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Matchups'!$A$1:$G$3432</definedName>
    <definedName function="false" hidden="true" localSheetId="4" name="_xlnm._FilterDatabase" vbProcedure="false">'Deck Stats'!$A$1:$G$2150</definedName>
    <definedName function="false" hidden="true" localSheetId="1" name="_xlnm._FilterDatabase" vbProcedure="false">'Duel Log'!$A$1:$AI$5455</definedName>
    <definedName function="false" hidden="true" localSheetId="2" name="_xlnm._FilterDatabase" vbProcedure="false">'Duel Summary'!$A$1:$N$2134</definedName>
    <definedName function="false" hidden="true" localSheetId="10" name="_xlnm._FilterDatabase" vbProcedure="false">'Player Lookup'!$A$1:$P$86</definedName>
    <definedName function="false" hidden="true" localSheetId="9" name="_xlnm._FilterDatabase" vbProcedure="false">'Practice Partners'!$A$1:$H$907</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<sst xmlns="http://schemas.openxmlformats.org/spreadsheetml/2006/main" count="197324" uniqueCount="17805">
  <si>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</si>
  <si>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</si>
  <si>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</si>
  <si>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</si>
  <si>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</si>
  <si>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</si>
  <si>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</si>
  <si>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</si>
  <si>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</si>
  <si>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</si>
  <si>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</si>
  <si>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</si>
  <si>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</si>
  <si>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</si>
  <si>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</si>
  <si>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</si>
  <si>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</si>
  <si>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</si>
  <si>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</si>
  <si>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</si>
  <si>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</si>
  <si>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</si>
  <si>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</si>
  <si>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</si>
  <si>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</si>
  <si>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</si>
  <si>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</si>
  <si>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</si>
  <si>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</si>
  <si>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</si>
  <si>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</si>
  <si>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</si>
  <si>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</si>
  <si>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</si>
  <si>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</si>
  <si>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</si>
  <si>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</si>
  <si>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</si>
  <si>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</si>
  <si>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</si>
  <si>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</si>
  <si>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</si>
  <si>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</si>
  <si>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</si>
  <si>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</si>
  <si>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</si>
  <si>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</si>
  <si>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</si>
  <si>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</si>
  <si>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</si>
  <si>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</si>
  <si>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</si>
  <si>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</si>
  <si>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</si>
  <si>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</si>
  <si>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</si>
  <si>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</si>
  <si>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</si>
  <si>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</si>
  <si>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</si>
  <si>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</si>
  <si>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</si>
  <si>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</si>
  <si>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</si>
  <si>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</si>
  <si>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</si>
  <si>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</si>
  <si>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</si>
  <si>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</si>
  <si>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</si>
  <si>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</si>
  <si>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</si>
  <si>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</si>
  <si>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</si>
  <si>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</si>
  <si>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</si>
  <si>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</si>
  <si>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</si>
  <si>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</si>
  <si>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</si>
  <si>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</si>
  <si>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</si>
  <si>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</si>
  <si>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</si>
  <si>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</si>
  <si>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</si>
  <si>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</si>
  <si>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</si>
  <si>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</si>
  <si>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</si>
  <si>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</si>
  <si>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</si>
  <si>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</si>
  <si>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</si>
  <si>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</si>
  <si>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</si>
  <si>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</si>
  <si>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</si>
  <si>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</si>
  <si>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</si>
  <si>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</si>
  <si>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</si>
  <si>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</si>
  <si>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</si>
  <si>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</si>
  <si>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</si>
  <si>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</si>
  <si>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</si>
  <si>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</si>
  <si>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</si>
  <si>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</si>
  <si>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</si>
  <si>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</si>
  <si>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</si>
  <si>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</si>
  <si>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</si>
  <si>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</si>
  <si>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</si>
  <si>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</si>
  <si>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</si>
  <si>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</si>
  <si>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</si>
  <si>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</si>
  <si>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</si>
  <si>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</si>
  <si>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</si>
  <si>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</si>
  <si>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</si>
  <si>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</si>
  <si>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</si>
  <si>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</si>
  <si>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</si>
  <si>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</si>
  <si>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</si>
  <si>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</si>
  <si>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</si>
  <si>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</si>
  <si>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</si>
  <si>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</si>
  <si>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</si>
  <si>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</si>
  <si>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</si>
  <si>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</si>
  <si>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</si>
  <si>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</si>
  <si>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</si>
  <si>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</si>
  <si>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</si>
  <si>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</si>
  <si>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</si>
  <si>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</si>
  <si>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</si>
  <si>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</si>
  <si>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</si>
  <si>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</si>
  <si>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</si>
  <si>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</si>
  <si>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</si>
  <si>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</si>
  <si>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</si>
  <si>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</si>
  <si>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</si>
  <si>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</si>
  <si>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</si>
  <si>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</si>
  <si>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</si>
  <si>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</si>
  <si>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</si>
  <si>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</si>
  <si>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</si>
  <si>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</si>
  <si>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</si>
  <si>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</si>
  <si>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</si>
  <si>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</si>
  <si>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</si>
  <si>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</si>
  <si>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</si>
  <si>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</si>
  <si>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</si>
  <si>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</si>
  <si>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</si>
  <si>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</si>
  <si>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</si>
  <si>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</si>
  <si>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</si>
  <si>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</si>
  <si>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</si>
  <si>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</si>
  <si>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</si>
  <si>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</si>
  <si>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</si>
  <si>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</si>
  <si>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</si>
  <si>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</si>
  <si>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</si>
  <si>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</si>
  <si>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</si>
  <si>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</si>
  <si>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</si>
  <si>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</si>
  <si>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</si>
  <si>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</si>
  <si>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</si>
  <si>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</si>
  <si>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</si>
  <si>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</si>
  <si>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</si>
  <si>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</si>
  <si>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</si>
  <si>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</si>
  <si>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</si>
  <si>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</si>
  <si>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</si>
  <si>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</si>
  <si>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</si>
  <si>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</si>
  <si>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</si>
  <si>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</si>
  <si>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</si>
  <si>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</si>
  <si>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</si>
  <si>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</si>
  <si>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</si>
  <si>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</si>
  <si>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</si>
  <si>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</si>
  <si>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</si>
  <si>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</si>
  <si>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</si>
  <si>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</si>
  <si>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</si>
  <si>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</si>
  <si>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</si>
  <si>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</si>
  <si>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</si>
  <si>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</si>
  <si>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</si>
  <si>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</si>
  <si>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</si>
  <si>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</si>
  <si>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</si>
  <si>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</si>
  <si>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</si>
  <si>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</si>
  <si>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</si>
  <si>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</si>
  <si>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</si>
  <si>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</si>
  <si>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</si>
  <si>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</si>
  <si>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</si>
  <si>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</si>
  <si>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</si>
  <si>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</si>
  <si>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</si>
  <si>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</si>
  <si>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</si>
  <si>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</si>
  <si>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</si>
  <si>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</si>
  <si>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</si>
  <si>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</si>
  <si>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</si>
  <si>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</si>
  <si>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</si>
  <si>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</si>
  <si>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</si>
  <si>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</si>
  <si>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</si>
  <si>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</si>
  <si>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</si>
  <si>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</si>
  <si>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</si>
  <si>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</si>
  <si>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</si>
  <si>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</si>
  <si>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</si>
  <si>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</si>
  <si>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</si>
  <si>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</si>
  <si>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</si>
  <si>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</si>
  <si>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</si>
  <si>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</si>
  <si>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</si>
  <si>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</si>
  <si>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</si>
  <si>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</si>
  <si>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</si>
  <si>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</si>
  <si>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</si>
  <si>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</si>
  <si>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</si>
  <si>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</si>
  <si>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</si>
  <si>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</si>
  <si>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</si>
  <si>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</si>
  <si>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</si>
  <si>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</si>
  <si>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</si>
  <si>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</si>
  <si>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</si>
  <si>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</si>
  <si>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</si>
  <si>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</si>
  <si>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</si>
  <si>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</si>
  <si>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</si>
  <si>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</si>
  <si>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</si>
  <si>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</si>
  <si>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</si>
  <si>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</si>
  <si>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</si>
  <si>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</si>
  <si>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</si>
  <si>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</si>
  <si>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</si>
  <si>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</si>
  <si>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</si>
  <si>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</si>
  <si>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</si>
  <si>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</si>
  <si>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</si>
  <si>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</si>
  <si>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</si>
  <si>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</si>
  <si>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</si>
  <si>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</si>
  <si>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</si>
  <si>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</si>
  <si>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</si>
  <si>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</si>
  <si>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</si>
  <si>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</si>
  <si>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</si>
  <si>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</si>
  <si>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</si>
  <si>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</si>
  <si>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</si>
  <si>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</si>
  <si>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</si>
  <si>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</si>
  <si>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</si>
  <si>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</si>
  <si>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</si>
  <si>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</si>
  <si>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</si>
  <si>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</si>
  <si>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</si>
  <si>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</si>
  <si>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</si>
  <si>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</si>
  <si>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</si>
  <si>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</si>
  <si>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</si>
  <si>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</si>
  <si>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</si>
  <si>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</si>
  <si>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</si>
  <si>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</si>
  <si>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</si>
  <si>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</si>
  <si>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</si>
  <si>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</si>
  <si>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</si>
  <si>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</si>
  <si>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</si>
  <si>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</si>
  <si>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</si>
  <si>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</si>
  <si>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</si>
  <si>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</si>
  <si>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</si>
  <si>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</si>
  <si>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</si>
  <si>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</si>
  <si>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</si>
  <si>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</si>
  <si>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</si>
  <si>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</si>
  <si>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40kOker_vs_CrazyHulk✨LF_D1</t>
  </si>
  <si>
    <t xml:space="preserve">Crazy Hulk✨LF</t>
  </si>
  <si>
    <t xml:space="preserve">#9G2P9PRLG</t>
  </si>
  <si>
    <t xml:space="preserve">2026-07-22 20:06:09</t>
  </si>
  <si>
    <t xml:space="preserve">Electro Giant</t>
  </si>
  <si>
    <t xml:space="preserve">Cannon, Dark Prince, Ice Spirit, Lightning, Royal Hogs, Skeleton Dragons, Skeletons, The Log</t>
  </si>
  <si>
    <t xml:space="preserve">Baby Dragon, Barbarian Barrel, Bowler, Cannon, Electro Giant, Golden Knight, Ice Wizard, Tornado</t>
  </si>
  <si>
    <t xml:space="preserve">2026-07-22 20:11:44</t>
  </si>
  <si>
    <t xml:space="preserve">Ultimate Clash Pit</t>
  </si>
  <si>
    <t xml:space="preserve">Arrows, Bandit, Battle Ram, Golden Knight, Mega Knight, Minions, Mother Witch, Ronin</t>
  </si>
  <si>
    <t xml:space="preserve">Dart Goblin, Fire Spirit, Goblin Barrel, Goblins, Ice Spirit, Lightning, Valkyrie, Wall Breakers</t>
  </si>
  <si>
    <t xml:space="preserve">2026-07-22 20:16:47</t>
  </si>
  <si>
    <t xml:space="preserve">Rune Giant</t>
  </si>
  <si>
    <t xml:space="preserve">Dark Prince, Electro Spirit, Inferno Dragon, Miner, Poison, Rune Giant, The Log, Tombstone</t>
  </si>
  <si>
    <t xml:space="preserve">40kOker_vs_CrazyHulk✨LF_D2</t>
  </si>
  <si>
    <t xml:space="preserve">2026-07-22 20:22:32</t>
  </si>
  <si>
    <t xml:space="preserve">Barbarian Barrel, Electro Spirit, Fireball, Fisherman, Hunter, Ronin, Royal Giant, Skeletons</t>
  </si>
  <si>
    <t xml:space="preserve">2026-07-22 20:27:57</t>
  </si>
  <si>
    <t xml:space="preserve">Archers, Goblin Hut, Ice Spirit, Lightning, Mighty Miner, Royal Hogs, Skeleton Dragons, The Log</t>
  </si>
  <si>
    <t xml:space="preserve">2026-07-22 20:35:57</t>
  </si>
  <si>
    <t xml:space="preserve">Spear Goblins</t>
  </si>
  <si>
    <t xml:space="preserve">Bowler, Furnace, Golden Knight, Graveyard, Poison, Spear Goblins, Tesla, Tornado</t>
  </si>
  <si>
    <t xml:space="preserve">40kOker_vs_CrazyHulk✨LF_D3</t>
  </si>
  <si>
    <t xml:space="preserve">2026-07-22 20:41:25</t>
  </si>
  <si>
    <t xml:space="preserve">Firecracker</t>
  </si>
  <si>
    <t xml:space="preserve">Barbarian Barrel, Firecracker, Goblins, Hog Rider, Ice Spirit, Lightning, Ronin, Tesla</t>
  </si>
  <si>
    <t xml:space="preserve">2026-07-22 20:48:01</t>
  </si>
  <si>
    <t xml:space="preserve">Bomber, Fireball, Lava Hound, Skeleton Dragons, Spirit Empress, Tombstone, Valkyrie, Zap</t>
  </si>
  <si>
    <t xml:space="preserve">40kOker_vs_CrazyHulk✨LF_D4</t>
  </si>
  <si>
    <t xml:space="preserve">2026-07-22 20:55:09</t>
  </si>
  <si>
    <t xml:space="preserve">Battle Ram, Giant Skeleton, Lumberjack, Mother Witch, Royal Ghost, The Log, Vines, Wizard</t>
  </si>
  <si>
    <t xml:space="preserve">2026-07-22 21:01:15</t>
  </si>
  <si>
    <t xml:space="preserve">Bats, Bomb Tower, Fire Spirit, Magic Archer, Miner, Skeletons, The Log, Wall Breakers</t>
  </si>
  <si>
    <t xml:space="preserve">40kOker_vs_CrazyHulk✨LF_D5</t>
  </si>
  <si>
    <t xml:space="preserve">2026-07-22 21:06:03</t>
  </si>
  <si>
    <t xml:space="preserve">Skeleton Army</t>
  </si>
  <si>
    <t xml:space="preserve">Arrows, Balloon, Bomber, Giant Snowball, Inferno Dragon, Lava Hound, Minions, Skeleton Army</t>
  </si>
  <si>
    <t xml:space="preserve">2026-07-22 21:13:04</t>
  </si>
  <si>
    <t xml:space="preserve">Arrows, Earthquake, Golden Knight, Hog Rider, Mega Knight, Minions, Mother Witch, Royal Ghost</t>
  </si>
  <si>
    <t xml:space="preserve">Barbarian Barrel, Cannon, Goblin Demolisher, Goblin Drill, Ice Spirit, Knight, Poison, Skeleton Dragons</t>
  </si>
  <si>
    <t xml:space="preserve">Adox_vs_ALIREZA_D1</t>
  </si>
  <si>
    <t xml:space="preserve">Adox</t>
  </si>
  <si>
    <t xml:space="preserve">#20R0VLJL92</t>
  </si>
  <si>
    <t xml:space="preserve">ALIREZA</t>
  </si>
  <si>
    <t xml:space="preserve">#RP0UUYQG</t>
  </si>
  <si>
    <t xml:space="preserve">2026-07-18 13:22:43</t>
  </si>
  <si>
    <t xml:space="preserve">Barbarian Barrel, Electro Spirit, Fireball, Fisherman, Hunter, Royal Ghost, Royal Giant, Skeletons</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</si>
  <si>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</si>
  <si>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</si>
  <si>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</si>
  <si>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</si>
  <si>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</si>
  <si>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</si>
  <si>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</si>
  <si>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</si>
  <si>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</si>
  <si>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</si>
  <si>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</si>
  <si>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</si>
  <si>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</si>
  <si>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</si>
  <si>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</si>
  <si>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</si>
  <si>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</si>
  <si>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</si>
  <si>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</si>
  <si>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Elixir Collector</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</si>
  <si>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</si>
  <si>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</si>
  <si>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</si>
  <si>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</si>
  <si>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</si>
  <si>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</si>
  <si>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</si>
  <si>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</si>
  <si>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</si>
  <si>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</si>
  <si>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</si>
  <si>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</si>
  <si>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</si>
  <si>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</si>
  <si>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</si>
  <si>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</si>
  <si>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</si>
  <si>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</si>
  <si>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</si>
  <si>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</si>
  <si>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</si>
  <si>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</si>
  <si>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</si>
  <si>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</si>
  <si>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</si>
  <si>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</si>
  <si>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</si>
  <si>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</si>
  <si>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</si>
  <si>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</si>
  <si>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</si>
  <si>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</si>
  <si>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</si>
  <si>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</si>
  <si>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</si>
  <si>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</si>
  <si>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</si>
  <si>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</si>
  <si>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</si>
  <si>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</si>
  <si>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</si>
  <si>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</si>
  <si>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</si>
  <si>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</si>
  <si>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</si>
  <si>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</si>
  <si>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</si>
  <si>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</si>
  <si>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</si>
  <si>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</si>
  <si>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</si>
  <si>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</si>
  <si>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</si>
  <si>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</si>
  <si>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</si>
  <si>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</si>
  <si>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</si>
  <si>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</si>
  <si>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</si>
  <si>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</si>
  <si>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</si>
  <si>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</si>
  <si>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</si>
  <si>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</si>
  <si>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</si>
  <si>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</si>
  <si>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</si>
  <si>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</si>
  <si>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</si>
  <si>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</si>
  <si>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</si>
  <si>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</si>
  <si>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</si>
  <si>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</si>
  <si>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</si>
  <si>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</si>
  <si>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</si>
  <si>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</si>
  <si>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</si>
  <si>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</si>
  <si>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</si>
  <si>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</si>
  <si>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</si>
  <si>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</si>
  <si>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</si>
  <si>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</si>
  <si>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</si>
  <si>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Archers, Baby Dragon, Bowler, Electro Giant, Golden Knight, Lightning, Tombstone, Tornado</t>
  </si>
  <si>
    <t xml:space="preserve">Balloon, Executioner, Giant Skeleton, Miner, Tombstone, Tornado, Zap, Zappies</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</si>
  <si>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</si>
  <si>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</si>
  <si>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</si>
  <si>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</si>
  <si>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</si>
  <si>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</si>
  <si>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</si>
  <si>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</si>
  <si>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</si>
  <si>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</si>
  <si>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</si>
  <si>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</si>
  <si>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</si>
  <si>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</si>
  <si>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</si>
  <si>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</si>
  <si>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</si>
  <si>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</si>
  <si>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</si>
  <si>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</si>
  <si>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</si>
  <si>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</si>
  <si>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</si>
  <si>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</si>
  <si>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</si>
  <si>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</si>
  <si>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</si>
  <si>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</si>
  <si>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</si>
  <si>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</si>
  <si>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</si>
  <si>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</si>
  <si>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</si>
  <si>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</si>
  <si>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</si>
  <si>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</si>
  <si>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</si>
  <si>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</si>
  <si>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</si>
  <si>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</si>
  <si>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</si>
  <si>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</si>
  <si>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</si>
  <si>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</si>
  <si>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</si>
  <si>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</si>
  <si>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</si>
  <si>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</si>
  <si>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Berserker, Fire Spirit, Goblin Barrel, Ice Spirit, Inferno Tower, Magic Archer, Royal Delivery, Wall Breakers</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</si>
  <si>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</si>
  <si>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</si>
  <si>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</si>
  <si>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</si>
  <si>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</si>
  <si>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</si>
  <si>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</si>
  <si>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</si>
  <si>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</si>
  <si>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</si>
  <si>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</si>
  <si>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</si>
  <si>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</si>
  <si>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</si>
  <si>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</si>
  <si>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Baby Dragon, Barbarian Barrel, Goblin Cage, Golden Knight, Golem, Ice Wizard, Lightning, Tornado</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</si>
  <si>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</si>
  <si>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</si>
  <si>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</si>
  <si>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</si>
  <si>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</si>
  <si>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</si>
  <si>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</si>
  <si>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</si>
  <si>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</si>
  <si>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</si>
  <si>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</si>
  <si>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</si>
  <si>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</si>
  <si>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</si>
  <si>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</si>
  <si>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</si>
  <si>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</si>
  <si>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</si>
  <si>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</si>
  <si>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</si>
  <si>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</si>
  <si>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</si>
  <si>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</si>
  <si>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</si>
  <si>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</si>
  <si>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</si>
  <si>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</si>
  <si>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</si>
  <si>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</si>
  <si>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</si>
  <si>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</si>
  <si>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</si>
  <si>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</si>
  <si>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</si>
  <si>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</si>
  <si>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</si>
  <si>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</si>
  <si>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</si>
  <si>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</si>
  <si>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</si>
  <si>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</si>
  <si>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</si>
  <si>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</si>
  <si>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</si>
  <si>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</si>
  <si>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</si>
  <si>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</si>
  <si>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</si>
  <si>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</si>
  <si>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</si>
  <si>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</si>
  <si>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</si>
  <si>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</si>
  <si>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</si>
  <si>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</si>
  <si>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</si>
  <si>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</si>
  <si>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</si>
  <si>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</si>
  <si>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</si>
  <si>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</si>
  <si>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</si>
  <si>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</si>
  <si>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</si>
  <si>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</si>
  <si>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</si>
  <si>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</si>
  <si>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</si>
  <si>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</si>
  <si>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</si>
  <si>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</si>
  <si>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</si>
  <si>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</si>
  <si>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</si>
  <si>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</si>
  <si>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</si>
  <si>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</si>
  <si>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</si>
  <si>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</si>
  <si>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</si>
  <si>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</si>
  <si>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</si>
  <si>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</si>
  <si>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</si>
  <si>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</si>
  <si>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</si>
  <si>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</si>
  <si>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</si>
  <si>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</si>
  <si>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</si>
  <si>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</si>
  <si>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</si>
  <si>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</si>
  <si>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</si>
  <si>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</si>
  <si>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</si>
  <si>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</si>
  <si>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Dart Goblin, Fire Spirit, Goblin Barrel, Goblins, Ice Spirit, Rocket, Valkyrie, Wall Breakers</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</si>
  <si>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</si>
  <si>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</si>
  <si>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</si>
  <si>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</si>
  <si>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</si>
  <si>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</si>
  <si>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</si>
  <si>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</si>
  <si>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</si>
  <si>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</si>
  <si>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</si>
  <si>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</si>
  <si>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</si>
  <si>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</si>
  <si>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</si>
  <si>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</si>
  <si>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</si>
  <si>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</si>
  <si>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</si>
  <si>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</si>
  <si>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</si>
  <si>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</si>
  <si>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</si>
  <si>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</si>
  <si>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</si>
  <si>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</si>
  <si>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</si>
  <si>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</si>
  <si>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</si>
  <si>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</si>
  <si>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</si>
  <si>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</si>
  <si>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</si>
  <si>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</si>
  <si>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</si>
  <si>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</si>
  <si>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</si>
  <si>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</si>
  <si>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</si>
  <si>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</si>
  <si>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</si>
  <si>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</si>
  <si>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</si>
  <si>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</si>
  <si>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</si>
  <si>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</si>
  <si>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</si>
  <si>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</si>
  <si>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</si>
  <si>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</si>
  <si>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</si>
  <si>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</si>
  <si>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</si>
  <si>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</si>
  <si>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</si>
  <si>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</si>
  <si>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</si>
  <si>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</si>
  <si>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</si>
  <si>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</si>
  <si>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</si>
  <si>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</si>
  <si>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</si>
  <si>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</si>
  <si>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</si>
  <si>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</si>
  <si>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</si>
  <si>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</si>
  <si>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</si>
  <si>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</si>
  <si>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</si>
  <si>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</si>
  <si>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</si>
  <si>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</si>
  <si>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</si>
  <si>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</si>
  <si>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</si>
  <si>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</si>
  <si>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</si>
  <si>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</si>
  <si>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</si>
  <si>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</si>
  <si>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</si>
  <si>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</si>
  <si>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</si>
  <si>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</si>
  <si>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</si>
  <si>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</si>
  <si>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</si>
  <si>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</si>
  <si>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</si>
  <si>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</si>
  <si>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</si>
  <si>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</si>
  <si>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Arrows, Bandit, Battle Ram, Golden Knight, Mega Knight, Mother Witch, Skeleton Dragons, Zappies</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</si>
  <si>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</si>
  <si>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</si>
  <si>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</si>
  <si>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</si>
  <si>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</si>
  <si>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</si>
  <si>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</si>
  <si>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</si>
  <si>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</si>
  <si>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</si>
  <si>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</si>
  <si>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</si>
  <si>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</si>
  <si>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</si>
  <si>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</si>
  <si>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</si>
  <si>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</si>
  <si>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</si>
  <si>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</si>
  <si>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</si>
  <si>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</si>
  <si>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</si>
  <si>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</si>
  <si>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</si>
  <si>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</si>
  <si>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</si>
  <si>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</si>
  <si>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</si>
  <si>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</si>
  <si>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</si>
  <si>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</si>
  <si>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</si>
  <si>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</si>
  <si>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</si>
  <si>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</si>
  <si>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</si>
  <si>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</si>
  <si>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</si>
  <si>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</si>
  <si>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</si>
  <si>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</si>
  <si>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</si>
  <si>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</si>
  <si>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</si>
  <si>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</si>
  <si>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</si>
  <si>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</si>
  <si>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</si>
  <si>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</si>
  <si>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</si>
  <si>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</si>
  <si>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</si>
  <si>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</si>
  <si>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</si>
  <si>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</si>
  <si>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</si>
  <si>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</si>
  <si>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</si>
  <si>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</si>
  <si>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</si>
  <si>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</si>
  <si>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</si>
  <si>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</si>
  <si>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</si>
  <si>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</si>
  <si>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</si>
  <si>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</si>
  <si>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</si>
  <si>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</si>
  <si>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</si>
  <si>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</si>
  <si>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</si>
  <si>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</si>
  <si>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</si>
  <si>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</si>
  <si>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</si>
  <si>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</si>
  <si>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</si>
  <si>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</si>
  <si>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</si>
  <si>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</si>
  <si>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</si>
  <si>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</si>
  <si>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</si>
  <si>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</si>
  <si>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</si>
  <si>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</si>
  <si>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</si>
  <si>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</si>
  <si>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</si>
  <si>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</si>
  <si>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</si>
  <si>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</si>
  <si>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</si>
  <si>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</si>
  <si>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</si>
  <si>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</si>
  <si>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</si>
  <si>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</si>
  <si>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</si>
  <si>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</si>
  <si>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</si>
  <si>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</si>
  <si>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</si>
  <si>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</si>
  <si>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</si>
  <si>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</si>
  <si>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</si>
  <si>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</si>
  <si>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</si>
  <si>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</si>
  <si>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</si>
  <si>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</si>
  <si>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</si>
  <si>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</si>
  <si>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</si>
  <si>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</si>
  <si>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</si>
  <si>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</si>
  <si>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</si>
  <si>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</si>
  <si>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</si>
  <si>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</si>
  <si>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</si>
  <si>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</si>
  <si>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</si>
  <si>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</si>
  <si>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</si>
  <si>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</si>
  <si>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</si>
  <si>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</si>
  <si>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</si>
  <si>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</si>
  <si>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</si>
  <si>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</si>
  <si>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</si>
  <si>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</si>
  <si>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</si>
  <si>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</si>
  <si>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</si>
  <si>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</si>
  <si>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</si>
  <si>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</si>
  <si>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</si>
  <si>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</si>
  <si>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</si>
  <si>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</si>
  <si>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</si>
  <si>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</si>
  <si>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</si>
  <si>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</si>
  <si>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</si>
  <si>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</si>
  <si>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</si>
  <si>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</si>
  <si>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</si>
  <si>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</si>
  <si>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</si>
  <si>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</si>
  <si>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</si>
  <si>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</si>
  <si>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</si>
  <si>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</si>
  <si>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</si>
  <si>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</si>
  <si>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</si>
  <si>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</si>
  <si>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</si>
  <si>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</si>
  <si>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</si>
  <si>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Bowler, Dart Goblin, Electro Spirit, Fireball, Minions, Mortar, Rascals, Skeleton Barrel</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</si>
  <si>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</si>
  <si>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</si>
  <si>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</si>
  <si>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</si>
  <si>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</si>
  <si>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</si>
  <si>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</si>
  <si>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</si>
  <si>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</si>
  <si>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</si>
  <si>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</si>
  <si>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</si>
  <si>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</si>
  <si>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</si>
  <si>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</si>
  <si>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</si>
  <si>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</si>
  <si>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</si>
  <si>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</si>
  <si>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</si>
  <si>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</si>
  <si>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</si>
  <si>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</si>
  <si>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</si>
  <si>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</si>
  <si>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</si>
  <si>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</si>
  <si>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</si>
  <si>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</si>
  <si>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</si>
  <si>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</si>
  <si>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</si>
  <si>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</si>
  <si>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</si>
  <si>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</si>
  <si>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</si>
  <si>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</si>
  <si>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</si>
  <si>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</si>
  <si>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</si>
  <si>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</si>
  <si>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</si>
  <si>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</si>
  <si>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</si>
  <si>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</si>
  <si>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</si>
  <si>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</si>
  <si>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</si>
  <si>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</si>
  <si>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</si>
  <si>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</si>
  <si>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</si>
  <si>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</si>
  <si>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</si>
  <si>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</si>
  <si>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</si>
  <si>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</si>
  <si>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</si>
  <si>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</si>
  <si>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</si>
  <si>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</si>
  <si>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</si>
  <si>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</si>
  <si>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</si>
  <si>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</si>
  <si>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</si>
  <si>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</si>
  <si>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</si>
  <si>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</si>
  <si>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</si>
  <si>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</si>
  <si>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</si>
  <si>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</si>
  <si>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</si>
  <si>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</si>
  <si>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</si>
  <si>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</si>
  <si>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</si>
  <si>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</si>
  <si>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</si>
  <si>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</si>
  <si>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</si>
  <si>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</si>
  <si>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</si>
  <si>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</si>
  <si>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</si>
  <si>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</si>
  <si>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</si>
  <si>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</si>
  <si>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</si>
  <si>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</si>
  <si>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</si>
  <si>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</si>
  <si>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</si>
  <si>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</si>
  <si>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</si>
  <si>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</si>
  <si>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</si>
  <si>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</si>
  <si>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</si>
  <si>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</si>
  <si>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</si>
  <si>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</si>
  <si>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</si>
  <si>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</si>
  <si>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</si>
  <si>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</si>
  <si>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</si>
  <si>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</si>
  <si>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</si>
  <si>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</si>
  <si>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</si>
  <si>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</si>
  <si>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</si>
  <si>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</si>
  <si>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</si>
  <si>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</si>
  <si>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</si>
  <si>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</si>
  <si>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</si>
  <si>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</si>
  <si>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</si>
  <si>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</si>
  <si>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</si>
  <si>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</si>
  <si>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</si>
  <si>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</si>
  <si>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</si>
  <si>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</si>
  <si>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</si>
  <si>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</si>
  <si>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</si>
  <si>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</si>
  <si>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</si>
  <si>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</si>
  <si>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</si>
  <si>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</si>
  <si>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</si>
  <si>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</si>
  <si>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</si>
  <si>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</si>
  <si>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</si>
  <si>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</si>
  <si>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</si>
  <si>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</si>
  <si>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</si>
  <si>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</si>
  <si>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</si>
  <si>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</si>
  <si>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</si>
  <si>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</si>
  <si>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</si>
  <si>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</si>
  <si>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</si>
  <si>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</si>
  <si>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</si>
  <si>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</si>
  <si>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</si>
  <si>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</si>
  <si>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</si>
  <si>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</si>
  <si>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</si>
  <si>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</si>
  <si>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</si>
  <si>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</si>
  <si>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</si>
  <si>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</si>
  <si>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</si>
  <si>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</si>
  <si>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</si>
  <si>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</si>
  <si>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</si>
  <si>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</si>
  <si>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</si>
  <si>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</si>
  <si>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</si>
  <si>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</si>
  <si>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</si>
  <si>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</si>
  <si>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</si>
  <si>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</si>
  <si>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</si>
  <si>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</si>
  <si>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</si>
  <si>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</si>
  <si>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</si>
  <si>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</si>
  <si>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</si>
  <si>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</si>
  <si>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</si>
  <si>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</si>
  <si>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</si>
  <si>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</si>
  <si>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</si>
  <si>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</si>
  <si>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</si>
  <si>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</si>
  <si>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</si>
  <si>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</si>
  <si>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</si>
  <si>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</si>
  <si>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</si>
  <si>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</si>
  <si>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</si>
  <si>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</si>
  <si>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</si>
  <si>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</si>
  <si>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</si>
  <si>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</si>
  <si>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</si>
  <si>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</si>
  <si>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</si>
  <si>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</si>
  <si>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</si>
  <si>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</si>
  <si>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</si>
  <si>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</si>
  <si>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</si>
  <si>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</si>
  <si>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</si>
  <si>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</si>
  <si>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</si>
  <si>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</si>
  <si>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</si>
  <si>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</si>
  <si>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</si>
  <si>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</si>
  <si>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</si>
  <si>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</si>
  <si>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</si>
  <si>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</si>
  <si>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</si>
  <si>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</si>
  <si>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</si>
  <si>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</si>
  <si>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</si>
  <si>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</si>
  <si>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</si>
  <si>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</si>
  <si>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</si>
  <si>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</si>
  <si>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</si>
  <si>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</si>
  <si>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</si>
  <si>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</si>
  <si>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</si>
  <si>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</si>
  <si>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</si>
  <si>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</si>
  <si>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</si>
  <si>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</si>
  <si>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</si>
  <si>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</si>
  <si>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</si>
  <si>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</si>
  <si>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</si>
  <si>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</si>
  <si>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</si>
  <si>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</si>
  <si>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</si>
  <si>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</si>
  <si>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</si>
  <si>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</si>
  <si>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</si>
  <si>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</si>
  <si>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</si>
  <si>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</si>
  <si>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</si>
  <si>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</si>
  <si>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</si>
  <si>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</si>
  <si>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</si>
  <si>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</si>
  <si>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</si>
  <si>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</si>
  <si>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</si>
  <si>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</si>
  <si>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</si>
  <si>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</si>
  <si>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</si>
  <si>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</si>
  <si>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</si>
  <si>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</si>
  <si>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</si>
  <si>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</si>
  <si>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</si>
  <si>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</si>
  <si>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</si>
  <si>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</si>
  <si>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</si>
  <si>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</si>
  <si>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</si>
  <si>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</si>
  <si>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</si>
  <si>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</si>
  <si>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</si>
  <si>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</si>
  <si>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</si>
  <si>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</si>
  <si>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</si>
  <si>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</si>
  <si>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</si>
  <si>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</si>
  <si>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</si>
  <si>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</si>
  <si>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</si>
  <si>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</si>
  <si>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</si>
  <si>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</si>
  <si>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</si>
  <si>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</si>
  <si>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</si>
  <si>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</si>
  <si>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</si>
  <si>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</si>
  <si>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</si>
  <si>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</si>
  <si>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</si>
  <si>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</si>
  <si>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</si>
  <si>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</si>
  <si>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</si>
  <si>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</si>
  <si>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</si>
  <si>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</si>
  <si>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</si>
  <si>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</si>
  <si>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</si>
  <si>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</si>
  <si>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</si>
  <si>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</si>
  <si>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</si>
  <si>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</si>
  <si>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</si>
  <si>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</si>
  <si>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</si>
  <si>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</si>
  <si>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</si>
  <si>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</si>
  <si>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</si>
  <si>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</si>
  <si>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</si>
  <si>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</si>
  <si>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</si>
  <si>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</si>
  <si>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</si>
  <si>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</si>
  <si>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</si>
  <si>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</si>
  <si>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</si>
  <si>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</si>
  <si>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</si>
  <si>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</si>
  <si>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</si>
  <si>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</si>
  <si>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</si>
  <si>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</si>
  <si>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</si>
  <si>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</si>
  <si>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</si>
  <si>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</si>
  <si>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</si>
  <si>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</si>
  <si>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</si>
  <si>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</si>
  <si>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</si>
  <si>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</si>
  <si>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</si>
  <si>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</si>
  <si>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</si>
  <si>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</si>
  <si>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</si>
  <si>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</si>
  <si>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</si>
  <si>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</si>
  <si>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</si>
  <si>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</si>
  <si>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</si>
  <si>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</si>
  <si>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</si>
  <si>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</si>
  <si>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</si>
  <si>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</si>
  <si>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</si>
  <si>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</si>
  <si>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</si>
  <si>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</si>
  <si>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</si>
  <si>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</si>
  <si>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</si>
  <si>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</si>
  <si>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</si>
  <si>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</si>
  <si>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</si>
  <si>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</si>
  <si>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</si>
  <si>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</si>
  <si>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</si>
  <si>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</si>
  <si>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</si>
  <si>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</si>
  <si>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</si>
  <si>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</si>
  <si>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</si>
  <si>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</si>
  <si>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</si>
  <si>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</si>
  <si>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</si>
  <si>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</si>
  <si>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</si>
  <si>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</si>
  <si>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</si>
  <si>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</si>
  <si>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</si>
  <si>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</si>
  <si>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</si>
  <si>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</si>
  <si>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</si>
  <si>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</si>
  <si>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</si>
  <si>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</si>
  <si>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</si>
  <si>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</si>
  <si>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</si>
  <si>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</si>
  <si>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</si>
  <si>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</si>
  <si>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CALSub™️✨Kun_vs_SandBox_D5</t>
  </si>
  <si>
    <t xml:space="preserve">2026-07-22 14:10:19</t>
  </si>
  <si>
    <t xml:space="preserve">2026-07-22 14:16:47</t>
  </si>
  <si>
    <t xml:space="preserve">2026-07-22 14:24:17</t>
  </si>
  <si>
    <t xml:space="preserve">Bomber, Cannon, Giant Snowball, Goblin Drill, Goblins, Golden Knight, Ice Spirit, Poison</t>
  </si>
  <si>
    <t xml:space="preserve">CALSub™️✨Kun_vs_SandBox_D6</t>
  </si>
  <si>
    <t xml:space="preserve">2026-07-22 14:27:45</t>
  </si>
  <si>
    <t xml:space="preserve">2026-07-22 14:34:22</t>
  </si>
  <si>
    <t xml:space="preserve">2026-07-22 14:40:03</t>
  </si>
  <si>
    <t xml:space="preserve">Archer Queen, Cannon, Earthquake, Hog Rider, Ronin, Royal Delivery, Skeletons, The Log</t>
  </si>
  <si>
    <t xml:space="preserve">Dark Prince, Goblins, Ice Spirit, Lightning, Royal Hogs, Skeleton Dragons, Tesla, The Log</t>
  </si>
  <si>
    <t xml:space="preserve">CALSub™️✨Kun_vs_SandBox_D7</t>
  </si>
  <si>
    <t xml:space="preserve">2026-07-22 14:46:53</t>
  </si>
  <si>
    <t xml:space="preserve">2026-07-22 14:54:30</t>
  </si>
  <si>
    <t xml:space="preserve">Archers, Berserker, Electro Spirit, Fireball, Monk, Royal Hogs, Tesla, The Log</t>
  </si>
  <si>
    <t xml:space="preserve">2026-07-22 15:02:18</t>
  </si>
  <si>
    <t xml:space="preserve">Cannon, Dark Prince, Giant Snowball, Goblins, Graveyard, Ice Spirit, Poison, Skeleton Dragons</t>
  </si>
  <si>
    <t xml:space="preserve">Balloon, Bomb Tower, Executioner, Giant Skeleton, Guards, Miner, Tornado, Zap</t>
  </si>
  <si>
    <t xml:space="preserve">CALSub™️✨Kun_vs_SandBox_D8</t>
  </si>
  <si>
    <t xml:space="preserve">2026-07-22 15:09:33</t>
  </si>
  <si>
    <t xml:space="preserve">2026-07-22 15:16:12</t>
  </si>
  <si>
    <t xml:space="preserve">Bomber, Cannon, Giant Snowball, Goblins, Graveyard, Musketeer, Poison, Ronin</t>
  </si>
  <si>
    <t xml:space="preserve">2026-07-22 15:24:29</t>
  </si>
  <si>
    <t xml:space="preserve">CALSub™️✨Kun_vs_SandBox_D9</t>
  </si>
  <si>
    <t xml:space="preserve">2026-07-22 15:31:03</t>
  </si>
  <si>
    <t xml:space="preserve">2026-07-22 15:38:58</t>
  </si>
  <si>
    <t xml:space="preserve">2026-07-22 15:44:17</t>
  </si>
  <si>
    <t xml:space="preserve">Cannon, Fireball, Ice Spirit, Monk, Royal Hogs, Skeleton Dragons, Skeletons, The Log</t>
  </si>
  <si>
    <t xml:space="preserve">Bowler, Dart Goblin, Lightning, Minions, Mortar, Rascals, Skeleton Barrel, The Log</t>
  </si>
  <si>
    <t xml:space="preserve">CALSub™️✨Kun_vs_SandBox_D10</t>
  </si>
  <si>
    <t xml:space="preserve">2026-07-22 15:51:34</t>
  </si>
  <si>
    <t xml:space="preserve">2026-07-22 15:57:46</t>
  </si>
  <si>
    <t xml:space="preserve">Berserker, Dark Prince, Fire Spirit, Giant Snowball, Goblin Drill, Magic Archer, Poison, Tesla</t>
  </si>
  <si>
    <t xml:space="preserve">2026-07-22 16:04:53</t>
  </si>
  <si>
    <t xml:space="preserve">Boss Bandit, Dart Goblin, Electro Spirit, Fireball, Goblin Barrel, Goblin Hut, Guards, The Log</t>
  </si>
  <si>
    <t xml:space="preserve">Arrows, Bowler, Golden Knight, Hog Rider, Mega Knight, Mother Witch, Spirit Empress, Zap</t>
  </si>
  <si>
    <t xml:space="preserve">CALSub™️✨Kun_vs_Clown_D1</t>
  </si>
  <si>
    <t xml:space="preserve">Clown</t>
  </si>
  <si>
    <t xml:space="preserve">#GPPYR9JYR</t>
  </si>
  <si>
    <t xml:space="preserve">2026-07-22 21:01:44</t>
  </si>
  <si>
    <t xml:space="preserve">2026-07-22 21:09:07</t>
  </si>
  <si>
    <t xml:space="preserve">2026-07-22 21:17:28</t>
  </si>
  <si>
    <t xml:space="preserve">Berserker, Cannon, Dart Goblin, Electro Spirit, Goblin Barrel, Golden Knight, Ice Spirit, Royal Delivery</t>
  </si>
  <si>
    <t xml:space="preserve">Earthquake, Fire Spirit, Furnace, Golden Knight, Guards, Hog Rider, Royal Delivery, Tesla</t>
  </si>
  <si>
    <t xml:space="preserve">CALSub™️✨Kun_vs_Clown_D2</t>
  </si>
  <si>
    <t xml:space="preserve">2026-07-22 21:22:04</t>
  </si>
  <si>
    <t xml:space="preserve">2026-07-22 21:28:30</t>
  </si>
  <si>
    <t xml:space="preserve">Cannon, Electro Spirit, Giant Snowball, Goblin Demolisher, Goblin Drill, Guards, Knight, Poison</t>
  </si>
  <si>
    <t xml:space="preserve">2026-07-22 21:36:15</t>
  </si>
  <si>
    <t xml:space="preserve">Bats, Bomb Tower, Fire Spirit, Goblins, Magic Archer, Miner, Royal Delivery, Wall Breakers</t>
  </si>
  <si>
    <t xml:space="preserve">CALSub™️✨Kun_vs_Clown_D3</t>
  </si>
  <si>
    <t xml:space="preserve">2026-07-22 21:41:11</t>
  </si>
  <si>
    <t xml:space="preserve">2026-07-22 21:48:32</t>
  </si>
  <si>
    <t xml:space="preserve">Earthquake, Fire Spirit, Monk, Royal Ghost, Royal Hogs, The Log, Three Musketeers, Zappies</t>
  </si>
  <si>
    <t xml:space="preserve">2026-07-22 21:53:50</t>
  </si>
  <si>
    <t xml:space="preserve">Archers, Dark Prince, Giant Snowball, Graveyard, Ice Spirit, Poison, Skeletons, Tesla</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</si>
  <si>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</si>
  <si>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</si>
  <si>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</si>
  <si>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</si>
  <si>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</si>
  <si>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</si>
  <si>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</si>
  <si>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</si>
  <si>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</si>
  <si>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</si>
  <si>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</si>
  <si>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</si>
  <si>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</si>
  <si>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</si>
  <si>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</si>
  <si>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</si>
  <si>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</si>
  <si>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</si>
  <si>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</si>
  <si>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</si>
  <si>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</si>
  <si>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</si>
  <si>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</si>
  <si>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</si>
  <si>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</si>
  <si>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</si>
  <si>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</si>
  <si>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</si>
  <si>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</si>
  <si>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</si>
  <si>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</si>
  <si>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</si>
  <si>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</si>
  <si>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</si>
  <si>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</si>
  <si>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</si>
  <si>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</si>
  <si>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</si>
  <si>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</si>
  <si>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</si>
  <si>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</si>
  <si>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</si>
  <si>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</si>
  <si>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</si>
  <si>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</si>
  <si>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</si>
  <si>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</si>
  <si>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</si>
  <si>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</si>
  <si>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</si>
  <si>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</si>
  <si>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</si>
  <si>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</si>
  <si>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</si>
  <si>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</si>
  <si>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</si>
  <si>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</si>
  <si>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</si>
  <si>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</si>
  <si>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</si>
  <si>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</si>
  <si>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</si>
  <si>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</si>
  <si>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</si>
  <si>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</si>
  <si>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</si>
  <si>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</si>
  <si>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</si>
  <si>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</si>
  <si>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</si>
  <si>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</si>
  <si>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</si>
  <si>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</si>
  <si>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</si>
  <si>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</si>
  <si>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</si>
  <si>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</si>
  <si>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</si>
  <si>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</si>
  <si>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</si>
  <si>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</si>
  <si>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</si>
  <si>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</si>
  <si>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</si>
  <si>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</si>
  <si>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</si>
  <si>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</si>
  <si>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</si>
  <si>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</si>
  <si>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</si>
  <si>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</si>
  <si>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</si>
  <si>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</si>
  <si>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CAPGUN_vs_hogfirstplay_D1</t>
  </si>
  <si>
    <t xml:space="preserve">hogfirstplay</t>
  </si>
  <si>
    <t xml:space="preserve">#20LVQRJQV8</t>
  </si>
  <si>
    <t xml:space="preserve">2026-07-22 19:48:15</t>
  </si>
  <si>
    <t xml:space="preserve">Berserker, Bomb Tower, Fire Spirit, Goblin Barrel, Ice Spirit, Magic Archer, Valkyrie, Wall Breakers</t>
  </si>
  <si>
    <t xml:space="preserve">Clown_vs_JorZ_D1</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</si>
  <si>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</si>
  <si>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</si>
  <si>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</si>
  <si>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</si>
  <si>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</si>
  <si>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</si>
  <si>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</si>
  <si>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</si>
  <si>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</si>
  <si>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</si>
  <si>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</si>
  <si>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</si>
  <si>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</si>
  <si>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</si>
  <si>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</si>
  <si>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</si>
  <si>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</si>
  <si>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</si>
  <si>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</si>
  <si>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</si>
  <si>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</si>
  <si>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</si>
  <si>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</si>
  <si>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</si>
  <si>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</si>
  <si>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</si>
  <si>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</si>
  <si>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</si>
  <si>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</si>
  <si>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</si>
  <si>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</si>
  <si>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</si>
  <si>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</si>
  <si>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</si>
  <si>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</si>
  <si>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</si>
  <si>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</si>
  <si>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</si>
  <si>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</si>
  <si>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</si>
  <si>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</si>
  <si>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</si>
  <si>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</si>
  <si>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</si>
  <si>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</si>
  <si>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</si>
  <si>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</si>
  <si>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</si>
  <si>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</si>
  <si>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</si>
  <si>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</si>
  <si>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</si>
  <si>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</si>
  <si>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</si>
  <si>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</si>
  <si>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</si>
  <si>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</si>
  <si>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</si>
  <si>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</si>
  <si>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</si>
  <si>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</si>
  <si>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</si>
  <si>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</si>
  <si>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</si>
  <si>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</si>
  <si>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</si>
  <si>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</si>
  <si>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</si>
  <si>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</si>
  <si>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</si>
  <si>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</si>
  <si>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</si>
  <si>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</si>
  <si>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</si>
  <si>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</si>
  <si>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</si>
  <si>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</si>
  <si>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</si>
  <si>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</si>
  <si>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</si>
  <si>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</si>
  <si>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</si>
  <si>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</si>
  <si>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</si>
  <si>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</si>
  <si>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</si>
  <si>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</si>
  <si>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</si>
  <si>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</si>
  <si>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</si>
  <si>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</si>
  <si>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</si>
  <si>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</si>
  <si>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</si>
  <si>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</si>
  <si>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</si>
  <si>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</si>
  <si>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</si>
  <si>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</si>
  <si>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</si>
  <si>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</si>
  <si>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</si>
  <si>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</si>
  <si>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</si>
  <si>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</si>
  <si>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</si>
  <si>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</si>
  <si>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Bomb Tower, Dart Goblin, Fire Spirit, Goblin Barrel, Goblins, Ice Spirit, Ronin, Royal Delivery</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</si>
  <si>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</si>
  <si>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</si>
  <si>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</si>
  <si>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</si>
  <si>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</si>
  <si>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</si>
  <si>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</si>
  <si>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</si>
  <si>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</si>
  <si>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</si>
  <si>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</si>
  <si>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</si>
  <si>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</si>
  <si>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</si>
  <si>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</si>
  <si>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</si>
  <si>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</si>
  <si>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</si>
  <si>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</si>
  <si>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</si>
  <si>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</si>
  <si>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</si>
  <si>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</si>
  <si>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</si>
  <si>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</si>
  <si>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</si>
  <si>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</si>
  <si>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</si>
  <si>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</si>
  <si>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</si>
  <si>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</si>
  <si>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</si>
  <si>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</si>
  <si>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</si>
  <si>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</si>
  <si>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</si>
  <si>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</si>
  <si>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</si>
  <si>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</si>
  <si>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</si>
  <si>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</si>
  <si>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</si>
  <si>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</si>
  <si>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</si>
  <si>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</si>
  <si>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</si>
  <si>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</si>
  <si>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</si>
  <si>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</si>
  <si>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</si>
  <si>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</si>
  <si>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</si>
  <si>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</si>
  <si>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</si>
  <si>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</si>
  <si>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</si>
  <si>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</si>
  <si>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</si>
  <si>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</si>
  <si>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</si>
  <si>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</si>
  <si>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</si>
  <si>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</si>
  <si>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</si>
  <si>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</si>
  <si>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</si>
  <si>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</si>
  <si>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</si>
  <si>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</si>
  <si>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</si>
  <si>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</si>
  <si>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</si>
  <si>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</si>
  <si>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</si>
  <si>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</si>
  <si>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</si>
  <si>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</si>
  <si>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</si>
  <si>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</si>
  <si>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</si>
  <si>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</si>
  <si>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</si>
  <si>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</si>
  <si>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</si>
  <si>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</si>
  <si>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</si>
  <si>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</si>
  <si>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</si>
  <si>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</si>
  <si>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</si>
  <si>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</si>
  <si>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</si>
  <si>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</si>
  <si>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</si>
  <si>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</si>
  <si>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</si>
  <si>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</si>
  <si>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</si>
  <si>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</si>
  <si>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</si>
  <si>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</si>
  <si>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</si>
  <si>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</si>
  <si>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</si>
  <si>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</si>
  <si>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</si>
  <si>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</si>
  <si>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</si>
  <si>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</si>
  <si>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</si>
  <si>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</si>
  <si>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</si>
  <si>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</si>
  <si>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</si>
  <si>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</si>
  <si>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</si>
  <si>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</si>
  <si>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</si>
  <si>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</si>
  <si>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</si>
  <si>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</si>
  <si>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</si>
  <si>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</si>
  <si>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</si>
  <si>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</si>
  <si>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</si>
  <si>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</si>
  <si>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</si>
  <si>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</si>
  <si>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</si>
  <si>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</si>
  <si>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</si>
  <si>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</si>
  <si>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</si>
  <si>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</si>
  <si>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</si>
  <si>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</si>
  <si>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</si>
  <si>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</si>
  <si>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</si>
  <si>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</si>
  <si>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</si>
  <si>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</si>
  <si>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</si>
  <si>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</si>
  <si>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</si>
  <si>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</si>
  <si>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</si>
  <si>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</si>
  <si>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</si>
  <si>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</si>
  <si>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</si>
  <si>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</si>
  <si>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</si>
  <si>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</si>
  <si>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</si>
  <si>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</si>
  <si>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</si>
  <si>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</si>
  <si>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</si>
  <si>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</si>
  <si>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</si>
  <si>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</si>
  <si>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</si>
  <si>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</si>
  <si>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</si>
  <si>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</si>
  <si>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</si>
  <si>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</si>
  <si>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</si>
  <si>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</si>
  <si>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</si>
  <si>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</si>
  <si>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</si>
  <si>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</si>
  <si>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</si>
  <si>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</si>
  <si>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</si>
  <si>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</si>
  <si>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</si>
  <si>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</si>
  <si>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</si>
  <si>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</si>
  <si>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</si>
  <si>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</si>
  <si>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</si>
  <si>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</si>
  <si>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</si>
  <si>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</si>
  <si>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</si>
  <si>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</si>
  <si>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</si>
  <si>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</si>
  <si>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</si>
  <si>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</si>
  <si>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</si>
  <si>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</si>
  <si>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</si>
  <si>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</si>
  <si>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</si>
  <si>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</si>
  <si>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</si>
  <si>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</si>
  <si>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</si>
  <si>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</si>
  <si>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</si>
  <si>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</si>
  <si>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</si>
  <si>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</si>
  <si>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</si>
  <si>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</si>
  <si>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</si>
  <si>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</si>
  <si>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</si>
  <si>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</si>
  <si>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</si>
  <si>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</si>
  <si>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</si>
  <si>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</si>
  <si>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</si>
  <si>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</si>
  <si>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</si>
  <si>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</si>
  <si>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</si>
  <si>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</si>
  <si>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</si>
  <si>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</si>
  <si>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</si>
  <si>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</si>
  <si>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</si>
  <si>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</si>
  <si>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</si>
  <si>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</si>
  <si>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</si>
  <si>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</si>
  <si>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</si>
  <si>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</si>
  <si>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</si>
  <si>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</si>
  <si>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</si>
  <si>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</si>
  <si>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</si>
  <si>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</si>
  <si>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</si>
  <si>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</si>
  <si>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</si>
  <si>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</si>
  <si>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</si>
  <si>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</si>
  <si>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</si>
  <si>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</si>
  <si>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</si>
  <si>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</si>
  <si>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</si>
  <si>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</si>
  <si>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</si>
  <si>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</si>
  <si>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</si>
  <si>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</si>
  <si>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</si>
  <si>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</si>
  <si>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</si>
  <si>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</si>
  <si>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</si>
  <si>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</si>
  <si>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</si>
  <si>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</si>
  <si>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</si>
  <si>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</si>
  <si>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</si>
  <si>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</si>
  <si>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</si>
  <si>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</si>
  <si>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</si>
  <si>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</si>
  <si>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</si>
  <si>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</si>
  <si>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</si>
  <si>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</si>
  <si>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</si>
  <si>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</si>
  <si>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</si>
  <si>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</si>
  <si>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</si>
  <si>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_D1</t>
    </r>
  </si>
  <si>
    <t xml:space="preserve">2026-07-22 14:43:29</t>
  </si>
  <si>
    <t xml:space="preserve">2026-07-22 14:50:40</t>
  </si>
  <si>
    <t xml:space="preserve">Baby Dragon, Bomber, Electro Wizard, Goblin Cage, Golden Knight, Golem, Lightning, Tornado</t>
  </si>
  <si>
    <t xml:space="preserve">Arrows, Earthquake, Golden Knight, Hog Rider, Lumberjack, Mega Knight, Mother Witch, Zappies</t>
  </si>
  <si>
    <t xml:space="preserve">2026-07-22 14:57:25</t>
  </si>
  <si>
    <t xml:space="preserve">Barbarian Barrel, Berserker, Bomber, Fire Spirit, Giant Snowball, Goblin Drill, Poison, Tesla</t>
  </si>
  <si>
    <r>
      <rPr>
        <sz val="11"/>
        <rFont val="Arial"/>
        <family val="0"/>
        <charset val="1"/>
      </rPr>
      <t xml:space="preserve">Clown_vs_Lucas✨</t>
    </r>
    <r>
      <rPr>
        <sz val="11"/>
        <rFont val="DejaVu Sans"/>
        <family val="2"/>
      </rPr>
      <t xml:space="preserve">杰克</t>
    </r>
    <r>
      <rPr>
        <sz val="11"/>
        <rFont val="Arial"/>
        <family val="0"/>
        <charset val="1"/>
      </rPr>
      <t xml:space="preserve">_D2</t>
    </r>
  </si>
  <si>
    <t xml:space="preserve">2026-07-22 15:03:45</t>
  </si>
  <si>
    <t xml:space="preserve">2026-07-22 15:12:04</t>
  </si>
  <si>
    <t xml:space="preserve">Bomb Tower, Giant Snowball, Goblinstein, Graveyard, Ice Spirit, Musketeer, Poison, Skeletons</t>
  </si>
  <si>
    <t xml:space="preserve">2026-07-22 15:21:00</t>
  </si>
  <si>
    <t xml:space="preserve">Archers, Fireball, Goblin Hut, Ice Spirit, Monk, Royal Delivery, Royal Hogs, Skeleton Army</t>
  </si>
  <si>
    <t xml:space="preserve">Bats, Dart Goblin, Fire Spirit, Ice Golem, Miner, Tesla, The Log, Wall Breakers</t>
  </si>
  <si>
    <r>
      <rPr>
        <sz val="11"/>
        <rFont val="Arial"/>
        <family val="0"/>
        <charset val="1"/>
      </rPr>
      <t xml:space="preserve">Clown_vs_Lucas✨</t>
    </r>
    <r>
      <rPr>
        <sz val="11"/>
        <rFont val="DejaVu Sans"/>
        <family val="2"/>
      </rPr>
      <t xml:space="preserve">杰克</t>
    </r>
    <r>
      <rPr>
        <sz val="11"/>
        <rFont val="Arial"/>
        <family val="0"/>
        <charset val="1"/>
      </rPr>
      <t xml:space="preserve">_D3</t>
    </r>
  </si>
  <si>
    <t xml:space="preserve">2026-07-22 15:27:51</t>
  </si>
  <si>
    <t xml:space="preserve">Bandit, Barbarian Barrel, Battle Ram, Elixir Collector, Hunter, Ice Golem, Royal Ghost, Three Musketeers</t>
  </si>
  <si>
    <t xml:space="preserve">2026-07-22 15:35:37</t>
  </si>
  <si>
    <t xml:space="preserve">Boss Bandit, Dart Goblin, Fire Spirit, Goblin Barrel, Goblin Hut, Ice Spirit, Skeletons, The Log</t>
  </si>
  <si>
    <t xml:space="preserve">Archer Queen, Bomb Tower, Earthquake, Fire Spirit, Giant Snowball, Ice Spirit, Royal Delivery, Royal Hogs</t>
  </si>
  <si>
    <t xml:space="preserve">2026-07-22 15:43:21</t>
  </si>
  <si>
    <t xml:space="preserve">Berserker, Cannon, Earthquake, Electro Spirit, Guards, Magic Archer, Royal Delivery, Royal Hogs</t>
  </si>
  <si>
    <t xml:space="preserve">Bomber, Goblin Drill, Goblin Hut, Ice Wizard, Poison, Skeleton Army, Skeleton King, Wall Breakers</t>
  </si>
  <si>
    <r>
      <rPr>
        <sz val="11"/>
        <rFont val="Arial"/>
        <family val="0"/>
        <charset val="1"/>
      </rPr>
      <t xml:space="preserve">Clown_vs_Lucas✨</t>
    </r>
    <r>
      <rPr>
        <sz val="11"/>
        <rFont val="DejaVu Sans"/>
        <family val="2"/>
      </rPr>
      <t xml:space="preserve">杰克</t>
    </r>
    <r>
      <rPr>
        <sz val="11"/>
        <rFont val="Arial"/>
        <family val="0"/>
        <charset val="1"/>
      </rPr>
      <t xml:space="preserve">_D4</t>
    </r>
  </si>
  <si>
    <t xml:space="preserve">2026-07-22 15:50:16</t>
  </si>
  <si>
    <t xml:space="preserve">2026-07-22 15:57:49</t>
  </si>
  <si>
    <t xml:space="preserve">Bomber, Giant Snowball, Goblin Drill, Goblin Hut, Mega Minion, Poison, Ronin, Skeletons</t>
  </si>
  <si>
    <t xml:space="preserve">2026-07-22 16:06:09</t>
  </si>
  <si>
    <t xml:space="preserve">Barbarian Barrel, Cannon, Electro Spirit, Furnace, Goblins, Hog Rider, Lightning, Mighty Miner</t>
  </si>
  <si>
    <r>
      <rPr>
        <sz val="11"/>
        <rFont val="Arial"/>
        <family val="0"/>
        <charset val="1"/>
      </rPr>
      <t xml:space="preserve">Clown_vs_Lucas✨</t>
    </r>
    <r>
      <rPr>
        <sz val="11"/>
        <rFont val="DejaVu Sans"/>
        <family val="2"/>
      </rPr>
      <t xml:space="preserve">杰克</t>
    </r>
    <r>
      <rPr>
        <sz val="11"/>
        <rFont val="Arial"/>
        <family val="0"/>
        <charset val="1"/>
      </rPr>
      <t xml:space="preserve">_D5</t>
    </r>
  </si>
  <si>
    <t xml:space="preserve">2026-07-22 16:12:54</t>
  </si>
  <si>
    <t xml:space="preserve">2026-07-22 16:19:38</t>
  </si>
  <si>
    <t xml:space="preserve">2026-07-22 16:26:01</t>
  </si>
  <si>
    <t xml:space="preserve">Bomber, Electro Spirit, Lightning, Monk, Royal Hogs,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</si>
  <si>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_D6</t>
    </r>
  </si>
  <si>
    <t xml:space="preserve">2026-07-22 16:33:49</t>
  </si>
  <si>
    <t xml:space="preserve">2026-07-22 16:41:03</t>
  </si>
  <si>
    <t xml:space="preserve">Barbarian Barrel, Berserker, Dark Prince, Electro Spirit, Lightning, Magic Archer, Royal Hogs, Tesla</t>
  </si>
  <si>
    <t xml:space="preserve">Archers, Barbarian Barrel, Bomb Tower, Goblin Demolisher, Lightning, Monk, Royal Hogs, Skeletons</t>
  </si>
  <si>
    <t xml:space="preserve">2026-07-22 16:50:46</t>
  </si>
  <si>
    <t xml:space="preserve">Fireball, Fisherman, Guards, Heal Spirit, Monk, Royal Giant, The Log, Witch</t>
  </si>
  <si>
    <t xml:space="preserve">Dark Prince, Guards, Ice Spirit, Miner, Rocket, Royal Delivery, Tesla, The Log</t>
  </si>
  <si>
    <r>
      <rPr>
        <sz val="11"/>
        <rFont val="Arial"/>
        <family val="0"/>
        <charset val="1"/>
      </rPr>
      <t xml:space="preserve">Clown_vs_Lucas✨</t>
    </r>
    <r>
      <rPr>
        <sz val="11"/>
        <rFont val="DejaVu Sans"/>
        <family val="2"/>
      </rPr>
      <t xml:space="preserve">杰克</t>
    </r>
    <r>
      <rPr>
        <sz val="11"/>
        <rFont val="Arial"/>
        <family val="0"/>
        <charset val="1"/>
      </rPr>
      <t xml:space="preserve">_D7</t>
    </r>
  </si>
  <si>
    <t xml:space="preserve">2026-07-22 16:56:48</t>
  </si>
  <si>
    <t xml:space="preserve">2026-07-22 17:03:59</t>
  </si>
  <si>
    <t xml:space="preserve">Archers, Barbarian Barrel, Berserker, Fire Spirit, Fireball, Knight, Tesla, X-Bow</t>
  </si>
  <si>
    <t xml:space="preserve">2026-07-22 17:11:52</t>
  </si>
  <si>
    <t xml:space="preserve">Balloon, Barbarian Barrel, Bowler, Freeze, Inferno Dragon, Lumberjack, Skeleton Dragons, Tornado</t>
  </si>
  <si>
    <t xml:space="preserve">Bandit, Battle Ram, Bowler, Giant Skeleton, Heal Spirit, Lumberjack, Mother Witch, Vines</t>
  </si>
  <si>
    <r>
      <rPr>
        <sz val="11"/>
        <rFont val="Arial"/>
        <family val="0"/>
        <charset val="1"/>
      </rPr>
      <t xml:space="preserve">Clown_vs_Lucas✨</t>
    </r>
    <r>
      <rPr>
        <sz val="11"/>
        <rFont val="DejaVu Sans"/>
        <family val="2"/>
      </rPr>
      <t xml:space="preserve">杰克</t>
    </r>
    <r>
      <rPr>
        <sz val="11"/>
        <rFont val="Arial"/>
        <family val="0"/>
        <charset val="1"/>
      </rPr>
      <t xml:space="preserve">_D8</t>
    </r>
  </si>
  <si>
    <t xml:space="preserve">2026-07-22 17:18:27</t>
  </si>
  <si>
    <t xml:space="preserve">2026-07-22 17:26:55</t>
  </si>
  <si>
    <t xml:space="preserve">Bowler, Electro Giant, Fire Spirit, Goblin Cage, Golden Knight, Inferno Dragon, Lightning, Tornado</t>
  </si>
  <si>
    <t xml:space="preserve">2026-07-22 17:33:39</t>
  </si>
  <si>
    <t xml:space="preserve">Goblins, Lightning, Minions, Mortar, Rascals, Ronin, Skeleton Barrel, The Log</t>
  </si>
  <si>
    <t xml:space="preserve">Clown_vs_CALSub™️✨Kun_D1</t>
  </si>
  <si>
    <t xml:space="preserve">Clown_vs_CALSub™️✨Kun_D2</t>
  </si>
  <si>
    <t xml:space="preserve">Clown_vs_CALSub™️✨Kun_D3</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</si>
  <si>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</si>
  <si>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</si>
  <si>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</si>
  <si>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</si>
  <si>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</si>
  <si>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</si>
  <si>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</si>
  <si>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</si>
  <si>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</si>
  <si>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</si>
  <si>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</si>
  <si>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</si>
  <si>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</si>
  <si>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</si>
  <si>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</si>
  <si>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</si>
  <si>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</si>
  <si>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</si>
  <si>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</si>
  <si>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</si>
  <si>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</si>
  <si>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</si>
  <si>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</si>
  <si>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</si>
  <si>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</si>
  <si>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</si>
  <si>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</si>
  <si>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</si>
  <si>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</si>
  <si>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</si>
  <si>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</si>
  <si>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</si>
  <si>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</si>
  <si>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</si>
  <si>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</si>
  <si>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Berserker, Bomb Tower, Giant Snowball, Goblin Demolisher, Goblin Drill, Mighty Miner, Poison, Princess</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</si>
  <si>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</si>
  <si>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</si>
  <si>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</si>
  <si>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</si>
  <si>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</si>
  <si>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</si>
  <si>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</si>
  <si>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</si>
  <si>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</si>
  <si>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</si>
  <si>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</si>
  <si>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</si>
  <si>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</si>
  <si>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</si>
  <si>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</si>
  <si>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</si>
  <si>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</si>
  <si>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</si>
  <si>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</si>
  <si>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</si>
  <si>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</si>
  <si>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</si>
  <si>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</si>
  <si>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</si>
  <si>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</si>
  <si>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</si>
  <si>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</si>
  <si>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</si>
  <si>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</si>
  <si>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</si>
  <si>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</si>
  <si>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</si>
  <si>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</si>
  <si>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</si>
  <si>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</si>
  <si>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</si>
  <si>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</si>
  <si>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</si>
  <si>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</si>
  <si>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</si>
  <si>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</si>
  <si>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</si>
  <si>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</si>
  <si>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</si>
  <si>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</si>
  <si>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</si>
  <si>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</si>
  <si>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</si>
  <si>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</si>
  <si>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</si>
  <si>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</si>
  <si>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</si>
  <si>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</si>
  <si>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</si>
  <si>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</si>
  <si>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</si>
  <si>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</si>
  <si>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</si>
  <si>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</si>
  <si>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</si>
  <si>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</si>
  <si>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</si>
  <si>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</si>
  <si>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</si>
  <si>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</si>
  <si>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</si>
  <si>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</si>
  <si>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</si>
  <si>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</si>
  <si>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</si>
  <si>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</si>
  <si>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</si>
  <si>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</si>
  <si>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</si>
  <si>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</si>
  <si>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</si>
  <si>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</si>
  <si>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</si>
  <si>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</si>
  <si>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</si>
  <si>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</si>
  <si>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</si>
  <si>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</si>
  <si>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</si>
  <si>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</si>
  <si>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</si>
  <si>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</si>
  <si>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</si>
  <si>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</si>
  <si>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</si>
  <si>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</si>
  <si>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</si>
  <si>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</si>
  <si>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</si>
  <si>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</si>
  <si>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</si>
  <si>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</si>
  <si>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</si>
  <si>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</si>
  <si>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</si>
  <si>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</si>
  <si>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</si>
  <si>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</si>
  <si>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</si>
  <si>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</si>
  <si>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</si>
  <si>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</si>
  <si>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</si>
  <si>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</si>
  <si>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</si>
  <si>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</si>
  <si>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</si>
  <si>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</si>
  <si>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</si>
  <si>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</si>
  <si>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</si>
  <si>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</si>
  <si>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</si>
  <si>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</si>
  <si>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</si>
  <si>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</si>
  <si>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</si>
  <si>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</si>
  <si>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</si>
  <si>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</si>
  <si>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</si>
  <si>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</si>
  <si>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</si>
  <si>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</si>
  <si>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</si>
  <si>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</si>
  <si>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</si>
  <si>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</si>
  <si>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</si>
  <si>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</si>
  <si>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</si>
  <si>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</si>
  <si>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</si>
  <si>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</si>
  <si>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</si>
  <si>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</si>
  <si>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</si>
  <si>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</si>
  <si>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</si>
  <si>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</si>
  <si>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</si>
  <si>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</si>
  <si>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</si>
  <si>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</si>
  <si>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</si>
  <si>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</si>
  <si>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</si>
  <si>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</si>
  <si>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</si>
  <si>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</si>
  <si>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</si>
  <si>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</si>
  <si>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</si>
  <si>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</si>
  <si>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</si>
  <si>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</si>
  <si>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</si>
  <si>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</si>
  <si>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</si>
  <si>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</si>
  <si>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</si>
  <si>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</si>
  <si>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</si>
  <si>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</si>
  <si>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</si>
  <si>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</si>
  <si>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</si>
  <si>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</si>
  <si>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</si>
  <si>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</si>
  <si>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</si>
  <si>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</si>
  <si>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</si>
  <si>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</si>
  <si>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</si>
  <si>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</si>
  <si>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</si>
  <si>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</si>
  <si>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</si>
  <si>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</si>
  <si>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</si>
  <si>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</si>
  <si>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</si>
  <si>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</si>
  <si>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</si>
  <si>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</si>
  <si>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</si>
  <si>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</si>
  <si>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</si>
  <si>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</si>
  <si>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</si>
  <si>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</si>
  <si>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</si>
  <si>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</si>
  <si>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</si>
  <si>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</si>
  <si>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</si>
  <si>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</si>
  <si>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</si>
  <si>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</si>
  <si>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</si>
  <si>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</si>
  <si>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</si>
  <si>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</si>
  <si>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</si>
  <si>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</si>
  <si>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</si>
  <si>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</si>
  <si>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</si>
  <si>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</si>
  <si>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</si>
  <si>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</si>
  <si>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</si>
  <si>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</si>
  <si>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</si>
  <si>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</si>
  <si>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</si>
  <si>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</si>
  <si>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</si>
  <si>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</si>
  <si>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</si>
  <si>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</si>
  <si>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</si>
  <si>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</si>
  <si>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</si>
  <si>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</si>
  <si>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</si>
  <si>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</si>
  <si>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</si>
  <si>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</si>
  <si>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</si>
  <si>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</si>
  <si>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</si>
  <si>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</si>
  <si>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</si>
  <si>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</si>
  <si>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</si>
  <si>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</si>
  <si>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</si>
  <si>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</si>
  <si>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Cannon, Dark Prince, Fire Spirit, Giant Snowball, Goblin Drill, Magic Archer, Poison, Skeletons</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</si>
  <si>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</si>
  <si>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</si>
  <si>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</si>
  <si>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</si>
  <si>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</si>
  <si>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</si>
  <si>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</si>
  <si>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</si>
  <si>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</si>
  <si>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</si>
  <si>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</si>
  <si>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</si>
  <si>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</si>
  <si>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</si>
  <si>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</si>
  <si>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</si>
  <si>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</si>
  <si>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</si>
  <si>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</si>
  <si>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</si>
  <si>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</si>
  <si>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</si>
  <si>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</si>
  <si>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</si>
  <si>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</si>
  <si>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</si>
  <si>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</si>
  <si>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</si>
  <si>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</si>
  <si>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</si>
  <si>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</si>
  <si>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Coco_vs_adriel_D8</t>
  </si>
  <si>
    <t xml:space="preserve">2026-07-22 21:09:15</t>
  </si>
  <si>
    <t xml:space="preserve">2026-07-22 21:16:26</t>
  </si>
  <si>
    <t xml:space="preserve">2026-07-22 21:25:37</t>
  </si>
  <si>
    <t xml:space="preserve">Coco_vs_adriel_D9</t>
  </si>
  <si>
    <t xml:space="preserve">2026-07-22 21:30:54</t>
  </si>
  <si>
    <t xml:space="preserve">2026-07-22 21:39:33</t>
  </si>
  <si>
    <t xml:space="preserve">Bomb Tower, Goblin Demolisher, Goblin Drill, Goblins, Knight, Magic Archer, The Log, Tornado</t>
  </si>
  <si>
    <t xml:space="preserve">2026-07-22 21:47:18</t>
  </si>
  <si>
    <t xml:space="preserve">Barbarian Barrel, Berserker, Electro Spirit, Furnace, Hog Rider, Lightning, Monk, Tesla</t>
  </si>
  <si>
    <t xml:space="preserve">Electro Spirit, Fire Spirit, Goblin Barrel, Magic Archer, Ronin, Royal Delivery, Tesla, Wall Breakers</t>
  </si>
  <si>
    <t xml:space="preserve">Coco_vs_adriel_D10</t>
  </si>
  <si>
    <t xml:space="preserve">2026-07-22 21:52:00</t>
  </si>
  <si>
    <t xml:space="preserve">Barbarian Barrel, Cannon Cart, Goblinstein, Lightning, Minions, Royal Ghost, Skeleton Barrel, Skeletons</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</si>
  <si>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</si>
  <si>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</si>
  <si>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</si>
  <si>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</si>
  <si>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</si>
  <si>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</si>
  <si>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</si>
  <si>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</si>
  <si>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</si>
  <si>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</si>
  <si>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</si>
  <si>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</si>
  <si>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</si>
  <si>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</si>
  <si>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</si>
  <si>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</si>
  <si>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</si>
  <si>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</si>
  <si>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</si>
  <si>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</si>
  <si>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</si>
  <si>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</si>
  <si>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</si>
  <si>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</si>
  <si>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</si>
  <si>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</si>
  <si>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</si>
  <si>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</si>
  <si>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</si>
  <si>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</si>
  <si>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</si>
  <si>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</si>
  <si>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</si>
  <si>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</si>
  <si>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</si>
  <si>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</si>
  <si>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</si>
  <si>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</si>
  <si>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</si>
  <si>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</si>
  <si>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</si>
  <si>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</si>
  <si>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</si>
  <si>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</si>
  <si>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</si>
  <si>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</si>
  <si>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</si>
  <si>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</si>
  <si>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</si>
  <si>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</si>
  <si>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</si>
  <si>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</si>
  <si>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</si>
  <si>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</si>
  <si>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</si>
  <si>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</si>
  <si>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</si>
  <si>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</si>
  <si>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</si>
  <si>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</si>
  <si>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</si>
  <si>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</si>
  <si>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</si>
  <si>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</si>
  <si>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</si>
  <si>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</si>
  <si>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</si>
  <si>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</si>
  <si>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</si>
  <si>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</si>
  <si>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</si>
  <si>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</si>
  <si>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</si>
  <si>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</si>
  <si>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</si>
  <si>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</si>
  <si>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</si>
  <si>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</si>
  <si>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</si>
  <si>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</si>
  <si>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</si>
  <si>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</si>
  <si>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</si>
  <si>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</si>
  <si>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</si>
  <si>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</si>
  <si>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</si>
  <si>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</si>
  <si>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</si>
  <si>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</si>
  <si>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</si>
  <si>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</si>
  <si>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</si>
  <si>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</si>
  <si>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</si>
  <si>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</si>
  <si>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</si>
  <si>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</si>
  <si>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</si>
  <si>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</si>
  <si>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</si>
  <si>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</si>
  <si>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</si>
  <si>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</si>
  <si>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</si>
  <si>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</si>
  <si>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</si>
  <si>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</si>
  <si>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</si>
  <si>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</si>
  <si>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</si>
  <si>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</si>
  <si>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</si>
  <si>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</si>
  <si>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</si>
  <si>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</si>
  <si>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</si>
  <si>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</si>
  <si>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</si>
  <si>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</si>
  <si>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</si>
  <si>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</si>
  <si>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</si>
  <si>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</si>
  <si>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</si>
  <si>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</si>
  <si>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</si>
  <si>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</si>
  <si>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</si>
  <si>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</si>
  <si>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</si>
  <si>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</si>
  <si>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</si>
  <si>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</si>
  <si>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</si>
  <si>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</si>
  <si>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</si>
  <si>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</si>
  <si>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</si>
  <si>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</si>
  <si>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</si>
  <si>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</si>
  <si>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</si>
  <si>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</si>
  <si>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</si>
  <si>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</si>
  <si>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</si>
  <si>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</si>
  <si>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</si>
  <si>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</si>
  <si>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</si>
  <si>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</si>
  <si>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</si>
  <si>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</si>
  <si>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</si>
  <si>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</si>
  <si>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</si>
  <si>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</si>
  <si>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</si>
  <si>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</si>
  <si>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</si>
  <si>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</si>
  <si>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</si>
  <si>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</si>
  <si>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</si>
  <si>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</si>
  <si>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</si>
  <si>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</si>
  <si>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</si>
  <si>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</si>
  <si>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</si>
  <si>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</si>
  <si>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</si>
  <si>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</si>
  <si>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</si>
  <si>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</si>
  <si>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</si>
  <si>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</si>
  <si>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</si>
  <si>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</si>
  <si>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</si>
  <si>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</si>
  <si>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</si>
  <si>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</si>
  <si>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</si>
  <si>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</si>
  <si>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</si>
  <si>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</si>
  <si>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</si>
  <si>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</si>
  <si>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</si>
  <si>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</si>
  <si>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</si>
  <si>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</si>
  <si>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</si>
  <si>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</si>
  <si>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</si>
  <si>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</si>
  <si>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</si>
  <si>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</si>
  <si>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</si>
  <si>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</si>
  <si>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</si>
  <si>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</si>
  <si>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</si>
  <si>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</si>
  <si>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</si>
  <si>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</si>
  <si>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</si>
  <si>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</si>
  <si>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</si>
  <si>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</si>
  <si>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</si>
  <si>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</si>
  <si>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</si>
  <si>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</si>
  <si>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</si>
  <si>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</si>
  <si>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</si>
  <si>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</si>
  <si>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</si>
  <si>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</si>
  <si>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</si>
  <si>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</si>
  <si>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</si>
  <si>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</si>
  <si>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</si>
  <si>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</si>
  <si>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</si>
  <si>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</si>
  <si>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</si>
  <si>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</si>
  <si>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</si>
  <si>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</si>
  <si>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</si>
  <si>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</si>
  <si>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</si>
  <si>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</si>
  <si>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</si>
  <si>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</si>
  <si>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</si>
  <si>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</si>
  <si>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</si>
  <si>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</si>
  <si>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</si>
  <si>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</si>
  <si>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</si>
  <si>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</si>
  <si>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</si>
  <si>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</si>
  <si>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</si>
  <si>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</si>
  <si>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</si>
  <si>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</si>
  <si>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</si>
  <si>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</si>
  <si>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</si>
  <si>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</si>
  <si>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</si>
  <si>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</si>
  <si>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</si>
  <si>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</si>
  <si>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</si>
  <si>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</si>
  <si>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</si>
  <si>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</si>
  <si>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</si>
  <si>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</si>
  <si>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</si>
  <si>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</si>
  <si>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</si>
  <si>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</si>
  <si>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</si>
  <si>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</si>
  <si>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</si>
  <si>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</si>
  <si>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</si>
  <si>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</si>
  <si>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</si>
  <si>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</si>
  <si>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</si>
  <si>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</si>
  <si>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</si>
  <si>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</si>
  <si>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</si>
  <si>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</si>
  <si>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</si>
  <si>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</si>
  <si>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</si>
  <si>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</si>
  <si>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</si>
  <si>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</si>
  <si>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</si>
  <si>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</si>
  <si>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</si>
  <si>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</si>
  <si>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</si>
  <si>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</si>
  <si>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</si>
  <si>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</si>
  <si>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</si>
  <si>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</si>
  <si>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</si>
  <si>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</si>
  <si>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</si>
  <si>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</si>
  <si>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</si>
  <si>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</si>
  <si>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</si>
  <si>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</si>
  <si>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</si>
  <si>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</si>
  <si>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</si>
  <si>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</si>
  <si>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</si>
  <si>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</si>
  <si>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</si>
  <si>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</si>
  <si>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</si>
  <si>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</si>
  <si>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</si>
  <si>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</si>
  <si>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</si>
  <si>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</si>
  <si>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</si>
  <si>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</si>
  <si>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</si>
  <si>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</si>
  <si>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</si>
  <si>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</si>
  <si>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</si>
  <si>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</si>
  <si>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</si>
  <si>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</si>
  <si>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</si>
  <si>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</si>
  <si>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</si>
  <si>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</si>
  <si>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</si>
  <si>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</si>
  <si>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</si>
  <si>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</si>
  <si>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</si>
  <si>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</si>
  <si>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</si>
  <si>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</si>
  <si>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</si>
  <si>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</si>
  <si>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</si>
  <si>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</si>
  <si>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</si>
  <si>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</si>
  <si>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</si>
  <si>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</si>
  <si>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</si>
  <si>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</si>
  <si>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</si>
  <si>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</si>
  <si>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</si>
  <si>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</si>
  <si>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</si>
  <si>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</si>
  <si>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</si>
  <si>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</si>
  <si>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</si>
  <si>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</si>
  <si>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</si>
  <si>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</si>
  <si>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</si>
  <si>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</si>
  <si>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</si>
  <si>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</si>
  <si>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</si>
  <si>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</si>
  <si>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</si>
  <si>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</si>
  <si>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</si>
  <si>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</si>
  <si>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</si>
  <si>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</si>
  <si>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</si>
  <si>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</si>
  <si>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</si>
  <si>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</si>
  <si>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</si>
  <si>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</si>
  <si>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</si>
  <si>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</si>
  <si>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</si>
  <si>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</si>
  <si>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</si>
  <si>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</si>
  <si>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</si>
  <si>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</si>
  <si>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</si>
  <si>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</si>
  <si>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</si>
  <si>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</si>
  <si>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</si>
  <si>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</si>
  <si>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</si>
  <si>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</si>
  <si>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</si>
  <si>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</si>
  <si>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</si>
  <si>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</si>
  <si>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</si>
  <si>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</si>
  <si>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</si>
  <si>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</si>
  <si>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</si>
  <si>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</si>
  <si>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</si>
  <si>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</si>
  <si>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</si>
  <si>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</si>
  <si>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</si>
  <si>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</si>
  <si>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</si>
  <si>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</si>
  <si>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</si>
  <si>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</si>
  <si>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</si>
  <si>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</si>
  <si>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</si>
  <si>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</si>
  <si>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</si>
  <si>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</si>
  <si>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</si>
  <si>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</si>
  <si>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</si>
  <si>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</si>
  <si>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</si>
  <si>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</si>
  <si>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</si>
  <si>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</si>
  <si>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</si>
  <si>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</si>
  <si>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</si>
  <si>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</si>
  <si>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</si>
  <si>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</si>
  <si>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</si>
  <si>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</si>
  <si>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</si>
  <si>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</si>
  <si>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</si>
  <si>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</si>
  <si>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</si>
  <si>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</si>
  <si>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</si>
  <si>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</si>
  <si>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</si>
  <si>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</si>
  <si>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</si>
  <si>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</si>
  <si>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</si>
  <si>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</si>
  <si>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</si>
  <si>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</si>
  <si>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</si>
  <si>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</si>
  <si>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</si>
  <si>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</si>
  <si>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</si>
  <si>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</si>
  <si>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</si>
  <si>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</si>
  <si>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</si>
  <si>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</si>
  <si>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</si>
  <si>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</si>
  <si>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</si>
  <si>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</si>
  <si>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</si>
  <si>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</si>
  <si>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</si>
  <si>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</si>
  <si>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</si>
  <si>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</si>
  <si>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</si>
  <si>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</si>
  <si>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</si>
  <si>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</si>
  <si>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</si>
  <si>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</si>
  <si>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</si>
  <si>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</si>
  <si>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</si>
  <si>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</si>
  <si>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</si>
  <si>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</si>
  <si>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</si>
  <si>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</si>
  <si>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</si>
  <si>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</si>
  <si>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</si>
  <si>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</si>
  <si>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</si>
  <si>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</si>
  <si>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</si>
  <si>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</si>
  <si>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</si>
  <si>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</si>
  <si>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</si>
  <si>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</si>
  <si>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</si>
  <si>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</si>
  <si>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</si>
  <si>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</si>
  <si>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</si>
  <si>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</si>
  <si>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</si>
  <si>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</si>
  <si>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</si>
  <si>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</si>
  <si>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</si>
  <si>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</si>
  <si>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</si>
  <si>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</si>
  <si>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</si>
  <si>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</si>
  <si>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</si>
  <si>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</si>
  <si>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</si>
  <si>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</si>
  <si>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</si>
  <si>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</si>
  <si>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</si>
  <si>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</si>
  <si>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</si>
  <si>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</si>
  <si>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</si>
  <si>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</si>
  <si>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</si>
  <si>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</si>
  <si>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</si>
  <si>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</si>
  <si>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</si>
  <si>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</si>
  <si>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</si>
  <si>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</si>
  <si>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</si>
  <si>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</si>
  <si>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</si>
  <si>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</si>
  <si>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</si>
  <si>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</si>
  <si>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</si>
  <si>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</si>
  <si>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</si>
  <si>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</si>
  <si>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</si>
  <si>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</si>
  <si>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</si>
  <si>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</si>
  <si>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</si>
  <si>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</si>
  <si>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</si>
  <si>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</si>
  <si>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</si>
  <si>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</si>
  <si>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</si>
  <si>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</si>
  <si>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</si>
  <si>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</si>
  <si>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</si>
  <si>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</si>
  <si>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</si>
  <si>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</si>
  <si>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</si>
  <si>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</si>
  <si>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</si>
  <si>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</si>
  <si>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</si>
  <si>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</si>
  <si>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</si>
  <si>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</si>
  <si>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</si>
  <si>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</si>
  <si>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</si>
  <si>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</si>
  <si>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</si>
  <si>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</si>
  <si>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</si>
  <si>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</si>
  <si>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</si>
  <si>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</si>
  <si>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</si>
  <si>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</si>
  <si>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</si>
  <si>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</si>
  <si>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</si>
  <si>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</si>
  <si>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</si>
  <si>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</si>
  <si>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</si>
  <si>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</si>
  <si>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</si>
  <si>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</si>
  <si>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</si>
  <si>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</si>
  <si>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</si>
  <si>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</si>
  <si>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</si>
  <si>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</si>
  <si>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</si>
  <si>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</si>
  <si>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</si>
  <si>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</si>
  <si>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</si>
  <si>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</si>
  <si>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</si>
  <si>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</si>
  <si>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</si>
  <si>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</si>
  <si>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</si>
  <si>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</si>
  <si>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</si>
  <si>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</si>
  <si>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</si>
  <si>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</si>
  <si>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</si>
  <si>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</si>
  <si>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</si>
  <si>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</si>
  <si>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</si>
  <si>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</si>
  <si>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</si>
  <si>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</si>
  <si>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</si>
  <si>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</si>
  <si>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</si>
  <si>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</si>
  <si>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</si>
  <si>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</si>
  <si>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</si>
  <si>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</si>
  <si>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</si>
  <si>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</si>
  <si>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</si>
  <si>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</si>
  <si>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</si>
  <si>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Arrows, Battle Ram, Electro Wizard, Golden Knight, Mega Knight, Mother Witch, Royal Ghost, Skeleton Dragons</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</si>
  <si>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</si>
  <si>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</si>
  <si>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</si>
  <si>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</si>
  <si>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</si>
  <si>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</si>
  <si>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</si>
  <si>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</si>
  <si>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</si>
  <si>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</si>
  <si>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</si>
  <si>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</si>
  <si>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</si>
  <si>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</si>
  <si>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</si>
  <si>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</si>
  <si>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</si>
  <si>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</si>
  <si>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</si>
  <si>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</si>
  <si>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</si>
  <si>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</si>
  <si>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</si>
  <si>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</si>
  <si>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</si>
  <si>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</si>
  <si>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</si>
  <si>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</si>
  <si>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</si>
  <si>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</si>
  <si>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</si>
  <si>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</si>
  <si>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</si>
  <si>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</si>
  <si>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</si>
  <si>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</si>
  <si>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</si>
  <si>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</si>
  <si>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</si>
  <si>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</si>
  <si>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</si>
  <si>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</si>
  <si>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</si>
  <si>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</si>
  <si>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</si>
  <si>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</si>
  <si>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</si>
  <si>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</si>
  <si>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</si>
  <si>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</si>
  <si>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</si>
  <si>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</si>
  <si>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</si>
  <si>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</si>
  <si>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</si>
  <si>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</si>
  <si>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</si>
  <si>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</si>
  <si>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</si>
  <si>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</si>
  <si>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</si>
  <si>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</si>
  <si>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</si>
  <si>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</si>
  <si>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</si>
  <si>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</si>
  <si>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</si>
  <si>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</si>
  <si>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</si>
  <si>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</si>
  <si>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</si>
  <si>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</si>
  <si>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</si>
  <si>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</si>
  <si>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</si>
  <si>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</si>
  <si>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</si>
  <si>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</si>
  <si>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</si>
  <si>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</si>
  <si>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</si>
  <si>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</si>
  <si>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</si>
  <si>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</si>
  <si>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</si>
  <si>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</si>
  <si>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</si>
  <si>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</si>
  <si>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</si>
  <si>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</si>
  <si>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</si>
  <si>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</si>
  <si>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</si>
  <si>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</si>
  <si>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</si>
  <si>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</si>
  <si>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</si>
  <si>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</si>
  <si>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</si>
  <si>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</si>
  <si>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</si>
  <si>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</si>
  <si>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</si>
  <si>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</si>
  <si>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</si>
  <si>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</si>
  <si>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</si>
  <si>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</si>
  <si>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</si>
  <si>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</si>
  <si>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</si>
  <si>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</si>
  <si>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</si>
  <si>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</si>
  <si>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</si>
  <si>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</si>
  <si>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</si>
  <si>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</si>
  <si>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</si>
  <si>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</si>
  <si>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</si>
  <si>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</si>
  <si>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</si>
  <si>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</si>
  <si>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</si>
  <si>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</si>
  <si>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</si>
  <si>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</si>
  <si>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</si>
  <si>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</si>
  <si>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</si>
  <si>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</si>
  <si>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</si>
  <si>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</si>
  <si>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</si>
  <si>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</si>
  <si>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</si>
  <si>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</si>
  <si>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</si>
  <si>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</si>
  <si>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ErBacce_vs_Viktor_D1</t>
  </si>
  <si>
    <t xml:space="preserve">2026-07-22 15:51:49</t>
  </si>
  <si>
    <t xml:space="preserve">Barbarian Barrel, Berserker, Electro Spirit, Lightning, Ronin, Royal Hogs, Skeleton Dragons, Tesla</t>
  </si>
  <si>
    <t xml:space="preserve">Barbarian Barrel, Dart Goblin, Fireball, Ice Spirit, Mortar, Ronin, Skeleton Barrel, Skeletons</t>
  </si>
  <si>
    <t xml:space="preserve">2026-07-22 15:59:01</t>
  </si>
  <si>
    <t xml:space="preserve">Baby Dragon, Fireball, Fisherman, Monk, Royal Giant, The Log, Tombstone, Zappies</t>
  </si>
  <si>
    <t xml:space="preserve">Berserker, Earthquake, Electro Spirit, Giant Snowball, Goblin Hut, Hog Rider, Lumberjack, Wizard</t>
  </si>
  <si>
    <t xml:space="preserve">2026-07-22 16:06:17</t>
  </si>
  <si>
    <t xml:space="preserve">Arrows, Bandit, Boss Bandit, Executioner, Giant Snowball, Minions, Ram Rider, Royal Ghost</t>
  </si>
  <si>
    <t xml:space="preserve">Archer Queen, Bomb Tower, Fire Spirit, Goblins, Lightning, Royal Delivery, Royal Hogs, The Log</t>
  </si>
  <si>
    <t xml:space="preserve">ErBacce_vs_Viktor_D2</t>
  </si>
  <si>
    <t xml:space="preserve">2026-07-22 16:13:45</t>
  </si>
  <si>
    <t xml:space="preserve">Baby Dragon, Barbarian Barrel, Electro Spirit, Goblin Cage, Lightning, Lumberjack, Royal Giant, Skeletons</t>
  </si>
  <si>
    <t xml:space="preserve">2026-07-22 16:18:02</t>
  </si>
  <si>
    <t xml:space="preserve">Berserker, Bomb Tower, Boss Bandit, Dart Goblin, Goblin Barrel, Ice Spirit, Royal Delivery, Wall Breakers</t>
  </si>
  <si>
    <t xml:space="preserve">Archers, Bowler, Dark Prince, Giant, Giant Snowball, Graveyard, Vines, Witch</t>
  </si>
  <si>
    <t xml:space="preserve">2026-07-22 16:22:22</t>
  </si>
  <si>
    <t xml:space="preserve">ErBacce_vs_FrancoMedinaSL_D1</t>
  </si>
  <si>
    <t xml:space="preserve">2026-07-22 17:12:04</t>
  </si>
  <si>
    <t xml:space="preserve">Cannon, Fire Spirit, Fireball, Monk, Royal Hogs, Skeleton Dragons, Skeletons, The Log</t>
  </si>
  <si>
    <t xml:space="preserve">2026-07-22 17:14:56</t>
  </si>
  <si>
    <t xml:space="preserve">ErBacce_vs_FrancoMedinaSL_D2</t>
  </si>
  <si>
    <t xml:space="preserve">2026-07-22 17:37:41</t>
  </si>
  <si>
    <t xml:space="preserve">Baby Dragon, Barbarian Barrel, Berserker, Dark Prince, Electro Spirit, Lightning, Royal Hogs, Tesla</t>
  </si>
  <si>
    <t xml:space="preserve">2026-07-22 17:45:35</t>
  </si>
  <si>
    <t xml:space="preserve">Bats, Bomb Tower, Earthquake, Furnace, Hog Rider, Monk, Skeletons, The Log</t>
  </si>
  <si>
    <t xml:space="preserve">Archer Queen, Arrows, Bomber, Fire Spirit, Giant Snowball, Goblin Drill, Guards, Tesla</t>
  </si>
  <si>
    <t xml:space="preserve">2026-07-22 17:50:45</t>
  </si>
  <si>
    <t xml:space="preserve">Arrows, Battle Ram, Golden Knight, Guards, Mother Witch, P.E.K.K.A, Skeleton Dragons, Zappies</t>
  </si>
  <si>
    <t xml:space="preserve">Electro Spirit, Fireball, Goblins, Mortar, Rascals, Ronin, Skeleton Barrel, The Log</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</si>
  <si>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</si>
  <si>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</si>
  <si>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</si>
  <si>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</si>
  <si>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</si>
  <si>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</si>
  <si>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</si>
  <si>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</si>
  <si>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</si>
  <si>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</si>
  <si>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</si>
  <si>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</si>
  <si>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</si>
  <si>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</si>
  <si>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</si>
  <si>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</si>
  <si>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</si>
  <si>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</si>
  <si>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</si>
  <si>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</si>
  <si>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</si>
  <si>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</si>
  <si>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</si>
  <si>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</si>
  <si>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</si>
  <si>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</si>
  <si>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</si>
  <si>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</si>
  <si>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</si>
  <si>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</si>
  <si>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</si>
  <si>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</si>
  <si>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</si>
  <si>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</si>
  <si>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</si>
  <si>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</si>
  <si>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</si>
  <si>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</si>
  <si>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</si>
  <si>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</si>
  <si>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</si>
  <si>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</si>
  <si>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</si>
  <si>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</si>
  <si>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</si>
  <si>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</si>
  <si>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</si>
  <si>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</si>
  <si>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</si>
  <si>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</si>
  <si>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</si>
  <si>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</si>
  <si>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</si>
  <si>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</si>
  <si>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</si>
  <si>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</si>
  <si>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</si>
  <si>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</si>
  <si>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</si>
  <si>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</si>
  <si>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</si>
  <si>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</si>
  <si>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</si>
  <si>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</si>
  <si>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</si>
  <si>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</si>
  <si>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</si>
  <si>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</si>
  <si>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</si>
  <si>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</si>
  <si>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</si>
  <si>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</si>
  <si>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</si>
  <si>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</si>
  <si>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</si>
  <si>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</si>
  <si>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</si>
  <si>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</si>
  <si>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</si>
  <si>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</si>
  <si>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</si>
  <si>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</si>
  <si>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</si>
  <si>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</si>
  <si>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</si>
  <si>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</si>
  <si>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</si>
  <si>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</si>
  <si>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</si>
  <si>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</si>
  <si>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</si>
  <si>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</si>
  <si>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</si>
  <si>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</si>
  <si>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</si>
  <si>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</si>
  <si>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</si>
  <si>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</si>
  <si>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</si>
  <si>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</si>
  <si>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</si>
  <si>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</si>
  <si>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</si>
  <si>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</si>
  <si>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</si>
  <si>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</si>
  <si>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</si>
  <si>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</si>
  <si>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</si>
  <si>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</si>
  <si>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</si>
  <si>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</si>
  <si>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</si>
  <si>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</si>
  <si>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</si>
  <si>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</si>
  <si>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</si>
  <si>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</si>
  <si>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</si>
  <si>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</si>
  <si>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</si>
  <si>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</si>
  <si>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</si>
  <si>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</si>
  <si>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</si>
  <si>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</si>
  <si>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</si>
  <si>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</si>
  <si>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</si>
  <si>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</si>
  <si>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</si>
  <si>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</si>
  <si>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</si>
  <si>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</si>
  <si>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FrancoMedinaSL_vs_ErBacce_D1</t>
  </si>
  <si>
    <t xml:space="preserve">FrancoMedinaSL_vs_ErBacce_D2</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</si>
  <si>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</si>
  <si>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</si>
  <si>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</si>
  <si>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</si>
  <si>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</si>
  <si>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</si>
  <si>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</si>
  <si>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</si>
  <si>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</si>
  <si>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</si>
  <si>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</si>
  <si>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</si>
  <si>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</si>
  <si>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</si>
  <si>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</si>
  <si>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</si>
  <si>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</si>
  <si>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</si>
  <si>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</si>
  <si>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</si>
  <si>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</si>
  <si>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</si>
  <si>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</si>
  <si>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</si>
  <si>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</si>
  <si>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</si>
  <si>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</si>
  <si>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</si>
  <si>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</si>
  <si>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</si>
  <si>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</si>
  <si>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</si>
  <si>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</si>
  <si>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</si>
  <si>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</si>
  <si>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</si>
  <si>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</si>
  <si>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</si>
  <si>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</si>
  <si>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</si>
  <si>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</si>
  <si>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</si>
  <si>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</si>
  <si>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</si>
  <si>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</si>
  <si>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</si>
  <si>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</si>
  <si>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</si>
  <si>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</si>
  <si>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</si>
  <si>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</si>
  <si>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</si>
  <si>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</si>
  <si>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</si>
  <si>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</si>
  <si>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</si>
  <si>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</si>
  <si>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</si>
  <si>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</si>
  <si>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</si>
  <si>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</si>
  <si>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</si>
  <si>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</si>
  <si>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</si>
  <si>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</si>
  <si>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</si>
  <si>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</si>
  <si>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</si>
  <si>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</si>
  <si>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</si>
  <si>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</si>
  <si>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</si>
  <si>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</si>
  <si>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</si>
  <si>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</si>
  <si>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</si>
  <si>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</si>
  <si>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</si>
  <si>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</si>
  <si>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</si>
  <si>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</si>
  <si>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</si>
  <si>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</si>
  <si>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</si>
  <si>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</si>
  <si>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</si>
  <si>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</si>
  <si>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</si>
  <si>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</si>
  <si>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</si>
  <si>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</si>
  <si>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</si>
  <si>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</si>
  <si>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</si>
  <si>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</si>
  <si>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</si>
  <si>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</si>
  <si>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</si>
  <si>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</si>
  <si>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</si>
  <si>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</si>
  <si>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</si>
  <si>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</si>
  <si>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</si>
  <si>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</si>
  <si>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</si>
  <si>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</si>
  <si>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</si>
  <si>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</si>
  <si>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</si>
  <si>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</si>
  <si>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</si>
  <si>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</si>
  <si>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</si>
  <si>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</si>
  <si>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</si>
  <si>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</si>
  <si>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</si>
  <si>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</si>
  <si>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</si>
  <si>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</si>
  <si>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</si>
  <si>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</si>
  <si>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</si>
  <si>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</si>
  <si>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</si>
  <si>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</si>
  <si>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</si>
  <si>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</si>
  <si>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</si>
  <si>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</si>
  <si>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</si>
  <si>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</si>
  <si>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</si>
  <si>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</si>
  <si>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</si>
  <si>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</si>
  <si>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</si>
  <si>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</si>
  <si>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</si>
  <si>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</si>
  <si>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</si>
  <si>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</si>
  <si>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</si>
  <si>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</si>
  <si>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</si>
  <si>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</si>
  <si>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</si>
  <si>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</si>
  <si>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</si>
  <si>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</si>
  <si>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</si>
  <si>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</si>
  <si>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</si>
  <si>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</si>
  <si>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</si>
  <si>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</si>
  <si>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</si>
  <si>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</si>
  <si>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</si>
  <si>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</si>
  <si>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</si>
  <si>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</si>
  <si>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</si>
  <si>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</si>
  <si>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</si>
  <si>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</si>
  <si>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</si>
  <si>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</si>
  <si>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</si>
  <si>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</si>
  <si>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</si>
  <si>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</si>
  <si>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</si>
  <si>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</si>
  <si>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</si>
  <si>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</si>
  <si>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</si>
  <si>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</si>
  <si>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</si>
  <si>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</si>
  <si>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</si>
  <si>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</si>
  <si>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</si>
  <si>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</si>
  <si>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</si>
  <si>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</si>
  <si>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</si>
  <si>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</si>
  <si>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</si>
  <si>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</si>
  <si>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</si>
  <si>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</si>
  <si>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</si>
  <si>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</si>
  <si>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</si>
  <si>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</si>
  <si>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</si>
  <si>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</si>
  <si>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</si>
  <si>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</si>
  <si>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</si>
  <si>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</si>
  <si>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</si>
  <si>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</si>
  <si>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</si>
  <si>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</si>
  <si>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</si>
  <si>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</si>
  <si>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</si>
  <si>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</si>
  <si>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</si>
  <si>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</si>
  <si>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</si>
  <si>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</si>
  <si>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</si>
  <si>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</si>
  <si>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</si>
  <si>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</si>
  <si>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</si>
  <si>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</si>
  <si>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</si>
  <si>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</si>
  <si>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</si>
  <si>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</si>
  <si>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</si>
  <si>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</si>
  <si>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</si>
  <si>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</si>
  <si>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</si>
  <si>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</si>
  <si>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</si>
  <si>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</si>
  <si>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</si>
  <si>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</si>
  <si>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</si>
  <si>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</si>
  <si>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</si>
  <si>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</si>
  <si>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</si>
  <si>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</si>
  <si>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</si>
  <si>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</si>
  <si>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</si>
  <si>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</si>
  <si>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</si>
  <si>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</si>
  <si>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</si>
  <si>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</si>
  <si>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</si>
  <si>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</si>
  <si>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</si>
  <si>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</si>
  <si>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</si>
  <si>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</si>
  <si>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</si>
  <si>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</si>
  <si>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</si>
  <si>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</si>
  <si>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</si>
  <si>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</si>
  <si>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</si>
  <si>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</si>
  <si>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</si>
  <si>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</si>
  <si>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</si>
  <si>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</si>
  <si>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</si>
  <si>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</si>
  <si>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</si>
  <si>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</si>
  <si>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</si>
  <si>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</si>
  <si>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</si>
  <si>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</si>
  <si>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</si>
  <si>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</si>
  <si>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</si>
  <si>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</si>
  <si>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</si>
  <si>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</si>
  <si>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</si>
  <si>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</si>
  <si>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</si>
  <si>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</si>
  <si>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</si>
  <si>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</si>
  <si>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</si>
  <si>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</si>
  <si>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</si>
  <si>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</si>
  <si>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</si>
  <si>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</si>
  <si>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</si>
  <si>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</si>
  <si>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</si>
  <si>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</si>
  <si>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</si>
  <si>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</si>
  <si>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</si>
  <si>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</si>
  <si>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</si>
  <si>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</si>
  <si>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</si>
  <si>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</si>
  <si>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</si>
  <si>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</si>
  <si>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</si>
  <si>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</si>
  <si>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</si>
  <si>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</si>
  <si>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</si>
  <si>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</si>
  <si>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</si>
  <si>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</si>
  <si>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</si>
  <si>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</si>
  <si>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</si>
  <si>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</si>
  <si>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</si>
  <si>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</si>
  <si>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</si>
  <si>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</si>
  <si>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</si>
  <si>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</si>
  <si>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</si>
  <si>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</si>
  <si>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</si>
  <si>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</si>
  <si>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</si>
  <si>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</si>
  <si>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</si>
  <si>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</si>
  <si>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</si>
  <si>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</si>
  <si>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</si>
  <si>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</si>
  <si>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</si>
  <si>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</si>
  <si>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</si>
  <si>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</si>
  <si>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</si>
  <si>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</si>
  <si>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</si>
  <si>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</si>
  <si>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</si>
  <si>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</si>
  <si>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</si>
  <si>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</si>
  <si>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</si>
  <si>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</si>
  <si>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</si>
  <si>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</si>
  <si>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</si>
  <si>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</si>
  <si>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</si>
  <si>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</si>
  <si>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</si>
  <si>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</si>
  <si>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</si>
  <si>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</si>
  <si>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</si>
  <si>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</si>
  <si>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</si>
  <si>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</si>
  <si>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</si>
  <si>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</si>
  <si>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</si>
  <si>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</si>
  <si>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</si>
  <si>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</si>
  <si>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</si>
  <si>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</si>
  <si>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</si>
  <si>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</si>
  <si>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</si>
  <si>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</si>
  <si>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</si>
  <si>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</si>
  <si>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</si>
  <si>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</si>
  <si>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</si>
  <si>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</si>
  <si>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</si>
  <si>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</si>
  <si>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</si>
  <si>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</si>
  <si>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</si>
  <si>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</si>
  <si>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</si>
  <si>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</si>
  <si>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</si>
  <si>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</si>
  <si>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</si>
  <si>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</si>
  <si>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</si>
  <si>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</si>
  <si>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</si>
  <si>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</si>
  <si>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</si>
  <si>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</si>
  <si>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</si>
  <si>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</si>
  <si>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</si>
  <si>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</si>
  <si>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</si>
  <si>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</si>
  <si>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</si>
  <si>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</si>
  <si>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</si>
  <si>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</si>
  <si>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</si>
  <si>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</si>
  <si>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</si>
  <si>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</si>
  <si>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</si>
  <si>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</si>
  <si>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</si>
  <si>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</si>
  <si>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</si>
  <si>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</si>
  <si>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</si>
  <si>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</si>
  <si>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</si>
  <si>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</si>
  <si>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</si>
  <si>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</si>
  <si>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</si>
  <si>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</si>
  <si>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</si>
  <si>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</si>
  <si>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</si>
  <si>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</si>
  <si>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</si>
  <si>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</si>
  <si>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</si>
  <si>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</si>
  <si>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</si>
  <si>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</si>
  <si>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</si>
  <si>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</si>
  <si>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</si>
  <si>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</si>
  <si>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</si>
  <si>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</si>
  <si>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</si>
  <si>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</si>
  <si>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</si>
  <si>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</si>
  <si>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Giant Snowball, Graveyard, Ice Spirit, Knight, Musketeer, Poison, Skeleton Dragons, Tombstone</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</si>
  <si>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</si>
  <si>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</si>
  <si>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</si>
  <si>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</si>
  <si>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</si>
  <si>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</si>
  <si>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</si>
  <si>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</si>
  <si>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</si>
  <si>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</si>
  <si>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</si>
  <si>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</si>
  <si>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</si>
  <si>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</si>
  <si>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</si>
  <si>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</si>
  <si>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</si>
  <si>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</si>
  <si>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</si>
  <si>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</si>
  <si>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</si>
  <si>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</si>
  <si>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</si>
  <si>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</si>
  <si>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</si>
  <si>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</si>
  <si>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</si>
  <si>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</si>
  <si>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</si>
  <si>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</si>
  <si>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</si>
  <si>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</si>
  <si>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</si>
  <si>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</si>
  <si>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</si>
  <si>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</si>
  <si>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</si>
  <si>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</si>
  <si>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</si>
  <si>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</si>
  <si>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</si>
  <si>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</si>
  <si>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</si>
  <si>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</si>
  <si>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</si>
  <si>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</si>
  <si>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</si>
  <si>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</si>
  <si>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</si>
  <si>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</si>
  <si>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</si>
  <si>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</si>
  <si>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</si>
  <si>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</si>
  <si>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</si>
  <si>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</si>
  <si>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</si>
  <si>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</si>
  <si>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</si>
  <si>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</si>
  <si>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</si>
  <si>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</si>
  <si>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</si>
  <si>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</si>
  <si>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</si>
  <si>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</si>
  <si>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</si>
  <si>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</si>
  <si>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</si>
  <si>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</si>
  <si>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</si>
  <si>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</si>
  <si>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</si>
  <si>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</si>
  <si>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</si>
  <si>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</si>
  <si>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</si>
  <si>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</si>
  <si>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</si>
  <si>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</si>
  <si>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</si>
  <si>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</si>
  <si>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</si>
  <si>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</si>
  <si>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</si>
  <si>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</si>
  <si>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</si>
  <si>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</si>
  <si>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</si>
  <si>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</si>
  <si>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</si>
  <si>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</si>
  <si>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</si>
  <si>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</si>
  <si>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</si>
  <si>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</si>
  <si>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</si>
  <si>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</si>
  <si>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</si>
  <si>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</si>
  <si>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</si>
  <si>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</si>
  <si>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</si>
  <si>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</si>
  <si>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</si>
  <si>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</si>
  <si>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</si>
  <si>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</si>
  <si>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</si>
  <si>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</si>
  <si>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</si>
  <si>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</si>
  <si>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</si>
  <si>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</si>
  <si>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</si>
  <si>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</si>
  <si>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</si>
  <si>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</si>
  <si>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</si>
  <si>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</si>
  <si>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</si>
  <si>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</si>
  <si>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</si>
  <si>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</si>
  <si>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</si>
  <si>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</si>
  <si>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</si>
  <si>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</si>
  <si>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</si>
  <si>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</si>
  <si>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</si>
  <si>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</si>
  <si>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</si>
  <si>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</si>
  <si>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</si>
  <si>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</si>
  <si>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</si>
  <si>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</si>
  <si>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</si>
  <si>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</si>
  <si>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</si>
  <si>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</si>
  <si>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</si>
  <si>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</si>
  <si>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</si>
  <si>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</si>
  <si>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</si>
  <si>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</si>
  <si>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</si>
  <si>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</si>
  <si>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</si>
  <si>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</si>
  <si>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</si>
  <si>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</si>
  <si>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</si>
  <si>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</si>
  <si>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</si>
  <si>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</si>
  <si>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</si>
  <si>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</si>
  <si>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</si>
  <si>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</si>
  <si>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</si>
  <si>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</si>
  <si>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</si>
  <si>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</si>
  <si>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</si>
  <si>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</si>
  <si>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</si>
  <si>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</si>
  <si>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</si>
  <si>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</si>
  <si>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</si>
  <si>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</si>
  <si>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</si>
  <si>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</si>
  <si>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</si>
  <si>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</si>
  <si>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</si>
  <si>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</si>
  <si>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</si>
  <si>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</si>
  <si>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</si>
  <si>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</si>
  <si>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</si>
  <si>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</si>
  <si>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</si>
  <si>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</si>
  <si>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</si>
  <si>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</si>
  <si>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</si>
  <si>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</si>
  <si>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</si>
  <si>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</si>
  <si>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</si>
  <si>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</si>
  <si>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</si>
  <si>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</si>
  <si>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</si>
  <si>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</si>
  <si>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</si>
  <si>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</si>
  <si>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</si>
  <si>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</si>
  <si>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</si>
  <si>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</si>
  <si>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</si>
  <si>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</si>
  <si>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</si>
  <si>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</si>
  <si>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</si>
  <si>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t xml:space="preserve">JorZ_vs_Wallace_D1</t>
  </si>
  <si>
    <t xml:space="preserve">2026-07-22 16:51:30</t>
  </si>
  <si>
    <t xml:space="preserve">Electro Spirit, Fireball, Goblin Demolisher, Goblins, Minions, Mortar, Rascals, Skeleton Barrel</t>
  </si>
  <si>
    <t xml:space="preserve">2026-07-22 16:58:01</t>
  </si>
  <si>
    <t xml:space="preserve">2026-07-22 17:05:18</t>
  </si>
  <si>
    <t xml:space="preserve">Berserker, Dart Goblin, Fire Spirit, Giant Snowball, Goblin Drill, Knight, Poison, Tesla</t>
  </si>
  <si>
    <t xml:space="preserve">JorZ_vs_Wallace_D2</t>
  </si>
  <si>
    <t xml:space="preserve">2026-07-22 17:11:44</t>
  </si>
  <si>
    <t xml:space="preserve">2026-07-22 17:18:18</t>
  </si>
  <si>
    <t xml:space="preserve">Cannon, Earthquake, Fire Spirit, Firecracker, Goblins, Hog Rider, Mighty Miner, The Log</t>
  </si>
  <si>
    <t xml:space="preserve">2026-07-22 17:25:19</t>
  </si>
  <si>
    <t xml:space="preserve">JorZ_vs_Wallace_D3</t>
  </si>
  <si>
    <t xml:space="preserve">2026-07-22 17:31:04</t>
  </si>
  <si>
    <t xml:space="preserve">Barbarian Barrel, Boss Bandit, Executioner, Giant Snowball, Lightning, Ram Rider, Royal Ghost, Skeletons</t>
  </si>
  <si>
    <t xml:space="preserve">2026-07-22 17:36:29</t>
  </si>
  <si>
    <t xml:space="preserve">2026-07-22 17:44:45</t>
  </si>
  <si>
    <t xml:space="preserve">Archer Queen, Arrows, Bomber, Cannon, Fire Spirit, Giant Snowball, Goblin Drill, Ronin</t>
  </si>
  <si>
    <t xml:space="preserve">Bomb Tower, Fire Spirit, Goblin Barrel, Golden Knight, Ice Spirit, Magic Archer, Royal Delivery, Wall Breakers</t>
  </si>
  <si>
    <t xml:space="preserve">JorZ_vs_Wallace_D4</t>
  </si>
  <si>
    <t xml:space="preserve">2026-07-22 17:51:13</t>
  </si>
  <si>
    <t xml:space="preserve">2026-07-22 17:57:42</t>
  </si>
  <si>
    <t xml:space="preserve">2026-07-22 18:03:33</t>
  </si>
  <si>
    <t xml:space="preserve">Barbarian Barrel, Electro Spirit, Fireball, Fisherman, Furnace, Monk, Royal Ghost, Royal Giant</t>
  </si>
  <si>
    <t xml:space="preserve">JorZ_vs_Wallace_D5</t>
  </si>
  <si>
    <t xml:space="preserve">2026-07-22 18:11:59</t>
  </si>
  <si>
    <t xml:space="preserve">2026-07-22 18:18:37</t>
  </si>
  <si>
    <t xml:space="preserve">Archers, Barbarian Barrel, Earthquake, Goblin Cage, Goblins, Hog Rider, Ice Spirit, Ronin</t>
  </si>
  <si>
    <t xml:space="preserve">2026-07-22 18:22:44</t>
  </si>
  <si>
    <t xml:space="preserve">Dart Goblin, Electro Spirit, Fireball, Goblins, Minions, Mortar, Rascals, Skeleton Barrel</t>
  </si>
  <si>
    <t xml:space="preserve">JorZ_vs_Wallace_D6</t>
  </si>
  <si>
    <t xml:space="preserve">2026-07-22 18:29:00</t>
  </si>
  <si>
    <t xml:space="preserve">2026-07-22 18:34:50</t>
  </si>
  <si>
    <t xml:space="preserve">2026-07-22 18:43:56</t>
  </si>
  <si>
    <t xml:space="preserve">Bomb Tower, Boss Bandit, Dart Goblin, Fire Spirit, Goblin Barrel, Ice Spirit, Royal Delivery, Skeletons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</si>
  <si>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</si>
  <si>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</si>
  <si>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</si>
  <si>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</si>
  <si>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</si>
  <si>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</si>
  <si>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</si>
  <si>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</si>
  <si>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</si>
  <si>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</si>
  <si>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</si>
  <si>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</si>
  <si>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</si>
  <si>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</si>
  <si>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</si>
  <si>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</si>
  <si>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</si>
  <si>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</si>
  <si>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</si>
  <si>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</si>
  <si>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</si>
  <si>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</si>
  <si>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</si>
  <si>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</si>
  <si>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</si>
  <si>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</si>
  <si>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</si>
  <si>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</si>
  <si>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</si>
  <si>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</si>
  <si>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</si>
  <si>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</si>
  <si>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</si>
  <si>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</si>
  <si>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</si>
  <si>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</si>
  <si>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</si>
  <si>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</si>
  <si>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</si>
  <si>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</si>
  <si>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</si>
  <si>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</si>
  <si>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</si>
  <si>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</si>
  <si>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</si>
  <si>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</si>
  <si>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</si>
  <si>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</si>
  <si>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</si>
  <si>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</si>
  <si>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</si>
  <si>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t xml:space="preserve">Baby Dragon, Barbarian Barrel, Dark Prince, Electro Giant, Goblin Cage, Ice Wizard, Lightning, Tornado</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</si>
  <si>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</si>
  <si>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</si>
  <si>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</si>
  <si>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</si>
  <si>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</si>
  <si>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</si>
  <si>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</si>
  <si>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</si>
  <si>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</si>
  <si>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</si>
  <si>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</si>
  <si>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</si>
  <si>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</si>
  <si>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</si>
  <si>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</si>
  <si>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</si>
  <si>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</si>
  <si>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</si>
  <si>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</si>
  <si>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</si>
  <si>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</si>
  <si>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</si>
  <si>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</si>
  <si>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</si>
  <si>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</si>
  <si>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</si>
  <si>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</si>
  <si>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</si>
  <si>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</si>
  <si>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</si>
  <si>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</si>
  <si>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</si>
  <si>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</si>
  <si>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</si>
  <si>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</si>
  <si>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</si>
  <si>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</si>
  <si>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</si>
  <si>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</si>
  <si>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</si>
  <si>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</si>
  <si>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</si>
  <si>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</si>
  <si>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</si>
  <si>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</si>
  <si>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</si>
  <si>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</si>
  <si>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</si>
  <si>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</si>
  <si>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</si>
  <si>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</si>
  <si>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</si>
  <si>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</si>
  <si>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</si>
  <si>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</si>
  <si>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</si>
  <si>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</si>
  <si>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</si>
  <si>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</si>
  <si>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</si>
  <si>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</si>
  <si>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</si>
  <si>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</si>
  <si>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</si>
  <si>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</si>
  <si>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</si>
  <si>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</si>
  <si>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</si>
  <si>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</si>
  <si>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</si>
  <si>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</si>
  <si>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</si>
  <si>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</si>
  <si>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</si>
  <si>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</si>
  <si>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</si>
  <si>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</si>
  <si>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</si>
  <si>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</si>
  <si>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</si>
  <si>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</si>
  <si>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</si>
  <si>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</si>
  <si>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</si>
  <si>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</si>
  <si>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</si>
  <si>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</si>
  <si>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</si>
  <si>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</si>
  <si>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</si>
  <si>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</si>
  <si>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</si>
  <si>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</si>
  <si>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</si>
  <si>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</si>
  <si>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</si>
  <si>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</si>
  <si>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</si>
  <si>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</si>
  <si>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</si>
  <si>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</si>
  <si>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</si>
  <si>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</si>
  <si>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</si>
  <si>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</si>
  <si>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</si>
  <si>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</si>
  <si>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</si>
  <si>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</si>
  <si>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</si>
  <si>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</si>
  <si>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</si>
  <si>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</si>
  <si>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</si>
  <si>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</si>
  <si>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</si>
  <si>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</si>
  <si>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</si>
  <si>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</si>
  <si>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</si>
  <si>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</si>
  <si>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</si>
  <si>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</si>
  <si>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</si>
  <si>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</si>
  <si>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</si>
  <si>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</si>
  <si>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</si>
  <si>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</si>
  <si>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</si>
  <si>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</si>
  <si>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</si>
  <si>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</si>
  <si>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</si>
  <si>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</si>
  <si>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</si>
  <si>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</si>
  <si>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</si>
  <si>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</si>
  <si>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</si>
  <si>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</si>
  <si>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</si>
  <si>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</si>
  <si>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</si>
  <si>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</si>
  <si>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</si>
  <si>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</si>
  <si>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</si>
  <si>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</si>
  <si>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</si>
  <si>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</si>
  <si>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</si>
  <si>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</si>
  <si>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</si>
  <si>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</si>
  <si>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</si>
  <si>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</si>
  <si>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</si>
  <si>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</si>
  <si>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</si>
  <si>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</si>
  <si>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</si>
  <si>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</si>
  <si>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</si>
  <si>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</si>
  <si>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</si>
  <si>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</si>
  <si>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</si>
  <si>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</si>
  <si>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</si>
  <si>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</si>
  <si>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</si>
  <si>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</si>
  <si>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</si>
  <si>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</si>
  <si>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</si>
  <si>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</si>
  <si>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</si>
  <si>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</si>
  <si>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</si>
  <si>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</si>
  <si>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</si>
  <si>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</si>
  <si>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</si>
  <si>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</si>
  <si>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</si>
  <si>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</si>
  <si>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</si>
  <si>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</si>
  <si>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</si>
  <si>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</si>
  <si>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</si>
  <si>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</si>
  <si>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</si>
  <si>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</si>
  <si>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</si>
  <si>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</si>
  <si>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</si>
  <si>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</si>
  <si>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</si>
  <si>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</si>
  <si>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</si>
  <si>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</si>
  <si>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</si>
  <si>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</si>
  <si>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</si>
  <si>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</si>
  <si>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</si>
  <si>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</si>
  <si>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</si>
  <si>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</si>
  <si>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</si>
  <si>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</si>
  <si>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</si>
  <si>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</si>
  <si>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</si>
  <si>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</si>
  <si>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</si>
  <si>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</si>
  <si>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</si>
  <si>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</si>
  <si>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</si>
  <si>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</si>
  <si>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</si>
  <si>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</si>
  <si>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</si>
  <si>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</si>
  <si>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</si>
  <si>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</si>
  <si>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</si>
  <si>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</si>
  <si>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</si>
  <si>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</si>
  <si>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</si>
  <si>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</si>
  <si>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</si>
  <si>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</si>
  <si>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</si>
  <si>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</si>
  <si>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</si>
  <si>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</si>
  <si>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</si>
  <si>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</si>
  <si>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</si>
  <si>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</si>
  <si>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</si>
  <si>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</si>
  <si>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</si>
  <si>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</si>
  <si>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</si>
  <si>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</si>
  <si>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</si>
  <si>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</si>
  <si>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</si>
  <si>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</si>
  <si>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</si>
  <si>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</si>
  <si>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</si>
  <si>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</si>
  <si>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</si>
  <si>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</si>
  <si>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</si>
  <si>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</si>
  <si>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</si>
  <si>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</si>
  <si>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</si>
  <si>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</si>
  <si>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</si>
  <si>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</si>
  <si>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</si>
  <si>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</si>
  <si>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</si>
  <si>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</si>
  <si>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</si>
  <si>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</si>
  <si>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</si>
  <si>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</si>
  <si>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</si>
  <si>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t xml:space="preserve">Kitashiyan_vs_Wyze❤️Ultimo_D1</t>
  </si>
  <si>
    <t xml:space="preserve">2026-07-22 15:09:16</t>
  </si>
  <si>
    <t xml:space="preserve">2026-07-22 15:14:53</t>
  </si>
  <si>
    <t xml:space="preserve">2026-07-22 15:21:24</t>
  </si>
  <si>
    <t xml:space="preserve">Berserker, Electro Spirit, Fire Spirit, Goblin Barrel, Inferno Tower, Magic Archer, Royal Delivery, Wall Breakers</t>
  </si>
  <si>
    <t xml:space="preserve">Kitashiyan_vs_Wyze❤️Ultimo_D2</t>
  </si>
  <si>
    <t xml:space="preserve">2026-07-22 15:28:23</t>
  </si>
  <si>
    <t xml:space="preserve">2026-07-22 15:34:04</t>
  </si>
  <si>
    <t xml:space="preserve">2026-07-22 15:40:36</t>
  </si>
  <si>
    <t xml:space="preserve">Baby Dragon, Barbarian Barrel, Bowler, Electro Giant, Goblin Cage, Lightning, Mother Witch, Tornado</t>
  </si>
  <si>
    <t xml:space="preserve">Kitashiyan_vs_Wyze❤️Ultimo_D3</t>
  </si>
  <si>
    <t xml:space="preserve">2026-07-22 15:47:36</t>
  </si>
  <si>
    <t xml:space="preserve">2026-07-22 15:53:45</t>
  </si>
  <si>
    <t xml:space="preserve">2026-07-22 16:01:31</t>
  </si>
  <si>
    <t xml:space="preserve">Berserker, Cannon, Dart Goblin, Giant Snowball, Goblin Barrel, Ice Spirit, Mighty Miner, Royal Delivery</t>
  </si>
  <si>
    <t xml:space="preserve">Barbarian Barrel, Earthquake, Heal Spirit, Lumberjack, Monk, Royal Hogs, Three Musketeers, Zappies</t>
  </si>
  <si>
    <t xml:space="preserve">Kitashiyan_vs_Wyze❤️Ultimo_D4</t>
  </si>
  <si>
    <t xml:space="preserve">2026-07-22 16:08:40</t>
  </si>
  <si>
    <t xml:space="preserve">2026-07-22 16:15:51</t>
  </si>
  <si>
    <t xml:space="preserve">Cannon Cart, Fireball, Goblins, Ice Spirit, Minions, Mortar, Rascals, Skeleton Barrel</t>
  </si>
  <si>
    <t xml:space="preserve">2026-07-22 16:21:54</t>
  </si>
  <si>
    <t xml:space="preserve">Fire Spirit, Fireball, Magic Archer, Ronin, Royal Hogs, Skeletons, Tesla, The Log</t>
  </si>
  <si>
    <t xml:space="preserve">Berserker, Bomb Tower, Dark Prince, Dart Goblin, Fire Spirit, Goblin Barrel, Skeletons, Wall Breakers</t>
  </si>
  <si>
    <t xml:space="preserve">Kitashiyan_vs_Wyze❤️Ultimo_D5</t>
  </si>
  <si>
    <t xml:space="preserve">2026-07-22 16:29:09</t>
  </si>
  <si>
    <t xml:space="preserve">2026-07-22 16:33:50</t>
  </si>
  <si>
    <t xml:space="preserve">Battle Ram, Giant Skeleton, Lumberjack, Mother Witch, Rage, Vines, Wizard, Zappies</t>
  </si>
  <si>
    <t xml:space="preserve">2026-07-22 16:40:08</t>
  </si>
  <si>
    <t xml:space="preserve">Barbarian Barrel, Goblins, Minions, Mortar, Poison, Rascals, Ronin, Skeleton Barrel</t>
  </si>
  <si>
    <t xml:space="preserve">Berserker, Dark Prince, Ice Spirit, Lightning, Magic Archer, Royal Hogs, Tesla, The Log</t>
  </si>
  <si>
    <t xml:space="preserve">Kitashiyan_vs_Wyze❤️Ultimo_D6</t>
  </si>
  <si>
    <t xml:space="preserve">2026-07-22 16:47:00</t>
  </si>
  <si>
    <t xml:space="preserve">2026-07-22 16:52:10</t>
  </si>
  <si>
    <t xml:space="preserve">Dark Prince, Earthquake, Electro Spirit, Goblin Cage, Heal Spirit, Phoenix, Royal Giant, The Log</t>
  </si>
  <si>
    <t xml:space="preserve">2026-07-22 16:58:25</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</si>
  <si>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</si>
  <si>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</si>
  <si>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</si>
  <si>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</si>
  <si>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</si>
  <si>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</si>
  <si>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</si>
  <si>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</si>
  <si>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</si>
  <si>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</si>
  <si>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</si>
  <si>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</si>
  <si>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</si>
  <si>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</si>
  <si>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</si>
  <si>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</si>
  <si>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</si>
  <si>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</si>
  <si>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</si>
  <si>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</si>
  <si>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</si>
  <si>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</si>
  <si>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</si>
  <si>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</si>
  <si>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</si>
  <si>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</si>
  <si>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</si>
  <si>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</si>
  <si>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</si>
  <si>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</si>
  <si>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</si>
  <si>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</si>
  <si>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</si>
  <si>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</si>
  <si>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</si>
  <si>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</si>
  <si>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</si>
  <si>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</si>
  <si>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</si>
  <si>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</si>
  <si>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</si>
  <si>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</si>
  <si>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</si>
  <si>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</si>
  <si>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</si>
  <si>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</si>
  <si>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</si>
  <si>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</si>
  <si>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</si>
  <si>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</si>
  <si>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</si>
  <si>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</si>
  <si>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</si>
  <si>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</si>
  <si>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</si>
  <si>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</si>
  <si>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</si>
  <si>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</si>
  <si>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</si>
  <si>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</si>
  <si>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</si>
  <si>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</si>
  <si>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</si>
  <si>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</si>
  <si>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</si>
  <si>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</si>
  <si>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</si>
  <si>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</si>
  <si>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</si>
  <si>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</si>
  <si>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</si>
  <si>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t xml:space="preserve">Klaus_vs_Farqaleet_D1</t>
  </si>
  <si>
    <t xml:space="preserve">Farqaleet</t>
  </si>
  <si>
    <t xml:space="preserve">#UVL220YYY</t>
  </si>
  <si>
    <t xml:space="preserve">2026-07-22 16:46:40</t>
  </si>
  <si>
    <t xml:space="preserve">Electro Spirit, Elixir Collector, Fire Spirit, Ice Spirit, Skeletons, Valkyrie, Wizard, X-Bow</t>
  </si>
  <si>
    <t xml:space="preserve">2026-07-22 16:52:02</t>
  </si>
  <si>
    <t xml:space="preserve">Balloon, Berserker, Bomb Tower, Executioner, Miner, Monk, Tornado, Zap</t>
  </si>
  <si>
    <t xml:space="preserve">2026-07-22 17:01:11</t>
  </si>
  <si>
    <t xml:space="preserve">Archers, Earthquake, Goblins, Heal Spirit, Hog Rider, Ronin, Tesla, The Log</t>
  </si>
  <si>
    <t xml:space="preserve">Cannon, Electro Spirit, Fireball, Goblin Demolisher, Goblin Drill, Goblins, Ronin, The Log</t>
  </si>
  <si>
    <t xml:space="preserve">Klaus_vs_Farqaleet_D2</t>
  </si>
  <si>
    <t xml:space="preserve">2026-07-22 17:09:29</t>
  </si>
  <si>
    <t xml:space="preserve">Bomber, Cannon, Fire Spirit, Giant Snowball, Goblin Drill, Mighty Miner, Poison, Skeletons</t>
  </si>
  <si>
    <t xml:space="preserve">2026-07-22 17:17:14</t>
  </si>
  <si>
    <t xml:space="preserve">Giant Skeleton, Goblin Cage, Goblins, Hog Rider, Ice Spirit, Lightning, The Log, Wizard</t>
  </si>
  <si>
    <t xml:space="preserve">2026-07-22 17:25:04</t>
  </si>
  <si>
    <t xml:space="preserve">Barbarian Barrel, Electro Spirit, Fireball, Fisherman, Hunter, Monk, Royal Giant, Zappies</t>
  </si>
  <si>
    <t xml:space="preserve">Balloon, Bomb Tower, Executioner, Giant Snowball, Guards, Knight, Miner, Tornado</t>
  </si>
  <si>
    <t xml:space="preserve">Klaus_vs_Farqaleet_D3</t>
  </si>
  <si>
    <t xml:space="preserve">2026-07-22 17:56:57</t>
  </si>
  <si>
    <t xml:space="preserve">Arrows, Bandit, Battle Ram, Golden Knight, Mother Witch, Ronin, Royal Ghost, Zappies</t>
  </si>
  <si>
    <t xml:space="preserve">2026-07-22 18:04:44</t>
  </si>
  <si>
    <t xml:space="preserve">Boss Bandit, Dart Goblin, Fire Spirit, Goblin Barrel, Goblin Hut, Ice Spirit, Skeletons, Wall Breakers</t>
  </si>
  <si>
    <t xml:space="preserve">2026-07-22 18:11:13</t>
  </si>
  <si>
    <t xml:space="preserve">Earthquake, Electro Spirit, Firecracker, Goblins, Hog Rider, Mighty Miner, Skeletons, Tesla</t>
  </si>
  <si>
    <t xml:space="preserve">Electro Spirit, Fireball, Fisherman, Goblins, Monk, Royal Giant, The Log, Wizard</t>
  </si>
  <si>
    <t xml:space="preserve">Klaus_vs_Farqaleet_D4</t>
  </si>
  <si>
    <t xml:space="preserve">2026-07-22 18:18:42</t>
  </si>
  <si>
    <t xml:space="preserve">Barbarian Barrel, Battle Ram, Dark Prince, Fireball, Giant Skeleton, Lumberjack, Wizard, Zappies</t>
  </si>
  <si>
    <t xml:space="preserve">Baby Dragon, Barbarian Barrel, Goblin Cage, Graveyard, Ice Wizard, Knight, Poison, Tornado</t>
  </si>
  <si>
    <t xml:space="preserve">2026-07-22 18:25:29</t>
  </si>
  <si>
    <t xml:space="preserve">Baby Dragon, Bowler, Electro Giant, Goblin Cage, Golden Knight, Lightning, Mega Minion, Tornado</t>
  </si>
  <si>
    <t xml:space="preserve">Bomb Tower, Dark Prince, Fire Spirit, Giant Snowball, Goblin Drill, Guards, Magic Archer, Rocket</t>
  </si>
  <si>
    <t xml:space="preserve">2026-07-22 18:31:23</t>
  </si>
  <si>
    <t xml:space="preserve">Archers, Electro Spirit, Goblin Hut, Mighty Miner, Poison, Royal Hogs, Skeletons, The Log</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</si>
  <si>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</si>
  <si>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</si>
  <si>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</si>
  <si>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</si>
  <si>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</si>
  <si>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</si>
  <si>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</si>
  <si>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</si>
  <si>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</si>
  <si>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</si>
  <si>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</si>
  <si>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</si>
  <si>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</si>
  <si>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</si>
  <si>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</si>
  <si>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</si>
  <si>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</si>
  <si>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</si>
  <si>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</si>
  <si>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</si>
  <si>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</si>
  <si>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</si>
  <si>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</si>
  <si>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</si>
  <si>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</si>
  <si>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</si>
  <si>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</si>
  <si>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</si>
  <si>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</si>
  <si>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</si>
  <si>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</si>
  <si>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</si>
  <si>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</si>
  <si>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</si>
  <si>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</si>
  <si>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</si>
  <si>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</si>
  <si>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</si>
  <si>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</si>
  <si>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</si>
  <si>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</si>
  <si>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</si>
  <si>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</si>
  <si>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</si>
  <si>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</si>
  <si>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</si>
  <si>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</si>
  <si>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</si>
  <si>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</si>
  <si>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</si>
  <si>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</si>
  <si>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</si>
  <si>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</si>
  <si>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</si>
  <si>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</si>
  <si>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</si>
  <si>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</si>
  <si>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</si>
  <si>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</si>
  <si>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</si>
  <si>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</si>
  <si>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</si>
  <si>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</si>
  <si>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</si>
  <si>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</si>
  <si>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</si>
  <si>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</si>
  <si>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</si>
  <si>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</si>
  <si>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</si>
  <si>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</si>
  <si>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</si>
  <si>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</si>
  <si>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</si>
  <si>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</si>
  <si>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</si>
  <si>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</si>
  <si>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</si>
  <si>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</si>
  <si>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</si>
  <si>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</si>
  <si>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</si>
  <si>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</si>
  <si>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</si>
  <si>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</si>
  <si>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</si>
  <si>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</si>
  <si>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</si>
  <si>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</si>
  <si>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</si>
  <si>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</si>
  <si>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</si>
  <si>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</si>
  <si>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</si>
  <si>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</si>
  <si>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</si>
  <si>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</si>
  <si>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</si>
  <si>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</si>
  <si>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</si>
  <si>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</si>
  <si>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</si>
  <si>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</si>
  <si>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</si>
  <si>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</si>
  <si>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</si>
  <si>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</si>
  <si>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</si>
  <si>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</si>
  <si>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</si>
  <si>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</si>
  <si>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</si>
  <si>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</si>
  <si>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</si>
  <si>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</si>
  <si>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</si>
  <si>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</si>
  <si>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</si>
  <si>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</si>
  <si>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</si>
  <si>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</si>
  <si>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</si>
  <si>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</si>
  <si>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</si>
  <si>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</si>
  <si>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</si>
  <si>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</si>
  <si>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</si>
  <si>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</si>
  <si>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</si>
  <si>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</si>
  <si>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</si>
  <si>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</si>
  <si>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</si>
  <si>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</si>
  <si>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</si>
  <si>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</si>
  <si>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</si>
  <si>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</si>
  <si>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</si>
  <si>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</si>
  <si>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</si>
  <si>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</si>
  <si>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</si>
  <si>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</si>
  <si>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</si>
  <si>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</si>
  <si>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</si>
  <si>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</si>
  <si>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</si>
  <si>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</si>
  <si>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</si>
  <si>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</si>
  <si>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</si>
  <si>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</si>
  <si>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</si>
  <si>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</si>
  <si>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</si>
  <si>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</si>
  <si>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</si>
  <si>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</si>
  <si>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</si>
  <si>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</si>
  <si>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</si>
  <si>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</si>
  <si>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</si>
  <si>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</si>
  <si>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</si>
  <si>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</si>
  <si>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</si>
  <si>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</si>
  <si>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</si>
  <si>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</si>
  <si>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</si>
  <si>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</si>
  <si>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</si>
  <si>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</si>
  <si>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</si>
  <si>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</si>
  <si>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</si>
  <si>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</si>
  <si>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</si>
  <si>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</si>
  <si>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</si>
  <si>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</si>
  <si>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</si>
  <si>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</si>
  <si>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</si>
  <si>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</si>
  <si>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</si>
  <si>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</si>
  <si>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</si>
  <si>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</si>
  <si>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</si>
  <si>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</si>
  <si>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</si>
  <si>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</si>
  <si>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</si>
  <si>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</si>
  <si>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</si>
  <si>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</si>
  <si>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</si>
  <si>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</si>
  <si>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</si>
  <si>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</si>
  <si>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</si>
  <si>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</si>
  <si>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</si>
  <si>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</si>
  <si>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</si>
  <si>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</si>
  <si>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</si>
  <si>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</si>
  <si>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</si>
  <si>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</si>
  <si>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</si>
  <si>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</si>
  <si>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</si>
  <si>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</si>
  <si>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</si>
  <si>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</si>
  <si>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</si>
  <si>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</si>
  <si>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</si>
  <si>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</si>
  <si>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</si>
  <si>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</si>
  <si>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</si>
  <si>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</si>
  <si>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</si>
  <si>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</si>
  <si>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</si>
  <si>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</si>
  <si>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</si>
  <si>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</si>
  <si>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</si>
  <si>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</si>
  <si>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</si>
  <si>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</si>
  <si>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</si>
  <si>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</si>
  <si>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</si>
  <si>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</si>
  <si>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</si>
  <si>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</si>
  <si>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</si>
  <si>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</si>
  <si>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</si>
  <si>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</si>
  <si>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</si>
  <si>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</si>
  <si>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</si>
  <si>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</si>
  <si>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</si>
  <si>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</si>
  <si>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</si>
  <si>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</si>
  <si>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</si>
  <si>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</si>
  <si>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</si>
  <si>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</si>
  <si>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</si>
  <si>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</si>
  <si>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</si>
  <si>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</si>
  <si>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</si>
  <si>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</si>
  <si>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</si>
  <si>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</si>
  <si>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</si>
  <si>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</si>
  <si>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r>
      <rPr>
        <sz val="11"/>
        <rFont val="Arial"/>
        <family val="0"/>
        <charset val="1"/>
      </rPr>
      <t xml:space="preserve">Lucas✨</t>
    </r>
    <r>
      <rPr>
        <sz val="11"/>
        <rFont val="DejaVu Sans"/>
        <family val="2"/>
      </rPr>
      <t xml:space="preserve">杰克</t>
    </r>
    <r>
      <rPr>
        <sz val="11"/>
        <rFont val="Arial"/>
        <family val="0"/>
        <charset val="1"/>
      </rPr>
      <t xml:space="preserve">_vs_Clown_D1</t>
    </r>
  </si>
  <si>
    <r>
      <rPr>
        <sz val="11"/>
        <rFont val="Arial"/>
        <family val="0"/>
        <charset val="1"/>
      </rPr>
      <t xml:space="preserve">Lucas✨</t>
    </r>
    <r>
      <rPr>
        <sz val="11"/>
        <rFont val="DejaVu Sans"/>
        <family val="2"/>
      </rPr>
      <t xml:space="preserve">杰克</t>
    </r>
    <r>
      <rPr>
        <sz val="11"/>
        <rFont val="Arial"/>
        <family val="0"/>
        <charset val="1"/>
      </rPr>
      <t xml:space="preserve">_vs_Clown_D2</t>
    </r>
  </si>
  <si>
    <r>
      <rPr>
        <sz val="11"/>
        <rFont val="Arial"/>
        <family val="0"/>
        <charset val="1"/>
      </rPr>
      <t xml:space="preserve">Lucas✨</t>
    </r>
    <r>
      <rPr>
        <sz val="11"/>
        <rFont val="DejaVu Sans"/>
        <family val="2"/>
      </rPr>
      <t xml:space="preserve">杰克</t>
    </r>
    <r>
      <rPr>
        <sz val="11"/>
        <rFont val="Arial"/>
        <family val="0"/>
        <charset val="1"/>
      </rPr>
      <t xml:space="preserve">_vs_Clown_D3</t>
    </r>
  </si>
  <si>
    <t xml:space="preserve">2026-07-22 15:35:38</t>
  </si>
  <si>
    <r>
      <rPr>
        <sz val="11"/>
        <rFont val="Arial"/>
        <family val="0"/>
        <charset val="1"/>
      </rPr>
      <t xml:space="preserve">Lucas✨</t>
    </r>
    <r>
      <rPr>
        <sz val="11"/>
        <rFont val="DejaVu Sans"/>
        <family val="2"/>
      </rPr>
      <t xml:space="preserve">杰克</t>
    </r>
    <r>
      <rPr>
        <sz val="11"/>
        <rFont val="Arial"/>
        <family val="0"/>
        <charset val="1"/>
      </rPr>
      <t xml:space="preserve">_vs_Clown_D4</t>
    </r>
  </si>
  <si>
    <r>
      <rPr>
        <sz val="11"/>
        <rFont val="Arial"/>
        <family val="0"/>
        <charset val="1"/>
      </rPr>
      <t xml:space="preserve">Lucas✨</t>
    </r>
    <r>
      <rPr>
        <sz val="11"/>
        <rFont val="DejaVu Sans"/>
        <family val="2"/>
      </rPr>
      <t xml:space="preserve">杰克</t>
    </r>
    <r>
      <rPr>
        <sz val="11"/>
        <rFont val="Arial"/>
        <family val="0"/>
        <charset val="1"/>
      </rPr>
      <t xml:space="preserve">_vs_Clown_D5</t>
    </r>
  </si>
  <si>
    <t xml:space="preserve">2026-07-22 16:26:00</t>
  </si>
  <si>
    <r>
      <rPr>
        <sz val="11"/>
        <rFont val="Arial"/>
        <family val="0"/>
        <charset val="1"/>
      </rPr>
      <t xml:space="preserve">Lucas✨</t>
    </r>
    <r>
      <rPr>
        <sz val="11"/>
        <rFont val="DejaVu Sans"/>
        <family val="2"/>
      </rPr>
      <t xml:space="preserve">杰克</t>
    </r>
    <r>
      <rPr>
        <sz val="11"/>
        <rFont val="Arial"/>
        <family val="0"/>
        <charset val="1"/>
      </rPr>
      <t xml:space="preserve">_vs_Clown_D6</t>
    </r>
  </si>
  <si>
    <r>
      <rPr>
        <sz val="11"/>
        <rFont val="Arial"/>
        <family val="0"/>
        <charset val="1"/>
      </rPr>
      <t xml:space="preserve">Lucas✨</t>
    </r>
    <r>
      <rPr>
        <sz val="11"/>
        <rFont val="DejaVu Sans"/>
        <family val="2"/>
      </rPr>
      <t xml:space="preserve">杰克</t>
    </r>
    <r>
      <rPr>
        <sz val="11"/>
        <rFont val="Arial"/>
        <family val="0"/>
        <charset val="1"/>
      </rPr>
      <t xml:space="preserve">_vs_Clown_D7</t>
    </r>
  </si>
  <si>
    <r>
      <rPr>
        <sz val="11"/>
        <rFont val="Arial"/>
        <family val="0"/>
        <charset val="1"/>
      </rPr>
      <t xml:space="preserve">Lucas✨</t>
    </r>
    <r>
      <rPr>
        <sz val="11"/>
        <rFont val="DejaVu Sans"/>
        <family val="2"/>
      </rPr>
      <t xml:space="preserve">杰克</t>
    </r>
    <r>
      <rPr>
        <sz val="11"/>
        <rFont val="Arial"/>
        <family val="0"/>
        <charset val="1"/>
      </rPr>
      <t xml:space="preserve">_vs_Clown_D8</t>
    </r>
  </si>
  <si>
    <r>
      <rPr>
        <sz val="11"/>
        <rFont val="Arial"/>
        <family val="0"/>
        <charset val="1"/>
      </rPr>
      <t xml:space="preserve">Lucas✨</t>
    </r>
    <r>
      <rPr>
        <sz val="11"/>
        <rFont val="DejaVu Sans"/>
        <family val="2"/>
      </rPr>
      <t xml:space="preserve">杰克</t>
    </r>
    <r>
      <rPr>
        <sz val="11"/>
        <rFont val="Arial"/>
        <family val="0"/>
        <charset val="1"/>
      </rPr>
      <t xml:space="preserve">_vs_adriel_D5</t>
    </r>
  </si>
  <si>
    <t xml:space="preserve">2026-07-22 17:44:53</t>
  </si>
  <si>
    <t xml:space="preserve">2026-07-22 17:51:15</t>
  </si>
  <si>
    <t xml:space="preserve">2026-07-22 17:58:06</t>
  </si>
  <si>
    <t xml:space="preserve">Archers, Bats, Goblinstein, Inferno Tower, Miner, Poison, Skeletons, The Log</t>
  </si>
  <si>
    <t xml:space="preserve">Bomb Tower, Earthquake, Executioner, Guards, Hog Rider, Ice Spirit, Monk, The Log</t>
  </si>
  <si>
    <r>
      <rPr>
        <sz val="11"/>
        <rFont val="Arial"/>
        <family val="0"/>
        <charset val="1"/>
      </rPr>
      <t xml:space="preserve">Lucas✨</t>
    </r>
    <r>
      <rPr>
        <sz val="11"/>
        <rFont val="DejaVu Sans"/>
        <family val="2"/>
      </rPr>
      <t xml:space="preserve">杰克</t>
    </r>
    <r>
      <rPr>
        <sz val="11"/>
        <rFont val="Arial"/>
        <family val="0"/>
        <charset val="1"/>
      </rPr>
      <t xml:space="preserve">_vs_adriel_D6</t>
    </r>
  </si>
  <si>
    <t xml:space="preserve">2026-07-22 18:02:47</t>
  </si>
  <si>
    <t xml:space="preserve">2026-07-22 18:07:00</t>
  </si>
  <si>
    <t xml:space="preserve">2026-07-22 18:12:48</t>
  </si>
  <si>
    <t xml:space="preserve">Archers, Barbarian Barrel, Cannon Cart, Goblinstein, Lightning, Mortar, Skeleton Barrel, Skeletons</t>
  </si>
  <si>
    <t xml:space="preserve">Baby Dragon, Berserker, Bomb Tower, Fire Spirit, Lightning, Mighty Miner, Royal Hogs, The Log</t>
  </si>
  <si>
    <r>
      <rPr>
        <sz val="11"/>
        <rFont val="Arial"/>
        <family val="0"/>
        <charset val="1"/>
      </rPr>
      <t xml:space="preserve">Lucas✨</t>
    </r>
    <r>
      <rPr>
        <sz val="11"/>
        <rFont val="DejaVu Sans"/>
        <family val="2"/>
      </rPr>
      <t xml:space="preserve">杰克</t>
    </r>
    <r>
      <rPr>
        <sz val="11"/>
        <rFont val="Arial"/>
        <family val="0"/>
        <charset val="1"/>
      </rPr>
      <t xml:space="preserve">_vs_adriel_D7</t>
    </r>
  </si>
  <si>
    <t xml:space="preserve">2026-07-22 18:18:13</t>
  </si>
  <si>
    <t xml:space="preserve">2026-07-22 18:25:14</t>
  </si>
  <si>
    <t xml:space="preserve">Goblin Cage, Goblin Curse, Guards, Lava Hound, Mega Minion, Miner, Spirit Empress, Zap</t>
  </si>
  <si>
    <t xml:space="preserve">Cannon, Dark Prince, Electro Spirit, Furnace, Giant Snowball, Goblin Drill, Guards, Poison</t>
  </si>
  <si>
    <t xml:space="preserve">2026-07-22 18:32:23</t>
  </si>
  <si>
    <t xml:space="preserve">Bomber, Elite Barbarians, Elixir Collector, Heal Spirit, Knight, Monk, Rage, Three Musketeers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</si>
  <si>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</si>
  <si>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</si>
  <si>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</si>
  <si>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</si>
  <si>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</si>
  <si>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</si>
  <si>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</si>
  <si>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</si>
  <si>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</si>
  <si>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</si>
  <si>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</si>
  <si>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</si>
  <si>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</si>
  <si>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</si>
  <si>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</si>
  <si>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</si>
  <si>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</si>
  <si>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</si>
  <si>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</si>
  <si>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</si>
  <si>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</si>
  <si>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</si>
  <si>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</si>
  <si>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</si>
  <si>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</si>
  <si>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</si>
  <si>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</si>
  <si>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</si>
  <si>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</si>
  <si>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</si>
  <si>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</si>
  <si>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</si>
  <si>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</si>
  <si>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</si>
  <si>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</si>
  <si>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</si>
  <si>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</si>
  <si>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</si>
  <si>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</si>
  <si>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</si>
  <si>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</si>
  <si>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</si>
  <si>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</si>
  <si>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</si>
  <si>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</si>
  <si>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</si>
  <si>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</si>
  <si>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</si>
  <si>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</si>
  <si>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</si>
  <si>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</si>
  <si>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</si>
  <si>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</si>
  <si>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</si>
  <si>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</si>
  <si>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</si>
  <si>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Baby Dragon, Cannon, Electro Spirit, Goblins, Lightning, Mighty Miner, Royal Hogs, The Log</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</si>
  <si>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</si>
  <si>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</si>
  <si>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</si>
  <si>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</si>
  <si>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</si>
  <si>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</si>
  <si>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</si>
  <si>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</si>
  <si>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</si>
  <si>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</si>
  <si>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</si>
  <si>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</si>
  <si>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</si>
  <si>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</si>
  <si>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</si>
  <si>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</si>
  <si>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</si>
  <si>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</si>
  <si>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</si>
  <si>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</si>
  <si>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</si>
  <si>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</si>
  <si>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</si>
  <si>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</si>
  <si>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</si>
  <si>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</si>
  <si>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</si>
  <si>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</si>
  <si>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</si>
  <si>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</si>
  <si>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</si>
  <si>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</si>
  <si>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</si>
  <si>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</si>
  <si>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</si>
  <si>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</si>
  <si>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</si>
  <si>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</si>
  <si>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</si>
  <si>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</si>
  <si>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</si>
  <si>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</si>
  <si>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</si>
  <si>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</si>
  <si>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</si>
  <si>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</si>
  <si>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</si>
  <si>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</si>
  <si>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</si>
  <si>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</si>
  <si>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</si>
  <si>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</si>
  <si>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</si>
  <si>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</si>
  <si>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</si>
  <si>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</si>
  <si>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</si>
  <si>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</si>
  <si>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</si>
  <si>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</si>
  <si>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</si>
  <si>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</si>
  <si>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</si>
  <si>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</si>
  <si>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</si>
  <si>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</si>
  <si>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</si>
  <si>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</si>
  <si>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</si>
  <si>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</si>
  <si>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</si>
  <si>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</si>
  <si>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</si>
  <si>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</si>
  <si>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</si>
  <si>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</si>
  <si>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</si>
  <si>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</si>
  <si>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</si>
  <si>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</si>
  <si>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</si>
  <si>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</si>
  <si>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</si>
  <si>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</si>
  <si>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</si>
  <si>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</si>
  <si>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</si>
  <si>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</si>
  <si>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</si>
  <si>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</si>
  <si>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</si>
  <si>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</si>
  <si>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</si>
  <si>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</si>
  <si>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</si>
  <si>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</si>
  <si>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</si>
  <si>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</si>
  <si>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</si>
  <si>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</si>
  <si>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</si>
  <si>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</si>
  <si>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</si>
  <si>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</si>
  <si>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</si>
  <si>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</si>
  <si>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</si>
  <si>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</si>
  <si>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</si>
  <si>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</si>
  <si>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</si>
  <si>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</si>
  <si>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</si>
  <si>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</si>
  <si>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</si>
  <si>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</si>
  <si>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</si>
  <si>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</si>
  <si>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</si>
  <si>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</si>
  <si>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</si>
  <si>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</si>
  <si>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</si>
  <si>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</si>
  <si>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</si>
  <si>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</si>
  <si>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</si>
  <si>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</si>
  <si>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</si>
  <si>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</si>
  <si>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</si>
  <si>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</si>
  <si>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</si>
  <si>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</si>
  <si>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</si>
  <si>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</si>
  <si>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</si>
  <si>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</si>
  <si>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</si>
  <si>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</si>
  <si>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</si>
  <si>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</si>
  <si>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</si>
  <si>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</si>
  <si>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</si>
  <si>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</si>
  <si>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</si>
  <si>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</si>
  <si>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</si>
  <si>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</si>
  <si>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</si>
  <si>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</si>
  <si>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</si>
  <si>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</si>
  <si>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</si>
  <si>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</si>
  <si>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</si>
  <si>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</si>
  <si>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</si>
  <si>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</si>
  <si>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</si>
  <si>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</si>
  <si>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</si>
  <si>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</si>
  <si>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</si>
  <si>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</si>
  <si>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</si>
  <si>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</si>
  <si>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</si>
  <si>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</si>
  <si>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</si>
  <si>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</si>
  <si>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</si>
  <si>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</si>
  <si>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</si>
  <si>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</si>
  <si>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</si>
  <si>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</si>
  <si>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</si>
  <si>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</si>
  <si>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</si>
  <si>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</si>
  <si>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</si>
  <si>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</si>
  <si>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</si>
  <si>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</si>
  <si>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</si>
  <si>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</si>
  <si>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</si>
  <si>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</si>
  <si>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</si>
  <si>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</si>
  <si>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</si>
  <si>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</si>
  <si>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</si>
  <si>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</si>
  <si>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</si>
  <si>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</si>
  <si>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</si>
  <si>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</si>
  <si>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</si>
  <si>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</si>
  <si>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</si>
  <si>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</si>
  <si>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</si>
  <si>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</si>
  <si>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</si>
  <si>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</si>
  <si>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</si>
  <si>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</si>
  <si>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</si>
  <si>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</si>
  <si>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</si>
  <si>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</si>
  <si>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</si>
  <si>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</si>
  <si>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</si>
  <si>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</si>
  <si>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</si>
  <si>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</si>
  <si>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</si>
  <si>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</si>
  <si>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</si>
  <si>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</si>
  <si>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</si>
  <si>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</si>
  <si>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</si>
  <si>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</si>
  <si>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</si>
  <si>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</si>
  <si>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</si>
  <si>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</si>
  <si>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</si>
  <si>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</si>
  <si>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</si>
  <si>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</si>
  <si>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</si>
  <si>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</si>
  <si>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</si>
  <si>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</si>
  <si>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</si>
  <si>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</si>
  <si>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</si>
  <si>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</si>
  <si>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</si>
  <si>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</si>
  <si>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</si>
  <si>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</si>
  <si>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</si>
  <si>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</si>
  <si>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</si>
  <si>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</si>
  <si>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</si>
  <si>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</si>
  <si>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</si>
  <si>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</si>
  <si>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</si>
  <si>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</si>
  <si>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</si>
  <si>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</si>
  <si>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</si>
  <si>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</si>
  <si>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</si>
  <si>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</si>
  <si>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</si>
  <si>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</si>
  <si>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</si>
  <si>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</si>
  <si>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</si>
  <si>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</si>
  <si>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</si>
  <si>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</si>
  <si>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</si>
  <si>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</si>
  <si>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</si>
  <si>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</si>
  <si>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</si>
  <si>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</si>
  <si>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</si>
  <si>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</si>
  <si>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</si>
  <si>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</si>
  <si>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</si>
  <si>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</si>
  <si>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</si>
  <si>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</si>
  <si>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</si>
  <si>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</si>
  <si>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</si>
  <si>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</si>
  <si>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</si>
  <si>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</si>
  <si>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</si>
  <si>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</si>
  <si>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</si>
  <si>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</si>
  <si>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</si>
  <si>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</si>
  <si>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</si>
  <si>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</si>
  <si>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</si>
  <si>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</si>
  <si>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</si>
  <si>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</si>
  <si>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</si>
  <si>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</si>
  <si>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</si>
  <si>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</si>
  <si>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</si>
  <si>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</si>
  <si>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</si>
  <si>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</si>
  <si>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</si>
  <si>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</si>
  <si>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</si>
  <si>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</si>
  <si>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</si>
  <si>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</si>
  <si>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</si>
  <si>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</si>
  <si>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</si>
  <si>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</si>
  <si>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</si>
  <si>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</si>
  <si>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</si>
  <si>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</si>
  <si>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</si>
  <si>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</si>
  <si>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</si>
  <si>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</si>
  <si>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</si>
  <si>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</si>
  <si>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</si>
  <si>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</si>
  <si>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</si>
  <si>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</si>
  <si>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</si>
  <si>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</si>
  <si>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</si>
  <si>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</si>
  <si>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</si>
  <si>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</si>
  <si>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</si>
  <si>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</si>
  <si>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</si>
  <si>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</si>
  <si>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</si>
  <si>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</si>
  <si>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</si>
  <si>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</si>
  <si>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</si>
  <si>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</si>
  <si>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</si>
  <si>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</si>
  <si>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</si>
  <si>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</si>
  <si>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</si>
  <si>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</si>
  <si>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</si>
  <si>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</si>
  <si>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</si>
  <si>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</si>
  <si>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</si>
  <si>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</si>
  <si>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</si>
  <si>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</si>
  <si>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</si>
  <si>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</si>
  <si>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</si>
  <si>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</si>
  <si>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</si>
  <si>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</si>
  <si>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</si>
  <si>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</si>
  <si>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</si>
  <si>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</si>
  <si>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</si>
  <si>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</si>
  <si>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</si>
  <si>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</si>
  <si>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</si>
  <si>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</si>
  <si>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</si>
  <si>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</si>
  <si>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</si>
  <si>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</si>
  <si>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</si>
  <si>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</si>
  <si>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</si>
  <si>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</si>
  <si>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</si>
  <si>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</si>
  <si>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</si>
  <si>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</si>
  <si>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</si>
  <si>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</si>
  <si>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</si>
  <si>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</si>
  <si>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</si>
  <si>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</si>
  <si>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</si>
  <si>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</si>
  <si>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</si>
  <si>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</si>
  <si>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</si>
  <si>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</si>
  <si>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</si>
  <si>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</si>
  <si>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</si>
  <si>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</si>
  <si>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</si>
  <si>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</si>
  <si>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</si>
  <si>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</si>
  <si>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</si>
  <si>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</si>
  <si>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</si>
  <si>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</si>
  <si>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</si>
  <si>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</si>
  <si>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</si>
  <si>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</si>
  <si>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</si>
  <si>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</si>
  <si>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</si>
  <si>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</si>
  <si>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</si>
  <si>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</si>
  <si>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</si>
  <si>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</si>
  <si>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</si>
  <si>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</si>
  <si>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</si>
  <si>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</si>
  <si>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</si>
  <si>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</si>
  <si>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</si>
  <si>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</si>
  <si>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</si>
  <si>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</si>
  <si>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</si>
  <si>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</si>
  <si>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</si>
  <si>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</si>
  <si>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</si>
  <si>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</si>
  <si>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</si>
  <si>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</si>
  <si>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</si>
  <si>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</si>
  <si>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</si>
  <si>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</si>
  <si>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</si>
  <si>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</si>
  <si>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</si>
  <si>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</si>
  <si>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</si>
  <si>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</si>
  <si>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</si>
  <si>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</si>
  <si>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</si>
  <si>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</si>
  <si>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</si>
  <si>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</si>
  <si>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</si>
  <si>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</si>
  <si>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</si>
  <si>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</si>
  <si>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</si>
  <si>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</si>
  <si>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</si>
  <si>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</si>
  <si>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</si>
  <si>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</si>
  <si>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</si>
  <si>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</si>
  <si>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</si>
  <si>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</si>
  <si>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</si>
  <si>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</si>
  <si>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</si>
  <si>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</si>
  <si>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</si>
  <si>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</si>
  <si>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</si>
  <si>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</si>
  <si>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</si>
  <si>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</si>
  <si>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</si>
  <si>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</si>
  <si>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</si>
  <si>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</si>
  <si>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</si>
  <si>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</si>
  <si>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</si>
  <si>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</si>
  <si>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</si>
  <si>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</si>
  <si>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</si>
  <si>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</si>
  <si>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</si>
  <si>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</si>
  <si>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</si>
  <si>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</si>
  <si>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Er¿ck ✨️</t>
  </si>
  <si>
    <t xml:space="preserve">#UJ0PYGCU</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</si>
  <si>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</si>
  <si>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</si>
  <si>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</si>
  <si>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</si>
  <si>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</si>
  <si>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</si>
  <si>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</si>
  <si>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</si>
  <si>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</si>
  <si>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</si>
  <si>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</si>
  <si>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</si>
  <si>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</si>
  <si>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</si>
  <si>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</si>
  <si>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</si>
  <si>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</si>
  <si>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</si>
  <si>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</si>
  <si>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</si>
  <si>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</si>
  <si>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</si>
  <si>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</si>
  <si>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</si>
  <si>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</si>
  <si>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</si>
  <si>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</si>
  <si>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</si>
  <si>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</si>
  <si>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</si>
  <si>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</si>
  <si>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</si>
  <si>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</si>
  <si>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</si>
  <si>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</si>
  <si>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</si>
  <si>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</si>
  <si>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</si>
  <si>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</si>
  <si>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</si>
  <si>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</si>
  <si>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</si>
  <si>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</si>
  <si>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</si>
  <si>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</si>
  <si>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</si>
  <si>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</si>
  <si>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</si>
  <si>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</si>
  <si>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</si>
  <si>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</si>
  <si>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</si>
  <si>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</si>
  <si>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</si>
  <si>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</si>
  <si>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</si>
  <si>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</si>
  <si>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</si>
  <si>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</si>
  <si>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</si>
  <si>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</si>
  <si>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</si>
  <si>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</si>
  <si>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</si>
  <si>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</si>
  <si>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</si>
  <si>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</si>
  <si>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</si>
  <si>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</si>
  <si>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</si>
  <si>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</si>
  <si>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</si>
  <si>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</si>
  <si>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</si>
  <si>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</si>
  <si>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</si>
  <si>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</si>
  <si>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</si>
  <si>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</si>
  <si>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</si>
  <si>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</si>
  <si>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</si>
  <si>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</si>
  <si>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</si>
  <si>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</si>
  <si>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</si>
  <si>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</si>
  <si>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</si>
  <si>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</si>
  <si>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</si>
  <si>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</si>
  <si>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</si>
  <si>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</si>
  <si>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</si>
  <si>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</si>
  <si>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</si>
  <si>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</si>
  <si>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</si>
  <si>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</si>
  <si>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</si>
  <si>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</si>
  <si>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</si>
  <si>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</si>
  <si>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</si>
  <si>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</si>
  <si>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</si>
  <si>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</si>
  <si>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</si>
  <si>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</si>
  <si>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</si>
  <si>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</si>
  <si>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</si>
  <si>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</si>
  <si>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</si>
  <si>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</si>
  <si>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</si>
  <si>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</si>
  <si>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</si>
  <si>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</si>
  <si>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</si>
  <si>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</si>
  <si>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</si>
  <si>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</si>
  <si>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</si>
  <si>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</si>
  <si>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</si>
  <si>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</si>
  <si>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</si>
  <si>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</si>
  <si>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</si>
  <si>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</si>
  <si>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</si>
  <si>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</si>
  <si>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</si>
  <si>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</si>
  <si>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</si>
  <si>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</si>
  <si>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</si>
  <si>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</si>
  <si>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</si>
  <si>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</si>
  <si>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</si>
  <si>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</si>
  <si>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</si>
  <si>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</si>
  <si>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</si>
  <si>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</si>
  <si>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</si>
  <si>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</si>
  <si>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</si>
  <si>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</si>
  <si>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</si>
  <si>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</si>
  <si>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</si>
  <si>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</si>
  <si>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</si>
  <si>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</si>
  <si>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</si>
  <si>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</si>
  <si>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</si>
  <si>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</si>
  <si>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</si>
  <si>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</si>
  <si>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</si>
  <si>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</si>
  <si>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</si>
  <si>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</si>
  <si>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</si>
  <si>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</si>
  <si>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</si>
  <si>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</si>
  <si>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</si>
  <si>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</si>
  <si>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</si>
  <si>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</si>
  <si>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</si>
  <si>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</si>
  <si>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</si>
  <si>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</si>
  <si>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</si>
  <si>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</si>
  <si>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</si>
  <si>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</si>
  <si>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</si>
  <si>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</si>
  <si>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</si>
  <si>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</si>
  <si>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</si>
  <si>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</si>
  <si>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</si>
  <si>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</si>
  <si>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</si>
  <si>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</si>
  <si>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</si>
  <si>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</si>
  <si>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</si>
  <si>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</si>
  <si>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</si>
  <si>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</si>
  <si>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</si>
  <si>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</si>
  <si>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</si>
  <si>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</si>
  <si>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</si>
  <si>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</si>
  <si>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</si>
  <si>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</si>
  <si>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</si>
  <si>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</si>
  <si>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</si>
  <si>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</si>
  <si>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</si>
  <si>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</si>
  <si>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</si>
  <si>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</si>
  <si>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</si>
  <si>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</si>
  <si>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</si>
  <si>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</si>
  <si>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</si>
  <si>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</si>
  <si>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</si>
  <si>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</si>
  <si>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</si>
  <si>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</si>
  <si>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</si>
  <si>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</si>
  <si>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</si>
  <si>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</si>
  <si>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</si>
  <si>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</si>
  <si>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</si>
  <si>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</si>
  <si>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</si>
  <si>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</si>
  <si>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</si>
  <si>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</si>
  <si>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</si>
  <si>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</si>
  <si>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</si>
  <si>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</si>
  <si>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</si>
  <si>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</si>
  <si>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</si>
  <si>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</si>
  <si>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</si>
  <si>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</si>
  <si>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</si>
  <si>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</si>
  <si>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</si>
  <si>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</si>
  <si>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</si>
  <si>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</si>
  <si>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</si>
  <si>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</si>
  <si>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</si>
  <si>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Berserker, Electro Spirit, Fireball, Goblin Hut, Monk, Royal Hogs, The Log, Wizard</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</si>
  <si>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</si>
  <si>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</si>
  <si>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</si>
  <si>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</si>
  <si>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</si>
  <si>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</si>
  <si>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</si>
  <si>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</si>
  <si>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</si>
  <si>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</si>
  <si>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</si>
  <si>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</si>
  <si>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</si>
  <si>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</si>
  <si>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</si>
  <si>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</si>
  <si>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</si>
  <si>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</si>
  <si>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</si>
  <si>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</si>
  <si>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</si>
  <si>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</si>
  <si>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</si>
  <si>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</si>
  <si>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</si>
  <si>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</si>
  <si>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</si>
  <si>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</si>
  <si>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</si>
  <si>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</si>
  <si>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</si>
  <si>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</si>
  <si>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</si>
  <si>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</si>
  <si>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</si>
  <si>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</si>
  <si>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</si>
  <si>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</si>
  <si>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</si>
  <si>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</si>
  <si>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</si>
  <si>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</si>
  <si>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</si>
  <si>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</si>
  <si>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</si>
  <si>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</si>
  <si>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</si>
  <si>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</si>
  <si>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</si>
  <si>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</si>
  <si>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</si>
  <si>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</si>
  <si>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</si>
  <si>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</si>
  <si>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</si>
  <si>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Pedro™️_vs_SandBox_D7</t>
  </si>
  <si>
    <t xml:space="preserve">2026-07-22 17:06:21</t>
  </si>
  <si>
    <t xml:space="preserve">2026-07-22 17:12:37</t>
  </si>
  <si>
    <t xml:space="preserve">2026-07-22 17:20:03</t>
  </si>
  <si>
    <t xml:space="preserve">Archers, Dark Prince, Earthquake, Goblin Demolisher, Goblin Hut, Ice Spirit, Royal Delivery, Royal Hogs</t>
  </si>
  <si>
    <t xml:space="preserve">Baby Dragon, Berserker, Bomb Tower, Electro Spirit, Lightning, Mighty Miner, Royal Hogs, The Log</t>
  </si>
  <si>
    <t xml:space="preserve">Pedro™️_vs_SandBox_D8</t>
  </si>
  <si>
    <t xml:space="preserve">2026-07-22 17:25:49</t>
  </si>
  <si>
    <t xml:space="preserve">2026-07-22 17:30:39</t>
  </si>
  <si>
    <t xml:space="preserve">2026-07-22 17:38:35</t>
  </si>
  <si>
    <t xml:space="preserve">Earthquake, Electro Spirit, Firecracker, Goblins, Hog Rider, Mighty Miner, Tesla, The Log</t>
  </si>
  <si>
    <t xml:space="preserve">Pedro™️_vs_SandBox_D9</t>
  </si>
  <si>
    <t xml:space="preserve">2026-07-22 17:44:44</t>
  </si>
  <si>
    <t xml:space="preserve">2026-07-22 17:51:40</t>
  </si>
  <si>
    <t xml:space="preserve">2026-07-22 17:58:50</t>
  </si>
  <si>
    <t xml:space="preserve">Electro Spirit, Furnace, Guards, Hog Rider, Lightning, Monk, Tesla, The Log</t>
  </si>
  <si>
    <t xml:space="preserve">Pedro™️_vs_SandBox_D10</t>
  </si>
  <si>
    <t xml:space="preserve">2026-07-22 18:06:56</t>
  </si>
  <si>
    <t xml:space="preserve">2026-07-22 18:14:32</t>
  </si>
  <si>
    <t xml:space="preserve">2026-07-22 18:21:33</t>
  </si>
  <si>
    <t xml:space="preserve">Bomber, Cannon, Fire Spirit, Giant Snowball, Goblin Drill, Golden Knight, Poison, Royal Delivery</t>
  </si>
  <si>
    <t xml:space="preserve">Pedro™️_vs_SandBox_D11</t>
  </si>
  <si>
    <t xml:space="preserve">2026-07-22 18:30:05</t>
  </si>
  <si>
    <t xml:space="preserve">2026-07-22 18:35:35</t>
  </si>
  <si>
    <t xml:space="preserve">2026-07-22 18:39:34</t>
  </si>
  <si>
    <t xml:space="preserve">Baby Dragon, Bomber, Electro Giant, Goblin Cage, Golden Knight, Lightning, Mother Witch, Tornado</t>
  </si>
  <si>
    <t xml:space="preserve">Pedro™️_vs_SandBox_D12</t>
  </si>
  <si>
    <t xml:space="preserve">2026-07-22 18:46:42</t>
  </si>
  <si>
    <t xml:space="preserve">2026-07-22 18:53:16</t>
  </si>
  <si>
    <t xml:space="preserve">2026-07-22 18:58:20</t>
  </si>
  <si>
    <t xml:space="preserve">Pedro™️_vs_SandBox_D13</t>
  </si>
  <si>
    <t xml:space="preserve">2026-07-22 19:03:54</t>
  </si>
  <si>
    <t xml:space="preserve">2026-07-22 19:10:38</t>
  </si>
  <si>
    <t xml:space="preserve">2026-07-22 19:16:28</t>
  </si>
  <si>
    <t xml:space="preserve">Barbarian Barrel, Cannon, Electro Spirit, Guards, Lightning, Monk, Royal Hogs, Skeleton Dragons</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</si>
  <si>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</si>
  <si>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</si>
  <si>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</si>
  <si>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</si>
  <si>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</si>
  <si>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</si>
  <si>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</si>
  <si>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</si>
  <si>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</si>
  <si>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</si>
  <si>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</si>
  <si>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</si>
  <si>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</si>
  <si>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</si>
  <si>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</si>
  <si>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</si>
  <si>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</si>
  <si>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</si>
  <si>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</si>
  <si>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</si>
  <si>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</si>
  <si>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</si>
  <si>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</si>
  <si>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</si>
  <si>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</si>
  <si>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</si>
  <si>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</si>
  <si>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</si>
  <si>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</si>
  <si>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</si>
  <si>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</si>
  <si>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</si>
  <si>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</si>
  <si>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</si>
  <si>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</si>
  <si>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</si>
  <si>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</si>
  <si>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</si>
  <si>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</si>
  <si>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</si>
  <si>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</si>
  <si>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</si>
  <si>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</si>
  <si>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</si>
  <si>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</si>
  <si>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</si>
  <si>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</si>
  <si>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</si>
  <si>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</si>
  <si>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</si>
  <si>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</si>
  <si>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</si>
  <si>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</si>
  <si>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</si>
  <si>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</si>
  <si>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</si>
  <si>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</si>
  <si>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</si>
  <si>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</si>
  <si>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</si>
  <si>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</si>
  <si>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</si>
  <si>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</si>
  <si>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</si>
  <si>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</si>
  <si>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</si>
  <si>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</si>
  <si>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</si>
  <si>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</si>
  <si>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</si>
  <si>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</si>
  <si>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</si>
  <si>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</si>
  <si>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</si>
  <si>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</si>
  <si>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</si>
  <si>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</si>
  <si>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</si>
  <si>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</si>
  <si>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</si>
  <si>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</si>
  <si>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</si>
  <si>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</si>
  <si>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</si>
  <si>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</si>
  <si>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</si>
  <si>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</si>
  <si>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</si>
  <si>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</si>
  <si>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</si>
  <si>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</si>
  <si>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</si>
  <si>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</si>
  <si>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</si>
  <si>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</si>
  <si>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</si>
  <si>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</si>
  <si>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</si>
  <si>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</si>
  <si>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</si>
  <si>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</si>
  <si>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Polaris_vs_Vitor75_D1</t>
  </si>
  <si>
    <t xml:space="preserve">2026-07-22 16:10:30</t>
  </si>
  <si>
    <t xml:space="preserve">2026-07-22 16:18:04</t>
  </si>
  <si>
    <t xml:space="preserve">Electro Spirit, Hog Rider, Lightning, Magic Archer, Mighty Miner, Skeletons, Tesla, The Log</t>
  </si>
  <si>
    <t xml:space="preserve">2026-07-22 16:24:21</t>
  </si>
  <si>
    <t xml:space="preserve">Electro Spirit, Giant Snowball, Goblin Demolisher, Goblin Drill, Goblin Hut, Goblins, Poison, Ronin</t>
  </si>
  <si>
    <t xml:space="preserve">Berserker, Cannon, Dart Goblin, Fire Spirit, Giant Snowball, Goblin Drill, Knight, Poison</t>
  </si>
  <si>
    <t xml:space="preserve">Polaris_vs_Vitor75_D2</t>
  </si>
  <si>
    <t xml:space="preserve">2026-07-22 16:29:10</t>
  </si>
  <si>
    <t xml:space="preserve">2026-07-22 16:35:33</t>
  </si>
  <si>
    <t xml:space="preserve">2026-07-22 16:38:58</t>
  </si>
  <si>
    <t xml:space="preserve">Polaris_vs_Vitor75_D3</t>
  </si>
  <si>
    <t xml:space="preserve">2026-07-22 16:43:32</t>
  </si>
  <si>
    <t xml:space="preserve">2026-07-22 16:49:42</t>
  </si>
  <si>
    <t xml:space="preserve">Archers, Berserker, Goblinstein, Graveyard, Ice Spirit, Poison, Royal Delivery, Tesla</t>
  </si>
  <si>
    <t xml:space="preserve">2026-07-22 16:56:08</t>
  </si>
  <si>
    <t xml:space="preserve">Berserker, Cannon, Earthquake, Electro Spirit, Furnace, Hog Rider, Mighty Miner, The Log</t>
  </si>
  <si>
    <t xml:space="preserve">Polaris_vs_Vitor75_D4</t>
  </si>
  <si>
    <t xml:space="preserve">2026-07-22 17:02:20</t>
  </si>
  <si>
    <t xml:space="preserve">2026-07-22 17:09:01</t>
  </si>
  <si>
    <t xml:space="preserve">2026-07-22 17:14:12</t>
  </si>
  <si>
    <t xml:space="preserve">Arrows, Lava Hound, Miner, Skeleton Dragons, Spirit Empress, Tombstone, Valkyrie, Zap</t>
  </si>
  <si>
    <t xml:space="preserve">Polaris_vs_Vitor75_D5</t>
  </si>
  <si>
    <t xml:space="preserve">2026-07-22 17:19:03</t>
  </si>
  <si>
    <t xml:space="preserve">2026-07-22 17:25:54</t>
  </si>
  <si>
    <t xml:space="preserve">2026-07-22 17:32:49</t>
  </si>
  <si>
    <t xml:space="preserve">Cannon, Giant Snowball, Goblin Demolisher, Graveyard, Ice Spirit, Knight, Minions, Poison</t>
  </si>
  <si>
    <t xml:space="preserve">Baby Dragon, Balloon, Giant Skeleton, Goblin Hut, Guards, Miner, Tornado, Zap</t>
  </si>
  <si>
    <t xml:space="preserve">Polaris_vs_Vitor75_D6</t>
  </si>
  <si>
    <t xml:space="preserve">2026-07-22 17:38:01</t>
  </si>
  <si>
    <t xml:space="preserve">2026-07-22 17:40:28</t>
  </si>
  <si>
    <t xml:space="preserve">2026-07-22 17:45:57</t>
  </si>
  <si>
    <t xml:space="preserve">2026-07-22 17:51:25</t>
  </si>
  <si>
    <t xml:space="preserve">Archer Queen, Cannon, Fire Spirit, Giant Snowball, Goblin Drill, Knight, Poison, Royal Delivery</t>
  </si>
  <si>
    <t xml:space="preserve">Polaris_vs_Vitor75_D7</t>
  </si>
  <si>
    <t xml:space="preserve">2026-07-22 17:56:40</t>
  </si>
  <si>
    <t xml:space="preserve">2026-07-22 18:03:25</t>
  </si>
  <si>
    <t xml:space="preserve">Cannon, Electro Spirit, Fireball, Magic Archer, Ronin, Royal Delivery, Royal Hogs, Skeletons</t>
  </si>
  <si>
    <t xml:space="preserve">2026-07-22 18:09:39</t>
  </si>
  <si>
    <t xml:space="preserve">Berserker, Bomber, Fire Spirit, Giant Snowball, Goblin Drill, Inferno Tower, Knight, Poison</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</si>
  <si>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</si>
  <si>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</si>
  <si>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</si>
  <si>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</si>
  <si>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</si>
  <si>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</si>
  <si>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</si>
  <si>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</si>
  <si>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</si>
  <si>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</si>
  <si>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</si>
  <si>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</si>
  <si>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</si>
  <si>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</si>
  <si>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</si>
  <si>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</si>
  <si>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</si>
  <si>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</si>
  <si>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</si>
  <si>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</si>
  <si>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</si>
  <si>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</si>
  <si>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</si>
  <si>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</si>
  <si>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</si>
  <si>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</si>
  <si>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</si>
  <si>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</si>
  <si>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</si>
  <si>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</si>
  <si>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</si>
  <si>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</si>
  <si>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</si>
  <si>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</si>
  <si>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</si>
  <si>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</si>
  <si>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</si>
  <si>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</si>
  <si>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</si>
  <si>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</si>
  <si>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</si>
  <si>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</si>
  <si>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</si>
  <si>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</si>
  <si>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</si>
  <si>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</si>
  <si>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</si>
  <si>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</si>
  <si>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</si>
  <si>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</si>
  <si>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</si>
  <si>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</si>
  <si>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</si>
  <si>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</si>
  <si>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</si>
  <si>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</si>
  <si>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</si>
  <si>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</si>
  <si>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</si>
  <si>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</si>
  <si>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</si>
  <si>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</si>
  <si>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</si>
  <si>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</si>
  <si>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</si>
  <si>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</si>
  <si>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</si>
  <si>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</si>
  <si>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</si>
  <si>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</si>
  <si>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</si>
  <si>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</si>
  <si>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</si>
  <si>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</si>
  <si>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</si>
  <si>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</si>
  <si>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</si>
  <si>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</si>
  <si>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</si>
  <si>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</si>
  <si>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</si>
  <si>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</si>
  <si>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</si>
  <si>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</si>
  <si>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</si>
  <si>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</si>
  <si>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</si>
  <si>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</si>
  <si>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</si>
  <si>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</si>
  <si>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</si>
  <si>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</si>
  <si>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</si>
  <si>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</si>
  <si>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</si>
  <si>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</si>
  <si>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</si>
  <si>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</si>
  <si>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</si>
  <si>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</si>
  <si>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</si>
  <si>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</si>
  <si>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</si>
  <si>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</si>
  <si>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</si>
  <si>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</si>
  <si>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</si>
  <si>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</si>
  <si>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</si>
  <si>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</si>
  <si>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</si>
  <si>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</si>
  <si>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</si>
  <si>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</si>
  <si>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</si>
  <si>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</si>
  <si>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</si>
  <si>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</si>
  <si>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</si>
  <si>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</si>
  <si>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</si>
  <si>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</si>
  <si>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</si>
  <si>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</si>
  <si>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</si>
  <si>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</si>
  <si>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</si>
  <si>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</si>
  <si>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</si>
  <si>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</si>
  <si>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</si>
  <si>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</si>
  <si>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</si>
  <si>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</si>
  <si>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</si>
  <si>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</si>
  <si>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</si>
  <si>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</si>
  <si>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</si>
  <si>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</si>
  <si>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</si>
  <si>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</si>
  <si>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</si>
  <si>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</si>
  <si>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</si>
  <si>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</si>
  <si>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</si>
  <si>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</si>
  <si>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</si>
  <si>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</si>
  <si>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</si>
  <si>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</si>
  <si>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</si>
  <si>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</si>
  <si>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</si>
  <si>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</si>
  <si>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</si>
  <si>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</si>
  <si>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</si>
  <si>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</si>
  <si>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</si>
  <si>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</si>
  <si>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</si>
  <si>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</si>
  <si>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</si>
  <si>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</si>
  <si>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</si>
  <si>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</si>
  <si>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</si>
  <si>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</si>
  <si>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</si>
  <si>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</si>
  <si>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</si>
  <si>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</si>
  <si>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</si>
  <si>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</si>
  <si>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</si>
  <si>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</si>
  <si>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</si>
  <si>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</si>
  <si>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</si>
  <si>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</si>
  <si>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</si>
  <si>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</si>
  <si>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</si>
  <si>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</si>
  <si>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</si>
  <si>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</si>
  <si>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</si>
  <si>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</si>
  <si>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</si>
  <si>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</si>
  <si>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</si>
  <si>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</si>
  <si>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</si>
  <si>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</si>
  <si>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</si>
  <si>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</si>
  <si>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</si>
  <si>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</si>
  <si>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</si>
  <si>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</si>
  <si>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</si>
  <si>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</si>
  <si>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</si>
  <si>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</si>
  <si>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</si>
  <si>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</si>
  <si>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</si>
  <si>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</si>
  <si>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</si>
  <si>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</si>
  <si>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</si>
  <si>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</si>
  <si>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</si>
  <si>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</si>
  <si>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</si>
  <si>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</si>
  <si>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</si>
  <si>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</si>
  <si>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</si>
  <si>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</si>
  <si>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</si>
  <si>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</si>
  <si>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</si>
  <si>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</si>
  <si>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</si>
  <si>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</si>
  <si>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</si>
  <si>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</si>
  <si>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</si>
  <si>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</si>
  <si>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</si>
  <si>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</si>
  <si>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</si>
  <si>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</si>
  <si>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</si>
  <si>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</si>
  <si>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</si>
  <si>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</si>
  <si>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</si>
  <si>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</si>
  <si>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</si>
  <si>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</si>
  <si>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</si>
  <si>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</si>
  <si>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</si>
  <si>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</si>
  <si>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</si>
  <si>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</si>
  <si>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</si>
  <si>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</si>
  <si>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</si>
  <si>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</si>
  <si>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</si>
  <si>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</si>
  <si>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</si>
  <si>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</si>
  <si>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</si>
  <si>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</si>
  <si>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</si>
  <si>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</si>
  <si>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</si>
  <si>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</si>
  <si>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</si>
  <si>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</si>
  <si>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</si>
  <si>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</si>
  <si>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</si>
  <si>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</si>
  <si>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</si>
  <si>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</si>
  <si>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</si>
  <si>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</si>
  <si>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</si>
  <si>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</si>
  <si>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</si>
  <si>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</si>
  <si>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</si>
  <si>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</si>
  <si>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</si>
  <si>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</si>
  <si>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</si>
  <si>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</si>
  <si>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</si>
  <si>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</si>
  <si>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</si>
  <si>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</si>
  <si>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</si>
  <si>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</si>
  <si>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</si>
  <si>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</si>
  <si>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</si>
  <si>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</si>
  <si>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</si>
  <si>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</si>
  <si>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</si>
  <si>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</si>
  <si>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</si>
  <si>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</si>
  <si>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</si>
  <si>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</si>
  <si>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</si>
  <si>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</si>
  <si>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</si>
  <si>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</si>
  <si>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</si>
  <si>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</si>
  <si>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</si>
  <si>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</si>
  <si>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</si>
  <si>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</si>
  <si>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</si>
  <si>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</si>
  <si>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</si>
  <si>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</si>
  <si>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</si>
  <si>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</si>
  <si>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</si>
  <si>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</si>
  <si>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</si>
  <si>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</si>
  <si>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</si>
  <si>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</si>
  <si>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</si>
  <si>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</si>
  <si>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</si>
  <si>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</si>
  <si>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</si>
  <si>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</si>
  <si>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</si>
  <si>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</si>
  <si>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</si>
  <si>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</si>
  <si>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</si>
  <si>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</si>
  <si>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</si>
  <si>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</si>
  <si>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</si>
  <si>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</si>
  <si>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</si>
  <si>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</si>
  <si>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</si>
  <si>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</si>
  <si>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</si>
  <si>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</si>
  <si>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</si>
  <si>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</si>
  <si>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</si>
  <si>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</si>
  <si>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</si>
  <si>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</si>
  <si>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</si>
  <si>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</si>
  <si>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</si>
  <si>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</si>
  <si>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</si>
  <si>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</si>
  <si>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</si>
  <si>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</si>
  <si>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</si>
  <si>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</si>
  <si>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</si>
  <si>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</si>
  <si>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</si>
  <si>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</si>
  <si>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</si>
  <si>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</si>
  <si>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</si>
  <si>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</si>
  <si>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</si>
  <si>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</si>
  <si>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</si>
  <si>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</si>
  <si>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</si>
  <si>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</si>
  <si>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</si>
  <si>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</si>
  <si>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</si>
  <si>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</si>
  <si>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</si>
  <si>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</si>
  <si>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</si>
  <si>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</si>
  <si>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</si>
  <si>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</si>
  <si>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</si>
  <si>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</si>
  <si>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</si>
  <si>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</si>
  <si>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</si>
  <si>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</si>
  <si>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</si>
  <si>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</si>
  <si>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</si>
  <si>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</si>
  <si>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</si>
  <si>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</si>
  <si>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</si>
  <si>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</si>
  <si>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</si>
  <si>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</si>
  <si>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</si>
  <si>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</si>
  <si>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Berserker, Earthquake, Electro Spirit, Firecracker, Hog Rider, Mighty Miner, Tesla, The Log</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</si>
  <si>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</si>
  <si>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</si>
  <si>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</si>
  <si>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</si>
  <si>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</si>
  <si>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</si>
  <si>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</si>
  <si>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</si>
  <si>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</si>
  <si>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</si>
  <si>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</si>
  <si>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</si>
  <si>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</si>
  <si>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</si>
  <si>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</si>
  <si>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</si>
  <si>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</si>
  <si>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</si>
  <si>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</si>
  <si>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</si>
  <si>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</si>
  <si>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</si>
  <si>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</si>
  <si>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</si>
  <si>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</si>
  <si>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</si>
  <si>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</si>
  <si>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</si>
  <si>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</si>
  <si>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</si>
  <si>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</si>
  <si>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</si>
  <si>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</si>
  <si>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</si>
  <si>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</si>
  <si>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</si>
  <si>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</si>
  <si>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</si>
  <si>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</si>
  <si>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</si>
  <si>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</si>
  <si>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</si>
  <si>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</si>
  <si>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</si>
  <si>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</si>
  <si>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</si>
  <si>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</si>
  <si>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</si>
  <si>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</si>
  <si>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</si>
  <si>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</si>
  <si>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</si>
  <si>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</si>
  <si>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</si>
  <si>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</si>
  <si>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</si>
  <si>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</si>
  <si>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</si>
  <si>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</si>
  <si>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</si>
  <si>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</si>
  <si>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</si>
  <si>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</si>
  <si>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</si>
  <si>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</si>
  <si>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</si>
  <si>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</si>
  <si>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</si>
  <si>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</si>
  <si>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</si>
  <si>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</si>
  <si>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</si>
  <si>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</si>
  <si>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</si>
  <si>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</si>
  <si>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</si>
  <si>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</si>
  <si>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</si>
  <si>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</si>
  <si>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</si>
  <si>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</si>
  <si>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</si>
  <si>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</si>
  <si>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</si>
  <si>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</si>
  <si>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</si>
  <si>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</si>
  <si>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</si>
  <si>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</si>
  <si>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</si>
  <si>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</si>
  <si>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</si>
  <si>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</si>
  <si>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</si>
  <si>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</si>
  <si>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</si>
  <si>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</si>
  <si>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</si>
  <si>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</si>
  <si>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</si>
  <si>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</si>
  <si>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</si>
  <si>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</si>
  <si>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</si>
  <si>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</si>
  <si>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</si>
  <si>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</si>
  <si>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</si>
  <si>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</si>
  <si>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</si>
  <si>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</si>
  <si>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</si>
  <si>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</si>
  <si>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</si>
  <si>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</si>
  <si>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</si>
  <si>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</si>
  <si>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</si>
  <si>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</si>
  <si>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</si>
  <si>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</si>
  <si>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</si>
  <si>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</si>
  <si>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</si>
  <si>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</si>
  <si>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</si>
  <si>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</si>
  <si>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</si>
  <si>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</si>
  <si>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</si>
  <si>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</si>
  <si>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</si>
  <si>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</si>
  <si>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</si>
  <si>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</si>
  <si>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</si>
  <si>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</si>
  <si>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</si>
  <si>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</si>
  <si>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</si>
  <si>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</si>
  <si>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</si>
  <si>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</si>
  <si>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</si>
  <si>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</si>
  <si>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</si>
  <si>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</si>
  <si>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</si>
  <si>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</si>
  <si>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</si>
  <si>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</si>
  <si>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</si>
  <si>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</si>
  <si>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</si>
  <si>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</si>
  <si>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</si>
  <si>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</si>
  <si>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</si>
  <si>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</si>
  <si>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</si>
  <si>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</si>
  <si>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</si>
  <si>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</si>
  <si>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</si>
  <si>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</si>
  <si>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</si>
  <si>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</si>
  <si>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</si>
  <si>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</si>
  <si>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</si>
  <si>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</si>
  <si>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</si>
  <si>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</si>
  <si>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</si>
  <si>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</si>
  <si>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</si>
  <si>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</si>
  <si>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</si>
  <si>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</si>
  <si>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</si>
  <si>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</si>
  <si>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</si>
  <si>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</si>
  <si>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</si>
  <si>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</si>
  <si>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</si>
  <si>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</si>
  <si>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</si>
  <si>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</si>
  <si>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</si>
  <si>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</si>
  <si>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</si>
  <si>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</si>
  <si>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</si>
  <si>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</si>
  <si>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</si>
  <si>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</si>
  <si>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</si>
  <si>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</si>
  <si>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</si>
  <si>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</si>
  <si>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</si>
  <si>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</si>
  <si>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</si>
  <si>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</si>
  <si>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</si>
  <si>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</si>
  <si>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</si>
  <si>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</si>
  <si>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</si>
  <si>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</si>
  <si>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</si>
  <si>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</si>
  <si>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</si>
  <si>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</si>
  <si>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</si>
  <si>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</si>
  <si>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</si>
  <si>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</si>
  <si>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</si>
  <si>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</si>
  <si>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</si>
  <si>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</si>
  <si>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</si>
  <si>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</si>
  <si>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</si>
  <si>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</si>
  <si>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</si>
  <si>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</si>
  <si>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</si>
  <si>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</si>
  <si>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</si>
  <si>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</si>
  <si>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</si>
  <si>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</si>
  <si>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</si>
  <si>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</si>
  <si>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</si>
  <si>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</si>
  <si>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</si>
  <si>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</si>
  <si>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</si>
  <si>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</si>
  <si>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</si>
  <si>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</si>
  <si>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</si>
  <si>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</si>
  <si>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</si>
  <si>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</si>
  <si>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</si>
  <si>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</si>
  <si>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</si>
  <si>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</si>
  <si>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</si>
  <si>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</si>
  <si>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</si>
  <si>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</si>
  <si>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</si>
  <si>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</si>
  <si>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</si>
  <si>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</si>
  <si>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</si>
  <si>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</si>
  <si>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</si>
  <si>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</si>
  <si>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</si>
  <si>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</si>
  <si>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</si>
  <si>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</si>
  <si>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</si>
  <si>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</si>
  <si>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</si>
  <si>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</si>
  <si>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</si>
  <si>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</si>
  <si>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</si>
  <si>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</si>
  <si>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</si>
  <si>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</si>
  <si>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</si>
  <si>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</si>
  <si>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</si>
  <si>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</si>
  <si>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</si>
  <si>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</si>
  <si>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</si>
  <si>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</si>
  <si>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</si>
  <si>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</si>
  <si>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</si>
  <si>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</si>
  <si>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</si>
  <si>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</si>
  <si>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</si>
  <si>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</si>
  <si>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</si>
  <si>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</si>
  <si>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</si>
  <si>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</si>
  <si>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</si>
  <si>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</si>
  <si>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</si>
  <si>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</si>
  <si>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</si>
  <si>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</si>
  <si>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</si>
  <si>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</si>
  <si>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</si>
  <si>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</si>
  <si>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</si>
  <si>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</si>
  <si>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</si>
  <si>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</si>
  <si>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</si>
  <si>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</si>
  <si>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</si>
  <si>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</si>
  <si>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</si>
  <si>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</si>
  <si>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</si>
  <si>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</si>
  <si>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</si>
  <si>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</si>
  <si>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</si>
  <si>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</si>
  <si>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</si>
  <si>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</si>
  <si>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</si>
  <si>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</si>
  <si>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</si>
  <si>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</si>
  <si>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</si>
  <si>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</si>
  <si>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</si>
  <si>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</si>
  <si>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</si>
  <si>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</si>
  <si>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</si>
  <si>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</si>
  <si>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</si>
  <si>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</si>
  <si>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</si>
  <si>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</si>
  <si>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</si>
  <si>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</si>
  <si>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</si>
  <si>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</si>
  <si>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</si>
  <si>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</si>
  <si>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</si>
  <si>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</si>
  <si>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</si>
  <si>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</si>
  <si>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</si>
  <si>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</si>
  <si>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</si>
  <si>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</si>
  <si>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</si>
  <si>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</si>
  <si>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</si>
  <si>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</si>
  <si>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</si>
  <si>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</si>
  <si>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</si>
  <si>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</si>
  <si>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</si>
  <si>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</si>
  <si>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</si>
  <si>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</si>
  <si>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</si>
  <si>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</si>
  <si>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</si>
  <si>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</si>
  <si>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</si>
  <si>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</si>
  <si>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</si>
  <si>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</si>
  <si>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</si>
  <si>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</si>
  <si>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</si>
  <si>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</si>
  <si>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</si>
  <si>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</si>
  <si>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</si>
  <si>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</si>
  <si>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</si>
  <si>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</si>
  <si>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</si>
  <si>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</si>
  <si>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</si>
  <si>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</si>
  <si>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</si>
  <si>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</si>
  <si>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</si>
  <si>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</si>
  <si>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</si>
  <si>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</si>
  <si>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</si>
  <si>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</si>
  <si>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</si>
  <si>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</si>
  <si>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</si>
  <si>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</si>
  <si>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</si>
  <si>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</si>
  <si>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</si>
  <si>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</si>
  <si>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</si>
  <si>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</si>
  <si>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</si>
  <si>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</si>
  <si>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</si>
  <si>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</si>
  <si>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</si>
  <si>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</si>
  <si>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</si>
  <si>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</si>
  <si>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</si>
  <si>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</si>
  <si>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</si>
  <si>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</si>
  <si>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</si>
  <si>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</si>
  <si>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</si>
  <si>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</si>
  <si>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</si>
  <si>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</si>
  <si>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</si>
  <si>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</si>
  <si>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</si>
  <si>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</si>
  <si>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</si>
  <si>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</si>
  <si>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</si>
  <si>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</si>
  <si>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</si>
  <si>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</si>
  <si>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</si>
  <si>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</si>
  <si>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</si>
  <si>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</si>
  <si>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</si>
  <si>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</si>
  <si>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</si>
  <si>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</si>
  <si>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</si>
  <si>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</si>
  <si>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</si>
  <si>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</si>
  <si>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</si>
  <si>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</si>
  <si>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</si>
  <si>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</si>
  <si>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</si>
  <si>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</si>
  <si>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</si>
  <si>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</si>
  <si>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</si>
  <si>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</si>
  <si>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</si>
  <si>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</si>
  <si>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</si>
  <si>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</si>
  <si>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</si>
  <si>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</si>
  <si>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</si>
  <si>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</si>
  <si>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</si>
  <si>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</si>
  <si>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</si>
  <si>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</si>
  <si>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</si>
  <si>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</si>
  <si>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</si>
  <si>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</si>
  <si>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</si>
  <si>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</si>
  <si>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</si>
  <si>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</si>
  <si>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</si>
  <si>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</si>
  <si>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</si>
  <si>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</si>
  <si>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</si>
  <si>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</si>
  <si>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</si>
  <si>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</si>
  <si>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</si>
  <si>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</si>
  <si>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</si>
  <si>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</si>
  <si>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</si>
  <si>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</si>
  <si>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</si>
  <si>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</si>
  <si>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</si>
  <si>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</si>
  <si>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</si>
  <si>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</si>
  <si>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</si>
  <si>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</si>
  <si>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</si>
  <si>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</si>
  <si>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</si>
  <si>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</si>
  <si>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</si>
  <si>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</si>
  <si>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</si>
  <si>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</si>
  <si>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</si>
  <si>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</si>
  <si>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</si>
  <si>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</si>
  <si>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</si>
  <si>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</si>
  <si>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</si>
  <si>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</si>
  <si>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</si>
  <si>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</si>
  <si>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</si>
  <si>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</si>
  <si>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</si>
  <si>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</si>
  <si>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</si>
  <si>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</si>
  <si>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</si>
  <si>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</si>
  <si>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</si>
  <si>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</si>
  <si>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</si>
  <si>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</si>
  <si>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</si>
  <si>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</si>
  <si>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</si>
  <si>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</si>
  <si>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</si>
  <si>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</si>
  <si>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</si>
  <si>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</si>
  <si>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</si>
  <si>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</si>
  <si>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</si>
  <si>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</si>
  <si>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</si>
  <si>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</si>
  <si>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</si>
  <si>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</si>
  <si>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</si>
  <si>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</si>
  <si>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</si>
  <si>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</si>
  <si>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</si>
  <si>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</si>
  <si>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</si>
  <si>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</si>
  <si>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</si>
  <si>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</si>
  <si>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</si>
  <si>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</si>
  <si>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</si>
  <si>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</si>
  <si>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</si>
  <si>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</si>
  <si>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</si>
  <si>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</si>
  <si>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</si>
  <si>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</si>
  <si>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</si>
  <si>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</si>
  <si>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</si>
  <si>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</si>
  <si>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</si>
  <si>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</si>
  <si>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</si>
  <si>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</si>
  <si>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</si>
  <si>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</si>
  <si>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</si>
  <si>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</si>
  <si>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</si>
  <si>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</si>
  <si>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</si>
  <si>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</si>
  <si>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</si>
  <si>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</si>
  <si>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</si>
  <si>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</si>
  <si>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</si>
  <si>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</si>
  <si>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</si>
  <si>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</si>
  <si>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</si>
  <si>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</si>
  <si>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</si>
  <si>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</si>
  <si>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</si>
  <si>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</si>
  <si>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</si>
  <si>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</si>
  <si>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</si>
  <si>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</si>
  <si>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</si>
  <si>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</si>
  <si>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</si>
  <si>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</si>
  <si>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</si>
  <si>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</si>
  <si>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</si>
  <si>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</si>
  <si>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</si>
  <si>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</si>
  <si>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</si>
  <si>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</si>
  <si>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</si>
  <si>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</si>
  <si>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</si>
  <si>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</si>
  <si>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</si>
  <si>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</si>
  <si>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</si>
  <si>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</si>
  <si>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</si>
  <si>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</si>
  <si>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</si>
  <si>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</si>
  <si>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</si>
  <si>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</si>
  <si>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</si>
  <si>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</si>
  <si>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</si>
  <si>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</si>
  <si>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</si>
  <si>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</si>
  <si>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</si>
  <si>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</si>
  <si>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</si>
  <si>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</si>
  <si>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</si>
  <si>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</si>
  <si>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</si>
  <si>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</si>
  <si>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</si>
  <si>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</si>
  <si>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</si>
  <si>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</si>
  <si>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</si>
  <si>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</si>
  <si>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</si>
  <si>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</si>
  <si>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</si>
  <si>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</si>
  <si>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</si>
  <si>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</si>
  <si>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</si>
  <si>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</si>
  <si>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</si>
  <si>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</si>
  <si>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</si>
  <si>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</si>
  <si>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</si>
  <si>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</si>
  <si>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</si>
  <si>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</si>
  <si>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</si>
  <si>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</si>
  <si>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</si>
  <si>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</si>
  <si>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</si>
  <si>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</si>
  <si>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</si>
  <si>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</si>
  <si>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</si>
  <si>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</si>
  <si>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</si>
  <si>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</si>
  <si>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</si>
  <si>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</si>
  <si>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</si>
  <si>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</si>
  <si>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</si>
  <si>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</si>
  <si>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</si>
  <si>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</si>
  <si>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</si>
  <si>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</si>
  <si>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</si>
  <si>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</si>
  <si>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</si>
  <si>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</si>
  <si>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</si>
  <si>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</si>
  <si>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</si>
  <si>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</si>
  <si>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</si>
  <si>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</si>
  <si>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</si>
  <si>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</si>
  <si>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</si>
  <si>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</si>
  <si>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</si>
  <si>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</si>
  <si>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</si>
  <si>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</si>
  <si>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</si>
  <si>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</si>
  <si>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</si>
  <si>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</si>
  <si>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</si>
  <si>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</si>
  <si>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</si>
  <si>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</si>
  <si>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</si>
  <si>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</si>
  <si>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</si>
  <si>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</si>
  <si>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</si>
  <si>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</si>
  <si>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</si>
  <si>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</si>
  <si>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</si>
  <si>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</si>
  <si>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</si>
  <si>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</si>
  <si>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</si>
  <si>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</si>
  <si>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</si>
  <si>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</si>
  <si>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</si>
  <si>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</si>
  <si>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</si>
  <si>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</si>
  <si>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</si>
  <si>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</si>
  <si>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</si>
  <si>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</si>
  <si>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</si>
  <si>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</si>
  <si>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</si>
  <si>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</si>
  <si>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</si>
  <si>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</si>
  <si>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</si>
  <si>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</si>
  <si>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</si>
  <si>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</si>
  <si>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</si>
  <si>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</si>
  <si>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</si>
  <si>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</si>
  <si>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</si>
  <si>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</si>
  <si>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</si>
  <si>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</si>
  <si>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</si>
  <si>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</si>
  <si>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</si>
  <si>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</si>
  <si>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</si>
  <si>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</si>
  <si>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</si>
  <si>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</si>
  <si>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</si>
  <si>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</si>
  <si>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</si>
  <si>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</si>
  <si>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</si>
  <si>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</si>
  <si>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</si>
  <si>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</si>
  <si>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</si>
  <si>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</si>
  <si>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</si>
  <si>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</si>
  <si>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</si>
  <si>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</si>
  <si>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</si>
  <si>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</si>
  <si>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</si>
  <si>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</si>
  <si>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</si>
  <si>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t xml:space="preserve">SandBox_vs_CALSub™️✨Kun_D6</t>
  </si>
  <si>
    <t xml:space="preserve">SandBox_vs_CALSub™️✨Kun_D7</t>
  </si>
  <si>
    <t xml:space="preserve">SandBox_vs_CALSub™️✨Kun_D8</t>
  </si>
  <si>
    <t xml:space="preserve">SandBox_vs_CALSub™️✨Kun_D9</t>
  </si>
  <si>
    <t xml:space="preserve">SandBox_vs_CALSub™️✨Kun_D10</t>
  </si>
  <si>
    <t xml:space="preserve">SandBox_vs_CALSub™️✨Kun_D11</t>
  </si>
  <si>
    <t xml:space="preserve">SandBox_vs_Pedro™️_D7</t>
  </si>
  <si>
    <t xml:space="preserve">SandBox_vs_Pedro™️_D8</t>
  </si>
  <si>
    <t xml:space="preserve">SandBox_vs_Pedro™️_D9</t>
  </si>
  <si>
    <t xml:space="preserve">SandBox_vs_Pedro™️_D10</t>
  </si>
  <si>
    <t xml:space="preserve">SandBox_vs_Pedro™️_D11</t>
  </si>
  <si>
    <t xml:space="preserve">SandBox_vs_Pedro™️_D12</t>
  </si>
  <si>
    <t xml:space="preserve">SandBox_vs_Pedro™️_D13</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</si>
  <si>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</si>
  <si>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</si>
  <si>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</si>
  <si>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</si>
  <si>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</si>
  <si>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</si>
  <si>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</si>
  <si>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</si>
  <si>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</si>
  <si>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</si>
  <si>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</si>
  <si>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</si>
  <si>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</si>
  <si>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</si>
  <si>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</si>
  <si>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</si>
  <si>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</si>
  <si>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</si>
  <si>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</si>
  <si>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</si>
  <si>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</si>
  <si>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</si>
  <si>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</si>
  <si>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</si>
  <si>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</si>
  <si>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</si>
  <si>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</si>
  <si>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</si>
  <si>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</si>
  <si>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</si>
  <si>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</si>
  <si>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</si>
  <si>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</si>
  <si>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</si>
  <si>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</si>
  <si>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</si>
  <si>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</si>
  <si>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</si>
  <si>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</si>
  <si>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</si>
  <si>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</si>
  <si>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</si>
  <si>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</si>
  <si>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</si>
  <si>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</si>
  <si>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</si>
  <si>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</si>
  <si>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</si>
  <si>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</si>
  <si>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</si>
  <si>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</si>
  <si>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</si>
  <si>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</si>
  <si>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</si>
  <si>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</si>
  <si>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</si>
  <si>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</si>
  <si>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</si>
  <si>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</si>
  <si>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</si>
  <si>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</si>
  <si>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</si>
  <si>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</si>
  <si>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</si>
  <si>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</si>
  <si>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</si>
  <si>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</si>
  <si>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</si>
  <si>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</si>
  <si>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</si>
  <si>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</si>
  <si>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</si>
  <si>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</si>
  <si>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</si>
  <si>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</si>
  <si>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</si>
  <si>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</si>
  <si>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</si>
  <si>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</si>
  <si>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</si>
  <si>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</si>
  <si>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</si>
  <si>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</si>
  <si>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</si>
  <si>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</si>
  <si>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</si>
  <si>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</si>
  <si>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</si>
  <si>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</si>
  <si>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</si>
  <si>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</si>
  <si>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</si>
  <si>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</si>
  <si>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</si>
  <si>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</si>
  <si>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</si>
  <si>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</si>
  <si>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</si>
  <si>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</si>
  <si>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</si>
  <si>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</si>
  <si>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</si>
  <si>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</si>
  <si>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</si>
  <si>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</si>
  <si>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</si>
  <si>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</si>
  <si>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</si>
  <si>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</si>
  <si>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</si>
  <si>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</si>
  <si>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</si>
  <si>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</si>
  <si>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</si>
  <si>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</si>
  <si>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</si>
  <si>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</si>
  <si>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</si>
  <si>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</si>
  <si>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</si>
  <si>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</si>
  <si>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</si>
  <si>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</si>
  <si>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</si>
  <si>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</si>
  <si>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</si>
  <si>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r>
      <rPr>
        <sz val="11"/>
        <rFont val="Arial"/>
        <family val="0"/>
        <charset val="1"/>
      </rPr>
      <t xml:space="preserve">Steeef_vs_TEF</t>
    </r>
    <r>
      <rPr>
        <sz val="11"/>
        <rFont val="DejaVu Sans"/>
        <family val="2"/>
      </rPr>
      <t xml:space="preserve">丨</t>
    </r>
    <r>
      <rPr>
        <sz val="11"/>
        <rFont val="Arial"/>
        <family val="0"/>
        <charset val="1"/>
      </rPr>
      <t xml:space="preserve">Soudy✨Kun_D1</t>
    </r>
  </si>
  <si>
    <t xml:space="preserve">2026-07-22 19:47:31</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</si>
  <si>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</si>
  <si>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</si>
  <si>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</si>
  <si>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</si>
  <si>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</si>
  <si>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</si>
  <si>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</si>
  <si>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</si>
  <si>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</si>
  <si>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</si>
  <si>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</si>
  <si>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</si>
  <si>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</si>
  <si>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</si>
  <si>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</si>
  <si>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</si>
  <si>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</si>
  <si>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</si>
  <si>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</si>
  <si>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</si>
  <si>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</si>
  <si>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</si>
  <si>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</si>
  <si>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</si>
  <si>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</si>
  <si>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</si>
  <si>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</si>
  <si>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</si>
  <si>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</si>
  <si>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</si>
  <si>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</si>
  <si>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</si>
  <si>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</si>
  <si>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</si>
  <si>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</si>
  <si>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</si>
  <si>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</si>
  <si>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</si>
  <si>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</si>
  <si>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</si>
  <si>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</si>
  <si>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</si>
  <si>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</si>
  <si>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</si>
  <si>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</si>
  <si>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</si>
  <si>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</si>
  <si>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</si>
  <si>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</si>
  <si>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</si>
  <si>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</si>
  <si>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</si>
  <si>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</si>
  <si>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</si>
  <si>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</si>
  <si>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</si>
  <si>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</si>
  <si>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</si>
  <si>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</si>
  <si>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</si>
  <si>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</si>
  <si>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</si>
  <si>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</si>
  <si>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</si>
  <si>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</si>
  <si>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</si>
  <si>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</si>
  <si>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</si>
  <si>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</si>
  <si>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</si>
  <si>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</si>
  <si>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</si>
  <si>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</si>
  <si>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</si>
  <si>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</si>
  <si>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</si>
  <si>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</si>
  <si>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</si>
  <si>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</si>
  <si>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</si>
  <si>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</si>
  <si>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</si>
  <si>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</si>
  <si>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</si>
  <si>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</si>
  <si>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</si>
  <si>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</si>
  <si>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</si>
  <si>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</si>
  <si>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</si>
  <si>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</si>
  <si>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</si>
  <si>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</si>
  <si>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</si>
  <si>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</si>
  <si>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</si>
  <si>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</si>
  <si>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</si>
  <si>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</si>
  <si>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</si>
  <si>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</si>
  <si>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</si>
  <si>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</si>
  <si>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</si>
  <si>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</si>
  <si>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</si>
  <si>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</si>
  <si>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</si>
  <si>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</si>
  <si>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</si>
  <si>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</si>
  <si>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</si>
  <si>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</si>
  <si>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</si>
  <si>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</si>
  <si>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</si>
  <si>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</si>
  <si>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</si>
  <si>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</si>
  <si>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</si>
  <si>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</si>
  <si>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</si>
  <si>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</si>
  <si>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</si>
  <si>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</si>
  <si>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</si>
  <si>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</si>
  <si>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</si>
  <si>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</si>
  <si>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</si>
  <si>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</si>
  <si>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</si>
  <si>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</si>
  <si>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</si>
  <si>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</si>
  <si>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</si>
  <si>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</si>
  <si>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</si>
  <si>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</si>
  <si>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</si>
  <si>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</si>
  <si>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</si>
  <si>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</si>
  <si>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</si>
  <si>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</si>
  <si>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</si>
  <si>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</si>
  <si>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</si>
  <si>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</si>
  <si>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</si>
  <si>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</si>
  <si>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</si>
  <si>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</si>
  <si>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</si>
  <si>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</si>
  <si>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</si>
  <si>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</si>
  <si>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</si>
  <si>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</si>
  <si>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</si>
  <si>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</si>
  <si>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</si>
  <si>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</si>
  <si>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</si>
  <si>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</si>
  <si>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</si>
  <si>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</si>
  <si>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</si>
  <si>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</si>
  <si>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</si>
  <si>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</si>
  <si>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</si>
  <si>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</si>
  <si>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</si>
  <si>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</si>
  <si>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</si>
  <si>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</si>
  <si>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</si>
  <si>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TMXIMateja_vs_Wyze❤️Ultimo_D1</t>
  </si>
  <si>
    <t xml:space="preserve">2026-07-22 14:19:05</t>
  </si>
  <si>
    <t xml:space="preserve">Balloon, Fireball, Guards, Inferno Dragon, Lava Hound, Skeleton Dragons, Valkyrie, Zap</t>
  </si>
  <si>
    <t xml:space="preserve">2026-07-22 14:25:22</t>
  </si>
  <si>
    <t xml:space="preserve">Barbarian Barrel, Cannon, Ice Spirit, Lightning, Mother Witch, Ronin, Royal Hogs, Skeletons</t>
  </si>
  <si>
    <t xml:space="preserve">2026-07-22 14:33:34</t>
  </si>
  <si>
    <t xml:space="preserve">Bats, Fire Spirit, Inferno Tower, Knight, Magic Archer, Miner, The Log, Wall Breakers</t>
  </si>
  <si>
    <t xml:space="preserve">TMXIMateja_vs_Wyze❤️Ultimo_D2</t>
  </si>
  <si>
    <t xml:space="preserve">2026-07-22 14:40:44</t>
  </si>
  <si>
    <t xml:space="preserve">2026-07-22 14:45:53</t>
  </si>
  <si>
    <t xml:space="preserve">Barbarian Barrel, Goblin Cage, Golden Knight, Golem, Ice Wizard, Lightning, Tornado, Valkyrie</t>
  </si>
  <si>
    <t xml:space="preserve">2026-07-22 14:55:53</t>
  </si>
  <si>
    <t xml:space="preserve">Electro Spirit, Electro Wizard, Fireball, Fisherman, Hunter, Monk, Royal Giant, The Log</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</si>
  <si>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</si>
  <si>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</si>
  <si>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</si>
  <si>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</si>
  <si>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</si>
  <si>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</si>
  <si>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</si>
  <si>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</si>
  <si>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</si>
  <si>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</si>
  <si>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</si>
  <si>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</si>
  <si>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</si>
  <si>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</si>
  <si>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</si>
  <si>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</si>
  <si>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</si>
  <si>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</si>
  <si>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</si>
  <si>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</si>
  <si>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</si>
  <si>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</si>
  <si>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</si>
  <si>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</si>
  <si>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</si>
  <si>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</si>
  <si>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</si>
  <si>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</si>
  <si>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</si>
  <si>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</si>
  <si>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</si>
  <si>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</si>
  <si>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</si>
  <si>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</si>
  <si>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</si>
  <si>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</si>
  <si>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</si>
  <si>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</si>
  <si>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</si>
  <si>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</si>
  <si>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</si>
  <si>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</si>
  <si>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</si>
  <si>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</si>
  <si>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</si>
  <si>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</si>
  <si>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</si>
  <si>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</si>
  <si>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</si>
  <si>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</si>
  <si>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</si>
  <si>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</si>
  <si>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</si>
  <si>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</si>
  <si>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</si>
  <si>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</si>
  <si>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</si>
  <si>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</si>
  <si>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</si>
  <si>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</si>
  <si>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</si>
  <si>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</si>
  <si>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</si>
  <si>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</si>
  <si>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</si>
  <si>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</si>
  <si>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</si>
  <si>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</si>
  <si>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</si>
  <si>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</si>
  <si>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</si>
  <si>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</si>
  <si>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</si>
  <si>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</si>
  <si>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</si>
  <si>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</si>
  <si>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</si>
  <si>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</si>
  <si>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</si>
  <si>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</si>
  <si>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</si>
  <si>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</si>
  <si>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</si>
  <si>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</si>
  <si>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</si>
  <si>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</si>
  <si>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</si>
  <si>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</si>
  <si>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</si>
  <si>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</si>
  <si>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</si>
  <si>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</si>
  <si>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</si>
  <si>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</si>
  <si>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</si>
  <si>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</si>
  <si>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</si>
  <si>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</si>
  <si>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</si>
  <si>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</si>
  <si>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</si>
  <si>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</si>
  <si>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</si>
  <si>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</si>
  <si>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</si>
  <si>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</si>
  <si>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</si>
  <si>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</si>
  <si>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</si>
  <si>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</si>
  <si>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</si>
  <si>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</si>
  <si>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</si>
  <si>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</si>
  <si>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</si>
  <si>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</si>
  <si>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</si>
  <si>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</si>
  <si>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</si>
  <si>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</si>
  <si>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</si>
  <si>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</si>
  <si>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</si>
  <si>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</si>
  <si>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</si>
  <si>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</si>
  <si>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</si>
  <si>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</si>
  <si>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</si>
  <si>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</si>
  <si>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</si>
  <si>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</si>
  <si>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</si>
  <si>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</si>
  <si>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</si>
  <si>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</si>
  <si>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</si>
  <si>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</si>
  <si>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</si>
  <si>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</si>
  <si>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</si>
  <si>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Viktor_vs_ErBacce_D1</t>
  </si>
  <si>
    <t xml:space="preserve">Viktor_vs_ErBacce_D2</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</si>
  <si>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</si>
  <si>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</si>
  <si>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</si>
  <si>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</si>
  <si>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</si>
  <si>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</si>
  <si>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</si>
  <si>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</si>
  <si>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</si>
  <si>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</si>
  <si>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</si>
  <si>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</si>
  <si>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</si>
  <si>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</si>
  <si>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</si>
  <si>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</si>
  <si>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</si>
  <si>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</si>
  <si>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</si>
  <si>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</si>
  <si>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</si>
  <si>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</si>
  <si>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</si>
  <si>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</si>
  <si>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</si>
  <si>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</si>
  <si>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</si>
  <si>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</si>
  <si>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</si>
  <si>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</si>
  <si>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</si>
  <si>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</si>
  <si>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</si>
  <si>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</si>
  <si>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</si>
  <si>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</si>
  <si>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</si>
  <si>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</si>
  <si>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</si>
  <si>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</si>
  <si>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</si>
  <si>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</si>
  <si>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</si>
  <si>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</si>
  <si>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</si>
  <si>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</si>
  <si>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</si>
  <si>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</si>
  <si>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</si>
  <si>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</si>
  <si>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</si>
  <si>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</si>
  <si>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</si>
  <si>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</si>
  <si>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</si>
  <si>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</si>
  <si>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</si>
  <si>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</si>
  <si>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</si>
  <si>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</si>
  <si>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</si>
  <si>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</si>
  <si>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</si>
  <si>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</si>
  <si>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</si>
  <si>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</si>
  <si>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</si>
  <si>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</si>
  <si>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</si>
  <si>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</si>
  <si>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</si>
  <si>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</si>
  <si>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</si>
  <si>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</si>
  <si>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</si>
  <si>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</si>
  <si>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</si>
  <si>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</si>
  <si>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</si>
  <si>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</si>
  <si>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</si>
  <si>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</si>
  <si>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</si>
  <si>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</si>
  <si>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</si>
  <si>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</si>
  <si>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</si>
  <si>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</si>
  <si>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</si>
  <si>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</si>
  <si>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</si>
  <si>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</si>
  <si>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</si>
  <si>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</si>
  <si>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</si>
  <si>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</si>
  <si>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</si>
  <si>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</si>
  <si>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</si>
  <si>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</si>
  <si>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t xml:space="preserve">Vitor75_vs_Polaris_D1</t>
  </si>
  <si>
    <t xml:space="preserve">Vitor75_vs_Polaris_D2</t>
  </si>
  <si>
    <t xml:space="preserve">Vitor75_vs_Polaris_D3</t>
  </si>
  <si>
    <t xml:space="preserve">Vitor75_vs_Polaris_D4</t>
  </si>
  <si>
    <t xml:space="preserve">Vitor75_vs_Polaris_D5</t>
  </si>
  <si>
    <t xml:space="preserve">Vitor75_vs_Polaris_D6</t>
  </si>
  <si>
    <t xml:space="preserve">Vitor75_vs_Polaris_D7</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</si>
  <si>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</si>
  <si>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</si>
  <si>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</si>
  <si>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</si>
  <si>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</si>
  <si>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</si>
  <si>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</si>
  <si>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</si>
  <si>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</si>
  <si>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</si>
  <si>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</si>
  <si>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</si>
  <si>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</si>
  <si>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</si>
  <si>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</si>
  <si>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</si>
  <si>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</si>
  <si>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</si>
  <si>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</si>
  <si>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</si>
  <si>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</si>
  <si>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</si>
  <si>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</si>
  <si>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</si>
  <si>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</si>
  <si>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</si>
  <si>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</si>
  <si>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</si>
  <si>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</si>
  <si>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</si>
  <si>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</si>
  <si>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</si>
  <si>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</si>
  <si>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</si>
  <si>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</si>
  <si>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</si>
  <si>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</si>
  <si>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</si>
  <si>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</si>
  <si>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</si>
  <si>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</si>
  <si>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</si>
  <si>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</si>
  <si>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</si>
  <si>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</si>
  <si>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</si>
  <si>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</si>
  <si>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</si>
  <si>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</si>
  <si>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</si>
  <si>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</si>
  <si>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</si>
  <si>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</si>
  <si>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</si>
  <si>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</si>
  <si>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</si>
  <si>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</si>
  <si>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</si>
  <si>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</si>
  <si>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</si>
  <si>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</si>
  <si>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</si>
  <si>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</si>
  <si>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</si>
  <si>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</si>
  <si>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</si>
  <si>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</si>
  <si>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</si>
  <si>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</si>
  <si>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</si>
  <si>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</si>
  <si>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</si>
  <si>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</si>
  <si>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</si>
  <si>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</si>
  <si>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</si>
  <si>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</si>
  <si>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</si>
  <si>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</si>
  <si>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</si>
  <si>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</si>
  <si>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</si>
  <si>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</si>
  <si>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</si>
  <si>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</si>
  <si>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</si>
  <si>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</si>
  <si>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</si>
  <si>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</si>
  <si>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</si>
  <si>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</si>
  <si>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</si>
  <si>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</si>
  <si>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</si>
  <si>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</si>
  <si>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</si>
  <si>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</si>
  <si>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</si>
  <si>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</si>
  <si>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</si>
  <si>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</si>
  <si>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</si>
  <si>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</si>
  <si>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</si>
  <si>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</si>
  <si>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</si>
  <si>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</si>
  <si>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</si>
  <si>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</si>
  <si>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</si>
  <si>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</si>
  <si>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</si>
  <si>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</si>
  <si>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</si>
  <si>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</si>
  <si>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</si>
  <si>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</si>
  <si>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</si>
  <si>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</si>
  <si>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</si>
  <si>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</si>
  <si>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</si>
  <si>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</si>
  <si>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</si>
  <si>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</si>
  <si>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</si>
  <si>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</si>
  <si>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</si>
  <si>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</si>
  <si>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</si>
  <si>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</si>
  <si>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</si>
  <si>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</si>
  <si>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</si>
  <si>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</si>
  <si>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</si>
  <si>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</si>
  <si>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</si>
  <si>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</si>
  <si>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</si>
  <si>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</si>
  <si>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</si>
  <si>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</si>
  <si>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</si>
  <si>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</si>
  <si>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</si>
  <si>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</si>
  <si>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</si>
  <si>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</si>
  <si>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</si>
  <si>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</si>
  <si>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</si>
  <si>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</si>
  <si>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</si>
  <si>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</si>
  <si>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</si>
  <si>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</si>
  <si>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</si>
  <si>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</si>
  <si>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</si>
  <si>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</si>
  <si>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</si>
  <si>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</si>
  <si>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</si>
  <si>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</si>
  <si>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</si>
  <si>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</si>
  <si>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</si>
  <si>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</si>
  <si>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</si>
  <si>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</si>
  <si>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</si>
  <si>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</si>
  <si>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</si>
  <si>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</si>
  <si>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</si>
  <si>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</si>
  <si>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</si>
  <si>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</si>
  <si>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</si>
  <si>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</si>
  <si>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</si>
  <si>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</si>
  <si>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</si>
  <si>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</si>
  <si>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</si>
  <si>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</si>
  <si>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</si>
  <si>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</si>
  <si>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</si>
  <si>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</si>
  <si>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</si>
  <si>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</si>
  <si>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</si>
  <si>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</si>
  <si>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</si>
  <si>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</si>
  <si>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</si>
  <si>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</si>
  <si>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</si>
  <si>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</si>
  <si>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</si>
  <si>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</si>
  <si>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</si>
  <si>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</si>
  <si>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</si>
  <si>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</si>
  <si>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</si>
  <si>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</si>
  <si>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</si>
  <si>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</si>
  <si>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</si>
  <si>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</si>
  <si>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</si>
  <si>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</si>
  <si>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</si>
  <si>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</si>
  <si>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</si>
  <si>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</si>
  <si>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</si>
  <si>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</si>
  <si>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</si>
  <si>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</si>
  <si>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</si>
  <si>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</si>
  <si>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</si>
  <si>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</si>
  <si>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</si>
  <si>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</si>
  <si>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</si>
  <si>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</si>
  <si>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</si>
  <si>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</si>
  <si>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</si>
  <si>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</si>
  <si>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</si>
  <si>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</si>
  <si>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</si>
  <si>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</si>
  <si>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</si>
  <si>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</si>
  <si>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</si>
  <si>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</si>
  <si>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</si>
  <si>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</si>
  <si>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</si>
  <si>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</si>
  <si>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</si>
  <si>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</si>
  <si>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</si>
  <si>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</si>
  <si>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</si>
  <si>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</si>
  <si>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</si>
  <si>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</si>
  <si>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</si>
  <si>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</si>
  <si>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</si>
  <si>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</si>
  <si>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</si>
  <si>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</si>
  <si>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</si>
  <si>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</si>
  <si>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</si>
  <si>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</si>
  <si>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</si>
  <si>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</si>
  <si>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</si>
  <si>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</si>
  <si>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</si>
  <si>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</si>
  <si>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</si>
  <si>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</si>
  <si>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</si>
  <si>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</si>
  <si>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</si>
  <si>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</si>
  <si>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</si>
  <si>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</si>
  <si>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</si>
  <si>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</si>
  <si>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</si>
  <si>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</si>
  <si>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</si>
  <si>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</si>
  <si>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</si>
  <si>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</si>
  <si>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</si>
  <si>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</si>
  <si>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</si>
  <si>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</si>
  <si>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</si>
  <si>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</si>
  <si>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</si>
  <si>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</si>
  <si>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</si>
  <si>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</si>
  <si>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</si>
  <si>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</si>
  <si>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</si>
  <si>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</si>
  <si>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</si>
  <si>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</si>
  <si>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</si>
  <si>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</si>
  <si>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</si>
  <si>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</si>
  <si>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</si>
  <si>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</si>
  <si>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</si>
  <si>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</si>
  <si>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</si>
  <si>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</si>
  <si>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</si>
  <si>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</si>
  <si>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</si>
  <si>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</si>
  <si>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</si>
  <si>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</si>
  <si>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</si>
  <si>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</si>
  <si>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</si>
  <si>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</si>
  <si>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</si>
  <si>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</si>
  <si>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</si>
  <si>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</si>
  <si>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</si>
  <si>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</si>
  <si>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</si>
  <si>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</si>
  <si>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</si>
  <si>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</si>
  <si>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</si>
  <si>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</si>
  <si>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</si>
  <si>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</si>
  <si>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</si>
  <si>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</si>
  <si>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</si>
  <si>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</si>
  <si>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t xml:space="preserve">Wallace_vs_JorZ_D1</t>
  </si>
  <si>
    <t xml:space="preserve">Wallace_vs_JorZ_D2</t>
  </si>
  <si>
    <t xml:space="preserve">Wallace_vs_JorZ_D3</t>
  </si>
  <si>
    <t xml:space="preserve">Wallace_vs_JorZ_D4</t>
  </si>
  <si>
    <t xml:space="preserve">Wallace_vs_JorZ_D5</t>
  </si>
  <si>
    <t xml:space="preserve">Wallace_vs_JorZ_D6</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</si>
  <si>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</si>
  <si>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</si>
  <si>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</si>
  <si>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</si>
  <si>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</si>
  <si>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</si>
  <si>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</si>
  <si>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</si>
  <si>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</si>
  <si>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</si>
  <si>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</si>
  <si>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</si>
  <si>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</si>
  <si>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</si>
  <si>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</si>
  <si>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</si>
  <si>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</si>
  <si>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</si>
  <si>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</si>
  <si>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</si>
  <si>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</si>
  <si>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</si>
  <si>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</si>
  <si>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</si>
  <si>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</si>
  <si>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</si>
  <si>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</si>
  <si>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</si>
  <si>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</si>
  <si>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</si>
  <si>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</si>
  <si>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</si>
  <si>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</si>
  <si>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</si>
  <si>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</si>
  <si>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</si>
  <si>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</si>
  <si>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</si>
  <si>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</si>
  <si>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</si>
  <si>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</si>
  <si>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</si>
  <si>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Wyze❤️Ultimo_vs_TMXIMateja_D1</t>
  </si>
  <si>
    <t xml:space="preserve">Wyze❤️Ultimo_vs_TMXIMateja_D2</t>
  </si>
  <si>
    <t xml:space="preserve">Wyze❤️Ultimo_vs_Kitashiyan_D1</t>
  </si>
  <si>
    <t xml:space="preserve">Wyze❤️Ultimo_vs_Kitashiyan_D2</t>
  </si>
  <si>
    <t xml:space="preserve">Wyze❤️Ultimo_vs_Kitashiyan_D3</t>
  </si>
  <si>
    <t xml:space="preserve">Wyze❤️Ultimo_vs_Kitashiyan_D4</t>
  </si>
  <si>
    <t xml:space="preserve">Wyze❤️Ultimo_vs_Kitashiyan_D5</t>
  </si>
  <si>
    <t xml:space="preserve">Wyze❤️Ultimo_vs_Kitashiyan_D6</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</si>
  <si>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</si>
  <si>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</si>
  <si>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</si>
  <si>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</si>
  <si>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</si>
  <si>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</si>
  <si>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</si>
  <si>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</si>
  <si>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</si>
  <si>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</si>
  <si>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</si>
  <si>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</si>
  <si>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</si>
  <si>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</si>
  <si>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</si>
  <si>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</si>
  <si>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</si>
  <si>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</si>
  <si>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</si>
  <si>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</si>
  <si>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</si>
  <si>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</si>
  <si>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</si>
  <si>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</si>
  <si>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</si>
  <si>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</si>
  <si>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</si>
  <si>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</si>
  <si>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</si>
  <si>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</si>
  <si>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</si>
  <si>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</si>
  <si>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</si>
  <si>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</si>
  <si>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</si>
  <si>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</si>
  <si>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</si>
  <si>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</si>
  <si>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</si>
  <si>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</si>
  <si>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</si>
  <si>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</si>
  <si>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</si>
  <si>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</si>
  <si>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</si>
  <si>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</si>
  <si>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</si>
  <si>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</si>
  <si>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</si>
  <si>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</si>
  <si>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</si>
  <si>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</si>
  <si>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</si>
  <si>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</si>
  <si>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</si>
  <si>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</si>
  <si>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</si>
  <si>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</si>
  <si>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</si>
  <si>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</si>
  <si>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</si>
  <si>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</si>
  <si>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</si>
  <si>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</si>
  <si>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</si>
  <si>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</si>
  <si>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</si>
  <si>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</si>
  <si>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</si>
  <si>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</si>
  <si>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</si>
  <si>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</si>
  <si>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</si>
  <si>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</si>
  <si>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</si>
  <si>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</si>
  <si>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</si>
  <si>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</si>
  <si>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</si>
  <si>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</si>
  <si>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</si>
  <si>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</si>
  <si>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</si>
  <si>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</si>
  <si>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</si>
  <si>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</si>
  <si>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</si>
  <si>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</si>
  <si>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</si>
  <si>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</si>
  <si>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</si>
  <si>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</si>
  <si>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</si>
  <si>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</si>
  <si>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</si>
  <si>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</si>
  <si>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</si>
  <si>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</si>
  <si>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</si>
  <si>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</si>
  <si>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</si>
  <si>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</si>
  <si>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</si>
  <si>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</si>
  <si>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</si>
  <si>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</si>
  <si>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</si>
  <si>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</si>
  <si>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</si>
  <si>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</si>
  <si>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</si>
  <si>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</si>
  <si>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</si>
  <si>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</si>
  <si>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</si>
  <si>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</si>
  <si>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</si>
  <si>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</si>
  <si>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</si>
  <si>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</si>
  <si>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</si>
  <si>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</si>
  <si>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</si>
  <si>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</si>
  <si>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</si>
  <si>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</si>
  <si>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</si>
  <si>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</si>
  <si>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</si>
  <si>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</si>
  <si>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</si>
  <si>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</si>
  <si>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</si>
  <si>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</si>
  <si>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</si>
  <si>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</si>
  <si>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</si>
  <si>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</si>
  <si>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</si>
  <si>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</si>
  <si>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</si>
  <si>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</si>
  <si>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</si>
  <si>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</si>
  <si>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</si>
  <si>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</si>
  <si>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</si>
  <si>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</si>
  <si>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</si>
  <si>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</si>
  <si>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</si>
  <si>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</si>
  <si>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</si>
  <si>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</si>
  <si>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</si>
  <si>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</si>
  <si>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</si>
  <si>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</si>
  <si>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</si>
  <si>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</si>
  <si>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</si>
  <si>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</si>
  <si>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</si>
  <si>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</si>
  <si>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</si>
  <si>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</si>
  <si>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</si>
  <si>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</si>
  <si>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</si>
  <si>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</si>
  <si>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</si>
  <si>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</si>
  <si>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</si>
  <si>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</si>
  <si>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</si>
  <si>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</si>
  <si>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</si>
  <si>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</si>
  <si>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</si>
  <si>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</si>
  <si>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</si>
  <si>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</si>
  <si>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</si>
  <si>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</si>
  <si>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</si>
  <si>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</si>
  <si>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</si>
  <si>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</si>
  <si>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</si>
  <si>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</si>
  <si>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</si>
  <si>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</si>
  <si>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</si>
  <si>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</si>
  <si>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</si>
  <si>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</si>
  <si>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</si>
  <si>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</si>
  <si>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</si>
  <si>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</si>
  <si>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</si>
  <si>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</si>
  <si>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</si>
  <si>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</si>
  <si>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</si>
  <si>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</si>
  <si>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</si>
  <si>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</si>
  <si>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</si>
  <si>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</si>
  <si>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</si>
  <si>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</si>
  <si>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</si>
  <si>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</si>
  <si>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</si>
  <si>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</si>
  <si>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</si>
  <si>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</si>
  <si>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</si>
  <si>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</si>
  <si>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</si>
  <si>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</si>
  <si>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</si>
  <si>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</si>
  <si>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</si>
  <si>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</si>
  <si>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</si>
  <si>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</si>
  <si>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</si>
  <si>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</si>
  <si>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</si>
  <si>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</si>
  <si>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</si>
  <si>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</si>
  <si>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</si>
  <si>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</si>
  <si>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</si>
  <si>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</si>
  <si>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adriel_vs_</t>
    </r>
    <r>
      <rPr>
        <sz val="11"/>
        <rFont val="DejaVu Sans"/>
        <family val="2"/>
      </rPr>
      <t xml:space="preserve">ぐりてゃん</t>
    </r>
    <r>
      <rPr>
        <sz val="11"/>
        <rFont val="Arial"/>
        <family val="0"/>
        <charset val="1"/>
      </rPr>
      <t xml:space="preserve">_D1</t>
    </r>
  </si>
  <si>
    <t xml:space="preserve">2026-07-22 15:19:21</t>
  </si>
  <si>
    <t xml:space="preserve">2026-07-22 15:26:41</t>
  </si>
  <si>
    <t xml:space="preserve">2026-07-22 15:35:31</t>
  </si>
  <si>
    <r>
      <rPr>
        <sz val="11"/>
        <rFont val="Arial"/>
        <family val="0"/>
        <charset val="1"/>
      </rPr>
      <t xml:space="preserve">adriel_vs_</t>
    </r>
    <r>
      <rPr>
        <sz val="11"/>
        <rFont val="DejaVu Sans"/>
        <family val="2"/>
      </rPr>
      <t xml:space="preserve">ぐりてゃん</t>
    </r>
    <r>
      <rPr>
        <sz val="11"/>
        <rFont val="Arial"/>
        <family val="0"/>
        <charset val="1"/>
      </rPr>
      <t xml:space="preserve">_D2</t>
    </r>
  </si>
  <si>
    <t xml:space="preserve">2026-07-22 15:42:23</t>
  </si>
  <si>
    <t xml:space="preserve">2026-07-22 15:48:18</t>
  </si>
  <si>
    <t xml:space="preserve">2026-07-22 15:56:59</t>
  </si>
  <si>
    <t xml:space="preserve">Bowler, Executioner, Giant Skeleton, Giant Snowball, Goblin Drill, Golden Knight, Mother Witch, Tornado</t>
  </si>
  <si>
    <r>
      <rPr>
        <sz val="11"/>
        <rFont val="Arial"/>
        <family val="0"/>
        <charset val="1"/>
      </rPr>
      <t xml:space="preserve">adriel_vs_</t>
    </r>
    <r>
      <rPr>
        <sz val="11"/>
        <rFont val="DejaVu Sans"/>
        <family val="2"/>
      </rPr>
      <t xml:space="preserve">ぐりてゃん</t>
    </r>
    <r>
      <rPr>
        <sz val="11"/>
        <rFont val="Arial"/>
        <family val="0"/>
        <charset val="1"/>
      </rPr>
      <t xml:space="preserve">_D3</t>
    </r>
  </si>
  <si>
    <t xml:space="preserve">2026-07-22 16:01:51</t>
  </si>
  <si>
    <t xml:space="preserve">2026-07-22 16:10:17</t>
  </si>
  <si>
    <t xml:space="preserve">Arrows, Berserker, Bowler, Electro Spirit, Golden Knight, Miner, Mortar, Rascals</t>
  </si>
  <si>
    <r>
      <rPr>
        <sz val="11"/>
        <rFont val="Arial"/>
        <family val="0"/>
        <charset val="1"/>
      </rPr>
      <t xml:space="preserve">adriel_vs_</t>
    </r>
    <r>
      <rPr>
        <sz val="11"/>
        <rFont val="DejaVu Sans"/>
        <family val="2"/>
      </rPr>
      <t xml:space="preserve">ぐりてゃん</t>
    </r>
    <r>
      <rPr>
        <sz val="11"/>
        <rFont val="Arial"/>
        <family val="0"/>
        <charset val="1"/>
      </rPr>
      <t xml:space="preserve">_D4</t>
    </r>
  </si>
  <si>
    <t xml:space="preserve">2026-07-22 16:26:28</t>
  </si>
  <si>
    <t xml:space="preserve">2026-07-22 16:31:40</t>
  </si>
  <si>
    <t xml:space="preserve">Arrows, Bandit, Hog Rider, Mega Knight, Minions, Ronin, Wizard, Zap</t>
  </si>
  <si>
    <t xml:space="preserve">2026-07-22 16:39:29</t>
  </si>
  <si>
    <t xml:space="preserve">Berserker, Goblin Barrel, Ice Spirit, Inferno Tower, Magic Archer, Royal Delivery, Valkyrie, Wall Breakers</t>
  </si>
  <si>
    <r>
      <rPr>
        <sz val="11"/>
        <rFont val="Arial"/>
        <family val="0"/>
        <charset val="1"/>
      </rPr>
      <t xml:space="preserve">adriel_vs_</t>
    </r>
    <r>
      <rPr>
        <sz val="11"/>
        <rFont val="DejaVu Sans"/>
        <family val="2"/>
      </rPr>
      <t xml:space="preserve">ぐりてゃん</t>
    </r>
    <r>
      <rPr>
        <sz val="11"/>
        <rFont val="Arial"/>
        <family val="0"/>
        <charset val="1"/>
      </rPr>
      <t xml:space="preserve">_D5</t>
    </r>
  </si>
  <si>
    <t xml:space="preserve">2026-07-22 16:44:09</t>
  </si>
  <si>
    <t xml:space="preserve">2026-07-22 16:50:32</t>
  </si>
  <si>
    <t xml:space="preserve">Berserker, Bomb Tower, Electro Spirit, Lightning, Magic Archer, Monk, Royal Hogs, The Log</t>
  </si>
  <si>
    <t xml:space="preserve">2026-07-22 16:59:44</t>
  </si>
  <si>
    <t xml:space="preserve">Arrows, Cannon, Fire Spirit, Giant Snowball, Goblin Drill, Guards, Little Prince, Ronin</t>
  </si>
  <si>
    <r>
      <rPr>
        <sz val="11"/>
        <rFont val="Arial"/>
        <family val="0"/>
        <charset val="1"/>
      </rPr>
      <t xml:space="preserve">adriel_vs_</t>
    </r>
    <r>
      <rPr>
        <sz val="11"/>
        <rFont val="DejaVu Sans"/>
        <family val="2"/>
      </rPr>
      <t xml:space="preserve">ぐりてゃん</t>
    </r>
    <r>
      <rPr>
        <sz val="11"/>
        <rFont val="Arial"/>
        <family val="0"/>
        <charset val="1"/>
      </rPr>
      <t xml:space="preserve">_D6</t>
    </r>
  </si>
  <si>
    <t xml:space="preserve">2026-07-22 17:06:23</t>
  </si>
  <si>
    <t xml:space="preserve">2026-07-22 17:13:15</t>
  </si>
  <si>
    <t xml:space="preserve">Dark Prince, Furnace, Giant Snowball, Goblin Hut, Graveyard, Ice Spirit, Poison, Skeletons</t>
  </si>
  <si>
    <t xml:space="preserve">2026-07-22 17:20:01</t>
  </si>
  <si>
    <r>
      <rPr>
        <sz val="11"/>
        <rFont val="Arial"/>
        <family val="0"/>
        <charset val="1"/>
      </rPr>
      <t xml:space="preserve">adriel_vs_Lucas✨</t>
    </r>
    <r>
      <rPr>
        <sz val="11"/>
        <rFont val="DejaVu Sans"/>
        <family val="2"/>
      </rPr>
      <t xml:space="preserve">杰克</t>
    </r>
    <r>
      <rPr>
        <sz val="11"/>
        <rFont val="Arial"/>
        <family val="0"/>
        <charset val="1"/>
      </rPr>
      <t xml:space="preserve">_D5</t>
    </r>
  </si>
  <si>
    <r>
      <rPr>
        <sz val="11"/>
        <rFont val="Arial"/>
        <family val="0"/>
        <charset val="1"/>
      </rPr>
      <t xml:space="preserve">adriel_vs_Lucas✨</t>
    </r>
    <r>
      <rPr>
        <sz val="11"/>
        <rFont val="DejaVu Sans"/>
        <family val="2"/>
      </rPr>
      <t xml:space="preserve">杰克</t>
    </r>
    <r>
      <rPr>
        <sz val="11"/>
        <rFont val="Arial"/>
        <family val="0"/>
        <charset val="1"/>
      </rPr>
      <t xml:space="preserve">_D6</t>
    </r>
  </si>
  <si>
    <r>
      <rPr>
        <sz val="11"/>
        <rFont val="Arial"/>
        <family val="0"/>
        <charset val="1"/>
      </rPr>
      <t xml:space="preserve">adriel_vs_Lucas✨</t>
    </r>
    <r>
      <rPr>
        <sz val="11"/>
        <rFont val="DejaVu Sans"/>
        <family val="2"/>
      </rPr>
      <t xml:space="preserve">杰克</t>
    </r>
    <r>
      <rPr>
        <sz val="11"/>
        <rFont val="Arial"/>
        <family val="0"/>
        <charset val="1"/>
      </rPr>
      <t xml:space="preserve">_D7</t>
    </r>
  </si>
  <si>
    <t xml:space="preserve">adriel_vs_Coco_D8</t>
  </si>
  <si>
    <t xml:space="preserve">adriel_vs_Coco_D9</t>
  </si>
  <si>
    <t xml:space="preserve">adriel_vs_Coco_D10</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</si>
  <si>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</si>
  <si>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</si>
  <si>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</si>
  <si>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</si>
  <si>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</si>
  <si>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</si>
  <si>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</si>
  <si>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</si>
  <si>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</si>
  <si>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</si>
  <si>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</si>
  <si>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</si>
  <si>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</si>
  <si>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</si>
  <si>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</si>
  <si>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</si>
  <si>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</si>
  <si>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</si>
  <si>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</si>
  <si>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</si>
  <si>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</si>
  <si>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</si>
  <si>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</si>
  <si>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</si>
  <si>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</si>
  <si>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</si>
  <si>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</si>
  <si>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</si>
  <si>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</si>
  <si>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</si>
  <si>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</si>
  <si>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</si>
  <si>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</si>
  <si>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</si>
  <si>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</si>
  <si>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</si>
  <si>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</si>
  <si>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</si>
  <si>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</si>
  <si>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</si>
  <si>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</si>
  <si>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</si>
  <si>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</si>
  <si>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</si>
  <si>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</si>
  <si>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</si>
  <si>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</si>
  <si>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</si>
  <si>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</si>
  <si>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</si>
  <si>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</si>
  <si>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</si>
  <si>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</si>
  <si>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</si>
  <si>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</si>
  <si>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</si>
  <si>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</si>
  <si>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</si>
  <si>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</si>
  <si>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</si>
  <si>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</si>
  <si>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</si>
  <si>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</si>
  <si>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</si>
  <si>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</si>
  <si>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</si>
  <si>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</si>
  <si>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</si>
  <si>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</si>
  <si>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</si>
  <si>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</si>
  <si>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</si>
  <si>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</si>
  <si>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</si>
  <si>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</si>
  <si>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</si>
  <si>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</si>
  <si>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</si>
  <si>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</si>
  <si>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</si>
  <si>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</si>
  <si>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</si>
  <si>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</si>
  <si>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</si>
  <si>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</si>
  <si>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</si>
  <si>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</si>
  <si>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</si>
  <si>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</si>
  <si>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</si>
  <si>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</si>
  <si>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</si>
  <si>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</si>
  <si>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</si>
  <si>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</si>
  <si>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</si>
  <si>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</si>
  <si>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</si>
  <si>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</si>
  <si>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</si>
  <si>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</si>
  <si>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</si>
  <si>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</si>
  <si>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</si>
  <si>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</si>
  <si>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</si>
  <si>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</si>
  <si>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</si>
  <si>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</si>
  <si>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</si>
  <si>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</si>
  <si>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</si>
  <si>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</si>
  <si>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</si>
  <si>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</si>
  <si>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</si>
  <si>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</si>
  <si>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</si>
  <si>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</si>
  <si>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</si>
  <si>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</si>
  <si>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</si>
  <si>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</si>
  <si>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</si>
  <si>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</si>
  <si>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</si>
  <si>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</si>
  <si>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</si>
  <si>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</si>
  <si>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</si>
  <si>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</si>
  <si>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</si>
  <si>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</si>
  <si>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</si>
  <si>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</si>
  <si>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</si>
  <si>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</si>
  <si>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</si>
  <si>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</si>
  <si>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</si>
  <si>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</si>
  <si>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</si>
  <si>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</si>
  <si>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</si>
  <si>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</si>
  <si>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</si>
  <si>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</si>
  <si>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</si>
  <si>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</si>
  <si>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</si>
  <si>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</si>
  <si>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</si>
  <si>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</si>
  <si>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</si>
  <si>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</si>
  <si>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</si>
  <si>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</si>
  <si>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</si>
  <si>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</si>
  <si>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</si>
  <si>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</si>
  <si>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</si>
  <si>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</si>
  <si>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</si>
  <si>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</si>
  <si>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</si>
  <si>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</si>
  <si>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</si>
  <si>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</si>
  <si>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</si>
  <si>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</si>
  <si>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</si>
  <si>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</si>
  <si>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</si>
  <si>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</si>
  <si>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</si>
  <si>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</si>
  <si>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</si>
  <si>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</si>
  <si>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</si>
  <si>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</si>
  <si>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</si>
  <si>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</si>
  <si>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</si>
  <si>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</si>
  <si>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</si>
  <si>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</si>
  <si>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</si>
  <si>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</si>
  <si>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</si>
  <si>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</si>
  <si>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</si>
  <si>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</si>
  <si>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</si>
  <si>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</si>
  <si>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</si>
  <si>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</si>
  <si>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</si>
  <si>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</si>
  <si>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</si>
  <si>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</si>
  <si>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</si>
  <si>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</si>
  <si>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</si>
  <si>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</si>
  <si>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</si>
  <si>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</si>
  <si>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</si>
  <si>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</si>
  <si>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</si>
  <si>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</si>
  <si>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</si>
  <si>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</si>
  <si>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</si>
  <si>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</si>
  <si>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</si>
  <si>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</si>
  <si>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</si>
  <si>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</si>
  <si>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</si>
  <si>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</si>
  <si>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</si>
  <si>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</si>
  <si>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</si>
  <si>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</si>
  <si>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</si>
  <si>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</si>
  <si>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</si>
  <si>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</si>
  <si>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</si>
  <si>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</si>
  <si>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</si>
  <si>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</si>
  <si>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</si>
  <si>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</si>
  <si>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</si>
  <si>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</si>
  <si>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</si>
  <si>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</si>
  <si>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</si>
  <si>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</si>
  <si>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</si>
  <si>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</si>
  <si>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</si>
  <si>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</si>
  <si>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</si>
  <si>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</si>
  <si>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</si>
  <si>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</si>
  <si>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</si>
  <si>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</si>
  <si>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</si>
  <si>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</si>
  <si>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</si>
  <si>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</si>
  <si>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</si>
  <si>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</si>
  <si>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</si>
  <si>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</si>
  <si>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</si>
  <si>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</si>
  <si>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</si>
  <si>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</si>
  <si>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</si>
  <si>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</si>
  <si>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</si>
  <si>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</si>
  <si>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</si>
  <si>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</si>
  <si>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</si>
  <si>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</si>
  <si>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</si>
  <si>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</si>
  <si>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</si>
  <si>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</si>
  <si>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</si>
  <si>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</si>
  <si>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</si>
  <si>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</si>
  <si>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</si>
  <si>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</si>
  <si>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</si>
  <si>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</si>
  <si>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</si>
  <si>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</si>
  <si>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</si>
  <si>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</si>
  <si>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</si>
  <si>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</si>
  <si>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</si>
  <si>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</si>
  <si>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</si>
  <si>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</si>
  <si>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</si>
  <si>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</si>
  <si>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</si>
  <si>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</si>
  <si>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</si>
  <si>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</si>
  <si>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</si>
  <si>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</si>
  <si>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</si>
  <si>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</si>
  <si>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</si>
  <si>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</si>
  <si>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</si>
  <si>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</si>
  <si>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</si>
  <si>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</si>
  <si>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</si>
  <si>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</si>
  <si>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</si>
  <si>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</si>
  <si>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</si>
  <si>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</si>
  <si>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</si>
  <si>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</si>
  <si>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</si>
  <si>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</si>
  <si>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</si>
  <si>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</si>
  <si>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</si>
  <si>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</si>
  <si>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</si>
  <si>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</si>
  <si>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</si>
  <si>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</si>
  <si>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</si>
  <si>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</si>
  <si>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</si>
  <si>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</si>
  <si>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</si>
  <si>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</si>
  <si>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</si>
  <si>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</si>
  <si>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</si>
  <si>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</si>
  <si>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</si>
  <si>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</si>
  <si>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</si>
  <si>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</si>
  <si>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</si>
  <si>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</si>
  <si>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</si>
  <si>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</si>
  <si>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</si>
  <si>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</si>
  <si>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</si>
  <si>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</si>
  <si>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</si>
  <si>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</si>
  <si>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</si>
  <si>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</si>
  <si>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</si>
  <si>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</si>
  <si>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</si>
  <si>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</si>
  <si>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</si>
  <si>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</si>
  <si>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</si>
  <si>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</si>
  <si>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</si>
  <si>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</si>
  <si>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</si>
  <si>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</si>
  <si>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</si>
  <si>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</si>
  <si>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</si>
  <si>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</si>
  <si>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</si>
  <si>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</si>
  <si>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</si>
  <si>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</si>
  <si>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</si>
  <si>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</si>
  <si>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</si>
  <si>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</si>
  <si>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</si>
  <si>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</si>
  <si>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</si>
  <si>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</si>
  <si>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</si>
  <si>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</si>
  <si>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</si>
  <si>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</si>
  <si>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</si>
  <si>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</si>
  <si>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</si>
  <si>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</si>
  <si>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</si>
  <si>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</si>
  <si>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</si>
  <si>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</si>
  <si>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</si>
  <si>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</si>
  <si>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</si>
  <si>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</si>
  <si>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</si>
  <si>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</si>
  <si>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</si>
  <si>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</si>
  <si>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</si>
  <si>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</si>
  <si>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</si>
  <si>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</si>
  <si>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</si>
  <si>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</si>
  <si>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</si>
  <si>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</si>
  <si>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</si>
  <si>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</si>
  <si>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</si>
  <si>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</si>
  <si>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</si>
  <si>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</si>
  <si>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</si>
  <si>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</si>
  <si>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</si>
  <si>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</si>
  <si>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</si>
  <si>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</si>
  <si>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</si>
  <si>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</si>
  <si>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</si>
  <si>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</si>
  <si>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</si>
  <si>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</si>
  <si>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</si>
  <si>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</si>
  <si>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</si>
  <si>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</si>
  <si>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</si>
  <si>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</si>
  <si>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</si>
  <si>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</si>
  <si>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</si>
  <si>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</si>
  <si>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</si>
  <si>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</si>
  <si>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</si>
  <si>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</si>
  <si>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</si>
  <si>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</si>
  <si>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</si>
  <si>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</si>
  <si>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</si>
  <si>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</si>
  <si>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</si>
  <si>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</si>
  <si>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</si>
  <si>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</si>
  <si>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</si>
  <si>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</si>
  <si>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</si>
  <si>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</si>
  <si>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</si>
  <si>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</si>
  <si>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</si>
  <si>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</si>
  <si>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</si>
  <si>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</si>
  <si>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</si>
  <si>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</si>
  <si>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</si>
  <si>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</si>
  <si>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</si>
  <si>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</si>
  <si>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</si>
  <si>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</si>
  <si>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</si>
  <si>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</si>
  <si>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</si>
  <si>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</si>
  <si>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</si>
  <si>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</si>
  <si>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</si>
  <si>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</si>
  <si>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</si>
  <si>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</si>
  <si>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</si>
  <si>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</si>
  <si>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</si>
  <si>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</si>
  <si>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</si>
  <si>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</si>
  <si>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</si>
  <si>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</si>
  <si>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</si>
  <si>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</si>
  <si>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</si>
  <si>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</si>
  <si>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</si>
  <si>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</si>
  <si>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</si>
  <si>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</si>
  <si>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</si>
  <si>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</si>
  <si>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</si>
  <si>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</si>
  <si>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</si>
  <si>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</si>
  <si>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</si>
  <si>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</si>
  <si>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</si>
  <si>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</si>
  <si>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</si>
  <si>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</si>
  <si>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</si>
  <si>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</si>
  <si>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</si>
  <si>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</si>
  <si>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</si>
  <si>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</si>
  <si>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ぐりてゃん</t>
    </r>
    <r>
      <rPr>
        <sz val="11"/>
        <rFont val="DejaVu Sans"/>
        <family val="2"/>
        <charset val="1"/>
      </rPr>
      <t xml:space="preserve">_vs_adriel_D1</t>
    </r>
  </si>
  <si>
    <r>
      <rPr>
        <sz val="11"/>
        <rFont val="DejaVu Sans"/>
        <family val="2"/>
      </rPr>
      <t xml:space="preserve">ぐりてゃん</t>
    </r>
    <r>
      <rPr>
        <sz val="11"/>
        <rFont val="DejaVu Sans"/>
        <family val="2"/>
        <charset val="1"/>
      </rPr>
      <t xml:space="preserve">_vs_adriel_D2</t>
    </r>
  </si>
  <si>
    <r>
      <rPr>
        <sz val="11"/>
        <rFont val="DejaVu Sans"/>
        <family val="2"/>
      </rPr>
      <t xml:space="preserve">ぐりてゃん</t>
    </r>
    <r>
      <rPr>
        <sz val="11"/>
        <rFont val="DejaVu Sans"/>
        <family val="2"/>
        <charset val="1"/>
      </rPr>
      <t xml:space="preserve">_vs_adriel_D3</t>
    </r>
  </si>
  <si>
    <r>
      <rPr>
        <sz val="11"/>
        <rFont val="DejaVu Sans"/>
        <family val="2"/>
      </rPr>
      <t xml:space="preserve">ぐりてゃん</t>
    </r>
    <r>
      <rPr>
        <sz val="11"/>
        <rFont val="DejaVu Sans"/>
        <family val="2"/>
        <charset val="1"/>
      </rPr>
      <t xml:space="preserve">_vs_adriel_D4</t>
    </r>
  </si>
  <si>
    <r>
      <rPr>
        <sz val="11"/>
        <rFont val="DejaVu Sans"/>
        <family val="2"/>
      </rPr>
      <t xml:space="preserve">ぐりてゃん</t>
    </r>
    <r>
      <rPr>
        <sz val="11"/>
        <rFont val="DejaVu Sans"/>
        <family val="2"/>
        <charset val="1"/>
      </rPr>
      <t xml:space="preserve">_vs_adriel_D5</t>
    </r>
  </si>
  <si>
    <r>
      <rPr>
        <sz val="11"/>
        <rFont val="DejaVu Sans"/>
        <family val="2"/>
      </rPr>
      <t xml:space="preserve">ぐりてゃん</t>
    </r>
    <r>
      <rPr>
        <sz val="11"/>
        <rFont val="DejaVu Sans"/>
        <family val="2"/>
        <charset val="1"/>
      </rPr>
      <t xml:space="preserve">_vs_adriel_D6</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</si>
  <si>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</si>
  <si>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</si>
  <si>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</si>
  <si>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</si>
  <si>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</si>
  <si>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</si>
  <si>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</si>
  <si>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</si>
  <si>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</si>
  <si>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</si>
  <si>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</si>
  <si>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</si>
  <si>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</si>
  <si>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</si>
  <si>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</si>
  <si>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</si>
  <si>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</si>
  <si>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</si>
  <si>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</si>
  <si>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</si>
  <si>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</si>
  <si>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</si>
  <si>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</si>
  <si>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</si>
  <si>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</si>
  <si>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</si>
  <si>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</si>
  <si>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</si>
  <si>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</si>
  <si>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</si>
  <si>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</si>
  <si>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</si>
  <si>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</si>
  <si>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</si>
  <si>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</si>
  <si>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</si>
  <si>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</si>
  <si>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</si>
  <si>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</si>
  <si>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</si>
  <si>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</si>
  <si>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</si>
  <si>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</si>
  <si>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</si>
  <si>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</si>
  <si>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</si>
  <si>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</si>
  <si>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</si>
  <si>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</si>
  <si>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</si>
  <si>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</si>
  <si>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</si>
  <si>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</si>
  <si>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</si>
  <si>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</si>
  <si>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</si>
  <si>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</si>
  <si>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</si>
  <si>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</si>
  <si>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</si>
  <si>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</si>
  <si>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</si>
  <si>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</si>
  <si>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</si>
  <si>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</si>
  <si>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</si>
  <si>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</si>
  <si>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</si>
  <si>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</si>
  <si>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</si>
  <si>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</si>
  <si>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</si>
  <si>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</si>
  <si>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</si>
  <si>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</si>
  <si>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</si>
  <si>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</si>
  <si>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</si>
  <si>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</si>
  <si>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</si>
  <si>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</si>
  <si>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</si>
  <si>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</si>
  <si>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</si>
  <si>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</si>
  <si>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</si>
  <si>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</si>
  <si>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</si>
  <si>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</si>
  <si>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</si>
  <si>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</si>
  <si>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</si>
  <si>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</si>
  <si>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</si>
  <si>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</si>
  <si>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</si>
  <si>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</si>
  <si>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</si>
  <si>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</si>
  <si>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</si>
  <si>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</si>
  <si>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</si>
  <si>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</si>
  <si>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</si>
  <si>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</si>
  <si>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</si>
  <si>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</si>
  <si>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</si>
  <si>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</si>
  <si>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</si>
  <si>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</si>
  <si>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</si>
  <si>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</si>
  <si>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</si>
  <si>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</si>
  <si>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</si>
  <si>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</si>
  <si>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</si>
  <si>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</si>
  <si>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</si>
  <si>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</si>
  <si>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</si>
  <si>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</si>
  <si>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</si>
  <si>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</si>
  <si>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</si>
  <si>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</si>
  <si>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</si>
  <si>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</si>
  <si>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</si>
  <si>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</si>
  <si>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</si>
  <si>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</si>
  <si>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</si>
  <si>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</si>
  <si>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</si>
  <si>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</si>
  <si>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</si>
  <si>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</si>
  <si>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</si>
  <si>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</si>
  <si>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</si>
  <si>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</si>
  <si>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</si>
  <si>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</si>
  <si>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</si>
  <si>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</si>
  <si>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</si>
  <si>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</si>
  <si>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</si>
  <si>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</si>
  <si>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</si>
  <si>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</si>
  <si>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</si>
  <si>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</si>
  <si>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</si>
  <si>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</si>
  <si>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</si>
  <si>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</si>
  <si>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</si>
  <si>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</si>
  <si>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</si>
  <si>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</si>
  <si>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</si>
  <si>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</si>
  <si>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</si>
  <si>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</si>
  <si>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</si>
  <si>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</si>
  <si>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</si>
  <si>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</si>
  <si>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</si>
  <si>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</si>
  <si>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</si>
  <si>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</si>
  <si>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</si>
  <si>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</si>
  <si>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</si>
  <si>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</si>
  <si>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</si>
  <si>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</si>
  <si>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</si>
  <si>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</si>
  <si>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</si>
  <si>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</si>
  <si>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</si>
  <si>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</si>
  <si>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</si>
  <si>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</si>
  <si>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</si>
  <si>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</si>
  <si>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</si>
  <si>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</si>
  <si>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</si>
  <si>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</si>
  <si>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</si>
  <si>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</si>
  <si>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</si>
  <si>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</si>
  <si>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</si>
  <si>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</si>
  <si>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</si>
  <si>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</si>
  <si>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</si>
  <si>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</si>
  <si>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</si>
  <si>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</si>
  <si>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</si>
  <si>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</si>
  <si>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</si>
  <si>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</si>
  <si>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</si>
  <si>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</si>
  <si>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</si>
  <si>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</si>
  <si>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</si>
  <si>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</si>
  <si>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</si>
  <si>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</si>
  <si>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</si>
  <si>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</si>
  <si>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</si>
  <si>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</si>
  <si>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</si>
  <si>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</si>
  <si>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</si>
  <si>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</si>
  <si>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</si>
  <si>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</si>
  <si>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</si>
  <si>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</si>
  <si>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</si>
  <si>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</si>
  <si>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</si>
  <si>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</si>
  <si>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</si>
  <si>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</si>
  <si>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t xml:space="preserve">Barbarian Barrel, Berserker, Fireball, Goblin Hut, Magic Archer, Ronin, Royal Hogs, Skeletons</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</si>
  <si>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</si>
  <si>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</si>
  <si>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</si>
  <si>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</si>
  <si>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</si>
  <si>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</si>
  <si>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</si>
  <si>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</si>
  <si>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</si>
  <si>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</si>
  <si>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</si>
  <si>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</si>
  <si>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</si>
  <si>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</si>
  <si>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</si>
  <si>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</si>
  <si>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</si>
  <si>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</si>
  <si>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</si>
  <si>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</si>
  <si>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</si>
  <si>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</si>
  <si>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</si>
  <si>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</si>
  <si>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</si>
  <si>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</si>
  <si>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</si>
  <si>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</si>
  <si>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</si>
  <si>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</si>
  <si>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</si>
  <si>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</si>
  <si>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</si>
  <si>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</si>
  <si>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</si>
  <si>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</si>
  <si>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</si>
  <si>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</si>
  <si>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</si>
  <si>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</si>
  <si>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</si>
  <si>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</si>
  <si>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</si>
  <si>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</si>
  <si>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</si>
  <si>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</si>
  <si>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</si>
  <si>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</si>
  <si>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</si>
  <si>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</si>
  <si>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</si>
  <si>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</si>
  <si>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</si>
  <si>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</si>
  <si>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</si>
  <si>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</si>
  <si>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</si>
  <si>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</si>
  <si>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</si>
  <si>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</si>
  <si>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</si>
  <si>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</si>
  <si>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</si>
  <si>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</si>
  <si>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</si>
  <si>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</si>
  <si>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</si>
  <si>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</si>
  <si>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</si>
  <si>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</si>
  <si>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</si>
  <si>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</si>
  <si>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</si>
  <si>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</si>
  <si>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</si>
  <si>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</si>
  <si>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</si>
  <si>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</si>
  <si>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</si>
  <si>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</si>
  <si>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</si>
  <si>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</si>
  <si>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</si>
  <si>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</si>
  <si>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</si>
  <si>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</si>
  <si>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</si>
  <si>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</si>
  <si>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</si>
  <si>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</si>
  <si>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</si>
  <si>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</si>
  <si>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</si>
  <si>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</si>
  <si>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</si>
  <si>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</si>
  <si>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</si>
  <si>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</si>
  <si>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</si>
  <si>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</si>
  <si>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</si>
  <si>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</si>
  <si>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</si>
  <si>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</si>
  <si>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</si>
  <si>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</si>
  <si>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</si>
  <si>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</si>
  <si>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</si>
  <si>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</si>
  <si>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</si>
  <si>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</si>
  <si>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</si>
  <si>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</si>
  <si>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</si>
  <si>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</si>
  <si>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</si>
  <si>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</si>
  <si>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</si>
  <si>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</si>
  <si>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</si>
  <si>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</si>
  <si>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</si>
  <si>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</si>
  <si>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</si>
  <si>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</si>
  <si>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</si>
  <si>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</si>
  <si>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</si>
  <si>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</si>
  <si>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</si>
  <si>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</si>
  <si>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</si>
  <si>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</si>
  <si>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</si>
  <si>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Berserker, Fire Spirit, Goblin Barrel, Goblins, Magic Archer, Royal Delivery, Tesla, Wall Breakers</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</si>
  <si>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</si>
  <si>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</si>
  <si>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</si>
  <si>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</si>
  <si>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</si>
  <si>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</si>
  <si>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</si>
  <si>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</si>
  <si>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</si>
  <si>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</si>
  <si>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</si>
  <si>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</si>
  <si>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</si>
  <si>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</si>
  <si>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</si>
  <si>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</si>
  <si>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</si>
  <si>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</si>
  <si>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</si>
  <si>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</si>
  <si>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</si>
  <si>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</si>
  <si>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</si>
  <si>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</si>
  <si>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</si>
  <si>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</si>
  <si>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</si>
  <si>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</si>
  <si>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</si>
  <si>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</si>
  <si>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</si>
  <si>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</si>
  <si>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</si>
  <si>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</si>
  <si>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</si>
  <si>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</si>
  <si>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</si>
  <si>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</si>
  <si>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</si>
  <si>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</si>
  <si>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</si>
  <si>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</si>
  <si>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</si>
  <si>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</si>
  <si>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</si>
  <si>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</si>
  <si>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</si>
  <si>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</si>
  <si>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</si>
  <si>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</si>
  <si>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</si>
  <si>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</si>
  <si>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</si>
  <si>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</si>
  <si>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</si>
  <si>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</si>
  <si>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</si>
  <si>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</si>
  <si>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</si>
  <si>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</si>
  <si>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</si>
  <si>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</si>
  <si>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</si>
  <si>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</si>
  <si>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</si>
  <si>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</si>
  <si>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</si>
  <si>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</si>
  <si>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</si>
  <si>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</si>
  <si>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</si>
  <si>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</si>
  <si>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</si>
  <si>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</si>
  <si>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</si>
  <si>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</si>
  <si>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</si>
  <si>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</si>
  <si>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</si>
  <si>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</si>
  <si>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</si>
  <si>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</si>
  <si>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</si>
  <si>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</si>
  <si>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</si>
  <si>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</si>
  <si>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</si>
  <si>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</si>
  <si>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</si>
  <si>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</si>
  <si>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</si>
  <si>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</si>
  <si>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</si>
  <si>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</si>
  <si>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</si>
  <si>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</si>
  <si>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</si>
  <si>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</si>
  <si>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</si>
  <si>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</si>
  <si>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</si>
  <si>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</si>
  <si>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</si>
  <si>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</si>
  <si>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</si>
  <si>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</si>
  <si>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</si>
  <si>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</si>
  <si>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</si>
  <si>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</si>
  <si>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</si>
  <si>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</si>
  <si>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</si>
  <si>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</si>
  <si>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</si>
  <si>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</si>
  <si>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</si>
  <si>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</si>
  <si>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</si>
  <si>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</si>
  <si>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</si>
  <si>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</si>
  <si>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</si>
  <si>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</si>
  <si>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</si>
  <si>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</si>
  <si>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</si>
  <si>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</si>
  <si>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</si>
  <si>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</si>
  <si>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</si>
  <si>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</si>
  <si>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</si>
  <si>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</si>
  <si>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</si>
  <si>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</si>
  <si>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</si>
  <si>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</si>
  <si>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</si>
  <si>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</si>
  <si>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</si>
  <si>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</si>
  <si>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</si>
  <si>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</si>
  <si>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</si>
  <si>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</si>
  <si>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</si>
  <si>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</si>
  <si>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</si>
  <si>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</si>
  <si>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</si>
  <si>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</si>
  <si>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</si>
  <si>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</si>
  <si>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</si>
  <si>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</si>
  <si>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</si>
  <si>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</si>
  <si>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</si>
  <si>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</si>
  <si>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</si>
  <si>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</si>
  <si>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</si>
  <si>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</si>
  <si>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</si>
  <si>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</si>
  <si>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</si>
  <si>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</si>
  <si>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</si>
  <si>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</si>
  <si>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</si>
  <si>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</si>
  <si>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</si>
  <si>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</si>
  <si>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</si>
  <si>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</si>
  <si>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</si>
  <si>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</si>
  <si>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</si>
  <si>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</si>
  <si>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</si>
  <si>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</si>
  <si>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</si>
  <si>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</si>
  <si>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</si>
  <si>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</si>
  <si>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</si>
  <si>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</si>
  <si>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</si>
  <si>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</si>
  <si>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</si>
  <si>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</si>
  <si>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</si>
  <si>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</si>
  <si>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</si>
  <si>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</si>
  <si>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</si>
  <si>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</si>
  <si>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</si>
  <si>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</si>
  <si>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</si>
  <si>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</si>
  <si>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</si>
  <si>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</si>
  <si>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</si>
  <si>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</si>
  <si>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</si>
  <si>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</si>
  <si>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</si>
  <si>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</si>
  <si>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</si>
  <si>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</si>
  <si>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</si>
  <si>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</si>
  <si>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</si>
  <si>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</si>
  <si>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</si>
  <si>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</si>
  <si>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</si>
  <si>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</si>
  <si>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</si>
  <si>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</si>
  <si>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</si>
  <si>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</si>
  <si>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</si>
  <si>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</si>
  <si>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</si>
  <si>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</si>
  <si>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</si>
  <si>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</si>
  <si>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</si>
  <si>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</si>
  <si>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</si>
  <si>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</si>
  <si>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</si>
  <si>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</si>
  <si>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</si>
  <si>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</si>
  <si>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</si>
  <si>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</si>
  <si>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</si>
  <si>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</si>
  <si>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</si>
  <si>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</si>
  <si>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</si>
  <si>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</si>
  <si>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</si>
  <si>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</si>
  <si>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</si>
  <si>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</si>
  <si>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</si>
  <si>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</si>
  <si>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</si>
  <si>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</si>
  <si>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</si>
  <si>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</si>
  <si>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</si>
  <si>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</si>
  <si>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</si>
  <si>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</si>
  <si>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</si>
  <si>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</si>
  <si>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</si>
  <si>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</si>
  <si>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</si>
  <si>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</si>
  <si>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</si>
  <si>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</si>
  <si>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</si>
  <si>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</si>
  <si>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</si>
  <si>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</si>
  <si>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</si>
  <si>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</si>
  <si>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</si>
  <si>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</si>
  <si>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</si>
  <si>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</si>
  <si>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</si>
  <si>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</si>
  <si>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</si>
  <si>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</si>
  <si>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</si>
  <si>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</si>
  <si>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</si>
  <si>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</si>
  <si>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</si>
  <si>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</si>
  <si>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</si>
  <si>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</si>
  <si>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</si>
  <si>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</si>
  <si>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</si>
  <si>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</si>
  <si>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</si>
  <si>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</si>
  <si>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</si>
  <si>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</si>
  <si>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</si>
  <si>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</si>
  <si>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</si>
  <si>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</si>
  <si>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</si>
  <si>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</si>
  <si>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</si>
  <si>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</si>
  <si>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</si>
  <si>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</si>
  <si>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</si>
  <si>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</si>
  <si>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</si>
  <si>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</si>
  <si>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</si>
  <si>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</si>
  <si>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</si>
  <si>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</si>
  <si>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</si>
  <si>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</si>
  <si>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</si>
  <si>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</si>
  <si>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</si>
  <si>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</si>
  <si>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</si>
  <si>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</si>
  <si>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</si>
  <si>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</si>
  <si>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</si>
  <si>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</si>
  <si>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</si>
  <si>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</si>
  <si>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</si>
  <si>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</si>
  <si>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</si>
  <si>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</si>
  <si>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</si>
  <si>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</si>
  <si>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</si>
  <si>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</si>
  <si>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</si>
  <si>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</si>
  <si>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</si>
  <si>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</si>
  <si>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</si>
  <si>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</si>
  <si>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</si>
  <si>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</si>
  <si>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</si>
  <si>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</si>
  <si>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</si>
  <si>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</si>
  <si>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</si>
  <si>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</si>
  <si>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</si>
  <si>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</si>
  <si>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</si>
  <si>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</si>
  <si>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</si>
  <si>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</si>
  <si>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</si>
  <si>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</si>
  <si>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</si>
  <si>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</si>
  <si>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</si>
  <si>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</si>
  <si>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</si>
  <si>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</si>
  <si>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</si>
  <si>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</si>
  <si>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</si>
  <si>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</si>
  <si>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</si>
  <si>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</si>
  <si>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</si>
  <si>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</si>
  <si>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</si>
  <si>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</si>
  <si>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</si>
  <si>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</si>
  <si>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</si>
  <si>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</si>
  <si>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</si>
  <si>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</si>
  <si>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</si>
  <si>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</si>
  <si>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</si>
  <si>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</si>
  <si>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</si>
  <si>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</si>
  <si>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</si>
  <si>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</si>
  <si>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</si>
  <si>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</si>
  <si>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</si>
  <si>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</si>
  <si>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</si>
  <si>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</si>
  <si>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</si>
  <si>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</si>
  <si>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</si>
  <si>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</si>
  <si>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</si>
  <si>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</si>
  <si>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</si>
  <si>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</si>
  <si>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</si>
  <si>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</si>
  <si>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</si>
  <si>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</si>
  <si>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</si>
  <si>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</si>
  <si>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</si>
  <si>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</si>
  <si>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</si>
  <si>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</si>
  <si>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</si>
  <si>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</si>
  <si>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</si>
  <si>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</si>
  <si>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</si>
  <si>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</si>
  <si>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</si>
  <si>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</si>
  <si>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</si>
  <si>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</si>
  <si>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</si>
  <si>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</si>
  <si>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</si>
  <si>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</si>
  <si>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</si>
  <si>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</si>
  <si>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</si>
  <si>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</si>
  <si>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</si>
  <si>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</si>
  <si>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</si>
  <si>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</si>
  <si>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</si>
  <si>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</si>
  <si>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</si>
  <si>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</si>
  <si>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</si>
  <si>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</si>
  <si>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</si>
  <si>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</si>
  <si>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</si>
  <si>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</si>
  <si>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</si>
  <si>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</si>
  <si>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</si>
  <si>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</si>
  <si>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</si>
  <si>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</si>
  <si>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</si>
  <si>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</si>
  <si>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</si>
  <si>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</si>
  <si>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</si>
  <si>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</si>
  <si>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</si>
  <si>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</si>
  <si>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</si>
  <si>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</si>
  <si>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</si>
  <si>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</si>
  <si>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</si>
  <si>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</si>
  <si>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</si>
  <si>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</si>
  <si>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</si>
  <si>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</si>
  <si>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</si>
  <si>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</si>
  <si>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</si>
  <si>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</si>
  <si>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</si>
  <si>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</si>
  <si>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</si>
  <si>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</si>
  <si>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</si>
  <si>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</si>
  <si>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</si>
  <si>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</si>
  <si>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</si>
  <si>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</si>
  <si>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</si>
  <si>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</si>
  <si>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</si>
  <si>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</si>
  <si>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</si>
  <si>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</si>
  <si>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</si>
  <si>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</si>
  <si>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</si>
  <si>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</si>
  <si>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</si>
  <si>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</si>
  <si>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</si>
  <si>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</si>
  <si>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</si>
  <si>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</si>
  <si>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</si>
  <si>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</si>
  <si>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</si>
  <si>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</si>
  <si>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</si>
  <si>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</si>
  <si>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</si>
  <si>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</si>
  <si>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</si>
  <si>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</si>
  <si>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</si>
  <si>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</si>
  <si>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</si>
  <si>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</si>
  <si>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</si>
  <si>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</si>
  <si>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</si>
  <si>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</si>
  <si>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</si>
  <si>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</si>
  <si>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</si>
  <si>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</si>
  <si>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</si>
  <si>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</si>
  <si>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</si>
  <si>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</si>
  <si>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</si>
  <si>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</si>
  <si>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</si>
  <si>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</si>
  <si>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</si>
  <si>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</si>
  <si>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</si>
  <si>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</si>
  <si>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</si>
  <si>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</si>
  <si>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</si>
  <si>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</si>
  <si>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</si>
  <si>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</si>
  <si>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</si>
  <si>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</si>
  <si>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</si>
  <si>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</si>
  <si>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</si>
  <si>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</si>
  <si>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</si>
  <si>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</si>
  <si>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</si>
  <si>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</si>
  <si>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</si>
  <si>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</si>
  <si>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</si>
  <si>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</si>
  <si>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</si>
  <si>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</si>
  <si>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</si>
  <si>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</si>
  <si>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</si>
  <si>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40kOker_vs_CrazyHulk✨LF_S1</t>
  </si>
  <si>
    <t xml:space="preserve">Royal Hogs, Dark Prince, Cannon, Lightning, Skeleton Dragons, Skeletons, Ice Spirit, The Log</t>
  </si>
  <si>
    <t xml:space="preserve">Battle Ram, Golden Knight, Mega Knight, Mother Witch, Ronin, Bandit, Arrows, Minions</t>
  </si>
  <si>
    <t xml:space="preserve">Executioner, Balloon, Knight, Miner, Berserker, Tornado, Zap, Bomb Tower</t>
  </si>
  <si>
    <t xml:space="preserve">Giant Snowball, Archer Queen, Goblin Drill, Poison, Knight, Ice Spirit, Tesla, Goblins</t>
  </si>
  <si>
    <t xml:space="preserve">Battle Ram, Wizard, Royal Ghost, Giant Skeleton, Mother Witch, Vines, Zappies, Barbarian Barrel</t>
  </si>
  <si>
    <t xml:space="preserve">Battle Ram+Goblin Drill+Lava Hound</t>
  </si>
  <si>
    <t xml:space="preserve">Wall Breakers, Magic Archer, Bats, Berserker, Fire Spirit, Royal Delivery, Miner, Bomb Tower</t>
  </si>
  <si>
    <t xml:space="preserve">Royal Giant, Barbarian Barrel, Monk, Tombstone, Fireball, Zappies, Skeleton Dragons, Fisherman</t>
  </si>
  <si>
    <t xml:space="preserve">Incomplete (2/3 distinct games)</t>
  </si>
  <si>
    <t xml:space="preserve">Wall Breakers, Magic Archer, Goblin Barrel, Berserker, Fire Spirit, Ice Spirit, Royal Delivery, Tesla</t>
  </si>
  <si>
    <t xml:space="preserve">Lumberjack, Barbarian Barrel, Goblin Cage, Royal Giant, Phoenix, Fireball, Heal Spirit, Electro Spirit</t>
  </si>
  <si>
    <t xml:space="preserve">Mega Knight, Golden Knight, Royal Ghost, Mother Witch, Earthquake, Arrows, Minions, Hog Rider</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</si>
  <si>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</si>
  <si>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</si>
  <si>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</si>
  <si>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</si>
  <si>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</si>
  <si>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</si>
  <si>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</si>
  <si>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</si>
  <si>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</si>
  <si>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</si>
  <si>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</si>
  <si>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</si>
  <si>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</si>
  <si>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</si>
  <si>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</si>
  <si>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</si>
  <si>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</si>
  <si>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</si>
  <si>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</si>
  <si>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</si>
  <si>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</si>
  <si>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</si>
  <si>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</si>
  <si>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</si>
  <si>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</si>
  <si>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</si>
  <si>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</si>
  <si>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</si>
  <si>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</si>
  <si>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</si>
  <si>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</si>
  <si>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</si>
  <si>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</si>
  <si>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</si>
  <si>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</si>
  <si>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</si>
  <si>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</si>
  <si>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</si>
  <si>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</si>
  <si>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</si>
  <si>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</si>
  <si>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</si>
  <si>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</si>
  <si>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</si>
  <si>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</si>
  <si>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</si>
  <si>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</si>
  <si>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</si>
  <si>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</si>
  <si>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</si>
  <si>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</si>
  <si>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</si>
  <si>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</si>
  <si>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</si>
  <si>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</si>
  <si>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</si>
  <si>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</si>
  <si>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</si>
  <si>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</si>
  <si>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</si>
  <si>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</si>
  <si>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</si>
  <si>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</si>
  <si>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</si>
  <si>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</si>
  <si>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</si>
  <si>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</si>
  <si>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</si>
  <si>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</si>
  <si>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</si>
  <si>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</si>
  <si>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</si>
  <si>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</si>
  <si>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</si>
  <si>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</si>
  <si>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</si>
  <si>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</si>
  <si>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</si>
  <si>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</si>
  <si>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</si>
  <si>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</si>
  <si>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</si>
  <si>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</si>
  <si>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</si>
  <si>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</si>
  <si>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</si>
  <si>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</si>
  <si>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</si>
  <si>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</si>
  <si>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</si>
  <si>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</si>
  <si>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</si>
  <si>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</si>
  <si>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</si>
  <si>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</si>
  <si>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</si>
  <si>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</si>
  <si>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</si>
  <si>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</si>
  <si>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</si>
  <si>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</si>
  <si>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</si>
  <si>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</si>
  <si>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</si>
  <si>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</si>
  <si>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</si>
  <si>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</si>
  <si>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</si>
  <si>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</si>
  <si>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</si>
  <si>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</si>
  <si>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</si>
  <si>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</si>
  <si>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</si>
  <si>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</si>
  <si>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</si>
  <si>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</si>
  <si>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</si>
  <si>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</si>
  <si>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</si>
  <si>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</si>
  <si>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</si>
  <si>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</si>
  <si>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</si>
  <si>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</si>
  <si>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</si>
  <si>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</si>
  <si>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</si>
  <si>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</si>
  <si>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</si>
  <si>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</si>
  <si>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</si>
  <si>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</si>
  <si>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</si>
  <si>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</si>
  <si>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</si>
  <si>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</si>
  <si>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</si>
  <si>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</si>
  <si>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</si>
  <si>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</si>
  <si>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</si>
  <si>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</si>
  <si>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</si>
  <si>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</si>
  <si>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</si>
  <si>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</si>
  <si>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</si>
  <si>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</si>
  <si>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</si>
  <si>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</si>
  <si>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</si>
  <si>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</si>
  <si>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</si>
  <si>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</si>
  <si>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</si>
  <si>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</si>
  <si>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</si>
  <si>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</si>
  <si>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</si>
  <si>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</si>
  <si>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</si>
  <si>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</si>
  <si>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</si>
  <si>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</si>
  <si>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</si>
  <si>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</si>
  <si>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</si>
  <si>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</si>
  <si>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</si>
  <si>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</si>
  <si>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</si>
  <si>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</si>
  <si>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</si>
  <si>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</si>
  <si>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</si>
  <si>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</si>
  <si>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</si>
  <si>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</si>
  <si>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</si>
  <si>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</si>
  <si>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</si>
  <si>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</si>
  <si>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</si>
  <si>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</si>
  <si>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</si>
  <si>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</si>
  <si>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</si>
  <si>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</si>
  <si>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</si>
  <si>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</si>
  <si>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</si>
  <si>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</si>
  <si>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</si>
  <si>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</si>
  <si>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</si>
  <si>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</si>
  <si>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</si>
  <si>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</si>
  <si>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</si>
  <si>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</si>
  <si>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</si>
  <si>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</si>
  <si>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</si>
  <si>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</si>
  <si>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</si>
  <si>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</si>
  <si>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</si>
  <si>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</si>
  <si>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</si>
  <si>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</si>
  <si>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</si>
  <si>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</si>
  <si>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</si>
  <si>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</si>
  <si>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</si>
  <si>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</si>
  <si>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</si>
  <si>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</si>
  <si>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</si>
  <si>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</si>
  <si>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</si>
  <si>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</si>
  <si>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</si>
  <si>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</si>
  <si>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</si>
  <si>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</si>
  <si>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</si>
  <si>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</si>
  <si>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</si>
  <si>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</si>
  <si>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</si>
  <si>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</si>
  <si>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</si>
  <si>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</si>
  <si>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</si>
  <si>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</si>
  <si>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</si>
  <si>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</si>
  <si>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</si>
  <si>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</si>
  <si>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</si>
  <si>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Battle Ram, Golden Knight, Mega Knight, Mother Witch, Skeleton Dragons, Bandit, Zappies, Arrows</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</si>
  <si>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</si>
  <si>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</si>
  <si>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</si>
  <si>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</si>
  <si>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</si>
  <si>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</si>
  <si>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</si>
  <si>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</si>
  <si>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</si>
  <si>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</si>
  <si>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</si>
  <si>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</si>
  <si>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</si>
  <si>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</si>
  <si>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</si>
  <si>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</si>
  <si>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</si>
  <si>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</si>
  <si>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</si>
  <si>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</si>
  <si>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</si>
  <si>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</si>
  <si>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</si>
  <si>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</si>
  <si>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</si>
  <si>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</si>
  <si>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</si>
  <si>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</si>
  <si>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</si>
  <si>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</si>
  <si>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</si>
  <si>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</si>
  <si>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</si>
  <si>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</si>
  <si>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</si>
  <si>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</si>
  <si>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</si>
  <si>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</si>
  <si>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</si>
  <si>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</si>
  <si>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</si>
  <si>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</si>
  <si>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</si>
  <si>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</si>
  <si>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</si>
  <si>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</si>
  <si>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</si>
  <si>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</si>
  <si>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</si>
  <si>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</si>
  <si>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</si>
  <si>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</si>
  <si>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</si>
  <si>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</si>
  <si>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</si>
  <si>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</si>
  <si>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</si>
  <si>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</si>
  <si>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</si>
  <si>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</si>
  <si>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</si>
  <si>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</si>
  <si>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</si>
  <si>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</si>
  <si>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</si>
  <si>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</si>
  <si>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</si>
  <si>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</si>
  <si>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</si>
  <si>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</si>
  <si>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</si>
  <si>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</si>
  <si>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</si>
  <si>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</si>
  <si>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</si>
  <si>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</si>
  <si>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</si>
  <si>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</si>
  <si>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</si>
  <si>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</si>
  <si>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</si>
  <si>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</si>
  <si>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</si>
  <si>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</si>
  <si>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</si>
  <si>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</si>
  <si>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</si>
  <si>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</si>
  <si>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</si>
  <si>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</si>
  <si>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</si>
  <si>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</si>
  <si>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</si>
  <si>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</si>
  <si>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</si>
  <si>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</si>
  <si>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</si>
  <si>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</si>
  <si>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</si>
  <si>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</si>
  <si>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</si>
  <si>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</si>
  <si>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</si>
  <si>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</si>
  <si>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</si>
  <si>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</si>
  <si>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</si>
  <si>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</si>
  <si>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</si>
  <si>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</si>
  <si>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</si>
  <si>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</si>
  <si>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</si>
  <si>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</si>
  <si>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</si>
  <si>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</si>
  <si>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</si>
  <si>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</si>
  <si>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</si>
  <si>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</si>
  <si>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</si>
  <si>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</si>
  <si>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</si>
  <si>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</si>
  <si>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</si>
  <si>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</si>
  <si>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</si>
  <si>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</si>
  <si>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</si>
  <si>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</si>
  <si>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</si>
  <si>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</si>
  <si>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</si>
  <si>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</si>
  <si>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</si>
  <si>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</si>
  <si>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</si>
  <si>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</si>
  <si>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</si>
  <si>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</si>
  <si>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</si>
  <si>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</si>
  <si>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</si>
  <si>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</si>
  <si>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</si>
  <si>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</si>
  <si>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</si>
  <si>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</si>
  <si>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</si>
  <si>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</si>
  <si>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</si>
  <si>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</si>
  <si>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</si>
  <si>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</si>
  <si>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</si>
  <si>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</si>
  <si>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</si>
  <si>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</si>
  <si>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</si>
  <si>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</si>
  <si>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</si>
  <si>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</si>
  <si>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</si>
  <si>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</si>
  <si>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</si>
  <si>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</si>
  <si>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</si>
  <si>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</si>
  <si>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</si>
  <si>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</si>
  <si>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</si>
  <si>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</si>
  <si>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</si>
  <si>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</si>
  <si>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</si>
  <si>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</si>
  <si>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</si>
  <si>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</si>
  <si>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</si>
  <si>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</si>
  <si>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</si>
  <si>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</si>
  <si>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</si>
  <si>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</si>
  <si>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</si>
  <si>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</si>
  <si>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</si>
  <si>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</si>
  <si>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</si>
  <si>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</si>
  <si>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</si>
  <si>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</si>
  <si>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</si>
  <si>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</si>
  <si>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</si>
  <si>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</si>
  <si>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</si>
  <si>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</si>
  <si>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CALSub™️✨Kun_vs_SandBox_S2</t>
  </si>
  <si>
    <t xml:space="preserve">Goblin Drill, Golden Knight, Giant Snowball, Bomber, Ice Spirit, Goblins, Poison, Cannon</t>
  </si>
  <si>
    <t xml:space="preserve">Goblin Drill+Miner+Mortar+Skeleton Barrel+Wall Breakers</t>
  </si>
  <si>
    <t xml:space="preserve">Zap, Tombstone, Valkyrie, Lava Hound, Spirit Empress, Skeleton Dragons, Berserker, Fireball</t>
  </si>
  <si>
    <t xml:space="preserve">Skeletons, Archer Queen, Cannon, Hog Rider, Ronin, Royal Delivery, The Log, Earthquake</t>
  </si>
  <si>
    <t xml:space="preserve">Graveyard+Hog Rider+Lava Hound</t>
  </si>
  <si>
    <t xml:space="preserve">Mortar, Goblinstein, Royal Ghost, Minions, Skeletons, Cannon Cart, Lightning, Barbarian Barrel</t>
  </si>
  <si>
    <t xml:space="preserve">Archers, Monk, Royal Hogs, Tesla, Electro Spirit, Berserker, The Log, Fireball</t>
  </si>
  <si>
    <t xml:space="preserve">Giant Snowball, Dark Prince, Cannon, Graveyard, Ice Spirit, Goblins, Poison, Skeleton Dragons</t>
  </si>
  <si>
    <t xml:space="preserve">Musketeer, Goblins, Giant Snowball, Bomber, Ronin, Cannon, Poison, Graveyard</t>
  </si>
  <si>
    <t xml:space="preserve">Balloon+Graveyard+Miner+Royal Giant</t>
  </si>
  <si>
    <t xml:space="preserve">Goblin Barrel, Magic Archer, Wall Breakers, Berserker, Electro Spirit, Fire Spirit, Royal Delivery, Tesla</t>
  </si>
  <si>
    <t xml:space="preserve">Royal Hogs, Monk, Cannon, Skeleton Dragons, Ice Spirit, Skeletons, The Log, Fireball</t>
  </si>
  <si>
    <t xml:space="preserve">Royal Ghost, Goblinstein, Mortar, Barbarian Barrel, Minions, Skeletons, Cannon Cart, Lightning</t>
  </si>
  <si>
    <t xml:space="preserve">Goblin Drill, Magic Archer, Giant Snowball, Dark Prince, Fire Spirit, Berserker, Poison, Tesla</t>
  </si>
  <si>
    <t xml:space="preserve">Dart Goblin, Boss Bandit, Goblin Barrel, Fireball, Electro Spirit, Guards, The Log, Goblin Hut</t>
  </si>
  <si>
    <t xml:space="preserve">Goblin Barrel+Goblin Drill+Mortar</t>
  </si>
  <si>
    <t xml:space="preserve">CALSub™️✨Kun_vs_Clown_S1</t>
  </si>
  <si>
    <t xml:space="preserve">Goblin Drill, Knight, Giant Snowball, Goblin Demolisher, Fire Spirit, Skeletons, Poison, Tesla</t>
  </si>
  <si>
    <t xml:space="preserve">Royal Giant, Tombstone, Monk, Fisherman, Skeleton Dragons, Mother Witch, Fireball, Barbarian Barrel</t>
  </si>
  <si>
    <t xml:space="preserve">Goblin Barrel, Golden Knight, Dart Goblin, Berserker, Ice Spirit, Electro Spirit, Royal Delivery, Cannon</t>
  </si>
  <si>
    <t xml:space="preserve">Mortar, Goblinstein, Royal Ghost, Minions, Skeletons, Barbarian Barrel, Lightning, Cannon Cart</t>
  </si>
  <si>
    <t xml:space="preserve">Bats, Magic Archer, Wall Breakers, Miner, Fire Spirit, Goblins, Royal Delivery, Bomb Tower</t>
  </si>
  <si>
    <t xml:space="preserve">Lava Hound+Miner+Mortar+Wall Breakers</t>
  </si>
  <si>
    <t xml:space="preserve">Knight, Balloon, Executioner, Tornado, Miner, Skeletons, Zap, Bomb Tower</t>
  </si>
  <si>
    <t xml:space="preserve">Balloon+Graveyard+Miner+Mortar+Skeleton Barrel</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</si>
  <si>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</si>
  <si>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</si>
  <si>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</si>
  <si>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</si>
  <si>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</si>
  <si>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</si>
  <si>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</si>
  <si>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</si>
  <si>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</si>
  <si>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</si>
  <si>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</si>
  <si>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</si>
  <si>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</si>
  <si>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</si>
  <si>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</si>
  <si>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</si>
  <si>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</si>
  <si>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</si>
  <si>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</si>
  <si>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</si>
  <si>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</si>
  <si>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</si>
  <si>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</si>
  <si>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</si>
  <si>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</si>
  <si>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</si>
  <si>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</si>
  <si>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</si>
  <si>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</si>
  <si>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</si>
  <si>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</si>
  <si>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</si>
  <si>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</si>
  <si>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</si>
  <si>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</si>
  <si>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</si>
  <si>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</si>
  <si>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</si>
  <si>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</si>
  <si>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</si>
  <si>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</si>
  <si>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</si>
  <si>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</si>
  <si>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</si>
  <si>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</si>
  <si>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</si>
  <si>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</si>
  <si>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</si>
  <si>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</si>
  <si>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</si>
  <si>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</si>
  <si>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</si>
  <si>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</si>
  <si>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</si>
  <si>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CAPGUN_vs_hogfirstplay_S1</t>
  </si>
  <si>
    <t xml:space="preserve">Skeleton Barrel, Bowler, Mortar, Berserker, Fireball, Minions, Rascals, Electro Spirit</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</si>
  <si>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</si>
  <si>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</si>
  <si>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</si>
  <si>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</si>
  <si>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</si>
  <si>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</si>
  <si>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</si>
  <si>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</si>
  <si>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</si>
  <si>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</si>
  <si>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</si>
  <si>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</si>
  <si>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</si>
  <si>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</si>
  <si>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</si>
  <si>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</si>
  <si>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</si>
  <si>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</si>
  <si>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</si>
  <si>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</si>
  <si>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</si>
  <si>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</si>
  <si>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</si>
  <si>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</si>
  <si>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</si>
  <si>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</si>
  <si>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</si>
  <si>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</si>
  <si>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</si>
  <si>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</si>
  <si>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</si>
  <si>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</si>
  <si>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</si>
  <si>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</si>
  <si>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</si>
  <si>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</si>
  <si>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</si>
  <si>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</si>
  <si>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</si>
  <si>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</si>
  <si>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</si>
  <si>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</si>
  <si>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</si>
  <si>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</si>
  <si>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</si>
  <si>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</si>
  <si>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Royal Giant, Barbarian Barrel, Royal Ghost, Hunter, Fisherman, Fireball, Skeletons, Electro Spirit</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</si>
  <si>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</si>
  <si>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</si>
  <si>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</si>
  <si>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</si>
  <si>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</si>
  <si>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</si>
  <si>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</si>
  <si>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</si>
  <si>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</si>
  <si>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</si>
  <si>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</si>
  <si>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</si>
  <si>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</si>
  <si>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</si>
  <si>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</si>
  <si>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</si>
  <si>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</si>
  <si>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</si>
  <si>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</si>
  <si>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</si>
  <si>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</si>
  <si>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</si>
  <si>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</si>
  <si>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</si>
  <si>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</si>
  <si>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</si>
  <si>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</si>
  <si>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</si>
  <si>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</si>
  <si>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</si>
  <si>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</si>
  <si>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</si>
  <si>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</si>
  <si>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</si>
  <si>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</si>
  <si>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</si>
  <si>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</si>
  <si>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</si>
  <si>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</si>
  <si>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</si>
  <si>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</si>
  <si>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</si>
  <si>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</si>
  <si>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</si>
  <si>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</si>
  <si>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</si>
  <si>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</si>
  <si>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</si>
  <si>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</si>
  <si>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</si>
  <si>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</si>
  <si>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</si>
  <si>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</si>
  <si>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</si>
  <si>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</si>
  <si>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</si>
  <si>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</si>
  <si>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</si>
  <si>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</si>
  <si>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</si>
  <si>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</si>
  <si>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</si>
  <si>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</si>
  <si>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</si>
  <si>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</si>
  <si>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</si>
  <si>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</si>
  <si>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</si>
  <si>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</si>
  <si>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</si>
  <si>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</si>
  <si>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</si>
  <si>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</si>
  <si>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</si>
  <si>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</si>
  <si>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</si>
  <si>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</si>
  <si>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</si>
  <si>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</si>
  <si>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</si>
  <si>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</si>
  <si>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</si>
  <si>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</si>
  <si>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</si>
  <si>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</si>
  <si>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</si>
  <si>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</si>
  <si>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</si>
  <si>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</si>
  <si>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</si>
  <si>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</si>
  <si>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</si>
  <si>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</si>
  <si>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</si>
  <si>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</si>
  <si>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Baby Dragon, Golden Knight, Goblin Cage, Golem, Lightning, Ice Wizard, Tornado, Barbarian Barrel</t>
  </si>
  <si>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</si>
  <si>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</si>
  <si>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</si>
  <si>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</si>
  <si>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</si>
  <si>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</si>
  <si>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</si>
  <si>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</si>
  <si>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</si>
  <si>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</si>
  <si>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</si>
  <si>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</si>
  <si>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</si>
  <si>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</si>
  <si>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</si>
  <si>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</si>
  <si>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</si>
  <si>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</si>
  <si>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</si>
  <si>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</si>
  <si>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</si>
  <si>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Goblin Drill+Golem+Lava Hound</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</si>
  <si>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</si>
  <si>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</si>
  <si>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</si>
  <si>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</si>
  <si>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</si>
  <si>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</si>
  <si>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</si>
  <si>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</si>
  <si>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</si>
  <si>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</si>
  <si>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</si>
  <si>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</si>
  <si>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</si>
  <si>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</si>
  <si>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</si>
  <si>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Goblin Drill+Golem+Royal Hogs</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</si>
  <si>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</si>
  <si>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</si>
  <si>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</si>
  <si>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</si>
  <si>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</si>
  <si>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</si>
  <si>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</si>
  <si>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</si>
  <si>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</si>
  <si>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</si>
  <si>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</si>
  <si>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</si>
  <si>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</si>
  <si>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Barrel+Graveyard+Royal Giant+Wall Breakers</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</si>
  <si>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</si>
  <si>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</si>
  <si>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</si>
  <si>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</si>
  <si>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</si>
  <si>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</si>
  <si>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</si>
  <si>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</si>
  <si>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</si>
  <si>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</si>
  <si>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</si>
  <si>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</si>
  <si>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</si>
  <si>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</si>
  <si>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</si>
  <si>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</si>
  <si>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</si>
  <si>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</si>
  <si>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Clown_vs_Lucas✨</t>
    </r>
    <r>
      <rPr>
        <sz val="11"/>
        <rFont val="DejaVu Sans"/>
        <family val="2"/>
      </rPr>
      <t xml:space="preserve">杰克</t>
    </r>
    <r>
      <rPr>
        <sz val="11"/>
        <rFont val="Arial"/>
        <family val="0"/>
        <charset val="1"/>
      </rPr>
      <t xml:space="preserve">_S1</t>
    </r>
  </si>
  <si>
    <t xml:space="preserve">Goblin Cage, Golden Knight, Baby Dragon, Golem, Electro Wizard, Bomber, Tornado, Lightning</t>
  </si>
  <si>
    <t xml:space="preserve">Royal Giant, Monk, Hunter, Electro Spirit, Skeletons, The Log, Fireball, Fisherman</t>
  </si>
  <si>
    <t xml:space="preserve">Battle Ram+Golem+Royal Giant</t>
  </si>
  <si>
    <t xml:space="preserve">Wall Breakers, Goblinstein, Magic Archer, Barbarian Barrel, Bomb Tower, Berserker, Miner, Tornado</t>
  </si>
  <si>
    <t xml:space="preserve">Tesla, Mighty Miner, Firecracker, Skeletons, Electro Spirit, The Log, Hog Rider, Earthquake</t>
  </si>
  <si>
    <t xml:space="preserve">Royal Hogs, Monk, Archers, Royal Delivery, Goblin Hut, Fireball, Skeleton Army, Ice Spirit</t>
  </si>
  <si>
    <t xml:space="preserve">Hog Rider+Miner+Royal Hogs+Wall Breakers</t>
  </si>
  <si>
    <t xml:space="preserve">Battle Ram, Ice Golem, Royal Ghost, Three Musketeers, Hunter, Bandit, Barbarian Barrel, Elixir Collector</t>
  </si>
  <si>
    <t xml:space="preserve">Dart Goblin, Boss Bandit, Goblin Barrel, Ice Spirit, Fire Spirit, The Log, Goblin Hut, Skeletons</t>
  </si>
  <si>
    <t xml:space="preserve">Royal Hogs, Magic Archer, Cannon, Electro Spirit, Royal Delivery, Berserker, Earthquake, Guards</t>
  </si>
  <si>
    <t xml:space="preserve">Battle Ram+Goblin Barrel+Royal Hogs+Three Musketeers</t>
  </si>
  <si>
    <t xml:space="preserve">Knight, Balloon, Executioner, Berserker, Zap, Tornado, Bomb Tower, Miner</t>
  </si>
  <si>
    <t xml:space="preserve">Giant Snowball, Goblins, Goblin Drill, Poison, Ice Spirit, Ronin, Bomber, Tesla</t>
  </si>
  <si>
    <t xml:space="preserve">Mortar, Goblinstein, Royal Ghost, Skeletons, Minions, Lightning, Barbarian Barrel, Cannon Cart</t>
  </si>
  <si>
    <t xml:space="preserve">Bats, Magic Archer, Wall Breakers, Ice Spirit, Berserker, Bomb Tower, Royal Delivery, Miner</t>
  </si>
  <si>
    <t xml:space="preserve">Valkyrie, Tombstone, Zap, Lava Hound, Guards, Spirit Empress, Skeleton Dragons, Fireball</t>
  </si>
  <si>
    <t xml:space="preserve">Royal Hogs, Magic Archer, Tesla, Electro Spirit, Barbarian Barrel, Dark Prince, Berserker, Lightning</t>
  </si>
  <si>
    <t xml:space="preserve">Royal Giant, Monk, Witch, Fisherman, Fireball, Guards, Heal Spirit, The Log</t>
  </si>
  <si>
    <t xml:space="preserve">Giant+Graveyard+Royal Giant+Royal Hogs</t>
  </si>
  <si>
    <t xml:space="preserve">Mega Knight, Golden Knight, Battle Ram, Ronin, Bandit, Zappies, Mother Witch, Arrows</t>
  </si>
  <si>
    <t xml:space="preserve">Royal Hogs, Mighty Miner, Baby Dragon, Electro Spirit, Skeletons, Cannon, The Log, Lightning</t>
  </si>
  <si>
    <t xml:space="preserve">Inferno Dragon, Balloon, Lumberjack, Tornado, Bowler, Freeze, Barbarian Barrel, Skeleton Dragons</t>
  </si>
  <si>
    <t xml:space="preserve">Balloon+Battle Ram+Royal Hogs</t>
  </si>
  <si>
    <t xml:space="preserve">Archers, Dark Prince, Tesla, Skeletons, Ice Spirit, Poison, Barbarian Barrel, Graveyard</t>
  </si>
  <si>
    <t xml:space="preserve">Inferno Dragon, Golden Knight, Goblin Cage, Tornado, Bowler, Fire Spirit, Electro Giant, Lightning</t>
  </si>
  <si>
    <t xml:space="preserve">Valkyrie, Tombstone, Zap, Berserker, Lava Hound, Skeleton Dragons, Spirit Empress, Fireball</t>
  </si>
  <si>
    <t xml:space="preserve">Electro Giant+Graveyard+Lava Hound</t>
  </si>
  <si>
    <t xml:space="preserve">Clown_vs_CALSub™️✨Kun_S1</t>
  </si>
  <si>
    <t xml:space="preserve">Wall Breakers, Magic Archer, Goblinstein, Barbarian Barrel, Berserker, Tornado, Bomb Tower, Miner</t>
  </si>
  <si>
    <t xml:space="preserve">Furnace, Golden Knight, Tesla, Royal Delivery, Fire Spirit, Hog Rider, Earthquake, Guards</t>
  </si>
  <si>
    <t xml:space="preserve">Hog Rider+Miner+Royal Giant+Wall Breakers</t>
  </si>
  <si>
    <t xml:space="preserve">Giant Snowball, Knight, Goblin Drill, Cannon, Goblin Demolisher, Electro Spirit, Poison, Guards</t>
  </si>
  <si>
    <t xml:space="preserve">Goblin Cage, Barbarian Barrel, Lumberjack, Electro Spirit, Heal Spirit, Fireball, Royal Giant, Phoenix</t>
  </si>
  <si>
    <t xml:space="preserve">Royal Hogs, Monk, Royal Ghost, The Log, Earthquake, Fire Spirit, Zappies, Three Musketeers</t>
  </si>
  <si>
    <t xml:space="preserve">Archers, Dark Prince, Tesla, Ice Spirit, Poison, Giant Snowball, Graveyard, Skeletons</t>
  </si>
  <si>
    <t xml:space="preserve">Graveyard+Royal Giant+Royal Hogs+Three Musketeers</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</si>
  <si>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</si>
  <si>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</si>
  <si>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</si>
  <si>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</si>
  <si>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</si>
  <si>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</si>
  <si>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</si>
  <si>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</si>
  <si>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</si>
  <si>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</si>
  <si>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</si>
  <si>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</si>
  <si>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</si>
  <si>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</si>
  <si>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</si>
  <si>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</si>
  <si>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</si>
  <si>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</si>
  <si>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</si>
  <si>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</si>
  <si>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</si>
  <si>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Goblin Barrel, Goblins, Valkyrie, Wall Breakers, Rocket, Dart Goblin, Fire Spirit, Ice Spirit</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</si>
  <si>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</si>
  <si>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</si>
  <si>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</si>
  <si>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</si>
  <si>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</si>
  <si>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</si>
  <si>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</si>
  <si>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</si>
  <si>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</si>
  <si>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</si>
  <si>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</si>
  <si>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</si>
  <si>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</si>
  <si>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Battle Ram+Graveyard+Royal Hogs</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</si>
  <si>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</si>
  <si>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</si>
  <si>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</si>
  <si>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</si>
  <si>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</si>
  <si>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</si>
  <si>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</si>
  <si>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</si>
  <si>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</si>
  <si>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</si>
  <si>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</si>
  <si>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</si>
  <si>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</si>
  <si>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</si>
  <si>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</si>
  <si>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</si>
  <si>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</si>
  <si>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</si>
  <si>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</si>
  <si>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</si>
  <si>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</si>
  <si>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</si>
  <si>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</si>
  <si>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</si>
  <si>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</si>
  <si>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</si>
  <si>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</si>
  <si>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</si>
  <si>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</si>
  <si>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</si>
  <si>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</si>
  <si>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</si>
  <si>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</si>
  <si>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</si>
  <si>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</si>
  <si>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</si>
  <si>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</si>
  <si>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</si>
  <si>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</si>
  <si>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</si>
  <si>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</si>
  <si>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</si>
  <si>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</si>
  <si>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</si>
  <si>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</si>
  <si>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</si>
  <si>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</si>
  <si>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</si>
  <si>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</si>
  <si>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</si>
  <si>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</si>
  <si>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</si>
  <si>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</si>
  <si>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</si>
  <si>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</si>
  <si>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</si>
  <si>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</si>
  <si>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</si>
  <si>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</si>
  <si>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</si>
  <si>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</si>
  <si>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</si>
  <si>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</si>
  <si>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</si>
  <si>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</si>
  <si>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</si>
  <si>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</si>
  <si>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</si>
  <si>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</si>
  <si>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</si>
  <si>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</si>
  <si>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</si>
  <si>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</si>
  <si>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</si>
  <si>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</si>
  <si>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</si>
  <si>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</si>
  <si>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</si>
  <si>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</si>
  <si>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</si>
  <si>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</si>
  <si>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</si>
  <si>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</si>
  <si>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</si>
  <si>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</si>
  <si>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</si>
  <si>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</si>
  <si>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</si>
  <si>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</si>
  <si>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</si>
  <si>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</si>
  <si>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</si>
  <si>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</si>
  <si>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</si>
  <si>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</si>
  <si>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</si>
  <si>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</si>
  <si>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</si>
  <si>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</si>
  <si>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</si>
  <si>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</si>
  <si>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</si>
  <si>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</si>
  <si>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</si>
  <si>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</si>
  <si>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</si>
  <si>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</si>
  <si>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</si>
  <si>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</si>
  <si>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</si>
  <si>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</si>
  <si>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</si>
  <si>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</si>
  <si>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</si>
  <si>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</si>
  <si>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</si>
  <si>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</si>
  <si>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</si>
  <si>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</si>
  <si>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</si>
  <si>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</si>
  <si>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</si>
  <si>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</si>
  <si>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</si>
  <si>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</si>
  <si>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</si>
  <si>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</si>
  <si>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</si>
  <si>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</si>
  <si>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</si>
  <si>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</si>
  <si>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</si>
  <si>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</si>
  <si>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</si>
  <si>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</si>
  <si>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</si>
  <si>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</si>
  <si>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</si>
  <si>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</si>
  <si>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</si>
  <si>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</si>
  <si>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Coco_vs_adriel_S2</t>
  </si>
  <si>
    <t xml:space="preserve">Wall Breakers, Magic Archer, Bats, Berserker, Miner, Fire Spirit, Bomb Tower, Royal Delivery</t>
  </si>
  <si>
    <t xml:space="preserve">Royal Giant, Monk, Hunter, Skeletons, Fireball, The Log, Electro Spirit, Fisherman</t>
  </si>
  <si>
    <t xml:space="preserve">Giant Snowball, Goblins, Tesla, Poison, Bomber, Ice Spirit, Goblin Drill, Ronin</t>
  </si>
  <si>
    <t xml:space="preserve">Archers, Bowler, Giant Snowball, Zappies, Giant, Arrows, Graveyard, Skeletons</t>
  </si>
  <si>
    <t xml:space="preserve">Goblin Drill, Magic Archer, Goblins, Tornado, Knight, Goblin Demolisher, Bomb Tower, The Log</t>
  </si>
  <si>
    <t xml:space="preserve">Tesla, Monk, Furnace, Electro Spirit, Barbarian Barrel, Lightning, Hog Rider, Berserker</t>
  </si>
  <si>
    <t xml:space="preserve">Baby Dragon, Golden Knight, Goblin Cage, Golem, Lightning, Tornado, Ice Wizard, Barbarian Barrel</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</si>
  <si>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</si>
  <si>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</si>
  <si>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</si>
  <si>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</si>
  <si>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</si>
  <si>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</si>
  <si>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</si>
  <si>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</si>
  <si>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</si>
  <si>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</si>
  <si>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</si>
  <si>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</si>
  <si>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</si>
  <si>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</si>
  <si>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</si>
  <si>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</si>
  <si>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</si>
  <si>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</si>
  <si>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</si>
  <si>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</si>
  <si>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</si>
  <si>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</si>
  <si>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</si>
  <si>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</si>
  <si>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</si>
  <si>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</si>
  <si>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</si>
  <si>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</si>
  <si>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</si>
  <si>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</si>
  <si>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</si>
  <si>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</si>
  <si>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</si>
  <si>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</si>
  <si>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</si>
  <si>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</si>
  <si>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</si>
  <si>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</si>
  <si>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</si>
  <si>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</si>
  <si>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</si>
  <si>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</si>
  <si>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</si>
  <si>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</si>
  <si>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</si>
  <si>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</si>
  <si>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</si>
  <si>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</si>
  <si>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</si>
  <si>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</si>
  <si>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</si>
  <si>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</si>
  <si>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</si>
  <si>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</si>
  <si>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</si>
  <si>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</si>
  <si>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</si>
  <si>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</si>
  <si>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</si>
  <si>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</si>
  <si>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</si>
  <si>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</si>
  <si>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</si>
  <si>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</si>
  <si>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</si>
  <si>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</si>
  <si>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</si>
  <si>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</si>
  <si>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</si>
  <si>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</si>
  <si>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</si>
  <si>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</si>
  <si>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</si>
  <si>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</si>
  <si>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</si>
  <si>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</si>
  <si>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</si>
  <si>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</si>
  <si>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</si>
  <si>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</si>
  <si>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</si>
  <si>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</si>
  <si>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</si>
  <si>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</si>
  <si>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</si>
  <si>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</si>
  <si>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</si>
  <si>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</si>
  <si>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</si>
  <si>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</si>
  <si>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</si>
  <si>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</si>
  <si>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</si>
  <si>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</si>
  <si>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</si>
  <si>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</si>
  <si>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</si>
  <si>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</si>
  <si>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</si>
  <si>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</si>
  <si>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</si>
  <si>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</si>
  <si>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</si>
  <si>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</si>
  <si>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</si>
  <si>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</si>
  <si>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</si>
  <si>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</si>
  <si>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</si>
  <si>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</si>
  <si>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</si>
  <si>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</si>
  <si>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</si>
  <si>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</si>
  <si>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</si>
  <si>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</si>
  <si>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</si>
  <si>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</si>
  <si>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</si>
  <si>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</si>
  <si>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</si>
  <si>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</si>
  <si>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</si>
  <si>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</si>
  <si>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</si>
  <si>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</si>
  <si>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</si>
  <si>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</si>
  <si>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</si>
  <si>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</si>
  <si>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</si>
  <si>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</si>
  <si>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</si>
  <si>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</si>
  <si>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</si>
  <si>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</si>
  <si>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</si>
  <si>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</si>
  <si>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</si>
  <si>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</si>
  <si>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</si>
  <si>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</si>
  <si>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</si>
  <si>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</si>
  <si>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</si>
  <si>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</si>
  <si>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</si>
  <si>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</si>
  <si>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</si>
  <si>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</si>
  <si>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</si>
  <si>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</si>
  <si>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</si>
  <si>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</si>
  <si>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</si>
  <si>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</si>
  <si>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</si>
  <si>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</si>
  <si>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</si>
  <si>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</si>
  <si>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</si>
  <si>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</si>
  <si>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</si>
  <si>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</si>
  <si>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</si>
  <si>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</si>
  <si>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</si>
  <si>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</si>
  <si>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</si>
  <si>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</si>
  <si>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</si>
  <si>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</si>
  <si>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</si>
  <si>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</si>
  <si>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</si>
  <si>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</si>
  <si>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</si>
  <si>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</si>
  <si>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</si>
  <si>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</si>
  <si>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</si>
  <si>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</si>
  <si>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</si>
  <si>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</si>
  <si>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</si>
  <si>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</si>
  <si>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</si>
  <si>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</si>
  <si>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</si>
  <si>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</si>
  <si>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</si>
  <si>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</si>
  <si>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</si>
  <si>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</si>
  <si>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</si>
  <si>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</si>
  <si>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</si>
  <si>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</si>
  <si>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</si>
  <si>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</si>
  <si>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</si>
  <si>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</si>
  <si>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</si>
  <si>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</si>
  <si>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</si>
  <si>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</si>
  <si>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</si>
  <si>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</si>
  <si>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</si>
  <si>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</si>
  <si>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</si>
  <si>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</si>
  <si>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</si>
  <si>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</si>
  <si>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</si>
  <si>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</si>
  <si>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</si>
  <si>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</si>
  <si>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</si>
  <si>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</si>
  <si>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</si>
  <si>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</si>
  <si>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</si>
  <si>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</si>
  <si>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</si>
  <si>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</si>
  <si>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</si>
  <si>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</si>
  <si>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</si>
  <si>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</si>
  <si>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</si>
  <si>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</si>
  <si>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</si>
  <si>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</si>
  <si>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</si>
  <si>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</si>
  <si>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</si>
  <si>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</si>
  <si>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</si>
  <si>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</si>
  <si>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</si>
  <si>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</si>
  <si>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</si>
  <si>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</si>
  <si>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</si>
  <si>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</si>
  <si>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</si>
  <si>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</si>
  <si>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</si>
  <si>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</si>
  <si>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</si>
  <si>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</si>
  <si>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</si>
  <si>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</si>
  <si>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</si>
  <si>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</si>
  <si>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</si>
  <si>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</si>
  <si>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</si>
  <si>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</si>
  <si>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</si>
  <si>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</si>
  <si>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</si>
  <si>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</si>
  <si>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</si>
  <si>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</si>
  <si>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</si>
  <si>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</si>
  <si>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</si>
  <si>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</si>
  <si>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</si>
  <si>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</si>
  <si>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</si>
  <si>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</si>
  <si>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</si>
  <si>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</si>
  <si>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</si>
  <si>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</si>
  <si>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</si>
  <si>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</si>
  <si>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</si>
  <si>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</si>
  <si>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</si>
  <si>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</si>
  <si>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</si>
  <si>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</si>
  <si>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</si>
  <si>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</si>
  <si>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</si>
  <si>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</si>
  <si>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</si>
  <si>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</si>
  <si>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</si>
  <si>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</si>
  <si>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</si>
  <si>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</si>
  <si>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</si>
  <si>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</si>
  <si>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</si>
  <si>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</si>
  <si>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</si>
  <si>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</si>
  <si>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</si>
  <si>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</si>
  <si>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</si>
  <si>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</si>
  <si>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</si>
  <si>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</si>
  <si>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</si>
  <si>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</si>
  <si>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</si>
  <si>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</si>
  <si>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</si>
  <si>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</si>
  <si>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</si>
  <si>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</si>
  <si>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</si>
  <si>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</si>
  <si>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</si>
  <si>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</si>
  <si>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</si>
  <si>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</si>
  <si>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</si>
  <si>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</si>
  <si>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</si>
  <si>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</si>
  <si>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</si>
  <si>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</si>
  <si>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</si>
  <si>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</si>
  <si>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</si>
  <si>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</si>
  <si>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</si>
  <si>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</si>
  <si>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</si>
  <si>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</si>
  <si>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</si>
  <si>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</si>
  <si>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</si>
  <si>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</si>
  <si>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</si>
  <si>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</si>
  <si>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</si>
  <si>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</si>
  <si>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</si>
  <si>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</si>
  <si>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</si>
  <si>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</si>
  <si>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</si>
  <si>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</si>
  <si>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</si>
  <si>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</si>
  <si>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</si>
  <si>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</si>
  <si>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</si>
  <si>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</si>
  <si>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</si>
  <si>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</si>
  <si>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</si>
  <si>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</si>
  <si>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</si>
  <si>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</si>
  <si>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</si>
  <si>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</si>
  <si>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</si>
  <si>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</si>
  <si>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</si>
  <si>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</si>
  <si>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</si>
  <si>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</si>
  <si>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</si>
  <si>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</si>
  <si>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</si>
  <si>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</si>
  <si>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</si>
  <si>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</si>
  <si>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</si>
  <si>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</si>
  <si>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</si>
  <si>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</si>
  <si>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</si>
  <si>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ErBacce_vs_Viktor_S1</t>
  </si>
  <si>
    <t xml:space="preserve">Royal Hogs, Barbarian Barrel, Tesla, Ronin, Berserker, Lightning, Skeleton Dragons, Electro Spirit</t>
  </si>
  <si>
    <t xml:space="preserve">Royal Giant, Monk, Baby Dragon, Fisherman, Zappies, Fireball, Tombstone, The Log</t>
  </si>
  <si>
    <t xml:space="preserve">Executioner, Boss Bandit, Giant Snowball, Ram Rider, Royal Ghost, Bandit, Minions, Arrows</t>
  </si>
  <si>
    <t xml:space="preserve">Ram Rider+Royal Giant+Royal Hogs</t>
  </si>
  <si>
    <t xml:space="preserve">Inferno Dragon, Golden Knight, Goblin Cage, Electro Giant, Mother Witch, Lightning, Bomber, Tornado</t>
  </si>
  <si>
    <t xml:space="preserve">Goblin Barrel, Boss Bandit, Dart Goblin, Wall Breakers, Berserker, Ice Spirit, Royal Delivery, Bomb Tower</t>
  </si>
  <si>
    <t xml:space="preserve">ErBacce_vs_FrancoMedinaSL_S1</t>
  </si>
  <si>
    <t xml:space="preserve">Royal Hogs, Dark Prince, Baby Dragon, Berserker, Lightning, Electro Spirit, Barbarian Barrel, Tesla</t>
  </si>
  <si>
    <t xml:space="preserve">Furnace, Monk, Bats, Earthquake, Hog Rider, The Log, Bomb Tower, Skeletons</t>
  </si>
  <si>
    <t xml:space="preserve">Battle Ram, Golden Knight, P.E.K.K.A, Mother Witch, Skeleton Dragons, Zappies, Arrows, Guards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</si>
  <si>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</si>
  <si>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</si>
  <si>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</si>
  <si>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</si>
  <si>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</si>
  <si>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</si>
  <si>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</si>
  <si>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</si>
  <si>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</si>
  <si>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</si>
  <si>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</si>
  <si>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</si>
  <si>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</si>
  <si>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</si>
  <si>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</si>
  <si>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</si>
  <si>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</si>
  <si>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</si>
  <si>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</si>
  <si>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</si>
  <si>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</si>
  <si>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</si>
  <si>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</si>
  <si>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</si>
  <si>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</si>
  <si>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</si>
  <si>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</si>
  <si>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</si>
  <si>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</si>
  <si>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</si>
  <si>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</si>
  <si>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</si>
  <si>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</si>
  <si>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</si>
  <si>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</si>
  <si>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</si>
  <si>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</si>
  <si>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</si>
  <si>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</si>
  <si>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</si>
  <si>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</si>
  <si>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</si>
  <si>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</si>
  <si>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</si>
  <si>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</si>
  <si>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</si>
  <si>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</si>
  <si>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</si>
  <si>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</si>
  <si>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</si>
  <si>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</si>
  <si>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</si>
  <si>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</si>
  <si>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</si>
  <si>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</si>
  <si>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</si>
  <si>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</si>
  <si>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</si>
  <si>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</si>
  <si>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</si>
  <si>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</si>
  <si>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</si>
  <si>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</si>
  <si>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</si>
  <si>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</si>
  <si>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</si>
  <si>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</si>
  <si>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</si>
  <si>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</si>
  <si>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</si>
  <si>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</si>
  <si>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</si>
  <si>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</si>
  <si>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</si>
  <si>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</si>
  <si>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</si>
  <si>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</si>
  <si>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FrancoMedinaSL_vs_ErBacce_S1</t>
  </si>
  <si>
    <t xml:space="preserve">Royal Hogs, Monk, Cannon, Fireball, Skeleton Dragons, Skeletons, Fire Spirit, The Log</t>
  </si>
  <si>
    <t xml:space="preserve">Lumberjack, Barbarian Barrel, Goblin Cage, Lightning, Heal Spirit, Electro Spirit, Phoenix, Royal Giant</t>
  </si>
  <si>
    <t xml:space="preserve">Goblin Drill, Archer Queen, Giant Snowball, Arrows, Tesla, Guards, Fire Spirit, Bomber</t>
  </si>
  <si>
    <t xml:space="preserve">Mortar, Goblins, Skeleton Barrel, The Log, Fireball, Ronin, Electro Spirit, Rascals</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</si>
  <si>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</si>
  <si>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</si>
  <si>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</si>
  <si>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</si>
  <si>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</si>
  <si>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</si>
  <si>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</si>
  <si>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</si>
  <si>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</si>
  <si>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</si>
  <si>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</si>
  <si>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</si>
  <si>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</si>
  <si>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</si>
  <si>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</si>
  <si>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</si>
  <si>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</si>
  <si>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</si>
  <si>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</si>
  <si>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</si>
  <si>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</si>
  <si>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</si>
  <si>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</si>
  <si>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</si>
  <si>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</si>
  <si>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</si>
  <si>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</si>
  <si>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</si>
  <si>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</si>
  <si>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</si>
  <si>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</si>
  <si>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</si>
  <si>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</si>
  <si>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</si>
  <si>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</si>
  <si>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</si>
  <si>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</si>
  <si>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</si>
  <si>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</si>
  <si>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</si>
  <si>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</si>
  <si>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</si>
  <si>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</si>
  <si>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</si>
  <si>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</si>
  <si>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</si>
  <si>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</si>
  <si>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</si>
  <si>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</si>
  <si>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</si>
  <si>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</si>
  <si>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</si>
  <si>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</si>
  <si>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</si>
  <si>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</si>
  <si>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</si>
  <si>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</si>
  <si>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</si>
  <si>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</si>
  <si>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</si>
  <si>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</si>
  <si>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</si>
  <si>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</si>
  <si>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</si>
  <si>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</si>
  <si>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</si>
  <si>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</si>
  <si>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</si>
  <si>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</si>
  <si>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</si>
  <si>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</si>
  <si>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</si>
  <si>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</si>
  <si>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</si>
  <si>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</si>
  <si>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</si>
  <si>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</si>
  <si>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</si>
  <si>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</si>
  <si>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</si>
  <si>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</si>
  <si>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</si>
  <si>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</si>
  <si>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</si>
  <si>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</si>
  <si>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</si>
  <si>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</si>
  <si>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</si>
  <si>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</si>
  <si>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</si>
  <si>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</si>
  <si>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</si>
  <si>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</si>
  <si>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</si>
  <si>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</si>
  <si>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</si>
  <si>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</si>
  <si>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</si>
  <si>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</si>
  <si>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</si>
  <si>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</si>
  <si>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</si>
  <si>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</si>
  <si>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</si>
  <si>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</si>
  <si>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</si>
  <si>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</si>
  <si>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</si>
  <si>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</si>
  <si>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</si>
  <si>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</si>
  <si>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</si>
  <si>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</si>
  <si>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</si>
  <si>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</si>
  <si>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</si>
  <si>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</si>
  <si>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</si>
  <si>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</si>
  <si>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</si>
  <si>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</si>
  <si>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</si>
  <si>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</si>
  <si>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</si>
  <si>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</si>
  <si>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</si>
  <si>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</si>
  <si>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</si>
  <si>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</si>
  <si>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</si>
  <si>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</si>
  <si>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</si>
  <si>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</si>
  <si>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</si>
  <si>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</si>
  <si>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</si>
  <si>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</si>
  <si>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</si>
  <si>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</si>
  <si>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</si>
  <si>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</si>
  <si>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</si>
  <si>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</si>
  <si>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</si>
  <si>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</si>
  <si>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</si>
  <si>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</si>
  <si>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</si>
  <si>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</si>
  <si>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</si>
  <si>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</si>
  <si>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</si>
  <si>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</si>
  <si>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</si>
  <si>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</si>
  <si>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</si>
  <si>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</si>
  <si>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</si>
  <si>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</si>
  <si>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</si>
  <si>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</si>
  <si>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</si>
  <si>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</si>
  <si>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</si>
  <si>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</si>
  <si>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</si>
  <si>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</si>
  <si>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</si>
  <si>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</si>
  <si>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</si>
  <si>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</si>
  <si>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</si>
  <si>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</si>
  <si>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</si>
  <si>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</si>
  <si>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</si>
  <si>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</si>
  <si>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</si>
  <si>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</si>
  <si>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</si>
  <si>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</si>
  <si>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</si>
  <si>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</si>
  <si>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</si>
  <si>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</si>
  <si>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</si>
  <si>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</si>
  <si>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</si>
  <si>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</si>
  <si>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</si>
  <si>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</si>
  <si>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</si>
  <si>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</si>
  <si>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</si>
  <si>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</si>
  <si>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</si>
  <si>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</si>
  <si>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</si>
  <si>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</si>
  <si>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</si>
  <si>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</si>
  <si>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</si>
  <si>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</si>
  <si>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</si>
  <si>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</si>
  <si>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</si>
  <si>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</si>
  <si>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</si>
  <si>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</si>
  <si>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</si>
  <si>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</si>
  <si>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</si>
  <si>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</si>
  <si>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</si>
  <si>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</si>
  <si>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</si>
  <si>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</si>
  <si>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</si>
  <si>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</si>
  <si>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</si>
  <si>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</si>
  <si>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</si>
  <si>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</si>
  <si>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</si>
  <si>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</si>
  <si>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</si>
  <si>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</si>
  <si>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</si>
  <si>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</si>
  <si>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</si>
  <si>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</si>
  <si>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</si>
  <si>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</si>
  <si>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</si>
  <si>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</si>
  <si>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</si>
  <si>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</si>
  <si>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</si>
  <si>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</si>
  <si>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</si>
  <si>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</si>
  <si>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</si>
  <si>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</si>
  <si>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</si>
  <si>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</si>
  <si>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</si>
  <si>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</si>
  <si>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</si>
  <si>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</si>
  <si>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</si>
  <si>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</si>
  <si>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</si>
  <si>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</si>
  <si>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</si>
  <si>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</si>
  <si>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</si>
  <si>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</si>
  <si>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</si>
  <si>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</si>
  <si>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</si>
  <si>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</si>
  <si>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</si>
  <si>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</si>
  <si>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</si>
  <si>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</si>
  <si>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</si>
  <si>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</si>
  <si>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</si>
  <si>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</si>
  <si>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</si>
  <si>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</si>
  <si>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</si>
  <si>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</si>
  <si>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</si>
  <si>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</si>
  <si>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</si>
  <si>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</si>
  <si>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</si>
  <si>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</si>
  <si>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</si>
  <si>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</si>
  <si>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</si>
  <si>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</si>
  <si>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</si>
  <si>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</si>
  <si>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</si>
  <si>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</si>
  <si>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</si>
  <si>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</si>
  <si>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</si>
  <si>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</si>
  <si>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</si>
  <si>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</si>
  <si>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</si>
  <si>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</si>
  <si>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</si>
  <si>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</si>
  <si>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</si>
  <si>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</si>
  <si>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</si>
  <si>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</si>
  <si>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</si>
  <si>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</si>
  <si>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</si>
  <si>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</si>
  <si>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</si>
  <si>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</si>
  <si>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</si>
  <si>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</si>
  <si>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</si>
  <si>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</si>
  <si>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</si>
  <si>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</si>
  <si>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</si>
  <si>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</si>
  <si>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</si>
  <si>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</si>
  <si>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</si>
  <si>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</si>
  <si>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</si>
  <si>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</si>
  <si>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</si>
  <si>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</si>
  <si>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</si>
  <si>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</si>
  <si>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</si>
  <si>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</si>
  <si>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</si>
  <si>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</si>
  <si>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</si>
  <si>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</si>
  <si>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</si>
  <si>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</si>
  <si>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</si>
  <si>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</si>
  <si>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</si>
  <si>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</si>
  <si>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</si>
  <si>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</si>
  <si>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</si>
  <si>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</si>
  <si>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</si>
  <si>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</si>
  <si>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</si>
  <si>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</si>
  <si>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</si>
  <si>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</si>
  <si>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</si>
  <si>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</si>
  <si>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</si>
  <si>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</si>
  <si>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</si>
  <si>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</si>
  <si>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</si>
  <si>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</si>
  <si>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</si>
  <si>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</si>
  <si>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</si>
  <si>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</si>
  <si>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</si>
  <si>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</si>
  <si>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</si>
  <si>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</si>
  <si>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</si>
  <si>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</si>
  <si>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</si>
  <si>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</si>
  <si>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</si>
  <si>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</si>
  <si>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</si>
  <si>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</si>
  <si>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</si>
  <si>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</si>
  <si>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</si>
  <si>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</si>
  <si>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</si>
  <si>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</si>
  <si>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</si>
  <si>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</si>
  <si>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</si>
  <si>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t xml:space="preserve">JorZ_vs_Wallace_S1</t>
  </si>
  <si>
    <t xml:space="preserve">Skeleton Barrel, Goblins, Mortar, Goblin Demolisher, Rascals, Fireball, Minions, Electro Spirit</t>
  </si>
  <si>
    <t xml:space="preserve">Giant Snowball, Balloon, Executioner, Giant Skeleton, Miner, Zappies, Tombstone, Tornado</t>
  </si>
  <si>
    <t xml:space="preserve">Balloon+Goblin Barrel+Miner+Mortar+Skeleton Barrel+Wall Breakers</t>
  </si>
  <si>
    <t xml:space="preserve">Bats, Magic Archer, Wall Breakers, Fire Spirit, Miner, Berserker, Bomb Tower, Royal Delivery</t>
  </si>
  <si>
    <t xml:space="preserve">Archers, Dark Prince, Giant Snowball, Ice Spirit, Goblin Demolisher, Goblin Hut, Poison, Graveyard</t>
  </si>
  <si>
    <t xml:space="preserve">Cannon, Archer Queen, Giant Snowball, Bomber, Fire Spirit, Ronin, Goblin Drill, Arrows</t>
  </si>
  <si>
    <t xml:space="preserve">Goblin Drill+Graveyard+Lava Hound</t>
  </si>
  <si>
    <t xml:space="preserve">Archers, Bowler, Giant Snowball, Skeletons, Graveyard, Zappies, Giant, Arrows</t>
  </si>
  <si>
    <t xml:space="preserve">Mortar, Goblinstein, Royal Ghost, Goblins, Lightning, Barbarian Barrel, Minions, Cannon Cart</t>
  </si>
  <si>
    <t xml:space="preserve">Executioner, Balloon, Knight, Zap, Miner, Berserker, Bomb Tower, Tornado</t>
  </si>
  <si>
    <t xml:space="preserve">Balloon+Giant+Graveyard+Miner+Mortar</t>
  </si>
  <si>
    <t xml:space="preserve">Royal Hogs, Mighty Miner, Baby Dragon, Skeletons, Electro Spirit, Cannon, Lightning, The Log</t>
  </si>
  <si>
    <t xml:space="preserve">Goblin Cage, Goblins, Archers, Barbarian Barrel, Hog Rider, Earthquake, Ice Spirit, Ronin</t>
  </si>
  <si>
    <t xml:space="preserve">Inferno Dragon, Balloon, Skeleton Army, Minions, Bomber, Lava Hound, Arrows, Giant Snowball</t>
  </si>
  <si>
    <t xml:space="preserve">Dart Goblin, Boss Bandit, Goblin Barrel, Ice Spirit, Fire Spirit, Skeletons, Bomb Tower, Royal Delivery</t>
  </si>
  <si>
    <t xml:space="preserve">Battle Ram+Goblin Barrel+Royal Giant</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</si>
  <si>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</si>
  <si>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</si>
  <si>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</si>
  <si>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</si>
  <si>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</si>
  <si>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</si>
  <si>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</si>
  <si>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</si>
  <si>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</si>
  <si>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</si>
  <si>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</si>
  <si>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</si>
  <si>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</si>
  <si>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</si>
  <si>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</si>
  <si>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</si>
  <si>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</si>
  <si>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</si>
  <si>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</si>
  <si>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</si>
  <si>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</si>
  <si>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</si>
  <si>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</si>
  <si>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</si>
  <si>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</si>
  <si>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</si>
  <si>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</si>
  <si>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</si>
  <si>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</si>
  <si>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</si>
  <si>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</si>
  <si>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</si>
  <si>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</si>
  <si>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</si>
  <si>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</si>
  <si>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</si>
  <si>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</si>
  <si>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</si>
  <si>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</si>
  <si>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</si>
  <si>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</si>
  <si>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</si>
  <si>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</si>
  <si>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</si>
  <si>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</si>
  <si>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</si>
  <si>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</si>
  <si>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</si>
  <si>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</si>
  <si>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</si>
  <si>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</si>
  <si>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</si>
  <si>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</si>
  <si>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</si>
  <si>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</si>
  <si>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</si>
  <si>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</si>
  <si>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</si>
  <si>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</si>
  <si>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</si>
  <si>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</si>
  <si>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</si>
  <si>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</si>
  <si>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</si>
  <si>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</si>
  <si>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</si>
  <si>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</si>
  <si>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</si>
  <si>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</si>
  <si>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</si>
  <si>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</si>
  <si>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</si>
  <si>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</si>
  <si>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</si>
  <si>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</si>
  <si>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</si>
  <si>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</si>
  <si>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</si>
  <si>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</si>
  <si>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</si>
  <si>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</si>
  <si>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</si>
  <si>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</si>
  <si>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</si>
  <si>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</si>
  <si>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</si>
  <si>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</si>
  <si>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</si>
  <si>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</si>
  <si>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</si>
  <si>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</si>
  <si>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</si>
  <si>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</si>
  <si>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</si>
  <si>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</si>
  <si>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</si>
  <si>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</si>
  <si>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</si>
  <si>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</si>
  <si>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</si>
  <si>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</si>
  <si>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</si>
  <si>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</si>
  <si>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</si>
  <si>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</si>
  <si>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</si>
  <si>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</si>
  <si>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</si>
  <si>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</si>
  <si>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</si>
  <si>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</si>
  <si>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</si>
  <si>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</si>
  <si>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</si>
  <si>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</si>
  <si>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</si>
  <si>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</si>
  <si>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</si>
  <si>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</si>
  <si>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</si>
  <si>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</si>
  <si>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</si>
  <si>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</si>
  <si>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</si>
  <si>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</si>
  <si>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</si>
  <si>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</si>
  <si>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</si>
  <si>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</si>
  <si>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</si>
  <si>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</si>
  <si>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</si>
  <si>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</si>
  <si>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</si>
  <si>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</si>
  <si>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</si>
  <si>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</si>
  <si>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</si>
  <si>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</si>
  <si>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</si>
  <si>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</si>
  <si>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</si>
  <si>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</si>
  <si>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</si>
  <si>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</si>
  <si>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</si>
  <si>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</si>
  <si>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</si>
  <si>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</si>
  <si>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</si>
  <si>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</si>
  <si>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</si>
  <si>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</si>
  <si>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</si>
  <si>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</si>
  <si>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</si>
  <si>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</si>
  <si>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</si>
  <si>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</si>
  <si>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</si>
  <si>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</si>
  <si>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</si>
  <si>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</si>
  <si>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</si>
  <si>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</si>
  <si>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</si>
  <si>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</si>
  <si>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</si>
  <si>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</si>
  <si>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</si>
  <si>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</si>
  <si>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</si>
  <si>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</si>
  <si>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</si>
  <si>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</si>
  <si>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</si>
  <si>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</si>
  <si>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</si>
  <si>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</si>
  <si>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</si>
  <si>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</si>
  <si>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</si>
  <si>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</si>
  <si>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</si>
  <si>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</si>
  <si>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</si>
  <si>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</si>
  <si>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</si>
  <si>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</si>
  <si>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</si>
  <si>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</si>
  <si>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</si>
  <si>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</si>
  <si>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</si>
  <si>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</si>
  <si>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</si>
  <si>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</si>
  <si>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</si>
  <si>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</si>
  <si>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</si>
  <si>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</si>
  <si>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</si>
  <si>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</si>
  <si>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</si>
  <si>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</si>
  <si>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</si>
  <si>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</si>
  <si>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</si>
  <si>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</si>
  <si>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</si>
  <si>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</si>
  <si>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</si>
  <si>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t xml:space="preserve">Kitashiyan_vs_Wyze❤️Ultimo_S1</t>
  </si>
  <si>
    <t xml:space="preserve">Royal Ghost, Goblinstein, Mortar, Lightning, Cannon Cart, Minions, Barbarian Barrel, Skeletons</t>
  </si>
  <si>
    <t xml:space="preserve">Giant Snowball, Goblins, Tesla, Poison, Goblin Drill, Fire Spirit, Bomber, Ronin</t>
  </si>
  <si>
    <t xml:space="preserve">Archers, Bowler, Giant Snowball, Ronin, Graveyard, Giant, Arrows, Minions</t>
  </si>
  <si>
    <t xml:space="preserve">Balloon+Giant+Graveyard+Miner+Royal Hogs</t>
  </si>
  <si>
    <t xml:space="preserve">Royal Hogs, Magic Archer, Tesla, Lightning, Electro Spirit, Barbarian Barrel, Ronin, Skeletons</t>
  </si>
  <si>
    <t xml:space="preserve">Royal Giant, Monk, Tombstone, Fisherman, The Log, Fireball, Zappies, Skeleton Dragons</t>
  </si>
  <si>
    <t xml:space="preserve">Goblin Barrel, Mighty Miner, Dart Goblin, Giant Snowball, Cannon, Royal Delivery, Berserker, Ice Spirit</t>
  </si>
  <si>
    <t xml:space="preserve">Goblin Barrel+Royal Giant+Royal Hogs</t>
  </si>
  <si>
    <t xml:space="preserve">Archers, Knight, Giant Snowball, Ice Spirit, Goblin Hut, Poison, Graveyard, Goblin Demolisher</t>
  </si>
  <si>
    <t xml:space="preserve">Royal Hogs, Magic Archer, Tesla, Ronin, Skeletons, Fireball, The Log, Fire Spirit</t>
  </si>
  <si>
    <t xml:space="preserve">Zap, Tombstone, Valkyrie, Berserker, Skeleton Dragons, Spirit Empress, Fireball, Lava Hound</t>
  </si>
  <si>
    <t xml:space="preserve">Giant Snowball, Bowler, Archers, Skeletons, Zappies, Giant, Graveyard, Arrows</t>
  </si>
  <si>
    <t xml:space="preserve">Skeleton Barrel, Goblins, Mortar, Minions, Rascals, Ronin, Barbarian Barrel, Poison</t>
  </si>
  <si>
    <t xml:space="preserve">Giant+Graveyard+Lava Hound+Mortar+Skeleton Barrel</t>
  </si>
  <si>
    <t xml:space="preserve">Mega Knight, Golden Knight, Battle Ram, Arrows, Mother Witch, Electro Wizard, Bandit, Ronin</t>
  </si>
  <si>
    <t xml:space="preserve">Archers, Knight, Tesla, Fireball, The Log, Skeletons, Electro Spirit, X-Bow</t>
  </si>
  <si>
    <t xml:space="preserve">Goblin Barrel, Magic Archer, Wall Breakers, Berserker, Fire Spirit, Ice Spirit, Bomb Tower, Royal Delivery</t>
  </si>
  <si>
    <t xml:space="preserve">Battle Ram+Goblin Barrel+Wall Breakers+X-Bow</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</si>
  <si>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</si>
  <si>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</si>
  <si>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</si>
  <si>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</si>
  <si>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</si>
  <si>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</si>
  <si>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</si>
  <si>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</si>
  <si>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</si>
  <si>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</si>
  <si>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</si>
  <si>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</si>
  <si>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</si>
  <si>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</si>
  <si>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</si>
  <si>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</si>
  <si>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</si>
  <si>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</si>
  <si>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</si>
  <si>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</si>
  <si>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</si>
  <si>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</si>
  <si>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</si>
  <si>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</si>
  <si>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</si>
  <si>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</si>
  <si>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</si>
  <si>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</si>
  <si>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</si>
  <si>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</si>
  <si>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</si>
  <si>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</si>
  <si>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</si>
  <si>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</si>
  <si>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</si>
  <si>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</si>
  <si>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</si>
  <si>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</si>
  <si>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</si>
  <si>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</si>
  <si>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</si>
  <si>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</si>
  <si>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</si>
  <si>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</si>
  <si>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</si>
  <si>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t xml:space="preserve">Klaus_vs_Farqaleet_S1</t>
  </si>
  <si>
    <t xml:space="preserve">Skeletons, Wizard, Valkyrie, Ice Spirit, Electro Spirit, Fire Spirit, X-Bow, Elixir Collector</t>
  </si>
  <si>
    <t xml:space="preserve">Executioner, Monk, Balloon, Berserker, Zap, Tornado, Miner, Bomb Tower</t>
  </si>
  <si>
    <t xml:space="preserve">Archers, Goblins, Tesla, Ronin, Heal Spirit, The Log, Earthquake, Hog Rider</t>
  </si>
  <si>
    <t xml:space="preserve">Balloon+Hog Rider+Miner+X-Bow</t>
  </si>
  <si>
    <t xml:space="preserve">Giant Snowball, Mighty Miner, Goblin Drill, Bomber, Cannon, Poison, Skeletons, Fire Spirit</t>
  </si>
  <si>
    <t xml:space="preserve">Wall Breakers, Goblinstein, Magic Archer, Miner, Berserker, The Log, Bomb Tower, Tornado</t>
  </si>
  <si>
    <t xml:space="preserve">Royal Giant, Monk, Hunter, Electro Spirit, Fisherman, Fireball, Zappies, Barbarian Barrel</t>
  </si>
  <si>
    <t xml:space="preserve">Battle Ram, Golden Knight, Royal Ghost, Mother Witch, Ronin, Bandit, Zappies, Arrows</t>
  </si>
  <si>
    <t xml:space="preserve">Baby Dragon, Tombstone, Knight, Graveyard, Poison, Ice Wizard, Tornado, Barbarian Barrel</t>
  </si>
  <si>
    <t xml:space="preserve">Firecracker, Mighty Miner, Tesla, Earthquake, Electro Spirit, Hog Rider, Skeletons, Goblins</t>
  </si>
  <si>
    <t xml:space="preserve">Battle Ram, Wizard, Lumberjack, Giant Skeleton, Dark Prince, Fireball, Zappies, Barbarian Barrel</t>
  </si>
  <si>
    <t xml:space="preserve">Baby Dragon, Golden Knight, Goblin Cage, Electro Giant, Bowler, Lightning, Mega Minion, Tornado</t>
  </si>
  <si>
    <t xml:space="preserve">Royal Hogs, Mighty Miner, Archers, Goblin Hut, Skeletons, Electro Spirit, The Log, Poison</t>
  </si>
  <si>
    <t xml:space="preserve">Battle Ram+Electro Giant+Royal Hogs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</si>
  <si>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</si>
  <si>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</si>
  <si>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</si>
  <si>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</si>
  <si>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</si>
  <si>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</si>
  <si>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</si>
  <si>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</si>
  <si>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</si>
  <si>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</si>
  <si>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</si>
  <si>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</si>
  <si>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</si>
  <si>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</si>
  <si>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</si>
  <si>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</si>
  <si>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</si>
  <si>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</si>
  <si>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</si>
  <si>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</si>
  <si>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</si>
  <si>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</si>
  <si>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</si>
  <si>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</si>
  <si>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</si>
  <si>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</si>
  <si>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</si>
  <si>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</si>
  <si>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</si>
  <si>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</si>
  <si>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</si>
  <si>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</si>
  <si>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</si>
  <si>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</si>
  <si>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</si>
  <si>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</si>
  <si>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</si>
  <si>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</si>
  <si>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</si>
  <si>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</si>
  <si>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</si>
  <si>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</si>
  <si>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</si>
  <si>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</si>
  <si>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</si>
  <si>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</si>
  <si>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</si>
  <si>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</si>
  <si>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</si>
  <si>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</si>
  <si>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</si>
  <si>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</si>
  <si>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</si>
  <si>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</si>
  <si>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</si>
  <si>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</si>
  <si>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</si>
  <si>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</si>
  <si>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</si>
  <si>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</si>
  <si>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</si>
  <si>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</si>
  <si>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</si>
  <si>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</si>
  <si>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</si>
  <si>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</si>
  <si>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</si>
  <si>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</si>
  <si>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</si>
  <si>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</si>
  <si>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</si>
  <si>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</si>
  <si>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</si>
  <si>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</si>
  <si>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</si>
  <si>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</si>
  <si>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</si>
  <si>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</si>
  <si>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</si>
  <si>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</si>
  <si>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</si>
  <si>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</si>
  <si>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</si>
  <si>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</si>
  <si>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</si>
  <si>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</si>
  <si>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</si>
  <si>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</si>
  <si>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</si>
  <si>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</si>
  <si>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</si>
  <si>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</si>
  <si>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</si>
  <si>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</si>
  <si>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</si>
  <si>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</si>
  <si>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</si>
  <si>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</si>
  <si>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</si>
  <si>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</si>
  <si>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</si>
  <si>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</si>
  <si>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</si>
  <si>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</si>
  <si>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</si>
  <si>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</si>
  <si>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</si>
  <si>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</si>
  <si>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</si>
  <si>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</si>
  <si>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</si>
  <si>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</si>
  <si>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</si>
  <si>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</si>
  <si>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</si>
  <si>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</si>
  <si>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</si>
  <si>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</si>
  <si>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</si>
  <si>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</si>
  <si>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</si>
  <si>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</si>
  <si>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</si>
  <si>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</si>
  <si>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</si>
  <si>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</si>
  <si>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</si>
  <si>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</si>
  <si>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</si>
  <si>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</si>
  <si>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</si>
  <si>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</si>
  <si>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</si>
  <si>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</si>
  <si>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</si>
  <si>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</si>
  <si>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</si>
  <si>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</si>
  <si>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</si>
  <si>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</si>
  <si>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</si>
  <si>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</si>
  <si>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</si>
  <si>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</si>
  <si>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</si>
  <si>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</si>
  <si>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</si>
  <si>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</si>
  <si>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</si>
  <si>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</si>
  <si>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</si>
  <si>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</si>
  <si>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</si>
  <si>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</si>
  <si>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</si>
  <si>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</si>
  <si>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</si>
  <si>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</si>
  <si>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</si>
  <si>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</si>
  <si>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</si>
  <si>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</si>
  <si>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</si>
  <si>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</si>
  <si>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</si>
  <si>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</si>
  <si>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</si>
  <si>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</si>
  <si>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</si>
  <si>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</si>
  <si>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</si>
  <si>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</si>
  <si>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</si>
  <si>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</si>
  <si>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</si>
  <si>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</si>
  <si>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</si>
  <si>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</si>
  <si>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</si>
  <si>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</si>
  <si>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</si>
  <si>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</si>
  <si>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</si>
  <si>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</si>
  <si>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</si>
  <si>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</si>
  <si>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</si>
  <si>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</si>
  <si>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</si>
  <si>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</si>
  <si>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</si>
  <si>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</si>
  <si>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</si>
  <si>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</si>
  <si>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</si>
  <si>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r>
      <rPr>
        <sz val="11"/>
        <rFont val="Arial"/>
        <family val="0"/>
        <charset val="1"/>
      </rPr>
      <t xml:space="preserve">Lucas✨</t>
    </r>
    <r>
      <rPr>
        <sz val="11"/>
        <rFont val="DejaVu Sans"/>
        <family val="2"/>
      </rPr>
      <t xml:space="preserve">杰克</t>
    </r>
    <r>
      <rPr>
        <sz val="11"/>
        <rFont val="Arial"/>
        <family val="0"/>
        <charset val="1"/>
      </rPr>
      <t xml:space="preserve">_vs_Clown_S1</t>
    </r>
  </si>
  <si>
    <t xml:space="preserve">Mega Knight, Golden Knight, Lumberjack, Earthquake, Arrows, Mother Witch, Hog Rider, Zappies</t>
  </si>
  <si>
    <t xml:space="preserve">Goblin Drill, Barbarian Barrel, Giant Snowball, Fire Spirit, Poison, Tesla, Bomber, Berserker</t>
  </si>
  <si>
    <t xml:space="preserve">Goblin Cage, Golden Knight, Baby Dragon, Golem, Lightning, Barbarian Barrel, Ice Wizard, Tornado</t>
  </si>
  <si>
    <t xml:space="preserve">Giant Snowball, Goblinstein, Musketeer, Bomb Tower, Skeletons, Poison, Graveyard, Ice Spirit</t>
  </si>
  <si>
    <t xml:space="preserve">Tesla, Ice Golem, Bats, The Log, Dart Goblin, Miner, Fire Spirit, Wall Breakers</t>
  </si>
  <si>
    <t xml:space="preserve">Golem+Graveyard+Miner+Wall Breakers</t>
  </si>
  <si>
    <t xml:space="preserve">Royal Hogs, Archer Queen, Giant Snowball, Fire Spirit, Royal Delivery, Earthquake, Ice Spirit, Bomb Tower</t>
  </si>
  <si>
    <t xml:space="preserve">Wall Breakers, Skeleton King, Skeleton Army, Goblin Drill, Poison, Goblin Hut, Ice Wizard, Bomber</t>
  </si>
  <si>
    <t xml:space="preserve">Goblin Drill+Royal Giant+Royal Hogs+Wall Breakers</t>
  </si>
  <si>
    <t xml:space="preserve">Goblin Barrel, Magic Archer, Wall Breakers, Fire Spirit, Ice Spirit, Berserker, Royal Delivery, Tesla</t>
  </si>
  <si>
    <t xml:space="preserve">Giant Snowball, Mega Minion, Goblin Drill, Poison, Goblin Hut, Skeletons, Bomber, Ronin</t>
  </si>
  <si>
    <t xml:space="preserve">Furnace, Mighty Miner, Cannon, Goblins, Electro Spirit, Barbarian Barrel, Hog Rider, Lightning</t>
  </si>
  <si>
    <t xml:space="preserve">Archers, Dark Prince, Giant Snowball, Poison, Ice Spirit, Goblin Hut, Graveyard, Goblin Demolisher</t>
  </si>
  <si>
    <t xml:space="preserve">Battle Ram, Ice Golem, Royal Ghost, Three Musketeers, Hunter, Barbarian Barrel, Bandit, Elixir Collector</t>
  </si>
  <si>
    <t xml:space="preserve">Tesla, Monk, Royal Hogs, The Log, Skeletons, Electro Spirit, Lightning, Bomber</t>
  </si>
  <si>
    <t xml:space="preserve">Battle Ram+Graveyard+Royal Hogs+Three Musketeers</t>
  </si>
  <si>
    <t xml:space="preserve">Mortar, Goblins, Skeleton Barrel, Electro Spirit, Fireball, Minions, Rascals, Ronin</t>
  </si>
  <si>
    <t xml:space="preserve">Archers, Monk, Royal Hogs, Lightning, Bomb Tower, Skeletons, Barbarian Barrel, Goblin Demolisher</t>
  </si>
  <si>
    <t xml:space="preserve">Tesla, Dark Prince, Ice Spirit, Guards, Royal Delivery, Miner, The Log, Rocket</t>
  </si>
  <si>
    <t xml:space="preserve">Miner+Mortar+Royal Hogs+Skeleton Barrel</t>
  </si>
  <si>
    <t xml:space="preserve">Archers, Knight, Tesla, Barbarian Barrel, Fireball, Berserker, Fire Spirit, X-Bow</t>
  </si>
  <si>
    <t xml:space="preserve">Lumberjack, Bowler, Battle Ram, Heal Spirit, Mother Witch, Vines, Giant Skeleton, Bandit</t>
  </si>
  <si>
    <t xml:space="preserve">Battle Ram+Royal Hogs+X-Bow</t>
  </si>
  <si>
    <t xml:space="preserve">Giant Snowball, Bowler, Archers, Giant, Arrows, Skeletons, Zappies, Graveyard</t>
  </si>
  <si>
    <t xml:space="preserve">Mortar, Goblins, Skeleton Barrel, Lightning, Minions, Rascals, Ronin, The Log</t>
  </si>
  <si>
    <t xml:space="preserve">Giant+Graveyard+Mortar+Royal Giant+Skeleton Barrel</t>
  </si>
  <si>
    <r>
      <rPr>
        <sz val="11"/>
        <rFont val="Arial"/>
        <family val="0"/>
        <charset val="1"/>
      </rPr>
      <t xml:space="preserve">Lucas✨</t>
    </r>
    <r>
      <rPr>
        <sz val="11"/>
        <rFont val="DejaVu Sans"/>
        <family val="2"/>
      </rPr>
      <t xml:space="preserve">杰克</t>
    </r>
    <r>
      <rPr>
        <sz val="11"/>
        <rFont val="Arial"/>
        <family val="0"/>
        <charset val="1"/>
      </rPr>
      <t xml:space="preserve">_vs_adriel_S2</t>
    </r>
  </si>
  <si>
    <t xml:space="preserve">Bats, Goblinstein, Archers, Miner, The Log, Skeletons, Poison, Inferno Tower</t>
  </si>
  <si>
    <t xml:space="preserve">Goblin Barrel+Golem+Miner+Wall Breakers</t>
  </si>
  <si>
    <t xml:space="preserve">Giant Snowball, Wizard, Valkyrie, Berserker, Elixir Collector, Fire Spirit, Ice Spirit, X-Bow</t>
  </si>
  <si>
    <t xml:space="preserve">Mortar, Goblinstein, Skeleton Barrel, Barbarian Barrel, Lightning, Archers, Skeletons, Cannon Cart</t>
  </si>
  <si>
    <t xml:space="preserve">Battle Ram+Mortar+Skeleton Barrel+X-Bow</t>
  </si>
  <si>
    <t xml:space="preserve">Archers, Goblinstein, Skeletons, Barbarian Barrel, Bomb Tower, Graveyard, Ice Spirit, Poison</t>
  </si>
  <si>
    <t xml:space="preserve">Zap, Mega Minion, Goblin Cage, Lava Hound, Goblin Curse, Spirit Empress, Miner, Guards</t>
  </si>
  <si>
    <t xml:space="preserve">Bomber, Monk, Knight, Heal Spirit, Rage, Three Musketeers, Elixir Collector, Elite Barbarians</t>
  </si>
  <si>
    <t xml:space="preserve">Elite Barbarians+Graveyard+Lava Hound+Miner+Three Musketeers</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</si>
  <si>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</si>
  <si>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</si>
  <si>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</si>
  <si>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</si>
  <si>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</si>
  <si>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</si>
  <si>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</si>
  <si>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</si>
  <si>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</si>
  <si>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</si>
  <si>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</si>
  <si>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</si>
  <si>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</si>
  <si>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</si>
  <si>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</si>
  <si>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</si>
  <si>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</si>
  <si>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</si>
  <si>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</si>
  <si>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</si>
  <si>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</si>
  <si>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</si>
  <si>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</si>
  <si>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</si>
  <si>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</si>
  <si>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</si>
  <si>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</si>
  <si>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</si>
  <si>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</si>
  <si>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</si>
  <si>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</si>
  <si>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</si>
  <si>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</si>
  <si>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</si>
  <si>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</si>
  <si>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</si>
  <si>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</si>
  <si>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</si>
  <si>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</si>
  <si>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</si>
  <si>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</si>
  <si>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</si>
  <si>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</si>
  <si>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</si>
  <si>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</si>
  <si>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</si>
  <si>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</si>
  <si>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</si>
  <si>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</si>
  <si>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</si>
  <si>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</si>
  <si>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</si>
  <si>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</si>
  <si>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</si>
  <si>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</si>
  <si>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</si>
  <si>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</si>
  <si>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</si>
  <si>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</si>
  <si>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</si>
  <si>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</si>
  <si>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</si>
  <si>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</si>
  <si>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</si>
  <si>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</si>
  <si>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</si>
  <si>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</si>
  <si>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</si>
  <si>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</si>
  <si>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</si>
  <si>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</si>
  <si>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</si>
  <si>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</si>
  <si>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</si>
  <si>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</si>
  <si>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</si>
  <si>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</si>
  <si>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</si>
  <si>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</si>
  <si>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</si>
  <si>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</si>
  <si>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</si>
  <si>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</si>
  <si>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</si>
  <si>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</si>
  <si>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</si>
  <si>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</si>
  <si>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</si>
  <si>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</si>
  <si>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</si>
  <si>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</si>
  <si>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</si>
  <si>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</si>
  <si>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</si>
  <si>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</si>
  <si>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</si>
  <si>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</si>
  <si>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</si>
  <si>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</si>
  <si>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</si>
  <si>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</si>
  <si>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</si>
  <si>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</si>
  <si>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</si>
  <si>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</si>
  <si>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</si>
  <si>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</si>
  <si>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</si>
  <si>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</si>
  <si>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</si>
  <si>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</si>
  <si>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</si>
  <si>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</si>
  <si>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</si>
  <si>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</si>
  <si>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</si>
  <si>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</si>
  <si>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</si>
  <si>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</si>
  <si>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</si>
  <si>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</si>
  <si>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</si>
  <si>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</si>
  <si>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</si>
  <si>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</si>
  <si>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</si>
  <si>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</si>
  <si>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</si>
  <si>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</si>
  <si>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</si>
  <si>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</si>
  <si>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</si>
  <si>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</si>
  <si>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</si>
  <si>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</si>
  <si>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</si>
  <si>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</si>
  <si>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</si>
  <si>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</si>
  <si>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</si>
  <si>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</si>
  <si>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</si>
  <si>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</si>
  <si>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</si>
  <si>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</si>
  <si>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</si>
  <si>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</si>
  <si>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</si>
  <si>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</si>
  <si>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</si>
  <si>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</si>
  <si>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</si>
  <si>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</si>
  <si>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</si>
  <si>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</si>
  <si>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</si>
  <si>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</si>
  <si>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</si>
  <si>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</si>
  <si>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</si>
  <si>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</si>
  <si>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</si>
  <si>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</si>
  <si>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</si>
  <si>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</si>
  <si>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</si>
  <si>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</si>
  <si>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</si>
  <si>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</si>
  <si>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</si>
  <si>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</si>
  <si>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</si>
  <si>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</si>
  <si>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</si>
  <si>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</si>
  <si>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</si>
  <si>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</si>
  <si>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</si>
  <si>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</si>
  <si>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</si>
  <si>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</si>
  <si>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</si>
  <si>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</si>
  <si>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</si>
  <si>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</si>
  <si>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</si>
  <si>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</si>
  <si>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</si>
  <si>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</si>
  <si>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</si>
  <si>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</si>
  <si>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</si>
  <si>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</si>
  <si>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</si>
  <si>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</si>
  <si>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</si>
  <si>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</si>
  <si>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</si>
  <si>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</si>
  <si>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</si>
  <si>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</si>
  <si>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</si>
  <si>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</si>
  <si>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</si>
  <si>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</si>
  <si>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</si>
  <si>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</si>
  <si>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</si>
  <si>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</si>
  <si>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</si>
  <si>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</si>
  <si>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</si>
  <si>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</si>
  <si>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</si>
  <si>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</si>
  <si>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</si>
  <si>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</si>
  <si>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</si>
  <si>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</si>
  <si>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</si>
  <si>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</si>
  <si>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</si>
  <si>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</si>
  <si>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</si>
  <si>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</si>
  <si>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</si>
  <si>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</si>
  <si>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</si>
  <si>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</si>
  <si>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</si>
  <si>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</si>
  <si>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</si>
  <si>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</si>
  <si>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</si>
  <si>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</si>
  <si>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</si>
  <si>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</si>
  <si>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</si>
  <si>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</si>
  <si>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</si>
  <si>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</si>
  <si>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</si>
  <si>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</si>
  <si>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</si>
  <si>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</si>
  <si>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</si>
  <si>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</si>
  <si>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</si>
  <si>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</si>
  <si>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</si>
  <si>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</si>
  <si>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</si>
  <si>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</si>
  <si>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</si>
  <si>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</si>
  <si>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</si>
  <si>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</si>
  <si>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</si>
  <si>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</si>
  <si>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</si>
  <si>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</si>
  <si>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</si>
  <si>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</si>
  <si>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</si>
  <si>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</si>
  <si>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</si>
  <si>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</si>
  <si>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</si>
  <si>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</si>
  <si>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</si>
  <si>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</si>
  <si>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</si>
  <si>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</si>
  <si>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</si>
  <si>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</si>
  <si>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</si>
  <si>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</si>
  <si>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</si>
  <si>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</si>
  <si>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</si>
  <si>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</si>
  <si>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</si>
  <si>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</si>
  <si>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</si>
  <si>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</si>
  <si>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</si>
  <si>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</si>
  <si>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</si>
  <si>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</si>
  <si>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</si>
  <si>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</si>
  <si>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</si>
  <si>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</si>
  <si>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</si>
  <si>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</si>
  <si>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</si>
  <si>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</si>
  <si>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</si>
  <si>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</si>
  <si>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</si>
  <si>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</si>
  <si>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</si>
  <si>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</si>
  <si>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</si>
  <si>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</si>
  <si>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</si>
  <si>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</si>
  <si>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</si>
  <si>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</si>
  <si>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</si>
  <si>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</si>
  <si>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</si>
  <si>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</si>
  <si>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</si>
  <si>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</si>
  <si>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</si>
  <si>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</si>
  <si>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</si>
  <si>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</si>
  <si>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</si>
  <si>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</si>
  <si>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</si>
  <si>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</si>
  <si>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</si>
  <si>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</si>
  <si>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</si>
  <si>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</si>
  <si>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</si>
  <si>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</si>
  <si>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</si>
  <si>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</si>
  <si>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</si>
  <si>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</si>
  <si>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</si>
  <si>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</si>
  <si>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</si>
  <si>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</si>
  <si>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</si>
  <si>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</si>
  <si>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</si>
  <si>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</si>
  <si>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</si>
  <si>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</si>
  <si>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</si>
  <si>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</si>
  <si>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</si>
  <si>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</si>
  <si>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</si>
  <si>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</si>
  <si>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</si>
  <si>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</si>
  <si>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</si>
  <si>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</si>
  <si>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</si>
  <si>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</si>
  <si>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</si>
  <si>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</si>
  <si>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</si>
  <si>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</si>
  <si>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</si>
  <si>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</si>
  <si>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</si>
  <si>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</si>
  <si>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</si>
  <si>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</si>
  <si>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</si>
  <si>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</si>
  <si>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</si>
  <si>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</si>
  <si>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</si>
  <si>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</si>
  <si>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</si>
  <si>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</si>
  <si>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</si>
  <si>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</si>
  <si>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</si>
  <si>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</si>
  <si>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</si>
  <si>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</si>
  <si>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</si>
  <si>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</si>
  <si>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</si>
  <si>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</si>
  <si>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</si>
  <si>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</si>
  <si>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</si>
  <si>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</si>
  <si>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</si>
  <si>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</si>
  <si>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</si>
  <si>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</si>
  <si>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</si>
  <si>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</si>
  <si>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</si>
  <si>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</si>
  <si>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</si>
  <si>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</si>
  <si>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</si>
  <si>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</si>
  <si>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</si>
  <si>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</si>
  <si>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</si>
  <si>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</si>
  <si>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</si>
  <si>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</si>
  <si>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</si>
  <si>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</si>
  <si>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</si>
  <si>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</si>
  <si>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</si>
  <si>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</si>
  <si>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</si>
  <si>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</si>
  <si>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</si>
  <si>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</si>
  <si>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</si>
  <si>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</si>
  <si>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</si>
  <si>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</si>
  <si>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</si>
  <si>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</si>
  <si>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</si>
  <si>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</si>
  <si>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</si>
  <si>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</si>
  <si>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</si>
  <si>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</si>
  <si>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</si>
  <si>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</si>
  <si>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</si>
  <si>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</si>
  <si>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</si>
  <si>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</si>
  <si>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</si>
  <si>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</si>
  <si>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</si>
  <si>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</si>
  <si>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</si>
  <si>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</si>
  <si>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</si>
  <si>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</si>
  <si>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</si>
  <si>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</si>
  <si>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</si>
  <si>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</si>
  <si>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</si>
  <si>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</si>
  <si>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</si>
  <si>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</si>
  <si>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</si>
  <si>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</si>
  <si>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</si>
  <si>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</si>
  <si>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</si>
  <si>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</si>
  <si>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</si>
  <si>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</si>
  <si>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</si>
  <si>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</si>
  <si>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</si>
  <si>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</si>
  <si>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</si>
  <si>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</si>
  <si>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</si>
  <si>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</si>
  <si>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</si>
  <si>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</si>
  <si>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</si>
  <si>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</si>
  <si>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</si>
  <si>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</si>
  <si>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</si>
  <si>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</si>
  <si>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</si>
  <si>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</si>
  <si>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</si>
  <si>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</si>
  <si>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</si>
  <si>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</si>
  <si>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</si>
  <si>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</si>
  <si>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</si>
  <si>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</si>
  <si>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</si>
  <si>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</si>
  <si>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</si>
  <si>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</si>
  <si>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</si>
  <si>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</si>
  <si>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</si>
  <si>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</si>
  <si>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</si>
  <si>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</si>
  <si>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</si>
  <si>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</si>
  <si>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</si>
  <si>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</si>
  <si>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</si>
  <si>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</si>
  <si>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</si>
  <si>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</si>
  <si>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</si>
  <si>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</si>
  <si>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</si>
  <si>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</si>
  <si>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</si>
  <si>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</si>
  <si>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</si>
  <si>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</si>
  <si>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</si>
  <si>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</si>
  <si>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</si>
  <si>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</si>
  <si>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</si>
  <si>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</si>
  <si>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</si>
  <si>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</si>
  <si>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</si>
  <si>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</si>
  <si>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</si>
  <si>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</si>
  <si>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</si>
  <si>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</si>
  <si>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</si>
  <si>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</si>
  <si>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Pedro™️_vs_SandBox_S2</t>
  </si>
  <si>
    <t xml:space="preserve">Giant Snowball, Knight, Cannon, Goblin Drill, Rocket, Bomber, Fire Spirit, Skeletons</t>
  </si>
  <si>
    <t xml:space="preserve">Archers, Dark Prince, Royal Hogs, Ice Spirit, Goblin Demolisher, Goblin Hut, Earthquake, Royal Delivery</t>
  </si>
  <si>
    <t xml:space="preserve">Firecracker, Mighty Miner, Tesla, Earthquake, The Log, Electro Spirit, Hog Rider, Goblins</t>
  </si>
  <si>
    <t xml:space="preserve">Hog Rider+Lava Hound+Mortar</t>
  </si>
  <si>
    <t xml:space="preserve">Goblin Drill, Magic Archer, Giant Snowball, Poison, Knight, Fire Spirit, Berserker, Tesla</t>
  </si>
  <si>
    <t xml:space="preserve">Musketeer, Balloon, Zap, Guards, Miner, Ronin, Bomb Tower, Arrows</t>
  </si>
  <si>
    <t xml:space="preserve">Wall Breakers, Magic Archer, Goblin Barrel, Electro Spirit, Fire Spirit, Berserker, Tesla, Royal Delivery</t>
  </si>
  <si>
    <t xml:space="preserve">Balloon+Goblin Barrel+Golem+Miner+Wall Breakers</t>
  </si>
  <si>
    <t xml:space="preserve">Royal Giant, Barbarian Barrel, Royal Ghost, Skeletons, Fisherman, Electro Spirit, Hunter, Fireball</t>
  </si>
  <si>
    <t xml:space="preserve">Bats, Magic Archer, Wall Breakers, Fire Spirit, Royal Delivery, Miner, Ronin, Bomb Tower</t>
  </si>
  <si>
    <t xml:space="preserve">Baby Dragon, Golden Knight, Goblin Cage, Bomber, Mother Witch, Electro Giant, Lightning, Tornado</t>
  </si>
  <si>
    <t xml:space="preserve">Electro Giant+Miner+Royal Giant+Wall Breakers</t>
  </si>
  <si>
    <t xml:space="preserve">Royal Hogs, Archer Queen, Cannon, Fire Spirit, Skeletons, The Log, Earthquake, Royal Delivery</t>
  </si>
  <si>
    <t xml:space="preserve">Knight, Tombstone, Musketeer, Ice Spirit, Skeleton Dragons, Poison, Graveyard, Giant Snowball</t>
  </si>
  <si>
    <t xml:space="preserve">Goblin Drill, Knight, Giant Snowball, Bomber, Fire Spirit, Berserker, Tesla, Poison</t>
  </si>
  <si>
    <t xml:space="preserve">Royal Hogs, Monk, Cannon, Guards, Electro Spirit, Skeleton Dragons, Lightning,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</si>
  <si>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</si>
  <si>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</si>
  <si>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</si>
  <si>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</si>
  <si>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</si>
  <si>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</si>
  <si>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</si>
  <si>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</si>
  <si>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</si>
  <si>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</si>
  <si>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</si>
  <si>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</si>
  <si>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</si>
  <si>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</si>
  <si>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</si>
  <si>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</si>
  <si>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</si>
  <si>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</si>
  <si>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</si>
  <si>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</si>
  <si>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</si>
  <si>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</si>
  <si>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</si>
  <si>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</si>
  <si>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</si>
  <si>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</si>
  <si>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</si>
  <si>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</si>
  <si>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</si>
  <si>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</si>
  <si>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</si>
  <si>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</si>
  <si>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</si>
  <si>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</si>
  <si>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</si>
  <si>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</si>
  <si>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</si>
  <si>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</si>
  <si>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</si>
  <si>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</si>
  <si>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</si>
  <si>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</si>
  <si>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</si>
  <si>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</si>
  <si>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</si>
  <si>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</si>
  <si>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</si>
  <si>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</si>
  <si>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</si>
  <si>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</si>
  <si>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</si>
  <si>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</si>
  <si>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</si>
  <si>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</si>
  <si>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</si>
  <si>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</si>
  <si>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</si>
  <si>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</si>
  <si>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</si>
  <si>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</si>
  <si>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</si>
  <si>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Polaris_vs_Vitor75_S1</t>
  </si>
  <si>
    <t xml:space="preserve">Mortar, Goblinstein, Royal Ghost, Cannon Cart, Barbarian Barrel, Skeletons, Minions, Lightning</t>
  </si>
  <si>
    <t xml:space="preserve">Goblin Barrel, Magic Archer, Wall Breakers, Tesla, Ice Spirit, Royal Delivery, Berserker, Fire Spirit</t>
  </si>
  <si>
    <t xml:space="preserve">Goblin Drill, Goblins, Giant Snowball, Goblin Hut, Poison, Ronin, Electro Spirit, Goblin Demolisher</t>
  </si>
  <si>
    <t xml:space="preserve">Battle Ram, Golden Knight, Mega Knight, Ronin, Electro Wizard, Skeleton Dragons, Mother Witch, Arrows</t>
  </si>
  <si>
    <t xml:space="preserve">Goblin Drill, Knight, Giant Snowball, Bomber, Poison, Inferno Tower, Fire Spirit, Skeletons</t>
  </si>
  <si>
    <t xml:space="preserve">Royal Hogs, Dark Prince, Baby Dragon, Barbarian Barrel, Lightning, Berserker, Tesla, Electro Spirit</t>
  </si>
  <si>
    <t xml:space="preserve">Baby Dragon, Golden Knight, Goblin Cage, Barbarian Barrel, Tornado, Golem, Ice Wizard, Lightning</t>
  </si>
  <si>
    <t xml:space="preserve">Bats, Magic Archer, Wall Breakers, Skeletons, Bomb Tower, Fire Spirit, Miner, Royal Delivery</t>
  </si>
  <si>
    <t xml:space="preserve">Furnace, Mighty Miner, Cannon, Hog Rider, Electro Spirit, Berserker, The Log, Earthquake</t>
  </si>
  <si>
    <t xml:space="preserve">Goblin Barrel, Goblins, Dart Goblin, Royal Delivery, Tesla, Ronin, Ice Spirit, Fire Spirit</t>
  </si>
  <si>
    <t xml:space="preserve">Zap, Tombstone, Valkyrie, Lava Hound, Spirit Empress, Miner, Arrows, Skeleton Dragons</t>
  </si>
  <si>
    <t xml:space="preserve">Goblin Barrel+Lava Hound+Miner+Royal Giant</t>
  </si>
  <si>
    <t xml:space="preserve">Royal Hogs, Dark Prince, Archers, Electro Spirit, Skeletons, Tesla, Barbarian Barrel, Lightning</t>
  </si>
  <si>
    <t xml:space="preserve">Royal Giant, Tombstone, Monk, Fireball, Skeleton Dragons, Fisherman, Mother Witch, The Log</t>
  </si>
  <si>
    <t xml:space="preserve">Cannon, Knight, Giant Snowball, Graveyard, Poison, Goblin Demolisher, Ice Spirit, Minions</t>
  </si>
  <si>
    <t xml:space="preserve">Zap, Giant, Mega Minion, Bomber, Dark Prince, Ronin, Fireball, Rage</t>
  </si>
  <si>
    <t xml:space="preserve">Mega Knight, Golden Knight, Battle Ram, Skeleton Dragons, Mother Witch, Bandit, Arrows, Zappies</t>
  </si>
  <si>
    <t xml:space="preserve">Battle Ram+Giant+Goblin Barrel+Wall Breakers</t>
  </si>
  <si>
    <t xml:space="preserve">Cannon, Archer Queen, Royal Hogs, Earthquake, Fire Spirit, Skeletons, The Log, Royal Delivery</t>
  </si>
  <si>
    <t xml:space="preserve">Mega Knight, Golden Knight, Lumberjack, Hog Rider, Skeleton Dragons, Arrows, Mother Witch, Rage</t>
  </si>
  <si>
    <t xml:space="preserve">Battle Ram+Hog Rider+Royal Hogs+Three Musketeers</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</si>
  <si>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</si>
  <si>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</si>
  <si>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</si>
  <si>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</si>
  <si>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</si>
  <si>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</si>
  <si>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</si>
  <si>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</si>
  <si>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</si>
  <si>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</si>
  <si>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</si>
  <si>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</si>
  <si>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</si>
  <si>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</si>
  <si>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</si>
  <si>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</si>
  <si>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</si>
  <si>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</si>
  <si>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</si>
  <si>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</si>
  <si>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</si>
  <si>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</si>
  <si>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</si>
  <si>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</si>
  <si>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</si>
  <si>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</si>
  <si>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</si>
  <si>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</si>
  <si>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</si>
  <si>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</si>
  <si>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</si>
  <si>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</si>
  <si>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</si>
  <si>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</si>
  <si>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</si>
  <si>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</si>
  <si>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</si>
  <si>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</si>
  <si>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</si>
  <si>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</si>
  <si>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</si>
  <si>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</si>
  <si>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</si>
  <si>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</si>
  <si>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</si>
  <si>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</si>
  <si>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</si>
  <si>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</si>
  <si>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</si>
  <si>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</si>
  <si>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</si>
  <si>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</si>
  <si>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</si>
  <si>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</si>
  <si>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</si>
  <si>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</si>
  <si>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</si>
  <si>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</si>
  <si>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</si>
  <si>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</si>
  <si>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</si>
  <si>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</si>
  <si>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</si>
  <si>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</si>
  <si>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</si>
  <si>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</si>
  <si>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</si>
  <si>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</si>
  <si>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</si>
  <si>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</si>
  <si>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</si>
  <si>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</si>
  <si>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</si>
  <si>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</si>
  <si>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</si>
  <si>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</si>
  <si>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</si>
  <si>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</si>
  <si>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</si>
  <si>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</si>
  <si>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</si>
  <si>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</si>
  <si>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</si>
  <si>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</si>
  <si>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</si>
  <si>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</si>
  <si>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</si>
  <si>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</si>
  <si>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</si>
  <si>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</si>
  <si>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</si>
  <si>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</si>
  <si>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</si>
  <si>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</si>
  <si>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</si>
  <si>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</si>
  <si>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</si>
  <si>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</si>
  <si>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</si>
  <si>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</si>
  <si>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Goblin Cage, Dark Prince, Zap, Lava Hound, Spirit Empress, Berserker, Fireball, Skeleton Dragons</t>
  </si>
  <si>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</si>
  <si>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</si>
  <si>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</si>
  <si>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</si>
  <si>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</si>
  <si>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</si>
  <si>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</si>
  <si>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</si>
  <si>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</si>
  <si>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</si>
  <si>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Wall Breakers, Magic Archer, Goblin Barrel, Berserker, Fire Spirit, Ice Spirit, Royal Delivery, Inferno Tower</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</si>
  <si>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</si>
  <si>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</si>
  <si>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</si>
  <si>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</si>
  <si>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</si>
  <si>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</si>
  <si>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</si>
  <si>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</si>
  <si>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</si>
  <si>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</si>
  <si>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</si>
  <si>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</si>
  <si>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</si>
  <si>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</si>
  <si>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</si>
  <si>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</si>
  <si>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</si>
  <si>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</si>
  <si>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</si>
  <si>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</si>
  <si>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</si>
  <si>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</si>
  <si>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</si>
  <si>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</si>
  <si>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</si>
  <si>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</si>
  <si>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</si>
  <si>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</si>
  <si>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</si>
  <si>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</si>
  <si>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</si>
  <si>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</si>
  <si>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</si>
  <si>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</si>
  <si>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</si>
  <si>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</si>
  <si>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</si>
  <si>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</si>
  <si>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</si>
  <si>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</si>
  <si>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</si>
  <si>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</si>
  <si>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</si>
  <si>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</si>
  <si>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</si>
  <si>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</si>
  <si>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</si>
  <si>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</si>
  <si>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</si>
  <si>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</si>
  <si>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</si>
  <si>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</si>
  <si>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</si>
  <si>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</si>
  <si>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</si>
  <si>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</si>
  <si>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</si>
  <si>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</si>
  <si>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</si>
  <si>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</si>
  <si>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</si>
  <si>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</si>
  <si>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</si>
  <si>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</si>
  <si>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</si>
  <si>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</si>
  <si>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</si>
  <si>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</si>
  <si>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</si>
  <si>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</si>
  <si>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</si>
  <si>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</si>
  <si>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</si>
  <si>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</si>
  <si>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</si>
  <si>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</si>
  <si>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</si>
  <si>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</si>
  <si>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</si>
  <si>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</si>
  <si>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</si>
  <si>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</si>
  <si>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</si>
  <si>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</si>
  <si>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</si>
  <si>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</si>
  <si>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</si>
  <si>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</si>
  <si>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</si>
  <si>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</si>
  <si>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</si>
  <si>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</si>
  <si>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</si>
  <si>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</si>
  <si>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</si>
  <si>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</si>
  <si>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</si>
  <si>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</si>
  <si>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</si>
  <si>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</si>
  <si>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</si>
  <si>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</si>
  <si>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</si>
  <si>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</si>
  <si>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</si>
  <si>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</si>
  <si>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</si>
  <si>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</si>
  <si>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</si>
  <si>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</si>
  <si>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</si>
  <si>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</si>
  <si>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</si>
  <si>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</si>
  <si>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</si>
  <si>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</si>
  <si>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</si>
  <si>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</si>
  <si>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</si>
  <si>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</si>
  <si>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</si>
  <si>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</si>
  <si>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</si>
  <si>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</si>
  <si>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</si>
  <si>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</si>
  <si>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</si>
  <si>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</si>
  <si>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</si>
  <si>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</si>
  <si>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</si>
  <si>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</si>
  <si>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</si>
  <si>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</si>
  <si>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</si>
  <si>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</si>
  <si>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</si>
  <si>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</si>
  <si>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</si>
  <si>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</si>
  <si>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</si>
  <si>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</si>
  <si>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</si>
  <si>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</si>
  <si>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</si>
  <si>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</si>
  <si>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</si>
  <si>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</si>
  <si>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</si>
  <si>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</si>
  <si>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</si>
  <si>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</si>
  <si>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</si>
  <si>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</si>
  <si>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</si>
  <si>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</si>
  <si>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</si>
  <si>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</si>
  <si>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</si>
  <si>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</si>
  <si>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</si>
  <si>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</si>
  <si>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</si>
  <si>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</si>
  <si>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</si>
  <si>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</si>
  <si>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</si>
  <si>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</si>
  <si>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</si>
  <si>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</si>
  <si>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</si>
  <si>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</si>
  <si>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</si>
  <si>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</si>
  <si>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</si>
  <si>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</si>
  <si>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</si>
  <si>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</si>
  <si>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</si>
  <si>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</si>
  <si>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</si>
  <si>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</si>
  <si>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</si>
  <si>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</si>
  <si>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</si>
  <si>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</si>
  <si>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</si>
  <si>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</si>
  <si>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</si>
  <si>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</si>
  <si>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</si>
  <si>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</si>
  <si>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</si>
  <si>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</si>
  <si>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</si>
  <si>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</si>
  <si>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</si>
  <si>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</si>
  <si>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</si>
  <si>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</si>
  <si>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</si>
  <si>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</si>
  <si>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</si>
  <si>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</si>
  <si>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</si>
  <si>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</si>
  <si>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</si>
  <si>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</si>
  <si>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</si>
  <si>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</si>
  <si>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</si>
  <si>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</si>
  <si>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</si>
  <si>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</si>
  <si>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</si>
  <si>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</si>
  <si>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</si>
  <si>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</si>
  <si>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</si>
  <si>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</si>
  <si>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</si>
  <si>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</si>
  <si>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</si>
  <si>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</si>
  <si>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</si>
  <si>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</si>
  <si>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</si>
  <si>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</si>
  <si>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</si>
  <si>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</si>
  <si>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</si>
  <si>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</si>
  <si>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</si>
  <si>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</si>
  <si>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</si>
  <si>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</si>
  <si>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</si>
  <si>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</si>
  <si>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</si>
  <si>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</si>
  <si>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</si>
  <si>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</si>
  <si>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</si>
  <si>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</si>
  <si>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</si>
  <si>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</si>
  <si>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</si>
  <si>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</si>
  <si>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</si>
  <si>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</si>
  <si>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</si>
  <si>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</si>
  <si>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</si>
  <si>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</si>
  <si>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</si>
  <si>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</si>
  <si>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</si>
  <si>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</si>
  <si>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</si>
  <si>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</si>
  <si>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</si>
  <si>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</si>
  <si>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</si>
  <si>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</si>
  <si>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</si>
  <si>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</si>
  <si>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</si>
  <si>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</si>
  <si>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</si>
  <si>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</si>
  <si>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</si>
  <si>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</si>
  <si>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</si>
  <si>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</si>
  <si>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</si>
  <si>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</si>
  <si>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</si>
  <si>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</si>
  <si>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</si>
  <si>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</si>
  <si>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</si>
  <si>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</si>
  <si>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</si>
  <si>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</si>
  <si>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</si>
  <si>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</si>
  <si>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</si>
  <si>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</si>
  <si>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</si>
  <si>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</si>
  <si>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</si>
  <si>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</si>
  <si>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</si>
  <si>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</si>
  <si>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</si>
  <si>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</si>
  <si>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</si>
  <si>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</si>
  <si>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</si>
  <si>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</si>
  <si>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</si>
  <si>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</si>
  <si>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</si>
  <si>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</si>
  <si>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</si>
  <si>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</si>
  <si>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</si>
  <si>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</si>
  <si>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</si>
  <si>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</si>
  <si>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</si>
  <si>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</si>
  <si>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</si>
  <si>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</si>
  <si>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</si>
  <si>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</si>
  <si>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</si>
  <si>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</si>
  <si>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</si>
  <si>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</si>
  <si>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</si>
  <si>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</si>
  <si>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</si>
  <si>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</si>
  <si>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</si>
  <si>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</si>
  <si>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</si>
  <si>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</si>
  <si>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</si>
  <si>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</si>
  <si>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</si>
  <si>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</si>
  <si>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</si>
  <si>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</si>
  <si>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</si>
  <si>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</si>
  <si>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</si>
  <si>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</si>
  <si>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</si>
  <si>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</si>
  <si>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</si>
  <si>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</si>
  <si>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</si>
  <si>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</si>
  <si>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</si>
  <si>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</si>
  <si>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</si>
  <si>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</si>
  <si>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</si>
  <si>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</si>
  <si>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</si>
  <si>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</si>
  <si>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</si>
  <si>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</si>
  <si>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</si>
  <si>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</si>
  <si>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</si>
  <si>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</si>
  <si>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</si>
  <si>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</si>
  <si>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</si>
  <si>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</si>
  <si>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</si>
  <si>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</si>
  <si>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</si>
  <si>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</si>
  <si>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</si>
  <si>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</si>
  <si>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</si>
  <si>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</si>
  <si>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</si>
  <si>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</si>
  <si>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</si>
  <si>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</si>
  <si>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</si>
  <si>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</si>
  <si>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</si>
  <si>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</si>
  <si>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</si>
  <si>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</si>
  <si>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</si>
  <si>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</si>
  <si>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</si>
  <si>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</si>
  <si>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</si>
  <si>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</si>
  <si>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</si>
  <si>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</si>
  <si>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</si>
  <si>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</si>
  <si>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</si>
  <si>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</si>
  <si>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</si>
  <si>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</si>
  <si>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</si>
  <si>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</si>
  <si>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</si>
  <si>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</si>
  <si>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</si>
  <si>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</si>
  <si>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</si>
  <si>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</si>
  <si>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</si>
  <si>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</si>
  <si>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</si>
  <si>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</si>
  <si>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</si>
  <si>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</si>
  <si>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</si>
  <si>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</si>
  <si>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</si>
  <si>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</si>
  <si>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</si>
  <si>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</si>
  <si>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</si>
  <si>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</si>
  <si>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</si>
  <si>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</si>
  <si>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</si>
  <si>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</si>
  <si>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</si>
  <si>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</si>
  <si>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</si>
  <si>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</si>
  <si>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</si>
  <si>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</si>
  <si>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</si>
  <si>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</si>
  <si>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</si>
  <si>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</si>
  <si>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</si>
  <si>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</si>
  <si>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</si>
  <si>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</si>
  <si>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</si>
  <si>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</si>
  <si>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</si>
  <si>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</si>
  <si>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</si>
  <si>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</si>
  <si>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</si>
  <si>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</si>
  <si>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</si>
  <si>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</si>
  <si>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</si>
  <si>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</si>
  <si>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</si>
  <si>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</si>
  <si>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</si>
  <si>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</si>
  <si>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</si>
  <si>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</si>
  <si>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</si>
  <si>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</si>
  <si>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</si>
  <si>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</si>
  <si>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</si>
  <si>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</si>
  <si>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</si>
  <si>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</si>
  <si>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</si>
  <si>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</si>
  <si>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</si>
  <si>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</si>
  <si>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</si>
  <si>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</si>
  <si>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</si>
  <si>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</si>
  <si>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</si>
  <si>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</si>
  <si>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</si>
  <si>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</si>
  <si>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</si>
  <si>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</si>
  <si>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</si>
  <si>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</si>
  <si>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</si>
  <si>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</si>
  <si>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</si>
  <si>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</si>
  <si>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</si>
  <si>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</si>
  <si>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</si>
  <si>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</si>
  <si>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</si>
  <si>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</si>
  <si>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</si>
  <si>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</si>
  <si>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</si>
  <si>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</si>
  <si>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</si>
  <si>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</si>
  <si>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</si>
  <si>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</si>
  <si>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</si>
  <si>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</si>
  <si>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</si>
  <si>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</si>
  <si>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</si>
  <si>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</si>
  <si>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</si>
  <si>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</si>
  <si>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</si>
  <si>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</si>
  <si>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</si>
  <si>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</si>
  <si>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</si>
  <si>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</si>
  <si>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</si>
  <si>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</si>
  <si>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</si>
  <si>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</si>
  <si>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</si>
  <si>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</si>
  <si>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</si>
  <si>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</si>
  <si>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</si>
  <si>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</si>
  <si>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</si>
  <si>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</si>
  <si>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</si>
  <si>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</si>
  <si>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</si>
  <si>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</si>
  <si>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</si>
  <si>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</si>
  <si>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</si>
  <si>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</si>
  <si>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</si>
  <si>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</si>
  <si>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</si>
  <si>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</si>
  <si>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</si>
  <si>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</si>
  <si>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</si>
  <si>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</si>
  <si>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</si>
  <si>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</si>
  <si>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</si>
  <si>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</si>
  <si>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</si>
  <si>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</si>
  <si>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</si>
  <si>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</si>
  <si>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</si>
  <si>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</si>
  <si>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</si>
  <si>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</si>
  <si>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</si>
  <si>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</si>
  <si>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</si>
  <si>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</si>
  <si>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</si>
  <si>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</si>
  <si>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</si>
  <si>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</si>
  <si>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</si>
  <si>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</si>
  <si>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</si>
  <si>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</si>
  <si>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</si>
  <si>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</si>
  <si>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</si>
  <si>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</si>
  <si>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</si>
  <si>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</si>
  <si>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</si>
  <si>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</si>
  <si>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t xml:space="preserve">SandBox_vs_CALSub™️✨Kun_S2</t>
  </si>
  <si>
    <t xml:space="preserve">Battle Ram+Lava Hound+Royal Hogs</t>
  </si>
  <si>
    <t xml:space="preserve">Royal Hogs, Dark Prince, Tesla, Lightning, Skeleton Dragons, Goblins, Ice Spirit, The Log</t>
  </si>
  <si>
    <t xml:space="preserve">Skeleton Barrel, Bowler, Mortar, Lightning, Dart Goblin, Minions, Rascals, The Log</t>
  </si>
  <si>
    <t xml:space="preserve">Royal Hogs, Magic Archer, Tesla, Ronin, Berserker, Lightning, Electro Spirit, The Log</t>
  </si>
  <si>
    <t xml:space="preserve">SandBox_vs_Pedro™️_S2</t>
  </si>
  <si>
    <t xml:space="preserve">Royal Hogs, Mighty Miner, Baby Dragon, Berserker, Lightning, Electro Spirit, The Log, Bomb Tower</t>
  </si>
  <si>
    <t xml:space="preserve">Graveyard+Lava Hound+Miner+Royal Hogs</t>
  </si>
  <si>
    <t xml:space="preserve">Battle Ram+Graveyard+Mortar+Skeleton Barrel</t>
  </si>
  <si>
    <t xml:space="preserve">Furnace, Monk, Tesla, Hog Rider, Lightning, Guards, Electro Spirit, The Log</t>
  </si>
  <si>
    <t xml:space="preserve">Giant+Graveyard+Hog Rider+Lava Hound</t>
  </si>
  <si>
    <t xml:space="preserve">Goblin Drill, Golden Knight, Giant Snowball, Poison, Bomber, Fire Spirit, Royal Delivery, Cannon</t>
  </si>
  <si>
    <t xml:space="preserve">Musketeer, Balloon, Monk, Miner, Guards, Arrows, Giant Snowball, Bomb Tower</t>
  </si>
  <si>
    <t xml:space="preserve">Royal Hogs, Monk, Tesla, Berserker, Fireball, Skeleton Dragons, Electro Spirit, The Log</t>
  </si>
  <si>
    <t xml:space="preserve">Giant+Graveyard+Mortar+Royal Hogs</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</si>
  <si>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</si>
  <si>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</si>
  <si>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</si>
  <si>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</si>
  <si>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</si>
  <si>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</si>
  <si>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</si>
  <si>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</si>
  <si>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</si>
  <si>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</si>
  <si>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</si>
  <si>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</si>
  <si>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</si>
  <si>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</si>
  <si>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</si>
  <si>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</si>
  <si>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</si>
  <si>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</si>
  <si>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</si>
  <si>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</si>
  <si>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</si>
  <si>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</si>
  <si>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</si>
  <si>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</si>
  <si>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</si>
  <si>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</si>
  <si>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</si>
  <si>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</si>
  <si>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</si>
  <si>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</si>
  <si>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</si>
  <si>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</si>
  <si>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</si>
  <si>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</si>
  <si>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</si>
  <si>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</si>
  <si>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</si>
  <si>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</si>
  <si>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</si>
  <si>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</si>
  <si>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</si>
  <si>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</si>
  <si>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</si>
  <si>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</si>
  <si>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</si>
  <si>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</si>
  <si>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</si>
  <si>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</si>
  <si>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</si>
  <si>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</si>
  <si>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</si>
  <si>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</si>
  <si>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</si>
  <si>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</si>
  <si>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</si>
  <si>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</si>
  <si>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</si>
  <si>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</si>
  <si>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</si>
  <si>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</si>
  <si>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</si>
  <si>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</si>
  <si>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</si>
  <si>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</si>
  <si>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</si>
  <si>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</si>
  <si>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</si>
  <si>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</si>
  <si>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</si>
  <si>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</si>
  <si>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</si>
  <si>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</si>
  <si>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</si>
  <si>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</si>
  <si>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</si>
  <si>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</si>
  <si>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</si>
  <si>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</si>
  <si>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</si>
  <si>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</si>
  <si>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</si>
  <si>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</si>
  <si>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</si>
  <si>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</si>
  <si>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</si>
  <si>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</si>
  <si>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</si>
  <si>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</si>
  <si>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</si>
  <si>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r>
      <rPr>
        <sz val="11"/>
        <rFont val="Arial"/>
        <family val="0"/>
        <charset val="1"/>
      </rPr>
      <t xml:space="preserve">Steeef_vs_TEF</t>
    </r>
    <r>
      <rPr>
        <sz val="11"/>
        <rFont val="DejaVu Sans"/>
        <family val="2"/>
      </rPr>
      <t xml:space="preserve">丨</t>
    </r>
    <r>
      <rPr>
        <sz val="11"/>
        <rFont val="Arial"/>
        <family val="0"/>
        <charset val="1"/>
      </rPr>
      <t xml:space="preserve">Soudy✨Kun_S1</t>
    </r>
  </si>
  <si>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</si>
  <si>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</si>
  <si>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</si>
  <si>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</si>
  <si>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</si>
  <si>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</si>
  <si>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</si>
  <si>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</si>
  <si>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</si>
  <si>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</si>
  <si>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</si>
  <si>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</si>
  <si>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</si>
  <si>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</si>
  <si>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</si>
  <si>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</si>
  <si>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</si>
  <si>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</si>
  <si>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</si>
  <si>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</si>
  <si>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</si>
  <si>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</si>
  <si>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</si>
  <si>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</si>
  <si>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</si>
  <si>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</si>
  <si>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</si>
  <si>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</si>
  <si>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</si>
  <si>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</si>
  <si>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</si>
  <si>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</si>
  <si>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</si>
  <si>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</si>
  <si>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</si>
  <si>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</si>
  <si>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</si>
  <si>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</si>
  <si>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</si>
  <si>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</si>
  <si>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</si>
  <si>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</si>
  <si>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</si>
  <si>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</si>
  <si>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</si>
  <si>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</si>
  <si>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</si>
  <si>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</si>
  <si>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</si>
  <si>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</si>
  <si>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</si>
  <si>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</si>
  <si>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</si>
  <si>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</si>
  <si>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</si>
  <si>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</si>
  <si>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</si>
  <si>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</si>
  <si>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</si>
  <si>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</si>
  <si>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</si>
  <si>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</si>
  <si>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</si>
  <si>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</si>
  <si>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</si>
  <si>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</si>
  <si>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</si>
  <si>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</si>
  <si>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</si>
  <si>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</si>
  <si>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</si>
  <si>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</si>
  <si>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</si>
  <si>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</si>
  <si>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</si>
  <si>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</si>
  <si>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</si>
  <si>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</si>
  <si>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</si>
  <si>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</si>
  <si>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</si>
  <si>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</si>
  <si>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</si>
  <si>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</si>
  <si>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</si>
  <si>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</si>
  <si>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</si>
  <si>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</si>
  <si>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</si>
  <si>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</si>
  <si>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</si>
  <si>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</si>
  <si>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</si>
  <si>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</si>
  <si>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</si>
  <si>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</si>
  <si>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</si>
  <si>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</si>
  <si>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</si>
  <si>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</si>
  <si>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</si>
  <si>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</si>
  <si>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</si>
  <si>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</si>
  <si>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</si>
  <si>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</si>
  <si>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</si>
  <si>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</si>
  <si>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</si>
  <si>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</si>
  <si>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</si>
  <si>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</si>
  <si>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</si>
  <si>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</si>
  <si>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</si>
  <si>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</si>
  <si>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</si>
  <si>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</si>
  <si>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</si>
  <si>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</si>
  <si>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</si>
  <si>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</si>
  <si>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</si>
  <si>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</si>
  <si>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</si>
  <si>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</si>
  <si>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</si>
  <si>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</si>
  <si>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</si>
  <si>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</si>
  <si>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</si>
  <si>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</si>
  <si>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</si>
  <si>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</si>
  <si>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</si>
  <si>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</si>
  <si>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</si>
  <si>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</si>
  <si>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</si>
  <si>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</si>
  <si>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</si>
  <si>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</si>
  <si>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TMXIMateja_vs_Wyze❤️Ultimo_S1</t>
  </si>
  <si>
    <t xml:space="preserve">Royal Hogs, Barbarian Barrel, Cannon, Lightning, Skeletons, Ronin, Mother Witch, Ice Spirit</t>
  </si>
  <si>
    <t xml:space="preserve">Wall Breakers, Magic Archer, Bats, Miner, The Log, Fire Spirit, Inferno Tower, Knight</t>
  </si>
  <si>
    <t xml:space="preserve">Goblin Cage, Golden Knight, Valkyrie, Ice Wizard, Tornado, Lightning, Golem, Barbarian Barrel</t>
  </si>
  <si>
    <t xml:space="preserve">Royal Giant, Monk, Hunter, Fireball, Fisherman, Electro Wizard, Electro Spirit, The Log</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</si>
  <si>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</si>
  <si>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</si>
  <si>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</si>
  <si>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</si>
  <si>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</si>
  <si>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</si>
  <si>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</si>
  <si>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</si>
  <si>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</si>
  <si>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</si>
  <si>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</si>
  <si>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</si>
  <si>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</si>
  <si>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</si>
  <si>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</si>
  <si>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</si>
  <si>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</si>
  <si>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</si>
  <si>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</si>
  <si>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</si>
  <si>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</si>
  <si>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</si>
  <si>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</si>
  <si>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</si>
  <si>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</si>
  <si>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</si>
  <si>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</si>
  <si>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</si>
  <si>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</si>
  <si>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</si>
  <si>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</si>
  <si>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</si>
  <si>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</si>
  <si>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</si>
  <si>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</si>
  <si>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</si>
  <si>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</si>
  <si>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</si>
  <si>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</si>
  <si>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</si>
  <si>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</si>
  <si>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</si>
  <si>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</si>
  <si>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</si>
  <si>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</si>
  <si>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</si>
  <si>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</si>
  <si>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</si>
  <si>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</si>
  <si>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</si>
  <si>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</si>
  <si>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</si>
  <si>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</si>
  <si>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</si>
  <si>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</si>
  <si>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</si>
  <si>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</si>
  <si>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</si>
  <si>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</si>
  <si>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</si>
  <si>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</si>
  <si>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</si>
  <si>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</si>
  <si>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</si>
  <si>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</si>
  <si>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</si>
  <si>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</si>
  <si>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</si>
  <si>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</si>
  <si>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</si>
  <si>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</si>
  <si>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</si>
  <si>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</si>
  <si>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</si>
  <si>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</si>
  <si>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</si>
  <si>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</si>
  <si>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</si>
  <si>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</si>
  <si>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</si>
  <si>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</si>
  <si>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</si>
  <si>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</si>
  <si>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</si>
  <si>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</si>
  <si>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</si>
  <si>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</si>
  <si>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</si>
  <si>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</si>
  <si>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</si>
  <si>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</si>
  <si>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</si>
  <si>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</si>
  <si>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</si>
  <si>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</si>
  <si>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</si>
  <si>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</si>
  <si>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</si>
  <si>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</si>
  <si>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</si>
  <si>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</si>
  <si>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</si>
  <si>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</si>
  <si>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</si>
  <si>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</si>
  <si>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</si>
  <si>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</si>
  <si>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</si>
  <si>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</si>
  <si>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</si>
  <si>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</si>
  <si>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</si>
  <si>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</si>
  <si>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</si>
  <si>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</si>
  <si>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</si>
  <si>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</si>
  <si>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</si>
  <si>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</si>
  <si>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</si>
  <si>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</si>
  <si>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</si>
  <si>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</si>
  <si>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</si>
  <si>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</si>
  <si>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</si>
  <si>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</si>
  <si>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</si>
  <si>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</si>
  <si>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</si>
  <si>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</si>
  <si>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</si>
  <si>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</si>
  <si>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</si>
  <si>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</si>
  <si>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</si>
  <si>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</si>
  <si>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</si>
  <si>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</si>
  <si>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</si>
  <si>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</si>
  <si>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</si>
  <si>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</si>
  <si>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</si>
  <si>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</si>
  <si>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</si>
  <si>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</si>
  <si>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</si>
  <si>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</si>
  <si>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</si>
  <si>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</si>
  <si>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</si>
  <si>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Viktor_vs_ErBacce_S1</t>
  </si>
  <si>
    <t xml:space="preserve">Mortar, Barbarian Barrel, Skeleton Barrel, Fireball, Ronin, Dart Goblin, Skeletons, Ice Spirit</t>
  </si>
  <si>
    <t xml:space="preserve">Lumberjack, Wizard, Giant Snowball, Earthquake, Goblin Hut, Hog Rider, Berserker, Electro Spirit</t>
  </si>
  <si>
    <t xml:space="preserve">Royal Hogs, Archer Queen, Goblins, Lightning, Bomb Tower, Fire Spirit, The Log, Royal Delivery</t>
  </si>
  <si>
    <t xml:space="preserve">Goblin Cage, Barbarian Barrel, Baby Dragon, Lightning, Royal Giant, Lumberjack, Skeletons, Electro Spirit</t>
  </si>
  <si>
    <t xml:space="preserve">Witch, Giant, Archers, Vines, Bowler, Dark Prince, Graveyard, Giant Snowball</t>
  </si>
  <si>
    <t xml:space="preserve">Vitor75_vs_SandBox_S1</t>
  </si>
  <si>
    <t xml:space="preserve">Goblin Barrel, Magic Archer, Wall Breakers, Cannon, Fire Spirit, Ice Spirit, Valkyrie, Skeletons</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</si>
  <si>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</si>
  <si>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</si>
  <si>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</si>
  <si>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</si>
  <si>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</si>
  <si>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</si>
  <si>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</si>
  <si>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</si>
  <si>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</si>
  <si>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</si>
  <si>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</si>
  <si>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</si>
  <si>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</si>
  <si>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</si>
  <si>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</si>
  <si>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</si>
  <si>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</si>
  <si>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</si>
  <si>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</si>
  <si>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</si>
  <si>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</si>
  <si>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</si>
  <si>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</si>
  <si>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</si>
  <si>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</si>
  <si>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</si>
  <si>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</si>
  <si>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</si>
  <si>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</si>
  <si>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</si>
  <si>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</si>
  <si>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</si>
  <si>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</si>
  <si>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</si>
  <si>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</si>
  <si>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</si>
  <si>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</si>
  <si>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</si>
  <si>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</si>
  <si>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</si>
  <si>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</si>
  <si>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</si>
  <si>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</si>
  <si>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</si>
  <si>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</si>
  <si>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</si>
  <si>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</si>
  <si>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</si>
  <si>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</si>
  <si>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</si>
  <si>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</si>
  <si>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</si>
  <si>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</si>
  <si>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</si>
  <si>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</si>
  <si>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</si>
  <si>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</si>
  <si>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</si>
  <si>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</si>
  <si>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</si>
  <si>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</si>
  <si>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</si>
  <si>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</si>
  <si>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</si>
  <si>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</si>
  <si>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</si>
  <si>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</si>
  <si>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</si>
  <si>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</si>
  <si>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</si>
  <si>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</si>
  <si>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</si>
  <si>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</si>
  <si>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</si>
  <si>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</si>
  <si>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</si>
  <si>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</si>
  <si>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</si>
  <si>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</si>
  <si>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Bats, Magic Archer, Wall Breakers, Bomb Tower, Fire Spirit, Miner, Guards, Royal Delivery</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</si>
  <si>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</si>
  <si>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</si>
  <si>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</si>
  <si>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</si>
  <si>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</si>
  <si>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</si>
  <si>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</si>
  <si>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</si>
  <si>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</si>
  <si>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</si>
  <si>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</si>
  <si>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</si>
  <si>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</si>
  <si>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</si>
  <si>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</si>
  <si>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</si>
  <si>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t xml:space="preserve">Vitor75_vs_Polaris_S1</t>
  </si>
  <si>
    <t xml:space="preserve">Tesla, Mighty Miner, Magic Archer, Hog Rider, Lightning, The Log, Skeletons, Electro Spirit</t>
  </si>
  <si>
    <t xml:space="preserve">Giant Snowball, Knight, Cannon, Fire Spirit, Dart Goblin, Berserker, Goblin Drill, Poison</t>
  </si>
  <si>
    <t xml:space="preserve">Battle Ram+Goblin Drill+Hog Rider+Three Musketeers</t>
  </si>
  <si>
    <t xml:space="preserve">Royal Ghost, Goblinstein, Mortar, Cannon Cart, Minions, Lightning, Skeletons, Barbarian Barrel</t>
  </si>
  <si>
    <t xml:space="preserve">Battle Ram+Goblin Barrel+Mortar+Wall Breakers</t>
  </si>
  <si>
    <t xml:space="preserve">Bats, Magic Archer, Wall Breakers, Skeletons, Bomb Tower, Fire Spirit, Miner, The Log</t>
  </si>
  <si>
    <t xml:space="preserve">Archers, Goblinstein, Tesla, Ice Spirit, Berserker, Poison, Royal Delivery, Graveyard</t>
  </si>
  <si>
    <t xml:space="preserve">Baby Dragon, Mega Minion, Golden Knight, Lightning, Barbarian Barrel, Tornado, Golem, Goblin Cage</t>
  </si>
  <si>
    <t xml:space="preserve">Executioner, Balloon, Knight, Berserker, Bomb Tower, Miner, Tornado, Zap</t>
  </si>
  <si>
    <t xml:space="preserve">Goblin Barrel, Goblins, Valkyrie, Dart Goblin, Fire Spirit, Ice Spirit, Rocket, Wall Breakers</t>
  </si>
  <si>
    <t xml:space="preserve">Royal Ghost, Barbarian Barrel, Royal Giant, Fisherman, Fireball, Skeletons, Electro Spirit, Hunter</t>
  </si>
  <si>
    <t xml:space="preserve">Giant Snowball, Knight, Goblin Drill, Berserker, Bomber, Fire Spirit, Poison, Tesla</t>
  </si>
  <si>
    <t xml:space="preserve">Baby Dragon, Balloon, Zap, Giant Skeleton, Goblin Hut, Guards, Miner, Tornado</t>
  </si>
  <si>
    <t xml:space="preserve">Royal Hogs, Magic Archer, Tesla, Barbarian Barrel, Electro Spirit, Lightning, Ronin, Skeletons</t>
  </si>
  <si>
    <t xml:space="preserve">Cannon, Magic Archer, Royal Hogs, Electro Spirit, Fireball, Ronin, Royal Delivery, Skeletons</t>
  </si>
  <si>
    <t xml:space="preserve">Giant Snowball, Knight, Goblin Drill, Berserker, Bomber, Fire Spirit, Poison, Inferno Tower</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</si>
  <si>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</si>
  <si>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</si>
  <si>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</si>
  <si>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</si>
  <si>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</si>
  <si>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</si>
  <si>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</si>
  <si>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</si>
  <si>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</si>
  <si>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</si>
  <si>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</si>
  <si>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</si>
  <si>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</si>
  <si>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</si>
  <si>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</si>
  <si>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</si>
  <si>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</si>
  <si>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</si>
  <si>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</si>
  <si>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</si>
  <si>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</si>
  <si>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</si>
  <si>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</si>
  <si>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</si>
  <si>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</si>
  <si>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</si>
  <si>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</si>
  <si>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</si>
  <si>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</si>
  <si>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</si>
  <si>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</si>
  <si>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</si>
  <si>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</si>
  <si>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</si>
  <si>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</si>
  <si>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</si>
  <si>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</si>
  <si>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</si>
  <si>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</si>
  <si>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</si>
  <si>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</si>
  <si>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</si>
  <si>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</si>
  <si>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</si>
  <si>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</si>
  <si>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</si>
  <si>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</si>
  <si>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</si>
  <si>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</si>
  <si>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</si>
  <si>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</si>
  <si>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</si>
  <si>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</si>
  <si>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</si>
  <si>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</si>
  <si>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</si>
  <si>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</si>
  <si>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</si>
  <si>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</si>
  <si>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</si>
  <si>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</si>
  <si>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</si>
  <si>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</si>
  <si>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</si>
  <si>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</si>
  <si>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</si>
  <si>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</si>
  <si>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</si>
  <si>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</si>
  <si>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</si>
  <si>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</si>
  <si>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</si>
  <si>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</si>
  <si>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</si>
  <si>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</si>
  <si>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</si>
  <si>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</si>
  <si>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</si>
  <si>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</si>
  <si>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</si>
  <si>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</si>
  <si>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</si>
  <si>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</si>
  <si>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</si>
  <si>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</si>
  <si>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</si>
  <si>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</si>
  <si>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</si>
  <si>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</si>
  <si>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</si>
  <si>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</si>
  <si>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</si>
  <si>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</si>
  <si>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</si>
  <si>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</si>
  <si>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</si>
  <si>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</si>
  <si>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</si>
  <si>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</si>
  <si>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</si>
  <si>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</si>
  <si>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</si>
  <si>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</si>
  <si>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</si>
  <si>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</si>
  <si>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</si>
  <si>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</si>
  <si>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</si>
  <si>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</si>
  <si>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</si>
  <si>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</si>
  <si>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</si>
  <si>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</si>
  <si>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</si>
  <si>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</si>
  <si>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</si>
  <si>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</si>
  <si>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</si>
  <si>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</si>
  <si>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</si>
  <si>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</si>
  <si>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</si>
  <si>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</si>
  <si>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</si>
  <si>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</si>
  <si>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</si>
  <si>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</si>
  <si>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</si>
  <si>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</si>
  <si>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</si>
  <si>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</si>
  <si>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</si>
  <si>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</si>
  <si>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</si>
  <si>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</si>
  <si>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</si>
  <si>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</si>
  <si>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</si>
  <si>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</si>
  <si>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</si>
  <si>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</si>
  <si>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</si>
  <si>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</si>
  <si>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</si>
  <si>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</si>
  <si>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</si>
  <si>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</si>
  <si>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</si>
  <si>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</si>
  <si>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</si>
  <si>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</si>
  <si>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</si>
  <si>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</si>
  <si>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</si>
  <si>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</si>
  <si>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</si>
  <si>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</si>
  <si>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</si>
  <si>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</si>
  <si>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</si>
  <si>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</si>
  <si>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</si>
  <si>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</si>
  <si>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t xml:space="preserve">Wallace_vs_JorZ_S1</t>
  </si>
  <si>
    <t xml:space="preserve">Mortar, Goblins, Skeleton Barrel, Fireball, Minions, Barbarian Barrel, Cannon Cart, Rascals</t>
  </si>
  <si>
    <t xml:space="preserve">Giant Snowball, Knight, Dart Goblin, Berserker, Tesla, Poison, Goblin Drill, Fire Spirit</t>
  </si>
  <si>
    <t xml:space="preserve">Firecracker, Mighty Miner, Cannon, Hog Rider, Earthquake, Fire Spirit, The Log, Goblins</t>
  </si>
  <si>
    <t xml:space="preserve">Battle Ram, Golden Knight, Mega Knight, Ronin, Arrows, Mother Witch, Zappies, Bandit</t>
  </si>
  <si>
    <t xml:space="preserve">Giant Snowball, Boss Bandit, Executioner, Barbarian Barrel, Royal Ghost, Lightning, Skeletons, Ram Rider</t>
  </si>
  <si>
    <t xml:space="preserve">Goblin Barrel, Golden Knight, Magic Archer, Royal Delivery, Wall Breakers, Fire Spirit, Ice Spirit, Bomb Tower</t>
  </si>
  <si>
    <t xml:space="preserve">Archers, Dark Prince, Giant Snowball, Poison, Goblin Hut, Goblin Demolisher, Ice Spirit, Graveyard</t>
  </si>
  <si>
    <t xml:space="preserve">Furnace, Monk, Royal Giant, Royal Ghost, Fisherman, Fireball, Barbarian Barrel, Electro Spirit</t>
  </si>
  <si>
    <t xml:space="preserve">Battle Ram, Golden Knight, Mega Knight, Royal Ghost, Skeleton Dragons, Mother Witch, Ronin, Arrows</t>
  </si>
  <si>
    <t xml:space="preserve">Skeleton Barrel, Goblins, Mortar, Minions, Dart Goblin, Rascals, Electro Spirit, Fireball</t>
  </si>
  <si>
    <t xml:space="preserve">Battle Ram+Goblin Drill+Mortar+Skeleton Barrel</t>
  </si>
  <si>
    <t xml:space="preserve">Royal Giant, Monk, Hunter, Skeletons, Fisherman, Electro Spirit, Fireball, Barbarian Barrel</t>
  </si>
  <si>
    <t xml:space="preserve">P.E.K.K.A, Golden Knight, Battle Ram, Skeleton Dragons, Bandit, Zappies, Mother Witch, Arrows</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</si>
  <si>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</si>
  <si>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</si>
  <si>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</si>
  <si>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</si>
  <si>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</si>
  <si>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</si>
  <si>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</si>
  <si>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</si>
  <si>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</si>
  <si>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</si>
  <si>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</si>
  <si>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</si>
  <si>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</si>
  <si>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</si>
  <si>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</si>
  <si>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</si>
  <si>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</si>
  <si>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</si>
  <si>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</si>
  <si>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</si>
  <si>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</si>
  <si>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</si>
  <si>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</si>
  <si>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</si>
  <si>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</si>
  <si>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</si>
  <si>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</si>
  <si>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</si>
  <si>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</si>
  <si>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</si>
  <si>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</si>
  <si>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</si>
  <si>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</si>
  <si>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</si>
  <si>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</si>
  <si>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</si>
  <si>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</si>
  <si>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</si>
  <si>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</si>
  <si>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</si>
  <si>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</si>
  <si>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Wyze❤️Ultimo_vs_TMXIMateja_S1</t>
  </si>
  <si>
    <t xml:space="preserve">Inferno Dragon, Balloon, Valkyrie, Lava Hound, Fireball, Skeleton Dragons, Guards, Zap</t>
  </si>
  <si>
    <t xml:space="preserve">Balloon+Golem+Lava Hound+Miner+Wall Breakers</t>
  </si>
  <si>
    <t xml:space="preserve">Mortar, Goblinstein, Royal Ghost, Lightning, Skeletons, Minions, Barbarian Barrel, Cannon Cart</t>
  </si>
  <si>
    <t xml:space="preserve">Goblin Drill, Archer Queen, Giant Snowball, Poison, Ronin, Tesla, Fire Spirit, Berserker</t>
  </si>
  <si>
    <t xml:space="preserve">Royal Giant, Tombstone, Monk, The Log, Fisherman, Fireball, Skeleton Dragons, Hunter</t>
  </si>
  <si>
    <t xml:space="preserve">Wyze❤️Ultimo_vs_Kitashiyan_S1</t>
  </si>
  <si>
    <t xml:space="preserve">Archers, Barbarian Barrel, Tesla, Poison, Ronin, Ice Spirit, Graveyard, Skeletons</t>
  </si>
  <si>
    <t xml:space="preserve">Royal Giant, Tombstone, Monk, The Log, Fisherman, Fireball, Skeleton Dragons, Mother Witch</t>
  </si>
  <si>
    <t xml:space="preserve">Wall Breakers, Magic Archer, Goblin Barrel, Inferno Tower, Electro Spirit, Fire Spirit, Berserker, Royal Delivery</t>
  </si>
  <si>
    <t xml:space="preserve">Wall Breakers, Magic Archer, Bats, Berserker, Royal Delivery, Miner, Bomb Tower, Fire Spirit</t>
  </si>
  <si>
    <t xml:space="preserve">Mega Knight, Musketeer, Tesla, Electro Spirit, Skeletons, Hog Rider, The Log, Fireball</t>
  </si>
  <si>
    <t xml:space="preserve">Goblin Cage, Bowler, Baby Dragon, Mother Witch, Barbarian Barrel, Lightning, Electro Giant, Tornado</t>
  </si>
  <si>
    <t xml:space="preserve">Electro Giant+Hog Rider+Miner+Wall Breakers</t>
  </si>
  <si>
    <t xml:space="preserve">Goblin Drill, Archer Queen, Giant Snowball, Tesla, Poison, Fire Spirit, Ronin, Skeletons</t>
  </si>
  <si>
    <t xml:space="preserve">Lumberjack, Monk, Royal Hogs, Barbarian Barrel, Heal Spirit, Zappies, Three Musketeers, Earthquake</t>
  </si>
  <si>
    <t xml:space="preserve">Goblin Cage, Barbarian Barrel, Lumberjack, Lightning, Electro Spirit, Heal Spirit, Phoenix, Royal Giant</t>
  </si>
  <si>
    <t xml:space="preserve">Mortar, Goblins, Skeleton Barrel, Ice Spirit, Minions, Fireball, Cannon Cart, Rascals</t>
  </si>
  <si>
    <t xml:space="preserve">Dart Goblin, Dark Prince, Goblin Barrel, Wall Breakers, Bomb Tower, Fire Spirit, Berserker, Skeletons</t>
  </si>
  <si>
    <t xml:space="preserve">Royal Giant, Barbarian Barrel, Royal Ghost, Skeletons, Fireball, Fisherman, Electro Spirit, Hunter</t>
  </si>
  <si>
    <t xml:space="preserve">Battle Ram, Wizard, Lumberjack, Mother Witch, Zappies, Vines, Giant Skeleton, Rage</t>
  </si>
  <si>
    <t xml:space="preserve">Royal Hogs, Magic Archer, Tesla, The Log, Dark Prince, Ice Spirit, Lightning, Berserker</t>
  </si>
  <si>
    <t xml:space="preserve">Mortar, Goblinstein, Royal Ghost, Minions, Cannon Cart, Lightning, Barbarian Barrel, Skeletons</t>
  </si>
  <si>
    <t xml:space="preserve">Royal Giant, Dark Prince, Goblin Cage, Phoenix, Electro Spirit, The Log, Heal Spirit, Earthquake</t>
  </si>
  <si>
    <t xml:space="preserve">Goblin Drill, Knight, Giant Snowball, Poison, Bomber, Fire Spirit, Tesla, Berserker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</si>
  <si>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</si>
  <si>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</si>
  <si>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</si>
  <si>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</si>
  <si>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</si>
  <si>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</si>
  <si>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</si>
  <si>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</si>
  <si>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</si>
  <si>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</si>
  <si>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</si>
  <si>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</si>
  <si>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</si>
  <si>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</si>
  <si>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</si>
  <si>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</si>
  <si>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</si>
  <si>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</si>
  <si>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</si>
  <si>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</si>
  <si>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</si>
  <si>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</si>
  <si>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</si>
  <si>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</si>
  <si>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</si>
  <si>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</si>
  <si>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</si>
  <si>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</si>
  <si>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</si>
  <si>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</si>
  <si>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</si>
  <si>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</si>
  <si>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</si>
  <si>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</si>
  <si>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</si>
  <si>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</si>
  <si>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</si>
  <si>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</si>
  <si>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</si>
  <si>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</si>
  <si>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</si>
  <si>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</si>
  <si>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</si>
  <si>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</si>
  <si>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</si>
  <si>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</si>
  <si>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</si>
  <si>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</si>
  <si>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</si>
  <si>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</si>
  <si>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</si>
  <si>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</si>
  <si>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</si>
  <si>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</si>
  <si>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</si>
  <si>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</si>
  <si>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</si>
  <si>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</si>
  <si>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</si>
  <si>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</si>
  <si>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</si>
  <si>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</si>
  <si>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</si>
  <si>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</si>
  <si>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</si>
  <si>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</si>
  <si>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</si>
  <si>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</si>
  <si>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</si>
  <si>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</si>
  <si>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</si>
  <si>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</si>
  <si>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</si>
  <si>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</si>
  <si>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</si>
  <si>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</si>
  <si>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</si>
  <si>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</si>
  <si>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</si>
  <si>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</si>
  <si>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</si>
  <si>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</si>
  <si>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</si>
  <si>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</si>
  <si>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</si>
  <si>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</si>
  <si>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</si>
  <si>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</si>
  <si>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</si>
  <si>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</si>
  <si>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</si>
  <si>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</si>
  <si>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</si>
  <si>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</si>
  <si>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</si>
  <si>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</si>
  <si>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</si>
  <si>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</si>
  <si>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</si>
  <si>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</si>
  <si>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</si>
  <si>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</si>
  <si>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</si>
  <si>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</si>
  <si>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</si>
  <si>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</si>
  <si>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</si>
  <si>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</si>
  <si>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</si>
  <si>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</si>
  <si>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</si>
  <si>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</si>
  <si>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</si>
  <si>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</si>
  <si>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</si>
  <si>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</si>
  <si>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</si>
  <si>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</si>
  <si>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</si>
  <si>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</si>
  <si>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</si>
  <si>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</si>
  <si>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</si>
  <si>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</si>
  <si>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</si>
  <si>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</si>
  <si>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</si>
  <si>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</si>
  <si>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</si>
  <si>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</si>
  <si>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</si>
  <si>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</si>
  <si>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</si>
  <si>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</si>
  <si>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</si>
  <si>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</si>
  <si>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</si>
  <si>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</si>
  <si>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</si>
  <si>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</si>
  <si>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</si>
  <si>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</si>
  <si>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</si>
  <si>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</si>
  <si>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</si>
  <si>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</si>
  <si>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</si>
  <si>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</si>
  <si>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</si>
  <si>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</si>
  <si>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</si>
  <si>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</si>
  <si>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</si>
  <si>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</si>
  <si>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</si>
  <si>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</si>
  <si>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</si>
  <si>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</si>
  <si>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</si>
  <si>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</si>
  <si>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</si>
  <si>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</si>
  <si>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</si>
  <si>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</si>
  <si>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</si>
  <si>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</si>
  <si>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</si>
  <si>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</si>
  <si>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</si>
  <si>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</si>
  <si>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</si>
  <si>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</si>
  <si>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</si>
  <si>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</si>
  <si>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</si>
  <si>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</si>
  <si>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</si>
  <si>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</si>
  <si>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</si>
  <si>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</si>
  <si>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</si>
  <si>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</si>
  <si>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</si>
  <si>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</si>
  <si>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</si>
  <si>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</si>
  <si>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</si>
  <si>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</si>
  <si>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</si>
  <si>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</si>
  <si>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</si>
  <si>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adriel_vs_</t>
    </r>
    <r>
      <rPr>
        <sz val="11"/>
        <rFont val="DejaVu Sans"/>
        <family val="2"/>
      </rPr>
      <t xml:space="preserve">ぐりてゃん</t>
    </r>
    <r>
      <rPr>
        <sz val="11"/>
        <rFont val="Arial"/>
        <family val="0"/>
        <charset val="1"/>
      </rPr>
      <t xml:space="preserve">_S1</t>
    </r>
  </si>
  <si>
    <t xml:space="preserve">Bats, Magic Archer, Wall Breakers, Fire Spirit, Berserker, Royal Delivery, Bomb Tower, Miner</t>
  </si>
  <si>
    <t xml:space="preserve">Baby Dragon, Golden Knight, Goblin Cage, Tornado, Lightning, Ice Wizard, Barbarian Barrel, Golem</t>
  </si>
  <si>
    <t xml:space="preserve">Goblin Cage, Dark Prince, Zap, Lava Hound, Spirit Empress, Skeleton Dragons, Fireball, Miner</t>
  </si>
  <si>
    <t xml:space="preserve">Goblin Barrel, Magic Archer, Wall Breakers, Fire Spirit, Electro Spirit, Berserker, Bomb Tower, Royal Delivery</t>
  </si>
  <si>
    <t xml:space="preserve">Archers, Bowler, Giant Snowball, Giant, Zappies, Arrows, Guards, Graveyard</t>
  </si>
  <si>
    <t xml:space="preserve">Giant+Graveyard+Miner+Mortar+Wall Breakers</t>
  </si>
  <si>
    <t xml:space="preserve">Royal Hogs, Magic Archer, Monk, Berserker, Electro Spirit, Bomb Tower, The Log, Lightning</t>
  </si>
  <si>
    <t xml:space="preserve">Giant Snowball, Little Prince, Goblin Drill, Arrows, Ronin, Fire Spirit, Guards, Cannon</t>
  </si>
  <si>
    <t xml:space="preserve">Archers, Goblinstein, Skeletons, Ice Spirit, Bomb Tower, Poison, Barbarian Barrel, Graveyard</t>
  </si>
  <si>
    <t xml:space="preserve">Furnace, Monk, Tesla, Electro Spirit, Hog Rider, Guards, The Log, Lightning</t>
  </si>
  <si>
    <r>
      <rPr>
        <sz val="11"/>
        <rFont val="Arial"/>
        <family val="0"/>
        <charset val="1"/>
      </rPr>
      <t xml:space="preserve">adriel_vs_Lucas✨</t>
    </r>
    <r>
      <rPr>
        <sz val="11"/>
        <rFont val="DejaVu Sans"/>
        <family val="2"/>
      </rPr>
      <t xml:space="preserve">杰克</t>
    </r>
    <r>
      <rPr>
        <sz val="11"/>
        <rFont val="Arial"/>
        <family val="0"/>
        <charset val="1"/>
      </rPr>
      <t xml:space="preserve">_S2</t>
    </r>
  </si>
  <si>
    <t xml:space="preserve">Giant Snowball, Knight, Goblin Drill, Cannon, Berserker, Poison, Fire Spirit, Bomber</t>
  </si>
  <si>
    <t xml:space="preserve">Executioner, Monk, Ice Spirit, Bomb Tower, The Log, Guards, Earthquake, Hog Rider</t>
  </si>
  <si>
    <t xml:space="preserve">Archers, Dark Prince, Giant Snowball, Goblin Hut, Goblin Demolisher, Poison, Ice Spirit, Graveyard</t>
  </si>
  <si>
    <t xml:space="preserve">Royal Hogs, Mighty Miner, Baby Dragon, Fire Spirit, Berserker, Bomb Tower, Lightning, The Log</t>
  </si>
  <si>
    <t xml:space="preserve">Furnace, Dark Prince, Giant Snowball, Cannon, Poison, Goblin Drill, Guards, Electro Spirit</t>
  </si>
  <si>
    <t xml:space="preserve">Goblin Cage, Golden Knight, Baby Dragon, Tornado, Bowler, Electro Giant, Lightning, Barbarian Barrel</t>
  </si>
  <si>
    <t xml:space="preserve">Electro Giant+Goblin Barrel+Goblin Drill+Wall Breakers</t>
  </si>
  <si>
    <t xml:space="preserve">adriel_vs_Coco_S2</t>
  </si>
  <si>
    <t xml:space="preserve">Archers, Bowler, Giant Snowball, Minions, Ronin, Giant, Graveyard, Arrows</t>
  </si>
  <si>
    <t xml:space="preserve">Dart Goblin, Mighty Miner, Goblin Barrel, Fire Spirit, Ice Spirit, Berserker, Royal Delivery, Bomb Tower</t>
  </si>
  <si>
    <t xml:space="preserve">Giant+Goblin Barrel+Graveyard+Royal Giant</t>
  </si>
  <si>
    <t xml:space="preserve">Archers, Dark Prince, Giant Snowball, Goblin Demolisher, Goblin Hut, Skeletons, Poison, Graveyard</t>
  </si>
  <si>
    <t xml:space="preserve">Wall Breakers, Magic Archer, Goblin Barrel, Fire Spirit, Electro Spirit, Royal Delivery, Ronin, Tesla</t>
  </si>
  <si>
    <t xml:space="preserve">Skeleton Barrel, Goblinstein, Royal Ghost, Skeletons, Minions, Lightning, Barbarian Barrel, Cannon Cart</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</si>
  <si>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</si>
  <si>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</si>
  <si>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</si>
  <si>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</si>
  <si>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</si>
  <si>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</si>
  <si>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</si>
  <si>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</si>
  <si>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</si>
  <si>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</si>
  <si>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</si>
  <si>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</si>
  <si>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</si>
  <si>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</si>
  <si>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</si>
  <si>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</si>
  <si>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</si>
  <si>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</si>
  <si>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</si>
  <si>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</si>
  <si>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</si>
  <si>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</si>
  <si>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</si>
  <si>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</si>
  <si>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</si>
  <si>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</si>
  <si>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</si>
  <si>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</si>
  <si>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</si>
  <si>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</si>
  <si>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</si>
  <si>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</si>
  <si>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</si>
  <si>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</si>
  <si>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</si>
  <si>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</si>
  <si>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</si>
  <si>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</si>
  <si>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</si>
  <si>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</si>
  <si>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</si>
  <si>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</si>
  <si>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</si>
  <si>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</si>
  <si>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</si>
  <si>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</si>
  <si>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</si>
  <si>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</si>
  <si>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</si>
  <si>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</si>
  <si>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</si>
  <si>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</si>
  <si>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</si>
  <si>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</si>
  <si>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</si>
  <si>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</si>
  <si>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</si>
  <si>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</si>
  <si>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</si>
  <si>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</si>
  <si>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</si>
  <si>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</si>
  <si>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</si>
  <si>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</si>
  <si>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</si>
  <si>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</si>
  <si>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</si>
  <si>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</si>
  <si>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</si>
  <si>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</si>
  <si>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</si>
  <si>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</si>
  <si>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</si>
  <si>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</si>
  <si>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</si>
  <si>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</si>
  <si>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</si>
  <si>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</si>
  <si>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</si>
  <si>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</si>
  <si>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</si>
  <si>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</si>
  <si>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</si>
  <si>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</si>
  <si>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</si>
  <si>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</si>
  <si>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</si>
  <si>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</si>
  <si>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</si>
  <si>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</si>
  <si>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</si>
  <si>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</si>
  <si>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</si>
  <si>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</si>
  <si>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</si>
  <si>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</si>
  <si>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</si>
  <si>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</si>
  <si>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</si>
  <si>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</si>
  <si>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</si>
  <si>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</si>
  <si>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</si>
  <si>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</si>
  <si>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</si>
  <si>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</si>
  <si>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</si>
  <si>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</si>
  <si>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</si>
  <si>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</si>
  <si>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</si>
  <si>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</si>
  <si>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</si>
  <si>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</si>
  <si>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</si>
  <si>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</si>
  <si>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</si>
  <si>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</si>
  <si>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</si>
  <si>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</si>
  <si>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</si>
  <si>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</si>
  <si>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</si>
  <si>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</si>
  <si>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</si>
  <si>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</si>
  <si>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</si>
  <si>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</si>
  <si>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</si>
  <si>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</si>
  <si>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</si>
  <si>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</si>
  <si>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</si>
  <si>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</si>
  <si>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</si>
  <si>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</si>
  <si>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</si>
  <si>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</si>
  <si>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</si>
  <si>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</si>
  <si>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</si>
  <si>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</si>
  <si>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</si>
  <si>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</si>
  <si>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</si>
  <si>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</si>
  <si>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</si>
  <si>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</si>
  <si>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</si>
  <si>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</si>
  <si>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</si>
  <si>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</si>
  <si>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</si>
  <si>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</si>
  <si>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</si>
  <si>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</si>
  <si>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</si>
  <si>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</si>
  <si>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</si>
  <si>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</si>
  <si>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</si>
  <si>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</si>
  <si>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</si>
  <si>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</si>
  <si>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</si>
  <si>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</si>
  <si>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</si>
  <si>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</si>
  <si>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</si>
  <si>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</si>
  <si>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</si>
  <si>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</si>
  <si>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</si>
  <si>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</si>
  <si>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</si>
  <si>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</si>
  <si>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</si>
  <si>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</si>
  <si>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</si>
  <si>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</si>
  <si>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</si>
  <si>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</si>
  <si>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</si>
  <si>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</si>
  <si>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</si>
  <si>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</si>
  <si>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</si>
  <si>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</si>
  <si>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</si>
  <si>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</si>
  <si>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</si>
  <si>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</si>
  <si>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</si>
  <si>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</si>
  <si>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</si>
  <si>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</si>
  <si>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</si>
  <si>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</si>
  <si>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</si>
  <si>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</si>
  <si>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</si>
  <si>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</si>
  <si>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</si>
  <si>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</si>
  <si>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</si>
  <si>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</si>
  <si>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</si>
  <si>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</si>
  <si>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</si>
  <si>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</si>
  <si>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</si>
  <si>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</si>
  <si>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</si>
  <si>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</si>
  <si>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</si>
  <si>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</si>
  <si>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</si>
  <si>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</si>
  <si>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</si>
  <si>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</si>
  <si>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</si>
  <si>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</si>
  <si>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</si>
  <si>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</si>
  <si>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</si>
  <si>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</si>
  <si>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</si>
  <si>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</si>
  <si>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</si>
  <si>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</si>
  <si>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</si>
  <si>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</si>
  <si>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</si>
  <si>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</si>
  <si>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</si>
  <si>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</si>
  <si>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</si>
  <si>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</si>
  <si>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</si>
  <si>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</si>
  <si>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</si>
  <si>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</si>
  <si>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</si>
  <si>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</si>
  <si>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</si>
  <si>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</si>
  <si>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</si>
  <si>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</si>
  <si>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</si>
  <si>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</si>
  <si>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</si>
  <si>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</si>
  <si>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</si>
  <si>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</si>
  <si>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</si>
  <si>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</si>
  <si>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</si>
  <si>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</si>
  <si>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</si>
  <si>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</si>
  <si>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</si>
  <si>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</si>
  <si>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</si>
  <si>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</si>
  <si>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</si>
  <si>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</si>
  <si>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</si>
  <si>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</si>
  <si>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</si>
  <si>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</si>
  <si>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</si>
  <si>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</si>
  <si>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</si>
  <si>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</si>
  <si>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</si>
  <si>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</si>
  <si>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</si>
  <si>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</si>
  <si>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</si>
  <si>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</si>
  <si>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</si>
  <si>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</si>
  <si>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</si>
  <si>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</si>
  <si>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</si>
  <si>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</si>
  <si>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</si>
  <si>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</si>
  <si>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</si>
  <si>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</si>
  <si>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</si>
  <si>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</si>
  <si>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</si>
  <si>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</si>
  <si>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</si>
  <si>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</si>
  <si>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</si>
  <si>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</si>
  <si>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</si>
  <si>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</si>
  <si>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</si>
  <si>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</si>
  <si>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</si>
  <si>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</si>
  <si>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</si>
  <si>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</si>
  <si>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</si>
  <si>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</si>
  <si>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</si>
  <si>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</si>
  <si>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</si>
  <si>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</si>
  <si>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</si>
  <si>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</si>
  <si>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</si>
  <si>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</si>
  <si>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</si>
  <si>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</si>
  <si>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</si>
  <si>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</si>
  <si>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</si>
  <si>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</si>
  <si>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</si>
  <si>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</si>
  <si>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</si>
  <si>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</si>
  <si>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</si>
  <si>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</si>
  <si>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</si>
  <si>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</si>
  <si>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</si>
  <si>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</si>
  <si>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</si>
  <si>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</si>
  <si>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</si>
  <si>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</si>
  <si>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</si>
  <si>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</si>
  <si>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</si>
  <si>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</si>
  <si>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</si>
  <si>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</si>
  <si>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</si>
  <si>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</si>
  <si>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</si>
  <si>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</si>
  <si>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</si>
  <si>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</si>
  <si>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</si>
  <si>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</si>
  <si>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</si>
  <si>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</si>
  <si>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</si>
  <si>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</si>
  <si>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</si>
  <si>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</si>
  <si>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</si>
  <si>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</si>
  <si>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</si>
  <si>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</si>
  <si>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</si>
  <si>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</si>
  <si>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</si>
  <si>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</si>
  <si>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</si>
  <si>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</si>
  <si>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</si>
  <si>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</si>
  <si>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</si>
  <si>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</si>
  <si>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</si>
  <si>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</si>
  <si>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</si>
  <si>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</si>
  <si>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</si>
  <si>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</si>
  <si>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</si>
  <si>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</si>
  <si>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</si>
  <si>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</si>
  <si>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</si>
  <si>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ぐりてゃん</t>
    </r>
    <r>
      <rPr>
        <sz val="11"/>
        <rFont val="DejaVu Sans"/>
        <family val="2"/>
        <charset val="1"/>
      </rPr>
      <t xml:space="preserve">_vs_adriel_S1</t>
    </r>
  </si>
  <si>
    <t xml:space="preserve">Royal Hogs, Mighty Miner, Baby Dragon, Lightning, Skeletons, Electro Spirit, Cannon, The Log</t>
  </si>
  <si>
    <t xml:space="preserve">Goblin Drill, Archer Queen, Giant Snowball, Ronin, Poison, Fire Spirit, Berserker, Bomb Tower</t>
  </si>
  <si>
    <t xml:space="preserve">Goblin Drill+Lava Hound+Miner+Royal Hogs</t>
  </si>
  <si>
    <t xml:space="preserve">Dart Goblin, Mighty Miner, Goblin Barrel, Royal Delivery, Tesla, Fire Spirit, Ice Spirit, Berserker</t>
  </si>
  <si>
    <t xml:space="preserve">Executioner, Bowler, Golden Knight, Giant Skeleton, Giant Snowball, Mother Witch, Tornado, Goblin Drill</t>
  </si>
  <si>
    <t xml:space="preserve">Archers, Dark Prince, Tesla, Graveyard, Poison, Barbarian Barrel, Skeletons, Ice Spirit</t>
  </si>
  <si>
    <t xml:space="preserve">Mortar, Bowler, Golden Knight, Arrows, Electro Spirit, Rascals, Berserker, Miner</t>
  </si>
  <si>
    <t xml:space="preserve">Graveyard+Miner+Mortar+Royal Giant</t>
  </si>
  <si>
    <t xml:space="preserve">Mega Knight, Wizard, Zap, Arrows, Hog Rider, Bandit, Ronin, Minions</t>
  </si>
  <si>
    <t xml:space="preserve">Wall Breakers, Magic Archer, Goblin Barrel, Berserker, Royal Delivery, Ice Spirit, Inferno Tower, Valkyrie</t>
  </si>
  <si>
    <t xml:space="preserve">Royal Giant, Tombstone, Monk, Mother Witch, Fisherman, Barbarian Barrel, Fireball, Skeleton Dragons</t>
  </si>
  <si>
    <t xml:space="preserve">Mega Knight, Musketeer, Tesla, Hog Rider, Electro Spirit, Berserker, Lightning, The Log</t>
  </si>
  <si>
    <t xml:space="preserve">Furnace, Dark Prince, Giant Snowball, Poison, Graveyard, Goblin Hut, Skeletons, Ice Spirit</t>
  </si>
  <si>
    <t xml:space="preserve">Baby Dragon, Golden Knight, Goblin Cage, Golem, Lightning, Zappies, Tornado,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</si>
  <si>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</si>
  <si>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</si>
  <si>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</si>
  <si>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</si>
  <si>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</si>
  <si>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</si>
  <si>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</si>
  <si>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</si>
  <si>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</si>
  <si>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</si>
  <si>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</si>
  <si>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</si>
  <si>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</si>
  <si>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</si>
  <si>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</si>
  <si>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</si>
  <si>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</si>
  <si>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</si>
  <si>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</si>
  <si>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</si>
  <si>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</si>
  <si>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</si>
  <si>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</si>
  <si>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</si>
  <si>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</si>
  <si>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</si>
  <si>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</si>
  <si>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</si>
  <si>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</si>
  <si>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</si>
  <si>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</si>
  <si>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</si>
  <si>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</si>
  <si>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</si>
  <si>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</si>
  <si>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</si>
  <si>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</si>
  <si>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</si>
  <si>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</si>
  <si>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</si>
  <si>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</si>
  <si>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</si>
  <si>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</si>
  <si>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</si>
  <si>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</si>
  <si>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</si>
  <si>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</si>
  <si>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</si>
  <si>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</si>
  <si>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</si>
  <si>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</si>
  <si>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</si>
  <si>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</si>
  <si>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</si>
  <si>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</si>
  <si>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</si>
  <si>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</si>
  <si>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</si>
  <si>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</si>
  <si>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</si>
  <si>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</si>
  <si>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</si>
  <si>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</si>
  <si>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</si>
  <si>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</si>
  <si>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</si>
  <si>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</si>
  <si>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</si>
  <si>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</si>
  <si>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</si>
  <si>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</si>
  <si>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</si>
  <si>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</si>
  <si>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</si>
  <si>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</si>
  <si>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</si>
  <si>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</si>
  <si>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</si>
  <si>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</si>
  <si>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</si>
  <si>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</si>
  <si>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</si>
  <si>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</si>
  <si>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</si>
  <si>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</si>
  <si>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</si>
  <si>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</si>
  <si>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</si>
  <si>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</si>
  <si>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</si>
  <si>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</si>
  <si>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</si>
  <si>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</si>
  <si>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</si>
  <si>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</si>
  <si>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</si>
  <si>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</si>
  <si>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</si>
  <si>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</si>
  <si>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</si>
  <si>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</si>
  <si>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</si>
  <si>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</si>
  <si>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</si>
  <si>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</si>
  <si>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</si>
  <si>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</si>
  <si>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Balloon+Battle Ram+Goblin Barrel+Miner+Wall Breakers</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</si>
  <si>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</si>
  <si>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</si>
  <si>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</si>
  <si>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</si>
  <si>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</si>
  <si>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</si>
  <si>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</si>
  <si>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</si>
  <si>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</si>
  <si>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</si>
  <si>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</si>
  <si>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</si>
  <si>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</si>
  <si>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</si>
  <si>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</si>
  <si>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</si>
  <si>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</si>
  <si>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</si>
  <si>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</si>
  <si>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</si>
  <si>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</si>
  <si>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</si>
  <si>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</si>
  <si>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</si>
  <si>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</si>
  <si>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</si>
  <si>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</si>
  <si>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</si>
  <si>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</si>
  <si>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</si>
  <si>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</si>
  <si>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</si>
  <si>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</si>
  <si>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</si>
  <si>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</si>
  <si>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</si>
  <si>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</si>
  <si>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</si>
  <si>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</si>
  <si>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</si>
  <si>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</si>
  <si>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</si>
  <si>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</si>
  <si>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</si>
  <si>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</si>
  <si>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</si>
  <si>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</si>
  <si>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</si>
  <si>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</si>
  <si>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</si>
  <si>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</si>
  <si>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</si>
  <si>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</si>
  <si>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</si>
  <si>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</si>
  <si>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</si>
  <si>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</si>
  <si>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</si>
  <si>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</si>
  <si>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</si>
  <si>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</si>
  <si>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</si>
  <si>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</si>
  <si>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</si>
  <si>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</si>
  <si>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</si>
  <si>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</si>
  <si>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</si>
  <si>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</si>
  <si>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</si>
  <si>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</si>
  <si>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</si>
  <si>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</si>
  <si>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</si>
  <si>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</si>
  <si>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</si>
  <si>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</si>
  <si>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</si>
  <si>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</si>
  <si>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</si>
  <si>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</si>
  <si>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</si>
  <si>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</si>
  <si>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</si>
  <si>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</si>
  <si>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</si>
  <si>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</si>
  <si>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</si>
  <si>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</si>
  <si>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</si>
  <si>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</si>
  <si>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</si>
  <si>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</si>
  <si>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</si>
  <si>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</si>
  <si>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</si>
  <si>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</si>
  <si>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</si>
  <si>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</si>
  <si>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</si>
  <si>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</si>
  <si>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</si>
  <si>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</si>
  <si>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</si>
  <si>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</si>
  <si>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</si>
  <si>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</si>
  <si>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</si>
  <si>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</si>
  <si>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</si>
  <si>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</si>
  <si>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</si>
  <si>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</si>
  <si>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</si>
  <si>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</si>
  <si>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</si>
  <si>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</si>
  <si>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</si>
  <si>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</si>
  <si>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</si>
  <si>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</si>
  <si>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</si>
  <si>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</si>
  <si>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</si>
  <si>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</si>
  <si>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</si>
  <si>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</si>
  <si>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</si>
  <si>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</si>
  <si>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</si>
  <si>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</si>
  <si>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</si>
  <si>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</si>
  <si>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</si>
  <si>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</si>
  <si>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</si>
  <si>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</si>
  <si>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</si>
  <si>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</si>
  <si>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</si>
  <si>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</si>
  <si>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</si>
  <si>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</si>
  <si>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</si>
  <si>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</si>
  <si>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</si>
  <si>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</si>
  <si>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</si>
  <si>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</si>
  <si>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</si>
  <si>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</si>
  <si>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</si>
  <si>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</si>
  <si>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</si>
  <si>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</si>
  <si>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</si>
  <si>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</si>
  <si>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</si>
  <si>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</si>
  <si>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</si>
  <si>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</si>
  <si>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</si>
  <si>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</si>
  <si>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</si>
  <si>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</si>
  <si>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</si>
  <si>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</si>
  <si>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</si>
  <si>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</si>
  <si>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</si>
  <si>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</si>
  <si>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</si>
  <si>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</si>
  <si>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</si>
  <si>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</si>
  <si>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</si>
  <si>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</si>
  <si>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</si>
  <si>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</si>
  <si>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</si>
  <si>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</si>
  <si>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</si>
  <si>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</si>
  <si>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</si>
  <si>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</si>
  <si>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</si>
  <si>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</si>
  <si>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</si>
  <si>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</si>
  <si>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</si>
  <si>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</si>
  <si>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</si>
  <si>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</si>
  <si>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</si>
  <si>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</si>
  <si>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</si>
  <si>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</si>
  <si>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</si>
  <si>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</si>
  <si>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</si>
  <si>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</si>
  <si>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</si>
  <si>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</si>
  <si>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</si>
  <si>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</si>
  <si>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</si>
  <si>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</si>
  <si>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</si>
  <si>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</si>
  <si>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</si>
  <si>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</si>
  <si>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</si>
  <si>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</si>
  <si>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</si>
  <si>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</si>
  <si>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</si>
  <si>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</si>
  <si>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</si>
  <si>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</si>
  <si>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</si>
  <si>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</si>
  <si>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</si>
  <si>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</si>
  <si>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</si>
  <si>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</si>
  <si>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</si>
  <si>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</si>
  <si>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</si>
  <si>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</si>
  <si>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</si>
  <si>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</si>
  <si>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</si>
  <si>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</si>
  <si>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</si>
  <si>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</si>
  <si>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</si>
  <si>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</si>
  <si>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</si>
  <si>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</si>
  <si>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</si>
  <si>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</si>
  <si>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</si>
  <si>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</si>
  <si>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</si>
  <si>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</si>
  <si>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</si>
  <si>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</si>
  <si>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</si>
  <si>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</si>
  <si>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</si>
  <si>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</si>
  <si>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</si>
  <si>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</si>
  <si>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</si>
  <si>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</si>
  <si>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</si>
  <si>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</si>
  <si>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</si>
  <si>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</si>
  <si>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</si>
  <si>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</si>
  <si>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</si>
  <si>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</si>
  <si>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</si>
  <si>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</si>
  <si>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</si>
  <si>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</si>
  <si>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</si>
  <si>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</si>
  <si>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</si>
  <si>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</si>
  <si>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</si>
  <si>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</si>
  <si>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</si>
  <si>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</si>
  <si>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</si>
  <si>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</si>
  <si>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</si>
  <si>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</si>
  <si>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</si>
  <si>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</si>
  <si>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</si>
  <si>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</si>
  <si>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</si>
  <si>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</si>
  <si>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</si>
  <si>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</si>
  <si>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</si>
  <si>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</si>
  <si>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</si>
  <si>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</si>
  <si>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</si>
  <si>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</si>
  <si>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</si>
  <si>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</si>
  <si>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</si>
  <si>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</si>
  <si>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</si>
  <si>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</si>
  <si>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</si>
  <si>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</si>
  <si>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</si>
  <si>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</si>
  <si>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</si>
  <si>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</si>
  <si>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</si>
  <si>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</si>
  <si>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</si>
  <si>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</si>
  <si>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</si>
  <si>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</si>
  <si>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</si>
  <si>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</si>
  <si>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</si>
  <si>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</si>
  <si>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</si>
  <si>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</si>
  <si>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</si>
  <si>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</si>
  <si>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</si>
  <si>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</si>
  <si>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</si>
  <si>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</si>
  <si>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</si>
  <si>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</si>
  <si>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</si>
  <si>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</si>
  <si>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</si>
  <si>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</si>
  <si>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</si>
  <si>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</si>
  <si>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</si>
  <si>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</si>
  <si>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</si>
  <si>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</si>
  <si>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</si>
  <si>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</si>
  <si>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</si>
  <si>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</si>
  <si>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</si>
  <si>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</si>
  <si>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</si>
  <si>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</si>
  <si>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</si>
  <si>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</si>
  <si>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</si>
  <si>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</si>
  <si>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</si>
  <si>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</si>
  <si>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</si>
  <si>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</si>
  <si>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</si>
  <si>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</si>
  <si>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</si>
  <si>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</si>
  <si>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</si>
  <si>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</si>
  <si>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</si>
  <si>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</si>
  <si>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</si>
  <si>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</si>
  <si>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</si>
  <si>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</si>
  <si>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</si>
  <si>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</si>
  <si>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</si>
  <si>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</si>
  <si>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</si>
  <si>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</si>
  <si>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</si>
  <si>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</si>
  <si>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</si>
  <si>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</si>
  <si>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</si>
  <si>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</si>
  <si>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</si>
  <si>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</si>
  <si>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</si>
  <si>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</si>
  <si>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</si>
  <si>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</si>
  <si>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</si>
  <si>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</si>
  <si>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</si>
  <si>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</si>
  <si>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</si>
  <si>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</si>
  <si>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</si>
  <si>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</si>
  <si>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</si>
  <si>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</si>
  <si>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</si>
  <si>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</si>
  <si>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</si>
  <si>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</si>
  <si>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</si>
  <si>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</si>
  <si>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</si>
  <si>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</si>
  <si>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</si>
  <si>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</si>
  <si>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</si>
  <si>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</si>
  <si>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</si>
  <si>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</si>
  <si>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</si>
  <si>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</si>
  <si>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</si>
  <si>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</si>
  <si>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</si>
  <si>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</si>
  <si>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</si>
  <si>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</si>
  <si>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</si>
  <si>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</si>
  <si>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</si>
  <si>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</si>
  <si>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</si>
  <si>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</si>
  <si>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</si>
  <si>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</si>
  <si>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</si>
  <si>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</si>
  <si>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</si>
  <si>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</si>
  <si>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</si>
  <si>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</si>
  <si>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</si>
  <si>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</si>
  <si>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</si>
  <si>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</si>
  <si>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</si>
  <si>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</si>
  <si>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</si>
  <si>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</si>
  <si>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</si>
  <si>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</si>
  <si>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</si>
  <si>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</si>
  <si>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</si>
  <si>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</si>
  <si>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</si>
  <si>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</si>
  <si>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</si>
  <si>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</si>
  <si>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</si>
  <si>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</si>
  <si>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</si>
  <si>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</si>
  <si>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</si>
  <si>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</si>
  <si>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</si>
  <si>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</si>
  <si>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</si>
  <si>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</si>
  <si>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</si>
  <si>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</si>
  <si>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</si>
  <si>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</si>
  <si>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</si>
  <si>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</si>
  <si>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</si>
  <si>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</si>
  <si>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</si>
  <si>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</si>
  <si>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</si>
  <si>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</si>
  <si>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</si>
  <si>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</si>
  <si>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</si>
  <si>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</si>
  <si>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</si>
  <si>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</si>
  <si>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</si>
  <si>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</si>
  <si>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</si>
  <si>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</si>
  <si>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</si>
  <si>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</si>
  <si>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</si>
  <si>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</si>
  <si>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</si>
  <si>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</si>
  <si>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</si>
  <si>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</si>
  <si>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</si>
  <si>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</si>
  <si>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</si>
  <si>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</si>
  <si>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</si>
  <si>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</si>
  <si>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</si>
  <si>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</si>
  <si>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</si>
  <si>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</si>
  <si>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</si>
  <si>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</si>
  <si>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</si>
  <si>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</si>
  <si>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</si>
  <si>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</si>
  <si>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</si>
  <si>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</si>
  <si>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</si>
  <si>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</si>
  <si>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</si>
  <si>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</si>
  <si>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</si>
  <si>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</si>
  <si>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</si>
  <si>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</si>
  <si>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</si>
  <si>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</si>
  <si>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</si>
  <si>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</si>
  <si>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</si>
  <si>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</si>
  <si>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</si>
  <si>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</si>
  <si>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</si>
  <si>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</si>
  <si>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</si>
  <si>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</si>
  <si>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</si>
  <si>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</si>
  <si>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</si>
  <si>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</si>
  <si>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</si>
  <si>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</si>
  <si>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</si>
  <si>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</si>
  <si>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</si>
  <si>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</si>
  <si>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</si>
  <si>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</si>
  <si>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</si>
  <si>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</si>
  <si>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</si>
  <si>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</si>
  <si>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</si>
  <si>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</si>
  <si>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</si>
  <si>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</si>
  <si>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</si>
  <si>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</si>
  <si>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</si>
  <si>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</si>
  <si>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</si>
  <si>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</si>
  <si>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</si>
  <si>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</si>
  <si>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</si>
  <si>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</si>
  <si>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</si>
  <si>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</si>
  <si>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</si>
  <si>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</si>
  <si>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</si>
  <si>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</si>
  <si>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</si>
  <si>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</si>
  <si>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</si>
  <si>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</si>
  <si>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</si>
  <si>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</si>
  <si>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</si>
  <si>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</si>
  <si>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</si>
  <si>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</si>
  <si>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</si>
  <si>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</si>
  <si>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</si>
  <si>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</si>
  <si>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</si>
  <si>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</si>
  <si>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</si>
  <si>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</si>
  <si>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</si>
  <si>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</si>
  <si>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</si>
  <si>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</si>
  <si>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</si>
  <si>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</si>
  <si>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</si>
  <si>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</si>
  <si>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</si>
  <si>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</si>
  <si>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</si>
  <si>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</si>
  <si>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</si>
  <si>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</si>
  <si>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</si>
  <si>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</si>
  <si>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</si>
  <si>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</si>
  <si>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</si>
  <si>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</si>
  <si>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</si>
  <si>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</si>
  <si>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</si>
  <si>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</si>
  <si>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</si>
  <si>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 Wyze❤️Ultimo</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</si>
  <si>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</si>
  <si>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</si>
  <si>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</si>
  <si>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Polaris, SK xopxsam, Vitor75, Wallace, Yoru, adriel</t>
    </r>
  </si>
  <si>
    <t xml:space="preserve">CAL Sub ™️✨Kun, JorZ</t>
  </si>
  <si>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</si>
  <si>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</si>
  <si>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 Wyze❤️Ultimo</t>
    </r>
  </si>
  <si>
    <r>
      <rPr>
        <sz val="11"/>
        <rFont val="Arial"/>
        <family val="0"/>
        <charset val="1"/>
      </rPr>
      <t xml:space="preserve">40k Oker,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</si>
  <si>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t>
    </r>
  </si>
  <si>
    <t xml:space="preserve">SandBox, adriel</t>
  </si>
  <si>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</si>
  <si>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Kitashiyan,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</si>
  <si>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JorZ, Kitashiyan, Lucas✨</t>
    </r>
    <r>
      <rPr>
        <sz val="11"/>
        <rFont val="DejaVu Sans"/>
        <family val="2"/>
      </rPr>
      <t xml:space="preserve">杰克</t>
    </r>
    <r>
      <rPr>
        <sz val="11"/>
        <rFont val="Arial"/>
        <family val="0"/>
        <charset val="1"/>
      </rPr>
      <t xml:space="preserve">,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</si>
  <si>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</si>
  <si>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</si>
  <si>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</si>
  <si>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</si>
  <si>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JorZ, Lucas✨</t>
    </r>
    <r>
      <rPr>
        <sz val="11"/>
        <rFont val="DejaVu Sans"/>
        <family val="2"/>
      </rPr>
      <t xml:space="preserve">杰克</t>
    </r>
    <r>
      <rPr>
        <sz val="11"/>
        <rFont val="Arial"/>
        <family val="0"/>
        <charset val="1"/>
      </rPr>
      <t xml:space="preserve">, Mohamed Light, SandBox, adriel</t>
    </r>
  </si>
  <si>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</si>
  <si>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</si>
  <si>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Polaris,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</si>
  <si>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</si>
  <si>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</si>
  <si>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</si>
  <si>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</si>
  <si>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</si>
  <si>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</si>
  <si>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r>
      <rPr>
        <sz val="11"/>
        <rFont val="Arial"/>
        <family val="0"/>
        <charset val="1"/>
      </rPr>
      <t xml:space="preserve">, Wyze❤️Ultimo</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</si>
  <si>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</si>
  <si>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</si>
  <si>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</si>
  <si>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CAL Sub ™️✨Kun,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</si>
  <si>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</si>
  <si>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</si>
  <si>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</si>
  <si>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</si>
  <si>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</si>
  <si>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</si>
  <si>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</si>
  <si>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</si>
  <si>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</si>
  <si>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</si>
  <si>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adriel,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</si>
  <si>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Coco</t>
  </si>
  <si>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 SandBox</t>
    </r>
  </si>
  <si>
    <r>
      <rPr>
        <sz val="11"/>
        <rFont val="Arial"/>
        <family val="0"/>
        <charset val="1"/>
      </rPr>
      <t xml:space="preserve">Adox, Betfas, CAPGUN, Ian77, JL Viiper, Kitashiyan,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</si>
  <si>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</si>
  <si>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</si>
  <si>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</si>
  <si>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</si>
  <si>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</si>
  <si>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</si>
  <si>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</si>
  <si>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</si>
  <si>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</si>
  <si>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</si>
  <si>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</si>
  <si>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</si>
  <si>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JorZ, SandBox</t>
  </si>
  <si>
    <t xml:space="preserve">TMX I Mateja, ✨Tanji</t>
  </si>
  <si>
    <r>
      <rPr>
        <sz val="11"/>
        <rFont val="Arial"/>
        <family val="0"/>
        <charset val="1"/>
      </rPr>
      <t xml:space="preserve">JorZ, Wallace, evolve✨</t>
    </r>
    <r>
      <rPr>
        <sz val="11"/>
        <rFont val="DejaVu Sans"/>
        <family val="2"/>
      </rPr>
      <t xml:space="preserve">律师</t>
    </r>
  </si>
  <si>
    <t xml:space="preserve">Clown, Pedro™️</t>
  </si>
  <si>
    <r>
      <rPr>
        <sz val="11"/>
        <rFont val="Arial"/>
        <family val="0"/>
        <charset val="1"/>
      </rPr>
      <t xml:space="preserve">CAL Sub ™✨</t>
    </r>
    <r>
      <rPr>
        <sz val="11"/>
        <rFont val="DejaVu Sans"/>
        <family val="2"/>
      </rPr>
      <t xml:space="preserve">杰克</t>
    </r>
    <r>
      <rPr>
        <sz val="11"/>
        <rFont val="Arial"/>
        <family val="0"/>
        <charset val="1"/>
      </rPr>
      <t xml:space="preserve">, CAL Sub ™️✨Kun, Clown, JorZ,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</si>
  <si>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</si>
  <si>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</si>
  <si>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</si>
  <si>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</si>
  <si>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</si>
  <si>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Clown, Code: Furkan, EGW, ErBacce, INA.BenZerRidel, Ian77, JL Viiper, John77, JorZ, Lucas✨</t>
    </r>
    <r>
      <rPr>
        <sz val="11"/>
        <rFont val="DejaVu Sans"/>
        <family val="2"/>
      </rPr>
      <t xml:space="preserve">杰克</t>
    </r>
    <r>
      <rPr>
        <sz val="11"/>
        <rFont val="Arial"/>
        <family val="0"/>
        <charset val="1"/>
      </rPr>
      <t xml:space="preserve">,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</si>
  <si>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</si>
  <si>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</si>
  <si>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</si>
  <si>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t xml:space="preserve">Code: Furkan, Wallace</t>
  </si>
  <si>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</si>
  <si>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</si>
  <si>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</si>
  <si>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Polaris, </t>
    </r>
    <r>
      <rPr>
        <sz val="11"/>
        <rFont val="DejaVu Sans"/>
        <family val="2"/>
      </rPr>
      <t xml:space="preserve">たぁ</t>
    </r>
  </si>
  <si>
    <t xml:space="preserve">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</si>
  <si>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</si>
  <si>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</si>
  <si>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Wallace,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</si>
  <si>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</si>
  <si>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</si>
  <si>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</si>
  <si>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</si>
  <si>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</si>
  <si>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</si>
  <si>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</si>
  <si>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</si>
  <si>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</si>
  <si>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</si>
  <si>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</si>
  <si>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</si>
  <si>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</si>
  <si>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</si>
  <si>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</si>
  <si>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</si>
  <si>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SandBox,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</si>
  <si>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</si>
  <si>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</si>
  <si>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</si>
  <si>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</si>
  <si>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Lucas✨</t>
    </r>
    <r>
      <rPr>
        <sz val="11"/>
        <rFont val="DejaVu Sans"/>
        <family val="2"/>
      </rPr>
      <t xml:space="preserve">杰克</t>
    </r>
    <r>
      <rPr>
        <sz val="11"/>
        <rFont val="Arial"/>
        <family val="0"/>
        <charset val="1"/>
      </rPr>
      <t xml:space="preserve">, 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</si>
  <si>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</si>
  <si>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</si>
  <si>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</si>
  <si>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</si>
  <si>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Clown, EGW, Mohamed Light, Rainbow, TTK:MrAwesomeCR</t>
  </si>
  <si>
    <t xml:space="preserve">ErBacce, Polaris, SandBox</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</si>
  <si>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</si>
  <si>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adriel,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</si>
  <si>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</si>
  <si>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Wyze❤️Ultimo,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</si>
  <si>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</si>
  <si>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</si>
  <si>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</si>
  <si>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</si>
  <si>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</si>
  <si>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</si>
  <si>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</si>
  <si>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Wyze❤️Ultimo,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</si>
  <si>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t xml:space="preserve">Ian77, Vitor75</t>
  </si>
  <si>
    <r>
      <rPr>
        <sz val="11"/>
        <rFont val="Arial"/>
        <family val="0"/>
        <charset val="1"/>
      </rPr>
      <t xml:space="preserve">SK xopxsam, </t>
    </r>
    <r>
      <rPr>
        <sz val="11"/>
        <rFont val="DejaVu Sans"/>
        <family val="2"/>
      </rPr>
      <t xml:space="preserve">ぐりてゃん</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</si>
  <si>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</si>
  <si>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</si>
  <si>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Klaus, Wallace, </t>
    </r>
    <r>
      <rPr>
        <sz val="11"/>
        <rFont val="DejaVu Sans"/>
        <family val="2"/>
      </rPr>
      <t xml:space="preserve">てち</t>
    </r>
  </si>
  <si>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</si>
  <si>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</si>
  <si>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</si>
  <si>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</si>
  <si>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</si>
  <si>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</si>
  <si>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Pedro™️, WL ✨ Tytoń </t>
    </r>
    <r>
      <rPr>
        <sz val="11"/>
        <rFont val="DejaVu Sans"/>
        <family val="2"/>
      </rPr>
      <t xml:space="preserve">劲头</t>
    </r>
  </si>
  <si>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</si>
  <si>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</si>
  <si>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</si>
  <si>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</si>
  <si>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</si>
  <si>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</si>
  <si>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</si>
  <si>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</si>
  <si>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</si>
  <si>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</si>
  <si>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</si>
  <si>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</si>
  <si>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</si>
  <si>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Vitor75,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</si>
  <si>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</si>
  <si>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</si>
  <si>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</si>
  <si>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</si>
  <si>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</si>
  <si>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</si>
  <si>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</si>
  <si>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</si>
  <si>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</si>
  <si>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</si>
  <si>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</si>
  <si>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JL Viiper, Mohamed Light, RUBIZALEZ, SK Dominik, Samuel Bassotto, SandBox, WL ✨ Tytoń </t>
    </r>
    <r>
      <rPr>
        <sz val="11"/>
        <rFont val="DejaVu Sans"/>
        <family val="2"/>
      </rPr>
      <t xml:space="preserve">劲头</t>
    </r>
    <r>
      <rPr>
        <sz val="11"/>
        <rFont val="Arial"/>
        <family val="0"/>
        <charset val="1"/>
      </rPr>
      <t xml:space="preserve">, Wyze❤️Ultimo, </t>
    </r>
    <r>
      <rPr>
        <sz val="11"/>
        <rFont val="DejaVu Sans"/>
        <family val="2"/>
      </rPr>
      <t xml:space="preserve">ぐりてゃん</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</si>
  <si>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</si>
  <si>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</si>
  <si>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</si>
  <si>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</si>
  <si>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</si>
  <si>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</si>
  <si>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JorZ,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</si>
  <si>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</si>
  <si>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</si>
  <si>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</si>
  <si>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Wyze❤️Ultimo, </t>
    </r>
    <r>
      <rPr>
        <sz val="11"/>
        <rFont val="DejaVu Sans"/>
        <family val="2"/>
      </rPr>
      <t xml:space="preserve">加急</t>
    </r>
    <r>
      <rPr>
        <sz val="11"/>
        <rFont val="Arial"/>
        <family val="0"/>
        <charset val="1"/>
      </rPr>
      <t xml:space="preserve">Sinistro™</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</si>
  <si>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</si>
  <si>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</si>
  <si>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</si>
  <si>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r>
      <rPr>
        <sz val="11"/>
        <rFont val="Arial"/>
        <family val="0"/>
        <charset val="1"/>
      </rPr>
      <t xml:space="preserve">Clown, EGW, Lucas✨</t>
    </r>
    <r>
      <rPr>
        <sz val="11"/>
        <rFont val="DejaVu Sans"/>
        <family val="2"/>
      </rPr>
      <t xml:space="preserve">杰克</t>
    </r>
    <r>
      <rPr>
        <sz val="11"/>
        <rFont val="Arial"/>
        <family val="0"/>
        <charset val="1"/>
      </rPr>
      <t xml:space="preserve">, MH Axel, Polaris, SK xopxsam, SandBox, TMX I Mateja, Vitor75</t>
    </r>
  </si>
  <si>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</si>
  <si>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</si>
  <si>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</si>
  <si>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</si>
  <si>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</si>
  <si>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40k Oker, Betfas, CAL Sub ™✨</t>
    </r>
    <r>
      <rPr>
        <sz val="11"/>
        <rFont val="DejaVu Sans"/>
        <family val="2"/>
      </rPr>
      <t xml:space="preserve">杰克</t>
    </r>
    <r>
      <rPr>
        <sz val="11"/>
        <rFont val="Arial"/>
        <family val="0"/>
        <charset val="1"/>
      </rPr>
      <t xml:space="preserve">, Clown,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</si>
  <si>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</si>
  <si>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Rainbow, Yoru</t>
  </si>
  <si>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</si>
  <si>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</si>
  <si>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</si>
  <si>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</si>
  <si>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ErBacce, SandBox</t>
  </si>
  <si>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</si>
  <si>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</si>
  <si>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</si>
  <si>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</si>
  <si>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</si>
  <si>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</si>
  <si>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</si>
  <si>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</si>
  <si>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</si>
  <si>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</si>
  <si>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</si>
  <si>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</si>
  <si>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</si>
  <si>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</si>
  <si>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</si>
  <si>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Wallace,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</si>
  <si>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JorZ,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</si>
  <si>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Kitashiyan,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Wyze❤️Ultimo, adriel, dark✨</t>
    </r>
    <r>
      <rPr>
        <sz val="11"/>
        <rFont val="DejaVu Sans"/>
        <family val="2"/>
      </rPr>
      <t xml:space="preserve">安花</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</si>
  <si>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</si>
  <si>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</si>
  <si>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</si>
  <si>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</si>
  <si>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</si>
  <si>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</si>
  <si>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</si>
  <si>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</si>
  <si>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</si>
  <si>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</si>
  <si>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</si>
  <si>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TMX I Mateja, Wyze❤️Ultimo</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</si>
  <si>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</si>
  <si>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</si>
  <si>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</si>
  <si>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</si>
  <si>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</si>
  <si>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</si>
  <si>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Polaris, Rainbow, Ryley, SandBox, Steeef, TMX I Mateja, Vitor75, Wallace, Wyze❤️Ultimo,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</si>
  <si>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</si>
  <si>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</si>
  <si>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</si>
  <si>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</si>
  <si>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</si>
  <si>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</si>
  <si>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</si>
  <si>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</si>
  <si>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</si>
  <si>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FrancoMedinaSL, John77, JorZ, Kitashiyan, Lucas.xit✨</t>
    </r>
    <r>
      <rPr>
        <sz val="11"/>
        <rFont val="DejaVu Sans"/>
        <family val="2"/>
      </rPr>
      <t xml:space="preserve">之安神</t>
    </r>
    <r>
      <rPr>
        <sz val="11"/>
        <rFont val="Arial"/>
        <family val="0"/>
        <charset val="1"/>
      </rPr>
      <t xml:space="preserve">, Pedro™️, RAD, SandBox, Steeef, Vitor75, Wyze❤️Ultimo,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</si>
  <si>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</si>
  <si>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</si>
  <si>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Kitashiyan, Mohamed Light, Nooby❤️Pi2r, Ryley, SK Morten, SandBox, Vitor75,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</si>
  <si>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</si>
  <si>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</si>
  <si>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</si>
  <si>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</si>
  <si>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r>
      <rPr>
        <sz val="11"/>
        <rFont val="Arial"/>
        <family val="0"/>
        <charset val="1"/>
      </rPr>
      <t xml:space="preserve">40k Oker,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</si>
  <si>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</si>
  <si>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</si>
  <si>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</si>
  <si>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</si>
  <si>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</si>
  <si>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</si>
  <si>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</si>
  <si>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</si>
  <si>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Ian77, JL Viiper, JorZ, Kitashiyan, MH Axel, Pedro™️, RAD, Rainbow, Rin✨</t>
    </r>
    <r>
      <rPr>
        <sz val="11"/>
        <rFont val="DejaVu Sans"/>
        <family val="2"/>
      </rPr>
      <t xml:space="preserve">安之</t>
    </r>
    <r>
      <rPr>
        <sz val="11"/>
        <rFont val="Arial"/>
        <family val="0"/>
        <charset val="1"/>
      </rPr>
      <t xml:space="preserve">, Ryley, SandBox,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</si>
  <si>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</si>
  <si>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</si>
  <si>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</si>
  <si>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</si>
  <si>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40k Oker, 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Wyze❤️Ultimo,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</si>
  <si>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</si>
  <si>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</si>
  <si>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</si>
  <si>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</si>
  <si>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Pedro™️,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</si>
  <si>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</si>
  <si>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SandBox,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</si>
  <si>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Wyze❤️Ultimo,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</si>
  <si>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</si>
  <si>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t xml:space="preserve">ErBacce, FrancoMedinaSL, Pedro™️</t>
  </si>
  <si>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</si>
  <si>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</si>
  <si>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adriel,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</si>
  <si>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</si>
  <si>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 adriel</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</si>
  <si>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</si>
  <si>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</si>
  <si>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Kitashiyan, Lucas✨</t>
    </r>
    <r>
      <rPr>
        <sz val="11"/>
        <rFont val="DejaVu Sans"/>
        <family val="2"/>
      </rPr>
      <t xml:space="preserve">杰克</t>
    </r>
    <r>
      <rPr>
        <sz val="11"/>
        <rFont val="Arial"/>
        <family val="0"/>
        <charset val="1"/>
      </rPr>
      <t xml:space="preserve">,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</si>
  <si>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Klaus,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</si>
  <si>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adriel,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</si>
  <si>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</si>
  <si>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</si>
  <si>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Wyze❤️Ultimo,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</si>
  <si>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</si>
  <si>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CAPGUN, Kitashiyan, SandBox</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</si>
  <si>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</si>
  <si>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</si>
  <si>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</si>
  <si>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</si>
  <si>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</si>
  <si>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</si>
  <si>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</si>
  <si>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</si>
  <si>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</si>
  <si>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</si>
  <si>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</si>
  <si>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CAL Sub ™️✨Kun, Code: Furkan, JorZ, Mohamed Light, Rainbow, SandBox, Yoru, ꨄ Max ✨</t>
  </si>
  <si>
    <t xml:space="preserve">CAPGUN, ErBacce, MH Axel, OS xAlee, RUBIZALEZ, Wyze❤️Ultimo, ZQuentino</t>
  </si>
  <si>
    <r>
      <rPr>
        <sz val="11"/>
        <rFont val="Arial"/>
        <family val="0"/>
        <charset val="1"/>
      </rPr>
      <t xml:space="preserve">Pedro™️, Wallace, </t>
    </r>
    <r>
      <rPr>
        <sz val="11"/>
        <rFont val="DejaVu Sans"/>
        <family val="2"/>
      </rPr>
      <t xml:space="preserve">ぐりてゃん</t>
    </r>
  </si>
  <si>
    <t xml:space="preserve">Clown, Rainbow</t>
  </si>
  <si>
    <t xml:space="preserve">Steeef, Wyze❤️Ultimo</t>
  </si>
  <si>
    <r>
      <rPr>
        <sz val="11"/>
        <rFont val="Arial"/>
        <family val="0"/>
        <charset val="1"/>
      </rPr>
      <t xml:space="preserve">CAL Sub ™✨</t>
    </r>
    <r>
      <rPr>
        <sz val="11"/>
        <rFont val="DejaVu Sans"/>
        <family val="2"/>
      </rPr>
      <t xml:space="preserve">杰克</t>
    </r>
    <r>
      <rPr>
        <sz val="11"/>
        <rFont val="Arial"/>
        <family val="0"/>
        <charset val="1"/>
      </rPr>
      <t xml:space="preserve">, CAL Sub ™️✨Kun, ErBacce, Ian77, Pedro™️,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</si>
  <si>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</si>
  <si>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SandBox,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</si>
  <si>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</si>
  <si>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 </t>
    </r>
    <r>
      <rPr>
        <sz val="11"/>
        <rFont val="DejaVu Sans"/>
        <family val="2"/>
      </rPr>
      <t xml:space="preserve">ぐりてゃん</t>
    </r>
  </si>
  <si>
    <r>
      <rPr>
        <sz val="11"/>
        <rFont val="Arial"/>
        <family val="0"/>
        <charset val="1"/>
      </rPr>
      <t xml:space="preserve">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</si>
  <si>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Turan✨, adriel</t>
  </si>
  <si>
    <r>
      <rPr>
        <sz val="11"/>
        <rFont val="Arial"/>
        <family val="0"/>
        <charset val="1"/>
      </rPr>
      <t xml:space="preserve">Kitashiyan, Lucas✨</t>
    </r>
    <r>
      <rPr>
        <sz val="11"/>
        <rFont val="DejaVu Sans"/>
        <family val="2"/>
      </rPr>
      <t xml:space="preserve">杰克</t>
    </r>
  </si>
  <si>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</si>
  <si>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</si>
  <si>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</si>
  <si>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</si>
  <si>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</si>
  <si>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</si>
  <si>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40k Oker, 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Polaris, RUBIZALEZ, Ryley, SK Morten, Samuel Bassotto, SandBox,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</si>
  <si>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</si>
  <si>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Kitashiyan, Mohamed Light, Nooby❤️Pi2r, Pedro™️, Polaris, RAD, Rainbow, Ryley, SK Morten, SandBox, Vitor75, WL ✨ Tytoń </t>
    </r>
    <r>
      <rPr>
        <sz val="11"/>
        <rFont val="DejaVu Sans"/>
        <family val="2"/>
      </rPr>
      <t xml:space="preserve">劲头</t>
    </r>
    <r>
      <rPr>
        <sz val="11"/>
        <rFont val="Arial"/>
        <family val="0"/>
        <charset val="1"/>
      </rPr>
      <t xml:space="preserve">, Wallace, Wyze❤️Ultimo,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</si>
  <si>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</si>
  <si>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</si>
  <si>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</si>
  <si>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</si>
  <si>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JorZ, Kimchi77✨</t>
    </r>
    <r>
      <rPr>
        <sz val="11"/>
        <rFont val="DejaVu Sans"/>
        <family val="2"/>
      </rPr>
      <t xml:space="preserve">小小罗</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</si>
  <si>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</si>
  <si>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</si>
  <si>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</si>
  <si>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</si>
  <si>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</si>
  <si>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</si>
  <si>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</si>
  <si>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</si>
  <si>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</si>
  <si>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</si>
  <si>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</si>
  <si>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</si>
  <si>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</si>
  <si>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</si>
  <si>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Pedro™️, Ryley, SandBox, Wallace</t>
    </r>
  </si>
  <si>
    <t xml:space="preserve">CAL Sub ™️✨Kun, 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</si>
  <si>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</si>
  <si>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</si>
  <si>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Klaus, Polaris</t>
  </si>
  <si>
    <t xml:space="preserve">Asaf, ZQuentino</t>
  </si>
  <si>
    <r>
      <rPr>
        <sz val="11"/>
        <rFont val="Arial"/>
        <family val="0"/>
        <charset val="1"/>
      </rPr>
      <t xml:space="preserve">ErBacce, 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</si>
  <si>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</si>
  <si>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</si>
  <si>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</si>
  <si>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t xml:space="preserve">Polaris, TMX I Mateja</t>
  </si>
  <si>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</si>
  <si>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Coco,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</si>
  <si>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</si>
  <si>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</si>
  <si>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</si>
  <si>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</si>
  <si>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</si>
  <si>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</si>
  <si>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</si>
  <si>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</si>
  <si>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</si>
  <si>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</si>
  <si>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</si>
  <si>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</si>
  <si>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</si>
  <si>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TMX I Mateja,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</si>
  <si>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</si>
  <si>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</si>
  <si>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</si>
  <si>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</si>
  <si>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Ian77, JorZ, Pedro™️, Vitor75</t>
  </si>
  <si>
    <t xml:space="preserve">40k Oker, Ryley</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</si>
  <si>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</si>
  <si>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</si>
  <si>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</si>
  <si>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</si>
  <si>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</si>
  <si>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</si>
  <si>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</si>
  <si>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</si>
  <si>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</si>
  <si>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</si>
  <si>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</si>
  <si>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</si>
  <si>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</si>
  <si>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</si>
  <si>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</si>
  <si>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</si>
  <si>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</si>
  <si>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</si>
  <si>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adriel,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</si>
  <si>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Wallace,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</si>
  <si>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</si>
  <si>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</si>
  <si>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Polaris,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</si>
  <si>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</si>
  <si>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</si>
  <si>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</si>
  <si>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</si>
  <si>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</si>
  <si>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</si>
  <si>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</si>
  <si>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</si>
  <si>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</si>
  <si>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DaniGamer, JorZ</t>
  </si>
  <si>
    <r>
      <rPr>
        <sz val="11"/>
        <rFont val="Arial"/>
        <family val="0"/>
        <charset val="1"/>
      </rPr>
      <t xml:space="preserve">Klaus, 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</si>
  <si>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</si>
  <si>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</si>
  <si>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</si>
  <si>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r>
      <rPr>
        <sz val="11"/>
        <rFont val="Arial"/>
        <family val="0"/>
        <charset val="1"/>
      </rPr>
      <t xml:space="preserve">40k Oker, Clown, Coco, DK, Lucas✨</t>
    </r>
    <r>
      <rPr>
        <sz val="11"/>
        <rFont val="DejaVu Sans"/>
        <family val="2"/>
      </rPr>
      <t xml:space="preserve">杰克</t>
    </r>
    <r>
      <rPr>
        <sz val="11"/>
        <rFont val="Arial"/>
        <family val="0"/>
        <charset val="1"/>
      </rPr>
      <t xml:space="preserve">, Pedro™️, Rainbow, Sosaa1of1, Wallace, Yoru, adriel</t>
    </r>
  </si>
  <si>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</si>
  <si>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</si>
  <si>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</si>
  <si>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</si>
  <si>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</si>
  <si>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Lucas✨</t>
    </r>
    <r>
      <rPr>
        <sz val="11"/>
        <rFont val="DejaVu Sans"/>
        <family val="2"/>
      </rPr>
      <t xml:space="preserve">杰克</t>
    </r>
    <r>
      <rPr>
        <sz val="11"/>
        <rFont val="Arial"/>
        <family val="0"/>
        <charset val="1"/>
      </rPr>
      <t xml:space="preserve">,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</si>
  <si>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Code: Furkan, Wyze❤️Ultimo</t>
  </si>
  <si>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</si>
  <si>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</si>
  <si>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</si>
  <si>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</si>
  <si>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</si>
  <si>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</si>
  <si>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</si>
  <si>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</si>
  <si>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</si>
  <si>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</si>
  <si>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CAL Sub ™️✨Kun,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</si>
  <si>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</si>
  <si>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</si>
  <si>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</si>
  <si>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</si>
  <si>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</si>
  <si>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</si>
  <si>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</si>
  <si>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</si>
  <si>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</si>
  <si>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</si>
  <si>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 Wyze❤️Ultimo</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</si>
  <si>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Polaris, Ryley, SK Morten, SandBox, Vitor75, Wallace, Wyze❤️Ultimo,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</si>
  <si>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</si>
  <si>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</si>
  <si>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</si>
  <si>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</si>
  <si>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</si>
  <si>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Clown, Mohamed Light, SandBox</t>
  </si>
  <si>
    <t xml:space="preserve">CAL Sub ™️✨Kun, Clown, JorZ, Pedro™️</t>
  </si>
  <si>
    <t xml:space="preserve">Coco, Rainbow, Yoru</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</si>
  <si>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</si>
  <si>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</si>
  <si>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</si>
  <si>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</si>
  <si>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</si>
  <si>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</si>
  <si>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</si>
  <si>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</si>
  <si>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</si>
  <si>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</si>
  <si>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316 duel rows excluded on that basis in this build. ALSO excluded (added 2026-07-18): 994 Official CRL duel(s) -- not yet blended in, see Match Category column in Duel Summary/Duel Log to view them directly.</t>
  </si>
  <si>
    <t xml:space="preserve">Balloon + Miner (269x); Goblin Barrel + Wall Breakers (423x); Miner + Wall Breakers (334x)</t>
  </si>
  <si>
    <t xml:space="preserve">Balloon + Lava Hound (68x); Battle Ram + Three Musketeers (32x)</t>
  </si>
  <si>
    <t xml:space="preserve">Balloon + Miner (269x)</t>
  </si>
  <si>
    <t xml:space="preserve">Balloon + Lava Hound (68x)</t>
  </si>
  <si>
    <t xml:space="preserve">Balloon + Lava Hound (68x); Balloon + Miner (269x); Lava Hound + Miner (34x)</t>
  </si>
  <si>
    <r>
      <rPr>
        <sz val="11"/>
        <rFont val="Arial"/>
        <family val="0"/>
        <charset val="1"/>
      </rPr>
      <t xml:space="preserve">Coco, WL ✨ Tytoń </t>
    </r>
    <r>
      <rPr>
        <sz val="11"/>
        <rFont val="DejaVu Sans"/>
        <family val="2"/>
      </rPr>
      <t xml:space="preserve">劲头</t>
    </r>
  </si>
  <si>
    <t xml:space="preserve">Balloon + Lava Hound (68x); Balloon + Miner (269x); Lava Hound + Miner (34x); Miner + Wall Breakers (334x)</t>
  </si>
  <si>
    <t xml:space="preserve">Balloon + Miner (269x); Battle Ram + Three Musketeers (32x); Miner + Mortar (28x); Miner + Skeleton Barrel (2x); Miner + Three Musketeers (1x); Mortar + Skeleton Barrel (275x)</t>
  </si>
  <si>
    <t xml:space="preserve">Ryley, Samuel Bassotto</t>
  </si>
  <si>
    <t xml:space="preserve">Balloon + Miner (269x); Battle Ram + Three Musketeers (32x); Miner + Three Musketeers (1x); Royal Hogs + Three Musketeers (33x)</t>
  </si>
  <si>
    <t xml:space="preserve">SK Morten, ꨄ Max ✨</t>
  </si>
  <si>
    <t xml:space="preserve">Balloon + Lava Hound (68x); Goblin Barrel + Wall Breakers (423x)</t>
  </si>
  <si>
    <t xml:space="preserve">Balloon + Lava Hound (68x); Mortar + Skeleton Barrel (275x)</t>
  </si>
  <si>
    <t xml:space="preserve">Balloon + Lava Hound (68x); Balloon + Miner (269x); Giant + Graveyard (105x); Lava Hound + Miner (34x); Miner + Wall Breakers (334x)</t>
  </si>
  <si>
    <t xml:space="preserve">Balloon + Lava Hound (68x); Giant + Graveyard (105x)</t>
  </si>
  <si>
    <t xml:space="preserve">Balloon + Miner (269x); Giant + Graveyard (105x); Miner + Mortar (28x)</t>
  </si>
  <si>
    <t xml:space="preserve">Balloon + Miner (269x); Giant + Graveyard (105x); Miner + Mortar (28x); Miner + Skeleton Barrel (2x); Mortar + Skeleton Barrel (275x)</t>
  </si>
  <si>
    <t xml:space="preserve">Balloon + Miner (269x); Giant + Graveyard (105x)</t>
  </si>
  <si>
    <t xml:space="preserve">Balloon + Royal Recruits (1x); Hog Rider + Royal Recruits (3x)</t>
  </si>
  <si>
    <t xml:space="preserve">Balloon + Miner (269x); Goblin Barrel + Wall Breakers (423x); Goblin Drill + Wall Breakers (6x); Miner + Wall Breakers (334x)</t>
  </si>
  <si>
    <r>
      <rPr>
        <sz val="11"/>
        <rFont val="Arial"/>
        <family val="0"/>
        <charset val="1"/>
      </rPr>
      <t xml:space="preserve">JorZ, RUBIZALEZ, </t>
    </r>
    <r>
      <rPr>
        <sz val="11"/>
        <rFont val="DejaVu Sans"/>
        <family val="2"/>
      </rPr>
      <t xml:space="preserve">ぐりてゃん</t>
    </r>
  </si>
  <si>
    <t xml:space="preserve">Balloon + Miner (269x); Goblin Barrel + Skeleton Barrel (3x); Miner + Mortar (28x); Miner + Skeleton Barrel (2x); Mortar + Skeleton Barrel (275x)</t>
  </si>
  <si>
    <t xml:space="preserve">Balloon + Miner (269x); Goblin Barrel + Wall Breakers (423x); Miner + Mortar (28x); Miner + Wall Breakers (334x)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</si>
  <si>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</si>
  <si>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</si>
  <si>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</si>
  <si>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</si>
  <si>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</si>
  <si>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</si>
  <si>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(269x); Miner + Mortar (28x); Miner + Skeleton Barrel (2x); Mortar + Skeleton Barrel (275x)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</si>
  <si>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</si>
  <si>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Vitor75,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</si>
  <si>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</si>
  <si>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 SandBox</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</si>
  <si>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</si>
  <si>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CAL Sub ™️✨Kun, JorZ, MH Axel</t>
  </si>
  <si>
    <r>
      <rPr>
        <sz val="11"/>
        <rFont val="Arial"/>
        <family val="0"/>
        <charset val="1"/>
      </rPr>
      <t xml:space="preserve">CAL Sub ™️✨Kun, JorZ, Kimchi77✨</t>
    </r>
    <r>
      <rPr>
        <sz val="11"/>
        <rFont val="DejaVu Sans"/>
        <family val="2"/>
      </rPr>
      <t xml:space="preserve">小小罗</t>
    </r>
    <r>
      <rPr>
        <sz val="11"/>
        <rFont val="Arial"/>
        <family val="0"/>
        <charset val="1"/>
      </rPr>
      <t xml:space="preserve">, Pedro™️, Rainbow</t>
    </r>
  </si>
  <si>
    <t xml:space="preserve">Coco, Kitashiyan</t>
  </si>
  <si>
    <t xml:space="preserve">Balloon + Miner (269x); Miner + Three Musketeers (1x); Royal Hogs + Three Musketeers (33x)</t>
  </si>
  <si>
    <r>
      <rPr>
        <sz val="11"/>
        <rFont val="Arial"/>
        <family val="0"/>
        <charset val="1"/>
      </rPr>
      <t xml:space="preserve">Asaf, dark✨</t>
    </r>
    <r>
      <rPr>
        <sz val="11"/>
        <rFont val="DejaVu Sans"/>
        <family val="2"/>
      </rPr>
      <t xml:space="preserve">安花</t>
    </r>
  </si>
  <si>
    <t xml:space="preserve">Balloon + Lava Hound (68x); Hog Rider + Mortar (15x); Mortar + Skeleton Barrel (275x)</t>
  </si>
  <si>
    <t xml:space="preserve">JorZ, RUBIZALEZ</t>
  </si>
  <si>
    <r>
      <rPr>
        <sz val="11"/>
        <rFont val="Arial"/>
        <family val="0"/>
        <charset val="1"/>
      </rPr>
      <t xml:space="preserve">Wallace, adriel, </t>
    </r>
    <r>
      <rPr>
        <sz val="11"/>
        <rFont val="DejaVu Sans"/>
        <family val="2"/>
      </rPr>
      <t xml:space="preserve">ぐりてゃん</t>
    </r>
  </si>
  <si>
    <r>
      <rPr>
        <sz val="11"/>
        <rFont val="Arial"/>
        <family val="0"/>
        <charset val="1"/>
      </rPr>
      <t xml:space="preserve">Vitor75, </t>
    </r>
    <r>
      <rPr>
        <sz val="11"/>
        <rFont val="DejaVu Sans"/>
        <family val="2"/>
      </rPr>
      <t xml:space="preserve">우티비구독좋아요</t>
    </r>
  </si>
  <si>
    <t xml:space="preserve">Balloon + Miner (269x); Hog Rider + Three Musketeers (2x); Miner + Three Musketeers (1x); Royal Hogs + Three Musketeers (33x)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</si>
  <si>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</si>
  <si>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(269x); Miner + Wall Breakers (334x)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</si>
  <si>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</si>
  <si>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</si>
  <si>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(269x); Miner + Mortar (28x)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</si>
  <si>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</si>
  <si>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adriel, </t>
    </r>
    <r>
      <rPr>
        <sz val="11"/>
        <rFont val="DejaVu Sans"/>
        <family val="2"/>
      </rPr>
      <t xml:space="preserve">たぁ</t>
    </r>
  </si>
  <si>
    <t xml:space="preserve">Miner + Wall Breakers (334x)</t>
  </si>
  <si>
    <t xml:space="preserve">Battle Ram + Three Musketeers (32x); Elite Barbarians + Golem (4x); Elite Barbarians + Three Musketeers (2x)</t>
  </si>
  <si>
    <t xml:space="preserve">Goblin Barrel + Wall Breakers (423x)</t>
  </si>
  <si>
    <t xml:space="preserve">Giant + Graveyard (105x)</t>
  </si>
  <si>
    <t xml:space="preserve">Giant + Graveyard (105x);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</si>
  <si>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</si>
  <si>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(32x); Giant + Graveyard (105x); Miner + Three Musketeers (1x); Miner + Wall Breakers (334x)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</si>
  <si>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</si>
  <si>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</si>
  <si>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(423x); Lava Hound + Miner (34x); Miner + Wall Breakers (334x)</t>
  </si>
  <si>
    <t xml:space="preserve">Goblin Barrel + Skeleton Barrel (3x); Goblin Barrel + Wall Breakers (423x); Mortar + Skeleton Barrel (275x); Skeleton Barrel + Wall Breakers (8x)</t>
  </si>
  <si>
    <r>
      <rPr>
        <sz val="11"/>
        <rFont val="Arial"/>
        <family val="0"/>
        <charset val="1"/>
      </rPr>
      <t xml:space="preserve">JorZ, Pedro™️, </t>
    </r>
    <r>
      <rPr>
        <sz val="11"/>
        <rFont val="DejaVu Sans"/>
        <family val="2"/>
      </rPr>
      <t xml:space="preserve">鬼舞辻無惨</t>
    </r>
  </si>
  <si>
    <r>
      <rPr>
        <sz val="11"/>
        <rFont val="Arial"/>
        <family val="0"/>
        <charset val="1"/>
      </rPr>
      <t xml:space="preserve">Ryley, SandBox, Wallace, evolve✨</t>
    </r>
    <r>
      <rPr>
        <sz val="11"/>
        <rFont val="DejaVu Sans"/>
        <family val="2"/>
      </rPr>
      <t xml:space="preserve">律师</t>
    </r>
    <r>
      <rPr>
        <sz val="11"/>
        <rFont val="Arial"/>
        <family val="0"/>
        <charset val="1"/>
      </rPr>
      <t xml:space="preserve">, ✨Tanji</t>
    </r>
  </si>
  <si>
    <t xml:space="preserve">Battle Ram + Three Musketeers (32x); Goblin Barrel + Skeleton Barrel (3x); Royal Hogs + Three Musketeers (33x)</t>
  </si>
  <si>
    <t xml:space="preserve">Battle Ram + Three Musketeers (32x); Royal Hogs + Three Musketeers (33x)</t>
  </si>
  <si>
    <r>
      <rPr>
        <sz val="11"/>
        <rFont val="Arial"/>
        <family val="0"/>
        <charset val="1"/>
      </rPr>
      <t xml:space="preserve">Clown, Rin✨</t>
    </r>
    <r>
      <rPr>
        <sz val="11"/>
        <rFont val="DejaVu Sans"/>
        <family val="2"/>
      </rPr>
      <t xml:space="preserve">安之</t>
    </r>
  </si>
  <si>
    <t xml:space="preserve">Battle Ram + Three Musketeers (32x); Goblin Barrel + Wall Breakers (423x); Royal Hogs + Three Musketeers (33x)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</si>
  <si>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</si>
  <si>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</si>
  <si>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</si>
  <si>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(6x); Miner + Wall Breakers (334x)</t>
  </si>
  <si>
    <t xml:space="preserve">SandBox, TMX I Mateja, Wallace</t>
  </si>
  <si>
    <t xml:space="preserve">Mortar + Skeleton Barrel (275x)</t>
  </si>
  <si>
    <t xml:space="preserve">Wallace, Yoru</t>
  </si>
  <si>
    <t xml:space="preserve">JL Viiper, JorZ, Yoru</t>
  </si>
  <si>
    <r>
      <rPr>
        <sz val="11"/>
        <rFont val="Arial"/>
        <family val="0"/>
        <charset val="1"/>
      </rPr>
      <t xml:space="preserve">CAL Sub ™✨</t>
    </r>
    <r>
      <rPr>
        <sz val="11"/>
        <rFont val="DejaVu Sans"/>
        <family val="2"/>
      </rPr>
      <t xml:space="preserve">杰克</t>
    </r>
    <r>
      <rPr>
        <sz val="11"/>
        <rFont val="Arial"/>
        <family val="0"/>
        <charset val="1"/>
      </rPr>
      <t xml:space="preserve">, Code: Furkan, Polaris, Rainbow, SandBox, TMX I Mateja, Turan✨</t>
    </r>
  </si>
  <si>
    <t xml:space="preserve">JL Viiper, Klaus, Wallace</t>
  </si>
  <si>
    <t xml:space="preserve">Lava Hound + Miner (34x)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</si>
  <si>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</si>
  <si>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</si>
  <si>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(28x)</t>
  </si>
  <si>
    <t xml:space="preserve">Battle Ram + Three Musketeers (32x);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</si>
  <si>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</si>
  <si>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(32x); Hog Rider + Three Musketeers (2x)</t>
  </si>
  <si>
    <r>
      <rPr>
        <sz val="11"/>
        <rFont val="Arial"/>
        <family val="0"/>
        <charset val="1"/>
      </rPr>
      <t xml:space="preserve">ErBacce, </t>
    </r>
    <r>
      <rPr>
        <sz val="11"/>
        <rFont val="DejaVu Sans"/>
        <family val="2"/>
      </rPr>
      <t xml:space="preserve">くり</t>
    </r>
  </si>
  <si>
    <t xml:space="preserve">Battle Ram + Three Musketeers (32x); Hog Rider + Three Musketeers (2x); Royal Hogs + Three Musketeers (33x)</t>
  </si>
  <si>
    <t xml:space="preserve">Polaris, Vitor75</t>
  </si>
  <si>
    <t xml:space="preserve">Miner + Mortar (28x); Miner + Skeleton Barrel (2x); Miner + Wall Breakers (334x); Mortar + Skeleton Barrel (275x); Skeleton Barrel + Wall Breakers (8x)</t>
  </si>
  <si>
    <t xml:space="preserve">Battle Ram + Three Musketeers (32x); Miner + Three Musketeers (1x); Miner + Wall Breakers (334x)</t>
  </si>
  <si>
    <t xml:space="preserve">Clown, MH Axel</t>
  </si>
  <si>
    <t xml:space="preserve">Coco, Kitashiyan, MH Axel, Pedro™️, SandBox, TMX I Mateja, Yoru, adriel</t>
  </si>
  <si>
    <t xml:space="preserve">Pedro™️, Steeef, Wyze❤️Ultimo</t>
  </si>
  <si>
    <t xml:space="preserve">Goblin Barrel + Wall Breakers (423x); Goblin Drill + Wall Breakers (6x)</t>
  </si>
  <si>
    <t xml:space="preserve">Goblin Barrel + Wall Breakers (423x); Miner + Mortar (28x); Miner + Wall Breakers (334x)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</si>
  <si>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</si>
  <si>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</si>
  <si>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Clown, Vitor75</t>
  </si>
  <si>
    <t xml:space="preserve">Pedro™️, Rainbow</t>
  </si>
  <si>
    <t xml:space="preserve">Elite Barbarians + Golem (4x)</t>
  </si>
  <si>
    <t xml:space="preserve">Elite Barbarians + Three Musketeers (2x); Lava Hound + Miner (34x); Miner + Three Musketeers (1x)</t>
  </si>
  <si>
    <t xml:space="preserve">Giant + Graveyard (105x); Goblin Barrel + Wall Breakers (423x)</t>
  </si>
  <si>
    <t xml:space="preserve">Ryley, SandBox</t>
  </si>
  <si>
    <t xml:space="preserve">Giant + Graveyard (105x); Goblin Barrel + Wall Breakers (423x); Miner + Wall Breakers (334x)</t>
  </si>
  <si>
    <t xml:space="preserve">Giant + Graveyard (105x); Goblin Barrel + Skeleton Barrel (3x); Goblin Barrel + Wall Breakers (423x); Mortar + Skeleton Barrel (275x);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</si>
  <si>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</si>
  <si>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</si>
  <si>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(105x); Goblin Drill + Wall Breakers (6x)</t>
  </si>
  <si>
    <t xml:space="preserve">BattleSRAM, Coco</t>
  </si>
  <si>
    <r>
      <rPr>
        <sz val="11"/>
        <rFont val="Arial"/>
        <family val="0"/>
        <charset val="1"/>
      </rPr>
      <t xml:space="preserve">Coco, </t>
    </r>
    <r>
      <rPr>
        <sz val="11"/>
        <rFont val="DejaVu Sans"/>
        <family val="2"/>
      </rPr>
      <t xml:space="preserve">たぁ</t>
    </r>
  </si>
  <si>
    <t xml:space="preserve">Giant + Graveyard (105x); Miner + Wall Breakers (334x)</t>
  </si>
  <si>
    <t xml:space="preserve">Kitashiyan, Yoru</t>
  </si>
  <si>
    <t xml:space="preserve">Clown, RUBIZALEZ, Vitor75</t>
  </si>
  <si>
    <t xml:space="preserve">Ryley, adriel</t>
  </si>
  <si>
    <t xml:space="preserve">Giant + Graveyard (105x); Lava Hound + Miner (34x)</t>
  </si>
  <si>
    <r>
      <rPr>
        <sz val="11"/>
        <rFont val="Arial"/>
        <family val="0"/>
        <charset val="1"/>
      </rPr>
      <t xml:space="preserve">Vitor75, </t>
    </r>
    <r>
      <rPr>
        <sz val="11"/>
        <rFont val="DejaVu Sans"/>
        <family val="2"/>
      </rPr>
      <t xml:space="preserve">むぎったん</t>
    </r>
  </si>
  <si>
    <t xml:space="preserve">Giant + Graveyard (105x); Lava Hound + Miner (34x); Miner + Wall Breakers (334x)</t>
  </si>
  <si>
    <t xml:space="preserve">Giant + Graveyard (105x); Mortar + Skeleton Barrel (275x)</t>
  </si>
  <si>
    <t xml:space="preserve">Giant + Graveyard (105x); Miner + Mortar (28x); Miner + Skeleton Barrel (2x); Miner + Wall Breakers (334x); Mortar + Skeleton Barrel (275x); Skeleton Barrel + Wall Breakers (8x)</t>
  </si>
  <si>
    <t xml:space="preserve">Giant + Graveyard (105x); Miner + Mortar (28x); Miner + Wall Breakers (334x)</t>
  </si>
  <si>
    <t xml:space="preserve">Giant + Graveyard (105x); Miner + Three Musketeers (1x); Miner + Wall Breakers (334x); Royal Hogs + Three Musketeers (33x)</t>
  </si>
  <si>
    <t xml:space="preserve">Clown, Mohamed Light</t>
  </si>
  <si>
    <t xml:space="preserve">Giant + Graveyard (105x); Royal Hogs + Three Musketeers (33x)</t>
  </si>
  <si>
    <r>
      <rPr>
        <sz val="11"/>
        <rFont val="Arial"/>
        <family val="0"/>
        <charset val="1"/>
      </rPr>
      <t xml:space="preserve">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Rin✨</t>
    </r>
    <r>
      <rPr>
        <sz val="11"/>
        <rFont val="DejaVu Sans"/>
        <family val="2"/>
      </rPr>
      <t xml:space="preserve">安之</t>
    </r>
    <r>
      <rPr>
        <sz val="11"/>
        <rFont val="Arial"/>
        <family val="0"/>
        <charset val="1"/>
      </rPr>
      <t xml:space="preserve">, Turan✨, </t>
    </r>
    <r>
      <rPr>
        <sz val="11"/>
        <rFont val="DejaVu Sans"/>
        <family val="2"/>
      </rPr>
      <t xml:space="preserve">ぐりてゃん</t>
    </r>
  </si>
  <si>
    <t xml:space="preserve">Goblin Barrel + Wall Breakers (423x); Goblin Drill + Wall Breakers (6x); Lava Hound + Miner (34x); Miner + Wall Breakers (334x)</t>
  </si>
  <si>
    <t xml:space="preserve">Goblin Barrel + Wall Breakers (423x); Goblin Drill + Wall Breakers (6x); Miner + Wall Breakers (334x)</t>
  </si>
  <si>
    <r>
      <rPr>
        <sz val="11"/>
        <rFont val="Arial"/>
        <family val="0"/>
        <charset val="1"/>
      </rPr>
      <t xml:space="preserve">CAL Sub ™️✨Kun, </t>
    </r>
    <r>
      <rPr>
        <sz val="11"/>
        <rFont val="DejaVu Sans"/>
        <family val="2"/>
      </rPr>
      <t xml:space="preserve">ぐりてゃん</t>
    </r>
  </si>
  <si>
    <t xml:space="preserve">Goblin Barrel + Skeleton Barrel (3x); Goblin Barrel + Wall Breakers (423x); Goblin Drill + Wall Breakers (6x); Mortar + Skeleton Barrel (275x);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</si>
  <si>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</si>
  <si>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</si>
  <si>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</si>
  <si>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</si>
  <si>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</si>
  <si>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Goblin Barrel + Wall Breakers (423x); Miner + Wall Breakers (334x)</t>
  </si>
  <si>
    <t xml:space="preserve">Mohamed Light, Pedro™️</t>
  </si>
  <si>
    <t xml:space="preserve">Clown, Coco, Mohamed Light, Ryley, adriel, ✨Tanji</t>
  </si>
  <si>
    <t xml:space="preserve">CAL Sub ™️✨Kun, Mohamed Light</t>
  </si>
  <si>
    <t xml:space="preserve">Goblin Barrel + Skeleton Barrel (3x); Goblin Barrel + Wall Breakers (423x);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</si>
  <si>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</si>
  <si>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Kitashiyan, adriel</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</si>
  <si>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</si>
  <si>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</si>
  <si>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</si>
  <si>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</si>
  <si>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Royal Hogs + Three Musketeers (33x)</t>
  </si>
  <si>
    <t xml:space="preserve">Goblin Barrel + Wall Breakers (423x); Royal Hogs + Three Musketeers (33x)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</si>
  <si>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</si>
  <si>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</si>
  <si>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(423x); Hog Rider + Mortar (15x)</t>
  </si>
  <si>
    <t xml:space="preserve">Goblin Barrel + Skeleton Barrel (3x); Hog Rider + Mortar (15x); Mortar + Skeleton Barrel (275x)</t>
  </si>
  <si>
    <t xml:space="preserve">Coco, MH Axel, Steeef, Turan✨, adriel</t>
  </si>
  <si>
    <t xml:space="preserve">Polaris, Rainbow</t>
  </si>
  <si>
    <t xml:space="preserve">Goblin Barrel + Skeleton Barrel (3x); Goblin Barrel + Wall Breakers (423x); Lava Hound + Miner (34x); Miner + Mortar (28x); Miner + Skeleton Barrel (2x); Miner + Wall Breakers (334x); Mortar + Skeleton Barrel (275x); Skeleton Barrel + Wall Breakers (8x)</t>
  </si>
  <si>
    <t xml:space="preserve">Goblin Barrel + Wall Breakers (423x); Lava Hound + Miner (34x); Miner + Mortar (28x); Miner + Wall Breakers (334x)</t>
  </si>
  <si>
    <t xml:space="preserve">Goblin Barrel + Skeleton Barrel (3x); Mortar + Skeleton Barrel (275x)</t>
  </si>
  <si>
    <t xml:space="preserve">Coco, Kitashiyan, SK Morten, adriel</t>
  </si>
  <si>
    <t xml:space="preserve">Miner + Mortar (28x)</t>
  </si>
  <si>
    <t xml:space="preserve">Clown, SandBox, Wyze❤️Ultimo</t>
  </si>
  <si>
    <t xml:space="preserve">Goblin Barrel + Skeleton Barrel (3x); Goblin Barrel + Wall Breakers (423x); Mortar + Skeleton Barrel (275x); Royal Hogs + Three Musketeers (33x);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</si>
  <si>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</si>
  <si>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</si>
  <si>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(423x); Royal Hogs + Three Musketeers (33x); Skeleton Barrel + Wall Breakers (8x)</t>
  </si>
  <si>
    <r>
      <rPr>
        <sz val="11"/>
        <rFont val="Arial"/>
        <family val="0"/>
        <charset val="1"/>
      </rPr>
      <t xml:space="preserve">Steeef, Vitor75, WL ✨ Tytoń </t>
    </r>
    <r>
      <rPr>
        <sz val="11"/>
        <rFont val="DejaVu Sans"/>
        <family val="2"/>
      </rPr>
      <t xml:space="preserve">劲头</t>
    </r>
  </si>
  <si>
    <t xml:space="preserve">Clown, Coco, JorZ, Polaris</t>
  </si>
  <si>
    <t xml:space="preserve">JorZ, Ryley</t>
  </si>
  <si>
    <t xml:space="preserve">Kitashiyan, Rainbow</t>
  </si>
  <si>
    <r>
      <rPr>
        <sz val="11"/>
        <rFont val="Arial"/>
        <family val="0"/>
        <charset val="1"/>
      </rPr>
      <t xml:space="preserve">Clown, Vitor75, evolve✨</t>
    </r>
    <r>
      <rPr>
        <sz val="11"/>
        <rFont val="DejaVu Sans"/>
        <family val="2"/>
      </rPr>
      <t xml:space="preserve">律师</t>
    </r>
  </si>
  <si>
    <r>
      <rPr>
        <sz val="11"/>
        <rFont val="Arial"/>
        <family val="0"/>
        <charset val="1"/>
      </rPr>
      <t xml:space="preserve">Lucas✨</t>
    </r>
    <r>
      <rPr>
        <sz val="11"/>
        <rFont val="DejaVu Sans"/>
        <family val="2"/>
      </rPr>
      <t xml:space="preserve">杰克</t>
    </r>
    <r>
      <rPr>
        <sz val="11"/>
        <rFont val="Arial"/>
        <family val="0"/>
        <charset val="1"/>
      </rPr>
      <t xml:space="preserve">, Pedro™️, adriel</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</si>
  <si>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</si>
  <si>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</si>
  <si>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</si>
  <si>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</si>
  <si>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(6x)</t>
  </si>
  <si>
    <t xml:space="preserve">Clown, MH Axel, Nooby❤️Pi2r, adriel</t>
  </si>
  <si>
    <t xml:space="preserve">Hog Rider + Three Musketeers (2x); Royal Hogs + Three Musketeers (33x)</t>
  </si>
  <si>
    <t xml:space="preserve">Goblin Drill + Wall Breakers (6x); Skeleton Barrel + Wall Breakers (8x)</t>
  </si>
  <si>
    <t xml:space="preserve">Goblin Drill + Wall Breakers (6x); Lava Hound + Miner (34x); Miner + Wall Breakers (334x)</t>
  </si>
  <si>
    <t xml:space="preserve">Clown, Polaris</t>
  </si>
  <si>
    <t xml:space="preserve">Clown, Pedro™️, Rainbow, Ryley, SandBox, Vitor75</t>
  </si>
  <si>
    <t xml:space="preserve">Pedro™️, Wyze❤️Ultimo</t>
  </si>
  <si>
    <t xml:space="preserve">Turan✨, droy</t>
  </si>
  <si>
    <t xml:space="preserve">Goblin Drill + Wall Breakers (6x); Miner + Mortar (28x); Miner + Skeleton Barrel (2x); Miner + Wall Breakers (334x); Mortar + Skeleton Barrel (275x); Skeleton Barrel + Wall Breakers (8x)</t>
  </si>
  <si>
    <t xml:space="preserve">CAL Sub ™️✨Kun, Ryley, SandBox</t>
  </si>
  <si>
    <t xml:space="preserve">Miner + Mortar (28x); Miner + Three Musketeers (1x)</t>
  </si>
  <si>
    <t xml:space="preserve">Goblin Drill + Wall Breakers (6x); Miner + Mortar (28x); Miner + Wall Breakers (334x)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</si>
  <si>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</si>
  <si>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</si>
  <si>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(275x); Ram Rider + Three Musketeers (1x)</t>
  </si>
  <si>
    <t xml:space="preserve">CAL Sub ™️✨Kun, FrancoMedinaSL, JorZ, Nooby❤️Pi2r, SandBox, TMX I Mateja</t>
  </si>
  <si>
    <r>
      <rPr>
        <sz val="11"/>
        <rFont val="Arial"/>
        <family val="0"/>
        <charset val="1"/>
      </rPr>
      <t xml:space="preserve">Clown, TMX I Mateja, Turan✨, Wallace, </t>
    </r>
    <r>
      <rPr>
        <sz val="11"/>
        <rFont val="DejaVu Sans"/>
        <family val="2"/>
      </rPr>
      <t xml:space="preserve">ぐりてゃん</t>
    </r>
  </si>
  <si>
    <r>
      <rPr>
        <sz val="11"/>
        <rFont val="Arial"/>
        <family val="0"/>
        <charset val="1"/>
      </rPr>
      <t xml:space="preserve">Coco, JorZ, Mohamed Light, Pedro™️, SandBox, Vitor75,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</si>
  <si>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Lucas✨</t>
    </r>
    <r>
      <rPr>
        <sz val="11"/>
        <rFont val="DejaVu Sans"/>
        <family val="2"/>
      </rPr>
      <t xml:space="preserve">杰克</t>
    </r>
    <r>
      <rPr>
        <sz val="11"/>
        <rFont val="Arial"/>
        <family val="0"/>
        <charset val="1"/>
      </rPr>
      <t xml:space="preserve">, Vitor75, </t>
    </r>
    <r>
      <rPr>
        <sz val="11"/>
        <rFont val="DejaVu Sans"/>
        <family val="2"/>
      </rPr>
      <t xml:space="preserve">ぐりてゃん</t>
    </r>
  </si>
  <si>
    <t xml:space="preserve">JorZ, Pedro™️, Steeef, Vitor75</t>
  </si>
  <si>
    <t xml:space="preserve">Mohamed Light, Pedro™️, Polaris, Ryley</t>
  </si>
  <si>
    <t xml:space="preserve">Hog Rider + Mortar (15x); Mortar + Skeleton Barrel (275x)</t>
  </si>
  <si>
    <t xml:space="preserve">Lava Hound + Miner (34x); Miner + Wall Breakers (334x)</t>
  </si>
  <si>
    <t xml:space="preserve">Skeleton Barrel + Wall Breakers (8x)</t>
  </si>
  <si>
    <t xml:space="preserve">CAL Sub ™️✨Kun, Clown, JorZ, adriel</t>
  </si>
  <si>
    <t xml:space="preserve">Hog Rider + Mortar (15x); Miner + Mortar (28x); Miner + Wall Breakers (334x)</t>
  </si>
  <si>
    <t xml:space="preserve">Pedro™️, Steeef</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</si>
  <si>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</si>
  <si>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 SandBox</t>
    </r>
  </si>
  <si>
    <r>
      <rPr>
        <sz val="11"/>
        <rFont val="Arial"/>
        <family val="0"/>
        <charset val="1"/>
      </rPr>
      <t xml:space="preserve">SandBox,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</si>
  <si>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</si>
  <si>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JorZ,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</si>
  <si>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</si>
  <si>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Mohamed Light</t>
    </r>
  </si>
  <si>
    <t xml:space="preserve">MH Axel, RUBIZALEZ</t>
  </si>
  <si>
    <t xml:space="preserve">BattleSRAM, JorZ, Kitashiyan, Mohamed Light, Pedro™️, Polaris, RUBIZALEZ, SandBox, Wallace, adriel</t>
  </si>
  <si>
    <t xml:space="preserve">Clown, EGW</t>
  </si>
  <si>
    <t xml:space="preserve">Hog Rider + Mortar (15x); Lava Hound + Miner (34x); Miner + Mortar (28x); Miner + Skeleton Barrel (2x); Mortar + Skeleton Barrel (275x)</t>
  </si>
  <si>
    <t xml:space="preserve">Hog Rider + Mortar (15x); Miner + Mortar (28x); Miner + Skeleton Barrel (2x); Miner + Wall Breakers (334x); Mortar + Skeleton Barrel (275x);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</si>
  <si>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</si>
  <si>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</si>
  <si>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(275x); Royal Hogs + Three Musketeers (33x)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</si>
  <si>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</si>
  <si>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(34x); Miner + Mortar (28x)</t>
  </si>
  <si>
    <t xml:space="preserve">Lava Hound + Miner (34x); Miner + Mortar (28x); Miner + Wall Breakers (334x)</t>
  </si>
  <si>
    <t xml:space="preserve">CAL Sub ™️✨Kun, Clown, Vitor75</t>
  </si>
  <si>
    <t xml:space="preserve">ErBacce, Mohamed Light</t>
  </si>
  <si>
    <t xml:space="preserve">Nooby❤️Pi2r, SandBox</t>
  </si>
  <si>
    <t xml:space="preserve">Miner + Mortar (28x); Miner + Wall Breakers (334x)</t>
  </si>
  <si>
    <t xml:space="preserve">Miner + Mortar (28x); Miner + Skeleton Barrel (2x); Mortar + Skeleton Barrel (275x)</t>
  </si>
  <si>
    <r>
      <rPr>
        <sz val="11"/>
        <rFont val="Arial"/>
        <family val="0"/>
        <charset val="1"/>
      </rPr>
      <t xml:space="preserve">Clown, ErBacce, Mohamed Light, SandBox,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</si>
  <si>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</si>
  <si>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</si>
  <si>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(334x); Skeleton Barrel + Wall Breakers (8x)</t>
  </si>
  <si>
    <t xml:space="preserve">EGW, Kitashiyan</t>
  </si>
  <si>
    <t xml:space="preserve">Ram Rider + Three Musketeers (1x); Royal Hogs + Three Musketeers (33x)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</si>
  <si>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</si>
  <si>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</si>
  <si>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</si>
  <si>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</si>
  <si>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</si>
  <si>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</si>
  <si>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</si>
  <si>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</si>
  <si>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</si>
  <si>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</si>
  <si>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</si>
  <si>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</si>
  <si>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</si>
  <si>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</si>
  <si>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</si>
  <si>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</si>
  <si>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</si>
  <si>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</si>
  <si>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</si>
  <si>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</si>
  <si>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</si>
  <si>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</si>
  <si>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</si>
  <si>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</si>
  <si>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</si>
  <si>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</si>
  <si>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</si>
  <si>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</si>
  <si>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</si>
  <si>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</si>
  <si>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</si>
  <si>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</si>
  <si>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</si>
  <si>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</si>
  <si>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</si>
  <si>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</si>
  <si>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</si>
  <si>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</si>
  <si>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</si>
  <si>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</si>
  <si>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</si>
  <si>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</si>
  <si>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</si>
  <si>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</si>
  <si>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</si>
  <si>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</si>
  <si>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</si>
  <si>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</si>
  <si>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</si>
  <si>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</si>
  <si>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</si>
  <si>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</si>
  <si>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</si>
  <si>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</si>
  <si>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</si>
  <si>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</si>
  <si>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</si>
  <si>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</si>
  <si>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</si>
  <si>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</si>
  <si>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</si>
  <si>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</si>
  <si>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</si>
  <si>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</si>
  <si>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</si>
  <si>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</si>
  <si>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</si>
  <si>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</si>
  <si>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</si>
  <si>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</si>
  <si>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</si>
  <si>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</si>
  <si>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</si>
  <si>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</si>
  <si>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</si>
  <si>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</si>
  <si>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</si>
  <si>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</si>
  <si>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</si>
  <si>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</si>
  <si>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</si>
  <si>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</si>
  <si>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</si>
  <si>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</si>
  <si>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</si>
  <si>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</si>
  <si>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</si>
  <si>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</si>
  <si>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</si>
  <si>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</si>
  <si>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</si>
  <si>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</si>
  <si>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</si>
  <si>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</si>
  <si>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</si>
  <si>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</si>
  <si>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</si>
  <si>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</si>
  <si>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</si>
  <si>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Royal Hogs + Three Musketeers</t>
  </si>
  <si>
    <t xml:space="preserve">Battle Ram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</si>
  <si>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</si>
  <si>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</si>
  <si>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</si>
  <si>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</si>
  <si>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</si>
  <si>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</si>
  <si>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</si>
  <si>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</si>
  <si>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</si>
  <si>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</si>
  <si>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</si>
  <si>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Elite Barbarians + Three Musketeers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</si>
  <si>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</si>
  <si>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</si>
  <si>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</si>
  <si>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</si>
  <si>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</si>
  <si>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</si>
  <si>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</si>
  <si>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</si>
  <si>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</si>
  <si>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</si>
  <si>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</si>
  <si>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</si>
  <si>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</si>
  <si>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</si>
  <si>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</si>
  <si>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</si>
  <si>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</si>
  <si>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</si>
  <si>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</si>
  <si>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</si>
  <si>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</si>
  <si>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</si>
  <si>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</si>
  <si>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</si>
  <si>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</si>
  <si>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</si>
  <si>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</si>
  <si>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</si>
  <si>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</si>
  <si>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</si>
  <si>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</si>
  <si>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</si>
  <si>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</si>
  <si>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Fireball, Fisherman, Monk, Mother Witch, Royal Giant, Skeleton Dragons, The Log, Tombstone (10 games)</t>
  </si>
  <si>
    <t xml:space="preserve">Baby Dragon, Barbarian Barrel, Goblin Cage, Golden Knight, Golem, Ice Wizard, Lightning, Tornado (9 games)</t>
  </si>
  <si>
    <t xml:space="preserve">Barbarian Barrel, Cannon Cart, Goblinstein, Lightning, Minions, Mortar, Royal Ghost, Skeletons (9 games)</t>
  </si>
  <si>
    <t xml:space="preserve">Barbarian Barrel, Fireball, Fisherman, Monk, Mother Witch, Royal Giant, Skeleton Dragons, Tombstone (100% win rate, 4 games)</t>
  </si>
  <si>
    <t xml:space="preserve">Baby Dragon, Cannon, Electro Spirit, Lightning, Mighty Miner, Royal Hogs, Skeletons, The Log (100% win rate, 3 games)</t>
  </si>
  <si>
    <t xml:space="preserve">Archers, Barbarian Barrel, Graveyard, Ice Spirit, Poison, Ronin, Skeletons, Tesla (100% win rate, 2 games)</t>
  </si>
  <si>
    <t xml:space="preserve">Wall Breakers (32 games)</t>
  </si>
  <si>
    <t xml:space="preserve">Royal Hogs (31 games)</t>
  </si>
  <si>
    <t xml:space="preserve">Miner (30 games)</t>
  </si>
  <si>
    <t xml:space="preserve">65%</t>
  </si>
  <si>
    <t xml:space="preserve">Barbarian Barrel, Electro Spirit, Fireball, Goblin Cage, Heal Spirit, Lumberjack, Phoenix, Royal Giant (7 games)</t>
  </si>
  <si>
    <t xml:space="preserve">Berserker, Fire Spirit, Goblin Barrel, Ice Spirit, Magic Archer, Royal Delivery, Tesla, Wall Breakers (7 games)</t>
  </si>
  <si>
    <t xml:space="preserve">Bomber, Fire Spirit, Giant Snowball, Goblin Drill, Goblins, Poison, Ronin, Tesla (6 games)</t>
  </si>
  <si>
    <t xml:space="preserve">Baby Dragon, Cannon, Electro Spirit, Lightning, Mighty Miner, Royal Hogs, Skeletons, The Log (100% win rate, 5 games)</t>
  </si>
  <si>
    <t xml:space="preserve">Balloon, Berserker, Bomb Tower, Executioner, Knight, Miner, Tornado, Zap (100% win rate, 5 games)</t>
  </si>
  <si>
    <t xml:space="preserve">Bats, Berserker, Bomb Tower, Ice Spirit, Magic Archer, Miner, Royal Delivery, Wall Breakers (100% win rate, 3 games)</t>
  </si>
  <si>
    <t xml:space="preserve">Miner (35 games)</t>
  </si>
  <si>
    <t xml:space="preserve">Wall Breakers (35 games)</t>
  </si>
  <si>
    <t xml:space="preserve">Royal Hogs (29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</si>
  <si>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</si>
  <si>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</si>
  <si>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</si>
  <si>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</si>
  <si>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Barbarian Barrel, Cannon Cart, Goblinstein, Lightning, Minions, Mortar, Royal Ghost, Skeletons (100% win rate, 5 games)</t>
  </si>
  <si>
    <t xml:space="preserve">Bats, Berserker, Bomb Tower, Fire Spirit, Magic Archer, Miner, Royal Delivery, Wall Breakers (100% win rate, 4 games)</t>
  </si>
  <si>
    <t xml:space="preserve">Balloon, Berserker, Bomb Tower, Executioner, Knight, Miner, Tornado, Zap (100% win rate, 4 games)</t>
  </si>
  <si>
    <t xml:space="preserve">Royal Hogs (38 games)</t>
  </si>
  <si>
    <t xml:space="preserve">Wall Breakers (37 games)</t>
  </si>
  <si>
    <t xml:space="preserve">Miner (23 games)</t>
  </si>
  <si>
    <t xml:space="preserve">55%</t>
  </si>
  <si>
    <t xml:space="preserve">Baby Dragon, Barbarian Barrel, Goblin Cage, Golden Knight, Golem, Ice Wizard, Lightning, Tornado (10 games)</t>
  </si>
  <si>
    <t xml:space="preserve">Bats, Berserker, Bomb Tower, Fire Spirit, Magic Archer, Miner, Royal Delivery, Wall Breakers (9 games)</t>
  </si>
  <si>
    <t xml:space="preserve">Barbarian Barrel, Electro Spirit, Fireball, Fisherman, Hunter, Royal Ghost, Royal Giant, Skeletons (100% win rate, 3 games)</t>
  </si>
  <si>
    <t xml:space="preserve">Dart Goblin, Fire Spirit, Goblin Barrel, Goblins, Ice Spirit, Rocket, Valkyrie, Wall Breakers (100% win rate, 2 games)</t>
  </si>
  <si>
    <t xml:space="preserve">Fireball, Fisherman, Monk, Royal Giant, Skeleton Dragons, The Log, Tombstone, Zappies (100% win rate, 2 games)</t>
  </si>
  <si>
    <t xml:space="preserve">Wall Breakers (33 games)</t>
  </si>
  <si>
    <t xml:space="preserve">Royal Hogs (30 games)</t>
  </si>
  <si>
    <t xml:space="preserve">Goblin Drill (22 games)</t>
  </si>
  <si>
    <t xml:space="preserve">60%</t>
  </si>
  <si>
    <t xml:space="preserve">Barbarian Barrel, Electro Spirit, Fireball, Fisherman, Hunter, Royal Ghost, Royal Giant, Skeletons (7 games)</t>
  </si>
  <si>
    <t xml:space="preserve">Baby Dragon, Barbarian Barrel, Goblin Cage, Golden Knight, Golem, Ice Wizard, Lightning, Tornado (7 games)</t>
  </si>
  <si>
    <t xml:space="preserve">Barbarian Barrel, Electro Spirit, Fireball, Goblin Cage, Heal Spirit, Lumberjack, Phoenix, Royal Giant (100% win rate, 4 games)</t>
  </si>
  <si>
    <t xml:space="preserve">Barbarian Barrel, Electro Spirit, Lightning, Magic Archer, Ronin, Royal Hogs, Skeletons, Tesla (100% win rate, 3 games)</t>
  </si>
  <si>
    <t xml:space="preserve">Bats, Bomb Tower, Fire Spirit, Magic Archer, Miner, Royal Delivery, Skeletons, Wall Breakers (100% win rate, 2 games)</t>
  </si>
  <si>
    <t xml:space="preserve">Wall Breakers (31 games)</t>
  </si>
  <si>
    <t xml:space="preserve">Royal Hogs (26 games)</t>
  </si>
  <si>
    <t xml:space="preserve">Graveyard (22 games)</t>
  </si>
  <si>
    <t xml:space="preserve">Bats, Berserker, Bomb Tower, Fire Spirit, Magic Archer, Miner, Royal Delivery, Wall Breakers (7 games)</t>
  </si>
  <si>
    <t xml:space="preserve">Baby Dragon, Barbarian Barrel, Goblin Cage, Golden Knight, Golem, Ice Wizard, Lightning, Tornado (6 games)</t>
  </si>
  <si>
    <t xml:space="preserve">Baby Dragon, Cannon, Electro Spirit, Lightning, Mighty Miner, Royal Hogs, Skeletons, The Log (4 games)</t>
  </si>
  <si>
    <t xml:space="preserve">Bomber, Fire Spirit, Giant Snowball, Goblin Drill, Golden Knight, Poison, Skeletons, Tesla (100% win rate, 4 games)</t>
  </si>
  <si>
    <t xml:space="preserve">Bowler, Executioner, Freeze, Golden Knight, Graveyard, Inferno Dragon, Tornado, Zappies (100% win rate, 2 games)</t>
  </si>
  <si>
    <t xml:space="preserve">Bomber, Cannon, Giant Snowball, Goblins, Graveyard, Musketeer, Poison, Ronin (100% win rate, 2 games)</t>
  </si>
  <si>
    <t xml:space="preserve">Wall Breakers (26 games)</t>
  </si>
  <si>
    <t xml:space="preserve">Miner (22 games)</t>
  </si>
  <si>
    <t xml:space="preserve">Goblin Drill (21 games)</t>
  </si>
  <si>
    <t xml:space="preserve">57%</t>
  </si>
  <si>
    <t xml:space="preserve">Baby Dragon, Cannon, Electro Spirit, Lightning, Mighty Miner, Royal Hogs, Skeletons, The Log (8 games)</t>
  </si>
  <si>
    <t xml:space="preserve">Berserker, Fire Spirit, Goblin Barrel, Ice Spirit, Magic Archer, Royal Delivery, Tesla, Wall Breakers (6 games)</t>
  </si>
  <si>
    <t xml:space="preserve">Baby Dragon, Barbarian Barrel, Goblin Cage, Golden Knight, Golem, Ice Wizard, Lightning, Tornado (5 games)</t>
  </si>
  <si>
    <t xml:space="preserve">Barbarian Barrel, Dart Goblin, Fireball, Goblins, Minions, Mortar, Rascals, Skeleton Barrel (100% win rate, 3 games)</t>
  </si>
  <si>
    <t xml:space="preserve">Balloon, Berserker, Bomb Tower, Executioner, Knight, Miner, Tornado, Zap (100% win rate, 2 games)</t>
  </si>
  <si>
    <t xml:space="preserve">Wall Breakers (27 games)</t>
  </si>
  <si>
    <t xml:space="preserve">Goblin Barrel (21 games)</t>
  </si>
  <si>
    <t xml:space="preserve">Royal Hogs (21 games)</t>
  </si>
  <si>
    <t xml:space="preserve">48%</t>
  </si>
  <si>
    <t xml:space="preserve">Baby Dragon, Barbarian Barrel, Goblin Cage, Golden Knight, Golem, Ice Wizard, Lightning, Tornado (8 games)</t>
  </si>
  <si>
    <t xml:space="preserve">Barbarian Barrel, Cannon Cart, Goblinstein, Lightning, Minions, Mortar, Royal Ghost, Skeletons (6 games)</t>
  </si>
  <si>
    <t xml:space="preserve">Barbarian Barrel, Electro Spirit, Fireball, Fisherman, Hunter, Royal Ghost, Royal Giant, Skeletons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</si>
  <si>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</si>
  <si>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</si>
  <si>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(75% win rate, 4 games)</t>
  </si>
  <si>
    <t xml:space="preserve">Goblin Drill (19 games)</t>
  </si>
  <si>
    <t xml:space="preserve">Miner (18 games)</t>
  </si>
  <si>
    <t xml:space="preserve">Graveyard (16 games)</t>
  </si>
  <si>
    <t xml:space="preserve">44%</t>
  </si>
  <si>
    <t xml:space="preserve">Bomber, Fire Spirit, Giant Snowball, Goblin Drill, Goblins, Poison, Ronin, Tesla (4 games)</t>
  </si>
  <si>
    <t xml:space="preserve">Barbarian Barrel, Dark Prince, Electro Spirit, Lightning, Royal Hogs, Skeleton Dragons, Skeletons,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</si>
  <si>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</si>
  <si>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</si>
  <si>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</si>
  <si>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</si>
  <si>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Royal Hogs (25 games)</t>
  </si>
  <si>
    <t xml:space="preserve">Wall Breakers (25 games)</t>
  </si>
  <si>
    <t xml:space="preserve">Bats, Berserker, Bomb Tower, Fire Spirit, Magic Archer, Miner, Royal Delivery, Wall Breakers (5 games)</t>
  </si>
  <si>
    <t xml:space="preserve">Arrows, Bandit, Battle Ram, Golden Knight, Mega Knight, Mother Witch, Ronin, Zappies (4 games)</t>
  </si>
  <si>
    <t xml:space="preserve">Cannon Cart, Electro Spirit, Fireball, Goblins, Minions, Mortar, Rascals, Skeleton Barrel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</si>
  <si>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</si>
  <si>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</si>
  <si>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</si>
  <si>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(18 games)</t>
  </si>
  <si>
    <t xml:space="preserve">Goblin Drill (16 games)</t>
  </si>
  <si>
    <t xml:space="preserve">Hog Rider (15 games)</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</si>
  <si>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</si>
  <si>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</si>
  <si>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</si>
  <si>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</si>
  <si>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</si>
  <si>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</si>
  <si>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Royal Hogs (19 games)</t>
  </si>
  <si>
    <t xml:space="preserve">Balloon, Executioner, Giant Skeleton, Miner, Skeleton Dragons, Tombstone, Tornado, Zap (8 games)</t>
  </si>
  <si>
    <t xml:space="preserve">Electro Spirit, Fireball, Goblins, Minions, Mortar, Rascals, Ronin, Skeleton Barrel (5 games)</t>
  </si>
  <si>
    <t xml:space="preserve">Arrows, Bandit, Battle Ram, Electro Wizard, Golden Knight, Mega Knight, Mother Witch, Ronin (100% win rate, 2 games)</t>
  </si>
  <si>
    <t xml:space="preserve">Fireball, Goblin Cage, Lava Hound, Mega Minion, Miner, Ronin, Spirit Empress, Zap (100% win rate, 2 games)</t>
  </si>
  <si>
    <t xml:space="preserve">Fireball, Fisherman, Monk, Royal Giant, Skeleton Dragons, The Log, Tombstone, Zappies (75% win rate, 4 games)</t>
  </si>
  <si>
    <t xml:space="preserve">Miner (20 games)</t>
  </si>
  <si>
    <t xml:space="preserve">41%</t>
  </si>
  <si>
    <t xml:space="preserve">Archers, Dark Prince, Giant Snowball, Goblin Demolisher, Goblin Hut, Graveyard, Ice Spirit, Poison (3 games)</t>
  </si>
  <si>
    <t xml:space="preserve">Barbarian Barrel, Electro Spirit, Fireball, Goblin Cage, Heal Spirit, Lumberjack, Phoenix, Royal Giant (3 games)</t>
  </si>
  <si>
    <t xml:space="preserve">Berserker, Fire Spirit, Goblin Barrel, Ice Spirit, Magic Archer, Royal Delivery, Tesla, Wall Breakers (3 games)</t>
  </si>
  <si>
    <t xml:space="preserve">Cannon, Goblin Barrel, Ice Spirit, Mighty Miner, Princess, Rocket, Skeletons, The Log (100% win rate, 2 games)</t>
  </si>
  <si>
    <t xml:space="preserve">Archers, Dark Prince, Giant Snowball, Goblin Demolisher, Goblin Hut, Graveyard, Ice Spirit, Poison (67% win rate, 3 games)</t>
  </si>
  <si>
    <t xml:space="preserve">Archers, Electro Spirit, Elixir Collector, Fire Spirit, Giant Snowball, Goblins, Ronin, X-Bow (50% win rate, 2 games)</t>
  </si>
  <si>
    <t xml:space="preserve">Wall Breakers (15 games)</t>
  </si>
  <si>
    <t xml:space="preserve">Goblin Drill (14 games)</t>
  </si>
  <si>
    <t xml:space="preserve">Royal Hogs (13 games)</t>
  </si>
  <si>
    <t xml:space="preserve">67%</t>
  </si>
  <si>
    <t xml:space="preserve">Cannon Cart, Electro Spirit, Fireball, Goblins, Minions, Mortar, Rascals, Skeleton Barrel (5 games)</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</si>
  <si>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</si>
  <si>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</si>
  <si>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</si>
  <si>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</si>
  <si>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</si>
  <si>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</si>
  <si>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Mortar (13 games)</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</si>
  <si>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</si>
  <si>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</si>
  <si>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</si>
  <si>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Arrows, Bandit, Battle Ram, Electro Wizard, Golden Knight, Mega Knight, Mother Witch, Skeleton Dragons (100% win rate, 2 games)</t>
  </si>
  <si>
    <t xml:space="preserve">Fire Spirit, Goblin Barrel, Ice Spirit, Magic Archer, Ronin, Royal Delivery, Tesla, Wall Breakers (100% win rate, 2 games)</t>
  </si>
  <si>
    <t xml:space="preserve">Wall Breakers (17 games)</t>
  </si>
  <si>
    <t xml:space="preserve">Miner (16 games)</t>
  </si>
  <si>
    <t xml:space="preserve">Royal Hogs (14 games)</t>
  </si>
  <si>
    <t xml:space="preserve">63%</t>
  </si>
  <si>
    <t xml:space="preserve">Baby Dragon, Cannon, Electro Spirit, Lightning, Mighty Miner, Royal Hogs, Skeletons, The Log (5 games)</t>
  </si>
  <si>
    <t xml:space="preserve">Fire Spirit, Giant Snowball, Goblin Demolisher, Goblin Drill, Knight, Poison, Skeletons, Tesla (5 games)</t>
  </si>
  <si>
    <t xml:space="preserve">Archers, Barbarian Barrel, Dark Prince, Graveyard, Ice Spirit, Poison, Skeletons, Tesla (100% win rate, 5 games)</t>
  </si>
  <si>
    <t xml:space="preserve">Dark Prince, Fireball, Goblin Cage, Lava Hound, Miner, Skeleton Dragons, Spirit Empress, Zap (100% win rate, 3 games)</t>
  </si>
  <si>
    <t xml:space="preserve">Baby Dragon, Cannon, Electro Spirit, Lightning, Mighty Miner, Royal Hogs, Skeletons, The Log (80% win rate, 5 games)</t>
  </si>
  <si>
    <t xml:space="preserve">46%</t>
  </si>
  <si>
    <t xml:space="preserve">Baby Dragon, Cannon, Electro Spirit, Lightning, Mighty Miner, Royal Hogs, Skeletons, The Log (7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</si>
  <si>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</si>
  <si>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</si>
  <si>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</si>
  <si>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Archers, Barbarian Barrel, Dark Prince, Graveyard, Ice Spirit, Poison, Skeletons, Tesla (67% win rate, 3 games)</t>
  </si>
  <si>
    <t xml:space="preserve">Wall Breakers (14 games)</t>
  </si>
  <si>
    <t xml:space="preserve">Barbarian Barrel, Electro Spirit, Fireball, Goblin Cage, Heal Spirit, Lumberjack, Phoenix, Royal Giant (6 games)</t>
  </si>
  <si>
    <t xml:space="preserve">Archers, Electro Spirit, Fireball, Knight, Skeletons, Tesla, The Log, X-Bow (3 games)</t>
  </si>
  <si>
    <t xml:space="preserve">Berserker, Fire Spirit, Goblin Barrel, Ice Spirit, Magic Archer, Royal Delivery, Tesla, Wall Breakers (100% win rate, 2 games)</t>
  </si>
  <si>
    <t xml:space="preserve">Baby Dragon, Cannon, Dark Prince, Electro Spirit, Lightning, Royal Hogs, Skeletons, The Log (100% win rate, 2 games)</t>
  </si>
  <si>
    <t xml:space="preserve">Berserker, Bomb Tower, Fire Spirit, Goblin Barrel, Ice Spirit, Magic Archer, Royal Delivery, Wall Breakers (100% win rate, 2 games)</t>
  </si>
  <si>
    <t xml:space="preserve">Royal Hogs (15 games)</t>
  </si>
  <si>
    <t xml:space="preserve">Royal Giant (14 games)</t>
  </si>
  <si>
    <t xml:space="preserve">58%</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</si>
  <si>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</si>
  <si>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</si>
  <si>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</si>
  <si>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</si>
  <si>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</si>
  <si>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</si>
  <si>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</si>
  <si>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</si>
  <si>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</si>
  <si>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</si>
  <si>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</si>
  <si>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</si>
  <si>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</si>
  <si>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Miner (15 games)</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</si>
  <si>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</si>
  <si>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</si>
  <si>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</si>
  <si>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</si>
  <si>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</si>
  <si>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</si>
  <si>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</si>
  <si>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</si>
  <si>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</si>
  <si>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</si>
  <si>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</si>
  <si>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</si>
  <si>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Bats, Bomb Tower, Fire Spirit, Magic Archer, Miner, Royal Delivery, Skeletons, Wall Breakers (5 games)</t>
  </si>
  <si>
    <t xml:space="preserve">Baby Dragon, Barbarian Barrel, Goblin Cage, Golden Knight, Golem, Ice Wizard, Lightning, Tornado (4 games)</t>
  </si>
  <si>
    <t xml:space="preserve">Bats, Berserker, Bomb Tower, Fire Spirit, Magic Archer, Miner, Royal Delivery, Wall Breakers (3 games)</t>
  </si>
  <si>
    <t xml:space="preserve">Barbarian Barrel, Cannon Cart, Goblinstein, Lightning, Minions, Mortar, Royal Ghost, Skeletons (100% win rate, 3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</si>
  <si>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</si>
  <si>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</si>
  <si>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Wall Breakers (16 games)</t>
  </si>
  <si>
    <t xml:space="preserve">Battle Ram (12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</si>
  <si>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</si>
  <si>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</si>
  <si>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</si>
  <si>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</si>
  <si>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</si>
  <si>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Miner (10 games)</t>
  </si>
  <si>
    <t xml:space="preserve">50%</t>
  </si>
  <si>
    <t xml:space="preserve">Barbarian Barrel, Electro Spirit, Fireball, Goblin Cage, Heal Spirit, Lumberjack, Phoenix, Royal Giant (100% win rate, 3 games)</t>
  </si>
  <si>
    <t xml:space="preserve">Royal Giant (16 games)</t>
  </si>
  <si>
    <t xml:space="preserve">Goblin Drill (9 games)</t>
  </si>
  <si>
    <t xml:space="preserve">56%</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</si>
  <si>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</si>
  <si>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</si>
  <si>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</si>
  <si>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</si>
  <si>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</si>
  <si>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</si>
  <si>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</si>
  <si>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</si>
  <si>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</si>
  <si>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Barbarian Barrel, Cannon Cart, Goblinstein, Lightning, Minions, Mortar, Royal Ghost, Skeletons (5 games)</t>
  </si>
  <si>
    <t xml:space="preserve">Barbarian Barrel, Fireball, Fisherman, Monk, Mother Witch, Royal Giant, Skeleton Dragons, Tombstone (100% win rate, 2 games)</t>
  </si>
  <si>
    <t xml:space="preserve">Graveyard (11 games)</t>
  </si>
  <si>
    <t xml:space="preserve">Mortar (9 games)</t>
  </si>
  <si>
    <t xml:space="preserve">Wall Breakers (9 games)</t>
  </si>
  <si>
    <t xml:space="preserve">Barbarian Barrel, Electro Spirit, Fireball, Goblin Cage, Heal Spirit, Lumberjack, Phoenix, Royal Giant (4 games)</t>
  </si>
  <si>
    <t xml:space="preserve">Baby Dragon, Barbarian Barrel, Goblin Cage, Golden Knight, Golem, Ice Wizard, Lightning, Tornado (3 games)</t>
  </si>
  <si>
    <t xml:space="preserve">Royal Giant (9 games)</t>
  </si>
  <si>
    <t xml:space="preserve">Bomber, Giant Snowball, Goblin Drill, Goblins, Ice Spirit, Poison, Ronin, Tesla (3 games)</t>
  </si>
  <si>
    <t xml:space="preserve">Berserker, Bomb Tower, Boss Bandit, Dart Goblin, Goblin Barrel, Ice Spirit, Royal Delivery, Wall Breakers (3 games)</t>
  </si>
  <si>
    <t xml:space="preserve">Berserker, Bomb Tower, Boss Bandit, Dart Goblin, Goblin Barrel, Ice Spirit, Royal Delivery, Wall Breakers (100% win rate, 3 games)</t>
  </si>
  <si>
    <t xml:space="preserve">Archers, Barbarian Barrel, Berserker, Dark Prince, Electro Spirit, Lightning, Royal Hogs, Tesla (100% win rate, 2 games)</t>
  </si>
  <si>
    <t xml:space="preserve">Barbarian Barrel, Cannon Cart, Goblinstein, Lightning, Minions, Mortar, Royal Ghost, Skeletons (100% win rate, 2 games)</t>
  </si>
  <si>
    <t xml:space="preserve">Royal Hogs (11 games)</t>
  </si>
  <si>
    <t xml:space="preserve">Hog Rider (10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</si>
  <si>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</si>
  <si>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</si>
  <si>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</si>
  <si>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</si>
  <si>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</si>
  <si>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</si>
  <si>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</si>
  <si>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</si>
  <si>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</si>
  <si>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Wall Breakers (10 games)</t>
  </si>
  <si>
    <t xml:space="preserve">Goblin Barrel (9 games)</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</si>
  <si>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</si>
  <si>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</si>
  <si>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</si>
  <si>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</si>
  <si>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</si>
  <si>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</si>
  <si>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</si>
  <si>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</si>
  <si>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Bats, Berserker, Bomb Tower, Fire Spirit, Magic Archer, Miner, Royal Delivery, Wall Breakers (4 games)</t>
  </si>
  <si>
    <t xml:space="preserve">Barbarian Barrel, Cannon Cart, Goblinstein, Lightning, Minions, Mortar, Royal Ghost, Skeletons (2 games)</t>
  </si>
  <si>
    <t xml:space="preserve">Archers, Electro Spirit, Fireball, Knight, Skeletons, Tesla, The Log, X-Bow (100% win rate, 2 games)</t>
  </si>
  <si>
    <t xml:space="preserve">Wall Breakers (12 games)</t>
  </si>
  <si>
    <t xml:space="preserve">Goblin Drill (11 games)</t>
  </si>
  <si>
    <t xml:space="preserve">52%</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</si>
  <si>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</si>
  <si>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</si>
  <si>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</si>
  <si>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</si>
  <si>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</si>
  <si>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</si>
  <si>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</si>
  <si>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Barbarian Barrel, Electro Spirit, Fireball, Fisherman, Hunter, Royal Ghost, Royal Giant, Skeletons (6 games)</t>
  </si>
  <si>
    <t xml:space="preserve">Berserker, Fireball, Lava Hound, Skeleton Dragons, Spirit Empress, Tombstone, Valkyrie, Zap (4 games)</t>
  </si>
  <si>
    <t xml:space="preserve">Bomber, Fire Spirit, Giant Snowball, Goblin Drill, Knight, Poison, Skeletons, Tesla (100% win rate, 2 games)</t>
  </si>
  <si>
    <t xml:space="preserve">Arrows, Battle Ram, Golden Knight, Mega Knight, Mother Witch, Ronin, Skeleton Dragons, Zappies (100% win rate, 2 games)</t>
  </si>
  <si>
    <t xml:space="preserve">Royal Giant (12 games)</t>
  </si>
  <si>
    <t xml:space="preserve">Goblin Barrel (11 games)</t>
  </si>
  <si>
    <t xml:space="preserve">47%</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</si>
  <si>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</si>
  <si>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</si>
  <si>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</si>
  <si>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</si>
  <si>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Goblin Drill (8 games)</t>
  </si>
  <si>
    <t xml:space="preserve">Royal Giant (7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</si>
  <si>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</si>
  <si>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</si>
  <si>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</si>
  <si>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</si>
  <si>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Cannon, Electro Spirit, Lightning, Mighty Miner, Royal Hogs, Skeletons, The Log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</si>
  <si>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</si>
  <si>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</si>
  <si>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</si>
  <si>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</si>
  <si>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</si>
  <si>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</si>
  <si>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</si>
  <si>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</si>
  <si>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Royal Giant (10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</si>
  <si>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</si>
  <si>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</si>
  <si>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</si>
  <si>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</si>
  <si>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</si>
  <si>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</si>
  <si>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</si>
  <si>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Hog Rider (9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</si>
  <si>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</si>
  <si>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</si>
  <si>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</si>
  <si>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</si>
  <si>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</si>
  <si>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</si>
  <si>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</si>
  <si>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</si>
  <si>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</si>
  <si>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</si>
  <si>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</si>
  <si>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</si>
  <si>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</si>
  <si>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Skeleton Barrel (8 games)</t>
  </si>
  <si>
    <t xml:space="preserve">62%</t>
  </si>
  <si>
    <t xml:space="preserve">Barbarian Barrel, Cannon Cart, Goblinstein, Lightning, Minions, Mortar, Royal Ghost, Skeletons (4 games)</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</si>
  <si>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</si>
  <si>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</si>
  <si>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</si>
  <si>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</si>
  <si>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</si>
  <si>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</si>
  <si>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24%</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</si>
  <si>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</si>
  <si>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</si>
  <si>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</si>
  <si>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</si>
  <si>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</si>
  <si>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(8 games)</t>
  </si>
  <si>
    <t xml:space="preserve">Battle Ram (6 games)</t>
  </si>
  <si>
    <t xml:space="preserve">Mortar (5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</si>
  <si>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</si>
  <si>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</si>
  <si>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</si>
  <si>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</si>
  <si>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Royal Giant (8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</si>
  <si>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</si>
  <si>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</si>
  <si>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</si>
  <si>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</si>
  <si>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</si>
  <si>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</si>
  <si>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</si>
  <si>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</si>
  <si>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</si>
  <si>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</si>
  <si>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</si>
  <si>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</si>
  <si>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</si>
  <si>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</si>
  <si>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</si>
  <si>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</si>
  <si>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69%</t>
  </si>
  <si>
    <t xml:space="preserve">Bats, Berserker, Bomb Tower, Fire Spirit, Magic Archer, Miner, Royal Delivery, Wall Breakers (2 games)</t>
  </si>
  <si>
    <t xml:space="preserve">Berserker, Fire Spirit, Goblin Barrel, Ice Spirit, Magic Archer, Royal Delivery, Tesla,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</si>
  <si>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</si>
  <si>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</si>
  <si>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</si>
  <si>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</si>
  <si>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</si>
  <si>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</si>
  <si>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</si>
  <si>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</si>
  <si>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</si>
  <si>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Wall Breakers (11 games)</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</si>
  <si>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</si>
  <si>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</si>
  <si>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</si>
  <si>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</si>
  <si>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</si>
  <si>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</si>
  <si>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</si>
  <si>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</si>
  <si>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Bowler, Furnace, Giant Snowball, Goblin Hut, Graveyard, Ice Spirit, Knight, Poison (3 games)</t>
  </si>
  <si>
    <t xml:space="preserve">Balloon, Executioner, Giant Skeleton, Miner, Tombstone, Tornado, Zap, Zappies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</si>
  <si>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</si>
  <si>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</si>
  <si>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</si>
  <si>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Battle Ram (7 games)</t>
  </si>
  <si>
    <t xml:space="preserve">Lava Hound (6 games)</t>
  </si>
  <si>
    <t xml:space="preserve">Arrows, Earthquake, Golden Knight, Hog Rider, Lumberjack, Mega Knight, Mother Witch, Skeleton Dragons (2 games)</t>
  </si>
  <si>
    <t xml:space="preserve">Berserker, Fireball, Lava Hound, Skeleton Dragons, Spirit Empress, Tombstone, Valkyrie, Zap (2 games)</t>
  </si>
  <si>
    <t xml:space="preserve">Berserker, Fireball, Lava Hound, Skeleton Dragons, Spirit Empress, Tombstone, Valkyrie, Zap (50% win rate, 2 games)</t>
  </si>
  <si>
    <t xml:space="preserve">Barbarian Barrel, Furnace, Goblin Hut, Graveyard, Mega Knight, Poison, Skeletons, Zappies (50% win rate, 2 games)</t>
  </si>
  <si>
    <t xml:space="preserve">Barbarian Barrel, Electro Spirit, Fireball, Goblin Cage, Heal Spirit, Lumberjack, Phoenix, Royal Giant (0% win rate, 2 games)</t>
  </si>
  <si>
    <t xml:space="preserve">Goblin Drill (6 games)</t>
  </si>
  <si>
    <t xml:space="preserve">Royal Giant (5 games)</t>
  </si>
  <si>
    <t xml:space="preserve">Miner (5 games)</t>
  </si>
  <si>
    <t xml:space="preserve">61%</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</si>
  <si>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</si>
  <si>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</si>
  <si>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</si>
  <si>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</si>
  <si>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</si>
  <si>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</si>
  <si>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</si>
  <si>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</si>
  <si>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</si>
  <si>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</si>
  <si>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Wall Breakers (6 games)</t>
  </si>
  <si>
    <t xml:space="preserve">Royal Giant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</si>
  <si>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</si>
  <si>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</si>
  <si>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</si>
  <si>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</si>
  <si>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</si>
  <si>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</si>
  <si>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</si>
  <si>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</si>
  <si>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</si>
  <si>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</si>
  <si>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</si>
  <si>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</si>
  <si>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</si>
  <si>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</si>
  <si>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</si>
  <si>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</si>
  <si>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</si>
  <si>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</si>
  <si>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</si>
  <si>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</si>
  <si>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Miner (6 games)</t>
  </si>
  <si>
    <t xml:space="preserve">Hog Rider (5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</si>
  <si>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</si>
  <si>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</si>
  <si>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</si>
  <si>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</si>
  <si>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</si>
  <si>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</si>
  <si>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</si>
  <si>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Royal Hogs (6 games)</t>
  </si>
  <si>
    <t xml:space="preserve">Hog Rider (6 games)</t>
  </si>
  <si>
    <t xml:space="preserve">Goblin Drill (3 games)</t>
  </si>
  <si>
    <t xml:space="preserve">43%</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</si>
  <si>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</si>
  <si>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</si>
  <si>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</si>
  <si>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</si>
  <si>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</si>
  <si>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</si>
  <si>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</si>
  <si>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Baby Dragon, Barbarian Barrel, Goblin Cage, Golden Knight, Golem, Ice Wizard, Lightning, Tornado (100% win rate, 4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</si>
  <si>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</si>
  <si>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</si>
  <si>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</si>
  <si>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</si>
  <si>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</si>
  <si>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</si>
  <si>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</si>
  <si>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</si>
  <si>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</si>
  <si>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</si>
  <si>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</si>
  <si>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</si>
  <si>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</si>
  <si>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</si>
  <si>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</si>
  <si>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</si>
  <si>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</si>
  <si>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</si>
  <si>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</si>
  <si>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</si>
  <si>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</si>
  <si>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</si>
  <si>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Barbarian Barrel, Electro Spirit, Fireball, Goblin Hut, Monk, Royal Hogs, Skeleton Dragons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</si>
  <si>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</si>
  <si>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</si>
  <si>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Archers, Barbarian Barrel, Electro Spirit, Fireball, Goblin Hut, Monk, Royal Hogs, Skeleton Dragons (50% win rate, 2 games)</t>
  </si>
  <si>
    <t xml:space="preserve">Royal Hogs (5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</si>
  <si>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</si>
  <si>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</si>
  <si>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</si>
  <si>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</si>
  <si>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</si>
  <si>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</si>
  <si>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</si>
  <si>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</si>
  <si>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</si>
  <si>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</si>
  <si>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</si>
  <si>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</si>
  <si>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</si>
  <si>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</si>
  <si>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Hog Rider (4 games)</t>
  </si>
  <si>
    <t xml:space="preserve">Goblin Drill (4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</si>
  <si>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</si>
  <si>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</si>
  <si>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</si>
  <si>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</si>
  <si>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</si>
  <si>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</si>
  <si>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</si>
  <si>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</si>
  <si>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</si>
  <si>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</si>
  <si>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Battle Ram (4 games)</t>
  </si>
  <si>
    <t xml:space="preserve">Graveyard (3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</si>
  <si>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</si>
  <si>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</si>
  <si>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</si>
  <si>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</si>
  <si>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</si>
  <si>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</si>
  <si>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Archers, Bowler, Dark Prince, Giant, Giant Snowball, Graveyard, Vines, Witch (2 games)</t>
  </si>
  <si>
    <t xml:space="preserve">Barbarian Barrel, Battle Ram, Giant Skeleton, Royal Ghost, Skeleton Dragons, Vines, Wizard, Zappies (1 game)</t>
  </si>
  <si>
    <t xml:space="preserve">Baby Dragon, Dark Prince, Electro Spirit, Lightning, Royal Hogs, Skeletons, Tesla, The Log (1 game)</t>
  </si>
  <si>
    <t xml:space="preserve">Archers, Bowler, Dark Prince, Giant, Giant Snowball, Graveyard, Vines, Witch (0% win rate, 2 games)</t>
  </si>
  <si>
    <t xml:space="preserve">Royal Hogs (3 games)</t>
  </si>
  <si>
    <t xml:space="preserve">Royal Giant (3 games)</t>
  </si>
  <si>
    <t xml:space="preserve">Archers, Dark Prince, Giant Snowball, Goblin Demolisher, Goblin Hut, Graveyard, Ice Spirit, Poison (2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</si>
  <si>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</si>
  <si>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</si>
  <si>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</si>
  <si>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Goblin Barrel (5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</si>
  <si>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</si>
  <si>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</si>
  <si>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</si>
  <si>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</si>
  <si>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</si>
  <si>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</si>
  <si>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</si>
  <si>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</si>
  <si>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</si>
  <si>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</si>
  <si>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</si>
  <si>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</si>
  <si>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</si>
  <si>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</si>
  <si>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</si>
  <si>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</si>
  <si>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</si>
  <si>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</si>
  <si>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</si>
  <si>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</si>
  <si>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</si>
  <si>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</si>
  <si>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</si>
  <si>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</si>
  <si>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</si>
  <si>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</si>
  <si>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</si>
  <si>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</si>
  <si>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</si>
  <si>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</si>
  <si>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</si>
  <si>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</si>
  <si>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</si>
  <si>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</si>
  <si>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</si>
  <si>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</si>
  <si>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</si>
  <si>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</si>
  <si>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Bomber, Fire Spirit, Giant Snowball, Goblin Drill, Goblins, Poison, Ronin, Tesla (3 games)</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</si>
  <si>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</si>
  <si>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</si>
  <si>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</si>
  <si>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</si>
  <si>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</si>
  <si>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</si>
  <si>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</si>
  <si>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</si>
  <si>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</si>
  <si>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</si>
  <si>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</si>
  <si>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</si>
  <si>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</si>
  <si>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</si>
  <si>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</si>
  <si>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</si>
  <si>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</si>
  <si>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</si>
  <si>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</si>
  <si>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</si>
  <si>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</si>
  <si>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</si>
  <si>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</si>
  <si>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</si>
  <si>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</si>
  <si>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</si>
  <si>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</si>
  <si>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</si>
  <si>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</si>
  <si>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</si>
  <si>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</si>
  <si>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</si>
  <si>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</si>
  <si>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</si>
  <si>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</si>
  <si>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</si>
  <si>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</si>
  <si>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</si>
  <si>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</si>
  <si>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</si>
  <si>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</si>
  <si>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</si>
  <si>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64.7%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</si>
  <si>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</si>
  <si>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</si>
  <si>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</si>
  <si>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</si>
  <si>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</si>
  <si>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</si>
  <si>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</si>
  <si>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</si>
  <si>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</si>
  <si>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</si>
  <si>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</si>
  <si>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</si>
  <si>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</si>
  <si>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</si>
  <si>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</si>
  <si>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</si>
  <si>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27.3% of certain-start Game 1s had Ronin on the table somewhere.</t>
  </si>
  <si>
    <t xml:space="preserve">Baseline: Ronin rate across ALL games (any game #)</t>
  </si>
  <si>
    <t xml:space="preserve">29.7% of all 3087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</si>
  <si>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</si>
  <si>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</si>
  <si>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</si>
  <si>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</si>
  <si>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</si>
  <si>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</si>
  <si>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</si>
  <si>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</si>
  <si>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</si>
  <si>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</si>
  <si>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</si>
  <si>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</si>
  <si>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</si>
  <si>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</si>
  <si>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</si>
  <si>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</si>
  <si>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</si>
  <si>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</si>
  <si>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</si>
  <si>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</si>
  <si>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</si>
  <si>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</si>
  <si>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</si>
  <si>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</si>
  <si>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</si>
  <si>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</si>
  <si>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</si>
  <si>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</si>
  <si>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</si>
  <si>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</si>
  <si>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</si>
  <si>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</si>
  <si>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</si>
  <si>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</si>
  <si>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</si>
  <si>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</si>
  <si>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</si>
  <si>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</si>
  <si>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</si>
  <si>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</si>
  <si>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</si>
  <si>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</si>
  <si>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</si>
  <si>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</si>
  <si>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</si>
  <si>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</si>
  <si>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</si>
  <si>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</si>
  <si>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</si>
  <si>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</si>
  <si>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</si>
  <si>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</si>
  <si>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</si>
  <si>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</si>
  <si>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136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</si>
  <si>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</si>
  <si>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</si>
  <si>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</si>
  <si>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</si>
  <si>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</si>
  <si>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</si>
  <si>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</si>
  <si>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</si>
  <si>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</si>
  <si>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</si>
  <si>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</si>
  <si>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</si>
  <si>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14g, 6w (43%) -- Miner</t>
  </si>
  <si>
    <t xml:space="preserve">  14g, 9w (64%) -- Graveyard</t>
  </si>
  <si>
    <t xml:space="preserve">  13g, 7w (54%) -- Wall Breakers</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</si>
  <si>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</si>
  <si>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</si>
  <si>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</si>
  <si>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</si>
  <si>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</si>
  <si>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</si>
  <si>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</si>
  <si>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943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</si>
  <si>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</si>
  <si>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</si>
  <si>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Archer Queen, Cannon, Earthquake, Fire Spirit, Royal Delivery, Royal Hogs, Skeletons, The Log</t>
  </si>
  <si>
    <t xml:space="preserve">    3/3 (100%) -- Berserker, Bomb Tower, Electro Spirit, Fire Spirit, Goblin Barrel, Magic Archer, Royal Delivery, Wall Breakers</t>
  </si>
  <si>
    <t xml:space="preserve">  Best win-con set to bring (min 3 games):</t>
  </si>
  <si>
    <t xml:space="preserve">    3/4 (75%) -- Royal Hogs+Three Musketeers</t>
  </si>
  <si>
    <t xml:space="preserve">    75/107 (70%) -- Royal Hogs</t>
  </si>
  <si>
    <t xml:space="preserve">    30/45 (67%) -- Mortar+Skeleton Barrel</t>
  </si>
  <si>
    <t xml:space="preserve">  Best duel-set (decks used together across a duel vs this archetype, min 3 games):</t>
  </si>
  <si>
    <t xml:space="preserve">    3/3 (100%) -- Boss Bandit, Electro Spirit, Furnace, Hog Rider, Lightning, Skeletons, Tesla, The Log</t>
  </si>
  <si>
    <t xml:space="preserve">258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</si>
  <si>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</si>
  <si>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</si>
  <si>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11g, 5w (45%) -- Barbarian Barrel, Cannon Cart, Goblinstein, Lightning, Minions, Mortar, Royal Ghost, Skeletons</t>
  </si>
  <si>
    <t xml:space="preserve">  10g, 5w (50%) -- Fireball, Fisherman, Monk, Mother Witch, Royal Giant, Skeleton Dragons, The Log, Tombstone</t>
  </si>
  <si>
    <t xml:space="preserve">  9g, 4w (44%) -- Baby Dragon, Barbarian Barrel, Goblin Cage, Golden Knight, Golem, Ice Wizard, Lightning, Tornado</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</si>
  <si>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</si>
  <si>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</si>
  <si>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47g, 26w (55%) -- Wall Breakers</t>
  </si>
  <si>
    <t xml:space="preserve">  45g, 22w (49%) -- Miner</t>
  </si>
  <si>
    <t xml:space="preserve">  33g, 22w (67%) -- Royal Hogs</t>
  </si>
  <si>
    <t xml:space="preserve">  28g, 14w (50%) -- Royal Giant</t>
  </si>
  <si>
    <t xml:space="preserve">  26g, 10w (38%) -- Lava Hound</t>
  </si>
  <si>
    <t xml:space="preserve">  25g, 12w (48%) -- Graveyard</t>
  </si>
  <si>
    <t xml:space="preserve">  beat them 6x -- Barbarian Barrel, Cannon Cart, Goblinstein, Lightning, Minions, Mortar, Royal Ghost, Skeletons</t>
  </si>
  <si>
    <t xml:space="preserve">  beat them 5x -- Baby Dragon, Barbarian Barrel, Goblin Cage, Golden Knight, Golem, Ice Wizard, Lightning, Tornado</t>
  </si>
  <si>
    <t xml:space="preserve">  beat them 4x -- Baby Dragon, Cannon, Electro Spirit, Lightning, Mighty Miner, Royal Hogs, Skeletons, The Log</t>
  </si>
  <si>
    <t xml:space="preserve">  beat them 4x -- Bowler, Executioner, Freeze, Golden Knight, Graveyard, Inferno Dragon, Tornado, Zappies</t>
  </si>
  <si>
    <t xml:space="preserve">  beat them 4x -- Berserker, Bomb Tower, Fire Spirit, Goblin Barrel, Ice Spirit, Magic Archer, Royal Delivery, Wall Breakers</t>
  </si>
  <si>
    <t xml:space="preserve">  Based on their top win-con(s) -- Wall Breakers, Miner -- filtered across our whole tracked Duel Log: 1068 of our own games (Practice + Official CRL combined) faced an opponent playing one of those win conditions.</t>
  </si>
  <si>
    <t xml:space="preserve">    5/5 (100%) -- Fire Spirit, Goblin Barrel, Ice Spirit, Magic Archer, Ronin, Royal Delivery, Tesla, Wall Breakers</t>
  </si>
  <si>
    <t xml:space="preserve">    4/4 (100%) -- Dart Goblin, Fire Spirit, Goblin Barrel, Goblins, Ice Spirit, Rocket, Valkyrie, Wall Breakers</t>
  </si>
  <si>
    <t xml:space="preserve">    4/4 (100%) -- Arrows, Bowler, Earthquake, Hog Rider, Lumberjack, Mega Knight, Minions, Mother Witch</t>
  </si>
  <si>
    <t xml:space="preserve">    3/3 (100%) -- Hog Rider+Mortar</t>
  </si>
  <si>
    <t xml:space="preserve">    7/10 (70%) -- Ram Rider</t>
  </si>
  <si>
    <t xml:space="preserve">    13/20 (65%) -- Goblin Barrel</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</si>
  <si>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</si>
  <si>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</si>
  <si>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201 games in their recent battle log (master_G9YV9GR8R.json).</t>
  </si>
  <si>
    <t xml:space="preserve">  37g, 30w (81%)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</si>
  <si>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</si>
  <si>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</si>
  <si>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</si>
  <si>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</si>
  <si>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</si>
  <si>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</si>
  <si>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69g, 54w (78%) -- Wall Breakers</t>
  </si>
  <si>
    <t xml:space="preserve">  55g, 44w (80%)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</si>
  <si>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</si>
  <si>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</si>
  <si>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</si>
  <si>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</si>
  <si>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</si>
  <si>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</si>
  <si>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</si>
  <si>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</si>
  <si>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</si>
  <si>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</si>
  <si>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215 games in their recent battle log (master_9CPCC890.json).</t>
  </si>
  <si>
    <t xml:space="preserve">  23g, 17w (74%) -- Archers, Barbarian Barrel, Bomb Tower, Goblinstein, Graveyard, Ice Spirit, Poison, Skeletons</t>
  </si>
  <si>
    <t xml:space="preserve">  11g, 8w (73%) -- Bats, Bomb Tower, Fire Spirit, Magic Archer, Miner, Skeletons, The Log, Wall Breakers</t>
  </si>
  <si>
    <t xml:space="preserve">  9g, 6w (67%) -- Baby Dragon, Cannon, Electro Spirit, Lightning, Mighty Miner, Royal Hogs, Skeletons, The Log</t>
  </si>
  <si>
    <t xml:space="preserve">  7g, 5w (71%) -- Berserker, Fire Spirit, Goblin Barrel, Ice Spirit, Magic Archer, Royal Delivery, Tesla, Wall Breakers</t>
  </si>
  <si>
    <t xml:space="preserve">  7g, 4w (57%) -- Barbarian Barrel, Electro Spirit, Fireball, Fisherman, Hunter, Royal Ghost, Royal Giant, Skeletons</t>
  </si>
  <si>
    <t xml:space="preserve">Highest win-rate deck (min 2 games): 2/2 (100%) -- Bats, Bomb Tower, Fire Spirit, Magic Archer, Miner, Royal Delivery, Skeletons, Wall Breakers</t>
  </si>
  <si>
    <t xml:space="preserve">Lowest win-rate deck (min 2 games): 0/2 (0%) -- Bats, Berserker, Bomb Tower, Ice Spirit, Magic Archer, Miner, Royal Delivery, Wall Breakers</t>
  </si>
  <si>
    <t xml:space="preserve">  51g, 35w (69%) -- Graveyard</t>
  </si>
  <si>
    <t xml:space="preserve">  43g, 25w (58%) -- Wall Breakers</t>
  </si>
  <si>
    <t xml:space="preserve">  31g, 22w (71%) -- Royal Hogs</t>
  </si>
  <si>
    <t xml:space="preserve">  31g, 16w (52%) -- Miner</t>
  </si>
  <si>
    <t xml:space="preserve">  20g, 13w (65%) -- Goblin Barrel</t>
  </si>
  <si>
    <t xml:space="preserve">  20g, 14w (70%) -- Royal Giant</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</si>
  <si>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</si>
  <si>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</si>
  <si>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</si>
  <si>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beat them 2x -- Balloon, Bomber, Fireball, Giant Snowball, Inferno Dragon, Lava Hound, Minions, Skeleton Army</t>
  </si>
  <si>
    <t xml:space="preserve">  Based on their top win-con(s) -- Graveyard, Wall Breakers -- filtered across our whole tracked Duel Log: 1209 of our own games (Practice + Official CRL combined) faced an opponent playing one of those win conditions.</t>
  </si>
  <si>
    <t xml:space="preserve">    5/5 (100%) -- Arrows, Battle Ram, Golden Knight, Mega Knight, Mother Witch, Ronin, Skeleton Dragons, Zappies</t>
  </si>
  <si>
    <t xml:space="preserve">    4/4 (100%) -- Barbarian Barrel, Cannon Cart, Fireball, Goblins, Minions, Mortar, Rascals, Skeleton Barrel</t>
  </si>
  <si>
    <t xml:space="preserve">    4/4 (100%) -- Baby Dragon, Berserker, Cannon, Electro Spirit, Lightning, Mighty Miner, Royal Hogs, The Log</t>
  </si>
  <si>
    <t xml:space="preserve">    4/4 (100%) -- Hog Rider+Mortar</t>
  </si>
  <si>
    <t xml:space="preserve">    17/23 (74%) -- Mortar</t>
  </si>
  <si>
    <t xml:space="preserve">    4/4 (100%) -- Arrows, Battle Ram, Golden Knight, Mega Knight, Mother Witch, Ronin, Skeleton Dragons, Zappies</t>
  </si>
  <si>
    <t xml:space="preserve">    3/3 (100%) -- Barbarian Barrel, Cannon Cart, Fireball, Goblins, Minions, Mortar, Rascals, Skeleton Barrel</t>
  </si>
  <si>
    <t xml:space="preserve">Pedro™️  [ON DECK -- not yet confirmed Group A]</t>
  </si>
  <si>
    <t xml:space="preserve">196 games in their recent battle log (master_RJ88Y8U08.json).</t>
  </si>
  <si>
    <t xml:space="preserve">  13g, 9w (69%) -- Barbarian Barrel, Electro Spirit, Fireball, Fisherman, Hunter, Royal Ghost, Royal Giant, Skeletons</t>
  </si>
  <si>
    <t xml:space="preserve">  9g, 8w (89%) -- Bomber, Cannon, Fire Spirit, Giant Snowball, Goblin Drill, Knight, Rocket,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</si>
  <si>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</si>
  <si>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</si>
  <si>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</si>
  <si>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Highest win-rate deck (min 2 games): 2/2 (100%) -- Bowler, Executioner, Freeze, Golden Knight, Graveyard, Inferno Dragon, Tornado, Zappies</t>
  </si>
  <si>
    <t xml:space="preserve">Lowest win-rate deck (min 2 games): 0/2 (0%) -- Arrows, Bandit, Battle Ram, Golden Knight, Mega Knight, Mother Witch, Ronin, Zappies</t>
  </si>
  <si>
    <t xml:space="preserve">  37g, 23w (62%) -- Miner</t>
  </si>
  <si>
    <t xml:space="preserve">  36g, 26w (72%) -- Goblin Drill</t>
  </si>
  <si>
    <t xml:space="preserve">  35g, 20w (57%) -- Wall Breakers</t>
  </si>
  <si>
    <t xml:space="preserve">  24g, 11w (46%) -- Royal Hogs</t>
  </si>
  <si>
    <t xml:space="preserve">  24g, 16w (67%) -- Royal Giant</t>
  </si>
  <si>
    <t xml:space="preserve">  19g, 11w (58%) -- Graveyard</t>
  </si>
  <si>
    <t xml:space="preserve">  beat them 4x -- Barbarian Barrel, Cannon Cart, Goblinstein, Lightning, Minions, Mortar, Royal Ghost, Skeletons</t>
  </si>
  <si>
    <t xml:space="preserve">  beat them 4x -- Arrows, Bandit, Battle Ram, Golden Knight, Mega Knight, Mother Witch, Ronin, Zappies</t>
  </si>
  <si>
    <t xml:space="preserve">  beat them 3x -- Archers, Electro Spirit, Fireball, Knight, Skeletons, Tesla, The Log, X-Bow</t>
  </si>
  <si>
    <t xml:space="preserve">  beat them 3x -- Barbarian Barrel, Electro Spirit, Fireball, Fisherman, Hunter, Royal Ghost, Royal Giant, Skeletons</t>
  </si>
  <si>
    <t xml:space="preserve">  beat them 3x -- Berserker, Fire Spirit, Goblin Barrel, Ice Spirit, Magic Archer, Royal Delivery, Tesla, Wall Breakers</t>
  </si>
  <si>
    <t xml:space="preserve">  Based on their top win-con(s) -- Miner, Goblin Drill -- filtered across our whole tracked Duel Log: 1136 of our own games (Practice + Official CRL combined) faced an opponent playing one of those win conditions.</t>
  </si>
  <si>
    <t xml:space="preserve">    6/6 (100%) -- Barbarian Barrel, Bomb Tower, Goblinstein, Magic Archer, Miner, Skeletons, Tornado, Wall Breakers</t>
  </si>
  <si>
    <t xml:space="preserve">    6/6 (100%) -- Dart Goblin, Fire Spirit, Goblin Barrel, Goblins, Ice Spirit, Rocket, Valkyrie, Wall Breakers</t>
  </si>
  <si>
    <t xml:space="preserve">    4/4 (100%) -- Arrows, Bandit, Battle Ram, Electro Wizard, Golden Knight, Mega Knight, Mother Witch, Ronin</t>
  </si>
  <si>
    <t xml:space="preserve">    13/18 (72%) -- Goblin Barrel</t>
  </si>
  <si>
    <t xml:space="preserve">    69/97 (71%) -- Goblin Barrel+Wall Breakers</t>
  </si>
  <si>
    <t xml:space="preserve">    86/135 (64%) -- Royal Hogs</t>
  </si>
  <si>
    <t xml:space="preserve">    4/4 (100%) -- Barbarian Barrel, Bomb Tower, Goblinstein, Magic Archer, Miner, Skeletons, Tornado, Wall Breakers</t>
  </si>
  <si>
    <t xml:space="preserve">Asaf  [ON DECK -- not yet confirmed Group A]</t>
  </si>
  <si>
    <t xml:space="preserve">201 games in their recent battle log (master_RUQ0JU2P.json).</t>
  </si>
  <si>
    <t xml:space="preserve">  78g, 44w (56%) -- Dart Goblin, Fire Spirit, Goblin Barrel, Goblins, Ice Spirit, Rocket, Valkyrie, Wall Breakers</t>
  </si>
  <si>
    <t xml:space="preserve">  28g, 25w (89%) -- Barbarians, Dart Goblin, Fire Spirit, Goblin Barrel, Goblin Gang, Princess, The Log, Wall Breakers</t>
  </si>
  <si>
    <t xml:space="preserve">  24g, 12w (50%) -- Bats, Bomb Tower, Fire Spirit, Magic Archer, Miner, Skeletons, The Log, Wall Breakers</t>
  </si>
  <si>
    <t xml:space="preserve">  9g, 5w (56%) -- Cannon Cart, Electro Spirit, Fireball, Goblins, Minions, Mortar, Rascals, Skeleton Barrel</t>
  </si>
  <si>
    <t xml:space="preserve">  4g, 4w (100%) -- Bomber, Fire Spirit, Giant Snowball, Goblin Drill, Knight, Poison, Skeletons, Tesla</t>
  </si>
  <si>
    <t xml:space="preserve">Highest win-rate deck (min 2 games): 4/4 (100%) -- Bomber, Fire Spirit, Giant Snowball, Goblin Drill, Knight, Poison, Skeletons, Tesla</t>
  </si>
  <si>
    <t xml:space="preserve">Lowest win-rate deck (min 2 games): 0/2 (0%) -- Barbarians, Dart Goblin, Fire Spirit, Goblin Barrel, Goblin Gang, Mother Witch, The Log, Wall Breakers</t>
  </si>
  <si>
    <t xml:space="preserve">  147g, 91w (62%) -- Wall Breakers</t>
  </si>
  <si>
    <t xml:space="preserve">  119g, 78w (66%) -- Goblin Barrel</t>
  </si>
  <si>
    <t xml:space="preserve">  27g, 13w (48%) -- Miner</t>
  </si>
  <si>
    <t xml:space="preserve">  23g, 18w (78%) -- Goblin Drill</t>
  </si>
  <si>
    <t xml:space="preserve">  13g, 8w (62%) -- Skeleton Barrel</t>
  </si>
  <si>
    <t xml:space="preserve">  11g, 6w (55%) -- Mortar</t>
  </si>
  <si>
    <t xml:space="preserve">  beat them 4x -- Executioner, Goblins, Hog Rider, Ice Spirit, Rocket, The Log, Tornado, Valkyrie</t>
  </si>
  <si>
    <t xml:space="preserve">  beat them 4x -- Balloon, Bomber, Fireball, Giant Snowball, Inferno Dragon, Lava Hound, Minions, Skeleton Army</t>
  </si>
  <si>
    <t xml:space="preserve">  beat them 3x -- Bomb Tower, Dart Goblin, Goblins, Rascals, Royal Ghost, Skeleton Barrel, Vines, Wall Breakers</t>
  </si>
  <si>
    <t xml:space="preserve">  beat them 3x -- Bomber, Cannon, Fire Spirit, Giant Snowball, Goblin Drill, Knight, Rocket, Skeletons</t>
  </si>
  <si>
    <t xml:space="preserve">  Based on their top win-con(s) -- Wall Breakers, Goblin Barrel -- filtered across our whole tracked Duel Log: 822 of our own games (Practice + Official CRL combined) faced an opponent playing one of those win conditions.</t>
  </si>
  <si>
    <t xml:space="preserve">    3/3 (100%) -- Earthquake, Electro Spirit, Hog Rider, Monk, Skeletons, Tesla, The Log, Wizard</t>
  </si>
  <si>
    <t xml:space="preserve">    2/3 (67%) -- Royal Hogs+Three Musketeers</t>
  </si>
  <si>
    <t xml:space="preserve">    11/17 (65%) -- Goblin Barrel</t>
  </si>
  <si>
    <t xml:space="preserve">    5/6 (83%) -- Fireball, Fisherman, Monk, Mother Witch, Royal Giant, Skeleton Dragons, The Log, Tombstone</t>
  </si>
  <si>
    <t xml:space="preserve">Clown (KickAsh)  [ON DECK -- not yet confirmed Group A]</t>
  </si>
  <si>
    <t xml:space="preserve">230 games in their recent battle log (master_GPPYR9JYR.json).</t>
  </si>
  <si>
    <t xml:space="preserve">  13g, 11w (85%) -- Baby Dragon, Cannon, Electro Spirit, Lightning, Mighty Miner, Royal Hogs, Skeletons, The Log</t>
  </si>
  <si>
    <t xml:space="preserve">  12g, 9w (75%) -- Bats, Bomb Tower, Fire Spirit, Magic Archer, Miner, Skeletons, The Log, Wall Breakers</t>
  </si>
  <si>
    <t xml:space="preserve">  7g, 6w (86%) -- Barbarian Barrel, Electro Spirit, Fireball, Goblin Cage, Heal Spirit, Lumberjack, Phoenix, Royal Giant</t>
  </si>
  <si>
    <t xml:space="preserve">  7g, 4w (57%) -- Berserker, Fire Spirit, Goblin Barrel, Ice Spirit, Magic Archer, Royal Delivery, Tesla, Wall Breakers</t>
  </si>
  <si>
    <t xml:space="preserve">  6g, 5w (83%) -- Bomber, Fire Spirit, Giant Snowball, Goblin Drill, Goblins, Poison, Ronin, Tesla</t>
  </si>
  <si>
    <t xml:space="preserve">Highest win-rate deck (min 2 games): 2/2 (100%) -- Earthquake, Electro Spirit, Firecracker, Hog Rider, Mighty Miner, Skeletons, Tesla, The Log</t>
  </si>
  <si>
    <t xml:space="preserve">Lowest win-rate deck (min 2 games): 0/2 (0%) -- Arrows, Bowler, Giant, Giant Snowball, Graveyard, Minions, Ronin, Witch</t>
  </si>
  <si>
    <t xml:space="preserve">  46g, 31w (67%) -- Miner</t>
  </si>
  <si>
    <t xml:space="preserve">  46g, 31w (67%) -- Wall Breakers</t>
  </si>
  <si>
    <t xml:space="preserve">  37g, 26w (70%) -- Royal Hogs</t>
  </si>
  <si>
    <t xml:space="preserve">  26g, 19w (73%) -- Goblin Drill</t>
  </si>
  <si>
    <t xml:space="preserve">  25g, 15w (60%) -- Royal Giant</t>
  </si>
  <si>
    <t xml:space="preserve">  19g, 14w (74%) -- Graveyard</t>
  </si>
  <si>
    <t xml:space="preserve">  beat them 4x -- Berserker, Fire Spirit, Goblin Barrel, Ice Spirit, Magic Archer, Royal Delivery, Tesla, Wall Breakers</t>
  </si>
  <si>
    <t xml:space="preserve">  beat them 3x -- Baby Dragon, Cannon, Electro Spirit, Lightning, Mighty Miner, Royal Hogs, Skeletons, The Log</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</si>
  <si>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</si>
  <si>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</si>
  <si>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  Based on their top win-con(s) -- Miner, Wall Breakers -- filtered across our whole tracked Duel Log: 1068 of our own games (Practice + Official CRL combined) faced an opponent playing one of those win conditions.</t>
  </si>
  <si>
    <t xml:space="preserve">Vitor75  [ON DECK -- not yet confirmed Group A]</t>
  </si>
  <si>
    <t xml:space="preserve">247 games in their recent battle log (master_8LJ92G8UG.json).</t>
  </si>
  <si>
    <t xml:space="preserve">  30g, 19w (63%) -- Arrows, Battle Ram, Electro Wizard, Golden Knight, Mega Knight, Mother Witch, Ronin, Skeleton Dragons</t>
  </si>
  <si>
    <t xml:space="preserve">  24g, 16w (67%) -- Barbarian Barrel, Cannon Cart, Goblinstein, Lightning, Minions, Mortar, Royal Ghost, Skeletons</t>
  </si>
  <si>
    <t xml:space="preserve">  20g, 10w (50%) -- Dart Goblin, Fire Spirit, Goblin Barrel, Goblins, Ice Spirit, Rocket, Valkyrie, Wall Breakers</t>
  </si>
  <si>
    <t xml:space="preserve">  10g, 3w (30%) -- Baby Dragon, Barbarian Barrel, Goblin Cage, Golden Knight, Golem, Ice Wizard, Lightning, Tornado</t>
  </si>
  <si>
    <t xml:space="preserve">  9g, 6w (67%) -- Bats, Berserker, Bomb Tower, Fire Spirit, Magic Archer, Miner, Royal Delivery, Wall Breakers</t>
  </si>
  <si>
    <t xml:space="preserve">Highest win-rate deck (min 2 games): 2/2 (100%) -- Fireball, Fisherman, Monk, Royal Giant, Skeleton Dragons, The Log, Tombstone, Zappies</t>
  </si>
  <si>
    <t xml:space="preserve">Lowest win-rate deck (min 2 games): 0/2 (0%) -- Arrows, Bowler, Giant, Giant Snowball, Graveyard, Mini P.E.K.K.A, Minions, Witch</t>
  </si>
  <si>
    <t xml:space="preserve">  51g, 29w (57%) -- Wall Breakers</t>
  </si>
  <si>
    <t xml:space="preserve">  37g, 21w (57%) -- Goblin Barrel</t>
  </si>
  <si>
    <t xml:space="preserve">  36g, 22w (61%) -- Battle Ram</t>
  </si>
  <si>
    <t xml:space="preserve">  33g, 17w (52%) -- Royal Hogs</t>
  </si>
  <si>
    <t xml:space="preserve">  27g, 19w (70%) -- Mortar</t>
  </si>
  <si>
    <t xml:space="preserve">  22g, 13w (59%) -- Goblin Drill</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</si>
  <si>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</si>
  <si>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</si>
  <si>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3x -- Baby Dragon, Barbarian Barrel, Goblin Cage, Golden Knight, Golem, Ice Wizard, Lightning, Tornado</t>
  </si>
  <si>
    <t xml:space="preserve">  beat them 2x -- Arrows, Bowler, Giant, Giant Snowball, Graveyard, Guards, Musketeer, Night Witch</t>
  </si>
  <si>
    <t xml:space="preserve">Sub  [ON DECK -- not yet confirmed Group A]</t>
  </si>
  <si>
    <t xml:space="preserve">196 games in their recent battle log (master_U890Q9UQ.json).</t>
  </si>
  <si>
    <t xml:space="preserve">  14g, 10w (71%) -- Bats, Bomb Tower, Fire Spirit, Magic Archer, Miner, Skeletons, The Log, Wall Breakers</t>
  </si>
  <si>
    <t xml:space="preserve">  9g, 7w (78%) -- Baby Dragon, Cannon, Electro Spirit, Lightning, Mighty Miner, Royal Hogs, Skeletons, The Log</t>
  </si>
  <si>
    <t xml:space="preserve">  7g, 6w (86%) -- Cannon Cart, Electro Spirit, Fireball, Goblins, Minions, Mortar, Rascals, Skeleton Barrel</t>
  </si>
  <si>
    <t xml:space="preserve">  6g, 3w (50%) -- Barbarian Barrel, Cannon Cart, Goblinstein, Lightning, Minions, Mortar, Royal Ghost, Skeletons</t>
  </si>
  <si>
    <t xml:space="preserve">  6g, 4w (67%) -- Berserker, Fireball, Lava Hound, Skeleton Dragons, Spirit Empress, Tombstone, Valkyrie, Zap</t>
  </si>
  <si>
    <t xml:space="preserve">Highest win-rate deck (min 2 games): 2/2 (100%) -- Bomber, Fire Spirit, Giant Snowball, Goblin Drill, Goblins, Poison, Ronin, Tesla</t>
  </si>
  <si>
    <t xml:space="preserve">Lowest win-rate deck (min 2 games): 0/2 (0%) -- Barbarian Barrel, Battle Ram, Giant Skeleton, Mother Witch, Royal Ghost, Vines, Wizard, Zappies</t>
  </si>
  <si>
    <t xml:space="preserve">  33g, 21w (64%) -- Miner</t>
  </si>
  <si>
    <t xml:space="preserve">  31g, 20w (65%) -- Wall Breakers</t>
  </si>
  <si>
    <t xml:space="preserve">  30g, 23w (77%) -- Royal Hogs</t>
  </si>
  <si>
    <t xml:space="preserve">  24g, 16w (67%) -- Goblin Drill</t>
  </si>
  <si>
    <t xml:space="preserve">  23g, 13w (57%) -- Graveyard</t>
  </si>
  <si>
    <t xml:space="preserve">  22g, 17w (77%) -- Mortar</t>
  </si>
  <si>
    <t xml:space="preserve">  beat them 4x -- Fireball, Fisherman, Monk, Mother Witch, Royal Giant, Skeleton Dragons, The Log, Tombstone</t>
  </si>
  <si>
    <t xml:space="preserve">  beat them 3x -- Bats, Berserker, Bomb Tower, Fire Spirit, Magic Archer, Miner, Royal Delivery, Wall Breakers</t>
  </si>
  <si>
    <t xml:space="preserve">  beat them 2x -- Archer Queen, Cannon, Earthquake, Fire Spirit, Royal Delivery, Royal Hogs, Skeletons, The Log</t>
  </si>
  <si>
    <t xml:space="preserve">SK Morten  [ON DECK -- not yet confirmed Group A]</t>
  </si>
  <si>
    <t xml:space="preserve">135 games in their recent battle log (master_R09228V.json).</t>
  </si>
  <si>
    <t xml:space="preserve">  20g, 17w (85%) -- Bats, Bomb Tower, Fireball, Knight, Miner, Spear Goblins, The Log, Wall Breakers</t>
  </si>
  <si>
    <t xml:space="preserve">  17g, 8w (47%) -- Baby Dragon, Barbarian Barrel, Goblin Cage, Golden Knight, Golem, Ice Wizard, Lightning, Tornado</t>
  </si>
  <si>
    <t xml:space="preserve">  15g, 10w (67%) -- Bats, Bomb Tower, Fire Spirit, Magic Archer, Miner, Ronin, The Log, Wall Breakers</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</si>
  <si>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</si>
  <si>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</si>
  <si>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</si>
  <si>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</si>
  <si>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45g, 35w (78%) -- Miner</t>
  </si>
  <si>
    <t xml:space="preserve">  44g, 33w (75%) -- Wall Breakers</t>
  </si>
  <si>
    <t xml:space="preserve">  37g, 19w (51%) -- Royal Hogs</t>
  </si>
  <si>
    <t xml:space="preserve">  17g, 8w (47%) -- Golem</t>
  </si>
  <si>
    <t xml:space="preserve">  8g, 4w (50%) -- Royal Giant</t>
  </si>
  <si>
    <t xml:space="preserve">  7g, 6w (86%) -- Balloon</t>
  </si>
  <si>
    <t xml:space="preserve">  beat them 3x -- Fire Spirit, Giant Snowball, Goblin Demolisher, Goblin Drill, Knight, Poison, Skeletons, Tesla</t>
  </si>
  <si>
    <t xml:space="preserve">  beat them 2x -- Earthquake, Electro Spirit, Firecracker, Hog Rider, Mighty Miner, Skeletons, Tesla, The Log</t>
  </si>
  <si>
    <t xml:space="preserve">Guriko  [ON DECK -- not yet confirmed Group A]</t>
  </si>
  <si>
    <t xml:space="preserve">144 games in their recent battle log (master_2LJ0ULYCC.json).</t>
  </si>
  <si>
    <t xml:space="preserve">  10g, 7w (70%) -- Bats, Bomb Tower, Fire Spirit, Magic Archer, Miner, Skeletons, The Log, Wall Breakers</t>
  </si>
  <si>
    <t xml:space="preserve">  9g, 8w (89%) -- Barbarian Barrel, Cannon Cart, Goblinstein, Lightning, Minions, Mortar, Royal Ghost, Skeletons</t>
  </si>
  <si>
    <t xml:space="preserve">  9g, 5w (56%) -- Baby Dragon, Balloon, Barbarian Barrel, Bowler, Freeze, Inferno Dragon, Knight, Tornado</t>
  </si>
  <si>
    <t xml:space="preserve">  7g, 5w (71%) -- Bomber, Cannon, Fire Spirit, Giant Snowball, Goblin Drill, Knight, Rocket, Skeletons</t>
  </si>
  <si>
    <t xml:space="preserve">  5g, 4w (80%) -- Baby Dragon, Cannon, Electro Spirit, Lightning, Mighty Miner, Royal Hogs, Skeletons, The Log</t>
  </si>
  <si>
    <t xml:space="preserve">Highest win-rate deck (min 2 games): 3/3 (100%) -- Dark Prince, Fireball, Goblin Cage, Lava Hound, Miner, Skeleton Dragons, Spirit Empress, Zap</t>
  </si>
  <si>
    <t xml:space="preserve">Lowest win-rate deck (min 2 games): 0/2 (0%) -- Baby Dragon, Barbarian Barrel, Goblin Cage, Golden Knight, Golem, Ice Wizard, Lightning, Tornado</t>
  </si>
  <si>
    <t xml:space="preserve">  29g, 21w (72%) -- Miner</t>
  </si>
  <si>
    <t xml:space="preserve">  25g, 19w (76%) -- Wall Breakers</t>
  </si>
  <si>
    <t xml:space="preserve">  21g, 11w (52%) -- Goblin Drill</t>
  </si>
  <si>
    <t xml:space="preserve">  18g, 13w (72%) -- Balloon</t>
  </si>
  <si>
    <t xml:space="preserve">  15g, 10w (67%) -- Mortar</t>
  </si>
  <si>
    <t xml:space="preserve">  13g, 7w (54%) -- Hog Rider</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</si>
  <si>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</si>
  <si>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</si>
  <si>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2x -- Balloon, Berserker, Bomb Tower, Executioner, Knight, Miner, Tornado, Zap</t>
  </si>
  <si>
    <t xml:space="preserve">Polaris  [ON DECK -- not yet confirmed Group A]</t>
  </si>
  <si>
    <t xml:space="preserve">105 games in their recent battle log (master_U8RYGC8GU.json).</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</si>
  <si>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</si>
  <si>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</si>
  <si>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3w (60%) -- Bats, Bomb Tower, Fire Spirit, Magic Archer, Miner, Royal Delivery, Skeletons, Wall Breakers</t>
  </si>
  <si>
    <t xml:space="preserve">  5g, 5w (100%) -- Cannon, Earthquake, Electro Spirit, Firecracker, Hog Rider, Mighty Miner, Skeletons, The Log</t>
  </si>
  <si>
    <t xml:space="preserve">  4g, 2w (50%) -- Baby Dragon, Barbarian Barrel, Goblin Cage, Golden Knight, Golem, Ice Wizard, Lightning, Tornado</t>
  </si>
  <si>
    <t xml:space="preserve">Highest win-rate deck (min 2 games): 3/3 (100%) -- Barbarian Barrel, Cannon Cart, Goblinstein, Lightning, Minions, Mortar, Royal Ghost, Skeletons</t>
  </si>
  <si>
    <t xml:space="preserve">Lowest win-rate deck (min 2 games): 1/3 (33%) -- Berserker, Fire Spirit, Goblin Barrel, Ice Spirit, Magic Archer, Royal Delivery, Tesla, Wall Breakers</t>
  </si>
  <si>
    <t xml:space="preserve">  26g, 9w (35%) -- Wall Breakers</t>
  </si>
  <si>
    <t xml:space="preserve">  20g, 10w (50%) -- Battle Ram</t>
  </si>
  <si>
    <t xml:space="preserve">  18g, 6w (33%) -- Goblin Barrel</t>
  </si>
  <si>
    <t xml:space="preserve">  12g, 5w (42%) -- Miner</t>
  </si>
  <si>
    <t xml:space="preserve">  11g, 7w (64%) -- Royal Hogs</t>
  </si>
  <si>
    <t xml:space="preserve">  10g, 4w (40%) -- Royal Giant</t>
  </si>
  <si>
    <t xml:space="preserve">  beat them 2x -- Berserker, Fireball, Lava Hound, Skeleton Dragons, Spirit Empress, Tombstone, Valkyrie, Zap</t>
  </si>
  <si>
    <t xml:space="preserve">  beat them 1x -- Fire Spirit, Goblin Barrel, Ice Spirit, Magic Archer, Royal Delivery, Tesla, Valkyrie, Wall Breakers</t>
  </si>
  <si>
    <t xml:space="preserve">  beat them 1x -- Baby Dragon, Cannon, Electro Spirit, Lightning, Monk, Royal Hogs, Skeletons, The Log</t>
  </si>
  <si>
    <t xml:space="preserve">  beat them 1x -- Baby Dragon, Cannon, Dark Prince, Electro Spirit, Lightning, Royal Hogs, Skeletons, The Log</t>
  </si>
  <si>
    <t xml:space="preserve">  Based on their top win-con(s) -- Wall Breakers, Battle Ram -- filtered across our whole tracked Duel Log: 1158 of our own games (Practice + Official CRL combined) faced an opponent playing one of those win conditions.</t>
  </si>
  <si>
    <t xml:space="preserve">    6/6 (100%) -- Barbarian Barrel, Cannon Cart, Fireball, Goblins, Minions, Mortar, Rascals, Skeleton Barrel</t>
  </si>
  <si>
    <t xml:space="preserve">    5/6 (83%) -- Hog Rider+Mortar</t>
  </si>
  <si>
    <t xml:space="preserve">    4/5 (80%) -- Royal Hogs+Three Musketeers</t>
  </si>
  <si>
    <t xml:space="preserve">    16/24 (67%) -- Goblin Barrel</t>
  </si>
  <si>
    <t xml:space="preserve">JorZ  [ON DECK -- not yet confirmed Group A]</t>
  </si>
  <si>
    <t xml:space="preserve">211 games in their recent battle log (master_22LC8JG02.json).</t>
  </si>
  <si>
    <t xml:space="preserve">  17g, 16w (94%) -- Barbarian Barrel, Cannon Cart, Fireball, Minions, Mortar, Rascals, Skeleton Barrel, Skeletons</t>
  </si>
  <si>
    <t xml:space="preserve">  12g, 8w (67%) -- Barbarian Barrel, Cannon Cart, Goblinstein, Lightning, Minions, Mortar, Royal Ghost, Skeletons</t>
  </si>
  <si>
    <t xml:space="preserve">  11g, 8w (73%) -- Barbarian Barrel, Bomb Tower, Goblinstein, Graveyard, Ice Spirit, Musketeer, Poison, Skeletons</t>
  </si>
  <si>
    <t xml:space="preserve">  9g, 5w (56%) -- Bomber, Fire Spirit, Giant Snowball, Goblin Drill, Goblins, Poison, Ronin, Tesla</t>
  </si>
  <si>
    <t xml:space="preserve">  8g, 4w (50%) -- Baby Dragon, Barbarian Barrel, Goblin Cage, Golden Knight, Golem, Ice Wizard, Lightning, Tornado</t>
  </si>
  <si>
    <t xml:space="preserve">Highest win-rate deck (min 2 games): 2/2 (100%) -- Archer Queen, Bomb Tower, Fire Spirit, Giant Snowball, Goblin Drill, Poison, Ronin, Skeletons</t>
  </si>
  <si>
    <t xml:space="preserve">Lowest win-rate deck (min 2 games): 0/3 (0%) -- Archers, Dark Prince, Giant Snowball, Goblin Demolisher, Goblin Hut, Graveyard, Ice Spirit, Poison</t>
  </si>
  <si>
    <t xml:space="preserve">  38g, 29w (76%) -- Mortar</t>
  </si>
  <si>
    <t xml:space="preserve">  33g, 15w (45%) -- Graveyard</t>
  </si>
  <si>
    <t xml:space="preserve">  26g, 16w (62%) -- Goblin Drill</t>
  </si>
  <si>
    <t xml:space="preserve">  26g, 20w (77%) -- Skeleton Barrel</t>
  </si>
  <si>
    <t xml:space="preserve">  25g, 13w (52%) -- Wall Breakers</t>
  </si>
  <si>
    <t xml:space="preserve">  24g, 11w (46%) -- Miner</t>
  </si>
  <si>
    <t xml:space="preserve">  beat them 3x -- Barbarian Barrel, Battle Ram, Giant Skeleton, Mother Witch, Royal Ghost, Vines, Wizard, Zappies</t>
  </si>
  <si>
    <t xml:space="preserve">  beat them 2x -- Dart Goblin, Fireball, Goblin Drill, Inferno Tower, Skeleton Army, Skeleton King, The Log, Wall Breakers</t>
  </si>
  <si>
    <t xml:space="preserve">  Based on their top win-con(s) -- Mortar, Graveyard -- filtered across our whole tracked Duel Log: 939 of our own games (Practice + Official CRL combined) faced an opponent playing one of those win conditions.</t>
  </si>
  <si>
    <t xml:space="preserve">    4/4 (100%) -- Cannon Cart, Fireball, Goblins, Minions, Mortar, Rascals, Skeleton Barrel, The Log</t>
  </si>
  <si>
    <t xml:space="preserve">    3/3 (100%) -- Barbarian Barrel, Electro Spirit, Lightning, Monk, Royal Hogs, Skeleton Dragons, Skeletons, Tesla</t>
  </si>
  <si>
    <t xml:space="preserve">    41/59 (69%) -- Battle Ram</t>
  </si>
  <si>
    <t xml:space="preserve">    20/29 (69%) -- Mortar</t>
  </si>
  <si>
    <t xml:space="preserve">    36/56 (64%) -- Mortar+Skeleton Barrel</t>
  </si>
  <si>
    <t xml:space="preserve">    4/4 (100%) -- Archer Queen, Cannon, Earthquake, Fire Spirit, Royal Delivery, Royal Hogs, Skeletons, The Log</t>
  </si>
  <si>
    <t xml:space="preserve">FrancoMedinaSL  [ON DECK -- not yet confirmed Group A]</t>
  </si>
  <si>
    <t xml:space="preserve">64 games in their recent battle log (master_UJQQCUCQ8.json).</t>
  </si>
  <si>
    <t xml:space="preserve">  13g, 11w (85%)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</si>
  <si>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</si>
  <si>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</si>
  <si>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</si>
  <si>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</si>
  <si>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</si>
  <si>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</si>
  <si>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26g, 19w (73%) -- Wall Breakers</t>
  </si>
  <si>
    <t xml:space="preserve">  18g, 15w (83%) -- Miner</t>
  </si>
  <si>
    <t xml:space="preserve">  12g, 8w (67%) -- Goblin Barrel</t>
  </si>
  <si>
    <t xml:space="preserve">  9g, 5w (56%) -- Mortar</t>
  </si>
  <si>
    <t xml:space="preserve">  8g, 4w (50%) -- Goblin Drill</t>
  </si>
  <si>
    <t xml:space="preserve">  8g, 4w (50%)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</si>
  <si>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</si>
  <si>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</si>
  <si>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</si>
  <si>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</si>
  <si>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</si>
  <si>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</si>
  <si>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</si>
  <si>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</si>
  <si>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</si>
  <si>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</si>
  <si>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</si>
  <si>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</si>
  <si>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</si>
  <si>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</si>
  <si>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</si>
  <si>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</si>
  <si>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</si>
  <si>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</si>
  <si>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</si>
  <si>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</si>
  <si>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</si>
  <si>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</si>
  <si>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-- 1579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</si>
  <si>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</si>
  <si>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</si>
  <si>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</si>
  <si>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</si>
  <si>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</si>
  <si>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</si>
  <si>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</si>
  <si>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</si>
  <si>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</si>
  <si>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</si>
  <si>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</si>
  <si>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</si>
  <si>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</si>
  <si>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</si>
  <si>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</si>
  <si>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</si>
  <si>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</si>
  <si>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</si>
  <si>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</si>
  <si>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</si>
  <si>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</si>
  <si>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</si>
  <si>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</si>
  <si>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</si>
  <si>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</si>
  <si>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</si>
  <si>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</si>
  <si>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</si>
  <si>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</si>
  <si>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</si>
  <si>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</si>
  <si>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</si>
  <si>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</si>
  <si>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</si>
  <si>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</si>
  <si>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</si>
  <si>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</si>
  <si>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</si>
  <si>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</si>
  <si>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</si>
  <si>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</si>
  <si>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</si>
  <si>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</si>
  <si>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</si>
  <si>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</si>
  <si>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</si>
  <si>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</si>
  <si>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</si>
  <si>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</si>
  <si>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</si>
  <si>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</si>
  <si>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</si>
  <si>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</si>
  <si>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</si>
  <si>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</si>
  <si>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</si>
  <si>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</si>
  <si>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</si>
  <si>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</si>
  <si>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</si>
  <si>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</si>
  <si>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</si>
  <si>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</si>
  <si>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225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</si>
  <si>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</si>
  <si>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</si>
  <si>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</si>
  <si>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</si>
  <si>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</si>
  <si>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75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</si>
  <si>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Graveyard (12g), Miner (12g), Wall Breakers (12g)</t>
  </si>
  <si>
    <t xml:space="preserve">Barbarian Barrel (35g), Fireball (20g), Lightning (20g)</t>
  </si>
  <si>
    <t xml:space="preserve">Royal Hogs (15g), Wall Breakers (12g), Miner (10g)</t>
  </si>
  <si>
    <t xml:space="preserve">Barbarian Barrel (23g), Fireball (22g), Lightning (18g)</t>
  </si>
  <si>
    <t xml:space="preserve">Battle Ram (9g), Hog Rider (8g), Royal Giant (7g)</t>
  </si>
  <si>
    <t xml:space="preserve">Arrows (19g), The Log (16g), Giant Snowball (15g)</t>
  </si>
  <si>
    <t xml:space="preserve">Game 2 (15/31)</t>
  </si>
  <si>
    <t xml:space="preserve">G1:9, G2:15, G3:7</t>
  </si>
  <si>
    <t xml:space="preserve">Game 1 (12/29)</t>
  </si>
  <si>
    <t xml:space="preserve">G1:12, G2:12, G3:5</t>
  </si>
  <si>
    <t xml:space="preserve">Game 1 (12/28)</t>
  </si>
  <si>
    <t xml:space="preserve">G1:12, G2:10, G3:6</t>
  </si>
  <si>
    <t xml:space="preserve">G1:12, G2:9, G3:7</t>
  </si>
  <si>
    <t xml:space="preserve">Game 1 (12/25)</t>
  </si>
  <si>
    <t xml:space="preserve">G1:12, G2:7, G3:6</t>
  </si>
  <si>
    <t xml:space="preserve">Game 1 (9/20)</t>
  </si>
  <si>
    <t xml:space="preserve">G1:9, G2:6, G3:5</t>
  </si>
  <si>
    <t xml:space="preserve">Game 1 (35/62)</t>
  </si>
  <si>
    <t xml:space="preserve">G1:35, G2:23, G3:4</t>
  </si>
  <si>
    <t xml:space="preserve">Game 2 (22/54)</t>
  </si>
  <si>
    <t xml:space="preserve">G1:20, G2:22, G3:12</t>
  </si>
  <si>
    <t xml:space="preserve">Game 1 (20/49)</t>
  </si>
  <si>
    <t xml:space="preserve">G1:20, G2:18, G3:11</t>
  </si>
  <si>
    <t xml:space="preserve">Game 2 (18/47)</t>
  </si>
  <si>
    <t xml:space="preserve">G1:13, G2:18, G3:16</t>
  </si>
  <si>
    <t xml:space="preserve">Game 3 (15/36)</t>
  </si>
  <si>
    <t xml:space="preserve">G1:11, G2:10, G3:15</t>
  </si>
  <si>
    <t xml:space="preserve">Game 3 (19/35)</t>
  </si>
  <si>
    <t xml:space="preserve">G1:9, G2:7, G3:19</t>
  </si>
  <si>
    <t xml:space="preserve">40k Oker  (#YLVV0JPQ)</t>
  </si>
  <si>
    <t xml:space="preserve">39 total logged games with a full 8-card deck (Practice + Official CRL).</t>
  </si>
  <si>
    <t xml:space="preserve">Arrows, Earthquake</t>
  </si>
  <si>
    <t xml:space="preserve">Barbarian Barrel, Fireball</t>
  </si>
  <si>
    <t xml:space="preserve">10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</si>
  <si>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(3g), Balloon (2g), Miner (2g)</t>
  </si>
  <si>
    <t xml:space="preserve">Tornado (3g), Fireball (3g), Giant Snowball (3g)</t>
  </si>
  <si>
    <t xml:space="preserve">Hog Rider (2g), Lava Hound (1g), Ram Rider (1g)</t>
  </si>
  <si>
    <t xml:space="preserve">Fireball (5g), Arrows (3g), Barbarian Barrel (3g)</t>
  </si>
  <si>
    <t xml:space="preserve">Royal Hogs (2g), Goblin Drill (2g), Battle Ram (2g)</t>
  </si>
  <si>
    <t xml:space="preserve">Arrows (3g), Zap (2g), Barbarian Barrel (2g)</t>
  </si>
  <si>
    <t xml:space="preserve">Game 1 (3/6)</t>
  </si>
  <si>
    <t xml:space="preserve">G1:3, G2:1, G3:2</t>
  </si>
  <si>
    <t xml:space="preserve">Game 1 (2/4)</t>
  </si>
  <si>
    <t xml:space="preserve">G1:2, G2:1, G3:1</t>
  </si>
  <si>
    <t xml:space="preserve">Game 3 (2/4)</t>
  </si>
  <si>
    <t xml:space="preserve">G1:1, G2:1, G3:2</t>
  </si>
  <si>
    <t xml:space="preserve">Game 1 (2/3)</t>
  </si>
  <si>
    <t xml:space="preserve">G1:2, G3:1</t>
  </si>
  <si>
    <t xml:space="preserve">Game 2 (2/3)</t>
  </si>
  <si>
    <t xml:space="preserve">G1:1, G2:2</t>
  </si>
  <si>
    <t xml:space="preserve">Game 2 (5/9)</t>
  </si>
  <si>
    <t xml:space="preserve">G1:3, G2:5, G3:1</t>
  </si>
  <si>
    <t xml:space="preserve">Game 1 (3/7)</t>
  </si>
  <si>
    <t xml:space="preserve">G1:3, G2:2, G3:2</t>
  </si>
  <si>
    <t xml:space="preserve">Game 2 (3/7)</t>
  </si>
  <si>
    <t xml:space="preserve">G1:1, G2:3, G3:3</t>
  </si>
  <si>
    <t xml:space="preserve">Game 2 (3/6)</t>
  </si>
  <si>
    <t xml:space="preserve">G1:1, G2:3, G3:2</t>
  </si>
  <si>
    <t xml:space="preserve">Game 1 (3/5)</t>
  </si>
  <si>
    <t xml:space="preserve">G1:3, G3:2</t>
  </si>
  <si>
    <t xml:space="preserve">G1:3, G2:1, G3:1</t>
  </si>
  <si>
    <t xml:space="preserve">Mohamed Light  (#G9YV9GR8R)</t>
  </si>
  <si>
    <t xml:space="preserve">169 total logged games with a full 8-card deck (Practice + Official CRL).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</si>
  <si>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</si>
  <si>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</si>
  <si>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</si>
  <si>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</si>
  <si>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</si>
  <si>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</si>
  <si>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</si>
  <si>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</si>
  <si>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</si>
  <si>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</si>
  <si>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</si>
  <si>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</si>
  <si>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</si>
  <si>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</si>
  <si>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</si>
  <si>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</si>
  <si>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</si>
  <si>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</si>
  <si>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</si>
  <si>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</si>
  <si>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</si>
  <si>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</si>
  <si>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</si>
  <si>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</si>
  <si>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</si>
  <si>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</si>
  <si>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</si>
  <si>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</si>
  <si>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</si>
  <si>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</si>
  <si>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</si>
  <si>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</si>
  <si>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163 total logged games with a full 8-card deck (Practice + Official CRL).</t>
  </si>
  <si>
    <t xml:space="preserve">Barbarian Barrel, Lightning, Tornado</t>
  </si>
  <si>
    <t xml:space="preserve">54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</si>
  <si>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(11g), Wall Breakers (11g), Royal Hogs (10g)</t>
  </si>
  <si>
    <t xml:space="preserve">Barbarian Barrel (26g), Fireball (17g), Lightning (14g)</t>
  </si>
  <si>
    <t xml:space="preserve">Graveyard (12g), Wall Breakers (8g), Royal Hogs (8g)</t>
  </si>
  <si>
    <t xml:space="preserve">Giant Snowball (16g), Poison (14g), Lightning (13g)</t>
  </si>
  <si>
    <t xml:space="preserve">Wall Breakers (10g), Goblin Barrel (9g), Royal Hogs (6g)</t>
  </si>
  <si>
    <t xml:space="preserve">The Log (16g), Royal Delivery (12g), Lightning (11g)</t>
  </si>
  <si>
    <t xml:space="preserve">Game 1 (11/29)</t>
  </si>
  <si>
    <t xml:space="preserve">G1:11, G2:8, G3:10</t>
  </si>
  <si>
    <t xml:space="preserve">Game 1 (10/24)</t>
  </si>
  <si>
    <t xml:space="preserve">G1:10, G2:8, G3:6</t>
  </si>
  <si>
    <t xml:space="preserve">Game 1 (11/20)</t>
  </si>
  <si>
    <t xml:space="preserve">G1:11, G2:5, G3:4</t>
  </si>
  <si>
    <t xml:space="preserve">Game 2 (12/20)</t>
  </si>
  <si>
    <t xml:space="preserve">G1:6, G2:12, G3:2</t>
  </si>
  <si>
    <t xml:space="preserve">Game 3 (9/20)</t>
  </si>
  <si>
    <t xml:space="preserve">G1:5, G2:6, G3:9</t>
  </si>
  <si>
    <t xml:space="preserve">Game 1 (8/17)</t>
  </si>
  <si>
    <t xml:space="preserve">G1:8, G2:5, G3:4</t>
  </si>
  <si>
    <t xml:space="preserve">Game 1 (26/44)</t>
  </si>
  <si>
    <t xml:space="preserve">G1:26, G2:11, G3:7</t>
  </si>
  <si>
    <t xml:space="preserve">Game 1 (14/38)</t>
  </si>
  <si>
    <t xml:space="preserve">G1:14, G2:13, G3:11</t>
  </si>
  <si>
    <t xml:space="preserve">Game 3 (16/37)</t>
  </si>
  <si>
    <t xml:space="preserve">G1:11, G2:10, G3:16</t>
  </si>
  <si>
    <t xml:space="preserve">Game 1 (17/31)</t>
  </si>
  <si>
    <t xml:space="preserve">G1:17, G2:9, G3:5</t>
  </si>
  <si>
    <t xml:space="preserve">Game 3 (12/30)</t>
  </si>
  <si>
    <t xml:space="preserve">G1:9, G2:9, G3:12</t>
  </si>
  <si>
    <t xml:space="preserve">Game 2 (16/24)</t>
  </si>
  <si>
    <t xml:space="preserve">G1:3, G2:16, G3:5</t>
  </si>
  <si>
    <t xml:space="preserve">Pedro™️  (#RJ88Y8U08) [ON DECK -- not yet confirmed Group A]</t>
  </si>
  <si>
    <t xml:space="preserve">153 total logged games with a full 8-card deck (Practice + Official CRL).</t>
  </si>
  <si>
    <t xml:space="preserve">Miner, Wall Breakers</t>
  </si>
  <si>
    <t xml:space="preserve">Earthquake, The Log</t>
  </si>
  <si>
    <t xml:space="preserve">53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</si>
  <si>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(11g), Royal Giant (9g), Mortar (7g)</t>
  </si>
  <si>
    <t xml:space="preserve">Barbarian Barrel (23g), Lightning (16g), Fireball (13g)</t>
  </si>
  <si>
    <t xml:space="preserve">Miner (11g), Wall Breakers (10g), Royal Hogs (8g)</t>
  </si>
  <si>
    <t xml:space="preserve">Poison (15g), Fireball (14g), Giant Snowball (14g)</t>
  </si>
  <si>
    <t xml:space="preserve">Wall Breakers (11g), Goblin Barrel (10g), Miner (7g)</t>
  </si>
  <si>
    <t xml:space="preserve">Royal Delivery (14g), The Log (11g), Giant Snowball (11g)</t>
  </si>
  <si>
    <t xml:space="preserve">Game 3 (11/25)</t>
  </si>
  <si>
    <t xml:space="preserve">G1:4, G2:10, G3:11</t>
  </si>
  <si>
    <t xml:space="preserve">Game 1 (11/21)</t>
  </si>
  <si>
    <t xml:space="preserve">G1:11, G2:7, G3:3</t>
  </si>
  <si>
    <t xml:space="preserve">Game 2 (11/21)</t>
  </si>
  <si>
    <t xml:space="preserve">G1:3, G2:11, G3:7</t>
  </si>
  <si>
    <t xml:space="preserve">Game 2 (8/20)</t>
  </si>
  <si>
    <t xml:space="preserve">G1:6, G2:8, G3:6</t>
  </si>
  <si>
    <t xml:space="preserve">Game 2 (8/19)</t>
  </si>
  <si>
    <t xml:space="preserve">G1:7, G2:8, G3:4</t>
  </si>
  <si>
    <t xml:space="preserve">Game 1 (9/15)</t>
  </si>
  <si>
    <t xml:space="preserve">G1:9, G2:4, G3:2</t>
  </si>
  <si>
    <t xml:space="preserve">Game 1 (23/40)</t>
  </si>
  <si>
    <t xml:space="preserve">G1:23, G2:13, G3:4</t>
  </si>
  <si>
    <t xml:space="preserve">Game 2 (14/37)</t>
  </si>
  <si>
    <t xml:space="preserve">G1:12, G2:14, G3:11</t>
  </si>
  <si>
    <t xml:space="preserve">Game 2 (15/33)</t>
  </si>
  <si>
    <t xml:space="preserve">G1:12, G2:15, G3:6</t>
  </si>
  <si>
    <t xml:space="preserve">Game 2 (14/33)</t>
  </si>
  <si>
    <t xml:space="preserve">G1:13, G2:14, G3:6</t>
  </si>
  <si>
    <t xml:space="preserve">Game 3 (14/28)</t>
  </si>
  <si>
    <t xml:space="preserve">G1:5, G2:9, G3:14</t>
  </si>
  <si>
    <t xml:space="preserve">Game 3 (11/27)</t>
  </si>
  <si>
    <t xml:space="preserve">G1:7, G2:9, G3:11</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</si>
  <si>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</si>
  <si>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</si>
  <si>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</si>
  <si>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</si>
  <si>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</si>
  <si>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</si>
  <si>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</si>
  <si>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</si>
  <si>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</si>
  <si>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</si>
  <si>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</si>
  <si>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</si>
  <si>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</si>
  <si>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</si>
  <si>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</si>
  <si>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</si>
  <si>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</si>
  <si>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</si>
  <si>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2 (2/4)</t>
  </si>
  <si>
    <t xml:space="preserve">G1:1, G2:2, G3:1</t>
  </si>
  <si>
    <t xml:space="preserve">Game 1 (9/13)</t>
  </si>
  <si>
    <t xml:space="preserve">G1:9, G2:3, G3:1</t>
  </si>
  <si>
    <t xml:space="preserve">Game 2 (4/9)</t>
  </si>
  <si>
    <t xml:space="preserve">G1:3, G2:4, G3:2</t>
  </si>
  <si>
    <t xml:space="preserve">Game 1 (4/7)</t>
  </si>
  <si>
    <t xml:space="preserve">G1:4, G2:2, G3:1</t>
  </si>
  <si>
    <t xml:space="preserve">G1:1, G2:5, G3:1</t>
  </si>
  <si>
    <t xml:space="preserve">Clown (KickAsh)  (#GPPYR9JYR) [ON DECK -- not yet confirmed Group A]</t>
  </si>
  <si>
    <t xml:space="preserve">211 total logged games with a full 8-card deck (Practice + Official CRL).</t>
  </si>
  <si>
    <t xml:space="preserve">73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</si>
  <si>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(15g), Miner (14g), Graveyard (11g)</t>
  </si>
  <si>
    <t xml:space="preserve">Barbarian Barrel (33g), Lightning (17g), Fireball (16g)</t>
  </si>
  <si>
    <t xml:space="preserve">Miner (14g), Wall Breakers (14g), Royal Hogs (12g)</t>
  </si>
  <si>
    <t xml:space="preserve">Lightning (22g), Barbarian Barrel (20g), Tornado (17g)</t>
  </si>
  <si>
    <t xml:space="preserve">Goblin Drill (12g), Royal Giant (11g), Miner (7g)</t>
  </si>
  <si>
    <t xml:space="preserve">The Log (22g), Fireball (17g), Giant Snowball (15g)</t>
  </si>
  <si>
    <t xml:space="preserve">Game 2 (14/35)</t>
  </si>
  <si>
    <t xml:space="preserve">G1:14, G2:14, G3:7</t>
  </si>
  <si>
    <t xml:space="preserve">Game 1 (15/34)</t>
  </si>
  <si>
    <t xml:space="preserve">G1:15, G2:14, G3:5</t>
  </si>
  <si>
    <t xml:space="preserve">Game 2 (12/29)</t>
  </si>
  <si>
    <t xml:space="preserve">G1:11, G2:12, G3:6</t>
  </si>
  <si>
    <t xml:space="preserve">Game 3 (12/26)</t>
  </si>
  <si>
    <t xml:space="preserve">G1:3, G2:11, G3:12</t>
  </si>
  <si>
    <t xml:space="preserve">Game 3 (11/24)</t>
  </si>
  <si>
    <t xml:space="preserve">G1:10, G2:3, G3:11</t>
  </si>
  <si>
    <t xml:space="preserve">Game 1 (11/18)</t>
  </si>
  <si>
    <t xml:space="preserve">G1:11, G2:4, G3:3</t>
  </si>
  <si>
    <t xml:space="preserve">Game 1 (33/57)</t>
  </si>
  <si>
    <t xml:space="preserve">G1:33, G2:20, G3:4</t>
  </si>
  <si>
    <t xml:space="preserve">Game 2 (22/48)</t>
  </si>
  <si>
    <t xml:space="preserve">G1:17, G2:22, G3:9</t>
  </si>
  <si>
    <t xml:space="preserve">Game 3 (22/46)</t>
  </si>
  <si>
    <t xml:space="preserve">G1:9, G2:15, G3:22</t>
  </si>
  <si>
    <t xml:space="preserve">Game 3 (17/40)</t>
  </si>
  <si>
    <t xml:space="preserve">G1:16, G2:7, G3:17</t>
  </si>
  <si>
    <t xml:space="preserve">Game 2 (15/39)</t>
  </si>
  <si>
    <t xml:space="preserve">G1:15, G2:15, G3:9</t>
  </si>
  <si>
    <t xml:space="preserve">Game 3 (15/39)</t>
  </si>
  <si>
    <t xml:space="preserve">G1:10, G2:14, G3:15</t>
  </si>
  <si>
    <t xml:space="preserve">Vitor75  (#8LJ92G8UG) [ON DECK -- not yet confirmed Group A]</t>
  </si>
  <si>
    <t xml:space="preserve">164 total logged games with a full 8-card deck (Practice + Official CRL).</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</si>
  <si>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</si>
  <si>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Golem (8g), Royal Hogs (8g)</t>
  </si>
  <si>
    <t xml:space="preserve">Barbarian Barrel (24g), Lightning (20g), Royal Delivery (11g)</t>
  </si>
  <si>
    <t xml:space="preserve">Wall Breakers (12g), Royal Hogs (11g), Goblin Drill (8g)</t>
  </si>
  <si>
    <t xml:space="preserve">Lightning (19g), Barbarian Barrel (16g), The Log (14g)</t>
  </si>
  <si>
    <t xml:space="preserve">Royal Hogs (10g), Goblin Drill (9g), Wall Breakers (8g)</t>
  </si>
  <si>
    <t xml:space="preserve">Giant Snowball (14g), The Log (13g), Poison (13g)</t>
  </si>
  <si>
    <t xml:space="preserve">Game 2 (12/31)</t>
  </si>
  <si>
    <t xml:space="preserve">G1:11, G2:12, G3:8</t>
  </si>
  <si>
    <t xml:space="preserve">Game 2 (11/29)</t>
  </si>
  <si>
    <t xml:space="preserve">G1:8, G2:11, G3:10</t>
  </si>
  <si>
    <t xml:space="preserve">Game 3 (9/21)</t>
  </si>
  <si>
    <t xml:space="preserve">G1:4, G2:8, G3:9</t>
  </si>
  <si>
    <t xml:space="preserve">Game 1 (8/19)</t>
  </si>
  <si>
    <t xml:space="preserve">G1:8, G2:6, G3:5</t>
  </si>
  <si>
    <t xml:space="preserve">Game 2 (7/17)</t>
  </si>
  <si>
    <t xml:space="preserve">G1:4, G2:7, G3:6</t>
  </si>
  <si>
    <t xml:space="preserve">Game 1 (24/48)</t>
  </si>
  <si>
    <t xml:space="preserve">G1:24, G2:16, G3:8</t>
  </si>
  <si>
    <t xml:space="preserve">Game 1 (20/48)</t>
  </si>
  <si>
    <t xml:space="preserve">G1:20, G2:19, G3:9</t>
  </si>
  <si>
    <t xml:space="preserve">Game 2 (14/36)</t>
  </si>
  <si>
    <t xml:space="preserve">G1:9, G2:14, G3:13</t>
  </si>
  <si>
    <t xml:space="preserve">Game 2 (12/32)</t>
  </si>
  <si>
    <t xml:space="preserve">G1:10, G2:12, G3:10</t>
  </si>
  <si>
    <t xml:space="preserve">Game 2 (11/30)</t>
  </si>
  <si>
    <t xml:space="preserve">G1:11, G2:11, G3:8</t>
  </si>
  <si>
    <t xml:space="preserve">Game 3 (14/29)</t>
  </si>
  <si>
    <t xml:space="preserve">G1:6, G2:9, G3:14</t>
  </si>
  <si>
    <t xml:space="preserve">Sub  (#U890Q9UQ) [ON DECK -- not yet confirmed Group A]</t>
  </si>
  <si>
    <t xml:space="preserve">176 total logged games with a full 8-card deck (Practice + Official CRL).</t>
  </si>
  <si>
    <t xml:space="preserve">61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</si>
  <si>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(14g), Goblin Drill (9g), Skeleton Barrel (9g)</t>
  </si>
  <si>
    <t xml:space="preserve">Barbarian Barrel (22g), Fireball (19g), Lightning (12g)</t>
  </si>
  <si>
    <t xml:space="preserve">Graveyard (10g), Royal Hogs (10g), Miner (9g)</t>
  </si>
  <si>
    <t xml:space="preserve">Poison (16g), Giant Snowball (15g), Barbarian Barrel (14g)</t>
  </si>
  <si>
    <t xml:space="preserve">Royal Hogs (9g), Miner (8g), Balloon (7g)</t>
  </si>
  <si>
    <t xml:space="preserve">The Log (16g), Poison (12g), Giant Snowball (12g)</t>
  </si>
  <si>
    <t xml:space="preserve">Game 1 (9/24)</t>
  </si>
  <si>
    <t xml:space="preserve">G1:9, G2:9, G3:6</t>
  </si>
  <si>
    <t xml:space="preserve">Game 2 (10/23)</t>
  </si>
  <si>
    <t xml:space="preserve">G1:4, G2:10, G3:9</t>
  </si>
  <si>
    <t xml:space="preserve">G1:7, G2:10, G3:6</t>
  </si>
  <si>
    <t xml:space="preserve">Game 1 (14/22)</t>
  </si>
  <si>
    <t xml:space="preserve">G1:14, G2:3, G3:5</t>
  </si>
  <si>
    <t xml:space="preserve">G1:4, G2:9, G3:8</t>
  </si>
  <si>
    <t xml:space="preserve">G1:4, G2:8, G3:7</t>
  </si>
  <si>
    <t xml:space="preserve">Game 1 (19/44)</t>
  </si>
  <si>
    <t xml:space="preserve">G1:19, G2:14, G3:11</t>
  </si>
  <si>
    <t xml:space="preserve">Game 1 (22/42)</t>
  </si>
  <si>
    <t xml:space="preserve">G1:22, G2:14, G3:6</t>
  </si>
  <si>
    <t xml:space="preserve">Game 2 (16/40)</t>
  </si>
  <si>
    <t xml:space="preserve">G1:12, G2:16, G3:12</t>
  </si>
  <si>
    <t xml:space="preserve">G1:12, G2:15, G3:12</t>
  </si>
  <si>
    <t xml:space="preserve">Game 3 (16/33)</t>
  </si>
  <si>
    <t xml:space="preserve">G1:5, G2:12, G3:16</t>
  </si>
  <si>
    <t xml:space="preserve">G1:4, G2:9, G3:11</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</si>
  <si>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</si>
  <si>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</si>
  <si>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</si>
  <si>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</si>
  <si>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</si>
  <si>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</si>
  <si>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</si>
  <si>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</si>
  <si>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</si>
  <si>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</si>
  <si>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</si>
  <si>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</si>
  <si>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</si>
  <si>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G1:3, G2:3, G3:1</t>
  </si>
  <si>
    <t xml:space="preserve">Game 1 (11/16)</t>
  </si>
  <si>
    <t xml:space="preserve">G1:11, G2:5</t>
  </si>
  <si>
    <t xml:space="preserve">Game 2 (7/13)</t>
  </si>
  <si>
    <t xml:space="preserve">G1:4, G2:7, G3:2</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</si>
  <si>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</si>
  <si>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</si>
  <si>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</si>
  <si>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</si>
  <si>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</si>
  <si>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</si>
  <si>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99 total logged games with a full 8-card deck (Practice + Official CRL).</t>
  </si>
  <si>
    <t xml:space="preserve">36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</si>
  <si>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(9g), Wall Breakers (7g), Royal Hogs (6g)</t>
  </si>
  <si>
    <t xml:space="preserve">Barbarian Barrel (14g), Lightning (10g), Fireball (8g)</t>
  </si>
  <si>
    <t xml:space="preserve">Hog Rider (7g), Miner (6g), Graveyard (5g)</t>
  </si>
  <si>
    <t xml:space="preserve">Barbarian Barrel (10g), Fireball (9g), Lightning (9g)</t>
  </si>
  <si>
    <t xml:space="preserve">Wall Breakers (5g), Hog Rider (5g), Miner (4g)</t>
  </si>
  <si>
    <t xml:space="preserve">Giant Snowball (6g), Barbarian Barrel (5g), Royal Delivery (5g)</t>
  </si>
  <si>
    <t xml:space="preserve">Game 1 (9/19)</t>
  </si>
  <si>
    <t xml:space="preserve">G1:9, G2:6, G3:4</t>
  </si>
  <si>
    <t xml:space="preserve">Game 1 (7/14)</t>
  </si>
  <si>
    <t xml:space="preserve">G1:7, G2:2, G3:5</t>
  </si>
  <si>
    <t xml:space="preserve">Game 1 (5/13)</t>
  </si>
  <si>
    <t xml:space="preserve">G1:5, G2:4, G3:4</t>
  </si>
  <si>
    <t xml:space="preserve">G1:1, G2:7, G3:5</t>
  </si>
  <si>
    <t xml:space="preserve">Game 1 (6/11)</t>
  </si>
  <si>
    <t xml:space="preserve">G1:6, G2:5</t>
  </si>
  <si>
    <t xml:space="preserve">G1:1, G2:5, G3:3</t>
  </si>
  <si>
    <t xml:space="preserve">Game 1 (14/29)</t>
  </si>
  <si>
    <t xml:space="preserve">G1:14, G2:10, G3:5</t>
  </si>
  <si>
    <t xml:space="preserve">G1:10, G2:9, G3:3</t>
  </si>
  <si>
    <t xml:space="preserve">G1:8, G2:9, G3:4</t>
  </si>
  <si>
    <t xml:space="preserve">Game 2 (9/20)</t>
  </si>
  <si>
    <t xml:space="preserve">G1:8, G2:9, G3:3</t>
  </si>
  <si>
    <t xml:space="preserve">G1:5, G2:8, G3:6</t>
  </si>
  <si>
    <t xml:space="preserve">Game 1 (6/16)</t>
  </si>
  <si>
    <t xml:space="preserve">G1:6, G2:6, G3:4</t>
  </si>
  <si>
    <t xml:space="preserve">Polaris  (#U8RYGC8GU) [ON DECK -- not yet confirmed Group A]</t>
  </si>
  <si>
    <t xml:space="preserve">82 total logged games with a full 8-card deck (Practice + Official CRL).</t>
  </si>
  <si>
    <t xml:space="preserve">27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</si>
  <si>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(5g), Battle Ram (5g), Miner (4g)</t>
  </si>
  <si>
    <t xml:space="preserve">Barbarian Barrel (11g), Lightning (9g), Giant Snowball (4g)</t>
  </si>
  <si>
    <t xml:space="preserve">Royal Giant (6g), Royal Hogs (6g), Wall Breakers (5g)</t>
  </si>
  <si>
    <t xml:space="preserve">Fireball (10g), The Log (10g), Royal Delivery (7g)</t>
  </si>
  <si>
    <t xml:space="preserve">Battle Ram (5g), Miner (4g), Wall Breakers (4g)</t>
  </si>
  <si>
    <t xml:space="preserve">Arrows (8g), Giant Snowball (4g), Poison (4g)</t>
  </si>
  <si>
    <t xml:space="preserve">Game 1 (5/14)</t>
  </si>
  <si>
    <t xml:space="preserve">G1:5, G2:5, G3:4</t>
  </si>
  <si>
    <t xml:space="preserve">Game 1 (4/11)</t>
  </si>
  <si>
    <t xml:space="preserve">G1:4, G2:3, G3:4</t>
  </si>
  <si>
    <t xml:space="preserve">Game 3 (5/11)</t>
  </si>
  <si>
    <t xml:space="preserve">G1:5, G2:1, G3:5</t>
  </si>
  <si>
    <t xml:space="preserve">Game 2 (6/10)</t>
  </si>
  <si>
    <t xml:space="preserve">G1:3, G2:6, G3:1</t>
  </si>
  <si>
    <t xml:space="preserve">Game 2 (6/9)</t>
  </si>
  <si>
    <t xml:space="preserve">G1:2, G2:6, G3:1</t>
  </si>
  <si>
    <t xml:space="preserve">G1:2, G2:3, G3:2</t>
  </si>
  <si>
    <t xml:space="preserve">Game 1 (11/17)</t>
  </si>
  <si>
    <t xml:space="preserve">G1:11, G2:4, G3:2</t>
  </si>
  <si>
    <t xml:space="preserve">G1:9, G2:4, G3:1</t>
  </si>
  <si>
    <t xml:space="preserve">Game 2 (10/14)</t>
  </si>
  <si>
    <t xml:space="preserve">G1:3, G2:10, G3:1</t>
  </si>
  <si>
    <t xml:space="preserve">Game 2 (7/14)</t>
  </si>
  <si>
    <t xml:space="preserve">G1:4, G2:7, G3:3</t>
  </si>
  <si>
    <t xml:space="preserve">Game 3 (8/13)</t>
  </si>
  <si>
    <t xml:space="preserve">G1:3, G2:2, G3:8</t>
  </si>
  <si>
    <t xml:space="preserve">JorZ  (#22LC8JG02) [ON DECK -- not yet confirmed Group A]</t>
  </si>
  <si>
    <t xml:space="preserve">141 total logged games with a full 8-card deck (Practice + Official CRL).</t>
  </si>
  <si>
    <t xml:space="preserve">48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</si>
  <si>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(9g), Royal Giant (8g), Graveyard (7g)</t>
  </si>
  <si>
    <t xml:space="preserve">Barbarian Barrel (22g), Fireball (17g), Lightning (13g)</t>
  </si>
  <si>
    <t xml:space="preserve">Goblin Drill (9g), Wall Breakers (7g), Miner (7g)</t>
  </si>
  <si>
    <t xml:space="preserve">Giant Snowball (15g), Poison (13g), Barbarian Barrel (12g)</t>
  </si>
  <si>
    <t xml:space="preserve">Miner (7g), Hog Rider (7g), Royal Hogs (6g)</t>
  </si>
  <si>
    <t xml:space="preserve">The Log (12g), Giant Snowball (10g), Royal Delivery (9g)</t>
  </si>
  <si>
    <t xml:space="preserve">Game 2 (9/19)</t>
  </si>
  <si>
    <t xml:space="preserve">G1:5, G2:9, G3:5</t>
  </si>
  <si>
    <t xml:space="preserve">G1:4, G2:7, G3:7</t>
  </si>
  <si>
    <t xml:space="preserve">Game 1 (7/16)</t>
  </si>
  <si>
    <t xml:space="preserve">G1:7, G2:6, G3:3</t>
  </si>
  <si>
    <t xml:space="preserve">G1:9, G2:2, G3:4</t>
  </si>
  <si>
    <t xml:space="preserve">Game 3 (6/15)</t>
  </si>
  <si>
    <t xml:space="preserve">G1:4, G2:5, G3:6</t>
  </si>
  <si>
    <t xml:space="preserve">G1:3, G2:7, G3:4</t>
  </si>
  <si>
    <t xml:space="preserve">Game 1 (22/36)</t>
  </si>
  <si>
    <t xml:space="preserve">G1:22, G2:12, G3:2</t>
  </si>
  <si>
    <t xml:space="preserve">Game 2 (15/35)</t>
  </si>
  <si>
    <t xml:space="preserve">G1:10, G2:15, G3:10</t>
  </si>
  <si>
    <t xml:space="preserve">Game 1 (17/33)</t>
  </si>
  <si>
    <t xml:space="preserve">G1:17, G2:8, G3:8</t>
  </si>
  <si>
    <t xml:space="preserve">Game 2 (13/30)</t>
  </si>
  <si>
    <t xml:space="preserve">G1:9, G2:13, G3:8</t>
  </si>
  <si>
    <t xml:space="preserve">Game 1 (13/22)</t>
  </si>
  <si>
    <t xml:space="preserve">G1:13, G2:7, G3:2</t>
  </si>
  <si>
    <t xml:space="preserve">Game 3 (12/21)</t>
  </si>
  <si>
    <t xml:space="preserve">G1:4, G2:5, G3:12</t>
  </si>
  <si>
    <t xml:space="preserve">FrancoMedinaSL  (#UJQQCUCQ8) [ON DECK -- not yet confirmed Group A]</t>
  </si>
  <si>
    <t xml:space="preserve">15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</si>
  <si>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</si>
  <si>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</si>
  <si>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</si>
  <si>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Barbarian Barrel (4g), Giant Snowball (4g), Poison (4g)</t>
  </si>
  <si>
    <t xml:space="preserve">Goblin Barrel (5g), Wall Breakers (5g), Mortar (3g)</t>
  </si>
  <si>
    <t xml:space="preserve">The Log (5g), Fireball (3g), Royal Delivery (3g)</t>
  </si>
  <si>
    <t xml:space="preserve">G1:2, G2:4, G3:5</t>
  </si>
  <si>
    <t xml:space="preserve">Game 3 (5/8)</t>
  </si>
  <si>
    <t xml:space="preserve">G1:1, G2:2, G3:5</t>
  </si>
  <si>
    <t xml:space="preserve">Game 2 (4/7)</t>
  </si>
  <si>
    <t xml:space="preserve">G1:2, G2:4, G3:1</t>
  </si>
  <si>
    <t xml:space="preserve">G1:2, G2:3, G3:1</t>
  </si>
  <si>
    <t xml:space="preserve">Game 3 (3/6)</t>
  </si>
  <si>
    <t xml:space="preserve">G1:2, G2:1, G3:3</t>
  </si>
  <si>
    <t xml:space="preserve">Game 3 (3/5)</t>
  </si>
  <si>
    <t xml:space="preserve">G1:1, G2:1, G3:3</t>
  </si>
  <si>
    <t xml:space="preserve">Game 1 (5/10)</t>
  </si>
  <si>
    <t xml:space="preserve">G1:5, G2:4, G3:1</t>
  </si>
  <si>
    <t xml:space="preserve">G1:4, G2:2, G3:3</t>
  </si>
  <si>
    <t xml:space="preserve">G1:2, G2:1, G3:5</t>
  </si>
  <si>
    <t xml:space="preserve">Game 3 (3/7)</t>
  </si>
  <si>
    <t xml:space="preserve">G1:3, G2:1, G3:3</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</si>
  <si>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</si>
  <si>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</si>
  <si>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</si>
  <si>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</si>
  <si>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</si>
  <si>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</si>
  <si>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</si>
  <si>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</si>
  <si>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</si>
  <si>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</si>
  <si>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</si>
  <si>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</si>
  <si>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-- 1628 games. Ranked by how often the OPPONENT side won in those games.</t>
  </si>
  <si>
    <t xml:space="preserve">Double-confirmed threats (beat them personally AND beat their win-con archetype pool-wide)</t>
  </si>
  <si>
    <t xml:space="preserve">None yet -- samples still small in places.</t>
  </si>
  <si>
    <t xml:space="preserve">225 total logged games with a full 8-card deck.</t>
  </si>
  <si>
    <t xml:space="preserve">Their top win-cons (Wall Breakers, Royal Hogs, Miner) filtered across the whole tracked pool -- 1829 games. Ranked by how often the OPPONENT side won in those games.</t>
  </si>
  <si>
    <t xml:space="preserve">39 total logged games with a full 8-card deck.</t>
  </si>
  <si>
    <t xml:space="preserve">Goblin Drill *</t>
  </si>
  <si>
    <t xml:space="preserve">Royal Giant *</t>
  </si>
  <si>
    <t xml:space="preserve">Their top win-cons (Goblin Drill, Royal Giant, Miner) filtered across the whole tracked pool -- 1814 games. Ranked by how often the OPPONENT side won in those games.</t>
  </si>
  <si>
    <t xml:space="preserve">169 total logged games with a full 8-card deck.</t>
  </si>
  <si>
    <t xml:space="preserve">Their top win-cons (Royal Hogs, Wall Breakers, Miner) filtered across the whole tracked pool -- 1829 games. Ranked by how often the OPPONENT side won in those games.</t>
  </si>
  <si>
    <t xml:space="preserve">163 total logged games with a full 8-card deck.</t>
  </si>
  <si>
    <t xml:space="preserve">Their top win-cons (Wall Breakers, Royal Hogs, Graveyard) filtered across the whole tracked pool -- 1991 games. Ranked by how often the OPPONENT side won in those games.</t>
  </si>
  <si>
    <t xml:space="preserve">153 total logged games with a full 8-card deck.</t>
  </si>
  <si>
    <t xml:space="preserve">Their top win-cons (Wall Breakers, Miner, Goblin Drill) filtered across the whole tracked pool -- 1652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</si>
  <si>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</si>
  <si>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</si>
  <si>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-- 1402 games. Ranked by how often the OPPONENT side won in those games.</t>
  </si>
  <si>
    <t xml:space="preserve">211 total logged games with a full 8-card deck.</t>
  </si>
  <si>
    <t xml:space="preserve">Their top win-cons (Miner, Wall Breakers, Royal Hogs) filtered across the whole tracked pool -- 1829 games. Ranked by how often the OPPONENT side won in those games.</t>
  </si>
  <si>
    <t xml:space="preserve">164 total logged games with a full 8-card deck.</t>
  </si>
  <si>
    <t xml:space="preserve">Their top win-cons (Wall Breakers, Royal Hogs, Goblin Drill) filtered across the whole tracked pool -- 2015 games. Ranked by how often the OPPONENT side won in those games.</t>
  </si>
  <si>
    <t xml:space="preserve">176 total logged games with a full 8-card deck.</t>
  </si>
  <si>
    <t xml:space="preserve">Their top win-cons (Goblin Drill, Royal Hogs, Graveyard) filtered across the whole tracked pool -- 1755 games. Ranked by how often the OPPONENT side won in those games.</t>
  </si>
  <si>
    <t xml:space="preserve">50 total logged games with a full 8-card deck.</t>
  </si>
  <si>
    <t xml:space="preserve">Their top win-cons (Wall Breakers, Miner, Royal Giant) filtered across the whole tracked pool -- 1716 games. Ranked by how often the OPPONENT side won in those games.</t>
  </si>
  <si>
    <t xml:space="preserve">99 total logged games with a full 8-card deck.</t>
  </si>
  <si>
    <t xml:space="preserve">Their top win-cons (Miner, Wall Breakers, Goblin Drill) filtered across the whole tracked pool -- 1652 games. Ranked by how often the OPPONENT side won in those games.</t>
  </si>
  <si>
    <t xml:space="preserve">82 total logged games with a full 8-card deck.</t>
  </si>
  <si>
    <t xml:space="preserve">Battle Ram *</t>
  </si>
  <si>
    <t xml:space="preserve">Their top win-cons (Wall Breakers, Miner, Battle Ram) filtered across the whole tracked pool -- 1504 games. Ranked by how often the OPPONENT side won in those games.</t>
  </si>
  <si>
    <t xml:space="preserve">141 total logged games with a full 8-card deck.</t>
  </si>
  <si>
    <t xml:space="preserve">Their top win-cons (Goblin Drill, Miner, Graveyard) filtered across the whole tracked pool -- 1726 games. Ranked by how often the OPPONENT side won in those games.</t>
  </si>
  <si>
    <t xml:space="preserve">Their top win-cons (Wall Breakers, Goblin Drill, Goblin Barrel) filtered across the whole tracked pool -- 1402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</si>
</sst>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5">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6DA7EC"/>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2E65AB"/>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3D75BB"/>
          <bgColor rgb="FF000000"/>
        </patternFill>
      </fill>
    </dxf>
    <dxf>
      <fill>
        <patternFill patternType="solid">
          <fgColor rgb="FF2B63A9"/>
          <bgColor rgb="FF000000"/>
        </patternFill>
      </fill>
    </dxf>
    <dxf>
      <fill>
        <patternFill patternType="solid">
          <fgColor rgb="FF4B84C9"/>
          <bgColor rgb="FF000000"/>
        </patternFill>
      </fill>
    </dxf>
    <dxf>
      <fill>
        <patternFill patternType="solid">
          <fgColor rgb="FF5B94D9"/>
          <bgColor rgb="FF000000"/>
        </patternFill>
      </fill>
    </dxf>
    <dxf>
      <fill>
        <patternFill patternType="solid">
          <fgColor rgb="FF5E97DC"/>
          <bgColor rgb="FF000000"/>
        </patternFill>
      </fill>
    </dxf>
    <dxf>
      <fill>
        <patternFill patternType="solid">
          <fgColor rgb="FF6AA4E9"/>
          <bgColor rgb="FF000000"/>
        </patternFill>
      </fill>
    </dxf>
    <dxf>
      <fill>
        <patternFill patternType="solid">
          <fgColor rgb="FF7EB2EF"/>
          <bgColor rgb="FF000000"/>
        </patternFill>
      </fill>
    </dxf>
    <dxf>
      <fill>
        <patternFill patternType="solid">
          <fgColor rgb="FFC1DAF8"/>
          <bgColor rgb="FF000000"/>
        </patternFill>
      </fill>
    </dxf>
    <dxf>
      <fill>
        <patternFill patternType="solid">
          <fgColor rgb="FF3068AE"/>
          <bgColor rgb="FF000000"/>
        </patternFill>
      </fill>
    </dxf>
    <dxf>
      <fill>
        <patternFill patternType="solid">
          <fgColor rgb="FF4078BE"/>
          <bgColor rgb="FF000000"/>
        </patternFill>
      </fill>
    </dxf>
    <dxf>
      <fill>
        <patternFill patternType="solid">
          <fgColor rgb="FF447DC2"/>
          <bgColor rgb="FF000000"/>
        </patternFill>
      </fill>
    </dxf>
    <dxf>
      <fill>
        <patternFill patternType="solid">
          <fgColor rgb="FF4C85CA"/>
          <bgColor rgb="FF000000"/>
        </patternFill>
      </fill>
    </dxf>
    <dxf>
      <fill>
        <patternFill patternType="solid">
          <fgColor rgb="FF5089CE"/>
          <bgColor rgb="FF000000"/>
        </patternFill>
      </fill>
    </dxf>
    <dxf>
      <fill>
        <patternFill patternType="solid">
          <fgColor rgb="FF5C95DA"/>
          <bgColor rgb="FF000000"/>
        </patternFill>
      </fill>
    </dxf>
    <dxf>
      <fill>
        <patternFill patternType="solid">
          <fgColor rgb="FF649DE2"/>
          <bgColor rgb="FF000000"/>
        </patternFill>
      </fill>
    </dxf>
    <dxf>
      <fill>
        <patternFill patternType="solid">
          <fgColor rgb="FF6CA5EA"/>
          <bgColor rgb="FF000000"/>
        </patternFill>
      </fill>
    </dxf>
    <dxf>
      <fill>
        <patternFill patternType="solid">
          <fgColor rgb="FF7AAFEE"/>
          <bgColor rgb="FF000000"/>
        </patternFill>
      </fill>
    </dxf>
    <dxf>
      <fill>
        <patternFill patternType="solid">
          <fgColor rgb="FF92BEF2"/>
          <bgColor rgb="FF000000"/>
        </patternFill>
      </fill>
    </dxf>
    <dxf>
      <fill>
        <patternFill patternType="solid">
          <fgColor rgb="FFDAEAFC"/>
          <bgColor rgb="FF000000"/>
        </patternFill>
      </fill>
    </dxf>
    <dxf>
      <fill>
        <patternFill patternType="solid">
          <fgColor rgb="FF245BA1"/>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88B8F0"/>
          <bgColor rgb="FF000000"/>
        </patternFill>
      </fill>
    </dxf>
    <dxf>
      <fill>
        <patternFill patternType="solid">
          <fgColor rgb="FFBDD8F8"/>
          <bgColor rgb="FF000000"/>
        </patternFill>
      </fill>
    </dxf>
    <dxf>
      <fill>
        <patternFill patternType="solid">
          <fgColor rgb="FF538CD2"/>
          <bgColor rgb="FF000000"/>
        </patternFill>
      </fill>
    </dxf>
    <dxf>
      <fill>
        <patternFill patternType="solid">
          <fgColor rgb="FF5A93D8"/>
          <bgColor rgb="FF000000"/>
        </patternFill>
      </fill>
    </dxf>
    <dxf>
      <fill>
        <patternFill patternType="solid">
          <fgColor rgb="FF609ADF"/>
          <bgColor rgb="FF000000"/>
        </patternFill>
      </fill>
    </dxf>
    <dxf>
      <fill>
        <patternFill patternType="solid">
          <fgColor rgb="FFB0D0F6"/>
          <bgColor rgb="FF000000"/>
        </patternFill>
      </fill>
    </dxf>
    <dxf>
      <fill>
        <patternFill patternType="solid">
          <fgColor rgb="FF2D65AA"/>
          <bgColor rgb="FF000000"/>
        </patternFill>
      </fill>
    </dxf>
    <dxf>
      <fill>
        <patternFill patternType="solid">
          <fgColor rgb="FF346CB1"/>
          <bgColor rgb="FF000000"/>
        </patternFill>
      </fill>
    </dxf>
    <dxf>
      <fill>
        <patternFill patternType="solid">
          <fgColor rgb="FF417ABF"/>
          <bgColor rgb="FF000000"/>
        </patternFill>
      </fill>
    </dxf>
    <dxf>
      <fill>
        <patternFill patternType="solid">
          <fgColor rgb="FF4881C6"/>
          <bgColor rgb="FF000000"/>
        </patternFill>
      </fill>
    </dxf>
    <dxf>
      <fill>
        <patternFill patternType="solid">
          <fgColor rgb="FF568FD4"/>
          <bgColor rgb="FF000000"/>
        </patternFill>
      </fill>
    </dxf>
    <dxf>
      <fill>
        <patternFill patternType="solid">
          <fgColor rgb="FF639DE2"/>
          <bgColor rgb="FF000000"/>
        </patternFill>
      </fill>
    </dxf>
    <dxf>
      <fill>
        <patternFill patternType="solid">
          <fgColor rgb="FF326AB0"/>
          <bgColor rgb="FF000000"/>
        </patternFill>
      </fill>
    </dxf>
    <dxf>
      <fill>
        <patternFill patternType="solid">
          <fgColor rgb="FF659FE4"/>
          <bgColor rgb="FF000000"/>
        </patternFill>
      </fill>
    </dxf>
    <dxf>
      <fill>
        <patternFill patternType="solid">
          <fgColor rgb="FF21589E"/>
          <bgColor rgb="FF000000"/>
        </patternFill>
      </fill>
    </dxf>
    <dxf>
      <fill>
        <patternFill patternType="solid">
          <fgColor rgb="FF548DD2"/>
          <bgColor rgb="FF000000"/>
        </patternFill>
      </fill>
    </dxf>
    <dxf>
      <fill>
        <patternFill patternType="solid">
          <fgColor rgb="FF366FB4"/>
          <bgColor rgb="FF000000"/>
        </patternFill>
      </fill>
    </dxf>
    <dxf>
      <fill>
        <patternFill patternType="solid">
          <fgColor rgb="FF5E98DD"/>
          <bgColor rgb="FF000000"/>
        </patternFill>
      </fill>
    </dxf>
    <dxf>
      <fill>
        <patternFill patternType="solid">
          <fgColor rgb="FF1F569C"/>
          <bgColor rgb="FF000000"/>
        </patternFill>
      </fill>
    </dxf>
    <dxf>
      <fill>
        <patternFill patternType="solid">
          <fgColor rgb="FF336BB0"/>
          <bgColor rgb="FF000000"/>
        </patternFill>
      </fill>
    </dxf>
    <dxf>
      <fill>
        <patternFill patternType="solid">
          <fgColor rgb="FF467FC4"/>
          <bgColor rgb="FF000000"/>
        </patternFill>
      </fill>
    </dxf>
    <dxf>
      <fill>
        <patternFill patternType="solid">
          <fgColor rgb="FF4D86CB"/>
          <bgColor rgb="FF000000"/>
        </patternFill>
      </fill>
    </dxf>
    <dxf>
      <fill>
        <patternFill patternType="solid">
          <fgColor rgb="FFDCEB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35BA1"/>
          <bgColor rgb="FF000000"/>
        </patternFill>
      </fill>
    </dxf>
    <dxf>
      <fill>
        <patternFill patternType="solid">
          <fgColor rgb="FF2E66AC"/>
          <bgColor rgb="FF000000"/>
        </patternFill>
      </fill>
    </dxf>
    <dxf>
      <fill>
        <patternFill patternType="solid">
          <fgColor rgb="FF346CB2"/>
          <bgColor rgb="FF000000"/>
        </patternFill>
      </fill>
    </dxf>
    <dxf>
      <fill>
        <patternFill patternType="solid">
          <fgColor rgb="FF3972B7"/>
          <bgColor rgb="FF000000"/>
        </patternFill>
      </fill>
    </dxf>
    <dxf>
      <fill>
        <patternFill patternType="solid">
          <fgColor rgb="FF4F88CE"/>
          <bgColor rgb="FF000000"/>
        </patternFill>
      </fill>
    </dxf>
    <dxf>
      <fill>
        <patternFill patternType="solid">
          <fgColor rgb="FF6BA5EA"/>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75EA4"/>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2B62A8"/>
          <bgColor rgb="FF000000"/>
        </patternFill>
      </fill>
    </dxf>
    <dxf>
      <fill>
        <patternFill patternType="solid">
          <fgColor rgb="FF4F88CD"/>
          <bgColor rgb="FF000000"/>
        </patternFill>
      </fill>
    </dxf>
    <dxf>
      <fill>
        <patternFill patternType="solid">
          <fgColor rgb="FFC6DDF9"/>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649EE3"/>
          <bgColor rgb="FF000000"/>
        </patternFill>
      </fill>
    </dxf>
    <dxf>
      <fill>
        <patternFill patternType="solid">
          <fgColor rgb="FF366EB4"/>
          <bgColor rgb="FF000000"/>
        </patternFill>
      </fill>
    </dxf>
    <dxf>
      <fill>
        <patternFill patternType="solid">
          <fgColor rgb="FF619ADF"/>
          <bgColor rgb="FF000000"/>
        </patternFill>
      </fill>
    </dxf>
    <dxf>
      <fill>
        <patternFill patternType="solid">
          <fgColor rgb="FF1E569B"/>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69A3E8"/>
          <bgColor rgb="FF000000"/>
        </patternFill>
      </fill>
    </dxf>
    <dxf>
      <fill>
        <patternFill patternType="solid">
          <fgColor rgb="FF80B3EF"/>
          <bgColor rgb="FF000000"/>
        </patternFill>
      </fill>
    </dxf>
    <dxf>
      <fill>
        <patternFill patternType="solid">
          <fgColor rgb="FFA6CAF5"/>
          <bgColor rgb="FF000000"/>
        </patternFill>
      </fill>
    </dxf>
    <dxf>
      <fill>
        <patternFill patternType="solid">
          <fgColor rgb="FFCCE1FA"/>
          <bgColor rgb="FF000000"/>
        </patternFill>
      </fill>
    </dxf>
    <dxf>
      <fill>
        <patternFill patternType="solid">
          <fgColor rgb="FF3971B7"/>
          <bgColor rgb="FF000000"/>
        </patternFill>
      </fill>
    </dxf>
    <dxf>
      <fill>
        <patternFill patternType="solid">
          <fgColor rgb="FF20579D"/>
          <bgColor rgb="FF000000"/>
        </patternFill>
      </fill>
    </dxf>
    <dxf>
      <fill>
        <patternFill patternType="solid">
          <fgColor rgb="FF3D76BB"/>
          <bgColor rgb="FF000000"/>
        </patternFill>
      </fill>
    </dxf>
    <dxf>
      <fill>
        <patternFill patternType="solid">
          <fgColor rgb="FF5B94DA"/>
          <bgColor rgb="FF000000"/>
        </patternFill>
      </fill>
    </dxf>
    <dxf>
      <fill>
        <patternFill patternType="solid">
          <fgColor rgb="FF629CE1"/>
          <bgColor rgb="FF000000"/>
        </patternFill>
      </fill>
    </dxf>
    <dxf>
      <fill>
        <patternFill patternType="solid">
          <fgColor rgb="FF235AA0"/>
          <bgColor rgb="FF000000"/>
        </patternFill>
      </fill>
    </dxf>
    <dxf>
      <fill>
        <patternFill patternType="solid">
          <fgColor rgb="FF225AA0"/>
          <bgColor rgb="FF000000"/>
        </patternFill>
      </fill>
    </dxf>
    <dxf>
      <fill>
        <patternFill patternType="solid">
          <fgColor rgb="FF1D549A"/>
          <bgColor rgb="FF000000"/>
        </patternFill>
      </fill>
    </dxf>
    <dxf>
      <fill>
        <patternFill patternType="solid">
          <fgColor rgb="FF2960A6"/>
          <bgColor rgb="FF000000"/>
        </patternFill>
      </fill>
    </dxf>
    <dxf>
      <fill>
        <patternFill patternType="solid">
          <fgColor rgb="FF5993D8"/>
          <bgColor rgb="FF000000"/>
        </patternFill>
      </fill>
    </dxf>
    <dxf>
      <fill>
        <patternFill patternType="solid">
          <fgColor rgb="FFCEE2FA"/>
          <bgColor rgb="FF000000"/>
        </patternFill>
      </fill>
    </dxf>
    <dxf>
      <fill>
        <patternFill patternType="solid">
          <fgColor rgb="FFE6F1FE"/>
          <bgColor rgb="FF000000"/>
        </patternFill>
      </fill>
    </dxf>
    <dxf>
      <fill>
        <patternFill patternType="solid">
          <fgColor rgb="FF4A82C8"/>
          <bgColor rgb="FF000000"/>
        </patternFill>
      </fill>
    </dxf>
    <dxf>
      <fill>
        <patternFill patternType="solid">
          <fgColor rgb="FF558ED3"/>
          <bgColor rgb="FF000000"/>
        </patternFill>
      </fill>
    </dxf>
    <dxf>
      <fill>
        <patternFill patternType="solid">
          <fgColor rgb="FF6CA6EB"/>
          <bgColor rgb="FF000000"/>
        </patternFill>
      </fill>
    </dxf>
    <dxf>
      <fill>
        <patternFill patternType="solid">
          <fgColor rgb="FF2A62A8"/>
          <bgColor rgb="FF000000"/>
        </patternFill>
      </fill>
    </dxf>
    <dxf>
      <fill>
        <patternFill patternType="solid">
          <fgColor rgb="FF22599F"/>
          <bgColor rgb="FF000000"/>
        </patternFill>
      </fill>
    </dxf>
    <dxf>
      <fill>
        <patternFill patternType="solid">
          <fgColor rgb="FF3A72B8"/>
          <bgColor rgb="FF000000"/>
        </patternFill>
      </fill>
    </dxf>
    <dxf>
      <fill>
        <patternFill patternType="solid">
          <fgColor rgb="FF265DA3"/>
          <bgColor rgb="FF000000"/>
        </patternFill>
      </fill>
    </dxf>
    <dxf>
      <fill>
        <patternFill patternType="solid">
          <fgColor rgb="FF2860A6"/>
          <bgColor rgb="FF000000"/>
        </patternFill>
      </fill>
    </dxf>
    <dxf>
      <fill>
        <patternFill patternType="solid">
          <fgColor rgb="FF3B73B9"/>
          <bgColor rgb="FF000000"/>
        </patternFill>
      </fill>
    </dxf>
    <dxf>
      <fill>
        <patternFill patternType="solid">
          <fgColor rgb="FF376FB5"/>
          <bgColor rgb="FF000000"/>
        </patternFill>
      </fill>
    </dxf>
    <dxf>
      <fill>
        <patternFill patternType="solid">
          <fgColor rgb="FF3D75BA"/>
          <bgColor rgb="FF000000"/>
        </patternFill>
      </fill>
    </dxf>
    <dxf>
      <fill>
        <patternFill patternType="solid">
          <fgColor rgb="FF427AC0"/>
          <bgColor rgb="FF000000"/>
        </patternFill>
      </fill>
    </dxf>
    <dxf>
      <fill>
        <patternFill patternType="solid">
          <fgColor rgb="FF568FD5"/>
          <bgColor rgb="FF000000"/>
        </patternFill>
      </fill>
    </dxf>
    <dxf>
      <fill>
        <patternFill patternType="solid">
          <fgColor rgb="FF5790D5"/>
          <bgColor rgb="FF000000"/>
        </patternFill>
      </fill>
    </dxf>
    <dxf>
      <fill>
        <patternFill patternType="solid">
          <fgColor rgb="FF285FA5"/>
          <bgColor rgb="FF000000"/>
        </patternFill>
      </fill>
    </dxf>
    <dxf>
      <fill>
        <patternFill patternType="solid">
          <fgColor rgb="FF3F77BD"/>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669FE5"/>
          <bgColor rgb="FF000000"/>
        </patternFill>
      </fill>
    </dxf>
    <dxf>
      <fill>
        <patternFill patternType="solid">
          <fgColor rgb="FF457DC3"/>
          <bgColor rgb="FF000000"/>
        </patternFill>
      </fill>
    </dxf>
    <dxf>
      <fill>
        <patternFill patternType="solid">
          <fgColor rgb="FF2F66AC"/>
          <bgColor rgb="FF000000"/>
        </patternFill>
      </fill>
    </dxf>
    <dxf>
      <fill>
        <patternFill patternType="solid">
          <fgColor rgb="FF1E559B"/>
          <bgColor rgb="FF000000"/>
        </patternFill>
      </fill>
    </dxf>
    <dxf>
      <fill>
        <patternFill patternType="solid">
          <fgColor rgb="FF3E76BC"/>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271</v>
      </c>
      <c r="D56" s="5" t="s">
        <v>272</v>
      </c>
      <c r="E56" s="5" t="s">
        <v>384</v>
      </c>
      <c r="F56" s="5" t="s">
        <v>385</v>
      </c>
      <c r="G56" s="5" t="s">
        <v>386</v>
      </c>
      <c r="H56" s="5" t="s">
        <v>163</v>
      </c>
      <c r="I56" s="5" t="s">
        <v>82</v>
      </c>
      <c r="J56" s="5" t="s">
        <v>108</v>
      </c>
      <c r="K56" s="5" t="s">
        <v>153</v>
      </c>
      <c r="L56" s="5" t="s">
        <v>85</v>
      </c>
      <c r="M56" s="5" t="s">
        <v>86</v>
      </c>
      <c r="N56" s="5" t="s">
        <v>126</v>
      </c>
      <c r="O56" s="5" t="s">
        <v>118</v>
      </c>
      <c r="P56" s="5" t="s">
        <v>89</v>
      </c>
      <c r="Q56" s="5" t="s">
        <v>152</v>
      </c>
      <c r="R56" s="5" t="s">
        <v>128</v>
      </c>
      <c r="S56" s="5" t="s">
        <v>158</v>
      </c>
      <c r="T56" s="5" t="s">
        <v>187</v>
      </c>
      <c r="U56" s="5" t="s">
        <v>307</v>
      </c>
      <c r="V56" s="5" t="s">
        <v>95</v>
      </c>
      <c r="W56" s="5" t="s">
        <v>387</v>
      </c>
      <c r="X56" s="5" t="s">
        <v>153</v>
      </c>
      <c r="Y56" s="5" t="n">
        <v>0</v>
      </c>
      <c r="Z56" s="5" t="n">
        <v>1</v>
      </c>
      <c r="AA56" s="5" t="str">
        <f aca="false">IF(Y56&gt;Z56,"Win",IF(Y56&lt;Z56,"Loss","Draw"))</f>
        <v>Loss</v>
      </c>
      <c r="AB56" s="5" t="s">
        <v>98</v>
      </c>
      <c r="AC56" s="5" t="s">
        <v>99</v>
      </c>
      <c r="AD56" s="5" t="s">
        <v>388</v>
      </c>
      <c r="AE56" s="5" t="s">
        <v>389</v>
      </c>
      <c r="AF56" s="5" t="str">
        <f aca="false">IF(AD56&lt;AE56,AD56,AE56)</f>
        <v>Baby Dragon, Barbarian Barrel, Bowler, Cannon, Electro Giant, Golden Knight, Ice Wizard, Tornado</v>
      </c>
      <c r="AG56" s="5" t="str">
        <f aca="false">IF(AD56&lt;AE56,AE56,AD56)</f>
        <v>Cannon, Dark Prince, Ice Spirit, Lightning, Royal Hogs, Skeleton Dragons, Skeletons, The Log</v>
      </c>
      <c r="AH56" s="5" t="str">
        <f aca="false">IF(AD56=AF56,AA56,IF(AA56="Win","Loss",IF(AA56="Loss","Win","Draw")))</f>
        <v>Win</v>
      </c>
      <c r="AI56" s="5" t="s">
        <v>297</v>
      </c>
    </row>
    <row r="57" customFormat="false" ht="15" hidden="false" customHeight="true" outlineLevel="0" collapsed="false">
      <c r="A57" s="5" t="s">
        <v>383</v>
      </c>
      <c r="B57" s="5" t="n">
        <v>2</v>
      </c>
      <c r="C57" s="5" t="s">
        <v>271</v>
      </c>
      <c r="D57" s="5" t="s">
        <v>272</v>
      </c>
      <c r="E57" s="5" t="s">
        <v>384</v>
      </c>
      <c r="F57" s="5" t="s">
        <v>385</v>
      </c>
      <c r="G57" s="5" t="s">
        <v>390</v>
      </c>
      <c r="H57" s="5" t="s">
        <v>391</v>
      </c>
      <c r="I57" s="5" t="s">
        <v>127</v>
      </c>
      <c r="J57" s="5" t="s">
        <v>128</v>
      </c>
      <c r="K57" s="5" t="s">
        <v>129</v>
      </c>
      <c r="L57" s="5" t="s">
        <v>133</v>
      </c>
      <c r="M57" s="5" t="s">
        <v>97</v>
      </c>
      <c r="N57" s="5" t="s">
        <v>131</v>
      </c>
      <c r="O57" s="5" t="s">
        <v>130</v>
      </c>
      <c r="P57" s="5" t="s">
        <v>96</v>
      </c>
      <c r="Q57" s="5" t="s">
        <v>208</v>
      </c>
      <c r="R57" s="5" t="s">
        <v>91</v>
      </c>
      <c r="S57" s="5" t="s">
        <v>203</v>
      </c>
      <c r="T57" s="5" t="s">
        <v>201</v>
      </c>
      <c r="U57" s="5" t="s">
        <v>118</v>
      </c>
      <c r="V57" s="5" t="s">
        <v>157</v>
      </c>
      <c r="W57" s="5" t="s">
        <v>85</v>
      </c>
      <c r="X57" s="5" t="s">
        <v>159</v>
      </c>
      <c r="Y57" s="5" t="n">
        <v>1</v>
      </c>
      <c r="Z57" s="5" t="n">
        <v>0</v>
      </c>
      <c r="AA57" s="5" t="str">
        <f aca="false">IF(Y57&gt;Z57,"Win",IF(Y57&lt;Z57,"Loss","Draw"))</f>
        <v>Win</v>
      </c>
      <c r="AB57" s="5" t="s">
        <v>98</v>
      </c>
      <c r="AC57" s="5" t="s">
        <v>99</v>
      </c>
      <c r="AD57" s="5" t="s">
        <v>392</v>
      </c>
      <c r="AE57" s="5" t="s">
        <v>393</v>
      </c>
      <c r="AF57" s="5" t="str">
        <f aca="false">IF(AD57&lt;AE57,AD57,AE57)</f>
        <v>Arrows, Bandit, Battle Ram, Golden Knight, Mega Knight, Minions, Mother Witch, Ronin</v>
      </c>
      <c r="AG57" s="5" t="str">
        <f aca="false">IF(AD57&lt;AE57,AE57,AD57)</f>
        <v>Dart Goblin, Fire Spirit, Goblin Barrel, Goblins, Ice Spirit, Lightning, Valkyrie, Wall Breakers</v>
      </c>
      <c r="AH57" s="5" t="str">
        <f aca="false">IF(AD57=AF57,AA57,IF(AA57="Win","Loss",IF(AA57="Loss","Win","Draw")))</f>
        <v>Win</v>
      </c>
      <c r="AI57" s="5" t="s">
        <v>297</v>
      </c>
    </row>
    <row r="58" customFormat="false" ht="15" hidden="false" customHeight="true" outlineLevel="0" collapsed="false">
      <c r="A58" s="5" t="s">
        <v>383</v>
      </c>
      <c r="B58" s="5" t="n">
        <v>3</v>
      </c>
      <c r="C58" s="5" t="s">
        <v>271</v>
      </c>
      <c r="D58" s="5" t="s">
        <v>272</v>
      </c>
      <c r="E58" s="5" t="s">
        <v>384</v>
      </c>
      <c r="F58" s="5" t="s">
        <v>385</v>
      </c>
      <c r="G58" s="5" t="s">
        <v>394</v>
      </c>
      <c r="H58" s="5" t="s">
        <v>163</v>
      </c>
      <c r="I58" s="5" t="s">
        <v>185</v>
      </c>
      <c r="J58" s="5" t="s">
        <v>186</v>
      </c>
      <c r="K58" s="5" t="s">
        <v>241</v>
      </c>
      <c r="L58" s="5" t="s">
        <v>111</v>
      </c>
      <c r="M58" s="5" t="s">
        <v>88</v>
      </c>
      <c r="N58" s="5" t="s">
        <v>187</v>
      </c>
      <c r="O58" s="5" t="s">
        <v>109</v>
      </c>
      <c r="P58" s="5" t="s">
        <v>234</v>
      </c>
      <c r="Q58" s="5" t="s">
        <v>284</v>
      </c>
      <c r="R58" s="5" t="s">
        <v>108</v>
      </c>
      <c r="S58" s="5" t="s">
        <v>188</v>
      </c>
      <c r="T58" s="5" t="s">
        <v>395</v>
      </c>
      <c r="U58" s="5" t="s">
        <v>89</v>
      </c>
      <c r="V58" s="5" t="s">
        <v>116</v>
      </c>
      <c r="W58" s="5" t="s">
        <v>111</v>
      </c>
      <c r="X58" s="5" t="s">
        <v>150</v>
      </c>
      <c r="Y58" s="5" t="n">
        <v>0</v>
      </c>
      <c r="Z58" s="5" t="n">
        <v>1</v>
      </c>
      <c r="AA58" s="5" t="str">
        <f aca="false">IF(Y58&gt;Z58,"Win",IF(Y58&lt;Z58,"Loss","Draw"))</f>
        <v>Loss</v>
      </c>
      <c r="AB58" s="5" t="s">
        <v>98</v>
      </c>
      <c r="AC58" s="5" t="s">
        <v>99</v>
      </c>
      <c r="AD58" s="5" t="s">
        <v>363</v>
      </c>
      <c r="AE58" s="5" t="s">
        <v>396</v>
      </c>
      <c r="AF58" s="5" t="str">
        <f aca="false">IF(AD58&lt;AE58,AD58,AE58)</f>
        <v>Balloon, Berserker, Bomb Tower, Executioner, Knight, Miner, Tornado, Zap</v>
      </c>
      <c r="AG58" s="5" t="str">
        <f aca="false">IF(AD58&lt;AE58,AE58,AD58)</f>
        <v>Dark Prince, Electro Spirit, Inferno Dragon, Miner, Poison, Rune Giant, The Log, Tombstone</v>
      </c>
      <c r="AH58" s="5" t="str">
        <f aca="false">IF(AD58=AF58,AA58,IF(AA58="Win","Loss",IF(AA58="Loss","Win","Draw")))</f>
        <v>Loss</v>
      </c>
      <c r="AI58" s="5" t="s">
        <v>297</v>
      </c>
    </row>
    <row r="59" customFormat="false" ht="15" hidden="false" customHeight="true" outlineLevel="0" collapsed="false">
      <c r="A59" s="7" t="s">
        <v>397</v>
      </c>
      <c r="B59" s="7" t="n">
        <v>1</v>
      </c>
      <c r="C59" s="7" t="s">
        <v>271</v>
      </c>
      <c r="D59" s="7" t="s">
        <v>272</v>
      </c>
      <c r="E59" s="7" t="s">
        <v>384</v>
      </c>
      <c r="F59" s="7" t="s">
        <v>385</v>
      </c>
      <c r="G59" s="7" t="s">
        <v>398</v>
      </c>
      <c r="H59" s="7" t="s">
        <v>391</v>
      </c>
      <c r="I59" s="7" t="s">
        <v>208</v>
      </c>
      <c r="J59" s="7" t="s">
        <v>188</v>
      </c>
      <c r="K59" s="7" t="s">
        <v>109</v>
      </c>
      <c r="L59" s="7" t="s">
        <v>110</v>
      </c>
      <c r="M59" s="7" t="s">
        <v>112</v>
      </c>
      <c r="N59" s="7" t="s">
        <v>86</v>
      </c>
      <c r="O59" s="7" t="s">
        <v>93</v>
      </c>
      <c r="P59" s="7" t="s">
        <v>88</v>
      </c>
      <c r="Q59" s="7" t="s">
        <v>177</v>
      </c>
      <c r="R59" s="7" t="s">
        <v>95</v>
      </c>
      <c r="S59" s="7" t="s">
        <v>257</v>
      </c>
      <c r="T59" s="7" t="s">
        <v>93</v>
      </c>
      <c r="U59" s="7" t="s">
        <v>215</v>
      </c>
      <c r="V59" s="7" t="s">
        <v>150</v>
      </c>
      <c r="W59" s="7" t="s">
        <v>97</v>
      </c>
      <c r="X59" s="7" t="s">
        <v>126</v>
      </c>
      <c r="Y59" s="7" t="n">
        <v>0</v>
      </c>
      <c r="Z59" s="7" t="n">
        <v>1</v>
      </c>
      <c r="AA59" s="7" t="str">
        <f aca="false">IF(Y59&gt;Z59,"Win",IF(Y59&lt;Z59,"Loss","Draw"))</f>
        <v>Loss</v>
      </c>
      <c r="AB59" s="7" t="s">
        <v>99</v>
      </c>
      <c r="AC59" s="7" t="s">
        <v>99</v>
      </c>
      <c r="AD59" s="7" t="s">
        <v>368</v>
      </c>
      <c r="AE59" s="7" t="s">
        <v>399</v>
      </c>
      <c r="AF59" s="7" t="str">
        <f aca="false">IF(AD59&lt;AE59,AD59,AE59)</f>
        <v>Barbarian Barrel, Electro Spirit, Fireball, Fisherman, Hunter, Ronin, Royal Giant, Skeletons</v>
      </c>
      <c r="AG59" s="7" t="str">
        <f aca="false">IF(AD59&lt;AE59,AE59,AD59)</f>
        <v>Berserker, Fireball, Lava Hound, Skeleton Dragons, Spirit Empress, Tombstone, Valkyrie, Zap</v>
      </c>
      <c r="AH59" s="7" t="str">
        <f aca="false">IF(AD59=AF59,AA59,IF(AA59="Win","Loss",IF(AA59="Loss","Win","Draw")))</f>
        <v>Win</v>
      </c>
      <c r="AI59" s="7" t="s">
        <v>297</v>
      </c>
    </row>
    <row r="60" customFormat="false" ht="15" hidden="false" customHeight="true" outlineLevel="0" collapsed="false">
      <c r="A60" s="7" t="s">
        <v>397</v>
      </c>
      <c r="B60" s="7" t="n">
        <v>2</v>
      </c>
      <c r="C60" s="7" t="s">
        <v>271</v>
      </c>
      <c r="D60" s="7" t="s">
        <v>272</v>
      </c>
      <c r="E60" s="7" t="s">
        <v>384</v>
      </c>
      <c r="F60" s="7" t="s">
        <v>385</v>
      </c>
      <c r="G60" s="7" t="s">
        <v>400</v>
      </c>
      <c r="H60" s="7" t="s">
        <v>163</v>
      </c>
      <c r="I60" s="7" t="s">
        <v>114</v>
      </c>
      <c r="J60" s="7" t="s">
        <v>194</v>
      </c>
      <c r="K60" s="7" t="s">
        <v>137</v>
      </c>
      <c r="L60" s="7" t="s">
        <v>116</v>
      </c>
      <c r="M60" s="7" t="s">
        <v>241</v>
      </c>
      <c r="N60" s="7" t="s">
        <v>118</v>
      </c>
      <c r="O60" s="7" t="s">
        <v>87</v>
      </c>
      <c r="P60" s="7" t="s">
        <v>91</v>
      </c>
      <c r="Q60" s="7" t="s">
        <v>84</v>
      </c>
      <c r="R60" s="7" t="s">
        <v>151</v>
      </c>
      <c r="S60" s="7" t="s">
        <v>82</v>
      </c>
      <c r="T60" s="7" t="s">
        <v>85</v>
      </c>
      <c r="U60" s="7" t="s">
        <v>89</v>
      </c>
      <c r="V60" s="7" t="s">
        <v>119</v>
      </c>
      <c r="W60" s="7" t="s">
        <v>118</v>
      </c>
      <c r="X60" s="7" t="s">
        <v>86</v>
      </c>
      <c r="Y60" s="7" t="n">
        <v>0</v>
      </c>
      <c r="Z60" s="7" t="n">
        <v>1</v>
      </c>
      <c r="AA60" s="7" t="str">
        <f aca="false">IF(Y60&gt;Z60,"Win",IF(Y60&lt;Z60,"Loss","Draw"))</f>
        <v>Loss</v>
      </c>
      <c r="AB60" s="7" t="s">
        <v>99</v>
      </c>
      <c r="AC60" s="7" t="s">
        <v>99</v>
      </c>
      <c r="AD60" s="7" t="s">
        <v>382</v>
      </c>
      <c r="AE60" s="7" t="s">
        <v>401</v>
      </c>
      <c r="AF60" s="7" t="str">
        <f aca="false">IF(AD60&lt;AE60,AD60,AE60)</f>
        <v>Archer Queen, Giant Snowball, Goblin Drill, Goblins, Ice Spirit, Knight, Poison, Tesla</v>
      </c>
      <c r="AG60" s="7" t="str">
        <f aca="false">IF(AD60&lt;AE60,AE60,AD60)</f>
        <v>Archers, Goblin Hut, Ice Spirit, Lightning, Mighty Miner, Royal Hogs, Skeleton Dragons, The Log</v>
      </c>
      <c r="AH60" s="7" t="str">
        <f aca="false">IF(AD60=AF60,AA60,IF(AA60="Win","Loss",IF(AA60="Loss","Win","Draw")))</f>
        <v>Loss</v>
      </c>
      <c r="AI60" s="7" t="s">
        <v>297</v>
      </c>
    </row>
    <row r="61" customFormat="false" ht="15" hidden="false" customHeight="true" outlineLevel="0" collapsed="false">
      <c r="A61" s="7" t="s">
        <v>397</v>
      </c>
      <c r="B61" s="7" t="n">
        <v>3</v>
      </c>
      <c r="C61" s="7" t="s">
        <v>271</v>
      </c>
      <c r="D61" s="7" t="s">
        <v>272</v>
      </c>
      <c r="E61" s="7" t="s">
        <v>384</v>
      </c>
      <c r="F61" s="7" t="s">
        <v>385</v>
      </c>
      <c r="G61" s="7" t="s">
        <v>402</v>
      </c>
      <c r="H61" s="7" t="s">
        <v>163</v>
      </c>
      <c r="I61" s="7" t="s">
        <v>127</v>
      </c>
      <c r="J61" s="7" t="s">
        <v>219</v>
      </c>
      <c r="K61" s="7" t="s">
        <v>124</v>
      </c>
      <c r="L61" s="7" t="s">
        <v>117</v>
      </c>
      <c r="M61" s="7" t="s">
        <v>133</v>
      </c>
      <c r="N61" s="7" t="s">
        <v>294</v>
      </c>
      <c r="O61" s="7" t="s">
        <v>173</v>
      </c>
      <c r="P61" s="7" t="s">
        <v>95</v>
      </c>
      <c r="Q61" s="7" t="s">
        <v>113</v>
      </c>
      <c r="R61" s="7" t="s">
        <v>158</v>
      </c>
      <c r="S61" s="7" t="s">
        <v>128</v>
      </c>
      <c r="T61" s="7" t="s">
        <v>187</v>
      </c>
      <c r="U61" s="7" t="s">
        <v>403</v>
      </c>
      <c r="V61" s="7" t="s">
        <v>115</v>
      </c>
      <c r="W61" s="7" t="s">
        <v>87</v>
      </c>
      <c r="X61" s="7" t="s">
        <v>116</v>
      </c>
      <c r="Y61" s="7" t="n">
        <v>0</v>
      </c>
      <c r="Z61" s="7" t="n">
        <v>1</v>
      </c>
      <c r="AA61" s="7" t="str">
        <f aca="false">IF(Y61&gt;Z61,"Win",IF(Y61&lt;Z61,"Loss","Draw"))</f>
        <v>Loss</v>
      </c>
      <c r="AB61" s="7" t="s">
        <v>99</v>
      </c>
      <c r="AC61" s="7" t="s">
        <v>99</v>
      </c>
      <c r="AD61" s="7" t="s">
        <v>296</v>
      </c>
      <c r="AE61" s="7" t="s">
        <v>404</v>
      </c>
      <c r="AF61" s="7" t="str">
        <f aca="false">IF(AD61&lt;AE61,AD61,AE61)</f>
        <v>Barbarian Barrel, Battle Ram, Giant Skeleton, Mother Witch, Royal Ghost, Vines, Wizard, Zappies</v>
      </c>
      <c r="AG61" s="7" t="str">
        <f aca="false">IF(AD61&lt;AE61,AE61,AD61)</f>
        <v>Bowler, Furnace, Golden Knight, Graveyard, Poison, Spear Goblins, Tesla, Tornado</v>
      </c>
      <c r="AH61" s="7" t="str">
        <f aca="false">IF(AD61=AF61,AA61,IF(AA61="Win","Loss",IF(AA61="Loss","Win","Draw")))</f>
        <v>Loss</v>
      </c>
      <c r="AI61" s="7" t="s">
        <v>297</v>
      </c>
    </row>
    <row r="62" customFormat="false" ht="15" hidden="false" customHeight="true" outlineLevel="0" collapsed="false">
      <c r="A62" s="7" t="s">
        <v>405</v>
      </c>
      <c r="B62" s="7" t="n">
        <v>1</v>
      </c>
      <c r="C62" s="7" t="s">
        <v>271</v>
      </c>
      <c r="D62" s="7" t="s">
        <v>272</v>
      </c>
      <c r="E62" s="7" t="s">
        <v>384</v>
      </c>
      <c r="F62" s="7" t="s">
        <v>385</v>
      </c>
      <c r="G62" s="7" t="s">
        <v>406</v>
      </c>
      <c r="H62" s="7" t="s">
        <v>163</v>
      </c>
      <c r="I62" s="7" t="s">
        <v>201</v>
      </c>
      <c r="J62" s="7" t="s">
        <v>202</v>
      </c>
      <c r="K62" s="7" t="s">
        <v>233</v>
      </c>
      <c r="L62" s="7" t="s">
        <v>88</v>
      </c>
      <c r="M62" s="7" t="s">
        <v>157</v>
      </c>
      <c r="N62" s="7" t="s">
        <v>204</v>
      </c>
      <c r="O62" s="7" t="s">
        <v>111</v>
      </c>
      <c r="P62" s="7" t="s">
        <v>234</v>
      </c>
      <c r="Q62" s="7" t="s">
        <v>407</v>
      </c>
      <c r="R62" s="7" t="s">
        <v>95</v>
      </c>
      <c r="S62" s="7" t="s">
        <v>91</v>
      </c>
      <c r="T62" s="7" t="s">
        <v>87</v>
      </c>
      <c r="U62" s="7" t="s">
        <v>97</v>
      </c>
      <c r="V62" s="7" t="s">
        <v>118</v>
      </c>
      <c r="W62" s="7" t="s">
        <v>85</v>
      </c>
      <c r="X62" s="7" t="s">
        <v>165</v>
      </c>
      <c r="Y62" s="7" t="n">
        <v>0</v>
      </c>
      <c r="Z62" s="7" t="n">
        <v>1</v>
      </c>
      <c r="AA62" s="7" t="str">
        <f aca="false">IF(Y62&gt;Z62,"Win",IF(Y62&lt;Z62,"Loss","Draw"))</f>
        <v>Loss</v>
      </c>
      <c r="AB62" s="7" t="s">
        <v>99</v>
      </c>
      <c r="AC62" s="7" t="s">
        <v>99</v>
      </c>
      <c r="AD62" s="7" t="s">
        <v>380</v>
      </c>
      <c r="AE62" s="7" t="s">
        <v>408</v>
      </c>
      <c r="AF62" s="7" t="str">
        <f aca="false">IF(AD62&lt;AE62,AD62,AE62)</f>
        <v>Barbarian Barrel, Firecracker, Goblins, Hog Rider, Ice Spirit, Lightning, Ronin, Tesla</v>
      </c>
      <c r="AG62" s="7" t="str">
        <f aca="false">IF(AD62&lt;AE62,AE62,AD62)</f>
        <v>Bats, Berserker, Bomb Tower, Fire Spirit, Magic Archer, Miner, Royal Delivery, Wall Breakers</v>
      </c>
      <c r="AH62" s="7" t="str">
        <f aca="false">IF(AD62=AF62,AA62,IF(AA62="Win","Loss",IF(AA62="Loss","Win","Draw")))</f>
        <v>Win</v>
      </c>
      <c r="AI62" s="7" t="s">
        <v>297</v>
      </c>
    </row>
    <row r="63" customFormat="false" ht="15" hidden="false" customHeight="true" outlineLevel="0" collapsed="false">
      <c r="A63" s="7" t="s">
        <v>405</v>
      </c>
      <c r="B63" s="7" t="n">
        <v>2</v>
      </c>
      <c r="C63" s="7" t="s">
        <v>271</v>
      </c>
      <c r="D63" s="7" t="s">
        <v>272</v>
      </c>
      <c r="E63" s="7" t="s">
        <v>384</v>
      </c>
      <c r="F63" s="7" t="s">
        <v>385</v>
      </c>
      <c r="G63" s="7" t="s">
        <v>409</v>
      </c>
      <c r="H63" s="7" t="s">
        <v>163</v>
      </c>
      <c r="I63" s="7" t="s">
        <v>177</v>
      </c>
      <c r="J63" s="7" t="s">
        <v>95</v>
      </c>
      <c r="K63" s="7" t="s">
        <v>83</v>
      </c>
      <c r="L63" s="7" t="s">
        <v>188</v>
      </c>
      <c r="M63" s="7" t="s">
        <v>93</v>
      </c>
      <c r="N63" s="7" t="s">
        <v>173</v>
      </c>
      <c r="O63" s="7" t="s">
        <v>86</v>
      </c>
      <c r="P63" s="7" t="s">
        <v>215</v>
      </c>
      <c r="Q63" s="7" t="s">
        <v>208</v>
      </c>
      <c r="R63" s="7" t="s">
        <v>188</v>
      </c>
      <c r="S63" s="7" t="s">
        <v>109</v>
      </c>
      <c r="T63" s="7" t="s">
        <v>86</v>
      </c>
      <c r="U63" s="7" t="s">
        <v>110</v>
      </c>
      <c r="V63" s="7" t="s">
        <v>112</v>
      </c>
      <c r="W63" s="7" t="s">
        <v>93</v>
      </c>
      <c r="X63" s="7" t="s">
        <v>242</v>
      </c>
      <c r="Y63" s="7" t="n">
        <v>0</v>
      </c>
      <c r="Z63" s="7" t="n">
        <v>1</v>
      </c>
      <c r="AA63" s="7" t="str">
        <f aca="false">IF(Y63&gt;Z63,"Win",IF(Y63&lt;Z63,"Loss","Draw"))</f>
        <v>Loss</v>
      </c>
      <c r="AB63" s="7" t="s">
        <v>99</v>
      </c>
      <c r="AC63" s="7" t="s">
        <v>99</v>
      </c>
      <c r="AD63" s="7" t="s">
        <v>371</v>
      </c>
      <c r="AE63" s="7" t="s">
        <v>410</v>
      </c>
      <c r="AF63" s="7" t="str">
        <f aca="false">IF(AD63&lt;AE63,AD63,AE63)</f>
        <v>Barbarian Barrel, Fireball, Fisherman, Monk, Royal Giant, Skeleton Dragons, Tombstone, Zappies</v>
      </c>
      <c r="AG63" s="7" t="str">
        <f aca="false">IF(AD63&lt;AE63,AE63,AD63)</f>
        <v>Bomber, Fireball, Lava Hound, Skeleton Dragons, Spirit Empress, Tombstone, Valkyrie, Zap</v>
      </c>
      <c r="AH63" s="7" t="str">
        <f aca="false">IF(AD63=AF63,AA63,IF(AA63="Win","Loss",IF(AA63="Loss","Win","Draw")))</f>
        <v>Loss</v>
      </c>
      <c r="AI63" s="7" t="s">
        <v>297</v>
      </c>
    </row>
    <row r="64" customFormat="false" ht="15" hidden="false" customHeight="true" outlineLevel="0" collapsed="false">
      <c r="A64" s="7" t="s">
        <v>411</v>
      </c>
      <c r="B64" s="7" t="n">
        <v>1</v>
      </c>
      <c r="C64" s="7" t="s">
        <v>271</v>
      </c>
      <c r="D64" s="7" t="s">
        <v>272</v>
      </c>
      <c r="E64" s="7" t="s">
        <v>384</v>
      </c>
      <c r="F64" s="7" t="s">
        <v>385</v>
      </c>
      <c r="G64" s="7" t="s">
        <v>412</v>
      </c>
      <c r="H64" s="7" t="s">
        <v>163</v>
      </c>
      <c r="I64" s="7" t="s">
        <v>129</v>
      </c>
      <c r="J64" s="7" t="s">
        <v>95</v>
      </c>
      <c r="K64" s="7" t="s">
        <v>113</v>
      </c>
      <c r="L64" s="7" t="s">
        <v>173</v>
      </c>
      <c r="M64" s="7" t="s">
        <v>116</v>
      </c>
      <c r="N64" s="7" t="s">
        <v>119</v>
      </c>
      <c r="O64" s="7" t="s">
        <v>115</v>
      </c>
      <c r="P64" s="7" t="s">
        <v>126</v>
      </c>
      <c r="Q64" s="7" t="s">
        <v>141</v>
      </c>
      <c r="R64" s="7" t="s">
        <v>219</v>
      </c>
      <c r="S64" s="7" t="s">
        <v>127</v>
      </c>
      <c r="T64" s="7" t="s">
        <v>117</v>
      </c>
      <c r="U64" s="7" t="s">
        <v>133</v>
      </c>
      <c r="V64" s="7" t="s">
        <v>294</v>
      </c>
      <c r="W64" s="7" t="s">
        <v>89</v>
      </c>
      <c r="X64" s="7" t="s">
        <v>124</v>
      </c>
      <c r="Y64" s="7" t="n">
        <v>0</v>
      </c>
      <c r="Z64" s="7" t="n">
        <v>1</v>
      </c>
      <c r="AA64" s="7" t="str">
        <f aca="false">IF(Y64&gt;Z64,"Win",IF(Y64&lt;Z64,"Loss","Draw"))</f>
        <v>Loss</v>
      </c>
      <c r="AB64" s="7" t="s">
        <v>99</v>
      </c>
      <c r="AC64" s="7" t="s">
        <v>99</v>
      </c>
      <c r="AD64" s="7" t="s">
        <v>370</v>
      </c>
      <c r="AE64" s="7" t="s">
        <v>413</v>
      </c>
      <c r="AF64" s="7" t="str">
        <f aca="false">IF(AD64&lt;AE64,AD64,AE64)</f>
        <v>Barbarian Barrel, Furnace, Goblin Hut, Graveyard, Mega Knight, Poison, Skeletons, Zappies</v>
      </c>
      <c r="AG64" s="7" t="str">
        <f aca="false">IF(AD64&lt;AE64,AE64,AD64)</f>
        <v>Battle Ram, Giant Skeleton, Lumberjack, Mother Witch, Royal Ghost, The Log, Vines, Wizard</v>
      </c>
      <c r="AH64" s="7" t="str">
        <f aca="false">IF(AD64=AF64,AA64,IF(AA64="Win","Loss",IF(AA64="Loss","Win","Draw")))</f>
        <v>Loss</v>
      </c>
      <c r="AI64" s="7" t="s">
        <v>297</v>
      </c>
    </row>
    <row r="65" customFormat="false" ht="15" hidden="false" customHeight="true" outlineLevel="0" collapsed="false">
      <c r="A65" s="7" t="s">
        <v>411</v>
      </c>
      <c r="B65" s="7" t="n">
        <v>2</v>
      </c>
      <c r="C65" s="7" t="s">
        <v>271</v>
      </c>
      <c r="D65" s="7" t="s">
        <v>272</v>
      </c>
      <c r="E65" s="7" t="s">
        <v>384</v>
      </c>
      <c r="F65" s="7" t="s">
        <v>385</v>
      </c>
      <c r="G65" s="7" t="s">
        <v>414</v>
      </c>
      <c r="H65" s="7" t="s">
        <v>163</v>
      </c>
      <c r="I65" s="7" t="s">
        <v>201</v>
      </c>
      <c r="J65" s="7" t="s">
        <v>202</v>
      </c>
      <c r="K65" s="7" t="s">
        <v>203</v>
      </c>
      <c r="L65" s="7" t="s">
        <v>88</v>
      </c>
      <c r="M65" s="7" t="s">
        <v>157</v>
      </c>
      <c r="N65" s="7" t="s">
        <v>118</v>
      </c>
      <c r="O65" s="7" t="s">
        <v>204</v>
      </c>
      <c r="P65" s="7" t="s">
        <v>87</v>
      </c>
      <c r="Q65" s="7" t="s">
        <v>201</v>
      </c>
      <c r="R65" s="7" t="s">
        <v>202</v>
      </c>
      <c r="S65" s="7" t="s">
        <v>233</v>
      </c>
      <c r="T65" s="7" t="s">
        <v>89</v>
      </c>
      <c r="U65" s="7" t="s">
        <v>234</v>
      </c>
      <c r="V65" s="7" t="s">
        <v>111</v>
      </c>
      <c r="W65" s="7" t="s">
        <v>126</v>
      </c>
      <c r="X65" s="7" t="s">
        <v>157</v>
      </c>
      <c r="Y65" s="7" t="n">
        <v>0</v>
      </c>
      <c r="Z65" s="7" t="n">
        <v>1</v>
      </c>
      <c r="AA65" s="7" t="str">
        <f aca="false">IF(Y65&gt;Z65,"Win",IF(Y65&lt;Z65,"Loss","Draw"))</f>
        <v>Loss</v>
      </c>
      <c r="AB65" s="7" t="s">
        <v>99</v>
      </c>
      <c r="AC65" s="7" t="s">
        <v>99</v>
      </c>
      <c r="AD65" s="7" t="s">
        <v>206</v>
      </c>
      <c r="AE65" s="7" t="s">
        <v>415</v>
      </c>
      <c r="AF65" s="7" t="str">
        <f aca="false">IF(AD65&lt;AE65,AD65,AE65)</f>
        <v>Bats, Bomb Tower, Fire Spirit, Magic Archer, Miner, Skeletons, The Log, Wall Breakers</v>
      </c>
      <c r="AG65" s="7" t="str">
        <f aca="false">IF(AD65&lt;AE65,AE65,AD65)</f>
        <v>Berserker, Fire Spirit, Goblin Barrel, Ice Spirit, Magic Archer, Royal Delivery, Tesla, Wall Breakers</v>
      </c>
      <c r="AH65" s="7" t="str">
        <f aca="false">IF(AD65=AF65,AA65,IF(AA65="Win","Loss",IF(AA65="Loss","Win","Draw")))</f>
        <v>Win</v>
      </c>
      <c r="AI65" s="7" t="s">
        <v>297</v>
      </c>
    </row>
    <row r="66" customFormat="false" ht="15" hidden="false" customHeight="true" outlineLevel="0" collapsed="false">
      <c r="A66" s="7" t="s">
        <v>416</v>
      </c>
      <c r="B66" s="7" t="n">
        <v>1</v>
      </c>
      <c r="C66" s="7" t="s">
        <v>271</v>
      </c>
      <c r="D66" s="7" t="s">
        <v>272</v>
      </c>
      <c r="E66" s="7" t="s">
        <v>384</v>
      </c>
      <c r="F66" s="7" t="s">
        <v>385</v>
      </c>
      <c r="G66" s="7" t="s">
        <v>417</v>
      </c>
      <c r="H66" s="7" t="s">
        <v>163</v>
      </c>
      <c r="I66" s="7" t="s">
        <v>141</v>
      </c>
      <c r="J66" s="7" t="s">
        <v>95</v>
      </c>
      <c r="K66" s="7" t="s">
        <v>107</v>
      </c>
      <c r="L66" s="7" t="s">
        <v>177</v>
      </c>
      <c r="M66" s="7" t="s">
        <v>178</v>
      </c>
      <c r="N66" s="7" t="s">
        <v>93</v>
      </c>
      <c r="O66" s="7" t="s">
        <v>143</v>
      </c>
      <c r="P66" s="7" t="s">
        <v>150</v>
      </c>
      <c r="Q66" s="7" t="s">
        <v>418</v>
      </c>
      <c r="R66" s="7" t="s">
        <v>186</v>
      </c>
      <c r="S66" s="7" t="s">
        <v>284</v>
      </c>
      <c r="T66" s="7" t="s">
        <v>130</v>
      </c>
      <c r="U66" s="7" t="s">
        <v>114</v>
      </c>
      <c r="V66" s="7" t="s">
        <v>110</v>
      </c>
      <c r="W66" s="7" t="s">
        <v>242</v>
      </c>
      <c r="X66" s="7" t="s">
        <v>96</v>
      </c>
      <c r="Y66" s="7" t="n">
        <v>0</v>
      </c>
      <c r="Z66" s="7" t="n">
        <v>1</v>
      </c>
      <c r="AA66" s="7" t="str">
        <f aca="false">IF(Y66&gt;Z66,"Win",IF(Y66&lt;Z66,"Loss","Draw"))</f>
        <v>Loss</v>
      </c>
      <c r="AB66" s="7" t="s">
        <v>99</v>
      </c>
      <c r="AC66" s="7" t="s">
        <v>99</v>
      </c>
      <c r="AD66" s="7" t="s">
        <v>180</v>
      </c>
      <c r="AE66" s="7" t="s">
        <v>419</v>
      </c>
      <c r="AF66" s="7" t="str">
        <f aca="false">IF(AD66&lt;AE66,AD66,AE66)</f>
        <v>Arrows, Balloon, Bomber, Giant Snowball, Inferno Dragon, Lava Hound, Minions, Skeleton Army</v>
      </c>
      <c r="AG66" s="7" t="str">
        <f aca="false">IF(AD66&lt;AE66,AE66,AD66)</f>
        <v>Barbarian Barrel, Electro Spirit, Fireball, Goblin Cage, Heal Spirit, Lumberjack, Phoenix, Royal Giant</v>
      </c>
      <c r="AH66" s="7" t="str">
        <f aca="false">IF(AD66=AF66,AA66,IF(AA66="Win","Loss",IF(AA66="Loss","Win","Draw")))</f>
        <v>Win</v>
      </c>
      <c r="AI66" s="7" t="s">
        <v>297</v>
      </c>
    </row>
    <row r="67" customFormat="false" ht="15" hidden="false" customHeight="true" outlineLevel="0" collapsed="false">
      <c r="A67" s="7" t="s">
        <v>416</v>
      </c>
      <c r="B67" s="7" t="n">
        <v>2</v>
      </c>
      <c r="C67" s="7" t="s">
        <v>271</v>
      </c>
      <c r="D67" s="7" t="s">
        <v>272</v>
      </c>
      <c r="E67" s="7" t="s">
        <v>384</v>
      </c>
      <c r="F67" s="7" t="s">
        <v>385</v>
      </c>
      <c r="G67" s="7" t="s">
        <v>420</v>
      </c>
      <c r="H67" s="7" t="s">
        <v>163</v>
      </c>
      <c r="I67" s="7" t="s">
        <v>129</v>
      </c>
      <c r="J67" s="7" t="s">
        <v>128</v>
      </c>
      <c r="K67" s="7" t="s">
        <v>124</v>
      </c>
      <c r="L67" s="7" t="s">
        <v>133</v>
      </c>
      <c r="M67" s="7" t="s">
        <v>164</v>
      </c>
      <c r="N67" s="7" t="s">
        <v>130</v>
      </c>
      <c r="O67" s="7" t="s">
        <v>96</v>
      </c>
      <c r="P67" s="7" t="s">
        <v>165</v>
      </c>
      <c r="Q67" s="7" t="s">
        <v>137</v>
      </c>
      <c r="R67" s="7" t="s">
        <v>241</v>
      </c>
      <c r="S67" s="7" t="s">
        <v>95</v>
      </c>
      <c r="T67" s="7" t="s">
        <v>153</v>
      </c>
      <c r="U67" s="7" t="s">
        <v>118</v>
      </c>
      <c r="V67" s="7" t="s">
        <v>116</v>
      </c>
      <c r="W67" s="7" t="s">
        <v>138</v>
      </c>
      <c r="X67" s="7" t="s">
        <v>86</v>
      </c>
      <c r="Y67" s="7" t="n">
        <v>0</v>
      </c>
      <c r="Z67" s="7" t="n">
        <v>1</v>
      </c>
      <c r="AA67" s="7" t="str">
        <f aca="false">IF(Y67&gt;Z67,"Win",IF(Y67&lt;Z67,"Loss","Draw"))</f>
        <v>Loss</v>
      </c>
      <c r="AB67" s="7" t="s">
        <v>99</v>
      </c>
      <c r="AC67" s="7" t="s">
        <v>99</v>
      </c>
      <c r="AD67" s="7" t="s">
        <v>421</v>
      </c>
      <c r="AE67" s="7" t="s">
        <v>422</v>
      </c>
      <c r="AF67" s="7" t="str">
        <f aca="false">IF(AD67&lt;AE67,AD67,AE67)</f>
        <v>Arrows, Earthquake, Golden Knight, Hog Rider, Mega Knight, Minions, Mother Witch, Royal Ghost</v>
      </c>
      <c r="AG67" s="7" t="str">
        <f aca="false">IF(AD67&lt;AE67,AE67,AD67)</f>
        <v>Barbarian Barrel, Cannon, Goblin Demolisher, Goblin Drill, Ice Spirit, Knight, Poison, Skeleton Dragons</v>
      </c>
      <c r="AH67" s="7" t="str">
        <f aca="false">IF(AD67=AF67,AA67,IF(AA67="Win","Loss",IF(AA67="Loss","Win","Draw")))</f>
        <v>Loss</v>
      </c>
      <c r="AI67" s="7" t="s">
        <v>297</v>
      </c>
    </row>
    <row r="68" customFormat="false" ht="15" hidden="false" customHeight="true" outlineLevel="0" collapsed="false">
      <c r="A68" s="5" t="s">
        <v>423</v>
      </c>
      <c r="B68" s="5" t="n">
        <v>1</v>
      </c>
      <c r="C68" s="5" t="s">
        <v>424</v>
      </c>
      <c r="D68" s="5" t="s">
        <v>425</v>
      </c>
      <c r="E68" s="5" t="s">
        <v>426</v>
      </c>
      <c r="F68" s="5" t="s">
        <v>427</v>
      </c>
      <c r="G68" s="5" t="s">
        <v>428</v>
      </c>
      <c r="H68" s="5" t="s">
        <v>163</v>
      </c>
      <c r="I68" s="5" t="s">
        <v>84</v>
      </c>
      <c r="J68" s="5" t="s">
        <v>108</v>
      </c>
      <c r="K68" s="5" t="s">
        <v>114</v>
      </c>
      <c r="L68" s="5" t="s">
        <v>115</v>
      </c>
      <c r="M68" s="5" t="s">
        <v>138</v>
      </c>
      <c r="N68" s="5" t="s">
        <v>88</v>
      </c>
      <c r="O68" s="5" t="s">
        <v>116</v>
      </c>
      <c r="P68" s="5" t="s">
        <v>119</v>
      </c>
      <c r="Q68" s="5" t="s">
        <v>177</v>
      </c>
      <c r="R68" s="5" t="s">
        <v>95</v>
      </c>
      <c r="S68" s="5" t="s">
        <v>124</v>
      </c>
      <c r="T68" s="5" t="s">
        <v>150</v>
      </c>
      <c r="U68" s="5" t="s">
        <v>93</v>
      </c>
      <c r="V68" s="5" t="s">
        <v>215</v>
      </c>
      <c r="W68" s="5" t="s">
        <v>257</v>
      </c>
      <c r="X68" s="5" t="s">
        <v>126</v>
      </c>
      <c r="Y68" s="5" t="n">
        <v>1</v>
      </c>
      <c r="Z68" s="5" t="n">
        <v>0</v>
      </c>
      <c r="AA68" s="5" t="str">
        <f aca="false">IF(Y68&gt;Z68,"Win",IF(Y68&lt;Z68,"Loss","Draw"))</f>
        <v>Win</v>
      </c>
      <c r="AB68" s="5" t="s">
        <v>98</v>
      </c>
      <c r="AC68" s="5" t="s">
        <v>99</v>
      </c>
      <c r="AD68" s="5" t="s">
        <v>231</v>
      </c>
      <c r="AE68" s="5" t="s">
        <v>429</v>
      </c>
      <c r="AF68" s="5" t="str">
        <f aca="false">IF(AD68&lt;AE68,AD68,AE68)</f>
        <v>Archers, Berserker, Dark Prince, Giant Snowball, Goblin Demolisher, Goblin Hut, Graveyard, Poison</v>
      </c>
      <c r="AG68" s="5" t="str">
        <f aca="false">IF(AD68&lt;AE68,AE68,AD68)</f>
        <v>Barbarian Barrel, Electro Spirit, Fireball, Fisherman, Hunter, Royal Ghost, Royal Giant, Skeletons</v>
      </c>
      <c r="AH68" s="5" t="str">
        <f aca="false">IF(AD68=AF68,AA68,IF(AA68="Win","Loss",IF(AA68="Loss","Win","Draw")))</f>
        <v>Win</v>
      </c>
      <c r="AI68" s="5" t="s">
        <v>297</v>
      </c>
    </row>
    <row r="69" customFormat="false" ht="15" hidden="false" customHeight="true" outlineLevel="0" collapsed="false">
      <c r="A69" s="5" t="s">
        <v>430</v>
      </c>
      <c r="B69" s="5" t="n">
        <v>1</v>
      </c>
      <c r="C69" s="5" t="s">
        <v>424</v>
      </c>
      <c r="D69" s="5" t="s">
        <v>425</v>
      </c>
      <c r="E69" s="6" t="s">
        <v>431</v>
      </c>
      <c r="F69" s="5" t="s">
        <v>432</v>
      </c>
      <c r="G69" s="5" t="s">
        <v>433</v>
      </c>
      <c r="H69" s="5" t="s">
        <v>163</v>
      </c>
      <c r="I69" s="5" t="s">
        <v>137</v>
      </c>
      <c r="J69" s="5" t="s">
        <v>194</v>
      </c>
      <c r="K69" s="5" t="s">
        <v>114</v>
      </c>
      <c r="L69" s="5" t="s">
        <v>97</v>
      </c>
      <c r="M69" s="5" t="s">
        <v>193</v>
      </c>
      <c r="N69" s="5" t="s">
        <v>157</v>
      </c>
      <c r="O69" s="5" t="s">
        <v>130</v>
      </c>
      <c r="P69" s="5" t="s">
        <v>234</v>
      </c>
      <c r="Q69" s="5" t="s">
        <v>92</v>
      </c>
      <c r="R69" s="5" t="s">
        <v>91</v>
      </c>
      <c r="S69" s="5" t="s">
        <v>90</v>
      </c>
      <c r="T69" s="5" t="s">
        <v>96</v>
      </c>
      <c r="U69" s="5" t="s">
        <v>94</v>
      </c>
      <c r="V69" s="5" t="s">
        <v>125</v>
      </c>
      <c r="W69" s="5" t="s">
        <v>204</v>
      </c>
      <c r="X69" s="5" t="s">
        <v>150</v>
      </c>
      <c r="Y69" s="5" t="n">
        <v>1</v>
      </c>
      <c r="Z69" s="5" t="n">
        <v>0</v>
      </c>
      <c r="AA69" s="5" t="str">
        <f aca="false">IF(Y69&gt;Z69,"Win",IF(Y69&lt;Z69,"Loss","Draw"))</f>
        <v>Win</v>
      </c>
      <c r="AB69" s="5" t="s">
        <v>98</v>
      </c>
      <c r="AC69" s="5" t="s">
        <v>99</v>
      </c>
      <c r="AD69" s="5" t="s">
        <v>434</v>
      </c>
      <c r="AE69" s="5" t="s">
        <v>435</v>
      </c>
      <c r="AF69" s="5" t="str">
        <f aca="false">IF(AD69&lt;AE69,AD69,AE69)</f>
        <v>Archer Queen, Arrows, Bomb Tower, Fire Spirit, Giant Snowball, Goblin Drill, Guards, Ronin</v>
      </c>
      <c r="AG69" s="5" t="str">
        <f aca="false">IF(AD69&lt;AE69,AE69,AD69)</f>
        <v>Cannon Cart, Electro Spirit, Goblins, Minions, Mortar, Rascals, Royal Delivery, Skeleton Barrel</v>
      </c>
      <c r="AH69" s="5" t="str">
        <f aca="false">IF(AD69=AF69,AA69,IF(AA69="Win","Loss",IF(AA69="Loss","Win","Draw")))</f>
        <v>Win</v>
      </c>
      <c r="AI69" s="5" t="s">
        <v>102</v>
      </c>
    </row>
    <row r="70" customFormat="false" ht="15" hidden="false" customHeight="true" outlineLevel="0" collapsed="false">
      <c r="A70" s="5" t="s">
        <v>436</v>
      </c>
      <c r="B70" s="5" t="n">
        <v>1</v>
      </c>
      <c r="C70" s="5" t="s">
        <v>424</v>
      </c>
      <c r="D70" s="5" t="s">
        <v>425</v>
      </c>
      <c r="E70" s="5" t="s">
        <v>437</v>
      </c>
      <c r="F70" s="5" t="s">
        <v>438</v>
      </c>
      <c r="G70" s="5" t="s">
        <v>439</v>
      </c>
      <c r="H70" s="5" t="s">
        <v>163</v>
      </c>
      <c r="I70" s="5" t="s">
        <v>84</v>
      </c>
      <c r="J70" s="5" t="s">
        <v>241</v>
      </c>
      <c r="K70" s="5" t="s">
        <v>114</v>
      </c>
      <c r="L70" s="5" t="s">
        <v>137</v>
      </c>
      <c r="M70" s="5" t="s">
        <v>116</v>
      </c>
      <c r="N70" s="5" t="s">
        <v>91</v>
      </c>
      <c r="O70" s="5" t="s">
        <v>150</v>
      </c>
      <c r="P70" s="5" t="s">
        <v>209</v>
      </c>
      <c r="Q70" s="5" t="s">
        <v>242</v>
      </c>
      <c r="R70" s="5" t="s">
        <v>139</v>
      </c>
      <c r="S70" s="5" t="s">
        <v>141</v>
      </c>
      <c r="T70" s="5" t="s">
        <v>130</v>
      </c>
      <c r="U70" s="5" t="s">
        <v>440</v>
      </c>
      <c r="V70" s="5" t="s">
        <v>441</v>
      </c>
      <c r="W70" s="5" t="s">
        <v>109</v>
      </c>
      <c r="X70" s="5" t="s">
        <v>306</v>
      </c>
      <c r="Y70" s="5" t="n">
        <v>0</v>
      </c>
      <c r="Z70" s="5" t="n">
        <v>1</v>
      </c>
      <c r="AA70" s="5" t="str">
        <f aca="false">IF(Y70&gt;Z70,"Win",IF(Y70&lt;Z70,"Loss","Draw"))</f>
        <v>Loss</v>
      </c>
      <c r="AB70" s="5" t="s">
        <v>98</v>
      </c>
      <c r="AC70" s="5" t="s">
        <v>99</v>
      </c>
      <c r="AD70" s="5" t="s">
        <v>442</v>
      </c>
      <c r="AE70" s="5" t="s">
        <v>443</v>
      </c>
      <c r="AF70" s="5" t="str">
        <f aca="false">IF(AD70&lt;AE70,AD70,AE70)</f>
        <v>Archers, Electro Spirit, Giant Snowball, Goblin Drill, Goblins, Inferno Tower, Knight, Poison</v>
      </c>
      <c r="AG70" s="5" t="str">
        <f aca="false">IF(AD70&lt;AE70,AE70,AD70)</f>
        <v>Arrows, Bomber, Elite Barbarians, Golem, Lumberjack, Mega Minion, Night Witch, Zap</v>
      </c>
      <c r="AH70" s="5" t="str">
        <f aca="false">IF(AD70=AF70,AA70,IF(AA70="Win","Loss",IF(AA70="Loss","Win","Draw")))</f>
        <v>Loss</v>
      </c>
      <c r="AI70" s="5" t="s">
        <v>102</v>
      </c>
    </row>
    <row r="71" customFormat="false" ht="15" hidden="false" customHeight="true" outlineLevel="0" collapsed="false">
      <c r="A71" s="5" t="s">
        <v>436</v>
      </c>
      <c r="B71" s="5" t="n">
        <v>2</v>
      </c>
      <c r="C71" s="5" t="s">
        <v>424</v>
      </c>
      <c r="D71" s="5" t="s">
        <v>425</v>
      </c>
      <c r="E71" s="5" t="s">
        <v>437</v>
      </c>
      <c r="F71" s="5" t="s">
        <v>438</v>
      </c>
      <c r="G71" s="5" t="s">
        <v>444</v>
      </c>
      <c r="H71" s="5" t="s">
        <v>163</v>
      </c>
      <c r="I71" s="5" t="s">
        <v>201</v>
      </c>
      <c r="J71" s="5" t="s">
        <v>202</v>
      </c>
      <c r="K71" s="5" t="s">
        <v>203</v>
      </c>
      <c r="L71" s="5" t="s">
        <v>88</v>
      </c>
      <c r="M71" s="5" t="s">
        <v>157</v>
      </c>
      <c r="N71" s="5" t="s">
        <v>118</v>
      </c>
      <c r="O71" s="5" t="s">
        <v>204</v>
      </c>
      <c r="P71" s="5" t="s">
        <v>87</v>
      </c>
      <c r="Q71" s="5" t="s">
        <v>186</v>
      </c>
      <c r="R71" s="5" t="s">
        <v>241</v>
      </c>
      <c r="S71" s="5" t="s">
        <v>86</v>
      </c>
      <c r="T71" s="5" t="s">
        <v>112</v>
      </c>
      <c r="U71" s="5" t="s">
        <v>93</v>
      </c>
      <c r="V71" s="5" t="s">
        <v>193</v>
      </c>
      <c r="W71" s="5" t="s">
        <v>110</v>
      </c>
      <c r="X71" s="5" t="s">
        <v>188</v>
      </c>
      <c r="Y71" s="5" t="n">
        <v>2</v>
      </c>
      <c r="Z71" s="5" t="n">
        <v>0</v>
      </c>
      <c r="AA71" s="5" t="str">
        <f aca="false">IF(Y71&gt;Z71,"Win",IF(Y71&lt;Z71,"Loss","Draw"))</f>
        <v>Win</v>
      </c>
      <c r="AB71" s="5" t="s">
        <v>98</v>
      </c>
      <c r="AC71" s="5" t="s">
        <v>99</v>
      </c>
      <c r="AD71" s="5" t="s">
        <v>206</v>
      </c>
      <c r="AE71" s="5" t="s">
        <v>445</v>
      </c>
      <c r="AF71" s="5" t="str">
        <f aca="false">IF(AD71&lt;AE71,AD71,AE71)</f>
        <v>Balloon, Fireball, Guards, Knight, Lava Hound, Skeleton Dragons, Spirit Empress, Tombstone</v>
      </c>
      <c r="AG71" s="5" t="str">
        <f aca="false">IF(AD71&lt;AE71,AE71,AD71)</f>
        <v>Berserker, Fire Spirit, Goblin Barrel, Ice Spirit, Magic Archer, Royal Delivery, Tesla, Wall Breakers</v>
      </c>
      <c r="AH71" s="5" t="str">
        <f aca="false">IF(AD71=AF71,AA71,IF(AA71="Win","Loss",IF(AA71="Loss","Win","Draw")))</f>
        <v>Loss</v>
      </c>
      <c r="AI71" s="5" t="s">
        <v>102</v>
      </c>
    </row>
    <row r="72" customFormat="false" ht="15" hidden="false" customHeight="true" outlineLevel="0" collapsed="false">
      <c r="A72" s="5" t="s">
        <v>436</v>
      </c>
      <c r="B72" s="5" t="n">
        <v>3</v>
      </c>
      <c r="C72" s="5" t="s">
        <v>424</v>
      </c>
      <c r="D72" s="5" t="s">
        <v>425</v>
      </c>
      <c r="E72" s="5" t="s">
        <v>437</v>
      </c>
      <c r="F72" s="5" t="s">
        <v>438</v>
      </c>
      <c r="G72" s="5" t="s">
        <v>446</v>
      </c>
      <c r="H72" s="5" t="s">
        <v>163</v>
      </c>
      <c r="I72" s="5" t="s">
        <v>90</v>
      </c>
      <c r="J72" s="5" t="s">
        <v>123</v>
      </c>
      <c r="K72" s="5" t="s">
        <v>124</v>
      </c>
      <c r="L72" s="5" t="s">
        <v>125</v>
      </c>
      <c r="M72" s="5" t="s">
        <v>85</v>
      </c>
      <c r="N72" s="5" t="s">
        <v>96</v>
      </c>
      <c r="O72" s="5" t="s">
        <v>126</v>
      </c>
      <c r="P72" s="5" t="s">
        <v>95</v>
      </c>
      <c r="Q72" s="5" t="s">
        <v>327</v>
      </c>
      <c r="R72" s="5" t="s">
        <v>447</v>
      </c>
      <c r="S72" s="5" t="s">
        <v>108</v>
      </c>
      <c r="T72" s="5" t="s">
        <v>323</v>
      </c>
      <c r="U72" s="5" t="s">
        <v>85</v>
      </c>
      <c r="V72" s="5" t="s">
        <v>448</v>
      </c>
      <c r="W72" s="5" t="s">
        <v>449</v>
      </c>
      <c r="X72" s="5" t="s">
        <v>96</v>
      </c>
      <c r="Y72" s="5" t="n">
        <v>1</v>
      </c>
      <c r="Z72" s="5" t="n">
        <v>0</v>
      </c>
      <c r="AA72" s="5" t="str">
        <f aca="false">IF(Y72&gt;Z72,"Win",IF(Y72&lt;Z72,"Loss","Draw"))</f>
        <v>Win</v>
      </c>
      <c r="AB72" s="5" t="s">
        <v>98</v>
      </c>
      <c r="AC72" s="5" t="s">
        <v>99</v>
      </c>
      <c r="AD72" s="5" t="s">
        <v>134</v>
      </c>
      <c r="AE72" s="5" t="s">
        <v>450</v>
      </c>
      <c r="AF72" s="5" t="str">
        <f aca="false">IF(AD72&lt;AE72,AD72,AE72)</f>
        <v>Barbarian Barrel, Cannon Cart, Goblinstein, Lightning, Minions, Mortar, Royal Ghost, Skeletons</v>
      </c>
      <c r="AG72" s="5" t="str">
        <f aca="false">IF(AD72&lt;AE72,AE72,AD72)</f>
        <v>Dark Prince, Elixir Collector, Giant, Lightning, Mini P.E.K.K.A, Minions, Rage, Witch</v>
      </c>
      <c r="AH72" s="5" t="str">
        <f aca="false">IF(AD72=AF72,AA72,IF(AA72="Win","Loss",IF(AA72="Loss","Win","Draw")))</f>
        <v>Win</v>
      </c>
      <c r="AI72" s="5" t="s">
        <v>102</v>
      </c>
    </row>
    <row r="73" customFormat="false" ht="15" hidden="false" customHeight="true" outlineLevel="0" collapsed="false">
      <c r="A73" s="5" t="s">
        <v>451</v>
      </c>
      <c r="B73" s="5" t="n">
        <v>1</v>
      </c>
      <c r="C73" s="5" t="s">
        <v>424</v>
      </c>
      <c r="D73" s="5" t="s">
        <v>425</v>
      </c>
      <c r="E73" s="5" t="s">
        <v>452</v>
      </c>
      <c r="F73" s="5" t="s">
        <v>453</v>
      </c>
      <c r="G73" s="5" t="s">
        <v>454</v>
      </c>
      <c r="H73" s="5" t="s">
        <v>163</v>
      </c>
      <c r="I73" s="5" t="s">
        <v>84</v>
      </c>
      <c r="J73" s="5" t="s">
        <v>241</v>
      </c>
      <c r="K73" s="5" t="s">
        <v>87</v>
      </c>
      <c r="L73" s="5" t="s">
        <v>455</v>
      </c>
      <c r="M73" s="5" t="s">
        <v>93</v>
      </c>
      <c r="N73" s="5" t="s">
        <v>126</v>
      </c>
      <c r="O73" s="5" t="s">
        <v>150</v>
      </c>
      <c r="P73" s="5" t="s">
        <v>89</v>
      </c>
      <c r="Q73" s="5" t="s">
        <v>82</v>
      </c>
      <c r="R73" s="5" t="s">
        <v>108</v>
      </c>
      <c r="S73" s="5" t="s">
        <v>152</v>
      </c>
      <c r="T73" s="5" t="s">
        <v>85</v>
      </c>
      <c r="U73" s="5" t="s">
        <v>126</v>
      </c>
      <c r="V73" s="5" t="s">
        <v>150</v>
      </c>
      <c r="W73" s="5" t="s">
        <v>89</v>
      </c>
      <c r="X73" s="5" t="s">
        <v>153</v>
      </c>
      <c r="Y73" s="5" t="n">
        <v>1</v>
      </c>
      <c r="Z73" s="5" t="n">
        <v>0</v>
      </c>
      <c r="AA73" s="5" t="str">
        <f aca="false">IF(Y73&gt;Z73,"Win",IF(Y73&lt;Z73,"Loss","Draw"))</f>
        <v>Win</v>
      </c>
      <c r="AB73" s="5" t="s">
        <v>98</v>
      </c>
      <c r="AC73" s="5" t="s">
        <v>99</v>
      </c>
      <c r="AD73" s="5" t="s">
        <v>456</v>
      </c>
      <c r="AE73" s="5" t="s">
        <v>457</v>
      </c>
      <c r="AF73" s="5" t="str">
        <f aca="false">IF(AD73&lt;AE73,AD73,AE73)</f>
        <v>Archers, Electro Spirit, Fireball, Knight, Skeletons, Tesla, The Log, X-Bow</v>
      </c>
      <c r="AG73" s="5" t="str">
        <f aca="false">IF(AD73&lt;AE73,AE73,AD73)</f>
        <v>Baby Dragon, Cannon, Dark Prince, Electro Spirit, Lightning, Royal Hogs, Skeletons, The Log</v>
      </c>
      <c r="AH73" s="5" t="str">
        <f aca="false">IF(AD73=AF73,AA73,IF(AA73="Win","Loss",IF(AA73="Loss","Win","Draw")))</f>
        <v>Win</v>
      </c>
      <c r="AI73" s="5" t="s">
        <v>102</v>
      </c>
    </row>
    <row r="74" customFormat="false" ht="15" hidden="false" customHeight="true" outlineLevel="0" collapsed="false">
      <c r="A74" s="5" t="s">
        <v>451</v>
      </c>
      <c r="B74" s="5" t="n">
        <v>2</v>
      </c>
      <c r="C74" s="5" t="s">
        <v>424</v>
      </c>
      <c r="D74" s="5" t="s">
        <v>425</v>
      </c>
      <c r="E74" s="5" t="s">
        <v>452</v>
      </c>
      <c r="F74" s="5" t="s">
        <v>453</v>
      </c>
      <c r="G74" s="5" t="s">
        <v>458</v>
      </c>
      <c r="H74" s="5" t="s">
        <v>163</v>
      </c>
      <c r="I74" s="5" t="s">
        <v>82</v>
      </c>
      <c r="J74" s="5" t="s">
        <v>108</v>
      </c>
      <c r="K74" s="5" t="s">
        <v>152</v>
      </c>
      <c r="L74" s="5" t="s">
        <v>88</v>
      </c>
      <c r="M74" s="5" t="s">
        <v>85</v>
      </c>
      <c r="N74" s="5" t="s">
        <v>119</v>
      </c>
      <c r="O74" s="5" t="s">
        <v>95</v>
      </c>
      <c r="P74" s="5" t="s">
        <v>143</v>
      </c>
      <c r="Q74" s="5" t="s">
        <v>201</v>
      </c>
      <c r="R74" s="5" t="s">
        <v>337</v>
      </c>
      <c r="S74" s="5" t="s">
        <v>203</v>
      </c>
      <c r="T74" s="5" t="s">
        <v>159</v>
      </c>
      <c r="U74" s="5" t="s">
        <v>157</v>
      </c>
      <c r="V74" s="5" t="s">
        <v>118</v>
      </c>
      <c r="W74" s="5" t="s">
        <v>204</v>
      </c>
      <c r="X74" s="5" t="s">
        <v>234</v>
      </c>
      <c r="Y74" s="5" t="n">
        <v>0</v>
      </c>
      <c r="Z74" s="5" t="n">
        <v>1</v>
      </c>
      <c r="AA74" s="5" t="str">
        <f aca="false">IF(Y74&gt;Z74,"Win",IF(Y74&lt;Z74,"Loss","Draw"))</f>
        <v>Loss</v>
      </c>
      <c r="AB74" s="5" t="s">
        <v>98</v>
      </c>
      <c r="AC74" s="5" t="s">
        <v>99</v>
      </c>
      <c r="AD74" s="5" t="s">
        <v>459</v>
      </c>
      <c r="AE74" s="5" t="s">
        <v>460</v>
      </c>
      <c r="AF74" s="5" t="str">
        <f aca="false">IF(AD74&lt;AE74,AD74,AE74)</f>
        <v>Baby Dragon, Barbarian Barrel, Berserker, Dark Prince, Goblin Hut, Heal Spirit, Lightning, Royal Hogs</v>
      </c>
      <c r="AG74" s="5" t="str">
        <f aca="false">IF(AD74&lt;AE74,AE74,AD74)</f>
        <v>Bomb Tower, Boss Bandit, Dart Goblin, Fire Spirit, Goblin Barrel, Ice Spirit, Royal Delivery, Wall Breakers</v>
      </c>
      <c r="AH74" s="5" t="str">
        <f aca="false">IF(AD74=AF74,AA74,IF(AA74="Win","Loss",IF(AA74="Loss","Win","Draw")))</f>
        <v>Loss</v>
      </c>
      <c r="AI74" s="5" t="s">
        <v>102</v>
      </c>
    </row>
    <row r="75" customFormat="false" ht="15" hidden="false" customHeight="true" outlineLevel="0" collapsed="false">
      <c r="A75" s="5" t="s">
        <v>451</v>
      </c>
      <c r="B75" s="5" t="n">
        <v>3</v>
      </c>
      <c r="C75" s="5" t="s">
        <v>424</v>
      </c>
      <c r="D75" s="5" t="s">
        <v>425</v>
      </c>
      <c r="E75" s="5" t="s">
        <v>452</v>
      </c>
      <c r="F75" s="5" t="s">
        <v>453</v>
      </c>
      <c r="G75" s="5" t="s">
        <v>461</v>
      </c>
      <c r="H75" s="5" t="s">
        <v>163</v>
      </c>
      <c r="I75" s="5" t="s">
        <v>219</v>
      </c>
      <c r="J75" s="5" t="s">
        <v>83</v>
      </c>
      <c r="K75" s="5" t="s">
        <v>153</v>
      </c>
      <c r="L75" s="5" t="s">
        <v>165</v>
      </c>
      <c r="M75" s="5" t="s">
        <v>164</v>
      </c>
      <c r="N75" s="5" t="s">
        <v>193</v>
      </c>
      <c r="O75" s="5" t="s">
        <v>118</v>
      </c>
      <c r="P75" s="5" t="s">
        <v>114</v>
      </c>
      <c r="Q75" s="5" t="s">
        <v>90</v>
      </c>
      <c r="R75" s="5" t="s">
        <v>91</v>
      </c>
      <c r="S75" s="5" t="s">
        <v>92</v>
      </c>
      <c r="T75" s="5" t="s">
        <v>93</v>
      </c>
      <c r="U75" s="5" t="s">
        <v>125</v>
      </c>
      <c r="V75" s="5" t="s">
        <v>96</v>
      </c>
      <c r="W75" s="5" t="s">
        <v>94</v>
      </c>
      <c r="X75" s="5" t="s">
        <v>95</v>
      </c>
      <c r="Y75" s="5" t="n">
        <v>1</v>
      </c>
      <c r="Z75" s="5" t="n">
        <v>0</v>
      </c>
      <c r="AA75" s="5" t="str">
        <f aca="false">IF(Y75&gt;Z75,"Win",IF(Y75&lt;Z75,"Loss","Draw"))</f>
        <v>Win</v>
      </c>
      <c r="AB75" s="5" t="s">
        <v>98</v>
      </c>
      <c r="AC75" s="5" t="s">
        <v>99</v>
      </c>
      <c r="AD75" s="5" t="s">
        <v>462</v>
      </c>
      <c r="AE75" s="5" t="s">
        <v>216</v>
      </c>
      <c r="AF75" s="5" t="str">
        <f aca="false">IF(AD75&lt;AE75,AD75,AE75)</f>
        <v>Barbarian Barrel, Cannon Cart, Fireball, Goblins, Minions, Mortar, Rascals, Skeleton Barrel</v>
      </c>
      <c r="AG75" s="5" t="str">
        <f aca="false">IF(AD75&lt;AE75,AE75,AD75)</f>
        <v>Cannon, Earthquake, Giant Snowball, Guards, Hog Rider, Ice Spirit, Monk, Wizard</v>
      </c>
      <c r="AH75" s="5" t="str">
        <f aca="false">IF(AD75=AF75,AA75,IF(AA75="Win","Loss",IF(AA75="Loss","Win","Draw")))</f>
        <v>Loss</v>
      </c>
      <c r="AI75" s="5" t="s">
        <v>102</v>
      </c>
    </row>
    <row r="76" customFormat="false" ht="15" hidden="false" customHeight="true" outlineLevel="0" collapsed="false">
      <c r="A76" s="5" t="s">
        <v>463</v>
      </c>
      <c r="B76" s="5" t="n">
        <v>1</v>
      </c>
      <c r="C76" s="5" t="s">
        <v>424</v>
      </c>
      <c r="D76" s="5" t="s">
        <v>425</v>
      </c>
      <c r="E76" s="5" t="s">
        <v>464</v>
      </c>
      <c r="F76" s="5" t="s">
        <v>465</v>
      </c>
      <c r="G76" s="5" t="s">
        <v>466</v>
      </c>
      <c r="H76" s="5" t="s">
        <v>163</v>
      </c>
      <c r="I76" s="5" t="s">
        <v>109</v>
      </c>
      <c r="J76" s="5" t="s">
        <v>139</v>
      </c>
      <c r="K76" s="5" t="s">
        <v>447</v>
      </c>
      <c r="L76" s="5" t="s">
        <v>242</v>
      </c>
      <c r="M76" s="5" t="s">
        <v>108</v>
      </c>
      <c r="N76" s="5" t="s">
        <v>327</v>
      </c>
      <c r="O76" s="5" t="s">
        <v>467</v>
      </c>
      <c r="P76" s="5" t="s">
        <v>93</v>
      </c>
      <c r="Q76" s="5" t="s">
        <v>124</v>
      </c>
      <c r="R76" s="5" t="s">
        <v>123</v>
      </c>
      <c r="S76" s="5" t="s">
        <v>90</v>
      </c>
      <c r="T76" s="5" t="s">
        <v>125</v>
      </c>
      <c r="U76" s="5" t="s">
        <v>85</v>
      </c>
      <c r="V76" s="5" t="s">
        <v>307</v>
      </c>
      <c r="W76" s="5" t="s">
        <v>96</v>
      </c>
      <c r="X76" s="5" t="s">
        <v>95</v>
      </c>
      <c r="Y76" s="5" t="n">
        <v>2</v>
      </c>
      <c r="Z76" s="5" t="n">
        <v>0</v>
      </c>
      <c r="AA76" s="5" t="str">
        <f aca="false">IF(Y76&gt;Z76,"Win",IF(Y76&lt;Z76,"Loss","Draw"))</f>
        <v>Win</v>
      </c>
      <c r="AB76" s="5" t="s">
        <v>98</v>
      </c>
      <c r="AC76" s="5" t="s">
        <v>99</v>
      </c>
      <c r="AD76" s="5" t="s">
        <v>468</v>
      </c>
      <c r="AE76" s="5" t="s">
        <v>469</v>
      </c>
      <c r="AF76" s="5" t="str">
        <f aca="false">IF(AD76&lt;AE76,AD76,AE76)</f>
        <v>Barbarian Barrel, Cannon Cart, Goblinstein, Ice Wizard, Lightning, Minions, Mortar, Royal Ghost</v>
      </c>
      <c r="AG76" s="5" t="str">
        <f aca="false">IF(AD76&lt;AE76,AE76,AD76)</f>
        <v>Bomber, Dark Prince, Fireball, Giant, Mega Minion, Prince, Rage, Zap</v>
      </c>
      <c r="AH76" s="5" t="str">
        <f aca="false">IF(AD76=AF76,AA76,IF(AA76="Win","Loss",IF(AA76="Loss","Win","Draw")))</f>
        <v>Loss</v>
      </c>
      <c r="AI76" s="5" t="s">
        <v>102</v>
      </c>
    </row>
    <row r="77" customFormat="false" ht="15" hidden="false" customHeight="true" outlineLevel="0" collapsed="false">
      <c r="A77" s="5" t="s">
        <v>463</v>
      </c>
      <c r="B77" s="5" t="n">
        <v>2</v>
      </c>
      <c r="C77" s="5" t="s">
        <v>424</v>
      </c>
      <c r="D77" s="5" t="s">
        <v>425</v>
      </c>
      <c r="E77" s="5" t="s">
        <v>464</v>
      </c>
      <c r="F77" s="5" t="s">
        <v>465</v>
      </c>
      <c r="G77" s="5" t="s">
        <v>470</v>
      </c>
      <c r="H77" s="5" t="s">
        <v>163</v>
      </c>
      <c r="I77" s="5" t="s">
        <v>137</v>
      </c>
      <c r="J77" s="5" t="s">
        <v>194</v>
      </c>
      <c r="K77" s="5" t="s">
        <v>114</v>
      </c>
      <c r="L77" s="5" t="s">
        <v>97</v>
      </c>
      <c r="M77" s="5" t="s">
        <v>193</v>
      </c>
      <c r="N77" s="5" t="s">
        <v>157</v>
      </c>
      <c r="O77" s="5" t="s">
        <v>130</v>
      </c>
      <c r="P77" s="5" t="s">
        <v>234</v>
      </c>
      <c r="Q77" s="5" t="s">
        <v>177</v>
      </c>
      <c r="R77" s="5" t="s">
        <v>83</v>
      </c>
      <c r="S77" s="5" t="s">
        <v>284</v>
      </c>
      <c r="T77" s="5" t="s">
        <v>93</v>
      </c>
      <c r="U77" s="5" t="s">
        <v>215</v>
      </c>
      <c r="V77" s="5" t="s">
        <v>89</v>
      </c>
      <c r="W77" s="5" t="s">
        <v>150</v>
      </c>
      <c r="X77" s="5" t="s">
        <v>193</v>
      </c>
      <c r="Y77" s="5" t="n">
        <v>0</v>
      </c>
      <c r="Z77" s="5" t="n">
        <v>1</v>
      </c>
      <c r="AA77" s="5" t="str">
        <f aca="false">IF(Y77&gt;Z77,"Win",IF(Y77&lt;Z77,"Loss","Draw"))</f>
        <v>Loss</v>
      </c>
      <c r="AB77" s="5" t="s">
        <v>98</v>
      </c>
      <c r="AC77" s="5" t="s">
        <v>99</v>
      </c>
      <c r="AD77" s="5" t="s">
        <v>434</v>
      </c>
      <c r="AE77" s="5" t="s">
        <v>471</v>
      </c>
      <c r="AF77" s="5" t="str">
        <f aca="false">IF(AD77&lt;AE77,AD77,AE77)</f>
        <v>Archer Queen, Arrows, Bomb Tower, Fire Spirit, Giant Snowball, Goblin Drill, Guards, Ronin</v>
      </c>
      <c r="AG77" s="5" t="str">
        <f aca="false">IF(AD77&lt;AE77,AE77,AD77)</f>
        <v>Electro Spirit, Fireball, Fisherman, Guards, Inferno Dragon, Monk, Royal Giant, The Log</v>
      </c>
      <c r="AH77" s="5" t="str">
        <f aca="false">IF(AD77=AF77,AA77,IF(AA77="Win","Loss",IF(AA77="Loss","Win","Draw")))</f>
        <v>Loss</v>
      </c>
      <c r="AI77" s="5" t="s">
        <v>102</v>
      </c>
    </row>
    <row r="78" customFormat="false" ht="15" hidden="false" customHeight="true" outlineLevel="0" collapsed="false">
      <c r="A78" s="5" t="s">
        <v>463</v>
      </c>
      <c r="B78" s="5" t="n">
        <v>3</v>
      </c>
      <c r="C78" s="5" t="s">
        <v>424</v>
      </c>
      <c r="D78" s="5" t="s">
        <v>425</v>
      </c>
      <c r="E78" s="5" t="s">
        <v>464</v>
      </c>
      <c r="F78" s="5" t="s">
        <v>465</v>
      </c>
      <c r="G78" s="5" t="s">
        <v>472</v>
      </c>
      <c r="H78" s="5" t="s">
        <v>163</v>
      </c>
      <c r="I78" s="5" t="s">
        <v>82</v>
      </c>
      <c r="J78" s="5" t="s">
        <v>202</v>
      </c>
      <c r="K78" s="5" t="s">
        <v>153</v>
      </c>
      <c r="L78" s="5" t="s">
        <v>88</v>
      </c>
      <c r="M78" s="5" t="s">
        <v>85</v>
      </c>
      <c r="N78" s="5" t="s">
        <v>86</v>
      </c>
      <c r="O78" s="5" t="s">
        <v>118</v>
      </c>
      <c r="P78" s="5" t="s">
        <v>95</v>
      </c>
      <c r="Q78" s="5" t="s">
        <v>473</v>
      </c>
      <c r="R78" s="5" t="s">
        <v>128</v>
      </c>
      <c r="S78" s="5" t="s">
        <v>107</v>
      </c>
      <c r="T78" s="5" t="s">
        <v>474</v>
      </c>
      <c r="U78" s="5" t="s">
        <v>157</v>
      </c>
      <c r="V78" s="5" t="s">
        <v>173</v>
      </c>
      <c r="W78" s="5" t="s">
        <v>82</v>
      </c>
      <c r="X78" s="5" t="s">
        <v>130</v>
      </c>
      <c r="Y78" s="5" t="n">
        <v>1</v>
      </c>
      <c r="Z78" s="5" t="n">
        <v>0</v>
      </c>
      <c r="AA78" s="5" t="str">
        <f aca="false">IF(Y78&gt;Z78,"Win",IF(Y78&lt;Z78,"Loss","Draw"))</f>
        <v>Win</v>
      </c>
      <c r="AB78" s="5" t="s">
        <v>98</v>
      </c>
      <c r="AC78" s="5" t="s">
        <v>99</v>
      </c>
      <c r="AD78" s="5" t="s">
        <v>475</v>
      </c>
      <c r="AE78" s="5" t="s">
        <v>476</v>
      </c>
      <c r="AF78" s="5" t="str">
        <f aca="false">IF(AD78&lt;AE78,AD78,AE78)</f>
        <v>Arrows, Fire Spirit, Flying Machine, Goblin Cage, Golden Knight, Royal Hogs, Royal Recruits, Zappies</v>
      </c>
      <c r="AG78" s="5" t="str">
        <f aca="false">IF(AD78&lt;AE78,AE78,AD78)</f>
        <v>Barbarian Barrel, Berserker, Cannon, Ice Spirit, Lightning, Magic Archer, Royal Hogs, Skeleton Dragons</v>
      </c>
      <c r="AH78" s="5" t="str">
        <f aca="false">IF(AD78=AF78,AA78,IF(AA78="Win","Loss",IF(AA78="Loss","Win","Draw")))</f>
        <v>Loss</v>
      </c>
      <c r="AI78" s="5" t="s">
        <v>102</v>
      </c>
    </row>
    <row r="79" customFormat="false" ht="15" hidden="false" customHeight="true" outlineLevel="0" collapsed="false">
      <c r="A79" s="5" t="s">
        <v>477</v>
      </c>
      <c r="B79" s="5" t="n">
        <v>1</v>
      </c>
      <c r="C79" s="5" t="s">
        <v>424</v>
      </c>
      <c r="D79" s="5" t="s">
        <v>425</v>
      </c>
      <c r="E79" s="5" t="s">
        <v>478</v>
      </c>
      <c r="F79" s="5" t="s">
        <v>479</v>
      </c>
      <c r="G79" s="5" t="s">
        <v>480</v>
      </c>
      <c r="H79" s="5" t="s">
        <v>163</v>
      </c>
      <c r="I79" s="5" t="s">
        <v>90</v>
      </c>
      <c r="J79" s="5" t="s">
        <v>123</v>
      </c>
      <c r="K79" s="5" t="s">
        <v>124</v>
      </c>
      <c r="L79" s="5" t="s">
        <v>125</v>
      </c>
      <c r="M79" s="5" t="s">
        <v>85</v>
      </c>
      <c r="N79" s="5" t="s">
        <v>96</v>
      </c>
      <c r="O79" s="5" t="s">
        <v>126</v>
      </c>
      <c r="P79" s="5" t="s">
        <v>95</v>
      </c>
      <c r="Q79" s="5" t="s">
        <v>153</v>
      </c>
      <c r="R79" s="5" t="s">
        <v>172</v>
      </c>
      <c r="S79" s="5" t="s">
        <v>129</v>
      </c>
      <c r="T79" s="5" t="s">
        <v>89</v>
      </c>
      <c r="U79" s="5" t="s">
        <v>118</v>
      </c>
      <c r="V79" s="5" t="s">
        <v>85</v>
      </c>
      <c r="W79" s="5" t="s">
        <v>91</v>
      </c>
      <c r="X79" s="5" t="s">
        <v>165</v>
      </c>
      <c r="Y79" s="5" t="n">
        <v>1</v>
      </c>
      <c r="Z79" s="5" t="n">
        <v>0</v>
      </c>
      <c r="AA79" s="5" t="str">
        <f aca="false">IF(Y79&gt;Z79,"Win",IF(Y79&lt;Z79,"Loss","Draw"))</f>
        <v>Win</v>
      </c>
      <c r="AB79" s="5" t="s">
        <v>98</v>
      </c>
      <c r="AC79" s="5" t="s">
        <v>99</v>
      </c>
      <c r="AD79" s="5" t="s">
        <v>134</v>
      </c>
      <c r="AE79" s="5" t="s">
        <v>481</v>
      </c>
      <c r="AF79" s="5" t="str">
        <f aca="false">IF(AD79&lt;AE79,AD79,AE79)</f>
        <v>Barbarian Barrel, Cannon Cart, Goblinstein, Lightning, Minions, Mortar, Royal Ghost, Skeletons</v>
      </c>
      <c r="AG79" s="5" t="str">
        <f aca="false">IF(AD79&lt;AE79,AE79,AD79)</f>
        <v>Cannon, Goblins, Hog Rider, Ice Spirit, Lightning, Mega Knight, Musketeer, The Log</v>
      </c>
      <c r="AH79" s="5" t="str">
        <f aca="false">IF(AD79=AF79,AA79,IF(AA79="Win","Loss",IF(AA79="Loss","Win","Draw")))</f>
        <v>Win</v>
      </c>
      <c r="AI79" s="5" t="s">
        <v>102</v>
      </c>
    </row>
    <row r="80" customFormat="false" ht="15" hidden="false" customHeight="true" outlineLevel="0" collapsed="false">
      <c r="A80" s="5" t="s">
        <v>477</v>
      </c>
      <c r="B80" s="5" t="n">
        <v>2</v>
      </c>
      <c r="C80" s="5" t="s">
        <v>424</v>
      </c>
      <c r="D80" s="5" t="s">
        <v>425</v>
      </c>
      <c r="E80" s="5" t="s">
        <v>478</v>
      </c>
      <c r="F80" s="5" t="s">
        <v>479</v>
      </c>
      <c r="G80" s="5" t="s">
        <v>482</v>
      </c>
      <c r="H80" s="5" t="s">
        <v>163</v>
      </c>
      <c r="I80" s="5" t="s">
        <v>84</v>
      </c>
      <c r="J80" s="5" t="s">
        <v>241</v>
      </c>
      <c r="K80" s="5" t="s">
        <v>114</v>
      </c>
      <c r="L80" s="5" t="s">
        <v>137</v>
      </c>
      <c r="M80" s="5" t="s">
        <v>116</v>
      </c>
      <c r="N80" s="5" t="s">
        <v>91</v>
      </c>
      <c r="O80" s="5" t="s">
        <v>150</v>
      </c>
      <c r="P80" s="5" t="s">
        <v>209</v>
      </c>
      <c r="Q80" s="5" t="s">
        <v>448</v>
      </c>
      <c r="R80" s="5" t="s">
        <v>158</v>
      </c>
      <c r="S80" s="5" t="s">
        <v>114</v>
      </c>
      <c r="T80" s="5" t="s">
        <v>97</v>
      </c>
      <c r="U80" s="5" t="s">
        <v>130</v>
      </c>
      <c r="V80" s="5" t="s">
        <v>115</v>
      </c>
      <c r="W80" s="5" t="s">
        <v>96</v>
      </c>
      <c r="X80" s="5" t="s">
        <v>447</v>
      </c>
      <c r="Y80" s="5" t="n">
        <v>0</v>
      </c>
      <c r="Z80" s="5" t="n">
        <v>1</v>
      </c>
      <c r="AA80" s="5" t="str">
        <f aca="false">IF(Y80&gt;Z80,"Win",IF(Y80&lt;Z80,"Loss","Draw"))</f>
        <v>Loss</v>
      </c>
      <c r="AB80" s="5" t="s">
        <v>98</v>
      </c>
      <c r="AC80" s="5" t="s">
        <v>99</v>
      </c>
      <c r="AD80" s="5" t="s">
        <v>442</v>
      </c>
      <c r="AE80" s="5" t="s">
        <v>483</v>
      </c>
      <c r="AF80" s="5" t="str">
        <f aca="false">IF(AD80&lt;AE80,AD80,AE80)</f>
        <v>Archers, Electro Spirit, Giant Snowball, Goblin Drill, Goblins, Inferno Tower, Knight, Poison</v>
      </c>
      <c r="AG80" s="5" t="str">
        <f aca="false">IF(AD80&lt;AE80,AE80,AD80)</f>
        <v>Arrows, Bowler, Giant, Giant Snowball, Graveyard, Minions, Ronin, Witch</v>
      </c>
      <c r="AH80" s="5" t="str">
        <f aca="false">IF(AD80=AF80,AA80,IF(AA80="Win","Loss",IF(AA80="Loss","Win","Draw")))</f>
        <v>Loss</v>
      </c>
      <c r="AI80" s="5" t="s">
        <v>102</v>
      </c>
    </row>
    <row r="81" customFormat="false" ht="15" hidden="false" customHeight="true" outlineLevel="0" collapsed="false">
      <c r="A81" s="5" t="s">
        <v>477</v>
      </c>
      <c r="B81" s="5" t="n">
        <v>3</v>
      </c>
      <c r="C81" s="5" t="s">
        <v>424</v>
      </c>
      <c r="D81" s="5" t="s">
        <v>425</v>
      </c>
      <c r="E81" s="5" t="s">
        <v>478</v>
      </c>
      <c r="F81" s="5" t="s">
        <v>479</v>
      </c>
      <c r="G81" s="5" t="s">
        <v>484</v>
      </c>
      <c r="H81" s="5" t="s">
        <v>485</v>
      </c>
      <c r="I81" s="5" t="s">
        <v>201</v>
      </c>
      <c r="J81" s="5" t="s">
        <v>202</v>
      </c>
      <c r="K81" s="5" t="s">
        <v>203</v>
      </c>
      <c r="L81" s="5" t="s">
        <v>88</v>
      </c>
      <c r="M81" s="5" t="s">
        <v>157</v>
      </c>
      <c r="N81" s="5" t="s">
        <v>118</v>
      </c>
      <c r="O81" s="5" t="s">
        <v>204</v>
      </c>
      <c r="P81" s="5" t="s">
        <v>87</v>
      </c>
      <c r="Q81" s="5" t="s">
        <v>177</v>
      </c>
      <c r="R81" s="5" t="s">
        <v>83</v>
      </c>
      <c r="S81" s="5" t="s">
        <v>219</v>
      </c>
      <c r="T81" s="5" t="s">
        <v>95</v>
      </c>
      <c r="U81" s="5" t="s">
        <v>93</v>
      </c>
      <c r="V81" s="5" t="s">
        <v>215</v>
      </c>
      <c r="W81" s="5" t="s">
        <v>193</v>
      </c>
      <c r="X81" s="5" t="s">
        <v>150</v>
      </c>
      <c r="Y81" s="5" t="n">
        <v>0</v>
      </c>
      <c r="Z81" s="5" t="n">
        <v>1</v>
      </c>
      <c r="AA81" s="5" t="str">
        <f aca="false">IF(Y81&gt;Z81,"Win",IF(Y81&lt;Z81,"Loss","Draw"))</f>
        <v>Loss</v>
      </c>
      <c r="AB81" s="5" t="s">
        <v>98</v>
      </c>
      <c r="AC81" s="5" t="s">
        <v>99</v>
      </c>
      <c r="AD81" s="5" t="s">
        <v>206</v>
      </c>
      <c r="AE81" s="5" t="s">
        <v>486</v>
      </c>
      <c r="AF81" s="5" t="str">
        <f aca="false">IF(AD81&lt;AE81,AD81,AE81)</f>
        <v>Barbarian Barrel, Electro Spirit, Fireball, Fisherman, Guards, Monk, Royal Giant, Wizard</v>
      </c>
      <c r="AG81" s="5" t="str">
        <f aca="false">IF(AD81&lt;AE81,AE81,AD81)</f>
        <v>Berserker, Fire Spirit, Goblin Barrel, Ice Spirit, Magic Archer, Royal Delivery, Tesla, Wall Breakers</v>
      </c>
      <c r="AH81" s="5" t="str">
        <f aca="false">IF(AD81=AF81,AA81,IF(AA81="Win","Loss",IF(AA81="Loss","Win","Draw")))</f>
        <v>Win</v>
      </c>
      <c r="AI81" s="5" t="s">
        <v>102</v>
      </c>
    </row>
    <row r="82" customFormat="false" ht="15" hidden="false" customHeight="true" outlineLevel="0" collapsed="false">
      <c r="A82" s="5" t="s">
        <v>487</v>
      </c>
      <c r="B82" s="5" t="n">
        <v>1</v>
      </c>
      <c r="C82" s="5" t="s">
        <v>424</v>
      </c>
      <c r="D82" s="5" t="s">
        <v>425</v>
      </c>
      <c r="E82" s="5" t="s">
        <v>488</v>
      </c>
      <c r="F82" s="5" t="s">
        <v>489</v>
      </c>
      <c r="G82" s="5" t="s">
        <v>490</v>
      </c>
      <c r="H82" s="5" t="s">
        <v>491</v>
      </c>
      <c r="I82" s="5" t="s">
        <v>84</v>
      </c>
      <c r="J82" s="5" t="s">
        <v>241</v>
      </c>
      <c r="K82" s="5" t="s">
        <v>87</v>
      </c>
      <c r="L82" s="5" t="s">
        <v>455</v>
      </c>
      <c r="M82" s="5" t="s">
        <v>93</v>
      </c>
      <c r="N82" s="5" t="s">
        <v>126</v>
      </c>
      <c r="O82" s="5" t="s">
        <v>150</v>
      </c>
      <c r="P82" s="5" t="s">
        <v>89</v>
      </c>
      <c r="Q82" s="5" t="s">
        <v>82</v>
      </c>
      <c r="R82" s="5" t="s">
        <v>202</v>
      </c>
      <c r="S82" s="5" t="s">
        <v>87</v>
      </c>
      <c r="T82" s="5" t="s">
        <v>97</v>
      </c>
      <c r="U82" s="5" t="s">
        <v>126</v>
      </c>
      <c r="V82" s="5" t="s">
        <v>150</v>
      </c>
      <c r="W82" s="5" t="s">
        <v>95</v>
      </c>
      <c r="X82" s="5" t="s">
        <v>85</v>
      </c>
      <c r="Y82" s="5" t="n">
        <v>1</v>
      </c>
      <c r="Z82" s="5" t="n">
        <v>0</v>
      </c>
      <c r="AA82" s="5" t="str">
        <f aca="false">IF(Y82&gt;Z82,"Win",IF(Y82&lt;Z82,"Loss","Draw"))</f>
        <v>Win</v>
      </c>
      <c r="AB82" s="5" t="s">
        <v>98</v>
      </c>
      <c r="AC82" s="5" t="s">
        <v>99</v>
      </c>
      <c r="AD82" s="5" t="s">
        <v>456</v>
      </c>
      <c r="AE82" s="5" t="s">
        <v>492</v>
      </c>
      <c r="AF82" s="5" t="str">
        <f aca="false">IF(AD82&lt;AE82,AD82,AE82)</f>
        <v>Archers, Electro Spirit, Fireball, Knight, Skeletons, Tesla, The Log, X-Bow</v>
      </c>
      <c r="AG82" s="5" t="str">
        <f aca="false">IF(AD82&lt;AE82,AE82,AD82)</f>
        <v>Barbarian Barrel, Electro Spirit, Lightning, Magic Archer, Ronin, Royal Hogs, Skeletons, Tesla</v>
      </c>
      <c r="AH82" s="5" t="str">
        <f aca="false">IF(AD82=AF82,AA82,IF(AA82="Win","Loss",IF(AA82="Loss","Win","Draw")))</f>
        <v>Win</v>
      </c>
      <c r="AI82" s="5" t="s">
        <v>102</v>
      </c>
    </row>
    <row r="83" customFormat="false" ht="15" hidden="false" customHeight="true" outlineLevel="0" collapsed="false">
      <c r="A83" s="5" t="s">
        <v>487</v>
      </c>
      <c r="B83" s="5" t="n">
        <v>2</v>
      </c>
      <c r="C83" s="5" t="s">
        <v>424</v>
      </c>
      <c r="D83" s="5" t="s">
        <v>425</v>
      </c>
      <c r="E83" s="5" t="s">
        <v>488</v>
      </c>
      <c r="F83" s="5" t="s">
        <v>489</v>
      </c>
      <c r="G83" s="5" t="s">
        <v>493</v>
      </c>
      <c r="H83" s="5" t="s">
        <v>491</v>
      </c>
      <c r="I83" s="5" t="s">
        <v>201</v>
      </c>
      <c r="J83" s="5" t="s">
        <v>202</v>
      </c>
      <c r="K83" s="5" t="s">
        <v>233</v>
      </c>
      <c r="L83" s="5" t="s">
        <v>111</v>
      </c>
      <c r="M83" s="5" t="s">
        <v>88</v>
      </c>
      <c r="N83" s="5" t="s">
        <v>157</v>
      </c>
      <c r="O83" s="5" t="s">
        <v>204</v>
      </c>
      <c r="P83" s="5" t="s">
        <v>234</v>
      </c>
      <c r="Q83" s="5" t="s">
        <v>177</v>
      </c>
      <c r="R83" s="5" t="s">
        <v>188</v>
      </c>
      <c r="S83" s="5" t="s">
        <v>83</v>
      </c>
      <c r="T83" s="5" t="s">
        <v>86</v>
      </c>
      <c r="U83" s="5" t="s">
        <v>133</v>
      </c>
      <c r="V83" s="5" t="s">
        <v>215</v>
      </c>
      <c r="W83" s="5" t="s">
        <v>89</v>
      </c>
      <c r="X83" s="5" t="s">
        <v>93</v>
      </c>
      <c r="Y83" s="5" t="n">
        <v>0</v>
      </c>
      <c r="Z83" s="5" t="n">
        <v>1</v>
      </c>
      <c r="AA83" s="5" t="str">
        <f aca="false">IF(Y83&gt;Z83,"Win",IF(Y83&lt;Z83,"Loss","Draw"))</f>
        <v>Loss</v>
      </c>
      <c r="AB83" s="5" t="s">
        <v>98</v>
      </c>
      <c r="AC83" s="5" t="s">
        <v>99</v>
      </c>
      <c r="AD83" s="5" t="s">
        <v>380</v>
      </c>
      <c r="AE83" s="5" t="s">
        <v>494</v>
      </c>
      <c r="AF83" s="5" t="str">
        <f aca="false">IF(AD83&lt;AE83,AD83,AE83)</f>
        <v>Bats, Berserker, Bomb Tower, Fire Spirit, Magic Archer, Miner, Royal Delivery, Wall Breakers</v>
      </c>
      <c r="AG83" s="5" t="str">
        <f aca="false">IF(AD83&lt;AE83,AE83,AD83)</f>
        <v>Fireball, Fisherman, Monk, Mother Witch, Royal Giant, Skeleton Dragons, The Log, Tombstone</v>
      </c>
      <c r="AH83" s="5" t="str">
        <f aca="false">IF(AD83=AF83,AA83,IF(AA83="Win","Loss",IF(AA83="Loss","Win","Draw")))</f>
        <v>Loss</v>
      </c>
      <c r="AI83" s="5" t="s">
        <v>102</v>
      </c>
    </row>
    <row r="84" customFormat="false" ht="15" hidden="false" customHeight="true" outlineLevel="0" collapsed="false">
      <c r="A84" s="5" t="s">
        <v>487</v>
      </c>
      <c r="B84" s="5" t="n">
        <v>3</v>
      </c>
      <c r="C84" s="5" t="s">
        <v>424</v>
      </c>
      <c r="D84" s="5" t="s">
        <v>425</v>
      </c>
      <c r="E84" s="5" t="s">
        <v>488</v>
      </c>
      <c r="F84" s="5" t="s">
        <v>489</v>
      </c>
      <c r="G84" s="5" t="s">
        <v>495</v>
      </c>
      <c r="H84" s="5" t="s">
        <v>163</v>
      </c>
      <c r="I84" s="5" t="s">
        <v>219</v>
      </c>
      <c r="J84" s="5" t="s">
        <v>337</v>
      </c>
      <c r="K84" s="5" t="s">
        <v>114</v>
      </c>
      <c r="L84" s="5" t="s">
        <v>223</v>
      </c>
      <c r="M84" s="5" t="s">
        <v>97</v>
      </c>
      <c r="N84" s="5" t="s">
        <v>85</v>
      </c>
      <c r="O84" s="5" t="s">
        <v>124</v>
      </c>
      <c r="P84" s="5" t="s">
        <v>95</v>
      </c>
      <c r="Q84" s="5" t="s">
        <v>159</v>
      </c>
      <c r="R84" s="5" t="s">
        <v>151</v>
      </c>
      <c r="S84" s="5" t="s">
        <v>203</v>
      </c>
      <c r="T84" s="5" t="s">
        <v>88</v>
      </c>
      <c r="U84" s="5" t="s">
        <v>118</v>
      </c>
      <c r="V84" s="5" t="s">
        <v>157</v>
      </c>
      <c r="W84" s="5" t="s">
        <v>234</v>
      </c>
      <c r="X84" s="5" t="s">
        <v>204</v>
      </c>
      <c r="Y84" s="5" t="n">
        <v>0</v>
      </c>
      <c r="Z84" s="5" t="n">
        <v>1</v>
      </c>
      <c r="AA84" s="5" t="str">
        <f aca="false">IF(Y84&gt;Z84,"Win",IF(Y84&lt;Z84,"Loss","Draw"))</f>
        <v>Loss</v>
      </c>
      <c r="AB84" s="5" t="s">
        <v>98</v>
      </c>
      <c r="AC84" s="5" t="s">
        <v>99</v>
      </c>
      <c r="AD84" s="5" t="s">
        <v>496</v>
      </c>
      <c r="AE84" s="5" t="s">
        <v>497</v>
      </c>
      <c r="AF84" s="5" t="str">
        <f aca="false">IF(AD84&lt;AE84,AD84,AE84)</f>
        <v>Barbarian Barrel, Boss Bandit, Giant Snowball, Lightning, Ram Rider, Ronin, Royal Ghost, Wizard</v>
      </c>
      <c r="AG84" s="5" t="str">
        <f aca="false">IF(AD84&lt;AE84,AE84,AD84)</f>
        <v>Berserker, Bomb Tower, Dart Goblin, Fire Spirit, Goblin Barrel, Ice Spirit, Mighty Miner, Royal Delivery</v>
      </c>
      <c r="AH84" s="5" t="str">
        <f aca="false">IF(AD84=AF84,AA84,IF(AA84="Win","Loss",IF(AA84="Loss","Win","Draw")))</f>
        <v>Loss</v>
      </c>
      <c r="AI84" s="5" t="s">
        <v>102</v>
      </c>
    </row>
    <row r="85" customFormat="false" ht="15" hidden="false" customHeight="true" outlineLevel="0" collapsed="false">
      <c r="A85" s="5" t="s">
        <v>498</v>
      </c>
      <c r="B85" s="5" t="n">
        <v>1</v>
      </c>
      <c r="C85" s="5" t="s">
        <v>424</v>
      </c>
      <c r="D85" s="5" t="s">
        <v>425</v>
      </c>
      <c r="E85" s="5" t="s">
        <v>499</v>
      </c>
      <c r="F85" s="5" t="s">
        <v>500</v>
      </c>
      <c r="G85" s="5" t="s">
        <v>501</v>
      </c>
      <c r="H85" s="5" t="s">
        <v>163</v>
      </c>
      <c r="I85" s="5" t="s">
        <v>92</v>
      </c>
      <c r="J85" s="5" t="s">
        <v>158</v>
      </c>
      <c r="K85" s="5" t="s">
        <v>90</v>
      </c>
      <c r="L85" s="5" t="s">
        <v>116</v>
      </c>
      <c r="M85" s="5" t="s">
        <v>159</v>
      </c>
      <c r="N85" s="5" t="s">
        <v>94</v>
      </c>
      <c r="O85" s="5" t="s">
        <v>193</v>
      </c>
      <c r="P85" s="5" t="s">
        <v>204</v>
      </c>
      <c r="Q85" s="5" t="s">
        <v>129</v>
      </c>
      <c r="R85" s="5" t="s">
        <v>128</v>
      </c>
      <c r="S85" s="5" t="s">
        <v>127</v>
      </c>
      <c r="T85" s="5" t="s">
        <v>97</v>
      </c>
      <c r="U85" s="5" t="s">
        <v>131</v>
      </c>
      <c r="V85" s="5" t="s">
        <v>173</v>
      </c>
      <c r="W85" s="5" t="s">
        <v>130</v>
      </c>
      <c r="X85" s="5" t="s">
        <v>133</v>
      </c>
      <c r="Y85" s="5" t="n">
        <v>1</v>
      </c>
      <c r="Z85" s="5" t="n">
        <v>0</v>
      </c>
      <c r="AA85" s="5" t="str">
        <f aca="false">IF(Y85&gt;Z85,"Win",IF(Y85&lt;Z85,"Loss","Draw"))</f>
        <v>Win</v>
      </c>
      <c r="AB85" s="5" t="s">
        <v>98</v>
      </c>
      <c r="AC85" s="5" t="s">
        <v>99</v>
      </c>
      <c r="AD85" s="5" t="s">
        <v>502</v>
      </c>
      <c r="AE85" s="5" t="s">
        <v>503</v>
      </c>
      <c r="AF85" s="5" t="str">
        <f aca="false">IF(AD85&lt;AE85,AD85,AE85)</f>
        <v>Arrows, Bandit, Battle Ram, Golden Knight, Mega Knight, Mother Witch, Ronin, Zappies</v>
      </c>
      <c r="AG85" s="5" t="str">
        <f aca="false">IF(AD85&lt;AE85,AE85,AD85)</f>
        <v>Bowler, Dart Goblin, Guards, Mortar, Poison, Rascals, Royal Delivery, Skeleton Barrel</v>
      </c>
      <c r="AH85" s="5" t="str">
        <f aca="false">IF(AD85=AF85,AA85,IF(AA85="Win","Loss",IF(AA85="Loss","Win","Draw")))</f>
        <v>Loss</v>
      </c>
      <c r="AI85" s="5" t="s">
        <v>102</v>
      </c>
    </row>
    <row r="86" customFormat="false" ht="15" hidden="false" customHeight="true" outlineLevel="0" collapsed="false">
      <c r="A86" s="5" t="s">
        <v>498</v>
      </c>
      <c r="B86" s="5" t="n">
        <v>2</v>
      </c>
      <c r="C86" s="5" t="s">
        <v>424</v>
      </c>
      <c r="D86" s="5" t="s">
        <v>425</v>
      </c>
      <c r="E86" s="5" t="s">
        <v>499</v>
      </c>
      <c r="F86" s="5" t="s">
        <v>500</v>
      </c>
      <c r="G86" s="5" t="s">
        <v>504</v>
      </c>
      <c r="H86" s="5" t="s">
        <v>163</v>
      </c>
      <c r="I86" s="5" t="s">
        <v>84</v>
      </c>
      <c r="J86" s="5" t="s">
        <v>241</v>
      </c>
      <c r="K86" s="5" t="s">
        <v>87</v>
      </c>
      <c r="L86" s="5" t="s">
        <v>455</v>
      </c>
      <c r="M86" s="5" t="s">
        <v>93</v>
      </c>
      <c r="N86" s="5" t="s">
        <v>126</v>
      </c>
      <c r="O86" s="5" t="s">
        <v>150</v>
      </c>
      <c r="P86" s="5" t="s">
        <v>89</v>
      </c>
      <c r="Q86" s="5" t="s">
        <v>82</v>
      </c>
      <c r="R86" s="5" t="s">
        <v>140</v>
      </c>
      <c r="S86" s="5" t="s">
        <v>141</v>
      </c>
      <c r="T86" s="5" t="s">
        <v>142</v>
      </c>
      <c r="U86" s="5" t="s">
        <v>93</v>
      </c>
      <c r="V86" s="5" t="s">
        <v>143</v>
      </c>
      <c r="W86" s="5" t="s">
        <v>257</v>
      </c>
      <c r="X86" s="5" t="s">
        <v>89</v>
      </c>
      <c r="Y86" s="5" t="n">
        <v>1</v>
      </c>
      <c r="Z86" s="5" t="n">
        <v>0</v>
      </c>
      <c r="AA86" s="5" t="str">
        <f aca="false">IF(Y86&gt;Z86,"Win",IF(Y86&lt;Z86,"Loss","Draw"))</f>
        <v>Win</v>
      </c>
      <c r="AB86" s="5" t="s">
        <v>98</v>
      </c>
      <c r="AC86" s="5" t="s">
        <v>99</v>
      </c>
      <c r="AD86" s="5" t="s">
        <v>456</v>
      </c>
      <c r="AE86" s="5" t="s">
        <v>505</v>
      </c>
      <c r="AF86" s="5" t="str">
        <f aca="false">IF(AD86&lt;AE86,AD86,AE86)</f>
        <v>Archers, Electro Spirit, Fireball, Knight, Skeletons, Tesla, The Log, X-Bow</v>
      </c>
      <c r="AG86" s="5" t="str">
        <f aca="false">IF(AD86&lt;AE86,AE86,AD86)</f>
        <v>Fireball, Heal Spirit, Hunter, Ice Golem, Lumberjack, Royal Hogs, The Log, Three Musketeers</v>
      </c>
      <c r="AH86" s="5" t="str">
        <f aca="false">IF(AD86=AF86,AA86,IF(AA86="Win","Loss",IF(AA86="Loss","Win","Draw")))</f>
        <v>Win</v>
      </c>
      <c r="AI86" s="5" t="s">
        <v>102</v>
      </c>
    </row>
    <row r="87" customFormat="false" ht="15" hidden="false" customHeight="true" outlineLevel="0" collapsed="false">
      <c r="A87" s="5" t="s">
        <v>506</v>
      </c>
      <c r="B87" s="5" t="n">
        <v>1</v>
      </c>
      <c r="C87" s="5" t="s">
        <v>424</v>
      </c>
      <c r="D87" s="5" t="s">
        <v>425</v>
      </c>
      <c r="E87" s="6" t="s">
        <v>507</v>
      </c>
      <c r="F87" s="5" t="s">
        <v>508</v>
      </c>
      <c r="G87" s="5" t="s">
        <v>106</v>
      </c>
      <c r="H87" s="5" t="s">
        <v>81</v>
      </c>
      <c r="I87" s="5" t="s">
        <v>201</v>
      </c>
      <c r="J87" s="5" t="s">
        <v>202</v>
      </c>
      <c r="K87" s="5" t="s">
        <v>203</v>
      </c>
      <c r="L87" s="5" t="s">
        <v>88</v>
      </c>
      <c r="M87" s="5" t="s">
        <v>157</v>
      </c>
      <c r="N87" s="5" t="s">
        <v>118</v>
      </c>
      <c r="O87" s="5" t="s">
        <v>204</v>
      </c>
      <c r="P87" s="5" t="s">
        <v>87</v>
      </c>
      <c r="Q87" s="5" t="s">
        <v>177</v>
      </c>
      <c r="R87" s="5" t="s">
        <v>188</v>
      </c>
      <c r="S87" s="5" t="s">
        <v>83</v>
      </c>
      <c r="T87" s="5" t="s">
        <v>133</v>
      </c>
      <c r="U87" s="5" t="s">
        <v>215</v>
      </c>
      <c r="V87" s="5" t="s">
        <v>93</v>
      </c>
      <c r="W87" s="5" t="s">
        <v>86</v>
      </c>
      <c r="X87" s="5" t="s">
        <v>95</v>
      </c>
      <c r="Y87" s="5" t="n">
        <v>0</v>
      </c>
      <c r="Z87" s="5" t="n">
        <v>1</v>
      </c>
      <c r="AA87" s="5" t="str">
        <f aca="false">IF(Y87&gt;Z87,"Win",IF(Y87&lt;Z87,"Loss","Draw"))</f>
        <v>Loss</v>
      </c>
      <c r="AB87" s="5" t="s">
        <v>98</v>
      </c>
      <c r="AC87" s="5" t="s">
        <v>99</v>
      </c>
      <c r="AD87" s="5" t="s">
        <v>206</v>
      </c>
      <c r="AE87" s="5" t="s">
        <v>217</v>
      </c>
      <c r="AF87" s="5" t="str">
        <f aca="false">IF(AD87&lt;AE87,AD87,AE87)</f>
        <v>Barbarian Barrel, Fireball, Fisherman, Monk, Mother Witch, Royal Giant, Skeleton Dragons, Tombstone</v>
      </c>
      <c r="AG87" s="5" t="str">
        <f aca="false">IF(AD87&lt;AE87,AE87,AD87)</f>
        <v>Berserker, Fire Spirit, Goblin Barrel, Ice Spirit, Magic Archer, Royal Delivery, Tesla, Wall Breakers</v>
      </c>
      <c r="AH87" s="5" t="str">
        <f aca="false">IF(AD87=AF87,AA87,IF(AA87="Win","Loss",IF(AA87="Loss","Win","Draw")))</f>
        <v>Win</v>
      </c>
      <c r="AI87" s="5" t="s">
        <v>102</v>
      </c>
    </row>
    <row r="88" customFormat="false" ht="15" hidden="false" customHeight="true" outlineLevel="0" collapsed="false">
      <c r="A88" s="5" t="s">
        <v>506</v>
      </c>
      <c r="B88" s="5" t="n">
        <v>2</v>
      </c>
      <c r="C88" s="5" t="s">
        <v>424</v>
      </c>
      <c r="D88" s="5" t="s">
        <v>425</v>
      </c>
      <c r="E88" s="6" t="s">
        <v>507</v>
      </c>
      <c r="F88" s="5" t="s">
        <v>508</v>
      </c>
      <c r="G88" s="5" t="s">
        <v>509</v>
      </c>
      <c r="H88" s="5" t="s">
        <v>81</v>
      </c>
      <c r="I88" s="5" t="s">
        <v>172</v>
      </c>
      <c r="J88" s="5" t="s">
        <v>108</v>
      </c>
      <c r="K88" s="5" t="s">
        <v>114</v>
      </c>
      <c r="L88" s="5" t="s">
        <v>115</v>
      </c>
      <c r="M88" s="5" t="s">
        <v>116</v>
      </c>
      <c r="N88" s="5" t="s">
        <v>193</v>
      </c>
      <c r="O88" s="5" t="s">
        <v>143</v>
      </c>
      <c r="P88" s="5" t="s">
        <v>234</v>
      </c>
      <c r="Q88" s="5" t="s">
        <v>172</v>
      </c>
      <c r="R88" s="5" t="s">
        <v>140</v>
      </c>
      <c r="S88" s="5" t="s">
        <v>126</v>
      </c>
      <c r="T88" s="5" t="s">
        <v>165</v>
      </c>
      <c r="U88" s="5" t="s">
        <v>85</v>
      </c>
      <c r="V88" s="5" t="s">
        <v>234</v>
      </c>
      <c r="W88" s="5" t="s">
        <v>118</v>
      </c>
      <c r="X88" s="5" t="s">
        <v>89</v>
      </c>
      <c r="Y88" s="5" t="n">
        <v>1</v>
      </c>
      <c r="Z88" s="5" t="n">
        <v>0</v>
      </c>
      <c r="AA88" s="5" t="str">
        <f aca="false">IF(Y88&gt;Z88,"Win",IF(Y88&lt;Z88,"Loss","Draw"))</f>
        <v>Win</v>
      </c>
      <c r="AB88" s="5" t="s">
        <v>98</v>
      </c>
      <c r="AC88" s="5" t="s">
        <v>99</v>
      </c>
      <c r="AD88" s="5" t="s">
        <v>510</v>
      </c>
      <c r="AE88" s="5" t="s">
        <v>511</v>
      </c>
      <c r="AF88" s="5" t="str">
        <f aca="false">IF(AD88&lt;AE88,AD88,AE88)</f>
        <v>Bomb Tower, Dark Prince, Giant Snowball, Graveyard, Guards, Heal Spirit, Musketeer, Poison</v>
      </c>
      <c r="AG88" s="5" t="str">
        <f aca="false">IF(AD88&lt;AE88,AE88,AD88)</f>
        <v>Bomb Tower, Hog Rider, Ice Golem, Ice Spirit, Lightning, Musketeer, Skeletons, The Log</v>
      </c>
      <c r="AH88" s="5" t="str">
        <f aca="false">IF(AD88=AF88,AA88,IF(AA88="Win","Loss",IF(AA88="Loss","Win","Draw")))</f>
        <v>Win</v>
      </c>
      <c r="AI88" s="5" t="s">
        <v>102</v>
      </c>
    </row>
    <row r="89" customFormat="false" ht="15" hidden="false" customHeight="true" outlineLevel="0" collapsed="false">
      <c r="A89" s="5" t="s">
        <v>506</v>
      </c>
      <c r="B89" s="5" t="n">
        <v>3</v>
      </c>
      <c r="C89" s="5" t="s">
        <v>424</v>
      </c>
      <c r="D89" s="5" t="s">
        <v>425</v>
      </c>
      <c r="E89" s="6" t="s">
        <v>507</v>
      </c>
      <c r="F89" s="5" t="s">
        <v>508</v>
      </c>
      <c r="G89" s="5" t="s">
        <v>512</v>
      </c>
      <c r="H89" s="5" t="s">
        <v>163</v>
      </c>
      <c r="I89" s="5" t="s">
        <v>90</v>
      </c>
      <c r="J89" s="5" t="s">
        <v>123</v>
      </c>
      <c r="K89" s="5" t="s">
        <v>124</v>
      </c>
      <c r="L89" s="5" t="s">
        <v>125</v>
      </c>
      <c r="M89" s="5" t="s">
        <v>85</v>
      </c>
      <c r="N89" s="5" t="s">
        <v>96</v>
      </c>
      <c r="O89" s="5" t="s">
        <v>126</v>
      </c>
      <c r="P89" s="5" t="s">
        <v>95</v>
      </c>
      <c r="Q89" s="5" t="s">
        <v>473</v>
      </c>
      <c r="R89" s="5" t="s">
        <v>128</v>
      </c>
      <c r="S89" s="5" t="s">
        <v>107</v>
      </c>
      <c r="T89" s="5" t="s">
        <v>223</v>
      </c>
      <c r="U89" s="5" t="s">
        <v>474</v>
      </c>
      <c r="V89" s="5" t="s">
        <v>173</v>
      </c>
      <c r="W89" s="5" t="s">
        <v>164</v>
      </c>
      <c r="X89" s="5" t="s">
        <v>294</v>
      </c>
      <c r="Y89" s="5" t="n">
        <v>1</v>
      </c>
      <c r="Z89" s="5" t="n">
        <v>0</v>
      </c>
      <c r="AA89" s="5" t="str">
        <f aca="false">IF(Y89&gt;Z89,"Win",IF(Y89&lt;Z89,"Loss","Draw"))</f>
        <v>Win</v>
      </c>
      <c r="AB89" s="5" t="s">
        <v>98</v>
      </c>
      <c r="AC89" s="5" t="s">
        <v>99</v>
      </c>
      <c r="AD89" s="5" t="s">
        <v>134</v>
      </c>
      <c r="AE89" s="5" t="s">
        <v>513</v>
      </c>
      <c r="AF89" s="5" t="str">
        <f aca="false">IF(AD89&lt;AE89,AD89,AE89)</f>
        <v>Barbarian Barrel, Cannon Cart, Goblinstein, Lightning, Minions, Mortar, Royal Ghost, Skeletons</v>
      </c>
      <c r="AG89" s="5" t="str">
        <f aca="false">IF(AD89&lt;AE89,AE89,AD89)</f>
        <v>Earthquake, Flying Machine, Goblin Cage, Golden Knight, Ram Rider, Royal Recruits, Vines, Zappies</v>
      </c>
      <c r="AH89" s="5" t="str">
        <f aca="false">IF(AD89=AF89,AA89,IF(AA89="Win","Loss",IF(AA89="Loss","Win","Draw")))</f>
        <v>Win</v>
      </c>
      <c r="AI89" s="5" t="s">
        <v>102</v>
      </c>
    </row>
    <row r="90" customFormat="false" ht="15" hidden="false" customHeight="true" outlineLevel="0" collapsed="false">
      <c r="A90" s="5" t="s">
        <v>514</v>
      </c>
      <c r="B90" s="5" t="n">
        <v>1</v>
      </c>
      <c r="C90" s="5" t="s">
        <v>424</v>
      </c>
      <c r="D90" s="5" t="s">
        <v>425</v>
      </c>
      <c r="E90" s="5" t="s">
        <v>515</v>
      </c>
      <c r="F90" s="5" t="s">
        <v>516</v>
      </c>
      <c r="G90" s="5" t="s">
        <v>517</v>
      </c>
      <c r="H90" s="5" t="s">
        <v>163</v>
      </c>
      <c r="I90" s="5" t="s">
        <v>92</v>
      </c>
      <c r="J90" s="5" t="s">
        <v>91</v>
      </c>
      <c r="K90" s="5" t="s">
        <v>90</v>
      </c>
      <c r="L90" s="5" t="s">
        <v>125</v>
      </c>
      <c r="M90" s="5" t="s">
        <v>93</v>
      </c>
      <c r="N90" s="5" t="s">
        <v>159</v>
      </c>
      <c r="O90" s="5" t="s">
        <v>94</v>
      </c>
      <c r="P90" s="5" t="s">
        <v>95</v>
      </c>
      <c r="Q90" s="5" t="s">
        <v>90</v>
      </c>
      <c r="R90" s="5" t="s">
        <v>91</v>
      </c>
      <c r="S90" s="5" t="s">
        <v>92</v>
      </c>
      <c r="T90" s="5" t="s">
        <v>125</v>
      </c>
      <c r="U90" s="5" t="s">
        <v>94</v>
      </c>
      <c r="V90" s="5" t="s">
        <v>96</v>
      </c>
      <c r="W90" s="5" t="s">
        <v>93</v>
      </c>
      <c r="X90" s="5" t="s">
        <v>89</v>
      </c>
      <c r="Y90" s="5" t="n">
        <v>1</v>
      </c>
      <c r="Z90" s="5" t="n">
        <v>0</v>
      </c>
      <c r="AA90" s="5" t="str">
        <f aca="false">IF(Y90&gt;Z90,"Win",IF(Y90&lt;Z90,"Loss","Draw"))</f>
        <v>Win</v>
      </c>
      <c r="AB90" s="5" t="s">
        <v>98</v>
      </c>
      <c r="AC90" s="5" t="s">
        <v>99</v>
      </c>
      <c r="AD90" s="5" t="s">
        <v>518</v>
      </c>
      <c r="AE90" s="5" t="s">
        <v>519</v>
      </c>
      <c r="AF90" s="5" t="str">
        <f aca="false">IF(AD90&lt;AE90,AD90,AE90)</f>
        <v>Barbarian Barrel, Cannon Cart, Dart Goblin, Fireball, Goblins, Mortar, Rascals, Skeleton Barrel</v>
      </c>
      <c r="AG90" s="5" t="str">
        <f aca="false">IF(AD90&lt;AE90,AE90,AD90)</f>
        <v>Cannon Cart, Fireball, Goblins, Minions, Mortar, Rascals, Skeleton Barrel, The Log</v>
      </c>
      <c r="AH90" s="5" t="str">
        <f aca="false">IF(AD90=AF90,AA90,IF(AA90="Win","Loss",IF(AA90="Loss","Win","Draw")))</f>
        <v>Win</v>
      </c>
      <c r="AI90" s="5" t="s">
        <v>102</v>
      </c>
    </row>
    <row r="91" customFormat="false" ht="15" hidden="false" customHeight="true" outlineLevel="0" collapsed="false">
      <c r="A91" s="5" t="s">
        <v>514</v>
      </c>
      <c r="B91" s="5" t="n">
        <v>2</v>
      </c>
      <c r="C91" s="5" t="s">
        <v>424</v>
      </c>
      <c r="D91" s="5" t="s">
        <v>425</v>
      </c>
      <c r="E91" s="5" t="s">
        <v>515</v>
      </c>
      <c r="F91" s="5" t="s">
        <v>516</v>
      </c>
      <c r="G91" s="5" t="s">
        <v>520</v>
      </c>
      <c r="H91" s="5" t="s">
        <v>163</v>
      </c>
      <c r="I91" s="5" t="s">
        <v>84</v>
      </c>
      <c r="J91" s="5" t="s">
        <v>108</v>
      </c>
      <c r="K91" s="5" t="s">
        <v>114</v>
      </c>
      <c r="L91" s="5" t="s">
        <v>115</v>
      </c>
      <c r="M91" s="5" t="s">
        <v>138</v>
      </c>
      <c r="N91" s="5" t="s">
        <v>88</v>
      </c>
      <c r="O91" s="5" t="s">
        <v>116</v>
      </c>
      <c r="P91" s="5" t="s">
        <v>119</v>
      </c>
      <c r="Q91" s="5" t="s">
        <v>82</v>
      </c>
      <c r="R91" s="5" t="s">
        <v>83</v>
      </c>
      <c r="S91" s="5" t="s">
        <v>129</v>
      </c>
      <c r="T91" s="5" t="s">
        <v>112</v>
      </c>
      <c r="U91" s="5" t="s">
        <v>173</v>
      </c>
      <c r="V91" s="5" t="s">
        <v>150</v>
      </c>
      <c r="W91" s="5" t="s">
        <v>95</v>
      </c>
      <c r="X91" s="5" t="s">
        <v>130</v>
      </c>
      <c r="Y91" s="5" t="n">
        <v>1</v>
      </c>
      <c r="Z91" s="5" t="n">
        <v>0</v>
      </c>
      <c r="AA91" s="5" t="str">
        <f aca="false">IF(Y91&gt;Z91,"Win",IF(Y91&lt;Z91,"Loss","Draw"))</f>
        <v>Win</v>
      </c>
      <c r="AB91" s="5" t="s">
        <v>98</v>
      </c>
      <c r="AC91" s="5" t="s">
        <v>99</v>
      </c>
      <c r="AD91" s="5" t="s">
        <v>231</v>
      </c>
      <c r="AE91" s="5" t="s">
        <v>521</v>
      </c>
      <c r="AF91" s="5" t="str">
        <f aca="false">IF(AD91&lt;AE91,AD91,AE91)</f>
        <v>Archers, Berserker, Dark Prince, Giant Snowball, Goblin Demolisher, Goblin Hut, Graveyard, Poison</v>
      </c>
      <c r="AG91" s="5" t="str">
        <f aca="false">IF(AD91&lt;AE91,AE91,AD91)</f>
        <v>Arrows, Barbarian Barrel, Electro Spirit, Mega Knight, Monk, Royal Hogs, Spirit Empress, Zappies</v>
      </c>
      <c r="AH91" s="5" t="str">
        <f aca="false">IF(AD91=AF91,AA91,IF(AA91="Win","Loss",IF(AA91="Loss","Win","Draw")))</f>
        <v>Win</v>
      </c>
      <c r="AI91" s="5" t="s">
        <v>102</v>
      </c>
    </row>
    <row r="92" customFormat="false" ht="15" hidden="false" customHeight="true" outlineLevel="0" collapsed="false">
      <c r="A92" s="5" t="s">
        <v>522</v>
      </c>
      <c r="B92" s="5" t="n">
        <v>1</v>
      </c>
      <c r="C92" s="5" t="s">
        <v>424</v>
      </c>
      <c r="D92" s="5" t="s">
        <v>425</v>
      </c>
      <c r="E92" s="5" t="s">
        <v>523</v>
      </c>
      <c r="F92" s="5" t="s">
        <v>524</v>
      </c>
      <c r="G92" s="5" t="s">
        <v>525</v>
      </c>
      <c r="H92" s="5" t="s">
        <v>163</v>
      </c>
      <c r="I92" s="5" t="s">
        <v>109</v>
      </c>
      <c r="J92" s="5" t="s">
        <v>139</v>
      </c>
      <c r="K92" s="5" t="s">
        <v>447</v>
      </c>
      <c r="L92" s="5" t="s">
        <v>242</v>
      </c>
      <c r="M92" s="5" t="s">
        <v>108</v>
      </c>
      <c r="N92" s="5" t="s">
        <v>327</v>
      </c>
      <c r="O92" s="5" t="s">
        <v>467</v>
      </c>
      <c r="P92" s="5" t="s">
        <v>93</v>
      </c>
      <c r="Q92" s="5" t="s">
        <v>407</v>
      </c>
      <c r="R92" s="5" t="s">
        <v>151</v>
      </c>
      <c r="S92" s="5" t="s">
        <v>87</v>
      </c>
      <c r="T92" s="5" t="s">
        <v>150</v>
      </c>
      <c r="U92" s="5" t="s">
        <v>126</v>
      </c>
      <c r="V92" s="5" t="s">
        <v>164</v>
      </c>
      <c r="W92" s="5" t="s">
        <v>165</v>
      </c>
      <c r="X92" s="5" t="s">
        <v>89</v>
      </c>
      <c r="Y92" s="5" t="n">
        <v>1</v>
      </c>
      <c r="Z92" s="5" t="n">
        <v>0</v>
      </c>
      <c r="AA92" s="5" t="str">
        <f aca="false">IF(Y92&gt;Z92,"Win",IF(Y92&lt;Z92,"Loss","Draw"))</f>
        <v>Win</v>
      </c>
      <c r="AB92" s="5" t="s">
        <v>98</v>
      </c>
      <c r="AC92" s="5" t="s">
        <v>99</v>
      </c>
      <c r="AD92" s="5" t="s">
        <v>468</v>
      </c>
      <c r="AE92" s="5" t="s">
        <v>526</v>
      </c>
      <c r="AF92" s="5" t="str">
        <f aca="false">IF(AD92&lt;AE92,AD92,AE92)</f>
        <v>Bomber, Dark Prince, Fireball, Giant, Mega Minion, Prince, Rage, Zap</v>
      </c>
      <c r="AG92" s="5" t="str">
        <f aca="false">IF(AD92&lt;AE92,AE92,AD92)</f>
        <v>Earthquake, Electro Spirit, Firecracker, Hog Rider, Mighty Miner, Skeletons, Tesla, The Log</v>
      </c>
      <c r="AH92" s="5" t="str">
        <f aca="false">IF(AD92=AF92,AA92,IF(AA92="Win","Loss",IF(AA92="Loss","Win","Draw")))</f>
        <v>Win</v>
      </c>
      <c r="AI92" s="5" t="s">
        <v>102</v>
      </c>
    </row>
    <row r="93" customFormat="false" ht="15" hidden="false" customHeight="true" outlineLevel="0" collapsed="false">
      <c r="A93" s="5" t="s">
        <v>522</v>
      </c>
      <c r="B93" s="5" t="n">
        <v>2</v>
      </c>
      <c r="C93" s="5" t="s">
        <v>424</v>
      </c>
      <c r="D93" s="5" t="s">
        <v>425</v>
      </c>
      <c r="E93" s="5" t="s">
        <v>523</v>
      </c>
      <c r="F93" s="5" t="s">
        <v>524</v>
      </c>
      <c r="G93" s="5" t="s">
        <v>527</v>
      </c>
      <c r="H93" s="5" t="s">
        <v>163</v>
      </c>
      <c r="I93" s="5" t="s">
        <v>82</v>
      </c>
      <c r="J93" s="5" t="s">
        <v>202</v>
      </c>
      <c r="K93" s="5" t="s">
        <v>83</v>
      </c>
      <c r="L93" s="5" t="s">
        <v>88</v>
      </c>
      <c r="M93" s="5" t="s">
        <v>85</v>
      </c>
      <c r="N93" s="5" t="s">
        <v>150</v>
      </c>
      <c r="O93" s="5" t="s">
        <v>95</v>
      </c>
      <c r="P93" s="5" t="s">
        <v>153</v>
      </c>
      <c r="Q93" s="5" t="s">
        <v>114</v>
      </c>
      <c r="R93" s="5" t="s">
        <v>128</v>
      </c>
      <c r="S93" s="5" t="s">
        <v>137</v>
      </c>
      <c r="T93" s="5" t="s">
        <v>157</v>
      </c>
      <c r="U93" s="5" t="s">
        <v>242</v>
      </c>
      <c r="V93" s="5" t="s">
        <v>88</v>
      </c>
      <c r="W93" s="5" t="s">
        <v>116</v>
      </c>
      <c r="X93" s="5" t="s">
        <v>153</v>
      </c>
      <c r="Y93" s="5" t="n">
        <v>0</v>
      </c>
      <c r="Z93" s="5" t="n">
        <v>1</v>
      </c>
      <c r="AA93" s="5" t="str">
        <f aca="false">IF(Y93&gt;Z93,"Win",IF(Y93&lt;Z93,"Loss","Draw"))</f>
        <v>Loss</v>
      </c>
      <c r="AB93" s="5" t="s">
        <v>98</v>
      </c>
      <c r="AC93" s="5" t="s">
        <v>99</v>
      </c>
      <c r="AD93" s="5" t="s">
        <v>528</v>
      </c>
      <c r="AE93" s="5" t="s">
        <v>529</v>
      </c>
      <c r="AF93" s="5" t="str">
        <f aca="false">IF(AD93&lt;AE93,AD93,AE93)</f>
        <v>Barbarian Barrel, Berserker, Cannon, Electro Spirit, Lightning, Magic Archer, Monk, Royal Hogs</v>
      </c>
      <c r="AG93" s="5" t="str">
        <f aca="false">IF(AD93&lt;AE93,AE93,AD93)</f>
        <v>Berserker, Bomber, Cannon, Fire Spirit, Giant Snowball, Goblin Drill, Golden Knight, Poison</v>
      </c>
      <c r="AH93" s="5" t="str">
        <f aca="false">IF(AD93=AF93,AA93,IF(AA93="Win","Loss",IF(AA93="Loss","Win","Draw")))</f>
        <v>Loss</v>
      </c>
      <c r="AI93" s="5" t="s">
        <v>102</v>
      </c>
    </row>
    <row r="94" customFormat="false" ht="15" hidden="false" customHeight="true" outlineLevel="0" collapsed="false">
      <c r="A94" s="5" t="s">
        <v>522</v>
      </c>
      <c r="B94" s="5" t="n">
        <v>3</v>
      </c>
      <c r="C94" s="5" t="s">
        <v>424</v>
      </c>
      <c r="D94" s="5" t="s">
        <v>425</v>
      </c>
      <c r="E94" s="5" t="s">
        <v>523</v>
      </c>
      <c r="F94" s="5" t="s">
        <v>524</v>
      </c>
      <c r="G94" s="5" t="s">
        <v>530</v>
      </c>
      <c r="H94" s="5" t="s">
        <v>163</v>
      </c>
      <c r="I94" s="5" t="s">
        <v>114</v>
      </c>
      <c r="J94" s="5" t="s">
        <v>241</v>
      </c>
      <c r="K94" s="5" t="s">
        <v>137</v>
      </c>
      <c r="L94" s="5" t="s">
        <v>126</v>
      </c>
      <c r="M94" s="5" t="s">
        <v>116</v>
      </c>
      <c r="N94" s="5" t="s">
        <v>138</v>
      </c>
      <c r="O94" s="5" t="s">
        <v>87</v>
      </c>
      <c r="P94" s="5" t="s">
        <v>157</v>
      </c>
      <c r="Q94" s="5" t="s">
        <v>127</v>
      </c>
      <c r="R94" s="5" t="s">
        <v>202</v>
      </c>
      <c r="S94" s="5" t="s">
        <v>129</v>
      </c>
      <c r="T94" s="5" t="s">
        <v>97</v>
      </c>
      <c r="U94" s="5" t="s">
        <v>130</v>
      </c>
      <c r="V94" s="5" t="s">
        <v>124</v>
      </c>
      <c r="W94" s="5" t="s">
        <v>133</v>
      </c>
      <c r="X94" s="5" t="s">
        <v>173</v>
      </c>
      <c r="Y94" s="5" t="n">
        <v>1</v>
      </c>
      <c r="Z94" s="5" t="n">
        <v>0</v>
      </c>
      <c r="AA94" s="5" t="str">
        <f aca="false">IF(Y94&gt;Z94,"Win",IF(Y94&lt;Z94,"Loss","Draw"))</f>
        <v>Win</v>
      </c>
      <c r="AB94" s="5" t="s">
        <v>98</v>
      </c>
      <c r="AC94" s="5" t="s">
        <v>99</v>
      </c>
      <c r="AD94" s="5" t="s">
        <v>267</v>
      </c>
      <c r="AE94" s="5" t="s">
        <v>531</v>
      </c>
      <c r="AF94" s="5" t="str">
        <f aca="false">IF(AD94&lt;AE94,AD94,AE94)</f>
        <v>Arrows, Battle Ram, Magic Archer, Mega Knight, Mother Witch, Ronin, Royal Ghost, Zappies</v>
      </c>
      <c r="AG94" s="5" t="str">
        <f aca="false">IF(AD94&lt;AE94,AE94,AD94)</f>
        <v>Fire Spirit, Giant Snowball, Goblin Demolisher, Goblin Drill, Knight, Poison, Skeletons, Tesla</v>
      </c>
      <c r="AH94" s="5" t="str">
        <f aca="false">IF(AD94=AF94,AA94,IF(AA94="Win","Loss",IF(AA94="Loss","Win","Draw")))</f>
        <v>Loss</v>
      </c>
      <c r="AI94" s="5" t="s">
        <v>102</v>
      </c>
    </row>
    <row r="95" customFormat="false" ht="15" hidden="false" customHeight="true" outlineLevel="0" collapsed="false">
      <c r="A95" s="5" t="s">
        <v>532</v>
      </c>
      <c r="B95" s="5" t="n">
        <v>1</v>
      </c>
      <c r="C95" s="5" t="s">
        <v>424</v>
      </c>
      <c r="D95" s="5" t="s">
        <v>425</v>
      </c>
      <c r="E95" s="5" t="s">
        <v>533</v>
      </c>
      <c r="F95" s="5" t="s">
        <v>534</v>
      </c>
      <c r="G95" s="5" t="s">
        <v>535</v>
      </c>
      <c r="H95" s="5" t="s">
        <v>163</v>
      </c>
      <c r="I95" s="5" t="s">
        <v>87</v>
      </c>
      <c r="J95" s="5" t="s">
        <v>91</v>
      </c>
      <c r="K95" s="5" t="s">
        <v>114</v>
      </c>
      <c r="L95" s="5" t="s">
        <v>116</v>
      </c>
      <c r="M95" s="5" t="s">
        <v>97</v>
      </c>
      <c r="N95" s="5" t="s">
        <v>137</v>
      </c>
      <c r="O95" s="5" t="s">
        <v>242</v>
      </c>
      <c r="P95" s="5" t="s">
        <v>157</v>
      </c>
      <c r="Q95" s="5" t="s">
        <v>141</v>
      </c>
      <c r="R95" s="5" t="s">
        <v>95</v>
      </c>
      <c r="S95" s="5" t="s">
        <v>177</v>
      </c>
      <c r="T95" s="5" t="s">
        <v>150</v>
      </c>
      <c r="U95" s="5" t="s">
        <v>143</v>
      </c>
      <c r="V95" s="5" t="s">
        <v>107</v>
      </c>
      <c r="W95" s="5" t="s">
        <v>178</v>
      </c>
      <c r="X95" s="5" t="s">
        <v>93</v>
      </c>
      <c r="Y95" s="5" t="n">
        <v>1</v>
      </c>
      <c r="Z95" s="5" t="n">
        <v>0</v>
      </c>
      <c r="AA95" s="5" t="str">
        <f aca="false">IF(Y95&gt;Z95,"Win",IF(Y95&lt;Z95,"Loss","Draw"))</f>
        <v>Win</v>
      </c>
      <c r="AB95" s="5" t="s">
        <v>98</v>
      </c>
      <c r="AC95" s="5" t="s">
        <v>99</v>
      </c>
      <c r="AD95" s="5" t="s">
        <v>321</v>
      </c>
      <c r="AE95" s="5" t="s">
        <v>180</v>
      </c>
      <c r="AF95" s="5" t="str">
        <f aca="false">IF(AD95&lt;AE95,AD95,AE95)</f>
        <v>Barbarian Barrel, Electro Spirit, Fireball, Goblin Cage, Heal Spirit, Lumberjack, Phoenix, Royal Giant</v>
      </c>
      <c r="AG95" s="5" t="str">
        <f aca="false">IF(AD95&lt;AE95,AE95,AD95)</f>
        <v>Bomber, Fire Spirit, Giant Snowball, Goblin Drill, Goblins, Poison, Ronin, Tesla</v>
      </c>
      <c r="AH95" s="5" t="str">
        <f aca="false">IF(AD95=AF95,AA95,IF(AA95="Win","Loss",IF(AA95="Loss","Win","Draw")))</f>
        <v>Loss</v>
      </c>
      <c r="AI95" s="5" t="s">
        <v>102</v>
      </c>
    </row>
    <row r="96" customFormat="false" ht="15" hidden="false" customHeight="true" outlineLevel="0" collapsed="false">
      <c r="A96" s="5" t="s">
        <v>532</v>
      </c>
      <c r="B96" s="5" t="n">
        <v>2</v>
      </c>
      <c r="C96" s="5" t="s">
        <v>424</v>
      </c>
      <c r="D96" s="5" t="s">
        <v>425</v>
      </c>
      <c r="E96" s="5" t="s">
        <v>533</v>
      </c>
      <c r="F96" s="5" t="s">
        <v>534</v>
      </c>
      <c r="G96" s="5" t="s">
        <v>536</v>
      </c>
      <c r="H96" s="5" t="s">
        <v>163</v>
      </c>
      <c r="I96" s="5" t="s">
        <v>152</v>
      </c>
      <c r="J96" s="5" t="s">
        <v>128</v>
      </c>
      <c r="K96" s="5" t="s">
        <v>84</v>
      </c>
      <c r="L96" s="5" t="s">
        <v>85</v>
      </c>
      <c r="M96" s="5" t="s">
        <v>188</v>
      </c>
      <c r="N96" s="5" t="s">
        <v>387</v>
      </c>
      <c r="O96" s="5" t="s">
        <v>158</v>
      </c>
      <c r="P96" s="5" t="s">
        <v>187</v>
      </c>
      <c r="Q96" s="5" t="s">
        <v>185</v>
      </c>
      <c r="R96" s="5" t="s">
        <v>186</v>
      </c>
      <c r="S96" s="5" t="s">
        <v>109</v>
      </c>
      <c r="T96" s="5" t="s">
        <v>187</v>
      </c>
      <c r="U96" s="5" t="s">
        <v>173</v>
      </c>
      <c r="V96" s="5" t="s">
        <v>111</v>
      </c>
      <c r="W96" s="5" t="s">
        <v>117</v>
      </c>
      <c r="X96" s="5" t="s">
        <v>188</v>
      </c>
      <c r="Y96" s="5" t="n">
        <v>1</v>
      </c>
      <c r="Z96" s="5" t="n">
        <v>0</v>
      </c>
      <c r="AA96" s="5" t="str">
        <f aca="false">IF(Y96&gt;Z96,"Win",IF(Y96&lt;Z96,"Loss","Draw"))</f>
        <v>Win</v>
      </c>
      <c r="AB96" s="5" t="s">
        <v>98</v>
      </c>
      <c r="AC96" s="5" t="s">
        <v>99</v>
      </c>
      <c r="AD96" s="5" t="s">
        <v>537</v>
      </c>
      <c r="AE96" s="5" t="s">
        <v>538</v>
      </c>
      <c r="AF96" s="5" t="str">
        <f aca="false">IF(AD96&lt;AE96,AD96,AE96)</f>
        <v>Archers, Baby Dragon, Bowler, Electro Giant, Golden Knight, Lightning, Tombstone, Tornado</v>
      </c>
      <c r="AG96" s="5" t="str">
        <f aca="false">IF(AD96&lt;AE96,AE96,AD96)</f>
        <v>Balloon, Executioner, Giant Skeleton, Miner, Tombstone, Tornado, Zap, Zappies</v>
      </c>
      <c r="AH96" s="5" t="str">
        <f aca="false">IF(AD96=AF96,AA96,IF(AA96="Win","Loss",IF(AA96="Loss","Win","Draw")))</f>
        <v>Win</v>
      </c>
      <c r="AI96" s="5" t="s">
        <v>102</v>
      </c>
    </row>
    <row r="97" customFormat="false" ht="15" hidden="false" customHeight="true" outlineLevel="0" collapsed="false">
      <c r="A97" s="5" t="s">
        <v>539</v>
      </c>
      <c r="B97" s="5" t="n">
        <v>1</v>
      </c>
      <c r="C97" s="5" t="s">
        <v>424</v>
      </c>
      <c r="D97" s="5" t="s">
        <v>425</v>
      </c>
      <c r="E97" s="5" t="s">
        <v>169</v>
      </c>
      <c r="F97" s="5" t="s">
        <v>170</v>
      </c>
      <c r="G97" s="5" t="s">
        <v>540</v>
      </c>
      <c r="H97" s="5" t="s">
        <v>163</v>
      </c>
      <c r="I97" s="5" t="s">
        <v>129</v>
      </c>
      <c r="J97" s="5" t="s">
        <v>128</v>
      </c>
      <c r="K97" s="5" t="s">
        <v>127</v>
      </c>
      <c r="L97" s="5" t="s">
        <v>173</v>
      </c>
      <c r="M97" s="5" t="s">
        <v>97</v>
      </c>
      <c r="N97" s="5" t="s">
        <v>133</v>
      </c>
      <c r="O97" s="5" t="s">
        <v>131</v>
      </c>
      <c r="P97" s="5" t="s">
        <v>130</v>
      </c>
      <c r="Q97" s="5" t="s">
        <v>177</v>
      </c>
      <c r="R97" s="5" t="s">
        <v>188</v>
      </c>
      <c r="S97" s="5" t="s">
        <v>83</v>
      </c>
      <c r="T97" s="5" t="s">
        <v>133</v>
      </c>
      <c r="U97" s="5" t="s">
        <v>215</v>
      </c>
      <c r="V97" s="5" t="s">
        <v>86</v>
      </c>
      <c r="W97" s="5" t="s">
        <v>93</v>
      </c>
      <c r="X97" s="5" t="s">
        <v>89</v>
      </c>
      <c r="Y97" s="5" t="n">
        <v>0</v>
      </c>
      <c r="Z97" s="5" t="n">
        <v>1</v>
      </c>
      <c r="AA97" s="5" t="str">
        <f aca="false">IF(Y97&gt;Z97,"Win",IF(Y97&lt;Z97,"Loss","Draw"))</f>
        <v>Loss</v>
      </c>
      <c r="AB97" s="5" t="s">
        <v>98</v>
      </c>
      <c r="AC97" s="5" t="s">
        <v>99</v>
      </c>
      <c r="AD97" s="5" t="s">
        <v>503</v>
      </c>
      <c r="AE97" s="5" t="s">
        <v>494</v>
      </c>
      <c r="AF97" s="5" t="str">
        <f aca="false">IF(AD97&lt;AE97,AD97,AE97)</f>
        <v>Arrows, Bandit, Battle Ram, Golden Knight, Mega Knight, Mother Witch, Ronin, Zappies</v>
      </c>
      <c r="AG97" s="5" t="str">
        <f aca="false">IF(AD97&lt;AE97,AE97,AD97)</f>
        <v>Fireball, Fisherman, Monk, Mother Witch, Royal Giant, Skeleton Dragons, The Log, Tombstone</v>
      </c>
      <c r="AH97" s="5" t="str">
        <f aca="false">IF(AD97=AF97,AA97,IF(AA97="Win","Loss",IF(AA97="Loss","Win","Draw")))</f>
        <v>Loss</v>
      </c>
      <c r="AI97" s="5" t="s">
        <v>102</v>
      </c>
    </row>
    <row r="98" customFormat="false" ht="15" hidden="false" customHeight="true" outlineLevel="0" collapsed="false">
      <c r="A98" s="5" t="s">
        <v>539</v>
      </c>
      <c r="B98" s="5" t="n">
        <v>2</v>
      </c>
      <c r="C98" s="5" t="s">
        <v>424</v>
      </c>
      <c r="D98" s="5" t="s">
        <v>425</v>
      </c>
      <c r="E98" s="5" t="s">
        <v>169</v>
      </c>
      <c r="F98" s="5" t="s">
        <v>170</v>
      </c>
      <c r="G98" s="5" t="s">
        <v>541</v>
      </c>
      <c r="H98" s="5" t="s">
        <v>163</v>
      </c>
      <c r="I98" s="5" t="s">
        <v>153</v>
      </c>
      <c r="J98" s="5" t="s">
        <v>108</v>
      </c>
      <c r="K98" s="5" t="s">
        <v>203</v>
      </c>
      <c r="L98" s="5" t="s">
        <v>159</v>
      </c>
      <c r="M98" s="5" t="s">
        <v>88</v>
      </c>
      <c r="N98" s="5" t="s">
        <v>118</v>
      </c>
      <c r="O98" s="5" t="s">
        <v>89</v>
      </c>
      <c r="P98" s="5" t="s">
        <v>93</v>
      </c>
      <c r="Q98" s="5" t="s">
        <v>201</v>
      </c>
      <c r="R98" s="5" t="s">
        <v>202</v>
      </c>
      <c r="S98" s="5" t="s">
        <v>203</v>
      </c>
      <c r="T98" s="5" t="s">
        <v>97</v>
      </c>
      <c r="U98" s="5" t="s">
        <v>157</v>
      </c>
      <c r="V98" s="5" t="s">
        <v>118</v>
      </c>
      <c r="W98" s="5" t="s">
        <v>204</v>
      </c>
      <c r="X98" s="5" t="s">
        <v>234</v>
      </c>
      <c r="Y98" s="5" t="n">
        <v>1</v>
      </c>
      <c r="Z98" s="5" t="n">
        <v>0</v>
      </c>
      <c r="AA98" s="5" t="str">
        <f aca="false">IF(Y98&gt;Z98,"Win",IF(Y98&lt;Z98,"Loss","Draw"))</f>
        <v>Win</v>
      </c>
      <c r="AB98" s="5" t="s">
        <v>98</v>
      </c>
      <c r="AC98" s="5" t="s">
        <v>99</v>
      </c>
      <c r="AD98" s="5" t="s">
        <v>542</v>
      </c>
      <c r="AE98" s="5" t="s">
        <v>543</v>
      </c>
      <c r="AF98" s="5" t="str">
        <f aca="false">IF(AD98&lt;AE98,AD98,AE98)</f>
        <v>Berserker, Cannon, Dark Prince, Dart Goblin, Fireball, Goblin Barrel, Ice Spirit, The Log</v>
      </c>
      <c r="AG98" s="5" t="str">
        <f aca="false">IF(AD98&lt;AE98,AE98,AD98)</f>
        <v>Bomb Tower, Fire Spirit, Goblin Barrel, Ice Spirit, Magic Archer, Ronin, Royal Delivery, Wall Breakers</v>
      </c>
      <c r="AH98" s="5" t="str">
        <f aca="false">IF(AD98=AF98,AA98,IF(AA98="Win","Loss",IF(AA98="Loss","Win","Draw")))</f>
        <v>Win</v>
      </c>
      <c r="AI98" s="5" t="s">
        <v>102</v>
      </c>
    </row>
    <row r="99" customFormat="false" ht="15" hidden="false" customHeight="true" outlineLevel="0" collapsed="false">
      <c r="A99" s="5" t="s">
        <v>539</v>
      </c>
      <c r="B99" s="5" t="n">
        <v>3</v>
      </c>
      <c r="C99" s="5" t="s">
        <v>424</v>
      </c>
      <c r="D99" s="5" t="s">
        <v>425</v>
      </c>
      <c r="E99" s="5" t="s">
        <v>169</v>
      </c>
      <c r="F99" s="5" t="s">
        <v>170</v>
      </c>
      <c r="G99" s="5" t="s">
        <v>544</v>
      </c>
      <c r="H99" s="5" t="s">
        <v>163</v>
      </c>
      <c r="I99" s="5" t="s">
        <v>137</v>
      </c>
      <c r="J99" s="5" t="s">
        <v>241</v>
      </c>
      <c r="K99" s="5" t="s">
        <v>114</v>
      </c>
      <c r="L99" s="5" t="s">
        <v>242</v>
      </c>
      <c r="M99" s="5" t="s">
        <v>126</v>
      </c>
      <c r="N99" s="5" t="s">
        <v>157</v>
      </c>
      <c r="O99" s="5" t="s">
        <v>87</v>
      </c>
      <c r="P99" s="5" t="s">
        <v>116</v>
      </c>
      <c r="Q99" s="5" t="s">
        <v>129</v>
      </c>
      <c r="R99" s="5" t="s">
        <v>219</v>
      </c>
      <c r="S99" s="5" t="s">
        <v>127</v>
      </c>
      <c r="T99" s="5" t="s">
        <v>173</v>
      </c>
      <c r="U99" s="5" t="s">
        <v>130</v>
      </c>
      <c r="V99" s="5" t="s">
        <v>124</v>
      </c>
      <c r="W99" s="5" t="s">
        <v>109</v>
      </c>
      <c r="X99" s="5" t="s">
        <v>193</v>
      </c>
      <c r="Y99" s="5" t="n">
        <v>1</v>
      </c>
      <c r="Z99" s="5" t="n">
        <v>0</v>
      </c>
      <c r="AA99" s="5" t="str">
        <f aca="false">IF(Y99&gt;Z99,"Win",IF(Y99&lt;Z99,"Loss","Draw"))</f>
        <v>Win</v>
      </c>
      <c r="AB99" s="5" t="s">
        <v>98</v>
      </c>
      <c r="AC99" s="5" t="s">
        <v>99</v>
      </c>
      <c r="AD99" s="5" t="s">
        <v>243</v>
      </c>
      <c r="AE99" s="5" t="s">
        <v>545</v>
      </c>
      <c r="AF99" s="5" t="str">
        <f aca="false">IF(AD99&lt;AE99,AD99,AE99)</f>
        <v>Arrows, Battle Ram, Guards, Mega Knight, Royal Ghost, Wizard, Zap, Zappies</v>
      </c>
      <c r="AG99" s="5" t="str">
        <f aca="false">IF(AD99&lt;AE99,AE99,AD99)</f>
        <v>Bomber, Fire Spirit, Giant Snowball, Goblin Drill, Knight, Poison, Skeletons, Tesla</v>
      </c>
      <c r="AH99" s="5" t="str">
        <f aca="false">IF(AD99=AF99,AA99,IF(AA99="Win","Loss",IF(AA99="Loss","Win","Draw")))</f>
        <v>Loss</v>
      </c>
      <c r="AI99" s="5" t="s">
        <v>102</v>
      </c>
    </row>
    <row r="100" customFormat="false" ht="15" hidden="false" customHeight="true" outlineLevel="0" collapsed="false">
      <c r="A100" s="5" t="s">
        <v>546</v>
      </c>
      <c r="B100" s="5" t="n">
        <v>1</v>
      </c>
      <c r="C100" s="5" t="s">
        <v>424</v>
      </c>
      <c r="D100" s="5" t="s">
        <v>425</v>
      </c>
      <c r="E100" s="5" t="s">
        <v>547</v>
      </c>
      <c r="F100" s="5" t="s">
        <v>548</v>
      </c>
      <c r="G100" s="5" t="s">
        <v>549</v>
      </c>
      <c r="H100" s="5" t="s">
        <v>163</v>
      </c>
      <c r="I100" s="5" t="s">
        <v>124</v>
      </c>
      <c r="J100" s="5" t="s">
        <v>158</v>
      </c>
      <c r="K100" s="5" t="s">
        <v>129</v>
      </c>
      <c r="L100" s="5" t="s">
        <v>165</v>
      </c>
      <c r="M100" s="5" t="s">
        <v>133</v>
      </c>
      <c r="N100" s="5" t="s">
        <v>164</v>
      </c>
      <c r="O100" s="5" t="s">
        <v>173</v>
      </c>
      <c r="P100" s="5" t="s">
        <v>130</v>
      </c>
      <c r="Q100" s="5" t="s">
        <v>152</v>
      </c>
      <c r="R100" s="5" t="s">
        <v>128</v>
      </c>
      <c r="S100" s="5" t="s">
        <v>107</v>
      </c>
      <c r="T100" s="5" t="s">
        <v>108</v>
      </c>
      <c r="U100" s="5" t="s">
        <v>306</v>
      </c>
      <c r="V100" s="5" t="s">
        <v>95</v>
      </c>
      <c r="W100" s="5" t="s">
        <v>187</v>
      </c>
      <c r="X100" s="5" t="s">
        <v>85</v>
      </c>
      <c r="Y100" s="5" t="n">
        <v>0</v>
      </c>
      <c r="Z100" s="5" t="n">
        <v>1</v>
      </c>
      <c r="AA100" s="5" t="str">
        <f aca="false">IF(Y100&gt;Z100,"Win",IF(Y100&lt;Z100,"Loss","Draw"))</f>
        <v>Loss</v>
      </c>
      <c r="AB100" s="5" t="s">
        <v>98</v>
      </c>
      <c r="AC100" s="5" t="s">
        <v>99</v>
      </c>
      <c r="AD100" s="5" t="s">
        <v>550</v>
      </c>
      <c r="AE100" s="5" t="s">
        <v>551</v>
      </c>
      <c r="AF100" s="5" t="str">
        <f aca="false">IF(AD100&lt;AE100,AD100,AE100)</f>
        <v>Arrows, Bowler, Earthquake, Hog Rider, Mega Knight, Mother Witch, Royal Ghost, Zappies</v>
      </c>
      <c r="AG100" s="5" t="str">
        <f aca="false">IF(AD100&lt;AE100,AE100,AD100)</f>
        <v>Baby Dragon, Barbarian Barrel, Dark Prince, Goblin Cage, Golden Knight, Golem, Lightning, Tornado</v>
      </c>
      <c r="AH100" s="5" t="str">
        <f aca="false">IF(AD100=AF100,AA100,IF(AA100="Win","Loss",IF(AA100="Loss","Win","Draw")))</f>
        <v>Loss</v>
      </c>
      <c r="AI100" s="5" t="s">
        <v>102</v>
      </c>
    </row>
    <row r="101" customFormat="false" ht="15" hidden="false" customHeight="true" outlineLevel="0" collapsed="false">
      <c r="A101" s="5" t="s">
        <v>546</v>
      </c>
      <c r="B101" s="5" t="n">
        <v>2</v>
      </c>
      <c r="C101" s="5" t="s">
        <v>424</v>
      </c>
      <c r="D101" s="5" t="s">
        <v>425</v>
      </c>
      <c r="E101" s="5" t="s">
        <v>547</v>
      </c>
      <c r="F101" s="5" t="s">
        <v>548</v>
      </c>
      <c r="G101" s="5" t="s">
        <v>552</v>
      </c>
      <c r="H101" s="5" t="s">
        <v>163</v>
      </c>
      <c r="I101" s="5" t="s">
        <v>92</v>
      </c>
      <c r="J101" s="5" t="s">
        <v>91</v>
      </c>
      <c r="K101" s="5" t="s">
        <v>90</v>
      </c>
      <c r="L101" s="5" t="s">
        <v>125</v>
      </c>
      <c r="M101" s="5" t="s">
        <v>93</v>
      </c>
      <c r="N101" s="5" t="s">
        <v>96</v>
      </c>
      <c r="O101" s="5" t="s">
        <v>94</v>
      </c>
      <c r="P101" s="5" t="s">
        <v>95</v>
      </c>
      <c r="Q101" s="5" t="s">
        <v>109</v>
      </c>
      <c r="R101" s="5" t="s">
        <v>186</v>
      </c>
      <c r="S101" s="5" t="s">
        <v>284</v>
      </c>
      <c r="T101" s="5" t="s">
        <v>242</v>
      </c>
      <c r="U101" s="5" t="s">
        <v>110</v>
      </c>
      <c r="V101" s="5" t="s">
        <v>111</v>
      </c>
      <c r="W101" s="5" t="s">
        <v>130</v>
      </c>
      <c r="X101" s="5" t="s">
        <v>126</v>
      </c>
      <c r="Y101" s="5" t="n">
        <v>2</v>
      </c>
      <c r="Z101" s="5" t="n">
        <v>1</v>
      </c>
      <c r="AA101" s="5" t="str">
        <f aca="false">IF(Y101&gt;Z101,"Win",IF(Y101&lt;Z101,"Loss","Draw"))</f>
        <v>Win</v>
      </c>
      <c r="AB101" s="5" t="s">
        <v>98</v>
      </c>
      <c r="AC101" s="5" t="s">
        <v>99</v>
      </c>
      <c r="AD101" s="5" t="s">
        <v>216</v>
      </c>
      <c r="AE101" s="5" t="s">
        <v>553</v>
      </c>
      <c r="AF101" s="5" t="str">
        <f aca="false">IF(AD101&lt;AE101,AD101,AE101)</f>
        <v>Arrows, Balloon, Bomber, Inferno Dragon, Lava Hound, Miner, Skeletons, Zap</v>
      </c>
      <c r="AG101" s="5" t="str">
        <f aca="false">IF(AD101&lt;AE101,AE101,AD101)</f>
        <v>Barbarian Barrel, Cannon Cart, Fireball, Goblins, Minions, Mortar, Rascals, Skeleton Barrel</v>
      </c>
      <c r="AH101" s="5" t="str">
        <f aca="false">IF(AD101=AF101,AA101,IF(AA101="Win","Loss",IF(AA101="Loss","Win","Draw")))</f>
        <v>Loss</v>
      </c>
      <c r="AI101" s="5" t="s">
        <v>102</v>
      </c>
    </row>
    <row r="102" customFormat="false" ht="15" hidden="false" customHeight="true" outlineLevel="0" collapsed="false">
      <c r="A102" s="5" t="s">
        <v>546</v>
      </c>
      <c r="B102" s="5" t="n">
        <v>3</v>
      </c>
      <c r="C102" s="5" t="s">
        <v>424</v>
      </c>
      <c r="D102" s="5" t="s">
        <v>425</v>
      </c>
      <c r="E102" s="5" t="s">
        <v>547</v>
      </c>
      <c r="F102" s="5" t="s">
        <v>548</v>
      </c>
      <c r="G102" s="5" t="s">
        <v>554</v>
      </c>
      <c r="H102" s="5" t="s">
        <v>163</v>
      </c>
      <c r="I102" s="5" t="s">
        <v>137</v>
      </c>
      <c r="J102" s="5" t="s">
        <v>194</v>
      </c>
      <c r="K102" s="5" t="s">
        <v>114</v>
      </c>
      <c r="L102" s="5" t="s">
        <v>97</v>
      </c>
      <c r="M102" s="5" t="s">
        <v>88</v>
      </c>
      <c r="N102" s="5" t="s">
        <v>116</v>
      </c>
      <c r="O102" s="5" t="s">
        <v>157</v>
      </c>
      <c r="P102" s="5" t="s">
        <v>234</v>
      </c>
      <c r="Q102" s="5" t="s">
        <v>127</v>
      </c>
      <c r="R102" s="5" t="s">
        <v>158</v>
      </c>
      <c r="S102" s="5" t="s">
        <v>141</v>
      </c>
      <c r="T102" s="5" t="s">
        <v>294</v>
      </c>
      <c r="U102" s="5" t="s">
        <v>143</v>
      </c>
      <c r="V102" s="5" t="s">
        <v>124</v>
      </c>
      <c r="W102" s="5" t="s">
        <v>173</v>
      </c>
      <c r="X102" s="5" t="s">
        <v>117</v>
      </c>
      <c r="Y102" s="5" t="n">
        <v>0</v>
      </c>
      <c r="Z102" s="5" t="n">
        <v>1</v>
      </c>
      <c r="AA102" s="5" t="str">
        <f aca="false">IF(Y102&gt;Z102,"Win",IF(Y102&lt;Z102,"Loss","Draw"))</f>
        <v>Loss</v>
      </c>
      <c r="AB102" s="5" t="s">
        <v>98</v>
      </c>
      <c r="AC102" s="5" t="s">
        <v>99</v>
      </c>
      <c r="AD102" s="5" t="s">
        <v>555</v>
      </c>
      <c r="AE102" s="5" t="s">
        <v>556</v>
      </c>
      <c r="AF102" s="5" t="str">
        <f aca="false">IF(AD102&lt;AE102,AD102,AE102)</f>
        <v>Archer Queen, Berserker, Bomb Tower, Fire Spirit, Giant Snowball, Goblin Drill, Poison, Ronin</v>
      </c>
      <c r="AG102" s="5" t="str">
        <f aca="false">IF(AD102&lt;AE102,AE102,AD102)</f>
        <v>Battle Ram, Bowler, Giant Skeleton, Heal Spirit, Lumberjack, Royal Ghost, Vines, Zappies</v>
      </c>
      <c r="AH102" s="5" t="str">
        <f aca="false">IF(AD102=AF102,AA102,IF(AA102="Win","Loss",IF(AA102="Loss","Win","Draw")))</f>
        <v>Loss</v>
      </c>
      <c r="AI102" s="5" t="s">
        <v>102</v>
      </c>
    </row>
    <row r="103" customFormat="false" ht="15" hidden="false" customHeight="true" outlineLevel="0" collapsed="false">
      <c r="A103" s="5" t="s">
        <v>557</v>
      </c>
      <c r="B103" s="5" t="n">
        <v>1</v>
      </c>
      <c r="C103" s="5" t="s">
        <v>424</v>
      </c>
      <c r="D103" s="5" t="s">
        <v>425</v>
      </c>
      <c r="E103" s="6" t="s">
        <v>558</v>
      </c>
      <c r="F103" s="5" t="s">
        <v>559</v>
      </c>
      <c r="G103" s="5" t="s">
        <v>560</v>
      </c>
      <c r="H103" s="5" t="s">
        <v>163</v>
      </c>
      <c r="I103" s="5" t="s">
        <v>87</v>
      </c>
      <c r="J103" s="5" t="s">
        <v>91</v>
      </c>
      <c r="K103" s="5" t="s">
        <v>114</v>
      </c>
      <c r="L103" s="5" t="s">
        <v>116</v>
      </c>
      <c r="M103" s="5" t="s">
        <v>97</v>
      </c>
      <c r="N103" s="5" t="s">
        <v>137</v>
      </c>
      <c r="O103" s="5" t="s">
        <v>242</v>
      </c>
      <c r="P103" s="5" t="s">
        <v>157</v>
      </c>
      <c r="Q103" s="5" t="s">
        <v>129</v>
      </c>
      <c r="R103" s="5" t="s">
        <v>108</v>
      </c>
      <c r="S103" s="5" t="s">
        <v>107</v>
      </c>
      <c r="T103" s="5" t="s">
        <v>112</v>
      </c>
      <c r="U103" s="5" t="s">
        <v>165</v>
      </c>
      <c r="V103" s="5" t="s">
        <v>150</v>
      </c>
      <c r="W103" s="5" t="s">
        <v>93</v>
      </c>
      <c r="X103" s="5" t="s">
        <v>95</v>
      </c>
      <c r="Y103" s="5" t="n">
        <v>0</v>
      </c>
      <c r="Z103" s="5" t="n">
        <v>3</v>
      </c>
      <c r="AA103" s="5" t="str">
        <f aca="false">IF(Y103&gt;Z103,"Win",IF(Y103&lt;Z103,"Loss","Draw"))</f>
        <v>Loss</v>
      </c>
      <c r="AB103" s="5" t="s">
        <v>98</v>
      </c>
      <c r="AC103" s="5" t="s">
        <v>99</v>
      </c>
      <c r="AD103" s="5" t="s">
        <v>321</v>
      </c>
      <c r="AE103" s="5" t="s">
        <v>561</v>
      </c>
      <c r="AF103" s="5" t="str">
        <f aca="false">IF(AD103&lt;AE103,AD103,AE103)</f>
        <v>Barbarian Barrel, Dark Prince, Electro Spirit, Fireball, Goblin Cage, Hog Rider, Mega Knight, Spirit Empress</v>
      </c>
      <c r="AG103" s="5" t="str">
        <f aca="false">IF(AD103&lt;AE103,AE103,AD103)</f>
        <v>Bomber, Fire Spirit, Giant Snowball, Goblin Drill, Goblins, Poison, Ronin, Tesla</v>
      </c>
      <c r="AH103" s="5" t="str">
        <f aca="false">IF(AD103=AF103,AA103,IF(AA103="Win","Loss",IF(AA103="Loss","Win","Draw")))</f>
        <v>Win</v>
      </c>
      <c r="AI103" s="5" t="s">
        <v>102</v>
      </c>
    </row>
    <row r="104" customFormat="false" ht="15" hidden="false" customHeight="true" outlineLevel="0" collapsed="false">
      <c r="A104" s="5" t="s">
        <v>557</v>
      </c>
      <c r="B104" s="5" t="n">
        <v>2</v>
      </c>
      <c r="C104" s="5" t="s">
        <v>424</v>
      </c>
      <c r="D104" s="5" t="s">
        <v>425</v>
      </c>
      <c r="E104" s="6" t="s">
        <v>558</v>
      </c>
      <c r="F104" s="5" t="s">
        <v>559</v>
      </c>
      <c r="G104" s="5" t="s">
        <v>562</v>
      </c>
      <c r="H104" s="5" t="s">
        <v>163</v>
      </c>
      <c r="I104" s="5" t="s">
        <v>92</v>
      </c>
      <c r="J104" s="5" t="s">
        <v>563</v>
      </c>
      <c r="K104" s="5" t="s">
        <v>90</v>
      </c>
      <c r="L104" s="5" t="s">
        <v>93</v>
      </c>
      <c r="M104" s="5" t="s">
        <v>96</v>
      </c>
      <c r="N104" s="5" t="s">
        <v>94</v>
      </c>
      <c r="O104" s="5" t="s">
        <v>95</v>
      </c>
      <c r="P104" s="5" t="s">
        <v>125</v>
      </c>
      <c r="Q104" s="5" t="s">
        <v>233</v>
      </c>
      <c r="R104" s="5" t="s">
        <v>202</v>
      </c>
      <c r="S104" s="5" t="s">
        <v>201</v>
      </c>
      <c r="T104" s="5" t="s">
        <v>126</v>
      </c>
      <c r="U104" s="5" t="s">
        <v>97</v>
      </c>
      <c r="V104" s="5" t="s">
        <v>234</v>
      </c>
      <c r="W104" s="5" t="s">
        <v>157</v>
      </c>
      <c r="X104" s="5" t="s">
        <v>204</v>
      </c>
      <c r="Y104" s="5" t="n">
        <v>0</v>
      </c>
      <c r="Z104" s="5" t="n">
        <v>1</v>
      </c>
      <c r="AA104" s="5" t="str">
        <f aca="false">IF(Y104&gt;Z104,"Win",IF(Y104&lt;Z104,"Loss","Draw"))</f>
        <v>Loss</v>
      </c>
      <c r="AB104" s="5" t="s">
        <v>98</v>
      </c>
      <c r="AC104" s="5" t="s">
        <v>99</v>
      </c>
      <c r="AD104" s="5" t="s">
        <v>564</v>
      </c>
      <c r="AE104" s="5" t="s">
        <v>565</v>
      </c>
      <c r="AF104" s="5" t="str">
        <f aca="false">IF(AD104&lt;AE104,AD104,AE104)</f>
        <v>Barbarian Barrel, Cannon Cart, Fireball, Minions, Mortar, Rascals, Skeleton Barrel, Skeleton King</v>
      </c>
      <c r="AG104" s="5" t="str">
        <f aca="false">IF(AD104&lt;AE104,AE104,AD104)</f>
        <v>Bats, Bomb Tower, Fire Spirit, Magic Archer, Ronin, Royal Delivery, Skeletons, Wall Breakers</v>
      </c>
      <c r="AH104" s="5" t="str">
        <f aca="false">IF(AD104=AF104,AA104,IF(AA104="Win","Loss",IF(AA104="Loss","Win","Draw")))</f>
        <v>Loss</v>
      </c>
      <c r="AI104" s="5" t="s">
        <v>102</v>
      </c>
    </row>
    <row r="105" customFormat="false" ht="15" hidden="false" customHeight="true" outlineLevel="0" collapsed="false">
      <c r="A105" s="5" t="s">
        <v>566</v>
      </c>
      <c r="B105" s="5" t="n">
        <v>1</v>
      </c>
      <c r="C105" s="5" t="s">
        <v>424</v>
      </c>
      <c r="D105" s="5" t="s">
        <v>425</v>
      </c>
      <c r="E105" s="5" t="s">
        <v>567</v>
      </c>
      <c r="F105" s="5" t="s">
        <v>568</v>
      </c>
      <c r="G105" s="5" t="s">
        <v>569</v>
      </c>
      <c r="H105" s="5" t="s">
        <v>163</v>
      </c>
      <c r="I105" s="5" t="s">
        <v>127</v>
      </c>
      <c r="J105" s="5" t="s">
        <v>128</v>
      </c>
      <c r="K105" s="5" t="s">
        <v>129</v>
      </c>
      <c r="L105" s="5" t="s">
        <v>133</v>
      </c>
      <c r="M105" s="5" t="s">
        <v>132</v>
      </c>
      <c r="N105" s="5" t="s">
        <v>131</v>
      </c>
      <c r="O105" s="5" t="s">
        <v>86</v>
      </c>
      <c r="P105" s="5" t="s">
        <v>130</v>
      </c>
      <c r="Q105" s="5" t="s">
        <v>90</v>
      </c>
      <c r="R105" s="5" t="s">
        <v>123</v>
      </c>
      <c r="S105" s="5" t="s">
        <v>124</v>
      </c>
      <c r="T105" s="5" t="s">
        <v>125</v>
      </c>
      <c r="U105" s="5" t="s">
        <v>85</v>
      </c>
      <c r="V105" s="5" t="s">
        <v>96</v>
      </c>
      <c r="W105" s="5" t="s">
        <v>126</v>
      </c>
      <c r="X105" s="5" t="s">
        <v>95</v>
      </c>
      <c r="Y105" s="5" t="n">
        <v>0</v>
      </c>
      <c r="Z105" s="5" t="n">
        <v>1</v>
      </c>
      <c r="AA105" s="5" t="str">
        <f aca="false">IF(Y105&gt;Z105,"Win",IF(Y105&lt;Z105,"Loss","Draw"))</f>
        <v>Loss</v>
      </c>
      <c r="AB105" s="5" t="s">
        <v>98</v>
      </c>
      <c r="AC105" s="5" t="s">
        <v>99</v>
      </c>
      <c r="AD105" s="5" t="s">
        <v>135</v>
      </c>
      <c r="AE105" s="5" t="s">
        <v>134</v>
      </c>
      <c r="AF105" s="5" t="str">
        <f aca="false">IF(AD105&lt;AE105,AD105,AE105)</f>
        <v>Arrows, Bandit, Battle Ram, Electro Wizard, Golden Knight, Mega Knight, Mother Witch, Skeleton Dragons</v>
      </c>
      <c r="AG105" s="5" t="str">
        <f aca="false">IF(AD105&lt;AE105,AE105,AD105)</f>
        <v>Barbarian Barrel, Cannon Cart, Goblinstein, Lightning, Minions, Mortar, Royal Ghost, Skeletons</v>
      </c>
      <c r="AH105" s="5" t="str">
        <f aca="false">IF(AD105=AF105,AA105,IF(AA105="Win","Loss",IF(AA105="Loss","Win","Draw")))</f>
        <v>Loss</v>
      </c>
      <c r="AI105" s="5" t="s">
        <v>102</v>
      </c>
    </row>
    <row r="106" customFormat="false" ht="15" hidden="false" customHeight="true" outlineLevel="0" collapsed="false">
      <c r="A106" s="5" t="s">
        <v>566</v>
      </c>
      <c r="B106" s="5" t="n">
        <v>2</v>
      </c>
      <c r="C106" s="5" t="s">
        <v>424</v>
      </c>
      <c r="D106" s="5" t="s">
        <v>425</v>
      </c>
      <c r="E106" s="5" t="s">
        <v>567</v>
      </c>
      <c r="F106" s="5" t="s">
        <v>568</v>
      </c>
      <c r="G106" s="5" t="s">
        <v>570</v>
      </c>
      <c r="H106" s="5" t="s">
        <v>163</v>
      </c>
      <c r="I106" s="5" t="s">
        <v>84</v>
      </c>
      <c r="J106" s="5" t="s">
        <v>108</v>
      </c>
      <c r="K106" s="5" t="s">
        <v>82</v>
      </c>
      <c r="L106" s="5" t="s">
        <v>126</v>
      </c>
      <c r="M106" s="5" t="s">
        <v>150</v>
      </c>
      <c r="N106" s="5" t="s">
        <v>87</v>
      </c>
      <c r="O106" s="5" t="s">
        <v>89</v>
      </c>
      <c r="P106" s="5" t="s">
        <v>85</v>
      </c>
      <c r="Q106" s="5" t="s">
        <v>127</v>
      </c>
      <c r="R106" s="5" t="s">
        <v>128</v>
      </c>
      <c r="S106" s="5" t="s">
        <v>129</v>
      </c>
      <c r="T106" s="5" t="s">
        <v>133</v>
      </c>
      <c r="U106" s="5" t="s">
        <v>97</v>
      </c>
      <c r="V106" s="5" t="s">
        <v>131</v>
      </c>
      <c r="W106" s="5" t="s">
        <v>173</v>
      </c>
      <c r="X106" s="5" t="s">
        <v>130</v>
      </c>
      <c r="Y106" s="5" t="n">
        <v>0</v>
      </c>
      <c r="Z106" s="5" t="n">
        <v>1</v>
      </c>
      <c r="AA106" s="5" t="str">
        <f aca="false">IF(Y106&gt;Z106,"Win",IF(Y106&lt;Z106,"Loss","Draw"))</f>
        <v>Loss</v>
      </c>
      <c r="AB106" s="5" t="s">
        <v>98</v>
      </c>
      <c r="AC106" s="5" t="s">
        <v>99</v>
      </c>
      <c r="AD106" s="5" t="s">
        <v>571</v>
      </c>
      <c r="AE106" s="5" t="s">
        <v>503</v>
      </c>
      <c r="AF106" s="5" t="str">
        <f aca="false">IF(AD106&lt;AE106,AD106,AE106)</f>
        <v>Archers, Dark Prince, Electro Spirit, Lightning, Royal Hogs, Skeletons, Tesla, The Log</v>
      </c>
      <c r="AG106" s="5" t="str">
        <f aca="false">IF(AD106&lt;AE106,AE106,AD106)</f>
        <v>Arrows, Bandit, Battle Ram, Golden Knight, Mega Knight, Mother Witch, Ronin, Zappies</v>
      </c>
      <c r="AH106" s="5" t="str">
        <f aca="false">IF(AD106=AF106,AA106,IF(AA106="Win","Loss",IF(AA106="Loss","Win","Draw")))</f>
        <v>Loss</v>
      </c>
      <c r="AI106" s="5" t="s">
        <v>102</v>
      </c>
    </row>
    <row r="107" customFormat="false" ht="15" hidden="false" customHeight="true" outlineLevel="0" collapsed="false">
      <c r="A107" s="5" t="s">
        <v>572</v>
      </c>
      <c r="B107" s="5" t="n">
        <v>1</v>
      </c>
      <c r="C107" s="5" t="s">
        <v>424</v>
      </c>
      <c r="D107" s="5" t="s">
        <v>425</v>
      </c>
      <c r="E107" s="5" t="s">
        <v>573</v>
      </c>
      <c r="F107" s="5" t="s">
        <v>574</v>
      </c>
      <c r="G107" s="5" t="s">
        <v>575</v>
      </c>
      <c r="H107" s="5" t="s">
        <v>163</v>
      </c>
      <c r="I107" s="5" t="s">
        <v>203</v>
      </c>
      <c r="J107" s="5" t="s">
        <v>202</v>
      </c>
      <c r="K107" s="5" t="s">
        <v>201</v>
      </c>
      <c r="L107" s="5" t="s">
        <v>208</v>
      </c>
      <c r="M107" s="5" t="s">
        <v>88</v>
      </c>
      <c r="N107" s="5" t="s">
        <v>157</v>
      </c>
      <c r="O107" s="5" t="s">
        <v>209</v>
      </c>
      <c r="P107" s="5" t="s">
        <v>93</v>
      </c>
      <c r="Q107" s="5" t="s">
        <v>177</v>
      </c>
      <c r="R107" s="5" t="s">
        <v>83</v>
      </c>
      <c r="S107" s="5" t="s">
        <v>407</v>
      </c>
      <c r="T107" s="5" t="s">
        <v>150</v>
      </c>
      <c r="U107" s="5" t="s">
        <v>178</v>
      </c>
      <c r="V107" s="5" t="s">
        <v>95</v>
      </c>
      <c r="W107" s="5" t="s">
        <v>93</v>
      </c>
      <c r="X107" s="5" t="s">
        <v>215</v>
      </c>
      <c r="Y107" s="5" t="n">
        <v>1</v>
      </c>
      <c r="Z107" s="5" t="n">
        <v>0</v>
      </c>
      <c r="AA107" s="5" t="str">
        <f aca="false">IF(Y107&gt;Z107,"Win",IF(Y107&lt;Z107,"Loss","Draw"))</f>
        <v>Win</v>
      </c>
      <c r="AB107" s="5" t="s">
        <v>98</v>
      </c>
      <c r="AC107" s="5" t="s">
        <v>99</v>
      </c>
      <c r="AD107" s="5" t="s">
        <v>576</v>
      </c>
      <c r="AE107" s="5" t="s">
        <v>577</v>
      </c>
      <c r="AF107" s="5" t="str">
        <f aca="false">IF(AD107&lt;AE107,AD107,AE107)</f>
        <v>Barbarian Barrel, Electro Spirit, Fireball, Firecracker, Fisherman, Monk, Phoenix, Royal Giant</v>
      </c>
      <c r="AG107" s="5" t="str">
        <f aca="false">IF(AD107&lt;AE107,AE107,AD107)</f>
        <v>Berserker, Fire Spirit, Fireball, Goblin Barrel, Inferno Tower, Magic Archer, Valkyrie, Wall Breakers</v>
      </c>
      <c r="AH107" s="5" t="str">
        <f aca="false">IF(AD107=AF107,AA107,IF(AA107="Win","Loss",IF(AA107="Loss","Win","Draw")))</f>
        <v>Loss</v>
      </c>
      <c r="AI107" s="5" t="s">
        <v>102</v>
      </c>
    </row>
    <row r="108" customFormat="false" ht="15" hidden="false" customHeight="true" outlineLevel="0" collapsed="false">
      <c r="A108" s="5" t="s">
        <v>572</v>
      </c>
      <c r="B108" s="5" t="n">
        <v>2</v>
      </c>
      <c r="C108" s="5" t="s">
        <v>424</v>
      </c>
      <c r="D108" s="5" t="s">
        <v>425</v>
      </c>
      <c r="E108" s="5" t="s">
        <v>573</v>
      </c>
      <c r="F108" s="5" t="s">
        <v>574</v>
      </c>
      <c r="G108" s="5" t="s">
        <v>578</v>
      </c>
      <c r="H108" s="5" t="s">
        <v>163</v>
      </c>
      <c r="I108" s="5" t="s">
        <v>172</v>
      </c>
      <c r="J108" s="5" t="s">
        <v>108</v>
      </c>
      <c r="K108" s="5" t="s">
        <v>91</v>
      </c>
      <c r="L108" s="5" t="s">
        <v>118</v>
      </c>
      <c r="M108" s="5" t="s">
        <v>119</v>
      </c>
      <c r="N108" s="5" t="s">
        <v>204</v>
      </c>
      <c r="O108" s="5" t="s">
        <v>116</v>
      </c>
      <c r="P108" s="5" t="s">
        <v>115</v>
      </c>
      <c r="Q108" s="5" t="s">
        <v>159</v>
      </c>
      <c r="R108" s="5" t="s">
        <v>337</v>
      </c>
      <c r="S108" s="5" t="s">
        <v>203</v>
      </c>
      <c r="T108" s="5" t="s">
        <v>579</v>
      </c>
      <c r="U108" s="5" t="s">
        <v>109</v>
      </c>
      <c r="V108" s="5" t="s">
        <v>580</v>
      </c>
      <c r="W108" s="5" t="s">
        <v>157</v>
      </c>
      <c r="X108" s="5" t="s">
        <v>94</v>
      </c>
      <c r="Y108" s="5" t="n">
        <v>1</v>
      </c>
      <c r="Z108" s="5" t="n">
        <v>0</v>
      </c>
      <c r="AA108" s="5" t="str">
        <f aca="false">IF(Y108&gt;Z108,"Win",IF(Y108&lt;Z108,"Loss","Draw"))</f>
        <v>Win</v>
      </c>
      <c r="AB108" s="5" t="s">
        <v>98</v>
      </c>
      <c r="AC108" s="5" t="s">
        <v>99</v>
      </c>
      <c r="AD108" s="5" t="s">
        <v>581</v>
      </c>
      <c r="AE108" s="5" t="s">
        <v>582</v>
      </c>
      <c r="AF108" s="5" t="str">
        <f aca="false">IF(AD108&lt;AE108,AD108,AE108)</f>
        <v>Boss Bandit, Dart Goblin, Fire Spirit, Goblin Barrel, Goblin Curse, Goblin Gang, Rascals, Zap</v>
      </c>
      <c r="AG108" s="5" t="str">
        <f aca="false">IF(AD108&lt;AE108,AE108,AD108)</f>
        <v>Dark Prince, Goblin Hut, Goblins, Graveyard, Ice Spirit, Musketeer, Poison, Royal Delivery</v>
      </c>
      <c r="AH108" s="5" t="str">
        <f aca="false">IF(AD108=AF108,AA108,IF(AA108="Win","Loss",IF(AA108="Loss","Win","Draw")))</f>
        <v>Loss</v>
      </c>
      <c r="AI108" s="5" t="s">
        <v>102</v>
      </c>
    </row>
    <row r="109" customFormat="false" ht="15" hidden="false" customHeight="true" outlineLevel="0" collapsed="false">
      <c r="A109" s="5" t="s">
        <v>583</v>
      </c>
      <c r="B109" s="5" t="n">
        <v>1</v>
      </c>
      <c r="C109" s="5" t="s">
        <v>424</v>
      </c>
      <c r="D109" s="5" t="s">
        <v>425</v>
      </c>
      <c r="E109" s="5" t="s">
        <v>584</v>
      </c>
      <c r="F109" s="5" t="s">
        <v>585</v>
      </c>
      <c r="G109" s="5" t="s">
        <v>586</v>
      </c>
      <c r="H109" s="5" t="s">
        <v>163</v>
      </c>
      <c r="I109" s="5" t="s">
        <v>177</v>
      </c>
      <c r="J109" s="5" t="s">
        <v>188</v>
      </c>
      <c r="K109" s="5" t="s">
        <v>83</v>
      </c>
      <c r="L109" s="5" t="s">
        <v>86</v>
      </c>
      <c r="M109" s="5" t="s">
        <v>133</v>
      </c>
      <c r="N109" s="5" t="s">
        <v>215</v>
      </c>
      <c r="O109" s="5" t="s">
        <v>89</v>
      </c>
      <c r="P109" s="5" t="s">
        <v>93</v>
      </c>
      <c r="Q109" s="5" t="s">
        <v>203</v>
      </c>
      <c r="R109" s="5" t="s">
        <v>202</v>
      </c>
      <c r="S109" s="5" t="s">
        <v>201</v>
      </c>
      <c r="T109" s="5" t="s">
        <v>88</v>
      </c>
      <c r="U109" s="5" t="s">
        <v>118</v>
      </c>
      <c r="V109" s="5" t="s">
        <v>157</v>
      </c>
      <c r="W109" s="5" t="s">
        <v>209</v>
      </c>
      <c r="X109" s="5" t="s">
        <v>204</v>
      </c>
      <c r="Y109" s="5" t="n">
        <v>1</v>
      </c>
      <c r="Z109" s="5" t="n">
        <v>0</v>
      </c>
      <c r="AA109" s="5" t="str">
        <f aca="false">IF(Y109&gt;Z109,"Win",IF(Y109&lt;Z109,"Loss","Draw"))</f>
        <v>Win</v>
      </c>
      <c r="AB109" s="5" t="s">
        <v>98</v>
      </c>
      <c r="AC109" s="5" t="s">
        <v>99</v>
      </c>
      <c r="AD109" s="5" t="s">
        <v>494</v>
      </c>
      <c r="AE109" s="5" t="s">
        <v>587</v>
      </c>
      <c r="AF109" s="5" t="str">
        <f aca="false">IF(AD109&lt;AE109,AD109,AE109)</f>
        <v>Berserker, Fire Spirit, Goblin Barrel, Ice Spirit, Inferno Tower, Magic Archer, Royal Delivery, Wall Breakers</v>
      </c>
      <c r="AG109" s="5" t="str">
        <f aca="false">IF(AD109&lt;AE109,AE109,AD109)</f>
        <v>Fireball, Fisherman, Monk, Mother Witch, Royal Giant, Skeleton Dragons, The Log, Tombstone</v>
      </c>
      <c r="AH109" s="5" t="str">
        <f aca="false">IF(AD109=AF109,AA109,IF(AA109="Win","Loss",IF(AA109="Loss","Win","Draw")))</f>
        <v>Loss</v>
      </c>
      <c r="AI109" s="5" t="s">
        <v>102</v>
      </c>
    </row>
    <row r="110" customFormat="false" ht="15" hidden="false" customHeight="true" outlineLevel="0" collapsed="false">
      <c r="A110" s="5" t="s">
        <v>583</v>
      </c>
      <c r="B110" s="5" t="n">
        <v>2</v>
      </c>
      <c r="C110" s="5" t="s">
        <v>424</v>
      </c>
      <c r="D110" s="5" t="s">
        <v>425</v>
      </c>
      <c r="E110" s="5" t="s">
        <v>584</v>
      </c>
      <c r="F110" s="5" t="s">
        <v>585</v>
      </c>
      <c r="G110" s="5" t="s">
        <v>588</v>
      </c>
      <c r="H110" s="5" t="s">
        <v>163</v>
      </c>
      <c r="I110" s="5" t="s">
        <v>90</v>
      </c>
      <c r="J110" s="5" t="s">
        <v>123</v>
      </c>
      <c r="K110" s="5" t="s">
        <v>124</v>
      </c>
      <c r="L110" s="5" t="s">
        <v>125</v>
      </c>
      <c r="M110" s="5" t="s">
        <v>96</v>
      </c>
      <c r="N110" s="5" t="s">
        <v>126</v>
      </c>
      <c r="O110" s="5" t="s">
        <v>95</v>
      </c>
      <c r="P110" s="5" t="s">
        <v>85</v>
      </c>
      <c r="Q110" s="5" t="s">
        <v>141</v>
      </c>
      <c r="R110" s="5" t="s">
        <v>95</v>
      </c>
      <c r="S110" s="5" t="s">
        <v>107</v>
      </c>
      <c r="T110" s="5" t="s">
        <v>177</v>
      </c>
      <c r="U110" s="5" t="s">
        <v>86</v>
      </c>
      <c r="V110" s="5" t="s">
        <v>93</v>
      </c>
      <c r="W110" s="5" t="s">
        <v>178</v>
      </c>
      <c r="X110" s="5" t="s">
        <v>150</v>
      </c>
      <c r="Y110" s="5" t="n">
        <v>1</v>
      </c>
      <c r="Z110" s="5" t="n">
        <v>0</v>
      </c>
      <c r="AA110" s="5" t="str">
        <f aca="false">IF(Y110&gt;Z110,"Win",IF(Y110&lt;Z110,"Loss","Draw"))</f>
        <v>Win</v>
      </c>
      <c r="AB110" s="5" t="s">
        <v>98</v>
      </c>
      <c r="AC110" s="5" t="s">
        <v>99</v>
      </c>
      <c r="AD110" s="5" t="s">
        <v>134</v>
      </c>
      <c r="AE110" s="5" t="s">
        <v>589</v>
      </c>
      <c r="AF110" s="5" t="str">
        <f aca="false">IF(AD110&lt;AE110,AD110,AE110)</f>
        <v>Barbarian Barrel, Cannon Cart, Goblinstein, Lightning, Minions, Mortar, Royal Ghost, Skeletons</v>
      </c>
      <c r="AG110" s="5" t="str">
        <f aca="false">IF(AD110&lt;AE110,AE110,AD110)</f>
        <v>Barbarian Barrel, Electro Spirit, Fireball, Goblin Cage, Lumberjack, Phoenix, Royal Giant, Skeleton Dragons</v>
      </c>
      <c r="AH110" s="5" t="str">
        <f aca="false">IF(AD110=AF110,AA110,IF(AA110="Win","Loss",IF(AA110="Loss","Win","Draw")))</f>
        <v>Win</v>
      </c>
      <c r="AI110" s="5" t="s">
        <v>102</v>
      </c>
    </row>
    <row r="111" customFormat="false" ht="15" hidden="false" customHeight="true" outlineLevel="0" collapsed="false">
      <c r="A111" s="5" t="s">
        <v>590</v>
      </c>
      <c r="B111" s="5" t="n">
        <v>1</v>
      </c>
      <c r="C111" s="5" t="s">
        <v>424</v>
      </c>
      <c r="D111" s="5" t="s">
        <v>425</v>
      </c>
      <c r="E111" s="5" t="s">
        <v>591</v>
      </c>
      <c r="F111" s="5" t="s">
        <v>592</v>
      </c>
      <c r="G111" s="5" t="s">
        <v>593</v>
      </c>
      <c r="H111" s="5" t="s">
        <v>163</v>
      </c>
      <c r="I111" s="5" t="s">
        <v>114</v>
      </c>
      <c r="J111" s="5" t="s">
        <v>241</v>
      </c>
      <c r="K111" s="5" t="s">
        <v>137</v>
      </c>
      <c r="L111" s="5" t="s">
        <v>157</v>
      </c>
      <c r="M111" s="5" t="s">
        <v>242</v>
      </c>
      <c r="N111" s="5" t="s">
        <v>88</v>
      </c>
      <c r="O111" s="5" t="s">
        <v>153</v>
      </c>
      <c r="P111" s="5" t="s">
        <v>116</v>
      </c>
      <c r="Q111" s="5" t="s">
        <v>127</v>
      </c>
      <c r="R111" s="5" t="s">
        <v>128</v>
      </c>
      <c r="S111" s="5" t="s">
        <v>129</v>
      </c>
      <c r="T111" s="5" t="s">
        <v>133</v>
      </c>
      <c r="U111" s="5" t="s">
        <v>130</v>
      </c>
      <c r="V111" s="5" t="s">
        <v>86</v>
      </c>
      <c r="W111" s="5" t="s">
        <v>131</v>
      </c>
      <c r="X111" s="5" t="s">
        <v>97</v>
      </c>
      <c r="Y111" s="5" t="n">
        <v>0</v>
      </c>
      <c r="Z111" s="5" t="n">
        <v>1</v>
      </c>
      <c r="AA111" s="5" t="str">
        <f aca="false">IF(Y111&gt;Z111,"Win",IF(Y111&lt;Z111,"Loss","Draw"))</f>
        <v>Loss</v>
      </c>
      <c r="AB111" s="5" t="s">
        <v>98</v>
      </c>
      <c r="AC111" s="5" t="s">
        <v>99</v>
      </c>
      <c r="AD111" s="5" t="s">
        <v>594</v>
      </c>
      <c r="AE111" s="5" t="s">
        <v>595</v>
      </c>
      <c r="AF111" s="5" t="str">
        <f aca="false">IF(AD111&lt;AE111,AD111,AE111)</f>
        <v>Arrows, Bandit, Battle Ram, Golden Knight, Mega Knight, Mother Witch, Ronin, Skeleton Dragons</v>
      </c>
      <c r="AG111" s="5" t="str">
        <f aca="false">IF(AD111&lt;AE111,AE111,AD111)</f>
        <v>Berserker, Bomber, Cannon, Fire Spirit, Giant Snowball, Goblin Drill, Knight, Poison</v>
      </c>
      <c r="AH111" s="5" t="str">
        <f aca="false">IF(AD111=AF111,AA111,IF(AA111="Win","Loss",IF(AA111="Loss","Win","Draw")))</f>
        <v>Win</v>
      </c>
      <c r="AI111" s="5" t="s">
        <v>297</v>
      </c>
    </row>
    <row r="112" customFormat="false" ht="15" hidden="false" customHeight="true" outlineLevel="0" collapsed="false">
      <c r="A112" s="5" t="s">
        <v>590</v>
      </c>
      <c r="B112" s="5" t="n">
        <v>2</v>
      </c>
      <c r="C112" s="5" t="s">
        <v>424</v>
      </c>
      <c r="D112" s="5" t="s">
        <v>425</v>
      </c>
      <c r="E112" s="5" t="s">
        <v>591</v>
      </c>
      <c r="F112" s="5" t="s">
        <v>592</v>
      </c>
      <c r="G112" s="5" t="s">
        <v>596</v>
      </c>
      <c r="H112" s="5" t="s">
        <v>163</v>
      </c>
      <c r="I112" s="5" t="s">
        <v>82</v>
      </c>
      <c r="J112" s="5" t="s">
        <v>202</v>
      </c>
      <c r="K112" s="5" t="s">
        <v>87</v>
      </c>
      <c r="L112" s="5" t="s">
        <v>126</v>
      </c>
      <c r="M112" s="5" t="s">
        <v>150</v>
      </c>
      <c r="N112" s="5" t="s">
        <v>108</v>
      </c>
      <c r="O112" s="5" t="s">
        <v>85</v>
      </c>
      <c r="P112" s="5" t="s">
        <v>95</v>
      </c>
      <c r="Q112" s="5" t="s">
        <v>87</v>
      </c>
      <c r="R112" s="5" t="s">
        <v>158</v>
      </c>
      <c r="S112" s="5" t="s">
        <v>152</v>
      </c>
      <c r="T112" s="5" t="s">
        <v>95</v>
      </c>
      <c r="U112" s="5" t="s">
        <v>187</v>
      </c>
      <c r="V112" s="5" t="s">
        <v>88</v>
      </c>
      <c r="W112" s="5" t="s">
        <v>387</v>
      </c>
      <c r="X112" s="5" t="s">
        <v>85</v>
      </c>
      <c r="Y112" s="5" t="n">
        <v>1</v>
      </c>
      <c r="Z112" s="5" t="n">
        <v>0</v>
      </c>
      <c r="AA112" s="5" t="str">
        <f aca="false">IF(Y112&gt;Z112,"Win",IF(Y112&lt;Z112,"Loss","Draw"))</f>
        <v>Win</v>
      </c>
      <c r="AB112" s="5" t="s">
        <v>98</v>
      </c>
      <c r="AC112" s="5" t="s">
        <v>99</v>
      </c>
      <c r="AD112" s="5" t="s">
        <v>597</v>
      </c>
      <c r="AE112" s="5" t="s">
        <v>598</v>
      </c>
      <c r="AF112" s="5" t="str">
        <f aca="false">IF(AD112&lt;AE112,AD112,AE112)</f>
        <v>Baby Dragon, Barbarian Barrel, Berserker, Bowler, Electro Giant, Lightning, Tesla, Tornado</v>
      </c>
      <c r="AG112" s="5" t="str">
        <f aca="false">IF(AD112&lt;AE112,AE112,AD112)</f>
        <v>Barbarian Barrel, Dark Prince, Electro Spirit, Lightning, Magic Archer, Royal Hogs, Skeletons, Tesla</v>
      </c>
      <c r="AH112" s="5" t="str">
        <f aca="false">IF(AD112=AF112,AA112,IF(AA112="Win","Loss",IF(AA112="Loss","Win","Draw")))</f>
        <v>Loss</v>
      </c>
      <c r="AI112" s="5" t="s">
        <v>297</v>
      </c>
    </row>
    <row r="113" customFormat="false" ht="15" hidden="false" customHeight="true" outlineLevel="0" collapsed="false">
      <c r="A113" s="5" t="s">
        <v>590</v>
      </c>
      <c r="B113" s="5" t="n">
        <v>3</v>
      </c>
      <c r="C113" s="5" t="s">
        <v>424</v>
      </c>
      <c r="D113" s="5" t="s">
        <v>425</v>
      </c>
      <c r="E113" s="5" t="s">
        <v>591</v>
      </c>
      <c r="F113" s="5" t="s">
        <v>592</v>
      </c>
      <c r="G113" s="5" t="s">
        <v>599</v>
      </c>
      <c r="H113" s="5" t="s">
        <v>163</v>
      </c>
      <c r="I113" s="5" t="s">
        <v>177</v>
      </c>
      <c r="J113" s="5" t="s">
        <v>83</v>
      </c>
      <c r="K113" s="5" t="s">
        <v>257</v>
      </c>
      <c r="L113" s="5" t="s">
        <v>215</v>
      </c>
      <c r="M113" s="5" t="s">
        <v>91</v>
      </c>
      <c r="N113" s="5" t="s">
        <v>143</v>
      </c>
      <c r="O113" s="5" t="s">
        <v>89</v>
      </c>
      <c r="P113" s="5" t="s">
        <v>93</v>
      </c>
      <c r="Q113" s="5" t="s">
        <v>201</v>
      </c>
      <c r="R113" s="5" t="s">
        <v>202</v>
      </c>
      <c r="S113" s="5" t="s">
        <v>203</v>
      </c>
      <c r="T113" s="5" t="s">
        <v>157</v>
      </c>
      <c r="U113" s="5" t="s">
        <v>118</v>
      </c>
      <c r="V113" s="5" t="s">
        <v>241</v>
      </c>
      <c r="W113" s="5" t="s">
        <v>234</v>
      </c>
      <c r="X113" s="5" t="s">
        <v>204</v>
      </c>
      <c r="Y113" s="5" t="n">
        <v>3</v>
      </c>
      <c r="Z113" s="5" t="n">
        <v>0</v>
      </c>
      <c r="AA113" s="5" t="str">
        <f aca="false">IF(Y113&gt;Z113,"Win",IF(Y113&lt;Z113,"Loss","Draw"))</f>
        <v>Win</v>
      </c>
      <c r="AB113" s="5" t="s">
        <v>98</v>
      </c>
      <c r="AC113" s="5" t="s">
        <v>99</v>
      </c>
      <c r="AD113" s="5" t="s">
        <v>276</v>
      </c>
      <c r="AE113" s="5" t="s">
        <v>600</v>
      </c>
      <c r="AF113" s="5" t="str">
        <f aca="false">IF(AD113&lt;AE113,AD113,AE113)</f>
        <v>Bomb Tower, Fire Spirit, Goblin Barrel, Ice Spirit, Knight, Magic Archer, Royal Delivery, Wall Breakers</v>
      </c>
      <c r="AG113" s="5" t="str">
        <f aca="false">IF(AD113&lt;AE113,AE113,AD113)</f>
        <v>Fireball, Fisherman, Goblins, Heal Spirit, Hunter, Monk, Royal Giant, The Log</v>
      </c>
      <c r="AH113" s="5" t="str">
        <f aca="false">IF(AD113=AF113,AA113,IF(AA113="Win","Loss",IF(AA113="Loss","Win","Draw")))</f>
        <v>Loss</v>
      </c>
      <c r="AI113" s="5" t="s">
        <v>297</v>
      </c>
    </row>
    <row r="114" customFormat="false" ht="15" hidden="false" customHeight="true" outlineLevel="0" collapsed="false">
      <c r="A114" s="7" t="s">
        <v>601</v>
      </c>
      <c r="B114" s="7" t="n">
        <v>1</v>
      </c>
      <c r="C114" s="7" t="s">
        <v>424</v>
      </c>
      <c r="D114" s="7" t="s">
        <v>425</v>
      </c>
      <c r="E114" s="7" t="s">
        <v>591</v>
      </c>
      <c r="F114" s="7" t="s">
        <v>592</v>
      </c>
      <c r="G114" s="7" t="s">
        <v>602</v>
      </c>
      <c r="H114" s="7" t="s">
        <v>163</v>
      </c>
      <c r="I114" s="7" t="s">
        <v>201</v>
      </c>
      <c r="J114" s="7" t="s">
        <v>202</v>
      </c>
      <c r="K114" s="7" t="s">
        <v>203</v>
      </c>
      <c r="L114" s="7" t="s">
        <v>88</v>
      </c>
      <c r="M114" s="7" t="s">
        <v>157</v>
      </c>
      <c r="N114" s="7" t="s">
        <v>118</v>
      </c>
      <c r="O114" s="7" t="s">
        <v>204</v>
      </c>
      <c r="P114" s="7" t="s">
        <v>87</v>
      </c>
      <c r="Q114" s="7" t="s">
        <v>152</v>
      </c>
      <c r="R114" s="7" t="s">
        <v>128</v>
      </c>
      <c r="S114" s="7" t="s">
        <v>107</v>
      </c>
      <c r="T114" s="7" t="s">
        <v>306</v>
      </c>
      <c r="U114" s="7" t="s">
        <v>85</v>
      </c>
      <c r="V114" s="7" t="s">
        <v>307</v>
      </c>
      <c r="W114" s="7" t="s">
        <v>187</v>
      </c>
      <c r="X114" s="7" t="s">
        <v>95</v>
      </c>
      <c r="Y114" s="7" t="n">
        <v>0</v>
      </c>
      <c r="Z114" s="7" t="n">
        <v>1</v>
      </c>
      <c r="AA114" s="7" t="str">
        <f aca="false">IF(Y114&gt;Z114,"Win",IF(Y114&lt;Z114,"Loss","Draw"))</f>
        <v>Loss</v>
      </c>
      <c r="AB114" s="7" t="s">
        <v>99</v>
      </c>
      <c r="AC114" s="7" t="s">
        <v>99</v>
      </c>
      <c r="AD114" s="7" t="s">
        <v>206</v>
      </c>
      <c r="AE114" s="7" t="s">
        <v>603</v>
      </c>
      <c r="AF114" s="7" t="str">
        <f aca="false">IF(AD114&lt;AE114,AD114,AE114)</f>
        <v>Baby Dragon, Barbarian Barrel, Goblin Cage, Golden Knight, Golem, Ice Wizard, Lightning, Tornado</v>
      </c>
      <c r="AG114" s="7" t="str">
        <f aca="false">IF(AD114&lt;AE114,AE114,AD114)</f>
        <v>Berserker, Fire Spirit, Goblin Barrel, Ice Spirit, Magic Archer, Royal Delivery, Tesla, Wall Breakers</v>
      </c>
      <c r="AH114" s="7" t="str">
        <f aca="false">IF(AD114=AF114,AA114,IF(AA114="Win","Loss",IF(AA114="Loss","Win","Draw")))</f>
        <v>Win</v>
      </c>
      <c r="AI114" s="7" t="s">
        <v>297</v>
      </c>
    </row>
    <row r="115" customFormat="false" ht="15" hidden="false" customHeight="true" outlineLevel="0" collapsed="false">
      <c r="A115" s="7" t="s">
        <v>601</v>
      </c>
      <c r="B115" s="7" t="n">
        <v>2</v>
      </c>
      <c r="C115" s="7" t="s">
        <v>424</v>
      </c>
      <c r="D115" s="7" t="s">
        <v>425</v>
      </c>
      <c r="E115" s="7" t="s">
        <v>591</v>
      </c>
      <c r="F115" s="7" t="s">
        <v>592</v>
      </c>
      <c r="G115" s="7" t="s">
        <v>604</v>
      </c>
      <c r="H115" s="7" t="s">
        <v>163</v>
      </c>
      <c r="I115" s="7" t="s">
        <v>172</v>
      </c>
      <c r="J115" s="7" t="s">
        <v>108</v>
      </c>
      <c r="K115" s="7" t="s">
        <v>114</v>
      </c>
      <c r="L115" s="7" t="s">
        <v>115</v>
      </c>
      <c r="M115" s="7" t="s">
        <v>116</v>
      </c>
      <c r="N115" s="7" t="s">
        <v>193</v>
      </c>
      <c r="O115" s="7" t="s">
        <v>143</v>
      </c>
      <c r="P115" s="7" t="s">
        <v>234</v>
      </c>
      <c r="Q115" s="7" t="s">
        <v>92</v>
      </c>
      <c r="R115" s="7" t="s">
        <v>158</v>
      </c>
      <c r="S115" s="7" t="s">
        <v>90</v>
      </c>
      <c r="T115" s="7" t="s">
        <v>88</v>
      </c>
      <c r="U115" s="7" t="s">
        <v>93</v>
      </c>
      <c r="V115" s="7" t="s">
        <v>96</v>
      </c>
      <c r="W115" s="7" t="s">
        <v>94</v>
      </c>
      <c r="X115" s="7" t="s">
        <v>150</v>
      </c>
      <c r="Y115" s="7" t="n">
        <v>0</v>
      </c>
      <c r="Z115" s="7" t="n">
        <v>1</v>
      </c>
      <c r="AA115" s="7" t="str">
        <f aca="false">IF(Y115&gt;Z115,"Win",IF(Y115&lt;Z115,"Loss","Draw"))</f>
        <v>Loss</v>
      </c>
      <c r="AB115" s="7" t="s">
        <v>99</v>
      </c>
      <c r="AC115" s="7" t="s">
        <v>99</v>
      </c>
      <c r="AD115" s="7" t="s">
        <v>510</v>
      </c>
      <c r="AE115" s="7" t="s">
        <v>605</v>
      </c>
      <c r="AF115" s="7" t="str">
        <f aca="false">IF(AD115&lt;AE115,AD115,AE115)</f>
        <v>Berserker, Bowler, Electro Spirit, Fireball, Minions, Mortar, Rascals, Skeleton Barrel</v>
      </c>
      <c r="AG115" s="7" t="str">
        <f aca="false">IF(AD115&lt;AE115,AE115,AD115)</f>
        <v>Bomb Tower, Dark Prince, Giant Snowball, Graveyard, Guards, Heal Spirit, Musketeer, Poison</v>
      </c>
      <c r="AH115" s="7" t="str">
        <f aca="false">IF(AD115=AF115,AA115,IF(AA115="Win","Loss",IF(AA115="Loss","Win","Draw")))</f>
        <v>Win</v>
      </c>
      <c r="AI115" s="7" t="s">
        <v>297</v>
      </c>
    </row>
    <row r="116" customFormat="false" ht="15" hidden="false" customHeight="true" outlineLevel="0" collapsed="false">
      <c r="A116" s="7" t="s">
        <v>606</v>
      </c>
      <c r="B116" s="7" t="n">
        <v>1</v>
      </c>
      <c r="C116" s="7" t="s">
        <v>424</v>
      </c>
      <c r="D116" s="7" t="s">
        <v>425</v>
      </c>
      <c r="E116" s="7" t="s">
        <v>591</v>
      </c>
      <c r="F116" s="7" t="s">
        <v>592</v>
      </c>
      <c r="G116" s="7" t="s">
        <v>607</v>
      </c>
      <c r="H116" s="7" t="s">
        <v>163</v>
      </c>
      <c r="I116" s="7" t="s">
        <v>84</v>
      </c>
      <c r="J116" s="7" t="s">
        <v>241</v>
      </c>
      <c r="K116" s="7" t="s">
        <v>87</v>
      </c>
      <c r="L116" s="7" t="s">
        <v>455</v>
      </c>
      <c r="M116" s="7" t="s">
        <v>93</v>
      </c>
      <c r="N116" s="7" t="s">
        <v>126</v>
      </c>
      <c r="O116" s="7" t="s">
        <v>150</v>
      </c>
      <c r="P116" s="7" t="s">
        <v>89</v>
      </c>
      <c r="Q116" s="7" t="s">
        <v>177</v>
      </c>
      <c r="R116" s="7" t="s">
        <v>83</v>
      </c>
      <c r="S116" s="7" t="s">
        <v>219</v>
      </c>
      <c r="T116" s="7" t="s">
        <v>188</v>
      </c>
      <c r="U116" s="7" t="s">
        <v>130</v>
      </c>
      <c r="V116" s="7" t="s">
        <v>126</v>
      </c>
      <c r="W116" s="7" t="s">
        <v>215</v>
      </c>
      <c r="X116" s="7" t="s">
        <v>173</v>
      </c>
      <c r="Y116" s="7" t="n">
        <v>1</v>
      </c>
      <c r="Z116" s="7" t="n">
        <v>0</v>
      </c>
      <c r="AA116" s="7" t="str">
        <f aca="false">IF(Y116&gt;Z116,"Win",IF(Y116&lt;Z116,"Loss","Draw"))</f>
        <v>Win</v>
      </c>
      <c r="AB116" s="7" t="s">
        <v>99</v>
      </c>
      <c r="AC116" s="7" t="s">
        <v>99</v>
      </c>
      <c r="AD116" s="7" t="s">
        <v>456</v>
      </c>
      <c r="AE116" s="7" t="s">
        <v>608</v>
      </c>
      <c r="AF116" s="7" t="str">
        <f aca="false">IF(AD116&lt;AE116,AD116,AE116)</f>
        <v>Archers, Electro Spirit, Fireball, Knight, Skeletons, Tesla, The Log, X-Bow</v>
      </c>
      <c r="AG116" s="7" t="str">
        <f aca="false">IF(AD116&lt;AE116,AE116,AD116)</f>
        <v>Arrows, Fisherman, Monk, Royal Giant, Skeletons, Tombstone, Wizard, Zappies</v>
      </c>
      <c r="AH116" s="7" t="str">
        <f aca="false">IF(AD116=AF116,AA116,IF(AA116="Win","Loss",IF(AA116="Loss","Win","Draw")))</f>
        <v>Win</v>
      </c>
      <c r="AI116" s="7" t="s">
        <v>297</v>
      </c>
    </row>
    <row r="117" customFormat="false" ht="15" hidden="false" customHeight="true" outlineLevel="0" collapsed="false">
      <c r="A117" s="7" t="s">
        <v>606</v>
      </c>
      <c r="B117" s="7" t="n">
        <v>2</v>
      </c>
      <c r="C117" s="7" t="s">
        <v>424</v>
      </c>
      <c r="D117" s="7" t="s">
        <v>425</v>
      </c>
      <c r="E117" s="7" t="s">
        <v>591</v>
      </c>
      <c r="F117" s="7" t="s">
        <v>592</v>
      </c>
      <c r="G117" s="7" t="s">
        <v>609</v>
      </c>
      <c r="H117" s="7" t="s">
        <v>163</v>
      </c>
      <c r="I117" s="7" t="s">
        <v>82</v>
      </c>
      <c r="J117" s="7" t="s">
        <v>202</v>
      </c>
      <c r="K117" s="7" t="s">
        <v>153</v>
      </c>
      <c r="L117" s="7" t="s">
        <v>88</v>
      </c>
      <c r="M117" s="7" t="s">
        <v>85</v>
      </c>
      <c r="N117" s="7" t="s">
        <v>86</v>
      </c>
      <c r="O117" s="7" t="s">
        <v>118</v>
      </c>
      <c r="P117" s="7" t="s">
        <v>95</v>
      </c>
      <c r="Q117" s="7" t="s">
        <v>152</v>
      </c>
      <c r="R117" s="7" t="s">
        <v>151</v>
      </c>
      <c r="S117" s="7" t="s">
        <v>82</v>
      </c>
      <c r="T117" s="7" t="s">
        <v>85</v>
      </c>
      <c r="U117" s="7" t="s">
        <v>153</v>
      </c>
      <c r="V117" s="7" t="s">
        <v>89</v>
      </c>
      <c r="W117" s="7" t="s">
        <v>150</v>
      </c>
      <c r="X117" s="7" t="s">
        <v>126</v>
      </c>
      <c r="Y117" s="7" t="n">
        <v>1</v>
      </c>
      <c r="Z117" s="7" t="n">
        <v>0</v>
      </c>
      <c r="AA117" s="7" t="str">
        <f aca="false">IF(Y117&gt;Z117,"Win",IF(Y117&lt;Z117,"Loss","Draw"))</f>
        <v>Win</v>
      </c>
      <c r="AB117" s="7" t="s">
        <v>99</v>
      </c>
      <c r="AC117" s="7" t="s">
        <v>99</v>
      </c>
      <c r="AD117" s="7" t="s">
        <v>475</v>
      </c>
      <c r="AE117" s="7" t="s">
        <v>155</v>
      </c>
      <c r="AF117" s="7" t="str">
        <f aca="false">IF(AD117&lt;AE117,AD117,AE117)</f>
        <v>Baby Dragon, Cannon, Electro Spirit, Lightning, Mighty Miner, Royal Hogs, Skeletons, The Log</v>
      </c>
      <c r="AG117" s="7" t="str">
        <f aca="false">IF(AD117&lt;AE117,AE117,AD117)</f>
        <v>Barbarian Barrel, Berserker, Cannon, Ice Spirit, Lightning, Magic Archer, Royal Hogs, Skeleton Dragons</v>
      </c>
      <c r="AH117" s="7" t="str">
        <f aca="false">IF(AD117=AF117,AA117,IF(AA117="Win","Loss",IF(AA117="Loss","Win","Draw")))</f>
        <v>Loss</v>
      </c>
      <c r="AI117" s="7" t="s">
        <v>297</v>
      </c>
    </row>
    <row r="118" customFormat="false" ht="15" hidden="false" customHeight="true" outlineLevel="0" collapsed="false">
      <c r="A118" s="5" t="s">
        <v>610</v>
      </c>
      <c r="B118" s="5" t="n">
        <v>1</v>
      </c>
      <c r="C118" s="5" t="s">
        <v>611</v>
      </c>
      <c r="D118" s="5" t="s">
        <v>612</v>
      </c>
      <c r="E118" s="5" t="s">
        <v>613</v>
      </c>
      <c r="F118" s="5" t="s">
        <v>614</v>
      </c>
      <c r="G118" s="5" t="s">
        <v>615</v>
      </c>
      <c r="H118" s="5" t="s">
        <v>163</v>
      </c>
      <c r="I118" s="5" t="s">
        <v>82</v>
      </c>
      <c r="J118" s="5" t="s">
        <v>108</v>
      </c>
      <c r="K118" s="5" t="s">
        <v>84</v>
      </c>
      <c r="L118" s="5" t="s">
        <v>87</v>
      </c>
      <c r="M118" s="5" t="s">
        <v>95</v>
      </c>
      <c r="N118" s="5" t="s">
        <v>126</v>
      </c>
      <c r="O118" s="5" t="s">
        <v>150</v>
      </c>
      <c r="P118" s="5" t="s">
        <v>85</v>
      </c>
      <c r="Q118" s="5" t="s">
        <v>124</v>
      </c>
      <c r="R118" s="5" t="s">
        <v>123</v>
      </c>
      <c r="S118" s="5" t="s">
        <v>90</v>
      </c>
      <c r="T118" s="5" t="s">
        <v>96</v>
      </c>
      <c r="U118" s="5" t="s">
        <v>126</v>
      </c>
      <c r="V118" s="5" t="s">
        <v>125</v>
      </c>
      <c r="W118" s="5" t="s">
        <v>85</v>
      </c>
      <c r="X118" s="5" t="s">
        <v>95</v>
      </c>
      <c r="Y118" s="5" t="n">
        <v>0</v>
      </c>
      <c r="Z118" s="5" t="n">
        <v>1</v>
      </c>
      <c r="AA118" s="5" t="str">
        <f aca="false">IF(Y118&gt;Z118,"Win",IF(Y118&lt;Z118,"Loss","Draw"))</f>
        <v>Loss</v>
      </c>
      <c r="AB118" s="5" t="s">
        <v>98</v>
      </c>
      <c r="AC118" s="5" t="s">
        <v>99</v>
      </c>
      <c r="AD118" s="5" t="s">
        <v>616</v>
      </c>
      <c r="AE118" s="5" t="s">
        <v>134</v>
      </c>
      <c r="AF118" s="5" t="str">
        <f aca="false">IF(AD118&lt;AE118,AD118,AE118)</f>
        <v>Archers, Barbarian Barrel, Dark Prince, Electro Spirit, Lightning, Royal Hogs, Skeletons, Tesla</v>
      </c>
      <c r="AG118" s="5" t="str">
        <f aca="false">IF(AD118&lt;AE118,AE118,AD118)</f>
        <v>Barbarian Barrel, Cannon Cart, Goblinstein, Lightning, Minions, Mortar, Royal Ghost, Skeletons</v>
      </c>
      <c r="AH118" s="5" t="str">
        <f aca="false">IF(AD118=AF118,AA118,IF(AA118="Win","Loss",IF(AA118="Loss","Win","Draw")))</f>
        <v>Loss</v>
      </c>
      <c r="AI118" s="5" t="s">
        <v>297</v>
      </c>
    </row>
    <row r="119" customFormat="false" ht="15" hidden="false" customHeight="true" outlineLevel="0" collapsed="false">
      <c r="A119" s="5" t="s">
        <v>610</v>
      </c>
      <c r="B119" s="5" t="n">
        <v>2</v>
      </c>
      <c r="C119" s="5" t="s">
        <v>611</v>
      </c>
      <c r="D119" s="5" t="s">
        <v>612</v>
      </c>
      <c r="E119" s="5" t="s">
        <v>613</v>
      </c>
      <c r="F119" s="5" t="s">
        <v>614</v>
      </c>
      <c r="G119" s="5" t="s">
        <v>617</v>
      </c>
      <c r="H119" s="5" t="s">
        <v>163</v>
      </c>
      <c r="I119" s="5" t="s">
        <v>203</v>
      </c>
      <c r="J119" s="5" t="s">
        <v>202</v>
      </c>
      <c r="K119" s="5" t="s">
        <v>201</v>
      </c>
      <c r="L119" s="5" t="s">
        <v>88</v>
      </c>
      <c r="M119" s="5" t="s">
        <v>153</v>
      </c>
      <c r="N119" s="5" t="s">
        <v>157</v>
      </c>
      <c r="O119" s="5" t="s">
        <v>208</v>
      </c>
      <c r="P119" s="5" t="s">
        <v>204</v>
      </c>
      <c r="Q119" s="5" t="s">
        <v>203</v>
      </c>
      <c r="R119" s="5" t="s">
        <v>202</v>
      </c>
      <c r="S119" s="5" t="s">
        <v>201</v>
      </c>
      <c r="T119" s="5" t="s">
        <v>157</v>
      </c>
      <c r="U119" s="5" t="s">
        <v>118</v>
      </c>
      <c r="V119" s="5" t="s">
        <v>88</v>
      </c>
      <c r="W119" s="5" t="s">
        <v>204</v>
      </c>
      <c r="X119" s="5" t="s">
        <v>87</v>
      </c>
      <c r="Y119" s="5" t="n">
        <v>0</v>
      </c>
      <c r="Z119" s="5" t="n">
        <v>1</v>
      </c>
      <c r="AA119" s="5" t="str">
        <f aca="false">IF(Y119&gt;Z119,"Win",IF(Y119&lt;Z119,"Loss","Draw"))</f>
        <v>Loss</v>
      </c>
      <c r="AB119" s="5" t="s">
        <v>98</v>
      </c>
      <c r="AC119" s="5" t="s">
        <v>99</v>
      </c>
      <c r="AD119" s="5" t="s">
        <v>618</v>
      </c>
      <c r="AE119" s="5" t="s">
        <v>206</v>
      </c>
      <c r="AF119" s="5" t="str">
        <f aca="false">IF(AD119&lt;AE119,AD119,AE119)</f>
        <v>Berserker, Cannon, Fire Spirit, Goblin Barrel, Magic Archer, Royal Delivery, Valkyrie, Wall Breakers</v>
      </c>
      <c r="AG119" s="5" t="str">
        <f aca="false">IF(AD119&lt;AE119,AE119,AD119)</f>
        <v>Berserker, Fire Spirit, Goblin Barrel, Ice Spirit, Magic Archer, Royal Delivery, Tesla, Wall Breakers</v>
      </c>
      <c r="AH119" s="5" t="str">
        <f aca="false">IF(AD119=AF119,AA119,IF(AA119="Win","Loss",IF(AA119="Loss","Win","Draw")))</f>
        <v>Loss</v>
      </c>
      <c r="AI119" s="5" t="s">
        <v>297</v>
      </c>
    </row>
    <row r="120" customFormat="false" ht="15" hidden="false" customHeight="true" outlineLevel="0" collapsed="false">
      <c r="A120" s="5" t="s">
        <v>610</v>
      </c>
      <c r="B120" s="5" t="n">
        <v>3</v>
      </c>
      <c r="C120" s="5" t="s">
        <v>611</v>
      </c>
      <c r="D120" s="5" t="s">
        <v>612</v>
      </c>
      <c r="E120" s="5" t="s">
        <v>613</v>
      </c>
      <c r="F120" s="5" t="s">
        <v>614</v>
      </c>
      <c r="G120" s="5" t="s">
        <v>619</v>
      </c>
      <c r="H120" s="5" t="s">
        <v>163</v>
      </c>
      <c r="I120" s="5" t="s">
        <v>137</v>
      </c>
      <c r="J120" s="5" t="s">
        <v>241</v>
      </c>
      <c r="K120" s="5" t="s">
        <v>114</v>
      </c>
      <c r="L120" s="5" t="s">
        <v>116</v>
      </c>
      <c r="M120" s="5" t="s">
        <v>118</v>
      </c>
      <c r="N120" s="5" t="s">
        <v>242</v>
      </c>
      <c r="O120" s="5" t="s">
        <v>91</v>
      </c>
      <c r="P120" s="5" t="s">
        <v>119</v>
      </c>
      <c r="Q120" s="5" t="s">
        <v>172</v>
      </c>
      <c r="R120" s="5" t="s">
        <v>108</v>
      </c>
      <c r="S120" s="5" t="s">
        <v>114</v>
      </c>
      <c r="T120" s="5" t="s">
        <v>234</v>
      </c>
      <c r="U120" s="5" t="s">
        <v>143</v>
      </c>
      <c r="V120" s="5" t="s">
        <v>193</v>
      </c>
      <c r="W120" s="5" t="s">
        <v>115</v>
      </c>
      <c r="X120" s="5" t="s">
        <v>116</v>
      </c>
      <c r="Y120" s="5" t="n">
        <v>1</v>
      </c>
      <c r="Z120" s="5" t="n">
        <v>0</v>
      </c>
      <c r="AA120" s="5" t="str">
        <f aca="false">IF(Y120&gt;Z120,"Win",IF(Y120&lt;Z120,"Loss","Draw"))</f>
        <v>Win</v>
      </c>
      <c r="AB120" s="5" t="s">
        <v>98</v>
      </c>
      <c r="AC120" s="5" t="s">
        <v>99</v>
      </c>
      <c r="AD120" s="5" t="s">
        <v>620</v>
      </c>
      <c r="AE120" s="5" t="s">
        <v>510</v>
      </c>
      <c r="AF120" s="5" t="str">
        <f aca="false">IF(AD120&lt;AE120,AD120,AE120)</f>
        <v>Bomb Tower, Dark Prince, Giant Snowball, Graveyard, Guards, Heal Spirit, Musketeer, Poison</v>
      </c>
      <c r="AG120" s="5" t="str">
        <f aca="false">IF(AD120&lt;AE120,AE120,AD120)</f>
        <v>Bomber, Giant Snowball, Goblin Drill, Goblin Hut, Goblins, Ice Spirit, Knight, Poison</v>
      </c>
      <c r="AH120" s="5" t="str">
        <f aca="false">IF(AD120=AF120,AA120,IF(AA120="Win","Loss",IF(AA120="Loss","Win","Draw")))</f>
        <v>Loss</v>
      </c>
      <c r="AI120" s="5" t="s">
        <v>297</v>
      </c>
    </row>
    <row r="121" customFormat="false" ht="15" hidden="false" customHeight="true" outlineLevel="0" collapsed="false">
      <c r="A121" s="7" t="s">
        <v>621</v>
      </c>
      <c r="B121" s="7" t="n">
        <v>1</v>
      </c>
      <c r="C121" s="7" t="s">
        <v>611</v>
      </c>
      <c r="D121" s="7" t="s">
        <v>612</v>
      </c>
      <c r="E121" s="7" t="s">
        <v>613</v>
      </c>
      <c r="F121" s="7" t="s">
        <v>614</v>
      </c>
      <c r="G121" s="7" t="s">
        <v>622</v>
      </c>
      <c r="H121" s="7" t="s">
        <v>163</v>
      </c>
      <c r="I121" s="7" t="s">
        <v>87</v>
      </c>
      <c r="J121" s="7" t="s">
        <v>337</v>
      </c>
      <c r="K121" s="7" t="s">
        <v>113</v>
      </c>
      <c r="L121" s="7" t="s">
        <v>85</v>
      </c>
      <c r="M121" s="7" t="s">
        <v>95</v>
      </c>
      <c r="N121" s="7" t="s">
        <v>165</v>
      </c>
      <c r="O121" s="7" t="s">
        <v>150</v>
      </c>
      <c r="P121" s="7" t="s">
        <v>126</v>
      </c>
      <c r="Q121" s="7" t="s">
        <v>87</v>
      </c>
      <c r="R121" s="7" t="s">
        <v>241</v>
      </c>
      <c r="S121" s="7" t="s">
        <v>84</v>
      </c>
      <c r="T121" s="7" t="s">
        <v>93</v>
      </c>
      <c r="U121" s="7" t="s">
        <v>89</v>
      </c>
      <c r="V121" s="7" t="s">
        <v>150</v>
      </c>
      <c r="W121" s="7" t="s">
        <v>126</v>
      </c>
      <c r="X121" s="7" t="s">
        <v>455</v>
      </c>
      <c r="Y121" s="7" t="n">
        <v>0</v>
      </c>
      <c r="Z121" s="7" t="n">
        <v>1</v>
      </c>
      <c r="AA121" s="7" t="str">
        <f aca="false">IF(Y121&gt;Z121,"Win",IF(Y121&lt;Z121,"Loss","Draw"))</f>
        <v>Loss</v>
      </c>
      <c r="AB121" s="7" t="s">
        <v>99</v>
      </c>
      <c r="AC121" s="7" t="s">
        <v>99</v>
      </c>
      <c r="AD121" s="7" t="s">
        <v>623</v>
      </c>
      <c r="AE121" s="7" t="s">
        <v>456</v>
      </c>
      <c r="AF121" s="7" t="str">
        <f aca="false">IF(AD121&lt;AE121,AD121,AE121)</f>
        <v>Archers, Electro Spirit, Fireball, Knight, Skeletons, Tesla, The Log, X-Bow</v>
      </c>
      <c r="AG121" s="7" t="str">
        <f aca="false">IF(AD121&lt;AE121,AE121,AD121)</f>
        <v>Barbarian Barrel, Boss Bandit, Electro Spirit, Furnace, Hog Rider, Lightning, Skeletons, Tesla</v>
      </c>
      <c r="AH121" s="7" t="str">
        <f aca="false">IF(AD121=AF121,AA121,IF(AA121="Win","Loss",IF(AA121="Loss","Win","Draw")))</f>
        <v>Win</v>
      </c>
      <c r="AI121" s="7" t="s">
        <v>297</v>
      </c>
    </row>
    <row r="122" customFormat="false" ht="15" hidden="false" customHeight="true" outlineLevel="0" collapsed="false">
      <c r="A122" s="7" t="s">
        <v>621</v>
      </c>
      <c r="B122" s="7" t="n">
        <v>2</v>
      </c>
      <c r="C122" s="7" t="s">
        <v>611</v>
      </c>
      <c r="D122" s="7" t="s">
        <v>612</v>
      </c>
      <c r="E122" s="7" t="s">
        <v>613</v>
      </c>
      <c r="F122" s="7" t="s">
        <v>614</v>
      </c>
      <c r="G122" s="7" t="s">
        <v>624</v>
      </c>
      <c r="H122" s="7" t="s">
        <v>163</v>
      </c>
      <c r="I122" s="7" t="s">
        <v>201</v>
      </c>
      <c r="J122" s="7" t="s">
        <v>202</v>
      </c>
      <c r="K122" s="7" t="s">
        <v>233</v>
      </c>
      <c r="L122" s="7" t="s">
        <v>234</v>
      </c>
      <c r="M122" s="7" t="s">
        <v>157</v>
      </c>
      <c r="N122" s="7" t="s">
        <v>88</v>
      </c>
      <c r="O122" s="7" t="s">
        <v>204</v>
      </c>
      <c r="P122" s="7" t="s">
        <v>111</v>
      </c>
      <c r="Q122" s="7" t="s">
        <v>82</v>
      </c>
      <c r="R122" s="7" t="s">
        <v>83</v>
      </c>
      <c r="S122" s="7" t="s">
        <v>202</v>
      </c>
      <c r="T122" s="7" t="s">
        <v>153</v>
      </c>
      <c r="U122" s="7" t="s">
        <v>85</v>
      </c>
      <c r="V122" s="7" t="s">
        <v>95</v>
      </c>
      <c r="W122" s="7" t="s">
        <v>157</v>
      </c>
      <c r="X122" s="7" t="s">
        <v>88</v>
      </c>
      <c r="Y122" s="7" t="n">
        <v>0</v>
      </c>
      <c r="Z122" s="7" t="n">
        <v>1</v>
      </c>
      <c r="AA122" s="7" t="str">
        <f aca="false">IF(Y122&gt;Z122,"Win",IF(Y122&lt;Z122,"Loss","Draw"))</f>
        <v>Loss</v>
      </c>
      <c r="AB122" s="7" t="s">
        <v>99</v>
      </c>
      <c r="AC122" s="7" t="s">
        <v>99</v>
      </c>
      <c r="AD122" s="7" t="s">
        <v>380</v>
      </c>
      <c r="AE122" s="7" t="s">
        <v>625</v>
      </c>
      <c r="AF122" s="7" t="str">
        <f aca="false">IF(AD122&lt;AE122,AD122,AE122)</f>
        <v>Barbarian Barrel, Berserker, Cannon, Fire Spirit, Lightning, Magic Archer, Monk, Royal Hogs</v>
      </c>
      <c r="AG122" s="7" t="str">
        <f aca="false">IF(AD122&lt;AE122,AE122,AD122)</f>
        <v>Bats, Berserker, Bomb Tower, Fire Spirit, Magic Archer, Miner, Royal Delivery, Wall Breakers</v>
      </c>
      <c r="AH122" s="7" t="str">
        <f aca="false">IF(AD122=AF122,AA122,IF(AA122="Win","Loss",IF(AA122="Loss","Win","Draw")))</f>
        <v>Win</v>
      </c>
      <c r="AI122" s="7" t="s">
        <v>297</v>
      </c>
    </row>
    <row r="123" customFormat="false" ht="15" hidden="false" customHeight="true" outlineLevel="0" collapsed="false">
      <c r="A123" s="7" t="s">
        <v>621</v>
      </c>
      <c r="B123" s="7" t="n">
        <v>3</v>
      </c>
      <c r="C123" s="7" t="s">
        <v>611</v>
      </c>
      <c r="D123" s="7" t="s">
        <v>612</v>
      </c>
      <c r="E123" s="7" t="s">
        <v>613</v>
      </c>
      <c r="F123" s="7" t="s">
        <v>614</v>
      </c>
      <c r="G123" s="7" t="s">
        <v>626</v>
      </c>
      <c r="H123" s="7" t="s">
        <v>163</v>
      </c>
      <c r="I123" s="7" t="s">
        <v>284</v>
      </c>
      <c r="J123" s="7" t="s">
        <v>186</v>
      </c>
      <c r="K123" s="7" t="s">
        <v>208</v>
      </c>
      <c r="L123" s="7" t="s">
        <v>93</v>
      </c>
      <c r="M123" s="7" t="s">
        <v>110</v>
      </c>
      <c r="N123" s="7" t="s">
        <v>109</v>
      </c>
      <c r="O123" s="7" t="s">
        <v>86</v>
      </c>
      <c r="P123" s="7" t="s">
        <v>188</v>
      </c>
      <c r="Q123" s="7" t="s">
        <v>90</v>
      </c>
      <c r="R123" s="7" t="s">
        <v>158</v>
      </c>
      <c r="S123" s="7" t="s">
        <v>92</v>
      </c>
      <c r="T123" s="7" t="s">
        <v>116</v>
      </c>
      <c r="U123" s="7" t="s">
        <v>94</v>
      </c>
      <c r="V123" s="7" t="s">
        <v>204</v>
      </c>
      <c r="W123" s="7" t="s">
        <v>193</v>
      </c>
      <c r="X123" s="7" t="s">
        <v>159</v>
      </c>
      <c r="Y123" s="7" t="n">
        <v>0</v>
      </c>
      <c r="Z123" s="7" t="n">
        <v>1</v>
      </c>
      <c r="AA123" s="7" t="str">
        <f aca="false">IF(Y123&gt;Z123,"Win",IF(Y123&lt;Z123,"Loss","Draw"))</f>
        <v>Loss</v>
      </c>
      <c r="AB123" s="7" t="s">
        <v>99</v>
      </c>
      <c r="AC123" s="7" t="s">
        <v>99</v>
      </c>
      <c r="AD123" s="7" t="s">
        <v>627</v>
      </c>
      <c r="AE123" s="7" t="s">
        <v>502</v>
      </c>
      <c r="AF123" s="7" t="str">
        <f aca="false">IF(AD123&lt;AE123,AD123,AE123)</f>
        <v>Balloon, Fireball, Inferno Dragon, Lava Hound, Skeleton Dragons, Tombstone, Valkyrie, Zap</v>
      </c>
      <c r="AG123" s="7" t="str">
        <f aca="false">IF(AD123&lt;AE123,AE123,AD123)</f>
        <v>Bowler, Dart Goblin, Guards, Mortar, Poison, Rascals, Royal Delivery, Skeleton Barrel</v>
      </c>
      <c r="AH123" s="7" t="str">
        <f aca="false">IF(AD123=AF123,AA123,IF(AA123="Win","Loss",IF(AA123="Loss","Win","Draw")))</f>
        <v>Loss</v>
      </c>
      <c r="AI123" s="7" t="s">
        <v>297</v>
      </c>
    </row>
    <row r="124" customFormat="false" ht="15" hidden="false" customHeight="true" outlineLevel="0" collapsed="false">
      <c r="A124" s="5" t="s">
        <v>628</v>
      </c>
      <c r="B124" s="5" t="n">
        <v>1</v>
      </c>
      <c r="C124" s="5" t="s">
        <v>611</v>
      </c>
      <c r="D124" s="5" t="s">
        <v>612</v>
      </c>
      <c r="E124" s="5" t="s">
        <v>629</v>
      </c>
      <c r="F124" s="5" t="s">
        <v>630</v>
      </c>
      <c r="G124" s="5" t="s">
        <v>631</v>
      </c>
      <c r="H124" s="5" t="s">
        <v>163</v>
      </c>
      <c r="I124" s="5" t="s">
        <v>203</v>
      </c>
      <c r="J124" s="5" t="s">
        <v>202</v>
      </c>
      <c r="K124" s="5" t="s">
        <v>87</v>
      </c>
      <c r="L124" s="5" t="s">
        <v>201</v>
      </c>
      <c r="M124" s="5" t="s">
        <v>88</v>
      </c>
      <c r="N124" s="5" t="s">
        <v>157</v>
      </c>
      <c r="O124" s="5" t="s">
        <v>403</v>
      </c>
      <c r="P124" s="5" t="s">
        <v>204</v>
      </c>
      <c r="Q124" s="5" t="s">
        <v>107</v>
      </c>
      <c r="R124" s="5" t="s">
        <v>95</v>
      </c>
      <c r="S124" s="5" t="s">
        <v>473</v>
      </c>
      <c r="T124" s="5" t="s">
        <v>130</v>
      </c>
      <c r="U124" s="5" t="s">
        <v>138</v>
      </c>
      <c r="V124" s="5" t="s">
        <v>82</v>
      </c>
      <c r="W124" s="5" t="s">
        <v>474</v>
      </c>
      <c r="X124" s="5" t="s">
        <v>173</v>
      </c>
      <c r="Y124" s="5" t="n">
        <v>1</v>
      </c>
      <c r="Z124" s="5" t="n">
        <v>0</v>
      </c>
      <c r="AA124" s="5" t="str">
        <f aca="false">IF(Y124&gt;Z124,"Win",IF(Y124&lt;Z124,"Loss","Draw"))</f>
        <v>Win</v>
      </c>
      <c r="AB124" s="5" t="s">
        <v>98</v>
      </c>
      <c r="AC124" s="5" t="s">
        <v>99</v>
      </c>
      <c r="AD124" s="5" t="s">
        <v>632</v>
      </c>
      <c r="AE124" s="5" t="s">
        <v>633</v>
      </c>
      <c r="AF124" s="5" t="str">
        <f aca="false">IF(AD124&lt;AE124,AD124,AE124)</f>
        <v>Arrows, Barbarian Barrel, Flying Machine, Goblin Cage, Goblin Demolisher, Royal Hogs, Royal Recruits, Zappies</v>
      </c>
      <c r="AG124" s="5" t="str">
        <f aca="false">IF(AD124&lt;AE124,AE124,AD124)</f>
        <v>Berserker, Fire Spirit, Goblin Barrel, Magic Archer, Royal Delivery, Spear Goblins, Tesla, Wall Breakers</v>
      </c>
      <c r="AH124" s="5" t="str">
        <f aca="false">IF(AD124=AF124,AA124,IF(AA124="Win","Loss",IF(AA124="Loss","Win","Draw")))</f>
        <v>Loss</v>
      </c>
      <c r="AI124" s="5" t="s">
        <v>102</v>
      </c>
    </row>
    <row r="125" customFormat="false" ht="15" hidden="false" customHeight="true" outlineLevel="0" collapsed="false">
      <c r="A125" s="5" t="s">
        <v>628</v>
      </c>
      <c r="B125" s="5" t="n">
        <v>2</v>
      </c>
      <c r="C125" s="5" t="s">
        <v>611</v>
      </c>
      <c r="D125" s="5" t="s">
        <v>612</v>
      </c>
      <c r="E125" s="5" t="s">
        <v>629</v>
      </c>
      <c r="F125" s="5" t="s">
        <v>630</v>
      </c>
      <c r="G125" s="5" t="s">
        <v>634</v>
      </c>
      <c r="H125" s="5" t="s">
        <v>163</v>
      </c>
      <c r="I125" s="5" t="s">
        <v>92</v>
      </c>
      <c r="J125" s="5" t="s">
        <v>91</v>
      </c>
      <c r="K125" s="5" t="s">
        <v>90</v>
      </c>
      <c r="L125" s="5" t="s">
        <v>125</v>
      </c>
      <c r="M125" s="5" t="s">
        <v>93</v>
      </c>
      <c r="N125" s="5" t="s">
        <v>96</v>
      </c>
      <c r="O125" s="5" t="s">
        <v>94</v>
      </c>
      <c r="P125" s="5" t="s">
        <v>150</v>
      </c>
      <c r="Q125" s="5" t="s">
        <v>109</v>
      </c>
      <c r="R125" s="5" t="s">
        <v>139</v>
      </c>
      <c r="S125" s="5" t="s">
        <v>188</v>
      </c>
      <c r="T125" s="5" t="s">
        <v>97</v>
      </c>
      <c r="U125" s="5" t="s">
        <v>112</v>
      </c>
      <c r="V125" s="5" t="s">
        <v>93</v>
      </c>
      <c r="W125" s="5" t="s">
        <v>110</v>
      </c>
      <c r="X125" s="5" t="s">
        <v>91</v>
      </c>
      <c r="Y125" s="5" t="n">
        <v>1</v>
      </c>
      <c r="Z125" s="5" t="n">
        <v>0</v>
      </c>
      <c r="AA125" s="5" t="str">
        <f aca="false">IF(Y125&gt;Z125,"Win",IF(Y125&lt;Z125,"Loss","Draw"))</f>
        <v>Win</v>
      </c>
      <c r="AB125" s="5" t="s">
        <v>98</v>
      </c>
      <c r="AC125" s="5" t="s">
        <v>99</v>
      </c>
      <c r="AD125" s="5" t="s">
        <v>635</v>
      </c>
      <c r="AE125" s="5" t="s">
        <v>636</v>
      </c>
      <c r="AF125" s="5" t="str">
        <f aca="false">IF(AD125&lt;AE125,AD125,AE125)</f>
        <v>Cannon Cart, Electro Spirit, Fireball, Goblins, Minions, Mortar, Rascals, Skeleton Barrel</v>
      </c>
      <c r="AG125" s="5" t="str">
        <f aca="false">IF(AD125&lt;AE125,AE125,AD125)</f>
        <v>Fireball, Goblins, Lava Hound, Mega Minion, Ronin, Spirit Empress, Tombstone, Zap</v>
      </c>
      <c r="AH125" s="5" t="str">
        <f aca="false">IF(AD125=AF125,AA125,IF(AA125="Win","Loss",IF(AA125="Loss","Win","Draw")))</f>
        <v>Win</v>
      </c>
      <c r="AI125" s="5" t="s">
        <v>102</v>
      </c>
    </row>
    <row r="126" customFormat="false" ht="15" hidden="false" customHeight="true" outlineLevel="0" collapsed="false">
      <c r="A126" s="5" t="s">
        <v>637</v>
      </c>
      <c r="B126" s="5" t="n">
        <v>1</v>
      </c>
      <c r="C126" s="5" t="s">
        <v>611</v>
      </c>
      <c r="D126" s="5" t="s">
        <v>612</v>
      </c>
      <c r="E126" s="5" t="s">
        <v>638</v>
      </c>
      <c r="F126" s="5" t="s">
        <v>639</v>
      </c>
      <c r="G126" s="5" t="s">
        <v>640</v>
      </c>
      <c r="H126" s="5" t="s">
        <v>485</v>
      </c>
      <c r="I126" s="5" t="s">
        <v>152</v>
      </c>
      <c r="J126" s="5" t="s">
        <v>151</v>
      </c>
      <c r="K126" s="5" t="s">
        <v>82</v>
      </c>
      <c r="L126" s="5" t="s">
        <v>119</v>
      </c>
      <c r="M126" s="5" t="s">
        <v>150</v>
      </c>
      <c r="N126" s="5" t="s">
        <v>126</v>
      </c>
      <c r="O126" s="5" t="s">
        <v>89</v>
      </c>
      <c r="P126" s="5" t="s">
        <v>85</v>
      </c>
      <c r="Q126" s="5" t="s">
        <v>407</v>
      </c>
      <c r="R126" s="5" t="s">
        <v>151</v>
      </c>
      <c r="S126" s="5" t="s">
        <v>87</v>
      </c>
      <c r="T126" s="5" t="s">
        <v>89</v>
      </c>
      <c r="U126" s="5" t="s">
        <v>164</v>
      </c>
      <c r="V126" s="5" t="s">
        <v>126</v>
      </c>
      <c r="W126" s="5" t="s">
        <v>150</v>
      </c>
      <c r="X126" s="5" t="s">
        <v>165</v>
      </c>
      <c r="Y126" s="5" t="n">
        <v>0</v>
      </c>
      <c r="Z126" s="5" t="n">
        <v>1</v>
      </c>
      <c r="AA126" s="5" t="str">
        <f aca="false">IF(Y126&gt;Z126,"Win",IF(Y126&lt;Z126,"Loss","Draw"))</f>
        <v>Loss</v>
      </c>
      <c r="AB126" s="5" t="s">
        <v>98</v>
      </c>
      <c r="AC126" s="5" t="s">
        <v>99</v>
      </c>
      <c r="AD126" s="5" t="s">
        <v>641</v>
      </c>
      <c r="AE126" s="5" t="s">
        <v>526</v>
      </c>
      <c r="AF126" s="5" t="str">
        <f aca="false">IF(AD126&lt;AE126,AD126,AE126)</f>
        <v>Baby Dragon, Electro Spirit, Goblin Hut, Lightning, Mighty Miner, Royal Hogs, Skeletons, The Log</v>
      </c>
      <c r="AG126" s="5" t="str">
        <f aca="false">IF(AD126&lt;AE126,AE126,AD126)</f>
        <v>Earthquake, Electro Spirit, Firecracker, Hog Rider, Mighty Miner, Skeletons, Tesla, The Log</v>
      </c>
      <c r="AH126" s="5" t="str">
        <f aca="false">IF(AD126=AF126,AA126,IF(AA126="Win","Loss",IF(AA126="Loss","Win","Draw")))</f>
        <v>Loss</v>
      </c>
      <c r="AI126" s="5" t="s">
        <v>102</v>
      </c>
    </row>
    <row r="127" customFormat="false" ht="15" hidden="false" customHeight="true" outlineLevel="0" collapsed="false">
      <c r="A127" s="5" t="s">
        <v>637</v>
      </c>
      <c r="B127" s="5" t="n">
        <v>2</v>
      </c>
      <c r="C127" s="5" t="s">
        <v>611</v>
      </c>
      <c r="D127" s="5" t="s">
        <v>612</v>
      </c>
      <c r="E127" s="5" t="s">
        <v>638</v>
      </c>
      <c r="F127" s="5" t="s">
        <v>639</v>
      </c>
      <c r="G127" s="5" t="s">
        <v>642</v>
      </c>
      <c r="H127" s="5" t="s">
        <v>163</v>
      </c>
      <c r="I127" s="5" t="s">
        <v>137</v>
      </c>
      <c r="J127" s="5" t="s">
        <v>91</v>
      </c>
      <c r="K127" s="5" t="s">
        <v>114</v>
      </c>
      <c r="L127" s="5" t="s">
        <v>97</v>
      </c>
      <c r="M127" s="5" t="s">
        <v>242</v>
      </c>
      <c r="N127" s="5" t="s">
        <v>157</v>
      </c>
      <c r="O127" s="5" t="s">
        <v>116</v>
      </c>
      <c r="P127" s="5" t="s">
        <v>87</v>
      </c>
      <c r="Q127" s="5" t="s">
        <v>172</v>
      </c>
      <c r="R127" s="5" t="s">
        <v>186</v>
      </c>
      <c r="S127" s="5" t="s">
        <v>140</v>
      </c>
      <c r="T127" s="5" t="s">
        <v>91</v>
      </c>
      <c r="U127" s="5" t="s">
        <v>111</v>
      </c>
      <c r="V127" s="5" t="s">
        <v>95</v>
      </c>
      <c r="W127" s="5" t="s">
        <v>234</v>
      </c>
      <c r="X127" s="5" t="s">
        <v>114</v>
      </c>
      <c r="Y127" s="5" t="n">
        <v>1</v>
      </c>
      <c r="Z127" s="5" t="n">
        <v>0</v>
      </c>
      <c r="AA127" s="5" t="str">
        <f aca="false">IF(Y127&gt;Z127,"Win",IF(Y127&lt;Z127,"Loss","Draw"))</f>
        <v>Win</v>
      </c>
      <c r="AB127" s="5" t="s">
        <v>98</v>
      </c>
      <c r="AC127" s="5" t="s">
        <v>99</v>
      </c>
      <c r="AD127" s="5" t="s">
        <v>321</v>
      </c>
      <c r="AE127" s="5" t="s">
        <v>643</v>
      </c>
      <c r="AF127" s="5" t="str">
        <f aca="false">IF(AD127&lt;AE127,AD127,AE127)</f>
        <v>Balloon, Barbarian Barrel, Bomb Tower, Giant Snowball, Goblins, Ice Golem, Miner, Musketeer</v>
      </c>
      <c r="AG127" s="5" t="str">
        <f aca="false">IF(AD127&lt;AE127,AE127,AD127)</f>
        <v>Bomber, Fire Spirit, Giant Snowball, Goblin Drill, Goblins, Poison, Ronin, Tesla</v>
      </c>
      <c r="AH127" s="5" t="str">
        <f aca="false">IF(AD127=AF127,AA127,IF(AA127="Win","Loss",IF(AA127="Loss","Win","Draw")))</f>
        <v>Loss</v>
      </c>
      <c r="AI127" s="5" t="s">
        <v>102</v>
      </c>
    </row>
    <row r="128" customFormat="false" ht="15" hidden="false" customHeight="true" outlineLevel="0" collapsed="false">
      <c r="A128" s="5" t="s">
        <v>637</v>
      </c>
      <c r="B128" s="5" t="n">
        <v>3</v>
      </c>
      <c r="C128" s="5" t="s">
        <v>611</v>
      </c>
      <c r="D128" s="5" t="s">
        <v>612</v>
      </c>
      <c r="E128" s="5" t="s">
        <v>638</v>
      </c>
      <c r="F128" s="5" t="s">
        <v>639</v>
      </c>
      <c r="G128" s="5" t="s">
        <v>644</v>
      </c>
      <c r="H128" s="5" t="s">
        <v>485</v>
      </c>
      <c r="I128" s="5" t="s">
        <v>92</v>
      </c>
      <c r="J128" s="5" t="s">
        <v>563</v>
      </c>
      <c r="K128" s="5" t="s">
        <v>418</v>
      </c>
      <c r="L128" s="5" t="s">
        <v>133</v>
      </c>
      <c r="M128" s="5" t="s">
        <v>94</v>
      </c>
      <c r="N128" s="5" t="s">
        <v>201</v>
      </c>
      <c r="O128" s="5" t="s">
        <v>159</v>
      </c>
      <c r="P128" s="5" t="s">
        <v>294</v>
      </c>
      <c r="Q128" s="5" t="s">
        <v>90</v>
      </c>
      <c r="R128" s="5" t="s">
        <v>193</v>
      </c>
      <c r="S128" s="5" t="s">
        <v>92</v>
      </c>
      <c r="T128" s="5" t="s">
        <v>125</v>
      </c>
      <c r="U128" s="5" t="s">
        <v>93</v>
      </c>
      <c r="V128" s="5" t="s">
        <v>94</v>
      </c>
      <c r="W128" s="5" t="s">
        <v>403</v>
      </c>
      <c r="X128" s="5" t="s">
        <v>96</v>
      </c>
      <c r="Y128" s="5" t="n">
        <v>2</v>
      </c>
      <c r="Z128" s="5" t="n">
        <v>0</v>
      </c>
      <c r="AA128" s="5" t="str">
        <f aca="false">IF(Y128&gt;Z128,"Win",IF(Y128&lt;Z128,"Loss","Draw"))</f>
        <v>Win</v>
      </c>
      <c r="AB128" s="5" t="s">
        <v>98</v>
      </c>
      <c r="AC128" s="5" t="s">
        <v>99</v>
      </c>
      <c r="AD128" s="5" t="s">
        <v>645</v>
      </c>
      <c r="AE128" s="5" t="s">
        <v>646</v>
      </c>
      <c r="AF128" s="5" t="str">
        <f aca="false">IF(AD128&lt;AE128,AD128,AE128)</f>
        <v>Cannon Cart, Fireball, Guards, Minions, Mortar, Rascals, Skeleton Barrel, Spear Goblins</v>
      </c>
      <c r="AG128" s="5" t="str">
        <f aca="false">IF(AD128&lt;AE128,AE128,AD128)</f>
        <v>Dart Goblin, Mother Witch, Rascals, Skeleton Army, Skeleton Barrel, Skeleton King, Vines, Wall Breakers</v>
      </c>
      <c r="AH128" s="5" t="str">
        <f aca="false">IF(AD128=AF128,AA128,IF(AA128="Win","Loss",IF(AA128="Loss","Win","Draw")))</f>
        <v>Loss</v>
      </c>
      <c r="AI128" s="5" t="s">
        <v>102</v>
      </c>
    </row>
    <row r="129" customFormat="false" ht="15" hidden="false" customHeight="true" outlineLevel="0" collapsed="false">
      <c r="A129" s="5" t="s">
        <v>647</v>
      </c>
      <c r="B129" s="5" t="n">
        <v>1</v>
      </c>
      <c r="C129" s="5" t="s">
        <v>611</v>
      </c>
      <c r="D129" s="5" t="s">
        <v>612</v>
      </c>
      <c r="E129" s="5" t="s">
        <v>648</v>
      </c>
      <c r="F129" s="5" t="s">
        <v>649</v>
      </c>
      <c r="G129" s="5" t="s">
        <v>650</v>
      </c>
      <c r="H129" s="5" t="s">
        <v>163</v>
      </c>
      <c r="I129" s="5" t="s">
        <v>201</v>
      </c>
      <c r="J129" s="5" t="s">
        <v>202</v>
      </c>
      <c r="K129" s="5" t="s">
        <v>233</v>
      </c>
      <c r="L129" s="5" t="s">
        <v>193</v>
      </c>
      <c r="M129" s="5" t="s">
        <v>157</v>
      </c>
      <c r="N129" s="5" t="s">
        <v>111</v>
      </c>
      <c r="O129" s="5" t="s">
        <v>204</v>
      </c>
      <c r="P129" s="5" t="s">
        <v>234</v>
      </c>
      <c r="Q129" s="5" t="s">
        <v>152</v>
      </c>
      <c r="R129" s="5" t="s">
        <v>128</v>
      </c>
      <c r="S129" s="5" t="s">
        <v>127</v>
      </c>
      <c r="T129" s="5" t="s">
        <v>651</v>
      </c>
      <c r="U129" s="5" t="s">
        <v>117</v>
      </c>
      <c r="V129" s="5" t="s">
        <v>130</v>
      </c>
      <c r="W129" s="5" t="s">
        <v>133</v>
      </c>
      <c r="X129" s="5" t="s">
        <v>124</v>
      </c>
      <c r="Y129" s="5" t="n">
        <v>0</v>
      </c>
      <c r="Z129" s="5" t="n">
        <v>1</v>
      </c>
      <c r="AA129" s="5" t="str">
        <f aca="false">IF(Y129&gt;Z129,"Win",IF(Y129&lt;Z129,"Loss","Draw"))</f>
        <v>Loss</v>
      </c>
      <c r="AB129" s="5" t="s">
        <v>98</v>
      </c>
      <c r="AC129" s="5" t="s">
        <v>99</v>
      </c>
      <c r="AD129" s="5" t="s">
        <v>652</v>
      </c>
      <c r="AE129" s="5" t="s">
        <v>653</v>
      </c>
      <c r="AF129" s="5" t="str">
        <f aca="false">IF(AD129&lt;AE129,AD129,AE129)</f>
        <v>Arrows, Baby Dragon, Battle Ram, Giant Skeleton, Golden Knight, Mother Witch, Royal Ghost, Void</v>
      </c>
      <c r="AG129" s="5" t="str">
        <f aca="false">IF(AD129&lt;AE129,AE129,AD129)</f>
        <v>Bats, Bomb Tower, Fire Spirit, Guards, Magic Archer, Miner, Royal Delivery, Wall Breakers</v>
      </c>
      <c r="AH129" s="5" t="str">
        <f aca="false">IF(AD129=AF129,AA129,IF(AA129="Win","Loss",IF(AA129="Loss","Win","Draw")))</f>
        <v>Win</v>
      </c>
      <c r="AI129" s="5" t="s">
        <v>102</v>
      </c>
    </row>
    <row r="130" customFormat="false" ht="15" hidden="false" customHeight="true" outlineLevel="0" collapsed="false">
      <c r="A130" s="5" t="s">
        <v>647</v>
      </c>
      <c r="B130" s="5" t="n">
        <v>2</v>
      </c>
      <c r="C130" s="5" t="s">
        <v>611</v>
      </c>
      <c r="D130" s="5" t="s">
        <v>612</v>
      </c>
      <c r="E130" s="5" t="s">
        <v>648</v>
      </c>
      <c r="F130" s="5" t="s">
        <v>649</v>
      </c>
      <c r="G130" s="5" t="s">
        <v>654</v>
      </c>
      <c r="H130" s="5" t="s">
        <v>163</v>
      </c>
      <c r="I130" s="5" t="s">
        <v>137</v>
      </c>
      <c r="J130" s="5" t="s">
        <v>151</v>
      </c>
      <c r="K130" s="5" t="s">
        <v>114</v>
      </c>
      <c r="L130" s="5" t="s">
        <v>87</v>
      </c>
      <c r="M130" s="5" t="s">
        <v>150</v>
      </c>
      <c r="N130" s="5" t="s">
        <v>138</v>
      </c>
      <c r="O130" s="5" t="s">
        <v>116</v>
      </c>
      <c r="P130" s="5" t="s">
        <v>126</v>
      </c>
      <c r="Q130" s="5" t="s">
        <v>87</v>
      </c>
      <c r="R130" s="5" t="s">
        <v>83</v>
      </c>
      <c r="S130" s="5" t="s">
        <v>82</v>
      </c>
      <c r="T130" s="5" t="s">
        <v>138</v>
      </c>
      <c r="U130" s="5" t="s">
        <v>164</v>
      </c>
      <c r="V130" s="5" t="s">
        <v>89</v>
      </c>
      <c r="W130" s="5" t="s">
        <v>86</v>
      </c>
      <c r="X130" s="5" t="s">
        <v>204</v>
      </c>
      <c r="Y130" s="5" t="n">
        <v>1</v>
      </c>
      <c r="Z130" s="5" t="n">
        <v>0</v>
      </c>
      <c r="AA130" s="5" t="str">
        <f aca="false">IF(Y130&gt;Z130,"Win",IF(Y130&lt;Z130,"Loss","Draw"))</f>
        <v>Win</v>
      </c>
      <c r="AB130" s="5" t="s">
        <v>98</v>
      </c>
      <c r="AC130" s="5" t="s">
        <v>99</v>
      </c>
      <c r="AD130" s="5" t="s">
        <v>655</v>
      </c>
      <c r="AE130" s="5" t="s">
        <v>656</v>
      </c>
      <c r="AF130" s="5" t="str">
        <f aca="false">IF(AD130&lt;AE130,AD130,AE130)</f>
        <v>Earthquake, Goblin Demolisher, Monk, Royal Delivery, Royal Hogs, Skeleton Dragons, Tesla, The Log</v>
      </c>
      <c r="AG130" s="5" t="str">
        <f aca="false">IF(AD130&lt;AE130,AE130,AD130)</f>
        <v>Electro Spirit, Giant Snowball, Goblin Demolisher, Goblin Drill, Mighty Miner, Poison, Skeletons, Tesla</v>
      </c>
      <c r="AH130" s="5" t="str">
        <f aca="false">IF(AD130=AF130,AA130,IF(AA130="Win","Loss",IF(AA130="Loss","Win","Draw")))</f>
        <v>Loss</v>
      </c>
      <c r="AI130" s="5" t="s">
        <v>102</v>
      </c>
    </row>
    <row r="131" customFormat="false" ht="15" hidden="false" customHeight="true" outlineLevel="0" collapsed="false">
      <c r="A131" s="5" t="s">
        <v>647</v>
      </c>
      <c r="B131" s="5" t="n">
        <v>3</v>
      </c>
      <c r="C131" s="5" t="s">
        <v>611</v>
      </c>
      <c r="D131" s="5" t="s">
        <v>612</v>
      </c>
      <c r="E131" s="5" t="s">
        <v>648</v>
      </c>
      <c r="F131" s="5" t="s">
        <v>649</v>
      </c>
      <c r="G131" s="5" t="s">
        <v>657</v>
      </c>
      <c r="H131" s="5" t="s">
        <v>163</v>
      </c>
      <c r="I131" s="5" t="s">
        <v>203</v>
      </c>
      <c r="J131" s="5" t="s">
        <v>91</v>
      </c>
      <c r="K131" s="5" t="s">
        <v>208</v>
      </c>
      <c r="L131" s="5" t="s">
        <v>118</v>
      </c>
      <c r="M131" s="5" t="s">
        <v>209</v>
      </c>
      <c r="N131" s="5" t="s">
        <v>159</v>
      </c>
      <c r="O131" s="5" t="s">
        <v>249</v>
      </c>
      <c r="P131" s="5" t="s">
        <v>658</v>
      </c>
      <c r="Q131" s="5" t="s">
        <v>201</v>
      </c>
      <c r="R131" s="5" t="s">
        <v>123</v>
      </c>
      <c r="S131" s="5" t="s">
        <v>202</v>
      </c>
      <c r="T131" s="5" t="s">
        <v>187</v>
      </c>
      <c r="U131" s="5" t="s">
        <v>111</v>
      </c>
      <c r="V131" s="5" t="s">
        <v>95</v>
      </c>
      <c r="W131" s="5" t="s">
        <v>234</v>
      </c>
      <c r="X131" s="5" t="s">
        <v>88</v>
      </c>
      <c r="Y131" s="5" t="n">
        <v>3</v>
      </c>
      <c r="Z131" s="5" t="n">
        <v>0</v>
      </c>
      <c r="AA131" s="5" t="str">
        <f aca="false">IF(Y131&gt;Z131,"Win",IF(Y131&lt;Z131,"Loss","Draw"))</f>
        <v>Win</v>
      </c>
      <c r="AB131" s="5" t="s">
        <v>98</v>
      </c>
      <c r="AC131" s="5" t="s">
        <v>99</v>
      </c>
      <c r="AD131" s="5" t="s">
        <v>659</v>
      </c>
      <c r="AE131" s="5" t="s">
        <v>295</v>
      </c>
      <c r="AF131" s="5" t="str">
        <f aca="false">IF(AD131&lt;AE131,AD131,AE131)</f>
        <v>Barbarian Barrel, Berserker, Bomb Tower, Goblinstein, Magic Archer, Miner, Tornado, Wall Breakers</v>
      </c>
      <c r="AG131" s="5" t="str">
        <f aca="false">IF(AD131&lt;AE131,AE131,AD131)</f>
        <v>Dart Goblin, Goblin Barrel, Goblins, Ice Spirit, Inferno Tower, Rocket, Suspicious Bush, Valkyrie</v>
      </c>
      <c r="AH131" s="5" t="str">
        <f aca="false">IF(AD131=AF131,AA131,IF(AA131="Win","Loss",IF(AA131="Loss","Win","Draw")))</f>
        <v>Loss</v>
      </c>
      <c r="AI131" s="5" t="s">
        <v>102</v>
      </c>
    </row>
    <row r="132" customFormat="false" ht="15" hidden="false" customHeight="true" outlineLevel="0" collapsed="false">
      <c r="A132" s="5" t="s">
        <v>660</v>
      </c>
      <c r="B132" s="5" t="n">
        <v>1</v>
      </c>
      <c r="C132" s="5" t="s">
        <v>611</v>
      </c>
      <c r="D132" s="5" t="s">
        <v>612</v>
      </c>
      <c r="E132" s="5" t="s">
        <v>356</v>
      </c>
      <c r="F132" s="5" t="s">
        <v>357</v>
      </c>
      <c r="G132" s="5" t="s">
        <v>661</v>
      </c>
      <c r="H132" s="5" t="s">
        <v>163</v>
      </c>
      <c r="I132" s="5" t="s">
        <v>87</v>
      </c>
      <c r="J132" s="5" t="s">
        <v>151</v>
      </c>
      <c r="K132" s="5" t="s">
        <v>407</v>
      </c>
      <c r="L132" s="5" t="s">
        <v>150</v>
      </c>
      <c r="M132" s="5" t="s">
        <v>126</v>
      </c>
      <c r="N132" s="5" t="s">
        <v>165</v>
      </c>
      <c r="O132" s="5" t="s">
        <v>164</v>
      </c>
      <c r="P132" s="5" t="s">
        <v>95</v>
      </c>
      <c r="Q132" s="5" t="s">
        <v>201</v>
      </c>
      <c r="R132" s="5" t="s">
        <v>202</v>
      </c>
      <c r="S132" s="5" t="s">
        <v>123</v>
      </c>
      <c r="T132" s="5" t="s">
        <v>111</v>
      </c>
      <c r="U132" s="5" t="s">
        <v>88</v>
      </c>
      <c r="V132" s="5" t="s">
        <v>187</v>
      </c>
      <c r="W132" s="5" t="s">
        <v>95</v>
      </c>
      <c r="X132" s="5" t="s">
        <v>234</v>
      </c>
      <c r="Y132" s="5" t="n">
        <v>3</v>
      </c>
      <c r="Z132" s="5" t="n">
        <v>0</v>
      </c>
      <c r="AA132" s="5" t="str">
        <f aca="false">IF(Y132&gt;Z132,"Win",IF(Y132&lt;Z132,"Loss","Draw"))</f>
        <v>Win</v>
      </c>
      <c r="AB132" s="5" t="s">
        <v>98</v>
      </c>
      <c r="AC132" s="5" t="s">
        <v>99</v>
      </c>
      <c r="AD132" s="5" t="s">
        <v>662</v>
      </c>
      <c r="AE132" s="5" t="s">
        <v>295</v>
      </c>
      <c r="AF132" s="5" t="str">
        <f aca="false">IF(AD132&lt;AE132,AD132,AE132)</f>
        <v>Barbarian Barrel, Berserker, Bomb Tower, Goblinstein, Magic Archer, Miner, Tornado, Wall Breakers</v>
      </c>
      <c r="AG132" s="5" t="str">
        <f aca="false">IF(AD132&lt;AE132,AE132,AD132)</f>
        <v>Barbarian Barrel, Earthquake, Electro Spirit, Firecracker, Hog Rider, Mighty Miner, Skeletons, Tesla</v>
      </c>
      <c r="AH132" s="5" t="str">
        <f aca="false">IF(AD132=AF132,AA132,IF(AA132="Win","Loss",IF(AA132="Loss","Win","Draw")))</f>
        <v>Loss</v>
      </c>
      <c r="AI132" s="5" t="s">
        <v>102</v>
      </c>
    </row>
    <row r="133" customFormat="false" ht="15" hidden="false" customHeight="true" outlineLevel="0" collapsed="false">
      <c r="A133" s="5" t="s">
        <v>660</v>
      </c>
      <c r="B133" s="5" t="n">
        <v>2</v>
      </c>
      <c r="C133" s="5" t="s">
        <v>611</v>
      </c>
      <c r="D133" s="5" t="s">
        <v>612</v>
      </c>
      <c r="E133" s="5" t="s">
        <v>356</v>
      </c>
      <c r="F133" s="5" t="s">
        <v>357</v>
      </c>
      <c r="G133" s="5" t="s">
        <v>663</v>
      </c>
      <c r="H133" s="5" t="s">
        <v>163</v>
      </c>
      <c r="I133" s="5" t="s">
        <v>90</v>
      </c>
      <c r="J133" s="5" t="s">
        <v>123</v>
      </c>
      <c r="K133" s="5" t="s">
        <v>124</v>
      </c>
      <c r="L133" s="5" t="s">
        <v>125</v>
      </c>
      <c r="M133" s="5" t="s">
        <v>85</v>
      </c>
      <c r="N133" s="5" t="s">
        <v>96</v>
      </c>
      <c r="O133" s="5" t="s">
        <v>89</v>
      </c>
      <c r="P133" s="5" t="s">
        <v>91</v>
      </c>
      <c r="Q133" s="5" t="s">
        <v>92</v>
      </c>
      <c r="R133" s="5" t="s">
        <v>91</v>
      </c>
      <c r="S133" s="5" t="s">
        <v>90</v>
      </c>
      <c r="T133" s="5" t="s">
        <v>125</v>
      </c>
      <c r="U133" s="5" t="s">
        <v>93</v>
      </c>
      <c r="V133" s="5" t="s">
        <v>159</v>
      </c>
      <c r="W133" s="5" t="s">
        <v>94</v>
      </c>
      <c r="X133" s="5" t="s">
        <v>150</v>
      </c>
      <c r="Y133" s="5" t="n">
        <v>0</v>
      </c>
      <c r="Z133" s="5" t="n">
        <v>1</v>
      </c>
      <c r="AA133" s="5" t="str">
        <f aca="false">IF(Y133&gt;Z133,"Win",IF(Y133&lt;Z133,"Loss","Draw"))</f>
        <v>Loss</v>
      </c>
      <c r="AB133" s="5" t="s">
        <v>98</v>
      </c>
      <c r="AC133" s="5" t="s">
        <v>99</v>
      </c>
      <c r="AD133" s="5" t="s">
        <v>664</v>
      </c>
      <c r="AE133" s="5" t="s">
        <v>665</v>
      </c>
      <c r="AF133" s="5" t="str">
        <f aca="false">IF(AD133&lt;AE133,AD133,AE133)</f>
        <v>Cannon Cart, Dart Goblin, Electro Spirit, Fireball, Goblins, Mortar, Rascals, Skeleton Barrel</v>
      </c>
      <c r="AG133" s="5" t="str">
        <f aca="false">IF(AD133&lt;AE133,AE133,AD133)</f>
        <v>Cannon Cart, Goblins, Goblinstein, Lightning, Minions, Mortar, Royal Ghost, The Log</v>
      </c>
      <c r="AH133" s="5" t="str">
        <f aca="false">IF(AD133=AF133,AA133,IF(AA133="Win","Loss",IF(AA133="Loss","Win","Draw")))</f>
        <v>Win</v>
      </c>
      <c r="AI133" s="5" t="s">
        <v>102</v>
      </c>
    </row>
    <row r="134" customFormat="false" ht="15" hidden="false" customHeight="true" outlineLevel="0" collapsed="false">
      <c r="A134" s="5" t="s">
        <v>666</v>
      </c>
      <c r="B134" s="5" t="n">
        <v>1</v>
      </c>
      <c r="C134" s="5" t="s">
        <v>611</v>
      </c>
      <c r="D134" s="5" t="s">
        <v>612</v>
      </c>
      <c r="E134" s="5" t="s">
        <v>533</v>
      </c>
      <c r="F134" s="5" t="s">
        <v>534</v>
      </c>
      <c r="G134" s="5" t="s">
        <v>667</v>
      </c>
      <c r="H134" s="5" t="s">
        <v>163</v>
      </c>
      <c r="I134" s="5" t="s">
        <v>203</v>
      </c>
      <c r="J134" s="5" t="s">
        <v>202</v>
      </c>
      <c r="K134" s="5" t="s">
        <v>201</v>
      </c>
      <c r="L134" s="5" t="s">
        <v>118</v>
      </c>
      <c r="M134" s="5" t="s">
        <v>157</v>
      </c>
      <c r="N134" s="5" t="s">
        <v>234</v>
      </c>
      <c r="O134" s="5" t="s">
        <v>204</v>
      </c>
      <c r="P134" s="5" t="s">
        <v>88</v>
      </c>
      <c r="Q134" s="5" t="s">
        <v>109</v>
      </c>
      <c r="R134" s="5" t="s">
        <v>108</v>
      </c>
      <c r="S134" s="5" t="s">
        <v>139</v>
      </c>
      <c r="T134" s="5" t="s">
        <v>107</v>
      </c>
      <c r="U134" s="5" t="s">
        <v>112</v>
      </c>
      <c r="V134" s="5" t="s">
        <v>110</v>
      </c>
      <c r="W134" s="5" t="s">
        <v>95</v>
      </c>
      <c r="X134" s="5" t="s">
        <v>93</v>
      </c>
      <c r="Y134" s="5" t="n">
        <v>1</v>
      </c>
      <c r="Z134" s="5" t="n">
        <v>0</v>
      </c>
      <c r="AA134" s="5" t="str">
        <f aca="false">IF(Y134&gt;Z134,"Win",IF(Y134&lt;Z134,"Loss","Draw"))</f>
        <v>Win</v>
      </c>
      <c r="AB134" s="5" t="s">
        <v>98</v>
      </c>
      <c r="AC134" s="5" t="s">
        <v>99</v>
      </c>
      <c r="AD134" s="5" t="s">
        <v>668</v>
      </c>
      <c r="AE134" s="5" t="s">
        <v>669</v>
      </c>
      <c r="AF134" s="5" t="str">
        <f aca="false">IF(AD134&lt;AE134,AD134,AE134)</f>
        <v>Barbarian Barrel, Dark Prince, Fireball, Goblin Cage, Lava Hound, Mega Minion, Spirit Empress, Zap</v>
      </c>
      <c r="AG134" s="5" t="str">
        <f aca="false">IF(AD134&lt;AE134,AE134,AD134)</f>
        <v>Berserker, Bomb Tower, Fire Spirit, Goblin Barrel, Ice Spirit, Magic Archer, Royal Delivery, Wall Breakers</v>
      </c>
      <c r="AH134" s="5" t="str">
        <f aca="false">IF(AD134=AF134,AA134,IF(AA134="Win","Loss",IF(AA134="Loss","Win","Draw")))</f>
        <v>Loss</v>
      </c>
      <c r="AI134" s="5" t="s">
        <v>102</v>
      </c>
    </row>
    <row r="135" customFormat="false" ht="15" hidden="false" customHeight="true" outlineLevel="0" collapsed="false">
      <c r="A135" s="5" t="s">
        <v>666</v>
      </c>
      <c r="B135" s="5" t="n">
        <v>2</v>
      </c>
      <c r="C135" s="5" t="s">
        <v>611</v>
      </c>
      <c r="D135" s="5" t="s">
        <v>612</v>
      </c>
      <c r="E135" s="5" t="s">
        <v>533</v>
      </c>
      <c r="F135" s="5" t="s">
        <v>534</v>
      </c>
      <c r="G135" s="5" t="s">
        <v>670</v>
      </c>
      <c r="H135" s="5" t="s">
        <v>163</v>
      </c>
      <c r="I135" s="5" t="s">
        <v>137</v>
      </c>
      <c r="J135" s="5" t="s">
        <v>83</v>
      </c>
      <c r="K135" s="5" t="s">
        <v>114</v>
      </c>
      <c r="L135" s="5" t="s">
        <v>138</v>
      </c>
      <c r="M135" s="5" t="s">
        <v>91</v>
      </c>
      <c r="N135" s="5" t="s">
        <v>87</v>
      </c>
      <c r="O135" s="5" t="s">
        <v>116</v>
      </c>
      <c r="P135" s="5" t="s">
        <v>150</v>
      </c>
      <c r="Q135" s="5" t="s">
        <v>127</v>
      </c>
      <c r="R135" s="5" t="s">
        <v>202</v>
      </c>
      <c r="S135" s="5" t="s">
        <v>129</v>
      </c>
      <c r="T135" s="5" t="s">
        <v>130</v>
      </c>
      <c r="U135" s="5" t="s">
        <v>96</v>
      </c>
      <c r="V135" s="5" t="s">
        <v>327</v>
      </c>
      <c r="W135" s="5" t="s">
        <v>467</v>
      </c>
      <c r="X135" s="5" t="s">
        <v>131</v>
      </c>
      <c r="Y135" s="5" t="n">
        <v>1</v>
      </c>
      <c r="Z135" s="5" t="n">
        <v>0</v>
      </c>
      <c r="AA135" s="5" t="str">
        <f aca="false">IF(Y135&gt;Z135,"Win",IF(Y135&lt;Z135,"Loss","Draw"))</f>
        <v>Win</v>
      </c>
      <c r="AB135" s="5" t="s">
        <v>98</v>
      </c>
      <c r="AC135" s="5" t="s">
        <v>99</v>
      </c>
      <c r="AD135" s="5" t="s">
        <v>671</v>
      </c>
      <c r="AE135" s="5" t="s">
        <v>672</v>
      </c>
      <c r="AF135" s="5" t="str">
        <f aca="false">IF(AD135&lt;AE135,AD135,AE135)</f>
        <v>Arrows, Bandit, Battle Ram, Magic Archer, Mega Knight, Minions, Prince, Rage</v>
      </c>
      <c r="AG135" s="5" t="str">
        <f aca="false">IF(AD135&lt;AE135,AE135,AD135)</f>
        <v>Electro Spirit, Giant Snowball, Goblin Demolisher, Goblin Drill, Goblins, Monk, Poison, Tesla</v>
      </c>
      <c r="AH135" s="5" t="str">
        <f aca="false">IF(AD135=AF135,AA135,IF(AA135="Win","Loss",IF(AA135="Loss","Win","Draw")))</f>
        <v>Loss</v>
      </c>
      <c r="AI135" s="5" t="s">
        <v>102</v>
      </c>
    </row>
    <row r="136" customFormat="false" ht="15" hidden="false" customHeight="true" outlineLevel="0" collapsed="false">
      <c r="A136" s="5" t="s">
        <v>673</v>
      </c>
      <c r="B136" s="5" t="n">
        <v>1</v>
      </c>
      <c r="C136" s="5" t="s">
        <v>611</v>
      </c>
      <c r="D136" s="5" t="s">
        <v>612</v>
      </c>
      <c r="E136" s="5" t="s">
        <v>674</v>
      </c>
      <c r="F136" s="5" t="s">
        <v>675</v>
      </c>
      <c r="G136" s="5" t="s">
        <v>676</v>
      </c>
      <c r="H136" s="5" t="s">
        <v>163</v>
      </c>
      <c r="I136" s="5" t="s">
        <v>201</v>
      </c>
      <c r="J136" s="5" t="s">
        <v>202</v>
      </c>
      <c r="K136" s="5" t="s">
        <v>203</v>
      </c>
      <c r="L136" s="5" t="s">
        <v>88</v>
      </c>
      <c r="M136" s="5" t="s">
        <v>157</v>
      </c>
      <c r="N136" s="5" t="s">
        <v>118</v>
      </c>
      <c r="O136" s="5" t="s">
        <v>204</v>
      </c>
      <c r="P136" s="5" t="s">
        <v>87</v>
      </c>
      <c r="Q136" s="5" t="s">
        <v>141</v>
      </c>
      <c r="R136" s="5" t="s">
        <v>128</v>
      </c>
      <c r="S136" s="5" t="s">
        <v>129</v>
      </c>
      <c r="T136" s="5" t="s">
        <v>164</v>
      </c>
      <c r="U136" s="5" t="s">
        <v>130</v>
      </c>
      <c r="V136" s="5" t="s">
        <v>165</v>
      </c>
      <c r="W136" s="5" t="s">
        <v>133</v>
      </c>
      <c r="X136" s="5" t="s">
        <v>86</v>
      </c>
      <c r="Y136" s="5" t="n">
        <v>0</v>
      </c>
      <c r="Z136" s="5" t="n">
        <v>1</v>
      </c>
      <c r="AA136" s="5" t="str">
        <f aca="false">IF(Y136&gt;Z136,"Win",IF(Y136&lt;Z136,"Loss","Draw"))</f>
        <v>Loss</v>
      </c>
      <c r="AB136" s="5" t="s">
        <v>98</v>
      </c>
      <c r="AC136" s="5" t="s">
        <v>99</v>
      </c>
      <c r="AD136" s="5" t="s">
        <v>206</v>
      </c>
      <c r="AE136" s="5" t="s">
        <v>349</v>
      </c>
      <c r="AF136" s="5" t="str">
        <f aca="false">IF(AD136&lt;AE136,AD136,AE136)</f>
        <v>Arrows, Earthquake, Golden Knight, Hog Rider, Lumberjack, Mega Knight, Mother Witch, Skeleton Dragons</v>
      </c>
      <c r="AG136" s="5" t="str">
        <f aca="false">IF(AD136&lt;AE136,AE136,AD136)</f>
        <v>Berserker, Fire Spirit, Goblin Barrel, Ice Spirit, Magic Archer, Royal Delivery, Tesla, Wall Breakers</v>
      </c>
      <c r="AH136" s="5" t="str">
        <f aca="false">IF(AD136=AF136,AA136,IF(AA136="Win","Loss",IF(AA136="Loss","Win","Draw")))</f>
        <v>Win</v>
      </c>
      <c r="AI136" s="5" t="s">
        <v>102</v>
      </c>
    </row>
    <row r="137" customFormat="false" ht="15" hidden="false" customHeight="true" outlineLevel="0" collapsed="false">
      <c r="A137" s="5" t="s">
        <v>673</v>
      </c>
      <c r="B137" s="5" t="n">
        <v>2</v>
      </c>
      <c r="C137" s="5" t="s">
        <v>611</v>
      </c>
      <c r="D137" s="5" t="s">
        <v>612</v>
      </c>
      <c r="E137" s="5" t="s">
        <v>674</v>
      </c>
      <c r="F137" s="5" t="s">
        <v>675</v>
      </c>
      <c r="G137" s="5" t="s">
        <v>677</v>
      </c>
      <c r="H137" s="5" t="s">
        <v>163</v>
      </c>
      <c r="I137" s="5" t="s">
        <v>129</v>
      </c>
      <c r="J137" s="5" t="s">
        <v>128</v>
      </c>
      <c r="K137" s="5" t="s">
        <v>141</v>
      </c>
      <c r="L137" s="5" t="s">
        <v>133</v>
      </c>
      <c r="M137" s="5" t="s">
        <v>96</v>
      </c>
      <c r="N137" s="5" t="s">
        <v>165</v>
      </c>
      <c r="O137" s="5" t="s">
        <v>130</v>
      </c>
      <c r="P137" s="5" t="s">
        <v>327</v>
      </c>
      <c r="Q137" s="5" t="s">
        <v>82</v>
      </c>
      <c r="R137" s="5" t="s">
        <v>83</v>
      </c>
      <c r="S137" s="5" t="s">
        <v>84</v>
      </c>
      <c r="T137" s="5" t="s">
        <v>234</v>
      </c>
      <c r="U137" s="5" t="s">
        <v>150</v>
      </c>
      <c r="V137" s="5" t="s">
        <v>88</v>
      </c>
      <c r="W137" s="5" t="s">
        <v>89</v>
      </c>
      <c r="X137" s="5" t="s">
        <v>85</v>
      </c>
      <c r="Y137" s="5" t="n">
        <v>1</v>
      </c>
      <c r="Z137" s="5" t="n">
        <v>0</v>
      </c>
      <c r="AA137" s="5" t="str">
        <f aca="false">IF(Y137&gt;Z137,"Win",IF(Y137&lt;Z137,"Loss","Draw"))</f>
        <v>Win</v>
      </c>
      <c r="AB137" s="5" t="s">
        <v>98</v>
      </c>
      <c r="AC137" s="5" t="s">
        <v>99</v>
      </c>
      <c r="AD137" s="5" t="s">
        <v>678</v>
      </c>
      <c r="AE137" s="5" t="s">
        <v>679</v>
      </c>
      <c r="AF137" s="5" t="str">
        <f aca="false">IF(AD137&lt;AE137,AD137,AE137)</f>
        <v>Archers, Berserker, Bomb Tower, Electro Spirit, Lightning, Monk, Royal Hogs, The Log</v>
      </c>
      <c r="AG137" s="5" t="str">
        <f aca="false">IF(AD137&lt;AE137,AE137,AD137)</f>
        <v>Arrows, Golden Knight, Hog Rider, Lumberjack, Mega Knight, Minions, Mother Witch, Rage</v>
      </c>
      <c r="AH137" s="5" t="str">
        <f aca="false">IF(AD137=AF137,AA137,IF(AA137="Win","Loss",IF(AA137="Loss","Win","Draw")))</f>
        <v>Loss</v>
      </c>
      <c r="AI137" s="5" t="s">
        <v>102</v>
      </c>
    </row>
    <row r="138" customFormat="false" ht="15" hidden="false" customHeight="true" outlineLevel="0" collapsed="false">
      <c r="A138" s="5" t="s">
        <v>673</v>
      </c>
      <c r="B138" s="5" t="n">
        <v>3</v>
      </c>
      <c r="C138" s="5" t="s">
        <v>611</v>
      </c>
      <c r="D138" s="5" t="s">
        <v>612</v>
      </c>
      <c r="E138" s="5" t="s">
        <v>674</v>
      </c>
      <c r="F138" s="5" t="s">
        <v>675</v>
      </c>
      <c r="G138" s="5" t="s">
        <v>680</v>
      </c>
      <c r="H138" s="5" t="s">
        <v>163</v>
      </c>
      <c r="I138" s="5" t="s">
        <v>109</v>
      </c>
      <c r="J138" s="5" t="s">
        <v>108</v>
      </c>
      <c r="K138" s="5" t="s">
        <v>107</v>
      </c>
      <c r="L138" s="5" t="s">
        <v>86</v>
      </c>
      <c r="M138" s="5" t="s">
        <v>112</v>
      </c>
      <c r="N138" s="5" t="s">
        <v>110</v>
      </c>
      <c r="O138" s="5" t="s">
        <v>93</v>
      </c>
      <c r="P138" s="5" t="s">
        <v>242</v>
      </c>
      <c r="Q138" s="5" t="s">
        <v>107</v>
      </c>
      <c r="R138" s="5" t="s">
        <v>158</v>
      </c>
      <c r="S138" s="5" t="s">
        <v>177</v>
      </c>
      <c r="T138" s="5" t="s">
        <v>93</v>
      </c>
      <c r="U138" s="5" t="s">
        <v>178</v>
      </c>
      <c r="V138" s="5" t="s">
        <v>143</v>
      </c>
      <c r="W138" s="5" t="s">
        <v>95</v>
      </c>
      <c r="X138" s="5" t="s">
        <v>124</v>
      </c>
      <c r="Y138" s="5" t="n">
        <v>1</v>
      </c>
      <c r="Z138" s="5" t="n">
        <v>0</v>
      </c>
      <c r="AA138" s="5" t="str">
        <f aca="false">IF(Y138&gt;Z138,"Win",IF(Y138&lt;Z138,"Loss","Draw"))</f>
        <v>Win</v>
      </c>
      <c r="AB138" s="5" t="s">
        <v>98</v>
      </c>
      <c r="AC138" s="5" t="s">
        <v>99</v>
      </c>
      <c r="AD138" s="5" t="s">
        <v>681</v>
      </c>
      <c r="AE138" s="5" t="s">
        <v>682</v>
      </c>
      <c r="AF138" s="5" t="str">
        <f aca="false">IF(AD138&lt;AE138,AD138,AE138)</f>
        <v>Barbarian Barrel, Bowler, Fireball, Goblin Cage, Heal Spirit, Phoenix, Royal Ghost, Royal Giant</v>
      </c>
      <c r="AG138" s="5" t="str">
        <f aca="false">IF(AD138&lt;AE138,AE138,AD138)</f>
        <v>Bomber, Dark Prince, Fireball, Goblin Cage, Lava Hound, Skeleton Dragons, Spirit Empress, Zap</v>
      </c>
      <c r="AH138" s="5" t="str">
        <f aca="false">IF(AD138=AF138,AA138,IF(AA138="Win","Loss",IF(AA138="Loss","Win","Draw")))</f>
        <v>Loss</v>
      </c>
      <c r="AI138" s="5" t="s">
        <v>102</v>
      </c>
    </row>
    <row r="139" customFormat="false" ht="15" hidden="false" customHeight="true" outlineLevel="0" collapsed="false">
      <c r="A139" s="5" t="s">
        <v>683</v>
      </c>
      <c r="B139" s="5" t="n">
        <v>1</v>
      </c>
      <c r="C139" s="5" t="s">
        <v>611</v>
      </c>
      <c r="D139" s="5" t="s">
        <v>612</v>
      </c>
      <c r="E139" s="5" t="s">
        <v>684</v>
      </c>
      <c r="F139" s="5" t="s">
        <v>685</v>
      </c>
      <c r="G139" s="5" t="s">
        <v>686</v>
      </c>
      <c r="H139" s="5" t="s">
        <v>352</v>
      </c>
      <c r="I139" s="5" t="s">
        <v>201</v>
      </c>
      <c r="J139" s="5" t="s">
        <v>108</v>
      </c>
      <c r="K139" s="5" t="s">
        <v>203</v>
      </c>
      <c r="L139" s="5" t="s">
        <v>88</v>
      </c>
      <c r="M139" s="5" t="s">
        <v>157</v>
      </c>
      <c r="N139" s="5" t="s">
        <v>159</v>
      </c>
      <c r="O139" s="5" t="s">
        <v>204</v>
      </c>
      <c r="P139" s="5" t="s">
        <v>87</v>
      </c>
      <c r="Q139" s="5" t="s">
        <v>90</v>
      </c>
      <c r="R139" s="5" t="s">
        <v>123</v>
      </c>
      <c r="S139" s="5" t="s">
        <v>124</v>
      </c>
      <c r="T139" s="5" t="s">
        <v>125</v>
      </c>
      <c r="U139" s="5" t="s">
        <v>96</v>
      </c>
      <c r="V139" s="5" t="s">
        <v>126</v>
      </c>
      <c r="W139" s="5" t="s">
        <v>95</v>
      </c>
      <c r="X139" s="5" t="s">
        <v>85</v>
      </c>
      <c r="Y139" s="5" t="n">
        <v>1</v>
      </c>
      <c r="Z139" s="5" t="n">
        <v>0</v>
      </c>
      <c r="AA139" s="5" t="str">
        <f aca="false">IF(Y139&gt;Z139,"Win",IF(Y139&lt;Z139,"Loss","Draw"))</f>
        <v>Win</v>
      </c>
      <c r="AB139" s="5" t="s">
        <v>98</v>
      </c>
      <c r="AC139" s="5" t="s">
        <v>99</v>
      </c>
      <c r="AD139" s="5" t="s">
        <v>687</v>
      </c>
      <c r="AE139" s="5" t="s">
        <v>134</v>
      </c>
      <c r="AF139" s="5" t="str">
        <f aca="false">IF(AD139&lt;AE139,AD139,AE139)</f>
        <v>Barbarian Barrel, Cannon Cart, Goblinstein, Lightning, Minions, Mortar, Royal Ghost, Skeletons</v>
      </c>
      <c r="AG139" s="5" t="str">
        <f aca="false">IF(AD139&lt;AE139,AE139,AD139)</f>
        <v>Berserker, Dark Prince, Dart Goblin, Fire Spirit, Goblin Barrel, Royal Delivery, Tesla, Wall Breakers</v>
      </c>
      <c r="AH139" s="5" t="str">
        <f aca="false">IF(AD139=AF139,AA139,IF(AA139="Win","Loss",IF(AA139="Loss","Win","Draw")))</f>
        <v>Loss</v>
      </c>
      <c r="AI139" s="5" t="s">
        <v>102</v>
      </c>
    </row>
    <row r="140" customFormat="false" ht="15" hidden="false" customHeight="true" outlineLevel="0" collapsed="false">
      <c r="A140" s="5" t="s">
        <v>683</v>
      </c>
      <c r="B140" s="5" t="n">
        <v>2</v>
      </c>
      <c r="C140" s="5" t="s">
        <v>611</v>
      </c>
      <c r="D140" s="5" t="s">
        <v>612</v>
      </c>
      <c r="E140" s="5" t="s">
        <v>684</v>
      </c>
      <c r="F140" s="5" t="s">
        <v>685</v>
      </c>
      <c r="G140" s="5" t="s">
        <v>688</v>
      </c>
      <c r="H140" s="5" t="s">
        <v>163</v>
      </c>
      <c r="I140" s="5" t="s">
        <v>129</v>
      </c>
      <c r="J140" s="5" t="s">
        <v>158</v>
      </c>
      <c r="K140" s="5" t="s">
        <v>141</v>
      </c>
      <c r="L140" s="5" t="s">
        <v>165</v>
      </c>
      <c r="M140" s="5" t="s">
        <v>133</v>
      </c>
      <c r="N140" s="5" t="s">
        <v>130</v>
      </c>
      <c r="O140" s="5" t="s">
        <v>327</v>
      </c>
      <c r="P140" s="5" t="s">
        <v>112</v>
      </c>
      <c r="Q140" s="5" t="s">
        <v>185</v>
      </c>
      <c r="R140" s="5" t="s">
        <v>186</v>
      </c>
      <c r="S140" s="5" t="s">
        <v>241</v>
      </c>
      <c r="T140" s="5" t="s">
        <v>111</v>
      </c>
      <c r="U140" s="5" t="s">
        <v>187</v>
      </c>
      <c r="V140" s="5" t="s">
        <v>109</v>
      </c>
      <c r="W140" s="5" t="s">
        <v>234</v>
      </c>
      <c r="X140" s="5" t="s">
        <v>88</v>
      </c>
      <c r="Y140" s="5" t="n">
        <v>0</v>
      </c>
      <c r="Z140" s="5" t="n">
        <v>1</v>
      </c>
      <c r="AA140" s="5" t="str">
        <f aca="false">IF(Y140&gt;Z140,"Win",IF(Y140&lt;Z140,"Loss","Draw"))</f>
        <v>Loss</v>
      </c>
      <c r="AB140" s="5" t="s">
        <v>98</v>
      </c>
      <c r="AC140" s="5" t="s">
        <v>99</v>
      </c>
      <c r="AD140" s="5" t="s">
        <v>689</v>
      </c>
      <c r="AE140" s="5" t="s">
        <v>363</v>
      </c>
      <c r="AF140" s="5" t="str">
        <f aca="false">IF(AD140&lt;AE140,AD140,AE140)</f>
        <v>Arrows, Bowler, Hog Rider, Lumberjack, Mega Knight, Mother Witch, Rage, Spirit Empress</v>
      </c>
      <c r="AG140" s="5" t="str">
        <f aca="false">IF(AD140&lt;AE140,AE140,AD140)</f>
        <v>Balloon, Berserker, Bomb Tower, Executioner, Knight, Miner, Tornado, Zap</v>
      </c>
      <c r="AH140" s="5" t="str">
        <f aca="false">IF(AD140=AF140,AA140,IF(AA140="Win","Loss",IF(AA140="Loss","Win","Draw")))</f>
        <v>Loss</v>
      </c>
      <c r="AI140" s="5" t="s">
        <v>102</v>
      </c>
    </row>
    <row r="141" customFormat="false" ht="15" hidden="false" customHeight="true" outlineLevel="0" collapsed="false">
      <c r="A141" s="5" t="s">
        <v>683</v>
      </c>
      <c r="B141" s="5" t="n">
        <v>3</v>
      </c>
      <c r="C141" s="5" t="s">
        <v>611</v>
      </c>
      <c r="D141" s="5" t="s">
        <v>612</v>
      </c>
      <c r="E141" s="5" t="s">
        <v>684</v>
      </c>
      <c r="F141" s="5" t="s">
        <v>685</v>
      </c>
      <c r="G141" s="5" t="s">
        <v>690</v>
      </c>
      <c r="H141" s="5" t="s">
        <v>163</v>
      </c>
      <c r="I141" s="5" t="s">
        <v>107</v>
      </c>
      <c r="J141" s="5" t="s">
        <v>563</v>
      </c>
      <c r="K141" s="5" t="s">
        <v>152</v>
      </c>
      <c r="L141" s="5" t="s">
        <v>306</v>
      </c>
      <c r="M141" s="5" t="s">
        <v>95</v>
      </c>
      <c r="N141" s="5" t="s">
        <v>242</v>
      </c>
      <c r="O141" s="5" t="s">
        <v>85</v>
      </c>
      <c r="P141" s="5" t="s">
        <v>474</v>
      </c>
      <c r="Q141" s="5" t="s">
        <v>177</v>
      </c>
      <c r="R141" s="5" t="s">
        <v>188</v>
      </c>
      <c r="S141" s="5" t="s">
        <v>83</v>
      </c>
      <c r="T141" s="5" t="s">
        <v>133</v>
      </c>
      <c r="U141" s="5" t="s">
        <v>215</v>
      </c>
      <c r="V141" s="5" t="s">
        <v>93</v>
      </c>
      <c r="W141" s="5" t="s">
        <v>86</v>
      </c>
      <c r="X141" s="5" t="s">
        <v>89</v>
      </c>
      <c r="Y141" s="5" t="n">
        <v>0</v>
      </c>
      <c r="Z141" s="5" t="n">
        <v>1</v>
      </c>
      <c r="AA141" s="5" t="str">
        <f aca="false">IF(Y141&gt;Z141,"Win",IF(Y141&lt;Z141,"Loss","Draw"))</f>
        <v>Loss</v>
      </c>
      <c r="AB141" s="5" t="s">
        <v>98</v>
      </c>
      <c r="AC141" s="5" t="s">
        <v>99</v>
      </c>
      <c r="AD141" s="5" t="s">
        <v>691</v>
      </c>
      <c r="AE141" s="5" t="s">
        <v>494</v>
      </c>
      <c r="AF141" s="5" t="str">
        <f aca="false">IF(AD141&lt;AE141,AD141,AE141)</f>
        <v>Baby Dragon, Barbarian Barrel, Bomber, Flying Machine, Goblin Cage, Golem, Lightning, Skeleton King</v>
      </c>
      <c r="AG141" s="5" t="str">
        <f aca="false">IF(AD141&lt;AE141,AE141,AD141)</f>
        <v>Fireball, Fisherman, Monk, Mother Witch, Royal Giant, Skeleton Dragons, The Log, Tombstone</v>
      </c>
      <c r="AH141" s="5" t="str">
        <f aca="false">IF(AD141=AF141,AA141,IF(AA141="Win","Loss",IF(AA141="Loss","Win","Draw")))</f>
        <v>Loss</v>
      </c>
      <c r="AI141" s="5" t="s">
        <v>102</v>
      </c>
    </row>
    <row r="142" customFormat="false" ht="15" hidden="false" customHeight="true" outlineLevel="0" collapsed="false">
      <c r="A142" s="5" t="s">
        <v>692</v>
      </c>
      <c r="B142" s="5" t="n">
        <v>1</v>
      </c>
      <c r="C142" s="5" t="s">
        <v>611</v>
      </c>
      <c r="D142" s="5" t="s">
        <v>612</v>
      </c>
      <c r="E142" s="5" t="s">
        <v>318</v>
      </c>
      <c r="F142" s="5" t="s">
        <v>319</v>
      </c>
      <c r="G142" s="5" t="s">
        <v>693</v>
      </c>
      <c r="H142" s="5" t="s">
        <v>163</v>
      </c>
      <c r="I142" s="5" t="s">
        <v>137</v>
      </c>
      <c r="J142" s="5" t="s">
        <v>151</v>
      </c>
      <c r="K142" s="5" t="s">
        <v>114</v>
      </c>
      <c r="L142" s="5" t="s">
        <v>138</v>
      </c>
      <c r="M142" s="5" t="s">
        <v>87</v>
      </c>
      <c r="N142" s="5" t="s">
        <v>157</v>
      </c>
      <c r="O142" s="5" t="s">
        <v>116</v>
      </c>
      <c r="P142" s="5" t="s">
        <v>193</v>
      </c>
      <c r="Q142" s="5" t="s">
        <v>82</v>
      </c>
      <c r="R142" s="5" t="s">
        <v>158</v>
      </c>
      <c r="S142" s="5" t="s">
        <v>124</v>
      </c>
      <c r="T142" s="5" t="s">
        <v>133</v>
      </c>
      <c r="U142" s="5" t="s">
        <v>173</v>
      </c>
      <c r="V142" s="5" t="s">
        <v>215</v>
      </c>
      <c r="W142" s="5" t="s">
        <v>130</v>
      </c>
      <c r="X142" s="5" t="s">
        <v>117</v>
      </c>
      <c r="Y142" s="5" t="n">
        <v>1</v>
      </c>
      <c r="Z142" s="5" t="n">
        <v>0</v>
      </c>
      <c r="AA142" s="5" t="str">
        <f aca="false">IF(Y142&gt;Z142,"Win",IF(Y142&lt;Z142,"Loss","Draw"))</f>
        <v>Win</v>
      </c>
      <c r="AB142" s="5" t="s">
        <v>98</v>
      </c>
      <c r="AC142" s="5" t="s">
        <v>99</v>
      </c>
      <c r="AD142" s="5" t="s">
        <v>694</v>
      </c>
      <c r="AE142" s="5" t="s">
        <v>695</v>
      </c>
      <c r="AF142" s="5" t="str">
        <f aca="false">IF(AD142&lt;AE142,AD142,AE142)</f>
        <v>Arrows, Bowler, Fisherman, Giant Skeleton, Mother Witch, Royal Ghost, Royal Hogs, Zappies</v>
      </c>
      <c r="AG142" s="5" t="str">
        <f aca="false">IF(AD142&lt;AE142,AE142,AD142)</f>
        <v>Fire Spirit, Giant Snowball, Goblin Demolisher, Goblin Drill, Guards, Mighty Miner, Poison, Tesla</v>
      </c>
      <c r="AH142" s="5" t="str">
        <f aca="false">IF(AD142=AF142,AA142,IF(AA142="Win","Loss",IF(AA142="Loss","Win","Draw")))</f>
        <v>Loss</v>
      </c>
      <c r="AI142" s="5" t="s">
        <v>102</v>
      </c>
    </row>
    <row r="143" customFormat="false" ht="15" hidden="false" customHeight="true" outlineLevel="0" collapsed="false">
      <c r="A143" s="5" t="s">
        <v>692</v>
      </c>
      <c r="B143" s="5" t="n">
        <v>2</v>
      </c>
      <c r="C143" s="5" t="s">
        <v>611</v>
      </c>
      <c r="D143" s="5" t="s">
        <v>612</v>
      </c>
      <c r="E143" s="5" t="s">
        <v>318</v>
      </c>
      <c r="F143" s="5" t="s">
        <v>319</v>
      </c>
      <c r="G143" s="5" t="s">
        <v>696</v>
      </c>
      <c r="H143" s="5" t="s">
        <v>491</v>
      </c>
      <c r="I143" s="5" t="s">
        <v>203</v>
      </c>
      <c r="J143" s="5" t="s">
        <v>202</v>
      </c>
      <c r="K143" s="5" t="s">
        <v>201</v>
      </c>
      <c r="L143" s="5" t="s">
        <v>118</v>
      </c>
      <c r="M143" s="5" t="s">
        <v>126</v>
      </c>
      <c r="N143" s="5" t="s">
        <v>88</v>
      </c>
      <c r="O143" s="5" t="s">
        <v>209</v>
      </c>
      <c r="P143" s="5" t="s">
        <v>204</v>
      </c>
      <c r="Q143" s="5" t="s">
        <v>127</v>
      </c>
      <c r="R143" s="5" t="s">
        <v>140</v>
      </c>
      <c r="S143" s="5" t="s">
        <v>128</v>
      </c>
      <c r="T143" s="5" t="s">
        <v>143</v>
      </c>
      <c r="U143" s="5" t="s">
        <v>449</v>
      </c>
      <c r="V143" s="5" t="s">
        <v>257</v>
      </c>
      <c r="W143" s="5" t="s">
        <v>131</v>
      </c>
      <c r="X143" s="5" t="s">
        <v>95</v>
      </c>
      <c r="Y143" s="5" t="n">
        <v>1</v>
      </c>
      <c r="Z143" s="5" t="n">
        <v>0</v>
      </c>
      <c r="AA143" s="5" t="str">
        <f aca="false">IF(Y143&gt;Z143,"Win",IF(Y143&lt;Z143,"Loss","Draw"))</f>
        <v>Win</v>
      </c>
      <c r="AB143" s="5" t="s">
        <v>98</v>
      </c>
      <c r="AC143" s="5" t="s">
        <v>99</v>
      </c>
      <c r="AD143" s="5" t="s">
        <v>697</v>
      </c>
      <c r="AE143" s="5" t="s">
        <v>698</v>
      </c>
      <c r="AF143" s="5" t="str">
        <f aca="false">IF(AD143&lt;AE143,AD143,AE143)</f>
        <v>Bandit, Barbarian Barrel, Battle Ram, Elixir Collector, Golden Knight, Heal Spirit, Hunter, Ice Golem</v>
      </c>
      <c r="AG143" s="5" t="str">
        <f aca="false">IF(AD143&lt;AE143,AE143,AD143)</f>
        <v>Berserker, Goblin Barrel, Ice Spirit, Inferno Tower, Magic Archer, Royal Delivery, Skeletons, Wall Breakers</v>
      </c>
      <c r="AH143" s="5" t="str">
        <f aca="false">IF(AD143=AF143,AA143,IF(AA143="Win","Loss",IF(AA143="Loss","Win","Draw")))</f>
        <v>Loss</v>
      </c>
      <c r="AI143" s="5" t="s">
        <v>102</v>
      </c>
    </row>
    <row r="144" customFormat="false" ht="15" hidden="false" customHeight="true" outlineLevel="0" collapsed="false">
      <c r="A144" s="5" t="s">
        <v>699</v>
      </c>
      <c r="B144" s="5" t="n">
        <v>1</v>
      </c>
      <c r="C144" s="5" t="s">
        <v>611</v>
      </c>
      <c r="D144" s="5" t="s">
        <v>612</v>
      </c>
      <c r="E144" s="6" t="s">
        <v>264</v>
      </c>
      <c r="F144" s="5" t="s">
        <v>265</v>
      </c>
      <c r="G144" s="5" t="s">
        <v>700</v>
      </c>
      <c r="H144" s="5" t="s">
        <v>81</v>
      </c>
      <c r="I144" s="5" t="s">
        <v>203</v>
      </c>
      <c r="J144" s="5" t="s">
        <v>91</v>
      </c>
      <c r="K144" s="5" t="s">
        <v>208</v>
      </c>
      <c r="L144" s="5" t="s">
        <v>157</v>
      </c>
      <c r="M144" s="5" t="s">
        <v>201</v>
      </c>
      <c r="N144" s="5" t="s">
        <v>118</v>
      </c>
      <c r="O144" s="5" t="s">
        <v>159</v>
      </c>
      <c r="P144" s="5" t="s">
        <v>249</v>
      </c>
      <c r="Q144" s="5" t="s">
        <v>127</v>
      </c>
      <c r="R144" s="5" t="s">
        <v>128</v>
      </c>
      <c r="S144" s="5" t="s">
        <v>129</v>
      </c>
      <c r="T144" s="5" t="s">
        <v>133</v>
      </c>
      <c r="U144" s="5" t="s">
        <v>86</v>
      </c>
      <c r="V144" s="5" t="s">
        <v>132</v>
      </c>
      <c r="W144" s="5" t="s">
        <v>131</v>
      </c>
      <c r="X144" s="5" t="s">
        <v>130</v>
      </c>
      <c r="Y144" s="5" t="n">
        <v>1</v>
      </c>
      <c r="Z144" s="5" t="n">
        <v>0</v>
      </c>
      <c r="AA144" s="5" t="str">
        <f aca="false">IF(Y144&gt;Z144,"Win",IF(Y144&lt;Z144,"Loss","Draw"))</f>
        <v>Win</v>
      </c>
      <c r="AB144" s="5" t="s">
        <v>98</v>
      </c>
      <c r="AC144" s="5" t="s">
        <v>99</v>
      </c>
      <c r="AD144" s="5" t="s">
        <v>701</v>
      </c>
      <c r="AE144" s="5" t="s">
        <v>135</v>
      </c>
      <c r="AF144" s="5" t="str">
        <f aca="false">IF(AD144&lt;AE144,AD144,AE144)</f>
        <v>Arrows, Bandit, Battle Ram, Electro Wizard, Golden Knight, Mega Knight, Mother Witch, Skeleton Dragons</v>
      </c>
      <c r="AG144" s="5" t="str">
        <f aca="false">IF(AD144&lt;AE144,AE144,AD144)</f>
        <v>Dart Goblin, Fire Spirit, Goblin Barrel, Goblins, Ice Spirit, Rocket, Valkyrie, Wall Breakers</v>
      </c>
      <c r="AH144" s="5" t="str">
        <f aca="false">IF(AD144=AF144,AA144,IF(AA144="Win","Loss",IF(AA144="Loss","Win","Draw")))</f>
        <v>Loss</v>
      </c>
      <c r="AI144" s="5" t="s">
        <v>102</v>
      </c>
    </row>
    <row r="145" customFormat="false" ht="15" hidden="false" customHeight="true" outlineLevel="0" collapsed="false">
      <c r="A145" s="5" t="s">
        <v>699</v>
      </c>
      <c r="B145" s="5" t="n">
        <v>2</v>
      </c>
      <c r="C145" s="5" t="s">
        <v>611</v>
      </c>
      <c r="D145" s="5" t="s">
        <v>612</v>
      </c>
      <c r="E145" s="6" t="s">
        <v>264</v>
      </c>
      <c r="F145" s="5" t="s">
        <v>265</v>
      </c>
      <c r="G145" s="5" t="s">
        <v>702</v>
      </c>
      <c r="H145" s="5" t="s">
        <v>81</v>
      </c>
      <c r="I145" s="5" t="s">
        <v>82</v>
      </c>
      <c r="J145" s="5" t="s">
        <v>202</v>
      </c>
      <c r="K145" s="5" t="s">
        <v>87</v>
      </c>
      <c r="L145" s="5" t="s">
        <v>150</v>
      </c>
      <c r="M145" s="5" t="s">
        <v>95</v>
      </c>
      <c r="N145" s="5" t="s">
        <v>126</v>
      </c>
      <c r="O145" s="5" t="s">
        <v>97</v>
      </c>
      <c r="P145" s="5" t="s">
        <v>85</v>
      </c>
      <c r="Q145" s="5" t="s">
        <v>84</v>
      </c>
      <c r="R145" s="5" t="s">
        <v>108</v>
      </c>
      <c r="S145" s="5" t="s">
        <v>87</v>
      </c>
      <c r="T145" s="5" t="s">
        <v>115</v>
      </c>
      <c r="U145" s="5" t="s">
        <v>116</v>
      </c>
      <c r="V145" s="5" t="s">
        <v>126</v>
      </c>
      <c r="W145" s="5" t="s">
        <v>118</v>
      </c>
      <c r="X145" s="5" t="s">
        <v>95</v>
      </c>
      <c r="Y145" s="5" t="n">
        <v>0</v>
      </c>
      <c r="Z145" s="5" t="n">
        <v>1</v>
      </c>
      <c r="AA145" s="5" t="str">
        <f aca="false">IF(Y145&gt;Z145,"Win",IF(Y145&lt;Z145,"Loss","Draw"))</f>
        <v>Loss</v>
      </c>
      <c r="AB145" s="5" t="s">
        <v>98</v>
      </c>
      <c r="AC145" s="5" t="s">
        <v>99</v>
      </c>
      <c r="AD145" s="5" t="s">
        <v>492</v>
      </c>
      <c r="AE145" s="5" t="s">
        <v>703</v>
      </c>
      <c r="AF145" s="5" t="str">
        <f aca="false">IF(AD145&lt;AE145,AD145,AE145)</f>
        <v>Archers, Barbarian Barrel, Dark Prince, Graveyard, Ice Spirit, Poison, Skeletons, Tesla</v>
      </c>
      <c r="AG145" s="5" t="str">
        <f aca="false">IF(AD145&lt;AE145,AE145,AD145)</f>
        <v>Barbarian Barrel, Electro Spirit, Lightning, Magic Archer, Ronin, Royal Hogs, Skeletons, Tesla</v>
      </c>
      <c r="AH145" s="5" t="str">
        <f aca="false">IF(AD145=AF145,AA145,IF(AA145="Win","Loss",IF(AA145="Loss","Win","Draw")))</f>
        <v>Win</v>
      </c>
      <c r="AI145" s="5" t="s">
        <v>102</v>
      </c>
    </row>
    <row r="146" customFormat="false" ht="15" hidden="false" customHeight="true" outlineLevel="0" collapsed="false">
      <c r="A146" s="5" t="s">
        <v>699</v>
      </c>
      <c r="B146" s="5" t="n">
        <v>3</v>
      </c>
      <c r="C146" s="5" t="s">
        <v>611</v>
      </c>
      <c r="D146" s="5" t="s">
        <v>612</v>
      </c>
      <c r="E146" s="6" t="s">
        <v>264</v>
      </c>
      <c r="F146" s="5" t="s">
        <v>265</v>
      </c>
      <c r="G146" s="5" t="s">
        <v>704</v>
      </c>
      <c r="H146" s="5" t="s">
        <v>81</v>
      </c>
      <c r="I146" s="5" t="s">
        <v>141</v>
      </c>
      <c r="J146" s="5" t="s">
        <v>188</v>
      </c>
      <c r="K146" s="5" t="s">
        <v>233</v>
      </c>
      <c r="L146" s="5" t="s">
        <v>112</v>
      </c>
      <c r="M146" s="5" t="s">
        <v>86</v>
      </c>
      <c r="N146" s="5" t="s">
        <v>651</v>
      </c>
      <c r="O146" s="5" t="s">
        <v>705</v>
      </c>
      <c r="P146" s="5" t="s">
        <v>110</v>
      </c>
      <c r="Q146" s="5" t="s">
        <v>203</v>
      </c>
      <c r="R146" s="5" t="s">
        <v>202</v>
      </c>
      <c r="S146" s="5" t="s">
        <v>201</v>
      </c>
      <c r="T146" s="5" t="s">
        <v>97</v>
      </c>
      <c r="U146" s="5" t="s">
        <v>153</v>
      </c>
      <c r="V146" s="5" t="s">
        <v>157</v>
      </c>
      <c r="W146" s="5" t="s">
        <v>88</v>
      </c>
      <c r="X146" s="5" t="s">
        <v>204</v>
      </c>
      <c r="Y146" s="5" t="n">
        <v>1</v>
      </c>
      <c r="Z146" s="5" t="n">
        <v>0</v>
      </c>
      <c r="AA146" s="5" t="str">
        <f aca="false">IF(Y146&gt;Z146,"Win",IF(Y146&lt;Z146,"Loss","Draw"))</f>
        <v>Win</v>
      </c>
      <c r="AB146" s="5" t="s">
        <v>98</v>
      </c>
      <c r="AC146" s="5" t="s">
        <v>99</v>
      </c>
      <c r="AD146" s="5" t="s">
        <v>706</v>
      </c>
      <c r="AE146" s="5" t="s">
        <v>707</v>
      </c>
      <c r="AF146" s="5" t="str">
        <f aca="false">IF(AD146&lt;AE146,AD146,AE146)</f>
        <v>Bats, Clone, Lava Hound, Lumberjack, Skeleton Dragons, Spirit Empress, Tombstone, Void</v>
      </c>
      <c r="AG146" s="5" t="str">
        <f aca="false">IF(AD146&lt;AE146,AE146,AD146)</f>
        <v>Berserker, Cannon, Fire Spirit, Goblin Barrel, Magic Archer, Ronin, Royal Delivery, Wall Breakers</v>
      </c>
      <c r="AH146" s="5" t="str">
        <f aca="false">IF(AD146=AF146,AA146,IF(AA146="Win","Loss",IF(AA146="Loss","Win","Draw")))</f>
        <v>Win</v>
      </c>
      <c r="AI146" s="5" t="s">
        <v>102</v>
      </c>
    </row>
    <row r="147" customFormat="false" ht="15" hidden="false" customHeight="true" outlineLevel="0" collapsed="false">
      <c r="A147" s="5" t="s">
        <v>708</v>
      </c>
      <c r="B147" s="5" t="n">
        <v>1</v>
      </c>
      <c r="C147" s="5" t="s">
        <v>611</v>
      </c>
      <c r="D147" s="5" t="s">
        <v>612</v>
      </c>
      <c r="E147" s="5" t="s">
        <v>709</v>
      </c>
      <c r="F147" s="5" t="s">
        <v>710</v>
      </c>
      <c r="G147" s="5" t="s">
        <v>711</v>
      </c>
      <c r="H147" s="5" t="s">
        <v>163</v>
      </c>
      <c r="I147" s="5" t="s">
        <v>137</v>
      </c>
      <c r="J147" s="5" t="s">
        <v>202</v>
      </c>
      <c r="K147" s="5" t="s">
        <v>114</v>
      </c>
      <c r="L147" s="5" t="s">
        <v>126</v>
      </c>
      <c r="M147" s="5" t="s">
        <v>241</v>
      </c>
      <c r="N147" s="5" t="s">
        <v>116</v>
      </c>
      <c r="O147" s="5" t="s">
        <v>87</v>
      </c>
      <c r="P147" s="5" t="s">
        <v>204</v>
      </c>
      <c r="Q147" s="5" t="s">
        <v>113</v>
      </c>
      <c r="R147" s="5" t="s">
        <v>151</v>
      </c>
      <c r="S147" s="5" t="s">
        <v>153</v>
      </c>
      <c r="T147" s="5" t="s">
        <v>126</v>
      </c>
      <c r="U147" s="5" t="s">
        <v>150</v>
      </c>
      <c r="V147" s="5" t="s">
        <v>85</v>
      </c>
      <c r="W147" s="5" t="s">
        <v>89</v>
      </c>
      <c r="X147" s="5" t="s">
        <v>165</v>
      </c>
      <c r="Y147" s="5" t="n">
        <v>1</v>
      </c>
      <c r="Z147" s="5" t="n">
        <v>0</v>
      </c>
      <c r="AA147" s="5" t="str">
        <f aca="false">IF(Y147&gt;Z147,"Win",IF(Y147&lt;Z147,"Loss","Draw"))</f>
        <v>Win</v>
      </c>
      <c r="AB147" s="5" t="s">
        <v>98</v>
      </c>
      <c r="AC147" s="5" t="s">
        <v>99</v>
      </c>
      <c r="AD147" s="5" t="s">
        <v>712</v>
      </c>
      <c r="AE147" s="5" t="s">
        <v>713</v>
      </c>
      <c r="AF147" s="5" t="str">
        <f aca="false">IF(AD147&lt;AE147,AD147,AE147)</f>
        <v>Cannon, Electro Spirit, Furnace, Hog Rider, Lightning, Mighty Miner, Skeletons, The Log</v>
      </c>
      <c r="AG147" s="5" t="str">
        <f aca="false">IF(AD147&lt;AE147,AE147,AD147)</f>
        <v>Giant Snowball, Goblin Drill, Knight, Magic Archer, Poison, Royal Delivery, Skeletons, Tesla</v>
      </c>
      <c r="AH147" s="5" t="str">
        <f aca="false">IF(AD147=AF147,AA147,IF(AA147="Win","Loss",IF(AA147="Loss","Win","Draw")))</f>
        <v>Loss</v>
      </c>
      <c r="AI147" s="5" t="s">
        <v>102</v>
      </c>
    </row>
    <row r="148" customFormat="false" ht="15" hidden="false" customHeight="true" outlineLevel="0" collapsed="false">
      <c r="A148" s="5" t="s">
        <v>708</v>
      </c>
      <c r="B148" s="5" t="n">
        <v>2</v>
      </c>
      <c r="C148" s="5" t="s">
        <v>611</v>
      </c>
      <c r="D148" s="5" t="s">
        <v>612</v>
      </c>
      <c r="E148" s="5" t="s">
        <v>709</v>
      </c>
      <c r="F148" s="5" t="s">
        <v>710</v>
      </c>
      <c r="G148" s="5" t="s">
        <v>714</v>
      </c>
      <c r="H148" s="5" t="s">
        <v>715</v>
      </c>
      <c r="I148" s="5" t="s">
        <v>203</v>
      </c>
      <c r="J148" s="5" t="s">
        <v>337</v>
      </c>
      <c r="K148" s="5" t="s">
        <v>159</v>
      </c>
      <c r="L148" s="5" t="s">
        <v>150</v>
      </c>
      <c r="M148" s="5" t="s">
        <v>157</v>
      </c>
      <c r="N148" s="5" t="s">
        <v>88</v>
      </c>
      <c r="O148" s="5" t="s">
        <v>234</v>
      </c>
      <c r="P148" s="5" t="s">
        <v>89</v>
      </c>
      <c r="Q148" s="5" t="s">
        <v>177</v>
      </c>
      <c r="R148" s="5" t="s">
        <v>83</v>
      </c>
      <c r="S148" s="5" t="s">
        <v>95</v>
      </c>
      <c r="T148" s="5" t="s">
        <v>133</v>
      </c>
      <c r="U148" s="5" t="s">
        <v>86</v>
      </c>
      <c r="V148" s="5" t="s">
        <v>188</v>
      </c>
      <c r="W148" s="5" t="s">
        <v>93</v>
      </c>
      <c r="X148" s="5" t="s">
        <v>215</v>
      </c>
      <c r="Y148" s="5" t="n">
        <v>1</v>
      </c>
      <c r="Z148" s="5" t="n">
        <v>0</v>
      </c>
      <c r="AA148" s="5" t="str">
        <f aca="false">IF(Y148&gt;Z148,"Win",IF(Y148&lt;Z148,"Loss","Draw"))</f>
        <v>Win</v>
      </c>
      <c r="AB148" s="5" t="s">
        <v>98</v>
      </c>
      <c r="AC148" s="5" t="s">
        <v>99</v>
      </c>
      <c r="AD148" s="5" t="s">
        <v>716</v>
      </c>
      <c r="AE148" s="5" t="s">
        <v>217</v>
      </c>
      <c r="AF148" s="5" t="str">
        <f aca="false">IF(AD148&lt;AE148,AD148,AE148)</f>
        <v>Barbarian Barrel, Fireball, Fisherman, Monk, Mother Witch, Royal Giant, Skeleton Dragons, Tombstone</v>
      </c>
      <c r="AG148" s="5" t="str">
        <f aca="false">IF(AD148&lt;AE148,AE148,AD148)</f>
        <v>Berserker, Bomb Tower, Boss Bandit, Dart Goblin, Electro Spirit, Fire Spirit, Goblin Barrel, The Log</v>
      </c>
      <c r="AH148" s="5" t="str">
        <f aca="false">IF(AD148=AF148,AA148,IF(AA148="Win","Loss",IF(AA148="Loss","Win","Draw")))</f>
        <v>Loss</v>
      </c>
      <c r="AI148" s="5" t="s">
        <v>102</v>
      </c>
    </row>
    <row r="149" customFormat="false" ht="15" hidden="false" customHeight="true" outlineLevel="0" collapsed="false">
      <c r="A149" s="5" t="s">
        <v>717</v>
      </c>
      <c r="B149" s="5" t="n">
        <v>1</v>
      </c>
      <c r="C149" s="5" t="s">
        <v>611</v>
      </c>
      <c r="D149" s="5" t="s">
        <v>612</v>
      </c>
      <c r="E149" s="5" t="s">
        <v>718</v>
      </c>
      <c r="F149" s="5" t="s">
        <v>719</v>
      </c>
      <c r="G149" s="5" t="s">
        <v>720</v>
      </c>
      <c r="H149" s="5" t="s">
        <v>163</v>
      </c>
      <c r="I149" s="5" t="s">
        <v>201</v>
      </c>
      <c r="J149" s="5" t="s">
        <v>202</v>
      </c>
      <c r="K149" s="5" t="s">
        <v>203</v>
      </c>
      <c r="L149" s="5" t="s">
        <v>157</v>
      </c>
      <c r="M149" s="5" t="s">
        <v>118</v>
      </c>
      <c r="N149" s="5" t="s">
        <v>208</v>
      </c>
      <c r="O149" s="5" t="s">
        <v>87</v>
      </c>
      <c r="P149" s="5" t="s">
        <v>204</v>
      </c>
      <c r="Q149" s="5" t="s">
        <v>82</v>
      </c>
      <c r="R149" s="5" t="s">
        <v>151</v>
      </c>
      <c r="S149" s="5" t="s">
        <v>152</v>
      </c>
      <c r="T149" s="5" t="s">
        <v>85</v>
      </c>
      <c r="U149" s="5" t="s">
        <v>126</v>
      </c>
      <c r="V149" s="5" t="s">
        <v>150</v>
      </c>
      <c r="W149" s="5" t="s">
        <v>89</v>
      </c>
      <c r="X149" s="5" t="s">
        <v>153</v>
      </c>
      <c r="Y149" s="5" t="n">
        <v>1</v>
      </c>
      <c r="Z149" s="5" t="n">
        <v>0</v>
      </c>
      <c r="AA149" s="5" t="str">
        <f aca="false">IF(Y149&gt;Z149,"Win",IF(Y149&lt;Z149,"Loss","Draw"))</f>
        <v>Win</v>
      </c>
      <c r="AB149" s="5" t="s">
        <v>98</v>
      </c>
      <c r="AC149" s="5" t="s">
        <v>99</v>
      </c>
      <c r="AD149" s="5" t="s">
        <v>721</v>
      </c>
      <c r="AE149" s="5" t="s">
        <v>155</v>
      </c>
      <c r="AF149" s="5" t="str">
        <f aca="false">IF(AD149&lt;AE149,AD149,AE149)</f>
        <v>Baby Dragon, Cannon, Electro Spirit, Lightning, Mighty Miner, Royal Hogs, Skeletons, The Log</v>
      </c>
      <c r="AG149" s="5" t="str">
        <f aca="false">IF(AD149&lt;AE149,AE149,AD149)</f>
        <v>Fire Spirit, Goblin Barrel, Ice Spirit, Magic Archer, Royal Delivery, Tesla, Valkyrie, Wall Breakers</v>
      </c>
      <c r="AH149" s="5" t="str">
        <f aca="false">IF(AD149=AF149,AA149,IF(AA149="Win","Loss",IF(AA149="Loss","Win","Draw")))</f>
        <v>Loss</v>
      </c>
      <c r="AI149" s="5" t="s">
        <v>102</v>
      </c>
    </row>
    <row r="150" customFormat="false" ht="15" hidden="false" customHeight="true" outlineLevel="0" collapsed="false">
      <c r="A150" s="5" t="s">
        <v>717</v>
      </c>
      <c r="B150" s="5" t="n">
        <v>2</v>
      </c>
      <c r="C150" s="5" t="s">
        <v>611</v>
      </c>
      <c r="D150" s="5" t="s">
        <v>612</v>
      </c>
      <c r="E150" s="5" t="s">
        <v>718</v>
      </c>
      <c r="F150" s="5" t="s">
        <v>719</v>
      </c>
      <c r="G150" s="5" t="s">
        <v>722</v>
      </c>
      <c r="H150" s="5" t="s">
        <v>163</v>
      </c>
      <c r="I150" s="5" t="s">
        <v>129</v>
      </c>
      <c r="J150" s="5" t="s">
        <v>172</v>
      </c>
      <c r="K150" s="5" t="s">
        <v>153</v>
      </c>
      <c r="L150" s="5" t="s">
        <v>165</v>
      </c>
      <c r="M150" s="5" t="s">
        <v>85</v>
      </c>
      <c r="N150" s="5" t="s">
        <v>89</v>
      </c>
      <c r="O150" s="5" t="s">
        <v>150</v>
      </c>
      <c r="P150" s="5" t="s">
        <v>126</v>
      </c>
      <c r="Q150" s="5" t="s">
        <v>113</v>
      </c>
      <c r="R150" s="5" t="s">
        <v>83</v>
      </c>
      <c r="S150" s="5" t="s">
        <v>87</v>
      </c>
      <c r="T150" s="5" t="s">
        <v>95</v>
      </c>
      <c r="U150" s="5" t="s">
        <v>164</v>
      </c>
      <c r="V150" s="5" t="s">
        <v>157</v>
      </c>
      <c r="W150" s="5" t="s">
        <v>91</v>
      </c>
      <c r="X150" s="5" t="s">
        <v>165</v>
      </c>
      <c r="Y150" s="5" t="n">
        <v>1</v>
      </c>
      <c r="Z150" s="5" t="n">
        <v>0</v>
      </c>
      <c r="AA150" s="5" t="str">
        <f aca="false">IF(Y150&gt;Z150,"Win",IF(Y150&lt;Z150,"Loss","Draw"))</f>
        <v>Win</v>
      </c>
      <c r="AB150" s="5" t="s">
        <v>98</v>
      </c>
      <c r="AC150" s="5" t="s">
        <v>99</v>
      </c>
      <c r="AD150" s="5" t="s">
        <v>723</v>
      </c>
      <c r="AE150" s="5" t="s">
        <v>724</v>
      </c>
      <c r="AF150" s="5" t="str">
        <f aca="false">IF(AD150&lt;AE150,AD150,AE150)</f>
        <v>Barbarian Barrel, Earthquake, Fire Spirit, Furnace, Goblins, Hog Rider, Monk, Tesla</v>
      </c>
      <c r="AG150" s="5" t="str">
        <f aca="false">IF(AD150&lt;AE150,AE150,AD150)</f>
        <v>Cannon, Electro Spirit, Hog Rider, Lightning, Mega Knight, Musketeer, Skeletons, The Log</v>
      </c>
      <c r="AH150" s="5" t="str">
        <f aca="false">IF(AD150=AF150,AA150,IF(AA150="Win","Loss",IF(AA150="Loss","Win","Draw")))</f>
        <v>Loss</v>
      </c>
      <c r="AI150" s="5" t="s">
        <v>102</v>
      </c>
    </row>
    <row r="151" customFormat="false" ht="15" hidden="false" customHeight="true" outlineLevel="0" collapsed="false">
      <c r="A151" s="5" t="s">
        <v>725</v>
      </c>
      <c r="B151" s="5" t="n">
        <v>1</v>
      </c>
      <c r="C151" s="5" t="s">
        <v>611</v>
      </c>
      <c r="D151" s="5" t="s">
        <v>612</v>
      </c>
      <c r="E151" s="5" t="s">
        <v>726</v>
      </c>
      <c r="F151" s="5" t="s">
        <v>727</v>
      </c>
      <c r="G151" s="5" t="s">
        <v>728</v>
      </c>
      <c r="H151" s="5" t="s">
        <v>163</v>
      </c>
      <c r="I151" s="5" t="s">
        <v>201</v>
      </c>
      <c r="J151" s="5" t="s">
        <v>202</v>
      </c>
      <c r="K151" s="5" t="s">
        <v>233</v>
      </c>
      <c r="L151" s="5" t="s">
        <v>234</v>
      </c>
      <c r="M151" s="5" t="s">
        <v>111</v>
      </c>
      <c r="N151" s="5" t="s">
        <v>204</v>
      </c>
      <c r="O151" s="5" t="s">
        <v>157</v>
      </c>
      <c r="P151" s="5" t="s">
        <v>88</v>
      </c>
      <c r="Q151" s="5" t="s">
        <v>137</v>
      </c>
      <c r="R151" s="5" t="s">
        <v>202</v>
      </c>
      <c r="S151" s="5" t="s">
        <v>114</v>
      </c>
      <c r="T151" s="5" t="s">
        <v>108</v>
      </c>
      <c r="U151" s="5" t="s">
        <v>157</v>
      </c>
      <c r="V151" s="5" t="s">
        <v>126</v>
      </c>
      <c r="W151" s="5" t="s">
        <v>116</v>
      </c>
      <c r="X151" s="5" t="s">
        <v>87</v>
      </c>
      <c r="Y151" s="5" t="n">
        <v>1</v>
      </c>
      <c r="Z151" s="5" t="n">
        <v>0</v>
      </c>
      <c r="AA151" s="5" t="str">
        <f aca="false">IF(Y151&gt;Z151,"Win",IF(Y151&lt;Z151,"Loss","Draw"))</f>
        <v>Win</v>
      </c>
      <c r="AB151" s="5" t="s">
        <v>98</v>
      </c>
      <c r="AC151" s="5" t="s">
        <v>99</v>
      </c>
      <c r="AD151" s="5" t="s">
        <v>380</v>
      </c>
      <c r="AE151" s="5" t="s">
        <v>729</v>
      </c>
      <c r="AF151" s="5" t="str">
        <f aca="false">IF(AD151&lt;AE151,AD151,AE151)</f>
        <v>Bats, Berserker, Bomb Tower, Fire Spirit, Magic Archer, Miner, Royal Delivery, Wall Breakers</v>
      </c>
      <c r="AG151" s="5" t="str">
        <f aca="false">IF(AD151&lt;AE151,AE151,AD151)</f>
        <v>Dark Prince, Fire Spirit, Giant Snowball, Goblin Drill, Magic Archer, Poison, Skeletons, Tesla</v>
      </c>
      <c r="AH151" s="5" t="str">
        <f aca="false">IF(AD151=AF151,AA151,IF(AA151="Win","Loss",IF(AA151="Loss","Win","Draw")))</f>
        <v>Win</v>
      </c>
      <c r="AI151" s="5" t="s">
        <v>102</v>
      </c>
    </row>
    <row r="152" customFormat="false" ht="15" hidden="false" customHeight="true" outlineLevel="0" collapsed="false">
      <c r="A152" s="5" t="s">
        <v>725</v>
      </c>
      <c r="B152" s="5" t="n">
        <v>2</v>
      </c>
      <c r="C152" s="5" t="s">
        <v>611</v>
      </c>
      <c r="D152" s="5" t="s">
        <v>612</v>
      </c>
      <c r="E152" s="5" t="s">
        <v>726</v>
      </c>
      <c r="F152" s="5" t="s">
        <v>727</v>
      </c>
      <c r="G152" s="5" t="s">
        <v>730</v>
      </c>
      <c r="H152" s="5" t="s">
        <v>163</v>
      </c>
      <c r="I152" s="5" t="s">
        <v>114</v>
      </c>
      <c r="J152" s="5" t="s">
        <v>128</v>
      </c>
      <c r="K152" s="5" t="s">
        <v>113</v>
      </c>
      <c r="L152" s="5" t="s">
        <v>137</v>
      </c>
      <c r="M152" s="5" t="s">
        <v>116</v>
      </c>
      <c r="N152" s="5" t="s">
        <v>95</v>
      </c>
      <c r="O152" s="5" t="s">
        <v>193</v>
      </c>
      <c r="P152" s="5" t="s">
        <v>119</v>
      </c>
      <c r="Q152" s="5" t="s">
        <v>177</v>
      </c>
      <c r="R152" s="5" t="s">
        <v>188</v>
      </c>
      <c r="S152" s="5" t="s">
        <v>83</v>
      </c>
      <c r="T152" s="5" t="s">
        <v>133</v>
      </c>
      <c r="U152" s="5" t="s">
        <v>86</v>
      </c>
      <c r="V152" s="5" t="s">
        <v>89</v>
      </c>
      <c r="W152" s="5" t="s">
        <v>93</v>
      </c>
      <c r="X152" s="5" t="s">
        <v>215</v>
      </c>
      <c r="Y152" s="5" t="n">
        <v>1</v>
      </c>
      <c r="Z152" s="5" t="n">
        <v>0</v>
      </c>
      <c r="AA152" s="5" t="str">
        <f aca="false">IF(Y152&gt;Z152,"Win",IF(Y152&lt;Z152,"Loss","Draw"))</f>
        <v>Win</v>
      </c>
      <c r="AB152" s="5" t="s">
        <v>98</v>
      </c>
      <c r="AC152" s="5" t="s">
        <v>99</v>
      </c>
      <c r="AD152" s="5" t="s">
        <v>731</v>
      </c>
      <c r="AE152" s="5" t="s">
        <v>494</v>
      </c>
      <c r="AF152" s="5" t="str">
        <f aca="false">IF(AD152&lt;AE152,AD152,AE152)</f>
        <v>Barbarian Barrel, Furnace, Giant Snowball, Goblin Drill, Goblin Hut, Golden Knight, Guards, Poison</v>
      </c>
      <c r="AG152" s="5" t="str">
        <f aca="false">IF(AD152&lt;AE152,AE152,AD152)</f>
        <v>Fireball, Fisherman, Monk, Mother Witch, Royal Giant, Skeleton Dragons, The Log, Tombstone</v>
      </c>
      <c r="AH152" s="5" t="str">
        <f aca="false">IF(AD152=AF152,AA152,IF(AA152="Win","Loss",IF(AA152="Loss","Win","Draw")))</f>
        <v>Win</v>
      </c>
      <c r="AI152" s="5" t="s">
        <v>102</v>
      </c>
    </row>
    <row r="153" customFormat="false" ht="15" hidden="false" customHeight="true" outlineLevel="0" collapsed="false">
      <c r="A153" s="5" t="s">
        <v>732</v>
      </c>
      <c r="B153" s="5" t="n">
        <v>1</v>
      </c>
      <c r="C153" s="5" t="s">
        <v>611</v>
      </c>
      <c r="D153" s="5" t="s">
        <v>612</v>
      </c>
      <c r="E153" s="5" t="s">
        <v>733</v>
      </c>
      <c r="F153" s="5" t="s">
        <v>734</v>
      </c>
      <c r="G153" s="5" t="s">
        <v>735</v>
      </c>
      <c r="H153" s="5" t="s">
        <v>163</v>
      </c>
      <c r="I153" s="5" t="s">
        <v>90</v>
      </c>
      <c r="J153" s="5" t="s">
        <v>158</v>
      </c>
      <c r="K153" s="5" t="s">
        <v>92</v>
      </c>
      <c r="L153" s="5" t="s">
        <v>93</v>
      </c>
      <c r="M153" s="5" t="s">
        <v>95</v>
      </c>
      <c r="N153" s="5" t="s">
        <v>94</v>
      </c>
      <c r="O153" s="5" t="s">
        <v>96</v>
      </c>
      <c r="P153" s="5" t="s">
        <v>159</v>
      </c>
      <c r="Q153" s="5" t="s">
        <v>201</v>
      </c>
      <c r="R153" s="5" t="s">
        <v>337</v>
      </c>
      <c r="S153" s="5" t="s">
        <v>203</v>
      </c>
      <c r="T153" s="5" t="s">
        <v>159</v>
      </c>
      <c r="U153" s="5" t="s">
        <v>157</v>
      </c>
      <c r="V153" s="5" t="s">
        <v>118</v>
      </c>
      <c r="W153" s="5" t="s">
        <v>89</v>
      </c>
      <c r="X153" s="5" t="s">
        <v>153</v>
      </c>
      <c r="Y153" s="5" t="n">
        <v>1</v>
      </c>
      <c r="Z153" s="5" t="n">
        <v>0</v>
      </c>
      <c r="AA153" s="5" t="str">
        <f aca="false">IF(Y153&gt;Z153,"Win",IF(Y153&lt;Z153,"Loss","Draw"))</f>
        <v>Win</v>
      </c>
      <c r="AB153" s="5" t="s">
        <v>98</v>
      </c>
      <c r="AC153" s="5" t="s">
        <v>99</v>
      </c>
      <c r="AD153" s="5" t="s">
        <v>379</v>
      </c>
      <c r="AE153" s="5" t="s">
        <v>736</v>
      </c>
      <c r="AF153" s="5" t="str">
        <f aca="false">IF(AD153&lt;AE153,AD153,AE153)</f>
        <v>Barbarian Barrel, Bowler, Dart Goblin, Fireball, Minions, Mortar, Rascals, Skeleton Barrel</v>
      </c>
      <c r="AG153" s="5" t="str">
        <f aca="false">IF(AD153&lt;AE153,AE153,AD153)</f>
        <v>Boss Bandit, Cannon, Dart Goblin, Fire Spirit, Goblin Barrel, Ice Spirit, The Log, Wall Breakers</v>
      </c>
      <c r="AH153" s="5" t="str">
        <f aca="false">IF(AD153=AF153,AA153,IF(AA153="Win","Loss",IF(AA153="Loss","Win","Draw")))</f>
        <v>Win</v>
      </c>
      <c r="AI153" s="5" t="s">
        <v>102</v>
      </c>
    </row>
    <row r="154" customFormat="false" ht="15" hidden="false" customHeight="true" outlineLevel="0" collapsed="false">
      <c r="A154" s="5" t="s">
        <v>732</v>
      </c>
      <c r="B154" s="5" t="n">
        <v>2</v>
      </c>
      <c r="C154" s="5" t="s">
        <v>611</v>
      </c>
      <c r="D154" s="5" t="s">
        <v>612</v>
      </c>
      <c r="E154" s="5" t="s">
        <v>733</v>
      </c>
      <c r="F154" s="5" t="s">
        <v>734</v>
      </c>
      <c r="G154" s="5" t="s">
        <v>737</v>
      </c>
      <c r="H154" s="5" t="s">
        <v>163</v>
      </c>
      <c r="I154" s="5" t="s">
        <v>114</v>
      </c>
      <c r="J154" s="5" t="s">
        <v>151</v>
      </c>
      <c r="K154" s="5" t="s">
        <v>137</v>
      </c>
      <c r="L154" s="5" t="s">
        <v>116</v>
      </c>
      <c r="M154" s="5" t="s">
        <v>138</v>
      </c>
      <c r="N154" s="5" t="s">
        <v>234</v>
      </c>
      <c r="O154" s="5" t="s">
        <v>157</v>
      </c>
      <c r="P154" s="5" t="s">
        <v>88</v>
      </c>
      <c r="Q154" s="5" t="s">
        <v>82</v>
      </c>
      <c r="R154" s="5" t="s">
        <v>128</v>
      </c>
      <c r="S154" s="5" t="s">
        <v>107</v>
      </c>
      <c r="T154" s="5" t="s">
        <v>133</v>
      </c>
      <c r="U154" s="5" t="s">
        <v>88</v>
      </c>
      <c r="V154" s="5" t="s">
        <v>93</v>
      </c>
      <c r="W154" s="5" t="s">
        <v>86</v>
      </c>
      <c r="X154" s="5" t="s">
        <v>95</v>
      </c>
      <c r="Y154" s="5" t="n">
        <v>1</v>
      </c>
      <c r="Z154" s="5" t="n">
        <v>0</v>
      </c>
      <c r="AA154" s="5" t="str">
        <f aca="false">IF(Y154&gt;Z154,"Win",IF(Y154&lt;Z154,"Loss","Draw"))</f>
        <v>Win</v>
      </c>
      <c r="AB154" s="5" t="s">
        <v>98</v>
      </c>
      <c r="AC154" s="5" t="s">
        <v>99</v>
      </c>
      <c r="AD154" s="5" t="s">
        <v>738</v>
      </c>
      <c r="AE154" s="5" t="s">
        <v>739</v>
      </c>
      <c r="AF154" s="5" t="str">
        <f aca="false">IF(AD154&lt;AE154,AD154,AE154)</f>
        <v>Barbarian Barrel, Berserker, Fireball, Goblin Cage, Golden Knight, Mother Witch, Royal Hogs, Skeleton Dragons</v>
      </c>
      <c r="AG154" s="5" t="str">
        <f aca="false">IF(AD154&lt;AE154,AE154,AD154)</f>
        <v>Berserker, Bomb Tower, Fire Spirit, Giant Snowball, Goblin Demolisher, Goblin Drill, Mighty Miner, Poison</v>
      </c>
      <c r="AH154" s="5" t="str">
        <f aca="false">IF(AD154=AF154,AA154,IF(AA154="Win","Loss",IF(AA154="Loss","Win","Draw")))</f>
        <v>Loss</v>
      </c>
      <c r="AI154" s="5" t="s">
        <v>102</v>
      </c>
    </row>
    <row r="155" customFormat="false" ht="15" hidden="false" customHeight="true" outlineLevel="0" collapsed="false">
      <c r="A155" s="5" t="s">
        <v>740</v>
      </c>
      <c r="B155" s="5" t="n">
        <v>1</v>
      </c>
      <c r="C155" s="5" t="s">
        <v>611</v>
      </c>
      <c r="D155" s="5" t="s">
        <v>612</v>
      </c>
      <c r="E155" s="5" t="s">
        <v>741</v>
      </c>
      <c r="F155" s="5" t="s">
        <v>742</v>
      </c>
      <c r="G155" s="5" t="s">
        <v>743</v>
      </c>
      <c r="H155" s="5" t="s">
        <v>163</v>
      </c>
      <c r="I155" s="5" t="s">
        <v>114</v>
      </c>
      <c r="J155" s="5" t="s">
        <v>202</v>
      </c>
      <c r="K155" s="5" t="s">
        <v>137</v>
      </c>
      <c r="L155" s="5" t="s">
        <v>116</v>
      </c>
      <c r="M155" s="5" t="s">
        <v>97</v>
      </c>
      <c r="N155" s="5" t="s">
        <v>87</v>
      </c>
      <c r="O155" s="5" t="s">
        <v>157</v>
      </c>
      <c r="P155" s="5" t="s">
        <v>126</v>
      </c>
      <c r="Q155" s="5" t="s">
        <v>201</v>
      </c>
      <c r="R155" s="5" t="s">
        <v>202</v>
      </c>
      <c r="S155" s="5" t="s">
        <v>233</v>
      </c>
      <c r="T155" s="5" t="s">
        <v>89</v>
      </c>
      <c r="U155" s="5" t="s">
        <v>157</v>
      </c>
      <c r="V155" s="5" t="s">
        <v>97</v>
      </c>
      <c r="W155" s="5" t="s">
        <v>234</v>
      </c>
      <c r="X155" s="5" t="s">
        <v>111</v>
      </c>
      <c r="Y155" s="5" t="n">
        <v>1</v>
      </c>
      <c r="Z155" s="5" t="n">
        <v>0</v>
      </c>
      <c r="AA155" s="5" t="str">
        <f aca="false">IF(Y155&gt;Z155,"Win",IF(Y155&lt;Z155,"Loss","Draw"))</f>
        <v>Win</v>
      </c>
      <c r="AB155" s="5" t="s">
        <v>98</v>
      </c>
      <c r="AC155" s="5" t="s">
        <v>99</v>
      </c>
      <c r="AD155" s="5" t="s">
        <v>744</v>
      </c>
      <c r="AE155" s="5" t="s">
        <v>745</v>
      </c>
      <c r="AF155" s="5" t="str">
        <f aca="false">IF(AD155&lt;AE155,AD155,AE155)</f>
        <v>Bats, Bomb Tower, Fire Spirit, Magic Archer, Miner, Ronin, The Log, Wall Breakers</v>
      </c>
      <c r="AG155" s="5" t="str">
        <f aca="false">IF(AD155&lt;AE155,AE155,AD155)</f>
        <v>Fire Spirit, Giant Snowball, Goblin Drill, Magic Archer, Poison, Ronin, Skeletons, Tesla</v>
      </c>
      <c r="AH155" s="5" t="str">
        <f aca="false">IF(AD155=AF155,AA155,IF(AA155="Win","Loss",IF(AA155="Loss","Win","Draw")))</f>
        <v>Loss</v>
      </c>
      <c r="AI155" s="5" t="s">
        <v>102</v>
      </c>
    </row>
    <row r="156" customFormat="false" ht="15" hidden="false" customHeight="true" outlineLevel="0" collapsed="false">
      <c r="A156" s="5" t="s">
        <v>740</v>
      </c>
      <c r="B156" s="5" t="n">
        <v>2</v>
      </c>
      <c r="C156" s="5" t="s">
        <v>611</v>
      </c>
      <c r="D156" s="5" t="s">
        <v>612</v>
      </c>
      <c r="E156" s="5" t="s">
        <v>741</v>
      </c>
      <c r="F156" s="5" t="s">
        <v>742</v>
      </c>
      <c r="G156" s="5" t="s">
        <v>746</v>
      </c>
      <c r="H156" s="5" t="s">
        <v>163</v>
      </c>
      <c r="I156" s="5" t="s">
        <v>129</v>
      </c>
      <c r="J156" s="5" t="s">
        <v>172</v>
      </c>
      <c r="K156" s="5" t="s">
        <v>118</v>
      </c>
      <c r="L156" s="5" t="s">
        <v>93</v>
      </c>
      <c r="M156" s="5" t="s">
        <v>165</v>
      </c>
      <c r="N156" s="5" t="s">
        <v>89</v>
      </c>
      <c r="O156" s="5" t="s">
        <v>119</v>
      </c>
      <c r="P156" s="5" t="s">
        <v>88</v>
      </c>
      <c r="Q156" s="5" t="s">
        <v>126</v>
      </c>
      <c r="R156" s="5" t="s">
        <v>83</v>
      </c>
      <c r="S156" s="5" t="s">
        <v>87</v>
      </c>
      <c r="T156" s="5" t="s">
        <v>86</v>
      </c>
      <c r="U156" s="5" t="s">
        <v>150</v>
      </c>
      <c r="V156" s="5" t="s">
        <v>165</v>
      </c>
      <c r="W156" s="5" t="s">
        <v>95</v>
      </c>
      <c r="X156" s="5" t="s">
        <v>164</v>
      </c>
      <c r="Y156" s="5" t="n">
        <v>0</v>
      </c>
      <c r="Z156" s="5" t="n">
        <v>1</v>
      </c>
      <c r="AA156" s="5" t="str">
        <f aca="false">IF(Y156&gt;Z156,"Win",IF(Y156&lt;Z156,"Loss","Draw"))</f>
        <v>Loss</v>
      </c>
      <c r="AB156" s="5" t="s">
        <v>98</v>
      </c>
      <c r="AC156" s="5" t="s">
        <v>99</v>
      </c>
      <c r="AD156" s="5" t="s">
        <v>747</v>
      </c>
      <c r="AE156" s="5" t="s">
        <v>748</v>
      </c>
      <c r="AF156" s="5" t="str">
        <f aca="false">IF(AD156&lt;AE156,AD156,AE156)</f>
        <v>Barbarian Barrel, Earthquake, Electro Spirit, Hog Rider, Monk, Skeleton Dragons, Skeletons, Tesla</v>
      </c>
      <c r="AG156" s="5" t="str">
        <f aca="false">IF(AD156&lt;AE156,AE156,AD156)</f>
        <v>Berserker, Fireball, Goblin Hut, Hog Rider, Ice Spirit, Mega Knight, Musketeer, The Log</v>
      </c>
      <c r="AH156" s="5" t="str">
        <f aca="false">IF(AD156=AF156,AA156,IF(AA156="Win","Loss",IF(AA156="Loss","Win","Draw")))</f>
        <v>Win</v>
      </c>
      <c r="AI156" s="5" t="s">
        <v>102</v>
      </c>
    </row>
    <row r="157" customFormat="false" ht="15" hidden="false" customHeight="true" outlineLevel="0" collapsed="false">
      <c r="A157" s="5" t="s">
        <v>740</v>
      </c>
      <c r="B157" s="5" t="n">
        <v>3</v>
      </c>
      <c r="C157" s="5" t="s">
        <v>611</v>
      </c>
      <c r="D157" s="5" t="s">
        <v>612</v>
      </c>
      <c r="E157" s="5" t="s">
        <v>741</v>
      </c>
      <c r="F157" s="5" t="s">
        <v>742</v>
      </c>
      <c r="G157" s="5" t="s">
        <v>749</v>
      </c>
      <c r="H157" s="5" t="s">
        <v>163</v>
      </c>
      <c r="I157" s="5" t="s">
        <v>203</v>
      </c>
      <c r="J157" s="5" t="s">
        <v>91</v>
      </c>
      <c r="K157" s="5" t="s">
        <v>208</v>
      </c>
      <c r="L157" s="5" t="s">
        <v>159</v>
      </c>
      <c r="M157" s="5" t="s">
        <v>150</v>
      </c>
      <c r="N157" s="5" t="s">
        <v>201</v>
      </c>
      <c r="O157" s="5" t="s">
        <v>249</v>
      </c>
      <c r="P157" s="5" t="s">
        <v>204</v>
      </c>
      <c r="Q157" s="5" t="s">
        <v>203</v>
      </c>
      <c r="R157" s="5" t="s">
        <v>128</v>
      </c>
      <c r="S157" s="5" t="s">
        <v>91</v>
      </c>
      <c r="T157" s="5" t="s">
        <v>130</v>
      </c>
      <c r="U157" s="5" t="s">
        <v>118</v>
      </c>
      <c r="V157" s="5" t="s">
        <v>159</v>
      </c>
      <c r="W157" s="5" t="s">
        <v>153</v>
      </c>
      <c r="X157" s="5" t="s">
        <v>88</v>
      </c>
      <c r="Y157" s="5" t="n">
        <v>1</v>
      </c>
      <c r="Z157" s="5" t="n">
        <v>0</v>
      </c>
      <c r="AA157" s="5" t="str">
        <f aca="false">IF(Y157&gt;Z157,"Win",IF(Y157&lt;Z157,"Loss","Draw"))</f>
        <v>Win</v>
      </c>
      <c r="AB157" s="5" t="s">
        <v>98</v>
      </c>
      <c r="AC157" s="5" t="s">
        <v>99</v>
      </c>
      <c r="AD157" s="5" t="s">
        <v>750</v>
      </c>
      <c r="AE157" s="5" t="s">
        <v>751</v>
      </c>
      <c r="AF157" s="5" t="str">
        <f aca="false">IF(AD157&lt;AE157,AD157,AE157)</f>
        <v>Arrows, Berserker, Cannon, Dart Goblin, Goblin Barrel, Goblins, Golden Knight, Ice Spirit</v>
      </c>
      <c r="AG157" s="5" t="str">
        <f aca="false">IF(AD157&lt;AE157,AE157,AD157)</f>
        <v>Dart Goblin, Electro Spirit, Goblin Barrel, Goblins, Rocket, Royal Delivery, Valkyrie, Wall Breakers</v>
      </c>
      <c r="AH157" s="5" t="str">
        <f aca="false">IF(AD157=AF157,AA157,IF(AA157="Win","Loss",IF(AA157="Loss","Win","Draw")))</f>
        <v>Loss</v>
      </c>
      <c r="AI157" s="5" t="s">
        <v>102</v>
      </c>
    </row>
    <row r="158" customFormat="false" ht="15" hidden="false" customHeight="true" outlineLevel="0" collapsed="false">
      <c r="A158" s="5" t="s">
        <v>752</v>
      </c>
      <c r="B158" s="5" t="n">
        <v>1</v>
      </c>
      <c r="C158" s="5" t="s">
        <v>611</v>
      </c>
      <c r="D158" s="5" t="s">
        <v>612</v>
      </c>
      <c r="E158" s="5" t="s">
        <v>753</v>
      </c>
      <c r="F158" s="5" t="s">
        <v>754</v>
      </c>
      <c r="G158" s="5" t="s">
        <v>755</v>
      </c>
      <c r="H158" s="5" t="s">
        <v>163</v>
      </c>
      <c r="I158" s="5" t="s">
        <v>114</v>
      </c>
      <c r="J158" s="5" t="s">
        <v>128</v>
      </c>
      <c r="K158" s="5" t="s">
        <v>137</v>
      </c>
      <c r="L158" s="5" t="s">
        <v>116</v>
      </c>
      <c r="M158" s="5" t="s">
        <v>209</v>
      </c>
      <c r="N158" s="5" t="s">
        <v>157</v>
      </c>
      <c r="O158" s="5" t="s">
        <v>126</v>
      </c>
      <c r="P158" s="5" t="s">
        <v>242</v>
      </c>
      <c r="Q158" s="5" t="s">
        <v>152</v>
      </c>
      <c r="R158" s="5" t="s">
        <v>128</v>
      </c>
      <c r="S158" s="5" t="s">
        <v>107</v>
      </c>
      <c r="T158" s="5" t="s">
        <v>306</v>
      </c>
      <c r="U158" s="5" t="s">
        <v>85</v>
      </c>
      <c r="V158" s="5" t="s">
        <v>307</v>
      </c>
      <c r="W158" s="5" t="s">
        <v>187</v>
      </c>
      <c r="X158" s="5" t="s">
        <v>95</v>
      </c>
      <c r="Y158" s="5" t="n">
        <v>1</v>
      </c>
      <c r="Z158" s="5" t="n">
        <v>0</v>
      </c>
      <c r="AA158" s="5" t="str">
        <f aca="false">IF(Y158&gt;Z158,"Win",IF(Y158&lt;Z158,"Loss","Draw"))</f>
        <v>Win</v>
      </c>
      <c r="AB158" s="5" t="s">
        <v>98</v>
      </c>
      <c r="AC158" s="5" t="s">
        <v>99</v>
      </c>
      <c r="AD158" s="5" t="s">
        <v>756</v>
      </c>
      <c r="AE158" s="5" t="s">
        <v>603</v>
      </c>
      <c r="AF158" s="5" t="str">
        <f aca="false">IF(AD158&lt;AE158,AD158,AE158)</f>
        <v>Baby Dragon, Barbarian Barrel, Goblin Cage, Golden Knight, Golem, Ice Wizard, Lightning, Tornado</v>
      </c>
      <c r="AG158" s="5" t="str">
        <f aca="false">IF(AD158&lt;AE158,AE158,AD158)</f>
        <v>Bomber, Fire Spirit, Giant Snowball, Goblin Drill, Golden Knight, Inferno Tower, Poison, Skeletons</v>
      </c>
      <c r="AH158" s="5" t="str">
        <f aca="false">IF(AD158=AF158,AA158,IF(AA158="Win","Loss",IF(AA158="Loss","Win","Draw")))</f>
        <v>Loss</v>
      </c>
      <c r="AI158" s="5" t="s">
        <v>102</v>
      </c>
    </row>
    <row r="159" customFormat="false" ht="15" hidden="false" customHeight="true" outlineLevel="0" collapsed="false">
      <c r="A159" s="5" t="s">
        <v>752</v>
      </c>
      <c r="B159" s="5" t="n">
        <v>2</v>
      </c>
      <c r="C159" s="5" t="s">
        <v>611</v>
      </c>
      <c r="D159" s="5" t="s">
        <v>612</v>
      </c>
      <c r="E159" s="5" t="s">
        <v>753</v>
      </c>
      <c r="F159" s="5" t="s">
        <v>754</v>
      </c>
      <c r="G159" s="5" t="s">
        <v>757</v>
      </c>
      <c r="H159" s="5" t="s">
        <v>163</v>
      </c>
      <c r="I159" s="5" t="s">
        <v>87</v>
      </c>
      <c r="J159" s="5" t="s">
        <v>151</v>
      </c>
      <c r="K159" s="5" t="s">
        <v>118</v>
      </c>
      <c r="L159" s="5" t="s">
        <v>165</v>
      </c>
      <c r="M159" s="5" t="s">
        <v>407</v>
      </c>
      <c r="N159" s="5" t="s">
        <v>85</v>
      </c>
      <c r="O159" s="5" t="s">
        <v>89</v>
      </c>
      <c r="P159" s="5" t="s">
        <v>88</v>
      </c>
      <c r="Q159" s="5" t="s">
        <v>177</v>
      </c>
      <c r="R159" s="5" t="s">
        <v>83</v>
      </c>
      <c r="S159" s="5" t="s">
        <v>185</v>
      </c>
      <c r="T159" s="5" t="s">
        <v>215</v>
      </c>
      <c r="U159" s="5" t="s">
        <v>93</v>
      </c>
      <c r="V159" s="5" t="s">
        <v>126</v>
      </c>
      <c r="W159" s="5" t="s">
        <v>150</v>
      </c>
      <c r="X159" s="5" t="s">
        <v>89</v>
      </c>
      <c r="Y159" s="5" t="n">
        <v>1</v>
      </c>
      <c r="Z159" s="5" t="n">
        <v>0</v>
      </c>
      <c r="AA159" s="5" t="str">
        <f aca="false">IF(Y159&gt;Z159,"Win",IF(Y159&lt;Z159,"Loss","Draw"))</f>
        <v>Win</v>
      </c>
      <c r="AB159" s="5" t="s">
        <v>98</v>
      </c>
      <c r="AC159" s="5" t="s">
        <v>99</v>
      </c>
      <c r="AD159" s="5" t="s">
        <v>758</v>
      </c>
      <c r="AE159" s="5" t="s">
        <v>759</v>
      </c>
      <c r="AF159" s="5" t="str">
        <f aca="false">IF(AD159&lt;AE159,AD159,AE159)</f>
        <v>Berserker, Firecracker, Hog Rider, Ice Spirit, Lightning, Mighty Miner, Tesla, The Log</v>
      </c>
      <c r="AG159" s="5" t="str">
        <f aca="false">IF(AD159&lt;AE159,AE159,AD159)</f>
        <v>Electro Spirit, Executioner, Fireball, Fisherman, Monk, Royal Giant, Skeletons, The Log</v>
      </c>
      <c r="AH159" s="5" t="str">
        <f aca="false">IF(AD159=AF159,AA159,IF(AA159="Win","Loss",IF(AA159="Loss","Win","Draw")))</f>
        <v>Win</v>
      </c>
      <c r="AI159" s="5" t="s">
        <v>102</v>
      </c>
    </row>
    <row r="160" customFormat="false" ht="15" hidden="false" customHeight="true" outlineLevel="0" collapsed="false">
      <c r="A160" s="5" t="s">
        <v>760</v>
      </c>
      <c r="B160" s="5" t="n">
        <v>1</v>
      </c>
      <c r="C160" s="5" t="s">
        <v>611</v>
      </c>
      <c r="D160" s="5" t="s">
        <v>612</v>
      </c>
      <c r="E160" s="6" t="s">
        <v>761</v>
      </c>
      <c r="F160" s="5" t="s">
        <v>762</v>
      </c>
      <c r="G160" s="5" t="s">
        <v>763</v>
      </c>
      <c r="H160" s="5" t="s">
        <v>163</v>
      </c>
      <c r="I160" s="5" t="s">
        <v>203</v>
      </c>
      <c r="J160" s="5" t="s">
        <v>202</v>
      </c>
      <c r="K160" s="5" t="s">
        <v>201</v>
      </c>
      <c r="L160" s="5" t="s">
        <v>157</v>
      </c>
      <c r="M160" s="5" t="s">
        <v>118</v>
      </c>
      <c r="N160" s="5" t="s">
        <v>87</v>
      </c>
      <c r="O160" s="5" t="s">
        <v>204</v>
      </c>
      <c r="P160" s="5" t="s">
        <v>88</v>
      </c>
      <c r="Q160" s="5" t="s">
        <v>137</v>
      </c>
      <c r="R160" s="5" t="s">
        <v>202</v>
      </c>
      <c r="S160" s="5" t="s">
        <v>126</v>
      </c>
      <c r="T160" s="5" t="s">
        <v>97</v>
      </c>
      <c r="U160" s="5" t="s">
        <v>138</v>
      </c>
      <c r="V160" s="5" t="s">
        <v>234</v>
      </c>
      <c r="W160" s="5" t="s">
        <v>89</v>
      </c>
      <c r="X160" s="5" t="s">
        <v>187</v>
      </c>
      <c r="Y160" s="5" t="n">
        <v>3</v>
      </c>
      <c r="Z160" s="5" t="n">
        <v>0</v>
      </c>
      <c r="AA160" s="5" t="str">
        <f aca="false">IF(Y160&gt;Z160,"Win",IF(Y160&lt;Z160,"Loss","Draw"))</f>
        <v>Win</v>
      </c>
      <c r="AB160" s="5" t="s">
        <v>98</v>
      </c>
      <c r="AC160" s="5" t="s">
        <v>99</v>
      </c>
      <c r="AD160" s="5" t="s">
        <v>206</v>
      </c>
      <c r="AE160" s="5" t="s">
        <v>764</v>
      </c>
      <c r="AF160" s="5" t="str">
        <f aca="false">IF(AD160&lt;AE160,AD160,AE160)</f>
        <v>Berserker, Fire Spirit, Goblin Barrel, Ice Spirit, Magic Archer, Royal Delivery, Tesla, Wall Breakers</v>
      </c>
      <c r="AG160" s="5" t="str">
        <f aca="false">IF(AD160&lt;AE160,AE160,AD160)</f>
        <v>Bomb Tower, Goblin Demolisher, Goblin Drill, Magic Archer, Ronin, Skeletons, The Log, Tornado</v>
      </c>
      <c r="AH160" s="5" t="str">
        <f aca="false">IF(AD160=AF160,AA160,IF(AA160="Win","Loss",IF(AA160="Loss","Win","Draw")))</f>
        <v>Win</v>
      </c>
      <c r="AI160" s="5" t="s">
        <v>102</v>
      </c>
    </row>
    <row r="161" customFormat="false" ht="15" hidden="false" customHeight="true" outlineLevel="0" collapsed="false">
      <c r="A161" s="5" t="s">
        <v>760</v>
      </c>
      <c r="B161" s="5" t="n">
        <v>2</v>
      </c>
      <c r="C161" s="5" t="s">
        <v>611</v>
      </c>
      <c r="D161" s="5" t="s">
        <v>612</v>
      </c>
      <c r="E161" s="6" t="s">
        <v>761</v>
      </c>
      <c r="F161" s="5" t="s">
        <v>762</v>
      </c>
      <c r="G161" s="5" t="s">
        <v>765</v>
      </c>
      <c r="H161" s="5" t="s">
        <v>163</v>
      </c>
      <c r="I161" s="5" t="s">
        <v>92</v>
      </c>
      <c r="J161" s="5" t="s">
        <v>563</v>
      </c>
      <c r="K161" s="5" t="s">
        <v>418</v>
      </c>
      <c r="L161" s="5" t="s">
        <v>658</v>
      </c>
      <c r="M161" s="5" t="s">
        <v>159</v>
      </c>
      <c r="N161" s="5" t="s">
        <v>133</v>
      </c>
      <c r="O161" s="5" t="s">
        <v>94</v>
      </c>
      <c r="P161" s="5" t="s">
        <v>294</v>
      </c>
      <c r="Q161" s="5" t="s">
        <v>113</v>
      </c>
      <c r="R161" s="5" t="s">
        <v>158</v>
      </c>
      <c r="S161" s="5" t="s">
        <v>108</v>
      </c>
      <c r="T161" s="5" t="s">
        <v>116</v>
      </c>
      <c r="U161" s="5" t="s">
        <v>114</v>
      </c>
      <c r="V161" s="5" t="s">
        <v>88</v>
      </c>
      <c r="W161" s="5" t="s">
        <v>115</v>
      </c>
      <c r="X161" s="5" t="s">
        <v>119</v>
      </c>
      <c r="Y161" s="5" t="n">
        <v>0</v>
      </c>
      <c r="Z161" s="5" t="n">
        <v>1</v>
      </c>
      <c r="AA161" s="5" t="str">
        <f aca="false">IF(Y161&gt;Z161,"Win",IF(Y161&lt;Z161,"Loss","Draw"))</f>
        <v>Loss</v>
      </c>
      <c r="AB161" s="5" t="s">
        <v>98</v>
      </c>
      <c r="AC161" s="5" t="s">
        <v>99</v>
      </c>
      <c r="AD161" s="5" t="s">
        <v>766</v>
      </c>
      <c r="AE161" s="5" t="s">
        <v>767</v>
      </c>
      <c r="AF161" s="5" t="str">
        <f aca="false">IF(AD161&lt;AE161,AD161,AE161)</f>
        <v>Berserker, Bowler, Dark Prince, Furnace, Giant Snowball, Goblin Hut, Graveyard, Poison</v>
      </c>
      <c r="AG161" s="5" t="str">
        <f aca="false">IF(AD161&lt;AE161,AE161,AD161)</f>
        <v>Dart Goblin, Mother Witch, Rascals, Skeleton Army, Skeleton Barrel, Skeleton King, Suspicious Bush, Vines</v>
      </c>
      <c r="AH161" s="5" t="str">
        <f aca="false">IF(AD161=AF161,AA161,IF(AA161="Win","Loss",IF(AA161="Loss","Win","Draw")))</f>
        <v>Win</v>
      </c>
      <c r="AI161" s="5" t="s">
        <v>102</v>
      </c>
    </row>
    <row r="162" customFormat="false" ht="15" hidden="false" customHeight="true" outlineLevel="0" collapsed="false">
      <c r="A162" s="5" t="s">
        <v>760</v>
      </c>
      <c r="B162" s="5" t="n">
        <v>3</v>
      </c>
      <c r="C162" s="5" t="s">
        <v>611</v>
      </c>
      <c r="D162" s="5" t="s">
        <v>612</v>
      </c>
      <c r="E162" s="6" t="s">
        <v>761</v>
      </c>
      <c r="F162" s="5" t="s">
        <v>762</v>
      </c>
      <c r="G162" s="5" t="s">
        <v>768</v>
      </c>
      <c r="H162" s="5" t="s">
        <v>81</v>
      </c>
      <c r="I162" s="5" t="s">
        <v>82</v>
      </c>
      <c r="J162" s="5" t="s">
        <v>108</v>
      </c>
      <c r="K162" s="5" t="s">
        <v>152</v>
      </c>
      <c r="L162" s="5" t="s">
        <v>85</v>
      </c>
      <c r="M162" s="5" t="s">
        <v>150</v>
      </c>
      <c r="N162" s="5" t="s">
        <v>89</v>
      </c>
      <c r="O162" s="5" t="s">
        <v>119</v>
      </c>
      <c r="P162" s="5" t="s">
        <v>126</v>
      </c>
      <c r="Q162" s="5" t="s">
        <v>129</v>
      </c>
      <c r="R162" s="5" t="s">
        <v>128</v>
      </c>
      <c r="S162" s="5" t="s">
        <v>141</v>
      </c>
      <c r="T162" s="5" t="s">
        <v>130</v>
      </c>
      <c r="U162" s="5" t="s">
        <v>164</v>
      </c>
      <c r="V162" s="5" t="s">
        <v>165</v>
      </c>
      <c r="W162" s="5" t="s">
        <v>242</v>
      </c>
      <c r="X162" s="5" t="s">
        <v>173</v>
      </c>
      <c r="Y162" s="5" t="n">
        <v>1</v>
      </c>
      <c r="Z162" s="5" t="n">
        <v>0</v>
      </c>
      <c r="AA162" s="5" t="str">
        <f aca="false">IF(Y162&gt;Z162,"Win",IF(Y162&lt;Z162,"Loss","Draw"))</f>
        <v>Win</v>
      </c>
      <c r="AB162" s="5" t="s">
        <v>98</v>
      </c>
      <c r="AC162" s="5" t="s">
        <v>99</v>
      </c>
      <c r="AD162" s="5" t="s">
        <v>769</v>
      </c>
      <c r="AE162" s="5" t="s">
        <v>770</v>
      </c>
      <c r="AF162" s="5" t="str">
        <f aca="false">IF(AD162&lt;AE162,AD162,AE162)</f>
        <v>Arrows, Bomber, Earthquake, Golden Knight, Hog Rider, Lumberjack, Mega Knight, Zappies</v>
      </c>
      <c r="AG162" s="5" t="str">
        <f aca="false">IF(AD162&lt;AE162,AE162,AD162)</f>
        <v>Baby Dragon, Dark Prince, Electro Spirit, Goblin Hut, Lightning, Royal Hogs, Skeletons, The Log</v>
      </c>
      <c r="AH162" s="5" t="str">
        <f aca="false">IF(AD162=AF162,AA162,IF(AA162="Win","Loss",IF(AA162="Loss","Win","Draw")))</f>
        <v>Loss</v>
      </c>
      <c r="AI162" s="5" t="s">
        <v>102</v>
      </c>
    </row>
    <row r="163" customFormat="false" ht="15" hidden="false" customHeight="true" outlineLevel="0" collapsed="false">
      <c r="A163" s="5" t="s">
        <v>771</v>
      </c>
      <c r="B163" s="5" t="n">
        <v>1</v>
      </c>
      <c r="C163" s="5" t="s">
        <v>772</v>
      </c>
      <c r="D163" s="5" t="s">
        <v>773</v>
      </c>
      <c r="E163" s="6" t="s">
        <v>365</v>
      </c>
      <c r="F163" s="5" t="s">
        <v>366</v>
      </c>
      <c r="G163" s="5" t="s">
        <v>774</v>
      </c>
      <c r="H163" s="5" t="s">
        <v>715</v>
      </c>
      <c r="I163" s="5" t="s">
        <v>109</v>
      </c>
      <c r="J163" s="5" t="s">
        <v>108</v>
      </c>
      <c r="K163" s="5" t="s">
        <v>107</v>
      </c>
      <c r="L163" s="5" t="s">
        <v>112</v>
      </c>
      <c r="M163" s="5" t="s">
        <v>152</v>
      </c>
      <c r="N163" s="5" t="s">
        <v>88</v>
      </c>
      <c r="O163" s="5" t="s">
        <v>93</v>
      </c>
      <c r="P163" s="5" t="s">
        <v>110</v>
      </c>
      <c r="Q163" s="5" t="s">
        <v>87</v>
      </c>
      <c r="R163" s="5" t="s">
        <v>95</v>
      </c>
      <c r="S163" s="5" t="s">
        <v>113</v>
      </c>
      <c r="T163" s="5" t="s">
        <v>241</v>
      </c>
      <c r="U163" s="5" t="s">
        <v>118</v>
      </c>
      <c r="V163" s="5" t="s">
        <v>116</v>
      </c>
      <c r="W163" s="5" t="s">
        <v>115</v>
      </c>
      <c r="X163" s="5" t="s">
        <v>126</v>
      </c>
      <c r="Y163" s="5" t="n">
        <v>0</v>
      </c>
      <c r="Z163" s="5" t="n">
        <v>1</v>
      </c>
      <c r="AA163" s="5" t="str">
        <f aca="false">IF(Y163&gt;Z163,"Win",IF(Y163&lt;Z163,"Loss","Draw"))</f>
        <v>Loss</v>
      </c>
      <c r="AB163" s="5" t="s">
        <v>98</v>
      </c>
      <c r="AC163" s="5" t="s">
        <v>99</v>
      </c>
      <c r="AD163" s="5" t="s">
        <v>775</v>
      </c>
      <c r="AE163" s="5" t="s">
        <v>776</v>
      </c>
      <c r="AF163" s="5" t="str">
        <f aca="false">IF(AD163&lt;AE163,AD163,AE163)</f>
        <v>Baby Dragon, Berserker, Dark Prince, Fireball, Goblin Cage, Lava Hound, Spirit Empress, Zap</v>
      </c>
      <c r="AG163" s="5" t="str">
        <f aca="false">IF(AD163&lt;AE163,AE163,AD163)</f>
        <v>Barbarian Barrel, Furnace, Graveyard, Ice Spirit, Knight, Poison, Skeletons, Tesla</v>
      </c>
      <c r="AH163" s="5" t="str">
        <f aca="false">IF(AD163=AF163,AA163,IF(AA163="Win","Loss",IF(AA163="Loss","Win","Draw")))</f>
        <v>Loss</v>
      </c>
      <c r="AI163" s="5" t="s">
        <v>297</v>
      </c>
    </row>
    <row r="164" customFormat="false" ht="15" hidden="false" customHeight="true" outlineLevel="0" collapsed="false">
      <c r="A164" s="5" t="s">
        <v>771</v>
      </c>
      <c r="B164" s="5" t="n">
        <v>2</v>
      </c>
      <c r="C164" s="5" t="s">
        <v>772</v>
      </c>
      <c r="D164" s="5" t="s">
        <v>773</v>
      </c>
      <c r="E164" s="6" t="s">
        <v>365</v>
      </c>
      <c r="F164" s="5" t="s">
        <v>366</v>
      </c>
      <c r="G164" s="5" t="s">
        <v>777</v>
      </c>
      <c r="H164" s="5" t="s">
        <v>715</v>
      </c>
      <c r="I164" s="5" t="s">
        <v>778</v>
      </c>
      <c r="J164" s="5" t="s">
        <v>128</v>
      </c>
      <c r="K164" s="5" t="s">
        <v>114</v>
      </c>
      <c r="L164" s="5" t="s">
        <v>133</v>
      </c>
      <c r="M164" s="5" t="s">
        <v>130</v>
      </c>
      <c r="N164" s="5" t="s">
        <v>132</v>
      </c>
      <c r="O164" s="5" t="s">
        <v>86</v>
      </c>
      <c r="P164" s="5" t="s">
        <v>165</v>
      </c>
      <c r="Q164" s="5" t="s">
        <v>177</v>
      </c>
      <c r="R164" s="5" t="s">
        <v>188</v>
      </c>
      <c r="S164" s="5" t="s">
        <v>83</v>
      </c>
      <c r="T164" s="5" t="s">
        <v>89</v>
      </c>
      <c r="U164" s="5" t="s">
        <v>215</v>
      </c>
      <c r="V164" s="5" t="s">
        <v>93</v>
      </c>
      <c r="W164" s="5" t="s">
        <v>86</v>
      </c>
      <c r="X164" s="5" t="s">
        <v>173</v>
      </c>
      <c r="Y164" s="5" t="n">
        <v>1</v>
      </c>
      <c r="Z164" s="5" t="n">
        <v>0</v>
      </c>
      <c r="AA164" s="5" t="str">
        <f aca="false">IF(Y164&gt;Z164,"Win",IF(Y164&lt;Z164,"Loss","Draw"))</f>
        <v>Win</v>
      </c>
      <c r="AB164" s="5" t="s">
        <v>98</v>
      </c>
      <c r="AC164" s="5" t="s">
        <v>99</v>
      </c>
      <c r="AD164" s="5" t="s">
        <v>779</v>
      </c>
      <c r="AE164" s="5" t="s">
        <v>780</v>
      </c>
      <c r="AF164" s="5" t="str">
        <f aca="false">IF(AD164&lt;AE164,AD164,AE164)</f>
        <v>Arrows, Electro Wizard, Giant Snowball, Golden Knight, Hog Rider, Mother Witch, P.E.K.K.A, Skeleton Dragons</v>
      </c>
      <c r="AG164" s="5" t="str">
        <f aca="false">IF(AD164&lt;AE164,AE164,AD164)</f>
        <v>Fireball, Fisherman, Monk, Royal Giant, Skeleton Dragons, The Log, Tombstone, Zappies</v>
      </c>
      <c r="AH164" s="5" t="str">
        <f aca="false">IF(AD164=AF164,AA164,IF(AA164="Win","Loss",IF(AA164="Loss","Win","Draw")))</f>
        <v>Win</v>
      </c>
      <c r="AI164" s="5" t="s">
        <v>297</v>
      </c>
    </row>
    <row r="165" customFormat="false" ht="15" hidden="false" customHeight="true" outlineLevel="0" collapsed="false">
      <c r="A165" s="7" t="s">
        <v>781</v>
      </c>
      <c r="B165" s="7" t="n">
        <v>1</v>
      </c>
      <c r="C165" s="7" t="s">
        <v>772</v>
      </c>
      <c r="D165" s="7" t="s">
        <v>773</v>
      </c>
      <c r="E165" s="8" t="s">
        <v>365</v>
      </c>
      <c r="F165" s="7" t="s">
        <v>366</v>
      </c>
      <c r="G165" s="7" t="s">
        <v>782</v>
      </c>
      <c r="H165" s="7" t="s">
        <v>485</v>
      </c>
      <c r="I165" s="7" t="s">
        <v>114</v>
      </c>
      <c r="J165" s="7" t="s">
        <v>202</v>
      </c>
      <c r="K165" s="7" t="s">
        <v>87</v>
      </c>
      <c r="L165" s="7" t="s">
        <v>137</v>
      </c>
      <c r="M165" s="7" t="s">
        <v>241</v>
      </c>
      <c r="N165" s="7" t="s">
        <v>88</v>
      </c>
      <c r="O165" s="7" t="s">
        <v>116</v>
      </c>
      <c r="P165" s="7" t="s">
        <v>157</v>
      </c>
      <c r="Q165" s="7" t="s">
        <v>82</v>
      </c>
      <c r="R165" s="7" t="s">
        <v>151</v>
      </c>
      <c r="S165" s="7" t="s">
        <v>152</v>
      </c>
      <c r="T165" s="7" t="s">
        <v>85</v>
      </c>
      <c r="U165" s="7" t="s">
        <v>150</v>
      </c>
      <c r="V165" s="7" t="s">
        <v>89</v>
      </c>
      <c r="W165" s="7" t="s">
        <v>153</v>
      </c>
      <c r="X165" s="7" t="s">
        <v>126</v>
      </c>
      <c r="Y165" s="7" t="n">
        <v>1</v>
      </c>
      <c r="Z165" s="7" t="n">
        <v>0</v>
      </c>
      <c r="AA165" s="7" t="str">
        <f aca="false">IF(Y165&gt;Z165,"Win",IF(Y165&lt;Z165,"Loss","Draw"))</f>
        <v>Win</v>
      </c>
      <c r="AB165" s="7" t="s">
        <v>99</v>
      </c>
      <c r="AC165" s="7" t="s">
        <v>99</v>
      </c>
      <c r="AD165" s="7" t="s">
        <v>783</v>
      </c>
      <c r="AE165" s="7" t="s">
        <v>155</v>
      </c>
      <c r="AF165" s="7" t="str">
        <f aca="false">IF(AD165&lt;AE165,AD165,AE165)</f>
        <v>Baby Dragon, Cannon, Electro Spirit, Lightning, Mighty Miner, Royal Hogs, Skeletons, The Log</v>
      </c>
      <c r="AG165" s="7" t="str">
        <f aca="false">IF(AD165&lt;AE165,AE165,AD165)</f>
        <v>Berserker, Fire Spirit, Giant Snowball, Goblin Drill, Knight, Magic Archer, Poison, Tesla</v>
      </c>
      <c r="AH165" s="7" t="str">
        <f aca="false">IF(AD165=AF165,AA165,IF(AA165="Win","Loss",IF(AA165="Loss","Win","Draw")))</f>
        <v>Loss</v>
      </c>
      <c r="AI165" s="7" t="s">
        <v>297</v>
      </c>
    </row>
    <row r="166" customFormat="false" ht="15" hidden="false" customHeight="true" outlineLevel="0" collapsed="false">
      <c r="A166" s="7" t="s">
        <v>781</v>
      </c>
      <c r="B166" s="7" t="n">
        <v>2</v>
      </c>
      <c r="C166" s="7" t="s">
        <v>772</v>
      </c>
      <c r="D166" s="7" t="s">
        <v>773</v>
      </c>
      <c r="E166" s="8" t="s">
        <v>365</v>
      </c>
      <c r="F166" s="7" t="s">
        <v>366</v>
      </c>
      <c r="G166" s="7" t="s">
        <v>784</v>
      </c>
      <c r="H166" s="7" t="s">
        <v>715</v>
      </c>
      <c r="I166" s="7" t="s">
        <v>203</v>
      </c>
      <c r="J166" s="7" t="s">
        <v>337</v>
      </c>
      <c r="K166" s="7" t="s">
        <v>159</v>
      </c>
      <c r="L166" s="7" t="s">
        <v>118</v>
      </c>
      <c r="M166" s="7" t="s">
        <v>153</v>
      </c>
      <c r="N166" s="7" t="s">
        <v>204</v>
      </c>
      <c r="O166" s="7" t="s">
        <v>150</v>
      </c>
      <c r="P166" s="7" t="s">
        <v>126</v>
      </c>
      <c r="Q166" s="7" t="s">
        <v>185</v>
      </c>
      <c r="R166" s="7" t="s">
        <v>128</v>
      </c>
      <c r="S166" s="7" t="s">
        <v>284</v>
      </c>
      <c r="T166" s="7" t="s">
        <v>158</v>
      </c>
      <c r="U166" s="7" t="s">
        <v>785</v>
      </c>
      <c r="V166" s="7" t="s">
        <v>187</v>
      </c>
      <c r="W166" s="7" t="s">
        <v>173</v>
      </c>
      <c r="X166" s="7" t="s">
        <v>115</v>
      </c>
      <c r="Y166" s="7" t="n">
        <v>1</v>
      </c>
      <c r="Z166" s="7" t="n">
        <v>0</v>
      </c>
      <c r="AA166" s="7" t="str">
        <f aca="false">IF(Y166&gt;Z166,"Win",IF(Y166&lt;Z166,"Loss","Draw"))</f>
        <v>Win</v>
      </c>
      <c r="AB166" s="7" t="s">
        <v>99</v>
      </c>
      <c r="AC166" s="7" t="s">
        <v>99</v>
      </c>
      <c r="AD166" s="7" t="s">
        <v>786</v>
      </c>
      <c r="AE166" s="7" t="s">
        <v>787</v>
      </c>
      <c r="AF166" s="7" t="str">
        <f aca="false">IF(AD166&lt;AE166,AD166,AE166)</f>
        <v>Boss Bandit, Cannon, Dart Goblin, Electro Spirit, Goblin Barrel, Ice Spirit, Royal Delivery, Skeletons</v>
      </c>
      <c r="AG166" s="7" t="str">
        <f aca="false">IF(AD166&lt;AE166,AE166,AD166)</f>
        <v>Bowler, Executioner, Freeze, Golden Knight, Graveyard, Inferno Dragon, Tornado, Zappies</v>
      </c>
      <c r="AH166" s="7" t="str">
        <f aca="false">IF(AD166=AF166,AA166,IF(AA166="Win","Loss",IF(AA166="Loss","Win","Draw")))</f>
        <v>Win</v>
      </c>
      <c r="AI166" s="7" t="s">
        <v>297</v>
      </c>
    </row>
    <row r="167" customFormat="false" ht="15" hidden="false" customHeight="true" outlineLevel="0" collapsed="false">
      <c r="A167" s="7" t="s">
        <v>781</v>
      </c>
      <c r="B167" s="7" t="n">
        <v>3</v>
      </c>
      <c r="C167" s="7" t="s">
        <v>772</v>
      </c>
      <c r="D167" s="7" t="s">
        <v>773</v>
      </c>
      <c r="E167" s="8" t="s">
        <v>365</v>
      </c>
      <c r="F167" s="7" t="s">
        <v>366</v>
      </c>
      <c r="G167" s="7" t="s">
        <v>788</v>
      </c>
      <c r="H167" s="7" t="s">
        <v>485</v>
      </c>
      <c r="I167" s="7" t="s">
        <v>177</v>
      </c>
      <c r="J167" s="7" t="s">
        <v>108</v>
      </c>
      <c r="K167" s="7" t="s">
        <v>107</v>
      </c>
      <c r="L167" s="7" t="s">
        <v>178</v>
      </c>
      <c r="M167" s="7" t="s">
        <v>85</v>
      </c>
      <c r="N167" s="7" t="s">
        <v>89</v>
      </c>
      <c r="O167" s="7" t="s">
        <v>143</v>
      </c>
      <c r="P167" s="7" t="s">
        <v>242</v>
      </c>
      <c r="Q167" s="7" t="s">
        <v>107</v>
      </c>
      <c r="R167" s="7" t="s">
        <v>139</v>
      </c>
      <c r="S167" s="7" t="s">
        <v>109</v>
      </c>
      <c r="T167" s="7" t="s">
        <v>110</v>
      </c>
      <c r="U167" s="7" t="s">
        <v>112</v>
      </c>
      <c r="V167" s="7" t="s">
        <v>93</v>
      </c>
      <c r="W167" s="7" t="s">
        <v>111</v>
      </c>
      <c r="X167" s="7" t="s">
        <v>97</v>
      </c>
      <c r="Y167" s="7" t="n">
        <v>0</v>
      </c>
      <c r="Z167" s="7" t="n">
        <v>3</v>
      </c>
      <c r="AA167" s="7" t="str">
        <f aca="false">IF(Y167&gt;Z167,"Win",IF(Y167&lt;Z167,"Loss","Draw"))</f>
        <v>Loss</v>
      </c>
      <c r="AB167" s="7" t="s">
        <v>99</v>
      </c>
      <c r="AC167" s="7" t="s">
        <v>99</v>
      </c>
      <c r="AD167" s="7" t="s">
        <v>789</v>
      </c>
      <c r="AE167" s="7" t="s">
        <v>790</v>
      </c>
      <c r="AF167" s="7" t="str">
        <f aca="false">IF(AD167&lt;AE167,AD167,AE167)</f>
        <v>Bomber, Dark Prince, Goblin Cage, Heal Spirit, Lightning, Phoenix, Royal Giant, The Log</v>
      </c>
      <c r="AG167" s="7" t="str">
        <f aca="false">IF(AD167&lt;AE167,AE167,AD167)</f>
        <v>Fireball, Goblin Cage, Lava Hound, Mega Minion, Miner, Ronin, Spirit Empress, Zap</v>
      </c>
      <c r="AH167" s="7" t="str">
        <f aca="false">IF(AD167=AF167,AA167,IF(AA167="Win","Loss",IF(AA167="Loss","Win","Draw")))</f>
        <v>Loss</v>
      </c>
      <c r="AI167" s="7" t="s">
        <v>297</v>
      </c>
    </row>
    <row r="168" customFormat="false" ht="15" hidden="false" customHeight="true" outlineLevel="0" collapsed="false">
      <c r="A168" s="7" t="s">
        <v>791</v>
      </c>
      <c r="B168" s="7" t="n">
        <v>1</v>
      </c>
      <c r="C168" s="7" t="s">
        <v>772</v>
      </c>
      <c r="D168" s="7" t="s">
        <v>773</v>
      </c>
      <c r="E168" s="8" t="s">
        <v>365</v>
      </c>
      <c r="F168" s="7" t="s">
        <v>366</v>
      </c>
      <c r="G168" s="7" t="s">
        <v>792</v>
      </c>
      <c r="H168" s="7" t="s">
        <v>485</v>
      </c>
      <c r="I168" s="7" t="s">
        <v>257</v>
      </c>
      <c r="J168" s="7" t="s">
        <v>140</v>
      </c>
      <c r="K168" s="7" t="s">
        <v>124</v>
      </c>
      <c r="L168" s="7" t="s">
        <v>142</v>
      </c>
      <c r="M168" s="7" t="s">
        <v>223</v>
      </c>
      <c r="N168" s="7" t="s">
        <v>93</v>
      </c>
      <c r="O168" s="7" t="s">
        <v>95</v>
      </c>
      <c r="P168" s="7" t="s">
        <v>143</v>
      </c>
      <c r="Q168" s="7" t="s">
        <v>87</v>
      </c>
      <c r="R168" s="7" t="s">
        <v>108</v>
      </c>
      <c r="S168" s="7" t="s">
        <v>84</v>
      </c>
      <c r="T168" s="7" t="s">
        <v>95</v>
      </c>
      <c r="U168" s="7" t="s">
        <v>118</v>
      </c>
      <c r="V168" s="7" t="s">
        <v>116</v>
      </c>
      <c r="W168" s="7" t="s">
        <v>115</v>
      </c>
      <c r="X168" s="7" t="s">
        <v>126</v>
      </c>
      <c r="Y168" s="7" t="n">
        <v>1</v>
      </c>
      <c r="Z168" s="7" t="n">
        <v>0</v>
      </c>
      <c r="AA168" s="7" t="str">
        <f aca="false">IF(Y168&gt;Z168,"Win",IF(Y168&lt;Z168,"Loss","Draw"))</f>
        <v>Win</v>
      </c>
      <c r="AB168" s="7" t="s">
        <v>99</v>
      </c>
      <c r="AC168" s="7" t="s">
        <v>99</v>
      </c>
      <c r="AD168" s="7" t="s">
        <v>793</v>
      </c>
      <c r="AE168" s="7" t="s">
        <v>703</v>
      </c>
      <c r="AF168" s="7" t="str">
        <f aca="false">IF(AD168&lt;AE168,AD168,AE168)</f>
        <v>Archers, Barbarian Barrel, Dark Prince, Graveyard, Ice Spirit, Poison, Skeletons, Tesla</v>
      </c>
      <c r="AG168" s="7" t="str">
        <f aca="false">IF(AD168&lt;AE168,AE168,AD168)</f>
        <v>Barbarian Barrel, Fireball, Heal Spirit, Hunter, Ice Golem, Ram Rider, Royal Ghost, Three Musketeers</v>
      </c>
      <c r="AH168" s="7" t="str">
        <f aca="false">IF(AD168=AF168,AA168,IF(AA168="Win","Loss",IF(AA168="Loss","Win","Draw")))</f>
        <v>Loss</v>
      </c>
      <c r="AI168" s="7" t="s">
        <v>297</v>
      </c>
    </row>
    <row r="169" customFormat="false" ht="15" hidden="false" customHeight="true" outlineLevel="0" collapsed="false">
      <c r="A169" s="7" t="s">
        <v>791</v>
      </c>
      <c r="B169" s="7" t="n">
        <v>2</v>
      </c>
      <c r="C169" s="7" t="s">
        <v>772</v>
      </c>
      <c r="D169" s="7" t="s">
        <v>773</v>
      </c>
      <c r="E169" s="8" t="s">
        <v>365</v>
      </c>
      <c r="F169" s="7" t="s">
        <v>366</v>
      </c>
      <c r="G169" s="7" t="s">
        <v>794</v>
      </c>
      <c r="H169" s="7" t="s">
        <v>715</v>
      </c>
      <c r="I169" s="7" t="s">
        <v>92</v>
      </c>
      <c r="J169" s="7" t="s">
        <v>91</v>
      </c>
      <c r="K169" s="7" t="s">
        <v>90</v>
      </c>
      <c r="L169" s="7" t="s">
        <v>97</v>
      </c>
      <c r="M169" s="7" t="s">
        <v>159</v>
      </c>
      <c r="N169" s="7" t="s">
        <v>94</v>
      </c>
      <c r="O169" s="7" t="s">
        <v>130</v>
      </c>
      <c r="P169" s="7" t="s">
        <v>88</v>
      </c>
      <c r="Q169" s="7" t="s">
        <v>129</v>
      </c>
      <c r="R169" s="7" t="s">
        <v>128</v>
      </c>
      <c r="S169" s="7" t="s">
        <v>127</v>
      </c>
      <c r="T169" s="7" t="s">
        <v>173</v>
      </c>
      <c r="U169" s="7" t="s">
        <v>133</v>
      </c>
      <c r="V169" s="7" t="s">
        <v>131</v>
      </c>
      <c r="W169" s="7" t="s">
        <v>130</v>
      </c>
      <c r="X169" s="7" t="s">
        <v>86</v>
      </c>
      <c r="Y169" s="7" t="n">
        <v>0</v>
      </c>
      <c r="Z169" s="7" t="n">
        <v>1</v>
      </c>
      <c r="AA169" s="7" t="str">
        <f aca="false">IF(Y169&gt;Z169,"Win",IF(Y169&lt;Z169,"Loss","Draw"))</f>
        <v>Loss</v>
      </c>
      <c r="AB169" s="7" t="s">
        <v>99</v>
      </c>
      <c r="AC169" s="7" t="s">
        <v>99</v>
      </c>
      <c r="AD169" s="7" t="s">
        <v>795</v>
      </c>
      <c r="AE169" s="7" t="s">
        <v>796</v>
      </c>
      <c r="AF169" s="7" t="str">
        <f aca="false">IF(AD169&lt;AE169,AD169,AE169)</f>
        <v>Arrows, Bandit, Battle Ram, Golden Knight, Mega Knight, Mother Witch, Skeleton Dragons, Zappies</v>
      </c>
      <c r="AG169" s="7" t="str">
        <f aca="false">IF(AD169&lt;AE169,AE169,AD169)</f>
        <v>Arrows, Berserker, Dart Goblin, Goblins, Mortar, Rascals, Ronin, Skeleton Barrel</v>
      </c>
      <c r="AH169" s="7" t="str">
        <f aca="false">IF(AD169=AF169,AA169,IF(AA169="Win","Loss",IF(AA169="Loss","Win","Draw")))</f>
        <v>Win</v>
      </c>
      <c r="AI169" s="7" t="s">
        <v>297</v>
      </c>
    </row>
    <row r="170" customFormat="false" ht="15" hidden="false" customHeight="true" outlineLevel="0" collapsed="false">
      <c r="A170" s="7" t="s">
        <v>791</v>
      </c>
      <c r="B170" s="7" t="n">
        <v>3</v>
      </c>
      <c r="C170" s="7" t="s">
        <v>772</v>
      </c>
      <c r="D170" s="7" t="s">
        <v>773</v>
      </c>
      <c r="E170" s="8" t="s">
        <v>365</v>
      </c>
      <c r="F170" s="7" t="s">
        <v>366</v>
      </c>
      <c r="G170" s="7" t="s">
        <v>797</v>
      </c>
      <c r="H170" s="7" t="s">
        <v>715</v>
      </c>
      <c r="I170" s="7" t="s">
        <v>248</v>
      </c>
      <c r="J170" s="7" t="s">
        <v>108</v>
      </c>
      <c r="K170" s="7" t="s">
        <v>114</v>
      </c>
      <c r="L170" s="7" t="s">
        <v>137</v>
      </c>
      <c r="M170" s="7" t="s">
        <v>116</v>
      </c>
      <c r="N170" s="7" t="s">
        <v>119</v>
      </c>
      <c r="O170" s="7" t="s">
        <v>113</v>
      </c>
      <c r="P170" s="7" t="s">
        <v>157</v>
      </c>
      <c r="Q170" s="7" t="s">
        <v>114</v>
      </c>
      <c r="R170" s="7" t="s">
        <v>241</v>
      </c>
      <c r="S170" s="7" t="s">
        <v>137</v>
      </c>
      <c r="T170" s="7" t="s">
        <v>249</v>
      </c>
      <c r="U170" s="7" t="s">
        <v>157</v>
      </c>
      <c r="V170" s="7" t="s">
        <v>88</v>
      </c>
      <c r="W170" s="7" t="s">
        <v>153</v>
      </c>
      <c r="X170" s="7" t="s">
        <v>242</v>
      </c>
      <c r="Y170" s="7" t="n">
        <v>0</v>
      </c>
      <c r="Z170" s="7" t="n">
        <v>1</v>
      </c>
      <c r="AA170" s="7" t="str">
        <f aca="false">IF(Y170&gt;Z170,"Win",IF(Y170&lt;Z170,"Loss","Draw"))</f>
        <v>Loss</v>
      </c>
      <c r="AB170" s="7" t="s">
        <v>99</v>
      </c>
      <c r="AC170" s="7" t="s">
        <v>99</v>
      </c>
      <c r="AD170" s="7" t="s">
        <v>798</v>
      </c>
      <c r="AE170" s="7" t="s">
        <v>799</v>
      </c>
      <c r="AF170" s="7" t="str">
        <f aca="false">IF(AD170&lt;AE170,AD170,AE170)</f>
        <v>Berserker, Bomber, Cannon, Fire Spirit, Giant Snowball, Goblin Drill, Knight, Rocket</v>
      </c>
      <c r="AG170" s="7" t="str">
        <f aca="false">IF(AD170&lt;AE170,AE170,AD170)</f>
        <v>Dark Prince, Fire Spirit, Furnace, Giant Snowball, Goblin Drill, Goblin Hut, Poison, Princess</v>
      </c>
      <c r="AH170" s="7" t="str">
        <f aca="false">IF(AD170=AF170,AA170,IF(AA170="Win","Loss",IF(AA170="Loss","Win","Draw")))</f>
        <v>Win</v>
      </c>
      <c r="AI170" s="7" t="s">
        <v>297</v>
      </c>
    </row>
    <row r="171" customFormat="false" ht="15" hidden="false" customHeight="true" outlineLevel="0" collapsed="false">
      <c r="A171" s="7" t="s">
        <v>800</v>
      </c>
      <c r="B171" s="7" t="n">
        <v>1</v>
      </c>
      <c r="C171" s="7" t="s">
        <v>772</v>
      </c>
      <c r="D171" s="7" t="s">
        <v>773</v>
      </c>
      <c r="E171" s="8" t="s">
        <v>365</v>
      </c>
      <c r="F171" s="7" t="s">
        <v>366</v>
      </c>
      <c r="G171" s="7" t="s">
        <v>801</v>
      </c>
      <c r="H171" s="7" t="s">
        <v>485</v>
      </c>
      <c r="I171" s="7" t="s">
        <v>137</v>
      </c>
      <c r="J171" s="7" t="s">
        <v>241</v>
      </c>
      <c r="K171" s="7" t="s">
        <v>114</v>
      </c>
      <c r="L171" s="7" t="s">
        <v>249</v>
      </c>
      <c r="M171" s="7" t="s">
        <v>88</v>
      </c>
      <c r="N171" s="7" t="s">
        <v>242</v>
      </c>
      <c r="O171" s="7" t="s">
        <v>157</v>
      </c>
      <c r="P171" s="7" t="s">
        <v>153</v>
      </c>
      <c r="Q171" s="7" t="s">
        <v>203</v>
      </c>
      <c r="R171" s="7" t="s">
        <v>202</v>
      </c>
      <c r="S171" s="7" t="s">
        <v>201</v>
      </c>
      <c r="T171" s="7" t="s">
        <v>208</v>
      </c>
      <c r="U171" s="7" t="s">
        <v>204</v>
      </c>
      <c r="V171" s="7" t="s">
        <v>118</v>
      </c>
      <c r="W171" s="7" t="s">
        <v>126</v>
      </c>
      <c r="X171" s="7" t="s">
        <v>87</v>
      </c>
      <c r="Y171" s="7" t="n">
        <v>0</v>
      </c>
      <c r="Z171" s="7" t="n">
        <v>1</v>
      </c>
      <c r="AA171" s="7" t="str">
        <f aca="false">IF(Y171&gt;Z171,"Win",IF(Y171&lt;Z171,"Loss","Draw"))</f>
        <v>Loss</v>
      </c>
      <c r="AB171" s="7" t="s">
        <v>99</v>
      </c>
      <c r="AC171" s="7" t="s">
        <v>99</v>
      </c>
      <c r="AD171" s="7" t="s">
        <v>799</v>
      </c>
      <c r="AE171" s="7" t="s">
        <v>802</v>
      </c>
      <c r="AF171" s="7" t="str">
        <f aca="false">IF(AD171&lt;AE171,AD171,AE171)</f>
        <v>Berserker, Bomber, Cannon, Fire Spirit, Giant Snowball, Goblin Drill, Knight, Rocket</v>
      </c>
      <c r="AG171" s="7" t="str">
        <f aca="false">IF(AD171&lt;AE171,AE171,AD171)</f>
        <v>Goblin Barrel, Ice Spirit, Magic Archer, Royal Delivery, Skeletons, Tesla, Valkyrie, Wall Breakers</v>
      </c>
      <c r="AH171" s="7" t="str">
        <f aca="false">IF(AD171=AF171,AA171,IF(AA171="Win","Loss",IF(AA171="Loss","Win","Draw")))</f>
        <v>Loss</v>
      </c>
      <c r="AI171" s="7" t="s">
        <v>297</v>
      </c>
    </row>
    <row r="172" customFormat="false" ht="15" hidden="false" customHeight="true" outlineLevel="0" collapsed="false">
      <c r="A172" s="7" t="s">
        <v>800</v>
      </c>
      <c r="B172" s="7" t="n">
        <v>2</v>
      </c>
      <c r="C172" s="7" t="s">
        <v>772</v>
      </c>
      <c r="D172" s="7" t="s">
        <v>773</v>
      </c>
      <c r="E172" s="8" t="s">
        <v>365</v>
      </c>
      <c r="F172" s="7" t="s">
        <v>366</v>
      </c>
      <c r="G172" s="7" t="s">
        <v>803</v>
      </c>
      <c r="H172" s="7" t="s">
        <v>715</v>
      </c>
      <c r="I172" s="7" t="s">
        <v>84</v>
      </c>
      <c r="J172" s="7" t="s">
        <v>91</v>
      </c>
      <c r="K172" s="7" t="s">
        <v>87</v>
      </c>
      <c r="L172" s="7" t="s">
        <v>165</v>
      </c>
      <c r="M172" s="7" t="s">
        <v>85</v>
      </c>
      <c r="N172" s="7" t="s">
        <v>97</v>
      </c>
      <c r="O172" s="7" t="s">
        <v>118</v>
      </c>
      <c r="P172" s="7" t="s">
        <v>89</v>
      </c>
      <c r="Q172" s="7" t="s">
        <v>185</v>
      </c>
      <c r="R172" s="7" t="s">
        <v>186</v>
      </c>
      <c r="S172" s="7" t="s">
        <v>109</v>
      </c>
      <c r="T172" s="7" t="s">
        <v>241</v>
      </c>
      <c r="U172" s="7" t="s">
        <v>111</v>
      </c>
      <c r="V172" s="7" t="s">
        <v>187</v>
      </c>
      <c r="W172" s="7" t="s">
        <v>88</v>
      </c>
      <c r="X172" s="7" t="s">
        <v>153</v>
      </c>
      <c r="Y172" s="7" t="n">
        <v>0</v>
      </c>
      <c r="Z172" s="7" t="n">
        <v>1</v>
      </c>
      <c r="AA172" s="7" t="str">
        <f aca="false">IF(Y172&gt;Z172,"Win",IF(Y172&lt;Z172,"Loss","Draw"))</f>
        <v>Loss</v>
      </c>
      <c r="AB172" s="7" t="s">
        <v>99</v>
      </c>
      <c r="AC172" s="7" t="s">
        <v>99</v>
      </c>
      <c r="AD172" s="7" t="s">
        <v>804</v>
      </c>
      <c r="AE172" s="7" t="s">
        <v>805</v>
      </c>
      <c r="AF172" s="7" t="str">
        <f aca="false">IF(AD172&lt;AE172,AD172,AE172)</f>
        <v>Archers, Goblins, Hog Rider, Ice Spirit, Lightning, Ronin, Tesla, The Log</v>
      </c>
      <c r="AG172" s="7" t="str">
        <f aca="false">IF(AD172&lt;AE172,AE172,AD172)</f>
        <v>Balloon, Berserker, Cannon, Executioner, Knight, Miner, Tornado, Zap</v>
      </c>
      <c r="AH172" s="7" t="str">
        <f aca="false">IF(AD172=AF172,AA172,IF(AA172="Win","Loss",IF(AA172="Loss","Win","Draw")))</f>
        <v>Loss</v>
      </c>
      <c r="AI172" s="7" t="s">
        <v>297</v>
      </c>
    </row>
    <row r="173" customFormat="false" ht="15" hidden="false" customHeight="true" outlineLevel="0" collapsed="false">
      <c r="A173" s="7" t="s">
        <v>800</v>
      </c>
      <c r="B173" s="7" t="n">
        <v>3</v>
      </c>
      <c r="C173" s="7" t="s">
        <v>772</v>
      </c>
      <c r="D173" s="7" t="s">
        <v>773</v>
      </c>
      <c r="E173" s="8" t="s">
        <v>365</v>
      </c>
      <c r="F173" s="7" t="s">
        <v>366</v>
      </c>
      <c r="G173" s="7" t="s">
        <v>806</v>
      </c>
      <c r="H173" s="7" t="s">
        <v>485</v>
      </c>
      <c r="I173" s="7" t="s">
        <v>448</v>
      </c>
      <c r="J173" s="7" t="s">
        <v>158</v>
      </c>
      <c r="K173" s="7" t="s">
        <v>109</v>
      </c>
      <c r="L173" s="7" t="s">
        <v>115</v>
      </c>
      <c r="M173" s="7" t="s">
        <v>96</v>
      </c>
      <c r="N173" s="7" t="s">
        <v>130</v>
      </c>
      <c r="O173" s="7" t="s">
        <v>323</v>
      </c>
      <c r="P173" s="7" t="s">
        <v>447</v>
      </c>
      <c r="Q173" s="7" t="s">
        <v>127</v>
      </c>
      <c r="R173" s="7" t="s">
        <v>219</v>
      </c>
      <c r="S173" s="7" t="s">
        <v>141</v>
      </c>
      <c r="T173" s="7" t="s">
        <v>117</v>
      </c>
      <c r="U173" s="7" t="s">
        <v>95</v>
      </c>
      <c r="V173" s="7" t="s">
        <v>93</v>
      </c>
      <c r="W173" s="7" t="s">
        <v>173</v>
      </c>
      <c r="X173" s="7" t="s">
        <v>133</v>
      </c>
      <c r="Y173" s="7" t="n">
        <v>1</v>
      </c>
      <c r="Z173" s="7" t="n">
        <v>0</v>
      </c>
      <c r="AA173" s="7" t="str">
        <f aca="false">IF(Y173&gt;Z173,"Win",IF(Y173&lt;Z173,"Loss","Draw"))</f>
        <v>Win</v>
      </c>
      <c r="AB173" s="7" t="s">
        <v>99</v>
      </c>
      <c r="AC173" s="7" t="s">
        <v>99</v>
      </c>
      <c r="AD173" s="7" t="s">
        <v>807</v>
      </c>
      <c r="AE173" s="7" t="s">
        <v>808</v>
      </c>
      <c r="AF173" s="7" t="str">
        <f aca="false">IF(AD173&lt;AE173,AD173,AE173)</f>
        <v>Arrows, Bowler, Giant, Graveyard, Mini P.E.K.K.A, Minions, Witch, Zap</v>
      </c>
      <c r="AG173" s="7" t="str">
        <f aca="false">IF(AD173&lt;AE173,AE173,AD173)</f>
        <v>Barbarian Barrel, Battle Ram, Fireball, Giant Skeleton, Lumberjack, Mother Witch, Wizard, Zappies</v>
      </c>
      <c r="AH173" s="7" t="str">
        <f aca="false">IF(AD173=AF173,AA173,IF(AA173="Win","Loss",IF(AA173="Loss","Win","Draw")))</f>
        <v>Win</v>
      </c>
      <c r="AI173" s="7" t="s">
        <v>297</v>
      </c>
    </row>
    <row r="174" customFormat="false" ht="15" hidden="false" customHeight="true" outlineLevel="0" collapsed="false">
      <c r="A174" s="7" t="s">
        <v>809</v>
      </c>
      <c r="B174" s="7" t="n">
        <v>1</v>
      </c>
      <c r="C174" s="7" t="s">
        <v>772</v>
      </c>
      <c r="D174" s="7" t="s">
        <v>773</v>
      </c>
      <c r="E174" s="8" t="s">
        <v>365</v>
      </c>
      <c r="F174" s="7" t="s">
        <v>366</v>
      </c>
      <c r="G174" s="7" t="s">
        <v>810</v>
      </c>
      <c r="H174" s="7" t="s">
        <v>715</v>
      </c>
      <c r="I174" s="7" t="s">
        <v>448</v>
      </c>
      <c r="J174" s="7" t="s">
        <v>91</v>
      </c>
      <c r="K174" s="7" t="s">
        <v>114</v>
      </c>
      <c r="L174" s="7" t="s">
        <v>137</v>
      </c>
      <c r="M174" s="7" t="s">
        <v>88</v>
      </c>
      <c r="N174" s="7" t="s">
        <v>116</v>
      </c>
      <c r="O174" s="7" t="s">
        <v>153</v>
      </c>
      <c r="P174" s="7" t="s">
        <v>157</v>
      </c>
      <c r="Q174" s="7" t="s">
        <v>114</v>
      </c>
      <c r="R174" s="7" t="s">
        <v>241</v>
      </c>
      <c r="S174" s="7" t="s">
        <v>87</v>
      </c>
      <c r="T174" s="7" t="s">
        <v>137</v>
      </c>
      <c r="U174" s="7" t="s">
        <v>116</v>
      </c>
      <c r="V174" s="7" t="s">
        <v>126</v>
      </c>
      <c r="W174" s="7" t="s">
        <v>157</v>
      </c>
      <c r="X174" s="7" t="s">
        <v>242</v>
      </c>
      <c r="Y174" s="7" t="n">
        <v>0</v>
      </c>
      <c r="Z174" s="7" t="n">
        <v>1</v>
      </c>
      <c r="AA174" s="7" t="str">
        <f aca="false">IF(Y174&gt;Z174,"Win",IF(Y174&lt;Z174,"Loss","Draw"))</f>
        <v>Loss</v>
      </c>
      <c r="AB174" s="7" t="s">
        <v>99</v>
      </c>
      <c r="AC174" s="7" t="s">
        <v>99</v>
      </c>
      <c r="AD174" s="7" t="s">
        <v>811</v>
      </c>
      <c r="AE174" s="7" t="s">
        <v>243</v>
      </c>
      <c r="AF174" s="7" t="str">
        <f aca="false">IF(AD174&lt;AE174,AD174,AE174)</f>
        <v>Berserker, Cannon, Fire Spirit, Giant Snowball, Goblin Drill, Goblins, Poison, Witch</v>
      </c>
      <c r="AG174" s="7" t="str">
        <f aca="false">IF(AD174&lt;AE174,AE174,AD174)</f>
        <v>Bomber, Fire Spirit, Giant Snowball, Goblin Drill, Knight, Poison, Skeletons, Tesla</v>
      </c>
      <c r="AH174" s="7" t="str">
        <f aca="false">IF(AD174=AF174,AA174,IF(AA174="Win","Loss",IF(AA174="Loss","Win","Draw")))</f>
        <v>Loss</v>
      </c>
      <c r="AI174" s="7" t="s">
        <v>297</v>
      </c>
    </row>
    <row r="175" customFormat="false" ht="15" hidden="false" customHeight="true" outlineLevel="0" collapsed="false">
      <c r="A175" s="7" t="s">
        <v>809</v>
      </c>
      <c r="B175" s="7" t="n">
        <v>2</v>
      </c>
      <c r="C175" s="7" t="s">
        <v>772</v>
      </c>
      <c r="D175" s="7" t="s">
        <v>773</v>
      </c>
      <c r="E175" s="8" t="s">
        <v>365</v>
      </c>
      <c r="F175" s="7" t="s">
        <v>366</v>
      </c>
      <c r="G175" s="7" t="s">
        <v>812</v>
      </c>
      <c r="H175" s="7" t="s">
        <v>485</v>
      </c>
      <c r="I175" s="7" t="s">
        <v>185</v>
      </c>
      <c r="J175" s="7" t="s">
        <v>186</v>
      </c>
      <c r="K175" s="7" t="s">
        <v>109</v>
      </c>
      <c r="L175" s="7" t="s">
        <v>111</v>
      </c>
      <c r="M175" s="7" t="s">
        <v>117</v>
      </c>
      <c r="N175" s="7" t="s">
        <v>86</v>
      </c>
      <c r="O175" s="7" t="s">
        <v>187</v>
      </c>
      <c r="P175" s="7" t="s">
        <v>188</v>
      </c>
      <c r="Q175" s="7" t="s">
        <v>185</v>
      </c>
      <c r="R175" s="7" t="s">
        <v>186</v>
      </c>
      <c r="S175" s="7" t="s">
        <v>109</v>
      </c>
      <c r="T175" s="7" t="s">
        <v>117</v>
      </c>
      <c r="U175" s="7" t="s">
        <v>86</v>
      </c>
      <c r="V175" s="7" t="s">
        <v>187</v>
      </c>
      <c r="W175" s="7" t="s">
        <v>111</v>
      </c>
      <c r="X175" s="7" t="s">
        <v>153</v>
      </c>
      <c r="Y175" s="7" t="n">
        <v>0</v>
      </c>
      <c r="Z175" s="7" t="n">
        <v>1</v>
      </c>
      <c r="AA175" s="7" t="str">
        <f aca="false">IF(Y175&gt;Z175,"Win",IF(Y175&lt;Z175,"Loss","Draw"))</f>
        <v>Loss</v>
      </c>
      <c r="AB175" s="7" t="s">
        <v>99</v>
      </c>
      <c r="AC175" s="7" t="s">
        <v>99</v>
      </c>
      <c r="AD175" s="7" t="s">
        <v>813</v>
      </c>
      <c r="AE175" s="7" t="s">
        <v>814</v>
      </c>
      <c r="AF175" s="7" t="str">
        <f aca="false">IF(AD175&lt;AE175,AD175,AE175)</f>
        <v>Balloon, Cannon, Executioner, Giant Skeleton, Miner, Skeleton Dragons, Tornado, Zap</v>
      </c>
      <c r="AG175" s="7" t="str">
        <f aca="false">IF(AD175&lt;AE175,AE175,AD175)</f>
        <v>Balloon, Executioner, Giant Skeleton, Miner, Skeleton Dragons, Tombstone, Tornado, Zap</v>
      </c>
      <c r="AH175" s="7" t="str">
        <f aca="false">IF(AD175=AF175,AA175,IF(AA175="Win","Loss",IF(AA175="Loss","Win","Draw")))</f>
        <v>Win</v>
      </c>
      <c r="AI175" s="7" t="s">
        <v>297</v>
      </c>
    </row>
    <row r="176" customFormat="false" ht="15" hidden="false" customHeight="true" outlineLevel="0" collapsed="false">
      <c r="A176" s="7" t="s">
        <v>809</v>
      </c>
      <c r="B176" s="7" t="n">
        <v>3</v>
      </c>
      <c r="C176" s="7" t="s">
        <v>772</v>
      </c>
      <c r="D176" s="7" t="s">
        <v>773</v>
      </c>
      <c r="E176" s="8" t="s">
        <v>365</v>
      </c>
      <c r="F176" s="7" t="s">
        <v>366</v>
      </c>
      <c r="G176" s="7" t="s">
        <v>815</v>
      </c>
      <c r="H176" s="7" t="s">
        <v>715</v>
      </c>
      <c r="I176" s="7" t="s">
        <v>90</v>
      </c>
      <c r="J176" s="7" t="s">
        <v>172</v>
      </c>
      <c r="K176" s="7" t="s">
        <v>92</v>
      </c>
      <c r="L176" s="7" t="s">
        <v>97</v>
      </c>
      <c r="M176" s="7" t="s">
        <v>126</v>
      </c>
      <c r="N176" s="7" t="s">
        <v>89</v>
      </c>
      <c r="O176" s="7" t="s">
        <v>249</v>
      </c>
      <c r="P176" s="7" t="s">
        <v>118</v>
      </c>
      <c r="Q176" s="7" t="s">
        <v>92</v>
      </c>
      <c r="R176" s="7" t="s">
        <v>91</v>
      </c>
      <c r="S176" s="7" t="s">
        <v>90</v>
      </c>
      <c r="T176" s="7" t="s">
        <v>96</v>
      </c>
      <c r="U176" s="7" t="s">
        <v>93</v>
      </c>
      <c r="V176" s="7" t="s">
        <v>94</v>
      </c>
      <c r="W176" s="7" t="s">
        <v>125</v>
      </c>
      <c r="X176" s="7" t="s">
        <v>95</v>
      </c>
      <c r="Y176" s="7" t="n">
        <v>0</v>
      </c>
      <c r="Z176" s="7" t="n">
        <v>1</v>
      </c>
      <c r="AA176" s="7" t="str">
        <f aca="false">IF(Y176&gt;Z176,"Win",IF(Y176&lt;Z176,"Loss","Draw"))</f>
        <v>Loss</v>
      </c>
      <c r="AB176" s="7" t="s">
        <v>99</v>
      </c>
      <c r="AC176" s="7" t="s">
        <v>99</v>
      </c>
      <c r="AD176" s="7" t="s">
        <v>816</v>
      </c>
      <c r="AE176" s="7" t="s">
        <v>216</v>
      </c>
      <c r="AF176" s="7" t="str">
        <f aca="false">IF(AD176&lt;AE176,AD176,AE176)</f>
        <v>Barbarian Barrel, Cannon Cart, Fireball, Goblins, Minions, Mortar, Rascals, Skeleton Barrel</v>
      </c>
      <c r="AG176" s="7" t="str">
        <f aca="false">IF(AD176&lt;AE176,AE176,AD176)</f>
        <v>Ice Spirit, Mortar, Musketeer, Rocket, Ronin, Skeleton Barrel, Skeletons, The Log</v>
      </c>
      <c r="AH176" s="7" t="str">
        <f aca="false">IF(AD176=AF176,AA176,IF(AA176="Win","Loss",IF(AA176="Loss","Win","Draw")))</f>
        <v>Win</v>
      </c>
      <c r="AI176" s="7" t="s">
        <v>297</v>
      </c>
    </row>
    <row r="177" customFormat="false" ht="15" hidden="false" customHeight="true" outlineLevel="0" collapsed="false">
      <c r="A177" s="7" t="s">
        <v>817</v>
      </c>
      <c r="B177" s="7" t="n">
        <v>1</v>
      </c>
      <c r="C177" s="7" t="s">
        <v>772</v>
      </c>
      <c r="D177" s="7" t="s">
        <v>773</v>
      </c>
      <c r="E177" s="8" t="s">
        <v>365</v>
      </c>
      <c r="F177" s="7" t="s">
        <v>366</v>
      </c>
      <c r="G177" s="7" t="s">
        <v>818</v>
      </c>
      <c r="H177" s="7" t="s">
        <v>485</v>
      </c>
      <c r="I177" s="7" t="s">
        <v>82</v>
      </c>
      <c r="J177" s="7" t="s">
        <v>151</v>
      </c>
      <c r="K177" s="7" t="s">
        <v>152</v>
      </c>
      <c r="L177" s="7" t="s">
        <v>85</v>
      </c>
      <c r="M177" s="7" t="s">
        <v>126</v>
      </c>
      <c r="N177" s="7" t="s">
        <v>150</v>
      </c>
      <c r="O177" s="7" t="s">
        <v>89</v>
      </c>
      <c r="P177" s="7" t="s">
        <v>153</v>
      </c>
      <c r="Q177" s="7" t="s">
        <v>203</v>
      </c>
      <c r="R177" s="7" t="s">
        <v>151</v>
      </c>
      <c r="S177" s="7" t="s">
        <v>159</v>
      </c>
      <c r="T177" s="7" t="s">
        <v>201</v>
      </c>
      <c r="U177" s="7" t="s">
        <v>126</v>
      </c>
      <c r="V177" s="7" t="s">
        <v>150</v>
      </c>
      <c r="W177" s="7" t="s">
        <v>157</v>
      </c>
      <c r="X177" s="7" t="s">
        <v>153</v>
      </c>
      <c r="Y177" s="7" t="n">
        <v>1</v>
      </c>
      <c r="Z177" s="7" t="n">
        <v>0</v>
      </c>
      <c r="AA177" s="7" t="str">
        <f aca="false">IF(Y177&gt;Z177,"Win",IF(Y177&lt;Z177,"Loss","Draw"))</f>
        <v>Win</v>
      </c>
      <c r="AB177" s="7" t="s">
        <v>99</v>
      </c>
      <c r="AC177" s="7" t="s">
        <v>99</v>
      </c>
      <c r="AD177" s="7" t="s">
        <v>155</v>
      </c>
      <c r="AE177" s="7" t="s">
        <v>819</v>
      </c>
      <c r="AF177" s="7" t="str">
        <f aca="false">IF(AD177&lt;AE177,AD177,AE177)</f>
        <v>Baby Dragon, Cannon, Electro Spirit, Lightning, Mighty Miner, Royal Hogs, Skeletons, The Log</v>
      </c>
      <c r="AG177" s="7" t="str">
        <f aca="false">IF(AD177&lt;AE177,AE177,AD177)</f>
        <v>Cannon, Dart Goblin, Electro Spirit, Fire Spirit, Goblin Barrel, Mighty Miner, Skeletons, Wall Breakers</v>
      </c>
      <c r="AH177" s="7" t="str">
        <f aca="false">IF(AD177=AF177,AA177,IF(AA177="Win","Loss",IF(AA177="Loss","Win","Draw")))</f>
        <v>Win</v>
      </c>
      <c r="AI177" s="7" t="s">
        <v>297</v>
      </c>
    </row>
    <row r="178" customFormat="false" ht="15" hidden="false" customHeight="true" outlineLevel="0" collapsed="false">
      <c r="A178" s="7" t="s">
        <v>817</v>
      </c>
      <c r="B178" s="7" t="n">
        <v>2</v>
      </c>
      <c r="C178" s="7" t="s">
        <v>772</v>
      </c>
      <c r="D178" s="7" t="s">
        <v>773</v>
      </c>
      <c r="E178" s="8" t="s">
        <v>365</v>
      </c>
      <c r="F178" s="7" t="s">
        <v>366</v>
      </c>
      <c r="G178" s="7" t="s">
        <v>820</v>
      </c>
      <c r="H178" s="7" t="s">
        <v>485</v>
      </c>
      <c r="I178" s="7" t="s">
        <v>141</v>
      </c>
      <c r="J178" s="7" t="s">
        <v>158</v>
      </c>
      <c r="K178" s="7" t="s">
        <v>129</v>
      </c>
      <c r="L178" s="7" t="s">
        <v>165</v>
      </c>
      <c r="M178" s="7" t="s">
        <v>133</v>
      </c>
      <c r="N178" s="7" t="s">
        <v>164</v>
      </c>
      <c r="O178" s="7" t="s">
        <v>173</v>
      </c>
      <c r="P178" s="7" t="s">
        <v>130</v>
      </c>
      <c r="Q178" s="7" t="s">
        <v>82</v>
      </c>
      <c r="R178" s="7" t="s">
        <v>140</v>
      </c>
      <c r="S178" s="7" t="s">
        <v>141</v>
      </c>
      <c r="T178" s="7" t="s">
        <v>142</v>
      </c>
      <c r="U178" s="7" t="s">
        <v>95</v>
      </c>
      <c r="V178" s="7" t="s">
        <v>164</v>
      </c>
      <c r="W178" s="7" t="s">
        <v>143</v>
      </c>
      <c r="X178" s="7" t="s">
        <v>173</v>
      </c>
      <c r="Y178" s="7" t="n">
        <v>1</v>
      </c>
      <c r="Z178" s="7" t="n">
        <v>0</v>
      </c>
      <c r="AA178" s="7" t="str">
        <f aca="false">IF(Y178&gt;Z178,"Win",IF(Y178&lt;Z178,"Loss","Draw"))</f>
        <v>Win</v>
      </c>
      <c r="AB178" s="7" t="s">
        <v>99</v>
      </c>
      <c r="AC178" s="7" t="s">
        <v>99</v>
      </c>
      <c r="AD178" s="7" t="s">
        <v>821</v>
      </c>
      <c r="AE178" s="7" t="s">
        <v>822</v>
      </c>
      <c r="AF178" s="7" t="str">
        <f aca="false">IF(AD178&lt;AE178,AD178,AE178)</f>
        <v>Arrows, Bowler, Earthquake, Hog Rider, Lumberjack, Mega Knight, Mother Witch, Zappies</v>
      </c>
      <c r="AG178" s="7" t="str">
        <f aca="false">IF(AD178&lt;AE178,AE178,AD178)</f>
        <v>Barbarian Barrel, Earthquake, Heal Spirit, Ice Golem, Lumberjack, Royal Hogs, Three Musketeers, Zappies</v>
      </c>
      <c r="AH178" s="7" t="str">
        <f aca="false">IF(AD178=AF178,AA178,IF(AA178="Win","Loss",IF(AA178="Loss","Win","Draw")))</f>
        <v>Win</v>
      </c>
      <c r="AI178" s="7" t="s">
        <v>297</v>
      </c>
    </row>
    <row r="179" customFormat="false" ht="15" hidden="false" customHeight="true" outlineLevel="0" collapsed="false">
      <c r="A179" s="7" t="s">
        <v>817</v>
      </c>
      <c r="B179" s="7" t="n">
        <v>3</v>
      </c>
      <c r="C179" s="7" t="s">
        <v>772</v>
      </c>
      <c r="D179" s="7" t="s">
        <v>773</v>
      </c>
      <c r="E179" s="8" t="s">
        <v>365</v>
      </c>
      <c r="F179" s="7" t="s">
        <v>366</v>
      </c>
      <c r="G179" s="7" t="s">
        <v>823</v>
      </c>
      <c r="H179" s="7" t="s">
        <v>715</v>
      </c>
      <c r="I179" s="7" t="s">
        <v>177</v>
      </c>
      <c r="J179" s="7" t="s">
        <v>188</v>
      </c>
      <c r="K179" s="7" t="s">
        <v>83</v>
      </c>
      <c r="L179" s="7" t="s">
        <v>215</v>
      </c>
      <c r="M179" s="7" t="s">
        <v>93</v>
      </c>
      <c r="N179" s="7" t="s">
        <v>86</v>
      </c>
      <c r="O179" s="7" t="s">
        <v>143</v>
      </c>
      <c r="P179" s="7" t="s">
        <v>88</v>
      </c>
      <c r="Q179" s="7" t="s">
        <v>92</v>
      </c>
      <c r="R179" s="7" t="s">
        <v>91</v>
      </c>
      <c r="S179" s="7" t="s">
        <v>90</v>
      </c>
      <c r="T179" s="7" t="s">
        <v>96</v>
      </c>
      <c r="U179" s="7" t="s">
        <v>93</v>
      </c>
      <c r="V179" s="7" t="s">
        <v>94</v>
      </c>
      <c r="W179" s="7" t="s">
        <v>97</v>
      </c>
      <c r="X179" s="7" t="s">
        <v>89</v>
      </c>
      <c r="Y179" s="7" t="n">
        <v>0</v>
      </c>
      <c r="Z179" s="7" t="n">
        <v>1</v>
      </c>
      <c r="AA179" s="7" t="str">
        <f aca="false">IF(Y179&gt;Z179,"Win",IF(Y179&lt;Z179,"Loss","Draw"))</f>
        <v>Loss</v>
      </c>
      <c r="AB179" s="7" t="s">
        <v>99</v>
      </c>
      <c r="AC179" s="7" t="s">
        <v>99</v>
      </c>
      <c r="AD179" s="7" t="s">
        <v>824</v>
      </c>
      <c r="AE179" s="7" t="s">
        <v>825</v>
      </c>
      <c r="AF179" s="7" t="str">
        <f aca="false">IF(AD179&lt;AE179,AD179,AE179)</f>
        <v>Berserker, Fireball, Fisherman, Heal Spirit, Monk, Royal Giant, Skeleton Dragons, Tombstone</v>
      </c>
      <c r="AG179" s="7" t="str">
        <f aca="false">IF(AD179&lt;AE179,AE179,AD179)</f>
        <v>Fireball, Goblins, Minions, Mortar, Rascals, Ronin, Skeleton Barrel, The Log</v>
      </c>
      <c r="AH179" s="7" t="str">
        <f aca="false">IF(AD179=AF179,AA179,IF(AA179="Win","Loss",IF(AA179="Loss","Win","Draw")))</f>
        <v>Loss</v>
      </c>
      <c r="AI179" s="7" t="s">
        <v>297</v>
      </c>
    </row>
    <row r="180" customFormat="false" ht="15" hidden="false" customHeight="true" outlineLevel="0" collapsed="false">
      <c r="A180" s="7" t="s">
        <v>826</v>
      </c>
      <c r="B180" s="7" t="n">
        <v>1</v>
      </c>
      <c r="C180" s="7" t="s">
        <v>772</v>
      </c>
      <c r="D180" s="7" t="s">
        <v>773</v>
      </c>
      <c r="E180" s="8" t="s">
        <v>365</v>
      </c>
      <c r="F180" s="7" t="s">
        <v>366</v>
      </c>
      <c r="G180" s="7" t="s">
        <v>827</v>
      </c>
      <c r="H180" s="7" t="s">
        <v>715</v>
      </c>
      <c r="I180" s="7" t="s">
        <v>248</v>
      </c>
      <c r="J180" s="7" t="s">
        <v>128</v>
      </c>
      <c r="K180" s="7" t="s">
        <v>114</v>
      </c>
      <c r="L180" s="7" t="s">
        <v>137</v>
      </c>
      <c r="M180" s="7" t="s">
        <v>88</v>
      </c>
      <c r="N180" s="7" t="s">
        <v>116</v>
      </c>
      <c r="O180" s="7" t="s">
        <v>157</v>
      </c>
      <c r="P180" s="7" t="s">
        <v>87</v>
      </c>
      <c r="Q180" s="7" t="s">
        <v>137</v>
      </c>
      <c r="R180" s="7" t="s">
        <v>241</v>
      </c>
      <c r="S180" s="7" t="s">
        <v>202</v>
      </c>
      <c r="T180" s="7" t="s">
        <v>126</v>
      </c>
      <c r="U180" s="7" t="s">
        <v>138</v>
      </c>
      <c r="V180" s="7" t="s">
        <v>89</v>
      </c>
      <c r="W180" s="7" t="s">
        <v>234</v>
      </c>
      <c r="X180" s="7" t="s">
        <v>187</v>
      </c>
      <c r="Y180" s="7" t="n">
        <v>0</v>
      </c>
      <c r="Z180" s="7" t="n">
        <v>1</v>
      </c>
      <c r="AA180" s="7" t="str">
        <f aca="false">IF(Y180&gt;Z180,"Win",IF(Y180&lt;Z180,"Loss","Draw"))</f>
        <v>Loss</v>
      </c>
      <c r="AB180" s="7" t="s">
        <v>99</v>
      </c>
      <c r="AC180" s="7" t="s">
        <v>99</v>
      </c>
      <c r="AD180" s="7" t="s">
        <v>828</v>
      </c>
      <c r="AE180" s="7" t="s">
        <v>829</v>
      </c>
      <c r="AF180" s="7" t="str">
        <f aca="false">IF(AD180&lt;AE180,AD180,AE180)</f>
        <v>Berserker, Fire Spirit, Giant Snowball, Goblin Drill, Golden Knight, Poison, Princess, Tesla</v>
      </c>
      <c r="AG180" s="7" t="str">
        <f aca="false">IF(AD180&lt;AE180,AE180,AD180)</f>
        <v>Bomb Tower, Goblin Demolisher, Goblin Drill, Knight, Magic Archer, Skeletons, The Log, Tornado</v>
      </c>
      <c r="AH180" s="7" t="str">
        <f aca="false">IF(AD180=AF180,AA180,IF(AA180="Win","Loss",IF(AA180="Loss","Win","Draw")))</f>
        <v>Loss</v>
      </c>
      <c r="AI180" s="7" t="s">
        <v>297</v>
      </c>
    </row>
    <row r="181" customFormat="false" ht="15" hidden="false" customHeight="true" outlineLevel="0" collapsed="false">
      <c r="A181" s="7" t="s">
        <v>826</v>
      </c>
      <c r="B181" s="7" t="n">
        <v>2</v>
      </c>
      <c r="C181" s="7" t="s">
        <v>772</v>
      </c>
      <c r="D181" s="7" t="s">
        <v>773</v>
      </c>
      <c r="E181" s="8" t="s">
        <v>365</v>
      </c>
      <c r="F181" s="7" t="s">
        <v>366</v>
      </c>
      <c r="G181" s="7" t="s">
        <v>830</v>
      </c>
      <c r="H181" s="7" t="s">
        <v>715</v>
      </c>
      <c r="I181" s="7" t="s">
        <v>84</v>
      </c>
      <c r="J181" s="7" t="s">
        <v>83</v>
      </c>
      <c r="K181" s="7" t="s">
        <v>186</v>
      </c>
      <c r="L181" s="7" t="s">
        <v>130</v>
      </c>
      <c r="M181" s="7" t="s">
        <v>178</v>
      </c>
      <c r="N181" s="7" t="s">
        <v>234</v>
      </c>
      <c r="O181" s="7" t="s">
        <v>111</v>
      </c>
      <c r="P181" s="7" t="s">
        <v>109</v>
      </c>
      <c r="Q181" s="7" t="s">
        <v>208</v>
      </c>
      <c r="R181" s="7" t="s">
        <v>186</v>
      </c>
      <c r="S181" s="7" t="s">
        <v>109</v>
      </c>
      <c r="T181" s="7" t="s">
        <v>188</v>
      </c>
      <c r="U181" s="7" t="s">
        <v>110</v>
      </c>
      <c r="V181" s="7" t="s">
        <v>93</v>
      </c>
      <c r="W181" s="7" t="s">
        <v>112</v>
      </c>
      <c r="X181" s="7" t="s">
        <v>86</v>
      </c>
      <c r="Y181" s="7" t="n">
        <v>0</v>
      </c>
      <c r="Z181" s="7" t="n">
        <v>1</v>
      </c>
      <c r="AA181" s="7" t="str">
        <f aca="false">IF(Y181&gt;Z181,"Win",IF(Y181&lt;Z181,"Loss","Draw"))</f>
        <v>Loss</v>
      </c>
      <c r="AB181" s="7" t="s">
        <v>99</v>
      </c>
      <c r="AC181" s="7" t="s">
        <v>99</v>
      </c>
      <c r="AD181" s="7" t="s">
        <v>831</v>
      </c>
      <c r="AE181" s="7" t="s">
        <v>832</v>
      </c>
      <c r="AF181" s="7" t="str">
        <f aca="false">IF(AD181&lt;AE181,AD181,AE181)</f>
        <v>Archers, Arrows, Balloon, Bomb Tower, Miner, Monk, Phoenix, Zap</v>
      </c>
      <c r="AG181" s="7" t="str">
        <f aca="false">IF(AD181&lt;AE181,AE181,AD181)</f>
        <v>Balloon, Fireball, Lava Hound, Skeleton Dragons, Spirit Empress, Tombstone, Valkyrie, Zap</v>
      </c>
      <c r="AH181" s="7" t="str">
        <f aca="false">IF(AD181=AF181,AA181,IF(AA181="Win","Loss",IF(AA181="Loss","Win","Draw")))</f>
        <v>Loss</v>
      </c>
      <c r="AI181" s="7" t="s">
        <v>297</v>
      </c>
    </row>
    <row r="182" customFormat="false" ht="15" hidden="false" customHeight="true" outlineLevel="0" collapsed="false">
      <c r="A182" s="7" t="s">
        <v>826</v>
      </c>
      <c r="B182" s="7" t="n">
        <v>3</v>
      </c>
      <c r="C182" s="7" t="s">
        <v>772</v>
      </c>
      <c r="D182" s="7" t="s">
        <v>773</v>
      </c>
      <c r="E182" s="8" t="s">
        <v>365</v>
      </c>
      <c r="F182" s="7" t="s">
        <v>366</v>
      </c>
      <c r="G182" s="7" t="s">
        <v>833</v>
      </c>
      <c r="H182" s="7" t="s">
        <v>485</v>
      </c>
      <c r="I182" s="7" t="s">
        <v>129</v>
      </c>
      <c r="J182" s="7" t="s">
        <v>202</v>
      </c>
      <c r="K182" s="7" t="s">
        <v>141</v>
      </c>
      <c r="L182" s="7" t="s">
        <v>93</v>
      </c>
      <c r="M182" s="7" t="s">
        <v>91</v>
      </c>
      <c r="N182" s="7" t="s">
        <v>95</v>
      </c>
      <c r="O182" s="7" t="s">
        <v>153</v>
      </c>
      <c r="P182" s="7" t="s">
        <v>165</v>
      </c>
      <c r="Q182" s="7" t="s">
        <v>177</v>
      </c>
      <c r="R182" s="7" t="s">
        <v>83</v>
      </c>
      <c r="S182" s="7" t="s">
        <v>124</v>
      </c>
      <c r="T182" s="7" t="s">
        <v>95</v>
      </c>
      <c r="U182" s="7" t="s">
        <v>130</v>
      </c>
      <c r="V182" s="7" t="s">
        <v>215</v>
      </c>
      <c r="W182" s="7" t="s">
        <v>133</v>
      </c>
      <c r="X182" s="7" t="s">
        <v>150</v>
      </c>
      <c r="Y182" s="7" t="n">
        <v>1</v>
      </c>
      <c r="Z182" s="7" t="n">
        <v>0</v>
      </c>
      <c r="AA182" s="7" t="str">
        <f aca="false">IF(Y182&gt;Z182,"Win",IF(Y182&lt;Z182,"Loss","Draw"))</f>
        <v>Win</v>
      </c>
      <c r="AB182" s="7" t="s">
        <v>99</v>
      </c>
      <c r="AC182" s="7" t="s">
        <v>99</v>
      </c>
      <c r="AD182" s="7" t="s">
        <v>834</v>
      </c>
      <c r="AE182" s="7" t="s">
        <v>835</v>
      </c>
      <c r="AF182" s="7" t="str">
        <f aca="false">IF(AD182&lt;AE182,AD182,AE182)</f>
        <v>Arrows, Barbarian Barrel, Electro Spirit, Fisherman, Monk, Mother Witch, Royal Ghost, Royal Giant</v>
      </c>
      <c r="AG182" s="7" t="str">
        <f aca="false">IF(AD182&lt;AE182,AE182,AD182)</f>
        <v>Barbarian Barrel, Cannon, Fireball, Goblins, Hog Rider, Lumberjack, Magic Archer, Mega Knight</v>
      </c>
      <c r="AH182" s="7" t="str">
        <f aca="false">IF(AD182=AF182,AA182,IF(AA182="Win","Loss",IF(AA182="Loss","Win","Draw")))</f>
        <v>Loss</v>
      </c>
      <c r="AI182" s="7" t="s">
        <v>297</v>
      </c>
    </row>
    <row r="183" customFormat="false" ht="15" hidden="false" customHeight="true" outlineLevel="0" collapsed="false">
      <c r="A183" s="5" t="s">
        <v>836</v>
      </c>
      <c r="B183" s="5" t="n">
        <v>1</v>
      </c>
      <c r="C183" s="5" t="s">
        <v>772</v>
      </c>
      <c r="D183" s="5" t="s">
        <v>773</v>
      </c>
      <c r="E183" s="5" t="s">
        <v>837</v>
      </c>
      <c r="F183" s="5" t="s">
        <v>838</v>
      </c>
      <c r="G183" s="5" t="s">
        <v>839</v>
      </c>
      <c r="H183" s="5" t="s">
        <v>485</v>
      </c>
      <c r="I183" s="5" t="s">
        <v>203</v>
      </c>
      <c r="J183" s="5" t="s">
        <v>151</v>
      </c>
      <c r="K183" s="5" t="s">
        <v>159</v>
      </c>
      <c r="L183" s="5" t="s">
        <v>201</v>
      </c>
      <c r="M183" s="5" t="s">
        <v>126</v>
      </c>
      <c r="N183" s="5" t="s">
        <v>150</v>
      </c>
      <c r="O183" s="5" t="s">
        <v>157</v>
      </c>
      <c r="P183" s="5" t="s">
        <v>153</v>
      </c>
      <c r="Q183" s="5" t="s">
        <v>201</v>
      </c>
      <c r="R183" s="5" t="s">
        <v>202</v>
      </c>
      <c r="S183" s="5" t="s">
        <v>123</v>
      </c>
      <c r="T183" s="5" t="s">
        <v>111</v>
      </c>
      <c r="U183" s="5" t="s">
        <v>187</v>
      </c>
      <c r="V183" s="5" t="s">
        <v>126</v>
      </c>
      <c r="W183" s="5" t="s">
        <v>95</v>
      </c>
      <c r="X183" s="5" t="s">
        <v>234</v>
      </c>
      <c r="Y183" s="5" t="n">
        <v>0</v>
      </c>
      <c r="Z183" s="5" t="n">
        <v>1</v>
      </c>
      <c r="AA183" s="5" t="str">
        <f aca="false">IF(Y183&gt;Z183,"Win",IF(Y183&lt;Z183,"Loss","Draw"))</f>
        <v>Loss</v>
      </c>
      <c r="AB183" s="5" t="s">
        <v>98</v>
      </c>
      <c r="AC183" s="5" t="s">
        <v>99</v>
      </c>
      <c r="AD183" s="5" t="s">
        <v>819</v>
      </c>
      <c r="AE183" s="5" t="s">
        <v>840</v>
      </c>
      <c r="AF183" s="5" t="str">
        <f aca="false">IF(AD183&lt;AE183,AD183,AE183)</f>
        <v>Barbarian Barrel, Bomb Tower, Goblinstein, Magic Archer, Miner, Skeletons, Tornado, Wall Breakers</v>
      </c>
      <c r="AG183" s="5" t="str">
        <f aca="false">IF(AD183&lt;AE183,AE183,AD183)</f>
        <v>Cannon, Dart Goblin, Electro Spirit, Fire Spirit, Goblin Barrel, Mighty Miner, Skeletons, Wall Breakers</v>
      </c>
      <c r="AH183" s="5" t="str">
        <f aca="false">IF(AD183=AF183,AA183,IF(AA183="Win","Loss",IF(AA183="Loss","Win","Draw")))</f>
        <v>Win</v>
      </c>
      <c r="AI183" s="5" t="s">
        <v>297</v>
      </c>
    </row>
    <row r="184" customFormat="false" ht="15" hidden="false" customHeight="true" outlineLevel="0" collapsed="false">
      <c r="A184" s="5" t="s">
        <v>836</v>
      </c>
      <c r="B184" s="5" t="n">
        <v>2</v>
      </c>
      <c r="C184" s="5" t="s">
        <v>772</v>
      </c>
      <c r="D184" s="5" t="s">
        <v>773</v>
      </c>
      <c r="E184" s="5" t="s">
        <v>837</v>
      </c>
      <c r="F184" s="5" t="s">
        <v>838</v>
      </c>
      <c r="G184" s="5" t="s">
        <v>841</v>
      </c>
      <c r="H184" s="5" t="s">
        <v>352</v>
      </c>
      <c r="I184" s="5" t="s">
        <v>84</v>
      </c>
      <c r="J184" s="5" t="s">
        <v>83</v>
      </c>
      <c r="K184" s="5" t="s">
        <v>186</v>
      </c>
      <c r="L184" s="5" t="s">
        <v>130</v>
      </c>
      <c r="M184" s="5" t="s">
        <v>178</v>
      </c>
      <c r="N184" s="5" t="s">
        <v>234</v>
      </c>
      <c r="O184" s="5" t="s">
        <v>111</v>
      </c>
      <c r="P184" s="5" t="s">
        <v>109</v>
      </c>
      <c r="Q184" s="5" t="s">
        <v>113</v>
      </c>
      <c r="R184" s="5" t="s">
        <v>108</v>
      </c>
      <c r="S184" s="5" t="s">
        <v>114</v>
      </c>
      <c r="T184" s="5" t="s">
        <v>115</v>
      </c>
      <c r="U184" s="5" t="s">
        <v>88</v>
      </c>
      <c r="V184" s="5" t="s">
        <v>116</v>
      </c>
      <c r="W184" s="5" t="s">
        <v>157</v>
      </c>
      <c r="X184" s="5" t="s">
        <v>87</v>
      </c>
      <c r="Y184" s="5" t="n">
        <v>0</v>
      </c>
      <c r="Z184" s="5" t="n">
        <v>3</v>
      </c>
      <c r="AA184" s="5" t="str">
        <f aca="false">IF(Y184&gt;Z184,"Win",IF(Y184&lt;Z184,"Loss","Draw"))</f>
        <v>Loss</v>
      </c>
      <c r="AB184" s="5" t="s">
        <v>98</v>
      </c>
      <c r="AC184" s="5" t="s">
        <v>99</v>
      </c>
      <c r="AD184" s="5" t="s">
        <v>831</v>
      </c>
      <c r="AE184" s="5" t="s">
        <v>842</v>
      </c>
      <c r="AF184" s="5" t="str">
        <f aca="false">IF(AD184&lt;AE184,AD184,AE184)</f>
        <v>Archers, Arrows, Balloon, Bomb Tower, Miner, Monk, Phoenix, Zap</v>
      </c>
      <c r="AG184" s="5" t="str">
        <f aca="false">IF(AD184&lt;AE184,AE184,AD184)</f>
        <v>Berserker, Dark Prince, Fire Spirit, Furnace, Giant Snowball, Graveyard, Poison, Tesla</v>
      </c>
      <c r="AH184" s="5" t="str">
        <f aca="false">IF(AD184=AF184,AA184,IF(AA184="Win","Loss",IF(AA184="Loss","Win","Draw")))</f>
        <v>Loss</v>
      </c>
      <c r="AI184" s="5" t="s">
        <v>297</v>
      </c>
    </row>
    <row r="185" customFormat="false" ht="15" hidden="false" customHeight="true" outlineLevel="0" collapsed="false">
      <c r="A185" s="5" t="s">
        <v>836</v>
      </c>
      <c r="B185" s="5" t="n">
        <v>3</v>
      </c>
      <c r="C185" s="5" t="s">
        <v>772</v>
      </c>
      <c r="D185" s="5" t="s">
        <v>773</v>
      </c>
      <c r="E185" s="5" t="s">
        <v>837</v>
      </c>
      <c r="F185" s="5" t="s">
        <v>838</v>
      </c>
      <c r="G185" s="5" t="s">
        <v>843</v>
      </c>
      <c r="H185" s="5" t="s">
        <v>352</v>
      </c>
      <c r="I185" s="5" t="s">
        <v>129</v>
      </c>
      <c r="J185" s="5" t="s">
        <v>202</v>
      </c>
      <c r="K185" s="5" t="s">
        <v>141</v>
      </c>
      <c r="L185" s="5" t="s">
        <v>93</v>
      </c>
      <c r="M185" s="5" t="s">
        <v>91</v>
      </c>
      <c r="N185" s="5" t="s">
        <v>95</v>
      </c>
      <c r="O185" s="5" t="s">
        <v>165</v>
      </c>
      <c r="P185" s="5" t="s">
        <v>87</v>
      </c>
      <c r="Q185" s="5" t="s">
        <v>203</v>
      </c>
      <c r="R185" s="5" t="s">
        <v>91</v>
      </c>
      <c r="S185" s="5" t="s">
        <v>159</v>
      </c>
      <c r="T185" s="5" t="s">
        <v>97</v>
      </c>
      <c r="U185" s="5" t="s">
        <v>118</v>
      </c>
      <c r="V185" s="5" t="s">
        <v>150</v>
      </c>
      <c r="W185" s="5" t="s">
        <v>204</v>
      </c>
      <c r="X185" s="5" t="s">
        <v>153</v>
      </c>
      <c r="Y185" s="5" t="n">
        <v>0</v>
      </c>
      <c r="Z185" s="5" t="n">
        <v>1</v>
      </c>
      <c r="AA185" s="5" t="str">
        <f aca="false">IF(Y185&gt;Z185,"Win",IF(Y185&lt;Z185,"Loss","Draw"))</f>
        <v>Loss</v>
      </c>
      <c r="AB185" s="5" t="s">
        <v>98</v>
      </c>
      <c r="AC185" s="5" t="s">
        <v>99</v>
      </c>
      <c r="AD185" s="5" t="s">
        <v>844</v>
      </c>
      <c r="AE185" s="5" t="s">
        <v>845</v>
      </c>
      <c r="AF185" s="5" t="str">
        <f aca="false">IF(AD185&lt;AE185,AD185,AE185)</f>
        <v>Barbarian Barrel, Fireball, Goblins, Hog Rider, Lumberjack, Magic Archer, Mega Knight, Tesla</v>
      </c>
      <c r="AG185" s="5" t="str">
        <f aca="false">IF(AD185&lt;AE185,AE185,AD185)</f>
        <v>Cannon, Dart Goblin, Electro Spirit, Goblin Barrel, Goblins, Ice Spirit, Ronin, Royal Delivery</v>
      </c>
      <c r="AH185" s="5" t="str">
        <f aca="false">IF(AD185=AF185,AA185,IF(AA185="Win","Loss",IF(AA185="Loss","Win","Draw")))</f>
        <v>Loss</v>
      </c>
      <c r="AI185" s="5" t="s">
        <v>297</v>
      </c>
    </row>
    <row r="186" customFormat="false" ht="15" hidden="false" customHeight="true" outlineLevel="0" collapsed="false">
      <c r="A186" s="7" t="s">
        <v>846</v>
      </c>
      <c r="B186" s="7" t="n">
        <v>1</v>
      </c>
      <c r="C186" s="7" t="s">
        <v>772</v>
      </c>
      <c r="D186" s="7" t="s">
        <v>773</v>
      </c>
      <c r="E186" s="7" t="s">
        <v>837</v>
      </c>
      <c r="F186" s="7" t="s">
        <v>838</v>
      </c>
      <c r="G186" s="7" t="s">
        <v>847</v>
      </c>
      <c r="H186" s="7" t="s">
        <v>485</v>
      </c>
      <c r="I186" s="7" t="s">
        <v>84</v>
      </c>
      <c r="J186" s="7" t="s">
        <v>337</v>
      </c>
      <c r="K186" s="7" t="s">
        <v>87</v>
      </c>
      <c r="L186" s="7" t="s">
        <v>165</v>
      </c>
      <c r="M186" s="7" t="s">
        <v>85</v>
      </c>
      <c r="N186" s="7" t="s">
        <v>126</v>
      </c>
      <c r="O186" s="7" t="s">
        <v>150</v>
      </c>
      <c r="P186" s="7" t="s">
        <v>89</v>
      </c>
      <c r="Q186" s="7" t="s">
        <v>137</v>
      </c>
      <c r="R186" s="7" t="s">
        <v>91</v>
      </c>
      <c r="S186" s="7" t="s">
        <v>114</v>
      </c>
      <c r="T186" s="7" t="s">
        <v>97</v>
      </c>
      <c r="U186" s="7" t="s">
        <v>116</v>
      </c>
      <c r="V186" s="7" t="s">
        <v>242</v>
      </c>
      <c r="W186" s="7" t="s">
        <v>157</v>
      </c>
      <c r="X186" s="7" t="s">
        <v>87</v>
      </c>
      <c r="Y186" s="7" t="n">
        <v>0</v>
      </c>
      <c r="Z186" s="7" t="n">
        <v>1</v>
      </c>
      <c r="AA186" s="7" t="str">
        <f aca="false">IF(Y186&gt;Z186,"Win",IF(Y186&lt;Z186,"Loss","Draw"))</f>
        <v>Loss</v>
      </c>
      <c r="AB186" s="7" t="s">
        <v>99</v>
      </c>
      <c r="AC186" s="7" t="s">
        <v>99</v>
      </c>
      <c r="AD186" s="7" t="s">
        <v>848</v>
      </c>
      <c r="AE186" s="7" t="s">
        <v>321</v>
      </c>
      <c r="AF186" s="7" t="str">
        <f aca="false">IF(AD186&lt;AE186,AD186,AE186)</f>
        <v>Archers, Boss Bandit, Electro Spirit, Hog Rider, Lightning, Skeletons, Tesla, The Log</v>
      </c>
      <c r="AG186" s="7" t="str">
        <f aca="false">IF(AD186&lt;AE186,AE186,AD186)</f>
        <v>Bomber, Fire Spirit, Giant Snowball, Goblin Drill, Goblins, Poison, Ronin, Tesla</v>
      </c>
      <c r="AH186" s="7" t="str">
        <f aca="false">IF(AD186=AF186,AA186,IF(AA186="Win","Loss",IF(AA186="Loss","Win","Draw")))</f>
        <v>Loss</v>
      </c>
      <c r="AI186" s="7" t="s">
        <v>297</v>
      </c>
    </row>
    <row r="187" customFormat="false" ht="15" hidden="false" customHeight="true" outlineLevel="0" collapsed="false">
      <c r="A187" s="7" t="s">
        <v>846</v>
      </c>
      <c r="B187" s="7" t="n">
        <v>2</v>
      </c>
      <c r="C187" s="7" t="s">
        <v>772</v>
      </c>
      <c r="D187" s="7" t="s">
        <v>773</v>
      </c>
      <c r="E187" s="7" t="s">
        <v>837</v>
      </c>
      <c r="F187" s="7" t="s">
        <v>838</v>
      </c>
      <c r="G187" s="7" t="s">
        <v>849</v>
      </c>
      <c r="H187" s="7" t="s">
        <v>485</v>
      </c>
      <c r="I187" s="7" t="s">
        <v>201</v>
      </c>
      <c r="J187" s="7" t="s">
        <v>172</v>
      </c>
      <c r="K187" s="7" t="s">
        <v>153</v>
      </c>
      <c r="L187" s="7" t="s">
        <v>111</v>
      </c>
      <c r="M187" s="7" t="s">
        <v>97</v>
      </c>
      <c r="N187" s="7" t="s">
        <v>116</v>
      </c>
      <c r="O187" s="7" t="s">
        <v>91</v>
      </c>
      <c r="P187" s="7" t="s">
        <v>114</v>
      </c>
      <c r="Q187" s="7" t="s">
        <v>141</v>
      </c>
      <c r="R187" s="7" t="s">
        <v>95</v>
      </c>
      <c r="S187" s="7" t="s">
        <v>107</v>
      </c>
      <c r="T187" s="7" t="s">
        <v>177</v>
      </c>
      <c r="U187" s="7" t="s">
        <v>178</v>
      </c>
      <c r="V187" s="7" t="s">
        <v>93</v>
      </c>
      <c r="W187" s="7" t="s">
        <v>150</v>
      </c>
      <c r="X187" s="7" t="s">
        <v>143</v>
      </c>
      <c r="Y187" s="7" t="n">
        <v>0</v>
      </c>
      <c r="Z187" s="7" t="n">
        <v>1</v>
      </c>
      <c r="AA187" s="7" t="str">
        <f aca="false">IF(Y187&gt;Z187,"Win",IF(Y187&lt;Z187,"Loss","Draw"))</f>
        <v>Loss</v>
      </c>
      <c r="AB187" s="7" t="s">
        <v>99</v>
      </c>
      <c r="AC187" s="7" t="s">
        <v>99</v>
      </c>
      <c r="AD187" s="7" t="s">
        <v>850</v>
      </c>
      <c r="AE187" s="7" t="s">
        <v>180</v>
      </c>
      <c r="AF187" s="7" t="str">
        <f aca="false">IF(AD187&lt;AE187,AD187,AE187)</f>
        <v>Barbarian Barrel, Electro Spirit, Fireball, Goblin Cage, Heal Spirit, Lumberjack, Phoenix, Royal Giant</v>
      </c>
      <c r="AG187" s="7" t="str">
        <f aca="false">IF(AD187&lt;AE187,AE187,AD187)</f>
        <v>Cannon, Giant Snowball, Goblins, Miner, Musketeer, Poison, Ronin, Wall Breakers</v>
      </c>
      <c r="AH187" s="7" t="str">
        <f aca="false">IF(AD187=AF187,AA187,IF(AA187="Win","Loss",IF(AA187="Loss","Win","Draw")))</f>
        <v>Win</v>
      </c>
      <c r="AI187" s="7" t="s">
        <v>297</v>
      </c>
    </row>
    <row r="188" customFormat="false" ht="15" hidden="false" customHeight="true" outlineLevel="0" collapsed="false">
      <c r="A188" s="7" t="s">
        <v>846</v>
      </c>
      <c r="B188" s="7" t="n">
        <v>3</v>
      </c>
      <c r="C188" s="7" t="s">
        <v>772</v>
      </c>
      <c r="D188" s="7" t="s">
        <v>773</v>
      </c>
      <c r="E188" s="7" t="s">
        <v>837</v>
      </c>
      <c r="F188" s="7" t="s">
        <v>838</v>
      </c>
      <c r="G188" s="7" t="s">
        <v>851</v>
      </c>
      <c r="H188" s="7" t="s">
        <v>485</v>
      </c>
      <c r="I188" s="7" t="s">
        <v>137</v>
      </c>
      <c r="J188" s="7" t="s">
        <v>241</v>
      </c>
      <c r="K188" s="7" t="s">
        <v>202</v>
      </c>
      <c r="L188" s="7" t="s">
        <v>138</v>
      </c>
      <c r="M188" s="7" t="s">
        <v>234</v>
      </c>
      <c r="N188" s="7" t="s">
        <v>187</v>
      </c>
      <c r="O188" s="7" t="s">
        <v>95</v>
      </c>
      <c r="P188" s="7" t="s">
        <v>118</v>
      </c>
      <c r="Q188" s="7" t="s">
        <v>185</v>
      </c>
      <c r="R188" s="7" t="s">
        <v>186</v>
      </c>
      <c r="S188" s="7" t="s">
        <v>241</v>
      </c>
      <c r="T188" s="7" t="s">
        <v>111</v>
      </c>
      <c r="U188" s="7" t="s">
        <v>187</v>
      </c>
      <c r="V188" s="7" t="s">
        <v>126</v>
      </c>
      <c r="W188" s="7" t="s">
        <v>109</v>
      </c>
      <c r="X188" s="7" t="s">
        <v>234</v>
      </c>
      <c r="Y188" s="7" t="n">
        <v>0</v>
      </c>
      <c r="Z188" s="7" t="n">
        <v>1</v>
      </c>
      <c r="AA188" s="7" t="str">
        <f aca="false">IF(Y188&gt;Z188,"Win",IF(Y188&lt;Z188,"Loss","Draw"))</f>
        <v>Loss</v>
      </c>
      <c r="AB188" s="7" t="s">
        <v>99</v>
      </c>
      <c r="AC188" s="7" t="s">
        <v>99</v>
      </c>
      <c r="AD188" s="7" t="s">
        <v>852</v>
      </c>
      <c r="AE188" s="7" t="s">
        <v>853</v>
      </c>
      <c r="AF188" s="7" t="str">
        <f aca="false">IF(AD188&lt;AE188,AD188,AE188)</f>
        <v>Balloon, Bomb Tower, Executioner, Knight, Miner, Skeletons, Tornado, Zap</v>
      </c>
      <c r="AG188" s="7" t="str">
        <f aca="false">IF(AD188&lt;AE188,AE188,AD188)</f>
        <v>Barbarian Barrel, Bomb Tower, Goblin Demolisher, Goblin Drill, Ice Spirit, Knight, Magic Archer, Tornado</v>
      </c>
      <c r="AH188" s="7" t="str">
        <f aca="false">IF(AD188=AF188,AA188,IF(AA188="Win","Loss",IF(AA188="Loss","Win","Draw")))</f>
        <v>Win</v>
      </c>
      <c r="AI188" s="7" t="s">
        <v>297</v>
      </c>
    </row>
    <row r="189" customFormat="false" ht="15" hidden="false" customHeight="true" outlineLevel="0" collapsed="false">
      <c r="A189" s="7" t="s">
        <v>854</v>
      </c>
      <c r="B189" s="7" t="n">
        <v>1</v>
      </c>
      <c r="C189" s="7" t="s">
        <v>772</v>
      </c>
      <c r="D189" s="7" t="s">
        <v>773</v>
      </c>
      <c r="E189" s="7" t="s">
        <v>837</v>
      </c>
      <c r="F189" s="7" t="s">
        <v>838</v>
      </c>
      <c r="G189" s="7" t="s">
        <v>855</v>
      </c>
      <c r="H189" s="7" t="s">
        <v>485</v>
      </c>
      <c r="I189" s="7" t="s">
        <v>84</v>
      </c>
      <c r="J189" s="7" t="s">
        <v>95</v>
      </c>
      <c r="K189" s="7" t="s">
        <v>87</v>
      </c>
      <c r="L189" s="7" t="s">
        <v>115</v>
      </c>
      <c r="M189" s="7" t="s">
        <v>97</v>
      </c>
      <c r="N189" s="7" t="s">
        <v>116</v>
      </c>
      <c r="O189" s="7" t="s">
        <v>126</v>
      </c>
      <c r="P189" s="7" t="s">
        <v>118</v>
      </c>
      <c r="Q189" s="7" t="s">
        <v>82</v>
      </c>
      <c r="R189" s="7" t="s">
        <v>151</v>
      </c>
      <c r="S189" s="7" t="s">
        <v>152</v>
      </c>
      <c r="T189" s="7" t="s">
        <v>85</v>
      </c>
      <c r="U189" s="7" t="s">
        <v>126</v>
      </c>
      <c r="V189" s="7" t="s">
        <v>150</v>
      </c>
      <c r="W189" s="7" t="s">
        <v>89</v>
      </c>
      <c r="X189" s="7" t="s">
        <v>153</v>
      </c>
      <c r="Y189" s="7" t="n">
        <v>1</v>
      </c>
      <c r="Z189" s="7" t="n">
        <v>0</v>
      </c>
      <c r="AA189" s="7" t="str">
        <f aca="false">IF(Y189&gt;Z189,"Win",IF(Y189&lt;Z189,"Loss","Draw"))</f>
        <v>Win</v>
      </c>
      <c r="AB189" s="7" t="s">
        <v>99</v>
      </c>
      <c r="AC189" s="7" t="s">
        <v>99</v>
      </c>
      <c r="AD189" s="7" t="s">
        <v>856</v>
      </c>
      <c r="AE189" s="7" t="s">
        <v>155</v>
      </c>
      <c r="AF189" s="7" t="str">
        <f aca="false">IF(AD189&lt;AE189,AD189,AE189)</f>
        <v>Archers, Barbarian Barrel, Graveyard, Ice Spirit, Poison, Ronin, Skeletons, Tesla</v>
      </c>
      <c r="AG189" s="7" t="str">
        <f aca="false">IF(AD189&lt;AE189,AE189,AD189)</f>
        <v>Baby Dragon, Cannon, Electro Spirit, Lightning, Mighty Miner, Royal Hogs, Skeletons, The Log</v>
      </c>
      <c r="AH189" s="7" t="str">
        <f aca="false">IF(AD189=AF189,AA189,IF(AA189="Win","Loss",IF(AA189="Loss","Win","Draw")))</f>
        <v>Win</v>
      </c>
      <c r="AI189" s="7" t="s">
        <v>297</v>
      </c>
    </row>
    <row r="190" customFormat="false" ht="15" hidden="false" customHeight="true" outlineLevel="0" collapsed="false">
      <c r="A190" s="7" t="s">
        <v>854</v>
      </c>
      <c r="B190" s="7" t="n">
        <v>2</v>
      </c>
      <c r="C190" s="7" t="s">
        <v>772</v>
      </c>
      <c r="D190" s="7" t="s">
        <v>773</v>
      </c>
      <c r="E190" s="7" t="s">
        <v>837</v>
      </c>
      <c r="F190" s="7" t="s">
        <v>838</v>
      </c>
      <c r="G190" s="7" t="s">
        <v>857</v>
      </c>
      <c r="H190" s="7" t="s">
        <v>485</v>
      </c>
      <c r="I190" s="7" t="s">
        <v>82</v>
      </c>
      <c r="J190" s="7" t="s">
        <v>151</v>
      </c>
      <c r="K190" s="7" t="s">
        <v>152</v>
      </c>
      <c r="L190" s="7" t="s">
        <v>85</v>
      </c>
      <c r="M190" s="7" t="s">
        <v>150</v>
      </c>
      <c r="N190" s="7" t="s">
        <v>89</v>
      </c>
      <c r="O190" s="7" t="s">
        <v>153</v>
      </c>
      <c r="P190" s="7" t="s">
        <v>88</v>
      </c>
      <c r="Q190" s="7" t="s">
        <v>201</v>
      </c>
      <c r="R190" s="7" t="s">
        <v>202</v>
      </c>
      <c r="S190" s="7" t="s">
        <v>233</v>
      </c>
      <c r="T190" s="7" t="s">
        <v>111</v>
      </c>
      <c r="U190" s="7" t="s">
        <v>97</v>
      </c>
      <c r="V190" s="7" t="s">
        <v>157</v>
      </c>
      <c r="W190" s="7" t="s">
        <v>204</v>
      </c>
      <c r="X190" s="7" t="s">
        <v>234</v>
      </c>
      <c r="Y190" s="7" t="n">
        <v>1</v>
      </c>
      <c r="Z190" s="7" t="n">
        <v>0</v>
      </c>
      <c r="AA190" s="7" t="str">
        <f aca="false">IF(Y190&gt;Z190,"Win",IF(Y190&lt;Z190,"Loss","Draw"))</f>
        <v>Win</v>
      </c>
      <c r="AB190" s="7" t="s">
        <v>99</v>
      </c>
      <c r="AC190" s="7" t="s">
        <v>99</v>
      </c>
      <c r="AD190" s="7" t="s">
        <v>858</v>
      </c>
      <c r="AE190" s="7" t="s">
        <v>859</v>
      </c>
      <c r="AF190" s="7" t="str">
        <f aca="false">IF(AD190&lt;AE190,AD190,AE190)</f>
        <v>Baby Dragon, Berserker, Cannon, Electro Spirit, Lightning, Mighty Miner, Royal Hogs, The Log</v>
      </c>
      <c r="AG190" s="7" t="str">
        <f aca="false">IF(AD190&lt;AE190,AE190,AD190)</f>
        <v>Bats, Bomb Tower, Fire Spirit, Magic Archer, Miner, Ronin, Royal Delivery, Wall Breakers</v>
      </c>
      <c r="AH190" s="7" t="str">
        <f aca="false">IF(AD190=AF190,AA190,IF(AA190="Win","Loss",IF(AA190="Loss","Win","Draw")))</f>
        <v>Win</v>
      </c>
      <c r="AI190" s="7" t="s">
        <v>297</v>
      </c>
    </row>
    <row r="191" customFormat="false" ht="15" hidden="false" customHeight="true" outlineLevel="0" collapsed="false">
      <c r="A191" s="7" t="s">
        <v>854</v>
      </c>
      <c r="B191" s="7" t="n">
        <v>3</v>
      </c>
      <c r="C191" s="7" t="s">
        <v>772</v>
      </c>
      <c r="D191" s="7" t="s">
        <v>773</v>
      </c>
      <c r="E191" s="7" t="s">
        <v>837</v>
      </c>
      <c r="F191" s="7" t="s">
        <v>838</v>
      </c>
      <c r="G191" s="7" t="s">
        <v>860</v>
      </c>
      <c r="H191" s="7" t="s">
        <v>485</v>
      </c>
      <c r="I191" s="7" t="s">
        <v>177</v>
      </c>
      <c r="J191" s="7" t="s">
        <v>83</v>
      </c>
      <c r="K191" s="7" t="s">
        <v>124</v>
      </c>
      <c r="L191" s="7" t="s">
        <v>257</v>
      </c>
      <c r="M191" s="7" t="s">
        <v>215</v>
      </c>
      <c r="N191" s="7" t="s">
        <v>93</v>
      </c>
      <c r="O191" s="7" t="s">
        <v>143</v>
      </c>
      <c r="P191" s="7" t="s">
        <v>327</v>
      </c>
      <c r="Q191" s="7" t="s">
        <v>84</v>
      </c>
      <c r="R191" s="7" t="s">
        <v>108</v>
      </c>
      <c r="S191" s="7" t="s">
        <v>87</v>
      </c>
      <c r="T191" s="7" t="s">
        <v>115</v>
      </c>
      <c r="U191" s="7" t="s">
        <v>88</v>
      </c>
      <c r="V191" s="7" t="s">
        <v>116</v>
      </c>
      <c r="W191" s="7" t="s">
        <v>118</v>
      </c>
      <c r="X191" s="7" t="s">
        <v>95</v>
      </c>
      <c r="Y191" s="7" t="n">
        <v>1</v>
      </c>
      <c r="Z191" s="7" t="n">
        <v>0</v>
      </c>
      <c r="AA191" s="7" t="str">
        <f aca="false">IF(Y191&gt;Z191,"Win",IF(Y191&lt;Z191,"Loss","Draw"))</f>
        <v>Win</v>
      </c>
      <c r="AB191" s="7" t="s">
        <v>99</v>
      </c>
      <c r="AC191" s="7" t="s">
        <v>99</v>
      </c>
      <c r="AD191" s="7" t="s">
        <v>861</v>
      </c>
      <c r="AE191" s="7" t="s">
        <v>862</v>
      </c>
      <c r="AF191" s="7" t="str">
        <f aca="false">IF(AD191&lt;AE191,AD191,AE191)</f>
        <v>Archers, Barbarian Barrel, Berserker, Dark Prince, Graveyard, Ice Spirit, Poison, Tesla</v>
      </c>
      <c r="AG191" s="7" t="str">
        <f aca="false">IF(AD191&lt;AE191,AE191,AD191)</f>
        <v>Fireball, Fisherman, Heal Spirit, Hunter, Monk, Rage, Royal Ghost, Royal Giant</v>
      </c>
      <c r="AH191" s="7" t="str">
        <f aca="false">IF(AD191=AF191,AA191,IF(AA191="Win","Loss",IF(AA191="Loss","Win","Draw")))</f>
        <v>Loss</v>
      </c>
      <c r="AI191" s="7" t="s">
        <v>297</v>
      </c>
    </row>
    <row r="192" customFormat="false" ht="15" hidden="false" customHeight="true" outlineLevel="0" collapsed="false">
      <c r="A192" s="7" t="s">
        <v>863</v>
      </c>
      <c r="B192" s="7" t="n">
        <v>1</v>
      </c>
      <c r="C192" s="7" t="s">
        <v>772</v>
      </c>
      <c r="D192" s="7" t="s">
        <v>773</v>
      </c>
      <c r="E192" s="7" t="s">
        <v>837</v>
      </c>
      <c r="F192" s="7" t="s">
        <v>838</v>
      </c>
      <c r="G192" s="7" t="s">
        <v>864</v>
      </c>
      <c r="H192" s="7" t="s">
        <v>485</v>
      </c>
      <c r="I192" s="7" t="s">
        <v>248</v>
      </c>
      <c r="J192" s="7" t="s">
        <v>95</v>
      </c>
      <c r="K192" s="7" t="s">
        <v>87</v>
      </c>
      <c r="L192" s="7" t="s">
        <v>165</v>
      </c>
      <c r="M192" s="7" t="s">
        <v>97</v>
      </c>
      <c r="N192" s="7" t="s">
        <v>85</v>
      </c>
      <c r="O192" s="7" t="s">
        <v>126</v>
      </c>
      <c r="P192" s="7" t="s">
        <v>150</v>
      </c>
      <c r="Q192" s="7" t="s">
        <v>113</v>
      </c>
      <c r="R192" s="7" t="s">
        <v>151</v>
      </c>
      <c r="S192" s="7" t="s">
        <v>87</v>
      </c>
      <c r="T192" s="7" t="s">
        <v>165</v>
      </c>
      <c r="U192" s="7" t="s">
        <v>85</v>
      </c>
      <c r="V192" s="7" t="s">
        <v>126</v>
      </c>
      <c r="W192" s="7" t="s">
        <v>150</v>
      </c>
      <c r="X192" s="7" t="s">
        <v>89</v>
      </c>
      <c r="Y192" s="7" t="n">
        <v>1</v>
      </c>
      <c r="Z192" s="7" t="n">
        <v>0</v>
      </c>
      <c r="AA192" s="7" t="str">
        <f aca="false">IF(Y192&gt;Z192,"Win",IF(Y192&lt;Z192,"Loss","Draw"))</f>
        <v>Win</v>
      </c>
      <c r="AB192" s="7" t="s">
        <v>99</v>
      </c>
      <c r="AC192" s="7" t="s">
        <v>99</v>
      </c>
      <c r="AD192" s="7" t="s">
        <v>865</v>
      </c>
      <c r="AE192" s="7" t="s">
        <v>866</v>
      </c>
      <c r="AF192" s="7" t="str">
        <f aca="false">IF(AD192&lt;AE192,AD192,AE192)</f>
        <v>Barbarian Barrel, Electro Spirit, Hog Rider, Lightning, Princess, Ronin, Skeletons, Tesla</v>
      </c>
      <c r="AG192" s="7" t="str">
        <f aca="false">IF(AD192&lt;AE192,AE192,AD192)</f>
        <v>Electro Spirit, Furnace, Hog Rider, Lightning, Mighty Miner, Skeletons, Tesla, The Log</v>
      </c>
      <c r="AH192" s="7" t="str">
        <f aca="false">IF(AD192=AF192,AA192,IF(AA192="Win","Loss",IF(AA192="Loss","Win","Draw")))</f>
        <v>Win</v>
      </c>
      <c r="AI192" s="7" t="s">
        <v>297</v>
      </c>
    </row>
    <row r="193" customFormat="false" ht="15" hidden="false" customHeight="true" outlineLevel="0" collapsed="false">
      <c r="A193" s="5" t="s">
        <v>867</v>
      </c>
      <c r="B193" s="5" t="n">
        <v>1</v>
      </c>
      <c r="C193" s="5" t="s">
        <v>772</v>
      </c>
      <c r="D193" s="5" t="s">
        <v>773</v>
      </c>
      <c r="E193" s="5" t="s">
        <v>868</v>
      </c>
      <c r="F193" s="5" t="s">
        <v>869</v>
      </c>
      <c r="G193" s="5" t="s">
        <v>870</v>
      </c>
      <c r="H193" s="5" t="s">
        <v>163</v>
      </c>
      <c r="I193" s="5" t="s">
        <v>137</v>
      </c>
      <c r="J193" s="5" t="s">
        <v>91</v>
      </c>
      <c r="K193" s="5" t="s">
        <v>114</v>
      </c>
      <c r="L193" s="5" t="s">
        <v>97</v>
      </c>
      <c r="M193" s="5" t="s">
        <v>116</v>
      </c>
      <c r="N193" s="5" t="s">
        <v>242</v>
      </c>
      <c r="O193" s="5" t="s">
        <v>157</v>
      </c>
      <c r="P193" s="5" t="s">
        <v>87</v>
      </c>
      <c r="Q193" s="5" t="s">
        <v>201</v>
      </c>
      <c r="R193" s="5" t="s">
        <v>194</v>
      </c>
      <c r="S193" s="5" t="s">
        <v>129</v>
      </c>
      <c r="T193" s="5" t="s">
        <v>96</v>
      </c>
      <c r="U193" s="5" t="s">
        <v>114</v>
      </c>
      <c r="V193" s="5" t="s">
        <v>130</v>
      </c>
      <c r="W193" s="5" t="s">
        <v>131</v>
      </c>
      <c r="X193" s="5" t="s">
        <v>467</v>
      </c>
      <c r="Y193" s="5" t="n">
        <v>1</v>
      </c>
      <c r="Z193" s="5" t="n">
        <v>0</v>
      </c>
      <c r="AA193" s="5" t="str">
        <f aca="false">IF(Y193&gt;Z193,"Win",IF(Y193&lt;Z193,"Loss","Draw"))</f>
        <v>Win</v>
      </c>
      <c r="AB193" s="5" t="s">
        <v>98</v>
      </c>
      <c r="AC193" s="5" t="s">
        <v>99</v>
      </c>
      <c r="AD193" s="5" t="s">
        <v>321</v>
      </c>
      <c r="AE193" s="5" t="s">
        <v>871</v>
      </c>
      <c r="AF193" s="5" t="str">
        <f aca="false">IF(AD193&lt;AE193,AD193,AE193)</f>
        <v>Archer Queen, Arrows, Bandit, Giant Snowball, Mega Knight, Minions, Prince, Wall Breakers</v>
      </c>
      <c r="AG193" s="5" t="str">
        <f aca="false">IF(AD193&lt;AE193,AE193,AD193)</f>
        <v>Bomber, Fire Spirit, Giant Snowball, Goblin Drill, Goblins, Poison, Ronin, Tesla</v>
      </c>
      <c r="AH193" s="5" t="str">
        <f aca="false">IF(AD193=AF193,AA193,IF(AA193="Win","Loss",IF(AA193="Loss","Win","Draw")))</f>
        <v>Loss</v>
      </c>
      <c r="AI193" s="5" t="s">
        <v>102</v>
      </c>
    </row>
    <row r="194" customFormat="false" ht="15" hidden="false" customHeight="true" outlineLevel="0" collapsed="false">
      <c r="A194" s="5" t="s">
        <v>867</v>
      </c>
      <c r="B194" s="5" t="n">
        <v>2</v>
      </c>
      <c r="C194" s="5" t="s">
        <v>772</v>
      </c>
      <c r="D194" s="5" t="s">
        <v>773</v>
      </c>
      <c r="E194" s="5" t="s">
        <v>868</v>
      </c>
      <c r="F194" s="5" t="s">
        <v>869</v>
      </c>
      <c r="G194" s="5" t="s">
        <v>872</v>
      </c>
      <c r="H194" s="5" t="s">
        <v>485</v>
      </c>
      <c r="I194" s="5" t="s">
        <v>177</v>
      </c>
      <c r="J194" s="5" t="s">
        <v>188</v>
      </c>
      <c r="K194" s="5" t="s">
        <v>83</v>
      </c>
      <c r="L194" s="5" t="s">
        <v>133</v>
      </c>
      <c r="M194" s="5" t="s">
        <v>215</v>
      </c>
      <c r="N194" s="5" t="s">
        <v>93</v>
      </c>
      <c r="O194" s="5" t="s">
        <v>86</v>
      </c>
      <c r="P194" s="5" t="s">
        <v>89</v>
      </c>
      <c r="Q194" s="5" t="s">
        <v>109</v>
      </c>
      <c r="R194" s="5" t="s">
        <v>186</v>
      </c>
      <c r="S194" s="5" t="s">
        <v>208</v>
      </c>
      <c r="T194" s="5" t="s">
        <v>139</v>
      </c>
      <c r="U194" s="5" t="s">
        <v>188</v>
      </c>
      <c r="V194" s="5" t="s">
        <v>93</v>
      </c>
      <c r="W194" s="5" t="s">
        <v>86</v>
      </c>
      <c r="X194" s="5" t="s">
        <v>110</v>
      </c>
      <c r="Y194" s="5" t="n">
        <v>1</v>
      </c>
      <c r="Z194" s="5" t="n">
        <v>2</v>
      </c>
      <c r="AA194" s="5" t="str">
        <f aca="false">IF(Y194&gt;Z194,"Win",IF(Y194&lt;Z194,"Loss","Draw"))</f>
        <v>Loss</v>
      </c>
      <c r="AB194" s="5" t="s">
        <v>98</v>
      </c>
      <c r="AC194" s="5" t="s">
        <v>99</v>
      </c>
      <c r="AD194" s="5" t="s">
        <v>494</v>
      </c>
      <c r="AE194" s="5" t="s">
        <v>873</v>
      </c>
      <c r="AF194" s="5" t="str">
        <f aca="false">IF(AD194&lt;AE194,AD194,AE194)</f>
        <v>Balloon, Fireball, Lava Hound, Mega Minion, Skeleton Dragons, Tombstone, Valkyrie, Zap</v>
      </c>
      <c r="AG194" s="5" t="str">
        <f aca="false">IF(AD194&lt;AE194,AE194,AD194)</f>
        <v>Fireball, Fisherman, Monk, Mother Witch, Royal Giant, Skeleton Dragons, The Log, Tombstone</v>
      </c>
      <c r="AH194" s="5" t="str">
        <f aca="false">IF(AD194=AF194,AA194,IF(AA194="Win","Loss",IF(AA194="Loss","Win","Draw")))</f>
        <v>Win</v>
      </c>
      <c r="AI194" s="5" t="s">
        <v>102</v>
      </c>
    </row>
    <row r="195" customFormat="false" ht="15" hidden="false" customHeight="true" outlineLevel="0" collapsed="false">
      <c r="A195" s="5" t="s">
        <v>867</v>
      </c>
      <c r="B195" s="5" t="n">
        <v>3</v>
      </c>
      <c r="C195" s="5" t="s">
        <v>772</v>
      </c>
      <c r="D195" s="5" t="s">
        <v>773</v>
      </c>
      <c r="E195" s="5" t="s">
        <v>868</v>
      </c>
      <c r="F195" s="5" t="s">
        <v>869</v>
      </c>
      <c r="G195" s="5" t="s">
        <v>874</v>
      </c>
      <c r="H195" s="5" t="s">
        <v>163</v>
      </c>
      <c r="I195" s="5" t="s">
        <v>127</v>
      </c>
      <c r="J195" s="5" t="s">
        <v>128</v>
      </c>
      <c r="K195" s="5" t="s">
        <v>84</v>
      </c>
      <c r="L195" s="5" t="s">
        <v>778</v>
      </c>
      <c r="M195" s="5" t="s">
        <v>124</v>
      </c>
      <c r="N195" s="5" t="s">
        <v>132</v>
      </c>
      <c r="O195" s="5" t="s">
        <v>130</v>
      </c>
      <c r="P195" s="5" t="s">
        <v>109</v>
      </c>
      <c r="Q195" s="5" t="s">
        <v>92</v>
      </c>
      <c r="R195" s="5" t="s">
        <v>91</v>
      </c>
      <c r="S195" s="5" t="s">
        <v>124</v>
      </c>
      <c r="T195" s="5" t="s">
        <v>94</v>
      </c>
      <c r="U195" s="5" t="s">
        <v>89</v>
      </c>
      <c r="V195" s="5" t="s">
        <v>249</v>
      </c>
      <c r="W195" s="5" t="s">
        <v>159</v>
      </c>
      <c r="X195" s="5" t="s">
        <v>658</v>
      </c>
      <c r="Y195" s="5" t="n">
        <v>1</v>
      </c>
      <c r="Z195" s="5" t="n">
        <v>0</v>
      </c>
      <c r="AA195" s="5" t="str">
        <f aca="false">IF(Y195&gt;Z195,"Win",IF(Y195&lt;Z195,"Loss","Draw"))</f>
        <v>Win</v>
      </c>
      <c r="AB195" s="5" t="s">
        <v>98</v>
      </c>
      <c r="AC195" s="5" t="s">
        <v>99</v>
      </c>
      <c r="AD195" s="5" t="s">
        <v>875</v>
      </c>
      <c r="AE195" s="5" t="s">
        <v>876</v>
      </c>
      <c r="AF195" s="5" t="str">
        <f aca="false">IF(AD195&lt;AE195,AD195,AE195)</f>
        <v>Archers, Arrows, Battle Ram, Electro Wizard, Golden Knight, P.E.K.K.A, Royal Ghost, Zap</v>
      </c>
      <c r="AG195" s="5" t="str">
        <f aca="false">IF(AD195&lt;AE195,AE195,AD195)</f>
        <v>Dart Goblin, Goblins, Rascals, Rocket, Royal Ghost, Skeleton Barrel, Suspicious Bush, The Log</v>
      </c>
      <c r="AH195" s="5" t="str">
        <f aca="false">IF(AD195=AF195,AA195,IF(AA195="Win","Loss",IF(AA195="Loss","Win","Draw")))</f>
        <v>Win</v>
      </c>
      <c r="AI195" s="5" t="s">
        <v>102</v>
      </c>
    </row>
    <row r="196" customFormat="false" ht="15" hidden="false" customHeight="true" outlineLevel="0" collapsed="false">
      <c r="A196" s="5" t="s">
        <v>877</v>
      </c>
      <c r="B196" s="5" t="n">
        <v>1</v>
      </c>
      <c r="C196" s="5" t="s">
        <v>772</v>
      </c>
      <c r="D196" s="5" t="s">
        <v>773</v>
      </c>
      <c r="E196" s="5" t="s">
        <v>257</v>
      </c>
      <c r="F196" s="5" t="s">
        <v>878</v>
      </c>
      <c r="G196" s="5" t="s">
        <v>879</v>
      </c>
      <c r="H196" s="5" t="s">
        <v>163</v>
      </c>
      <c r="I196" s="5" t="s">
        <v>82</v>
      </c>
      <c r="J196" s="5" t="s">
        <v>83</v>
      </c>
      <c r="K196" s="5" t="s">
        <v>87</v>
      </c>
      <c r="L196" s="5" t="s">
        <v>85</v>
      </c>
      <c r="M196" s="5" t="s">
        <v>86</v>
      </c>
      <c r="N196" s="5" t="s">
        <v>126</v>
      </c>
      <c r="O196" s="5" t="s">
        <v>150</v>
      </c>
      <c r="P196" s="5" t="s">
        <v>95</v>
      </c>
      <c r="Q196" s="5" t="s">
        <v>113</v>
      </c>
      <c r="R196" s="5" t="s">
        <v>95</v>
      </c>
      <c r="S196" s="5" t="s">
        <v>87</v>
      </c>
      <c r="T196" s="5" t="s">
        <v>115</v>
      </c>
      <c r="U196" s="5" t="s">
        <v>241</v>
      </c>
      <c r="V196" s="5" t="s">
        <v>116</v>
      </c>
      <c r="W196" s="5" t="s">
        <v>126</v>
      </c>
      <c r="X196" s="5" t="s">
        <v>118</v>
      </c>
      <c r="Y196" s="5" t="n">
        <v>1</v>
      </c>
      <c r="Z196" s="5" t="n">
        <v>0</v>
      </c>
      <c r="AA196" s="5" t="str">
        <f aca="false">IF(Y196&gt;Z196,"Win",IF(Y196&lt;Z196,"Loss","Draw"))</f>
        <v>Win</v>
      </c>
      <c r="AB196" s="5" t="s">
        <v>98</v>
      </c>
      <c r="AC196" s="5" t="s">
        <v>99</v>
      </c>
      <c r="AD196" s="5" t="s">
        <v>880</v>
      </c>
      <c r="AE196" s="5" t="s">
        <v>776</v>
      </c>
      <c r="AF196" s="5" t="str">
        <f aca="false">IF(AD196&lt;AE196,AD196,AE196)</f>
        <v>Barbarian Barrel, Electro Spirit, Lightning, Monk, Royal Hogs, Skeleton Dragons, Skeletons, Tesla</v>
      </c>
      <c r="AG196" s="5" t="str">
        <f aca="false">IF(AD196&lt;AE196,AE196,AD196)</f>
        <v>Barbarian Barrel, Furnace, Graveyard, Ice Spirit, Knight, Poison, Skeletons, Tesla</v>
      </c>
      <c r="AH196" s="5" t="str">
        <f aca="false">IF(AD196=AF196,AA196,IF(AA196="Win","Loss",IF(AA196="Loss","Win","Draw")))</f>
        <v>Win</v>
      </c>
      <c r="AI196" s="5" t="s">
        <v>102</v>
      </c>
    </row>
    <row r="197" customFormat="false" ht="15" hidden="false" customHeight="true" outlineLevel="0" collapsed="false">
      <c r="A197" s="5" t="s">
        <v>877</v>
      </c>
      <c r="B197" s="5" t="n">
        <v>2</v>
      </c>
      <c r="C197" s="5" t="s">
        <v>772</v>
      </c>
      <c r="D197" s="5" t="s">
        <v>773</v>
      </c>
      <c r="E197" s="5" t="s">
        <v>257</v>
      </c>
      <c r="F197" s="5" t="s">
        <v>878</v>
      </c>
      <c r="G197" s="5" t="s">
        <v>881</v>
      </c>
      <c r="H197" s="5" t="s">
        <v>485</v>
      </c>
      <c r="I197" s="5" t="s">
        <v>185</v>
      </c>
      <c r="J197" s="5" t="s">
        <v>186</v>
      </c>
      <c r="K197" s="5" t="s">
        <v>152</v>
      </c>
      <c r="L197" s="5" t="s">
        <v>111</v>
      </c>
      <c r="M197" s="5" t="s">
        <v>117</v>
      </c>
      <c r="N197" s="5" t="s">
        <v>193</v>
      </c>
      <c r="O197" s="5" t="s">
        <v>187</v>
      </c>
      <c r="P197" s="5" t="s">
        <v>109</v>
      </c>
      <c r="Q197" s="5" t="s">
        <v>219</v>
      </c>
      <c r="R197" s="5" t="s">
        <v>186</v>
      </c>
      <c r="S197" s="5" t="s">
        <v>83</v>
      </c>
      <c r="T197" s="5" t="s">
        <v>111</v>
      </c>
      <c r="U197" s="5" t="s">
        <v>193</v>
      </c>
      <c r="V197" s="5" t="s">
        <v>130</v>
      </c>
      <c r="W197" s="5" t="s">
        <v>114</v>
      </c>
      <c r="X197" s="5" t="s">
        <v>234</v>
      </c>
      <c r="Y197" s="5" t="n">
        <v>1</v>
      </c>
      <c r="Z197" s="5" t="n">
        <v>0</v>
      </c>
      <c r="AA197" s="5" t="str">
        <f aca="false">IF(Y197&gt;Z197,"Win",IF(Y197&lt;Z197,"Loss","Draw"))</f>
        <v>Win</v>
      </c>
      <c r="AB197" s="5" t="s">
        <v>98</v>
      </c>
      <c r="AC197" s="5" t="s">
        <v>99</v>
      </c>
      <c r="AD197" s="5" t="s">
        <v>882</v>
      </c>
      <c r="AE197" s="5" t="s">
        <v>883</v>
      </c>
      <c r="AF197" s="5" t="str">
        <f aca="false">IF(AD197&lt;AE197,AD197,AE197)</f>
        <v>Arrows, Balloon, Bomb Tower, Giant Snowball, Guards, Miner, Monk, Wizard</v>
      </c>
      <c r="AG197" s="5" t="str">
        <f aca="false">IF(AD197&lt;AE197,AE197,AD197)</f>
        <v>Baby Dragon, Balloon, Executioner, Giant Skeleton, Guards, Miner, Tornado, Zap</v>
      </c>
      <c r="AH197" s="5" t="str">
        <f aca="false">IF(AD197=AF197,AA197,IF(AA197="Win","Loss",IF(AA197="Loss","Win","Draw")))</f>
        <v>Loss</v>
      </c>
      <c r="AI197" s="5" t="s">
        <v>102</v>
      </c>
    </row>
    <row r="198" customFormat="false" ht="15" hidden="false" customHeight="true" outlineLevel="0" collapsed="false">
      <c r="A198" s="5" t="s">
        <v>884</v>
      </c>
      <c r="B198" s="5" t="n">
        <v>1</v>
      </c>
      <c r="C198" s="5" t="s">
        <v>772</v>
      </c>
      <c r="D198" s="5" t="s">
        <v>773</v>
      </c>
      <c r="E198" s="5" t="s">
        <v>885</v>
      </c>
      <c r="F198" s="5" t="s">
        <v>886</v>
      </c>
      <c r="G198" s="5" t="s">
        <v>887</v>
      </c>
      <c r="H198" s="5" t="s">
        <v>485</v>
      </c>
      <c r="I198" s="5" t="s">
        <v>203</v>
      </c>
      <c r="J198" s="5" t="s">
        <v>91</v>
      </c>
      <c r="K198" s="5" t="s">
        <v>159</v>
      </c>
      <c r="L198" s="5" t="s">
        <v>201</v>
      </c>
      <c r="M198" s="5" t="s">
        <v>97</v>
      </c>
      <c r="N198" s="5" t="s">
        <v>118</v>
      </c>
      <c r="O198" s="5" t="s">
        <v>204</v>
      </c>
      <c r="P198" s="5" t="s">
        <v>234</v>
      </c>
      <c r="Q198" s="5" t="s">
        <v>152</v>
      </c>
      <c r="R198" s="5" t="s">
        <v>108</v>
      </c>
      <c r="S198" s="5" t="s">
        <v>82</v>
      </c>
      <c r="T198" s="5" t="s">
        <v>85</v>
      </c>
      <c r="U198" s="5" t="s">
        <v>88</v>
      </c>
      <c r="V198" s="5" t="s">
        <v>150</v>
      </c>
      <c r="W198" s="5" t="s">
        <v>95</v>
      </c>
      <c r="X198" s="5" t="s">
        <v>119</v>
      </c>
      <c r="Y198" s="5" t="n">
        <v>1</v>
      </c>
      <c r="Z198" s="5" t="n">
        <v>0</v>
      </c>
      <c r="AA198" s="5" t="str">
        <f aca="false">IF(Y198&gt;Z198,"Win",IF(Y198&lt;Z198,"Loss","Draw"))</f>
        <v>Win</v>
      </c>
      <c r="AB198" s="5" t="s">
        <v>98</v>
      </c>
      <c r="AC198" s="5" t="s">
        <v>99</v>
      </c>
      <c r="AD198" s="5" t="s">
        <v>888</v>
      </c>
      <c r="AE198" s="5" t="s">
        <v>889</v>
      </c>
      <c r="AF198" s="5" t="str">
        <f aca="false">IF(AD198&lt;AE198,AD198,AE198)</f>
        <v>Baby Dragon, Barbarian Barrel, Berserker, Dark Prince, Electro Spirit, Goblin Hut, Lightning, Royal Hogs</v>
      </c>
      <c r="AG198" s="5" t="str">
        <f aca="false">IF(AD198&lt;AE198,AE198,AD198)</f>
        <v>Bomb Tower, Dart Goblin, Goblin Barrel, Goblins, Ice Spirit, Ronin, Royal Delivery, Wall Breakers</v>
      </c>
      <c r="AH198" s="5" t="str">
        <f aca="false">IF(AD198=AF198,AA198,IF(AA198="Win","Loss",IF(AA198="Loss","Win","Draw")))</f>
        <v>Loss</v>
      </c>
      <c r="AI198" s="5" t="s">
        <v>102</v>
      </c>
    </row>
    <row r="199" customFormat="false" ht="15" hidden="false" customHeight="true" outlineLevel="0" collapsed="false">
      <c r="A199" s="5" t="s">
        <v>884</v>
      </c>
      <c r="B199" s="5" t="n">
        <v>2</v>
      </c>
      <c r="C199" s="5" t="s">
        <v>772</v>
      </c>
      <c r="D199" s="5" t="s">
        <v>773</v>
      </c>
      <c r="E199" s="5" t="s">
        <v>885</v>
      </c>
      <c r="F199" s="5" t="s">
        <v>886</v>
      </c>
      <c r="G199" s="5" t="s">
        <v>890</v>
      </c>
      <c r="H199" s="5" t="s">
        <v>163</v>
      </c>
      <c r="I199" s="5" t="s">
        <v>84</v>
      </c>
      <c r="J199" s="5" t="s">
        <v>108</v>
      </c>
      <c r="K199" s="5" t="s">
        <v>114</v>
      </c>
      <c r="L199" s="5" t="s">
        <v>115</v>
      </c>
      <c r="M199" s="5" t="s">
        <v>138</v>
      </c>
      <c r="N199" s="5" t="s">
        <v>88</v>
      </c>
      <c r="O199" s="5" t="s">
        <v>116</v>
      </c>
      <c r="P199" s="5" t="s">
        <v>119</v>
      </c>
      <c r="Q199" s="5" t="s">
        <v>203</v>
      </c>
      <c r="R199" s="5" t="s">
        <v>91</v>
      </c>
      <c r="S199" s="5" t="s">
        <v>159</v>
      </c>
      <c r="T199" s="5" t="s">
        <v>97</v>
      </c>
      <c r="U199" s="5" t="s">
        <v>157</v>
      </c>
      <c r="V199" s="5" t="s">
        <v>201</v>
      </c>
      <c r="W199" s="5" t="s">
        <v>87</v>
      </c>
      <c r="X199" s="5" t="s">
        <v>118</v>
      </c>
      <c r="Y199" s="5" t="n">
        <v>0</v>
      </c>
      <c r="Z199" s="5" t="n">
        <v>1</v>
      </c>
      <c r="AA199" s="5" t="str">
        <f aca="false">IF(Y199&gt;Z199,"Win",IF(Y199&lt;Z199,"Loss","Draw"))</f>
        <v>Loss</v>
      </c>
      <c r="AB199" s="5" t="s">
        <v>98</v>
      </c>
      <c r="AC199" s="5" t="s">
        <v>99</v>
      </c>
      <c r="AD199" s="5" t="s">
        <v>231</v>
      </c>
      <c r="AE199" s="5" t="s">
        <v>891</v>
      </c>
      <c r="AF199" s="5" t="str">
        <f aca="false">IF(AD199&lt;AE199,AD199,AE199)</f>
        <v>Archers, Berserker, Dark Prince, Giant Snowball, Goblin Demolisher, Goblin Hut, Graveyard, Poison</v>
      </c>
      <c r="AG199" s="5" t="str">
        <f aca="false">IF(AD199&lt;AE199,AE199,AD199)</f>
        <v>Dart Goblin, Fire Spirit, Goblin Barrel, Goblins, Ice Spirit, Ronin, Tesla, Wall Breakers</v>
      </c>
      <c r="AH199" s="5" t="str">
        <f aca="false">IF(AD199=AF199,AA199,IF(AA199="Win","Loss",IF(AA199="Loss","Win","Draw")))</f>
        <v>Loss</v>
      </c>
      <c r="AI199" s="5" t="s">
        <v>102</v>
      </c>
    </row>
    <row r="200" customFormat="false" ht="15" hidden="false" customHeight="true" outlineLevel="0" collapsed="false">
      <c r="A200" s="5" t="s">
        <v>884</v>
      </c>
      <c r="B200" s="5" t="n">
        <v>3</v>
      </c>
      <c r="C200" s="5" t="s">
        <v>772</v>
      </c>
      <c r="D200" s="5" t="s">
        <v>773</v>
      </c>
      <c r="E200" s="5" t="s">
        <v>885</v>
      </c>
      <c r="F200" s="5" t="s">
        <v>886</v>
      </c>
      <c r="G200" s="5" t="s">
        <v>892</v>
      </c>
      <c r="H200" s="5" t="s">
        <v>163</v>
      </c>
      <c r="I200" s="5" t="s">
        <v>127</v>
      </c>
      <c r="J200" s="5" t="s">
        <v>128</v>
      </c>
      <c r="K200" s="5" t="s">
        <v>129</v>
      </c>
      <c r="L200" s="5" t="s">
        <v>133</v>
      </c>
      <c r="M200" s="5" t="s">
        <v>131</v>
      </c>
      <c r="N200" s="5" t="s">
        <v>132</v>
      </c>
      <c r="O200" s="5" t="s">
        <v>86</v>
      </c>
      <c r="P200" s="5" t="s">
        <v>130</v>
      </c>
      <c r="Q200" s="5" t="s">
        <v>92</v>
      </c>
      <c r="R200" s="5" t="s">
        <v>158</v>
      </c>
      <c r="S200" s="5" t="s">
        <v>90</v>
      </c>
      <c r="T200" s="5" t="s">
        <v>94</v>
      </c>
      <c r="U200" s="5" t="s">
        <v>93</v>
      </c>
      <c r="V200" s="5" t="s">
        <v>126</v>
      </c>
      <c r="W200" s="5" t="s">
        <v>204</v>
      </c>
      <c r="X200" s="5" t="s">
        <v>96</v>
      </c>
      <c r="Y200" s="5" t="n">
        <v>1</v>
      </c>
      <c r="Z200" s="5" t="n">
        <v>0</v>
      </c>
      <c r="AA200" s="5" t="str">
        <f aca="false">IF(Y200&gt;Z200,"Win",IF(Y200&lt;Z200,"Loss","Draw"))</f>
        <v>Win</v>
      </c>
      <c r="AB200" s="5" t="s">
        <v>98</v>
      </c>
      <c r="AC200" s="5" t="s">
        <v>99</v>
      </c>
      <c r="AD200" s="5" t="s">
        <v>135</v>
      </c>
      <c r="AE200" s="5" t="s">
        <v>893</v>
      </c>
      <c r="AF200" s="5" t="str">
        <f aca="false">IF(AD200&lt;AE200,AD200,AE200)</f>
        <v>Arrows, Bandit, Battle Ram, Electro Wizard, Golden Knight, Mega Knight, Mother Witch, Skeleton Dragons</v>
      </c>
      <c r="AG200" s="5" t="str">
        <f aca="false">IF(AD200&lt;AE200,AE200,AD200)</f>
        <v>Bowler, Fireball, Minions, Mortar, Rascals, Royal Delivery, Skeleton Barrel, Skeletons</v>
      </c>
      <c r="AH200" s="5" t="str">
        <f aca="false">IF(AD200=AF200,AA200,IF(AA200="Win","Loss",IF(AA200="Loss","Win","Draw")))</f>
        <v>Win</v>
      </c>
      <c r="AI200" s="5" t="s">
        <v>102</v>
      </c>
    </row>
    <row r="201" customFormat="false" ht="15" hidden="false" customHeight="true" outlineLevel="0" collapsed="false">
      <c r="A201" s="5" t="s">
        <v>894</v>
      </c>
      <c r="B201" s="5" t="n">
        <v>1</v>
      </c>
      <c r="C201" s="5" t="s">
        <v>772</v>
      </c>
      <c r="D201" s="5" t="s">
        <v>773</v>
      </c>
      <c r="E201" s="5" t="s">
        <v>895</v>
      </c>
      <c r="F201" s="5" t="s">
        <v>896</v>
      </c>
      <c r="G201" s="5" t="s">
        <v>897</v>
      </c>
      <c r="H201" s="5" t="s">
        <v>485</v>
      </c>
      <c r="I201" s="5" t="s">
        <v>141</v>
      </c>
      <c r="J201" s="5" t="s">
        <v>95</v>
      </c>
      <c r="K201" s="5" t="s">
        <v>107</v>
      </c>
      <c r="L201" s="5" t="s">
        <v>177</v>
      </c>
      <c r="M201" s="5" t="s">
        <v>178</v>
      </c>
      <c r="N201" s="5" t="s">
        <v>150</v>
      </c>
      <c r="O201" s="5" t="s">
        <v>143</v>
      </c>
      <c r="P201" s="5" t="s">
        <v>93</v>
      </c>
      <c r="Q201" s="5" t="s">
        <v>82</v>
      </c>
      <c r="R201" s="5" t="s">
        <v>83</v>
      </c>
      <c r="S201" s="5" t="s">
        <v>87</v>
      </c>
      <c r="T201" s="5" t="s">
        <v>93</v>
      </c>
      <c r="U201" s="5" t="s">
        <v>86</v>
      </c>
      <c r="V201" s="5" t="s">
        <v>126</v>
      </c>
      <c r="W201" s="5" t="s">
        <v>150</v>
      </c>
      <c r="X201" s="5" t="s">
        <v>95</v>
      </c>
      <c r="Y201" s="5" t="n">
        <v>1</v>
      </c>
      <c r="Z201" s="5" t="n">
        <v>0</v>
      </c>
      <c r="AA201" s="5" t="str">
        <f aca="false">IF(Y201&gt;Z201,"Win",IF(Y201&lt;Z201,"Loss","Draw"))</f>
        <v>Win</v>
      </c>
      <c r="AB201" s="5" t="s">
        <v>98</v>
      </c>
      <c r="AC201" s="5" t="s">
        <v>99</v>
      </c>
      <c r="AD201" s="5" t="s">
        <v>180</v>
      </c>
      <c r="AE201" s="5" t="s">
        <v>898</v>
      </c>
      <c r="AF201" s="5" t="str">
        <f aca="false">IF(AD201&lt;AE201,AD201,AE201)</f>
        <v>Barbarian Barrel, Electro Spirit, Fireball, Goblin Cage, Heal Spirit, Lumberjack, Phoenix, Royal Giant</v>
      </c>
      <c r="AG201" s="5" t="str">
        <f aca="false">IF(AD201&lt;AE201,AE201,AD201)</f>
        <v>Barbarian Barrel, Electro Spirit, Fireball, Monk, Royal Hogs, Skeleton Dragons, Skeletons, Tesla</v>
      </c>
      <c r="AH201" s="5" t="str">
        <f aca="false">IF(AD201=AF201,AA201,IF(AA201="Win","Loss",IF(AA201="Loss","Win","Draw")))</f>
        <v>Win</v>
      </c>
      <c r="AI201" s="5" t="s">
        <v>102</v>
      </c>
    </row>
    <row r="202" customFormat="false" ht="15" hidden="false" customHeight="true" outlineLevel="0" collapsed="false">
      <c r="A202" s="5" t="s">
        <v>894</v>
      </c>
      <c r="B202" s="5" t="n">
        <v>2</v>
      </c>
      <c r="C202" s="5" t="s">
        <v>772</v>
      </c>
      <c r="D202" s="5" t="s">
        <v>773</v>
      </c>
      <c r="E202" s="5" t="s">
        <v>895</v>
      </c>
      <c r="F202" s="5" t="s">
        <v>896</v>
      </c>
      <c r="G202" s="5" t="s">
        <v>899</v>
      </c>
      <c r="H202" s="5" t="s">
        <v>485</v>
      </c>
      <c r="I202" s="5" t="s">
        <v>407</v>
      </c>
      <c r="J202" s="5" t="s">
        <v>83</v>
      </c>
      <c r="K202" s="5" t="s">
        <v>87</v>
      </c>
      <c r="L202" s="5" t="s">
        <v>165</v>
      </c>
      <c r="M202" s="5" t="s">
        <v>164</v>
      </c>
      <c r="N202" s="5" t="s">
        <v>126</v>
      </c>
      <c r="O202" s="5" t="s">
        <v>204</v>
      </c>
      <c r="P202" s="5" t="s">
        <v>89</v>
      </c>
      <c r="Q202" s="5" t="s">
        <v>201</v>
      </c>
      <c r="R202" s="5" t="s">
        <v>202</v>
      </c>
      <c r="S202" s="5" t="s">
        <v>123</v>
      </c>
      <c r="T202" s="5" t="s">
        <v>234</v>
      </c>
      <c r="U202" s="5" t="s">
        <v>91</v>
      </c>
      <c r="V202" s="5" t="s">
        <v>111</v>
      </c>
      <c r="W202" s="5" t="s">
        <v>187</v>
      </c>
      <c r="X202" s="5" t="s">
        <v>89</v>
      </c>
      <c r="Y202" s="5" t="n">
        <v>0</v>
      </c>
      <c r="Z202" s="5" t="n">
        <v>1</v>
      </c>
      <c r="AA202" s="5" t="str">
        <f aca="false">IF(Y202&gt;Z202,"Win",IF(Y202&lt;Z202,"Loss","Draw"))</f>
        <v>Loss</v>
      </c>
      <c r="AB202" s="5" t="s">
        <v>98</v>
      </c>
      <c r="AC202" s="5" t="s">
        <v>99</v>
      </c>
      <c r="AD202" s="5" t="s">
        <v>900</v>
      </c>
      <c r="AE202" s="5" t="s">
        <v>901</v>
      </c>
      <c r="AF202" s="5" t="str">
        <f aca="false">IF(AD202&lt;AE202,AD202,AE202)</f>
        <v>Bomb Tower, Goblins, Goblinstein, Magic Archer, Miner, The Log, Tornado, Wall Breakers</v>
      </c>
      <c r="AG202" s="5" t="str">
        <f aca="false">IF(AD202&lt;AE202,AE202,AD202)</f>
        <v>Earthquake, Firecracker, Hog Rider, Monk, Royal Delivery, Skeletons, Tesla, The Log</v>
      </c>
      <c r="AH202" s="5" t="str">
        <f aca="false">IF(AD202=AF202,AA202,IF(AA202="Win","Loss",IF(AA202="Loss","Win","Draw")))</f>
        <v>Win</v>
      </c>
      <c r="AI202" s="5" t="s">
        <v>102</v>
      </c>
    </row>
    <row r="203" customFormat="false" ht="15" hidden="false" customHeight="true" outlineLevel="0" collapsed="false">
      <c r="A203" s="5" t="s">
        <v>894</v>
      </c>
      <c r="B203" s="5" t="n">
        <v>3</v>
      </c>
      <c r="C203" s="5" t="s">
        <v>772</v>
      </c>
      <c r="D203" s="5" t="s">
        <v>773</v>
      </c>
      <c r="E203" s="5" t="s">
        <v>895</v>
      </c>
      <c r="F203" s="5" t="s">
        <v>896</v>
      </c>
      <c r="G203" s="5" t="s">
        <v>902</v>
      </c>
      <c r="H203" s="5" t="s">
        <v>81</v>
      </c>
      <c r="I203" s="5" t="s">
        <v>92</v>
      </c>
      <c r="J203" s="5" t="s">
        <v>128</v>
      </c>
      <c r="K203" s="5" t="s">
        <v>159</v>
      </c>
      <c r="L203" s="5" t="s">
        <v>201</v>
      </c>
      <c r="M203" s="5" t="s">
        <v>119</v>
      </c>
      <c r="N203" s="5" t="s">
        <v>133</v>
      </c>
      <c r="O203" s="5" t="s">
        <v>157</v>
      </c>
      <c r="P203" s="5" t="s">
        <v>294</v>
      </c>
      <c r="Q203" s="5" t="s">
        <v>203</v>
      </c>
      <c r="R203" s="5" t="s">
        <v>194</v>
      </c>
      <c r="S203" s="5" t="s">
        <v>208</v>
      </c>
      <c r="T203" s="5" t="s">
        <v>248</v>
      </c>
      <c r="U203" s="5" t="s">
        <v>130</v>
      </c>
      <c r="V203" s="5" t="s">
        <v>153</v>
      </c>
      <c r="W203" s="5" t="s">
        <v>118</v>
      </c>
      <c r="X203" s="5" t="s">
        <v>88</v>
      </c>
      <c r="Y203" s="5" t="n">
        <v>0</v>
      </c>
      <c r="Z203" s="5" t="n">
        <v>1</v>
      </c>
      <c r="AA203" s="5" t="str">
        <f aca="false">IF(Y203&gt;Z203,"Win",IF(Y203&lt;Z203,"Loss","Draw"))</f>
        <v>Loss</v>
      </c>
      <c r="AB203" s="5" t="s">
        <v>98</v>
      </c>
      <c r="AC203" s="5" t="s">
        <v>99</v>
      </c>
      <c r="AD203" s="5" t="s">
        <v>903</v>
      </c>
      <c r="AE203" s="5" t="s">
        <v>904</v>
      </c>
      <c r="AF203" s="5" t="str">
        <f aca="false">IF(AD203&lt;AE203,AD203,AE203)</f>
        <v>Archer Queen, Arrows, Berserker, Cannon, Goblin Barrel, Ice Spirit, Princess, Valkyrie</v>
      </c>
      <c r="AG203" s="5" t="str">
        <f aca="false">IF(AD203&lt;AE203,AE203,AD203)</f>
        <v>Dart Goblin, Fire Spirit, Goblin Hut, Golden Knight, Mother Witch, Skeleton Barrel, Vines, Wall Breakers</v>
      </c>
      <c r="AH203" s="5" t="str">
        <f aca="false">IF(AD203=AF203,AA203,IF(AA203="Win","Loss",IF(AA203="Loss","Win","Draw")))</f>
        <v>Win</v>
      </c>
      <c r="AI203" s="5" t="s">
        <v>102</v>
      </c>
    </row>
    <row r="204" customFormat="false" ht="15" hidden="false" customHeight="true" outlineLevel="0" collapsed="false">
      <c r="A204" s="5" t="s">
        <v>905</v>
      </c>
      <c r="B204" s="5" t="n">
        <v>1</v>
      </c>
      <c r="C204" s="5" t="s">
        <v>772</v>
      </c>
      <c r="D204" s="5" t="s">
        <v>773</v>
      </c>
      <c r="E204" s="5" t="s">
        <v>906</v>
      </c>
      <c r="F204" s="5" t="s">
        <v>907</v>
      </c>
      <c r="G204" s="5" t="s">
        <v>908</v>
      </c>
      <c r="H204" s="5" t="s">
        <v>715</v>
      </c>
      <c r="I204" s="5" t="s">
        <v>137</v>
      </c>
      <c r="J204" s="5" t="s">
        <v>91</v>
      </c>
      <c r="K204" s="5" t="s">
        <v>114</v>
      </c>
      <c r="L204" s="5" t="s">
        <v>97</v>
      </c>
      <c r="M204" s="5" t="s">
        <v>116</v>
      </c>
      <c r="N204" s="5" t="s">
        <v>242</v>
      </c>
      <c r="O204" s="5" t="s">
        <v>157</v>
      </c>
      <c r="P204" s="5" t="s">
        <v>87</v>
      </c>
      <c r="Q204" s="5" t="s">
        <v>113</v>
      </c>
      <c r="R204" s="5" t="s">
        <v>108</v>
      </c>
      <c r="S204" s="5" t="s">
        <v>129</v>
      </c>
      <c r="T204" s="5" t="s">
        <v>89</v>
      </c>
      <c r="U204" s="5" t="s">
        <v>164</v>
      </c>
      <c r="V204" s="5" t="s">
        <v>165</v>
      </c>
      <c r="W204" s="5" t="s">
        <v>96</v>
      </c>
      <c r="X204" s="5" t="s">
        <v>323</v>
      </c>
      <c r="Y204" s="5" t="n">
        <v>0</v>
      </c>
      <c r="Z204" s="5" t="n">
        <v>1</v>
      </c>
      <c r="AA204" s="5" t="str">
        <f aca="false">IF(Y204&gt;Z204,"Win",IF(Y204&lt;Z204,"Loss","Draw"))</f>
        <v>Loss</v>
      </c>
      <c r="AB204" s="5" t="s">
        <v>98</v>
      </c>
      <c r="AC204" s="5" t="s">
        <v>99</v>
      </c>
      <c r="AD204" s="5" t="s">
        <v>321</v>
      </c>
      <c r="AE204" s="5" t="s">
        <v>909</v>
      </c>
      <c r="AF204" s="5" t="str">
        <f aca="false">IF(AD204&lt;AE204,AD204,AE204)</f>
        <v>Bomber, Fire Spirit, Giant Snowball, Goblin Drill, Goblins, Poison, Ronin, Tesla</v>
      </c>
      <c r="AG204" s="5" t="str">
        <f aca="false">IF(AD204&lt;AE204,AE204,AD204)</f>
        <v>Dark Prince, Earthquake, Furnace, Hog Rider, Mega Knight, Mini P.E.K.K.A, Minions, The Log</v>
      </c>
      <c r="AH204" s="5" t="str">
        <f aca="false">IF(AD204=AF204,AA204,IF(AA204="Win","Loss",IF(AA204="Loss","Win","Draw")))</f>
        <v>Loss</v>
      </c>
      <c r="AI204" s="5" t="s">
        <v>102</v>
      </c>
    </row>
    <row r="205" customFormat="false" ht="15" hidden="false" customHeight="true" outlineLevel="0" collapsed="false">
      <c r="A205" s="5" t="s">
        <v>905</v>
      </c>
      <c r="B205" s="5" t="n">
        <v>2</v>
      </c>
      <c r="C205" s="5" t="s">
        <v>772</v>
      </c>
      <c r="D205" s="5" t="s">
        <v>773</v>
      </c>
      <c r="E205" s="5" t="s">
        <v>906</v>
      </c>
      <c r="F205" s="5" t="s">
        <v>907</v>
      </c>
      <c r="G205" s="5" t="s">
        <v>910</v>
      </c>
      <c r="H205" s="5" t="s">
        <v>715</v>
      </c>
      <c r="I205" s="5" t="s">
        <v>203</v>
      </c>
      <c r="J205" s="5" t="s">
        <v>95</v>
      </c>
      <c r="K205" s="5" t="s">
        <v>208</v>
      </c>
      <c r="L205" s="5" t="s">
        <v>201</v>
      </c>
      <c r="M205" s="5" t="s">
        <v>118</v>
      </c>
      <c r="N205" s="5" t="s">
        <v>159</v>
      </c>
      <c r="O205" s="5" t="s">
        <v>204</v>
      </c>
      <c r="P205" s="5" t="s">
        <v>119</v>
      </c>
      <c r="Q205" s="5" t="s">
        <v>141</v>
      </c>
      <c r="R205" s="5" t="s">
        <v>158</v>
      </c>
      <c r="S205" s="5" t="s">
        <v>127</v>
      </c>
      <c r="T205" s="5" t="s">
        <v>133</v>
      </c>
      <c r="U205" s="5" t="s">
        <v>130</v>
      </c>
      <c r="V205" s="5" t="s">
        <v>132</v>
      </c>
      <c r="W205" s="5" t="s">
        <v>117</v>
      </c>
      <c r="X205" s="5" t="s">
        <v>215</v>
      </c>
      <c r="Y205" s="5" t="n">
        <v>0</v>
      </c>
      <c r="Z205" s="5" t="n">
        <v>1</v>
      </c>
      <c r="AA205" s="5" t="str">
        <f aca="false">IF(Y205&gt;Z205,"Win",IF(Y205&lt;Z205,"Loss","Draw"))</f>
        <v>Loss</v>
      </c>
      <c r="AB205" s="5" t="s">
        <v>98</v>
      </c>
      <c r="AC205" s="5" t="s">
        <v>99</v>
      </c>
      <c r="AD205" s="5" t="s">
        <v>911</v>
      </c>
      <c r="AE205" s="5" t="s">
        <v>912</v>
      </c>
      <c r="AF205" s="5" t="str">
        <f aca="false">IF(AD205&lt;AE205,AD205,AE205)</f>
        <v>Arrows, Battle Ram, Bowler, Electro Wizard, Fisherman, Giant Skeleton, Lumberjack, Mother Witch</v>
      </c>
      <c r="AG205" s="5" t="str">
        <f aca="false">IF(AD205&lt;AE205,AE205,AD205)</f>
        <v>Barbarian Barrel, Dart Goblin, Goblin Barrel, Goblin Hut, Ice Spirit, Royal Delivery, Valkyrie, Wall Breakers</v>
      </c>
      <c r="AH205" s="5" t="str">
        <f aca="false">IF(AD205=AF205,AA205,IF(AA205="Win","Loss",IF(AA205="Loss","Win","Draw")))</f>
        <v>Win</v>
      </c>
      <c r="AI205" s="5" t="s">
        <v>102</v>
      </c>
    </row>
    <row r="206" customFormat="false" ht="15" hidden="false" customHeight="true" outlineLevel="0" collapsed="false">
      <c r="A206" s="5" t="s">
        <v>913</v>
      </c>
      <c r="B206" s="5" t="n">
        <v>1</v>
      </c>
      <c r="C206" s="5" t="s">
        <v>772</v>
      </c>
      <c r="D206" s="5" t="s">
        <v>773</v>
      </c>
      <c r="E206" s="5" t="s">
        <v>914</v>
      </c>
      <c r="F206" s="5" t="s">
        <v>915</v>
      </c>
      <c r="G206" s="5" t="s">
        <v>916</v>
      </c>
      <c r="H206" s="5" t="s">
        <v>485</v>
      </c>
      <c r="I206" s="5" t="s">
        <v>201</v>
      </c>
      <c r="J206" s="5" t="s">
        <v>202</v>
      </c>
      <c r="K206" s="5" t="s">
        <v>123</v>
      </c>
      <c r="L206" s="5" t="s">
        <v>111</v>
      </c>
      <c r="M206" s="5" t="s">
        <v>187</v>
      </c>
      <c r="N206" s="5" t="s">
        <v>126</v>
      </c>
      <c r="O206" s="5" t="s">
        <v>95</v>
      </c>
      <c r="P206" s="5" t="s">
        <v>234</v>
      </c>
      <c r="Q206" s="5" t="s">
        <v>219</v>
      </c>
      <c r="R206" s="5" t="s">
        <v>186</v>
      </c>
      <c r="S206" s="5" t="s">
        <v>83</v>
      </c>
      <c r="T206" s="5" t="s">
        <v>111</v>
      </c>
      <c r="U206" s="5" t="s">
        <v>193</v>
      </c>
      <c r="V206" s="5" t="s">
        <v>130</v>
      </c>
      <c r="W206" s="5" t="s">
        <v>114</v>
      </c>
      <c r="X206" s="5" t="s">
        <v>234</v>
      </c>
      <c r="Y206" s="5" t="n">
        <v>1</v>
      </c>
      <c r="Z206" s="5" t="n">
        <v>0</v>
      </c>
      <c r="AA206" s="5" t="str">
        <f aca="false">IF(Y206&gt;Z206,"Win",IF(Y206&lt;Z206,"Loss","Draw"))</f>
        <v>Win</v>
      </c>
      <c r="AB206" s="5" t="s">
        <v>98</v>
      </c>
      <c r="AC206" s="5" t="s">
        <v>99</v>
      </c>
      <c r="AD206" s="5" t="s">
        <v>840</v>
      </c>
      <c r="AE206" s="5" t="s">
        <v>883</v>
      </c>
      <c r="AF206" s="5" t="str">
        <f aca="false">IF(AD206&lt;AE206,AD206,AE206)</f>
        <v>Arrows, Balloon, Bomb Tower, Giant Snowball, Guards, Miner, Monk, Wizard</v>
      </c>
      <c r="AG206" s="5" t="str">
        <f aca="false">IF(AD206&lt;AE206,AE206,AD206)</f>
        <v>Barbarian Barrel, Bomb Tower, Goblinstein, Magic Archer, Miner, Skeletons, Tornado, Wall Breakers</v>
      </c>
      <c r="AH206" s="5" t="str">
        <f aca="false">IF(AD206=AF206,AA206,IF(AA206="Win","Loss",IF(AA206="Loss","Win","Draw")))</f>
        <v>Loss</v>
      </c>
      <c r="AI206" s="5" t="s">
        <v>102</v>
      </c>
    </row>
    <row r="207" customFormat="false" ht="15" hidden="false" customHeight="true" outlineLevel="0" collapsed="false">
      <c r="A207" s="5" t="s">
        <v>913</v>
      </c>
      <c r="B207" s="5" t="n">
        <v>2</v>
      </c>
      <c r="C207" s="5" t="s">
        <v>772</v>
      </c>
      <c r="D207" s="5" t="s">
        <v>773</v>
      </c>
      <c r="E207" s="5" t="s">
        <v>914</v>
      </c>
      <c r="F207" s="5" t="s">
        <v>915</v>
      </c>
      <c r="G207" s="5" t="s">
        <v>917</v>
      </c>
      <c r="H207" s="5" t="s">
        <v>81</v>
      </c>
      <c r="I207" s="5" t="s">
        <v>127</v>
      </c>
      <c r="J207" s="5" t="s">
        <v>128</v>
      </c>
      <c r="K207" s="5" t="s">
        <v>188</v>
      </c>
      <c r="L207" s="5" t="s">
        <v>132</v>
      </c>
      <c r="M207" s="5" t="s">
        <v>131</v>
      </c>
      <c r="N207" s="5" t="s">
        <v>133</v>
      </c>
      <c r="O207" s="5" t="s">
        <v>778</v>
      </c>
      <c r="P207" s="5" t="s">
        <v>130</v>
      </c>
      <c r="Q207" s="5" t="s">
        <v>141</v>
      </c>
      <c r="R207" s="5" t="s">
        <v>95</v>
      </c>
      <c r="S207" s="5" t="s">
        <v>127</v>
      </c>
      <c r="T207" s="5" t="s">
        <v>97</v>
      </c>
      <c r="U207" s="5" t="s">
        <v>125</v>
      </c>
      <c r="V207" s="5" t="s">
        <v>133</v>
      </c>
      <c r="W207" s="5" t="s">
        <v>93</v>
      </c>
      <c r="X207" s="5" t="s">
        <v>173</v>
      </c>
      <c r="Y207" s="5" t="n">
        <v>3</v>
      </c>
      <c r="Z207" s="5" t="n">
        <v>0</v>
      </c>
      <c r="AA207" s="5" t="str">
        <f aca="false">IF(Y207&gt;Z207,"Win",IF(Y207&lt;Z207,"Loss","Draw"))</f>
        <v>Win</v>
      </c>
      <c r="AB207" s="5" t="s">
        <v>98</v>
      </c>
      <c r="AC207" s="5" t="s">
        <v>99</v>
      </c>
      <c r="AD207" s="5" t="s">
        <v>918</v>
      </c>
      <c r="AE207" s="5" t="s">
        <v>919</v>
      </c>
      <c r="AF207" s="5" t="str">
        <f aca="false">IF(AD207&lt;AE207,AD207,AE207)</f>
        <v>Arrows, Bandit, Battle Ram, Electro Wizard, Golden Knight, Mother Witch, P.E.K.K.A, Tombstone</v>
      </c>
      <c r="AG207" s="5" t="str">
        <f aca="false">IF(AD207&lt;AE207,AE207,AD207)</f>
        <v>Barbarian Barrel, Battle Ram, Cannon Cart, Fireball, Lumberjack, Mother Witch, Ronin, Zappies</v>
      </c>
      <c r="AH207" s="5" t="str">
        <f aca="false">IF(AD207=AF207,AA207,IF(AA207="Win","Loss",IF(AA207="Loss","Win","Draw")))</f>
        <v>Win</v>
      </c>
      <c r="AI207" s="5" t="s">
        <v>102</v>
      </c>
    </row>
    <row r="208" customFormat="false" ht="15" hidden="false" customHeight="true" outlineLevel="0" collapsed="false">
      <c r="A208" s="5" t="s">
        <v>920</v>
      </c>
      <c r="B208" s="5" t="n">
        <v>1</v>
      </c>
      <c r="C208" s="5" t="s">
        <v>772</v>
      </c>
      <c r="D208" s="5" t="s">
        <v>773</v>
      </c>
      <c r="E208" s="5" t="s">
        <v>921</v>
      </c>
      <c r="F208" s="5" t="s">
        <v>922</v>
      </c>
      <c r="G208" s="5" t="s">
        <v>923</v>
      </c>
      <c r="H208" s="5" t="s">
        <v>485</v>
      </c>
      <c r="I208" s="5" t="s">
        <v>185</v>
      </c>
      <c r="J208" s="5" t="s">
        <v>186</v>
      </c>
      <c r="K208" s="5" t="s">
        <v>109</v>
      </c>
      <c r="L208" s="5" t="s">
        <v>97</v>
      </c>
      <c r="M208" s="5" t="s">
        <v>111</v>
      </c>
      <c r="N208" s="5" t="s">
        <v>88</v>
      </c>
      <c r="O208" s="5" t="s">
        <v>234</v>
      </c>
      <c r="P208" s="5" t="s">
        <v>187</v>
      </c>
      <c r="Q208" s="5" t="s">
        <v>90</v>
      </c>
      <c r="R208" s="5" t="s">
        <v>91</v>
      </c>
      <c r="S208" s="5" t="s">
        <v>92</v>
      </c>
      <c r="T208" s="5" t="s">
        <v>125</v>
      </c>
      <c r="U208" s="5" t="s">
        <v>96</v>
      </c>
      <c r="V208" s="5" t="s">
        <v>89</v>
      </c>
      <c r="W208" s="5" t="s">
        <v>94</v>
      </c>
      <c r="X208" s="5" t="s">
        <v>116</v>
      </c>
      <c r="Y208" s="5" t="n">
        <v>0</v>
      </c>
      <c r="Z208" s="5" t="n">
        <v>1</v>
      </c>
      <c r="AA208" s="5" t="str">
        <f aca="false">IF(Y208&gt;Z208,"Win",IF(Y208&lt;Z208,"Loss","Draw"))</f>
        <v>Loss</v>
      </c>
      <c r="AB208" s="5" t="s">
        <v>98</v>
      </c>
      <c r="AC208" s="5" t="s">
        <v>99</v>
      </c>
      <c r="AD208" s="5" t="s">
        <v>924</v>
      </c>
      <c r="AE208" s="5" t="s">
        <v>925</v>
      </c>
      <c r="AF208" s="5" t="str">
        <f aca="false">IF(AD208&lt;AE208,AD208,AE208)</f>
        <v>Balloon, Berserker, Bomb Tower, Executioner, Miner, Ronin, Tornado, Zap</v>
      </c>
      <c r="AG208" s="5" t="str">
        <f aca="false">IF(AD208&lt;AE208,AE208,AD208)</f>
        <v>Cannon Cart, Goblins, Minions, Mortar, Poison, Rascals, Skeleton Barrel, The Log</v>
      </c>
      <c r="AH208" s="5" t="str">
        <f aca="false">IF(AD208=AF208,AA208,IF(AA208="Win","Loss",IF(AA208="Loss","Win","Draw")))</f>
        <v>Loss</v>
      </c>
      <c r="AI208" s="5" t="s">
        <v>102</v>
      </c>
    </row>
    <row r="209" customFormat="false" ht="15" hidden="false" customHeight="true" outlineLevel="0" collapsed="false">
      <c r="A209" s="5" t="s">
        <v>920</v>
      </c>
      <c r="B209" s="5" t="n">
        <v>2</v>
      </c>
      <c r="C209" s="5" t="s">
        <v>772</v>
      </c>
      <c r="D209" s="5" t="s">
        <v>773</v>
      </c>
      <c r="E209" s="5" t="s">
        <v>921</v>
      </c>
      <c r="F209" s="5" t="s">
        <v>922</v>
      </c>
      <c r="G209" s="5" t="s">
        <v>926</v>
      </c>
      <c r="H209" s="5" t="s">
        <v>485</v>
      </c>
      <c r="I209" s="5" t="s">
        <v>177</v>
      </c>
      <c r="J209" s="5" t="s">
        <v>83</v>
      </c>
      <c r="K209" s="5" t="s">
        <v>219</v>
      </c>
      <c r="L209" s="5" t="s">
        <v>173</v>
      </c>
      <c r="M209" s="5" t="s">
        <v>93</v>
      </c>
      <c r="N209" s="5" t="s">
        <v>89</v>
      </c>
      <c r="O209" s="5" t="s">
        <v>215</v>
      </c>
      <c r="P209" s="5" t="s">
        <v>188</v>
      </c>
      <c r="Q209" s="5" t="s">
        <v>473</v>
      </c>
      <c r="R209" s="5" t="s">
        <v>128</v>
      </c>
      <c r="S209" s="5" t="s">
        <v>107</v>
      </c>
      <c r="T209" s="5" t="s">
        <v>130</v>
      </c>
      <c r="U209" s="5" t="s">
        <v>82</v>
      </c>
      <c r="V209" s="5" t="s">
        <v>474</v>
      </c>
      <c r="W209" s="5" t="s">
        <v>173</v>
      </c>
      <c r="X209" s="5" t="s">
        <v>95</v>
      </c>
      <c r="Y209" s="5" t="n">
        <v>0</v>
      </c>
      <c r="Z209" s="5" t="n">
        <v>1</v>
      </c>
      <c r="AA209" s="5" t="str">
        <f aca="false">IF(Y209&gt;Z209,"Win",IF(Y209&lt;Z209,"Loss","Draw"))</f>
        <v>Loss</v>
      </c>
      <c r="AB209" s="5" t="s">
        <v>98</v>
      </c>
      <c r="AC209" s="5" t="s">
        <v>99</v>
      </c>
      <c r="AD209" s="5" t="s">
        <v>316</v>
      </c>
      <c r="AE209" s="5" t="s">
        <v>927</v>
      </c>
      <c r="AF209" s="5" t="str">
        <f aca="false">IF(AD209&lt;AE209,AD209,AE209)</f>
        <v>Arrows, Barbarian Barrel, Flying Machine, Goblin Cage, Golden Knight, Royal Hogs, Royal Recruits, Zappies</v>
      </c>
      <c r="AG209" s="5" t="str">
        <f aca="false">IF(AD209&lt;AE209,AE209,AD209)</f>
        <v>Fireball, Fisherman, Monk, Royal Giant, The Log, Tombstone, Wizard, Zappies</v>
      </c>
      <c r="AH209" s="5" t="str">
        <f aca="false">IF(AD209=AF209,AA209,IF(AA209="Win","Loss",IF(AA209="Loss","Win","Draw")))</f>
        <v>Win</v>
      </c>
      <c r="AI209" s="5" t="s">
        <v>102</v>
      </c>
    </row>
    <row r="210" customFormat="false" ht="15" hidden="false" customHeight="true" outlineLevel="0" collapsed="false">
      <c r="A210" s="5" t="s">
        <v>928</v>
      </c>
      <c r="B210" s="5" t="n">
        <v>1</v>
      </c>
      <c r="C210" s="5" t="s">
        <v>772</v>
      </c>
      <c r="D210" s="5" t="s">
        <v>773</v>
      </c>
      <c r="E210" s="5" t="s">
        <v>499</v>
      </c>
      <c r="F210" s="5" t="s">
        <v>500</v>
      </c>
      <c r="G210" s="5" t="s">
        <v>929</v>
      </c>
      <c r="H210" s="5" t="s">
        <v>163</v>
      </c>
      <c r="I210" s="5" t="s">
        <v>152</v>
      </c>
      <c r="J210" s="5" t="s">
        <v>151</v>
      </c>
      <c r="K210" s="5" t="s">
        <v>82</v>
      </c>
      <c r="L210" s="5" t="s">
        <v>85</v>
      </c>
      <c r="M210" s="5" t="s">
        <v>126</v>
      </c>
      <c r="N210" s="5" t="s">
        <v>150</v>
      </c>
      <c r="O210" s="5" t="s">
        <v>89</v>
      </c>
      <c r="P210" s="5" t="s">
        <v>153</v>
      </c>
      <c r="Q210" s="5" t="s">
        <v>129</v>
      </c>
      <c r="R210" s="5" t="s">
        <v>186</v>
      </c>
      <c r="S210" s="5" t="s">
        <v>185</v>
      </c>
      <c r="T210" s="5" t="s">
        <v>187</v>
      </c>
      <c r="U210" s="5" t="s">
        <v>234</v>
      </c>
      <c r="V210" s="5" t="s">
        <v>109</v>
      </c>
      <c r="W210" s="5" t="s">
        <v>88</v>
      </c>
      <c r="X210" s="5" t="s">
        <v>111</v>
      </c>
      <c r="Y210" s="5" t="n">
        <v>1</v>
      </c>
      <c r="Z210" s="5" t="n">
        <v>0</v>
      </c>
      <c r="AA210" s="5" t="str">
        <f aca="false">IF(Y210&gt;Z210,"Win",IF(Y210&lt;Z210,"Loss","Draw"))</f>
        <v>Win</v>
      </c>
      <c r="AB210" s="5" t="s">
        <v>98</v>
      </c>
      <c r="AC210" s="5" t="s">
        <v>99</v>
      </c>
      <c r="AD210" s="5" t="s">
        <v>155</v>
      </c>
      <c r="AE210" s="5" t="s">
        <v>930</v>
      </c>
      <c r="AF210" s="5" t="str">
        <f aca="false">IF(AD210&lt;AE210,AD210,AE210)</f>
        <v>Baby Dragon, Cannon, Electro Spirit, Lightning, Mighty Miner, Royal Hogs, Skeletons, The Log</v>
      </c>
      <c r="AG210" s="5" t="str">
        <f aca="false">IF(AD210&lt;AE210,AE210,AD210)</f>
        <v>Balloon, Berserker, Bomb Tower, Executioner, Mega Knight, Miner, Tornado, Zap</v>
      </c>
      <c r="AH210" s="5" t="str">
        <f aca="false">IF(AD210=AF210,AA210,IF(AA210="Win","Loss",IF(AA210="Loss","Win","Draw")))</f>
        <v>Win</v>
      </c>
      <c r="AI210" s="5" t="s">
        <v>102</v>
      </c>
    </row>
    <row r="211" customFormat="false" ht="15" hidden="false" customHeight="true" outlineLevel="0" collapsed="false">
      <c r="A211" s="5" t="s">
        <v>928</v>
      </c>
      <c r="B211" s="5" t="n">
        <v>2</v>
      </c>
      <c r="C211" s="5" t="s">
        <v>772</v>
      </c>
      <c r="D211" s="5" t="s">
        <v>773</v>
      </c>
      <c r="E211" s="5" t="s">
        <v>499</v>
      </c>
      <c r="F211" s="5" t="s">
        <v>500</v>
      </c>
      <c r="G211" s="5" t="s">
        <v>931</v>
      </c>
      <c r="H211" s="5" t="s">
        <v>163</v>
      </c>
      <c r="I211" s="5" t="s">
        <v>203</v>
      </c>
      <c r="J211" s="5" t="s">
        <v>91</v>
      </c>
      <c r="K211" s="5" t="s">
        <v>159</v>
      </c>
      <c r="L211" s="5" t="s">
        <v>97</v>
      </c>
      <c r="M211" s="5" t="s">
        <v>157</v>
      </c>
      <c r="N211" s="5" t="s">
        <v>201</v>
      </c>
      <c r="O211" s="5" t="s">
        <v>87</v>
      </c>
      <c r="P211" s="5" t="s">
        <v>118</v>
      </c>
      <c r="Q211" s="5" t="s">
        <v>90</v>
      </c>
      <c r="R211" s="5" t="s">
        <v>123</v>
      </c>
      <c r="S211" s="5" t="s">
        <v>124</v>
      </c>
      <c r="T211" s="5" t="s">
        <v>85</v>
      </c>
      <c r="U211" s="5" t="s">
        <v>96</v>
      </c>
      <c r="V211" s="5" t="s">
        <v>95</v>
      </c>
      <c r="W211" s="5" t="s">
        <v>126</v>
      </c>
      <c r="X211" s="5" t="s">
        <v>125</v>
      </c>
      <c r="Y211" s="5" t="n">
        <v>1</v>
      </c>
      <c r="Z211" s="5" t="n">
        <v>0</v>
      </c>
      <c r="AA211" s="5" t="str">
        <f aca="false">IF(Y211&gt;Z211,"Win",IF(Y211&lt;Z211,"Loss","Draw"))</f>
        <v>Win</v>
      </c>
      <c r="AB211" s="5" t="s">
        <v>98</v>
      </c>
      <c r="AC211" s="5" t="s">
        <v>99</v>
      </c>
      <c r="AD211" s="5" t="s">
        <v>891</v>
      </c>
      <c r="AE211" s="5" t="s">
        <v>134</v>
      </c>
      <c r="AF211" s="5" t="str">
        <f aca="false">IF(AD211&lt;AE211,AD211,AE211)</f>
        <v>Barbarian Barrel, Cannon Cart, Goblinstein, Lightning, Minions, Mortar, Royal Ghost, Skeletons</v>
      </c>
      <c r="AG211" s="5" t="str">
        <f aca="false">IF(AD211&lt;AE211,AE211,AD211)</f>
        <v>Dart Goblin, Fire Spirit, Goblin Barrel, Goblins, Ice Spirit, Ronin, Tesla, Wall Breakers</v>
      </c>
      <c r="AH211" s="5" t="str">
        <f aca="false">IF(AD211=AF211,AA211,IF(AA211="Win","Loss",IF(AA211="Loss","Win","Draw")))</f>
        <v>Loss</v>
      </c>
      <c r="AI211" s="5" t="s">
        <v>102</v>
      </c>
    </row>
    <row r="212" customFormat="false" ht="15" hidden="false" customHeight="true" outlineLevel="0" collapsed="false">
      <c r="A212" s="5" t="s">
        <v>932</v>
      </c>
      <c r="B212" s="5" t="n">
        <v>1</v>
      </c>
      <c r="C212" s="5" t="s">
        <v>772</v>
      </c>
      <c r="D212" s="5" t="s">
        <v>773</v>
      </c>
      <c r="E212" s="5" t="s">
        <v>933</v>
      </c>
      <c r="F212" s="5" t="s">
        <v>934</v>
      </c>
      <c r="G212" s="5" t="s">
        <v>935</v>
      </c>
      <c r="H212" s="5" t="s">
        <v>485</v>
      </c>
      <c r="I212" s="5" t="s">
        <v>203</v>
      </c>
      <c r="J212" s="5" t="s">
        <v>91</v>
      </c>
      <c r="K212" s="5" t="s">
        <v>159</v>
      </c>
      <c r="L212" s="5" t="s">
        <v>97</v>
      </c>
      <c r="M212" s="5" t="s">
        <v>118</v>
      </c>
      <c r="N212" s="5" t="s">
        <v>150</v>
      </c>
      <c r="O212" s="5" t="s">
        <v>204</v>
      </c>
      <c r="P212" s="5" t="s">
        <v>153</v>
      </c>
      <c r="Q212" s="5" t="s">
        <v>242</v>
      </c>
      <c r="R212" s="5" t="s">
        <v>91</v>
      </c>
      <c r="S212" s="5" t="s">
        <v>194</v>
      </c>
      <c r="T212" s="5" t="s">
        <v>82</v>
      </c>
      <c r="U212" s="5" t="s">
        <v>153</v>
      </c>
      <c r="V212" s="5" t="s">
        <v>85</v>
      </c>
      <c r="W212" s="5" t="s">
        <v>204</v>
      </c>
      <c r="X212" s="5" t="s">
        <v>157</v>
      </c>
      <c r="Y212" s="5" t="n">
        <v>0</v>
      </c>
      <c r="Z212" s="5" t="n">
        <v>1</v>
      </c>
      <c r="AA212" s="5" t="str">
        <f aca="false">IF(Y212&gt;Z212,"Win",IF(Y212&lt;Z212,"Loss","Draw"))</f>
        <v>Loss</v>
      </c>
      <c r="AB212" s="5" t="s">
        <v>98</v>
      </c>
      <c r="AC212" s="5" t="s">
        <v>99</v>
      </c>
      <c r="AD212" s="5" t="s">
        <v>845</v>
      </c>
      <c r="AE212" s="5" t="s">
        <v>936</v>
      </c>
      <c r="AF212" s="5" t="str">
        <f aca="false">IF(AD212&lt;AE212,AD212,AE212)</f>
        <v>Archer Queen, Bomber, Cannon, Fire Spirit, Goblins, Lightning, Royal Delivery, Royal Hogs</v>
      </c>
      <c r="AG212" s="5" t="str">
        <f aca="false">IF(AD212&lt;AE212,AE212,AD212)</f>
        <v>Cannon, Dart Goblin, Electro Spirit, Goblin Barrel, Goblins, Ice Spirit, Ronin, Royal Delivery</v>
      </c>
      <c r="AH212" s="5" t="str">
        <f aca="false">IF(AD212=AF212,AA212,IF(AA212="Win","Loss",IF(AA212="Loss","Win","Draw")))</f>
        <v>Win</v>
      </c>
      <c r="AI212" s="5" t="s">
        <v>102</v>
      </c>
    </row>
    <row r="213" customFormat="false" ht="15" hidden="false" customHeight="true" outlineLevel="0" collapsed="false">
      <c r="A213" s="5" t="s">
        <v>932</v>
      </c>
      <c r="B213" s="5" t="n">
        <v>2</v>
      </c>
      <c r="C213" s="5" t="s">
        <v>772</v>
      </c>
      <c r="D213" s="5" t="s">
        <v>773</v>
      </c>
      <c r="E213" s="5" t="s">
        <v>933</v>
      </c>
      <c r="F213" s="5" t="s">
        <v>934</v>
      </c>
      <c r="G213" s="5" t="s">
        <v>937</v>
      </c>
      <c r="H213" s="5" t="s">
        <v>485</v>
      </c>
      <c r="I213" s="5" t="s">
        <v>113</v>
      </c>
      <c r="J213" s="5" t="s">
        <v>151</v>
      </c>
      <c r="K213" s="5" t="s">
        <v>87</v>
      </c>
      <c r="L213" s="5" t="s">
        <v>165</v>
      </c>
      <c r="M213" s="5" t="s">
        <v>85</v>
      </c>
      <c r="N213" s="5" t="s">
        <v>126</v>
      </c>
      <c r="O213" s="5" t="s">
        <v>89</v>
      </c>
      <c r="P213" s="5" t="s">
        <v>157</v>
      </c>
      <c r="Q213" s="5" t="s">
        <v>92</v>
      </c>
      <c r="R213" s="5" t="s">
        <v>158</v>
      </c>
      <c r="S213" s="5" t="s">
        <v>90</v>
      </c>
      <c r="T213" s="5" t="s">
        <v>93</v>
      </c>
      <c r="U213" s="5" t="s">
        <v>159</v>
      </c>
      <c r="V213" s="5" t="s">
        <v>96</v>
      </c>
      <c r="W213" s="5" t="s">
        <v>94</v>
      </c>
      <c r="X213" s="5" t="s">
        <v>95</v>
      </c>
      <c r="Y213" s="5" t="n">
        <v>1</v>
      </c>
      <c r="Z213" s="5" t="n">
        <v>0</v>
      </c>
      <c r="AA213" s="5" t="str">
        <f aca="false">IF(Y213&gt;Z213,"Win",IF(Y213&lt;Z213,"Loss","Draw"))</f>
        <v>Win</v>
      </c>
      <c r="AB213" s="5" t="s">
        <v>98</v>
      </c>
      <c r="AC213" s="5" t="s">
        <v>99</v>
      </c>
      <c r="AD213" s="5" t="s">
        <v>938</v>
      </c>
      <c r="AE213" s="5" t="s">
        <v>379</v>
      </c>
      <c r="AF213" s="5" t="str">
        <f aca="false">IF(AD213&lt;AE213,AD213,AE213)</f>
        <v>Barbarian Barrel, Bowler, Dart Goblin, Fireball, Minions, Mortar, Rascals, Skeleton Barrel</v>
      </c>
      <c r="AG213" s="5" t="str">
        <f aca="false">IF(AD213&lt;AE213,AE213,AD213)</f>
        <v>Fire Spirit, Furnace, Hog Rider, Lightning, Mighty Miner, Skeletons, Tesla, The Log</v>
      </c>
      <c r="AH213" s="5" t="str">
        <f aca="false">IF(AD213=AF213,AA213,IF(AA213="Win","Loss",IF(AA213="Loss","Win","Draw")))</f>
        <v>Loss</v>
      </c>
      <c r="AI213" s="5" t="s">
        <v>102</v>
      </c>
    </row>
    <row r="214" customFormat="false" ht="15" hidden="false" customHeight="true" outlineLevel="0" collapsed="false">
      <c r="A214" s="5" t="s">
        <v>932</v>
      </c>
      <c r="B214" s="5" t="n">
        <v>3</v>
      </c>
      <c r="C214" s="5" t="s">
        <v>772</v>
      </c>
      <c r="D214" s="5" t="s">
        <v>773</v>
      </c>
      <c r="E214" s="5" t="s">
        <v>933</v>
      </c>
      <c r="F214" s="5" t="s">
        <v>934</v>
      </c>
      <c r="G214" s="5" t="s">
        <v>939</v>
      </c>
      <c r="H214" s="5" t="s">
        <v>485</v>
      </c>
      <c r="I214" s="5" t="s">
        <v>137</v>
      </c>
      <c r="J214" s="5" t="s">
        <v>194</v>
      </c>
      <c r="K214" s="5" t="s">
        <v>114</v>
      </c>
      <c r="L214" s="5" t="s">
        <v>234</v>
      </c>
      <c r="M214" s="5" t="s">
        <v>116</v>
      </c>
      <c r="N214" s="5" t="s">
        <v>108</v>
      </c>
      <c r="O214" s="5" t="s">
        <v>233</v>
      </c>
      <c r="P214" s="5" t="s">
        <v>88</v>
      </c>
      <c r="Q214" s="5" t="s">
        <v>177</v>
      </c>
      <c r="R214" s="5" t="s">
        <v>219</v>
      </c>
      <c r="S214" s="5" t="s">
        <v>83</v>
      </c>
      <c r="T214" s="5" t="s">
        <v>327</v>
      </c>
      <c r="U214" s="5" t="s">
        <v>215</v>
      </c>
      <c r="V214" s="5" t="s">
        <v>126</v>
      </c>
      <c r="W214" s="5" t="s">
        <v>651</v>
      </c>
      <c r="X214" s="5" t="s">
        <v>150</v>
      </c>
      <c r="Y214" s="5" t="n">
        <v>0</v>
      </c>
      <c r="Z214" s="5" t="n">
        <v>1</v>
      </c>
      <c r="AA214" s="5" t="str">
        <f aca="false">IF(Y214&gt;Z214,"Win",IF(Y214&lt;Z214,"Loss","Draw"))</f>
        <v>Loss</v>
      </c>
      <c r="AB214" s="5" t="s">
        <v>98</v>
      </c>
      <c r="AC214" s="5" t="s">
        <v>99</v>
      </c>
      <c r="AD214" s="5" t="s">
        <v>940</v>
      </c>
      <c r="AE214" s="5" t="s">
        <v>941</v>
      </c>
      <c r="AF214" s="5" t="str">
        <f aca="false">IF(AD214&lt;AE214,AD214,AE214)</f>
        <v>Archer Queen, Bats, Berserker, Bomb Tower, Dark Prince, Giant Snowball, Goblin Drill, Poison</v>
      </c>
      <c r="AG214" s="5" t="str">
        <f aca="false">IF(AD214&lt;AE214,AE214,AD214)</f>
        <v>Electro Spirit, Fisherman, Monk, Rage, Royal Giant, Skeletons, Void, Wizard</v>
      </c>
      <c r="AH214" s="5" t="str">
        <f aca="false">IF(AD214=AF214,AA214,IF(AA214="Win","Loss",IF(AA214="Loss","Win","Draw")))</f>
        <v>Loss</v>
      </c>
      <c r="AI214" s="5" t="s">
        <v>102</v>
      </c>
    </row>
    <row r="215" customFormat="false" ht="15" hidden="false" customHeight="true" outlineLevel="0" collapsed="false">
      <c r="A215" s="5" t="s">
        <v>942</v>
      </c>
      <c r="B215" s="5" t="n">
        <v>1</v>
      </c>
      <c r="C215" s="5" t="s">
        <v>772</v>
      </c>
      <c r="D215" s="5" t="s">
        <v>773</v>
      </c>
      <c r="E215" s="5" t="s">
        <v>726</v>
      </c>
      <c r="F215" s="5" t="s">
        <v>727</v>
      </c>
      <c r="G215" s="5" t="s">
        <v>943</v>
      </c>
      <c r="H215" s="5" t="s">
        <v>163</v>
      </c>
      <c r="I215" s="5" t="s">
        <v>141</v>
      </c>
      <c r="J215" s="5" t="s">
        <v>158</v>
      </c>
      <c r="K215" s="5" t="s">
        <v>127</v>
      </c>
      <c r="L215" s="5" t="s">
        <v>133</v>
      </c>
      <c r="M215" s="5" t="s">
        <v>130</v>
      </c>
      <c r="N215" s="5" t="s">
        <v>132</v>
      </c>
      <c r="O215" s="5" t="s">
        <v>117</v>
      </c>
      <c r="P215" s="5" t="s">
        <v>215</v>
      </c>
      <c r="Q215" s="5" t="s">
        <v>208</v>
      </c>
      <c r="R215" s="5" t="s">
        <v>188</v>
      </c>
      <c r="S215" s="5" t="s">
        <v>109</v>
      </c>
      <c r="T215" s="5" t="s">
        <v>110</v>
      </c>
      <c r="U215" s="5" t="s">
        <v>86</v>
      </c>
      <c r="V215" s="5" t="s">
        <v>88</v>
      </c>
      <c r="W215" s="5" t="s">
        <v>93</v>
      </c>
      <c r="X215" s="5" t="s">
        <v>112</v>
      </c>
      <c r="Y215" s="5" t="n">
        <v>0</v>
      </c>
      <c r="Z215" s="5" t="n">
        <v>1</v>
      </c>
      <c r="AA215" s="5" t="str">
        <f aca="false">IF(Y215&gt;Z215,"Win",IF(Y215&lt;Z215,"Loss","Draw"))</f>
        <v>Loss</v>
      </c>
      <c r="AB215" s="5" t="s">
        <v>98</v>
      </c>
      <c r="AC215" s="5" t="s">
        <v>99</v>
      </c>
      <c r="AD215" s="5" t="s">
        <v>912</v>
      </c>
      <c r="AE215" s="5" t="s">
        <v>368</v>
      </c>
      <c r="AF215" s="5" t="str">
        <f aca="false">IF(AD215&lt;AE215,AD215,AE215)</f>
        <v>Arrows, Battle Ram, Bowler, Electro Wizard, Fisherman, Giant Skeleton, Lumberjack, Mother Witch</v>
      </c>
      <c r="AG215" s="5" t="str">
        <f aca="false">IF(AD215&lt;AE215,AE215,AD215)</f>
        <v>Berserker, Fireball, Lava Hound, Skeleton Dragons, Spirit Empress, Tombstone, Valkyrie, Zap</v>
      </c>
      <c r="AH215" s="5" t="str">
        <f aca="false">IF(AD215=AF215,AA215,IF(AA215="Win","Loss",IF(AA215="Loss","Win","Draw")))</f>
        <v>Loss</v>
      </c>
      <c r="AI215" s="5" t="s">
        <v>297</v>
      </c>
    </row>
    <row r="216" customFormat="false" ht="15" hidden="false" customHeight="true" outlineLevel="0" collapsed="false">
      <c r="A216" s="5" t="s">
        <v>944</v>
      </c>
      <c r="B216" s="5" t="n">
        <v>1</v>
      </c>
      <c r="C216" s="5" t="s">
        <v>945</v>
      </c>
      <c r="D216" s="5" t="s">
        <v>946</v>
      </c>
      <c r="E216" s="5" t="s">
        <v>947</v>
      </c>
      <c r="F216" s="5" t="s">
        <v>948</v>
      </c>
      <c r="G216" s="5" t="s">
        <v>949</v>
      </c>
      <c r="H216" s="5" t="s">
        <v>81</v>
      </c>
      <c r="I216" s="5" t="s">
        <v>82</v>
      </c>
      <c r="J216" s="5" t="s">
        <v>83</v>
      </c>
      <c r="K216" s="5" t="s">
        <v>84</v>
      </c>
      <c r="L216" s="5" t="s">
        <v>86</v>
      </c>
      <c r="M216" s="5" t="s">
        <v>93</v>
      </c>
      <c r="N216" s="5" t="s">
        <v>119</v>
      </c>
      <c r="O216" s="5" t="s">
        <v>118</v>
      </c>
      <c r="P216" s="5" t="s">
        <v>95</v>
      </c>
      <c r="Q216" s="5" t="s">
        <v>87</v>
      </c>
      <c r="R216" s="5" t="s">
        <v>323</v>
      </c>
      <c r="S216" s="5" t="s">
        <v>84</v>
      </c>
      <c r="T216" s="5" t="s">
        <v>126</v>
      </c>
      <c r="U216" s="5" t="s">
        <v>150</v>
      </c>
      <c r="V216" s="5" t="s">
        <v>93</v>
      </c>
      <c r="W216" s="5" t="s">
        <v>455</v>
      </c>
      <c r="X216" s="5" t="s">
        <v>89</v>
      </c>
      <c r="Y216" s="5" t="n">
        <v>3</v>
      </c>
      <c r="Z216" s="5" t="n">
        <v>0</v>
      </c>
      <c r="AA216" s="5" t="str">
        <f aca="false">IF(Y216&gt;Z216,"Win",IF(Y216&lt;Z216,"Loss","Draw"))</f>
        <v>Win</v>
      </c>
      <c r="AB216" s="5" t="s">
        <v>98</v>
      </c>
      <c r="AC216" s="5" t="s">
        <v>99</v>
      </c>
      <c r="AD216" s="5" t="s">
        <v>950</v>
      </c>
      <c r="AE216" s="5" t="s">
        <v>951</v>
      </c>
      <c r="AF216" s="5" t="str">
        <f aca="false">IF(AD216&lt;AE216,AD216,AE216)</f>
        <v>Archers, Barbarian Barrel, Fireball, Goblin Hut, Ice Spirit, Monk, Royal Hogs, Skeleton Dragons</v>
      </c>
      <c r="AG216" s="5" t="str">
        <f aca="false">IF(AD216&lt;AE216,AE216,AD216)</f>
        <v>Archers, Electro Spirit, Fireball, Mini P.E.K.K.A, Skeletons, Tesla, The Log, X-Bow</v>
      </c>
      <c r="AH216" s="5" t="str">
        <f aca="false">IF(AD216=AF216,AA216,IF(AA216="Win","Loss",IF(AA216="Loss","Win","Draw")))</f>
        <v>Win</v>
      </c>
      <c r="AI216" s="5" t="s">
        <v>297</v>
      </c>
    </row>
    <row r="217" customFormat="false" ht="15" hidden="false" customHeight="true" outlineLevel="0" collapsed="false">
      <c r="A217" s="5" t="s">
        <v>952</v>
      </c>
      <c r="B217" s="5" t="n">
        <v>1</v>
      </c>
      <c r="C217" s="5" t="s">
        <v>945</v>
      </c>
      <c r="D217" s="5" t="s">
        <v>946</v>
      </c>
      <c r="E217" s="5" t="s">
        <v>953</v>
      </c>
      <c r="F217" s="5" t="s">
        <v>954</v>
      </c>
      <c r="G217" s="5" t="s">
        <v>955</v>
      </c>
      <c r="H217" s="5" t="s">
        <v>81</v>
      </c>
      <c r="I217" s="5" t="s">
        <v>84</v>
      </c>
      <c r="J217" s="5" t="s">
        <v>241</v>
      </c>
      <c r="K217" s="5" t="s">
        <v>87</v>
      </c>
      <c r="L217" s="5" t="s">
        <v>455</v>
      </c>
      <c r="M217" s="5" t="s">
        <v>126</v>
      </c>
      <c r="N217" s="5" t="s">
        <v>150</v>
      </c>
      <c r="O217" s="5" t="s">
        <v>93</v>
      </c>
      <c r="P217" s="5" t="s">
        <v>89</v>
      </c>
      <c r="Q217" s="5" t="s">
        <v>109</v>
      </c>
      <c r="R217" s="5" t="s">
        <v>139</v>
      </c>
      <c r="S217" s="5" t="s">
        <v>141</v>
      </c>
      <c r="T217" s="5" t="s">
        <v>306</v>
      </c>
      <c r="U217" s="5" t="s">
        <v>441</v>
      </c>
      <c r="V217" s="5" t="s">
        <v>242</v>
      </c>
      <c r="W217" s="5" t="s">
        <v>440</v>
      </c>
      <c r="X217" s="5" t="s">
        <v>130</v>
      </c>
      <c r="Y217" s="5" t="n">
        <v>1</v>
      </c>
      <c r="Z217" s="5" t="n">
        <v>0</v>
      </c>
      <c r="AA217" s="5" t="str">
        <f aca="false">IF(Y217&gt;Z217,"Win",IF(Y217&lt;Z217,"Loss","Draw"))</f>
        <v>Win</v>
      </c>
      <c r="AB217" s="5" t="s">
        <v>98</v>
      </c>
      <c r="AC217" s="5" t="s">
        <v>99</v>
      </c>
      <c r="AD217" s="5" t="s">
        <v>456</v>
      </c>
      <c r="AE217" s="5" t="s">
        <v>443</v>
      </c>
      <c r="AF217" s="5" t="str">
        <f aca="false">IF(AD217&lt;AE217,AD217,AE217)</f>
        <v>Archers, Electro Spirit, Fireball, Knight, Skeletons, Tesla, The Log, X-Bow</v>
      </c>
      <c r="AG217" s="5" t="str">
        <f aca="false">IF(AD217&lt;AE217,AE217,AD217)</f>
        <v>Arrows, Bomber, Elite Barbarians, Golem, Lumberjack, Mega Minion, Night Witch, Zap</v>
      </c>
      <c r="AH217" s="5" t="str">
        <f aca="false">IF(AD217=AF217,AA217,IF(AA217="Win","Loss",IF(AA217="Loss","Win","Draw")))</f>
        <v>Win</v>
      </c>
      <c r="AI217" s="5" t="s">
        <v>297</v>
      </c>
    </row>
    <row r="218" customFormat="false" ht="15" hidden="false" customHeight="true" outlineLevel="0" collapsed="false">
      <c r="A218" s="7" t="s">
        <v>956</v>
      </c>
      <c r="B218" s="7" t="n">
        <v>1</v>
      </c>
      <c r="C218" s="7" t="s">
        <v>945</v>
      </c>
      <c r="D218" s="7" t="s">
        <v>946</v>
      </c>
      <c r="E218" s="7" t="s">
        <v>953</v>
      </c>
      <c r="F218" s="7" t="s">
        <v>954</v>
      </c>
      <c r="G218" s="7" t="s">
        <v>957</v>
      </c>
      <c r="H218" s="7" t="s">
        <v>81</v>
      </c>
      <c r="I218" s="7" t="s">
        <v>114</v>
      </c>
      <c r="J218" s="7" t="s">
        <v>241</v>
      </c>
      <c r="K218" s="7" t="s">
        <v>153</v>
      </c>
      <c r="L218" s="7" t="s">
        <v>249</v>
      </c>
      <c r="M218" s="7" t="s">
        <v>242</v>
      </c>
      <c r="N218" s="7" t="s">
        <v>157</v>
      </c>
      <c r="O218" s="7" t="s">
        <v>137</v>
      </c>
      <c r="P218" s="7" t="s">
        <v>126</v>
      </c>
      <c r="Q218" s="7" t="s">
        <v>152</v>
      </c>
      <c r="R218" s="7" t="s">
        <v>108</v>
      </c>
      <c r="S218" s="7" t="s">
        <v>107</v>
      </c>
      <c r="T218" s="7" t="s">
        <v>139</v>
      </c>
      <c r="U218" s="7" t="s">
        <v>387</v>
      </c>
      <c r="V218" s="7" t="s">
        <v>187</v>
      </c>
      <c r="W218" s="7" t="s">
        <v>158</v>
      </c>
      <c r="X218" s="7" t="s">
        <v>85</v>
      </c>
      <c r="Y218" s="7" t="n">
        <v>1</v>
      </c>
      <c r="Z218" s="7" t="n">
        <v>0</v>
      </c>
      <c r="AA218" s="7" t="str">
        <f aca="false">IF(Y218&gt;Z218,"Win",IF(Y218&lt;Z218,"Loss","Draw"))</f>
        <v>Win</v>
      </c>
      <c r="AB218" s="7" t="s">
        <v>99</v>
      </c>
      <c r="AC218" s="7" t="s">
        <v>99</v>
      </c>
      <c r="AD218" s="7" t="s">
        <v>958</v>
      </c>
      <c r="AE218" s="7" t="s">
        <v>959</v>
      </c>
      <c r="AF218" s="7" t="str">
        <f aca="false">IF(AD218&lt;AE218,AD218,AE218)</f>
        <v>Baby Dragon, Bowler, Dark Prince, Electro Giant, Goblin Cage, Lightning, Mega Minion, Tornado</v>
      </c>
      <c r="AG218" s="7" t="str">
        <f aca="false">IF(AD218&lt;AE218,AE218,AD218)</f>
        <v>Bomber, Cannon, Fire Spirit, Giant Snowball, Goblin Drill, Knight, Rocket, Skeletons</v>
      </c>
      <c r="AH218" s="7" t="str">
        <f aca="false">IF(AD218=AF218,AA218,IF(AA218="Win","Loss",IF(AA218="Loss","Win","Draw")))</f>
        <v>Loss</v>
      </c>
      <c r="AI218" s="7" t="s">
        <v>297</v>
      </c>
    </row>
    <row r="219" customFormat="false" ht="15" hidden="false" customHeight="true" outlineLevel="0" collapsed="false">
      <c r="A219" s="5" t="s">
        <v>960</v>
      </c>
      <c r="B219" s="5" t="n">
        <v>1</v>
      </c>
      <c r="C219" s="5" t="s">
        <v>945</v>
      </c>
      <c r="D219" s="5" t="s">
        <v>946</v>
      </c>
      <c r="E219" s="5" t="s">
        <v>961</v>
      </c>
      <c r="F219" s="5" t="s">
        <v>962</v>
      </c>
      <c r="G219" s="5" t="s">
        <v>963</v>
      </c>
      <c r="H219" s="5" t="s">
        <v>81</v>
      </c>
      <c r="I219" s="5" t="s">
        <v>127</v>
      </c>
      <c r="J219" s="5" t="s">
        <v>128</v>
      </c>
      <c r="K219" s="5" t="s">
        <v>129</v>
      </c>
      <c r="L219" s="5" t="s">
        <v>133</v>
      </c>
      <c r="M219" s="5" t="s">
        <v>97</v>
      </c>
      <c r="N219" s="5" t="s">
        <v>86</v>
      </c>
      <c r="O219" s="5" t="s">
        <v>131</v>
      </c>
      <c r="P219" s="5" t="s">
        <v>130</v>
      </c>
      <c r="Q219" s="5" t="s">
        <v>152</v>
      </c>
      <c r="R219" s="5" t="s">
        <v>139</v>
      </c>
      <c r="S219" s="5" t="s">
        <v>107</v>
      </c>
      <c r="T219" s="5" t="s">
        <v>306</v>
      </c>
      <c r="U219" s="5" t="s">
        <v>95</v>
      </c>
      <c r="V219" s="5" t="s">
        <v>187</v>
      </c>
      <c r="W219" s="5" t="s">
        <v>97</v>
      </c>
      <c r="X219" s="5" t="s">
        <v>85</v>
      </c>
      <c r="Y219" s="5" t="n">
        <v>1</v>
      </c>
      <c r="Z219" s="5" t="n">
        <v>0</v>
      </c>
      <c r="AA219" s="5" t="str">
        <f aca="false">IF(Y219&gt;Z219,"Win",IF(Y219&lt;Z219,"Loss","Draw"))</f>
        <v>Win</v>
      </c>
      <c r="AB219" s="5" t="s">
        <v>98</v>
      </c>
      <c r="AC219" s="5" t="s">
        <v>99</v>
      </c>
      <c r="AD219" s="5" t="s">
        <v>595</v>
      </c>
      <c r="AE219" s="5" t="s">
        <v>964</v>
      </c>
      <c r="AF219" s="5" t="str">
        <f aca="false">IF(AD219&lt;AE219,AD219,AE219)</f>
        <v>Arrows, Bandit, Battle Ram, Golden Knight, Mega Knight, Mother Witch, Ronin, Skeleton Dragons</v>
      </c>
      <c r="AG219" s="5" t="str">
        <f aca="false">IF(AD219&lt;AE219,AE219,AD219)</f>
        <v>Baby Dragon, Barbarian Barrel, Goblin Cage, Golem, Lightning, Mega Minion, Ronin, Tornado</v>
      </c>
      <c r="AH219" s="5" t="str">
        <f aca="false">IF(AD219=AF219,AA219,IF(AA219="Win","Loss",IF(AA219="Loss","Win","Draw")))</f>
        <v>Win</v>
      </c>
      <c r="AI219" s="5" t="s">
        <v>102</v>
      </c>
    </row>
    <row r="220" customFormat="false" ht="15" hidden="false" customHeight="true" outlineLevel="0" collapsed="false">
      <c r="A220" s="5" t="s">
        <v>960</v>
      </c>
      <c r="B220" s="5" t="n">
        <v>2</v>
      </c>
      <c r="C220" s="5" t="s">
        <v>945</v>
      </c>
      <c r="D220" s="5" t="s">
        <v>946</v>
      </c>
      <c r="E220" s="5" t="s">
        <v>961</v>
      </c>
      <c r="F220" s="5" t="s">
        <v>962</v>
      </c>
      <c r="G220" s="5" t="s">
        <v>965</v>
      </c>
      <c r="H220" s="5" t="s">
        <v>163</v>
      </c>
      <c r="I220" s="5" t="s">
        <v>92</v>
      </c>
      <c r="J220" s="5" t="s">
        <v>158</v>
      </c>
      <c r="K220" s="5" t="s">
        <v>90</v>
      </c>
      <c r="L220" s="5" t="s">
        <v>93</v>
      </c>
      <c r="M220" s="5" t="s">
        <v>159</v>
      </c>
      <c r="N220" s="5" t="s">
        <v>96</v>
      </c>
      <c r="O220" s="5" t="s">
        <v>94</v>
      </c>
      <c r="P220" s="5" t="s">
        <v>150</v>
      </c>
      <c r="Q220" s="5" t="s">
        <v>185</v>
      </c>
      <c r="R220" s="5" t="s">
        <v>563</v>
      </c>
      <c r="S220" s="5" t="s">
        <v>418</v>
      </c>
      <c r="T220" s="5" t="s">
        <v>440</v>
      </c>
      <c r="U220" s="5" t="s">
        <v>966</v>
      </c>
      <c r="V220" s="5" t="s">
        <v>109</v>
      </c>
      <c r="W220" s="5" t="s">
        <v>579</v>
      </c>
      <c r="X220" s="5" t="s">
        <v>651</v>
      </c>
      <c r="Y220" s="5" t="n">
        <v>1</v>
      </c>
      <c r="Z220" s="5" t="n">
        <v>0</v>
      </c>
      <c r="AA220" s="5" t="str">
        <f aca="false">IF(Y220&gt;Z220,"Win",IF(Y220&lt;Z220,"Loss","Draw"))</f>
        <v>Win</v>
      </c>
      <c r="AB220" s="5" t="s">
        <v>98</v>
      </c>
      <c r="AC220" s="5" t="s">
        <v>99</v>
      </c>
      <c r="AD220" s="5" t="s">
        <v>967</v>
      </c>
      <c r="AE220" s="5" t="s">
        <v>968</v>
      </c>
      <c r="AF220" s="5" t="str">
        <f aca="false">IF(AD220&lt;AE220,AD220,AE220)</f>
        <v>Bowler, Dart Goblin, Electro Spirit, Fireball, Minions, Mortar, Rascals, Skeleton Barrel</v>
      </c>
      <c r="AG220" s="5" t="str">
        <f aca="false">IF(AD220&lt;AE220,AE220,AD220)</f>
        <v>Elixir Golem, Executioner, Goblin Curse, Night Witch, Skeleton Army, Skeleton King, Void, Zap</v>
      </c>
      <c r="AH220" s="5" t="str">
        <f aca="false">IF(AD220=AF220,AA220,IF(AA220="Win","Loss",IF(AA220="Loss","Win","Draw")))</f>
        <v>Win</v>
      </c>
      <c r="AI220" s="5" t="s">
        <v>102</v>
      </c>
    </row>
    <row r="221" customFormat="false" ht="15" hidden="false" customHeight="true" outlineLevel="0" collapsed="false">
      <c r="A221" s="5" t="s">
        <v>969</v>
      </c>
      <c r="B221" s="5" t="n">
        <v>1</v>
      </c>
      <c r="C221" s="5" t="s">
        <v>945</v>
      </c>
      <c r="D221" s="5" t="s">
        <v>946</v>
      </c>
      <c r="E221" s="5" t="s">
        <v>970</v>
      </c>
      <c r="F221" s="5" t="s">
        <v>971</v>
      </c>
      <c r="G221" s="5" t="s">
        <v>972</v>
      </c>
      <c r="H221" s="5" t="s">
        <v>81</v>
      </c>
      <c r="I221" s="5" t="s">
        <v>127</v>
      </c>
      <c r="J221" s="5" t="s">
        <v>219</v>
      </c>
      <c r="K221" s="5" t="s">
        <v>124</v>
      </c>
      <c r="L221" s="5" t="s">
        <v>117</v>
      </c>
      <c r="M221" s="5" t="s">
        <v>133</v>
      </c>
      <c r="N221" s="5" t="s">
        <v>294</v>
      </c>
      <c r="O221" s="5" t="s">
        <v>173</v>
      </c>
      <c r="P221" s="5" t="s">
        <v>95</v>
      </c>
      <c r="Q221" s="5" t="s">
        <v>90</v>
      </c>
      <c r="R221" s="5" t="s">
        <v>158</v>
      </c>
      <c r="S221" s="5" t="s">
        <v>92</v>
      </c>
      <c r="T221" s="5" t="s">
        <v>93</v>
      </c>
      <c r="U221" s="5" t="s">
        <v>159</v>
      </c>
      <c r="V221" s="5" t="s">
        <v>96</v>
      </c>
      <c r="W221" s="5" t="s">
        <v>94</v>
      </c>
      <c r="X221" s="5" t="s">
        <v>125</v>
      </c>
      <c r="Y221" s="5" t="n">
        <v>1</v>
      </c>
      <c r="Z221" s="5" t="n">
        <v>0</v>
      </c>
      <c r="AA221" s="5" t="str">
        <f aca="false">IF(Y221&gt;Z221,"Win",IF(Y221&lt;Z221,"Loss","Draw"))</f>
        <v>Win</v>
      </c>
      <c r="AB221" s="5" t="s">
        <v>98</v>
      </c>
      <c r="AC221" s="5" t="s">
        <v>99</v>
      </c>
      <c r="AD221" s="5" t="s">
        <v>296</v>
      </c>
      <c r="AE221" s="5" t="s">
        <v>973</v>
      </c>
      <c r="AF221" s="5" t="str">
        <f aca="false">IF(AD221&lt;AE221,AD221,AE221)</f>
        <v>Barbarian Barrel, Battle Ram, Giant Skeleton, Mother Witch, Royal Ghost, Vines, Wizard, Zappies</v>
      </c>
      <c r="AG221" s="5" t="str">
        <f aca="false">IF(AD221&lt;AE221,AE221,AD221)</f>
        <v>Bowler, Cannon Cart, Dart Goblin, Fireball, Minions, Mortar, Rascals, Skeleton Barrel</v>
      </c>
      <c r="AH221" s="5" t="str">
        <f aca="false">IF(AD221=AF221,AA221,IF(AA221="Win","Loss",IF(AA221="Loss","Win","Draw")))</f>
        <v>Win</v>
      </c>
      <c r="AI221" s="5" t="s">
        <v>102</v>
      </c>
    </row>
    <row r="222" customFormat="false" ht="15" hidden="false" customHeight="true" outlineLevel="0" collapsed="false">
      <c r="A222" s="5" t="s">
        <v>969</v>
      </c>
      <c r="B222" s="5" t="n">
        <v>2</v>
      </c>
      <c r="C222" s="5" t="s">
        <v>945</v>
      </c>
      <c r="D222" s="5" t="s">
        <v>946</v>
      </c>
      <c r="E222" s="5" t="s">
        <v>970</v>
      </c>
      <c r="F222" s="5" t="s">
        <v>971</v>
      </c>
      <c r="G222" s="5" t="s">
        <v>974</v>
      </c>
      <c r="H222" s="5" t="s">
        <v>485</v>
      </c>
      <c r="I222" s="5" t="s">
        <v>82</v>
      </c>
      <c r="J222" s="5" t="s">
        <v>83</v>
      </c>
      <c r="K222" s="5" t="s">
        <v>87</v>
      </c>
      <c r="L222" s="5" t="s">
        <v>85</v>
      </c>
      <c r="M222" s="5" t="s">
        <v>86</v>
      </c>
      <c r="N222" s="5" t="s">
        <v>193</v>
      </c>
      <c r="O222" s="5" t="s">
        <v>118</v>
      </c>
      <c r="P222" s="5" t="s">
        <v>89</v>
      </c>
      <c r="Q222" s="5" t="s">
        <v>177</v>
      </c>
      <c r="R222" s="5" t="s">
        <v>337</v>
      </c>
      <c r="S222" s="5" t="s">
        <v>473</v>
      </c>
      <c r="T222" s="5" t="s">
        <v>294</v>
      </c>
      <c r="U222" s="5" t="s">
        <v>173</v>
      </c>
      <c r="V222" s="5" t="s">
        <v>474</v>
      </c>
      <c r="W222" s="5" t="s">
        <v>164</v>
      </c>
      <c r="X222" s="5" t="s">
        <v>130</v>
      </c>
      <c r="Y222" s="5" t="n">
        <v>1</v>
      </c>
      <c r="Z222" s="5" t="n">
        <v>0</v>
      </c>
      <c r="AA222" s="5" t="str">
        <f aca="false">IF(Y222&gt;Z222,"Win",IF(Y222&lt;Z222,"Loss","Draw"))</f>
        <v>Win</v>
      </c>
      <c r="AB222" s="5" t="s">
        <v>98</v>
      </c>
      <c r="AC222" s="5" t="s">
        <v>99</v>
      </c>
      <c r="AD222" s="5" t="s">
        <v>975</v>
      </c>
      <c r="AE222" s="5" t="s">
        <v>976</v>
      </c>
      <c r="AF222" s="5" t="str">
        <f aca="false">IF(AD222&lt;AE222,AD222,AE222)</f>
        <v>Arrows, Boss Bandit, Earthquake, Flying Machine, Royal Giant, Royal Recruits, Vines, Zappies</v>
      </c>
      <c r="AG222" s="5" t="str">
        <f aca="false">IF(AD222&lt;AE222,AE222,AD222)</f>
        <v>Guards, Ice Spirit, Lightning, Monk, Royal Hogs, Skeleton Dragons, Tesla, The Log</v>
      </c>
      <c r="AH222" s="5" t="str">
        <f aca="false">IF(AD222=AF222,AA222,IF(AA222="Win","Loss",IF(AA222="Loss","Win","Draw")))</f>
        <v>Loss</v>
      </c>
      <c r="AI222" s="5" t="s">
        <v>102</v>
      </c>
    </row>
    <row r="223" customFormat="false" ht="15" hidden="false" customHeight="true" outlineLevel="0" collapsed="false">
      <c r="A223" s="5" t="s">
        <v>977</v>
      </c>
      <c r="B223" s="5" t="n">
        <v>1</v>
      </c>
      <c r="C223" s="5" t="s">
        <v>945</v>
      </c>
      <c r="D223" s="5" t="s">
        <v>946</v>
      </c>
      <c r="E223" s="6" t="s">
        <v>978</v>
      </c>
      <c r="F223" s="5" t="s">
        <v>979</v>
      </c>
      <c r="G223" s="5" t="s">
        <v>980</v>
      </c>
      <c r="H223" s="5" t="s">
        <v>81</v>
      </c>
      <c r="I223" s="5" t="s">
        <v>92</v>
      </c>
      <c r="J223" s="5" t="s">
        <v>91</v>
      </c>
      <c r="K223" s="5" t="s">
        <v>90</v>
      </c>
      <c r="L223" s="5" t="s">
        <v>97</v>
      </c>
      <c r="M223" s="5" t="s">
        <v>93</v>
      </c>
      <c r="N223" s="5" t="s">
        <v>96</v>
      </c>
      <c r="O223" s="5" t="s">
        <v>94</v>
      </c>
      <c r="P223" s="5" t="s">
        <v>95</v>
      </c>
      <c r="Q223" s="5" t="s">
        <v>241</v>
      </c>
      <c r="R223" s="5" t="s">
        <v>128</v>
      </c>
      <c r="S223" s="5" t="s">
        <v>219</v>
      </c>
      <c r="T223" s="5" t="s">
        <v>133</v>
      </c>
      <c r="U223" s="5" t="s">
        <v>97</v>
      </c>
      <c r="V223" s="5" t="s">
        <v>223</v>
      </c>
      <c r="W223" s="5" t="s">
        <v>114</v>
      </c>
      <c r="X223" s="5" t="s">
        <v>85</v>
      </c>
      <c r="Y223" s="5" t="n">
        <v>1</v>
      </c>
      <c r="Z223" s="5" t="n">
        <v>0</v>
      </c>
      <c r="AA223" s="5" t="str">
        <f aca="false">IF(Y223&gt;Z223,"Win",IF(Y223&lt;Z223,"Loss","Draw"))</f>
        <v>Win</v>
      </c>
      <c r="AB223" s="5" t="s">
        <v>98</v>
      </c>
      <c r="AC223" s="5" t="s">
        <v>99</v>
      </c>
      <c r="AD223" s="5" t="s">
        <v>101</v>
      </c>
      <c r="AE223" s="5" t="s">
        <v>981</v>
      </c>
      <c r="AF223" s="5" t="str">
        <f aca="false">IF(AD223&lt;AE223,AD223,AE223)</f>
        <v>Barbarian Barrel, Fireball, Goblins, Minions, Mortar, Rascals, Ronin, Skeleton Barrel</v>
      </c>
      <c r="AG223" s="5" t="str">
        <f aca="false">IF(AD223&lt;AE223,AE223,AD223)</f>
        <v>Giant Snowball, Golden Knight, Knight, Lightning, Mother Witch, Ram Rider, Ronin, Wizard</v>
      </c>
      <c r="AH223" s="5" t="str">
        <f aca="false">IF(AD223=AF223,AA223,IF(AA223="Win","Loss",IF(AA223="Loss","Win","Draw")))</f>
        <v>Win</v>
      </c>
      <c r="AI223" s="5" t="s">
        <v>102</v>
      </c>
    </row>
    <row r="224" customFormat="false" ht="15" hidden="false" customHeight="true" outlineLevel="0" collapsed="false">
      <c r="A224" s="5" t="s">
        <v>977</v>
      </c>
      <c r="B224" s="5" t="n">
        <v>2</v>
      </c>
      <c r="C224" s="5" t="s">
        <v>945</v>
      </c>
      <c r="D224" s="5" t="s">
        <v>946</v>
      </c>
      <c r="E224" s="6" t="s">
        <v>978</v>
      </c>
      <c r="F224" s="5" t="s">
        <v>979</v>
      </c>
      <c r="G224" s="5" t="s">
        <v>982</v>
      </c>
      <c r="H224" s="5" t="s">
        <v>81</v>
      </c>
      <c r="I224" s="5" t="s">
        <v>84</v>
      </c>
      <c r="J224" s="5" t="s">
        <v>108</v>
      </c>
      <c r="K224" s="5" t="s">
        <v>114</v>
      </c>
      <c r="L224" s="5" t="s">
        <v>115</v>
      </c>
      <c r="M224" s="5" t="s">
        <v>138</v>
      </c>
      <c r="N224" s="5" t="s">
        <v>116</v>
      </c>
      <c r="O224" s="5" t="s">
        <v>119</v>
      </c>
      <c r="P224" s="5" t="s">
        <v>118</v>
      </c>
      <c r="Q224" s="5" t="s">
        <v>127</v>
      </c>
      <c r="R224" s="5" t="s">
        <v>202</v>
      </c>
      <c r="S224" s="5" t="s">
        <v>983</v>
      </c>
      <c r="T224" s="5" t="s">
        <v>93</v>
      </c>
      <c r="U224" s="5" t="s">
        <v>130</v>
      </c>
      <c r="V224" s="5" t="s">
        <v>132</v>
      </c>
      <c r="W224" s="5" t="s">
        <v>124</v>
      </c>
      <c r="X224" s="5" t="s">
        <v>131</v>
      </c>
      <c r="Y224" s="5" t="n">
        <v>1</v>
      </c>
      <c r="Z224" s="5" t="n">
        <v>0</v>
      </c>
      <c r="AA224" s="5" t="str">
        <f aca="false">IF(Y224&gt;Z224,"Win",IF(Y224&lt;Z224,"Loss","Draw"))</f>
        <v>Win</v>
      </c>
      <c r="AB224" s="5" t="s">
        <v>98</v>
      </c>
      <c r="AC224" s="5" t="s">
        <v>99</v>
      </c>
      <c r="AD224" s="5" t="s">
        <v>984</v>
      </c>
      <c r="AE224" s="5" t="s">
        <v>985</v>
      </c>
      <c r="AF224" s="5" t="str">
        <f aca="false">IF(AD224&lt;AE224,AD224,AE224)</f>
        <v>Archers, Dark Prince, Giant Snowball, Goblin Demolisher, Goblin Hut, Graveyard, Ice Spirit, Poison</v>
      </c>
      <c r="AG224" s="5" t="str">
        <f aca="false">IF(AD224&lt;AE224,AE224,AD224)</f>
        <v>Arrows, Bandit, Barbarians, Battle Ram, Electro Wizard, Fireball, Magic Archer, Royal Ghost</v>
      </c>
      <c r="AH224" s="5" t="str">
        <f aca="false">IF(AD224=AF224,AA224,IF(AA224="Win","Loss",IF(AA224="Loss","Win","Draw")))</f>
        <v>Win</v>
      </c>
      <c r="AI224" s="5" t="s">
        <v>102</v>
      </c>
    </row>
    <row r="225" customFormat="false" ht="15" hidden="false" customHeight="true" outlineLevel="0" collapsed="false">
      <c r="A225" s="5" t="s">
        <v>986</v>
      </c>
      <c r="B225" s="5" t="n">
        <v>1</v>
      </c>
      <c r="C225" s="5" t="s">
        <v>945</v>
      </c>
      <c r="D225" s="5" t="s">
        <v>946</v>
      </c>
      <c r="E225" s="5" t="s">
        <v>987</v>
      </c>
      <c r="F225" s="5" t="s">
        <v>988</v>
      </c>
      <c r="G225" s="5" t="s">
        <v>989</v>
      </c>
      <c r="H225" s="5" t="s">
        <v>81</v>
      </c>
      <c r="I225" s="5" t="s">
        <v>141</v>
      </c>
      <c r="J225" s="5" t="s">
        <v>95</v>
      </c>
      <c r="K225" s="5" t="s">
        <v>107</v>
      </c>
      <c r="L225" s="5" t="s">
        <v>177</v>
      </c>
      <c r="M225" s="5" t="s">
        <v>178</v>
      </c>
      <c r="N225" s="5" t="s">
        <v>93</v>
      </c>
      <c r="O225" s="5" t="s">
        <v>150</v>
      </c>
      <c r="P225" s="5" t="s">
        <v>143</v>
      </c>
      <c r="Q225" s="5" t="s">
        <v>152</v>
      </c>
      <c r="R225" s="5" t="s">
        <v>188</v>
      </c>
      <c r="S225" s="5" t="s">
        <v>128</v>
      </c>
      <c r="T225" s="5" t="s">
        <v>85</v>
      </c>
      <c r="U225" s="5" t="s">
        <v>306</v>
      </c>
      <c r="V225" s="5" t="s">
        <v>178</v>
      </c>
      <c r="W225" s="5" t="s">
        <v>307</v>
      </c>
      <c r="X225" s="5" t="s">
        <v>187</v>
      </c>
      <c r="Y225" s="5" t="n">
        <v>1</v>
      </c>
      <c r="Z225" s="5" t="n">
        <v>0</v>
      </c>
      <c r="AA225" s="5" t="str">
        <f aca="false">IF(Y225&gt;Z225,"Win",IF(Y225&lt;Z225,"Loss","Draw"))</f>
        <v>Win</v>
      </c>
      <c r="AB225" s="5" t="s">
        <v>98</v>
      </c>
      <c r="AC225" s="5" t="s">
        <v>99</v>
      </c>
      <c r="AD225" s="5" t="s">
        <v>180</v>
      </c>
      <c r="AE225" s="5" t="s">
        <v>990</v>
      </c>
      <c r="AF225" s="5" t="str">
        <f aca="false">IF(AD225&lt;AE225,AD225,AE225)</f>
        <v>Baby Dragon, Golden Knight, Golem, Ice Wizard, Lightning, Phoenix, Tombstone, Tornado</v>
      </c>
      <c r="AG225" s="5" t="str">
        <f aca="false">IF(AD225&lt;AE225,AE225,AD225)</f>
        <v>Barbarian Barrel, Electro Spirit, Fireball, Goblin Cage, Heal Spirit, Lumberjack, Phoenix, Royal Giant</v>
      </c>
      <c r="AH225" s="5" t="str">
        <f aca="false">IF(AD225=AF225,AA225,IF(AA225="Win","Loss",IF(AA225="Loss","Win","Draw")))</f>
        <v>Loss</v>
      </c>
      <c r="AI225" s="5" t="s">
        <v>102</v>
      </c>
    </row>
    <row r="226" customFormat="false" ht="15" hidden="false" customHeight="true" outlineLevel="0" collapsed="false">
      <c r="A226" s="5" t="s">
        <v>986</v>
      </c>
      <c r="B226" s="5" t="n">
        <v>2</v>
      </c>
      <c r="C226" s="5" t="s">
        <v>945</v>
      </c>
      <c r="D226" s="5" t="s">
        <v>946</v>
      </c>
      <c r="E226" s="5" t="s">
        <v>987</v>
      </c>
      <c r="F226" s="5" t="s">
        <v>988</v>
      </c>
      <c r="G226" s="5" t="s">
        <v>991</v>
      </c>
      <c r="H226" s="5" t="s">
        <v>81</v>
      </c>
      <c r="I226" s="5" t="s">
        <v>137</v>
      </c>
      <c r="J226" s="5" t="s">
        <v>194</v>
      </c>
      <c r="K226" s="5" t="s">
        <v>114</v>
      </c>
      <c r="L226" s="5" t="s">
        <v>97</v>
      </c>
      <c r="M226" s="5" t="s">
        <v>88</v>
      </c>
      <c r="N226" s="5" t="s">
        <v>116</v>
      </c>
      <c r="O226" s="5" t="s">
        <v>157</v>
      </c>
      <c r="P226" s="5" t="s">
        <v>234</v>
      </c>
      <c r="Q226" s="5" t="s">
        <v>90</v>
      </c>
      <c r="R226" s="5" t="s">
        <v>95</v>
      </c>
      <c r="S226" s="5" t="s">
        <v>92</v>
      </c>
      <c r="T226" s="5" t="s">
        <v>93</v>
      </c>
      <c r="U226" s="5" t="s">
        <v>125</v>
      </c>
      <c r="V226" s="5" t="s">
        <v>97</v>
      </c>
      <c r="W226" s="5" t="s">
        <v>96</v>
      </c>
      <c r="X226" s="5" t="s">
        <v>159</v>
      </c>
      <c r="Y226" s="5" t="n">
        <v>0</v>
      </c>
      <c r="Z226" s="5" t="n">
        <v>1</v>
      </c>
      <c r="AA226" s="5" t="str">
        <f aca="false">IF(Y226&gt;Z226,"Win",IF(Y226&lt;Z226,"Loss","Draw"))</f>
        <v>Loss</v>
      </c>
      <c r="AB226" s="5" t="s">
        <v>98</v>
      </c>
      <c r="AC226" s="5" t="s">
        <v>99</v>
      </c>
      <c r="AD226" s="5" t="s">
        <v>555</v>
      </c>
      <c r="AE226" s="5" t="s">
        <v>992</v>
      </c>
      <c r="AF226" s="5" t="str">
        <f aca="false">IF(AD226&lt;AE226,AD226,AE226)</f>
        <v>Archer Queen, Berserker, Bomb Tower, Fire Spirit, Giant Snowball, Goblin Drill, Poison, Ronin</v>
      </c>
      <c r="AG226" s="5" t="str">
        <f aca="false">IF(AD226&lt;AE226,AE226,AD226)</f>
        <v>Barbarian Barrel, Cannon Cart, Dart Goblin, Fireball, Minions, Mortar, Ronin, Skeleton Barrel</v>
      </c>
      <c r="AH226" s="5" t="str">
        <f aca="false">IF(AD226=AF226,AA226,IF(AA226="Win","Loss",IF(AA226="Loss","Win","Draw")))</f>
        <v>Loss</v>
      </c>
      <c r="AI226" s="5" t="s">
        <v>102</v>
      </c>
    </row>
    <row r="227" customFormat="false" ht="15" hidden="false" customHeight="true" outlineLevel="0" collapsed="false">
      <c r="A227" s="5" t="s">
        <v>986</v>
      </c>
      <c r="B227" s="5" t="n">
        <v>3</v>
      </c>
      <c r="C227" s="5" t="s">
        <v>945</v>
      </c>
      <c r="D227" s="5" t="s">
        <v>946</v>
      </c>
      <c r="E227" s="5" t="s">
        <v>987</v>
      </c>
      <c r="F227" s="5" t="s">
        <v>988</v>
      </c>
      <c r="G227" s="5" t="s">
        <v>993</v>
      </c>
      <c r="H227" s="5" t="s">
        <v>81</v>
      </c>
      <c r="I227" s="5" t="s">
        <v>124</v>
      </c>
      <c r="J227" s="5" t="s">
        <v>158</v>
      </c>
      <c r="K227" s="5" t="s">
        <v>129</v>
      </c>
      <c r="L227" s="5" t="s">
        <v>165</v>
      </c>
      <c r="M227" s="5" t="s">
        <v>133</v>
      </c>
      <c r="N227" s="5" t="s">
        <v>164</v>
      </c>
      <c r="O227" s="5" t="s">
        <v>173</v>
      </c>
      <c r="P227" s="5" t="s">
        <v>130</v>
      </c>
      <c r="Q227" s="5" t="s">
        <v>201</v>
      </c>
      <c r="R227" s="5" t="s">
        <v>202</v>
      </c>
      <c r="S227" s="5" t="s">
        <v>233</v>
      </c>
      <c r="T227" s="5" t="s">
        <v>89</v>
      </c>
      <c r="U227" s="5" t="s">
        <v>234</v>
      </c>
      <c r="V227" s="5" t="s">
        <v>111</v>
      </c>
      <c r="W227" s="5" t="s">
        <v>126</v>
      </c>
      <c r="X227" s="5" t="s">
        <v>157</v>
      </c>
      <c r="Y227" s="5" t="n">
        <v>3</v>
      </c>
      <c r="Z227" s="5" t="n">
        <v>0</v>
      </c>
      <c r="AA227" s="5" t="str">
        <f aca="false">IF(Y227&gt;Z227,"Win",IF(Y227&lt;Z227,"Loss","Draw"))</f>
        <v>Win</v>
      </c>
      <c r="AB227" s="5" t="s">
        <v>98</v>
      </c>
      <c r="AC227" s="5" t="s">
        <v>99</v>
      </c>
      <c r="AD227" s="5" t="s">
        <v>550</v>
      </c>
      <c r="AE227" s="5" t="s">
        <v>415</v>
      </c>
      <c r="AF227" s="5" t="str">
        <f aca="false">IF(AD227&lt;AE227,AD227,AE227)</f>
        <v>Arrows, Bowler, Earthquake, Hog Rider, Mega Knight, Mother Witch, Royal Ghost, Zappies</v>
      </c>
      <c r="AG227" s="5" t="str">
        <f aca="false">IF(AD227&lt;AE227,AE227,AD227)</f>
        <v>Bats, Bomb Tower, Fire Spirit, Magic Archer, Miner, Skeletons, The Log, Wall Breakers</v>
      </c>
      <c r="AH227" s="5" t="str">
        <f aca="false">IF(AD227=AF227,AA227,IF(AA227="Win","Loss",IF(AA227="Loss","Win","Draw")))</f>
        <v>Win</v>
      </c>
      <c r="AI227" s="5" t="s">
        <v>102</v>
      </c>
    </row>
    <row r="228" customFormat="false" ht="15" hidden="false" customHeight="true" outlineLevel="0" collapsed="false">
      <c r="A228" s="5" t="s">
        <v>994</v>
      </c>
      <c r="B228" s="5" t="n">
        <v>1</v>
      </c>
      <c r="C228" s="5" t="s">
        <v>945</v>
      </c>
      <c r="D228" s="5" t="s">
        <v>946</v>
      </c>
      <c r="E228" s="5" t="s">
        <v>198</v>
      </c>
      <c r="F228" s="5" t="s">
        <v>199</v>
      </c>
      <c r="G228" s="5" t="s">
        <v>995</v>
      </c>
      <c r="H228" s="5" t="s">
        <v>163</v>
      </c>
      <c r="I228" s="5" t="s">
        <v>82</v>
      </c>
      <c r="J228" s="5" t="s">
        <v>202</v>
      </c>
      <c r="K228" s="5" t="s">
        <v>87</v>
      </c>
      <c r="L228" s="5" t="s">
        <v>97</v>
      </c>
      <c r="M228" s="5" t="s">
        <v>85</v>
      </c>
      <c r="N228" s="5" t="s">
        <v>126</v>
      </c>
      <c r="O228" s="5" t="s">
        <v>150</v>
      </c>
      <c r="P228" s="5" t="s">
        <v>95</v>
      </c>
      <c r="Q228" s="5" t="s">
        <v>82</v>
      </c>
      <c r="R228" s="5" t="s">
        <v>83</v>
      </c>
      <c r="S228" s="5" t="s">
        <v>84</v>
      </c>
      <c r="T228" s="5" t="s">
        <v>93</v>
      </c>
      <c r="U228" s="5" t="s">
        <v>86</v>
      </c>
      <c r="V228" s="5" t="s">
        <v>119</v>
      </c>
      <c r="W228" s="5" t="s">
        <v>150</v>
      </c>
      <c r="X228" s="5" t="s">
        <v>89</v>
      </c>
      <c r="Y228" s="5" t="n">
        <v>0</v>
      </c>
      <c r="Z228" s="5" t="n">
        <v>1</v>
      </c>
      <c r="AA228" s="5" t="str">
        <f aca="false">IF(Y228&gt;Z228,"Win",IF(Y228&lt;Z228,"Loss","Draw"))</f>
        <v>Loss</v>
      </c>
      <c r="AB228" s="5" t="s">
        <v>98</v>
      </c>
      <c r="AC228" s="5" t="s">
        <v>99</v>
      </c>
      <c r="AD228" s="5" t="s">
        <v>492</v>
      </c>
      <c r="AE228" s="5" t="s">
        <v>996</v>
      </c>
      <c r="AF228" s="5" t="str">
        <f aca="false">IF(AD228&lt;AE228,AD228,AE228)</f>
        <v>Archers, Electro Spirit, Fireball, Goblin Hut, Monk, Royal Hogs, Skeleton Dragons, The Log</v>
      </c>
      <c r="AG228" s="5" t="str">
        <f aca="false">IF(AD228&lt;AE228,AE228,AD228)</f>
        <v>Barbarian Barrel, Electro Spirit, Lightning, Magic Archer, Ronin, Royal Hogs, Skeletons, Tesla</v>
      </c>
      <c r="AH228" s="5" t="str">
        <f aca="false">IF(AD228=AF228,AA228,IF(AA228="Win","Loss",IF(AA228="Loss","Win","Draw")))</f>
        <v>Win</v>
      </c>
      <c r="AI228" s="5" t="s">
        <v>102</v>
      </c>
    </row>
    <row r="229" customFormat="false" ht="15" hidden="false" customHeight="true" outlineLevel="0" collapsed="false">
      <c r="A229" s="5" t="s">
        <v>994</v>
      </c>
      <c r="B229" s="5" t="n">
        <v>2</v>
      </c>
      <c r="C229" s="5" t="s">
        <v>945</v>
      </c>
      <c r="D229" s="5" t="s">
        <v>946</v>
      </c>
      <c r="E229" s="5" t="s">
        <v>198</v>
      </c>
      <c r="F229" s="5" t="s">
        <v>199</v>
      </c>
      <c r="G229" s="5" t="s">
        <v>997</v>
      </c>
      <c r="H229" s="5" t="s">
        <v>81</v>
      </c>
      <c r="I229" s="5" t="s">
        <v>92</v>
      </c>
      <c r="J229" s="5" t="s">
        <v>91</v>
      </c>
      <c r="K229" s="5" t="s">
        <v>90</v>
      </c>
      <c r="L229" s="5" t="s">
        <v>125</v>
      </c>
      <c r="M229" s="5" t="s">
        <v>93</v>
      </c>
      <c r="N229" s="5" t="s">
        <v>96</v>
      </c>
      <c r="O229" s="5" t="s">
        <v>94</v>
      </c>
      <c r="P229" s="5" t="s">
        <v>89</v>
      </c>
      <c r="Q229" s="5" t="s">
        <v>129</v>
      </c>
      <c r="R229" s="5" t="s">
        <v>108</v>
      </c>
      <c r="S229" s="5" t="s">
        <v>113</v>
      </c>
      <c r="T229" s="5" t="s">
        <v>165</v>
      </c>
      <c r="U229" s="5" t="s">
        <v>133</v>
      </c>
      <c r="V229" s="5" t="s">
        <v>164</v>
      </c>
      <c r="W229" s="5" t="s">
        <v>173</v>
      </c>
      <c r="X229" s="5" t="s">
        <v>130</v>
      </c>
      <c r="Y229" s="5" t="n">
        <v>1</v>
      </c>
      <c r="Z229" s="5" t="n">
        <v>0</v>
      </c>
      <c r="AA229" s="5" t="str">
        <f aca="false">IF(Y229&gt;Z229,"Win",IF(Y229&lt;Z229,"Loss","Draw"))</f>
        <v>Win</v>
      </c>
      <c r="AB229" s="5" t="s">
        <v>98</v>
      </c>
      <c r="AC229" s="5" t="s">
        <v>99</v>
      </c>
      <c r="AD229" s="5" t="s">
        <v>519</v>
      </c>
      <c r="AE229" s="5" t="s">
        <v>998</v>
      </c>
      <c r="AF229" s="5" t="str">
        <f aca="false">IF(AD229&lt;AE229,AD229,AE229)</f>
        <v>Arrows, Dark Prince, Earthquake, Furnace, Hog Rider, Mega Knight, Mother Witch, Zappies</v>
      </c>
      <c r="AG229" s="5" t="str">
        <f aca="false">IF(AD229&lt;AE229,AE229,AD229)</f>
        <v>Cannon Cart, Fireball, Goblins, Minions, Mortar, Rascals, Skeleton Barrel, The Log</v>
      </c>
      <c r="AH229" s="5" t="str">
        <f aca="false">IF(AD229=AF229,AA229,IF(AA229="Win","Loss",IF(AA229="Loss","Win","Draw")))</f>
        <v>Loss</v>
      </c>
      <c r="AI229" s="5" t="s">
        <v>102</v>
      </c>
    </row>
    <row r="230" customFormat="false" ht="15" hidden="false" customHeight="true" outlineLevel="0" collapsed="false">
      <c r="A230" s="5" t="s">
        <v>994</v>
      </c>
      <c r="B230" s="5" t="n">
        <v>3</v>
      </c>
      <c r="C230" s="5" t="s">
        <v>945</v>
      </c>
      <c r="D230" s="5" t="s">
        <v>946</v>
      </c>
      <c r="E230" s="5" t="s">
        <v>198</v>
      </c>
      <c r="F230" s="5" t="s">
        <v>199</v>
      </c>
      <c r="G230" s="5" t="s">
        <v>999</v>
      </c>
      <c r="H230" s="5" t="s">
        <v>81</v>
      </c>
      <c r="I230" s="5" t="s">
        <v>201</v>
      </c>
      <c r="J230" s="5" t="s">
        <v>108</v>
      </c>
      <c r="K230" s="5" t="s">
        <v>203</v>
      </c>
      <c r="L230" s="5" t="s">
        <v>88</v>
      </c>
      <c r="M230" s="5" t="s">
        <v>159</v>
      </c>
      <c r="N230" s="5" t="s">
        <v>157</v>
      </c>
      <c r="O230" s="5" t="s">
        <v>204</v>
      </c>
      <c r="P230" s="5" t="s">
        <v>234</v>
      </c>
      <c r="Q230" s="5" t="s">
        <v>201</v>
      </c>
      <c r="R230" s="5" t="s">
        <v>202</v>
      </c>
      <c r="S230" s="5" t="s">
        <v>203</v>
      </c>
      <c r="T230" s="5" t="s">
        <v>97</v>
      </c>
      <c r="U230" s="5" t="s">
        <v>157</v>
      </c>
      <c r="V230" s="5" t="s">
        <v>118</v>
      </c>
      <c r="W230" s="5" t="s">
        <v>204</v>
      </c>
      <c r="X230" s="5" t="s">
        <v>87</v>
      </c>
      <c r="Y230" s="5" t="n">
        <v>0</v>
      </c>
      <c r="Z230" s="5" t="n">
        <v>1</v>
      </c>
      <c r="AA230" s="5" t="str">
        <f aca="false">IF(Y230&gt;Z230,"Win",IF(Y230&lt;Z230,"Loss","Draw"))</f>
        <v>Loss</v>
      </c>
      <c r="AB230" s="5" t="s">
        <v>98</v>
      </c>
      <c r="AC230" s="5" t="s">
        <v>99</v>
      </c>
      <c r="AD230" s="5" t="s">
        <v>1000</v>
      </c>
      <c r="AE230" s="5" t="s">
        <v>1001</v>
      </c>
      <c r="AF230" s="5" t="str">
        <f aca="false">IF(AD230&lt;AE230,AD230,AE230)</f>
        <v>Berserker, Bomb Tower, Dark Prince, Dart Goblin, Fire Spirit, Goblin Barrel, Royal Delivery, Wall Breakers</v>
      </c>
      <c r="AG230" s="5" t="str">
        <f aca="false">IF(AD230&lt;AE230,AE230,AD230)</f>
        <v>Fire Spirit, Goblin Barrel, Ice Spirit, Magic Archer, Ronin, Royal Delivery, Tesla, Wall Breakers</v>
      </c>
      <c r="AH230" s="5" t="str">
        <f aca="false">IF(AD230=AF230,AA230,IF(AA230="Win","Loss",IF(AA230="Loss","Win","Draw")))</f>
        <v>Loss</v>
      </c>
      <c r="AI230" s="5" t="s">
        <v>102</v>
      </c>
    </row>
    <row r="231" customFormat="false" ht="15" hidden="false" customHeight="true" outlineLevel="0" collapsed="false">
      <c r="A231" s="5" t="s">
        <v>1002</v>
      </c>
      <c r="B231" s="5" t="n">
        <v>1</v>
      </c>
      <c r="C231" s="5" t="s">
        <v>945</v>
      </c>
      <c r="D231" s="5" t="s">
        <v>946</v>
      </c>
      <c r="E231" s="5" t="s">
        <v>1003</v>
      </c>
      <c r="F231" s="5" t="s">
        <v>1004</v>
      </c>
      <c r="G231" s="5" t="s">
        <v>1005</v>
      </c>
      <c r="H231" s="5" t="s">
        <v>163</v>
      </c>
      <c r="I231" s="5" t="s">
        <v>127</v>
      </c>
      <c r="J231" s="5" t="s">
        <v>128</v>
      </c>
      <c r="K231" s="5" t="s">
        <v>129</v>
      </c>
      <c r="L231" s="5" t="s">
        <v>133</v>
      </c>
      <c r="M231" s="5" t="s">
        <v>86</v>
      </c>
      <c r="N231" s="5" t="s">
        <v>131</v>
      </c>
      <c r="O231" s="5" t="s">
        <v>173</v>
      </c>
      <c r="P231" s="5" t="s">
        <v>130</v>
      </c>
      <c r="Q231" s="5" t="s">
        <v>82</v>
      </c>
      <c r="R231" s="5" t="s">
        <v>202</v>
      </c>
      <c r="S231" s="5" t="s">
        <v>87</v>
      </c>
      <c r="T231" s="5" t="s">
        <v>150</v>
      </c>
      <c r="U231" s="5" t="s">
        <v>126</v>
      </c>
      <c r="V231" s="5" t="s">
        <v>95</v>
      </c>
      <c r="W231" s="5" t="s">
        <v>85</v>
      </c>
      <c r="X231" s="5" t="s">
        <v>97</v>
      </c>
      <c r="Y231" s="5" t="n">
        <v>1</v>
      </c>
      <c r="Z231" s="5" t="n">
        <v>0</v>
      </c>
      <c r="AA231" s="5" t="str">
        <f aca="false">IF(Y231&gt;Z231,"Win",IF(Y231&lt;Z231,"Loss","Draw"))</f>
        <v>Win</v>
      </c>
      <c r="AB231" s="5" t="s">
        <v>98</v>
      </c>
      <c r="AC231" s="5" t="s">
        <v>99</v>
      </c>
      <c r="AD231" s="5" t="s">
        <v>796</v>
      </c>
      <c r="AE231" s="5" t="s">
        <v>492</v>
      </c>
      <c r="AF231" s="5" t="str">
        <f aca="false">IF(AD231&lt;AE231,AD231,AE231)</f>
        <v>Arrows, Bandit, Battle Ram, Golden Knight, Mega Knight, Mother Witch, Skeleton Dragons, Zappies</v>
      </c>
      <c r="AG231" s="5" t="str">
        <f aca="false">IF(AD231&lt;AE231,AE231,AD231)</f>
        <v>Barbarian Barrel, Electro Spirit, Lightning, Magic Archer, Ronin, Royal Hogs, Skeletons, Tesla</v>
      </c>
      <c r="AH231" s="5" t="str">
        <f aca="false">IF(AD231=AF231,AA231,IF(AA231="Win","Loss",IF(AA231="Loss","Win","Draw")))</f>
        <v>Win</v>
      </c>
      <c r="AI231" s="5" t="s">
        <v>102</v>
      </c>
    </row>
    <row r="232" customFormat="false" ht="15" hidden="false" customHeight="true" outlineLevel="0" collapsed="false">
      <c r="A232" s="5" t="s">
        <v>1002</v>
      </c>
      <c r="B232" s="5" t="n">
        <v>2</v>
      </c>
      <c r="C232" s="5" t="s">
        <v>945</v>
      </c>
      <c r="D232" s="5" t="s">
        <v>946</v>
      </c>
      <c r="E232" s="5" t="s">
        <v>1003</v>
      </c>
      <c r="F232" s="5" t="s">
        <v>1004</v>
      </c>
      <c r="G232" s="5" t="s">
        <v>1006</v>
      </c>
      <c r="H232" s="5" t="s">
        <v>163</v>
      </c>
      <c r="I232" s="5" t="s">
        <v>177</v>
      </c>
      <c r="J232" s="5" t="s">
        <v>91</v>
      </c>
      <c r="K232" s="5" t="s">
        <v>124</v>
      </c>
      <c r="L232" s="5" t="s">
        <v>257</v>
      </c>
      <c r="M232" s="5" t="s">
        <v>215</v>
      </c>
      <c r="N232" s="5" t="s">
        <v>93</v>
      </c>
      <c r="O232" s="5" t="s">
        <v>89</v>
      </c>
      <c r="P232" s="5" t="s">
        <v>143</v>
      </c>
      <c r="Q232" s="5" t="s">
        <v>90</v>
      </c>
      <c r="R232" s="5" t="s">
        <v>158</v>
      </c>
      <c r="S232" s="5" t="s">
        <v>92</v>
      </c>
      <c r="T232" s="5" t="s">
        <v>94</v>
      </c>
      <c r="U232" s="5" t="s">
        <v>93</v>
      </c>
      <c r="V232" s="5" t="s">
        <v>157</v>
      </c>
      <c r="W232" s="5" t="s">
        <v>580</v>
      </c>
      <c r="X232" s="5" t="s">
        <v>96</v>
      </c>
      <c r="Y232" s="5" t="n">
        <v>1</v>
      </c>
      <c r="Z232" s="5" t="n">
        <v>0</v>
      </c>
      <c r="AA232" s="5" t="str">
        <f aca="false">IF(Y232&gt;Z232,"Win",IF(Y232&lt;Z232,"Loss","Draw"))</f>
        <v>Win</v>
      </c>
      <c r="AB232" s="5" t="s">
        <v>98</v>
      </c>
      <c r="AC232" s="5" t="s">
        <v>99</v>
      </c>
      <c r="AD232" s="5" t="s">
        <v>1007</v>
      </c>
      <c r="AE232" s="5" t="s">
        <v>1008</v>
      </c>
      <c r="AF232" s="5" t="str">
        <f aca="false">IF(AD232&lt;AE232,AD232,AE232)</f>
        <v>Bowler, Fire Spirit, Fireball, Goblin Gang, Minions, Mortar, Rascals, Skeleton Barrel</v>
      </c>
      <c r="AG232" s="5" t="str">
        <f aca="false">IF(AD232&lt;AE232,AE232,AD232)</f>
        <v>Fireball, Fisherman, Goblins, Heal Spirit, Hunter, Royal Ghost, Royal Giant, The Log</v>
      </c>
      <c r="AH232" s="5" t="str">
        <f aca="false">IF(AD232=AF232,AA232,IF(AA232="Win","Loss",IF(AA232="Loss","Win","Draw")))</f>
        <v>Loss</v>
      </c>
      <c r="AI232" s="5" t="s">
        <v>102</v>
      </c>
    </row>
    <row r="233" customFormat="false" ht="15" hidden="false" customHeight="true" outlineLevel="0" collapsed="false">
      <c r="A233" s="5" t="s">
        <v>1009</v>
      </c>
      <c r="B233" s="5" t="n">
        <v>1</v>
      </c>
      <c r="C233" s="5" t="s">
        <v>945</v>
      </c>
      <c r="D233" s="5" t="s">
        <v>946</v>
      </c>
      <c r="E233" s="5" t="s">
        <v>1010</v>
      </c>
      <c r="F233" s="5" t="s">
        <v>1011</v>
      </c>
      <c r="G233" s="5" t="s">
        <v>686</v>
      </c>
      <c r="H233" s="5" t="s">
        <v>163</v>
      </c>
      <c r="I233" s="5" t="s">
        <v>177</v>
      </c>
      <c r="J233" s="5" t="s">
        <v>188</v>
      </c>
      <c r="K233" s="5" t="s">
        <v>83</v>
      </c>
      <c r="L233" s="5" t="s">
        <v>133</v>
      </c>
      <c r="M233" s="5" t="s">
        <v>215</v>
      </c>
      <c r="N233" s="5" t="s">
        <v>93</v>
      </c>
      <c r="O233" s="5" t="s">
        <v>86</v>
      </c>
      <c r="P233" s="5" t="s">
        <v>95</v>
      </c>
      <c r="Q233" s="5" t="s">
        <v>233</v>
      </c>
      <c r="R233" s="5" t="s">
        <v>202</v>
      </c>
      <c r="S233" s="5" t="s">
        <v>201</v>
      </c>
      <c r="T233" s="5" t="s">
        <v>88</v>
      </c>
      <c r="U233" s="5" t="s">
        <v>234</v>
      </c>
      <c r="V233" s="5" t="s">
        <v>157</v>
      </c>
      <c r="W233" s="5" t="s">
        <v>111</v>
      </c>
      <c r="X233" s="5" t="s">
        <v>204</v>
      </c>
      <c r="Y233" s="5" t="n">
        <v>0</v>
      </c>
      <c r="Z233" s="5" t="n">
        <v>1</v>
      </c>
      <c r="AA233" s="5" t="str">
        <f aca="false">IF(Y233&gt;Z233,"Win",IF(Y233&lt;Z233,"Loss","Draw"))</f>
        <v>Loss</v>
      </c>
      <c r="AB233" s="5" t="s">
        <v>98</v>
      </c>
      <c r="AC233" s="5" t="s">
        <v>99</v>
      </c>
      <c r="AD233" s="5" t="s">
        <v>217</v>
      </c>
      <c r="AE233" s="5" t="s">
        <v>380</v>
      </c>
      <c r="AF233" s="5" t="str">
        <f aca="false">IF(AD233&lt;AE233,AD233,AE233)</f>
        <v>Barbarian Barrel, Fireball, Fisherman, Monk, Mother Witch, Royal Giant, Skeleton Dragons, Tombstone</v>
      </c>
      <c r="AG233" s="5" t="str">
        <f aca="false">IF(AD233&lt;AE233,AE233,AD233)</f>
        <v>Bats, Berserker, Bomb Tower, Fire Spirit, Magic Archer, Miner, Royal Delivery, Wall Breakers</v>
      </c>
      <c r="AH233" s="5" t="str">
        <f aca="false">IF(AD233=AF233,AA233,IF(AA233="Win","Loss",IF(AA233="Loss","Win","Draw")))</f>
        <v>Loss</v>
      </c>
      <c r="AI233" s="5" t="s">
        <v>102</v>
      </c>
    </row>
    <row r="234" customFormat="false" ht="15" hidden="false" customHeight="true" outlineLevel="0" collapsed="false">
      <c r="A234" s="5" t="s">
        <v>1009</v>
      </c>
      <c r="B234" s="5" t="n">
        <v>2</v>
      </c>
      <c r="C234" s="5" t="s">
        <v>945</v>
      </c>
      <c r="D234" s="5" t="s">
        <v>946</v>
      </c>
      <c r="E234" s="5" t="s">
        <v>1010</v>
      </c>
      <c r="F234" s="5" t="s">
        <v>1011</v>
      </c>
      <c r="G234" s="5" t="s">
        <v>1012</v>
      </c>
      <c r="H234" s="5" t="s">
        <v>163</v>
      </c>
      <c r="I234" s="5" t="s">
        <v>201</v>
      </c>
      <c r="J234" s="5" t="s">
        <v>202</v>
      </c>
      <c r="K234" s="5" t="s">
        <v>233</v>
      </c>
      <c r="L234" s="5" t="s">
        <v>111</v>
      </c>
      <c r="M234" s="5" t="s">
        <v>88</v>
      </c>
      <c r="N234" s="5" t="s">
        <v>157</v>
      </c>
      <c r="O234" s="5" t="s">
        <v>204</v>
      </c>
      <c r="P234" s="5" t="s">
        <v>234</v>
      </c>
      <c r="Q234" s="5" t="s">
        <v>177</v>
      </c>
      <c r="R234" s="5" t="s">
        <v>83</v>
      </c>
      <c r="S234" s="5" t="s">
        <v>188</v>
      </c>
      <c r="T234" s="5" t="s">
        <v>93</v>
      </c>
      <c r="U234" s="5" t="s">
        <v>215</v>
      </c>
      <c r="V234" s="5" t="s">
        <v>133</v>
      </c>
      <c r="W234" s="5" t="s">
        <v>86</v>
      </c>
      <c r="X234" s="5" t="s">
        <v>89</v>
      </c>
      <c r="Y234" s="5" t="n">
        <v>1</v>
      </c>
      <c r="Z234" s="5" t="n">
        <v>0</v>
      </c>
      <c r="AA234" s="5" t="str">
        <f aca="false">IF(Y234&gt;Z234,"Win",IF(Y234&lt;Z234,"Loss","Draw"))</f>
        <v>Win</v>
      </c>
      <c r="AB234" s="5" t="s">
        <v>98</v>
      </c>
      <c r="AC234" s="5" t="s">
        <v>99</v>
      </c>
      <c r="AD234" s="5" t="s">
        <v>380</v>
      </c>
      <c r="AE234" s="5" t="s">
        <v>494</v>
      </c>
      <c r="AF234" s="5" t="str">
        <f aca="false">IF(AD234&lt;AE234,AD234,AE234)</f>
        <v>Bats, Berserker, Bomb Tower, Fire Spirit, Magic Archer, Miner, Royal Delivery, Wall Breakers</v>
      </c>
      <c r="AG234" s="5" t="str">
        <f aca="false">IF(AD234&lt;AE234,AE234,AD234)</f>
        <v>Fireball, Fisherman, Monk, Mother Witch, Royal Giant, Skeleton Dragons, The Log, Tombstone</v>
      </c>
      <c r="AH234" s="5" t="str">
        <f aca="false">IF(AD234=AF234,AA234,IF(AA234="Win","Loss",IF(AA234="Loss","Win","Draw")))</f>
        <v>Win</v>
      </c>
      <c r="AI234" s="5" t="s">
        <v>102</v>
      </c>
    </row>
    <row r="235" customFormat="false" ht="15" hidden="false" customHeight="true" outlineLevel="0" collapsed="false">
      <c r="A235" s="5" t="s">
        <v>1009</v>
      </c>
      <c r="B235" s="5" t="n">
        <v>3</v>
      </c>
      <c r="C235" s="5" t="s">
        <v>945</v>
      </c>
      <c r="D235" s="5" t="s">
        <v>946</v>
      </c>
      <c r="E235" s="5" t="s">
        <v>1010</v>
      </c>
      <c r="F235" s="5" t="s">
        <v>1011</v>
      </c>
      <c r="G235" s="5" t="s">
        <v>1013</v>
      </c>
      <c r="H235" s="5" t="s">
        <v>163</v>
      </c>
      <c r="I235" s="5" t="s">
        <v>84</v>
      </c>
      <c r="J235" s="5" t="s">
        <v>158</v>
      </c>
      <c r="K235" s="5" t="s">
        <v>114</v>
      </c>
      <c r="L235" s="5" t="s">
        <v>115</v>
      </c>
      <c r="M235" s="5" t="s">
        <v>447</v>
      </c>
      <c r="N235" s="5" t="s">
        <v>97</v>
      </c>
      <c r="O235" s="5" t="s">
        <v>96</v>
      </c>
      <c r="P235" s="5" t="s">
        <v>130</v>
      </c>
      <c r="Q235" s="5" t="s">
        <v>90</v>
      </c>
      <c r="R235" s="5" t="s">
        <v>123</v>
      </c>
      <c r="S235" s="5" t="s">
        <v>124</v>
      </c>
      <c r="T235" s="5" t="s">
        <v>95</v>
      </c>
      <c r="U235" s="5" t="s">
        <v>125</v>
      </c>
      <c r="V235" s="5" t="s">
        <v>85</v>
      </c>
      <c r="W235" s="5" t="s">
        <v>96</v>
      </c>
      <c r="X235" s="5" t="s">
        <v>126</v>
      </c>
      <c r="Y235" s="5" t="n">
        <v>0</v>
      </c>
      <c r="Z235" s="5" t="n">
        <v>1</v>
      </c>
      <c r="AA235" s="5" t="str">
        <f aca="false">IF(Y235&gt;Z235,"Win",IF(Y235&lt;Z235,"Loss","Draw"))</f>
        <v>Loss</v>
      </c>
      <c r="AB235" s="5" t="s">
        <v>98</v>
      </c>
      <c r="AC235" s="5" t="s">
        <v>99</v>
      </c>
      <c r="AD235" s="5" t="s">
        <v>1014</v>
      </c>
      <c r="AE235" s="5" t="s">
        <v>134</v>
      </c>
      <c r="AF235" s="5" t="str">
        <f aca="false">IF(AD235&lt;AE235,AD235,AE235)</f>
        <v>Archers, Arrows, Bowler, Giant, Giant Snowball, Graveyard, Minions, Ronin</v>
      </c>
      <c r="AG235" s="5" t="str">
        <f aca="false">IF(AD235&lt;AE235,AE235,AD235)</f>
        <v>Barbarian Barrel, Cannon Cart, Goblinstein, Lightning, Minions, Mortar, Royal Ghost, Skeletons</v>
      </c>
      <c r="AH235" s="5" t="str">
        <f aca="false">IF(AD235=AF235,AA235,IF(AA235="Win","Loss",IF(AA235="Loss","Win","Draw")))</f>
        <v>Loss</v>
      </c>
      <c r="AI235" s="5" t="s">
        <v>102</v>
      </c>
    </row>
    <row r="236" customFormat="false" ht="15" hidden="false" customHeight="true" outlineLevel="0" collapsed="false">
      <c r="A236" s="5" t="s">
        <v>1015</v>
      </c>
      <c r="B236" s="5" t="n">
        <v>1</v>
      </c>
      <c r="C236" s="5" t="s">
        <v>945</v>
      </c>
      <c r="D236" s="5" t="s">
        <v>946</v>
      </c>
      <c r="E236" s="5" t="s">
        <v>1016</v>
      </c>
      <c r="F236" s="5" t="s">
        <v>1017</v>
      </c>
      <c r="G236" s="5" t="s">
        <v>1018</v>
      </c>
      <c r="H236" s="5" t="s">
        <v>391</v>
      </c>
      <c r="I236" s="5" t="s">
        <v>82</v>
      </c>
      <c r="J236" s="5" t="s">
        <v>83</v>
      </c>
      <c r="K236" s="5" t="s">
        <v>87</v>
      </c>
      <c r="L236" s="5" t="s">
        <v>85</v>
      </c>
      <c r="M236" s="5" t="s">
        <v>86</v>
      </c>
      <c r="N236" s="5" t="s">
        <v>193</v>
      </c>
      <c r="O236" s="5" t="s">
        <v>118</v>
      </c>
      <c r="P236" s="5" t="s">
        <v>89</v>
      </c>
      <c r="Q236" s="5" t="s">
        <v>203</v>
      </c>
      <c r="R236" s="5" t="s">
        <v>91</v>
      </c>
      <c r="S236" s="5" t="s">
        <v>201</v>
      </c>
      <c r="T236" s="5" t="s">
        <v>159</v>
      </c>
      <c r="U236" s="5" t="s">
        <v>157</v>
      </c>
      <c r="V236" s="5" t="s">
        <v>88</v>
      </c>
      <c r="W236" s="5" t="s">
        <v>209</v>
      </c>
      <c r="X236" s="5" t="s">
        <v>150</v>
      </c>
      <c r="Y236" s="5" t="n">
        <v>0</v>
      </c>
      <c r="Z236" s="5" t="n">
        <v>1</v>
      </c>
      <c r="AA236" s="5" t="str">
        <f aca="false">IF(Y236&gt;Z236,"Win",IF(Y236&lt;Z236,"Loss","Draw"))</f>
        <v>Loss</v>
      </c>
      <c r="AB236" s="5" t="s">
        <v>98</v>
      </c>
      <c r="AC236" s="5" t="s">
        <v>99</v>
      </c>
      <c r="AD236" s="5" t="s">
        <v>975</v>
      </c>
      <c r="AE236" s="5" t="s">
        <v>1019</v>
      </c>
      <c r="AF236" s="5" t="str">
        <f aca="false">IF(AD236&lt;AE236,AD236,AE236)</f>
        <v>Berserker, Dart Goblin, Electro Spirit, Fire Spirit, Goblin Barrel, Goblins, Inferno Tower, Wall Breakers</v>
      </c>
      <c r="AG236" s="5" t="str">
        <f aca="false">IF(AD236&lt;AE236,AE236,AD236)</f>
        <v>Guards, Ice Spirit, Lightning, Monk, Royal Hogs, Skeleton Dragons, Tesla, The Log</v>
      </c>
      <c r="AH236" s="5" t="str">
        <f aca="false">IF(AD236=AF236,AA236,IF(AA236="Win","Loss",IF(AA236="Loss","Win","Draw")))</f>
        <v>Win</v>
      </c>
      <c r="AI236" s="5" t="s">
        <v>102</v>
      </c>
    </row>
    <row r="237" customFormat="false" ht="15" hidden="false" customHeight="true" outlineLevel="0" collapsed="false">
      <c r="A237" s="5" t="s">
        <v>1015</v>
      </c>
      <c r="B237" s="5" t="n">
        <v>2</v>
      </c>
      <c r="C237" s="5" t="s">
        <v>945</v>
      </c>
      <c r="D237" s="5" t="s">
        <v>946</v>
      </c>
      <c r="E237" s="5" t="s">
        <v>1016</v>
      </c>
      <c r="F237" s="5" t="s">
        <v>1017</v>
      </c>
      <c r="G237" s="5" t="s">
        <v>1020</v>
      </c>
      <c r="H237" s="5" t="s">
        <v>81</v>
      </c>
      <c r="I237" s="5" t="s">
        <v>141</v>
      </c>
      <c r="J237" s="5" t="s">
        <v>95</v>
      </c>
      <c r="K237" s="5" t="s">
        <v>107</v>
      </c>
      <c r="L237" s="5" t="s">
        <v>177</v>
      </c>
      <c r="M237" s="5" t="s">
        <v>178</v>
      </c>
      <c r="N237" s="5" t="s">
        <v>93</v>
      </c>
      <c r="O237" s="5" t="s">
        <v>150</v>
      </c>
      <c r="P237" s="5" t="s">
        <v>143</v>
      </c>
      <c r="Q237" s="5" t="s">
        <v>114</v>
      </c>
      <c r="R237" s="5" t="s">
        <v>83</v>
      </c>
      <c r="S237" s="5" t="s">
        <v>137</v>
      </c>
      <c r="T237" s="5" t="s">
        <v>116</v>
      </c>
      <c r="U237" s="5" t="s">
        <v>126</v>
      </c>
      <c r="V237" s="5" t="s">
        <v>118</v>
      </c>
      <c r="W237" s="5" t="s">
        <v>153</v>
      </c>
      <c r="X237" s="5" t="s">
        <v>242</v>
      </c>
      <c r="Y237" s="5" t="n">
        <v>1</v>
      </c>
      <c r="Z237" s="5" t="n">
        <v>0</v>
      </c>
      <c r="AA237" s="5" t="str">
        <f aca="false">IF(Y237&gt;Z237,"Win",IF(Y237&lt;Z237,"Loss","Draw"))</f>
        <v>Win</v>
      </c>
      <c r="AB237" s="5" t="s">
        <v>98</v>
      </c>
      <c r="AC237" s="5" t="s">
        <v>99</v>
      </c>
      <c r="AD237" s="5" t="s">
        <v>180</v>
      </c>
      <c r="AE237" s="5" t="s">
        <v>1021</v>
      </c>
      <c r="AF237" s="5" t="str">
        <f aca="false">IF(AD237&lt;AE237,AD237,AE237)</f>
        <v>Barbarian Barrel, Electro Spirit, Fireball, Goblin Cage, Heal Spirit, Lumberjack, Phoenix, Royal Giant</v>
      </c>
      <c r="AG237" s="5" t="str">
        <f aca="false">IF(AD237&lt;AE237,AE237,AD237)</f>
        <v>Bomber, Cannon, Giant Snowball, Goblin Drill, Ice Spirit, Monk, Poison, Skeletons</v>
      </c>
      <c r="AH237" s="5" t="str">
        <f aca="false">IF(AD237=AF237,AA237,IF(AA237="Win","Loss",IF(AA237="Loss","Win","Draw")))</f>
        <v>Win</v>
      </c>
      <c r="AI237" s="5" t="s">
        <v>102</v>
      </c>
    </row>
    <row r="238" customFormat="false" ht="15" hidden="false" customHeight="true" outlineLevel="0" collapsed="false">
      <c r="A238" s="5" t="s">
        <v>1015</v>
      </c>
      <c r="B238" s="5" t="n">
        <v>3</v>
      </c>
      <c r="C238" s="5" t="s">
        <v>945</v>
      </c>
      <c r="D238" s="5" t="s">
        <v>946</v>
      </c>
      <c r="E238" s="5" t="s">
        <v>1016</v>
      </c>
      <c r="F238" s="5" t="s">
        <v>1017</v>
      </c>
      <c r="G238" s="5" t="s">
        <v>1022</v>
      </c>
      <c r="H238" s="5" t="s">
        <v>81</v>
      </c>
      <c r="I238" s="5" t="s">
        <v>84</v>
      </c>
      <c r="J238" s="5" t="s">
        <v>108</v>
      </c>
      <c r="K238" s="5" t="s">
        <v>114</v>
      </c>
      <c r="L238" s="5" t="s">
        <v>115</v>
      </c>
      <c r="M238" s="5" t="s">
        <v>138</v>
      </c>
      <c r="N238" s="5" t="s">
        <v>116</v>
      </c>
      <c r="O238" s="5" t="s">
        <v>119</v>
      </c>
      <c r="P238" s="5" t="s">
        <v>157</v>
      </c>
      <c r="Q238" s="5" t="s">
        <v>92</v>
      </c>
      <c r="R238" s="5" t="s">
        <v>95</v>
      </c>
      <c r="S238" s="5" t="s">
        <v>90</v>
      </c>
      <c r="T238" s="5" t="s">
        <v>159</v>
      </c>
      <c r="U238" s="5" t="s">
        <v>125</v>
      </c>
      <c r="V238" s="5" t="s">
        <v>93</v>
      </c>
      <c r="W238" s="5" t="s">
        <v>96</v>
      </c>
      <c r="X238" s="5" t="s">
        <v>94</v>
      </c>
      <c r="Y238" s="5" t="n">
        <v>0</v>
      </c>
      <c r="Z238" s="5" t="n">
        <v>3</v>
      </c>
      <c r="AA238" s="5" t="str">
        <f aca="false">IF(Y238&gt;Z238,"Win",IF(Y238&lt;Z238,"Loss","Draw"))</f>
        <v>Loss</v>
      </c>
      <c r="AB238" s="5" t="s">
        <v>98</v>
      </c>
      <c r="AC238" s="5" t="s">
        <v>99</v>
      </c>
      <c r="AD238" s="5" t="s">
        <v>1023</v>
      </c>
      <c r="AE238" s="5" t="s">
        <v>1024</v>
      </c>
      <c r="AF238" s="5" t="str">
        <f aca="false">IF(AD238&lt;AE238,AD238,AE238)</f>
        <v>Archers, Dark Prince, Fire Spirit, Giant Snowball, Goblin Demolisher, Goblin Hut, Graveyard, Poison</v>
      </c>
      <c r="AG238" s="5" t="str">
        <f aca="false">IF(AD238&lt;AE238,AE238,AD238)</f>
        <v>Barbarian Barrel, Cannon Cart, Dart Goblin, Fireball, Minions, Mortar, Rascals, Skeleton Barrel</v>
      </c>
      <c r="AH238" s="5" t="str">
        <f aca="false">IF(AD238=AF238,AA238,IF(AA238="Win","Loss",IF(AA238="Loss","Win","Draw")))</f>
        <v>Loss</v>
      </c>
      <c r="AI238" s="5" t="s">
        <v>102</v>
      </c>
    </row>
    <row r="239" customFormat="false" ht="15" hidden="false" customHeight="true" outlineLevel="0" collapsed="false">
      <c r="A239" s="5" t="s">
        <v>1025</v>
      </c>
      <c r="B239" s="5" t="n">
        <v>1</v>
      </c>
      <c r="C239" s="5" t="s">
        <v>945</v>
      </c>
      <c r="D239" s="5" t="s">
        <v>946</v>
      </c>
      <c r="E239" s="5" t="s">
        <v>547</v>
      </c>
      <c r="F239" s="5" t="s">
        <v>548</v>
      </c>
      <c r="G239" s="5" t="s">
        <v>1026</v>
      </c>
      <c r="H239" s="5" t="s">
        <v>163</v>
      </c>
      <c r="I239" s="5" t="s">
        <v>84</v>
      </c>
      <c r="J239" s="5" t="s">
        <v>95</v>
      </c>
      <c r="K239" s="5" t="s">
        <v>87</v>
      </c>
      <c r="L239" s="5" t="s">
        <v>115</v>
      </c>
      <c r="M239" s="5" t="s">
        <v>97</v>
      </c>
      <c r="N239" s="5" t="s">
        <v>88</v>
      </c>
      <c r="O239" s="5" t="s">
        <v>116</v>
      </c>
      <c r="P239" s="5" t="s">
        <v>118</v>
      </c>
      <c r="Q239" s="5" t="s">
        <v>233</v>
      </c>
      <c r="R239" s="5" t="s">
        <v>202</v>
      </c>
      <c r="S239" s="5" t="s">
        <v>201</v>
      </c>
      <c r="T239" s="5" t="s">
        <v>126</v>
      </c>
      <c r="U239" s="5" t="s">
        <v>153</v>
      </c>
      <c r="V239" s="5" t="s">
        <v>157</v>
      </c>
      <c r="W239" s="5" t="s">
        <v>111</v>
      </c>
      <c r="X239" s="5" t="s">
        <v>89</v>
      </c>
      <c r="Y239" s="5" t="n">
        <v>0</v>
      </c>
      <c r="Z239" s="5" t="n">
        <v>1</v>
      </c>
      <c r="AA239" s="5" t="str">
        <f aca="false">IF(Y239&gt;Z239,"Win",IF(Y239&lt;Z239,"Loss","Draw"))</f>
        <v>Loss</v>
      </c>
      <c r="AB239" s="5" t="s">
        <v>98</v>
      </c>
      <c r="AC239" s="5" t="s">
        <v>99</v>
      </c>
      <c r="AD239" s="5" t="s">
        <v>1027</v>
      </c>
      <c r="AE239" s="5" t="s">
        <v>1028</v>
      </c>
      <c r="AF239" s="5" t="str">
        <f aca="false">IF(AD239&lt;AE239,AD239,AE239)</f>
        <v>Archers, Barbarian Barrel, Berserker, Graveyard, Ice Spirit, Poison, Ronin, Tesla</v>
      </c>
      <c r="AG239" s="5" t="str">
        <f aca="false">IF(AD239&lt;AE239,AE239,AD239)</f>
        <v>Bats, Cannon, Fire Spirit, Magic Archer, Miner, Skeletons, The Log, Wall Breakers</v>
      </c>
      <c r="AH239" s="5" t="str">
        <f aca="false">IF(AD239=AF239,AA239,IF(AA239="Win","Loss",IF(AA239="Loss","Win","Draw")))</f>
        <v>Loss</v>
      </c>
      <c r="AI239" s="5" t="s">
        <v>102</v>
      </c>
    </row>
    <row r="240" customFormat="false" ht="15" hidden="false" customHeight="true" outlineLevel="0" collapsed="false">
      <c r="A240" s="5" t="s">
        <v>1025</v>
      </c>
      <c r="B240" s="5" t="n">
        <v>2</v>
      </c>
      <c r="C240" s="5" t="s">
        <v>945</v>
      </c>
      <c r="D240" s="5" t="s">
        <v>946</v>
      </c>
      <c r="E240" s="5" t="s">
        <v>547</v>
      </c>
      <c r="F240" s="5" t="s">
        <v>548</v>
      </c>
      <c r="G240" s="5" t="s">
        <v>1029</v>
      </c>
      <c r="H240" s="5" t="s">
        <v>163</v>
      </c>
      <c r="I240" s="5" t="s">
        <v>141</v>
      </c>
      <c r="J240" s="5" t="s">
        <v>158</v>
      </c>
      <c r="K240" s="5" t="s">
        <v>129</v>
      </c>
      <c r="L240" s="5" t="s">
        <v>165</v>
      </c>
      <c r="M240" s="5" t="s">
        <v>133</v>
      </c>
      <c r="N240" s="5" t="s">
        <v>164</v>
      </c>
      <c r="O240" s="5" t="s">
        <v>173</v>
      </c>
      <c r="P240" s="5" t="s">
        <v>130</v>
      </c>
      <c r="Q240" s="5" t="s">
        <v>84</v>
      </c>
      <c r="R240" s="5" t="s">
        <v>83</v>
      </c>
      <c r="S240" s="5" t="s">
        <v>82</v>
      </c>
      <c r="T240" s="5" t="s">
        <v>118</v>
      </c>
      <c r="U240" s="5" t="s">
        <v>85</v>
      </c>
      <c r="V240" s="5" t="s">
        <v>107</v>
      </c>
      <c r="W240" s="5" t="s">
        <v>95</v>
      </c>
      <c r="X240" s="5" t="s">
        <v>86</v>
      </c>
      <c r="Y240" s="5" t="n">
        <v>1</v>
      </c>
      <c r="Z240" s="5" t="n">
        <v>0</v>
      </c>
      <c r="AA240" s="5" t="str">
        <f aca="false">IF(Y240&gt;Z240,"Win",IF(Y240&lt;Z240,"Loss","Draw"))</f>
        <v>Win</v>
      </c>
      <c r="AB240" s="5" t="s">
        <v>98</v>
      </c>
      <c r="AC240" s="5" t="s">
        <v>99</v>
      </c>
      <c r="AD240" s="5" t="s">
        <v>821</v>
      </c>
      <c r="AE240" s="5" t="s">
        <v>1030</v>
      </c>
      <c r="AF240" s="5" t="str">
        <f aca="false">IF(AD240&lt;AE240,AD240,AE240)</f>
        <v>Archers, Barbarian Barrel, Goblin Cage, Ice Spirit, Lightning, Monk, Royal Hogs, Skeleton Dragons</v>
      </c>
      <c r="AG240" s="5" t="str">
        <f aca="false">IF(AD240&lt;AE240,AE240,AD240)</f>
        <v>Arrows, Bowler, Earthquake, Hog Rider, Lumberjack, Mega Knight, Mother Witch, Zappies</v>
      </c>
      <c r="AH240" s="5" t="str">
        <f aca="false">IF(AD240=AF240,AA240,IF(AA240="Win","Loss",IF(AA240="Loss","Win","Draw")))</f>
        <v>Loss</v>
      </c>
      <c r="AI240" s="5" t="s">
        <v>102</v>
      </c>
    </row>
    <row r="241" customFormat="false" ht="15" hidden="false" customHeight="true" outlineLevel="0" collapsed="false">
      <c r="A241" s="5" t="s">
        <v>1025</v>
      </c>
      <c r="B241" s="5" t="n">
        <v>3</v>
      </c>
      <c r="C241" s="5" t="s">
        <v>945</v>
      </c>
      <c r="D241" s="5" t="s">
        <v>946</v>
      </c>
      <c r="E241" s="5" t="s">
        <v>547</v>
      </c>
      <c r="F241" s="5" t="s">
        <v>548</v>
      </c>
      <c r="G241" s="5" t="s">
        <v>1031</v>
      </c>
      <c r="H241" s="5" t="s">
        <v>163</v>
      </c>
      <c r="I241" s="5" t="s">
        <v>90</v>
      </c>
      <c r="J241" s="5" t="s">
        <v>123</v>
      </c>
      <c r="K241" s="5" t="s">
        <v>124</v>
      </c>
      <c r="L241" s="5" t="s">
        <v>125</v>
      </c>
      <c r="M241" s="5" t="s">
        <v>85</v>
      </c>
      <c r="N241" s="5" t="s">
        <v>96</v>
      </c>
      <c r="O241" s="5" t="s">
        <v>126</v>
      </c>
      <c r="P241" s="5" t="s">
        <v>89</v>
      </c>
      <c r="Q241" s="5" t="s">
        <v>137</v>
      </c>
      <c r="R241" s="5" t="s">
        <v>108</v>
      </c>
      <c r="S241" s="5" t="s">
        <v>114</v>
      </c>
      <c r="T241" s="5" t="s">
        <v>88</v>
      </c>
      <c r="U241" s="5" t="s">
        <v>116</v>
      </c>
      <c r="V241" s="5" t="s">
        <v>87</v>
      </c>
      <c r="W241" s="5" t="s">
        <v>242</v>
      </c>
      <c r="X241" s="5" t="s">
        <v>150</v>
      </c>
      <c r="Y241" s="5" t="n">
        <v>0</v>
      </c>
      <c r="Z241" s="5" t="n">
        <v>1</v>
      </c>
      <c r="AA241" s="5" t="str">
        <f aca="false">IF(Y241&gt;Z241,"Win",IF(Y241&lt;Z241,"Loss","Draw"))</f>
        <v>Loss</v>
      </c>
      <c r="AB241" s="5" t="s">
        <v>98</v>
      </c>
      <c r="AC241" s="5" t="s">
        <v>99</v>
      </c>
      <c r="AD241" s="5" t="s">
        <v>1032</v>
      </c>
      <c r="AE241" s="5" t="s">
        <v>1033</v>
      </c>
      <c r="AF241" s="5" t="str">
        <f aca="false">IF(AD241&lt;AE241,AD241,AE241)</f>
        <v>Berserker, Bomber, Dark Prince, Electro Spirit, Giant Snowball, Goblin Drill, Poison, Tesla</v>
      </c>
      <c r="AG241" s="5" t="str">
        <f aca="false">IF(AD241&lt;AE241,AE241,AD241)</f>
        <v>Cannon Cart, Goblinstein, Lightning, Minions, Mortar, Royal Ghost, Skeletons, The Log</v>
      </c>
      <c r="AH241" s="5" t="str">
        <f aca="false">IF(AD241=AF241,AA241,IF(AA241="Win","Loss",IF(AA241="Loss","Win","Draw")))</f>
        <v>Win</v>
      </c>
      <c r="AI241" s="5" t="s">
        <v>102</v>
      </c>
    </row>
    <row r="242" customFormat="false" ht="15" hidden="false" customHeight="true" outlineLevel="0" collapsed="false">
      <c r="A242" s="5" t="s">
        <v>1034</v>
      </c>
      <c r="B242" s="5" t="n">
        <v>1</v>
      </c>
      <c r="C242" s="5" t="s">
        <v>726</v>
      </c>
      <c r="D242" s="5" t="s">
        <v>727</v>
      </c>
      <c r="E242" s="5" t="s">
        <v>567</v>
      </c>
      <c r="F242" s="5" t="s">
        <v>568</v>
      </c>
      <c r="G242" s="5" t="s">
        <v>1035</v>
      </c>
      <c r="H242" s="5" t="s">
        <v>163</v>
      </c>
      <c r="I242" s="5" t="s">
        <v>177</v>
      </c>
      <c r="J242" s="5" t="s">
        <v>95</v>
      </c>
      <c r="K242" s="5" t="s">
        <v>124</v>
      </c>
      <c r="L242" s="5" t="s">
        <v>257</v>
      </c>
      <c r="M242" s="5" t="s">
        <v>150</v>
      </c>
      <c r="N242" s="5" t="s">
        <v>126</v>
      </c>
      <c r="O242" s="5" t="s">
        <v>93</v>
      </c>
      <c r="P242" s="5" t="s">
        <v>215</v>
      </c>
      <c r="Q242" s="5" t="s">
        <v>92</v>
      </c>
      <c r="R242" s="5" t="s">
        <v>91</v>
      </c>
      <c r="S242" s="5" t="s">
        <v>90</v>
      </c>
      <c r="T242" s="5" t="s">
        <v>97</v>
      </c>
      <c r="U242" s="5" t="s">
        <v>93</v>
      </c>
      <c r="V242" s="5" t="s">
        <v>159</v>
      </c>
      <c r="W242" s="5" t="s">
        <v>94</v>
      </c>
      <c r="X242" s="5" t="s">
        <v>95</v>
      </c>
      <c r="Y242" s="5" t="n">
        <v>0</v>
      </c>
      <c r="Z242" s="5" t="n">
        <v>3</v>
      </c>
      <c r="AA242" s="5" t="str">
        <f aca="false">IF(Y242&gt;Z242,"Win",IF(Y242&lt;Z242,"Loss","Draw"))</f>
        <v>Loss</v>
      </c>
      <c r="AB242" s="5" t="s">
        <v>98</v>
      </c>
      <c r="AC242" s="5" t="s">
        <v>99</v>
      </c>
      <c r="AD242" s="5" t="s">
        <v>429</v>
      </c>
      <c r="AE242" s="5" t="s">
        <v>1036</v>
      </c>
      <c r="AF242" s="5" t="str">
        <f aca="false">IF(AD242&lt;AE242,AD242,AE242)</f>
        <v>Barbarian Barrel, Dart Goblin, Fireball, Goblins, Mortar, Rascals, Ronin, Skeleton Barrel</v>
      </c>
      <c r="AG242" s="5" t="str">
        <f aca="false">IF(AD242&lt;AE242,AE242,AD242)</f>
        <v>Barbarian Barrel, Electro Spirit, Fireball, Fisherman, Hunter, Royal Ghost, Royal Giant, Skeletons</v>
      </c>
      <c r="AH242" s="5" t="str">
        <f aca="false">IF(AD242=AF242,AA242,IF(AA242="Win","Loss",IF(AA242="Loss","Win","Draw")))</f>
        <v>Win</v>
      </c>
      <c r="AI242" s="5" t="s">
        <v>297</v>
      </c>
    </row>
    <row r="243" customFormat="false" ht="15" hidden="false" customHeight="true" outlineLevel="0" collapsed="false">
      <c r="A243" s="5" t="s">
        <v>1034</v>
      </c>
      <c r="B243" s="5" t="n">
        <v>2</v>
      </c>
      <c r="C243" s="5" t="s">
        <v>726</v>
      </c>
      <c r="D243" s="5" t="s">
        <v>727</v>
      </c>
      <c r="E243" s="5" t="s">
        <v>567</v>
      </c>
      <c r="F243" s="5" t="s">
        <v>568</v>
      </c>
      <c r="G243" s="5" t="s">
        <v>1037</v>
      </c>
      <c r="H243" s="5" t="s">
        <v>163</v>
      </c>
      <c r="I243" s="5" t="s">
        <v>129</v>
      </c>
      <c r="J243" s="5" t="s">
        <v>128</v>
      </c>
      <c r="K243" s="5" t="s">
        <v>127</v>
      </c>
      <c r="L243" s="5" t="s">
        <v>97</v>
      </c>
      <c r="M243" s="5" t="s">
        <v>131</v>
      </c>
      <c r="N243" s="5" t="s">
        <v>86</v>
      </c>
      <c r="O243" s="5" t="s">
        <v>133</v>
      </c>
      <c r="P243" s="5" t="s">
        <v>130</v>
      </c>
      <c r="Q243" s="5" t="s">
        <v>82</v>
      </c>
      <c r="R243" s="5" t="s">
        <v>83</v>
      </c>
      <c r="S243" s="5" t="s">
        <v>87</v>
      </c>
      <c r="T243" s="5" t="s">
        <v>85</v>
      </c>
      <c r="U243" s="5" t="s">
        <v>86</v>
      </c>
      <c r="V243" s="5" t="s">
        <v>126</v>
      </c>
      <c r="W243" s="5" t="s">
        <v>118</v>
      </c>
      <c r="X243" s="5" t="s">
        <v>89</v>
      </c>
      <c r="Y243" s="5" t="n">
        <v>1</v>
      </c>
      <c r="Z243" s="5" t="n">
        <v>0</v>
      </c>
      <c r="AA243" s="5" t="str">
        <f aca="false">IF(Y243&gt;Z243,"Win",IF(Y243&lt;Z243,"Loss","Draw"))</f>
        <v>Win</v>
      </c>
      <c r="AB243" s="5" t="s">
        <v>98</v>
      </c>
      <c r="AC243" s="5" t="s">
        <v>99</v>
      </c>
      <c r="AD243" s="5" t="s">
        <v>595</v>
      </c>
      <c r="AE243" s="5" t="s">
        <v>1038</v>
      </c>
      <c r="AF243" s="5" t="str">
        <f aca="false">IF(AD243&lt;AE243,AD243,AE243)</f>
        <v>Arrows, Bandit, Battle Ram, Golden Knight, Mega Knight, Mother Witch, Ronin, Skeleton Dragons</v>
      </c>
      <c r="AG243" s="5" t="str">
        <f aca="false">IF(AD243&lt;AE243,AE243,AD243)</f>
        <v>Ice Spirit, Lightning, Monk, Royal Hogs, Skeleton Dragons, Skeletons, Tesla, The Log</v>
      </c>
      <c r="AH243" s="5" t="str">
        <f aca="false">IF(AD243=AF243,AA243,IF(AA243="Win","Loss",IF(AA243="Loss","Win","Draw")))</f>
        <v>Win</v>
      </c>
      <c r="AI243" s="5" t="s">
        <v>297</v>
      </c>
    </row>
    <row r="244" customFormat="false" ht="15" hidden="false" customHeight="true" outlineLevel="0" collapsed="false">
      <c r="A244" s="5" t="s">
        <v>1034</v>
      </c>
      <c r="B244" s="5" t="n">
        <v>3</v>
      </c>
      <c r="C244" s="5" t="s">
        <v>726</v>
      </c>
      <c r="D244" s="5" t="s">
        <v>727</v>
      </c>
      <c r="E244" s="5" t="s">
        <v>567</v>
      </c>
      <c r="F244" s="5" t="s">
        <v>568</v>
      </c>
      <c r="G244" s="5" t="s">
        <v>1039</v>
      </c>
      <c r="H244" s="5" t="s">
        <v>485</v>
      </c>
      <c r="I244" s="5" t="s">
        <v>82</v>
      </c>
      <c r="J244" s="5" t="s">
        <v>194</v>
      </c>
      <c r="K244" s="5" t="s">
        <v>153</v>
      </c>
      <c r="L244" s="5" t="s">
        <v>164</v>
      </c>
      <c r="M244" s="5" t="s">
        <v>118</v>
      </c>
      <c r="N244" s="5" t="s">
        <v>88</v>
      </c>
      <c r="O244" s="5" t="s">
        <v>89</v>
      </c>
      <c r="P244" s="5" t="s">
        <v>204</v>
      </c>
      <c r="Q244" s="5" t="s">
        <v>84</v>
      </c>
      <c r="R244" s="5" t="s">
        <v>158</v>
      </c>
      <c r="S244" s="5" t="s">
        <v>114</v>
      </c>
      <c r="T244" s="5" t="s">
        <v>115</v>
      </c>
      <c r="U244" s="5" t="s">
        <v>447</v>
      </c>
      <c r="V244" s="5" t="s">
        <v>440</v>
      </c>
      <c r="W244" s="5" t="s">
        <v>96</v>
      </c>
      <c r="X244" s="5" t="s">
        <v>130</v>
      </c>
      <c r="Y244" s="5" t="n">
        <v>0</v>
      </c>
      <c r="Z244" s="5" t="n">
        <v>1</v>
      </c>
      <c r="AA244" s="5" t="str">
        <f aca="false">IF(Y244&gt;Z244,"Win",IF(Y244&lt;Z244,"Loss","Draw"))</f>
        <v>Loss</v>
      </c>
      <c r="AB244" s="5" t="s">
        <v>98</v>
      </c>
      <c r="AC244" s="5" t="s">
        <v>99</v>
      </c>
      <c r="AD244" s="5" t="s">
        <v>1040</v>
      </c>
      <c r="AE244" s="5" t="s">
        <v>1041</v>
      </c>
      <c r="AF244" s="5" t="str">
        <f aca="false">IF(AD244&lt;AE244,AD244,AE244)</f>
        <v>Archer Queen, Berserker, Cannon, Earthquake, Ice Spirit, Royal Delivery, Royal Hogs, The Log</v>
      </c>
      <c r="AG244" s="5" t="str">
        <f aca="false">IF(AD244&lt;AE244,AE244,AD244)</f>
        <v>Archers, Arrows, Bowler, Giant, Giant Snowball, Graveyard, Minions, Night Witch</v>
      </c>
      <c r="AH244" s="5" t="str">
        <f aca="false">IF(AD244=AF244,AA244,IF(AA244="Win","Loss",IF(AA244="Loss","Win","Draw")))</f>
        <v>Loss</v>
      </c>
      <c r="AI244" s="5" t="s">
        <v>297</v>
      </c>
    </row>
    <row r="245" customFormat="false" ht="15" hidden="false" customHeight="true" outlineLevel="0" collapsed="false">
      <c r="A245" s="7" t="s">
        <v>1042</v>
      </c>
      <c r="B245" s="7" t="n">
        <v>1</v>
      </c>
      <c r="C245" s="7" t="s">
        <v>726</v>
      </c>
      <c r="D245" s="7" t="s">
        <v>727</v>
      </c>
      <c r="E245" s="7" t="s">
        <v>567</v>
      </c>
      <c r="F245" s="7" t="s">
        <v>568</v>
      </c>
      <c r="G245" s="7" t="s">
        <v>1043</v>
      </c>
      <c r="H245" s="7" t="s">
        <v>485</v>
      </c>
      <c r="I245" s="7" t="s">
        <v>90</v>
      </c>
      <c r="J245" s="7" t="s">
        <v>123</v>
      </c>
      <c r="K245" s="7" t="s">
        <v>124</v>
      </c>
      <c r="L245" s="7" t="s">
        <v>125</v>
      </c>
      <c r="M245" s="7" t="s">
        <v>85</v>
      </c>
      <c r="N245" s="7" t="s">
        <v>96</v>
      </c>
      <c r="O245" s="7" t="s">
        <v>126</v>
      </c>
      <c r="P245" s="7" t="s">
        <v>95</v>
      </c>
      <c r="Q245" s="7" t="s">
        <v>201</v>
      </c>
      <c r="R245" s="7" t="s">
        <v>202</v>
      </c>
      <c r="S245" s="7" t="s">
        <v>233</v>
      </c>
      <c r="T245" s="7" t="s">
        <v>111</v>
      </c>
      <c r="U245" s="7" t="s">
        <v>88</v>
      </c>
      <c r="V245" s="7" t="s">
        <v>157</v>
      </c>
      <c r="W245" s="7" t="s">
        <v>204</v>
      </c>
      <c r="X245" s="7" t="s">
        <v>234</v>
      </c>
      <c r="Y245" s="7" t="n">
        <v>0</v>
      </c>
      <c r="Z245" s="7" t="n">
        <v>1</v>
      </c>
      <c r="AA245" s="7" t="str">
        <f aca="false">IF(Y245&gt;Z245,"Win",IF(Y245&lt;Z245,"Loss","Draw"))</f>
        <v>Loss</v>
      </c>
      <c r="AB245" s="7" t="s">
        <v>99</v>
      </c>
      <c r="AC245" s="7" t="s">
        <v>99</v>
      </c>
      <c r="AD245" s="7" t="s">
        <v>134</v>
      </c>
      <c r="AE245" s="7" t="s">
        <v>380</v>
      </c>
      <c r="AF245" s="7" t="str">
        <f aca="false">IF(AD245&lt;AE245,AD245,AE245)</f>
        <v>Barbarian Barrel, Cannon Cart, Goblinstein, Lightning, Minions, Mortar, Royal Ghost, Skeletons</v>
      </c>
      <c r="AG245" s="7" t="str">
        <f aca="false">IF(AD245&lt;AE245,AE245,AD245)</f>
        <v>Bats, Berserker, Bomb Tower, Fire Spirit, Magic Archer, Miner, Royal Delivery, Wall Breakers</v>
      </c>
      <c r="AH245" s="7" t="str">
        <f aca="false">IF(AD245=AF245,AA245,IF(AA245="Win","Loss",IF(AA245="Loss","Win","Draw")))</f>
        <v>Loss</v>
      </c>
      <c r="AI245" s="7" t="s">
        <v>297</v>
      </c>
    </row>
    <row r="246" customFormat="false" ht="15" hidden="false" customHeight="true" outlineLevel="0" collapsed="false">
      <c r="A246" s="7" t="s">
        <v>1042</v>
      </c>
      <c r="B246" s="7" t="n">
        <v>2</v>
      </c>
      <c r="C246" s="7" t="s">
        <v>726</v>
      </c>
      <c r="D246" s="7" t="s">
        <v>727</v>
      </c>
      <c r="E246" s="7" t="s">
        <v>567</v>
      </c>
      <c r="F246" s="7" t="s">
        <v>568</v>
      </c>
      <c r="G246" s="7" t="s">
        <v>1044</v>
      </c>
      <c r="H246" s="7" t="s">
        <v>163</v>
      </c>
      <c r="I246" s="7" t="s">
        <v>84</v>
      </c>
      <c r="J246" s="7" t="s">
        <v>108</v>
      </c>
      <c r="K246" s="7" t="s">
        <v>114</v>
      </c>
      <c r="L246" s="7" t="s">
        <v>115</v>
      </c>
      <c r="M246" s="7" t="s">
        <v>116</v>
      </c>
      <c r="N246" s="7" t="s">
        <v>118</v>
      </c>
      <c r="O246" s="7" t="s">
        <v>138</v>
      </c>
      <c r="P246" s="7" t="s">
        <v>119</v>
      </c>
      <c r="Q246" s="7" t="s">
        <v>113</v>
      </c>
      <c r="R246" s="7" t="s">
        <v>95</v>
      </c>
      <c r="S246" s="7" t="s">
        <v>87</v>
      </c>
      <c r="T246" s="7" t="s">
        <v>115</v>
      </c>
      <c r="U246" s="7" t="s">
        <v>241</v>
      </c>
      <c r="V246" s="7" t="s">
        <v>116</v>
      </c>
      <c r="W246" s="7" t="s">
        <v>126</v>
      </c>
      <c r="X246" s="7" t="s">
        <v>118</v>
      </c>
      <c r="Y246" s="7" t="n">
        <v>0</v>
      </c>
      <c r="Z246" s="7" t="n">
        <v>1</v>
      </c>
      <c r="AA246" s="7" t="str">
        <f aca="false">IF(Y246&gt;Z246,"Win",IF(Y246&lt;Z246,"Loss","Draw"))</f>
        <v>Loss</v>
      </c>
      <c r="AB246" s="7" t="s">
        <v>99</v>
      </c>
      <c r="AC246" s="7" t="s">
        <v>99</v>
      </c>
      <c r="AD246" s="7" t="s">
        <v>984</v>
      </c>
      <c r="AE246" s="7" t="s">
        <v>776</v>
      </c>
      <c r="AF246" s="7" t="str">
        <f aca="false">IF(AD246&lt;AE246,AD246,AE246)</f>
        <v>Archers, Dark Prince, Giant Snowball, Goblin Demolisher, Goblin Hut, Graveyard, Ice Spirit, Poison</v>
      </c>
      <c r="AG246" s="7" t="str">
        <f aca="false">IF(AD246&lt;AE246,AE246,AD246)</f>
        <v>Barbarian Barrel, Furnace, Graveyard, Ice Spirit, Knight, Poison, Skeletons, Tesla</v>
      </c>
      <c r="AH246" s="7" t="str">
        <f aca="false">IF(AD246=AF246,AA246,IF(AA246="Win","Loss",IF(AA246="Loss","Win","Draw")))</f>
        <v>Loss</v>
      </c>
      <c r="AI246" s="7" t="s">
        <v>297</v>
      </c>
    </row>
    <row r="247" customFormat="false" ht="15" hidden="false" customHeight="true" outlineLevel="0" collapsed="false">
      <c r="A247" s="7" t="s">
        <v>1042</v>
      </c>
      <c r="B247" s="7" t="n">
        <v>3</v>
      </c>
      <c r="C247" s="7" t="s">
        <v>726</v>
      </c>
      <c r="D247" s="7" t="s">
        <v>727</v>
      </c>
      <c r="E247" s="7" t="s">
        <v>567</v>
      </c>
      <c r="F247" s="7" t="s">
        <v>568</v>
      </c>
      <c r="G247" s="7" t="s">
        <v>1045</v>
      </c>
      <c r="H247" s="7" t="s">
        <v>163</v>
      </c>
      <c r="I247" s="7" t="s">
        <v>82</v>
      </c>
      <c r="J247" s="7" t="s">
        <v>202</v>
      </c>
      <c r="K247" s="7" t="s">
        <v>87</v>
      </c>
      <c r="L247" s="7" t="s">
        <v>93</v>
      </c>
      <c r="M247" s="7" t="s">
        <v>150</v>
      </c>
      <c r="N247" s="7" t="s">
        <v>88</v>
      </c>
      <c r="O247" s="7" t="s">
        <v>89</v>
      </c>
      <c r="P247" s="7" t="s">
        <v>97</v>
      </c>
      <c r="Q247" s="7" t="s">
        <v>172</v>
      </c>
      <c r="R247" s="7" t="s">
        <v>91</v>
      </c>
      <c r="S247" s="7" t="s">
        <v>151</v>
      </c>
      <c r="T247" s="7" t="s">
        <v>165</v>
      </c>
      <c r="U247" s="7" t="s">
        <v>85</v>
      </c>
      <c r="V247" s="7" t="s">
        <v>119</v>
      </c>
      <c r="W247" s="7" t="s">
        <v>150</v>
      </c>
      <c r="X247" s="7" t="s">
        <v>89</v>
      </c>
      <c r="Y247" s="7" t="n">
        <v>1</v>
      </c>
      <c r="Z247" s="7" t="n">
        <v>0</v>
      </c>
      <c r="AA247" s="7" t="str">
        <f aca="false">IF(Y247&gt;Z247,"Win",IF(Y247&lt;Z247,"Loss","Draw"))</f>
        <v>Win</v>
      </c>
      <c r="AB247" s="7" t="s">
        <v>99</v>
      </c>
      <c r="AC247" s="7" t="s">
        <v>99</v>
      </c>
      <c r="AD247" s="7" t="s">
        <v>1046</v>
      </c>
      <c r="AE247" s="7" t="s">
        <v>1047</v>
      </c>
      <c r="AF247" s="7" t="str">
        <f aca="false">IF(AD247&lt;AE247,AD247,AE247)</f>
        <v>Berserker, Electro Spirit, Fireball, Magic Archer, Ronin, Royal Hogs, Tesla, The Log</v>
      </c>
      <c r="AG247" s="7" t="str">
        <f aca="false">IF(AD247&lt;AE247,AE247,AD247)</f>
        <v>Electro Spirit, Goblin Hut, Goblins, Hog Rider, Lightning, Mighty Miner, Musketeer, The Log</v>
      </c>
      <c r="AH247" s="7" t="str">
        <f aca="false">IF(AD247=AF247,AA247,IF(AA247="Win","Loss",IF(AA247="Loss","Win","Draw")))</f>
        <v>Win</v>
      </c>
      <c r="AI247" s="7" t="s">
        <v>297</v>
      </c>
    </row>
    <row r="248" customFormat="false" ht="15" hidden="false" customHeight="true" outlineLevel="0" collapsed="false">
      <c r="A248" s="7" t="s">
        <v>1048</v>
      </c>
      <c r="B248" s="7" t="n">
        <v>1</v>
      </c>
      <c r="C248" s="7" t="s">
        <v>726</v>
      </c>
      <c r="D248" s="7" t="s">
        <v>727</v>
      </c>
      <c r="E248" s="7" t="s">
        <v>567</v>
      </c>
      <c r="F248" s="7" t="s">
        <v>568</v>
      </c>
      <c r="G248" s="7" t="s">
        <v>1049</v>
      </c>
      <c r="H248" s="7" t="s">
        <v>485</v>
      </c>
      <c r="I248" s="7" t="s">
        <v>114</v>
      </c>
      <c r="J248" s="7" t="s">
        <v>91</v>
      </c>
      <c r="K248" s="7" t="s">
        <v>137</v>
      </c>
      <c r="L248" s="7" t="s">
        <v>116</v>
      </c>
      <c r="M248" s="7" t="s">
        <v>97</v>
      </c>
      <c r="N248" s="7" t="s">
        <v>242</v>
      </c>
      <c r="O248" s="7" t="s">
        <v>157</v>
      </c>
      <c r="P248" s="7" t="s">
        <v>87</v>
      </c>
      <c r="Q248" s="7" t="s">
        <v>137</v>
      </c>
      <c r="R248" s="7" t="s">
        <v>91</v>
      </c>
      <c r="S248" s="7" t="s">
        <v>114</v>
      </c>
      <c r="T248" s="7" t="s">
        <v>97</v>
      </c>
      <c r="U248" s="7" t="s">
        <v>116</v>
      </c>
      <c r="V248" s="7" t="s">
        <v>242</v>
      </c>
      <c r="W248" s="7" t="s">
        <v>118</v>
      </c>
      <c r="X248" s="7" t="s">
        <v>87</v>
      </c>
      <c r="Y248" s="7" t="n">
        <v>1</v>
      </c>
      <c r="Z248" s="7" t="n">
        <v>0</v>
      </c>
      <c r="AA248" s="7" t="str">
        <f aca="false">IF(Y248&gt;Z248,"Win",IF(Y248&lt;Z248,"Loss","Draw"))</f>
        <v>Win</v>
      </c>
      <c r="AB248" s="7" t="s">
        <v>99</v>
      </c>
      <c r="AC248" s="7" t="s">
        <v>99</v>
      </c>
      <c r="AD248" s="7" t="s">
        <v>321</v>
      </c>
      <c r="AE248" s="7" t="s">
        <v>1050</v>
      </c>
      <c r="AF248" s="7" t="str">
        <f aca="false">IF(AD248&lt;AE248,AD248,AE248)</f>
        <v>Bomber, Fire Spirit, Giant Snowball, Goblin Drill, Goblins, Poison, Ronin, Tesla</v>
      </c>
      <c r="AG248" s="7" t="str">
        <f aca="false">IF(AD248&lt;AE248,AE248,AD248)</f>
        <v>Bomber, Giant Snowball, Goblin Drill, Goblins, Ice Spirit, Poison, Ronin, Tesla</v>
      </c>
      <c r="AH248" s="7" t="str">
        <f aca="false">IF(AD248=AF248,AA248,IF(AA248="Win","Loss",IF(AA248="Loss","Win","Draw")))</f>
        <v>Win</v>
      </c>
      <c r="AI248" s="7" t="s">
        <v>297</v>
      </c>
    </row>
    <row r="249" customFormat="false" ht="15" hidden="false" customHeight="true" outlineLevel="0" collapsed="false">
      <c r="A249" s="7" t="s">
        <v>1048</v>
      </c>
      <c r="B249" s="7" t="n">
        <v>2</v>
      </c>
      <c r="C249" s="7" t="s">
        <v>726</v>
      </c>
      <c r="D249" s="7" t="s">
        <v>727</v>
      </c>
      <c r="E249" s="7" t="s">
        <v>567</v>
      </c>
      <c r="F249" s="7" t="s">
        <v>568</v>
      </c>
      <c r="G249" s="7" t="s">
        <v>1051</v>
      </c>
      <c r="H249" s="7" t="s">
        <v>163</v>
      </c>
      <c r="I249" s="7" t="s">
        <v>82</v>
      </c>
      <c r="J249" s="7" t="s">
        <v>108</v>
      </c>
      <c r="K249" s="7" t="s">
        <v>153</v>
      </c>
      <c r="L249" s="7" t="s">
        <v>86</v>
      </c>
      <c r="M249" s="7" t="s">
        <v>150</v>
      </c>
      <c r="N249" s="7" t="s">
        <v>126</v>
      </c>
      <c r="O249" s="7" t="s">
        <v>95</v>
      </c>
      <c r="P249" s="7" t="s">
        <v>85</v>
      </c>
      <c r="Q249" s="7" t="s">
        <v>82</v>
      </c>
      <c r="R249" s="7" t="s">
        <v>83</v>
      </c>
      <c r="S249" s="7" t="s">
        <v>113</v>
      </c>
      <c r="T249" s="7" t="s">
        <v>88</v>
      </c>
      <c r="U249" s="7" t="s">
        <v>93</v>
      </c>
      <c r="V249" s="7" t="s">
        <v>119</v>
      </c>
      <c r="W249" s="7" t="s">
        <v>150</v>
      </c>
      <c r="X249" s="7" t="s">
        <v>95</v>
      </c>
      <c r="Y249" s="7" t="n">
        <v>1</v>
      </c>
      <c r="Z249" s="7" t="n">
        <v>0</v>
      </c>
      <c r="AA249" s="7" t="str">
        <f aca="false">IF(Y249&gt;Z249,"Win",IF(Y249&lt;Z249,"Loss","Draw"))</f>
        <v>Win</v>
      </c>
      <c r="AB249" s="7" t="s">
        <v>99</v>
      </c>
      <c r="AC249" s="7" t="s">
        <v>99</v>
      </c>
      <c r="AD249" s="7" t="s">
        <v>1052</v>
      </c>
      <c r="AE249" s="7" t="s">
        <v>1053</v>
      </c>
      <c r="AF249" s="7" t="str">
        <f aca="false">IF(AD249&lt;AE249,AD249,AE249)</f>
        <v>Barbarian Barrel, Berserker, Electro Spirit, Fireball, Furnace, Goblin Hut, Monk, Royal Hogs</v>
      </c>
      <c r="AG249" s="7" t="str">
        <f aca="false">IF(AD249&lt;AE249,AE249,AD249)</f>
        <v>Barbarian Barrel, Cannon, Dark Prince, Electro Spirit, Lightning, Royal Hogs, Skeleton Dragons, Skeletons</v>
      </c>
      <c r="AH249" s="7" t="str">
        <f aca="false">IF(AD249=AF249,AA249,IF(AA249="Win","Loss",IF(AA249="Loss","Win","Draw")))</f>
        <v>Loss</v>
      </c>
      <c r="AI249" s="7" t="s">
        <v>297</v>
      </c>
    </row>
    <row r="250" customFormat="false" ht="15" hidden="false" customHeight="true" outlineLevel="0" collapsed="false">
      <c r="A250" s="7" t="s">
        <v>1048</v>
      </c>
      <c r="B250" s="7" t="n">
        <v>3</v>
      </c>
      <c r="C250" s="7" t="s">
        <v>726</v>
      </c>
      <c r="D250" s="7" t="s">
        <v>727</v>
      </c>
      <c r="E250" s="7" t="s">
        <v>567</v>
      </c>
      <c r="F250" s="7" t="s">
        <v>568</v>
      </c>
      <c r="G250" s="7" t="s">
        <v>1054</v>
      </c>
      <c r="H250" s="7" t="s">
        <v>163</v>
      </c>
      <c r="I250" s="7" t="s">
        <v>185</v>
      </c>
      <c r="J250" s="7" t="s">
        <v>186</v>
      </c>
      <c r="K250" s="7" t="s">
        <v>109</v>
      </c>
      <c r="L250" s="7" t="s">
        <v>117</v>
      </c>
      <c r="M250" s="7" t="s">
        <v>111</v>
      </c>
      <c r="N250" s="7" t="s">
        <v>188</v>
      </c>
      <c r="O250" s="7" t="s">
        <v>187</v>
      </c>
      <c r="P250" s="7" t="s">
        <v>173</v>
      </c>
      <c r="Q250" s="7" t="s">
        <v>201</v>
      </c>
      <c r="R250" s="7" t="s">
        <v>202</v>
      </c>
      <c r="S250" s="7" t="s">
        <v>233</v>
      </c>
      <c r="T250" s="7" t="s">
        <v>111</v>
      </c>
      <c r="U250" s="7" t="s">
        <v>193</v>
      </c>
      <c r="V250" s="7" t="s">
        <v>157</v>
      </c>
      <c r="W250" s="7" t="s">
        <v>204</v>
      </c>
      <c r="X250" s="7" t="s">
        <v>234</v>
      </c>
      <c r="Y250" s="7" t="n">
        <v>1</v>
      </c>
      <c r="Z250" s="7" t="n">
        <v>0</v>
      </c>
      <c r="AA250" s="7" t="str">
        <f aca="false">IF(Y250&gt;Z250,"Win",IF(Y250&lt;Z250,"Loss","Draw"))</f>
        <v>Win</v>
      </c>
      <c r="AB250" s="7" t="s">
        <v>99</v>
      </c>
      <c r="AC250" s="7" t="s">
        <v>99</v>
      </c>
      <c r="AD250" s="7" t="s">
        <v>538</v>
      </c>
      <c r="AE250" s="7" t="s">
        <v>652</v>
      </c>
      <c r="AF250" s="7" t="str">
        <f aca="false">IF(AD250&lt;AE250,AD250,AE250)</f>
        <v>Balloon, Executioner, Giant Skeleton, Miner, Tombstone, Tornado, Zap, Zappies</v>
      </c>
      <c r="AG250" s="7" t="str">
        <f aca="false">IF(AD250&lt;AE250,AE250,AD250)</f>
        <v>Bats, Bomb Tower, Fire Spirit, Guards, Magic Archer, Miner, Royal Delivery, Wall Breakers</v>
      </c>
      <c r="AH250" s="7" t="str">
        <f aca="false">IF(AD250=AF250,AA250,IF(AA250="Win","Loss",IF(AA250="Loss","Win","Draw")))</f>
        <v>Win</v>
      </c>
      <c r="AI250" s="7" t="s">
        <v>297</v>
      </c>
    </row>
    <row r="251" customFormat="false" ht="15" hidden="false" customHeight="true" outlineLevel="0" collapsed="false">
      <c r="A251" s="7" t="s">
        <v>1055</v>
      </c>
      <c r="B251" s="7" t="n">
        <v>1</v>
      </c>
      <c r="C251" s="7" t="s">
        <v>726</v>
      </c>
      <c r="D251" s="7" t="s">
        <v>727</v>
      </c>
      <c r="E251" s="7" t="s">
        <v>567</v>
      </c>
      <c r="F251" s="7" t="s">
        <v>568</v>
      </c>
      <c r="G251" s="7" t="s">
        <v>1056</v>
      </c>
      <c r="H251" s="7" t="s">
        <v>163</v>
      </c>
      <c r="I251" s="7" t="s">
        <v>137</v>
      </c>
      <c r="J251" s="7" t="s">
        <v>194</v>
      </c>
      <c r="K251" s="7" t="s">
        <v>114</v>
      </c>
      <c r="L251" s="7" t="s">
        <v>97</v>
      </c>
      <c r="M251" s="7" t="s">
        <v>157</v>
      </c>
      <c r="N251" s="7" t="s">
        <v>126</v>
      </c>
      <c r="O251" s="7" t="s">
        <v>116</v>
      </c>
      <c r="P251" s="7" t="s">
        <v>234</v>
      </c>
      <c r="Q251" s="7" t="s">
        <v>141</v>
      </c>
      <c r="R251" s="7" t="s">
        <v>95</v>
      </c>
      <c r="S251" s="7" t="s">
        <v>107</v>
      </c>
      <c r="T251" s="7" t="s">
        <v>177</v>
      </c>
      <c r="U251" s="7" t="s">
        <v>178</v>
      </c>
      <c r="V251" s="7" t="s">
        <v>85</v>
      </c>
      <c r="W251" s="7" t="s">
        <v>143</v>
      </c>
      <c r="X251" s="7" t="s">
        <v>150</v>
      </c>
      <c r="Y251" s="7" t="n">
        <v>1</v>
      </c>
      <c r="Z251" s="7" t="n">
        <v>0</v>
      </c>
      <c r="AA251" s="7" t="str">
        <f aca="false">IF(Y251&gt;Z251,"Win",IF(Y251&lt;Z251,"Loss","Draw"))</f>
        <v>Win</v>
      </c>
      <c r="AB251" s="7" t="s">
        <v>99</v>
      </c>
      <c r="AC251" s="7" t="s">
        <v>99</v>
      </c>
      <c r="AD251" s="7" t="s">
        <v>1057</v>
      </c>
      <c r="AE251" s="7" t="s">
        <v>1058</v>
      </c>
      <c r="AF251" s="7" t="str">
        <f aca="false">IF(AD251&lt;AE251,AD251,AE251)</f>
        <v>Archer Queen, Bomb Tower, Fire Spirit, Giant Snowball, Goblin Drill, Poison, Ronin, Skeletons</v>
      </c>
      <c r="AG251" s="7" t="str">
        <f aca="false">IF(AD251&lt;AE251,AE251,AD251)</f>
        <v>Barbarian Barrel, Electro Spirit, Goblin Cage, Heal Spirit, Lightning, Lumberjack, Phoenix, Royal Giant</v>
      </c>
      <c r="AH251" s="7" t="str">
        <f aca="false">IF(AD251=AF251,AA251,IF(AA251="Win","Loss",IF(AA251="Loss","Win","Draw")))</f>
        <v>Win</v>
      </c>
      <c r="AI251" s="7" t="s">
        <v>297</v>
      </c>
    </row>
    <row r="252" customFormat="false" ht="15" hidden="false" customHeight="true" outlineLevel="0" collapsed="false">
      <c r="A252" s="7" t="s">
        <v>1055</v>
      </c>
      <c r="B252" s="7" t="n">
        <v>2</v>
      </c>
      <c r="C252" s="7" t="s">
        <v>726</v>
      </c>
      <c r="D252" s="7" t="s">
        <v>727</v>
      </c>
      <c r="E252" s="7" t="s">
        <v>567</v>
      </c>
      <c r="F252" s="7" t="s">
        <v>568</v>
      </c>
      <c r="G252" s="7" t="s">
        <v>1059</v>
      </c>
      <c r="H252" s="7" t="s">
        <v>163</v>
      </c>
      <c r="I252" s="7" t="s">
        <v>82</v>
      </c>
      <c r="J252" s="7" t="s">
        <v>140</v>
      </c>
      <c r="K252" s="7" t="s">
        <v>141</v>
      </c>
      <c r="L252" s="7" t="s">
        <v>257</v>
      </c>
      <c r="M252" s="7" t="s">
        <v>142</v>
      </c>
      <c r="N252" s="7" t="s">
        <v>93</v>
      </c>
      <c r="O252" s="7" t="s">
        <v>95</v>
      </c>
      <c r="P252" s="7" t="s">
        <v>143</v>
      </c>
      <c r="Q252" s="7" t="s">
        <v>418</v>
      </c>
      <c r="R252" s="7" t="s">
        <v>186</v>
      </c>
      <c r="S252" s="7" t="s">
        <v>284</v>
      </c>
      <c r="T252" s="7" t="s">
        <v>110</v>
      </c>
      <c r="U252" s="7" t="s">
        <v>93</v>
      </c>
      <c r="V252" s="7" t="s">
        <v>96</v>
      </c>
      <c r="W252" s="7" t="s">
        <v>242</v>
      </c>
      <c r="X252" s="7" t="s">
        <v>114</v>
      </c>
      <c r="Y252" s="7" t="n">
        <v>1</v>
      </c>
      <c r="Z252" s="7" t="n">
        <v>0</v>
      </c>
      <c r="AA252" s="7" t="str">
        <f aca="false">IF(Y252&gt;Z252,"Win",IF(Y252&lt;Z252,"Loss","Draw"))</f>
        <v>Win</v>
      </c>
      <c r="AB252" s="7" t="s">
        <v>99</v>
      </c>
      <c r="AC252" s="7" t="s">
        <v>99</v>
      </c>
      <c r="AD252" s="7" t="s">
        <v>1060</v>
      </c>
      <c r="AE252" s="7" t="s">
        <v>1061</v>
      </c>
      <c r="AF252" s="7" t="str">
        <f aca="false">IF(AD252&lt;AE252,AD252,AE252)</f>
        <v>Balloon, Bomber, Fireball, Giant Snowball, Inferno Dragon, Lava Hound, Minions, Skeleton Army</v>
      </c>
      <c r="AG252" s="7" t="str">
        <f aca="false">IF(AD252&lt;AE252,AE252,AD252)</f>
        <v>Barbarian Barrel, Fireball, Heal Spirit, Hunter, Ice Golem, Lumberjack, Royal Hogs, Three Musketeers</v>
      </c>
      <c r="AH252" s="7" t="str">
        <f aca="false">IF(AD252=AF252,AA252,IF(AA252="Win","Loss",IF(AA252="Loss","Win","Draw")))</f>
        <v>Loss</v>
      </c>
      <c r="AI252" s="7" t="s">
        <v>297</v>
      </c>
    </row>
    <row r="253" customFormat="false" ht="15" hidden="false" customHeight="true" outlineLevel="0" collapsed="false">
      <c r="A253" s="7" t="s">
        <v>1055</v>
      </c>
      <c r="B253" s="7" t="n">
        <v>3</v>
      </c>
      <c r="C253" s="7" t="s">
        <v>726</v>
      </c>
      <c r="D253" s="7" t="s">
        <v>727</v>
      </c>
      <c r="E253" s="7" t="s">
        <v>567</v>
      </c>
      <c r="F253" s="7" t="s">
        <v>568</v>
      </c>
      <c r="G253" s="7" t="s">
        <v>1062</v>
      </c>
      <c r="H253" s="7" t="s">
        <v>163</v>
      </c>
      <c r="I253" s="7" t="s">
        <v>219</v>
      </c>
      <c r="J253" s="7" t="s">
        <v>151</v>
      </c>
      <c r="K253" s="7" t="s">
        <v>153</v>
      </c>
      <c r="L253" s="7" t="s">
        <v>165</v>
      </c>
      <c r="M253" s="7" t="s">
        <v>150</v>
      </c>
      <c r="N253" s="7" t="s">
        <v>193</v>
      </c>
      <c r="O253" s="7" t="s">
        <v>89</v>
      </c>
      <c r="P253" s="7" t="s">
        <v>164</v>
      </c>
      <c r="Q253" s="7" t="s">
        <v>127</v>
      </c>
      <c r="R253" s="7" t="s">
        <v>128</v>
      </c>
      <c r="S253" s="7" t="s">
        <v>129</v>
      </c>
      <c r="T253" s="7" t="s">
        <v>97</v>
      </c>
      <c r="U253" s="7" t="s">
        <v>86</v>
      </c>
      <c r="V253" s="7" t="s">
        <v>131</v>
      </c>
      <c r="W253" s="7" t="s">
        <v>173</v>
      </c>
      <c r="X253" s="7" t="s">
        <v>130</v>
      </c>
      <c r="Y253" s="7" t="n">
        <v>1</v>
      </c>
      <c r="Z253" s="7" t="n">
        <v>0</v>
      </c>
      <c r="AA253" s="7" t="str">
        <f aca="false">IF(Y253&gt;Z253,"Win",IF(Y253&lt;Z253,"Loss","Draw"))</f>
        <v>Win</v>
      </c>
      <c r="AB253" s="7" t="s">
        <v>99</v>
      </c>
      <c r="AC253" s="7" t="s">
        <v>99</v>
      </c>
      <c r="AD253" s="7" t="s">
        <v>1063</v>
      </c>
      <c r="AE253" s="7" t="s">
        <v>1064</v>
      </c>
      <c r="AF253" s="7" t="str">
        <f aca="false">IF(AD253&lt;AE253,AD253,AE253)</f>
        <v>Arrows, Bandit, Battle Ram, Golden Knight, Mega Knight, Ronin, Skeleton Dragons, Zappies</v>
      </c>
      <c r="AG253" s="7" t="str">
        <f aca="false">IF(AD253&lt;AE253,AE253,AD253)</f>
        <v>Cannon, Earthquake, Electro Spirit, Guards, Hog Rider, Mighty Miner, The Log, Wizard</v>
      </c>
      <c r="AH253" s="7" t="str">
        <f aca="false">IF(AD253=AF253,AA253,IF(AA253="Win","Loss",IF(AA253="Loss","Win","Draw")))</f>
        <v>Loss</v>
      </c>
      <c r="AI253" s="7" t="s">
        <v>297</v>
      </c>
    </row>
    <row r="254" customFormat="false" ht="15" hidden="false" customHeight="true" outlineLevel="0" collapsed="false">
      <c r="A254" s="5" t="s">
        <v>1065</v>
      </c>
      <c r="B254" s="5" t="n">
        <v>1</v>
      </c>
      <c r="C254" s="5" t="s">
        <v>726</v>
      </c>
      <c r="D254" s="5" t="s">
        <v>727</v>
      </c>
      <c r="E254" s="5" t="s">
        <v>1066</v>
      </c>
      <c r="F254" s="5" t="s">
        <v>1067</v>
      </c>
      <c r="G254" s="5" t="s">
        <v>1068</v>
      </c>
      <c r="H254" s="5" t="s">
        <v>163</v>
      </c>
      <c r="I254" s="5" t="s">
        <v>208</v>
      </c>
      <c r="J254" s="5" t="s">
        <v>188</v>
      </c>
      <c r="K254" s="5" t="s">
        <v>109</v>
      </c>
      <c r="L254" s="5" t="s">
        <v>110</v>
      </c>
      <c r="M254" s="5" t="s">
        <v>86</v>
      </c>
      <c r="N254" s="5" t="s">
        <v>88</v>
      </c>
      <c r="O254" s="5" t="s">
        <v>93</v>
      </c>
      <c r="P254" s="5" t="s">
        <v>112</v>
      </c>
      <c r="Q254" s="5" t="s">
        <v>201</v>
      </c>
      <c r="R254" s="5" t="s">
        <v>202</v>
      </c>
      <c r="S254" s="5" t="s">
        <v>123</v>
      </c>
      <c r="T254" s="5" t="s">
        <v>187</v>
      </c>
      <c r="U254" s="5" t="s">
        <v>95</v>
      </c>
      <c r="V254" s="5" t="s">
        <v>126</v>
      </c>
      <c r="W254" s="5" t="s">
        <v>234</v>
      </c>
      <c r="X254" s="5" t="s">
        <v>111</v>
      </c>
      <c r="Y254" s="5" t="n">
        <v>1</v>
      </c>
      <c r="Z254" s="5" t="n">
        <v>0</v>
      </c>
      <c r="AA254" s="5" t="str">
        <f aca="false">IF(Y254&gt;Z254,"Win",IF(Y254&lt;Z254,"Loss","Draw"))</f>
        <v>Win</v>
      </c>
      <c r="AB254" s="5" t="s">
        <v>98</v>
      </c>
      <c r="AC254" s="5" t="s">
        <v>99</v>
      </c>
      <c r="AD254" s="5" t="s">
        <v>368</v>
      </c>
      <c r="AE254" s="5" t="s">
        <v>840</v>
      </c>
      <c r="AF254" s="5" t="str">
        <f aca="false">IF(AD254&lt;AE254,AD254,AE254)</f>
        <v>Barbarian Barrel, Bomb Tower, Goblinstein, Magic Archer, Miner, Skeletons, Tornado, Wall Breakers</v>
      </c>
      <c r="AG254" s="5" t="str">
        <f aca="false">IF(AD254&lt;AE254,AE254,AD254)</f>
        <v>Berserker, Fireball, Lava Hound, Skeleton Dragons, Spirit Empress, Tombstone, Valkyrie, Zap</v>
      </c>
      <c r="AH254" s="5" t="str">
        <f aca="false">IF(AD254=AF254,AA254,IF(AA254="Win","Loss",IF(AA254="Loss","Win","Draw")))</f>
        <v>Loss</v>
      </c>
      <c r="AI254" s="5" t="s">
        <v>297</v>
      </c>
    </row>
    <row r="255" customFormat="false" ht="15" hidden="false" customHeight="true" outlineLevel="0" collapsed="false">
      <c r="A255" s="5" t="s">
        <v>1065</v>
      </c>
      <c r="B255" s="5" t="n">
        <v>2</v>
      </c>
      <c r="C255" s="5" t="s">
        <v>726</v>
      </c>
      <c r="D255" s="5" t="s">
        <v>727</v>
      </c>
      <c r="E255" s="5" t="s">
        <v>1066</v>
      </c>
      <c r="F255" s="5" t="s">
        <v>1067</v>
      </c>
      <c r="G255" s="5" t="s">
        <v>1069</v>
      </c>
      <c r="H255" s="5" t="s">
        <v>163</v>
      </c>
      <c r="I255" s="5" t="s">
        <v>152</v>
      </c>
      <c r="J255" s="5" t="s">
        <v>128</v>
      </c>
      <c r="K255" s="5" t="s">
        <v>107</v>
      </c>
      <c r="L255" s="5" t="s">
        <v>306</v>
      </c>
      <c r="M255" s="5" t="s">
        <v>132</v>
      </c>
      <c r="N255" s="5" t="s">
        <v>85</v>
      </c>
      <c r="O255" s="5" t="s">
        <v>187</v>
      </c>
      <c r="P255" s="5" t="s">
        <v>95</v>
      </c>
      <c r="Q255" s="5" t="s">
        <v>177</v>
      </c>
      <c r="R255" s="5" t="s">
        <v>83</v>
      </c>
      <c r="S255" s="5" t="s">
        <v>188</v>
      </c>
      <c r="T255" s="5" t="s">
        <v>86</v>
      </c>
      <c r="U255" s="5" t="s">
        <v>133</v>
      </c>
      <c r="V255" s="5" t="s">
        <v>89</v>
      </c>
      <c r="W255" s="5" t="s">
        <v>215</v>
      </c>
      <c r="X255" s="5" t="s">
        <v>93</v>
      </c>
      <c r="Y255" s="5" t="n">
        <v>0</v>
      </c>
      <c r="Z255" s="5" t="n">
        <v>1</v>
      </c>
      <c r="AA255" s="5" t="str">
        <f aca="false">IF(Y255&gt;Z255,"Win",IF(Y255&lt;Z255,"Loss","Draw"))</f>
        <v>Loss</v>
      </c>
      <c r="AB255" s="5" t="s">
        <v>98</v>
      </c>
      <c r="AC255" s="5" t="s">
        <v>99</v>
      </c>
      <c r="AD255" s="5" t="s">
        <v>1070</v>
      </c>
      <c r="AE255" s="5" t="s">
        <v>494</v>
      </c>
      <c r="AF255" s="5" t="str">
        <f aca="false">IF(AD255&lt;AE255,AD255,AE255)</f>
        <v>Baby Dragon, Barbarian Barrel, Electro Wizard, Goblin Cage, Golden Knight, Golem, Lightning, Tornado</v>
      </c>
      <c r="AG255" s="5" t="str">
        <f aca="false">IF(AD255&lt;AE255,AE255,AD255)</f>
        <v>Fireball, Fisherman, Monk, Mother Witch, Royal Giant, Skeleton Dragons, The Log, Tombstone</v>
      </c>
      <c r="AH255" s="5" t="str">
        <f aca="false">IF(AD255=AF255,AA255,IF(AA255="Win","Loss",IF(AA255="Loss","Win","Draw")))</f>
        <v>Loss</v>
      </c>
      <c r="AI255" s="5" t="s">
        <v>297</v>
      </c>
    </row>
    <row r="256" customFormat="false" ht="15" hidden="false" customHeight="true" outlineLevel="0" collapsed="false">
      <c r="A256" s="5" t="s">
        <v>1065</v>
      </c>
      <c r="B256" s="5" t="n">
        <v>3</v>
      </c>
      <c r="C256" s="5" t="s">
        <v>726</v>
      </c>
      <c r="D256" s="5" t="s">
        <v>727</v>
      </c>
      <c r="E256" s="5" t="s">
        <v>1066</v>
      </c>
      <c r="F256" s="5" t="s">
        <v>1067</v>
      </c>
      <c r="G256" s="5" t="s">
        <v>1071</v>
      </c>
      <c r="H256" s="5" t="s">
        <v>163</v>
      </c>
      <c r="I256" s="5" t="s">
        <v>90</v>
      </c>
      <c r="J256" s="5" t="s">
        <v>83</v>
      </c>
      <c r="K256" s="5" t="s">
        <v>92</v>
      </c>
      <c r="L256" s="5" t="s">
        <v>94</v>
      </c>
      <c r="M256" s="5" t="s">
        <v>150</v>
      </c>
      <c r="N256" s="5" t="s">
        <v>193</v>
      </c>
      <c r="O256" s="5" t="s">
        <v>116</v>
      </c>
      <c r="P256" s="5" t="s">
        <v>159</v>
      </c>
      <c r="Q256" s="5" t="s">
        <v>84</v>
      </c>
      <c r="R256" s="5" t="s">
        <v>128</v>
      </c>
      <c r="S256" s="5" t="s">
        <v>87</v>
      </c>
      <c r="T256" s="5" t="s">
        <v>114</v>
      </c>
      <c r="U256" s="5" t="s">
        <v>118</v>
      </c>
      <c r="V256" s="5" t="s">
        <v>193</v>
      </c>
      <c r="W256" s="5" t="s">
        <v>115</v>
      </c>
      <c r="X256" s="5" t="s">
        <v>116</v>
      </c>
      <c r="Y256" s="5" t="n">
        <v>1</v>
      </c>
      <c r="Z256" s="5" t="n">
        <v>0</v>
      </c>
      <c r="AA256" s="5" t="str">
        <f aca="false">IF(Y256&gt;Z256,"Win",IF(Y256&lt;Z256,"Loss","Draw"))</f>
        <v>Win</v>
      </c>
      <c r="AB256" s="5" t="s">
        <v>98</v>
      </c>
      <c r="AC256" s="5" t="s">
        <v>99</v>
      </c>
      <c r="AD256" s="5" t="s">
        <v>1072</v>
      </c>
      <c r="AE256" s="5" t="s">
        <v>1073</v>
      </c>
      <c r="AF256" s="5" t="str">
        <f aca="false">IF(AD256&lt;AE256,AD256,AE256)</f>
        <v>Archers, Giant Snowball, Golden Knight, Graveyard, Guards, Ice Spirit, Poison, Tesla</v>
      </c>
      <c r="AG256" s="5" t="str">
        <f aca="false">IF(AD256&lt;AE256,AE256,AD256)</f>
        <v>Dart Goblin, Electro Spirit, Guards, Monk, Mortar, Poison, Rascals, Skeleton Barrel</v>
      </c>
      <c r="AH256" s="5" t="str">
        <f aca="false">IF(AD256=AF256,AA256,IF(AA256="Win","Loss",IF(AA256="Loss","Win","Draw")))</f>
        <v>Loss</v>
      </c>
      <c r="AI256" s="5" t="s">
        <v>297</v>
      </c>
    </row>
    <row r="257" customFormat="false" ht="15" hidden="false" customHeight="true" outlineLevel="0" collapsed="false">
      <c r="A257" s="7" t="s">
        <v>1074</v>
      </c>
      <c r="B257" s="7" t="n">
        <v>1</v>
      </c>
      <c r="C257" s="7" t="s">
        <v>726</v>
      </c>
      <c r="D257" s="7" t="s">
        <v>727</v>
      </c>
      <c r="E257" s="7" t="s">
        <v>1066</v>
      </c>
      <c r="F257" s="7" t="s">
        <v>1067</v>
      </c>
      <c r="G257" s="7" t="s">
        <v>1075</v>
      </c>
      <c r="H257" s="7" t="s">
        <v>163</v>
      </c>
      <c r="I257" s="7" t="s">
        <v>127</v>
      </c>
      <c r="J257" s="7" t="s">
        <v>219</v>
      </c>
      <c r="K257" s="7" t="s">
        <v>124</v>
      </c>
      <c r="L257" s="7" t="s">
        <v>117</v>
      </c>
      <c r="M257" s="7" t="s">
        <v>173</v>
      </c>
      <c r="N257" s="7" t="s">
        <v>133</v>
      </c>
      <c r="O257" s="7" t="s">
        <v>95</v>
      </c>
      <c r="P257" s="7" t="s">
        <v>294</v>
      </c>
      <c r="Q257" s="7" t="s">
        <v>82</v>
      </c>
      <c r="R257" s="7" t="s">
        <v>151</v>
      </c>
      <c r="S257" s="7" t="s">
        <v>152</v>
      </c>
      <c r="T257" s="7" t="s">
        <v>153</v>
      </c>
      <c r="U257" s="7" t="s">
        <v>150</v>
      </c>
      <c r="V257" s="7" t="s">
        <v>126</v>
      </c>
      <c r="W257" s="7" t="s">
        <v>89</v>
      </c>
      <c r="X257" s="7" t="s">
        <v>85</v>
      </c>
      <c r="Y257" s="7" t="n">
        <v>0</v>
      </c>
      <c r="Z257" s="7" t="n">
        <v>1</v>
      </c>
      <c r="AA257" s="7" t="str">
        <f aca="false">IF(Y257&gt;Z257,"Win",IF(Y257&lt;Z257,"Loss","Draw"))</f>
        <v>Loss</v>
      </c>
      <c r="AB257" s="7" t="s">
        <v>99</v>
      </c>
      <c r="AC257" s="7" t="s">
        <v>99</v>
      </c>
      <c r="AD257" s="7" t="s">
        <v>296</v>
      </c>
      <c r="AE257" s="7" t="s">
        <v>155</v>
      </c>
      <c r="AF257" s="7" t="str">
        <f aca="false">IF(AD257&lt;AE257,AD257,AE257)</f>
        <v>Baby Dragon, Cannon, Electro Spirit, Lightning, Mighty Miner, Royal Hogs, Skeletons, The Log</v>
      </c>
      <c r="AG257" s="7" t="str">
        <f aca="false">IF(AD257&lt;AE257,AE257,AD257)</f>
        <v>Barbarian Barrel, Battle Ram, Giant Skeleton, Mother Witch, Royal Ghost, Vines, Wizard, Zappies</v>
      </c>
      <c r="AH257" s="7" t="str">
        <f aca="false">IF(AD257=AF257,AA257,IF(AA257="Win","Loss",IF(AA257="Loss","Win","Draw")))</f>
        <v>Win</v>
      </c>
      <c r="AI257" s="7" t="s">
        <v>297</v>
      </c>
    </row>
    <row r="258" customFormat="false" ht="15" hidden="false" customHeight="true" outlineLevel="0" collapsed="false">
      <c r="A258" s="7" t="s">
        <v>1074</v>
      </c>
      <c r="B258" s="7" t="n">
        <v>2</v>
      </c>
      <c r="C258" s="7" t="s">
        <v>726</v>
      </c>
      <c r="D258" s="7" t="s">
        <v>727</v>
      </c>
      <c r="E258" s="7" t="s">
        <v>1066</v>
      </c>
      <c r="F258" s="7" t="s">
        <v>1067</v>
      </c>
      <c r="G258" s="7" t="s">
        <v>1076</v>
      </c>
      <c r="H258" s="7" t="s">
        <v>163</v>
      </c>
      <c r="I258" s="7" t="s">
        <v>84</v>
      </c>
      <c r="J258" s="7" t="s">
        <v>158</v>
      </c>
      <c r="K258" s="7" t="s">
        <v>114</v>
      </c>
      <c r="L258" s="7" t="s">
        <v>447</v>
      </c>
      <c r="M258" s="7" t="s">
        <v>96</v>
      </c>
      <c r="N258" s="7" t="s">
        <v>97</v>
      </c>
      <c r="O258" s="7" t="s">
        <v>130</v>
      </c>
      <c r="P258" s="7" t="s">
        <v>115</v>
      </c>
      <c r="Q258" s="7" t="s">
        <v>201</v>
      </c>
      <c r="R258" s="7" t="s">
        <v>202</v>
      </c>
      <c r="S258" s="7" t="s">
        <v>203</v>
      </c>
      <c r="T258" s="7" t="s">
        <v>234</v>
      </c>
      <c r="U258" s="7" t="s">
        <v>118</v>
      </c>
      <c r="V258" s="7" t="s">
        <v>157</v>
      </c>
      <c r="W258" s="7" t="s">
        <v>88</v>
      </c>
      <c r="X258" s="7" t="s">
        <v>204</v>
      </c>
      <c r="Y258" s="7" t="n">
        <v>2</v>
      </c>
      <c r="Z258" s="7" t="n">
        <v>1</v>
      </c>
      <c r="AA258" s="7" t="str">
        <f aca="false">IF(Y258&gt;Z258,"Win",IF(Y258&lt;Z258,"Loss","Draw"))</f>
        <v>Win</v>
      </c>
      <c r="AB258" s="7" t="s">
        <v>99</v>
      </c>
      <c r="AC258" s="7" t="s">
        <v>99</v>
      </c>
      <c r="AD258" s="7" t="s">
        <v>1014</v>
      </c>
      <c r="AE258" s="7" t="s">
        <v>668</v>
      </c>
      <c r="AF258" s="7" t="str">
        <f aca="false">IF(AD258&lt;AE258,AD258,AE258)</f>
        <v>Archers, Arrows, Bowler, Giant, Giant Snowball, Graveyard, Minions, Ronin</v>
      </c>
      <c r="AG258" s="7" t="str">
        <f aca="false">IF(AD258&lt;AE258,AE258,AD258)</f>
        <v>Berserker, Bomb Tower, Fire Spirit, Goblin Barrel, Ice Spirit, Magic Archer, Royal Delivery, Wall Breakers</v>
      </c>
      <c r="AH258" s="7" t="str">
        <f aca="false">IF(AD258=AF258,AA258,IF(AA258="Win","Loss",IF(AA258="Loss","Win","Draw")))</f>
        <v>Win</v>
      </c>
      <c r="AI258" s="7" t="s">
        <v>297</v>
      </c>
    </row>
    <row r="259" customFormat="false" ht="15" hidden="false" customHeight="true" outlineLevel="0" collapsed="false">
      <c r="A259" s="7" t="s">
        <v>1074</v>
      </c>
      <c r="B259" s="7" t="n">
        <v>3</v>
      </c>
      <c r="C259" s="7" t="s">
        <v>726</v>
      </c>
      <c r="D259" s="7" t="s">
        <v>727</v>
      </c>
      <c r="E259" s="7" t="s">
        <v>1066</v>
      </c>
      <c r="F259" s="7" t="s">
        <v>1067</v>
      </c>
      <c r="G259" s="7" t="s">
        <v>1077</v>
      </c>
      <c r="H259" s="7" t="s">
        <v>163</v>
      </c>
      <c r="I259" s="7" t="s">
        <v>90</v>
      </c>
      <c r="J259" s="7" t="s">
        <v>194</v>
      </c>
      <c r="K259" s="7" t="s">
        <v>208</v>
      </c>
      <c r="L259" s="7" t="s">
        <v>165</v>
      </c>
      <c r="M259" s="7" t="s">
        <v>150</v>
      </c>
      <c r="N259" s="7" t="s">
        <v>193</v>
      </c>
      <c r="O259" s="7" t="s">
        <v>89</v>
      </c>
      <c r="P259" s="7" t="s">
        <v>164</v>
      </c>
      <c r="Q259" s="7" t="s">
        <v>248</v>
      </c>
      <c r="R259" s="7" t="s">
        <v>241</v>
      </c>
      <c r="S259" s="7" t="s">
        <v>114</v>
      </c>
      <c r="T259" s="7" t="s">
        <v>137</v>
      </c>
      <c r="U259" s="7" t="s">
        <v>138</v>
      </c>
      <c r="V259" s="7" t="s">
        <v>116</v>
      </c>
      <c r="W259" s="7" t="s">
        <v>119</v>
      </c>
      <c r="X259" s="7" t="s">
        <v>91</v>
      </c>
      <c r="Y259" s="7" t="n">
        <v>1</v>
      </c>
      <c r="Z259" s="7" t="n">
        <v>0</v>
      </c>
      <c r="AA259" s="7" t="str">
        <f aca="false">IF(Y259&gt;Z259,"Win",IF(Y259&lt;Z259,"Loss","Draw"))</f>
        <v>Win</v>
      </c>
      <c r="AB259" s="7" t="s">
        <v>99</v>
      </c>
      <c r="AC259" s="7" t="s">
        <v>99</v>
      </c>
      <c r="AD259" s="7" t="s">
        <v>1078</v>
      </c>
      <c r="AE259" s="7" t="s">
        <v>1079</v>
      </c>
      <c r="AF259" s="7" t="str">
        <f aca="false">IF(AD259&lt;AE259,AD259,AE259)</f>
        <v>Archer Queen, Earthquake, Electro Spirit, Guards, Hog Rider, Mortar, The Log, Valkyrie</v>
      </c>
      <c r="AG259" s="7" t="str">
        <f aca="false">IF(AD259&lt;AE259,AE259,AD259)</f>
        <v>Giant Snowball, Goblin Demolisher, Goblin Drill, Goblin Hut, Goblins, Knight, Poison, Princess</v>
      </c>
      <c r="AH259" s="7" t="str">
        <f aca="false">IF(AD259=AF259,AA259,IF(AA259="Win","Loss",IF(AA259="Loss","Win","Draw")))</f>
        <v>Win</v>
      </c>
      <c r="AI259" s="7" t="s">
        <v>297</v>
      </c>
    </row>
    <row r="260" customFormat="false" ht="15" hidden="false" customHeight="true" outlineLevel="0" collapsed="false">
      <c r="A260" s="7" t="s">
        <v>1080</v>
      </c>
      <c r="B260" s="7" t="n">
        <v>1</v>
      </c>
      <c r="C260" s="7" t="s">
        <v>726</v>
      </c>
      <c r="D260" s="7" t="s">
        <v>727</v>
      </c>
      <c r="E260" s="7" t="s">
        <v>1066</v>
      </c>
      <c r="F260" s="7" t="s">
        <v>1067</v>
      </c>
      <c r="G260" s="7" t="s">
        <v>1081</v>
      </c>
      <c r="H260" s="7" t="s">
        <v>163</v>
      </c>
      <c r="I260" s="7" t="s">
        <v>284</v>
      </c>
      <c r="J260" s="7" t="s">
        <v>128</v>
      </c>
      <c r="K260" s="7" t="s">
        <v>185</v>
      </c>
      <c r="L260" s="7" t="s">
        <v>158</v>
      </c>
      <c r="M260" s="7" t="s">
        <v>173</v>
      </c>
      <c r="N260" s="7" t="s">
        <v>785</v>
      </c>
      <c r="O260" s="7" t="s">
        <v>115</v>
      </c>
      <c r="P260" s="7" t="s">
        <v>187</v>
      </c>
      <c r="Q260" s="7" t="s">
        <v>208</v>
      </c>
      <c r="R260" s="7" t="s">
        <v>188</v>
      </c>
      <c r="S260" s="7" t="s">
        <v>109</v>
      </c>
      <c r="T260" s="7" t="s">
        <v>88</v>
      </c>
      <c r="U260" s="7" t="s">
        <v>86</v>
      </c>
      <c r="V260" s="7" t="s">
        <v>112</v>
      </c>
      <c r="W260" s="7" t="s">
        <v>93</v>
      </c>
      <c r="X260" s="7" t="s">
        <v>110</v>
      </c>
      <c r="Y260" s="7" t="n">
        <v>1</v>
      </c>
      <c r="Z260" s="7" t="n">
        <v>0</v>
      </c>
      <c r="AA260" s="7" t="str">
        <f aca="false">IF(Y260&gt;Z260,"Win",IF(Y260&lt;Z260,"Loss","Draw"))</f>
        <v>Win</v>
      </c>
      <c r="AB260" s="7" t="s">
        <v>99</v>
      </c>
      <c r="AC260" s="7" t="s">
        <v>99</v>
      </c>
      <c r="AD260" s="7" t="s">
        <v>787</v>
      </c>
      <c r="AE260" s="7" t="s">
        <v>368</v>
      </c>
      <c r="AF260" s="7" t="str">
        <f aca="false">IF(AD260&lt;AE260,AD260,AE260)</f>
        <v>Berserker, Fireball, Lava Hound, Skeleton Dragons, Spirit Empress, Tombstone, Valkyrie, Zap</v>
      </c>
      <c r="AG260" s="7" t="str">
        <f aca="false">IF(AD260&lt;AE260,AE260,AD260)</f>
        <v>Bowler, Executioner, Freeze, Golden Knight, Graveyard, Inferno Dragon, Tornado, Zappies</v>
      </c>
      <c r="AH260" s="7" t="str">
        <f aca="false">IF(AD260=AF260,AA260,IF(AA260="Win","Loss",IF(AA260="Loss","Win","Draw")))</f>
        <v>Loss</v>
      </c>
      <c r="AI260" s="7" t="s">
        <v>297</v>
      </c>
    </row>
    <row r="261" customFormat="false" ht="15" hidden="false" customHeight="true" outlineLevel="0" collapsed="false">
      <c r="A261" s="7" t="s">
        <v>1080</v>
      </c>
      <c r="B261" s="7" t="n">
        <v>2</v>
      </c>
      <c r="C261" s="7" t="s">
        <v>726</v>
      </c>
      <c r="D261" s="7" t="s">
        <v>727</v>
      </c>
      <c r="E261" s="7" t="s">
        <v>1066</v>
      </c>
      <c r="F261" s="7" t="s">
        <v>1067</v>
      </c>
      <c r="G261" s="7" t="s">
        <v>1082</v>
      </c>
      <c r="H261" s="7" t="s">
        <v>163</v>
      </c>
      <c r="I261" s="7" t="s">
        <v>203</v>
      </c>
      <c r="J261" s="7" t="s">
        <v>202</v>
      </c>
      <c r="K261" s="7" t="s">
        <v>201</v>
      </c>
      <c r="L261" s="7" t="s">
        <v>97</v>
      </c>
      <c r="M261" s="7" t="s">
        <v>157</v>
      </c>
      <c r="N261" s="7" t="s">
        <v>118</v>
      </c>
      <c r="O261" s="7" t="s">
        <v>204</v>
      </c>
      <c r="P261" s="7" t="s">
        <v>234</v>
      </c>
      <c r="Q261" s="7" t="s">
        <v>82</v>
      </c>
      <c r="R261" s="7" t="s">
        <v>194</v>
      </c>
      <c r="S261" s="7" t="s">
        <v>153</v>
      </c>
      <c r="T261" s="7" t="s">
        <v>157</v>
      </c>
      <c r="U261" s="7" t="s">
        <v>204</v>
      </c>
      <c r="V261" s="7" t="s">
        <v>126</v>
      </c>
      <c r="W261" s="7" t="s">
        <v>164</v>
      </c>
      <c r="X261" s="7" t="s">
        <v>89</v>
      </c>
      <c r="Y261" s="7" t="n">
        <v>0</v>
      </c>
      <c r="Z261" s="7" t="n">
        <v>1</v>
      </c>
      <c r="AA261" s="7" t="str">
        <f aca="false">IF(Y261&gt;Z261,"Win",IF(Y261&lt;Z261,"Loss","Draw"))</f>
        <v>Loss</v>
      </c>
      <c r="AB261" s="7" t="s">
        <v>99</v>
      </c>
      <c r="AC261" s="7" t="s">
        <v>99</v>
      </c>
      <c r="AD261" s="7" t="s">
        <v>543</v>
      </c>
      <c r="AE261" s="7" t="s">
        <v>1083</v>
      </c>
      <c r="AF261" s="7" t="str">
        <f aca="false">IF(AD261&lt;AE261,AD261,AE261)</f>
        <v>Archer Queen, Cannon, Earthquake, Fire Spirit, Royal Delivery, Royal Hogs, Skeletons, The Log</v>
      </c>
      <c r="AG261" s="7" t="str">
        <f aca="false">IF(AD261&lt;AE261,AE261,AD261)</f>
        <v>Bomb Tower, Fire Spirit, Goblin Barrel, Ice Spirit, Magic Archer, Ronin, Royal Delivery, Wall Breakers</v>
      </c>
      <c r="AH261" s="7" t="str">
        <f aca="false">IF(AD261=AF261,AA261,IF(AA261="Win","Loss",IF(AA261="Loss","Win","Draw")))</f>
        <v>Win</v>
      </c>
      <c r="AI261" s="7" t="s">
        <v>297</v>
      </c>
    </row>
    <row r="262" customFormat="false" ht="15" hidden="false" customHeight="true" outlineLevel="0" collapsed="false">
      <c r="A262" s="7" t="s">
        <v>1080</v>
      </c>
      <c r="B262" s="7" t="n">
        <v>3</v>
      </c>
      <c r="C262" s="7" t="s">
        <v>726</v>
      </c>
      <c r="D262" s="7" t="s">
        <v>727</v>
      </c>
      <c r="E262" s="7" t="s">
        <v>1066</v>
      </c>
      <c r="F262" s="7" t="s">
        <v>1067</v>
      </c>
      <c r="G262" s="7" t="s">
        <v>1084</v>
      </c>
      <c r="H262" s="7" t="s">
        <v>163</v>
      </c>
      <c r="I262" s="7" t="s">
        <v>82</v>
      </c>
      <c r="J262" s="7" t="s">
        <v>108</v>
      </c>
      <c r="K262" s="7" t="s">
        <v>152</v>
      </c>
      <c r="L262" s="7" t="s">
        <v>85</v>
      </c>
      <c r="M262" s="7" t="s">
        <v>150</v>
      </c>
      <c r="N262" s="7" t="s">
        <v>126</v>
      </c>
      <c r="O262" s="7" t="s">
        <v>89</v>
      </c>
      <c r="P262" s="7" t="s">
        <v>153</v>
      </c>
      <c r="Q262" s="7" t="s">
        <v>219</v>
      </c>
      <c r="R262" s="7" t="s">
        <v>83</v>
      </c>
      <c r="S262" s="7" t="s">
        <v>108</v>
      </c>
      <c r="T262" s="7" t="s">
        <v>95</v>
      </c>
      <c r="U262" s="7" t="s">
        <v>215</v>
      </c>
      <c r="V262" s="7" t="s">
        <v>150</v>
      </c>
      <c r="W262" s="7" t="s">
        <v>85</v>
      </c>
      <c r="X262" s="7" t="s">
        <v>177</v>
      </c>
      <c r="Y262" s="7" t="n">
        <v>1</v>
      </c>
      <c r="Z262" s="7" t="n">
        <v>0</v>
      </c>
      <c r="AA262" s="7" t="str">
        <f aca="false">IF(Y262&gt;Z262,"Win",IF(Y262&lt;Z262,"Loss","Draw"))</f>
        <v>Win</v>
      </c>
      <c r="AB262" s="7" t="s">
        <v>99</v>
      </c>
      <c r="AC262" s="7" t="s">
        <v>99</v>
      </c>
      <c r="AD262" s="7" t="s">
        <v>457</v>
      </c>
      <c r="AE262" s="7" t="s">
        <v>1085</v>
      </c>
      <c r="AF262" s="7" t="str">
        <f aca="false">IF(AD262&lt;AE262,AD262,AE262)</f>
        <v>Baby Dragon, Cannon, Dark Prince, Electro Spirit, Lightning, Royal Hogs, Skeletons, The Log</v>
      </c>
      <c r="AG262" s="7" t="str">
        <f aca="false">IF(AD262&lt;AE262,AE262,AD262)</f>
        <v>Barbarian Barrel, Dark Prince, Electro Spirit, Fisherman, Lightning, Monk, Royal Giant, Wizard</v>
      </c>
      <c r="AH262" s="7" t="str">
        <f aca="false">IF(AD262=AF262,AA262,IF(AA262="Win","Loss",IF(AA262="Loss","Win","Draw")))</f>
        <v>Win</v>
      </c>
      <c r="AI262" s="7" t="s">
        <v>297</v>
      </c>
    </row>
    <row r="263" customFormat="false" ht="15" hidden="false" customHeight="true" outlineLevel="0" collapsed="false">
      <c r="A263" s="7" t="s">
        <v>1086</v>
      </c>
      <c r="B263" s="7" t="n">
        <v>1</v>
      </c>
      <c r="C263" s="7" t="s">
        <v>726</v>
      </c>
      <c r="D263" s="7" t="s">
        <v>727</v>
      </c>
      <c r="E263" s="7" t="s">
        <v>1066</v>
      </c>
      <c r="F263" s="7" t="s">
        <v>1067</v>
      </c>
      <c r="G263" s="7" t="s">
        <v>1087</v>
      </c>
      <c r="H263" s="7" t="s">
        <v>163</v>
      </c>
      <c r="I263" s="7" t="s">
        <v>201</v>
      </c>
      <c r="J263" s="7" t="s">
        <v>202</v>
      </c>
      <c r="K263" s="7" t="s">
        <v>233</v>
      </c>
      <c r="L263" s="7" t="s">
        <v>111</v>
      </c>
      <c r="M263" s="7" t="s">
        <v>157</v>
      </c>
      <c r="N263" s="7" t="s">
        <v>88</v>
      </c>
      <c r="O263" s="7" t="s">
        <v>204</v>
      </c>
      <c r="P263" s="7" t="s">
        <v>234</v>
      </c>
      <c r="Q263" s="7" t="s">
        <v>82</v>
      </c>
      <c r="R263" s="7" t="s">
        <v>202</v>
      </c>
      <c r="S263" s="7" t="s">
        <v>87</v>
      </c>
      <c r="T263" s="7" t="s">
        <v>97</v>
      </c>
      <c r="U263" s="7" t="s">
        <v>126</v>
      </c>
      <c r="V263" s="7" t="s">
        <v>150</v>
      </c>
      <c r="W263" s="7" t="s">
        <v>85</v>
      </c>
      <c r="X263" s="7" t="s">
        <v>95</v>
      </c>
      <c r="Y263" s="7" t="n">
        <v>1</v>
      </c>
      <c r="Z263" s="7" t="n">
        <v>0</v>
      </c>
      <c r="AA263" s="7" t="str">
        <f aca="false">IF(Y263&gt;Z263,"Win",IF(Y263&lt;Z263,"Loss","Draw"))</f>
        <v>Win</v>
      </c>
      <c r="AB263" s="7" t="s">
        <v>99</v>
      </c>
      <c r="AC263" s="7" t="s">
        <v>99</v>
      </c>
      <c r="AD263" s="7" t="s">
        <v>380</v>
      </c>
      <c r="AE263" s="7" t="s">
        <v>492</v>
      </c>
      <c r="AF263" s="7" t="str">
        <f aca="false">IF(AD263&lt;AE263,AD263,AE263)</f>
        <v>Barbarian Barrel, Electro Spirit, Lightning, Magic Archer, Ronin, Royal Hogs, Skeletons, Tesla</v>
      </c>
      <c r="AG263" s="7" t="str">
        <f aca="false">IF(AD263&lt;AE263,AE263,AD263)</f>
        <v>Bats, Berserker, Bomb Tower, Fire Spirit, Magic Archer, Miner, Royal Delivery, Wall Breakers</v>
      </c>
      <c r="AH263" s="7" t="str">
        <f aca="false">IF(AD263=AF263,AA263,IF(AA263="Win","Loss",IF(AA263="Loss","Win","Draw")))</f>
        <v>Loss</v>
      </c>
      <c r="AI263" s="7" t="s">
        <v>297</v>
      </c>
    </row>
    <row r="264" customFormat="false" ht="15" hidden="false" customHeight="true" outlineLevel="0" collapsed="false">
      <c r="A264" s="7" t="s">
        <v>1086</v>
      </c>
      <c r="B264" s="7" t="n">
        <v>2</v>
      </c>
      <c r="C264" s="7" t="s">
        <v>726</v>
      </c>
      <c r="D264" s="7" t="s">
        <v>727</v>
      </c>
      <c r="E264" s="7" t="s">
        <v>1066</v>
      </c>
      <c r="F264" s="7" t="s">
        <v>1067</v>
      </c>
      <c r="G264" s="7" t="s">
        <v>1088</v>
      </c>
      <c r="H264" s="7" t="s">
        <v>163</v>
      </c>
      <c r="I264" s="7" t="s">
        <v>241</v>
      </c>
      <c r="J264" s="7" t="s">
        <v>188</v>
      </c>
      <c r="K264" s="7" t="s">
        <v>172</v>
      </c>
      <c r="L264" s="7" t="s">
        <v>115</v>
      </c>
      <c r="M264" s="7" t="s">
        <v>118</v>
      </c>
      <c r="N264" s="7" t="s">
        <v>95</v>
      </c>
      <c r="O264" s="7" t="s">
        <v>116</v>
      </c>
      <c r="P264" s="7" t="s">
        <v>86</v>
      </c>
      <c r="Q264" s="7" t="s">
        <v>208</v>
      </c>
      <c r="R264" s="7" t="s">
        <v>188</v>
      </c>
      <c r="S264" s="7" t="s">
        <v>109</v>
      </c>
      <c r="T264" s="7" t="s">
        <v>88</v>
      </c>
      <c r="U264" s="7" t="s">
        <v>110</v>
      </c>
      <c r="V264" s="7" t="s">
        <v>86</v>
      </c>
      <c r="W264" s="7" t="s">
        <v>112</v>
      </c>
      <c r="X264" s="7" t="s">
        <v>93</v>
      </c>
      <c r="Y264" s="7" t="n">
        <v>1</v>
      </c>
      <c r="Z264" s="7" t="n">
        <v>0</v>
      </c>
      <c r="AA264" s="7" t="str">
        <f aca="false">IF(Y264&gt;Z264,"Win",IF(Y264&lt;Z264,"Loss","Draw"))</f>
        <v>Win</v>
      </c>
      <c r="AB264" s="7" t="s">
        <v>99</v>
      </c>
      <c r="AC264" s="7" t="s">
        <v>99</v>
      </c>
      <c r="AD264" s="7" t="s">
        <v>1089</v>
      </c>
      <c r="AE264" s="7" t="s">
        <v>368</v>
      </c>
      <c r="AF264" s="7" t="str">
        <f aca="false">IF(AD264&lt;AE264,AD264,AE264)</f>
        <v>Barbarian Barrel, Graveyard, Ice Spirit, Knight, Musketeer, Poison, Skeleton Dragons, Tombstone</v>
      </c>
      <c r="AG264" s="7" t="str">
        <f aca="false">IF(AD264&lt;AE264,AE264,AD264)</f>
        <v>Berserker, Fireball, Lava Hound, Skeleton Dragons, Spirit Empress, Tombstone, Valkyrie, Zap</v>
      </c>
      <c r="AH264" s="7" t="str">
        <f aca="false">IF(AD264=AF264,AA264,IF(AA264="Win","Loss",IF(AA264="Loss","Win","Draw")))</f>
        <v>Win</v>
      </c>
      <c r="AI264" s="7" t="s">
        <v>297</v>
      </c>
    </row>
    <row r="265" customFormat="false" ht="15" hidden="false" customHeight="true" outlineLevel="0" collapsed="false">
      <c r="A265" s="7" t="s">
        <v>1086</v>
      </c>
      <c r="B265" s="7" t="n">
        <v>3</v>
      </c>
      <c r="C265" s="7" t="s">
        <v>726</v>
      </c>
      <c r="D265" s="7" t="s">
        <v>727</v>
      </c>
      <c r="E265" s="7" t="s">
        <v>1066</v>
      </c>
      <c r="F265" s="7" t="s">
        <v>1067</v>
      </c>
      <c r="G265" s="7" t="s">
        <v>1090</v>
      </c>
      <c r="H265" s="7" t="s">
        <v>163</v>
      </c>
      <c r="I265" s="7" t="s">
        <v>129</v>
      </c>
      <c r="J265" s="7" t="s">
        <v>128</v>
      </c>
      <c r="K265" s="7" t="s">
        <v>127</v>
      </c>
      <c r="L265" s="7" t="s">
        <v>124</v>
      </c>
      <c r="M265" s="7" t="s">
        <v>173</v>
      </c>
      <c r="N265" s="7" t="s">
        <v>133</v>
      </c>
      <c r="O265" s="7" t="s">
        <v>97</v>
      </c>
      <c r="P265" s="7" t="s">
        <v>130</v>
      </c>
      <c r="Q265" s="7" t="s">
        <v>113</v>
      </c>
      <c r="R265" s="7" t="s">
        <v>151</v>
      </c>
      <c r="S265" s="7" t="s">
        <v>114</v>
      </c>
      <c r="T265" s="7" t="s">
        <v>153</v>
      </c>
      <c r="U265" s="7" t="s">
        <v>193</v>
      </c>
      <c r="V265" s="7" t="s">
        <v>137</v>
      </c>
      <c r="W265" s="7" t="s">
        <v>116</v>
      </c>
      <c r="X265" s="7" t="s">
        <v>204</v>
      </c>
      <c r="Y265" s="7" t="n">
        <v>1</v>
      </c>
      <c r="Z265" s="7" t="n">
        <v>0</v>
      </c>
      <c r="AA265" s="7" t="str">
        <f aca="false">IF(Y265&gt;Z265,"Win",IF(Y265&lt;Z265,"Loss","Draw"))</f>
        <v>Win</v>
      </c>
      <c r="AB265" s="7" t="s">
        <v>99</v>
      </c>
      <c r="AC265" s="7" t="s">
        <v>99</v>
      </c>
      <c r="AD265" s="7" t="s">
        <v>1091</v>
      </c>
      <c r="AE265" s="7" t="s">
        <v>1092</v>
      </c>
      <c r="AF265" s="7" t="str">
        <f aca="false">IF(AD265&lt;AE265,AD265,AE265)</f>
        <v>Arrows, Battle Ram, Golden Knight, Mega Knight, Mother Witch, Ronin, Royal Ghost, Zappies</v>
      </c>
      <c r="AG265" s="7" t="str">
        <f aca="false">IF(AD265&lt;AE265,AE265,AD265)</f>
        <v>Cannon, Furnace, Giant Snowball, Goblin Drill, Guards, Mighty Miner, Poison, Royal Delivery</v>
      </c>
      <c r="AH265" s="7" t="str">
        <f aca="false">IF(AD265=AF265,AA265,IF(AA265="Win","Loss",IF(AA265="Loss","Win","Draw")))</f>
        <v>Win</v>
      </c>
      <c r="AI265" s="7" t="s">
        <v>297</v>
      </c>
    </row>
    <row r="266" customFormat="false" ht="15" hidden="false" customHeight="true" outlineLevel="0" collapsed="false">
      <c r="A266" s="7" t="s">
        <v>1093</v>
      </c>
      <c r="B266" s="7" t="n">
        <v>1</v>
      </c>
      <c r="C266" s="7" t="s">
        <v>726</v>
      </c>
      <c r="D266" s="7" t="s">
        <v>727</v>
      </c>
      <c r="E266" s="7" t="s">
        <v>1066</v>
      </c>
      <c r="F266" s="7" t="s">
        <v>1067</v>
      </c>
      <c r="G266" s="7" t="s">
        <v>1094</v>
      </c>
      <c r="H266" s="7" t="s">
        <v>163</v>
      </c>
      <c r="I266" s="7" t="s">
        <v>137</v>
      </c>
      <c r="J266" s="7" t="s">
        <v>202</v>
      </c>
      <c r="K266" s="7" t="s">
        <v>114</v>
      </c>
      <c r="L266" s="7" t="s">
        <v>97</v>
      </c>
      <c r="M266" s="7" t="s">
        <v>157</v>
      </c>
      <c r="N266" s="7" t="s">
        <v>126</v>
      </c>
      <c r="O266" s="7" t="s">
        <v>116</v>
      </c>
      <c r="P266" s="7" t="s">
        <v>153</v>
      </c>
      <c r="Q266" s="7" t="s">
        <v>84</v>
      </c>
      <c r="R266" s="7" t="s">
        <v>158</v>
      </c>
      <c r="S266" s="7" t="s">
        <v>114</v>
      </c>
      <c r="T266" s="7" t="s">
        <v>447</v>
      </c>
      <c r="U266" s="7" t="s">
        <v>97</v>
      </c>
      <c r="V266" s="7" t="s">
        <v>130</v>
      </c>
      <c r="W266" s="7" t="s">
        <v>96</v>
      </c>
      <c r="X266" s="7" t="s">
        <v>115</v>
      </c>
      <c r="Y266" s="7" t="n">
        <v>0</v>
      </c>
      <c r="Z266" s="7" t="n">
        <v>1</v>
      </c>
      <c r="AA266" s="7" t="str">
        <f aca="false">IF(Y266&gt;Z266,"Win",IF(Y266&lt;Z266,"Loss","Draw"))</f>
        <v>Loss</v>
      </c>
      <c r="AB266" s="7" t="s">
        <v>99</v>
      </c>
      <c r="AC266" s="7" t="s">
        <v>99</v>
      </c>
      <c r="AD266" s="7" t="s">
        <v>1095</v>
      </c>
      <c r="AE266" s="7" t="s">
        <v>1014</v>
      </c>
      <c r="AF266" s="7" t="str">
        <f aca="false">IF(AD266&lt;AE266,AD266,AE266)</f>
        <v>Archers, Arrows, Bowler, Giant, Giant Snowball, Graveyard, Minions, Ronin</v>
      </c>
      <c r="AG266" s="7" t="str">
        <f aca="false">IF(AD266&lt;AE266,AE266,AD266)</f>
        <v>Cannon, Fire Spirit, Giant Snowball, Goblin Drill, Magic Archer, Poison, Ronin, Skeletons</v>
      </c>
      <c r="AH266" s="7" t="str">
        <f aca="false">IF(AD266=AF266,AA266,IF(AA266="Win","Loss",IF(AA266="Loss","Win","Draw")))</f>
        <v>Win</v>
      </c>
      <c r="AI266" s="7" t="s">
        <v>297</v>
      </c>
    </row>
    <row r="267" customFormat="false" ht="15" hidden="false" customHeight="true" outlineLevel="0" collapsed="false">
      <c r="A267" s="7" t="s">
        <v>1093</v>
      </c>
      <c r="B267" s="7" t="n">
        <v>2</v>
      </c>
      <c r="C267" s="7" t="s">
        <v>726</v>
      </c>
      <c r="D267" s="7" t="s">
        <v>727</v>
      </c>
      <c r="E267" s="7" t="s">
        <v>1066</v>
      </c>
      <c r="F267" s="7" t="s">
        <v>1067</v>
      </c>
      <c r="G267" s="7" t="s">
        <v>1096</v>
      </c>
      <c r="H267" s="7" t="s">
        <v>163</v>
      </c>
      <c r="I267" s="7" t="s">
        <v>84</v>
      </c>
      <c r="J267" s="7" t="s">
        <v>186</v>
      </c>
      <c r="K267" s="7" t="s">
        <v>83</v>
      </c>
      <c r="L267" s="7" t="s">
        <v>193</v>
      </c>
      <c r="M267" s="7" t="s">
        <v>111</v>
      </c>
      <c r="N267" s="7" t="s">
        <v>234</v>
      </c>
      <c r="O267" s="7" t="s">
        <v>130</v>
      </c>
      <c r="P267" s="7" t="s">
        <v>109</v>
      </c>
      <c r="Q267" s="7" t="s">
        <v>233</v>
      </c>
      <c r="R267" s="7" t="s">
        <v>202</v>
      </c>
      <c r="S267" s="7" t="s">
        <v>201</v>
      </c>
      <c r="T267" s="7" t="s">
        <v>88</v>
      </c>
      <c r="U267" s="7" t="s">
        <v>157</v>
      </c>
      <c r="V267" s="7" t="s">
        <v>204</v>
      </c>
      <c r="W267" s="7" t="s">
        <v>234</v>
      </c>
      <c r="X267" s="7" t="s">
        <v>111</v>
      </c>
      <c r="Y267" s="7" t="n">
        <v>1</v>
      </c>
      <c r="Z267" s="7" t="n">
        <v>0</v>
      </c>
      <c r="AA267" s="7" t="str">
        <f aca="false">IF(Y267&gt;Z267,"Win",IF(Y267&lt;Z267,"Loss","Draw"))</f>
        <v>Win</v>
      </c>
      <c r="AB267" s="7" t="s">
        <v>99</v>
      </c>
      <c r="AC267" s="7" t="s">
        <v>99</v>
      </c>
      <c r="AD267" s="7" t="s">
        <v>1097</v>
      </c>
      <c r="AE267" s="7" t="s">
        <v>380</v>
      </c>
      <c r="AF267" s="7" t="str">
        <f aca="false">IF(AD267&lt;AE267,AD267,AE267)</f>
        <v>Archers, Arrows, Balloon, Bomb Tower, Guards, Miner, Monk, Zap</v>
      </c>
      <c r="AG267" s="7" t="str">
        <f aca="false">IF(AD267&lt;AE267,AE267,AD267)</f>
        <v>Bats, Berserker, Bomb Tower, Fire Spirit, Magic Archer, Miner, Royal Delivery, Wall Breakers</v>
      </c>
      <c r="AH267" s="7" t="str">
        <f aca="false">IF(AD267=AF267,AA267,IF(AA267="Win","Loss",IF(AA267="Loss","Win","Draw")))</f>
        <v>Win</v>
      </c>
      <c r="AI267" s="7" t="s">
        <v>297</v>
      </c>
    </row>
    <row r="268" customFormat="false" ht="15" hidden="false" customHeight="true" outlineLevel="0" collapsed="false">
      <c r="A268" s="7" t="s">
        <v>1093</v>
      </c>
      <c r="B268" s="7" t="n">
        <v>3</v>
      </c>
      <c r="C268" s="7" t="s">
        <v>726</v>
      </c>
      <c r="D268" s="7" t="s">
        <v>727</v>
      </c>
      <c r="E268" s="7" t="s">
        <v>1066</v>
      </c>
      <c r="F268" s="7" t="s">
        <v>1067</v>
      </c>
      <c r="G268" s="7" t="s">
        <v>1098</v>
      </c>
      <c r="H268" s="7" t="s">
        <v>163</v>
      </c>
      <c r="I268" s="7" t="s">
        <v>177</v>
      </c>
      <c r="J268" s="7" t="s">
        <v>95</v>
      </c>
      <c r="K268" s="7" t="s">
        <v>124</v>
      </c>
      <c r="L268" s="7" t="s">
        <v>257</v>
      </c>
      <c r="M268" s="7" t="s">
        <v>150</v>
      </c>
      <c r="N268" s="7" t="s">
        <v>88</v>
      </c>
      <c r="O268" s="7" t="s">
        <v>93</v>
      </c>
      <c r="P268" s="7" t="s">
        <v>215</v>
      </c>
      <c r="Q268" s="7" t="s">
        <v>113</v>
      </c>
      <c r="R268" s="7" t="s">
        <v>337</v>
      </c>
      <c r="S268" s="7" t="s">
        <v>87</v>
      </c>
      <c r="T268" s="7" t="s">
        <v>89</v>
      </c>
      <c r="U268" s="7" t="s">
        <v>85</v>
      </c>
      <c r="V268" s="7" t="s">
        <v>126</v>
      </c>
      <c r="W268" s="7" t="s">
        <v>150</v>
      </c>
      <c r="X268" s="7" t="s">
        <v>165</v>
      </c>
      <c r="Y268" s="7" t="n">
        <v>1</v>
      </c>
      <c r="Z268" s="7" t="n">
        <v>0</v>
      </c>
      <c r="AA268" s="7" t="str">
        <f aca="false">IF(Y268&gt;Z268,"Win",IF(Y268&lt;Z268,"Loss","Draw"))</f>
        <v>Win</v>
      </c>
      <c r="AB268" s="7" t="s">
        <v>99</v>
      </c>
      <c r="AC268" s="7" t="s">
        <v>99</v>
      </c>
      <c r="AD268" s="7" t="s">
        <v>1099</v>
      </c>
      <c r="AE268" s="7" t="s">
        <v>1100</v>
      </c>
      <c r="AF268" s="7" t="str">
        <f aca="false">IF(AD268&lt;AE268,AD268,AE268)</f>
        <v>Barbarian Barrel, Berserker, Electro Spirit, Fireball, Fisherman, Hunter, Royal Ghost, Royal Giant</v>
      </c>
      <c r="AG268" s="7" t="str">
        <f aca="false">IF(AD268&lt;AE268,AE268,AD268)</f>
        <v>Boss Bandit, Electro Spirit, Furnace, Hog Rider, Lightning, Skeletons, Tesla, The Log</v>
      </c>
      <c r="AH268" s="7" t="str">
        <f aca="false">IF(AD268=AF268,AA268,IF(AA268="Win","Loss",IF(AA268="Loss","Win","Draw")))</f>
        <v>Win</v>
      </c>
      <c r="AI268" s="7" t="s">
        <v>297</v>
      </c>
    </row>
    <row r="269" customFormat="false" ht="15" hidden="false" customHeight="true" outlineLevel="0" collapsed="false">
      <c r="A269" s="7" t="s">
        <v>1101</v>
      </c>
      <c r="B269" s="7" t="n">
        <v>1</v>
      </c>
      <c r="C269" s="7" t="s">
        <v>726</v>
      </c>
      <c r="D269" s="7" t="s">
        <v>727</v>
      </c>
      <c r="E269" s="7" t="s">
        <v>1066</v>
      </c>
      <c r="F269" s="7" t="s">
        <v>1067</v>
      </c>
      <c r="G269" s="7" t="s">
        <v>1102</v>
      </c>
      <c r="H269" s="7" t="s">
        <v>163</v>
      </c>
      <c r="I269" s="7" t="s">
        <v>152</v>
      </c>
      <c r="J269" s="7" t="s">
        <v>158</v>
      </c>
      <c r="K269" s="7" t="s">
        <v>107</v>
      </c>
      <c r="L269" s="7" t="s">
        <v>307</v>
      </c>
      <c r="M269" s="7" t="s">
        <v>387</v>
      </c>
      <c r="N269" s="7" t="s">
        <v>85</v>
      </c>
      <c r="O269" s="7" t="s">
        <v>187</v>
      </c>
      <c r="P269" s="7" t="s">
        <v>95</v>
      </c>
      <c r="Q269" s="7" t="s">
        <v>203</v>
      </c>
      <c r="R269" s="7" t="s">
        <v>91</v>
      </c>
      <c r="S269" s="7" t="s">
        <v>208</v>
      </c>
      <c r="T269" s="7" t="s">
        <v>157</v>
      </c>
      <c r="U269" s="7" t="s">
        <v>201</v>
      </c>
      <c r="V269" s="7" t="s">
        <v>118</v>
      </c>
      <c r="W269" s="7" t="s">
        <v>159</v>
      </c>
      <c r="X269" s="7" t="s">
        <v>249</v>
      </c>
      <c r="Y269" s="7" t="n">
        <v>0</v>
      </c>
      <c r="Z269" s="7" t="n">
        <v>1</v>
      </c>
      <c r="AA269" s="7" t="str">
        <f aca="false">IF(Y269&gt;Z269,"Win",IF(Y269&lt;Z269,"Loss","Draw"))</f>
        <v>Loss</v>
      </c>
      <c r="AB269" s="7" t="s">
        <v>99</v>
      </c>
      <c r="AC269" s="7" t="s">
        <v>99</v>
      </c>
      <c r="AD269" s="7" t="s">
        <v>1103</v>
      </c>
      <c r="AE269" s="7" t="s">
        <v>701</v>
      </c>
      <c r="AF269" s="7" t="str">
        <f aca="false">IF(AD269&lt;AE269,AD269,AE269)</f>
        <v>Baby Dragon, Barbarian Barrel, Bowler, Electro Giant, Goblin Cage, Ice Wizard, Lightning, Tornado</v>
      </c>
      <c r="AG269" s="7" t="str">
        <f aca="false">IF(AD269&lt;AE269,AE269,AD269)</f>
        <v>Dart Goblin, Fire Spirit, Goblin Barrel, Goblins, Ice Spirit, Rocket, Valkyrie, Wall Breakers</v>
      </c>
      <c r="AH269" s="7" t="str">
        <f aca="false">IF(AD269=AF269,AA269,IF(AA269="Win","Loss",IF(AA269="Loss","Win","Draw")))</f>
        <v>Loss</v>
      </c>
      <c r="AI269" s="7" t="s">
        <v>297</v>
      </c>
    </row>
    <row r="270" customFormat="false" ht="15" hidden="false" customHeight="true" outlineLevel="0" collapsed="false">
      <c r="A270" s="7" t="s">
        <v>1101</v>
      </c>
      <c r="B270" s="7" t="n">
        <v>2</v>
      </c>
      <c r="C270" s="7" t="s">
        <v>726</v>
      </c>
      <c r="D270" s="7" t="s">
        <v>727</v>
      </c>
      <c r="E270" s="7" t="s">
        <v>1066</v>
      </c>
      <c r="F270" s="7" t="s">
        <v>1067</v>
      </c>
      <c r="G270" s="7" t="s">
        <v>1104</v>
      </c>
      <c r="H270" s="7" t="s">
        <v>163</v>
      </c>
      <c r="I270" s="7" t="s">
        <v>82</v>
      </c>
      <c r="J270" s="7" t="s">
        <v>108</v>
      </c>
      <c r="K270" s="7" t="s">
        <v>153</v>
      </c>
      <c r="L270" s="7" t="s">
        <v>86</v>
      </c>
      <c r="M270" s="7" t="s">
        <v>150</v>
      </c>
      <c r="N270" s="7" t="s">
        <v>126</v>
      </c>
      <c r="O270" s="7" t="s">
        <v>89</v>
      </c>
      <c r="P270" s="7" t="s">
        <v>93</v>
      </c>
      <c r="Q270" s="7" t="s">
        <v>177</v>
      </c>
      <c r="R270" s="7" t="s">
        <v>83</v>
      </c>
      <c r="S270" s="7" t="s">
        <v>257</v>
      </c>
      <c r="T270" s="7" t="s">
        <v>126</v>
      </c>
      <c r="U270" s="7" t="s">
        <v>150</v>
      </c>
      <c r="V270" s="7" t="s">
        <v>215</v>
      </c>
      <c r="W270" s="7" t="s">
        <v>93</v>
      </c>
      <c r="X270" s="7" t="s">
        <v>95</v>
      </c>
      <c r="Y270" s="7" t="n">
        <v>1</v>
      </c>
      <c r="Z270" s="7" t="n">
        <v>0</v>
      </c>
      <c r="AA270" s="7" t="str">
        <f aca="false">IF(Y270&gt;Z270,"Win",IF(Y270&lt;Z270,"Loss","Draw"))</f>
        <v>Win</v>
      </c>
      <c r="AB270" s="7" t="s">
        <v>99</v>
      </c>
      <c r="AC270" s="7" t="s">
        <v>99</v>
      </c>
      <c r="AD270" s="7" t="s">
        <v>1105</v>
      </c>
      <c r="AE270" s="7" t="s">
        <v>1106</v>
      </c>
      <c r="AF270" s="7" t="str">
        <f aca="false">IF(AD270&lt;AE270,AD270,AE270)</f>
        <v>Barbarian Barrel, Electro Spirit, Fireball, Fisherman, Hunter, Monk, Royal Giant, Skeletons</v>
      </c>
      <c r="AG270" s="7" t="str">
        <f aca="false">IF(AD270&lt;AE270,AE270,AD270)</f>
        <v>Cannon, Dark Prince, Electro Spirit, Fireball, Royal Hogs, Skeleton Dragons, Skeletons, The Log</v>
      </c>
      <c r="AH270" s="7" t="str">
        <f aca="false">IF(AD270=AF270,AA270,IF(AA270="Win","Loss",IF(AA270="Loss","Win","Draw")))</f>
        <v>Loss</v>
      </c>
      <c r="AI270" s="7" t="s">
        <v>297</v>
      </c>
    </row>
    <row r="271" customFormat="false" ht="15" hidden="false" customHeight="true" outlineLevel="0" collapsed="false">
      <c r="A271" s="7" t="s">
        <v>1101</v>
      </c>
      <c r="B271" s="7" t="n">
        <v>3</v>
      </c>
      <c r="C271" s="7" t="s">
        <v>726</v>
      </c>
      <c r="D271" s="7" t="s">
        <v>727</v>
      </c>
      <c r="E271" s="7" t="s">
        <v>1066</v>
      </c>
      <c r="F271" s="7" t="s">
        <v>1067</v>
      </c>
      <c r="G271" s="7" t="s">
        <v>1107</v>
      </c>
      <c r="H271" s="7" t="s">
        <v>163</v>
      </c>
      <c r="I271" s="7" t="s">
        <v>137</v>
      </c>
      <c r="J271" s="7" t="s">
        <v>91</v>
      </c>
      <c r="K271" s="7" t="s">
        <v>114</v>
      </c>
      <c r="L271" s="7" t="s">
        <v>242</v>
      </c>
      <c r="M271" s="7" t="s">
        <v>157</v>
      </c>
      <c r="N271" s="7" t="s">
        <v>97</v>
      </c>
      <c r="O271" s="7" t="s">
        <v>116</v>
      </c>
      <c r="P271" s="7" t="s">
        <v>87</v>
      </c>
      <c r="Q271" s="7" t="s">
        <v>114</v>
      </c>
      <c r="R271" s="7" t="s">
        <v>202</v>
      </c>
      <c r="S271" s="7" t="s">
        <v>128</v>
      </c>
      <c r="T271" s="7" t="s">
        <v>88</v>
      </c>
      <c r="U271" s="7" t="s">
        <v>116</v>
      </c>
      <c r="V271" s="7" t="s">
        <v>153</v>
      </c>
      <c r="W271" s="7" t="s">
        <v>137</v>
      </c>
      <c r="X271" s="7" t="s">
        <v>204</v>
      </c>
      <c r="Y271" s="7" t="n">
        <v>3</v>
      </c>
      <c r="Z271" s="7" t="n">
        <v>0</v>
      </c>
      <c r="AA271" s="7" t="str">
        <f aca="false">IF(Y271&gt;Z271,"Win",IF(Y271&lt;Z271,"Loss","Draw"))</f>
        <v>Win</v>
      </c>
      <c r="AB271" s="7" t="s">
        <v>99</v>
      </c>
      <c r="AC271" s="7" t="s">
        <v>99</v>
      </c>
      <c r="AD271" s="7" t="s">
        <v>321</v>
      </c>
      <c r="AE271" s="7" t="s">
        <v>1108</v>
      </c>
      <c r="AF271" s="7" t="str">
        <f aca="false">IF(AD271&lt;AE271,AD271,AE271)</f>
        <v>Berserker, Cannon, Giant Snowball, Goblin Drill, Golden Knight, Magic Archer, Poison, Royal Delivery</v>
      </c>
      <c r="AG271" s="7" t="str">
        <f aca="false">IF(AD271&lt;AE271,AE271,AD271)</f>
        <v>Bomber, Fire Spirit, Giant Snowball, Goblin Drill, Goblins, Poison, Ronin, Tesla</v>
      </c>
      <c r="AH271" s="7" t="str">
        <f aca="false">IF(AD271=AF271,AA271,IF(AA271="Win","Loss",IF(AA271="Loss","Win","Draw")))</f>
        <v>Loss</v>
      </c>
      <c r="AI271" s="7" t="s">
        <v>297</v>
      </c>
    </row>
    <row r="272" customFormat="false" ht="15" hidden="false" customHeight="true" outlineLevel="0" collapsed="false">
      <c r="A272" s="7" t="s">
        <v>1109</v>
      </c>
      <c r="B272" s="7" t="n">
        <v>1</v>
      </c>
      <c r="C272" s="7" t="s">
        <v>726</v>
      </c>
      <c r="D272" s="7" t="s">
        <v>727</v>
      </c>
      <c r="E272" s="7" t="s">
        <v>1066</v>
      </c>
      <c r="F272" s="7" t="s">
        <v>1067</v>
      </c>
      <c r="G272" s="7" t="s">
        <v>1110</v>
      </c>
      <c r="H272" s="7" t="s">
        <v>163</v>
      </c>
      <c r="I272" s="7" t="s">
        <v>82</v>
      </c>
      <c r="J272" s="7" t="s">
        <v>194</v>
      </c>
      <c r="K272" s="7" t="s">
        <v>153</v>
      </c>
      <c r="L272" s="7" t="s">
        <v>118</v>
      </c>
      <c r="M272" s="7" t="s">
        <v>126</v>
      </c>
      <c r="N272" s="7" t="s">
        <v>89</v>
      </c>
      <c r="O272" s="7" t="s">
        <v>164</v>
      </c>
      <c r="P272" s="7" t="s">
        <v>204</v>
      </c>
      <c r="Q272" s="7" t="s">
        <v>82</v>
      </c>
      <c r="R272" s="7" t="s">
        <v>108</v>
      </c>
      <c r="S272" s="7" t="s">
        <v>152</v>
      </c>
      <c r="T272" s="7" t="s">
        <v>153</v>
      </c>
      <c r="U272" s="7" t="s">
        <v>150</v>
      </c>
      <c r="V272" s="7" t="s">
        <v>126</v>
      </c>
      <c r="W272" s="7" t="s">
        <v>89</v>
      </c>
      <c r="X272" s="7" t="s">
        <v>85</v>
      </c>
      <c r="Y272" s="7" t="n">
        <v>0</v>
      </c>
      <c r="Z272" s="7" t="n">
        <v>1</v>
      </c>
      <c r="AA272" s="7" t="str">
        <f aca="false">IF(Y272&gt;Z272,"Win",IF(Y272&lt;Z272,"Loss","Draw"))</f>
        <v>Loss</v>
      </c>
      <c r="AB272" s="7" t="s">
        <v>99</v>
      </c>
      <c r="AC272" s="7" t="s">
        <v>99</v>
      </c>
      <c r="AD272" s="7" t="s">
        <v>1111</v>
      </c>
      <c r="AE272" s="7" t="s">
        <v>457</v>
      </c>
      <c r="AF272" s="7" t="str">
        <f aca="false">IF(AD272&lt;AE272,AD272,AE272)</f>
        <v>Archer Queen, Cannon, Earthquake, Ice Spirit, Royal Delivery, Royal Hogs, Skeletons, The Log</v>
      </c>
      <c r="AG272" s="7" t="str">
        <f aca="false">IF(AD272&lt;AE272,AE272,AD272)</f>
        <v>Baby Dragon, Cannon, Dark Prince, Electro Spirit, Lightning, Royal Hogs, Skeletons, The Log</v>
      </c>
      <c r="AH272" s="7" t="str">
        <f aca="false">IF(AD272=AF272,AA272,IF(AA272="Win","Loss",IF(AA272="Loss","Win","Draw")))</f>
        <v>Loss</v>
      </c>
      <c r="AI272" s="7" t="s">
        <v>297</v>
      </c>
    </row>
    <row r="273" customFormat="false" ht="15" hidden="false" customHeight="true" outlineLevel="0" collapsed="false">
      <c r="A273" s="7" t="s">
        <v>1109</v>
      </c>
      <c r="B273" s="7" t="n">
        <v>2</v>
      </c>
      <c r="C273" s="7" t="s">
        <v>726</v>
      </c>
      <c r="D273" s="7" t="s">
        <v>727</v>
      </c>
      <c r="E273" s="7" t="s">
        <v>1066</v>
      </c>
      <c r="F273" s="7" t="s">
        <v>1067</v>
      </c>
      <c r="G273" s="7" t="s">
        <v>1112</v>
      </c>
      <c r="H273" s="7" t="s">
        <v>163</v>
      </c>
      <c r="I273" s="7" t="s">
        <v>241</v>
      </c>
      <c r="J273" s="7" t="s">
        <v>172</v>
      </c>
      <c r="K273" s="7" t="s">
        <v>107</v>
      </c>
      <c r="L273" s="7" t="s">
        <v>115</v>
      </c>
      <c r="M273" s="7" t="s">
        <v>157</v>
      </c>
      <c r="N273" s="7" t="s">
        <v>95</v>
      </c>
      <c r="O273" s="7" t="s">
        <v>116</v>
      </c>
      <c r="P273" s="7" t="s">
        <v>86</v>
      </c>
      <c r="Q273" s="7" t="s">
        <v>141</v>
      </c>
      <c r="R273" s="7" t="s">
        <v>95</v>
      </c>
      <c r="S273" s="7" t="s">
        <v>107</v>
      </c>
      <c r="T273" s="7" t="s">
        <v>177</v>
      </c>
      <c r="U273" s="7" t="s">
        <v>143</v>
      </c>
      <c r="V273" s="7" t="s">
        <v>93</v>
      </c>
      <c r="W273" s="7" t="s">
        <v>178</v>
      </c>
      <c r="X273" s="7" t="s">
        <v>91</v>
      </c>
      <c r="Y273" s="7" t="n">
        <v>1</v>
      </c>
      <c r="Z273" s="7" t="n">
        <v>0</v>
      </c>
      <c r="AA273" s="7" t="str">
        <f aca="false">IF(Y273&gt;Z273,"Win",IF(Y273&lt;Z273,"Loss","Draw"))</f>
        <v>Win</v>
      </c>
      <c r="AB273" s="7" t="s">
        <v>99</v>
      </c>
      <c r="AC273" s="7" t="s">
        <v>99</v>
      </c>
      <c r="AD273" s="7" t="s">
        <v>1113</v>
      </c>
      <c r="AE273" s="7" t="s">
        <v>1114</v>
      </c>
      <c r="AF273" s="7" t="str">
        <f aca="false">IF(AD273&lt;AE273,AD273,AE273)</f>
        <v>Barbarian Barrel, Fire Spirit, Goblin Cage, Graveyard, Knight, Musketeer, Poison, Skeleton Dragons</v>
      </c>
      <c r="AG273" s="7" t="str">
        <f aca="false">IF(AD273&lt;AE273,AE273,AD273)</f>
        <v>Barbarian Barrel, Fireball, Goblin Cage, Goblins, Heal Spirit, Lumberjack, Phoenix, Royal Giant</v>
      </c>
      <c r="AH273" s="7" t="str">
        <f aca="false">IF(AD273=AF273,AA273,IF(AA273="Win","Loss",IF(AA273="Loss","Win","Draw")))</f>
        <v>Win</v>
      </c>
      <c r="AI273" s="7" t="s">
        <v>297</v>
      </c>
    </row>
    <row r="274" customFormat="false" ht="15" hidden="false" customHeight="true" outlineLevel="0" collapsed="false">
      <c r="A274" s="7" t="s">
        <v>1109</v>
      </c>
      <c r="B274" s="7" t="n">
        <v>3</v>
      </c>
      <c r="C274" s="7" t="s">
        <v>726</v>
      </c>
      <c r="D274" s="7" t="s">
        <v>727</v>
      </c>
      <c r="E274" s="7" t="s">
        <v>1066</v>
      </c>
      <c r="F274" s="7" t="s">
        <v>1067</v>
      </c>
      <c r="G274" s="7" t="s">
        <v>1115</v>
      </c>
      <c r="H274" s="7" t="s">
        <v>163</v>
      </c>
      <c r="I274" s="7" t="s">
        <v>418</v>
      </c>
      <c r="J274" s="7" t="s">
        <v>186</v>
      </c>
      <c r="K274" s="7" t="s">
        <v>284</v>
      </c>
      <c r="L274" s="7" t="s">
        <v>110</v>
      </c>
      <c r="M274" s="7" t="s">
        <v>242</v>
      </c>
      <c r="N274" s="7" t="s">
        <v>96</v>
      </c>
      <c r="O274" s="7" t="s">
        <v>130</v>
      </c>
      <c r="P274" s="7" t="s">
        <v>114</v>
      </c>
      <c r="Q274" s="7" t="s">
        <v>203</v>
      </c>
      <c r="R274" s="7" t="s">
        <v>202</v>
      </c>
      <c r="S274" s="7" t="s">
        <v>201</v>
      </c>
      <c r="T274" s="7" t="s">
        <v>88</v>
      </c>
      <c r="U274" s="7" t="s">
        <v>157</v>
      </c>
      <c r="V274" s="7" t="s">
        <v>118</v>
      </c>
      <c r="W274" s="7" t="s">
        <v>204</v>
      </c>
      <c r="X274" s="7" t="s">
        <v>234</v>
      </c>
      <c r="Y274" s="7" t="n">
        <v>0</v>
      </c>
      <c r="Z274" s="7" t="n">
        <v>1</v>
      </c>
      <c r="AA274" s="7" t="str">
        <f aca="false">IF(Y274&gt;Z274,"Win",IF(Y274&lt;Z274,"Loss","Draw"))</f>
        <v>Loss</v>
      </c>
      <c r="AB274" s="7" t="s">
        <v>99</v>
      </c>
      <c r="AC274" s="7" t="s">
        <v>99</v>
      </c>
      <c r="AD274" s="7" t="s">
        <v>419</v>
      </c>
      <c r="AE274" s="7" t="s">
        <v>668</v>
      </c>
      <c r="AF274" s="7" t="str">
        <f aca="false">IF(AD274&lt;AE274,AD274,AE274)</f>
        <v>Arrows, Balloon, Bomber, Giant Snowball, Inferno Dragon, Lava Hound, Minions, Skeleton Army</v>
      </c>
      <c r="AG274" s="7" t="str">
        <f aca="false">IF(AD274&lt;AE274,AE274,AD274)</f>
        <v>Berserker, Bomb Tower, Fire Spirit, Goblin Barrel, Ice Spirit, Magic Archer, Royal Delivery, Wall Breakers</v>
      </c>
      <c r="AH274" s="7" t="str">
        <f aca="false">IF(AD274=AF274,AA274,IF(AA274="Win","Loss",IF(AA274="Loss","Win","Draw")))</f>
        <v>Loss</v>
      </c>
      <c r="AI274" s="7" t="s">
        <v>297</v>
      </c>
    </row>
    <row r="275" customFormat="false" ht="15" hidden="false" customHeight="true" outlineLevel="0" collapsed="false">
      <c r="A275" s="5" t="s">
        <v>1116</v>
      </c>
      <c r="B275" s="5" t="n">
        <v>1</v>
      </c>
      <c r="C275" s="5" t="s">
        <v>726</v>
      </c>
      <c r="D275" s="5" t="s">
        <v>727</v>
      </c>
      <c r="E275" s="5" t="s">
        <v>895</v>
      </c>
      <c r="F275" s="5" t="s">
        <v>896</v>
      </c>
      <c r="G275" s="5" t="s">
        <v>1117</v>
      </c>
      <c r="H275" s="5" t="s">
        <v>163</v>
      </c>
      <c r="I275" s="5" t="s">
        <v>418</v>
      </c>
      <c r="J275" s="5" t="s">
        <v>186</v>
      </c>
      <c r="K275" s="5" t="s">
        <v>284</v>
      </c>
      <c r="L275" s="5" t="s">
        <v>96</v>
      </c>
      <c r="M275" s="5" t="s">
        <v>242</v>
      </c>
      <c r="N275" s="5" t="s">
        <v>110</v>
      </c>
      <c r="O275" s="5" t="s">
        <v>130</v>
      </c>
      <c r="P275" s="5" t="s">
        <v>114</v>
      </c>
      <c r="Q275" s="5" t="s">
        <v>152</v>
      </c>
      <c r="R275" s="5" t="s">
        <v>128</v>
      </c>
      <c r="S275" s="5" t="s">
        <v>107</v>
      </c>
      <c r="T275" s="5" t="s">
        <v>187</v>
      </c>
      <c r="U275" s="5" t="s">
        <v>307</v>
      </c>
      <c r="V275" s="5" t="s">
        <v>95</v>
      </c>
      <c r="W275" s="5" t="s">
        <v>85</v>
      </c>
      <c r="X275" s="5" t="s">
        <v>306</v>
      </c>
      <c r="Y275" s="5" t="n">
        <v>2</v>
      </c>
      <c r="Z275" s="5" t="n">
        <v>0</v>
      </c>
      <c r="AA275" s="5" t="str">
        <f aca="false">IF(Y275&gt;Z275,"Win",IF(Y275&lt;Z275,"Loss","Draw"))</f>
        <v>Win</v>
      </c>
      <c r="AB275" s="5" t="s">
        <v>98</v>
      </c>
      <c r="AC275" s="5" t="s">
        <v>99</v>
      </c>
      <c r="AD275" s="5" t="s">
        <v>419</v>
      </c>
      <c r="AE275" s="5" t="s">
        <v>603</v>
      </c>
      <c r="AF275" s="5" t="str">
        <f aca="false">IF(AD275&lt;AE275,AD275,AE275)</f>
        <v>Arrows, Balloon, Bomber, Giant Snowball, Inferno Dragon, Lava Hound, Minions, Skeleton Army</v>
      </c>
      <c r="AG275" s="5" t="str">
        <f aca="false">IF(AD275&lt;AE275,AE275,AD275)</f>
        <v>Baby Dragon, Barbarian Barrel, Goblin Cage, Golden Knight, Golem, Ice Wizard, Lightning, Tornado</v>
      </c>
      <c r="AH275" s="5" t="str">
        <f aca="false">IF(AD275=AF275,AA275,IF(AA275="Win","Loss",IF(AA275="Loss","Win","Draw")))</f>
        <v>Win</v>
      </c>
      <c r="AI275" s="5" t="s">
        <v>297</v>
      </c>
    </row>
    <row r="276" customFormat="false" ht="15" hidden="false" customHeight="true" outlineLevel="0" collapsed="false">
      <c r="A276" s="5" t="s">
        <v>1116</v>
      </c>
      <c r="B276" s="5" t="n">
        <v>2</v>
      </c>
      <c r="C276" s="5" t="s">
        <v>726</v>
      </c>
      <c r="D276" s="5" t="s">
        <v>727</v>
      </c>
      <c r="E276" s="5" t="s">
        <v>895</v>
      </c>
      <c r="F276" s="5" t="s">
        <v>896</v>
      </c>
      <c r="G276" s="5" t="s">
        <v>1118</v>
      </c>
      <c r="H276" s="5" t="s">
        <v>81</v>
      </c>
      <c r="I276" s="5" t="s">
        <v>177</v>
      </c>
      <c r="J276" s="5" t="s">
        <v>95</v>
      </c>
      <c r="K276" s="5" t="s">
        <v>124</v>
      </c>
      <c r="L276" s="5" t="s">
        <v>257</v>
      </c>
      <c r="M276" s="5" t="s">
        <v>150</v>
      </c>
      <c r="N276" s="5" t="s">
        <v>126</v>
      </c>
      <c r="O276" s="5" t="s">
        <v>93</v>
      </c>
      <c r="P276" s="5" t="s">
        <v>215</v>
      </c>
      <c r="Q276" s="5" t="s">
        <v>113</v>
      </c>
      <c r="R276" s="5" t="s">
        <v>140</v>
      </c>
      <c r="S276" s="5" t="s">
        <v>87</v>
      </c>
      <c r="T276" s="5" t="s">
        <v>116</v>
      </c>
      <c r="U276" s="5" t="s">
        <v>115</v>
      </c>
      <c r="V276" s="5" t="s">
        <v>193</v>
      </c>
      <c r="W276" s="5" t="s">
        <v>118</v>
      </c>
      <c r="X276" s="5" t="s">
        <v>204</v>
      </c>
      <c r="Y276" s="5" t="n">
        <v>1</v>
      </c>
      <c r="Z276" s="5" t="n">
        <v>0</v>
      </c>
      <c r="AA276" s="5" t="str">
        <f aca="false">IF(Y276&gt;Z276,"Win",IF(Y276&lt;Z276,"Loss","Draw"))</f>
        <v>Win</v>
      </c>
      <c r="AB276" s="5" t="s">
        <v>98</v>
      </c>
      <c r="AC276" s="5" t="s">
        <v>99</v>
      </c>
      <c r="AD276" s="5" t="s">
        <v>429</v>
      </c>
      <c r="AE276" s="5" t="s">
        <v>1119</v>
      </c>
      <c r="AF276" s="5" t="str">
        <f aca="false">IF(AD276&lt;AE276,AD276,AE276)</f>
        <v>Barbarian Barrel, Electro Spirit, Fireball, Fisherman, Hunter, Royal Ghost, Royal Giant, Skeletons</v>
      </c>
      <c r="AG276" s="5" t="str">
        <f aca="false">IF(AD276&lt;AE276,AE276,AD276)</f>
        <v>Furnace, Graveyard, Guards, Ice Golem, Ice Spirit, Poison, Royal Delivery, Tesla</v>
      </c>
      <c r="AH276" s="5" t="str">
        <f aca="false">IF(AD276=AF276,AA276,IF(AA276="Win","Loss",IF(AA276="Loss","Win","Draw")))</f>
        <v>Win</v>
      </c>
      <c r="AI276" s="5" t="s">
        <v>297</v>
      </c>
    </row>
    <row r="277" customFormat="false" ht="15" hidden="false" customHeight="true" outlineLevel="0" collapsed="false">
      <c r="A277" s="5" t="s">
        <v>1116</v>
      </c>
      <c r="B277" s="5" t="n">
        <v>3</v>
      </c>
      <c r="C277" s="5" t="s">
        <v>726</v>
      </c>
      <c r="D277" s="5" t="s">
        <v>727</v>
      </c>
      <c r="E277" s="5" t="s">
        <v>895</v>
      </c>
      <c r="F277" s="5" t="s">
        <v>896</v>
      </c>
      <c r="G277" s="5" t="s">
        <v>1120</v>
      </c>
      <c r="H277" s="5" t="s">
        <v>163</v>
      </c>
      <c r="I277" s="5" t="s">
        <v>90</v>
      </c>
      <c r="J277" s="5" t="s">
        <v>194</v>
      </c>
      <c r="K277" s="5" t="s">
        <v>233</v>
      </c>
      <c r="L277" s="5" t="s">
        <v>165</v>
      </c>
      <c r="M277" s="5" t="s">
        <v>118</v>
      </c>
      <c r="N277" s="5" t="s">
        <v>88</v>
      </c>
      <c r="O277" s="5" t="s">
        <v>89</v>
      </c>
      <c r="P277" s="5" t="s">
        <v>164</v>
      </c>
      <c r="Q277" s="5" t="s">
        <v>203</v>
      </c>
      <c r="R277" s="5" t="s">
        <v>202</v>
      </c>
      <c r="S277" s="5" t="s">
        <v>201</v>
      </c>
      <c r="T277" s="5" t="s">
        <v>126</v>
      </c>
      <c r="U277" s="5" t="s">
        <v>150</v>
      </c>
      <c r="V277" s="5" t="s">
        <v>157</v>
      </c>
      <c r="W277" s="5" t="s">
        <v>88</v>
      </c>
      <c r="X277" s="5" t="s">
        <v>209</v>
      </c>
      <c r="Y277" s="5" t="n">
        <v>1</v>
      </c>
      <c r="Z277" s="5" t="n">
        <v>0</v>
      </c>
      <c r="AA277" s="5" t="str">
        <f aca="false">IF(Y277&gt;Z277,"Win",IF(Y277&lt;Z277,"Loss","Draw"))</f>
        <v>Win</v>
      </c>
      <c r="AB277" s="5" t="s">
        <v>98</v>
      </c>
      <c r="AC277" s="5" t="s">
        <v>99</v>
      </c>
      <c r="AD277" s="5" t="s">
        <v>1121</v>
      </c>
      <c r="AE277" s="5" t="s">
        <v>1122</v>
      </c>
      <c r="AF277" s="5" t="str">
        <f aca="false">IF(AD277&lt;AE277,AD277,AE277)</f>
        <v>Archer Queen, Bats, Berserker, Earthquake, Hog Rider, Ice Spirit, Mortar, The Log</v>
      </c>
      <c r="AG277" s="5" t="str">
        <f aca="false">IF(AD277&lt;AE277,AE277,AD277)</f>
        <v>Berserker, Electro Spirit, Fire Spirit, Goblin Barrel, Inferno Tower, Magic Archer, Skeletons, Wall Breakers</v>
      </c>
      <c r="AH277" s="5" t="str">
        <f aca="false">IF(AD277=AF277,AA277,IF(AA277="Win","Loss",IF(AA277="Loss","Win","Draw")))</f>
        <v>Win</v>
      </c>
      <c r="AI277" s="5" t="s">
        <v>297</v>
      </c>
    </row>
    <row r="278" customFormat="false" ht="15" hidden="false" customHeight="true" outlineLevel="0" collapsed="false">
      <c r="A278" s="7" t="s">
        <v>1123</v>
      </c>
      <c r="B278" s="7" t="n">
        <v>1</v>
      </c>
      <c r="C278" s="7" t="s">
        <v>726</v>
      </c>
      <c r="D278" s="7" t="s">
        <v>727</v>
      </c>
      <c r="E278" s="7" t="s">
        <v>895</v>
      </c>
      <c r="F278" s="7" t="s">
        <v>896</v>
      </c>
      <c r="G278" s="7" t="s">
        <v>1124</v>
      </c>
      <c r="H278" s="7" t="s">
        <v>81</v>
      </c>
      <c r="I278" s="7" t="s">
        <v>185</v>
      </c>
      <c r="J278" s="7" t="s">
        <v>186</v>
      </c>
      <c r="K278" s="7" t="s">
        <v>109</v>
      </c>
      <c r="L278" s="7" t="s">
        <v>117</v>
      </c>
      <c r="M278" s="7" t="s">
        <v>111</v>
      </c>
      <c r="N278" s="7" t="s">
        <v>188</v>
      </c>
      <c r="O278" s="7" t="s">
        <v>187</v>
      </c>
      <c r="P278" s="7" t="s">
        <v>173</v>
      </c>
      <c r="Q278" s="7" t="s">
        <v>141</v>
      </c>
      <c r="R278" s="7" t="s">
        <v>95</v>
      </c>
      <c r="S278" s="7" t="s">
        <v>107</v>
      </c>
      <c r="T278" s="7" t="s">
        <v>177</v>
      </c>
      <c r="U278" s="7" t="s">
        <v>178</v>
      </c>
      <c r="V278" s="7" t="s">
        <v>85</v>
      </c>
      <c r="W278" s="7" t="s">
        <v>143</v>
      </c>
      <c r="X278" s="7" t="s">
        <v>150</v>
      </c>
      <c r="Y278" s="7" t="n">
        <v>1</v>
      </c>
      <c r="Z278" s="7" t="n">
        <v>0</v>
      </c>
      <c r="AA278" s="7" t="str">
        <f aca="false">IF(Y278&gt;Z278,"Win",IF(Y278&lt;Z278,"Loss","Draw"))</f>
        <v>Win</v>
      </c>
      <c r="AB278" s="7" t="s">
        <v>99</v>
      </c>
      <c r="AC278" s="7" t="s">
        <v>99</v>
      </c>
      <c r="AD278" s="7" t="s">
        <v>538</v>
      </c>
      <c r="AE278" s="7" t="s">
        <v>1058</v>
      </c>
      <c r="AF278" s="7" t="str">
        <f aca="false">IF(AD278&lt;AE278,AD278,AE278)</f>
        <v>Balloon, Executioner, Giant Skeleton, Miner, Tombstone, Tornado, Zap, Zappies</v>
      </c>
      <c r="AG278" s="7" t="str">
        <f aca="false">IF(AD278&lt;AE278,AE278,AD278)</f>
        <v>Barbarian Barrel, Electro Spirit, Goblin Cage, Heal Spirit, Lightning, Lumberjack, Phoenix, Royal Giant</v>
      </c>
      <c r="AH278" s="7" t="str">
        <f aca="false">IF(AD278=AF278,AA278,IF(AA278="Win","Loss",IF(AA278="Loss","Win","Draw")))</f>
        <v>Win</v>
      </c>
      <c r="AI278" s="7" t="s">
        <v>297</v>
      </c>
    </row>
    <row r="279" customFormat="false" ht="15" hidden="false" customHeight="true" outlineLevel="0" collapsed="false">
      <c r="A279" s="7" t="s">
        <v>1123</v>
      </c>
      <c r="B279" s="7" t="n">
        <v>2</v>
      </c>
      <c r="C279" s="7" t="s">
        <v>726</v>
      </c>
      <c r="D279" s="7" t="s">
        <v>727</v>
      </c>
      <c r="E279" s="7" t="s">
        <v>895</v>
      </c>
      <c r="F279" s="7" t="s">
        <v>896</v>
      </c>
      <c r="G279" s="7" t="s">
        <v>1125</v>
      </c>
      <c r="H279" s="7" t="s">
        <v>163</v>
      </c>
      <c r="I279" s="7" t="s">
        <v>137</v>
      </c>
      <c r="J279" s="7" t="s">
        <v>194</v>
      </c>
      <c r="K279" s="7" t="s">
        <v>114</v>
      </c>
      <c r="L279" s="7" t="s">
        <v>97</v>
      </c>
      <c r="M279" s="7" t="s">
        <v>157</v>
      </c>
      <c r="N279" s="7" t="s">
        <v>126</v>
      </c>
      <c r="O279" s="7" t="s">
        <v>116</v>
      </c>
      <c r="P279" s="7" t="s">
        <v>87</v>
      </c>
      <c r="Q279" s="7" t="s">
        <v>84</v>
      </c>
      <c r="R279" s="7" t="s">
        <v>241</v>
      </c>
      <c r="S279" s="7" t="s">
        <v>114</v>
      </c>
      <c r="T279" s="7" t="s">
        <v>126</v>
      </c>
      <c r="U279" s="7" t="s">
        <v>119</v>
      </c>
      <c r="V279" s="7" t="s">
        <v>116</v>
      </c>
      <c r="W279" s="7" t="s">
        <v>137</v>
      </c>
      <c r="X279" s="7" t="s">
        <v>138</v>
      </c>
      <c r="Y279" s="7" t="n">
        <v>0</v>
      </c>
      <c r="Z279" s="7" t="n">
        <v>1</v>
      </c>
      <c r="AA279" s="7" t="str">
        <f aca="false">IF(Y279&gt;Z279,"Win",IF(Y279&lt;Z279,"Loss","Draw"))</f>
        <v>Loss</v>
      </c>
      <c r="AB279" s="7" t="s">
        <v>99</v>
      </c>
      <c r="AC279" s="7" t="s">
        <v>99</v>
      </c>
      <c r="AD279" s="7" t="s">
        <v>1126</v>
      </c>
      <c r="AE279" s="7" t="s">
        <v>1127</v>
      </c>
      <c r="AF279" s="7" t="str">
        <f aca="false">IF(AD279&lt;AE279,AD279,AE279)</f>
        <v>Archer Queen, Fire Spirit, Giant Snowball, Goblin Drill, Poison, Ronin, Skeletons, Tesla</v>
      </c>
      <c r="AG279" s="7" t="str">
        <f aca="false">IF(AD279&lt;AE279,AE279,AD279)</f>
        <v>Archers, Giant Snowball, Goblin Demolisher, Goblin Drill, Goblin Hut, Knight, Poison, Skeletons</v>
      </c>
      <c r="AH279" s="7" t="str">
        <f aca="false">IF(AD279=AF279,AA279,IF(AA279="Win","Loss",IF(AA279="Loss","Win","Draw")))</f>
        <v>Loss</v>
      </c>
      <c r="AI279" s="7" t="s">
        <v>297</v>
      </c>
    </row>
    <row r="280" customFormat="false" ht="15" hidden="false" customHeight="true" outlineLevel="0" collapsed="false">
      <c r="A280" s="7" t="s">
        <v>1123</v>
      </c>
      <c r="B280" s="7" t="n">
        <v>3</v>
      </c>
      <c r="C280" s="7" t="s">
        <v>726</v>
      </c>
      <c r="D280" s="7" t="s">
        <v>727</v>
      </c>
      <c r="E280" s="7" t="s">
        <v>895</v>
      </c>
      <c r="F280" s="7" t="s">
        <v>896</v>
      </c>
      <c r="G280" s="7" t="s">
        <v>1128</v>
      </c>
      <c r="H280" s="7" t="s">
        <v>163</v>
      </c>
      <c r="I280" s="7" t="s">
        <v>141</v>
      </c>
      <c r="J280" s="7" t="s">
        <v>95</v>
      </c>
      <c r="K280" s="7" t="s">
        <v>107</v>
      </c>
      <c r="L280" s="7" t="s">
        <v>178</v>
      </c>
      <c r="M280" s="7" t="s">
        <v>150</v>
      </c>
      <c r="N280" s="7" t="s">
        <v>143</v>
      </c>
      <c r="O280" s="7" t="s">
        <v>93</v>
      </c>
      <c r="P280" s="7" t="s">
        <v>177</v>
      </c>
      <c r="Q280" s="7" t="s">
        <v>201</v>
      </c>
      <c r="R280" s="7" t="s">
        <v>202</v>
      </c>
      <c r="S280" s="7" t="s">
        <v>91</v>
      </c>
      <c r="T280" s="7" t="s">
        <v>187</v>
      </c>
      <c r="U280" s="7" t="s">
        <v>111</v>
      </c>
      <c r="V280" s="7" t="s">
        <v>97</v>
      </c>
      <c r="W280" s="7" t="s">
        <v>89</v>
      </c>
      <c r="X280" s="7" t="s">
        <v>234</v>
      </c>
      <c r="Y280" s="7" t="n">
        <v>1</v>
      </c>
      <c r="Z280" s="7" t="n">
        <v>0</v>
      </c>
      <c r="AA280" s="7" t="str">
        <f aca="false">IF(Y280&gt;Z280,"Win",IF(Y280&lt;Z280,"Loss","Draw"))</f>
        <v>Win</v>
      </c>
      <c r="AB280" s="7" t="s">
        <v>99</v>
      </c>
      <c r="AC280" s="7" t="s">
        <v>99</v>
      </c>
      <c r="AD280" s="7" t="s">
        <v>180</v>
      </c>
      <c r="AE280" s="7" t="s">
        <v>1129</v>
      </c>
      <c r="AF280" s="7" t="str">
        <f aca="false">IF(AD280&lt;AE280,AD280,AE280)</f>
        <v>Barbarian Barrel, Electro Spirit, Fireball, Goblin Cage, Heal Spirit, Lumberjack, Phoenix, Royal Giant</v>
      </c>
      <c r="AG280" s="7" t="str">
        <f aca="false">IF(AD280&lt;AE280,AE280,AD280)</f>
        <v>Bomb Tower, Goblins, Magic Archer, Miner, Ronin, The Log, Tornado, Wall Breakers</v>
      </c>
      <c r="AH280" s="7" t="str">
        <f aca="false">IF(AD280=AF280,AA280,IF(AA280="Win","Loss",IF(AA280="Loss","Win","Draw")))</f>
        <v>Win</v>
      </c>
      <c r="AI280" s="7" t="s">
        <v>297</v>
      </c>
    </row>
    <row r="281" customFormat="false" ht="15" hidden="false" customHeight="true" outlineLevel="0" collapsed="false">
      <c r="A281" s="7" t="s">
        <v>1130</v>
      </c>
      <c r="B281" s="7" t="n">
        <v>1</v>
      </c>
      <c r="C281" s="7" t="s">
        <v>726</v>
      </c>
      <c r="D281" s="7" t="s">
        <v>727</v>
      </c>
      <c r="E281" s="7" t="s">
        <v>895</v>
      </c>
      <c r="F281" s="7" t="s">
        <v>896</v>
      </c>
      <c r="G281" s="7" t="s">
        <v>1131</v>
      </c>
      <c r="H281" s="7" t="s">
        <v>163</v>
      </c>
      <c r="I281" s="7" t="s">
        <v>152</v>
      </c>
      <c r="J281" s="7" t="s">
        <v>151</v>
      </c>
      <c r="K281" s="7" t="s">
        <v>82</v>
      </c>
      <c r="L281" s="7" t="s">
        <v>85</v>
      </c>
      <c r="M281" s="7" t="s">
        <v>150</v>
      </c>
      <c r="N281" s="7" t="s">
        <v>126</v>
      </c>
      <c r="O281" s="7" t="s">
        <v>89</v>
      </c>
      <c r="P281" s="7" t="s">
        <v>153</v>
      </c>
      <c r="Q281" s="7" t="s">
        <v>82</v>
      </c>
      <c r="R281" s="7" t="s">
        <v>202</v>
      </c>
      <c r="S281" s="7" t="s">
        <v>87</v>
      </c>
      <c r="T281" s="7" t="s">
        <v>126</v>
      </c>
      <c r="U281" s="7" t="s">
        <v>150</v>
      </c>
      <c r="V281" s="7" t="s">
        <v>93</v>
      </c>
      <c r="W281" s="7" t="s">
        <v>95</v>
      </c>
      <c r="X281" s="7" t="s">
        <v>97</v>
      </c>
      <c r="Y281" s="7" t="n">
        <v>1</v>
      </c>
      <c r="Z281" s="7" t="n">
        <v>0</v>
      </c>
      <c r="AA281" s="7" t="str">
        <f aca="false">IF(Y281&gt;Z281,"Win",IF(Y281&lt;Z281,"Loss","Draw"))</f>
        <v>Win</v>
      </c>
      <c r="AB281" s="7" t="s">
        <v>99</v>
      </c>
      <c r="AC281" s="7" t="s">
        <v>99</v>
      </c>
      <c r="AD281" s="7" t="s">
        <v>155</v>
      </c>
      <c r="AE281" s="7" t="s">
        <v>1132</v>
      </c>
      <c r="AF281" s="7" t="str">
        <f aca="false">IF(AD281&lt;AE281,AD281,AE281)</f>
        <v>Baby Dragon, Cannon, Electro Spirit, Lightning, Mighty Miner, Royal Hogs, Skeletons, The Log</v>
      </c>
      <c r="AG281" s="7" t="str">
        <f aca="false">IF(AD281&lt;AE281,AE281,AD281)</f>
        <v>Barbarian Barrel, Electro Spirit, Fireball, Magic Archer, Ronin, Royal Hogs, Skeletons, Tesla</v>
      </c>
      <c r="AH281" s="7" t="str">
        <f aca="false">IF(AD281=AF281,AA281,IF(AA281="Win","Loss",IF(AA281="Loss","Win","Draw")))</f>
        <v>Win</v>
      </c>
      <c r="AI281" s="7" t="s">
        <v>297</v>
      </c>
    </row>
    <row r="282" customFormat="false" ht="15" hidden="false" customHeight="true" outlineLevel="0" collapsed="false">
      <c r="A282" s="7" t="s">
        <v>1130</v>
      </c>
      <c r="B282" s="7" t="n">
        <v>2</v>
      </c>
      <c r="C282" s="7" t="s">
        <v>726</v>
      </c>
      <c r="D282" s="7" t="s">
        <v>727</v>
      </c>
      <c r="E282" s="7" t="s">
        <v>895</v>
      </c>
      <c r="F282" s="7" t="s">
        <v>896</v>
      </c>
      <c r="G282" s="7" t="s">
        <v>1133</v>
      </c>
      <c r="H282" s="7" t="s">
        <v>81</v>
      </c>
      <c r="I282" s="7" t="s">
        <v>185</v>
      </c>
      <c r="J282" s="7" t="s">
        <v>128</v>
      </c>
      <c r="K282" s="7" t="s">
        <v>284</v>
      </c>
      <c r="L282" s="7" t="s">
        <v>785</v>
      </c>
      <c r="M282" s="7" t="s">
        <v>187</v>
      </c>
      <c r="N282" s="7" t="s">
        <v>158</v>
      </c>
      <c r="O282" s="7" t="s">
        <v>173</v>
      </c>
      <c r="P282" s="7" t="s">
        <v>115</v>
      </c>
      <c r="Q282" s="7" t="s">
        <v>152</v>
      </c>
      <c r="R282" s="7" t="s">
        <v>128</v>
      </c>
      <c r="S282" s="7" t="s">
        <v>107</v>
      </c>
      <c r="T282" s="7" t="s">
        <v>187</v>
      </c>
      <c r="U282" s="7" t="s">
        <v>307</v>
      </c>
      <c r="V282" s="7" t="s">
        <v>242</v>
      </c>
      <c r="W282" s="7" t="s">
        <v>85</v>
      </c>
      <c r="X282" s="7" t="s">
        <v>306</v>
      </c>
      <c r="Y282" s="7" t="n">
        <v>1</v>
      </c>
      <c r="Z282" s="7" t="n">
        <v>0</v>
      </c>
      <c r="AA282" s="7" t="str">
        <f aca="false">IF(Y282&gt;Z282,"Win",IF(Y282&lt;Z282,"Loss","Draw"))</f>
        <v>Win</v>
      </c>
      <c r="AB282" s="7" t="s">
        <v>99</v>
      </c>
      <c r="AC282" s="7" t="s">
        <v>99</v>
      </c>
      <c r="AD282" s="7" t="s">
        <v>787</v>
      </c>
      <c r="AE282" s="7" t="s">
        <v>308</v>
      </c>
      <c r="AF282" s="7" t="str">
        <f aca="false">IF(AD282&lt;AE282,AD282,AE282)</f>
        <v>Baby Dragon, Bomber, Goblin Cage, Golden Knight, Golem, Ice Wizard, Lightning, Tornado</v>
      </c>
      <c r="AG282" s="7" t="str">
        <f aca="false">IF(AD282&lt;AE282,AE282,AD282)</f>
        <v>Bowler, Executioner, Freeze, Golden Knight, Graveyard, Inferno Dragon, Tornado, Zappies</v>
      </c>
      <c r="AH282" s="7" t="str">
        <f aca="false">IF(AD282=AF282,AA282,IF(AA282="Win","Loss",IF(AA282="Loss","Win","Draw")))</f>
        <v>Loss</v>
      </c>
      <c r="AI282" s="7" t="s">
        <v>297</v>
      </c>
    </row>
    <row r="283" customFormat="false" ht="15" hidden="false" customHeight="true" outlineLevel="0" collapsed="false">
      <c r="A283" s="7" t="s">
        <v>1130</v>
      </c>
      <c r="B283" s="7" t="n">
        <v>3</v>
      </c>
      <c r="C283" s="7" t="s">
        <v>726</v>
      </c>
      <c r="D283" s="7" t="s">
        <v>727</v>
      </c>
      <c r="E283" s="7" t="s">
        <v>895</v>
      </c>
      <c r="F283" s="7" t="s">
        <v>896</v>
      </c>
      <c r="G283" s="7" t="s">
        <v>1134</v>
      </c>
      <c r="H283" s="7" t="s">
        <v>163</v>
      </c>
      <c r="I283" s="7" t="s">
        <v>90</v>
      </c>
      <c r="J283" s="7" t="s">
        <v>108</v>
      </c>
      <c r="K283" s="7" t="s">
        <v>172</v>
      </c>
      <c r="L283" s="7" t="s">
        <v>165</v>
      </c>
      <c r="M283" s="7" t="s">
        <v>118</v>
      </c>
      <c r="N283" s="7" t="s">
        <v>193</v>
      </c>
      <c r="O283" s="7" t="s">
        <v>95</v>
      </c>
      <c r="P283" s="7" t="s">
        <v>93</v>
      </c>
      <c r="Q283" s="7" t="s">
        <v>448</v>
      </c>
      <c r="R283" s="7" t="s">
        <v>108</v>
      </c>
      <c r="S283" s="7" t="s">
        <v>114</v>
      </c>
      <c r="T283" s="7" t="s">
        <v>157</v>
      </c>
      <c r="U283" s="7" t="s">
        <v>88</v>
      </c>
      <c r="V283" s="7" t="s">
        <v>119</v>
      </c>
      <c r="W283" s="7" t="s">
        <v>116</v>
      </c>
      <c r="X283" s="7" t="s">
        <v>115</v>
      </c>
      <c r="Y283" s="7" t="n">
        <v>3</v>
      </c>
      <c r="Z283" s="7" t="n">
        <v>0</v>
      </c>
      <c r="AA283" s="7" t="str">
        <f aca="false">IF(Y283&gt;Z283,"Win",IF(Y283&lt;Z283,"Loss","Draw"))</f>
        <v>Win</v>
      </c>
      <c r="AB283" s="7" t="s">
        <v>99</v>
      </c>
      <c r="AC283" s="7" t="s">
        <v>99</v>
      </c>
      <c r="AD283" s="7" t="s">
        <v>1135</v>
      </c>
      <c r="AE283" s="7" t="s">
        <v>1136</v>
      </c>
      <c r="AF283" s="7" t="str">
        <f aca="false">IF(AD283&lt;AE283,AD283,AE283)</f>
        <v>Barbarian Barrel, Dark Prince, Fireball, Guards, Hog Rider, Ice Spirit, Mortar, Musketeer</v>
      </c>
      <c r="AG283" s="7" t="str">
        <f aca="false">IF(AD283&lt;AE283,AE283,AD283)</f>
        <v>Berserker, Dark Prince, Fire Spirit, Giant Snowball, Goblin Hut, Graveyard, Poison, Witch</v>
      </c>
      <c r="AH283" s="7" t="str">
        <f aca="false">IF(AD283=AF283,AA283,IF(AA283="Win","Loss",IF(AA283="Loss","Win","Draw")))</f>
        <v>Win</v>
      </c>
      <c r="AI283" s="7" t="s">
        <v>297</v>
      </c>
    </row>
    <row r="284" customFormat="false" ht="15" hidden="false" customHeight="true" outlineLevel="0" collapsed="false">
      <c r="A284" s="7" t="s">
        <v>1137</v>
      </c>
      <c r="B284" s="7" t="n">
        <v>1</v>
      </c>
      <c r="C284" s="7" t="s">
        <v>726</v>
      </c>
      <c r="D284" s="7" t="s">
        <v>727</v>
      </c>
      <c r="E284" s="7" t="s">
        <v>895</v>
      </c>
      <c r="F284" s="7" t="s">
        <v>896</v>
      </c>
      <c r="G284" s="7" t="s">
        <v>1138</v>
      </c>
      <c r="H284" s="7" t="s">
        <v>81</v>
      </c>
      <c r="I284" s="7" t="s">
        <v>109</v>
      </c>
      <c r="J284" s="7" t="s">
        <v>188</v>
      </c>
      <c r="K284" s="7" t="s">
        <v>208</v>
      </c>
      <c r="L284" s="7" t="s">
        <v>112</v>
      </c>
      <c r="M284" s="7" t="s">
        <v>110</v>
      </c>
      <c r="N284" s="7" t="s">
        <v>86</v>
      </c>
      <c r="O284" s="7" t="s">
        <v>88</v>
      </c>
      <c r="P284" s="7" t="s">
        <v>93</v>
      </c>
      <c r="Q284" s="7" t="s">
        <v>201</v>
      </c>
      <c r="R284" s="7" t="s">
        <v>202</v>
      </c>
      <c r="S284" s="7" t="s">
        <v>233</v>
      </c>
      <c r="T284" s="7" t="s">
        <v>157</v>
      </c>
      <c r="U284" s="7" t="s">
        <v>111</v>
      </c>
      <c r="V284" s="7" t="s">
        <v>204</v>
      </c>
      <c r="W284" s="7" t="s">
        <v>88</v>
      </c>
      <c r="X284" s="7" t="s">
        <v>234</v>
      </c>
      <c r="Y284" s="7" t="n">
        <v>0</v>
      </c>
      <c r="Z284" s="7" t="n">
        <v>1</v>
      </c>
      <c r="AA284" s="7" t="str">
        <f aca="false">IF(Y284&gt;Z284,"Win",IF(Y284&lt;Z284,"Loss","Draw"))</f>
        <v>Loss</v>
      </c>
      <c r="AB284" s="7" t="s">
        <v>99</v>
      </c>
      <c r="AC284" s="7" t="s">
        <v>99</v>
      </c>
      <c r="AD284" s="7" t="s">
        <v>368</v>
      </c>
      <c r="AE284" s="7" t="s">
        <v>380</v>
      </c>
      <c r="AF284" s="7" t="str">
        <f aca="false">IF(AD284&lt;AE284,AD284,AE284)</f>
        <v>Bats, Berserker, Bomb Tower, Fire Spirit, Magic Archer, Miner, Royal Delivery, Wall Breakers</v>
      </c>
      <c r="AG284" s="7" t="str">
        <f aca="false">IF(AD284&lt;AE284,AE284,AD284)</f>
        <v>Berserker, Fireball, Lava Hound, Skeleton Dragons, Spirit Empress, Tombstone, Valkyrie, Zap</v>
      </c>
      <c r="AH284" s="7" t="str">
        <f aca="false">IF(AD284=AF284,AA284,IF(AA284="Win","Loss",IF(AA284="Loss","Win","Draw")))</f>
        <v>Win</v>
      </c>
      <c r="AI284" s="7" t="s">
        <v>297</v>
      </c>
    </row>
    <row r="285" customFormat="false" ht="15" hidden="false" customHeight="true" outlineLevel="0" collapsed="false">
      <c r="A285" s="7" t="s">
        <v>1137</v>
      </c>
      <c r="B285" s="7" t="n">
        <v>2</v>
      </c>
      <c r="C285" s="7" t="s">
        <v>726</v>
      </c>
      <c r="D285" s="7" t="s">
        <v>727</v>
      </c>
      <c r="E285" s="7" t="s">
        <v>895</v>
      </c>
      <c r="F285" s="7" t="s">
        <v>896</v>
      </c>
      <c r="G285" s="7" t="s">
        <v>1139</v>
      </c>
      <c r="H285" s="7" t="s">
        <v>81</v>
      </c>
      <c r="I285" s="7" t="s">
        <v>201</v>
      </c>
      <c r="J285" s="7" t="s">
        <v>202</v>
      </c>
      <c r="K285" s="7" t="s">
        <v>233</v>
      </c>
      <c r="L285" s="7" t="s">
        <v>111</v>
      </c>
      <c r="M285" s="7" t="s">
        <v>157</v>
      </c>
      <c r="N285" s="7" t="s">
        <v>126</v>
      </c>
      <c r="O285" s="7" t="s">
        <v>89</v>
      </c>
      <c r="P285" s="7" t="s">
        <v>234</v>
      </c>
      <c r="Q285" s="7" t="s">
        <v>82</v>
      </c>
      <c r="R285" s="7" t="s">
        <v>83</v>
      </c>
      <c r="S285" s="7" t="s">
        <v>87</v>
      </c>
      <c r="T285" s="7" t="s">
        <v>86</v>
      </c>
      <c r="U285" s="7" t="s">
        <v>126</v>
      </c>
      <c r="V285" s="7" t="s">
        <v>150</v>
      </c>
      <c r="W285" s="7" t="s">
        <v>95</v>
      </c>
      <c r="X285" s="7" t="s">
        <v>85</v>
      </c>
      <c r="Y285" s="7" t="n">
        <v>0</v>
      </c>
      <c r="Z285" s="7" t="n">
        <v>1</v>
      </c>
      <c r="AA285" s="7" t="str">
        <f aca="false">IF(Y285&gt;Z285,"Win",IF(Y285&lt;Z285,"Loss","Draw"))</f>
        <v>Loss</v>
      </c>
      <c r="AB285" s="7" t="s">
        <v>99</v>
      </c>
      <c r="AC285" s="7" t="s">
        <v>99</v>
      </c>
      <c r="AD285" s="7" t="s">
        <v>415</v>
      </c>
      <c r="AE285" s="7" t="s">
        <v>880</v>
      </c>
      <c r="AF285" s="7" t="str">
        <f aca="false">IF(AD285&lt;AE285,AD285,AE285)</f>
        <v>Barbarian Barrel, Electro Spirit, Lightning, Monk, Royal Hogs, Skeleton Dragons, Skeletons, Tesla</v>
      </c>
      <c r="AG285" s="7" t="str">
        <f aca="false">IF(AD285&lt;AE285,AE285,AD285)</f>
        <v>Bats, Bomb Tower, Fire Spirit, Magic Archer, Miner, Skeletons, The Log, Wall Breakers</v>
      </c>
      <c r="AH285" s="7" t="str">
        <f aca="false">IF(AD285=AF285,AA285,IF(AA285="Win","Loss",IF(AA285="Loss","Win","Draw")))</f>
        <v>Win</v>
      </c>
      <c r="AI285" s="7" t="s">
        <v>297</v>
      </c>
    </row>
    <row r="286" customFormat="false" ht="15" hidden="false" customHeight="true" outlineLevel="0" collapsed="false">
      <c r="A286" s="7" t="s">
        <v>1137</v>
      </c>
      <c r="B286" s="7" t="n">
        <v>3</v>
      </c>
      <c r="C286" s="7" t="s">
        <v>726</v>
      </c>
      <c r="D286" s="7" t="s">
        <v>727</v>
      </c>
      <c r="E286" s="7" t="s">
        <v>895</v>
      </c>
      <c r="F286" s="7" t="s">
        <v>896</v>
      </c>
      <c r="G286" s="7" t="s">
        <v>1140</v>
      </c>
      <c r="H286" s="7" t="s">
        <v>163</v>
      </c>
      <c r="I286" s="7" t="s">
        <v>113</v>
      </c>
      <c r="J286" s="7" t="s">
        <v>108</v>
      </c>
      <c r="K286" s="7" t="s">
        <v>87</v>
      </c>
      <c r="L286" s="7" t="s">
        <v>95</v>
      </c>
      <c r="M286" s="7" t="s">
        <v>118</v>
      </c>
      <c r="N286" s="7" t="s">
        <v>91</v>
      </c>
      <c r="O286" s="7" t="s">
        <v>116</v>
      </c>
      <c r="P286" s="7" t="s">
        <v>115</v>
      </c>
      <c r="Q286" s="7" t="s">
        <v>114</v>
      </c>
      <c r="R286" s="7" t="s">
        <v>241</v>
      </c>
      <c r="S286" s="7" t="s">
        <v>137</v>
      </c>
      <c r="T286" s="7" t="s">
        <v>89</v>
      </c>
      <c r="U286" s="7" t="s">
        <v>153</v>
      </c>
      <c r="V286" s="7" t="s">
        <v>116</v>
      </c>
      <c r="W286" s="7" t="s">
        <v>138</v>
      </c>
      <c r="X286" s="7" t="s">
        <v>193</v>
      </c>
      <c r="Y286" s="7" t="n">
        <v>1</v>
      </c>
      <c r="Z286" s="7" t="n">
        <v>0</v>
      </c>
      <c r="AA286" s="7" t="str">
        <f aca="false">IF(Y286&gt;Z286,"Win",IF(Y286&lt;Z286,"Loss","Draw"))</f>
        <v>Win</v>
      </c>
      <c r="AB286" s="7" t="s">
        <v>99</v>
      </c>
      <c r="AC286" s="7" t="s">
        <v>99</v>
      </c>
      <c r="AD286" s="7" t="s">
        <v>1141</v>
      </c>
      <c r="AE286" s="7" t="s">
        <v>1142</v>
      </c>
      <c r="AF286" s="7" t="str">
        <f aca="false">IF(AD286&lt;AE286,AD286,AE286)</f>
        <v>Barbarian Barrel, Dark Prince, Furnace, Goblins, Graveyard, Ice Spirit, Poison, Tesla</v>
      </c>
      <c r="AG286" s="7" t="str">
        <f aca="false">IF(AD286&lt;AE286,AE286,AD286)</f>
        <v>Cannon, Giant Snowball, Goblin Demolisher, Goblin Drill, Guards, Knight, Poison, The Log</v>
      </c>
      <c r="AH286" s="7" t="str">
        <f aca="false">IF(AD286=AF286,AA286,IF(AA286="Win","Loss",IF(AA286="Loss","Win","Draw")))</f>
        <v>Win</v>
      </c>
      <c r="AI286" s="7" t="s">
        <v>297</v>
      </c>
    </row>
    <row r="287" customFormat="false" ht="15" hidden="false" customHeight="true" outlineLevel="0" collapsed="false">
      <c r="A287" s="7" t="s">
        <v>1143</v>
      </c>
      <c r="B287" s="7" t="n">
        <v>1</v>
      </c>
      <c r="C287" s="7" t="s">
        <v>726</v>
      </c>
      <c r="D287" s="7" t="s">
        <v>727</v>
      </c>
      <c r="E287" s="7" t="s">
        <v>895</v>
      </c>
      <c r="F287" s="7" t="s">
        <v>896</v>
      </c>
      <c r="G287" s="7" t="s">
        <v>1144</v>
      </c>
      <c r="H287" s="7" t="s">
        <v>81</v>
      </c>
      <c r="I287" s="7" t="s">
        <v>92</v>
      </c>
      <c r="J287" s="7" t="s">
        <v>91</v>
      </c>
      <c r="K287" s="7" t="s">
        <v>90</v>
      </c>
      <c r="L287" s="7" t="s">
        <v>94</v>
      </c>
      <c r="M287" s="7" t="s">
        <v>125</v>
      </c>
      <c r="N287" s="7" t="s">
        <v>96</v>
      </c>
      <c r="O287" s="7" t="s">
        <v>150</v>
      </c>
      <c r="P287" s="7" t="s">
        <v>93</v>
      </c>
      <c r="Q287" s="7" t="s">
        <v>177</v>
      </c>
      <c r="R287" s="7" t="s">
        <v>95</v>
      </c>
      <c r="S287" s="7" t="s">
        <v>124</v>
      </c>
      <c r="T287" s="7" t="s">
        <v>93</v>
      </c>
      <c r="U287" s="7" t="s">
        <v>150</v>
      </c>
      <c r="V287" s="7" t="s">
        <v>215</v>
      </c>
      <c r="W287" s="7" t="s">
        <v>126</v>
      </c>
      <c r="X287" s="7" t="s">
        <v>257</v>
      </c>
      <c r="Y287" s="7" t="n">
        <v>1</v>
      </c>
      <c r="Z287" s="7" t="n">
        <v>0</v>
      </c>
      <c r="AA287" s="7" t="str">
        <f aca="false">IF(Y287&gt;Z287,"Win",IF(Y287&lt;Z287,"Loss","Draw"))</f>
        <v>Win</v>
      </c>
      <c r="AB287" s="7" t="s">
        <v>99</v>
      </c>
      <c r="AC287" s="7" t="s">
        <v>99</v>
      </c>
      <c r="AD287" s="7" t="s">
        <v>635</v>
      </c>
      <c r="AE287" s="7" t="s">
        <v>429</v>
      </c>
      <c r="AF287" s="7" t="str">
        <f aca="false">IF(AD287&lt;AE287,AD287,AE287)</f>
        <v>Barbarian Barrel, Electro Spirit, Fireball, Fisherman, Hunter, Royal Ghost, Royal Giant, Skeletons</v>
      </c>
      <c r="AG287" s="7" t="str">
        <f aca="false">IF(AD287&lt;AE287,AE287,AD287)</f>
        <v>Cannon Cart, Electro Spirit, Fireball, Goblins, Minions, Mortar, Rascals, Skeleton Barrel</v>
      </c>
      <c r="AH287" s="7" t="str">
        <f aca="false">IF(AD287=AF287,AA287,IF(AA287="Win","Loss",IF(AA287="Loss","Win","Draw")))</f>
        <v>Loss</v>
      </c>
      <c r="AI287" s="7" t="s">
        <v>297</v>
      </c>
    </row>
    <row r="288" customFormat="false" ht="15" hidden="false" customHeight="true" outlineLevel="0" collapsed="false">
      <c r="A288" s="7" t="s">
        <v>1143</v>
      </c>
      <c r="B288" s="7" t="n">
        <v>2</v>
      </c>
      <c r="C288" s="7" t="s">
        <v>726</v>
      </c>
      <c r="D288" s="7" t="s">
        <v>727</v>
      </c>
      <c r="E288" s="7" t="s">
        <v>895</v>
      </c>
      <c r="F288" s="7" t="s">
        <v>896</v>
      </c>
      <c r="G288" s="7" t="s">
        <v>1145</v>
      </c>
      <c r="H288" s="7" t="s">
        <v>163</v>
      </c>
      <c r="I288" s="7" t="s">
        <v>185</v>
      </c>
      <c r="J288" s="7" t="s">
        <v>186</v>
      </c>
      <c r="K288" s="7" t="s">
        <v>109</v>
      </c>
      <c r="L288" s="7" t="s">
        <v>241</v>
      </c>
      <c r="M288" s="7" t="s">
        <v>111</v>
      </c>
      <c r="N288" s="7" t="s">
        <v>88</v>
      </c>
      <c r="O288" s="7" t="s">
        <v>187</v>
      </c>
      <c r="P288" s="7" t="s">
        <v>234</v>
      </c>
      <c r="Q288" s="7" t="s">
        <v>203</v>
      </c>
      <c r="R288" s="7" t="s">
        <v>202</v>
      </c>
      <c r="S288" s="7" t="s">
        <v>201</v>
      </c>
      <c r="T288" s="7" t="s">
        <v>118</v>
      </c>
      <c r="U288" s="7" t="s">
        <v>157</v>
      </c>
      <c r="V288" s="7" t="s">
        <v>204</v>
      </c>
      <c r="W288" s="7" t="s">
        <v>234</v>
      </c>
      <c r="X288" s="7" t="s">
        <v>88</v>
      </c>
      <c r="Y288" s="7" t="n">
        <v>1</v>
      </c>
      <c r="Z288" s="7" t="n">
        <v>0</v>
      </c>
      <c r="AA288" s="7" t="str">
        <f aca="false">IF(Y288&gt;Z288,"Win",IF(Y288&lt;Z288,"Loss","Draw"))</f>
        <v>Win</v>
      </c>
      <c r="AB288" s="7" t="s">
        <v>99</v>
      </c>
      <c r="AC288" s="7" t="s">
        <v>99</v>
      </c>
      <c r="AD288" s="7" t="s">
        <v>363</v>
      </c>
      <c r="AE288" s="7" t="s">
        <v>668</v>
      </c>
      <c r="AF288" s="7" t="str">
        <f aca="false">IF(AD288&lt;AE288,AD288,AE288)</f>
        <v>Balloon, Berserker, Bomb Tower, Executioner, Knight, Miner, Tornado, Zap</v>
      </c>
      <c r="AG288" s="7" t="str">
        <f aca="false">IF(AD288&lt;AE288,AE288,AD288)</f>
        <v>Berserker, Bomb Tower, Fire Spirit, Goblin Barrel, Ice Spirit, Magic Archer, Royal Delivery, Wall Breakers</v>
      </c>
      <c r="AH288" s="7" t="str">
        <f aca="false">IF(AD288=AF288,AA288,IF(AA288="Win","Loss",IF(AA288="Loss","Win","Draw")))</f>
        <v>Win</v>
      </c>
      <c r="AI288" s="7" t="s">
        <v>297</v>
      </c>
    </row>
    <row r="289" customFormat="false" ht="15" hidden="false" customHeight="true" outlineLevel="0" collapsed="false">
      <c r="A289" s="7" t="s">
        <v>1143</v>
      </c>
      <c r="B289" s="7" t="n">
        <v>3</v>
      </c>
      <c r="C289" s="7" t="s">
        <v>726</v>
      </c>
      <c r="D289" s="7" t="s">
        <v>727</v>
      </c>
      <c r="E289" s="7" t="s">
        <v>895</v>
      </c>
      <c r="F289" s="7" t="s">
        <v>896</v>
      </c>
      <c r="G289" s="7" t="s">
        <v>1146</v>
      </c>
      <c r="H289" s="7" t="s">
        <v>163</v>
      </c>
      <c r="I289" s="7" t="s">
        <v>82</v>
      </c>
      <c r="J289" s="7" t="s">
        <v>83</v>
      </c>
      <c r="K289" s="7" t="s">
        <v>87</v>
      </c>
      <c r="L289" s="7" t="s">
        <v>86</v>
      </c>
      <c r="M289" s="7" t="s">
        <v>118</v>
      </c>
      <c r="N289" s="7" t="s">
        <v>126</v>
      </c>
      <c r="O289" s="7" t="s">
        <v>95</v>
      </c>
      <c r="P289" s="7" t="s">
        <v>85</v>
      </c>
      <c r="Q289" s="7" t="s">
        <v>113</v>
      </c>
      <c r="R289" s="7" t="s">
        <v>83</v>
      </c>
      <c r="S289" s="7" t="s">
        <v>87</v>
      </c>
      <c r="T289" s="7" t="s">
        <v>143</v>
      </c>
      <c r="U289" s="7" t="s">
        <v>193</v>
      </c>
      <c r="V289" s="7" t="s">
        <v>89</v>
      </c>
      <c r="W289" s="7" t="s">
        <v>165</v>
      </c>
      <c r="X289" s="7" t="s">
        <v>85</v>
      </c>
      <c r="Y289" s="7" t="n">
        <v>1</v>
      </c>
      <c r="Z289" s="7" t="n">
        <v>0</v>
      </c>
      <c r="AA289" s="7" t="str">
        <f aca="false">IF(Y289&gt;Z289,"Win",IF(Y289&lt;Z289,"Loss","Draw"))</f>
        <v>Win</v>
      </c>
      <c r="AB289" s="7" t="s">
        <v>99</v>
      </c>
      <c r="AC289" s="7" t="s">
        <v>99</v>
      </c>
      <c r="AD289" s="7" t="s">
        <v>1147</v>
      </c>
      <c r="AE289" s="7" t="s">
        <v>1148</v>
      </c>
      <c r="AF289" s="7" t="str">
        <f aca="false">IF(AD289&lt;AE289,AD289,AE289)</f>
        <v>Barbarian Barrel, Ice Spirit, Lightning, Monk, Royal Hogs, Skeleton Dragons, Skeletons, Tesla</v>
      </c>
      <c r="AG289" s="7" t="str">
        <f aca="false">IF(AD289&lt;AE289,AE289,AD289)</f>
        <v>Furnace, Guards, Heal Spirit, Hog Rider, Lightning, Monk, Tesla, The Log</v>
      </c>
      <c r="AH289" s="7" t="str">
        <f aca="false">IF(AD289=AF289,AA289,IF(AA289="Win","Loss",IF(AA289="Loss","Win","Draw")))</f>
        <v>Win</v>
      </c>
      <c r="AI289" s="7" t="s">
        <v>297</v>
      </c>
    </row>
    <row r="290" customFormat="false" ht="15" hidden="false" customHeight="true" outlineLevel="0" collapsed="false">
      <c r="A290" s="7" t="s">
        <v>1149</v>
      </c>
      <c r="B290" s="7" t="n">
        <v>1</v>
      </c>
      <c r="C290" s="7" t="s">
        <v>726</v>
      </c>
      <c r="D290" s="7" t="s">
        <v>727</v>
      </c>
      <c r="E290" s="7" t="s">
        <v>895</v>
      </c>
      <c r="F290" s="7" t="s">
        <v>896</v>
      </c>
      <c r="G290" s="7" t="s">
        <v>1150</v>
      </c>
      <c r="H290" s="7" t="s">
        <v>163</v>
      </c>
      <c r="I290" s="7" t="s">
        <v>407</v>
      </c>
      <c r="J290" s="7" t="s">
        <v>151</v>
      </c>
      <c r="K290" s="7" t="s">
        <v>87</v>
      </c>
      <c r="L290" s="7" t="s">
        <v>165</v>
      </c>
      <c r="M290" s="7" t="s">
        <v>150</v>
      </c>
      <c r="N290" s="7" t="s">
        <v>126</v>
      </c>
      <c r="O290" s="7" t="s">
        <v>164</v>
      </c>
      <c r="P290" s="7" t="s">
        <v>95</v>
      </c>
      <c r="Q290" s="7" t="s">
        <v>201</v>
      </c>
      <c r="R290" s="7" t="s">
        <v>202</v>
      </c>
      <c r="S290" s="7" t="s">
        <v>123</v>
      </c>
      <c r="T290" s="7" t="s">
        <v>234</v>
      </c>
      <c r="U290" s="7" t="s">
        <v>187</v>
      </c>
      <c r="V290" s="7" t="s">
        <v>111</v>
      </c>
      <c r="W290" s="7" t="s">
        <v>88</v>
      </c>
      <c r="X290" s="7" t="s">
        <v>89</v>
      </c>
      <c r="Y290" s="7" t="n">
        <v>1</v>
      </c>
      <c r="Z290" s="7" t="n">
        <v>0</v>
      </c>
      <c r="AA290" s="7" t="str">
        <f aca="false">IF(Y290&gt;Z290,"Win",IF(Y290&lt;Z290,"Loss","Draw"))</f>
        <v>Win</v>
      </c>
      <c r="AB290" s="7" t="s">
        <v>99</v>
      </c>
      <c r="AC290" s="7" t="s">
        <v>99</v>
      </c>
      <c r="AD290" s="7" t="s">
        <v>662</v>
      </c>
      <c r="AE290" s="7" t="s">
        <v>1151</v>
      </c>
      <c r="AF290" s="7" t="str">
        <f aca="false">IF(AD290&lt;AE290,AD290,AE290)</f>
        <v>Barbarian Barrel, Earthquake, Electro Spirit, Firecracker, Hog Rider, Mighty Miner, Skeletons, Tesla</v>
      </c>
      <c r="AG290" s="7" t="str">
        <f aca="false">IF(AD290&lt;AE290,AE290,AD290)</f>
        <v>Berserker, Bomb Tower, Goblinstein, Magic Archer, Miner, The Log, Tornado, Wall Breakers</v>
      </c>
      <c r="AH290" s="7" t="str">
        <f aca="false">IF(AD290=AF290,AA290,IF(AA290="Win","Loss",IF(AA290="Loss","Win","Draw")))</f>
        <v>Win</v>
      </c>
      <c r="AI290" s="7" t="s">
        <v>297</v>
      </c>
    </row>
    <row r="291" customFormat="false" ht="15" hidden="false" customHeight="true" outlineLevel="0" collapsed="false">
      <c r="A291" s="7" t="s">
        <v>1149</v>
      </c>
      <c r="B291" s="7" t="n">
        <v>2</v>
      </c>
      <c r="C291" s="7" t="s">
        <v>726</v>
      </c>
      <c r="D291" s="7" t="s">
        <v>727</v>
      </c>
      <c r="E291" s="7" t="s">
        <v>895</v>
      </c>
      <c r="F291" s="7" t="s">
        <v>896</v>
      </c>
      <c r="G291" s="7" t="s">
        <v>1152</v>
      </c>
      <c r="H291" s="7" t="s">
        <v>163</v>
      </c>
      <c r="I291" s="7" t="s">
        <v>152</v>
      </c>
      <c r="J291" s="7" t="s">
        <v>128</v>
      </c>
      <c r="K291" s="7" t="s">
        <v>127</v>
      </c>
      <c r="L291" s="7" t="s">
        <v>778</v>
      </c>
      <c r="M291" s="7" t="s">
        <v>132</v>
      </c>
      <c r="N291" s="7" t="s">
        <v>124</v>
      </c>
      <c r="O291" s="7" t="s">
        <v>133</v>
      </c>
      <c r="P291" s="7" t="s">
        <v>130</v>
      </c>
      <c r="Q291" s="7" t="s">
        <v>107</v>
      </c>
      <c r="R291" s="7" t="s">
        <v>108</v>
      </c>
      <c r="S291" s="7" t="s">
        <v>177</v>
      </c>
      <c r="T291" s="7" t="s">
        <v>93</v>
      </c>
      <c r="U291" s="7" t="s">
        <v>86</v>
      </c>
      <c r="V291" s="7" t="s">
        <v>407</v>
      </c>
      <c r="W291" s="7" t="s">
        <v>95</v>
      </c>
      <c r="X291" s="7" t="s">
        <v>150</v>
      </c>
      <c r="Y291" s="7" t="n">
        <v>1</v>
      </c>
      <c r="Z291" s="7" t="n">
        <v>0</v>
      </c>
      <c r="AA291" s="7" t="str">
        <f aca="false">IF(Y291&gt;Z291,"Win",IF(Y291&lt;Z291,"Loss","Draw"))</f>
        <v>Win</v>
      </c>
      <c r="AB291" s="7" t="s">
        <v>99</v>
      </c>
      <c r="AC291" s="7" t="s">
        <v>99</v>
      </c>
      <c r="AD291" s="7" t="s">
        <v>1153</v>
      </c>
      <c r="AE291" s="7" t="s">
        <v>1154</v>
      </c>
      <c r="AF291" s="7" t="str">
        <f aca="false">IF(AD291&lt;AE291,AD291,AE291)</f>
        <v>Arrows, Baby Dragon, Battle Ram, Electro Wizard, Golden Knight, Mother Witch, P.E.K.K.A, Royal Ghost</v>
      </c>
      <c r="AG291" s="7" t="str">
        <f aca="false">IF(AD291&lt;AE291,AE291,AD291)</f>
        <v>Barbarian Barrel, Dark Prince, Electro Spirit, Fireball, Firecracker, Goblin Cage, Royal Giant, Skeleton Dragons</v>
      </c>
      <c r="AH291" s="7" t="str">
        <f aca="false">IF(AD291=AF291,AA291,IF(AA291="Win","Loss",IF(AA291="Loss","Win","Draw")))</f>
        <v>Win</v>
      </c>
      <c r="AI291" s="7" t="s">
        <v>297</v>
      </c>
    </row>
    <row r="292" customFormat="false" ht="15" hidden="false" customHeight="true" outlineLevel="0" collapsed="false">
      <c r="A292" s="7" t="s">
        <v>1149</v>
      </c>
      <c r="B292" s="7" t="n">
        <v>3</v>
      </c>
      <c r="C292" s="7" t="s">
        <v>726</v>
      </c>
      <c r="D292" s="7" t="s">
        <v>727</v>
      </c>
      <c r="E292" s="7" t="s">
        <v>895</v>
      </c>
      <c r="F292" s="7" t="s">
        <v>896</v>
      </c>
      <c r="G292" s="7" t="s">
        <v>1155</v>
      </c>
      <c r="H292" s="7" t="s">
        <v>163</v>
      </c>
      <c r="I292" s="7" t="s">
        <v>137</v>
      </c>
      <c r="J292" s="7" t="s">
        <v>241</v>
      </c>
      <c r="K292" s="7" t="s">
        <v>114</v>
      </c>
      <c r="L292" s="7" t="s">
        <v>242</v>
      </c>
      <c r="M292" s="7" t="s">
        <v>157</v>
      </c>
      <c r="N292" s="7" t="s">
        <v>88</v>
      </c>
      <c r="O292" s="7" t="s">
        <v>116</v>
      </c>
      <c r="P292" s="7" t="s">
        <v>153</v>
      </c>
      <c r="Q292" s="7" t="s">
        <v>84</v>
      </c>
      <c r="R292" s="7" t="s">
        <v>83</v>
      </c>
      <c r="S292" s="7" t="s">
        <v>87</v>
      </c>
      <c r="T292" s="7" t="s">
        <v>114</v>
      </c>
      <c r="U292" s="7" t="s">
        <v>126</v>
      </c>
      <c r="V292" s="7" t="s">
        <v>157</v>
      </c>
      <c r="W292" s="7" t="s">
        <v>116</v>
      </c>
      <c r="X292" s="7" t="s">
        <v>115</v>
      </c>
      <c r="Y292" s="7" t="n">
        <v>1</v>
      </c>
      <c r="Z292" s="7" t="n">
        <v>0</v>
      </c>
      <c r="AA292" s="7" t="str">
        <f aca="false">IF(Y292&gt;Z292,"Win",IF(Y292&lt;Z292,"Loss","Draw"))</f>
        <v>Win</v>
      </c>
      <c r="AB292" s="7" t="s">
        <v>99</v>
      </c>
      <c r="AC292" s="7" t="s">
        <v>99</v>
      </c>
      <c r="AD292" s="7" t="s">
        <v>594</v>
      </c>
      <c r="AE292" s="7" t="s">
        <v>1156</v>
      </c>
      <c r="AF292" s="7" t="str">
        <f aca="false">IF(AD292&lt;AE292,AD292,AE292)</f>
        <v>Archers, Fire Spirit, Giant Snowball, Graveyard, Monk, Poison, Skeletons, Tesla</v>
      </c>
      <c r="AG292" s="7" t="str">
        <f aca="false">IF(AD292&lt;AE292,AE292,AD292)</f>
        <v>Berserker, Bomber, Cannon, Fire Spirit, Giant Snowball, Goblin Drill, Knight, Poison</v>
      </c>
      <c r="AH292" s="7" t="str">
        <f aca="false">IF(AD292=AF292,AA292,IF(AA292="Win","Loss",IF(AA292="Loss","Win","Draw")))</f>
        <v>Loss</v>
      </c>
      <c r="AI292" s="7" t="s">
        <v>297</v>
      </c>
    </row>
    <row r="293" customFormat="false" ht="15" hidden="false" customHeight="true" outlineLevel="0" collapsed="false">
      <c r="A293" s="5" t="s">
        <v>1157</v>
      </c>
      <c r="B293" s="5" t="n">
        <v>1</v>
      </c>
      <c r="C293" s="5" t="s">
        <v>726</v>
      </c>
      <c r="D293" s="5" t="s">
        <v>727</v>
      </c>
      <c r="E293" s="5" t="s">
        <v>1158</v>
      </c>
      <c r="F293" s="5" t="s">
        <v>1159</v>
      </c>
      <c r="G293" s="5" t="s">
        <v>1160</v>
      </c>
      <c r="H293" s="5" t="s">
        <v>163</v>
      </c>
      <c r="I293" s="5" t="s">
        <v>407</v>
      </c>
      <c r="J293" s="5" t="s">
        <v>151</v>
      </c>
      <c r="K293" s="5" t="s">
        <v>87</v>
      </c>
      <c r="L293" s="5" t="s">
        <v>165</v>
      </c>
      <c r="M293" s="5" t="s">
        <v>150</v>
      </c>
      <c r="N293" s="5" t="s">
        <v>126</v>
      </c>
      <c r="O293" s="5" t="s">
        <v>89</v>
      </c>
      <c r="P293" s="5" t="s">
        <v>164</v>
      </c>
      <c r="Q293" s="5" t="s">
        <v>92</v>
      </c>
      <c r="R293" s="5" t="s">
        <v>91</v>
      </c>
      <c r="S293" s="5" t="s">
        <v>201</v>
      </c>
      <c r="T293" s="5" t="s">
        <v>94</v>
      </c>
      <c r="U293" s="5" t="s">
        <v>249</v>
      </c>
      <c r="V293" s="5" t="s">
        <v>108</v>
      </c>
      <c r="W293" s="5" t="s">
        <v>159</v>
      </c>
      <c r="X293" s="5" t="s">
        <v>89</v>
      </c>
      <c r="Y293" s="5" t="n">
        <v>1</v>
      </c>
      <c r="Z293" s="5" t="n">
        <v>0</v>
      </c>
      <c r="AA293" s="5" t="str">
        <f aca="false">IF(Y293&gt;Z293,"Win",IF(Y293&lt;Z293,"Loss","Draw"))</f>
        <v>Win</v>
      </c>
      <c r="AB293" s="5" t="s">
        <v>98</v>
      </c>
      <c r="AC293" s="5" t="s">
        <v>99</v>
      </c>
      <c r="AD293" s="5" t="s">
        <v>526</v>
      </c>
      <c r="AE293" s="5" t="s">
        <v>1161</v>
      </c>
      <c r="AF293" s="5" t="str">
        <f aca="false">IF(AD293&lt;AE293,AD293,AE293)</f>
        <v>Dark Prince, Dart Goblin, Goblins, Rascals, Rocket, Skeleton Barrel, The Log, Wall Breakers</v>
      </c>
      <c r="AG293" s="5" t="str">
        <f aca="false">IF(AD293&lt;AE293,AE293,AD293)</f>
        <v>Earthquake, Electro Spirit, Firecracker, Hog Rider, Mighty Miner, Skeletons, Tesla, The Log</v>
      </c>
      <c r="AH293" s="5" t="str">
        <f aca="false">IF(AD293=AF293,AA293,IF(AA293="Win","Loss",IF(AA293="Loss","Win","Draw")))</f>
        <v>Loss</v>
      </c>
      <c r="AI293" s="5" t="s">
        <v>102</v>
      </c>
    </row>
    <row r="294" customFormat="false" ht="15" hidden="false" customHeight="true" outlineLevel="0" collapsed="false">
      <c r="A294" s="5" t="s">
        <v>1157</v>
      </c>
      <c r="B294" s="5" t="n">
        <v>2</v>
      </c>
      <c r="C294" s="5" t="s">
        <v>726</v>
      </c>
      <c r="D294" s="5" t="s">
        <v>727</v>
      </c>
      <c r="E294" s="5" t="s">
        <v>1158</v>
      </c>
      <c r="F294" s="5" t="s">
        <v>1159</v>
      </c>
      <c r="G294" s="5" t="s">
        <v>1162</v>
      </c>
      <c r="H294" s="5" t="s">
        <v>163</v>
      </c>
      <c r="I294" s="5" t="s">
        <v>201</v>
      </c>
      <c r="J294" s="5" t="s">
        <v>202</v>
      </c>
      <c r="K294" s="5" t="s">
        <v>233</v>
      </c>
      <c r="L294" s="5" t="s">
        <v>111</v>
      </c>
      <c r="M294" s="5" t="s">
        <v>157</v>
      </c>
      <c r="N294" s="5" t="s">
        <v>88</v>
      </c>
      <c r="O294" s="5" t="s">
        <v>204</v>
      </c>
      <c r="P294" s="5" t="s">
        <v>209</v>
      </c>
      <c r="Q294" s="5" t="s">
        <v>141</v>
      </c>
      <c r="R294" s="5" t="s">
        <v>202</v>
      </c>
      <c r="S294" s="5" t="s">
        <v>233</v>
      </c>
      <c r="T294" s="5" t="s">
        <v>93</v>
      </c>
      <c r="U294" s="5" t="s">
        <v>117</v>
      </c>
      <c r="V294" s="5" t="s">
        <v>165</v>
      </c>
      <c r="W294" s="5" t="s">
        <v>130</v>
      </c>
      <c r="X294" s="5" t="s">
        <v>234</v>
      </c>
      <c r="Y294" s="5" t="n">
        <v>1</v>
      </c>
      <c r="Z294" s="5" t="n">
        <v>0</v>
      </c>
      <c r="AA294" s="5" t="str">
        <f aca="false">IF(Y294&gt;Z294,"Win",IF(Y294&lt;Z294,"Loss","Draw"))</f>
        <v>Win</v>
      </c>
      <c r="AB294" s="5" t="s">
        <v>98</v>
      </c>
      <c r="AC294" s="5" t="s">
        <v>99</v>
      </c>
      <c r="AD294" s="5" t="s">
        <v>1163</v>
      </c>
      <c r="AE294" s="5" t="s">
        <v>1164</v>
      </c>
      <c r="AF294" s="5" t="str">
        <f aca="false">IF(AD294&lt;AE294,AD294,AE294)</f>
        <v>Arrows, Bats, Bomb Tower, Fireball, Giant Skeleton, Hog Rider, Lumberjack, Magic Archer</v>
      </c>
      <c r="AG294" s="5" t="str">
        <f aca="false">IF(AD294&lt;AE294,AE294,AD294)</f>
        <v>Bats, Berserker, Fire Spirit, Inferno Tower, Magic Archer, Miner, Royal Delivery, Wall Breakers</v>
      </c>
      <c r="AH294" s="5" t="str">
        <f aca="false">IF(AD294=AF294,AA294,IF(AA294="Win","Loss",IF(AA294="Loss","Win","Draw")))</f>
        <v>Loss</v>
      </c>
      <c r="AI294" s="5" t="s">
        <v>102</v>
      </c>
    </row>
    <row r="295" customFormat="false" ht="15" hidden="false" customHeight="true" outlineLevel="0" collapsed="false">
      <c r="A295" s="5" t="s">
        <v>1165</v>
      </c>
      <c r="B295" s="5" t="n">
        <v>1</v>
      </c>
      <c r="C295" s="5" t="s">
        <v>726</v>
      </c>
      <c r="D295" s="5" t="s">
        <v>727</v>
      </c>
      <c r="E295" s="5" t="s">
        <v>343</v>
      </c>
      <c r="F295" s="5" t="s">
        <v>344</v>
      </c>
      <c r="G295" s="5" t="s">
        <v>1166</v>
      </c>
      <c r="H295" s="5" t="s">
        <v>352</v>
      </c>
      <c r="I295" s="5" t="s">
        <v>137</v>
      </c>
      <c r="J295" s="5" t="s">
        <v>202</v>
      </c>
      <c r="K295" s="5" t="s">
        <v>114</v>
      </c>
      <c r="L295" s="5" t="s">
        <v>241</v>
      </c>
      <c r="M295" s="5" t="s">
        <v>157</v>
      </c>
      <c r="N295" s="5" t="s">
        <v>126</v>
      </c>
      <c r="O295" s="5" t="s">
        <v>116</v>
      </c>
      <c r="P295" s="5" t="s">
        <v>87</v>
      </c>
      <c r="Q295" s="5" t="s">
        <v>127</v>
      </c>
      <c r="R295" s="5" t="s">
        <v>128</v>
      </c>
      <c r="S295" s="5" t="s">
        <v>129</v>
      </c>
      <c r="T295" s="5" t="s">
        <v>133</v>
      </c>
      <c r="U295" s="5" t="s">
        <v>143</v>
      </c>
      <c r="V295" s="5" t="s">
        <v>173</v>
      </c>
      <c r="W295" s="5" t="s">
        <v>97</v>
      </c>
      <c r="X295" s="5" t="s">
        <v>130</v>
      </c>
      <c r="Y295" s="5" t="n">
        <v>1</v>
      </c>
      <c r="Z295" s="5" t="n">
        <v>0</v>
      </c>
      <c r="AA295" s="5" t="str">
        <f aca="false">IF(Y295&gt;Z295,"Win",IF(Y295&lt;Z295,"Loss","Draw"))</f>
        <v>Win</v>
      </c>
      <c r="AB295" s="5" t="s">
        <v>98</v>
      </c>
      <c r="AC295" s="5" t="s">
        <v>99</v>
      </c>
      <c r="AD295" s="5" t="s">
        <v>1167</v>
      </c>
      <c r="AE295" s="5" t="s">
        <v>1168</v>
      </c>
      <c r="AF295" s="5" t="str">
        <f aca="false">IF(AD295&lt;AE295,AD295,AE295)</f>
        <v>Arrows, Battle Ram, Golden Knight, Heal Spirit, Mega Knight, Mother Witch, Ronin, Zappies</v>
      </c>
      <c r="AG295" s="5" t="str">
        <f aca="false">IF(AD295&lt;AE295,AE295,AD295)</f>
        <v>Fire Spirit, Giant Snowball, Goblin Drill, Knight, Magic Archer, Poison, Skeletons, Tesla</v>
      </c>
      <c r="AH295" s="5" t="str">
        <f aca="false">IF(AD295=AF295,AA295,IF(AA295="Win","Loss",IF(AA295="Loss","Win","Draw")))</f>
        <v>Loss</v>
      </c>
      <c r="AI295" s="5" t="s">
        <v>102</v>
      </c>
    </row>
    <row r="296" customFormat="false" ht="15" hidden="false" customHeight="true" outlineLevel="0" collapsed="false">
      <c r="A296" s="5" t="s">
        <v>1165</v>
      </c>
      <c r="B296" s="5" t="n">
        <v>2</v>
      </c>
      <c r="C296" s="5" t="s">
        <v>726</v>
      </c>
      <c r="D296" s="5" t="s">
        <v>727</v>
      </c>
      <c r="E296" s="5" t="s">
        <v>343</v>
      </c>
      <c r="F296" s="5" t="s">
        <v>344</v>
      </c>
      <c r="G296" s="5" t="s">
        <v>1169</v>
      </c>
      <c r="H296" s="5" t="s">
        <v>352</v>
      </c>
      <c r="I296" s="5" t="s">
        <v>107</v>
      </c>
      <c r="J296" s="5" t="s">
        <v>128</v>
      </c>
      <c r="K296" s="5" t="s">
        <v>152</v>
      </c>
      <c r="L296" s="5" t="s">
        <v>95</v>
      </c>
      <c r="M296" s="5" t="s">
        <v>306</v>
      </c>
      <c r="N296" s="5" t="s">
        <v>85</v>
      </c>
      <c r="O296" s="5" t="s">
        <v>187</v>
      </c>
      <c r="P296" s="5" t="s">
        <v>307</v>
      </c>
      <c r="Q296" s="5" t="s">
        <v>114</v>
      </c>
      <c r="R296" s="5" t="s">
        <v>241</v>
      </c>
      <c r="S296" s="5" t="s">
        <v>137</v>
      </c>
      <c r="T296" s="5" t="s">
        <v>242</v>
      </c>
      <c r="U296" s="5" t="s">
        <v>209</v>
      </c>
      <c r="V296" s="5" t="s">
        <v>116</v>
      </c>
      <c r="W296" s="5" t="s">
        <v>126</v>
      </c>
      <c r="X296" s="5" t="s">
        <v>157</v>
      </c>
      <c r="Y296" s="5" t="n">
        <v>1</v>
      </c>
      <c r="Z296" s="5" t="n">
        <v>0</v>
      </c>
      <c r="AA296" s="5" t="str">
        <f aca="false">IF(Y296&gt;Z296,"Win",IF(Y296&lt;Z296,"Loss","Draw"))</f>
        <v>Win</v>
      </c>
      <c r="AB296" s="5" t="s">
        <v>98</v>
      </c>
      <c r="AC296" s="5" t="s">
        <v>99</v>
      </c>
      <c r="AD296" s="5" t="s">
        <v>603</v>
      </c>
      <c r="AE296" s="5" t="s">
        <v>1170</v>
      </c>
      <c r="AF296" s="5" t="str">
        <f aca="false">IF(AD296&lt;AE296,AD296,AE296)</f>
        <v>Baby Dragon, Barbarian Barrel, Goblin Cage, Golden Knight, Golem, Ice Wizard, Lightning, Tornado</v>
      </c>
      <c r="AG296" s="5" t="str">
        <f aca="false">IF(AD296&lt;AE296,AE296,AD296)</f>
        <v>Bomber, Fire Spirit, Giant Snowball, Goblin Drill, Inferno Tower, Knight, Poison, Skeletons</v>
      </c>
      <c r="AH296" s="5" t="str">
        <f aca="false">IF(AD296=AF296,AA296,IF(AA296="Win","Loss",IF(AA296="Loss","Win","Draw")))</f>
        <v>Win</v>
      </c>
      <c r="AI296" s="5" t="s">
        <v>102</v>
      </c>
    </row>
    <row r="297" customFormat="false" ht="15" hidden="false" customHeight="true" outlineLevel="0" collapsed="false">
      <c r="A297" s="5" t="s">
        <v>1171</v>
      </c>
      <c r="B297" s="5" t="n">
        <v>1</v>
      </c>
      <c r="C297" s="5" t="s">
        <v>726</v>
      </c>
      <c r="D297" s="5" t="s">
        <v>727</v>
      </c>
      <c r="E297" s="5" t="s">
        <v>1172</v>
      </c>
      <c r="F297" s="5" t="s">
        <v>1173</v>
      </c>
      <c r="G297" s="5" t="s">
        <v>1174</v>
      </c>
      <c r="H297" s="5" t="s">
        <v>163</v>
      </c>
      <c r="I297" s="5" t="s">
        <v>203</v>
      </c>
      <c r="J297" s="5" t="s">
        <v>202</v>
      </c>
      <c r="K297" s="5" t="s">
        <v>201</v>
      </c>
      <c r="L297" s="5" t="s">
        <v>88</v>
      </c>
      <c r="M297" s="5" t="s">
        <v>157</v>
      </c>
      <c r="N297" s="5" t="s">
        <v>150</v>
      </c>
      <c r="O297" s="5" t="s">
        <v>204</v>
      </c>
      <c r="P297" s="5" t="s">
        <v>87</v>
      </c>
      <c r="Q297" s="5" t="s">
        <v>153</v>
      </c>
      <c r="R297" s="5" t="s">
        <v>158</v>
      </c>
      <c r="S297" s="5" t="s">
        <v>141</v>
      </c>
      <c r="T297" s="5" t="s">
        <v>387</v>
      </c>
      <c r="U297" s="5" t="s">
        <v>187</v>
      </c>
      <c r="V297" s="5" t="s">
        <v>85</v>
      </c>
      <c r="W297" s="5" t="s">
        <v>95</v>
      </c>
      <c r="X297" s="5" t="s">
        <v>178</v>
      </c>
      <c r="Y297" s="5" t="n">
        <v>1</v>
      </c>
      <c r="Z297" s="5" t="n">
        <v>0</v>
      </c>
      <c r="AA297" s="5" t="str">
        <f aca="false">IF(Y297&gt;Z297,"Win",IF(Y297&lt;Z297,"Loss","Draw"))</f>
        <v>Win</v>
      </c>
      <c r="AB297" s="5" t="s">
        <v>98</v>
      </c>
      <c r="AC297" s="5" t="s">
        <v>99</v>
      </c>
      <c r="AD297" s="5" t="s">
        <v>1175</v>
      </c>
      <c r="AE297" s="5" t="s">
        <v>1176</v>
      </c>
      <c r="AF297" s="5" t="str">
        <f aca="false">IF(AD297&lt;AE297,AD297,AE297)</f>
        <v>Barbarian Barrel, Bowler, Cannon, Electro Giant, Lightning, Lumberjack, Phoenix, Tornado</v>
      </c>
      <c r="AG297" s="5" t="str">
        <f aca="false">IF(AD297&lt;AE297,AE297,AD297)</f>
        <v>Berserker, Electro Spirit, Fire Spirit, Goblin Barrel, Magic Archer, Royal Delivery, Tesla, Wall Breakers</v>
      </c>
      <c r="AH297" s="5" t="str">
        <f aca="false">IF(AD297=AF297,AA297,IF(AA297="Win","Loss",IF(AA297="Loss","Win","Draw")))</f>
        <v>Loss</v>
      </c>
      <c r="AI297" s="5" t="s">
        <v>102</v>
      </c>
    </row>
    <row r="298" customFormat="false" ht="15" hidden="false" customHeight="true" outlineLevel="0" collapsed="false">
      <c r="A298" s="5" t="s">
        <v>1171</v>
      </c>
      <c r="B298" s="5" t="n">
        <v>2</v>
      </c>
      <c r="C298" s="5" t="s">
        <v>726</v>
      </c>
      <c r="D298" s="5" t="s">
        <v>727</v>
      </c>
      <c r="E298" s="5" t="s">
        <v>1172</v>
      </c>
      <c r="F298" s="5" t="s">
        <v>1173</v>
      </c>
      <c r="G298" s="5" t="s">
        <v>1177</v>
      </c>
      <c r="H298" s="5" t="s">
        <v>163</v>
      </c>
      <c r="I298" s="5" t="s">
        <v>407</v>
      </c>
      <c r="J298" s="5" t="s">
        <v>151</v>
      </c>
      <c r="K298" s="5" t="s">
        <v>153</v>
      </c>
      <c r="L298" s="5" t="s">
        <v>165</v>
      </c>
      <c r="M298" s="5" t="s">
        <v>118</v>
      </c>
      <c r="N298" s="5" t="s">
        <v>126</v>
      </c>
      <c r="O298" s="5" t="s">
        <v>89</v>
      </c>
      <c r="P298" s="5" t="s">
        <v>164</v>
      </c>
      <c r="Q298" s="5" t="s">
        <v>127</v>
      </c>
      <c r="R298" s="5" t="s">
        <v>91</v>
      </c>
      <c r="S298" s="5" t="s">
        <v>129</v>
      </c>
      <c r="T298" s="5" t="s">
        <v>133</v>
      </c>
      <c r="U298" s="5" t="s">
        <v>130</v>
      </c>
      <c r="V298" s="5" t="s">
        <v>97</v>
      </c>
      <c r="W298" s="5" t="s">
        <v>173</v>
      </c>
      <c r="X298" s="5" t="s">
        <v>86</v>
      </c>
      <c r="Y298" s="5" t="n">
        <v>1</v>
      </c>
      <c r="Z298" s="5" t="n">
        <v>0</v>
      </c>
      <c r="AA298" s="5" t="str">
        <f aca="false">IF(Y298&gt;Z298,"Win",IF(Y298&lt;Z298,"Loss","Draw"))</f>
        <v>Win</v>
      </c>
      <c r="AB298" s="5" t="s">
        <v>98</v>
      </c>
      <c r="AC298" s="5" t="s">
        <v>99</v>
      </c>
      <c r="AD298" s="5" t="s">
        <v>1178</v>
      </c>
      <c r="AE298" s="5" t="s">
        <v>1179</v>
      </c>
      <c r="AF298" s="5" t="str">
        <f aca="false">IF(AD298&lt;AE298,AD298,AE298)</f>
        <v>Arrows, Battle Ram, Goblins, Mega Knight, Mother Witch, Ronin, Skeleton Dragons, Zappies</v>
      </c>
      <c r="AG298" s="5" t="str">
        <f aca="false">IF(AD298&lt;AE298,AE298,AD298)</f>
        <v>Cannon, Earthquake, Firecracker, Hog Rider, Ice Spirit, Mighty Miner, Skeletons, The Log</v>
      </c>
      <c r="AH298" s="5" t="str">
        <f aca="false">IF(AD298=AF298,AA298,IF(AA298="Win","Loss",IF(AA298="Loss","Win","Draw")))</f>
        <v>Loss</v>
      </c>
      <c r="AI298" s="5" t="s">
        <v>102</v>
      </c>
    </row>
    <row r="299" customFormat="false" ht="15" hidden="false" customHeight="true" outlineLevel="0" collapsed="false">
      <c r="A299" s="5" t="s">
        <v>1180</v>
      </c>
      <c r="B299" s="5" t="n">
        <v>1</v>
      </c>
      <c r="C299" s="5" t="s">
        <v>726</v>
      </c>
      <c r="D299" s="5" t="s">
        <v>727</v>
      </c>
      <c r="E299" s="6" t="s">
        <v>761</v>
      </c>
      <c r="F299" s="5" t="s">
        <v>762</v>
      </c>
      <c r="G299" s="5" t="s">
        <v>1181</v>
      </c>
      <c r="H299" s="5" t="s">
        <v>81</v>
      </c>
      <c r="I299" s="5" t="s">
        <v>152</v>
      </c>
      <c r="J299" s="5" t="s">
        <v>128</v>
      </c>
      <c r="K299" s="5" t="s">
        <v>107</v>
      </c>
      <c r="L299" s="5" t="s">
        <v>306</v>
      </c>
      <c r="M299" s="5" t="s">
        <v>307</v>
      </c>
      <c r="N299" s="5" t="s">
        <v>85</v>
      </c>
      <c r="O299" s="5" t="s">
        <v>187</v>
      </c>
      <c r="P299" s="5" t="s">
        <v>95</v>
      </c>
      <c r="Q299" s="5" t="s">
        <v>141</v>
      </c>
      <c r="R299" s="5" t="s">
        <v>95</v>
      </c>
      <c r="S299" s="5" t="s">
        <v>107</v>
      </c>
      <c r="T299" s="5" t="s">
        <v>93</v>
      </c>
      <c r="U299" s="5" t="s">
        <v>86</v>
      </c>
      <c r="V299" s="5" t="s">
        <v>177</v>
      </c>
      <c r="W299" s="5" t="s">
        <v>178</v>
      </c>
      <c r="X299" s="5" t="s">
        <v>150</v>
      </c>
      <c r="Y299" s="5" t="n">
        <v>0</v>
      </c>
      <c r="Z299" s="5" t="n">
        <v>1</v>
      </c>
      <c r="AA299" s="5" t="str">
        <f aca="false">IF(Y299&gt;Z299,"Win",IF(Y299&lt;Z299,"Loss","Draw"))</f>
        <v>Loss</v>
      </c>
      <c r="AB299" s="5" t="s">
        <v>98</v>
      </c>
      <c r="AC299" s="5" t="s">
        <v>99</v>
      </c>
      <c r="AD299" s="5" t="s">
        <v>603</v>
      </c>
      <c r="AE299" s="5" t="s">
        <v>589</v>
      </c>
      <c r="AF299" s="5" t="str">
        <f aca="false">IF(AD299&lt;AE299,AD299,AE299)</f>
        <v>Baby Dragon, Barbarian Barrel, Goblin Cage, Golden Knight, Golem, Ice Wizard, Lightning, Tornado</v>
      </c>
      <c r="AG299" s="5" t="str">
        <f aca="false">IF(AD299&lt;AE299,AE299,AD299)</f>
        <v>Barbarian Barrel, Electro Spirit, Fireball, Goblin Cage, Lumberjack, Phoenix, Royal Giant, Skeleton Dragons</v>
      </c>
      <c r="AH299" s="5" t="str">
        <f aca="false">IF(AD299=AF299,AA299,IF(AA299="Win","Loss",IF(AA299="Loss","Win","Draw")))</f>
        <v>Loss</v>
      </c>
      <c r="AI299" s="5" t="s">
        <v>102</v>
      </c>
    </row>
    <row r="300" customFormat="false" ht="15" hidden="false" customHeight="true" outlineLevel="0" collapsed="false">
      <c r="A300" s="5" t="s">
        <v>1180</v>
      </c>
      <c r="B300" s="5" t="n">
        <v>2</v>
      </c>
      <c r="C300" s="5" t="s">
        <v>726</v>
      </c>
      <c r="D300" s="5" t="s">
        <v>727</v>
      </c>
      <c r="E300" s="6" t="s">
        <v>761</v>
      </c>
      <c r="F300" s="5" t="s">
        <v>762</v>
      </c>
      <c r="G300" s="5" t="s">
        <v>1182</v>
      </c>
      <c r="H300" s="5" t="s">
        <v>81</v>
      </c>
      <c r="I300" s="5" t="s">
        <v>82</v>
      </c>
      <c r="J300" s="5" t="s">
        <v>83</v>
      </c>
      <c r="K300" s="5" t="s">
        <v>87</v>
      </c>
      <c r="L300" s="5" t="s">
        <v>86</v>
      </c>
      <c r="M300" s="5" t="s">
        <v>150</v>
      </c>
      <c r="N300" s="5" t="s">
        <v>126</v>
      </c>
      <c r="O300" s="5" t="s">
        <v>89</v>
      </c>
      <c r="P300" s="5" t="s">
        <v>93</v>
      </c>
      <c r="Q300" s="5" t="s">
        <v>137</v>
      </c>
      <c r="R300" s="5" t="s">
        <v>128</v>
      </c>
      <c r="S300" s="5" t="s">
        <v>202</v>
      </c>
      <c r="T300" s="5" t="s">
        <v>114</v>
      </c>
      <c r="U300" s="5" t="s">
        <v>133</v>
      </c>
      <c r="V300" s="5" t="s">
        <v>187</v>
      </c>
      <c r="W300" s="5" t="s">
        <v>153</v>
      </c>
      <c r="X300" s="5" t="s">
        <v>193</v>
      </c>
      <c r="Y300" s="5" t="n">
        <v>1</v>
      </c>
      <c r="Z300" s="5" t="n">
        <v>0</v>
      </c>
      <c r="AA300" s="5" t="str">
        <f aca="false">IF(Y300&gt;Z300,"Win",IF(Y300&lt;Z300,"Loss","Draw"))</f>
        <v>Win</v>
      </c>
      <c r="AB300" s="5" t="s">
        <v>98</v>
      </c>
      <c r="AC300" s="5" t="s">
        <v>99</v>
      </c>
      <c r="AD300" s="5" t="s">
        <v>1183</v>
      </c>
      <c r="AE300" s="5" t="s">
        <v>1184</v>
      </c>
      <c r="AF300" s="5" t="str">
        <f aca="false">IF(AD300&lt;AE300,AD300,AE300)</f>
        <v>Cannon, Giant Snowball, Goblin Drill, Golden Knight, Guards, Magic Archer, Mother Witch, Tornado</v>
      </c>
      <c r="AG300" s="5" t="str">
        <f aca="false">IF(AD300&lt;AE300,AE300,AD300)</f>
        <v>Electro Spirit, Fireball, Monk, Royal Hogs, Skeleton Dragons, Skeletons, Tesla, The Log</v>
      </c>
      <c r="AH300" s="5" t="str">
        <f aca="false">IF(AD300=AF300,AA300,IF(AA300="Win","Loss",IF(AA300="Loss","Win","Draw")))</f>
        <v>Loss</v>
      </c>
      <c r="AI300" s="5" t="s">
        <v>102</v>
      </c>
    </row>
    <row r="301" customFormat="false" ht="15" hidden="false" customHeight="true" outlineLevel="0" collapsed="false">
      <c r="A301" s="5" t="s">
        <v>1180</v>
      </c>
      <c r="B301" s="5" t="n">
        <v>3</v>
      </c>
      <c r="C301" s="5" t="s">
        <v>726</v>
      </c>
      <c r="D301" s="5" t="s">
        <v>727</v>
      </c>
      <c r="E301" s="6" t="s">
        <v>761</v>
      </c>
      <c r="F301" s="5" t="s">
        <v>762</v>
      </c>
      <c r="G301" s="5" t="s">
        <v>1185</v>
      </c>
      <c r="H301" s="5" t="s">
        <v>81</v>
      </c>
      <c r="I301" s="5" t="s">
        <v>201</v>
      </c>
      <c r="J301" s="5" t="s">
        <v>202</v>
      </c>
      <c r="K301" s="5" t="s">
        <v>233</v>
      </c>
      <c r="L301" s="5" t="s">
        <v>111</v>
      </c>
      <c r="M301" s="5" t="s">
        <v>157</v>
      </c>
      <c r="N301" s="5" t="s">
        <v>88</v>
      </c>
      <c r="O301" s="5" t="s">
        <v>204</v>
      </c>
      <c r="P301" s="5" t="s">
        <v>234</v>
      </c>
      <c r="Q301" s="5" t="s">
        <v>233</v>
      </c>
      <c r="R301" s="5" t="s">
        <v>108</v>
      </c>
      <c r="S301" s="5" t="s">
        <v>201</v>
      </c>
      <c r="T301" s="5" t="s">
        <v>87</v>
      </c>
      <c r="U301" s="5" t="s">
        <v>403</v>
      </c>
      <c r="V301" s="5" t="s">
        <v>89</v>
      </c>
      <c r="W301" s="5" t="s">
        <v>116</v>
      </c>
      <c r="X301" s="5" t="s">
        <v>111</v>
      </c>
      <c r="Y301" s="5" t="n">
        <v>1</v>
      </c>
      <c r="Z301" s="5" t="n">
        <v>0</v>
      </c>
      <c r="AA301" s="5" t="str">
        <f aca="false">IF(Y301&gt;Z301,"Win",IF(Y301&lt;Z301,"Loss","Draw"))</f>
        <v>Win</v>
      </c>
      <c r="AB301" s="5" t="s">
        <v>98</v>
      </c>
      <c r="AC301" s="5" t="s">
        <v>99</v>
      </c>
      <c r="AD301" s="5" t="s">
        <v>380</v>
      </c>
      <c r="AE301" s="5" t="s">
        <v>1186</v>
      </c>
      <c r="AF301" s="5" t="str">
        <f aca="false">IF(AD301&lt;AE301,AD301,AE301)</f>
        <v>Bats, Berserker, Bomb Tower, Fire Spirit, Magic Archer, Miner, Royal Delivery, Wall Breakers</v>
      </c>
      <c r="AG301" s="5" t="str">
        <f aca="false">IF(AD301&lt;AE301,AE301,AD301)</f>
        <v>Bats, Dark Prince, Miner, Poison, Spear Goblins, Tesla, The Log, Wall Breakers</v>
      </c>
      <c r="AH301" s="5" t="str">
        <f aca="false">IF(AD301=AF301,AA301,IF(AA301="Win","Loss",IF(AA301="Loss","Win","Draw")))</f>
        <v>Win</v>
      </c>
      <c r="AI301" s="5" t="s">
        <v>102</v>
      </c>
    </row>
    <row r="302" customFormat="false" ht="15" hidden="false" customHeight="true" outlineLevel="0" collapsed="false">
      <c r="A302" s="5" t="s">
        <v>1187</v>
      </c>
      <c r="B302" s="5" t="n">
        <v>1</v>
      </c>
      <c r="C302" s="5" t="s">
        <v>726</v>
      </c>
      <c r="D302" s="5" t="s">
        <v>727</v>
      </c>
      <c r="E302" s="5" t="s">
        <v>718</v>
      </c>
      <c r="F302" s="5" t="s">
        <v>719</v>
      </c>
      <c r="G302" s="5" t="s">
        <v>1188</v>
      </c>
      <c r="H302" s="5" t="s">
        <v>163</v>
      </c>
      <c r="I302" s="5" t="s">
        <v>90</v>
      </c>
      <c r="J302" s="5" t="s">
        <v>91</v>
      </c>
      <c r="K302" s="5" t="s">
        <v>92</v>
      </c>
      <c r="L302" s="5" t="s">
        <v>96</v>
      </c>
      <c r="M302" s="5" t="s">
        <v>94</v>
      </c>
      <c r="N302" s="5" t="s">
        <v>150</v>
      </c>
      <c r="O302" s="5" t="s">
        <v>93</v>
      </c>
      <c r="P302" s="5" t="s">
        <v>125</v>
      </c>
      <c r="Q302" s="5" t="s">
        <v>152</v>
      </c>
      <c r="R302" s="5" t="s">
        <v>128</v>
      </c>
      <c r="S302" s="5" t="s">
        <v>107</v>
      </c>
      <c r="T302" s="5" t="s">
        <v>307</v>
      </c>
      <c r="U302" s="5" t="s">
        <v>187</v>
      </c>
      <c r="V302" s="5" t="s">
        <v>85</v>
      </c>
      <c r="W302" s="5" t="s">
        <v>306</v>
      </c>
      <c r="X302" s="5" t="s">
        <v>95</v>
      </c>
      <c r="Y302" s="5" t="n">
        <v>1</v>
      </c>
      <c r="Z302" s="5" t="n">
        <v>0</v>
      </c>
      <c r="AA302" s="5" t="str">
        <f aca="false">IF(Y302&gt;Z302,"Win",IF(Y302&lt;Z302,"Loss","Draw"))</f>
        <v>Win</v>
      </c>
      <c r="AB302" s="5" t="s">
        <v>98</v>
      </c>
      <c r="AC302" s="5" t="s">
        <v>99</v>
      </c>
      <c r="AD302" s="5" t="s">
        <v>635</v>
      </c>
      <c r="AE302" s="5" t="s">
        <v>603</v>
      </c>
      <c r="AF302" s="5" t="str">
        <f aca="false">IF(AD302&lt;AE302,AD302,AE302)</f>
        <v>Baby Dragon, Barbarian Barrel, Goblin Cage, Golden Knight, Golem, Ice Wizard, Lightning, Tornado</v>
      </c>
      <c r="AG302" s="5" t="str">
        <f aca="false">IF(AD302&lt;AE302,AE302,AD302)</f>
        <v>Cannon Cart, Electro Spirit, Fireball, Goblins, Minions, Mortar, Rascals, Skeleton Barrel</v>
      </c>
      <c r="AH302" s="5" t="str">
        <f aca="false">IF(AD302=AF302,AA302,IF(AA302="Win","Loss",IF(AA302="Loss","Win","Draw")))</f>
        <v>Loss</v>
      </c>
      <c r="AI302" s="5" t="s">
        <v>102</v>
      </c>
    </row>
    <row r="303" customFormat="false" ht="15" hidden="false" customHeight="true" outlineLevel="0" collapsed="false">
      <c r="A303" s="5" t="s">
        <v>1187</v>
      </c>
      <c r="B303" s="5" t="n">
        <v>2</v>
      </c>
      <c r="C303" s="5" t="s">
        <v>726</v>
      </c>
      <c r="D303" s="5" t="s">
        <v>727</v>
      </c>
      <c r="E303" s="5" t="s">
        <v>718</v>
      </c>
      <c r="F303" s="5" t="s">
        <v>719</v>
      </c>
      <c r="G303" s="5" t="s">
        <v>1189</v>
      </c>
      <c r="H303" s="5" t="s">
        <v>163</v>
      </c>
      <c r="I303" s="5" t="s">
        <v>137</v>
      </c>
      <c r="J303" s="5" t="s">
        <v>194</v>
      </c>
      <c r="K303" s="5" t="s">
        <v>114</v>
      </c>
      <c r="L303" s="5" t="s">
        <v>97</v>
      </c>
      <c r="M303" s="5" t="s">
        <v>118</v>
      </c>
      <c r="N303" s="5" t="s">
        <v>126</v>
      </c>
      <c r="O303" s="5" t="s">
        <v>116</v>
      </c>
      <c r="P303" s="5" t="s">
        <v>234</v>
      </c>
      <c r="Q303" s="5" t="s">
        <v>92</v>
      </c>
      <c r="R303" s="5" t="s">
        <v>91</v>
      </c>
      <c r="S303" s="5" t="s">
        <v>90</v>
      </c>
      <c r="T303" s="5" t="s">
        <v>93</v>
      </c>
      <c r="U303" s="5" t="s">
        <v>125</v>
      </c>
      <c r="V303" s="5" t="s">
        <v>96</v>
      </c>
      <c r="W303" s="5" t="s">
        <v>94</v>
      </c>
      <c r="X303" s="5" t="s">
        <v>150</v>
      </c>
      <c r="Y303" s="5" t="n">
        <v>1</v>
      </c>
      <c r="Z303" s="5" t="n">
        <v>0</v>
      </c>
      <c r="AA303" s="5" t="str">
        <f aca="false">IF(Y303&gt;Z303,"Win",IF(Y303&lt;Z303,"Loss","Draw"))</f>
        <v>Win</v>
      </c>
      <c r="AB303" s="5" t="s">
        <v>98</v>
      </c>
      <c r="AC303" s="5" t="s">
        <v>99</v>
      </c>
      <c r="AD303" s="5" t="s">
        <v>1190</v>
      </c>
      <c r="AE303" s="5" t="s">
        <v>635</v>
      </c>
      <c r="AF303" s="5" t="str">
        <f aca="false">IF(AD303&lt;AE303,AD303,AE303)</f>
        <v>Archer Queen, Bomb Tower, Giant Snowball, Goblin Drill, Ice Spirit, Poison, Ronin, Skeletons</v>
      </c>
      <c r="AG303" s="5" t="str">
        <f aca="false">IF(AD303&lt;AE303,AE303,AD303)</f>
        <v>Cannon Cart, Electro Spirit, Fireball, Goblins, Minions, Mortar, Rascals, Skeleton Barrel</v>
      </c>
      <c r="AH303" s="5" t="str">
        <f aca="false">IF(AD303=AF303,AA303,IF(AA303="Win","Loss",IF(AA303="Loss","Win","Draw")))</f>
        <v>Win</v>
      </c>
      <c r="AI303" s="5" t="s">
        <v>102</v>
      </c>
    </row>
    <row r="304" customFormat="false" ht="15" hidden="false" customHeight="true" outlineLevel="0" collapsed="false">
      <c r="A304" s="5" t="s">
        <v>1191</v>
      </c>
      <c r="B304" s="5" t="n">
        <v>1</v>
      </c>
      <c r="C304" s="5" t="s">
        <v>726</v>
      </c>
      <c r="D304" s="5" t="s">
        <v>727</v>
      </c>
      <c r="E304" s="6" t="s">
        <v>1192</v>
      </c>
      <c r="F304" s="5" t="s">
        <v>1193</v>
      </c>
      <c r="G304" s="5" t="s">
        <v>1194</v>
      </c>
      <c r="H304" s="5" t="s">
        <v>163</v>
      </c>
      <c r="I304" s="5" t="s">
        <v>137</v>
      </c>
      <c r="J304" s="5" t="s">
        <v>91</v>
      </c>
      <c r="K304" s="5" t="s">
        <v>114</v>
      </c>
      <c r="L304" s="5" t="s">
        <v>242</v>
      </c>
      <c r="M304" s="5" t="s">
        <v>118</v>
      </c>
      <c r="N304" s="5" t="s">
        <v>97</v>
      </c>
      <c r="O304" s="5" t="s">
        <v>116</v>
      </c>
      <c r="P304" s="5" t="s">
        <v>87</v>
      </c>
      <c r="Q304" s="5" t="s">
        <v>107</v>
      </c>
      <c r="R304" s="5" t="s">
        <v>139</v>
      </c>
      <c r="S304" s="5" t="s">
        <v>152</v>
      </c>
      <c r="T304" s="5" t="s">
        <v>85</v>
      </c>
      <c r="U304" s="5" t="s">
        <v>95</v>
      </c>
      <c r="V304" s="5" t="s">
        <v>306</v>
      </c>
      <c r="W304" s="5" t="s">
        <v>97</v>
      </c>
      <c r="X304" s="5" t="s">
        <v>187</v>
      </c>
      <c r="Y304" s="5" t="n">
        <v>1</v>
      </c>
      <c r="Z304" s="5" t="n">
        <v>0</v>
      </c>
      <c r="AA304" s="5" t="str">
        <f aca="false">IF(Y304&gt;Z304,"Win",IF(Y304&lt;Z304,"Loss","Draw"))</f>
        <v>Win</v>
      </c>
      <c r="AB304" s="5" t="s">
        <v>98</v>
      </c>
      <c r="AC304" s="5" t="s">
        <v>99</v>
      </c>
      <c r="AD304" s="5" t="s">
        <v>1050</v>
      </c>
      <c r="AE304" s="5" t="s">
        <v>964</v>
      </c>
      <c r="AF304" s="5" t="str">
        <f aca="false">IF(AD304&lt;AE304,AD304,AE304)</f>
        <v>Baby Dragon, Barbarian Barrel, Goblin Cage, Golem, Lightning, Mega Minion, Ronin, Tornado</v>
      </c>
      <c r="AG304" s="5" t="str">
        <f aca="false">IF(AD304&lt;AE304,AE304,AD304)</f>
        <v>Bomber, Giant Snowball, Goblin Drill, Goblins, Ice Spirit, Poison, Ronin, Tesla</v>
      </c>
      <c r="AH304" s="5" t="str">
        <f aca="false">IF(AD304=AF304,AA304,IF(AA304="Win","Loss",IF(AA304="Loss","Win","Draw")))</f>
        <v>Loss</v>
      </c>
      <c r="AI304" s="5" t="s">
        <v>102</v>
      </c>
    </row>
    <row r="305" customFormat="false" ht="15" hidden="false" customHeight="true" outlineLevel="0" collapsed="false">
      <c r="A305" s="5" t="s">
        <v>1191</v>
      </c>
      <c r="B305" s="5" t="n">
        <v>2</v>
      </c>
      <c r="C305" s="5" t="s">
        <v>726</v>
      </c>
      <c r="D305" s="5" t="s">
        <v>727</v>
      </c>
      <c r="E305" s="6" t="s">
        <v>1192</v>
      </c>
      <c r="F305" s="5" t="s">
        <v>1193</v>
      </c>
      <c r="G305" s="5" t="s">
        <v>1195</v>
      </c>
      <c r="H305" s="5" t="s">
        <v>163</v>
      </c>
      <c r="I305" s="5" t="s">
        <v>219</v>
      </c>
      <c r="J305" s="5" t="s">
        <v>151</v>
      </c>
      <c r="K305" s="5" t="s">
        <v>153</v>
      </c>
      <c r="L305" s="5" t="s">
        <v>165</v>
      </c>
      <c r="M305" s="5" t="s">
        <v>150</v>
      </c>
      <c r="N305" s="5" t="s">
        <v>126</v>
      </c>
      <c r="O305" s="5" t="s">
        <v>89</v>
      </c>
      <c r="P305" s="5" t="s">
        <v>85</v>
      </c>
      <c r="Q305" s="5" t="s">
        <v>177</v>
      </c>
      <c r="R305" s="5" t="s">
        <v>83</v>
      </c>
      <c r="S305" s="5" t="s">
        <v>188</v>
      </c>
      <c r="T305" s="5" t="s">
        <v>86</v>
      </c>
      <c r="U305" s="5" t="s">
        <v>133</v>
      </c>
      <c r="V305" s="5" t="s">
        <v>93</v>
      </c>
      <c r="W305" s="5" t="s">
        <v>215</v>
      </c>
      <c r="X305" s="5" t="s">
        <v>89</v>
      </c>
      <c r="Y305" s="5" t="n">
        <v>0</v>
      </c>
      <c r="Z305" s="5" t="n">
        <v>1</v>
      </c>
      <c r="AA305" s="5" t="str">
        <f aca="false">IF(Y305&gt;Z305,"Win",IF(Y305&lt;Z305,"Loss","Draw"))</f>
        <v>Loss</v>
      </c>
      <c r="AB305" s="5" t="s">
        <v>98</v>
      </c>
      <c r="AC305" s="5" t="s">
        <v>99</v>
      </c>
      <c r="AD305" s="5" t="s">
        <v>1196</v>
      </c>
      <c r="AE305" s="5" t="s">
        <v>494</v>
      </c>
      <c r="AF305" s="5" t="str">
        <f aca="false">IF(AD305&lt;AE305,AD305,AE305)</f>
        <v>Cannon, Electro Spirit, Hog Rider, Lightning, Mighty Miner, Skeletons, The Log, Wizard</v>
      </c>
      <c r="AG305" s="5" t="str">
        <f aca="false">IF(AD305&lt;AE305,AE305,AD305)</f>
        <v>Fireball, Fisherman, Monk, Mother Witch, Royal Giant, Skeleton Dragons, The Log, Tombstone</v>
      </c>
      <c r="AH305" s="5" t="str">
        <f aca="false">IF(AD305=AF305,AA305,IF(AA305="Win","Loss",IF(AA305="Loss","Win","Draw")))</f>
        <v>Loss</v>
      </c>
      <c r="AI305" s="5" t="s">
        <v>102</v>
      </c>
    </row>
    <row r="306" customFormat="false" ht="15" hidden="false" customHeight="true" outlineLevel="0" collapsed="false">
      <c r="A306" s="5" t="s">
        <v>1191</v>
      </c>
      <c r="B306" s="5" t="n">
        <v>3</v>
      </c>
      <c r="C306" s="5" t="s">
        <v>726</v>
      </c>
      <c r="D306" s="5" t="s">
        <v>727</v>
      </c>
      <c r="E306" s="6" t="s">
        <v>1192</v>
      </c>
      <c r="F306" s="5" t="s">
        <v>1193</v>
      </c>
      <c r="G306" s="5" t="s">
        <v>1197</v>
      </c>
      <c r="H306" s="5" t="s">
        <v>163</v>
      </c>
      <c r="I306" s="5" t="s">
        <v>203</v>
      </c>
      <c r="J306" s="5" t="s">
        <v>202</v>
      </c>
      <c r="K306" s="5" t="s">
        <v>107</v>
      </c>
      <c r="L306" s="5" t="s">
        <v>208</v>
      </c>
      <c r="M306" s="5" t="s">
        <v>157</v>
      </c>
      <c r="N306" s="5" t="s">
        <v>204</v>
      </c>
      <c r="O306" s="5" t="s">
        <v>201</v>
      </c>
      <c r="P306" s="5" t="s">
        <v>88</v>
      </c>
      <c r="Q306" s="5" t="s">
        <v>129</v>
      </c>
      <c r="R306" s="5" t="s">
        <v>128</v>
      </c>
      <c r="S306" s="5" t="s">
        <v>113</v>
      </c>
      <c r="T306" s="5" t="s">
        <v>132</v>
      </c>
      <c r="U306" s="5" t="s">
        <v>223</v>
      </c>
      <c r="V306" s="5" t="s">
        <v>130</v>
      </c>
      <c r="W306" s="5" t="s">
        <v>327</v>
      </c>
      <c r="X306" s="5" t="s">
        <v>131</v>
      </c>
      <c r="Y306" s="5" t="n">
        <v>0</v>
      </c>
      <c r="Z306" s="5" t="n">
        <v>1</v>
      </c>
      <c r="AA306" s="5" t="str">
        <f aca="false">IF(Y306&gt;Z306,"Win",IF(Y306&lt;Z306,"Loss","Draw"))</f>
        <v>Loss</v>
      </c>
      <c r="AB306" s="5" t="s">
        <v>98</v>
      </c>
      <c r="AC306" s="5" t="s">
        <v>99</v>
      </c>
      <c r="AD306" s="5" t="s">
        <v>1198</v>
      </c>
      <c r="AE306" s="5" t="s">
        <v>1199</v>
      </c>
      <c r="AF306" s="5" t="str">
        <f aca="false">IF(AD306&lt;AE306,AD306,AE306)</f>
        <v>Arrows, Bandit, Electro Wizard, Furnace, Golden Knight, Mega Knight, Rage, Ram Rider</v>
      </c>
      <c r="AG306" s="5" t="str">
        <f aca="false">IF(AD306&lt;AE306,AE306,AD306)</f>
        <v>Berserker, Fire Spirit, Goblin Barrel, Goblin Cage, Magic Archer, Royal Delivery, Valkyrie, Wall Breakers</v>
      </c>
      <c r="AH306" s="5" t="str">
        <f aca="false">IF(AD306=AF306,AA306,IF(AA306="Win","Loss",IF(AA306="Loss","Win","Draw")))</f>
        <v>Win</v>
      </c>
      <c r="AI306" s="5" t="s">
        <v>102</v>
      </c>
    </row>
    <row r="307" customFormat="false" ht="15" hidden="false" customHeight="true" outlineLevel="0" collapsed="false">
      <c r="A307" s="5" t="s">
        <v>1200</v>
      </c>
      <c r="B307" s="5" t="n">
        <v>1</v>
      </c>
      <c r="C307" s="5" t="s">
        <v>726</v>
      </c>
      <c r="D307" s="5" t="s">
        <v>727</v>
      </c>
      <c r="E307" s="5" t="s">
        <v>1201</v>
      </c>
      <c r="F307" s="5" t="s">
        <v>1202</v>
      </c>
      <c r="G307" s="5" t="s">
        <v>1203</v>
      </c>
      <c r="H307" s="5" t="s">
        <v>163</v>
      </c>
      <c r="I307" s="5" t="s">
        <v>90</v>
      </c>
      <c r="J307" s="5" t="s">
        <v>91</v>
      </c>
      <c r="K307" s="5" t="s">
        <v>92</v>
      </c>
      <c r="L307" s="5" t="s">
        <v>96</v>
      </c>
      <c r="M307" s="5" t="s">
        <v>94</v>
      </c>
      <c r="N307" s="5" t="s">
        <v>150</v>
      </c>
      <c r="O307" s="5" t="s">
        <v>93</v>
      </c>
      <c r="P307" s="5" t="s">
        <v>125</v>
      </c>
      <c r="Q307" s="5" t="s">
        <v>177</v>
      </c>
      <c r="R307" s="5" t="s">
        <v>95</v>
      </c>
      <c r="S307" s="5" t="s">
        <v>124</v>
      </c>
      <c r="T307" s="5" t="s">
        <v>257</v>
      </c>
      <c r="U307" s="5" t="s">
        <v>215</v>
      </c>
      <c r="V307" s="5" t="s">
        <v>93</v>
      </c>
      <c r="W307" s="5" t="s">
        <v>126</v>
      </c>
      <c r="X307" s="5" t="s">
        <v>150</v>
      </c>
      <c r="Y307" s="5" t="n">
        <v>1</v>
      </c>
      <c r="Z307" s="5" t="n">
        <v>0</v>
      </c>
      <c r="AA307" s="5" t="str">
        <f aca="false">IF(Y307&gt;Z307,"Win",IF(Y307&lt;Z307,"Loss","Draw"))</f>
        <v>Win</v>
      </c>
      <c r="AB307" s="5" t="s">
        <v>98</v>
      </c>
      <c r="AC307" s="5" t="s">
        <v>99</v>
      </c>
      <c r="AD307" s="5" t="s">
        <v>635</v>
      </c>
      <c r="AE307" s="5" t="s">
        <v>429</v>
      </c>
      <c r="AF307" s="5" t="str">
        <f aca="false">IF(AD307&lt;AE307,AD307,AE307)</f>
        <v>Barbarian Barrel, Electro Spirit, Fireball, Fisherman, Hunter, Royal Ghost, Royal Giant, Skeletons</v>
      </c>
      <c r="AG307" s="5" t="str">
        <f aca="false">IF(AD307&lt;AE307,AE307,AD307)</f>
        <v>Cannon Cart, Electro Spirit, Fireball, Goblins, Minions, Mortar, Rascals, Skeleton Barrel</v>
      </c>
      <c r="AH307" s="5" t="str">
        <f aca="false">IF(AD307=AF307,AA307,IF(AA307="Win","Loss",IF(AA307="Loss","Win","Draw")))</f>
        <v>Loss</v>
      </c>
      <c r="AI307" s="5" t="s">
        <v>102</v>
      </c>
    </row>
    <row r="308" customFormat="false" ht="15" hidden="false" customHeight="true" outlineLevel="0" collapsed="false">
      <c r="A308" s="5" t="s">
        <v>1200</v>
      </c>
      <c r="B308" s="5" t="n">
        <v>2</v>
      </c>
      <c r="C308" s="5" t="s">
        <v>726</v>
      </c>
      <c r="D308" s="5" t="s">
        <v>727</v>
      </c>
      <c r="E308" s="5" t="s">
        <v>1201</v>
      </c>
      <c r="F308" s="5" t="s">
        <v>1202</v>
      </c>
      <c r="G308" s="5" t="s">
        <v>1204</v>
      </c>
      <c r="H308" s="5" t="s">
        <v>163</v>
      </c>
      <c r="I308" s="5" t="s">
        <v>137</v>
      </c>
      <c r="J308" s="5" t="s">
        <v>194</v>
      </c>
      <c r="K308" s="5" t="s">
        <v>114</v>
      </c>
      <c r="L308" s="5" t="s">
        <v>97</v>
      </c>
      <c r="M308" s="5" t="s">
        <v>157</v>
      </c>
      <c r="N308" s="5" t="s">
        <v>126</v>
      </c>
      <c r="O308" s="5" t="s">
        <v>116</v>
      </c>
      <c r="P308" s="5" t="s">
        <v>234</v>
      </c>
      <c r="Q308" s="5" t="s">
        <v>185</v>
      </c>
      <c r="R308" s="5" t="s">
        <v>186</v>
      </c>
      <c r="S308" s="5" t="s">
        <v>109</v>
      </c>
      <c r="T308" s="5" t="s">
        <v>111</v>
      </c>
      <c r="U308" s="5" t="s">
        <v>86</v>
      </c>
      <c r="V308" s="5" t="s">
        <v>117</v>
      </c>
      <c r="W308" s="5" t="s">
        <v>187</v>
      </c>
      <c r="X308" s="5" t="s">
        <v>188</v>
      </c>
      <c r="Y308" s="5" t="n">
        <v>1</v>
      </c>
      <c r="Z308" s="5" t="n">
        <v>0</v>
      </c>
      <c r="AA308" s="5" t="str">
        <f aca="false">IF(Y308&gt;Z308,"Win",IF(Y308&lt;Z308,"Loss","Draw"))</f>
        <v>Win</v>
      </c>
      <c r="AB308" s="5" t="s">
        <v>98</v>
      </c>
      <c r="AC308" s="5" t="s">
        <v>99</v>
      </c>
      <c r="AD308" s="5" t="s">
        <v>1057</v>
      </c>
      <c r="AE308" s="5" t="s">
        <v>813</v>
      </c>
      <c r="AF308" s="5" t="str">
        <f aca="false">IF(AD308&lt;AE308,AD308,AE308)</f>
        <v>Archer Queen, Bomb Tower, Fire Spirit, Giant Snowball, Goblin Drill, Poison, Ronin, Skeletons</v>
      </c>
      <c r="AG308" s="5" t="str">
        <f aca="false">IF(AD308&lt;AE308,AE308,AD308)</f>
        <v>Balloon, Executioner, Giant Skeleton, Miner, Skeleton Dragons, Tombstone, Tornado, Zap</v>
      </c>
      <c r="AH308" s="5" t="str">
        <f aca="false">IF(AD308=AF308,AA308,IF(AA308="Win","Loss",IF(AA308="Loss","Win","Draw")))</f>
        <v>Win</v>
      </c>
      <c r="AI308" s="5" t="s">
        <v>102</v>
      </c>
    </row>
    <row r="309" customFormat="false" ht="15" hidden="false" customHeight="true" outlineLevel="0" collapsed="false">
      <c r="A309" s="5" t="s">
        <v>1205</v>
      </c>
      <c r="B309" s="5" t="n">
        <v>1</v>
      </c>
      <c r="C309" s="5" t="s">
        <v>726</v>
      </c>
      <c r="D309" s="5" t="s">
        <v>727</v>
      </c>
      <c r="E309" s="5" t="s">
        <v>1206</v>
      </c>
      <c r="F309" s="5" t="s">
        <v>1207</v>
      </c>
      <c r="G309" s="5" t="s">
        <v>1208</v>
      </c>
      <c r="H309" s="5" t="s">
        <v>715</v>
      </c>
      <c r="I309" s="5" t="s">
        <v>137</v>
      </c>
      <c r="J309" s="5" t="s">
        <v>241</v>
      </c>
      <c r="K309" s="5" t="s">
        <v>114</v>
      </c>
      <c r="L309" s="5" t="s">
        <v>242</v>
      </c>
      <c r="M309" s="5" t="s">
        <v>157</v>
      </c>
      <c r="N309" s="5" t="s">
        <v>126</v>
      </c>
      <c r="O309" s="5" t="s">
        <v>116</v>
      </c>
      <c r="P309" s="5" t="s">
        <v>87</v>
      </c>
      <c r="Q309" s="5" t="s">
        <v>177</v>
      </c>
      <c r="R309" s="5" t="s">
        <v>188</v>
      </c>
      <c r="S309" s="5" t="s">
        <v>83</v>
      </c>
      <c r="T309" s="5" t="s">
        <v>86</v>
      </c>
      <c r="U309" s="5" t="s">
        <v>93</v>
      </c>
      <c r="V309" s="5" t="s">
        <v>133</v>
      </c>
      <c r="W309" s="5" t="s">
        <v>95</v>
      </c>
      <c r="X309" s="5" t="s">
        <v>215</v>
      </c>
      <c r="Y309" s="5" t="n">
        <v>0</v>
      </c>
      <c r="Z309" s="5" t="n">
        <v>1</v>
      </c>
      <c r="AA309" s="5" t="str">
        <f aca="false">IF(Y309&gt;Z309,"Win",IF(Y309&lt;Z309,"Loss","Draw"))</f>
        <v>Loss</v>
      </c>
      <c r="AB309" s="5" t="s">
        <v>98</v>
      </c>
      <c r="AC309" s="5" t="s">
        <v>99</v>
      </c>
      <c r="AD309" s="5" t="s">
        <v>243</v>
      </c>
      <c r="AE309" s="5" t="s">
        <v>217</v>
      </c>
      <c r="AF309" s="5" t="str">
        <f aca="false">IF(AD309&lt;AE309,AD309,AE309)</f>
        <v>Barbarian Barrel, Fireball, Fisherman, Monk, Mother Witch, Royal Giant, Skeleton Dragons, Tombstone</v>
      </c>
      <c r="AG309" s="5" t="str">
        <f aca="false">IF(AD309&lt;AE309,AE309,AD309)</f>
        <v>Bomber, Fire Spirit, Giant Snowball, Goblin Drill, Knight, Poison, Skeletons, Tesla</v>
      </c>
      <c r="AH309" s="5" t="str">
        <f aca="false">IF(AD309=AF309,AA309,IF(AA309="Win","Loss",IF(AA309="Loss","Win","Draw")))</f>
        <v>Win</v>
      </c>
      <c r="AI309" s="5" t="s">
        <v>102</v>
      </c>
    </row>
    <row r="310" customFormat="false" ht="15" hidden="false" customHeight="true" outlineLevel="0" collapsed="false">
      <c r="A310" s="5" t="s">
        <v>1205</v>
      </c>
      <c r="B310" s="5" t="n">
        <v>2</v>
      </c>
      <c r="C310" s="5" t="s">
        <v>726</v>
      </c>
      <c r="D310" s="5" t="s">
        <v>727</v>
      </c>
      <c r="E310" s="5" t="s">
        <v>1206</v>
      </c>
      <c r="F310" s="5" t="s">
        <v>1207</v>
      </c>
      <c r="G310" s="5" t="s">
        <v>1209</v>
      </c>
      <c r="H310" s="5" t="s">
        <v>163</v>
      </c>
      <c r="I310" s="5" t="s">
        <v>129</v>
      </c>
      <c r="J310" s="5" t="s">
        <v>128</v>
      </c>
      <c r="K310" s="5" t="s">
        <v>127</v>
      </c>
      <c r="L310" s="5" t="s">
        <v>173</v>
      </c>
      <c r="M310" s="5" t="s">
        <v>131</v>
      </c>
      <c r="N310" s="5" t="s">
        <v>97</v>
      </c>
      <c r="O310" s="5" t="s">
        <v>130</v>
      </c>
      <c r="P310" s="5" t="s">
        <v>133</v>
      </c>
      <c r="Q310" s="5" t="s">
        <v>233</v>
      </c>
      <c r="R310" s="5" t="s">
        <v>202</v>
      </c>
      <c r="S310" s="5" t="s">
        <v>201</v>
      </c>
      <c r="T310" s="5" t="s">
        <v>234</v>
      </c>
      <c r="U310" s="5" t="s">
        <v>88</v>
      </c>
      <c r="V310" s="5" t="s">
        <v>157</v>
      </c>
      <c r="W310" s="5" t="s">
        <v>204</v>
      </c>
      <c r="X310" s="5" t="s">
        <v>111</v>
      </c>
      <c r="Y310" s="5" t="n">
        <v>1</v>
      </c>
      <c r="Z310" s="5" t="n">
        <v>0</v>
      </c>
      <c r="AA310" s="5" t="str">
        <f aca="false">IF(Y310&gt;Z310,"Win",IF(Y310&lt;Z310,"Loss","Draw"))</f>
        <v>Win</v>
      </c>
      <c r="AB310" s="5" t="s">
        <v>98</v>
      </c>
      <c r="AC310" s="5" t="s">
        <v>99</v>
      </c>
      <c r="AD310" s="5" t="s">
        <v>503</v>
      </c>
      <c r="AE310" s="5" t="s">
        <v>380</v>
      </c>
      <c r="AF310" s="5" t="str">
        <f aca="false">IF(AD310&lt;AE310,AD310,AE310)</f>
        <v>Arrows, Bandit, Battle Ram, Golden Knight, Mega Knight, Mother Witch, Ronin, Zappies</v>
      </c>
      <c r="AG310" s="5" t="str">
        <f aca="false">IF(AD310&lt;AE310,AE310,AD310)</f>
        <v>Bats, Berserker, Bomb Tower, Fire Spirit, Magic Archer, Miner, Royal Delivery, Wall Breakers</v>
      </c>
      <c r="AH310" s="5" t="str">
        <f aca="false">IF(AD310=AF310,AA310,IF(AA310="Win","Loss",IF(AA310="Loss","Win","Draw")))</f>
        <v>Win</v>
      </c>
      <c r="AI310" s="5" t="s">
        <v>102</v>
      </c>
    </row>
    <row r="311" customFormat="false" ht="15" hidden="false" customHeight="true" outlineLevel="0" collapsed="false">
      <c r="A311" s="5" t="s">
        <v>1205</v>
      </c>
      <c r="B311" s="5" t="n">
        <v>3</v>
      </c>
      <c r="C311" s="5" t="s">
        <v>726</v>
      </c>
      <c r="D311" s="5" t="s">
        <v>727</v>
      </c>
      <c r="E311" s="5" t="s">
        <v>1206</v>
      </c>
      <c r="F311" s="5" t="s">
        <v>1207</v>
      </c>
      <c r="G311" s="5" t="s">
        <v>1210</v>
      </c>
      <c r="H311" s="5" t="s">
        <v>163</v>
      </c>
      <c r="I311" s="5" t="s">
        <v>203</v>
      </c>
      <c r="J311" s="5" t="s">
        <v>108</v>
      </c>
      <c r="K311" s="5" t="s">
        <v>153</v>
      </c>
      <c r="L311" s="5" t="s">
        <v>159</v>
      </c>
      <c r="M311" s="5" t="s">
        <v>118</v>
      </c>
      <c r="N311" s="5" t="s">
        <v>88</v>
      </c>
      <c r="O311" s="5" t="s">
        <v>89</v>
      </c>
      <c r="P311" s="5" t="s">
        <v>93</v>
      </c>
      <c r="Q311" s="5" t="s">
        <v>84</v>
      </c>
      <c r="R311" s="5" t="s">
        <v>108</v>
      </c>
      <c r="S311" s="5" t="s">
        <v>114</v>
      </c>
      <c r="T311" s="5" t="s">
        <v>115</v>
      </c>
      <c r="U311" s="5" t="s">
        <v>119</v>
      </c>
      <c r="V311" s="5" t="s">
        <v>116</v>
      </c>
      <c r="W311" s="5" t="s">
        <v>118</v>
      </c>
      <c r="X311" s="5" t="s">
        <v>418</v>
      </c>
      <c r="Y311" s="5" t="n">
        <v>1</v>
      </c>
      <c r="Z311" s="5" t="n">
        <v>0</v>
      </c>
      <c r="AA311" s="5" t="str">
        <f aca="false">IF(Y311&gt;Z311,"Win",IF(Y311&lt;Z311,"Loss","Draw"))</f>
        <v>Win</v>
      </c>
      <c r="AB311" s="5" t="s">
        <v>98</v>
      </c>
      <c r="AC311" s="5" t="s">
        <v>99</v>
      </c>
      <c r="AD311" s="5" t="s">
        <v>542</v>
      </c>
      <c r="AE311" s="5" t="s">
        <v>1211</v>
      </c>
      <c r="AF311" s="5" t="str">
        <f aca="false">IF(AD311&lt;AE311,AD311,AE311)</f>
        <v>Archers, Dark Prince, Giant Snowball, Goblin Hut, Graveyard, Ice Spirit, Poison, Skeleton Army</v>
      </c>
      <c r="AG311" s="5" t="str">
        <f aca="false">IF(AD311&lt;AE311,AE311,AD311)</f>
        <v>Berserker, Cannon, Dark Prince, Dart Goblin, Fireball, Goblin Barrel, Ice Spirit, The Log</v>
      </c>
      <c r="AH311" s="5" t="str">
        <f aca="false">IF(AD311=AF311,AA311,IF(AA311="Win","Loss",IF(AA311="Loss","Win","Draw")))</f>
        <v>Loss</v>
      </c>
      <c r="AI311" s="5" t="s">
        <v>102</v>
      </c>
    </row>
    <row r="312" customFormat="false" ht="15" hidden="false" customHeight="true" outlineLevel="0" collapsed="false">
      <c r="A312" s="5" t="s">
        <v>1212</v>
      </c>
      <c r="B312" s="5" t="n">
        <v>1</v>
      </c>
      <c r="C312" s="5" t="s">
        <v>726</v>
      </c>
      <c r="D312" s="5" t="s">
        <v>727</v>
      </c>
      <c r="E312" s="5" t="s">
        <v>1213</v>
      </c>
      <c r="F312" s="5" t="s">
        <v>1214</v>
      </c>
      <c r="G312" s="5" t="s">
        <v>1215</v>
      </c>
      <c r="H312" s="5" t="s">
        <v>163</v>
      </c>
      <c r="I312" s="5" t="s">
        <v>418</v>
      </c>
      <c r="J312" s="5" t="s">
        <v>186</v>
      </c>
      <c r="K312" s="5" t="s">
        <v>284</v>
      </c>
      <c r="L312" s="5" t="s">
        <v>110</v>
      </c>
      <c r="M312" s="5" t="s">
        <v>96</v>
      </c>
      <c r="N312" s="5" t="s">
        <v>242</v>
      </c>
      <c r="O312" s="5" t="s">
        <v>130</v>
      </c>
      <c r="P312" s="5" t="s">
        <v>114</v>
      </c>
      <c r="Q312" s="5" t="s">
        <v>201</v>
      </c>
      <c r="R312" s="5" t="s">
        <v>202</v>
      </c>
      <c r="S312" s="5" t="s">
        <v>203</v>
      </c>
      <c r="T312" s="5" t="s">
        <v>88</v>
      </c>
      <c r="U312" s="5" t="s">
        <v>157</v>
      </c>
      <c r="V312" s="5" t="s">
        <v>118</v>
      </c>
      <c r="W312" s="5" t="s">
        <v>204</v>
      </c>
      <c r="X312" s="5" t="s">
        <v>87</v>
      </c>
      <c r="Y312" s="5" t="n">
        <v>0</v>
      </c>
      <c r="Z312" s="5" t="n">
        <v>2</v>
      </c>
      <c r="AA312" s="5" t="str">
        <f aca="false">IF(Y312&gt;Z312,"Win",IF(Y312&lt;Z312,"Loss","Draw"))</f>
        <v>Loss</v>
      </c>
      <c r="AB312" s="5" t="s">
        <v>98</v>
      </c>
      <c r="AC312" s="5" t="s">
        <v>99</v>
      </c>
      <c r="AD312" s="5" t="s">
        <v>419</v>
      </c>
      <c r="AE312" s="5" t="s">
        <v>206</v>
      </c>
      <c r="AF312" s="5" t="str">
        <f aca="false">IF(AD312&lt;AE312,AD312,AE312)</f>
        <v>Arrows, Balloon, Bomber, Giant Snowball, Inferno Dragon, Lava Hound, Minions, Skeleton Army</v>
      </c>
      <c r="AG312" s="5" t="str">
        <f aca="false">IF(AD312&lt;AE312,AE312,AD312)</f>
        <v>Berserker, Fire Spirit, Goblin Barrel, Ice Spirit, Magic Archer, Royal Delivery, Tesla, Wall Breakers</v>
      </c>
      <c r="AH312" s="5" t="str">
        <f aca="false">IF(AD312=AF312,AA312,IF(AA312="Win","Loss",IF(AA312="Loss","Win","Draw")))</f>
        <v>Loss</v>
      </c>
      <c r="AI312" s="5" t="s">
        <v>102</v>
      </c>
    </row>
    <row r="313" customFormat="false" ht="15" hidden="false" customHeight="true" outlineLevel="0" collapsed="false">
      <c r="A313" s="5" t="s">
        <v>1212</v>
      </c>
      <c r="B313" s="5" t="n">
        <v>2</v>
      </c>
      <c r="C313" s="5" t="s">
        <v>726</v>
      </c>
      <c r="D313" s="5" t="s">
        <v>727</v>
      </c>
      <c r="E313" s="5" t="s">
        <v>1213</v>
      </c>
      <c r="F313" s="5" t="s">
        <v>1214</v>
      </c>
      <c r="G313" s="5" t="s">
        <v>1216</v>
      </c>
      <c r="H313" s="5" t="s">
        <v>163</v>
      </c>
      <c r="I313" s="5" t="s">
        <v>82</v>
      </c>
      <c r="J313" s="5" t="s">
        <v>83</v>
      </c>
      <c r="K313" s="5" t="s">
        <v>87</v>
      </c>
      <c r="L313" s="5" t="s">
        <v>86</v>
      </c>
      <c r="M313" s="5" t="s">
        <v>150</v>
      </c>
      <c r="N313" s="5" t="s">
        <v>126</v>
      </c>
      <c r="O313" s="5" t="s">
        <v>93</v>
      </c>
      <c r="P313" s="5" t="s">
        <v>95</v>
      </c>
      <c r="Q313" s="5" t="s">
        <v>137</v>
      </c>
      <c r="R313" s="5" t="s">
        <v>91</v>
      </c>
      <c r="S313" s="5" t="s">
        <v>114</v>
      </c>
      <c r="T313" s="5" t="s">
        <v>242</v>
      </c>
      <c r="U313" s="5" t="s">
        <v>116</v>
      </c>
      <c r="V313" s="5" t="s">
        <v>97</v>
      </c>
      <c r="W313" s="5" t="s">
        <v>150</v>
      </c>
      <c r="X313" s="5" t="s">
        <v>234</v>
      </c>
      <c r="Y313" s="5" t="n">
        <v>0</v>
      </c>
      <c r="Z313" s="5" t="n">
        <v>1</v>
      </c>
      <c r="AA313" s="5" t="str">
        <f aca="false">IF(Y313&gt;Z313,"Win",IF(Y313&lt;Z313,"Loss","Draw"))</f>
        <v>Loss</v>
      </c>
      <c r="AB313" s="5" t="s">
        <v>98</v>
      </c>
      <c r="AC313" s="5" t="s">
        <v>99</v>
      </c>
      <c r="AD313" s="5" t="s">
        <v>898</v>
      </c>
      <c r="AE313" s="5" t="s">
        <v>1217</v>
      </c>
      <c r="AF313" s="5" t="str">
        <f aca="false">IF(AD313&lt;AE313,AD313,AE313)</f>
        <v>Barbarian Barrel, Electro Spirit, Fireball, Monk, Royal Hogs, Skeleton Dragons, Skeletons, Tesla</v>
      </c>
      <c r="AG313" s="5" t="str">
        <f aca="false">IF(AD313&lt;AE313,AE313,AD313)</f>
        <v>Bomb Tower, Bomber, Electro Spirit, Giant Snowball, Goblin Drill, Goblins, Poison, Ronin</v>
      </c>
      <c r="AH313" s="5" t="str">
        <f aca="false">IF(AD313=AF313,AA313,IF(AA313="Win","Loss",IF(AA313="Loss","Win","Draw")))</f>
        <v>Loss</v>
      </c>
      <c r="AI313" s="5" t="s">
        <v>102</v>
      </c>
    </row>
    <row r="314" customFormat="false" ht="15" hidden="false" customHeight="true" outlineLevel="0" collapsed="false">
      <c r="A314" s="5" t="s">
        <v>1218</v>
      </c>
      <c r="B314" s="5" t="n">
        <v>1</v>
      </c>
      <c r="C314" s="5" t="s">
        <v>726</v>
      </c>
      <c r="D314" s="5" t="s">
        <v>727</v>
      </c>
      <c r="E314" s="5" t="s">
        <v>212</v>
      </c>
      <c r="F314" s="5" t="s">
        <v>213</v>
      </c>
      <c r="G314" s="5" t="s">
        <v>1219</v>
      </c>
      <c r="H314" s="5" t="s">
        <v>163</v>
      </c>
      <c r="I314" s="5" t="s">
        <v>284</v>
      </c>
      <c r="J314" s="5" t="s">
        <v>128</v>
      </c>
      <c r="K314" s="5" t="s">
        <v>185</v>
      </c>
      <c r="L314" s="5" t="s">
        <v>158</v>
      </c>
      <c r="M314" s="5" t="s">
        <v>173</v>
      </c>
      <c r="N314" s="5" t="s">
        <v>785</v>
      </c>
      <c r="O314" s="5" t="s">
        <v>115</v>
      </c>
      <c r="P314" s="5" t="s">
        <v>187</v>
      </c>
      <c r="Q314" s="5" t="s">
        <v>152</v>
      </c>
      <c r="R314" s="5" t="s">
        <v>128</v>
      </c>
      <c r="S314" s="5" t="s">
        <v>107</v>
      </c>
      <c r="T314" s="5" t="s">
        <v>306</v>
      </c>
      <c r="U314" s="5" t="s">
        <v>85</v>
      </c>
      <c r="V314" s="5" t="s">
        <v>307</v>
      </c>
      <c r="W314" s="5" t="s">
        <v>187</v>
      </c>
      <c r="X314" s="5" t="s">
        <v>95</v>
      </c>
      <c r="Y314" s="5" t="n">
        <v>1</v>
      </c>
      <c r="Z314" s="5" t="n">
        <v>0</v>
      </c>
      <c r="AA314" s="5" t="str">
        <f aca="false">IF(Y314&gt;Z314,"Win",IF(Y314&lt;Z314,"Loss","Draw"))</f>
        <v>Win</v>
      </c>
      <c r="AB314" s="5" t="s">
        <v>98</v>
      </c>
      <c r="AC314" s="5" t="s">
        <v>99</v>
      </c>
      <c r="AD314" s="5" t="s">
        <v>787</v>
      </c>
      <c r="AE314" s="5" t="s">
        <v>603</v>
      </c>
      <c r="AF314" s="5" t="str">
        <f aca="false">IF(AD314&lt;AE314,AD314,AE314)</f>
        <v>Baby Dragon, Barbarian Barrel, Goblin Cage, Golden Knight, Golem, Ice Wizard, Lightning, Tornado</v>
      </c>
      <c r="AG314" s="5" t="str">
        <f aca="false">IF(AD314&lt;AE314,AE314,AD314)</f>
        <v>Bowler, Executioner, Freeze, Golden Knight, Graveyard, Inferno Dragon, Tornado, Zappies</v>
      </c>
      <c r="AH314" s="5" t="str">
        <f aca="false">IF(AD314=AF314,AA314,IF(AA314="Win","Loss",IF(AA314="Loss","Win","Draw")))</f>
        <v>Loss</v>
      </c>
      <c r="AI314" s="5" t="s">
        <v>297</v>
      </c>
    </row>
    <row r="315" customFormat="false" ht="15" hidden="false" customHeight="true" outlineLevel="0" collapsed="false">
      <c r="A315" s="5" t="s">
        <v>1218</v>
      </c>
      <c r="B315" s="5" t="n">
        <v>2</v>
      </c>
      <c r="C315" s="5" t="s">
        <v>726</v>
      </c>
      <c r="D315" s="5" t="s">
        <v>727</v>
      </c>
      <c r="E315" s="5" t="s">
        <v>212</v>
      </c>
      <c r="F315" s="5" t="s">
        <v>213</v>
      </c>
      <c r="G315" s="5" t="s">
        <v>1220</v>
      </c>
      <c r="H315" s="5" t="s">
        <v>163</v>
      </c>
      <c r="I315" s="5" t="s">
        <v>82</v>
      </c>
      <c r="J315" s="5" t="s">
        <v>83</v>
      </c>
      <c r="K315" s="5" t="s">
        <v>172</v>
      </c>
      <c r="L315" s="5" t="s">
        <v>204</v>
      </c>
      <c r="M315" s="5" t="s">
        <v>150</v>
      </c>
      <c r="N315" s="5" t="s">
        <v>126</v>
      </c>
      <c r="O315" s="5" t="s">
        <v>164</v>
      </c>
      <c r="P315" s="5" t="s">
        <v>119</v>
      </c>
      <c r="Q315" s="5" t="s">
        <v>127</v>
      </c>
      <c r="R315" s="5" t="s">
        <v>219</v>
      </c>
      <c r="S315" s="5" t="s">
        <v>141</v>
      </c>
      <c r="T315" s="5" t="s">
        <v>117</v>
      </c>
      <c r="U315" s="5" t="s">
        <v>133</v>
      </c>
      <c r="V315" s="5" t="s">
        <v>294</v>
      </c>
      <c r="W315" s="5" t="s">
        <v>173</v>
      </c>
      <c r="X315" s="5" t="s">
        <v>130</v>
      </c>
      <c r="Y315" s="5" t="n">
        <v>1</v>
      </c>
      <c r="Z315" s="5" t="n">
        <v>0</v>
      </c>
      <c r="AA315" s="5" t="str">
        <f aca="false">IF(Y315&gt;Z315,"Win",IF(Y315&lt;Z315,"Loss","Draw"))</f>
        <v>Win</v>
      </c>
      <c r="AB315" s="5" t="s">
        <v>98</v>
      </c>
      <c r="AC315" s="5" t="s">
        <v>99</v>
      </c>
      <c r="AD315" s="5" t="s">
        <v>1221</v>
      </c>
      <c r="AE315" s="5" t="s">
        <v>1222</v>
      </c>
      <c r="AF315" s="5" t="str">
        <f aca="false">IF(AD315&lt;AE315,AD315,AE315)</f>
        <v>Arrows, Battle Ram, Giant Skeleton, Lumberjack, Mother Witch, Vines, Wizard, Zappies</v>
      </c>
      <c r="AG315" s="5" t="str">
        <f aca="false">IF(AD315&lt;AE315,AE315,AD315)</f>
        <v>Earthquake, Electro Spirit, Goblin Hut, Monk, Musketeer, Royal Delivery, Royal Hogs, Skeletons</v>
      </c>
      <c r="AH315" s="5" t="str">
        <f aca="false">IF(AD315=AF315,AA315,IF(AA315="Win","Loss",IF(AA315="Loss","Win","Draw")))</f>
        <v>Loss</v>
      </c>
      <c r="AI315" s="5" t="s">
        <v>297</v>
      </c>
    </row>
    <row r="316" customFormat="false" ht="15" hidden="false" customHeight="true" outlineLevel="0" collapsed="false">
      <c r="A316" s="5" t="s">
        <v>1218</v>
      </c>
      <c r="B316" s="5" t="n">
        <v>3</v>
      </c>
      <c r="C316" s="5" t="s">
        <v>726</v>
      </c>
      <c r="D316" s="5" t="s">
        <v>727</v>
      </c>
      <c r="E316" s="5" t="s">
        <v>212</v>
      </c>
      <c r="F316" s="5" t="s">
        <v>213</v>
      </c>
      <c r="G316" s="5" t="s">
        <v>1223</v>
      </c>
      <c r="H316" s="5" t="s">
        <v>163</v>
      </c>
      <c r="I316" s="5" t="s">
        <v>90</v>
      </c>
      <c r="J316" s="5" t="s">
        <v>91</v>
      </c>
      <c r="K316" s="5" t="s">
        <v>84</v>
      </c>
      <c r="L316" s="5" t="s">
        <v>97</v>
      </c>
      <c r="M316" s="5" t="s">
        <v>111</v>
      </c>
      <c r="N316" s="5" t="s">
        <v>89</v>
      </c>
      <c r="O316" s="5" t="s">
        <v>116</v>
      </c>
      <c r="P316" s="5" t="s">
        <v>96</v>
      </c>
      <c r="Q316" s="5" t="s">
        <v>185</v>
      </c>
      <c r="R316" s="5" t="s">
        <v>337</v>
      </c>
      <c r="S316" s="5" t="s">
        <v>114</v>
      </c>
      <c r="T316" s="5" t="s">
        <v>165</v>
      </c>
      <c r="U316" s="5" t="s">
        <v>257</v>
      </c>
      <c r="V316" s="5" t="s">
        <v>131</v>
      </c>
      <c r="W316" s="5" t="s">
        <v>193</v>
      </c>
      <c r="X316" s="5" t="s">
        <v>785</v>
      </c>
      <c r="Y316" s="5" t="n">
        <v>1</v>
      </c>
      <c r="Z316" s="5" t="n">
        <v>0</v>
      </c>
      <c r="AA316" s="5" t="str">
        <f aca="false">IF(Y316&gt;Z316,"Win",IF(Y316&lt;Z316,"Loss","Draw"))</f>
        <v>Win</v>
      </c>
      <c r="AB316" s="5" t="s">
        <v>98</v>
      </c>
      <c r="AC316" s="5" t="s">
        <v>99</v>
      </c>
      <c r="AD316" s="5" t="s">
        <v>1224</v>
      </c>
      <c r="AE316" s="5" t="s">
        <v>1225</v>
      </c>
      <c r="AF316" s="5" t="str">
        <f aca="false">IF(AD316&lt;AE316,AD316,AE316)</f>
        <v>Archers, Goblins, Miner, Minions, Mortar, Poison, Ronin, The Log</v>
      </c>
      <c r="AG316" s="5" t="str">
        <f aca="false">IF(AD316&lt;AE316,AE316,AD316)</f>
        <v>Bandit, Boss Bandit, Executioner, Freeze, Giant Snowball, Guards, Hog Rider, Hunter</v>
      </c>
      <c r="AH316" s="5" t="str">
        <f aca="false">IF(AD316=AF316,AA316,IF(AA316="Win","Loss",IF(AA316="Loss","Win","Draw")))</f>
        <v>Win</v>
      </c>
      <c r="AI316" s="5" t="s">
        <v>297</v>
      </c>
    </row>
    <row r="317" customFormat="false" ht="15" hidden="false" customHeight="true" outlineLevel="0" collapsed="false">
      <c r="A317" s="7" t="s">
        <v>1226</v>
      </c>
      <c r="B317" s="7" t="n">
        <v>1</v>
      </c>
      <c r="C317" s="7" t="s">
        <v>726</v>
      </c>
      <c r="D317" s="7" t="s">
        <v>727</v>
      </c>
      <c r="E317" s="7" t="s">
        <v>212</v>
      </c>
      <c r="F317" s="7" t="s">
        <v>213</v>
      </c>
      <c r="G317" s="7" t="s">
        <v>1227</v>
      </c>
      <c r="H317" s="7" t="s">
        <v>163</v>
      </c>
      <c r="I317" s="7" t="s">
        <v>127</v>
      </c>
      <c r="J317" s="7" t="s">
        <v>219</v>
      </c>
      <c r="K317" s="7" t="s">
        <v>124</v>
      </c>
      <c r="L317" s="7" t="s">
        <v>117</v>
      </c>
      <c r="M317" s="7" t="s">
        <v>173</v>
      </c>
      <c r="N317" s="7" t="s">
        <v>133</v>
      </c>
      <c r="O317" s="7" t="s">
        <v>95</v>
      </c>
      <c r="P317" s="7" t="s">
        <v>294</v>
      </c>
      <c r="Q317" s="7" t="s">
        <v>127</v>
      </c>
      <c r="R317" s="7" t="s">
        <v>202</v>
      </c>
      <c r="S317" s="7" t="s">
        <v>128</v>
      </c>
      <c r="T317" s="7" t="s">
        <v>97</v>
      </c>
      <c r="U317" s="7" t="s">
        <v>124</v>
      </c>
      <c r="V317" s="7" t="s">
        <v>132</v>
      </c>
      <c r="W317" s="7" t="s">
        <v>95</v>
      </c>
      <c r="X317" s="7" t="s">
        <v>143</v>
      </c>
      <c r="Y317" s="7" t="n">
        <v>0</v>
      </c>
      <c r="Z317" s="7" t="n">
        <v>1</v>
      </c>
      <c r="AA317" s="7" t="str">
        <f aca="false">IF(Y317&gt;Z317,"Win",IF(Y317&lt;Z317,"Loss","Draw"))</f>
        <v>Loss</v>
      </c>
      <c r="AB317" s="7" t="s">
        <v>99</v>
      </c>
      <c r="AC317" s="7" t="s">
        <v>99</v>
      </c>
      <c r="AD317" s="7" t="s">
        <v>296</v>
      </c>
      <c r="AE317" s="7" t="s">
        <v>1228</v>
      </c>
      <c r="AF317" s="7" t="str">
        <f aca="false">IF(AD317&lt;AE317,AD317,AE317)</f>
        <v>Barbarian Barrel, Battle Ram, Electro Wizard, Golden Knight, Heal Spirit, Magic Archer, Ronin, Royal Ghost</v>
      </c>
      <c r="AG317" s="7" t="str">
        <f aca="false">IF(AD317&lt;AE317,AE317,AD317)</f>
        <v>Barbarian Barrel, Battle Ram, Giant Skeleton, Mother Witch, Royal Ghost, Vines, Wizard, Zappies</v>
      </c>
      <c r="AH317" s="7" t="str">
        <f aca="false">IF(AD317=AF317,AA317,IF(AA317="Win","Loss",IF(AA317="Loss","Win","Draw")))</f>
        <v>Win</v>
      </c>
      <c r="AI317" s="7" t="s">
        <v>297</v>
      </c>
    </row>
    <row r="318" customFormat="false" ht="15" hidden="false" customHeight="true" outlineLevel="0" collapsed="false">
      <c r="A318" s="7" t="s">
        <v>1226</v>
      </c>
      <c r="B318" s="7" t="n">
        <v>2</v>
      </c>
      <c r="C318" s="7" t="s">
        <v>726</v>
      </c>
      <c r="D318" s="7" t="s">
        <v>727</v>
      </c>
      <c r="E318" s="7" t="s">
        <v>212</v>
      </c>
      <c r="F318" s="7" t="s">
        <v>213</v>
      </c>
      <c r="G318" s="7" t="s">
        <v>1229</v>
      </c>
      <c r="H318" s="7" t="s">
        <v>163</v>
      </c>
      <c r="I318" s="7" t="s">
        <v>137</v>
      </c>
      <c r="J318" s="7" t="s">
        <v>128</v>
      </c>
      <c r="K318" s="7" t="s">
        <v>114</v>
      </c>
      <c r="L318" s="7" t="s">
        <v>242</v>
      </c>
      <c r="M318" s="7" t="s">
        <v>157</v>
      </c>
      <c r="N318" s="7" t="s">
        <v>126</v>
      </c>
      <c r="O318" s="7" t="s">
        <v>116</v>
      </c>
      <c r="P318" s="7" t="s">
        <v>87</v>
      </c>
      <c r="Q318" s="7" t="s">
        <v>107</v>
      </c>
      <c r="R318" s="7" t="s">
        <v>108</v>
      </c>
      <c r="S318" s="7" t="s">
        <v>109</v>
      </c>
      <c r="T318" s="7" t="s">
        <v>110</v>
      </c>
      <c r="U318" s="7" t="s">
        <v>111</v>
      </c>
      <c r="V318" s="7" t="s">
        <v>112</v>
      </c>
      <c r="W318" s="7" t="s">
        <v>93</v>
      </c>
      <c r="X318" s="7" t="s">
        <v>86</v>
      </c>
      <c r="Y318" s="7" t="n">
        <v>0</v>
      </c>
      <c r="Z318" s="7" t="n">
        <v>1</v>
      </c>
      <c r="AA318" s="7" t="str">
        <f aca="false">IF(Y318&gt;Z318,"Win",IF(Y318&lt;Z318,"Loss","Draw"))</f>
        <v>Loss</v>
      </c>
      <c r="AB318" s="7" t="s">
        <v>99</v>
      </c>
      <c r="AC318" s="7" t="s">
        <v>99</v>
      </c>
      <c r="AD318" s="7" t="s">
        <v>1230</v>
      </c>
      <c r="AE318" s="7" t="s">
        <v>120</v>
      </c>
      <c r="AF318" s="7" t="str">
        <f aca="false">IF(AD318&lt;AE318,AD318,AE318)</f>
        <v>Bomber, Fire Spirit, Giant Snowball, Goblin Drill, Golden Knight, Poison, Skeletons, Tesla</v>
      </c>
      <c r="AG318" s="7" t="str">
        <f aca="false">IF(AD318&lt;AE318,AE318,AD318)</f>
        <v>Dark Prince, Fireball, Goblin Cage, Lava Hound, Miner, Skeleton Dragons, Spirit Empress, Zap</v>
      </c>
      <c r="AH318" s="7" t="str">
        <f aca="false">IF(AD318=AF318,AA318,IF(AA318="Win","Loss",IF(AA318="Loss","Win","Draw")))</f>
        <v>Loss</v>
      </c>
      <c r="AI318" s="7" t="s">
        <v>297</v>
      </c>
    </row>
    <row r="319" customFormat="false" ht="15" hidden="false" customHeight="true" outlineLevel="0" collapsed="false">
      <c r="A319" s="7" t="s">
        <v>1226</v>
      </c>
      <c r="B319" s="7" t="n">
        <v>3</v>
      </c>
      <c r="C319" s="7" t="s">
        <v>726</v>
      </c>
      <c r="D319" s="7" t="s">
        <v>727</v>
      </c>
      <c r="E319" s="7" t="s">
        <v>212</v>
      </c>
      <c r="F319" s="7" t="s">
        <v>213</v>
      </c>
      <c r="G319" s="7" t="s">
        <v>1231</v>
      </c>
      <c r="H319" s="7" t="s">
        <v>163</v>
      </c>
      <c r="I319" s="7" t="s">
        <v>82</v>
      </c>
      <c r="J319" s="7" t="s">
        <v>83</v>
      </c>
      <c r="K319" s="7" t="s">
        <v>84</v>
      </c>
      <c r="L319" s="7" t="s">
        <v>86</v>
      </c>
      <c r="M319" s="7" t="s">
        <v>150</v>
      </c>
      <c r="N319" s="7" t="s">
        <v>93</v>
      </c>
      <c r="O319" s="7" t="s">
        <v>89</v>
      </c>
      <c r="P319" s="7" t="s">
        <v>119</v>
      </c>
      <c r="Q319" s="7" t="s">
        <v>129</v>
      </c>
      <c r="R319" s="7" t="s">
        <v>91</v>
      </c>
      <c r="S319" s="7" t="s">
        <v>113</v>
      </c>
      <c r="T319" s="7" t="s">
        <v>165</v>
      </c>
      <c r="U319" s="7" t="s">
        <v>85</v>
      </c>
      <c r="V319" s="7" t="s">
        <v>150</v>
      </c>
      <c r="W319" s="7" t="s">
        <v>89</v>
      </c>
      <c r="X319" s="7" t="s">
        <v>87</v>
      </c>
      <c r="Y319" s="7" t="n">
        <v>0</v>
      </c>
      <c r="Z319" s="7" t="n">
        <v>1</v>
      </c>
      <c r="AA319" s="7" t="str">
        <f aca="false">IF(Y319&gt;Z319,"Win",IF(Y319&lt;Z319,"Loss","Draw"))</f>
        <v>Loss</v>
      </c>
      <c r="AB319" s="7" t="s">
        <v>99</v>
      </c>
      <c r="AC319" s="7" t="s">
        <v>99</v>
      </c>
      <c r="AD319" s="7" t="s">
        <v>996</v>
      </c>
      <c r="AE319" s="7" t="s">
        <v>1232</v>
      </c>
      <c r="AF319" s="7" t="str">
        <f aca="false">IF(AD319&lt;AE319,AD319,AE319)</f>
        <v>Archers, Electro Spirit, Fireball, Goblin Hut, Monk, Royal Hogs, Skeleton Dragons, The Log</v>
      </c>
      <c r="AG319" s="7" t="str">
        <f aca="false">IF(AD319&lt;AE319,AE319,AD319)</f>
        <v>Electro Spirit, Furnace, Goblins, Hog Rider, Lightning, Mega Knight, Tesla, The Log</v>
      </c>
      <c r="AH319" s="7" t="str">
        <f aca="false">IF(AD319=AF319,AA319,IF(AA319="Win","Loss",IF(AA319="Loss","Win","Draw")))</f>
        <v>Loss</v>
      </c>
      <c r="AI319" s="7" t="s">
        <v>297</v>
      </c>
    </row>
    <row r="320" customFormat="false" ht="15" hidden="false" customHeight="true" outlineLevel="0" collapsed="false">
      <c r="A320" s="7" t="s">
        <v>1233</v>
      </c>
      <c r="B320" s="7" t="n">
        <v>1</v>
      </c>
      <c r="C320" s="7" t="s">
        <v>726</v>
      </c>
      <c r="D320" s="7" t="s">
        <v>727</v>
      </c>
      <c r="E320" s="7" t="s">
        <v>212</v>
      </c>
      <c r="F320" s="7" t="s">
        <v>213</v>
      </c>
      <c r="G320" s="7" t="s">
        <v>1234</v>
      </c>
      <c r="H320" s="7" t="s">
        <v>163</v>
      </c>
      <c r="I320" s="7" t="s">
        <v>90</v>
      </c>
      <c r="J320" s="7" t="s">
        <v>158</v>
      </c>
      <c r="K320" s="7" t="s">
        <v>92</v>
      </c>
      <c r="L320" s="7" t="s">
        <v>96</v>
      </c>
      <c r="M320" s="7" t="s">
        <v>159</v>
      </c>
      <c r="N320" s="7" t="s">
        <v>94</v>
      </c>
      <c r="O320" s="7" t="s">
        <v>93</v>
      </c>
      <c r="P320" s="7" t="s">
        <v>95</v>
      </c>
      <c r="Q320" s="7" t="s">
        <v>90</v>
      </c>
      <c r="R320" s="7" t="s">
        <v>123</v>
      </c>
      <c r="S320" s="7" t="s">
        <v>124</v>
      </c>
      <c r="T320" s="7" t="s">
        <v>125</v>
      </c>
      <c r="U320" s="7" t="s">
        <v>85</v>
      </c>
      <c r="V320" s="7" t="s">
        <v>96</v>
      </c>
      <c r="W320" s="7" t="s">
        <v>126</v>
      </c>
      <c r="X320" s="7" t="s">
        <v>95</v>
      </c>
      <c r="Y320" s="7" t="n">
        <v>1</v>
      </c>
      <c r="Z320" s="7" t="n">
        <v>0</v>
      </c>
      <c r="AA320" s="7" t="str">
        <f aca="false">IF(Y320&gt;Z320,"Win",IF(Y320&lt;Z320,"Loss","Draw"))</f>
        <v>Win</v>
      </c>
      <c r="AB320" s="7" t="s">
        <v>99</v>
      </c>
      <c r="AC320" s="7" t="s">
        <v>99</v>
      </c>
      <c r="AD320" s="7" t="s">
        <v>379</v>
      </c>
      <c r="AE320" s="7" t="s">
        <v>134</v>
      </c>
      <c r="AF320" s="7" t="str">
        <f aca="false">IF(AD320&lt;AE320,AD320,AE320)</f>
        <v>Barbarian Barrel, Bowler, Dart Goblin, Fireball, Minions, Mortar, Rascals, Skeleton Barrel</v>
      </c>
      <c r="AG320" s="7" t="str">
        <f aca="false">IF(AD320&lt;AE320,AE320,AD320)</f>
        <v>Barbarian Barrel, Cannon Cart, Goblinstein, Lightning, Minions, Mortar, Royal Ghost, Skeletons</v>
      </c>
      <c r="AH320" s="7" t="str">
        <f aca="false">IF(AD320=AF320,AA320,IF(AA320="Win","Loss",IF(AA320="Loss","Win","Draw")))</f>
        <v>Win</v>
      </c>
      <c r="AI320" s="7" t="s">
        <v>297</v>
      </c>
    </row>
    <row r="321" customFormat="false" ht="15" hidden="false" customHeight="true" outlineLevel="0" collapsed="false">
      <c r="A321" s="7" t="s">
        <v>1233</v>
      </c>
      <c r="B321" s="7" t="n">
        <v>2</v>
      </c>
      <c r="C321" s="7" t="s">
        <v>726</v>
      </c>
      <c r="D321" s="7" t="s">
        <v>727</v>
      </c>
      <c r="E321" s="7" t="s">
        <v>212</v>
      </c>
      <c r="F321" s="7" t="s">
        <v>213</v>
      </c>
      <c r="G321" s="7" t="s">
        <v>1235</v>
      </c>
      <c r="H321" s="7" t="s">
        <v>163</v>
      </c>
      <c r="I321" s="7" t="s">
        <v>185</v>
      </c>
      <c r="J321" s="7" t="s">
        <v>186</v>
      </c>
      <c r="K321" s="7" t="s">
        <v>109</v>
      </c>
      <c r="L321" s="7" t="s">
        <v>111</v>
      </c>
      <c r="M321" s="7" t="s">
        <v>88</v>
      </c>
      <c r="N321" s="7" t="s">
        <v>97</v>
      </c>
      <c r="O321" s="7" t="s">
        <v>234</v>
      </c>
      <c r="P321" s="7" t="s">
        <v>187</v>
      </c>
      <c r="Q321" s="7" t="s">
        <v>208</v>
      </c>
      <c r="R321" s="7" t="s">
        <v>186</v>
      </c>
      <c r="S321" s="7" t="s">
        <v>109</v>
      </c>
      <c r="T321" s="7" t="s">
        <v>110</v>
      </c>
      <c r="U321" s="7" t="s">
        <v>651</v>
      </c>
      <c r="V321" s="7" t="s">
        <v>86</v>
      </c>
      <c r="W321" s="7" t="s">
        <v>139</v>
      </c>
      <c r="X321" s="7" t="s">
        <v>188</v>
      </c>
      <c r="Y321" s="7" t="n">
        <v>1</v>
      </c>
      <c r="Z321" s="7" t="n">
        <v>2</v>
      </c>
      <c r="AA321" s="7" t="str">
        <f aca="false">IF(Y321&gt;Z321,"Win",IF(Y321&lt;Z321,"Loss","Draw"))</f>
        <v>Loss</v>
      </c>
      <c r="AB321" s="7" t="s">
        <v>99</v>
      </c>
      <c r="AC321" s="7" t="s">
        <v>99</v>
      </c>
      <c r="AD321" s="7" t="s">
        <v>924</v>
      </c>
      <c r="AE321" s="7" t="s">
        <v>1236</v>
      </c>
      <c r="AF321" s="7" t="str">
        <f aca="false">IF(AD321&lt;AE321,AD321,AE321)</f>
        <v>Balloon, Berserker, Bomb Tower, Executioner, Miner, Ronin, Tornado, Zap</v>
      </c>
      <c r="AG321" s="7" t="str">
        <f aca="false">IF(AD321&lt;AE321,AE321,AD321)</f>
        <v>Balloon, Lava Hound, Mega Minion, Skeleton Dragons, Tombstone, Valkyrie, Void, Zap</v>
      </c>
      <c r="AH321" s="7" t="str">
        <f aca="false">IF(AD321=AF321,AA321,IF(AA321="Win","Loss",IF(AA321="Loss","Win","Draw")))</f>
        <v>Loss</v>
      </c>
      <c r="AI321" s="7" t="s">
        <v>297</v>
      </c>
    </row>
    <row r="322" customFormat="false" ht="15" hidden="false" customHeight="true" outlineLevel="0" collapsed="false">
      <c r="A322" s="7" t="s">
        <v>1233</v>
      </c>
      <c r="B322" s="7" t="n">
        <v>3</v>
      </c>
      <c r="C322" s="7" t="s">
        <v>726</v>
      </c>
      <c r="D322" s="7" t="s">
        <v>727</v>
      </c>
      <c r="E322" s="7" t="s">
        <v>212</v>
      </c>
      <c r="F322" s="7" t="s">
        <v>213</v>
      </c>
      <c r="G322" s="7" t="s">
        <v>1237</v>
      </c>
      <c r="H322" s="7" t="s">
        <v>163</v>
      </c>
      <c r="I322" s="7" t="s">
        <v>82</v>
      </c>
      <c r="J322" s="7" t="s">
        <v>194</v>
      </c>
      <c r="K322" s="7" t="s">
        <v>153</v>
      </c>
      <c r="L322" s="7" t="s">
        <v>164</v>
      </c>
      <c r="M322" s="7" t="s">
        <v>157</v>
      </c>
      <c r="N322" s="7" t="s">
        <v>126</v>
      </c>
      <c r="O322" s="7" t="s">
        <v>89</v>
      </c>
      <c r="P322" s="7" t="s">
        <v>204</v>
      </c>
      <c r="Q322" s="7" t="s">
        <v>127</v>
      </c>
      <c r="R322" s="7" t="s">
        <v>128</v>
      </c>
      <c r="S322" s="7" t="s">
        <v>129</v>
      </c>
      <c r="T322" s="7" t="s">
        <v>133</v>
      </c>
      <c r="U322" s="7" t="s">
        <v>93</v>
      </c>
      <c r="V322" s="7" t="s">
        <v>131</v>
      </c>
      <c r="W322" s="7" t="s">
        <v>173</v>
      </c>
      <c r="X322" s="7" t="s">
        <v>327</v>
      </c>
      <c r="Y322" s="7" t="n">
        <v>1</v>
      </c>
      <c r="Z322" s="7" t="n">
        <v>0</v>
      </c>
      <c r="AA322" s="7" t="str">
        <f aca="false">IF(Y322&gt;Z322,"Win",IF(Y322&lt;Z322,"Loss","Draw"))</f>
        <v>Win</v>
      </c>
      <c r="AB322" s="7" t="s">
        <v>99</v>
      </c>
      <c r="AC322" s="7" t="s">
        <v>99</v>
      </c>
      <c r="AD322" s="7" t="s">
        <v>1083</v>
      </c>
      <c r="AE322" s="7" t="s">
        <v>1238</v>
      </c>
      <c r="AF322" s="7" t="str">
        <f aca="false">IF(AD322&lt;AE322,AD322,AE322)</f>
        <v>Archer Queen, Cannon, Earthquake, Fire Spirit, Royal Delivery, Royal Hogs, Skeletons, The Log</v>
      </c>
      <c r="AG322" s="7" t="str">
        <f aca="false">IF(AD322&lt;AE322,AE322,AD322)</f>
        <v>Bandit, Battle Ram, Fireball, Golden Knight, Mega Knight, Mother Witch, Rage, Zappies</v>
      </c>
      <c r="AH322" s="7" t="str">
        <f aca="false">IF(AD322=AF322,AA322,IF(AA322="Win","Loss",IF(AA322="Loss","Win","Draw")))</f>
        <v>Win</v>
      </c>
      <c r="AI322" s="7" t="s">
        <v>297</v>
      </c>
    </row>
    <row r="323" customFormat="false" ht="15" hidden="false" customHeight="true" outlineLevel="0" collapsed="false">
      <c r="A323" s="7" t="s">
        <v>1239</v>
      </c>
      <c r="B323" s="7" t="n">
        <v>1</v>
      </c>
      <c r="C323" s="7" t="s">
        <v>726</v>
      </c>
      <c r="D323" s="7" t="s">
        <v>727</v>
      </c>
      <c r="E323" s="7" t="s">
        <v>212</v>
      </c>
      <c r="F323" s="7" t="s">
        <v>213</v>
      </c>
      <c r="G323" s="7" t="s">
        <v>1240</v>
      </c>
      <c r="H323" s="7" t="s">
        <v>163</v>
      </c>
      <c r="I323" s="7" t="s">
        <v>152</v>
      </c>
      <c r="J323" s="7" t="s">
        <v>186</v>
      </c>
      <c r="K323" s="7" t="s">
        <v>284</v>
      </c>
      <c r="L323" s="7" t="s">
        <v>241</v>
      </c>
      <c r="M323" s="7" t="s">
        <v>158</v>
      </c>
      <c r="N323" s="7" t="s">
        <v>785</v>
      </c>
      <c r="O323" s="7" t="s">
        <v>187</v>
      </c>
      <c r="P323" s="7" t="s">
        <v>95</v>
      </c>
      <c r="Q323" s="7" t="s">
        <v>152</v>
      </c>
      <c r="R323" s="7" t="s">
        <v>158</v>
      </c>
      <c r="S323" s="7" t="s">
        <v>107</v>
      </c>
      <c r="T323" s="7" t="s">
        <v>387</v>
      </c>
      <c r="U323" s="7" t="s">
        <v>85</v>
      </c>
      <c r="V323" s="7" t="s">
        <v>307</v>
      </c>
      <c r="W323" s="7" t="s">
        <v>187</v>
      </c>
      <c r="X323" s="7" t="s">
        <v>95</v>
      </c>
      <c r="Y323" s="7" t="n">
        <v>0</v>
      </c>
      <c r="Z323" s="7" t="n">
        <v>1</v>
      </c>
      <c r="AA323" s="7" t="str">
        <f aca="false">IF(Y323&gt;Z323,"Win",IF(Y323&lt;Z323,"Loss","Draw"))</f>
        <v>Loss</v>
      </c>
      <c r="AB323" s="7" t="s">
        <v>99</v>
      </c>
      <c r="AC323" s="7" t="s">
        <v>99</v>
      </c>
      <c r="AD323" s="7" t="s">
        <v>1241</v>
      </c>
      <c r="AE323" s="7" t="s">
        <v>1103</v>
      </c>
      <c r="AF323" s="7" t="str">
        <f aca="false">IF(AD323&lt;AE323,AD323,AE323)</f>
        <v>Baby Dragon, Balloon, Barbarian Barrel, Bowler, Freeze, Inferno Dragon, Knight, Tornado</v>
      </c>
      <c r="AG323" s="7" t="str">
        <f aca="false">IF(AD323&lt;AE323,AE323,AD323)</f>
        <v>Baby Dragon, Barbarian Barrel, Bowler, Electro Giant, Goblin Cage, Ice Wizard, Lightning, Tornado</v>
      </c>
      <c r="AH323" s="7" t="str">
        <f aca="false">IF(AD323=AF323,AA323,IF(AA323="Win","Loss",IF(AA323="Loss","Win","Draw")))</f>
        <v>Loss</v>
      </c>
      <c r="AI323" s="7" t="s">
        <v>297</v>
      </c>
    </row>
    <row r="324" customFormat="false" ht="15" hidden="false" customHeight="true" outlineLevel="0" collapsed="false">
      <c r="A324" s="7" t="s">
        <v>1239</v>
      </c>
      <c r="B324" s="7" t="n">
        <v>2</v>
      </c>
      <c r="C324" s="7" t="s">
        <v>726</v>
      </c>
      <c r="D324" s="7" t="s">
        <v>727</v>
      </c>
      <c r="E324" s="7" t="s">
        <v>212</v>
      </c>
      <c r="F324" s="7" t="s">
        <v>213</v>
      </c>
      <c r="G324" s="7" t="s">
        <v>1242</v>
      </c>
      <c r="H324" s="7" t="s">
        <v>163</v>
      </c>
      <c r="I324" s="7" t="s">
        <v>153</v>
      </c>
      <c r="J324" s="7" t="s">
        <v>140</v>
      </c>
      <c r="K324" s="7" t="s">
        <v>172</v>
      </c>
      <c r="L324" s="7" t="s">
        <v>165</v>
      </c>
      <c r="M324" s="7" t="s">
        <v>150</v>
      </c>
      <c r="N324" s="7" t="s">
        <v>126</v>
      </c>
      <c r="O324" s="7" t="s">
        <v>85</v>
      </c>
      <c r="P324" s="7" t="s">
        <v>89</v>
      </c>
      <c r="Q324" s="7" t="s">
        <v>172</v>
      </c>
      <c r="R324" s="7" t="s">
        <v>188</v>
      </c>
      <c r="S324" s="7" t="s">
        <v>128</v>
      </c>
      <c r="T324" s="7" t="s">
        <v>223</v>
      </c>
      <c r="U324" s="7" t="s">
        <v>97</v>
      </c>
      <c r="V324" s="7" t="s">
        <v>86</v>
      </c>
      <c r="W324" s="7" t="s">
        <v>130</v>
      </c>
      <c r="X324" s="7" t="s">
        <v>150</v>
      </c>
      <c r="Y324" s="7" t="n">
        <v>0</v>
      </c>
      <c r="Z324" s="7" t="n">
        <v>1</v>
      </c>
      <c r="AA324" s="7" t="str">
        <f aca="false">IF(Y324&gt;Z324,"Win",IF(Y324&lt;Z324,"Loss","Draw"))</f>
        <v>Loss</v>
      </c>
      <c r="AB324" s="7" t="s">
        <v>99</v>
      </c>
      <c r="AC324" s="7" t="s">
        <v>99</v>
      </c>
      <c r="AD324" s="7" t="s">
        <v>1243</v>
      </c>
      <c r="AE324" s="7" t="s">
        <v>1244</v>
      </c>
      <c r="AF324" s="7" t="str">
        <f aca="false">IF(AD324&lt;AE324,AD324,AE324)</f>
        <v>Arrows, Electro Spirit, Golden Knight, Musketeer, Ram Rider, Ronin, Skeleton Dragons, Tombstone</v>
      </c>
      <c r="AG324" s="7" t="str">
        <f aca="false">IF(AD324&lt;AE324,AE324,AD324)</f>
        <v>Cannon, Electro Spirit, Hog Rider, Ice Golem, Lightning, Musketeer, Skeletons, The Log</v>
      </c>
      <c r="AH324" s="7" t="str">
        <f aca="false">IF(AD324=AF324,AA324,IF(AA324="Win","Loss",IF(AA324="Loss","Win","Draw")))</f>
        <v>Win</v>
      </c>
      <c r="AI324" s="7" t="s">
        <v>297</v>
      </c>
    </row>
    <row r="325" customFormat="false" ht="15" hidden="false" customHeight="true" outlineLevel="0" collapsed="false">
      <c r="A325" s="7" t="s">
        <v>1239</v>
      </c>
      <c r="B325" s="7" t="n">
        <v>3</v>
      </c>
      <c r="C325" s="7" t="s">
        <v>726</v>
      </c>
      <c r="D325" s="7" t="s">
        <v>727</v>
      </c>
      <c r="E325" s="7" t="s">
        <v>212</v>
      </c>
      <c r="F325" s="7" t="s">
        <v>213</v>
      </c>
      <c r="G325" s="7" t="s">
        <v>1245</v>
      </c>
      <c r="H325" s="7" t="s">
        <v>163</v>
      </c>
      <c r="I325" s="7" t="s">
        <v>201</v>
      </c>
      <c r="J325" s="7" t="s">
        <v>202</v>
      </c>
      <c r="K325" s="7" t="s">
        <v>233</v>
      </c>
      <c r="L325" s="7" t="s">
        <v>111</v>
      </c>
      <c r="M325" s="7" t="s">
        <v>157</v>
      </c>
      <c r="N325" s="7" t="s">
        <v>88</v>
      </c>
      <c r="O325" s="7" t="s">
        <v>204</v>
      </c>
      <c r="P325" s="7" t="s">
        <v>87</v>
      </c>
      <c r="Q325" s="7" t="s">
        <v>141</v>
      </c>
      <c r="R325" s="7" t="s">
        <v>91</v>
      </c>
      <c r="S325" s="7" t="s">
        <v>129</v>
      </c>
      <c r="T325" s="7" t="s">
        <v>165</v>
      </c>
      <c r="U325" s="7" t="s">
        <v>112</v>
      </c>
      <c r="V325" s="7" t="s">
        <v>93</v>
      </c>
      <c r="W325" s="7" t="s">
        <v>173</v>
      </c>
      <c r="X325" s="7" t="s">
        <v>109</v>
      </c>
      <c r="Y325" s="7" t="n">
        <v>0</v>
      </c>
      <c r="Z325" s="7" t="n">
        <v>1</v>
      </c>
      <c r="AA325" s="7" t="str">
        <f aca="false">IF(Y325&gt;Z325,"Win",IF(Y325&lt;Z325,"Loss","Draw"))</f>
        <v>Loss</v>
      </c>
      <c r="AB325" s="7" t="s">
        <v>99</v>
      </c>
      <c r="AC325" s="7" t="s">
        <v>99</v>
      </c>
      <c r="AD325" s="7" t="s">
        <v>1246</v>
      </c>
      <c r="AE325" s="7" t="s">
        <v>1247</v>
      </c>
      <c r="AF325" s="7" t="str">
        <f aca="false">IF(AD325&lt;AE325,AD325,AE325)</f>
        <v>Bats, Berserker, Fire Spirit, Magic Archer, Miner, Royal Delivery, Tesla, Wall Breakers</v>
      </c>
      <c r="AG325" s="7" t="str">
        <f aca="false">IF(AD325&lt;AE325,AE325,AD325)</f>
        <v>Fireball, Goblins, Hog Rider, Lumberjack, Mega Knight, Spirit Empress, Zap, Zappies</v>
      </c>
      <c r="AH325" s="7" t="str">
        <f aca="false">IF(AD325=AF325,AA325,IF(AA325="Win","Loss",IF(AA325="Loss","Win","Draw")))</f>
        <v>Loss</v>
      </c>
      <c r="AI325" s="7" t="s">
        <v>297</v>
      </c>
    </row>
    <row r="326" customFormat="false" ht="15" hidden="false" customHeight="true" outlineLevel="0" collapsed="false">
      <c r="A326" s="5" t="s">
        <v>1248</v>
      </c>
      <c r="B326" s="5" t="n">
        <v>1</v>
      </c>
      <c r="C326" s="5" t="s">
        <v>726</v>
      </c>
      <c r="D326" s="5" t="s">
        <v>727</v>
      </c>
      <c r="E326" s="5" t="s">
        <v>733</v>
      </c>
      <c r="F326" s="5" t="s">
        <v>734</v>
      </c>
      <c r="G326" s="5" t="s">
        <v>1249</v>
      </c>
      <c r="H326" s="5" t="s">
        <v>163</v>
      </c>
      <c r="I326" s="5" t="s">
        <v>201</v>
      </c>
      <c r="J326" s="5" t="s">
        <v>202</v>
      </c>
      <c r="K326" s="5" t="s">
        <v>233</v>
      </c>
      <c r="L326" s="5" t="s">
        <v>111</v>
      </c>
      <c r="M326" s="5" t="s">
        <v>157</v>
      </c>
      <c r="N326" s="5" t="s">
        <v>88</v>
      </c>
      <c r="O326" s="5" t="s">
        <v>204</v>
      </c>
      <c r="P326" s="5" t="s">
        <v>234</v>
      </c>
      <c r="Q326" s="5" t="s">
        <v>177</v>
      </c>
      <c r="R326" s="5" t="s">
        <v>188</v>
      </c>
      <c r="S326" s="5" t="s">
        <v>83</v>
      </c>
      <c r="T326" s="5" t="s">
        <v>86</v>
      </c>
      <c r="U326" s="5" t="s">
        <v>133</v>
      </c>
      <c r="V326" s="5" t="s">
        <v>215</v>
      </c>
      <c r="W326" s="5" t="s">
        <v>89</v>
      </c>
      <c r="X326" s="5" t="s">
        <v>93</v>
      </c>
      <c r="Y326" s="5" t="n">
        <v>0</v>
      </c>
      <c r="Z326" s="5" t="n">
        <v>1</v>
      </c>
      <c r="AA326" s="5" t="str">
        <f aca="false">IF(Y326&gt;Z326,"Win",IF(Y326&lt;Z326,"Loss","Draw"))</f>
        <v>Loss</v>
      </c>
      <c r="AB326" s="5" t="s">
        <v>98</v>
      </c>
      <c r="AC326" s="5" t="s">
        <v>99</v>
      </c>
      <c r="AD326" s="5" t="s">
        <v>380</v>
      </c>
      <c r="AE326" s="5" t="s">
        <v>494</v>
      </c>
      <c r="AF326" s="5" t="str">
        <f aca="false">IF(AD326&lt;AE326,AD326,AE326)</f>
        <v>Bats, Berserker, Bomb Tower, Fire Spirit, Magic Archer, Miner, Royal Delivery, Wall Breakers</v>
      </c>
      <c r="AG326" s="5" t="str">
        <f aca="false">IF(AD326&lt;AE326,AE326,AD326)</f>
        <v>Fireball, Fisherman, Monk, Mother Witch, Royal Giant, Skeleton Dragons, The Log, Tombstone</v>
      </c>
      <c r="AH326" s="5" t="str">
        <f aca="false">IF(AD326=AF326,AA326,IF(AA326="Win","Loss",IF(AA326="Loss","Win","Draw")))</f>
        <v>Loss</v>
      </c>
      <c r="AI326" s="5" t="s">
        <v>102</v>
      </c>
    </row>
    <row r="327" customFormat="false" ht="15" hidden="false" customHeight="true" outlineLevel="0" collapsed="false">
      <c r="A327" s="5" t="s">
        <v>1248</v>
      </c>
      <c r="B327" s="5" t="n">
        <v>2</v>
      </c>
      <c r="C327" s="5" t="s">
        <v>726</v>
      </c>
      <c r="D327" s="5" t="s">
        <v>727</v>
      </c>
      <c r="E327" s="5" t="s">
        <v>733</v>
      </c>
      <c r="F327" s="5" t="s">
        <v>734</v>
      </c>
      <c r="G327" s="5" t="s">
        <v>1250</v>
      </c>
      <c r="H327" s="5" t="s">
        <v>163</v>
      </c>
      <c r="I327" s="5" t="s">
        <v>82</v>
      </c>
      <c r="J327" s="5" t="s">
        <v>83</v>
      </c>
      <c r="K327" s="5" t="s">
        <v>87</v>
      </c>
      <c r="L327" s="5" t="s">
        <v>86</v>
      </c>
      <c r="M327" s="5" t="s">
        <v>150</v>
      </c>
      <c r="N327" s="5" t="s">
        <v>126</v>
      </c>
      <c r="O327" s="5" t="s">
        <v>93</v>
      </c>
      <c r="P327" s="5" t="s">
        <v>95</v>
      </c>
      <c r="Q327" s="5" t="s">
        <v>201</v>
      </c>
      <c r="R327" s="5" t="s">
        <v>202</v>
      </c>
      <c r="S327" s="5" t="s">
        <v>203</v>
      </c>
      <c r="T327" s="5" t="s">
        <v>88</v>
      </c>
      <c r="U327" s="5" t="s">
        <v>157</v>
      </c>
      <c r="V327" s="5" t="s">
        <v>118</v>
      </c>
      <c r="W327" s="5" t="s">
        <v>204</v>
      </c>
      <c r="X327" s="5" t="s">
        <v>234</v>
      </c>
      <c r="Y327" s="5" t="n">
        <v>1</v>
      </c>
      <c r="Z327" s="5" t="n">
        <v>0</v>
      </c>
      <c r="AA327" s="5" t="str">
        <f aca="false">IF(Y327&gt;Z327,"Win",IF(Y327&lt;Z327,"Loss","Draw"))</f>
        <v>Win</v>
      </c>
      <c r="AB327" s="5" t="s">
        <v>98</v>
      </c>
      <c r="AC327" s="5" t="s">
        <v>99</v>
      </c>
      <c r="AD327" s="5" t="s">
        <v>898</v>
      </c>
      <c r="AE327" s="5" t="s">
        <v>668</v>
      </c>
      <c r="AF327" s="5" t="str">
        <f aca="false">IF(AD327&lt;AE327,AD327,AE327)</f>
        <v>Barbarian Barrel, Electro Spirit, Fireball, Monk, Royal Hogs, Skeleton Dragons, Skeletons, Tesla</v>
      </c>
      <c r="AG327" s="5" t="str">
        <f aca="false">IF(AD327&lt;AE327,AE327,AD327)</f>
        <v>Berserker, Bomb Tower, Fire Spirit, Goblin Barrel, Ice Spirit, Magic Archer, Royal Delivery, Wall Breakers</v>
      </c>
      <c r="AH327" s="5" t="str">
        <f aca="false">IF(AD327=AF327,AA327,IF(AA327="Win","Loss",IF(AA327="Loss","Win","Draw")))</f>
        <v>Win</v>
      </c>
      <c r="AI327" s="5" t="s">
        <v>102</v>
      </c>
    </row>
    <row r="328" customFormat="false" ht="15" hidden="false" customHeight="true" outlineLevel="0" collapsed="false">
      <c r="A328" s="5" t="s">
        <v>1248</v>
      </c>
      <c r="B328" s="5" t="n">
        <v>3</v>
      </c>
      <c r="C328" s="5" t="s">
        <v>726</v>
      </c>
      <c r="D328" s="5" t="s">
        <v>727</v>
      </c>
      <c r="E328" s="5" t="s">
        <v>733</v>
      </c>
      <c r="F328" s="5" t="s">
        <v>734</v>
      </c>
      <c r="G328" s="5" t="s">
        <v>1251</v>
      </c>
      <c r="H328" s="5" t="s">
        <v>163</v>
      </c>
      <c r="I328" s="5" t="s">
        <v>137</v>
      </c>
      <c r="J328" s="5" t="s">
        <v>108</v>
      </c>
      <c r="K328" s="5" t="s">
        <v>114</v>
      </c>
      <c r="L328" s="5" t="s">
        <v>242</v>
      </c>
      <c r="M328" s="5" t="s">
        <v>118</v>
      </c>
      <c r="N328" s="5" t="s">
        <v>91</v>
      </c>
      <c r="O328" s="5" t="s">
        <v>116</v>
      </c>
      <c r="P328" s="5" t="s">
        <v>119</v>
      </c>
      <c r="Q328" s="5" t="s">
        <v>219</v>
      </c>
      <c r="R328" s="5" t="s">
        <v>91</v>
      </c>
      <c r="S328" s="5" t="s">
        <v>107</v>
      </c>
      <c r="T328" s="5" t="s">
        <v>165</v>
      </c>
      <c r="U328" s="5" t="s">
        <v>117</v>
      </c>
      <c r="V328" s="5" t="s">
        <v>85</v>
      </c>
      <c r="W328" s="5" t="s">
        <v>95</v>
      </c>
      <c r="X328" s="5" t="s">
        <v>150</v>
      </c>
      <c r="Y328" s="5" t="n">
        <v>0</v>
      </c>
      <c r="Z328" s="5" t="n">
        <v>1</v>
      </c>
      <c r="AA328" s="5" t="str">
        <f aca="false">IF(Y328&gt;Z328,"Win",IF(Y328&lt;Z328,"Loss","Draw"))</f>
        <v>Loss</v>
      </c>
      <c r="AB328" s="5" t="s">
        <v>98</v>
      </c>
      <c r="AC328" s="5" t="s">
        <v>99</v>
      </c>
      <c r="AD328" s="5" t="s">
        <v>1252</v>
      </c>
      <c r="AE328" s="5" t="s">
        <v>1253</v>
      </c>
      <c r="AF328" s="5" t="str">
        <f aca="false">IF(AD328&lt;AE328,AD328,AE328)</f>
        <v>Barbarian Barrel, Electro Spirit, Giant Skeleton, Goblin Cage, Goblins, Hog Rider, Lightning, Wizard</v>
      </c>
      <c r="AG328" s="5" t="str">
        <f aca="false">IF(AD328&lt;AE328,AE328,AD328)</f>
        <v>Bomber, Dark Prince, Giant Snowball, Goblin Drill, Goblin Hut, Goblins, Ice Spirit, Poison</v>
      </c>
      <c r="AH328" s="5" t="str">
        <f aca="false">IF(AD328=AF328,AA328,IF(AA328="Win","Loss",IF(AA328="Loss","Win","Draw")))</f>
        <v>Win</v>
      </c>
      <c r="AI328" s="5" t="s">
        <v>102</v>
      </c>
    </row>
    <row r="329" customFormat="false" ht="15" hidden="false" customHeight="true" outlineLevel="0" collapsed="false">
      <c r="A329" s="5" t="s">
        <v>1254</v>
      </c>
      <c r="B329" s="5" t="n">
        <v>1</v>
      </c>
      <c r="C329" s="5" t="s">
        <v>726</v>
      </c>
      <c r="D329" s="5" t="s">
        <v>727</v>
      </c>
      <c r="E329" s="5" t="s">
        <v>741</v>
      </c>
      <c r="F329" s="5" t="s">
        <v>742</v>
      </c>
      <c r="G329" s="5" t="s">
        <v>1255</v>
      </c>
      <c r="H329" s="5" t="s">
        <v>352</v>
      </c>
      <c r="I329" s="5" t="s">
        <v>90</v>
      </c>
      <c r="J329" s="5" t="s">
        <v>91</v>
      </c>
      <c r="K329" s="5" t="s">
        <v>92</v>
      </c>
      <c r="L329" s="5" t="s">
        <v>96</v>
      </c>
      <c r="M329" s="5" t="s">
        <v>94</v>
      </c>
      <c r="N329" s="5" t="s">
        <v>150</v>
      </c>
      <c r="O329" s="5" t="s">
        <v>93</v>
      </c>
      <c r="P329" s="5" t="s">
        <v>125</v>
      </c>
      <c r="Q329" s="5" t="s">
        <v>201</v>
      </c>
      <c r="R329" s="5" t="s">
        <v>202</v>
      </c>
      <c r="S329" s="5" t="s">
        <v>233</v>
      </c>
      <c r="T329" s="5" t="s">
        <v>87</v>
      </c>
      <c r="U329" s="5" t="s">
        <v>204</v>
      </c>
      <c r="V329" s="5" t="s">
        <v>157</v>
      </c>
      <c r="W329" s="5" t="s">
        <v>111</v>
      </c>
      <c r="X329" s="5" t="s">
        <v>88</v>
      </c>
      <c r="Y329" s="5" t="n">
        <v>1</v>
      </c>
      <c r="Z329" s="5" t="n">
        <v>0</v>
      </c>
      <c r="AA329" s="5" t="str">
        <f aca="false">IF(Y329&gt;Z329,"Win",IF(Y329&lt;Z329,"Loss","Draw"))</f>
        <v>Win</v>
      </c>
      <c r="AB329" s="5" t="s">
        <v>98</v>
      </c>
      <c r="AC329" s="5" t="s">
        <v>99</v>
      </c>
      <c r="AD329" s="5" t="s">
        <v>635</v>
      </c>
      <c r="AE329" s="5" t="s">
        <v>1246</v>
      </c>
      <c r="AF329" s="5" t="str">
        <f aca="false">IF(AD329&lt;AE329,AD329,AE329)</f>
        <v>Bats, Berserker, Fire Spirit, Magic Archer, Miner, Royal Delivery, Tesla, Wall Breakers</v>
      </c>
      <c r="AG329" s="5" t="str">
        <f aca="false">IF(AD329&lt;AE329,AE329,AD329)</f>
        <v>Cannon Cart, Electro Spirit, Fireball, Goblins, Minions, Mortar, Rascals, Skeleton Barrel</v>
      </c>
      <c r="AH329" s="5" t="str">
        <f aca="false">IF(AD329=AF329,AA329,IF(AA329="Win","Loss",IF(AA329="Loss","Win","Draw")))</f>
        <v>Loss</v>
      </c>
      <c r="AI329" s="5" t="s">
        <v>102</v>
      </c>
    </row>
    <row r="330" customFormat="false" ht="15" hidden="false" customHeight="true" outlineLevel="0" collapsed="false">
      <c r="A330" s="5" t="s">
        <v>1254</v>
      </c>
      <c r="B330" s="5" t="n">
        <v>2</v>
      </c>
      <c r="C330" s="5" t="s">
        <v>726</v>
      </c>
      <c r="D330" s="5" t="s">
        <v>727</v>
      </c>
      <c r="E330" s="5" t="s">
        <v>741</v>
      </c>
      <c r="F330" s="5" t="s">
        <v>742</v>
      </c>
      <c r="G330" s="5" t="s">
        <v>1256</v>
      </c>
      <c r="H330" s="5" t="s">
        <v>352</v>
      </c>
      <c r="I330" s="5" t="s">
        <v>84</v>
      </c>
      <c r="J330" s="5" t="s">
        <v>108</v>
      </c>
      <c r="K330" s="5" t="s">
        <v>114</v>
      </c>
      <c r="L330" s="5" t="s">
        <v>115</v>
      </c>
      <c r="M330" s="5" t="s">
        <v>118</v>
      </c>
      <c r="N330" s="5" t="s">
        <v>138</v>
      </c>
      <c r="O330" s="5" t="s">
        <v>116</v>
      </c>
      <c r="P330" s="5" t="s">
        <v>119</v>
      </c>
      <c r="Q330" s="5" t="s">
        <v>114</v>
      </c>
      <c r="R330" s="5" t="s">
        <v>108</v>
      </c>
      <c r="S330" s="5" t="s">
        <v>118</v>
      </c>
      <c r="T330" s="5" t="s">
        <v>119</v>
      </c>
      <c r="U330" s="5" t="s">
        <v>138</v>
      </c>
      <c r="V330" s="5" t="s">
        <v>403</v>
      </c>
      <c r="W330" s="5" t="s">
        <v>116</v>
      </c>
      <c r="X330" s="5" t="s">
        <v>115</v>
      </c>
      <c r="Y330" s="5" t="n">
        <v>1</v>
      </c>
      <c r="Z330" s="5" t="n">
        <v>0</v>
      </c>
      <c r="AA330" s="5" t="str">
        <f aca="false">IF(Y330&gt;Z330,"Win",IF(Y330&lt;Z330,"Loss","Draw"))</f>
        <v>Win</v>
      </c>
      <c r="AB330" s="5" t="s">
        <v>98</v>
      </c>
      <c r="AC330" s="5" t="s">
        <v>99</v>
      </c>
      <c r="AD330" s="5" t="s">
        <v>984</v>
      </c>
      <c r="AE330" s="5" t="s">
        <v>1257</v>
      </c>
      <c r="AF330" s="5" t="str">
        <f aca="false">IF(AD330&lt;AE330,AD330,AE330)</f>
        <v>Archers, Dark Prince, Giant Snowball, Goblin Demolisher, Goblin Hut, Graveyard, Ice Spirit, Poison</v>
      </c>
      <c r="AG330" s="5" t="str">
        <f aca="false">IF(AD330&lt;AE330,AE330,AD330)</f>
        <v>Dark Prince, Giant Snowball, Goblin Demolisher, Goblin Hut, Graveyard, Ice Spirit, Poison, Spear Goblins</v>
      </c>
      <c r="AH330" s="5" t="str">
        <f aca="false">IF(AD330=AF330,AA330,IF(AA330="Win","Loss",IF(AA330="Loss","Win","Draw")))</f>
        <v>Win</v>
      </c>
      <c r="AI330" s="5" t="s">
        <v>102</v>
      </c>
    </row>
    <row r="331" customFormat="false" ht="15" hidden="false" customHeight="true" outlineLevel="0" collapsed="false">
      <c r="A331" s="5" t="s">
        <v>1258</v>
      </c>
      <c r="B331" s="5" t="n">
        <v>1</v>
      </c>
      <c r="C331" s="5" t="s">
        <v>726</v>
      </c>
      <c r="D331" s="5" t="s">
        <v>727</v>
      </c>
      <c r="E331" s="5" t="s">
        <v>611</v>
      </c>
      <c r="F331" s="5" t="s">
        <v>612</v>
      </c>
      <c r="G331" s="5" t="s">
        <v>728</v>
      </c>
      <c r="H331" s="5" t="s">
        <v>163</v>
      </c>
      <c r="I331" s="5" t="s">
        <v>137</v>
      </c>
      <c r="J331" s="5" t="s">
        <v>202</v>
      </c>
      <c r="K331" s="5" t="s">
        <v>114</v>
      </c>
      <c r="L331" s="5" t="s">
        <v>108</v>
      </c>
      <c r="M331" s="5" t="s">
        <v>157</v>
      </c>
      <c r="N331" s="5" t="s">
        <v>126</v>
      </c>
      <c r="O331" s="5" t="s">
        <v>116</v>
      </c>
      <c r="P331" s="5" t="s">
        <v>87</v>
      </c>
      <c r="Q331" s="5" t="s">
        <v>201</v>
      </c>
      <c r="R331" s="5" t="s">
        <v>202</v>
      </c>
      <c r="S331" s="5" t="s">
        <v>233</v>
      </c>
      <c r="T331" s="5" t="s">
        <v>234</v>
      </c>
      <c r="U331" s="5" t="s">
        <v>111</v>
      </c>
      <c r="V331" s="5" t="s">
        <v>204</v>
      </c>
      <c r="W331" s="5" t="s">
        <v>157</v>
      </c>
      <c r="X331" s="5" t="s">
        <v>88</v>
      </c>
      <c r="Y331" s="5" t="n">
        <v>0</v>
      </c>
      <c r="Z331" s="5" t="n">
        <v>1</v>
      </c>
      <c r="AA331" s="5" t="str">
        <f aca="false">IF(Y331&gt;Z331,"Win",IF(Y331&lt;Z331,"Loss","Draw"))</f>
        <v>Loss</v>
      </c>
      <c r="AB331" s="5" t="s">
        <v>98</v>
      </c>
      <c r="AC331" s="5" t="s">
        <v>99</v>
      </c>
      <c r="AD331" s="5" t="s">
        <v>729</v>
      </c>
      <c r="AE331" s="5" t="s">
        <v>380</v>
      </c>
      <c r="AF331" s="5" t="str">
        <f aca="false">IF(AD331&lt;AE331,AD331,AE331)</f>
        <v>Bats, Berserker, Bomb Tower, Fire Spirit, Magic Archer, Miner, Royal Delivery, Wall Breakers</v>
      </c>
      <c r="AG331" s="5" t="str">
        <f aca="false">IF(AD331&lt;AE331,AE331,AD331)</f>
        <v>Dark Prince, Fire Spirit, Giant Snowball, Goblin Drill, Magic Archer, Poison, Skeletons, Tesla</v>
      </c>
      <c r="AH331" s="5" t="str">
        <f aca="false">IF(AD331=AF331,AA331,IF(AA331="Win","Loss",IF(AA331="Loss","Win","Draw")))</f>
        <v>Win</v>
      </c>
      <c r="AI331" s="5" t="s">
        <v>102</v>
      </c>
    </row>
    <row r="332" customFormat="false" ht="15" hidden="false" customHeight="true" outlineLevel="0" collapsed="false">
      <c r="A332" s="5" t="s">
        <v>1258</v>
      </c>
      <c r="B332" s="5" t="n">
        <v>2</v>
      </c>
      <c r="C332" s="5" t="s">
        <v>726</v>
      </c>
      <c r="D332" s="5" t="s">
        <v>727</v>
      </c>
      <c r="E332" s="5" t="s">
        <v>611</v>
      </c>
      <c r="F332" s="5" t="s">
        <v>612</v>
      </c>
      <c r="G332" s="5" t="s">
        <v>730</v>
      </c>
      <c r="H332" s="5" t="s">
        <v>163</v>
      </c>
      <c r="I332" s="5" t="s">
        <v>177</v>
      </c>
      <c r="J332" s="5" t="s">
        <v>188</v>
      </c>
      <c r="K332" s="5" t="s">
        <v>83</v>
      </c>
      <c r="L332" s="5" t="s">
        <v>133</v>
      </c>
      <c r="M332" s="5" t="s">
        <v>86</v>
      </c>
      <c r="N332" s="5" t="s">
        <v>89</v>
      </c>
      <c r="O332" s="5" t="s">
        <v>93</v>
      </c>
      <c r="P332" s="5" t="s">
        <v>215</v>
      </c>
      <c r="Q332" s="5" t="s">
        <v>114</v>
      </c>
      <c r="R332" s="5" t="s">
        <v>128</v>
      </c>
      <c r="S332" s="5" t="s">
        <v>113</v>
      </c>
      <c r="T332" s="5" t="s">
        <v>137</v>
      </c>
      <c r="U332" s="5" t="s">
        <v>116</v>
      </c>
      <c r="V332" s="5" t="s">
        <v>95</v>
      </c>
      <c r="W332" s="5" t="s">
        <v>193</v>
      </c>
      <c r="X332" s="5" t="s">
        <v>119</v>
      </c>
      <c r="Y332" s="5" t="n">
        <v>0</v>
      </c>
      <c r="Z332" s="5" t="n">
        <v>1</v>
      </c>
      <c r="AA332" s="5" t="str">
        <f aca="false">IF(Y332&gt;Z332,"Win",IF(Y332&lt;Z332,"Loss","Draw"))</f>
        <v>Loss</v>
      </c>
      <c r="AB332" s="5" t="s">
        <v>98</v>
      </c>
      <c r="AC332" s="5" t="s">
        <v>99</v>
      </c>
      <c r="AD332" s="5" t="s">
        <v>494</v>
      </c>
      <c r="AE332" s="5" t="s">
        <v>731</v>
      </c>
      <c r="AF332" s="5" t="str">
        <f aca="false">IF(AD332&lt;AE332,AD332,AE332)</f>
        <v>Barbarian Barrel, Furnace, Giant Snowball, Goblin Drill, Goblin Hut, Golden Knight, Guards, Poison</v>
      </c>
      <c r="AG332" s="5" t="str">
        <f aca="false">IF(AD332&lt;AE332,AE332,AD332)</f>
        <v>Fireball, Fisherman, Monk, Mother Witch, Royal Giant, Skeleton Dragons, The Log, Tombstone</v>
      </c>
      <c r="AH332" s="5" t="str">
        <f aca="false">IF(AD332=AF332,AA332,IF(AA332="Win","Loss",IF(AA332="Loss","Win","Draw")))</f>
        <v>Win</v>
      </c>
      <c r="AI332" s="5" t="s">
        <v>102</v>
      </c>
    </row>
    <row r="333" customFormat="false" ht="15" hidden="false" customHeight="true" outlineLevel="0" collapsed="false">
      <c r="A333" s="7" t="s">
        <v>1259</v>
      </c>
      <c r="B333" s="7" t="n">
        <v>1</v>
      </c>
      <c r="C333" s="7" t="s">
        <v>726</v>
      </c>
      <c r="D333" s="7" t="s">
        <v>727</v>
      </c>
      <c r="E333" s="8" t="s">
        <v>761</v>
      </c>
      <c r="F333" s="7" t="s">
        <v>762</v>
      </c>
      <c r="G333" s="7" t="s">
        <v>1260</v>
      </c>
      <c r="H333" s="7" t="s">
        <v>163</v>
      </c>
      <c r="I333" s="7" t="s">
        <v>113</v>
      </c>
      <c r="J333" s="7" t="s">
        <v>95</v>
      </c>
      <c r="K333" s="7" t="s">
        <v>87</v>
      </c>
      <c r="L333" s="7" t="s">
        <v>115</v>
      </c>
      <c r="M333" s="7" t="s">
        <v>118</v>
      </c>
      <c r="N333" s="7" t="s">
        <v>126</v>
      </c>
      <c r="O333" s="7" t="s">
        <v>116</v>
      </c>
      <c r="P333" s="7" t="s">
        <v>241</v>
      </c>
      <c r="Q333" s="7" t="s">
        <v>129</v>
      </c>
      <c r="R333" s="7" t="s">
        <v>128</v>
      </c>
      <c r="S333" s="7" t="s">
        <v>141</v>
      </c>
      <c r="T333" s="7" t="s">
        <v>133</v>
      </c>
      <c r="U333" s="7" t="s">
        <v>164</v>
      </c>
      <c r="V333" s="7" t="s">
        <v>165</v>
      </c>
      <c r="W333" s="7" t="s">
        <v>130</v>
      </c>
      <c r="X333" s="7" t="s">
        <v>86</v>
      </c>
      <c r="Y333" s="7" t="n">
        <v>0</v>
      </c>
      <c r="Z333" s="7" t="n">
        <v>1</v>
      </c>
      <c r="AA333" s="7" t="str">
        <f aca="false">IF(Y333&gt;Z333,"Win",IF(Y333&lt;Z333,"Loss","Draw"))</f>
        <v>Loss</v>
      </c>
      <c r="AB333" s="7" t="s">
        <v>99</v>
      </c>
      <c r="AC333" s="7" t="s">
        <v>99</v>
      </c>
      <c r="AD333" s="7" t="s">
        <v>776</v>
      </c>
      <c r="AE333" s="7" t="s">
        <v>349</v>
      </c>
      <c r="AF333" s="7" t="str">
        <f aca="false">IF(AD333&lt;AE333,AD333,AE333)</f>
        <v>Arrows, Earthquake, Golden Knight, Hog Rider, Lumberjack, Mega Knight, Mother Witch, Skeleton Dragons</v>
      </c>
      <c r="AG333" s="7" t="str">
        <f aca="false">IF(AD333&lt;AE333,AE333,AD333)</f>
        <v>Barbarian Barrel, Furnace, Graveyard, Ice Spirit, Knight, Poison, Skeletons, Tesla</v>
      </c>
      <c r="AH333" s="7" t="str">
        <f aca="false">IF(AD333=AF333,AA333,IF(AA333="Win","Loss",IF(AA333="Loss","Win","Draw")))</f>
        <v>Win</v>
      </c>
      <c r="AI333" s="7" t="s">
        <v>102</v>
      </c>
    </row>
    <row r="334" customFormat="false" ht="15" hidden="false" customHeight="true" outlineLevel="0" collapsed="false">
      <c r="A334" s="7" t="s">
        <v>1259</v>
      </c>
      <c r="B334" s="7" t="n">
        <v>2</v>
      </c>
      <c r="C334" s="7" t="s">
        <v>726</v>
      </c>
      <c r="D334" s="7" t="s">
        <v>727</v>
      </c>
      <c r="E334" s="8" t="s">
        <v>761</v>
      </c>
      <c r="F334" s="7" t="s">
        <v>762</v>
      </c>
      <c r="G334" s="7" t="s">
        <v>1261</v>
      </c>
      <c r="H334" s="7" t="s">
        <v>163</v>
      </c>
      <c r="I334" s="7" t="s">
        <v>82</v>
      </c>
      <c r="J334" s="7" t="s">
        <v>83</v>
      </c>
      <c r="K334" s="7" t="s">
        <v>84</v>
      </c>
      <c r="L334" s="7" t="s">
        <v>85</v>
      </c>
      <c r="M334" s="7" t="s">
        <v>150</v>
      </c>
      <c r="N334" s="7" t="s">
        <v>88</v>
      </c>
      <c r="O334" s="7" t="s">
        <v>89</v>
      </c>
      <c r="P334" s="7" t="s">
        <v>119</v>
      </c>
      <c r="Q334" s="7" t="s">
        <v>126</v>
      </c>
      <c r="R334" s="7" t="s">
        <v>202</v>
      </c>
      <c r="S334" s="7" t="s">
        <v>137</v>
      </c>
      <c r="T334" s="7" t="s">
        <v>187</v>
      </c>
      <c r="U334" s="7" t="s">
        <v>241</v>
      </c>
      <c r="V334" s="7" t="s">
        <v>89</v>
      </c>
      <c r="W334" s="7" t="s">
        <v>138</v>
      </c>
      <c r="X334" s="7" t="s">
        <v>234</v>
      </c>
      <c r="Y334" s="7" t="n">
        <v>1</v>
      </c>
      <c r="Z334" s="7" t="n">
        <v>0</v>
      </c>
      <c r="AA334" s="7" t="str">
        <f aca="false">IF(Y334&gt;Z334,"Win",IF(Y334&lt;Z334,"Loss","Draw"))</f>
        <v>Win</v>
      </c>
      <c r="AB334" s="7" t="s">
        <v>99</v>
      </c>
      <c r="AC334" s="7" t="s">
        <v>99</v>
      </c>
      <c r="AD334" s="7" t="s">
        <v>1262</v>
      </c>
      <c r="AE334" s="7" t="s">
        <v>829</v>
      </c>
      <c r="AF334" s="7" t="str">
        <f aca="false">IF(AD334&lt;AE334,AD334,AE334)</f>
        <v>Archers, Berserker, Electro Spirit, Goblin Hut, Lightning, Monk, Royal Hogs, The Log</v>
      </c>
      <c r="AG334" s="7" t="str">
        <f aca="false">IF(AD334&lt;AE334,AE334,AD334)</f>
        <v>Bomb Tower, Goblin Demolisher, Goblin Drill, Knight, Magic Archer, Skeletons, The Log, Tornado</v>
      </c>
      <c r="AH334" s="7" t="str">
        <f aca="false">IF(AD334=AF334,AA334,IF(AA334="Win","Loss",IF(AA334="Loss","Win","Draw")))</f>
        <v>Win</v>
      </c>
      <c r="AI334" s="7" t="s">
        <v>102</v>
      </c>
    </row>
    <row r="335" customFormat="false" ht="15" hidden="false" customHeight="true" outlineLevel="0" collapsed="false">
      <c r="A335" s="7" t="s">
        <v>1259</v>
      </c>
      <c r="B335" s="7" t="n">
        <v>3</v>
      </c>
      <c r="C335" s="7" t="s">
        <v>726</v>
      </c>
      <c r="D335" s="7" t="s">
        <v>727</v>
      </c>
      <c r="E335" s="8" t="s">
        <v>761</v>
      </c>
      <c r="F335" s="7" t="s">
        <v>762</v>
      </c>
      <c r="G335" s="7" t="s">
        <v>1263</v>
      </c>
      <c r="H335" s="7" t="s">
        <v>81</v>
      </c>
      <c r="I335" s="7" t="s">
        <v>203</v>
      </c>
      <c r="J335" s="7" t="s">
        <v>108</v>
      </c>
      <c r="K335" s="7" t="s">
        <v>159</v>
      </c>
      <c r="L335" s="7" t="s">
        <v>201</v>
      </c>
      <c r="M335" s="7" t="s">
        <v>157</v>
      </c>
      <c r="N335" s="7" t="s">
        <v>91</v>
      </c>
      <c r="O335" s="7" t="s">
        <v>204</v>
      </c>
      <c r="P335" s="7" t="s">
        <v>234</v>
      </c>
      <c r="Q335" s="7" t="s">
        <v>203</v>
      </c>
      <c r="R335" s="7" t="s">
        <v>108</v>
      </c>
      <c r="S335" s="7" t="s">
        <v>201</v>
      </c>
      <c r="T335" s="7" t="s">
        <v>93</v>
      </c>
      <c r="U335" s="7" t="s">
        <v>95</v>
      </c>
      <c r="V335" s="7" t="s">
        <v>159</v>
      </c>
      <c r="W335" s="7" t="s">
        <v>157</v>
      </c>
      <c r="X335" s="7" t="s">
        <v>153</v>
      </c>
      <c r="Y335" s="7" t="n">
        <v>1</v>
      </c>
      <c r="Z335" s="7" t="n">
        <v>0</v>
      </c>
      <c r="AA335" s="7" t="str">
        <f aca="false">IF(Y335&gt;Z335,"Win",IF(Y335&lt;Z335,"Loss","Draw"))</f>
        <v>Win</v>
      </c>
      <c r="AB335" s="7" t="s">
        <v>99</v>
      </c>
      <c r="AC335" s="7" t="s">
        <v>99</v>
      </c>
      <c r="AD335" s="7" t="s">
        <v>1264</v>
      </c>
      <c r="AE335" s="7" t="s">
        <v>1265</v>
      </c>
      <c r="AF335" s="7" t="str">
        <f aca="false">IF(AD335&lt;AE335,AD335,AE335)</f>
        <v>Barbarian Barrel, Cannon, Dark Prince, Dart Goblin, Fire Spirit, Fireball, Goblin Barrel, Wall Breakers</v>
      </c>
      <c r="AG335" s="7" t="str">
        <f aca="false">IF(AD335&lt;AE335,AE335,AD335)</f>
        <v>Bomb Tower, Dark Prince, Dart Goblin, Fire Spirit, Goblin Barrel, Goblins, Royal Delivery, Wall Breakers</v>
      </c>
      <c r="AH335" s="7" t="str">
        <f aca="false">IF(AD335=AF335,AA335,IF(AA335="Win","Loss",IF(AA335="Loss","Win","Draw")))</f>
        <v>Loss</v>
      </c>
      <c r="AI335" s="7" t="s">
        <v>102</v>
      </c>
    </row>
    <row r="336" customFormat="false" ht="15" hidden="false" customHeight="true" outlineLevel="0" collapsed="false">
      <c r="A336" s="5" t="s">
        <v>1266</v>
      </c>
      <c r="B336" s="5" t="n">
        <v>1</v>
      </c>
      <c r="C336" s="5" t="s">
        <v>726</v>
      </c>
      <c r="D336" s="5" t="s">
        <v>727</v>
      </c>
      <c r="E336" s="5" t="s">
        <v>709</v>
      </c>
      <c r="F336" s="5" t="s">
        <v>710</v>
      </c>
      <c r="G336" s="5" t="s">
        <v>1267</v>
      </c>
      <c r="H336" s="5" t="s">
        <v>163</v>
      </c>
      <c r="I336" s="5" t="s">
        <v>109</v>
      </c>
      <c r="J336" s="5" t="s">
        <v>188</v>
      </c>
      <c r="K336" s="5" t="s">
        <v>208</v>
      </c>
      <c r="L336" s="5" t="s">
        <v>110</v>
      </c>
      <c r="M336" s="5" t="s">
        <v>86</v>
      </c>
      <c r="N336" s="5" t="s">
        <v>88</v>
      </c>
      <c r="O336" s="5" t="s">
        <v>93</v>
      </c>
      <c r="P336" s="5" t="s">
        <v>112</v>
      </c>
      <c r="Q336" s="5" t="s">
        <v>107</v>
      </c>
      <c r="R336" s="5" t="s">
        <v>108</v>
      </c>
      <c r="S336" s="5" t="s">
        <v>109</v>
      </c>
      <c r="T336" s="5" t="s">
        <v>110</v>
      </c>
      <c r="U336" s="5" t="s">
        <v>88</v>
      </c>
      <c r="V336" s="5" t="s">
        <v>86</v>
      </c>
      <c r="W336" s="5" t="s">
        <v>93</v>
      </c>
      <c r="X336" s="5" t="s">
        <v>112</v>
      </c>
      <c r="Y336" s="5" t="n">
        <v>1</v>
      </c>
      <c r="Z336" s="5" t="n">
        <v>0</v>
      </c>
      <c r="AA336" s="5" t="str">
        <f aca="false">IF(Y336&gt;Z336,"Win",IF(Y336&lt;Z336,"Loss","Draw"))</f>
        <v>Win</v>
      </c>
      <c r="AB336" s="5" t="s">
        <v>98</v>
      </c>
      <c r="AC336" s="5" t="s">
        <v>99</v>
      </c>
      <c r="AD336" s="5" t="s">
        <v>368</v>
      </c>
      <c r="AE336" s="5" t="s">
        <v>1268</v>
      </c>
      <c r="AF336" s="5" t="str">
        <f aca="false">IF(AD336&lt;AE336,AD336,AE336)</f>
        <v>Berserker, Dark Prince, Fireball, Goblin Cage, Lava Hound, Skeleton Dragons, Spirit Empress, Zap</v>
      </c>
      <c r="AG336" s="5" t="str">
        <f aca="false">IF(AD336&lt;AE336,AE336,AD336)</f>
        <v>Berserker, Fireball, Lava Hound, Skeleton Dragons, Spirit Empress, Tombstone, Valkyrie, Zap</v>
      </c>
      <c r="AH336" s="5" t="str">
        <f aca="false">IF(AD336=AF336,AA336,IF(AA336="Win","Loss",IF(AA336="Loss","Win","Draw")))</f>
        <v>Loss</v>
      </c>
      <c r="AI336" s="5" t="s">
        <v>102</v>
      </c>
    </row>
    <row r="337" customFormat="false" ht="15" hidden="false" customHeight="true" outlineLevel="0" collapsed="false">
      <c r="A337" s="5" t="s">
        <v>1266</v>
      </c>
      <c r="B337" s="5" t="n">
        <v>2</v>
      </c>
      <c r="C337" s="5" t="s">
        <v>726</v>
      </c>
      <c r="D337" s="5" t="s">
        <v>727</v>
      </c>
      <c r="E337" s="5" t="s">
        <v>709</v>
      </c>
      <c r="F337" s="5" t="s">
        <v>710</v>
      </c>
      <c r="G337" s="5" t="s">
        <v>1269</v>
      </c>
      <c r="H337" s="5" t="s">
        <v>715</v>
      </c>
      <c r="I337" s="5" t="s">
        <v>201</v>
      </c>
      <c r="J337" s="5" t="s">
        <v>202</v>
      </c>
      <c r="K337" s="5" t="s">
        <v>233</v>
      </c>
      <c r="L337" s="5" t="s">
        <v>111</v>
      </c>
      <c r="M337" s="5" t="s">
        <v>157</v>
      </c>
      <c r="N337" s="5" t="s">
        <v>126</v>
      </c>
      <c r="O337" s="5" t="s">
        <v>204</v>
      </c>
      <c r="P337" s="5" t="s">
        <v>234</v>
      </c>
      <c r="Q337" s="5" t="s">
        <v>152</v>
      </c>
      <c r="R337" s="5" t="s">
        <v>128</v>
      </c>
      <c r="S337" s="5" t="s">
        <v>95</v>
      </c>
      <c r="T337" s="5" t="s">
        <v>187</v>
      </c>
      <c r="U337" s="5" t="s">
        <v>85</v>
      </c>
      <c r="V337" s="5" t="s">
        <v>188</v>
      </c>
      <c r="W337" s="5" t="s">
        <v>306</v>
      </c>
      <c r="X337" s="5" t="s">
        <v>307</v>
      </c>
      <c r="Y337" s="5" t="n">
        <v>0</v>
      </c>
      <c r="Z337" s="5" t="n">
        <v>1</v>
      </c>
      <c r="AA337" s="5" t="str">
        <f aca="false">IF(Y337&gt;Z337,"Win",IF(Y337&lt;Z337,"Loss","Draw"))</f>
        <v>Loss</v>
      </c>
      <c r="AB337" s="5" t="s">
        <v>98</v>
      </c>
      <c r="AC337" s="5" t="s">
        <v>99</v>
      </c>
      <c r="AD337" s="5" t="s">
        <v>236</v>
      </c>
      <c r="AE337" s="5" t="s">
        <v>1270</v>
      </c>
      <c r="AF337" s="5" t="str">
        <f aca="false">IF(AD337&lt;AE337,AD337,AE337)</f>
        <v>Baby Dragon, Barbarian Barrel, Golden Knight, Golem, Ice Wizard, Lightning, Tombstone, Tornado</v>
      </c>
      <c r="AG337" s="5" t="str">
        <f aca="false">IF(AD337&lt;AE337,AE337,AD337)</f>
        <v>Bats, Bomb Tower, Fire Spirit, Magic Archer, Miner, Royal Delivery, Skeletons, Wall Breakers</v>
      </c>
      <c r="AH337" s="5" t="str">
        <f aca="false">IF(AD337=AF337,AA337,IF(AA337="Win","Loss",IF(AA337="Loss","Win","Draw")))</f>
        <v>Win</v>
      </c>
      <c r="AI337" s="5" t="s">
        <v>102</v>
      </c>
    </row>
    <row r="338" customFormat="false" ht="15" hidden="false" customHeight="true" outlineLevel="0" collapsed="false">
      <c r="A338" s="5" t="s">
        <v>1266</v>
      </c>
      <c r="B338" s="5" t="n">
        <v>3</v>
      </c>
      <c r="C338" s="5" t="s">
        <v>726</v>
      </c>
      <c r="D338" s="5" t="s">
        <v>727</v>
      </c>
      <c r="E338" s="5" t="s">
        <v>709</v>
      </c>
      <c r="F338" s="5" t="s">
        <v>710</v>
      </c>
      <c r="G338" s="5" t="s">
        <v>1271</v>
      </c>
      <c r="H338" s="5" t="s">
        <v>163</v>
      </c>
      <c r="I338" s="5" t="s">
        <v>113</v>
      </c>
      <c r="J338" s="5" t="s">
        <v>108</v>
      </c>
      <c r="K338" s="5" t="s">
        <v>87</v>
      </c>
      <c r="L338" s="5" t="s">
        <v>115</v>
      </c>
      <c r="M338" s="5" t="s">
        <v>118</v>
      </c>
      <c r="N338" s="5" t="s">
        <v>91</v>
      </c>
      <c r="O338" s="5" t="s">
        <v>95</v>
      </c>
      <c r="P338" s="5" t="s">
        <v>116</v>
      </c>
      <c r="Q338" s="5" t="s">
        <v>201</v>
      </c>
      <c r="R338" s="5" t="s">
        <v>202</v>
      </c>
      <c r="S338" s="5" t="s">
        <v>233</v>
      </c>
      <c r="T338" s="5" t="s">
        <v>111</v>
      </c>
      <c r="U338" s="5" t="s">
        <v>157</v>
      </c>
      <c r="V338" s="5" t="s">
        <v>126</v>
      </c>
      <c r="W338" s="5" t="s">
        <v>89</v>
      </c>
      <c r="X338" s="5" t="s">
        <v>234</v>
      </c>
      <c r="Y338" s="5" t="n">
        <v>1</v>
      </c>
      <c r="Z338" s="5" t="n">
        <v>0</v>
      </c>
      <c r="AA338" s="5" t="str">
        <f aca="false">IF(Y338&gt;Z338,"Win",IF(Y338&lt;Z338,"Loss","Draw"))</f>
        <v>Win</v>
      </c>
      <c r="AB338" s="5" t="s">
        <v>98</v>
      </c>
      <c r="AC338" s="5" t="s">
        <v>99</v>
      </c>
      <c r="AD338" s="5" t="s">
        <v>1141</v>
      </c>
      <c r="AE338" s="5" t="s">
        <v>415</v>
      </c>
      <c r="AF338" s="5" t="str">
        <f aca="false">IF(AD338&lt;AE338,AD338,AE338)</f>
        <v>Barbarian Barrel, Dark Prince, Furnace, Goblins, Graveyard, Ice Spirit, Poison, Tesla</v>
      </c>
      <c r="AG338" s="5" t="str">
        <f aca="false">IF(AD338&lt;AE338,AE338,AD338)</f>
        <v>Bats, Bomb Tower, Fire Spirit, Magic Archer, Miner, Skeletons, The Log, Wall Breakers</v>
      </c>
      <c r="AH338" s="5" t="str">
        <f aca="false">IF(AD338=AF338,AA338,IF(AA338="Win","Loss",IF(AA338="Loss","Win","Draw")))</f>
        <v>Win</v>
      </c>
      <c r="AI338" s="5" t="s">
        <v>102</v>
      </c>
    </row>
    <row r="339" customFormat="false" ht="15" hidden="false" customHeight="true" outlineLevel="0" collapsed="false">
      <c r="A339" s="7" t="s">
        <v>1272</v>
      </c>
      <c r="B339" s="7" t="n">
        <v>1</v>
      </c>
      <c r="C339" s="7" t="s">
        <v>726</v>
      </c>
      <c r="D339" s="7" t="s">
        <v>727</v>
      </c>
      <c r="E339" s="7" t="s">
        <v>718</v>
      </c>
      <c r="F339" s="7" t="s">
        <v>719</v>
      </c>
      <c r="G339" s="7" t="s">
        <v>1273</v>
      </c>
      <c r="H339" s="7" t="s">
        <v>163</v>
      </c>
      <c r="I339" s="7" t="s">
        <v>284</v>
      </c>
      <c r="J339" s="7" t="s">
        <v>128</v>
      </c>
      <c r="K339" s="7" t="s">
        <v>185</v>
      </c>
      <c r="L339" s="7" t="s">
        <v>115</v>
      </c>
      <c r="M339" s="7" t="s">
        <v>158</v>
      </c>
      <c r="N339" s="7" t="s">
        <v>173</v>
      </c>
      <c r="O339" s="7" t="s">
        <v>785</v>
      </c>
      <c r="P339" s="7" t="s">
        <v>187</v>
      </c>
      <c r="Q339" s="7" t="s">
        <v>201</v>
      </c>
      <c r="R339" s="7" t="s">
        <v>202</v>
      </c>
      <c r="S339" s="7" t="s">
        <v>203</v>
      </c>
      <c r="T339" s="7" t="s">
        <v>88</v>
      </c>
      <c r="U339" s="7" t="s">
        <v>157</v>
      </c>
      <c r="V339" s="7" t="s">
        <v>118</v>
      </c>
      <c r="W339" s="7" t="s">
        <v>204</v>
      </c>
      <c r="X339" s="7" t="s">
        <v>87</v>
      </c>
      <c r="Y339" s="7" t="n">
        <v>0</v>
      </c>
      <c r="Z339" s="7" t="n">
        <v>1</v>
      </c>
      <c r="AA339" s="7" t="str">
        <f aca="false">IF(Y339&gt;Z339,"Win",IF(Y339&lt;Z339,"Loss","Draw"))</f>
        <v>Loss</v>
      </c>
      <c r="AB339" s="7" t="s">
        <v>99</v>
      </c>
      <c r="AC339" s="7" t="s">
        <v>99</v>
      </c>
      <c r="AD339" s="7" t="s">
        <v>787</v>
      </c>
      <c r="AE339" s="7" t="s">
        <v>206</v>
      </c>
      <c r="AF339" s="7" t="str">
        <f aca="false">IF(AD339&lt;AE339,AD339,AE339)</f>
        <v>Berserker, Fire Spirit, Goblin Barrel, Ice Spirit, Magic Archer, Royal Delivery, Tesla, Wall Breakers</v>
      </c>
      <c r="AG339" s="7" t="str">
        <f aca="false">IF(AD339&lt;AE339,AE339,AD339)</f>
        <v>Bowler, Executioner, Freeze, Golden Knight, Graveyard, Inferno Dragon, Tornado, Zappies</v>
      </c>
      <c r="AH339" s="7" t="str">
        <f aca="false">IF(AD339=AF339,AA339,IF(AA339="Win","Loss",IF(AA339="Loss","Win","Draw")))</f>
        <v>Win</v>
      </c>
      <c r="AI339" s="7" t="s">
        <v>102</v>
      </c>
    </row>
    <row r="340" customFormat="false" ht="15" hidden="false" customHeight="true" outlineLevel="0" collapsed="false">
      <c r="A340" s="7" t="s">
        <v>1272</v>
      </c>
      <c r="B340" s="7" t="n">
        <v>2</v>
      </c>
      <c r="C340" s="7" t="s">
        <v>726</v>
      </c>
      <c r="D340" s="7" t="s">
        <v>727</v>
      </c>
      <c r="E340" s="7" t="s">
        <v>718</v>
      </c>
      <c r="F340" s="7" t="s">
        <v>719</v>
      </c>
      <c r="G340" s="7" t="s">
        <v>1274</v>
      </c>
      <c r="H340" s="7" t="s">
        <v>163</v>
      </c>
      <c r="I340" s="7" t="s">
        <v>90</v>
      </c>
      <c r="J340" s="7" t="s">
        <v>91</v>
      </c>
      <c r="K340" s="7" t="s">
        <v>92</v>
      </c>
      <c r="L340" s="7" t="s">
        <v>96</v>
      </c>
      <c r="M340" s="7" t="s">
        <v>94</v>
      </c>
      <c r="N340" s="7" t="s">
        <v>150</v>
      </c>
      <c r="O340" s="7" t="s">
        <v>93</v>
      </c>
      <c r="P340" s="7" t="s">
        <v>97</v>
      </c>
      <c r="Q340" s="7" t="s">
        <v>107</v>
      </c>
      <c r="R340" s="7" t="s">
        <v>108</v>
      </c>
      <c r="S340" s="7" t="s">
        <v>109</v>
      </c>
      <c r="T340" s="7" t="s">
        <v>110</v>
      </c>
      <c r="U340" s="7" t="s">
        <v>86</v>
      </c>
      <c r="V340" s="7" t="s">
        <v>242</v>
      </c>
      <c r="W340" s="7" t="s">
        <v>93</v>
      </c>
      <c r="X340" s="7" t="s">
        <v>112</v>
      </c>
      <c r="Y340" s="7" t="n">
        <v>1</v>
      </c>
      <c r="Z340" s="7" t="n">
        <v>0</v>
      </c>
      <c r="AA340" s="7" t="str">
        <f aca="false">IF(Y340&gt;Z340,"Win",IF(Y340&lt;Z340,"Loss","Draw"))</f>
        <v>Win</v>
      </c>
      <c r="AB340" s="7" t="s">
        <v>99</v>
      </c>
      <c r="AC340" s="7" t="s">
        <v>99</v>
      </c>
      <c r="AD340" s="7" t="s">
        <v>1275</v>
      </c>
      <c r="AE340" s="7" t="s">
        <v>681</v>
      </c>
      <c r="AF340" s="7" t="str">
        <f aca="false">IF(AD340&lt;AE340,AD340,AE340)</f>
        <v>Bomber, Dark Prince, Fireball, Goblin Cage, Lava Hound, Skeleton Dragons, Spirit Empress, Zap</v>
      </c>
      <c r="AG340" s="7" t="str">
        <f aca="false">IF(AD340&lt;AE340,AE340,AD340)</f>
        <v>Electro Spirit, Fireball, Goblins, Minions, Mortar, Rascals, Ronin, Skeleton Barrel</v>
      </c>
      <c r="AH340" s="7" t="str">
        <f aca="false">IF(AD340=AF340,AA340,IF(AA340="Win","Loss",IF(AA340="Loss","Win","Draw")))</f>
        <v>Loss</v>
      </c>
      <c r="AI340" s="7" t="s">
        <v>102</v>
      </c>
    </row>
    <row r="341" customFormat="false" ht="15" hidden="false" customHeight="true" outlineLevel="0" collapsed="false">
      <c r="A341" s="7" t="s">
        <v>1272</v>
      </c>
      <c r="B341" s="7" t="n">
        <v>3</v>
      </c>
      <c r="C341" s="7" t="s">
        <v>726</v>
      </c>
      <c r="D341" s="7" t="s">
        <v>727</v>
      </c>
      <c r="E341" s="7" t="s">
        <v>718</v>
      </c>
      <c r="F341" s="7" t="s">
        <v>719</v>
      </c>
      <c r="G341" s="7" t="s">
        <v>1276</v>
      </c>
      <c r="H341" s="7" t="s">
        <v>163</v>
      </c>
      <c r="I341" s="7" t="s">
        <v>137</v>
      </c>
      <c r="J341" s="7" t="s">
        <v>108</v>
      </c>
      <c r="K341" s="7" t="s">
        <v>114</v>
      </c>
      <c r="L341" s="7" t="s">
        <v>138</v>
      </c>
      <c r="M341" s="7" t="s">
        <v>157</v>
      </c>
      <c r="N341" s="7" t="s">
        <v>126</v>
      </c>
      <c r="O341" s="7" t="s">
        <v>116</v>
      </c>
      <c r="P341" s="7" t="s">
        <v>87</v>
      </c>
      <c r="Q341" s="7" t="s">
        <v>127</v>
      </c>
      <c r="R341" s="7" t="s">
        <v>128</v>
      </c>
      <c r="S341" s="7" t="s">
        <v>129</v>
      </c>
      <c r="T341" s="7" t="s">
        <v>133</v>
      </c>
      <c r="U341" s="7" t="s">
        <v>97</v>
      </c>
      <c r="V341" s="7" t="s">
        <v>131</v>
      </c>
      <c r="W341" s="7" t="s">
        <v>173</v>
      </c>
      <c r="X341" s="7" t="s">
        <v>130</v>
      </c>
      <c r="Y341" s="7" t="n">
        <v>1</v>
      </c>
      <c r="Z341" s="7" t="n">
        <v>0</v>
      </c>
      <c r="AA341" s="7" t="str">
        <f aca="false">IF(Y341&gt;Z341,"Win",IF(Y341&lt;Z341,"Loss","Draw"))</f>
        <v>Win</v>
      </c>
      <c r="AB341" s="7" t="s">
        <v>99</v>
      </c>
      <c r="AC341" s="7" t="s">
        <v>99</v>
      </c>
      <c r="AD341" s="7" t="s">
        <v>1277</v>
      </c>
      <c r="AE341" s="7" t="s">
        <v>503</v>
      </c>
      <c r="AF341" s="7" t="str">
        <f aca="false">IF(AD341&lt;AE341,AD341,AE341)</f>
        <v>Arrows, Bandit, Battle Ram, Golden Knight, Mega Knight, Mother Witch, Ronin, Zappies</v>
      </c>
      <c r="AG341" s="7" t="str">
        <f aca="false">IF(AD341&lt;AE341,AE341,AD341)</f>
        <v>Dark Prince, Fire Spirit, Giant Snowball, Goblin Demolisher, Goblin Drill, Poison, Skeletons, Tesla</v>
      </c>
      <c r="AH341" s="7" t="str">
        <f aca="false">IF(AD341=AF341,AA341,IF(AA341="Win","Loss",IF(AA341="Loss","Win","Draw")))</f>
        <v>Loss</v>
      </c>
      <c r="AI341" s="7" t="s">
        <v>102</v>
      </c>
    </row>
    <row r="342" customFormat="false" ht="15" hidden="false" customHeight="true" outlineLevel="0" collapsed="false">
      <c r="A342" s="5" t="s">
        <v>1278</v>
      </c>
      <c r="B342" s="5" t="n">
        <v>1</v>
      </c>
      <c r="C342" s="5" t="s">
        <v>726</v>
      </c>
      <c r="D342" s="5" t="s">
        <v>727</v>
      </c>
      <c r="E342" s="5" t="s">
        <v>753</v>
      </c>
      <c r="F342" s="5" t="s">
        <v>754</v>
      </c>
      <c r="G342" s="5" t="s">
        <v>1279</v>
      </c>
      <c r="H342" s="5" t="s">
        <v>163</v>
      </c>
      <c r="I342" s="5" t="s">
        <v>90</v>
      </c>
      <c r="J342" s="5" t="s">
        <v>91</v>
      </c>
      <c r="K342" s="5" t="s">
        <v>92</v>
      </c>
      <c r="L342" s="5" t="s">
        <v>96</v>
      </c>
      <c r="M342" s="5" t="s">
        <v>94</v>
      </c>
      <c r="N342" s="5" t="s">
        <v>150</v>
      </c>
      <c r="O342" s="5" t="s">
        <v>93</v>
      </c>
      <c r="P342" s="5" t="s">
        <v>125</v>
      </c>
      <c r="Q342" s="5" t="s">
        <v>129</v>
      </c>
      <c r="R342" s="5" t="s">
        <v>95</v>
      </c>
      <c r="S342" s="5" t="s">
        <v>113</v>
      </c>
      <c r="T342" s="5" t="s">
        <v>116</v>
      </c>
      <c r="U342" s="5" t="s">
        <v>115</v>
      </c>
      <c r="V342" s="5" t="s">
        <v>119</v>
      </c>
      <c r="W342" s="5" t="s">
        <v>88</v>
      </c>
      <c r="X342" s="5" t="s">
        <v>118</v>
      </c>
      <c r="Y342" s="5" t="n">
        <v>1</v>
      </c>
      <c r="Z342" s="5" t="n">
        <v>0</v>
      </c>
      <c r="AA342" s="5" t="str">
        <f aca="false">IF(Y342&gt;Z342,"Win",IF(Y342&lt;Z342,"Loss","Draw"))</f>
        <v>Win</v>
      </c>
      <c r="AB342" s="5" t="s">
        <v>98</v>
      </c>
      <c r="AC342" s="5" t="s">
        <v>99</v>
      </c>
      <c r="AD342" s="5" t="s">
        <v>635</v>
      </c>
      <c r="AE342" s="5" t="s">
        <v>1280</v>
      </c>
      <c r="AF342" s="5" t="str">
        <f aca="false">IF(AD342&lt;AE342,AD342,AE342)</f>
        <v>Barbarian Barrel, Berserker, Furnace, Goblin Hut, Graveyard, Ice Spirit, Mega Knight, Poison</v>
      </c>
      <c r="AG342" s="5" t="str">
        <f aca="false">IF(AD342&lt;AE342,AE342,AD342)</f>
        <v>Cannon Cart, Electro Spirit, Fireball, Goblins, Minions, Mortar, Rascals, Skeleton Barrel</v>
      </c>
      <c r="AH342" s="5" t="str">
        <f aca="false">IF(AD342=AF342,AA342,IF(AA342="Win","Loss",IF(AA342="Loss","Win","Draw")))</f>
        <v>Loss</v>
      </c>
      <c r="AI342" s="5" t="s">
        <v>102</v>
      </c>
    </row>
    <row r="343" customFormat="false" ht="15" hidden="false" customHeight="true" outlineLevel="0" collapsed="false">
      <c r="A343" s="5" t="s">
        <v>1278</v>
      </c>
      <c r="B343" s="5" t="n">
        <v>2</v>
      </c>
      <c r="C343" s="5" t="s">
        <v>726</v>
      </c>
      <c r="D343" s="5" t="s">
        <v>727</v>
      </c>
      <c r="E343" s="5" t="s">
        <v>753</v>
      </c>
      <c r="F343" s="5" t="s">
        <v>754</v>
      </c>
      <c r="G343" s="5" t="s">
        <v>1281</v>
      </c>
      <c r="H343" s="5" t="s">
        <v>163</v>
      </c>
      <c r="I343" s="5" t="s">
        <v>137</v>
      </c>
      <c r="J343" s="5" t="s">
        <v>108</v>
      </c>
      <c r="K343" s="5" t="s">
        <v>114</v>
      </c>
      <c r="L343" s="5" t="s">
        <v>138</v>
      </c>
      <c r="M343" s="5" t="s">
        <v>157</v>
      </c>
      <c r="N343" s="5" t="s">
        <v>126</v>
      </c>
      <c r="O343" s="5" t="s">
        <v>87</v>
      </c>
      <c r="P343" s="5" t="s">
        <v>116</v>
      </c>
      <c r="Q343" s="5" t="s">
        <v>177</v>
      </c>
      <c r="R343" s="5" t="s">
        <v>83</v>
      </c>
      <c r="S343" s="5" t="s">
        <v>257</v>
      </c>
      <c r="T343" s="5" t="s">
        <v>215</v>
      </c>
      <c r="U343" s="5" t="s">
        <v>93</v>
      </c>
      <c r="V343" s="5" t="s">
        <v>126</v>
      </c>
      <c r="W343" s="5" t="s">
        <v>150</v>
      </c>
      <c r="X343" s="5" t="s">
        <v>89</v>
      </c>
      <c r="Y343" s="5" t="n">
        <v>1</v>
      </c>
      <c r="Z343" s="5" t="n">
        <v>0</v>
      </c>
      <c r="AA343" s="5" t="str">
        <f aca="false">IF(Y343&gt;Z343,"Win",IF(Y343&lt;Z343,"Loss","Draw"))</f>
        <v>Win</v>
      </c>
      <c r="AB343" s="5" t="s">
        <v>98</v>
      </c>
      <c r="AC343" s="5" t="s">
        <v>99</v>
      </c>
      <c r="AD343" s="5" t="s">
        <v>1277</v>
      </c>
      <c r="AE343" s="5" t="s">
        <v>259</v>
      </c>
      <c r="AF343" s="5" t="str">
        <f aca="false">IF(AD343&lt;AE343,AD343,AE343)</f>
        <v>Dark Prince, Fire Spirit, Giant Snowball, Goblin Demolisher, Goblin Drill, Poison, Skeletons, Tesla</v>
      </c>
      <c r="AG343" s="5" t="str">
        <f aca="false">IF(AD343&lt;AE343,AE343,AD343)</f>
        <v>Electro Spirit, Fireball, Fisherman, Hunter, Monk, Royal Giant, Skeletons, The Log</v>
      </c>
      <c r="AH343" s="5" t="str">
        <f aca="false">IF(AD343=AF343,AA343,IF(AA343="Win","Loss",IF(AA343="Loss","Win","Draw")))</f>
        <v>Win</v>
      </c>
      <c r="AI343" s="5" t="s">
        <v>102</v>
      </c>
    </row>
    <row r="344" customFormat="false" ht="15" hidden="false" customHeight="true" outlineLevel="0" collapsed="false">
      <c r="A344" s="5" t="s">
        <v>1282</v>
      </c>
      <c r="B344" s="5" t="n">
        <v>1</v>
      </c>
      <c r="C344" s="5" t="s">
        <v>1283</v>
      </c>
      <c r="D344" s="5" t="s">
        <v>727</v>
      </c>
      <c r="E344" s="5" t="s">
        <v>547</v>
      </c>
      <c r="F344" s="5" t="s">
        <v>548</v>
      </c>
      <c r="G344" s="5" t="s">
        <v>1284</v>
      </c>
      <c r="H344" s="5" t="s">
        <v>163</v>
      </c>
      <c r="I344" s="5" t="s">
        <v>90</v>
      </c>
      <c r="J344" s="5" t="s">
        <v>91</v>
      </c>
      <c r="K344" s="5" t="s">
        <v>92</v>
      </c>
      <c r="L344" s="5" t="s">
        <v>96</v>
      </c>
      <c r="M344" s="5" t="s">
        <v>94</v>
      </c>
      <c r="N344" s="5" t="s">
        <v>150</v>
      </c>
      <c r="O344" s="5" t="s">
        <v>93</v>
      </c>
      <c r="P344" s="5" t="s">
        <v>125</v>
      </c>
      <c r="Q344" s="5" t="s">
        <v>82</v>
      </c>
      <c r="R344" s="5" t="s">
        <v>194</v>
      </c>
      <c r="S344" s="5" t="s">
        <v>153</v>
      </c>
      <c r="T344" s="5" t="s">
        <v>157</v>
      </c>
      <c r="U344" s="5" t="s">
        <v>126</v>
      </c>
      <c r="V344" s="5" t="s">
        <v>89</v>
      </c>
      <c r="W344" s="5" t="s">
        <v>204</v>
      </c>
      <c r="X344" s="5" t="s">
        <v>164</v>
      </c>
      <c r="Y344" s="5" t="n">
        <v>0</v>
      </c>
      <c r="Z344" s="5" t="n">
        <v>1</v>
      </c>
      <c r="AA344" s="5" t="str">
        <f aca="false">IF(Y344&gt;Z344,"Win",IF(Y344&lt;Z344,"Loss","Draw"))</f>
        <v>Loss</v>
      </c>
      <c r="AB344" s="5" t="s">
        <v>98</v>
      </c>
      <c r="AC344" s="5" t="s">
        <v>99</v>
      </c>
      <c r="AD344" s="5" t="s">
        <v>635</v>
      </c>
      <c r="AE344" s="5" t="s">
        <v>1083</v>
      </c>
      <c r="AF344" s="5" t="str">
        <f aca="false">IF(AD344&lt;AE344,AD344,AE344)</f>
        <v>Archer Queen, Cannon, Earthquake, Fire Spirit, Royal Delivery, Royal Hogs, Skeletons, The Log</v>
      </c>
      <c r="AG344" s="5" t="str">
        <f aca="false">IF(AD344&lt;AE344,AE344,AD344)</f>
        <v>Cannon Cart, Electro Spirit, Fireball, Goblins, Minions, Mortar, Rascals, Skeleton Barrel</v>
      </c>
      <c r="AH344" s="5" t="str">
        <f aca="false">IF(AD344=AF344,AA344,IF(AA344="Win","Loss",IF(AA344="Loss","Win","Draw")))</f>
        <v>Win</v>
      </c>
      <c r="AI344" s="5" t="s">
        <v>297</v>
      </c>
    </row>
    <row r="345" customFormat="false" ht="15" hidden="false" customHeight="true" outlineLevel="0" collapsed="false">
      <c r="A345" s="5" t="s">
        <v>1282</v>
      </c>
      <c r="B345" s="5" t="n">
        <v>2</v>
      </c>
      <c r="C345" s="5" t="s">
        <v>1283</v>
      </c>
      <c r="D345" s="5" t="s">
        <v>727</v>
      </c>
      <c r="E345" s="5" t="s">
        <v>547</v>
      </c>
      <c r="F345" s="5" t="s">
        <v>548</v>
      </c>
      <c r="G345" s="5" t="s">
        <v>1285</v>
      </c>
      <c r="H345" s="5" t="s">
        <v>163</v>
      </c>
      <c r="I345" s="5" t="s">
        <v>203</v>
      </c>
      <c r="J345" s="5" t="s">
        <v>202</v>
      </c>
      <c r="K345" s="5" t="s">
        <v>201</v>
      </c>
      <c r="L345" s="5" t="s">
        <v>88</v>
      </c>
      <c r="M345" s="5" t="s">
        <v>157</v>
      </c>
      <c r="N345" s="5" t="s">
        <v>118</v>
      </c>
      <c r="O345" s="5" t="s">
        <v>204</v>
      </c>
      <c r="P345" s="5" t="s">
        <v>87</v>
      </c>
      <c r="Q345" s="5" t="s">
        <v>177</v>
      </c>
      <c r="R345" s="5" t="s">
        <v>188</v>
      </c>
      <c r="S345" s="5" t="s">
        <v>83</v>
      </c>
      <c r="T345" s="5" t="s">
        <v>133</v>
      </c>
      <c r="U345" s="5" t="s">
        <v>95</v>
      </c>
      <c r="V345" s="5" t="s">
        <v>130</v>
      </c>
      <c r="W345" s="5" t="s">
        <v>143</v>
      </c>
      <c r="X345" s="5" t="s">
        <v>86</v>
      </c>
      <c r="Y345" s="5" t="n">
        <v>1</v>
      </c>
      <c r="Z345" s="5" t="n">
        <v>0</v>
      </c>
      <c r="AA345" s="5" t="str">
        <f aca="false">IF(Y345&gt;Z345,"Win",IF(Y345&lt;Z345,"Loss","Draw"))</f>
        <v>Win</v>
      </c>
      <c r="AB345" s="5" t="s">
        <v>98</v>
      </c>
      <c r="AC345" s="5" t="s">
        <v>99</v>
      </c>
      <c r="AD345" s="5" t="s">
        <v>206</v>
      </c>
      <c r="AE345" s="5" t="s">
        <v>1286</v>
      </c>
      <c r="AF345" s="5" t="str">
        <f aca="false">IF(AD345&lt;AE345,AD345,AE345)</f>
        <v>Arrows, Barbarian Barrel, Heal Spirit, Monk, Mother Witch, Royal Giant, Skeleton Dragons, Tombstone</v>
      </c>
      <c r="AG345" s="5" t="str">
        <f aca="false">IF(AD345&lt;AE345,AE345,AD345)</f>
        <v>Berserker, Fire Spirit, Goblin Barrel, Ice Spirit, Magic Archer, Royal Delivery, Tesla, Wall Breakers</v>
      </c>
      <c r="AH345" s="5" t="str">
        <f aca="false">IF(AD345=AF345,AA345,IF(AA345="Win","Loss",IF(AA345="Loss","Win","Draw")))</f>
        <v>Loss</v>
      </c>
      <c r="AI345" s="5" t="s">
        <v>297</v>
      </c>
    </row>
    <row r="346" customFormat="false" ht="15" hidden="false" customHeight="true" outlineLevel="0" collapsed="false">
      <c r="A346" s="5" t="s">
        <v>1282</v>
      </c>
      <c r="B346" s="5" t="n">
        <v>3</v>
      </c>
      <c r="C346" s="5" t="s">
        <v>1283</v>
      </c>
      <c r="D346" s="5" t="s">
        <v>727</v>
      </c>
      <c r="E346" s="5" t="s">
        <v>547</v>
      </c>
      <c r="F346" s="5" t="s">
        <v>548</v>
      </c>
      <c r="G346" s="5" t="s">
        <v>1287</v>
      </c>
      <c r="H346" s="5" t="s">
        <v>163</v>
      </c>
      <c r="I346" s="5" t="s">
        <v>137</v>
      </c>
      <c r="J346" s="5" t="s">
        <v>108</v>
      </c>
      <c r="K346" s="5" t="s">
        <v>114</v>
      </c>
      <c r="L346" s="5" t="s">
        <v>138</v>
      </c>
      <c r="M346" s="5" t="s">
        <v>126</v>
      </c>
      <c r="N346" s="5" t="s">
        <v>84</v>
      </c>
      <c r="O346" s="5" t="s">
        <v>116</v>
      </c>
      <c r="P346" s="5" t="s">
        <v>119</v>
      </c>
      <c r="Q346" s="5" t="s">
        <v>208</v>
      </c>
      <c r="R346" s="5" t="s">
        <v>219</v>
      </c>
      <c r="S346" s="5" t="s">
        <v>114</v>
      </c>
      <c r="T346" s="5" t="s">
        <v>118</v>
      </c>
      <c r="U346" s="5" t="s">
        <v>150</v>
      </c>
      <c r="V346" s="5" t="s">
        <v>455</v>
      </c>
      <c r="W346" s="5" t="s">
        <v>449</v>
      </c>
      <c r="X346" s="5" t="s">
        <v>88</v>
      </c>
      <c r="Y346" s="5" t="n">
        <v>1</v>
      </c>
      <c r="Z346" s="5" t="n">
        <v>0</v>
      </c>
      <c r="AA346" s="5" t="str">
        <f aca="false">IF(Y346&gt;Z346,"Win",IF(Y346&lt;Z346,"Loss","Draw"))</f>
        <v>Win</v>
      </c>
      <c r="AB346" s="5" t="s">
        <v>98</v>
      </c>
      <c r="AC346" s="5" t="s">
        <v>99</v>
      </c>
      <c r="AD346" s="5" t="s">
        <v>1288</v>
      </c>
      <c r="AE346" s="5" t="s">
        <v>1289</v>
      </c>
      <c r="AF346" s="5" t="str">
        <f aca="false">IF(AD346&lt;AE346,AD346,AE346)</f>
        <v>Archers, Dark Prince, Giant Snowball, Goblin Demolisher, Goblin Drill, Goblin Hut, Poison, Skeletons</v>
      </c>
      <c r="AG346" s="5" t="str">
        <f aca="false">IF(AD346&lt;AE346,AE346,AD346)</f>
        <v>Berserker, Electro Spirit, Elixir Collector, Giant Snowball, Ice Spirit, Valkyrie, Wizard, X-Bow</v>
      </c>
      <c r="AH346" s="5" t="str">
        <f aca="false">IF(AD346=AF346,AA346,IF(AA346="Win","Loss",IF(AA346="Loss","Win","Draw")))</f>
        <v>Win</v>
      </c>
      <c r="AI346" s="5" t="s">
        <v>297</v>
      </c>
    </row>
    <row r="347" customFormat="false" ht="15" hidden="false" customHeight="true" outlineLevel="0" collapsed="false">
      <c r="A347" s="7" t="s">
        <v>1290</v>
      </c>
      <c r="B347" s="7" t="n">
        <v>1</v>
      </c>
      <c r="C347" s="7" t="s">
        <v>1283</v>
      </c>
      <c r="D347" s="7" t="s">
        <v>727</v>
      </c>
      <c r="E347" s="7" t="s">
        <v>547</v>
      </c>
      <c r="F347" s="7" t="s">
        <v>548</v>
      </c>
      <c r="G347" s="7" t="s">
        <v>1291</v>
      </c>
      <c r="H347" s="7" t="s">
        <v>163</v>
      </c>
      <c r="I347" s="7" t="s">
        <v>82</v>
      </c>
      <c r="J347" s="7" t="s">
        <v>151</v>
      </c>
      <c r="K347" s="7" t="s">
        <v>152</v>
      </c>
      <c r="L347" s="7" t="s">
        <v>85</v>
      </c>
      <c r="M347" s="7" t="s">
        <v>150</v>
      </c>
      <c r="N347" s="7" t="s">
        <v>126</v>
      </c>
      <c r="O347" s="7" t="s">
        <v>89</v>
      </c>
      <c r="P347" s="7" t="s">
        <v>153</v>
      </c>
      <c r="Q347" s="7" t="s">
        <v>107</v>
      </c>
      <c r="R347" s="7" t="s">
        <v>95</v>
      </c>
      <c r="S347" s="7" t="s">
        <v>141</v>
      </c>
      <c r="T347" s="7" t="s">
        <v>178</v>
      </c>
      <c r="U347" s="7" t="s">
        <v>177</v>
      </c>
      <c r="V347" s="7" t="s">
        <v>93</v>
      </c>
      <c r="W347" s="7" t="s">
        <v>150</v>
      </c>
      <c r="X347" s="7" t="s">
        <v>143</v>
      </c>
      <c r="Y347" s="7" t="n">
        <v>1</v>
      </c>
      <c r="Z347" s="7" t="n">
        <v>0</v>
      </c>
      <c r="AA347" s="7" t="str">
        <f aca="false">IF(Y347&gt;Z347,"Win",IF(Y347&lt;Z347,"Loss","Draw"))</f>
        <v>Win</v>
      </c>
      <c r="AB347" s="7" t="s">
        <v>99</v>
      </c>
      <c r="AC347" s="7" t="s">
        <v>99</v>
      </c>
      <c r="AD347" s="7" t="s">
        <v>155</v>
      </c>
      <c r="AE347" s="7" t="s">
        <v>180</v>
      </c>
      <c r="AF347" s="7" t="str">
        <f aca="false">IF(AD347&lt;AE347,AD347,AE347)</f>
        <v>Baby Dragon, Cannon, Electro Spirit, Lightning, Mighty Miner, Royal Hogs, Skeletons, The Log</v>
      </c>
      <c r="AG347" s="7" t="str">
        <f aca="false">IF(AD347&lt;AE347,AE347,AD347)</f>
        <v>Barbarian Barrel, Electro Spirit, Fireball, Goblin Cage, Heal Spirit, Lumberjack, Phoenix, Royal Giant</v>
      </c>
      <c r="AH347" s="7" t="str">
        <f aca="false">IF(AD347=AF347,AA347,IF(AA347="Win","Loss",IF(AA347="Loss","Win","Draw")))</f>
        <v>Win</v>
      </c>
      <c r="AI347" s="7" t="s">
        <v>297</v>
      </c>
    </row>
    <row r="348" customFormat="false" ht="15" hidden="false" customHeight="true" outlineLevel="0" collapsed="false">
      <c r="A348" s="7" t="s">
        <v>1290</v>
      </c>
      <c r="B348" s="7" t="n">
        <v>2</v>
      </c>
      <c r="C348" s="7" t="s">
        <v>1283</v>
      </c>
      <c r="D348" s="7" t="s">
        <v>727</v>
      </c>
      <c r="E348" s="7" t="s">
        <v>547</v>
      </c>
      <c r="F348" s="7" t="s">
        <v>548</v>
      </c>
      <c r="G348" s="7" t="s">
        <v>1292</v>
      </c>
      <c r="H348" s="7" t="s">
        <v>163</v>
      </c>
      <c r="I348" s="7" t="s">
        <v>177</v>
      </c>
      <c r="J348" s="7" t="s">
        <v>188</v>
      </c>
      <c r="K348" s="7" t="s">
        <v>83</v>
      </c>
      <c r="L348" s="7" t="s">
        <v>86</v>
      </c>
      <c r="M348" s="7" t="s">
        <v>215</v>
      </c>
      <c r="N348" s="7" t="s">
        <v>133</v>
      </c>
      <c r="O348" s="7" t="s">
        <v>93</v>
      </c>
      <c r="P348" s="7" t="s">
        <v>95</v>
      </c>
      <c r="Q348" s="7" t="s">
        <v>153</v>
      </c>
      <c r="R348" s="7" t="s">
        <v>241</v>
      </c>
      <c r="S348" s="7" t="s">
        <v>114</v>
      </c>
      <c r="T348" s="7" t="s">
        <v>242</v>
      </c>
      <c r="U348" s="7" t="s">
        <v>157</v>
      </c>
      <c r="V348" s="7" t="s">
        <v>249</v>
      </c>
      <c r="W348" s="7" t="s">
        <v>137</v>
      </c>
      <c r="X348" s="7" t="s">
        <v>126</v>
      </c>
      <c r="Y348" s="7" t="n">
        <v>1</v>
      </c>
      <c r="Z348" s="7" t="n">
        <v>0</v>
      </c>
      <c r="AA348" s="7" t="str">
        <f aca="false">IF(Y348&gt;Z348,"Win",IF(Y348&lt;Z348,"Loss","Draw"))</f>
        <v>Win</v>
      </c>
      <c r="AB348" s="7" t="s">
        <v>99</v>
      </c>
      <c r="AC348" s="7" t="s">
        <v>99</v>
      </c>
      <c r="AD348" s="7" t="s">
        <v>217</v>
      </c>
      <c r="AE348" s="7" t="s">
        <v>958</v>
      </c>
      <c r="AF348" s="7" t="str">
        <f aca="false">IF(AD348&lt;AE348,AD348,AE348)</f>
        <v>Barbarian Barrel, Fireball, Fisherman, Monk, Mother Witch, Royal Giant, Skeleton Dragons, Tombstone</v>
      </c>
      <c r="AG348" s="7" t="str">
        <f aca="false">IF(AD348&lt;AE348,AE348,AD348)</f>
        <v>Bomber, Cannon, Fire Spirit, Giant Snowball, Goblin Drill, Knight, Rocket, Skeletons</v>
      </c>
      <c r="AH348" s="7" t="str">
        <f aca="false">IF(AD348=AF348,AA348,IF(AA348="Win","Loss",IF(AA348="Loss","Win","Draw")))</f>
        <v>Win</v>
      </c>
      <c r="AI348" s="7" t="s">
        <v>297</v>
      </c>
    </row>
    <row r="349" customFormat="false" ht="15" hidden="false" customHeight="true" outlineLevel="0" collapsed="false">
      <c r="A349" s="7" t="s">
        <v>1290</v>
      </c>
      <c r="B349" s="7" t="n">
        <v>3</v>
      </c>
      <c r="C349" s="7" t="s">
        <v>1283</v>
      </c>
      <c r="D349" s="7" t="s">
        <v>727</v>
      </c>
      <c r="E349" s="7" t="s">
        <v>547</v>
      </c>
      <c r="F349" s="7" t="s">
        <v>548</v>
      </c>
      <c r="G349" s="7" t="s">
        <v>1293</v>
      </c>
      <c r="H349" s="7" t="s">
        <v>163</v>
      </c>
      <c r="I349" s="7" t="s">
        <v>418</v>
      </c>
      <c r="J349" s="7" t="s">
        <v>186</v>
      </c>
      <c r="K349" s="7" t="s">
        <v>284</v>
      </c>
      <c r="L349" s="7" t="s">
        <v>96</v>
      </c>
      <c r="M349" s="7" t="s">
        <v>242</v>
      </c>
      <c r="N349" s="7" t="s">
        <v>110</v>
      </c>
      <c r="O349" s="7" t="s">
        <v>130</v>
      </c>
      <c r="P349" s="7" t="s">
        <v>114</v>
      </c>
      <c r="Q349" s="7" t="s">
        <v>203</v>
      </c>
      <c r="R349" s="7" t="s">
        <v>91</v>
      </c>
      <c r="S349" s="7" t="s">
        <v>159</v>
      </c>
      <c r="T349" s="7" t="s">
        <v>118</v>
      </c>
      <c r="U349" s="7" t="s">
        <v>97</v>
      </c>
      <c r="V349" s="7" t="s">
        <v>89</v>
      </c>
      <c r="W349" s="7" t="s">
        <v>234</v>
      </c>
      <c r="X349" s="7" t="s">
        <v>201</v>
      </c>
      <c r="Y349" s="7" t="n">
        <v>1</v>
      </c>
      <c r="Z349" s="7" t="n">
        <v>0</v>
      </c>
      <c r="AA349" s="7" t="str">
        <f aca="false">IF(Y349&gt;Z349,"Win",IF(Y349&lt;Z349,"Loss","Draw"))</f>
        <v>Win</v>
      </c>
      <c r="AB349" s="7" t="s">
        <v>99</v>
      </c>
      <c r="AC349" s="7" t="s">
        <v>99</v>
      </c>
      <c r="AD349" s="7" t="s">
        <v>419</v>
      </c>
      <c r="AE349" s="7" t="s">
        <v>1294</v>
      </c>
      <c r="AF349" s="7" t="str">
        <f aca="false">IF(AD349&lt;AE349,AD349,AE349)</f>
        <v>Arrows, Balloon, Bomber, Giant Snowball, Inferno Dragon, Lava Hound, Minions, Skeleton Army</v>
      </c>
      <c r="AG349" s="7" t="str">
        <f aca="false">IF(AD349&lt;AE349,AE349,AD349)</f>
        <v>Bomb Tower, Dart Goblin, Goblin Barrel, Goblins, Ice Spirit, Ronin, The Log, Wall Breakers</v>
      </c>
      <c r="AH349" s="7" t="str">
        <f aca="false">IF(AD349=AF349,AA349,IF(AA349="Win","Loss",IF(AA349="Loss","Win","Draw")))</f>
        <v>Win</v>
      </c>
      <c r="AI349" s="7" t="s">
        <v>297</v>
      </c>
    </row>
    <row r="350" customFormat="false" ht="15" hidden="false" customHeight="true" outlineLevel="0" collapsed="false">
      <c r="A350" s="7" t="s">
        <v>1295</v>
      </c>
      <c r="B350" s="7" t="n">
        <v>1</v>
      </c>
      <c r="C350" s="7" t="s">
        <v>1283</v>
      </c>
      <c r="D350" s="7" t="s">
        <v>727</v>
      </c>
      <c r="E350" s="7" t="s">
        <v>547</v>
      </c>
      <c r="F350" s="7" t="s">
        <v>548</v>
      </c>
      <c r="G350" s="7" t="s">
        <v>1296</v>
      </c>
      <c r="H350" s="7" t="s">
        <v>163</v>
      </c>
      <c r="I350" s="7" t="s">
        <v>126</v>
      </c>
      <c r="J350" s="7" t="s">
        <v>123</v>
      </c>
      <c r="K350" s="7" t="s">
        <v>172</v>
      </c>
      <c r="L350" s="7" t="s">
        <v>115</v>
      </c>
      <c r="M350" s="7" t="s">
        <v>118</v>
      </c>
      <c r="N350" s="7" t="s">
        <v>95</v>
      </c>
      <c r="O350" s="7" t="s">
        <v>116</v>
      </c>
      <c r="P350" s="7" t="s">
        <v>234</v>
      </c>
      <c r="Q350" s="7" t="s">
        <v>84</v>
      </c>
      <c r="R350" s="7" t="s">
        <v>108</v>
      </c>
      <c r="S350" s="7" t="s">
        <v>87</v>
      </c>
      <c r="T350" s="7" t="s">
        <v>115</v>
      </c>
      <c r="U350" s="7" t="s">
        <v>95</v>
      </c>
      <c r="V350" s="7" t="s">
        <v>126</v>
      </c>
      <c r="W350" s="7" t="s">
        <v>118</v>
      </c>
      <c r="X350" s="7" t="s">
        <v>116</v>
      </c>
      <c r="Y350" s="7" t="n">
        <v>0</v>
      </c>
      <c r="Z350" s="7" t="n">
        <v>1</v>
      </c>
      <c r="AA350" s="7" t="str">
        <f aca="false">IF(Y350&gt;Z350,"Win",IF(Y350&lt;Z350,"Loss","Draw"))</f>
        <v>Loss</v>
      </c>
      <c r="AB350" s="7" t="s">
        <v>99</v>
      </c>
      <c r="AC350" s="7" t="s">
        <v>99</v>
      </c>
      <c r="AD350" s="7" t="s">
        <v>1297</v>
      </c>
      <c r="AE350" s="7" t="s">
        <v>703</v>
      </c>
      <c r="AF350" s="7" t="str">
        <f aca="false">IF(AD350&lt;AE350,AD350,AE350)</f>
        <v>Archers, Barbarian Barrel, Dark Prince, Graveyard, Ice Spirit, Poison, Skeletons, Tesla</v>
      </c>
      <c r="AG350" s="7" t="str">
        <f aca="false">IF(AD350&lt;AE350,AE350,AD350)</f>
        <v>Barbarian Barrel, Bomb Tower, Goblinstein, Graveyard, Ice Spirit, Musketeer, Poison, Skeletons</v>
      </c>
      <c r="AH350" s="7" t="str">
        <f aca="false">IF(AD350=AF350,AA350,IF(AA350="Win","Loss",IF(AA350="Loss","Win","Draw")))</f>
        <v>Win</v>
      </c>
      <c r="AI350" s="7" t="s">
        <v>297</v>
      </c>
    </row>
    <row r="351" customFormat="false" ht="15" hidden="false" customHeight="true" outlineLevel="0" collapsed="false">
      <c r="A351" s="7" t="s">
        <v>1295</v>
      </c>
      <c r="B351" s="7" t="n">
        <v>2</v>
      </c>
      <c r="C351" s="7" t="s">
        <v>1283</v>
      </c>
      <c r="D351" s="7" t="s">
        <v>727</v>
      </c>
      <c r="E351" s="7" t="s">
        <v>547</v>
      </c>
      <c r="F351" s="7" t="s">
        <v>548</v>
      </c>
      <c r="G351" s="7" t="s">
        <v>1298</v>
      </c>
      <c r="H351" s="7" t="s">
        <v>163</v>
      </c>
      <c r="I351" s="7" t="s">
        <v>201</v>
      </c>
      <c r="J351" s="7" t="s">
        <v>202</v>
      </c>
      <c r="K351" s="7" t="s">
        <v>233</v>
      </c>
      <c r="L351" s="7" t="s">
        <v>111</v>
      </c>
      <c r="M351" s="7" t="s">
        <v>157</v>
      </c>
      <c r="N351" s="7" t="s">
        <v>88</v>
      </c>
      <c r="O351" s="7" t="s">
        <v>204</v>
      </c>
      <c r="P351" s="7" t="s">
        <v>87</v>
      </c>
      <c r="Q351" s="7" t="s">
        <v>114</v>
      </c>
      <c r="R351" s="7" t="s">
        <v>241</v>
      </c>
      <c r="S351" s="7" t="s">
        <v>153</v>
      </c>
      <c r="T351" s="7" t="s">
        <v>242</v>
      </c>
      <c r="U351" s="7" t="s">
        <v>249</v>
      </c>
      <c r="V351" s="7" t="s">
        <v>88</v>
      </c>
      <c r="W351" s="7" t="s">
        <v>137</v>
      </c>
      <c r="X351" s="7" t="s">
        <v>157</v>
      </c>
      <c r="Y351" s="7" t="n">
        <v>1</v>
      </c>
      <c r="Z351" s="7" t="n">
        <v>0</v>
      </c>
      <c r="AA351" s="7" t="str">
        <f aca="false">IF(Y351&gt;Z351,"Win",IF(Y351&lt;Z351,"Loss","Draw"))</f>
        <v>Win</v>
      </c>
      <c r="AB351" s="7" t="s">
        <v>99</v>
      </c>
      <c r="AC351" s="7" t="s">
        <v>99</v>
      </c>
      <c r="AD351" s="7" t="s">
        <v>1246</v>
      </c>
      <c r="AE351" s="7" t="s">
        <v>799</v>
      </c>
      <c r="AF351" s="7" t="str">
        <f aca="false">IF(AD351&lt;AE351,AD351,AE351)</f>
        <v>Bats, Berserker, Fire Spirit, Magic Archer, Miner, Royal Delivery, Tesla, Wall Breakers</v>
      </c>
      <c r="AG351" s="7" t="str">
        <f aca="false">IF(AD351&lt;AE351,AE351,AD351)</f>
        <v>Berserker, Bomber, Cannon, Fire Spirit, Giant Snowball, Goblin Drill, Knight, Rocket</v>
      </c>
      <c r="AH351" s="7" t="str">
        <f aca="false">IF(AD351=AF351,AA351,IF(AA351="Win","Loss",IF(AA351="Loss","Win","Draw")))</f>
        <v>Win</v>
      </c>
      <c r="AI351" s="7" t="s">
        <v>297</v>
      </c>
    </row>
    <row r="352" customFormat="false" ht="15" hidden="false" customHeight="true" outlineLevel="0" collapsed="false">
      <c r="A352" s="7" t="s">
        <v>1295</v>
      </c>
      <c r="B352" s="7" t="n">
        <v>3</v>
      </c>
      <c r="C352" s="7" t="s">
        <v>1283</v>
      </c>
      <c r="D352" s="7" t="s">
        <v>727</v>
      </c>
      <c r="E352" s="7" t="s">
        <v>547</v>
      </c>
      <c r="F352" s="7" t="s">
        <v>548</v>
      </c>
      <c r="G352" s="7" t="s">
        <v>1299</v>
      </c>
      <c r="H352" s="7" t="s">
        <v>163</v>
      </c>
      <c r="I352" s="7" t="s">
        <v>177</v>
      </c>
      <c r="J352" s="7" t="s">
        <v>83</v>
      </c>
      <c r="K352" s="7" t="s">
        <v>257</v>
      </c>
      <c r="L352" s="7" t="s">
        <v>93</v>
      </c>
      <c r="M352" s="7" t="s">
        <v>150</v>
      </c>
      <c r="N352" s="7" t="s">
        <v>193</v>
      </c>
      <c r="O352" s="7" t="s">
        <v>89</v>
      </c>
      <c r="P352" s="7" t="s">
        <v>215</v>
      </c>
      <c r="Q352" s="7" t="s">
        <v>152</v>
      </c>
      <c r="R352" s="7" t="s">
        <v>151</v>
      </c>
      <c r="S352" s="7" t="s">
        <v>82</v>
      </c>
      <c r="T352" s="7" t="s">
        <v>89</v>
      </c>
      <c r="U352" s="7" t="s">
        <v>107</v>
      </c>
      <c r="V352" s="7" t="s">
        <v>150</v>
      </c>
      <c r="W352" s="7" t="s">
        <v>91</v>
      </c>
      <c r="X352" s="7" t="s">
        <v>85</v>
      </c>
      <c r="Y352" s="7" t="n">
        <v>0</v>
      </c>
      <c r="Z352" s="7" t="n">
        <v>1</v>
      </c>
      <c r="AA352" s="7" t="str">
        <f aca="false">IF(Y352&gt;Z352,"Win",IF(Y352&lt;Z352,"Loss","Draw"))</f>
        <v>Loss</v>
      </c>
      <c r="AB352" s="7" t="s">
        <v>99</v>
      </c>
      <c r="AC352" s="7" t="s">
        <v>99</v>
      </c>
      <c r="AD352" s="7" t="s">
        <v>1300</v>
      </c>
      <c r="AE352" s="7" t="s">
        <v>1301</v>
      </c>
      <c r="AF352" s="7" t="str">
        <f aca="false">IF(AD352&lt;AE352,AD352,AE352)</f>
        <v>Baby Dragon, Electro Spirit, Goblin Cage, Goblins, Lightning, Mighty Miner, Royal Hogs, The Log</v>
      </c>
      <c r="AG352" s="7" t="str">
        <f aca="false">IF(AD352&lt;AE352,AE352,AD352)</f>
        <v>Electro Spirit, Fireball, Fisherman, Guards, Hunter, Monk, Royal Giant, The Log</v>
      </c>
      <c r="AH352" s="7" t="str">
        <f aca="false">IF(AD352=AF352,AA352,IF(AA352="Win","Loss",IF(AA352="Loss","Win","Draw")))</f>
        <v>Win</v>
      </c>
      <c r="AI352" s="7" t="s">
        <v>297</v>
      </c>
    </row>
    <row r="353" customFormat="false" ht="15" hidden="false" customHeight="true" outlineLevel="0" collapsed="false">
      <c r="A353" s="7" t="s">
        <v>1302</v>
      </c>
      <c r="B353" s="7" t="n">
        <v>1</v>
      </c>
      <c r="C353" s="7" t="s">
        <v>1283</v>
      </c>
      <c r="D353" s="7" t="s">
        <v>727</v>
      </c>
      <c r="E353" s="7" t="s">
        <v>547</v>
      </c>
      <c r="F353" s="7" t="s">
        <v>548</v>
      </c>
      <c r="G353" s="7" t="s">
        <v>1303</v>
      </c>
      <c r="H353" s="7" t="s">
        <v>163</v>
      </c>
      <c r="I353" s="7" t="s">
        <v>124</v>
      </c>
      <c r="J353" s="7" t="s">
        <v>123</v>
      </c>
      <c r="K353" s="7" t="s">
        <v>90</v>
      </c>
      <c r="L353" s="7" t="s">
        <v>96</v>
      </c>
      <c r="M353" s="7" t="s">
        <v>126</v>
      </c>
      <c r="N353" s="7" t="s">
        <v>125</v>
      </c>
      <c r="O353" s="7" t="s">
        <v>85</v>
      </c>
      <c r="P353" s="7" t="s">
        <v>95</v>
      </c>
      <c r="Q353" s="7" t="s">
        <v>124</v>
      </c>
      <c r="R353" s="7" t="s">
        <v>123</v>
      </c>
      <c r="S353" s="7" t="s">
        <v>90</v>
      </c>
      <c r="T353" s="7" t="s">
        <v>96</v>
      </c>
      <c r="U353" s="7" t="s">
        <v>126</v>
      </c>
      <c r="V353" s="7" t="s">
        <v>125</v>
      </c>
      <c r="W353" s="7" t="s">
        <v>85</v>
      </c>
      <c r="X353" s="7" t="s">
        <v>95</v>
      </c>
      <c r="Y353" s="7" t="n">
        <v>0</v>
      </c>
      <c r="Z353" s="7" t="n">
        <v>1</v>
      </c>
      <c r="AA353" s="7" t="str">
        <f aca="false">IF(Y353&gt;Z353,"Win",IF(Y353&lt;Z353,"Loss","Draw"))</f>
        <v>Loss</v>
      </c>
      <c r="AB353" s="7" t="s">
        <v>99</v>
      </c>
      <c r="AC353" s="7" t="s">
        <v>99</v>
      </c>
      <c r="AD353" s="7" t="s">
        <v>134</v>
      </c>
      <c r="AE353" s="7" t="s">
        <v>134</v>
      </c>
      <c r="AF353" s="7" t="str">
        <f aca="false">IF(AD353&lt;AE353,AD353,AE353)</f>
        <v>Barbarian Barrel, Cannon Cart, Goblinstein, Lightning, Minions, Mortar, Royal Ghost, Skeletons</v>
      </c>
      <c r="AG353" s="7" t="str">
        <f aca="false">IF(AD353&lt;AE353,AE353,AD353)</f>
        <v>Barbarian Barrel, Cannon Cart, Goblinstein, Lightning, Minions, Mortar, Royal Ghost, Skeletons</v>
      </c>
      <c r="AH353" s="7" t="str">
        <f aca="false">IF(AD353=AF353,AA353,IF(AA353="Win","Loss",IF(AA353="Loss","Win","Draw")))</f>
        <v>Loss</v>
      </c>
      <c r="AI353" s="7" t="s">
        <v>297</v>
      </c>
    </row>
    <row r="354" customFormat="false" ht="15" hidden="false" customHeight="true" outlineLevel="0" collapsed="false">
      <c r="A354" s="7" t="s">
        <v>1302</v>
      </c>
      <c r="B354" s="7" t="n">
        <v>2</v>
      </c>
      <c r="C354" s="7" t="s">
        <v>1283</v>
      </c>
      <c r="D354" s="7" t="s">
        <v>727</v>
      </c>
      <c r="E354" s="7" t="s">
        <v>547</v>
      </c>
      <c r="F354" s="7" t="s">
        <v>548</v>
      </c>
      <c r="G354" s="7" t="s">
        <v>1304</v>
      </c>
      <c r="H354" s="7" t="s">
        <v>163</v>
      </c>
      <c r="I354" s="7" t="s">
        <v>137</v>
      </c>
      <c r="J354" s="7" t="s">
        <v>194</v>
      </c>
      <c r="K354" s="7" t="s">
        <v>114</v>
      </c>
      <c r="L354" s="7" t="s">
        <v>97</v>
      </c>
      <c r="M354" s="7" t="s">
        <v>157</v>
      </c>
      <c r="N354" s="7" t="s">
        <v>88</v>
      </c>
      <c r="O354" s="7" t="s">
        <v>116</v>
      </c>
      <c r="P354" s="7" t="s">
        <v>153</v>
      </c>
      <c r="Q354" s="7" t="s">
        <v>114</v>
      </c>
      <c r="R354" s="7" t="s">
        <v>194</v>
      </c>
      <c r="S354" s="7" t="s">
        <v>137</v>
      </c>
      <c r="T354" s="7" t="s">
        <v>116</v>
      </c>
      <c r="U354" s="7" t="s">
        <v>97</v>
      </c>
      <c r="V354" s="7" t="s">
        <v>157</v>
      </c>
      <c r="W354" s="7" t="s">
        <v>234</v>
      </c>
      <c r="X354" s="7" t="s">
        <v>88</v>
      </c>
      <c r="Y354" s="7" t="n">
        <v>1</v>
      </c>
      <c r="Z354" s="7" t="n">
        <v>0</v>
      </c>
      <c r="AA354" s="7" t="str">
        <f aca="false">IF(Y354&gt;Z354,"Win",IF(Y354&lt;Z354,"Loss","Draw"))</f>
        <v>Win</v>
      </c>
      <c r="AB354" s="7" t="s">
        <v>99</v>
      </c>
      <c r="AC354" s="7" t="s">
        <v>99</v>
      </c>
      <c r="AD354" s="7" t="s">
        <v>1305</v>
      </c>
      <c r="AE354" s="7" t="s">
        <v>555</v>
      </c>
      <c r="AF354" s="7" t="str">
        <f aca="false">IF(AD354&lt;AE354,AD354,AE354)</f>
        <v>Archer Queen, Berserker, Bomb Tower, Fire Spirit, Giant Snowball, Goblin Drill, Poison, Ronin</v>
      </c>
      <c r="AG354" s="7" t="str">
        <f aca="false">IF(AD354&lt;AE354,AE354,AD354)</f>
        <v>Archer Queen, Berserker, Cannon, Fire Spirit, Giant Snowball, Goblin Drill, Poison, Ronin</v>
      </c>
      <c r="AH354" s="7" t="str">
        <f aca="false">IF(AD354=AF354,AA354,IF(AA354="Win","Loss",IF(AA354="Loss","Win","Draw")))</f>
        <v>Loss</v>
      </c>
      <c r="AI354" s="7" t="s">
        <v>297</v>
      </c>
    </row>
    <row r="355" customFormat="false" ht="15" hidden="false" customHeight="true" outlineLevel="0" collapsed="false">
      <c r="A355" s="7" t="s">
        <v>1302</v>
      </c>
      <c r="B355" s="7" t="n">
        <v>3</v>
      </c>
      <c r="C355" s="7" t="s">
        <v>1283</v>
      </c>
      <c r="D355" s="7" t="s">
        <v>727</v>
      </c>
      <c r="E355" s="7" t="s">
        <v>547</v>
      </c>
      <c r="F355" s="7" t="s">
        <v>548</v>
      </c>
      <c r="G355" s="7" t="s">
        <v>1306</v>
      </c>
      <c r="H355" s="7" t="s">
        <v>163</v>
      </c>
      <c r="I355" s="7" t="s">
        <v>82</v>
      </c>
      <c r="J355" s="7" t="s">
        <v>83</v>
      </c>
      <c r="K355" s="7" t="s">
        <v>172</v>
      </c>
      <c r="L355" s="7" t="s">
        <v>93</v>
      </c>
      <c r="M355" s="7" t="s">
        <v>150</v>
      </c>
      <c r="N355" s="7" t="s">
        <v>91</v>
      </c>
      <c r="O355" s="7" t="s">
        <v>89</v>
      </c>
      <c r="P355" s="7" t="s">
        <v>119</v>
      </c>
      <c r="Q355" s="7" t="s">
        <v>107</v>
      </c>
      <c r="R355" s="7" t="s">
        <v>337</v>
      </c>
      <c r="S355" s="7" t="s">
        <v>84</v>
      </c>
      <c r="T355" s="7" t="s">
        <v>118</v>
      </c>
      <c r="U355" s="7" t="s">
        <v>89</v>
      </c>
      <c r="V355" s="7" t="s">
        <v>165</v>
      </c>
      <c r="W355" s="7" t="s">
        <v>204</v>
      </c>
      <c r="X355" s="7" t="s">
        <v>164</v>
      </c>
      <c r="Y355" s="7" t="n">
        <v>0</v>
      </c>
      <c r="Z355" s="7" t="n">
        <v>1</v>
      </c>
      <c r="AA355" s="7" t="str">
        <f aca="false">IF(Y355&gt;Z355,"Win",IF(Y355&lt;Z355,"Loss","Draw"))</f>
        <v>Loss</v>
      </c>
      <c r="AB355" s="7" t="s">
        <v>99</v>
      </c>
      <c r="AC355" s="7" t="s">
        <v>99</v>
      </c>
      <c r="AD355" s="7" t="s">
        <v>1307</v>
      </c>
      <c r="AE355" s="7" t="s">
        <v>1308</v>
      </c>
      <c r="AF355" s="7" t="str">
        <f aca="false">IF(AD355&lt;AE355,AD355,AE355)</f>
        <v>Archers, Boss Bandit, Earthquake, Goblin Cage, Hog Rider, Ice Spirit, Royal Delivery, The Log</v>
      </c>
      <c r="AG355" s="7" t="str">
        <f aca="false">IF(AD355&lt;AE355,AE355,AD355)</f>
        <v>Electro Spirit, Fireball, Goblin Hut, Goblins, Monk, Musketeer, Royal Hogs, The Log</v>
      </c>
      <c r="AH355" s="7" t="str">
        <f aca="false">IF(AD355=AF355,AA355,IF(AA355="Win","Loss",IF(AA355="Loss","Win","Draw")))</f>
        <v>Win</v>
      </c>
      <c r="AI355" s="7" t="s">
        <v>297</v>
      </c>
    </row>
    <row r="356" customFormat="false" ht="15" hidden="false" customHeight="true" outlineLevel="0" collapsed="false">
      <c r="A356" s="5" t="s">
        <v>1309</v>
      </c>
      <c r="B356" s="5" t="n">
        <v>1</v>
      </c>
      <c r="C356" s="5" t="s">
        <v>1283</v>
      </c>
      <c r="D356" s="5" t="s">
        <v>727</v>
      </c>
      <c r="E356" s="5" t="s">
        <v>1010</v>
      </c>
      <c r="F356" s="5" t="s">
        <v>1011</v>
      </c>
      <c r="G356" s="5" t="s">
        <v>1310</v>
      </c>
      <c r="H356" s="5" t="s">
        <v>163</v>
      </c>
      <c r="I356" s="5" t="s">
        <v>107</v>
      </c>
      <c r="J356" s="5" t="s">
        <v>128</v>
      </c>
      <c r="K356" s="5" t="s">
        <v>152</v>
      </c>
      <c r="L356" s="5" t="s">
        <v>306</v>
      </c>
      <c r="M356" s="5" t="s">
        <v>307</v>
      </c>
      <c r="N356" s="5" t="s">
        <v>85</v>
      </c>
      <c r="O356" s="5" t="s">
        <v>187</v>
      </c>
      <c r="P356" s="5" t="s">
        <v>95</v>
      </c>
      <c r="Q356" s="5" t="s">
        <v>137</v>
      </c>
      <c r="R356" s="5" t="s">
        <v>241</v>
      </c>
      <c r="S356" s="5" t="s">
        <v>114</v>
      </c>
      <c r="T356" s="5" t="s">
        <v>157</v>
      </c>
      <c r="U356" s="5" t="s">
        <v>242</v>
      </c>
      <c r="V356" s="5" t="s">
        <v>87</v>
      </c>
      <c r="W356" s="5" t="s">
        <v>88</v>
      </c>
      <c r="X356" s="5" t="s">
        <v>116</v>
      </c>
      <c r="Y356" s="5" t="n">
        <v>3</v>
      </c>
      <c r="Z356" s="5" t="n">
        <v>0</v>
      </c>
      <c r="AA356" s="5" t="str">
        <f aca="false">IF(Y356&gt;Z356,"Win",IF(Y356&lt;Z356,"Loss","Draw"))</f>
        <v>Win</v>
      </c>
      <c r="AB356" s="5" t="s">
        <v>98</v>
      </c>
      <c r="AC356" s="5" t="s">
        <v>99</v>
      </c>
      <c r="AD356" s="5" t="s">
        <v>603</v>
      </c>
      <c r="AE356" s="5" t="s">
        <v>1311</v>
      </c>
      <c r="AF356" s="5" t="str">
        <f aca="false">IF(AD356&lt;AE356,AD356,AE356)</f>
        <v>Baby Dragon, Barbarian Barrel, Goblin Cage, Golden Knight, Golem, Ice Wizard, Lightning, Tornado</v>
      </c>
      <c r="AG356" s="5" t="str">
        <f aca="false">IF(AD356&lt;AE356,AE356,AD356)</f>
        <v>Berserker, Bomber, Fire Spirit, Giant Snowball, Goblin Drill, Knight, Poison, Tesla</v>
      </c>
      <c r="AH356" s="5" t="str">
        <f aca="false">IF(AD356=AF356,AA356,IF(AA356="Win","Loss",IF(AA356="Loss","Win","Draw")))</f>
        <v>Win</v>
      </c>
      <c r="AI356" s="5" t="s">
        <v>297</v>
      </c>
    </row>
    <row r="357" customFormat="false" ht="15" hidden="false" customHeight="true" outlineLevel="0" collapsed="false">
      <c r="A357" s="7" t="s">
        <v>1312</v>
      </c>
      <c r="B357" s="7" t="n">
        <v>1</v>
      </c>
      <c r="C357" s="7" t="s">
        <v>1283</v>
      </c>
      <c r="D357" s="7" t="s">
        <v>727</v>
      </c>
      <c r="E357" s="7" t="s">
        <v>547</v>
      </c>
      <c r="F357" s="7" t="s">
        <v>548</v>
      </c>
      <c r="G357" s="7" t="s">
        <v>1313</v>
      </c>
      <c r="H357" s="7" t="s">
        <v>163</v>
      </c>
      <c r="I357" s="7" t="s">
        <v>107</v>
      </c>
      <c r="J357" s="7" t="s">
        <v>128</v>
      </c>
      <c r="K357" s="7" t="s">
        <v>152</v>
      </c>
      <c r="L357" s="7" t="s">
        <v>306</v>
      </c>
      <c r="M357" s="7" t="s">
        <v>307</v>
      </c>
      <c r="N357" s="7" t="s">
        <v>85</v>
      </c>
      <c r="O357" s="7" t="s">
        <v>187</v>
      </c>
      <c r="P357" s="7" t="s">
        <v>95</v>
      </c>
      <c r="Q357" s="7" t="s">
        <v>153</v>
      </c>
      <c r="R357" s="7" t="s">
        <v>151</v>
      </c>
      <c r="S357" s="7" t="s">
        <v>248</v>
      </c>
      <c r="T357" s="7" t="s">
        <v>89</v>
      </c>
      <c r="U357" s="7" t="s">
        <v>203</v>
      </c>
      <c r="V357" s="7" t="s">
        <v>118</v>
      </c>
      <c r="W357" s="7" t="s">
        <v>249</v>
      </c>
      <c r="X357" s="7" t="s">
        <v>126</v>
      </c>
      <c r="Y357" s="7" t="n">
        <v>0</v>
      </c>
      <c r="Z357" s="7" t="n">
        <v>1</v>
      </c>
      <c r="AA357" s="7" t="str">
        <f aca="false">IF(Y357&gt;Z357,"Win",IF(Y357&lt;Z357,"Loss","Draw"))</f>
        <v>Loss</v>
      </c>
      <c r="AB357" s="7" t="s">
        <v>99</v>
      </c>
      <c r="AC357" s="7" t="s">
        <v>99</v>
      </c>
      <c r="AD357" s="7" t="s">
        <v>603</v>
      </c>
      <c r="AE357" s="7" t="s">
        <v>1314</v>
      </c>
      <c r="AF357" s="7" t="str">
        <f aca="false">IF(AD357&lt;AE357,AD357,AE357)</f>
        <v>Baby Dragon, Barbarian Barrel, Goblin Cage, Golden Knight, Golem, Ice Wizard, Lightning, Tornado</v>
      </c>
      <c r="AG357" s="7" t="str">
        <f aca="false">IF(AD357&lt;AE357,AE357,AD357)</f>
        <v>Cannon, Goblin Barrel, Ice Spirit, Mighty Miner, Princess, Rocket, Skeletons, The Log</v>
      </c>
      <c r="AH357" s="7" t="str">
        <f aca="false">IF(AD357=AF357,AA357,IF(AA357="Win","Loss",IF(AA357="Loss","Win","Draw")))</f>
        <v>Loss</v>
      </c>
      <c r="AI357" s="7" t="s">
        <v>297</v>
      </c>
    </row>
    <row r="358" customFormat="false" ht="15" hidden="false" customHeight="true" outlineLevel="0" collapsed="false">
      <c r="A358" s="7" t="s">
        <v>1312</v>
      </c>
      <c r="B358" s="7" t="n">
        <v>2</v>
      </c>
      <c r="C358" s="7" t="s">
        <v>1283</v>
      </c>
      <c r="D358" s="7" t="s">
        <v>727</v>
      </c>
      <c r="E358" s="7" t="s">
        <v>547</v>
      </c>
      <c r="F358" s="7" t="s">
        <v>548</v>
      </c>
      <c r="G358" s="7" t="s">
        <v>1315</v>
      </c>
      <c r="H358" s="7" t="s">
        <v>163</v>
      </c>
      <c r="I358" s="7" t="s">
        <v>203</v>
      </c>
      <c r="J358" s="7" t="s">
        <v>91</v>
      </c>
      <c r="K358" s="7" t="s">
        <v>208</v>
      </c>
      <c r="L358" s="7" t="s">
        <v>201</v>
      </c>
      <c r="M358" s="7" t="s">
        <v>157</v>
      </c>
      <c r="N358" s="7" t="s">
        <v>118</v>
      </c>
      <c r="O358" s="7" t="s">
        <v>249</v>
      </c>
      <c r="P358" s="7" t="s">
        <v>159</v>
      </c>
      <c r="Q358" s="7" t="s">
        <v>185</v>
      </c>
      <c r="R358" s="7" t="s">
        <v>186</v>
      </c>
      <c r="S358" s="7" t="s">
        <v>152</v>
      </c>
      <c r="T358" s="7" t="s">
        <v>117</v>
      </c>
      <c r="U358" s="7" t="s">
        <v>187</v>
      </c>
      <c r="V358" s="7" t="s">
        <v>111</v>
      </c>
      <c r="W358" s="7" t="s">
        <v>109</v>
      </c>
      <c r="X358" s="7" t="s">
        <v>188</v>
      </c>
      <c r="Y358" s="7" t="n">
        <v>1</v>
      </c>
      <c r="Z358" s="7" t="n">
        <v>0</v>
      </c>
      <c r="AA358" s="7" t="str">
        <f aca="false">IF(Y358&gt;Z358,"Win",IF(Y358&lt;Z358,"Loss","Draw"))</f>
        <v>Win</v>
      </c>
      <c r="AB358" s="7" t="s">
        <v>99</v>
      </c>
      <c r="AC358" s="7" t="s">
        <v>99</v>
      </c>
      <c r="AD358" s="7" t="s">
        <v>701</v>
      </c>
      <c r="AE358" s="7" t="s">
        <v>1316</v>
      </c>
      <c r="AF358" s="7" t="str">
        <f aca="false">IF(AD358&lt;AE358,AD358,AE358)</f>
        <v>Baby Dragon, Balloon, Executioner, Giant Skeleton, Miner, Tombstone, Tornado, Zap</v>
      </c>
      <c r="AG358" s="7" t="str">
        <f aca="false">IF(AD358&lt;AE358,AE358,AD358)</f>
        <v>Dart Goblin, Fire Spirit, Goblin Barrel, Goblins, Ice Spirit, Rocket, Valkyrie, Wall Breakers</v>
      </c>
      <c r="AH358" s="7" t="str">
        <f aca="false">IF(AD358=AF358,AA358,IF(AA358="Win","Loss",IF(AA358="Loss","Win","Draw")))</f>
        <v>Loss</v>
      </c>
      <c r="AI358" s="7" t="s">
        <v>297</v>
      </c>
    </row>
    <row r="359" customFormat="false" ht="15" hidden="false" customHeight="true" outlineLevel="0" collapsed="false">
      <c r="A359" s="7" t="s">
        <v>1312</v>
      </c>
      <c r="B359" s="7" t="n">
        <v>3</v>
      </c>
      <c r="C359" s="7" t="s">
        <v>1283</v>
      </c>
      <c r="D359" s="7" t="s">
        <v>727</v>
      </c>
      <c r="E359" s="7" t="s">
        <v>547</v>
      </c>
      <c r="F359" s="7" t="s">
        <v>548</v>
      </c>
      <c r="G359" s="7" t="s">
        <v>1317</v>
      </c>
      <c r="H359" s="7" t="s">
        <v>163</v>
      </c>
      <c r="I359" s="7" t="s">
        <v>82</v>
      </c>
      <c r="J359" s="7" t="s">
        <v>83</v>
      </c>
      <c r="K359" s="7" t="s">
        <v>84</v>
      </c>
      <c r="L359" s="7" t="s">
        <v>93</v>
      </c>
      <c r="M359" s="7" t="s">
        <v>150</v>
      </c>
      <c r="N359" s="7" t="s">
        <v>126</v>
      </c>
      <c r="O359" s="7" t="s">
        <v>89</v>
      </c>
      <c r="P359" s="7" t="s">
        <v>87</v>
      </c>
      <c r="Q359" s="7" t="s">
        <v>82</v>
      </c>
      <c r="R359" s="7" t="s">
        <v>83</v>
      </c>
      <c r="S359" s="7" t="s">
        <v>84</v>
      </c>
      <c r="T359" s="7" t="s">
        <v>150</v>
      </c>
      <c r="U359" s="7" t="s">
        <v>95</v>
      </c>
      <c r="V359" s="7" t="s">
        <v>85</v>
      </c>
      <c r="W359" s="7" t="s">
        <v>119</v>
      </c>
      <c r="X359" s="7" t="s">
        <v>97</v>
      </c>
      <c r="Y359" s="7" t="n">
        <v>1</v>
      </c>
      <c r="Z359" s="7" t="n">
        <v>0</v>
      </c>
      <c r="AA359" s="7" t="str">
        <f aca="false">IF(Y359&gt;Z359,"Win",IF(Y359&lt;Z359,"Loss","Draw"))</f>
        <v>Win</v>
      </c>
      <c r="AB359" s="7" t="s">
        <v>99</v>
      </c>
      <c r="AC359" s="7" t="s">
        <v>99</v>
      </c>
      <c r="AD359" s="7" t="s">
        <v>1318</v>
      </c>
      <c r="AE359" s="7" t="s">
        <v>1319</v>
      </c>
      <c r="AF359" s="7" t="str">
        <f aca="false">IF(AD359&lt;AE359,AD359,AE359)</f>
        <v>Archers, Barbarian Barrel, Electro Spirit, Goblin Hut, Lightning, Monk, Ronin, Royal Hogs</v>
      </c>
      <c r="AG359" s="7" t="str">
        <f aca="false">IF(AD359&lt;AE359,AE359,AD359)</f>
        <v>Archers, Electro Spirit, Fireball, Monk, Royal Hogs, Skeletons, Tesla, The Log</v>
      </c>
      <c r="AH359" s="7" t="str">
        <f aca="false">IF(AD359=AF359,AA359,IF(AA359="Win","Loss",IF(AA359="Loss","Win","Draw")))</f>
        <v>Loss</v>
      </c>
      <c r="AI359" s="7" t="s">
        <v>297</v>
      </c>
    </row>
    <row r="360" customFormat="false" ht="15" hidden="false" customHeight="true" outlineLevel="0" collapsed="false">
      <c r="A360" s="7" t="s">
        <v>1320</v>
      </c>
      <c r="B360" s="7" t="n">
        <v>1</v>
      </c>
      <c r="C360" s="7" t="s">
        <v>1283</v>
      </c>
      <c r="D360" s="7" t="s">
        <v>727</v>
      </c>
      <c r="E360" s="7" t="s">
        <v>547</v>
      </c>
      <c r="F360" s="7" t="s">
        <v>548</v>
      </c>
      <c r="G360" s="7" t="s">
        <v>1321</v>
      </c>
      <c r="H360" s="7" t="s">
        <v>163</v>
      </c>
      <c r="I360" s="7" t="s">
        <v>137</v>
      </c>
      <c r="J360" s="7" t="s">
        <v>108</v>
      </c>
      <c r="K360" s="7" t="s">
        <v>114</v>
      </c>
      <c r="L360" s="7" t="s">
        <v>242</v>
      </c>
      <c r="M360" s="7" t="s">
        <v>157</v>
      </c>
      <c r="N360" s="7" t="s">
        <v>126</v>
      </c>
      <c r="O360" s="7" t="s">
        <v>116</v>
      </c>
      <c r="P360" s="7" t="s">
        <v>87</v>
      </c>
      <c r="Q360" s="7" t="s">
        <v>129</v>
      </c>
      <c r="R360" s="7" t="s">
        <v>128</v>
      </c>
      <c r="S360" s="7" t="s">
        <v>127</v>
      </c>
      <c r="T360" s="7" t="s">
        <v>97</v>
      </c>
      <c r="U360" s="7" t="s">
        <v>130</v>
      </c>
      <c r="V360" s="7" t="s">
        <v>133</v>
      </c>
      <c r="W360" s="7" t="s">
        <v>132</v>
      </c>
      <c r="X360" s="7" t="s">
        <v>124</v>
      </c>
      <c r="Y360" s="7" t="n">
        <v>1</v>
      </c>
      <c r="Z360" s="7" t="n">
        <v>0</v>
      </c>
      <c r="AA360" s="7" t="str">
        <f aca="false">IF(Y360&gt;Z360,"Win",IF(Y360&lt;Z360,"Loss","Draw"))</f>
        <v>Win</v>
      </c>
      <c r="AB360" s="7" t="s">
        <v>99</v>
      </c>
      <c r="AC360" s="7" t="s">
        <v>99</v>
      </c>
      <c r="AD360" s="7" t="s">
        <v>1322</v>
      </c>
      <c r="AE360" s="7" t="s">
        <v>1323</v>
      </c>
      <c r="AF360" s="7" t="str">
        <f aca="false">IF(AD360&lt;AE360,AD360,AE360)</f>
        <v>Arrows, Battle Ram, Electro Wizard, Golden Knight, Mega Knight, Mother Witch, Ronin, Royal Ghost</v>
      </c>
      <c r="AG360" s="7" t="str">
        <f aca="false">IF(AD360&lt;AE360,AE360,AD360)</f>
        <v>Bomber, Dark Prince, Fire Spirit, Giant Snowball, Goblin Drill, Poison, Skeletons, Tesla</v>
      </c>
      <c r="AH360" s="7" t="str">
        <f aca="false">IF(AD360=AF360,AA360,IF(AA360="Win","Loss",IF(AA360="Loss","Win","Draw")))</f>
        <v>Loss</v>
      </c>
      <c r="AI360" s="7" t="s">
        <v>297</v>
      </c>
    </row>
    <row r="361" customFormat="false" ht="15" hidden="false" customHeight="true" outlineLevel="0" collapsed="false">
      <c r="A361" s="7" t="s">
        <v>1320</v>
      </c>
      <c r="B361" s="7" t="n">
        <v>2</v>
      </c>
      <c r="C361" s="7" t="s">
        <v>1283</v>
      </c>
      <c r="D361" s="7" t="s">
        <v>727</v>
      </c>
      <c r="E361" s="7" t="s">
        <v>547</v>
      </c>
      <c r="F361" s="7" t="s">
        <v>548</v>
      </c>
      <c r="G361" s="7" t="s">
        <v>1324</v>
      </c>
      <c r="H361" s="7" t="s">
        <v>163</v>
      </c>
      <c r="I361" s="7" t="s">
        <v>241</v>
      </c>
      <c r="J361" s="7" t="s">
        <v>186</v>
      </c>
      <c r="K361" s="7" t="s">
        <v>185</v>
      </c>
      <c r="L361" s="7" t="s">
        <v>187</v>
      </c>
      <c r="M361" s="7" t="s">
        <v>111</v>
      </c>
      <c r="N361" s="7" t="s">
        <v>88</v>
      </c>
      <c r="O361" s="7" t="s">
        <v>109</v>
      </c>
      <c r="P361" s="7" t="s">
        <v>234</v>
      </c>
      <c r="Q361" s="7" t="s">
        <v>109</v>
      </c>
      <c r="R361" s="7" t="s">
        <v>186</v>
      </c>
      <c r="S361" s="7" t="s">
        <v>284</v>
      </c>
      <c r="T361" s="7" t="s">
        <v>110</v>
      </c>
      <c r="U361" s="7" t="s">
        <v>193</v>
      </c>
      <c r="V361" s="7" t="s">
        <v>983</v>
      </c>
      <c r="W361" s="7" t="s">
        <v>93</v>
      </c>
      <c r="X361" s="7" t="s">
        <v>96</v>
      </c>
      <c r="Y361" s="7" t="n">
        <v>1</v>
      </c>
      <c r="Z361" s="7" t="n">
        <v>0</v>
      </c>
      <c r="AA361" s="7" t="str">
        <f aca="false">IF(Y361&gt;Z361,"Win",IF(Y361&lt;Z361,"Loss","Draw"))</f>
        <v>Win</v>
      </c>
      <c r="AB361" s="7" t="s">
        <v>99</v>
      </c>
      <c r="AC361" s="7" t="s">
        <v>99</v>
      </c>
      <c r="AD361" s="7" t="s">
        <v>363</v>
      </c>
      <c r="AE361" s="7" t="s">
        <v>1325</v>
      </c>
      <c r="AF361" s="7" t="str">
        <f aca="false">IF(AD361&lt;AE361,AD361,AE361)</f>
        <v>Balloon, Barbarians, Fireball, Guards, Inferno Dragon, Lava Hound, Minions, Zap</v>
      </c>
      <c r="AG361" s="7" t="str">
        <f aca="false">IF(AD361&lt;AE361,AE361,AD361)</f>
        <v>Balloon, Berserker, Bomb Tower, Executioner, Knight, Miner, Tornado, Zap</v>
      </c>
      <c r="AH361" s="7" t="str">
        <f aca="false">IF(AD361=AF361,AA361,IF(AA361="Win","Loss",IF(AA361="Loss","Win","Draw")))</f>
        <v>Loss</v>
      </c>
      <c r="AI361" s="7" t="s">
        <v>297</v>
      </c>
    </row>
    <row r="362" customFormat="false" ht="15" hidden="false" customHeight="true" outlineLevel="0" collapsed="false">
      <c r="A362" s="7" t="s">
        <v>1320</v>
      </c>
      <c r="B362" s="7" t="n">
        <v>3</v>
      </c>
      <c r="C362" s="7" t="s">
        <v>1283</v>
      </c>
      <c r="D362" s="7" t="s">
        <v>727</v>
      </c>
      <c r="E362" s="7" t="s">
        <v>547</v>
      </c>
      <c r="F362" s="7" t="s">
        <v>548</v>
      </c>
      <c r="G362" s="7" t="s">
        <v>1326</v>
      </c>
      <c r="H362" s="7" t="s">
        <v>163</v>
      </c>
      <c r="I362" s="7" t="s">
        <v>129</v>
      </c>
      <c r="J362" s="7" t="s">
        <v>128</v>
      </c>
      <c r="K362" s="7" t="s">
        <v>127</v>
      </c>
      <c r="L362" s="7" t="s">
        <v>131</v>
      </c>
      <c r="M362" s="7" t="s">
        <v>173</v>
      </c>
      <c r="N362" s="7" t="s">
        <v>133</v>
      </c>
      <c r="O362" s="7" t="s">
        <v>130</v>
      </c>
      <c r="P362" s="7" t="s">
        <v>97</v>
      </c>
      <c r="Q362" s="7" t="s">
        <v>233</v>
      </c>
      <c r="R362" s="7" t="s">
        <v>202</v>
      </c>
      <c r="S362" s="7" t="s">
        <v>201</v>
      </c>
      <c r="T362" s="7" t="s">
        <v>157</v>
      </c>
      <c r="U362" s="7" t="s">
        <v>111</v>
      </c>
      <c r="V362" s="7" t="s">
        <v>126</v>
      </c>
      <c r="W362" s="7" t="s">
        <v>89</v>
      </c>
      <c r="X362" s="7" t="s">
        <v>323</v>
      </c>
      <c r="Y362" s="7" t="n">
        <v>3</v>
      </c>
      <c r="Z362" s="7" t="n">
        <v>0</v>
      </c>
      <c r="AA362" s="7" t="str">
        <f aca="false">IF(Y362&gt;Z362,"Win",IF(Y362&lt;Z362,"Loss","Draw"))</f>
        <v>Win</v>
      </c>
      <c r="AB362" s="7" t="s">
        <v>99</v>
      </c>
      <c r="AC362" s="7" t="s">
        <v>99</v>
      </c>
      <c r="AD362" s="7" t="s">
        <v>503</v>
      </c>
      <c r="AE362" s="7" t="s">
        <v>1327</v>
      </c>
      <c r="AF362" s="7" t="str">
        <f aca="false">IF(AD362&lt;AE362,AD362,AE362)</f>
        <v>Arrows, Bandit, Battle Ram, Golden Knight, Mega Knight, Mother Witch, Ronin, Zappies</v>
      </c>
      <c r="AG362" s="7" t="str">
        <f aca="false">IF(AD362&lt;AE362,AE362,AD362)</f>
        <v>Bats, Fire Spirit, Magic Archer, Miner, Mini P.E.K.K.A, Skeletons, The Log, Wall Breakers</v>
      </c>
      <c r="AH362" s="7" t="str">
        <f aca="false">IF(AD362=AF362,AA362,IF(AA362="Win","Loss",IF(AA362="Loss","Win","Draw")))</f>
        <v>Win</v>
      </c>
      <c r="AI362" s="7" t="s">
        <v>297</v>
      </c>
    </row>
    <row r="363" customFormat="false" ht="15" hidden="false" customHeight="true" outlineLevel="0" collapsed="false">
      <c r="A363" s="7" t="s">
        <v>1328</v>
      </c>
      <c r="B363" s="7" t="n">
        <v>1</v>
      </c>
      <c r="C363" s="7" t="s">
        <v>1283</v>
      </c>
      <c r="D363" s="7" t="s">
        <v>727</v>
      </c>
      <c r="E363" s="7" t="s">
        <v>547</v>
      </c>
      <c r="F363" s="7" t="s">
        <v>548</v>
      </c>
      <c r="G363" s="7" t="s">
        <v>1329</v>
      </c>
      <c r="H363" s="7" t="s">
        <v>163</v>
      </c>
      <c r="I363" s="7" t="s">
        <v>129</v>
      </c>
      <c r="J363" s="7" t="s">
        <v>128</v>
      </c>
      <c r="K363" s="7" t="s">
        <v>127</v>
      </c>
      <c r="L363" s="7" t="s">
        <v>131</v>
      </c>
      <c r="M363" s="7" t="s">
        <v>173</v>
      </c>
      <c r="N363" s="7" t="s">
        <v>133</v>
      </c>
      <c r="O363" s="7" t="s">
        <v>130</v>
      </c>
      <c r="P363" s="7" t="s">
        <v>97</v>
      </c>
      <c r="Q363" s="7" t="s">
        <v>233</v>
      </c>
      <c r="R363" s="7" t="s">
        <v>202</v>
      </c>
      <c r="S363" s="7" t="s">
        <v>201</v>
      </c>
      <c r="T363" s="7" t="s">
        <v>157</v>
      </c>
      <c r="U363" s="7" t="s">
        <v>111</v>
      </c>
      <c r="V363" s="7" t="s">
        <v>126</v>
      </c>
      <c r="W363" s="7" t="s">
        <v>89</v>
      </c>
      <c r="X363" s="7" t="s">
        <v>234</v>
      </c>
      <c r="Y363" s="7" t="n">
        <v>1</v>
      </c>
      <c r="Z363" s="7" t="n">
        <v>0</v>
      </c>
      <c r="AA363" s="7" t="str">
        <f aca="false">IF(Y363&gt;Z363,"Win",IF(Y363&lt;Z363,"Loss","Draw"))</f>
        <v>Win</v>
      </c>
      <c r="AB363" s="7" t="s">
        <v>99</v>
      </c>
      <c r="AC363" s="7" t="s">
        <v>99</v>
      </c>
      <c r="AD363" s="7" t="s">
        <v>503</v>
      </c>
      <c r="AE363" s="7" t="s">
        <v>415</v>
      </c>
      <c r="AF363" s="7" t="str">
        <f aca="false">IF(AD363&lt;AE363,AD363,AE363)</f>
        <v>Arrows, Bandit, Battle Ram, Golden Knight, Mega Knight, Mother Witch, Ronin, Zappies</v>
      </c>
      <c r="AG363" s="7" t="str">
        <f aca="false">IF(AD363&lt;AE363,AE363,AD363)</f>
        <v>Bats, Bomb Tower, Fire Spirit, Magic Archer, Miner, Skeletons, The Log, Wall Breakers</v>
      </c>
      <c r="AH363" s="7" t="str">
        <f aca="false">IF(AD363=AF363,AA363,IF(AA363="Win","Loss",IF(AA363="Loss","Win","Draw")))</f>
        <v>Win</v>
      </c>
      <c r="AI363" s="7" t="s">
        <v>297</v>
      </c>
    </row>
    <row r="364" customFormat="false" ht="15" hidden="false" customHeight="true" outlineLevel="0" collapsed="false">
      <c r="A364" s="7" t="s">
        <v>1328</v>
      </c>
      <c r="B364" s="7" t="n">
        <v>2</v>
      </c>
      <c r="C364" s="7" t="s">
        <v>1283</v>
      </c>
      <c r="D364" s="7" t="s">
        <v>727</v>
      </c>
      <c r="E364" s="7" t="s">
        <v>547</v>
      </c>
      <c r="F364" s="7" t="s">
        <v>548</v>
      </c>
      <c r="G364" s="7" t="s">
        <v>1330</v>
      </c>
      <c r="H364" s="7" t="s">
        <v>163</v>
      </c>
      <c r="I364" s="7" t="s">
        <v>109</v>
      </c>
      <c r="J364" s="7" t="s">
        <v>188</v>
      </c>
      <c r="K364" s="7" t="s">
        <v>208</v>
      </c>
      <c r="L364" s="7" t="s">
        <v>110</v>
      </c>
      <c r="M364" s="7" t="s">
        <v>86</v>
      </c>
      <c r="N364" s="7" t="s">
        <v>88</v>
      </c>
      <c r="O364" s="7" t="s">
        <v>93</v>
      </c>
      <c r="P364" s="7" t="s">
        <v>112</v>
      </c>
      <c r="Q364" s="7" t="s">
        <v>407</v>
      </c>
      <c r="R364" s="7" t="s">
        <v>151</v>
      </c>
      <c r="S364" s="7" t="s">
        <v>87</v>
      </c>
      <c r="T364" s="7" t="s">
        <v>164</v>
      </c>
      <c r="U364" s="7" t="s">
        <v>165</v>
      </c>
      <c r="V364" s="7" t="s">
        <v>95</v>
      </c>
      <c r="W364" s="7" t="s">
        <v>150</v>
      </c>
      <c r="X364" s="7" t="s">
        <v>126</v>
      </c>
      <c r="Y364" s="7" t="n">
        <v>1</v>
      </c>
      <c r="Z364" s="7" t="n">
        <v>0</v>
      </c>
      <c r="AA364" s="7" t="str">
        <f aca="false">IF(Y364&gt;Z364,"Win",IF(Y364&lt;Z364,"Loss","Draw"))</f>
        <v>Win</v>
      </c>
      <c r="AB364" s="7" t="s">
        <v>99</v>
      </c>
      <c r="AC364" s="7" t="s">
        <v>99</v>
      </c>
      <c r="AD364" s="7" t="s">
        <v>368</v>
      </c>
      <c r="AE364" s="7" t="s">
        <v>662</v>
      </c>
      <c r="AF364" s="7" t="str">
        <f aca="false">IF(AD364&lt;AE364,AD364,AE364)</f>
        <v>Barbarian Barrel, Earthquake, Electro Spirit, Firecracker, Hog Rider, Mighty Miner, Skeletons, Tesla</v>
      </c>
      <c r="AG364" s="7" t="str">
        <f aca="false">IF(AD364&lt;AE364,AE364,AD364)</f>
        <v>Berserker, Fireball, Lava Hound, Skeleton Dragons, Spirit Empress, Tombstone, Valkyrie, Zap</v>
      </c>
      <c r="AH364" s="7" t="str">
        <f aca="false">IF(AD364=AF364,AA364,IF(AA364="Win","Loss",IF(AA364="Loss","Win","Draw")))</f>
        <v>Loss</v>
      </c>
      <c r="AI364" s="7" t="s">
        <v>297</v>
      </c>
    </row>
    <row r="365" customFormat="false" ht="15" hidden="false" customHeight="true" outlineLevel="0" collapsed="false">
      <c r="A365" s="7" t="s">
        <v>1328</v>
      </c>
      <c r="B365" s="7" t="n">
        <v>3</v>
      </c>
      <c r="C365" s="7" t="s">
        <v>1283</v>
      </c>
      <c r="D365" s="7" t="s">
        <v>727</v>
      </c>
      <c r="E365" s="7" t="s">
        <v>547</v>
      </c>
      <c r="F365" s="7" t="s">
        <v>548</v>
      </c>
      <c r="G365" s="7" t="s">
        <v>1331</v>
      </c>
      <c r="H365" s="7" t="s">
        <v>163</v>
      </c>
      <c r="I365" s="7" t="s">
        <v>84</v>
      </c>
      <c r="J365" s="7" t="s">
        <v>108</v>
      </c>
      <c r="K365" s="7" t="s">
        <v>114</v>
      </c>
      <c r="L365" s="7" t="s">
        <v>115</v>
      </c>
      <c r="M365" s="7" t="s">
        <v>118</v>
      </c>
      <c r="N365" s="7" t="s">
        <v>138</v>
      </c>
      <c r="O365" s="7" t="s">
        <v>116</v>
      </c>
      <c r="P365" s="7" t="s">
        <v>119</v>
      </c>
      <c r="Q365" s="7" t="s">
        <v>127</v>
      </c>
      <c r="R365" s="7" t="s">
        <v>219</v>
      </c>
      <c r="S365" s="7" t="s">
        <v>141</v>
      </c>
      <c r="T365" s="7" t="s">
        <v>117</v>
      </c>
      <c r="U365" s="7" t="s">
        <v>294</v>
      </c>
      <c r="V365" s="7" t="s">
        <v>143</v>
      </c>
      <c r="W365" s="7" t="s">
        <v>133</v>
      </c>
      <c r="X365" s="7" t="s">
        <v>173</v>
      </c>
      <c r="Y365" s="7" t="n">
        <v>1</v>
      </c>
      <c r="Z365" s="7" t="n">
        <v>0</v>
      </c>
      <c r="AA365" s="7" t="str">
        <f aca="false">IF(Y365&gt;Z365,"Win",IF(Y365&lt;Z365,"Loss","Draw"))</f>
        <v>Win</v>
      </c>
      <c r="AB365" s="7" t="s">
        <v>99</v>
      </c>
      <c r="AC365" s="7" t="s">
        <v>99</v>
      </c>
      <c r="AD365" s="7" t="s">
        <v>984</v>
      </c>
      <c r="AE365" s="7" t="s">
        <v>1332</v>
      </c>
      <c r="AF365" s="7" t="str">
        <f aca="false">IF(AD365&lt;AE365,AD365,AE365)</f>
        <v>Archers, Dark Prince, Giant Snowball, Goblin Demolisher, Goblin Hut, Graveyard, Ice Spirit, Poison</v>
      </c>
      <c r="AG365" s="7" t="str">
        <f aca="false">IF(AD365&lt;AE365,AE365,AD365)</f>
        <v>Battle Ram, Giant Skeleton, Heal Spirit, Lumberjack, Mother Witch, Vines, Wizard, Zappies</v>
      </c>
      <c r="AH365" s="7" t="str">
        <f aca="false">IF(AD365=AF365,AA365,IF(AA365="Win","Loss",IF(AA365="Loss","Win","Draw")))</f>
        <v>Win</v>
      </c>
      <c r="AI365" s="7" t="s">
        <v>297</v>
      </c>
    </row>
    <row r="366" customFormat="false" ht="15" hidden="false" customHeight="true" outlineLevel="0" collapsed="false">
      <c r="A366" s="7" t="s">
        <v>1333</v>
      </c>
      <c r="B366" s="7" t="n">
        <v>1</v>
      </c>
      <c r="C366" s="7" t="s">
        <v>1283</v>
      </c>
      <c r="D366" s="7" t="s">
        <v>727</v>
      </c>
      <c r="E366" s="7" t="s">
        <v>547</v>
      </c>
      <c r="F366" s="7" t="s">
        <v>548</v>
      </c>
      <c r="G366" s="7" t="s">
        <v>1334</v>
      </c>
      <c r="H366" s="7" t="s">
        <v>163</v>
      </c>
      <c r="I366" s="7" t="s">
        <v>201</v>
      </c>
      <c r="J366" s="7" t="s">
        <v>202</v>
      </c>
      <c r="K366" s="7" t="s">
        <v>233</v>
      </c>
      <c r="L366" s="7" t="s">
        <v>111</v>
      </c>
      <c r="M366" s="7" t="s">
        <v>157</v>
      </c>
      <c r="N366" s="7" t="s">
        <v>126</v>
      </c>
      <c r="O366" s="7" t="s">
        <v>89</v>
      </c>
      <c r="P366" s="7" t="s">
        <v>234</v>
      </c>
      <c r="Q366" s="7" t="s">
        <v>82</v>
      </c>
      <c r="R366" s="7" t="s">
        <v>202</v>
      </c>
      <c r="S366" s="7" t="s">
        <v>153</v>
      </c>
      <c r="T366" s="7" t="s">
        <v>86</v>
      </c>
      <c r="U366" s="7" t="s">
        <v>89</v>
      </c>
      <c r="V366" s="7" t="s">
        <v>118</v>
      </c>
      <c r="W366" s="7" t="s">
        <v>157</v>
      </c>
      <c r="X366" s="7" t="s">
        <v>85</v>
      </c>
      <c r="Y366" s="7" t="n">
        <v>1</v>
      </c>
      <c r="Z366" s="7" t="n">
        <v>0</v>
      </c>
      <c r="AA366" s="7" t="str">
        <f aca="false">IF(Y366&gt;Z366,"Win",IF(Y366&lt;Z366,"Loss","Draw"))</f>
        <v>Win</v>
      </c>
      <c r="AB366" s="7" t="s">
        <v>99</v>
      </c>
      <c r="AC366" s="7" t="s">
        <v>99</v>
      </c>
      <c r="AD366" s="7" t="s">
        <v>415</v>
      </c>
      <c r="AE366" s="7" t="s">
        <v>1335</v>
      </c>
      <c r="AF366" s="7" t="str">
        <f aca="false">IF(AD366&lt;AE366,AD366,AE366)</f>
        <v>Bats, Bomb Tower, Fire Spirit, Magic Archer, Miner, Skeletons, The Log, Wall Breakers</v>
      </c>
      <c r="AG366" s="7" t="str">
        <f aca="false">IF(AD366&lt;AE366,AE366,AD366)</f>
        <v>Cannon, Fire Spirit, Ice Spirit, Lightning, Magic Archer, Royal Hogs, Skeleton Dragons, The Log</v>
      </c>
      <c r="AH366" s="7" t="str">
        <f aca="false">IF(AD366=AF366,AA366,IF(AA366="Win","Loss",IF(AA366="Loss","Win","Draw")))</f>
        <v>Win</v>
      </c>
      <c r="AI366" s="7" t="s">
        <v>297</v>
      </c>
    </row>
    <row r="367" customFormat="false" ht="15" hidden="false" customHeight="true" outlineLevel="0" collapsed="false">
      <c r="A367" s="7" t="s">
        <v>1336</v>
      </c>
      <c r="B367" s="7" t="n">
        <v>1</v>
      </c>
      <c r="C367" s="7" t="s">
        <v>1283</v>
      </c>
      <c r="D367" s="7" t="s">
        <v>727</v>
      </c>
      <c r="E367" s="7" t="s">
        <v>547</v>
      </c>
      <c r="F367" s="7" t="s">
        <v>548</v>
      </c>
      <c r="G367" s="7" t="s">
        <v>1337</v>
      </c>
      <c r="H367" s="7" t="s">
        <v>163</v>
      </c>
      <c r="I367" s="7" t="s">
        <v>84</v>
      </c>
      <c r="J367" s="7" t="s">
        <v>158</v>
      </c>
      <c r="K367" s="7" t="s">
        <v>114</v>
      </c>
      <c r="L367" s="7" t="s">
        <v>126</v>
      </c>
      <c r="M367" s="7" t="s">
        <v>447</v>
      </c>
      <c r="N367" s="7" t="s">
        <v>173</v>
      </c>
      <c r="O367" s="7" t="s">
        <v>130</v>
      </c>
      <c r="P367" s="7" t="s">
        <v>115</v>
      </c>
      <c r="Q367" s="7" t="s">
        <v>107</v>
      </c>
      <c r="R367" s="7" t="s">
        <v>128</v>
      </c>
      <c r="S367" s="7" t="s">
        <v>152</v>
      </c>
      <c r="T367" s="7" t="s">
        <v>306</v>
      </c>
      <c r="U367" s="7" t="s">
        <v>85</v>
      </c>
      <c r="V367" s="7" t="s">
        <v>307</v>
      </c>
      <c r="W367" s="7" t="s">
        <v>187</v>
      </c>
      <c r="X367" s="7" t="s">
        <v>95</v>
      </c>
      <c r="Y367" s="7" t="n">
        <v>0</v>
      </c>
      <c r="Z367" s="7" t="n">
        <v>1</v>
      </c>
      <c r="AA367" s="7" t="str">
        <f aca="false">IF(Y367&gt;Z367,"Win",IF(Y367&lt;Z367,"Loss","Draw"))</f>
        <v>Loss</v>
      </c>
      <c r="AB367" s="7" t="s">
        <v>99</v>
      </c>
      <c r="AC367" s="7" t="s">
        <v>99</v>
      </c>
      <c r="AD367" s="7" t="s">
        <v>1338</v>
      </c>
      <c r="AE367" s="7" t="s">
        <v>603</v>
      </c>
      <c r="AF367" s="7" t="str">
        <f aca="false">IF(AD367&lt;AE367,AD367,AE367)</f>
        <v>Archers, Arrows, Bowler, Giant, Giant Snowball, Graveyard, Skeletons, Zappies</v>
      </c>
      <c r="AG367" s="7" t="str">
        <f aca="false">IF(AD367&lt;AE367,AE367,AD367)</f>
        <v>Baby Dragon, Barbarian Barrel, Goblin Cage, Golden Knight, Golem, Ice Wizard, Lightning, Tornado</v>
      </c>
      <c r="AH367" s="7" t="str">
        <f aca="false">IF(AD367=AF367,AA367,IF(AA367="Win","Loss",IF(AA367="Loss","Win","Draw")))</f>
        <v>Loss</v>
      </c>
      <c r="AI367" s="7" t="s">
        <v>297</v>
      </c>
    </row>
    <row r="368" customFormat="false" ht="15" hidden="false" customHeight="true" outlineLevel="0" collapsed="false">
      <c r="A368" s="7" t="s">
        <v>1336</v>
      </c>
      <c r="B368" s="7" t="n">
        <v>2</v>
      </c>
      <c r="C368" s="7" t="s">
        <v>1283</v>
      </c>
      <c r="D368" s="7" t="s">
        <v>727</v>
      </c>
      <c r="E368" s="7" t="s">
        <v>547</v>
      </c>
      <c r="F368" s="7" t="s">
        <v>548</v>
      </c>
      <c r="G368" s="7" t="s">
        <v>1339</v>
      </c>
      <c r="H368" s="7" t="s">
        <v>163</v>
      </c>
      <c r="I368" s="7" t="s">
        <v>141</v>
      </c>
      <c r="J368" s="7" t="s">
        <v>95</v>
      </c>
      <c r="K368" s="7" t="s">
        <v>107</v>
      </c>
      <c r="L368" s="7" t="s">
        <v>177</v>
      </c>
      <c r="M368" s="7" t="s">
        <v>178</v>
      </c>
      <c r="N368" s="7" t="s">
        <v>93</v>
      </c>
      <c r="O368" s="7" t="s">
        <v>150</v>
      </c>
      <c r="P368" s="7" t="s">
        <v>143</v>
      </c>
      <c r="Q368" s="7" t="s">
        <v>208</v>
      </c>
      <c r="R368" s="7" t="s">
        <v>91</v>
      </c>
      <c r="S368" s="7" t="s">
        <v>203</v>
      </c>
      <c r="T368" s="7" t="s">
        <v>159</v>
      </c>
      <c r="U368" s="7" t="s">
        <v>118</v>
      </c>
      <c r="V368" s="7" t="s">
        <v>157</v>
      </c>
      <c r="W368" s="7" t="s">
        <v>201</v>
      </c>
      <c r="X368" s="7" t="s">
        <v>249</v>
      </c>
      <c r="Y368" s="7" t="n">
        <v>0</v>
      </c>
      <c r="Z368" s="7" t="n">
        <v>1</v>
      </c>
      <c r="AA368" s="7" t="str">
        <f aca="false">IF(Y368&gt;Z368,"Win",IF(Y368&lt;Z368,"Loss","Draw"))</f>
        <v>Loss</v>
      </c>
      <c r="AB368" s="7" t="s">
        <v>99</v>
      </c>
      <c r="AC368" s="7" t="s">
        <v>99</v>
      </c>
      <c r="AD368" s="7" t="s">
        <v>180</v>
      </c>
      <c r="AE368" s="7" t="s">
        <v>701</v>
      </c>
      <c r="AF368" s="7" t="str">
        <f aca="false">IF(AD368&lt;AE368,AD368,AE368)</f>
        <v>Barbarian Barrel, Electro Spirit, Fireball, Goblin Cage, Heal Spirit, Lumberjack, Phoenix, Royal Giant</v>
      </c>
      <c r="AG368" s="7" t="str">
        <f aca="false">IF(AD368&lt;AE368,AE368,AD368)</f>
        <v>Dart Goblin, Fire Spirit, Goblin Barrel, Goblins, Ice Spirit, Rocket, Valkyrie, Wall Breakers</v>
      </c>
      <c r="AH368" s="7" t="str">
        <f aca="false">IF(AD368=AF368,AA368,IF(AA368="Win","Loss",IF(AA368="Loss","Win","Draw")))</f>
        <v>Loss</v>
      </c>
      <c r="AI368" s="7" t="s">
        <v>297</v>
      </c>
    </row>
    <row r="369" customFormat="false" ht="15" hidden="false" customHeight="true" outlineLevel="0" collapsed="false">
      <c r="A369" s="7" t="s">
        <v>1336</v>
      </c>
      <c r="B369" s="7" t="n">
        <v>3</v>
      </c>
      <c r="C369" s="7" t="s">
        <v>1283</v>
      </c>
      <c r="D369" s="7" t="s">
        <v>727</v>
      </c>
      <c r="E369" s="7" t="s">
        <v>547</v>
      </c>
      <c r="F369" s="7" t="s">
        <v>548</v>
      </c>
      <c r="G369" s="7" t="s">
        <v>1340</v>
      </c>
      <c r="H369" s="7" t="s">
        <v>163</v>
      </c>
      <c r="I369" s="7" t="s">
        <v>203</v>
      </c>
      <c r="J369" s="7" t="s">
        <v>202</v>
      </c>
      <c r="K369" s="7" t="s">
        <v>201</v>
      </c>
      <c r="L369" s="7" t="s">
        <v>88</v>
      </c>
      <c r="M369" s="7" t="s">
        <v>157</v>
      </c>
      <c r="N369" s="7" t="s">
        <v>118</v>
      </c>
      <c r="O369" s="7" t="s">
        <v>204</v>
      </c>
      <c r="P369" s="7" t="s">
        <v>87</v>
      </c>
      <c r="Q369" s="7" t="s">
        <v>114</v>
      </c>
      <c r="R369" s="7" t="s">
        <v>447</v>
      </c>
      <c r="S369" s="7" t="s">
        <v>172</v>
      </c>
      <c r="T369" s="7" t="s">
        <v>130</v>
      </c>
      <c r="U369" s="7" t="s">
        <v>115</v>
      </c>
      <c r="V369" s="7" t="s">
        <v>158</v>
      </c>
      <c r="W369" s="7" t="s">
        <v>440</v>
      </c>
      <c r="X369" s="7" t="s">
        <v>193</v>
      </c>
      <c r="Y369" s="7" t="n">
        <v>1</v>
      </c>
      <c r="Z369" s="7" t="n">
        <v>0</v>
      </c>
      <c r="AA369" s="7" t="str">
        <f aca="false">IF(Y369&gt;Z369,"Win",IF(Y369&lt;Z369,"Loss","Draw"))</f>
        <v>Win</v>
      </c>
      <c r="AB369" s="7" t="s">
        <v>99</v>
      </c>
      <c r="AC369" s="7" t="s">
        <v>99</v>
      </c>
      <c r="AD369" s="7" t="s">
        <v>206</v>
      </c>
      <c r="AE369" s="7" t="s">
        <v>1341</v>
      </c>
      <c r="AF369" s="7" t="str">
        <f aca="false">IF(AD369&lt;AE369,AD369,AE369)</f>
        <v>Arrows, Bowler, Giant, Giant Snowball, Graveyard, Guards, Musketeer, Night Witch</v>
      </c>
      <c r="AG369" s="7" t="str">
        <f aca="false">IF(AD369&lt;AE369,AE369,AD369)</f>
        <v>Berserker, Fire Spirit, Goblin Barrel, Ice Spirit, Magic Archer, Royal Delivery, Tesla, Wall Breakers</v>
      </c>
      <c r="AH369" s="7" t="str">
        <f aca="false">IF(AD369=AF369,AA369,IF(AA369="Win","Loss",IF(AA369="Loss","Win","Draw")))</f>
        <v>Loss</v>
      </c>
      <c r="AI369" s="7" t="s">
        <v>297</v>
      </c>
    </row>
    <row r="370" customFormat="false" ht="15" hidden="false" customHeight="true" outlineLevel="0" collapsed="false">
      <c r="A370" s="7" t="s">
        <v>1342</v>
      </c>
      <c r="B370" s="7" t="n">
        <v>1</v>
      </c>
      <c r="C370" s="7" t="s">
        <v>1283</v>
      </c>
      <c r="D370" s="7" t="s">
        <v>727</v>
      </c>
      <c r="E370" s="7" t="s">
        <v>547</v>
      </c>
      <c r="F370" s="7" t="s">
        <v>548</v>
      </c>
      <c r="G370" s="7" t="s">
        <v>1343</v>
      </c>
      <c r="H370" s="7" t="s">
        <v>163</v>
      </c>
      <c r="I370" s="7" t="s">
        <v>177</v>
      </c>
      <c r="J370" s="7" t="s">
        <v>95</v>
      </c>
      <c r="K370" s="7" t="s">
        <v>124</v>
      </c>
      <c r="L370" s="7" t="s">
        <v>215</v>
      </c>
      <c r="M370" s="7" t="s">
        <v>150</v>
      </c>
      <c r="N370" s="7" t="s">
        <v>126</v>
      </c>
      <c r="O370" s="7" t="s">
        <v>93</v>
      </c>
      <c r="P370" s="7" t="s">
        <v>257</v>
      </c>
      <c r="Q370" s="7" t="s">
        <v>208</v>
      </c>
      <c r="R370" s="7" t="s">
        <v>323</v>
      </c>
      <c r="S370" s="7" t="s">
        <v>152</v>
      </c>
      <c r="T370" s="7" t="s">
        <v>173</v>
      </c>
      <c r="U370" s="7" t="s">
        <v>449</v>
      </c>
      <c r="V370" s="7" t="s">
        <v>1344</v>
      </c>
      <c r="W370" s="7" t="s">
        <v>294</v>
      </c>
      <c r="X370" s="7" t="s">
        <v>306</v>
      </c>
      <c r="Y370" s="7" t="n">
        <v>1</v>
      </c>
      <c r="Z370" s="7" t="n">
        <v>0</v>
      </c>
      <c r="AA370" s="7" t="str">
        <f aca="false">IF(Y370&gt;Z370,"Win",IF(Y370&lt;Z370,"Loss","Draw"))</f>
        <v>Win</v>
      </c>
      <c r="AB370" s="7" t="s">
        <v>99</v>
      </c>
      <c r="AC370" s="7" t="s">
        <v>99</v>
      </c>
      <c r="AD370" s="7" t="s">
        <v>429</v>
      </c>
      <c r="AE370" s="7" t="s">
        <v>1345</v>
      </c>
      <c r="AF370" s="7" t="str">
        <f aca="false">IF(AD370&lt;AE370,AD370,AE370)</f>
        <v>Baby Dragon, Battle Healer, Elixir Collector, Golem, Mini P.E.K.K.A, Valkyrie, Vines, Zappies</v>
      </c>
      <c r="AG370" s="7" t="str">
        <f aca="false">IF(AD370&lt;AE370,AE370,AD370)</f>
        <v>Barbarian Barrel, Electro Spirit, Fireball, Fisherman, Hunter, Royal Ghost, Royal Giant, Skeletons</v>
      </c>
      <c r="AH370" s="7" t="str">
        <f aca="false">IF(AD370=AF370,AA370,IF(AA370="Win","Loss",IF(AA370="Loss","Win","Draw")))</f>
        <v>Loss</v>
      </c>
      <c r="AI370" s="7" t="s">
        <v>297</v>
      </c>
    </row>
    <row r="371" customFormat="false" ht="15" hidden="false" customHeight="true" outlineLevel="0" collapsed="false">
      <c r="A371" s="7" t="s">
        <v>1342</v>
      </c>
      <c r="B371" s="7" t="n">
        <v>2</v>
      </c>
      <c r="C371" s="7" t="s">
        <v>1283</v>
      </c>
      <c r="D371" s="7" t="s">
        <v>727</v>
      </c>
      <c r="E371" s="7" t="s">
        <v>547</v>
      </c>
      <c r="F371" s="7" t="s">
        <v>548</v>
      </c>
      <c r="G371" s="7" t="s">
        <v>1346</v>
      </c>
      <c r="H371" s="7" t="s">
        <v>163</v>
      </c>
      <c r="I371" s="7" t="s">
        <v>137</v>
      </c>
      <c r="J371" s="7" t="s">
        <v>241</v>
      </c>
      <c r="K371" s="7" t="s">
        <v>114</v>
      </c>
      <c r="L371" s="7" t="s">
        <v>138</v>
      </c>
      <c r="M371" s="7" t="s">
        <v>157</v>
      </c>
      <c r="N371" s="7" t="s">
        <v>88</v>
      </c>
      <c r="O371" s="7" t="s">
        <v>116</v>
      </c>
      <c r="P371" s="7" t="s">
        <v>87</v>
      </c>
      <c r="Q371" s="7" t="s">
        <v>82</v>
      </c>
      <c r="R371" s="7" t="s">
        <v>202</v>
      </c>
      <c r="S371" s="7" t="s">
        <v>124</v>
      </c>
      <c r="T371" s="7" t="s">
        <v>187</v>
      </c>
      <c r="U371" s="7" t="s">
        <v>117</v>
      </c>
      <c r="V371" s="7" t="s">
        <v>126</v>
      </c>
      <c r="W371" s="7" t="s">
        <v>89</v>
      </c>
      <c r="X371" s="7" t="s">
        <v>86</v>
      </c>
      <c r="Y371" s="7" t="n">
        <v>1</v>
      </c>
      <c r="Z371" s="7" t="n">
        <v>0</v>
      </c>
      <c r="AA371" s="7" t="str">
        <f aca="false">IF(Y371&gt;Z371,"Win",IF(Y371&lt;Z371,"Loss","Draw"))</f>
        <v>Win</v>
      </c>
      <c r="AB371" s="7" t="s">
        <v>99</v>
      </c>
      <c r="AC371" s="7" t="s">
        <v>99</v>
      </c>
      <c r="AD371" s="7" t="s">
        <v>1347</v>
      </c>
      <c r="AE371" s="7" t="s">
        <v>1348</v>
      </c>
      <c r="AF371" s="7" t="str">
        <f aca="false">IF(AD371&lt;AE371,AD371,AE371)</f>
        <v>Berserker, Fire Spirit, Giant Snowball, Goblin Demolisher, Goblin Drill, Knight, Poison, Tesla</v>
      </c>
      <c r="AG371" s="7" t="str">
        <f aca="false">IF(AD371&lt;AE371,AE371,AD371)</f>
        <v>Giant Skeleton, Magic Archer, Royal Ghost, Royal Hogs, Skeleton Dragons, Skeletons, The Log, Tornado</v>
      </c>
      <c r="AH371" s="7" t="str">
        <f aca="false">IF(AD371=AF371,AA371,IF(AA371="Win","Loss",IF(AA371="Loss","Win","Draw")))</f>
        <v>Win</v>
      </c>
      <c r="AI371" s="7" t="s">
        <v>297</v>
      </c>
    </row>
    <row r="372" customFormat="false" ht="15" hidden="false" customHeight="true" outlineLevel="0" collapsed="false">
      <c r="A372" s="7" t="s">
        <v>1342</v>
      </c>
      <c r="B372" s="7" t="n">
        <v>3</v>
      </c>
      <c r="C372" s="7" t="s">
        <v>1283</v>
      </c>
      <c r="D372" s="7" t="s">
        <v>727</v>
      </c>
      <c r="E372" s="7" t="s">
        <v>547</v>
      </c>
      <c r="F372" s="7" t="s">
        <v>548</v>
      </c>
      <c r="G372" s="7" t="s">
        <v>1349</v>
      </c>
      <c r="H372" s="7" t="s">
        <v>163</v>
      </c>
      <c r="I372" s="7" t="s">
        <v>284</v>
      </c>
      <c r="J372" s="7" t="s">
        <v>128</v>
      </c>
      <c r="K372" s="7" t="s">
        <v>185</v>
      </c>
      <c r="L372" s="7" t="s">
        <v>173</v>
      </c>
      <c r="M372" s="7" t="s">
        <v>158</v>
      </c>
      <c r="N372" s="7" t="s">
        <v>785</v>
      </c>
      <c r="O372" s="7" t="s">
        <v>115</v>
      </c>
      <c r="P372" s="7" t="s">
        <v>187</v>
      </c>
      <c r="Q372" s="7" t="s">
        <v>137</v>
      </c>
      <c r="R372" s="7" t="s">
        <v>139</v>
      </c>
      <c r="S372" s="7" t="s">
        <v>114</v>
      </c>
      <c r="T372" s="7" t="s">
        <v>88</v>
      </c>
      <c r="U372" s="7" t="s">
        <v>116</v>
      </c>
      <c r="V372" s="7" t="s">
        <v>234</v>
      </c>
      <c r="W372" s="7" t="s">
        <v>157</v>
      </c>
      <c r="X372" s="7" t="s">
        <v>118</v>
      </c>
      <c r="Y372" s="7" t="n">
        <v>0</v>
      </c>
      <c r="Z372" s="7" t="n">
        <v>1</v>
      </c>
      <c r="AA372" s="7" t="str">
        <f aca="false">IF(Y372&gt;Z372,"Win",IF(Y372&lt;Z372,"Loss","Draw"))</f>
        <v>Loss</v>
      </c>
      <c r="AB372" s="7" t="s">
        <v>99</v>
      </c>
      <c r="AC372" s="7" t="s">
        <v>99</v>
      </c>
      <c r="AD372" s="7" t="s">
        <v>787</v>
      </c>
      <c r="AE372" s="7" t="s">
        <v>1350</v>
      </c>
      <c r="AF372" s="7" t="str">
        <f aca="false">IF(AD372&lt;AE372,AD372,AE372)</f>
        <v>Berserker, Bomb Tower, Fire Spirit, Giant Snowball, Goblin Drill, Ice Spirit, Mega Minion, Poison</v>
      </c>
      <c r="AG372" s="7" t="str">
        <f aca="false">IF(AD372&lt;AE372,AE372,AD372)</f>
        <v>Bowler, Executioner, Freeze, Golden Knight, Graveyard, Inferno Dragon, Tornado, Zappies</v>
      </c>
      <c r="AH372" s="7" t="str">
        <f aca="false">IF(AD372=AF372,AA372,IF(AA372="Win","Loss",IF(AA372="Loss","Win","Draw")))</f>
        <v>Win</v>
      </c>
      <c r="AI372" s="7" t="s">
        <v>297</v>
      </c>
    </row>
    <row r="373" customFormat="false" ht="15" hidden="false" customHeight="true" outlineLevel="0" collapsed="false">
      <c r="A373" s="7" t="s">
        <v>1351</v>
      </c>
      <c r="B373" s="7" t="n">
        <v>1</v>
      </c>
      <c r="C373" s="7" t="s">
        <v>1283</v>
      </c>
      <c r="D373" s="7" t="s">
        <v>727</v>
      </c>
      <c r="E373" s="7" t="s">
        <v>547</v>
      </c>
      <c r="F373" s="7" t="s">
        <v>548</v>
      </c>
      <c r="G373" s="7" t="s">
        <v>1352</v>
      </c>
      <c r="H373" s="7" t="s">
        <v>163</v>
      </c>
      <c r="I373" s="7" t="s">
        <v>82</v>
      </c>
      <c r="J373" s="7" t="s">
        <v>83</v>
      </c>
      <c r="K373" s="7" t="s">
        <v>84</v>
      </c>
      <c r="L373" s="7" t="s">
        <v>86</v>
      </c>
      <c r="M373" s="7" t="s">
        <v>150</v>
      </c>
      <c r="N373" s="7" t="s">
        <v>95</v>
      </c>
      <c r="O373" s="7" t="s">
        <v>93</v>
      </c>
      <c r="P373" s="7" t="s">
        <v>119</v>
      </c>
      <c r="Q373" s="7" t="s">
        <v>284</v>
      </c>
      <c r="R373" s="7" t="s">
        <v>128</v>
      </c>
      <c r="S373" s="7" t="s">
        <v>185</v>
      </c>
      <c r="T373" s="7" t="s">
        <v>173</v>
      </c>
      <c r="U373" s="7" t="s">
        <v>158</v>
      </c>
      <c r="V373" s="7" t="s">
        <v>785</v>
      </c>
      <c r="W373" s="7" t="s">
        <v>115</v>
      </c>
      <c r="X373" s="7" t="s">
        <v>187</v>
      </c>
      <c r="Y373" s="7" t="n">
        <v>3</v>
      </c>
      <c r="Z373" s="7" t="n">
        <v>0</v>
      </c>
      <c r="AA373" s="7" t="str">
        <f aca="false">IF(Y373&gt;Z373,"Win",IF(Y373&lt;Z373,"Loss","Draw"))</f>
        <v>Win</v>
      </c>
      <c r="AB373" s="7" t="s">
        <v>99</v>
      </c>
      <c r="AC373" s="7" t="s">
        <v>99</v>
      </c>
      <c r="AD373" s="7" t="s">
        <v>154</v>
      </c>
      <c r="AE373" s="7" t="s">
        <v>787</v>
      </c>
      <c r="AF373" s="7" t="str">
        <f aca="false">IF(AD373&lt;AE373,AD373,AE373)</f>
        <v>Archers, Barbarian Barrel, Electro Spirit, Fireball, Goblin Hut, Monk, Royal Hogs, Skeleton Dragons</v>
      </c>
      <c r="AG373" s="7" t="str">
        <f aca="false">IF(AD373&lt;AE373,AE373,AD373)</f>
        <v>Bowler, Executioner, Freeze, Golden Knight, Graveyard, Inferno Dragon, Tornado, Zappies</v>
      </c>
      <c r="AH373" s="7" t="str">
        <f aca="false">IF(AD373=AF373,AA373,IF(AA373="Win","Loss",IF(AA373="Loss","Win","Draw")))</f>
        <v>Win</v>
      </c>
      <c r="AI373" s="7" t="s">
        <v>297</v>
      </c>
    </row>
    <row r="374" customFormat="false" ht="15" hidden="false" customHeight="true" outlineLevel="0" collapsed="false">
      <c r="A374" s="7" t="s">
        <v>1351</v>
      </c>
      <c r="B374" s="7" t="n">
        <v>2</v>
      </c>
      <c r="C374" s="7" t="s">
        <v>1283</v>
      </c>
      <c r="D374" s="7" t="s">
        <v>727</v>
      </c>
      <c r="E374" s="7" t="s">
        <v>547</v>
      </c>
      <c r="F374" s="7" t="s">
        <v>548</v>
      </c>
      <c r="G374" s="7" t="s">
        <v>1353</v>
      </c>
      <c r="H374" s="7" t="s">
        <v>163</v>
      </c>
      <c r="I374" s="7" t="s">
        <v>129</v>
      </c>
      <c r="J374" s="7" t="s">
        <v>202</v>
      </c>
      <c r="K374" s="7" t="s">
        <v>87</v>
      </c>
      <c r="L374" s="7" t="s">
        <v>165</v>
      </c>
      <c r="M374" s="7" t="s">
        <v>118</v>
      </c>
      <c r="N374" s="7" t="s">
        <v>88</v>
      </c>
      <c r="O374" s="7" t="s">
        <v>85</v>
      </c>
      <c r="P374" s="7" t="s">
        <v>89</v>
      </c>
      <c r="Q374" s="7" t="s">
        <v>152</v>
      </c>
      <c r="R374" s="7" t="s">
        <v>151</v>
      </c>
      <c r="S374" s="7" t="s">
        <v>82</v>
      </c>
      <c r="T374" s="7" t="s">
        <v>126</v>
      </c>
      <c r="U374" s="7" t="s">
        <v>150</v>
      </c>
      <c r="V374" s="7" t="s">
        <v>89</v>
      </c>
      <c r="W374" s="7" t="s">
        <v>85</v>
      </c>
      <c r="X374" s="7" t="s">
        <v>153</v>
      </c>
      <c r="Y374" s="7" t="n">
        <v>0</v>
      </c>
      <c r="Z374" s="7" t="n">
        <v>1</v>
      </c>
      <c r="AA374" s="7" t="str">
        <f aca="false">IF(Y374&gt;Z374,"Win",IF(Y374&lt;Z374,"Loss","Draw"))</f>
        <v>Loss</v>
      </c>
      <c r="AB374" s="7" t="s">
        <v>99</v>
      </c>
      <c r="AC374" s="7" t="s">
        <v>99</v>
      </c>
      <c r="AD374" s="7" t="s">
        <v>1354</v>
      </c>
      <c r="AE374" s="7" t="s">
        <v>155</v>
      </c>
      <c r="AF374" s="7" t="str">
        <f aca="false">IF(AD374&lt;AE374,AD374,AE374)</f>
        <v>Baby Dragon, Cannon, Electro Spirit, Lightning, Mighty Miner, Royal Hogs, Skeletons, The Log</v>
      </c>
      <c r="AG374" s="7" t="str">
        <f aca="false">IF(AD374&lt;AE374,AE374,AD374)</f>
        <v>Berserker, Hog Rider, Ice Spirit, Lightning, Magic Archer, Mega Knight, Tesla, The Log</v>
      </c>
      <c r="AH374" s="7" t="str">
        <f aca="false">IF(AD374=AF374,AA374,IF(AA374="Win","Loss",IF(AA374="Loss","Win","Draw")))</f>
        <v>Win</v>
      </c>
      <c r="AI374" s="7" t="s">
        <v>297</v>
      </c>
    </row>
    <row r="375" customFormat="false" ht="15" hidden="false" customHeight="true" outlineLevel="0" collapsed="false">
      <c r="A375" s="7" t="s">
        <v>1351</v>
      </c>
      <c r="B375" s="7" t="n">
        <v>3</v>
      </c>
      <c r="C375" s="7" t="s">
        <v>1283</v>
      </c>
      <c r="D375" s="7" t="s">
        <v>727</v>
      </c>
      <c r="E375" s="7" t="s">
        <v>547</v>
      </c>
      <c r="F375" s="7" t="s">
        <v>548</v>
      </c>
      <c r="G375" s="7" t="s">
        <v>1355</v>
      </c>
      <c r="H375" s="7" t="s">
        <v>163</v>
      </c>
      <c r="I375" s="7" t="s">
        <v>448</v>
      </c>
      <c r="J375" s="7" t="s">
        <v>158</v>
      </c>
      <c r="K375" s="7" t="s">
        <v>114</v>
      </c>
      <c r="L375" s="7" t="s">
        <v>447</v>
      </c>
      <c r="M375" s="7" t="s">
        <v>96</v>
      </c>
      <c r="N375" s="7" t="s">
        <v>97</v>
      </c>
      <c r="O375" s="7" t="s">
        <v>130</v>
      </c>
      <c r="P375" s="7" t="s">
        <v>115</v>
      </c>
      <c r="Q375" s="7" t="s">
        <v>127</v>
      </c>
      <c r="R375" s="7" t="s">
        <v>140</v>
      </c>
      <c r="S375" s="7" t="s">
        <v>141</v>
      </c>
      <c r="T375" s="7" t="s">
        <v>95</v>
      </c>
      <c r="U375" s="7" t="s">
        <v>449</v>
      </c>
      <c r="V375" s="7" t="s">
        <v>143</v>
      </c>
      <c r="W375" s="7" t="s">
        <v>142</v>
      </c>
      <c r="X375" s="7" t="s">
        <v>131</v>
      </c>
      <c r="Y375" s="7" t="n">
        <v>2</v>
      </c>
      <c r="Z375" s="7" t="n">
        <v>1</v>
      </c>
      <c r="AA375" s="7" t="str">
        <f aca="false">IF(Y375&gt;Z375,"Win",IF(Y375&lt;Z375,"Loss","Draw"))</f>
        <v>Win</v>
      </c>
      <c r="AB375" s="7" t="s">
        <v>99</v>
      </c>
      <c r="AC375" s="7" t="s">
        <v>99</v>
      </c>
      <c r="AD375" s="7" t="s">
        <v>483</v>
      </c>
      <c r="AE375" s="7" t="s">
        <v>1356</v>
      </c>
      <c r="AF375" s="7" t="str">
        <f aca="false">IF(AD375&lt;AE375,AD375,AE375)</f>
        <v>Arrows, Bowler, Giant, Giant Snowball, Graveyard, Minions, Ronin, Witch</v>
      </c>
      <c r="AG375" s="7" t="str">
        <f aca="false">IF(AD375&lt;AE375,AE375,AD375)</f>
        <v>Bandit, Barbarian Barrel, Battle Ram, Elixir Collector, Heal Spirit, Ice Golem, Lumberjack, Three Musketeers</v>
      </c>
      <c r="AH375" s="7" t="str">
        <f aca="false">IF(AD375=AF375,AA375,IF(AA375="Win","Loss",IF(AA375="Loss","Win","Draw")))</f>
        <v>Win</v>
      </c>
      <c r="AI375" s="7" t="s">
        <v>297</v>
      </c>
    </row>
    <row r="376" customFormat="false" ht="15" hidden="false" customHeight="true" outlineLevel="0" collapsed="false">
      <c r="A376" s="5" t="s">
        <v>1357</v>
      </c>
      <c r="B376" s="5" t="n">
        <v>1</v>
      </c>
      <c r="C376" s="5" t="s">
        <v>1283</v>
      </c>
      <c r="D376" s="5" t="s">
        <v>727</v>
      </c>
      <c r="E376" s="6" t="s">
        <v>558</v>
      </c>
      <c r="F376" s="5" t="s">
        <v>559</v>
      </c>
      <c r="G376" s="5" t="s">
        <v>1358</v>
      </c>
      <c r="H376" s="5" t="s">
        <v>163</v>
      </c>
      <c r="I376" s="5" t="s">
        <v>208</v>
      </c>
      <c r="J376" s="5" t="s">
        <v>139</v>
      </c>
      <c r="K376" s="5" t="s">
        <v>109</v>
      </c>
      <c r="L376" s="5" t="s">
        <v>110</v>
      </c>
      <c r="M376" s="5" t="s">
        <v>112</v>
      </c>
      <c r="N376" s="5" t="s">
        <v>93</v>
      </c>
      <c r="O376" s="5" t="s">
        <v>126</v>
      </c>
      <c r="P376" s="5" t="s">
        <v>188</v>
      </c>
      <c r="Q376" s="5" t="s">
        <v>84</v>
      </c>
      <c r="R376" s="5" t="s">
        <v>241</v>
      </c>
      <c r="S376" s="5" t="s">
        <v>87</v>
      </c>
      <c r="T376" s="5" t="s">
        <v>126</v>
      </c>
      <c r="U376" s="5" t="s">
        <v>150</v>
      </c>
      <c r="V376" s="5" t="s">
        <v>249</v>
      </c>
      <c r="W376" s="5" t="s">
        <v>89</v>
      </c>
      <c r="X376" s="5" t="s">
        <v>455</v>
      </c>
      <c r="Y376" s="5" t="n">
        <v>1</v>
      </c>
      <c r="Z376" s="5" t="n">
        <v>0</v>
      </c>
      <c r="AA376" s="5" t="str">
        <f aca="false">IF(Y376&gt;Z376,"Win",IF(Y376&lt;Z376,"Loss","Draw"))</f>
        <v>Win</v>
      </c>
      <c r="AB376" s="5" t="s">
        <v>98</v>
      </c>
      <c r="AC376" s="5" t="s">
        <v>99</v>
      </c>
      <c r="AD376" s="5" t="s">
        <v>1359</v>
      </c>
      <c r="AE376" s="5" t="s">
        <v>1360</v>
      </c>
      <c r="AF376" s="5" t="str">
        <f aca="false">IF(AD376&lt;AE376,AD376,AE376)</f>
        <v>Archers, Electro Spirit, Knight, Rocket, Skeletons, Tesla, The Log, X-Bow</v>
      </c>
      <c r="AG376" s="5" t="str">
        <f aca="false">IF(AD376&lt;AE376,AE376,AD376)</f>
        <v>Fireball, Lava Hound, Mega Minion, Skeletons, Spirit Empress, Tombstone, Valkyrie, Zap</v>
      </c>
      <c r="AH376" s="5" t="str">
        <f aca="false">IF(AD376=AF376,AA376,IF(AA376="Win","Loss",IF(AA376="Loss","Win","Draw")))</f>
        <v>Loss</v>
      </c>
      <c r="AI376" s="5" t="s">
        <v>297</v>
      </c>
    </row>
    <row r="377" customFormat="false" ht="15" hidden="false" customHeight="true" outlineLevel="0" collapsed="false">
      <c r="A377" s="5" t="s">
        <v>1357</v>
      </c>
      <c r="B377" s="5" t="n">
        <v>2</v>
      </c>
      <c r="C377" s="5" t="s">
        <v>1283</v>
      </c>
      <c r="D377" s="5" t="s">
        <v>727</v>
      </c>
      <c r="E377" s="6" t="s">
        <v>558</v>
      </c>
      <c r="F377" s="5" t="s">
        <v>559</v>
      </c>
      <c r="G377" s="5" t="s">
        <v>1361</v>
      </c>
      <c r="H377" s="5" t="s">
        <v>163</v>
      </c>
      <c r="I377" s="5" t="s">
        <v>448</v>
      </c>
      <c r="J377" s="5" t="s">
        <v>95</v>
      </c>
      <c r="K377" s="5" t="s">
        <v>87</v>
      </c>
      <c r="L377" s="5" t="s">
        <v>115</v>
      </c>
      <c r="M377" s="5" t="s">
        <v>118</v>
      </c>
      <c r="N377" s="5" t="s">
        <v>88</v>
      </c>
      <c r="O377" s="5" t="s">
        <v>116</v>
      </c>
      <c r="P377" s="5" t="s">
        <v>241</v>
      </c>
      <c r="Q377" s="5" t="s">
        <v>185</v>
      </c>
      <c r="R377" s="5" t="s">
        <v>186</v>
      </c>
      <c r="S377" s="5" t="s">
        <v>129</v>
      </c>
      <c r="T377" s="5" t="s">
        <v>187</v>
      </c>
      <c r="U377" s="5" t="s">
        <v>109</v>
      </c>
      <c r="V377" s="5" t="s">
        <v>153</v>
      </c>
      <c r="W377" s="5" t="s">
        <v>111</v>
      </c>
      <c r="X377" s="5" t="s">
        <v>88</v>
      </c>
      <c r="Y377" s="5" t="n">
        <v>1</v>
      </c>
      <c r="Z377" s="5" t="n">
        <v>0</v>
      </c>
      <c r="AA377" s="5" t="str">
        <f aca="false">IF(Y377&gt;Z377,"Win",IF(Y377&lt;Z377,"Loss","Draw"))</f>
        <v>Win</v>
      </c>
      <c r="AB377" s="5" t="s">
        <v>98</v>
      </c>
      <c r="AC377" s="5" t="s">
        <v>99</v>
      </c>
      <c r="AD377" s="5" t="s">
        <v>1362</v>
      </c>
      <c r="AE377" s="5" t="s">
        <v>1363</v>
      </c>
      <c r="AF377" s="5" t="str">
        <f aca="false">IF(AD377&lt;AE377,AD377,AE377)</f>
        <v>Balloon, Berserker, Cannon, Executioner, Mega Knight, Miner, Tornado, Zap</v>
      </c>
      <c r="AG377" s="5" t="str">
        <f aca="false">IF(AD377&lt;AE377,AE377,AD377)</f>
        <v>Barbarian Barrel, Berserker, Graveyard, Ice Spirit, Knight, Poison, Tesla, Witch</v>
      </c>
      <c r="AH377" s="5" t="str">
        <f aca="false">IF(AD377=AF377,AA377,IF(AA377="Win","Loss",IF(AA377="Loss","Win","Draw")))</f>
        <v>Loss</v>
      </c>
      <c r="AI377" s="5" t="s">
        <v>297</v>
      </c>
    </row>
    <row r="378" customFormat="false" ht="15" hidden="false" customHeight="true" outlineLevel="0" collapsed="false">
      <c r="A378" s="5" t="s">
        <v>1357</v>
      </c>
      <c r="B378" s="5" t="n">
        <v>3</v>
      </c>
      <c r="C378" s="5" t="s">
        <v>1283</v>
      </c>
      <c r="D378" s="5" t="s">
        <v>727</v>
      </c>
      <c r="E378" s="6" t="s">
        <v>558</v>
      </c>
      <c r="F378" s="5" t="s">
        <v>559</v>
      </c>
      <c r="G378" s="5" t="s">
        <v>1364</v>
      </c>
      <c r="H378" s="5" t="s">
        <v>163</v>
      </c>
      <c r="I378" s="5" t="s">
        <v>203</v>
      </c>
      <c r="J378" s="5" t="s">
        <v>202</v>
      </c>
      <c r="K378" s="5" t="s">
        <v>201</v>
      </c>
      <c r="L378" s="5" t="s">
        <v>97</v>
      </c>
      <c r="M378" s="5" t="s">
        <v>157</v>
      </c>
      <c r="N378" s="5" t="s">
        <v>150</v>
      </c>
      <c r="O378" s="5" t="s">
        <v>204</v>
      </c>
      <c r="P378" s="5" t="s">
        <v>153</v>
      </c>
      <c r="Q378" s="5" t="s">
        <v>177</v>
      </c>
      <c r="R378" s="5" t="s">
        <v>188</v>
      </c>
      <c r="S378" s="5" t="s">
        <v>83</v>
      </c>
      <c r="T378" s="5" t="s">
        <v>133</v>
      </c>
      <c r="U378" s="5" t="s">
        <v>215</v>
      </c>
      <c r="V378" s="5" t="s">
        <v>93</v>
      </c>
      <c r="W378" s="5" t="s">
        <v>86</v>
      </c>
      <c r="X378" s="5" t="s">
        <v>95</v>
      </c>
      <c r="Y378" s="5" t="n">
        <v>1</v>
      </c>
      <c r="Z378" s="5" t="n">
        <v>0</v>
      </c>
      <c r="AA378" s="5" t="str">
        <f aca="false">IF(Y378&gt;Z378,"Win",IF(Y378&lt;Z378,"Loss","Draw"))</f>
        <v>Win</v>
      </c>
      <c r="AB378" s="5" t="s">
        <v>98</v>
      </c>
      <c r="AC378" s="5" t="s">
        <v>99</v>
      </c>
      <c r="AD378" s="5" t="s">
        <v>1365</v>
      </c>
      <c r="AE378" s="5" t="s">
        <v>217</v>
      </c>
      <c r="AF378" s="5" t="str">
        <f aca="false">IF(AD378&lt;AE378,AD378,AE378)</f>
        <v>Barbarian Barrel, Fireball, Fisherman, Monk, Mother Witch, Royal Giant, Skeleton Dragons, Tombstone</v>
      </c>
      <c r="AG378" s="5" t="str">
        <f aca="false">IF(AD378&lt;AE378,AE378,AD378)</f>
        <v>Cannon, Electro Spirit, Fire Spirit, Goblin Barrel, Magic Archer, Ronin, Royal Delivery, Wall Breakers</v>
      </c>
      <c r="AH378" s="5" t="str">
        <f aca="false">IF(AD378=AF378,AA378,IF(AA378="Win","Loss",IF(AA378="Loss","Win","Draw")))</f>
        <v>Loss</v>
      </c>
      <c r="AI378" s="5" t="s">
        <v>297</v>
      </c>
    </row>
    <row r="379" customFormat="false" ht="15" hidden="false" customHeight="true" outlineLevel="0" collapsed="false">
      <c r="A379" s="7" t="s">
        <v>1366</v>
      </c>
      <c r="B379" s="7" t="n">
        <v>1</v>
      </c>
      <c r="C379" s="7" t="s">
        <v>1283</v>
      </c>
      <c r="D379" s="7" t="s">
        <v>727</v>
      </c>
      <c r="E379" s="8" t="s">
        <v>558</v>
      </c>
      <c r="F379" s="7" t="s">
        <v>559</v>
      </c>
      <c r="G379" s="7" t="s">
        <v>1367</v>
      </c>
      <c r="H379" s="7" t="s">
        <v>163</v>
      </c>
      <c r="I379" s="7" t="s">
        <v>90</v>
      </c>
      <c r="J379" s="7" t="s">
        <v>158</v>
      </c>
      <c r="K379" s="7" t="s">
        <v>92</v>
      </c>
      <c r="L379" s="7" t="s">
        <v>96</v>
      </c>
      <c r="M379" s="7" t="s">
        <v>150</v>
      </c>
      <c r="N379" s="7" t="s">
        <v>88</v>
      </c>
      <c r="O379" s="7" t="s">
        <v>93</v>
      </c>
      <c r="P379" s="7" t="s">
        <v>94</v>
      </c>
      <c r="Q379" s="7" t="s">
        <v>203</v>
      </c>
      <c r="R379" s="7" t="s">
        <v>202</v>
      </c>
      <c r="S379" s="7" t="s">
        <v>201</v>
      </c>
      <c r="T379" s="7" t="s">
        <v>97</v>
      </c>
      <c r="U379" s="7" t="s">
        <v>157</v>
      </c>
      <c r="V379" s="7" t="s">
        <v>150</v>
      </c>
      <c r="W379" s="7" t="s">
        <v>204</v>
      </c>
      <c r="X379" s="7" t="s">
        <v>153</v>
      </c>
      <c r="Y379" s="7" t="n">
        <v>1</v>
      </c>
      <c r="Z379" s="7" t="n">
        <v>0</v>
      </c>
      <c r="AA379" s="7" t="str">
        <f aca="false">IF(Y379&gt;Z379,"Win",IF(Y379&lt;Z379,"Loss","Draw"))</f>
        <v>Win</v>
      </c>
      <c r="AB379" s="7" t="s">
        <v>99</v>
      </c>
      <c r="AC379" s="7" t="s">
        <v>99</v>
      </c>
      <c r="AD379" s="7" t="s">
        <v>605</v>
      </c>
      <c r="AE379" s="7" t="s">
        <v>1365</v>
      </c>
      <c r="AF379" s="7" t="str">
        <f aca="false">IF(AD379&lt;AE379,AD379,AE379)</f>
        <v>Berserker, Bowler, Electro Spirit, Fireball, Minions, Mortar, Rascals, Skeleton Barrel</v>
      </c>
      <c r="AG379" s="7" t="str">
        <f aca="false">IF(AD379&lt;AE379,AE379,AD379)</f>
        <v>Cannon, Electro Spirit, Fire Spirit, Goblin Barrel, Magic Archer, Ronin, Royal Delivery, Wall Breakers</v>
      </c>
      <c r="AH379" s="7" t="str">
        <f aca="false">IF(AD379=AF379,AA379,IF(AA379="Win","Loss",IF(AA379="Loss","Win","Draw")))</f>
        <v>Win</v>
      </c>
      <c r="AI379" s="7" t="s">
        <v>297</v>
      </c>
    </row>
    <row r="380" customFormat="false" ht="15" hidden="false" customHeight="true" outlineLevel="0" collapsed="false">
      <c r="A380" s="7" t="s">
        <v>1366</v>
      </c>
      <c r="B380" s="7" t="n">
        <v>2</v>
      </c>
      <c r="C380" s="7" t="s">
        <v>1283</v>
      </c>
      <c r="D380" s="7" t="s">
        <v>727</v>
      </c>
      <c r="E380" s="8" t="s">
        <v>558</v>
      </c>
      <c r="F380" s="7" t="s">
        <v>559</v>
      </c>
      <c r="G380" s="7" t="s">
        <v>1368</v>
      </c>
      <c r="H380" s="7" t="s">
        <v>163</v>
      </c>
      <c r="I380" s="7" t="s">
        <v>153</v>
      </c>
      <c r="J380" s="7" t="s">
        <v>241</v>
      </c>
      <c r="K380" s="7" t="s">
        <v>114</v>
      </c>
      <c r="L380" s="7" t="s">
        <v>137</v>
      </c>
      <c r="M380" s="7" t="s">
        <v>157</v>
      </c>
      <c r="N380" s="7" t="s">
        <v>126</v>
      </c>
      <c r="O380" s="7" t="s">
        <v>249</v>
      </c>
      <c r="P380" s="7" t="s">
        <v>242</v>
      </c>
      <c r="Q380" s="7" t="s">
        <v>84</v>
      </c>
      <c r="R380" s="7" t="s">
        <v>241</v>
      </c>
      <c r="S380" s="7" t="s">
        <v>114</v>
      </c>
      <c r="T380" s="7" t="s">
        <v>115</v>
      </c>
      <c r="U380" s="7" t="s">
        <v>138</v>
      </c>
      <c r="V380" s="7" t="s">
        <v>116</v>
      </c>
      <c r="W380" s="7" t="s">
        <v>119</v>
      </c>
      <c r="X380" s="7" t="s">
        <v>118</v>
      </c>
      <c r="Y380" s="7" t="n">
        <v>1</v>
      </c>
      <c r="Z380" s="7" t="n">
        <v>0</v>
      </c>
      <c r="AA380" s="7" t="str">
        <f aca="false">IF(Y380&gt;Z380,"Win",IF(Y380&lt;Z380,"Loss","Draw"))</f>
        <v>Win</v>
      </c>
      <c r="AB380" s="7" t="s">
        <v>99</v>
      </c>
      <c r="AC380" s="7" t="s">
        <v>99</v>
      </c>
      <c r="AD380" s="7" t="s">
        <v>958</v>
      </c>
      <c r="AE380" s="7" t="s">
        <v>1369</v>
      </c>
      <c r="AF380" s="7" t="str">
        <f aca="false">IF(AD380&lt;AE380,AD380,AE380)</f>
        <v>Archers, Giant Snowball, Goblin Demolisher, Goblin Hut, Graveyard, Ice Spirit, Knight, Poison</v>
      </c>
      <c r="AG380" s="7" t="str">
        <f aca="false">IF(AD380&lt;AE380,AE380,AD380)</f>
        <v>Bomber, Cannon, Fire Spirit, Giant Snowball, Goblin Drill, Knight, Rocket, Skeletons</v>
      </c>
      <c r="AH380" s="7" t="str">
        <f aca="false">IF(AD380=AF380,AA380,IF(AA380="Win","Loss",IF(AA380="Loss","Win","Draw")))</f>
        <v>Loss</v>
      </c>
      <c r="AI380" s="7" t="s">
        <v>297</v>
      </c>
    </row>
    <row r="381" customFormat="false" ht="15" hidden="false" customHeight="true" outlineLevel="0" collapsed="false">
      <c r="A381" s="7" t="s">
        <v>1366</v>
      </c>
      <c r="B381" s="7" t="n">
        <v>3</v>
      </c>
      <c r="C381" s="7" t="s">
        <v>1283</v>
      </c>
      <c r="D381" s="7" t="s">
        <v>727</v>
      </c>
      <c r="E381" s="8" t="s">
        <v>558</v>
      </c>
      <c r="F381" s="7" t="s">
        <v>559</v>
      </c>
      <c r="G381" s="7" t="s">
        <v>1370</v>
      </c>
      <c r="H381" s="7" t="s">
        <v>163</v>
      </c>
      <c r="I381" s="7" t="s">
        <v>185</v>
      </c>
      <c r="J381" s="7" t="s">
        <v>186</v>
      </c>
      <c r="K381" s="7" t="s">
        <v>109</v>
      </c>
      <c r="L381" s="7" t="s">
        <v>117</v>
      </c>
      <c r="M381" s="7" t="s">
        <v>111</v>
      </c>
      <c r="N381" s="7" t="s">
        <v>188</v>
      </c>
      <c r="O381" s="7" t="s">
        <v>187</v>
      </c>
      <c r="P381" s="7" t="s">
        <v>173</v>
      </c>
      <c r="Q381" s="7" t="s">
        <v>113</v>
      </c>
      <c r="R381" s="7" t="s">
        <v>83</v>
      </c>
      <c r="S381" s="7" t="s">
        <v>87</v>
      </c>
      <c r="T381" s="7" t="s">
        <v>165</v>
      </c>
      <c r="U381" s="7" t="s">
        <v>85</v>
      </c>
      <c r="V381" s="7" t="s">
        <v>126</v>
      </c>
      <c r="W381" s="7" t="s">
        <v>95</v>
      </c>
      <c r="X381" s="7" t="s">
        <v>88</v>
      </c>
      <c r="Y381" s="7" t="n">
        <v>1</v>
      </c>
      <c r="Z381" s="7" t="n">
        <v>0</v>
      </c>
      <c r="AA381" s="7" t="str">
        <f aca="false">IF(Y381&gt;Z381,"Win",IF(Y381&lt;Z381,"Loss","Draw"))</f>
        <v>Win</v>
      </c>
      <c r="AB381" s="7" t="s">
        <v>99</v>
      </c>
      <c r="AC381" s="7" t="s">
        <v>99</v>
      </c>
      <c r="AD381" s="7" t="s">
        <v>538</v>
      </c>
      <c r="AE381" s="7" t="s">
        <v>1371</v>
      </c>
      <c r="AF381" s="7" t="str">
        <f aca="false">IF(AD381&lt;AE381,AD381,AE381)</f>
        <v>Balloon, Executioner, Giant Skeleton, Miner, Tombstone, Tornado, Zap, Zappies</v>
      </c>
      <c r="AG381" s="7" t="str">
        <f aca="false">IF(AD381&lt;AE381,AE381,AD381)</f>
        <v>Barbarian Barrel, Berserker, Furnace, Hog Rider, Lightning, Monk, Skeletons, Tesla</v>
      </c>
      <c r="AH381" s="7" t="str">
        <f aca="false">IF(AD381=AF381,AA381,IF(AA381="Win","Loss",IF(AA381="Loss","Win","Draw")))</f>
        <v>Win</v>
      </c>
      <c r="AI381" s="7" t="s">
        <v>297</v>
      </c>
    </row>
    <row r="382" customFormat="false" ht="15" hidden="false" customHeight="true" outlineLevel="0" collapsed="false">
      <c r="A382" s="7" t="s">
        <v>1372</v>
      </c>
      <c r="B382" s="7" t="n">
        <v>1</v>
      </c>
      <c r="C382" s="7" t="s">
        <v>1283</v>
      </c>
      <c r="D382" s="7" t="s">
        <v>727</v>
      </c>
      <c r="E382" s="8" t="s">
        <v>558</v>
      </c>
      <c r="F382" s="7" t="s">
        <v>559</v>
      </c>
      <c r="G382" s="7" t="s">
        <v>1373</v>
      </c>
      <c r="H382" s="7" t="s">
        <v>163</v>
      </c>
      <c r="I382" s="7" t="s">
        <v>84</v>
      </c>
      <c r="J382" s="7" t="s">
        <v>123</v>
      </c>
      <c r="K382" s="7" t="s">
        <v>126</v>
      </c>
      <c r="L382" s="7" t="s">
        <v>118</v>
      </c>
      <c r="M382" s="7" t="s">
        <v>234</v>
      </c>
      <c r="N382" s="7" t="s">
        <v>116</v>
      </c>
      <c r="O382" s="7" t="s">
        <v>115</v>
      </c>
      <c r="P382" s="7" t="s">
        <v>95</v>
      </c>
      <c r="Q382" s="7" t="s">
        <v>90</v>
      </c>
      <c r="R382" s="7" t="s">
        <v>123</v>
      </c>
      <c r="S382" s="7" t="s">
        <v>124</v>
      </c>
      <c r="T382" s="7" t="s">
        <v>89</v>
      </c>
      <c r="U382" s="7" t="s">
        <v>96</v>
      </c>
      <c r="V382" s="7" t="s">
        <v>125</v>
      </c>
      <c r="W382" s="7" t="s">
        <v>126</v>
      </c>
      <c r="X382" s="7" t="s">
        <v>85</v>
      </c>
      <c r="Y382" s="7" t="n">
        <v>0</v>
      </c>
      <c r="Z382" s="7" t="n">
        <v>1</v>
      </c>
      <c r="AA382" s="7" t="str">
        <f aca="false">IF(Y382&gt;Z382,"Win",IF(Y382&lt;Z382,"Loss","Draw"))</f>
        <v>Loss</v>
      </c>
      <c r="AB382" s="7" t="s">
        <v>99</v>
      </c>
      <c r="AC382" s="7" t="s">
        <v>99</v>
      </c>
      <c r="AD382" s="7" t="s">
        <v>1374</v>
      </c>
      <c r="AE382" s="7" t="s">
        <v>1032</v>
      </c>
      <c r="AF382" s="7" t="str">
        <f aca="false">IF(AD382&lt;AE382,AD382,AE382)</f>
        <v>Archers, Barbarian Barrel, Bomb Tower, Goblinstein, Graveyard, Ice Spirit, Poison, Skeletons</v>
      </c>
      <c r="AG382" s="7" t="str">
        <f aca="false">IF(AD382&lt;AE382,AE382,AD382)</f>
        <v>Cannon Cart, Goblinstein, Lightning, Minions, Mortar, Royal Ghost, Skeletons, The Log</v>
      </c>
      <c r="AH382" s="7" t="str">
        <f aca="false">IF(AD382=AF382,AA382,IF(AA382="Win","Loss",IF(AA382="Loss","Win","Draw")))</f>
        <v>Loss</v>
      </c>
      <c r="AI382" s="7" t="s">
        <v>297</v>
      </c>
    </row>
    <row r="383" customFormat="false" ht="15" hidden="false" customHeight="true" outlineLevel="0" collapsed="false">
      <c r="A383" s="7" t="s">
        <v>1372</v>
      </c>
      <c r="B383" s="7" t="n">
        <v>2</v>
      </c>
      <c r="C383" s="7" t="s">
        <v>1283</v>
      </c>
      <c r="D383" s="7" t="s">
        <v>727</v>
      </c>
      <c r="E383" s="8" t="s">
        <v>558</v>
      </c>
      <c r="F383" s="7" t="s">
        <v>559</v>
      </c>
      <c r="G383" s="7" t="s">
        <v>1375</v>
      </c>
      <c r="H383" s="7" t="s">
        <v>163</v>
      </c>
      <c r="I383" s="7" t="s">
        <v>82</v>
      </c>
      <c r="J383" s="7" t="s">
        <v>151</v>
      </c>
      <c r="K383" s="7" t="s">
        <v>152</v>
      </c>
      <c r="L383" s="7" t="s">
        <v>85</v>
      </c>
      <c r="M383" s="7" t="s">
        <v>150</v>
      </c>
      <c r="N383" s="7" t="s">
        <v>88</v>
      </c>
      <c r="O383" s="7" t="s">
        <v>89</v>
      </c>
      <c r="P383" s="7" t="s">
        <v>153</v>
      </c>
      <c r="Q383" s="7" t="s">
        <v>129</v>
      </c>
      <c r="R383" s="7" t="s">
        <v>108</v>
      </c>
      <c r="S383" s="7" t="s">
        <v>128</v>
      </c>
      <c r="T383" s="7" t="s">
        <v>93</v>
      </c>
      <c r="U383" s="7" t="s">
        <v>112</v>
      </c>
      <c r="V383" s="7" t="s">
        <v>95</v>
      </c>
      <c r="W383" s="7" t="s">
        <v>173</v>
      </c>
      <c r="X383" s="7" t="s">
        <v>107</v>
      </c>
      <c r="Y383" s="7" t="n">
        <v>1</v>
      </c>
      <c r="Z383" s="7" t="n">
        <v>0</v>
      </c>
      <c r="AA383" s="7" t="str">
        <f aca="false">IF(Y383&gt;Z383,"Win",IF(Y383&lt;Z383,"Loss","Draw"))</f>
        <v>Win</v>
      </c>
      <c r="AB383" s="7" t="s">
        <v>99</v>
      </c>
      <c r="AC383" s="7" t="s">
        <v>99</v>
      </c>
      <c r="AD383" s="7" t="s">
        <v>858</v>
      </c>
      <c r="AE383" s="7" t="s">
        <v>1376</v>
      </c>
      <c r="AF383" s="7" t="str">
        <f aca="false">IF(AD383&lt;AE383,AD383,AE383)</f>
        <v>Baby Dragon, Berserker, Cannon, Electro Spirit, Lightning, Mighty Miner, Royal Hogs, The Log</v>
      </c>
      <c r="AG383" s="7" t="str">
        <f aca="false">IF(AD383&lt;AE383,AE383,AD383)</f>
        <v>Barbarian Barrel, Dark Prince, Fireball, Goblin Cage, Golden Knight, Mega Knight, Spirit Empress, Zappies</v>
      </c>
      <c r="AH383" s="7" t="str">
        <f aca="false">IF(AD383=AF383,AA383,IF(AA383="Win","Loss",IF(AA383="Loss","Win","Draw")))</f>
        <v>Win</v>
      </c>
      <c r="AI383" s="7" t="s">
        <v>297</v>
      </c>
    </row>
    <row r="384" customFormat="false" ht="15" hidden="false" customHeight="true" outlineLevel="0" collapsed="false">
      <c r="A384" s="7" t="s">
        <v>1372</v>
      </c>
      <c r="B384" s="7" t="n">
        <v>3</v>
      </c>
      <c r="C384" s="7" t="s">
        <v>1283</v>
      </c>
      <c r="D384" s="7" t="s">
        <v>727</v>
      </c>
      <c r="E384" s="8" t="s">
        <v>558</v>
      </c>
      <c r="F384" s="7" t="s">
        <v>559</v>
      </c>
      <c r="G384" s="7" t="s">
        <v>1377</v>
      </c>
      <c r="H384" s="7" t="s">
        <v>163</v>
      </c>
      <c r="I384" s="7" t="s">
        <v>418</v>
      </c>
      <c r="J384" s="7" t="s">
        <v>186</v>
      </c>
      <c r="K384" s="7" t="s">
        <v>284</v>
      </c>
      <c r="L384" s="7" t="s">
        <v>96</v>
      </c>
      <c r="M384" s="7" t="s">
        <v>242</v>
      </c>
      <c r="N384" s="7" t="s">
        <v>110</v>
      </c>
      <c r="O384" s="7" t="s">
        <v>130</v>
      </c>
      <c r="P384" s="7" t="s">
        <v>114</v>
      </c>
      <c r="Q384" s="7" t="s">
        <v>203</v>
      </c>
      <c r="R384" s="7" t="s">
        <v>202</v>
      </c>
      <c r="S384" s="7" t="s">
        <v>201</v>
      </c>
      <c r="T384" s="7" t="s">
        <v>88</v>
      </c>
      <c r="U384" s="7" t="s">
        <v>157</v>
      </c>
      <c r="V384" s="7" t="s">
        <v>150</v>
      </c>
      <c r="W384" s="7" t="s">
        <v>204</v>
      </c>
      <c r="X384" s="7" t="s">
        <v>87</v>
      </c>
      <c r="Y384" s="7" t="n">
        <v>0</v>
      </c>
      <c r="Z384" s="7" t="n">
        <v>1</v>
      </c>
      <c r="AA384" s="7" t="str">
        <f aca="false">IF(Y384&gt;Z384,"Win",IF(Y384&lt;Z384,"Loss","Draw"))</f>
        <v>Loss</v>
      </c>
      <c r="AB384" s="7" t="s">
        <v>99</v>
      </c>
      <c r="AC384" s="7" t="s">
        <v>99</v>
      </c>
      <c r="AD384" s="7" t="s">
        <v>419</v>
      </c>
      <c r="AE384" s="7" t="s">
        <v>1175</v>
      </c>
      <c r="AF384" s="7" t="str">
        <f aca="false">IF(AD384&lt;AE384,AD384,AE384)</f>
        <v>Arrows, Balloon, Bomber, Giant Snowball, Inferno Dragon, Lava Hound, Minions, Skeleton Army</v>
      </c>
      <c r="AG384" s="7" t="str">
        <f aca="false">IF(AD384&lt;AE384,AE384,AD384)</f>
        <v>Berserker, Electro Spirit, Fire Spirit, Goblin Barrel, Magic Archer, Royal Delivery, Tesla, Wall Breakers</v>
      </c>
      <c r="AH384" s="7" t="str">
        <f aca="false">IF(AD384=AF384,AA384,IF(AA384="Win","Loss",IF(AA384="Loss","Win","Draw")))</f>
        <v>Loss</v>
      </c>
      <c r="AI384" s="7" t="s">
        <v>297</v>
      </c>
    </row>
    <row r="385" customFormat="false" ht="15" hidden="false" customHeight="true" outlineLevel="0" collapsed="false">
      <c r="A385" s="7" t="s">
        <v>1378</v>
      </c>
      <c r="B385" s="7" t="n">
        <v>1</v>
      </c>
      <c r="C385" s="7" t="s">
        <v>1283</v>
      </c>
      <c r="D385" s="7" t="s">
        <v>727</v>
      </c>
      <c r="E385" s="8" t="s">
        <v>558</v>
      </c>
      <c r="F385" s="7" t="s">
        <v>559</v>
      </c>
      <c r="G385" s="7" t="s">
        <v>1379</v>
      </c>
      <c r="H385" s="7" t="s">
        <v>163</v>
      </c>
      <c r="I385" s="7" t="s">
        <v>90</v>
      </c>
      <c r="J385" s="7" t="s">
        <v>123</v>
      </c>
      <c r="K385" s="7" t="s">
        <v>124</v>
      </c>
      <c r="L385" s="7" t="s">
        <v>85</v>
      </c>
      <c r="M385" s="7" t="s">
        <v>96</v>
      </c>
      <c r="N385" s="7" t="s">
        <v>126</v>
      </c>
      <c r="O385" s="7" t="s">
        <v>125</v>
      </c>
      <c r="P385" s="7" t="s">
        <v>95</v>
      </c>
      <c r="Q385" s="7" t="s">
        <v>84</v>
      </c>
      <c r="R385" s="7" t="s">
        <v>123</v>
      </c>
      <c r="S385" s="7" t="s">
        <v>114</v>
      </c>
      <c r="T385" s="7" t="s">
        <v>234</v>
      </c>
      <c r="U385" s="7" t="s">
        <v>95</v>
      </c>
      <c r="V385" s="7" t="s">
        <v>115</v>
      </c>
      <c r="W385" s="7" t="s">
        <v>116</v>
      </c>
      <c r="X385" s="7" t="s">
        <v>126</v>
      </c>
      <c r="Y385" s="7" t="n">
        <v>1</v>
      </c>
      <c r="Z385" s="7" t="n">
        <v>0</v>
      </c>
      <c r="AA385" s="7" t="str">
        <f aca="false">IF(Y385&gt;Z385,"Win",IF(Y385&lt;Z385,"Loss","Draw"))</f>
        <v>Win</v>
      </c>
      <c r="AB385" s="7" t="s">
        <v>99</v>
      </c>
      <c r="AC385" s="7" t="s">
        <v>99</v>
      </c>
      <c r="AD385" s="7" t="s">
        <v>134</v>
      </c>
      <c r="AE385" s="7" t="s">
        <v>1380</v>
      </c>
      <c r="AF385" s="7" t="str">
        <f aca="false">IF(AD385&lt;AE385,AD385,AE385)</f>
        <v>Archers, Barbarian Barrel, Bomb Tower, Giant Snowball, Goblinstein, Graveyard, Poison, Skeletons</v>
      </c>
      <c r="AG385" s="7" t="str">
        <f aca="false">IF(AD385&lt;AE385,AE385,AD385)</f>
        <v>Barbarian Barrel, Cannon Cart, Goblinstein, Lightning, Minions, Mortar, Royal Ghost, Skeletons</v>
      </c>
      <c r="AH385" s="7" t="str">
        <f aca="false">IF(AD385=AF385,AA385,IF(AA385="Win","Loss",IF(AA385="Loss","Win","Draw")))</f>
        <v>Loss</v>
      </c>
      <c r="AI385" s="7" t="s">
        <v>297</v>
      </c>
    </row>
    <row r="386" customFormat="false" ht="15" hidden="false" customHeight="true" outlineLevel="0" collapsed="false">
      <c r="A386" s="7" t="s">
        <v>1378</v>
      </c>
      <c r="B386" s="7" t="n">
        <v>2</v>
      </c>
      <c r="C386" s="7" t="s">
        <v>1283</v>
      </c>
      <c r="D386" s="7" t="s">
        <v>727</v>
      </c>
      <c r="E386" s="8" t="s">
        <v>558</v>
      </c>
      <c r="F386" s="7" t="s">
        <v>559</v>
      </c>
      <c r="G386" s="7" t="s">
        <v>1381</v>
      </c>
      <c r="H386" s="7" t="s">
        <v>163</v>
      </c>
      <c r="I386" s="7" t="s">
        <v>159</v>
      </c>
      <c r="J386" s="7" t="s">
        <v>337</v>
      </c>
      <c r="K386" s="7" t="s">
        <v>203</v>
      </c>
      <c r="L386" s="7" t="s">
        <v>88</v>
      </c>
      <c r="M386" s="7" t="s">
        <v>118</v>
      </c>
      <c r="N386" s="7" t="s">
        <v>157</v>
      </c>
      <c r="O386" s="7" t="s">
        <v>204</v>
      </c>
      <c r="P386" s="7" t="s">
        <v>153</v>
      </c>
      <c r="Q386" s="7" t="s">
        <v>201</v>
      </c>
      <c r="R386" s="7" t="s">
        <v>108</v>
      </c>
      <c r="S386" s="7" t="s">
        <v>87</v>
      </c>
      <c r="T386" s="7" t="s">
        <v>111</v>
      </c>
      <c r="U386" s="7" t="s">
        <v>150</v>
      </c>
      <c r="V386" s="7" t="s">
        <v>204</v>
      </c>
      <c r="W386" s="7" t="s">
        <v>89</v>
      </c>
      <c r="X386" s="7" t="s">
        <v>249</v>
      </c>
      <c r="Y386" s="7" t="n">
        <v>0</v>
      </c>
      <c r="Z386" s="7" t="n">
        <v>1</v>
      </c>
      <c r="AA386" s="7" t="str">
        <f aca="false">IF(Y386&gt;Z386,"Win",IF(Y386&lt;Z386,"Loss","Draw"))</f>
        <v>Loss</v>
      </c>
      <c r="AB386" s="7" t="s">
        <v>99</v>
      </c>
      <c r="AC386" s="7" t="s">
        <v>99</v>
      </c>
      <c r="AD386" s="7" t="s">
        <v>1382</v>
      </c>
      <c r="AE386" s="7" t="s">
        <v>1383</v>
      </c>
      <c r="AF386" s="7" t="str">
        <f aca="false">IF(AD386&lt;AE386,AD386,AE386)</f>
        <v>Berserker, Boss Bandit, Cannon, Dart Goblin, Fire Spirit, Goblin Barrel, Ice Spirit, Royal Delivery</v>
      </c>
      <c r="AG386" s="7" t="str">
        <f aca="false">IF(AD386&lt;AE386,AE386,AD386)</f>
        <v>Dark Prince, Electro Spirit, Miner, Rocket, Royal Delivery, Tesla, The Log, Wall Breakers</v>
      </c>
      <c r="AH386" s="7" t="str">
        <f aca="false">IF(AD386=AF386,AA386,IF(AA386="Win","Loss",IF(AA386="Loss","Win","Draw")))</f>
        <v>Loss</v>
      </c>
      <c r="AI386" s="7" t="s">
        <v>297</v>
      </c>
    </row>
    <row r="387" customFormat="false" ht="15" hidden="false" customHeight="true" outlineLevel="0" collapsed="false">
      <c r="A387" s="7" t="s">
        <v>1378</v>
      </c>
      <c r="B387" s="7" t="n">
        <v>3</v>
      </c>
      <c r="C387" s="7" t="s">
        <v>1283</v>
      </c>
      <c r="D387" s="7" t="s">
        <v>727</v>
      </c>
      <c r="E387" s="8" t="s">
        <v>558</v>
      </c>
      <c r="F387" s="7" t="s">
        <v>559</v>
      </c>
      <c r="G387" s="7" t="s">
        <v>1384</v>
      </c>
      <c r="H387" s="7" t="s">
        <v>163</v>
      </c>
      <c r="I387" s="7" t="s">
        <v>129</v>
      </c>
      <c r="J387" s="7" t="s">
        <v>128</v>
      </c>
      <c r="K387" s="7" t="s">
        <v>127</v>
      </c>
      <c r="L387" s="7" t="s">
        <v>132</v>
      </c>
      <c r="M387" s="7" t="s">
        <v>86</v>
      </c>
      <c r="N387" s="7" t="s">
        <v>133</v>
      </c>
      <c r="O387" s="7" t="s">
        <v>97</v>
      </c>
      <c r="P387" s="7" t="s">
        <v>130</v>
      </c>
      <c r="Q387" s="7" t="s">
        <v>129</v>
      </c>
      <c r="R387" s="7" t="s">
        <v>158</v>
      </c>
      <c r="S387" s="7" t="s">
        <v>127</v>
      </c>
      <c r="T387" s="7" t="s">
        <v>96</v>
      </c>
      <c r="U387" s="7" t="s">
        <v>112</v>
      </c>
      <c r="V387" s="7" t="s">
        <v>109</v>
      </c>
      <c r="W387" s="7" t="s">
        <v>107</v>
      </c>
      <c r="X387" s="7" t="s">
        <v>130</v>
      </c>
      <c r="Y387" s="7" t="n">
        <v>0</v>
      </c>
      <c r="Z387" s="7" t="n">
        <v>3</v>
      </c>
      <c r="AA387" s="7" t="str">
        <f aca="false">IF(Y387&gt;Z387,"Win",IF(Y387&lt;Z387,"Loss","Draw"))</f>
        <v>Loss</v>
      </c>
      <c r="AB387" s="7" t="s">
        <v>99</v>
      </c>
      <c r="AC387" s="7" t="s">
        <v>99</v>
      </c>
      <c r="AD387" s="7" t="s">
        <v>1385</v>
      </c>
      <c r="AE387" s="7" t="s">
        <v>1386</v>
      </c>
      <c r="AF387" s="7" t="str">
        <f aca="false">IF(AD387&lt;AE387,AD387,AE387)</f>
        <v>Arrows, Battle Ram, Bowler, Goblin Cage, Mega Knight, Minions, Spirit Empress, Zap</v>
      </c>
      <c r="AG387" s="7" t="str">
        <f aca="false">IF(AD387&lt;AE387,AE387,AD387)</f>
        <v>Arrows, Battle Ram, Electro Wizard, Golden Knight, Mega Knight, Mother Witch, Ronin, Skeleton Dragons</v>
      </c>
      <c r="AH387" s="7" t="str">
        <f aca="false">IF(AD387=AF387,AA387,IF(AA387="Win","Loss",IF(AA387="Loss","Win","Draw")))</f>
        <v>Win</v>
      </c>
      <c r="AI387" s="7" t="s">
        <v>297</v>
      </c>
    </row>
    <row r="388" customFormat="false" ht="15" hidden="false" customHeight="true" outlineLevel="0" collapsed="false">
      <c r="A388" s="7" t="s">
        <v>1387</v>
      </c>
      <c r="B388" s="7" t="n">
        <v>1</v>
      </c>
      <c r="C388" s="7" t="s">
        <v>1283</v>
      </c>
      <c r="D388" s="7" t="s">
        <v>727</v>
      </c>
      <c r="E388" s="8" t="s">
        <v>558</v>
      </c>
      <c r="F388" s="7" t="s">
        <v>559</v>
      </c>
      <c r="G388" s="7" t="s">
        <v>1388</v>
      </c>
      <c r="H388" s="7" t="s">
        <v>163</v>
      </c>
      <c r="I388" s="7" t="s">
        <v>107</v>
      </c>
      <c r="J388" s="7" t="s">
        <v>128</v>
      </c>
      <c r="K388" s="7" t="s">
        <v>152</v>
      </c>
      <c r="L388" s="7" t="s">
        <v>306</v>
      </c>
      <c r="M388" s="7" t="s">
        <v>307</v>
      </c>
      <c r="N388" s="7" t="s">
        <v>85</v>
      </c>
      <c r="O388" s="7" t="s">
        <v>187</v>
      </c>
      <c r="P388" s="7" t="s">
        <v>95</v>
      </c>
      <c r="Q388" s="7" t="s">
        <v>82</v>
      </c>
      <c r="R388" s="7" t="s">
        <v>202</v>
      </c>
      <c r="S388" s="7" t="s">
        <v>87</v>
      </c>
      <c r="T388" s="7" t="s">
        <v>150</v>
      </c>
      <c r="U388" s="7" t="s">
        <v>89</v>
      </c>
      <c r="V388" s="7" t="s">
        <v>88</v>
      </c>
      <c r="W388" s="7" t="s">
        <v>97</v>
      </c>
      <c r="X388" s="7" t="s">
        <v>85</v>
      </c>
      <c r="Y388" s="7" t="n">
        <v>1</v>
      </c>
      <c r="Z388" s="7" t="n">
        <v>0</v>
      </c>
      <c r="AA388" s="7" t="str">
        <f aca="false">IF(Y388&gt;Z388,"Win",IF(Y388&lt;Z388,"Loss","Draw"))</f>
        <v>Win</v>
      </c>
      <c r="AB388" s="7" t="s">
        <v>99</v>
      </c>
      <c r="AC388" s="7" t="s">
        <v>99</v>
      </c>
      <c r="AD388" s="7" t="s">
        <v>603</v>
      </c>
      <c r="AE388" s="7" t="s">
        <v>1389</v>
      </c>
      <c r="AF388" s="7" t="str">
        <f aca="false">IF(AD388&lt;AE388,AD388,AE388)</f>
        <v>Baby Dragon, Barbarian Barrel, Goblin Cage, Golden Knight, Golem, Ice Wizard, Lightning, Tornado</v>
      </c>
      <c r="AG388" s="7" t="str">
        <f aca="false">IF(AD388&lt;AE388,AE388,AD388)</f>
        <v>Berserker, Electro Spirit, Lightning, Magic Archer, Ronin, Royal Hogs, Tesla, The Log</v>
      </c>
      <c r="AH388" s="7" t="str">
        <f aca="false">IF(AD388=AF388,AA388,IF(AA388="Win","Loss",IF(AA388="Loss","Win","Draw")))</f>
        <v>Win</v>
      </c>
      <c r="AI388" s="7" t="s">
        <v>297</v>
      </c>
    </row>
    <row r="389" customFormat="false" ht="15" hidden="false" customHeight="true" outlineLevel="0" collapsed="false">
      <c r="A389" s="7" t="s">
        <v>1387</v>
      </c>
      <c r="B389" s="7" t="n">
        <v>2</v>
      </c>
      <c r="C389" s="7" t="s">
        <v>1283</v>
      </c>
      <c r="D389" s="7" t="s">
        <v>727</v>
      </c>
      <c r="E389" s="8" t="s">
        <v>558</v>
      </c>
      <c r="F389" s="7" t="s">
        <v>559</v>
      </c>
      <c r="G389" s="7" t="s">
        <v>1390</v>
      </c>
      <c r="H389" s="7" t="s">
        <v>163</v>
      </c>
      <c r="I389" s="7" t="s">
        <v>87</v>
      </c>
      <c r="J389" s="7" t="s">
        <v>108</v>
      </c>
      <c r="K389" s="7" t="s">
        <v>126</v>
      </c>
      <c r="L389" s="7" t="s">
        <v>249</v>
      </c>
      <c r="M389" s="7" t="s">
        <v>111</v>
      </c>
      <c r="N389" s="7" t="s">
        <v>150</v>
      </c>
      <c r="O389" s="7" t="s">
        <v>89</v>
      </c>
      <c r="P389" s="7" t="s">
        <v>204</v>
      </c>
      <c r="Q389" s="7" t="s">
        <v>152</v>
      </c>
      <c r="R389" s="7" t="s">
        <v>128</v>
      </c>
      <c r="S389" s="7" t="s">
        <v>108</v>
      </c>
      <c r="T389" s="7" t="s">
        <v>306</v>
      </c>
      <c r="U389" s="7" t="s">
        <v>107</v>
      </c>
      <c r="V389" s="7" t="s">
        <v>95</v>
      </c>
      <c r="W389" s="7" t="s">
        <v>187</v>
      </c>
      <c r="X389" s="7" t="s">
        <v>85</v>
      </c>
      <c r="Y389" s="7" t="n">
        <v>0</v>
      </c>
      <c r="Z389" s="7" t="n">
        <v>1</v>
      </c>
      <c r="AA389" s="7" t="str">
        <f aca="false">IF(Y389&gt;Z389,"Win",IF(Y389&lt;Z389,"Loss","Draw"))</f>
        <v>Loss</v>
      </c>
      <c r="AB389" s="7" t="s">
        <v>99</v>
      </c>
      <c r="AC389" s="7" t="s">
        <v>99</v>
      </c>
      <c r="AD389" s="7" t="s">
        <v>1391</v>
      </c>
      <c r="AE389" s="7" t="s">
        <v>551</v>
      </c>
      <c r="AF389" s="7" t="str">
        <f aca="false">IF(AD389&lt;AE389,AD389,AE389)</f>
        <v>Baby Dragon, Barbarian Barrel, Dark Prince, Goblin Cage, Golden Knight, Golem, Lightning, Tornado</v>
      </c>
      <c r="AG389" s="7" t="str">
        <f aca="false">IF(AD389&lt;AE389,AE389,AD389)</f>
        <v>Dark Prince, Electro Spirit, Miner, Rocket, Royal Delivery, Skeletons, Tesla, The Log</v>
      </c>
      <c r="AH389" s="7" t="str">
        <f aca="false">IF(AD389=AF389,AA389,IF(AA389="Win","Loss",IF(AA389="Loss","Win","Draw")))</f>
        <v>Win</v>
      </c>
      <c r="AI389" s="7" t="s">
        <v>297</v>
      </c>
    </row>
    <row r="390" customFormat="false" ht="15" hidden="false" customHeight="true" outlineLevel="0" collapsed="false">
      <c r="A390" s="7" t="s">
        <v>1387</v>
      </c>
      <c r="B390" s="7" t="n">
        <v>3</v>
      </c>
      <c r="C390" s="7" t="s">
        <v>1283</v>
      </c>
      <c r="D390" s="7" t="s">
        <v>727</v>
      </c>
      <c r="E390" s="8" t="s">
        <v>558</v>
      </c>
      <c r="F390" s="7" t="s">
        <v>559</v>
      </c>
      <c r="G390" s="7" t="s">
        <v>1392</v>
      </c>
      <c r="H390" s="7" t="s">
        <v>163</v>
      </c>
      <c r="I390" s="7" t="s">
        <v>778</v>
      </c>
      <c r="J390" s="7" t="s">
        <v>158</v>
      </c>
      <c r="K390" s="7" t="s">
        <v>127</v>
      </c>
      <c r="L390" s="7" t="s">
        <v>86</v>
      </c>
      <c r="M390" s="7" t="s">
        <v>133</v>
      </c>
      <c r="N390" s="7" t="s">
        <v>130</v>
      </c>
      <c r="O390" s="7" t="s">
        <v>131</v>
      </c>
      <c r="P390" s="7" t="s">
        <v>143</v>
      </c>
      <c r="Q390" s="7" t="s">
        <v>153</v>
      </c>
      <c r="R390" s="7" t="s">
        <v>337</v>
      </c>
      <c r="S390" s="7" t="s">
        <v>203</v>
      </c>
      <c r="T390" s="7" t="s">
        <v>126</v>
      </c>
      <c r="U390" s="7" t="s">
        <v>118</v>
      </c>
      <c r="V390" s="7" t="s">
        <v>157</v>
      </c>
      <c r="W390" s="7" t="s">
        <v>204</v>
      </c>
      <c r="X390" s="7" t="s">
        <v>159</v>
      </c>
      <c r="Y390" s="7" t="n">
        <v>0</v>
      </c>
      <c r="Z390" s="7" t="n">
        <v>1</v>
      </c>
      <c r="AA390" s="7" t="str">
        <f aca="false">IF(Y390&gt;Z390,"Win",IF(Y390&lt;Z390,"Loss","Draw"))</f>
        <v>Loss</v>
      </c>
      <c r="AB390" s="7" t="s">
        <v>99</v>
      </c>
      <c r="AC390" s="7" t="s">
        <v>99</v>
      </c>
      <c r="AD390" s="7" t="s">
        <v>1393</v>
      </c>
      <c r="AE390" s="7" t="s">
        <v>1394</v>
      </c>
      <c r="AF390" s="7" t="str">
        <f aca="false">IF(AD390&lt;AE390,AD390,AE390)</f>
        <v>Arrows, Bandit, Battle Ram, Bowler, Heal Spirit, Mother Witch, P.E.K.K.A, Skeleton Dragons</v>
      </c>
      <c r="AG390" s="7" t="str">
        <f aca="false">IF(AD390&lt;AE390,AE390,AD390)</f>
        <v>Boss Bandit, Cannon, Dart Goblin, Fire Spirit, Goblin Barrel, Ice Spirit, Royal Delivery, Skeletons</v>
      </c>
      <c r="AH390" s="7" t="str">
        <f aca="false">IF(AD390=AF390,AA390,IF(AA390="Win","Loss",IF(AA390="Loss","Win","Draw")))</f>
        <v>Loss</v>
      </c>
      <c r="AI390" s="7" t="s">
        <v>297</v>
      </c>
    </row>
    <row r="391" customFormat="false" ht="15" hidden="false" customHeight="true" outlineLevel="0" collapsed="false">
      <c r="A391" s="7" t="s">
        <v>1395</v>
      </c>
      <c r="B391" s="7" t="n">
        <v>1</v>
      </c>
      <c r="C391" s="7" t="s">
        <v>1283</v>
      </c>
      <c r="D391" s="7" t="s">
        <v>727</v>
      </c>
      <c r="E391" s="7" t="s">
        <v>567</v>
      </c>
      <c r="F391" s="7" t="s">
        <v>568</v>
      </c>
      <c r="G391" s="7" t="s">
        <v>1396</v>
      </c>
      <c r="H391" s="7" t="s">
        <v>163</v>
      </c>
      <c r="I391" s="7" t="s">
        <v>201</v>
      </c>
      <c r="J391" s="7" t="s">
        <v>202</v>
      </c>
      <c r="K391" s="7" t="s">
        <v>233</v>
      </c>
      <c r="L391" s="7" t="s">
        <v>111</v>
      </c>
      <c r="M391" s="7" t="s">
        <v>157</v>
      </c>
      <c r="N391" s="7" t="s">
        <v>126</v>
      </c>
      <c r="O391" s="7" t="s">
        <v>89</v>
      </c>
      <c r="P391" s="7" t="s">
        <v>234</v>
      </c>
      <c r="Q391" s="7" t="s">
        <v>208</v>
      </c>
      <c r="R391" s="7" t="s">
        <v>188</v>
      </c>
      <c r="S391" s="7" t="s">
        <v>109</v>
      </c>
      <c r="T391" s="7" t="s">
        <v>110</v>
      </c>
      <c r="U391" s="7" t="s">
        <v>112</v>
      </c>
      <c r="V391" s="7" t="s">
        <v>88</v>
      </c>
      <c r="W391" s="7" t="s">
        <v>93</v>
      </c>
      <c r="X391" s="7" t="s">
        <v>86</v>
      </c>
      <c r="Y391" s="7" t="n">
        <v>0</v>
      </c>
      <c r="Z391" s="7" t="n">
        <v>1</v>
      </c>
      <c r="AA391" s="7" t="str">
        <f aca="false">IF(Y391&gt;Z391,"Win",IF(Y391&lt;Z391,"Loss","Draw"))</f>
        <v>Loss</v>
      </c>
      <c r="AB391" s="7" t="s">
        <v>99</v>
      </c>
      <c r="AC391" s="7" t="s">
        <v>99</v>
      </c>
      <c r="AD391" s="7" t="s">
        <v>415</v>
      </c>
      <c r="AE391" s="7" t="s">
        <v>368</v>
      </c>
      <c r="AF391" s="7" t="str">
        <f aca="false">IF(AD391&lt;AE391,AD391,AE391)</f>
        <v>Bats, Bomb Tower, Fire Spirit, Magic Archer, Miner, Skeletons, The Log, Wall Breakers</v>
      </c>
      <c r="AG391" s="7" t="str">
        <f aca="false">IF(AD391&lt;AE391,AE391,AD391)</f>
        <v>Berserker, Fireball, Lava Hound, Skeleton Dragons, Spirit Empress, Tombstone, Valkyrie, Zap</v>
      </c>
      <c r="AH391" s="7" t="str">
        <f aca="false">IF(AD391=AF391,AA391,IF(AA391="Win","Loss",IF(AA391="Loss","Win","Draw")))</f>
        <v>Loss</v>
      </c>
      <c r="AI391" s="7" t="s">
        <v>297</v>
      </c>
    </row>
    <row r="392" customFormat="false" ht="15" hidden="false" customHeight="true" outlineLevel="0" collapsed="false">
      <c r="A392" s="7" t="s">
        <v>1395</v>
      </c>
      <c r="B392" s="7" t="n">
        <v>2</v>
      </c>
      <c r="C392" s="7" t="s">
        <v>1283</v>
      </c>
      <c r="D392" s="7" t="s">
        <v>727</v>
      </c>
      <c r="E392" s="7" t="s">
        <v>567</v>
      </c>
      <c r="F392" s="7" t="s">
        <v>568</v>
      </c>
      <c r="G392" s="7" t="s">
        <v>1397</v>
      </c>
      <c r="H392" s="7" t="s">
        <v>163</v>
      </c>
      <c r="I392" s="7" t="s">
        <v>90</v>
      </c>
      <c r="J392" s="7" t="s">
        <v>158</v>
      </c>
      <c r="K392" s="7" t="s">
        <v>92</v>
      </c>
      <c r="L392" s="7" t="s">
        <v>96</v>
      </c>
      <c r="M392" s="7" t="s">
        <v>150</v>
      </c>
      <c r="N392" s="7" t="s">
        <v>88</v>
      </c>
      <c r="O392" s="7" t="s">
        <v>93</v>
      </c>
      <c r="P392" s="7" t="s">
        <v>94</v>
      </c>
      <c r="Q392" s="7" t="s">
        <v>82</v>
      </c>
      <c r="R392" s="7" t="s">
        <v>151</v>
      </c>
      <c r="S392" s="7" t="s">
        <v>152</v>
      </c>
      <c r="T392" s="7" t="s">
        <v>85</v>
      </c>
      <c r="U392" s="7" t="s">
        <v>126</v>
      </c>
      <c r="V392" s="7" t="s">
        <v>150</v>
      </c>
      <c r="W392" s="7" t="s">
        <v>89</v>
      </c>
      <c r="X392" s="7" t="s">
        <v>153</v>
      </c>
      <c r="Y392" s="7" t="n">
        <v>0</v>
      </c>
      <c r="Z392" s="7" t="n">
        <v>1</v>
      </c>
      <c r="AA392" s="7" t="str">
        <f aca="false">IF(Y392&gt;Z392,"Win",IF(Y392&lt;Z392,"Loss","Draw"))</f>
        <v>Loss</v>
      </c>
      <c r="AB392" s="7" t="s">
        <v>99</v>
      </c>
      <c r="AC392" s="7" t="s">
        <v>99</v>
      </c>
      <c r="AD392" s="7" t="s">
        <v>605</v>
      </c>
      <c r="AE392" s="7" t="s">
        <v>155</v>
      </c>
      <c r="AF392" s="7" t="str">
        <f aca="false">IF(AD392&lt;AE392,AD392,AE392)</f>
        <v>Baby Dragon, Cannon, Electro Spirit, Lightning, Mighty Miner, Royal Hogs, Skeletons, The Log</v>
      </c>
      <c r="AG392" s="7" t="str">
        <f aca="false">IF(AD392&lt;AE392,AE392,AD392)</f>
        <v>Berserker, Bowler, Electro Spirit, Fireball, Minions, Mortar, Rascals, Skeleton Barrel</v>
      </c>
      <c r="AH392" s="7" t="str">
        <f aca="false">IF(AD392=AF392,AA392,IF(AA392="Win","Loss",IF(AA392="Loss","Win","Draw")))</f>
        <v>Win</v>
      </c>
      <c r="AI392" s="7" t="s">
        <v>297</v>
      </c>
    </row>
    <row r="393" customFormat="false" ht="15" hidden="false" customHeight="true" outlineLevel="0" collapsed="false">
      <c r="A393" s="7" t="s">
        <v>1395</v>
      </c>
      <c r="B393" s="7" t="n">
        <v>3</v>
      </c>
      <c r="C393" s="7" t="s">
        <v>1283</v>
      </c>
      <c r="D393" s="7" t="s">
        <v>727</v>
      </c>
      <c r="E393" s="7" t="s">
        <v>567</v>
      </c>
      <c r="F393" s="7" t="s">
        <v>568</v>
      </c>
      <c r="G393" s="7" t="s">
        <v>1398</v>
      </c>
      <c r="H393" s="7" t="s">
        <v>163</v>
      </c>
      <c r="I393" s="7" t="s">
        <v>137</v>
      </c>
      <c r="J393" s="7" t="s">
        <v>128</v>
      </c>
      <c r="K393" s="7" t="s">
        <v>114</v>
      </c>
      <c r="L393" s="7" t="s">
        <v>242</v>
      </c>
      <c r="M393" s="7" t="s">
        <v>118</v>
      </c>
      <c r="N393" s="7" t="s">
        <v>91</v>
      </c>
      <c r="O393" s="7" t="s">
        <v>116</v>
      </c>
      <c r="P393" s="7" t="s">
        <v>153</v>
      </c>
      <c r="Q393" s="7" t="s">
        <v>127</v>
      </c>
      <c r="R393" s="7" t="s">
        <v>128</v>
      </c>
      <c r="S393" s="7" t="s">
        <v>129</v>
      </c>
      <c r="T393" s="7" t="s">
        <v>133</v>
      </c>
      <c r="U393" s="7" t="s">
        <v>97</v>
      </c>
      <c r="V393" s="7" t="s">
        <v>131</v>
      </c>
      <c r="W393" s="7" t="s">
        <v>173</v>
      </c>
      <c r="X393" s="7" t="s">
        <v>130</v>
      </c>
      <c r="Y393" s="7" t="n">
        <v>0</v>
      </c>
      <c r="Z393" s="7" t="n">
        <v>1</v>
      </c>
      <c r="AA393" s="7" t="str">
        <f aca="false">IF(Y393&gt;Z393,"Win",IF(Y393&lt;Z393,"Loss","Draw"))</f>
        <v>Loss</v>
      </c>
      <c r="AB393" s="7" t="s">
        <v>99</v>
      </c>
      <c r="AC393" s="7" t="s">
        <v>99</v>
      </c>
      <c r="AD393" s="7" t="s">
        <v>1399</v>
      </c>
      <c r="AE393" s="7" t="s">
        <v>503</v>
      </c>
      <c r="AF393" s="7" t="str">
        <f aca="false">IF(AD393&lt;AE393,AD393,AE393)</f>
        <v>Arrows, Bandit, Battle Ram, Golden Knight, Mega Knight, Mother Witch, Ronin, Zappies</v>
      </c>
      <c r="AG393" s="7" t="str">
        <f aca="false">IF(AD393&lt;AE393,AE393,AD393)</f>
        <v>Bomber, Cannon, Giant Snowball, Goblin Drill, Goblins, Golden Knight, Ice Spirit, Poison</v>
      </c>
      <c r="AH393" s="7" t="str">
        <f aca="false">IF(AD393=AF393,AA393,IF(AA393="Win","Loss",IF(AA393="Loss","Win","Draw")))</f>
        <v>Win</v>
      </c>
      <c r="AI393" s="7" t="s">
        <v>297</v>
      </c>
    </row>
    <row r="394" customFormat="false" ht="15" hidden="false" customHeight="true" outlineLevel="0" collapsed="false">
      <c r="A394" s="7" t="s">
        <v>1400</v>
      </c>
      <c r="B394" s="7" t="n">
        <v>1</v>
      </c>
      <c r="C394" s="7" t="s">
        <v>1283</v>
      </c>
      <c r="D394" s="7" t="s">
        <v>727</v>
      </c>
      <c r="E394" s="7" t="s">
        <v>567</v>
      </c>
      <c r="F394" s="7" t="s">
        <v>568</v>
      </c>
      <c r="G394" s="7" t="s">
        <v>1401</v>
      </c>
      <c r="H394" s="7" t="s">
        <v>163</v>
      </c>
      <c r="I394" s="7" t="s">
        <v>109</v>
      </c>
      <c r="J394" s="7" t="s">
        <v>188</v>
      </c>
      <c r="K394" s="7" t="s">
        <v>208</v>
      </c>
      <c r="L394" s="7" t="s">
        <v>110</v>
      </c>
      <c r="M394" s="7" t="s">
        <v>112</v>
      </c>
      <c r="N394" s="7" t="s">
        <v>86</v>
      </c>
      <c r="O394" s="7" t="s">
        <v>88</v>
      </c>
      <c r="P394" s="7" t="s">
        <v>93</v>
      </c>
      <c r="Q394" s="7" t="s">
        <v>92</v>
      </c>
      <c r="R394" s="7" t="s">
        <v>158</v>
      </c>
      <c r="S394" s="7" t="s">
        <v>90</v>
      </c>
      <c r="T394" s="7" t="s">
        <v>88</v>
      </c>
      <c r="U394" s="7" t="s">
        <v>93</v>
      </c>
      <c r="V394" s="7" t="s">
        <v>96</v>
      </c>
      <c r="W394" s="7" t="s">
        <v>94</v>
      </c>
      <c r="X394" s="7" t="s">
        <v>150</v>
      </c>
      <c r="Y394" s="7" t="n">
        <v>0</v>
      </c>
      <c r="Z394" s="7" t="n">
        <v>3</v>
      </c>
      <c r="AA394" s="7" t="str">
        <f aca="false">IF(Y394&gt;Z394,"Win",IF(Y394&lt;Z394,"Loss","Draw"))</f>
        <v>Loss</v>
      </c>
      <c r="AB394" s="7" t="s">
        <v>99</v>
      </c>
      <c r="AC394" s="7" t="s">
        <v>99</v>
      </c>
      <c r="AD394" s="7" t="s">
        <v>368</v>
      </c>
      <c r="AE394" s="7" t="s">
        <v>605</v>
      </c>
      <c r="AF394" s="7" t="str">
        <f aca="false">IF(AD394&lt;AE394,AD394,AE394)</f>
        <v>Berserker, Bowler, Electro Spirit, Fireball, Minions, Mortar, Rascals, Skeleton Barrel</v>
      </c>
      <c r="AG394" s="7" t="str">
        <f aca="false">IF(AD394&lt;AE394,AE394,AD394)</f>
        <v>Berserker, Fireball, Lava Hound, Skeleton Dragons, Spirit Empress, Tombstone, Valkyrie, Zap</v>
      </c>
      <c r="AH394" s="7" t="str">
        <f aca="false">IF(AD394=AF394,AA394,IF(AA394="Win","Loss",IF(AA394="Loss","Win","Draw")))</f>
        <v>Win</v>
      </c>
      <c r="AI394" s="7" t="s">
        <v>297</v>
      </c>
    </row>
    <row r="395" customFormat="false" ht="15" hidden="false" customHeight="true" outlineLevel="0" collapsed="false">
      <c r="A395" s="7" t="s">
        <v>1400</v>
      </c>
      <c r="B395" s="7" t="n">
        <v>2</v>
      </c>
      <c r="C395" s="7" t="s">
        <v>1283</v>
      </c>
      <c r="D395" s="7" t="s">
        <v>727</v>
      </c>
      <c r="E395" s="7" t="s">
        <v>567</v>
      </c>
      <c r="F395" s="7" t="s">
        <v>568</v>
      </c>
      <c r="G395" s="7" t="s">
        <v>1402</v>
      </c>
      <c r="H395" s="7" t="s">
        <v>163</v>
      </c>
      <c r="I395" s="7" t="s">
        <v>84</v>
      </c>
      <c r="J395" s="7" t="s">
        <v>108</v>
      </c>
      <c r="K395" s="7" t="s">
        <v>114</v>
      </c>
      <c r="L395" s="7" t="s">
        <v>115</v>
      </c>
      <c r="M395" s="7" t="s">
        <v>118</v>
      </c>
      <c r="N395" s="7" t="s">
        <v>138</v>
      </c>
      <c r="O395" s="7" t="s">
        <v>116</v>
      </c>
      <c r="P395" s="7" t="s">
        <v>119</v>
      </c>
      <c r="Q395" s="7" t="s">
        <v>201</v>
      </c>
      <c r="R395" s="7" t="s">
        <v>202</v>
      </c>
      <c r="S395" s="7" t="s">
        <v>233</v>
      </c>
      <c r="T395" s="7" t="s">
        <v>111</v>
      </c>
      <c r="U395" s="7" t="s">
        <v>157</v>
      </c>
      <c r="V395" s="7" t="s">
        <v>126</v>
      </c>
      <c r="W395" s="7" t="s">
        <v>204</v>
      </c>
      <c r="X395" s="7" t="s">
        <v>234</v>
      </c>
      <c r="Y395" s="7" t="n">
        <v>0</v>
      </c>
      <c r="Z395" s="7" t="n">
        <v>1</v>
      </c>
      <c r="AA395" s="7" t="str">
        <f aca="false">IF(Y395&gt;Z395,"Win",IF(Y395&lt;Z395,"Loss","Draw"))</f>
        <v>Loss</v>
      </c>
      <c r="AB395" s="7" t="s">
        <v>99</v>
      </c>
      <c r="AC395" s="7" t="s">
        <v>99</v>
      </c>
      <c r="AD395" s="7" t="s">
        <v>984</v>
      </c>
      <c r="AE395" s="7" t="s">
        <v>236</v>
      </c>
      <c r="AF395" s="7" t="str">
        <f aca="false">IF(AD395&lt;AE395,AD395,AE395)</f>
        <v>Archers, Dark Prince, Giant Snowball, Goblin Demolisher, Goblin Hut, Graveyard, Ice Spirit, Poison</v>
      </c>
      <c r="AG395" s="7" t="str">
        <f aca="false">IF(AD395&lt;AE395,AE395,AD395)</f>
        <v>Bats, Bomb Tower, Fire Spirit, Magic Archer, Miner, Royal Delivery, Skeletons, Wall Breakers</v>
      </c>
      <c r="AH395" s="7" t="str">
        <f aca="false">IF(AD395=AF395,AA395,IF(AA395="Win","Loss",IF(AA395="Loss","Win","Draw")))</f>
        <v>Loss</v>
      </c>
      <c r="AI395" s="7" t="s">
        <v>297</v>
      </c>
    </row>
    <row r="396" customFormat="false" ht="15" hidden="false" customHeight="true" outlineLevel="0" collapsed="false">
      <c r="A396" s="7" t="s">
        <v>1400</v>
      </c>
      <c r="B396" s="7" t="n">
        <v>3</v>
      </c>
      <c r="C396" s="7" t="s">
        <v>1283</v>
      </c>
      <c r="D396" s="7" t="s">
        <v>727</v>
      </c>
      <c r="E396" s="7" t="s">
        <v>567</v>
      </c>
      <c r="F396" s="7" t="s">
        <v>568</v>
      </c>
      <c r="G396" s="7" t="s">
        <v>1403</v>
      </c>
      <c r="H396" s="7" t="s">
        <v>163</v>
      </c>
      <c r="I396" s="7" t="s">
        <v>126</v>
      </c>
      <c r="J396" s="7" t="s">
        <v>194</v>
      </c>
      <c r="K396" s="7" t="s">
        <v>153</v>
      </c>
      <c r="L396" s="7" t="s">
        <v>165</v>
      </c>
      <c r="M396" s="7" t="s">
        <v>97</v>
      </c>
      <c r="N396" s="7" t="s">
        <v>204</v>
      </c>
      <c r="O396" s="7" t="s">
        <v>89</v>
      </c>
      <c r="P396" s="7" t="s">
        <v>164</v>
      </c>
      <c r="Q396" s="7" t="s">
        <v>82</v>
      </c>
      <c r="R396" s="7" t="s">
        <v>108</v>
      </c>
      <c r="S396" s="7" t="s">
        <v>87</v>
      </c>
      <c r="T396" s="7" t="s">
        <v>85</v>
      </c>
      <c r="U396" s="7" t="s">
        <v>86</v>
      </c>
      <c r="V396" s="7" t="s">
        <v>91</v>
      </c>
      <c r="W396" s="7" t="s">
        <v>118</v>
      </c>
      <c r="X396" s="7" t="s">
        <v>89</v>
      </c>
      <c r="Y396" s="7" t="n">
        <v>0</v>
      </c>
      <c r="Z396" s="7" t="n">
        <v>3</v>
      </c>
      <c r="AA396" s="7" t="str">
        <f aca="false">IF(Y396&gt;Z396,"Win",IF(Y396&lt;Z396,"Loss","Draw"))</f>
        <v>Loss</v>
      </c>
      <c r="AB396" s="7" t="s">
        <v>99</v>
      </c>
      <c r="AC396" s="7" t="s">
        <v>99</v>
      </c>
      <c r="AD396" s="7" t="s">
        <v>1404</v>
      </c>
      <c r="AE396" s="7" t="s">
        <v>1405</v>
      </c>
      <c r="AF396" s="7" t="str">
        <f aca="false">IF(AD396&lt;AE396,AD396,AE396)</f>
        <v>Archer Queen, Cannon, Earthquake, Hog Rider, Ronin, Royal Delivery, Skeletons, The Log</v>
      </c>
      <c r="AG396" s="7" t="str">
        <f aca="false">IF(AD396&lt;AE396,AE396,AD396)</f>
        <v>Dark Prince, Goblins, Ice Spirit, Lightning, Royal Hogs, Skeleton Dragons, Tesla, The Log</v>
      </c>
      <c r="AH396" s="7" t="str">
        <f aca="false">IF(AD396=AF396,AA396,IF(AA396="Win","Loss",IF(AA396="Loss","Win","Draw")))</f>
        <v>Loss</v>
      </c>
      <c r="AI396" s="7" t="s">
        <v>297</v>
      </c>
    </row>
    <row r="397" customFormat="false" ht="15" hidden="false" customHeight="true" outlineLevel="0" collapsed="false">
      <c r="A397" s="7" t="s">
        <v>1406</v>
      </c>
      <c r="B397" s="7" t="n">
        <v>1</v>
      </c>
      <c r="C397" s="7" t="s">
        <v>1283</v>
      </c>
      <c r="D397" s="7" t="s">
        <v>727</v>
      </c>
      <c r="E397" s="7" t="s">
        <v>567</v>
      </c>
      <c r="F397" s="7" t="s">
        <v>568</v>
      </c>
      <c r="G397" s="7" t="s">
        <v>1407</v>
      </c>
      <c r="H397" s="7" t="s">
        <v>485</v>
      </c>
      <c r="I397" s="7" t="s">
        <v>90</v>
      </c>
      <c r="J397" s="7" t="s">
        <v>123</v>
      </c>
      <c r="K397" s="7" t="s">
        <v>124</v>
      </c>
      <c r="L397" s="7" t="s">
        <v>96</v>
      </c>
      <c r="M397" s="7" t="s">
        <v>126</v>
      </c>
      <c r="N397" s="7" t="s">
        <v>125</v>
      </c>
      <c r="O397" s="7" t="s">
        <v>85</v>
      </c>
      <c r="P397" s="7" t="s">
        <v>95</v>
      </c>
      <c r="Q397" s="7" t="s">
        <v>84</v>
      </c>
      <c r="R397" s="7" t="s">
        <v>158</v>
      </c>
      <c r="S397" s="7" t="s">
        <v>114</v>
      </c>
      <c r="T397" s="7" t="s">
        <v>115</v>
      </c>
      <c r="U397" s="7" t="s">
        <v>447</v>
      </c>
      <c r="V397" s="7" t="s">
        <v>173</v>
      </c>
      <c r="W397" s="7" t="s">
        <v>130</v>
      </c>
      <c r="X397" s="7" t="s">
        <v>126</v>
      </c>
      <c r="Y397" s="7" t="n">
        <v>1</v>
      </c>
      <c r="Z397" s="7" t="n">
        <v>0</v>
      </c>
      <c r="AA397" s="7" t="str">
        <f aca="false">IF(Y397&gt;Z397,"Win",IF(Y397&lt;Z397,"Loss","Draw"))</f>
        <v>Win</v>
      </c>
      <c r="AB397" s="7" t="s">
        <v>99</v>
      </c>
      <c r="AC397" s="7" t="s">
        <v>99</v>
      </c>
      <c r="AD397" s="7" t="s">
        <v>134</v>
      </c>
      <c r="AE397" s="7" t="s">
        <v>1338</v>
      </c>
      <c r="AF397" s="7" t="str">
        <f aca="false">IF(AD397&lt;AE397,AD397,AE397)</f>
        <v>Archers, Arrows, Bowler, Giant, Giant Snowball, Graveyard, Skeletons, Zappies</v>
      </c>
      <c r="AG397" s="7" t="str">
        <f aca="false">IF(AD397&lt;AE397,AE397,AD397)</f>
        <v>Barbarian Barrel, Cannon Cart, Goblinstein, Lightning, Minions, Mortar, Royal Ghost, Skeletons</v>
      </c>
      <c r="AH397" s="7" t="str">
        <f aca="false">IF(AD397=AF397,AA397,IF(AA397="Win","Loss",IF(AA397="Loss","Win","Draw")))</f>
        <v>Loss</v>
      </c>
      <c r="AI397" s="7" t="s">
        <v>297</v>
      </c>
    </row>
    <row r="398" customFormat="false" ht="15" hidden="false" customHeight="true" outlineLevel="0" collapsed="false">
      <c r="A398" s="7" t="s">
        <v>1406</v>
      </c>
      <c r="B398" s="7" t="n">
        <v>2</v>
      </c>
      <c r="C398" s="7" t="s">
        <v>1283</v>
      </c>
      <c r="D398" s="7" t="s">
        <v>727</v>
      </c>
      <c r="E398" s="7" t="s">
        <v>567</v>
      </c>
      <c r="F398" s="7" t="s">
        <v>568</v>
      </c>
      <c r="G398" s="7" t="s">
        <v>1408</v>
      </c>
      <c r="H398" s="7" t="s">
        <v>163</v>
      </c>
      <c r="I398" s="7" t="s">
        <v>84</v>
      </c>
      <c r="J398" s="7" t="s">
        <v>83</v>
      </c>
      <c r="K398" s="7" t="s">
        <v>82</v>
      </c>
      <c r="L398" s="7" t="s">
        <v>87</v>
      </c>
      <c r="M398" s="7" t="s">
        <v>150</v>
      </c>
      <c r="N398" s="7" t="s">
        <v>88</v>
      </c>
      <c r="O398" s="7" t="s">
        <v>89</v>
      </c>
      <c r="P398" s="7" t="s">
        <v>93</v>
      </c>
      <c r="Q398" s="7" t="s">
        <v>177</v>
      </c>
      <c r="R398" s="7" t="s">
        <v>188</v>
      </c>
      <c r="S398" s="7" t="s">
        <v>83</v>
      </c>
      <c r="T398" s="7" t="s">
        <v>133</v>
      </c>
      <c r="U398" s="7" t="s">
        <v>215</v>
      </c>
      <c r="V398" s="7" t="s">
        <v>93</v>
      </c>
      <c r="W398" s="7" t="s">
        <v>86</v>
      </c>
      <c r="X398" s="7" t="s">
        <v>89</v>
      </c>
      <c r="Y398" s="7" t="n">
        <v>1</v>
      </c>
      <c r="Z398" s="7" t="n">
        <v>0</v>
      </c>
      <c r="AA398" s="7" t="str">
        <f aca="false">IF(Y398&gt;Z398,"Win",IF(Y398&lt;Z398,"Loss","Draw"))</f>
        <v>Win</v>
      </c>
      <c r="AB398" s="7" t="s">
        <v>99</v>
      </c>
      <c r="AC398" s="7" t="s">
        <v>99</v>
      </c>
      <c r="AD398" s="7" t="s">
        <v>1409</v>
      </c>
      <c r="AE398" s="7" t="s">
        <v>494</v>
      </c>
      <c r="AF398" s="7" t="str">
        <f aca="false">IF(AD398&lt;AE398,AD398,AE398)</f>
        <v>Archers, Berserker, Electro Spirit, Fireball, Monk, Royal Hogs, Tesla, The Log</v>
      </c>
      <c r="AG398" s="7" t="str">
        <f aca="false">IF(AD398&lt;AE398,AE398,AD398)</f>
        <v>Fireball, Fisherman, Monk, Mother Witch, Royal Giant, Skeleton Dragons, The Log, Tombstone</v>
      </c>
      <c r="AH398" s="7" t="str">
        <f aca="false">IF(AD398=AF398,AA398,IF(AA398="Win","Loss",IF(AA398="Loss","Win","Draw")))</f>
        <v>Win</v>
      </c>
      <c r="AI398" s="7" t="s">
        <v>297</v>
      </c>
    </row>
    <row r="399" customFormat="false" ht="15" hidden="false" customHeight="true" outlineLevel="0" collapsed="false">
      <c r="A399" s="7" t="s">
        <v>1406</v>
      </c>
      <c r="B399" s="7" t="n">
        <v>3</v>
      </c>
      <c r="C399" s="7" t="s">
        <v>1283</v>
      </c>
      <c r="D399" s="7" t="s">
        <v>727</v>
      </c>
      <c r="E399" s="7" t="s">
        <v>567</v>
      </c>
      <c r="F399" s="7" t="s">
        <v>568</v>
      </c>
      <c r="G399" s="7" t="s">
        <v>1410</v>
      </c>
      <c r="H399" s="7" t="s">
        <v>485</v>
      </c>
      <c r="I399" s="7" t="s">
        <v>114</v>
      </c>
      <c r="J399" s="7" t="s">
        <v>108</v>
      </c>
      <c r="K399" s="7" t="s">
        <v>153</v>
      </c>
      <c r="L399" s="7" t="s">
        <v>115</v>
      </c>
      <c r="M399" s="7" t="s">
        <v>118</v>
      </c>
      <c r="N399" s="7" t="s">
        <v>91</v>
      </c>
      <c r="O399" s="7" t="s">
        <v>116</v>
      </c>
      <c r="P399" s="7" t="s">
        <v>86</v>
      </c>
      <c r="Q399" s="7" t="s">
        <v>185</v>
      </c>
      <c r="R399" s="7" t="s">
        <v>186</v>
      </c>
      <c r="S399" s="7" t="s">
        <v>109</v>
      </c>
      <c r="T399" s="7" t="s">
        <v>111</v>
      </c>
      <c r="U399" s="7" t="s">
        <v>117</v>
      </c>
      <c r="V399" s="7" t="s">
        <v>193</v>
      </c>
      <c r="W399" s="7" t="s">
        <v>187</v>
      </c>
      <c r="X399" s="7" t="s">
        <v>234</v>
      </c>
      <c r="Y399" s="7" t="n">
        <v>1</v>
      </c>
      <c r="Z399" s="7" t="n">
        <v>0</v>
      </c>
      <c r="AA399" s="7" t="str">
        <f aca="false">IF(Y399&gt;Z399,"Win",IF(Y399&lt;Z399,"Loss","Draw"))</f>
        <v>Win</v>
      </c>
      <c r="AB399" s="7" t="s">
        <v>99</v>
      </c>
      <c r="AC399" s="7" t="s">
        <v>99</v>
      </c>
      <c r="AD399" s="7" t="s">
        <v>1411</v>
      </c>
      <c r="AE399" s="7" t="s">
        <v>1412</v>
      </c>
      <c r="AF399" s="7" t="str">
        <f aca="false">IF(AD399&lt;AE399,AD399,AE399)</f>
        <v>Balloon, Bomb Tower, Executioner, Giant Skeleton, Guards, Miner, Tornado, Zap</v>
      </c>
      <c r="AG399" s="7" t="str">
        <f aca="false">IF(AD399&lt;AE399,AE399,AD399)</f>
        <v>Cannon, Dark Prince, Giant Snowball, Goblins, Graveyard, Ice Spirit, Poison, Skeleton Dragons</v>
      </c>
      <c r="AH399" s="7" t="str">
        <f aca="false">IF(AD399=AF399,AA399,IF(AA399="Win","Loss",IF(AA399="Loss","Win","Draw")))</f>
        <v>Loss</v>
      </c>
      <c r="AI399" s="7" t="s">
        <v>297</v>
      </c>
    </row>
    <row r="400" customFormat="false" ht="15" hidden="false" customHeight="true" outlineLevel="0" collapsed="false">
      <c r="A400" s="7" t="s">
        <v>1413</v>
      </c>
      <c r="B400" s="7" t="n">
        <v>1</v>
      </c>
      <c r="C400" s="7" t="s">
        <v>1283</v>
      </c>
      <c r="D400" s="7" t="s">
        <v>727</v>
      </c>
      <c r="E400" s="7" t="s">
        <v>567</v>
      </c>
      <c r="F400" s="7" t="s">
        <v>568</v>
      </c>
      <c r="G400" s="7" t="s">
        <v>1414</v>
      </c>
      <c r="H400" s="7" t="s">
        <v>163</v>
      </c>
      <c r="I400" s="7" t="s">
        <v>177</v>
      </c>
      <c r="J400" s="7" t="s">
        <v>95</v>
      </c>
      <c r="K400" s="7" t="s">
        <v>124</v>
      </c>
      <c r="L400" s="7" t="s">
        <v>257</v>
      </c>
      <c r="M400" s="7" t="s">
        <v>150</v>
      </c>
      <c r="N400" s="7" t="s">
        <v>126</v>
      </c>
      <c r="O400" s="7" t="s">
        <v>93</v>
      </c>
      <c r="P400" s="7" t="s">
        <v>215</v>
      </c>
      <c r="Q400" s="7" t="s">
        <v>90</v>
      </c>
      <c r="R400" s="7" t="s">
        <v>123</v>
      </c>
      <c r="S400" s="7" t="s">
        <v>124</v>
      </c>
      <c r="T400" s="7" t="s">
        <v>125</v>
      </c>
      <c r="U400" s="7" t="s">
        <v>85</v>
      </c>
      <c r="V400" s="7" t="s">
        <v>96</v>
      </c>
      <c r="W400" s="7" t="s">
        <v>126</v>
      </c>
      <c r="X400" s="7" t="s">
        <v>95</v>
      </c>
      <c r="Y400" s="7" t="n">
        <v>1</v>
      </c>
      <c r="Z400" s="7" t="n">
        <v>0</v>
      </c>
      <c r="AA400" s="7" t="str">
        <f aca="false">IF(Y400&gt;Z400,"Win",IF(Y400&lt;Z400,"Loss","Draw"))</f>
        <v>Win</v>
      </c>
      <c r="AB400" s="7" t="s">
        <v>99</v>
      </c>
      <c r="AC400" s="7" t="s">
        <v>99</v>
      </c>
      <c r="AD400" s="7" t="s">
        <v>429</v>
      </c>
      <c r="AE400" s="7" t="s">
        <v>134</v>
      </c>
      <c r="AF400" s="7" t="str">
        <f aca="false">IF(AD400&lt;AE400,AD400,AE400)</f>
        <v>Barbarian Barrel, Cannon Cart, Goblinstein, Lightning, Minions, Mortar, Royal Ghost, Skeletons</v>
      </c>
      <c r="AG400" s="7" t="str">
        <f aca="false">IF(AD400&lt;AE400,AE400,AD400)</f>
        <v>Barbarian Barrel, Electro Spirit, Fireball, Fisherman, Hunter, Royal Ghost, Royal Giant, Skeletons</v>
      </c>
      <c r="AH400" s="7" t="str">
        <f aca="false">IF(AD400=AF400,AA400,IF(AA400="Win","Loss",IF(AA400="Loss","Win","Draw")))</f>
        <v>Loss</v>
      </c>
      <c r="AI400" s="7" t="s">
        <v>297</v>
      </c>
    </row>
    <row r="401" customFormat="false" ht="15" hidden="false" customHeight="true" outlineLevel="0" collapsed="false">
      <c r="A401" s="7" t="s">
        <v>1413</v>
      </c>
      <c r="B401" s="7" t="n">
        <v>2</v>
      </c>
      <c r="C401" s="7" t="s">
        <v>1283</v>
      </c>
      <c r="D401" s="7" t="s">
        <v>727</v>
      </c>
      <c r="E401" s="7" t="s">
        <v>567</v>
      </c>
      <c r="F401" s="7" t="s">
        <v>568</v>
      </c>
      <c r="G401" s="7" t="s">
        <v>1415</v>
      </c>
      <c r="H401" s="7" t="s">
        <v>163</v>
      </c>
      <c r="I401" s="7" t="s">
        <v>172</v>
      </c>
      <c r="J401" s="7" t="s">
        <v>91</v>
      </c>
      <c r="K401" s="7" t="s">
        <v>114</v>
      </c>
      <c r="L401" s="7" t="s">
        <v>242</v>
      </c>
      <c r="M401" s="7" t="s">
        <v>97</v>
      </c>
      <c r="N401" s="7" t="s">
        <v>153</v>
      </c>
      <c r="O401" s="7" t="s">
        <v>116</v>
      </c>
      <c r="P401" s="7" t="s">
        <v>115</v>
      </c>
      <c r="Q401" s="7" t="s">
        <v>137</v>
      </c>
      <c r="R401" s="7" t="s">
        <v>91</v>
      </c>
      <c r="S401" s="7" t="s">
        <v>114</v>
      </c>
      <c r="T401" s="7" t="s">
        <v>97</v>
      </c>
      <c r="U401" s="7" t="s">
        <v>116</v>
      </c>
      <c r="V401" s="7" t="s">
        <v>242</v>
      </c>
      <c r="W401" s="7" t="s">
        <v>157</v>
      </c>
      <c r="X401" s="7" t="s">
        <v>87</v>
      </c>
      <c r="Y401" s="7" t="n">
        <v>0</v>
      </c>
      <c r="Z401" s="7" t="n">
        <v>1</v>
      </c>
      <c r="AA401" s="7" t="str">
        <f aca="false">IF(Y401&gt;Z401,"Win",IF(Y401&lt;Z401,"Loss","Draw"))</f>
        <v>Loss</v>
      </c>
      <c r="AB401" s="7" t="s">
        <v>99</v>
      </c>
      <c r="AC401" s="7" t="s">
        <v>99</v>
      </c>
      <c r="AD401" s="7" t="s">
        <v>1416</v>
      </c>
      <c r="AE401" s="7" t="s">
        <v>321</v>
      </c>
      <c r="AF401" s="7" t="str">
        <f aca="false">IF(AD401&lt;AE401,AD401,AE401)</f>
        <v>Bomber, Cannon, Giant Snowball, Goblins, Graveyard, Musketeer, Poison, Ronin</v>
      </c>
      <c r="AG401" s="7" t="str">
        <f aca="false">IF(AD401&lt;AE401,AE401,AD401)</f>
        <v>Bomber, Fire Spirit, Giant Snowball, Goblin Drill, Goblins, Poison, Ronin, Tesla</v>
      </c>
      <c r="AH401" s="7" t="str">
        <f aca="false">IF(AD401=AF401,AA401,IF(AA401="Win","Loss",IF(AA401="Loss","Win","Draw")))</f>
        <v>Loss</v>
      </c>
      <c r="AI401" s="7" t="s">
        <v>297</v>
      </c>
    </row>
    <row r="402" customFormat="false" ht="15" hidden="false" customHeight="true" outlineLevel="0" collapsed="false">
      <c r="A402" s="7" t="s">
        <v>1413</v>
      </c>
      <c r="B402" s="7" t="n">
        <v>3</v>
      </c>
      <c r="C402" s="7" t="s">
        <v>1283</v>
      </c>
      <c r="D402" s="7" t="s">
        <v>727</v>
      </c>
      <c r="E402" s="7" t="s">
        <v>567</v>
      </c>
      <c r="F402" s="7" t="s">
        <v>568</v>
      </c>
      <c r="G402" s="7" t="s">
        <v>1417</v>
      </c>
      <c r="H402" s="7" t="s">
        <v>163</v>
      </c>
      <c r="I402" s="7" t="s">
        <v>241</v>
      </c>
      <c r="J402" s="7" t="s">
        <v>186</v>
      </c>
      <c r="K402" s="7" t="s">
        <v>185</v>
      </c>
      <c r="L402" s="7" t="s">
        <v>187</v>
      </c>
      <c r="M402" s="7" t="s">
        <v>111</v>
      </c>
      <c r="N402" s="7" t="s">
        <v>88</v>
      </c>
      <c r="O402" s="7" t="s">
        <v>109</v>
      </c>
      <c r="P402" s="7" t="s">
        <v>234</v>
      </c>
      <c r="Q402" s="7" t="s">
        <v>82</v>
      </c>
      <c r="R402" s="7" t="s">
        <v>83</v>
      </c>
      <c r="S402" s="7" t="s">
        <v>84</v>
      </c>
      <c r="T402" s="7" t="s">
        <v>93</v>
      </c>
      <c r="U402" s="7" t="s">
        <v>86</v>
      </c>
      <c r="V402" s="7" t="s">
        <v>119</v>
      </c>
      <c r="W402" s="7" t="s">
        <v>150</v>
      </c>
      <c r="X402" s="7" t="s">
        <v>89</v>
      </c>
      <c r="Y402" s="7" t="n">
        <v>0</v>
      </c>
      <c r="Z402" s="7" t="n">
        <v>1</v>
      </c>
      <c r="AA402" s="7" t="str">
        <f aca="false">IF(Y402&gt;Z402,"Win",IF(Y402&lt;Z402,"Loss","Draw"))</f>
        <v>Loss</v>
      </c>
      <c r="AB402" s="7" t="s">
        <v>99</v>
      </c>
      <c r="AC402" s="7" t="s">
        <v>99</v>
      </c>
      <c r="AD402" s="7" t="s">
        <v>363</v>
      </c>
      <c r="AE402" s="7" t="s">
        <v>996</v>
      </c>
      <c r="AF402" s="7" t="str">
        <f aca="false">IF(AD402&lt;AE402,AD402,AE402)</f>
        <v>Archers, Electro Spirit, Fireball, Goblin Hut, Monk, Royal Hogs, Skeleton Dragons, The Log</v>
      </c>
      <c r="AG402" s="7" t="str">
        <f aca="false">IF(AD402&lt;AE402,AE402,AD402)</f>
        <v>Balloon, Berserker, Bomb Tower, Executioner, Knight, Miner, Tornado, Zap</v>
      </c>
      <c r="AH402" s="7" t="str">
        <f aca="false">IF(AD402=AF402,AA402,IF(AA402="Win","Loss",IF(AA402="Loss","Win","Draw")))</f>
        <v>Win</v>
      </c>
      <c r="AI402" s="7" t="s">
        <v>297</v>
      </c>
    </row>
    <row r="403" customFormat="false" ht="15" hidden="false" customHeight="true" outlineLevel="0" collapsed="false">
      <c r="A403" s="7" t="s">
        <v>1418</v>
      </c>
      <c r="B403" s="7" t="n">
        <v>1</v>
      </c>
      <c r="C403" s="7" t="s">
        <v>1283</v>
      </c>
      <c r="D403" s="7" t="s">
        <v>727</v>
      </c>
      <c r="E403" s="7" t="s">
        <v>567</v>
      </c>
      <c r="F403" s="7" t="s">
        <v>568</v>
      </c>
      <c r="G403" s="7" t="s">
        <v>1419</v>
      </c>
      <c r="H403" s="7" t="s">
        <v>163</v>
      </c>
      <c r="I403" s="7" t="s">
        <v>107</v>
      </c>
      <c r="J403" s="7" t="s">
        <v>128</v>
      </c>
      <c r="K403" s="7" t="s">
        <v>152</v>
      </c>
      <c r="L403" s="7" t="s">
        <v>306</v>
      </c>
      <c r="M403" s="7" t="s">
        <v>307</v>
      </c>
      <c r="N403" s="7" t="s">
        <v>85</v>
      </c>
      <c r="O403" s="7" t="s">
        <v>187</v>
      </c>
      <c r="P403" s="7" t="s">
        <v>95</v>
      </c>
      <c r="Q403" s="7" t="s">
        <v>177</v>
      </c>
      <c r="R403" s="7" t="s">
        <v>95</v>
      </c>
      <c r="S403" s="7" t="s">
        <v>124</v>
      </c>
      <c r="T403" s="7" t="s">
        <v>257</v>
      </c>
      <c r="U403" s="7" t="s">
        <v>215</v>
      </c>
      <c r="V403" s="7" t="s">
        <v>93</v>
      </c>
      <c r="W403" s="7" t="s">
        <v>126</v>
      </c>
      <c r="X403" s="7" t="s">
        <v>150</v>
      </c>
      <c r="Y403" s="7" t="n">
        <v>0</v>
      </c>
      <c r="Z403" s="7" t="n">
        <v>1</v>
      </c>
      <c r="AA403" s="7" t="str">
        <f aca="false">IF(Y403&gt;Z403,"Win",IF(Y403&lt;Z403,"Loss","Draw"))</f>
        <v>Loss</v>
      </c>
      <c r="AB403" s="7" t="s">
        <v>99</v>
      </c>
      <c r="AC403" s="7" t="s">
        <v>99</v>
      </c>
      <c r="AD403" s="7" t="s">
        <v>603</v>
      </c>
      <c r="AE403" s="7" t="s">
        <v>429</v>
      </c>
      <c r="AF403" s="7" t="str">
        <f aca="false">IF(AD403&lt;AE403,AD403,AE403)</f>
        <v>Baby Dragon, Barbarian Barrel, Goblin Cage, Golden Knight, Golem, Ice Wizard, Lightning, Tornado</v>
      </c>
      <c r="AG403" s="7" t="str">
        <f aca="false">IF(AD403&lt;AE403,AE403,AD403)</f>
        <v>Barbarian Barrel, Electro Spirit, Fireball, Fisherman, Hunter, Royal Ghost, Royal Giant, Skeletons</v>
      </c>
      <c r="AH403" s="7" t="str">
        <f aca="false">IF(AD403=AF403,AA403,IF(AA403="Win","Loss",IF(AA403="Loss","Win","Draw")))</f>
        <v>Loss</v>
      </c>
      <c r="AI403" s="7" t="s">
        <v>297</v>
      </c>
    </row>
    <row r="404" customFormat="false" ht="15" hidden="false" customHeight="true" outlineLevel="0" collapsed="false">
      <c r="A404" s="7" t="s">
        <v>1418</v>
      </c>
      <c r="B404" s="7" t="n">
        <v>2</v>
      </c>
      <c r="C404" s="7" t="s">
        <v>1283</v>
      </c>
      <c r="D404" s="7" t="s">
        <v>727</v>
      </c>
      <c r="E404" s="7" t="s">
        <v>567</v>
      </c>
      <c r="F404" s="7" t="s">
        <v>568</v>
      </c>
      <c r="G404" s="7" t="s">
        <v>1420</v>
      </c>
      <c r="H404" s="7" t="s">
        <v>485</v>
      </c>
      <c r="I404" s="7" t="s">
        <v>203</v>
      </c>
      <c r="J404" s="7" t="s">
        <v>202</v>
      </c>
      <c r="K404" s="7" t="s">
        <v>201</v>
      </c>
      <c r="L404" s="7" t="s">
        <v>88</v>
      </c>
      <c r="M404" s="7" t="s">
        <v>150</v>
      </c>
      <c r="N404" s="7" t="s">
        <v>157</v>
      </c>
      <c r="O404" s="7" t="s">
        <v>204</v>
      </c>
      <c r="P404" s="7" t="s">
        <v>87</v>
      </c>
      <c r="Q404" s="7" t="s">
        <v>201</v>
      </c>
      <c r="R404" s="7" t="s">
        <v>202</v>
      </c>
      <c r="S404" s="7" t="s">
        <v>203</v>
      </c>
      <c r="T404" s="7" t="s">
        <v>88</v>
      </c>
      <c r="U404" s="7" t="s">
        <v>157</v>
      </c>
      <c r="V404" s="7" t="s">
        <v>118</v>
      </c>
      <c r="W404" s="7" t="s">
        <v>204</v>
      </c>
      <c r="X404" s="7" t="s">
        <v>87</v>
      </c>
      <c r="Y404" s="7" t="n">
        <v>0</v>
      </c>
      <c r="Z404" s="7" t="n">
        <v>1</v>
      </c>
      <c r="AA404" s="7" t="str">
        <f aca="false">IF(Y404&gt;Z404,"Win",IF(Y404&lt;Z404,"Loss","Draw"))</f>
        <v>Loss</v>
      </c>
      <c r="AB404" s="7" t="s">
        <v>99</v>
      </c>
      <c r="AC404" s="7" t="s">
        <v>99</v>
      </c>
      <c r="AD404" s="7" t="s">
        <v>1175</v>
      </c>
      <c r="AE404" s="7" t="s">
        <v>206</v>
      </c>
      <c r="AF404" s="7" t="str">
        <f aca="false">IF(AD404&lt;AE404,AD404,AE404)</f>
        <v>Berserker, Electro Spirit, Fire Spirit, Goblin Barrel, Magic Archer, Royal Delivery, Tesla, Wall Breakers</v>
      </c>
      <c r="AG404" s="7" t="str">
        <f aca="false">IF(AD404&lt;AE404,AE404,AD404)</f>
        <v>Berserker, Fire Spirit, Goblin Barrel, Ice Spirit, Magic Archer, Royal Delivery, Tesla, Wall Breakers</v>
      </c>
      <c r="AH404" s="7" t="str">
        <f aca="false">IF(AD404=AF404,AA404,IF(AA404="Win","Loss",IF(AA404="Loss","Win","Draw")))</f>
        <v>Loss</v>
      </c>
      <c r="AI404" s="7" t="s">
        <v>297</v>
      </c>
    </row>
    <row r="405" customFormat="false" ht="15" hidden="false" customHeight="true" outlineLevel="0" collapsed="false">
      <c r="A405" s="7" t="s">
        <v>1418</v>
      </c>
      <c r="B405" s="7" t="n">
        <v>3</v>
      </c>
      <c r="C405" s="7" t="s">
        <v>1283</v>
      </c>
      <c r="D405" s="7" t="s">
        <v>727</v>
      </c>
      <c r="E405" s="7" t="s">
        <v>567</v>
      </c>
      <c r="F405" s="7" t="s">
        <v>568</v>
      </c>
      <c r="G405" s="7" t="s">
        <v>1421</v>
      </c>
      <c r="H405" s="7" t="s">
        <v>163</v>
      </c>
      <c r="I405" s="7" t="s">
        <v>82</v>
      </c>
      <c r="J405" s="7" t="s">
        <v>83</v>
      </c>
      <c r="K405" s="7" t="s">
        <v>153</v>
      </c>
      <c r="L405" s="7" t="s">
        <v>86</v>
      </c>
      <c r="M405" s="7" t="s">
        <v>118</v>
      </c>
      <c r="N405" s="7" t="s">
        <v>126</v>
      </c>
      <c r="O405" s="7" t="s">
        <v>89</v>
      </c>
      <c r="P405" s="7" t="s">
        <v>93</v>
      </c>
      <c r="Q405" s="7" t="s">
        <v>92</v>
      </c>
      <c r="R405" s="7" t="s">
        <v>158</v>
      </c>
      <c r="S405" s="7" t="s">
        <v>90</v>
      </c>
      <c r="T405" s="7" t="s">
        <v>85</v>
      </c>
      <c r="U405" s="7" t="s">
        <v>159</v>
      </c>
      <c r="V405" s="7" t="s">
        <v>96</v>
      </c>
      <c r="W405" s="7" t="s">
        <v>94</v>
      </c>
      <c r="X405" s="7" t="s">
        <v>89</v>
      </c>
      <c r="Y405" s="7" t="n">
        <v>1</v>
      </c>
      <c r="Z405" s="7" t="n">
        <v>0</v>
      </c>
      <c r="AA405" s="7" t="str">
        <f aca="false">IF(Y405&gt;Z405,"Win",IF(Y405&lt;Z405,"Loss","Draw"))</f>
        <v>Win</v>
      </c>
      <c r="AB405" s="7" t="s">
        <v>99</v>
      </c>
      <c r="AC405" s="7" t="s">
        <v>99</v>
      </c>
      <c r="AD405" s="7" t="s">
        <v>1422</v>
      </c>
      <c r="AE405" s="7" t="s">
        <v>1423</v>
      </c>
      <c r="AF405" s="7" t="str">
        <f aca="false">IF(AD405&lt;AE405,AD405,AE405)</f>
        <v>Bowler, Dart Goblin, Lightning, Minions, Mortar, Rascals, Skeleton Barrel, The Log</v>
      </c>
      <c r="AG405" s="7" t="str">
        <f aca="false">IF(AD405&lt;AE405,AE405,AD405)</f>
        <v>Cannon, Fireball, Ice Spirit, Monk, Royal Hogs, Skeleton Dragons, Skeletons, The Log</v>
      </c>
      <c r="AH405" s="7" t="str">
        <f aca="false">IF(AD405=AF405,AA405,IF(AA405="Win","Loss",IF(AA405="Loss","Win","Draw")))</f>
        <v>Loss</v>
      </c>
      <c r="AI405" s="7" t="s">
        <v>297</v>
      </c>
    </row>
    <row r="406" customFormat="false" ht="15" hidden="false" customHeight="true" outlineLevel="0" collapsed="false">
      <c r="A406" s="7" t="s">
        <v>1424</v>
      </c>
      <c r="B406" s="7" t="n">
        <v>1</v>
      </c>
      <c r="C406" s="7" t="s">
        <v>1283</v>
      </c>
      <c r="D406" s="7" t="s">
        <v>727</v>
      </c>
      <c r="E406" s="7" t="s">
        <v>567</v>
      </c>
      <c r="F406" s="7" t="s">
        <v>568</v>
      </c>
      <c r="G406" s="7" t="s">
        <v>1425</v>
      </c>
      <c r="H406" s="7" t="s">
        <v>163</v>
      </c>
      <c r="I406" s="7" t="s">
        <v>124</v>
      </c>
      <c r="J406" s="7" t="s">
        <v>123</v>
      </c>
      <c r="K406" s="7" t="s">
        <v>90</v>
      </c>
      <c r="L406" s="7" t="s">
        <v>95</v>
      </c>
      <c r="M406" s="7" t="s">
        <v>96</v>
      </c>
      <c r="N406" s="7" t="s">
        <v>126</v>
      </c>
      <c r="O406" s="7" t="s">
        <v>125</v>
      </c>
      <c r="P406" s="7" t="s">
        <v>85</v>
      </c>
      <c r="Q406" s="7" t="s">
        <v>84</v>
      </c>
      <c r="R406" s="7" t="s">
        <v>123</v>
      </c>
      <c r="S406" s="7" t="s">
        <v>126</v>
      </c>
      <c r="T406" s="7" t="s">
        <v>115</v>
      </c>
      <c r="U406" s="7" t="s">
        <v>116</v>
      </c>
      <c r="V406" s="7" t="s">
        <v>118</v>
      </c>
      <c r="W406" s="7" t="s">
        <v>95</v>
      </c>
      <c r="X406" s="7" t="s">
        <v>234</v>
      </c>
      <c r="Y406" s="7" t="n">
        <v>0</v>
      </c>
      <c r="Z406" s="7" t="n">
        <v>1</v>
      </c>
      <c r="AA406" s="7" t="str">
        <f aca="false">IF(Y406&gt;Z406,"Win",IF(Y406&lt;Z406,"Loss","Draw"))</f>
        <v>Loss</v>
      </c>
      <c r="AB406" s="7" t="s">
        <v>99</v>
      </c>
      <c r="AC406" s="7" t="s">
        <v>99</v>
      </c>
      <c r="AD406" s="7" t="s">
        <v>134</v>
      </c>
      <c r="AE406" s="7" t="s">
        <v>1374</v>
      </c>
      <c r="AF406" s="7" t="str">
        <f aca="false">IF(AD406&lt;AE406,AD406,AE406)</f>
        <v>Archers, Barbarian Barrel, Bomb Tower, Goblinstein, Graveyard, Ice Spirit, Poison, Skeletons</v>
      </c>
      <c r="AG406" s="7" t="str">
        <f aca="false">IF(AD406&lt;AE406,AE406,AD406)</f>
        <v>Barbarian Barrel, Cannon Cart, Goblinstein, Lightning, Minions, Mortar, Royal Ghost, Skeletons</v>
      </c>
      <c r="AH406" s="7" t="str">
        <f aca="false">IF(AD406=AF406,AA406,IF(AA406="Win","Loss",IF(AA406="Loss","Win","Draw")))</f>
        <v>Win</v>
      </c>
      <c r="AI406" s="7" t="s">
        <v>297</v>
      </c>
    </row>
    <row r="407" customFormat="false" ht="15" hidden="false" customHeight="true" outlineLevel="0" collapsed="false">
      <c r="A407" s="7" t="s">
        <v>1424</v>
      </c>
      <c r="B407" s="7" t="n">
        <v>2</v>
      </c>
      <c r="C407" s="7" t="s">
        <v>1283</v>
      </c>
      <c r="D407" s="7" t="s">
        <v>727</v>
      </c>
      <c r="E407" s="7" t="s">
        <v>567</v>
      </c>
      <c r="F407" s="7" t="s">
        <v>568</v>
      </c>
      <c r="G407" s="7" t="s">
        <v>1426</v>
      </c>
      <c r="H407" s="7" t="s">
        <v>163</v>
      </c>
      <c r="I407" s="7" t="s">
        <v>137</v>
      </c>
      <c r="J407" s="7" t="s">
        <v>202</v>
      </c>
      <c r="K407" s="7" t="s">
        <v>114</v>
      </c>
      <c r="L407" s="7" t="s">
        <v>108</v>
      </c>
      <c r="M407" s="7" t="s">
        <v>157</v>
      </c>
      <c r="N407" s="7" t="s">
        <v>88</v>
      </c>
      <c r="O407" s="7" t="s">
        <v>116</v>
      </c>
      <c r="P407" s="7" t="s">
        <v>87</v>
      </c>
      <c r="Q407" s="7" t="s">
        <v>82</v>
      </c>
      <c r="R407" s="7" t="s">
        <v>202</v>
      </c>
      <c r="S407" s="7" t="s">
        <v>87</v>
      </c>
      <c r="T407" s="7" t="s">
        <v>97</v>
      </c>
      <c r="U407" s="7" t="s">
        <v>88</v>
      </c>
      <c r="V407" s="7" t="s">
        <v>85</v>
      </c>
      <c r="W407" s="7" t="s">
        <v>150</v>
      </c>
      <c r="X407" s="7" t="s">
        <v>89</v>
      </c>
      <c r="Y407" s="7" t="n">
        <v>0</v>
      </c>
      <c r="Z407" s="7" t="n">
        <v>1</v>
      </c>
      <c r="AA407" s="7" t="str">
        <f aca="false">IF(Y407&gt;Z407,"Win",IF(Y407&lt;Z407,"Loss","Draw"))</f>
        <v>Loss</v>
      </c>
      <c r="AB407" s="7" t="s">
        <v>99</v>
      </c>
      <c r="AC407" s="7" t="s">
        <v>99</v>
      </c>
      <c r="AD407" s="7" t="s">
        <v>1427</v>
      </c>
      <c r="AE407" s="7" t="s">
        <v>1389</v>
      </c>
      <c r="AF407" s="7" t="str">
        <f aca="false">IF(AD407&lt;AE407,AD407,AE407)</f>
        <v>Berserker, Dark Prince, Fire Spirit, Giant Snowball, Goblin Drill, Magic Archer, Poison, Tesla</v>
      </c>
      <c r="AG407" s="7" t="str">
        <f aca="false">IF(AD407&lt;AE407,AE407,AD407)</f>
        <v>Berserker, Electro Spirit, Lightning, Magic Archer, Ronin, Royal Hogs, Tesla, The Log</v>
      </c>
      <c r="AH407" s="7" t="str">
        <f aca="false">IF(AD407=AF407,AA407,IF(AA407="Win","Loss",IF(AA407="Loss","Win","Draw")))</f>
        <v>Loss</v>
      </c>
      <c r="AI407" s="7" t="s">
        <v>297</v>
      </c>
    </row>
    <row r="408" customFormat="false" ht="15" hidden="false" customHeight="true" outlineLevel="0" collapsed="false">
      <c r="A408" s="7" t="s">
        <v>1424</v>
      </c>
      <c r="B408" s="7" t="n">
        <v>3</v>
      </c>
      <c r="C408" s="7" t="s">
        <v>1283</v>
      </c>
      <c r="D408" s="7" t="s">
        <v>727</v>
      </c>
      <c r="E408" s="7" t="s">
        <v>567</v>
      </c>
      <c r="F408" s="7" t="s">
        <v>568</v>
      </c>
      <c r="G408" s="7" t="s">
        <v>1428</v>
      </c>
      <c r="H408" s="7" t="s">
        <v>163</v>
      </c>
      <c r="I408" s="7" t="s">
        <v>159</v>
      </c>
      <c r="J408" s="7" t="s">
        <v>337</v>
      </c>
      <c r="K408" s="7" t="s">
        <v>203</v>
      </c>
      <c r="L408" s="7" t="s">
        <v>93</v>
      </c>
      <c r="M408" s="7" t="s">
        <v>150</v>
      </c>
      <c r="N408" s="7" t="s">
        <v>193</v>
      </c>
      <c r="O408" s="7" t="s">
        <v>89</v>
      </c>
      <c r="P408" s="7" t="s">
        <v>119</v>
      </c>
      <c r="Q408" s="7" t="s">
        <v>129</v>
      </c>
      <c r="R408" s="7" t="s">
        <v>158</v>
      </c>
      <c r="S408" s="7" t="s">
        <v>128</v>
      </c>
      <c r="T408" s="7" t="s">
        <v>165</v>
      </c>
      <c r="U408" s="7" t="s">
        <v>112</v>
      </c>
      <c r="V408" s="7" t="s">
        <v>133</v>
      </c>
      <c r="W408" s="7" t="s">
        <v>130</v>
      </c>
      <c r="X408" s="7" t="s">
        <v>109</v>
      </c>
      <c r="Y408" s="7" t="n">
        <v>0</v>
      </c>
      <c r="Z408" s="7" t="n">
        <v>1</v>
      </c>
      <c r="AA408" s="7" t="str">
        <f aca="false">IF(Y408&gt;Z408,"Win",IF(Y408&lt;Z408,"Loss","Draw"))</f>
        <v>Loss</v>
      </c>
      <c r="AB408" s="7" t="s">
        <v>99</v>
      </c>
      <c r="AC408" s="7" t="s">
        <v>99</v>
      </c>
      <c r="AD408" s="7" t="s">
        <v>1429</v>
      </c>
      <c r="AE408" s="7" t="s">
        <v>1430</v>
      </c>
      <c r="AF408" s="7" t="str">
        <f aca="false">IF(AD408&lt;AE408,AD408,AE408)</f>
        <v>Arrows, Bowler, Golden Knight, Hog Rider, Mega Knight, Mother Witch, Spirit Empress, Zap</v>
      </c>
      <c r="AG408" s="7" t="str">
        <f aca="false">IF(AD408&lt;AE408,AE408,AD408)</f>
        <v>Boss Bandit, Dart Goblin, Electro Spirit, Fireball, Goblin Barrel, Goblin Hut, Guards, The Log</v>
      </c>
      <c r="AH408" s="7" t="str">
        <f aca="false">IF(AD408=AF408,AA408,IF(AA408="Win","Loss",IF(AA408="Loss","Win","Draw")))</f>
        <v>Win</v>
      </c>
      <c r="AI408" s="7" t="s">
        <v>297</v>
      </c>
    </row>
    <row r="409" customFormat="false" ht="15" hidden="false" customHeight="true" outlineLevel="0" collapsed="false">
      <c r="A409" s="5" t="s">
        <v>1431</v>
      </c>
      <c r="B409" s="5" t="n">
        <v>1</v>
      </c>
      <c r="C409" s="5" t="s">
        <v>1283</v>
      </c>
      <c r="D409" s="5" t="s">
        <v>727</v>
      </c>
      <c r="E409" s="5" t="s">
        <v>1432</v>
      </c>
      <c r="F409" s="5" t="s">
        <v>1433</v>
      </c>
      <c r="G409" s="5" t="s">
        <v>1434</v>
      </c>
      <c r="H409" s="5" t="s">
        <v>163</v>
      </c>
      <c r="I409" s="5" t="s">
        <v>137</v>
      </c>
      <c r="J409" s="5" t="s">
        <v>241</v>
      </c>
      <c r="K409" s="5" t="s">
        <v>114</v>
      </c>
      <c r="L409" s="5" t="s">
        <v>138</v>
      </c>
      <c r="M409" s="5" t="s">
        <v>157</v>
      </c>
      <c r="N409" s="5" t="s">
        <v>126</v>
      </c>
      <c r="O409" s="5" t="s">
        <v>116</v>
      </c>
      <c r="P409" s="5" t="s">
        <v>87</v>
      </c>
      <c r="Q409" s="5" t="s">
        <v>177</v>
      </c>
      <c r="R409" s="5" t="s">
        <v>83</v>
      </c>
      <c r="S409" s="5" t="s">
        <v>257</v>
      </c>
      <c r="T409" s="5" t="s">
        <v>150</v>
      </c>
      <c r="U409" s="5" t="s">
        <v>126</v>
      </c>
      <c r="V409" s="5" t="s">
        <v>89</v>
      </c>
      <c r="W409" s="5" t="s">
        <v>93</v>
      </c>
      <c r="X409" s="5" t="s">
        <v>215</v>
      </c>
      <c r="Y409" s="5" t="n">
        <v>1</v>
      </c>
      <c r="Z409" s="5" t="n">
        <v>0</v>
      </c>
      <c r="AA409" s="5" t="str">
        <f aca="false">IF(Y409&gt;Z409,"Win",IF(Y409&lt;Z409,"Loss","Draw"))</f>
        <v>Win</v>
      </c>
      <c r="AB409" s="5" t="s">
        <v>98</v>
      </c>
      <c r="AC409" s="5" t="s">
        <v>99</v>
      </c>
      <c r="AD409" s="5" t="s">
        <v>267</v>
      </c>
      <c r="AE409" s="5" t="s">
        <v>259</v>
      </c>
      <c r="AF409" s="5" t="str">
        <f aca="false">IF(AD409&lt;AE409,AD409,AE409)</f>
        <v>Electro Spirit, Fireball, Fisherman, Hunter, Monk, Royal Giant, Skeletons, The Log</v>
      </c>
      <c r="AG409" s="5" t="str">
        <f aca="false">IF(AD409&lt;AE409,AE409,AD409)</f>
        <v>Fire Spirit, Giant Snowball, Goblin Demolisher, Goblin Drill, Knight, Poison, Skeletons, Tesla</v>
      </c>
      <c r="AH409" s="5" t="str">
        <f aca="false">IF(AD409=AF409,AA409,IF(AA409="Win","Loss",IF(AA409="Loss","Win","Draw")))</f>
        <v>Loss</v>
      </c>
      <c r="AI409" s="5" t="s">
        <v>297</v>
      </c>
    </row>
    <row r="410" customFormat="false" ht="15" hidden="false" customHeight="true" outlineLevel="0" collapsed="false">
      <c r="A410" s="5" t="s">
        <v>1431</v>
      </c>
      <c r="B410" s="5" t="n">
        <v>2</v>
      </c>
      <c r="C410" s="5" t="s">
        <v>1283</v>
      </c>
      <c r="D410" s="5" t="s">
        <v>727</v>
      </c>
      <c r="E410" s="5" t="s">
        <v>1432</v>
      </c>
      <c r="F410" s="5" t="s">
        <v>1433</v>
      </c>
      <c r="G410" s="5" t="s">
        <v>1435</v>
      </c>
      <c r="H410" s="5" t="s">
        <v>163</v>
      </c>
      <c r="I410" s="5" t="s">
        <v>177</v>
      </c>
      <c r="J410" s="5" t="s">
        <v>188</v>
      </c>
      <c r="K410" s="5" t="s">
        <v>83</v>
      </c>
      <c r="L410" s="5" t="s">
        <v>215</v>
      </c>
      <c r="M410" s="5" t="s">
        <v>86</v>
      </c>
      <c r="N410" s="5" t="s">
        <v>133</v>
      </c>
      <c r="O410" s="5" t="s">
        <v>93</v>
      </c>
      <c r="P410" s="5" t="s">
        <v>95</v>
      </c>
      <c r="Q410" s="5" t="s">
        <v>201</v>
      </c>
      <c r="R410" s="5" t="s">
        <v>202</v>
      </c>
      <c r="S410" s="5" t="s">
        <v>123</v>
      </c>
      <c r="T410" s="5" t="s">
        <v>95</v>
      </c>
      <c r="U410" s="5" t="s">
        <v>88</v>
      </c>
      <c r="V410" s="5" t="s">
        <v>187</v>
      </c>
      <c r="W410" s="5" t="s">
        <v>234</v>
      </c>
      <c r="X410" s="5" t="s">
        <v>111</v>
      </c>
      <c r="Y410" s="5" t="n">
        <v>1</v>
      </c>
      <c r="Z410" s="5" t="n">
        <v>0</v>
      </c>
      <c r="AA410" s="5" t="str">
        <f aca="false">IF(Y410&gt;Z410,"Win",IF(Y410&lt;Z410,"Loss","Draw"))</f>
        <v>Win</v>
      </c>
      <c r="AB410" s="5" t="s">
        <v>98</v>
      </c>
      <c r="AC410" s="5" t="s">
        <v>99</v>
      </c>
      <c r="AD410" s="5" t="s">
        <v>217</v>
      </c>
      <c r="AE410" s="5" t="s">
        <v>295</v>
      </c>
      <c r="AF410" s="5" t="str">
        <f aca="false">IF(AD410&lt;AE410,AD410,AE410)</f>
        <v>Barbarian Barrel, Berserker, Bomb Tower, Goblinstein, Magic Archer, Miner, Tornado, Wall Breakers</v>
      </c>
      <c r="AG410" s="5" t="str">
        <f aca="false">IF(AD410&lt;AE410,AE410,AD410)</f>
        <v>Barbarian Barrel, Fireball, Fisherman, Monk, Mother Witch, Royal Giant, Skeleton Dragons, Tombstone</v>
      </c>
      <c r="AH410" s="5" t="str">
        <f aca="false">IF(AD410=AF410,AA410,IF(AA410="Win","Loss",IF(AA410="Loss","Win","Draw")))</f>
        <v>Loss</v>
      </c>
      <c r="AI410" s="5" t="s">
        <v>297</v>
      </c>
    </row>
    <row r="411" customFormat="false" ht="15" hidden="false" customHeight="true" outlineLevel="0" collapsed="false">
      <c r="A411" s="5" t="s">
        <v>1431</v>
      </c>
      <c r="B411" s="5" t="n">
        <v>3</v>
      </c>
      <c r="C411" s="5" t="s">
        <v>1283</v>
      </c>
      <c r="D411" s="5" t="s">
        <v>727</v>
      </c>
      <c r="E411" s="5" t="s">
        <v>1432</v>
      </c>
      <c r="F411" s="5" t="s">
        <v>1433</v>
      </c>
      <c r="G411" s="5" t="s">
        <v>1436</v>
      </c>
      <c r="H411" s="5" t="s">
        <v>163</v>
      </c>
      <c r="I411" s="5" t="s">
        <v>203</v>
      </c>
      <c r="J411" s="5" t="s">
        <v>128</v>
      </c>
      <c r="K411" s="5" t="s">
        <v>159</v>
      </c>
      <c r="L411" s="5" t="s">
        <v>88</v>
      </c>
      <c r="M411" s="5" t="s">
        <v>118</v>
      </c>
      <c r="N411" s="5" t="s">
        <v>150</v>
      </c>
      <c r="O411" s="5" t="s">
        <v>204</v>
      </c>
      <c r="P411" s="5" t="s">
        <v>153</v>
      </c>
      <c r="Q411" s="5" t="s">
        <v>113</v>
      </c>
      <c r="R411" s="5" t="s">
        <v>128</v>
      </c>
      <c r="S411" s="5" t="s">
        <v>87</v>
      </c>
      <c r="T411" s="5" t="s">
        <v>204</v>
      </c>
      <c r="U411" s="5" t="s">
        <v>157</v>
      </c>
      <c r="V411" s="5" t="s">
        <v>165</v>
      </c>
      <c r="W411" s="5" t="s">
        <v>164</v>
      </c>
      <c r="X411" s="5" t="s">
        <v>193</v>
      </c>
      <c r="Y411" s="5" t="n">
        <v>1</v>
      </c>
      <c r="Z411" s="5" t="n">
        <v>0</v>
      </c>
      <c r="AA411" s="5" t="str">
        <f aca="false">IF(Y411&gt;Z411,"Win",IF(Y411&lt;Z411,"Loss","Draw"))</f>
        <v>Win</v>
      </c>
      <c r="AB411" s="5" t="s">
        <v>98</v>
      </c>
      <c r="AC411" s="5" t="s">
        <v>99</v>
      </c>
      <c r="AD411" s="5" t="s">
        <v>1437</v>
      </c>
      <c r="AE411" s="5" t="s">
        <v>1438</v>
      </c>
      <c r="AF411" s="5" t="str">
        <f aca="false">IF(AD411&lt;AE411,AD411,AE411)</f>
        <v>Berserker, Cannon, Dart Goblin, Electro Spirit, Goblin Barrel, Golden Knight, Ice Spirit, Royal Delivery</v>
      </c>
      <c r="AG411" s="5" t="str">
        <f aca="false">IF(AD411&lt;AE411,AE411,AD411)</f>
        <v>Earthquake, Fire Spirit, Furnace, Golden Knight, Guards, Hog Rider, Royal Delivery, Tesla</v>
      </c>
      <c r="AH411" s="5" t="str">
        <f aca="false">IF(AD411=AF411,AA411,IF(AA411="Win","Loss",IF(AA411="Loss","Win","Draw")))</f>
        <v>Win</v>
      </c>
      <c r="AI411" s="5" t="s">
        <v>297</v>
      </c>
    </row>
    <row r="412" customFormat="false" ht="15" hidden="false" customHeight="true" outlineLevel="0" collapsed="false">
      <c r="A412" s="7" t="s">
        <v>1439</v>
      </c>
      <c r="B412" s="7" t="n">
        <v>1</v>
      </c>
      <c r="C412" s="7" t="s">
        <v>1283</v>
      </c>
      <c r="D412" s="7" t="s">
        <v>727</v>
      </c>
      <c r="E412" s="7" t="s">
        <v>1432</v>
      </c>
      <c r="F412" s="7" t="s">
        <v>1433</v>
      </c>
      <c r="G412" s="7" t="s">
        <v>1440</v>
      </c>
      <c r="H412" s="7" t="s">
        <v>81</v>
      </c>
      <c r="I412" s="7" t="s">
        <v>109</v>
      </c>
      <c r="J412" s="7" t="s">
        <v>188</v>
      </c>
      <c r="K412" s="7" t="s">
        <v>208</v>
      </c>
      <c r="L412" s="7" t="s">
        <v>110</v>
      </c>
      <c r="M412" s="7" t="s">
        <v>86</v>
      </c>
      <c r="N412" s="7" t="s">
        <v>88</v>
      </c>
      <c r="O412" s="7" t="s">
        <v>93</v>
      </c>
      <c r="P412" s="7" t="s">
        <v>112</v>
      </c>
      <c r="Q412" s="7" t="s">
        <v>201</v>
      </c>
      <c r="R412" s="7" t="s">
        <v>202</v>
      </c>
      <c r="S412" s="7" t="s">
        <v>203</v>
      </c>
      <c r="T412" s="7" t="s">
        <v>157</v>
      </c>
      <c r="U412" s="7" t="s">
        <v>118</v>
      </c>
      <c r="V412" s="7" t="s">
        <v>88</v>
      </c>
      <c r="W412" s="7" t="s">
        <v>204</v>
      </c>
      <c r="X412" s="7" t="s">
        <v>87</v>
      </c>
      <c r="Y412" s="7" t="n">
        <v>1</v>
      </c>
      <c r="Z412" s="7" t="n">
        <v>0</v>
      </c>
      <c r="AA412" s="7" t="str">
        <f aca="false">IF(Y412&gt;Z412,"Win",IF(Y412&lt;Z412,"Loss","Draw"))</f>
        <v>Win</v>
      </c>
      <c r="AB412" s="7" t="s">
        <v>99</v>
      </c>
      <c r="AC412" s="7" t="s">
        <v>99</v>
      </c>
      <c r="AD412" s="7" t="s">
        <v>368</v>
      </c>
      <c r="AE412" s="7" t="s">
        <v>206</v>
      </c>
      <c r="AF412" s="7" t="str">
        <f aca="false">IF(AD412&lt;AE412,AD412,AE412)</f>
        <v>Berserker, Fire Spirit, Goblin Barrel, Ice Spirit, Magic Archer, Royal Delivery, Tesla, Wall Breakers</v>
      </c>
      <c r="AG412" s="7" t="str">
        <f aca="false">IF(AD412&lt;AE412,AE412,AD412)</f>
        <v>Berserker, Fireball, Lava Hound, Skeleton Dragons, Spirit Empress, Tombstone, Valkyrie, Zap</v>
      </c>
      <c r="AH412" s="7" t="str">
        <f aca="false">IF(AD412=AF412,AA412,IF(AA412="Win","Loss",IF(AA412="Loss","Win","Draw")))</f>
        <v>Loss</v>
      </c>
      <c r="AI412" s="7" t="s">
        <v>297</v>
      </c>
    </row>
    <row r="413" customFormat="false" ht="15" hidden="false" customHeight="true" outlineLevel="0" collapsed="false">
      <c r="A413" s="7" t="s">
        <v>1439</v>
      </c>
      <c r="B413" s="7" t="n">
        <v>2</v>
      </c>
      <c r="C413" s="7" t="s">
        <v>1283</v>
      </c>
      <c r="D413" s="7" t="s">
        <v>727</v>
      </c>
      <c r="E413" s="7" t="s">
        <v>1432</v>
      </c>
      <c r="F413" s="7" t="s">
        <v>1433</v>
      </c>
      <c r="G413" s="7" t="s">
        <v>1441</v>
      </c>
      <c r="H413" s="7" t="s">
        <v>81</v>
      </c>
      <c r="I413" s="7" t="s">
        <v>90</v>
      </c>
      <c r="J413" s="7" t="s">
        <v>123</v>
      </c>
      <c r="K413" s="7" t="s">
        <v>124</v>
      </c>
      <c r="L413" s="7" t="s">
        <v>96</v>
      </c>
      <c r="M413" s="7" t="s">
        <v>126</v>
      </c>
      <c r="N413" s="7" t="s">
        <v>95</v>
      </c>
      <c r="O413" s="7" t="s">
        <v>85</v>
      </c>
      <c r="P413" s="7" t="s">
        <v>125</v>
      </c>
      <c r="Q413" s="7" t="s">
        <v>114</v>
      </c>
      <c r="R413" s="7" t="s">
        <v>241</v>
      </c>
      <c r="S413" s="7" t="s">
        <v>137</v>
      </c>
      <c r="T413" s="7" t="s">
        <v>153</v>
      </c>
      <c r="U413" s="7" t="s">
        <v>138</v>
      </c>
      <c r="V413" s="7" t="s">
        <v>150</v>
      </c>
      <c r="W413" s="7" t="s">
        <v>116</v>
      </c>
      <c r="X413" s="7" t="s">
        <v>193</v>
      </c>
      <c r="Y413" s="7" t="n">
        <v>1</v>
      </c>
      <c r="Z413" s="7" t="n">
        <v>0</v>
      </c>
      <c r="AA413" s="7" t="str">
        <f aca="false">IF(Y413&gt;Z413,"Win",IF(Y413&lt;Z413,"Loss","Draw"))</f>
        <v>Win</v>
      </c>
      <c r="AB413" s="7" t="s">
        <v>99</v>
      </c>
      <c r="AC413" s="7" t="s">
        <v>99</v>
      </c>
      <c r="AD413" s="7" t="s">
        <v>134</v>
      </c>
      <c r="AE413" s="7" t="s">
        <v>1442</v>
      </c>
      <c r="AF413" s="7" t="str">
        <f aca="false">IF(AD413&lt;AE413,AD413,AE413)</f>
        <v>Barbarian Barrel, Cannon Cart, Goblinstein, Lightning, Minions, Mortar, Royal Ghost, Skeletons</v>
      </c>
      <c r="AG413" s="7" t="str">
        <f aca="false">IF(AD413&lt;AE413,AE413,AD413)</f>
        <v>Cannon, Electro Spirit, Giant Snowball, Goblin Demolisher, Goblin Drill, Guards, Knight, Poison</v>
      </c>
      <c r="AH413" s="7" t="str">
        <f aca="false">IF(AD413=AF413,AA413,IF(AA413="Win","Loss",IF(AA413="Loss","Win","Draw")))</f>
        <v>Win</v>
      </c>
      <c r="AI413" s="7" t="s">
        <v>297</v>
      </c>
    </row>
    <row r="414" customFormat="false" ht="15" hidden="false" customHeight="true" outlineLevel="0" collapsed="false">
      <c r="A414" s="7" t="s">
        <v>1439</v>
      </c>
      <c r="B414" s="7" t="n">
        <v>3</v>
      </c>
      <c r="C414" s="7" t="s">
        <v>1283</v>
      </c>
      <c r="D414" s="7" t="s">
        <v>727</v>
      </c>
      <c r="E414" s="7" t="s">
        <v>1432</v>
      </c>
      <c r="F414" s="7" t="s">
        <v>1433</v>
      </c>
      <c r="G414" s="7" t="s">
        <v>1443</v>
      </c>
      <c r="H414" s="7" t="s">
        <v>81</v>
      </c>
      <c r="I414" s="7" t="s">
        <v>233</v>
      </c>
      <c r="J414" s="7" t="s">
        <v>202</v>
      </c>
      <c r="K414" s="7" t="s">
        <v>201</v>
      </c>
      <c r="L414" s="7" t="s">
        <v>111</v>
      </c>
      <c r="M414" s="7" t="s">
        <v>157</v>
      </c>
      <c r="N414" s="7" t="s">
        <v>91</v>
      </c>
      <c r="O414" s="7" t="s">
        <v>204</v>
      </c>
      <c r="P414" s="7" t="s">
        <v>234</v>
      </c>
      <c r="Q414" s="7" t="s">
        <v>177</v>
      </c>
      <c r="R414" s="7" t="s">
        <v>83</v>
      </c>
      <c r="S414" s="7" t="s">
        <v>188</v>
      </c>
      <c r="T414" s="7" t="s">
        <v>86</v>
      </c>
      <c r="U414" s="7" t="s">
        <v>133</v>
      </c>
      <c r="V414" s="7" t="s">
        <v>89</v>
      </c>
      <c r="W414" s="7" t="s">
        <v>93</v>
      </c>
      <c r="X414" s="7" t="s">
        <v>215</v>
      </c>
      <c r="Y414" s="7" t="n">
        <v>0</v>
      </c>
      <c r="Z414" s="7" t="n">
        <v>1</v>
      </c>
      <c r="AA414" s="7" t="str">
        <f aca="false">IF(Y414&gt;Z414,"Win",IF(Y414&lt;Z414,"Loss","Draw"))</f>
        <v>Loss</v>
      </c>
      <c r="AB414" s="7" t="s">
        <v>99</v>
      </c>
      <c r="AC414" s="7" t="s">
        <v>99</v>
      </c>
      <c r="AD414" s="7" t="s">
        <v>1444</v>
      </c>
      <c r="AE414" s="7" t="s">
        <v>494</v>
      </c>
      <c r="AF414" s="7" t="str">
        <f aca="false">IF(AD414&lt;AE414,AD414,AE414)</f>
        <v>Bats, Bomb Tower, Fire Spirit, Goblins, Magic Archer, Miner, Royal Delivery, Wall Breakers</v>
      </c>
      <c r="AG414" s="7" t="str">
        <f aca="false">IF(AD414&lt;AE414,AE414,AD414)</f>
        <v>Fireball, Fisherman, Monk, Mother Witch, Royal Giant, Skeleton Dragons, The Log, Tombstone</v>
      </c>
      <c r="AH414" s="7" t="str">
        <f aca="false">IF(AD414=AF414,AA414,IF(AA414="Win","Loss",IF(AA414="Loss","Win","Draw")))</f>
        <v>Loss</v>
      </c>
      <c r="AI414" s="7" t="s">
        <v>297</v>
      </c>
    </row>
    <row r="415" customFormat="false" ht="15" hidden="false" customHeight="true" outlineLevel="0" collapsed="false">
      <c r="A415" s="7" t="s">
        <v>1445</v>
      </c>
      <c r="B415" s="7" t="n">
        <v>1</v>
      </c>
      <c r="C415" s="7" t="s">
        <v>1283</v>
      </c>
      <c r="D415" s="7" t="s">
        <v>727</v>
      </c>
      <c r="E415" s="7" t="s">
        <v>1432</v>
      </c>
      <c r="F415" s="7" t="s">
        <v>1433</v>
      </c>
      <c r="G415" s="7" t="s">
        <v>1446</v>
      </c>
      <c r="H415" s="7" t="s">
        <v>81</v>
      </c>
      <c r="I415" s="7" t="s">
        <v>90</v>
      </c>
      <c r="J415" s="7" t="s">
        <v>91</v>
      </c>
      <c r="K415" s="7" t="s">
        <v>92</v>
      </c>
      <c r="L415" s="7" t="s">
        <v>96</v>
      </c>
      <c r="M415" s="7" t="s">
        <v>94</v>
      </c>
      <c r="N415" s="7" t="s">
        <v>150</v>
      </c>
      <c r="O415" s="7" t="s">
        <v>93</v>
      </c>
      <c r="P415" s="7" t="s">
        <v>125</v>
      </c>
      <c r="Q415" s="7" t="s">
        <v>107</v>
      </c>
      <c r="R415" s="7" t="s">
        <v>95</v>
      </c>
      <c r="S415" s="7" t="s">
        <v>141</v>
      </c>
      <c r="T415" s="7" t="s">
        <v>150</v>
      </c>
      <c r="U415" s="7" t="s">
        <v>143</v>
      </c>
      <c r="V415" s="7" t="s">
        <v>93</v>
      </c>
      <c r="W415" s="7" t="s">
        <v>177</v>
      </c>
      <c r="X415" s="7" t="s">
        <v>178</v>
      </c>
      <c r="Y415" s="7" t="n">
        <v>3</v>
      </c>
      <c r="Z415" s="7" t="n">
        <v>0</v>
      </c>
      <c r="AA415" s="7" t="str">
        <f aca="false">IF(Y415&gt;Z415,"Win",IF(Y415&lt;Z415,"Loss","Draw"))</f>
        <v>Win</v>
      </c>
      <c r="AB415" s="7" t="s">
        <v>99</v>
      </c>
      <c r="AC415" s="7" t="s">
        <v>99</v>
      </c>
      <c r="AD415" s="7" t="s">
        <v>635</v>
      </c>
      <c r="AE415" s="7" t="s">
        <v>180</v>
      </c>
      <c r="AF415" s="7" t="str">
        <f aca="false">IF(AD415&lt;AE415,AD415,AE415)</f>
        <v>Barbarian Barrel, Electro Spirit, Fireball, Goblin Cage, Heal Spirit, Lumberjack, Phoenix, Royal Giant</v>
      </c>
      <c r="AG415" s="7" t="str">
        <f aca="false">IF(AD415&lt;AE415,AE415,AD415)</f>
        <v>Cannon Cart, Electro Spirit, Fireball, Goblins, Minions, Mortar, Rascals, Skeleton Barrel</v>
      </c>
      <c r="AH415" s="7" t="str">
        <f aca="false">IF(AD415=AF415,AA415,IF(AA415="Win","Loss",IF(AA415="Loss","Win","Draw")))</f>
        <v>Loss</v>
      </c>
      <c r="AI415" s="7" t="s">
        <v>297</v>
      </c>
    </row>
    <row r="416" customFormat="false" ht="15" hidden="false" customHeight="true" outlineLevel="0" collapsed="false">
      <c r="A416" s="7" t="s">
        <v>1445</v>
      </c>
      <c r="B416" s="7" t="n">
        <v>2</v>
      </c>
      <c r="C416" s="7" t="s">
        <v>1283</v>
      </c>
      <c r="D416" s="7" t="s">
        <v>727</v>
      </c>
      <c r="E416" s="7" t="s">
        <v>1432</v>
      </c>
      <c r="F416" s="7" t="s">
        <v>1433</v>
      </c>
      <c r="G416" s="7" t="s">
        <v>1447</v>
      </c>
      <c r="H416" s="7" t="s">
        <v>163</v>
      </c>
      <c r="I416" s="7" t="s">
        <v>84</v>
      </c>
      <c r="J416" s="7" t="s">
        <v>108</v>
      </c>
      <c r="K416" s="7" t="s">
        <v>114</v>
      </c>
      <c r="L416" s="7" t="s">
        <v>115</v>
      </c>
      <c r="M416" s="7" t="s">
        <v>118</v>
      </c>
      <c r="N416" s="7" t="s">
        <v>138</v>
      </c>
      <c r="O416" s="7" t="s">
        <v>116</v>
      </c>
      <c r="P416" s="7" t="s">
        <v>119</v>
      </c>
      <c r="Q416" s="7" t="s">
        <v>82</v>
      </c>
      <c r="R416" s="7" t="s">
        <v>83</v>
      </c>
      <c r="S416" s="7" t="s">
        <v>124</v>
      </c>
      <c r="T416" s="7" t="s">
        <v>89</v>
      </c>
      <c r="U416" s="7" t="s">
        <v>164</v>
      </c>
      <c r="V416" s="7" t="s">
        <v>157</v>
      </c>
      <c r="W416" s="7" t="s">
        <v>173</v>
      </c>
      <c r="X416" s="7" t="s">
        <v>142</v>
      </c>
      <c r="Y416" s="7" t="n">
        <v>0</v>
      </c>
      <c r="Z416" s="7" t="n">
        <v>1</v>
      </c>
      <c r="AA416" s="7" t="str">
        <f aca="false">IF(Y416&gt;Z416,"Win",IF(Y416&lt;Z416,"Loss","Draw"))</f>
        <v>Loss</v>
      </c>
      <c r="AB416" s="7" t="s">
        <v>99</v>
      </c>
      <c r="AC416" s="7" t="s">
        <v>99</v>
      </c>
      <c r="AD416" s="7" t="s">
        <v>984</v>
      </c>
      <c r="AE416" s="7" t="s">
        <v>1448</v>
      </c>
      <c r="AF416" s="7" t="str">
        <f aca="false">IF(AD416&lt;AE416,AD416,AE416)</f>
        <v>Archers, Dark Prince, Giant Snowball, Goblin Demolisher, Goblin Hut, Graveyard, Ice Spirit, Poison</v>
      </c>
      <c r="AG416" s="7" t="str">
        <f aca="false">IF(AD416&lt;AE416,AE416,AD416)</f>
        <v>Earthquake, Fire Spirit, Monk, Royal Ghost, Royal Hogs, The Log, Three Musketeers, Zappies</v>
      </c>
      <c r="AH416" s="7" t="str">
        <f aca="false">IF(AD416=AF416,AA416,IF(AA416="Win","Loss",IF(AA416="Loss","Win","Draw")))</f>
        <v>Loss</v>
      </c>
      <c r="AI416" s="7" t="s">
        <v>297</v>
      </c>
    </row>
    <row r="417" customFormat="false" ht="15" hidden="false" customHeight="true" outlineLevel="0" collapsed="false">
      <c r="A417" s="7" t="s">
        <v>1445</v>
      </c>
      <c r="B417" s="7" t="n">
        <v>3</v>
      </c>
      <c r="C417" s="7" t="s">
        <v>1283</v>
      </c>
      <c r="D417" s="7" t="s">
        <v>727</v>
      </c>
      <c r="E417" s="7" t="s">
        <v>1432</v>
      </c>
      <c r="F417" s="7" t="s">
        <v>1433</v>
      </c>
      <c r="G417" s="7" t="s">
        <v>1449</v>
      </c>
      <c r="H417" s="7" t="s">
        <v>163</v>
      </c>
      <c r="I417" s="7" t="s">
        <v>241</v>
      </c>
      <c r="J417" s="7" t="s">
        <v>186</v>
      </c>
      <c r="K417" s="7" t="s">
        <v>185</v>
      </c>
      <c r="L417" s="7" t="s">
        <v>187</v>
      </c>
      <c r="M417" s="7" t="s">
        <v>111</v>
      </c>
      <c r="N417" s="7" t="s">
        <v>126</v>
      </c>
      <c r="O417" s="7" t="s">
        <v>109</v>
      </c>
      <c r="P417" s="7" t="s">
        <v>234</v>
      </c>
      <c r="Q417" s="7" t="s">
        <v>84</v>
      </c>
      <c r="R417" s="7" t="s">
        <v>108</v>
      </c>
      <c r="S417" s="7" t="s">
        <v>87</v>
      </c>
      <c r="T417" s="7" t="s">
        <v>118</v>
      </c>
      <c r="U417" s="7" t="s">
        <v>116</v>
      </c>
      <c r="V417" s="7" t="s">
        <v>114</v>
      </c>
      <c r="W417" s="7" t="s">
        <v>115</v>
      </c>
      <c r="X417" s="7" t="s">
        <v>126</v>
      </c>
      <c r="Y417" s="7" t="n">
        <v>0</v>
      </c>
      <c r="Z417" s="7" t="n">
        <v>1</v>
      </c>
      <c r="AA417" s="7" t="str">
        <f aca="false">IF(Y417&gt;Z417,"Win",IF(Y417&lt;Z417,"Loss","Draw"))</f>
        <v>Loss</v>
      </c>
      <c r="AB417" s="7" t="s">
        <v>99</v>
      </c>
      <c r="AC417" s="7" t="s">
        <v>99</v>
      </c>
      <c r="AD417" s="7" t="s">
        <v>853</v>
      </c>
      <c r="AE417" s="7" t="s">
        <v>1450</v>
      </c>
      <c r="AF417" s="7" t="str">
        <f aca="false">IF(AD417&lt;AE417,AD417,AE417)</f>
        <v>Archers, Dark Prince, Giant Snowball, Graveyard, Ice Spirit, Poison, Skeletons, Tesla</v>
      </c>
      <c r="AG417" s="7" t="str">
        <f aca="false">IF(AD417&lt;AE417,AE417,AD417)</f>
        <v>Balloon, Bomb Tower, Executioner, Knight, Miner, Skeletons, Tornado, Zap</v>
      </c>
      <c r="AH417" s="7" t="str">
        <f aca="false">IF(AD417=AF417,AA417,IF(AA417="Win","Loss",IF(AA417="Loss","Win","Draw")))</f>
        <v>Win</v>
      </c>
      <c r="AI417" s="7" t="s">
        <v>297</v>
      </c>
    </row>
    <row r="418" customFormat="false" ht="15" hidden="false" customHeight="true" outlineLevel="0" collapsed="false">
      <c r="A418" s="5" t="s">
        <v>1451</v>
      </c>
      <c r="B418" s="5" t="n">
        <v>1</v>
      </c>
      <c r="C418" s="5" t="s">
        <v>741</v>
      </c>
      <c r="D418" s="5" t="s">
        <v>742</v>
      </c>
      <c r="E418" s="5" t="s">
        <v>1452</v>
      </c>
      <c r="F418" s="5" t="s">
        <v>1453</v>
      </c>
      <c r="G418" s="5" t="s">
        <v>1454</v>
      </c>
      <c r="H418" s="5" t="s">
        <v>352</v>
      </c>
      <c r="I418" s="5" t="s">
        <v>114</v>
      </c>
      <c r="J418" s="5" t="s">
        <v>241</v>
      </c>
      <c r="K418" s="5" t="s">
        <v>137</v>
      </c>
      <c r="L418" s="5" t="s">
        <v>242</v>
      </c>
      <c r="M418" s="5" t="s">
        <v>157</v>
      </c>
      <c r="N418" s="5" t="s">
        <v>116</v>
      </c>
      <c r="O418" s="5" t="s">
        <v>234</v>
      </c>
      <c r="P418" s="5" t="s">
        <v>97</v>
      </c>
      <c r="Q418" s="5" t="s">
        <v>90</v>
      </c>
      <c r="R418" s="5" t="s">
        <v>158</v>
      </c>
      <c r="S418" s="5" t="s">
        <v>92</v>
      </c>
      <c r="T418" s="5" t="s">
        <v>94</v>
      </c>
      <c r="U418" s="5" t="s">
        <v>126</v>
      </c>
      <c r="V418" s="5" t="s">
        <v>96</v>
      </c>
      <c r="W418" s="5" t="s">
        <v>93</v>
      </c>
      <c r="X418" s="5" t="s">
        <v>95</v>
      </c>
      <c r="Y418" s="5" t="n">
        <v>1</v>
      </c>
      <c r="Z418" s="5" t="n">
        <v>0</v>
      </c>
      <c r="AA418" s="5" t="str">
        <f aca="false">IF(Y418&gt;Z418,"Win",IF(Y418&lt;Z418,"Loss","Draw"))</f>
        <v>Win</v>
      </c>
      <c r="AB418" s="5" t="s">
        <v>98</v>
      </c>
      <c r="AC418" s="5" t="s">
        <v>99</v>
      </c>
      <c r="AD418" s="5" t="s">
        <v>1455</v>
      </c>
      <c r="AE418" s="5" t="s">
        <v>1456</v>
      </c>
      <c r="AF418" s="5" t="str">
        <f aca="false">IF(AD418&lt;AE418,AD418,AE418)</f>
        <v>Barbarian Barrel, Bowler, Fireball, Minions, Mortar, Rascals, Skeleton Barrel, Skeletons</v>
      </c>
      <c r="AG418" s="5" t="str">
        <f aca="false">IF(AD418&lt;AE418,AE418,AD418)</f>
        <v>Bomb Tower, Bomber, Fire Spirit, Giant Snowball, Goblin Drill, Knight, Poison, Ronin</v>
      </c>
      <c r="AH418" s="5" t="str">
        <f aca="false">IF(AD418=AF418,AA418,IF(AA418="Win","Loss",IF(AA418="Loss","Win","Draw")))</f>
        <v>Loss</v>
      </c>
      <c r="AI418" s="5" t="s">
        <v>102</v>
      </c>
    </row>
    <row r="419" customFormat="false" ht="15" hidden="false" customHeight="true" outlineLevel="0" collapsed="false">
      <c r="A419" s="5" t="s">
        <v>1457</v>
      </c>
      <c r="B419" s="5" t="n">
        <v>1</v>
      </c>
      <c r="C419" s="5" t="s">
        <v>741</v>
      </c>
      <c r="D419" s="5" t="s">
        <v>742</v>
      </c>
      <c r="E419" s="5" t="s">
        <v>452</v>
      </c>
      <c r="F419" s="5" t="s">
        <v>453</v>
      </c>
      <c r="G419" s="5" t="s">
        <v>1458</v>
      </c>
      <c r="H419" s="5" t="s">
        <v>163</v>
      </c>
      <c r="I419" s="5" t="s">
        <v>201</v>
      </c>
      <c r="J419" s="5" t="s">
        <v>202</v>
      </c>
      <c r="K419" s="5" t="s">
        <v>233</v>
      </c>
      <c r="L419" s="5" t="s">
        <v>234</v>
      </c>
      <c r="M419" s="5" t="s">
        <v>111</v>
      </c>
      <c r="N419" s="5" t="s">
        <v>204</v>
      </c>
      <c r="O419" s="5" t="s">
        <v>157</v>
      </c>
      <c r="P419" s="5" t="s">
        <v>88</v>
      </c>
      <c r="Q419" s="5" t="s">
        <v>127</v>
      </c>
      <c r="R419" s="5" t="s">
        <v>128</v>
      </c>
      <c r="S419" s="5" t="s">
        <v>129</v>
      </c>
      <c r="T419" s="5" t="s">
        <v>133</v>
      </c>
      <c r="U419" s="5" t="s">
        <v>97</v>
      </c>
      <c r="V419" s="5" t="s">
        <v>173</v>
      </c>
      <c r="W419" s="5" t="s">
        <v>131</v>
      </c>
      <c r="X419" s="5" t="s">
        <v>130</v>
      </c>
      <c r="Y419" s="5" t="n">
        <v>0</v>
      </c>
      <c r="Z419" s="5" t="n">
        <v>3</v>
      </c>
      <c r="AA419" s="5" t="str">
        <f aca="false">IF(Y419&gt;Z419,"Win",IF(Y419&lt;Z419,"Loss","Draw"))</f>
        <v>Loss</v>
      </c>
      <c r="AB419" s="5" t="s">
        <v>98</v>
      </c>
      <c r="AC419" s="5" t="s">
        <v>99</v>
      </c>
      <c r="AD419" s="5" t="s">
        <v>380</v>
      </c>
      <c r="AE419" s="5" t="s">
        <v>503</v>
      </c>
      <c r="AF419" s="5" t="str">
        <f aca="false">IF(AD419&lt;AE419,AD419,AE419)</f>
        <v>Arrows, Bandit, Battle Ram, Golden Knight, Mega Knight, Mother Witch, Ronin, Zappies</v>
      </c>
      <c r="AG419" s="5" t="str">
        <f aca="false">IF(AD419&lt;AE419,AE419,AD419)</f>
        <v>Bats, Berserker, Bomb Tower, Fire Spirit, Magic Archer, Miner, Royal Delivery, Wall Breakers</v>
      </c>
      <c r="AH419" s="5" t="str">
        <f aca="false">IF(AD419=AF419,AA419,IF(AA419="Win","Loss",IF(AA419="Loss","Win","Draw")))</f>
        <v>Win</v>
      </c>
      <c r="AI419" s="5" t="s">
        <v>102</v>
      </c>
    </row>
    <row r="420" customFormat="false" ht="15" hidden="false" customHeight="true" outlineLevel="0" collapsed="false">
      <c r="A420" s="5" t="s">
        <v>1457</v>
      </c>
      <c r="B420" s="5" t="n">
        <v>2</v>
      </c>
      <c r="C420" s="5" t="s">
        <v>741</v>
      </c>
      <c r="D420" s="5" t="s">
        <v>742</v>
      </c>
      <c r="E420" s="5" t="s">
        <v>452</v>
      </c>
      <c r="F420" s="5" t="s">
        <v>453</v>
      </c>
      <c r="G420" s="5" t="s">
        <v>1459</v>
      </c>
      <c r="H420" s="5" t="s">
        <v>163</v>
      </c>
      <c r="I420" s="5" t="s">
        <v>92</v>
      </c>
      <c r="J420" s="5" t="s">
        <v>91</v>
      </c>
      <c r="K420" s="5" t="s">
        <v>90</v>
      </c>
      <c r="L420" s="5" t="s">
        <v>94</v>
      </c>
      <c r="M420" s="5" t="s">
        <v>93</v>
      </c>
      <c r="N420" s="5" t="s">
        <v>96</v>
      </c>
      <c r="O420" s="5" t="s">
        <v>125</v>
      </c>
      <c r="P420" s="5" t="s">
        <v>95</v>
      </c>
      <c r="Q420" s="5" t="s">
        <v>84</v>
      </c>
      <c r="R420" s="5" t="s">
        <v>108</v>
      </c>
      <c r="S420" s="5" t="s">
        <v>114</v>
      </c>
      <c r="T420" s="5" t="s">
        <v>116</v>
      </c>
      <c r="U420" s="5" t="s">
        <v>115</v>
      </c>
      <c r="V420" s="5" t="s">
        <v>119</v>
      </c>
      <c r="W420" s="5" t="s">
        <v>138</v>
      </c>
      <c r="X420" s="5" t="s">
        <v>118</v>
      </c>
      <c r="Y420" s="5" t="n">
        <v>1</v>
      </c>
      <c r="Z420" s="5" t="n">
        <v>0</v>
      </c>
      <c r="AA420" s="5" t="str">
        <f aca="false">IF(Y420&gt;Z420,"Win",IF(Y420&lt;Z420,"Loss","Draw"))</f>
        <v>Win</v>
      </c>
      <c r="AB420" s="5" t="s">
        <v>98</v>
      </c>
      <c r="AC420" s="5" t="s">
        <v>99</v>
      </c>
      <c r="AD420" s="5" t="s">
        <v>216</v>
      </c>
      <c r="AE420" s="5" t="s">
        <v>984</v>
      </c>
      <c r="AF420" s="5" t="str">
        <f aca="false">IF(AD420&lt;AE420,AD420,AE420)</f>
        <v>Archers, Dark Prince, Giant Snowball, Goblin Demolisher, Goblin Hut, Graveyard, Ice Spirit, Poison</v>
      </c>
      <c r="AG420" s="5" t="str">
        <f aca="false">IF(AD420&lt;AE420,AE420,AD420)</f>
        <v>Barbarian Barrel, Cannon Cart, Fireball, Goblins, Minions, Mortar, Rascals, Skeleton Barrel</v>
      </c>
      <c r="AH420" s="5" t="str">
        <f aca="false">IF(AD420=AF420,AA420,IF(AA420="Win","Loss",IF(AA420="Loss","Win","Draw")))</f>
        <v>Loss</v>
      </c>
      <c r="AI420" s="5" t="s">
        <v>102</v>
      </c>
    </row>
    <row r="421" customFormat="false" ht="15" hidden="false" customHeight="true" outlineLevel="0" collapsed="false">
      <c r="A421" s="5" t="s">
        <v>1457</v>
      </c>
      <c r="B421" s="5" t="n">
        <v>3</v>
      </c>
      <c r="C421" s="5" t="s">
        <v>741</v>
      </c>
      <c r="D421" s="5" t="s">
        <v>742</v>
      </c>
      <c r="E421" s="5" t="s">
        <v>452</v>
      </c>
      <c r="F421" s="5" t="s">
        <v>453</v>
      </c>
      <c r="G421" s="5" t="s">
        <v>1460</v>
      </c>
      <c r="H421" s="5" t="s">
        <v>163</v>
      </c>
      <c r="I421" s="5" t="s">
        <v>407</v>
      </c>
      <c r="J421" s="5" t="s">
        <v>83</v>
      </c>
      <c r="K421" s="5" t="s">
        <v>87</v>
      </c>
      <c r="L421" s="5" t="s">
        <v>165</v>
      </c>
      <c r="M421" s="5" t="s">
        <v>164</v>
      </c>
      <c r="N421" s="5" t="s">
        <v>89</v>
      </c>
      <c r="O421" s="5" t="s">
        <v>150</v>
      </c>
      <c r="P421" s="5" t="s">
        <v>126</v>
      </c>
      <c r="Q421" s="5" t="s">
        <v>137</v>
      </c>
      <c r="R421" s="5" t="s">
        <v>241</v>
      </c>
      <c r="S421" s="5" t="s">
        <v>202</v>
      </c>
      <c r="T421" s="5" t="s">
        <v>126</v>
      </c>
      <c r="U421" s="5" t="s">
        <v>187</v>
      </c>
      <c r="V421" s="5" t="s">
        <v>157</v>
      </c>
      <c r="W421" s="5" t="s">
        <v>89</v>
      </c>
      <c r="X421" s="5" t="s">
        <v>209</v>
      </c>
      <c r="Y421" s="5" t="n">
        <v>0</v>
      </c>
      <c r="Z421" s="5" t="n">
        <v>1</v>
      </c>
      <c r="AA421" s="5" t="str">
        <f aca="false">IF(Y421&gt;Z421,"Win",IF(Y421&lt;Z421,"Loss","Draw"))</f>
        <v>Loss</v>
      </c>
      <c r="AB421" s="5" t="s">
        <v>98</v>
      </c>
      <c r="AC421" s="5" t="s">
        <v>99</v>
      </c>
      <c r="AD421" s="5" t="s">
        <v>1461</v>
      </c>
      <c r="AE421" s="5" t="s">
        <v>1462</v>
      </c>
      <c r="AF421" s="5" t="str">
        <f aca="false">IF(AD421&lt;AE421,AD421,AE421)</f>
        <v>Earthquake, Electro Spirit, Firecracker, Hog Rider, Monk, Skeletons, Tesla, The Log</v>
      </c>
      <c r="AG421" s="5" t="str">
        <f aca="false">IF(AD421&lt;AE421,AE421,AD421)</f>
        <v>Fire Spirit, Goblin Drill, Inferno Tower, Knight, Magic Archer, Skeletons, The Log, Tornado</v>
      </c>
      <c r="AH421" s="5" t="str">
        <f aca="false">IF(AD421=AF421,AA421,IF(AA421="Win","Loss",IF(AA421="Loss","Win","Draw")))</f>
        <v>Loss</v>
      </c>
      <c r="AI421" s="5" t="s">
        <v>102</v>
      </c>
    </row>
    <row r="422" customFormat="false" ht="15" hidden="false" customHeight="true" outlineLevel="0" collapsed="false">
      <c r="A422" s="5" t="s">
        <v>1463</v>
      </c>
      <c r="B422" s="5" t="n">
        <v>1</v>
      </c>
      <c r="C422" s="5" t="s">
        <v>741</v>
      </c>
      <c r="D422" s="5" t="s">
        <v>742</v>
      </c>
      <c r="E422" s="5" t="s">
        <v>1464</v>
      </c>
      <c r="F422" s="5" t="s">
        <v>1465</v>
      </c>
      <c r="G422" s="5" t="s">
        <v>1466</v>
      </c>
      <c r="H422" s="5" t="s">
        <v>352</v>
      </c>
      <c r="I422" s="5" t="s">
        <v>177</v>
      </c>
      <c r="J422" s="5" t="s">
        <v>95</v>
      </c>
      <c r="K422" s="5" t="s">
        <v>107</v>
      </c>
      <c r="L422" s="5" t="s">
        <v>178</v>
      </c>
      <c r="M422" s="5" t="s">
        <v>143</v>
      </c>
      <c r="N422" s="5" t="s">
        <v>150</v>
      </c>
      <c r="O422" s="5" t="s">
        <v>93</v>
      </c>
      <c r="P422" s="5" t="s">
        <v>97</v>
      </c>
      <c r="Q422" s="5" t="s">
        <v>113</v>
      </c>
      <c r="R422" s="5" t="s">
        <v>95</v>
      </c>
      <c r="S422" s="5" t="s">
        <v>241</v>
      </c>
      <c r="T422" s="5" t="s">
        <v>115</v>
      </c>
      <c r="U422" s="5" t="s">
        <v>88</v>
      </c>
      <c r="V422" s="5" t="s">
        <v>116</v>
      </c>
      <c r="W422" s="5" t="s">
        <v>119</v>
      </c>
      <c r="X422" s="5" t="s">
        <v>118</v>
      </c>
      <c r="Y422" s="5" t="n">
        <v>0</v>
      </c>
      <c r="Z422" s="5" t="n">
        <v>1</v>
      </c>
      <c r="AA422" s="5" t="str">
        <f aca="false">IF(Y422&gt;Z422,"Win",IF(Y422&lt;Z422,"Loss","Draw"))</f>
        <v>Loss</v>
      </c>
      <c r="AB422" s="5" t="s">
        <v>98</v>
      </c>
      <c r="AC422" s="5" t="s">
        <v>99</v>
      </c>
      <c r="AD422" s="5" t="s">
        <v>1467</v>
      </c>
      <c r="AE422" s="5" t="s">
        <v>1468</v>
      </c>
      <c r="AF422" s="5" t="str">
        <f aca="false">IF(AD422&lt;AE422,AD422,AE422)</f>
        <v>Barbarian Barrel, Berserker, Furnace, Goblin Hut, Graveyard, Ice Spirit, Knight, Poison</v>
      </c>
      <c r="AG422" s="5" t="str">
        <f aca="false">IF(AD422&lt;AE422,AE422,AD422)</f>
        <v>Barbarian Barrel, Electro Spirit, Fireball, Goblin Cage, Heal Spirit, Phoenix, Ronin, Royal Giant</v>
      </c>
      <c r="AH422" s="5" t="str">
        <f aca="false">IF(AD422=AF422,AA422,IF(AA422="Win","Loss",IF(AA422="Loss","Win","Draw")))</f>
        <v>Win</v>
      </c>
      <c r="AI422" s="5" t="s">
        <v>102</v>
      </c>
    </row>
    <row r="423" customFormat="false" ht="15" hidden="false" customHeight="true" outlineLevel="0" collapsed="false">
      <c r="A423" s="5" t="s">
        <v>1463</v>
      </c>
      <c r="B423" s="5" t="n">
        <v>2</v>
      </c>
      <c r="C423" s="5" t="s">
        <v>741</v>
      </c>
      <c r="D423" s="5" t="s">
        <v>742</v>
      </c>
      <c r="E423" s="5" t="s">
        <v>1464</v>
      </c>
      <c r="F423" s="5" t="s">
        <v>1465</v>
      </c>
      <c r="G423" s="5" t="s">
        <v>1469</v>
      </c>
      <c r="H423" s="5" t="s">
        <v>352</v>
      </c>
      <c r="I423" s="5" t="s">
        <v>203</v>
      </c>
      <c r="J423" s="5" t="s">
        <v>202</v>
      </c>
      <c r="K423" s="5" t="s">
        <v>201</v>
      </c>
      <c r="L423" s="5" t="s">
        <v>118</v>
      </c>
      <c r="M423" s="5" t="s">
        <v>234</v>
      </c>
      <c r="N423" s="5" t="s">
        <v>88</v>
      </c>
      <c r="O423" s="5" t="s">
        <v>204</v>
      </c>
      <c r="P423" s="5" t="s">
        <v>157</v>
      </c>
      <c r="Q423" s="5" t="s">
        <v>82</v>
      </c>
      <c r="R423" s="5" t="s">
        <v>83</v>
      </c>
      <c r="S423" s="5" t="s">
        <v>202</v>
      </c>
      <c r="T423" s="5" t="s">
        <v>114</v>
      </c>
      <c r="U423" s="5" t="s">
        <v>87</v>
      </c>
      <c r="V423" s="5" t="s">
        <v>126</v>
      </c>
      <c r="W423" s="5" t="s">
        <v>150</v>
      </c>
      <c r="X423" s="5" t="s">
        <v>164</v>
      </c>
      <c r="Y423" s="5" t="n">
        <v>1</v>
      </c>
      <c r="Z423" s="5" t="n">
        <v>0</v>
      </c>
      <c r="AA423" s="5" t="str">
        <f aca="false">IF(Y423&gt;Z423,"Win",IF(Y423&lt;Z423,"Loss","Draw"))</f>
        <v>Win</v>
      </c>
      <c r="AB423" s="5" t="s">
        <v>98</v>
      </c>
      <c r="AC423" s="5" t="s">
        <v>99</v>
      </c>
      <c r="AD423" s="5" t="s">
        <v>668</v>
      </c>
      <c r="AE423" s="5" t="s">
        <v>1470</v>
      </c>
      <c r="AF423" s="5" t="str">
        <f aca="false">IF(AD423&lt;AE423,AD423,AE423)</f>
        <v>Berserker, Bomb Tower, Fire Spirit, Goblin Barrel, Ice Spirit, Magic Archer, Royal Delivery, Wall Breakers</v>
      </c>
      <c r="AG423" s="5" t="str">
        <f aca="false">IF(AD423&lt;AE423,AE423,AD423)</f>
        <v>Earthquake, Electro Spirit, Giant Snowball, Magic Archer, Monk, Royal Hogs, Skeletons, Tesla</v>
      </c>
      <c r="AH423" s="5" t="str">
        <f aca="false">IF(AD423=AF423,AA423,IF(AA423="Win","Loss",IF(AA423="Loss","Win","Draw")))</f>
        <v>Win</v>
      </c>
      <c r="AI423" s="5" t="s">
        <v>102</v>
      </c>
    </row>
    <row r="424" customFormat="false" ht="15" hidden="false" customHeight="true" outlineLevel="0" collapsed="false">
      <c r="A424" s="5" t="s">
        <v>1463</v>
      </c>
      <c r="B424" s="5" t="n">
        <v>3</v>
      </c>
      <c r="C424" s="5" t="s">
        <v>741</v>
      </c>
      <c r="D424" s="5" t="s">
        <v>742</v>
      </c>
      <c r="E424" s="5" t="s">
        <v>1464</v>
      </c>
      <c r="F424" s="5" t="s">
        <v>1465</v>
      </c>
      <c r="G424" s="5" t="s">
        <v>1471</v>
      </c>
      <c r="H424" s="5" t="s">
        <v>352</v>
      </c>
      <c r="I424" s="5" t="s">
        <v>219</v>
      </c>
      <c r="J424" s="5" t="s">
        <v>91</v>
      </c>
      <c r="K424" s="5" t="s">
        <v>153</v>
      </c>
      <c r="L424" s="5" t="s">
        <v>165</v>
      </c>
      <c r="M424" s="5" t="s">
        <v>164</v>
      </c>
      <c r="N424" s="5" t="s">
        <v>89</v>
      </c>
      <c r="O424" s="5" t="s">
        <v>242</v>
      </c>
      <c r="P424" s="5" t="s">
        <v>117</v>
      </c>
      <c r="Q424" s="5" t="s">
        <v>92</v>
      </c>
      <c r="R424" s="5" t="s">
        <v>91</v>
      </c>
      <c r="S424" s="5" t="s">
        <v>90</v>
      </c>
      <c r="T424" s="5" t="s">
        <v>125</v>
      </c>
      <c r="U424" s="5" t="s">
        <v>93</v>
      </c>
      <c r="V424" s="5" t="s">
        <v>96</v>
      </c>
      <c r="W424" s="5" t="s">
        <v>94</v>
      </c>
      <c r="X424" s="5" t="s">
        <v>89</v>
      </c>
      <c r="Y424" s="5" t="n">
        <v>1</v>
      </c>
      <c r="Z424" s="5" t="n">
        <v>0</v>
      </c>
      <c r="AA424" s="5" t="str">
        <f aca="false">IF(Y424&gt;Z424,"Win",IF(Y424&lt;Z424,"Loss","Draw"))</f>
        <v>Win</v>
      </c>
      <c r="AB424" s="5" t="s">
        <v>98</v>
      </c>
      <c r="AC424" s="5" t="s">
        <v>99</v>
      </c>
      <c r="AD424" s="5" t="s">
        <v>1472</v>
      </c>
      <c r="AE424" s="5" t="s">
        <v>519</v>
      </c>
      <c r="AF424" s="5" t="str">
        <f aca="false">IF(AD424&lt;AE424,AD424,AE424)</f>
        <v>Bomber, Cannon, Earthquake, Giant Skeleton, Goblins, Hog Rider, The Log, Wizard</v>
      </c>
      <c r="AG424" s="5" t="str">
        <f aca="false">IF(AD424&lt;AE424,AE424,AD424)</f>
        <v>Cannon Cart, Fireball, Goblins, Minions, Mortar, Rascals, Skeleton Barrel, The Log</v>
      </c>
      <c r="AH424" s="5" t="str">
        <f aca="false">IF(AD424=AF424,AA424,IF(AA424="Win","Loss",IF(AA424="Loss","Win","Draw")))</f>
        <v>Win</v>
      </c>
      <c r="AI424" s="5" t="s">
        <v>102</v>
      </c>
    </row>
    <row r="425" customFormat="false" ht="15" hidden="false" customHeight="true" outlineLevel="0" collapsed="false">
      <c r="A425" s="5" t="s">
        <v>1473</v>
      </c>
      <c r="B425" s="5" t="n">
        <v>1</v>
      </c>
      <c r="C425" s="5" t="s">
        <v>741</v>
      </c>
      <c r="D425" s="5" t="s">
        <v>742</v>
      </c>
      <c r="E425" s="6" t="s">
        <v>1474</v>
      </c>
      <c r="F425" s="5" t="s">
        <v>1475</v>
      </c>
      <c r="G425" s="5" t="s">
        <v>1476</v>
      </c>
      <c r="H425" s="5" t="s">
        <v>352</v>
      </c>
      <c r="I425" s="5" t="s">
        <v>92</v>
      </c>
      <c r="J425" s="5" t="s">
        <v>91</v>
      </c>
      <c r="K425" s="5" t="s">
        <v>90</v>
      </c>
      <c r="L425" s="5" t="s">
        <v>125</v>
      </c>
      <c r="M425" s="5" t="s">
        <v>93</v>
      </c>
      <c r="N425" s="5" t="s">
        <v>96</v>
      </c>
      <c r="O425" s="5" t="s">
        <v>94</v>
      </c>
      <c r="P425" s="5" t="s">
        <v>95</v>
      </c>
      <c r="Q425" s="5" t="s">
        <v>92</v>
      </c>
      <c r="R425" s="5" t="s">
        <v>91</v>
      </c>
      <c r="S425" s="5" t="s">
        <v>90</v>
      </c>
      <c r="T425" s="5" t="s">
        <v>93</v>
      </c>
      <c r="U425" s="5" t="s">
        <v>96</v>
      </c>
      <c r="V425" s="5" t="s">
        <v>125</v>
      </c>
      <c r="W425" s="5" t="s">
        <v>94</v>
      </c>
      <c r="X425" s="5" t="s">
        <v>150</v>
      </c>
      <c r="Y425" s="5" t="n">
        <v>1</v>
      </c>
      <c r="Z425" s="5" t="n">
        <v>0</v>
      </c>
      <c r="AA425" s="5" t="str">
        <f aca="false">IF(Y425&gt;Z425,"Win",IF(Y425&lt;Z425,"Loss","Draw"))</f>
        <v>Win</v>
      </c>
      <c r="AB425" s="5" t="s">
        <v>98</v>
      </c>
      <c r="AC425" s="5" t="s">
        <v>99</v>
      </c>
      <c r="AD425" s="5" t="s">
        <v>216</v>
      </c>
      <c r="AE425" s="5" t="s">
        <v>635</v>
      </c>
      <c r="AF425" s="5" t="str">
        <f aca="false">IF(AD425&lt;AE425,AD425,AE425)</f>
        <v>Barbarian Barrel, Cannon Cart, Fireball, Goblins, Minions, Mortar, Rascals, Skeleton Barrel</v>
      </c>
      <c r="AG425" s="5" t="str">
        <f aca="false">IF(AD425&lt;AE425,AE425,AD425)</f>
        <v>Cannon Cart, Electro Spirit, Fireball, Goblins, Minions, Mortar, Rascals, Skeleton Barrel</v>
      </c>
      <c r="AH425" s="5" t="str">
        <f aca="false">IF(AD425=AF425,AA425,IF(AA425="Win","Loss",IF(AA425="Loss","Win","Draw")))</f>
        <v>Win</v>
      </c>
      <c r="AI425" s="5" t="s">
        <v>102</v>
      </c>
    </row>
    <row r="426" customFormat="false" ht="15" hidden="false" customHeight="true" outlineLevel="0" collapsed="false">
      <c r="A426" s="5" t="s">
        <v>1473</v>
      </c>
      <c r="B426" s="5" t="n">
        <v>2</v>
      </c>
      <c r="C426" s="5" t="s">
        <v>741</v>
      </c>
      <c r="D426" s="5" t="s">
        <v>742</v>
      </c>
      <c r="E426" s="6" t="s">
        <v>1474</v>
      </c>
      <c r="F426" s="5" t="s">
        <v>1475</v>
      </c>
      <c r="G426" s="5" t="s">
        <v>1477</v>
      </c>
      <c r="H426" s="5" t="s">
        <v>352</v>
      </c>
      <c r="I426" s="5" t="s">
        <v>233</v>
      </c>
      <c r="J426" s="5" t="s">
        <v>202</v>
      </c>
      <c r="K426" s="5" t="s">
        <v>201</v>
      </c>
      <c r="L426" s="5" t="s">
        <v>234</v>
      </c>
      <c r="M426" s="5" t="s">
        <v>97</v>
      </c>
      <c r="N426" s="5" t="s">
        <v>89</v>
      </c>
      <c r="O426" s="5" t="s">
        <v>111</v>
      </c>
      <c r="P426" s="5" t="s">
        <v>157</v>
      </c>
      <c r="Q426" s="5" t="s">
        <v>208</v>
      </c>
      <c r="R426" s="5" t="s">
        <v>186</v>
      </c>
      <c r="S426" s="5" t="s">
        <v>109</v>
      </c>
      <c r="T426" s="5" t="s">
        <v>110</v>
      </c>
      <c r="U426" s="5" t="s">
        <v>112</v>
      </c>
      <c r="V426" s="5" t="s">
        <v>130</v>
      </c>
      <c r="W426" s="5" t="s">
        <v>86</v>
      </c>
      <c r="X426" s="5" t="s">
        <v>188</v>
      </c>
      <c r="Y426" s="5" t="n">
        <v>1</v>
      </c>
      <c r="Z426" s="5" t="n">
        <v>0</v>
      </c>
      <c r="AA426" s="5" t="str">
        <f aca="false">IF(Y426&gt;Z426,"Win",IF(Y426&lt;Z426,"Loss","Draw"))</f>
        <v>Win</v>
      </c>
      <c r="AB426" s="5" t="s">
        <v>98</v>
      </c>
      <c r="AC426" s="5" t="s">
        <v>99</v>
      </c>
      <c r="AD426" s="5" t="s">
        <v>745</v>
      </c>
      <c r="AE426" s="5" t="s">
        <v>1478</v>
      </c>
      <c r="AF426" s="5" t="str">
        <f aca="false">IF(AD426&lt;AE426,AD426,AE426)</f>
        <v>Arrows, Balloon, Lava Hound, Skeleton Dragons, Spirit Empress, Tombstone, Valkyrie, Zap</v>
      </c>
      <c r="AG426" s="5" t="str">
        <f aca="false">IF(AD426&lt;AE426,AE426,AD426)</f>
        <v>Bats, Bomb Tower, Fire Spirit, Magic Archer, Miner, Ronin, The Log, Wall Breakers</v>
      </c>
      <c r="AH426" s="5" t="str">
        <f aca="false">IF(AD426=AF426,AA426,IF(AA426="Win","Loss",IF(AA426="Loss","Win","Draw")))</f>
        <v>Loss</v>
      </c>
      <c r="AI426" s="5" t="s">
        <v>102</v>
      </c>
    </row>
    <row r="427" customFormat="false" ht="15" hidden="false" customHeight="true" outlineLevel="0" collapsed="false">
      <c r="A427" s="5" t="s">
        <v>1479</v>
      </c>
      <c r="B427" s="5" t="n">
        <v>1</v>
      </c>
      <c r="C427" s="5" t="s">
        <v>741</v>
      </c>
      <c r="D427" s="5" t="s">
        <v>742</v>
      </c>
      <c r="E427" s="5" t="s">
        <v>1480</v>
      </c>
      <c r="F427" s="5" t="s">
        <v>1481</v>
      </c>
      <c r="G427" s="5" t="s">
        <v>1482</v>
      </c>
      <c r="H427" s="5" t="s">
        <v>163</v>
      </c>
      <c r="I427" s="5" t="s">
        <v>107</v>
      </c>
      <c r="J427" s="5" t="s">
        <v>95</v>
      </c>
      <c r="K427" s="5" t="s">
        <v>177</v>
      </c>
      <c r="L427" s="5" t="s">
        <v>178</v>
      </c>
      <c r="M427" s="5" t="s">
        <v>97</v>
      </c>
      <c r="N427" s="5" t="s">
        <v>143</v>
      </c>
      <c r="O427" s="5" t="s">
        <v>93</v>
      </c>
      <c r="P427" s="5" t="s">
        <v>150</v>
      </c>
      <c r="Q427" s="5" t="s">
        <v>407</v>
      </c>
      <c r="R427" s="5" t="s">
        <v>151</v>
      </c>
      <c r="S427" s="5" t="s">
        <v>153</v>
      </c>
      <c r="T427" s="5" t="s">
        <v>165</v>
      </c>
      <c r="U427" s="5" t="s">
        <v>164</v>
      </c>
      <c r="V427" s="5" t="s">
        <v>126</v>
      </c>
      <c r="W427" s="5" t="s">
        <v>89</v>
      </c>
      <c r="X427" s="5" t="s">
        <v>118</v>
      </c>
      <c r="Y427" s="5" t="n">
        <v>1</v>
      </c>
      <c r="Z427" s="5" t="n">
        <v>0</v>
      </c>
      <c r="AA427" s="5" t="str">
        <f aca="false">IF(Y427&gt;Z427,"Win",IF(Y427&lt;Z427,"Loss","Draw"))</f>
        <v>Win</v>
      </c>
      <c r="AB427" s="5" t="s">
        <v>98</v>
      </c>
      <c r="AC427" s="5" t="s">
        <v>99</v>
      </c>
      <c r="AD427" s="5" t="s">
        <v>1467</v>
      </c>
      <c r="AE427" s="5" t="s">
        <v>1178</v>
      </c>
      <c r="AF427" s="5" t="str">
        <f aca="false">IF(AD427&lt;AE427,AD427,AE427)</f>
        <v>Barbarian Barrel, Electro Spirit, Fireball, Goblin Cage, Heal Spirit, Phoenix, Ronin, Royal Giant</v>
      </c>
      <c r="AG427" s="5" t="str">
        <f aca="false">IF(AD427&lt;AE427,AE427,AD427)</f>
        <v>Cannon, Earthquake, Firecracker, Hog Rider, Ice Spirit, Mighty Miner, Skeletons, The Log</v>
      </c>
      <c r="AH427" s="5" t="str">
        <f aca="false">IF(AD427=AF427,AA427,IF(AA427="Win","Loss",IF(AA427="Loss","Win","Draw")))</f>
        <v>Win</v>
      </c>
      <c r="AI427" s="5" t="s">
        <v>102</v>
      </c>
    </row>
    <row r="428" customFormat="false" ht="15" hidden="false" customHeight="true" outlineLevel="0" collapsed="false">
      <c r="A428" s="5" t="s">
        <v>1479</v>
      </c>
      <c r="B428" s="5" t="n">
        <v>2</v>
      </c>
      <c r="C428" s="5" t="s">
        <v>741</v>
      </c>
      <c r="D428" s="5" t="s">
        <v>742</v>
      </c>
      <c r="E428" s="5" t="s">
        <v>1480</v>
      </c>
      <c r="F428" s="5" t="s">
        <v>1481</v>
      </c>
      <c r="G428" s="5" t="s">
        <v>1483</v>
      </c>
      <c r="H428" s="5" t="s">
        <v>352</v>
      </c>
      <c r="I428" s="5" t="s">
        <v>203</v>
      </c>
      <c r="J428" s="5" t="s">
        <v>202</v>
      </c>
      <c r="K428" s="5" t="s">
        <v>201</v>
      </c>
      <c r="L428" s="5" t="s">
        <v>157</v>
      </c>
      <c r="M428" s="5" t="s">
        <v>118</v>
      </c>
      <c r="N428" s="5" t="s">
        <v>88</v>
      </c>
      <c r="O428" s="5" t="s">
        <v>204</v>
      </c>
      <c r="P428" s="5" t="s">
        <v>209</v>
      </c>
      <c r="Q428" s="5" t="s">
        <v>127</v>
      </c>
      <c r="R428" s="5" t="s">
        <v>91</v>
      </c>
      <c r="S428" s="5" t="s">
        <v>128</v>
      </c>
      <c r="T428" s="5" t="s">
        <v>133</v>
      </c>
      <c r="U428" s="5" t="s">
        <v>97</v>
      </c>
      <c r="V428" s="5" t="s">
        <v>86</v>
      </c>
      <c r="W428" s="5" t="s">
        <v>132</v>
      </c>
      <c r="X428" s="5" t="s">
        <v>130</v>
      </c>
      <c r="Y428" s="5" t="n">
        <v>1</v>
      </c>
      <c r="Z428" s="5" t="n">
        <v>0</v>
      </c>
      <c r="AA428" s="5" t="str">
        <f aca="false">IF(Y428&gt;Z428,"Win",IF(Y428&lt;Z428,"Loss","Draw"))</f>
        <v>Win</v>
      </c>
      <c r="AB428" s="5" t="s">
        <v>98</v>
      </c>
      <c r="AC428" s="5" t="s">
        <v>99</v>
      </c>
      <c r="AD428" s="5" t="s">
        <v>587</v>
      </c>
      <c r="AE428" s="5" t="s">
        <v>1484</v>
      </c>
      <c r="AF428" s="5" t="str">
        <f aca="false">IF(AD428&lt;AE428,AD428,AE428)</f>
        <v>Arrows, Battle Ram, Electro Wizard, Goblins, Golden Knight, Mother Witch, Ronin, Skeleton Dragons</v>
      </c>
      <c r="AG428" s="5" t="str">
        <f aca="false">IF(AD428&lt;AE428,AE428,AD428)</f>
        <v>Berserker, Fire Spirit, Goblin Barrel, Ice Spirit, Inferno Tower, Magic Archer, Royal Delivery, Wall Breakers</v>
      </c>
      <c r="AH428" s="5" t="str">
        <f aca="false">IF(AD428=AF428,AA428,IF(AA428="Win","Loss",IF(AA428="Loss","Win","Draw")))</f>
        <v>Loss</v>
      </c>
      <c r="AI428" s="5" t="s">
        <v>102</v>
      </c>
    </row>
    <row r="429" customFormat="false" ht="15" hidden="false" customHeight="true" outlineLevel="0" collapsed="false">
      <c r="A429" s="5" t="s">
        <v>1485</v>
      </c>
      <c r="B429" s="5" t="n">
        <v>1</v>
      </c>
      <c r="C429" s="5" t="s">
        <v>741</v>
      </c>
      <c r="D429" s="5" t="s">
        <v>742</v>
      </c>
      <c r="E429" s="6" t="s">
        <v>1486</v>
      </c>
      <c r="F429" s="5" t="s">
        <v>1487</v>
      </c>
      <c r="G429" s="5" t="s">
        <v>1488</v>
      </c>
      <c r="H429" s="5" t="s">
        <v>352</v>
      </c>
      <c r="I429" s="5" t="s">
        <v>203</v>
      </c>
      <c r="J429" s="5" t="s">
        <v>202</v>
      </c>
      <c r="K429" s="5" t="s">
        <v>208</v>
      </c>
      <c r="L429" s="5" t="s">
        <v>201</v>
      </c>
      <c r="M429" s="5" t="s">
        <v>204</v>
      </c>
      <c r="N429" s="5" t="s">
        <v>118</v>
      </c>
      <c r="O429" s="5" t="s">
        <v>157</v>
      </c>
      <c r="P429" s="5" t="s">
        <v>234</v>
      </c>
      <c r="Q429" s="5" t="s">
        <v>87</v>
      </c>
      <c r="R429" s="5" t="s">
        <v>95</v>
      </c>
      <c r="S429" s="5" t="s">
        <v>113</v>
      </c>
      <c r="T429" s="5" t="s">
        <v>241</v>
      </c>
      <c r="U429" s="5" t="s">
        <v>118</v>
      </c>
      <c r="V429" s="5" t="s">
        <v>116</v>
      </c>
      <c r="W429" s="5" t="s">
        <v>115</v>
      </c>
      <c r="X429" s="5" t="s">
        <v>126</v>
      </c>
      <c r="Y429" s="5" t="n">
        <v>1</v>
      </c>
      <c r="Z429" s="5" t="n">
        <v>0</v>
      </c>
      <c r="AA429" s="5" t="str">
        <f aca="false">IF(Y429&gt;Z429,"Win",IF(Y429&lt;Z429,"Loss","Draw"))</f>
        <v>Win</v>
      </c>
      <c r="AB429" s="5" t="s">
        <v>98</v>
      </c>
      <c r="AC429" s="5" t="s">
        <v>99</v>
      </c>
      <c r="AD429" s="5" t="s">
        <v>1489</v>
      </c>
      <c r="AE429" s="5" t="s">
        <v>776</v>
      </c>
      <c r="AF429" s="5" t="str">
        <f aca="false">IF(AD429&lt;AE429,AD429,AE429)</f>
        <v>Barbarian Barrel, Furnace, Graveyard, Ice Spirit, Knight, Poison, Skeletons, Tesla</v>
      </c>
      <c r="AG429" s="5" t="str">
        <f aca="false">IF(AD429&lt;AE429,AE429,AD429)</f>
        <v>Bomb Tower, Fire Spirit, Goblin Barrel, Ice Spirit, Magic Archer, Royal Delivery, Valkyrie, Wall Breakers</v>
      </c>
      <c r="AH429" s="5" t="str">
        <f aca="false">IF(AD429=AF429,AA429,IF(AA429="Win","Loss",IF(AA429="Loss","Win","Draw")))</f>
        <v>Loss</v>
      </c>
      <c r="AI429" s="5" t="s">
        <v>102</v>
      </c>
    </row>
    <row r="430" customFormat="false" ht="15" hidden="false" customHeight="true" outlineLevel="0" collapsed="false">
      <c r="A430" s="5" t="s">
        <v>1485</v>
      </c>
      <c r="B430" s="5" t="n">
        <v>2</v>
      </c>
      <c r="C430" s="5" t="s">
        <v>741</v>
      </c>
      <c r="D430" s="5" t="s">
        <v>742</v>
      </c>
      <c r="E430" s="6" t="s">
        <v>1486</v>
      </c>
      <c r="F430" s="5" t="s">
        <v>1487</v>
      </c>
      <c r="G430" s="5" t="s">
        <v>1490</v>
      </c>
      <c r="H430" s="5" t="s">
        <v>352</v>
      </c>
      <c r="I430" s="5" t="s">
        <v>177</v>
      </c>
      <c r="J430" s="5" t="s">
        <v>95</v>
      </c>
      <c r="K430" s="5" t="s">
        <v>107</v>
      </c>
      <c r="L430" s="5" t="s">
        <v>178</v>
      </c>
      <c r="M430" s="5" t="s">
        <v>150</v>
      </c>
      <c r="N430" s="5" t="s">
        <v>93</v>
      </c>
      <c r="O430" s="5" t="s">
        <v>97</v>
      </c>
      <c r="P430" s="5" t="s">
        <v>86</v>
      </c>
      <c r="Q430" s="5" t="s">
        <v>82</v>
      </c>
      <c r="R430" s="5" t="s">
        <v>151</v>
      </c>
      <c r="S430" s="5" t="s">
        <v>152</v>
      </c>
      <c r="T430" s="5" t="s">
        <v>85</v>
      </c>
      <c r="U430" s="5" t="s">
        <v>150</v>
      </c>
      <c r="V430" s="5" t="s">
        <v>89</v>
      </c>
      <c r="W430" s="5" t="s">
        <v>153</v>
      </c>
      <c r="X430" s="5" t="s">
        <v>88</v>
      </c>
      <c r="Y430" s="5" t="n">
        <v>0</v>
      </c>
      <c r="Z430" s="5" t="n">
        <v>1</v>
      </c>
      <c r="AA430" s="5" t="str">
        <f aca="false">IF(Y430&gt;Z430,"Win",IF(Y430&lt;Z430,"Loss","Draw"))</f>
        <v>Loss</v>
      </c>
      <c r="AB430" s="5" t="s">
        <v>98</v>
      </c>
      <c r="AC430" s="5" t="s">
        <v>99</v>
      </c>
      <c r="AD430" s="5" t="s">
        <v>1491</v>
      </c>
      <c r="AE430" s="5" t="s">
        <v>858</v>
      </c>
      <c r="AF430" s="5" t="str">
        <f aca="false">IF(AD430&lt;AE430,AD430,AE430)</f>
        <v>Baby Dragon, Berserker, Cannon, Electro Spirit, Lightning, Mighty Miner, Royal Hogs, The Log</v>
      </c>
      <c r="AG430" s="5" t="str">
        <f aca="false">IF(AD430&lt;AE430,AE430,AD430)</f>
        <v>Barbarian Barrel, Electro Spirit, Fireball, Goblin Cage, Phoenix, Ronin, Royal Giant, Skeleton Dragons</v>
      </c>
      <c r="AH430" s="5" t="str">
        <f aca="false">IF(AD430=AF430,AA430,IF(AA430="Win","Loss",IF(AA430="Loss","Win","Draw")))</f>
        <v>Win</v>
      </c>
      <c r="AI430" s="5" t="s">
        <v>102</v>
      </c>
    </row>
    <row r="431" customFormat="false" ht="15" hidden="false" customHeight="true" outlineLevel="0" collapsed="false">
      <c r="A431" s="5" t="s">
        <v>1485</v>
      </c>
      <c r="B431" s="5" t="n">
        <v>3</v>
      </c>
      <c r="C431" s="5" t="s">
        <v>741</v>
      </c>
      <c r="D431" s="5" t="s">
        <v>742</v>
      </c>
      <c r="E431" s="6" t="s">
        <v>1486</v>
      </c>
      <c r="F431" s="5" t="s">
        <v>1487</v>
      </c>
      <c r="G431" s="5" t="s">
        <v>1492</v>
      </c>
      <c r="H431" s="5" t="s">
        <v>391</v>
      </c>
      <c r="I431" s="5" t="s">
        <v>82</v>
      </c>
      <c r="J431" s="5" t="s">
        <v>128</v>
      </c>
      <c r="K431" s="5" t="s">
        <v>140</v>
      </c>
      <c r="L431" s="5" t="s">
        <v>142</v>
      </c>
      <c r="M431" s="5" t="s">
        <v>124</v>
      </c>
      <c r="N431" s="5" t="s">
        <v>215</v>
      </c>
      <c r="O431" s="5" t="s">
        <v>89</v>
      </c>
      <c r="P431" s="5" t="s">
        <v>257</v>
      </c>
      <c r="Q431" s="5" t="s">
        <v>114</v>
      </c>
      <c r="R431" s="5" t="s">
        <v>83</v>
      </c>
      <c r="S431" s="5" t="s">
        <v>137</v>
      </c>
      <c r="T431" s="5" t="s">
        <v>249</v>
      </c>
      <c r="U431" s="5" t="s">
        <v>157</v>
      </c>
      <c r="V431" s="5" t="s">
        <v>242</v>
      </c>
      <c r="W431" s="5" t="s">
        <v>234</v>
      </c>
      <c r="X431" s="5" t="s">
        <v>91</v>
      </c>
      <c r="Y431" s="5" t="n">
        <v>1</v>
      </c>
      <c r="Z431" s="5" t="n">
        <v>0</v>
      </c>
      <c r="AA431" s="5" t="str">
        <f aca="false">IF(Y431&gt;Z431,"Win",IF(Y431&lt;Z431,"Loss","Draw"))</f>
        <v>Win</v>
      </c>
      <c r="AB431" s="5" t="s">
        <v>98</v>
      </c>
      <c r="AC431" s="5" t="s">
        <v>99</v>
      </c>
      <c r="AD431" s="5" t="s">
        <v>1493</v>
      </c>
      <c r="AE431" s="5" t="s">
        <v>1494</v>
      </c>
      <c r="AF431" s="5" t="str">
        <f aca="false">IF(AD431&lt;AE431,AD431,AE431)</f>
        <v>Bomb Tower, Bomber, Fire Spirit, Giant Snowball, Goblin Drill, Goblins, Monk, Rocket</v>
      </c>
      <c r="AG431" s="5" t="str">
        <f aca="false">IF(AD431&lt;AE431,AE431,AD431)</f>
        <v>Fisherman, Golden Knight, Hunter, Ice Golem, Royal Ghost, Royal Hogs, The Log, Three Musketeers</v>
      </c>
      <c r="AH431" s="5" t="str">
        <f aca="false">IF(AD431=AF431,AA431,IF(AA431="Win","Loss",IF(AA431="Loss","Win","Draw")))</f>
        <v>Loss</v>
      </c>
      <c r="AI431" s="5" t="s">
        <v>102</v>
      </c>
    </row>
    <row r="432" customFormat="false" ht="15" hidden="false" customHeight="true" outlineLevel="0" collapsed="false">
      <c r="A432" s="5" t="s">
        <v>1495</v>
      </c>
      <c r="B432" s="5" t="n">
        <v>1</v>
      </c>
      <c r="C432" s="5" t="s">
        <v>741</v>
      </c>
      <c r="D432" s="5" t="s">
        <v>742</v>
      </c>
      <c r="E432" s="5" t="s">
        <v>1496</v>
      </c>
      <c r="F432" s="5" t="s">
        <v>1497</v>
      </c>
      <c r="G432" s="5" t="s">
        <v>1498</v>
      </c>
      <c r="H432" s="5" t="s">
        <v>352</v>
      </c>
      <c r="I432" s="5" t="s">
        <v>152</v>
      </c>
      <c r="J432" s="5" t="s">
        <v>128</v>
      </c>
      <c r="K432" s="5" t="s">
        <v>107</v>
      </c>
      <c r="L432" s="5" t="s">
        <v>387</v>
      </c>
      <c r="M432" s="5" t="s">
        <v>158</v>
      </c>
      <c r="N432" s="5" t="s">
        <v>95</v>
      </c>
      <c r="O432" s="5" t="s">
        <v>187</v>
      </c>
      <c r="P432" s="5" t="s">
        <v>85</v>
      </c>
      <c r="Q432" s="5" t="s">
        <v>129</v>
      </c>
      <c r="R432" s="5" t="s">
        <v>91</v>
      </c>
      <c r="S432" s="5" t="s">
        <v>124</v>
      </c>
      <c r="T432" s="5" t="s">
        <v>109</v>
      </c>
      <c r="U432" s="5" t="s">
        <v>223</v>
      </c>
      <c r="V432" s="5" t="s">
        <v>112</v>
      </c>
      <c r="W432" s="5" t="s">
        <v>113</v>
      </c>
      <c r="X432" s="5" t="s">
        <v>93</v>
      </c>
      <c r="Y432" s="5" t="n">
        <v>0</v>
      </c>
      <c r="Z432" s="5" t="n">
        <v>1</v>
      </c>
      <c r="AA432" s="5" t="str">
        <f aca="false">IF(Y432&gt;Z432,"Win",IF(Y432&lt;Z432,"Loss","Draw"))</f>
        <v>Loss</v>
      </c>
      <c r="AB432" s="5" t="s">
        <v>98</v>
      </c>
      <c r="AC432" s="5" t="s">
        <v>99</v>
      </c>
      <c r="AD432" s="5" t="s">
        <v>1499</v>
      </c>
      <c r="AE432" s="5" t="s">
        <v>1500</v>
      </c>
      <c r="AF432" s="5" t="str">
        <f aca="false">IF(AD432&lt;AE432,AD432,AE432)</f>
        <v>Baby Dragon, Barbarian Barrel, Bowler, Electro Giant, Goblin Cage, Golden Knight, Lightning, Tornado</v>
      </c>
      <c r="AG432" s="5" t="str">
        <f aca="false">IF(AD432&lt;AE432,AE432,AD432)</f>
        <v>Fireball, Furnace, Goblins, Mega Knight, Ram Rider, Royal Ghost, Spirit Empress, Zap</v>
      </c>
      <c r="AH432" s="5" t="str">
        <f aca="false">IF(AD432=AF432,AA432,IF(AA432="Win","Loss",IF(AA432="Loss","Win","Draw")))</f>
        <v>Loss</v>
      </c>
      <c r="AI432" s="5" t="s">
        <v>297</v>
      </c>
    </row>
    <row r="433" customFormat="false" ht="15" hidden="false" customHeight="true" outlineLevel="0" collapsed="false">
      <c r="A433" s="5" t="s">
        <v>1501</v>
      </c>
      <c r="B433" s="5" t="n">
        <v>1</v>
      </c>
      <c r="C433" s="5" t="s">
        <v>741</v>
      </c>
      <c r="D433" s="5" t="s">
        <v>742</v>
      </c>
      <c r="E433" s="5" t="s">
        <v>718</v>
      </c>
      <c r="F433" s="5" t="s">
        <v>719</v>
      </c>
      <c r="G433" s="5" t="s">
        <v>1502</v>
      </c>
      <c r="H433" s="5" t="s">
        <v>163</v>
      </c>
      <c r="I433" s="5" t="s">
        <v>129</v>
      </c>
      <c r="J433" s="5" t="s">
        <v>172</v>
      </c>
      <c r="K433" s="5" t="s">
        <v>87</v>
      </c>
      <c r="L433" s="5" t="s">
        <v>95</v>
      </c>
      <c r="M433" s="5" t="s">
        <v>150</v>
      </c>
      <c r="N433" s="5" t="s">
        <v>126</v>
      </c>
      <c r="O433" s="5" t="s">
        <v>93</v>
      </c>
      <c r="P433" s="5" t="s">
        <v>165</v>
      </c>
      <c r="Q433" s="5" t="s">
        <v>92</v>
      </c>
      <c r="R433" s="5" t="s">
        <v>158</v>
      </c>
      <c r="S433" s="5" t="s">
        <v>90</v>
      </c>
      <c r="T433" s="5" t="s">
        <v>93</v>
      </c>
      <c r="U433" s="5" t="s">
        <v>159</v>
      </c>
      <c r="V433" s="5" t="s">
        <v>91</v>
      </c>
      <c r="W433" s="5" t="s">
        <v>94</v>
      </c>
      <c r="X433" s="5" t="s">
        <v>95</v>
      </c>
      <c r="Y433" s="5" t="n">
        <v>0</v>
      </c>
      <c r="Z433" s="5" t="n">
        <v>1</v>
      </c>
      <c r="AA433" s="5" t="str">
        <f aca="false">IF(Y433&gt;Z433,"Win",IF(Y433&lt;Z433,"Loss","Draw"))</f>
        <v>Loss</v>
      </c>
      <c r="AB433" s="5" t="s">
        <v>98</v>
      </c>
      <c r="AC433" s="5" t="s">
        <v>99</v>
      </c>
      <c r="AD433" s="5" t="s">
        <v>1503</v>
      </c>
      <c r="AE433" s="5" t="s">
        <v>161</v>
      </c>
      <c r="AF433" s="5" t="str">
        <f aca="false">IF(AD433&lt;AE433,AD433,AE433)</f>
        <v>Barbarian Barrel, Bowler, Dart Goblin, Fireball, Goblins, Mortar, Rascals, Skeleton Barrel</v>
      </c>
      <c r="AG433" s="5" t="str">
        <f aca="false">IF(AD433&lt;AE433,AE433,AD433)</f>
        <v>Barbarian Barrel, Electro Spirit, Fireball, Hog Rider, Mega Knight, Musketeer, Skeletons, Tesla</v>
      </c>
      <c r="AH433" s="5" t="str">
        <f aca="false">IF(AD433=AF433,AA433,IF(AA433="Win","Loss",IF(AA433="Loss","Win","Draw")))</f>
        <v>Win</v>
      </c>
      <c r="AI433" s="5" t="s">
        <v>102</v>
      </c>
    </row>
    <row r="434" customFormat="false" ht="15" hidden="false" customHeight="true" outlineLevel="0" collapsed="false">
      <c r="A434" s="5" t="s">
        <v>1501</v>
      </c>
      <c r="B434" s="5" t="n">
        <v>2</v>
      </c>
      <c r="C434" s="5" t="s">
        <v>741</v>
      </c>
      <c r="D434" s="5" t="s">
        <v>742</v>
      </c>
      <c r="E434" s="5" t="s">
        <v>718</v>
      </c>
      <c r="F434" s="5" t="s">
        <v>719</v>
      </c>
      <c r="G434" s="5" t="s">
        <v>1504</v>
      </c>
      <c r="H434" s="5" t="s">
        <v>163</v>
      </c>
      <c r="I434" s="5" t="s">
        <v>114</v>
      </c>
      <c r="J434" s="5" t="s">
        <v>202</v>
      </c>
      <c r="K434" s="5" t="s">
        <v>137</v>
      </c>
      <c r="L434" s="5" t="s">
        <v>234</v>
      </c>
      <c r="M434" s="5" t="s">
        <v>116</v>
      </c>
      <c r="N434" s="5" t="s">
        <v>157</v>
      </c>
      <c r="O434" s="5" t="s">
        <v>108</v>
      </c>
      <c r="P434" s="5" t="s">
        <v>88</v>
      </c>
      <c r="Q434" s="5" t="s">
        <v>82</v>
      </c>
      <c r="R434" s="5" t="s">
        <v>108</v>
      </c>
      <c r="S434" s="5" t="s">
        <v>87</v>
      </c>
      <c r="T434" s="5" t="s">
        <v>85</v>
      </c>
      <c r="U434" s="5" t="s">
        <v>86</v>
      </c>
      <c r="V434" s="5" t="s">
        <v>88</v>
      </c>
      <c r="W434" s="5" t="s">
        <v>150</v>
      </c>
      <c r="X434" s="5" t="s">
        <v>89</v>
      </c>
      <c r="Y434" s="5" t="n">
        <v>0</v>
      </c>
      <c r="Z434" s="5" t="n">
        <v>1</v>
      </c>
      <c r="AA434" s="5" t="str">
        <f aca="false">IF(Y434&gt;Z434,"Win",IF(Y434&lt;Z434,"Loss","Draw"))</f>
        <v>Loss</v>
      </c>
      <c r="AB434" s="5" t="s">
        <v>98</v>
      </c>
      <c r="AC434" s="5" t="s">
        <v>99</v>
      </c>
      <c r="AD434" s="5" t="s">
        <v>1505</v>
      </c>
      <c r="AE434" s="5" t="s">
        <v>1506</v>
      </c>
      <c r="AF434" s="5" t="str">
        <f aca="false">IF(AD434&lt;AE434,AD434,AE434)</f>
        <v>Berserker, Bomb Tower, Dark Prince, Fire Spirit, Giant Snowball, Goblin Drill, Magic Archer, Poison</v>
      </c>
      <c r="AG434" s="5" t="str">
        <f aca="false">IF(AD434&lt;AE434,AE434,AD434)</f>
        <v>Berserker, Dark Prince, Electro Spirit, Lightning, Royal Hogs, Skeleton Dragons, Tesla, The Log</v>
      </c>
      <c r="AH434" s="5" t="str">
        <f aca="false">IF(AD434=AF434,AA434,IF(AA434="Win","Loss",IF(AA434="Loss","Win","Draw")))</f>
        <v>Loss</v>
      </c>
      <c r="AI434" s="5" t="s">
        <v>102</v>
      </c>
    </row>
    <row r="435" customFormat="false" ht="15" hidden="false" customHeight="true" outlineLevel="0" collapsed="false">
      <c r="A435" s="5" t="s">
        <v>1507</v>
      </c>
      <c r="B435" s="5" t="n">
        <v>1</v>
      </c>
      <c r="C435" s="5" t="s">
        <v>741</v>
      </c>
      <c r="D435" s="5" t="s">
        <v>742</v>
      </c>
      <c r="E435" s="5" t="s">
        <v>726</v>
      </c>
      <c r="F435" s="5" t="s">
        <v>727</v>
      </c>
      <c r="G435" s="5" t="s">
        <v>1255</v>
      </c>
      <c r="H435" s="5" t="s">
        <v>352</v>
      </c>
      <c r="I435" s="5" t="s">
        <v>201</v>
      </c>
      <c r="J435" s="5" t="s">
        <v>202</v>
      </c>
      <c r="K435" s="5" t="s">
        <v>233</v>
      </c>
      <c r="L435" s="5" t="s">
        <v>87</v>
      </c>
      <c r="M435" s="5" t="s">
        <v>204</v>
      </c>
      <c r="N435" s="5" t="s">
        <v>157</v>
      </c>
      <c r="O435" s="5" t="s">
        <v>111</v>
      </c>
      <c r="P435" s="5" t="s">
        <v>88</v>
      </c>
      <c r="Q435" s="5" t="s">
        <v>90</v>
      </c>
      <c r="R435" s="5" t="s">
        <v>91</v>
      </c>
      <c r="S435" s="5" t="s">
        <v>92</v>
      </c>
      <c r="T435" s="5" t="s">
        <v>96</v>
      </c>
      <c r="U435" s="5" t="s">
        <v>94</v>
      </c>
      <c r="V435" s="5" t="s">
        <v>150</v>
      </c>
      <c r="W435" s="5" t="s">
        <v>93</v>
      </c>
      <c r="X435" s="5" t="s">
        <v>125</v>
      </c>
      <c r="Y435" s="5" t="n">
        <v>0</v>
      </c>
      <c r="Z435" s="5" t="n">
        <v>1</v>
      </c>
      <c r="AA435" s="5" t="str">
        <f aca="false">IF(Y435&gt;Z435,"Win",IF(Y435&lt;Z435,"Loss","Draw"))</f>
        <v>Loss</v>
      </c>
      <c r="AB435" s="5" t="s">
        <v>98</v>
      </c>
      <c r="AC435" s="5" t="s">
        <v>99</v>
      </c>
      <c r="AD435" s="5" t="s">
        <v>1246</v>
      </c>
      <c r="AE435" s="5" t="s">
        <v>635</v>
      </c>
      <c r="AF435" s="5" t="str">
        <f aca="false">IF(AD435&lt;AE435,AD435,AE435)</f>
        <v>Bats, Berserker, Fire Spirit, Magic Archer, Miner, Royal Delivery, Tesla, Wall Breakers</v>
      </c>
      <c r="AG435" s="5" t="str">
        <f aca="false">IF(AD435&lt;AE435,AE435,AD435)</f>
        <v>Cannon Cart, Electro Spirit, Fireball, Goblins, Minions, Mortar, Rascals, Skeleton Barrel</v>
      </c>
      <c r="AH435" s="5" t="str">
        <f aca="false">IF(AD435=AF435,AA435,IF(AA435="Win","Loss",IF(AA435="Loss","Win","Draw")))</f>
        <v>Loss</v>
      </c>
      <c r="AI435" s="5" t="s">
        <v>102</v>
      </c>
    </row>
    <row r="436" customFormat="false" ht="15" hidden="false" customHeight="true" outlineLevel="0" collapsed="false">
      <c r="A436" s="5" t="s">
        <v>1507</v>
      </c>
      <c r="B436" s="5" t="n">
        <v>2</v>
      </c>
      <c r="C436" s="5" t="s">
        <v>741</v>
      </c>
      <c r="D436" s="5" t="s">
        <v>742</v>
      </c>
      <c r="E436" s="5" t="s">
        <v>726</v>
      </c>
      <c r="F436" s="5" t="s">
        <v>727</v>
      </c>
      <c r="G436" s="5" t="s">
        <v>1256</v>
      </c>
      <c r="H436" s="5" t="s">
        <v>352</v>
      </c>
      <c r="I436" s="5" t="s">
        <v>114</v>
      </c>
      <c r="J436" s="5" t="s">
        <v>108</v>
      </c>
      <c r="K436" s="5" t="s">
        <v>118</v>
      </c>
      <c r="L436" s="5" t="s">
        <v>119</v>
      </c>
      <c r="M436" s="5" t="s">
        <v>138</v>
      </c>
      <c r="N436" s="5" t="s">
        <v>403</v>
      </c>
      <c r="O436" s="5" t="s">
        <v>116</v>
      </c>
      <c r="P436" s="5" t="s">
        <v>115</v>
      </c>
      <c r="Q436" s="5" t="s">
        <v>84</v>
      </c>
      <c r="R436" s="5" t="s">
        <v>108</v>
      </c>
      <c r="S436" s="5" t="s">
        <v>114</v>
      </c>
      <c r="T436" s="5" t="s">
        <v>115</v>
      </c>
      <c r="U436" s="5" t="s">
        <v>118</v>
      </c>
      <c r="V436" s="5" t="s">
        <v>138</v>
      </c>
      <c r="W436" s="5" t="s">
        <v>116</v>
      </c>
      <c r="X436" s="5" t="s">
        <v>119</v>
      </c>
      <c r="Y436" s="5" t="n">
        <v>0</v>
      </c>
      <c r="Z436" s="5" t="n">
        <v>1</v>
      </c>
      <c r="AA436" s="5" t="str">
        <f aca="false">IF(Y436&gt;Z436,"Win",IF(Y436&lt;Z436,"Loss","Draw"))</f>
        <v>Loss</v>
      </c>
      <c r="AB436" s="5" t="s">
        <v>98</v>
      </c>
      <c r="AC436" s="5" t="s">
        <v>99</v>
      </c>
      <c r="AD436" s="5" t="s">
        <v>1257</v>
      </c>
      <c r="AE436" s="5" t="s">
        <v>984</v>
      </c>
      <c r="AF436" s="5" t="str">
        <f aca="false">IF(AD436&lt;AE436,AD436,AE436)</f>
        <v>Archers, Dark Prince, Giant Snowball, Goblin Demolisher, Goblin Hut, Graveyard, Ice Spirit, Poison</v>
      </c>
      <c r="AG436" s="5" t="str">
        <f aca="false">IF(AD436&lt;AE436,AE436,AD436)</f>
        <v>Dark Prince, Giant Snowball, Goblin Demolisher, Goblin Hut, Graveyard, Ice Spirit, Poison, Spear Goblins</v>
      </c>
      <c r="AH436" s="5" t="str">
        <f aca="false">IF(AD436=AF436,AA436,IF(AA436="Win","Loss",IF(AA436="Loss","Win","Draw")))</f>
        <v>Win</v>
      </c>
      <c r="AI436" s="5" t="s">
        <v>102</v>
      </c>
    </row>
    <row r="437" customFormat="false" ht="15" hidden="false" customHeight="true" outlineLevel="0" collapsed="false">
      <c r="A437" s="5" t="s">
        <v>1508</v>
      </c>
      <c r="B437" s="5" t="n">
        <v>1</v>
      </c>
      <c r="C437" s="5" t="s">
        <v>741</v>
      </c>
      <c r="D437" s="5" t="s">
        <v>742</v>
      </c>
      <c r="E437" s="5" t="s">
        <v>733</v>
      </c>
      <c r="F437" s="5" t="s">
        <v>734</v>
      </c>
      <c r="G437" s="5" t="s">
        <v>1509</v>
      </c>
      <c r="H437" s="5" t="s">
        <v>163</v>
      </c>
      <c r="I437" s="5" t="s">
        <v>129</v>
      </c>
      <c r="J437" s="5" t="s">
        <v>186</v>
      </c>
      <c r="K437" s="5" t="s">
        <v>185</v>
      </c>
      <c r="L437" s="5" t="s">
        <v>109</v>
      </c>
      <c r="M437" s="5" t="s">
        <v>111</v>
      </c>
      <c r="N437" s="5" t="s">
        <v>193</v>
      </c>
      <c r="O437" s="5" t="s">
        <v>187</v>
      </c>
      <c r="P437" s="5" t="s">
        <v>234</v>
      </c>
      <c r="Q437" s="5" t="s">
        <v>185</v>
      </c>
      <c r="R437" s="5" t="s">
        <v>337</v>
      </c>
      <c r="S437" s="5" t="s">
        <v>114</v>
      </c>
      <c r="T437" s="5" t="s">
        <v>165</v>
      </c>
      <c r="U437" s="5" t="s">
        <v>85</v>
      </c>
      <c r="V437" s="5" t="s">
        <v>124</v>
      </c>
      <c r="W437" s="5" t="s">
        <v>193</v>
      </c>
      <c r="X437" s="5" t="s">
        <v>95</v>
      </c>
      <c r="Y437" s="5" t="n">
        <v>1</v>
      </c>
      <c r="Z437" s="5" t="n">
        <v>0</v>
      </c>
      <c r="AA437" s="5" t="str">
        <f aca="false">IF(Y437&gt;Z437,"Win",IF(Y437&lt;Z437,"Loss","Draw"))</f>
        <v>Win</v>
      </c>
      <c r="AB437" s="5" t="s">
        <v>98</v>
      </c>
      <c r="AC437" s="5" t="s">
        <v>99</v>
      </c>
      <c r="AD437" s="5" t="s">
        <v>1510</v>
      </c>
      <c r="AE437" s="5" t="s">
        <v>1511</v>
      </c>
      <c r="AF437" s="5" t="str">
        <f aca="false">IF(AD437&lt;AE437,AD437,AE437)</f>
        <v>Balloon, Bomb Tower, Executioner, Guards, Mega Knight, Miner, Tornado, Zap</v>
      </c>
      <c r="AG437" s="5" t="str">
        <f aca="false">IF(AD437&lt;AE437,AE437,AD437)</f>
        <v>Barbarian Barrel, Boss Bandit, Executioner, Giant Snowball, Guards, Hog Rider, Lightning, Royal Ghost</v>
      </c>
      <c r="AH437" s="5" t="str">
        <f aca="false">IF(AD437=AF437,AA437,IF(AA437="Win","Loss",IF(AA437="Loss","Win","Draw")))</f>
        <v>Win</v>
      </c>
      <c r="AI437" s="5" t="s">
        <v>102</v>
      </c>
    </row>
    <row r="438" customFormat="false" ht="15" hidden="false" customHeight="true" outlineLevel="0" collapsed="false">
      <c r="A438" s="5" t="s">
        <v>1508</v>
      </c>
      <c r="B438" s="5" t="n">
        <v>2</v>
      </c>
      <c r="C438" s="5" t="s">
        <v>741</v>
      </c>
      <c r="D438" s="5" t="s">
        <v>742</v>
      </c>
      <c r="E438" s="5" t="s">
        <v>733</v>
      </c>
      <c r="F438" s="5" t="s">
        <v>734</v>
      </c>
      <c r="G438" s="5" t="s">
        <v>1512</v>
      </c>
      <c r="H438" s="5" t="s">
        <v>352</v>
      </c>
      <c r="I438" s="5" t="s">
        <v>82</v>
      </c>
      <c r="J438" s="5" t="s">
        <v>108</v>
      </c>
      <c r="K438" s="5" t="s">
        <v>152</v>
      </c>
      <c r="L438" s="5" t="s">
        <v>87</v>
      </c>
      <c r="M438" s="5" t="s">
        <v>126</v>
      </c>
      <c r="N438" s="5" t="s">
        <v>150</v>
      </c>
      <c r="O438" s="5" t="s">
        <v>95</v>
      </c>
      <c r="P438" s="5" t="s">
        <v>85</v>
      </c>
      <c r="Q438" s="5" t="s">
        <v>82</v>
      </c>
      <c r="R438" s="5" t="s">
        <v>83</v>
      </c>
      <c r="S438" s="5" t="s">
        <v>152</v>
      </c>
      <c r="T438" s="5" t="s">
        <v>88</v>
      </c>
      <c r="U438" s="5" t="s">
        <v>93</v>
      </c>
      <c r="V438" s="5" t="s">
        <v>119</v>
      </c>
      <c r="W438" s="5" t="s">
        <v>150</v>
      </c>
      <c r="X438" s="5" t="s">
        <v>204</v>
      </c>
      <c r="Y438" s="5" t="n">
        <v>1</v>
      </c>
      <c r="Z438" s="5" t="n">
        <v>0</v>
      </c>
      <c r="AA438" s="5" t="str">
        <f aca="false">IF(Y438&gt;Z438,"Win",IF(Y438&lt;Z438,"Loss","Draw"))</f>
        <v>Win</v>
      </c>
      <c r="AB438" s="5" t="s">
        <v>98</v>
      </c>
      <c r="AC438" s="5" t="s">
        <v>99</v>
      </c>
      <c r="AD438" s="5" t="s">
        <v>1513</v>
      </c>
      <c r="AE438" s="5" t="s">
        <v>1514</v>
      </c>
      <c r="AF438" s="5" t="str">
        <f aca="false">IF(AD438&lt;AE438,AD438,AE438)</f>
        <v>Baby Dragon, Barbarian Barrel, Dark Prince, Electro Spirit, Lightning, Royal Hogs, Skeletons, Tesla</v>
      </c>
      <c r="AG438" s="5" t="str">
        <f aca="false">IF(AD438&lt;AE438,AE438,AD438)</f>
        <v>Baby Dragon, Berserker, Electro Spirit, Fireball, Goblin Hut, Monk, Royal Delivery, Royal Hogs</v>
      </c>
      <c r="AH438" s="5" t="str">
        <f aca="false">IF(AD438=AF438,AA438,IF(AA438="Win","Loss",IF(AA438="Loss","Win","Draw")))</f>
        <v>Win</v>
      </c>
      <c r="AI438" s="5" t="s">
        <v>102</v>
      </c>
    </row>
    <row r="439" customFormat="false" ht="15" hidden="false" customHeight="true" outlineLevel="0" collapsed="false">
      <c r="A439" s="5" t="s">
        <v>1515</v>
      </c>
      <c r="B439" s="5" t="n">
        <v>1</v>
      </c>
      <c r="C439" s="5" t="s">
        <v>741</v>
      </c>
      <c r="D439" s="5" t="s">
        <v>742</v>
      </c>
      <c r="E439" s="5" t="s">
        <v>753</v>
      </c>
      <c r="F439" s="5" t="s">
        <v>754</v>
      </c>
      <c r="G439" s="5" t="s">
        <v>1516</v>
      </c>
      <c r="H439" s="5" t="s">
        <v>352</v>
      </c>
      <c r="I439" s="5" t="s">
        <v>407</v>
      </c>
      <c r="J439" s="5" t="s">
        <v>151</v>
      </c>
      <c r="K439" s="5" t="s">
        <v>126</v>
      </c>
      <c r="L439" s="5" t="s">
        <v>234</v>
      </c>
      <c r="M439" s="5" t="s">
        <v>150</v>
      </c>
      <c r="N439" s="5" t="s">
        <v>85</v>
      </c>
      <c r="O439" s="5" t="s">
        <v>165</v>
      </c>
      <c r="P439" s="5" t="s">
        <v>89</v>
      </c>
      <c r="Q439" s="5" t="s">
        <v>84</v>
      </c>
      <c r="R439" s="5" t="s">
        <v>123</v>
      </c>
      <c r="S439" s="5" t="s">
        <v>87</v>
      </c>
      <c r="T439" s="5" t="s">
        <v>115</v>
      </c>
      <c r="U439" s="5" t="s">
        <v>116</v>
      </c>
      <c r="V439" s="5" t="s">
        <v>126</v>
      </c>
      <c r="W439" s="5" t="s">
        <v>118</v>
      </c>
      <c r="X439" s="5" t="s">
        <v>95</v>
      </c>
      <c r="Y439" s="5" t="n">
        <v>0</v>
      </c>
      <c r="Z439" s="5" t="n">
        <v>1</v>
      </c>
      <c r="AA439" s="5" t="str">
        <f aca="false">IF(Y439&gt;Z439,"Win",IF(Y439&lt;Z439,"Loss","Draw"))</f>
        <v>Loss</v>
      </c>
      <c r="AB439" s="5" t="s">
        <v>98</v>
      </c>
      <c r="AC439" s="5" t="s">
        <v>99</v>
      </c>
      <c r="AD439" s="5" t="s">
        <v>1517</v>
      </c>
      <c r="AE439" s="5" t="s">
        <v>1518</v>
      </c>
      <c r="AF439" s="5" t="str">
        <f aca="false">IF(AD439&lt;AE439,AD439,AE439)</f>
        <v>Archers, Barbarian Barrel, Goblinstein, Graveyard, Ice Spirit, Poison, Skeletons, Tesla</v>
      </c>
      <c r="AG439" s="5" t="str">
        <f aca="false">IF(AD439&lt;AE439,AE439,AD439)</f>
        <v>Bomb Tower, Electro Spirit, Firecracker, Hog Rider, Lightning, Mighty Miner, Skeletons, The Log</v>
      </c>
      <c r="AH439" s="5" t="str">
        <f aca="false">IF(AD439=AF439,AA439,IF(AA439="Win","Loss",IF(AA439="Loss","Win","Draw")))</f>
        <v>Win</v>
      </c>
      <c r="AI439" s="5" t="s">
        <v>102</v>
      </c>
    </row>
    <row r="440" customFormat="false" ht="15" hidden="false" customHeight="true" outlineLevel="0" collapsed="false">
      <c r="A440" s="5" t="s">
        <v>1515</v>
      </c>
      <c r="B440" s="5" t="n">
        <v>2</v>
      </c>
      <c r="C440" s="5" t="s">
        <v>741</v>
      </c>
      <c r="D440" s="5" t="s">
        <v>742</v>
      </c>
      <c r="E440" s="5" t="s">
        <v>753</v>
      </c>
      <c r="F440" s="5" t="s">
        <v>754</v>
      </c>
      <c r="G440" s="5" t="s">
        <v>1519</v>
      </c>
      <c r="H440" s="5" t="s">
        <v>352</v>
      </c>
      <c r="I440" s="5" t="s">
        <v>203</v>
      </c>
      <c r="J440" s="5" t="s">
        <v>202</v>
      </c>
      <c r="K440" s="5" t="s">
        <v>201</v>
      </c>
      <c r="L440" s="5" t="s">
        <v>97</v>
      </c>
      <c r="M440" s="5" t="s">
        <v>118</v>
      </c>
      <c r="N440" s="5" t="s">
        <v>157</v>
      </c>
      <c r="O440" s="5" t="s">
        <v>153</v>
      </c>
      <c r="P440" s="5" t="s">
        <v>204</v>
      </c>
      <c r="Q440" s="5" t="s">
        <v>177</v>
      </c>
      <c r="R440" s="5" t="s">
        <v>158</v>
      </c>
      <c r="S440" s="5" t="s">
        <v>107</v>
      </c>
      <c r="T440" s="5" t="s">
        <v>178</v>
      </c>
      <c r="U440" s="5" t="s">
        <v>133</v>
      </c>
      <c r="V440" s="5" t="s">
        <v>93</v>
      </c>
      <c r="W440" s="5" t="s">
        <v>150</v>
      </c>
      <c r="X440" s="5" t="s">
        <v>89</v>
      </c>
      <c r="Y440" s="5" t="n">
        <v>0</v>
      </c>
      <c r="Z440" s="5" t="n">
        <v>1</v>
      </c>
      <c r="AA440" s="5" t="str">
        <f aca="false">IF(Y440&gt;Z440,"Win",IF(Y440&lt;Z440,"Loss","Draw"))</f>
        <v>Loss</v>
      </c>
      <c r="AB440" s="5" t="s">
        <v>98</v>
      </c>
      <c r="AC440" s="5" t="s">
        <v>99</v>
      </c>
      <c r="AD440" s="5" t="s">
        <v>1520</v>
      </c>
      <c r="AE440" s="5" t="s">
        <v>1521</v>
      </c>
      <c r="AF440" s="5" t="str">
        <f aca="false">IF(AD440&lt;AE440,AD440,AE440)</f>
        <v>Bowler, Electro Spirit, Fireball, Goblin Cage, Mother Witch, Phoenix, Royal Giant, The Log</v>
      </c>
      <c r="AG440" s="5" t="str">
        <f aca="false">IF(AD440&lt;AE440,AE440,AD440)</f>
        <v>Cannon, Fire Spirit, Goblin Barrel, Ice Spirit, Magic Archer, Ronin, Royal Delivery, Wall Breakers</v>
      </c>
      <c r="AH440" s="5" t="str">
        <f aca="false">IF(AD440=AF440,AA440,IF(AA440="Win","Loss",IF(AA440="Loss","Win","Draw")))</f>
        <v>Win</v>
      </c>
      <c r="AI440" s="5" t="s">
        <v>102</v>
      </c>
    </row>
    <row r="441" customFormat="false" ht="15" hidden="false" customHeight="true" outlineLevel="0" collapsed="false">
      <c r="A441" s="5" t="s">
        <v>1522</v>
      </c>
      <c r="B441" s="5" t="n">
        <v>1</v>
      </c>
      <c r="C441" s="5" t="s">
        <v>741</v>
      </c>
      <c r="D441" s="5" t="s">
        <v>742</v>
      </c>
      <c r="E441" s="5" t="s">
        <v>611</v>
      </c>
      <c r="F441" s="5" t="s">
        <v>612</v>
      </c>
      <c r="G441" s="5" t="s">
        <v>743</v>
      </c>
      <c r="H441" s="5" t="s">
        <v>163</v>
      </c>
      <c r="I441" s="5" t="s">
        <v>201</v>
      </c>
      <c r="J441" s="5" t="s">
        <v>202</v>
      </c>
      <c r="K441" s="5" t="s">
        <v>233</v>
      </c>
      <c r="L441" s="5" t="s">
        <v>89</v>
      </c>
      <c r="M441" s="5" t="s">
        <v>157</v>
      </c>
      <c r="N441" s="5" t="s">
        <v>97</v>
      </c>
      <c r="O441" s="5" t="s">
        <v>234</v>
      </c>
      <c r="P441" s="5" t="s">
        <v>111</v>
      </c>
      <c r="Q441" s="5" t="s">
        <v>114</v>
      </c>
      <c r="R441" s="5" t="s">
        <v>202</v>
      </c>
      <c r="S441" s="5" t="s">
        <v>137</v>
      </c>
      <c r="T441" s="5" t="s">
        <v>116</v>
      </c>
      <c r="U441" s="5" t="s">
        <v>97</v>
      </c>
      <c r="V441" s="5" t="s">
        <v>87</v>
      </c>
      <c r="W441" s="5" t="s">
        <v>157</v>
      </c>
      <c r="X441" s="5" t="s">
        <v>126</v>
      </c>
      <c r="Y441" s="5" t="n">
        <v>0</v>
      </c>
      <c r="Z441" s="5" t="n">
        <v>1</v>
      </c>
      <c r="AA441" s="5" t="str">
        <f aca="false">IF(Y441&gt;Z441,"Win",IF(Y441&lt;Z441,"Loss","Draw"))</f>
        <v>Loss</v>
      </c>
      <c r="AB441" s="5" t="s">
        <v>98</v>
      </c>
      <c r="AC441" s="5" t="s">
        <v>99</v>
      </c>
      <c r="AD441" s="5" t="s">
        <v>745</v>
      </c>
      <c r="AE441" s="5" t="s">
        <v>744</v>
      </c>
      <c r="AF441" s="5" t="str">
        <f aca="false">IF(AD441&lt;AE441,AD441,AE441)</f>
        <v>Bats, Bomb Tower, Fire Spirit, Magic Archer, Miner, Ronin, The Log, Wall Breakers</v>
      </c>
      <c r="AG441" s="5" t="str">
        <f aca="false">IF(AD441&lt;AE441,AE441,AD441)</f>
        <v>Fire Spirit, Giant Snowball, Goblin Drill, Magic Archer, Poison, Ronin, Skeletons, Tesla</v>
      </c>
      <c r="AH441" s="5" t="str">
        <f aca="false">IF(AD441=AF441,AA441,IF(AA441="Win","Loss",IF(AA441="Loss","Win","Draw")))</f>
        <v>Loss</v>
      </c>
      <c r="AI441" s="5" t="s">
        <v>102</v>
      </c>
    </row>
    <row r="442" customFormat="false" ht="15" hidden="false" customHeight="true" outlineLevel="0" collapsed="false">
      <c r="A442" s="5" t="s">
        <v>1522</v>
      </c>
      <c r="B442" s="5" t="n">
        <v>2</v>
      </c>
      <c r="C442" s="5" t="s">
        <v>741</v>
      </c>
      <c r="D442" s="5" t="s">
        <v>742</v>
      </c>
      <c r="E442" s="5" t="s">
        <v>611</v>
      </c>
      <c r="F442" s="5" t="s">
        <v>612</v>
      </c>
      <c r="G442" s="5" t="s">
        <v>746</v>
      </c>
      <c r="H442" s="5" t="s">
        <v>163</v>
      </c>
      <c r="I442" s="5" t="s">
        <v>126</v>
      </c>
      <c r="J442" s="5" t="s">
        <v>83</v>
      </c>
      <c r="K442" s="5" t="s">
        <v>87</v>
      </c>
      <c r="L442" s="5" t="s">
        <v>86</v>
      </c>
      <c r="M442" s="5" t="s">
        <v>150</v>
      </c>
      <c r="N442" s="5" t="s">
        <v>165</v>
      </c>
      <c r="O442" s="5" t="s">
        <v>95</v>
      </c>
      <c r="P442" s="5" t="s">
        <v>164</v>
      </c>
      <c r="Q442" s="5" t="s">
        <v>129</v>
      </c>
      <c r="R442" s="5" t="s">
        <v>172</v>
      </c>
      <c r="S442" s="5" t="s">
        <v>118</v>
      </c>
      <c r="T442" s="5" t="s">
        <v>93</v>
      </c>
      <c r="U442" s="5" t="s">
        <v>165</v>
      </c>
      <c r="V442" s="5" t="s">
        <v>89</v>
      </c>
      <c r="W442" s="5" t="s">
        <v>119</v>
      </c>
      <c r="X442" s="5" t="s">
        <v>88</v>
      </c>
      <c r="Y442" s="5" t="n">
        <v>1</v>
      </c>
      <c r="Z442" s="5" t="n">
        <v>0</v>
      </c>
      <c r="AA442" s="5" t="str">
        <f aca="false">IF(Y442&gt;Z442,"Win",IF(Y442&lt;Z442,"Loss","Draw"))</f>
        <v>Win</v>
      </c>
      <c r="AB442" s="5" t="s">
        <v>98</v>
      </c>
      <c r="AC442" s="5" t="s">
        <v>99</v>
      </c>
      <c r="AD442" s="5" t="s">
        <v>748</v>
      </c>
      <c r="AE442" s="5" t="s">
        <v>747</v>
      </c>
      <c r="AF442" s="5" t="str">
        <f aca="false">IF(AD442&lt;AE442,AD442,AE442)</f>
        <v>Barbarian Barrel, Earthquake, Electro Spirit, Hog Rider, Monk, Skeleton Dragons, Skeletons, Tesla</v>
      </c>
      <c r="AG442" s="5" t="str">
        <f aca="false">IF(AD442&lt;AE442,AE442,AD442)</f>
        <v>Berserker, Fireball, Goblin Hut, Hog Rider, Ice Spirit, Mega Knight, Musketeer, The Log</v>
      </c>
      <c r="AH442" s="5" t="str">
        <f aca="false">IF(AD442=AF442,AA442,IF(AA442="Win","Loss",IF(AA442="Loss","Win","Draw")))</f>
        <v>Win</v>
      </c>
      <c r="AI442" s="5" t="s">
        <v>102</v>
      </c>
    </row>
    <row r="443" customFormat="false" ht="15" hidden="false" customHeight="true" outlineLevel="0" collapsed="false">
      <c r="A443" s="5" t="s">
        <v>1522</v>
      </c>
      <c r="B443" s="5" t="n">
        <v>3</v>
      </c>
      <c r="C443" s="5" t="s">
        <v>741</v>
      </c>
      <c r="D443" s="5" t="s">
        <v>742</v>
      </c>
      <c r="E443" s="5" t="s">
        <v>611</v>
      </c>
      <c r="F443" s="5" t="s">
        <v>612</v>
      </c>
      <c r="G443" s="5" t="s">
        <v>749</v>
      </c>
      <c r="H443" s="5" t="s">
        <v>163</v>
      </c>
      <c r="I443" s="5" t="s">
        <v>203</v>
      </c>
      <c r="J443" s="5" t="s">
        <v>128</v>
      </c>
      <c r="K443" s="5" t="s">
        <v>91</v>
      </c>
      <c r="L443" s="5" t="s">
        <v>130</v>
      </c>
      <c r="M443" s="5" t="s">
        <v>118</v>
      </c>
      <c r="N443" s="5" t="s">
        <v>159</v>
      </c>
      <c r="O443" s="5" t="s">
        <v>153</v>
      </c>
      <c r="P443" s="5" t="s">
        <v>88</v>
      </c>
      <c r="Q443" s="5" t="s">
        <v>203</v>
      </c>
      <c r="R443" s="5" t="s">
        <v>91</v>
      </c>
      <c r="S443" s="5" t="s">
        <v>208</v>
      </c>
      <c r="T443" s="5" t="s">
        <v>159</v>
      </c>
      <c r="U443" s="5" t="s">
        <v>150</v>
      </c>
      <c r="V443" s="5" t="s">
        <v>201</v>
      </c>
      <c r="W443" s="5" t="s">
        <v>249</v>
      </c>
      <c r="X443" s="5" t="s">
        <v>204</v>
      </c>
      <c r="Y443" s="5" t="n">
        <v>0</v>
      </c>
      <c r="Z443" s="5" t="n">
        <v>1</v>
      </c>
      <c r="AA443" s="5" t="str">
        <f aca="false">IF(Y443&gt;Z443,"Win",IF(Y443&lt;Z443,"Loss","Draw"))</f>
        <v>Loss</v>
      </c>
      <c r="AB443" s="5" t="s">
        <v>98</v>
      </c>
      <c r="AC443" s="5" t="s">
        <v>99</v>
      </c>
      <c r="AD443" s="5" t="s">
        <v>751</v>
      </c>
      <c r="AE443" s="5" t="s">
        <v>750</v>
      </c>
      <c r="AF443" s="5" t="str">
        <f aca="false">IF(AD443&lt;AE443,AD443,AE443)</f>
        <v>Arrows, Berserker, Cannon, Dart Goblin, Goblin Barrel, Goblins, Golden Knight, Ice Spirit</v>
      </c>
      <c r="AG443" s="5" t="str">
        <f aca="false">IF(AD443&lt;AE443,AE443,AD443)</f>
        <v>Dart Goblin, Electro Spirit, Goblin Barrel, Goblins, Rocket, Royal Delivery, Valkyrie, Wall Breakers</v>
      </c>
      <c r="AH443" s="5" t="str">
        <f aca="false">IF(AD443=AF443,AA443,IF(AA443="Win","Loss",IF(AA443="Loss","Win","Draw")))</f>
        <v>Loss</v>
      </c>
      <c r="AI443" s="5" t="s">
        <v>102</v>
      </c>
    </row>
    <row r="444" customFormat="false" ht="15" hidden="false" customHeight="true" outlineLevel="0" collapsed="false">
      <c r="A444" s="5" t="s">
        <v>1523</v>
      </c>
      <c r="B444" s="5" t="n">
        <v>1</v>
      </c>
      <c r="C444" s="5" t="s">
        <v>741</v>
      </c>
      <c r="D444" s="5" t="s">
        <v>742</v>
      </c>
      <c r="E444" s="6" t="s">
        <v>761</v>
      </c>
      <c r="F444" s="5" t="s">
        <v>762</v>
      </c>
      <c r="G444" s="5" t="s">
        <v>1524</v>
      </c>
      <c r="H444" s="5" t="s">
        <v>352</v>
      </c>
      <c r="I444" s="5" t="s">
        <v>82</v>
      </c>
      <c r="J444" s="5" t="s">
        <v>151</v>
      </c>
      <c r="K444" s="5" t="s">
        <v>152</v>
      </c>
      <c r="L444" s="5" t="s">
        <v>85</v>
      </c>
      <c r="M444" s="5" t="s">
        <v>126</v>
      </c>
      <c r="N444" s="5" t="s">
        <v>150</v>
      </c>
      <c r="O444" s="5" t="s">
        <v>95</v>
      </c>
      <c r="P444" s="5" t="s">
        <v>153</v>
      </c>
      <c r="Q444" s="5" t="s">
        <v>201</v>
      </c>
      <c r="R444" s="5" t="s">
        <v>202</v>
      </c>
      <c r="S444" s="5" t="s">
        <v>233</v>
      </c>
      <c r="T444" s="5" t="s">
        <v>111</v>
      </c>
      <c r="U444" s="5" t="s">
        <v>88</v>
      </c>
      <c r="V444" s="5" t="s">
        <v>234</v>
      </c>
      <c r="W444" s="5" t="s">
        <v>157</v>
      </c>
      <c r="X444" s="5" t="s">
        <v>204</v>
      </c>
      <c r="Y444" s="5" t="n">
        <v>1</v>
      </c>
      <c r="Z444" s="5" t="n">
        <v>0</v>
      </c>
      <c r="AA444" s="5" t="str">
        <f aca="false">IF(Y444&gt;Z444,"Win",IF(Y444&lt;Z444,"Loss","Draw"))</f>
        <v>Win</v>
      </c>
      <c r="AB444" s="5" t="s">
        <v>98</v>
      </c>
      <c r="AC444" s="5" t="s">
        <v>99</v>
      </c>
      <c r="AD444" s="5" t="s">
        <v>1525</v>
      </c>
      <c r="AE444" s="5" t="s">
        <v>380</v>
      </c>
      <c r="AF444" s="5" t="str">
        <f aca="false">IF(AD444&lt;AE444,AD444,AE444)</f>
        <v>Baby Dragon, Barbarian Barrel, Cannon, Electro Spirit, Lightning, Mighty Miner, Royal Hogs, Skeletons</v>
      </c>
      <c r="AG444" s="5" t="str">
        <f aca="false">IF(AD444&lt;AE444,AE444,AD444)</f>
        <v>Bats, Berserker, Bomb Tower, Fire Spirit, Magic Archer, Miner, Royal Delivery, Wall Breakers</v>
      </c>
      <c r="AH444" s="5" t="str">
        <f aca="false">IF(AD444=AF444,AA444,IF(AA444="Win","Loss",IF(AA444="Loss","Win","Draw")))</f>
        <v>Win</v>
      </c>
      <c r="AI444" s="5" t="s">
        <v>102</v>
      </c>
    </row>
    <row r="445" customFormat="false" ht="15" hidden="false" customHeight="true" outlineLevel="0" collapsed="false">
      <c r="A445" s="5" t="s">
        <v>1523</v>
      </c>
      <c r="B445" s="5" t="n">
        <v>2</v>
      </c>
      <c r="C445" s="5" t="s">
        <v>741</v>
      </c>
      <c r="D445" s="5" t="s">
        <v>742</v>
      </c>
      <c r="E445" s="6" t="s">
        <v>761</v>
      </c>
      <c r="F445" s="5" t="s">
        <v>762</v>
      </c>
      <c r="G445" s="5" t="s">
        <v>1526</v>
      </c>
      <c r="H445" s="5" t="s">
        <v>81</v>
      </c>
      <c r="I445" s="5" t="s">
        <v>84</v>
      </c>
      <c r="J445" s="5" t="s">
        <v>91</v>
      </c>
      <c r="K445" s="5" t="s">
        <v>114</v>
      </c>
      <c r="L445" s="5" t="s">
        <v>97</v>
      </c>
      <c r="M445" s="5" t="s">
        <v>138</v>
      </c>
      <c r="N445" s="5" t="s">
        <v>119</v>
      </c>
      <c r="O445" s="5" t="s">
        <v>116</v>
      </c>
      <c r="P445" s="5" t="s">
        <v>115</v>
      </c>
      <c r="Q445" s="5" t="s">
        <v>84</v>
      </c>
      <c r="R445" s="5" t="s">
        <v>83</v>
      </c>
      <c r="S445" s="5" t="s">
        <v>82</v>
      </c>
      <c r="T445" s="5" t="s">
        <v>86</v>
      </c>
      <c r="U445" s="5" t="s">
        <v>150</v>
      </c>
      <c r="V445" s="5" t="s">
        <v>119</v>
      </c>
      <c r="W445" s="5" t="s">
        <v>95</v>
      </c>
      <c r="X445" s="5" t="s">
        <v>93</v>
      </c>
      <c r="Y445" s="5" t="n">
        <v>1</v>
      </c>
      <c r="Z445" s="5" t="n">
        <v>0</v>
      </c>
      <c r="AA445" s="5" t="str">
        <f aca="false">IF(Y445&gt;Z445,"Win",IF(Y445&lt;Z445,"Loss","Draw"))</f>
        <v>Win</v>
      </c>
      <c r="AB445" s="5" t="s">
        <v>98</v>
      </c>
      <c r="AC445" s="5" t="s">
        <v>99</v>
      </c>
      <c r="AD445" s="5" t="s">
        <v>1527</v>
      </c>
      <c r="AE445" s="5" t="s">
        <v>154</v>
      </c>
      <c r="AF445" s="5" t="str">
        <f aca="false">IF(AD445&lt;AE445,AD445,AE445)</f>
        <v>Archers, Barbarian Barrel, Electro Spirit, Fireball, Goblin Hut, Monk, Royal Hogs, Skeleton Dragons</v>
      </c>
      <c r="AG445" s="5" t="str">
        <f aca="false">IF(AD445&lt;AE445,AE445,AD445)</f>
        <v>Archers, Giant Snowball, Goblin Demolisher, Goblin Hut, Goblins, Graveyard, Poison, Ronin</v>
      </c>
      <c r="AH445" s="5" t="str">
        <f aca="false">IF(AD445=AF445,AA445,IF(AA445="Win","Loss",IF(AA445="Loss","Win","Draw")))</f>
        <v>Loss</v>
      </c>
      <c r="AI445" s="5" t="s">
        <v>102</v>
      </c>
    </row>
    <row r="446" customFormat="false" ht="15" hidden="false" customHeight="true" outlineLevel="0" collapsed="false">
      <c r="A446" s="5" t="s">
        <v>1528</v>
      </c>
      <c r="B446" s="5" t="n">
        <v>1</v>
      </c>
      <c r="C446" s="5" t="s">
        <v>741</v>
      </c>
      <c r="D446" s="5" t="s">
        <v>742</v>
      </c>
      <c r="E446" s="5" t="s">
        <v>709</v>
      </c>
      <c r="F446" s="5" t="s">
        <v>710</v>
      </c>
      <c r="G446" s="5" t="s">
        <v>1529</v>
      </c>
      <c r="H446" s="5" t="s">
        <v>715</v>
      </c>
      <c r="I446" s="5" t="s">
        <v>109</v>
      </c>
      <c r="J446" s="5" t="s">
        <v>108</v>
      </c>
      <c r="K446" s="5" t="s">
        <v>107</v>
      </c>
      <c r="L446" s="5" t="s">
        <v>110</v>
      </c>
      <c r="M446" s="5" t="s">
        <v>93</v>
      </c>
      <c r="N446" s="5" t="s">
        <v>86</v>
      </c>
      <c r="O446" s="5" t="s">
        <v>112</v>
      </c>
      <c r="P446" s="5" t="s">
        <v>88</v>
      </c>
      <c r="Q446" s="5" t="s">
        <v>141</v>
      </c>
      <c r="R446" s="5" t="s">
        <v>95</v>
      </c>
      <c r="S446" s="5" t="s">
        <v>107</v>
      </c>
      <c r="T446" s="5" t="s">
        <v>143</v>
      </c>
      <c r="U446" s="5" t="s">
        <v>150</v>
      </c>
      <c r="V446" s="5" t="s">
        <v>177</v>
      </c>
      <c r="W446" s="5" t="s">
        <v>93</v>
      </c>
      <c r="X446" s="5" t="s">
        <v>178</v>
      </c>
      <c r="Y446" s="5" t="n">
        <v>0</v>
      </c>
      <c r="Z446" s="5" t="n">
        <v>1</v>
      </c>
      <c r="AA446" s="5" t="str">
        <f aca="false">IF(Y446&gt;Z446,"Win",IF(Y446&lt;Z446,"Loss","Draw"))</f>
        <v>Loss</v>
      </c>
      <c r="AB446" s="5" t="s">
        <v>98</v>
      </c>
      <c r="AC446" s="5" t="s">
        <v>99</v>
      </c>
      <c r="AD446" s="5" t="s">
        <v>1268</v>
      </c>
      <c r="AE446" s="5" t="s">
        <v>180</v>
      </c>
      <c r="AF446" s="5" t="str">
        <f aca="false">IF(AD446&lt;AE446,AD446,AE446)</f>
        <v>Barbarian Barrel, Electro Spirit, Fireball, Goblin Cage, Heal Spirit, Lumberjack, Phoenix, Royal Giant</v>
      </c>
      <c r="AG446" s="5" t="str">
        <f aca="false">IF(AD446&lt;AE446,AE446,AD446)</f>
        <v>Berserker, Dark Prince, Fireball, Goblin Cage, Lava Hound, Skeleton Dragons, Spirit Empress, Zap</v>
      </c>
      <c r="AH446" s="5" t="str">
        <f aca="false">IF(AD446=AF446,AA446,IF(AA446="Win","Loss",IF(AA446="Loss","Win","Draw")))</f>
        <v>Win</v>
      </c>
      <c r="AI446" s="5" t="s">
        <v>102</v>
      </c>
    </row>
    <row r="447" customFormat="false" ht="15" hidden="false" customHeight="true" outlineLevel="0" collapsed="false">
      <c r="A447" s="5" t="s">
        <v>1528</v>
      </c>
      <c r="B447" s="5" t="n">
        <v>2</v>
      </c>
      <c r="C447" s="5" t="s">
        <v>741</v>
      </c>
      <c r="D447" s="5" t="s">
        <v>742</v>
      </c>
      <c r="E447" s="5" t="s">
        <v>709</v>
      </c>
      <c r="F447" s="5" t="s">
        <v>710</v>
      </c>
      <c r="G447" s="5" t="s">
        <v>1530</v>
      </c>
      <c r="H447" s="5" t="s">
        <v>352</v>
      </c>
      <c r="I447" s="5" t="s">
        <v>84</v>
      </c>
      <c r="J447" s="5" t="s">
        <v>91</v>
      </c>
      <c r="K447" s="5" t="s">
        <v>114</v>
      </c>
      <c r="L447" s="5" t="s">
        <v>115</v>
      </c>
      <c r="M447" s="5" t="s">
        <v>138</v>
      </c>
      <c r="N447" s="5" t="s">
        <v>116</v>
      </c>
      <c r="O447" s="5" t="s">
        <v>119</v>
      </c>
      <c r="P447" s="5" t="s">
        <v>97</v>
      </c>
      <c r="Q447" s="5" t="s">
        <v>114</v>
      </c>
      <c r="R447" s="5" t="s">
        <v>194</v>
      </c>
      <c r="S447" s="5" t="s">
        <v>153</v>
      </c>
      <c r="T447" s="5" t="s">
        <v>116</v>
      </c>
      <c r="U447" s="5" t="s">
        <v>126</v>
      </c>
      <c r="V447" s="5" t="s">
        <v>97</v>
      </c>
      <c r="W447" s="5" t="s">
        <v>157</v>
      </c>
      <c r="X447" s="5" t="s">
        <v>137</v>
      </c>
      <c r="Y447" s="5" t="n">
        <v>0</v>
      </c>
      <c r="Z447" s="5" t="n">
        <v>1</v>
      </c>
      <c r="AA447" s="5" t="str">
        <f aca="false">IF(Y447&gt;Z447,"Win",IF(Y447&lt;Z447,"Loss","Draw"))</f>
        <v>Loss</v>
      </c>
      <c r="AB447" s="5" t="s">
        <v>98</v>
      </c>
      <c r="AC447" s="5" t="s">
        <v>99</v>
      </c>
      <c r="AD447" s="5" t="s">
        <v>1527</v>
      </c>
      <c r="AE447" s="5" t="s">
        <v>1531</v>
      </c>
      <c r="AF447" s="5" t="str">
        <f aca="false">IF(AD447&lt;AE447,AD447,AE447)</f>
        <v>Archer Queen, Cannon, Fire Spirit, Giant Snowball, Goblin Drill, Poison, Ronin, Skeletons</v>
      </c>
      <c r="AG447" s="5" t="str">
        <f aca="false">IF(AD447&lt;AE447,AE447,AD447)</f>
        <v>Archers, Giant Snowball, Goblin Demolisher, Goblin Hut, Goblins, Graveyard, Poison, Ronin</v>
      </c>
      <c r="AH447" s="5" t="str">
        <f aca="false">IF(AD447=AF447,AA447,IF(AA447="Win","Loss",IF(AA447="Loss","Win","Draw")))</f>
        <v>Win</v>
      </c>
      <c r="AI447" s="5" t="s">
        <v>102</v>
      </c>
    </row>
    <row r="448" customFormat="false" ht="15" hidden="false" customHeight="true" outlineLevel="0" collapsed="false">
      <c r="A448" s="5" t="s">
        <v>1532</v>
      </c>
      <c r="B448" s="5" t="n">
        <v>1</v>
      </c>
      <c r="C448" s="5" t="s">
        <v>741</v>
      </c>
      <c r="D448" s="5" t="s">
        <v>742</v>
      </c>
      <c r="E448" s="6" t="s">
        <v>1533</v>
      </c>
      <c r="F448" s="5" t="s">
        <v>1534</v>
      </c>
      <c r="G448" s="5" t="s">
        <v>1535</v>
      </c>
      <c r="H448" s="5" t="s">
        <v>163</v>
      </c>
      <c r="I448" s="5" t="s">
        <v>87</v>
      </c>
      <c r="J448" s="5" t="s">
        <v>241</v>
      </c>
      <c r="K448" s="5" t="s">
        <v>84</v>
      </c>
      <c r="L448" s="5" t="s">
        <v>455</v>
      </c>
      <c r="M448" s="5" t="s">
        <v>126</v>
      </c>
      <c r="N448" s="5" t="s">
        <v>150</v>
      </c>
      <c r="O448" s="5" t="s">
        <v>89</v>
      </c>
      <c r="P448" s="5" t="s">
        <v>93</v>
      </c>
      <c r="Q448" s="5" t="s">
        <v>127</v>
      </c>
      <c r="R448" s="5" t="s">
        <v>108</v>
      </c>
      <c r="S448" s="5" t="s">
        <v>219</v>
      </c>
      <c r="T448" s="5" t="s">
        <v>117</v>
      </c>
      <c r="U448" s="5" t="s">
        <v>173</v>
      </c>
      <c r="V448" s="5" t="s">
        <v>133</v>
      </c>
      <c r="W448" s="5" t="s">
        <v>294</v>
      </c>
      <c r="X448" s="5" t="s">
        <v>114</v>
      </c>
      <c r="Y448" s="5" t="n">
        <v>1</v>
      </c>
      <c r="Z448" s="5" t="n">
        <v>0</v>
      </c>
      <c r="AA448" s="5" t="str">
        <f aca="false">IF(Y448&gt;Z448,"Win",IF(Y448&lt;Z448,"Loss","Draw"))</f>
        <v>Win</v>
      </c>
      <c r="AB448" s="5" t="s">
        <v>98</v>
      </c>
      <c r="AC448" s="5" t="s">
        <v>99</v>
      </c>
      <c r="AD448" s="5" t="s">
        <v>456</v>
      </c>
      <c r="AE448" s="5" t="s">
        <v>1536</v>
      </c>
      <c r="AF448" s="5" t="str">
        <f aca="false">IF(AD448&lt;AE448,AD448,AE448)</f>
        <v>Archers, Electro Spirit, Fireball, Knight, Skeletons, Tesla, The Log, X-Bow</v>
      </c>
      <c r="AG448" s="5" t="str">
        <f aca="false">IF(AD448&lt;AE448,AE448,AD448)</f>
        <v>Battle Ram, Dark Prince, Giant Skeleton, Giant Snowball, Mother Witch, Vines, Wizard, Zappies</v>
      </c>
      <c r="AH448" s="5" t="str">
        <f aca="false">IF(AD448=AF448,AA448,IF(AA448="Win","Loss",IF(AA448="Loss","Win","Draw")))</f>
        <v>Win</v>
      </c>
      <c r="AI448" s="5" t="s">
        <v>297</v>
      </c>
    </row>
    <row r="449" customFormat="false" ht="15" hidden="false" customHeight="true" outlineLevel="0" collapsed="false">
      <c r="A449" s="7" t="s">
        <v>1537</v>
      </c>
      <c r="B449" s="7" t="n">
        <v>1</v>
      </c>
      <c r="C449" s="7" t="s">
        <v>741</v>
      </c>
      <c r="D449" s="7" t="s">
        <v>742</v>
      </c>
      <c r="E449" s="8" t="s">
        <v>1533</v>
      </c>
      <c r="F449" s="7" t="s">
        <v>1534</v>
      </c>
      <c r="G449" s="7" t="s">
        <v>1538</v>
      </c>
      <c r="H449" s="7" t="s">
        <v>352</v>
      </c>
      <c r="I449" s="7" t="s">
        <v>153</v>
      </c>
      <c r="J449" s="7" t="s">
        <v>91</v>
      </c>
      <c r="K449" s="7" t="s">
        <v>233</v>
      </c>
      <c r="L449" s="7" t="s">
        <v>89</v>
      </c>
      <c r="M449" s="7" t="s">
        <v>111</v>
      </c>
      <c r="N449" s="7" t="s">
        <v>116</v>
      </c>
      <c r="O449" s="7" t="s">
        <v>97</v>
      </c>
      <c r="P449" s="7" t="s">
        <v>88</v>
      </c>
      <c r="Q449" s="7" t="s">
        <v>87</v>
      </c>
      <c r="R449" s="7" t="s">
        <v>172</v>
      </c>
      <c r="S449" s="7" t="s">
        <v>129</v>
      </c>
      <c r="T449" s="7" t="s">
        <v>118</v>
      </c>
      <c r="U449" s="7" t="s">
        <v>165</v>
      </c>
      <c r="V449" s="7" t="s">
        <v>85</v>
      </c>
      <c r="W449" s="7" t="s">
        <v>89</v>
      </c>
      <c r="X449" s="7" t="s">
        <v>126</v>
      </c>
      <c r="Y449" s="7" t="n">
        <v>1</v>
      </c>
      <c r="Z449" s="7" t="n">
        <v>0</v>
      </c>
      <c r="AA449" s="7" t="str">
        <f aca="false">IF(Y449&gt;Z449,"Win",IF(Y449&lt;Z449,"Loss","Draw"))</f>
        <v>Win</v>
      </c>
      <c r="AB449" s="7" t="s">
        <v>99</v>
      </c>
      <c r="AC449" s="7" t="s">
        <v>99</v>
      </c>
      <c r="AD449" s="7" t="s">
        <v>1539</v>
      </c>
      <c r="AE449" s="7" t="s">
        <v>1540</v>
      </c>
      <c r="AF449" s="7" t="str">
        <f aca="false">IF(AD449&lt;AE449,AD449,AE449)</f>
        <v>Bats, Berserker, Cannon, Goblins, Miner, Poison, Ronin, The Log</v>
      </c>
      <c r="AG449" s="7" t="str">
        <f aca="false">IF(AD449&lt;AE449,AE449,AD449)</f>
        <v>Hog Rider, Ice Spirit, Lightning, Mega Knight, Musketeer, Skeletons, Tesla, The Log</v>
      </c>
      <c r="AH449" s="7" t="str">
        <f aca="false">IF(AD449=AF449,AA449,IF(AA449="Win","Loss",IF(AA449="Loss","Win","Draw")))</f>
        <v>Win</v>
      </c>
      <c r="AI449" s="7" t="s">
        <v>297</v>
      </c>
    </row>
    <row r="450" customFormat="false" ht="15" hidden="false" customHeight="true" outlineLevel="0" collapsed="false">
      <c r="A450" s="7" t="s">
        <v>1537</v>
      </c>
      <c r="B450" s="7" t="n">
        <v>2</v>
      </c>
      <c r="C450" s="7" t="s">
        <v>741</v>
      </c>
      <c r="D450" s="7" t="s">
        <v>742</v>
      </c>
      <c r="E450" s="8" t="s">
        <v>1533</v>
      </c>
      <c r="F450" s="7" t="s">
        <v>1534</v>
      </c>
      <c r="G450" s="7" t="s">
        <v>1541</v>
      </c>
      <c r="H450" s="7" t="s">
        <v>352</v>
      </c>
      <c r="I450" s="7" t="s">
        <v>82</v>
      </c>
      <c r="J450" s="7" t="s">
        <v>128</v>
      </c>
      <c r="K450" s="7" t="s">
        <v>140</v>
      </c>
      <c r="L450" s="7" t="s">
        <v>142</v>
      </c>
      <c r="M450" s="7" t="s">
        <v>143</v>
      </c>
      <c r="N450" s="7" t="s">
        <v>93</v>
      </c>
      <c r="O450" s="7" t="s">
        <v>257</v>
      </c>
      <c r="P450" s="7" t="s">
        <v>95</v>
      </c>
      <c r="Q450" s="7" t="s">
        <v>82</v>
      </c>
      <c r="R450" s="7" t="s">
        <v>91</v>
      </c>
      <c r="S450" s="7" t="s">
        <v>107</v>
      </c>
      <c r="T450" s="7" t="s">
        <v>95</v>
      </c>
      <c r="U450" s="7" t="s">
        <v>93</v>
      </c>
      <c r="V450" s="7" t="s">
        <v>86</v>
      </c>
      <c r="W450" s="7" t="s">
        <v>133</v>
      </c>
      <c r="X450" s="7" t="s">
        <v>97</v>
      </c>
      <c r="Y450" s="7" t="n">
        <v>1</v>
      </c>
      <c r="Z450" s="7" t="n">
        <v>0</v>
      </c>
      <c r="AA450" s="7" t="str">
        <f aca="false">IF(Y450&gt;Z450,"Win",IF(Y450&lt;Z450,"Loss","Draw"))</f>
        <v>Win</v>
      </c>
      <c r="AB450" s="7" t="s">
        <v>99</v>
      </c>
      <c r="AC450" s="7" t="s">
        <v>99</v>
      </c>
      <c r="AD450" s="7" t="s">
        <v>1542</v>
      </c>
      <c r="AE450" s="7" t="s">
        <v>1543</v>
      </c>
      <c r="AF450" s="7" t="str">
        <f aca="false">IF(AD450&lt;AE450,AD450,AE450)</f>
        <v>Barbarian Barrel, Fireball, Goblin Cage, Goblins, Mother Witch, Ronin, Royal Hogs, Skeleton Dragons</v>
      </c>
      <c r="AG450" s="7" t="str">
        <f aca="false">IF(AD450&lt;AE450,AE450,AD450)</f>
        <v>Barbarian Barrel, Fireball, Golden Knight, Heal Spirit, Hunter, Ice Golem, Royal Hogs, Three Musketeers</v>
      </c>
      <c r="AH450" s="7" t="str">
        <f aca="false">IF(AD450=AF450,AA450,IF(AA450="Win","Loss",IF(AA450="Loss","Win","Draw")))</f>
        <v>Loss</v>
      </c>
      <c r="AI450" s="7" t="s">
        <v>297</v>
      </c>
    </row>
    <row r="451" customFormat="false" ht="15" hidden="false" customHeight="true" outlineLevel="0" collapsed="false">
      <c r="A451" s="5" t="s">
        <v>1544</v>
      </c>
      <c r="B451" s="5" t="n">
        <v>1</v>
      </c>
      <c r="C451" s="5" t="s">
        <v>741</v>
      </c>
      <c r="D451" s="5" t="s">
        <v>742</v>
      </c>
      <c r="E451" s="5" t="s">
        <v>1545</v>
      </c>
      <c r="F451" s="5" t="s">
        <v>1546</v>
      </c>
      <c r="G451" s="5" t="s">
        <v>1547</v>
      </c>
      <c r="H451" s="5" t="s">
        <v>352</v>
      </c>
      <c r="I451" s="5" t="s">
        <v>92</v>
      </c>
      <c r="J451" s="5" t="s">
        <v>158</v>
      </c>
      <c r="K451" s="5" t="s">
        <v>90</v>
      </c>
      <c r="L451" s="5" t="s">
        <v>88</v>
      </c>
      <c r="M451" s="5" t="s">
        <v>93</v>
      </c>
      <c r="N451" s="5" t="s">
        <v>96</v>
      </c>
      <c r="O451" s="5" t="s">
        <v>94</v>
      </c>
      <c r="P451" s="5" t="s">
        <v>150</v>
      </c>
      <c r="Q451" s="5" t="s">
        <v>203</v>
      </c>
      <c r="R451" s="5" t="s">
        <v>202</v>
      </c>
      <c r="S451" s="5" t="s">
        <v>208</v>
      </c>
      <c r="T451" s="5" t="s">
        <v>201</v>
      </c>
      <c r="U451" s="5" t="s">
        <v>157</v>
      </c>
      <c r="V451" s="5" t="s">
        <v>88</v>
      </c>
      <c r="W451" s="5" t="s">
        <v>118</v>
      </c>
      <c r="X451" s="5" t="s">
        <v>234</v>
      </c>
      <c r="Y451" s="5" t="n">
        <v>1</v>
      </c>
      <c r="Z451" s="5" t="n">
        <v>0</v>
      </c>
      <c r="AA451" s="5" t="str">
        <f aca="false">IF(Y451&gt;Z451,"Win",IF(Y451&lt;Z451,"Loss","Draw"))</f>
        <v>Win</v>
      </c>
      <c r="AB451" s="5" t="s">
        <v>98</v>
      </c>
      <c r="AC451" s="5" t="s">
        <v>99</v>
      </c>
      <c r="AD451" s="5" t="s">
        <v>605</v>
      </c>
      <c r="AE451" s="5" t="s">
        <v>1548</v>
      </c>
      <c r="AF451" s="5" t="str">
        <f aca="false">IF(AD451&lt;AE451,AD451,AE451)</f>
        <v>Berserker, Bomb Tower, Fire Spirit, Goblin Barrel, Ice Spirit, Magic Archer, Valkyrie, Wall Breakers</v>
      </c>
      <c r="AG451" s="5" t="str">
        <f aca="false">IF(AD451&lt;AE451,AE451,AD451)</f>
        <v>Berserker, Bowler, Electro Spirit, Fireball, Minions, Mortar, Rascals, Skeleton Barrel</v>
      </c>
      <c r="AH451" s="5" t="str">
        <f aca="false">IF(AD451=AF451,AA451,IF(AA451="Win","Loss",IF(AA451="Loss","Win","Draw")))</f>
        <v>Loss</v>
      </c>
      <c r="AI451" s="5" t="s">
        <v>297</v>
      </c>
    </row>
    <row r="452" customFormat="false" ht="15" hidden="false" customHeight="true" outlineLevel="0" collapsed="false">
      <c r="A452" s="5" t="s">
        <v>1549</v>
      </c>
      <c r="B452" s="5" t="n">
        <v>1</v>
      </c>
      <c r="C452" s="5" t="s">
        <v>1432</v>
      </c>
      <c r="D452" s="5" t="s">
        <v>1433</v>
      </c>
      <c r="E452" s="5" t="s">
        <v>523</v>
      </c>
      <c r="F452" s="5" t="s">
        <v>524</v>
      </c>
      <c r="G452" s="5" t="s">
        <v>1550</v>
      </c>
      <c r="H452" s="5" t="s">
        <v>163</v>
      </c>
      <c r="I452" s="5" t="s">
        <v>114</v>
      </c>
      <c r="J452" s="5" t="s">
        <v>91</v>
      </c>
      <c r="K452" s="5" t="s">
        <v>137</v>
      </c>
      <c r="L452" s="5" t="s">
        <v>97</v>
      </c>
      <c r="M452" s="5" t="s">
        <v>157</v>
      </c>
      <c r="N452" s="5" t="s">
        <v>242</v>
      </c>
      <c r="O452" s="5" t="s">
        <v>116</v>
      </c>
      <c r="P452" s="5" t="s">
        <v>87</v>
      </c>
      <c r="Q452" s="5" t="s">
        <v>127</v>
      </c>
      <c r="R452" s="5" t="s">
        <v>128</v>
      </c>
      <c r="S452" s="5" t="s">
        <v>129</v>
      </c>
      <c r="T452" s="5" t="s">
        <v>97</v>
      </c>
      <c r="U452" s="5" t="s">
        <v>86</v>
      </c>
      <c r="V452" s="5" t="s">
        <v>133</v>
      </c>
      <c r="W452" s="5" t="s">
        <v>130</v>
      </c>
      <c r="X452" s="5" t="s">
        <v>131</v>
      </c>
      <c r="Y452" s="5" t="n">
        <v>1</v>
      </c>
      <c r="Z452" s="5" t="n">
        <v>0</v>
      </c>
      <c r="AA452" s="5" t="str">
        <f aca="false">IF(Y452&gt;Z452,"Win",IF(Y452&lt;Z452,"Loss","Draw"))</f>
        <v>Win</v>
      </c>
      <c r="AB452" s="5" t="s">
        <v>98</v>
      </c>
      <c r="AC452" s="5" t="s">
        <v>99</v>
      </c>
      <c r="AD452" s="5" t="s">
        <v>321</v>
      </c>
      <c r="AE452" s="5" t="s">
        <v>595</v>
      </c>
      <c r="AF452" s="5" t="str">
        <f aca="false">IF(AD452&lt;AE452,AD452,AE452)</f>
        <v>Arrows, Bandit, Battle Ram, Golden Knight, Mega Knight, Mother Witch, Ronin, Skeleton Dragons</v>
      </c>
      <c r="AG452" s="5" t="str">
        <f aca="false">IF(AD452&lt;AE452,AE452,AD452)</f>
        <v>Bomber, Fire Spirit, Giant Snowball, Goblin Drill, Goblins, Poison, Ronin, Tesla</v>
      </c>
      <c r="AH452" s="5" t="str">
        <f aca="false">IF(AD452=AF452,AA452,IF(AA452="Win","Loss",IF(AA452="Loss","Win","Draw")))</f>
        <v>Loss</v>
      </c>
      <c r="AI452" s="5" t="s">
        <v>297</v>
      </c>
    </row>
    <row r="453" customFormat="false" ht="15" hidden="false" customHeight="true" outlineLevel="0" collapsed="false">
      <c r="A453" s="5" t="s">
        <v>1549</v>
      </c>
      <c r="B453" s="5" t="n">
        <v>2</v>
      </c>
      <c r="C453" s="5" t="s">
        <v>1432</v>
      </c>
      <c r="D453" s="5" t="s">
        <v>1433</v>
      </c>
      <c r="E453" s="5" t="s">
        <v>523</v>
      </c>
      <c r="F453" s="5" t="s">
        <v>524</v>
      </c>
      <c r="G453" s="5" t="s">
        <v>1551</v>
      </c>
      <c r="H453" s="5" t="s">
        <v>163</v>
      </c>
      <c r="I453" s="5" t="s">
        <v>84</v>
      </c>
      <c r="J453" s="5" t="s">
        <v>83</v>
      </c>
      <c r="K453" s="5" t="s">
        <v>186</v>
      </c>
      <c r="L453" s="5" t="s">
        <v>109</v>
      </c>
      <c r="M453" s="5" t="s">
        <v>234</v>
      </c>
      <c r="N453" s="5" t="s">
        <v>130</v>
      </c>
      <c r="O453" s="5" t="s">
        <v>111</v>
      </c>
      <c r="P453" s="5" t="s">
        <v>193</v>
      </c>
      <c r="Q453" s="5" t="s">
        <v>114</v>
      </c>
      <c r="R453" s="5" t="s">
        <v>202</v>
      </c>
      <c r="S453" s="5" t="s">
        <v>87</v>
      </c>
      <c r="T453" s="5" t="s">
        <v>88</v>
      </c>
      <c r="U453" s="5" t="s">
        <v>241</v>
      </c>
      <c r="V453" s="5" t="s">
        <v>157</v>
      </c>
      <c r="W453" s="5" t="s">
        <v>137</v>
      </c>
      <c r="X453" s="5" t="s">
        <v>116</v>
      </c>
      <c r="Y453" s="5" t="n">
        <v>0</v>
      </c>
      <c r="Z453" s="5" t="n">
        <v>1</v>
      </c>
      <c r="AA453" s="5" t="str">
        <f aca="false">IF(Y453&gt;Z453,"Win",IF(Y453&lt;Z453,"Loss","Draw"))</f>
        <v>Loss</v>
      </c>
      <c r="AB453" s="5" t="s">
        <v>98</v>
      </c>
      <c r="AC453" s="5" t="s">
        <v>99</v>
      </c>
      <c r="AD453" s="5" t="s">
        <v>1097</v>
      </c>
      <c r="AE453" s="5" t="s">
        <v>783</v>
      </c>
      <c r="AF453" s="5" t="str">
        <f aca="false">IF(AD453&lt;AE453,AD453,AE453)</f>
        <v>Archers, Arrows, Balloon, Bomb Tower, Guards, Miner, Monk, Zap</v>
      </c>
      <c r="AG453" s="5" t="str">
        <f aca="false">IF(AD453&lt;AE453,AE453,AD453)</f>
        <v>Berserker, Fire Spirit, Giant Snowball, Goblin Drill, Knight, Magic Archer, Poison, Tesla</v>
      </c>
      <c r="AH453" s="5" t="str">
        <f aca="false">IF(AD453=AF453,AA453,IF(AA453="Win","Loss",IF(AA453="Loss","Win","Draw")))</f>
        <v>Loss</v>
      </c>
      <c r="AI453" s="5" t="s">
        <v>297</v>
      </c>
    </row>
    <row r="454" customFormat="false" ht="15" hidden="false" customHeight="true" outlineLevel="0" collapsed="false">
      <c r="A454" s="5" t="s">
        <v>1549</v>
      </c>
      <c r="B454" s="5" t="n">
        <v>3</v>
      </c>
      <c r="C454" s="5" t="s">
        <v>1432</v>
      </c>
      <c r="D454" s="5" t="s">
        <v>1433</v>
      </c>
      <c r="E454" s="5" t="s">
        <v>523</v>
      </c>
      <c r="F454" s="5" t="s">
        <v>524</v>
      </c>
      <c r="G454" s="5" t="s">
        <v>1552</v>
      </c>
      <c r="H454" s="5" t="s">
        <v>81</v>
      </c>
      <c r="I454" s="5" t="s">
        <v>82</v>
      </c>
      <c r="J454" s="5" t="s">
        <v>151</v>
      </c>
      <c r="K454" s="5" t="s">
        <v>152</v>
      </c>
      <c r="L454" s="5" t="s">
        <v>85</v>
      </c>
      <c r="M454" s="5" t="s">
        <v>126</v>
      </c>
      <c r="N454" s="5" t="s">
        <v>150</v>
      </c>
      <c r="O454" s="5" t="s">
        <v>89</v>
      </c>
      <c r="P454" s="5" t="s">
        <v>153</v>
      </c>
      <c r="Q454" s="5" t="s">
        <v>92</v>
      </c>
      <c r="R454" s="5" t="s">
        <v>91</v>
      </c>
      <c r="S454" s="5" t="s">
        <v>90</v>
      </c>
      <c r="T454" s="5" t="s">
        <v>125</v>
      </c>
      <c r="U454" s="5" t="s">
        <v>93</v>
      </c>
      <c r="V454" s="5" t="s">
        <v>96</v>
      </c>
      <c r="W454" s="5" t="s">
        <v>94</v>
      </c>
      <c r="X454" s="5" t="s">
        <v>150</v>
      </c>
      <c r="Y454" s="5" t="n">
        <v>1</v>
      </c>
      <c r="Z454" s="5" t="n">
        <v>0</v>
      </c>
      <c r="AA454" s="5" t="str">
        <f aca="false">IF(Y454&gt;Z454,"Win",IF(Y454&lt;Z454,"Loss","Draw"))</f>
        <v>Win</v>
      </c>
      <c r="AB454" s="5" t="s">
        <v>98</v>
      </c>
      <c r="AC454" s="5" t="s">
        <v>99</v>
      </c>
      <c r="AD454" s="5" t="s">
        <v>155</v>
      </c>
      <c r="AE454" s="5" t="s">
        <v>635</v>
      </c>
      <c r="AF454" s="5" t="str">
        <f aca="false">IF(AD454&lt;AE454,AD454,AE454)</f>
        <v>Baby Dragon, Cannon, Electro Spirit, Lightning, Mighty Miner, Royal Hogs, Skeletons, The Log</v>
      </c>
      <c r="AG454" s="5" t="str">
        <f aca="false">IF(AD454&lt;AE454,AE454,AD454)</f>
        <v>Cannon Cart, Electro Spirit, Fireball, Goblins, Minions, Mortar, Rascals, Skeleton Barrel</v>
      </c>
      <c r="AH454" s="5" t="str">
        <f aca="false">IF(AD454=AF454,AA454,IF(AA454="Win","Loss",IF(AA454="Loss","Win","Draw")))</f>
        <v>Win</v>
      </c>
      <c r="AI454" s="5" t="s">
        <v>297</v>
      </c>
    </row>
    <row r="455" customFormat="false" ht="15" hidden="false" customHeight="true" outlineLevel="0" collapsed="false">
      <c r="A455" s="7" t="s">
        <v>1553</v>
      </c>
      <c r="B455" s="7" t="n">
        <v>1</v>
      </c>
      <c r="C455" s="7" t="s">
        <v>1432</v>
      </c>
      <c r="D455" s="7" t="s">
        <v>1433</v>
      </c>
      <c r="E455" s="7" t="s">
        <v>523</v>
      </c>
      <c r="F455" s="7" t="s">
        <v>524</v>
      </c>
      <c r="G455" s="7" t="s">
        <v>1554</v>
      </c>
      <c r="H455" s="7" t="s">
        <v>163</v>
      </c>
      <c r="I455" s="7" t="s">
        <v>113</v>
      </c>
      <c r="J455" s="7" t="s">
        <v>95</v>
      </c>
      <c r="K455" s="7" t="s">
        <v>87</v>
      </c>
      <c r="L455" s="7" t="s">
        <v>241</v>
      </c>
      <c r="M455" s="7" t="s">
        <v>118</v>
      </c>
      <c r="N455" s="7" t="s">
        <v>116</v>
      </c>
      <c r="O455" s="7" t="s">
        <v>115</v>
      </c>
      <c r="P455" s="7" t="s">
        <v>91</v>
      </c>
      <c r="Q455" s="7" t="s">
        <v>208</v>
      </c>
      <c r="R455" s="7" t="s">
        <v>95</v>
      </c>
      <c r="S455" s="7" t="s">
        <v>448</v>
      </c>
      <c r="T455" s="7" t="s">
        <v>126</v>
      </c>
      <c r="U455" s="7" t="s">
        <v>118</v>
      </c>
      <c r="V455" s="7" t="s">
        <v>119</v>
      </c>
      <c r="W455" s="7" t="s">
        <v>116</v>
      </c>
      <c r="X455" s="7" t="s">
        <v>115</v>
      </c>
      <c r="Y455" s="7" t="n">
        <v>1</v>
      </c>
      <c r="Z455" s="7" t="n">
        <v>0</v>
      </c>
      <c r="AA455" s="7" t="str">
        <f aca="false">IF(Y455&gt;Z455,"Win",IF(Y455&lt;Z455,"Loss","Draw"))</f>
        <v>Win</v>
      </c>
      <c r="AB455" s="7" t="s">
        <v>99</v>
      </c>
      <c r="AC455" s="7" t="s">
        <v>99</v>
      </c>
      <c r="AD455" s="7" t="s">
        <v>1555</v>
      </c>
      <c r="AE455" s="7" t="s">
        <v>1556</v>
      </c>
      <c r="AF455" s="7" t="str">
        <f aca="false">IF(AD455&lt;AE455,AD455,AE455)</f>
        <v>Barbarian Barrel, Furnace, Goblins, Graveyard, Ice Spirit, Knight, Poison, Tesla</v>
      </c>
      <c r="AG455" s="7" t="str">
        <f aca="false">IF(AD455&lt;AE455,AE455,AD455)</f>
        <v>Barbarian Barrel, Goblin Hut, Graveyard, Ice Spirit, Poison, Skeletons, Valkyrie, Witch</v>
      </c>
      <c r="AH455" s="7" t="str">
        <f aca="false">IF(AD455=AF455,AA455,IF(AA455="Win","Loss",IF(AA455="Loss","Win","Draw")))</f>
        <v>Win</v>
      </c>
      <c r="AI455" s="7" t="s">
        <v>297</v>
      </c>
    </row>
    <row r="456" customFormat="false" ht="15" hidden="false" customHeight="true" outlineLevel="0" collapsed="false">
      <c r="A456" s="7" t="s">
        <v>1553</v>
      </c>
      <c r="B456" s="7" t="n">
        <v>2</v>
      </c>
      <c r="C456" s="7" t="s">
        <v>1432</v>
      </c>
      <c r="D456" s="7" t="s">
        <v>1433</v>
      </c>
      <c r="E456" s="7" t="s">
        <v>523</v>
      </c>
      <c r="F456" s="7" t="s">
        <v>524</v>
      </c>
      <c r="G456" s="7" t="s">
        <v>1557</v>
      </c>
      <c r="H456" s="7" t="s">
        <v>163</v>
      </c>
      <c r="I456" s="7" t="s">
        <v>177</v>
      </c>
      <c r="J456" s="7" t="s">
        <v>83</v>
      </c>
      <c r="K456" s="7" t="s">
        <v>188</v>
      </c>
      <c r="L456" s="7" t="s">
        <v>86</v>
      </c>
      <c r="M456" s="7" t="s">
        <v>173</v>
      </c>
      <c r="N456" s="7" t="s">
        <v>215</v>
      </c>
      <c r="O456" s="7" t="s">
        <v>130</v>
      </c>
      <c r="P456" s="7" t="s">
        <v>327</v>
      </c>
      <c r="Q456" s="7" t="s">
        <v>185</v>
      </c>
      <c r="R456" s="7" t="s">
        <v>186</v>
      </c>
      <c r="S456" s="7" t="s">
        <v>241</v>
      </c>
      <c r="T456" s="7" t="s">
        <v>111</v>
      </c>
      <c r="U456" s="7" t="s">
        <v>88</v>
      </c>
      <c r="V456" s="7" t="s">
        <v>234</v>
      </c>
      <c r="W456" s="7" t="s">
        <v>109</v>
      </c>
      <c r="X456" s="7" t="s">
        <v>187</v>
      </c>
      <c r="Y456" s="7" t="n">
        <v>0</v>
      </c>
      <c r="Z456" s="7" t="n">
        <v>1</v>
      </c>
      <c r="AA456" s="7" t="str">
        <f aca="false">IF(Y456&gt;Z456,"Win",IF(Y456&lt;Z456,"Loss","Draw"))</f>
        <v>Loss</v>
      </c>
      <c r="AB456" s="7" t="s">
        <v>99</v>
      </c>
      <c r="AC456" s="7" t="s">
        <v>99</v>
      </c>
      <c r="AD456" s="7" t="s">
        <v>1558</v>
      </c>
      <c r="AE456" s="7" t="s">
        <v>363</v>
      </c>
      <c r="AF456" s="7" t="str">
        <f aca="false">IF(AD456&lt;AE456,AD456,AE456)</f>
        <v>Arrows, Fisherman, Monk, Rage, Royal Giant, Skeleton Dragons, Tombstone, Zappies</v>
      </c>
      <c r="AG456" s="7" t="str">
        <f aca="false">IF(AD456&lt;AE456,AE456,AD456)</f>
        <v>Balloon, Berserker, Bomb Tower, Executioner, Knight, Miner, Tornado, Zap</v>
      </c>
      <c r="AH456" s="7" t="str">
        <f aca="false">IF(AD456=AF456,AA456,IF(AA456="Win","Loss",IF(AA456="Loss","Win","Draw")))</f>
        <v>Loss</v>
      </c>
      <c r="AI456" s="7" t="s">
        <v>297</v>
      </c>
    </row>
    <row r="457" customFormat="false" ht="15" hidden="false" customHeight="true" outlineLevel="0" collapsed="false">
      <c r="A457" s="7" t="s">
        <v>1559</v>
      </c>
      <c r="B457" s="7" t="n">
        <v>1</v>
      </c>
      <c r="C457" s="7" t="s">
        <v>1432</v>
      </c>
      <c r="D457" s="7" t="s">
        <v>1433</v>
      </c>
      <c r="E457" s="7" t="s">
        <v>523</v>
      </c>
      <c r="F457" s="7" t="s">
        <v>524</v>
      </c>
      <c r="G457" s="7" t="s">
        <v>1560</v>
      </c>
      <c r="H457" s="7" t="s">
        <v>163</v>
      </c>
      <c r="I457" s="7" t="s">
        <v>201</v>
      </c>
      <c r="J457" s="7" t="s">
        <v>202</v>
      </c>
      <c r="K457" s="7" t="s">
        <v>123</v>
      </c>
      <c r="L457" s="7" t="s">
        <v>111</v>
      </c>
      <c r="M457" s="7" t="s">
        <v>187</v>
      </c>
      <c r="N457" s="7" t="s">
        <v>126</v>
      </c>
      <c r="O457" s="7" t="s">
        <v>95</v>
      </c>
      <c r="P457" s="7" t="s">
        <v>234</v>
      </c>
      <c r="Q457" s="7" t="s">
        <v>141</v>
      </c>
      <c r="R457" s="7" t="s">
        <v>95</v>
      </c>
      <c r="S457" s="7" t="s">
        <v>107</v>
      </c>
      <c r="T457" s="7" t="s">
        <v>177</v>
      </c>
      <c r="U457" s="7" t="s">
        <v>150</v>
      </c>
      <c r="V457" s="7" t="s">
        <v>178</v>
      </c>
      <c r="W457" s="7" t="s">
        <v>93</v>
      </c>
      <c r="X457" s="7" t="s">
        <v>143</v>
      </c>
      <c r="Y457" s="7" t="n">
        <v>1</v>
      </c>
      <c r="Z457" s="7" t="n">
        <v>0</v>
      </c>
      <c r="AA457" s="7" t="str">
        <f aca="false">IF(Y457&gt;Z457,"Win",IF(Y457&lt;Z457,"Loss","Draw"))</f>
        <v>Win</v>
      </c>
      <c r="AB457" s="7" t="s">
        <v>99</v>
      </c>
      <c r="AC457" s="7" t="s">
        <v>99</v>
      </c>
      <c r="AD457" s="7" t="s">
        <v>840</v>
      </c>
      <c r="AE457" s="7" t="s">
        <v>180</v>
      </c>
      <c r="AF457" s="7" t="str">
        <f aca="false">IF(AD457&lt;AE457,AD457,AE457)</f>
        <v>Barbarian Barrel, Bomb Tower, Goblinstein, Magic Archer, Miner, Skeletons, Tornado, Wall Breakers</v>
      </c>
      <c r="AG457" s="7" t="str">
        <f aca="false">IF(AD457&lt;AE457,AE457,AD457)</f>
        <v>Barbarian Barrel, Electro Spirit, Fireball, Goblin Cage, Heal Spirit, Lumberjack, Phoenix, Royal Giant</v>
      </c>
      <c r="AH457" s="7" t="str">
        <f aca="false">IF(AD457=AF457,AA457,IF(AA457="Win","Loss",IF(AA457="Loss","Win","Draw")))</f>
        <v>Win</v>
      </c>
      <c r="AI457" s="7" t="s">
        <v>297</v>
      </c>
    </row>
    <row r="458" customFormat="false" ht="15" hidden="false" customHeight="true" outlineLevel="0" collapsed="false">
      <c r="A458" s="7" t="s">
        <v>1559</v>
      </c>
      <c r="B458" s="7" t="n">
        <v>2</v>
      </c>
      <c r="C458" s="7" t="s">
        <v>1432</v>
      </c>
      <c r="D458" s="7" t="s">
        <v>1433</v>
      </c>
      <c r="E458" s="7" t="s">
        <v>523</v>
      </c>
      <c r="F458" s="7" t="s">
        <v>524</v>
      </c>
      <c r="G458" s="7" t="s">
        <v>1561</v>
      </c>
      <c r="H458" s="7" t="s">
        <v>163</v>
      </c>
      <c r="I458" s="7" t="s">
        <v>208</v>
      </c>
      <c r="J458" s="7" t="s">
        <v>188</v>
      </c>
      <c r="K458" s="7" t="s">
        <v>109</v>
      </c>
      <c r="L458" s="7" t="s">
        <v>88</v>
      </c>
      <c r="M458" s="7" t="s">
        <v>86</v>
      </c>
      <c r="N458" s="7" t="s">
        <v>112</v>
      </c>
      <c r="O458" s="7" t="s">
        <v>110</v>
      </c>
      <c r="P458" s="7" t="s">
        <v>93</v>
      </c>
      <c r="Q458" s="7" t="s">
        <v>137</v>
      </c>
      <c r="R458" s="7" t="s">
        <v>128</v>
      </c>
      <c r="S458" s="7" t="s">
        <v>114</v>
      </c>
      <c r="T458" s="7" t="s">
        <v>126</v>
      </c>
      <c r="U458" s="7" t="s">
        <v>242</v>
      </c>
      <c r="V458" s="7" t="s">
        <v>157</v>
      </c>
      <c r="W458" s="7" t="s">
        <v>87</v>
      </c>
      <c r="X458" s="7" t="s">
        <v>116</v>
      </c>
      <c r="Y458" s="7" t="n">
        <v>1</v>
      </c>
      <c r="Z458" s="7" t="n">
        <v>3</v>
      </c>
      <c r="AA458" s="7" t="str">
        <f aca="false">IF(Y458&gt;Z458,"Win",IF(Y458&lt;Z458,"Loss","Draw"))</f>
        <v>Loss</v>
      </c>
      <c r="AB458" s="7" t="s">
        <v>99</v>
      </c>
      <c r="AC458" s="7" t="s">
        <v>99</v>
      </c>
      <c r="AD458" s="7" t="s">
        <v>368</v>
      </c>
      <c r="AE458" s="7" t="s">
        <v>1230</v>
      </c>
      <c r="AF458" s="7" t="str">
        <f aca="false">IF(AD458&lt;AE458,AD458,AE458)</f>
        <v>Berserker, Fireball, Lava Hound, Skeleton Dragons, Spirit Empress, Tombstone, Valkyrie, Zap</v>
      </c>
      <c r="AG458" s="7" t="str">
        <f aca="false">IF(AD458&lt;AE458,AE458,AD458)</f>
        <v>Bomber, Fire Spirit, Giant Snowball, Goblin Drill, Golden Knight, Poison, Skeletons, Tesla</v>
      </c>
      <c r="AH458" s="7" t="str">
        <f aca="false">IF(AD458=AF458,AA458,IF(AA458="Win","Loss",IF(AA458="Loss","Win","Draw")))</f>
        <v>Loss</v>
      </c>
      <c r="AI458" s="7" t="s">
        <v>297</v>
      </c>
    </row>
    <row r="459" customFormat="false" ht="15" hidden="false" customHeight="true" outlineLevel="0" collapsed="false">
      <c r="A459" s="7" t="s">
        <v>1559</v>
      </c>
      <c r="B459" s="7" t="n">
        <v>3</v>
      </c>
      <c r="C459" s="7" t="s">
        <v>1432</v>
      </c>
      <c r="D459" s="7" t="s">
        <v>1433</v>
      </c>
      <c r="E459" s="7" t="s">
        <v>523</v>
      </c>
      <c r="F459" s="7" t="s">
        <v>524</v>
      </c>
      <c r="G459" s="7" t="s">
        <v>1562</v>
      </c>
      <c r="H459" s="7" t="s">
        <v>163</v>
      </c>
      <c r="I459" s="7" t="s">
        <v>114</v>
      </c>
      <c r="J459" s="7" t="s">
        <v>151</v>
      </c>
      <c r="K459" s="7" t="s">
        <v>137</v>
      </c>
      <c r="L459" s="7" t="s">
        <v>138</v>
      </c>
      <c r="M459" s="7" t="s">
        <v>118</v>
      </c>
      <c r="N459" s="7" t="s">
        <v>87</v>
      </c>
      <c r="O459" s="7" t="s">
        <v>116</v>
      </c>
      <c r="P459" s="7" t="s">
        <v>193</v>
      </c>
      <c r="Q459" s="7" t="s">
        <v>185</v>
      </c>
      <c r="R459" s="7" t="s">
        <v>186</v>
      </c>
      <c r="S459" s="7" t="s">
        <v>109</v>
      </c>
      <c r="T459" s="7" t="s">
        <v>117</v>
      </c>
      <c r="U459" s="7" t="s">
        <v>111</v>
      </c>
      <c r="V459" s="7" t="s">
        <v>173</v>
      </c>
      <c r="W459" s="7" t="s">
        <v>188</v>
      </c>
      <c r="X459" s="7" t="s">
        <v>187</v>
      </c>
      <c r="Y459" s="7" t="n">
        <v>1</v>
      </c>
      <c r="Z459" s="7" t="n">
        <v>0</v>
      </c>
      <c r="AA459" s="7" t="str">
        <f aca="false">IF(Y459&gt;Z459,"Win",IF(Y459&lt;Z459,"Loss","Draw"))</f>
        <v>Win</v>
      </c>
      <c r="AB459" s="7" t="s">
        <v>99</v>
      </c>
      <c r="AC459" s="7" t="s">
        <v>99</v>
      </c>
      <c r="AD459" s="7" t="s">
        <v>1563</v>
      </c>
      <c r="AE459" s="7" t="s">
        <v>538</v>
      </c>
      <c r="AF459" s="7" t="str">
        <f aca="false">IF(AD459&lt;AE459,AD459,AE459)</f>
        <v>Balloon, Executioner, Giant Skeleton, Miner, Tombstone, Tornado, Zap, Zappies</v>
      </c>
      <c r="AG459" s="7" t="str">
        <f aca="false">IF(AD459&lt;AE459,AE459,AD459)</f>
        <v>Giant Snowball, Goblin Demolisher, Goblin Drill, Guards, Ice Spirit, Mighty Miner, Poison, Tesla</v>
      </c>
      <c r="AH459" s="7" t="str">
        <f aca="false">IF(AD459=AF459,AA459,IF(AA459="Win","Loss",IF(AA459="Loss","Win","Draw")))</f>
        <v>Loss</v>
      </c>
      <c r="AI459" s="7" t="s">
        <v>297</v>
      </c>
    </row>
    <row r="460" customFormat="false" ht="15" hidden="false" customHeight="true" outlineLevel="0" collapsed="false">
      <c r="A460" s="7" t="s">
        <v>1564</v>
      </c>
      <c r="B460" s="7" t="n">
        <v>1</v>
      </c>
      <c r="C460" s="7" t="s">
        <v>1432</v>
      </c>
      <c r="D460" s="7" t="s">
        <v>1433</v>
      </c>
      <c r="E460" s="7" t="s">
        <v>523</v>
      </c>
      <c r="F460" s="7" t="s">
        <v>524</v>
      </c>
      <c r="G460" s="7" t="s">
        <v>1565</v>
      </c>
      <c r="H460" s="7" t="s">
        <v>81</v>
      </c>
      <c r="I460" s="7" t="s">
        <v>141</v>
      </c>
      <c r="J460" s="7" t="s">
        <v>95</v>
      </c>
      <c r="K460" s="7" t="s">
        <v>107</v>
      </c>
      <c r="L460" s="7" t="s">
        <v>177</v>
      </c>
      <c r="M460" s="7" t="s">
        <v>178</v>
      </c>
      <c r="N460" s="7" t="s">
        <v>93</v>
      </c>
      <c r="O460" s="7" t="s">
        <v>150</v>
      </c>
      <c r="P460" s="7" t="s">
        <v>143</v>
      </c>
      <c r="Q460" s="7" t="s">
        <v>407</v>
      </c>
      <c r="R460" s="7" t="s">
        <v>151</v>
      </c>
      <c r="S460" s="7" t="s">
        <v>87</v>
      </c>
      <c r="T460" s="7" t="s">
        <v>165</v>
      </c>
      <c r="U460" s="7" t="s">
        <v>164</v>
      </c>
      <c r="V460" s="7" t="s">
        <v>126</v>
      </c>
      <c r="W460" s="7" t="s">
        <v>150</v>
      </c>
      <c r="X460" s="7" t="s">
        <v>89</v>
      </c>
      <c r="Y460" s="7" t="n">
        <v>1</v>
      </c>
      <c r="Z460" s="7" t="n">
        <v>0</v>
      </c>
      <c r="AA460" s="7" t="str">
        <f aca="false">IF(Y460&gt;Z460,"Win",IF(Y460&lt;Z460,"Loss","Draw"))</f>
        <v>Win</v>
      </c>
      <c r="AB460" s="7" t="s">
        <v>99</v>
      </c>
      <c r="AC460" s="7" t="s">
        <v>99</v>
      </c>
      <c r="AD460" s="7" t="s">
        <v>180</v>
      </c>
      <c r="AE460" s="7" t="s">
        <v>526</v>
      </c>
      <c r="AF460" s="7" t="str">
        <f aca="false">IF(AD460&lt;AE460,AD460,AE460)</f>
        <v>Barbarian Barrel, Electro Spirit, Fireball, Goblin Cage, Heal Spirit, Lumberjack, Phoenix, Royal Giant</v>
      </c>
      <c r="AG460" s="7" t="str">
        <f aca="false">IF(AD460&lt;AE460,AE460,AD460)</f>
        <v>Earthquake, Electro Spirit, Firecracker, Hog Rider, Mighty Miner, Skeletons, Tesla, The Log</v>
      </c>
      <c r="AH460" s="7" t="str">
        <f aca="false">IF(AD460=AF460,AA460,IF(AA460="Win","Loss",IF(AA460="Loss","Win","Draw")))</f>
        <v>Win</v>
      </c>
      <c r="AI460" s="7" t="s">
        <v>297</v>
      </c>
    </row>
    <row r="461" customFormat="false" ht="15" hidden="false" customHeight="true" outlineLevel="0" collapsed="false">
      <c r="A461" s="7" t="s">
        <v>1564</v>
      </c>
      <c r="B461" s="7" t="n">
        <v>2</v>
      </c>
      <c r="C461" s="7" t="s">
        <v>1432</v>
      </c>
      <c r="D461" s="7" t="s">
        <v>1433</v>
      </c>
      <c r="E461" s="7" t="s">
        <v>523</v>
      </c>
      <c r="F461" s="7" t="s">
        <v>524</v>
      </c>
      <c r="G461" s="7" t="s">
        <v>1566</v>
      </c>
      <c r="H461" s="7" t="s">
        <v>81</v>
      </c>
      <c r="I461" s="7" t="s">
        <v>201</v>
      </c>
      <c r="J461" s="7" t="s">
        <v>202</v>
      </c>
      <c r="K461" s="7" t="s">
        <v>203</v>
      </c>
      <c r="L461" s="7" t="s">
        <v>118</v>
      </c>
      <c r="M461" s="7" t="s">
        <v>157</v>
      </c>
      <c r="N461" s="7" t="s">
        <v>88</v>
      </c>
      <c r="O461" s="7" t="s">
        <v>153</v>
      </c>
      <c r="P461" s="7" t="s">
        <v>204</v>
      </c>
      <c r="Q461" s="7" t="s">
        <v>152</v>
      </c>
      <c r="R461" s="7" t="s">
        <v>128</v>
      </c>
      <c r="S461" s="7" t="s">
        <v>107</v>
      </c>
      <c r="T461" s="7" t="s">
        <v>387</v>
      </c>
      <c r="U461" s="7" t="s">
        <v>307</v>
      </c>
      <c r="V461" s="7" t="s">
        <v>85</v>
      </c>
      <c r="W461" s="7" t="s">
        <v>187</v>
      </c>
      <c r="X461" s="7" t="s">
        <v>95</v>
      </c>
      <c r="Y461" s="7" t="n">
        <v>1</v>
      </c>
      <c r="Z461" s="7" t="n">
        <v>0</v>
      </c>
      <c r="AA461" s="7" t="str">
        <f aca="false">IF(Y461&gt;Z461,"Win",IF(Y461&lt;Z461,"Loss","Draw"))</f>
        <v>Win</v>
      </c>
      <c r="AB461" s="7" t="s">
        <v>99</v>
      </c>
      <c r="AC461" s="7" t="s">
        <v>99</v>
      </c>
      <c r="AD461" s="7" t="s">
        <v>1567</v>
      </c>
      <c r="AE461" s="7" t="s">
        <v>1568</v>
      </c>
      <c r="AF461" s="7" t="str">
        <f aca="false">IF(AD461&lt;AE461,AD461,AE461)</f>
        <v>Baby Dragon, Barbarian Barrel, Electro Giant, Goblin Cage, Golden Knight, Ice Wizard, Lightning, Tornado</v>
      </c>
      <c r="AG461" s="7" t="str">
        <f aca="false">IF(AD461&lt;AE461,AE461,AD461)</f>
        <v>Berserker, Cannon, Fire Spirit, Goblin Barrel, Ice Spirit, Magic Archer, Royal Delivery, Wall Breakers</v>
      </c>
      <c r="AH461" s="7" t="str">
        <f aca="false">IF(AD461=AF461,AA461,IF(AA461="Win","Loss",IF(AA461="Loss","Win","Draw")))</f>
        <v>Loss</v>
      </c>
      <c r="AI461" s="7" t="s">
        <v>297</v>
      </c>
    </row>
    <row r="462" customFormat="false" ht="15" hidden="false" customHeight="true" outlineLevel="0" collapsed="false">
      <c r="A462" s="7" t="s">
        <v>1564</v>
      </c>
      <c r="B462" s="7" t="n">
        <v>3</v>
      </c>
      <c r="C462" s="7" t="s">
        <v>1432</v>
      </c>
      <c r="D462" s="7" t="s">
        <v>1433</v>
      </c>
      <c r="E462" s="7" t="s">
        <v>523</v>
      </c>
      <c r="F462" s="7" t="s">
        <v>524</v>
      </c>
      <c r="G462" s="7" t="s">
        <v>1569</v>
      </c>
      <c r="H462" s="7" t="s">
        <v>81</v>
      </c>
      <c r="I462" s="7" t="s">
        <v>90</v>
      </c>
      <c r="J462" s="7" t="s">
        <v>91</v>
      </c>
      <c r="K462" s="7" t="s">
        <v>92</v>
      </c>
      <c r="L462" s="7" t="s">
        <v>97</v>
      </c>
      <c r="M462" s="7" t="s">
        <v>94</v>
      </c>
      <c r="N462" s="7" t="s">
        <v>89</v>
      </c>
      <c r="O462" s="7" t="s">
        <v>116</v>
      </c>
      <c r="P462" s="7" t="s">
        <v>159</v>
      </c>
      <c r="Q462" s="7" t="s">
        <v>84</v>
      </c>
      <c r="R462" s="7" t="s">
        <v>108</v>
      </c>
      <c r="S462" s="7" t="s">
        <v>114</v>
      </c>
      <c r="T462" s="7" t="s">
        <v>115</v>
      </c>
      <c r="U462" s="7" t="s">
        <v>118</v>
      </c>
      <c r="V462" s="7" t="s">
        <v>138</v>
      </c>
      <c r="W462" s="7" t="s">
        <v>119</v>
      </c>
      <c r="X462" s="7" t="s">
        <v>116</v>
      </c>
      <c r="Y462" s="7" t="n">
        <v>1</v>
      </c>
      <c r="Z462" s="7" t="n">
        <v>0</v>
      </c>
      <c r="AA462" s="7" t="str">
        <f aca="false">IF(Y462&gt;Z462,"Win",IF(Y462&lt;Z462,"Loss","Draw"))</f>
        <v>Win</v>
      </c>
      <c r="AB462" s="7" t="s">
        <v>99</v>
      </c>
      <c r="AC462" s="7" t="s">
        <v>99</v>
      </c>
      <c r="AD462" s="7" t="s">
        <v>1570</v>
      </c>
      <c r="AE462" s="7" t="s">
        <v>984</v>
      </c>
      <c r="AF462" s="7" t="str">
        <f aca="false">IF(AD462&lt;AE462,AD462,AE462)</f>
        <v>Archers, Dark Prince, Giant Snowball, Goblin Demolisher, Goblin Hut, Graveyard, Ice Spirit, Poison</v>
      </c>
      <c r="AG462" s="7" t="str">
        <f aca="false">IF(AD462&lt;AE462,AE462,AD462)</f>
        <v>Dart Goblin, Goblins, Mortar, Poison, Rascals, Ronin, Skeleton Barrel, The Log</v>
      </c>
      <c r="AH462" s="7" t="str">
        <f aca="false">IF(AD462=AF462,AA462,IF(AA462="Win","Loss",IF(AA462="Loss","Win","Draw")))</f>
        <v>Loss</v>
      </c>
      <c r="AI462" s="7" t="s">
        <v>297</v>
      </c>
    </row>
    <row r="463" customFormat="false" ht="15" hidden="false" customHeight="true" outlineLevel="0" collapsed="false">
      <c r="A463" s="5" t="s">
        <v>1571</v>
      </c>
      <c r="B463" s="5" t="n">
        <v>1</v>
      </c>
      <c r="C463" s="5" t="s">
        <v>1432</v>
      </c>
      <c r="D463" s="5" t="s">
        <v>1433</v>
      </c>
      <c r="E463" s="5" t="s">
        <v>343</v>
      </c>
      <c r="F463" s="5" t="s">
        <v>344</v>
      </c>
      <c r="G463" s="5" t="s">
        <v>1572</v>
      </c>
      <c r="H463" s="5" t="s">
        <v>81</v>
      </c>
      <c r="I463" s="5" t="s">
        <v>137</v>
      </c>
      <c r="J463" s="5" t="s">
        <v>194</v>
      </c>
      <c r="K463" s="5" t="s">
        <v>114</v>
      </c>
      <c r="L463" s="5" t="s">
        <v>97</v>
      </c>
      <c r="M463" s="5" t="s">
        <v>116</v>
      </c>
      <c r="N463" s="5" t="s">
        <v>157</v>
      </c>
      <c r="O463" s="5" t="s">
        <v>126</v>
      </c>
      <c r="P463" s="5" t="s">
        <v>234</v>
      </c>
      <c r="Q463" s="5" t="s">
        <v>152</v>
      </c>
      <c r="R463" s="5" t="s">
        <v>151</v>
      </c>
      <c r="S463" s="5" t="s">
        <v>82</v>
      </c>
      <c r="T463" s="5" t="s">
        <v>234</v>
      </c>
      <c r="U463" s="5" t="s">
        <v>150</v>
      </c>
      <c r="V463" s="5" t="s">
        <v>85</v>
      </c>
      <c r="W463" s="5" t="s">
        <v>126</v>
      </c>
      <c r="X463" s="5" t="s">
        <v>89</v>
      </c>
      <c r="Y463" s="5" t="n">
        <v>1</v>
      </c>
      <c r="Z463" s="5" t="n">
        <v>0</v>
      </c>
      <c r="AA463" s="5" t="str">
        <f aca="false">IF(Y463&gt;Z463,"Win",IF(Y463&lt;Z463,"Loss","Draw"))</f>
        <v>Win</v>
      </c>
      <c r="AB463" s="5" t="s">
        <v>98</v>
      </c>
      <c r="AC463" s="5" t="s">
        <v>99</v>
      </c>
      <c r="AD463" s="5" t="s">
        <v>1057</v>
      </c>
      <c r="AE463" s="5" t="s">
        <v>1573</v>
      </c>
      <c r="AF463" s="5" t="str">
        <f aca="false">IF(AD463&lt;AE463,AD463,AE463)</f>
        <v>Archer Queen, Bomb Tower, Fire Spirit, Giant Snowball, Goblin Drill, Poison, Ronin, Skeletons</v>
      </c>
      <c r="AG463" s="5" t="str">
        <f aca="false">IF(AD463&lt;AE463,AE463,AD463)</f>
        <v>Baby Dragon, Bomb Tower, Electro Spirit, Lightning, Mighty Miner, Royal Hogs, Skeletons, The Log</v>
      </c>
      <c r="AH463" s="5" t="str">
        <f aca="false">IF(AD463=AF463,AA463,IF(AA463="Win","Loss",IF(AA463="Loss","Win","Draw")))</f>
        <v>Win</v>
      </c>
      <c r="AI463" s="5" t="s">
        <v>297</v>
      </c>
    </row>
    <row r="464" customFormat="false" ht="15" hidden="false" customHeight="true" outlineLevel="0" collapsed="false">
      <c r="A464" s="5" t="s">
        <v>1571</v>
      </c>
      <c r="B464" s="5" t="n">
        <v>2</v>
      </c>
      <c r="C464" s="5" t="s">
        <v>1432</v>
      </c>
      <c r="D464" s="5" t="s">
        <v>1433</v>
      </c>
      <c r="E464" s="5" t="s">
        <v>343</v>
      </c>
      <c r="F464" s="5" t="s">
        <v>344</v>
      </c>
      <c r="G464" s="5" t="s">
        <v>1574</v>
      </c>
      <c r="H464" s="5" t="s">
        <v>81</v>
      </c>
      <c r="I464" s="5" t="s">
        <v>141</v>
      </c>
      <c r="J464" s="5" t="s">
        <v>95</v>
      </c>
      <c r="K464" s="5" t="s">
        <v>107</v>
      </c>
      <c r="L464" s="5" t="s">
        <v>177</v>
      </c>
      <c r="M464" s="5" t="s">
        <v>143</v>
      </c>
      <c r="N464" s="5" t="s">
        <v>150</v>
      </c>
      <c r="O464" s="5" t="s">
        <v>93</v>
      </c>
      <c r="P464" s="5" t="s">
        <v>178</v>
      </c>
      <c r="Q464" s="5" t="s">
        <v>127</v>
      </c>
      <c r="R464" s="5" t="s">
        <v>128</v>
      </c>
      <c r="S464" s="5" t="s">
        <v>129</v>
      </c>
      <c r="T464" s="5" t="s">
        <v>109</v>
      </c>
      <c r="U464" s="5" t="s">
        <v>96</v>
      </c>
      <c r="V464" s="5" t="s">
        <v>257</v>
      </c>
      <c r="W464" s="5" t="s">
        <v>97</v>
      </c>
      <c r="X464" s="5" t="s">
        <v>130</v>
      </c>
      <c r="Y464" s="5" t="n">
        <v>1</v>
      </c>
      <c r="Z464" s="5" t="n">
        <v>0</v>
      </c>
      <c r="AA464" s="5" t="str">
        <f aca="false">IF(Y464&gt;Z464,"Win",IF(Y464&lt;Z464,"Loss","Draw"))</f>
        <v>Win</v>
      </c>
      <c r="AB464" s="5" t="s">
        <v>98</v>
      </c>
      <c r="AC464" s="5" t="s">
        <v>99</v>
      </c>
      <c r="AD464" s="5" t="s">
        <v>180</v>
      </c>
      <c r="AE464" s="5" t="s">
        <v>1575</v>
      </c>
      <c r="AF464" s="5" t="str">
        <f aca="false">IF(AD464&lt;AE464,AD464,AE464)</f>
        <v>Arrows, Battle Ram, Golden Knight, Hunter, Mega Knight, Minions, Ronin, Zap</v>
      </c>
      <c r="AG464" s="5" t="str">
        <f aca="false">IF(AD464&lt;AE464,AE464,AD464)</f>
        <v>Barbarian Barrel, Electro Spirit, Fireball, Goblin Cage, Heal Spirit, Lumberjack, Phoenix, Royal Giant</v>
      </c>
      <c r="AH464" s="5" t="str">
        <f aca="false">IF(AD464=AF464,AA464,IF(AA464="Win","Loss",IF(AA464="Loss","Win","Draw")))</f>
        <v>Loss</v>
      </c>
      <c r="AI464" s="5" t="s">
        <v>297</v>
      </c>
    </row>
    <row r="465" customFormat="false" ht="15" hidden="false" customHeight="true" outlineLevel="0" collapsed="false">
      <c r="A465" s="5" t="s">
        <v>1571</v>
      </c>
      <c r="B465" s="5" t="n">
        <v>3</v>
      </c>
      <c r="C465" s="5" t="s">
        <v>1432</v>
      </c>
      <c r="D465" s="5" t="s">
        <v>1433</v>
      </c>
      <c r="E465" s="5" t="s">
        <v>343</v>
      </c>
      <c r="F465" s="5" t="s">
        <v>344</v>
      </c>
      <c r="G465" s="5" t="s">
        <v>1576</v>
      </c>
      <c r="H465" s="5" t="s">
        <v>81</v>
      </c>
      <c r="I465" s="5" t="s">
        <v>84</v>
      </c>
      <c r="J465" s="5" t="s">
        <v>108</v>
      </c>
      <c r="K465" s="5" t="s">
        <v>82</v>
      </c>
      <c r="L465" s="5" t="s">
        <v>87</v>
      </c>
      <c r="M465" s="5" t="s">
        <v>118</v>
      </c>
      <c r="N465" s="5" t="s">
        <v>89</v>
      </c>
      <c r="O465" s="5" t="s">
        <v>88</v>
      </c>
      <c r="P465" s="5" t="s">
        <v>85</v>
      </c>
      <c r="Q465" s="5" t="s">
        <v>87</v>
      </c>
      <c r="R465" s="5" t="s">
        <v>202</v>
      </c>
      <c r="S465" s="5" t="s">
        <v>201</v>
      </c>
      <c r="T465" s="5" t="s">
        <v>157</v>
      </c>
      <c r="U465" s="5" t="s">
        <v>95</v>
      </c>
      <c r="V465" s="5" t="s">
        <v>241</v>
      </c>
      <c r="W465" s="5" t="s">
        <v>138</v>
      </c>
      <c r="X465" s="5" t="s">
        <v>111</v>
      </c>
      <c r="Y465" s="5" t="n">
        <v>1</v>
      </c>
      <c r="Z465" s="5" t="n">
        <v>0</v>
      </c>
      <c r="AA465" s="5" t="str">
        <f aca="false">IF(Y465&gt;Z465,"Win",IF(Y465&lt;Z465,"Loss","Draw"))</f>
        <v>Win</v>
      </c>
      <c r="AB465" s="5" t="s">
        <v>98</v>
      </c>
      <c r="AC465" s="5" t="s">
        <v>99</v>
      </c>
      <c r="AD465" s="5" t="s">
        <v>1577</v>
      </c>
      <c r="AE465" s="5" t="s">
        <v>1578</v>
      </c>
      <c r="AF465" s="5" t="str">
        <f aca="false">IF(AD465&lt;AE465,AD465,AE465)</f>
        <v>Archers, Berserker, Dark Prince, Ice Spirit, Lightning, Royal Hogs, Tesla, The Log</v>
      </c>
      <c r="AG465" s="5" t="str">
        <f aca="false">IF(AD465&lt;AE465,AE465,AD465)</f>
        <v>Barbarian Barrel, Fire Spirit, Goblin Demolisher, Knight, Magic Archer, Miner, Tesla, Wall Breakers</v>
      </c>
      <c r="AH465" s="5" t="str">
        <f aca="false">IF(AD465=AF465,AA465,IF(AA465="Win","Loss",IF(AA465="Loss","Win","Draw")))</f>
        <v>Win</v>
      </c>
      <c r="AI465" s="5" t="s">
        <v>297</v>
      </c>
    </row>
    <row r="466" customFormat="false" ht="15" hidden="false" customHeight="true" outlineLevel="0" collapsed="false">
      <c r="A466" s="7" t="s">
        <v>1579</v>
      </c>
      <c r="B466" s="7" t="n">
        <v>1</v>
      </c>
      <c r="C466" s="7" t="s">
        <v>1432</v>
      </c>
      <c r="D466" s="7" t="s">
        <v>1433</v>
      </c>
      <c r="E466" s="7" t="s">
        <v>343</v>
      </c>
      <c r="F466" s="7" t="s">
        <v>344</v>
      </c>
      <c r="G466" s="7" t="s">
        <v>1580</v>
      </c>
      <c r="H466" s="7" t="s">
        <v>81</v>
      </c>
      <c r="I466" s="7" t="s">
        <v>201</v>
      </c>
      <c r="J466" s="7" t="s">
        <v>202</v>
      </c>
      <c r="K466" s="7" t="s">
        <v>203</v>
      </c>
      <c r="L466" s="7" t="s">
        <v>208</v>
      </c>
      <c r="M466" s="7" t="s">
        <v>157</v>
      </c>
      <c r="N466" s="7" t="s">
        <v>118</v>
      </c>
      <c r="O466" s="7" t="s">
        <v>204</v>
      </c>
      <c r="P466" s="7" t="s">
        <v>87</v>
      </c>
      <c r="Q466" s="7" t="s">
        <v>137</v>
      </c>
      <c r="R466" s="7" t="s">
        <v>151</v>
      </c>
      <c r="S466" s="7" t="s">
        <v>114</v>
      </c>
      <c r="T466" s="7" t="s">
        <v>138</v>
      </c>
      <c r="U466" s="7" t="s">
        <v>116</v>
      </c>
      <c r="V466" s="7" t="s">
        <v>84</v>
      </c>
      <c r="W466" s="7" t="s">
        <v>119</v>
      </c>
      <c r="X466" s="7" t="s">
        <v>157</v>
      </c>
      <c r="Y466" s="7" t="n">
        <v>1</v>
      </c>
      <c r="Z466" s="7" t="n">
        <v>0</v>
      </c>
      <c r="AA466" s="7" t="str">
        <f aca="false">IF(Y466&gt;Z466,"Win",IF(Y466&lt;Z466,"Loss","Draw"))</f>
        <v>Win</v>
      </c>
      <c r="AB466" s="7" t="s">
        <v>99</v>
      </c>
      <c r="AC466" s="7" t="s">
        <v>99</v>
      </c>
      <c r="AD466" s="7" t="s">
        <v>721</v>
      </c>
      <c r="AE466" s="7" t="s">
        <v>1581</v>
      </c>
      <c r="AF466" s="7" t="str">
        <f aca="false">IF(AD466&lt;AE466,AD466,AE466)</f>
        <v>Archers, Fire Spirit, Giant Snowball, Goblin Demolisher, Goblin Drill, Goblin Hut, Mighty Miner, Poison</v>
      </c>
      <c r="AG466" s="7" t="str">
        <f aca="false">IF(AD466&lt;AE466,AE466,AD466)</f>
        <v>Fire Spirit, Goblin Barrel, Ice Spirit, Magic Archer, Royal Delivery, Tesla, Valkyrie, Wall Breakers</v>
      </c>
      <c r="AH466" s="7" t="str">
        <f aca="false">IF(AD466=AF466,AA466,IF(AA466="Win","Loss",IF(AA466="Loss","Win","Draw")))</f>
        <v>Loss</v>
      </c>
      <c r="AI466" s="7" t="s">
        <v>297</v>
      </c>
    </row>
    <row r="467" customFormat="false" ht="15" hidden="false" customHeight="true" outlineLevel="0" collapsed="false">
      <c r="A467" s="7" t="s">
        <v>1579</v>
      </c>
      <c r="B467" s="7" t="n">
        <v>2</v>
      </c>
      <c r="C467" s="7" t="s">
        <v>1432</v>
      </c>
      <c r="D467" s="7" t="s">
        <v>1433</v>
      </c>
      <c r="E467" s="7" t="s">
        <v>343</v>
      </c>
      <c r="F467" s="7" t="s">
        <v>344</v>
      </c>
      <c r="G467" s="7" t="s">
        <v>1582</v>
      </c>
      <c r="H467" s="7" t="s">
        <v>352</v>
      </c>
      <c r="I467" s="7" t="s">
        <v>152</v>
      </c>
      <c r="J467" s="7" t="s">
        <v>128</v>
      </c>
      <c r="K467" s="7" t="s">
        <v>107</v>
      </c>
      <c r="L467" s="7" t="s">
        <v>306</v>
      </c>
      <c r="M467" s="7" t="s">
        <v>95</v>
      </c>
      <c r="N467" s="7" t="s">
        <v>187</v>
      </c>
      <c r="O467" s="7" t="s">
        <v>85</v>
      </c>
      <c r="P467" s="7" t="s">
        <v>132</v>
      </c>
      <c r="Q467" s="7" t="s">
        <v>185</v>
      </c>
      <c r="R467" s="7" t="s">
        <v>186</v>
      </c>
      <c r="S467" s="7" t="s">
        <v>109</v>
      </c>
      <c r="T467" s="7" t="s">
        <v>117</v>
      </c>
      <c r="U467" s="7" t="s">
        <v>187</v>
      </c>
      <c r="V467" s="7" t="s">
        <v>126</v>
      </c>
      <c r="W467" s="7" t="s">
        <v>111</v>
      </c>
      <c r="X467" s="7" t="s">
        <v>234</v>
      </c>
      <c r="Y467" s="7" t="n">
        <v>1</v>
      </c>
      <c r="Z467" s="7" t="n">
        <v>0</v>
      </c>
      <c r="AA467" s="7" t="str">
        <f aca="false">IF(Y467&gt;Z467,"Win",IF(Y467&lt;Z467,"Loss","Draw"))</f>
        <v>Win</v>
      </c>
      <c r="AB467" s="7" t="s">
        <v>99</v>
      </c>
      <c r="AC467" s="7" t="s">
        <v>99</v>
      </c>
      <c r="AD467" s="7" t="s">
        <v>1070</v>
      </c>
      <c r="AE467" s="7" t="s">
        <v>1583</v>
      </c>
      <c r="AF467" s="7" t="str">
        <f aca="false">IF(AD467&lt;AE467,AD467,AE467)</f>
        <v>Baby Dragon, Barbarian Barrel, Electro Wizard, Goblin Cage, Golden Knight, Golem, Lightning, Tornado</v>
      </c>
      <c r="AG467" s="7" t="str">
        <f aca="false">IF(AD467&lt;AE467,AE467,AD467)</f>
        <v>Balloon, Bomb Tower, Executioner, Giant Skeleton, Miner, Skeletons, Tornado, Zap</v>
      </c>
      <c r="AH467" s="7" t="str">
        <f aca="false">IF(AD467=AF467,AA467,IF(AA467="Win","Loss",IF(AA467="Loss","Win","Draw")))</f>
        <v>Win</v>
      </c>
      <c r="AI467" s="7" t="s">
        <v>297</v>
      </c>
    </row>
    <row r="468" customFormat="false" ht="15" hidden="false" customHeight="true" outlineLevel="0" collapsed="false">
      <c r="A468" s="7" t="s">
        <v>1579</v>
      </c>
      <c r="B468" s="7" t="n">
        <v>3</v>
      </c>
      <c r="C468" s="7" t="s">
        <v>1432</v>
      </c>
      <c r="D468" s="7" t="s">
        <v>1433</v>
      </c>
      <c r="E468" s="7" t="s">
        <v>343</v>
      </c>
      <c r="F468" s="7" t="s">
        <v>344</v>
      </c>
      <c r="G468" s="7" t="s">
        <v>1584</v>
      </c>
      <c r="H468" s="7" t="s">
        <v>352</v>
      </c>
      <c r="I468" s="7" t="s">
        <v>177</v>
      </c>
      <c r="J468" s="7" t="s">
        <v>83</v>
      </c>
      <c r="K468" s="7" t="s">
        <v>219</v>
      </c>
      <c r="L468" s="7" t="s">
        <v>150</v>
      </c>
      <c r="M468" s="7" t="s">
        <v>126</v>
      </c>
      <c r="N468" s="7" t="s">
        <v>93</v>
      </c>
      <c r="O468" s="7" t="s">
        <v>327</v>
      </c>
      <c r="P468" s="7" t="s">
        <v>215</v>
      </c>
      <c r="Q468" s="7" t="s">
        <v>208</v>
      </c>
      <c r="R468" s="7" t="s">
        <v>95</v>
      </c>
      <c r="S468" s="7" t="s">
        <v>152</v>
      </c>
      <c r="T468" s="7" t="s">
        <v>112</v>
      </c>
      <c r="U468" s="7" t="s">
        <v>93</v>
      </c>
      <c r="V468" s="7" t="s">
        <v>110</v>
      </c>
      <c r="W468" s="7" t="s">
        <v>188</v>
      </c>
      <c r="X468" s="7" t="s">
        <v>294</v>
      </c>
      <c r="Y468" s="7" t="n">
        <v>1</v>
      </c>
      <c r="Z468" s="7" t="n">
        <v>0</v>
      </c>
      <c r="AA468" s="7" t="str">
        <f aca="false">IF(Y468&gt;Z468,"Win",IF(Y468&lt;Z468,"Loss","Draw"))</f>
        <v>Win</v>
      </c>
      <c r="AB468" s="7" t="s">
        <v>99</v>
      </c>
      <c r="AC468" s="7" t="s">
        <v>99</v>
      </c>
      <c r="AD468" s="7" t="s">
        <v>1585</v>
      </c>
      <c r="AE468" s="7" t="s">
        <v>1586</v>
      </c>
      <c r="AF468" s="7" t="str">
        <f aca="false">IF(AD468&lt;AE468,AD468,AE468)</f>
        <v>Baby Dragon, Barbarian Barrel, Fireball, Lava Hound, Spirit Empress, Tombstone, Valkyrie, Vines</v>
      </c>
      <c r="AG468" s="7" t="str">
        <f aca="false">IF(AD468&lt;AE468,AE468,AD468)</f>
        <v>Electro Spirit, Fireball, Fisherman, Monk, Rage, Royal Giant, Skeletons, Wizard</v>
      </c>
      <c r="AH468" s="7" t="str">
        <f aca="false">IF(AD468=AF468,AA468,IF(AA468="Win","Loss",IF(AA468="Loss","Win","Draw")))</f>
        <v>Loss</v>
      </c>
      <c r="AI468" s="7" t="s">
        <v>297</v>
      </c>
    </row>
    <row r="469" customFormat="false" ht="15" hidden="false" customHeight="true" outlineLevel="0" collapsed="false">
      <c r="A469" s="7" t="s">
        <v>1587</v>
      </c>
      <c r="B469" s="7" t="n">
        <v>1</v>
      </c>
      <c r="C469" s="7" t="s">
        <v>1432</v>
      </c>
      <c r="D469" s="7" t="s">
        <v>1433</v>
      </c>
      <c r="E469" s="7" t="s">
        <v>343</v>
      </c>
      <c r="F469" s="7" t="s">
        <v>344</v>
      </c>
      <c r="G469" s="7" t="s">
        <v>1588</v>
      </c>
      <c r="H469" s="7" t="s">
        <v>81</v>
      </c>
      <c r="I469" s="7" t="s">
        <v>84</v>
      </c>
      <c r="J469" s="7" t="s">
        <v>158</v>
      </c>
      <c r="K469" s="7" t="s">
        <v>114</v>
      </c>
      <c r="L469" s="7" t="s">
        <v>115</v>
      </c>
      <c r="M469" s="7" t="s">
        <v>447</v>
      </c>
      <c r="N469" s="7" t="s">
        <v>97</v>
      </c>
      <c r="O469" s="7" t="s">
        <v>130</v>
      </c>
      <c r="P469" s="7" t="s">
        <v>96</v>
      </c>
      <c r="Q469" s="7" t="s">
        <v>137</v>
      </c>
      <c r="R469" s="7" t="s">
        <v>202</v>
      </c>
      <c r="S469" s="7" t="s">
        <v>126</v>
      </c>
      <c r="T469" s="7" t="s">
        <v>241</v>
      </c>
      <c r="U469" s="7" t="s">
        <v>89</v>
      </c>
      <c r="V469" s="7" t="s">
        <v>187</v>
      </c>
      <c r="W469" s="7" t="s">
        <v>138</v>
      </c>
      <c r="X469" s="7" t="s">
        <v>234</v>
      </c>
      <c r="Y469" s="7" t="n">
        <v>1</v>
      </c>
      <c r="Z469" s="7" t="n">
        <v>0</v>
      </c>
      <c r="AA469" s="7" t="str">
        <f aca="false">IF(Y469&gt;Z469,"Win",IF(Y469&lt;Z469,"Loss","Draw"))</f>
        <v>Win</v>
      </c>
      <c r="AB469" s="7" t="s">
        <v>99</v>
      </c>
      <c r="AC469" s="7" t="s">
        <v>99</v>
      </c>
      <c r="AD469" s="7" t="s">
        <v>1014</v>
      </c>
      <c r="AE469" s="7" t="s">
        <v>829</v>
      </c>
      <c r="AF469" s="7" t="str">
        <f aca="false">IF(AD469&lt;AE469,AD469,AE469)</f>
        <v>Archers, Arrows, Bowler, Giant, Giant Snowball, Graveyard, Minions, Ronin</v>
      </c>
      <c r="AG469" s="7" t="str">
        <f aca="false">IF(AD469&lt;AE469,AE469,AD469)</f>
        <v>Bomb Tower, Goblin Demolisher, Goblin Drill, Knight, Magic Archer, Skeletons, The Log, Tornado</v>
      </c>
      <c r="AH469" s="7" t="str">
        <f aca="false">IF(AD469=AF469,AA469,IF(AA469="Win","Loss",IF(AA469="Loss","Win","Draw")))</f>
        <v>Win</v>
      </c>
      <c r="AI469" s="7" t="s">
        <v>297</v>
      </c>
    </row>
    <row r="470" customFormat="false" ht="15" hidden="false" customHeight="true" outlineLevel="0" collapsed="false">
      <c r="A470" s="7" t="s">
        <v>1587</v>
      </c>
      <c r="B470" s="7" t="n">
        <v>2</v>
      </c>
      <c r="C470" s="7" t="s">
        <v>1432</v>
      </c>
      <c r="D470" s="7" t="s">
        <v>1433</v>
      </c>
      <c r="E470" s="7" t="s">
        <v>343</v>
      </c>
      <c r="F470" s="7" t="s">
        <v>344</v>
      </c>
      <c r="G470" s="7" t="s">
        <v>1589</v>
      </c>
      <c r="H470" s="7" t="s">
        <v>352</v>
      </c>
      <c r="I470" s="7" t="s">
        <v>201</v>
      </c>
      <c r="J470" s="7" t="s">
        <v>202</v>
      </c>
      <c r="K470" s="7" t="s">
        <v>233</v>
      </c>
      <c r="L470" s="7" t="s">
        <v>111</v>
      </c>
      <c r="M470" s="7" t="s">
        <v>193</v>
      </c>
      <c r="N470" s="7" t="s">
        <v>157</v>
      </c>
      <c r="O470" s="7" t="s">
        <v>204</v>
      </c>
      <c r="P470" s="7" t="s">
        <v>234</v>
      </c>
      <c r="Q470" s="7" t="s">
        <v>84</v>
      </c>
      <c r="R470" s="7" t="s">
        <v>91</v>
      </c>
      <c r="S470" s="7" t="s">
        <v>82</v>
      </c>
      <c r="T470" s="7" t="s">
        <v>119</v>
      </c>
      <c r="U470" s="7" t="s">
        <v>93</v>
      </c>
      <c r="V470" s="7" t="s">
        <v>95</v>
      </c>
      <c r="W470" s="7" t="s">
        <v>97</v>
      </c>
      <c r="X470" s="7" t="s">
        <v>150</v>
      </c>
      <c r="Y470" s="7" t="n">
        <v>1</v>
      </c>
      <c r="Z470" s="7" t="n">
        <v>0</v>
      </c>
      <c r="AA470" s="7" t="str">
        <f aca="false">IF(Y470&gt;Z470,"Win",IF(Y470&lt;Z470,"Loss","Draw"))</f>
        <v>Win</v>
      </c>
      <c r="AB470" s="7" t="s">
        <v>99</v>
      </c>
      <c r="AC470" s="7" t="s">
        <v>99</v>
      </c>
      <c r="AD470" s="7" t="s">
        <v>652</v>
      </c>
      <c r="AE470" s="7" t="s">
        <v>1590</v>
      </c>
      <c r="AF470" s="7" t="str">
        <f aca="false">IF(AD470&lt;AE470,AD470,AE470)</f>
        <v>Archers, Barbarian Barrel, Electro Spirit, Fireball, Goblin Hut, Goblins, Ronin, Royal Hogs</v>
      </c>
      <c r="AG470" s="7" t="str">
        <f aca="false">IF(AD470&lt;AE470,AE470,AD470)</f>
        <v>Bats, Bomb Tower, Fire Spirit, Guards, Magic Archer, Miner, Royal Delivery, Wall Breakers</v>
      </c>
      <c r="AH470" s="7" t="str">
        <f aca="false">IF(AD470=AF470,AA470,IF(AA470="Win","Loss",IF(AA470="Loss","Win","Draw")))</f>
        <v>Loss</v>
      </c>
      <c r="AI470" s="7" t="s">
        <v>297</v>
      </c>
    </row>
    <row r="471" customFormat="false" ht="15" hidden="false" customHeight="true" outlineLevel="0" collapsed="false">
      <c r="A471" s="7" t="s">
        <v>1587</v>
      </c>
      <c r="B471" s="7" t="n">
        <v>3</v>
      </c>
      <c r="C471" s="7" t="s">
        <v>1432</v>
      </c>
      <c r="D471" s="7" t="s">
        <v>1433</v>
      </c>
      <c r="E471" s="7" t="s">
        <v>343</v>
      </c>
      <c r="F471" s="7" t="s">
        <v>344</v>
      </c>
      <c r="G471" s="7" t="s">
        <v>1591</v>
      </c>
      <c r="H471" s="7" t="s">
        <v>352</v>
      </c>
      <c r="I471" s="7" t="s">
        <v>159</v>
      </c>
      <c r="J471" s="7" t="s">
        <v>108</v>
      </c>
      <c r="K471" s="7" t="s">
        <v>203</v>
      </c>
      <c r="L471" s="7" t="s">
        <v>118</v>
      </c>
      <c r="M471" s="7" t="s">
        <v>150</v>
      </c>
      <c r="N471" s="7" t="s">
        <v>88</v>
      </c>
      <c r="O471" s="7" t="s">
        <v>87</v>
      </c>
      <c r="P471" s="7" t="s">
        <v>89</v>
      </c>
      <c r="Q471" s="7" t="s">
        <v>127</v>
      </c>
      <c r="R471" s="7" t="s">
        <v>128</v>
      </c>
      <c r="S471" s="7" t="s">
        <v>129</v>
      </c>
      <c r="T471" s="7" t="s">
        <v>109</v>
      </c>
      <c r="U471" s="7" t="s">
        <v>96</v>
      </c>
      <c r="V471" s="7" t="s">
        <v>132</v>
      </c>
      <c r="W471" s="7" t="s">
        <v>131</v>
      </c>
      <c r="X471" s="7" t="s">
        <v>130</v>
      </c>
      <c r="Y471" s="7" t="n">
        <v>0</v>
      </c>
      <c r="Z471" s="7" t="n">
        <v>1</v>
      </c>
      <c r="AA471" s="7" t="str">
        <f aca="false">IF(Y471&gt;Z471,"Win",IF(Y471&lt;Z471,"Loss","Draw"))</f>
        <v>Loss</v>
      </c>
      <c r="AB471" s="7" t="s">
        <v>99</v>
      </c>
      <c r="AC471" s="7" t="s">
        <v>99</v>
      </c>
      <c r="AD471" s="7" t="s">
        <v>1592</v>
      </c>
      <c r="AE471" s="7" t="s">
        <v>1593</v>
      </c>
      <c r="AF471" s="7" t="str">
        <f aca="false">IF(AD471&lt;AE471,AD471,AE471)</f>
        <v>Arrows, Bandit, Battle Ram, Electro Wizard, Golden Knight, Mega Knight, Minions, Zap</v>
      </c>
      <c r="AG471" s="7" t="str">
        <f aca="false">IF(AD471&lt;AE471,AE471,AD471)</f>
        <v>Berserker, Dark Prince, Dart Goblin, Electro Spirit, Goblin Barrel, Ice Spirit, Tesla, The Log</v>
      </c>
      <c r="AH471" s="7" t="str">
        <f aca="false">IF(AD471=AF471,AA471,IF(AA471="Win","Loss",IF(AA471="Loss","Win","Draw")))</f>
        <v>Win</v>
      </c>
      <c r="AI471" s="7" t="s">
        <v>297</v>
      </c>
    </row>
    <row r="472" customFormat="false" ht="15" hidden="false" customHeight="true" outlineLevel="0" collapsed="false">
      <c r="A472" s="7" t="s">
        <v>1594</v>
      </c>
      <c r="B472" s="7" t="n">
        <v>1</v>
      </c>
      <c r="C472" s="7" t="s">
        <v>1432</v>
      </c>
      <c r="D472" s="7" t="s">
        <v>1433</v>
      </c>
      <c r="E472" s="7" t="s">
        <v>343</v>
      </c>
      <c r="F472" s="7" t="s">
        <v>344</v>
      </c>
      <c r="G472" s="7" t="s">
        <v>1595</v>
      </c>
      <c r="H472" s="7" t="s">
        <v>352</v>
      </c>
      <c r="I472" s="7" t="s">
        <v>407</v>
      </c>
      <c r="J472" s="7" t="s">
        <v>151</v>
      </c>
      <c r="K472" s="7" t="s">
        <v>87</v>
      </c>
      <c r="L472" s="7" t="s">
        <v>165</v>
      </c>
      <c r="M472" s="7" t="s">
        <v>164</v>
      </c>
      <c r="N472" s="7" t="s">
        <v>126</v>
      </c>
      <c r="O472" s="7" t="s">
        <v>150</v>
      </c>
      <c r="P472" s="7" t="s">
        <v>89</v>
      </c>
      <c r="Q472" s="7" t="s">
        <v>107</v>
      </c>
      <c r="R472" s="7" t="s">
        <v>128</v>
      </c>
      <c r="S472" s="7" t="s">
        <v>152</v>
      </c>
      <c r="T472" s="7" t="s">
        <v>307</v>
      </c>
      <c r="U472" s="7" t="s">
        <v>187</v>
      </c>
      <c r="V472" s="7" t="s">
        <v>85</v>
      </c>
      <c r="W472" s="7" t="s">
        <v>306</v>
      </c>
      <c r="X472" s="7" t="s">
        <v>95</v>
      </c>
      <c r="Y472" s="7" t="n">
        <v>1</v>
      </c>
      <c r="Z472" s="7" t="n">
        <v>0</v>
      </c>
      <c r="AA472" s="7" t="str">
        <f aca="false">IF(Y472&gt;Z472,"Win",IF(Y472&lt;Z472,"Loss","Draw"))</f>
        <v>Win</v>
      </c>
      <c r="AB472" s="7" t="s">
        <v>99</v>
      </c>
      <c r="AC472" s="7" t="s">
        <v>99</v>
      </c>
      <c r="AD472" s="7" t="s">
        <v>526</v>
      </c>
      <c r="AE472" s="7" t="s">
        <v>603</v>
      </c>
      <c r="AF472" s="7" t="str">
        <f aca="false">IF(AD472&lt;AE472,AD472,AE472)</f>
        <v>Baby Dragon, Barbarian Barrel, Goblin Cage, Golden Knight, Golem, Ice Wizard, Lightning, Tornado</v>
      </c>
      <c r="AG472" s="7" t="str">
        <f aca="false">IF(AD472&lt;AE472,AE472,AD472)</f>
        <v>Earthquake, Electro Spirit, Firecracker, Hog Rider, Mighty Miner, Skeletons, Tesla, The Log</v>
      </c>
      <c r="AH472" s="7" t="str">
        <f aca="false">IF(AD472=AF472,AA472,IF(AA472="Win","Loss",IF(AA472="Loss","Win","Draw")))</f>
        <v>Loss</v>
      </c>
      <c r="AI472" s="7" t="s">
        <v>297</v>
      </c>
    </row>
    <row r="473" customFormat="false" ht="15" hidden="false" customHeight="true" outlineLevel="0" collapsed="false">
      <c r="A473" s="7" t="s">
        <v>1594</v>
      </c>
      <c r="B473" s="7" t="n">
        <v>2</v>
      </c>
      <c r="C473" s="7" t="s">
        <v>1432</v>
      </c>
      <c r="D473" s="7" t="s">
        <v>1433</v>
      </c>
      <c r="E473" s="7" t="s">
        <v>343</v>
      </c>
      <c r="F473" s="7" t="s">
        <v>344</v>
      </c>
      <c r="G473" s="7" t="s">
        <v>1596</v>
      </c>
      <c r="H473" s="7" t="s">
        <v>81</v>
      </c>
      <c r="I473" s="7" t="s">
        <v>114</v>
      </c>
      <c r="J473" s="7" t="s">
        <v>194</v>
      </c>
      <c r="K473" s="7" t="s">
        <v>137</v>
      </c>
      <c r="L473" s="7" t="s">
        <v>157</v>
      </c>
      <c r="M473" s="7" t="s">
        <v>88</v>
      </c>
      <c r="N473" s="7" t="s">
        <v>97</v>
      </c>
      <c r="O473" s="7" t="s">
        <v>116</v>
      </c>
      <c r="P473" s="7" t="s">
        <v>234</v>
      </c>
      <c r="Q473" s="7" t="s">
        <v>201</v>
      </c>
      <c r="R473" s="7" t="s">
        <v>202</v>
      </c>
      <c r="S473" s="7" t="s">
        <v>203</v>
      </c>
      <c r="T473" s="7" t="s">
        <v>118</v>
      </c>
      <c r="U473" s="7" t="s">
        <v>126</v>
      </c>
      <c r="V473" s="7" t="s">
        <v>97</v>
      </c>
      <c r="W473" s="7" t="s">
        <v>157</v>
      </c>
      <c r="X473" s="7" t="s">
        <v>87</v>
      </c>
      <c r="Y473" s="7" t="n">
        <v>0</v>
      </c>
      <c r="Z473" s="7" t="n">
        <v>1</v>
      </c>
      <c r="AA473" s="7" t="str">
        <f aca="false">IF(Y473&gt;Z473,"Win",IF(Y473&lt;Z473,"Loss","Draw"))</f>
        <v>Loss</v>
      </c>
      <c r="AB473" s="7" t="s">
        <v>99</v>
      </c>
      <c r="AC473" s="7" t="s">
        <v>99</v>
      </c>
      <c r="AD473" s="7" t="s">
        <v>555</v>
      </c>
      <c r="AE473" s="7" t="s">
        <v>1597</v>
      </c>
      <c r="AF473" s="7" t="str">
        <f aca="false">IF(AD473&lt;AE473,AD473,AE473)</f>
        <v>Archer Queen, Berserker, Bomb Tower, Fire Spirit, Giant Snowball, Goblin Drill, Poison, Ronin</v>
      </c>
      <c r="AG473" s="7" t="str">
        <f aca="false">IF(AD473&lt;AE473,AE473,AD473)</f>
        <v>Fire Spirit, Goblin Barrel, Ice Spirit, Magic Archer, Ronin, Skeletons, Tesla, Wall Breakers</v>
      </c>
      <c r="AH473" s="7" t="str">
        <f aca="false">IF(AD473=AF473,AA473,IF(AA473="Win","Loss",IF(AA473="Loss","Win","Draw")))</f>
        <v>Loss</v>
      </c>
      <c r="AI473" s="7" t="s">
        <v>297</v>
      </c>
    </row>
    <row r="474" customFormat="false" ht="15" hidden="false" customHeight="true" outlineLevel="0" collapsed="false">
      <c r="A474" s="7" t="s">
        <v>1594</v>
      </c>
      <c r="B474" s="7" t="n">
        <v>3</v>
      </c>
      <c r="C474" s="7" t="s">
        <v>1432</v>
      </c>
      <c r="D474" s="7" t="s">
        <v>1433</v>
      </c>
      <c r="E474" s="7" t="s">
        <v>343</v>
      </c>
      <c r="F474" s="7" t="s">
        <v>344</v>
      </c>
      <c r="G474" s="7" t="s">
        <v>1598</v>
      </c>
      <c r="H474" s="7" t="s">
        <v>81</v>
      </c>
      <c r="I474" s="7" t="s">
        <v>185</v>
      </c>
      <c r="J474" s="7" t="s">
        <v>186</v>
      </c>
      <c r="K474" s="7" t="s">
        <v>109</v>
      </c>
      <c r="L474" s="7" t="s">
        <v>117</v>
      </c>
      <c r="M474" s="7" t="s">
        <v>187</v>
      </c>
      <c r="N474" s="7" t="s">
        <v>173</v>
      </c>
      <c r="O474" s="7" t="s">
        <v>188</v>
      </c>
      <c r="P474" s="7" t="s">
        <v>111</v>
      </c>
      <c r="Q474" s="7" t="s">
        <v>141</v>
      </c>
      <c r="R474" s="7" t="s">
        <v>108</v>
      </c>
      <c r="S474" s="7" t="s">
        <v>127</v>
      </c>
      <c r="T474" s="7" t="s">
        <v>778</v>
      </c>
      <c r="U474" s="7" t="s">
        <v>89</v>
      </c>
      <c r="V474" s="7" t="s">
        <v>173</v>
      </c>
      <c r="W474" s="7" t="s">
        <v>150</v>
      </c>
      <c r="X474" s="7" t="s">
        <v>257</v>
      </c>
      <c r="Y474" s="7" t="n">
        <v>0</v>
      </c>
      <c r="Z474" s="7" t="n">
        <v>1</v>
      </c>
      <c r="AA474" s="7" t="str">
        <f aca="false">IF(Y474&gt;Z474,"Win",IF(Y474&lt;Z474,"Loss","Draw"))</f>
        <v>Loss</v>
      </c>
      <c r="AB474" s="7" t="s">
        <v>99</v>
      </c>
      <c r="AC474" s="7" t="s">
        <v>99</v>
      </c>
      <c r="AD474" s="7" t="s">
        <v>538</v>
      </c>
      <c r="AE474" s="7" t="s">
        <v>1599</v>
      </c>
      <c r="AF474" s="7" t="str">
        <f aca="false">IF(AD474&lt;AE474,AD474,AE474)</f>
        <v>Balloon, Executioner, Giant Skeleton, Miner, Tombstone, Tornado, Zap, Zappies</v>
      </c>
      <c r="AG474" s="7" t="str">
        <f aca="false">IF(AD474&lt;AE474,AE474,AD474)</f>
        <v>Battle Ram, Dark Prince, Electro Spirit, Hunter, Lumberjack, P.E.K.K.A, The Log, Zappies</v>
      </c>
      <c r="AH474" s="7" t="str">
        <f aca="false">IF(AD474=AF474,AA474,IF(AA474="Win","Loss",IF(AA474="Loss","Win","Draw")))</f>
        <v>Loss</v>
      </c>
      <c r="AI474" s="7" t="s">
        <v>297</v>
      </c>
    </row>
    <row r="475" customFormat="false" ht="15" hidden="false" customHeight="true" outlineLevel="0" collapsed="false">
      <c r="A475" s="7" t="s">
        <v>1600</v>
      </c>
      <c r="B475" s="7" t="n">
        <v>1</v>
      </c>
      <c r="C475" s="7" t="s">
        <v>1432</v>
      </c>
      <c r="D475" s="7" t="s">
        <v>1433</v>
      </c>
      <c r="E475" s="7" t="s">
        <v>343</v>
      </c>
      <c r="F475" s="7" t="s">
        <v>344</v>
      </c>
      <c r="G475" s="7" t="s">
        <v>1601</v>
      </c>
      <c r="H475" s="7" t="s">
        <v>81</v>
      </c>
      <c r="I475" s="7" t="s">
        <v>82</v>
      </c>
      <c r="J475" s="7" t="s">
        <v>151</v>
      </c>
      <c r="K475" s="7" t="s">
        <v>152</v>
      </c>
      <c r="L475" s="7" t="s">
        <v>85</v>
      </c>
      <c r="M475" s="7" t="s">
        <v>126</v>
      </c>
      <c r="N475" s="7" t="s">
        <v>150</v>
      </c>
      <c r="O475" s="7" t="s">
        <v>89</v>
      </c>
      <c r="P475" s="7" t="s">
        <v>153</v>
      </c>
      <c r="Q475" s="7" t="s">
        <v>203</v>
      </c>
      <c r="R475" s="7" t="s">
        <v>91</v>
      </c>
      <c r="S475" s="7" t="s">
        <v>201</v>
      </c>
      <c r="T475" s="7" t="s">
        <v>97</v>
      </c>
      <c r="U475" s="7" t="s">
        <v>157</v>
      </c>
      <c r="V475" s="7" t="s">
        <v>159</v>
      </c>
      <c r="W475" s="7" t="s">
        <v>118</v>
      </c>
      <c r="X475" s="7" t="s">
        <v>87</v>
      </c>
      <c r="Y475" s="7" t="n">
        <v>1</v>
      </c>
      <c r="Z475" s="7" t="n">
        <v>0</v>
      </c>
      <c r="AA475" s="7" t="str">
        <f aca="false">IF(Y475&gt;Z475,"Win",IF(Y475&lt;Z475,"Loss","Draw"))</f>
        <v>Win</v>
      </c>
      <c r="AB475" s="7" t="s">
        <v>99</v>
      </c>
      <c r="AC475" s="7" t="s">
        <v>99</v>
      </c>
      <c r="AD475" s="7" t="s">
        <v>155</v>
      </c>
      <c r="AE475" s="7" t="s">
        <v>891</v>
      </c>
      <c r="AF475" s="7" t="str">
        <f aca="false">IF(AD475&lt;AE475,AD475,AE475)</f>
        <v>Baby Dragon, Cannon, Electro Spirit, Lightning, Mighty Miner, Royal Hogs, Skeletons, The Log</v>
      </c>
      <c r="AG475" s="7" t="str">
        <f aca="false">IF(AD475&lt;AE475,AE475,AD475)</f>
        <v>Dart Goblin, Fire Spirit, Goblin Barrel, Goblins, Ice Spirit, Ronin, Tesla, Wall Breakers</v>
      </c>
      <c r="AH475" s="7" t="str">
        <f aca="false">IF(AD475=AF475,AA475,IF(AA475="Win","Loss",IF(AA475="Loss","Win","Draw")))</f>
        <v>Win</v>
      </c>
      <c r="AI475" s="7" t="s">
        <v>297</v>
      </c>
    </row>
    <row r="476" customFormat="false" ht="15" hidden="false" customHeight="true" outlineLevel="0" collapsed="false">
      <c r="A476" s="7" t="s">
        <v>1600</v>
      </c>
      <c r="B476" s="7" t="n">
        <v>2</v>
      </c>
      <c r="C476" s="7" t="s">
        <v>1432</v>
      </c>
      <c r="D476" s="7" t="s">
        <v>1433</v>
      </c>
      <c r="E476" s="7" t="s">
        <v>343</v>
      </c>
      <c r="F476" s="7" t="s">
        <v>344</v>
      </c>
      <c r="G476" s="7" t="s">
        <v>1602</v>
      </c>
      <c r="H476" s="7" t="s">
        <v>81</v>
      </c>
      <c r="I476" s="7" t="s">
        <v>114</v>
      </c>
      <c r="J476" s="7" t="s">
        <v>91</v>
      </c>
      <c r="K476" s="7" t="s">
        <v>137</v>
      </c>
      <c r="L476" s="7" t="s">
        <v>87</v>
      </c>
      <c r="M476" s="7" t="s">
        <v>97</v>
      </c>
      <c r="N476" s="7" t="s">
        <v>242</v>
      </c>
      <c r="O476" s="7" t="s">
        <v>157</v>
      </c>
      <c r="P476" s="7" t="s">
        <v>116</v>
      </c>
      <c r="Q476" s="7" t="s">
        <v>84</v>
      </c>
      <c r="R476" s="7" t="s">
        <v>123</v>
      </c>
      <c r="S476" s="7" t="s">
        <v>153</v>
      </c>
      <c r="T476" s="7" t="s">
        <v>150</v>
      </c>
      <c r="U476" s="7" t="s">
        <v>193</v>
      </c>
      <c r="V476" s="7" t="s">
        <v>89</v>
      </c>
      <c r="W476" s="7" t="s">
        <v>165</v>
      </c>
      <c r="X476" s="7" t="s">
        <v>164</v>
      </c>
      <c r="Y476" s="7" t="n">
        <v>1</v>
      </c>
      <c r="Z476" s="7" t="n">
        <v>0</v>
      </c>
      <c r="AA476" s="7" t="str">
        <f aca="false">IF(Y476&gt;Z476,"Win",IF(Y476&lt;Z476,"Loss","Draw"))</f>
        <v>Win</v>
      </c>
      <c r="AB476" s="7" t="s">
        <v>99</v>
      </c>
      <c r="AC476" s="7" t="s">
        <v>99</v>
      </c>
      <c r="AD476" s="7" t="s">
        <v>321</v>
      </c>
      <c r="AE476" s="7" t="s">
        <v>1603</v>
      </c>
      <c r="AF476" s="7" t="str">
        <f aca="false">IF(AD476&lt;AE476,AD476,AE476)</f>
        <v>Archers, Cannon, Earthquake, Electro Spirit, Goblinstein, Guards, Hog Rider, The Log</v>
      </c>
      <c r="AG476" s="7" t="str">
        <f aca="false">IF(AD476&lt;AE476,AE476,AD476)</f>
        <v>Bomber, Fire Spirit, Giant Snowball, Goblin Drill, Goblins, Poison, Ronin, Tesla</v>
      </c>
      <c r="AH476" s="7" t="str">
        <f aca="false">IF(AD476=AF476,AA476,IF(AA476="Win","Loss",IF(AA476="Loss","Win","Draw")))</f>
        <v>Loss</v>
      </c>
      <c r="AI476" s="7" t="s">
        <v>297</v>
      </c>
    </row>
    <row r="477" customFormat="false" ht="15" hidden="false" customHeight="true" outlineLevel="0" collapsed="false">
      <c r="A477" s="7" t="s">
        <v>1600</v>
      </c>
      <c r="B477" s="7" t="n">
        <v>3</v>
      </c>
      <c r="C477" s="7" t="s">
        <v>1432</v>
      </c>
      <c r="D477" s="7" t="s">
        <v>1433</v>
      </c>
      <c r="E477" s="7" t="s">
        <v>343</v>
      </c>
      <c r="F477" s="7" t="s">
        <v>344</v>
      </c>
      <c r="G477" s="7" t="s">
        <v>1604</v>
      </c>
      <c r="H477" s="7" t="s">
        <v>81</v>
      </c>
      <c r="I477" s="7" t="s">
        <v>90</v>
      </c>
      <c r="J477" s="7" t="s">
        <v>108</v>
      </c>
      <c r="K477" s="7" t="s">
        <v>92</v>
      </c>
      <c r="L477" s="7" t="s">
        <v>95</v>
      </c>
      <c r="M477" s="7" t="s">
        <v>94</v>
      </c>
      <c r="N477" s="7" t="s">
        <v>93</v>
      </c>
      <c r="O477" s="7" t="s">
        <v>159</v>
      </c>
      <c r="P477" s="7" t="s">
        <v>96</v>
      </c>
      <c r="Q477" s="7" t="s">
        <v>127</v>
      </c>
      <c r="R477" s="7" t="s">
        <v>219</v>
      </c>
      <c r="S477" s="7" t="s">
        <v>124</v>
      </c>
      <c r="T477" s="7" t="s">
        <v>117</v>
      </c>
      <c r="U477" s="7" t="s">
        <v>323</v>
      </c>
      <c r="V477" s="7" t="s">
        <v>294</v>
      </c>
      <c r="W477" s="7" t="s">
        <v>173</v>
      </c>
      <c r="X477" s="7" t="s">
        <v>95</v>
      </c>
      <c r="Y477" s="7" t="n">
        <v>0</v>
      </c>
      <c r="Z477" s="7" t="n">
        <v>1</v>
      </c>
      <c r="AA477" s="7" t="str">
        <f aca="false">IF(Y477&gt;Z477,"Win",IF(Y477&lt;Z477,"Loss","Draw"))</f>
        <v>Loss</v>
      </c>
      <c r="AB477" s="7" t="s">
        <v>99</v>
      </c>
      <c r="AC477" s="7" t="s">
        <v>99</v>
      </c>
      <c r="AD477" s="7" t="s">
        <v>1605</v>
      </c>
      <c r="AE477" s="7" t="s">
        <v>1606</v>
      </c>
      <c r="AF477" s="7" t="str">
        <f aca="false">IF(AD477&lt;AE477,AD477,AE477)</f>
        <v>Barbarian Barrel, Battle Ram, Giant Skeleton, Mini P.E.K.K.A, Royal Ghost, Vines, Wizard, Zappies</v>
      </c>
      <c r="AG477" s="7" t="str">
        <f aca="false">IF(AD477&lt;AE477,AE477,AD477)</f>
        <v>Barbarian Barrel, Dark Prince, Dart Goblin, Fireball, Minions, Mortar, Rascals, Skeleton Barrel</v>
      </c>
      <c r="AH477" s="7" t="str">
        <f aca="false">IF(AD477=AF477,AA477,IF(AA477="Win","Loss",IF(AA477="Loss","Win","Draw")))</f>
        <v>Win</v>
      </c>
      <c r="AI477" s="7" t="s">
        <v>297</v>
      </c>
    </row>
    <row r="478" customFormat="false" ht="15" hidden="false" customHeight="true" outlineLevel="0" collapsed="false">
      <c r="A478" s="5" t="s">
        <v>1607</v>
      </c>
      <c r="B478" s="5" t="n">
        <v>1</v>
      </c>
      <c r="C478" s="5" t="s">
        <v>1432</v>
      </c>
      <c r="D478" s="5" t="s">
        <v>1433</v>
      </c>
      <c r="E478" s="5" t="s">
        <v>1010</v>
      </c>
      <c r="F478" s="5" t="s">
        <v>1011</v>
      </c>
      <c r="G478" s="5" t="s">
        <v>1608</v>
      </c>
      <c r="H478" s="5" t="s">
        <v>81</v>
      </c>
      <c r="I478" s="5" t="s">
        <v>84</v>
      </c>
      <c r="J478" s="5" t="s">
        <v>158</v>
      </c>
      <c r="K478" s="5" t="s">
        <v>114</v>
      </c>
      <c r="L478" s="5" t="s">
        <v>115</v>
      </c>
      <c r="M478" s="5" t="s">
        <v>447</v>
      </c>
      <c r="N478" s="5" t="s">
        <v>97</v>
      </c>
      <c r="O478" s="5" t="s">
        <v>130</v>
      </c>
      <c r="P478" s="5" t="s">
        <v>96</v>
      </c>
      <c r="Q478" s="5" t="s">
        <v>152</v>
      </c>
      <c r="R478" s="5" t="s">
        <v>128</v>
      </c>
      <c r="S478" s="5" t="s">
        <v>107</v>
      </c>
      <c r="T478" s="5" t="s">
        <v>95</v>
      </c>
      <c r="U478" s="5" t="s">
        <v>306</v>
      </c>
      <c r="V478" s="5" t="s">
        <v>307</v>
      </c>
      <c r="W478" s="5" t="s">
        <v>85</v>
      </c>
      <c r="X478" s="5" t="s">
        <v>187</v>
      </c>
      <c r="Y478" s="5" t="n">
        <v>3</v>
      </c>
      <c r="Z478" s="5" t="n">
        <v>1</v>
      </c>
      <c r="AA478" s="5" t="str">
        <f aca="false">IF(Y478&gt;Z478,"Win",IF(Y478&lt;Z478,"Loss","Draw"))</f>
        <v>Win</v>
      </c>
      <c r="AB478" s="5" t="s">
        <v>98</v>
      </c>
      <c r="AC478" s="5" t="s">
        <v>99</v>
      </c>
      <c r="AD478" s="5" t="s">
        <v>1014</v>
      </c>
      <c r="AE478" s="5" t="s">
        <v>603</v>
      </c>
      <c r="AF478" s="5" t="str">
        <f aca="false">IF(AD478&lt;AE478,AD478,AE478)</f>
        <v>Archers, Arrows, Bowler, Giant, Giant Snowball, Graveyard, Minions, Ronin</v>
      </c>
      <c r="AG478" s="5" t="str">
        <f aca="false">IF(AD478&lt;AE478,AE478,AD478)</f>
        <v>Baby Dragon, Barbarian Barrel, Goblin Cage, Golden Knight, Golem, Ice Wizard, Lightning, Tornado</v>
      </c>
      <c r="AH478" s="5" t="str">
        <f aca="false">IF(AD478=AF478,AA478,IF(AA478="Win","Loss",IF(AA478="Loss","Win","Draw")))</f>
        <v>Win</v>
      </c>
      <c r="AI478" s="5" t="s">
        <v>297</v>
      </c>
    </row>
    <row r="479" customFormat="false" ht="15" hidden="false" customHeight="true" outlineLevel="0" collapsed="false">
      <c r="A479" s="5" t="s">
        <v>1607</v>
      </c>
      <c r="B479" s="5" t="n">
        <v>2</v>
      </c>
      <c r="C479" s="5" t="s">
        <v>1432</v>
      </c>
      <c r="D479" s="5" t="s">
        <v>1433</v>
      </c>
      <c r="E479" s="5" t="s">
        <v>1010</v>
      </c>
      <c r="F479" s="5" t="s">
        <v>1011</v>
      </c>
      <c r="G479" s="5" t="s">
        <v>1609</v>
      </c>
      <c r="H479" s="5" t="s">
        <v>81</v>
      </c>
      <c r="I479" s="5" t="s">
        <v>152</v>
      </c>
      <c r="J479" s="5" t="s">
        <v>128</v>
      </c>
      <c r="K479" s="5" t="s">
        <v>107</v>
      </c>
      <c r="L479" s="5" t="s">
        <v>85</v>
      </c>
      <c r="M479" s="5" t="s">
        <v>306</v>
      </c>
      <c r="N479" s="5" t="s">
        <v>187</v>
      </c>
      <c r="O479" s="5" t="s">
        <v>132</v>
      </c>
      <c r="P479" s="5" t="s">
        <v>95</v>
      </c>
      <c r="Q479" s="5" t="s">
        <v>233</v>
      </c>
      <c r="R479" s="5" t="s">
        <v>202</v>
      </c>
      <c r="S479" s="5" t="s">
        <v>201</v>
      </c>
      <c r="T479" s="5" t="s">
        <v>88</v>
      </c>
      <c r="U479" s="5" t="s">
        <v>234</v>
      </c>
      <c r="V479" s="5" t="s">
        <v>157</v>
      </c>
      <c r="W479" s="5" t="s">
        <v>111</v>
      </c>
      <c r="X479" s="5" t="s">
        <v>204</v>
      </c>
      <c r="Y479" s="5" t="n">
        <v>0</v>
      </c>
      <c r="Z479" s="5" t="n">
        <v>1</v>
      </c>
      <c r="AA479" s="5" t="str">
        <f aca="false">IF(Y479&gt;Z479,"Win",IF(Y479&lt;Z479,"Loss","Draw"))</f>
        <v>Loss</v>
      </c>
      <c r="AB479" s="5" t="s">
        <v>98</v>
      </c>
      <c r="AC479" s="5" t="s">
        <v>99</v>
      </c>
      <c r="AD479" s="5" t="s">
        <v>1070</v>
      </c>
      <c r="AE479" s="5" t="s">
        <v>380</v>
      </c>
      <c r="AF479" s="5" t="str">
        <f aca="false">IF(AD479&lt;AE479,AD479,AE479)</f>
        <v>Baby Dragon, Barbarian Barrel, Electro Wizard, Goblin Cage, Golden Knight, Golem, Lightning, Tornado</v>
      </c>
      <c r="AG479" s="5" t="str">
        <f aca="false">IF(AD479&lt;AE479,AE479,AD479)</f>
        <v>Bats, Berserker, Bomb Tower, Fire Spirit, Magic Archer, Miner, Royal Delivery, Wall Breakers</v>
      </c>
      <c r="AH479" s="5" t="str">
        <f aca="false">IF(AD479=AF479,AA479,IF(AA479="Win","Loss",IF(AA479="Loss","Win","Draw")))</f>
        <v>Loss</v>
      </c>
      <c r="AI479" s="5" t="s">
        <v>297</v>
      </c>
    </row>
    <row r="480" customFormat="false" ht="15" hidden="false" customHeight="true" outlineLevel="0" collapsed="false">
      <c r="A480" s="5" t="s">
        <v>1607</v>
      </c>
      <c r="B480" s="5" t="n">
        <v>3</v>
      </c>
      <c r="C480" s="5" t="s">
        <v>1432</v>
      </c>
      <c r="D480" s="5" t="s">
        <v>1433</v>
      </c>
      <c r="E480" s="5" t="s">
        <v>1010</v>
      </c>
      <c r="F480" s="5" t="s">
        <v>1011</v>
      </c>
      <c r="G480" s="5" t="s">
        <v>1610</v>
      </c>
      <c r="H480" s="5" t="s">
        <v>163</v>
      </c>
      <c r="I480" s="5" t="s">
        <v>177</v>
      </c>
      <c r="J480" s="5" t="s">
        <v>83</v>
      </c>
      <c r="K480" s="5" t="s">
        <v>124</v>
      </c>
      <c r="L480" s="5" t="s">
        <v>215</v>
      </c>
      <c r="M480" s="5" t="s">
        <v>257</v>
      </c>
      <c r="N480" s="5" t="s">
        <v>150</v>
      </c>
      <c r="O480" s="5" t="s">
        <v>89</v>
      </c>
      <c r="P480" s="5" t="s">
        <v>93</v>
      </c>
      <c r="Q480" s="5" t="s">
        <v>124</v>
      </c>
      <c r="R480" s="5" t="s">
        <v>83</v>
      </c>
      <c r="S480" s="5" t="s">
        <v>177</v>
      </c>
      <c r="T480" s="5" t="s">
        <v>93</v>
      </c>
      <c r="U480" s="5" t="s">
        <v>215</v>
      </c>
      <c r="V480" s="5" t="s">
        <v>150</v>
      </c>
      <c r="W480" s="5" t="s">
        <v>257</v>
      </c>
      <c r="X480" s="5" t="s">
        <v>89</v>
      </c>
      <c r="Y480" s="5" t="n">
        <v>0</v>
      </c>
      <c r="Z480" s="5" t="n">
        <v>1</v>
      </c>
      <c r="AA480" s="5" t="str">
        <f aca="false">IF(Y480&gt;Z480,"Win",IF(Y480&lt;Z480,"Loss","Draw"))</f>
        <v>Loss</v>
      </c>
      <c r="AB480" s="5" t="s">
        <v>98</v>
      </c>
      <c r="AC480" s="5" t="s">
        <v>99</v>
      </c>
      <c r="AD480" s="5" t="s">
        <v>1611</v>
      </c>
      <c r="AE480" s="5" t="s">
        <v>1611</v>
      </c>
      <c r="AF480" s="5" t="str">
        <f aca="false">IF(AD480&lt;AE480,AD480,AE480)</f>
        <v>Electro Spirit, Fireball, Fisherman, Hunter, Monk, Royal Ghost, Royal Giant, The Log</v>
      </c>
      <c r="AG480" s="5" t="str">
        <f aca="false">IF(AD480&lt;AE480,AE480,AD480)</f>
        <v>Electro Spirit, Fireball, Fisherman, Hunter, Monk, Royal Ghost, Royal Giant, The Log</v>
      </c>
      <c r="AH480" s="5" t="str">
        <f aca="false">IF(AD480=AF480,AA480,IF(AA480="Win","Loss",IF(AA480="Loss","Win","Draw")))</f>
        <v>Loss</v>
      </c>
      <c r="AI480" s="5" t="s">
        <v>297</v>
      </c>
    </row>
    <row r="481" customFormat="false" ht="15" hidden="false" customHeight="true" outlineLevel="0" collapsed="false">
      <c r="A481" s="7" t="s">
        <v>1612</v>
      </c>
      <c r="B481" s="7" t="n">
        <v>1</v>
      </c>
      <c r="C481" s="7" t="s">
        <v>1432</v>
      </c>
      <c r="D481" s="7" t="s">
        <v>1433</v>
      </c>
      <c r="E481" s="7" t="s">
        <v>1010</v>
      </c>
      <c r="F481" s="7" t="s">
        <v>1011</v>
      </c>
      <c r="G481" s="7" t="s">
        <v>1613</v>
      </c>
      <c r="H481" s="7" t="s">
        <v>81</v>
      </c>
      <c r="I481" s="7" t="s">
        <v>233</v>
      </c>
      <c r="J481" s="7" t="s">
        <v>202</v>
      </c>
      <c r="K481" s="7" t="s">
        <v>201</v>
      </c>
      <c r="L481" s="7" t="s">
        <v>88</v>
      </c>
      <c r="M481" s="7" t="s">
        <v>157</v>
      </c>
      <c r="N481" s="7" t="s">
        <v>234</v>
      </c>
      <c r="O481" s="7" t="s">
        <v>111</v>
      </c>
      <c r="P481" s="7" t="s">
        <v>204</v>
      </c>
      <c r="Q481" s="7" t="s">
        <v>152</v>
      </c>
      <c r="R481" s="7" t="s">
        <v>151</v>
      </c>
      <c r="S481" s="7" t="s">
        <v>82</v>
      </c>
      <c r="T481" s="7" t="s">
        <v>153</v>
      </c>
      <c r="U481" s="7" t="s">
        <v>150</v>
      </c>
      <c r="V481" s="7" t="s">
        <v>85</v>
      </c>
      <c r="W481" s="7" t="s">
        <v>126</v>
      </c>
      <c r="X481" s="7" t="s">
        <v>89</v>
      </c>
      <c r="Y481" s="7" t="n">
        <v>0</v>
      </c>
      <c r="Z481" s="7" t="n">
        <v>1</v>
      </c>
      <c r="AA481" s="7" t="str">
        <f aca="false">IF(Y481&gt;Z481,"Win",IF(Y481&lt;Z481,"Loss","Draw"))</f>
        <v>Loss</v>
      </c>
      <c r="AB481" s="7" t="s">
        <v>99</v>
      </c>
      <c r="AC481" s="7" t="s">
        <v>99</v>
      </c>
      <c r="AD481" s="7" t="s">
        <v>380</v>
      </c>
      <c r="AE481" s="7" t="s">
        <v>155</v>
      </c>
      <c r="AF481" s="7" t="str">
        <f aca="false">IF(AD481&lt;AE481,AD481,AE481)</f>
        <v>Baby Dragon, Cannon, Electro Spirit, Lightning, Mighty Miner, Royal Hogs, Skeletons, The Log</v>
      </c>
      <c r="AG481" s="7" t="str">
        <f aca="false">IF(AD481&lt;AE481,AE481,AD481)</f>
        <v>Bats, Berserker, Bomb Tower, Fire Spirit, Magic Archer, Miner, Royal Delivery, Wall Breakers</v>
      </c>
      <c r="AH481" s="7" t="str">
        <f aca="false">IF(AD481=AF481,AA481,IF(AA481="Win","Loss",IF(AA481="Loss","Win","Draw")))</f>
        <v>Win</v>
      </c>
      <c r="AI481" s="7" t="s">
        <v>297</v>
      </c>
    </row>
    <row r="482" customFormat="false" ht="15" hidden="false" customHeight="true" outlineLevel="0" collapsed="false">
      <c r="A482" s="7" t="s">
        <v>1612</v>
      </c>
      <c r="B482" s="7" t="n">
        <v>2</v>
      </c>
      <c r="C482" s="7" t="s">
        <v>1432</v>
      </c>
      <c r="D482" s="7" t="s">
        <v>1433</v>
      </c>
      <c r="E482" s="7" t="s">
        <v>1010</v>
      </c>
      <c r="F482" s="7" t="s">
        <v>1011</v>
      </c>
      <c r="G482" s="7" t="s">
        <v>1614</v>
      </c>
      <c r="H482" s="7" t="s">
        <v>81</v>
      </c>
      <c r="I482" s="7" t="s">
        <v>141</v>
      </c>
      <c r="J482" s="7" t="s">
        <v>95</v>
      </c>
      <c r="K482" s="7" t="s">
        <v>107</v>
      </c>
      <c r="L482" s="7" t="s">
        <v>177</v>
      </c>
      <c r="M482" s="7" t="s">
        <v>150</v>
      </c>
      <c r="N482" s="7" t="s">
        <v>143</v>
      </c>
      <c r="O482" s="7" t="s">
        <v>93</v>
      </c>
      <c r="P482" s="7" t="s">
        <v>178</v>
      </c>
      <c r="Q482" s="7" t="s">
        <v>208</v>
      </c>
      <c r="R482" s="7" t="s">
        <v>188</v>
      </c>
      <c r="S482" s="7" t="s">
        <v>109</v>
      </c>
      <c r="T482" s="7" t="s">
        <v>88</v>
      </c>
      <c r="U482" s="7" t="s">
        <v>93</v>
      </c>
      <c r="V482" s="7" t="s">
        <v>110</v>
      </c>
      <c r="W482" s="7" t="s">
        <v>86</v>
      </c>
      <c r="X482" s="7" t="s">
        <v>112</v>
      </c>
      <c r="Y482" s="7" t="n">
        <v>1</v>
      </c>
      <c r="Z482" s="7" t="n">
        <v>0</v>
      </c>
      <c r="AA482" s="7" t="str">
        <f aca="false">IF(Y482&gt;Z482,"Win",IF(Y482&lt;Z482,"Loss","Draw"))</f>
        <v>Win</v>
      </c>
      <c r="AB482" s="7" t="s">
        <v>99</v>
      </c>
      <c r="AC482" s="7" t="s">
        <v>99</v>
      </c>
      <c r="AD482" s="7" t="s">
        <v>180</v>
      </c>
      <c r="AE482" s="7" t="s">
        <v>368</v>
      </c>
      <c r="AF482" s="7" t="str">
        <f aca="false">IF(AD482&lt;AE482,AD482,AE482)</f>
        <v>Barbarian Barrel, Electro Spirit, Fireball, Goblin Cage, Heal Spirit, Lumberjack, Phoenix, Royal Giant</v>
      </c>
      <c r="AG482" s="7" t="str">
        <f aca="false">IF(AD482&lt;AE482,AE482,AD482)</f>
        <v>Berserker, Fireball, Lava Hound, Skeleton Dragons, Spirit Empress, Tombstone, Valkyrie, Zap</v>
      </c>
      <c r="AH482" s="7" t="str">
        <f aca="false">IF(AD482=AF482,AA482,IF(AA482="Win","Loss",IF(AA482="Loss","Win","Draw")))</f>
        <v>Win</v>
      </c>
      <c r="AI482" s="7" t="s">
        <v>297</v>
      </c>
    </row>
    <row r="483" customFormat="false" ht="15" hidden="false" customHeight="true" outlineLevel="0" collapsed="false">
      <c r="A483" s="7" t="s">
        <v>1612</v>
      </c>
      <c r="B483" s="7" t="n">
        <v>3</v>
      </c>
      <c r="C483" s="7" t="s">
        <v>1432</v>
      </c>
      <c r="D483" s="7" t="s">
        <v>1433</v>
      </c>
      <c r="E483" s="7" t="s">
        <v>1010</v>
      </c>
      <c r="F483" s="7" t="s">
        <v>1011</v>
      </c>
      <c r="G483" s="7" t="s">
        <v>1615</v>
      </c>
      <c r="H483" s="7" t="s">
        <v>163</v>
      </c>
      <c r="I483" s="7" t="s">
        <v>129</v>
      </c>
      <c r="J483" s="7" t="s">
        <v>128</v>
      </c>
      <c r="K483" s="7" t="s">
        <v>127</v>
      </c>
      <c r="L483" s="7" t="s">
        <v>86</v>
      </c>
      <c r="M483" s="7" t="s">
        <v>133</v>
      </c>
      <c r="N483" s="7" t="s">
        <v>130</v>
      </c>
      <c r="O483" s="7" t="s">
        <v>97</v>
      </c>
      <c r="P483" s="7" t="s">
        <v>124</v>
      </c>
      <c r="Q483" s="7" t="s">
        <v>114</v>
      </c>
      <c r="R483" s="7" t="s">
        <v>128</v>
      </c>
      <c r="S483" s="7" t="s">
        <v>137</v>
      </c>
      <c r="T483" s="7" t="s">
        <v>116</v>
      </c>
      <c r="U483" s="7" t="s">
        <v>157</v>
      </c>
      <c r="V483" s="7" t="s">
        <v>95</v>
      </c>
      <c r="W483" s="7" t="s">
        <v>87</v>
      </c>
      <c r="X483" s="7" t="s">
        <v>242</v>
      </c>
      <c r="Y483" s="7" t="n">
        <v>1</v>
      </c>
      <c r="Z483" s="7" t="n">
        <v>0</v>
      </c>
      <c r="AA483" s="7" t="str">
        <f aca="false">IF(Y483&gt;Z483,"Win",IF(Y483&lt;Z483,"Loss","Draw"))</f>
        <v>Win</v>
      </c>
      <c r="AB483" s="7" t="s">
        <v>99</v>
      </c>
      <c r="AC483" s="7" t="s">
        <v>99</v>
      </c>
      <c r="AD483" s="7" t="s">
        <v>1616</v>
      </c>
      <c r="AE483" s="7" t="s">
        <v>1617</v>
      </c>
      <c r="AF483" s="7" t="str">
        <f aca="false">IF(AD483&lt;AE483,AD483,AE483)</f>
        <v>Arrows, Battle Ram, Golden Knight, Mega Knight, Mother Witch, Ronin, Royal Ghost, Skeleton Dragons</v>
      </c>
      <c r="AG483" s="7" t="str">
        <f aca="false">IF(AD483&lt;AE483,AE483,AD483)</f>
        <v>Barbarian Barrel, Bomber, Fire Spirit, Giant Snowball, Goblin Drill, Golden Knight, Poison, Tesla</v>
      </c>
      <c r="AH483" s="7" t="str">
        <f aca="false">IF(AD483=AF483,AA483,IF(AA483="Win","Loss",IF(AA483="Loss","Win","Draw")))</f>
        <v>Win</v>
      </c>
      <c r="AI483" s="7" t="s">
        <v>297</v>
      </c>
    </row>
    <row r="484" customFormat="false" ht="15" hidden="false" customHeight="true" outlineLevel="0" collapsed="false">
      <c r="A484" s="7" t="s">
        <v>1618</v>
      </c>
      <c r="B484" s="7" t="n">
        <v>1</v>
      </c>
      <c r="C484" s="7" t="s">
        <v>1432</v>
      </c>
      <c r="D484" s="7" t="s">
        <v>1433</v>
      </c>
      <c r="E484" s="7" t="s">
        <v>1010</v>
      </c>
      <c r="F484" s="7" t="s">
        <v>1011</v>
      </c>
      <c r="G484" s="7" t="s">
        <v>1619</v>
      </c>
      <c r="H484" s="7" t="s">
        <v>163</v>
      </c>
      <c r="I484" s="7" t="s">
        <v>208</v>
      </c>
      <c r="J484" s="7" t="s">
        <v>188</v>
      </c>
      <c r="K484" s="7" t="s">
        <v>109</v>
      </c>
      <c r="L484" s="7" t="s">
        <v>110</v>
      </c>
      <c r="M484" s="7" t="s">
        <v>112</v>
      </c>
      <c r="N484" s="7" t="s">
        <v>88</v>
      </c>
      <c r="O484" s="7" t="s">
        <v>93</v>
      </c>
      <c r="P484" s="7" t="s">
        <v>86</v>
      </c>
      <c r="Q484" s="7" t="s">
        <v>152</v>
      </c>
      <c r="R484" s="7" t="s">
        <v>128</v>
      </c>
      <c r="S484" s="7" t="s">
        <v>107</v>
      </c>
      <c r="T484" s="7" t="s">
        <v>95</v>
      </c>
      <c r="U484" s="7" t="s">
        <v>306</v>
      </c>
      <c r="V484" s="7" t="s">
        <v>307</v>
      </c>
      <c r="W484" s="7" t="s">
        <v>85</v>
      </c>
      <c r="X484" s="7" t="s">
        <v>187</v>
      </c>
      <c r="Y484" s="7" t="n">
        <v>1</v>
      </c>
      <c r="Z484" s="7" t="n">
        <v>0</v>
      </c>
      <c r="AA484" s="7" t="str">
        <f aca="false">IF(Y484&gt;Z484,"Win",IF(Y484&lt;Z484,"Loss","Draw"))</f>
        <v>Win</v>
      </c>
      <c r="AB484" s="7" t="s">
        <v>99</v>
      </c>
      <c r="AC484" s="7" t="s">
        <v>99</v>
      </c>
      <c r="AD484" s="7" t="s">
        <v>368</v>
      </c>
      <c r="AE484" s="7" t="s">
        <v>603</v>
      </c>
      <c r="AF484" s="7" t="str">
        <f aca="false">IF(AD484&lt;AE484,AD484,AE484)</f>
        <v>Baby Dragon, Barbarian Barrel, Goblin Cage, Golden Knight, Golem, Ice Wizard, Lightning, Tornado</v>
      </c>
      <c r="AG484" s="7" t="str">
        <f aca="false">IF(AD484&lt;AE484,AE484,AD484)</f>
        <v>Berserker, Fireball, Lava Hound, Skeleton Dragons, Spirit Empress, Tombstone, Valkyrie, Zap</v>
      </c>
      <c r="AH484" s="7" t="str">
        <f aca="false">IF(AD484=AF484,AA484,IF(AA484="Win","Loss",IF(AA484="Loss","Win","Draw")))</f>
        <v>Loss</v>
      </c>
      <c r="AI484" s="7" t="s">
        <v>297</v>
      </c>
    </row>
    <row r="485" customFormat="false" ht="15" hidden="false" customHeight="true" outlineLevel="0" collapsed="false">
      <c r="A485" s="7" t="s">
        <v>1618</v>
      </c>
      <c r="B485" s="7" t="n">
        <v>2</v>
      </c>
      <c r="C485" s="7" t="s">
        <v>1432</v>
      </c>
      <c r="D485" s="7" t="s">
        <v>1433</v>
      </c>
      <c r="E485" s="7" t="s">
        <v>1010</v>
      </c>
      <c r="F485" s="7" t="s">
        <v>1011</v>
      </c>
      <c r="G485" s="7" t="s">
        <v>1620</v>
      </c>
      <c r="H485" s="7" t="s">
        <v>81</v>
      </c>
      <c r="I485" s="7" t="s">
        <v>201</v>
      </c>
      <c r="J485" s="7" t="s">
        <v>202</v>
      </c>
      <c r="K485" s="7" t="s">
        <v>233</v>
      </c>
      <c r="L485" s="7" t="s">
        <v>204</v>
      </c>
      <c r="M485" s="7" t="s">
        <v>193</v>
      </c>
      <c r="N485" s="7" t="s">
        <v>234</v>
      </c>
      <c r="O485" s="7" t="s">
        <v>111</v>
      </c>
      <c r="P485" s="7" t="s">
        <v>157</v>
      </c>
      <c r="Q485" s="7" t="s">
        <v>153</v>
      </c>
      <c r="R485" s="7" t="s">
        <v>194</v>
      </c>
      <c r="S485" s="7" t="s">
        <v>82</v>
      </c>
      <c r="T485" s="7" t="s">
        <v>164</v>
      </c>
      <c r="U485" s="7" t="s">
        <v>157</v>
      </c>
      <c r="V485" s="7" t="s">
        <v>204</v>
      </c>
      <c r="W485" s="7" t="s">
        <v>126</v>
      </c>
      <c r="X485" s="7" t="s">
        <v>89</v>
      </c>
      <c r="Y485" s="7" t="n">
        <v>0</v>
      </c>
      <c r="Z485" s="7" t="n">
        <v>1</v>
      </c>
      <c r="AA485" s="7" t="str">
        <f aca="false">IF(Y485&gt;Z485,"Win",IF(Y485&lt;Z485,"Loss","Draw"))</f>
        <v>Loss</v>
      </c>
      <c r="AB485" s="7" t="s">
        <v>99</v>
      </c>
      <c r="AC485" s="7" t="s">
        <v>99</v>
      </c>
      <c r="AD485" s="7" t="s">
        <v>652</v>
      </c>
      <c r="AE485" s="7" t="s">
        <v>1083</v>
      </c>
      <c r="AF485" s="7" t="str">
        <f aca="false">IF(AD485&lt;AE485,AD485,AE485)</f>
        <v>Archer Queen, Cannon, Earthquake, Fire Spirit, Royal Delivery, Royal Hogs, Skeletons, The Log</v>
      </c>
      <c r="AG485" s="7" t="str">
        <f aca="false">IF(AD485&lt;AE485,AE485,AD485)</f>
        <v>Bats, Bomb Tower, Fire Spirit, Guards, Magic Archer, Miner, Royal Delivery, Wall Breakers</v>
      </c>
      <c r="AH485" s="7" t="str">
        <f aca="false">IF(AD485=AF485,AA485,IF(AA485="Win","Loss",IF(AA485="Loss","Win","Draw")))</f>
        <v>Win</v>
      </c>
      <c r="AI485" s="7" t="s">
        <v>297</v>
      </c>
    </row>
    <row r="486" customFormat="false" ht="15" hidden="false" customHeight="true" outlineLevel="0" collapsed="false">
      <c r="A486" s="7" t="s">
        <v>1618</v>
      </c>
      <c r="B486" s="7" t="n">
        <v>3</v>
      </c>
      <c r="C486" s="7" t="s">
        <v>1432</v>
      </c>
      <c r="D486" s="7" t="s">
        <v>1433</v>
      </c>
      <c r="E486" s="7" t="s">
        <v>1010</v>
      </c>
      <c r="F486" s="7" t="s">
        <v>1011</v>
      </c>
      <c r="G486" s="7" t="s">
        <v>1621</v>
      </c>
      <c r="H486" s="7" t="s">
        <v>163</v>
      </c>
      <c r="I486" s="7" t="s">
        <v>114</v>
      </c>
      <c r="J486" s="7" t="s">
        <v>83</v>
      </c>
      <c r="K486" s="7" t="s">
        <v>159</v>
      </c>
      <c r="L486" s="7" t="s">
        <v>137</v>
      </c>
      <c r="M486" s="7" t="s">
        <v>118</v>
      </c>
      <c r="N486" s="7" t="s">
        <v>116</v>
      </c>
      <c r="O486" s="7" t="s">
        <v>91</v>
      </c>
      <c r="P486" s="7" t="s">
        <v>153</v>
      </c>
      <c r="Q486" s="7" t="s">
        <v>84</v>
      </c>
      <c r="R486" s="7" t="s">
        <v>108</v>
      </c>
      <c r="S486" s="7" t="s">
        <v>114</v>
      </c>
      <c r="T486" s="7" t="s">
        <v>138</v>
      </c>
      <c r="U486" s="7" t="s">
        <v>119</v>
      </c>
      <c r="V486" s="7" t="s">
        <v>115</v>
      </c>
      <c r="W486" s="7" t="s">
        <v>118</v>
      </c>
      <c r="X486" s="7" t="s">
        <v>116</v>
      </c>
      <c r="Y486" s="7" t="n">
        <v>1</v>
      </c>
      <c r="Z486" s="7" t="n">
        <v>0</v>
      </c>
      <c r="AA486" s="7" t="str">
        <f aca="false">IF(Y486&gt;Z486,"Win",IF(Y486&lt;Z486,"Loss","Draw"))</f>
        <v>Win</v>
      </c>
      <c r="AB486" s="7" t="s">
        <v>99</v>
      </c>
      <c r="AC486" s="7" t="s">
        <v>99</v>
      </c>
      <c r="AD486" s="7" t="s">
        <v>1622</v>
      </c>
      <c r="AE486" s="7" t="s">
        <v>984</v>
      </c>
      <c r="AF486" s="7" t="str">
        <f aca="false">IF(AD486&lt;AE486,AD486,AE486)</f>
        <v>Archers, Dark Prince, Giant Snowball, Goblin Demolisher, Goblin Hut, Graveyard, Ice Spirit, Poison</v>
      </c>
      <c r="AG486" s="7" t="str">
        <f aca="false">IF(AD486&lt;AE486,AE486,AD486)</f>
        <v>Cannon, Dart Goblin, Giant Snowball, Goblin Drill, Goblins, Ice Spirit, Monk, Poison</v>
      </c>
      <c r="AH486" s="7" t="str">
        <f aca="false">IF(AD486=AF486,AA486,IF(AA486="Win","Loss",IF(AA486="Loss","Win","Draw")))</f>
        <v>Loss</v>
      </c>
      <c r="AI486" s="7" t="s">
        <v>297</v>
      </c>
    </row>
    <row r="487" customFormat="false" ht="15" hidden="false" customHeight="true" outlineLevel="0" collapsed="false">
      <c r="A487" s="7" t="s">
        <v>1623</v>
      </c>
      <c r="B487" s="7" t="n">
        <v>1</v>
      </c>
      <c r="C487" s="7" t="s">
        <v>1432</v>
      </c>
      <c r="D487" s="7" t="s">
        <v>1433</v>
      </c>
      <c r="E487" s="7" t="s">
        <v>1010</v>
      </c>
      <c r="F487" s="7" t="s">
        <v>1011</v>
      </c>
      <c r="G487" s="7" t="s">
        <v>1624</v>
      </c>
      <c r="H487" s="7" t="s">
        <v>81</v>
      </c>
      <c r="I487" s="7" t="s">
        <v>90</v>
      </c>
      <c r="J487" s="7" t="s">
        <v>123</v>
      </c>
      <c r="K487" s="7" t="s">
        <v>124</v>
      </c>
      <c r="L487" s="7" t="s">
        <v>125</v>
      </c>
      <c r="M487" s="7" t="s">
        <v>85</v>
      </c>
      <c r="N487" s="7" t="s">
        <v>96</v>
      </c>
      <c r="O487" s="7" t="s">
        <v>126</v>
      </c>
      <c r="P487" s="7" t="s">
        <v>95</v>
      </c>
      <c r="Q487" s="7" t="s">
        <v>107</v>
      </c>
      <c r="R487" s="7" t="s">
        <v>95</v>
      </c>
      <c r="S487" s="7" t="s">
        <v>141</v>
      </c>
      <c r="T487" s="7" t="s">
        <v>150</v>
      </c>
      <c r="U487" s="7" t="s">
        <v>93</v>
      </c>
      <c r="V487" s="7" t="s">
        <v>143</v>
      </c>
      <c r="W487" s="7" t="s">
        <v>178</v>
      </c>
      <c r="X487" s="7" t="s">
        <v>177</v>
      </c>
      <c r="Y487" s="7" t="n">
        <v>0</v>
      </c>
      <c r="Z487" s="7" t="n">
        <v>1</v>
      </c>
      <c r="AA487" s="7" t="str">
        <f aca="false">IF(Y487&gt;Z487,"Win",IF(Y487&lt;Z487,"Loss","Draw"))</f>
        <v>Loss</v>
      </c>
      <c r="AB487" s="7" t="s">
        <v>99</v>
      </c>
      <c r="AC487" s="7" t="s">
        <v>99</v>
      </c>
      <c r="AD487" s="7" t="s">
        <v>134</v>
      </c>
      <c r="AE487" s="7" t="s">
        <v>180</v>
      </c>
      <c r="AF487" s="7" t="str">
        <f aca="false">IF(AD487&lt;AE487,AD487,AE487)</f>
        <v>Barbarian Barrel, Cannon Cart, Goblinstein, Lightning, Minions, Mortar, Royal Ghost, Skeletons</v>
      </c>
      <c r="AG487" s="7" t="str">
        <f aca="false">IF(AD487&lt;AE487,AE487,AD487)</f>
        <v>Barbarian Barrel, Electro Spirit, Fireball, Goblin Cage, Heal Spirit, Lumberjack, Phoenix, Royal Giant</v>
      </c>
      <c r="AH487" s="7" t="str">
        <f aca="false">IF(AD487=AF487,AA487,IF(AA487="Win","Loss",IF(AA487="Loss","Win","Draw")))</f>
        <v>Loss</v>
      </c>
      <c r="AI487" s="7" t="s">
        <v>297</v>
      </c>
    </row>
    <row r="488" customFormat="false" ht="15" hidden="false" customHeight="true" outlineLevel="0" collapsed="false">
      <c r="A488" s="7" t="s">
        <v>1623</v>
      </c>
      <c r="B488" s="7" t="n">
        <v>2</v>
      </c>
      <c r="C488" s="7" t="s">
        <v>1432</v>
      </c>
      <c r="D488" s="7" t="s">
        <v>1433</v>
      </c>
      <c r="E488" s="7" t="s">
        <v>1010</v>
      </c>
      <c r="F488" s="7" t="s">
        <v>1011</v>
      </c>
      <c r="G488" s="7" t="s">
        <v>1625</v>
      </c>
      <c r="H488" s="7" t="s">
        <v>163</v>
      </c>
      <c r="I488" s="7" t="s">
        <v>177</v>
      </c>
      <c r="J488" s="7" t="s">
        <v>83</v>
      </c>
      <c r="K488" s="7" t="s">
        <v>188</v>
      </c>
      <c r="L488" s="7" t="s">
        <v>86</v>
      </c>
      <c r="M488" s="7" t="s">
        <v>133</v>
      </c>
      <c r="N488" s="7" t="s">
        <v>89</v>
      </c>
      <c r="O488" s="7" t="s">
        <v>93</v>
      </c>
      <c r="P488" s="7" t="s">
        <v>215</v>
      </c>
      <c r="Q488" s="7" t="s">
        <v>203</v>
      </c>
      <c r="R488" s="7" t="s">
        <v>202</v>
      </c>
      <c r="S488" s="7" t="s">
        <v>201</v>
      </c>
      <c r="T488" s="7" t="s">
        <v>88</v>
      </c>
      <c r="U488" s="7" t="s">
        <v>157</v>
      </c>
      <c r="V488" s="7" t="s">
        <v>118</v>
      </c>
      <c r="W488" s="7" t="s">
        <v>204</v>
      </c>
      <c r="X488" s="7" t="s">
        <v>87</v>
      </c>
      <c r="Y488" s="7" t="n">
        <v>0</v>
      </c>
      <c r="Z488" s="7" t="n">
        <v>1</v>
      </c>
      <c r="AA488" s="7" t="str">
        <f aca="false">IF(Y488&gt;Z488,"Win",IF(Y488&lt;Z488,"Loss","Draw"))</f>
        <v>Loss</v>
      </c>
      <c r="AB488" s="7" t="s">
        <v>99</v>
      </c>
      <c r="AC488" s="7" t="s">
        <v>99</v>
      </c>
      <c r="AD488" s="7" t="s">
        <v>494</v>
      </c>
      <c r="AE488" s="7" t="s">
        <v>206</v>
      </c>
      <c r="AF488" s="7" t="str">
        <f aca="false">IF(AD488&lt;AE488,AD488,AE488)</f>
        <v>Berserker, Fire Spirit, Goblin Barrel, Ice Spirit, Magic Archer, Royal Delivery, Tesla, Wall Breakers</v>
      </c>
      <c r="AG488" s="7" t="str">
        <f aca="false">IF(AD488&lt;AE488,AE488,AD488)</f>
        <v>Fireball, Fisherman, Monk, Mother Witch, Royal Giant, Skeleton Dragons, The Log, Tombstone</v>
      </c>
      <c r="AH488" s="7" t="str">
        <f aca="false">IF(AD488=AF488,AA488,IF(AA488="Win","Loss",IF(AA488="Loss","Win","Draw")))</f>
        <v>Win</v>
      </c>
      <c r="AI488" s="7" t="s">
        <v>297</v>
      </c>
    </row>
    <row r="489" customFormat="false" ht="15" hidden="false" customHeight="true" outlineLevel="0" collapsed="false">
      <c r="A489" s="7" t="s">
        <v>1623</v>
      </c>
      <c r="B489" s="7" t="n">
        <v>3</v>
      </c>
      <c r="C489" s="7" t="s">
        <v>1432</v>
      </c>
      <c r="D489" s="7" t="s">
        <v>1433</v>
      </c>
      <c r="E489" s="7" t="s">
        <v>1010</v>
      </c>
      <c r="F489" s="7" t="s">
        <v>1011</v>
      </c>
      <c r="G489" s="7" t="s">
        <v>1626</v>
      </c>
      <c r="H489" s="7" t="s">
        <v>163</v>
      </c>
      <c r="I489" s="7" t="s">
        <v>201</v>
      </c>
      <c r="J489" s="7" t="s">
        <v>202</v>
      </c>
      <c r="K489" s="7" t="s">
        <v>203</v>
      </c>
      <c r="L489" s="7" t="s">
        <v>157</v>
      </c>
      <c r="M489" s="7" t="s">
        <v>118</v>
      </c>
      <c r="N489" s="7" t="s">
        <v>88</v>
      </c>
      <c r="O489" s="7" t="s">
        <v>204</v>
      </c>
      <c r="P489" s="7" t="s">
        <v>87</v>
      </c>
      <c r="Q489" s="7" t="s">
        <v>203</v>
      </c>
      <c r="R489" s="7" t="s">
        <v>202</v>
      </c>
      <c r="S489" s="7" t="s">
        <v>201</v>
      </c>
      <c r="T489" s="7" t="s">
        <v>88</v>
      </c>
      <c r="U489" s="7" t="s">
        <v>157</v>
      </c>
      <c r="V489" s="7" t="s">
        <v>118</v>
      </c>
      <c r="W489" s="7" t="s">
        <v>204</v>
      </c>
      <c r="X489" s="7" t="s">
        <v>87</v>
      </c>
      <c r="Y489" s="7" t="n">
        <v>0</v>
      </c>
      <c r="Z489" s="7" t="n">
        <v>3</v>
      </c>
      <c r="AA489" s="7" t="str">
        <f aca="false">IF(Y489&gt;Z489,"Win",IF(Y489&lt;Z489,"Loss","Draw"))</f>
        <v>Loss</v>
      </c>
      <c r="AB489" s="7" t="s">
        <v>99</v>
      </c>
      <c r="AC489" s="7" t="s">
        <v>99</v>
      </c>
      <c r="AD489" s="7" t="s">
        <v>206</v>
      </c>
      <c r="AE489" s="7" t="s">
        <v>206</v>
      </c>
      <c r="AF489" s="7" t="str">
        <f aca="false">IF(AD489&lt;AE489,AD489,AE489)</f>
        <v>Berserker, Fire Spirit, Goblin Barrel, Ice Spirit, Magic Archer, Royal Delivery, Tesla, Wall Breakers</v>
      </c>
      <c r="AG489" s="7" t="str">
        <f aca="false">IF(AD489&lt;AE489,AE489,AD489)</f>
        <v>Berserker, Fire Spirit, Goblin Barrel, Ice Spirit, Magic Archer, Royal Delivery, Tesla, Wall Breakers</v>
      </c>
      <c r="AH489" s="7" t="str">
        <f aca="false">IF(AD489=AF489,AA489,IF(AA489="Win","Loss",IF(AA489="Loss","Win","Draw")))</f>
        <v>Loss</v>
      </c>
      <c r="AI489" s="7" t="s">
        <v>297</v>
      </c>
    </row>
    <row r="490" customFormat="false" ht="15" hidden="false" customHeight="true" outlineLevel="0" collapsed="false">
      <c r="A490" s="7" t="s">
        <v>1627</v>
      </c>
      <c r="B490" s="7" t="n">
        <v>1</v>
      </c>
      <c r="C490" s="7" t="s">
        <v>1432</v>
      </c>
      <c r="D490" s="7" t="s">
        <v>1433</v>
      </c>
      <c r="E490" s="7" t="s">
        <v>1010</v>
      </c>
      <c r="F490" s="7" t="s">
        <v>1011</v>
      </c>
      <c r="G490" s="7" t="s">
        <v>1628</v>
      </c>
      <c r="H490" s="7" t="s">
        <v>81</v>
      </c>
      <c r="I490" s="7" t="s">
        <v>201</v>
      </c>
      <c r="J490" s="7" t="s">
        <v>202</v>
      </c>
      <c r="K490" s="7" t="s">
        <v>203</v>
      </c>
      <c r="L490" s="7" t="s">
        <v>157</v>
      </c>
      <c r="M490" s="7" t="s">
        <v>118</v>
      </c>
      <c r="N490" s="7" t="s">
        <v>88</v>
      </c>
      <c r="O490" s="7" t="s">
        <v>204</v>
      </c>
      <c r="P490" s="7" t="s">
        <v>87</v>
      </c>
      <c r="Q490" s="7" t="s">
        <v>84</v>
      </c>
      <c r="R490" s="7" t="s">
        <v>158</v>
      </c>
      <c r="S490" s="7" t="s">
        <v>114</v>
      </c>
      <c r="T490" s="7" t="s">
        <v>130</v>
      </c>
      <c r="U490" s="7" t="s">
        <v>447</v>
      </c>
      <c r="V490" s="7" t="s">
        <v>115</v>
      </c>
      <c r="W490" s="7" t="s">
        <v>96</v>
      </c>
      <c r="X490" s="7" t="s">
        <v>97</v>
      </c>
      <c r="Y490" s="7" t="n">
        <v>1</v>
      </c>
      <c r="Z490" s="7" t="n">
        <v>0</v>
      </c>
      <c r="AA490" s="7" t="str">
        <f aca="false">IF(Y490&gt;Z490,"Win",IF(Y490&lt;Z490,"Loss","Draw"))</f>
        <v>Win</v>
      </c>
      <c r="AB490" s="7" t="s">
        <v>99</v>
      </c>
      <c r="AC490" s="7" t="s">
        <v>99</v>
      </c>
      <c r="AD490" s="7" t="s">
        <v>206</v>
      </c>
      <c r="AE490" s="7" t="s">
        <v>1014</v>
      </c>
      <c r="AF490" s="7" t="str">
        <f aca="false">IF(AD490&lt;AE490,AD490,AE490)</f>
        <v>Archers, Arrows, Bowler, Giant, Giant Snowball, Graveyard, Minions, Ronin</v>
      </c>
      <c r="AG490" s="7" t="str">
        <f aca="false">IF(AD490&lt;AE490,AE490,AD490)</f>
        <v>Berserker, Fire Spirit, Goblin Barrel, Ice Spirit, Magic Archer, Royal Delivery, Tesla, Wall Breakers</v>
      </c>
      <c r="AH490" s="7" t="str">
        <f aca="false">IF(AD490=AF490,AA490,IF(AA490="Win","Loss",IF(AA490="Loss","Win","Draw")))</f>
        <v>Loss</v>
      </c>
      <c r="AI490" s="7" t="s">
        <v>297</v>
      </c>
    </row>
    <row r="491" customFormat="false" ht="15" hidden="false" customHeight="true" outlineLevel="0" collapsed="false">
      <c r="A491" s="5" t="s">
        <v>1629</v>
      </c>
      <c r="B491" s="5" t="n">
        <v>1</v>
      </c>
      <c r="C491" s="5" t="s">
        <v>1432</v>
      </c>
      <c r="D491" s="5" t="s">
        <v>1433</v>
      </c>
      <c r="E491" s="5" t="s">
        <v>753</v>
      </c>
      <c r="F491" s="5" t="s">
        <v>754</v>
      </c>
      <c r="G491" s="5" t="s">
        <v>1630</v>
      </c>
      <c r="H491" s="5" t="s">
        <v>352</v>
      </c>
      <c r="I491" s="5" t="s">
        <v>201</v>
      </c>
      <c r="J491" s="5" t="s">
        <v>202</v>
      </c>
      <c r="K491" s="5" t="s">
        <v>203</v>
      </c>
      <c r="L491" s="5" t="s">
        <v>157</v>
      </c>
      <c r="M491" s="5" t="s">
        <v>118</v>
      </c>
      <c r="N491" s="5" t="s">
        <v>88</v>
      </c>
      <c r="O491" s="5" t="s">
        <v>204</v>
      </c>
      <c r="P491" s="5" t="s">
        <v>87</v>
      </c>
      <c r="Q491" s="5" t="s">
        <v>124</v>
      </c>
      <c r="R491" s="5" t="s">
        <v>95</v>
      </c>
      <c r="S491" s="5" t="s">
        <v>177</v>
      </c>
      <c r="T491" s="5" t="s">
        <v>150</v>
      </c>
      <c r="U491" s="5" t="s">
        <v>93</v>
      </c>
      <c r="V491" s="5" t="s">
        <v>215</v>
      </c>
      <c r="W491" s="5" t="s">
        <v>257</v>
      </c>
      <c r="X491" s="5" t="s">
        <v>126</v>
      </c>
      <c r="Y491" s="5" t="n">
        <v>0</v>
      </c>
      <c r="Z491" s="5" t="n">
        <v>1</v>
      </c>
      <c r="AA491" s="5" t="str">
        <f aca="false">IF(Y491&gt;Z491,"Win",IF(Y491&lt;Z491,"Loss","Draw"))</f>
        <v>Loss</v>
      </c>
      <c r="AB491" s="5" t="s">
        <v>98</v>
      </c>
      <c r="AC491" s="5" t="s">
        <v>99</v>
      </c>
      <c r="AD491" s="5" t="s">
        <v>206</v>
      </c>
      <c r="AE491" s="5" t="s">
        <v>429</v>
      </c>
      <c r="AF491" s="5" t="str">
        <f aca="false">IF(AD491&lt;AE491,AD491,AE491)</f>
        <v>Barbarian Barrel, Electro Spirit, Fireball, Fisherman, Hunter, Royal Ghost, Royal Giant, Skeletons</v>
      </c>
      <c r="AG491" s="5" t="str">
        <f aca="false">IF(AD491&lt;AE491,AE491,AD491)</f>
        <v>Berserker, Fire Spirit, Goblin Barrel, Ice Spirit, Magic Archer, Royal Delivery, Tesla, Wall Breakers</v>
      </c>
      <c r="AH491" s="5" t="str">
        <f aca="false">IF(AD491=AF491,AA491,IF(AA491="Win","Loss",IF(AA491="Loss","Win","Draw")))</f>
        <v>Win</v>
      </c>
      <c r="AI491" s="5" t="s">
        <v>297</v>
      </c>
    </row>
    <row r="492" customFormat="false" ht="15" hidden="false" customHeight="true" outlineLevel="0" collapsed="false">
      <c r="A492" s="5" t="s">
        <v>1629</v>
      </c>
      <c r="B492" s="5" t="n">
        <v>2</v>
      </c>
      <c r="C492" s="5" t="s">
        <v>1432</v>
      </c>
      <c r="D492" s="5" t="s">
        <v>1433</v>
      </c>
      <c r="E492" s="5" t="s">
        <v>753</v>
      </c>
      <c r="F492" s="5" t="s">
        <v>754</v>
      </c>
      <c r="G492" s="5" t="s">
        <v>1631</v>
      </c>
      <c r="H492" s="5" t="s">
        <v>81</v>
      </c>
      <c r="I492" s="5" t="s">
        <v>152</v>
      </c>
      <c r="J492" s="5" t="s">
        <v>128</v>
      </c>
      <c r="K492" s="5" t="s">
        <v>107</v>
      </c>
      <c r="L492" s="5" t="s">
        <v>95</v>
      </c>
      <c r="M492" s="5" t="s">
        <v>187</v>
      </c>
      <c r="N492" s="5" t="s">
        <v>306</v>
      </c>
      <c r="O492" s="5" t="s">
        <v>85</v>
      </c>
      <c r="P492" s="5" t="s">
        <v>307</v>
      </c>
      <c r="Q492" s="5" t="s">
        <v>185</v>
      </c>
      <c r="R492" s="5" t="s">
        <v>186</v>
      </c>
      <c r="S492" s="5" t="s">
        <v>109</v>
      </c>
      <c r="T492" s="5" t="s">
        <v>97</v>
      </c>
      <c r="U492" s="5" t="s">
        <v>88</v>
      </c>
      <c r="V492" s="5" t="s">
        <v>234</v>
      </c>
      <c r="W492" s="5" t="s">
        <v>187</v>
      </c>
      <c r="X492" s="5" t="s">
        <v>111</v>
      </c>
      <c r="Y492" s="5" t="n">
        <v>3</v>
      </c>
      <c r="Z492" s="5" t="n">
        <v>0</v>
      </c>
      <c r="AA492" s="5" t="str">
        <f aca="false">IF(Y492&gt;Z492,"Win",IF(Y492&lt;Z492,"Loss","Draw"))</f>
        <v>Win</v>
      </c>
      <c r="AB492" s="5" t="s">
        <v>98</v>
      </c>
      <c r="AC492" s="5" t="s">
        <v>99</v>
      </c>
      <c r="AD492" s="5" t="s">
        <v>603</v>
      </c>
      <c r="AE492" s="5" t="s">
        <v>924</v>
      </c>
      <c r="AF492" s="5" t="str">
        <f aca="false">IF(AD492&lt;AE492,AD492,AE492)</f>
        <v>Baby Dragon, Barbarian Barrel, Goblin Cage, Golden Knight, Golem, Ice Wizard, Lightning, Tornado</v>
      </c>
      <c r="AG492" s="5" t="str">
        <f aca="false">IF(AD492&lt;AE492,AE492,AD492)</f>
        <v>Balloon, Berserker, Bomb Tower, Executioner, Miner, Ronin, Tornado, Zap</v>
      </c>
      <c r="AH492" s="5" t="str">
        <f aca="false">IF(AD492=AF492,AA492,IF(AA492="Win","Loss",IF(AA492="Loss","Win","Draw")))</f>
        <v>Win</v>
      </c>
      <c r="AI492" s="5" t="s">
        <v>297</v>
      </c>
    </row>
    <row r="493" customFormat="false" ht="15" hidden="false" customHeight="true" outlineLevel="0" collapsed="false">
      <c r="A493" s="5" t="s">
        <v>1629</v>
      </c>
      <c r="B493" s="5" t="n">
        <v>3</v>
      </c>
      <c r="C493" s="5" t="s">
        <v>1432</v>
      </c>
      <c r="D493" s="5" t="s">
        <v>1433</v>
      </c>
      <c r="E493" s="5" t="s">
        <v>753</v>
      </c>
      <c r="F493" s="5" t="s">
        <v>754</v>
      </c>
      <c r="G493" s="5" t="s">
        <v>1632</v>
      </c>
      <c r="H493" s="5" t="s">
        <v>81</v>
      </c>
      <c r="I493" s="5" t="s">
        <v>177</v>
      </c>
      <c r="J493" s="5" t="s">
        <v>83</v>
      </c>
      <c r="K493" s="5" t="s">
        <v>188</v>
      </c>
      <c r="L493" s="5" t="s">
        <v>86</v>
      </c>
      <c r="M493" s="5" t="s">
        <v>133</v>
      </c>
      <c r="N493" s="5" t="s">
        <v>89</v>
      </c>
      <c r="O493" s="5" t="s">
        <v>93</v>
      </c>
      <c r="P493" s="5" t="s">
        <v>215</v>
      </c>
      <c r="Q493" s="5" t="s">
        <v>84</v>
      </c>
      <c r="R493" s="5" t="s">
        <v>108</v>
      </c>
      <c r="S493" s="5" t="s">
        <v>114</v>
      </c>
      <c r="T493" s="5" t="s">
        <v>119</v>
      </c>
      <c r="U493" s="5" t="s">
        <v>118</v>
      </c>
      <c r="V493" s="5" t="s">
        <v>138</v>
      </c>
      <c r="W493" s="5" t="s">
        <v>116</v>
      </c>
      <c r="X493" s="5" t="s">
        <v>115</v>
      </c>
      <c r="Y493" s="5" t="n">
        <v>1</v>
      </c>
      <c r="Z493" s="5" t="n">
        <v>0</v>
      </c>
      <c r="AA493" s="5" t="str">
        <f aca="false">IF(Y493&gt;Z493,"Win",IF(Y493&lt;Z493,"Loss","Draw"))</f>
        <v>Win</v>
      </c>
      <c r="AB493" s="5" t="s">
        <v>98</v>
      </c>
      <c r="AC493" s="5" t="s">
        <v>99</v>
      </c>
      <c r="AD493" s="5" t="s">
        <v>494</v>
      </c>
      <c r="AE493" s="5" t="s">
        <v>984</v>
      </c>
      <c r="AF493" s="5" t="str">
        <f aca="false">IF(AD493&lt;AE493,AD493,AE493)</f>
        <v>Archers, Dark Prince, Giant Snowball, Goblin Demolisher, Goblin Hut, Graveyard, Ice Spirit, Poison</v>
      </c>
      <c r="AG493" s="5" t="str">
        <f aca="false">IF(AD493&lt;AE493,AE493,AD493)</f>
        <v>Fireball, Fisherman, Monk, Mother Witch, Royal Giant, Skeleton Dragons, The Log, Tombstone</v>
      </c>
      <c r="AH493" s="5" t="str">
        <f aca="false">IF(AD493=AF493,AA493,IF(AA493="Win","Loss",IF(AA493="Loss","Win","Draw")))</f>
        <v>Loss</v>
      </c>
      <c r="AI493" s="5" t="s">
        <v>297</v>
      </c>
    </row>
    <row r="494" customFormat="false" ht="15" hidden="false" customHeight="true" outlineLevel="0" collapsed="false">
      <c r="A494" s="7" t="s">
        <v>1633</v>
      </c>
      <c r="B494" s="7" t="n">
        <v>1</v>
      </c>
      <c r="C494" s="7" t="s">
        <v>1432</v>
      </c>
      <c r="D494" s="7" t="s">
        <v>1433</v>
      </c>
      <c r="E494" s="7" t="s">
        <v>753</v>
      </c>
      <c r="F494" s="7" t="s">
        <v>754</v>
      </c>
      <c r="G494" s="7" t="s">
        <v>1634</v>
      </c>
      <c r="H494" s="7" t="s">
        <v>352</v>
      </c>
      <c r="I494" s="7" t="s">
        <v>82</v>
      </c>
      <c r="J494" s="7" t="s">
        <v>108</v>
      </c>
      <c r="K494" s="7" t="s">
        <v>152</v>
      </c>
      <c r="L494" s="7" t="s">
        <v>85</v>
      </c>
      <c r="M494" s="7" t="s">
        <v>126</v>
      </c>
      <c r="N494" s="7" t="s">
        <v>150</v>
      </c>
      <c r="O494" s="7" t="s">
        <v>89</v>
      </c>
      <c r="P494" s="7" t="s">
        <v>153</v>
      </c>
      <c r="Q494" s="7" t="s">
        <v>137</v>
      </c>
      <c r="R494" s="7" t="s">
        <v>241</v>
      </c>
      <c r="S494" s="7" t="s">
        <v>114</v>
      </c>
      <c r="T494" s="7" t="s">
        <v>157</v>
      </c>
      <c r="U494" s="7" t="s">
        <v>126</v>
      </c>
      <c r="V494" s="7" t="s">
        <v>116</v>
      </c>
      <c r="W494" s="7" t="s">
        <v>153</v>
      </c>
      <c r="X494" s="7" t="s">
        <v>242</v>
      </c>
      <c r="Y494" s="7" t="n">
        <v>1</v>
      </c>
      <c r="Z494" s="7" t="n">
        <v>0</v>
      </c>
      <c r="AA494" s="7" t="str">
        <f aca="false">IF(Y494&gt;Z494,"Win",IF(Y494&lt;Z494,"Loss","Draw"))</f>
        <v>Win</v>
      </c>
      <c r="AB494" s="7" t="s">
        <v>99</v>
      </c>
      <c r="AC494" s="7" t="s">
        <v>99</v>
      </c>
      <c r="AD494" s="7" t="s">
        <v>457</v>
      </c>
      <c r="AE494" s="7" t="s">
        <v>1635</v>
      </c>
      <c r="AF494" s="7" t="str">
        <f aca="false">IF(AD494&lt;AE494,AD494,AE494)</f>
        <v>Baby Dragon, Cannon, Dark Prince, Electro Spirit, Lightning, Royal Hogs, Skeletons, The Log</v>
      </c>
      <c r="AG494" s="7" t="str">
        <f aca="false">IF(AD494&lt;AE494,AE494,AD494)</f>
        <v>Bomber, Cannon, Fire Spirit, Giant Snowball, Goblin Drill, Knight, Poison, Skeletons</v>
      </c>
      <c r="AH494" s="7" t="str">
        <f aca="false">IF(AD494=AF494,AA494,IF(AA494="Win","Loss",IF(AA494="Loss","Win","Draw")))</f>
        <v>Win</v>
      </c>
      <c r="AI494" s="7" t="s">
        <v>297</v>
      </c>
    </row>
    <row r="495" customFormat="false" ht="15" hidden="false" customHeight="true" outlineLevel="0" collapsed="false">
      <c r="A495" s="7" t="s">
        <v>1633</v>
      </c>
      <c r="B495" s="7" t="n">
        <v>2</v>
      </c>
      <c r="C495" s="7" t="s">
        <v>1432</v>
      </c>
      <c r="D495" s="7" t="s">
        <v>1433</v>
      </c>
      <c r="E495" s="7" t="s">
        <v>753</v>
      </c>
      <c r="F495" s="7" t="s">
        <v>754</v>
      </c>
      <c r="G495" s="7" t="s">
        <v>1636</v>
      </c>
      <c r="H495" s="7" t="s">
        <v>352</v>
      </c>
      <c r="I495" s="7" t="s">
        <v>114</v>
      </c>
      <c r="J495" s="7" t="s">
        <v>91</v>
      </c>
      <c r="K495" s="7" t="s">
        <v>137</v>
      </c>
      <c r="L495" s="7" t="s">
        <v>87</v>
      </c>
      <c r="M495" s="7" t="s">
        <v>97</v>
      </c>
      <c r="N495" s="7" t="s">
        <v>242</v>
      </c>
      <c r="O495" s="7" t="s">
        <v>157</v>
      </c>
      <c r="P495" s="7" t="s">
        <v>116</v>
      </c>
      <c r="Q495" s="7" t="s">
        <v>129</v>
      </c>
      <c r="R495" s="7" t="s">
        <v>128</v>
      </c>
      <c r="S495" s="7" t="s">
        <v>127</v>
      </c>
      <c r="T495" s="7" t="s">
        <v>173</v>
      </c>
      <c r="U495" s="7" t="s">
        <v>133</v>
      </c>
      <c r="V495" s="7" t="s">
        <v>130</v>
      </c>
      <c r="W495" s="7" t="s">
        <v>97</v>
      </c>
      <c r="X495" s="7" t="s">
        <v>131</v>
      </c>
      <c r="Y495" s="7" t="n">
        <v>0</v>
      </c>
      <c r="Z495" s="7" t="n">
        <v>1</v>
      </c>
      <c r="AA495" s="7" t="str">
        <f aca="false">IF(Y495&gt;Z495,"Win",IF(Y495&lt;Z495,"Loss","Draw"))</f>
        <v>Loss</v>
      </c>
      <c r="AB495" s="7" t="s">
        <v>99</v>
      </c>
      <c r="AC495" s="7" t="s">
        <v>99</v>
      </c>
      <c r="AD495" s="7" t="s">
        <v>321</v>
      </c>
      <c r="AE495" s="7" t="s">
        <v>503</v>
      </c>
      <c r="AF495" s="7" t="str">
        <f aca="false">IF(AD495&lt;AE495,AD495,AE495)</f>
        <v>Arrows, Bandit, Battle Ram, Golden Knight, Mega Knight, Mother Witch, Ronin, Zappies</v>
      </c>
      <c r="AG495" s="7" t="str">
        <f aca="false">IF(AD495&lt;AE495,AE495,AD495)</f>
        <v>Bomber, Fire Spirit, Giant Snowball, Goblin Drill, Goblins, Poison, Ronin, Tesla</v>
      </c>
      <c r="AH495" s="7" t="str">
        <f aca="false">IF(AD495=AF495,AA495,IF(AA495="Win","Loss",IF(AA495="Loss","Win","Draw")))</f>
        <v>Win</v>
      </c>
      <c r="AI495" s="7" t="s">
        <v>297</v>
      </c>
    </row>
    <row r="496" customFormat="false" ht="15" hidden="false" customHeight="true" outlineLevel="0" collapsed="false">
      <c r="A496" s="7" t="s">
        <v>1633</v>
      </c>
      <c r="B496" s="7" t="n">
        <v>3</v>
      </c>
      <c r="C496" s="7" t="s">
        <v>1432</v>
      </c>
      <c r="D496" s="7" t="s">
        <v>1433</v>
      </c>
      <c r="E496" s="7" t="s">
        <v>753</v>
      </c>
      <c r="F496" s="7" t="s">
        <v>754</v>
      </c>
      <c r="G496" s="7" t="s">
        <v>1637</v>
      </c>
      <c r="H496" s="7" t="s">
        <v>352</v>
      </c>
      <c r="I496" s="7" t="s">
        <v>84</v>
      </c>
      <c r="J496" s="7" t="s">
        <v>337</v>
      </c>
      <c r="K496" s="7" t="s">
        <v>107</v>
      </c>
      <c r="L496" s="7" t="s">
        <v>165</v>
      </c>
      <c r="M496" s="7" t="s">
        <v>118</v>
      </c>
      <c r="N496" s="7" t="s">
        <v>204</v>
      </c>
      <c r="O496" s="7" t="s">
        <v>88</v>
      </c>
      <c r="P496" s="7" t="s">
        <v>164</v>
      </c>
      <c r="Q496" s="7" t="s">
        <v>141</v>
      </c>
      <c r="R496" s="7" t="s">
        <v>95</v>
      </c>
      <c r="S496" s="7" t="s">
        <v>107</v>
      </c>
      <c r="T496" s="7" t="s">
        <v>177</v>
      </c>
      <c r="U496" s="7" t="s">
        <v>178</v>
      </c>
      <c r="V496" s="7" t="s">
        <v>85</v>
      </c>
      <c r="W496" s="7" t="s">
        <v>143</v>
      </c>
      <c r="X496" s="7" t="s">
        <v>150</v>
      </c>
      <c r="Y496" s="7" t="n">
        <v>3</v>
      </c>
      <c r="Z496" s="7" t="n">
        <v>0</v>
      </c>
      <c r="AA496" s="7" t="str">
        <f aca="false">IF(Y496&gt;Z496,"Win",IF(Y496&lt;Z496,"Loss","Draw"))</f>
        <v>Win</v>
      </c>
      <c r="AB496" s="7" t="s">
        <v>99</v>
      </c>
      <c r="AC496" s="7" t="s">
        <v>99</v>
      </c>
      <c r="AD496" s="7" t="s">
        <v>1638</v>
      </c>
      <c r="AE496" s="7" t="s">
        <v>1058</v>
      </c>
      <c r="AF496" s="7" t="str">
        <f aca="false">IF(AD496&lt;AE496,AD496,AE496)</f>
        <v>Archers, Berserker, Boss Bandit, Earthquake, Goblin Cage, Hog Rider, Ice Spirit, Royal Delivery</v>
      </c>
      <c r="AG496" s="7" t="str">
        <f aca="false">IF(AD496&lt;AE496,AE496,AD496)</f>
        <v>Barbarian Barrel, Electro Spirit, Goblin Cage, Heal Spirit, Lightning, Lumberjack, Phoenix, Royal Giant</v>
      </c>
      <c r="AH496" s="7" t="str">
        <f aca="false">IF(AD496=AF496,AA496,IF(AA496="Win","Loss",IF(AA496="Loss","Win","Draw")))</f>
        <v>Win</v>
      </c>
      <c r="AI496" s="7" t="s">
        <v>297</v>
      </c>
    </row>
    <row r="497" customFormat="false" ht="15" hidden="false" customHeight="true" outlineLevel="0" collapsed="false">
      <c r="A497" s="7" t="s">
        <v>1639</v>
      </c>
      <c r="B497" s="7" t="n">
        <v>1</v>
      </c>
      <c r="C497" s="7" t="s">
        <v>1432</v>
      </c>
      <c r="D497" s="7" t="s">
        <v>1433</v>
      </c>
      <c r="E497" s="7" t="s">
        <v>753</v>
      </c>
      <c r="F497" s="7" t="s">
        <v>754</v>
      </c>
      <c r="G497" s="7" t="s">
        <v>1640</v>
      </c>
      <c r="H497" s="7" t="s">
        <v>352</v>
      </c>
      <c r="I497" s="7" t="s">
        <v>177</v>
      </c>
      <c r="J497" s="7" t="s">
        <v>95</v>
      </c>
      <c r="K497" s="7" t="s">
        <v>124</v>
      </c>
      <c r="L497" s="7" t="s">
        <v>257</v>
      </c>
      <c r="M497" s="7" t="s">
        <v>215</v>
      </c>
      <c r="N497" s="7" t="s">
        <v>93</v>
      </c>
      <c r="O497" s="7" t="s">
        <v>126</v>
      </c>
      <c r="P497" s="7" t="s">
        <v>150</v>
      </c>
      <c r="Q497" s="7" t="s">
        <v>107</v>
      </c>
      <c r="R497" s="7" t="s">
        <v>128</v>
      </c>
      <c r="S497" s="7" t="s">
        <v>152</v>
      </c>
      <c r="T497" s="7" t="s">
        <v>95</v>
      </c>
      <c r="U497" s="7" t="s">
        <v>187</v>
      </c>
      <c r="V497" s="7" t="s">
        <v>307</v>
      </c>
      <c r="W497" s="7" t="s">
        <v>306</v>
      </c>
      <c r="X497" s="7" t="s">
        <v>85</v>
      </c>
      <c r="Y497" s="7" t="n">
        <v>3</v>
      </c>
      <c r="Z497" s="7" t="n">
        <v>0</v>
      </c>
      <c r="AA497" s="7" t="str">
        <f aca="false">IF(Y497&gt;Z497,"Win",IF(Y497&lt;Z497,"Loss","Draw"))</f>
        <v>Win</v>
      </c>
      <c r="AB497" s="7" t="s">
        <v>99</v>
      </c>
      <c r="AC497" s="7" t="s">
        <v>99</v>
      </c>
      <c r="AD497" s="7" t="s">
        <v>429</v>
      </c>
      <c r="AE497" s="7" t="s">
        <v>603</v>
      </c>
      <c r="AF497" s="7" t="str">
        <f aca="false">IF(AD497&lt;AE497,AD497,AE497)</f>
        <v>Baby Dragon, Barbarian Barrel, Goblin Cage, Golden Knight, Golem, Ice Wizard, Lightning, Tornado</v>
      </c>
      <c r="AG497" s="7" t="str">
        <f aca="false">IF(AD497&lt;AE497,AE497,AD497)</f>
        <v>Barbarian Barrel, Electro Spirit, Fireball, Fisherman, Hunter, Royal Ghost, Royal Giant, Skeletons</v>
      </c>
      <c r="AH497" s="7" t="str">
        <f aca="false">IF(AD497=AF497,AA497,IF(AA497="Win","Loss",IF(AA497="Loss","Win","Draw")))</f>
        <v>Loss</v>
      </c>
      <c r="AI497" s="7" t="s">
        <v>297</v>
      </c>
    </row>
    <row r="498" customFormat="false" ht="15" hidden="false" customHeight="true" outlineLevel="0" collapsed="false">
      <c r="A498" s="7" t="s">
        <v>1639</v>
      </c>
      <c r="B498" s="7" t="n">
        <v>2</v>
      </c>
      <c r="C498" s="7" t="s">
        <v>1432</v>
      </c>
      <c r="D498" s="7" t="s">
        <v>1433</v>
      </c>
      <c r="E498" s="7" t="s">
        <v>753</v>
      </c>
      <c r="F498" s="7" t="s">
        <v>754</v>
      </c>
      <c r="G498" s="7" t="s">
        <v>1641</v>
      </c>
      <c r="H498" s="7" t="s">
        <v>352</v>
      </c>
      <c r="I498" s="7" t="s">
        <v>241</v>
      </c>
      <c r="J498" s="7" t="s">
        <v>186</v>
      </c>
      <c r="K498" s="7" t="s">
        <v>185</v>
      </c>
      <c r="L498" s="7" t="s">
        <v>109</v>
      </c>
      <c r="M498" s="7" t="s">
        <v>88</v>
      </c>
      <c r="N498" s="7" t="s">
        <v>187</v>
      </c>
      <c r="O498" s="7" t="s">
        <v>234</v>
      </c>
      <c r="P498" s="7" t="s">
        <v>111</v>
      </c>
      <c r="Q498" s="7" t="s">
        <v>201</v>
      </c>
      <c r="R498" s="7" t="s">
        <v>202</v>
      </c>
      <c r="S498" s="7" t="s">
        <v>233</v>
      </c>
      <c r="T498" s="7" t="s">
        <v>234</v>
      </c>
      <c r="U498" s="7" t="s">
        <v>157</v>
      </c>
      <c r="V498" s="7" t="s">
        <v>88</v>
      </c>
      <c r="W498" s="7" t="s">
        <v>204</v>
      </c>
      <c r="X498" s="7" t="s">
        <v>111</v>
      </c>
      <c r="Y498" s="7" t="n">
        <v>1</v>
      </c>
      <c r="Z498" s="7" t="n">
        <v>0</v>
      </c>
      <c r="AA498" s="7" t="str">
        <f aca="false">IF(Y498&gt;Z498,"Win",IF(Y498&lt;Z498,"Loss","Draw"))</f>
        <v>Win</v>
      </c>
      <c r="AB498" s="7" t="s">
        <v>99</v>
      </c>
      <c r="AC498" s="7" t="s">
        <v>99</v>
      </c>
      <c r="AD498" s="7" t="s">
        <v>363</v>
      </c>
      <c r="AE498" s="7" t="s">
        <v>380</v>
      </c>
      <c r="AF498" s="7" t="str">
        <f aca="false">IF(AD498&lt;AE498,AD498,AE498)</f>
        <v>Balloon, Berserker, Bomb Tower, Executioner, Knight, Miner, Tornado, Zap</v>
      </c>
      <c r="AG498" s="7" t="str">
        <f aca="false">IF(AD498&lt;AE498,AE498,AD498)</f>
        <v>Bats, Berserker, Bomb Tower, Fire Spirit, Magic Archer, Miner, Royal Delivery, Wall Breakers</v>
      </c>
      <c r="AH498" s="7" t="str">
        <f aca="false">IF(AD498=AF498,AA498,IF(AA498="Win","Loss",IF(AA498="Loss","Win","Draw")))</f>
        <v>Win</v>
      </c>
      <c r="AI498" s="7" t="s">
        <v>297</v>
      </c>
    </row>
    <row r="499" customFormat="false" ht="15" hidden="false" customHeight="true" outlineLevel="0" collapsed="false">
      <c r="A499" s="7" t="s">
        <v>1639</v>
      </c>
      <c r="B499" s="7" t="n">
        <v>3</v>
      </c>
      <c r="C499" s="7" t="s">
        <v>1432</v>
      </c>
      <c r="D499" s="7" t="s">
        <v>1433</v>
      </c>
      <c r="E499" s="7" t="s">
        <v>753</v>
      </c>
      <c r="F499" s="7" t="s">
        <v>754</v>
      </c>
      <c r="G499" s="7" t="s">
        <v>1642</v>
      </c>
      <c r="H499" s="7" t="s">
        <v>352</v>
      </c>
      <c r="I499" s="7" t="s">
        <v>82</v>
      </c>
      <c r="J499" s="7" t="s">
        <v>83</v>
      </c>
      <c r="K499" s="7" t="s">
        <v>141</v>
      </c>
      <c r="L499" s="7" t="s">
        <v>142</v>
      </c>
      <c r="M499" s="7" t="s">
        <v>132</v>
      </c>
      <c r="N499" s="7" t="s">
        <v>89</v>
      </c>
      <c r="O499" s="7" t="s">
        <v>143</v>
      </c>
      <c r="P499" s="7" t="s">
        <v>164</v>
      </c>
      <c r="Q499" s="7" t="s">
        <v>84</v>
      </c>
      <c r="R499" s="7" t="s">
        <v>158</v>
      </c>
      <c r="S499" s="7" t="s">
        <v>114</v>
      </c>
      <c r="T499" s="7" t="s">
        <v>447</v>
      </c>
      <c r="U499" s="7" t="s">
        <v>97</v>
      </c>
      <c r="V499" s="7" t="s">
        <v>130</v>
      </c>
      <c r="W499" s="7" t="s">
        <v>96</v>
      </c>
      <c r="X499" s="7" t="s">
        <v>115</v>
      </c>
      <c r="Y499" s="7" t="n">
        <v>1</v>
      </c>
      <c r="Z499" s="7" t="n">
        <v>0</v>
      </c>
      <c r="AA499" s="7" t="str">
        <f aca="false">IF(Y499&gt;Z499,"Win",IF(Y499&lt;Z499,"Loss","Draw"))</f>
        <v>Win</v>
      </c>
      <c r="AB499" s="7" t="s">
        <v>99</v>
      </c>
      <c r="AC499" s="7" t="s">
        <v>99</v>
      </c>
      <c r="AD499" s="7" t="s">
        <v>1643</v>
      </c>
      <c r="AE499" s="7" t="s">
        <v>1014</v>
      </c>
      <c r="AF499" s="7" t="str">
        <f aca="false">IF(AD499&lt;AE499,AD499,AE499)</f>
        <v>Archers, Arrows, Bowler, Giant, Giant Snowball, Graveyard, Minions, Ronin</v>
      </c>
      <c r="AG499" s="7" t="str">
        <f aca="false">IF(AD499&lt;AE499,AE499,AD499)</f>
        <v>Earthquake, Electro Wizard, Heal Spirit, Lumberjack, Monk, Royal Hogs, The Log, Three Musketeers</v>
      </c>
      <c r="AH499" s="7" t="str">
        <f aca="false">IF(AD499=AF499,AA499,IF(AA499="Win","Loss",IF(AA499="Loss","Win","Draw")))</f>
        <v>Loss</v>
      </c>
      <c r="AI499" s="7" t="s">
        <v>297</v>
      </c>
    </row>
    <row r="500" customFormat="false" ht="15" hidden="false" customHeight="true" outlineLevel="0" collapsed="false">
      <c r="A500" s="7" t="s">
        <v>1644</v>
      </c>
      <c r="B500" s="7" t="n">
        <v>1</v>
      </c>
      <c r="C500" s="7" t="s">
        <v>1432</v>
      </c>
      <c r="D500" s="7" t="s">
        <v>1433</v>
      </c>
      <c r="E500" s="7" t="s">
        <v>753</v>
      </c>
      <c r="F500" s="7" t="s">
        <v>754</v>
      </c>
      <c r="G500" s="7" t="s">
        <v>1645</v>
      </c>
      <c r="H500" s="7" t="s">
        <v>81</v>
      </c>
      <c r="I500" s="7" t="s">
        <v>84</v>
      </c>
      <c r="J500" s="7" t="s">
        <v>158</v>
      </c>
      <c r="K500" s="7" t="s">
        <v>114</v>
      </c>
      <c r="L500" s="7" t="s">
        <v>115</v>
      </c>
      <c r="M500" s="7" t="s">
        <v>447</v>
      </c>
      <c r="N500" s="7" t="s">
        <v>97</v>
      </c>
      <c r="O500" s="7" t="s">
        <v>130</v>
      </c>
      <c r="P500" s="7" t="s">
        <v>96</v>
      </c>
      <c r="Q500" s="7" t="s">
        <v>82</v>
      </c>
      <c r="R500" s="7" t="s">
        <v>151</v>
      </c>
      <c r="S500" s="7" t="s">
        <v>152</v>
      </c>
      <c r="T500" s="7" t="s">
        <v>85</v>
      </c>
      <c r="U500" s="7" t="s">
        <v>150</v>
      </c>
      <c r="V500" s="7" t="s">
        <v>126</v>
      </c>
      <c r="W500" s="7" t="s">
        <v>89</v>
      </c>
      <c r="X500" s="7" t="s">
        <v>153</v>
      </c>
      <c r="Y500" s="7" t="n">
        <v>0</v>
      </c>
      <c r="Z500" s="7" t="n">
        <v>1</v>
      </c>
      <c r="AA500" s="7" t="str">
        <f aca="false">IF(Y500&gt;Z500,"Win",IF(Y500&lt;Z500,"Loss","Draw"))</f>
        <v>Loss</v>
      </c>
      <c r="AB500" s="7" t="s">
        <v>99</v>
      </c>
      <c r="AC500" s="7" t="s">
        <v>99</v>
      </c>
      <c r="AD500" s="7" t="s">
        <v>1014</v>
      </c>
      <c r="AE500" s="7" t="s">
        <v>155</v>
      </c>
      <c r="AF500" s="7" t="str">
        <f aca="false">IF(AD500&lt;AE500,AD500,AE500)</f>
        <v>Archers, Arrows, Bowler, Giant, Giant Snowball, Graveyard, Minions, Ronin</v>
      </c>
      <c r="AG500" s="7" t="str">
        <f aca="false">IF(AD500&lt;AE500,AE500,AD500)</f>
        <v>Baby Dragon, Cannon, Electro Spirit, Lightning, Mighty Miner, Royal Hogs, Skeletons, The Log</v>
      </c>
      <c r="AH500" s="7" t="str">
        <f aca="false">IF(AD500=AF500,AA500,IF(AA500="Win","Loss",IF(AA500="Loss","Win","Draw")))</f>
        <v>Loss</v>
      </c>
      <c r="AI500" s="7" t="s">
        <v>297</v>
      </c>
    </row>
    <row r="501" customFormat="false" ht="15" hidden="false" customHeight="true" outlineLevel="0" collapsed="false">
      <c r="A501" s="7" t="s">
        <v>1644</v>
      </c>
      <c r="B501" s="7" t="n">
        <v>2</v>
      </c>
      <c r="C501" s="7" t="s">
        <v>1432</v>
      </c>
      <c r="D501" s="7" t="s">
        <v>1433</v>
      </c>
      <c r="E501" s="7" t="s">
        <v>753</v>
      </c>
      <c r="F501" s="7" t="s">
        <v>754</v>
      </c>
      <c r="G501" s="7" t="s">
        <v>1646</v>
      </c>
      <c r="H501" s="7" t="s">
        <v>81</v>
      </c>
      <c r="I501" s="7" t="s">
        <v>82</v>
      </c>
      <c r="J501" s="7" t="s">
        <v>194</v>
      </c>
      <c r="K501" s="7" t="s">
        <v>153</v>
      </c>
      <c r="L501" s="7" t="s">
        <v>118</v>
      </c>
      <c r="M501" s="7" t="s">
        <v>126</v>
      </c>
      <c r="N501" s="7" t="s">
        <v>204</v>
      </c>
      <c r="O501" s="7" t="s">
        <v>89</v>
      </c>
      <c r="P501" s="7" t="s">
        <v>164</v>
      </c>
      <c r="Q501" s="7" t="s">
        <v>114</v>
      </c>
      <c r="R501" s="7" t="s">
        <v>194</v>
      </c>
      <c r="S501" s="7" t="s">
        <v>87</v>
      </c>
      <c r="T501" s="7" t="s">
        <v>137</v>
      </c>
      <c r="U501" s="7" t="s">
        <v>97</v>
      </c>
      <c r="V501" s="7" t="s">
        <v>116</v>
      </c>
      <c r="W501" s="7" t="s">
        <v>193</v>
      </c>
      <c r="X501" s="7" t="s">
        <v>95</v>
      </c>
      <c r="Y501" s="7" t="n">
        <v>1</v>
      </c>
      <c r="Z501" s="7" t="n">
        <v>0</v>
      </c>
      <c r="AA501" s="7" t="str">
        <f aca="false">IF(Y501&gt;Z501,"Win",IF(Y501&lt;Z501,"Loss","Draw"))</f>
        <v>Win</v>
      </c>
      <c r="AB501" s="7" t="s">
        <v>99</v>
      </c>
      <c r="AC501" s="7" t="s">
        <v>99</v>
      </c>
      <c r="AD501" s="7" t="s">
        <v>1111</v>
      </c>
      <c r="AE501" s="7" t="s">
        <v>1647</v>
      </c>
      <c r="AF501" s="7" t="str">
        <f aca="false">IF(AD501&lt;AE501,AD501,AE501)</f>
        <v>Archer Queen, Barbarian Barrel, Giant Snowball, Goblin Drill, Guards, Poison, Ronin, Tesla</v>
      </c>
      <c r="AG501" s="7" t="str">
        <f aca="false">IF(AD501&lt;AE501,AE501,AD501)</f>
        <v>Archer Queen, Cannon, Earthquake, Ice Spirit, Royal Delivery, Royal Hogs, Skeletons, The Log</v>
      </c>
      <c r="AH501" s="7" t="str">
        <f aca="false">IF(AD501=AF501,AA501,IF(AA501="Win","Loss",IF(AA501="Loss","Win","Draw")))</f>
        <v>Loss</v>
      </c>
      <c r="AI501" s="7" t="s">
        <v>297</v>
      </c>
    </row>
    <row r="502" customFormat="false" ht="15" hidden="false" customHeight="true" outlineLevel="0" collapsed="false">
      <c r="A502" s="7" t="s">
        <v>1644</v>
      </c>
      <c r="B502" s="7" t="n">
        <v>3</v>
      </c>
      <c r="C502" s="7" t="s">
        <v>1432</v>
      </c>
      <c r="D502" s="7" t="s">
        <v>1433</v>
      </c>
      <c r="E502" s="7" t="s">
        <v>753</v>
      </c>
      <c r="F502" s="7" t="s">
        <v>754</v>
      </c>
      <c r="G502" s="7" t="s">
        <v>1648</v>
      </c>
      <c r="H502" s="7" t="s">
        <v>81</v>
      </c>
      <c r="I502" s="7" t="s">
        <v>152</v>
      </c>
      <c r="J502" s="7" t="s">
        <v>128</v>
      </c>
      <c r="K502" s="7" t="s">
        <v>107</v>
      </c>
      <c r="L502" s="7" t="s">
        <v>306</v>
      </c>
      <c r="M502" s="7" t="s">
        <v>85</v>
      </c>
      <c r="N502" s="7" t="s">
        <v>95</v>
      </c>
      <c r="O502" s="7" t="s">
        <v>187</v>
      </c>
      <c r="P502" s="7" t="s">
        <v>132</v>
      </c>
      <c r="Q502" s="7" t="s">
        <v>129</v>
      </c>
      <c r="R502" s="7" t="s">
        <v>128</v>
      </c>
      <c r="S502" s="7" t="s">
        <v>127</v>
      </c>
      <c r="T502" s="7" t="s">
        <v>173</v>
      </c>
      <c r="U502" s="7" t="s">
        <v>133</v>
      </c>
      <c r="V502" s="7" t="s">
        <v>130</v>
      </c>
      <c r="W502" s="7" t="s">
        <v>97</v>
      </c>
      <c r="X502" s="7" t="s">
        <v>131</v>
      </c>
      <c r="Y502" s="7" t="n">
        <v>0</v>
      </c>
      <c r="Z502" s="7" t="n">
        <v>3</v>
      </c>
      <c r="AA502" s="7" t="str">
        <f aca="false">IF(Y502&gt;Z502,"Win",IF(Y502&lt;Z502,"Loss","Draw"))</f>
        <v>Loss</v>
      </c>
      <c r="AB502" s="7" t="s">
        <v>99</v>
      </c>
      <c r="AC502" s="7" t="s">
        <v>99</v>
      </c>
      <c r="AD502" s="7" t="s">
        <v>1070</v>
      </c>
      <c r="AE502" s="7" t="s">
        <v>503</v>
      </c>
      <c r="AF502" s="7" t="str">
        <f aca="false">IF(AD502&lt;AE502,AD502,AE502)</f>
        <v>Arrows, Bandit, Battle Ram, Golden Knight, Mega Knight, Mother Witch, Ronin, Zappies</v>
      </c>
      <c r="AG502" s="7" t="str">
        <f aca="false">IF(AD502&lt;AE502,AE502,AD502)</f>
        <v>Baby Dragon, Barbarian Barrel, Electro Wizard, Goblin Cage, Golden Knight, Golem, Lightning, Tornado</v>
      </c>
      <c r="AH502" s="7" t="str">
        <f aca="false">IF(AD502=AF502,AA502,IF(AA502="Win","Loss",IF(AA502="Loss","Win","Draw")))</f>
        <v>Win</v>
      </c>
      <c r="AI502" s="7" t="s">
        <v>297</v>
      </c>
    </row>
    <row r="503" customFormat="false" ht="15" hidden="false" customHeight="true" outlineLevel="0" collapsed="false">
      <c r="A503" s="7" t="s">
        <v>1649</v>
      </c>
      <c r="B503" s="7" t="n">
        <v>1</v>
      </c>
      <c r="C503" s="7" t="s">
        <v>1432</v>
      </c>
      <c r="D503" s="7" t="s">
        <v>1433</v>
      </c>
      <c r="E503" s="7" t="s">
        <v>753</v>
      </c>
      <c r="F503" s="7" t="s">
        <v>754</v>
      </c>
      <c r="G503" s="7" t="s">
        <v>1650</v>
      </c>
      <c r="H503" s="7" t="s">
        <v>352</v>
      </c>
      <c r="I503" s="7" t="s">
        <v>92</v>
      </c>
      <c r="J503" s="7" t="s">
        <v>91</v>
      </c>
      <c r="K503" s="7" t="s">
        <v>90</v>
      </c>
      <c r="L503" s="7" t="s">
        <v>125</v>
      </c>
      <c r="M503" s="7" t="s">
        <v>93</v>
      </c>
      <c r="N503" s="7" t="s">
        <v>96</v>
      </c>
      <c r="O503" s="7" t="s">
        <v>94</v>
      </c>
      <c r="P503" s="7" t="s">
        <v>150</v>
      </c>
      <c r="Q503" s="7" t="s">
        <v>137</v>
      </c>
      <c r="R503" s="7" t="s">
        <v>241</v>
      </c>
      <c r="S503" s="7" t="s">
        <v>114</v>
      </c>
      <c r="T503" s="7" t="s">
        <v>116</v>
      </c>
      <c r="U503" s="7" t="s">
        <v>242</v>
      </c>
      <c r="V503" s="7" t="s">
        <v>157</v>
      </c>
      <c r="W503" s="7" t="s">
        <v>126</v>
      </c>
      <c r="X503" s="7" t="s">
        <v>87</v>
      </c>
      <c r="Y503" s="7" t="n">
        <v>1</v>
      </c>
      <c r="Z503" s="7" t="n">
        <v>0</v>
      </c>
      <c r="AA503" s="7" t="str">
        <f aca="false">IF(Y503&gt;Z503,"Win",IF(Y503&lt;Z503,"Loss","Draw"))</f>
        <v>Win</v>
      </c>
      <c r="AB503" s="7" t="s">
        <v>99</v>
      </c>
      <c r="AC503" s="7" t="s">
        <v>99</v>
      </c>
      <c r="AD503" s="7" t="s">
        <v>635</v>
      </c>
      <c r="AE503" s="7" t="s">
        <v>243</v>
      </c>
      <c r="AF503" s="7" t="str">
        <f aca="false">IF(AD503&lt;AE503,AD503,AE503)</f>
        <v>Bomber, Fire Spirit, Giant Snowball, Goblin Drill, Knight, Poison, Skeletons, Tesla</v>
      </c>
      <c r="AG503" s="7" t="str">
        <f aca="false">IF(AD503&lt;AE503,AE503,AD503)</f>
        <v>Cannon Cart, Electro Spirit, Fireball, Goblins, Minions, Mortar, Rascals, Skeleton Barrel</v>
      </c>
      <c r="AH503" s="7" t="str">
        <f aca="false">IF(AD503=AF503,AA503,IF(AA503="Win","Loss",IF(AA503="Loss","Win","Draw")))</f>
        <v>Loss</v>
      </c>
      <c r="AI503" s="7" t="s">
        <v>297</v>
      </c>
    </row>
    <row r="504" customFormat="false" ht="15" hidden="false" customHeight="true" outlineLevel="0" collapsed="false">
      <c r="A504" s="7" t="s">
        <v>1649</v>
      </c>
      <c r="B504" s="7" t="n">
        <v>2</v>
      </c>
      <c r="C504" s="7" t="s">
        <v>1432</v>
      </c>
      <c r="D504" s="7" t="s">
        <v>1433</v>
      </c>
      <c r="E504" s="7" t="s">
        <v>753</v>
      </c>
      <c r="F504" s="7" t="s">
        <v>754</v>
      </c>
      <c r="G504" s="7" t="s">
        <v>1651</v>
      </c>
      <c r="H504" s="7" t="s">
        <v>81</v>
      </c>
      <c r="I504" s="7" t="s">
        <v>233</v>
      </c>
      <c r="J504" s="7" t="s">
        <v>202</v>
      </c>
      <c r="K504" s="7" t="s">
        <v>201</v>
      </c>
      <c r="L504" s="7" t="s">
        <v>204</v>
      </c>
      <c r="M504" s="7" t="s">
        <v>126</v>
      </c>
      <c r="N504" s="7" t="s">
        <v>157</v>
      </c>
      <c r="O504" s="7" t="s">
        <v>234</v>
      </c>
      <c r="P504" s="7" t="s">
        <v>111</v>
      </c>
      <c r="Q504" s="7" t="s">
        <v>92</v>
      </c>
      <c r="R504" s="7" t="s">
        <v>158</v>
      </c>
      <c r="S504" s="7" t="s">
        <v>90</v>
      </c>
      <c r="T504" s="7" t="s">
        <v>159</v>
      </c>
      <c r="U504" s="7" t="s">
        <v>94</v>
      </c>
      <c r="V504" s="7" t="s">
        <v>95</v>
      </c>
      <c r="W504" s="7" t="s">
        <v>96</v>
      </c>
      <c r="X504" s="7" t="s">
        <v>93</v>
      </c>
      <c r="Y504" s="7" t="n">
        <v>1</v>
      </c>
      <c r="Z504" s="7" t="n">
        <v>0</v>
      </c>
      <c r="AA504" s="7" t="str">
        <f aca="false">IF(Y504&gt;Z504,"Win",IF(Y504&lt;Z504,"Loss","Draw"))</f>
        <v>Win</v>
      </c>
      <c r="AB504" s="7" t="s">
        <v>99</v>
      </c>
      <c r="AC504" s="7" t="s">
        <v>99</v>
      </c>
      <c r="AD504" s="7" t="s">
        <v>236</v>
      </c>
      <c r="AE504" s="7" t="s">
        <v>379</v>
      </c>
      <c r="AF504" s="7" t="str">
        <f aca="false">IF(AD504&lt;AE504,AD504,AE504)</f>
        <v>Barbarian Barrel, Bowler, Dart Goblin, Fireball, Minions, Mortar, Rascals, Skeleton Barrel</v>
      </c>
      <c r="AG504" s="7" t="str">
        <f aca="false">IF(AD504&lt;AE504,AE504,AD504)</f>
        <v>Bats, Bomb Tower, Fire Spirit, Magic Archer, Miner, Royal Delivery, Skeletons, Wall Breakers</v>
      </c>
      <c r="AH504" s="7" t="str">
        <f aca="false">IF(AD504=AF504,AA504,IF(AA504="Win","Loss",IF(AA504="Loss","Win","Draw")))</f>
        <v>Loss</v>
      </c>
      <c r="AI504" s="7" t="s">
        <v>297</v>
      </c>
    </row>
    <row r="505" customFormat="false" ht="15" hidden="false" customHeight="true" outlineLevel="0" collapsed="false">
      <c r="A505" s="7" t="s">
        <v>1649</v>
      </c>
      <c r="B505" s="7" t="n">
        <v>3</v>
      </c>
      <c r="C505" s="7" t="s">
        <v>1432</v>
      </c>
      <c r="D505" s="7" t="s">
        <v>1433</v>
      </c>
      <c r="E505" s="7" t="s">
        <v>753</v>
      </c>
      <c r="F505" s="7" t="s">
        <v>754</v>
      </c>
      <c r="G505" s="7" t="s">
        <v>1652</v>
      </c>
      <c r="H505" s="7" t="s">
        <v>81</v>
      </c>
      <c r="I505" s="7" t="s">
        <v>113</v>
      </c>
      <c r="J505" s="7" t="s">
        <v>151</v>
      </c>
      <c r="K505" s="7" t="s">
        <v>87</v>
      </c>
      <c r="L505" s="7" t="s">
        <v>89</v>
      </c>
      <c r="M505" s="7" t="s">
        <v>165</v>
      </c>
      <c r="N505" s="7" t="s">
        <v>85</v>
      </c>
      <c r="O505" s="7" t="s">
        <v>118</v>
      </c>
      <c r="P505" s="7" t="s">
        <v>88</v>
      </c>
      <c r="Q505" s="7" t="s">
        <v>185</v>
      </c>
      <c r="R505" s="7" t="s">
        <v>186</v>
      </c>
      <c r="S505" s="7" t="s">
        <v>109</v>
      </c>
      <c r="T505" s="7" t="s">
        <v>97</v>
      </c>
      <c r="U505" s="7" t="s">
        <v>88</v>
      </c>
      <c r="V505" s="7" t="s">
        <v>234</v>
      </c>
      <c r="W505" s="7" t="s">
        <v>187</v>
      </c>
      <c r="X505" s="7" t="s">
        <v>111</v>
      </c>
      <c r="Y505" s="7" t="n">
        <v>1</v>
      </c>
      <c r="Z505" s="7" t="n">
        <v>0</v>
      </c>
      <c r="AA505" s="7" t="str">
        <f aca="false">IF(Y505&gt;Z505,"Win",IF(Y505&lt;Z505,"Loss","Draw"))</f>
        <v>Win</v>
      </c>
      <c r="AB505" s="7" t="s">
        <v>99</v>
      </c>
      <c r="AC505" s="7" t="s">
        <v>99</v>
      </c>
      <c r="AD505" s="7" t="s">
        <v>1653</v>
      </c>
      <c r="AE505" s="7" t="s">
        <v>924</v>
      </c>
      <c r="AF505" s="7" t="str">
        <f aca="false">IF(AD505&lt;AE505,AD505,AE505)</f>
        <v>Balloon, Berserker, Bomb Tower, Executioner, Miner, Ronin, Tornado, Zap</v>
      </c>
      <c r="AG505" s="7" t="str">
        <f aca="false">IF(AD505&lt;AE505,AE505,AD505)</f>
        <v>Berserker, Furnace, Hog Rider, Ice Spirit, Lightning, Mighty Miner, Tesla, The Log</v>
      </c>
      <c r="AH505" s="7" t="str">
        <f aca="false">IF(AD505=AF505,AA505,IF(AA505="Win","Loss",IF(AA505="Loss","Win","Draw")))</f>
        <v>Loss</v>
      </c>
      <c r="AI505" s="7" t="s">
        <v>297</v>
      </c>
    </row>
    <row r="506" customFormat="false" ht="15" hidden="false" customHeight="true" outlineLevel="0" collapsed="false">
      <c r="A506" s="7" t="s">
        <v>1654</v>
      </c>
      <c r="B506" s="7" t="n">
        <v>1</v>
      </c>
      <c r="C506" s="7" t="s">
        <v>1432</v>
      </c>
      <c r="D506" s="7" t="s">
        <v>1433</v>
      </c>
      <c r="E506" s="7" t="s">
        <v>753</v>
      </c>
      <c r="F506" s="7" t="s">
        <v>754</v>
      </c>
      <c r="G506" s="7" t="s">
        <v>1655</v>
      </c>
      <c r="H506" s="7" t="s">
        <v>352</v>
      </c>
      <c r="I506" s="7" t="s">
        <v>90</v>
      </c>
      <c r="J506" s="7" t="s">
        <v>123</v>
      </c>
      <c r="K506" s="7" t="s">
        <v>124</v>
      </c>
      <c r="L506" s="7" t="s">
        <v>95</v>
      </c>
      <c r="M506" s="7" t="s">
        <v>125</v>
      </c>
      <c r="N506" s="7" t="s">
        <v>85</v>
      </c>
      <c r="O506" s="7" t="s">
        <v>96</v>
      </c>
      <c r="P506" s="7" t="s">
        <v>126</v>
      </c>
      <c r="Q506" s="7" t="s">
        <v>177</v>
      </c>
      <c r="R506" s="7" t="s">
        <v>83</v>
      </c>
      <c r="S506" s="7" t="s">
        <v>257</v>
      </c>
      <c r="T506" s="7" t="s">
        <v>124</v>
      </c>
      <c r="U506" s="7" t="s">
        <v>89</v>
      </c>
      <c r="V506" s="7" t="s">
        <v>93</v>
      </c>
      <c r="W506" s="7" t="s">
        <v>150</v>
      </c>
      <c r="X506" s="7" t="s">
        <v>215</v>
      </c>
      <c r="Y506" s="7" t="n">
        <v>1</v>
      </c>
      <c r="Z506" s="7" t="n">
        <v>0</v>
      </c>
      <c r="AA506" s="7" t="str">
        <f aca="false">IF(Y506&gt;Z506,"Win",IF(Y506&lt;Z506,"Loss","Draw"))</f>
        <v>Win</v>
      </c>
      <c r="AB506" s="7" t="s">
        <v>99</v>
      </c>
      <c r="AC506" s="7" t="s">
        <v>99</v>
      </c>
      <c r="AD506" s="7" t="s">
        <v>134</v>
      </c>
      <c r="AE506" s="7" t="s">
        <v>1611</v>
      </c>
      <c r="AF506" s="7" t="str">
        <f aca="false">IF(AD506&lt;AE506,AD506,AE506)</f>
        <v>Barbarian Barrel, Cannon Cart, Goblinstein, Lightning, Minions, Mortar, Royal Ghost, Skeletons</v>
      </c>
      <c r="AG506" s="7" t="str">
        <f aca="false">IF(AD506&lt;AE506,AE506,AD506)</f>
        <v>Electro Spirit, Fireball, Fisherman, Hunter, Monk, Royal Ghost, Royal Giant, The Log</v>
      </c>
      <c r="AH506" s="7" t="str">
        <f aca="false">IF(AD506=AF506,AA506,IF(AA506="Win","Loss",IF(AA506="Loss","Win","Draw")))</f>
        <v>Win</v>
      </c>
      <c r="AI506" s="7" t="s">
        <v>297</v>
      </c>
    </row>
    <row r="507" customFormat="false" ht="15" hidden="false" customHeight="true" outlineLevel="0" collapsed="false">
      <c r="A507" s="7" t="s">
        <v>1654</v>
      </c>
      <c r="B507" s="7" t="n">
        <v>2</v>
      </c>
      <c r="C507" s="7" t="s">
        <v>1432</v>
      </c>
      <c r="D507" s="7" t="s">
        <v>1433</v>
      </c>
      <c r="E507" s="7" t="s">
        <v>753</v>
      </c>
      <c r="F507" s="7" t="s">
        <v>754</v>
      </c>
      <c r="G507" s="7" t="s">
        <v>1656</v>
      </c>
      <c r="H507" s="7" t="s">
        <v>352</v>
      </c>
      <c r="I507" s="7" t="s">
        <v>159</v>
      </c>
      <c r="J507" s="7" t="s">
        <v>91</v>
      </c>
      <c r="K507" s="7" t="s">
        <v>203</v>
      </c>
      <c r="L507" s="7" t="s">
        <v>204</v>
      </c>
      <c r="M507" s="7" t="s">
        <v>118</v>
      </c>
      <c r="N507" s="7" t="s">
        <v>157</v>
      </c>
      <c r="O507" s="7" t="s">
        <v>97</v>
      </c>
      <c r="P507" s="7" t="s">
        <v>234</v>
      </c>
      <c r="Q507" s="7" t="s">
        <v>201</v>
      </c>
      <c r="R507" s="7" t="s">
        <v>202</v>
      </c>
      <c r="S507" s="7" t="s">
        <v>123</v>
      </c>
      <c r="T507" s="7" t="s">
        <v>187</v>
      </c>
      <c r="U507" s="7" t="s">
        <v>234</v>
      </c>
      <c r="V507" s="7" t="s">
        <v>95</v>
      </c>
      <c r="W507" s="7" t="s">
        <v>126</v>
      </c>
      <c r="X507" s="7" t="s">
        <v>111</v>
      </c>
      <c r="Y507" s="7" t="n">
        <v>3</v>
      </c>
      <c r="Z507" s="7" t="n">
        <v>0</v>
      </c>
      <c r="AA507" s="7" t="str">
        <f aca="false">IF(Y507&gt;Z507,"Win",IF(Y507&lt;Z507,"Loss","Draw"))</f>
        <v>Win</v>
      </c>
      <c r="AB507" s="7" t="s">
        <v>99</v>
      </c>
      <c r="AC507" s="7" t="s">
        <v>99</v>
      </c>
      <c r="AD507" s="7" t="s">
        <v>1657</v>
      </c>
      <c r="AE507" s="7" t="s">
        <v>840</v>
      </c>
      <c r="AF507" s="7" t="str">
        <f aca="false">IF(AD507&lt;AE507,AD507,AE507)</f>
        <v>Barbarian Barrel, Bomb Tower, Goblinstein, Magic Archer, Miner, Skeletons, Tornado, Wall Breakers</v>
      </c>
      <c r="AG507" s="7" t="str">
        <f aca="false">IF(AD507&lt;AE507,AE507,AD507)</f>
        <v>Bomb Tower, Dart Goblin, Fire Spirit, Goblin Barrel, Goblins, Ice Spirit, Ronin, Royal Delivery</v>
      </c>
      <c r="AH507" s="7" t="str">
        <f aca="false">IF(AD507=AF507,AA507,IF(AA507="Win","Loss",IF(AA507="Loss","Win","Draw")))</f>
        <v>Loss</v>
      </c>
      <c r="AI507" s="7" t="s">
        <v>297</v>
      </c>
    </row>
    <row r="508" customFormat="false" ht="15" hidden="false" customHeight="true" outlineLevel="0" collapsed="false">
      <c r="A508" s="7" t="s">
        <v>1654</v>
      </c>
      <c r="B508" s="7" t="n">
        <v>3</v>
      </c>
      <c r="C508" s="7" t="s">
        <v>1432</v>
      </c>
      <c r="D508" s="7" t="s">
        <v>1433</v>
      </c>
      <c r="E508" s="7" t="s">
        <v>753</v>
      </c>
      <c r="F508" s="7" t="s">
        <v>754</v>
      </c>
      <c r="G508" s="7" t="s">
        <v>1658</v>
      </c>
      <c r="H508" s="7" t="s">
        <v>352</v>
      </c>
      <c r="I508" s="7" t="s">
        <v>177</v>
      </c>
      <c r="J508" s="7" t="s">
        <v>83</v>
      </c>
      <c r="K508" s="7" t="s">
        <v>188</v>
      </c>
      <c r="L508" s="7" t="s">
        <v>86</v>
      </c>
      <c r="M508" s="7" t="s">
        <v>173</v>
      </c>
      <c r="N508" s="7" t="s">
        <v>89</v>
      </c>
      <c r="O508" s="7" t="s">
        <v>93</v>
      </c>
      <c r="P508" s="7" t="s">
        <v>215</v>
      </c>
      <c r="Q508" s="7" t="s">
        <v>114</v>
      </c>
      <c r="R508" s="7" t="s">
        <v>91</v>
      </c>
      <c r="S508" s="7" t="s">
        <v>137</v>
      </c>
      <c r="T508" s="7" t="s">
        <v>87</v>
      </c>
      <c r="U508" s="7" t="s">
        <v>157</v>
      </c>
      <c r="V508" s="7" t="s">
        <v>242</v>
      </c>
      <c r="W508" s="7" t="s">
        <v>97</v>
      </c>
      <c r="X508" s="7" t="s">
        <v>116</v>
      </c>
      <c r="Y508" s="7" t="n">
        <v>0</v>
      </c>
      <c r="Z508" s="7" t="n">
        <v>1</v>
      </c>
      <c r="AA508" s="7" t="str">
        <f aca="false">IF(Y508&gt;Z508,"Win",IF(Y508&lt;Z508,"Loss","Draw"))</f>
        <v>Loss</v>
      </c>
      <c r="AB508" s="7" t="s">
        <v>99</v>
      </c>
      <c r="AC508" s="7" t="s">
        <v>99</v>
      </c>
      <c r="AD508" s="7" t="s">
        <v>780</v>
      </c>
      <c r="AE508" s="7" t="s">
        <v>321</v>
      </c>
      <c r="AF508" s="7" t="str">
        <f aca="false">IF(AD508&lt;AE508,AD508,AE508)</f>
        <v>Bomber, Fire Spirit, Giant Snowball, Goblin Drill, Goblins, Poison, Ronin, Tesla</v>
      </c>
      <c r="AG508" s="7" t="str">
        <f aca="false">IF(AD508&lt;AE508,AE508,AD508)</f>
        <v>Fireball, Fisherman, Monk, Royal Giant, Skeleton Dragons, The Log, Tombstone, Zappies</v>
      </c>
      <c r="AH508" s="7" t="str">
        <f aca="false">IF(AD508=AF508,AA508,IF(AA508="Win","Loss",IF(AA508="Loss","Win","Draw")))</f>
        <v>Win</v>
      </c>
      <c r="AI508" s="7" t="s">
        <v>297</v>
      </c>
    </row>
    <row r="509" customFormat="false" ht="15" hidden="false" customHeight="true" outlineLevel="0" collapsed="false">
      <c r="A509" s="5" t="s">
        <v>1659</v>
      </c>
      <c r="B509" s="5" t="n">
        <v>1</v>
      </c>
      <c r="C509" s="5" t="s">
        <v>1432</v>
      </c>
      <c r="D509" s="5" t="s">
        <v>1433</v>
      </c>
      <c r="E509" s="5" t="s">
        <v>1660</v>
      </c>
      <c r="F509" s="5" t="s">
        <v>1661</v>
      </c>
      <c r="G509" s="5" t="s">
        <v>1662</v>
      </c>
      <c r="H509" s="5" t="s">
        <v>715</v>
      </c>
      <c r="I509" s="5" t="s">
        <v>87</v>
      </c>
      <c r="J509" s="5" t="s">
        <v>108</v>
      </c>
      <c r="K509" s="5" t="s">
        <v>126</v>
      </c>
      <c r="L509" s="5" t="s">
        <v>150</v>
      </c>
      <c r="M509" s="5" t="s">
        <v>204</v>
      </c>
      <c r="N509" s="5" t="s">
        <v>89</v>
      </c>
      <c r="O509" s="5" t="s">
        <v>111</v>
      </c>
      <c r="P509" s="5" t="s">
        <v>249</v>
      </c>
      <c r="Q509" s="5" t="s">
        <v>109</v>
      </c>
      <c r="R509" s="5" t="s">
        <v>323</v>
      </c>
      <c r="S509" s="5" t="s">
        <v>219</v>
      </c>
      <c r="T509" s="5" t="s">
        <v>187</v>
      </c>
      <c r="U509" s="5" t="s">
        <v>1663</v>
      </c>
      <c r="V509" s="5" t="s">
        <v>143</v>
      </c>
      <c r="W509" s="5" t="s">
        <v>447</v>
      </c>
      <c r="X509" s="5" t="s">
        <v>130</v>
      </c>
      <c r="Y509" s="5" t="n">
        <v>1</v>
      </c>
      <c r="Z509" s="5" t="n">
        <v>0</v>
      </c>
      <c r="AA509" s="5" t="str">
        <f aca="false">IF(Y509&gt;Z509,"Win",IF(Y509&lt;Z509,"Loss","Draw"))</f>
        <v>Win</v>
      </c>
      <c r="AB509" s="5" t="s">
        <v>98</v>
      </c>
      <c r="AC509" s="5" t="s">
        <v>99</v>
      </c>
      <c r="AD509" s="5" t="s">
        <v>1391</v>
      </c>
      <c r="AE509" s="5" t="s">
        <v>1664</v>
      </c>
      <c r="AF509" s="5" t="str">
        <f aca="false">IF(AD509&lt;AE509,AD509,AE509)</f>
        <v>Arrows, Giant, Heal Spirit, Mini P.E.K.K.A, Sparky, Tornado, Wizard, Zap</v>
      </c>
      <c r="AG509" s="5" t="str">
        <f aca="false">IF(AD509&lt;AE509,AE509,AD509)</f>
        <v>Dark Prince, Electro Spirit, Miner, Rocket, Royal Delivery, Skeletons, Tesla, The Log</v>
      </c>
      <c r="AH509" s="5" t="str">
        <f aca="false">IF(AD509=AF509,AA509,IF(AA509="Win","Loss",IF(AA509="Loss","Win","Draw")))</f>
        <v>Loss</v>
      </c>
      <c r="AI509" s="5" t="s">
        <v>102</v>
      </c>
    </row>
    <row r="510" customFormat="false" ht="15" hidden="false" customHeight="true" outlineLevel="0" collapsed="false">
      <c r="A510" s="5" t="s">
        <v>1659</v>
      </c>
      <c r="B510" s="5" t="n">
        <v>2</v>
      </c>
      <c r="C510" s="5" t="s">
        <v>1432</v>
      </c>
      <c r="D510" s="5" t="s">
        <v>1433</v>
      </c>
      <c r="E510" s="5" t="s">
        <v>1660</v>
      </c>
      <c r="F510" s="5" t="s">
        <v>1661</v>
      </c>
      <c r="G510" s="5" t="s">
        <v>1665</v>
      </c>
      <c r="H510" s="5" t="s">
        <v>715</v>
      </c>
      <c r="I510" s="5" t="s">
        <v>90</v>
      </c>
      <c r="J510" s="5" t="s">
        <v>123</v>
      </c>
      <c r="K510" s="5" t="s">
        <v>124</v>
      </c>
      <c r="L510" s="5" t="s">
        <v>96</v>
      </c>
      <c r="M510" s="5" t="s">
        <v>91</v>
      </c>
      <c r="N510" s="5" t="s">
        <v>95</v>
      </c>
      <c r="O510" s="5" t="s">
        <v>85</v>
      </c>
      <c r="P510" s="5" t="s">
        <v>125</v>
      </c>
      <c r="Q510" s="5" t="s">
        <v>124</v>
      </c>
      <c r="R510" s="5" t="s">
        <v>219</v>
      </c>
      <c r="S510" s="5" t="s">
        <v>127</v>
      </c>
      <c r="T510" s="5" t="s">
        <v>117</v>
      </c>
      <c r="U510" s="5" t="s">
        <v>173</v>
      </c>
      <c r="V510" s="5" t="s">
        <v>108</v>
      </c>
      <c r="W510" s="5" t="s">
        <v>95</v>
      </c>
      <c r="X510" s="5" t="s">
        <v>294</v>
      </c>
      <c r="Y510" s="5" t="n">
        <v>1</v>
      </c>
      <c r="Z510" s="5" t="n">
        <v>0</v>
      </c>
      <c r="AA510" s="5" t="str">
        <f aca="false">IF(Y510&gt;Z510,"Win",IF(Y510&lt;Z510,"Loss","Draw"))</f>
        <v>Win</v>
      </c>
      <c r="AB510" s="5" t="s">
        <v>98</v>
      </c>
      <c r="AC510" s="5" t="s">
        <v>99</v>
      </c>
      <c r="AD510" s="5" t="s">
        <v>1666</v>
      </c>
      <c r="AE510" s="5" t="s">
        <v>1667</v>
      </c>
      <c r="AF510" s="5" t="str">
        <f aca="false">IF(AD510&lt;AE510,AD510,AE510)</f>
        <v>Barbarian Barrel, Battle Ram, Dark Prince, Giant Skeleton, Royal Ghost, Vines, Wizard, Zappies</v>
      </c>
      <c r="AG510" s="5" t="str">
        <f aca="false">IF(AD510&lt;AE510,AE510,AD510)</f>
        <v>Barbarian Barrel, Cannon Cart, Goblins, Goblinstein, Lightning, Minions, Mortar, Royal Ghost</v>
      </c>
      <c r="AH510" s="5" t="str">
        <f aca="false">IF(AD510=AF510,AA510,IF(AA510="Win","Loss",IF(AA510="Loss","Win","Draw")))</f>
        <v>Loss</v>
      </c>
      <c r="AI510" s="5" t="s">
        <v>102</v>
      </c>
    </row>
    <row r="511" customFormat="false" ht="15" hidden="false" customHeight="true" outlineLevel="0" collapsed="false">
      <c r="A511" s="5" t="s">
        <v>1668</v>
      </c>
      <c r="B511" s="5" t="n">
        <v>1</v>
      </c>
      <c r="C511" s="5" t="s">
        <v>1432</v>
      </c>
      <c r="D511" s="5" t="s">
        <v>1433</v>
      </c>
      <c r="E511" s="5" t="s">
        <v>1669</v>
      </c>
      <c r="F511" s="5" t="s">
        <v>1670</v>
      </c>
      <c r="G511" s="5" t="s">
        <v>1671</v>
      </c>
      <c r="H511" s="5" t="s">
        <v>81</v>
      </c>
      <c r="I511" s="5" t="s">
        <v>201</v>
      </c>
      <c r="J511" s="5" t="s">
        <v>202</v>
      </c>
      <c r="K511" s="5" t="s">
        <v>233</v>
      </c>
      <c r="L511" s="5" t="s">
        <v>111</v>
      </c>
      <c r="M511" s="5" t="s">
        <v>157</v>
      </c>
      <c r="N511" s="5" t="s">
        <v>88</v>
      </c>
      <c r="O511" s="5" t="s">
        <v>204</v>
      </c>
      <c r="P511" s="5" t="s">
        <v>234</v>
      </c>
      <c r="Q511" s="5" t="s">
        <v>208</v>
      </c>
      <c r="R511" s="5" t="s">
        <v>139</v>
      </c>
      <c r="S511" s="5" t="s">
        <v>152</v>
      </c>
      <c r="T511" s="5" t="s">
        <v>110</v>
      </c>
      <c r="U511" s="5" t="s">
        <v>186</v>
      </c>
      <c r="V511" s="5" t="s">
        <v>188</v>
      </c>
      <c r="W511" s="5" t="s">
        <v>93</v>
      </c>
      <c r="X511" s="5" t="s">
        <v>109</v>
      </c>
      <c r="Y511" s="5" t="n">
        <v>2</v>
      </c>
      <c r="Z511" s="5" t="n">
        <v>1</v>
      </c>
      <c r="AA511" s="5" t="str">
        <f aca="false">IF(Y511&gt;Z511,"Win",IF(Y511&lt;Z511,"Loss","Draw"))</f>
        <v>Win</v>
      </c>
      <c r="AB511" s="5" t="s">
        <v>98</v>
      </c>
      <c r="AC511" s="5" t="s">
        <v>99</v>
      </c>
      <c r="AD511" s="5" t="s">
        <v>380</v>
      </c>
      <c r="AE511" s="5" t="s">
        <v>1672</v>
      </c>
      <c r="AF511" s="5" t="str">
        <f aca="false">IF(AD511&lt;AE511,AD511,AE511)</f>
        <v>Baby Dragon, Balloon, Fireball, Lava Hound, Mega Minion, Tombstone, Valkyrie, Zap</v>
      </c>
      <c r="AG511" s="5" t="str">
        <f aca="false">IF(AD511&lt;AE511,AE511,AD511)</f>
        <v>Bats, Berserker, Bomb Tower, Fire Spirit, Magic Archer, Miner, Royal Delivery, Wall Breakers</v>
      </c>
      <c r="AH511" s="5" t="str">
        <f aca="false">IF(AD511=AF511,AA511,IF(AA511="Win","Loss",IF(AA511="Loss","Win","Draw")))</f>
        <v>Loss</v>
      </c>
      <c r="AI511" s="5" t="s">
        <v>102</v>
      </c>
    </row>
    <row r="512" customFormat="false" ht="15" hidden="false" customHeight="true" outlineLevel="0" collapsed="false">
      <c r="A512" s="5" t="s">
        <v>1668</v>
      </c>
      <c r="B512" s="5" t="n">
        <v>2</v>
      </c>
      <c r="C512" s="5" t="s">
        <v>1432</v>
      </c>
      <c r="D512" s="5" t="s">
        <v>1433</v>
      </c>
      <c r="E512" s="5" t="s">
        <v>1669</v>
      </c>
      <c r="F512" s="5" t="s">
        <v>1670</v>
      </c>
      <c r="G512" s="5" t="s">
        <v>1673</v>
      </c>
      <c r="H512" s="5" t="s">
        <v>163</v>
      </c>
      <c r="I512" s="5" t="s">
        <v>82</v>
      </c>
      <c r="J512" s="5" t="s">
        <v>151</v>
      </c>
      <c r="K512" s="5" t="s">
        <v>152</v>
      </c>
      <c r="L512" s="5" t="s">
        <v>153</v>
      </c>
      <c r="M512" s="5" t="s">
        <v>150</v>
      </c>
      <c r="N512" s="5" t="s">
        <v>126</v>
      </c>
      <c r="O512" s="5" t="s">
        <v>89</v>
      </c>
      <c r="P512" s="5" t="s">
        <v>85</v>
      </c>
      <c r="Q512" s="5" t="s">
        <v>473</v>
      </c>
      <c r="R512" s="5" t="s">
        <v>95</v>
      </c>
      <c r="S512" s="5" t="s">
        <v>107</v>
      </c>
      <c r="T512" s="5" t="s">
        <v>82</v>
      </c>
      <c r="U512" s="5" t="s">
        <v>474</v>
      </c>
      <c r="V512" s="5" t="s">
        <v>173</v>
      </c>
      <c r="W512" s="5" t="s">
        <v>150</v>
      </c>
      <c r="X512" s="5" t="s">
        <v>130</v>
      </c>
      <c r="Y512" s="5" t="n">
        <v>1</v>
      </c>
      <c r="Z512" s="5" t="n">
        <v>0</v>
      </c>
      <c r="AA512" s="5" t="str">
        <f aca="false">IF(Y512&gt;Z512,"Win",IF(Y512&lt;Z512,"Loss","Draw"))</f>
        <v>Win</v>
      </c>
      <c r="AB512" s="5" t="s">
        <v>98</v>
      </c>
      <c r="AC512" s="5" t="s">
        <v>99</v>
      </c>
      <c r="AD512" s="5" t="s">
        <v>155</v>
      </c>
      <c r="AE512" s="5" t="s">
        <v>1674</v>
      </c>
      <c r="AF512" s="5" t="str">
        <f aca="false">IF(AD512&lt;AE512,AD512,AE512)</f>
        <v>Arrows, Barbarian Barrel, Electro Spirit, Flying Machine, Goblin Cage, Royal Hogs, Royal Recruits, Zappies</v>
      </c>
      <c r="AG512" s="5" t="str">
        <f aca="false">IF(AD512&lt;AE512,AE512,AD512)</f>
        <v>Baby Dragon, Cannon, Electro Spirit, Lightning, Mighty Miner, Royal Hogs, Skeletons, The Log</v>
      </c>
      <c r="AH512" s="5" t="str">
        <f aca="false">IF(AD512=AF512,AA512,IF(AA512="Win","Loss",IF(AA512="Loss","Win","Draw")))</f>
        <v>Loss</v>
      </c>
      <c r="AI512" s="5" t="s">
        <v>102</v>
      </c>
    </row>
    <row r="513" customFormat="false" ht="15" hidden="false" customHeight="true" outlineLevel="0" collapsed="false">
      <c r="A513" s="5" t="s">
        <v>1675</v>
      </c>
      <c r="B513" s="5" t="n">
        <v>1</v>
      </c>
      <c r="C513" s="5" t="s">
        <v>1432</v>
      </c>
      <c r="D513" s="5" t="s">
        <v>1433</v>
      </c>
      <c r="E513" s="5" t="s">
        <v>1676</v>
      </c>
      <c r="F513" s="5" t="s">
        <v>1677</v>
      </c>
      <c r="G513" s="5" t="s">
        <v>1678</v>
      </c>
      <c r="H513" s="5" t="s">
        <v>81</v>
      </c>
      <c r="I513" s="5" t="s">
        <v>82</v>
      </c>
      <c r="J513" s="5" t="s">
        <v>194</v>
      </c>
      <c r="K513" s="5" t="s">
        <v>153</v>
      </c>
      <c r="L513" s="5" t="s">
        <v>126</v>
      </c>
      <c r="M513" s="5" t="s">
        <v>118</v>
      </c>
      <c r="N513" s="5" t="s">
        <v>204</v>
      </c>
      <c r="O513" s="5" t="s">
        <v>89</v>
      </c>
      <c r="P513" s="5" t="s">
        <v>164</v>
      </c>
      <c r="Q513" s="5" t="s">
        <v>127</v>
      </c>
      <c r="R513" s="5" t="s">
        <v>219</v>
      </c>
      <c r="S513" s="5" t="s">
        <v>124</v>
      </c>
      <c r="T513" s="5" t="s">
        <v>133</v>
      </c>
      <c r="U513" s="5" t="s">
        <v>117</v>
      </c>
      <c r="V513" s="5" t="s">
        <v>294</v>
      </c>
      <c r="W513" s="5" t="s">
        <v>95</v>
      </c>
      <c r="X513" s="5" t="s">
        <v>173</v>
      </c>
      <c r="Y513" s="5" t="n">
        <v>0</v>
      </c>
      <c r="Z513" s="5" t="n">
        <v>1</v>
      </c>
      <c r="AA513" s="5" t="str">
        <f aca="false">IF(Y513&gt;Z513,"Win",IF(Y513&lt;Z513,"Loss","Draw"))</f>
        <v>Loss</v>
      </c>
      <c r="AB513" s="5" t="s">
        <v>98</v>
      </c>
      <c r="AC513" s="5" t="s">
        <v>99</v>
      </c>
      <c r="AD513" s="5" t="s">
        <v>1111</v>
      </c>
      <c r="AE513" s="5" t="s">
        <v>296</v>
      </c>
      <c r="AF513" s="5" t="str">
        <f aca="false">IF(AD513&lt;AE513,AD513,AE513)</f>
        <v>Archer Queen, Cannon, Earthquake, Ice Spirit, Royal Delivery, Royal Hogs, Skeletons, The Log</v>
      </c>
      <c r="AG513" s="5" t="str">
        <f aca="false">IF(AD513&lt;AE513,AE513,AD513)</f>
        <v>Barbarian Barrel, Battle Ram, Giant Skeleton, Mother Witch, Royal Ghost, Vines, Wizard, Zappies</v>
      </c>
      <c r="AH513" s="5" t="str">
        <f aca="false">IF(AD513=AF513,AA513,IF(AA513="Win","Loss",IF(AA513="Loss","Win","Draw")))</f>
        <v>Loss</v>
      </c>
      <c r="AI513" s="5" t="s">
        <v>102</v>
      </c>
    </row>
    <row r="514" customFormat="false" ht="15" hidden="false" customHeight="true" outlineLevel="0" collapsed="false">
      <c r="A514" s="5" t="s">
        <v>1675</v>
      </c>
      <c r="B514" s="5" t="n">
        <v>2</v>
      </c>
      <c r="C514" s="5" t="s">
        <v>1432</v>
      </c>
      <c r="D514" s="5" t="s">
        <v>1433</v>
      </c>
      <c r="E514" s="5" t="s">
        <v>1676</v>
      </c>
      <c r="F514" s="5" t="s">
        <v>1677</v>
      </c>
      <c r="G514" s="5" t="s">
        <v>1679</v>
      </c>
      <c r="H514" s="5" t="s">
        <v>163</v>
      </c>
      <c r="I514" s="5" t="s">
        <v>201</v>
      </c>
      <c r="J514" s="5" t="s">
        <v>123</v>
      </c>
      <c r="K514" s="5" t="s">
        <v>202</v>
      </c>
      <c r="L514" s="5" t="s">
        <v>187</v>
      </c>
      <c r="M514" s="5" t="s">
        <v>95</v>
      </c>
      <c r="N514" s="5" t="s">
        <v>234</v>
      </c>
      <c r="O514" s="5" t="s">
        <v>88</v>
      </c>
      <c r="P514" s="5" t="s">
        <v>111</v>
      </c>
      <c r="Q514" s="5" t="s">
        <v>208</v>
      </c>
      <c r="R514" s="5" t="s">
        <v>91</v>
      </c>
      <c r="S514" s="5" t="s">
        <v>203</v>
      </c>
      <c r="T514" s="5" t="s">
        <v>201</v>
      </c>
      <c r="U514" s="5" t="s">
        <v>159</v>
      </c>
      <c r="V514" s="5" t="s">
        <v>118</v>
      </c>
      <c r="W514" s="5" t="s">
        <v>157</v>
      </c>
      <c r="X514" s="5" t="s">
        <v>249</v>
      </c>
      <c r="Y514" s="5" t="n">
        <v>1</v>
      </c>
      <c r="Z514" s="5" t="n">
        <v>0</v>
      </c>
      <c r="AA514" s="5" t="str">
        <f aca="false">IF(Y514&gt;Z514,"Win",IF(Y514&lt;Z514,"Loss","Draw"))</f>
        <v>Win</v>
      </c>
      <c r="AB514" s="5" t="s">
        <v>98</v>
      </c>
      <c r="AC514" s="5" t="s">
        <v>99</v>
      </c>
      <c r="AD514" s="5" t="s">
        <v>295</v>
      </c>
      <c r="AE514" s="5" t="s">
        <v>701</v>
      </c>
      <c r="AF514" s="5" t="str">
        <f aca="false">IF(AD514&lt;AE514,AD514,AE514)</f>
        <v>Barbarian Barrel, Berserker, Bomb Tower, Goblinstein, Magic Archer, Miner, Tornado, Wall Breakers</v>
      </c>
      <c r="AG514" s="5" t="str">
        <f aca="false">IF(AD514&lt;AE514,AE514,AD514)</f>
        <v>Dart Goblin, Fire Spirit, Goblin Barrel, Goblins, Ice Spirit, Rocket, Valkyrie, Wall Breakers</v>
      </c>
      <c r="AH514" s="5" t="str">
        <f aca="false">IF(AD514=AF514,AA514,IF(AA514="Win","Loss",IF(AA514="Loss","Win","Draw")))</f>
        <v>Win</v>
      </c>
      <c r="AI514" s="5" t="s">
        <v>102</v>
      </c>
    </row>
    <row r="515" customFormat="false" ht="15" hidden="false" customHeight="true" outlineLevel="0" collapsed="false">
      <c r="A515" s="5" t="s">
        <v>1675</v>
      </c>
      <c r="B515" s="5" t="n">
        <v>3</v>
      </c>
      <c r="C515" s="5" t="s">
        <v>1432</v>
      </c>
      <c r="D515" s="5" t="s">
        <v>1433</v>
      </c>
      <c r="E515" s="5" t="s">
        <v>1676</v>
      </c>
      <c r="F515" s="5" t="s">
        <v>1677</v>
      </c>
      <c r="G515" s="5" t="s">
        <v>892</v>
      </c>
      <c r="H515" s="5" t="s">
        <v>163</v>
      </c>
      <c r="I515" s="5" t="s">
        <v>84</v>
      </c>
      <c r="J515" s="5" t="s">
        <v>108</v>
      </c>
      <c r="K515" s="5" t="s">
        <v>87</v>
      </c>
      <c r="L515" s="5" t="s">
        <v>114</v>
      </c>
      <c r="M515" s="5" t="s">
        <v>91</v>
      </c>
      <c r="N515" s="5" t="s">
        <v>157</v>
      </c>
      <c r="O515" s="5" t="s">
        <v>116</v>
      </c>
      <c r="P515" s="5" t="s">
        <v>115</v>
      </c>
      <c r="Q515" s="5" t="s">
        <v>82</v>
      </c>
      <c r="R515" s="5" t="s">
        <v>151</v>
      </c>
      <c r="S515" s="5" t="s">
        <v>152</v>
      </c>
      <c r="T515" s="5" t="s">
        <v>126</v>
      </c>
      <c r="U515" s="5" t="s">
        <v>150</v>
      </c>
      <c r="V515" s="5" t="s">
        <v>153</v>
      </c>
      <c r="W515" s="5" t="s">
        <v>85</v>
      </c>
      <c r="X515" s="5" t="s">
        <v>89</v>
      </c>
      <c r="Y515" s="5" t="n">
        <v>1</v>
      </c>
      <c r="Z515" s="5" t="n">
        <v>0</v>
      </c>
      <c r="AA515" s="5" t="str">
        <f aca="false">IF(Y515&gt;Z515,"Win",IF(Y515&lt;Z515,"Loss","Draw"))</f>
        <v>Win</v>
      </c>
      <c r="AB515" s="5" t="s">
        <v>98</v>
      </c>
      <c r="AC515" s="5" t="s">
        <v>99</v>
      </c>
      <c r="AD515" s="5" t="s">
        <v>1680</v>
      </c>
      <c r="AE515" s="5" t="s">
        <v>155</v>
      </c>
      <c r="AF515" s="5" t="str">
        <f aca="false">IF(AD515&lt;AE515,AD515,AE515)</f>
        <v>Archers, Dark Prince, Fire Spirit, Giant Snowball, Goblins, Graveyard, Poison, Tesla</v>
      </c>
      <c r="AG515" s="5" t="str">
        <f aca="false">IF(AD515&lt;AE515,AE515,AD515)</f>
        <v>Baby Dragon, Cannon, Electro Spirit, Lightning, Mighty Miner, Royal Hogs, Skeletons, The Log</v>
      </c>
      <c r="AH515" s="5" t="str">
        <f aca="false">IF(AD515=AF515,AA515,IF(AA515="Win","Loss",IF(AA515="Loss","Win","Draw")))</f>
        <v>Win</v>
      </c>
      <c r="AI515" s="5" t="s">
        <v>102</v>
      </c>
    </row>
    <row r="516" customFormat="false" ht="15" hidden="false" customHeight="true" outlineLevel="0" collapsed="false">
      <c r="A516" s="5" t="s">
        <v>1681</v>
      </c>
      <c r="B516" s="5" t="n">
        <v>1</v>
      </c>
      <c r="C516" s="5" t="s">
        <v>1432</v>
      </c>
      <c r="D516" s="5" t="s">
        <v>1433</v>
      </c>
      <c r="E516" s="5" t="s">
        <v>837</v>
      </c>
      <c r="F516" s="5" t="s">
        <v>838</v>
      </c>
      <c r="G516" s="5" t="s">
        <v>1682</v>
      </c>
      <c r="H516" s="5" t="s">
        <v>81</v>
      </c>
      <c r="I516" s="5" t="s">
        <v>201</v>
      </c>
      <c r="J516" s="5" t="s">
        <v>202</v>
      </c>
      <c r="K516" s="5" t="s">
        <v>233</v>
      </c>
      <c r="L516" s="5" t="s">
        <v>111</v>
      </c>
      <c r="M516" s="5" t="s">
        <v>157</v>
      </c>
      <c r="N516" s="5" t="s">
        <v>204</v>
      </c>
      <c r="O516" s="5" t="s">
        <v>88</v>
      </c>
      <c r="P516" s="5" t="s">
        <v>234</v>
      </c>
      <c r="Q516" s="5" t="s">
        <v>201</v>
      </c>
      <c r="R516" s="5" t="s">
        <v>202</v>
      </c>
      <c r="S516" s="5" t="s">
        <v>233</v>
      </c>
      <c r="T516" s="5" t="s">
        <v>111</v>
      </c>
      <c r="U516" s="5" t="s">
        <v>157</v>
      </c>
      <c r="V516" s="5" t="s">
        <v>126</v>
      </c>
      <c r="W516" s="5" t="s">
        <v>89</v>
      </c>
      <c r="X516" s="5" t="s">
        <v>234</v>
      </c>
      <c r="Y516" s="5" t="n">
        <v>0</v>
      </c>
      <c r="Z516" s="5" t="n">
        <v>1</v>
      </c>
      <c r="AA516" s="5" t="str">
        <f aca="false">IF(Y516&gt;Z516,"Win",IF(Y516&lt;Z516,"Loss","Draw"))</f>
        <v>Loss</v>
      </c>
      <c r="AB516" s="5" t="s">
        <v>98</v>
      </c>
      <c r="AC516" s="5" t="s">
        <v>99</v>
      </c>
      <c r="AD516" s="5" t="s">
        <v>380</v>
      </c>
      <c r="AE516" s="5" t="s">
        <v>415</v>
      </c>
      <c r="AF516" s="5" t="str">
        <f aca="false">IF(AD516&lt;AE516,AD516,AE516)</f>
        <v>Bats, Berserker, Bomb Tower, Fire Spirit, Magic Archer, Miner, Royal Delivery, Wall Breakers</v>
      </c>
      <c r="AG516" s="5" t="str">
        <f aca="false">IF(AD516&lt;AE516,AE516,AD516)</f>
        <v>Bats, Bomb Tower, Fire Spirit, Magic Archer, Miner, Skeletons, The Log, Wall Breakers</v>
      </c>
      <c r="AH516" s="5" t="str">
        <f aca="false">IF(AD516=AF516,AA516,IF(AA516="Win","Loss",IF(AA516="Loss","Win","Draw")))</f>
        <v>Loss</v>
      </c>
      <c r="AI516" s="5" t="s">
        <v>102</v>
      </c>
    </row>
    <row r="517" customFormat="false" ht="15" hidden="false" customHeight="true" outlineLevel="0" collapsed="false">
      <c r="A517" s="5" t="s">
        <v>1681</v>
      </c>
      <c r="B517" s="5" t="n">
        <v>2</v>
      </c>
      <c r="C517" s="5" t="s">
        <v>1432</v>
      </c>
      <c r="D517" s="5" t="s">
        <v>1433</v>
      </c>
      <c r="E517" s="5" t="s">
        <v>837</v>
      </c>
      <c r="F517" s="5" t="s">
        <v>838</v>
      </c>
      <c r="G517" s="5" t="s">
        <v>1683</v>
      </c>
      <c r="H517" s="5" t="s">
        <v>81</v>
      </c>
      <c r="I517" s="5" t="s">
        <v>114</v>
      </c>
      <c r="J517" s="5" t="s">
        <v>91</v>
      </c>
      <c r="K517" s="5" t="s">
        <v>137</v>
      </c>
      <c r="L517" s="5" t="s">
        <v>87</v>
      </c>
      <c r="M517" s="5" t="s">
        <v>118</v>
      </c>
      <c r="N517" s="5" t="s">
        <v>242</v>
      </c>
      <c r="O517" s="5" t="s">
        <v>97</v>
      </c>
      <c r="P517" s="5" t="s">
        <v>116</v>
      </c>
      <c r="Q517" s="5" t="s">
        <v>90</v>
      </c>
      <c r="R517" s="5" t="s">
        <v>123</v>
      </c>
      <c r="S517" s="5" t="s">
        <v>124</v>
      </c>
      <c r="T517" s="5" t="s">
        <v>125</v>
      </c>
      <c r="U517" s="5" t="s">
        <v>85</v>
      </c>
      <c r="V517" s="5" t="s">
        <v>91</v>
      </c>
      <c r="W517" s="5" t="s">
        <v>96</v>
      </c>
      <c r="X517" s="5" t="s">
        <v>95</v>
      </c>
      <c r="Y517" s="5" t="n">
        <v>1</v>
      </c>
      <c r="Z517" s="5" t="n">
        <v>0</v>
      </c>
      <c r="AA517" s="5" t="str">
        <f aca="false">IF(Y517&gt;Z517,"Win",IF(Y517&lt;Z517,"Loss","Draw"))</f>
        <v>Win</v>
      </c>
      <c r="AB517" s="5" t="s">
        <v>98</v>
      </c>
      <c r="AC517" s="5" t="s">
        <v>99</v>
      </c>
      <c r="AD517" s="5" t="s">
        <v>1050</v>
      </c>
      <c r="AE517" s="5" t="s">
        <v>1666</v>
      </c>
      <c r="AF517" s="5" t="str">
        <f aca="false">IF(AD517&lt;AE517,AD517,AE517)</f>
        <v>Barbarian Barrel, Cannon Cart, Goblins, Goblinstein, Lightning, Minions, Mortar, Royal Ghost</v>
      </c>
      <c r="AG517" s="5" t="str">
        <f aca="false">IF(AD517&lt;AE517,AE517,AD517)</f>
        <v>Bomber, Giant Snowball, Goblin Drill, Goblins, Ice Spirit, Poison, Ronin, Tesla</v>
      </c>
      <c r="AH517" s="5" t="str">
        <f aca="false">IF(AD517=AF517,AA517,IF(AA517="Win","Loss",IF(AA517="Loss","Win","Draw")))</f>
        <v>Loss</v>
      </c>
      <c r="AI517" s="5" t="s">
        <v>102</v>
      </c>
    </row>
    <row r="518" customFormat="false" ht="15" hidden="false" customHeight="true" outlineLevel="0" collapsed="false">
      <c r="A518" s="5" t="s">
        <v>1681</v>
      </c>
      <c r="B518" s="5" t="n">
        <v>3</v>
      </c>
      <c r="C518" s="5" t="s">
        <v>1432</v>
      </c>
      <c r="D518" s="5" t="s">
        <v>1433</v>
      </c>
      <c r="E518" s="5" t="s">
        <v>837</v>
      </c>
      <c r="F518" s="5" t="s">
        <v>838</v>
      </c>
      <c r="G518" s="5" t="s">
        <v>1684</v>
      </c>
      <c r="H518" s="5" t="s">
        <v>81</v>
      </c>
      <c r="I518" s="5" t="s">
        <v>152</v>
      </c>
      <c r="J518" s="5" t="s">
        <v>128</v>
      </c>
      <c r="K518" s="5" t="s">
        <v>108</v>
      </c>
      <c r="L518" s="5" t="s">
        <v>187</v>
      </c>
      <c r="M518" s="5" t="s">
        <v>306</v>
      </c>
      <c r="N518" s="5" t="s">
        <v>107</v>
      </c>
      <c r="O518" s="5" t="s">
        <v>85</v>
      </c>
      <c r="P518" s="5" t="s">
        <v>95</v>
      </c>
      <c r="Q518" s="5" t="s">
        <v>82</v>
      </c>
      <c r="R518" s="5" t="s">
        <v>83</v>
      </c>
      <c r="S518" s="5" t="s">
        <v>84</v>
      </c>
      <c r="T518" s="5" t="s">
        <v>88</v>
      </c>
      <c r="U518" s="5" t="s">
        <v>93</v>
      </c>
      <c r="V518" s="5" t="s">
        <v>150</v>
      </c>
      <c r="W518" s="5" t="s">
        <v>204</v>
      </c>
      <c r="X518" s="5" t="s">
        <v>87</v>
      </c>
      <c r="Y518" s="5" t="n">
        <v>1</v>
      </c>
      <c r="Z518" s="5" t="n">
        <v>0</v>
      </c>
      <c r="AA518" s="5" t="str">
        <f aca="false">IF(Y518&gt;Z518,"Win",IF(Y518&lt;Z518,"Loss","Draw"))</f>
        <v>Win</v>
      </c>
      <c r="AB518" s="5" t="s">
        <v>98</v>
      </c>
      <c r="AC518" s="5" t="s">
        <v>99</v>
      </c>
      <c r="AD518" s="5" t="s">
        <v>551</v>
      </c>
      <c r="AE518" s="5" t="s">
        <v>1685</v>
      </c>
      <c r="AF518" s="5" t="str">
        <f aca="false">IF(AD518&lt;AE518,AD518,AE518)</f>
        <v>Archers, Berserker, Electro Spirit, Fireball, Monk, Royal Delivery, Royal Hogs, Tesla</v>
      </c>
      <c r="AG518" s="5" t="str">
        <f aca="false">IF(AD518&lt;AE518,AE518,AD518)</f>
        <v>Baby Dragon, Barbarian Barrel, Dark Prince, Goblin Cage, Golden Knight, Golem, Lightning, Tornado</v>
      </c>
      <c r="AH518" s="5" t="str">
        <f aca="false">IF(AD518=AF518,AA518,IF(AA518="Win","Loss",IF(AA518="Loss","Win","Draw")))</f>
        <v>Loss</v>
      </c>
      <c r="AI518" s="5" t="s">
        <v>102</v>
      </c>
    </row>
    <row r="519" customFormat="false" ht="15" hidden="false" customHeight="true" outlineLevel="0" collapsed="false">
      <c r="A519" s="5" t="s">
        <v>1686</v>
      </c>
      <c r="B519" s="5" t="n">
        <v>1</v>
      </c>
      <c r="C519" s="5" t="s">
        <v>1432</v>
      </c>
      <c r="D519" s="5" t="s">
        <v>1433</v>
      </c>
      <c r="E519" s="5" t="s">
        <v>169</v>
      </c>
      <c r="F519" s="5" t="s">
        <v>170</v>
      </c>
      <c r="G519" s="5" t="s">
        <v>1687</v>
      </c>
      <c r="H519" s="5" t="s">
        <v>81</v>
      </c>
      <c r="I519" s="5" t="s">
        <v>82</v>
      </c>
      <c r="J519" s="5" t="s">
        <v>202</v>
      </c>
      <c r="K519" s="5" t="s">
        <v>87</v>
      </c>
      <c r="L519" s="5" t="s">
        <v>97</v>
      </c>
      <c r="M519" s="5" t="s">
        <v>126</v>
      </c>
      <c r="N519" s="5" t="s">
        <v>150</v>
      </c>
      <c r="O519" s="5" t="s">
        <v>95</v>
      </c>
      <c r="P519" s="5" t="s">
        <v>85</v>
      </c>
      <c r="Q519" s="5" t="s">
        <v>84</v>
      </c>
      <c r="R519" s="5" t="s">
        <v>95</v>
      </c>
      <c r="S519" s="5" t="s">
        <v>87</v>
      </c>
      <c r="T519" s="5" t="s">
        <v>118</v>
      </c>
      <c r="U519" s="5" t="s">
        <v>116</v>
      </c>
      <c r="V519" s="5" t="s">
        <v>126</v>
      </c>
      <c r="W519" s="5" t="s">
        <v>115</v>
      </c>
      <c r="X519" s="5" t="s">
        <v>97</v>
      </c>
      <c r="Y519" s="5" t="n">
        <v>1</v>
      </c>
      <c r="Z519" s="5" t="n">
        <v>0</v>
      </c>
      <c r="AA519" s="5" t="str">
        <f aca="false">IF(Y519&gt;Z519,"Win",IF(Y519&lt;Z519,"Loss","Draw"))</f>
        <v>Win</v>
      </c>
      <c r="AB519" s="5" t="s">
        <v>98</v>
      </c>
      <c r="AC519" s="5" t="s">
        <v>99</v>
      </c>
      <c r="AD519" s="5" t="s">
        <v>492</v>
      </c>
      <c r="AE519" s="5" t="s">
        <v>856</v>
      </c>
      <c r="AF519" s="5" t="str">
        <f aca="false">IF(AD519&lt;AE519,AD519,AE519)</f>
        <v>Archers, Barbarian Barrel, Graveyard, Ice Spirit, Poison, Ronin, Skeletons, Tesla</v>
      </c>
      <c r="AG519" s="5" t="str">
        <f aca="false">IF(AD519&lt;AE519,AE519,AD519)</f>
        <v>Barbarian Barrel, Electro Spirit, Lightning, Magic Archer, Ronin, Royal Hogs, Skeletons, Tesla</v>
      </c>
      <c r="AH519" s="5" t="str">
        <f aca="false">IF(AD519=AF519,AA519,IF(AA519="Win","Loss",IF(AA519="Loss","Win","Draw")))</f>
        <v>Loss</v>
      </c>
      <c r="AI519" s="5" t="s">
        <v>102</v>
      </c>
    </row>
    <row r="520" customFormat="false" ht="15" hidden="false" customHeight="true" outlineLevel="0" collapsed="false">
      <c r="A520" s="5" t="s">
        <v>1686</v>
      </c>
      <c r="B520" s="5" t="n">
        <v>2</v>
      </c>
      <c r="C520" s="5" t="s">
        <v>1432</v>
      </c>
      <c r="D520" s="5" t="s">
        <v>1433</v>
      </c>
      <c r="E520" s="5" t="s">
        <v>169</v>
      </c>
      <c r="F520" s="5" t="s">
        <v>170</v>
      </c>
      <c r="G520" s="5" t="s">
        <v>1688</v>
      </c>
      <c r="H520" s="5" t="s">
        <v>81</v>
      </c>
      <c r="I520" s="5" t="s">
        <v>153</v>
      </c>
      <c r="J520" s="5" t="s">
        <v>108</v>
      </c>
      <c r="K520" s="5" t="s">
        <v>84</v>
      </c>
      <c r="L520" s="5" t="s">
        <v>116</v>
      </c>
      <c r="M520" s="5" t="s">
        <v>115</v>
      </c>
      <c r="N520" s="5" t="s">
        <v>157</v>
      </c>
      <c r="O520" s="5" t="s">
        <v>89</v>
      </c>
      <c r="P520" s="5" t="s">
        <v>88</v>
      </c>
      <c r="Q520" s="5" t="s">
        <v>82</v>
      </c>
      <c r="R520" s="5" t="s">
        <v>108</v>
      </c>
      <c r="S520" s="5" t="s">
        <v>152</v>
      </c>
      <c r="T520" s="5" t="s">
        <v>89</v>
      </c>
      <c r="U520" s="5" t="s">
        <v>85</v>
      </c>
      <c r="V520" s="5" t="s">
        <v>88</v>
      </c>
      <c r="W520" s="5" t="s">
        <v>150</v>
      </c>
      <c r="X520" s="5" t="s">
        <v>119</v>
      </c>
      <c r="Y520" s="5" t="n">
        <v>1</v>
      </c>
      <c r="Z520" s="5" t="n">
        <v>0</v>
      </c>
      <c r="AA520" s="5" t="str">
        <f aca="false">IF(Y520&gt;Z520,"Win",IF(Y520&lt;Z520,"Loss","Draw"))</f>
        <v>Win</v>
      </c>
      <c r="AB520" s="5" t="s">
        <v>98</v>
      </c>
      <c r="AC520" s="5" t="s">
        <v>99</v>
      </c>
      <c r="AD520" s="5" t="s">
        <v>1689</v>
      </c>
      <c r="AE520" s="5" t="s">
        <v>1690</v>
      </c>
      <c r="AF520" s="5" t="str">
        <f aca="false">IF(AD520&lt;AE520,AD520,AE520)</f>
        <v>Archers, Berserker, Cannon, Dark Prince, Fire Spirit, Graveyard, Poison, The Log</v>
      </c>
      <c r="AG520" s="5" t="str">
        <f aca="false">IF(AD520&lt;AE520,AE520,AD520)</f>
        <v>Baby Dragon, Berserker, Dark Prince, Electro Spirit, Goblin Hut, Lightning, Royal Hogs, The Log</v>
      </c>
      <c r="AH520" s="5" t="str">
        <f aca="false">IF(AD520=AF520,AA520,IF(AA520="Win","Loss",IF(AA520="Loss","Win","Draw")))</f>
        <v>Win</v>
      </c>
      <c r="AI520" s="5" t="s">
        <v>102</v>
      </c>
    </row>
    <row r="521" customFormat="false" ht="15" hidden="false" customHeight="true" outlineLevel="0" collapsed="false">
      <c r="A521" s="5" t="s">
        <v>1691</v>
      </c>
      <c r="B521" s="5" t="n">
        <v>1</v>
      </c>
      <c r="C521" s="5" t="s">
        <v>1432</v>
      </c>
      <c r="D521" s="5" t="s">
        <v>1433</v>
      </c>
      <c r="E521" s="5" t="s">
        <v>1201</v>
      </c>
      <c r="F521" s="5" t="s">
        <v>1202</v>
      </c>
      <c r="G521" s="5" t="s">
        <v>1692</v>
      </c>
      <c r="H521" s="5" t="s">
        <v>163</v>
      </c>
      <c r="I521" s="5" t="s">
        <v>203</v>
      </c>
      <c r="J521" s="5" t="s">
        <v>202</v>
      </c>
      <c r="K521" s="5" t="s">
        <v>201</v>
      </c>
      <c r="L521" s="5" t="s">
        <v>157</v>
      </c>
      <c r="M521" s="5" t="s">
        <v>118</v>
      </c>
      <c r="N521" s="5" t="s">
        <v>204</v>
      </c>
      <c r="O521" s="5" t="s">
        <v>87</v>
      </c>
      <c r="P521" s="5" t="s">
        <v>88</v>
      </c>
      <c r="Q521" s="5" t="s">
        <v>185</v>
      </c>
      <c r="R521" s="5" t="s">
        <v>186</v>
      </c>
      <c r="S521" s="5" t="s">
        <v>109</v>
      </c>
      <c r="T521" s="5" t="s">
        <v>111</v>
      </c>
      <c r="U521" s="5" t="s">
        <v>117</v>
      </c>
      <c r="V521" s="5" t="s">
        <v>173</v>
      </c>
      <c r="W521" s="5" t="s">
        <v>187</v>
      </c>
      <c r="X521" s="5" t="s">
        <v>188</v>
      </c>
      <c r="Y521" s="5" t="n">
        <v>1</v>
      </c>
      <c r="Z521" s="5" t="n">
        <v>0</v>
      </c>
      <c r="AA521" s="5" t="str">
        <f aca="false">IF(Y521&gt;Z521,"Win",IF(Y521&lt;Z521,"Loss","Draw"))</f>
        <v>Win</v>
      </c>
      <c r="AB521" s="5" t="s">
        <v>98</v>
      </c>
      <c r="AC521" s="5" t="s">
        <v>99</v>
      </c>
      <c r="AD521" s="5" t="s">
        <v>206</v>
      </c>
      <c r="AE521" s="5" t="s">
        <v>538</v>
      </c>
      <c r="AF521" s="5" t="str">
        <f aca="false">IF(AD521&lt;AE521,AD521,AE521)</f>
        <v>Balloon, Executioner, Giant Skeleton, Miner, Tombstone, Tornado, Zap, Zappies</v>
      </c>
      <c r="AG521" s="5" t="str">
        <f aca="false">IF(AD521&lt;AE521,AE521,AD521)</f>
        <v>Berserker, Fire Spirit, Goblin Barrel, Ice Spirit, Magic Archer, Royal Delivery, Tesla, Wall Breakers</v>
      </c>
      <c r="AH521" s="5" t="str">
        <f aca="false">IF(AD521=AF521,AA521,IF(AA521="Win","Loss",IF(AA521="Loss","Win","Draw")))</f>
        <v>Loss</v>
      </c>
      <c r="AI521" s="5" t="s">
        <v>102</v>
      </c>
    </row>
    <row r="522" customFormat="false" ht="15" hidden="false" customHeight="true" outlineLevel="0" collapsed="false">
      <c r="A522" s="5" t="s">
        <v>1691</v>
      </c>
      <c r="B522" s="5" t="n">
        <v>2</v>
      </c>
      <c r="C522" s="5" t="s">
        <v>1432</v>
      </c>
      <c r="D522" s="5" t="s">
        <v>1433</v>
      </c>
      <c r="E522" s="5" t="s">
        <v>1201</v>
      </c>
      <c r="F522" s="5" t="s">
        <v>1202</v>
      </c>
      <c r="G522" s="5" t="s">
        <v>1693</v>
      </c>
      <c r="H522" s="5" t="s">
        <v>163</v>
      </c>
      <c r="I522" s="5" t="s">
        <v>82</v>
      </c>
      <c r="J522" s="5" t="s">
        <v>151</v>
      </c>
      <c r="K522" s="5" t="s">
        <v>152</v>
      </c>
      <c r="L522" s="5" t="s">
        <v>126</v>
      </c>
      <c r="M522" s="5" t="s">
        <v>85</v>
      </c>
      <c r="N522" s="5" t="s">
        <v>150</v>
      </c>
      <c r="O522" s="5" t="s">
        <v>89</v>
      </c>
      <c r="P522" s="5" t="s">
        <v>153</v>
      </c>
      <c r="Q522" s="5" t="s">
        <v>87</v>
      </c>
      <c r="R522" s="5" t="s">
        <v>91</v>
      </c>
      <c r="S522" s="5" t="s">
        <v>114</v>
      </c>
      <c r="T522" s="5" t="s">
        <v>137</v>
      </c>
      <c r="U522" s="5" t="s">
        <v>97</v>
      </c>
      <c r="V522" s="5" t="s">
        <v>157</v>
      </c>
      <c r="W522" s="5" t="s">
        <v>242</v>
      </c>
      <c r="X522" s="5" t="s">
        <v>116</v>
      </c>
      <c r="Y522" s="5" t="n">
        <v>1</v>
      </c>
      <c r="Z522" s="5" t="n">
        <v>0</v>
      </c>
      <c r="AA522" s="5" t="str">
        <f aca="false">IF(Y522&gt;Z522,"Win",IF(Y522&lt;Z522,"Loss","Draw"))</f>
        <v>Win</v>
      </c>
      <c r="AB522" s="5" t="s">
        <v>98</v>
      </c>
      <c r="AC522" s="5" t="s">
        <v>99</v>
      </c>
      <c r="AD522" s="5" t="s">
        <v>155</v>
      </c>
      <c r="AE522" s="5" t="s">
        <v>321</v>
      </c>
      <c r="AF522" s="5" t="str">
        <f aca="false">IF(AD522&lt;AE522,AD522,AE522)</f>
        <v>Baby Dragon, Cannon, Electro Spirit, Lightning, Mighty Miner, Royal Hogs, Skeletons, The Log</v>
      </c>
      <c r="AG522" s="5" t="str">
        <f aca="false">IF(AD522&lt;AE522,AE522,AD522)</f>
        <v>Bomber, Fire Spirit, Giant Snowball, Goblin Drill, Goblins, Poison, Ronin, Tesla</v>
      </c>
      <c r="AH522" s="5" t="str">
        <f aca="false">IF(AD522=AF522,AA522,IF(AA522="Win","Loss",IF(AA522="Loss","Win","Draw")))</f>
        <v>Win</v>
      </c>
      <c r="AI522" s="5" t="s">
        <v>102</v>
      </c>
    </row>
    <row r="523" customFormat="false" ht="15" hidden="false" customHeight="true" outlineLevel="0" collapsed="false">
      <c r="A523" s="5" t="s">
        <v>1694</v>
      </c>
      <c r="B523" s="5" t="n">
        <v>1</v>
      </c>
      <c r="C523" s="5" t="s">
        <v>1432</v>
      </c>
      <c r="D523" s="5" t="s">
        <v>1433</v>
      </c>
      <c r="E523" s="5" t="s">
        <v>1695</v>
      </c>
      <c r="F523" s="5" t="s">
        <v>1696</v>
      </c>
      <c r="G523" s="5" t="s">
        <v>1697</v>
      </c>
      <c r="H523" s="5" t="s">
        <v>81</v>
      </c>
      <c r="I523" s="5" t="s">
        <v>141</v>
      </c>
      <c r="J523" s="5" t="s">
        <v>95</v>
      </c>
      <c r="K523" s="5" t="s">
        <v>107</v>
      </c>
      <c r="L523" s="5" t="s">
        <v>177</v>
      </c>
      <c r="M523" s="5" t="s">
        <v>150</v>
      </c>
      <c r="N523" s="5" t="s">
        <v>143</v>
      </c>
      <c r="O523" s="5" t="s">
        <v>93</v>
      </c>
      <c r="P523" s="5" t="s">
        <v>178</v>
      </c>
      <c r="Q523" s="5" t="s">
        <v>203</v>
      </c>
      <c r="R523" s="5" t="s">
        <v>202</v>
      </c>
      <c r="S523" s="5" t="s">
        <v>201</v>
      </c>
      <c r="T523" s="5" t="s">
        <v>157</v>
      </c>
      <c r="U523" s="5" t="s">
        <v>204</v>
      </c>
      <c r="V523" s="5" t="s">
        <v>87</v>
      </c>
      <c r="W523" s="5" t="s">
        <v>118</v>
      </c>
      <c r="X523" s="5" t="s">
        <v>88</v>
      </c>
      <c r="Y523" s="5" t="n">
        <v>1</v>
      </c>
      <c r="Z523" s="5" t="n">
        <v>0</v>
      </c>
      <c r="AA523" s="5" t="str">
        <f aca="false">IF(Y523&gt;Z523,"Win",IF(Y523&lt;Z523,"Loss","Draw"))</f>
        <v>Win</v>
      </c>
      <c r="AB523" s="5" t="s">
        <v>98</v>
      </c>
      <c r="AC523" s="5" t="s">
        <v>99</v>
      </c>
      <c r="AD523" s="5" t="s">
        <v>180</v>
      </c>
      <c r="AE523" s="5" t="s">
        <v>206</v>
      </c>
      <c r="AF523" s="5" t="str">
        <f aca="false">IF(AD523&lt;AE523,AD523,AE523)</f>
        <v>Barbarian Barrel, Electro Spirit, Fireball, Goblin Cage, Heal Spirit, Lumberjack, Phoenix, Royal Giant</v>
      </c>
      <c r="AG523" s="5" t="str">
        <f aca="false">IF(AD523&lt;AE523,AE523,AD523)</f>
        <v>Berserker, Fire Spirit, Goblin Barrel, Ice Spirit, Magic Archer, Royal Delivery, Tesla, Wall Breakers</v>
      </c>
      <c r="AH523" s="5" t="str">
        <f aca="false">IF(AD523=AF523,AA523,IF(AA523="Win","Loss",IF(AA523="Loss","Win","Draw")))</f>
        <v>Win</v>
      </c>
      <c r="AI523" s="5" t="s">
        <v>102</v>
      </c>
    </row>
    <row r="524" customFormat="false" ht="15" hidden="false" customHeight="true" outlineLevel="0" collapsed="false">
      <c r="A524" s="5" t="s">
        <v>1694</v>
      </c>
      <c r="B524" s="5" t="n">
        <v>2</v>
      </c>
      <c r="C524" s="5" t="s">
        <v>1432</v>
      </c>
      <c r="D524" s="5" t="s">
        <v>1433</v>
      </c>
      <c r="E524" s="5" t="s">
        <v>1695</v>
      </c>
      <c r="F524" s="5" t="s">
        <v>1696</v>
      </c>
      <c r="G524" s="5" t="s">
        <v>1698</v>
      </c>
      <c r="H524" s="5" t="s">
        <v>81</v>
      </c>
      <c r="I524" s="5" t="s">
        <v>407</v>
      </c>
      <c r="J524" s="5" t="s">
        <v>151</v>
      </c>
      <c r="K524" s="5" t="s">
        <v>87</v>
      </c>
      <c r="L524" s="5" t="s">
        <v>165</v>
      </c>
      <c r="M524" s="5" t="s">
        <v>164</v>
      </c>
      <c r="N524" s="5" t="s">
        <v>118</v>
      </c>
      <c r="O524" s="5" t="s">
        <v>204</v>
      </c>
      <c r="P524" s="5" t="s">
        <v>88</v>
      </c>
      <c r="Q524" s="5" t="s">
        <v>114</v>
      </c>
      <c r="R524" s="5" t="s">
        <v>241</v>
      </c>
      <c r="S524" s="5" t="s">
        <v>153</v>
      </c>
      <c r="T524" s="5" t="s">
        <v>137</v>
      </c>
      <c r="U524" s="5" t="s">
        <v>116</v>
      </c>
      <c r="V524" s="5" t="s">
        <v>242</v>
      </c>
      <c r="W524" s="5" t="s">
        <v>150</v>
      </c>
      <c r="X524" s="5" t="s">
        <v>126</v>
      </c>
      <c r="Y524" s="5" t="n">
        <v>1</v>
      </c>
      <c r="Z524" s="5" t="n">
        <v>0</v>
      </c>
      <c r="AA524" s="5" t="str">
        <f aca="false">IF(Y524&gt;Z524,"Win",IF(Y524&lt;Z524,"Loss","Draw"))</f>
        <v>Win</v>
      </c>
      <c r="AB524" s="5" t="s">
        <v>98</v>
      </c>
      <c r="AC524" s="5" t="s">
        <v>99</v>
      </c>
      <c r="AD524" s="5" t="s">
        <v>1699</v>
      </c>
      <c r="AE524" s="5" t="s">
        <v>1700</v>
      </c>
      <c r="AF524" s="5" t="str">
        <f aca="false">IF(AD524&lt;AE524,AD524,AE524)</f>
        <v>Berserker, Earthquake, Firecracker, Hog Rider, Ice Spirit, Mighty Miner, Royal Delivery, Tesla</v>
      </c>
      <c r="AG524" s="5" t="str">
        <f aca="false">IF(AD524&lt;AE524,AE524,AD524)</f>
        <v>Bomber, Cannon, Electro Spirit, Giant Snowball, Goblin Drill, Knight, Poison, Skeletons</v>
      </c>
      <c r="AH524" s="5" t="str">
        <f aca="false">IF(AD524=AF524,AA524,IF(AA524="Win","Loss",IF(AA524="Loss","Win","Draw")))</f>
        <v>Win</v>
      </c>
      <c r="AI524" s="5" t="s">
        <v>102</v>
      </c>
    </row>
    <row r="525" customFormat="false" ht="15" hidden="false" customHeight="true" outlineLevel="0" collapsed="false">
      <c r="A525" s="5" t="s">
        <v>1701</v>
      </c>
      <c r="B525" s="5" t="n">
        <v>1</v>
      </c>
      <c r="C525" s="5" t="s">
        <v>1432</v>
      </c>
      <c r="D525" s="5" t="s">
        <v>1433</v>
      </c>
      <c r="E525" s="5" t="s">
        <v>613</v>
      </c>
      <c r="F525" s="5" t="s">
        <v>614</v>
      </c>
      <c r="G525" s="5" t="s">
        <v>1702</v>
      </c>
      <c r="H525" s="5" t="s">
        <v>81</v>
      </c>
      <c r="I525" s="5" t="s">
        <v>201</v>
      </c>
      <c r="J525" s="5" t="s">
        <v>123</v>
      </c>
      <c r="K525" s="5" t="s">
        <v>202</v>
      </c>
      <c r="L525" s="5" t="s">
        <v>187</v>
      </c>
      <c r="M525" s="5" t="s">
        <v>95</v>
      </c>
      <c r="N525" s="5" t="s">
        <v>234</v>
      </c>
      <c r="O525" s="5" t="s">
        <v>111</v>
      </c>
      <c r="P525" s="5" t="s">
        <v>88</v>
      </c>
      <c r="Q525" s="5" t="s">
        <v>87</v>
      </c>
      <c r="R525" s="5" t="s">
        <v>241</v>
      </c>
      <c r="S525" s="5" t="s">
        <v>84</v>
      </c>
      <c r="T525" s="5" t="s">
        <v>126</v>
      </c>
      <c r="U525" s="5" t="s">
        <v>150</v>
      </c>
      <c r="V525" s="5" t="s">
        <v>455</v>
      </c>
      <c r="W525" s="5" t="s">
        <v>93</v>
      </c>
      <c r="X525" s="5" t="s">
        <v>89</v>
      </c>
      <c r="Y525" s="5" t="n">
        <v>1</v>
      </c>
      <c r="Z525" s="5" t="n">
        <v>0</v>
      </c>
      <c r="AA525" s="5" t="str">
        <f aca="false">IF(Y525&gt;Z525,"Win",IF(Y525&lt;Z525,"Loss","Draw"))</f>
        <v>Win</v>
      </c>
      <c r="AB525" s="5" t="s">
        <v>98</v>
      </c>
      <c r="AC525" s="5" t="s">
        <v>99</v>
      </c>
      <c r="AD525" s="5" t="s">
        <v>295</v>
      </c>
      <c r="AE525" s="5" t="s">
        <v>456</v>
      </c>
      <c r="AF525" s="5" t="str">
        <f aca="false">IF(AD525&lt;AE525,AD525,AE525)</f>
        <v>Archers, Electro Spirit, Fireball, Knight, Skeletons, Tesla, The Log, X-Bow</v>
      </c>
      <c r="AG525" s="5" t="str">
        <f aca="false">IF(AD525&lt;AE525,AE525,AD525)</f>
        <v>Barbarian Barrel, Berserker, Bomb Tower, Goblinstein, Magic Archer, Miner, Tornado, Wall Breakers</v>
      </c>
      <c r="AH525" s="5" t="str">
        <f aca="false">IF(AD525=AF525,AA525,IF(AA525="Win","Loss",IF(AA525="Loss","Win","Draw")))</f>
        <v>Loss</v>
      </c>
      <c r="AI525" s="5" t="s">
        <v>102</v>
      </c>
    </row>
    <row r="526" customFormat="false" ht="15" hidden="false" customHeight="true" outlineLevel="0" collapsed="false">
      <c r="A526" s="5" t="s">
        <v>1701</v>
      </c>
      <c r="B526" s="5" t="n">
        <v>2</v>
      </c>
      <c r="C526" s="5" t="s">
        <v>1432</v>
      </c>
      <c r="D526" s="5" t="s">
        <v>1433</v>
      </c>
      <c r="E526" s="5" t="s">
        <v>613</v>
      </c>
      <c r="F526" s="5" t="s">
        <v>614</v>
      </c>
      <c r="G526" s="5" t="s">
        <v>1703</v>
      </c>
      <c r="H526" s="5" t="s">
        <v>163</v>
      </c>
      <c r="I526" s="5" t="s">
        <v>248</v>
      </c>
      <c r="J526" s="5" t="s">
        <v>241</v>
      </c>
      <c r="K526" s="5" t="s">
        <v>114</v>
      </c>
      <c r="L526" s="5" t="s">
        <v>116</v>
      </c>
      <c r="M526" s="5" t="s">
        <v>137</v>
      </c>
      <c r="N526" s="5" t="s">
        <v>138</v>
      </c>
      <c r="O526" s="5" t="s">
        <v>87</v>
      </c>
      <c r="P526" s="5" t="s">
        <v>126</v>
      </c>
      <c r="Q526" s="5" t="s">
        <v>90</v>
      </c>
      <c r="R526" s="5" t="s">
        <v>123</v>
      </c>
      <c r="S526" s="5" t="s">
        <v>124</v>
      </c>
      <c r="T526" s="5" t="s">
        <v>85</v>
      </c>
      <c r="U526" s="5" t="s">
        <v>95</v>
      </c>
      <c r="V526" s="5" t="s">
        <v>91</v>
      </c>
      <c r="W526" s="5" t="s">
        <v>96</v>
      </c>
      <c r="X526" s="5" t="s">
        <v>125</v>
      </c>
      <c r="Y526" s="5" t="n">
        <v>0</v>
      </c>
      <c r="Z526" s="5" t="n">
        <v>1</v>
      </c>
      <c r="AA526" s="5" t="str">
        <f aca="false">IF(Y526&gt;Z526,"Win",IF(Y526&lt;Z526,"Loss","Draw"))</f>
        <v>Loss</v>
      </c>
      <c r="AB526" s="5" t="s">
        <v>98</v>
      </c>
      <c r="AC526" s="5" t="s">
        <v>99</v>
      </c>
      <c r="AD526" s="5" t="s">
        <v>1704</v>
      </c>
      <c r="AE526" s="5" t="s">
        <v>1666</v>
      </c>
      <c r="AF526" s="5" t="str">
        <f aca="false">IF(AD526&lt;AE526,AD526,AE526)</f>
        <v>Barbarian Barrel, Cannon Cart, Goblins, Goblinstein, Lightning, Minions, Mortar, Royal Ghost</v>
      </c>
      <c r="AG526" s="5" t="str">
        <f aca="false">IF(AD526&lt;AE526,AE526,AD526)</f>
        <v>Giant Snowball, Goblin Demolisher, Goblin Drill, Knight, Poison, Princess, Skeletons, Tesla</v>
      </c>
      <c r="AH526" s="5" t="str">
        <f aca="false">IF(AD526=AF526,AA526,IF(AA526="Win","Loss",IF(AA526="Loss","Win","Draw")))</f>
        <v>Win</v>
      </c>
      <c r="AI526" s="5" t="s">
        <v>102</v>
      </c>
    </row>
    <row r="527" customFormat="false" ht="15" hidden="false" customHeight="true" outlineLevel="0" collapsed="false">
      <c r="A527" s="5" t="s">
        <v>1701</v>
      </c>
      <c r="B527" s="5" t="n">
        <v>3</v>
      </c>
      <c r="C527" s="5" t="s">
        <v>1432</v>
      </c>
      <c r="D527" s="5" t="s">
        <v>1433</v>
      </c>
      <c r="E527" s="5" t="s">
        <v>613</v>
      </c>
      <c r="F527" s="5" t="s">
        <v>614</v>
      </c>
      <c r="G527" s="5" t="s">
        <v>1705</v>
      </c>
      <c r="H527" s="5" t="s">
        <v>81</v>
      </c>
      <c r="I527" s="5" t="s">
        <v>177</v>
      </c>
      <c r="J527" s="5" t="s">
        <v>83</v>
      </c>
      <c r="K527" s="5" t="s">
        <v>188</v>
      </c>
      <c r="L527" s="5" t="s">
        <v>86</v>
      </c>
      <c r="M527" s="5" t="s">
        <v>133</v>
      </c>
      <c r="N527" s="5" t="s">
        <v>89</v>
      </c>
      <c r="O527" s="5" t="s">
        <v>93</v>
      </c>
      <c r="P527" s="5" t="s">
        <v>215</v>
      </c>
      <c r="Q527" s="5" t="s">
        <v>82</v>
      </c>
      <c r="R527" s="5" t="s">
        <v>83</v>
      </c>
      <c r="S527" s="5" t="s">
        <v>172</v>
      </c>
      <c r="T527" s="5" t="s">
        <v>143</v>
      </c>
      <c r="U527" s="5" t="s">
        <v>119</v>
      </c>
      <c r="V527" s="5" t="s">
        <v>164</v>
      </c>
      <c r="W527" s="5" t="s">
        <v>204</v>
      </c>
      <c r="X527" s="5" t="s">
        <v>193</v>
      </c>
      <c r="Y527" s="5" t="n">
        <v>0</v>
      </c>
      <c r="Z527" s="5" t="n">
        <v>1</v>
      </c>
      <c r="AA527" s="5" t="str">
        <f aca="false">IF(Y527&gt;Z527,"Win",IF(Y527&lt;Z527,"Loss","Draw"))</f>
        <v>Loss</v>
      </c>
      <c r="AB527" s="5" t="s">
        <v>98</v>
      </c>
      <c r="AC527" s="5" t="s">
        <v>99</v>
      </c>
      <c r="AD527" s="5" t="s">
        <v>494</v>
      </c>
      <c r="AE527" s="5" t="s">
        <v>1706</v>
      </c>
      <c r="AF527" s="5" t="str">
        <f aca="false">IF(AD527&lt;AE527,AD527,AE527)</f>
        <v>Earthquake, Goblin Hut, Guards, Heal Spirit, Monk, Musketeer, Royal Delivery, Royal Hogs</v>
      </c>
      <c r="AG527" s="5" t="str">
        <f aca="false">IF(AD527&lt;AE527,AE527,AD527)</f>
        <v>Fireball, Fisherman, Monk, Mother Witch, Royal Giant, Skeleton Dragons, The Log, Tombstone</v>
      </c>
      <c r="AH527" s="5" t="str">
        <f aca="false">IF(AD527=AF527,AA527,IF(AA527="Win","Loss",IF(AA527="Loss","Win","Draw")))</f>
        <v>Win</v>
      </c>
      <c r="AI527" s="5" t="s">
        <v>102</v>
      </c>
    </row>
    <row r="528" customFormat="false" ht="15" hidden="false" customHeight="true" outlineLevel="0" collapsed="false">
      <c r="A528" s="5" t="s">
        <v>1707</v>
      </c>
      <c r="B528" s="5" t="n">
        <v>1</v>
      </c>
      <c r="C528" s="5" t="s">
        <v>1432</v>
      </c>
      <c r="D528" s="5" t="s">
        <v>1433</v>
      </c>
      <c r="E528" s="5" t="s">
        <v>1010</v>
      </c>
      <c r="F528" s="5" t="s">
        <v>1011</v>
      </c>
      <c r="G528" s="5" t="s">
        <v>1708</v>
      </c>
      <c r="H528" s="5" t="s">
        <v>163</v>
      </c>
      <c r="I528" s="5" t="s">
        <v>90</v>
      </c>
      <c r="J528" s="5" t="s">
        <v>123</v>
      </c>
      <c r="K528" s="5" t="s">
        <v>124</v>
      </c>
      <c r="L528" s="5" t="s">
        <v>85</v>
      </c>
      <c r="M528" s="5" t="s">
        <v>95</v>
      </c>
      <c r="N528" s="5" t="s">
        <v>126</v>
      </c>
      <c r="O528" s="5" t="s">
        <v>96</v>
      </c>
      <c r="P528" s="5" t="s">
        <v>125</v>
      </c>
      <c r="Q528" s="5" t="s">
        <v>152</v>
      </c>
      <c r="R528" s="5" t="s">
        <v>128</v>
      </c>
      <c r="S528" s="5" t="s">
        <v>107</v>
      </c>
      <c r="T528" s="5" t="s">
        <v>95</v>
      </c>
      <c r="U528" s="5" t="s">
        <v>306</v>
      </c>
      <c r="V528" s="5" t="s">
        <v>307</v>
      </c>
      <c r="W528" s="5" t="s">
        <v>85</v>
      </c>
      <c r="X528" s="5" t="s">
        <v>187</v>
      </c>
      <c r="Y528" s="5" t="n">
        <v>1</v>
      </c>
      <c r="Z528" s="5" t="n">
        <v>0</v>
      </c>
      <c r="AA528" s="5" t="str">
        <f aca="false">IF(Y528&gt;Z528,"Win",IF(Y528&lt;Z528,"Loss","Draw"))</f>
        <v>Win</v>
      </c>
      <c r="AB528" s="5" t="s">
        <v>98</v>
      </c>
      <c r="AC528" s="5" t="s">
        <v>99</v>
      </c>
      <c r="AD528" s="5" t="s">
        <v>134</v>
      </c>
      <c r="AE528" s="5" t="s">
        <v>603</v>
      </c>
      <c r="AF528" s="5" t="str">
        <f aca="false">IF(AD528&lt;AE528,AD528,AE528)</f>
        <v>Baby Dragon, Barbarian Barrel, Goblin Cage, Golden Knight, Golem, Ice Wizard, Lightning, Tornado</v>
      </c>
      <c r="AG528" s="5" t="str">
        <f aca="false">IF(AD528&lt;AE528,AE528,AD528)</f>
        <v>Barbarian Barrel, Cannon Cart, Goblinstein, Lightning, Minions, Mortar, Royal Ghost, Skeletons</v>
      </c>
      <c r="AH528" s="5" t="str">
        <f aca="false">IF(AD528=AF528,AA528,IF(AA528="Win","Loss",IF(AA528="Loss","Win","Draw")))</f>
        <v>Loss</v>
      </c>
      <c r="AI528" s="5" t="s">
        <v>102</v>
      </c>
    </row>
    <row r="529" customFormat="false" ht="15" hidden="false" customHeight="true" outlineLevel="0" collapsed="false">
      <c r="A529" s="5" t="s">
        <v>1707</v>
      </c>
      <c r="B529" s="5" t="n">
        <v>2</v>
      </c>
      <c r="C529" s="5" t="s">
        <v>1432</v>
      </c>
      <c r="D529" s="5" t="s">
        <v>1433</v>
      </c>
      <c r="E529" s="5" t="s">
        <v>1010</v>
      </c>
      <c r="F529" s="5" t="s">
        <v>1011</v>
      </c>
      <c r="G529" s="5" t="s">
        <v>1709</v>
      </c>
      <c r="H529" s="5" t="s">
        <v>81</v>
      </c>
      <c r="I529" s="5" t="s">
        <v>241</v>
      </c>
      <c r="J529" s="5" t="s">
        <v>186</v>
      </c>
      <c r="K529" s="5" t="s">
        <v>185</v>
      </c>
      <c r="L529" s="5" t="s">
        <v>88</v>
      </c>
      <c r="M529" s="5" t="s">
        <v>109</v>
      </c>
      <c r="N529" s="5" t="s">
        <v>187</v>
      </c>
      <c r="O529" s="5" t="s">
        <v>111</v>
      </c>
      <c r="P529" s="5" t="s">
        <v>234</v>
      </c>
      <c r="Q529" s="5" t="s">
        <v>203</v>
      </c>
      <c r="R529" s="5" t="s">
        <v>202</v>
      </c>
      <c r="S529" s="5" t="s">
        <v>201</v>
      </c>
      <c r="T529" s="5" t="s">
        <v>88</v>
      </c>
      <c r="U529" s="5" t="s">
        <v>234</v>
      </c>
      <c r="V529" s="5" t="s">
        <v>157</v>
      </c>
      <c r="W529" s="5" t="s">
        <v>118</v>
      </c>
      <c r="X529" s="5" t="s">
        <v>204</v>
      </c>
      <c r="Y529" s="5" t="n">
        <v>1</v>
      </c>
      <c r="Z529" s="5" t="n">
        <v>0</v>
      </c>
      <c r="AA529" s="5" t="str">
        <f aca="false">IF(Y529&gt;Z529,"Win",IF(Y529&lt;Z529,"Loss","Draw"))</f>
        <v>Win</v>
      </c>
      <c r="AB529" s="5" t="s">
        <v>98</v>
      </c>
      <c r="AC529" s="5" t="s">
        <v>99</v>
      </c>
      <c r="AD529" s="5" t="s">
        <v>363</v>
      </c>
      <c r="AE529" s="5" t="s">
        <v>668</v>
      </c>
      <c r="AF529" s="5" t="str">
        <f aca="false">IF(AD529&lt;AE529,AD529,AE529)</f>
        <v>Balloon, Berserker, Bomb Tower, Executioner, Knight, Miner, Tornado, Zap</v>
      </c>
      <c r="AG529" s="5" t="str">
        <f aca="false">IF(AD529&lt;AE529,AE529,AD529)</f>
        <v>Berserker, Bomb Tower, Fire Spirit, Goblin Barrel, Ice Spirit, Magic Archer, Royal Delivery, Wall Breakers</v>
      </c>
      <c r="AH529" s="5" t="str">
        <f aca="false">IF(AD529=AF529,AA529,IF(AA529="Win","Loss",IF(AA529="Loss","Win","Draw")))</f>
        <v>Win</v>
      </c>
      <c r="AI529" s="5" t="s">
        <v>102</v>
      </c>
    </row>
    <row r="530" customFormat="false" ht="15" hidden="false" customHeight="true" outlineLevel="0" collapsed="false">
      <c r="A530" s="5" t="s">
        <v>1710</v>
      </c>
      <c r="B530" s="5" t="n">
        <v>1</v>
      </c>
      <c r="C530" s="5" t="s">
        <v>1432</v>
      </c>
      <c r="D530" s="5" t="s">
        <v>1433</v>
      </c>
      <c r="E530" s="5" t="s">
        <v>1711</v>
      </c>
      <c r="F530" s="5" t="s">
        <v>1712</v>
      </c>
      <c r="G530" s="5" t="s">
        <v>1713</v>
      </c>
      <c r="H530" s="5" t="s">
        <v>81</v>
      </c>
      <c r="I530" s="5" t="s">
        <v>201</v>
      </c>
      <c r="J530" s="5" t="s">
        <v>202</v>
      </c>
      <c r="K530" s="5" t="s">
        <v>233</v>
      </c>
      <c r="L530" s="5" t="s">
        <v>87</v>
      </c>
      <c r="M530" s="5" t="s">
        <v>157</v>
      </c>
      <c r="N530" s="5" t="s">
        <v>204</v>
      </c>
      <c r="O530" s="5" t="s">
        <v>88</v>
      </c>
      <c r="P530" s="5" t="s">
        <v>111</v>
      </c>
      <c r="Q530" s="5" t="s">
        <v>152</v>
      </c>
      <c r="R530" s="5" t="s">
        <v>128</v>
      </c>
      <c r="S530" s="5" t="s">
        <v>107</v>
      </c>
      <c r="T530" s="5" t="s">
        <v>85</v>
      </c>
      <c r="U530" s="5" t="s">
        <v>306</v>
      </c>
      <c r="V530" s="5" t="s">
        <v>307</v>
      </c>
      <c r="W530" s="5" t="s">
        <v>95</v>
      </c>
      <c r="X530" s="5" t="s">
        <v>187</v>
      </c>
      <c r="Y530" s="5" t="n">
        <v>0</v>
      </c>
      <c r="Z530" s="5" t="n">
        <v>1</v>
      </c>
      <c r="AA530" s="5" t="str">
        <f aca="false">IF(Y530&gt;Z530,"Win",IF(Y530&lt;Z530,"Loss","Draw"))</f>
        <v>Loss</v>
      </c>
      <c r="AB530" s="5" t="s">
        <v>98</v>
      </c>
      <c r="AC530" s="5" t="s">
        <v>99</v>
      </c>
      <c r="AD530" s="5" t="s">
        <v>1246</v>
      </c>
      <c r="AE530" s="5" t="s">
        <v>603</v>
      </c>
      <c r="AF530" s="5" t="str">
        <f aca="false">IF(AD530&lt;AE530,AD530,AE530)</f>
        <v>Baby Dragon, Barbarian Barrel, Goblin Cage, Golden Knight, Golem, Ice Wizard, Lightning, Tornado</v>
      </c>
      <c r="AG530" s="5" t="str">
        <f aca="false">IF(AD530&lt;AE530,AE530,AD530)</f>
        <v>Bats, Berserker, Fire Spirit, Magic Archer, Miner, Royal Delivery, Tesla, Wall Breakers</v>
      </c>
      <c r="AH530" s="5" t="str">
        <f aca="false">IF(AD530=AF530,AA530,IF(AA530="Win","Loss",IF(AA530="Loss","Win","Draw")))</f>
        <v>Win</v>
      </c>
      <c r="AI530" s="5" t="s">
        <v>102</v>
      </c>
    </row>
    <row r="531" customFormat="false" ht="15" hidden="false" customHeight="true" outlineLevel="0" collapsed="false">
      <c r="A531" s="5" t="s">
        <v>1710</v>
      </c>
      <c r="B531" s="5" t="n">
        <v>2</v>
      </c>
      <c r="C531" s="5" t="s">
        <v>1432</v>
      </c>
      <c r="D531" s="5" t="s">
        <v>1433</v>
      </c>
      <c r="E531" s="5" t="s">
        <v>1711</v>
      </c>
      <c r="F531" s="5" t="s">
        <v>1712</v>
      </c>
      <c r="G531" s="5" t="s">
        <v>1714</v>
      </c>
      <c r="H531" s="5" t="s">
        <v>81</v>
      </c>
      <c r="I531" s="5" t="s">
        <v>90</v>
      </c>
      <c r="J531" s="5" t="s">
        <v>108</v>
      </c>
      <c r="K531" s="5" t="s">
        <v>92</v>
      </c>
      <c r="L531" s="5" t="s">
        <v>150</v>
      </c>
      <c r="M531" s="5" t="s">
        <v>159</v>
      </c>
      <c r="N531" s="5" t="s">
        <v>96</v>
      </c>
      <c r="O531" s="5" t="s">
        <v>94</v>
      </c>
      <c r="P531" s="5" t="s">
        <v>93</v>
      </c>
      <c r="Q531" s="5" t="s">
        <v>219</v>
      </c>
      <c r="R531" s="5" t="s">
        <v>83</v>
      </c>
      <c r="S531" s="5" t="s">
        <v>153</v>
      </c>
      <c r="T531" s="5" t="s">
        <v>165</v>
      </c>
      <c r="U531" s="5" t="s">
        <v>150</v>
      </c>
      <c r="V531" s="5" t="s">
        <v>164</v>
      </c>
      <c r="W531" s="5" t="s">
        <v>204</v>
      </c>
      <c r="X531" s="5" t="s">
        <v>89</v>
      </c>
      <c r="Y531" s="5" t="n">
        <v>1</v>
      </c>
      <c r="Z531" s="5" t="n">
        <v>0</v>
      </c>
      <c r="AA531" s="5" t="str">
        <f aca="false">IF(Y531&gt;Z531,"Win",IF(Y531&lt;Z531,"Loss","Draw"))</f>
        <v>Win</v>
      </c>
      <c r="AB531" s="5" t="s">
        <v>98</v>
      </c>
      <c r="AC531" s="5" t="s">
        <v>99</v>
      </c>
      <c r="AD531" s="5" t="s">
        <v>1715</v>
      </c>
      <c r="AE531" s="5" t="s">
        <v>1716</v>
      </c>
      <c r="AF531" s="5" t="str">
        <f aca="false">IF(AD531&lt;AE531,AD531,AE531)</f>
        <v>Cannon, Earthquake, Electro Spirit, Hog Rider, Monk, Royal Delivery, The Log, Wizard</v>
      </c>
      <c r="AG531" s="5" t="str">
        <f aca="false">IF(AD531&lt;AE531,AE531,AD531)</f>
        <v>Dark Prince, Dart Goblin, Electro Spirit, Fireball, Minions, Mortar, Rascals, Skeleton Barrel</v>
      </c>
      <c r="AH531" s="5" t="str">
        <f aca="false">IF(AD531=AF531,AA531,IF(AA531="Win","Loss",IF(AA531="Loss","Win","Draw")))</f>
        <v>Loss</v>
      </c>
      <c r="AI531" s="5" t="s">
        <v>102</v>
      </c>
    </row>
    <row r="532" customFormat="false" ht="15" hidden="false" customHeight="true" outlineLevel="0" collapsed="false">
      <c r="A532" s="5" t="s">
        <v>1710</v>
      </c>
      <c r="B532" s="5" t="n">
        <v>3</v>
      </c>
      <c r="C532" s="5" t="s">
        <v>1432</v>
      </c>
      <c r="D532" s="5" t="s">
        <v>1433</v>
      </c>
      <c r="E532" s="5" t="s">
        <v>1711</v>
      </c>
      <c r="F532" s="5" t="s">
        <v>1712</v>
      </c>
      <c r="G532" s="5" t="s">
        <v>1717</v>
      </c>
      <c r="H532" s="5" t="s">
        <v>352</v>
      </c>
      <c r="I532" s="5" t="s">
        <v>114</v>
      </c>
      <c r="J532" s="5" t="s">
        <v>172</v>
      </c>
      <c r="K532" s="5" t="s">
        <v>137</v>
      </c>
      <c r="L532" s="5" t="s">
        <v>116</v>
      </c>
      <c r="M532" s="5" t="s">
        <v>118</v>
      </c>
      <c r="N532" s="5" t="s">
        <v>97</v>
      </c>
      <c r="O532" s="5" t="s">
        <v>119</v>
      </c>
      <c r="P532" s="5" t="s">
        <v>126</v>
      </c>
      <c r="Q532" s="5" t="s">
        <v>127</v>
      </c>
      <c r="R532" s="5" t="s">
        <v>294</v>
      </c>
      <c r="S532" s="5" t="s">
        <v>129</v>
      </c>
      <c r="T532" s="5" t="s">
        <v>173</v>
      </c>
      <c r="U532" s="5" t="s">
        <v>130</v>
      </c>
      <c r="V532" s="5" t="s">
        <v>86</v>
      </c>
      <c r="W532" s="5" t="s">
        <v>133</v>
      </c>
      <c r="X532" s="5" t="s">
        <v>124</v>
      </c>
      <c r="Y532" s="5" t="n">
        <v>1</v>
      </c>
      <c r="Z532" s="5" t="n">
        <v>0</v>
      </c>
      <c r="AA532" s="5" t="str">
        <f aca="false">IF(Y532&gt;Z532,"Win",IF(Y532&lt;Z532,"Loss","Draw"))</f>
        <v>Win</v>
      </c>
      <c r="AB532" s="5" t="s">
        <v>98</v>
      </c>
      <c r="AC532" s="5" t="s">
        <v>99</v>
      </c>
      <c r="AD532" s="5" t="s">
        <v>1718</v>
      </c>
      <c r="AE532" s="5" t="s">
        <v>1719</v>
      </c>
      <c r="AF532" s="5" t="str">
        <f aca="false">IF(AD532&lt;AE532,AD532,AE532)</f>
        <v>Arrows, Battle Ram, Mega Knight, Mother Witch, Royal Ghost, Skeleton Dragons, Vines, Zappies</v>
      </c>
      <c r="AG532" s="5" t="str">
        <f aca="false">IF(AD532&lt;AE532,AE532,AD532)</f>
        <v>Giant Snowball, Goblin Drill, Goblin Hut, Ice Spirit, Musketeer, Poison, Ronin, Skeletons</v>
      </c>
      <c r="AH532" s="5" t="str">
        <f aca="false">IF(AD532=AF532,AA532,IF(AA532="Win","Loss",IF(AA532="Loss","Win","Draw")))</f>
        <v>Loss</v>
      </c>
      <c r="AI532" s="5" t="s">
        <v>102</v>
      </c>
    </row>
    <row r="533" customFormat="false" ht="15" hidden="false" customHeight="true" outlineLevel="0" collapsed="false">
      <c r="A533" s="5" t="s">
        <v>1720</v>
      </c>
      <c r="B533" s="5" t="n">
        <v>1</v>
      </c>
      <c r="C533" s="5" t="s">
        <v>1432</v>
      </c>
      <c r="D533" s="5" t="s">
        <v>1433</v>
      </c>
      <c r="E533" s="5" t="s">
        <v>1721</v>
      </c>
      <c r="F533" s="5" t="s">
        <v>1722</v>
      </c>
      <c r="G533" s="5" t="s">
        <v>1723</v>
      </c>
      <c r="H533" s="5" t="s">
        <v>81</v>
      </c>
      <c r="I533" s="5" t="s">
        <v>82</v>
      </c>
      <c r="J533" s="5" t="s">
        <v>202</v>
      </c>
      <c r="K533" s="5" t="s">
        <v>87</v>
      </c>
      <c r="L533" s="5" t="s">
        <v>85</v>
      </c>
      <c r="M533" s="5" t="s">
        <v>108</v>
      </c>
      <c r="N533" s="5" t="s">
        <v>126</v>
      </c>
      <c r="O533" s="5" t="s">
        <v>95</v>
      </c>
      <c r="P533" s="5" t="s">
        <v>150</v>
      </c>
      <c r="Q533" s="5" t="s">
        <v>82</v>
      </c>
      <c r="R533" s="5" t="s">
        <v>151</v>
      </c>
      <c r="S533" s="5" t="s">
        <v>152</v>
      </c>
      <c r="T533" s="5" t="s">
        <v>85</v>
      </c>
      <c r="U533" s="5" t="s">
        <v>126</v>
      </c>
      <c r="V533" s="5" t="s">
        <v>150</v>
      </c>
      <c r="W533" s="5" t="s">
        <v>89</v>
      </c>
      <c r="X533" s="5" t="s">
        <v>153</v>
      </c>
      <c r="Y533" s="5" t="n">
        <v>1</v>
      </c>
      <c r="Z533" s="5" t="n">
        <v>0</v>
      </c>
      <c r="AA533" s="5" t="str">
        <f aca="false">IF(Y533&gt;Z533,"Win",IF(Y533&lt;Z533,"Loss","Draw"))</f>
        <v>Win</v>
      </c>
      <c r="AB533" s="5" t="s">
        <v>98</v>
      </c>
      <c r="AC533" s="5" t="s">
        <v>99</v>
      </c>
      <c r="AD533" s="5" t="s">
        <v>597</v>
      </c>
      <c r="AE533" s="5" t="s">
        <v>155</v>
      </c>
      <c r="AF533" s="5" t="str">
        <f aca="false">IF(AD533&lt;AE533,AD533,AE533)</f>
        <v>Baby Dragon, Cannon, Electro Spirit, Lightning, Mighty Miner, Royal Hogs, Skeletons, The Log</v>
      </c>
      <c r="AG533" s="5" t="str">
        <f aca="false">IF(AD533&lt;AE533,AE533,AD533)</f>
        <v>Barbarian Barrel, Dark Prince, Electro Spirit, Lightning, Magic Archer, Royal Hogs, Skeletons, Tesla</v>
      </c>
      <c r="AH533" s="5" t="str">
        <f aca="false">IF(AD533=AF533,AA533,IF(AA533="Win","Loss",IF(AA533="Loss","Win","Draw")))</f>
        <v>Loss</v>
      </c>
      <c r="AI533" s="5" t="s">
        <v>102</v>
      </c>
    </row>
    <row r="534" customFormat="false" ht="15" hidden="false" customHeight="true" outlineLevel="0" collapsed="false">
      <c r="A534" s="5" t="s">
        <v>1720</v>
      </c>
      <c r="B534" s="5" t="n">
        <v>2</v>
      </c>
      <c r="C534" s="5" t="s">
        <v>1432</v>
      </c>
      <c r="D534" s="5" t="s">
        <v>1433</v>
      </c>
      <c r="E534" s="5" t="s">
        <v>1721</v>
      </c>
      <c r="F534" s="5" t="s">
        <v>1722</v>
      </c>
      <c r="G534" s="5" t="s">
        <v>1724</v>
      </c>
      <c r="H534" s="5" t="s">
        <v>81</v>
      </c>
      <c r="I534" s="5" t="s">
        <v>84</v>
      </c>
      <c r="J534" s="5" t="s">
        <v>337</v>
      </c>
      <c r="K534" s="5" t="s">
        <v>153</v>
      </c>
      <c r="L534" s="5" t="s">
        <v>118</v>
      </c>
      <c r="M534" s="5" t="s">
        <v>91</v>
      </c>
      <c r="N534" s="5" t="s">
        <v>165</v>
      </c>
      <c r="O534" s="5" t="s">
        <v>89</v>
      </c>
      <c r="P534" s="5" t="s">
        <v>164</v>
      </c>
      <c r="Q534" s="5" t="s">
        <v>159</v>
      </c>
      <c r="R534" s="5" t="s">
        <v>108</v>
      </c>
      <c r="S534" s="5" t="s">
        <v>203</v>
      </c>
      <c r="T534" s="5" t="s">
        <v>88</v>
      </c>
      <c r="U534" s="5" t="s">
        <v>157</v>
      </c>
      <c r="V534" s="5" t="s">
        <v>201</v>
      </c>
      <c r="W534" s="5" t="s">
        <v>204</v>
      </c>
      <c r="X534" s="5" t="s">
        <v>234</v>
      </c>
      <c r="Y534" s="5" t="n">
        <v>1</v>
      </c>
      <c r="Z534" s="5" t="n">
        <v>0</v>
      </c>
      <c r="AA534" s="5" t="str">
        <f aca="false">IF(Y534&gt;Z534,"Win",IF(Y534&lt;Z534,"Loss","Draw"))</f>
        <v>Win</v>
      </c>
      <c r="AB534" s="5" t="s">
        <v>98</v>
      </c>
      <c r="AC534" s="5" t="s">
        <v>99</v>
      </c>
      <c r="AD534" s="5" t="s">
        <v>1725</v>
      </c>
      <c r="AE534" s="5" t="s">
        <v>1000</v>
      </c>
      <c r="AF534" s="5" t="str">
        <f aca="false">IF(AD534&lt;AE534,AD534,AE534)</f>
        <v>Archers, Boss Bandit, Cannon, Earthquake, Goblins, Hog Rider, Ice Spirit, The Log</v>
      </c>
      <c r="AG534" s="5" t="str">
        <f aca="false">IF(AD534&lt;AE534,AE534,AD534)</f>
        <v>Berserker, Bomb Tower, Dark Prince, Dart Goblin, Fire Spirit, Goblin Barrel, Royal Delivery, Wall Breakers</v>
      </c>
      <c r="AH534" s="5" t="str">
        <f aca="false">IF(AD534=AF534,AA534,IF(AA534="Win","Loss",IF(AA534="Loss","Win","Draw")))</f>
        <v>Win</v>
      </c>
      <c r="AI534" s="5" t="s">
        <v>102</v>
      </c>
    </row>
    <row r="535" customFormat="false" ht="15" hidden="false" customHeight="true" outlineLevel="0" collapsed="false">
      <c r="A535" s="5" t="s">
        <v>1726</v>
      </c>
      <c r="B535" s="5" t="n">
        <v>1</v>
      </c>
      <c r="C535" s="5" t="s">
        <v>1432</v>
      </c>
      <c r="D535" s="5" t="s">
        <v>1433</v>
      </c>
      <c r="E535" s="5" t="s">
        <v>1727</v>
      </c>
      <c r="F535" s="5" t="s">
        <v>1728</v>
      </c>
      <c r="G535" s="5" t="s">
        <v>1729</v>
      </c>
      <c r="H535" s="5" t="s">
        <v>391</v>
      </c>
      <c r="I535" s="5" t="s">
        <v>114</v>
      </c>
      <c r="J535" s="5" t="s">
        <v>91</v>
      </c>
      <c r="K535" s="5" t="s">
        <v>137</v>
      </c>
      <c r="L535" s="5" t="s">
        <v>157</v>
      </c>
      <c r="M535" s="5" t="s">
        <v>97</v>
      </c>
      <c r="N535" s="5" t="s">
        <v>242</v>
      </c>
      <c r="O535" s="5" t="s">
        <v>87</v>
      </c>
      <c r="P535" s="5" t="s">
        <v>116</v>
      </c>
      <c r="Q535" s="5" t="s">
        <v>107</v>
      </c>
      <c r="R535" s="5" t="s">
        <v>108</v>
      </c>
      <c r="S535" s="5" t="s">
        <v>109</v>
      </c>
      <c r="T535" s="5" t="s">
        <v>110</v>
      </c>
      <c r="U535" s="5" t="s">
        <v>88</v>
      </c>
      <c r="V535" s="5" t="s">
        <v>93</v>
      </c>
      <c r="W535" s="5" t="s">
        <v>86</v>
      </c>
      <c r="X535" s="5" t="s">
        <v>112</v>
      </c>
      <c r="Y535" s="5" t="n">
        <v>1</v>
      </c>
      <c r="Z535" s="5" t="n">
        <v>0</v>
      </c>
      <c r="AA535" s="5" t="str">
        <f aca="false">IF(Y535&gt;Z535,"Win",IF(Y535&lt;Z535,"Loss","Draw"))</f>
        <v>Win</v>
      </c>
      <c r="AB535" s="5" t="s">
        <v>98</v>
      </c>
      <c r="AC535" s="5" t="s">
        <v>99</v>
      </c>
      <c r="AD535" s="5" t="s">
        <v>321</v>
      </c>
      <c r="AE535" s="5" t="s">
        <v>1268</v>
      </c>
      <c r="AF535" s="5" t="str">
        <f aca="false">IF(AD535&lt;AE535,AD535,AE535)</f>
        <v>Berserker, Dark Prince, Fireball, Goblin Cage, Lava Hound, Skeleton Dragons, Spirit Empress, Zap</v>
      </c>
      <c r="AG535" s="5" t="str">
        <f aca="false">IF(AD535&lt;AE535,AE535,AD535)</f>
        <v>Bomber, Fire Spirit, Giant Snowball, Goblin Drill, Goblins, Poison, Ronin, Tesla</v>
      </c>
      <c r="AH535" s="5" t="str">
        <f aca="false">IF(AD535=AF535,AA535,IF(AA535="Win","Loss",IF(AA535="Loss","Win","Draw")))</f>
        <v>Loss</v>
      </c>
      <c r="AI535" s="5" t="s">
        <v>102</v>
      </c>
    </row>
    <row r="536" customFormat="false" ht="15" hidden="false" customHeight="true" outlineLevel="0" collapsed="false">
      <c r="A536" s="5" t="s">
        <v>1726</v>
      </c>
      <c r="B536" s="5" t="n">
        <v>2</v>
      </c>
      <c r="C536" s="5" t="s">
        <v>1432</v>
      </c>
      <c r="D536" s="5" t="s">
        <v>1433</v>
      </c>
      <c r="E536" s="5" t="s">
        <v>1727</v>
      </c>
      <c r="F536" s="5" t="s">
        <v>1728</v>
      </c>
      <c r="G536" s="5" t="s">
        <v>1730</v>
      </c>
      <c r="H536" s="5" t="s">
        <v>81</v>
      </c>
      <c r="I536" s="5" t="s">
        <v>233</v>
      </c>
      <c r="J536" s="5" t="s">
        <v>202</v>
      </c>
      <c r="K536" s="5" t="s">
        <v>201</v>
      </c>
      <c r="L536" s="5" t="s">
        <v>88</v>
      </c>
      <c r="M536" s="5" t="s">
        <v>118</v>
      </c>
      <c r="N536" s="5" t="s">
        <v>204</v>
      </c>
      <c r="O536" s="5" t="s">
        <v>234</v>
      </c>
      <c r="P536" s="5" t="s">
        <v>111</v>
      </c>
      <c r="Q536" s="5" t="s">
        <v>87</v>
      </c>
      <c r="R536" s="5" t="s">
        <v>172</v>
      </c>
      <c r="S536" s="5" t="s">
        <v>129</v>
      </c>
      <c r="T536" s="5" t="s">
        <v>85</v>
      </c>
      <c r="U536" s="5" t="s">
        <v>89</v>
      </c>
      <c r="V536" s="5" t="s">
        <v>126</v>
      </c>
      <c r="W536" s="5" t="s">
        <v>150</v>
      </c>
      <c r="X536" s="5" t="s">
        <v>165</v>
      </c>
      <c r="Y536" s="5" t="n">
        <v>1</v>
      </c>
      <c r="Z536" s="5" t="n">
        <v>0</v>
      </c>
      <c r="AA536" s="5" t="str">
        <f aca="false">IF(Y536&gt;Z536,"Win",IF(Y536&lt;Z536,"Loss","Draw"))</f>
        <v>Win</v>
      </c>
      <c r="AB536" s="5" t="s">
        <v>98</v>
      </c>
      <c r="AC536" s="5" t="s">
        <v>99</v>
      </c>
      <c r="AD536" s="5" t="s">
        <v>1731</v>
      </c>
      <c r="AE536" s="5" t="s">
        <v>1732</v>
      </c>
      <c r="AF536" s="5" t="str">
        <f aca="false">IF(AD536&lt;AE536,AD536,AE536)</f>
        <v>Bats, Berserker, Bomb Tower, Ice Spirit, Magic Archer, Miner, Royal Delivery, Wall Breakers</v>
      </c>
      <c r="AG536" s="5" t="str">
        <f aca="false">IF(AD536&lt;AE536,AE536,AD536)</f>
        <v>Electro Spirit, Hog Rider, Lightning, Mega Knight, Musketeer, Skeletons, Tesla, The Log</v>
      </c>
      <c r="AH536" s="5" t="str">
        <f aca="false">IF(AD536=AF536,AA536,IF(AA536="Win","Loss",IF(AA536="Loss","Win","Draw")))</f>
        <v>Win</v>
      </c>
      <c r="AI536" s="5" t="s">
        <v>102</v>
      </c>
    </row>
    <row r="537" customFormat="false" ht="15" hidden="false" customHeight="true" outlineLevel="0" collapsed="false">
      <c r="A537" s="7" t="s">
        <v>1733</v>
      </c>
      <c r="B537" s="7" t="n">
        <v>1</v>
      </c>
      <c r="C537" s="7" t="s">
        <v>1432</v>
      </c>
      <c r="D537" s="7" t="s">
        <v>1433</v>
      </c>
      <c r="E537" s="7" t="s">
        <v>1010</v>
      </c>
      <c r="F537" s="7" t="s">
        <v>1011</v>
      </c>
      <c r="G537" s="7" t="s">
        <v>1734</v>
      </c>
      <c r="H537" s="7" t="s">
        <v>81</v>
      </c>
      <c r="I537" s="7" t="s">
        <v>84</v>
      </c>
      <c r="J537" s="7" t="s">
        <v>108</v>
      </c>
      <c r="K537" s="7" t="s">
        <v>82</v>
      </c>
      <c r="L537" s="7" t="s">
        <v>87</v>
      </c>
      <c r="M537" s="7" t="s">
        <v>150</v>
      </c>
      <c r="N537" s="7" t="s">
        <v>126</v>
      </c>
      <c r="O537" s="7" t="s">
        <v>85</v>
      </c>
      <c r="P537" s="7" t="s">
        <v>95</v>
      </c>
      <c r="Q537" s="7" t="s">
        <v>233</v>
      </c>
      <c r="R537" s="7" t="s">
        <v>202</v>
      </c>
      <c r="S537" s="7" t="s">
        <v>201</v>
      </c>
      <c r="T537" s="7" t="s">
        <v>88</v>
      </c>
      <c r="U537" s="7" t="s">
        <v>234</v>
      </c>
      <c r="V537" s="7" t="s">
        <v>157</v>
      </c>
      <c r="W537" s="7" t="s">
        <v>111</v>
      </c>
      <c r="X537" s="7" t="s">
        <v>204</v>
      </c>
      <c r="Y537" s="7" t="n">
        <v>1</v>
      </c>
      <c r="Z537" s="7" t="n">
        <v>0</v>
      </c>
      <c r="AA537" s="7" t="str">
        <f aca="false">IF(Y537&gt;Z537,"Win",IF(Y537&lt;Z537,"Loss","Draw"))</f>
        <v>Win</v>
      </c>
      <c r="AB537" s="7" t="s">
        <v>99</v>
      </c>
      <c r="AC537" s="7" t="s">
        <v>99</v>
      </c>
      <c r="AD537" s="7" t="s">
        <v>616</v>
      </c>
      <c r="AE537" s="7" t="s">
        <v>380</v>
      </c>
      <c r="AF537" s="7" t="str">
        <f aca="false">IF(AD537&lt;AE537,AD537,AE537)</f>
        <v>Archers, Barbarian Barrel, Dark Prince, Electro Spirit, Lightning, Royal Hogs, Skeletons, Tesla</v>
      </c>
      <c r="AG537" s="7" t="str">
        <f aca="false">IF(AD537&lt;AE537,AE537,AD537)</f>
        <v>Bats, Berserker, Bomb Tower, Fire Spirit, Magic Archer, Miner, Royal Delivery, Wall Breakers</v>
      </c>
      <c r="AH537" s="7" t="str">
        <f aca="false">IF(AD537=AF537,AA537,IF(AA537="Win","Loss",IF(AA537="Loss","Win","Draw")))</f>
        <v>Win</v>
      </c>
      <c r="AI537" s="7" t="s">
        <v>102</v>
      </c>
    </row>
    <row r="538" customFormat="false" ht="15" hidden="false" customHeight="true" outlineLevel="0" collapsed="false">
      <c r="A538" s="7" t="s">
        <v>1733</v>
      </c>
      <c r="B538" s="7" t="n">
        <v>2</v>
      </c>
      <c r="C538" s="7" t="s">
        <v>1432</v>
      </c>
      <c r="D538" s="7" t="s">
        <v>1433</v>
      </c>
      <c r="E538" s="7" t="s">
        <v>1010</v>
      </c>
      <c r="F538" s="7" t="s">
        <v>1011</v>
      </c>
      <c r="G538" s="7" t="s">
        <v>1735</v>
      </c>
      <c r="H538" s="7" t="s">
        <v>81</v>
      </c>
      <c r="I538" s="7" t="s">
        <v>114</v>
      </c>
      <c r="J538" s="7" t="s">
        <v>128</v>
      </c>
      <c r="K538" s="7" t="s">
        <v>137</v>
      </c>
      <c r="L538" s="7" t="s">
        <v>204</v>
      </c>
      <c r="M538" s="7" t="s">
        <v>193</v>
      </c>
      <c r="N538" s="7" t="s">
        <v>242</v>
      </c>
      <c r="O538" s="7" t="s">
        <v>116</v>
      </c>
      <c r="P538" s="7" t="s">
        <v>153</v>
      </c>
      <c r="Q538" s="7" t="s">
        <v>137</v>
      </c>
      <c r="R538" s="7" t="s">
        <v>194</v>
      </c>
      <c r="S538" s="7" t="s">
        <v>114</v>
      </c>
      <c r="T538" s="7" t="s">
        <v>116</v>
      </c>
      <c r="U538" s="7" t="s">
        <v>97</v>
      </c>
      <c r="V538" s="7" t="s">
        <v>126</v>
      </c>
      <c r="W538" s="7" t="s">
        <v>87</v>
      </c>
      <c r="X538" s="7" t="s">
        <v>150</v>
      </c>
      <c r="Y538" s="7" t="n">
        <v>1</v>
      </c>
      <c r="Z538" s="7" t="n">
        <v>0</v>
      </c>
      <c r="AA538" s="7" t="str">
        <f aca="false">IF(Y538&gt;Z538,"Win",IF(Y538&lt;Z538,"Loss","Draw"))</f>
        <v>Win</v>
      </c>
      <c r="AB538" s="7" t="s">
        <v>99</v>
      </c>
      <c r="AC538" s="7" t="s">
        <v>99</v>
      </c>
      <c r="AD538" s="7" t="s">
        <v>1736</v>
      </c>
      <c r="AE538" s="7" t="s">
        <v>1737</v>
      </c>
      <c r="AF538" s="7" t="str">
        <f aca="false">IF(AD538&lt;AE538,AD538,AE538)</f>
        <v>Archer Queen, Electro Spirit, Giant Snowball, Goblin Drill, Poison, Ronin, Skeletons, Tesla</v>
      </c>
      <c r="AG538" s="7" t="str">
        <f aca="false">IF(AD538&lt;AE538,AE538,AD538)</f>
        <v>Bomber, Cannon, Giant Snowball, Goblin Drill, Golden Knight, Guards, Poison, Royal Delivery</v>
      </c>
      <c r="AH538" s="7" t="str">
        <f aca="false">IF(AD538=AF538,AA538,IF(AA538="Win","Loss",IF(AA538="Loss","Win","Draw")))</f>
        <v>Loss</v>
      </c>
      <c r="AI538" s="7" t="s">
        <v>102</v>
      </c>
    </row>
    <row r="539" customFormat="false" ht="15" hidden="false" customHeight="true" outlineLevel="0" collapsed="false">
      <c r="A539" s="5" t="s">
        <v>1738</v>
      </c>
      <c r="B539" s="5" t="n">
        <v>1</v>
      </c>
      <c r="C539" s="5" t="s">
        <v>1432</v>
      </c>
      <c r="D539" s="5" t="s">
        <v>1433</v>
      </c>
      <c r="E539" s="5" t="s">
        <v>1739</v>
      </c>
      <c r="F539" s="5" t="s">
        <v>1740</v>
      </c>
      <c r="G539" s="5" t="s">
        <v>1741</v>
      </c>
      <c r="H539" s="5" t="s">
        <v>163</v>
      </c>
      <c r="I539" s="5" t="s">
        <v>87</v>
      </c>
      <c r="J539" s="5" t="s">
        <v>202</v>
      </c>
      <c r="K539" s="5" t="s">
        <v>82</v>
      </c>
      <c r="L539" s="5" t="s">
        <v>97</v>
      </c>
      <c r="M539" s="5" t="s">
        <v>150</v>
      </c>
      <c r="N539" s="5" t="s">
        <v>126</v>
      </c>
      <c r="O539" s="5" t="s">
        <v>85</v>
      </c>
      <c r="P539" s="5" t="s">
        <v>95</v>
      </c>
      <c r="Q539" s="5" t="s">
        <v>137</v>
      </c>
      <c r="R539" s="5" t="s">
        <v>241</v>
      </c>
      <c r="S539" s="5" t="s">
        <v>114</v>
      </c>
      <c r="T539" s="5" t="s">
        <v>87</v>
      </c>
      <c r="U539" s="5" t="s">
        <v>157</v>
      </c>
      <c r="V539" s="5" t="s">
        <v>116</v>
      </c>
      <c r="W539" s="5" t="s">
        <v>88</v>
      </c>
      <c r="X539" s="5" t="s">
        <v>242</v>
      </c>
      <c r="Y539" s="5" t="n">
        <v>1</v>
      </c>
      <c r="Z539" s="5" t="n">
        <v>0</v>
      </c>
      <c r="AA539" s="5" t="str">
        <f aca="false">IF(Y539&gt;Z539,"Win",IF(Y539&lt;Z539,"Loss","Draw"))</f>
        <v>Win</v>
      </c>
      <c r="AB539" s="5" t="s">
        <v>98</v>
      </c>
      <c r="AC539" s="5" t="s">
        <v>99</v>
      </c>
      <c r="AD539" s="5" t="s">
        <v>492</v>
      </c>
      <c r="AE539" s="5" t="s">
        <v>1311</v>
      </c>
      <c r="AF539" s="5" t="str">
        <f aca="false">IF(AD539&lt;AE539,AD539,AE539)</f>
        <v>Barbarian Barrel, Electro Spirit, Lightning, Magic Archer, Ronin, Royal Hogs, Skeletons, Tesla</v>
      </c>
      <c r="AG539" s="5" t="str">
        <f aca="false">IF(AD539&lt;AE539,AE539,AD539)</f>
        <v>Berserker, Bomber, Fire Spirit, Giant Snowball, Goblin Drill, Knight, Poison, Tesla</v>
      </c>
      <c r="AH539" s="5" t="str">
        <f aca="false">IF(AD539=AF539,AA539,IF(AA539="Win","Loss",IF(AA539="Loss","Win","Draw")))</f>
        <v>Win</v>
      </c>
      <c r="AI539" s="5" t="s">
        <v>102</v>
      </c>
    </row>
    <row r="540" customFormat="false" ht="15" hidden="false" customHeight="true" outlineLevel="0" collapsed="false">
      <c r="A540" s="5" t="s">
        <v>1738</v>
      </c>
      <c r="B540" s="5" t="n">
        <v>2</v>
      </c>
      <c r="C540" s="5" t="s">
        <v>1432</v>
      </c>
      <c r="D540" s="5" t="s">
        <v>1433</v>
      </c>
      <c r="E540" s="5" t="s">
        <v>1739</v>
      </c>
      <c r="F540" s="5" t="s">
        <v>1740</v>
      </c>
      <c r="G540" s="5" t="s">
        <v>1742</v>
      </c>
      <c r="H540" s="5" t="s">
        <v>163</v>
      </c>
      <c r="I540" s="5" t="s">
        <v>113</v>
      </c>
      <c r="J540" s="5" t="s">
        <v>108</v>
      </c>
      <c r="K540" s="5" t="s">
        <v>114</v>
      </c>
      <c r="L540" s="5" t="s">
        <v>153</v>
      </c>
      <c r="M540" s="5" t="s">
        <v>116</v>
      </c>
      <c r="N540" s="5" t="s">
        <v>118</v>
      </c>
      <c r="O540" s="5" t="s">
        <v>88</v>
      </c>
      <c r="P540" s="5" t="s">
        <v>115</v>
      </c>
      <c r="Q540" s="5" t="s">
        <v>90</v>
      </c>
      <c r="R540" s="5" t="s">
        <v>123</v>
      </c>
      <c r="S540" s="5" t="s">
        <v>124</v>
      </c>
      <c r="T540" s="5" t="s">
        <v>125</v>
      </c>
      <c r="U540" s="5" t="s">
        <v>85</v>
      </c>
      <c r="V540" s="5" t="s">
        <v>96</v>
      </c>
      <c r="W540" s="5" t="s">
        <v>126</v>
      </c>
      <c r="X540" s="5" t="s">
        <v>95</v>
      </c>
      <c r="Y540" s="5" t="n">
        <v>0</v>
      </c>
      <c r="Z540" s="5" t="n">
        <v>1</v>
      </c>
      <c r="AA540" s="5" t="str">
        <f aca="false">IF(Y540&gt;Z540,"Win",IF(Y540&lt;Z540,"Loss","Draw"))</f>
        <v>Loss</v>
      </c>
      <c r="AB540" s="5" t="s">
        <v>98</v>
      </c>
      <c r="AC540" s="5" t="s">
        <v>99</v>
      </c>
      <c r="AD540" s="5" t="s">
        <v>1743</v>
      </c>
      <c r="AE540" s="5" t="s">
        <v>134</v>
      </c>
      <c r="AF540" s="5" t="str">
        <f aca="false">IF(AD540&lt;AE540,AD540,AE540)</f>
        <v>Barbarian Barrel, Cannon Cart, Goblinstein, Lightning, Minions, Mortar, Royal Ghost, Skeletons</v>
      </c>
      <c r="AG540" s="5" t="str">
        <f aca="false">IF(AD540&lt;AE540,AE540,AD540)</f>
        <v>Berserker, Cannon, Dark Prince, Furnace, Giant Snowball, Graveyard, Ice Spirit, Poison</v>
      </c>
      <c r="AH540" s="5" t="str">
        <f aca="false">IF(AD540=AF540,AA540,IF(AA540="Win","Loss",IF(AA540="Loss","Win","Draw")))</f>
        <v>Win</v>
      </c>
      <c r="AI540" s="5" t="s">
        <v>102</v>
      </c>
    </row>
    <row r="541" customFormat="false" ht="15" hidden="false" customHeight="true" outlineLevel="0" collapsed="false">
      <c r="A541" s="5" t="s">
        <v>1738</v>
      </c>
      <c r="B541" s="5" t="n">
        <v>3</v>
      </c>
      <c r="C541" s="5" t="s">
        <v>1432</v>
      </c>
      <c r="D541" s="5" t="s">
        <v>1433</v>
      </c>
      <c r="E541" s="5" t="s">
        <v>1739</v>
      </c>
      <c r="F541" s="5" t="s">
        <v>1740</v>
      </c>
      <c r="G541" s="5" t="s">
        <v>1744</v>
      </c>
      <c r="H541" s="5" t="s">
        <v>81</v>
      </c>
      <c r="I541" s="5" t="s">
        <v>185</v>
      </c>
      <c r="J541" s="5" t="s">
        <v>186</v>
      </c>
      <c r="K541" s="5" t="s">
        <v>241</v>
      </c>
      <c r="L541" s="5" t="s">
        <v>111</v>
      </c>
      <c r="M541" s="5" t="s">
        <v>109</v>
      </c>
      <c r="N541" s="5" t="s">
        <v>193</v>
      </c>
      <c r="O541" s="5" t="s">
        <v>187</v>
      </c>
      <c r="P541" s="5" t="s">
        <v>234</v>
      </c>
      <c r="Q541" s="5" t="s">
        <v>82</v>
      </c>
      <c r="R541" s="5" t="s">
        <v>151</v>
      </c>
      <c r="S541" s="5" t="s">
        <v>152</v>
      </c>
      <c r="T541" s="5" t="s">
        <v>89</v>
      </c>
      <c r="U541" s="5" t="s">
        <v>93</v>
      </c>
      <c r="V541" s="5" t="s">
        <v>119</v>
      </c>
      <c r="W541" s="5" t="s">
        <v>118</v>
      </c>
      <c r="X541" s="5" t="s">
        <v>193</v>
      </c>
      <c r="Y541" s="5" t="n">
        <v>1</v>
      </c>
      <c r="Z541" s="5" t="n">
        <v>0</v>
      </c>
      <c r="AA541" s="5" t="str">
        <f aca="false">IF(Y541&gt;Z541,"Win",IF(Y541&lt;Z541,"Loss","Draw"))</f>
        <v>Win</v>
      </c>
      <c r="AB541" s="5" t="s">
        <v>98</v>
      </c>
      <c r="AC541" s="5" t="s">
        <v>99</v>
      </c>
      <c r="AD541" s="5" t="s">
        <v>262</v>
      </c>
      <c r="AE541" s="5" t="s">
        <v>1745</v>
      </c>
      <c r="AF541" s="5" t="str">
        <f aca="false">IF(AD541&lt;AE541,AD541,AE541)</f>
        <v>Baby Dragon, Fireball, Goblin Hut, Guards, Ice Spirit, Mighty Miner, Royal Hogs, The Log</v>
      </c>
      <c r="AG541" s="5" t="str">
        <f aca="false">IF(AD541&lt;AE541,AE541,AD541)</f>
        <v>Balloon, Bomb Tower, Executioner, Guards, Knight, Miner, Tornado, Zap</v>
      </c>
      <c r="AH541" s="5" t="str">
        <f aca="false">IF(AD541=AF541,AA541,IF(AA541="Win","Loss",IF(AA541="Loss","Win","Draw")))</f>
        <v>Loss</v>
      </c>
      <c r="AI541" s="5" t="s">
        <v>102</v>
      </c>
    </row>
    <row r="542" customFormat="false" ht="15" hidden="false" customHeight="true" outlineLevel="0" collapsed="false">
      <c r="A542" s="5" t="s">
        <v>1746</v>
      </c>
      <c r="B542" s="5" t="n">
        <v>1</v>
      </c>
      <c r="C542" s="5" t="s">
        <v>1432</v>
      </c>
      <c r="D542" s="5" t="s">
        <v>1433</v>
      </c>
      <c r="E542" s="6" t="s">
        <v>1747</v>
      </c>
      <c r="F542" s="5" t="s">
        <v>1748</v>
      </c>
      <c r="G542" s="5" t="s">
        <v>1749</v>
      </c>
      <c r="H542" s="5" t="s">
        <v>81</v>
      </c>
      <c r="I542" s="5" t="s">
        <v>185</v>
      </c>
      <c r="J542" s="5" t="s">
        <v>186</v>
      </c>
      <c r="K542" s="5" t="s">
        <v>109</v>
      </c>
      <c r="L542" s="5" t="s">
        <v>111</v>
      </c>
      <c r="M542" s="5" t="s">
        <v>188</v>
      </c>
      <c r="N542" s="5" t="s">
        <v>173</v>
      </c>
      <c r="O542" s="5" t="s">
        <v>187</v>
      </c>
      <c r="P542" s="5" t="s">
        <v>117</v>
      </c>
      <c r="Q542" s="5" t="s">
        <v>284</v>
      </c>
      <c r="R542" s="5" t="s">
        <v>108</v>
      </c>
      <c r="S542" s="5" t="s">
        <v>158</v>
      </c>
      <c r="T542" s="5" t="s">
        <v>187</v>
      </c>
      <c r="U542" s="5" t="s">
        <v>188</v>
      </c>
      <c r="V542" s="5" t="s">
        <v>387</v>
      </c>
      <c r="W542" s="5" t="s">
        <v>93</v>
      </c>
      <c r="X542" s="5" t="s">
        <v>133</v>
      </c>
      <c r="Y542" s="5" t="n">
        <v>1</v>
      </c>
      <c r="Z542" s="5" t="n">
        <v>0</v>
      </c>
      <c r="AA542" s="5" t="str">
        <f aca="false">IF(Y542&gt;Z542,"Win",IF(Y542&lt;Z542,"Loss","Draw"))</f>
        <v>Win</v>
      </c>
      <c r="AB542" s="5" t="s">
        <v>98</v>
      </c>
      <c r="AC542" s="5" t="s">
        <v>99</v>
      </c>
      <c r="AD542" s="5" t="s">
        <v>538</v>
      </c>
      <c r="AE542" s="5" t="s">
        <v>1750</v>
      </c>
      <c r="AF542" s="5" t="str">
        <f aca="false">IF(AD542&lt;AE542,AD542,AE542)</f>
        <v>Balloon, Executioner, Giant Skeleton, Miner, Tombstone, Tornado, Zap, Zappies</v>
      </c>
      <c r="AG542" s="5" t="str">
        <f aca="false">IF(AD542&lt;AE542,AE542,AD542)</f>
        <v>Bowler, Dark Prince, Electro Giant, Fireball, Inferno Dragon, Mother Witch, Tombstone, Tornado</v>
      </c>
      <c r="AH542" s="5" t="str">
        <f aca="false">IF(AD542=AF542,AA542,IF(AA542="Win","Loss",IF(AA542="Loss","Win","Draw")))</f>
        <v>Win</v>
      </c>
      <c r="AI542" s="5" t="s">
        <v>102</v>
      </c>
    </row>
    <row r="543" customFormat="false" ht="15" hidden="false" customHeight="true" outlineLevel="0" collapsed="false">
      <c r="A543" s="5" t="s">
        <v>1746</v>
      </c>
      <c r="B543" s="5" t="n">
        <v>2</v>
      </c>
      <c r="C543" s="5" t="s">
        <v>1432</v>
      </c>
      <c r="D543" s="5" t="s">
        <v>1433</v>
      </c>
      <c r="E543" s="6" t="s">
        <v>1747</v>
      </c>
      <c r="F543" s="5" t="s">
        <v>1748</v>
      </c>
      <c r="G543" s="5" t="s">
        <v>1751</v>
      </c>
      <c r="H543" s="5" t="s">
        <v>163</v>
      </c>
      <c r="I543" s="5" t="s">
        <v>201</v>
      </c>
      <c r="J543" s="5" t="s">
        <v>202</v>
      </c>
      <c r="K543" s="5" t="s">
        <v>203</v>
      </c>
      <c r="L543" s="5" t="s">
        <v>234</v>
      </c>
      <c r="M543" s="5" t="s">
        <v>97</v>
      </c>
      <c r="N543" s="5" t="s">
        <v>157</v>
      </c>
      <c r="O543" s="5" t="s">
        <v>118</v>
      </c>
      <c r="P543" s="5" t="s">
        <v>204</v>
      </c>
      <c r="Q543" s="5" t="s">
        <v>127</v>
      </c>
      <c r="R543" s="5" t="s">
        <v>202</v>
      </c>
      <c r="S543" s="5" t="s">
        <v>129</v>
      </c>
      <c r="T543" s="5" t="s">
        <v>132</v>
      </c>
      <c r="U543" s="5" t="s">
        <v>86</v>
      </c>
      <c r="V543" s="5" t="s">
        <v>294</v>
      </c>
      <c r="W543" s="5" t="s">
        <v>141</v>
      </c>
      <c r="X543" s="5" t="s">
        <v>131</v>
      </c>
      <c r="Y543" s="5" t="n">
        <v>1</v>
      </c>
      <c r="Z543" s="5" t="n">
        <v>0</v>
      </c>
      <c r="AA543" s="5" t="str">
        <f aca="false">IF(Y543&gt;Z543,"Win",IF(Y543&lt;Z543,"Loss","Draw"))</f>
        <v>Win</v>
      </c>
      <c r="AB543" s="5" t="s">
        <v>98</v>
      </c>
      <c r="AC543" s="5" t="s">
        <v>99</v>
      </c>
      <c r="AD543" s="5" t="s">
        <v>543</v>
      </c>
      <c r="AE543" s="5" t="s">
        <v>1752</v>
      </c>
      <c r="AF543" s="5" t="str">
        <f aca="false">IF(AD543&lt;AE543,AD543,AE543)</f>
        <v>Bandit, Battle Ram, Electro Wizard, Lumberjack, Magic Archer, Mega Knight, Skeleton Dragons, Vines</v>
      </c>
      <c r="AG543" s="5" t="str">
        <f aca="false">IF(AD543&lt;AE543,AE543,AD543)</f>
        <v>Bomb Tower, Fire Spirit, Goblin Barrel, Ice Spirit, Magic Archer, Ronin, Royal Delivery, Wall Breakers</v>
      </c>
      <c r="AH543" s="5" t="str">
        <f aca="false">IF(AD543=AF543,AA543,IF(AA543="Win","Loss",IF(AA543="Loss","Win","Draw")))</f>
        <v>Loss</v>
      </c>
      <c r="AI543" s="5" t="s">
        <v>102</v>
      </c>
    </row>
    <row r="544" customFormat="false" ht="15" hidden="false" customHeight="true" outlineLevel="0" collapsed="false">
      <c r="A544" s="5" t="s">
        <v>1753</v>
      </c>
      <c r="B544" s="5" t="n">
        <v>1</v>
      </c>
      <c r="C544" s="5" t="s">
        <v>1432</v>
      </c>
      <c r="D544" s="5" t="s">
        <v>1433</v>
      </c>
      <c r="E544" s="5" t="s">
        <v>1754</v>
      </c>
      <c r="F544" s="5" t="s">
        <v>1755</v>
      </c>
      <c r="G544" s="5" t="s">
        <v>1756</v>
      </c>
      <c r="H544" s="5" t="s">
        <v>81</v>
      </c>
      <c r="I544" s="5" t="s">
        <v>107</v>
      </c>
      <c r="J544" s="5" t="s">
        <v>95</v>
      </c>
      <c r="K544" s="5" t="s">
        <v>141</v>
      </c>
      <c r="L544" s="5" t="s">
        <v>143</v>
      </c>
      <c r="M544" s="5" t="s">
        <v>150</v>
      </c>
      <c r="N544" s="5" t="s">
        <v>177</v>
      </c>
      <c r="O544" s="5" t="s">
        <v>93</v>
      </c>
      <c r="P544" s="5" t="s">
        <v>178</v>
      </c>
      <c r="Q544" s="5" t="s">
        <v>152</v>
      </c>
      <c r="R544" s="5" t="s">
        <v>128</v>
      </c>
      <c r="S544" s="5" t="s">
        <v>107</v>
      </c>
      <c r="T544" s="5" t="s">
        <v>306</v>
      </c>
      <c r="U544" s="5" t="s">
        <v>85</v>
      </c>
      <c r="V544" s="5" t="s">
        <v>307</v>
      </c>
      <c r="W544" s="5" t="s">
        <v>187</v>
      </c>
      <c r="X544" s="5" t="s">
        <v>95</v>
      </c>
      <c r="Y544" s="5" t="n">
        <v>1</v>
      </c>
      <c r="Z544" s="5" t="n">
        <v>0</v>
      </c>
      <c r="AA544" s="5" t="str">
        <f aca="false">IF(Y544&gt;Z544,"Win",IF(Y544&lt;Z544,"Loss","Draw"))</f>
        <v>Win</v>
      </c>
      <c r="AB544" s="5" t="s">
        <v>98</v>
      </c>
      <c r="AC544" s="5" t="s">
        <v>99</v>
      </c>
      <c r="AD544" s="5" t="s">
        <v>180</v>
      </c>
      <c r="AE544" s="5" t="s">
        <v>603</v>
      </c>
      <c r="AF544" s="5" t="str">
        <f aca="false">IF(AD544&lt;AE544,AD544,AE544)</f>
        <v>Baby Dragon, Barbarian Barrel, Goblin Cage, Golden Knight, Golem, Ice Wizard, Lightning, Tornado</v>
      </c>
      <c r="AG544" s="5" t="str">
        <f aca="false">IF(AD544&lt;AE544,AE544,AD544)</f>
        <v>Barbarian Barrel, Electro Spirit, Fireball, Goblin Cage, Heal Spirit, Lumberjack, Phoenix, Royal Giant</v>
      </c>
      <c r="AH544" s="5" t="str">
        <f aca="false">IF(AD544=AF544,AA544,IF(AA544="Win","Loss",IF(AA544="Loss","Win","Draw")))</f>
        <v>Loss</v>
      </c>
      <c r="AI544" s="5" t="s">
        <v>102</v>
      </c>
    </row>
    <row r="545" customFormat="false" ht="15" hidden="false" customHeight="true" outlineLevel="0" collapsed="false">
      <c r="A545" s="5" t="s">
        <v>1753</v>
      </c>
      <c r="B545" s="5" t="n">
        <v>2</v>
      </c>
      <c r="C545" s="5" t="s">
        <v>1432</v>
      </c>
      <c r="D545" s="5" t="s">
        <v>1433</v>
      </c>
      <c r="E545" s="5" t="s">
        <v>1754</v>
      </c>
      <c r="F545" s="5" t="s">
        <v>1755</v>
      </c>
      <c r="G545" s="5" t="s">
        <v>1757</v>
      </c>
      <c r="H545" s="5" t="s">
        <v>81</v>
      </c>
      <c r="I545" s="5" t="s">
        <v>84</v>
      </c>
      <c r="J545" s="5" t="s">
        <v>108</v>
      </c>
      <c r="K545" s="5" t="s">
        <v>82</v>
      </c>
      <c r="L545" s="5" t="s">
        <v>87</v>
      </c>
      <c r="M545" s="5" t="s">
        <v>157</v>
      </c>
      <c r="N545" s="5" t="s">
        <v>89</v>
      </c>
      <c r="O545" s="5" t="s">
        <v>85</v>
      </c>
      <c r="P545" s="5" t="s">
        <v>88</v>
      </c>
      <c r="Q545" s="5" t="s">
        <v>127</v>
      </c>
      <c r="R545" s="5" t="s">
        <v>91</v>
      </c>
      <c r="S545" s="5" t="s">
        <v>129</v>
      </c>
      <c r="T545" s="5" t="s">
        <v>133</v>
      </c>
      <c r="U545" s="5" t="s">
        <v>97</v>
      </c>
      <c r="V545" s="5" t="s">
        <v>131</v>
      </c>
      <c r="W545" s="5" t="s">
        <v>173</v>
      </c>
      <c r="X545" s="5" t="s">
        <v>130</v>
      </c>
      <c r="Y545" s="5" t="n">
        <v>1</v>
      </c>
      <c r="Z545" s="5" t="n">
        <v>0</v>
      </c>
      <c r="AA545" s="5" t="str">
        <f aca="false">IF(Y545&gt;Z545,"Win",IF(Y545&lt;Z545,"Loss","Draw"))</f>
        <v>Win</v>
      </c>
      <c r="AB545" s="5" t="s">
        <v>98</v>
      </c>
      <c r="AC545" s="5" t="s">
        <v>99</v>
      </c>
      <c r="AD545" s="5" t="s">
        <v>1758</v>
      </c>
      <c r="AE545" s="5" t="s">
        <v>1759</v>
      </c>
      <c r="AF545" s="5" t="str">
        <f aca="false">IF(AD545&lt;AE545,AD545,AE545)</f>
        <v>Archers, Berserker, Dark Prince, Fire Spirit, Lightning, Royal Hogs, Tesla, The Log</v>
      </c>
      <c r="AG545" s="5" t="str">
        <f aca="false">IF(AD545&lt;AE545,AE545,AD545)</f>
        <v>Arrows, Bandit, Battle Ram, Goblins, Mega Knight, Mother Witch, Ronin, Zappies</v>
      </c>
      <c r="AH545" s="5" t="str">
        <f aca="false">IF(AD545=AF545,AA545,IF(AA545="Win","Loss",IF(AA545="Loss","Win","Draw")))</f>
        <v>Win</v>
      </c>
      <c r="AI545" s="5" t="s">
        <v>102</v>
      </c>
    </row>
    <row r="546" customFormat="false" ht="15" hidden="false" customHeight="true" outlineLevel="0" collapsed="false">
      <c r="A546" s="5" t="s">
        <v>1760</v>
      </c>
      <c r="B546" s="5" t="n">
        <v>1</v>
      </c>
      <c r="C546" s="5" t="s">
        <v>1432</v>
      </c>
      <c r="D546" s="5" t="s">
        <v>1433</v>
      </c>
      <c r="E546" s="5" t="s">
        <v>567</v>
      </c>
      <c r="F546" s="5" t="s">
        <v>568</v>
      </c>
      <c r="G546" s="5" t="s">
        <v>1761</v>
      </c>
      <c r="H546" s="5" t="s">
        <v>485</v>
      </c>
      <c r="I546" s="5" t="s">
        <v>201</v>
      </c>
      <c r="J546" s="5" t="s">
        <v>202</v>
      </c>
      <c r="K546" s="5" t="s">
        <v>203</v>
      </c>
      <c r="L546" s="5" t="s">
        <v>88</v>
      </c>
      <c r="M546" s="5" t="s">
        <v>157</v>
      </c>
      <c r="N546" s="5" t="s">
        <v>118</v>
      </c>
      <c r="O546" s="5" t="s">
        <v>204</v>
      </c>
      <c r="P546" s="5" t="s">
        <v>234</v>
      </c>
      <c r="Q546" s="5" t="s">
        <v>127</v>
      </c>
      <c r="R546" s="5" t="s">
        <v>128</v>
      </c>
      <c r="S546" s="5" t="s">
        <v>129</v>
      </c>
      <c r="T546" s="5" t="s">
        <v>133</v>
      </c>
      <c r="U546" s="5" t="s">
        <v>97</v>
      </c>
      <c r="V546" s="5" t="s">
        <v>132</v>
      </c>
      <c r="W546" s="5" t="s">
        <v>131</v>
      </c>
      <c r="X546" s="5" t="s">
        <v>130</v>
      </c>
      <c r="Y546" s="5" t="n">
        <v>1</v>
      </c>
      <c r="Z546" s="5" t="n">
        <v>0</v>
      </c>
      <c r="AA546" s="5" t="str">
        <f aca="false">IF(Y546&gt;Z546,"Win",IF(Y546&lt;Z546,"Loss","Draw"))</f>
        <v>Win</v>
      </c>
      <c r="AB546" s="5" t="s">
        <v>98</v>
      </c>
      <c r="AC546" s="5" t="s">
        <v>99</v>
      </c>
      <c r="AD546" s="5" t="s">
        <v>668</v>
      </c>
      <c r="AE546" s="5" t="s">
        <v>1762</v>
      </c>
      <c r="AF546" s="5" t="str">
        <f aca="false">IF(AD546&lt;AE546,AD546,AE546)</f>
        <v>Arrows, Bandit, Battle Ram, Electro Wizard, Golden Knight, Mega Knight, Mother Witch, Ronin</v>
      </c>
      <c r="AG546" s="5" t="str">
        <f aca="false">IF(AD546&lt;AE546,AE546,AD546)</f>
        <v>Berserker, Bomb Tower, Fire Spirit, Goblin Barrel, Ice Spirit, Magic Archer, Royal Delivery, Wall Breakers</v>
      </c>
      <c r="AH546" s="5" t="str">
        <f aca="false">IF(AD546=AF546,AA546,IF(AA546="Win","Loss",IF(AA546="Loss","Win","Draw")))</f>
        <v>Loss</v>
      </c>
      <c r="AI546" s="5" t="s">
        <v>297</v>
      </c>
    </row>
    <row r="547" customFormat="false" ht="15" hidden="false" customHeight="true" outlineLevel="0" collapsed="false">
      <c r="A547" s="5" t="s">
        <v>1760</v>
      </c>
      <c r="B547" s="5" t="n">
        <v>2</v>
      </c>
      <c r="C547" s="5" t="s">
        <v>1432</v>
      </c>
      <c r="D547" s="5" t="s">
        <v>1433</v>
      </c>
      <c r="E547" s="5" t="s">
        <v>567</v>
      </c>
      <c r="F547" s="5" t="s">
        <v>568</v>
      </c>
      <c r="G547" s="5" t="s">
        <v>1763</v>
      </c>
      <c r="H547" s="5" t="s">
        <v>485</v>
      </c>
      <c r="I547" s="5" t="s">
        <v>84</v>
      </c>
      <c r="J547" s="5" t="s">
        <v>108</v>
      </c>
      <c r="K547" s="5" t="s">
        <v>82</v>
      </c>
      <c r="L547" s="5" t="s">
        <v>87</v>
      </c>
      <c r="M547" s="5" t="s">
        <v>126</v>
      </c>
      <c r="N547" s="5" t="s">
        <v>150</v>
      </c>
      <c r="O547" s="5" t="s">
        <v>85</v>
      </c>
      <c r="P547" s="5" t="s">
        <v>95</v>
      </c>
      <c r="Q547" s="5" t="s">
        <v>208</v>
      </c>
      <c r="R547" s="5" t="s">
        <v>188</v>
      </c>
      <c r="S547" s="5" t="s">
        <v>109</v>
      </c>
      <c r="T547" s="5" t="s">
        <v>110</v>
      </c>
      <c r="U547" s="5" t="s">
        <v>86</v>
      </c>
      <c r="V547" s="5" t="s">
        <v>112</v>
      </c>
      <c r="W547" s="5" t="s">
        <v>93</v>
      </c>
      <c r="X547" s="5" t="s">
        <v>126</v>
      </c>
      <c r="Y547" s="5" t="n">
        <v>3</v>
      </c>
      <c r="Z547" s="5" t="n">
        <v>0</v>
      </c>
      <c r="AA547" s="5" t="str">
        <f aca="false">IF(Y547&gt;Z547,"Win",IF(Y547&lt;Z547,"Loss","Draw"))</f>
        <v>Win</v>
      </c>
      <c r="AB547" s="5" t="s">
        <v>98</v>
      </c>
      <c r="AC547" s="5" t="s">
        <v>99</v>
      </c>
      <c r="AD547" s="5" t="s">
        <v>616</v>
      </c>
      <c r="AE547" s="5" t="s">
        <v>1764</v>
      </c>
      <c r="AF547" s="5" t="str">
        <f aca="false">IF(AD547&lt;AE547,AD547,AE547)</f>
        <v>Archers, Barbarian Barrel, Dark Prince, Electro Spirit, Lightning, Royal Hogs, Skeletons, Tesla</v>
      </c>
      <c r="AG547" s="5" t="str">
        <f aca="false">IF(AD547&lt;AE547,AE547,AD547)</f>
        <v>Fireball, Lava Hound, Skeleton Dragons, Skeletons, Spirit Empress, Tombstone, Valkyrie, Zap</v>
      </c>
      <c r="AH547" s="5" t="str">
        <f aca="false">IF(AD547=AF547,AA547,IF(AA547="Win","Loss",IF(AA547="Loss","Win","Draw")))</f>
        <v>Win</v>
      </c>
      <c r="AI547" s="5" t="s">
        <v>297</v>
      </c>
    </row>
    <row r="548" customFormat="false" ht="15" hidden="false" customHeight="true" outlineLevel="0" collapsed="false">
      <c r="A548" s="5" t="s">
        <v>1760</v>
      </c>
      <c r="B548" s="5" t="n">
        <v>3</v>
      </c>
      <c r="C548" s="5" t="s">
        <v>1432</v>
      </c>
      <c r="D548" s="5" t="s">
        <v>1433</v>
      </c>
      <c r="E548" s="5" t="s">
        <v>567</v>
      </c>
      <c r="F548" s="5" t="s">
        <v>568</v>
      </c>
      <c r="G548" s="5" t="s">
        <v>1765</v>
      </c>
      <c r="H548" s="5" t="s">
        <v>485</v>
      </c>
      <c r="I548" s="5" t="s">
        <v>129</v>
      </c>
      <c r="J548" s="5" t="s">
        <v>128</v>
      </c>
      <c r="K548" s="5" t="s">
        <v>407</v>
      </c>
      <c r="L548" s="5" t="s">
        <v>165</v>
      </c>
      <c r="M548" s="5" t="s">
        <v>164</v>
      </c>
      <c r="N548" s="5" t="s">
        <v>89</v>
      </c>
      <c r="O548" s="5" t="s">
        <v>86</v>
      </c>
      <c r="P548" s="5" t="s">
        <v>124</v>
      </c>
      <c r="Q548" s="5" t="s">
        <v>201</v>
      </c>
      <c r="R548" s="5" t="s">
        <v>202</v>
      </c>
      <c r="S548" s="5" t="s">
        <v>203</v>
      </c>
      <c r="T548" s="5" t="s">
        <v>88</v>
      </c>
      <c r="U548" s="5" t="s">
        <v>157</v>
      </c>
      <c r="V548" s="5" t="s">
        <v>118</v>
      </c>
      <c r="W548" s="5" t="s">
        <v>204</v>
      </c>
      <c r="X548" s="5" t="s">
        <v>234</v>
      </c>
      <c r="Y548" s="5" t="n">
        <v>0</v>
      </c>
      <c r="Z548" s="5" t="n">
        <v>1</v>
      </c>
      <c r="AA548" s="5" t="str">
        <f aca="false">IF(Y548&gt;Z548,"Win",IF(Y548&lt;Z548,"Loss","Draw"))</f>
        <v>Loss</v>
      </c>
      <c r="AB548" s="5" t="s">
        <v>98</v>
      </c>
      <c r="AC548" s="5" t="s">
        <v>99</v>
      </c>
      <c r="AD548" s="5" t="s">
        <v>1766</v>
      </c>
      <c r="AE548" s="5" t="s">
        <v>668</v>
      </c>
      <c r="AF548" s="5" t="str">
        <f aca="false">IF(AD548&lt;AE548,AD548,AE548)</f>
        <v>Berserker, Bomb Tower, Fire Spirit, Goblin Barrel, Ice Spirit, Magic Archer, Royal Delivery, Wall Breakers</v>
      </c>
      <c r="AG548" s="5" t="str">
        <f aca="false">IF(AD548&lt;AE548,AE548,AD548)</f>
        <v>Earthquake, Firecracker, Golden Knight, Hog Rider, Mega Knight, Royal Ghost, Skeleton Dragons, The Log</v>
      </c>
      <c r="AH548" s="5" t="str">
        <f aca="false">IF(AD548=AF548,AA548,IF(AA548="Win","Loss",IF(AA548="Loss","Win","Draw")))</f>
        <v>Win</v>
      </c>
      <c r="AI548" s="5" t="s">
        <v>297</v>
      </c>
    </row>
    <row r="549" customFormat="false" ht="15" hidden="false" customHeight="true" outlineLevel="0" collapsed="false">
      <c r="A549" s="7" t="s">
        <v>1767</v>
      </c>
      <c r="B549" s="7" t="n">
        <v>1</v>
      </c>
      <c r="C549" s="7" t="s">
        <v>1432</v>
      </c>
      <c r="D549" s="7" t="s">
        <v>1433</v>
      </c>
      <c r="E549" s="7" t="s">
        <v>567</v>
      </c>
      <c r="F549" s="7" t="s">
        <v>568</v>
      </c>
      <c r="G549" s="7" t="s">
        <v>1768</v>
      </c>
      <c r="H549" s="7" t="s">
        <v>485</v>
      </c>
      <c r="I549" s="7" t="s">
        <v>84</v>
      </c>
      <c r="J549" s="7" t="s">
        <v>158</v>
      </c>
      <c r="K549" s="7" t="s">
        <v>114</v>
      </c>
      <c r="L549" s="7" t="s">
        <v>97</v>
      </c>
      <c r="M549" s="7" t="s">
        <v>447</v>
      </c>
      <c r="N549" s="7" t="s">
        <v>96</v>
      </c>
      <c r="O549" s="7" t="s">
        <v>115</v>
      </c>
      <c r="P549" s="7" t="s">
        <v>130</v>
      </c>
      <c r="Q549" s="7" t="s">
        <v>82</v>
      </c>
      <c r="R549" s="7" t="s">
        <v>194</v>
      </c>
      <c r="S549" s="7" t="s">
        <v>153</v>
      </c>
      <c r="T549" s="7" t="s">
        <v>164</v>
      </c>
      <c r="U549" s="7" t="s">
        <v>126</v>
      </c>
      <c r="V549" s="7" t="s">
        <v>118</v>
      </c>
      <c r="W549" s="7" t="s">
        <v>204</v>
      </c>
      <c r="X549" s="7" t="s">
        <v>89</v>
      </c>
      <c r="Y549" s="7" t="n">
        <v>0</v>
      </c>
      <c r="Z549" s="7" t="n">
        <v>1</v>
      </c>
      <c r="AA549" s="7" t="str">
        <f aca="false">IF(Y549&gt;Z549,"Win",IF(Y549&lt;Z549,"Loss","Draw"))</f>
        <v>Loss</v>
      </c>
      <c r="AB549" s="7" t="s">
        <v>99</v>
      </c>
      <c r="AC549" s="7" t="s">
        <v>99</v>
      </c>
      <c r="AD549" s="7" t="s">
        <v>1014</v>
      </c>
      <c r="AE549" s="7" t="s">
        <v>1111</v>
      </c>
      <c r="AF549" s="7" t="str">
        <f aca="false">IF(AD549&lt;AE549,AD549,AE549)</f>
        <v>Archer Queen, Cannon, Earthquake, Ice Spirit, Royal Delivery, Royal Hogs, Skeletons, The Log</v>
      </c>
      <c r="AG549" s="7" t="str">
        <f aca="false">IF(AD549&lt;AE549,AE549,AD549)</f>
        <v>Archers, Arrows, Bowler, Giant, Giant Snowball, Graveyard, Minions, Ronin</v>
      </c>
      <c r="AH549" s="7" t="str">
        <f aca="false">IF(AD549=AF549,AA549,IF(AA549="Win","Loss",IF(AA549="Loss","Win","Draw")))</f>
        <v>Win</v>
      </c>
      <c r="AI549" s="7" t="s">
        <v>297</v>
      </c>
    </row>
    <row r="550" customFormat="false" ht="15" hidden="false" customHeight="true" outlineLevel="0" collapsed="false">
      <c r="A550" s="7" t="s">
        <v>1767</v>
      </c>
      <c r="B550" s="7" t="n">
        <v>2</v>
      </c>
      <c r="C550" s="7" t="s">
        <v>1432</v>
      </c>
      <c r="D550" s="7" t="s">
        <v>1433</v>
      </c>
      <c r="E550" s="7" t="s">
        <v>567</v>
      </c>
      <c r="F550" s="7" t="s">
        <v>568</v>
      </c>
      <c r="G550" s="7" t="s">
        <v>1769</v>
      </c>
      <c r="H550" s="7" t="s">
        <v>485</v>
      </c>
      <c r="I550" s="7" t="s">
        <v>82</v>
      </c>
      <c r="J550" s="7" t="s">
        <v>202</v>
      </c>
      <c r="K550" s="7" t="s">
        <v>87</v>
      </c>
      <c r="L550" s="7" t="s">
        <v>150</v>
      </c>
      <c r="M550" s="7" t="s">
        <v>126</v>
      </c>
      <c r="N550" s="7" t="s">
        <v>108</v>
      </c>
      <c r="O550" s="7" t="s">
        <v>85</v>
      </c>
      <c r="P550" s="7" t="s">
        <v>95</v>
      </c>
      <c r="Q550" s="7" t="s">
        <v>84</v>
      </c>
      <c r="R550" s="7" t="s">
        <v>108</v>
      </c>
      <c r="S550" s="7" t="s">
        <v>87</v>
      </c>
      <c r="T550" s="7" t="s">
        <v>95</v>
      </c>
      <c r="U550" s="7" t="s">
        <v>116</v>
      </c>
      <c r="V550" s="7" t="s">
        <v>157</v>
      </c>
      <c r="W550" s="7" t="s">
        <v>88</v>
      </c>
      <c r="X550" s="7" t="s">
        <v>115</v>
      </c>
      <c r="Y550" s="7" t="n">
        <v>0</v>
      </c>
      <c r="Z550" s="7" t="n">
        <v>1</v>
      </c>
      <c r="AA550" s="7" t="str">
        <f aca="false">IF(Y550&gt;Z550,"Win",IF(Y550&lt;Z550,"Loss","Draw"))</f>
        <v>Loss</v>
      </c>
      <c r="AB550" s="7" t="s">
        <v>99</v>
      </c>
      <c r="AC550" s="7" t="s">
        <v>99</v>
      </c>
      <c r="AD550" s="7" t="s">
        <v>597</v>
      </c>
      <c r="AE550" s="7" t="s">
        <v>1770</v>
      </c>
      <c r="AF550" s="7" t="str">
        <f aca="false">IF(AD550&lt;AE550,AD550,AE550)</f>
        <v>Archers, Barbarian Barrel, Berserker, Dark Prince, Fire Spirit, Graveyard, Poison, Tesla</v>
      </c>
      <c r="AG550" s="7" t="str">
        <f aca="false">IF(AD550&lt;AE550,AE550,AD550)</f>
        <v>Barbarian Barrel, Dark Prince, Electro Spirit, Lightning, Magic Archer, Royal Hogs, Skeletons, Tesla</v>
      </c>
      <c r="AH550" s="7" t="str">
        <f aca="false">IF(AD550=AF550,AA550,IF(AA550="Win","Loss",IF(AA550="Loss","Win","Draw")))</f>
        <v>Win</v>
      </c>
      <c r="AI550" s="7" t="s">
        <v>297</v>
      </c>
    </row>
    <row r="551" customFormat="false" ht="15" hidden="false" customHeight="true" outlineLevel="0" collapsed="false">
      <c r="A551" s="7" t="s">
        <v>1767</v>
      </c>
      <c r="B551" s="7" t="n">
        <v>3</v>
      </c>
      <c r="C551" s="7" t="s">
        <v>1432</v>
      </c>
      <c r="D551" s="7" t="s">
        <v>1433</v>
      </c>
      <c r="E551" s="7" t="s">
        <v>567</v>
      </c>
      <c r="F551" s="7" t="s">
        <v>568</v>
      </c>
      <c r="G551" s="7" t="s">
        <v>1771</v>
      </c>
      <c r="H551" s="7" t="s">
        <v>485</v>
      </c>
      <c r="I551" s="7" t="s">
        <v>159</v>
      </c>
      <c r="J551" s="7" t="s">
        <v>151</v>
      </c>
      <c r="K551" s="7" t="s">
        <v>203</v>
      </c>
      <c r="L551" s="7" t="s">
        <v>118</v>
      </c>
      <c r="M551" s="7" t="s">
        <v>157</v>
      </c>
      <c r="N551" s="7" t="s">
        <v>89</v>
      </c>
      <c r="O551" s="7" t="s">
        <v>234</v>
      </c>
      <c r="P551" s="7" t="s">
        <v>193</v>
      </c>
      <c r="Q551" s="7" t="s">
        <v>177</v>
      </c>
      <c r="R551" s="7" t="s">
        <v>219</v>
      </c>
      <c r="S551" s="7" t="s">
        <v>107</v>
      </c>
      <c r="T551" s="7" t="s">
        <v>143</v>
      </c>
      <c r="U551" s="7" t="s">
        <v>130</v>
      </c>
      <c r="V551" s="7" t="s">
        <v>327</v>
      </c>
      <c r="W551" s="7" t="s">
        <v>97</v>
      </c>
      <c r="X551" s="7" t="s">
        <v>150</v>
      </c>
      <c r="Y551" s="7" t="n">
        <v>1</v>
      </c>
      <c r="Z551" s="7" t="n">
        <v>0</v>
      </c>
      <c r="AA551" s="7" t="str">
        <f aca="false">IF(Y551&gt;Z551,"Win",IF(Y551&lt;Z551,"Loss","Draw"))</f>
        <v>Win</v>
      </c>
      <c r="AB551" s="7" t="s">
        <v>99</v>
      </c>
      <c r="AC551" s="7" t="s">
        <v>99</v>
      </c>
      <c r="AD551" s="7" t="s">
        <v>1772</v>
      </c>
      <c r="AE551" s="7" t="s">
        <v>1773</v>
      </c>
      <c r="AF551" s="7" t="str">
        <f aca="false">IF(AD551&lt;AE551,AD551,AE551)</f>
        <v>Arrows, Electro Spirit, Goblin Cage, Heal Spirit, Rage, Ronin, Royal Giant, Wizard</v>
      </c>
      <c r="AG551" s="7" t="str">
        <f aca="false">IF(AD551&lt;AE551,AE551,AD551)</f>
        <v>Bomb Tower, Dart Goblin, Fire Spirit, Goblin Barrel, Guards, Ice Spirit, Mighty Miner, The Log</v>
      </c>
      <c r="AH551" s="7" t="str">
        <f aca="false">IF(AD551=AF551,AA551,IF(AA551="Win","Loss",IF(AA551="Loss","Win","Draw")))</f>
        <v>Loss</v>
      </c>
      <c r="AI551" s="7" t="s">
        <v>297</v>
      </c>
    </row>
    <row r="552" customFormat="false" ht="15" hidden="false" customHeight="true" outlineLevel="0" collapsed="false">
      <c r="A552" s="7" t="s">
        <v>1774</v>
      </c>
      <c r="B552" s="7" t="n">
        <v>1</v>
      </c>
      <c r="C552" s="7" t="s">
        <v>1432</v>
      </c>
      <c r="D552" s="7" t="s">
        <v>1433</v>
      </c>
      <c r="E552" s="7" t="s">
        <v>567</v>
      </c>
      <c r="F552" s="7" t="s">
        <v>568</v>
      </c>
      <c r="G552" s="7" t="s">
        <v>1775</v>
      </c>
      <c r="H552" s="7" t="s">
        <v>485</v>
      </c>
      <c r="I552" s="7" t="s">
        <v>92</v>
      </c>
      <c r="J552" s="7" t="s">
        <v>91</v>
      </c>
      <c r="K552" s="7" t="s">
        <v>90</v>
      </c>
      <c r="L552" s="7" t="s">
        <v>97</v>
      </c>
      <c r="M552" s="7" t="s">
        <v>93</v>
      </c>
      <c r="N552" s="7" t="s">
        <v>96</v>
      </c>
      <c r="O552" s="7" t="s">
        <v>94</v>
      </c>
      <c r="P552" s="7" t="s">
        <v>150</v>
      </c>
      <c r="Q552" s="7" t="s">
        <v>92</v>
      </c>
      <c r="R552" s="7" t="s">
        <v>158</v>
      </c>
      <c r="S552" s="7" t="s">
        <v>90</v>
      </c>
      <c r="T552" s="7" t="s">
        <v>93</v>
      </c>
      <c r="U552" s="7" t="s">
        <v>159</v>
      </c>
      <c r="V552" s="7" t="s">
        <v>96</v>
      </c>
      <c r="W552" s="7" t="s">
        <v>94</v>
      </c>
      <c r="X552" s="7" t="s">
        <v>150</v>
      </c>
      <c r="Y552" s="7" t="n">
        <v>0</v>
      </c>
      <c r="Z552" s="7" t="n">
        <v>1</v>
      </c>
      <c r="AA552" s="7" t="str">
        <f aca="false">IF(Y552&gt;Z552,"Win",IF(Y552&lt;Z552,"Loss","Draw"))</f>
        <v>Loss</v>
      </c>
      <c r="AB552" s="7" t="s">
        <v>99</v>
      </c>
      <c r="AC552" s="7" t="s">
        <v>99</v>
      </c>
      <c r="AD552" s="7" t="s">
        <v>1275</v>
      </c>
      <c r="AE552" s="7" t="s">
        <v>967</v>
      </c>
      <c r="AF552" s="7" t="str">
        <f aca="false">IF(AD552&lt;AE552,AD552,AE552)</f>
        <v>Bowler, Dart Goblin, Electro Spirit, Fireball, Minions, Mortar, Rascals, Skeleton Barrel</v>
      </c>
      <c r="AG552" s="7" t="str">
        <f aca="false">IF(AD552&lt;AE552,AE552,AD552)</f>
        <v>Electro Spirit, Fireball, Goblins, Minions, Mortar, Rascals, Ronin, Skeleton Barrel</v>
      </c>
      <c r="AH552" s="7" t="str">
        <f aca="false">IF(AD552=AF552,AA552,IF(AA552="Win","Loss",IF(AA552="Loss","Win","Draw")))</f>
        <v>Win</v>
      </c>
      <c r="AI552" s="7" t="s">
        <v>297</v>
      </c>
    </row>
    <row r="553" customFormat="false" ht="15" hidden="false" customHeight="true" outlineLevel="0" collapsed="false">
      <c r="A553" s="7" t="s">
        <v>1774</v>
      </c>
      <c r="B553" s="7" t="n">
        <v>2</v>
      </c>
      <c r="C553" s="7" t="s">
        <v>1432</v>
      </c>
      <c r="D553" s="7" t="s">
        <v>1433</v>
      </c>
      <c r="E553" s="7" t="s">
        <v>567</v>
      </c>
      <c r="F553" s="7" t="s">
        <v>568</v>
      </c>
      <c r="G553" s="7" t="s">
        <v>1776</v>
      </c>
      <c r="H553" s="7" t="s">
        <v>485</v>
      </c>
      <c r="I553" s="7" t="s">
        <v>152</v>
      </c>
      <c r="J553" s="7" t="s">
        <v>128</v>
      </c>
      <c r="K553" s="7" t="s">
        <v>107</v>
      </c>
      <c r="L553" s="7" t="s">
        <v>85</v>
      </c>
      <c r="M553" s="7" t="s">
        <v>306</v>
      </c>
      <c r="N553" s="7" t="s">
        <v>95</v>
      </c>
      <c r="O553" s="7" t="s">
        <v>307</v>
      </c>
      <c r="P553" s="7" t="s">
        <v>187</v>
      </c>
      <c r="Q553" s="7" t="s">
        <v>185</v>
      </c>
      <c r="R553" s="7" t="s">
        <v>186</v>
      </c>
      <c r="S553" s="7" t="s">
        <v>241</v>
      </c>
      <c r="T553" s="7" t="s">
        <v>111</v>
      </c>
      <c r="U553" s="7" t="s">
        <v>187</v>
      </c>
      <c r="V553" s="7" t="s">
        <v>126</v>
      </c>
      <c r="W553" s="7" t="s">
        <v>109</v>
      </c>
      <c r="X553" s="7" t="s">
        <v>234</v>
      </c>
      <c r="Y553" s="7" t="n">
        <v>1</v>
      </c>
      <c r="Z553" s="7" t="n">
        <v>0</v>
      </c>
      <c r="AA553" s="7" t="str">
        <f aca="false">IF(Y553&gt;Z553,"Win",IF(Y553&lt;Z553,"Loss","Draw"))</f>
        <v>Win</v>
      </c>
      <c r="AB553" s="7" t="s">
        <v>99</v>
      </c>
      <c r="AC553" s="7" t="s">
        <v>99</v>
      </c>
      <c r="AD553" s="7" t="s">
        <v>603</v>
      </c>
      <c r="AE553" s="7" t="s">
        <v>853</v>
      </c>
      <c r="AF553" s="7" t="str">
        <f aca="false">IF(AD553&lt;AE553,AD553,AE553)</f>
        <v>Baby Dragon, Barbarian Barrel, Goblin Cage, Golden Knight, Golem, Ice Wizard, Lightning, Tornado</v>
      </c>
      <c r="AG553" s="7" t="str">
        <f aca="false">IF(AD553&lt;AE553,AE553,AD553)</f>
        <v>Balloon, Bomb Tower, Executioner, Knight, Miner, Skeletons, Tornado, Zap</v>
      </c>
      <c r="AH553" s="7" t="str">
        <f aca="false">IF(AD553=AF553,AA553,IF(AA553="Win","Loss",IF(AA553="Loss","Win","Draw")))</f>
        <v>Win</v>
      </c>
      <c r="AI553" s="7" t="s">
        <v>297</v>
      </c>
    </row>
    <row r="554" customFormat="false" ht="15" hidden="false" customHeight="true" outlineLevel="0" collapsed="false">
      <c r="A554" s="7" t="s">
        <v>1774</v>
      </c>
      <c r="B554" s="7" t="n">
        <v>3</v>
      </c>
      <c r="C554" s="7" t="s">
        <v>1432</v>
      </c>
      <c r="D554" s="7" t="s">
        <v>1433</v>
      </c>
      <c r="E554" s="7" t="s">
        <v>567</v>
      </c>
      <c r="F554" s="7" t="s">
        <v>568</v>
      </c>
      <c r="G554" s="7" t="s">
        <v>1777</v>
      </c>
      <c r="H554" s="7" t="s">
        <v>81</v>
      </c>
      <c r="I554" s="7" t="s">
        <v>109</v>
      </c>
      <c r="J554" s="7" t="s">
        <v>83</v>
      </c>
      <c r="K554" s="7" t="s">
        <v>186</v>
      </c>
      <c r="L554" s="7" t="s">
        <v>86</v>
      </c>
      <c r="M554" s="7" t="s">
        <v>111</v>
      </c>
      <c r="N554" s="7" t="s">
        <v>130</v>
      </c>
      <c r="O554" s="7" t="s">
        <v>193</v>
      </c>
      <c r="P554" s="7" t="s">
        <v>234</v>
      </c>
      <c r="Q554" s="7" t="s">
        <v>127</v>
      </c>
      <c r="R554" s="7" t="s">
        <v>128</v>
      </c>
      <c r="S554" s="7" t="s">
        <v>108</v>
      </c>
      <c r="T554" s="7" t="s">
        <v>95</v>
      </c>
      <c r="U554" s="7" t="s">
        <v>143</v>
      </c>
      <c r="V554" s="7" t="s">
        <v>142</v>
      </c>
      <c r="W554" s="7" t="s">
        <v>97</v>
      </c>
      <c r="X554" s="7" t="s">
        <v>173</v>
      </c>
      <c r="Y554" s="7" t="n">
        <v>1</v>
      </c>
      <c r="Z554" s="7" t="n">
        <v>0</v>
      </c>
      <c r="AA554" s="7" t="str">
        <f aca="false">IF(Y554&gt;Z554,"Win",IF(Y554&lt;Z554,"Loss","Draw"))</f>
        <v>Win</v>
      </c>
      <c r="AB554" s="7" t="s">
        <v>99</v>
      </c>
      <c r="AC554" s="7" t="s">
        <v>99</v>
      </c>
      <c r="AD554" s="7" t="s">
        <v>1778</v>
      </c>
      <c r="AE554" s="7" t="s">
        <v>1779</v>
      </c>
      <c r="AF554" s="7" t="str">
        <f aca="false">IF(AD554&lt;AE554,AD554,AE554)</f>
        <v>Arrows, Balloon, Bomb Tower, Guards, Miner, Monk, Skeleton Dragons, Zap</v>
      </c>
      <c r="AG554" s="7" t="str">
        <f aca="false">IF(AD554&lt;AE554,AE554,AD554)</f>
        <v>Barbarian Barrel, Battle Ram, Dark Prince, Golden Knight, Heal Spirit, Ronin, Three Musketeers, Zappies</v>
      </c>
      <c r="AH554" s="7" t="str">
        <f aca="false">IF(AD554=AF554,AA554,IF(AA554="Win","Loss",IF(AA554="Loss","Win","Draw")))</f>
        <v>Win</v>
      </c>
      <c r="AI554" s="7" t="s">
        <v>297</v>
      </c>
    </row>
    <row r="555" customFormat="false" ht="15" hidden="false" customHeight="true" outlineLevel="0" collapsed="false">
      <c r="A555" s="7" t="s">
        <v>1780</v>
      </c>
      <c r="B555" s="7" t="n">
        <v>1</v>
      </c>
      <c r="C555" s="7" t="s">
        <v>1432</v>
      </c>
      <c r="D555" s="7" t="s">
        <v>1433</v>
      </c>
      <c r="E555" s="7" t="s">
        <v>567</v>
      </c>
      <c r="F555" s="7" t="s">
        <v>568</v>
      </c>
      <c r="G555" s="7" t="s">
        <v>1781</v>
      </c>
      <c r="H555" s="7" t="s">
        <v>485</v>
      </c>
      <c r="I555" s="7" t="s">
        <v>84</v>
      </c>
      <c r="J555" s="7" t="s">
        <v>123</v>
      </c>
      <c r="K555" s="7" t="s">
        <v>126</v>
      </c>
      <c r="L555" s="7" t="s">
        <v>115</v>
      </c>
      <c r="M555" s="7" t="s">
        <v>116</v>
      </c>
      <c r="N555" s="7" t="s">
        <v>95</v>
      </c>
      <c r="O555" s="7" t="s">
        <v>118</v>
      </c>
      <c r="P555" s="7" t="s">
        <v>234</v>
      </c>
      <c r="Q555" s="7" t="s">
        <v>201</v>
      </c>
      <c r="R555" s="7" t="s">
        <v>108</v>
      </c>
      <c r="S555" s="7" t="s">
        <v>203</v>
      </c>
      <c r="T555" s="7" t="s">
        <v>88</v>
      </c>
      <c r="U555" s="7" t="s">
        <v>159</v>
      </c>
      <c r="V555" s="7" t="s">
        <v>157</v>
      </c>
      <c r="W555" s="7" t="s">
        <v>204</v>
      </c>
      <c r="X555" s="7" t="s">
        <v>153</v>
      </c>
      <c r="Y555" s="7" t="n">
        <v>1</v>
      </c>
      <c r="Z555" s="7" t="n">
        <v>0</v>
      </c>
      <c r="AA555" s="7" t="str">
        <f aca="false">IF(Y555&gt;Z555,"Win",IF(Y555&lt;Z555,"Loss","Draw"))</f>
        <v>Win</v>
      </c>
      <c r="AB555" s="7" t="s">
        <v>99</v>
      </c>
      <c r="AC555" s="7" t="s">
        <v>99</v>
      </c>
      <c r="AD555" s="7" t="s">
        <v>1374</v>
      </c>
      <c r="AE555" s="7" t="s">
        <v>1782</v>
      </c>
      <c r="AF555" s="7" t="str">
        <f aca="false">IF(AD555&lt;AE555,AD555,AE555)</f>
        <v>Archers, Barbarian Barrel, Bomb Tower, Goblinstein, Graveyard, Ice Spirit, Poison, Skeletons</v>
      </c>
      <c r="AG555" s="7" t="str">
        <f aca="false">IF(AD555&lt;AE555,AE555,AD555)</f>
        <v>Berserker, Cannon, Dark Prince, Dart Goblin, Fire Spirit, Goblin Barrel, Royal Delivery, Wall Breakers</v>
      </c>
      <c r="AH555" s="7" t="str">
        <f aca="false">IF(AD555=AF555,AA555,IF(AA555="Win","Loss",IF(AA555="Loss","Win","Draw")))</f>
        <v>Win</v>
      </c>
      <c r="AI555" s="7" t="s">
        <v>297</v>
      </c>
    </row>
    <row r="556" customFormat="false" ht="15" hidden="false" customHeight="true" outlineLevel="0" collapsed="false">
      <c r="A556" s="7" t="s">
        <v>1780</v>
      </c>
      <c r="B556" s="7" t="n">
        <v>2</v>
      </c>
      <c r="C556" s="7" t="s">
        <v>1432</v>
      </c>
      <c r="D556" s="7" t="s">
        <v>1433</v>
      </c>
      <c r="E556" s="7" t="s">
        <v>567</v>
      </c>
      <c r="F556" s="7" t="s">
        <v>568</v>
      </c>
      <c r="G556" s="7" t="s">
        <v>1783</v>
      </c>
      <c r="H556" s="7" t="s">
        <v>485</v>
      </c>
      <c r="I556" s="7" t="s">
        <v>208</v>
      </c>
      <c r="J556" s="7" t="s">
        <v>188</v>
      </c>
      <c r="K556" s="7" t="s">
        <v>109</v>
      </c>
      <c r="L556" s="7" t="s">
        <v>110</v>
      </c>
      <c r="M556" s="7" t="s">
        <v>112</v>
      </c>
      <c r="N556" s="7" t="s">
        <v>88</v>
      </c>
      <c r="O556" s="7" t="s">
        <v>86</v>
      </c>
      <c r="P556" s="7" t="s">
        <v>93</v>
      </c>
      <c r="Q556" s="7" t="s">
        <v>208</v>
      </c>
      <c r="R556" s="7" t="s">
        <v>188</v>
      </c>
      <c r="S556" s="7" t="s">
        <v>109</v>
      </c>
      <c r="T556" s="7" t="s">
        <v>110</v>
      </c>
      <c r="U556" s="7" t="s">
        <v>112</v>
      </c>
      <c r="V556" s="7" t="s">
        <v>93</v>
      </c>
      <c r="W556" s="7" t="s">
        <v>86</v>
      </c>
      <c r="X556" s="7" t="s">
        <v>193</v>
      </c>
      <c r="Y556" s="7" t="n">
        <v>0</v>
      </c>
      <c r="Z556" s="7" t="n">
        <v>1</v>
      </c>
      <c r="AA556" s="7" t="str">
        <f aca="false">IF(Y556&gt;Z556,"Win",IF(Y556&lt;Z556,"Loss","Draw"))</f>
        <v>Loss</v>
      </c>
      <c r="AB556" s="7" t="s">
        <v>99</v>
      </c>
      <c r="AC556" s="7" t="s">
        <v>99</v>
      </c>
      <c r="AD556" s="7" t="s">
        <v>368</v>
      </c>
      <c r="AE556" s="7" t="s">
        <v>1784</v>
      </c>
      <c r="AF556" s="7" t="str">
        <f aca="false">IF(AD556&lt;AE556,AD556,AE556)</f>
        <v>Berserker, Fireball, Lava Hound, Skeleton Dragons, Spirit Empress, Tombstone, Valkyrie, Zap</v>
      </c>
      <c r="AG556" s="7" t="str">
        <f aca="false">IF(AD556&lt;AE556,AE556,AD556)</f>
        <v>Fireball, Guards, Lava Hound, Skeleton Dragons, Spirit Empress, Tombstone, Valkyrie, Zap</v>
      </c>
      <c r="AH556" s="7" t="str">
        <f aca="false">IF(AD556=AF556,AA556,IF(AA556="Win","Loss",IF(AA556="Loss","Win","Draw")))</f>
        <v>Loss</v>
      </c>
      <c r="AI556" s="7" t="s">
        <v>297</v>
      </c>
    </row>
    <row r="557" customFormat="false" ht="15" hidden="false" customHeight="true" outlineLevel="0" collapsed="false">
      <c r="A557" s="7" t="s">
        <v>1780</v>
      </c>
      <c r="B557" s="7" t="n">
        <v>3</v>
      </c>
      <c r="C557" s="7" t="s">
        <v>1432</v>
      </c>
      <c r="D557" s="7" t="s">
        <v>1433</v>
      </c>
      <c r="E557" s="7" t="s">
        <v>567</v>
      </c>
      <c r="F557" s="7" t="s">
        <v>568</v>
      </c>
      <c r="G557" s="7" t="s">
        <v>1785</v>
      </c>
      <c r="H557" s="7" t="s">
        <v>81</v>
      </c>
      <c r="I557" s="7" t="s">
        <v>129</v>
      </c>
      <c r="J557" s="7" t="s">
        <v>202</v>
      </c>
      <c r="K557" s="7" t="s">
        <v>153</v>
      </c>
      <c r="L557" s="7" t="s">
        <v>150</v>
      </c>
      <c r="M557" s="7" t="s">
        <v>89</v>
      </c>
      <c r="N557" s="7" t="s">
        <v>85</v>
      </c>
      <c r="O557" s="7" t="s">
        <v>165</v>
      </c>
      <c r="P557" s="7" t="s">
        <v>157</v>
      </c>
      <c r="Q557" s="7" t="s">
        <v>87</v>
      </c>
      <c r="R557" s="7" t="s">
        <v>91</v>
      </c>
      <c r="S557" s="7" t="s">
        <v>84</v>
      </c>
      <c r="T557" s="7" t="s">
        <v>150</v>
      </c>
      <c r="U557" s="7" t="s">
        <v>85</v>
      </c>
      <c r="V557" s="7" t="s">
        <v>97</v>
      </c>
      <c r="W557" s="7" t="s">
        <v>89</v>
      </c>
      <c r="X557" s="7" t="s">
        <v>165</v>
      </c>
      <c r="Y557" s="7" t="n">
        <v>0</v>
      </c>
      <c r="Z557" s="7" t="n">
        <v>1</v>
      </c>
      <c r="AA557" s="7" t="str">
        <f aca="false">IF(Y557&gt;Z557,"Win",IF(Y557&lt;Z557,"Loss","Draw"))</f>
        <v>Loss</v>
      </c>
      <c r="AB557" s="7" t="s">
        <v>99</v>
      </c>
      <c r="AC557" s="7" t="s">
        <v>99</v>
      </c>
      <c r="AD557" s="7" t="s">
        <v>1786</v>
      </c>
      <c r="AE557" s="7" t="s">
        <v>1787</v>
      </c>
      <c r="AF557" s="7" t="str">
        <f aca="false">IF(AD557&lt;AE557,AD557,AE557)</f>
        <v>Archers, Electro Spirit, Goblins, Hog Rider, Lightning, Ronin, Tesla, The Log</v>
      </c>
      <c r="AG557" s="7" t="str">
        <f aca="false">IF(AD557&lt;AE557,AE557,AD557)</f>
        <v>Cannon, Electro Spirit, Fire Spirit, Hog Rider, Lightning, Magic Archer, Mega Knight, The Log</v>
      </c>
      <c r="AH557" s="7" t="str">
        <f aca="false">IF(AD557=AF557,AA557,IF(AA557="Win","Loss",IF(AA557="Loss","Win","Draw")))</f>
        <v>Win</v>
      </c>
      <c r="AI557" s="7" t="s">
        <v>297</v>
      </c>
    </row>
    <row r="558" customFormat="false" ht="15" hidden="false" customHeight="true" outlineLevel="0" collapsed="false">
      <c r="A558" s="7" t="s">
        <v>1788</v>
      </c>
      <c r="B558" s="7" t="n">
        <v>1</v>
      </c>
      <c r="C558" s="7" t="s">
        <v>1432</v>
      </c>
      <c r="D558" s="7" t="s">
        <v>1433</v>
      </c>
      <c r="E558" s="7" t="s">
        <v>567</v>
      </c>
      <c r="F558" s="7" t="s">
        <v>568</v>
      </c>
      <c r="G558" s="7" t="s">
        <v>1789</v>
      </c>
      <c r="H558" s="7" t="s">
        <v>81</v>
      </c>
      <c r="I558" s="7" t="s">
        <v>201</v>
      </c>
      <c r="J558" s="7" t="s">
        <v>202</v>
      </c>
      <c r="K558" s="7" t="s">
        <v>233</v>
      </c>
      <c r="L558" s="7" t="s">
        <v>111</v>
      </c>
      <c r="M558" s="7" t="s">
        <v>157</v>
      </c>
      <c r="N558" s="7" t="s">
        <v>126</v>
      </c>
      <c r="O558" s="7" t="s">
        <v>204</v>
      </c>
      <c r="P558" s="7" t="s">
        <v>234</v>
      </c>
      <c r="Q558" s="7" t="s">
        <v>201</v>
      </c>
      <c r="R558" s="7" t="s">
        <v>202</v>
      </c>
      <c r="S558" s="7" t="s">
        <v>123</v>
      </c>
      <c r="T558" s="7" t="s">
        <v>111</v>
      </c>
      <c r="U558" s="7" t="s">
        <v>187</v>
      </c>
      <c r="V558" s="7" t="s">
        <v>126</v>
      </c>
      <c r="W558" s="7" t="s">
        <v>95</v>
      </c>
      <c r="X558" s="7" t="s">
        <v>234</v>
      </c>
      <c r="Y558" s="7" t="n">
        <v>0</v>
      </c>
      <c r="Z558" s="7" t="n">
        <v>1</v>
      </c>
      <c r="AA558" s="7" t="str">
        <f aca="false">IF(Y558&gt;Z558,"Win",IF(Y558&lt;Z558,"Loss","Draw"))</f>
        <v>Loss</v>
      </c>
      <c r="AB558" s="7" t="s">
        <v>99</v>
      </c>
      <c r="AC558" s="7" t="s">
        <v>99</v>
      </c>
      <c r="AD558" s="7" t="s">
        <v>236</v>
      </c>
      <c r="AE558" s="7" t="s">
        <v>840</v>
      </c>
      <c r="AF558" s="7" t="str">
        <f aca="false">IF(AD558&lt;AE558,AD558,AE558)</f>
        <v>Barbarian Barrel, Bomb Tower, Goblinstein, Magic Archer, Miner, Skeletons, Tornado, Wall Breakers</v>
      </c>
      <c r="AG558" s="7" t="str">
        <f aca="false">IF(AD558&lt;AE558,AE558,AD558)</f>
        <v>Bats, Bomb Tower, Fire Spirit, Magic Archer, Miner, Royal Delivery, Skeletons, Wall Breakers</v>
      </c>
      <c r="AH558" s="7" t="str">
        <f aca="false">IF(AD558=AF558,AA558,IF(AA558="Win","Loss",IF(AA558="Loss","Win","Draw")))</f>
        <v>Win</v>
      </c>
      <c r="AI558" s="7" t="s">
        <v>297</v>
      </c>
    </row>
    <row r="559" customFormat="false" ht="15" hidden="false" customHeight="true" outlineLevel="0" collapsed="false">
      <c r="A559" s="7" t="s">
        <v>1788</v>
      </c>
      <c r="B559" s="7" t="n">
        <v>2</v>
      </c>
      <c r="C559" s="7" t="s">
        <v>1432</v>
      </c>
      <c r="D559" s="7" t="s">
        <v>1433</v>
      </c>
      <c r="E559" s="7" t="s">
        <v>567</v>
      </c>
      <c r="F559" s="7" t="s">
        <v>568</v>
      </c>
      <c r="G559" s="7" t="s">
        <v>1790</v>
      </c>
      <c r="H559" s="7" t="s">
        <v>81</v>
      </c>
      <c r="I559" s="7" t="s">
        <v>114</v>
      </c>
      <c r="J559" s="7" t="s">
        <v>91</v>
      </c>
      <c r="K559" s="7" t="s">
        <v>137</v>
      </c>
      <c r="L559" s="7" t="s">
        <v>118</v>
      </c>
      <c r="M559" s="7" t="s">
        <v>242</v>
      </c>
      <c r="N559" s="7" t="s">
        <v>116</v>
      </c>
      <c r="O559" s="7" t="s">
        <v>87</v>
      </c>
      <c r="P559" s="7" t="s">
        <v>97</v>
      </c>
      <c r="Q559" s="7" t="s">
        <v>82</v>
      </c>
      <c r="R559" s="7" t="s">
        <v>108</v>
      </c>
      <c r="S559" s="7" t="s">
        <v>152</v>
      </c>
      <c r="T559" s="7" t="s">
        <v>119</v>
      </c>
      <c r="U559" s="7" t="s">
        <v>150</v>
      </c>
      <c r="V559" s="7" t="s">
        <v>88</v>
      </c>
      <c r="W559" s="7" t="s">
        <v>85</v>
      </c>
      <c r="X559" s="7" t="s">
        <v>89</v>
      </c>
      <c r="Y559" s="7" t="n">
        <v>0</v>
      </c>
      <c r="Z559" s="7" t="n">
        <v>1</v>
      </c>
      <c r="AA559" s="7" t="str">
        <f aca="false">IF(Y559&gt;Z559,"Win",IF(Y559&lt;Z559,"Loss","Draw"))</f>
        <v>Loss</v>
      </c>
      <c r="AB559" s="7" t="s">
        <v>99</v>
      </c>
      <c r="AC559" s="7" t="s">
        <v>99</v>
      </c>
      <c r="AD559" s="7" t="s">
        <v>1050</v>
      </c>
      <c r="AE559" s="7" t="s">
        <v>1690</v>
      </c>
      <c r="AF559" s="7" t="str">
        <f aca="false">IF(AD559&lt;AE559,AD559,AE559)</f>
        <v>Baby Dragon, Berserker, Dark Prince, Electro Spirit, Goblin Hut, Lightning, Royal Hogs, The Log</v>
      </c>
      <c r="AG559" s="7" t="str">
        <f aca="false">IF(AD559&lt;AE559,AE559,AD559)</f>
        <v>Bomber, Giant Snowball, Goblin Drill, Goblins, Ice Spirit, Poison, Ronin, Tesla</v>
      </c>
      <c r="AH559" s="7" t="str">
        <f aca="false">IF(AD559=AF559,AA559,IF(AA559="Win","Loss",IF(AA559="Loss","Win","Draw")))</f>
        <v>Win</v>
      </c>
      <c r="AI559" s="7" t="s">
        <v>297</v>
      </c>
    </row>
    <row r="560" customFormat="false" ht="15" hidden="false" customHeight="true" outlineLevel="0" collapsed="false">
      <c r="A560" s="7" t="s">
        <v>1788</v>
      </c>
      <c r="B560" s="7" t="n">
        <v>3</v>
      </c>
      <c r="C560" s="7" t="s">
        <v>1432</v>
      </c>
      <c r="D560" s="7" t="s">
        <v>1433</v>
      </c>
      <c r="E560" s="7" t="s">
        <v>567</v>
      </c>
      <c r="F560" s="7" t="s">
        <v>568</v>
      </c>
      <c r="G560" s="7" t="s">
        <v>1791</v>
      </c>
      <c r="H560" s="7" t="s">
        <v>81</v>
      </c>
      <c r="I560" s="7" t="s">
        <v>153</v>
      </c>
      <c r="J560" s="7" t="s">
        <v>194</v>
      </c>
      <c r="K560" s="7" t="s">
        <v>108</v>
      </c>
      <c r="L560" s="7" t="s">
        <v>150</v>
      </c>
      <c r="M560" s="7" t="s">
        <v>88</v>
      </c>
      <c r="N560" s="7" t="s">
        <v>85</v>
      </c>
      <c r="O560" s="7" t="s">
        <v>89</v>
      </c>
      <c r="P560" s="7" t="s">
        <v>165</v>
      </c>
      <c r="Q560" s="7" t="s">
        <v>84</v>
      </c>
      <c r="R560" s="7" t="s">
        <v>158</v>
      </c>
      <c r="S560" s="7" t="s">
        <v>114</v>
      </c>
      <c r="T560" s="7" t="s">
        <v>130</v>
      </c>
      <c r="U560" s="7" t="s">
        <v>447</v>
      </c>
      <c r="V560" s="7" t="s">
        <v>96</v>
      </c>
      <c r="W560" s="7" t="s">
        <v>97</v>
      </c>
      <c r="X560" s="7" t="s">
        <v>115</v>
      </c>
      <c r="Y560" s="7" t="n">
        <v>0</v>
      </c>
      <c r="Z560" s="7" t="n">
        <v>1</v>
      </c>
      <c r="AA560" s="7" t="str">
        <f aca="false">IF(Y560&gt;Z560,"Win",IF(Y560&lt;Z560,"Loss","Draw"))</f>
        <v>Loss</v>
      </c>
      <c r="AB560" s="7" t="s">
        <v>99</v>
      </c>
      <c r="AC560" s="7" t="s">
        <v>99</v>
      </c>
      <c r="AD560" s="7" t="s">
        <v>1792</v>
      </c>
      <c r="AE560" s="7" t="s">
        <v>1014</v>
      </c>
      <c r="AF560" s="7" t="str">
        <f aca="false">IF(AD560&lt;AE560,AD560,AE560)</f>
        <v>Archer Queen, Berserker, Cannon, Dark Prince, Electro Spirit, Hog Rider, Lightning, The Log</v>
      </c>
      <c r="AG560" s="7" t="str">
        <f aca="false">IF(AD560&lt;AE560,AE560,AD560)</f>
        <v>Archers, Arrows, Bowler, Giant, Giant Snowball, Graveyard, Minions, Ronin</v>
      </c>
      <c r="AH560" s="7" t="str">
        <f aca="false">IF(AD560=AF560,AA560,IF(AA560="Win","Loss",IF(AA560="Loss","Win","Draw")))</f>
        <v>Loss</v>
      </c>
      <c r="AI560" s="7" t="s">
        <v>297</v>
      </c>
    </row>
    <row r="561" customFormat="false" ht="15" hidden="false" customHeight="true" outlineLevel="0" collapsed="false">
      <c r="A561" s="7" t="s">
        <v>1793</v>
      </c>
      <c r="B561" s="7" t="n">
        <v>1</v>
      </c>
      <c r="C561" s="7" t="s">
        <v>1432</v>
      </c>
      <c r="D561" s="7" t="s">
        <v>1433</v>
      </c>
      <c r="E561" s="7" t="s">
        <v>567</v>
      </c>
      <c r="F561" s="7" t="s">
        <v>568</v>
      </c>
      <c r="G561" s="7" t="s">
        <v>1794</v>
      </c>
      <c r="H561" s="7" t="s">
        <v>485</v>
      </c>
      <c r="I561" s="7" t="s">
        <v>185</v>
      </c>
      <c r="J561" s="7" t="s">
        <v>186</v>
      </c>
      <c r="K561" s="7" t="s">
        <v>241</v>
      </c>
      <c r="L561" s="7" t="s">
        <v>111</v>
      </c>
      <c r="M561" s="7" t="s">
        <v>187</v>
      </c>
      <c r="N561" s="7" t="s">
        <v>88</v>
      </c>
      <c r="O561" s="7" t="s">
        <v>109</v>
      </c>
      <c r="P561" s="7" t="s">
        <v>234</v>
      </c>
      <c r="Q561" s="7" t="s">
        <v>177</v>
      </c>
      <c r="R561" s="7" t="s">
        <v>108</v>
      </c>
      <c r="S561" s="7" t="s">
        <v>107</v>
      </c>
      <c r="T561" s="7" t="s">
        <v>178</v>
      </c>
      <c r="U561" s="7" t="s">
        <v>93</v>
      </c>
      <c r="V561" s="7" t="s">
        <v>150</v>
      </c>
      <c r="W561" s="7" t="s">
        <v>89</v>
      </c>
      <c r="X561" s="7" t="s">
        <v>143</v>
      </c>
      <c r="Y561" s="7" t="n">
        <v>1</v>
      </c>
      <c r="Z561" s="7" t="n">
        <v>0</v>
      </c>
      <c r="AA561" s="7" t="str">
        <f aca="false">IF(Y561&gt;Z561,"Win",IF(Y561&lt;Z561,"Loss","Draw"))</f>
        <v>Win</v>
      </c>
      <c r="AB561" s="7" t="s">
        <v>99</v>
      </c>
      <c r="AC561" s="7" t="s">
        <v>99</v>
      </c>
      <c r="AD561" s="7" t="s">
        <v>363</v>
      </c>
      <c r="AE561" s="7" t="s">
        <v>1795</v>
      </c>
      <c r="AF561" s="7" t="str">
        <f aca="false">IF(AD561&lt;AE561,AD561,AE561)</f>
        <v>Balloon, Berserker, Bomb Tower, Executioner, Knight, Miner, Tornado, Zap</v>
      </c>
      <c r="AG561" s="7" t="str">
        <f aca="false">IF(AD561&lt;AE561,AE561,AD561)</f>
        <v>Dark Prince, Electro Spirit, Fireball, Goblin Cage, Heal Spirit, Phoenix, Royal Giant, The Log</v>
      </c>
      <c r="AH561" s="7" t="str">
        <f aca="false">IF(AD561=AF561,AA561,IF(AA561="Win","Loss",IF(AA561="Loss","Win","Draw")))</f>
        <v>Win</v>
      </c>
      <c r="AI561" s="7" t="s">
        <v>297</v>
      </c>
    </row>
    <row r="562" customFormat="false" ht="15" hidden="false" customHeight="true" outlineLevel="0" collapsed="false">
      <c r="A562" s="7" t="s">
        <v>1793</v>
      </c>
      <c r="B562" s="7" t="n">
        <v>2</v>
      </c>
      <c r="C562" s="7" t="s">
        <v>1432</v>
      </c>
      <c r="D562" s="7" t="s">
        <v>1433</v>
      </c>
      <c r="E562" s="7" t="s">
        <v>567</v>
      </c>
      <c r="F562" s="7" t="s">
        <v>568</v>
      </c>
      <c r="G562" s="7" t="s">
        <v>1796</v>
      </c>
      <c r="H562" s="7" t="s">
        <v>485</v>
      </c>
      <c r="I562" s="7" t="s">
        <v>82</v>
      </c>
      <c r="J562" s="7" t="s">
        <v>202</v>
      </c>
      <c r="K562" s="7" t="s">
        <v>87</v>
      </c>
      <c r="L562" s="7" t="s">
        <v>97</v>
      </c>
      <c r="M562" s="7" t="s">
        <v>150</v>
      </c>
      <c r="N562" s="7" t="s">
        <v>126</v>
      </c>
      <c r="O562" s="7" t="s">
        <v>85</v>
      </c>
      <c r="P562" s="7" t="s">
        <v>95</v>
      </c>
      <c r="Q562" s="7" t="s">
        <v>201</v>
      </c>
      <c r="R562" s="7" t="s">
        <v>202</v>
      </c>
      <c r="S562" s="7" t="s">
        <v>123</v>
      </c>
      <c r="T562" s="7" t="s">
        <v>234</v>
      </c>
      <c r="U562" s="7" t="s">
        <v>95</v>
      </c>
      <c r="V562" s="7" t="s">
        <v>187</v>
      </c>
      <c r="W562" s="7" t="s">
        <v>111</v>
      </c>
      <c r="X562" s="7" t="s">
        <v>126</v>
      </c>
      <c r="Y562" s="7" t="n">
        <v>0</v>
      </c>
      <c r="Z562" s="7" t="n">
        <v>1</v>
      </c>
      <c r="AA562" s="7" t="str">
        <f aca="false">IF(Y562&gt;Z562,"Win",IF(Y562&lt;Z562,"Loss","Draw"))</f>
        <v>Loss</v>
      </c>
      <c r="AB562" s="7" t="s">
        <v>99</v>
      </c>
      <c r="AC562" s="7" t="s">
        <v>99</v>
      </c>
      <c r="AD562" s="7" t="s">
        <v>492</v>
      </c>
      <c r="AE562" s="7" t="s">
        <v>840</v>
      </c>
      <c r="AF562" s="7" t="str">
        <f aca="false">IF(AD562&lt;AE562,AD562,AE562)</f>
        <v>Barbarian Barrel, Bomb Tower, Goblinstein, Magic Archer, Miner, Skeletons, Tornado, Wall Breakers</v>
      </c>
      <c r="AG562" s="7" t="str">
        <f aca="false">IF(AD562&lt;AE562,AE562,AD562)</f>
        <v>Barbarian Barrel, Electro Spirit, Lightning, Magic Archer, Ronin, Royal Hogs, Skeletons, Tesla</v>
      </c>
      <c r="AH562" s="7" t="str">
        <f aca="false">IF(AD562=AF562,AA562,IF(AA562="Win","Loss",IF(AA562="Loss","Win","Draw")))</f>
        <v>Win</v>
      </c>
      <c r="AI562" s="7" t="s">
        <v>297</v>
      </c>
    </row>
    <row r="563" customFormat="false" ht="15" hidden="false" customHeight="true" outlineLevel="0" collapsed="false">
      <c r="A563" s="7" t="s">
        <v>1793</v>
      </c>
      <c r="B563" s="7" t="n">
        <v>3</v>
      </c>
      <c r="C563" s="7" t="s">
        <v>1432</v>
      </c>
      <c r="D563" s="7" t="s">
        <v>1433</v>
      </c>
      <c r="E563" s="7" t="s">
        <v>567</v>
      </c>
      <c r="F563" s="7" t="s">
        <v>568</v>
      </c>
      <c r="G563" s="7" t="s">
        <v>1797</v>
      </c>
      <c r="H563" s="7" t="s">
        <v>485</v>
      </c>
      <c r="I563" s="7" t="s">
        <v>137</v>
      </c>
      <c r="J563" s="7" t="s">
        <v>108</v>
      </c>
      <c r="K563" s="7" t="s">
        <v>114</v>
      </c>
      <c r="L563" s="7" t="s">
        <v>138</v>
      </c>
      <c r="M563" s="7" t="s">
        <v>119</v>
      </c>
      <c r="N563" s="7" t="s">
        <v>116</v>
      </c>
      <c r="O563" s="7" t="s">
        <v>157</v>
      </c>
      <c r="P563" s="7" t="s">
        <v>91</v>
      </c>
      <c r="Q563" s="7" t="s">
        <v>90</v>
      </c>
      <c r="R563" s="7" t="s">
        <v>83</v>
      </c>
      <c r="S563" s="7" t="s">
        <v>92</v>
      </c>
      <c r="T563" s="7" t="s">
        <v>94</v>
      </c>
      <c r="U563" s="7" t="s">
        <v>96</v>
      </c>
      <c r="V563" s="7" t="s">
        <v>130</v>
      </c>
      <c r="W563" s="7" t="s">
        <v>125</v>
      </c>
      <c r="X563" s="7" t="s">
        <v>159</v>
      </c>
      <c r="Y563" s="7" t="n">
        <v>0</v>
      </c>
      <c r="Z563" s="7" t="n">
        <v>1</v>
      </c>
      <c r="AA563" s="7" t="str">
        <f aca="false">IF(Y563&gt;Z563,"Win",IF(Y563&lt;Z563,"Loss","Draw"))</f>
        <v>Loss</v>
      </c>
      <c r="AB563" s="7" t="s">
        <v>99</v>
      </c>
      <c r="AC563" s="7" t="s">
        <v>99</v>
      </c>
      <c r="AD563" s="7" t="s">
        <v>1798</v>
      </c>
      <c r="AE563" s="7" t="s">
        <v>1799</v>
      </c>
      <c r="AF563" s="7" t="str">
        <f aca="false">IF(AD563&lt;AE563,AD563,AE563)</f>
        <v>Arrows, Cannon Cart, Dart Goblin, Minions, Monk, Mortar, Rascals, Skeleton Barrel</v>
      </c>
      <c r="AG563" s="7" t="str">
        <f aca="false">IF(AD563&lt;AE563,AE563,AD563)</f>
        <v>Dark Prince, Fire Spirit, Giant Snowball, Goblin Demolisher, Goblin Drill, Goblin Hut, Goblins, Poison</v>
      </c>
      <c r="AH563" s="7" t="str">
        <f aca="false">IF(AD563=AF563,AA563,IF(AA563="Win","Loss",IF(AA563="Loss","Win","Draw")))</f>
        <v>Win</v>
      </c>
      <c r="AI563" s="7" t="s">
        <v>297</v>
      </c>
    </row>
    <row r="564" customFormat="false" ht="15" hidden="false" customHeight="true" outlineLevel="0" collapsed="false">
      <c r="A564" s="5" t="s">
        <v>1800</v>
      </c>
      <c r="B564" s="5" t="n">
        <v>1</v>
      </c>
      <c r="C564" s="5" t="s">
        <v>1432</v>
      </c>
      <c r="D564" s="5" t="s">
        <v>1433</v>
      </c>
      <c r="E564" s="6" t="s">
        <v>558</v>
      </c>
      <c r="F564" s="5" t="s">
        <v>559</v>
      </c>
      <c r="G564" s="5" t="s">
        <v>1801</v>
      </c>
      <c r="H564" s="5" t="s">
        <v>81</v>
      </c>
      <c r="I564" s="5" t="s">
        <v>152</v>
      </c>
      <c r="J564" s="5" t="s">
        <v>128</v>
      </c>
      <c r="K564" s="5" t="s">
        <v>107</v>
      </c>
      <c r="L564" s="5" t="s">
        <v>306</v>
      </c>
      <c r="M564" s="5" t="s">
        <v>85</v>
      </c>
      <c r="N564" s="5" t="s">
        <v>307</v>
      </c>
      <c r="O564" s="5" t="s">
        <v>187</v>
      </c>
      <c r="P564" s="5" t="s">
        <v>95</v>
      </c>
      <c r="Q564" s="5" t="s">
        <v>201</v>
      </c>
      <c r="R564" s="5" t="s">
        <v>202</v>
      </c>
      <c r="S564" s="5" t="s">
        <v>203</v>
      </c>
      <c r="T564" s="5" t="s">
        <v>87</v>
      </c>
      <c r="U564" s="5" t="s">
        <v>118</v>
      </c>
      <c r="V564" s="5" t="s">
        <v>157</v>
      </c>
      <c r="W564" s="5" t="s">
        <v>88</v>
      </c>
      <c r="X564" s="5" t="s">
        <v>204</v>
      </c>
      <c r="Y564" s="5" t="n">
        <v>0</v>
      </c>
      <c r="Z564" s="5" t="n">
        <v>1</v>
      </c>
      <c r="AA564" s="5" t="str">
        <f aca="false">IF(Y564&gt;Z564,"Win",IF(Y564&lt;Z564,"Loss","Draw"))</f>
        <v>Loss</v>
      </c>
      <c r="AB564" s="5" t="s">
        <v>98</v>
      </c>
      <c r="AC564" s="5" t="s">
        <v>99</v>
      </c>
      <c r="AD564" s="5" t="s">
        <v>603</v>
      </c>
      <c r="AE564" s="5" t="s">
        <v>206</v>
      </c>
      <c r="AF564" s="5" t="str">
        <f aca="false">IF(AD564&lt;AE564,AD564,AE564)</f>
        <v>Baby Dragon, Barbarian Barrel, Goblin Cage, Golden Knight, Golem, Ice Wizard, Lightning, Tornado</v>
      </c>
      <c r="AG564" s="5" t="str">
        <f aca="false">IF(AD564&lt;AE564,AE564,AD564)</f>
        <v>Berserker, Fire Spirit, Goblin Barrel, Ice Spirit, Magic Archer, Royal Delivery, Tesla, Wall Breakers</v>
      </c>
      <c r="AH564" s="5" t="str">
        <f aca="false">IF(AD564=AF564,AA564,IF(AA564="Win","Loss",IF(AA564="Loss","Win","Draw")))</f>
        <v>Loss</v>
      </c>
      <c r="AI564" s="5" t="s">
        <v>297</v>
      </c>
    </row>
    <row r="565" customFormat="false" ht="15" hidden="false" customHeight="true" outlineLevel="0" collapsed="false">
      <c r="A565" s="5" t="s">
        <v>1800</v>
      </c>
      <c r="B565" s="5" t="n">
        <v>2</v>
      </c>
      <c r="C565" s="5" t="s">
        <v>1432</v>
      </c>
      <c r="D565" s="5" t="s">
        <v>1433</v>
      </c>
      <c r="E565" s="6" t="s">
        <v>558</v>
      </c>
      <c r="F565" s="5" t="s">
        <v>559</v>
      </c>
      <c r="G565" s="5" t="s">
        <v>1802</v>
      </c>
      <c r="H565" s="5" t="s">
        <v>81</v>
      </c>
      <c r="I565" s="5" t="s">
        <v>201</v>
      </c>
      <c r="J565" s="5" t="s">
        <v>202</v>
      </c>
      <c r="K565" s="5" t="s">
        <v>233</v>
      </c>
      <c r="L565" s="5" t="s">
        <v>157</v>
      </c>
      <c r="M565" s="5" t="s">
        <v>88</v>
      </c>
      <c r="N565" s="5" t="s">
        <v>204</v>
      </c>
      <c r="O565" s="5" t="s">
        <v>234</v>
      </c>
      <c r="P565" s="5" t="s">
        <v>111</v>
      </c>
      <c r="Q565" s="5" t="s">
        <v>92</v>
      </c>
      <c r="R565" s="5" t="s">
        <v>91</v>
      </c>
      <c r="S565" s="5" t="s">
        <v>90</v>
      </c>
      <c r="T565" s="5" t="s">
        <v>97</v>
      </c>
      <c r="U565" s="5" t="s">
        <v>93</v>
      </c>
      <c r="V565" s="5" t="s">
        <v>96</v>
      </c>
      <c r="W565" s="5" t="s">
        <v>94</v>
      </c>
      <c r="X565" s="5" t="s">
        <v>150</v>
      </c>
      <c r="Y565" s="5" t="n">
        <v>0</v>
      </c>
      <c r="Z565" s="5" t="n">
        <v>1</v>
      </c>
      <c r="AA565" s="5" t="str">
        <f aca="false">IF(Y565&gt;Z565,"Win",IF(Y565&lt;Z565,"Loss","Draw"))</f>
        <v>Loss</v>
      </c>
      <c r="AB565" s="5" t="s">
        <v>98</v>
      </c>
      <c r="AC565" s="5" t="s">
        <v>99</v>
      </c>
      <c r="AD565" s="5" t="s">
        <v>380</v>
      </c>
      <c r="AE565" s="5" t="s">
        <v>1275</v>
      </c>
      <c r="AF565" s="5" t="str">
        <f aca="false">IF(AD565&lt;AE565,AD565,AE565)</f>
        <v>Bats, Berserker, Bomb Tower, Fire Spirit, Magic Archer, Miner, Royal Delivery, Wall Breakers</v>
      </c>
      <c r="AG565" s="5" t="str">
        <f aca="false">IF(AD565&lt;AE565,AE565,AD565)</f>
        <v>Electro Spirit, Fireball, Goblins, Minions, Mortar, Rascals, Ronin, Skeleton Barrel</v>
      </c>
      <c r="AH565" s="5" t="str">
        <f aca="false">IF(AD565=AF565,AA565,IF(AA565="Win","Loss",IF(AA565="Loss","Win","Draw")))</f>
        <v>Loss</v>
      </c>
      <c r="AI565" s="5" t="s">
        <v>297</v>
      </c>
    </row>
    <row r="566" customFormat="false" ht="15" hidden="false" customHeight="true" outlineLevel="0" collapsed="false">
      <c r="A566" s="5" t="s">
        <v>1800</v>
      </c>
      <c r="B566" s="5" t="n">
        <v>3</v>
      </c>
      <c r="C566" s="5" t="s">
        <v>1432</v>
      </c>
      <c r="D566" s="5" t="s">
        <v>1433</v>
      </c>
      <c r="E566" s="6" t="s">
        <v>558</v>
      </c>
      <c r="F566" s="5" t="s">
        <v>559</v>
      </c>
      <c r="G566" s="5" t="s">
        <v>1803</v>
      </c>
      <c r="H566" s="5" t="s">
        <v>163</v>
      </c>
      <c r="I566" s="5" t="s">
        <v>177</v>
      </c>
      <c r="J566" s="5" t="s">
        <v>83</v>
      </c>
      <c r="K566" s="5" t="s">
        <v>141</v>
      </c>
      <c r="L566" s="5" t="s">
        <v>89</v>
      </c>
      <c r="M566" s="5" t="s">
        <v>150</v>
      </c>
      <c r="N566" s="5" t="s">
        <v>86</v>
      </c>
      <c r="O566" s="5" t="s">
        <v>93</v>
      </c>
      <c r="P566" s="5" t="s">
        <v>215</v>
      </c>
      <c r="Q566" s="5" t="s">
        <v>185</v>
      </c>
      <c r="R566" s="5" t="s">
        <v>186</v>
      </c>
      <c r="S566" s="5" t="s">
        <v>241</v>
      </c>
      <c r="T566" s="5" t="s">
        <v>187</v>
      </c>
      <c r="U566" s="5" t="s">
        <v>109</v>
      </c>
      <c r="V566" s="5" t="s">
        <v>86</v>
      </c>
      <c r="W566" s="5" t="s">
        <v>234</v>
      </c>
      <c r="X566" s="5" t="s">
        <v>111</v>
      </c>
      <c r="Y566" s="5" t="n">
        <v>1</v>
      </c>
      <c r="Z566" s="5" t="n">
        <v>0</v>
      </c>
      <c r="AA566" s="5" t="str">
        <f aca="false">IF(Y566&gt;Z566,"Win",IF(Y566&lt;Z566,"Loss","Draw"))</f>
        <v>Win</v>
      </c>
      <c r="AB566" s="5" t="s">
        <v>98</v>
      </c>
      <c r="AC566" s="5" t="s">
        <v>99</v>
      </c>
      <c r="AD566" s="5" t="s">
        <v>246</v>
      </c>
      <c r="AE566" s="5" t="s">
        <v>1804</v>
      </c>
      <c r="AF566" s="5" t="str">
        <f aca="false">IF(AD566&lt;AE566,AD566,AE566)</f>
        <v>Balloon, Bomb Tower, Executioner, Knight, Miner, Skeleton Dragons, Tornado, Zap</v>
      </c>
      <c r="AG566" s="5" t="str">
        <f aca="false">IF(AD566&lt;AE566,AE566,AD566)</f>
        <v>Electro Spirit, Fireball, Fisherman, Lumberjack, Monk, Royal Giant, Skeleton Dragons, The Log</v>
      </c>
      <c r="AH566" s="5" t="str">
        <f aca="false">IF(AD566=AF566,AA566,IF(AA566="Win","Loss",IF(AA566="Loss","Win","Draw")))</f>
        <v>Loss</v>
      </c>
      <c r="AI566" s="5" t="s">
        <v>297</v>
      </c>
    </row>
    <row r="567" customFormat="false" ht="15" hidden="false" customHeight="true" outlineLevel="0" collapsed="false">
      <c r="A567" s="7" t="s">
        <v>1805</v>
      </c>
      <c r="B567" s="7" t="n">
        <v>1</v>
      </c>
      <c r="C567" s="7" t="s">
        <v>1432</v>
      </c>
      <c r="D567" s="7" t="s">
        <v>1433</v>
      </c>
      <c r="E567" s="8" t="s">
        <v>558</v>
      </c>
      <c r="F567" s="7" t="s">
        <v>559</v>
      </c>
      <c r="G567" s="7" t="s">
        <v>1806</v>
      </c>
      <c r="H567" s="7" t="s">
        <v>163</v>
      </c>
      <c r="I567" s="7" t="s">
        <v>84</v>
      </c>
      <c r="J567" s="7" t="s">
        <v>158</v>
      </c>
      <c r="K567" s="7" t="s">
        <v>114</v>
      </c>
      <c r="L567" s="7" t="s">
        <v>115</v>
      </c>
      <c r="M567" s="7" t="s">
        <v>447</v>
      </c>
      <c r="N567" s="7" t="s">
        <v>173</v>
      </c>
      <c r="O567" s="7" t="s">
        <v>126</v>
      </c>
      <c r="P567" s="7" t="s">
        <v>130</v>
      </c>
      <c r="Q567" s="7" t="s">
        <v>201</v>
      </c>
      <c r="R567" s="7" t="s">
        <v>202</v>
      </c>
      <c r="S567" s="7" t="s">
        <v>203</v>
      </c>
      <c r="T567" s="7" t="s">
        <v>87</v>
      </c>
      <c r="U567" s="7" t="s">
        <v>118</v>
      </c>
      <c r="V567" s="7" t="s">
        <v>157</v>
      </c>
      <c r="W567" s="7" t="s">
        <v>88</v>
      </c>
      <c r="X567" s="7" t="s">
        <v>204</v>
      </c>
      <c r="Y567" s="7" t="n">
        <v>1</v>
      </c>
      <c r="Z567" s="7" t="n">
        <v>0</v>
      </c>
      <c r="AA567" s="7" t="str">
        <f aca="false">IF(Y567&gt;Z567,"Win",IF(Y567&lt;Z567,"Loss","Draw"))</f>
        <v>Win</v>
      </c>
      <c r="AB567" s="7" t="s">
        <v>99</v>
      </c>
      <c r="AC567" s="7" t="s">
        <v>99</v>
      </c>
      <c r="AD567" s="7" t="s">
        <v>1338</v>
      </c>
      <c r="AE567" s="7" t="s">
        <v>206</v>
      </c>
      <c r="AF567" s="7" t="str">
        <f aca="false">IF(AD567&lt;AE567,AD567,AE567)</f>
        <v>Archers, Arrows, Bowler, Giant, Giant Snowball, Graveyard, Skeletons, Zappies</v>
      </c>
      <c r="AG567" s="7" t="str">
        <f aca="false">IF(AD567&lt;AE567,AE567,AD567)</f>
        <v>Berserker, Fire Spirit, Goblin Barrel, Ice Spirit, Magic Archer, Royal Delivery, Tesla, Wall Breakers</v>
      </c>
      <c r="AH567" s="7" t="str">
        <f aca="false">IF(AD567=AF567,AA567,IF(AA567="Win","Loss",IF(AA567="Loss","Win","Draw")))</f>
        <v>Win</v>
      </c>
      <c r="AI567" s="7" t="s">
        <v>297</v>
      </c>
    </row>
    <row r="568" customFormat="false" ht="15" hidden="false" customHeight="true" outlineLevel="0" collapsed="false">
      <c r="A568" s="7" t="s">
        <v>1805</v>
      </c>
      <c r="B568" s="7" t="n">
        <v>2</v>
      </c>
      <c r="C568" s="7" t="s">
        <v>1432</v>
      </c>
      <c r="D568" s="7" t="s">
        <v>1433</v>
      </c>
      <c r="E568" s="8" t="s">
        <v>558</v>
      </c>
      <c r="F568" s="7" t="s">
        <v>559</v>
      </c>
      <c r="G568" s="7" t="s">
        <v>1807</v>
      </c>
      <c r="H568" s="7" t="s">
        <v>163</v>
      </c>
      <c r="I568" s="7" t="s">
        <v>82</v>
      </c>
      <c r="J568" s="7" t="s">
        <v>108</v>
      </c>
      <c r="K568" s="7" t="s">
        <v>152</v>
      </c>
      <c r="L568" s="7" t="s">
        <v>119</v>
      </c>
      <c r="M568" s="7" t="s">
        <v>150</v>
      </c>
      <c r="N568" s="7" t="s">
        <v>85</v>
      </c>
      <c r="O568" s="7" t="s">
        <v>95</v>
      </c>
      <c r="P568" s="7" t="s">
        <v>88</v>
      </c>
      <c r="Q568" s="7" t="s">
        <v>84</v>
      </c>
      <c r="R568" s="7" t="s">
        <v>108</v>
      </c>
      <c r="S568" s="7" t="s">
        <v>82</v>
      </c>
      <c r="T568" s="7" t="s">
        <v>126</v>
      </c>
      <c r="U568" s="7" t="s">
        <v>150</v>
      </c>
      <c r="V568" s="7" t="s">
        <v>95</v>
      </c>
      <c r="W568" s="7" t="s">
        <v>85</v>
      </c>
      <c r="X568" s="7" t="s">
        <v>119</v>
      </c>
      <c r="Y568" s="7" t="n">
        <v>0</v>
      </c>
      <c r="Z568" s="7" t="n">
        <v>1</v>
      </c>
      <c r="AA568" s="7" t="str">
        <f aca="false">IF(Y568&gt;Z568,"Win",IF(Y568&lt;Z568,"Loss","Draw"))</f>
        <v>Loss</v>
      </c>
      <c r="AB568" s="7" t="s">
        <v>99</v>
      </c>
      <c r="AC568" s="7" t="s">
        <v>99</v>
      </c>
      <c r="AD568" s="7" t="s">
        <v>889</v>
      </c>
      <c r="AE568" s="7" t="s">
        <v>1808</v>
      </c>
      <c r="AF568" s="7" t="str">
        <f aca="false">IF(AD568&lt;AE568,AD568,AE568)</f>
        <v>Archers, Barbarian Barrel, Dark Prince, Electro Spirit, Goblin Hut, Lightning, Royal Hogs, Skeletons</v>
      </c>
      <c r="AG568" s="7" t="str">
        <f aca="false">IF(AD568&lt;AE568,AE568,AD568)</f>
        <v>Baby Dragon, Barbarian Barrel, Berserker, Dark Prince, Electro Spirit, Goblin Hut, Lightning, Royal Hogs</v>
      </c>
      <c r="AH568" s="7" t="str">
        <f aca="false">IF(AD568=AF568,AA568,IF(AA568="Win","Loss",IF(AA568="Loss","Win","Draw")))</f>
        <v>Win</v>
      </c>
      <c r="AI568" s="7" t="s">
        <v>297</v>
      </c>
    </row>
    <row r="569" customFormat="false" ht="15" hidden="false" customHeight="true" outlineLevel="0" collapsed="false">
      <c r="A569" s="7" t="s">
        <v>1805</v>
      </c>
      <c r="B569" s="7" t="n">
        <v>3</v>
      </c>
      <c r="C569" s="7" t="s">
        <v>1432</v>
      </c>
      <c r="D569" s="7" t="s">
        <v>1433</v>
      </c>
      <c r="E569" s="8" t="s">
        <v>558</v>
      </c>
      <c r="F569" s="7" t="s">
        <v>559</v>
      </c>
      <c r="G569" s="7" t="s">
        <v>1809</v>
      </c>
      <c r="H569" s="7" t="s">
        <v>81</v>
      </c>
      <c r="I569" s="7" t="s">
        <v>203</v>
      </c>
      <c r="J569" s="7" t="s">
        <v>202</v>
      </c>
      <c r="K569" s="7" t="s">
        <v>201</v>
      </c>
      <c r="L569" s="7" t="s">
        <v>87</v>
      </c>
      <c r="M569" s="7" t="s">
        <v>118</v>
      </c>
      <c r="N569" s="7" t="s">
        <v>157</v>
      </c>
      <c r="O569" s="7" t="s">
        <v>204</v>
      </c>
      <c r="P569" s="7" t="s">
        <v>97</v>
      </c>
      <c r="Q569" s="7" t="s">
        <v>90</v>
      </c>
      <c r="R569" s="7" t="s">
        <v>123</v>
      </c>
      <c r="S569" s="7" t="s">
        <v>124</v>
      </c>
      <c r="T569" s="7" t="s">
        <v>93</v>
      </c>
      <c r="U569" s="7" t="s">
        <v>89</v>
      </c>
      <c r="V569" s="7" t="s">
        <v>96</v>
      </c>
      <c r="W569" s="7" t="s">
        <v>125</v>
      </c>
      <c r="X569" s="7" t="s">
        <v>193</v>
      </c>
      <c r="Y569" s="7" t="n">
        <v>0</v>
      </c>
      <c r="Z569" s="7" t="n">
        <v>1</v>
      </c>
      <c r="AA569" s="7" t="str">
        <f aca="false">IF(Y569&gt;Z569,"Win",IF(Y569&lt;Z569,"Loss","Draw"))</f>
        <v>Loss</v>
      </c>
      <c r="AB569" s="7" t="s">
        <v>99</v>
      </c>
      <c r="AC569" s="7" t="s">
        <v>99</v>
      </c>
      <c r="AD569" s="7" t="s">
        <v>1001</v>
      </c>
      <c r="AE569" s="7" t="s">
        <v>1810</v>
      </c>
      <c r="AF569" s="7" t="str">
        <f aca="false">IF(AD569&lt;AE569,AD569,AE569)</f>
        <v>Cannon Cart, Fireball, Goblinstein, Guards, Minions, Mortar, Royal Ghost, The Log</v>
      </c>
      <c r="AG569" s="7" t="str">
        <f aca="false">IF(AD569&lt;AE569,AE569,AD569)</f>
        <v>Fire Spirit, Goblin Barrel, Ice Spirit, Magic Archer, Ronin, Royal Delivery, Tesla, Wall Breakers</v>
      </c>
      <c r="AH569" s="7" t="str">
        <f aca="false">IF(AD569=AF569,AA569,IF(AA569="Win","Loss",IF(AA569="Loss","Win","Draw")))</f>
        <v>Win</v>
      </c>
      <c r="AI569" s="7" t="s">
        <v>297</v>
      </c>
    </row>
    <row r="570" customFormat="false" ht="15" hidden="false" customHeight="true" outlineLevel="0" collapsed="false">
      <c r="A570" s="7" t="s">
        <v>1811</v>
      </c>
      <c r="B570" s="7" t="n">
        <v>1</v>
      </c>
      <c r="C570" s="7" t="s">
        <v>1432</v>
      </c>
      <c r="D570" s="7" t="s">
        <v>1433</v>
      </c>
      <c r="E570" s="8" t="s">
        <v>558</v>
      </c>
      <c r="F570" s="7" t="s">
        <v>559</v>
      </c>
      <c r="G570" s="7" t="s">
        <v>1812</v>
      </c>
      <c r="H570" s="7" t="s">
        <v>163</v>
      </c>
      <c r="I570" s="7" t="s">
        <v>84</v>
      </c>
      <c r="J570" s="7" t="s">
        <v>108</v>
      </c>
      <c r="K570" s="7" t="s">
        <v>87</v>
      </c>
      <c r="L570" s="7" t="s">
        <v>115</v>
      </c>
      <c r="M570" s="7" t="s">
        <v>116</v>
      </c>
      <c r="N570" s="7" t="s">
        <v>126</v>
      </c>
      <c r="O570" s="7" t="s">
        <v>118</v>
      </c>
      <c r="P570" s="7" t="s">
        <v>95</v>
      </c>
      <c r="Q570" s="7" t="s">
        <v>201</v>
      </c>
      <c r="R570" s="7" t="s">
        <v>202</v>
      </c>
      <c r="S570" s="7" t="s">
        <v>203</v>
      </c>
      <c r="T570" s="7" t="s">
        <v>87</v>
      </c>
      <c r="U570" s="7" t="s">
        <v>118</v>
      </c>
      <c r="V570" s="7" t="s">
        <v>157</v>
      </c>
      <c r="W570" s="7" t="s">
        <v>97</v>
      </c>
      <c r="X570" s="7" t="s">
        <v>204</v>
      </c>
      <c r="Y570" s="7" t="n">
        <v>1</v>
      </c>
      <c r="Z570" s="7" t="n">
        <v>0</v>
      </c>
      <c r="AA570" s="7" t="str">
        <f aca="false">IF(Y570&gt;Z570,"Win",IF(Y570&lt;Z570,"Loss","Draw"))</f>
        <v>Win</v>
      </c>
      <c r="AB570" s="7" t="s">
        <v>99</v>
      </c>
      <c r="AC570" s="7" t="s">
        <v>99</v>
      </c>
      <c r="AD570" s="7" t="s">
        <v>703</v>
      </c>
      <c r="AE570" s="7" t="s">
        <v>1001</v>
      </c>
      <c r="AF570" s="7" t="str">
        <f aca="false">IF(AD570&lt;AE570,AD570,AE570)</f>
        <v>Archers, Barbarian Barrel, Dark Prince, Graveyard, Ice Spirit, Poison, Skeletons, Tesla</v>
      </c>
      <c r="AG570" s="7" t="str">
        <f aca="false">IF(AD570&lt;AE570,AE570,AD570)</f>
        <v>Fire Spirit, Goblin Barrel, Ice Spirit, Magic Archer, Ronin, Royal Delivery, Tesla, Wall Breakers</v>
      </c>
      <c r="AH570" s="7" t="str">
        <f aca="false">IF(AD570=AF570,AA570,IF(AA570="Win","Loss",IF(AA570="Loss","Win","Draw")))</f>
        <v>Win</v>
      </c>
      <c r="AI570" s="7" t="s">
        <v>297</v>
      </c>
    </row>
    <row r="571" customFormat="false" ht="15" hidden="false" customHeight="true" outlineLevel="0" collapsed="false">
      <c r="A571" s="7" t="s">
        <v>1811</v>
      </c>
      <c r="B571" s="7" t="n">
        <v>2</v>
      </c>
      <c r="C571" s="7" t="s">
        <v>1432</v>
      </c>
      <c r="D571" s="7" t="s">
        <v>1433</v>
      </c>
      <c r="E571" s="8" t="s">
        <v>558</v>
      </c>
      <c r="F571" s="7" t="s">
        <v>559</v>
      </c>
      <c r="G571" s="7" t="s">
        <v>1813</v>
      </c>
      <c r="H571" s="7" t="s">
        <v>81</v>
      </c>
      <c r="I571" s="7" t="s">
        <v>137</v>
      </c>
      <c r="J571" s="7" t="s">
        <v>91</v>
      </c>
      <c r="K571" s="7" t="s">
        <v>114</v>
      </c>
      <c r="L571" s="7" t="s">
        <v>157</v>
      </c>
      <c r="M571" s="7" t="s">
        <v>242</v>
      </c>
      <c r="N571" s="7" t="s">
        <v>97</v>
      </c>
      <c r="O571" s="7" t="s">
        <v>93</v>
      </c>
      <c r="P571" s="7" t="s">
        <v>153</v>
      </c>
      <c r="Q571" s="7" t="s">
        <v>129</v>
      </c>
      <c r="R571" s="7" t="s">
        <v>128</v>
      </c>
      <c r="S571" s="7" t="s">
        <v>127</v>
      </c>
      <c r="T571" s="7" t="s">
        <v>96</v>
      </c>
      <c r="U571" s="7" t="s">
        <v>112</v>
      </c>
      <c r="V571" s="7" t="s">
        <v>124</v>
      </c>
      <c r="W571" s="7" t="s">
        <v>107</v>
      </c>
      <c r="X571" s="7" t="s">
        <v>130</v>
      </c>
      <c r="Y571" s="7" t="n">
        <v>1</v>
      </c>
      <c r="Z571" s="7" t="n">
        <v>0</v>
      </c>
      <c r="AA571" s="7" t="str">
        <f aca="false">IF(Y571&gt;Z571,"Win",IF(Y571&lt;Z571,"Loss","Draw"))</f>
        <v>Win</v>
      </c>
      <c r="AB571" s="7" t="s">
        <v>99</v>
      </c>
      <c r="AC571" s="7" t="s">
        <v>99</v>
      </c>
      <c r="AD571" s="7" t="s">
        <v>1814</v>
      </c>
      <c r="AE571" s="7" t="s">
        <v>1815</v>
      </c>
      <c r="AF571" s="7" t="str">
        <f aca="false">IF(AD571&lt;AE571,AD571,AE571)</f>
        <v>Arrows, Battle Ram, Goblin Cage, Golden Knight, Mega Knight, Minions, Royal Ghost, Spirit Empress</v>
      </c>
      <c r="AG571" s="7" t="str">
        <f aca="false">IF(AD571&lt;AE571,AE571,AD571)</f>
        <v>Bomber, Cannon, Fire Spirit, Fireball, Giant Snowball, Goblin Drill, Goblins, Ronin</v>
      </c>
      <c r="AH571" s="7" t="str">
        <f aca="false">IF(AD571=AF571,AA571,IF(AA571="Win","Loss",IF(AA571="Loss","Win","Draw")))</f>
        <v>Loss</v>
      </c>
      <c r="AI571" s="7" t="s">
        <v>297</v>
      </c>
    </row>
    <row r="572" customFormat="false" ht="15" hidden="false" customHeight="true" outlineLevel="0" collapsed="false">
      <c r="A572" s="7" t="s">
        <v>1811</v>
      </c>
      <c r="B572" s="7" t="n">
        <v>3</v>
      </c>
      <c r="C572" s="7" t="s">
        <v>1432</v>
      </c>
      <c r="D572" s="7" t="s">
        <v>1433</v>
      </c>
      <c r="E572" s="8" t="s">
        <v>558</v>
      </c>
      <c r="F572" s="7" t="s">
        <v>559</v>
      </c>
      <c r="G572" s="7" t="s">
        <v>1816</v>
      </c>
      <c r="H572" s="7" t="s">
        <v>163</v>
      </c>
      <c r="I572" s="7" t="s">
        <v>241</v>
      </c>
      <c r="J572" s="7" t="s">
        <v>186</v>
      </c>
      <c r="K572" s="7" t="s">
        <v>185</v>
      </c>
      <c r="L572" s="7" t="s">
        <v>109</v>
      </c>
      <c r="M572" s="7" t="s">
        <v>88</v>
      </c>
      <c r="N572" s="7" t="s">
        <v>187</v>
      </c>
      <c r="O572" s="7" t="s">
        <v>111</v>
      </c>
      <c r="P572" s="7" t="s">
        <v>234</v>
      </c>
      <c r="Q572" s="7" t="s">
        <v>82</v>
      </c>
      <c r="R572" s="7" t="s">
        <v>140</v>
      </c>
      <c r="S572" s="7" t="s">
        <v>141</v>
      </c>
      <c r="T572" s="7" t="s">
        <v>93</v>
      </c>
      <c r="U572" s="7" t="s">
        <v>142</v>
      </c>
      <c r="V572" s="7" t="s">
        <v>474</v>
      </c>
      <c r="W572" s="7" t="s">
        <v>95</v>
      </c>
      <c r="X572" s="7" t="s">
        <v>88</v>
      </c>
      <c r="Y572" s="7" t="n">
        <v>1</v>
      </c>
      <c r="Z572" s="7" t="n">
        <v>0</v>
      </c>
      <c r="AA572" s="7" t="str">
        <f aca="false">IF(Y572&gt;Z572,"Win",IF(Y572&lt;Z572,"Loss","Draw"))</f>
        <v>Win</v>
      </c>
      <c r="AB572" s="7" t="s">
        <v>99</v>
      </c>
      <c r="AC572" s="7" t="s">
        <v>99</v>
      </c>
      <c r="AD572" s="7" t="s">
        <v>363</v>
      </c>
      <c r="AE572" s="7" t="s">
        <v>1817</v>
      </c>
      <c r="AF572" s="7" t="str">
        <f aca="false">IF(AD572&lt;AE572,AD572,AE572)</f>
        <v>Balloon, Berserker, Bomb Tower, Executioner, Knight, Miner, Tornado, Zap</v>
      </c>
      <c r="AG572" s="7" t="str">
        <f aca="false">IF(AD572&lt;AE572,AE572,AD572)</f>
        <v>Barbarian Barrel, Berserker, Fireball, Flying Machine, Ice Golem, Lumberjack, Royal Hogs, Three Musketeers</v>
      </c>
      <c r="AH572" s="7" t="str">
        <f aca="false">IF(AD572=AF572,AA572,IF(AA572="Win","Loss",IF(AA572="Loss","Win","Draw")))</f>
        <v>Win</v>
      </c>
      <c r="AI572" s="7" t="s">
        <v>297</v>
      </c>
    </row>
    <row r="573" customFormat="false" ht="15" hidden="false" customHeight="true" outlineLevel="0" collapsed="false">
      <c r="A573" s="7" t="s">
        <v>1818</v>
      </c>
      <c r="B573" s="7" t="n">
        <v>1</v>
      </c>
      <c r="C573" s="7" t="s">
        <v>1432</v>
      </c>
      <c r="D573" s="7" t="s">
        <v>1433</v>
      </c>
      <c r="E573" s="8" t="s">
        <v>558</v>
      </c>
      <c r="F573" s="7" t="s">
        <v>559</v>
      </c>
      <c r="G573" s="7" t="s">
        <v>1819</v>
      </c>
      <c r="H573" s="7" t="s">
        <v>163</v>
      </c>
      <c r="I573" s="7" t="s">
        <v>201</v>
      </c>
      <c r="J573" s="7" t="s">
        <v>202</v>
      </c>
      <c r="K573" s="7" t="s">
        <v>233</v>
      </c>
      <c r="L573" s="7" t="s">
        <v>111</v>
      </c>
      <c r="M573" s="7" t="s">
        <v>157</v>
      </c>
      <c r="N573" s="7" t="s">
        <v>126</v>
      </c>
      <c r="O573" s="7" t="s">
        <v>89</v>
      </c>
      <c r="P573" s="7" t="s">
        <v>234</v>
      </c>
      <c r="Q573" s="7" t="s">
        <v>201</v>
      </c>
      <c r="R573" s="7" t="s">
        <v>202</v>
      </c>
      <c r="S573" s="7" t="s">
        <v>203</v>
      </c>
      <c r="T573" s="7" t="s">
        <v>153</v>
      </c>
      <c r="U573" s="7" t="s">
        <v>118</v>
      </c>
      <c r="V573" s="7" t="s">
        <v>157</v>
      </c>
      <c r="W573" s="7" t="s">
        <v>208</v>
      </c>
      <c r="X573" s="7" t="s">
        <v>204</v>
      </c>
      <c r="Y573" s="7" t="n">
        <v>1</v>
      </c>
      <c r="Z573" s="7" t="n">
        <v>0</v>
      </c>
      <c r="AA573" s="7" t="str">
        <f aca="false">IF(Y573&gt;Z573,"Win",IF(Y573&lt;Z573,"Loss","Draw"))</f>
        <v>Win</v>
      </c>
      <c r="AB573" s="7" t="s">
        <v>99</v>
      </c>
      <c r="AC573" s="7" t="s">
        <v>99</v>
      </c>
      <c r="AD573" s="7" t="s">
        <v>415</v>
      </c>
      <c r="AE573" s="7" t="s">
        <v>1820</v>
      </c>
      <c r="AF573" s="7" t="str">
        <f aca="false">IF(AD573&lt;AE573,AD573,AE573)</f>
        <v>Bats, Bomb Tower, Fire Spirit, Magic Archer, Miner, Skeletons, The Log, Wall Breakers</v>
      </c>
      <c r="AG573" s="7" t="str">
        <f aca="false">IF(AD573&lt;AE573,AE573,AD573)</f>
        <v>Cannon, Fire Spirit, Goblin Barrel, Ice Spirit, Magic Archer, Royal Delivery, Valkyrie, Wall Breakers</v>
      </c>
      <c r="AH573" s="7" t="str">
        <f aca="false">IF(AD573=AF573,AA573,IF(AA573="Win","Loss",IF(AA573="Loss","Win","Draw")))</f>
        <v>Win</v>
      </c>
      <c r="AI573" s="7" t="s">
        <v>297</v>
      </c>
    </row>
    <row r="574" customFormat="false" ht="15" hidden="false" customHeight="true" outlineLevel="0" collapsed="false">
      <c r="A574" s="7" t="s">
        <v>1818</v>
      </c>
      <c r="B574" s="7" t="n">
        <v>2</v>
      </c>
      <c r="C574" s="7" t="s">
        <v>1432</v>
      </c>
      <c r="D574" s="7" t="s">
        <v>1433</v>
      </c>
      <c r="E574" s="8" t="s">
        <v>558</v>
      </c>
      <c r="F574" s="7" t="s">
        <v>559</v>
      </c>
      <c r="G574" s="7" t="s">
        <v>1821</v>
      </c>
      <c r="H574" s="7" t="s">
        <v>163</v>
      </c>
      <c r="I574" s="7" t="s">
        <v>82</v>
      </c>
      <c r="J574" s="7" t="s">
        <v>83</v>
      </c>
      <c r="K574" s="7" t="s">
        <v>87</v>
      </c>
      <c r="L574" s="7" t="s">
        <v>150</v>
      </c>
      <c r="M574" s="7" t="s">
        <v>95</v>
      </c>
      <c r="N574" s="7" t="s">
        <v>85</v>
      </c>
      <c r="O574" s="7" t="s">
        <v>88</v>
      </c>
      <c r="P574" s="7" t="s">
        <v>86</v>
      </c>
      <c r="Q574" s="7" t="s">
        <v>82</v>
      </c>
      <c r="R574" s="7" t="s">
        <v>83</v>
      </c>
      <c r="S574" s="7" t="s">
        <v>113</v>
      </c>
      <c r="T574" s="7" t="s">
        <v>85</v>
      </c>
      <c r="U574" s="7" t="s">
        <v>119</v>
      </c>
      <c r="V574" s="7" t="s">
        <v>193</v>
      </c>
      <c r="W574" s="7" t="s">
        <v>95</v>
      </c>
      <c r="X574" s="7" t="s">
        <v>143</v>
      </c>
      <c r="Y574" s="7" t="n">
        <v>0</v>
      </c>
      <c r="Z574" s="7" t="n">
        <v>1</v>
      </c>
      <c r="AA574" s="7" t="str">
        <f aca="false">IF(Y574&gt;Z574,"Win",IF(Y574&lt;Z574,"Loss","Draw"))</f>
        <v>Loss</v>
      </c>
      <c r="AB574" s="7" t="s">
        <v>99</v>
      </c>
      <c r="AC574" s="7" t="s">
        <v>99</v>
      </c>
      <c r="AD574" s="7" t="s">
        <v>1822</v>
      </c>
      <c r="AE574" s="7" t="s">
        <v>1823</v>
      </c>
      <c r="AF574" s="7" t="str">
        <f aca="false">IF(AD574&lt;AE574,AD574,AE574)</f>
        <v>Barbarian Barrel, Berserker, Electro Spirit, Lightning, Monk, Royal Hogs, Skeleton Dragons, Tesla</v>
      </c>
      <c r="AG574" s="7" t="str">
        <f aca="false">IF(AD574&lt;AE574,AE574,AD574)</f>
        <v>Barbarian Barrel, Furnace, Goblin Hut, Guards, Heal Spirit, Lightning, Monk, Royal Hogs</v>
      </c>
      <c r="AH574" s="7" t="str">
        <f aca="false">IF(AD574=AF574,AA574,IF(AA574="Win","Loss",IF(AA574="Loss","Win","Draw")))</f>
        <v>Loss</v>
      </c>
      <c r="AI574" s="7" t="s">
        <v>297</v>
      </c>
    </row>
    <row r="575" customFormat="false" ht="15" hidden="false" customHeight="true" outlineLevel="0" collapsed="false">
      <c r="A575" s="7" t="s">
        <v>1818</v>
      </c>
      <c r="B575" s="7" t="n">
        <v>3</v>
      </c>
      <c r="C575" s="7" t="s">
        <v>1432</v>
      </c>
      <c r="D575" s="7" t="s">
        <v>1433</v>
      </c>
      <c r="E575" s="8" t="s">
        <v>558</v>
      </c>
      <c r="F575" s="7" t="s">
        <v>559</v>
      </c>
      <c r="G575" s="7" t="s">
        <v>1824</v>
      </c>
      <c r="H575" s="7" t="s">
        <v>81</v>
      </c>
      <c r="I575" s="7" t="s">
        <v>90</v>
      </c>
      <c r="J575" s="7" t="s">
        <v>158</v>
      </c>
      <c r="K575" s="7" t="s">
        <v>92</v>
      </c>
      <c r="L575" s="7" t="s">
        <v>159</v>
      </c>
      <c r="M575" s="7" t="s">
        <v>94</v>
      </c>
      <c r="N575" s="7" t="s">
        <v>93</v>
      </c>
      <c r="O575" s="7" t="s">
        <v>118</v>
      </c>
      <c r="P575" s="7" t="s">
        <v>96</v>
      </c>
      <c r="Q575" s="7" t="s">
        <v>84</v>
      </c>
      <c r="R575" s="7" t="s">
        <v>108</v>
      </c>
      <c r="S575" s="7" t="s">
        <v>87</v>
      </c>
      <c r="T575" s="7" t="s">
        <v>126</v>
      </c>
      <c r="U575" s="7" t="s">
        <v>116</v>
      </c>
      <c r="V575" s="7" t="s">
        <v>114</v>
      </c>
      <c r="W575" s="7" t="s">
        <v>88</v>
      </c>
      <c r="X575" s="7" t="s">
        <v>115</v>
      </c>
      <c r="Y575" s="7" t="n">
        <v>1</v>
      </c>
      <c r="Z575" s="7" t="n">
        <v>0</v>
      </c>
      <c r="AA575" s="7" t="str">
        <f aca="false">IF(Y575&gt;Z575,"Win",IF(Y575&lt;Z575,"Loss","Draw"))</f>
        <v>Win</v>
      </c>
      <c r="AB575" s="7" t="s">
        <v>99</v>
      </c>
      <c r="AC575" s="7" t="s">
        <v>99</v>
      </c>
      <c r="AD575" s="7" t="s">
        <v>1825</v>
      </c>
      <c r="AE575" s="7" t="s">
        <v>1826</v>
      </c>
      <c r="AF575" s="7" t="str">
        <f aca="false">IF(AD575&lt;AE575,AD575,AE575)</f>
        <v>Archers, Berserker, Dark Prince, Giant Snowball, Graveyard, Poison, Skeletons, Tesla</v>
      </c>
      <c r="AG575" s="7" t="str">
        <f aca="false">IF(AD575&lt;AE575,AE575,AD575)</f>
        <v>Bowler, Dart Goblin, Fireball, Ice Spirit, Minions, Mortar, Rascals, Skeleton Barrel</v>
      </c>
      <c r="AH575" s="7" t="str">
        <f aca="false">IF(AD575=AF575,AA575,IF(AA575="Win","Loss",IF(AA575="Loss","Win","Draw")))</f>
        <v>Loss</v>
      </c>
      <c r="AI575" s="7" t="s">
        <v>297</v>
      </c>
    </row>
    <row r="576" customFormat="false" ht="15" hidden="false" customHeight="true" outlineLevel="0" collapsed="false">
      <c r="A576" s="5" t="s">
        <v>1827</v>
      </c>
      <c r="B576" s="5" t="n">
        <v>1</v>
      </c>
      <c r="C576" s="5" t="s">
        <v>1432</v>
      </c>
      <c r="D576" s="5" t="s">
        <v>1433</v>
      </c>
      <c r="E576" s="5" t="s">
        <v>1201</v>
      </c>
      <c r="F576" s="5" t="s">
        <v>1202</v>
      </c>
      <c r="G576" s="5" t="s">
        <v>1828</v>
      </c>
      <c r="H576" s="5" t="s">
        <v>81</v>
      </c>
      <c r="I576" s="5" t="s">
        <v>84</v>
      </c>
      <c r="J576" s="5" t="s">
        <v>158</v>
      </c>
      <c r="K576" s="5" t="s">
        <v>114</v>
      </c>
      <c r="L576" s="5" t="s">
        <v>115</v>
      </c>
      <c r="M576" s="5" t="s">
        <v>447</v>
      </c>
      <c r="N576" s="5" t="s">
        <v>173</v>
      </c>
      <c r="O576" s="5" t="s">
        <v>130</v>
      </c>
      <c r="P576" s="5" t="s">
        <v>126</v>
      </c>
      <c r="Q576" s="5" t="s">
        <v>152</v>
      </c>
      <c r="R576" s="5" t="s">
        <v>151</v>
      </c>
      <c r="S576" s="5" t="s">
        <v>82</v>
      </c>
      <c r="T576" s="5" t="s">
        <v>85</v>
      </c>
      <c r="U576" s="5" t="s">
        <v>89</v>
      </c>
      <c r="V576" s="5" t="s">
        <v>126</v>
      </c>
      <c r="W576" s="5" t="s">
        <v>150</v>
      </c>
      <c r="X576" s="5" t="s">
        <v>153</v>
      </c>
      <c r="Y576" s="5" t="n">
        <v>1</v>
      </c>
      <c r="Z576" s="5" t="n">
        <v>0</v>
      </c>
      <c r="AA576" s="5" t="str">
        <f aca="false">IF(Y576&gt;Z576,"Win",IF(Y576&lt;Z576,"Loss","Draw"))</f>
        <v>Win</v>
      </c>
      <c r="AB576" s="5" t="s">
        <v>98</v>
      </c>
      <c r="AC576" s="5" t="s">
        <v>99</v>
      </c>
      <c r="AD576" s="5" t="s">
        <v>1338</v>
      </c>
      <c r="AE576" s="5" t="s">
        <v>155</v>
      </c>
      <c r="AF576" s="5" t="str">
        <f aca="false">IF(AD576&lt;AE576,AD576,AE576)</f>
        <v>Archers, Arrows, Bowler, Giant, Giant Snowball, Graveyard, Skeletons, Zappies</v>
      </c>
      <c r="AG576" s="5" t="str">
        <f aca="false">IF(AD576&lt;AE576,AE576,AD576)</f>
        <v>Baby Dragon, Cannon, Electro Spirit, Lightning, Mighty Miner, Royal Hogs, Skeletons, The Log</v>
      </c>
      <c r="AH576" s="5" t="str">
        <f aca="false">IF(AD576=AF576,AA576,IF(AA576="Win","Loss",IF(AA576="Loss","Win","Draw")))</f>
        <v>Win</v>
      </c>
      <c r="AI576" s="5" t="s">
        <v>297</v>
      </c>
    </row>
    <row r="577" customFormat="false" ht="15" hidden="false" customHeight="true" outlineLevel="0" collapsed="false">
      <c r="A577" s="5" t="s">
        <v>1827</v>
      </c>
      <c r="B577" s="5" t="n">
        <v>2</v>
      </c>
      <c r="C577" s="5" t="s">
        <v>1432</v>
      </c>
      <c r="D577" s="5" t="s">
        <v>1433</v>
      </c>
      <c r="E577" s="5" t="s">
        <v>1201</v>
      </c>
      <c r="F577" s="5" t="s">
        <v>1202</v>
      </c>
      <c r="G577" s="5" t="s">
        <v>1829</v>
      </c>
      <c r="H577" s="5" t="s">
        <v>163</v>
      </c>
      <c r="I577" s="5" t="s">
        <v>185</v>
      </c>
      <c r="J577" s="5" t="s">
        <v>83</v>
      </c>
      <c r="K577" s="5" t="s">
        <v>87</v>
      </c>
      <c r="L577" s="5" t="s">
        <v>91</v>
      </c>
      <c r="M577" s="5" t="s">
        <v>150</v>
      </c>
      <c r="N577" s="5" t="s">
        <v>85</v>
      </c>
      <c r="O577" s="5" t="s">
        <v>165</v>
      </c>
      <c r="P577" s="5" t="s">
        <v>89</v>
      </c>
      <c r="Q577" s="5" t="s">
        <v>87</v>
      </c>
      <c r="R577" s="5" t="s">
        <v>202</v>
      </c>
      <c r="S577" s="5" t="s">
        <v>118</v>
      </c>
      <c r="T577" s="5" t="s">
        <v>97</v>
      </c>
      <c r="U577" s="5" t="s">
        <v>95</v>
      </c>
      <c r="V577" s="5" t="s">
        <v>165</v>
      </c>
      <c r="W577" s="5" t="s">
        <v>93</v>
      </c>
      <c r="X577" s="5" t="s">
        <v>91</v>
      </c>
      <c r="Y577" s="5" t="n">
        <v>0</v>
      </c>
      <c r="Z577" s="5" t="n">
        <v>1</v>
      </c>
      <c r="AA577" s="5" t="str">
        <f aca="false">IF(Y577&gt;Z577,"Win",IF(Y577&lt;Z577,"Loss","Draw"))</f>
        <v>Loss</v>
      </c>
      <c r="AB577" s="5" t="s">
        <v>98</v>
      </c>
      <c r="AC577" s="5" t="s">
        <v>99</v>
      </c>
      <c r="AD577" s="5" t="s">
        <v>1830</v>
      </c>
      <c r="AE577" s="5" t="s">
        <v>1831</v>
      </c>
      <c r="AF577" s="5" t="str">
        <f aca="false">IF(AD577&lt;AE577,AD577,AE577)</f>
        <v>Barbarian Barrel, Fireball, Goblins, Hog Rider, Ice Spirit, Magic Archer, Ronin, Tesla</v>
      </c>
      <c r="AG577" s="5" t="str">
        <f aca="false">IF(AD577&lt;AE577,AE577,AD577)</f>
        <v>Electro Spirit, Executioner, Goblins, Hog Rider, Lightning, Monk, Tesla, The Log</v>
      </c>
      <c r="AH577" s="5" t="str">
        <f aca="false">IF(AD577=AF577,AA577,IF(AA577="Win","Loss",IF(AA577="Loss","Win","Draw")))</f>
        <v>Win</v>
      </c>
      <c r="AI577" s="5" t="s">
        <v>297</v>
      </c>
    </row>
    <row r="578" customFormat="false" ht="15" hidden="false" customHeight="true" outlineLevel="0" collapsed="false">
      <c r="A578" s="5" t="s">
        <v>1827</v>
      </c>
      <c r="B578" s="5" t="n">
        <v>3</v>
      </c>
      <c r="C578" s="5" t="s">
        <v>1432</v>
      </c>
      <c r="D578" s="5" t="s">
        <v>1433</v>
      </c>
      <c r="E578" s="5" t="s">
        <v>1201</v>
      </c>
      <c r="F578" s="5" t="s">
        <v>1202</v>
      </c>
      <c r="G578" s="5" t="s">
        <v>1832</v>
      </c>
      <c r="H578" s="5" t="s">
        <v>163</v>
      </c>
      <c r="I578" s="5" t="s">
        <v>203</v>
      </c>
      <c r="J578" s="5" t="s">
        <v>202</v>
      </c>
      <c r="K578" s="5" t="s">
        <v>201</v>
      </c>
      <c r="L578" s="5" t="s">
        <v>157</v>
      </c>
      <c r="M578" s="5" t="s">
        <v>88</v>
      </c>
      <c r="N578" s="5" t="s">
        <v>204</v>
      </c>
      <c r="O578" s="5" t="s">
        <v>118</v>
      </c>
      <c r="P578" s="5" t="s">
        <v>234</v>
      </c>
      <c r="Q578" s="5" t="s">
        <v>114</v>
      </c>
      <c r="R578" s="5" t="s">
        <v>128</v>
      </c>
      <c r="S578" s="5" t="s">
        <v>137</v>
      </c>
      <c r="T578" s="5" t="s">
        <v>116</v>
      </c>
      <c r="U578" s="5" t="s">
        <v>242</v>
      </c>
      <c r="V578" s="5" t="s">
        <v>157</v>
      </c>
      <c r="W578" s="5" t="s">
        <v>234</v>
      </c>
      <c r="X578" s="5" t="s">
        <v>88</v>
      </c>
      <c r="Y578" s="5" t="n">
        <v>1</v>
      </c>
      <c r="Z578" s="5" t="n">
        <v>0</v>
      </c>
      <c r="AA578" s="5" t="str">
        <f aca="false">IF(Y578&gt;Z578,"Win",IF(Y578&lt;Z578,"Loss","Draw"))</f>
        <v>Win</v>
      </c>
      <c r="AB578" s="5" t="s">
        <v>98</v>
      </c>
      <c r="AC578" s="5" t="s">
        <v>99</v>
      </c>
      <c r="AD578" s="5" t="s">
        <v>668</v>
      </c>
      <c r="AE578" s="5" t="s">
        <v>1833</v>
      </c>
      <c r="AF578" s="5" t="str">
        <f aca="false">IF(AD578&lt;AE578,AD578,AE578)</f>
        <v>Berserker, Bomb Tower, Bomber, Fire Spirit, Giant Snowball, Goblin Drill, Golden Knight, Poison</v>
      </c>
      <c r="AG578" s="5" t="str">
        <f aca="false">IF(AD578&lt;AE578,AE578,AD578)</f>
        <v>Berserker, Bomb Tower, Fire Spirit, Goblin Barrel, Ice Spirit, Magic Archer, Royal Delivery, Wall Breakers</v>
      </c>
      <c r="AH578" s="5" t="str">
        <f aca="false">IF(AD578=AF578,AA578,IF(AA578="Win","Loss",IF(AA578="Loss","Win","Draw")))</f>
        <v>Loss</v>
      </c>
      <c r="AI578" s="5" t="s">
        <v>297</v>
      </c>
    </row>
    <row r="579" customFormat="false" ht="15" hidden="false" customHeight="true" outlineLevel="0" collapsed="false">
      <c r="A579" s="7" t="s">
        <v>1834</v>
      </c>
      <c r="B579" s="7" t="n">
        <v>1</v>
      </c>
      <c r="C579" s="7" t="s">
        <v>1432</v>
      </c>
      <c r="D579" s="7" t="s">
        <v>1433</v>
      </c>
      <c r="E579" s="7" t="s">
        <v>1201</v>
      </c>
      <c r="F579" s="7" t="s">
        <v>1202</v>
      </c>
      <c r="G579" s="7" t="s">
        <v>1835</v>
      </c>
      <c r="H579" s="7" t="s">
        <v>81</v>
      </c>
      <c r="I579" s="7" t="s">
        <v>208</v>
      </c>
      <c r="J579" s="7" t="s">
        <v>139</v>
      </c>
      <c r="K579" s="7" t="s">
        <v>109</v>
      </c>
      <c r="L579" s="7" t="s">
        <v>110</v>
      </c>
      <c r="M579" s="7" t="s">
        <v>112</v>
      </c>
      <c r="N579" s="7" t="s">
        <v>93</v>
      </c>
      <c r="O579" s="7" t="s">
        <v>126</v>
      </c>
      <c r="P579" s="7" t="s">
        <v>188</v>
      </c>
      <c r="Q579" s="7" t="s">
        <v>177</v>
      </c>
      <c r="R579" s="7" t="s">
        <v>95</v>
      </c>
      <c r="S579" s="7" t="s">
        <v>124</v>
      </c>
      <c r="T579" s="7" t="s">
        <v>126</v>
      </c>
      <c r="U579" s="7" t="s">
        <v>257</v>
      </c>
      <c r="V579" s="7" t="s">
        <v>150</v>
      </c>
      <c r="W579" s="7" t="s">
        <v>215</v>
      </c>
      <c r="X579" s="7" t="s">
        <v>93</v>
      </c>
      <c r="Y579" s="7" t="n">
        <v>1</v>
      </c>
      <c r="Z579" s="7" t="n">
        <v>0</v>
      </c>
      <c r="AA579" s="7" t="str">
        <f aca="false">IF(Y579&gt;Z579,"Win",IF(Y579&lt;Z579,"Loss","Draw"))</f>
        <v>Win</v>
      </c>
      <c r="AB579" s="7" t="s">
        <v>99</v>
      </c>
      <c r="AC579" s="7" t="s">
        <v>99</v>
      </c>
      <c r="AD579" s="7" t="s">
        <v>1359</v>
      </c>
      <c r="AE579" s="7" t="s">
        <v>429</v>
      </c>
      <c r="AF579" s="7" t="str">
        <f aca="false">IF(AD579&lt;AE579,AD579,AE579)</f>
        <v>Barbarian Barrel, Electro Spirit, Fireball, Fisherman, Hunter, Royal Ghost, Royal Giant, Skeletons</v>
      </c>
      <c r="AG579" s="7" t="str">
        <f aca="false">IF(AD579&lt;AE579,AE579,AD579)</f>
        <v>Fireball, Lava Hound, Mega Minion, Skeletons, Spirit Empress, Tombstone, Valkyrie, Zap</v>
      </c>
      <c r="AH579" s="7" t="str">
        <f aca="false">IF(AD579=AF579,AA579,IF(AA579="Win","Loss",IF(AA579="Loss","Win","Draw")))</f>
        <v>Loss</v>
      </c>
      <c r="AI579" s="7" t="s">
        <v>297</v>
      </c>
    </row>
    <row r="580" customFormat="false" ht="15" hidden="false" customHeight="true" outlineLevel="0" collapsed="false">
      <c r="A580" s="7" t="s">
        <v>1834</v>
      </c>
      <c r="B580" s="7" t="n">
        <v>2</v>
      </c>
      <c r="C580" s="7" t="s">
        <v>1432</v>
      </c>
      <c r="D580" s="7" t="s">
        <v>1433</v>
      </c>
      <c r="E580" s="7" t="s">
        <v>1201</v>
      </c>
      <c r="F580" s="7" t="s">
        <v>1202</v>
      </c>
      <c r="G580" s="7" t="s">
        <v>1836</v>
      </c>
      <c r="H580" s="7" t="s">
        <v>163</v>
      </c>
      <c r="I580" s="7" t="s">
        <v>107</v>
      </c>
      <c r="J580" s="7" t="s">
        <v>128</v>
      </c>
      <c r="K580" s="7" t="s">
        <v>152</v>
      </c>
      <c r="L580" s="7" t="s">
        <v>95</v>
      </c>
      <c r="M580" s="7" t="s">
        <v>307</v>
      </c>
      <c r="N580" s="7" t="s">
        <v>306</v>
      </c>
      <c r="O580" s="7" t="s">
        <v>85</v>
      </c>
      <c r="P580" s="7" t="s">
        <v>187</v>
      </c>
      <c r="Q580" s="7" t="s">
        <v>82</v>
      </c>
      <c r="R580" s="7" t="s">
        <v>83</v>
      </c>
      <c r="S580" s="7" t="s">
        <v>141</v>
      </c>
      <c r="T580" s="7" t="s">
        <v>142</v>
      </c>
      <c r="U580" s="7" t="s">
        <v>143</v>
      </c>
      <c r="V580" s="7" t="s">
        <v>164</v>
      </c>
      <c r="W580" s="7" t="s">
        <v>89</v>
      </c>
      <c r="X580" s="7" t="s">
        <v>173</v>
      </c>
      <c r="Y580" s="7" t="n">
        <v>1</v>
      </c>
      <c r="Z580" s="7" t="n">
        <v>0</v>
      </c>
      <c r="AA580" s="7" t="str">
        <f aca="false">IF(Y580&gt;Z580,"Win",IF(Y580&lt;Z580,"Loss","Draw"))</f>
        <v>Win</v>
      </c>
      <c r="AB580" s="7" t="s">
        <v>99</v>
      </c>
      <c r="AC580" s="7" t="s">
        <v>99</v>
      </c>
      <c r="AD580" s="7" t="s">
        <v>603</v>
      </c>
      <c r="AE580" s="7" t="s">
        <v>1837</v>
      </c>
      <c r="AF580" s="7" t="str">
        <f aca="false">IF(AD580&lt;AE580,AD580,AE580)</f>
        <v>Baby Dragon, Barbarian Barrel, Goblin Cage, Golden Knight, Golem, Ice Wizard, Lightning, Tornado</v>
      </c>
      <c r="AG580" s="7" t="str">
        <f aca="false">IF(AD580&lt;AE580,AE580,AD580)</f>
        <v>Earthquake, Heal Spirit, Lumberjack, Monk, Royal Hogs, The Log, Three Musketeers, Zappies</v>
      </c>
      <c r="AH580" s="7" t="str">
        <f aca="false">IF(AD580=AF580,AA580,IF(AA580="Win","Loss",IF(AA580="Loss","Win","Draw")))</f>
        <v>Win</v>
      </c>
      <c r="AI580" s="7" t="s">
        <v>297</v>
      </c>
    </row>
    <row r="581" customFormat="false" ht="15" hidden="false" customHeight="true" outlineLevel="0" collapsed="false">
      <c r="A581" s="7" t="s">
        <v>1834</v>
      </c>
      <c r="B581" s="7" t="n">
        <v>3</v>
      </c>
      <c r="C581" s="7" t="s">
        <v>1432</v>
      </c>
      <c r="D581" s="7" t="s">
        <v>1433</v>
      </c>
      <c r="E581" s="7" t="s">
        <v>1201</v>
      </c>
      <c r="F581" s="7" t="s">
        <v>1202</v>
      </c>
      <c r="G581" s="7" t="s">
        <v>1838</v>
      </c>
      <c r="H581" s="7" t="s">
        <v>81</v>
      </c>
      <c r="I581" s="7" t="s">
        <v>114</v>
      </c>
      <c r="J581" s="7" t="s">
        <v>91</v>
      </c>
      <c r="K581" s="7" t="s">
        <v>137</v>
      </c>
      <c r="L581" s="7" t="s">
        <v>157</v>
      </c>
      <c r="M581" s="7" t="s">
        <v>97</v>
      </c>
      <c r="N581" s="7" t="s">
        <v>116</v>
      </c>
      <c r="O581" s="7" t="s">
        <v>87</v>
      </c>
      <c r="P581" s="7" t="s">
        <v>242</v>
      </c>
      <c r="Q581" s="7" t="s">
        <v>153</v>
      </c>
      <c r="R581" s="7" t="s">
        <v>128</v>
      </c>
      <c r="S581" s="7" t="s">
        <v>202</v>
      </c>
      <c r="T581" s="7" t="s">
        <v>165</v>
      </c>
      <c r="U581" s="7" t="s">
        <v>204</v>
      </c>
      <c r="V581" s="7" t="s">
        <v>157</v>
      </c>
      <c r="W581" s="7" t="s">
        <v>85</v>
      </c>
      <c r="X581" s="7" t="s">
        <v>88</v>
      </c>
      <c r="Y581" s="7" t="n">
        <v>1</v>
      </c>
      <c r="Z581" s="7" t="n">
        <v>0</v>
      </c>
      <c r="AA581" s="7" t="str">
        <f aca="false">IF(Y581&gt;Z581,"Win",IF(Y581&lt;Z581,"Loss","Draw"))</f>
        <v>Win</v>
      </c>
      <c r="AB581" s="7" t="s">
        <v>99</v>
      </c>
      <c r="AC581" s="7" t="s">
        <v>99</v>
      </c>
      <c r="AD581" s="7" t="s">
        <v>321</v>
      </c>
      <c r="AE581" s="7" t="s">
        <v>1839</v>
      </c>
      <c r="AF581" s="7" t="str">
        <f aca="false">IF(AD581&lt;AE581,AD581,AE581)</f>
        <v>Berserker, Cannon, Fire Spirit, Golden Knight, Hog Rider, Lightning, Magic Archer, Royal Delivery</v>
      </c>
      <c r="AG581" s="7" t="str">
        <f aca="false">IF(AD581&lt;AE581,AE581,AD581)</f>
        <v>Bomber, Fire Spirit, Giant Snowball, Goblin Drill, Goblins, Poison, Ronin, Tesla</v>
      </c>
      <c r="AH581" s="7" t="str">
        <f aca="false">IF(AD581=AF581,AA581,IF(AA581="Win","Loss",IF(AA581="Loss","Win","Draw")))</f>
        <v>Loss</v>
      </c>
      <c r="AI581" s="7" t="s">
        <v>297</v>
      </c>
    </row>
    <row r="582" customFormat="false" ht="15" hidden="false" customHeight="true" outlineLevel="0" collapsed="false">
      <c r="A582" s="7" t="s">
        <v>1840</v>
      </c>
      <c r="B582" s="7" t="n">
        <v>1</v>
      </c>
      <c r="C582" s="7" t="s">
        <v>1432</v>
      </c>
      <c r="D582" s="7" t="s">
        <v>1433</v>
      </c>
      <c r="E582" s="7" t="s">
        <v>1201</v>
      </c>
      <c r="F582" s="7" t="s">
        <v>1202</v>
      </c>
      <c r="G582" s="7" t="s">
        <v>1841</v>
      </c>
      <c r="H582" s="7" t="s">
        <v>163</v>
      </c>
      <c r="I582" s="7" t="s">
        <v>107</v>
      </c>
      <c r="J582" s="7" t="s">
        <v>95</v>
      </c>
      <c r="K582" s="7" t="s">
        <v>141</v>
      </c>
      <c r="L582" s="7" t="s">
        <v>143</v>
      </c>
      <c r="M582" s="7" t="s">
        <v>150</v>
      </c>
      <c r="N582" s="7" t="s">
        <v>177</v>
      </c>
      <c r="O582" s="7" t="s">
        <v>93</v>
      </c>
      <c r="P582" s="7" t="s">
        <v>178</v>
      </c>
      <c r="Q582" s="7" t="s">
        <v>113</v>
      </c>
      <c r="R582" s="7" t="s">
        <v>95</v>
      </c>
      <c r="S582" s="7" t="s">
        <v>87</v>
      </c>
      <c r="T582" s="7" t="s">
        <v>118</v>
      </c>
      <c r="U582" s="7" t="s">
        <v>126</v>
      </c>
      <c r="V582" s="7" t="s">
        <v>115</v>
      </c>
      <c r="W582" s="7" t="s">
        <v>241</v>
      </c>
      <c r="X582" s="7" t="s">
        <v>116</v>
      </c>
      <c r="Y582" s="7" t="n">
        <v>3</v>
      </c>
      <c r="Z582" s="7" t="n">
        <v>0</v>
      </c>
      <c r="AA582" s="7" t="str">
        <f aca="false">IF(Y582&gt;Z582,"Win",IF(Y582&lt;Z582,"Loss","Draw"))</f>
        <v>Win</v>
      </c>
      <c r="AB582" s="7" t="s">
        <v>99</v>
      </c>
      <c r="AC582" s="7" t="s">
        <v>99</v>
      </c>
      <c r="AD582" s="7" t="s">
        <v>180</v>
      </c>
      <c r="AE582" s="7" t="s">
        <v>776</v>
      </c>
      <c r="AF582" s="7" t="str">
        <f aca="false">IF(AD582&lt;AE582,AD582,AE582)</f>
        <v>Barbarian Barrel, Electro Spirit, Fireball, Goblin Cage, Heal Spirit, Lumberjack, Phoenix, Royal Giant</v>
      </c>
      <c r="AG582" s="7" t="str">
        <f aca="false">IF(AD582&lt;AE582,AE582,AD582)</f>
        <v>Barbarian Barrel, Furnace, Graveyard, Ice Spirit, Knight, Poison, Skeletons, Tesla</v>
      </c>
      <c r="AH582" s="7" t="str">
        <f aca="false">IF(AD582=AF582,AA582,IF(AA582="Win","Loss",IF(AA582="Loss","Win","Draw")))</f>
        <v>Win</v>
      </c>
      <c r="AI582" s="7" t="s">
        <v>297</v>
      </c>
    </row>
    <row r="583" customFormat="false" ht="15" hidden="false" customHeight="true" outlineLevel="0" collapsed="false">
      <c r="A583" s="7" t="s">
        <v>1840</v>
      </c>
      <c r="B583" s="7" t="n">
        <v>2</v>
      </c>
      <c r="C583" s="7" t="s">
        <v>1432</v>
      </c>
      <c r="D583" s="7" t="s">
        <v>1433</v>
      </c>
      <c r="E583" s="7" t="s">
        <v>1201</v>
      </c>
      <c r="F583" s="7" t="s">
        <v>1202</v>
      </c>
      <c r="G583" s="7" t="s">
        <v>1842</v>
      </c>
      <c r="H583" s="7" t="s">
        <v>163</v>
      </c>
      <c r="I583" s="7" t="s">
        <v>201</v>
      </c>
      <c r="J583" s="7" t="s">
        <v>202</v>
      </c>
      <c r="K583" s="7" t="s">
        <v>203</v>
      </c>
      <c r="L583" s="7" t="s">
        <v>157</v>
      </c>
      <c r="M583" s="7" t="s">
        <v>118</v>
      </c>
      <c r="N583" s="7" t="s">
        <v>88</v>
      </c>
      <c r="O583" s="7" t="s">
        <v>87</v>
      </c>
      <c r="P583" s="7" t="s">
        <v>204</v>
      </c>
      <c r="Q583" s="7" t="s">
        <v>185</v>
      </c>
      <c r="R583" s="7" t="s">
        <v>186</v>
      </c>
      <c r="S583" s="7" t="s">
        <v>109</v>
      </c>
      <c r="T583" s="7" t="s">
        <v>188</v>
      </c>
      <c r="U583" s="7" t="s">
        <v>86</v>
      </c>
      <c r="V583" s="7" t="s">
        <v>117</v>
      </c>
      <c r="W583" s="7" t="s">
        <v>111</v>
      </c>
      <c r="X583" s="7" t="s">
        <v>187</v>
      </c>
      <c r="Y583" s="7" t="n">
        <v>1</v>
      </c>
      <c r="Z583" s="7" t="n">
        <v>0</v>
      </c>
      <c r="AA583" s="7" t="str">
        <f aca="false">IF(Y583&gt;Z583,"Win",IF(Y583&lt;Z583,"Loss","Draw"))</f>
        <v>Win</v>
      </c>
      <c r="AB583" s="7" t="s">
        <v>99</v>
      </c>
      <c r="AC583" s="7" t="s">
        <v>99</v>
      </c>
      <c r="AD583" s="7" t="s">
        <v>206</v>
      </c>
      <c r="AE583" s="7" t="s">
        <v>813</v>
      </c>
      <c r="AF583" s="7" t="str">
        <f aca="false">IF(AD583&lt;AE583,AD583,AE583)</f>
        <v>Balloon, Executioner, Giant Skeleton, Miner, Skeleton Dragons, Tombstone, Tornado, Zap</v>
      </c>
      <c r="AG583" s="7" t="str">
        <f aca="false">IF(AD583&lt;AE583,AE583,AD583)</f>
        <v>Berserker, Fire Spirit, Goblin Barrel, Ice Spirit, Magic Archer, Royal Delivery, Tesla, Wall Breakers</v>
      </c>
      <c r="AH583" s="7" t="str">
        <f aca="false">IF(AD583=AF583,AA583,IF(AA583="Win","Loss",IF(AA583="Loss","Win","Draw")))</f>
        <v>Loss</v>
      </c>
      <c r="AI583" s="7" t="s">
        <v>297</v>
      </c>
    </row>
    <row r="584" customFormat="false" ht="15" hidden="false" customHeight="true" outlineLevel="0" collapsed="false">
      <c r="A584" s="7" t="s">
        <v>1840</v>
      </c>
      <c r="B584" s="7" t="n">
        <v>3</v>
      </c>
      <c r="C584" s="7" t="s">
        <v>1432</v>
      </c>
      <c r="D584" s="7" t="s">
        <v>1433</v>
      </c>
      <c r="E584" s="7" t="s">
        <v>1201</v>
      </c>
      <c r="F584" s="7" t="s">
        <v>1202</v>
      </c>
      <c r="G584" s="7" t="s">
        <v>1843</v>
      </c>
      <c r="H584" s="7" t="s">
        <v>81</v>
      </c>
      <c r="I584" s="7" t="s">
        <v>114</v>
      </c>
      <c r="J584" s="7" t="s">
        <v>91</v>
      </c>
      <c r="K584" s="7" t="s">
        <v>137</v>
      </c>
      <c r="L584" s="7" t="s">
        <v>97</v>
      </c>
      <c r="M584" s="7" t="s">
        <v>116</v>
      </c>
      <c r="N584" s="7" t="s">
        <v>234</v>
      </c>
      <c r="O584" s="7" t="s">
        <v>193</v>
      </c>
      <c r="P584" s="7" t="s">
        <v>242</v>
      </c>
      <c r="Q584" s="7" t="s">
        <v>82</v>
      </c>
      <c r="R584" s="7" t="s">
        <v>202</v>
      </c>
      <c r="S584" s="7" t="s">
        <v>83</v>
      </c>
      <c r="T584" s="7" t="s">
        <v>85</v>
      </c>
      <c r="U584" s="7" t="s">
        <v>89</v>
      </c>
      <c r="V584" s="7" t="s">
        <v>119</v>
      </c>
      <c r="W584" s="7" t="s">
        <v>150</v>
      </c>
      <c r="X584" s="7" t="s">
        <v>88</v>
      </c>
      <c r="Y584" s="7" t="n">
        <v>1</v>
      </c>
      <c r="Z584" s="7" t="n">
        <v>0</v>
      </c>
      <c r="AA584" s="7" t="str">
        <f aca="false">IF(Y584&gt;Z584,"Win",IF(Y584&lt;Z584,"Loss","Draw"))</f>
        <v>Win</v>
      </c>
      <c r="AB584" s="7" t="s">
        <v>99</v>
      </c>
      <c r="AC584" s="7" t="s">
        <v>99</v>
      </c>
      <c r="AD584" s="7" t="s">
        <v>1844</v>
      </c>
      <c r="AE584" s="7" t="s">
        <v>1845</v>
      </c>
      <c r="AF584" s="7" t="str">
        <f aca="false">IF(AD584&lt;AE584,AD584,AE584)</f>
        <v>Berserker, Electro Spirit, Goblin Hut, Lightning, Magic Archer, Monk, Royal Hogs, The Log</v>
      </c>
      <c r="AG584" s="7" t="str">
        <f aca="false">IF(AD584&lt;AE584,AE584,AD584)</f>
        <v>Bomb Tower, Bomber, Giant Snowball, Goblin Drill, Goblins, Guards, Poison, Ronin</v>
      </c>
      <c r="AH584" s="7" t="str">
        <f aca="false">IF(AD584=AF584,AA584,IF(AA584="Win","Loss",IF(AA584="Loss","Win","Draw")))</f>
        <v>Loss</v>
      </c>
      <c r="AI584" s="7" t="s">
        <v>297</v>
      </c>
    </row>
    <row r="585" customFormat="false" ht="15" hidden="false" customHeight="true" outlineLevel="0" collapsed="false">
      <c r="A585" s="7" t="s">
        <v>1846</v>
      </c>
      <c r="B585" s="7" t="n">
        <v>1</v>
      </c>
      <c r="C585" s="7" t="s">
        <v>1432</v>
      </c>
      <c r="D585" s="7" t="s">
        <v>1433</v>
      </c>
      <c r="E585" s="7" t="s">
        <v>1201</v>
      </c>
      <c r="F585" s="7" t="s">
        <v>1202</v>
      </c>
      <c r="G585" s="7" t="s">
        <v>1847</v>
      </c>
      <c r="H585" s="7" t="s">
        <v>81</v>
      </c>
      <c r="I585" s="7" t="s">
        <v>82</v>
      </c>
      <c r="J585" s="7" t="s">
        <v>108</v>
      </c>
      <c r="K585" s="7" t="s">
        <v>84</v>
      </c>
      <c r="L585" s="7" t="s">
        <v>95</v>
      </c>
      <c r="M585" s="7" t="s">
        <v>85</v>
      </c>
      <c r="N585" s="7" t="s">
        <v>126</v>
      </c>
      <c r="O585" s="7" t="s">
        <v>150</v>
      </c>
      <c r="P585" s="7" t="s">
        <v>87</v>
      </c>
      <c r="Q585" s="7" t="s">
        <v>90</v>
      </c>
      <c r="R585" s="7" t="s">
        <v>91</v>
      </c>
      <c r="S585" s="7" t="s">
        <v>1848</v>
      </c>
      <c r="T585" s="7" t="s">
        <v>130</v>
      </c>
      <c r="U585" s="7" t="s">
        <v>125</v>
      </c>
      <c r="V585" s="7" t="s">
        <v>86</v>
      </c>
      <c r="W585" s="7" t="s">
        <v>111</v>
      </c>
      <c r="X585" s="7" t="s">
        <v>94</v>
      </c>
      <c r="Y585" s="7" t="n">
        <v>0</v>
      </c>
      <c r="Z585" s="7" t="n">
        <v>1</v>
      </c>
      <c r="AA585" s="7" t="str">
        <f aca="false">IF(Y585&gt;Z585,"Win",IF(Y585&lt;Z585,"Loss","Draw"))</f>
        <v>Loss</v>
      </c>
      <c r="AB585" s="7" t="s">
        <v>99</v>
      </c>
      <c r="AC585" s="7" t="s">
        <v>99</v>
      </c>
      <c r="AD585" s="7" t="s">
        <v>616</v>
      </c>
      <c r="AE585" s="7" t="s">
        <v>1849</v>
      </c>
      <c r="AF585" s="7" t="str">
        <f aca="false">IF(AD585&lt;AE585,AD585,AE585)</f>
        <v>Archers, Barbarian Barrel, Dark Prince, Electro Spirit, Lightning, Royal Hogs, Skeletons, Tesla</v>
      </c>
      <c r="AG585" s="7" t="str">
        <f aca="false">IF(AD585&lt;AE585,AE585,AD585)</f>
        <v>Arrows, Cannon Cart, Goblins, Miner, Minion Horde, Mortar, Rascals, Skeleton Dragons</v>
      </c>
      <c r="AH585" s="7" t="str">
        <f aca="false">IF(AD585=AF585,AA585,IF(AA585="Win","Loss",IF(AA585="Loss","Win","Draw")))</f>
        <v>Loss</v>
      </c>
      <c r="AI585" s="7" t="s">
        <v>297</v>
      </c>
    </row>
    <row r="586" customFormat="false" ht="15" hidden="false" customHeight="true" outlineLevel="0" collapsed="false">
      <c r="A586" s="7" t="s">
        <v>1846</v>
      </c>
      <c r="B586" s="7" t="n">
        <v>2</v>
      </c>
      <c r="C586" s="7" t="s">
        <v>1432</v>
      </c>
      <c r="D586" s="7" t="s">
        <v>1433</v>
      </c>
      <c r="E586" s="7" t="s">
        <v>1201</v>
      </c>
      <c r="F586" s="7" t="s">
        <v>1202</v>
      </c>
      <c r="G586" s="7" t="s">
        <v>1850</v>
      </c>
      <c r="H586" s="7" t="s">
        <v>81</v>
      </c>
      <c r="I586" s="7" t="s">
        <v>407</v>
      </c>
      <c r="J586" s="7" t="s">
        <v>337</v>
      </c>
      <c r="K586" s="7" t="s">
        <v>153</v>
      </c>
      <c r="L586" s="7" t="s">
        <v>118</v>
      </c>
      <c r="M586" s="7" t="s">
        <v>89</v>
      </c>
      <c r="N586" s="7" t="s">
        <v>165</v>
      </c>
      <c r="O586" s="7" t="s">
        <v>88</v>
      </c>
      <c r="P586" s="7" t="s">
        <v>164</v>
      </c>
      <c r="Q586" s="7" t="s">
        <v>152</v>
      </c>
      <c r="R586" s="7" t="s">
        <v>151</v>
      </c>
      <c r="S586" s="7" t="s">
        <v>82</v>
      </c>
      <c r="T586" s="7" t="s">
        <v>85</v>
      </c>
      <c r="U586" s="7" t="s">
        <v>89</v>
      </c>
      <c r="V586" s="7" t="s">
        <v>126</v>
      </c>
      <c r="W586" s="7" t="s">
        <v>150</v>
      </c>
      <c r="X586" s="7" t="s">
        <v>153</v>
      </c>
      <c r="Y586" s="7" t="n">
        <v>1</v>
      </c>
      <c r="Z586" s="7" t="n">
        <v>0</v>
      </c>
      <c r="AA586" s="7" t="str">
        <f aca="false">IF(Y586&gt;Z586,"Win",IF(Y586&lt;Z586,"Loss","Draw"))</f>
        <v>Win</v>
      </c>
      <c r="AB586" s="7" t="s">
        <v>99</v>
      </c>
      <c r="AC586" s="7" t="s">
        <v>99</v>
      </c>
      <c r="AD586" s="7" t="s">
        <v>1851</v>
      </c>
      <c r="AE586" s="7" t="s">
        <v>155</v>
      </c>
      <c r="AF586" s="7" t="str">
        <f aca="false">IF(AD586&lt;AE586,AD586,AE586)</f>
        <v>Baby Dragon, Cannon, Electro Spirit, Lightning, Mighty Miner, Royal Hogs, Skeletons, The Log</v>
      </c>
      <c r="AG586" s="7" t="str">
        <f aca="false">IF(AD586&lt;AE586,AE586,AD586)</f>
        <v>Berserker, Boss Bandit, Cannon, Earthquake, Firecracker, Hog Rider, Ice Spirit, The Log</v>
      </c>
      <c r="AH586" s="7" t="str">
        <f aca="false">IF(AD586=AF586,AA586,IF(AA586="Win","Loss",IF(AA586="Loss","Win","Draw")))</f>
        <v>Loss</v>
      </c>
      <c r="AI586" s="7" t="s">
        <v>297</v>
      </c>
    </row>
    <row r="587" customFormat="false" ht="15" hidden="false" customHeight="true" outlineLevel="0" collapsed="false">
      <c r="A587" s="7" t="s">
        <v>1846</v>
      </c>
      <c r="B587" s="7" t="n">
        <v>3</v>
      </c>
      <c r="C587" s="7" t="s">
        <v>1432</v>
      </c>
      <c r="D587" s="7" t="s">
        <v>1433</v>
      </c>
      <c r="E587" s="7" t="s">
        <v>1201</v>
      </c>
      <c r="F587" s="7" t="s">
        <v>1202</v>
      </c>
      <c r="G587" s="7" t="s">
        <v>1852</v>
      </c>
      <c r="H587" s="7" t="s">
        <v>163</v>
      </c>
      <c r="I587" s="7" t="s">
        <v>448</v>
      </c>
      <c r="J587" s="7" t="s">
        <v>158</v>
      </c>
      <c r="K587" s="7" t="s">
        <v>114</v>
      </c>
      <c r="L587" s="7" t="s">
        <v>447</v>
      </c>
      <c r="M587" s="7" t="s">
        <v>97</v>
      </c>
      <c r="N587" s="7" t="s">
        <v>130</v>
      </c>
      <c r="O587" s="7" t="s">
        <v>96</v>
      </c>
      <c r="P587" s="7" t="s">
        <v>115</v>
      </c>
      <c r="Q587" s="7" t="s">
        <v>208</v>
      </c>
      <c r="R587" s="7" t="s">
        <v>219</v>
      </c>
      <c r="S587" s="7" t="s">
        <v>114</v>
      </c>
      <c r="T587" s="7" t="s">
        <v>118</v>
      </c>
      <c r="U587" s="7" t="s">
        <v>157</v>
      </c>
      <c r="V587" s="7" t="s">
        <v>449</v>
      </c>
      <c r="W587" s="7" t="s">
        <v>455</v>
      </c>
      <c r="X587" s="7" t="s">
        <v>88</v>
      </c>
      <c r="Y587" s="7" t="n">
        <v>0</v>
      </c>
      <c r="Z587" s="7" t="n">
        <v>1</v>
      </c>
      <c r="AA587" s="7" t="str">
        <f aca="false">IF(Y587&gt;Z587,"Win",IF(Y587&lt;Z587,"Loss","Draw"))</f>
        <v>Loss</v>
      </c>
      <c r="AB587" s="7" t="s">
        <v>99</v>
      </c>
      <c r="AC587" s="7" t="s">
        <v>99</v>
      </c>
      <c r="AD587" s="7" t="s">
        <v>483</v>
      </c>
      <c r="AE587" s="7" t="s">
        <v>1853</v>
      </c>
      <c r="AF587" s="7" t="str">
        <f aca="false">IF(AD587&lt;AE587,AD587,AE587)</f>
        <v>Arrows, Bowler, Giant, Giant Snowball, Graveyard, Minions, Ronin, Witch</v>
      </c>
      <c r="AG587" s="7" t="str">
        <f aca="false">IF(AD587&lt;AE587,AE587,AD587)</f>
        <v>Berserker, Elixir Collector, Fire Spirit, Giant Snowball, Ice Spirit, Valkyrie, Wizard, X-Bow</v>
      </c>
      <c r="AH587" s="7" t="str">
        <f aca="false">IF(AD587=AF587,AA587,IF(AA587="Win","Loss",IF(AA587="Loss","Win","Draw")))</f>
        <v>Loss</v>
      </c>
      <c r="AI587" s="7" t="s">
        <v>297</v>
      </c>
    </row>
    <row r="588" customFormat="false" ht="15" hidden="false" customHeight="true" outlineLevel="0" collapsed="false">
      <c r="A588" s="7" t="s">
        <v>1854</v>
      </c>
      <c r="B588" s="7" t="n">
        <v>1</v>
      </c>
      <c r="C588" s="7" t="s">
        <v>1432</v>
      </c>
      <c r="D588" s="7" t="s">
        <v>1433</v>
      </c>
      <c r="E588" s="7" t="s">
        <v>1201</v>
      </c>
      <c r="F588" s="7" t="s">
        <v>1202</v>
      </c>
      <c r="G588" s="7" t="s">
        <v>1855</v>
      </c>
      <c r="H588" s="7" t="s">
        <v>81</v>
      </c>
      <c r="I588" s="7" t="s">
        <v>127</v>
      </c>
      <c r="J588" s="7" t="s">
        <v>128</v>
      </c>
      <c r="K588" s="7" t="s">
        <v>129</v>
      </c>
      <c r="L588" s="7" t="s">
        <v>133</v>
      </c>
      <c r="M588" s="7" t="s">
        <v>97</v>
      </c>
      <c r="N588" s="7" t="s">
        <v>86</v>
      </c>
      <c r="O588" s="7" t="s">
        <v>132</v>
      </c>
      <c r="P588" s="7" t="s">
        <v>130</v>
      </c>
      <c r="Q588" s="7" t="s">
        <v>84</v>
      </c>
      <c r="R588" s="7" t="s">
        <v>158</v>
      </c>
      <c r="S588" s="7" t="s">
        <v>114</v>
      </c>
      <c r="T588" s="7" t="s">
        <v>130</v>
      </c>
      <c r="U588" s="7" t="s">
        <v>447</v>
      </c>
      <c r="V588" s="7" t="s">
        <v>115</v>
      </c>
      <c r="W588" s="7" t="s">
        <v>126</v>
      </c>
      <c r="X588" s="7" t="s">
        <v>173</v>
      </c>
      <c r="Y588" s="7" t="n">
        <v>2</v>
      </c>
      <c r="Z588" s="7" t="n">
        <v>1</v>
      </c>
      <c r="AA588" s="7" t="str">
        <f aca="false">IF(Y588&gt;Z588,"Win",IF(Y588&lt;Z588,"Loss","Draw"))</f>
        <v>Win</v>
      </c>
      <c r="AB588" s="7" t="s">
        <v>99</v>
      </c>
      <c r="AC588" s="7" t="s">
        <v>99</v>
      </c>
      <c r="AD588" s="7" t="s">
        <v>1385</v>
      </c>
      <c r="AE588" s="7" t="s">
        <v>1338</v>
      </c>
      <c r="AF588" s="7" t="str">
        <f aca="false">IF(AD588&lt;AE588,AD588,AE588)</f>
        <v>Archers, Arrows, Bowler, Giant, Giant Snowball, Graveyard, Skeletons, Zappies</v>
      </c>
      <c r="AG588" s="7" t="str">
        <f aca="false">IF(AD588&lt;AE588,AE588,AD588)</f>
        <v>Arrows, Battle Ram, Electro Wizard, Golden Knight, Mega Knight, Mother Witch, Ronin, Skeleton Dragons</v>
      </c>
      <c r="AH588" s="7" t="str">
        <f aca="false">IF(AD588=AF588,AA588,IF(AA588="Win","Loss",IF(AA588="Loss","Win","Draw")))</f>
        <v>Loss</v>
      </c>
      <c r="AI588" s="7" t="s">
        <v>297</v>
      </c>
    </row>
    <row r="589" customFormat="false" ht="15" hidden="false" customHeight="true" outlineLevel="0" collapsed="false">
      <c r="A589" s="7" t="s">
        <v>1854</v>
      </c>
      <c r="B589" s="7" t="n">
        <v>2</v>
      </c>
      <c r="C589" s="7" t="s">
        <v>1432</v>
      </c>
      <c r="D589" s="7" t="s">
        <v>1433</v>
      </c>
      <c r="E589" s="7" t="s">
        <v>1201</v>
      </c>
      <c r="F589" s="7" t="s">
        <v>1202</v>
      </c>
      <c r="G589" s="7" t="s">
        <v>1856</v>
      </c>
      <c r="H589" s="7" t="s">
        <v>163</v>
      </c>
      <c r="I589" s="7" t="s">
        <v>84</v>
      </c>
      <c r="J589" s="7" t="s">
        <v>108</v>
      </c>
      <c r="K589" s="7" t="s">
        <v>87</v>
      </c>
      <c r="L589" s="7" t="s">
        <v>118</v>
      </c>
      <c r="M589" s="7" t="s">
        <v>126</v>
      </c>
      <c r="N589" s="7" t="s">
        <v>95</v>
      </c>
      <c r="O589" s="7" t="s">
        <v>116</v>
      </c>
      <c r="P589" s="7" t="s">
        <v>115</v>
      </c>
      <c r="Q589" s="7" t="s">
        <v>90</v>
      </c>
      <c r="R589" s="7" t="s">
        <v>91</v>
      </c>
      <c r="S589" s="7" t="s">
        <v>92</v>
      </c>
      <c r="T589" s="7" t="s">
        <v>150</v>
      </c>
      <c r="U589" s="7" t="s">
        <v>96</v>
      </c>
      <c r="V589" s="7" t="s">
        <v>97</v>
      </c>
      <c r="W589" s="7" t="s">
        <v>93</v>
      </c>
      <c r="X589" s="7" t="s">
        <v>94</v>
      </c>
      <c r="Y589" s="7" t="n">
        <v>1</v>
      </c>
      <c r="Z589" s="7" t="n">
        <v>0</v>
      </c>
      <c r="AA589" s="7" t="str">
        <f aca="false">IF(Y589&gt;Z589,"Win",IF(Y589&lt;Z589,"Loss","Draw"))</f>
        <v>Win</v>
      </c>
      <c r="AB589" s="7" t="s">
        <v>99</v>
      </c>
      <c r="AC589" s="7" t="s">
        <v>99</v>
      </c>
      <c r="AD589" s="7" t="s">
        <v>703</v>
      </c>
      <c r="AE589" s="7" t="s">
        <v>1275</v>
      </c>
      <c r="AF589" s="7" t="str">
        <f aca="false">IF(AD589&lt;AE589,AD589,AE589)</f>
        <v>Archers, Barbarian Barrel, Dark Prince, Graveyard, Ice Spirit, Poison, Skeletons, Tesla</v>
      </c>
      <c r="AG589" s="7" t="str">
        <f aca="false">IF(AD589&lt;AE589,AE589,AD589)</f>
        <v>Electro Spirit, Fireball, Goblins, Minions, Mortar, Rascals, Ronin, Skeleton Barrel</v>
      </c>
      <c r="AH589" s="7" t="str">
        <f aca="false">IF(AD589=AF589,AA589,IF(AA589="Win","Loss",IF(AA589="Loss","Win","Draw")))</f>
        <v>Win</v>
      </c>
      <c r="AI589" s="7" t="s">
        <v>297</v>
      </c>
    </row>
    <row r="590" customFormat="false" ht="15" hidden="false" customHeight="true" outlineLevel="0" collapsed="false">
      <c r="A590" s="7" t="s">
        <v>1854</v>
      </c>
      <c r="B590" s="7" t="n">
        <v>3</v>
      </c>
      <c r="C590" s="7" t="s">
        <v>1432</v>
      </c>
      <c r="D590" s="7" t="s">
        <v>1433</v>
      </c>
      <c r="E590" s="7" t="s">
        <v>1201</v>
      </c>
      <c r="F590" s="7" t="s">
        <v>1202</v>
      </c>
      <c r="G590" s="7" t="s">
        <v>1857</v>
      </c>
      <c r="H590" s="7" t="s">
        <v>163</v>
      </c>
      <c r="I590" s="7" t="s">
        <v>201</v>
      </c>
      <c r="J590" s="7" t="s">
        <v>202</v>
      </c>
      <c r="K590" s="7" t="s">
        <v>233</v>
      </c>
      <c r="L590" s="7" t="s">
        <v>88</v>
      </c>
      <c r="M590" s="7" t="s">
        <v>157</v>
      </c>
      <c r="N590" s="7" t="s">
        <v>89</v>
      </c>
      <c r="O590" s="7" t="s">
        <v>234</v>
      </c>
      <c r="P590" s="7" t="s">
        <v>111</v>
      </c>
      <c r="Q590" s="7" t="s">
        <v>185</v>
      </c>
      <c r="R590" s="7" t="s">
        <v>186</v>
      </c>
      <c r="S590" s="7" t="s">
        <v>109</v>
      </c>
      <c r="T590" s="7" t="s">
        <v>241</v>
      </c>
      <c r="U590" s="7" t="s">
        <v>234</v>
      </c>
      <c r="V590" s="7" t="s">
        <v>187</v>
      </c>
      <c r="W590" s="7" t="s">
        <v>111</v>
      </c>
      <c r="X590" s="7" t="s">
        <v>88</v>
      </c>
      <c r="Y590" s="7" t="n">
        <v>1</v>
      </c>
      <c r="Z590" s="7" t="n">
        <v>0</v>
      </c>
      <c r="AA590" s="7" t="str">
        <f aca="false">IF(Y590&gt;Z590,"Win",IF(Y590&lt;Z590,"Loss","Draw"))</f>
        <v>Win</v>
      </c>
      <c r="AB590" s="7" t="s">
        <v>99</v>
      </c>
      <c r="AC590" s="7" t="s">
        <v>99</v>
      </c>
      <c r="AD590" s="7" t="s">
        <v>1858</v>
      </c>
      <c r="AE590" s="7" t="s">
        <v>363</v>
      </c>
      <c r="AF590" s="7" t="str">
        <f aca="false">IF(AD590&lt;AE590,AD590,AE590)</f>
        <v>Balloon, Berserker, Bomb Tower, Executioner, Knight, Miner, Tornado, Zap</v>
      </c>
      <c r="AG590" s="7" t="str">
        <f aca="false">IF(AD590&lt;AE590,AE590,AD590)</f>
        <v>Bats, Berserker, Bomb Tower, Fire Spirit, Magic Archer, Miner, The Log, Wall Breakers</v>
      </c>
      <c r="AH590" s="7" t="str">
        <f aca="false">IF(AD590=AF590,AA590,IF(AA590="Win","Loss",IF(AA590="Loss","Win","Draw")))</f>
        <v>Loss</v>
      </c>
      <c r="AI590" s="7" t="s">
        <v>297</v>
      </c>
    </row>
    <row r="591" customFormat="false" ht="15" hidden="false" customHeight="true" outlineLevel="0" collapsed="false">
      <c r="A591" s="7" t="s">
        <v>1859</v>
      </c>
      <c r="B591" s="7" t="n">
        <v>1</v>
      </c>
      <c r="C591" s="7" t="s">
        <v>1432</v>
      </c>
      <c r="D591" s="7" t="s">
        <v>1433</v>
      </c>
      <c r="E591" s="7" t="s">
        <v>1201</v>
      </c>
      <c r="F591" s="7" t="s">
        <v>1202</v>
      </c>
      <c r="G591" s="7" t="s">
        <v>1860</v>
      </c>
      <c r="H591" s="7" t="s">
        <v>81</v>
      </c>
      <c r="I591" s="7" t="s">
        <v>90</v>
      </c>
      <c r="J591" s="7" t="s">
        <v>123</v>
      </c>
      <c r="K591" s="7" t="s">
        <v>124</v>
      </c>
      <c r="L591" s="7" t="s">
        <v>125</v>
      </c>
      <c r="M591" s="7" t="s">
        <v>85</v>
      </c>
      <c r="N591" s="7" t="s">
        <v>96</v>
      </c>
      <c r="O591" s="7" t="s">
        <v>126</v>
      </c>
      <c r="P591" s="7" t="s">
        <v>95</v>
      </c>
      <c r="Q591" s="7" t="s">
        <v>284</v>
      </c>
      <c r="R591" s="7" t="s">
        <v>128</v>
      </c>
      <c r="S591" s="7" t="s">
        <v>107</v>
      </c>
      <c r="T591" s="7" t="s">
        <v>242</v>
      </c>
      <c r="U591" s="7" t="s">
        <v>133</v>
      </c>
      <c r="V591" s="7" t="s">
        <v>187</v>
      </c>
      <c r="W591" s="7" t="s">
        <v>85</v>
      </c>
      <c r="X591" s="7" t="s">
        <v>387</v>
      </c>
      <c r="Y591" s="7" t="n">
        <v>1</v>
      </c>
      <c r="Z591" s="7" t="n">
        <v>0</v>
      </c>
      <c r="AA591" s="7" t="str">
        <f aca="false">IF(Y591&gt;Z591,"Win",IF(Y591&lt;Z591,"Loss","Draw"))</f>
        <v>Win</v>
      </c>
      <c r="AB591" s="7" t="s">
        <v>99</v>
      </c>
      <c r="AC591" s="7" t="s">
        <v>99</v>
      </c>
      <c r="AD591" s="7" t="s">
        <v>134</v>
      </c>
      <c r="AE591" s="7" t="s">
        <v>1861</v>
      </c>
      <c r="AF591" s="7" t="str">
        <f aca="false">IF(AD591&lt;AE591,AD591,AE591)</f>
        <v>Barbarian Barrel, Cannon Cart, Goblinstein, Lightning, Minions, Mortar, Royal Ghost, Skeletons</v>
      </c>
      <c r="AG591" s="7" t="str">
        <f aca="false">IF(AD591&lt;AE591,AE591,AD591)</f>
        <v>Bomber, Electro Giant, Goblin Cage, Golden Knight, Inferno Dragon, Lightning, Mother Witch, Tornado</v>
      </c>
      <c r="AH591" s="7" t="str">
        <f aca="false">IF(AD591=AF591,AA591,IF(AA591="Win","Loss",IF(AA591="Loss","Win","Draw")))</f>
        <v>Win</v>
      </c>
      <c r="AI591" s="7" t="s">
        <v>297</v>
      </c>
    </row>
    <row r="592" customFormat="false" ht="15" hidden="false" customHeight="true" outlineLevel="0" collapsed="false">
      <c r="A592" s="7" t="s">
        <v>1859</v>
      </c>
      <c r="B592" s="7" t="n">
        <v>2</v>
      </c>
      <c r="C592" s="7" t="s">
        <v>1432</v>
      </c>
      <c r="D592" s="7" t="s">
        <v>1433</v>
      </c>
      <c r="E592" s="7" t="s">
        <v>1201</v>
      </c>
      <c r="F592" s="7" t="s">
        <v>1202</v>
      </c>
      <c r="G592" s="7" t="s">
        <v>1862</v>
      </c>
      <c r="H592" s="7" t="s">
        <v>163</v>
      </c>
      <c r="I592" s="7" t="s">
        <v>114</v>
      </c>
      <c r="J592" s="7" t="s">
        <v>194</v>
      </c>
      <c r="K592" s="7" t="s">
        <v>137</v>
      </c>
      <c r="L592" s="7" t="s">
        <v>97</v>
      </c>
      <c r="M592" s="7" t="s">
        <v>157</v>
      </c>
      <c r="N592" s="7" t="s">
        <v>88</v>
      </c>
      <c r="O592" s="7" t="s">
        <v>234</v>
      </c>
      <c r="P592" s="7" t="s">
        <v>116</v>
      </c>
      <c r="Q592" s="7" t="s">
        <v>177</v>
      </c>
      <c r="R592" s="7" t="s">
        <v>95</v>
      </c>
      <c r="S592" s="7" t="s">
        <v>124</v>
      </c>
      <c r="T592" s="7" t="s">
        <v>126</v>
      </c>
      <c r="U592" s="7" t="s">
        <v>257</v>
      </c>
      <c r="V592" s="7" t="s">
        <v>150</v>
      </c>
      <c r="W592" s="7" t="s">
        <v>215</v>
      </c>
      <c r="X592" s="7" t="s">
        <v>93</v>
      </c>
      <c r="Y592" s="7" t="n">
        <v>1</v>
      </c>
      <c r="Z592" s="7" t="n">
        <v>0</v>
      </c>
      <c r="AA592" s="7" t="str">
        <f aca="false">IF(Y592&gt;Z592,"Win",IF(Y592&lt;Z592,"Loss","Draw"))</f>
        <v>Win</v>
      </c>
      <c r="AB592" s="7" t="s">
        <v>99</v>
      </c>
      <c r="AC592" s="7" t="s">
        <v>99</v>
      </c>
      <c r="AD592" s="7" t="s">
        <v>555</v>
      </c>
      <c r="AE592" s="7" t="s">
        <v>429</v>
      </c>
      <c r="AF592" s="7" t="str">
        <f aca="false">IF(AD592&lt;AE592,AD592,AE592)</f>
        <v>Archer Queen, Berserker, Bomb Tower, Fire Spirit, Giant Snowball, Goblin Drill, Poison, Ronin</v>
      </c>
      <c r="AG592" s="7" t="str">
        <f aca="false">IF(AD592&lt;AE592,AE592,AD592)</f>
        <v>Barbarian Barrel, Electro Spirit, Fireball, Fisherman, Hunter, Royal Ghost, Royal Giant, Skeletons</v>
      </c>
      <c r="AH592" s="7" t="str">
        <f aca="false">IF(AD592=AF592,AA592,IF(AA592="Win","Loss",IF(AA592="Loss","Win","Draw")))</f>
        <v>Win</v>
      </c>
      <c r="AI592" s="7" t="s">
        <v>297</v>
      </c>
    </row>
    <row r="593" customFormat="false" ht="15" hidden="false" customHeight="true" outlineLevel="0" collapsed="false">
      <c r="A593" s="7" t="s">
        <v>1859</v>
      </c>
      <c r="B593" s="7" t="n">
        <v>3</v>
      </c>
      <c r="C593" s="7" t="s">
        <v>1432</v>
      </c>
      <c r="D593" s="7" t="s">
        <v>1433</v>
      </c>
      <c r="E593" s="7" t="s">
        <v>1201</v>
      </c>
      <c r="F593" s="7" t="s">
        <v>1202</v>
      </c>
      <c r="G593" s="7" t="s">
        <v>1863</v>
      </c>
      <c r="H593" s="7" t="s">
        <v>81</v>
      </c>
      <c r="I593" s="7" t="s">
        <v>177</v>
      </c>
      <c r="J593" s="7" t="s">
        <v>83</v>
      </c>
      <c r="K593" s="7" t="s">
        <v>188</v>
      </c>
      <c r="L593" s="7" t="s">
        <v>133</v>
      </c>
      <c r="M593" s="7" t="s">
        <v>86</v>
      </c>
      <c r="N593" s="7" t="s">
        <v>89</v>
      </c>
      <c r="O593" s="7" t="s">
        <v>93</v>
      </c>
      <c r="P593" s="7" t="s">
        <v>215</v>
      </c>
      <c r="Q593" s="7" t="s">
        <v>129</v>
      </c>
      <c r="R593" s="7" t="s">
        <v>158</v>
      </c>
      <c r="S593" s="7" t="s">
        <v>141</v>
      </c>
      <c r="T593" s="7" t="s">
        <v>112</v>
      </c>
      <c r="U593" s="7" t="s">
        <v>173</v>
      </c>
      <c r="V593" s="7" t="s">
        <v>165</v>
      </c>
      <c r="W593" s="7" t="s">
        <v>130</v>
      </c>
      <c r="X593" s="7" t="s">
        <v>109</v>
      </c>
      <c r="Y593" s="7" t="n">
        <v>1</v>
      </c>
      <c r="Z593" s="7" t="n">
        <v>0</v>
      </c>
      <c r="AA593" s="7" t="str">
        <f aca="false">IF(Y593&gt;Z593,"Win",IF(Y593&lt;Z593,"Loss","Draw"))</f>
        <v>Win</v>
      </c>
      <c r="AB593" s="7" t="s">
        <v>99</v>
      </c>
      <c r="AC593" s="7" t="s">
        <v>99</v>
      </c>
      <c r="AD593" s="7" t="s">
        <v>494</v>
      </c>
      <c r="AE593" s="7" t="s">
        <v>1864</v>
      </c>
      <c r="AF593" s="7" t="str">
        <f aca="false">IF(AD593&lt;AE593,AD593,AE593)</f>
        <v>Arrows, Bowler, Hog Rider, Lumberjack, Mega Knight, Spirit Empress, Zap, Zappies</v>
      </c>
      <c r="AG593" s="7" t="str">
        <f aca="false">IF(AD593&lt;AE593,AE593,AD593)</f>
        <v>Fireball, Fisherman, Monk, Mother Witch, Royal Giant, Skeleton Dragons, The Log, Tombstone</v>
      </c>
      <c r="AH593" s="7" t="str">
        <f aca="false">IF(AD593=AF593,AA593,IF(AA593="Win","Loss",IF(AA593="Loss","Win","Draw")))</f>
        <v>Loss</v>
      </c>
      <c r="AI593" s="7" t="s">
        <v>297</v>
      </c>
    </row>
    <row r="594" customFormat="false" ht="15" hidden="false" customHeight="true" outlineLevel="0" collapsed="false">
      <c r="A594" s="7" t="s">
        <v>1865</v>
      </c>
      <c r="B594" s="7" t="n">
        <v>1</v>
      </c>
      <c r="C594" s="7" t="s">
        <v>1432</v>
      </c>
      <c r="D594" s="7" t="s">
        <v>1433</v>
      </c>
      <c r="E594" s="7" t="s">
        <v>1201</v>
      </c>
      <c r="F594" s="7" t="s">
        <v>1202</v>
      </c>
      <c r="G594" s="7" t="s">
        <v>1866</v>
      </c>
      <c r="H594" s="7" t="s">
        <v>81</v>
      </c>
      <c r="I594" s="7" t="s">
        <v>82</v>
      </c>
      <c r="J594" s="7" t="s">
        <v>194</v>
      </c>
      <c r="K594" s="7" t="s">
        <v>153</v>
      </c>
      <c r="L594" s="7" t="s">
        <v>164</v>
      </c>
      <c r="M594" s="7" t="s">
        <v>157</v>
      </c>
      <c r="N594" s="7" t="s">
        <v>126</v>
      </c>
      <c r="O594" s="7" t="s">
        <v>204</v>
      </c>
      <c r="P594" s="7" t="s">
        <v>89</v>
      </c>
      <c r="Q594" s="7" t="s">
        <v>137</v>
      </c>
      <c r="R594" s="7" t="s">
        <v>241</v>
      </c>
      <c r="S594" s="7" t="s">
        <v>114</v>
      </c>
      <c r="T594" s="7" t="s">
        <v>126</v>
      </c>
      <c r="U594" s="7" t="s">
        <v>157</v>
      </c>
      <c r="V594" s="7" t="s">
        <v>87</v>
      </c>
      <c r="W594" s="7" t="s">
        <v>138</v>
      </c>
      <c r="X594" s="7" t="s">
        <v>116</v>
      </c>
      <c r="Y594" s="7" t="n">
        <v>1</v>
      </c>
      <c r="Z594" s="7" t="n">
        <v>0</v>
      </c>
      <c r="AA594" s="7" t="str">
        <f aca="false">IF(Y594&gt;Z594,"Win",IF(Y594&lt;Z594,"Loss","Draw"))</f>
        <v>Win</v>
      </c>
      <c r="AB594" s="7" t="s">
        <v>99</v>
      </c>
      <c r="AC594" s="7" t="s">
        <v>99</v>
      </c>
      <c r="AD594" s="7" t="s">
        <v>1083</v>
      </c>
      <c r="AE594" s="7" t="s">
        <v>267</v>
      </c>
      <c r="AF594" s="7" t="str">
        <f aca="false">IF(AD594&lt;AE594,AD594,AE594)</f>
        <v>Archer Queen, Cannon, Earthquake, Fire Spirit, Royal Delivery, Royal Hogs, Skeletons, The Log</v>
      </c>
      <c r="AG594" s="7" t="str">
        <f aca="false">IF(AD594&lt;AE594,AE594,AD594)</f>
        <v>Fire Spirit, Giant Snowball, Goblin Demolisher, Goblin Drill, Knight, Poison, Skeletons, Tesla</v>
      </c>
      <c r="AH594" s="7" t="str">
        <f aca="false">IF(AD594=AF594,AA594,IF(AA594="Win","Loss",IF(AA594="Loss","Win","Draw")))</f>
        <v>Win</v>
      </c>
      <c r="AI594" s="7" t="s">
        <v>297</v>
      </c>
    </row>
    <row r="595" customFormat="false" ht="15" hidden="false" customHeight="true" outlineLevel="0" collapsed="false">
      <c r="A595" s="7" t="s">
        <v>1865</v>
      </c>
      <c r="B595" s="7" t="n">
        <v>2</v>
      </c>
      <c r="C595" s="7" t="s">
        <v>1432</v>
      </c>
      <c r="D595" s="7" t="s">
        <v>1433</v>
      </c>
      <c r="E595" s="7" t="s">
        <v>1201</v>
      </c>
      <c r="F595" s="7" t="s">
        <v>1202</v>
      </c>
      <c r="G595" s="7" t="s">
        <v>1867</v>
      </c>
      <c r="H595" s="7" t="s">
        <v>81</v>
      </c>
      <c r="I595" s="7" t="s">
        <v>152</v>
      </c>
      <c r="J595" s="7" t="s">
        <v>128</v>
      </c>
      <c r="K595" s="7" t="s">
        <v>107</v>
      </c>
      <c r="L595" s="7" t="s">
        <v>306</v>
      </c>
      <c r="M595" s="7" t="s">
        <v>187</v>
      </c>
      <c r="N595" s="7" t="s">
        <v>95</v>
      </c>
      <c r="O595" s="7" t="s">
        <v>85</v>
      </c>
      <c r="P595" s="7" t="s">
        <v>307</v>
      </c>
      <c r="Q595" s="7" t="s">
        <v>107</v>
      </c>
      <c r="R595" s="7" t="s">
        <v>139</v>
      </c>
      <c r="S595" s="7" t="s">
        <v>109</v>
      </c>
      <c r="T595" s="7" t="s">
        <v>93</v>
      </c>
      <c r="U595" s="7" t="s">
        <v>112</v>
      </c>
      <c r="V595" s="7" t="s">
        <v>97</v>
      </c>
      <c r="W595" s="7" t="s">
        <v>110</v>
      </c>
      <c r="X595" s="7" t="s">
        <v>111</v>
      </c>
      <c r="Y595" s="7" t="n">
        <v>0</v>
      </c>
      <c r="Z595" s="7" t="n">
        <v>1</v>
      </c>
      <c r="AA595" s="7" t="str">
        <f aca="false">IF(Y595&gt;Z595,"Win",IF(Y595&lt;Z595,"Loss","Draw"))</f>
        <v>Loss</v>
      </c>
      <c r="AB595" s="7" t="s">
        <v>99</v>
      </c>
      <c r="AC595" s="7" t="s">
        <v>99</v>
      </c>
      <c r="AD595" s="7" t="s">
        <v>603</v>
      </c>
      <c r="AE595" s="7" t="s">
        <v>790</v>
      </c>
      <c r="AF595" s="7" t="str">
        <f aca="false">IF(AD595&lt;AE595,AD595,AE595)</f>
        <v>Baby Dragon, Barbarian Barrel, Goblin Cage, Golden Knight, Golem, Ice Wizard, Lightning, Tornado</v>
      </c>
      <c r="AG595" s="7" t="str">
        <f aca="false">IF(AD595&lt;AE595,AE595,AD595)</f>
        <v>Fireball, Goblin Cage, Lava Hound, Mega Minion, Miner, Ronin, Spirit Empress, Zap</v>
      </c>
      <c r="AH595" s="7" t="str">
        <f aca="false">IF(AD595=AF595,AA595,IF(AA595="Win","Loss",IF(AA595="Loss","Win","Draw")))</f>
        <v>Loss</v>
      </c>
      <c r="AI595" s="7" t="s">
        <v>297</v>
      </c>
    </row>
    <row r="596" customFormat="false" ht="15" hidden="false" customHeight="true" outlineLevel="0" collapsed="false">
      <c r="A596" s="7" t="s">
        <v>1865</v>
      </c>
      <c r="B596" s="7" t="n">
        <v>3</v>
      </c>
      <c r="C596" s="7" t="s">
        <v>1432</v>
      </c>
      <c r="D596" s="7" t="s">
        <v>1433</v>
      </c>
      <c r="E596" s="7" t="s">
        <v>1201</v>
      </c>
      <c r="F596" s="7" t="s">
        <v>1202</v>
      </c>
      <c r="G596" s="7" t="s">
        <v>1868</v>
      </c>
      <c r="H596" s="7" t="s">
        <v>163</v>
      </c>
      <c r="I596" s="7" t="s">
        <v>137</v>
      </c>
      <c r="J596" s="7" t="s">
        <v>202</v>
      </c>
      <c r="K596" s="7" t="s">
        <v>114</v>
      </c>
      <c r="L596" s="7" t="s">
        <v>150</v>
      </c>
      <c r="M596" s="7" t="s">
        <v>193</v>
      </c>
      <c r="N596" s="7" t="s">
        <v>241</v>
      </c>
      <c r="O596" s="7" t="s">
        <v>116</v>
      </c>
      <c r="P596" s="7" t="s">
        <v>234</v>
      </c>
      <c r="Q596" s="7" t="s">
        <v>203</v>
      </c>
      <c r="R596" s="7" t="s">
        <v>202</v>
      </c>
      <c r="S596" s="7" t="s">
        <v>201</v>
      </c>
      <c r="T596" s="7" t="s">
        <v>88</v>
      </c>
      <c r="U596" s="7" t="s">
        <v>118</v>
      </c>
      <c r="V596" s="7" t="s">
        <v>150</v>
      </c>
      <c r="W596" s="7" t="s">
        <v>234</v>
      </c>
      <c r="X596" s="7" t="s">
        <v>204</v>
      </c>
      <c r="Y596" s="7" t="n">
        <v>1</v>
      </c>
      <c r="Z596" s="7" t="n">
        <v>0</v>
      </c>
      <c r="AA596" s="7" t="str">
        <f aca="false">IF(Y596&gt;Z596,"Win",IF(Y596&lt;Z596,"Loss","Draw"))</f>
        <v>Win</v>
      </c>
      <c r="AB596" s="7" t="s">
        <v>99</v>
      </c>
      <c r="AC596" s="7" t="s">
        <v>99</v>
      </c>
      <c r="AD596" s="7" t="s">
        <v>1869</v>
      </c>
      <c r="AE596" s="7" t="s">
        <v>1870</v>
      </c>
      <c r="AF596" s="7" t="str">
        <f aca="false">IF(AD596&lt;AE596,AD596,AE596)</f>
        <v>Berserker, Bomb Tower, Electro Spirit, Goblin Barrel, Ice Spirit, Magic Archer, Royal Delivery, Wall Breakers</v>
      </c>
      <c r="AG596" s="7" t="str">
        <f aca="false">IF(AD596&lt;AE596,AE596,AD596)</f>
        <v>Bomb Tower, Electro Spirit, Giant Snowball, Goblin Drill, Guards, Knight, Magic Archer, Poison</v>
      </c>
      <c r="AH596" s="7" t="str">
        <f aca="false">IF(AD596=AF596,AA596,IF(AA596="Win","Loss",IF(AA596="Loss","Win","Draw")))</f>
        <v>Loss</v>
      </c>
      <c r="AI596" s="7" t="s">
        <v>297</v>
      </c>
    </row>
    <row r="597" customFormat="false" ht="15" hidden="false" customHeight="true" outlineLevel="0" collapsed="false">
      <c r="A597" s="7" t="s">
        <v>1871</v>
      </c>
      <c r="B597" s="7" t="n">
        <v>1</v>
      </c>
      <c r="C597" s="7" t="s">
        <v>1432</v>
      </c>
      <c r="D597" s="7" t="s">
        <v>1433</v>
      </c>
      <c r="E597" s="7" t="s">
        <v>1201</v>
      </c>
      <c r="F597" s="7" t="s">
        <v>1202</v>
      </c>
      <c r="G597" s="7" t="s">
        <v>1872</v>
      </c>
      <c r="H597" s="7" t="s">
        <v>163</v>
      </c>
      <c r="I597" s="7" t="s">
        <v>177</v>
      </c>
      <c r="J597" s="7" t="s">
        <v>95</v>
      </c>
      <c r="K597" s="7" t="s">
        <v>124</v>
      </c>
      <c r="L597" s="7" t="s">
        <v>257</v>
      </c>
      <c r="M597" s="7" t="s">
        <v>215</v>
      </c>
      <c r="N597" s="7" t="s">
        <v>93</v>
      </c>
      <c r="O597" s="7" t="s">
        <v>126</v>
      </c>
      <c r="P597" s="7" t="s">
        <v>150</v>
      </c>
      <c r="Q597" s="7" t="s">
        <v>90</v>
      </c>
      <c r="R597" s="7" t="s">
        <v>158</v>
      </c>
      <c r="S597" s="7" t="s">
        <v>92</v>
      </c>
      <c r="T597" s="7" t="s">
        <v>88</v>
      </c>
      <c r="U597" s="7" t="s">
        <v>93</v>
      </c>
      <c r="V597" s="7" t="s">
        <v>96</v>
      </c>
      <c r="W597" s="7" t="s">
        <v>150</v>
      </c>
      <c r="X597" s="7" t="s">
        <v>94</v>
      </c>
      <c r="Y597" s="7" t="n">
        <v>0</v>
      </c>
      <c r="Z597" s="7" t="n">
        <v>1</v>
      </c>
      <c r="AA597" s="7" t="str">
        <f aca="false">IF(Y597&gt;Z597,"Win",IF(Y597&lt;Z597,"Loss","Draw"))</f>
        <v>Loss</v>
      </c>
      <c r="AB597" s="7" t="s">
        <v>99</v>
      </c>
      <c r="AC597" s="7" t="s">
        <v>99</v>
      </c>
      <c r="AD597" s="7" t="s">
        <v>429</v>
      </c>
      <c r="AE597" s="7" t="s">
        <v>605</v>
      </c>
      <c r="AF597" s="7" t="str">
        <f aca="false">IF(AD597&lt;AE597,AD597,AE597)</f>
        <v>Barbarian Barrel, Electro Spirit, Fireball, Fisherman, Hunter, Royal Ghost, Royal Giant, Skeletons</v>
      </c>
      <c r="AG597" s="7" t="str">
        <f aca="false">IF(AD597&lt;AE597,AE597,AD597)</f>
        <v>Berserker, Bowler, Electro Spirit, Fireball, Minions, Mortar, Rascals, Skeleton Barrel</v>
      </c>
      <c r="AH597" s="7" t="str">
        <f aca="false">IF(AD597=AF597,AA597,IF(AA597="Win","Loss",IF(AA597="Loss","Win","Draw")))</f>
        <v>Loss</v>
      </c>
      <c r="AI597" s="7" t="s">
        <v>297</v>
      </c>
    </row>
    <row r="598" customFormat="false" ht="15" hidden="false" customHeight="true" outlineLevel="0" collapsed="false">
      <c r="A598" s="7" t="s">
        <v>1871</v>
      </c>
      <c r="B598" s="7" t="n">
        <v>2</v>
      </c>
      <c r="C598" s="7" t="s">
        <v>1432</v>
      </c>
      <c r="D598" s="7" t="s">
        <v>1433</v>
      </c>
      <c r="E598" s="7" t="s">
        <v>1201</v>
      </c>
      <c r="F598" s="7" t="s">
        <v>1202</v>
      </c>
      <c r="G598" s="7" t="s">
        <v>1873</v>
      </c>
      <c r="H598" s="7" t="s">
        <v>81</v>
      </c>
      <c r="I598" s="7" t="s">
        <v>201</v>
      </c>
      <c r="J598" s="7" t="s">
        <v>123</v>
      </c>
      <c r="K598" s="7" t="s">
        <v>202</v>
      </c>
      <c r="L598" s="7" t="s">
        <v>234</v>
      </c>
      <c r="M598" s="7" t="s">
        <v>88</v>
      </c>
      <c r="N598" s="7" t="s">
        <v>89</v>
      </c>
      <c r="O598" s="7" t="s">
        <v>187</v>
      </c>
      <c r="P598" s="7" t="s">
        <v>111</v>
      </c>
      <c r="Q598" s="7" t="s">
        <v>152</v>
      </c>
      <c r="R598" s="7" t="s">
        <v>151</v>
      </c>
      <c r="S598" s="7" t="s">
        <v>82</v>
      </c>
      <c r="T598" s="7" t="s">
        <v>85</v>
      </c>
      <c r="U598" s="7" t="s">
        <v>89</v>
      </c>
      <c r="V598" s="7" t="s">
        <v>126</v>
      </c>
      <c r="W598" s="7" t="s">
        <v>153</v>
      </c>
      <c r="X598" s="7" t="s">
        <v>118</v>
      </c>
      <c r="Y598" s="7" t="n">
        <v>1</v>
      </c>
      <c r="Z598" s="7" t="n">
        <v>0</v>
      </c>
      <c r="AA598" s="7" t="str">
        <f aca="false">IF(Y598&gt;Z598,"Win",IF(Y598&lt;Z598,"Loss","Draw"))</f>
        <v>Win</v>
      </c>
      <c r="AB598" s="7" t="s">
        <v>99</v>
      </c>
      <c r="AC598" s="7" t="s">
        <v>99</v>
      </c>
      <c r="AD598" s="7" t="s">
        <v>1151</v>
      </c>
      <c r="AE598" s="7" t="s">
        <v>1874</v>
      </c>
      <c r="AF598" s="7" t="str">
        <f aca="false">IF(AD598&lt;AE598,AD598,AE598)</f>
        <v>Baby Dragon, Cannon, Ice Spirit, Lightning, Mighty Miner, Royal Hogs, Skeletons, The Log</v>
      </c>
      <c r="AG598" s="7" t="str">
        <f aca="false">IF(AD598&lt;AE598,AE598,AD598)</f>
        <v>Berserker, Bomb Tower, Goblinstein, Magic Archer, Miner, The Log, Tornado, Wall Breakers</v>
      </c>
      <c r="AH598" s="7" t="str">
        <f aca="false">IF(AD598=AF598,AA598,IF(AA598="Win","Loss",IF(AA598="Loss","Win","Draw")))</f>
        <v>Loss</v>
      </c>
      <c r="AI598" s="7" t="s">
        <v>297</v>
      </c>
    </row>
    <row r="599" customFormat="false" ht="15" hidden="false" customHeight="true" outlineLevel="0" collapsed="false">
      <c r="A599" s="7" t="s">
        <v>1871</v>
      </c>
      <c r="B599" s="7" t="n">
        <v>3</v>
      </c>
      <c r="C599" s="7" t="s">
        <v>1432</v>
      </c>
      <c r="D599" s="7" t="s">
        <v>1433</v>
      </c>
      <c r="E599" s="7" t="s">
        <v>1201</v>
      </c>
      <c r="F599" s="7" t="s">
        <v>1202</v>
      </c>
      <c r="G599" s="7" t="s">
        <v>1875</v>
      </c>
      <c r="H599" s="7" t="s">
        <v>81</v>
      </c>
      <c r="I599" s="7" t="s">
        <v>248</v>
      </c>
      <c r="J599" s="7" t="s">
        <v>241</v>
      </c>
      <c r="K599" s="7" t="s">
        <v>114</v>
      </c>
      <c r="L599" s="7" t="s">
        <v>119</v>
      </c>
      <c r="M599" s="7" t="s">
        <v>138</v>
      </c>
      <c r="N599" s="7" t="s">
        <v>137</v>
      </c>
      <c r="O599" s="7" t="s">
        <v>118</v>
      </c>
      <c r="P599" s="7" t="s">
        <v>116</v>
      </c>
      <c r="Q599" s="7" t="s">
        <v>177</v>
      </c>
      <c r="R599" s="7" t="s">
        <v>83</v>
      </c>
      <c r="S599" s="7" t="s">
        <v>219</v>
      </c>
      <c r="T599" s="7" t="s">
        <v>188</v>
      </c>
      <c r="U599" s="7" t="s">
        <v>95</v>
      </c>
      <c r="V599" s="7" t="s">
        <v>327</v>
      </c>
      <c r="W599" s="7" t="s">
        <v>173</v>
      </c>
      <c r="X599" s="7" t="s">
        <v>215</v>
      </c>
      <c r="Y599" s="7" t="n">
        <v>1</v>
      </c>
      <c r="Z599" s="7" t="n">
        <v>0</v>
      </c>
      <c r="AA599" s="7" t="str">
        <f aca="false">IF(Y599&gt;Z599,"Win",IF(Y599&lt;Z599,"Loss","Draw"))</f>
        <v>Win</v>
      </c>
      <c r="AB599" s="7" t="s">
        <v>99</v>
      </c>
      <c r="AC599" s="7" t="s">
        <v>99</v>
      </c>
      <c r="AD599" s="7" t="s">
        <v>1876</v>
      </c>
      <c r="AE599" s="7" t="s">
        <v>1877</v>
      </c>
      <c r="AF599" s="7" t="str">
        <f aca="false">IF(AD599&lt;AE599,AD599,AE599)</f>
        <v>Barbarian Barrel, Fisherman, Monk, Rage, Royal Giant, Tombstone, Wizard, Zappies</v>
      </c>
      <c r="AG599" s="7" t="str">
        <f aca="false">IF(AD599&lt;AE599,AE599,AD599)</f>
        <v>Giant Snowball, Goblin Demolisher, Goblin Drill, Goblin Hut, Ice Spirit, Knight, Poison, Princess</v>
      </c>
      <c r="AH599" s="7" t="str">
        <f aca="false">IF(AD599=AF599,AA599,IF(AA599="Win","Loss",IF(AA599="Loss","Win","Draw")))</f>
        <v>Loss</v>
      </c>
      <c r="AI599" s="7" t="s">
        <v>297</v>
      </c>
    </row>
    <row r="600" customFormat="false" ht="15" hidden="false" customHeight="true" outlineLevel="0" collapsed="false">
      <c r="A600" s="7" t="s">
        <v>1878</v>
      </c>
      <c r="B600" s="7" t="n">
        <v>1</v>
      </c>
      <c r="C600" s="7" t="s">
        <v>1432</v>
      </c>
      <c r="D600" s="7" t="s">
        <v>1433</v>
      </c>
      <c r="E600" s="7" t="s">
        <v>1201</v>
      </c>
      <c r="F600" s="7" t="s">
        <v>1202</v>
      </c>
      <c r="G600" s="7" t="s">
        <v>1879</v>
      </c>
      <c r="H600" s="7" t="s">
        <v>81</v>
      </c>
      <c r="I600" s="7" t="s">
        <v>201</v>
      </c>
      <c r="J600" s="7" t="s">
        <v>202</v>
      </c>
      <c r="K600" s="7" t="s">
        <v>233</v>
      </c>
      <c r="L600" s="7" t="s">
        <v>111</v>
      </c>
      <c r="M600" s="7" t="s">
        <v>157</v>
      </c>
      <c r="N600" s="7" t="s">
        <v>126</v>
      </c>
      <c r="O600" s="7" t="s">
        <v>204</v>
      </c>
      <c r="P600" s="7" t="s">
        <v>234</v>
      </c>
      <c r="Q600" s="7" t="s">
        <v>84</v>
      </c>
      <c r="R600" s="7" t="s">
        <v>108</v>
      </c>
      <c r="S600" s="7" t="s">
        <v>87</v>
      </c>
      <c r="T600" s="7" t="s">
        <v>95</v>
      </c>
      <c r="U600" s="7" t="s">
        <v>115</v>
      </c>
      <c r="V600" s="7" t="s">
        <v>116</v>
      </c>
      <c r="W600" s="7" t="s">
        <v>118</v>
      </c>
      <c r="X600" s="7" t="s">
        <v>126</v>
      </c>
      <c r="Y600" s="7" t="n">
        <v>0</v>
      </c>
      <c r="Z600" s="7" t="n">
        <v>1</v>
      </c>
      <c r="AA600" s="7" t="str">
        <f aca="false">IF(Y600&gt;Z600,"Win",IF(Y600&lt;Z600,"Loss","Draw"))</f>
        <v>Loss</v>
      </c>
      <c r="AB600" s="7" t="s">
        <v>99</v>
      </c>
      <c r="AC600" s="7" t="s">
        <v>99</v>
      </c>
      <c r="AD600" s="7" t="s">
        <v>236</v>
      </c>
      <c r="AE600" s="7" t="s">
        <v>703</v>
      </c>
      <c r="AF600" s="7" t="str">
        <f aca="false">IF(AD600&lt;AE600,AD600,AE600)</f>
        <v>Archers, Barbarian Barrel, Dark Prince, Graveyard, Ice Spirit, Poison, Skeletons, Tesla</v>
      </c>
      <c r="AG600" s="7" t="str">
        <f aca="false">IF(AD600&lt;AE600,AE600,AD600)</f>
        <v>Bats, Bomb Tower, Fire Spirit, Magic Archer, Miner, Royal Delivery, Skeletons, Wall Breakers</v>
      </c>
      <c r="AH600" s="7" t="str">
        <f aca="false">IF(AD600=AF600,AA600,IF(AA600="Win","Loss",IF(AA600="Loss","Win","Draw")))</f>
        <v>Win</v>
      </c>
      <c r="AI600" s="7" t="s">
        <v>297</v>
      </c>
    </row>
    <row r="601" customFormat="false" ht="15" hidden="false" customHeight="true" outlineLevel="0" collapsed="false">
      <c r="A601" s="7" t="s">
        <v>1878</v>
      </c>
      <c r="B601" s="7" t="n">
        <v>2</v>
      </c>
      <c r="C601" s="7" t="s">
        <v>1432</v>
      </c>
      <c r="D601" s="7" t="s">
        <v>1433</v>
      </c>
      <c r="E601" s="7" t="s">
        <v>1201</v>
      </c>
      <c r="F601" s="7" t="s">
        <v>1202</v>
      </c>
      <c r="G601" s="7" t="s">
        <v>1880</v>
      </c>
      <c r="H601" s="7" t="s">
        <v>163</v>
      </c>
      <c r="I601" s="7" t="s">
        <v>152</v>
      </c>
      <c r="J601" s="7" t="s">
        <v>128</v>
      </c>
      <c r="K601" s="7" t="s">
        <v>107</v>
      </c>
      <c r="L601" s="7" t="s">
        <v>306</v>
      </c>
      <c r="M601" s="7" t="s">
        <v>187</v>
      </c>
      <c r="N601" s="7" t="s">
        <v>95</v>
      </c>
      <c r="O601" s="7" t="s">
        <v>85</v>
      </c>
      <c r="P601" s="7" t="s">
        <v>307</v>
      </c>
      <c r="Q601" s="7" t="s">
        <v>203</v>
      </c>
      <c r="R601" s="7" t="s">
        <v>202</v>
      </c>
      <c r="S601" s="7" t="s">
        <v>201</v>
      </c>
      <c r="T601" s="7" t="s">
        <v>234</v>
      </c>
      <c r="U601" s="7" t="s">
        <v>204</v>
      </c>
      <c r="V601" s="7" t="s">
        <v>157</v>
      </c>
      <c r="W601" s="7" t="s">
        <v>150</v>
      </c>
      <c r="X601" s="7" t="s">
        <v>88</v>
      </c>
      <c r="Y601" s="7" t="n">
        <v>0</v>
      </c>
      <c r="Z601" s="7" t="n">
        <v>1</v>
      </c>
      <c r="AA601" s="7" t="str">
        <f aca="false">IF(Y601&gt;Z601,"Win",IF(Y601&lt;Z601,"Loss","Draw"))</f>
        <v>Loss</v>
      </c>
      <c r="AB601" s="7" t="s">
        <v>99</v>
      </c>
      <c r="AC601" s="7" t="s">
        <v>99</v>
      </c>
      <c r="AD601" s="7" t="s">
        <v>603</v>
      </c>
      <c r="AE601" s="7" t="s">
        <v>1881</v>
      </c>
      <c r="AF601" s="7" t="str">
        <f aca="false">IF(AD601&lt;AE601,AD601,AE601)</f>
        <v>Baby Dragon, Barbarian Barrel, Goblin Cage, Golden Knight, Golem, Ice Wizard, Lightning, Tornado</v>
      </c>
      <c r="AG601" s="7" t="str">
        <f aca="false">IF(AD601&lt;AE601,AE601,AD601)</f>
        <v>Berserker, Bomb Tower, Electro Spirit, Fire Spirit, Goblin Barrel, Magic Archer, Royal Delivery, Wall Breakers</v>
      </c>
      <c r="AH601" s="7" t="str">
        <f aca="false">IF(AD601=AF601,AA601,IF(AA601="Win","Loss",IF(AA601="Loss","Win","Draw")))</f>
        <v>Loss</v>
      </c>
      <c r="AI601" s="7" t="s">
        <v>297</v>
      </c>
    </row>
    <row r="602" customFormat="false" ht="15" hidden="false" customHeight="true" outlineLevel="0" collapsed="false">
      <c r="A602" s="7" t="s">
        <v>1878</v>
      </c>
      <c r="B602" s="7" t="n">
        <v>3</v>
      </c>
      <c r="C602" s="7" t="s">
        <v>1432</v>
      </c>
      <c r="D602" s="7" t="s">
        <v>1433</v>
      </c>
      <c r="E602" s="7" t="s">
        <v>1201</v>
      </c>
      <c r="F602" s="7" t="s">
        <v>1202</v>
      </c>
      <c r="G602" s="7" t="s">
        <v>1882</v>
      </c>
      <c r="H602" s="7" t="s">
        <v>163</v>
      </c>
      <c r="I602" s="7" t="s">
        <v>208</v>
      </c>
      <c r="J602" s="7" t="s">
        <v>188</v>
      </c>
      <c r="K602" s="7" t="s">
        <v>109</v>
      </c>
      <c r="L602" s="7" t="s">
        <v>110</v>
      </c>
      <c r="M602" s="7" t="s">
        <v>112</v>
      </c>
      <c r="N602" s="7" t="s">
        <v>86</v>
      </c>
      <c r="O602" s="7" t="s">
        <v>93</v>
      </c>
      <c r="P602" s="7" t="s">
        <v>88</v>
      </c>
      <c r="Q602" s="7" t="s">
        <v>107</v>
      </c>
      <c r="R602" s="7" t="s">
        <v>139</v>
      </c>
      <c r="S602" s="7" t="s">
        <v>109</v>
      </c>
      <c r="T602" s="7" t="s">
        <v>93</v>
      </c>
      <c r="U602" s="7" t="s">
        <v>112</v>
      </c>
      <c r="V602" s="7" t="s">
        <v>97</v>
      </c>
      <c r="W602" s="7" t="s">
        <v>110</v>
      </c>
      <c r="X602" s="7" t="s">
        <v>111</v>
      </c>
      <c r="Y602" s="7" t="n">
        <v>0</v>
      </c>
      <c r="Z602" s="7" t="n">
        <v>1</v>
      </c>
      <c r="AA602" s="7" t="str">
        <f aca="false">IF(Y602&gt;Z602,"Win",IF(Y602&lt;Z602,"Loss","Draw"))</f>
        <v>Loss</v>
      </c>
      <c r="AB602" s="7" t="s">
        <v>99</v>
      </c>
      <c r="AC602" s="7" t="s">
        <v>99</v>
      </c>
      <c r="AD602" s="7" t="s">
        <v>368</v>
      </c>
      <c r="AE602" s="7" t="s">
        <v>790</v>
      </c>
      <c r="AF602" s="7" t="str">
        <f aca="false">IF(AD602&lt;AE602,AD602,AE602)</f>
        <v>Berserker, Fireball, Lava Hound, Skeleton Dragons, Spirit Empress, Tombstone, Valkyrie, Zap</v>
      </c>
      <c r="AG602" s="7" t="str">
        <f aca="false">IF(AD602&lt;AE602,AE602,AD602)</f>
        <v>Fireball, Goblin Cage, Lava Hound, Mega Minion, Miner, Ronin, Spirit Empress, Zap</v>
      </c>
      <c r="AH602" s="7" t="str">
        <f aca="false">IF(AD602=AF602,AA602,IF(AA602="Win","Loss",IF(AA602="Loss","Win","Draw")))</f>
        <v>Loss</v>
      </c>
      <c r="AI602" s="7" t="s">
        <v>297</v>
      </c>
    </row>
    <row r="603" customFormat="false" ht="15" hidden="false" customHeight="true" outlineLevel="0" collapsed="false">
      <c r="A603" s="7" t="s">
        <v>1883</v>
      </c>
      <c r="B603" s="7" t="n">
        <v>1</v>
      </c>
      <c r="C603" s="7" t="s">
        <v>1432</v>
      </c>
      <c r="D603" s="7" t="s">
        <v>1433</v>
      </c>
      <c r="E603" s="7" t="s">
        <v>1201</v>
      </c>
      <c r="F603" s="7" t="s">
        <v>1202</v>
      </c>
      <c r="G603" s="7" t="s">
        <v>1884</v>
      </c>
      <c r="H603" s="7" t="s">
        <v>81</v>
      </c>
      <c r="I603" s="7" t="s">
        <v>90</v>
      </c>
      <c r="J603" s="7" t="s">
        <v>123</v>
      </c>
      <c r="K603" s="7" t="s">
        <v>124</v>
      </c>
      <c r="L603" s="7" t="s">
        <v>95</v>
      </c>
      <c r="M603" s="7" t="s">
        <v>126</v>
      </c>
      <c r="N603" s="7" t="s">
        <v>85</v>
      </c>
      <c r="O603" s="7" t="s">
        <v>96</v>
      </c>
      <c r="P603" s="7" t="s">
        <v>125</v>
      </c>
      <c r="Q603" s="7" t="s">
        <v>1885</v>
      </c>
      <c r="R603" s="7" t="s">
        <v>95</v>
      </c>
      <c r="S603" s="7" t="s">
        <v>141</v>
      </c>
      <c r="T603" s="7" t="s">
        <v>306</v>
      </c>
      <c r="U603" s="7" t="s">
        <v>1344</v>
      </c>
      <c r="V603" s="7" t="s">
        <v>86</v>
      </c>
      <c r="W603" s="7" t="s">
        <v>187</v>
      </c>
      <c r="X603" s="7" t="s">
        <v>449</v>
      </c>
      <c r="Y603" s="7" t="n">
        <v>1</v>
      </c>
      <c r="Z603" s="7" t="n">
        <v>3</v>
      </c>
      <c r="AA603" s="7" t="str">
        <f aca="false">IF(Y603&gt;Z603,"Win",IF(Y603&lt;Z603,"Loss","Draw"))</f>
        <v>Loss</v>
      </c>
      <c r="AB603" s="7" t="s">
        <v>99</v>
      </c>
      <c r="AC603" s="7" t="s">
        <v>99</v>
      </c>
      <c r="AD603" s="7" t="s">
        <v>134</v>
      </c>
      <c r="AE603" s="7" t="s">
        <v>1886</v>
      </c>
      <c r="AF603" s="7" t="str">
        <f aca="false">IF(AD603&lt;AE603,AD603,AE603)</f>
        <v>Barbarian Barrel, Battle Healer, Electro Dragon, Elixir Collector, Golem, Lumberjack, Skeleton Dragons, Tornado</v>
      </c>
      <c r="AG603" s="7" t="str">
        <f aca="false">IF(AD603&lt;AE603,AE603,AD603)</f>
        <v>Barbarian Barrel, Cannon Cart, Goblinstein, Lightning, Minions, Mortar, Royal Ghost, Skeletons</v>
      </c>
      <c r="AH603" s="7" t="str">
        <f aca="false">IF(AD603=AF603,AA603,IF(AA603="Win","Loss",IF(AA603="Loss","Win","Draw")))</f>
        <v>Win</v>
      </c>
      <c r="AI603" s="7" t="s">
        <v>297</v>
      </c>
    </row>
    <row r="604" customFormat="false" ht="15" hidden="false" customHeight="true" outlineLevel="0" collapsed="false">
      <c r="A604" s="7" t="s">
        <v>1883</v>
      </c>
      <c r="B604" s="7" t="n">
        <v>2</v>
      </c>
      <c r="C604" s="7" t="s">
        <v>1432</v>
      </c>
      <c r="D604" s="7" t="s">
        <v>1433</v>
      </c>
      <c r="E604" s="7" t="s">
        <v>1201</v>
      </c>
      <c r="F604" s="7" t="s">
        <v>1202</v>
      </c>
      <c r="G604" s="7" t="s">
        <v>1887</v>
      </c>
      <c r="H604" s="7" t="s">
        <v>81</v>
      </c>
      <c r="I604" s="7" t="s">
        <v>201</v>
      </c>
      <c r="J604" s="7" t="s">
        <v>202</v>
      </c>
      <c r="K604" s="7" t="s">
        <v>203</v>
      </c>
      <c r="L604" s="7" t="s">
        <v>118</v>
      </c>
      <c r="M604" s="7" t="s">
        <v>157</v>
      </c>
      <c r="N604" s="7" t="s">
        <v>88</v>
      </c>
      <c r="O604" s="7" t="s">
        <v>204</v>
      </c>
      <c r="P604" s="7" t="s">
        <v>87</v>
      </c>
      <c r="Q604" s="7" t="s">
        <v>87</v>
      </c>
      <c r="R604" s="7" t="s">
        <v>241</v>
      </c>
      <c r="S604" s="7" t="s">
        <v>114</v>
      </c>
      <c r="T604" s="7" t="s">
        <v>242</v>
      </c>
      <c r="U604" s="7" t="s">
        <v>137</v>
      </c>
      <c r="V604" s="7" t="s">
        <v>116</v>
      </c>
      <c r="W604" s="7" t="s">
        <v>157</v>
      </c>
      <c r="X604" s="7" t="s">
        <v>126</v>
      </c>
      <c r="Y604" s="7" t="n">
        <v>1</v>
      </c>
      <c r="Z604" s="7" t="n">
        <v>0</v>
      </c>
      <c r="AA604" s="7" t="str">
        <f aca="false">IF(Y604&gt;Z604,"Win",IF(Y604&lt;Z604,"Loss","Draw"))</f>
        <v>Win</v>
      </c>
      <c r="AB604" s="7" t="s">
        <v>99</v>
      </c>
      <c r="AC604" s="7" t="s">
        <v>99</v>
      </c>
      <c r="AD604" s="7" t="s">
        <v>206</v>
      </c>
      <c r="AE604" s="7" t="s">
        <v>243</v>
      </c>
      <c r="AF604" s="7" t="str">
        <f aca="false">IF(AD604&lt;AE604,AD604,AE604)</f>
        <v>Berserker, Fire Spirit, Goblin Barrel, Ice Spirit, Magic Archer, Royal Delivery, Tesla, Wall Breakers</v>
      </c>
      <c r="AG604" s="7" t="str">
        <f aca="false">IF(AD604&lt;AE604,AE604,AD604)</f>
        <v>Bomber, Fire Spirit, Giant Snowball, Goblin Drill, Knight, Poison, Skeletons, Tesla</v>
      </c>
      <c r="AH604" s="7" t="str">
        <f aca="false">IF(AD604=AF604,AA604,IF(AA604="Win","Loss",IF(AA604="Loss","Win","Draw")))</f>
        <v>Win</v>
      </c>
      <c r="AI604" s="7" t="s">
        <v>297</v>
      </c>
    </row>
    <row r="605" customFormat="false" ht="15" hidden="false" customHeight="true" outlineLevel="0" collapsed="false">
      <c r="A605" s="7" t="s">
        <v>1883</v>
      </c>
      <c r="B605" s="7" t="n">
        <v>3</v>
      </c>
      <c r="C605" s="7" t="s">
        <v>1432</v>
      </c>
      <c r="D605" s="7" t="s">
        <v>1433</v>
      </c>
      <c r="E605" s="7" t="s">
        <v>1201</v>
      </c>
      <c r="F605" s="7" t="s">
        <v>1202</v>
      </c>
      <c r="G605" s="7" t="s">
        <v>1888</v>
      </c>
      <c r="H605" s="7" t="s">
        <v>163</v>
      </c>
      <c r="I605" s="7" t="s">
        <v>172</v>
      </c>
      <c r="J605" s="7" t="s">
        <v>186</v>
      </c>
      <c r="K605" s="7" t="s">
        <v>109</v>
      </c>
      <c r="L605" s="7" t="s">
        <v>97</v>
      </c>
      <c r="M605" s="7" t="s">
        <v>111</v>
      </c>
      <c r="N605" s="7" t="s">
        <v>193</v>
      </c>
      <c r="O605" s="7" t="s">
        <v>130</v>
      </c>
      <c r="P605" s="7" t="s">
        <v>234</v>
      </c>
      <c r="Q605" s="7" t="s">
        <v>90</v>
      </c>
      <c r="R605" s="7" t="s">
        <v>158</v>
      </c>
      <c r="S605" s="7" t="s">
        <v>92</v>
      </c>
      <c r="T605" s="7" t="s">
        <v>88</v>
      </c>
      <c r="U605" s="7" t="s">
        <v>93</v>
      </c>
      <c r="V605" s="7" t="s">
        <v>96</v>
      </c>
      <c r="W605" s="7" t="s">
        <v>150</v>
      </c>
      <c r="X605" s="7" t="s">
        <v>94</v>
      </c>
      <c r="Y605" s="7" t="n">
        <v>1</v>
      </c>
      <c r="Z605" s="7" t="n">
        <v>0</v>
      </c>
      <c r="AA605" s="7" t="str">
        <f aca="false">IF(Y605&gt;Z605,"Win",IF(Y605&lt;Z605,"Loss","Draw"))</f>
        <v>Win</v>
      </c>
      <c r="AB605" s="7" t="s">
        <v>99</v>
      </c>
      <c r="AC605" s="7" t="s">
        <v>99</v>
      </c>
      <c r="AD605" s="7" t="s">
        <v>1889</v>
      </c>
      <c r="AE605" s="7" t="s">
        <v>605</v>
      </c>
      <c r="AF605" s="7" t="str">
        <f aca="false">IF(AD605&lt;AE605,AD605,AE605)</f>
        <v>Arrows, Balloon, Bomb Tower, Guards, Miner, Musketeer, Ronin, Zap</v>
      </c>
      <c r="AG605" s="7" t="str">
        <f aca="false">IF(AD605&lt;AE605,AE605,AD605)</f>
        <v>Berserker, Bowler, Electro Spirit, Fireball, Minions, Mortar, Rascals, Skeleton Barrel</v>
      </c>
      <c r="AH605" s="7" t="str">
        <f aca="false">IF(AD605=AF605,AA605,IF(AA605="Win","Loss",IF(AA605="Loss","Win","Draw")))</f>
        <v>Win</v>
      </c>
      <c r="AI605" s="7" t="s">
        <v>297</v>
      </c>
    </row>
    <row r="606" customFormat="false" ht="15" hidden="false" customHeight="true" outlineLevel="0" collapsed="false">
      <c r="A606" s="5" t="s">
        <v>1890</v>
      </c>
      <c r="B606" s="5" t="n">
        <v>1</v>
      </c>
      <c r="C606" s="5" t="s">
        <v>1432</v>
      </c>
      <c r="D606" s="5" t="s">
        <v>1433</v>
      </c>
      <c r="E606" s="5" t="s">
        <v>147</v>
      </c>
      <c r="F606" s="5" t="s">
        <v>148</v>
      </c>
      <c r="G606" s="5" t="s">
        <v>1891</v>
      </c>
      <c r="H606" s="5" t="s">
        <v>163</v>
      </c>
      <c r="I606" s="5" t="s">
        <v>82</v>
      </c>
      <c r="J606" s="5" t="s">
        <v>202</v>
      </c>
      <c r="K606" s="5" t="s">
        <v>87</v>
      </c>
      <c r="L606" s="5" t="s">
        <v>97</v>
      </c>
      <c r="M606" s="5" t="s">
        <v>85</v>
      </c>
      <c r="N606" s="5" t="s">
        <v>126</v>
      </c>
      <c r="O606" s="5" t="s">
        <v>150</v>
      </c>
      <c r="P606" s="5" t="s">
        <v>95</v>
      </c>
      <c r="Q606" s="5" t="s">
        <v>201</v>
      </c>
      <c r="R606" s="5" t="s">
        <v>123</v>
      </c>
      <c r="S606" s="5" t="s">
        <v>202</v>
      </c>
      <c r="T606" s="5" t="s">
        <v>111</v>
      </c>
      <c r="U606" s="5" t="s">
        <v>88</v>
      </c>
      <c r="V606" s="5" t="s">
        <v>95</v>
      </c>
      <c r="W606" s="5" t="s">
        <v>187</v>
      </c>
      <c r="X606" s="5" t="s">
        <v>234</v>
      </c>
      <c r="Y606" s="5" t="n">
        <v>1</v>
      </c>
      <c r="Z606" s="5" t="n">
        <v>0</v>
      </c>
      <c r="AA606" s="5" t="str">
        <f aca="false">IF(Y606&gt;Z606,"Win",IF(Y606&lt;Z606,"Loss","Draw"))</f>
        <v>Win</v>
      </c>
      <c r="AB606" s="5" t="s">
        <v>98</v>
      </c>
      <c r="AC606" s="5" t="s">
        <v>99</v>
      </c>
      <c r="AD606" s="5" t="s">
        <v>492</v>
      </c>
      <c r="AE606" s="5" t="s">
        <v>295</v>
      </c>
      <c r="AF606" s="5" t="str">
        <f aca="false">IF(AD606&lt;AE606,AD606,AE606)</f>
        <v>Barbarian Barrel, Berserker, Bomb Tower, Goblinstein, Magic Archer, Miner, Tornado, Wall Breakers</v>
      </c>
      <c r="AG606" s="5" t="str">
        <f aca="false">IF(AD606&lt;AE606,AE606,AD606)</f>
        <v>Barbarian Barrel, Electro Spirit, Lightning, Magic Archer, Ronin, Royal Hogs, Skeletons, Tesla</v>
      </c>
      <c r="AH606" s="5" t="str">
        <f aca="false">IF(AD606=AF606,AA606,IF(AA606="Win","Loss",IF(AA606="Loss","Win","Draw")))</f>
        <v>Loss</v>
      </c>
      <c r="AI606" s="5" t="s">
        <v>297</v>
      </c>
    </row>
    <row r="607" customFormat="false" ht="15" hidden="false" customHeight="true" outlineLevel="0" collapsed="false">
      <c r="A607" s="5" t="s">
        <v>1890</v>
      </c>
      <c r="B607" s="5" t="n">
        <v>2</v>
      </c>
      <c r="C607" s="5" t="s">
        <v>1432</v>
      </c>
      <c r="D607" s="5" t="s">
        <v>1433</v>
      </c>
      <c r="E607" s="5" t="s">
        <v>147</v>
      </c>
      <c r="F607" s="5" t="s">
        <v>148</v>
      </c>
      <c r="G607" s="5" t="s">
        <v>1892</v>
      </c>
      <c r="H607" s="5" t="s">
        <v>81</v>
      </c>
      <c r="I607" s="5" t="s">
        <v>185</v>
      </c>
      <c r="J607" s="5" t="s">
        <v>186</v>
      </c>
      <c r="K607" s="5" t="s">
        <v>109</v>
      </c>
      <c r="L607" s="5" t="s">
        <v>187</v>
      </c>
      <c r="M607" s="5" t="s">
        <v>117</v>
      </c>
      <c r="N607" s="5" t="s">
        <v>188</v>
      </c>
      <c r="O607" s="5" t="s">
        <v>111</v>
      </c>
      <c r="P607" s="5" t="s">
        <v>173</v>
      </c>
      <c r="Q607" s="5" t="s">
        <v>82</v>
      </c>
      <c r="R607" s="5" t="s">
        <v>108</v>
      </c>
      <c r="S607" s="5" t="s">
        <v>140</v>
      </c>
      <c r="T607" s="5" t="s">
        <v>143</v>
      </c>
      <c r="U607" s="5" t="s">
        <v>142</v>
      </c>
      <c r="V607" s="5" t="s">
        <v>257</v>
      </c>
      <c r="W607" s="5" t="s">
        <v>89</v>
      </c>
      <c r="X607" s="5" t="s">
        <v>126</v>
      </c>
      <c r="Y607" s="5" t="n">
        <v>0</v>
      </c>
      <c r="Z607" s="5" t="n">
        <v>1</v>
      </c>
      <c r="AA607" s="5" t="str">
        <f aca="false">IF(Y607&gt;Z607,"Win",IF(Y607&lt;Z607,"Loss","Draw"))</f>
        <v>Loss</v>
      </c>
      <c r="AB607" s="5" t="s">
        <v>98</v>
      </c>
      <c r="AC607" s="5" t="s">
        <v>99</v>
      </c>
      <c r="AD607" s="5" t="s">
        <v>538</v>
      </c>
      <c r="AE607" s="5" t="s">
        <v>1893</v>
      </c>
      <c r="AF607" s="5" t="str">
        <f aca="false">IF(AD607&lt;AE607,AD607,AE607)</f>
        <v>Balloon, Executioner, Giant Skeleton, Miner, Tombstone, Tornado, Zap, Zappies</v>
      </c>
      <c r="AG607" s="5" t="str">
        <f aca="false">IF(AD607&lt;AE607,AE607,AD607)</f>
        <v>Dark Prince, Heal Spirit, Hunter, Ice Golem, Royal Hogs, Skeletons, The Log, Three Musketeers</v>
      </c>
      <c r="AH607" s="5" t="str">
        <f aca="false">IF(AD607=AF607,AA607,IF(AA607="Win","Loss",IF(AA607="Loss","Win","Draw")))</f>
        <v>Loss</v>
      </c>
      <c r="AI607" s="5" t="s">
        <v>297</v>
      </c>
    </row>
    <row r="608" customFormat="false" ht="15" hidden="false" customHeight="true" outlineLevel="0" collapsed="false">
      <c r="A608" s="5" t="s">
        <v>1890</v>
      </c>
      <c r="B608" s="5" t="n">
        <v>3</v>
      </c>
      <c r="C608" s="5" t="s">
        <v>1432</v>
      </c>
      <c r="D608" s="5" t="s">
        <v>1433</v>
      </c>
      <c r="E608" s="5" t="s">
        <v>147</v>
      </c>
      <c r="F608" s="5" t="s">
        <v>148</v>
      </c>
      <c r="G608" s="5" t="s">
        <v>1894</v>
      </c>
      <c r="H608" s="5" t="s">
        <v>163</v>
      </c>
      <c r="I608" s="5" t="s">
        <v>114</v>
      </c>
      <c r="J608" s="5" t="s">
        <v>151</v>
      </c>
      <c r="K608" s="5" t="s">
        <v>137</v>
      </c>
      <c r="L608" s="5" t="s">
        <v>138</v>
      </c>
      <c r="M608" s="5" t="s">
        <v>157</v>
      </c>
      <c r="N608" s="5" t="s">
        <v>193</v>
      </c>
      <c r="O608" s="5" t="s">
        <v>116</v>
      </c>
      <c r="P608" s="5" t="s">
        <v>234</v>
      </c>
      <c r="Q608" s="5" t="s">
        <v>114</v>
      </c>
      <c r="R608" s="5" t="s">
        <v>158</v>
      </c>
      <c r="S608" s="5" t="s">
        <v>448</v>
      </c>
      <c r="T608" s="5" t="s">
        <v>115</v>
      </c>
      <c r="U608" s="5" t="s">
        <v>130</v>
      </c>
      <c r="V608" s="5" t="s">
        <v>447</v>
      </c>
      <c r="W608" s="5" t="s">
        <v>323</v>
      </c>
      <c r="X608" s="5" t="s">
        <v>96</v>
      </c>
      <c r="Y608" s="5" t="n">
        <v>1</v>
      </c>
      <c r="Z608" s="5" t="n">
        <v>0</v>
      </c>
      <c r="AA608" s="5" t="str">
        <f aca="false">IF(Y608&gt;Z608,"Win",IF(Y608&lt;Z608,"Loss","Draw"))</f>
        <v>Win</v>
      </c>
      <c r="AB608" s="5" t="s">
        <v>98</v>
      </c>
      <c r="AC608" s="5" t="s">
        <v>99</v>
      </c>
      <c r="AD608" s="5" t="s">
        <v>1895</v>
      </c>
      <c r="AE608" s="5" t="s">
        <v>1896</v>
      </c>
      <c r="AF608" s="5" t="str">
        <f aca="false">IF(AD608&lt;AE608,AD608,AE608)</f>
        <v>Arrows, Bowler, Giant, Giant Snowball, Graveyard, Mini P.E.K.K.A, Minions, Witch</v>
      </c>
      <c r="AG608" s="5" t="str">
        <f aca="false">IF(AD608&lt;AE608,AE608,AD608)</f>
        <v>Bomb Tower, Fire Spirit, Giant Snowball, Goblin Demolisher, Goblin Drill, Guards, Mighty Miner, Poison</v>
      </c>
      <c r="AH608" s="5" t="str">
        <f aca="false">IF(AD608=AF608,AA608,IF(AA608="Win","Loss",IF(AA608="Loss","Win","Draw")))</f>
        <v>Loss</v>
      </c>
      <c r="AI608" s="5" t="s">
        <v>297</v>
      </c>
    </row>
    <row r="609" customFormat="false" ht="15" hidden="false" customHeight="true" outlineLevel="0" collapsed="false">
      <c r="A609" s="7" t="s">
        <v>1897</v>
      </c>
      <c r="B609" s="7" t="n">
        <v>1</v>
      </c>
      <c r="C609" s="7" t="s">
        <v>1432</v>
      </c>
      <c r="D609" s="7" t="s">
        <v>1433</v>
      </c>
      <c r="E609" s="7" t="s">
        <v>147</v>
      </c>
      <c r="F609" s="7" t="s">
        <v>148</v>
      </c>
      <c r="G609" s="7" t="s">
        <v>1898</v>
      </c>
      <c r="H609" s="7" t="s">
        <v>163</v>
      </c>
      <c r="I609" s="7" t="s">
        <v>84</v>
      </c>
      <c r="J609" s="7" t="s">
        <v>123</v>
      </c>
      <c r="K609" s="7" t="s">
        <v>126</v>
      </c>
      <c r="L609" s="7" t="s">
        <v>115</v>
      </c>
      <c r="M609" s="7" t="s">
        <v>116</v>
      </c>
      <c r="N609" s="7" t="s">
        <v>118</v>
      </c>
      <c r="O609" s="7" t="s">
        <v>95</v>
      </c>
      <c r="P609" s="7" t="s">
        <v>234</v>
      </c>
      <c r="Q609" s="7" t="s">
        <v>109</v>
      </c>
      <c r="R609" s="7" t="s">
        <v>188</v>
      </c>
      <c r="S609" s="7" t="s">
        <v>208</v>
      </c>
      <c r="T609" s="7" t="s">
        <v>86</v>
      </c>
      <c r="U609" s="7" t="s">
        <v>112</v>
      </c>
      <c r="V609" s="7" t="s">
        <v>88</v>
      </c>
      <c r="W609" s="7" t="s">
        <v>110</v>
      </c>
      <c r="X609" s="7" t="s">
        <v>93</v>
      </c>
      <c r="Y609" s="7" t="n">
        <v>1</v>
      </c>
      <c r="Z609" s="7" t="n">
        <v>0</v>
      </c>
      <c r="AA609" s="7" t="str">
        <f aca="false">IF(Y609&gt;Z609,"Win",IF(Y609&lt;Z609,"Loss","Draw"))</f>
        <v>Win</v>
      </c>
      <c r="AB609" s="7" t="s">
        <v>99</v>
      </c>
      <c r="AC609" s="7" t="s">
        <v>99</v>
      </c>
      <c r="AD609" s="7" t="s">
        <v>1374</v>
      </c>
      <c r="AE609" s="7" t="s">
        <v>368</v>
      </c>
      <c r="AF609" s="7" t="str">
        <f aca="false">IF(AD609&lt;AE609,AD609,AE609)</f>
        <v>Archers, Barbarian Barrel, Bomb Tower, Goblinstein, Graveyard, Ice Spirit, Poison, Skeletons</v>
      </c>
      <c r="AG609" s="7" t="str">
        <f aca="false">IF(AD609&lt;AE609,AE609,AD609)</f>
        <v>Berserker, Fireball, Lava Hound, Skeleton Dragons, Spirit Empress, Tombstone, Valkyrie, Zap</v>
      </c>
      <c r="AH609" s="7" t="str">
        <f aca="false">IF(AD609=AF609,AA609,IF(AA609="Win","Loss",IF(AA609="Loss","Win","Draw")))</f>
        <v>Win</v>
      </c>
      <c r="AI609" s="7" t="s">
        <v>297</v>
      </c>
    </row>
    <row r="610" customFormat="false" ht="15" hidden="false" customHeight="true" outlineLevel="0" collapsed="false">
      <c r="A610" s="7" t="s">
        <v>1897</v>
      </c>
      <c r="B610" s="7" t="n">
        <v>2</v>
      </c>
      <c r="C610" s="7" t="s">
        <v>1432</v>
      </c>
      <c r="D610" s="7" t="s">
        <v>1433</v>
      </c>
      <c r="E610" s="7" t="s">
        <v>147</v>
      </c>
      <c r="F610" s="7" t="s">
        <v>148</v>
      </c>
      <c r="G610" s="7" t="s">
        <v>1899</v>
      </c>
      <c r="H610" s="7" t="s">
        <v>81</v>
      </c>
      <c r="I610" s="7" t="s">
        <v>201</v>
      </c>
      <c r="J610" s="7" t="s">
        <v>202</v>
      </c>
      <c r="K610" s="7" t="s">
        <v>203</v>
      </c>
      <c r="L610" s="7" t="s">
        <v>153</v>
      </c>
      <c r="M610" s="7" t="s">
        <v>157</v>
      </c>
      <c r="N610" s="7" t="s">
        <v>150</v>
      </c>
      <c r="O610" s="7" t="s">
        <v>88</v>
      </c>
      <c r="P610" s="7" t="s">
        <v>204</v>
      </c>
      <c r="Q610" s="7" t="s">
        <v>126</v>
      </c>
      <c r="R610" s="7" t="s">
        <v>108</v>
      </c>
      <c r="S610" s="7" t="s">
        <v>118</v>
      </c>
      <c r="T610" s="7" t="s">
        <v>89</v>
      </c>
      <c r="U610" s="7" t="s">
        <v>209</v>
      </c>
      <c r="V610" s="7" t="s">
        <v>204</v>
      </c>
      <c r="W610" s="7" t="s">
        <v>249</v>
      </c>
      <c r="X610" s="7" t="s">
        <v>111</v>
      </c>
      <c r="Y610" s="7" t="n">
        <v>1</v>
      </c>
      <c r="Z610" s="7" t="n">
        <v>0</v>
      </c>
      <c r="AA610" s="7" t="str">
        <f aca="false">IF(Y610&gt;Z610,"Win",IF(Y610&lt;Z610,"Loss","Draw"))</f>
        <v>Win</v>
      </c>
      <c r="AB610" s="7" t="s">
        <v>99</v>
      </c>
      <c r="AC610" s="7" t="s">
        <v>99</v>
      </c>
      <c r="AD610" s="7" t="s">
        <v>1900</v>
      </c>
      <c r="AE610" s="7" t="s">
        <v>1901</v>
      </c>
      <c r="AF610" s="7" t="str">
        <f aca="false">IF(AD610&lt;AE610,AD610,AE610)</f>
        <v>Berserker, Cannon, Electro Spirit, Fire Spirit, Goblin Barrel, Magic Archer, Royal Delivery, Wall Breakers</v>
      </c>
      <c r="AG610" s="7" t="str">
        <f aca="false">IF(AD610&lt;AE610,AE610,AD610)</f>
        <v>Dark Prince, Ice Spirit, Inferno Tower, Miner, Rocket, Royal Delivery, Skeletons, The Log</v>
      </c>
      <c r="AH610" s="7" t="str">
        <f aca="false">IF(AD610=AF610,AA610,IF(AA610="Win","Loss",IF(AA610="Loss","Win","Draw")))</f>
        <v>Win</v>
      </c>
      <c r="AI610" s="7" t="s">
        <v>297</v>
      </c>
    </row>
    <row r="611" customFormat="false" ht="15" hidden="false" customHeight="true" outlineLevel="0" collapsed="false">
      <c r="A611" s="7" t="s">
        <v>1897</v>
      </c>
      <c r="B611" s="7" t="n">
        <v>3</v>
      </c>
      <c r="C611" s="7" t="s">
        <v>1432</v>
      </c>
      <c r="D611" s="7" t="s">
        <v>1433</v>
      </c>
      <c r="E611" s="7" t="s">
        <v>147</v>
      </c>
      <c r="F611" s="7" t="s">
        <v>148</v>
      </c>
      <c r="G611" s="7" t="s">
        <v>1902</v>
      </c>
      <c r="H611" s="7" t="s">
        <v>163</v>
      </c>
      <c r="I611" s="7" t="s">
        <v>177</v>
      </c>
      <c r="J611" s="7" t="s">
        <v>83</v>
      </c>
      <c r="K611" s="7" t="s">
        <v>124</v>
      </c>
      <c r="L611" s="7" t="s">
        <v>257</v>
      </c>
      <c r="M611" s="7" t="s">
        <v>143</v>
      </c>
      <c r="N611" s="7" t="s">
        <v>89</v>
      </c>
      <c r="O611" s="7" t="s">
        <v>93</v>
      </c>
      <c r="P611" s="7" t="s">
        <v>215</v>
      </c>
      <c r="Q611" s="7" t="s">
        <v>284</v>
      </c>
      <c r="R611" s="7" t="s">
        <v>128</v>
      </c>
      <c r="S611" s="7" t="s">
        <v>185</v>
      </c>
      <c r="T611" s="7" t="s">
        <v>158</v>
      </c>
      <c r="U611" s="7" t="s">
        <v>115</v>
      </c>
      <c r="V611" s="7" t="s">
        <v>785</v>
      </c>
      <c r="W611" s="7" t="s">
        <v>173</v>
      </c>
      <c r="X611" s="7" t="s">
        <v>187</v>
      </c>
      <c r="Y611" s="7" t="n">
        <v>0</v>
      </c>
      <c r="Z611" s="7" t="n">
        <v>1</v>
      </c>
      <c r="AA611" s="7" t="str">
        <f aca="false">IF(Y611&gt;Z611,"Win",IF(Y611&lt;Z611,"Loss","Draw"))</f>
        <v>Loss</v>
      </c>
      <c r="AB611" s="7" t="s">
        <v>99</v>
      </c>
      <c r="AC611" s="7" t="s">
        <v>99</v>
      </c>
      <c r="AD611" s="7" t="s">
        <v>1903</v>
      </c>
      <c r="AE611" s="7" t="s">
        <v>787</v>
      </c>
      <c r="AF611" s="7" t="str">
        <f aca="false">IF(AD611&lt;AE611,AD611,AE611)</f>
        <v>Bowler, Executioner, Freeze, Golden Knight, Graveyard, Inferno Dragon, Tornado, Zappies</v>
      </c>
      <c r="AG611" s="7" t="str">
        <f aca="false">IF(AD611&lt;AE611,AE611,AD611)</f>
        <v>Fireball, Fisherman, Heal Spirit, Hunter, Monk, Royal Ghost, Royal Giant, The Log</v>
      </c>
      <c r="AH611" s="7" t="str">
        <f aca="false">IF(AD611=AF611,AA611,IF(AA611="Win","Loss",IF(AA611="Loss","Win","Draw")))</f>
        <v>Win</v>
      </c>
      <c r="AI611" s="7" t="s">
        <v>297</v>
      </c>
    </row>
    <row r="612" customFormat="false" ht="15" hidden="false" customHeight="true" outlineLevel="0" collapsed="false">
      <c r="A612" s="7" t="s">
        <v>1904</v>
      </c>
      <c r="B612" s="7" t="n">
        <v>1</v>
      </c>
      <c r="C612" s="7" t="s">
        <v>1432</v>
      </c>
      <c r="D612" s="7" t="s">
        <v>1433</v>
      </c>
      <c r="E612" s="7" t="s">
        <v>147</v>
      </c>
      <c r="F612" s="7" t="s">
        <v>148</v>
      </c>
      <c r="G612" s="7" t="s">
        <v>1905</v>
      </c>
      <c r="H612" s="7" t="s">
        <v>163</v>
      </c>
      <c r="I612" s="7" t="s">
        <v>107</v>
      </c>
      <c r="J612" s="7" t="s">
        <v>139</v>
      </c>
      <c r="K612" s="7" t="s">
        <v>109</v>
      </c>
      <c r="L612" s="7" t="s">
        <v>93</v>
      </c>
      <c r="M612" s="7" t="s">
        <v>112</v>
      </c>
      <c r="N612" s="7" t="s">
        <v>97</v>
      </c>
      <c r="O612" s="7" t="s">
        <v>110</v>
      </c>
      <c r="P612" s="7" t="s">
        <v>111</v>
      </c>
      <c r="Q612" s="7" t="s">
        <v>201</v>
      </c>
      <c r="R612" s="7" t="s">
        <v>202</v>
      </c>
      <c r="S612" s="7" t="s">
        <v>203</v>
      </c>
      <c r="T612" s="7" t="s">
        <v>118</v>
      </c>
      <c r="U612" s="7" t="s">
        <v>157</v>
      </c>
      <c r="V612" s="7" t="s">
        <v>204</v>
      </c>
      <c r="W612" s="7" t="s">
        <v>88</v>
      </c>
      <c r="X612" s="7" t="s">
        <v>234</v>
      </c>
      <c r="Y612" s="7" t="n">
        <v>0</v>
      </c>
      <c r="Z612" s="7" t="n">
        <v>1</v>
      </c>
      <c r="AA612" s="7" t="str">
        <f aca="false">IF(Y612&gt;Z612,"Win",IF(Y612&lt;Z612,"Loss","Draw"))</f>
        <v>Loss</v>
      </c>
      <c r="AB612" s="7" t="s">
        <v>99</v>
      </c>
      <c r="AC612" s="7" t="s">
        <v>99</v>
      </c>
      <c r="AD612" s="7" t="s">
        <v>790</v>
      </c>
      <c r="AE612" s="7" t="s">
        <v>668</v>
      </c>
      <c r="AF612" s="7" t="str">
        <f aca="false">IF(AD612&lt;AE612,AD612,AE612)</f>
        <v>Berserker, Bomb Tower, Fire Spirit, Goblin Barrel, Ice Spirit, Magic Archer, Royal Delivery, Wall Breakers</v>
      </c>
      <c r="AG612" s="7" t="str">
        <f aca="false">IF(AD612&lt;AE612,AE612,AD612)</f>
        <v>Fireball, Goblin Cage, Lava Hound, Mega Minion, Miner, Ronin, Spirit Empress, Zap</v>
      </c>
      <c r="AH612" s="7" t="str">
        <f aca="false">IF(AD612=AF612,AA612,IF(AA612="Win","Loss",IF(AA612="Loss","Win","Draw")))</f>
        <v>Win</v>
      </c>
      <c r="AI612" s="7" t="s">
        <v>297</v>
      </c>
    </row>
    <row r="613" customFormat="false" ht="15" hidden="false" customHeight="true" outlineLevel="0" collapsed="false">
      <c r="A613" s="7" t="s">
        <v>1904</v>
      </c>
      <c r="B613" s="7" t="n">
        <v>2</v>
      </c>
      <c r="C613" s="7" t="s">
        <v>1432</v>
      </c>
      <c r="D613" s="7" t="s">
        <v>1433</v>
      </c>
      <c r="E613" s="7" t="s">
        <v>147</v>
      </c>
      <c r="F613" s="7" t="s">
        <v>148</v>
      </c>
      <c r="G613" s="7" t="s">
        <v>1906</v>
      </c>
      <c r="H613" s="7" t="s">
        <v>81</v>
      </c>
      <c r="I613" s="7" t="s">
        <v>152</v>
      </c>
      <c r="J613" s="7" t="s">
        <v>128</v>
      </c>
      <c r="K613" s="7" t="s">
        <v>188</v>
      </c>
      <c r="L613" s="7" t="s">
        <v>187</v>
      </c>
      <c r="M613" s="7" t="s">
        <v>95</v>
      </c>
      <c r="N613" s="7" t="s">
        <v>85</v>
      </c>
      <c r="O613" s="7" t="s">
        <v>306</v>
      </c>
      <c r="P613" s="7" t="s">
        <v>307</v>
      </c>
      <c r="Q613" s="7" t="s">
        <v>84</v>
      </c>
      <c r="R613" s="7" t="s">
        <v>83</v>
      </c>
      <c r="S613" s="7" t="s">
        <v>82</v>
      </c>
      <c r="T613" s="7" t="s">
        <v>93</v>
      </c>
      <c r="U613" s="7" t="s">
        <v>119</v>
      </c>
      <c r="V613" s="7" t="s">
        <v>89</v>
      </c>
      <c r="W613" s="7" t="s">
        <v>126</v>
      </c>
      <c r="X613" s="7" t="s">
        <v>150</v>
      </c>
      <c r="Y613" s="7" t="n">
        <v>1</v>
      </c>
      <c r="Z613" s="7" t="n">
        <v>0</v>
      </c>
      <c r="AA613" s="7" t="str">
        <f aca="false">IF(Y613&gt;Z613,"Win",IF(Y613&lt;Z613,"Loss","Draw"))</f>
        <v>Win</v>
      </c>
      <c r="AB613" s="7" t="s">
        <v>99</v>
      </c>
      <c r="AC613" s="7" t="s">
        <v>99</v>
      </c>
      <c r="AD613" s="7" t="s">
        <v>1270</v>
      </c>
      <c r="AE613" s="7" t="s">
        <v>1907</v>
      </c>
      <c r="AF613" s="7" t="str">
        <f aca="false">IF(AD613&lt;AE613,AD613,AE613)</f>
        <v>Archers, Electro Spirit, Fireball, Goblin Hut, Monk, Royal Hogs, Skeletons, The Log</v>
      </c>
      <c r="AG613" s="7" t="str">
        <f aca="false">IF(AD613&lt;AE613,AE613,AD613)</f>
        <v>Baby Dragon, Barbarian Barrel, Golden Knight, Golem, Ice Wizard, Lightning, Tombstone, Tornado</v>
      </c>
      <c r="AH613" s="7" t="str">
        <f aca="false">IF(AD613=AF613,AA613,IF(AA613="Win","Loss",IF(AA613="Loss","Win","Draw")))</f>
        <v>Loss</v>
      </c>
      <c r="AI613" s="7" t="s">
        <v>297</v>
      </c>
    </row>
    <row r="614" customFormat="false" ht="15" hidden="false" customHeight="true" outlineLevel="0" collapsed="false">
      <c r="A614" s="7" t="s">
        <v>1904</v>
      </c>
      <c r="B614" s="7" t="n">
        <v>3</v>
      </c>
      <c r="C614" s="7" t="s">
        <v>1432</v>
      </c>
      <c r="D614" s="7" t="s">
        <v>1433</v>
      </c>
      <c r="E614" s="7" t="s">
        <v>147</v>
      </c>
      <c r="F614" s="7" t="s">
        <v>148</v>
      </c>
      <c r="G614" s="7" t="s">
        <v>1908</v>
      </c>
      <c r="H614" s="7" t="s">
        <v>81</v>
      </c>
      <c r="I614" s="7" t="s">
        <v>248</v>
      </c>
      <c r="J614" s="7" t="s">
        <v>241</v>
      </c>
      <c r="K614" s="7" t="s">
        <v>114</v>
      </c>
      <c r="L614" s="7" t="s">
        <v>116</v>
      </c>
      <c r="M614" s="7" t="s">
        <v>119</v>
      </c>
      <c r="N614" s="7" t="s">
        <v>88</v>
      </c>
      <c r="O614" s="7" t="s">
        <v>138</v>
      </c>
      <c r="P614" s="7" t="s">
        <v>137</v>
      </c>
      <c r="Q614" s="7" t="s">
        <v>114</v>
      </c>
      <c r="R614" s="7" t="s">
        <v>128</v>
      </c>
      <c r="S614" s="7" t="s">
        <v>87</v>
      </c>
      <c r="T614" s="7" t="s">
        <v>137</v>
      </c>
      <c r="U614" s="7" t="s">
        <v>138</v>
      </c>
      <c r="V614" s="7" t="s">
        <v>95</v>
      </c>
      <c r="W614" s="7" t="s">
        <v>116</v>
      </c>
      <c r="X614" s="7" t="s">
        <v>193</v>
      </c>
      <c r="Y614" s="7" t="n">
        <v>1</v>
      </c>
      <c r="Z614" s="7" t="n">
        <v>0</v>
      </c>
      <c r="AA614" s="7" t="str">
        <f aca="false">IF(Y614&gt;Z614,"Win",IF(Y614&lt;Z614,"Loss","Draw"))</f>
        <v>Win</v>
      </c>
      <c r="AB614" s="7" t="s">
        <v>99</v>
      </c>
      <c r="AC614" s="7" t="s">
        <v>99</v>
      </c>
      <c r="AD614" s="7" t="s">
        <v>1909</v>
      </c>
      <c r="AE614" s="7" t="s">
        <v>1910</v>
      </c>
      <c r="AF614" s="7" t="str">
        <f aca="false">IF(AD614&lt;AE614,AD614,AE614)</f>
        <v>Barbarian Barrel, Giant Snowball, Goblin Demolisher, Goblin Drill, Golden Knight, Guards, Poison, Tesla</v>
      </c>
      <c r="AG614" s="7" t="str">
        <f aca="false">IF(AD614&lt;AE614,AE614,AD614)</f>
        <v>Berserker, Giant Snowball, Goblin Demolisher, Goblin Drill, Goblin Hut, Knight, Poison, Princess</v>
      </c>
      <c r="AH614" s="7" t="str">
        <f aca="false">IF(AD614=AF614,AA614,IF(AA614="Win","Loss",IF(AA614="Loss","Win","Draw")))</f>
        <v>Loss</v>
      </c>
      <c r="AI614" s="7" t="s">
        <v>297</v>
      </c>
    </row>
    <row r="615" customFormat="false" ht="15" hidden="false" customHeight="true" outlineLevel="0" collapsed="false">
      <c r="A615" s="7" t="s">
        <v>1911</v>
      </c>
      <c r="B615" s="7" t="n">
        <v>1</v>
      </c>
      <c r="C615" s="7" t="s">
        <v>1432</v>
      </c>
      <c r="D615" s="7" t="s">
        <v>1433</v>
      </c>
      <c r="E615" s="7" t="s">
        <v>147</v>
      </c>
      <c r="F615" s="7" t="s">
        <v>148</v>
      </c>
      <c r="G615" s="7" t="s">
        <v>1912</v>
      </c>
      <c r="H615" s="7" t="s">
        <v>81</v>
      </c>
      <c r="I615" s="7" t="s">
        <v>90</v>
      </c>
      <c r="J615" s="7" t="s">
        <v>123</v>
      </c>
      <c r="K615" s="7" t="s">
        <v>92</v>
      </c>
      <c r="L615" s="7" t="s">
        <v>126</v>
      </c>
      <c r="M615" s="7" t="s">
        <v>96</v>
      </c>
      <c r="N615" s="7" t="s">
        <v>85</v>
      </c>
      <c r="O615" s="7" t="s">
        <v>95</v>
      </c>
      <c r="P615" s="7" t="s">
        <v>125</v>
      </c>
      <c r="Q615" s="7" t="s">
        <v>90</v>
      </c>
      <c r="R615" s="7" t="s">
        <v>123</v>
      </c>
      <c r="S615" s="7" t="s">
        <v>124</v>
      </c>
      <c r="T615" s="7" t="s">
        <v>95</v>
      </c>
      <c r="U615" s="7" t="s">
        <v>85</v>
      </c>
      <c r="V615" s="7" t="s">
        <v>96</v>
      </c>
      <c r="W615" s="7" t="s">
        <v>126</v>
      </c>
      <c r="X615" s="7" t="s">
        <v>125</v>
      </c>
      <c r="Y615" s="7" t="n">
        <v>1</v>
      </c>
      <c r="Z615" s="7" t="n">
        <v>0</v>
      </c>
      <c r="AA615" s="7" t="str">
        <f aca="false">IF(Y615&gt;Z615,"Win",IF(Y615&lt;Z615,"Loss","Draw"))</f>
        <v>Win</v>
      </c>
      <c r="AB615" s="7" t="s">
        <v>99</v>
      </c>
      <c r="AC615" s="7" t="s">
        <v>99</v>
      </c>
      <c r="AD615" s="7" t="s">
        <v>1913</v>
      </c>
      <c r="AE615" s="7" t="s">
        <v>134</v>
      </c>
      <c r="AF615" s="7" t="str">
        <f aca="false">IF(AD615&lt;AE615,AD615,AE615)</f>
        <v>Barbarian Barrel, Cannon Cart, Goblinstein, Lightning, Minions, Mortar, Royal Ghost, Skeletons</v>
      </c>
      <c r="AG615" s="7" t="str">
        <f aca="false">IF(AD615&lt;AE615,AE615,AD615)</f>
        <v>Barbarian Barrel, Cannon Cart, Goblinstein, Lightning, Minions, Mortar, Skeleton Barrel, Skeletons</v>
      </c>
      <c r="AH615" s="7" t="str">
        <f aca="false">IF(AD615=AF615,AA615,IF(AA615="Win","Loss",IF(AA615="Loss","Win","Draw")))</f>
        <v>Loss</v>
      </c>
      <c r="AI615" s="7" t="s">
        <v>297</v>
      </c>
    </row>
    <row r="616" customFormat="false" ht="15" hidden="false" customHeight="true" outlineLevel="0" collapsed="false">
      <c r="A616" s="7" t="s">
        <v>1911</v>
      </c>
      <c r="B616" s="7" t="n">
        <v>2</v>
      </c>
      <c r="C616" s="7" t="s">
        <v>1432</v>
      </c>
      <c r="D616" s="7" t="s">
        <v>1433</v>
      </c>
      <c r="E616" s="7" t="s">
        <v>147</v>
      </c>
      <c r="F616" s="7" t="s">
        <v>148</v>
      </c>
      <c r="G616" s="7" t="s">
        <v>1914</v>
      </c>
      <c r="H616" s="7" t="s">
        <v>163</v>
      </c>
      <c r="I616" s="7" t="s">
        <v>185</v>
      </c>
      <c r="J616" s="7" t="s">
        <v>83</v>
      </c>
      <c r="K616" s="7" t="s">
        <v>87</v>
      </c>
      <c r="L616" s="7" t="s">
        <v>150</v>
      </c>
      <c r="M616" s="7" t="s">
        <v>88</v>
      </c>
      <c r="N616" s="7" t="s">
        <v>89</v>
      </c>
      <c r="O616" s="7" t="s">
        <v>165</v>
      </c>
      <c r="P616" s="7" t="s">
        <v>164</v>
      </c>
      <c r="Q616" s="7" t="s">
        <v>82</v>
      </c>
      <c r="R616" s="7" t="s">
        <v>194</v>
      </c>
      <c r="S616" s="7" t="s">
        <v>153</v>
      </c>
      <c r="T616" s="7" t="s">
        <v>91</v>
      </c>
      <c r="U616" s="7" t="s">
        <v>118</v>
      </c>
      <c r="V616" s="7" t="s">
        <v>204</v>
      </c>
      <c r="W616" s="7" t="s">
        <v>164</v>
      </c>
      <c r="X616" s="7" t="s">
        <v>89</v>
      </c>
      <c r="Y616" s="7" t="n">
        <v>0</v>
      </c>
      <c r="Z616" s="7" t="n">
        <v>1</v>
      </c>
      <c r="AA616" s="7" t="str">
        <f aca="false">IF(Y616&gt;Z616,"Win",IF(Y616&lt;Z616,"Loss","Draw"))</f>
        <v>Loss</v>
      </c>
      <c r="AB616" s="7" t="s">
        <v>99</v>
      </c>
      <c r="AC616" s="7" t="s">
        <v>99</v>
      </c>
      <c r="AD616" s="7" t="s">
        <v>1915</v>
      </c>
      <c r="AE616" s="7" t="s">
        <v>1916</v>
      </c>
      <c r="AF616" s="7" t="str">
        <f aca="false">IF(AD616&lt;AE616,AD616,AE616)</f>
        <v>Archer Queen, Cannon, Earthquake, Goblins, Ice Spirit, Royal Delivery, Royal Hogs, The Log</v>
      </c>
      <c r="AG616" s="7" t="str">
        <f aca="false">IF(AD616&lt;AE616,AE616,AD616)</f>
        <v>Berserker, Earthquake, Electro Spirit, Executioner, Hog Rider, Monk, Tesla, The Log</v>
      </c>
      <c r="AH616" s="7" t="str">
        <f aca="false">IF(AD616=AF616,AA616,IF(AA616="Win","Loss",IF(AA616="Loss","Win","Draw")))</f>
        <v>Win</v>
      </c>
      <c r="AI616" s="7" t="s">
        <v>297</v>
      </c>
    </row>
    <row r="617" customFormat="false" ht="15" hidden="false" customHeight="true" outlineLevel="0" collapsed="false">
      <c r="A617" s="7" t="s">
        <v>1911</v>
      </c>
      <c r="B617" s="7" t="n">
        <v>3</v>
      </c>
      <c r="C617" s="7" t="s">
        <v>1432</v>
      </c>
      <c r="D617" s="7" t="s">
        <v>1433</v>
      </c>
      <c r="E617" s="7" t="s">
        <v>147</v>
      </c>
      <c r="F617" s="7" t="s">
        <v>148</v>
      </c>
      <c r="G617" s="7" t="s">
        <v>1917</v>
      </c>
      <c r="H617" s="7" t="s">
        <v>81</v>
      </c>
      <c r="I617" s="7" t="s">
        <v>159</v>
      </c>
      <c r="J617" s="7" t="s">
        <v>91</v>
      </c>
      <c r="K617" s="7" t="s">
        <v>203</v>
      </c>
      <c r="L617" s="7" t="s">
        <v>97</v>
      </c>
      <c r="M617" s="7" t="s">
        <v>118</v>
      </c>
      <c r="N617" s="7" t="s">
        <v>157</v>
      </c>
      <c r="O617" s="7" t="s">
        <v>204</v>
      </c>
      <c r="P617" s="7" t="s">
        <v>234</v>
      </c>
      <c r="Q617" s="7" t="s">
        <v>113</v>
      </c>
      <c r="R617" s="7" t="s">
        <v>83</v>
      </c>
      <c r="S617" s="7" t="s">
        <v>87</v>
      </c>
      <c r="T617" s="7" t="s">
        <v>150</v>
      </c>
      <c r="U617" s="7" t="s">
        <v>114</v>
      </c>
      <c r="V617" s="7" t="s">
        <v>93</v>
      </c>
      <c r="W617" s="7" t="s">
        <v>88</v>
      </c>
      <c r="X617" s="7" t="s">
        <v>165</v>
      </c>
      <c r="Y617" s="7" t="n">
        <v>1</v>
      </c>
      <c r="Z617" s="7" t="n">
        <v>0</v>
      </c>
      <c r="AA617" s="7" t="str">
        <f aca="false">IF(Y617&gt;Z617,"Win",IF(Y617&lt;Z617,"Loss","Draw"))</f>
        <v>Win</v>
      </c>
      <c r="AB617" s="7" t="s">
        <v>99</v>
      </c>
      <c r="AC617" s="7" t="s">
        <v>99</v>
      </c>
      <c r="AD617" s="7" t="s">
        <v>1657</v>
      </c>
      <c r="AE617" s="7" t="s">
        <v>1918</v>
      </c>
      <c r="AF617" s="7" t="str">
        <f aca="false">IF(AD617&lt;AE617,AD617,AE617)</f>
        <v>Berserker, Electro Spirit, Fireball, Furnace, Giant Snowball, Hog Rider, Monk, Tesla</v>
      </c>
      <c r="AG617" s="7" t="str">
        <f aca="false">IF(AD617&lt;AE617,AE617,AD617)</f>
        <v>Bomb Tower, Dart Goblin, Fire Spirit, Goblin Barrel, Goblins, Ice Spirit, Ronin, Royal Delivery</v>
      </c>
      <c r="AH617" s="7" t="str">
        <f aca="false">IF(AD617=AF617,AA617,IF(AA617="Win","Loss",IF(AA617="Loss","Win","Draw")))</f>
        <v>Loss</v>
      </c>
      <c r="AI617" s="7" t="s">
        <v>297</v>
      </c>
    </row>
    <row r="618" customFormat="false" ht="15" hidden="false" customHeight="true" outlineLevel="0" collapsed="false">
      <c r="A618" s="7" t="s">
        <v>1919</v>
      </c>
      <c r="B618" s="7" t="n">
        <v>1</v>
      </c>
      <c r="C618" s="7" t="s">
        <v>1432</v>
      </c>
      <c r="D618" s="7" t="s">
        <v>1433</v>
      </c>
      <c r="E618" s="7" t="s">
        <v>147</v>
      </c>
      <c r="F618" s="7" t="s">
        <v>148</v>
      </c>
      <c r="G618" s="7" t="s">
        <v>1920</v>
      </c>
      <c r="H618" s="7" t="s">
        <v>81</v>
      </c>
      <c r="I618" s="7" t="s">
        <v>177</v>
      </c>
      <c r="J618" s="7" t="s">
        <v>188</v>
      </c>
      <c r="K618" s="7" t="s">
        <v>83</v>
      </c>
      <c r="L618" s="7" t="s">
        <v>133</v>
      </c>
      <c r="M618" s="7" t="s">
        <v>215</v>
      </c>
      <c r="N618" s="7" t="s">
        <v>93</v>
      </c>
      <c r="O618" s="7" t="s">
        <v>86</v>
      </c>
      <c r="P618" s="7" t="s">
        <v>95</v>
      </c>
      <c r="Q618" s="7" t="s">
        <v>82</v>
      </c>
      <c r="R618" s="7" t="s">
        <v>151</v>
      </c>
      <c r="S618" s="7" t="s">
        <v>152</v>
      </c>
      <c r="T618" s="7" t="s">
        <v>126</v>
      </c>
      <c r="U618" s="7" t="s">
        <v>89</v>
      </c>
      <c r="V618" s="7" t="s">
        <v>153</v>
      </c>
      <c r="W618" s="7" t="s">
        <v>150</v>
      </c>
      <c r="X618" s="7" t="s">
        <v>85</v>
      </c>
      <c r="Y618" s="7" t="n">
        <v>0</v>
      </c>
      <c r="Z618" s="7" t="n">
        <v>1</v>
      </c>
      <c r="AA618" s="7" t="str">
        <f aca="false">IF(Y618&gt;Z618,"Win",IF(Y618&lt;Z618,"Loss","Draw"))</f>
        <v>Loss</v>
      </c>
      <c r="AB618" s="7" t="s">
        <v>99</v>
      </c>
      <c r="AC618" s="7" t="s">
        <v>99</v>
      </c>
      <c r="AD618" s="7" t="s">
        <v>217</v>
      </c>
      <c r="AE618" s="7" t="s">
        <v>155</v>
      </c>
      <c r="AF618" s="7" t="str">
        <f aca="false">IF(AD618&lt;AE618,AD618,AE618)</f>
        <v>Baby Dragon, Cannon, Electro Spirit, Lightning, Mighty Miner, Royal Hogs, Skeletons, The Log</v>
      </c>
      <c r="AG618" s="7" t="str">
        <f aca="false">IF(AD618&lt;AE618,AE618,AD618)</f>
        <v>Barbarian Barrel, Fireball, Fisherman, Monk, Mother Witch, Royal Giant, Skeleton Dragons, Tombstone</v>
      </c>
      <c r="AH618" s="7" t="str">
        <f aca="false">IF(AD618=AF618,AA618,IF(AA618="Win","Loss",IF(AA618="Loss","Win","Draw")))</f>
        <v>Win</v>
      </c>
      <c r="AI618" s="7" t="s">
        <v>297</v>
      </c>
    </row>
    <row r="619" customFormat="false" ht="15" hidden="false" customHeight="true" outlineLevel="0" collapsed="false">
      <c r="A619" s="7" t="s">
        <v>1919</v>
      </c>
      <c r="B619" s="7" t="n">
        <v>2</v>
      </c>
      <c r="C619" s="7" t="s">
        <v>1432</v>
      </c>
      <c r="D619" s="7" t="s">
        <v>1433</v>
      </c>
      <c r="E619" s="7" t="s">
        <v>147</v>
      </c>
      <c r="F619" s="7" t="s">
        <v>148</v>
      </c>
      <c r="G619" s="7" t="s">
        <v>1921</v>
      </c>
      <c r="H619" s="7" t="s">
        <v>81</v>
      </c>
      <c r="I619" s="7" t="s">
        <v>448</v>
      </c>
      <c r="J619" s="7" t="s">
        <v>158</v>
      </c>
      <c r="K619" s="7" t="s">
        <v>114</v>
      </c>
      <c r="L619" s="7" t="s">
        <v>447</v>
      </c>
      <c r="M619" s="7" t="s">
        <v>97</v>
      </c>
      <c r="N619" s="7" t="s">
        <v>130</v>
      </c>
      <c r="O619" s="7" t="s">
        <v>96</v>
      </c>
      <c r="P619" s="7" t="s">
        <v>115</v>
      </c>
      <c r="Q619" s="7" t="s">
        <v>203</v>
      </c>
      <c r="R619" s="7" t="s">
        <v>202</v>
      </c>
      <c r="S619" s="7" t="s">
        <v>201</v>
      </c>
      <c r="T619" s="7" t="s">
        <v>118</v>
      </c>
      <c r="U619" s="7" t="s">
        <v>157</v>
      </c>
      <c r="V619" s="7" t="s">
        <v>234</v>
      </c>
      <c r="W619" s="7" t="s">
        <v>88</v>
      </c>
      <c r="X619" s="7" t="s">
        <v>204</v>
      </c>
      <c r="Y619" s="7" t="n">
        <v>0</v>
      </c>
      <c r="Z619" s="7" t="n">
        <v>1</v>
      </c>
      <c r="AA619" s="7" t="str">
        <f aca="false">IF(Y619&gt;Z619,"Win",IF(Y619&lt;Z619,"Loss","Draw"))</f>
        <v>Loss</v>
      </c>
      <c r="AB619" s="7" t="s">
        <v>99</v>
      </c>
      <c r="AC619" s="7" t="s">
        <v>99</v>
      </c>
      <c r="AD619" s="7" t="s">
        <v>483</v>
      </c>
      <c r="AE619" s="7" t="s">
        <v>668</v>
      </c>
      <c r="AF619" s="7" t="str">
        <f aca="false">IF(AD619&lt;AE619,AD619,AE619)</f>
        <v>Arrows, Bowler, Giant, Giant Snowball, Graveyard, Minions, Ronin, Witch</v>
      </c>
      <c r="AG619" s="7" t="str">
        <f aca="false">IF(AD619&lt;AE619,AE619,AD619)</f>
        <v>Berserker, Bomb Tower, Fire Spirit, Goblin Barrel, Ice Spirit, Magic Archer, Royal Delivery, Wall Breakers</v>
      </c>
      <c r="AH619" s="7" t="str">
        <f aca="false">IF(AD619=AF619,AA619,IF(AA619="Win","Loss",IF(AA619="Loss","Win","Draw")))</f>
        <v>Loss</v>
      </c>
      <c r="AI619" s="7" t="s">
        <v>297</v>
      </c>
    </row>
    <row r="620" customFormat="false" ht="15" hidden="false" customHeight="true" outlineLevel="0" collapsed="false">
      <c r="A620" s="7" t="s">
        <v>1919</v>
      </c>
      <c r="B620" s="7" t="n">
        <v>3</v>
      </c>
      <c r="C620" s="7" t="s">
        <v>1432</v>
      </c>
      <c r="D620" s="7" t="s">
        <v>1433</v>
      </c>
      <c r="E620" s="7" t="s">
        <v>147</v>
      </c>
      <c r="F620" s="7" t="s">
        <v>148</v>
      </c>
      <c r="G620" s="7" t="s">
        <v>1922</v>
      </c>
      <c r="H620" s="7" t="s">
        <v>163</v>
      </c>
      <c r="I620" s="7" t="s">
        <v>152</v>
      </c>
      <c r="J620" s="7" t="s">
        <v>128</v>
      </c>
      <c r="K620" s="7" t="s">
        <v>107</v>
      </c>
      <c r="L620" s="7" t="s">
        <v>242</v>
      </c>
      <c r="M620" s="7" t="s">
        <v>306</v>
      </c>
      <c r="N620" s="7" t="s">
        <v>187</v>
      </c>
      <c r="O620" s="7" t="s">
        <v>85</v>
      </c>
      <c r="P620" s="7" t="s">
        <v>307</v>
      </c>
      <c r="Q620" s="7" t="s">
        <v>114</v>
      </c>
      <c r="R620" s="7" t="s">
        <v>337</v>
      </c>
      <c r="S620" s="7" t="s">
        <v>185</v>
      </c>
      <c r="T620" s="7" t="s">
        <v>97</v>
      </c>
      <c r="U620" s="7" t="s">
        <v>223</v>
      </c>
      <c r="V620" s="7" t="s">
        <v>124</v>
      </c>
      <c r="W620" s="7" t="s">
        <v>294</v>
      </c>
      <c r="X620" s="7" t="s">
        <v>193</v>
      </c>
      <c r="Y620" s="7" t="n">
        <v>0</v>
      </c>
      <c r="Z620" s="7" t="n">
        <v>1</v>
      </c>
      <c r="AA620" s="7" t="str">
        <f aca="false">IF(Y620&gt;Z620,"Win",IF(Y620&lt;Z620,"Loss","Draw"))</f>
        <v>Loss</v>
      </c>
      <c r="AB620" s="7" t="s">
        <v>99</v>
      </c>
      <c r="AC620" s="7" t="s">
        <v>99</v>
      </c>
      <c r="AD620" s="7" t="s">
        <v>308</v>
      </c>
      <c r="AE620" s="7" t="s">
        <v>1923</v>
      </c>
      <c r="AF620" s="7" t="str">
        <f aca="false">IF(AD620&lt;AE620,AD620,AE620)</f>
        <v>Baby Dragon, Bomber, Goblin Cage, Golden Knight, Golem, Ice Wizard, Lightning, Tornado</v>
      </c>
      <c r="AG620" s="7" t="str">
        <f aca="false">IF(AD620&lt;AE620,AE620,AD620)</f>
        <v>Boss Bandit, Executioner, Giant Snowball, Guards, Ram Rider, Ronin, Royal Ghost, Vines</v>
      </c>
      <c r="AH620" s="7" t="str">
        <f aca="false">IF(AD620=AF620,AA620,IF(AA620="Win","Loss",IF(AA620="Loss","Win","Draw")))</f>
        <v>Loss</v>
      </c>
      <c r="AI620" s="7" t="s">
        <v>297</v>
      </c>
    </row>
    <row r="621" customFormat="false" ht="15" hidden="false" customHeight="true" outlineLevel="0" collapsed="false">
      <c r="A621" s="7" t="s">
        <v>1924</v>
      </c>
      <c r="B621" s="7" t="n">
        <v>1</v>
      </c>
      <c r="C621" s="7" t="s">
        <v>1432</v>
      </c>
      <c r="D621" s="7" t="s">
        <v>1433</v>
      </c>
      <c r="E621" s="7" t="s">
        <v>147</v>
      </c>
      <c r="F621" s="7" t="s">
        <v>148</v>
      </c>
      <c r="G621" s="7" t="s">
        <v>1925</v>
      </c>
      <c r="H621" s="7" t="s">
        <v>81</v>
      </c>
      <c r="I621" s="7" t="s">
        <v>152</v>
      </c>
      <c r="J621" s="7" t="s">
        <v>158</v>
      </c>
      <c r="K621" s="7" t="s">
        <v>87</v>
      </c>
      <c r="L621" s="7" t="s">
        <v>387</v>
      </c>
      <c r="M621" s="7" t="s">
        <v>88</v>
      </c>
      <c r="N621" s="7" t="s">
        <v>85</v>
      </c>
      <c r="O621" s="7" t="s">
        <v>187</v>
      </c>
      <c r="P621" s="7" t="s">
        <v>95</v>
      </c>
      <c r="Q621" s="7" t="s">
        <v>107</v>
      </c>
      <c r="R621" s="7" t="s">
        <v>95</v>
      </c>
      <c r="S621" s="7" t="s">
        <v>141</v>
      </c>
      <c r="T621" s="7" t="s">
        <v>93</v>
      </c>
      <c r="U621" s="7" t="s">
        <v>150</v>
      </c>
      <c r="V621" s="7" t="s">
        <v>143</v>
      </c>
      <c r="W621" s="7" t="s">
        <v>177</v>
      </c>
      <c r="X621" s="7" t="s">
        <v>178</v>
      </c>
      <c r="Y621" s="7" t="n">
        <v>0</v>
      </c>
      <c r="Z621" s="7" t="n">
        <v>1</v>
      </c>
      <c r="AA621" s="7" t="str">
        <f aca="false">IF(Y621&gt;Z621,"Win",IF(Y621&lt;Z621,"Loss","Draw"))</f>
        <v>Loss</v>
      </c>
      <c r="AB621" s="7" t="s">
        <v>99</v>
      </c>
      <c r="AC621" s="7" t="s">
        <v>99</v>
      </c>
      <c r="AD621" s="7" t="s">
        <v>598</v>
      </c>
      <c r="AE621" s="7" t="s">
        <v>180</v>
      </c>
      <c r="AF621" s="7" t="str">
        <f aca="false">IF(AD621&lt;AE621,AD621,AE621)</f>
        <v>Baby Dragon, Barbarian Barrel, Berserker, Bowler, Electro Giant, Lightning, Tesla, Tornado</v>
      </c>
      <c r="AG621" s="7" t="str">
        <f aca="false">IF(AD621&lt;AE621,AE621,AD621)</f>
        <v>Barbarian Barrel, Electro Spirit, Fireball, Goblin Cage, Heal Spirit, Lumberjack, Phoenix, Royal Giant</v>
      </c>
      <c r="AH621" s="7" t="str">
        <f aca="false">IF(AD621=AF621,AA621,IF(AA621="Win","Loss",IF(AA621="Loss","Win","Draw")))</f>
        <v>Loss</v>
      </c>
      <c r="AI621" s="7" t="s">
        <v>297</v>
      </c>
    </row>
    <row r="622" customFormat="false" ht="15" hidden="false" customHeight="true" outlineLevel="0" collapsed="false">
      <c r="A622" s="7" t="s">
        <v>1924</v>
      </c>
      <c r="B622" s="7" t="n">
        <v>2</v>
      </c>
      <c r="C622" s="7" t="s">
        <v>1432</v>
      </c>
      <c r="D622" s="7" t="s">
        <v>1433</v>
      </c>
      <c r="E622" s="7" t="s">
        <v>147</v>
      </c>
      <c r="F622" s="7" t="s">
        <v>148</v>
      </c>
      <c r="G622" s="7" t="s">
        <v>1926</v>
      </c>
      <c r="H622" s="7" t="s">
        <v>163</v>
      </c>
      <c r="I622" s="7" t="s">
        <v>129</v>
      </c>
      <c r="J622" s="7" t="s">
        <v>128</v>
      </c>
      <c r="K622" s="7" t="s">
        <v>127</v>
      </c>
      <c r="L622" s="7" t="s">
        <v>97</v>
      </c>
      <c r="M622" s="7" t="s">
        <v>86</v>
      </c>
      <c r="N622" s="7" t="s">
        <v>133</v>
      </c>
      <c r="O622" s="7" t="s">
        <v>130</v>
      </c>
      <c r="P622" s="7" t="s">
        <v>131</v>
      </c>
      <c r="Q622" s="7" t="s">
        <v>185</v>
      </c>
      <c r="R622" s="7" t="s">
        <v>186</v>
      </c>
      <c r="S622" s="7" t="s">
        <v>109</v>
      </c>
      <c r="T622" s="7" t="s">
        <v>111</v>
      </c>
      <c r="U622" s="7" t="s">
        <v>117</v>
      </c>
      <c r="V622" s="7" t="s">
        <v>88</v>
      </c>
      <c r="W622" s="7" t="s">
        <v>234</v>
      </c>
      <c r="X622" s="7" t="s">
        <v>187</v>
      </c>
      <c r="Y622" s="7" t="n">
        <v>0</v>
      </c>
      <c r="Z622" s="7" t="n">
        <v>1</v>
      </c>
      <c r="AA622" s="7" t="str">
        <f aca="false">IF(Y622&gt;Z622,"Win",IF(Y622&lt;Z622,"Loss","Draw"))</f>
        <v>Loss</v>
      </c>
      <c r="AB622" s="7" t="s">
        <v>99</v>
      </c>
      <c r="AC622" s="7" t="s">
        <v>99</v>
      </c>
      <c r="AD622" s="7" t="s">
        <v>595</v>
      </c>
      <c r="AE622" s="7" t="s">
        <v>1927</v>
      </c>
      <c r="AF622" s="7" t="str">
        <f aca="false">IF(AD622&lt;AE622,AD622,AE622)</f>
        <v>Arrows, Bandit, Battle Ram, Golden Knight, Mega Knight, Mother Witch, Ronin, Skeleton Dragons</v>
      </c>
      <c r="AG622" s="7" t="str">
        <f aca="false">IF(AD622&lt;AE622,AE622,AD622)</f>
        <v>Balloon, Berserker, Bomb Tower, Executioner, Giant Skeleton, Miner, Tornado, Zap</v>
      </c>
      <c r="AH622" s="7" t="str">
        <f aca="false">IF(AD622=AF622,AA622,IF(AA622="Win","Loss",IF(AA622="Loss","Win","Draw")))</f>
        <v>Loss</v>
      </c>
      <c r="AI622" s="7" t="s">
        <v>297</v>
      </c>
    </row>
    <row r="623" customFormat="false" ht="15" hidden="false" customHeight="true" outlineLevel="0" collapsed="false">
      <c r="A623" s="7" t="s">
        <v>1924</v>
      </c>
      <c r="B623" s="7" t="n">
        <v>3</v>
      </c>
      <c r="C623" s="7" t="s">
        <v>1432</v>
      </c>
      <c r="D623" s="7" t="s">
        <v>1433</v>
      </c>
      <c r="E623" s="7" t="s">
        <v>147</v>
      </c>
      <c r="F623" s="7" t="s">
        <v>148</v>
      </c>
      <c r="G623" s="7" t="s">
        <v>1928</v>
      </c>
      <c r="H623" s="7" t="s">
        <v>163</v>
      </c>
      <c r="I623" s="7" t="s">
        <v>114</v>
      </c>
      <c r="J623" s="7" t="s">
        <v>202</v>
      </c>
      <c r="K623" s="7" t="s">
        <v>137</v>
      </c>
      <c r="L623" s="7" t="s">
        <v>234</v>
      </c>
      <c r="M623" s="7" t="s">
        <v>108</v>
      </c>
      <c r="N623" s="7" t="s">
        <v>157</v>
      </c>
      <c r="O623" s="7" t="s">
        <v>193</v>
      </c>
      <c r="P623" s="7" t="s">
        <v>116</v>
      </c>
      <c r="Q623" s="7" t="s">
        <v>84</v>
      </c>
      <c r="R623" s="7" t="s">
        <v>108</v>
      </c>
      <c r="S623" s="7" t="s">
        <v>87</v>
      </c>
      <c r="T623" s="7" t="s">
        <v>115</v>
      </c>
      <c r="U623" s="7" t="s">
        <v>116</v>
      </c>
      <c r="V623" s="7" t="s">
        <v>118</v>
      </c>
      <c r="W623" s="7" t="s">
        <v>114</v>
      </c>
      <c r="X623" s="7" t="s">
        <v>126</v>
      </c>
      <c r="Y623" s="7" t="n">
        <v>0</v>
      </c>
      <c r="Z623" s="7" t="n">
        <v>1</v>
      </c>
      <c r="AA623" s="7" t="str">
        <f aca="false">IF(Y623&gt;Z623,"Win",IF(Y623&lt;Z623,"Loss","Draw"))</f>
        <v>Loss</v>
      </c>
      <c r="AB623" s="7" t="s">
        <v>99</v>
      </c>
      <c r="AC623" s="7" t="s">
        <v>99</v>
      </c>
      <c r="AD623" s="7" t="s">
        <v>1929</v>
      </c>
      <c r="AE623" s="7" t="s">
        <v>1450</v>
      </c>
      <c r="AF623" s="7" t="str">
        <f aca="false">IF(AD623&lt;AE623,AD623,AE623)</f>
        <v>Archers, Dark Prince, Giant Snowball, Graveyard, Ice Spirit, Poison, Skeletons, Tesla</v>
      </c>
      <c r="AG623" s="7" t="str">
        <f aca="false">IF(AD623&lt;AE623,AE623,AD623)</f>
        <v>Bomb Tower, Dark Prince, Fire Spirit, Giant Snowball, Goblin Drill, Guards, Magic Archer, Poison</v>
      </c>
      <c r="AH623" s="7" t="str">
        <f aca="false">IF(AD623=AF623,AA623,IF(AA623="Win","Loss",IF(AA623="Loss","Win","Draw")))</f>
        <v>Win</v>
      </c>
      <c r="AI623" s="7" t="s">
        <v>297</v>
      </c>
    </row>
    <row r="624" customFormat="false" ht="15" hidden="false" customHeight="true" outlineLevel="0" collapsed="false">
      <c r="A624" s="7" t="s">
        <v>1930</v>
      </c>
      <c r="B624" s="7" t="n">
        <v>1</v>
      </c>
      <c r="C624" s="7" t="s">
        <v>1432</v>
      </c>
      <c r="D624" s="7" t="s">
        <v>1433</v>
      </c>
      <c r="E624" s="7" t="s">
        <v>147</v>
      </c>
      <c r="F624" s="7" t="s">
        <v>148</v>
      </c>
      <c r="G624" s="7" t="s">
        <v>1931</v>
      </c>
      <c r="H624" s="7" t="s">
        <v>163</v>
      </c>
      <c r="I624" s="7" t="s">
        <v>177</v>
      </c>
      <c r="J624" s="7" t="s">
        <v>95</v>
      </c>
      <c r="K624" s="7" t="s">
        <v>124</v>
      </c>
      <c r="L624" s="7" t="s">
        <v>257</v>
      </c>
      <c r="M624" s="7" t="s">
        <v>215</v>
      </c>
      <c r="N624" s="7" t="s">
        <v>93</v>
      </c>
      <c r="O624" s="7" t="s">
        <v>126</v>
      </c>
      <c r="P624" s="7" t="s">
        <v>150</v>
      </c>
      <c r="Q624" s="7" t="s">
        <v>233</v>
      </c>
      <c r="R624" s="7" t="s">
        <v>202</v>
      </c>
      <c r="S624" s="7" t="s">
        <v>201</v>
      </c>
      <c r="T624" s="7" t="s">
        <v>157</v>
      </c>
      <c r="U624" s="7" t="s">
        <v>204</v>
      </c>
      <c r="V624" s="7" t="s">
        <v>111</v>
      </c>
      <c r="W624" s="7" t="s">
        <v>88</v>
      </c>
      <c r="X624" s="7" t="s">
        <v>234</v>
      </c>
      <c r="Y624" s="7" t="n">
        <v>1</v>
      </c>
      <c r="Z624" s="7" t="n">
        <v>0</v>
      </c>
      <c r="AA624" s="7" t="str">
        <f aca="false">IF(Y624&gt;Z624,"Win",IF(Y624&lt;Z624,"Loss","Draw"))</f>
        <v>Win</v>
      </c>
      <c r="AB624" s="7" t="s">
        <v>99</v>
      </c>
      <c r="AC624" s="7" t="s">
        <v>99</v>
      </c>
      <c r="AD624" s="7" t="s">
        <v>429</v>
      </c>
      <c r="AE624" s="7" t="s">
        <v>380</v>
      </c>
      <c r="AF624" s="7" t="str">
        <f aca="false">IF(AD624&lt;AE624,AD624,AE624)</f>
        <v>Barbarian Barrel, Electro Spirit, Fireball, Fisherman, Hunter, Royal Ghost, Royal Giant, Skeletons</v>
      </c>
      <c r="AG624" s="7" t="str">
        <f aca="false">IF(AD624&lt;AE624,AE624,AD624)</f>
        <v>Bats, Berserker, Bomb Tower, Fire Spirit, Magic Archer, Miner, Royal Delivery, Wall Breakers</v>
      </c>
      <c r="AH624" s="7" t="str">
        <f aca="false">IF(AD624=AF624,AA624,IF(AA624="Win","Loss",IF(AA624="Loss","Win","Draw")))</f>
        <v>Win</v>
      </c>
      <c r="AI624" s="7" t="s">
        <v>297</v>
      </c>
    </row>
    <row r="625" customFormat="false" ht="15" hidden="false" customHeight="true" outlineLevel="0" collapsed="false">
      <c r="A625" s="7" t="s">
        <v>1930</v>
      </c>
      <c r="B625" s="7" t="n">
        <v>2</v>
      </c>
      <c r="C625" s="7" t="s">
        <v>1432</v>
      </c>
      <c r="D625" s="7" t="s">
        <v>1433</v>
      </c>
      <c r="E625" s="7" t="s">
        <v>147</v>
      </c>
      <c r="F625" s="7" t="s">
        <v>148</v>
      </c>
      <c r="G625" s="7" t="s">
        <v>1932</v>
      </c>
      <c r="H625" s="7" t="s">
        <v>163</v>
      </c>
      <c r="I625" s="7" t="s">
        <v>418</v>
      </c>
      <c r="J625" s="7" t="s">
        <v>186</v>
      </c>
      <c r="K625" s="7" t="s">
        <v>284</v>
      </c>
      <c r="L625" s="7" t="s">
        <v>114</v>
      </c>
      <c r="M625" s="7" t="s">
        <v>130</v>
      </c>
      <c r="N625" s="7" t="s">
        <v>110</v>
      </c>
      <c r="O625" s="7" t="s">
        <v>96</v>
      </c>
      <c r="P625" s="7" t="s">
        <v>242</v>
      </c>
      <c r="Q625" s="7" t="s">
        <v>129</v>
      </c>
      <c r="R625" s="7" t="s">
        <v>128</v>
      </c>
      <c r="S625" s="7" t="s">
        <v>127</v>
      </c>
      <c r="T625" s="7" t="s">
        <v>130</v>
      </c>
      <c r="U625" s="7" t="s">
        <v>133</v>
      </c>
      <c r="V625" s="7" t="s">
        <v>97</v>
      </c>
      <c r="W625" s="7" t="s">
        <v>86</v>
      </c>
      <c r="X625" s="7" t="s">
        <v>124</v>
      </c>
      <c r="Y625" s="7" t="n">
        <v>2</v>
      </c>
      <c r="Z625" s="7" t="n">
        <v>1</v>
      </c>
      <c r="AA625" s="7" t="str">
        <f aca="false">IF(Y625&gt;Z625,"Win",IF(Y625&lt;Z625,"Loss","Draw"))</f>
        <v>Win</v>
      </c>
      <c r="AB625" s="7" t="s">
        <v>99</v>
      </c>
      <c r="AC625" s="7" t="s">
        <v>99</v>
      </c>
      <c r="AD625" s="7" t="s">
        <v>419</v>
      </c>
      <c r="AE625" s="7" t="s">
        <v>1616</v>
      </c>
      <c r="AF625" s="7" t="str">
        <f aca="false">IF(AD625&lt;AE625,AD625,AE625)</f>
        <v>Arrows, Balloon, Bomber, Giant Snowball, Inferno Dragon, Lava Hound, Minions, Skeleton Army</v>
      </c>
      <c r="AG625" s="7" t="str">
        <f aca="false">IF(AD625&lt;AE625,AE625,AD625)</f>
        <v>Arrows, Battle Ram, Golden Knight, Mega Knight, Mother Witch, Ronin, Royal Ghost, Skeleton Dragons</v>
      </c>
      <c r="AH625" s="7" t="str">
        <f aca="false">IF(AD625=AF625,AA625,IF(AA625="Win","Loss",IF(AA625="Loss","Win","Draw")))</f>
        <v>Win</v>
      </c>
      <c r="AI625" s="7" t="s">
        <v>297</v>
      </c>
    </row>
    <row r="626" customFormat="false" ht="15" hidden="false" customHeight="true" outlineLevel="0" collapsed="false">
      <c r="A626" s="7" t="s">
        <v>1930</v>
      </c>
      <c r="B626" s="7" t="n">
        <v>3</v>
      </c>
      <c r="C626" s="7" t="s">
        <v>1432</v>
      </c>
      <c r="D626" s="7" t="s">
        <v>1433</v>
      </c>
      <c r="E626" s="7" t="s">
        <v>147</v>
      </c>
      <c r="F626" s="7" t="s">
        <v>148</v>
      </c>
      <c r="G626" s="7" t="s">
        <v>1933</v>
      </c>
      <c r="H626" s="7" t="s">
        <v>163</v>
      </c>
      <c r="I626" s="7" t="s">
        <v>233</v>
      </c>
      <c r="J626" s="7" t="s">
        <v>202</v>
      </c>
      <c r="K626" s="7" t="s">
        <v>201</v>
      </c>
      <c r="L626" s="7" t="s">
        <v>118</v>
      </c>
      <c r="M626" s="7" t="s">
        <v>88</v>
      </c>
      <c r="N626" s="7" t="s">
        <v>234</v>
      </c>
      <c r="O626" s="7" t="s">
        <v>111</v>
      </c>
      <c r="P626" s="7" t="s">
        <v>204</v>
      </c>
      <c r="Q626" s="7" t="s">
        <v>177</v>
      </c>
      <c r="R626" s="7" t="s">
        <v>83</v>
      </c>
      <c r="S626" s="7" t="s">
        <v>188</v>
      </c>
      <c r="T626" s="7" t="s">
        <v>215</v>
      </c>
      <c r="U626" s="7" t="s">
        <v>173</v>
      </c>
      <c r="V626" s="7" t="s">
        <v>89</v>
      </c>
      <c r="W626" s="7" t="s">
        <v>93</v>
      </c>
      <c r="X626" s="7" t="s">
        <v>178</v>
      </c>
      <c r="Y626" s="7" t="n">
        <v>1</v>
      </c>
      <c r="Z626" s="7" t="n">
        <v>0</v>
      </c>
      <c r="AA626" s="7" t="str">
        <f aca="false">IF(Y626&gt;Z626,"Win",IF(Y626&lt;Z626,"Loss","Draw"))</f>
        <v>Win</v>
      </c>
      <c r="AB626" s="7" t="s">
        <v>99</v>
      </c>
      <c r="AC626" s="7" t="s">
        <v>99</v>
      </c>
      <c r="AD626" s="7" t="s">
        <v>1731</v>
      </c>
      <c r="AE626" s="7" t="s">
        <v>1934</v>
      </c>
      <c r="AF626" s="7" t="str">
        <f aca="false">IF(AD626&lt;AE626,AD626,AE626)</f>
        <v>Bats, Berserker, Bomb Tower, Ice Spirit, Magic Archer, Miner, Royal Delivery, Wall Breakers</v>
      </c>
      <c r="AG626" s="7" t="str">
        <f aca="false">IF(AD626&lt;AE626,AE626,AD626)</f>
        <v>Fireball, Fisherman, Monk, Phoenix, Royal Giant, The Log, Tombstone, Zappies</v>
      </c>
      <c r="AH626" s="7" t="str">
        <f aca="false">IF(AD626=AF626,AA626,IF(AA626="Win","Loss",IF(AA626="Loss","Win","Draw")))</f>
        <v>Win</v>
      </c>
      <c r="AI626" s="7" t="s">
        <v>297</v>
      </c>
    </row>
    <row r="627" customFormat="false" ht="15" hidden="false" customHeight="true" outlineLevel="0" collapsed="false">
      <c r="A627" s="7" t="s">
        <v>1935</v>
      </c>
      <c r="B627" s="7" t="n">
        <v>1</v>
      </c>
      <c r="C627" s="7" t="s">
        <v>1432</v>
      </c>
      <c r="D627" s="7" t="s">
        <v>1433</v>
      </c>
      <c r="E627" s="7" t="s">
        <v>147</v>
      </c>
      <c r="F627" s="7" t="s">
        <v>148</v>
      </c>
      <c r="G627" s="7" t="s">
        <v>1936</v>
      </c>
      <c r="H627" s="7" t="s">
        <v>81</v>
      </c>
      <c r="I627" s="7" t="s">
        <v>208</v>
      </c>
      <c r="J627" s="7" t="s">
        <v>139</v>
      </c>
      <c r="K627" s="7" t="s">
        <v>109</v>
      </c>
      <c r="L627" s="7" t="s">
        <v>110</v>
      </c>
      <c r="M627" s="7" t="s">
        <v>112</v>
      </c>
      <c r="N627" s="7" t="s">
        <v>93</v>
      </c>
      <c r="O627" s="7" t="s">
        <v>126</v>
      </c>
      <c r="P627" s="7" t="s">
        <v>188</v>
      </c>
      <c r="Q627" s="7" t="s">
        <v>92</v>
      </c>
      <c r="R627" s="7" t="s">
        <v>91</v>
      </c>
      <c r="S627" s="7" t="s">
        <v>90</v>
      </c>
      <c r="T627" s="7" t="s">
        <v>95</v>
      </c>
      <c r="U627" s="7" t="s">
        <v>94</v>
      </c>
      <c r="V627" s="7" t="s">
        <v>93</v>
      </c>
      <c r="W627" s="7" t="s">
        <v>159</v>
      </c>
      <c r="X627" s="7" t="s">
        <v>96</v>
      </c>
      <c r="Y627" s="7" t="n">
        <v>0</v>
      </c>
      <c r="Z627" s="7" t="n">
        <v>1</v>
      </c>
      <c r="AA627" s="7" t="str">
        <f aca="false">IF(Y627&gt;Z627,"Win",IF(Y627&lt;Z627,"Loss","Draw"))</f>
        <v>Loss</v>
      </c>
      <c r="AB627" s="7" t="s">
        <v>99</v>
      </c>
      <c r="AC627" s="7" t="s">
        <v>99</v>
      </c>
      <c r="AD627" s="7" t="s">
        <v>1359</v>
      </c>
      <c r="AE627" s="7" t="s">
        <v>1937</v>
      </c>
      <c r="AF627" s="7" t="str">
        <f aca="false">IF(AD627&lt;AE627,AD627,AE627)</f>
        <v>Barbarian Barrel, Dart Goblin, Fireball, Goblins, Minions, Mortar, Rascals, Skeleton Barrel</v>
      </c>
      <c r="AG627" s="7" t="str">
        <f aca="false">IF(AD627&lt;AE627,AE627,AD627)</f>
        <v>Fireball, Lava Hound, Mega Minion, Skeletons, Spirit Empress, Tombstone, Valkyrie, Zap</v>
      </c>
      <c r="AH627" s="7" t="str">
        <f aca="false">IF(AD627=AF627,AA627,IF(AA627="Win","Loss",IF(AA627="Loss","Win","Draw")))</f>
        <v>Win</v>
      </c>
      <c r="AI627" s="7" t="s">
        <v>297</v>
      </c>
    </row>
    <row r="628" customFormat="false" ht="15" hidden="false" customHeight="true" outlineLevel="0" collapsed="false">
      <c r="A628" s="7" t="s">
        <v>1935</v>
      </c>
      <c r="B628" s="7" t="n">
        <v>2</v>
      </c>
      <c r="C628" s="7" t="s">
        <v>1432</v>
      </c>
      <c r="D628" s="7" t="s">
        <v>1433</v>
      </c>
      <c r="E628" s="7" t="s">
        <v>147</v>
      </c>
      <c r="F628" s="7" t="s">
        <v>148</v>
      </c>
      <c r="G628" s="7" t="s">
        <v>1938</v>
      </c>
      <c r="H628" s="7" t="s">
        <v>81</v>
      </c>
      <c r="I628" s="7" t="s">
        <v>137</v>
      </c>
      <c r="J628" s="7" t="s">
        <v>91</v>
      </c>
      <c r="K628" s="7" t="s">
        <v>114</v>
      </c>
      <c r="L628" s="7" t="s">
        <v>87</v>
      </c>
      <c r="M628" s="7" t="s">
        <v>97</v>
      </c>
      <c r="N628" s="7" t="s">
        <v>157</v>
      </c>
      <c r="O628" s="7" t="s">
        <v>242</v>
      </c>
      <c r="P628" s="7" t="s">
        <v>116</v>
      </c>
      <c r="Q628" s="7" t="s">
        <v>152</v>
      </c>
      <c r="R628" s="7" t="s">
        <v>128</v>
      </c>
      <c r="S628" s="7" t="s">
        <v>107</v>
      </c>
      <c r="T628" s="7" t="s">
        <v>187</v>
      </c>
      <c r="U628" s="7" t="s">
        <v>242</v>
      </c>
      <c r="V628" s="7" t="s">
        <v>307</v>
      </c>
      <c r="W628" s="7" t="s">
        <v>306</v>
      </c>
      <c r="X628" s="7" t="s">
        <v>85</v>
      </c>
      <c r="Y628" s="7" t="n">
        <v>1</v>
      </c>
      <c r="Z628" s="7" t="n">
        <v>0</v>
      </c>
      <c r="AA628" s="7" t="str">
        <f aca="false">IF(Y628&gt;Z628,"Win",IF(Y628&lt;Z628,"Loss","Draw"))</f>
        <v>Win</v>
      </c>
      <c r="AB628" s="7" t="s">
        <v>99</v>
      </c>
      <c r="AC628" s="7" t="s">
        <v>99</v>
      </c>
      <c r="AD628" s="7" t="s">
        <v>321</v>
      </c>
      <c r="AE628" s="7" t="s">
        <v>308</v>
      </c>
      <c r="AF628" s="7" t="str">
        <f aca="false">IF(AD628&lt;AE628,AD628,AE628)</f>
        <v>Baby Dragon, Bomber, Goblin Cage, Golden Knight, Golem, Ice Wizard, Lightning, Tornado</v>
      </c>
      <c r="AG628" s="7" t="str">
        <f aca="false">IF(AD628&lt;AE628,AE628,AD628)</f>
        <v>Bomber, Fire Spirit, Giant Snowball, Goblin Drill, Goblins, Poison, Ronin, Tesla</v>
      </c>
      <c r="AH628" s="7" t="str">
        <f aca="false">IF(AD628=AF628,AA628,IF(AA628="Win","Loss",IF(AA628="Loss","Win","Draw")))</f>
        <v>Loss</v>
      </c>
      <c r="AI628" s="7" t="s">
        <v>297</v>
      </c>
    </row>
    <row r="629" customFormat="false" ht="15" hidden="false" customHeight="true" outlineLevel="0" collapsed="false">
      <c r="A629" s="7" t="s">
        <v>1935</v>
      </c>
      <c r="B629" s="7" t="n">
        <v>3</v>
      </c>
      <c r="C629" s="7" t="s">
        <v>1432</v>
      </c>
      <c r="D629" s="7" t="s">
        <v>1433</v>
      </c>
      <c r="E629" s="7" t="s">
        <v>147</v>
      </c>
      <c r="F629" s="7" t="s">
        <v>148</v>
      </c>
      <c r="G629" s="7" t="s">
        <v>1939</v>
      </c>
      <c r="H629" s="7" t="s">
        <v>163</v>
      </c>
      <c r="I629" s="7" t="s">
        <v>82</v>
      </c>
      <c r="J629" s="7" t="s">
        <v>83</v>
      </c>
      <c r="K629" s="7" t="s">
        <v>153</v>
      </c>
      <c r="L629" s="7" t="s">
        <v>86</v>
      </c>
      <c r="M629" s="7" t="s">
        <v>150</v>
      </c>
      <c r="N629" s="7" t="s">
        <v>85</v>
      </c>
      <c r="O629" s="7" t="s">
        <v>88</v>
      </c>
      <c r="P629" s="7" t="s">
        <v>89</v>
      </c>
      <c r="Q629" s="7" t="s">
        <v>113</v>
      </c>
      <c r="R629" s="7" t="s">
        <v>83</v>
      </c>
      <c r="S629" s="7" t="s">
        <v>87</v>
      </c>
      <c r="T629" s="7" t="s">
        <v>150</v>
      </c>
      <c r="U629" s="7" t="s">
        <v>126</v>
      </c>
      <c r="V629" s="7" t="s">
        <v>164</v>
      </c>
      <c r="W629" s="7" t="s">
        <v>165</v>
      </c>
      <c r="X629" s="7" t="s">
        <v>89</v>
      </c>
      <c r="Y629" s="7" t="n">
        <v>0</v>
      </c>
      <c r="Z629" s="7" t="n">
        <v>1</v>
      </c>
      <c r="AA629" s="7" t="str">
        <f aca="false">IF(Y629&gt;Z629,"Win",IF(Y629&lt;Z629,"Loss","Draw"))</f>
        <v>Loss</v>
      </c>
      <c r="AB629" s="7" t="s">
        <v>99</v>
      </c>
      <c r="AC629" s="7" t="s">
        <v>99</v>
      </c>
      <c r="AD629" s="7" t="s">
        <v>1940</v>
      </c>
      <c r="AE629" s="7" t="s">
        <v>1941</v>
      </c>
      <c r="AF629" s="7" t="str">
        <f aca="false">IF(AD629&lt;AE629,AD629,AE629)</f>
        <v>Berserker, Cannon, Electro Spirit, Lightning, Monk, Royal Hogs, Skeleton Dragons, The Log</v>
      </c>
      <c r="AG629" s="7" t="str">
        <f aca="false">IF(AD629&lt;AE629,AE629,AD629)</f>
        <v>Earthquake, Electro Spirit, Furnace, Hog Rider, Monk, Skeletons, Tesla, The Log</v>
      </c>
      <c r="AH629" s="7" t="str">
        <f aca="false">IF(AD629=AF629,AA629,IF(AA629="Win","Loss",IF(AA629="Loss","Win","Draw")))</f>
        <v>Loss</v>
      </c>
      <c r="AI629" s="7" t="s">
        <v>297</v>
      </c>
    </row>
    <row r="630" customFormat="false" ht="15" hidden="false" customHeight="true" outlineLevel="0" collapsed="false">
      <c r="A630" s="5" t="s">
        <v>1942</v>
      </c>
      <c r="B630" s="5" t="n">
        <v>1</v>
      </c>
      <c r="C630" s="5" t="s">
        <v>1432</v>
      </c>
      <c r="D630" s="5" t="s">
        <v>1433</v>
      </c>
      <c r="E630" s="5" t="s">
        <v>547</v>
      </c>
      <c r="F630" s="5" t="s">
        <v>548</v>
      </c>
      <c r="G630" s="5" t="s">
        <v>1943</v>
      </c>
      <c r="H630" s="5" t="s">
        <v>163</v>
      </c>
      <c r="I630" s="5" t="s">
        <v>127</v>
      </c>
      <c r="J630" s="5" t="s">
        <v>219</v>
      </c>
      <c r="K630" s="5" t="s">
        <v>124</v>
      </c>
      <c r="L630" s="5" t="s">
        <v>117</v>
      </c>
      <c r="M630" s="5" t="s">
        <v>133</v>
      </c>
      <c r="N630" s="5" t="s">
        <v>294</v>
      </c>
      <c r="O630" s="5" t="s">
        <v>173</v>
      </c>
      <c r="P630" s="5" t="s">
        <v>95</v>
      </c>
      <c r="Q630" s="5" t="s">
        <v>82</v>
      </c>
      <c r="R630" s="5" t="s">
        <v>108</v>
      </c>
      <c r="S630" s="5" t="s">
        <v>152</v>
      </c>
      <c r="T630" s="5" t="s">
        <v>126</v>
      </c>
      <c r="U630" s="5" t="s">
        <v>85</v>
      </c>
      <c r="V630" s="5" t="s">
        <v>89</v>
      </c>
      <c r="W630" s="5" t="s">
        <v>153</v>
      </c>
      <c r="X630" s="5" t="s">
        <v>150</v>
      </c>
      <c r="Y630" s="5" t="n">
        <v>0</v>
      </c>
      <c r="Z630" s="5" t="n">
        <v>1</v>
      </c>
      <c r="AA630" s="5" t="str">
        <f aca="false">IF(Y630&gt;Z630,"Win",IF(Y630&lt;Z630,"Loss","Draw"))</f>
        <v>Loss</v>
      </c>
      <c r="AB630" s="5" t="s">
        <v>98</v>
      </c>
      <c r="AC630" s="5" t="s">
        <v>99</v>
      </c>
      <c r="AD630" s="5" t="s">
        <v>296</v>
      </c>
      <c r="AE630" s="5" t="s">
        <v>457</v>
      </c>
      <c r="AF630" s="5" t="str">
        <f aca="false">IF(AD630&lt;AE630,AD630,AE630)</f>
        <v>Baby Dragon, Cannon, Dark Prince, Electro Spirit, Lightning, Royal Hogs, Skeletons, The Log</v>
      </c>
      <c r="AG630" s="5" t="str">
        <f aca="false">IF(AD630&lt;AE630,AE630,AD630)</f>
        <v>Barbarian Barrel, Battle Ram, Giant Skeleton, Mother Witch, Royal Ghost, Vines, Wizard, Zappies</v>
      </c>
      <c r="AH630" s="5" t="str">
        <f aca="false">IF(AD630=AF630,AA630,IF(AA630="Win","Loss",IF(AA630="Loss","Win","Draw")))</f>
        <v>Win</v>
      </c>
      <c r="AI630" s="5" t="s">
        <v>297</v>
      </c>
    </row>
    <row r="631" customFormat="false" ht="15" hidden="false" customHeight="true" outlineLevel="0" collapsed="false">
      <c r="A631" s="5" t="s">
        <v>1942</v>
      </c>
      <c r="B631" s="5" t="n">
        <v>2</v>
      </c>
      <c r="C631" s="5" t="s">
        <v>1432</v>
      </c>
      <c r="D631" s="5" t="s">
        <v>1433</v>
      </c>
      <c r="E631" s="5" t="s">
        <v>547</v>
      </c>
      <c r="F631" s="5" t="s">
        <v>548</v>
      </c>
      <c r="G631" s="5" t="s">
        <v>1944</v>
      </c>
      <c r="H631" s="5" t="s">
        <v>81</v>
      </c>
      <c r="I631" s="5" t="s">
        <v>107</v>
      </c>
      <c r="J631" s="5" t="s">
        <v>128</v>
      </c>
      <c r="K631" s="5" t="s">
        <v>152</v>
      </c>
      <c r="L631" s="5" t="s">
        <v>306</v>
      </c>
      <c r="M631" s="5" t="s">
        <v>132</v>
      </c>
      <c r="N631" s="5" t="s">
        <v>242</v>
      </c>
      <c r="O631" s="5" t="s">
        <v>187</v>
      </c>
      <c r="P631" s="5" t="s">
        <v>85</v>
      </c>
      <c r="Q631" s="5" t="s">
        <v>129</v>
      </c>
      <c r="R631" s="5" t="s">
        <v>128</v>
      </c>
      <c r="S631" s="5" t="s">
        <v>141</v>
      </c>
      <c r="T631" s="5" t="s">
        <v>164</v>
      </c>
      <c r="U631" s="5" t="s">
        <v>130</v>
      </c>
      <c r="V631" s="5" t="s">
        <v>133</v>
      </c>
      <c r="W631" s="5" t="s">
        <v>165</v>
      </c>
      <c r="X631" s="5" t="s">
        <v>173</v>
      </c>
      <c r="Y631" s="5" t="n">
        <v>0</v>
      </c>
      <c r="Z631" s="5" t="n">
        <v>1</v>
      </c>
      <c r="AA631" s="5" t="str">
        <f aca="false">IF(Y631&gt;Z631,"Win",IF(Y631&lt;Z631,"Loss","Draw"))</f>
        <v>Loss</v>
      </c>
      <c r="AB631" s="5" t="s">
        <v>98</v>
      </c>
      <c r="AC631" s="5" t="s">
        <v>99</v>
      </c>
      <c r="AD631" s="5" t="s">
        <v>1945</v>
      </c>
      <c r="AE631" s="5" t="s">
        <v>1946</v>
      </c>
      <c r="AF631" s="5" t="str">
        <f aca="false">IF(AD631&lt;AE631,AD631,AE631)</f>
        <v>Arrows, Earthquake, Golden Knight, Hog Rider, Lumberjack, Mega Knight, Mother Witch, Zappies</v>
      </c>
      <c r="AG631" s="5" t="str">
        <f aca="false">IF(AD631&lt;AE631,AE631,AD631)</f>
        <v>Baby Dragon, Bomber, Electro Wizard, Goblin Cage, Golden Knight, Golem, Lightning, Tornado</v>
      </c>
      <c r="AH631" s="5" t="str">
        <f aca="false">IF(AD631=AF631,AA631,IF(AA631="Win","Loss",IF(AA631="Loss","Win","Draw")))</f>
        <v>Win</v>
      </c>
      <c r="AI631" s="5" t="s">
        <v>297</v>
      </c>
    </row>
    <row r="632" customFormat="false" ht="15" hidden="false" customHeight="true" outlineLevel="0" collapsed="false">
      <c r="A632" s="5" t="s">
        <v>1942</v>
      </c>
      <c r="B632" s="5" t="n">
        <v>3</v>
      </c>
      <c r="C632" s="5" t="s">
        <v>1432</v>
      </c>
      <c r="D632" s="5" t="s">
        <v>1433</v>
      </c>
      <c r="E632" s="5" t="s">
        <v>547</v>
      </c>
      <c r="F632" s="5" t="s">
        <v>548</v>
      </c>
      <c r="G632" s="5" t="s">
        <v>1947</v>
      </c>
      <c r="H632" s="5" t="s">
        <v>81</v>
      </c>
      <c r="I632" s="5" t="s">
        <v>177</v>
      </c>
      <c r="J632" s="5" t="s">
        <v>83</v>
      </c>
      <c r="K632" s="5" t="s">
        <v>257</v>
      </c>
      <c r="L632" s="5" t="s">
        <v>150</v>
      </c>
      <c r="M632" s="5" t="s">
        <v>126</v>
      </c>
      <c r="N632" s="5" t="s">
        <v>89</v>
      </c>
      <c r="O632" s="5" t="s">
        <v>93</v>
      </c>
      <c r="P632" s="5" t="s">
        <v>215</v>
      </c>
      <c r="Q632" s="5" t="s">
        <v>137</v>
      </c>
      <c r="R632" s="5" t="s">
        <v>95</v>
      </c>
      <c r="S632" s="5" t="s">
        <v>114</v>
      </c>
      <c r="T632" s="5" t="s">
        <v>157</v>
      </c>
      <c r="U632" s="5" t="s">
        <v>116</v>
      </c>
      <c r="V632" s="5" t="s">
        <v>87</v>
      </c>
      <c r="W632" s="5" t="s">
        <v>242</v>
      </c>
      <c r="X632" s="5" t="s">
        <v>88</v>
      </c>
      <c r="Y632" s="5" t="n">
        <v>1</v>
      </c>
      <c r="Z632" s="5" t="n">
        <v>0</v>
      </c>
      <c r="AA632" s="5" t="str">
        <f aca="false">IF(Y632&gt;Z632,"Win",IF(Y632&lt;Z632,"Loss","Draw"))</f>
        <v>Win</v>
      </c>
      <c r="AB632" s="5" t="s">
        <v>98</v>
      </c>
      <c r="AC632" s="5" t="s">
        <v>99</v>
      </c>
      <c r="AD632" s="5" t="s">
        <v>259</v>
      </c>
      <c r="AE632" s="5" t="s">
        <v>1948</v>
      </c>
      <c r="AF632" s="5" t="str">
        <f aca="false">IF(AD632&lt;AE632,AD632,AE632)</f>
        <v>Barbarian Barrel, Berserker, Bomber, Fire Spirit, Giant Snowball, Goblin Drill, Poison, Tesla</v>
      </c>
      <c r="AG632" s="5" t="str">
        <f aca="false">IF(AD632&lt;AE632,AE632,AD632)</f>
        <v>Electro Spirit, Fireball, Fisherman, Hunter, Monk, Royal Giant, Skeletons, The Log</v>
      </c>
      <c r="AH632" s="5" t="str">
        <f aca="false">IF(AD632=AF632,AA632,IF(AA632="Win","Loss",IF(AA632="Loss","Win","Draw")))</f>
        <v>Loss</v>
      </c>
      <c r="AI632" s="5" t="s">
        <v>297</v>
      </c>
    </row>
    <row r="633" customFormat="false" ht="15" hidden="false" customHeight="true" outlineLevel="0" collapsed="false">
      <c r="A633" s="7" t="s">
        <v>1949</v>
      </c>
      <c r="B633" s="7" t="n">
        <v>1</v>
      </c>
      <c r="C633" s="7" t="s">
        <v>1432</v>
      </c>
      <c r="D633" s="7" t="s">
        <v>1433</v>
      </c>
      <c r="E633" s="7" t="s">
        <v>547</v>
      </c>
      <c r="F633" s="7" t="s">
        <v>548</v>
      </c>
      <c r="G633" s="7" t="s">
        <v>1950</v>
      </c>
      <c r="H633" s="7" t="s">
        <v>163</v>
      </c>
      <c r="I633" s="7" t="s">
        <v>201</v>
      </c>
      <c r="J633" s="7" t="s">
        <v>123</v>
      </c>
      <c r="K633" s="7" t="s">
        <v>202</v>
      </c>
      <c r="L633" s="7" t="s">
        <v>95</v>
      </c>
      <c r="M633" s="7" t="s">
        <v>234</v>
      </c>
      <c r="N633" s="7" t="s">
        <v>88</v>
      </c>
      <c r="O633" s="7" t="s">
        <v>111</v>
      </c>
      <c r="P633" s="7" t="s">
        <v>187</v>
      </c>
      <c r="Q633" s="7" t="s">
        <v>107</v>
      </c>
      <c r="R633" s="7" t="s">
        <v>128</v>
      </c>
      <c r="S633" s="7" t="s">
        <v>152</v>
      </c>
      <c r="T633" s="7" t="s">
        <v>306</v>
      </c>
      <c r="U633" s="7" t="s">
        <v>85</v>
      </c>
      <c r="V633" s="7" t="s">
        <v>95</v>
      </c>
      <c r="W633" s="7" t="s">
        <v>307</v>
      </c>
      <c r="X633" s="7" t="s">
        <v>187</v>
      </c>
      <c r="Y633" s="7" t="n">
        <v>1</v>
      </c>
      <c r="Z633" s="7" t="n">
        <v>0</v>
      </c>
      <c r="AA633" s="7" t="str">
        <f aca="false">IF(Y633&gt;Z633,"Win",IF(Y633&lt;Z633,"Loss","Draw"))</f>
        <v>Win</v>
      </c>
      <c r="AB633" s="7" t="s">
        <v>99</v>
      </c>
      <c r="AC633" s="7" t="s">
        <v>99</v>
      </c>
      <c r="AD633" s="7" t="s">
        <v>295</v>
      </c>
      <c r="AE633" s="7" t="s">
        <v>603</v>
      </c>
      <c r="AF633" s="7" t="str">
        <f aca="false">IF(AD633&lt;AE633,AD633,AE633)</f>
        <v>Baby Dragon, Barbarian Barrel, Goblin Cage, Golden Knight, Golem, Ice Wizard, Lightning, Tornado</v>
      </c>
      <c r="AG633" s="7" t="str">
        <f aca="false">IF(AD633&lt;AE633,AE633,AD633)</f>
        <v>Barbarian Barrel, Berserker, Bomb Tower, Goblinstein, Magic Archer, Miner, Tornado, Wall Breakers</v>
      </c>
      <c r="AH633" s="7" t="str">
        <f aca="false">IF(AD633=AF633,AA633,IF(AA633="Win","Loss",IF(AA633="Loss","Win","Draw")))</f>
        <v>Loss</v>
      </c>
      <c r="AI633" s="7" t="s">
        <v>297</v>
      </c>
    </row>
    <row r="634" customFormat="false" ht="15" hidden="false" customHeight="true" outlineLevel="0" collapsed="false">
      <c r="A634" s="7" t="s">
        <v>1949</v>
      </c>
      <c r="B634" s="7" t="n">
        <v>2</v>
      </c>
      <c r="C634" s="7" t="s">
        <v>1432</v>
      </c>
      <c r="D634" s="7" t="s">
        <v>1433</v>
      </c>
      <c r="E634" s="7" t="s">
        <v>547</v>
      </c>
      <c r="F634" s="7" t="s">
        <v>548</v>
      </c>
      <c r="G634" s="7" t="s">
        <v>1951</v>
      </c>
      <c r="H634" s="7" t="s">
        <v>81</v>
      </c>
      <c r="I634" s="7" t="s">
        <v>87</v>
      </c>
      <c r="J634" s="7" t="s">
        <v>151</v>
      </c>
      <c r="K634" s="7" t="s">
        <v>407</v>
      </c>
      <c r="L634" s="7" t="s">
        <v>126</v>
      </c>
      <c r="M634" s="7" t="s">
        <v>150</v>
      </c>
      <c r="N634" s="7" t="s">
        <v>89</v>
      </c>
      <c r="O634" s="7" t="s">
        <v>165</v>
      </c>
      <c r="P634" s="7" t="s">
        <v>164</v>
      </c>
      <c r="Q634" s="7" t="s">
        <v>114</v>
      </c>
      <c r="R634" s="7" t="s">
        <v>123</v>
      </c>
      <c r="S634" s="7" t="s">
        <v>172</v>
      </c>
      <c r="T634" s="7" t="s">
        <v>234</v>
      </c>
      <c r="U634" s="7" t="s">
        <v>126</v>
      </c>
      <c r="V634" s="7" t="s">
        <v>116</v>
      </c>
      <c r="W634" s="7" t="s">
        <v>115</v>
      </c>
      <c r="X634" s="7" t="s">
        <v>118</v>
      </c>
      <c r="Y634" s="7" t="n">
        <v>1</v>
      </c>
      <c r="Z634" s="7" t="n">
        <v>0</v>
      </c>
      <c r="AA634" s="7" t="str">
        <f aca="false">IF(Y634&gt;Z634,"Win",IF(Y634&lt;Z634,"Loss","Draw"))</f>
        <v>Win</v>
      </c>
      <c r="AB634" s="7" t="s">
        <v>99</v>
      </c>
      <c r="AC634" s="7" t="s">
        <v>99</v>
      </c>
      <c r="AD634" s="7" t="s">
        <v>526</v>
      </c>
      <c r="AE634" s="7" t="s">
        <v>1952</v>
      </c>
      <c r="AF634" s="7" t="str">
        <f aca="false">IF(AD634&lt;AE634,AD634,AE634)</f>
        <v>Bomb Tower, Giant Snowball, Goblinstein, Graveyard, Ice Spirit, Musketeer, Poison, Skeletons</v>
      </c>
      <c r="AG634" s="7" t="str">
        <f aca="false">IF(AD634&lt;AE634,AE634,AD634)</f>
        <v>Earthquake, Electro Spirit, Firecracker, Hog Rider, Mighty Miner, Skeletons, Tesla, The Log</v>
      </c>
      <c r="AH634" s="7" t="str">
        <f aca="false">IF(AD634=AF634,AA634,IF(AA634="Win","Loss",IF(AA634="Loss","Win","Draw")))</f>
        <v>Loss</v>
      </c>
      <c r="AI634" s="7" t="s">
        <v>297</v>
      </c>
    </row>
    <row r="635" customFormat="false" ht="15" hidden="false" customHeight="true" outlineLevel="0" collapsed="false">
      <c r="A635" s="7" t="s">
        <v>1949</v>
      </c>
      <c r="B635" s="7" t="n">
        <v>3</v>
      </c>
      <c r="C635" s="7" t="s">
        <v>1432</v>
      </c>
      <c r="D635" s="7" t="s">
        <v>1433</v>
      </c>
      <c r="E635" s="7" t="s">
        <v>547</v>
      </c>
      <c r="F635" s="7" t="s">
        <v>548</v>
      </c>
      <c r="G635" s="7" t="s">
        <v>1953</v>
      </c>
      <c r="H635" s="7" t="s">
        <v>163</v>
      </c>
      <c r="I635" s="7" t="s">
        <v>82</v>
      </c>
      <c r="J635" s="7" t="s">
        <v>83</v>
      </c>
      <c r="K635" s="7" t="s">
        <v>84</v>
      </c>
      <c r="L635" s="7" t="s">
        <v>204</v>
      </c>
      <c r="M635" s="7" t="s">
        <v>119</v>
      </c>
      <c r="N635" s="7" t="s">
        <v>93</v>
      </c>
      <c r="O635" s="7" t="s">
        <v>418</v>
      </c>
      <c r="P635" s="7" t="s">
        <v>118</v>
      </c>
      <c r="Q635" s="7" t="s">
        <v>87</v>
      </c>
      <c r="R635" s="7" t="s">
        <v>140</v>
      </c>
      <c r="S635" s="7" t="s">
        <v>233</v>
      </c>
      <c r="T635" s="7" t="s">
        <v>89</v>
      </c>
      <c r="U635" s="7" t="s">
        <v>159</v>
      </c>
      <c r="V635" s="7" t="s">
        <v>111</v>
      </c>
      <c r="W635" s="7" t="s">
        <v>157</v>
      </c>
      <c r="X635" s="7" t="s">
        <v>201</v>
      </c>
      <c r="Y635" s="7" t="n">
        <v>1</v>
      </c>
      <c r="Z635" s="7" t="n">
        <v>0</v>
      </c>
      <c r="AA635" s="7" t="str">
        <f aca="false">IF(Y635&gt;Z635,"Win",IF(Y635&lt;Z635,"Loss","Draw"))</f>
        <v>Win</v>
      </c>
      <c r="AB635" s="7" t="s">
        <v>99</v>
      </c>
      <c r="AC635" s="7" t="s">
        <v>99</v>
      </c>
      <c r="AD635" s="7" t="s">
        <v>1954</v>
      </c>
      <c r="AE635" s="7" t="s">
        <v>1955</v>
      </c>
      <c r="AF635" s="7" t="str">
        <f aca="false">IF(AD635&lt;AE635,AD635,AE635)</f>
        <v>Archers, Fireball, Goblin Hut, Ice Spirit, Monk, Royal Delivery, Royal Hogs, Skeleton Army</v>
      </c>
      <c r="AG635" s="7" t="str">
        <f aca="false">IF(AD635&lt;AE635,AE635,AD635)</f>
        <v>Bats, Dart Goblin, Fire Spirit, Ice Golem, Miner, Tesla, The Log, Wall Breakers</v>
      </c>
      <c r="AH635" s="7" t="str">
        <f aca="false">IF(AD635=AF635,AA635,IF(AA635="Win","Loss",IF(AA635="Loss","Win","Draw")))</f>
        <v>Win</v>
      </c>
      <c r="AI635" s="7" t="s">
        <v>297</v>
      </c>
    </row>
    <row r="636" customFormat="false" ht="15" hidden="false" customHeight="true" outlineLevel="0" collapsed="false">
      <c r="A636" s="7" t="s">
        <v>1956</v>
      </c>
      <c r="B636" s="7" t="n">
        <v>1</v>
      </c>
      <c r="C636" s="7" t="s">
        <v>1432</v>
      </c>
      <c r="D636" s="7" t="s">
        <v>1433</v>
      </c>
      <c r="E636" s="7" t="s">
        <v>547</v>
      </c>
      <c r="F636" s="7" t="s">
        <v>548</v>
      </c>
      <c r="G636" s="7" t="s">
        <v>1957</v>
      </c>
      <c r="H636" s="7" t="s">
        <v>163</v>
      </c>
      <c r="I636" s="7" t="s">
        <v>127</v>
      </c>
      <c r="J636" s="7" t="s">
        <v>140</v>
      </c>
      <c r="K636" s="7" t="s">
        <v>124</v>
      </c>
      <c r="L636" s="7" t="s">
        <v>142</v>
      </c>
      <c r="M636" s="7" t="s">
        <v>257</v>
      </c>
      <c r="N636" s="7" t="s">
        <v>131</v>
      </c>
      <c r="O636" s="7" t="s">
        <v>95</v>
      </c>
      <c r="P636" s="7" t="s">
        <v>449</v>
      </c>
      <c r="Q636" s="7" t="s">
        <v>177</v>
      </c>
      <c r="R636" s="7" t="s">
        <v>83</v>
      </c>
      <c r="S636" s="7" t="s">
        <v>257</v>
      </c>
      <c r="T636" s="7" t="s">
        <v>89</v>
      </c>
      <c r="U636" s="7" t="s">
        <v>126</v>
      </c>
      <c r="V636" s="7" t="s">
        <v>150</v>
      </c>
      <c r="W636" s="7" t="s">
        <v>93</v>
      </c>
      <c r="X636" s="7" t="s">
        <v>215</v>
      </c>
      <c r="Y636" s="7" t="n">
        <v>1</v>
      </c>
      <c r="Z636" s="7" t="n">
        <v>0</v>
      </c>
      <c r="AA636" s="7" t="str">
        <f aca="false">IF(Y636&gt;Z636,"Win",IF(Y636&lt;Z636,"Loss","Draw"))</f>
        <v>Win</v>
      </c>
      <c r="AB636" s="7" t="s">
        <v>99</v>
      </c>
      <c r="AC636" s="7" t="s">
        <v>99</v>
      </c>
      <c r="AD636" s="7" t="s">
        <v>1958</v>
      </c>
      <c r="AE636" s="7" t="s">
        <v>259</v>
      </c>
      <c r="AF636" s="7" t="str">
        <f aca="false">IF(AD636&lt;AE636,AD636,AE636)</f>
        <v>Bandit, Barbarian Barrel, Battle Ram, Elixir Collector, Hunter, Ice Golem, Royal Ghost, Three Musketeers</v>
      </c>
      <c r="AG636" s="7" t="str">
        <f aca="false">IF(AD636&lt;AE636,AE636,AD636)</f>
        <v>Electro Spirit, Fireball, Fisherman, Hunter, Monk, Royal Giant, Skeletons, The Log</v>
      </c>
      <c r="AH636" s="7" t="str">
        <f aca="false">IF(AD636=AF636,AA636,IF(AA636="Win","Loss",IF(AA636="Loss","Win","Draw")))</f>
        <v>Win</v>
      </c>
      <c r="AI636" s="7" t="s">
        <v>297</v>
      </c>
    </row>
    <row r="637" customFormat="false" ht="15" hidden="false" customHeight="true" outlineLevel="0" collapsed="false">
      <c r="A637" s="7" t="s">
        <v>1956</v>
      </c>
      <c r="B637" s="7" t="n">
        <v>2</v>
      </c>
      <c r="C637" s="7" t="s">
        <v>1432</v>
      </c>
      <c r="D637" s="7" t="s">
        <v>1433</v>
      </c>
      <c r="E637" s="7" t="s">
        <v>547</v>
      </c>
      <c r="F637" s="7" t="s">
        <v>548</v>
      </c>
      <c r="G637" s="7" t="s">
        <v>1959</v>
      </c>
      <c r="H637" s="7" t="s">
        <v>163</v>
      </c>
      <c r="I637" s="7" t="s">
        <v>159</v>
      </c>
      <c r="J637" s="7" t="s">
        <v>337</v>
      </c>
      <c r="K637" s="7" t="s">
        <v>203</v>
      </c>
      <c r="L637" s="7" t="s">
        <v>118</v>
      </c>
      <c r="M637" s="7" t="s">
        <v>157</v>
      </c>
      <c r="N637" s="7" t="s">
        <v>89</v>
      </c>
      <c r="O637" s="7" t="s">
        <v>119</v>
      </c>
      <c r="P637" s="7" t="s">
        <v>126</v>
      </c>
      <c r="Q637" s="7" t="s">
        <v>82</v>
      </c>
      <c r="R637" s="7" t="s">
        <v>194</v>
      </c>
      <c r="S637" s="7" t="s">
        <v>114</v>
      </c>
      <c r="T637" s="7" t="s">
        <v>157</v>
      </c>
      <c r="U637" s="7" t="s">
        <v>204</v>
      </c>
      <c r="V637" s="7" t="s">
        <v>164</v>
      </c>
      <c r="W637" s="7" t="s">
        <v>118</v>
      </c>
      <c r="X637" s="7" t="s">
        <v>234</v>
      </c>
      <c r="Y637" s="7" t="n">
        <v>1</v>
      </c>
      <c r="Z637" s="7" t="n">
        <v>0</v>
      </c>
      <c r="AA637" s="7" t="str">
        <f aca="false">IF(Y637&gt;Z637,"Win",IF(Y637&lt;Z637,"Loss","Draw"))</f>
        <v>Win</v>
      </c>
      <c r="AB637" s="7" t="s">
        <v>99</v>
      </c>
      <c r="AC637" s="7" t="s">
        <v>99</v>
      </c>
      <c r="AD637" s="7" t="s">
        <v>1960</v>
      </c>
      <c r="AE637" s="7" t="s">
        <v>1961</v>
      </c>
      <c r="AF637" s="7" t="str">
        <f aca="false">IF(AD637&lt;AE637,AD637,AE637)</f>
        <v>Archer Queen, Bomb Tower, Earthquake, Fire Spirit, Giant Snowball, Ice Spirit, Royal Delivery, Royal Hogs</v>
      </c>
      <c r="AG637" s="7" t="str">
        <f aca="false">IF(AD637&lt;AE637,AE637,AD637)</f>
        <v>Boss Bandit, Dart Goblin, Fire Spirit, Goblin Barrel, Goblin Hut, Ice Spirit, Skeletons, The Log</v>
      </c>
      <c r="AH637" s="7" t="str">
        <f aca="false">IF(AD637=AF637,AA637,IF(AA637="Win","Loss",IF(AA637="Loss","Win","Draw")))</f>
        <v>Loss</v>
      </c>
      <c r="AI637" s="7" t="s">
        <v>297</v>
      </c>
    </row>
    <row r="638" customFormat="false" ht="15" hidden="false" customHeight="true" outlineLevel="0" collapsed="false">
      <c r="A638" s="7" t="s">
        <v>1956</v>
      </c>
      <c r="B638" s="7" t="n">
        <v>3</v>
      </c>
      <c r="C638" s="7" t="s">
        <v>1432</v>
      </c>
      <c r="D638" s="7" t="s">
        <v>1433</v>
      </c>
      <c r="E638" s="7" t="s">
        <v>547</v>
      </c>
      <c r="F638" s="7" t="s">
        <v>548</v>
      </c>
      <c r="G638" s="7" t="s">
        <v>1962</v>
      </c>
      <c r="H638" s="7" t="s">
        <v>163</v>
      </c>
      <c r="I638" s="7" t="s">
        <v>82</v>
      </c>
      <c r="J638" s="7" t="s">
        <v>202</v>
      </c>
      <c r="K638" s="7" t="s">
        <v>153</v>
      </c>
      <c r="L638" s="7" t="s">
        <v>150</v>
      </c>
      <c r="M638" s="7" t="s">
        <v>204</v>
      </c>
      <c r="N638" s="7" t="s">
        <v>88</v>
      </c>
      <c r="O638" s="7" t="s">
        <v>164</v>
      </c>
      <c r="P638" s="7" t="s">
        <v>193</v>
      </c>
      <c r="Q638" s="7" t="s">
        <v>201</v>
      </c>
      <c r="R638" s="7" t="s">
        <v>563</v>
      </c>
      <c r="S638" s="7" t="s">
        <v>418</v>
      </c>
      <c r="T638" s="7" t="s">
        <v>137</v>
      </c>
      <c r="U638" s="7" t="s">
        <v>116</v>
      </c>
      <c r="V638" s="7" t="s">
        <v>119</v>
      </c>
      <c r="W638" s="7" t="s">
        <v>307</v>
      </c>
      <c r="X638" s="7" t="s">
        <v>242</v>
      </c>
      <c r="Y638" s="7" t="n">
        <v>1</v>
      </c>
      <c r="Z638" s="7" t="n">
        <v>0</v>
      </c>
      <c r="AA638" s="7" t="str">
        <f aca="false">IF(Y638&gt;Z638,"Win",IF(Y638&lt;Z638,"Loss","Draw"))</f>
        <v>Win</v>
      </c>
      <c r="AB638" s="7" t="s">
        <v>99</v>
      </c>
      <c r="AC638" s="7" t="s">
        <v>99</v>
      </c>
      <c r="AD638" s="7" t="s">
        <v>1963</v>
      </c>
      <c r="AE638" s="7" t="s">
        <v>1964</v>
      </c>
      <c r="AF638" s="7" t="str">
        <f aca="false">IF(AD638&lt;AE638,AD638,AE638)</f>
        <v>Berserker, Cannon, Earthquake, Electro Spirit, Guards, Magic Archer, Royal Delivery, Royal Hogs</v>
      </c>
      <c r="AG638" s="7" t="str">
        <f aca="false">IF(AD638&lt;AE638,AE638,AD638)</f>
        <v>Bomber, Goblin Drill, Goblin Hut, Ice Wizard, Poison, Skeleton Army, Skeleton King, Wall Breakers</v>
      </c>
      <c r="AH638" s="7" t="str">
        <f aca="false">IF(AD638=AF638,AA638,IF(AA638="Win","Loss",IF(AA638="Loss","Win","Draw")))</f>
        <v>Win</v>
      </c>
      <c r="AI638" s="7" t="s">
        <v>297</v>
      </c>
    </row>
    <row r="639" customFormat="false" ht="15" hidden="false" customHeight="true" outlineLevel="0" collapsed="false">
      <c r="A639" s="7" t="s">
        <v>1965</v>
      </c>
      <c r="B639" s="7" t="n">
        <v>1</v>
      </c>
      <c r="C639" s="7" t="s">
        <v>1432</v>
      </c>
      <c r="D639" s="7" t="s">
        <v>1433</v>
      </c>
      <c r="E639" s="7" t="s">
        <v>547</v>
      </c>
      <c r="F639" s="7" t="s">
        <v>548</v>
      </c>
      <c r="G639" s="7" t="s">
        <v>1966</v>
      </c>
      <c r="H639" s="7" t="s">
        <v>163</v>
      </c>
      <c r="I639" s="7" t="s">
        <v>82</v>
      </c>
      <c r="J639" s="7" t="s">
        <v>194</v>
      </c>
      <c r="K639" s="7" t="s">
        <v>153</v>
      </c>
      <c r="L639" s="7" t="s">
        <v>164</v>
      </c>
      <c r="M639" s="7" t="s">
        <v>157</v>
      </c>
      <c r="N639" s="7" t="s">
        <v>126</v>
      </c>
      <c r="O639" s="7" t="s">
        <v>204</v>
      </c>
      <c r="P639" s="7" t="s">
        <v>89</v>
      </c>
      <c r="Q639" s="7" t="s">
        <v>203</v>
      </c>
      <c r="R639" s="7" t="s">
        <v>202</v>
      </c>
      <c r="S639" s="7" t="s">
        <v>201</v>
      </c>
      <c r="T639" s="7" t="s">
        <v>157</v>
      </c>
      <c r="U639" s="7" t="s">
        <v>118</v>
      </c>
      <c r="V639" s="7" t="s">
        <v>88</v>
      </c>
      <c r="W639" s="7" t="s">
        <v>204</v>
      </c>
      <c r="X639" s="7" t="s">
        <v>87</v>
      </c>
      <c r="Y639" s="7" t="n">
        <v>0</v>
      </c>
      <c r="Z639" s="7" t="n">
        <v>1</v>
      </c>
      <c r="AA639" s="7" t="str">
        <f aca="false">IF(Y639&gt;Z639,"Win",IF(Y639&lt;Z639,"Loss","Draw"))</f>
        <v>Loss</v>
      </c>
      <c r="AB639" s="7" t="s">
        <v>99</v>
      </c>
      <c r="AC639" s="7" t="s">
        <v>99</v>
      </c>
      <c r="AD639" s="7" t="s">
        <v>1083</v>
      </c>
      <c r="AE639" s="7" t="s">
        <v>206</v>
      </c>
      <c r="AF639" s="7" t="str">
        <f aca="false">IF(AD639&lt;AE639,AD639,AE639)</f>
        <v>Archer Queen, Cannon, Earthquake, Fire Spirit, Royal Delivery, Royal Hogs, Skeletons, The Log</v>
      </c>
      <c r="AG639" s="7" t="str">
        <f aca="false">IF(AD639&lt;AE639,AE639,AD639)</f>
        <v>Berserker, Fire Spirit, Goblin Barrel, Ice Spirit, Magic Archer, Royal Delivery, Tesla, Wall Breakers</v>
      </c>
      <c r="AH639" s="7" t="str">
        <f aca="false">IF(AD639=AF639,AA639,IF(AA639="Win","Loss",IF(AA639="Loss","Win","Draw")))</f>
        <v>Loss</v>
      </c>
      <c r="AI639" s="7" t="s">
        <v>297</v>
      </c>
    </row>
    <row r="640" customFormat="false" ht="15" hidden="false" customHeight="true" outlineLevel="0" collapsed="false">
      <c r="A640" s="7" t="s">
        <v>1965</v>
      </c>
      <c r="B640" s="7" t="n">
        <v>2</v>
      </c>
      <c r="C640" s="7" t="s">
        <v>1432</v>
      </c>
      <c r="D640" s="7" t="s">
        <v>1433</v>
      </c>
      <c r="E640" s="7" t="s">
        <v>547</v>
      </c>
      <c r="F640" s="7" t="s">
        <v>548</v>
      </c>
      <c r="G640" s="7" t="s">
        <v>1967</v>
      </c>
      <c r="H640" s="7" t="s">
        <v>81</v>
      </c>
      <c r="I640" s="7" t="s">
        <v>241</v>
      </c>
      <c r="J640" s="7" t="s">
        <v>186</v>
      </c>
      <c r="K640" s="7" t="s">
        <v>185</v>
      </c>
      <c r="L640" s="7" t="s">
        <v>88</v>
      </c>
      <c r="M640" s="7" t="s">
        <v>109</v>
      </c>
      <c r="N640" s="7" t="s">
        <v>187</v>
      </c>
      <c r="O640" s="7" t="s">
        <v>234</v>
      </c>
      <c r="P640" s="7" t="s">
        <v>111</v>
      </c>
      <c r="Q640" s="7" t="s">
        <v>114</v>
      </c>
      <c r="R640" s="7" t="s">
        <v>139</v>
      </c>
      <c r="S640" s="7" t="s">
        <v>137</v>
      </c>
      <c r="T640" s="7" t="s">
        <v>116</v>
      </c>
      <c r="U640" s="7" t="s">
        <v>119</v>
      </c>
      <c r="V640" s="7" t="s">
        <v>126</v>
      </c>
      <c r="W640" s="7" t="s">
        <v>242</v>
      </c>
      <c r="X640" s="7" t="s">
        <v>97</v>
      </c>
      <c r="Y640" s="7" t="n">
        <v>1</v>
      </c>
      <c r="Z640" s="7" t="n">
        <v>0</v>
      </c>
      <c r="AA640" s="7" t="str">
        <f aca="false">IF(Y640&gt;Z640,"Win",IF(Y640&lt;Z640,"Loss","Draw"))</f>
        <v>Win</v>
      </c>
      <c r="AB640" s="7" t="s">
        <v>99</v>
      </c>
      <c r="AC640" s="7" t="s">
        <v>99</v>
      </c>
      <c r="AD640" s="7" t="s">
        <v>363</v>
      </c>
      <c r="AE640" s="7" t="s">
        <v>1968</v>
      </c>
      <c r="AF640" s="7" t="str">
        <f aca="false">IF(AD640&lt;AE640,AD640,AE640)</f>
        <v>Balloon, Berserker, Bomb Tower, Executioner, Knight, Miner, Tornado, Zap</v>
      </c>
      <c r="AG640" s="7" t="str">
        <f aca="false">IF(AD640&lt;AE640,AE640,AD640)</f>
        <v>Bomber, Giant Snowball, Goblin Drill, Goblin Hut, Mega Minion, Poison, Ronin, Skeletons</v>
      </c>
      <c r="AH640" s="7" t="str">
        <f aca="false">IF(AD640=AF640,AA640,IF(AA640="Win","Loss",IF(AA640="Loss","Win","Draw")))</f>
        <v>Win</v>
      </c>
      <c r="AI640" s="7" t="s">
        <v>297</v>
      </c>
    </row>
    <row r="641" customFormat="false" ht="15" hidden="false" customHeight="true" outlineLevel="0" collapsed="false">
      <c r="A641" s="7" t="s">
        <v>1965</v>
      </c>
      <c r="B641" s="7" t="n">
        <v>3</v>
      </c>
      <c r="C641" s="7" t="s">
        <v>1432</v>
      </c>
      <c r="D641" s="7" t="s">
        <v>1433</v>
      </c>
      <c r="E641" s="7" t="s">
        <v>547</v>
      </c>
      <c r="F641" s="7" t="s">
        <v>548</v>
      </c>
      <c r="G641" s="7" t="s">
        <v>1969</v>
      </c>
      <c r="H641" s="7" t="s">
        <v>81</v>
      </c>
      <c r="I641" s="7" t="s">
        <v>114</v>
      </c>
      <c r="J641" s="7" t="s">
        <v>91</v>
      </c>
      <c r="K641" s="7" t="s">
        <v>137</v>
      </c>
      <c r="L641" s="7" t="s">
        <v>116</v>
      </c>
      <c r="M641" s="7" t="s">
        <v>118</v>
      </c>
      <c r="N641" s="7" t="s">
        <v>97</v>
      </c>
      <c r="O641" s="7" t="s">
        <v>242</v>
      </c>
      <c r="P641" s="7" t="s">
        <v>87</v>
      </c>
      <c r="Q641" s="7" t="s">
        <v>113</v>
      </c>
      <c r="R641" s="7" t="s">
        <v>151</v>
      </c>
      <c r="S641" s="7" t="s">
        <v>153</v>
      </c>
      <c r="T641" s="7" t="s">
        <v>91</v>
      </c>
      <c r="U641" s="7" t="s">
        <v>150</v>
      </c>
      <c r="V641" s="7" t="s">
        <v>95</v>
      </c>
      <c r="W641" s="7" t="s">
        <v>165</v>
      </c>
      <c r="X641" s="7" t="s">
        <v>85</v>
      </c>
      <c r="Y641" s="7" t="n">
        <v>1</v>
      </c>
      <c r="Z641" s="7" t="n">
        <v>0</v>
      </c>
      <c r="AA641" s="7" t="str">
        <f aca="false">IF(Y641&gt;Z641,"Win",IF(Y641&lt;Z641,"Loss","Draw"))</f>
        <v>Win</v>
      </c>
      <c r="AB641" s="7" t="s">
        <v>99</v>
      </c>
      <c r="AC641" s="7" t="s">
        <v>99</v>
      </c>
      <c r="AD641" s="7" t="s">
        <v>1050</v>
      </c>
      <c r="AE641" s="7" t="s">
        <v>1970</v>
      </c>
      <c r="AF641" s="7" t="str">
        <f aca="false">IF(AD641&lt;AE641,AD641,AE641)</f>
        <v>Barbarian Barrel, Cannon, Electro Spirit, Furnace, Goblins, Hog Rider, Lightning, Mighty Miner</v>
      </c>
      <c r="AG641" s="7" t="str">
        <f aca="false">IF(AD641&lt;AE641,AE641,AD641)</f>
        <v>Bomber, Giant Snowball, Goblin Drill, Goblins, Ice Spirit, Poison, Ronin, Tesla</v>
      </c>
      <c r="AH641" s="7" t="str">
        <f aca="false">IF(AD641=AF641,AA641,IF(AA641="Win","Loss",IF(AA641="Loss","Win","Draw")))</f>
        <v>Loss</v>
      </c>
      <c r="AI641" s="7" t="s">
        <v>297</v>
      </c>
    </row>
    <row r="642" customFormat="false" ht="15" hidden="false" customHeight="true" outlineLevel="0" collapsed="false">
      <c r="A642" s="7" t="s">
        <v>1971</v>
      </c>
      <c r="B642" s="7" t="n">
        <v>1</v>
      </c>
      <c r="C642" s="7" t="s">
        <v>1432</v>
      </c>
      <c r="D642" s="7" t="s">
        <v>1433</v>
      </c>
      <c r="E642" s="7" t="s">
        <v>547</v>
      </c>
      <c r="F642" s="7" t="s">
        <v>548</v>
      </c>
      <c r="G642" s="7" t="s">
        <v>1972</v>
      </c>
      <c r="H642" s="7" t="s">
        <v>163</v>
      </c>
      <c r="I642" s="7" t="s">
        <v>90</v>
      </c>
      <c r="J642" s="7" t="s">
        <v>123</v>
      </c>
      <c r="K642" s="7" t="s">
        <v>124</v>
      </c>
      <c r="L642" s="7" t="s">
        <v>126</v>
      </c>
      <c r="M642" s="7" t="s">
        <v>96</v>
      </c>
      <c r="N642" s="7" t="s">
        <v>85</v>
      </c>
      <c r="O642" s="7" t="s">
        <v>95</v>
      </c>
      <c r="P642" s="7" t="s">
        <v>125</v>
      </c>
      <c r="Q642" s="7" t="s">
        <v>84</v>
      </c>
      <c r="R642" s="7" t="s">
        <v>108</v>
      </c>
      <c r="S642" s="7" t="s">
        <v>114</v>
      </c>
      <c r="T642" s="7" t="s">
        <v>116</v>
      </c>
      <c r="U642" s="7" t="s">
        <v>118</v>
      </c>
      <c r="V642" s="7" t="s">
        <v>119</v>
      </c>
      <c r="W642" s="7" t="s">
        <v>115</v>
      </c>
      <c r="X642" s="7" t="s">
        <v>138</v>
      </c>
      <c r="Y642" s="7" t="n">
        <v>1</v>
      </c>
      <c r="Z642" s="7" t="n">
        <v>0</v>
      </c>
      <c r="AA642" s="7" t="str">
        <f aca="false">IF(Y642&gt;Z642,"Win",IF(Y642&lt;Z642,"Loss","Draw"))</f>
        <v>Win</v>
      </c>
      <c r="AB642" s="7" t="s">
        <v>99</v>
      </c>
      <c r="AC642" s="7" t="s">
        <v>99</v>
      </c>
      <c r="AD642" s="7" t="s">
        <v>134</v>
      </c>
      <c r="AE642" s="7" t="s">
        <v>984</v>
      </c>
      <c r="AF642" s="7" t="str">
        <f aca="false">IF(AD642&lt;AE642,AD642,AE642)</f>
        <v>Archers, Dark Prince, Giant Snowball, Goblin Demolisher, Goblin Hut, Graveyard, Ice Spirit, Poison</v>
      </c>
      <c r="AG642" s="7" t="str">
        <f aca="false">IF(AD642&lt;AE642,AE642,AD642)</f>
        <v>Barbarian Barrel, Cannon Cart, Goblinstein, Lightning, Minions, Mortar, Royal Ghost, Skeletons</v>
      </c>
      <c r="AH642" s="7" t="str">
        <f aca="false">IF(AD642=AF642,AA642,IF(AA642="Win","Loss",IF(AA642="Loss","Win","Draw")))</f>
        <v>Loss</v>
      </c>
      <c r="AI642" s="7" t="s">
        <v>297</v>
      </c>
    </row>
    <row r="643" customFormat="false" ht="15" hidden="false" customHeight="true" outlineLevel="0" collapsed="false">
      <c r="A643" s="7" t="s">
        <v>1971</v>
      </c>
      <c r="B643" s="7" t="n">
        <v>2</v>
      </c>
      <c r="C643" s="7" t="s">
        <v>1432</v>
      </c>
      <c r="D643" s="7" t="s">
        <v>1433</v>
      </c>
      <c r="E643" s="7" t="s">
        <v>547</v>
      </c>
      <c r="F643" s="7" t="s">
        <v>548</v>
      </c>
      <c r="G643" s="7" t="s">
        <v>1973</v>
      </c>
      <c r="H643" s="7" t="s">
        <v>81</v>
      </c>
      <c r="I643" s="7" t="s">
        <v>233</v>
      </c>
      <c r="J643" s="7" t="s">
        <v>202</v>
      </c>
      <c r="K643" s="7" t="s">
        <v>201</v>
      </c>
      <c r="L643" s="7" t="s">
        <v>118</v>
      </c>
      <c r="M643" s="7" t="s">
        <v>88</v>
      </c>
      <c r="N643" s="7" t="s">
        <v>234</v>
      </c>
      <c r="O643" s="7" t="s">
        <v>204</v>
      </c>
      <c r="P643" s="7" t="s">
        <v>111</v>
      </c>
      <c r="Q643" s="7" t="s">
        <v>127</v>
      </c>
      <c r="R643" s="7" t="s">
        <v>140</v>
      </c>
      <c r="S643" s="7" t="s">
        <v>124</v>
      </c>
      <c r="T643" s="7" t="s">
        <v>142</v>
      </c>
      <c r="U643" s="7" t="s">
        <v>257</v>
      </c>
      <c r="V643" s="7" t="s">
        <v>95</v>
      </c>
      <c r="W643" s="7" t="s">
        <v>131</v>
      </c>
      <c r="X643" s="7" t="s">
        <v>449</v>
      </c>
      <c r="Y643" s="7" t="n">
        <v>1</v>
      </c>
      <c r="Z643" s="7" t="n">
        <v>0</v>
      </c>
      <c r="AA643" s="7" t="str">
        <f aca="false">IF(Y643&gt;Z643,"Win",IF(Y643&lt;Z643,"Loss","Draw"))</f>
        <v>Win</v>
      </c>
      <c r="AB643" s="7" t="s">
        <v>99</v>
      </c>
      <c r="AC643" s="7" t="s">
        <v>99</v>
      </c>
      <c r="AD643" s="7" t="s">
        <v>1731</v>
      </c>
      <c r="AE643" s="7" t="s">
        <v>1958</v>
      </c>
      <c r="AF643" s="7" t="str">
        <f aca="false">IF(AD643&lt;AE643,AD643,AE643)</f>
        <v>Bandit, Barbarian Barrel, Battle Ram, Elixir Collector, Hunter, Ice Golem, Royal Ghost, Three Musketeers</v>
      </c>
      <c r="AG643" s="7" t="str">
        <f aca="false">IF(AD643&lt;AE643,AE643,AD643)</f>
        <v>Bats, Berserker, Bomb Tower, Ice Spirit, Magic Archer, Miner, Royal Delivery, Wall Breakers</v>
      </c>
      <c r="AH643" s="7" t="str">
        <f aca="false">IF(AD643=AF643,AA643,IF(AA643="Win","Loss",IF(AA643="Loss","Win","Draw")))</f>
        <v>Loss</v>
      </c>
      <c r="AI643" s="7" t="s">
        <v>297</v>
      </c>
    </row>
    <row r="644" customFormat="false" ht="15" hidden="false" customHeight="true" outlineLevel="0" collapsed="false">
      <c r="A644" s="7" t="s">
        <v>1971</v>
      </c>
      <c r="B644" s="7" t="n">
        <v>3</v>
      </c>
      <c r="C644" s="7" t="s">
        <v>1432</v>
      </c>
      <c r="D644" s="7" t="s">
        <v>1433</v>
      </c>
      <c r="E644" s="7" t="s">
        <v>547</v>
      </c>
      <c r="F644" s="7" t="s">
        <v>548</v>
      </c>
      <c r="G644" s="7" t="s">
        <v>1974</v>
      </c>
      <c r="H644" s="7" t="s">
        <v>81</v>
      </c>
      <c r="I644" s="7" t="s">
        <v>208</v>
      </c>
      <c r="J644" s="7" t="s">
        <v>188</v>
      </c>
      <c r="K644" s="7" t="s">
        <v>109</v>
      </c>
      <c r="L644" s="7" t="s">
        <v>110</v>
      </c>
      <c r="M644" s="7" t="s">
        <v>193</v>
      </c>
      <c r="N644" s="7" t="s">
        <v>112</v>
      </c>
      <c r="O644" s="7" t="s">
        <v>86</v>
      </c>
      <c r="P644" s="7" t="s">
        <v>93</v>
      </c>
      <c r="Q644" s="7" t="s">
        <v>87</v>
      </c>
      <c r="R644" s="7" t="s">
        <v>83</v>
      </c>
      <c r="S644" s="7" t="s">
        <v>82</v>
      </c>
      <c r="T644" s="7" t="s">
        <v>89</v>
      </c>
      <c r="U644" s="7" t="s">
        <v>126</v>
      </c>
      <c r="V644" s="7" t="s">
        <v>150</v>
      </c>
      <c r="W644" s="7" t="s">
        <v>85</v>
      </c>
      <c r="X644" s="7" t="s">
        <v>242</v>
      </c>
      <c r="Y644" s="7" t="n">
        <v>1</v>
      </c>
      <c r="Z644" s="7" t="n">
        <v>0</v>
      </c>
      <c r="AA644" s="7" t="str">
        <f aca="false">IF(Y644&gt;Z644,"Win",IF(Y644&lt;Z644,"Loss","Draw"))</f>
        <v>Win</v>
      </c>
      <c r="AB644" s="7" t="s">
        <v>99</v>
      </c>
      <c r="AC644" s="7" t="s">
        <v>99</v>
      </c>
      <c r="AD644" s="7" t="s">
        <v>1784</v>
      </c>
      <c r="AE644" s="7" t="s">
        <v>1975</v>
      </c>
      <c r="AF644" s="7" t="str">
        <f aca="false">IF(AD644&lt;AE644,AD644,AE644)</f>
        <v>Bomber, Electro Spirit, Lightning, Monk, Royal Hogs, Skeletons, Tesla, The Log</v>
      </c>
      <c r="AG644" s="7" t="str">
        <f aca="false">IF(AD644&lt;AE644,AE644,AD644)</f>
        <v>Fireball, Guards, Lava Hound, Skeleton Dragons, Spirit Empress, Tombstone, Valkyrie, Zap</v>
      </c>
      <c r="AH644" s="7" t="str">
        <f aca="false">IF(AD644=AF644,AA644,IF(AA644="Win","Loss",IF(AA644="Loss","Win","Draw")))</f>
        <v>Loss</v>
      </c>
      <c r="AI644" s="7" t="s">
        <v>297</v>
      </c>
    </row>
    <row r="645" customFormat="false" ht="15" hidden="false" customHeight="true" outlineLevel="0" collapsed="false">
      <c r="A645" s="7" t="s">
        <v>1976</v>
      </c>
      <c r="B645" s="7" t="n">
        <v>1</v>
      </c>
      <c r="C645" s="7" t="s">
        <v>1432</v>
      </c>
      <c r="D645" s="7" t="s">
        <v>1433</v>
      </c>
      <c r="E645" s="7" t="s">
        <v>547</v>
      </c>
      <c r="F645" s="7" t="s">
        <v>548</v>
      </c>
      <c r="G645" s="7" t="s">
        <v>1977</v>
      </c>
      <c r="H645" s="7" t="s">
        <v>81</v>
      </c>
      <c r="I645" s="7" t="s">
        <v>84</v>
      </c>
      <c r="J645" s="7" t="s">
        <v>158</v>
      </c>
      <c r="K645" s="7" t="s">
        <v>114</v>
      </c>
      <c r="L645" s="7" t="s">
        <v>115</v>
      </c>
      <c r="M645" s="7" t="s">
        <v>447</v>
      </c>
      <c r="N645" s="7" t="s">
        <v>173</v>
      </c>
      <c r="O645" s="7" t="s">
        <v>130</v>
      </c>
      <c r="P645" s="7" t="s">
        <v>126</v>
      </c>
      <c r="Q645" s="7" t="s">
        <v>90</v>
      </c>
      <c r="R645" s="7" t="s">
        <v>91</v>
      </c>
      <c r="S645" s="7" t="s">
        <v>92</v>
      </c>
      <c r="T645" s="7" t="s">
        <v>150</v>
      </c>
      <c r="U645" s="7" t="s">
        <v>93</v>
      </c>
      <c r="V645" s="7" t="s">
        <v>96</v>
      </c>
      <c r="W645" s="7" t="s">
        <v>94</v>
      </c>
      <c r="X645" s="7" t="s">
        <v>97</v>
      </c>
      <c r="Y645" s="7" t="n">
        <v>1</v>
      </c>
      <c r="Z645" s="7" t="n">
        <v>0</v>
      </c>
      <c r="AA645" s="7" t="str">
        <f aca="false">IF(Y645&gt;Z645,"Win",IF(Y645&lt;Z645,"Loss","Draw"))</f>
        <v>Win</v>
      </c>
      <c r="AB645" s="7" t="s">
        <v>99</v>
      </c>
      <c r="AC645" s="7" t="s">
        <v>99</v>
      </c>
      <c r="AD645" s="7" t="s">
        <v>1338</v>
      </c>
      <c r="AE645" s="7" t="s">
        <v>1275</v>
      </c>
      <c r="AF645" s="7" t="str">
        <f aca="false">IF(AD645&lt;AE645,AD645,AE645)</f>
        <v>Archers, Arrows, Bowler, Giant, Giant Snowball, Graveyard, Skeletons, Zappies</v>
      </c>
      <c r="AG645" s="7" t="str">
        <f aca="false">IF(AD645&lt;AE645,AE645,AD645)</f>
        <v>Electro Spirit, Fireball, Goblins, Minions, Mortar, Rascals, Ronin, Skeleton Barrel</v>
      </c>
      <c r="AH645" s="7" t="str">
        <f aca="false">IF(AD645=AF645,AA645,IF(AA645="Win","Loss",IF(AA645="Loss","Win","Draw")))</f>
        <v>Win</v>
      </c>
      <c r="AI645" s="7" t="s">
        <v>297</v>
      </c>
    </row>
    <row r="646" customFormat="false" ht="15" hidden="false" customHeight="true" outlineLevel="0" collapsed="false">
      <c r="A646" s="7" t="s">
        <v>1976</v>
      </c>
      <c r="B646" s="7" t="n">
        <v>2</v>
      </c>
      <c r="C646" s="7" t="s">
        <v>1432</v>
      </c>
      <c r="D646" s="7" t="s">
        <v>1433</v>
      </c>
      <c r="E646" s="7" t="s">
        <v>547</v>
      </c>
      <c r="F646" s="7" t="s">
        <v>548</v>
      </c>
      <c r="G646" s="7" t="s">
        <v>1978</v>
      </c>
      <c r="H646" s="7" t="s">
        <v>163</v>
      </c>
      <c r="I646" s="7" t="s">
        <v>82</v>
      </c>
      <c r="J646" s="7" t="s">
        <v>202</v>
      </c>
      <c r="K646" s="7" t="s">
        <v>87</v>
      </c>
      <c r="L646" s="7" t="s">
        <v>150</v>
      </c>
      <c r="M646" s="7" t="s">
        <v>95</v>
      </c>
      <c r="N646" s="7" t="s">
        <v>108</v>
      </c>
      <c r="O646" s="7" t="s">
        <v>88</v>
      </c>
      <c r="P646" s="7" t="s">
        <v>85</v>
      </c>
      <c r="Q646" s="7" t="s">
        <v>84</v>
      </c>
      <c r="R646" s="7" t="s">
        <v>83</v>
      </c>
      <c r="S646" s="7" t="s">
        <v>82</v>
      </c>
      <c r="T646" s="7" t="s">
        <v>85</v>
      </c>
      <c r="U646" s="7" t="s">
        <v>234</v>
      </c>
      <c r="V646" s="7" t="s">
        <v>126</v>
      </c>
      <c r="W646" s="7" t="s">
        <v>95</v>
      </c>
      <c r="X646" s="7" t="s">
        <v>138</v>
      </c>
      <c r="Y646" s="7" t="n">
        <v>0</v>
      </c>
      <c r="Z646" s="7" t="n">
        <v>1</v>
      </c>
      <c r="AA646" s="7" t="str">
        <f aca="false">IF(Y646&gt;Z646,"Win",IF(Y646&lt;Z646,"Loss","Draw"))</f>
        <v>Loss</v>
      </c>
      <c r="AB646" s="7" t="s">
        <v>99</v>
      </c>
      <c r="AC646" s="7" t="s">
        <v>99</v>
      </c>
      <c r="AD646" s="7" t="s">
        <v>1979</v>
      </c>
      <c r="AE646" s="7" t="s">
        <v>1980</v>
      </c>
      <c r="AF646" s="7" t="str">
        <f aca="false">IF(AD646&lt;AE646,AD646,AE646)</f>
        <v>Archers, Barbarian Barrel, Bomb Tower, Goblin Demolisher, Lightning, Monk, Royal Hogs, Skeletons</v>
      </c>
      <c r="AG646" s="7" t="str">
        <f aca="false">IF(AD646&lt;AE646,AE646,AD646)</f>
        <v>Barbarian Barrel, Berserker, Dark Prince, Electro Spirit, Lightning, Magic Archer, Royal Hogs, Tesla</v>
      </c>
      <c r="AH646" s="7" t="str">
        <f aca="false">IF(AD646=AF646,AA646,IF(AA646="Win","Loss",IF(AA646="Loss","Win","Draw")))</f>
        <v>Win</v>
      </c>
      <c r="AI646" s="7" t="s">
        <v>297</v>
      </c>
    </row>
    <row r="647" customFormat="false" ht="15" hidden="false" customHeight="true" outlineLevel="0" collapsed="false">
      <c r="A647" s="7" t="s">
        <v>1976</v>
      </c>
      <c r="B647" s="7" t="n">
        <v>3</v>
      </c>
      <c r="C647" s="7" t="s">
        <v>1432</v>
      </c>
      <c r="D647" s="7" t="s">
        <v>1433</v>
      </c>
      <c r="E647" s="7" t="s">
        <v>547</v>
      </c>
      <c r="F647" s="7" t="s">
        <v>548</v>
      </c>
      <c r="G647" s="7" t="s">
        <v>1981</v>
      </c>
      <c r="H647" s="7" t="s">
        <v>163</v>
      </c>
      <c r="I647" s="7" t="s">
        <v>177</v>
      </c>
      <c r="J647" s="7" t="s">
        <v>83</v>
      </c>
      <c r="K647" s="7" t="s">
        <v>448</v>
      </c>
      <c r="L647" s="7" t="s">
        <v>215</v>
      </c>
      <c r="M647" s="7" t="s">
        <v>93</v>
      </c>
      <c r="N647" s="7" t="s">
        <v>193</v>
      </c>
      <c r="O647" s="7" t="s">
        <v>143</v>
      </c>
      <c r="P647" s="7" t="s">
        <v>89</v>
      </c>
      <c r="Q647" s="7" t="s">
        <v>87</v>
      </c>
      <c r="R647" s="7" t="s">
        <v>108</v>
      </c>
      <c r="S647" s="7" t="s">
        <v>118</v>
      </c>
      <c r="T647" s="7" t="s">
        <v>193</v>
      </c>
      <c r="U647" s="7" t="s">
        <v>204</v>
      </c>
      <c r="V647" s="7" t="s">
        <v>111</v>
      </c>
      <c r="W647" s="7" t="s">
        <v>89</v>
      </c>
      <c r="X647" s="7" t="s">
        <v>249</v>
      </c>
      <c r="Y647" s="7" t="n">
        <v>1</v>
      </c>
      <c r="Z647" s="7" t="n">
        <v>0</v>
      </c>
      <c r="AA647" s="7" t="str">
        <f aca="false">IF(Y647&gt;Z647,"Win",IF(Y647&lt;Z647,"Loss","Draw"))</f>
        <v>Win</v>
      </c>
      <c r="AB647" s="7" t="s">
        <v>99</v>
      </c>
      <c r="AC647" s="7" t="s">
        <v>99</v>
      </c>
      <c r="AD647" s="7" t="s">
        <v>1982</v>
      </c>
      <c r="AE647" s="7" t="s">
        <v>1983</v>
      </c>
      <c r="AF647" s="7" t="str">
        <f aca="false">IF(AD647&lt;AE647,AD647,AE647)</f>
        <v>Dark Prince, Guards, Ice Spirit, Miner, Rocket, Royal Delivery, Tesla, The Log</v>
      </c>
      <c r="AG647" s="7" t="str">
        <f aca="false">IF(AD647&lt;AE647,AE647,AD647)</f>
        <v>Fireball, Fisherman, Guards, Heal Spirit, Monk, Royal Giant, The Log, Witch</v>
      </c>
      <c r="AH647" s="7" t="str">
        <f aca="false">IF(AD647=AF647,AA647,IF(AA647="Win","Loss",IF(AA647="Loss","Win","Draw")))</f>
        <v>Loss</v>
      </c>
      <c r="AI647" s="7" t="s">
        <v>297</v>
      </c>
    </row>
    <row r="648" customFormat="false" ht="15" hidden="false" customHeight="true" outlineLevel="0" collapsed="false">
      <c r="A648" s="7" t="s">
        <v>1984</v>
      </c>
      <c r="B648" s="7" t="n">
        <v>1</v>
      </c>
      <c r="C648" s="7" t="s">
        <v>1432</v>
      </c>
      <c r="D648" s="7" t="s">
        <v>1433</v>
      </c>
      <c r="E648" s="7" t="s">
        <v>547</v>
      </c>
      <c r="F648" s="7" t="s">
        <v>548</v>
      </c>
      <c r="G648" s="7" t="s">
        <v>1985</v>
      </c>
      <c r="H648" s="7" t="s">
        <v>163</v>
      </c>
      <c r="I648" s="7" t="s">
        <v>129</v>
      </c>
      <c r="J648" s="7" t="s">
        <v>128</v>
      </c>
      <c r="K648" s="7" t="s">
        <v>127</v>
      </c>
      <c r="L648" s="7" t="s">
        <v>97</v>
      </c>
      <c r="M648" s="7" t="s">
        <v>131</v>
      </c>
      <c r="N648" s="7" t="s">
        <v>173</v>
      </c>
      <c r="O648" s="7" t="s">
        <v>133</v>
      </c>
      <c r="P648" s="7" t="s">
        <v>130</v>
      </c>
      <c r="Q648" s="7" t="s">
        <v>152</v>
      </c>
      <c r="R648" s="7" t="s">
        <v>151</v>
      </c>
      <c r="S648" s="7" t="s">
        <v>82</v>
      </c>
      <c r="T648" s="7" t="s">
        <v>153</v>
      </c>
      <c r="U648" s="7" t="s">
        <v>150</v>
      </c>
      <c r="V648" s="7" t="s">
        <v>85</v>
      </c>
      <c r="W648" s="7" t="s">
        <v>126</v>
      </c>
      <c r="X648" s="7" t="s">
        <v>89</v>
      </c>
      <c r="Y648" s="7" t="n">
        <v>1</v>
      </c>
      <c r="Z648" s="7" t="n">
        <v>0</v>
      </c>
      <c r="AA648" s="7" t="str">
        <f aca="false">IF(Y648&gt;Z648,"Win",IF(Y648&lt;Z648,"Loss","Draw"))</f>
        <v>Win</v>
      </c>
      <c r="AB648" s="7" t="s">
        <v>99</v>
      </c>
      <c r="AC648" s="7" t="s">
        <v>99</v>
      </c>
      <c r="AD648" s="7" t="s">
        <v>503</v>
      </c>
      <c r="AE648" s="7" t="s">
        <v>155</v>
      </c>
      <c r="AF648" s="7" t="str">
        <f aca="false">IF(AD648&lt;AE648,AD648,AE648)</f>
        <v>Arrows, Bandit, Battle Ram, Golden Knight, Mega Knight, Mother Witch, Ronin, Zappies</v>
      </c>
      <c r="AG648" s="7" t="str">
        <f aca="false">IF(AD648&lt;AE648,AE648,AD648)</f>
        <v>Baby Dragon, Cannon, Electro Spirit, Lightning, Mighty Miner, Royal Hogs, Skeletons, The Log</v>
      </c>
      <c r="AH648" s="7" t="str">
        <f aca="false">IF(AD648=AF648,AA648,IF(AA648="Win","Loss",IF(AA648="Loss","Win","Draw")))</f>
        <v>Win</v>
      </c>
      <c r="AI648" s="7" t="s">
        <v>297</v>
      </c>
    </row>
    <row r="649" customFormat="false" ht="15" hidden="false" customHeight="true" outlineLevel="0" collapsed="false">
      <c r="A649" s="7" t="s">
        <v>1984</v>
      </c>
      <c r="B649" s="7" t="n">
        <v>2</v>
      </c>
      <c r="C649" s="7" t="s">
        <v>1432</v>
      </c>
      <c r="D649" s="7" t="s">
        <v>1433</v>
      </c>
      <c r="E649" s="7" t="s">
        <v>547</v>
      </c>
      <c r="F649" s="7" t="s">
        <v>548</v>
      </c>
      <c r="G649" s="7" t="s">
        <v>1986</v>
      </c>
      <c r="H649" s="7" t="s">
        <v>163</v>
      </c>
      <c r="I649" s="7" t="s">
        <v>82</v>
      </c>
      <c r="J649" s="7" t="s">
        <v>151</v>
      </c>
      <c r="K649" s="7" t="s">
        <v>152</v>
      </c>
      <c r="L649" s="7" t="s">
        <v>150</v>
      </c>
      <c r="M649" s="7" t="s">
        <v>126</v>
      </c>
      <c r="N649" s="7" t="s">
        <v>153</v>
      </c>
      <c r="O649" s="7" t="s">
        <v>89</v>
      </c>
      <c r="P649" s="7" t="s">
        <v>85</v>
      </c>
      <c r="Q649" s="7" t="s">
        <v>84</v>
      </c>
      <c r="R649" s="7" t="s">
        <v>241</v>
      </c>
      <c r="S649" s="7" t="s">
        <v>87</v>
      </c>
      <c r="T649" s="7" t="s">
        <v>95</v>
      </c>
      <c r="U649" s="7" t="s">
        <v>93</v>
      </c>
      <c r="V649" s="7" t="s">
        <v>88</v>
      </c>
      <c r="W649" s="7" t="s">
        <v>157</v>
      </c>
      <c r="X649" s="7" t="s">
        <v>455</v>
      </c>
      <c r="Y649" s="7" t="n">
        <v>1</v>
      </c>
      <c r="Z649" s="7" t="n">
        <v>0</v>
      </c>
      <c r="AA649" s="7" t="str">
        <f aca="false">IF(Y649&gt;Z649,"Win",IF(Y649&lt;Z649,"Loss","Draw"))</f>
        <v>Win</v>
      </c>
      <c r="AB649" s="7" t="s">
        <v>99</v>
      </c>
      <c r="AC649" s="7" t="s">
        <v>99</v>
      </c>
      <c r="AD649" s="7" t="s">
        <v>155</v>
      </c>
      <c r="AE649" s="7" t="s">
        <v>1987</v>
      </c>
      <c r="AF649" s="7" t="str">
        <f aca="false">IF(AD649&lt;AE649,AD649,AE649)</f>
        <v>Archers, Barbarian Barrel, Berserker, Fire Spirit, Fireball, Knight, Tesla, X-Bow</v>
      </c>
      <c r="AG649" s="7" t="str">
        <f aca="false">IF(AD649&lt;AE649,AE649,AD649)</f>
        <v>Baby Dragon, Cannon, Electro Spirit, Lightning, Mighty Miner, Royal Hogs, Skeletons, The Log</v>
      </c>
      <c r="AH649" s="7" t="str">
        <f aca="false">IF(AD649=AF649,AA649,IF(AA649="Win","Loss",IF(AA649="Loss","Win","Draw")))</f>
        <v>Loss</v>
      </c>
      <c r="AI649" s="7" t="s">
        <v>297</v>
      </c>
    </row>
    <row r="650" customFormat="false" ht="15" hidden="false" customHeight="true" outlineLevel="0" collapsed="false">
      <c r="A650" s="7" t="s">
        <v>1984</v>
      </c>
      <c r="B650" s="7" t="n">
        <v>3</v>
      </c>
      <c r="C650" s="7" t="s">
        <v>1432</v>
      </c>
      <c r="D650" s="7" t="s">
        <v>1433</v>
      </c>
      <c r="E650" s="7" t="s">
        <v>547</v>
      </c>
      <c r="F650" s="7" t="s">
        <v>548</v>
      </c>
      <c r="G650" s="7" t="s">
        <v>1988</v>
      </c>
      <c r="H650" s="7" t="s">
        <v>81</v>
      </c>
      <c r="I650" s="7" t="s">
        <v>284</v>
      </c>
      <c r="J650" s="7" t="s">
        <v>186</v>
      </c>
      <c r="K650" s="7" t="s">
        <v>141</v>
      </c>
      <c r="L650" s="7" t="s">
        <v>187</v>
      </c>
      <c r="M650" s="7" t="s">
        <v>158</v>
      </c>
      <c r="N650" s="7" t="s">
        <v>785</v>
      </c>
      <c r="O650" s="7" t="s">
        <v>95</v>
      </c>
      <c r="P650" s="7" t="s">
        <v>86</v>
      </c>
      <c r="Q650" s="7" t="s">
        <v>141</v>
      </c>
      <c r="R650" s="7" t="s">
        <v>158</v>
      </c>
      <c r="S650" s="7" t="s">
        <v>127</v>
      </c>
      <c r="T650" s="7" t="s">
        <v>143</v>
      </c>
      <c r="U650" s="7" t="s">
        <v>133</v>
      </c>
      <c r="V650" s="7" t="s">
        <v>294</v>
      </c>
      <c r="W650" s="7" t="s">
        <v>117</v>
      </c>
      <c r="X650" s="7" t="s">
        <v>131</v>
      </c>
      <c r="Y650" s="7" t="n">
        <v>1</v>
      </c>
      <c r="Z650" s="7" t="n">
        <v>0</v>
      </c>
      <c r="AA650" s="7" t="str">
        <f aca="false">IF(Y650&gt;Z650,"Win",IF(Y650&lt;Z650,"Loss","Draw"))</f>
        <v>Win</v>
      </c>
      <c r="AB650" s="7" t="s">
        <v>99</v>
      </c>
      <c r="AC650" s="7" t="s">
        <v>99</v>
      </c>
      <c r="AD650" s="7" t="s">
        <v>1989</v>
      </c>
      <c r="AE650" s="7" t="s">
        <v>1990</v>
      </c>
      <c r="AF650" s="7" t="str">
        <f aca="false">IF(AD650&lt;AE650,AD650,AE650)</f>
        <v>Balloon, Barbarian Barrel, Bowler, Freeze, Inferno Dragon, Lumberjack, Skeleton Dragons, Tornado</v>
      </c>
      <c r="AG650" s="7" t="str">
        <f aca="false">IF(AD650&lt;AE650,AE650,AD650)</f>
        <v>Bandit, Battle Ram, Bowler, Giant Skeleton, Heal Spirit, Lumberjack, Mother Witch, Vines</v>
      </c>
      <c r="AH650" s="7" t="str">
        <f aca="false">IF(AD650=AF650,AA650,IF(AA650="Win","Loss",IF(AA650="Loss","Win","Draw")))</f>
        <v>Win</v>
      </c>
      <c r="AI650" s="7" t="s">
        <v>297</v>
      </c>
    </row>
    <row r="651" customFormat="false" ht="15" hidden="false" customHeight="true" outlineLevel="0" collapsed="false">
      <c r="A651" s="7" t="s">
        <v>1991</v>
      </c>
      <c r="B651" s="7" t="n">
        <v>1</v>
      </c>
      <c r="C651" s="7" t="s">
        <v>1432</v>
      </c>
      <c r="D651" s="7" t="s">
        <v>1433</v>
      </c>
      <c r="E651" s="7" t="s">
        <v>547</v>
      </c>
      <c r="F651" s="7" t="s">
        <v>548</v>
      </c>
      <c r="G651" s="7" t="s">
        <v>1992</v>
      </c>
      <c r="H651" s="7" t="s">
        <v>81</v>
      </c>
      <c r="I651" s="7" t="s">
        <v>84</v>
      </c>
      <c r="J651" s="7" t="s">
        <v>108</v>
      </c>
      <c r="K651" s="7" t="s">
        <v>87</v>
      </c>
      <c r="L651" s="7" t="s">
        <v>126</v>
      </c>
      <c r="M651" s="7" t="s">
        <v>118</v>
      </c>
      <c r="N651" s="7" t="s">
        <v>116</v>
      </c>
      <c r="O651" s="7" t="s">
        <v>95</v>
      </c>
      <c r="P651" s="7" t="s">
        <v>115</v>
      </c>
      <c r="Q651" s="7" t="s">
        <v>114</v>
      </c>
      <c r="R651" s="7" t="s">
        <v>158</v>
      </c>
      <c r="S651" s="7" t="s">
        <v>84</v>
      </c>
      <c r="T651" s="7" t="s">
        <v>447</v>
      </c>
      <c r="U651" s="7" t="s">
        <v>130</v>
      </c>
      <c r="V651" s="7" t="s">
        <v>126</v>
      </c>
      <c r="W651" s="7" t="s">
        <v>173</v>
      </c>
      <c r="X651" s="7" t="s">
        <v>115</v>
      </c>
      <c r="Y651" s="7" t="n">
        <v>1</v>
      </c>
      <c r="Z651" s="7" t="n">
        <v>0</v>
      </c>
      <c r="AA651" s="7" t="str">
        <f aca="false">IF(Y651&gt;Z651,"Win",IF(Y651&lt;Z651,"Loss","Draw"))</f>
        <v>Win</v>
      </c>
      <c r="AB651" s="7" t="s">
        <v>99</v>
      </c>
      <c r="AC651" s="7" t="s">
        <v>99</v>
      </c>
      <c r="AD651" s="7" t="s">
        <v>703</v>
      </c>
      <c r="AE651" s="7" t="s">
        <v>1338</v>
      </c>
      <c r="AF651" s="7" t="str">
        <f aca="false">IF(AD651&lt;AE651,AD651,AE651)</f>
        <v>Archers, Arrows, Bowler, Giant, Giant Snowball, Graveyard, Skeletons, Zappies</v>
      </c>
      <c r="AG651" s="7" t="str">
        <f aca="false">IF(AD651&lt;AE651,AE651,AD651)</f>
        <v>Archers, Barbarian Barrel, Dark Prince, Graveyard, Ice Spirit, Poison, Skeletons, Tesla</v>
      </c>
      <c r="AH651" s="7" t="str">
        <f aca="false">IF(AD651=AF651,AA651,IF(AA651="Win","Loss",IF(AA651="Loss","Win","Draw")))</f>
        <v>Loss</v>
      </c>
      <c r="AI651" s="7" t="s">
        <v>297</v>
      </c>
    </row>
    <row r="652" customFormat="false" ht="15" hidden="false" customHeight="true" outlineLevel="0" collapsed="false">
      <c r="A652" s="7" t="s">
        <v>1991</v>
      </c>
      <c r="B652" s="7" t="n">
        <v>2</v>
      </c>
      <c r="C652" s="7" t="s">
        <v>1432</v>
      </c>
      <c r="D652" s="7" t="s">
        <v>1433</v>
      </c>
      <c r="E652" s="7" t="s">
        <v>547</v>
      </c>
      <c r="F652" s="7" t="s">
        <v>548</v>
      </c>
      <c r="G652" s="7" t="s">
        <v>1993</v>
      </c>
      <c r="H652" s="7" t="s">
        <v>163</v>
      </c>
      <c r="I652" s="7" t="s">
        <v>284</v>
      </c>
      <c r="J652" s="7" t="s">
        <v>128</v>
      </c>
      <c r="K652" s="7" t="s">
        <v>107</v>
      </c>
      <c r="L652" s="7" t="s">
        <v>187</v>
      </c>
      <c r="M652" s="7" t="s">
        <v>158</v>
      </c>
      <c r="N652" s="7" t="s">
        <v>157</v>
      </c>
      <c r="O652" s="7" t="s">
        <v>387</v>
      </c>
      <c r="P652" s="7" t="s">
        <v>85</v>
      </c>
      <c r="Q652" s="7" t="s">
        <v>107</v>
      </c>
      <c r="R652" s="7" t="s">
        <v>95</v>
      </c>
      <c r="S652" s="7" t="s">
        <v>141</v>
      </c>
      <c r="T652" s="7" t="s">
        <v>150</v>
      </c>
      <c r="U652" s="7" t="s">
        <v>93</v>
      </c>
      <c r="V652" s="7" t="s">
        <v>143</v>
      </c>
      <c r="W652" s="7" t="s">
        <v>178</v>
      </c>
      <c r="X652" s="7" t="s">
        <v>177</v>
      </c>
      <c r="Y652" s="7" t="n">
        <v>1</v>
      </c>
      <c r="Z652" s="7" t="n">
        <v>0</v>
      </c>
      <c r="AA652" s="7" t="str">
        <f aca="false">IF(Y652&gt;Z652,"Win",IF(Y652&lt;Z652,"Loss","Draw"))</f>
        <v>Win</v>
      </c>
      <c r="AB652" s="7" t="s">
        <v>99</v>
      </c>
      <c r="AC652" s="7" t="s">
        <v>99</v>
      </c>
      <c r="AD652" s="7" t="s">
        <v>1994</v>
      </c>
      <c r="AE652" s="7" t="s">
        <v>180</v>
      </c>
      <c r="AF652" s="7" t="str">
        <f aca="false">IF(AD652&lt;AE652,AD652,AE652)</f>
        <v>Barbarian Barrel, Electro Spirit, Fireball, Goblin Cage, Heal Spirit, Lumberjack, Phoenix, Royal Giant</v>
      </c>
      <c r="AG652" s="7" t="str">
        <f aca="false">IF(AD652&lt;AE652,AE652,AD652)</f>
        <v>Bowler, Electro Giant, Fire Spirit, Goblin Cage, Golden Knight, Inferno Dragon, Lightning, Tornado</v>
      </c>
      <c r="AH652" s="7" t="str">
        <f aca="false">IF(AD652=AF652,AA652,IF(AA652="Win","Loss",IF(AA652="Loss","Win","Draw")))</f>
        <v>Loss</v>
      </c>
      <c r="AI652" s="7" t="s">
        <v>297</v>
      </c>
    </row>
    <row r="653" customFormat="false" ht="15" hidden="false" customHeight="true" outlineLevel="0" collapsed="false">
      <c r="A653" s="7" t="s">
        <v>1991</v>
      </c>
      <c r="B653" s="7" t="n">
        <v>3</v>
      </c>
      <c r="C653" s="7" t="s">
        <v>1432</v>
      </c>
      <c r="D653" s="7" t="s">
        <v>1433</v>
      </c>
      <c r="E653" s="7" t="s">
        <v>547</v>
      </c>
      <c r="F653" s="7" t="s">
        <v>548</v>
      </c>
      <c r="G653" s="7" t="s">
        <v>1995</v>
      </c>
      <c r="H653" s="7" t="s">
        <v>163</v>
      </c>
      <c r="I653" s="7" t="s">
        <v>208</v>
      </c>
      <c r="J653" s="7" t="s">
        <v>188</v>
      </c>
      <c r="K653" s="7" t="s">
        <v>109</v>
      </c>
      <c r="L653" s="7" t="s">
        <v>88</v>
      </c>
      <c r="M653" s="7" t="s">
        <v>110</v>
      </c>
      <c r="N653" s="7" t="s">
        <v>86</v>
      </c>
      <c r="O653" s="7" t="s">
        <v>112</v>
      </c>
      <c r="P653" s="7" t="s">
        <v>93</v>
      </c>
      <c r="Q653" s="7" t="s">
        <v>90</v>
      </c>
      <c r="R653" s="7" t="s">
        <v>91</v>
      </c>
      <c r="S653" s="7" t="s">
        <v>92</v>
      </c>
      <c r="T653" s="7" t="s">
        <v>85</v>
      </c>
      <c r="U653" s="7" t="s">
        <v>96</v>
      </c>
      <c r="V653" s="7" t="s">
        <v>94</v>
      </c>
      <c r="W653" s="7" t="s">
        <v>97</v>
      </c>
      <c r="X653" s="7" t="s">
        <v>89</v>
      </c>
      <c r="Y653" s="7" t="n">
        <v>0</v>
      </c>
      <c r="Z653" s="7" t="n">
        <v>1</v>
      </c>
      <c r="AA653" s="7" t="str">
        <f aca="false">IF(Y653&gt;Z653,"Win",IF(Y653&lt;Z653,"Loss","Draw"))</f>
        <v>Loss</v>
      </c>
      <c r="AB653" s="7" t="s">
        <v>99</v>
      </c>
      <c r="AC653" s="7" t="s">
        <v>99</v>
      </c>
      <c r="AD653" s="7" t="s">
        <v>368</v>
      </c>
      <c r="AE653" s="7" t="s">
        <v>1996</v>
      </c>
      <c r="AF653" s="7" t="str">
        <f aca="false">IF(AD653&lt;AE653,AD653,AE653)</f>
        <v>Berserker, Fireball, Lava Hound, Skeleton Dragons, Spirit Empress, Tombstone, Valkyrie, Zap</v>
      </c>
      <c r="AG653" s="7" t="str">
        <f aca="false">IF(AD653&lt;AE653,AE653,AD653)</f>
        <v>Goblins, Lightning, Minions, Mortar, Rascals, Ronin, Skeleton Barrel, The Log</v>
      </c>
      <c r="AH653" s="7" t="str">
        <f aca="false">IF(AD653=AF653,AA653,IF(AA653="Win","Loss",IF(AA653="Loss","Win","Draw")))</f>
        <v>Loss</v>
      </c>
      <c r="AI653" s="7" t="s">
        <v>297</v>
      </c>
    </row>
    <row r="654" customFormat="false" ht="15" hidden="false" customHeight="true" outlineLevel="0" collapsed="false">
      <c r="A654" s="5" t="s">
        <v>1997</v>
      </c>
      <c r="B654" s="5" t="n">
        <v>1</v>
      </c>
      <c r="C654" s="5" t="s">
        <v>1432</v>
      </c>
      <c r="D654" s="5" t="s">
        <v>1433</v>
      </c>
      <c r="E654" s="5" t="s">
        <v>1283</v>
      </c>
      <c r="F654" s="5" t="s">
        <v>727</v>
      </c>
      <c r="G654" s="5" t="s">
        <v>1434</v>
      </c>
      <c r="H654" s="5" t="s">
        <v>163</v>
      </c>
      <c r="I654" s="5" t="s">
        <v>177</v>
      </c>
      <c r="J654" s="5" t="s">
        <v>83</v>
      </c>
      <c r="K654" s="5" t="s">
        <v>257</v>
      </c>
      <c r="L654" s="5" t="s">
        <v>150</v>
      </c>
      <c r="M654" s="5" t="s">
        <v>126</v>
      </c>
      <c r="N654" s="5" t="s">
        <v>89</v>
      </c>
      <c r="O654" s="5" t="s">
        <v>93</v>
      </c>
      <c r="P654" s="5" t="s">
        <v>215</v>
      </c>
      <c r="Q654" s="5" t="s">
        <v>137</v>
      </c>
      <c r="R654" s="5" t="s">
        <v>241</v>
      </c>
      <c r="S654" s="5" t="s">
        <v>114</v>
      </c>
      <c r="T654" s="5" t="s">
        <v>138</v>
      </c>
      <c r="U654" s="5" t="s">
        <v>157</v>
      </c>
      <c r="V654" s="5" t="s">
        <v>126</v>
      </c>
      <c r="W654" s="5" t="s">
        <v>116</v>
      </c>
      <c r="X654" s="5" t="s">
        <v>87</v>
      </c>
      <c r="Y654" s="5" t="n">
        <v>0</v>
      </c>
      <c r="Z654" s="5" t="n">
        <v>1</v>
      </c>
      <c r="AA654" s="5" t="str">
        <f aca="false">IF(Y654&gt;Z654,"Win",IF(Y654&lt;Z654,"Loss","Draw"))</f>
        <v>Loss</v>
      </c>
      <c r="AB654" s="5" t="s">
        <v>98</v>
      </c>
      <c r="AC654" s="5" t="s">
        <v>99</v>
      </c>
      <c r="AD654" s="5" t="s">
        <v>259</v>
      </c>
      <c r="AE654" s="5" t="s">
        <v>267</v>
      </c>
      <c r="AF654" s="5" t="str">
        <f aca="false">IF(AD654&lt;AE654,AD654,AE654)</f>
        <v>Electro Spirit, Fireball, Fisherman, Hunter, Monk, Royal Giant, Skeletons, The Log</v>
      </c>
      <c r="AG654" s="5" t="str">
        <f aca="false">IF(AD654&lt;AE654,AE654,AD654)</f>
        <v>Fire Spirit, Giant Snowball, Goblin Demolisher, Goblin Drill, Knight, Poison, Skeletons, Tesla</v>
      </c>
      <c r="AH654" s="5" t="str">
        <f aca="false">IF(AD654=AF654,AA654,IF(AA654="Win","Loss",IF(AA654="Loss","Win","Draw")))</f>
        <v>Loss</v>
      </c>
      <c r="AI654" s="5" t="s">
        <v>297</v>
      </c>
    </row>
    <row r="655" customFormat="false" ht="15" hidden="false" customHeight="true" outlineLevel="0" collapsed="false">
      <c r="A655" s="5" t="s">
        <v>1997</v>
      </c>
      <c r="B655" s="5" t="n">
        <v>2</v>
      </c>
      <c r="C655" s="5" t="s">
        <v>1432</v>
      </c>
      <c r="D655" s="5" t="s">
        <v>1433</v>
      </c>
      <c r="E655" s="5" t="s">
        <v>1283</v>
      </c>
      <c r="F655" s="5" t="s">
        <v>727</v>
      </c>
      <c r="G655" s="5" t="s">
        <v>1435</v>
      </c>
      <c r="H655" s="5" t="s">
        <v>163</v>
      </c>
      <c r="I655" s="5" t="s">
        <v>201</v>
      </c>
      <c r="J655" s="5" t="s">
        <v>202</v>
      </c>
      <c r="K655" s="5" t="s">
        <v>123</v>
      </c>
      <c r="L655" s="5" t="s">
        <v>95</v>
      </c>
      <c r="M655" s="5" t="s">
        <v>88</v>
      </c>
      <c r="N655" s="5" t="s">
        <v>187</v>
      </c>
      <c r="O655" s="5" t="s">
        <v>234</v>
      </c>
      <c r="P655" s="5" t="s">
        <v>111</v>
      </c>
      <c r="Q655" s="5" t="s">
        <v>177</v>
      </c>
      <c r="R655" s="5" t="s">
        <v>188</v>
      </c>
      <c r="S655" s="5" t="s">
        <v>83</v>
      </c>
      <c r="T655" s="5" t="s">
        <v>215</v>
      </c>
      <c r="U655" s="5" t="s">
        <v>86</v>
      </c>
      <c r="V655" s="5" t="s">
        <v>133</v>
      </c>
      <c r="W655" s="5" t="s">
        <v>93</v>
      </c>
      <c r="X655" s="5" t="s">
        <v>95</v>
      </c>
      <c r="Y655" s="5" t="n">
        <v>0</v>
      </c>
      <c r="Z655" s="5" t="n">
        <v>1</v>
      </c>
      <c r="AA655" s="5" t="str">
        <f aca="false">IF(Y655&gt;Z655,"Win",IF(Y655&lt;Z655,"Loss","Draw"))</f>
        <v>Loss</v>
      </c>
      <c r="AB655" s="5" t="s">
        <v>98</v>
      </c>
      <c r="AC655" s="5" t="s">
        <v>99</v>
      </c>
      <c r="AD655" s="5" t="s">
        <v>295</v>
      </c>
      <c r="AE655" s="5" t="s">
        <v>217</v>
      </c>
      <c r="AF655" s="5" t="str">
        <f aca="false">IF(AD655&lt;AE655,AD655,AE655)</f>
        <v>Barbarian Barrel, Berserker, Bomb Tower, Goblinstein, Magic Archer, Miner, Tornado, Wall Breakers</v>
      </c>
      <c r="AG655" s="5" t="str">
        <f aca="false">IF(AD655&lt;AE655,AE655,AD655)</f>
        <v>Barbarian Barrel, Fireball, Fisherman, Monk, Mother Witch, Royal Giant, Skeleton Dragons, Tombstone</v>
      </c>
      <c r="AH655" s="5" t="str">
        <f aca="false">IF(AD655=AF655,AA655,IF(AA655="Win","Loss",IF(AA655="Loss","Win","Draw")))</f>
        <v>Loss</v>
      </c>
      <c r="AI655" s="5" t="s">
        <v>297</v>
      </c>
    </row>
    <row r="656" customFormat="false" ht="15" hidden="false" customHeight="true" outlineLevel="0" collapsed="false">
      <c r="A656" s="5" t="s">
        <v>1997</v>
      </c>
      <c r="B656" s="5" t="n">
        <v>3</v>
      </c>
      <c r="C656" s="5" t="s">
        <v>1432</v>
      </c>
      <c r="D656" s="5" t="s">
        <v>1433</v>
      </c>
      <c r="E656" s="5" t="s">
        <v>1283</v>
      </c>
      <c r="F656" s="5" t="s">
        <v>727</v>
      </c>
      <c r="G656" s="5" t="s">
        <v>1436</v>
      </c>
      <c r="H656" s="5" t="s">
        <v>163</v>
      </c>
      <c r="I656" s="5" t="s">
        <v>113</v>
      </c>
      <c r="J656" s="5" t="s">
        <v>128</v>
      </c>
      <c r="K656" s="5" t="s">
        <v>87</v>
      </c>
      <c r="L656" s="5" t="s">
        <v>204</v>
      </c>
      <c r="M656" s="5" t="s">
        <v>157</v>
      </c>
      <c r="N656" s="5" t="s">
        <v>165</v>
      </c>
      <c r="O656" s="5" t="s">
        <v>164</v>
      </c>
      <c r="P656" s="5" t="s">
        <v>193</v>
      </c>
      <c r="Q656" s="5" t="s">
        <v>203</v>
      </c>
      <c r="R656" s="5" t="s">
        <v>128</v>
      </c>
      <c r="S656" s="5" t="s">
        <v>159</v>
      </c>
      <c r="T656" s="5" t="s">
        <v>88</v>
      </c>
      <c r="U656" s="5" t="s">
        <v>118</v>
      </c>
      <c r="V656" s="5" t="s">
        <v>150</v>
      </c>
      <c r="W656" s="5" t="s">
        <v>204</v>
      </c>
      <c r="X656" s="5" t="s">
        <v>153</v>
      </c>
      <c r="Y656" s="5" t="n">
        <v>0</v>
      </c>
      <c r="Z656" s="5" t="n">
        <v>1</v>
      </c>
      <c r="AA656" s="5" t="str">
        <f aca="false">IF(Y656&gt;Z656,"Win",IF(Y656&lt;Z656,"Loss","Draw"))</f>
        <v>Loss</v>
      </c>
      <c r="AB656" s="5" t="s">
        <v>98</v>
      </c>
      <c r="AC656" s="5" t="s">
        <v>99</v>
      </c>
      <c r="AD656" s="5" t="s">
        <v>1438</v>
      </c>
      <c r="AE656" s="5" t="s">
        <v>1437</v>
      </c>
      <c r="AF656" s="5" t="str">
        <f aca="false">IF(AD656&lt;AE656,AD656,AE656)</f>
        <v>Berserker, Cannon, Dart Goblin, Electro Spirit, Goblin Barrel, Golden Knight, Ice Spirit, Royal Delivery</v>
      </c>
      <c r="AG656" s="5" t="str">
        <f aca="false">IF(AD656&lt;AE656,AE656,AD656)</f>
        <v>Earthquake, Fire Spirit, Furnace, Golden Knight, Guards, Hog Rider, Royal Delivery, Tesla</v>
      </c>
      <c r="AH656" s="5" t="str">
        <f aca="false">IF(AD656=AF656,AA656,IF(AA656="Win","Loss",IF(AA656="Loss","Win","Draw")))</f>
        <v>Win</v>
      </c>
      <c r="AI656" s="5" t="s">
        <v>297</v>
      </c>
    </row>
    <row r="657" customFormat="false" ht="15" hidden="false" customHeight="true" outlineLevel="0" collapsed="false">
      <c r="A657" s="7" t="s">
        <v>1998</v>
      </c>
      <c r="B657" s="7" t="n">
        <v>1</v>
      </c>
      <c r="C657" s="7" t="s">
        <v>1432</v>
      </c>
      <c r="D657" s="7" t="s">
        <v>1433</v>
      </c>
      <c r="E657" s="7" t="s">
        <v>1283</v>
      </c>
      <c r="F657" s="7" t="s">
        <v>727</v>
      </c>
      <c r="G657" s="7" t="s">
        <v>1440</v>
      </c>
      <c r="H657" s="7" t="s">
        <v>81</v>
      </c>
      <c r="I657" s="7" t="s">
        <v>201</v>
      </c>
      <c r="J657" s="7" t="s">
        <v>202</v>
      </c>
      <c r="K657" s="7" t="s">
        <v>203</v>
      </c>
      <c r="L657" s="7" t="s">
        <v>157</v>
      </c>
      <c r="M657" s="7" t="s">
        <v>118</v>
      </c>
      <c r="N657" s="7" t="s">
        <v>88</v>
      </c>
      <c r="O657" s="7" t="s">
        <v>204</v>
      </c>
      <c r="P657" s="7" t="s">
        <v>87</v>
      </c>
      <c r="Q657" s="7" t="s">
        <v>109</v>
      </c>
      <c r="R657" s="7" t="s">
        <v>188</v>
      </c>
      <c r="S657" s="7" t="s">
        <v>208</v>
      </c>
      <c r="T657" s="7" t="s">
        <v>110</v>
      </c>
      <c r="U657" s="7" t="s">
        <v>86</v>
      </c>
      <c r="V657" s="7" t="s">
        <v>88</v>
      </c>
      <c r="W657" s="7" t="s">
        <v>93</v>
      </c>
      <c r="X657" s="7" t="s">
        <v>112</v>
      </c>
      <c r="Y657" s="7" t="n">
        <v>0</v>
      </c>
      <c r="Z657" s="7" t="n">
        <v>1</v>
      </c>
      <c r="AA657" s="7" t="str">
        <f aca="false">IF(Y657&gt;Z657,"Win",IF(Y657&lt;Z657,"Loss","Draw"))</f>
        <v>Loss</v>
      </c>
      <c r="AB657" s="7" t="s">
        <v>99</v>
      </c>
      <c r="AC657" s="7" t="s">
        <v>99</v>
      </c>
      <c r="AD657" s="7" t="s">
        <v>206</v>
      </c>
      <c r="AE657" s="7" t="s">
        <v>368</v>
      </c>
      <c r="AF657" s="7" t="str">
        <f aca="false">IF(AD657&lt;AE657,AD657,AE657)</f>
        <v>Berserker, Fire Spirit, Goblin Barrel, Ice Spirit, Magic Archer, Royal Delivery, Tesla, Wall Breakers</v>
      </c>
      <c r="AG657" s="7" t="str">
        <f aca="false">IF(AD657&lt;AE657,AE657,AD657)</f>
        <v>Berserker, Fireball, Lava Hound, Skeleton Dragons, Spirit Empress, Tombstone, Valkyrie, Zap</v>
      </c>
      <c r="AH657" s="7" t="str">
        <f aca="false">IF(AD657=AF657,AA657,IF(AA657="Win","Loss",IF(AA657="Loss","Win","Draw")))</f>
        <v>Loss</v>
      </c>
      <c r="AI657" s="7" t="s">
        <v>297</v>
      </c>
    </row>
    <row r="658" customFormat="false" ht="15" hidden="false" customHeight="true" outlineLevel="0" collapsed="false">
      <c r="A658" s="7" t="s">
        <v>1998</v>
      </c>
      <c r="B658" s="7" t="n">
        <v>2</v>
      </c>
      <c r="C658" s="7" t="s">
        <v>1432</v>
      </c>
      <c r="D658" s="7" t="s">
        <v>1433</v>
      </c>
      <c r="E658" s="7" t="s">
        <v>1283</v>
      </c>
      <c r="F658" s="7" t="s">
        <v>727</v>
      </c>
      <c r="G658" s="7" t="s">
        <v>1441</v>
      </c>
      <c r="H658" s="7" t="s">
        <v>81</v>
      </c>
      <c r="I658" s="7" t="s">
        <v>114</v>
      </c>
      <c r="J658" s="7" t="s">
        <v>241</v>
      </c>
      <c r="K658" s="7" t="s">
        <v>137</v>
      </c>
      <c r="L658" s="7" t="s">
        <v>153</v>
      </c>
      <c r="M658" s="7" t="s">
        <v>138</v>
      </c>
      <c r="N658" s="7" t="s">
        <v>150</v>
      </c>
      <c r="O658" s="7" t="s">
        <v>116</v>
      </c>
      <c r="P658" s="7" t="s">
        <v>193</v>
      </c>
      <c r="Q658" s="7" t="s">
        <v>90</v>
      </c>
      <c r="R658" s="7" t="s">
        <v>123</v>
      </c>
      <c r="S658" s="7" t="s">
        <v>124</v>
      </c>
      <c r="T658" s="7" t="s">
        <v>96</v>
      </c>
      <c r="U658" s="7" t="s">
        <v>126</v>
      </c>
      <c r="V658" s="7" t="s">
        <v>95</v>
      </c>
      <c r="W658" s="7" t="s">
        <v>85</v>
      </c>
      <c r="X658" s="7" t="s">
        <v>125</v>
      </c>
      <c r="Y658" s="7" t="n">
        <v>0</v>
      </c>
      <c r="Z658" s="7" t="n">
        <v>1</v>
      </c>
      <c r="AA658" s="7" t="str">
        <f aca="false">IF(Y658&gt;Z658,"Win",IF(Y658&lt;Z658,"Loss","Draw"))</f>
        <v>Loss</v>
      </c>
      <c r="AB658" s="7" t="s">
        <v>99</v>
      </c>
      <c r="AC658" s="7" t="s">
        <v>99</v>
      </c>
      <c r="AD658" s="7" t="s">
        <v>1442</v>
      </c>
      <c r="AE658" s="7" t="s">
        <v>134</v>
      </c>
      <c r="AF658" s="7" t="str">
        <f aca="false">IF(AD658&lt;AE658,AD658,AE658)</f>
        <v>Barbarian Barrel, Cannon Cart, Goblinstein, Lightning, Minions, Mortar, Royal Ghost, Skeletons</v>
      </c>
      <c r="AG658" s="7" t="str">
        <f aca="false">IF(AD658&lt;AE658,AE658,AD658)</f>
        <v>Cannon, Electro Spirit, Giant Snowball, Goblin Demolisher, Goblin Drill, Guards, Knight, Poison</v>
      </c>
      <c r="AH658" s="7" t="str">
        <f aca="false">IF(AD658=AF658,AA658,IF(AA658="Win","Loss",IF(AA658="Loss","Win","Draw")))</f>
        <v>Win</v>
      </c>
      <c r="AI658" s="7" t="s">
        <v>297</v>
      </c>
    </row>
    <row r="659" customFormat="false" ht="15" hidden="false" customHeight="true" outlineLevel="0" collapsed="false">
      <c r="A659" s="7" t="s">
        <v>1998</v>
      </c>
      <c r="B659" s="7" t="n">
        <v>3</v>
      </c>
      <c r="C659" s="7" t="s">
        <v>1432</v>
      </c>
      <c r="D659" s="7" t="s">
        <v>1433</v>
      </c>
      <c r="E659" s="7" t="s">
        <v>1283</v>
      </c>
      <c r="F659" s="7" t="s">
        <v>727</v>
      </c>
      <c r="G659" s="7" t="s">
        <v>1443</v>
      </c>
      <c r="H659" s="7" t="s">
        <v>81</v>
      </c>
      <c r="I659" s="7" t="s">
        <v>177</v>
      </c>
      <c r="J659" s="7" t="s">
        <v>83</v>
      </c>
      <c r="K659" s="7" t="s">
        <v>188</v>
      </c>
      <c r="L659" s="7" t="s">
        <v>86</v>
      </c>
      <c r="M659" s="7" t="s">
        <v>133</v>
      </c>
      <c r="N659" s="7" t="s">
        <v>89</v>
      </c>
      <c r="O659" s="7" t="s">
        <v>93</v>
      </c>
      <c r="P659" s="7" t="s">
        <v>215</v>
      </c>
      <c r="Q659" s="7" t="s">
        <v>233</v>
      </c>
      <c r="R659" s="7" t="s">
        <v>202</v>
      </c>
      <c r="S659" s="7" t="s">
        <v>201</v>
      </c>
      <c r="T659" s="7" t="s">
        <v>111</v>
      </c>
      <c r="U659" s="7" t="s">
        <v>157</v>
      </c>
      <c r="V659" s="7" t="s">
        <v>91</v>
      </c>
      <c r="W659" s="7" t="s">
        <v>204</v>
      </c>
      <c r="X659" s="7" t="s">
        <v>234</v>
      </c>
      <c r="Y659" s="7" t="n">
        <v>1</v>
      </c>
      <c r="Z659" s="7" t="n">
        <v>0</v>
      </c>
      <c r="AA659" s="7" t="str">
        <f aca="false">IF(Y659&gt;Z659,"Win",IF(Y659&lt;Z659,"Loss","Draw"))</f>
        <v>Win</v>
      </c>
      <c r="AB659" s="7" t="s">
        <v>99</v>
      </c>
      <c r="AC659" s="7" t="s">
        <v>99</v>
      </c>
      <c r="AD659" s="7" t="s">
        <v>494</v>
      </c>
      <c r="AE659" s="7" t="s">
        <v>1444</v>
      </c>
      <c r="AF659" s="7" t="str">
        <f aca="false">IF(AD659&lt;AE659,AD659,AE659)</f>
        <v>Bats, Bomb Tower, Fire Spirit, Goblins, Magic Archer, Miner, Royal Delivery, Wall Breakers</v>
      </c>
      <c r="AG659" s="7" t="str">
        <f aca="false">IF(AD659&lt;AE659,AE659,AD659)</f>
        <v>Fireball, Fisherman, Monk, Mother Witch, Royal Giant, Skeleton Dragons, The Log, Tombstone</v>
      </c>
      <c r="AH659" s="7" t="str">
        <f aca="false">IF(AD659=AF659,AA659,IF(AA659="Win","Loss",IF(AA659="Loss","Win","Draw")))</f>
        <v>Loss</v>
      </c>
      <c r="AI659" s="7" t="s">
        <v>297</v>
      </c>
    </row>
    <row r="660" customFormat="false" ht="15" hidden="false" customHeight="true" outlineLevel="0" collapsed="false">
      <c r="A660" s="7" t="s">
        <v>1999</v>
      </c>
      <c r="B660" s="7" t="n">
        <v>1</v>
      </c>
      <c r="C660" s="7" t="s">
        <v>1432</v>
      </c>
      <c r="D660" s="7" t="s">
        <v>1433</v>
      </c>
      <c r="E660" s="7" t="s">
        <v>1283</v>
      </c>
      <c r="F660" s="7" t="s">
        <v>727</v>
      </c>
      <c r="G660" s="7" t="s">
        <v>1446</v>
      </c>
      <c r="H660" s="7" t="s">
        <v>81</v>
      </c>
      <c r="I660" s="7" t="s">
        <v>107</v>
      </c>
      <c r="J660" s="7" t="s">
        <v>95</v>
      </c>
      <c r="K660" s="7" t="s">
        <v>141</v>
      </c>
      <c r="L660" s="7" t="s">
        <v>150</v>
      </c>
      <c r="M660" s="7" t="s">
        <v>143</v>
      </c>
      <c r="N660" s="7" t="s">
        <v>93</v>
      </c>
      <c r="O660" s="7" t="s">
        <v>177</v>
      </c>
      <c r="P660" s="7" t="s">
        <v>178</v>
      </c>
      <c r="Q660" s="7" t="s">
        <v>90</v>
      </c>
      <c r="R660" s="7" t="s">
        <v>91</v>
      </c>
      <c r="S660" s="7" t="s">
        <v>92</v>
      </c>
      <c r="T660" s="7" t="s">
        <v>96</v>
      </c>
      <c r="U660" s="7" t="s">
        <v>94</v>
      </c>
      <c r="V660" s="7" t="s">
        <v>150</v>
      </c>
      <c r="W660" s="7" t="s">
        <v>93</v>
      </c>
      <c r="X660" s="7" t="s">
        <v>125</v>
      </c>
      <c r="Y660" s="7" t="n">
        <v>0</v>
      </c>
      <c r="Z660" s="7" t="n">
        <v>3</v>
      </c>
      <c r="AA660" s="7" t="str">
        <f aca="false">IF(Y660&gt;Z660,"Win",IF(Y660&lt;Z660,"Loss","Draw"))</f>
        <v>Loss</v>
      </c>
      <c r="AB660" s="7" t="s">
        <v>99</v>
      </c>
      <c r="AC660" s="7" t="s">
        <v>99</v>
      </c>
      <c r="AD660" s="7" t="s">
        <v>180</v>
      </c>
      <c r="AE660" s="7" t="s">
        <v>635</v>
      </c>
      <c r="AF660" s="7" t="str">
        <f aca="false">IF(AD660&lt;AE660,AD660,AE660)</f>
        <v>Barbarian Barrel, Electro Spirit, Fireball, Goblin Cage, Heal Spirit, Lumberjack, Phoenix, Royal Giant</v>
      </c>
      <c r="AG660" s="7" t="str">
        <f aca="false">IF(AD660&lt;AE660,AE660,AD660)</f>
        <v>Cannon Cart, Electro Spirit, Fireball, Goblins, Minions, Mortar, Rascals, Skeleton Barrel</v>
      </c>
      <c r="AH660" s="7" t="str">
        <f aca="false">IF(AD660=AF660,AA660,IF(AA660="Win","Loss",IF(AA660="Loss","Win","Draw")))</f>
        <v>Loss</v>
      </c>
      <c r="AI660" s="7" t="s">
        <v>297</v>
      </c>
    </row>
    <row r="661" customFormat="false" ht="15" hidden="false" customHeight="true" outlineLevel="0" collapsed="false">
      <c r="A661" s="7" t="s">
        <v>1999</v>
      </c>
      <c r="B661" s="7" t="n">
        <v>2</v>
      </c>
      <c r="C661" s="7" t="s">
        <v>1432</v>
      </c>
      <c r="D661" s="7" t="s">
        <v>1433</v>
      </c>
      <c r="E661" s="7" t="s">
        <v>1283</v>
      </c>
      <c r="F661" s="7" t="s">
        <v>727</v>
      </c>
      <c r="G661" s="7" t="s">
        <v>1447</v>
      </c>
      <c r="H661" s="7" t="s">
        <v>163</v>
      </c>
      <c r="I661" s="7" t="s">
        <v>82</v>
      </c>
      <c r="J661" s="7" t="s">
        <v>83</v>
      </c>
      <c r="K661" s="7" t="s">
        <v>124</v>
      </c>
      <c r="L661" s="7" t="s">
        <v>89</v>
      </c>
      <c r="M661" s="7" t="s">
        <v>164</v>
      </c>
      <c r="N661" s="7" t="s">
        <v>157</v>
      </c>
      <c r="O661" s="7" t="s">
        <v>173</v>
      </c>
      <c r="P661" s="7" t="s">
        <v>142</v>
      </c>
      <c r="Q661" s="7" t="s">
        <v>84</v>
      </c>
      <c r="R661" s="7" t="s">
        <v>108</v>
      </c>
      <c r="S661" s="7" t="s">
        <v>114</v>
      </c>
      <c r="T661" s="7" t="s">
        <v>115</v>
      </c>
      <c r="U661" s="7" t="s">
        <v>118</v>
      </c>
      <c r="V661" s="7" t="s">
        <v>138</v>
      </c>
      <c r="W661" s="7" t="s">
        <v>116</v>
      </c>
      <c r="X661" s="7" t="s">
        <v>119</v>
      </c>
      <c r="Y661" s="7" t="n">
        <v>1</v>
      </c>
      <c r="Z661" s="7" t="n">
        <v>0</v>
      </c>
      <c r="AA661" s="7" t="str">
        <f aca="false">IF(Y661&gt;Z661,"Win",IF(Y661&lt;Z661,"Loss","Draw"))</f>
        <v>Win</v>
      </c>
      <c r="AB661" s="7" t="s">
        <v>99</v>
      </c>
      <c r="AC661" s="7" t="s">
        <v>99</v>
      </c>
      <c r="AD661" s="7" t="s">
        <v>1448</v>
      </c>
      <c r="AE661" s="7" t="s">
        <v>984</v>
      </c>
      <c r="AF661" s="7" t="str">
        <f aca="false">IF(AD661&lt;AE661,AD661,AE661)</f>
        <v>Archers, Dark Prince, Giant Snowball, Goblin Demolisher, Goblin Hut, Graveyard, Ice Spirit, Poison</v>
      </c>
      <c r="AG661" s="7" t="str">
        <f aca="false">IF(AD661&lt;AE661,AE661,AD661)</f>
        <v>Earthquake, Fire Spirit, Monk, Royal Ghost, Royal Hogs, The Log, Three Musketeers, Zappies</v>
      </c>
      <c r="AH661" s="7" t="str">
        <f aca="false">IF(AD661=AF661,AA661,IF(AA661="Win","Loss",IF(AA661="Loss","Win","Draw")))</f>
        <v>Loss</v>
      </c>
      <c r="AI661" s="7" t="s">
        <v>297</v>
      </c>
    </row>
    <row r="662" customFormat="false" ht="15" hidden="false" customHeight="true" outlineLevel="0" collapsed="false">
      <c r="A662" s="7" t="s">
        <v>1999</v>
      </c>
      <c r="B662" s="7" t="n">
        <v>3</v>
      </c>
      <c r="C662" s="7" t="s">
        <v>1432</v>
      </c>
      <c r="D662" s="7" t="s">
        <v>1433</v>
      </c>
      <c r="E662" s="7" t="s">
        <v>1283</v>
      </c>
      <c r="F662" s="7" t="s">
        <v>727</v>
      </c>
      <c r="G662" s="7" t="s">
        <v>1449</v>
      </c>
      <c r="H662" s="7" t="s">
        <v>163</v>
      </c>
      <c r="I662" s="7" t="s">
        <v>84</v>
      </c>
      <c r="J662" s="7" t="s">
        <v>108</v>
      </c>
      <c r="K662" s="7" t="s">
        <v>87</v>
      </c>
      <c r="L662" s="7" t="s">
        <v>118</v>
      </c>
      <c r="M662" s="7" t="s">
        <v>116</v>
      </c>
      <c r="N662" s="7" t="s">
        <v>114</v>
      </c>
      <c r="O662" s="7" t="s">
        <v>115</v>
      </c>
      <c r="P662" s="7" t="s">
        <v>126</v>
      </c>
      <c r="Q662" s="7" t="s">
        <v>241</v>
      </c>
      <c r="R662" s="7" t="s">
        <v>186</v>
      </c>
      <c r="S662" s="7" t="s">
        <v>185</v>
      </c>
      <c r="T662" s="7" t="s">
        <v>187</v>
      </c>
      <c r="U662" s="7" t="s">
        <v>111</v>
      </c>
      <c r="V662" s="7" t="s">
        <v>126</v>
      </c>
      <c r="W662" s="7" t="s">
        <v>109</v>
      </c>
      <c r="X662" s="7" t="s">
        <v>234</v>
      </c>
      <c r="Y662" s="7" t="n">
        <v>1</v>
      </c>
      <c r="Z662" s="7" t="n">
        <v>0</v>
      </c>
      <c r="AA662" s="7" t="str">
        <f aca="false">IF(Y662&gt;Z662,"Win",IF(Y662&lt;Z662,"Loss","Draw"))</f>
        <v>Win</v>
      </c>
      <c r="AB662" s="7" t="s">
        <v>99</v>
      </c>
      <c r="AC662" s="7" t="s">
        <v>99</v>
      </c>
      <c r="AD662" s="7" t="s">
        <v>1450</v>
      </c>
      <c r="AE662" s="7" t="s">
        <v>853</v>
      </c>
      <c r="AF662" s="7" t="str">
        <f aca="false">IF(AD662&lt;AE662,AD662,AE662)</f>
        <v>Archers, Dark Prince, Giant Snowball, Graveyard, Ice Spirit, Poison, Skeletons, Tesla</v>
      </c>
      <c r="AG662" s="7" t="str">
        <f aca="false">IF(AD662&lt;AE662,AE662,AD662)</f>
        <v>Balloon, Bomb Tower, Executioner, Knight, Miner, Skeletons, Tornado, Zap</v>
      </c>
      <c r="AH662" s="7" t="str">
        <f aca="false">IF(AD662=AF662,AA662,IF(AA662="Win","Loss",IF(AA662="Loss","Win","Draw")))</f>
        <v>Win</v>
      </c>
      <c r="AI662" s="7" t="s">
        <v>297</v>
      </c>
    </row>
    <row r="663" customFormat="false" ht="15" hidden="false" customHeight="true" outlineLevel="0" collapsed="false">
      <c r="A663" s="5" t="s">
        <v>2000</v>
      </c>
      <c r="B663" s="5" t="n">
        <v>1</v>
      </c>
      <c r="C663" s="5" t="s">
        <v>147</v>
      </c>
      <c r="D663" s="5" t="s">
        <v>148</v>
      </c>
      <c r="E663" s="5" t="s">
        <v>2001</v>
      </c>
      <c r="F663" s="5" t="s">
        <v>2002</v>
      </c>
      <c r="G663" s="5" t="s">
        <v>2003</v>
      </c>
      <c r="H663" s="5" t="s">
        <v>163</v>
      </c>
      <c r="I663" s="5" t="s">
        <v>185</v>
      </c>
      <c r="J663" s="5" t="s">
        <v>186</v>
      </c>
      <c r="K663" s="5" t="s">
        <v>241</v>
      </c>
      <c r="L663" s="5" t="s">
        <v>111</v>
      </c>
      <c r="M663" s="5" t="s">
        <v>109</v>
      </c>
      <c r="N663" s="5" t="s">
        <v>187</v>
      </c>
      <c r="O663" s="5" t="s">
        <v>234</v>
      </c>
      <c r="P663" s="5" t="s">
        <v>88</v>
      </c>
      <c r="Q663" s="5" t="s">
        <v>129</v>
      </c>
      <c r="R663" s="5" t="s">
        <v>172</v>
      </c>
      <c r="S663" s="5" t="s">
        <v>126</v>
      </c>
      <c r="T663" s="5" t="s">
        <v>150</v>
      </c>
      <c r="U663" s="5" t="s">
        <v>119</v>
      </c>
      <c r="V663" s="5" t="s">
        <v>165</v>
      </c>
      <c r="W663" s="5" t="s">
        <v>93</v>
      </c>
      <c r="X663" s="5" t="s">
        <v>89</v>
      </c>
      <c r="Y663" s="5" t="n">
        <v>1</v>
      </c>
      <c r="Z663" s="5" t="n">
        <v>0</v>
      </c>
      <c r="AA663" s="5" t="str">
        <f aca="false">IF(Y663&gt;Z663,"Win",IF(Y663&lt;Z663,"Loss","Draw"))</f>
        <v>Win</v>
      </c>
      <c r="AB663" s="5" t="s">
        <v>98</v>
      </c>
      <c r="AC663" s="5" t="s">
        <v>99</v>
      </c>
      <c r="AD663" s="5" t="s">
        <v>363</v>
      </c>
      <c r="AE663" s="5" t="s">
        <v>2004</v>
      </c>
      <c r="AF663" s="5" t="str">
        <f aca="false">IF(AD663&lt;AE663,AD663,AE663)</f>
        <v>Balloon, Berserker, Bomb Tower, Executioner, Knight, Miner, Tornado, Zap</v>
      </c>
      <c r="AG663" s="5" t="str">
        <f aca="false">IF(AD663&lt;AE663,AE663,AD663)</f>
        <v>Electro Spirit, Fireball, Goblin Hut, Hog Rider, Mega Knight, Musketeer, Skeletons, The Log</v>
      </c>
      <c r="AH663" s="5" t="str">
        <f aca="false">IF(AD663=AF663,AA663,IF(AA663="Win","Loss",IF(AA663="Loss","Win","Draw")))</f>
        <v>Win</v>
      </c>
      <c r="AI663" s="5" t="s">
        <v>297</v>
      </c>
    </row>
    <row r="664" customFormat="false" ht="15" hidden="false" customHeight="true" outlineLevel="0" collapsed="false">
      <c r="A664" s="5" t="s">
        <v>2005</v>
      </c>
      <c r="B664" s="5" t="n">
        <v>1</v>
      </c>
      <c r="C664" s="5" t="s">
        <v>147</v>
      </c>
      <c r="D664" s="5" t="s">
        <v>148</v>
      </c>
      <c r="E664" s="5" t="s">
        <v>547</v>
      </c>
      <c r="F664" s="5" t="s">
        <v>548</v>
      </c>
      <c r="G664" s="5" t="s">
        <v>2006</v>
      </c>
      <c r="H664" s="5" t="s">
        <v>163</v>
      </c>
      <c r="I664" s="5" t="s">
        <v>201</v>
      </c>
      <c r="J664" s="5" t="s">
        <v>202</v>
      </c>
      <c r="K664" s="5" t="s">
        <v>203</v>
      </c>
      <c r="L664" s="5" t="s">
        <v>88</v>
      </c>
      <c r="M664" s="5" t="s">
        <v>118</v>
      </c>
      <c r="N664" s="5" t="s">
        <v>157</v>
      </c>
      <c r="O664" s="5" t="s">
        <v>234</v>
      </c>
      <c r="P664" s="5" t="s">
        <v>204</v>
      </c>
      <c r="Q664" s="5" t="s">
        <v>84</v>
      </c>
      <c r="R664" s="5" t="s">
        <v>241</v>
      </c>
      <c r="S664" s="5" t="s">
        <v>87</v>
      </c>
      <c r="T664" s="5" t="s">
        <v>126</v>
      </c>
      <c r="U664" s="5" t="s">
        <v>150</v>
      </c>
      <c r="V664" s="5" t="s">
        <v>89</v>
      </c>
      <c r="W664" s="5" t="s">
        <v>93</v>
      </c>
      <c r="X664" s="5" t="s">
        <v>455</v>
      </c>
      <c r="Y664" s="5" t="n">
        <v>1</v>
      </c>
      <c r="Z664" s="5" t="n">
        <v>0</v>
      </c>
      <c r="AA664" s="5" t="str">
        <f aca="false">IF(Y664&gt;Z664,"Win",IF(Y664&lt;Z664,"Loss","Draw"))</f>
        <v>Win</v>
      </c>
      <c r="AB664" s="5" t="s">
        <v>98</v>
      </c>
      <c r="AC664" s="5" t="s">
        <v>99</v>
      </c>
      <c r="AD664" s="5" t="s">
        <v>668</v>
      </c>
      <c r="AE664" s="5" t="s">
        <v>456</v>
      </c>
      <c r="AF664" s="5" t="str">
        <f aca="false">IF(AD664&lt;AE664,AD664,AE664)</f>
        <v>Archers, Electro Spirit, Fireball, Knight, Skeletons, Tesla, The Log, X-Bow</v>
      </c>
      <c r="AG664" s="5" t="str">
        <f aca="false">IF(AD664&lt;AE664,AE664,AD664)</f>
        <v>Berserker, Bomb Tower, Fire Spirit, Goblin Barrel, Ice Spirit, Magic Archer, Royal Delivery, Wall Breakers</v>
      </c>
      <c r="AH664" s="5" t="str">
        <f aca="false">IF(AD664=AF664,AA664,IF(AA664="Win","Loss",IF(AA664="Loss","Win","Draw")))</f>
        <v>Loss</v>
      </c>
      <c r="AI664" s="5" t="s">
        <v>297</v>
      </c>
    </row>
    <row r="665" customFormat="false" ht="15" hidden="false" customHeight="true" outlineLevel="0" collapsed="false">
      <c r="A665" s="5" t="s">
        <v>2005</v>
      </c>
      <c r="B665" s="5" t="n">
        <v>2</v>
      </c>
      <c r="C665" s="5" t="s">
        <v>147</v>
      </c>
      <c r="D665" s="5" t="s">
        <v>148</v>
      </c>
      <c r="E665" s="5" t="s">
        <v>547</v>
      </c>
      <c r="F665" s="5" t="s">
        <v>548</v>
      </c>
      <c r="G665" s="5" t="s">
        <v>2007</v>
      </c>
      <c r="H665" s="5" t="s">
        <v>163</v>
      </c>
      <c r="I665" s="5" t="s">
        <v>90</v>
      </c>
      <c r="J665" s="5" t="s">
        <v>91</v>
      </c>
      <c r="K665" s="5" t="s">
        <v>92</v>
      </c>
      <c r="L665" s="5" t="s">
        <v>94</v>
      </c>
      <c r="M665" s="5" t="s">
        <v>93</v>
      </c>
      <c r="N665" s="5" t="s">
        <v>159</v>
      </c>
      <c r="O665" s="5" t="s">
        <v>95</v>
      </c>
      <c r="P665" s="5" t="s">
        <v>97</v>
      </c>
      <c r="Q665" s="5" t="s">
        <v>159</v>
      </c>
      <c r="R665" s="5" t="s">
        <v>108</v>
      </c>
      <c r="S665" s="5" t="s">
        <v>203</v>
      </c>
      <c r="T665" s="5" t="s">
        <v>88</v>
      </c>
      <c r="U665" s="5" t="s">
        <v>234</v>
      </c>
      <c r="V665" s="5" t="s">
        <v>157</v>
      </c>
      <c r="W665" s="5" t="s">
        <v>114</v>
      </c>
      <c r="X665" s="5" t="s">
        <v>118</v>
      </c>
      <c r="Y665" s="5" t="n">
        <v>1</v>
      </c>
      <c r="Z665" s="5" t="n">
        <v>0</v>
      </c>
      <c r="AA665" s="5" t="str">
        <f aca="false">IF(Y665&gt;Z665,"Win",IF(Y665&lt;Z665,"Loss","Draw"))</f>
        <v>Win</v>
      </c>
      <c r="AB665" s="5" t="s">
        <v>98</v>
      </c>
      <c r="AC665" s="5" t="s">
        <v>99</v>
      </c>
      <c r="AD665" s="5" t="s">
        <v>1036</v>
      </c>
      <c r="AE665" s="5" t="s">
        <v>2008</v>
      </c>
      <c r="AF665" s="5" t="str">
        <f aca="false">IF(AD665&lt;AE665,AD665,AE665)</f>
        <v>Barbarian Barrel, Dart Goblin, Fireball, Goblins, Mortar, Rascals, Ronin, Skeleton Barrel</v>
      </c>
      <c r="AG665" s="5" t="str">
        <f aca="false">IF(AD665&lt;AE665,AE665,AD665)</f>
        <v>Berserker, Bomb Tower, Dark Prince, Dart Goblin, Fire Spirit, Giant Snowball, Goblin Barrel, Ice Spirit</v>
      </c>
      <c r="AH665" s="5" t="str">
        <f aca="false">IF(AD665=AF665,AA665,IF(AA665="Win","Loss",IF(AA665="Loss","Win","Draw")))</f>
        <v>Win</v>
      </c>
      <c r="AI665" s="5" t="s">
        <v>297</v>
      </c>
    </row>
    <row r="666" customFormat="false" ht="15" hidden="false" customHeight="true" outlineLevel="0" collapsed="false">
      <c r="A666" s="5" t="s">
        <v>2005</v>
      </c>
      <c r="B666" s="5" t="n">
        <v>3</v>
      </c>
      <c r="C666" s="5" t="s">
        <v>147</v>
      </c>
      <c r="D666" s="5" t="s">
        <v>148</v>
      </c>
      <c r="E666" s="5" t="s">
        <v>547</v>
      </c>
      <c r="F666" s="5" t="s">
        <v>548</v>
      </c>
      <c r="G666" s="5" t="s">
        <v>2009</v>
      </c>
      <c r="H666" s="5" t="s">
        <v>163</v>
      </c>
      <c r="I666" s="5" t="s">
        <v>114</v>
      </c>
      <c r="J666" s="5" t="s">
        <v>151</v>
      </c>
      <c r="K666" s="5" t="s">
        <v>137</v>
      </c>
      <c r="L666" s="5" t="s">
        <v>116</v>
      </c>
      <c r="M666" s="5" t="s">
        <v>87</v>
      </c>
      <c r="N666" s="5" t="s">
        <v>138</v>
      </c>
      <c r="O666" s="5" t="s">
        <v>150</v>
      </c>
      <c r="P666" s="5" t="s">
        <v>193</v>
      </c>
      <c r="Q666" s="5" t="s">
        <v>152</v>
      </c>
      <c r="R666" s="5" t="s">
        <v>139</v>
      </c>
      <c r="S666" s="5" t="s">
        <v>128</v>
      </c>
      <c r="T666" s="5" t="s">
        <v>95</v>
      </c>
      <c r="U666" s="5" t="s">
        <v>306</v>
      </c>
      <c r="V666" s="5" t="s">
        <v>85</v>
      </c>
      <c r="W666" s="5" t="s">
        <v>107</v>
      </c>
      <c r="X666" s="5" t="s">
        <v>187</v>
      </c>
      <c r="Y666" s="5" t="n">
        <v>1</v>
      </c>
      <c r="Z666" s="5" t="n">
        <v>0</v>
      </c>
      <c r="AA666" s="5" t="str">
        <f aca="false">IF(Y666&gt;Z666,"Win",IF(Y666&lt;Z666,"Loss","Draw"))</f>
        <v>Win</v>
      </c>
      <c r="AB666" s="5" t="s">
        <v>98</v>
      </c>
      <c r="AC666" s="5" t="s">
        <v>99</v>
      </c>
      <c r="AD666" s="5" t="s">
        <v>2010</v>
      </c>
      <c r="AE666" s="5" t="s">
        <v>2011</v>
      </c>
      <c r="AF666" s="5" t="str">
        <f aca="false">IF(AD666&lt;AE666,AD666,AE666)</f>
        <v>Baby Dragon, Barbarian Barrel, Goblin Cage, Golden Knight, Golem, Lightning, Mega Minion, Tornado</v>
      </c>
      <c r="AG666" s="5" t="str">
        <f aca="false">IF(AD666&lt;AE666,AE666,AD666)</f>
        <v>Electro Spirit, Giant Snowball, Goblin Demolisher, Goblin Drill, Guards, Mighty Miner, Poison, Tesla</v>
      </c>
      <c r="AH666" s="5" t="str">
        <f aca="false">IF(AD666=AF666,AA666,IF(AA666="Win","Loss",IF(AA666="Loss","Win","Draw")))</f>
        <v>Loss</v>
      </c>
      <c r="AI666" s="5" t="s">
        <v>297</v>
      </c>
    </row>
    <row r="667" customFormat="false" ht="15" hidden="false" customHeight="true" outlineLevel="0" collapsed="false">
      <c r="A667" s="7" t="s">
        <v>2012</v>
      </c>
      <c r="B667" s="7" t="n">
        <v>1</v>
      </c>
      <c r="C667" s="7" t="s">
        <v>147</v>
      </c>
      <c r="D667" s="7" t="s">
        <v>148</v>
      </c>
      <c r="E667" s="7" t="s">
        <v>547</v>
      </c>
      <c r="F667" s="7" t="s">
        <v>548</v>
      </c>
      <c r="G667" s="7" t="s">
        <v>2013</v>
      </c>
      <c r="H667" s="7" t="s">
        <v>163</v>
      </c>
      <c r="I667" s="7" t="s">
        <v>208</v>
      </c>
      <c r="J667" s="7" t="s">
        <v>188</v>
      </c>
      <c r="K667" s="7" t="s">
        <v>109</v>
      </c>
      <c r="L667" s="7" t="s">
        <v>88</v>
      </c>
      <c r="M667" s="7" t="s">
        <v>110</v>
      </c>
      <c r="N667" s="7" t="s">
        <v>112</v>
      </c>
      <c r="O667" s="7" t="s">
        <v>86</v>
      </c>
      <c r="P667" s="7" t="s">
        <v>93</v>
      </c>
      <c r="Q667" s="7" t="s">
        <v>177</v>
      </c>
      <c r="R667" s="7" t="s">
        <v>83</v>
      </c>
      <c r="S667" s="7" t="s">
        <v>188</v>
      </c>
      <c r="T667" s="7" t="s">
        <v>93</v>
      </c>
      <c r="U667" s="7" t="s">
        <v>215</v>
      </c>
      <c r="V667" s="7" t="s">
        <v>86</v>
      </c>
      <c r="W667" s="7" t="s">
        <v>89</v>
      </c>
      <c r="X667" s="7" t="s">
        <v>173</v>
      </c>
      <c r="Y667" s="7" t="n">
        <v>1</v>
      </c>
      <c r="Z667" s="7" t="n">
        <v>0</v>
      </c>
      <c r="AA667" s="7" t="str">
        <f aca="false">IF(Y667&gt;Z667,"Win",IF(Y667&lt;Z667,"Loss","Draw"))</f>
        <v>Win</v>
      </c>
      <c r="AB667" s="7" t="s">
        <v>99</v>
      </c>
      <c r="AC667" s="7" t="s">
        <v>99</v>
      </c>
      <c r="AD667" s="7" t="s">
        <v>368</v>
      </c>
      <c r="AE667" s="7" t="s">
        <v>780</v>
      </c>
      <c r="AF667" s="7" t="str">
        <f aca="false">IF(AD667&lt;AE667,AD667,AE667)</f>
        <v>Berserker, Fireball, Lava Hound, Skeleton Dragons, Spirit Empress, Tombstone, Valkyrie, Zap</v>
      </c>
      <c r="AG667" s="7" t="str">
        <f aca="false">IF(AD667&lt;AE667,AE667,AD667)</f>
        <v>Fireball, Fisherman, Monk, Royal Giant, Skeleton Dragons, The Log, Tombstone, Zappies</v>
      </c>
      <c r="AH667" s="7" t="str">
        <f aca="false">IF(AD667=AF667,AA667,IF(AA667="Win","Loss",IF(AA667="Loss","Win","Draw")))</f>
        <v>Win</v>
      </c>
      <c r="AI667" s="7" t="s">
        <v>297</v>
      </c>
    </row>
    <row r="668" customFormat="false" ht="15" hidden="false" customHeight="true" outlineLevel="0" collapsed="false">
      <c r="A668" s="7" t="s">
        <v>2012</v>
      </c>
      <c r="B668" s="7" t="n">
        <v>2</v>
      </c>
      <c r="C668" s="7" t="s">
        <v>147</v>
      </c>
      <c r="D668" s="7" t="s">
        <v>148</v>
      </c>
      <c r="E668" s="7" t="s">
        <v>547</v>
      </c>
      <c r="F668" s="7" t="s">
        <v>548</v>
      </c>
      <c r="G668" s="7" t="s">
        <v>2014</v>
      </c>
      <c r="H668" s="7" t="s">
        <v>163</v>
      </c>
      <c r="I668" s="7" t="s">
        <v>114</v>
      </c>
      <c r="J668" s="7" t="s">
        <v>202</v>
      </c>
      <c r="K668" s="7" t="s">
        <v>137</v>
      </c>
      <c r="L668" s="7" t="s">
        <v>234</v>
      </c>
      <c r="M668" s="7" t="s">
        <v>97</v>
      </c>
      <c r="N668" s="7" t="s">
        <v>157</v>
      </c>
      <c r="O668" s="7" t="s">
        <v>126</v>
      </c>
      <c r="P668" s="7" t="s">
        <v>116</v>
      </c>
      <c r="Q668" s="7" t="s">
        <v>82</v>
      </c>
      <c r="R668" s="7" t="s">
        <v>108</v>
      </c>
      <c r="S668" s="7" t="s">
        <v>84</v>
      </c>
      <c r="T668" s="7" t="s">
        <v>87</v>
      </c>
      <c r="U668" s="7" t="s">
        <v>95</v>
      </c>
      <c r="V668" s="7" t="s">
        <v>126</v>
      </c>
      <c r="W668" s="7" t="s">
        <v>150</v>
      </c>
      <c r="X668" s="7" t="s">
        <v>85</v>
      </c>
      <c r="Y668" s="7" t="n">
        <v>0</v>
      </c>
      <c r="Z668" s="7" t="n">
        <v>1</v>
      </c>
      <c r="AA668" s="7" t="str">
        <f aca="false">IF(Y668&gt;Z668,"Win",IF(Y668&lt;Z668,"Loss","Draw"))</f>
        <v>Loss</v>
      </c>
      <c r="AB668" s="7" t="s">
        <v>99</v>
      </c>
      <c r="AC668" s="7" t="s">
        <v>99</v>
      </c>
      <c r="AD668" s="7" t="s">
        <v>2015</v>
      </c>
      <c r="AE668" s="7" t="s">
        <v>616</v>
      </c>
      <c r="AF668" s="7" t="str">
        <f aca="false">IF(AD668&lt;AE668,AD668,AE668)</f>
        <v>Archers, Barbarian Barrel, Dark Prince, Electro Spirit, Lightning, Royal Hogs, Skeletons, Tesla</v>
      </c>
      <c r="AG668" s="7" t="str">
        <f aca="false">IF(AD668&lt;AE668,AE668,AD668)</f>
        <v>Bomb Tower, Fire Spirit, Giant Snowball, Goblin Drill, Magic Archer, Poison, Ronin, Skeletons</v>
      </c>
      <c r="AH668" s="7" t="str">
        <f aca="false">IF(AD668=AF668,AA668,IF(AA668="Win","Loss",IF(AA668="Loss","Win","Draw")))</f>
        <v>Win</v>
      </c>
      <c r="AI668" s="7" t="s">
        <v>297</v>
      </c>
    </row>
    <row r="669" customFormat="false" ht="15" hidden="false" customHeight="true" outlineLevel="0" collapsed="false">
      <c r="A669" s="7" t="s">
        <v>2012</v>
      </c>
      <c r="B669" s="7" t="n">
        <v>3</v>
      </c>
      <c r="C669" s="7" t="s">
        <v>147</v>
      </c>
      <c r="D669" s="7" t="s">
        <v>148</v>
      </c>
      <c r="E669" s="7" t="s">
        <v>547</v>
      </c>
      <c r="F669" s="7" t="s">
        <v>548</v>
      </c>
      <c r="G669" s="7" t="s">
        <v>2016</v>
      </c>
      <c r="H669" s="7" t="s">
        <v>163</v>
      </c>
      <c r="I669" s="7" t="s">
        <v>152</v>
      </c>
      <c r="J669" s="7" t="s">
        <v>128</v>
      </c>
      <c r="K669" s="7" t="s">
        <v>107</v>
      </c>
      <c r="L669" s="7" t="s">
        <v>187</v>
      </c>
      <c r="M669" s="7" t="s">
        <v>306</v>
      </c>
      <c r="N669" s="7" t="s">
        <v>307</v>
      </c>
      <c r="O669" s="7" t="s">
        <v>95</v>
      </c>
      <c r="P669" s="7" t="s">
        <v>85</v>
      </c>
      <c r="Q669" s="7" t="s">
        <v>129</v>
      </c>
      <c r="R669" s="7" t="s">
        <v>128</v>
      </c>
      <c r="S669" s="7" t="s">
        <v>127</v>
      </c>
      <c r="T669" s="7" t="s">
        <v>97</v>
      </c>
      <c r="U669" s="7" t="s">
        <v>132</v>
      </c>
      <c r="V669" s="7" t="s">
        <v>133</v>
      </c>
      <c r="W669" s="7" t="s">
        <v>130</v>
      </c>
      <c r="X669" s="7" t="s">
        <v>131</v>
      </c>
      <c r="Y669" s="7" t="n">
        <v>1</v>
      </c>
      <c r="Z669" s="7" t="n">
        <v>0</v>
      </c>
      <c r="AA669" s="7" t="str">
        <f aca="false">IF(Y669&gt;Z669,"Win",IF(Y669&lt;Z669,"Loss","Draw"))</f>
        <v>Win</v>
      </c>
      <c r="AB669" s="7" t="s">
        <v>99</v>
      </c>
      <c r="AC669" s="7" t="s">
        <v>99</v>
      </c>
      <c r="AD669" s="7" t="s">
        <v>603</v>
      </c>
      <c r="AE669" s="7" t="s">
        <v>1762</v>
      </c>
      <c r="AF669" s="7" t="str">
        <f aca="false">IF(AD669&lt;AE669,AD669,AE669)</f>
        <v>Arrows, Bandit, Battle Ram, Electro Wizard, Golden Knight, Mega Knight, Mother Witch, Ronin</v>
      </c>
      <c r="AG669" s="7" t="str">
        <f aca="false">IF(AD669&lt;AE669,AE669,AD669)</f>
        <v>Baby Dragon, Barbarian Barrel, Goblin Cage, Golden Knight, Golem, Ice Wizard, Lightning, Tornado</v>
      </c>
      <c r="AH669" s="7" t="str">
        <f aca="false">IF(AD669=AF669,AA669,IF(AA669="Win","Loss",IF(AA669="Loss","Win","Draw")))</f>
        <v>Loss</v>
      </c>
      <c r="AI669" s="7" t="s">
        <v>297</v>
      </c>
    </row>
    <row r="670" customFormat="false" ht="15" hidden="false" customHeight="true" outlineLevel="0" collapsed="false">
      <c r="A670" s="7" t="s">
        <v>2017</v>
      </c>
      <c r="B670" s="7" t="n">
        <v>1</v>
      </c>
      <c r="C670" s="7" t="s">
        <v>147</v>
      </c>
      <c r="D670" s="7" t="s">
        <v>148</v>
      </c>
      <c r="E670" s="7" t="s">
        <v>547</v>
      </c>
      <c r="F670" s="7" t="s">
        <v>548</v>
      </c>
      <c r="G670" s="7" t="s">
        <v>2018</v>
      </c>
      <c r="H670" s="7" t="s">
        <v>163</v>
      </c>
      <c r="I670" s="7" t="s">
        <v>201</v>
      </c>
      <c r="J670" s="7" t="s">
        <v>202</v>
      </c>
      <c r="K670" s="7" t="s">
        <v>123</v>
      </c>
      <c r="L670" s="7" t="s">
        <v>111</v>
      </c>
      <c r="M670" s="7" t="s">
        <v>187</v>
      </c>
      <c r="N670" s="7" t="s">
        <v>126</v>
      </c>
      <c r="O670" s="7" t="s">
        <v>95</v>
      </c>
      <c r="P670" s="7" t="s">
        <v>234</v>
      </c>
      <c r="Q670" s="7" t="s">
        <v>233</v>
      </c>
      <c r="R670" s="7" t="s">
        <v>202</v>
      </c>
      <c r="S670" s="7" t="s">
        <v>201</v>
      </c>
      <c r="T670" s="7" t="s">
        <v>88</v>
      </c>
      <c r="U670" s="7" t="s">
        <v>234</v>
      </c>
      <c r="V670" s="7" t="s">
        <v>157</v>
      </c>
      <c r="W670" s="7" t="s">
        <v>111</v>
      </c>
      <c r="X670" s="7" t="s">
        <v>204</v>
      </c>
      <c r="Y670" s="7" t="n">
        <v>1</v>
      </c>
      <c r="Z670" s="7" t="n">
        <v>0</v>
      </c>
      <c r="AA670" s="7" t="str">
        <f aca="false">IF(Y670&gt;Z670,"Win",IF(Y670&lt;Z670,"Loss","Draw"))</f>
        <v>Win</v>
      </c>
      <c r="AB670" s="7" t="s">
        <v>99</v>
      </c>
      <c r="AC670" s="7" t="s">
        <v>99</v>
      </c>
      <c r="AD670" s="7" t="s">
        <v>840</v>
      </c>
      <c r="AE670" s="7" t="s">
        <v>380</v>
      </c>
      <c r="AF670" s="7" t="str">
        <f aca="false">IF(AD670&lt;AE670,AD670,AE670)</f>
        <v>Barbarian Barrel, Bomb Tower, Goblinstein, Magic Archer, Miner, Skeletons, Tornado, Wall Breakers</v>
      </c>
      <c r="AG670" s="7" t="str">
        <f aca="false">IF(AD670&lt;AE670,AE670,AD670)</f>
        <v>Bats, Berserker, Bomb Tower, Fire Spirit, Magic Archer, Miner, Royal Delivery, Wall Breakers</v>
      </c>
      <c r="AH670" s="7" t="str">
        <f aca="false">IF(AD670=AF670,AA670,IF(AA670="Win","Loss",IF(AA670="Loss","Win","Draw")))</f>
        <v>Win</v>
      </c>
      <c r="AI670" s="7" t="s">
        <v>297</v>
      </c>
    </row>
    <row r="671" customFormat="false" ht="15" hidden="false" customHeight="true" outlineLevel="0" collapsed="false">
      <c r="A671" s="7" t="s">
        <v>2017</v>
      </c>
      <c r="B671" s="7" t="n">
        <v>2</v>
      </c>
      <c r="C671" s="7" t="s">
        <v>147</v>
      </c>
      <c r="D671" s="7" t="s">
        <v>148</v>
      </c>
      <c r="E671" s="7" t="s">
        <v>547</v>
      </c>
      <c r="F671" s="7" t="s">
        <v>548</v>
      </c>
      <c r="G671" s="7" t="s">
        <v>2019</v>
      </c>
      <c r="H671" s="7" t="s">
        <v>163</v>
      </c>
      <c r="I671" s="7" t="s">
        <v>82</v>
      </c>
      <c r="J671" s="7" t="s">
        <v>2020</v>
      </c>
      <c r="K671" s="7" t="s">
        <v>87</v>
      </c>
      <c r="L671" s="7" t="s">
        <v>93</v>
      </c>
      <c r="M671" s="7" t="s">
        <v>89</v>
      </c>
      <c r="N671" s="7" t="s">
        <v>97</v>
      </c>
      <c r="O671" s="7" t="s">
        <v>150</v>
      </c>
      <c r="P671" s="7" t="s">
        <v>88</v>
      </c>
      <c r="Q671" s="7" t="s">
        <v>257</v>
      </c>
      <c r="R671" s="7" t="s">
        <v>83</v>
      </c>
      <c r="S671" s="7" t="s">
        <v>177</v>
      </c>
      <c r="T671" s="7" t="s">
        <v>150</v>
      </c>
      <c r="U671" s="7" t="s">
        <v>93</v>
      </c>
      <c r="V671" s="7" t="s">
        <v>215</v>
      </c>
      <c r="W671" s="7" t="s">
        <v>126</v>
      </c>
      <c r="X671" s="7" t="s">
        <v>89</v>
      </c>
      <c r="Y671" s="7" t="n">
        <v>1</v>
      </c>
      <c r="Z671" s="7" t="n">
        <v>0</v>
      </c>
      <c r="AA671" s="7" t="str">
        <f aca="false">IF(Y671&gt;Z671,"Win",IF(Y671&lt;Z671,"Loss","Draw"))</f>
        <v>Win</v>
      </c>
      <c r="AB671" s="7" t="s">
        <v>99</v>
      </c>
      <c r="AC671" s="7" t="s">
        <v>99</v>
      </c>
      <c r="AD671" s="7" t="s">
        <v>2021</v>
      </c>
      <c r="AE671" s="7" t="s">
        <v>259</v>
      </c>
      <c r="AF671" s="7" t="str">
        <f aca="false">IF(AD671&lt;AE671,AD671,AE671)</f>
        <v>Berserker, Electro Spirit, Fireball, Little Prince, Ronin, Royal Hogs, Tesla, The Log</v>
      </c>
      <c r="AG671" s="7" t="str">
        <f aca="false">IF(AD671&lt;AE671,AE671,AD671)</f>
        <v>Electro Spirit, Fireball, Fisherman, Hunter, Monk, Royal Giant, Skeletons, The Log</v>
      </c>
      <c r="AH671" s="7" t="str">
        <f aca="false">IF(AD671=AF671,AA671,IF(AA671="Win","Loss",IF(AA671="Loss","Win","Draw")))</f>
        <v>Win</v>
      </c>
      <c r="AI671" s="7" t="s">
        <v>297</v>
      </c>
    </row>
    <row r="672" customFormat="false" ht="15" hidden="false" customHeight="true" outlineLevel="0" collapsed="false">
      <c r="A672" s="7" t="s">
        <v>2017</v>
      </c>
      <c r="B672" s="7" t="n">
        <v>3</v>
      </c>
      <c r="C672" s="7" t="s">
        <v>147</v>
      </c>
      <c r="D672" s="7" t="s">
        <v>148</v>
      </c>
      <c r="E672" s="7" t="s">
        <v>547</v>
      </c>
      <c r="F672" s="7" t="s">
        <v>548</v>
      </c>
      <c r="G672" s="7" t="s">
        <v>2022</v>
      </c>
      <c r="H672" s="7" t="s">
        <v>163</v>
      </c>
      <c r="I672" s="7" t="s">
        <v>92</v>
      </c>
      <c r="J672" s="7" t="s">
        <v>563</v>
      </c>
      <c r="K672" s="7" t="s">
        <v>1848</v>
      </c>
      <c r="L672" s="7" t="s">
        <v>294</v>
      </c>
      <c r="M672" s="7" t="s">
        <v>159</v>
      </c>
      <c r="N672" s="7" t="s">
        <v>118</v>
      </c>
      <c r="O672" s="7" t="s">
        <v>157</v>
      </c>
      <c r="P672" s="7" t="s">
        <v>580</v>
      </c>
      <c r="Q672" s="7" t="s">
        <v>90</v>
      </c>
      <c r="R672" s="7" t="s">
        <v>123</v>
      </c>
      <c r="S672" s="7" t="s">
        <v>92</v>
      </c>
      <c r="T672" s="7" t="s">
        <v>95</v>
      </c>
      <c r="U672" s="7" t="s">
        <v>85</v>
      </c>
      <c r="V672" s="7" t="s">
        <v>97</v>
      </c>
      <c r="W672" s="7" t="s">
        <v>580</v>
      </c>
      <c r="X672" s="7" t="s">
        <v>307</v>
      </c>
      <c r="Y672" s="7" t="n">
        <v>1</v>
      </c>
      <c r="Z672" s="7" t="n">
        <v>0</v>
      </c>
      <c r="AA672" s="7" t="str">
        <f aca="false">IF(Y672&gt;Z672,"Win",IF(Y672&lt;Z672,"Loss","Draw"))</f>
        <v>Win</v>
      </c>
      <c r="AB672" s="7" t="s">
        <v>99</v>
      </c>
      <c r="AC672" s="7" t="s">
        <v>99</v>
      </c>
      <c r="AD672" s="7" t="s">
        <v>2023</v>
      </c>
      <c r="AE672" s="7" t="s">
        <v>2024</v>
      </c>
      <c r="AF672" s="7" t="str">
        <f aca="false">IF(AD672&lt;AE672,AD672,AE672)</f>
        <v>Barbarian Barrel, Goblin Gang, Goblinstein, Ice Wizard, Lightning, Mortar, Ronin, Skeleton Barrel</v>
      </c>
      <c r="AG672" s="7" t="str">
        <f aca="false">IF(AD672&lt;AE672,AE672,AD672)</f>
        <v>Dart Goblin, Fire Spirit, Goblin Gang, Ice Spirit, Minion Horde, Skeleton Barrel, Skeleton King, Vines</v>
      </c>
      <c r="AH672" s="7" t="str">
        <f aca="false">IF(AD672=AF672,AA672,IF(AA672="Win","Loss",IF(AA672="Loss","Win","Draw")))</f>
        <v>Loss</v>
      </c>
      <c r="AI672" s="7" t="s">
        <v>297</v>
      </c>
    </row>
    <row r="673" customFormat="false" ht="15" hidden="false" customHeight="true" outlineLevel="0" collapsed="false">
      <c r="A673" s="7" t="s">
        <v>2025</v>
      </c>
      <c r="B673" s="7" t="n">
        <v>1</v>
      </c>
      <c r="C673" s="7" t="s">
        <v>147</v>
      </c>
      <c r="D673" s="7" t="s">
        <v>148</v>
      </c>
      <c r="E673" s="7" t="s">
        <v>547</v>
      </c>
      <c r="F673" s="7" t="s">
        <v>548</v>
      </c>
      <c r="G673" s="7" t="s">
        <v>2026</v>
      </c>
      <c r="H673" s="7" t="s">
        <v>163</v>
      </c>
      <c r="I673" s="7" t="s">
        <v>82</v>
      </c>
      <c r="J673" s="7" t="s">
        <v>194</v>
      </c>
      <c r="K673" s="7" t="s">
        <v>153</v>
      </c>
      <c r="L673" s="7" t="s">
        <v>164</v>
      </c>
      <c r="M673" s="7" t="s">
        <v>157</v>
      </c>
      <c r="N673" s="7" t="s">
        <v>126</v>
      </c>
      <c r="O673" s="7" t="s">
        <v>204</v>
      </c>
      <c r="P673" s="7" t="s">
        <v>89</v>
      </c>
      <c r="Q673" s="7" t="s">
        <v>208</v>
      </c>
      <c r="R673" s="7" t="s">
        <v>188</v>
      </c>
      <c r="S673" s="7" t="s">
        <v>109</v>
      </c>
      <c r="T673" s="7" t="s">
        <v>86</v>
      </c>
      <c r="U673" s="7" t="s">
        <v>88</v>
      </c>
      <c r="V673" s="7" t="s">
        <v>93</v>
      </c>
      <c r="W673" s="7" t="s">
        <v>110</v>
      </c>
      <c r="X673" s="7" t="s">
        <v>112</v>
      </c>
      <c r="Y673" s="7" t="n">
        <v>0</v>
      </c>
      <c r="Z673" s="7" t="n">
        <v>1</v>
      </c>
      <c r="AA673" s="7" t="str">
        <f aca="false">IF(Y673&gt;Z673,"Win",IF(Y673&lt;Z673,"Loss","Draw"))</f>
        <v>Loss</v>
      </c>
      <c r="AB673" s="7" t="s">
        <v>99</v>
      </c>
      <c r="AC673" s="7" t="s">
        <v>99</v>
      </c>
      <c r="AD673" s="7" t="s">
        <v>1083</v>
      </c>
      <c r="AE673" s="7" t="s">
        <v>368</v>
      </c>
      <c r="AF673" s="7" t="str">
        <f aca="false">IF(AD673&lt;AE673,AD673,AE673)</f>
        <v>Archer Queen, Cannon, Earthquake, Fire Spirit, Royal Delivery, Royal Hogs, Skeletons, The Log</v>
      </c>
      <c r="AG673" s="7" t="str">
        <f aca="false">IF(AD673&lt;AE673,AE673,AD673)</f>
        <v>Berserker, Fireball, Lava Hound, Skeleton Dragons, Spirit Empress, Tombstone, Valkyrie, Zap</v>
      </c>
      <c r="AH673" s="7" t="str">
        <f aca="false">IF(AD673=AF673,AA673,IF(AA673="Win","Loss",IF(AA673="Loss","Win","Draw")))</f>
        <v>Loss</v>
      </c>
      <c r="AI673" s="7" t="s">
        <v>297</v>
      </c>
    </row>
    <row r="674" customFormat="false" ht="15" hidden="false" customHeight="true" outlineLevel="0" collapsed="false">
      <c r="A674" s="7" t="s">
        <v>2025</v>
      </c>
      <c r="B674" s="7" t="n">
        <v>2</v>
      </c>
      <c r="C674" s="7" t="s">
        <v>147</v>
      </c>
      <c r="D674" s="7" t="s">
        <v>148</v>
      </c>
      <c r="E674" s="7" t="s">
        <v>547</v>
      </c>
      <c r="F674" s="7" t="s">
        <v>548</v>
      </c>
      <c r="G674" s="7" t="s">
        <v>2027</v>
      </c>
      <c r="H674" s="7" t="s">
        <v>163</v>
      </c>
      <c r="I674" s="7" t="s">
        <v>114</v>
      </c>
      <c r="J674" s="7" t="s">
        <v>151</v>
      </c>
      <c r="K674" s="7" t="s">
        <v>87</v>
      </c>
      <c r="L674" s="7" t="s">
        <v>137</v>
      </c>
      <c r="M674" s="7" t="s">
        <v>242</v>
      </c>
      <c r="N674" s="7" t="s">
        <v>116</v>
      </c>
      <c r="O674" s="7" t="s">
        <v>88</v>
      </c>
      <c r="P674" s="7" t="s">
        <v>95</v>
      </c>
      <c r="Q674" s="7" t="s">
        <v>82</v>
      </c>
      <c r="R674" s="7" t="s">
        <v>202</v>
      </c>
      <c r="S674" s="7" t="s">
        <v>87</v>
      </c>
      <c r="T674" s="7" t="s">
        <v>95</v>
      </c>
      <c r="U674" s="7" t="s">
        <v>150</v>
      </c>
      <c r="V674" s="7" t="s">
        <v>85</v>
      </c>
      <c r="W674" s="7" t="s">
        <v>97</v>
      </c>
      <c r="X674" s="7" t="s">
        <v>126</v>
      </c>
      <c r="Y674" s="7" t="n">
        <v>0</v>
      </c>
      <c r="Z674" s="7" t="n">
        <v>1</v>
      </c>
      <c r="AA674" s="7" t="str">
        <f aca="false">IF(Y674&gt;Z674,"Win",IF(Y674&lt;Z674,"Loss","Draw"))</f>
        <v>Loss</v>
      </c>
      <c r="AB674" s="7" t="s">
        <v>99</v>
      </c>
      <c r="AC674" s="7" t="s">
        <v>99</v>
      </c>
      <c r="AD674" s="7" t="s">
        <v>2028</v>
      </c>
      <c r="AE674" s="7" t="s">
        <v>492</v>
      </c>
      <c r="AF674" s="7" t="str">
        <f aca="false">IF(AD674&lt;AE674,AD674,AE674)</f>
        <v>Barbarian Barrel, Berserker, Bomber, Giant Snowball, Goblin Drill, Mighty Miner, Poison, Tesla</v>
      </c>
      <c r="AG674" s="7" t="str">
        <f aca="false">IF(AD674&lt;AE674,AE674,AD674)</f>
        <v>Barbarian Barrel, Electro Spirit, Lightning, Magic Archer, Ronin, Royal Hogs, Skeletons, Tesla</v>
      </c>
      <c r="AH674" s="7" t="str">
        <f aca="false">IF(AD674=AF674,AA674,IF(AA674="Win","Loss",IF(AA674="Loss","Win","Draw")))</f>
        <v>Loss</v>
      </c>
      <c r="AI674" s="7" t="s">
        <v>297</v>
      </c>
    </row>
    <row r="675" customFormat="false" ht="15" hidden="false" customHeight="true" outlineLevel="0" collapsed="false">
      <c r="A675" s="7" t="s">
        <v>2025</v>
      </c>
      <c r="B675" s="7" t="n">
        <v>3</v>
      </c>
      <c r="C675" s="7" t="s">
        <v>147</v>
      </c>
      <c r="D675" s="7" t="s">
        <v>148</v>
      </c>
      <c r="E675" s="7" t="s">
        <v>547</v>
      </c>
      <c r="F675" s="7" t="s">
        <v>548</v>
      </c>
      <c r="G675" s="7" t="s">
        <v>2029</v>
      </c>
      <c r="H675" s="7" t="s">
        <v>163</v>
      </c>
      <c r="I675" s="7" t="s">
        <v>177</v>
      </c>
      <c r="J675" s="7" t="s">
        <v>83</v>
      </c>
      <c r="K675" s="7" t="s">
        <v>188</v>
      </c>
      <c r="L675" s="7" t="s">
        <v>133</v>
      </c>
      <c r="M675" s="7" t="s">
        <v>86</v>
      </c>
      <c r="N675" s="7" t="s">
        <v>93</v>
      </c>
      <c r="O675" s="7" t="s">
        <v>327</v>
      </c>
      <c r="P675" s="7" t="s">
        <v>215</v>
      </c>
      <c r="Q675" s="7" t="s">
        <v>114</v>
      </c>
      <c r="R675" s="7" t="s">
        <v>151</v>
      </c>
      <c r="S675" s="7" t="s">
        <v>84</v>
      </c>
      <c r="T675" s="7" t="s">
        <v>137</v>
      </c>
      <c r="U675" s="7" t="s">
        <v>116</v>
      </c>
      <c r="V675" s="7" t="s">
        <v>153</v>
      </c>
      <c r="W675" s="7" t="s">
        <v>157</v>
      </c>
      <c r="X675" s="7" t="s">
        <v>193</v>
      </c>
      <c r="Y675" s="7" t="n">
        <v>0</v>
      </c>
      <c r="Z675" s="7" t="n">
        <v>1</v>
      </c>
      <c r="AA675" s="7" t="str">
        <f aca="false">IF(Y675&gt;Z675,"Win",IF(Y675&lt;Z675,"Loss","Draw"))</f>
        <v>Loss</v>
      </c>
      <c r="AB675" s="7" t="s">
        <v>99</v>
      </c>
      <c r="AC675" s="7" t="s">
        <v>99</v>
      </c>
      <c r="AD675" s="7" t="s">
        <v>2030</v>
      </c>
      <c r="AE675" s="7" t="s">
        <v>2031</v>
      </c>
      <c r="AF675" s="7" t="str">
        <f aca="false">IF(AD675&lt;AE675,AD675,AE675)</f>
        <v>Archers, Cannon, Fire Spirit, Giant Snowball, Goblin Drill, Guards, Mighty Miner, Poison</v>
      </c>
      <c r="AG675" s="7" t="str">
        <f aca="false">IF(AD675&lt;AE675,AE675,AD675)</f>
        <v>Fireball, Fisherman, Monk, Mother Witch, Rage, Royal Giant, Skeleton Dragons, Tombstone</v>
      </c>
      <c r="AH675" s="7" t="str">
        <f aca="false">IF(AD675=AF675,AA675,IF(AA675="Win","Loss",IF(AA675="Loss","Win","Draw")))</f>
        <v>Win</v>
      </c>
      <c r="AI675" s="7" t="s">
        <v>297</v>
      </c>
    </row>
    <row r="676" customFormat="false" ht="15" hidden="false" customHeight="true" outlineLevel="0" collapsed="false">
      <c r="A676" s="7" t="s">
        <v>2032</v>
      </c>
      <c r="B676" s="7" t="n">
        <v>1</v>
      </c>
      <c r="C676" s="7" t="s">
        <v>147</v>
      </c>
      <c r="D676" s="7" t="s">
        <v>148</v>
      </c>
      <c r="E676" s="7" t="s">
        <v>547</v>
      </c>
      <c r="F676" s="7" t="s">
        <v>548</v>
      </c>
      <c r="G676" s="7" t="s">
        <v>2033</v>
      </c>
      <c r="H676" s="7" t="s">
        <v>163</v>
      </c>
      <c r="I676" s="7" t="s">
        <v>82</v>
      </c>
      <c r="J676" s="7" t="s">
        <v>202</v>
      </c>
      <c r="K676" s="7" t="s">
        <v>87</v>
      </c>
      <c r="L676" s="7" t="s">
        <v>126</v>
      </c>
      <c r="M676" s="7" t="s">
        <v>150</v>
      </c>
      <c r="N676" s="7" t="s">
        <v>97</v>
      </c>
      <c r="O676" s="7" t="s">
        <v>85</v>
      </c>
      <c r="P676" s="7" t="s">
        <v>95</v>
      </c>
      <c r="Q676" s="7" t="s">
        <v>124</v>
      </c>
      <c r="R676" s="7" t="s">
        <v>95</v>
      </c>
      <c r="S676" s="7" t="s">
        <v>177</v>
      </c>
      <c r="T676" s="7" t="s">
        <v>150</v>
      </c>
      <c r="U676" s="7" t="s">
        <v>93</v>
      </c>
      <c r="V676" s="7" t="s">
        <v>215</v>
      </c>
      <c r="W676" s="7" t="s">
        <v>257</v>
      </c>
      <c r="X676" s="7" t="s">
        <v>126</v>
      </c>
      <c r="Y676" s="7" t="n">
        <v>0</v>
      </c>
      <c r="Z676" s="7" t="n">
        <v>1</v>
      </c>
      <c r="AA676" s="7" t="str">
        <f aca="false">IF(Y676&gt;Z676,"Win",IF(Y676&lt;Z676,"Loss","Draw"))</f>
        <v>Loss</v>
      </c>
      <c r="AB676" s="7" t="s">
        <v>99</v>
      </c>
      <c r="AC676" s="7" t="s">
        <v>99</v>
      </c>
      <c r="AD676" s="7" t="s">
        <v>492</v>
      </c>
      <c r="AE676" s="7" t="s">
        <v>429</v>
      </c>
      <c r="AF676" s="7" t="str">
        <f aca="false">IF(AD676&lt;AE676,AD676,AE676)</f>
        <v>Barbarian Barrel, Electro Spirit, Fireball, Fisherman, Hunter, Royal Ghost, Royal Giant, Skeletons</v>
      </c>
      <c r="AG676" s="7" t="str">
        <f aca="false">IF(AD676&lt;AE676,AE676,AD676)</f>
        <v>Barbarian Barrel, Electro Spirit, Lightning, Magic Archer, Ronin, Royal Hogs, Skeletons, Tesla</v>
      </c>
      <c r="AH676" s="7" t="str">
        <f aca="false">IF(AD676=AF676,AA676,IF(AA676="Win","Loss",IF(AA676="Loss","Win","Draw")))</f>
        <v>Win</v>
      </c>
      <c r="AI676" s="7" t="s">
        <v>297</v>
      </c>
    </row>
    <row r="677" customFormat="false" ht="15" hidden="false" customHeight="true" outlineLevel="0" collapsed="false">
      <c r="A677" s="7" t="s">
        <v>2032</v>
      </c>
      <c r="B677" s="7" t="n">
        <v>2</v>
      </c>
      <c r="C677" s="7" t="s">
        <v>147</v>
      </c>
      <c r="D677" s="7" t="s">
        <v>148</v>
      </c>
      <c r="E677" s="7" t="s">
        <v>547</v>
      </c>
      <c r="F677" s="7" t="s">
        <v>548</v>
      </c>
      <c r="G677" s="7" t="s">
        <v>2034</v>
      </c>
      <c r="H677" s="7" t="s">
        <v>163</v>
      </c>
      <c r="I677" s="7" t="s">
        <v>248</v>
      </c>
      <c r="J677" s="7" t="s">
        <v>151</v>
      </c>
      <c r="K677" s="7" t="s">
        <v>114</v>
      </c>
      <c r="L677" s="7" t="s">
        <v>234</v>
      </c>
      <c r="M677" s="7" t="s">
        <v>88</v>
      </c>
      <c r="N677" s="7" t="s">
        <v>137</v>
      </c>
      <c r="O677" s="7" t="s">
        <v>116</v>
      </c>
      <c r="P677" s="7" t="s">
        <v>138</v>
      </c>
      <c r="Q677" s="7" t="s">
        <v>203</v>
      </c>
      <c r="R677" s="7" t="s">
        <v>202</v>
      </c>
      <c r="S677" s="7" t="s">
        <v>201</v>
      </c>
      <c r="T677" s="7" t="s">
        <v>88</v>
      </c>
      <c r="U677" s="7" t="s">
        <v>157</v>
      </c>
      <c r="V677" s="7" t="s">
        <v>118</v>
      </c>
      <c r="W677" s="7" t="s">
        <v>204</v>
      </c>
      <c r="X677" s="7" t="s">
        <v>87</v>
      </c>
      <c r="Y677" s="7" t="n">
        <v>0</v>
      </c>
      <c r="Z677" s="7" t="n">
        <v>1</v>
      </c>
      <c r="AA677" s="7" t="str">
        <f aca="false">IF(Y677&gt;Z677,"Win",IF(Y677&lt;Z677,"Loss","Draw"))</f>
        <v>Loss</v>
      </c>
      <c r="AB677" s="7" t="s">
        <v>99</v>
      </c>
      <c r="AC677" s="7" t="s">
        <v>99</v>
      </c>
      <c r="AD677" s="7" t="s">
        <v>2035</v>
      </c>
      <c r="AE677" s="7" t="s">
        <v>206</v>
      </c>
      <c r="AF677" s="7" t="str">
        <f aca="false">IF(AD677&lt;AE677,AD677,AE677)</f>
        <v>Berserker, Bomb Tower, Giant Snowball, Goblin Demolisher, Goblin Drill, Mighty Miner, Poison, Princess</v>
      </c>
      <c r="AG677" s="7" t="str">
        <f aca="false">IF(AD677&lt;AE677,AE677,AD677)</f>
        <v>Berserker, Fire Spirit, Goblin Barrel, Ice Spirit, Magic Archer, Royal Delivery, Tesla, Wall Breakers</v>
      </c>
      <c r="AH677" s="7" t="str">
        <f aca="false">IF(AD677=AF677,AA677,IF(AA677="Win","Loss",IF(AA677="Loss","Win","Draw")))</f>
        <v>Loss</v>
      </c>
      <c r="AI677" s="7" t="s">
        <v>297</v>
      </c>
    </row>
    <row r="678" customFormat="false" ht="15" hidden="false" customHeight="true" outlineLevel="0" collapsed="false">
      <c r="A678" s="7" t="s">
        <v>2032</v>
      </c>
      <c r="B678" s="7" t="n">
        <v>3</v>
      </c>
      <c r="C678" s="7" t="s">
        <v>147</v>
      </c>
      <c r="D678" s="7" t="s">
        <v>148</v>
      </c>
      <c r="E678" s="7" t="s">
        <v>547</v>
      </c>
      <c r="F678" s="7" t="s">
        <v>548</v>
      </c>
      <c r="G678" s="7" t="s">
        <v>2036</v>
      </c>
      <c r="H678" s="7" t="s">
        <v>163</v>
      </c>
      <c r="I678" s="7" t="s">
        <v>185</v>
      </c>
      <c r="J678" s="7" t="s">
        <v>186</v>
      </c>
      <c r="K678" s="7" t="s">
        <v>109</v>
      </c>
      <c r="L678" s="7" t="s">
        <v>117</v>
      </c>
      <c r="M678" s="7" t="s">
        <v>187</v>
      </c>
      <c r="N678" s="7" t="s">
        <v>173</v>
      </c>
      <c r="O678" s="7" t="s">
        <v>111</v>
      </c>
      <c r="P678" s="7" t="s">
        <v>188</v>
      </c>
      <c r="Q678" s="7" t="s">
        <v>84</v>
      </c>
      <c r="R678" s="7" t="s">
        <v>91</v>
      </c>
      <c r="S678" s="7" t="s">
        <v>114</v>
      </c>
      <c r="T678" s="7" t="s">
        <v>138</v>
      </c>
      <c r="U678" s="7" t="s">
        <v>119</v>
      </c>
      <c r="V678" s="7" t="s">
        <v>115</v>
      </c>
      <c r="W678" s="7" t="s">
        <v>116</v>
      </c>
      <c r="X678" s="7" t="s">
        <v>97</v>
      </c>
      <c r="Y678" s="7" t="n">
        <v>1</v>
      </c>
      <c r="Z678" s="7" t="n">
        <v>0</v>
      </c>
      <c r="AA678" s="7" t="str">
        <f aca="false">IF(Y678&gt;Z678,"Win",IF(Y678&lt;Z678,"Loss","Draw"))</f>
        <v>Win</v>
      </c>
      <c r="AB678" s="7" t="s">
        <v>99</v>
      </c>
      <c r="AC678" s="7" t="s">
        <v>99</v>
      </c>
      <c r="AD678" s="7" t="s">
        <v>538</v>
      </c>
      <c r="AE678" s="7" t="s">
        <v>1527</v>
      </c>
      <c r="AF678" s="7" t="str">
        <f aca="false">IF(AD678&lt;AE678,AD678,AE678)</f>
        <v>Archers, Giant Snowball, Goblin Demolisher, Goblin Hut, Goblins, Graveyard, Poison, Ronin</v>
      </c>
      <c r="AG678" s="7" t="str">
        <f aca="false">IF(AD678&lt;AE678,AE678,AD678)</f>
        <v>Balloon, Executioner, Giant Skeleton, Miner, Tombstone, Tornado, Zap, Zappies</v>
      </c>
      <c r="AH678" s="7" t="str">
        <f aca="false">IF(AD678=AF678,AA678,IF(AA678="Win","Loss",IF(AA678="Loss","Win","Draw")))</f>
        <v>Loss</v>
      </c>
      <c r="AI678" s="7" t="s">
        <v>297</v>
      </c>
    </row>
    <row r="679" customFormat="false" ht="15" hidden="false" customHeight="true" outlineLevel="0" collapsed="false">
      <c r="A679" s="7" t="s">
        <v>2037</v>
      </c>
      <c r="B679" s="7" t="n">
        <v>1</v>
      </c>
      <c r="C679" s="7" t="s">
        <v>147</v>
      </c>
      <c r="D679" s="7" t="s">
        <v>148</v>
      </c>
      <c r="E679" s="7" t="s">
        <v>547</v>
      </c>
      <c r="F679" s="7" t="s">
        <v>548</v>
      </c>
      <c r="G679" s="7" t="s">
        <v>2038</v>
      </c>
      <c r="H679" s="7" t="s">
        <v>163</v>
      </c>
      <c r="I679" s="7" t="s">
        <v>84</v>
      </c>
      <c r="J679" s="7" t="s">
        <v>95</v>
      </c>
      <c r="K679" s="7" t="s">
        <v>87</v>
      </c>
      <c r="L679" s="7" t="s">
        <v>97</v>
      </c>
      <c r="M679" s="7" t="s">
        <v>126</v>
      </c>
      <c r="N679" s="7" t="s">
        <v>118</v>
      </c>
      <c r="O679" s="7" t="s">
        <v>116</v>
      </c>
      <c r="P679" s="7" t="s">
        <v>115</v>
      </c>
      <c r="Q679" s="7" t="s">
        <v>127</v>
      </c>
      <c r="R679" s="7" t="s">
        <v>128</v>
      </c>
      <c r="S679" s="7" t="s">
        <v>129</v>
      </c>
      <c r="T679" s="7" t="s">
        <v>130</v>
      </c>
      <c r="U679" s="7" t="s">
        <v>131</v>
      </c>
      <c r="V679" s="7" t="s">
        <v>133</v>
      </c>
      <c r="W679" s="7" t="s">
        <v>97</v>
      </c>
      <c r="X679" s="7" t="s">
        <v>173</v>
      </c>
      <c r="Y679" s="7" t="n">
        <v>0</v>
      </c>
      <c r="Z679" s="7" t="n">
        <v>1</v>
      </c>
      <c r="AA679" s="7" t="str">
        <f aca="false">IF(Y679&gt;Z679,"Win",IF(Y679&lt;Z679,"Loss","Draw"))</f>
        <v>Loss</v>
      </c>
      <c r="AB679" s="7" t="s">
        <v>99</v>
      </c>
      <c r="AC679" s="7" t="s">
        <v>99</v>
      </c>
      <c r="AD679" s="7" t="s">
        <v>856</v>
      </c>
      <c r="AE679" s="7" t="s">
        <v>503</v>
      </c>
      <c r="AF679" s="7" t="str">
        <f aca="false">IF(AD679&lt;AE679,AD679,AE679)</f>
        <v>Archers, Barbarian Barrel, Graveyard, Ice Spirit, Poison, Ronin, Skeletons, Tesla</v>
      </c>
      <c r="AG679" s="7" t="str">
        <f aca="false">IF(AD679&lt;AE679,AE679,AD679)</f>
        <v>Arrows, Bandit, Battle Ram, Golden Knight, Mega Knight, Mother Witch, Ronin, Zappies</v>
      </c>
      <c r="AH679" s="7" t="str">
        <f aca="false">IF(AD679=AF679,AA679,IF(AA679="Win","Loss",IF(AA679="Loss","Win","Draw")))</f>
        <v>Loss</v>
      </c>
      <c r="AI679" s="7" t="s">
        <v>297</v>
      </c>
    </row>
    <row r="680" customFormat="false" ht="15" hidden="false" customHeight="true" outlineLevel="0" collapsed="false">
      <c r="A680" s="7" t="s">
        <v>2037</v>
      </c>
      <c r="B680" s="7" t="n">
        <v>2</v>
      </c>
      <c r="C680" s="7" t="s">
        <v>147</v>
      </c>
      <c r="D680" s="7" t="s">
        <v>148</v>
      </c>
      <c r="E680" s="7" t="s">
        <v>547</v>
      </c>
      <c r="F680" s="7" t="s">
        <v>548</v>
      </c>
      <c r="G680" s="7" t="s">
        <v>2039</v>
      </c>
      <c r="H680" s="7" t="s">
        <v>163</v>
      </c>
      <c r="I680" s="7" t="s">
        <v>407</v>
      </c>
      <c r="J680" s="7" t="s">
        <v>337</v>
      </c>
      <c r="K680" s="7" t="s">
        <v>153</v>
      </c>
      <c r="L680" s="7" t="s">
        <v>150</v>
      </c>
      <c r="M680" s="7" t="s">
        <v>89</v>
      </c>
      <c r="N680" s="7" t="s">
        <v>85</v>
      </c>
      <c r="O680" s="7" t="s">
        <v>88</v>
      </c>
      <c r="P680" s="7" t="s">
        <v>165</v>
      </c>
      <c r="Q680" s="7" t="s">
        <v>152</v>
      </c>
      <c r="R680" s="7" t="s">
        <v>151</v>
      </c>
      <c r="S680" s="7" t="s">
        <v>82</v>
      </c>
      <c r="T680" s="7" t="s">
        <v>153</v>
      </c>
      <c r="U680" s="7" t="s">
        <v>150</v>
      </c>
      <c r="V680" s="7" t="s">
        <v>85</v>
      </c>
      <c r="W680" s="7" t="s">
        <v>126</v>
      </c>
      <c r="X680" s="7" t="s">
        <v>89</v>
      </c>
      <c r="Y680" s="7" t="n">
        <v>1</v>
      </c>
      <c r="Z680" s="7" t="n">
        <v>0</v>
      </c>
      <c r="AA680" s="7" t="str">
        <f aca="false">IF(Y680&gt;Z680,"Win",IF(Y680&lt;Z680,"Loss","Draw"))</f>
        <v>Win</v>
      </c>
      <c r="AB680" s="7" t="s">
        <v>99</v>
      </c>
      <c r="AC680" s="7" t="s">
        <v>99</v>
      </c>
      <c r="AD680" s="7" t="s">
        <v>2040</v>
      </c>
      <c r="AE680" s="7" t="s">
        <v>155</v>
      </c>
      <c r="AF680" s="7" t="str">
        <f aca="false">IF(AD680&lt;AE680,AD680,AE680)</f>
        <v>Baby Dragon, Cannon, Electro Spirit, Lightning, Mighty Miner, Royal Hogs, Skeletons, The Log</v>
      </c>
      <c r="AG680" s="7" t="str">
        <f aca="false">IF(AD680&lt;AE680,AE680,AD680)</f>
        <v>Berserker, Boss Bandit, Cannon, Electro Spirit, Firecracker, Hog Rider, Lightning, The Log</v>
      </c>
      <c r="AH680" s="7" t="str">
        <f aca="false">IF(AD680=AF680,AA680,IF(AA680="Win","Loss",IF(AA680="Loss","Win","Draw")))</f>
        <v>Loss</v>
      </c>
      <c r="AI680" s="7" t="s">
        <v>297</v>
      </c>
    </row>
    <row r="681" customFormat="false" ht="15" hidden="false" customHeight="true" outlineLevel="0" collapsed="false">
      <c r="A681" s="7" t="s">
        <v>2037</v>
      </c>
      <c r="B681" s="7" t="n">
        <v>3</v>
      </c>
      <c r="C681" s="7" t="s">
        <v>147</v>
      </c>
      <c r="D681" s="7" t="s">
        <v>148</v>
      </c>
      <c r="E681" s="7" t="s">
        <v>547</v>
      </c>
      <c r="F681" s="7" t="s">
        <v>548</v>
      </c>
      <c r="G681" s="7" t="s">
        <v>2041</v>
      </c>
      <c r="H681" s="7" t="s">
        <v>163</v>
      </c>
      <c r="I681" s="7" t="s">
        <v>201</v>
      </c>
      <c r="J681" s="7" t="s">
        <v>202</v>
      </c>
      <c r="K681" s="7" t="s">
        <v>203</v>
      </c>
      <c r="L681" s="7" t="s">
        <v>157</v>
      </c>
      <c r="M681" s="7" t="s">
        <v>193</v>
      </c>
      <c r="N681" s="7" t="s">
        <v>208</v>
      </c>
      <c r="O681" s="7" t="s">
        <v>204</v>
      </c>
      <c r="P681" s="7" t="s">
        <v>107</v>
      </c>
      <c r="Q681" s="7" t="s">
        <v>114</v>
      </c>
      <c r="R681" s="7" t="s">
        <v>241</v>
      </c>
      <c r="S681" s="7" t="s">
        <v>137</v>
      </c>
      <c r="T681" s="7" t="s">
        <v>95</v>
      </c>
      <c r="U681" s="7" t="s">
        <v>242</v>
      </c>
      <c r="V681" s="7" t="s">
        <v>157</v>
      </c>
      <c r="W681" s="7" t="s">
        <v>116</v>
      </c>
      <c r="X681" s="7" t="s">
        <v>87</v>
      </c>
      <c r="Y681" s="7" t="n">
        <v>0</v>
      </c>
      <c r="Z681" s="7" t="n">
        <v>1</v>
      </c>
      <c r="AA681" s="7" t="str">
        <f aca="false">IF(Y681&gt;Z681,"Win",IF(Y681&lt;Z681,"Loss","Draw"))</f>
        <v>Loss</v>
      </c>
      <c r="AB681" s="7" t="s">
        <v>99</v>
      </c>
      <c r="AC681" s="7" t="s">
        <v>99</v>
      </c>
      <c r="AD681" s="7" t="s">
        <v>2042</v>
      </c>
      <c r="AE681" s="7" t="s">
        <v>2043</v>
      </c>
      <c r="AF681" s="7" t="str">
        <f aca="false">IF(AD681&lt;AE681,AD681,AE681)</f>
        <v>Barbarian Barrel, Bomber, Fire Spirit, Giant Snowball, Goblin Drill, Knight, Poison, Tesla</v>
      </c>
      <c r="AG681" s="7" t="str">
        <f aca="false">IF(AD681&lt;AE681,AE681,AD681)</f>
        <v>Fire Spirit, Goblin Barrel, Goblin Cage, Guards, Magic Archer, Royal Delivery, Valkyrie, Wall Breakers</v>
      </c>
      <c r="AH681" s="7" t="str">
        <f aca="false">IF(AD681=AF681,AA681,IF(AA681="Win","Loss",IF(AA681="Loss","Win","Draw")))</f>
        <v>Win</v>
      </c>
      <c r="AI681" s="7" t="s">
        <v>297</v>
      </c>
    </row>
    <row r="682" customFormat="false" ht="15" hidden="false" customHeight="true" outlineLevel="0" collapsed="false">
      <c r="A682" s="7" t="s">
        <v>2044</v>
      </c>
      <c r="B682" s="7" t="n">
        <v>1</v>
      </c>
      <c r="C682" s="7" t="s">
        <v>147</v>
      </c>
      <c r="D682" s="7" t="s">
        <v>148</v>
      </c>
      <c r="E682" s="7" t="s">
        <v>547</v>
      </c>
      <c r="F682" s="7" t="s">
        <v>548</v>
      </c>
      <c r="G682" s="7" t="s">
        <v>2045</v>
      </c>
      <c r="H682" s="7" t="s">
        <v>163</v>
      </c>
      <c r="I682" s="7" t="s">
        <v>203</v>
      </c>
      <c r="J682" s="7" t="s">
        <v>91</v>
      </c>
      <c r="K682" s="7" t="s">
        <v>208</v>
      </c>
      <c r="L682" s="7" t="s">
        <v>201</v>
      </c>
      <c r="M682" s="7" t="s">
        <v>249</v>
      </c>
      <c r="N682" s="7" t="s">
        <v>159</v>
      </c>
      <c r="O682" s="7" t="s">
        <v>157</v>
      </c>
      <c r="P682" s="7" t="s">
        <v>118</v>
      </c>
      <c r="Q682" s="7" t="s">
        <v>233</v>
      </c>
      <c r="R682" s="7" t="s">
        <v>202</v>
      </c>
      <c r="S682" s="7" t="s">
        <v>201</v>
      </c>
      <c r="T682" s="7" t="s">
        <v>126</v>
      </c>
      <c r="U682" s="7" t="s">
        <v>234</v>
      </c>
      <c r="V682" s="7" t="s">
        <v>157</v>
      </c>
      <c r="W682" s="7" t="s">
        <v>111</v>
      </c>
      <c r="X682" s="7" t="s">
        <v>89</v>
      </c>
      <c r="Y682" s="7" t="n">
        <v>1</v>
      </c>
      <c r="Z682" s="7" t="n">
        <v>0</v>
      </c>
      <c r="AA682" s="7" t="str">
        <f aca="false">IF(Y682&gt;Z682,"Win",IF(Y682&lt;Z682,"Loss","Draw"))</f>
        <v>Win</v>
      </c>
      <c r="AB682" s="7" t="s">
        <v>99</v>
      </c>
      <c r="AC682" s="7" t="s">
        <v>99</v>
      </c>
      <c r="AD682" s="7" t="s">
        <v>701</v>
      </c>
      <c r="AE682" s="7" t="s">
        <v>415</v>
      </c>
      <c r="AF682" s="7" t="str">
        <f aca="false">IF(AD682&lt;AE682,AD682,AE682)</f>
        <v>Bats, Bomb Tower, Fire Spirit, Magic Archer, Miner, Skeletons, The Log, Wall Breakers</v>
      </c>
      <c r="AG682" s="7" t="str">
        <f aca="false">IF(AD682&lt;AE682,AE682,AD682)</f>
        <v>Dart Goblin, Fire Spirit, Goblin Barrel, Goblins, Ice Spirit, Rocket, Valkyrie, Wall Breakers</v>
      </c>
      <c r="AH682" s="7" t="str">
        <f aca="false">IF(AD682=AF682,AA682,IF(AA682="Win","Loss",IF(AA682="Loss","Win","Draw")))</f>
        <v>Loss</v>
      </c>
      <c r="AI682" s="7" t="s">
        <v>297</v>
      </c>
    </row>
    <row r="683" customFormat="false" ht="15" hidden="false" customHeight="true" outlineLevel="0" collapsed="false">
      <c r="A683" s="7" t="s">
        <v>2044</v>
      </c>
      <c r="B683" s="7" t="n">
        <v>2</v>
      </c>
      <c r="C683" s="7" t="s">
        <v>147</v>
      </c>
      <c r="D683" s="7" t="s">
        <v>148</v>
      </c>
      <c r="E683" s="7" t="s">
        <v>547</v>
      </c>
      <c r="F683" s="7" t="s">
        <v>548</v>
      </c>
      <c r="G683" s="7" t="s">
        <v>2046</v>
      </c>
      <c r="H683" s="7" t="s">
        <v>163</v>
      </c>
      <c r="I683" s="7" t="s">
        <v>126</v>
      </c>
      <c r="J683" s="7" t="s">
        <v>172</v>
      </c>
      <c r="K683" s="7" t="s">
        <v>153</v>
      </c>
      <c r="L683" s="7" t="s">
        <v>97</v>
      </c>
      <c r="M683" s="7" t="s">
        <v>150</v>
      </c>
      <c r="N683" s="7" t="s">
        <v>93</v>
      </c>
      <c r="O683" s="7" t="s">
        <v>89</v>
      </c>
      <c r="P683" s="7" t="s">
        <v>165</v>
      </c>
      <c r="Q683" s="7" t="s">
        <v>90</v>
      </c>
      <c r="R683" s="7" t="s">
        <v>91</v>
      </c>
      <c r="S683" s="7" t="s">
        <v>92</v>
      </c>
      <c r="T683" s="7" t="s">
        <v>150</v>
      </c>
      <c r="U683" s="7" t="s">
        <v>93</v>
      </c>
      <c r="V683" s="7" t="s">
        <v>96</v>
      </c>
      <c r="W683" s="7" t="s">
        <v>94</v>
      </c>
      <c r="X683" s="7" t="s">
        <v>97</v>
      </c>
      <c r="Y683" s="7" t="n">
        <v>1</v>
      </c>
      <c r="Z683" s="7" t="n">
        <v>0</v>
      </c>
      <c r="AA683" s="7" t="str">
        <f aca="false">IF(Y683&gt;Z683,"Win",IF(Y683&lt;Z683,"Loss","Draw"))</f>
        <v>Win</v>
      </c>
      <c r="AB683" s="7" t="s">
        <v>99</v>
      </c>
      <c r="AC683" s="7" t="s">
        <v>99</v>
      </c>
      <c r="AD683" s="7" t="s">
        <v>2047</v>
      </c>
      <c r="AE683" s="7" t="s">
        <v>1275</v>
      </c>
      <c r="AF683" s="7" t="str">
        <f aca="false">IF(AD683&lt;AE683,AD683,AE683)</f>
        <v>Cannon, Electro Spirit, Fireball, Hog Rider, Musketeer, Ronin, Skeletons, The Log</v>
      </c>
      <c r="AG683" s="7" t="str">
        <f aca="false">IF(AD683&lt;AE683,AE683,AD683)</f>
        <v>Electro Spirit, Fireball, Goblins, Minions, Mortar, Rascals, Ronin, Skeleton Barrel</v>
      </c>
      <c r="AH683" s="7" t="str">
        <f aca="false">IF(AD683=AF683,AA683,IF(AA683="Win","Loss",IF(AA683="Loss","Win","Draw")))</f>
        <v>Win</v>
      </c>
      <c r="AI683" s="7" t="s">
        <v>297</v>
      </c>
    </row>
    <row r="684" customFormat="false" ht="15" hidden="false" customHeight="true" outlineLevel="0" collapsed="false">
      <c r="A684" s="7" t="s">
        <v>2044</v>
      </c>
      <c r="B684" s="7" t="n">
        <v>3</v>
      </c>
      <c r="C684" s="7" t="s">
        <v>147</v>
      </c>
      <c r="D684" s="7" t="s">
        <v>148</v>
      </c>
      <c r="E684" s="7" t="s">
        <v>547</v>
      </c>
      <c r="F684" s="7" t="s">
        <v>548</v>
      </c>
      <c r="G684" s="7" t="s">
        <v>2048</v>
      </c>
      <c r="H684" s="7" t="s">
        <v>163</v>
      </c>
      <c r="I684" s="7" t="s">
        <v>113</v>
      </c>
      <c r="J684" s="7" t="s">
        <v>108</v>
      </c>
      <c r="K684" s="7" t="s">
        <v>114</v>
      </c>
      <c r="L684" s="7" t="s">
        <v>119</v>
      </c>
      <c r="M684" s="7" t="s">
        <v>117</v>
      </c>
      <c r="N684" s="7" t="s">
        <v>116</v>
      </c>
      <c r="O684" s="7" t="s">
        <v>115</v>
      </c>
      <c r="P684" s="7" t="s">
        <v>88</v>
      </c>
      <c r="Q684" s="7" t="s">
        <v>84</v>
      </c>
      <c r="R684" s="7" t="s">
        <v>108</v>
      </c>
      <c r="S684" s="7" t="s">
        <v>82</v>
      </c>
      <c r="T684" s="7" t="s">
        <v>95</v>
      </c>
      <c r="U684" s="7" t="s">
        <v>88</v>
      </c>
      <c r="V684" s="7" t="s">
        <v>118</v>
      </c>
      <c r="W684" s="7" t="s">
        <v>85</v>
      </c>
      <c r="X684" s="7" t="s">
        <v>87</v>
      </c>
      <c r="Y684" s="7" t="n">
        <v>1</v>
      </c>
      <c r="Z684" s="7" t="n">
        <v>0</v>
      </c>
      <c r="AA684" s="7" t="str">
        <f aca="false">IF(Y684&gt;Z684,"Win",IF(Y684&lt;Z684,"Loss","Draw"))</f>
        <v>Win</v>
      </c>
      <c r="AB684" s="7" t="s">
        <v>99</v>
      </c>
      <c r="AC684" s="7" t="s">
        <v>99</v>
      </c>
      <c r="AD684" s="7" t="s">
        <v>2049</v>
      </c>
      <c r="AE684" s="7" t="s">
        <v>2050</v>
      </c>
      <c r="AF684" s="7" t="str">
        <f aca="false">IF(AD684&lt;AE684,AD684,AE684)</f>
        <v>Archers, Barbarian Barrel, Berserker, Dark Prince, Ice Spirit, Lightning, Royal Hogs, Tesla</v>
      </c>
      <c r="AG684" s="7" t="str">
        <f aca="false">IF(AD684&lt;AE684,AE684,AD684)</f>
        <v>Berserker, Dark Prince, Furnace, Giant Skeleton, Giant Snowball, Goblin Hut, Graveyard, Poison</v>
      </c>
      <c r="AH684" s="7" t="str">
        <f aca="false">IF(AD684=AF684,AA684,IF(AA684="Win","Loss",IF(AA684="Loss","Win","Draw")))</f>
        <v>Loss</v>
      </c>
      <c r="AI684" s="7" t="s">
        <v>297</v>
      </c>
    </row>
    <row r="685" customFormat="false" ht="15" hidden="false" customHeight="true" outlineLevel="0" collapsed="false">
      <c r="A685" s="7" t="s">
        <v>2051</v>
      </c>
      <c r="B685" s="7" t="n">
        <v>1</v>
      </c>
      <c r="C685" s="7" t="s">
        <v>147</v>
      </c>
      <c r="D685" s="7" t="s">
        <v>148</v>
      </c>
      <c r="E685" s="7" t="s">
        <v>547</v>
      </c>
      <c r="F685" s="7" t="s">
        <v>548</v>
      </c>
      <c r="G685" s="7" t="s">
        <v>2052</v>
      </c>
      <c r="H685" s="7" t="s">
        <v>163</v>
      </c>
      <c r="I685" s="7" t="s">
        <v>177</v>
      </c>
      <c r="J685" s="7" t="s">
        <v>95</v>
      </c>
      <c r="K685" s="7" t="s">
        <v>124</v>
      </c>
      <c r="L685" s="7" t="s">
        <v>257</v>
      </c>
      <c r="M685" s="7" t="s">
        <v>215</v>
      </c>
      <c r="N685" s="7" t="s">
        <v>93</v>
      </c>
      <c r="O685" s="7" t="s">
        <v>126</v>
      </c>
      <c r="P685" s="7" t="s">
        <v>150</v>
      </c>
      <c r="Q685" s="7" t="s">
        <v>152</v>
      </c>
      <c r="R685" s="7" t="s">
        <v>151</v>
      </c>
      <c r="S685" s="7" t="s">
        <v>82</v>
      </c>
      <c r="T685" s="7" t="s">
        <v>153</v>
      </c>
      <c r="U685" s="7" t="s">
        <v>150</v>
      </c>
      <c r="V685" s="7" t="s">
        <v>85</v>
      </c>
      <c r="W685" s="7" t="s">
        <v>126</v>
      </c>
      <c r="X685" s="7" t="s">
        <v>89</v>
      </c>
      <c r="Y685" s="7" t="n">
        <v>3</v>
      </c>
      <c r="Z685" s="7" t="n">
        <v>0</v>
      </c>
      <c r="AA685" s="7" t="str">
        <f aca="false">IF(Y685&gt;Z685,"Win",IF(Y685&lt;Z685,"Loss","Draw"))</f>
        <v>Win</v>
      </c>
      <c r="AB685" s="7" t="s">
        <v>99</v>
      </c>
      <c r="AC685" s="7" t="s">
        <v>99</v>
      </c>
      <c r="AD685" s="7" t="s">
        <v>429</v>
      </c>
      <c r="AE685" s="7" t="s">
        <v>155</v>
      </c>
      <c r="AF685" s="7" t="str">
        <f aca="false">IF(AD685&lt;AE685,AD685,AE685)</f>
        <v>Baby Dragon, Cannon, Electro Spirit, Lightning, Mighty Miner, Royal Hogs, Skeletons, The Log</v>
      </c>
      <c r="AG685" s="7" t="str">
        <f aca="false">IF(AD685&lt;AE685,AE685,AD685)</f>
        <v>Barbarian Barrel, Electro Spirit, Fireball, Fisherman, Hunter, Royal Ghost, Royal Giant, Skeletons</v>
      </c>
      <c r="AH685" s="7" t="str">
        <f aca="false">IF(AD685=AF685,AA685,IF(AA685="Win","Loss",IF(AA685="Loss","Win","Draw")))</f>
        <v>Loss</v>
      </c>
      <c r="AI685" s="7" t="s">
        <v>297</v>
      </c>
    </row>
    <row r="686" customFormat="false" ht="15" hidden="false" customHeight="true" outlineLevel="0" collapsed="false">
      <c r="A686" s="7" t="s">
        <v>2051</v>
      </c>
      <c r="B686" s="7" t="n">
        <v>2</v>
      </c>
      <c r="C686" s="7" t="s">
        <v>147</v>
      </c>
      <c r="D686" s="7" t="s">
        <v>148</v>
      </c>
      <c r="E686" s="7" t="s">
        <v>547</v>
      </c>
      <c r="F686" s="7" t="s">
        <v>548</v>
      </c>
      <c r="G686" s="7" t="s">
        <v>2053</v>
      </c>
      <c r="H686" s="7" t="s">
        <v>163</v>
      </c>
      <c r="I686" s="7" t="s">
        <v>177</v>
      </c>
      <c r="J686" s="7" t="s">
        <v>95</v>
      </c>
      <c r="K686" s="7" t="s">
        <v>124</v>
      </c>
      <c r="L686" s="7" t="s">
        <v>257</v>
      </c>
      <c r="M686" s="7" t="s">
        <v>215</v>
      </c>
      <c r="N686" s="7" t="s">
        <v>93</v>
      </c>
      <c r="O686" s="7" t="s">
        <v>126</v>
      </c>
      <c r="P686" s="7" t="s">
        <v>150</v>
      </c>
      <c r="Q686" s="7" t="s">
        <v>152</v>
      </c>
      <c r="R686" s="7" t="s">
        <v>151</v>
      </c>
      <c r="S686" s="7" t="s">
        <v>82</v>
      </c>
      <c r="T686" s="7" t="s">
        <v>153</v>
      </c>
      <c r="U686" s="7" t="s">
        <v>150</v>
      </c>
      <c r="V686" s="7" t="s">
        <v>85</v>
      </c>
      <c r="W686" s="7" t="s">
        <v>126</v>
      </c>
      <c r="X686" s="7" t="s">
        <v>89</v>
      </c>
      <c r="Y686" s="7" t="n">
        <v>0</v>
      </c>
      <c r="Z686" s="7" t="n">
        <v>1</v>
      </c>
      <c r="AA686" s="7" t="str">
        <f aca="false">IF(Y686&gt;Z686,"Win",IF(Y686&lt;Z686,"Loss","Draw"))</f>
        <v>Loss</v>
      </c>
      <c r="AB686" s="7" t="s">
        <v>99</v>
      </c>
      <c r="AC686" s="7" t="s">
        <v>98</v>
      </c>
      <c r="AD686" s="7" t="s">
        <v>429</v>
      </c>
      <c r="AE686" s="7" t="s">
        <v>155</v>
      </c>
      <c r="AF686" s="7" t="str">
        <f aca="false">IF(AD686&lt;AE686,AD686,AE686)</f>
        <v>Baby Dragon, Cannon, Electro Spirit, Lightning, Mighty Miner, Royal Hogs, Skeletons, The Log</v>
      </c>
      <c r="AG686" s="7" t="str">
        <f aca="false">IF(AD686&lt;AE686,AE686,AD686)</f>
        <v>Barbarian Barrel, Electro Spirit, Fireball, Fisherman, Hunter, Royal Ghost, Royal Giant, Skeletons</v>
      </c>
      <c r="AH686" s="7" t="str">
        <f aca="false">IF(AD686=AF686,AA686,IF(AA686="Win","Loss",IF(AA686="Loss","Win","Draw")))</f>
        <v>Win</v>
      </c>
      <c r="AI686" s="7" t="s">
        <v>297</v>
      </c>
    </row>
    <row r="687" customFormat="false" ht="15" hidden="false" customHeight="true" outlineLevel="0" collapsed="false">
      <c r="A687" s="7" t="s">
        <v>2051</v>
      </c>
      <c r="B687" s="7" t="n">
        <v>3</v>
      </c>
      <c r="C687" s="7" t="s">
        <v>147</v>
      </c>
      <c r="D687" s="7" t="s">
        <v>148</v>
      </c>
      <c r="E687" s="7" t="s">
        <v>547</v>
      </c>
      <c r="F687" s="7" t="s">
        <v>548</v>
      </c>
      <c r="G687" s="7" t="s">
        <v>2054</v>
      </c>
      <c r="H687" s="7" t="s">
        <v>163</v>
      </c>
      <c r="I687" s="7" t="s">
        <v>114</v>
      </c>
      <c r="J687" s="7" t="s">
        <v>194</v>
      </c>
      <c r="K687" s="7" t="s">
        <v>137</v>
      </c>
      <c r="L687" s="7" t="s">
        <v>116</v>
      </c>
      <c r="M687" s="7" t="s">
        <v>157</v>
      </c>
      <c r="N687" s="7" t="s">
        <v>97</v>
      </c>
      <c r="O687" s="7" t="s">
        <v>88</v>
      </c>
      <c r="P687" s="7" t="s">
        <v>234</v>
      </c>
      <c r="Q687" s="7" t="s">
        <v>233</v>
      </c>
      <c r="R687" s="7" t="s">
        <v>202</v>
      </c>
      <c r="S687" s="7" t="s">
        <v>201</v>
      </c>
      <c r="T687" s="7" t="s">
        <v>88</v>
      </c>
      <c r="U687" s="7" t="s">
        <v>234</v>
      </c>
      <c r="V687" s="7" t="s">
        <v>157</v>
      </c>
      <c r="W687" s="7" t="s">
        <v>111</v>
      </c>
      <c r="X687" s="7" t="s">
        <v>204</v>
      </c>
      <c r="Y687" s="7" t="n">
        <v>1</v>
      </c>
      <c r="Z687" s="7" t="n">
        <v>0</v>
      </c>
      <c r="AA687" s="7" t="str">
        <f aca="false">IF(Y687&gt;Z687,"Win",IF(Y687&lt;Z687,"Loss","Draw"))</f>
        <v>Win</v>
      </c>
      <c r="AB687" s="7" t="s">
        <v>99</v>
      </c>
      <c r="AC687" s="7" t="s">
        <v>99</v>
      </c>
      <c r="AD687" s="7" t="s">
        <v>555</v>
      </c>
      <c r="AE687" s="7" t="s">
        <v>380</v>
      </c>
      <c r="AF687" s="7" t="str">
        <f aca="false">IF(AD687&lt;AE687,AD687,AE687)</f>
        <v>Archer Queen, Berserker, Bomb Tower, Fire Spirit, Giant Snowball, Goblin Drill, Poison, Ronin</v>
      </c>
      <c r="AG687" s="7" t="str">
        <f aca="false">IF(AD687&lt;AE687,AE687,AD687)</f>
        <v>Bats, Berserker, Bomb Tower, Fire Spirit, Magic Archer, Miner, Royal Delivery, Wall Breakers</v>
      </c>
      <c r="AH687" s="7" t="str">
        <f aca="false">IF(AD687=AF687,AA687,IF(AA687="Win","Loss",IF(AA687="Loss","Win","Draw")))</f>
        <v>Win</v>
      </c>
      <c r="AI687" s="7" t="s">
        <v>297</v>
      </c>
    </row>
    <row r="688" customFormat="false" ht="15" hidden="false" customHeight="true" outlineLevel="0" collapsed="false">
      <c r="A688" s="7" t="s">
        <v>2051</v>
      </c>
      <c r="B688" s="7" t="n">
        <v>4</v>
      </c>
      <c r="C688" s="7" t="s">
        <v>147</v>
      </c>
      <c r="D688" s="7" t="s">
        <v>148</v>
      </c>
      <c r="E688" s="7" t="s">
        <v>547</v>
      </c>
      <c r="F688" s="7" t="s">
        <v>548</v>
      </c>
      <c r="G688" s="7" t="s">
        <v>2055</v>
      </c>
      <c r="H688" s="7" t="s">
        <v>163</v>
      </c>
      <c r="I688" s="7" t="s">
        <v>82</v>
      </c>
      <c r="J688" s="7" t="s">
        <v>83</v>
      </c>
      <c r="K688" s="7" t="s">
        <v>141</v>
      </c>
      <c r="L688" s="7" t="s">
        <v>142</v>
      </c>
      <c r="M688" s="7" t="s">
        <v>89</v>
      </c>
      <c r="N688" s="7" t="s">
        <v>143</v>
      </c>
      <c r="O688" s="7" t="s">
        <v>164</v>
      </c>
      <c r="P688" s="7" t="s">
        <v>132</v>
      </c>
      <c r="Q688" s="7" t="s">
        <v>185</v>
      </c>
      <c r="R688" s="7" t="s">
        <v>337</v>
      </c>
      <c r="S688" s="7" t="s">
        <v>114</v>
      </c>
      <c r="T688" s="7" t="s">
        <v>95</v>
      </c>
      <c r="U688" s="7" t="s">
        <v>785</v>
      </c>
      <c r="V688" s="7" t="s">
        <v>193</v>
      </c>
      <c r="W688" s="7" t="s">
        <v>165</v>
      </c>
      <c r="X688" s="7" t="s">
        <v>257</v>
      </c>
      <c r="Y688" s="7" t="n">
        <v>0</v>
      </c>
      <c r="Z688" s="7" t="n">
        <v>1</v>
      </c>
      <c r="AA688" s="7" t="str">
        <f aca="false">IF(Y688&gt;Z688,"Win",IF(Y688&lt;Z688,"Loss","Draw"))</f>
        <v>Loss</v>
      </c>
      <c r="AB688" s="7" t="s">
        <v>99</v>
      </c>
      <c r="AC688" s="7" t="s">
        <v>99</v>
      </c>
      <c r="AD688" s="7" t="s">
        <v>1643</v>
      </c>
      <c r="AE688" s="7" t="s">
        <v>2056</v>
      </c>
      <c r="AF688" s="7" t="str">
        <f aca="false">IF(AD688&lt;AE688,AD688,AE688)</f>
        <v>Barbarian Barrel, Boss Bandit, Executioner, Freeze, Giant Snowball, Guards, Hog Rider, Hunter</v>
      </c>
      <c r="AG688" s="7" t="str">
        <f aca="false">IF(AD688&lt;AE688,AE688,AD688)</f>
        <v>Earthquake, Electro Wizard, Heal Spirit, Lumberjack, Monk, Royal Hogs, The Log, Three Musketeers</v>
      </c>
      <c r="AH688" s="7" t="str">
        <f aca="false">IF(AD688=AF688,AA688,IF(AA688="Win","Loss",IF(AA688="Loss","Win","Draw")))</f>
        <v>Win</v>
      </c>
      <c r="AI688" s="7" t="s">
        <v>297</v>
      </c>
    </row>
    <row r="689" customFormat="false" ht="15" hidden="false" customHeight="true" outlineLevel="0" collapsed="false">
      <c r="A689" s="5" t="s">
        <v>2057</v>
      </c>
      <c r="B689" s="5" t="n">
        <v>1</v>
      </c>
      <c r="C689" s="5" t="s">
        <v>147</v>
      </c>
      <c r="D689" s="5" t="s">
        <v>148</v>
      </c>
      <c r="E689" s="6" t="s">
        <v>264</v>
      </c>
      <c r="F689" s="5" t="s">
        <v>265</v>
      </c>
      <c r="G689" s="5" t="s">
        <v>2058</v>
      </c>
      <c r="H689" s="5" t="s">
        <v>81</v>
      </c>
      <c r="I689" s="5" t="s">
        <v>172</v>
      </c>
      <c r="J689" s="5" t="s">
        <v>186</v>
      </c>
      <c r="K689" s="5" t="s">
        <v>233</v>
      </c>
      <c r="L689" s="5" t="s">
        <v>140</v>
      </c>
      <c r="M689" s="5" t="s">
        <v>234</v>
      </c>
      <c r="N689" s="5" t="s">
        <v>111</v>
      </c>
      <c r="O689" s="5" t="s">
        <v>114</v>
      </c>
      <c r="P689" s="5" t="s">
        <v>88</v>
      </c>
      <c r="Q689" s="5" t="s">
        <v>137</v>
      </c>
      <c r="R689" s="5" t="s">
        <v>241</v>
      </c>
      <c r="S689" s="5" t="s">
        <v>114</v>
      </c>
      <c r="T689" s="5" t="s">
        <v>126</v>
      </c>
      <c r="U689" s="5" t="s">
        <v>157</v>
      </c>
      <c r="V689" s="5" t="s">
        <v>138</v>
      </c>
      <c r="W689" s="5" t="s">
        <v>116</v>
      </c>
      <c r="X689" s="5" t="s">
        <v>87</v>
      </c>
      <c r="Y689" s="5" t="n">
        <v>3</v>
      </c>
      <c r="Z689" s="5" t="n">
        <v>0</v>
      </c>
      <c r="AA689" s="5" t="str">
        <f aca="false">IF(Y689&gt;Z689,"Win",IF(Y689&lt;Z689,"Loss","Draw"))</f>
        <v>Win</v>
      </c>
      <c r="AB689" s="5" t="s">
        <v>98</v>
      </c>
      <c r="AC689" s="5" t="s">
        <v>99</v>
      </c>
      <c r="AD689" s="5" t="s">
        <v>2059</v>
      </c>
      <c r="AE689" s="5" t="s">
        <v>267</v>
      </c>
      <c r="AF689" s="5" t="str">
        <f aca="false">IF(AD689&lt;AE689,AD689,AE689)</f>
        <v>Balloon, Bats, Berserker, Bomb Tower, Giant Snowball, Ice Golem, Miner, Musketeer</v>
      </c>
      <c r="AG689" s="5" t="str">
        <f aca="false">IF(AD689&lt;AE689,AE689,AD689)</f>
        <v>Fire Spirit, Giant Snowball, Goblin Demolisher, Goblin Drill, Knight, Poison, Skeletons, Tesla</v>
      </c>
      <c r="AH689" s="5" t="str">
        <f aca="false">IF(AD689=AF689,AA689,IF(AA689="Win","Loss",IF(AA689="Loss","Win","Draw")))</f>
        <v>Win</v>
      </c>
      <c r="AI689" s="5" t="s">
        <v>297</v>
      </c>
    </row>
    <row r="690" customFormat="false" ht="15" hidden="false" customHeight="true" outlineLevel="0" collapsed="false">
      <c r="A690" s="5" t="s">
        <v>2057</v>
      </c>
      <c r="B690" s="5" t="n">
        <v>2</v>
      </c>
      <c r="C690" s="5" t="s">
        <v>147</v>
      </c>
      <c r="D690" s="5" t="s">
        <v>148</v>
      </c>
      <c r="E690" s="6" t="s">
        <v>264</v>
      </c>
      <c r="F690" s="5" t="s">
        <v>265</v>
      </c>
      <c r="G690" s="5" t="s">
        <v>2060</v>
      </c>
      <c r="H690" s="5" t="s">
        <v>163</v>
      </c>
      <c r="I690" s="5" t="s">
        <v>82</v>
      </c>
      <c r="J690" s="5" t="s">
        <v>108</v>
      </c>
      <c r="K690" s="5" t="s">
        <v>152</v>
      </c>
      <c r="L690" s="5" t="s">
        <v>164</v>
      </c>
      <c r="M690" s="5" t="s">
        <v>87</v>
      </c>
      <c r="N690" s="5" t="s">
        <v>150</v>
      </c>
      <c r="O690" s="5" t="s">
        <v>89</v>
      </c>
      <c r="P690" s="5" t="s">
        <v>91</v>
      </c>
      <c r="Q690" s="5" t="s">
        <v>129</v>
      </c>
      <c r="R690" s="5" t="s">
        <v>219</v>
      </c>
      <c r="S690" s="5" t="s">
        <v>109</v>
      </c>
      <c r="T690" s="5" t="s">
        <v>165</v>
      </c>
      <c r="U690" s="5" t="s">
        <v>323</v>
      </c>
      <c r="V690" s="5" t="s">
        <v>131</v>
      </c>
      <c r="W690" s="5" t="s">
        <v>96</v>
      </c>
      <c r="X690" s="5" t="s">
        <v>130</v>
      </c>
      <c r="Y690" s="5" t="n">
        <v>0</v>
      </c>
      <c r="Z690" s="5" t="n">
        <v>1</v>
      </c>
      <c r="AA690" s="5" t="str">
        <f aca="false">IF(Y690&gt;Z690,"Win",IF(Y690&lt;Z690,"Loss","Draw"))</f>
        <v>Loss</v>
      </c>
      <c r="AB690" s="5" t="s">
        <v>98</v>
      </c>
      <c r="AC690" s="5" t="s">
        <v>99</v>
      </c>
      <c r="AD690" s="5" t="s">
        <v>2061</v>
      </c>
      <c r="AE690" s="5" t="s">
        <v>2062</v>
      </c>
      <c r="AF690" s="5" t="str">
        <f aca="false">IF(AD690&lt;AE690,AD690,AE690)</f>
        <v>Arrows, Bandit, Hog Rider, Mega Knight, Mini P.E.K.K.A, Minions, Wizard, Zap</v>
      </c>
      <c r="AG690" s="5" t="str">
        <f aca="false">IF(AD690&lt;AE690,AE690,AD690)</f>
        <v>Baby Dragon, Dark Prince, Earthquake, Electro Spirit, Goblins, Royal Hogs, Tesla, The Log</v>
      </c>
      <c r="AH690" s="5" t="str">
        <f aca="false">IF(AD690=AF690,AA690,IF(AA690="Win","Loss",IF(AA690="Loss","Win","Draw")))</f>
        <v>Win</v>
      </c>
      <c r="AI690" s="5" t="s">
        <v>297</v>
      </c>
    </row>
    <row r="691" customFormat="false" ht="15" hidden="false" customHeight="true" outlineLevel="0" collapsed="false">
      <c r="A691" s="5" t="s">
        <v>2063</v>
      </c>
      <c r="B691" s="5" t="n">
        <v>1</v>
      </c>
      <c r="C691" s="5" t="s">
        <v>147</v>
      </c>
      <c r="D691" s="5" t="s">
        <v>148</v>
      </c>
      <c r="E691" s="5" t="s">
        <v>253</v>
      </c>
      <c r="F691" s="5" t="s">
        <v>254</v>
      </c>
      <c r="G691" s="5" t="s">
        <v>2064</v>
      </c>
      <c r="H691" s="5" t="s">
        <v>163</v>
      </c>
      <c r="I691" s="5" t="s">
        <v>90</v>
      </c>
      <c r="J691" s="5" t="s">
        <v>123</v>
      </c>
      <c r="K691" s="5" t="s">
        <v>124</v>
      </c>
      <c r="L691" s="5" t="s">
        <v>125</v>
      </c>
      <c r="M691" s="5" t="s">
        <v>85</v>
      </c>
      <c r="N691" s="5" t="s">
        <v>96</v>
      </c>
      <c r="O691" s="5" t="s">
        <v>126</v>
      </c>
      <c r="P691" s="5" t="s">
        <v>95</v>
      </c>
      <c r="Q691" s="5" t="s">
        <v>208</v>
      </c>
      <c r="R691" s="5" t="s">
        <v>188</v>
      </c>
      <c r="S691" s="5" t="s">
        <v>109</v>
      </c>
      <c r="T691" s="5" t="s">
        <v>110</v>
      </c>
      <c r="U691" s="5" t="s">
        <v>86</v>
      </c>
      <c r="V691" s="5" t="s">
        <v>88</v>
      </c>
      <c r="W691" s="5" t="s">
        <v>93</v>
      </c>
      <c r="X691" s="5" t="s">
        <v>112</v>
      </c>
      <c r="Y691" s="5" t="n">
        <v>1</v>
      </c>
      <c r="Z691" s="5" t="n">
        <v>0</v>
      </c>
      <c r="AA691" s="5" t="str">
        <f aca="false">IF(Y691&gt;Z691,"Win",IF(Y691&lt;Z691,"Loss","Draw"))</f>
        <v>Win</v>
      </c>
      <c r="AB691" s="5" t="s">
        <v>98</v>
      </c>
      <c r="AC691" s="5" t="s">
        <v>99</v>
      </c>
      <c r="AD691" s="5" t="s">
        <v>134</v>
      </c>
      <c r="AE691" s="5" t="s">
        <v>368</v>
      </c>
      <c r="AF691" s="5" t="str">
        <f aca="false">IF(AD691&lt;AE691,AD691,AE691)</f>
        <v>Barbarian Barrel, Cannon Cart, Goblinstein, Lightning, Minions, Mortar, Royal Ghost, Skeletons</v>
      </c>
      <c r="AG691" s="5" t="str">
        <f aca="false">IF(AD691&lt;AE691,AE691,AD691)</f>
        <v>Berserker, Fireball, Lava Hound, Skeleton Dragons, Spirit Empress, Tombstone, Valkyrie, Zap</v>
      </c>
      <c r="AH691" s="5" t="str">
        <f aca="false">IF(AD691=AF691,AA691,IF(AA691="Win","Loss",IF(AA691="Loss","Win","Draw")))</f>
        <v>Win</v>
      </c>
      <c r="AI691" s="5" t="s">
        <v>297</v>
      </c>
    </row>
    <row r="692" customFormat="false" ht="15" hidden="false" customHeight="true" outlineLevel="0" collapsed="false">
      <c r="A692" s="5" t="s">
        <v>2063</v>
      </c>
      <c r="B692" s="5" t="n">
        <v>2</v>
      </c>
      <c r="C692" s="5" t="s">
        <v>147</v>
      </c>
      <c r="D692" s="5" t="s">
        <v>148</v>
      </c>
      <c r="E692" s="5" t="s">
        <v>253</v>
      </c>
      <c r="F692" s="5" t="s">
        <v>254</v>
      </c>
      <c r="G692" s="5" t="s">
        <v>2065</v>
      </c>
      <c r="H692" s="5" t="s">
        <v>163</v>
      </c>
      <c r="I692" s="5" t="s">
        <v>137</v>
      </c>
      <c r="J692" s="5" t="s">
        <v>91</v>
      </c>
      <c r="K692" s="5" t="s">
        <v>114</v>
      </c>
      <c r="L692" s="5" t="s">
        <v>138</v>
      </c>
      <c r="M692" s="5" t="s">
        <v>97</v>
      </c>
      <c r="N692" s="5" t="s">
        <v>116</v>
      </c>
      <c r="O692" s="5" t="s">
        <v>157</v>
      </c>
      <c r="P692" s="5" t="s">
        <v>87</v>
      </c>
      <c r="Q692" s="5" t="s">
        <v>152</v>
      </c>
      <c r="R692" s="5" t="s">
        <v>128</v>
      </c>
      <c r="S692" s="5" t="s">
        <v>107</v>
      </c>
      <c r="T692" s="5" t="s">
        <v>306</v>
      </c>
      <c r="U692" s="5" t="s">
        <v>132</v>
      </c>
      <c r="V692" s="5" t="s">
        <v>85</v>
      </c>
      <c r="W692" s="5" t="s">
        <v>187</v>
      </c>
      <c r="X692" s="5" t="s">
        <v>95</v>
      </c>
      <c r="Y692" s="5" t="n">
        <v>0</v>
      </c>
      <c r="Z692" s="5" t="n">
        <v>1</v>
      </c>
      <c r="AA692" s="5" t="str">
        <f aca="false">IF(Y692&gt;Z692,"Win",IF(Y692&lt;Z692,"Loss","Draw"))</f>
        <v>Loss</v>
      </c>
      <c r="AB692" s="5" t="s">
        <v>98</v>
      </c>
      <c r="AC692" s="5" t="s">
        <v>99</v>
      </c>
      <c r="AD692" s="5" t="s">
        <v>245</v>
      </c>
      <c r="AE692" s="5" t="s">
        <v>1070</v>
      </c>
      <c r="AF692" s="5" t="str">
        <f aca="false">IF(AD692&lt;AE692,AD692,AE692)</f>
        <v>Baby Dragon, Barbarian Barrel, Electro Wizard, Goblin Cage, Golden Knight, Golem, Lightning, Tornado</v>
      </c>
      <c r="AG692" s="5" t="str">
        <f aca="false">IF(AD692&lt;AE692,AE692,AD692)</f>
        <v>Fire Spirit, Giant Snowball, Goblin Demolisher, Goblin Drill, Goblins, Poison, Ronin, Tesla</v>
      </c>
      <c r="AH692" s="5" t="str">
        <f aca="false">IF(AD692=AF692,AA692,IF(AA692="Win","Loss",IF(AA692="Loss","Win","Draw")))</f>
        <v>Win</v>
      </c>
      <c r="AI692" s="5" t="s">
        <v>297</v>
      </c>
    </row>
    <row r="693" customFormat="false" ht="15" hidden="false" customHeight="true" outlineLevel="0" collapsed="false">
      <c r="A693" s="5" t="s">
        <v>2063</v>
      </c>
      <c r="B693" s="5" t="n">
        <v>3</v>
      </c>
      <c r="C693" s="5" t="s">
        <v>147</v>
      </c>
      <c r="D693" s="5" t="s">
        <v>148</v>
      </c>
      <c r="E693" s="5" t="s">
        <v>253</v>
      </c>
      <c r="F693" s="5" t="s">
        <v>254</v>
      </c>
      <c r="G693" s="5" t="s">
        <v>2066</v>
      </c>
      <c r="H693" s="5" t="s">
        <v>163</v>
      </c>
      <c r="I693" s="5" t="s">
        <v>185</v>
      </c>
      <c r="J693" s="5" t="s">
        <v>186</v>
      </c>
      <c r="K693" s="5" t="s">
        <v>241</v>
      </c>
      <c r="L693" s="5" t="s">
        <v>111</v>
      </c>
      <c r="M693" s="5" t="s">
        <v>88</v>
      </c>
      <c r="N693" s="5" t="s">
        <v>187</v>
      </c>
      <c r="O693" s="5" t="s">
        <v>109</v>
      </c>
      <c r="P693" s="5" t="s">
        <v>234</v>
      </c>
      <c r="Q693" s="5" t="s">
        <v>92</v>
      </c>
      <c r="R693" s="5" t="s">
        <v>83</v>
      </c>
      <c r="S693" s="5" t="s">
        <v>90</v>
      </c>
      <c r="T693" s="5" t="s">
        <v>159</v>
      </c>
      <c r="U693" s="5" t="s">
        <v>94</v>
      </c>
      <c r="V693" s="5" t="s">
        <v>193</v>
      </c>
      <c r="W693" s="5" t="s">
        <v>116</v>
      </c>
      <c r="X693" s="5" t="s">
        <v>150</v>
      </c>
      <c r="Y693" s="5" t="n">
        <v>1</v>
      </c>
      <c r="Z693" s="5" t="n">
        <v>0</v>
      </c>
      <c r="AA693" s="5" t="str">
        <f aca="false">IF(Y693&gt;Z693,"Win",IF(Y693&lt;Z693,"Loss","Draw"))</f>
        <v>Win</v>
      </c>
      <c r="AB693" s="5" t="s">
        <v>98</v>
      </c>
      <c r="AC693" s="5" t="s">
        <v>99</v>
      </c>
      <c r="AD693" s="5" t="s">
        <v>363</v>
      </c>
      <c r="AE693" s="5" t="s">
        <v>1072</v>
      </c>
      <c r="AF693" s="5" t="str">
        <f aca="false">IF(AD693&lt;AE693,AD693,AE693)</f>
        <v>Balloon, Berserker, Bomb Tower, Executioner, Knight, Miner, Tornado, Zap</v>
      </c>
      <c r="AG693" s="5" t="str">
        <f aca="false">IF(AD693&lt;AE693,AE693,AD693)</f>
        <v>Dart Goblin, Electro Spirit, Guards, Monk, Mortar, Poison, Rascals, Skeleton Barrel</v>
      </c>
      <c r="AH693" s="5" t="str">
        <f aca="false">IF(AD693=AF693,AA693,IF(AA693="Win","Loss",IF(AA693="Loss","Win","Draw")))</f>
        <v>Win</v>
      </c>
      <c r="AI693" s="5" t="s">
        <v>297</v>
      </c>
    </row>
    <row r="694" customFormat="false" ht="15" hidden="false" customHeight="true" outlineLevel="0" collapsed="false">
      <c r="A694" s="7" t="s">
        <v>2067</v>
      </c>
      <c r="B694" s="7" t="n">
        <v>1</v>
      </c>
      <c r="C694" s="7" t="s">
        <v>147</v>
      </c>
      <c r="D694" s="7" t="s">
        <v>148</v>
      </c>
      <c r="E694" s="7" t="s">
        <v>253</v>
      </c>
      <c r="F694" s="7" t="s">
        <v>254</v>
      </c>
      <c r="G694" s="7" t="s">
        <v>2068</v>
      </c>
      <c r="H694" s="7" t="s">
        <v>163</v>
      </c>
      <c r="I694" s="7" t="s">
        <v>82</v>
      </c>
      <c r="J694" s="7" t="s">
        <v>83</v>
      </c>
      <c r="K694" s="7" t="s">
        <v>84</v>
      </c>
      <c r="L694" s="7" t="s">
        <v>85</v>
      </c>
      <c r="M694" s="7" t="s">
        <v>86</v>
      </c>
      <c r="N694" s="7" t="s">
        <v>119</v>
      </c>
      <c r="O694" s="7" t="s">
        <v>150</v>
      </c>
      <c r="P694" s="7" t="s">
        <v>89</v>
      </c>
      <c r="Q694" s="7" t="s">
        <v>127</v>
      </c>
      <c r="R694" s="7" t="s">
        <v>219</v>
      </c>
      <c r="S694" s="7" t="s">
        <v>124</v>
      </c>
      <c r="T694" s="7" t="s">
        <v>117</v>
      </c>
      <c r="U694" s="7" t="s">
        <v>173</v>
      </c>
      <c r="V694" s="7" t="s">
        <v>133</v>
      </c>
      <c r="W694" s="7" t="s">
        <v>95</v>
      </c>
      <c r="X694" s="7" t="s">
        <v>294</v>
      </c>
      <c r="Y694" s="7" t="n">
        <v>1</v>
      </c>
      <c r="Z694" s="7" t="n">
        <v>0</v>
      </c>
      <c r="AA694" s="7" t="str">
        <f aca="false">IF(Y694&gt;Z694,"Win",IF(Y694&lt;Z694,"Loss","Draw"))</f>
        <v>Win</v>
      </c>
      <c r="AB694" s="7" t="s">
        <v>99</v>
      </c>
      <c r="AC694" s="7" t="s">
        <v>99</v>
      </c>
      <c r="AD694" s="7" t="s">
        <v>2069</v>
      </c>
      <c r="AE694" s="7" t="s">
        <v>296</v>
      </c>
      <c r="AF694" s="7" t="str">
        <f aca="false">IF(AD694&lt;AE694,AD694,AE694)</f>
        <v>Archers, Electro Spirit, Goblin Hut, Lightning, Monk, Royal Hogs, Skeleton Dragons, The Log</v>
      </c>
      <c r="AG694" s="7" t="str">
        <f aca="false">IF(AD694&lt;AE694,AE694,AD694)</f>
        <v>Barbarian Barrel, Battle Ram, Giant Skeleton, Mother Witch, Royal Ghost, Vines, Wizard, Zappies</v>
      </c>
      <c r="AH694" s="7" t="str">
        <f aca="false">IF(AD694=AF694,AA694,IF(AA694="Win","Loss",IF(AA694="Loss","Win","Draw")))</f>
        <v>Win</v>
      </c>
      <c r="AI694" s="7" t="s">
        <v>297</v>
      </c>
    </row>
    <row r="695" customFormat="false" ht="15" hidden="false" customHeight="true" outlineLevel="0" collapsed="false">
      <c r="A695" s="7" t="s">
        <v>2067</v>
      </c>
      <c r="B695" s="7" t="n">
        <v>2</v>
      </c>
      <c r="C695" s="7" t="s">
        <v>147</v>
      </c>
      <c r="D695" s="7" t="s">
        <v>148</v>
      </c>
      <c r="E695" s="7" t="s">
        <v>253</v>
      </c>
      <c r="F695" s="7" t="s">
        <v>254</v>
      </c>
      <c r="G695" s="7" t="s">
        <v>2070</v>
      </c>
      <c r="H695" s="7" t="s">
        <v>163</v>
      </c>
      <c r="I695" s="7" t="s">
        <v>127</v>
      </c>
      <c r="J695" s="7" t="s">
        <v>128</v>
      </c>
      <c r="K695" s="7" t="s">
        <v>129</v>
      </c>
      <c r="L695" s="7" t="s">
        <v>133</v>
      </c>
      <c r="M695" s="7" t="s">
        <v>131</v>
      </c>
      <c r="N695" s="7" t="s">
        <v>173</v>
      </c>
      <c r="O695" s="7" t="s">
        <v>130</v>
      </c>
      <c r="P695" s="7" t="s">
        <v>327</v>
      </c>
      <c r="Q695" s="7" t="s">
        <v>90</v>
      </c>
      <c r="R695" s="7" t="s">
        <v>194</v>
      </c>
      <c r="S695" s="7" t="s">
        <v>208</v>
      </c>
      <c r="T695" s="7" t="s">
        <v>165</v>
      </c>
      <c r="U695" s="7" t="s">
        <v>193</v>
      </c>
      <c r="V695" s="7" t="s">
        <v>150</v>
      </c>
      <c r="W695" s="7" t="s">
        <v>164</v>
      </c>
      <c r="X695" s="7" t="s">
        <v>89</v>
      </c>
      <c r="Y695" s="7" t="n">
        <v>1</v>
      </c>
      <c r="Z695" s="7" t="n">
        <v>0</v>
      </c>
      <c r="AA695" s="7" t="str">
        <f aca="false">IF(Y695&gt;Z695,"Win",IF(Y695&lt;Z695,"Loss","Draw"))</f>
        <v>Win</v>
      </c>
      <c r="AB695" s="7" t="s">
        <v>99</v>
      </c>
      <c r="AC695" s="7" t="s">
        <v>99</v>
      </c>
      <c r="AD695" s="7" t="s">
        <v>2071</v>
      </c>
      <c r="AE695" s="7" t="s">
        <v>1078</v>
      </c>
      <c r="AF695" s="7" t="str">
        <f aca="false">IF(AD695&lt;AE695,AD695,AE695)</f>
        <v>Archer Queen, Earthquake, Electro Spirit, Guards, Hog Rider, Mortar, The Log, Valkyrie</v>
      </c>
      <c r="AG695" s="7" t="str">
        <f aca="false">IF(AD695&lt;AE695,AE695,AD695)</f>
        <v>Arrows, Bandit, Battle Ram, Golden Knight, Mega Knight, Mother Witch, Rage, Zappies</v>
      </c>
      <c r="AH695" s="7" t="str">
        <f aca="false">IF(AD695=AF695,AA695,IF(AA695="Win","Loss",IF(AA695="Loss","Win","Draw")))</f>
        <v>Loss</v>
      </c>
      <c r="AI695" s="7" t="s">
        <v>297</v>
      </c>
    </row>
    <row r="696" customFormat="false" ht="15" hidden="false" customHeight="true" outlineLevel="0" collapsed="false">
      <c r="A696" s="7" t="s">
        <v>2067</v>
      </c>
      <c r="B696" s="7" t="n">
        <v>3</v>
      </c>
      <c r="C696" s="7" t="s">
        <v>147</v>
      </c>
      <c r="D696" s="7" t="s">
        <v>148</v>
      </c>
      <c r="E696" s="7" t="s">
        <v>253</v>
      </c>
      <c r="F696" s="7" t="s">
        <v>254</v>
      </c>
      <c r="G696" s="7" t="s">
        <v>2072</v>
      </c>
      <c r="H696" s="7" t="s">
        <v>163</v>
      </c>
      <c r="I696" s="7" t="s">
        <v>113</v>
      </c>
      <c r="J696" s="7" t="s">
        <v>108</v>
      </c>
      <c r="K696" s="7" t="s">
        <v>87</v>
      </c>
      <c r="L696" s="7" t="s">
        <v>115</v>
      </c>
      <c r="M696" s="7" t="s">
        <v>88</v>
      </c>
      <c r="N696" s="7" t="s">
        <v>116</v>
      </c>
      <c r="O696" s="7" t="s">
        <v>118</v>
      </c>
      <c r="P696" s="7" t="s">
        <v>95</v>
      </c>
      <c r="Q696" s="7" t="s">
        <v>84</v>
      </c>
      <c r="R696" s="7" t="s">
        <v>158</v>
      </c>
      <c r="S696" s="7" t="s">
        <v>114</v>
      </c>
      <c r="T696" s="7" t="s">
        <v>447</v>
      </c>
      <c r="U696" s="7" t="s">
        <v>96</v>
      </c>
      <c r="V696" s="7" t="s">
        <v>97</v>
      </c>
      <c r="W696" s="7" t="s">
        <v>130</v>
      </c>
      <c r="X696" s="7" t="s">
        <v>115</v>
      </c>
      <c r="Y696" s="7" t="n">
        <v>0</v>
      </c>
      <c r="Z696" s="7" t="n">
        <v>1</v>
      </c>
      <c r="AA696" s="7" t="str">
        <f aca="false">IF(Y696&gt;Z696,"Win",IF(Y696&lt;Z696,"Loss","Draw"))</f>
        <v>Loss</v>
      </c>
      <c r="AB696" s="7" t="s">
        <v>99</v>
      </c>
      <c r="AC696" s="7" t="s">
        <v>99</v>
      </c>
      <c r="AD696" s="7" t="s">
        <v>2073</v>
      </c>
      <c r="AE696" s="7" t="s">
        <v>1014</v>
      </c>
      <c r="AF696" s="7" t="str">
        <f aca="false">IF(AD696&lt;AE696,AD696,AE696)</f>
        <v>Archers, Arrows, Bowler, Giant, Giant Snowball, Graveyard, Minions, Ronin</v>
      </c>
      <c r="AG696" s="7" t="str">
        <f aca="false">IF(AD696&lt;AE696,AE696,AD696)</f>
        <v>Barbarian Barrel, Berserker, Dark Prince, Furnace, Graveyard, Ice Spirit, Poison, Tesla</v>
      </c>
      <c r="AH696" s="7" t="str">
        <f aca="false">IF(AD696=AF696,AA696,IF(AA696="Win","Loss",IF(AA696="Loss","Win","Draw")))</f>
        <v>Win</v>
      </c>
      <c r="AI696" s="7" t="s">
        <v>297</v>
      </c>
    </row>
    <row r="697" customFormat="false" ht="15" hidden="false" customHeight="true" outlineLevel="0" collapsed="false">
      <c r="A697" s="7" t="s">
        <v>2074</v>
      </c>
      <c r="B697" s="7" t="n">
        <v>1</v>
      </c>
      <c r="C697" s="7" t="s">
        <v>147</v>
      </c>
      <c r="D697" s="7" t="s">
        <v>148</v>
      </c>
      <c r="E697" s="7" t="s">
        <v>253</v>
      </c>
      <c r="F697" s="7" t="s">
        <v>254</v>
      </c>
      <c r="G697" s="7" t="s">
        <v>2075</v>
      </c>
      <c r="H697" s="7" t="s">
        <v>163</v>
      </c>
      <c r="I697" s="7" t="s">
        <v>107</v>
      </c>
      <c r="J697" s="7" t="s">
        <v>108</v>
      </c>
      <c r="K697" s="7" t="s">
        <v>109</v>
      </c>
      <c r="L697" s="7" t="s">
        <v>110</v>
      </c>
      <c r="M697" s="7" t="s">
        <v>111</v>
      </c>
      <c r="N697" s="7" t="s">
        <v>112</v>
      </c>
      <c r="O697" s="7" t="s">
        <v>93</v>
      </c>
      <c r="P697" s="7" t="s">
        <v>86</v>
      </c>
      <c r="Q697" s="7" t="s">
        <v>152</v>
      </c>
      <c r="R697" s="7" t="s">
        <v>108</v>
      </c>
      <c r="S697" s="7" t="s">
        <v>82</v>
      </c>
      <c r="T697" s="7" t="s">
        <v>126</v>
      </c>
      <c r="U697" s="7" t="s">
        <v>150</v>
      </c>
      <c r="V697" s="7" t="s">
        <v>153</v>
      </c>
      <c r="W697" s="7" t="s">
        <v>85</v>
      </c>
      <c r="X697" s="7" t="s">
        <v>89</v>
      </c>
      <c r="Y697" s="7" t="n">
        <v>1</v>
      </c>
      <c r="Z697" s="7" t="n">
        <v>0</v>
      </c>
      <c r="AA697" s="7" t="str">
        <f aca="false">IF(Y697&gt;Z697,"Win",IF(Y697&lt;Z697,"Loss","Draw"))</f>
        <v>Win</v>
      </c>
      <c r="AB697" s="7" t="s">
        <v>99</v>
      </c>
      <c r="AC697" s="7" t="s">
        <v>99</v>
      </c>
      <c r="AD697" s="7" t="s">
        <v>120</v>
      </c>
      <c r="AE697" s="7" t="s">
        <v>457</v>
      </c>
      <c r="AF697" s="7" t="str">
        <f aca="false">IF(AD697&lt;AE697,AD697,AE697)</f>
        <v>Baby Dragon, Cannon, Dark Prince, Electro Spirit, Lightning, Royal Hogs, Skeletons, The Log</v>
      </c>
      <c r="AG697" s="7" t="str">
        <f aca="false">IF(AD697&lt;AE697,AE697,AD697)</f>
        <v>Dark Prince, Fireball, Goblin Cage, Lava Hound, Miner, Skeleton Dragons, Spirit Empress, Zap</v>
      </c>
      <c r="AH697" s="7" t="str">
        <f aca="false">IF(AD697=AF697,AA697,IF(AA697="Win","Loss",IF(AA697="Loss","Win","Draw")))</f>
        <v>Loss</v>
      </c>
      <c r="AI697" s="7" t="s">
        <v>297</v>
      </c>
    </row>
    <row r="698" customFormat="false" ht="15" hidden="false" customHeight="true" outlineLevel="0" collapsed="false">
      <c r="A698" s="7" t="s">
        <v>2074</v>
      </c>
      <c r="B698" s="7" t="n">
        <v>2</v>
      </c>
      <c r="C698" s="7" t="s">
        <v>147</v>
      </c>
      <c r="D698" s="7" t="s">
        <v>148</v>
      </c>
      <c r="E698" s="7" t="s">
        <v>253</v>
      </c>
      <c r="F698" s="7" t="s">
        <v>254</v>
      </c>
      <c r="G698" s="7" t="s">
        <v>2076</v>
      </c>
      <c r="H698" s="7" t="s">
        <v>163</v>
      </c>
      <c r="I698" s="7" t="s">
        <v>84</v>
      </c>
      <c r="J698" s="7" t="s">
        <v>83</v>
      </c>
      <c r="K698" s="7" t="s">
        <v>87</v>
      </c>
      <c r="L698" s="7" t="s">
        <v>165</v>
      </c>
      <c r="M698" s="7" t="s">
        <v>85</v>
      </c>
      <c r="N698" s="7" t="s">
        <v>157</v>
      </c>
      <c r="O698" s="7" t="s">
        <v>126</v>
      </c>
      <c r="P698" s="7" t="s">
        <v>89</v>
      </c>
      <c r="Q698" s="7" t="s">
        <v>201</v>
      </c>
      <c r="R698" s="7" t="s">
        <v>202</v>
      </c>
      <c r="S698" s="7" t="s">
        <v>203</v>
      </c>
      <c r="T698" s="7" t="s">
        <v>118</v>
      </c>
      <c r="U698" s="7" t="s">
        <v>157</v>
      </c>
      <c r="V698" s="7" t="s">
        <v>97</v>
      </c>
      <c r="W698" s="7" t="s">
        <v>234</v>
      </c>
      <c r="X698" s="7" t="s">
        <v>204</v>
      </c>
      <c r="Y698" s="7" t="n">
        <v>1</v>
      </c>
      <c r="Z698" s="7" t="n">
        <v>0</v>
      </c>
      <c r="AA698" s="7" t="str">
        <f aca="false">IF(Y698&gt;Z698,"Win",IF(Y698&lt;Z698,"Loss","Draw"))</f>
        <v>Win</v>
      </c>
      <c r="AB698" s="7" t="s">
        <v>99</v>
      </c>
      <c r="AC698" s="7" t="s">
        <v>99</v>
      </c>
      <c r="AD698" s="7" t="s">
        <v>2077</v>
      </c>
      <c r="AE698" s="7" t="s">
        <v>543</v>
      </c>
      <c r="AF698" s="7" t="str">
        <f aca="false">IF(AD698&lt;AE698,AD698,AE698)</f>
        <v>Archers, Fire Spirit, Hog Rider, Lightning, Monk, Skeletons, Tesla, The Log</v>
      </c>
      <c r="AG698" s="7" t="str">
        <f aca="false">IF(AD698&lt;AE698,AE698,AD698)</f>
        <v>Bomb Tower, Fire Spirit, Goblin Barrel, Ice Spirit, Magic Archer, Ronin, Royal Delivery, Wall Breakers</v>
      </c>
      <c r="AH698" s="7" t="str">
        <f aca="false">IF(AD698=AF698,AA698,IF(AA698="Win","Loss",IF(AA698="Loss","Win","Draw")))</f>
        <v>Win</v>
      </c>
      <c r="AI698" s="7" t="s">
        <v>297</v>
      </c>
    </row>
    <row r="699" customFormat="false" ht="15" hidden="false" customHeight="true" outlineLevel="0" collapsed="false">
      <c r="A699" s="7" t="s">
        <v>2074</v>
      </c>
      <c r="B699" s="7" t="n">
        <v>3</v>
      </c>
      <c r="C699" s="7" t="s">
        <v>147</v>
      </c>
      <c r="D699" s="7" t="s">
        <v>148</v>
      </c>
      <c r="E699" s="7" t="s">
        <v>253</v>
      </c>
      <c r="F699" s="7" t="s">
        <v>254</v>
      </c>
      <c r="G699" s="7" t="s">
        <v>2078</v>
      </c>
      <c r="H699" s="7" t="s">
        <v>163</v>
      </c>
      <c r="I699" s="7" t="s">
        <v>92</v>
      </c>
      <c r="J699" s="7" t="s">
        <v>91</v>
      </c>
      <c r="K699" s="7" t="s">
        <v>90</v>
      </c>
      <c r="L699" s="7" t="s">
        <v>97</v>
      </c>
      <c r="M699" s="7" t="s">
        <v>159</v>
      </c>
      <c r="N699" s="7" t="s">
        <v>96</v>
      </c>
      <c r="O699" s="7" t="s">
        <v>130</v>
      </c>
      <c r="P699" s="7" t="s">
        <v>150</v>
      </c>
      <c r="Q699" s="7" t="s">
        <v>284</v>
      </c>
      <c r="R699" s="7" t="s">
        <v>128</v>
      </c>
      <c r="S699" s="7" t="s">
        <v>185</v>
      </c>
      <c r="T699" s="7" t="s">
        <v>158</v>
      </c>
      <c r="U699" s="7" t="s">
        <v>173</v>
      </c>
      <c r="V699" s="7" t="s">
        <v>785</v>
      </c>
      <c r="W699" s="7" t="s">
        <v>115</v>
      </c>
      <c r="X699" s="7" t="s">
        <v>187</v>
      </c>
      <c r="Y699" s="7" t="n">
        <v>0</v>
      </c>
      <c r="Z699" s="7" t="n">
        <v>1</v>
      </c>
      <c r="AA699" s="7" t="str">
        <f aca="false">IF(Y699&gt;Z699,"Win",IF(Y699&lt;Z699,"Loss","Draw"))</f>
        <v>Loss</v>
      </c>
      <c r="AB699" s="7" t="s">
        <v>99</v>
      </c>
      <c r="AC699" s="7" t="s">
        <v>99</v>
      </c>
      <c r="AD699" s="7" t="s">
        <v>2079</v>
      </c>
      <c r="AE699" s="7" t="s">
        <v>787</v>
      </c>
      <c r="AF699" s="7" t="str">
        <f aca="false">IF(AD699&lt;AE699,AD699,AE699)</f>
        <v>Arrows, Dart Goblin, Electro Spirit, Goblins, Minions, Mortar, Ronin, Skeleton Barrel</v>
      </c>
      <c r="AG699" s="7" t="str">
        <f aca="false">IF(AD699&lt;AE699,AE699,AD699)</f>
        <v>Bowler, Executioner, Freeze, Golden Knight, Graveyard, Inferno Dragon, Tornado, Zappies</v>
      </c>
      <c r="AH699" s="7" t="str">
        <f aca="false">IF(AD699=AF699,AA699,IF(AA699="Win","Loss",IF(AA699="Loss","Win","Draw")))</f>
        <v>Loss</v>
      </c>
      <c r="AI699" s="7" t="s">
        <v>297</v>
      </c>
    </row>
    <row r="700" customFormat="false" ht="15" hidden="false" customHeight="true" outlineLevel="0" collapsed="false">
      <c r="A700" s="7" t="s">
        <v>2080</v>
      </c>
      <c r="B700" s="7" t="n">
        <v>1</v>
      </c>
      <c r="C700" s="7" t="s">
        <v>147</v>
      </c>
      <c r="D700" s="7" t="s">
        <v>148</v>
      </c>
      <c r="E700" s="7" t="s">
        <v>253</v>
      </c>
      <c r="F700" s="7" t="s">
        <v>254</v>
      </c>
      <c r="G700" s="7" t="s">
        <v>2081</v>
      </c>
      <c r="H700" s="7" t="s">
        <v>163</v>
      </c>
      <c r="I700" s="7" t="s">
        <v>152</v>
      </c>
      <c r="J700" s="7" t="s">
        <v>128</v>
      </c>
      <c r="K700" s="7" t="s">
        <v>107</v>
      </c>
      <c r="L700" s="7" t="s">
        <v>306</v>
      </c>
      <c r="M700" s="7" t="s">
        <v>85</v>
      </c>
      <c r="N700" s="7" t="s">
        <v>242</v>
      </c>
      <c r="O700" s="7" t="s">
        <v>307</v>
      </c>
      <c r="P700" s="7" t="s">
        <v>187</v>
      </c>
      <c r="Q700" s="7" t="s">
        <v>201</v>
      </c>
      <c r="R700" s="7" t="s">
        <v>202</v>
      </c>
      <c r="S700" s="7" t="s">
        <v>233</v>
      </c>
      <c r="T700" s="7" t="s">
        <v>88</v>
      </c>
      <c r="U700" s="7" t="s">
        <v>157</v>
      </c>
      <c r="V700" s="7" t="s">
        <v>111</v>
      </c>
      <c r="W700" s="7" t="s">
        <v>234</v>
      </c>
      <c r="X700" s="7" t="s">
        <v>204</v>
      </c>
      <c r="Y700" s="7" t="n">
        <v>0</v>
      </c>
      <c r="Z700" s="7" t="n">
        <v>1</v>
      </c>
      <c r="AA700" s="7" t="str">
        <f aca="false">IF(Y700&gt;Z700,"Win",IF(Y700&lt;Z700,"Loss","Draw"))</f>
        <v>Loss</v>
      </c>
      <c r="AB700" s="7" t="s">
        <v>99</v>
      </c>
      <c r="AC700" s="7" t="s">
        <v>99</v>
      </c>
      <c r="AD700" s="7" t="s">
        <v>308</v>
      </c>
      <c r="AE700" s="7" t="s">
        <v>380</v>
      </c>
      <c r="AF700" s="7" t="str">
        <f aca="false">IF(AD700&lt;AE700,AD700,AE700)</f>
        <v>Baby Dragon, Bomber, Goblin Cage, Golden Knight, Golem, Ice Wizard, Lightning, Tornado</v>
      </c>
      <c r="AG700" s="7" t="str">
        <f aca="false">IF(AD700&lt;AE700,AE700,AD700)</f>
        <v>Bats, Berserker, Bomb Tower, Fire Spirit, Magic Archer, Miner, Royal Delivery, Wall Breakers</v>
      </c>
      <c r="AH700" s="7" t="str">
        <f aca="false">IF(AD700=AF700,AA700,IF(AA700="Win","Loss",IF(AA700="Loss","Win","Draw")))</f>
        <v>Loss</v>
      </c>
      <c r="AI700" s="7" t="s">
        <v>297</v>
      </c>
    </row>
    <row r="701" customFormat="false" ht="15" hidden="false" customHeight="true" outlineLevel="0" collapsed="false">
      <c r="A701" s="7" t="s">
        <v>2080</v>
      </c>
      <c r="B701" s="7" t="n">
        <v>2</v>
      </c>
      <c r="C701" s="7" t="s">
        <v>147</v>
      </c>
      <c r="D701" s="7" t="s">
        <v>148</v>
      </c>
      <c r="E701" s="7" t="s">
        <v>253</v>
      </c>
      <c r="F701" s="7" t="s">
        <v>254</v>
      </c>
      <c r="G701" s="7" t="s">
        <v>2082</v>
      </c>
      <c r="H701" s="7" t="s">
        <v>163</v>
      </c>
      <c r="I701" s="7" t="s">
        <v>201</v>
      </c>
      <c r="J701" s="7" t="s">
        <v>108</v>
      </c>
      <c r="K701" s="7" t="s">
        <v>203</v>
      </c>
      <c r="L701" s="7" t="s">
        <v>159</v>
      </c>
      <c r="M701" s="7" t="s">
        <v>157</v>
      </c>
      <c r="N701" s="7" t="s">
        <v>126</v>
      </c>
      <c r="O701" s="7" t="s">
        <v>204</v>
      </c>
      <c r="P701" s="7" t="s">
        <v>234</v>
      </c>
      <c r="Q701" s="7" t="s">
        <v>172</v>
      </c>
      <c r="R701" s="7" t="s">
        <v>188</v>
      </c>
      <c r="S701" s="7" t="s">
        <v>241</v>
      </c>
      <c r="T701" s="7" t="s">
        <v>118</v>
      </c>
      <c r="U701" s="7" t="s">
        <v>86</v>
      </c>
      <c r="V701" s="7" t="s">
        <v>116</v>
      </c>
      <c r="W701" s="7" t="s">
        <v>115</v>
      </c>
      <c r="X701" s="7" t="s">
        <v>95</v>
      </c>
      <c r="Y701" s="7" t="n">
        <v>1</v>
      </c>
      <c r="Z701" s="7" t="n">
        <v>0</v>
      </c>
      <c r="AA701" s="7" t="str">
        <f aca="false">IF(Y701&gt;Z701,"Win",IF(Y701&lt;Z701,"Loss","Draw"))</f>
        <v>Win</v>
      </c>
      <c r="AB701" s="7" t="s">
        <v>99</v>
      </c>
      <c r="AC701" s="7" t="s">
        <v>99</v>
      </c>
      <c r="AD701" s="7" t="s">
        <v>2083</v>
      </c>
      <c r="AE701" s="7" t="s">
        <v>1089</v>
      </c>
      <c r="AF701" s="7" t="str">
        <f aca="false">IF(AD701&lt;AE701,AD701,AE701)</f>
        <v>Barbarian Barrel, Graveyard, Ice Spirit, Knight, Musketeer, Poison, Skeleton Dragons, Tombstone</v>
      </c>
      <c r="AG701" s="7" t="str">
        <f aca="false">IF(AD701&lt;AE701,AE701,AD701)</f>
        <v>Bomb Tower, Dark Prince, Dart Goblin, Fire Spirit, Goblin Barrel, Royal Delivery, Skeletons, Wall Breakers</v>
      </c>
      <c r="AH701" s="7" t="str">
        <f aca="false">IF(AD701=AF701,AA701,IF(AA701="Win","Loss",IF(AA701="Loss","Win","Draw")))</f>
        <v>Loss</v>
      </c>
      <c r="AI701" s="7" t="s">
        <v>297</v>
      </c>
    </row>
    <row r="702" customFormat="false" ht="15" hidden="false" customHeight="true" outlineLevel="0" collapsed="false">
      <c r="A702" s="7" t="s">
        <v>2080</v>
      </c>
      <c r="B702" s="7" t="n">
        <v>3</v>
      </c>
      <c r="C702" s="7" t="s">
        <v>147</v>
      </c>
      <c r="D702" s="7" t="s">
        <v>148</v>
      </c>
      <c r="E702" s="7" t="s">
        <v>253</v>
      </c>
      <c r="F702" s="7" t="s">
        <v>254</v>
      </c>
      <c r="G702" s="7" t="s">
        <v>2084</v>
      </c>
      <c r="H702" s="7" t="s">
        <v>163</v>
      </c>
      <c r="I702" s="7" t="s">
        <v>177</v>
      </c>
      <c r="J702" s="7" t="s">
        <v>95</v>
      </c>
      <c r="K702" s="7" t="s">
        <v>141</v>
      </c>
      <c r="L702" s="7" t="s">
        <v>88</v>
      </c>
      <c r="M702" s="7" t="s">
        <v>257</v>
      </c>
      <c r="N702" s="7" t="s">
        <v>215</v>
      </c>
      <c r="O702" s="7" t="s">
        <v>93</v>
      </c>
      <c r="P702" s="7" t="s">
        <v>150</v>
      </c>
      <c r="Q702" s="7" t="s">
        <v>127</v>
      </c>
      <c r="R702" s="7" t="s">
        <v>128</v>
      </c>
      <c r="S702" s="7" t="s">
        <v>129</v>
      </c>
      <c r="T702" s="7" t="s">
        <v>124</v>
      </c>
      <c r="U702" s="7" t="s">
        <v>173</v>
      </c>
      <c r="V702" s="7" t="s">
        <v>133</v>
      </c>
      <c r="W702" s="7" t="s">
        <v>97</v>
      </c>
      <c r="X702" s="7" t="s">
        <v>130</v>
      </c>
      <c r="Y702" s="7" t="n">
        <v>0</v>
      </c>
      <c r="Z702" s="7" t="n">
        <v>1</v>
      </c>
      <c r="AA702" s="7" t="str">
        <f aca="false">IF(Y702&gt;Z702,"Win",IF(Y702&lt;Z702,"Loss","Draw"))</f>
        <v>Loss</v>
      </c>
      <c r="AB702" s="7" t="s">
        <v>99</v>
      </c>
      <c r="AC702" s="7" t="s">
        <v>99</v>
      </c>
      <c r="AD702" s="7" t="s">
        <v>2085</v>
      </c>
      <c r="AE702" s="7" t="s">
        <v>1091</v>
      </c>
      <c r="AF702" s="7" t="str">
        <f aca="false">IF(AD702&lt;AE702,AD702,AE702)</f>
        <v>Arrows, Battle Ram, Golden Knight, Mega Knight, Mother Witch, Ronin, Royal Ghost, Zappies</v>
      </c>
      <c r="AG702" s="7" t="str">
        <f aca="false">IF(AD702&lt;AE702,AE702,AD702)</f>
        <v>Barbarian Barrel, Berserker, Electro Spirit, Fireball, Fisherman, Hunter, Lumberjack, Royal Giant</v>
      </c>
      <c r="AH702" s="7" t="str">
        <f aca="false">IF(AD702=AF702,AA702,IF(AA702="Win","Loss",IF(AA702="Loss","Win","Draw")))</f>
        <v>Win</v>
      </c>
      <c r="AI702" s="7" t="s">
        <v>297</v>
      </c>
    </row>
    <row r="703" customFormat="false" ht="15" hidden="false" customHeight="true" outlineLevel="0" collapsed="false">
      <c r="A703" s="7" t="s">
        <v>2086</v>
      </c>
      <c r="B703" s="7" t="n">
        <v>1</v>
      </c>
      <c r="C703" s="7" t="s">
        <v>147</v>
      </c>
      <c r="D703" s="7" t="s">
        <v>148</v>
      </c>
      <c r="E703" s="7" t="s">
        <v>253</v>
      </c>
      <c r="F703" s="7" t="s">
        <v>254</v>
      </c>
      <c r="G703" s="7" t="s">
        <v>2087</v>
      </c>
      <c r="H703" s="7" t="s">
        <v>163</v>
      </c>
      <c r="I703" s="7" t="s">
        <v>84</v>
      </c>
      <c r="J703" s="7" t="s">
        <v>108</v>
      </c>
      <c r="K703" s="7" t="s">
        <v>87</v>
      </c>
      <c r="L703" s="7" t="s">
        <v>115</v>
      </c>
      <c r="M703" s="7" t="s">
        <v>88</v>
      </c>
      <c r="N703" s="7" t="s">
        <v>116</v>
      </c>
      <c r="O703" s="7" t="s">
        <v>118</v>
      </c>
      <c r="P703" s="7" t="s">
        <v>95</v>
      </c>
      <c r="Q703" s="7" t="s">
        <v>177</v>
      </c>
      <c r="R703" s="7" t="s">
        <v>95</v>
      </c>
      <c r="S703" s="7" t="s">
        <v>124</v>
      </c>
      <c r="T703" s="7" t="s">
        <v>257</v>
      </c>
      <c r="U703" s="7" t="s">
        <v>215</v>
      </c>
      <c r="V703" s="7" t="s">
        <v>150</v>
      </c>
      <c r="W703" s="7" t="s">
        <v>126</v>
      </c>
      <c r="X703" s="7" t="s">
        <v>93</v>
      </c>
      <c r="Y703" s="7" t="n">
        <v>0</v>
      </c>
      <c r="Z703" s="7" t="n">
        <v>1</v>
      </c>
      <c r="AA703" s="7" t="str">
        <f aca="false">IF(Y703&gt;Z703,"Win",IF(Y703&lt;Z703,"Loss","Draw"))</f>
        <v>Loss</v>
      </c>
      <c r="AB703" s="7" t="s">
        <v>99</v>
      </c>
      <c r="AC703" s="7" t="s">
        <v>99</v>
      </c>
      <c r="AD703" s="7" t="s">
        <v>862</v>
      </c>
      <c r="AE703" s="7" t="s">
        <v>429</v>
      </c>
      <c r="AF703" s="7" t="str">
        <f aca="false">IF(AD703&lt;AE703,AD703,AE703)</f>
        <v>Archers, Barbarian Barrel, Berserker, Dark Prince, Graveyard, Ice Spirit, Poison, Tesla</v>
      </c>
      <c r="AG703" s="7" t="str">
        <f aca="false">IF(AD703&lt;AE703,AE703,AD703)</f>
        <v>Barbarian Barrel, Electro Spirit, Fireball, Fisherman, Hunter, Royal Ghost, Royal Giant, Skeletons</v>
      </c>
      <c r="AH703" s="7" t="str">
        <f aca="false">IF(AD703=AF703,AA703,IF(AA703="Win","Loss",IF(AA703="Loss","Win","Draw")))</f>
        <v>Loss</v>
      </c>
      <c r="AI703" s="7" t="s">
        <v>297</v>
      </c>
    </row>
    <row r="704" customFormat="false" ht="15" hidden="false" customHeight="true" outlineLevel="0" collapsed="false">
      <c r="A704" s="7" t="s">
        <v>2086</v>
      </c>
      <c r="B704" s="7" t="n">
        <v>2</v>
      </c>
      <c r="C704" s="7" t="s">
        <v>147</v>
      </c>
      <c r="D704" s="7" t="s">
        <v>148</v>
      </c>
      <c r="E704" s="7" t="s">
        <v>253</v>
      </c>
      <c r="F704" s="7" t="s">
        <v>254</v>
      </c>
      <c r="G704" s="7" t="s">
        <v>2088</v>
      </c>
      <c r="H704" s="7" t="s">
        <v>163</v>
      </c>
      <c r="I704" s="7" t="s">
        <v>82</v>
      </c>
      <c r="J704" s="7" t="s">
        <v>151</v>
      </c>
      <c r="K704" s="7" t="s">
        <v>152</v>
      </c>
      <c r="L704" s="7" t="s">
        <v>85</v>
      </c>
      <c r="M704" s="7" t="s">
        <v>157</v>
      </c>
      <c r="N704" s="7" t="s">
        <v>126</v>
      </c>
      <c r="O704" s="7" t="s">
        <v>89</v>
      </c>
      <c r="P704" s="7" t="s">
        <v>153</v>
      </c>
      <c r="Q704" s="7" t="s">
        <v>114</v>
      </c>
      <c r="R704" s="7" t="s">
        <v>202</v>
      </c>
      <c r="S704" s="7" t="s">
        <v>137</v>
      </c>
      <c r="T704" s="7" t="s">
        <v>88</v>
      </c>
      <c r="U704" s="7" t="s">
        <v>157</v>
      </c>
      <c r="V704" s="7" t="s">
        <v>97</v>
      </c>
      <c r="W704" s="7" t="s">
        <v>153</v>
      </c>
      <c r="X704" s="7" t="s">
        <v>116</v>
      </c>
      <c r="Y704" s="7" t="n">
        <v>1</v>
      </c>
      <c r="Z704" s="7" t="n">
        <v>0</v>
      </c>
      <c r="AA704" s="7" t="str">
        <f aca="false">IF(Y704&gt;Z704,"Win",IF(Y704&lt;Z704,"Loss","Draw"))</f>
        <v>Win</v>
      </c>
      <c r="AB704" s="7" t="s">
        <v>99</v>
      </c>
      <c r="AC704" s="7" t="s">
        <v>99</v>
      </c>
      <c r="AD704" s="7" t="s">
        <v>2089</v>
      </c>
      <c r="AE704" s="7" t="s">
        <v>2090</v>
      </c>
      <c r="AF704" s="7" t="str">
        <f aca="false">IF(AD704&lt;AE704,AD704,AE704)</f>
        <v>Baby Dragon, Cannon, Fire Spirit, Lightning, Mighty Miner, Royal Hogs, Skeletons, The Log</v>
      </c>
      <c r="AG704" s="7" t="str">
        <f aca="false">IF(AD704&lt;AE704,AE704,AD704)</f>
        <v>Berserker, Cannon, Fire Spirit, Giant Snowball, Goblin Drill, Magic Archer, Poison, Ronin</v>
      </c>
      <c r="AH704" s="7" t="str">
        <f aca="false">IF(AD704=AF704,AA704,IF(AA704="Win","Loss",IF(AA704="Loss","Win","Draw")))</f>
        <v>Win</v>
      </c>
      <c r="AI704" s="7" t="s">
        <v>297</v>
      </c>
    </row>
    <row r="705" customFormat="false" ht="15" hidden="false" customHeight="true" outlineLevel="0" collapsed="false">
      <c r="A705" s="7" t="s">
        <v>2086</v>
      </c>
      <c r="B705" s="7" t="n">
        <v>3</v>
      </c>
      <c r="C705" s="7" t="s">
        <v>147</v>
      </c>
      <c r="D705" s="7" t="s">
        <v>148</v>
      </c>
      <c r="E705" s="7" t="s">
        <v>253</v>
      </c>
      <c r="F705" s="7" t="s">
        <v>254</v>
      </c>
      <c r="G705" s="7" t="s">
        <v>2091</v>
      </c>
      <c r="H705" s="7" t="s">
        <v>163</v>
      </c>
      <c r="I705" s="7" t="s">
        <v>185</v>
      </c>
      <c r="J705" s="7" t="s">
        <v>186</v>
      </c>
      <c r="K705" s="7" t="s">
        <v>109</v>
      </c>
      <c r="L705" s="7" t="s">
        <v>111</v>
      </c>
      <c r="M705" s="7" t="s">
        <v>97</v>
      </c>
      <c r="N705" s="7" t="s">
        <v>91</v>
      </c>
      <c r="O705" s="7" t="s">
        <v>187</v>
      </c>
      <c r="P705" s="7" t="s">
        <v>234</v>
      </c>
      <c r="Q705" s="7" t="s">
        <v>172</v>
      </c>
      <c r="R705" s="7" t="s">
        <v>186</v>
      </c>
      <c r="S705" s="7" t="s">
        <v>83</v>
      </c>
      <c r="T705" s="7" t="s">
        <v>193</v>
      </c>
      <c r="U705" s="7" t="s">
        <v>111</v>
      </c>
      <c r="V705" s="7" t="s">
        <v>234</v>
      </c>
      <c r="W705" s="7" t="s">
        <v>130</v>
      </c>
      <c r="X705" s="7" t="s">
        <v>109</v>
      </c>
      <c r="Y705" s="7" t="n">
        <v>1</v>
      </c>
      <c r="Z705" s="7" t="n">
        <v>0</v>
      </c>
      <c r="AA705" s="7" t="str">
        <f aca="false">IF(Y705&gt;Z705,"Win",IF(Y705&lt;Z705,"Loss","Draw"))</f>
        <v>Win</v>
      </c>
      <c r="AB705" s="7" t="s">
        <v>99</v>
      </c>
      <c r="AC705" s="7" t="s">
        <v>99</v>
      </c>
      <c r="AD705" s="7" t="s">
        <v>2092</v>
      </c>
      <c r="AE705" s="7" t="s">
        <v>2093</v>
      </c>
      <c r="AF705" s="7" t="str">
        <f aca="false">IF(AD705&lt;AE705,AD705,AE705)</f>
        <v>Arrows, Balloon, Bomb Tower, Guards, Miner, Monk, Musketeer, Zap</v>
      </c>
      <c r="AG705" s="7" t="str">
        <f aca="false">IF(AD705&lt;AE705,AE705,AD705)</f>
        <v>Balloon, Bomb Tower, Executioner, Goblins, Miner, Ronin, Tornado, Zap</v>
      </c>
      <c r="AH705" s="7" t="str">
        <f aca="false">IF(AD705=AF705,AA705,IF(AA705="Win","Loss",IF(AA705="Loss","Win","Draw")))</f>
        <v>Loss</v>
      </c>
      <c r="AI705" s="7" t="s">
        <v>297</v>
      </c>
    </row>
    <row r="706" customFormat="false" ht="15" hidden="false" customHeight="true" outlineLevel="0" collapsed="false">
      <c r="A706" s="7" t="s">
        <v>2094</v>
      </c>
      <c r="B706" s="7" t="n">
        <v>1</v>
      </c>
      <c r="C706" s="7" t="s">
        <v>147</v>
      </c>
      <c r="D706" s="7" t="s">
        <v>148</v>
      </c>
      <c r="E706" s="7" t="s">
        <v>253</v>
      </c>
      <c r="F706" s="7" t="s">
        <v>254</v>
      </c>
      <c r="G706" s="7" t="s">
        <v>2095</v>
      </c>
      <c r="H706" s="7" t="s">
        <v>163</v>
      </c>
      <c r="I706" s="7" t="s">
        <v>201</v>
      </c>
      <c r="J706" s="7" t="s">
        <v>202</v>
      </c>
      <c r="K706" s="7" t="s">
        <v>123</v>
      </c>
      <c r="L706" s="7" t="s">
        <v>111</v>
      </c>
      <c r="M706" s="7" t="s">
        <v>88</v>
      </c>
      <c r="N706" s="7" t="s">
        <v>187</v>
      </c>
      <c r="O706" s="7" t="s">
        <v>95</v>
      </c>
      <c r="P706" s="7" t="s">
        <v>234</v>
      </c>
      <c r="Q706" s="7" t="s">
        <v>152</v>
      </c>
      <c r="R706" s="7" t="s">
        <v>158</v>
      </c>
      <c r="S706" s="7" t="s">
        <v>107</v>
      </c>
      <c r="T706" s="7" t="s">
        <v>307</v>
      </c>
      <c r="U706" s="7" t="s">
        <v>387</v>
      </c>
      <c r="V706" s="7" t="s">
        <v>85</v>
      </c>
      <c r="W706" s="7" t="s">
        <v>187</v>
      </c>
      <c r="X706" s="7" t="s">
        <v>95</v>
      </c>
      <c r="Y706" s="7" t="n">
        <v>1</v>
      </c>
      <c r="Z706" s="7" t="n">
        <v>0</v>
      </c>
      <c r="AA706" s="7" t="str">
        <f aca="false">IF(Y706&gt;Z706,"Win",IF(Y706&lt;Z706,"Loss","Draw"))</f>
        <v>Win</v>
      </c>
      <c r="AB706" s="7" t="s">
        <v>99</v>
      </c>
      <c r="AC706" s="7" t="s">
        <v>99</v>
      </c>
      <c r="AD706" s="7" t="s">
        <v>295</v>
      </c>
      <c r="AE706" s="7" t="s">
        <v>1103</v>
      </c>
      <c r="AF706" s="7" t="str">
        <f aca="false">IF(AD706&lt;AE706,AD706,AE706)</f>
        <v>Baby Dragon, Barbarian Barrel, Bowler, Electro Giant, Goblin Cage, Ice Wizard, Lightning, Tornado</v>
      </c>
      <c r="AG706" s="7" t="str">
        <f aca="false">IF(AD706&lt;AE706,AE706,AD706)</f>
        <v>Barbarian Barrel, Berserker, Bomb Tower, Goblinstein, Magic Archer, Miner, Tornado, Wall Breakers</v>
      </c>
      <c r="AH706" s="7" t="str">
        <f aca="false">IF(AD706=AF706,AA706,IF(AA706="Win","Loss",IF(AA706="Loss","Win","Draw")))</f>
        <v>Loss</v>
      </c>
      <c r="AI706" s="7" t="s">
        <v>297</v>
      </c>
    </row>
    <row r="707" customFormat="false" ht="15" hidden="false" customHeight="true" outlineLevel="0" collapsed="false">
      <c r="A707" s="7" t="s">
        <v>2094</v>
      </c>
      <c r="B707" s="7" t="n">
        <v>2</v>
      </c>
      <c r="C707" s="7" t="s">
        <v>147</v>
      </c>
      <c r="D707" s="7" t="s">
        <v>148</v>
      </c>
      <c r="E707" s="7" t="s">
        <v>253</v>
      </c>
      <c r="F707" s="7" t="s">
        <v>254</v>
      </c>
      <c r="G707" s="7" t="s">
        <v>2096</v>
      </c>
      <c r="H707" s="7" t="s">
        <v>163</v>
      </c>
      <c r="I707" s="7" t="s">
        <v>152</v>
      </c>
      <c r="J707" s="7" t="s">
        <v>151</v>
      </c>
      <c r="K707" s="7" t="s">
        <v>82</v>
      </c>
      <c r="L707" s="7" t="s">
        <v>153</v>
      </c>
      <c r="M707" s="7" t="s">
        <v>89</v>
      </c>
      <c r="N707" s="7" t="s">
        <v>150</v>
      </c>
      <c r="O707" s="7" t="s">
        <v>85</v>
      </c>
      <c r="P707" s="7" t="s">
        <v>126</v>
      </c>
      <c r="Q707" s="7" t="s">
        <v>82</v>
      </c>
      <c r="R707" s="7" t="s">
        <v>108</v>
      </c>
      <c r="S707" s="7" t="s">
        <v>153</v>
      </c>
      <c r="T707" s="7" t="s">
        <v>86</v>
      </c>
      <c r="U707" s="7" t="s">
        <v>150</v>
      </c>
      <c r="V707" s="7" t="s">
        <v>126</v>
      </c>
      <c r="W707" s="7" t="s">
        <v>93</v>
      </c>
      <c r="X707" s="7" t="s">
        <v>89</v>
      </c>
      <c r="Y707" s="7" t="n">
        <v>0</v>
      </c>
      <c r="Z707" s="7" t="n">
        <v>1</v>
      </c>
      <c r="AA707" s="7" t="str">
        <f aca="false">IF(Y707&gt;Z707,"Win",IF(Y707&lt;Z707,"Loss","Draw"))</f>
        <v>Loss</v>
      </c>
      <c r="AB707" s="7" t="s">
        <v>99</v>
      </c>
      <c r="AC707" s="7" t="s">
        <v>99</v>
      </c>
      <c r="AD707" s="7" t="s">
        <v>155</v>
      </c>
      <c r="AE707" s="7" t="s">
        <v>1105</v>
      </c>
      <c r="AF707" s="7" t="str">
        <f aca="false">IF(AD707&lt;AE707,AD707,AE707)</f>
        <v>Baby Dragon, Cannon, Electro Spirit, Lightning, Mighty Miner, Royal Hogs, Skeletons, The Log</v>
      </c>
      <c r="AG707" s="7" t="str">
        <f aca="false">IF(AD707&lt;AE707,AE707,AD707)</f>
        <v>Cannon, Dark Prince, Electro Spirit, Fireball, Royal Hogs, Skeleton Dragons, Skeletons, The Log</v>
      </c>
      <c r="AH707" s="7" t="str">
        <f aca="false">IF(AD707=AF707,AA707,IF(AA707="Win","Loss",IF(AA707="Loss","Win","Draw")))</f>
        <v>Loss</v>
      </c>
      <c r="AI707" s="7" t="s">
        <v>297</v>
      </c>
    </row>
    <row r="708" customFormat="false" ht="15" hidden="false" customHeight="true" outlineLevel="0" collapsed="false">
      <c r="A708" s="7" t="s">
        <v>2094</v>
      </c>
      <c r="B708" s="7" t="n">
        <v>3</v>
      </c>
      <c r="C708" s="7" t="s">
        <v>147</v>
      </c>
      <c r="D708" s="7" t="s">
        <v>148</v>
      </c>
      <c r="E708" s="7" t="s">
        <v>253</v>
      </c>
      <c r="F708" s="7" t="s">
        <v>254</v>
      </c>
      <c r="G708" s="7" t="s">
        <v>2097</v>
      </c>
      <c r="H708" s="7" t="s">
        <v>163</v>
      </c>
      <c r="I708" s="7" t="s">
        <v>127</v>
      </c>
      <c r="J708" s="7" t="s">
        <v>128</v>
      </c>
      <c r="K708" s="7" t="s">
        <v>129</v>
      </c>
      <c r="L708" s="7" t="s">
        <v>133</v>
      </c>
      <c r="M708" s="7" t="s">
        <v>86</v>
      </c>
      <c r="N708" s="7" t="s">
        <v>130</v>
      </c>
      <c r="O708" s="7" t="s">
        <v>173</v>
      </c>
      <c r="P708" s="7" t="s">
        <v>131</v>
      </c>
      <c r="Q708" s="7" t="s">
        <v>114</v>
      </c>
      <c r="R708" s="7" t="s">
        <v>194</v>
      </c>
      <c r="S708" s="7" t="s">
        <v>137</v>
      </c>
      <c r="T708" s="7" t="s">
        <v>157</v>
      </c>
      <c r="U708" s="7" t="s">
        <v>88</v>
      </c>
      <c r="V708" s="7" t="s">
        <v>97</v>
      </c>
      <c r="W708" s="7" t="s">
        <v>234</v>
      </c>
      <c r="X708" s="7" t="s">
        <v>116</v>
      </c>
      <c r="Y708" s="7" t="n">
        <v>0</v>
      </c>
      <c r="Z708" s="7" t="n">
        <v>1</v>
      </c>
      <c r="AA708" s="7" t="str">
        <f aca="false">IF(Y708&gt;Z708,"Win",IF(Y708&lt;Z708,"Loss","Draw"))</f>
        <v>Loss</v>
      </c>
      <c r="AB708" s="7" t="s">
        <v>99</v>
      </c>
      <c r="AC708" s="7" t="s">
        <v>99</v>
      </c>
      <c r="AD708" s="7" t="s">
        <v>796</v>
      </c>
      <c r="AE708" s="7" t="s">
        <v>555</v>
      </c>
      <c r="AF708" s="7" t="str">
        <f aca="false">IF(AD708&lt;AE708,AD708,AE708)</f>
        <v>Archer Queen, Berserker, Bomb Tower, Fire Spirit, Giant Snowball, Goblin Drill, Poison, Ronin</v>
      </c>
      <c r="AG708" s="7" t="str">
        <f aca="false">IF(AD708&lt;AE708,AE708,AD708)</f>
        <v>Arrows, Bandit, Battle Ram, Golden Knight, Mega Knight, Mother Witch, Skeleton Dragons, Zappies</v>
      </c>
      <c r="AH708" s="7" t="str">
        <f aca="false">IF(AD708=AF708,AA708,IF(AA708="Win","Loss",IF(AA708="Loss","Win","Draw")))</f>
        <v>Win</v>
      </c>
      <c r="AI708" s="7" t="s">
        <v>297</v>
      </c>
    </row>
    <row r="709" customFormat="false" ht="15" hidden="false" customHeight="true" outlineLevel="0" collapsed="false">
      <c r="A709" s="7" t="s">
        <v>2098</v>
      </c>
      <c r="B709" s="7" t="n">
        <v>1</v>
      </c>
      <c r="C709" s="7" t="s">
        <v>147</v>
      </c>
      <c r="D709" s="7" t="s">
        <v>148</v>
      </c>
      <c r="E709" s="7" t="s">
        <v>253</v>
      </c>
      <c r="F709" s="7" t="s">
        <v>254</v>
      </c>
      <c r="G709" s="7" t="s">
        <v>2099</v>
      </c>
      <c r="H709" s="7" t="s">
        <v>163</v>
      </c>
      <c r="I709" s="7" t="s">
        <v>203</v>
      </c>
      <c r="J709" s="7" t="s">
        <v>202</v>
      </c>
      <c r="K709" s="7" t="s">
        <v>201</v>
      </c>
      <c r="L709" s="7" t="s">
        <v>204</v>
      </c>
      <c r="M709" s="7" t="s">
        <v>157</v>
      </c>
      <c r="N709" s="7" t="s">
        <v>118</v>
      </c>
      <c r="O709" s="7" t="s">
        <v>88</v>
      </c>
      <c r="P709" s="7" t="s">
        <v>234</v>
      </c>
      <c r="Q709" s="7" t="s">
        <v>418</v>
      </c>
      <c r="R709" s="7" t="s">
        <v>186</v>
      </c>
      <c r="S709" s="7" t="s">
        <v>284</v>
      </c>
      <c r="T709" s="7" t="s">
        <v>110</v>
      </c>
      <c r="U709" s="7" t="s">
        <v>242</v>
      </c>
      <c r="V709" s="7" t="s">
        <v>96</v>
      </c>
      <c r="W709" s="7" t="s">
        <v>130</v>
      </c>
      <c r="X709" s="7" t="s">
        <v>114</v>
      </c>
      <c r="Y709" s="7" t="n">
        <v>0</v>
      </c>
      <c r="Z709" s="7" t="n">
        <v>1</v>
      </c>
      <c r="AA709" s="7" t="str">
        <f aca="false">IF(Y709&gt;Z709,"Win",IF(Y709&lt;Z709,"Loss","Draw"))</f>
        <v>Loss</v>
      </c>
      <c r="AB709" s="7" t="s">
        <v>99</v>
      </c>
      <c r="AC709" s="7" t="s">
        <v>99</v>
      </c>
      <c r="AD709" s="7" t="s">
        <v>668</v>
      </c>
      <c r="AE709" s="7" t="s">
        <v>419</v>
      </c>
      <c r="AF709" s="7" t="str">
        <f aca="false">IF(AD709&lt;AE709,AD709,AE709)</f>
        <v>Arrows, Balloon, Bomber, Giant Snowball, Inferno Dragon, Lava Hound, Minions, Skeleton Army</v>
      </c>
      <c r="AG709" s="7" t="str">
        <f aca="false">IF(AD709&lt;AE709,AE709,AD709)</f>
        <v>Berserker, Bomb Tower, Fire Spirit, Goblin Barrel, Ice Spirit, Magic Archer, Royal Delivery, Wall Breakers</v>
      </c>
      <c r="AH709" s="7" t="str">
        <f aca="false">IF(AD709=AF709,AA709,IF(AA709="Win","Loss",IF(AA709="Loss","Win","Draw")))</f>
        <v>Win</v>
      </c>
      <c r="AI709" s="7" t="s">
        <v>297</v>
      </c>
    </row>
    <row r="710" customFormat="false" ht="15" hidden="false" customHeight="true" outlineLevel="0" collapsed="false">
      <c r="A710" s="7" t="s">
        <v>2098</v>
      </c>
      <c r="B710" s="7" t="n">
        <v>2</v>
      </c>
      <c r="C710" s="7" t="s">
        <v>147</v>
      </c>
      <c r="D710" s="7" t="s">
        <v>148</v>
      </c>
      <c r="E710" s="7" t="s">
        <v>253</v>
      </c>
      <c r="F710" s="7" t="s">
        <v>254</v>
      </c>
      <c r="G710" s="7" t="s">
        <v>2100</v>
      </c>
      <c r="H710" s="7" t="s">
        <v>163</v>
      </c>
      <c r="I710" s="7" t="s">
        <v>84</v>
      </c>
      <c r="J710" s="7" t="s">
        <v>108</v>
      </c>
      <c r="K710" s="7" t="s">
        <v>87</v>
      </c>
      <c r="L710" s="7" t="s">
        <v>115</v>
      </c>
      <c r="M710" s="7" t="s">
        <v>95</v>
      </c>
      <c r="N710" s="7" t="s">
        <v>116</v>
      </c>
      <c r="O710" s="7" t="s">
        <v>97</v>
      </c>
      <c r="P710" s="7" t="s">
        <v>242</v>
      </c>
      <c r="Q710" s="7" t="s">
        <v>129</v>
      </c>
      <c r="R710" s="7" t="s">
        <v>202</v>
      </c>
      <c r="S710" s="7" t="s">
        <v>87</v>
      </c>
      <c r="T710" s="7" t="s">
        <v>165</v>
      </c>
      <c r="U710" s="7" t="s">
        <v>150</v>
      </c>
      <c r="V710" s="7" t="s">
        <v>88</v>
      </c>
      <c r="W710" s="7" t="s">
        <v>85</v>
      </c>
      <c r="X710" s="7" t="s">
        <v>89</v>
      </c>
      <c r="Y710" s="7" t="n">
        <v>0</v>
      </c>
      <c r="Z710" s="7" t="n">
        <v>1</v>
      </c>
      <c r="AA710" s="7" t="str">
        <f aca="false">IF(Y710&gt;Z710,"Win",IF(Y710&lt;Z710,"Loss","Draw"))</f>
        <v>Loss</v>
      </c>
      <c r="AB710" s="7" t="s">
        <v>99</v>
      </c>
      <c r="AC710" s="7" t="s">
        <v>99</v>
      </c>
      <c r="AD710" s="7" t="s">
        <v>2101</v>
      </c>
      <c r="AE710" s="7" t="s">
        <v>2102</v>
      </c>
      <c r="AF710" s="7" t="str">
        <f aca="false">IF(AD710&lt;AE710,AD710,AE710)</f>
        <v>Archers, Barbarian Barrel, Bomber, Dark Prince, Graveyard, Poison, Ronin, Tesla</v>
      </c>
      <c r="AG710" s="7" t="str">
        <f aca="false">IF(AD710&lt;AE710,AE710,AD710)</f>
        <v>Berserker, Electro Spirit, Hog Rider, Lightning, Magic Archer, Mega Knight, Tesla, The Log</v>
      </c>
      <c r="AH710" s="7" t="str">
        <f aca="false">IF(AD710=AF710,AA710,IF(AA710="Win","Loss",IF(AA710="Loss","Win","Draw")))</f>
        <v>Loss</v>
      </c>
      <c r="AI710" s="7" t="s">
        <v>297</v>
      </c>
    </row>
    <row r="711" customFormat="false" ht="15" hidden="false" customHeight="true" outlineLevel="0" collapsed="false">
      <c r="A711" s="7" t="s">
        <v>2098</v>
      </c>
      <c r="B711" s="7" t="n">
        <v>3</v>
      </c>
      <c r="C711" s="7" t="s">
        <v>147</v>
      </c>
      <c r="D711" s="7" t="s">
        <v>148</v>
      </c>
      <c r="E711" s="7" t="s">
        <v>253</v>
      </c>
      <c r="F711" s="7" t="s">
        <v>254</v>
      </c>
      <c r="G711" s="7" t="s">
        <v>2103</v>
      </c>
      <c r="H711" s="7" t="s">
        <v>163</v>
      </c>
      <c r="I711" s="7" t="s">
        <v>92</v>
      </c>
      <c r="J711" s="7" t="s">
        <v>91</v>
      </c>
      <c r="K711" s="7" t="s">
        <v>90</v>
      </c>
      <c r="L711" s="7" t="s">
        <v>93</v>
      </c>
      <c r="M711" s="7" t="s">
        <v>94</v>
      </c>
      <c r="N711" s="7" t="s">
        <v>125</v>
      </c>
      <c r="O711" s="7" t="s">
        <v>96</v>
      </c>
      <c r="P711" s="7" t="s">
        <v>89</v>
      </c>
      <c r="Q711" s="7" t="s">
        <v>92</v>
      </c>
      <c r="R711" s="7" t="s">
        <v>83</v>
      </c>
      <c r="S711" s="7" t="s">
        <v>90</v>
      </c>
      <c r="T711" s="7" t="s">
        <v>126</v>
      </c>
      <c r="U711" s="7" t="s">
        <v>159</v>
      </c>
      <c r="V711" s="7" t="s">
        <v>94</v>
      </c>
      <c r="W711" s="7" t="s">
        <v>93</v>
      </c>
      <c r="X711" s="7" t="s">
        <v>95</v>
      </c>
      <c r="Y711" s="7" t="n">
        <v>1</v>
      </c>
      <c r="Z711" s="7" t="n">
        <v>0</v>
      </c>
      <c r="AA711" s="7" t="str">
        <f aca="false">IF(Y711&gt;Z711,"Win",IF(Y711&lt;Z711,"Loss","Draw"))</f>
        <v>Win</v>
      </c>
      <c r="AB711" s="7" t="s">
        <v>99</v>
      </c>
      <c r="AC711" s="7" t="s">
        <v>99</v>
      </c>
      <c r="AD711" s="7" t="s">
        <v>519</v>
      </c>
      <c r="AE711" s="7" t="s">
        <v>2104</v>
      </c>
      <c r="AF711" s="7" t="str">
        <f aca="false">IF(AD711&lt;AE711,AD711,AE711)</f>
        <v>Barbarian Barrel, Dart Goblin, Fireball, Monk, Mortar, Rascals, Skeleton Barrel, Skeletons</v>
      </c>
      <c r="AG711" s="7" t="str">
        <f aca="false">IF(AD711&lt;AE711,AE711,AD711)</f>
        <v>Cannon Cart, Fireball, Goblins, Minions, Mortar, Rascals, Skeleton Barrel, The Log</v>
      </c>
      <c r="AH711" s="7" t="str">
        <f aca="false">IF(AD711=AF711,AA711,IF(AA711="Win","Loss",IF(AA711="Loss","Win","Draw")))</f>
        <v>Loss</v>
      </c>
      <c r="AI711" s="7" t="s">
        <v>297</v>
      </c>
    </row>
    <row r="712" customFormat="false" ht="15" hidden="false" customHeight="true" outlineLevel="0" collapsed="false">
      <c r="A712" s="7" t="s">
        <v>2105</v>
      </c>
      <c r="B712" s="7" t="n">
        <v>1</v>
      </c>
      <c r="C712" s="7" t="s">
        <v>147</v>
      </c>
      <c r="D712" s="7" t="s">
        <v>148</v>
      </c>
      <c r="E712" s="7" t="s">
        <v>253</v>
      </c>
      <c r="F712" s="7" t="s">
        <v>254</v>
      </c>
      <c r="G712" s="7" t="s">
        <v>2106</v>
      </c>
      <c r="H712" s="7" t="s">
        <v>163</v>
      </c>
      <c r="I712" s="7" t="s">
        <v>201</v>
      </c>
      <c r="J712" s="7" t="s">
        <v>202</v>
      </c>
      <c r="K712" s="7" t="s">
        <v>233</v>
      </c>
      <c r="L712" s="7" t="s">
        <v>88</v>
      </c>
      <c r="M712" s="7" t="s">
        <v>157</v>
      </c>
      <c r="N712" s="7" t="s">
        <v>111</v>
      </c>
      <c r="O712" s="7" t="s">
        <v>234</v>
      </c>
      <c r="P712" s="7" t="s">
        <v>204</v>
      </c>
      <c r="Q712" s="7" t="s">
        <v>201</v>
      </c>
      <c r="R712" s="7" t="s">
        <v>202</v>
      </c>
      <c r="S712" s="7" t="s">
        <v>203</v>
      </c>
      <c r="T712" s="7" t="s">
        <v>157</v>
      </c>
      <c r="U712" s="7" t="s">
        <v>150</v>
      </c>
      <c r="V712" s="7" t="s">
        <v>88</v>
      </c>
      <c r="W712" s="7" t="s">
        <v>234</v>
      </c>
      <c r="X712" s="7" t="s">
        <v>204</v>
      </c>
      <c r="Y712" s="7" t="n">
        <v>0</v>
      </c>
      <c r="Z712" s="7" t="n">
        <v>1</v>
      </c>
      <c r="AA712" s="7" t="str">
        <f aca="false">IF(Y712&gt;Z712,"Win",IF(Y712&lt;Z712,"Loss","Draw"))</f>
        <v>Loss</v>
      </c>
      <c r="AB712" s="7" t="s">
        <v>99</v>
      </c>
      <c r="AC712" s="7" t="s">
        <v>99</v>
      </c>
      <c r="AD712" s="7" t="s">
        <v>380</v>
      </c>
      <c r="AE712" s="7" t="s">
        <v>1881</v>
      </c>
      <c r="AF712" s="7" t="str">
        <f aca="false">IF(AD712&lt;AE712,AD712,AE712)</f>
        <v>Bats, Berserker, Bomb Tower, Fire Spirit, Magic Archer, Miner, Royal Delivery, Wall Breakers</v>
      </c>
      <c r="AG712" s="7" t="str">
        <f aca="false">IF(AD712&lt;AE712,AE712,AD712)</f>
        <v>Berserker, Bomb Tower, Electro Spirit, Fire Spirit, Goblin Barrel, Magic Archer, Royal Delivery, Wall Breakers</v>
      </c>
      <c r="AH712" s="7" t="str">
        <f aca="false">IF(AD712=AF712,AA712,IF(AA712="Win","Loss",IF(AA712="Loss","Win","Draw")))</f>
        <v>Loss</v>
      </c>
      <c r="AI712" s="7" t="s">
        <v>297</v>
      </c>
    </row>
    <row r="713" customFormat="false" ht="15" hidden="false" customHeight="true" outlineLevel="0" collapsed="false">
      <c r="A713" s="7" t="s">
        <v>2105</v>
      </c>
      <c r="B713" s="7" t="n">
        <v>2</v>
      </c>
      <c r="C713" s="7" t="s">
        <v>147</v>
      </c>
      <c r="D713" s="7" t="s">
        <v>148</v>
      </c>
      <c r="E713" s="7" t="s">
        <v>253</v>
      </c>
      <c r="F713" s="7" t="s">
        <v>254</v>
      </c>
      <c r="G713" s="7" t="s">
        <v>2107</v>
      </c>
      <c r="H713" s="7" t="s">
        <v>163</v>
      </c>
      <c r="I713" s="7" t="s">
        <v>177</v>
      </c>
      <c r="J713" s="7" t="s">
        <v>83</v>
      </c>
      <c r="K713" s="7" t="s">
        <v>219</v>
      </c>
      <c r="L713" s="7" t="s">
        <v>215</v>
      </c>
      <c r="M713" s="7" t="s">
        <v>150</v>
      </c>
      <c r="N713" s="7" t="s">
        <v>126</v>
      </c>
      <c r="O713" s="7" t="s">
        <v>93</v>
      </c>
      <c r="P713" s="7" t="s">
        <v>89</v>
      </c>
      <c r="Q713" s="7" t="s">
        <v>84</v>
      </c>
      <c r="R713" s="7" t="s">
        <v>108</v>
      </c>
      <c r="S713" s="7" t="s">
        <v>87</v>
      </c>
      <c r="T713" s="7" t="s">
        <v>126</v>
      </c>
      <c r="U713" s="7" t="s">
        <v>118</v>
      </c>
      <c r="V713" s="7" t="s">
        <v>116</v>
      </c>
      <c r="W713" s="7" t="s">
        <v>115</v>
      </c>
      <c r="X713" s="7" t="s">
        <v>95</v>
      </c>
      <c r="Y713" s="7" t="n">
        <v>0</v>
      </c>
      <c r="Z713" s="7" t="n">
        <v>1</v>
      </c>
      <c r="AA713" s="7" t="str">
        <f aca="false">IF(Y713&gt;Z713,"Win",IF(Y713&lt;Z713,"Loss","Draw"))</f>
        <v>Loss</v>
      </c>
      <c r="AB713" s="7" t="s">
        <v>99</v>
      </c>
      <c r="AC713" s="7" t="s">
        <v>99</v>
      </c>
      <c r="AD713" s="7" t="s">
        <v>2108</v>
      </c>
      <c r="AE713" s="7" t="s">
        <v>703</v>
      </c>
      <c r="AF713" s="7" t="str">
        <f aca="false">IF(AD713&lt;AE713,AD713,AE713)</f>
        <v>Archers, Barbarian Barrel, Dark Prince, Graveyard, Ice Spirit, Poison, Skeletons, Tesla</v>
      </c>
      <c r="AG713" s="7" t="str">
        <f aca="false">IF(AD713&lt;AE713,AE713,AD713)</f>
        <v>Electro Spirit, Fireball, Fisherman, Monk, Royal Giant, Skeletons, The Log, Wizard</v>
      </c>
      <c r="AH713" s="7" t="str">
        <f aca="false">IF(AD713=AF713,AA713,IF(AA713="Win","Loss",IF(AA713="Loss","Win","Draw")))</f>
        <v>Win</v>
      </c>
      <c r="AI713" s="7" t="s">
        <v>297</v>
      </c>
    </row>
    <row r="714" customFormat="false" ht="15" hidden="false" customHeight="true" outlineLevel="0" collapsed="false">
      <c r="A714" s="7" t="s">
        <v>2105</v>
      </c>
      <c r="B714" s="7" t="n">
        <v>3</v>
      </c>
      <c r="C714" s="7" t="s">
        <v>147</v>
      </c>
      <c r="D714" s="7" t="s">
        <v>148</v>
      </c>
      <c r="E714" s="7" t="s">
        <v>253</v>
      </c>
      <c r="F714" s="7" t="s">
        <v>254</v>
      </c>
      <c r="G714" s="7" t="s">
        <v>2109</v>
      </c>
      <c r="H714" s="7" t="s">
        <v>163</v>
      </c>
      <c r="I714" s="7" t="s">
        <v>114</v>
      </c>
      <c r="J714" s="7" t="s">
        <v>95</v>
      </c>
      <c r="K714" s="7" t="s">
        <v>137</v>
      </c>
      <c r="L714" s="7" t="s">
        <v>116</v>
      </c>
      <c r="M714" s="7" t="s">
        <v>97</v>
      </c>
      <c r="N714" s="7" t="s">
        <v>87</v>
      </c>
      <c r="O714" s="7" t="s">
        <v>242</v>
      </c>
      <c r="P714" s="7" t="s">
        <v>118</v>
      </c>
      <c r="Q714" s="7" t="s">
        <v>127</v>
      </c>
      <c r="R714" s="7" t="s">
        <v>128</v>
      </c>
      <c r="S714" s="7" t="s">
        <v>152</v>
      </c>
      <c r="T714" s="7" t="s">
        <v>778</v>
      </c>
      <c r="U714" s="7" t="s">
        <v>173</v>
      </c>
      <c r="V714" s="7" t="s">
        <v>133</v>
      </c>
      <c r="W714" s="7" t="s">
        <v>124</v>
      </c>
      <c r="X714" s="7" t="s">
        <v>130</v>
      </c>
      <c r="Y714" s="7" t="n">
        <v>1</v>
      </c>
      <c r="Z714" s="7" t="n">
        <v>0</v>
      </c>
      <c r="AA714" s="7" t="str">
        <f aca="false">IF(Y714&gt;Z714,"Win",IF(Y714&lt;Z714,"Loss","Draw"))</f>
        <v>Win</v>
      </c>
      <c r="AB714" s="7" t="s">
        <v>99</v>
      </c>
      <c r="AC714" s="7" t="s">
        <v>99</v>
      </c>
      <c r="AD714" s="7" t="s">
        <v>2110</v>
      </c>
      <c r="AE714" s="7" t="s">
        <v>2111</v>
      </c>
      <c r="AF714" s="7" t="str">
        <f aca="false">IF(AD714&lt;AE714,AD714,AE714)</f>
        <v>Arrows, Baby Dragon, Battle Ram, Golden Knight, Mother Witch, P.E.K.K.A, Royal Ghost, Zappies</v>
      </c>
      <c r="AG714" s="7" t="str">
        <f aca="false">IF(AD714&lt;AE714,AE714,AD714)</f>
        <v>Barbarian Barrel, Bomber, Giant Snowball, Goblin Drill, Ice Spirit, Poison, Ronin, Tesla</v>
      </c>
      <c r="AH714" s="7" t="str">
        <f aca="false">IF(AD714=AF714,AA714,IF(AA714="Win","Loss",IF(AA714="Loss","Win","Draw")))</f>
        <v>Loss</v>
      </c>
      <c r="AI714" s="7" t="s">
        <v>297</v>
      </c>
    </row>
    <row r="715" customFormat="false" ht="15" hidden="false" customHeight="true" outlineLevel="0" collapsed="false">
      <c r="A715" s="7" t="s">
        <v>2112</v>
      </c>
      <c r="B715" s="7" t="n">
        <v>1</v>
      </c>
      <c r="C715" s="7" t="s">
        <v>147</v>
      </c>
      <c r="D715" s="7" t="s">
        <v>148</v>
      </c>
      <c r="E715" s="7" t="s">
        <v>253</v>
      </c>
      <c r="F715" s="7" t="s">
        <v>254</v>
      </c>
      <c r="G715" s="7" t="s">
        <v>2113</v>
      </c>
      <c r="H715" s="7" t="s">
        <v>163</v>
      </c>
      <c r="I715" s="7" t="s">
        <v>208</v>
      </c>
      <c r="J715" s="7" t="s">
        <v>188</v>
      </c>
      <c r="K715" s="7" t="s">
        <v>109</v>
      </c>
      <c r="L715" s="7" t="s">
        <v>86</v>
      </c>
      <c r="M715" s="7" t="s">
        <v>112</v>
      </c>
      <c r="N715" s="7" t="s">
        <v>110</v>
      </c>
      <c r="O715" s="7" t="s">
        <v>93</v>
      </c>
      <c r="P715" s="7" t="s">
        <v>88</v>
      </c>
      <c r="Q715" s="7" t="s">
        <v>137</v>
      </c>
      <c r="R715" s="7" t="s">
        <v>241</v>
      </c>
      <c r="S715" s="7" t="s">
        <v>114</v>
      </c>
      <c r="T715" s="7" t="s">
        <v>242</v>
      </c>
      <c r="U715" s="7" t="s">
        <v>157</v>
      </c>
      <c r="V715" s="7" t="s">
        <v>88</v>
      </c>
      <c r="W715" s="7" t="s">
        <v>87</v>
      </c>
      <c r="X715" s="7" t="s">
        <v>116</v>
      </c>
      <c r="Y715" s="7" t="n">
        <v>0</v>
      </c>
      <c r="Z715" s="7" t="n">
        <v>1</v>
      </c>
      <c r="AA715" s="7" t="str">
        <f aca="false">IF(Y715&gt;Z715,"Win",IF(Y715&lt;Z715,"Loss","Draw"))</f>
        <v>Loss</v>
      </c>
      <c r="AB715" s="7" t="s">
        <v>99</v>
      </c>
      <c r="AC715" s="7" t="s">
        <v>99</v>
      </c>
      <c r="AD715" s="7" t="s">
        <v>368</v>
      </c>
      <c r="AE715" s="7" t="s">
        <v>1311</v>
      </c>
      <c r="AF715" s="7" t="str">
        <f aca="false">IF(AD715&lt;AE715,AD715,AE715)</f>
        <v>Berserker, Bomber, Fire Spirit, Giant Snowball, Goblin Drill, Knight, Poison, Tesla</v>
      </c>
      <c r="AG715" s="7" t="str">
        <f aca="false">IF(AD715&lt;AE715,AE715,AD715)</f>
        <v>Berserker, Fireball, Lava Hound, Skeleton Dragons, Spirit Empress, Tombstone, Valkyrie, Zap</v>
      </c>
      <c r="AH715" s="7" t="str">
        <f aca="false">IF(AD715=AF715,AA715,IF(AA715="Win","Loss",IF(AA715="Loss","Win","Draw")))</f>
        <v>Win</v>
      </c>
      <c r="AI715" s="7" t="s">
        <v>297</v>
      </c>
    </row>
    <row r="716" customFormat="false" ht="15" hidden="false" customHeight="true" outlineLevel="0" collapsed="false">
      <c r="A716" s="7" t="s">
        <v>2112</v>
      </c>
      <c r="B716" s="7" t="n">
        <v>2</v>
      </c>
      <c r="C716" s="7" t="s">
        <v>147</v>
      </c>
      <c r="D716" s="7" t="s">
        <v>148</v>
      </c>
      <c r="E716" s="7" t="s">
        <v>253</v>
      </c>
      <c r="F716" s="7" t="s">
        <v>254</v>
      </c>
      <c r="G716" s="7" t="s">
        <v>2114</v>
      </c>
      <c r="H716" s="7" t="s">
        <v>163</v>
      </c>
      <c r="I716" s="7" t="s">
        <v>203</v>
      </c>
      <c r="J716" s="7" t="s">
        <v>202</v>
      </c>
      <c r="K716" s="7" t="s">
        <v>201</v>
      </c>
      <c r="L716" s="7" t="s">
        <v>118</v>
      </c>
      <c r="M716" s="7" t="s">
        <v>157</v>
      </c>
      <c r="N716" s="7" t="s">
        <v>234</v>
      </c>
      <c r="O716" s="7" t="s">
        <v>204</v>
      </c>
      <c r="P716" s="7" t="s">
        <v>126</v>
      </c>
      <c r="Q716" s="7" t="s">
        <v>127</v>
      </c>
      <c r="R716" s="7" t="s">
        <v>128</v>
      </c>
      <c r="S716" s="7" t="s">
        <v>129</v>
      </c>
      <c r="T716" s="7" t="s">
        <v>131</v>
      </c>
      <c r="U716" s="7" t="s">
        <v>173</v>
      </c>
      <c r="V716" s="7" t="s">
        <v>133</v>
      </c>
      <c r="W716" s="7" t="s">
        <v>97</v>
      </c>
      <c r="X716" s="7" t="s">
        <v>130</v>
      </c>
      <c r="Y716" s="7" t="n">
        <v>1</v>
      </c>
      <c r="Z716" s="7" t="n">
        <v>0</v>
      </c>
      <c r="AA716" s="7" t="str">
        <f aca="false">IF(Y716&gt;Z716,"Win",IF(Y716&lt;Z716,"Loss","Draw"))</f>
        <v>Win</v>
      </c>
      <c r="AB716" s="7" t="s">
        <v>99</v>
      </c>
      <c r="AC716" s="7" t="s">
        <v>99</v>
      </c>
      <c r="AD716" s="7" t="s">
        <v>2115</v>
      </c>
      <c r="AE716" s="7" t="s">
        <v>503</v>
      </c>
      <c r="AF716" s="7" t="str">
        <f aca="false">IF(AD716&lt;AE716,AD716,AE716)</f>
        <v>Arrows, Bandit, Battle Ram, Golden Knight, Mega Knight, Mother Witch, Ronin, Zappies</v>
      </c>
      <c r="AG716" s="7" t="str">
        <f aca="false">IF(AD716&lt;AE716,AE716,AD716)</f>
        <v>Bomb Tower, Fire Spirit, Goblin Barrel, Ice Spirit, Magic Archer, Royal Delivery, Skeletons, Wall Breakers</v>
      </c>
      <c r="AH716" s="7" t="str">
        <f aca="false">IF(AD716=AF716,AA716,IF(AA716="Win","Loss",IF(AA716="Loss","Win","Draw")))</f>
        <v>Loss</v>
      </c>
      <c r="AI716" s="7" t="s">
        <v>297</v>
      </c>
    </row>
    <row r="717" customFormat="false" ht="15" hidden="false" customHeight="true" outlineLevel="0" collapsed="false">
      <c r="A717" s="7" t="s">
        <v>2112</v>
      </c>
      <c r="B717" s="7" t="n">
        <v>3</v>
      </c>
      <c r="C717" s="7" t="s">
        <v>147</v>
      </c>
      <c r="D717" s="7" t="s">
        <v>148</v>
      </c>
      <c r="E717" s="7" t="s">
        <v>253</v>
      </c>
      <c r="F717" s="7" t="s">
        <v>254</v>
      </c>
      <c r="G717" s="7" t="s">
        <v>2116</v>
      </c>
      <c r="H717" s="7" t="s">
        <v>163</v>
      </c>
      <c r="I717" s="7" t="s">
        <v>82</v>
      </c>
      <c r="J717" s="7" t="s">
        <v>83</v>
      </c>
      <c r="K717" s="7" t="s">
        <v>84</v>
      </c>
      <c r="L717" s="7" t="s">
        <v>89</v>
      </c>
      <c r="M717" s="7" t="s">
        <v>150</v>
      </c>
      <c r="N717" s="7" t="s">
        <v>85</v>
      </c>
      <c r="O717" s="7" t="s">
        <v>119</v>
      </c>
      <c r="P717" s="7" t="s">
        <v>91</v>
      </c>
      <c r="Q717" s="7" t="s">
        <v>201</v>
      </c>
      <c r="R717" s="7" t="s">
        <v>202</v>
      </c>
      <c r="S717" s="7" t="s">
        <v>123</v>
      </c>
      <c r="T717" s="7" t="s">
        <v>126</v>
      </c>
      <c r="U717" s="7" t="s">
        <v>111</v>
      </c>
      <c r="V717" s="7" t="s">
        <v>234</v>
      </c>
      <c r="W717" s="7" t="s">
        <v>187</v>
      </c>
      <c r="X717" s="7" t="s">
        <v>95</v>
      </c>
      <c r="Y717" s="7" t="n">
        <v>1</v>
      </c>
      <c r="Z717" s="7" t="n">
        <v>0</v>
      </c>
      <c r="AA717" s="7" t="str">
        <f aca="false">IF(Y717&gt;Z717,"Win",IF(Y717&lt;Z717,"Loss","Draw"))</f>
        <v>Win</v>
      </c>
      <c r="AB717" s="7" t="s">
        <v>99</v>
      </c>
      <c r="AC717" s="7" t="s">
        <v>99</v>
      </c>
      <c r="AD717" s="7" t="s">
        <v>2117</v>
      </c>
      <c r="AE717" s="7" t="s">
        <v>840</v>
      </c>
      <c r="AF717" s="7" t="str">
        <f aca="false">IF(AD717&lt;AE717,AD717,AE717)</f>
        <v>Archers, Electro Spirit, Goblin Hut, Goblins, Lightning, Monk, Royal Hogs, The Log</v>
      </c>
      <c r="AG717" s="7" t="str">
        <f aca="false">IF(AD717&lt;AE717,AE717,AD717)</f>
        <v>Barbarian Barrel, Bomb Tower, Goblinstein, Magic Archer, Miner, Skeletons, Tornado, Wall Breakers</v>
      </c>
      <c r="AH717" s="7" t="str">
        <f aca="false">IF(AD717=AF717,AA717,IF(AA717="Win","Loss",IF(AA717="Loss","Win","Draw")))</f>
        <v>Win</v>
      </c>
      <c r="AI717" s="7" t="s">
        <v>297</v>
      </c>
    </row>
    <row r="718" customFormat="false" ht="15" hidden="false" customHeight="true" outlineLevel="0" collapsed="false">
      <c r="A718" s="5" t="s">
        <v>2118</v>
      </c>
      <c r="B718" s="5" t="n">
        <v>1</v>
      </c>
      <c r="C718" s="5" t="s">
        <v>147</v>
      </c>
      <c r="D718" s="5" t="s">
        <v>148</v>
      </c>
      <c r="E718" s="5" t="s">
        <v>2119</v>
      </c>
      <c r="F718" s="5" t="s">
        <v>2120</v>
      </c>
      <c r="G718" s="5" t="s">
        <v>2121</v>
      </c>
      <c r="H718" s="5" t="s">
        <v>163</v>
      </c>
      <c r="I718" s="5" t="s">
        <v>84</v>
      </c>
      <c r="J718" s="5" t="s">
        <v>241</v>
      </c>
      <c r="K718" s="5" t="s">
        <v>114</v>
      </c>
      <c r="L718" s="5" t="s">
        <v>115</v>
      </c>
      <c r="M718" s="5" t="s">
        <v>138</v>
      </c>
      <c r="N718" s="5" t="s">
        <v>116</v>
      </c>
      <c r="O718" s="5" t="s">
        <v>119</v>
      </c>
      <c r="P718" s="5" t="s">
        <v>126</v>
      </c>
      <c r="Q718" s="5" t="s">
        <v>208</v>
      </c>
      <c r="R718" s="5" t="s">
        <v>188</v>
      </c>
      <c r="S718" s="5" t="s">
        <v>109</v>
      </c>
      <c r="T718" s="5" t="s">
        <v>110</v>
      </c>
      <c r="U718" s="5" t="s">
        <v>112</v>
      </c>
      <c r="V718" s="5" t="s">
        <v>88</v>
      </c>
      <c r="W718" s="5" t="s">
        <v>93</v>
      </c>
      <c r="X718" s="5" t="s">
        <v>86</v>
      </c>
      <c r="Y718" s="5" t="n">
        <v>1</v>
      </c>
      <c r="Z718" s="5" t="n">
        <v>0</v>
      </c>
      <c r="AA718" s="5" t="str">
        <f aca="false">IF(Y718&gt;Z718,"Win",IF(Y718&lt;Z718,"Loss","Draw"))</f>
        <v>Win</v>
      </c>
      <c r="AB718" s="5" t="s">
        <v>98</v>
      </c>
      <c r="AC718" s="5" t="s">
        <v>99</v>
      </c>
      <c r="AD718" s="5" t="s">
        <v>2122</v>
      </c>
      <c r="AE718" s="5" t="s">
        <v>368</v>
      </c>
      <c r="AF718" s="5" t="str">
        <f aca="false">IF(AD718&lt;AE718,AD718,AE718)</f>
        <v>Archers, Giant Snowball, Goblin Demolisher, Goblin Hut, Graveyard, Knight, Poison, Skeletons</v>
      </c>
      <c r="AG718" s="5" t="str">
        <f aca="false">IF(AD718&lt;AE718,AE718,AD718)</f>
        <v>Berserker, Fireball, Lava Hound, Skeleton Dragons, Spirit Empress, Tombstone, Valkyrie, Zap</v>
      </c>
      <c r="AH718" s="5" t="str">
        <f aca="false">IF(AD718=AF718,AA718,IF(AA718="Win","Loss",IF(AA718="Loss","Win","Draw")))</f>
        <v>Win</v>
      </c>
      <c r="AI718" s="5" t="s">
        <v>297</v>
      </c>
    </row>
    <row r="719" customFormat="false" ht="15" hidden="false" customHeight="true" outlineLevel="0" collapsed="false">
      <c r="A719" s="5" t="s">
        <v>2118</v>
      </c>
      <c r="B719" s="5" t="n">
        <v>2</v>
      </c>
      <c r="C719" s="5" t="s">
        <v>147</v>
      </c>
      <c r="D719" s="5" t="s">
        <v>148</v>
      </c>
      <c r="E719" s="5" t="s">
        <v>2119</v>
      </c>
      <c r="F719" s="5" t="s">
        <v>2120</v>
      </c>
      <c r="G719" s="5" t="s">
        <v>2123</v>
      </c>
      <c r="H719" s="5" t="s">
        <v>163</v>
      </c>
      <c r="I719" s="5" t="s">
        <v>208</v>
      </c>
      <c r="J719" s="5" t="s">
        <v>186</v>
      </c>
      <c r="K719" s="5" t="s">
        <v>109</v>
      </c>
      <c r="L719" s="5" t="s">
        <v>110</v>
      </c>
      <c r="M719" s="5" t="s">
        <v>651</v>
      </c>
      <c r="N719" s="5" t="s">
        <v>86</v>
      </c>
      <c r="O719" s="5" t="s">
        <v>139</v>
      </c>
      <c r="P719" s="5" t="s">
        <v>188</v>
      </c>
      <c r="Q719" s="5" t="s">
        <v>82</v>
      </c>
      <c r="R719" s="5" t="s">
        <v>108</v>
      </c>
      <c r="S719" s="5" t="s">
        <v>152</v>
      </c>
      <c r="T719" s="5" t="s">
        <v>126</v>
      </c>
      <c r="U719" s="5" t="s">
        <v>150</v>
      </c>
      <c r="V719" s="5" t="s">
        <v>153</v>
      </c>
      <c r="W719" s="5" t="s">
        <v>89</v>
      </c>
      <c r="X719" s="5" t="s">
        <v>85</v>
      </c>
      <c r="Y719" s="5" t="n">
        <v>1</v>
      </c>
      <c r="Z719" s="5" t="n">
        <v>2</v>
      </c>
      <c r="AA719" s="5" t="str">
        <f aca="false">IF(Y719&gt;Z719,"Win",IF(Y719&lt;Z719,"Loss","Draw"))</f>
        <v>Loss</v>
      </c>
      <c r="AB719" s="5" t="s">
        <v>98</v>
      </c>
      <c r="AC719" s="5" t="s">
        <v>99</v>
      </c>
      <c r="AD719" s="5" t="s">
        <v>1236</v>
      </c>
      <c r="AE719" s="5" t="s">
        <v>457</v>
      </c>
      <c r="AF719" s="5" t="str">
        <f aca="false">IF(AD719&lt;AE719,AD719,AE719)</f>
        <v>Baby Dragon, Cannon, Dark Prince, Electro Spirit, Lightning, Royal Hogs, Skeletons, The Log</v>
      </c>
      <c r="AG719" s="5" t="str">
        <f aca="false">IF(AD719&lt;AE719,AE719,AD719)</f>
        <v>Balloon, Lava Hound, Mega Minion, Skeleton Dragons, Tombstone, Valkyrie, Void, Zap</v>
      </c>
      <c r="AH719" s="5" t="str">
        <f aca="false">IF(AD719=AF719,AA719,IF(AA719="Win","Loss",IF(AA719="Loss","Win","Draw")))</f>
        <v>Win</v>
      </c>
      <c r="AI719" s="5" t="s">
        <v>297</v>
      </c>
    </row>
    <row r="720" customFormat="false" ht="15" hidden="false" customHeight="true" outlineLevel="0" collapsed="false">
      <c r="A720" s="5" t="s">
        <v>2118</v>
      </c>
      <c r="B720" s="5" t="n">
        <v>3</v>
      </c>
      <c r="C720" s="5" t="s">
        <v>147</v>
      </c>
      <c r="D720" s="5" t="s">
        <v>148</v>
      </c>
      <c r="E720" s="5" t="s">
        <v>2119</v>
      </c>
      <c r="F720" s="5" t="s">
        <v>2120</v>
      </c>
      <c r="G720" s="5" t="s">
        <v>2124</v>
      </c>
      <c r="H720" s="5" t="s">
        <v>163</v>
      </c>
      <c r="I720" s="5" t="s">
        <v>92</v>
      </c>
      <c r="J720" s="5" t="s">
        <v>91</v>
      </c>
      <c r="K720" s="5" t="s">
        <v>90</v>
      </c>
      <c r="L720" s="5" t="s">
        <v>133</v>
      </c>
      <c r="M720" s="5" t="s">
        <v>93</v>
      </c>
      <c r="N720" s="5" t="s">
        <v>159</v>
      </c>
      <c r="O720" s="5" t="s">
        <v>94</v>
      </c>
      <c r="P720" s="5" t="s">
        <v>95</v>
      </c>
      <c r="Q720" s="5" t="s">
        <v>233</v>
      </c>
      <c r="R720" s="5" t="s">
        <v>202</v>
      </c>
      <c r="S720" s="5" t="s">
        <v>201</v>
      </c>
      <c r="T720" s="5" t="s">
        <v>234</v>
      </c>
      <c r="U720" s="5" t="s">
        <v>157</v>
      </c>
      <c r="V720" s="5" t="s">
        <v>204</v>
      </c>
      <c r="W720" s="5" t="s">
        <v>193</v>
      </c>
      <c r="X720" s="5" t="s">
        <v>111</v>
      </c>
      <c r="Y720" s="5" t="n">
        <v>1</v>
      </c>
      <c r="Z720" s="5" t="n">
        <v>0</v>
      </c>
      <c r="AA720" s="5" t="str">
        <f aca="false">IF(Y720&gt;Z720,"Win",IF(Y720&lt;Z720,"Loss","Draw"))</f>
        <v>Win</v>
      </c>
      <c r="AB720" s="5" t="s">
        <v>98</v>
      </c>
      <c r="AC720" s="5" t="s">
        <v>99</v>
      </c>
      <c r="AD720" s="5" t="s">
        <v>2125</v>
      </c>
      <c r="AE720" s="5" t="s">
        <v>652</v>
      </c>
      <c r="AF720" s="5" t="str">
        <f aca="false">IF(AD720&lt;AE720,AD720,AE720)</f>
        <v>Barbarian Barrel, Dart Goblin, Fireball, Goblins, Mortar, Mother Witch, Rascals, Skeleton Barrel</v>
      </c>
      <c r="AG720" s="5" t="str">
        <f aca="false">IF(AD720&lt;AE720,AE720,AD720)</f>
        <v>Bats, Bomb Tower, Fire Spirit, Guards, Magic Archer, Miner, Royal Delivery, Wall Breakers</v>
      </c>
      <c r="AH720" s="5" t="str">
        <f aca="false">IF(AD720=AF720,AA720,IF(AA720="Win","Loss",IF(AA720="Loss","Win","Draw")))</f>
        <v>Win</v>
      </c>
      <c r="AI720" s="5" t="s">
        <v>297</v>
      </c>
    </row>
    <row r="721" customFormat="false" ht="15" hidden="false" customHeight="true" outlineLevel="0" collapsed="false">
      <c r="A721" s="7" t="s">
        <v>2126</v>
      </c>
      <c r="B721" s="7" t="n">
        <v>1</v>
      </c>
      <c r="C721" s="7" t="s">
        <v>147</v>
      </c>
      <c r="D721" s="7" t="s">
        <v>148</v>
      </c>
      <c r="E721" s="7" t="s">
        <v>2119</v>
      </c>
      <c r="F721" s="7" t="s">
        <v>2120</v>
      </c>
      <c r="G721" s="7" t="s">
        <v>2127</v>
      </c>
      <c r="H721" s="7" t="s">
        <v>163</v>
      </c>
      <c r="I721" s="7" t="s">
        <v>82</v>
      </c>
      <c r="J721" s="7" t="s">
        <v>151</v>
      </c>
      <c r="K721" s="7" t="s">
        <v>152</v>
      </c>
      <c r="L721" s="7" t="s">
        <v>85</v>
      </c>
      <c r="M721" s="7" t="s">
        <v>126</v>
      </c>
      <c r="N721" s="7" t="s">
        <v>150</v>
      </c>
      <c r="O721" s="7" t="s">
        <v>89</v>
      </c>
      <c r="P721" s="7" t="s">
        <v>153</v>
      </c>
      <c r="Q721" s="7" t="s">
        <v>90</v>
      </c>
      <c r="R721" s="7" t="s">
        <v>123</v>
      </c>
      <c r="S721" s="7" t="s">
        <v>124</v>
      </c>
      <c r="T721" s="7" t="s">
        <v>125</v>
      </c>
      <c r="U721" s="7" t="s">
        <v>85</v>
      </c>
      <c r="V721" s="7" t="s">
        <v>96</v>
      </c>
      <c r="W721" s="7" t="s">
        <v>126</v>
      </c>
      <c r="X721" s="7" t="s">
        <v>95</v>
      </c>
      <c r="Y721" s="7" t="n">
        <v>1</v>
      </c>
      <c r="Z721" s="7" t="n">
        <v>0</v>
      </c>
      <c r="AA721" s="7" t="str">
        <f aca="false">IF(Y721&gt;Z721,"Win",IF(Y721&lt;Z721,"Loss","Draw"))</f>
        <v>Win</v>
      </c>
      <c r="AB721" s="7" t="s">
        <v>99</v>
      </c>
      <c r="AC721" s="7" t="s">
        <v>99</v>
      </c>
      <c r="AD721" s="7" t="s">
        <v>155</v>
      </c>
      <c r="AE721" s="7" t="s">
        <v>134</v>
      </c>
      <c r="AF721" s="7" t="str">
        <f aca="false">IF(AD721&lt;AE721,AD721,AE721)</f>
        <v>Baby Dragon, Cannon, Electro Spirit, Lightning, Mighty Miner, Royal Hogs, Skeletons, The Log</v>
      </c>
      <c r="AG721" s="7" t="str">
        <f aca="false">IF(AD721&lt;AE721,AE721,AD721)</f>
        <v>Barbarian Barrel, Cannon Cart, Goblinstein, Lightning, Minions, Mortar, Royal Ghost, Skeletons</v>
      </c>
      <c r="AH721" s="7" t="str">
        <f aca="false">IF(AD721=AF721,AA721,IF(AA721="Win","Loss",IF(AA721="Loss","Win","Draw")))</f>
        <v>Win</v>
      </c>
      <c r="AI721" s="7" t="s">
        <v>297</v>
      </c>
    </row>
    <row r="722" customFormat="false" ht="15" hidden="false" customHeight="true" outlineLevel="0" collapsed="false">
      <c r="A722" s="7" t="s">
        <v>2126</v>
      </c>
      <c r="B722" s="7" t="n">
        <v>2</v>
      </c>
      <c r="C722" s="7" t="s">
        <v>147</v>
      </c>
      <c r="D722" s="7" t="s">
        <v>148</v>
      </c>
      <c r="E722" s="7" t="s">
        <v>2119</v>
      </c>
      <c r="F722" s="7" t="s">
        <v>2120</v>
      </c>
      <c r="G722" s="7" t="s">
        <v>2128</v>
      </c>
      <c r="H722" s="7" t="s">
        <v>163</v>
      </c>
      <c r="I722" s="7" t="s">
        <v>172</v>
      </c>
      <c r="J722" s="7" t="s">
        <v>188</v>
      </c>
      <c r="K722" s="7" t="s">
        <v>128</v>
      </c>
      <c r="L722" s="7" t="s">
        <v>223</v>
      </c>
      <c r="M722" s="7" t="s">
        <v>97</v>
      </c>
      <c r="N722" s="7" t="s">
        <v>86</v>
      </c>
      <c r="O722" s="7" t="s">
        <v>130</v>
      </c>
      <c r="P722" s="7" t="s">
        <v>143</v>
      </c>
      <c r="Q722" s="7" t="s">
        <v>114</v>
      </c>
      <c r="R722" s="7" t="s">
        <v>194</v>
      </c>
      <c r="S722" s="7" t="s">
        <v>137</v>
      </c>
      <c r="T722" s="7" t="s">
        <v>157</v>
      </c>
      <c r="U722" s="7" t="s">
        <v>88</v>
      </c>
      <c r="V722" s="7" t="s">
        <v>116</v>
      </c>
      <c r="W722" s="7" t="s">
        <v>234</v>
      </c>
      <c r="X722" s="7" t="s">
        <v>97</v>
      </c>
      <c r="Y722" s="7" t="n">
        <v>1</v>
      </c>
      <c r="Z722" s="7" t="n">
        <v>0</v>
      </c>
      <c r="AA722" s="7" t="str">
        <f aca="false">IF(Y722&gt;Z722,"Win",IF(Y722&lt;Z722,"Loss","Draw"))</f>
        <v>Win</v>
      </c>
      <c r="AB722" s="7" t="s">
        <v>99</v>
      </c>
      <c r="AC722" s="7" t="s">
        <v>99</v>
      </c>
      <c r="AD722" s="7" t="s">
        <v>2129</v>
      </c>
      <c r="AE722" s="7" t="s">
        <v>555</v>
      </c>
      <c r="AF722" s="7" t="str">
        <f aca="false">IF(AD722&lt;AE722,AD722,AE722)</f>
        <v>Archer Queen, Berserker, Bomb Tower, Fire Spirit, Giant Snowball, Goblin Drill, Poison, Ronin</v>
      </c>
      <c r="AG722" s="7" t="str">
        <f aca="false">IF(AD722&lt;AE722,AE722,AD722)</f>
        <v>Arrows, Golden Knight, Heal Spirit, Musketeer, Ram Rider, Ronin, Skeleton Dragons, Tombstone</v>
      </c>
      <c r="AH722" s="7" t="str">
        <f aca="false">IF(AD722=AF722,AA722,IF(AA722="Win","Loss",IF(AA722="Loss","Win","Draw")))</f>
        <v>Loss</v>
      </c>
      <c r="AI722" s="7" t="s">
        <v>297</v>
      </c>
    </row>
    <row r="723" customFormat="false" ht="15" hidden="false" customHeight="true" outlineLevel="0" collapsed="false">
      <c r="A723" s="7" t="s">
        <v>2126</v>
      </c>
      <c r="B723" s="7" t="n">
        <v>3</v>
      </c>
      <c r="C723" s="7" t="s">
        <v>147</v>
      </c>
      <c r="D723" s="7" t="s">
        <v>148</v>
      </c>
      <c r="E723" s="7" t="s">
        <v>2119</v>
      </c>
      <c r="F723" s="7" t="s">
        <v>2120</v>
      </c>
      <c r="G723" s="7" t="s">
        <v>2130</v>
      </c>
      <c r="H723" s="7" t="s">
        <v>163</v>
      </c>
      <c r="I723" s="7" t="s">
        <v>201</v>
      </c>
      <c r="J723" s="7" t="s">
        <v>337</v>
      </c>
      <c r="K723" s="7" t="s">
        <v>203</v>
      </c>
      <c r="L723" s="7" t="s">
        <v>159</v>
      </c>
      <c r="M723" s="7" t="s">
        <v>157</v>
      </c>
      <c r="N723" s="7" t="s">
        <v>118</v>
      </c>
      <c r="O723" s="7" t="s">
        <v>204</v>
      </c>
      <c r="P723" s="7" t="s">
        <v>234</v>
      </c>
      <c r="Q723" s="7" t="s">
        <v>201</v>
      </c>
      <c r="R723" s="7" t="s">
        <v>202</v>
      </c>
      <c r="S723" s="7" t="s">
        <v>203</v>
      </c>
      <c r="T723" s="7" t="s">
        <v>87</v>
      </c>
      <c r="U723" s="7" t="s">
        <v>118</v>
      </c>
      <c r="V723" s="7" t="s">
        <v>150</v>
      </c>
      <c r="W723" s="7" t="s">
        <v>204</v>
      </c>
      <c r="X723" s="7" t="s">
        <v>108</v>
      </c>
      <c r="Y723" s="7" t="n">
        <v>0</v>
      </c>
      <c r="Z723" s="7" t="n">
        <v>1</v>
      </c>
      <c r="AA723" s="7" t="str">
        <f aca="false">IF(Y723&gt;Z723,"Win",IF(Y723&lt;Z723,"Loss","Draw"))</f>
        <v>Loss</v>
      </c>
      <c r="AB723" s="7" t="s">
        <v>99</v>
      </c>
      <c r="AC723" s="7" t="s">
        <v>99</v>
      </c>
      <c r="AD723" s="7" t="s">
        <v>460</v>
      </c>
      <c r="AE723" s="7" t="s">
        <v>2131</v>
      </c>
      <c r="AF723" s="7" t="str">
        <f aca="false">IF(AD723&lt;AE723,AD723,AE723)</f>
        <v>Bomb Tower, Boss Bandit, Dart Goblin, Fire Spirit, Goblin Barrel, Ice Spirit, Royal Delivery, Wall Breakers</v>
      </c>
      <c r="AG723" s="7" t="str">
        <f aca="false">IF(AD723&lt;AE723,AE723,AD723)</f>
        <v>Dark Prince, Electro Spirit, Goblin Barrel, Ice Spirit, Magic Archer, Royal Delivery, Tesla, Wall Breakers</v>
      </c>
      <c r="AH723" s="7" t="str">
        <f aca="false">IF(AD723=AF723,AA723,IF(AA723="Win","Loss",IF(AA723="Loss","Win","Draw")))</f>
        <v>Loss</v>
      </c>
      <c r="AI723" s="7" t="s">
        <v>297</v>
      </c>
    </row>
    <row r="724" customFormat="false" ht="15" hidden="false" customHeight="true" outlineLevel="0" collapsed="false">
      <c r="A724" s="7" t="s">
        <v>2132</v>
      </c>
      <c r="B724" s="7" t="n">
        <v>1</v>
      </c>
      <c r="C724" s="7" t="s">
        <v>147</v>
      </c>
      <c r="D724" s="7" t="s">
        <v>148</v>
      </c>
      <c r="E724" s="7" t="s">
        <v>2119</v>
      </c>
      <c r="F724" s="7" t="s">
        <v>2120</v>
      </c>
      <c r="G724" s="7" t="s">
        <v>2133</v>
      </c>
      <c r="H724" s="7" t="s">
        <v>163</v>
      </c>
      <c r="I724" s="7" t="s">
        <v>233</v>
      </c>
      <c r="J724" s="7" t="s">
        <v>202</v>
      </c>
      <c r="K724" s="7" t="s">
        <v>201</v>
      </c>
      <c r="L724" s="7" t="s">
        <v>234</v>
      </c>
      <c r="M724" s="7" t="s">
        <v>157</v>
      </c>
      <c r="N724" s="7" t="s">
        <v>204</v>
      </c>
      <c r="O724" s="7" t="s">
        <v>88</v>
      </c>
      <c r="P724" s="7" t="s">
        <v>111</v>
      </c>
      <c r="Q724" s="7" t="s">
        <v>141</v>
      </c>
      <c r="R724" s="7" t="s">
        <v>95</v>
      </c>
      <c r="S724" s="7" t="s">
        <v>107</v>
      </c>
      <c r="T724" s="7" t="s">
        <v>177</v>
      </c>
      <c r="U724" s="7" t="s">
        <v>178</v>
      </c>
      <c r="V724" s="7" t="s">
        <v>93</v>
      </c>
      <c r="W724" s="7" t="s">
        <v>150</v>
      </c>
      <c r="X724" s="7" t="s">
        <v>143</v>
      </c>
      <c r="Y724" s="7" t="n">
        <v>0</v>
      </c>
      <c r="Z724" s="7" t="n">
        <v>1</v>
      </c>
      <c r="AA724" s="7" t="str">
        <f aca="false">IF(Y724&gt;Z724,"Win",IF(Y724&lt;Z724,"Loss","Draw"))</f>
        <v>Loss</v>
      </c>
      <c r="AB724" s="7" t="s">
        <v>99</v>
      </c>
      <c r="AC724" s="7" t="s">
        <v>99</v>
      </c>
      <c r="AD724" s="7" t="s">
        <v>380</v>
      </c>
      <c r="AE724" s="7" t="s">
        <v>180</v>
      </c>
      <c r="AF724" s="7" t="str">
        <f aca="false">IF(AD724&lt;AE724,AD724,AE724)</f>
        <v>Barbarian Barrel, Electro Spirit, Fireball, Goblin Cage, Heal Spirit, Lumberjack, Phoenix, Royal Giant</v>
      </c>
      <c r="AG724" s="7" t="str">
        <f aca="false">IF(AD724&lt;AE724,AE724,AD724)</f>
        <v>Bats, Berserker, Bomb Tower, Fire Spirit, Magic Archer, Miner, Royal Delivery, Wall Breakers</v>
      </c>
      <c r="AH724" s="7" t="str">
        <f aca="false">IF(AD724=AF724,AA724,IF(AA724="Win","Loss",IF(AA724="Loss","Win","Draw")))</f>
        <v>Win</v>
      </c>
      <c r="AI724" s="7" t="s">
        <v>297</v>
      </c>
    </row>
    <row r="725" customFormat="false" ht="15" hidden="false" customHeight="true" outlineLevel="0" collapsed="false">
      <c r="A725" s="7" t="s">
        <v>2132</v>
      </c>
      <c r="B725" s="7" t="n">
        <v>2</v>
      </c>
      <c r="C725" s="7" t="s">
        <v>147</v>
      </c>
      <c r="D725" s="7" t="s">
        <v>148</v>
      </c>
      <c r="E725" s="7" t="s">
        <v>2119</v>
      </c>
      <c r="F725" s="7" t="s">
        <v>2120</v>
      </c>
      <c r="G725" s="7" t="s">
        <v>2134</v>
      </c>
      <c r="H725" s="7" t="s">
        <v>163</v>
      </c>
      <c r="I725" s="7" t="s">
        <v>152</v>
      </c>
      <c r="J725" s="7" t="s">
        <v>108</v>
      </c>
      <c r="K725" s="7" t="s">
        <v>82</v>
      </c>
      <c r="L725" s="7" t="s">
        <v>150</v>
      </c>
      <c r="M725" s="7" t="s">
        <v>126</v>
      </c>
      <c r="N725" s="7" t="s">
        <v>153</v>
      </c>
      <c r="O725" s="7" t="s">
        <v>85</v>
      </c>
      <c r="P725" s="7" t="s">
        <v>89</v>
      </c>
      <c r="Q725" s="7" t="s">
        <v>284</v>
      </c>
      <c r="R725" s="7" t="s">
        <v>128</v>
      </c>
      <c r="S725" s="7" t="s">
        <v>153</v>
      </c>
      <c r="T725" s="7" t="s">
        <v>158</v>
      </c>
      <c r="U725" s="7" t="s">
        <v>157</v>
      </c>
      <c r="V725" s="7" t="s">
        <v>187</v>
      </c>
      <c r="W725" s="7" t="s">
        <v>85</v>
      </c>
      <c r="X725" s="7" t="s">
        <v>387</v>
      </c>
      <c r="Y725" s="7" t="n">
        <v>0</v>
      </c>
      <c r="Z725" s="7" t="n">
        <v>1</v>
      </c>
      <c r="AA725" s="7" t="str">
        <f aca="false">IF(Y725&gt;Z725,"Win",IF(Y725&lt;Z725,"Loss","Draw"))</f>
        <v>Loss</v>
      </c>
      <c r="AB725" s="7" t="s">
        <v>99</v>
      </c>
      <c r="AC725" s="7" t="s">
        <v>99</v>
      </c>
      <c r="AD725" s="7" t="s">
        <v>457</v>
      </c>
      <c r="AE725" s="7" t="s">
        <v>2135</v>
      </c>
      <c r="AF725" s="7" t="str">
        <f aca="false">IF(AD725&lt;AE725,AD725,AE725)</f>
        <v>Baby Dragon, Cannon, Dark Prince, Electro Spirit, Lightning, Royal Hogs, Skeletons, The Log</v>
      </c>
      <c r="AG725" s="7" t="str">
        <f aca="false">IF(AD725&lt;AE725,AE725,AD725)</f>
        <v>Bowler, Cannon, Electro Giant, Fire Spirit, Golden Knight, Inferno Dragon, Lightning, Tornado</v>
      </c>
      <c r="AH725" s="7" t="str">
        <f aca="false">IF(AD725=AF725,AA725,IF(AA725="Win","Loss",IF(AA725="Loss","Win","Draw")))</f>
        <v>Loss</v>
      </c>
      <c r="AI725" s="7" t="s">
        <v>297</v>
      </c>
    </row>
    <row r="726" customFormat="false" ht="15" hidden="false" customHeight="true" outlineLevel="0" collapsed="false">
      <c r="A726" s="7" t="s">
        <v>2132</v>
      </c>
      <c r="B726" s="7" t="n">
        <v>3</v>
      </c>
      <c r="C726" s="7" t="s">
        <v>147</v>
      </c>
      <c r="D726" s="7" t="s">
        <v>148</v>
      </c>
      <c r="E726" s="7" t="s">
        <v>2119</v>
      </c>
      <c r="F726" s="7" t="s">
        <v>2120</v>
      </c>
      <c r="G726" s="7" t="s">
        <v>2136</v>
      </c>
      <c r="H726" s="7" t="s">
        <v>163</v>
      </c>
      <c r="I726" s="7" t="s">
        <v>448</v>
      </c>
      <c r="J726" s="7" t="s">
        <v>83</v>
      </c>
      <c r="K726" s="7" t="s">
        <v>188</v>
      </c>
      <c r="L726" s="7" t="s">
        <v>95</v>
      </c>
      <c r="M726" s="7" t="s">
        <v>93</v>
      </c>
      <c r="N726" s="7" t="s">
        <v>173</v>
      </c>
      <c r="O726" s="7" t="s">
        <v>177</v>
      </c>
      <c r="P726" s="7" t="s">
        <v>215</v>
      </c>
      <c r="Q726" s="7" t="s">
        <v>90</v>
      </c>
      <c r="R726" s="7" t="s">
        <v>91</v>
      </c>
      <c r="S726" s="7" t="s">
        <v>92</v>
      </c>
      <c r="T726" s="7" t="s">
        <v>159</v>
      </c>
      <c r="U726" s="7" t="s">
        <v>97</v>
      </c>
      <c r="V726" s="7" t="s">
        <v>116</v>
      </c>
      <c r="W726" s="7" t="s">
        <v>89</v>
      </c>
      <c r="X726" s="7" t="s">
        <v>94</v>
      </c>
      <c r="Y726" s="7" t="n">
        <v>0</v>
      </c>
      <c r="Z726" s="7" t="n">
        <v>1</v>
      </c>
      <c r="AA726" s="7" t="str">
        <f aca="false">IF(Y726&gt;Z726,"Win",IF(Y726&lt;Z726,"Loss","Draw"))</f>
        <v>Loss</v>
      </c>
      <c r="AB726" s="7" t="s">
        <v>99</v>
      </c>
      <c r="AC726" s="7" t="s">
        <v>99</v>
      </c>
      <c r="AD726" s="7" t="s">
        <v>2137</v>
      </c>
      <c r="AE726" s="7" t="s">
        <v>1570</v>
      </c>
      <c r="AF726" s="7" t="str">
        <f aca="false">IF(AD726&lt;AE726,AD726,AE726)</f>
        <v>Barbarian Barrel, Fireball, Fisherman, Monk, Royal Giant, Tombstone, Witch, Zappies</v>
      </c>
      <c r="AG726" s="7" t="str">
        <f aca="false">IF(AD726&lt;AE726,AE726,AD726)</f>
        <v>Dart Goblin, Goblins, Mortar, Poison, Rascals, Ronin, Skeleton Barrel, The Log</v>
      </c>
      <c r="AH726" s="7" t="str">
        <f aca="false">IF(AD726=AF726,AA726,IF(AA726="Win","Loss",IF(AA726="Loss","Win","Draw")))</f>
        <v>Loss</v>
      </c>
      <c r="AI726" s="7" t="s">
        <v>297</v>
      </c>
    </row>
    <row r="727" customFormat="false" ht="15" hidden="false" customHeight="true" outlineLevel="0" collapsed="false">
      <c r="A727" s="7" t="s">
        <v>2138</v>
      </c>
      <c r="B727" s="7" t="n">
        <v>1</v>
      </c>
      <c r="C727" s="7" t="s">
        <v>147</v>
      </c>
      <c r="D727" s="7" t="s">
        <v>148</v>
      </c>
      <c r="E727" s="7" t="s">
        <v>2119</v>
      </c>
      <c r="F727" s="7" t="s">
        <v>2120</v>
      </c>
      <c r="G727" s="7" t="s">
        <v>2139</v>
      </c>
      <c r="H727" s="7" t="s">
        <v>163</v>
      </c>
      <c r="I727" s="7" t="s">
        <v>113</v>
      </c>
      <c r="J727" s="7" t="s">
        <v>91</v>
      </c>
      <c r="K727" s="7" t="s">
        <v>87</v>
      </c>
      <c r="L727" s="7" t="s">
        <v>165</v>
      </c>
      <c r="M727" s="7" t="s">
        <v>97</v>
      </c>
      <c r="N727" s="7" t="s">
        <v>85</v>
      </c>
      <c r="O727" s="7" t="s">
        <v>118</v>
      </c>
      <c r="P727" s="7" t="s">
        <v>89</v>
      </c>
      <c r="Q727" s="7" t="s">
        <v>127</v>
      </c>
      <c r="R727" s="7" t="s">
        <v>219</v>
      </c>
      <c r="S727" s="7" t="s">
        <v>124</v>
      </c>
      <c r="T727" s="7" t="s">
        <v>117</v>
      </c>
      <c r="U727" s="7" t="s">
        <v>133</v>
      </c>
      <c r="V727" s="7" t="s">
        <v>294</v>
      </c>
      <c r="W727" s="7" t="s">
        <v>173</v>
      </c>
      <c r="X727" s="7" t="s">
        <v>95</v>
      </c>
      <c r="Y727" s="7" t="n">
        <v>0</v>
      </c>
      <c r="Z727" s="7" t="n">
        <v>1</v>
      </c>
      <c r="AA727" s="7" t="str">
        <f aca="false">IF(Y727&gt;Z727,"Win",IF(Y727&lt;Z727,"Loss","Draw"))</f>
        <v>Loss</v>
      </c>
      <c r="AB727" s="7" t="s">
        <v>99</v>
      </c>
      <c r="AC727" s="7" t="s">
        <v>99</v>
      </c>
      <c r="AD727" s="7" t="s">
        <v>2140</v>
      </c>
      <c r="AE727" s="7" t="s">
        <v>296</v>
      </c>
      <c r="AF727" s="7" t="str">
        <f aca="false">IF(AD727&lt;AE727,AD727,AE727)</f>
        <v>Barbarian Barrel, Battle Ram, Giant Skeleton, Mother Witch, Royal Ghost, Vines, Wizard, Zappies</v>
      </c>
      <c r="AG727" s="7" t="str">
        <f aca="false">IF(AD727&lt;AE727,AE727,AD727)</f>
        <v>Furnace, Goblins, Hog Rider, Ice Spirit, Lightning, Ronin, Tesla, The Log</v>
      </c>
      <c r="AH727" s="7" t="str">
        <f aca="false">IF(AD727=AF727,AA727,IF(AA727="Win","Loss",IF(AA727="Loss","Win","Draw")))</f>
        <v>Win</v>
      </c>
      <c r="AI727" s="7" t="s">
        <v>297</v>
      </c>
    </row>
    <row r="728" customFormat="false" ht="15" hidden="false" customHeight="true" outlineLevel="0" collapsed="false">
      <c r="A728" s="7" t="s">
        <v>2138</v>
      </c>
      <c r="B728" s="7" t="n">
        <v>2</v>
      </c>
      <c r="C728" s="7" t="s">
        <v>147</v>
      </c>
      <c r="D728" s="7" t="s">
        <v>148</v>
      </c>
      <c r="E728" s="7" t="s">
        <v>2119</v>
      </c>
      <c r="F728" s="7" t="s">
        <v>2120</v>
      </c>
      <c r="G728" s="7" t="s">
        <v>2141</v>
      </c>
      <c r="H728" s="7" t="s">
        <v>163</v>
      </c>
      <c r="I728" s="7" t="s">
        <v>201</v>
      </c>
      <c r="J728" s="7" t="s">
        <v>108</v>
      </c>
      <c r="K728" s="7" t="s">
        <v>203</v>
      </c>
      <c r="L728" s="7" t="s">
        <v>159</v>
      </c>
      <c r="M728" s="7" t="s">
        <v>157</v>
      </c>
      <c r="N728" s="7" t="s">
        <v>126</v>
      </c>
      <c r="O728" s="7" t="s">
        <v>204</v>
      </c>
      <c r="P728" s="7" t="s">
        <v>234</v>
      </c>
      <c r="Q728" s="7" t="s">
        <v>208</v>
      </c>
      <c r="R728" s="7" t="s">
        <v>188</v>
      </c>
      <c r="S728" s="7" t="s">
        <v>109</v>
      </c>
      <c r="T728" s="7" t="s">
        <v>88</v>
      </c>
      <c r="U728" s="7" t="s">
        <v>110</v>
      </c>
      <c r="V728" s="7" t="s">
        <v>112</v>
      </c>
      <c r="W728" s="7" t="s">
        <v>86</v>
      </c>
      <c r="X728" s="7" t="s">
        <v>93</v>
      </c>
      <c r="Y728" s="7" t="n">
        <v>1</v>
      </c>
      <c r="Z728" s="7" t="n">
        <v>0</v>
      </c>
      <c r="AA728" s="7" t="str">
        <f aca="false">IF(Y728&gt;Z728,"Win",IF(Y728&lt;Z728,"Loss","Draw"))</f>
        <v>Win</v>
      </c>
      <c r="AB728" s="7" t="s">
        <v>99</v>
      </c>
      <c r="AC728" s="7" t="s">
        <v>99</v>
      </c>
      <c r="AD728" s="7" t="s">
        <v>2083</v>
      </c>
      <c r="AE728" s="7" t="s">
        <v>368</v>
      </c>
      <c r="AF728" s="7" t="str">
        <f aca="false">IF(AD728&lt;AE728,AD728,AE728)</f>
        <v>Berserker, Fireball, Lava Hound, Skeleton Dragons, Spirit Empress, Tombstone, Valkyrie, Zap</v>
      </c>
      <c r="AG728" s="7" t="str">
        <f aca="false">IF(AD728&lt;AE728,AE728,AD728)</f>
        <v>Bomb Tower, Dark Prince, Dart Goblin, Fire Spirit, Goblin Barrel, Royal Delivery, Skeletons, Wall Breakers</v>
      </c>
      <c r="AH728" s="7" t="str">
        <f aca="false">IF(AD728=AF728,AA728,IF(AA728="Win","Loss",IF(AA728="Loss","Win","Draw")))</f>
        <v>Loss</v>
      </c>
      <c r="AI728" s="7" t="s">
        <v>297</v>
      </c>
    </row>
    <row r="729" customFormat="false" ht="15" hidden="false" customHeight="true" outlineLevel="0" collapsed="false">
      <c r="A729" s="7" t="s">
        <v>2138</v>
      </c>
      <c r="B729" s="7" t="n">
        <v>3</v>
      </c>
      <c r="C729" s="7" t="s">
        <v>147</v>
      </c>
      <c r="D729" s="7" t="s">
        <v>148</v>
      </c>
      <c r="E729" s="7" t="s">
        <v>2119</v>
      </c>
      <c r="F729" s="7" t="s">
        <v>2120</v>
      </c>
      <c r="G729" s="7" t="s">
        <v>2142</v>
      </c>
      <c r="H729" s="7" t="s">
        <v>163</v>
      </c>
      <c r="I729" s="7" t="s">
        <v>107</v>
      </c>
      <c r="J729" s="7" t="s">
        <v>95</v>
      </c>
      <c r="K729" s="7" t="s">
        <v>141</v>
      </c>
      <c r="L729" s="7" t="s">
        <v>150</v>
      </c>
      <c r="M729" s="7" t="s">
        <v>143</v>
      </c>
      <c r="N729" s="7" t="s">
        <v>93</v>
      </c>
      <c r="O729" s="7" t="s">
        <v>177</v>
      </c>
      <c r="P729" s="7" t="s">
        <v>178</v>
      </c>
      <c r="Q729" s="7" t="s">
        <v>82</v>
      </c>
      <c r="R729" s="7" t="s">
        <v>194</v>
      </c>
      <c r="S729" s="7" t="s">
        <v>153</v>
      </c>
      <c r="T729" s="7" t="s">
        <v>118</v>
      </c>
      <c r="U729" s="7" t="s">
        <v>204</v>
      </c>
      <c r="V729" s="7" t="s">
        <v>126</v>
      </c>
      <c r="W729" s="7" t="s">
        <v>89</v>
      </c>
      <c r="X729" s="7" t="s">
        <v>164</v>
      </c>
      <c r="Y729" s="7" t="n">
        <v>1</v>
      </c>
      <c r="Z729" s="7" t="n">
        <v>0</v>
      </c>
      <c r="AA729" s="7" t="str">
        <f aca="false">IF(Y729&gt;Z729,"Win",IF(Y729&lt;Z729,"Loss","Draw"))</f>
        <v>Win</v>
      </c>
      <c r="AB729" s="7" t="s">
        <v>99</v>
      </c>
      <c r="AC729" s="7" t="s">
        <v>99</v>
      </c>
      <c r="AD729" s="7" t="s">
        <v>180</v>
      </c>
      <c r="AE729" s="7" t="s">
        <v>1111</v>
      </c>
      <c r="AF729" s="7" t="str">
        <f aca="false">IF(AD729&lt;AE729,AD729,AE729)</f>
        <v>Archer Queen, Cannon, Earthquake, Ice Spirit, Royal Delivery, Royal Hogs, Skeletons, The Log</v>
      </c>
      <c r="AG729" s="7" t="str">
        <f aca="false">IF(AD729&lt;AE729,AE729,AD729)</f>
        <v>Barbarian Barrel, Electro Spirit, Fireball, Goblin Cage, Heal Spirit, Lumberjack, Phoenix, Royal Giant</v>
      </c>
      <c r="AH729" s="7" t="str">
        <f aca="false">IF(AD729=AF729,AA729,IF(AA729="Win","Loss",IF(AA729="Loss","Win","Draw")))</f>
        <v>Loss</v>
      </c>
      <c r="AI729" s="7" t="s">
        <v>297</v>
      </c>
    </row>
    <row r="730" customFormat="false" ht="15" hidden="false" customHeight="true" outlineLevel="0" collapsed="false">
      <c r="A730" s="7" t="s">
        <v>2143</v>
      </c>
      <c r="B730" s="7" t="n">
        <v>1</v>
      </c>
      <c r="C730" s="7" t="s">
        <v>147</v>
      </c>
      <c r="D730" s="7" t="s">
        <v>148</v>
      </c>
      <c r="E730" s="7" t="s">
        <v>2119</v>
      </c>
      <c r="F730" s="7" t="s">
        <v>2120</v>
      </c>
      <c r="G730" s="7" t="s">
        <v>2144</v>
      </c>
      <c r="H730" s="7" t="s">
        <v>163</v>
      </c>
      <c r="I730" s="7" t="s">
        <v>107</v>
      </c>
      <c r="J730" s="7" t="s">
        <v>95</v>
      </c>
      <c r="K730" s="7" t="s">
        <v>141</v>
      </c>
      <c r="L730" s="7" t="s">
        <v>150</v>
      </c>
      <c r="M730" s="7" t="s">
        <v>143</v>
      </c>
      <c r="N730" s="7" t="s">
        <v>93</v>
      </c>
      <c r="O730" s="7" t="s">
        <v>177</v>
      </c>
      <c r="P730" s="7" t="s">
        <v>178</v>
      </c>
      <c r="Q730" s="7" t="s">
        <v>82</v>
      </c>
      <c r="R730" s="7" t="s">
        <v>194</v>
      </c>
      <c r="S730" s="7" t="s">
        <v>153</v>
      </c>
      <c r="T730" s="7" t="s">
        <v>118</v>
      </c>
      <c r="U730" s="7" t="s">
        <v>204</v>
      </c>
      <c r="V730" s="7" t="s">
        <v>126</v>
      </c>
      <c r="W730" s="7" t="s">
        <v>89</v>
      </c>
      <c r="X730" s="7" t="s">
        <v>164</v>
      </c>
      <c r="Y730" s="7" t="n">
        <v>0</v>
      </c>
      <c r="Z730" s="7" t="n">
        <v>1</v>
      </c>
      <c r="AA730" s="7" t="str">
        <f aca="false">IF(Y730&gt;Z730,"Win",IF(Y730&lt;Z730,"Loss","Draw"))</f>
        <v>Loss</v>
      </c>
      <c r="AB730" s="7" t="s">
        <v>99</v>
      </c>
      <c r="AC730" s="7" t="s">
        <v>99</v>
      </c>
      <c r="AD730" s="7" t="s">
        <v>180</v>
      </c>
      <c r="AE730" s="7" t="s">
        <v>1111</v>
      </c>
      <c r="AF730" s="7" t="str">
        <f aca="false">IF(AD730&lt;AE730,AD730,AE730)</f>
        <v>Archer Queen, Cannon, Earthquake, Ice Spirit, Royal Delivery, Royal Hogs, Skeletons, The Log</v>
      </c>
      <c r="AG730" s="7" t="str">
        <f aca="false">IF(AD730&lt;AE730,AE730,AD730)</f>
        <v>Barbarian Barrel, Electro Spirit, Fireball, Goblin Cage, Heal Spirit, Lumberjack, Phoenix, Royal Giant</v>
      </c>
      <c r="AH730" s="7" t="str">
        <f aca="false">IF(AD730=AF730,AA730,IF(AA730="Win","Loss",IF(AA730="Loss","Win","Draw")))</f>
        <v>Win</v>
      </c>
      <c r="AI730" s="7" t="s">
        <v>297</v>
      </c>
    </row>
    <row r="731" customFormat="false" ht="15" hidden="false" customHeight="true" outlineLevel="0" collapsed="false">
      <c r="A731" s="7" t="s">
        <v>2145</v>
      </c>
      <c r="B731" s="7" t="n">
        <v>1</v>
      </c>
      <c r="C731" s="7" t="s">
        <v>147</v>
      </c>
      <c r="D731" s="7" t="s">
        <v>148</v>
      </c>
      <c r="E731" s="7" t="s">
        <v>2119</v>
      </c>
      <c r="F731" s="7" t="s">
        <v>2120</v>
      </c>
      <c r="G731" s="7" t="s">
        <v>2146</v>
      </c>
      <c r="H731" s="7" t="s">
        <v>163</v>
      </c>
      <c r="I731" s="7" t="s">
        <v>82</v>
      </c>
      <c r="J731" s="7" t="s">
        <v>151</v>
      </c>
      <c r="K731" s="7" t="s">
        <v>152</v>
      </c>
      <c r="L731" s="7" t="s">
        <v>85</v>
      </c>
      <c r="M731" s="7" t="s">
        <v>150</v>
      </c>
      <c r="N731" s="7" t="s">
        <v>126</v>
      </c>
      <c r="O731" s="7" t="s">
        <v>89</v>
      </c>
      <c r="P731" s="7" t="s">
        <v>153</v>
      </c>
      <c r="Q731" s="7" t="s">
        <v>152</v>
      </c>
      <c r="R731" s="7" t="s">
        <v>128</v>
      </c>
      <c r="S731" s="7" t="s">
        <v>107</v>
      </c>
      <c r="T731" s="7" t="s">
        <v>306</v>
      </c>
      <c r="U731" s="7" t="s">
        <v>187</v>
      </c>
      <c r="V731" s="7" t="s">
        <v>95</v>
      </c>
      <c r="W731" s="7" t="s">
        <v>307</v>
      </c>
      <c r="X731" s="7" t="s">
        <v>85</v>
      </c>
      <c r="Y731" s="7" t="n">
        <v>0</v>
      </c>
      <c r="Z731" s="7" t="n">
        <v>1</v>
      </c>
      <c r="AA731" s="7" t="str">
        <f aca="false">IF(Y731&gt;Z731,"Win",IF(Y731&lt;Z731,"Loss","Draw"))</f>
        <v>Loss</v>
      </c>
      <c r="AB731" s="7" t="s">
        <v>99</v>
      </c>
      <c r="AC731" s="7" t="s">
        <v>99</v>
      </c>
      <c r="AD731" s="7" t="s">
        <v>155</v>
      </c>
      <c r="AE731" s="7" t="s">
        <v>603</v>
      </c>
      <c r="AF731" s="7" t="str">
        <f aca="false">IF(AD731&lt;AE731,AD731,AE731)</f>
        <v>Baby Dragon, Barbarian Barrel, Goblin Cage, Golden Knight, Golem, Ice Wizard, Lightning, Tornado</v>
      </c>
      <c r="AG731" s="7" t="str">
        <f aca="false">IF(AD731&lt;AE731,AE731,AD731)</f>
        <v>Baby Dragon, Cannon, Electro Spirit, Lightning, Mighty Miner, Royal Hogs, Skeletons, The Log</v>
      </c>
      <c r="AH731" s="7" t="str">
        <f aca="false">IF(AD731=AF731,AA731,IF(AA731="Win","Loss",IF(AA731="Loss","Win","Draw")))</f>
        <v>Win</v>
      </c>
      <c r="AI731" s="7" t="s">
        <v>297</v>
      </c>
    </row>
    <row r="732" customFormat="false" ht="15" hidden="false" customHeight="true" outlineLevel="0" collapsed="false">
      <c r="A732" s="7" t="s">
        <v>2145</v>
      </c>
      <c r="B732" s="7" t="n">
        <v>2</v>
      </c>
      <c r="C732" s="7" t="s">
        <v>147</v>
      </c>
      <c r="D732" s="7" t="s">
        <v>148</v>
      </c>
      <c r="E732" s="7" t="s">
        <v>2119</v>
      </c>
      <c r="F732" s="7" t="s">
        <v>2120</v>
      </c>
      <c r="G732" s="7" t="s">
        <v>2147</v>
      </c>
      <c r="H732" s="7" t="s">
        <v>163</v>
      </c>
      <c r="I732" s="7" t="s">
        <v>201</v>
      </c>
      <c r="J732" s="7" t="s">
        <v>202</v>
      </c>
      <c r="K732" s="7" t="s">
        <v>233</v>
      </c>
      <c r="L732" s="7" t="s">
        <v>234</v>
      </c>
      <c r="M732" s="7" t="s">
        <v>157</v>
      </c>
      <c r="N732" s="7" t="s">
        <v>88</v>
      </c>
      <c r="O732" s="7" t="s">
        <v>204</v>
      </c>
      <c r="P732" s="7" t="s">
        <v>111</v>
      </c>
      <c r="Q732" s="7" t="s">
        <v>248</v>
      </c>
      <c r="R732" s="7" t="s">
        <v>151</v>
      </c>
      <c r="S732" s="7" t="s">
        <v>114</v>
      </c>
      <c r="T732" s="7" t="s">
        <v>137</v>
      </c>
      <c r="U732" s="7" t="s">
        <v>138</v>
      </c>
      <c r="V732" s="7" t="s">
        <v>116</v>
      </c>
      <c r="W732" s="7" t="s">
        <v>119</v>
      </c>
      <c r="X732" s="7" t="s">
        <v>126</v>
      </c>
      <c r="Y732" s="7" t="n">
        <v>0</v>
      </c>
      <c r="Z732" s="7" t="n">
        <v>1</v>
      </c>
      <c r="AA732" s="7" t="str">
        <f aca="false">IF(Y732&gt;Z732,"Win",IF(Y732&lt;Z732,"Loss","Draw"))</f>
        <v>Loss</v>
      </c>
      <c r="AB732" s="7" t="s">
        <v>99</v>
      </c>
      <c r="AC732" s="7" t="s">
        <v>99</v>
      </c>
      <c r="AD732" s="7" t="s">
        <v>380</v>
      </c>
      <c r="AE732" s="7" t="s">
        <v>2148</v>
      </c>
      <c r="AF732" s="7" t="str">
        <f aca="false">IF(AD732&lt;AE732,AD732,AE732)</f>
        <v>Bats, Berserker, Bomb Tower, Fire Spirit, Magic Archer, Miner, Royal Delivery, Wall Breakers</v>
      </c>
      <c r="AG732" s="7" t="str">
        <f aca="false">IF(AD732&lt;AE732,AE732,AD732)</f>
        <v>Giant Snowball, Goblin Demolisher, Goblin Drill, Goblin Hut, Mighty Miner, Poison, Princess, Skeletons</v>
      </c>
      <c r="AH732" s="7" t="str">
        <f aca="false">IF(AD732=AF732,AA732,IF(AA732="Win","Loss",IF(AA732="Loss","Win","Draw")))</f>
        <v>Loss</v>
      </c>
      <c r="AI732" s="7" t="s">
        <v>297</v>
      </c>
    </row>
    <row r="733" customFormat="false" ht="15" hidden="false" customHeight="true" outlineLevel="0" collapsed="false">
      <c r="A733" s="7" t="s">
        <v>2145</v>
      </c>
      <c r="B733" s="7" t="n">
        <v>3</v>
      </c>
      <c r="C733" s="7" t="s">
        <v>147</v>
      </c>
      <c r="D733" s="7" t="s">
        <v>148</v>
      </c>
      <c r="E733" s="7" t="s">
        <v>2119</v>
      </c>
      <c r="F733" s="7" t="s">
        <v>2120</v>
      </c>
      <c r="G733" s="7" t="s">
        <v>2149</v>
      </c>
      <c r="H733" s="7" t="s">
        <v>163</v>
      </c>
      <c r="I733" s="7" t="s">
        <v>284</v>
      </c>
      <c r="J733" s="7" t="s">
        <v>186</v>
      </c>
      <c r="K733" s="7" t="s">
        <v>418</v>
      </c>
      <c r="L733" s="7" t="s">
        <v>110</v>
      </c>
      <c r="M733" s="7" t="s">
        <v>93</v>
      </c>
      <c r="N733" s="7" t="s">
        <v>114</v>
      </c>
      <c r="O733" s="7" t="s">
        <v>96</v>
      </c>
      <c r="P733" s="7" t="s">
        <v>242</v>
      </c>
      <c r="Q733" s="7" t="s">
        <v>82</v>
      </c>
      <c r="R733" s="7" t="s">
        <v>172</v>
      </c>
      <c r="S733" s="7" t="s">
        <v>83</v>
      </c>
      <c r="T733" s="7" t="s">
        <v>193</v>
      </c>
      <c r="U733" s="7" t="s">
        <v>89</v>
      </c>
      <c r="V733" s="7" t="s">
        <v>150</v>
      </c>
      <c r="W733" s="7" t="s">
        <v>164</v>
      </c>
      <c r="X733" s="7" t="s">
        <v>234</v>
      </c>
      <c r="Y733" s="7" t="n">
        <v>3</v>
      </c>
      <c r="Z733" s="7" t="n">
        <v>0</v>
      </c>
      <c r="AA733" s="7" t="str">
        <f aca="false">IF(Y733&gt;Z733,"Win",IF(Y733&lt;Z733,"Loss","Draw"))</f>
        <v>Win</v>
      </c>
      <c r="AB733" s="7" t="s">
        <v>99</v>
      </c>
      <c r="AC733" s="7" t="s">
        <v>99</v>
      </c>
      <c r="AD733" s="7" t="s">
        <v>1061</v>
      </c>
      <c r="AE733" s="7" t="s">
        <v>2150</v>
      </c>
      <c r="AF733" s="7" t="str">
        <f aca="false">IF(AD733&lt;AE733,AD733,AE733)</f>
        <v>Balloon, Bomber, Fireball, Giant Snowball, Inferno Dragon, Lava Hound, Minions, Skeleton Army</v>
      </c>
      <c r="AG733" s="7" t="str">
        <f aca="false">IF(AD733&lt;AE733,AE733,AD733)</f>
        <v>Bomb Tower, Earthquake, Electro Spirit, Guards, Monk, Musketeer, Royal Hogs, The Log</v>
      </c>
      <c r="AH733" s="7" t="str">
        <f aca="false">IF(AD733=AF733,AA733,IF(AA733="Win","Loss",IF(AA733="Loss","Win","Draw")))</f>
        <v>Win</v>
      </c>
      <c r="AI733" s="7" t="s">
        <v>297</v>
      </c>
    </row>
    <row r="734" customFormat="false" ht="15" hidden="false" customHeight="true" outlineLevel="0" collapsed="false">
      <c r="A734" s="7" t="s">
        <v>2151</v>
      </c>
      <c r="B734" s="7" t="n">
        <v>1</v>
      </c>
      <c r="C734" s="7" t="s">
        <v>147</v>
      </c>
      <c r="D734" s="7" t="s">
        <v>148</v>
      </c>
      <c r="E734" s="7" t="s">
        <v>2119</v>
      </c>
      <c r="F734" s="7" t="s">
        <v>2120</v>
      </c>
      <c r="G734" s="7" t="s">
        <v>2152</v>
      </c>
      <c r="H734" s="7" t="s">
        <v>163</v>
      </c>
      <c r="I734" s="7" t="s">
        <v>82</v>
      </c>
      <c r="J734" s="7" t="s">
        <v>194</v>
      </c>
      <c r="K734" s="7" t="s">
        <v>153</v>
      </c>
      <c r="L734" s="7" t="s">
        <v>118</v>
      </c>
      <c r="M734" s="7" t="s">
        <v>204</v>
      </c>
      <c r="N734" s="7" t="s">
        <v>126</v>
      </c>
      <c r="O734" s="7" t="s">
        <v>89</v>
      </c>
      <c r="P734" s="7" t="s">
        <v>164</v>
      </c>
      <c r="Q734" s="7" t="s">
        <v>407</v>
      </c>
      <c r="R734" s="7" t="s">
        <v>151</v>
      </c>
      <c r="S734" s="7" t="s">
        <v>87</v>
      </c>
      <c r="T734" s="7" t="s">
        <v>165</v>
      </c>
      <c r="U734" s="7" t="s">
        <v>164</v>
      </c>
      <c r="V734" s="7" t="s">
        <v>126</v>
      </c>
      <c r="W734" s="7" t="s">
        <v>150</v>
      </c>
      <c r="X734" s="7" t="s">
        <v>89</v>
      </c>
      <c r="Y734" s="7" t="n">
        <v>1</v>
      </c>
      <c r="Z734" s="7" t="n">
        <v>0</v>
      </c>
      <c r="AA734" s="7" t="str">
        <f aca="false">IF(Y734&gt;Z734,"Win",IF(Y734&lt;Z734,"Loss","Draw"))</f>
        <v>Win</v>
      </c>
      <c r="AB734" s="7" t="s">
        <v>99</v>
      </c>
      <c r="AC734" s="7" t="s">
        <v>99</v>
      </c>
      <c r="AD734" s="7" t="s">
        <v>1111</v>
      </c>
      <c r="AE734" s="7" t="s">
        <v>526</v>
      </c>
      <c r="AF734" s="7" t="str">
        <f aca="false">IF(AD734&lt;AE734,AD734,AE734)</f>
        <v>Archer Queen, Cannon, Earthquake, Ice Spirit, Royal Delivery, Royal Hogs, Skeletons, The Log</v>
      </c>
      <c r="AG734" s="7" t="str">
        <f aca="false">IF(AD734&lt;AE734,AE734,AD734)</f>
        <v>Earthquake, Electro Spirit, Firecracker, Hog Rider, Mighty Miner, Skeletons, Tesla, The Log</v>
      </c>
      <c r="AH734" s="7" t="str">
        <f aca="false">IF(AD734=AF734,AA734,IF(AA734="Win","Loss",IF(AA734="Loss","Win","Draw")))</f>
        <v>Win</v>
      </c>
      <c r="AI734" s="7" t="s">
        <v>297</v>
      </c>
    </row>
    <row r="735" customFormat="false" ht="15" hidden="false" customHeight="true" outlineLevel="0" collapsed="false">
      <c r="A735" s="7" t="s">
        <v>2151</v>
      </c>
      <c r="B735" s="7" t="n">
        <v>2</v>
      </c>
      <c r="C735" s="7" t="s">
        <v>147</v>
      </c>
      <c r="D735" s="7" t="s">
        <v>148</v>
      </c>
      <c r="E735" s="7" t="s">
        <v>2119</v>
      </c>
      <c r="F735" s="7" t="s">
        <v>2120</v>
      </c>
      <c r="G735" s="7" t="s">
        <v>2153</v>
      </c>
      <c r="H735" s="7" t="s">
        <v>163</v>
      </c>
      <c r="I735" s="7" t="s">
        <v>114</v>
      </c>
      <c r="J735" s="7" t="s">
        <v>447</v>
      </c>
      <c r="K735" s="7" t="s">
        <v>448</v>
      </c>
      <c r="L735" s="7" t="s">
        <v>130</v>
      </c>
      <c r="M735" s="7" t="s">
        <v>158</v>
      </c>
      <c r="N735" s="7" t="s">
        <v>193</v>
      </c>
      <c r="O735" s="7" t="s">
        <v>96</v>
      </c>
      <c r="P735" s="7" t="s">
        <v>115</v>
      </c>
      <c r="Q735" s="7" t="s">
        <v>84</v>
      </c>
      <c r="R735" s="7" t="s">
        <v>158</v>
      </c>
      <c r="S735" s="7" t="s">
        <v>114</v>
      </c>
      <c r="T735" s="7" t="s">
        <v>447</v>
      </c>
      <c r="U735" s="7" t="s">
        <v>97</v>
      </c>
      <c r="V735" s="7" t="s">
        <v>130</v>
      </c>
      <c r="W735" s="7" t="s">
        <v>96</v>
      </c>
      <c r="X735" s="7" t="s">
        <v>115</v>
      </c>
      <c r="Y735" s="7" t="n">
        <v>0</v>
      </c>
      <c r="Z735" s="7" t="n">
        <v>1</v>
      </c>
      <c r="AA735" s="7" t="str">
        <f aca="false">IF(Y735&gt;Z735,"Win",IF(Y735&lt;Z735,"Loss","Draw"))</f>
        <v>Loss</v>
      </c>
      <c r="AB735" s="7" t="s">
        <v>99</v>
      </c>
      <c r="AC735" s="7" t="s">
        <v>99</v>
      </c>
      <c r="AD735" s="7" t="s">
        <v>2154</v>
      </c>
      <c r="AE735" s="7" t="s">
        <v>1014</v>
      </c>
      <c r="AF735" s="7" t="str">
        <f aca="false">IF(AD735&lt;AE735,AD735,AE735)</f>
        <v>Archers, Arrows, Bowler, Giant, Giant Snowball, Graveyard, Minions, Ronin</v>
      </c>
      <c r="AG735" s="7" t="str">
        <f aca="false">IF(AD735&lt;AE735,AE735,AD735)</f>
        <v>Arrows, Bowler, Giant, Giant Snowball, Graveyard, Guards, Minions, Witch</v>
      </c>
      <c r="AH735" s="7" t="str">
        <f aca="false">IF(AD735=AF735,AA735,IF(AA735="Win","Loss",IF(AA735="Loss","Win","Draw")))</f>
        <v>Win</v>
      </c>
      <c r="AI735" s="7" t="s">
        <v>297</v>
      </c>
    </row>
    <row r="736" customFormat="false" ht="15" hidden="false" customHeight="true" outlineLevel="0" collapsed="false">
      <c r="A736" s="7" t="s">
        <v>2151</v>
      </c>
      <c r="B736" s="7" t="n">
        <v>3</v>
      </c>
      <c r="C736" s="7" t="s">
        <v>147</v>
      </c>
      <c r="D736" s="7" t="s">
        <v>148</v>
      </c>
      <c r="E736" s="7" t="s">
        <v>2119</v>
      </c>
      <c r="F736" s="7" t="s">
        <v>2120</v>
      </c>
      <c r="G736" s="7" t="s">
        <v>2155</v>
      </c>
      <c r="H736" s="7" t="s">
        <v>163</v>
      </c>
      <c r="I736" s="7" t="s">
        <v>137</v>
      </c>
      <c r="J736" s="7" t="s">
        <v>241</v>
      </c>
      <c r="K736" s="7" t="s">
        <v>87</v>
      </c>
      <c r="L736" s="7" t="s">
        <v>116</v>
      </c>
      <c r="M736" s="7" t="s">
        <v>88</v>
      </c>
      <c r="N736" s="7" t="s">
        <v>157</v>
      </c>
      <c r="O736" s="7" t="s">
        <v>138</v>
      </c>
      <c r="P736" s="7" t="s">
        <v>95</v>
      </c>
      <c r="Q736" s="7" t="s">
        <v>201</v>
      </c>
      <c r="R736" s="7" t="s">
        <v>202</v>
      </c>
      <c r="S736" s="7" t="s">
        <v>123</v>
      </c>
      <c r="T736" s="7" t="s">
        <v>187</v>
      </c>
      <c r="U736" s="7" t="s">
        <v>95</v>
      </c>
      <c r="V736" s="7" t="s">
        <v>88</v>
      </c>
      <c r="W736" s="7" t="s">
        <v>234</v>
      </c>
      <c r="X736" s="7" t="s">
        <v>111</v>
      </c>
      <c r="Y736" s="7" t="n">
        <v>1</v>
      </c>
      <c r="Z736" s="7" t="n">
        <v>0</v>
      </c>
      <c r="AA736" s="7" t="str">
        <f aca="false">IF(Y736&gt;Z736,"Win",IF(Y736&lt;Z736,"Loss","Draw"))</f>
        <v>Win</v>
      </c>
      <c r="AB736" s="7" t="s">
        <v>99</v>
      </c>
      <c r="AC736" s="7" t="s">
        <v>99</v>
      </c>
      <c r="AD736" s="7" t="s">
        <v>2156</v>
      </c>
      <c r="AE736" s="7" t="s">
        <v>295</v>
      </c>
      <c r="AF736" s="7" t="str">
        <f aca="false">IF(AD736&lt;AE736,AD736,AE736)</f>
        <v>Barbarian Barrel, Berserker, Bomb Tower, Goblinstein, Magic Archer, Miner, Tornado, Wall Breakers</v>
      </c>
      <c r="AG736" s="7" t="str">
        <f aca="false">IF(AD736&lt;AE736,AE736,AD736)</f>
        <v>Barbarian Barrel, Berserker, Fire Spirit, Goblin Demolisher, Goblin Drill, Knight, Poison, Tesla</v>
      </c>
      <c r="AH736" s="7" t="str">
        <f aca="false">IF(AD736=AF736,AA736,IF(AA736="Win","Loss",IF(AA736="Loss","Win","Draw")))</f>
        <v>Loss</v>
      </c>
      <c r="AI736" s="7" t="s">
        <v>297</v>
      </c>
    </row>
    <row r="737" customFormat="false" ht="15" hidden="false" customHeight="true" outlineLevel="0" collapsed="false">
      <c r="A737" s="5" t="s">
        <v>2157</v>
      </c>
      <c r="B737" s="5" t="n">
        <v>1</v>
      </c>
      <c r="C737" s="5" t="s">
        <v>147</v>
      </c>
      <c r="D737" s="5" t="s">
        <v>148</v>
      </c>
      <c r="E737" s="5" t="s">
        <v>2158</v>
      </c>
      <c r="F737" s="5" t="s">
        <v>2159</v>
      </c>
      <c r="G737" s="5" t="s">
        <v>2160</v>
      </c>
      <c r="H737" s="5" t="s">
        <v>163</v>
      </c>
      <c r="I737" s="5" t="s">
        <v>203</v>
      </c>
      <c r="J737" s="5" t="s">
        <v>202</v>
      </c>
      <c r="K737" s="5" t="s">
        <v>201</v>
      </c>
      <c r="L737" s="5" t="s">
        <v>204</v>
      </c>
      <c r="M737" s="5" t="s">
        <v>157</v>
      </c>
      <c r="N737" s="5" t="s">
        <v>118</v>
      </c>
      <c r="O737" s="5" t="s">
        <v>88</v>
      </c>
      <c r="P737" s="5" t="s">
        <v>234</v>
      </c>
      <c r="Q737" s="5" t="s">
        <v>127</v>
      </c>
      <c r="R737" s="5" t="s">
        <v>219</v>
      </c>
      <c r="S737" s="5" t="s">
        <v>124</v>
      </c>
      <c r="T737" s="5" t="s">
        <v>117</v>
      </c>
      <c r="U737" s="5" t="s">
        <v>133</v>
      </c>
      <c r="V737" s="5" t="s">
        <v>173</v>
      </c>
      <c r="W737" s="5" t="s">
        <v>294</v>
      </c>
      <c r="X737" s="5" t="s">
        <v>95</v>
      </c>
      <c r="Y737" s="5" t="n">
        <v>0</v>
      </c>
      <c r="Z737" s="5" t="n">
        <v>1</v>
      </c>
      <c r="AA737" s="5" t="str">
        <f aca="false">IF(Y737&gt;Z737,"Win",IF(Y737&lt;Z737,"Loss","Draw"))</f>
        <v>Loss</v>
      </c>
      <c r="AB737" s="5" t="s">
        <v>98</v>
      </c>
      <c r="AC737" s="5" t="s">
        <v>99</v>
      </c>
      <c r="AD737" s="5" t="s">
        <v>668</v>
      </c>
      <c r="AE737" s="5" t="s">
        <v>296</v>
      </c>
      <c r="AF737" s="5" t="str">
        <f aca="false">IF(AD737&lt;AE737,AD737,AE737)</f>
        <v>Barbarian Barrel, Battle Ram, Giant Skeleton, Mother Witch, Royal Ghost, Vines, Wizard, Zappies</v>
      </c>
      <c r="AG737" s="5" t="str">
        <f aca="false">IF(AD737&lt;AE737,AE737,AD737)</f>
        <v>Berserker, Bomb Tower, Fire Spirit, Goblin Barrel, Ice Spirit, Magic Archer, Royal Delivery, Wall Breakers</v>
      </c>
      <c r="AH737" s="5" t="str">
        <f aca="false">IF(AD737=AF737,AA737,IF(AA737="Win","Loss",IF(AA737="Loss","Win","Draw")))</f>
        <v>Win</v>
      </c>
      <c r="AI737" s="5" t="s">
        <v>297</v>
      </c>
    </row>
    <row r="738" customFormat="false" ht="15" hidden="false" customHeight="true" outlineLevel="0" collapsed="false">
      <c r="A738" s="5" t="s">
        <v>2157</v>
      </c>
      <c r="B738" s="5" t="n">
        <v>2</v>
      </c>
      <c r="C738" s="5" t="s">
        <v>147</v>
      </c>
      <c r="D738" s="5" t="s">
        <v>148</v>
      </c>
      <c r="E738" s="5" t="s">
        <v>2158</v>
      </c>
      <c r="F738" s="5" t="s">
        <v>2159</v>
      </c>
      <c r="G738" s="5" t="s">
        <v>2161</v>
      </c>
      <c r="H738" s="5" t="s">
        <v>163</v>
      </c>
      <c r="I738" s="5" t="s">
        <v>107</v>
      </c>
      <c r="J738" s="5" t="s">
        <v>95</v>
      </c>
      <c r="K738" s="5" t="s">
        <v>141</v>
      </c>
      <c r="L738" s="5" t="s">
        <v>177</v>
      </c>
      <c r="M738" s="5" t="s">
        <v>85</v>
      </c>
      <c r="N738" s="5" t="s">
        <v>150</v>
      </c>
      <c r="O738" s="5" t="s">
        <v>143</v>
      </c>
      <c r="P738" s="5" t="s">
        <v>178</v>
      </c>
      <c r="Q738" s="5" t="s">
        <v>82</v>
      </c>
      <c r="R738" s="5" t="s">
        <v>151</v>
      </c>
      <c r="S738" s="5" t="s">
        <v>152</v>
      </c>
      <c r="T738" s="5" t="s">
        <v>150</v>
      </c>
      <c r="U738" s="5" t="s">
        <v>153</v>
      </c>
      <c r="V738" s="5" t="s">
        <v>85</v>
      </c>
      <c r="W738" s="5" t="s">
        <v>126</v>
      </c>
      <c r="X738" s="5" t="s">
        <v>89</v>
      </c>
      <c r="Y738" s="5" t="n">
        <v>0</v>
      </c>
      <c r="Z738" s="5" t="n">
        <v>1</v>
      </c>
      <c r="AA738" s="5" t="str">
        <f aca="false">IF(Y738&gt;Z738,"Win",IF(Y738&lt;Z738,"Loss","Draw"))</f>
        <v>Loss</v>
      </c>
      <c r="AB738" s="5" t="s">
        <v>98</v>
      </c>
      <c r="AC738" s="5" t="s">
        <v>99</v>
      </c>
      <c r="AD738" s="5" t="s">
        <v>1058</v>
      </c>
      <c r="AE738" s="5" t="s">
        <v>155</v>
      </c>
      <c r="AF738" s="5" t="str">
        <f aca="false">IF(AD738&lt;AE738,AD738,AE738)</f>
        <v>Baby Dragon, Cannon, Electro Spirit, Lightning, Mighty Miner, Royal Hogs, Skeletons, The Log</v>
      </c>
      <c r="AG738" s="5" t="str">
        <f aca="false">IF(AD738&lt;AE738,AE738,AD738)</f>
        <v>Barbarian Barrel, Electro Spirit, Goblin Cage, Heal Spirit, Lightning, Lumberjack, Phoenix, Royal Giant</v>
      </c>
      <c r="AH738" s="5" t="str">
        <f aca="false">IF(AD738=AF738,AA738,IF(AA738="Win","Loss",IF(AA738="Loss","Win","Draw")))</f>
        <v>Win</v>
      </c>
      <c r="AI738" s="5" t="s">
        <v>297</v>
      </c>
    </row>
    <row r="739" customFormat="false" ht="15" hidden="false" customHeight="true" outlineLevel="0" collapsed="false">
      <c r="A739" s="5" t="s">
        <v>2157</v>
      </c>
      <c r="B739" s="5" t="n">
        <v>3</v>
      </c>
      <c r="C739" s="5" t="s">
        <v>147</v>
      </c>
      <c r="D739" s="5" t="s">
        <v>148</v>
      </c>
      <c r="E739" s="5" t="s">
        <v>2158</v>
      </c>
      <c r="F739" s="5" t="s">
        <v>2159</v>
      </c>
      <c r="G739" s="5" t="s">
        <v>2162</v>
      </c>
      <c r="H739" s="5" t="s">
        <v>163</v>
      </c>
      <c r="I739" s="5" t="s">
        <v>185</v>
      </c>
      <c r="J739" s="5" t="s">
        <v>186</v>
      </c>
      <c r="K739" s="5" t="s">
        <v>109</v>
      </c>
      <c r="L739" s="5" t="s">
        <v>111</v>
      </c>
      <c r="M739" s="5" t="s">
        <v>187</v>
      </c>
      <c r="N739" s="5" t="s">
        <v>117</v>
      </c>
      <c r="O739" s="5" t="s">
        <v>188</v>
      </c>
      <c r="P739" s="5" t="s">
        <v>96</v>
      </c>
      <c r="Q739" s="5" t="s">
        <v>208</v>
      </c>
      <c r="R739" s="5" t="s">
        <v>194</v>
      </c>
      <c r="S739" s="5" t="s">
        <v>203</v>
      </c>
      <c r="T739" s="5" t="s">
        <v>114</v>
      </c>
      <c r="U739" s="5" t="s">
        <v>248</v>
      </c>
      <c r="V739" s="5" t="s">
        <v>580</v>
      </c>
      <c r="W739" s="5" t="s">
        <v>234</v>
      </c>
      <c r="X739" s="5" t="s">
        <v>92</v>
      </c>
      <c r="Y739" s="5" t="n">
        <v>1</v>
      </c>
      <c r="Z739" s="5" t="n">
        <v>0</v>
      </c>
      <c r="AA739" s="5" t="str">
        <f aca="false">IF(Y739&gt;Z739,"Win",IF(Y739&lt;Z739,"Loss","Draw"))</f>
        <v>Win</v>
      </c>
      <c r="AB739" s="5" t="s">
        <v>98</v>
      </c>
      <c r="AC739" s="5" t="s">
        <v>99</v>
      </c>
      <c r="AD739" s="5" t="s">
        <v>2163</v>
      </c>
      <c r="AE739" s="5" t="s">
        <v>2164</v>
      </c>
      <c r="AF739" s="5" t="str">
        <f aca="false">IF(AD739&lt;AE739,AD739,AE739)</f>
        <v>Archer Queen, Bomb Tower, Giant Snowball, Goblin Barrel, Goblin Gang, Princess, Skeleton Barrel, Valkyrie</v>
      </c>
      <c r="AG739" s="5" t="str">
        <f aca="false">IF(AD739&lt;AE739,AE739,AD739)</f>
        <v>Balloon, Executioner, Giant Skeleton, Miner, Minions, Tombstone, Tornado, Zap</v>
      </c>
      <c r="AH739" s="5" t="str">
        <f aca="false">IF(AD739=AF739,AA739,IF(AA739="Win","Loss",IF(AA739="Loss","Win","Draw")))</f>
        <v>Loss</v>
      </c>
      <c r="AI739" s="5" t="s">
        <v>297</v>
      </c>
    </row>
    <row r="740" customFormat="false" ht="15" hidden="false" customHeight="true" outlineLevel="0" collapsed="false">
      <c r="A740" s="7" t="s">
        <v>2165</v>
      </c>
      <c r="B740" s="7" t="n">
        <v>1</v>
      </c>
      <c r="C740" s="7" t="s">
        <v>147</v>
      </c>
      <c r="D740" s="7" t="s">
        <v>148</v>
      </c>
      <c r="E740" s="7" t="s">
        <v>2158</v>
      </c>
      <c r="F740" s="7" t="s">
        <v>2159</v>
      </c>
      <c r="G740" s="7" t="s">
        <v>2166</v>
      </c>
      <c r="H740" s="7" t="s">
        <v>163</v>
      </c>
      <c r="I740" s="7" t="s">
        <v>92</v>
      </c>
      <c r="J740" s="7" t="s">
        <v>91</v>
      </c>
      <c r="K740" s="7" t="s">
        <v>90</v>
      </c>
      <c r="L740" s="7" t="s">
        <v>125</v>
      </c>
      <c r="M740" s="7" t="s">
        <v>93</v>
      </c>
      <c r="N740" s="7" t="s">
        <v>96</v>
      </c>
      <c r="O740" s="7" t="s">
        <v>94</v>
      </c>
      <c r="P740" s="7" t="s">
        <v>95</v>
      </c>
      <c r="Q740" s="7" t="s">
        <v>84</v>
      </c>
      <c r="R740" s="7" t="s">
        <v>188</v>
      </c>
      <c r="S740" s="7" t="s">
        <v>177</v>
      </c>
      <c r="T740" s="7" t="s">
        <v>93</v>
      </c>
      <c r="U740" s="7" t="s">
        <v>215</v>
      </c>
      <c r="V740" s="7" t="s">
        <v>173</v>
      </c>
      <c r="W740" s="7" t="s">
        <v>97</v>
      </c>
      <c r="X740" s="7" t="s">
        <v>95</v>
      </c>
      <c r="Y740" s="7" t="n">
        <v>1</v>
      </c>
      <c r="Z740" s="7" t="n">
        <v>0</v>
      </c>
      <c r="AA740" s="7" t="str">
        <f aca="false">IF(Y740&gt;Z740,"Win",IF(Y740&lt;Z740,"Loss","Draw"))</f>
        <v>Win</v>
      </c>
      <c r="AB740" s="7" t="s">
        <v>99</v>
      </c>
      <c r="AC740" s="7" t="s">
        <v>99</v>
      </c>
      <c r="AD740" s="7" t="s">
        <v>216</v>
      </c>
      <c r="AE740" s="7" t="s">
        <v>2167</v>
      </c>
      <c r="AF740" s="7" t="str">
        <f aca="false">IF(AD740&lt;AE740,AD740,AE740)</f>
        <v>Archers, Barbarian Barrel, Fireball, Fisherman, Ronin, Royal Giant, Tombstone, Zappies</v>
      </c>
      <c r="AG740" s="7" t="str">
        <f aca="false">IF(AD740&lt;AE740,AE740,AD740)</f>
        <v>Barbarian Barrel, Cannon Cart, Fireball, Goblins, Minions, Mortar, Rascals, Skeleton Barrel</v>
      </c>
      <c r="AH740" s="7" t="str">
        <f aca="false">IF(AD740=AF740,AA740,IF(AA740="Win","Loss",IF(AA740="Loss","Win","Draw")))</f>
        <v>Loss</v>
      </c>
      <c r="AI740" s="7" t="s">
        <v>297</v>
      </c>
    </row>
    <row r="741" customFormat="false" ht="15" hidden="false" customHeight="true" outlineLevel="0" collapsed="false">
      <c r="A741" s="7" t="s">
        <v>2165</v>
      </c>
      <c r="B741" s="7" t="n">
        <v>2</v>
      </c>
      <c r="C741" s="7" t="s">
        <v>147</v>
      </c>
      <c r="D741" s="7" t="s">
        <v>148</v>
      </c>
      <c r="E741" s="7" t="s">
        <v>2158</v>
      </c>
      <c r="F741" s="7" t="s">
        <v>2159</v>
      </c>
      <c r="G741" s="7" t="s">
        <v>2168</v>
      </c>
      <c r="H741" s="7" t="s">
        <v>163</v>
      </c>
      <c r="I741" s="7" t="s">
        <v>201</v>
      </c>
      <c r="J741" s="7" t="s">
        <v>202</v>
      </c>
      <c r="K741" s="7" t="s">
        <v>123</v>
      </c>
      <c r="L741" s="7" t="s">
        <v>234</v>
      </c>
      <c r="M741" s="7" t="s">
        <v>187</v>
      </c>
      <c r="N741" s="7" t="s">
        <v>111</v>
      </c>
      <c r="O741" s="7" t="s">
        <v>89</v>
      </c>
      <c r="P741" s="7" t="s">
        <v>88</v>
      </c>
      <c r="Q741" s="7" t="s">
        <v>127</v>
      </c>
      <c r="R741" s="7" t="s">
        <v>128</v>
      </c>
      <c r="S741" s="7" t="s">
        <v>129</v>
      </c>
      <c r="T741" s="7" t="s">
        <v>132</v>
      </c>
      <c r="U741" s="7" t="s">
        <v>133</v>
      </c>
      <c r="V741" s="7" t="s">
        <v>131</v>
      </c>
      <c r="W741" s="7" t="s">
        <v>86</v>
      </c>
      <c r="X741" s="7" t="s">
        <v>130</v>
      </c>
      <c r="Y741" s="7" t="n">
        <v>0</v>
      </c>
      <c r="Z741" s="7" t="n">
        <v>1</v>
      </c>
      <c r="AA741" s="7" t="str">
        <f aca="false">IF(Y741&gt;Z741,"Win",IF(Y741&lt;Z741,"Loss","Draw"))</f>
        <v>Loss</v>
      </c>
      <c r="AB741" s="7" t="s">
        <v>99</v>
      </c>
      <c r="AC741" s="7" t="s">
        <v>99</v>
      </c>
      <c r="AD741" s="7" t="s">
        <v>1151</v>
      </c>
      <c r="AE741" s="7" t="s">
        <v>135</v>
      </c>
      <c r="AF741" s="7" t="str">
        <f aca="false">IF(AD741&lt;AE741,AD741,AE741)</f>
        <v>Arrows, Bandit, Battle Ram, Electro Wizard, Golden Knight, Mega Knight, Mother Witch, Skeleton Dragons</v>
      </c>
      <c r="AG741" s="7" t="str">
        <f aca="false">IF(AD741&lt;AE741,AE741,AD741)</f>
        <v>Berserker, Bomb Tower, Goblinstein, Magic Archer, Miner, The Log, Tornado, Wall Breakers</v>
      </c>
      <c r="AH741" s="7" t="str">
        <f aca="false">IF(AD741=AF741,AA741,IF(AA741="Win","Loss",IF(AA741="Loss","Win","Draw")))</f>
        <v>Win</v>
      </c>
      <c r="AI741" s="7" t="s">
        <v>297</v>
      </c>
    </row>
    <row r="742" customFormat="false" ht="15" hidden="false" customHeight="true" outlineLevel="0" collapsed="false">
      <c r="A742" s="7" t="s">
        <v>2165</v>
      </c>
      <c r="B742" s="7" t="n">
        <v>3</v>
      </c>
      <c r="C742" s="7" t="s">
        <v>147</v>
      </c>
      <c r="D742" s="7" t="s">
        <v>148</v>
      </c>
      <c r="E742" s="7" t="s">
        <v>2158</v>
      </c>
      <c r="F742" s="7" t="s">
        <v>2159</v>
      </c>
      <c r="G742" s="7" t="s">
        <v>2169</v>
      </c>
      <c r="H742" s="7" t="s">
        <v>163</v>
      </c>
      <c r="I742" s="7" t="s">
        <v>448</v>
      </c>
      <c r="J742" s="7" t="s">
        <v>447</v>
      </c>
      <c r="K742" s="7" t="s">
        <v>114</v>
      </c>
      <c r="L742" s="7" t="s">
        <v>130</v>
      </c>
      <c r="M742" s="7" t="s">
        <v>158</v>
      </c>
      <c r="N742" s="7" t="s">
        <v>193</v>
      </c>
      <c r="O742" s="7" t="s">
        <v>323</v>
      </c>
      <c r="P742" s="7" t="s">
        <v>115</v>
      </c>
      <c r="Q742" s="7" t="s">
        <v>113</v>
      </c>
      <c r="R742" s="7" t="s">
        <v>151</v>
      </c>
      <c r="S742" s="7" t="s">
        <v>87</v>
      </c>
      <c r="T742" s="7" t="s">
        <v>150</v>
      </c>
      <c r="U742" s="7" t="s">
        <v>85</v>
      </c>
      <c r="V742" s="7" t="s">
        <v>89</v>
      </c>
      <c r="W742" s="7" t="s">
        <v>126</v>
      </c>
      <c r="X742" s="7" t="s">
        <v>165</v>
      </c>
      <c r="Y742" s="7" t="n">
        <v>0</v>
      </c>
      <c r="Z742" s="7" t="n">
        <v>1</v>
      </c>
      <c r="AA742" s="7" t="str">
        <f aca="false">IF(Y742&gt;Z742,"Win",IF(Y742&lt;Z742,"Loss","Draw"))</f>
        <v>Loss</v>
      </c>
      <c r="AB742" s="7" t="s">
        <v>99</v>
      </c>
      <c r="AC742" s="7" t="s">
        <v>99</v>
      </c>
      <c r="AD742" s="7" t="s">
        <v>2170</v>
      </c>
      <c r="AE742" s="7" t="s">
        <v>866</v>
      </c>
      <c r="AF742" s="7" t="str">
        <f aca="false">IF(AD742&lt;AE742,AD742,AE742)</f>
        <v>Arrows, Bowler, Giant, Giant Snowball, Graveyard, Guards, Mini P.E.K.K.A, Witch</v>
      </c>
      <c r="AG742" s="7" t="str">
        <f aca="false">IF(AD742&lt;AE742,AE742,AD742)</f>
        <v>Electro Spirit, Furnace, Hog Rider, Lightning, Mighty Miner, Skeletons, Tesla, The Log</v>
      </c>
      <c r="AH742" s="7" t="str">
        <f aca="false">IF(AD742=AF742,AA742,IF(AA742="Win","Loss",IF(AA742="Loss","Win","Draw")))</f>
        <v>Loss</v>
      </c>
      <c r="AI742" s="7" t="s">
        <v>297</v>
      </c>
    </row>
    <row r="743" customFormat="false" ht="15" hidden="false" customHeight="true" outlineLevel="0" collapsed="false">
      <c r="A743" s="7" t="s">
        <v>2171</v>
      </c>
      <c r="B743" s="7" t="n">
        <v>1</v>
      </c>
      <c r="C743" s="7" t="s">
        <v>147</v>
      </c>
      <c r="D743" s="7" t="s">
        <v>148</v>
      </c>
      <c r="E743" s="7" t="s">
        <v>2158</v>
      </c>
      <c r="F743" s="7" t="s">
        <v>2159</v>
      </c>
      <c r="G743" s="7" t="s">
        <v>2172</v>
      </c>
      <c r="H743" s="7" t="s">
        <v>163</v>
      </c>
      <c r="I743" s="7" t="s">
        <v>152</v>
      </c>
      <c r="J743" s="7" t="s">
        <v>151</v>
      </c>
      <c r="K743" s="7" t="s">
        <v>82</v>
      </c>
      <c r="L743" s="7" t="s">
        <v>85</v>
      </c>
      <c r="M743" s="7" t="s">
        <v>89</v>
      </c>
      <c r="N743" s="7" t="s">
        <v>150</v>
      </c>
      <c r="O743" s="7" t="s">
        <v>126</v>
      </c>
      <c r="P743" s="7" t="s">
        <v>153</v>
      </c>
      <c r="Q743" s="7" t="s">
        <v>82</v>
      </c>
      <c r="R743" s="7" t="s">
        <v>128</v>
      </c>
      <c r="S743" s="7" t="s">
        <v>140</v>
      </c>
      <c r="T743" s="7" t="s">
        <v>449</v>
      </c>
      <c r="U743" s="7" t="s">
        <v>143</v>
      </c>
      <c r="V743" s="7" t="s">
        <v>257</v>
      </c>
      <c r="W743" s="7" t="s">
        <v>142</v>
      </c>
      <c r="X743" s="7" t="s">
        <v>95</v>
      </c>
      <c r="Y743" s="7" t="n">
        <v>1</v>
      </c>
      <c r="Z743" s="7" t="n">
        <v>0</v>
      </c>
      <c r="AA743" s="7" t="str">
        <f aca="false">IF(Y743&gt;Z743,"Win",IF(Y743&lt;Z743,"Loss","Draw"))</f>
        <v>Win</v>
      </c>
      <c r="AB743" s="7" t="s">
        <v>99</v>
      </c>
      <c r="AC743" s="7" t="s">
        <v>99</v>
      </c>
      <c r="AD743" s="7" t="s">
        <v>155</v>
      </c>
      <c r="AE743" s="7" t="s">
        <v>2173</v>
      </c>
      <c r="AF743" s="7" t="str">
        <f aca="false">IF(AD743&lt;AE743,AD743,AE743)</f>
        <v>Baby Dragon, Cannon, Electro Spirit, Lightning, Mighty Miner, Royal Hogs, Skeletons, The Log</v>
      </c>
      <c r="AG743" s="7" t="str">
        <f aca="false">IF(AD743&lt;AE743,AE743,AD743)</f>
        <v>Barbarian Barrel, Elixir Collector, Golden Knight, Heal Spirit, Hunter, Ice Golem, Royal Hogs, Three Musketeers</v>
      </c>
      <c r="AH743" s="7" t="str">
        <f aca="false">IF(AD743=AF743,AA743,IF(AA743="Win","Loss",IF(AA743="Loss","Win","Draw")))</f>
        <v>Win</v>
      </c>
      <c r="AI743" s="7" t="s">
        <v>297</v>
      </c>
    </row>
    <row r="744" customFormat="false" ht="15" hidden="false" customHeight="true" outlineLevel="0" collapsed="false">
      <c r="A744" s="7" t="s">
        <v>2171</v>
      </c>
      <c r="B744" s="7" t="n">
        <v>2</v>
      </c>
      <c r="C744" s="7" t="s">
        <v>147</v>
      </c>
      <c r="D744" s="7" t="s">
        <v>148</v>
      </c>
      <c r="E744" s="7" t="s">
        <v>2158</v>
      </c>
      <c r="F744" s="7" t="s">
        <v>2159</v>
      </c>
      <c r="G744" s="7" t="s">
        <v>2174</v>
      </c>
      <c r="H744" s="7" t="s">
        <v>163</v>
      </c>
      <c r="I744" s="7" t="s">
        <v>219</v>
      </c>
      <c r="J744" s="7" t="s">
        <v>83</v>
      </c>
      <c r="K744" s="7" t="s">
        <v>87</v>
      </c>
      <c r="L744" s="7" t="s">
        <v>91</v>
      </c>
      <c r="M744" s="7" t="s">
        <v>95</v>
      </c>
      <c r="N744" s="7" t="s">
        <v>165</v>
      </c>
      <c r="O744" s="7" t="s">
        <v>164</v>
      </c>
      <c r="P744" s="7" t="s">
        <v>118</v>
      </c>
      <c r="Q744" s="7" t="s">
        <v>159</v>
      </c>
      <c r="R744" s="7" t="s">
        <v>91</v>
      </c>
      <c r="S744" s="7" t="s">
        <v>203</v>
      </c>
      <c r="T744" s="7" t="s">
        <v>118</v>
      </c>
      <c r="U744" s="7" t="s">
        <v>204</v>
      </c>
      <c r="V744" s="7" t="s">
        <v>97</v>
      </c>
      <c r="W744" s="7" t="s">
        <v>157</v>
      </c>
      <c r="X744" s="7" t="s">
        <v>87</v>
      </c>
      <c r="Y744" s="7" t="n">
        <v>0</v>
      </c>
      <c r="Z744" s="7" t="n">
        <v>1</v>
      </c>
      <c r="AA744" s="7" t="str">
        <f aca="false">IF(Y744&gt;Z744,"Win",IF(Y744&lt;Z744,"Loss","Draw"))</f>
        <v>Loss</v>
      </c>
      <c r="AB744" s="7" t="s">
        <v>99</v>
      </c>
      <c r="AC744" s="7" t="s">
        <v>99</v>
      </c>
      <c r="AD744" s="7" t="s">
        <v>2175</v>
      </c>
      <c r="AE744" s="7" t="s">
        <v>2176</v>
      </c>
      <c r="AF744" s="7" t="str">
        <f aca="false">IF(AD744&lt;AE744,AD744,AE744)</f>
        <v>Barbarian Barrel, Earthquake, Goblins, Hog Rider, Ice Spirit, Monk, Tesla, Wizard</v>
      </c>
      <c r="AG744" s="7" t="str">
        <f aca="false">IF(AD744&lt;AE744,AE744,AD744)</f>
        <v>Dart Goblin, Fire Spirit, Goblin Barrel, Goblins, Ice Spirit, Ronin, Royal Delivery, Tesla</v>
      </c>
      <c r="AH744" s="7" t="str">
        <f aca="false">IF(AD744=AF744,AA744,IF(AA744="Win","Loss",IF(AA744="Loss","Win","Draw")))</f>
        <v>Loss</v>
      </c>
      <c r="AI744" s="7" t="s">
        <v>297</v>
      </c>
    </row>
    <row r="745" customFormat="false" ht="15" hidden="false" customHeight="true" outlineLevel="0" collapsed="false">
      <c r="A745" s="7" t="s">
        <v>2171</v>
      </c>
      <c r="B745" s="7" t="n">
        <v>3</v>
      </c>
      <c r="C745" s="7" t="s">
        <v>147</v>
      </c>
      <c r="D745" s="7" t="s">
        <v>148</v>
      </c>
      <c r="E745" s="7" t="s">
        <v>2158</v>
      </c>
      <c r="F745" s="7" t="s">
        <v>2159</v>
      </c>
      <c r="G745" s="7" t="s">
        <v>2177</v>
      </c>
      <c r="H745" s="7" t="s">
        <v>163</v>
      </c>
      <c r="I745" s="7" t="s">
        <v>159</v>
      </c>
      <c r="J745" s="7" t="s">
        <v>128</v>
      </c>
      <c r="K745" s="7" t="s">
        <v>203</v>
      </c>
      <c r="L745" s="7" t="s">
        <v>97</v>
      </c>
      <c r="M745" s="7" t="s">
        <v>157</v>
      </c>
      <c r="N745" s="7" t="s">
        <v>204</v>
      </c>
      <c r="O745" s="7" t="s">
        <v>119</v>
      </c>
      <c r="P745" s="7" t="s">
        <v>88</v>
      </c>
      <c r="Q745" s="7" t="s">
        <v>114</v>
      </c>
      <c r="R745" s="7" t="s">
        <v>241</v>
      </c>
      <c r="S745" s="7" t="s">
        <v>84</v>
      </c>
      <c r="T745" s="7" t="s">
        <v>126</v>
      </c>
      <c r="U745" s="7" t="s">
        <v>119</v>
      </c>
      <c r="V745" s="7" t="s">
        <v>138</v>
      </c>
      <c r="W745" s="7" t="s">
        <v>116</v>
      </c>
      <c r="X745" s="7" t="s">
        <v>115</v>
      </c>
      <c r="Y745" s="7" t="n">
        <v>1</v>
      </c>
      <c r="Z745" s="7" t="n">
        <v>0</v>
      </c>
      <c r="AA745" s="7" t="str">
        <f aca="false">IF(Y745&gt;Z745,"Win",IF(Y745&lt;Z745,"Loss","Draw"))</f>
        <v>Win</v>
      </c>
      <c r="AB745" s="7" t="s">
        <v>99</v>
      </c>
      <c r="AC745" s="7" t="s">
        <v>99</v>
      </c>
      <c r="AD745" s="7" t="s">
        <v>2178</v>
      </c>
      <c r="AE745" s="7" t="s">
        <v>2122</v>
      </c>
      <c r="AF745" s="7" t="str">
        <f aca="false">IF(AD745&lt;AE745,AD745,AE745)</f>
        <v>Archers, Giant Snowball, Goblin Demolisher, Goblin Hut, Graveyard, Knight, Poison, Skeletons</v>
      </c>
      <c r="AG745" s="7" t="str">
        <f aca="false">IF(AD745&lt;AE745,AE745,AD745)</f>
        <v>Berserker, Dart Goblin, Fire Spirit, Goblin Barrel, Goblin Hut, Golden Knight, Ronin, Royal Delivery</v>
      </c>
      <c r="AH745" s="7" t="str">
        <f aca="false">IF(AD745=AF745,AA745,IF(AA745="Win","Loss",IF(AA745="Loss","Win","Draw")))</f>
        <v>Loss</v>
      </c>
      <c r="AI745" s="7" t="s">
        <v>297</v>
      </c>
    </row>
    <row r="746" customFormat="false" ht="15" hidden="false" customHeight="true" outlineLevel="0" collapsed="false">
      <c r="A746" s="5" t="s">
        <v>2179</v>
      </c>
      <c r="B746" s="5" t="n">
        <v>1</v>
      </c>
      <c r="C746" s="5" t="s">
        <v>147</v>
      </c>
      <c r="D746" s="5" t="s">
        <v>148</v>
      </c>
      <c r="E746" s="5" t="s">
        <v>2180</v>
      </c>
      <c r="F746" s="5" t="s">
        <v>2181</v>
      </c>
      <c r="G746" s="5" t="s">
        <v>2182</v>
      </c>
      <c r="H746" s="5" t="s">
        <v>163</v>
      </c>
      <c r="I746" s="5" t="s">
        <v>90</v>
      </c>
      <c r="J746" s="5" t="s">
        <v>123</v>
      </c>
      <c r="K746" s="5" t="s">
        <v>124</v>
      </c>
      <c r="L746" s="5" t="s">
        <v>125</v>
      </c>
      <c r="M746" s="5" t="s">
        <v>96</v>
      </c>
      <c r="N746" s="5" t="s">
        <v>95</v>
      </c>
      <c r="O746" s="5" t="s">
        <v>126</v>
      </c>
      <c r="P746" s="5" t="s">
        <v>85</v>
      </c>
      <c r="Q746" s="5" t="s">
        <v>152</v>
      </c>
      <c r="R746" s="5" t="s">
        <v>128</v>
      </c>
      <c r="S746" s="5" t="s">
        <v>107</v>
      </c>
      <c r="T746" s="5" t="s">
        <v>306</v>
      </c>
      <c r="U746" s="5" t="s">
        <v>85</v>
      </c>
      <c r="V746" s="5" t="s">
        <v>187</v>
      </c>
      <c r="W746" s="5" t="s">
        <v>95</v>
      </c>
      <c r="X746" s="5" t="s">
        <v>307</v>
      </c>
      <c r="Y746" s="5" t="n">
        <v>1</v>
      </c>
      <c r="Z746" s="5" t="n">
        <v>0</v>
      </c>
      <c r="AA746" s="5" t="str">
        <f aca="false">IF(Y746&gt;Z746,"Win",IF(Y746&lt;Z746,"Loss","Draw"))</f>
        <v>Win</v>
      </c>
      <c r="AB746" s="5" t="s">
        <v>98</v>
      </c>
      <c r="AC746" s="5" t="s">
        <v>99</v>
      </c>
      <c r="AD746" s="5" t="s">
        <v>134</v>
      </c>
      <c r="AE746" s="5" t="s">
        <v>603</v>
      </c>
      <c r="AF746" s="5" t="str">
        <f aca="false">IF(AD746&lt;AE746,AD746,AE746)</f>
        <v>Baby Dragon, Barbarian Barrel, Goblin Cage, Golden Knight, Golem, Ice Wizard, Lightning, Tornado</v>
      </c>
      <c r="AG746" s="5" t="str">
        <f aca="false">IF(AD746&lt;AE746,AE746,AD746)</f>
        <v>Barbarian Barrel, Cannon Cart, Goblinstein, Lightning, Minions, Mortar, Royal Ghost, Skeletons</v>
      </c>
      <c r="AH746" s="5" t="str">
        <f aca="false">IF(AD746=AF746,AA746,IF(AA746="Win","Loss",IF(AA746="Loss","Win","Draw")))</f>
        <v>Loss</v>
      </c>
      <c r="AI746" s="5" t="s">
        <v>102</v>
      </c>
    </row>
    <row r="747" customFormat="false" ht="15" hidden="false" customHeight="true" outlineLevel="0" collapsed="false">
      <c r="A747" s="5" t="s">
        <v>2179</v>
      </c>
      <c r="B747" s="5" t="n">
        <v>2</v>
      </c>
      <c r="C747" s="5" t="s">
        <v>147</v>
      </c>
      <c r="D747" s="5" t="s">
        <v>148</v>
      </c>
      <c r="E747" s="5" t="s">
        <v>2180</v>
      </c>
      <c r="F747" s="5" t="s">
        <v>2181</v>
      </c>
      <c r="G747" s="5" t="s">
        <v>2183</v>
      </c>
      <c r="H747" s="5" t="s">
        <v>163</v>
      </c>
      <c r="I747" s="5" t="s">
        <v>201</v>
      </c>
      <c r="J747" s="5" t="s">
        <v>202</v>
      </c>
      <c r="K747" s="5" t="s">
        <v>203</v>
      </c>
      <c r="L747" s="5" t="s">
        <v>157</v>
      </c>
      <c r="M747" s="5" t="s">
        <v>118</v>
      </c>
      <c r="N747" s="5" t="s">
        <v>204</v>
      </c>
      <c r="O747" s="5" t="s">
        <v>209</v>
      </c>
      <c r="P747" s="5" t="s">
        <v>88</v>
      </c>
      <c r="Q747" s="5" t="s">
        <v>92</v>
      </c>
      <c r="R747" s="5" t="s">
        <v>91</v>
      </c>
      <c r="S747" s="5" t="s">
        <v>90</v>
      </c>
      <c r="T747" s="5" t="s">
        <v>125</v>
      </c>
      <c r="U747" s="5" t="s">
        <v>93</v>
      </c>
      <c r="V747" s="5" t="s">
        <v>96</v>
      </c>
      <c r="W747" s="5" t="s">
        <v>94</v>
      </c>
      <c r="X747" s="5" t="s">
        <v>150</v>
      </c>
      <c r="Y747" s="5" t="n">
        <v>1</v>
      </c>
      <c r="Z747" s="5" t="n">
        <v>0</v>
      </c>
      <c r="AA747" s="5" t="str">
        <f aca="false">IF(Y747&gt;Z747,"Win",IF(Y747&lt;Z747,"Loss","Draw"))</f>
        <v>Win</v>
      </c>
      <c r="AB747" s="5" t="s">
        <v>98</v>
      </c>
      <c r="AC747" s="5" t="s">
        <v>99</v>
      </c>
      <c r="AD747" s="5" t="s">
        <v>587</v>
      </c>
      <c r="AE747" s="5" t="s">
        <v>635</v>
      </c>
      <c r="AF747" s="5" t="str">
        <f aca="false">IF(AD747&lt;AE747,AD747,AE747)</f>
        <v>Berserker, Fire Spirit, Goblin Barrel, Ice Spirit, Inferno Tower, Magic Archer, Royal Delivery, Wall Breakers</v>
      </c>
      <c r="AG747" s="5" t="str">
        <f aca="false">IF(AD747&lt;AE747,AE747,AD747)</f>
        <v>Cannon Cart, Electro Spirit, Fireball, Goblins, Minions, Mortar, Rascals, Skeleton Barrel</v>
      </c>
      <c r="AH747" s="5" t="str">
        <f aca="false">IF(AD747=AF747,AA747,IF(AA747="Win","Loss",IF(AA747="Loss","Win","Draw")))</f>
        <v>Win</v>
      </c>
      <c r="AI747" s="5" t="s">
        <v>102</v>
      </c>
    </row>
    <row r="748" customFormat="false" ht="15" hidden="false" customHeight="true" outlineLevel="0" collapsed="false">
      <c r="A748" s="5" t="s">
        <v>2184</v>
      </c>
      <c r="B748" s="5" t="n">
        <v>1</v>
      </c>
      <c r="C748" s="5" t="s">
        <v>147</v>
      </c>
      <c r="D748" s="5" t="s">
        <v>148</v>
      </c>
      <c r="E748" s="5" t="s">
        <v>2185</v>
      </c>
      <c r="F748" s="5" t="s">
        <v>2186</v>
      </c>
      <c r="G748" s="5" t="s">
        <v>2187</v>
      </c>
      <c r="H748" s="5" t="s">
        <v>163</v>
      </c>
      <c r="I748" s="5" t="s">
        <v>152</v>
      </c>
      <c r="J748" s="5" t="s">
        <v>151</v>
      </c>
      <c r="K748" s="5" t="s">
        <v>82</v>
      </c>
      <c r="L748" s="5" t="s">
        <v>85</v>
      </c>
      <c r="M748" s="5" t="s">
        <v>153</v>
      </c>
      <c r="N748" s="5" t="s">
        <v>89</v>
      </c>
      <c r="O748" s="5" t="s">
        <v>150</v>
      </c>
      <c r="P748" s="5" t="s">
        <v>126</v>
      </c>
      <c r="Q748" s="5" t="s">
        <v>177</v>
      </c>
      <c r="R748" s="5" t="s">
        <v>95</v>
      </c>
      <c r="S748" s="5" t="s">
        <v>124</v>
      </c>
      <c r="T748" s="5" t="s">
        <v>257</v>
      </c>
      <c r="U748" s="5" t="s">
        <v>215</v>
      </c>
      <c r="V748" s="5" t="s">
        <v>150</v>
      </c>
      <c r="W748" s="5" t="s">
        <v>126</v>
      </c>
      <c r="X748" s="5" t="s">
        <v>93</v>
      </c>
      <c r="Y748" s="5" t="n">
        <v>0</v>
      </c>
      <c r="Z748" s="5" t="n">
        <v>1</v>
      </c>
      <c r="AA748" s="5" t="str">
        <f aca="false">IF(Y748&gt;Z748,"Win",IF(Y748&lt;Z748,"Loss","Draw"))</f>
        <v>Loss</v>
      </c>
      <c r="AB748" s="5" t="s">
        <v>98</v>
      </c>
      <c r="AC748" s="5" t="s">
        <v>99</v>
      </c>
      <c r="AD748" s="5" t="s">
        <v>155</v>
      </c>
      <c r="AE748" s="5" t="s">
        <v>429</v>
      </c>
      <c r="AF748" s="5" t="str">
        <f aca="false">IF(AD748&lt;AE748,AD748,AE748)</f>
        <v>Baby Dragon, Cannon, Electro Spirit, Lightning, Mighty Miner, Royal Hogs, Skeletons, The Log</v>
      </c>
      <c r="AG748" s="5" t="str">
        <f aca="false">IF(AD748&lt;AE748,AE748,AD748)</f>
        <v>Barbarian Barrel, Electro Spirit, Fireball, Fisherman, Hunter, Royal Ghost, Royal Giant, Skeletons</v>
      </c>
      <c r="AH748" s="5" t="str">
        <f aca="false">IF(AD748=AF748,AA748,IF(AA748="Win","Loss",IF(AA748="Loss","Win","Draw")))</f>
        <v>Loss</v>
      </c>
      <c r="AI748" s="5" t="s">
        <v>102</v>
      </c>
    </row>
    <row r="749" customFormat="false" ht="15" hidden="false" customHeight="true" outlineLevel="0" collapsed="false">
      <c r="A749" s="5" t="s">
        <v>2184</v>
      </c>
      <c r="B749" s="5" t="n">
        <v>2</v>
      </c>
      <c r="C749" s="5" t="s">
        <v>147</v>
      </c>
      <c r="D749" s="5" t="s">
        <v>148</v>
      </c>
      <c r="E749" s="5" t="s">
        <v>2185</v>
      </c>
      <c r="F749" s="5" t="s">
        <v>2186</v>
      </c>
      <c r="G749" s="5" t="s">
        <v>2188</v>
      </c>
      <c r="H749" s="5" t="s">
        <v>163</v>
      </c>
      <c r="I749" s="5" t="s">
        <v>129</v>
      </c>
      <c r="J749" s="5" t="s">
        <v>128</v>
      </c>
      <c r="K749" s="5" t="s">
        <v>127</v>
      </c>
      <c r="L749" s="5" t="s">
        <v>133</v>
      </c>
      <c r="M749" s="5" t="s">
        <v>173</v>
      </c>
      <c r="N749" s="5" t="s">
        <v>86</v>
      </c>
      <c r="O749" s="5" t="s">
        <v>130</v>
      </c>
      <c r="P749" s="5" t="s">
        <v>131</v>
      </c>
      <c r="Q749" s="5" t="s">
        <v>127</v>
      </c>
      <c r="R749" s="5" t="s">
        <v>219</v>
      </c>
      <c r="S749" s="5" t="s">
        <v>141</v>
      </c>
      <c r="T749" s="5" t="s">
        <v>173</v>
      </c>
      <c r="U749" s="5" t="s">
        <v>117</v>
      </c>
      <c r="V749" s="5" t="s">
        <v>133</v>
      </c>
      <c r="W749" s="5" t="s">
        <v>294</v>
      </c>
      <c r="X749" s="5" t="s">
        <v>130</v>
      </c>
      <c r="Y749" s="5" t="n">
        <v>1</v>
      </c>
      <c r="Z749" s="5" t="n">
        <v>0</v>
      </c>
      <c r="AA749" s="5" t="str">
        <f aca="false">IF(Y749&gt;Z749,"Win",IF(Y749&lt;Z749,"Loss","Draw"))</f>
        <v>Win</v>
      </c>
      <c r="AB749" s="5" t="s">
        <v>98</v>
      </c>
      <c r="AC749" s="5" t="s">
        <v>99</v>
      </c>
      <c r="AD749" s="5" t="s">
        <v>796</v>
      </c>
      <c r="AE749" s="5" t="s">
        <v>1222</v>
      </c>
      <c r="AF749" s="5" t="str">
        <f aca="false">IF(AD749&lt;AE749,AD749,AE749)</f>
        <v>Arrows, Bandit, Battle Ram, Golden Knight, Mega Knight, Mother Witch, Skeleton Dragons, Zappies</v>
      </c>
      <c r="AG749" s="5" t="str">
        <f aca="false">IF(AD749&lt;AE749,AE749,AD749)</f>
        <v>Arrows, Battle Ram, Giant Skeleton, Lumberjack, Mother Witch, Vines, Wizard, Zappies</v>
      </c>
      <c r="AH749" s="5" t="str">
        <f aca="false">IF(AD749=AF749,AA749,IF(AA749="Win","Loss",IF(AA749="Loss","Win","Draw")))</f>
        <v>Win</v>
      </c>
      <c r="AI749" s="5" t="s">
        <v>102</v>
      </c>
    </row>
    <row r="750" customFormat="false" ht="15" hidden="false" customHeight="true" outlineLevel="0" collapsed="false">
      <c r="A750" s="5" t="s">
        <v>2184</v>
      </c>
      <c r="B750" s="5" t="n">
        <v>3</v>
      </c>
      <c r="C750" s="5" t="s">
        <v>147</v>
      </c>
      <c r="D750" s="5" t="s">
        <v>148</v>
      </c>
      <c r="E750" s="5" t="s">
        <v>2185</v>
      </c>
      <c r="F750" s="5" t="s">
        <v>2186</v>
      </c>
      <c r="G750" s="5" t="s">
        <v>2189</v>
      </c>
      <c r="H750" s="5" t="s">
        <v>163</v>
      </c>
      <c r="I750" s="5" t="s">
        <v>203</v>
      </c>
      <c r="J750" s="5" t="s">
        <v>202</v>
      </c>
      <c r="K750" s="5" t="s">
        <v>201</v>
      </c>
      <c r="L750" s="5" t="s">
        <v>157</v>
      </c>
      <c r="M750" s="5" t="s">
        <v>118</v>
      </c>
      <c r="N750" s="5" t="s">
        <v>204</v>
      </c>
      <c r="O750" s="5" t="s">
        <v>88</v>
      </c>
      <c r="P750" s="5" t="s">
        <v>209</v>
      </c>
      <c r="Q750" s="5" t="s">
        <v>82</v>
      </c>
      <c r="R750" s="5" t="s">
        <v>108</v>
      </c>
      <c r="S750" s="5" t="s">
        <v>152</v>
      </c>
      <c r="T750" s="5" t="s">
        <v>89</v>
      </c>
      <c r="U750" s="5" t="s">
        <v>85</v>
      </c>
      <c r="V750" s="5" t="s">
        <v>118</v>
      </c>
      <c r="W750" s="5" t="s">
        <v>204</v>
      </c>
      <c r="X750" s="5" t="s">
        <v>87</v>
      </c>
      <c r="Y750" s="5" t="n">
        <v>0</v>
      </c>
      <c r="Z750" s="5" t="n">
        <v>1</v>
      </c>
      <c r="AA750" s="5" t="str">
        <f aca="false">IF(Y750&gt;Z750,"Win",IF(Y750&lt;Z750,"Loss","Draw"))</f>
        <v>Loss</v>
      </c>
      <c r="AB750" s="5" t="s">
        <v>98</v>
      </c>
      <c r="AC750" s="5" t="s">
        <v>99</v>
      </c>
      <c r="AD750" s="5" t="s">
        <v>587</v>
      </c>
      <c r="AE750" s="5" t="s">
        <v>2190</v>
      </c>
      <c r="AF750" s="5" t="str">
        <f aca="false">IF(AD750&lt;AE750,AD750,AE750)</f>
        <v>Baby Dragon, Dark Prince, Ice Spirit, Lightning, Royal Delivery, Royal Hogs, Tesla, The Log</v>
      </c>
      <c r="AG750" s="5" t="str">
        <f aca="false">IF(AD750&lt;AE750,AE750,AD750)</f>
        <v>Berserker, Fire Spirit, Goblin Barrel, Ice Spirit, Inferno Tower, Magic Archer, Royal Delivery, Wall Breakers</v>
      </c>
      <c r="AH750" s="5" t="str">
        <f aca="false">IF(AD750=AF750,AA750,IF(AA750="Win","Loss",IF(AA750="Loss","Win","Draw")))</f>
        <v>Win</v>
      </c>
      <c r="AI750" s="5" t="s">
        <v>102</v>
      </c>
    </row>
    <row r="751" customFormat="false" ht="15" hidden="false" customHeight="true" outlineLevel="0" collapsed="false">
      <c r="A751" s="5" t="s">
        <v>2191</v>
      </c>
      <c r="B751" s="5" t="n">
        <v>1</v>
      </c>
      <c r="C751" s="5" t="s">
        <v>147</v>
      </c>
      <c r="D751" s="5" t="s">
        <v>148</v>
      </c>
      <c r="E751" s="5" t="s">
        <v>2192</v>
      </c>
      <c r="F751" s="5" t="s">
        <v>2193</v>
      </c>
      <c r="G751" s="5" t="s">
        <v>2194</v>
      </c>
      <c r="H751" s="5" t="s">
        <v>163</v>
      </c>
      <c r="I751" s="5" t="s">
        <v>203</v>
      </c>
      <c r="J751" s="5" t="s">
        <v>202</v>
      </c>
      <c r="K751" s="5" t="s">
        <v>201</v>
      </c>
      <c r="L751" s="5" t="s">
        <v>157</v>
      </c>
      <c r="M751" s="5" t="s">
        <v>118</v>
      </c>
      <c r="N751" s="5" t="s">
        <v>204</v>
      </c>
      <c r="O751" s="5" t="s">
        <v>88</v>
      </c>
      <c r="P751" s="5" t="s">
        <v>87</v>
      </c>
      <c r="Q751" s="5" t="s">
        <v>127</v>
      </c>
      <c r="R751" s="5" t="s">
        <v>128</v>
      </c>
      <c r="S751" s="5" t="s">
        <v>95</v>
      </c>
      <c r="T751" s="5" t="s">
        <v>117</v>
      </c>
      <c r="U751" s="5" t="s">
        <v>173</v>
      </c>
      <c r="V751" s="5" t="s">
        <v>86</v>
      </c>
      <c r="W751" s="5" t="s">
        <v>294</v>
      </c>
      <c r="X751" s="5" t="s">
        <v>97</v>
      </c>
      <c r="Y751" s="5" t="n">
        <v>1</v>
      </c>
      <c r="Z751" s="5" t="n">
        <v>0</v>
      </c>
      <c r="AA751" s="5" t="str">
        <f aca="false">IF(Y751&gt;Z751,"Win",IF(Y751&lt;Z751,"Loss","Draw"))</f>
        <v>Win</v>
      </c>
      <c r="AB751" s="5" t="s">
        <v>98</v>
      </c>
      <c r="AC751" s="5" t="s">
        <v>99</v>
      </c>
      <c r="AD751" s="5" t="s">
        <v>206</v>
      </c>
      <c r="AE751" s="5" t="s">
        <v>2195</v>
      </c>
      <c r="AF751" s="5" t="str">
        <f aca="false">IF(AD751&lt;AE751,AD751,AE751)</f>
        <v>Barbarian Barrel, Battle Ram, Giant Skeleton, Golden Knight, Ronin, Skeleton Dragons, Vines, Zappies</v>
      </c>
      <c r="AG751" s="5" t="str">
        <f aca="false">IF(AD751&lt;AE751,AE751,AD751)</f>
        <v>Berserker, Fire Spirit, Goblin Barrel, Ice Spirit, Magic Archer, Royal Delivery, Tesla, Wall Breakers</v>
      </c>
      <c r="AH751" s="5" t="str">
        <f aca="false">IF(AD751=AF751,AA751,IF(AA751="Win","Loss",IF(AA751="Loss","Win","Draw")))</f>
        <v>Loss</v>
      </c>
      <c r="AI751" s="5" t="s">
        <v>102</v>
      </c>
    </row>
    <row r="752" customFormat="false" ht="15" hidden="false" customHeight="true" outlineLevel="0" collapsed="false">
      <c r="A752" s="5" t="s">
        <v>2191</v>
      </c>
      <c r="B752" s="5" t="n">
        <v>2</v>
      </c>
      <c r="C752" s="5" t="s">
        <v>147</v>
      </c>
      <c r="D752" s="5" t="s">
        <v>148</v>
      </c>
      <c r="E752" s="5" t="s">
        <v>2192</v>
      </c>
      <c r="F752" s="5" t="s">
        <v>2193</v>
      </c>
      <c r="G752" s="5" t="s">
        <v>2196</v>
      </c>
      <c r="H752" s="5" t="s">
        <v>163</v>
      </c>
      <c r="I752" s="5" t="s">
        <v>107</v>
      </c>
      <c r="J752" s="5" t="s">
        <v>128</v>
      </c>
      <c r="K752" s="5" t="s">
        <v>152</v>
      </c>
      <c r="L752" s="5" t="s">
        <v>306</v>
      </c>
      <c r="M752" s="5" t="s">
        <v>85</v>
      </c>
      <c r="N752" s="5" t="s">
        <v>187</v>
      </c>
      <c r="O752" s="5" t="s">
        <v>307</v>
      </c>
      <c r="P752" s="5" t="s">
        <v>95</v>
      </c>
      <c r="Q752" s="5" t="s">
        <v>153</v>
      </c>
      <c r="R752" s="5" t="s">
        <v>140</v>
      </c>
      <c r="S752" s="5" t="s">
        <v>126</v>
      </c>
      <c r="T752" s="5" t="s">
        <v>172</v>
      </c>
      <c r="U752" s="5" t="s">
        <v>118</v>
      </c>
      <c r="V752" s="5" t="s">
        <v>89</v>
      </c>
      <c r="W752" s="5" t="s">
        <v>165</v>
      </c>
      <c r="X752" s="5" t="s">
        <v>93</v>
      </c>
      <c r="Y752" s="5" t="n">
        <v>1</v>
      </c>
      <c r="Z752" s="5" t="n">
        <v>0</v>
      </c>
      <c r="AA752" s="5" t="str">
        <f aca="false">IF(Y752&gt;Z752,"Win",IF(Y752&lt;Z752,"Loss","Draw"))</f>
        <v>Win</v>
      </c>
      <c r="AB752" s="5" t="s">
        <v>98</v>
      </c>
      <c r="AC752" s="5" t="s">
        <v>99</v>
      </c>
      <c r="AD752" s="5" t="s">
        <v>603</v>
      </c>
      <c r="AE752" s="5" t="s">
        <v>2197</v>
      </c>
      <c r="AF752" s="5" t="str">
        <f aca="false">IF(AD752&lt;AE752,AD752,AE752)</f>
        <v>Baby Dragon, Barbarian Barrel, Goblin Cage, Golden Knight, Golem, Ice Wizard, Lightning, Tornado</v>
      </c>
      <c r="AG752" s="5" t="str">
        <f aca="false">IF(AD752&lt;AE752,AE752,AD752)</f>
        <v>Cannon, Fireball, Hog Rider, Ice Golem, Ice Spirit, Musketeer, Skeletons, The Log</v>
      </c>
      <c r="AH752" s="5" t="str">
        <f aca="false">IF(AD752=AF752,AA752,IF(AA752="Win","Loss",IF(AA752="Loss","Win","Draw")))</f>
        <v>Win</v>
      </c>
      <c r="AI752" s="5" t="s">
        <v>102</v>
      </c>
    </row>
    <row r="753" customFormat="false" ht="15" hidden="false" customHeight="true" outlineLevel="0" collapsed="false">
      <c r="A753" s="5" t="s">
        <v>2198</v>
      </c>
      <c r="B753" s="5" t="n">
        <v>1</v>
      </c>
      <c r="C753" s="5" t="s">
        <v>147</v>
      </c>
      <c r="D753" s="5" t="s">
        <v>148</v>
      </c>
      <c r="E753" s="5" t="s">
        <v>2199</v>
      </c>
      <c r="F753" s="5" t="s">
        <v>2200</v>
      </c>
      <c r="G753" s="5" t="s">
        <v>2201</v>
      </c>
      <c r="H753" s="5" t="s">
        <v>163</v>
      </c>
      <c r="I753" s="5" t="s">
        <v>152</v>
      </c>
      <c r="J753" s="5" t="s">
        <v>151</v>
      </c>
      <c r="K753" s="5" t="s">
        <v>82</v>
      </c>
      <c r="L753" s="5" t="s">
        <v>85</v>
      </c>
      <c r="M753" s="5" t="s">
        <v>153</v>
      </c>
      <c r="N753" s="5" t="s">
        <v>89</v>
      </c>
      <c r="O753" s="5" t="s">
        <v>126</v>
      </c>
      <c r="P753" s="5" t="s">
        <v>150</v>
      </c>
      <c r="Q753" s="5" t="s">
        <v>284</v>
      </c>
      <c r="R753" s="5" t="s">
        <v>241</v>
      </c>
      <c r="S753" s="5" t="s">
        <v>129</v>
      </c>
      <c r="T753" s="5" t="s">
        <v>233</v>
      </c>
      <c r="U753" s="5" t="s">
        <v>130</v>
      </c>
      <c r="V753" s="5" t="s">
        <v>111</v>
      </c>
      <c r="W753" s="5" t="s">
        <v>186</v>
      </c>
      <c r="X753" s="5" t="s">
        <v>109</v>
      </c>
      <c r="Y753" s="5" t="n">
        <v>1</v>
      </c>
      <c r="Z753" s="5" t="n">
        <v>0</v>
      </c>
      <c r="AA753" s="5" t="str">
        <f aca="false">IF(Y753&gt;Z753,"Win",IF(Y753&lt;Z753,"Loss","Draw"))</f>
        <v>Win</v>
      </c>
      <c r="AB753" s="5" t="s">
        <v>98</v>
      </c>
      <c r="AC753" s="5" t="s">
        <v>99</v>
      </c>
      <c r="AD753" s="5" t="s">
        <v>155</v>
      </c>
      <c r="AE753" s="5" t="s">
        <v>2202</v>
      </c>
      <c r="AF753" s="5" t="str">
        <f aca="false">IF(AD753&lt;AE753,AD753,AE753)</f>
        <v>Arrows, Balloon, Bats, Inferno Dragon, Knight, Mega Knight, Miner, Zap</v>
      </c>
      <c r="AG753" s="5" t="str">
        <f aca="false">IF(AD753&lt;AE753,AE753,AD753)</f>
        <v>Baby Dragon, Cannon, Electro Spirit, Lightning, Mighty Miner, Royal Hogs, Skeletons, The Log</v>
      </c>
      <c r="AH753" s="5" t="str">
        <f aca="false">IF(AD753=AF753,AA753,IF(AA753="Win","Loss",IF(AA753="Loss","Win","Draw")))</f>
        <v>Loss</v>
      </c>
      <c r="AI753" s="5" t="s">
        <v>102</v>
      </c>
    </row>
    <row r="754" customFormat="false" ht="15" hidden="false" customHeight="true" outlineLevel="0" collapsed="false">
      <c r="A754" s="5" t="s">
        <v>2198</v>
      </c>
      <c r="B754" s="5" t="n">
        <v>2</v>
      </c>
      <c r="C754" s="5" t="s">
        <v>147</v>
      </c>
      <c r="D754" s="5" t="s">
        <v>148</v>
      </c>
      <c r="E754" s="5" t="s">
        <v>2199</v>
      </c>
      <c r="F754" s="5" t="s">
        <v>2200</v>
      </c>
      <c r="G754" s="5" t="s">
        <v>2203</v>
      </c>
      <c r="H754" s="5" t="s">
        <v>163</v>
      </c>
      <c r="I754" s="5" t="s">
        <v>407</v>
      </c>
      <c r="J754" s="5" t="s">
        <v>83</v>
      </c>
      <c r="K754" s="5" t="s">
        <v>87</v>
      </c>
      <c r="L754" s="5" t="s">
        <v>118</v>
      </c>
      <c r="M754" s="5" t="s">
        <v>95</v>
      </c>
      <c r="N754" s="5" t="s">
        <v>164</v>
      </c>
      <c r="O754" s="5" t="s">
        <v>165</v>
      </c>
      <c r="P754" s="5" t="s">
        <v>88</v>
      </c>
      <c r="Q754" s="5" t="s">
        <v>153</v>
      </c>
      <c r="R754" s="5" t="s">
        <v>151</v>
      </c>
      <c r="S754" s="5" t="s">
        <v>407</v>
      </c>
      <c r="T754" s="5" t="s">
        <v>164</v>
      </c>
      <c r="U754" s="5" t="s">
        <v>89</v>
      </c>
      <c r="V754" s="5" t="s">
        <v>150</v>
      </c>
      <c r="W754" s="5" t="s">
        <v>165</v>
      </c>
      <c r="X754" s="5" t="s">
        <v>126</v>
      </c>
      <c r="Y754" s="5" t="n">
        <v>1</v>
      </c>
      <c r="Z754" s="5" t="n">
        <v>0</v>
      </c>
      <c r="AA754" s="5" t="str">
        <f aca="false">IF(Y754&gt;Z754,"Win",IF(Y754&lt;Z754,"Loss","Draw"))</f>
        <v>Win</v>
      </c>
      <c r="AB754" s="5" t="s">
        <v>98</v>
      </c>
      <c r="AC754" s="5" t="s">
        <v>99</v>
      </c>
      <c r="AD754" s="5" t="s">
        <v>2204</v>
      </c>
      <c r="AE754" s="5" t="s">
        <v>2205</v>
      </c>
      <c r="AF754" s="5" t="str">
        <f aca="false">IF(AD754&lt;AE754,AD754,AE754)</f>
        <v>Barbarian Barrel, Berserker, Earthquake, Firecracker, Hog Rider, Ice Spirit, Monk, Tesla</v>
      </c>
      <c r="AG754" s="5" t="str">
        <f aca="false">IF(AD754&lt;AE754,AE754,AD754)</f>
        <v>Cannon, Earthquake, Electro Spirit, Firecracker, Hog Rider, Mighty Miner, Skeletons, The Log</v>
      </c>
      <c r="AH754" s="5" t="str">
        <f aca="false">IF(AD754=AF754,AA754,IF(AA754="Win","Loss",IF(AA754="Loss","Win","Draw")))</f>
        <v>Win</v>
      </c>
      <c r="AI754" s="5" t="s">
        <v>102</v>
      </c>
    </row>
    <row r="755" customFormat="false" ht="15" hidden="false" customHeight="true" outlineLevel="0" collapsed="false">
      <c r="A755" s="5" t="s">
        <v>2206</v>
      </c>
      <c r="B755" s="5" t="n">
        <v>1</v>
      </c>
      <c r="C755" s="5" t="s">
        <v>147</v>
      </c>
      <c r="D755" s="5" t="s">
        <v>148</v>
      </c>
      <c r="E755" s="5" t="s">
        <v>2207</v>
      </c>
      <c r="F755" s="5" t="s">
        <v>2208</v>
      </c>
      <c r="G755" s="5" t="s">
        <v>2209</v>
      </c>
      <c r="H755" s="5" t="s">
        <v>163</v>
      </c>
      <c r="I755" s="5" t="s">
        <v>90</v>
      </c>
      <c r="J755" s="5" t="s">
        <v>91</v>
      </c>
      <c r="K755" s="5" t="s">
        <v>92</v>
      </c>
      <c r="L755" s="5" t="s">
        <v>96</v>
      </c>
      <c r="M755" s="5" t="s">
        <v>159</v>
      </c>
      <c r="N755" s="5" t="s">
        <v>95</v>
      </c>
      <c r="O755" s="5" t="s">
        <v>93</v>
      </c>
      <c r="P755" s="5" t="s">
        <v>94</v>
      </c>
      <c r="Q755" s="5" t="s">
        <v>208</v>
      </c>
      <c r="R755" s="5" t="s">
        <v>188</v>
      </c>
      <c r="S755" s="5" t="s">
        <v>109</v>
      </c>
      <c r="T755" s="5" t="s">
        <v>112</v>
      </c>
      <c r="U755" s="5" t="s">
        <v>93</v>
      </c>
      <c r="V755" s="5" t="s">
        <v>88</v>
      </c>
      <c r="W755" s="5" t="s">
        <v>110</v>
      </c>
      <c r="X755" s="5" t="s">
        <v>86</v>
      </c>
      <c r="Y755" s="5" t="n">
        <v>1</v>
      </c>
      <c r="Z755" s="5" t="n">
        <v>0</v>
      </c>
      <c r="AA755" s="5" t="str">
        <f aca="false">IF(Y755&gt;Z755,"Win",IF(Y755&lt;Z755,"Loss","Draw"))</f>
        <v>Win</v>
      </c>
      <c r="AB755" s="5" t="s">
        <v>98</v>
      </c>
      <c r="AC755" s="5" t="s">
        <v>99</v>
      </c>
      <c r="AD755" s="5" t="s">
        <v>1937</v>
      </c>
      <c r="AE755" s="5" t="s">
        <v>368</v>
      </c>
      <c r="AF755" s="5" t="str">
        <f aca="false">IF(AD755&lt;AE755,AD755,AE755)</f>
        <v>Barbarian Barrel, Dart Goblin, Fireball, Goblins, Minions, Mortar, Rascals, Skeleton Barrel</v>
      </c>
      <c r="AG755" s="5" t="str">
        <f aca="false">IF(AD755&lt;AE755,AE755,AD755)</f>
        <v>Berserker, Fireball, Lava Hound, Skeleton Dragons, Spirit Empress, Tombstone, Valkyrie, Zap</v>
      </c>
      <c r="AH755" s="5" t="str">
        <f aca="false">IF(AD755=AF755,AA755,IF(AA755="Win","Loss",IF(AA755="Loss","Win","Draw")))</f>
        <v>Win</v>
      </c>
      <c r="AI755" s="5" t="s">
        <v>102</v>
      </c>
    </row>
    <row r="756" customFormat="false" ht="15" hidden="false" customHeight="true" outlineLevel="0" collapsed="false">
      <c r="A756" s="5" t="s">
        <v>2206</v>
      </c>
      <c r="B756" s="5" t="n">
        <v>2</v>
      </c>
      <c r="C756" s="5" t="s">
        <v>147</v>
      </c>
      <c r="D756" s="5" t="s">
        <v>148</v>
      </c>
      <c r="E756" s="5" t="s">
        <v>2207</v>
      </c>
      <c r="F756" s="5" t="s">
        <v>2208</v>
      </c>
      <c r="G756" s="5" t="s">
        <v>2210</v>
      </c>
      <c r="H756" s="5" t="s">
        <v>163</v>
      </c>
      <c r="I756" s="5" t="s">
        <v>114</v>
      </c>
      <c r="J756" s="5" t="s">
        <v>241</v>
      </c>
      <c r="K756" s="5" t="s">
        <v>137</v>
      </c>
      <c r="L756" s="5" t="s">
        <v>242</v>
      </c>
      <c r="M756" s="5" t="s">
        <v>116</v>
      </c>
      <c r="N756" s="5" t="s">
        <v>157</v>
      </c>
      <c r="O756" s="5" t="s">
        <v>126</v>
      </c>
      <c r="P756" s="5" t="s">
        <v>153</v>
      </c>
      <c r="Q756" s="5" t="s">
        <v>203</v>
      </c>
      <c r="R756" s="5" t="s">
        <v>202</v>
      </c>
      <c r="S756" s="5" t="s">
        <v>141</v>
      </c>
      <c r="T756" s="5" t="s">
        <v>234</v>
      </c>
      <c r="U756" s="5" t="s">
        <v>157</v>
      </c>
      <c r="V756" s="5" t="s">
        <v>204</v>
      </c>
      <c r="W756" s="5" t="s">
        <v>118</v>
      </c>
      <c r="X756" s="5" t="s">
        <v>201</v>
      </c>
      <c r="Y756" s="5" t="n">
        <v>0</v>
      </c>
      <c r="Z756" s="5" t="n">
        <v>1</v>
      </c>
      <c r="AA756" s="5" t="str">
        <f aca="false">IF(Y756&gt;Z756,"Win",IF(Y756&lt;Z756,"Loss","Draw"))</f>
        <v>Loss</v>
      </c>
      <c r="AB756" s="5" t="s">
        <v>98</v>
      </c>
      <c r="AC756" s="5" t="s">
        <v>99</v>
      </c>
      <c r="AD756" s="5" t="s">
        <v>1635</v>
      </c>
      <c r="AE756" s="5" t="s">
        <v>2211</v>
      </c>
      <c r="AF756" s="5" t="str">
        <f aca="false">IF(AD756&lt;AE756,AD756,AE756)</f>
        <v>Bomb Tower, Fire Spirit, Goblin Barrel, Ice Spirit, Lumberjack, Magic Archer, Royal Delivery, Wall Breakers</v>
      </c>
      <c r="AG756" s="5" t="str">
        <f aca="false">IF(AD756&lt;AE756,AE756,AD756)</f>
        <v>Bomber, Cannon, Fire Spirit, Giant Snowball, Goblin Drill, Knight, Poison, Skeletons</v>
      </c>
      <c r="AH756" s="5" t="str">
        <f aca="false">IF(AD756=AF756,AA756,IF(AA756="Win","Loss",IF(AA756="Loss","Win","Draw")))</f>
        <v>Win</v>
      </c>
      <c r="AI756" s="5" t="s">
        <v>102</v>
      </c>
    </row>
    <row r="757" customFormat="false" ht="15" hidden="false" customHeight="true" outlineLevel="0" collapsed="false">
      <c r="A757" s="5" t="s">
        <v>2206</v>
      </c>
      <c r="B757" s="5" t="n">
        <v>3</v>
      </c>
      <c r="C757" s="5" t="s">
        <v>147</v>
      </c>
      <c r="D757" s="5" t="s">
        <v>148</v>
      </c>
      <c r="E757" s="5" t="s">
        <v>2207</v>
      </c>
      <c r="F757" s="5" t="s">
        <v>2208</v>
      </c>
      <c r="G757" s="5" t="s">
        <v>2212</v>
      </c>
      <c r="H757" s="5" t="s">
        <v>163</v>
      </c>
      <c r="I757" s="5" t="s">
        <v>203</v>
      </c>
      <c r="J757" s="5" t="s">
        <v>108</v>
      </c>
      <c r="K757" s="5" t="s">
        <v>128</v>
      </c>
      <c r="L757" s="5" t="s">
        <v>89</v>
      </c>
      <c r="M757" s="5" t="s">
        <v>204</v>
      </c>
      <c r="N757" s="5" t="s">
        <v>150</v>
      </c>
      <c r="O757" s="5" t="s">
        <v>88</v>
      </c>
      <c r="P757" s="5" t="s">
        <v>87</v>
      </c>
      <c r="Q757" s="5" t="s">
        <v>137</v>
      </c>
      <c r="R757" s="5" t="s">
        <v>241</v>
      </c>
      <c r="S757" s="5" t="s">
        <v>114</v>
      </c>
      <c r="T757" s="5" t="s">
        <v>138</v>
      </c>
      <c r="U757" s="5" t="s">
        <v>126</v>
      </c>
      <c r="V757" s="5" t="s">
        <v>87</v>
      </c>
      <c r="W757" s="5" t="s">
        <v>116</v>
      </c>
      <c r="X757" s="5" t="s">
        <v>242</v>
      </c>
      <c r="Y757" s="5" t="n">
        <v>1</v>
      </c>
      <c r="Z757" s="5" t="n">
        <v>0</v>
      </c>
      <c r="AA757" s="5" t="str">
        <f aca="false">IF(Y757&gt;Z757,"Win",IF(Y757&lt;Z757,"Loss","Draw"))</f>
        <v>Win</v>
      </c>
      <c r="AB757" s="5" t="s">
        <v>98</v>
      </c>
      <c r="AC757" s="5" t="s">
        <v>99</v>
      </c>
      <c r="AD757" s="5" t="s">
        <v>2213</v>
      </c>
      <c r="AE757" s="5" t="s">
        <v>2214</v>
      </c>
      <c r="AF757" s="5" t="str">
        <f aca="false">IF(AD757&lt;AE757,AD757,AE757)</f>
        <v>Berserker, Dark Prince, Electro Spirit, Goblin Barrel, Golden Knight, Royal Delivery, Tesla, The Log</v>
      </c>
      <c r="AG757" s="5" t="str">
        <f aca="false">IF(AD757&lt;AE757,AE757,AD757)</f>
        <v>Bomber, Giant Snowball, Goblin Demolisher, Goblin Drill, Knight, Poison, Skeletons, Tesla</v>
      </c>
      <c r="AH757" s="5" t="str">
        <f aca="false">IF(AD757=AF757,AA757,IF(AA757="Win","Loss",IF(AA757="Loss","Win","Draw")))</f>
        <v>Win</v>
      </c>
      <c r="AI757" s="5" t="s">
        <v>102</v>
      </c>
    </row>
    <row r="758" customFormat="false" ht="15" hidden="false" customHeight="true" outlineLevel="0" collapsed="false">
      <c r="A758" s="5" t="s">
        <v>2215</v>
      </c>
      <c r="B758" s="5" t="n">
        <v>1</v>
      </c>
      <c r="C758" s="5" t="s">
        <v>147</v>
      </c>
      <c r="D758" s="5" t="s">
        <v>148</v>
      </c>
      <c r="E758" s="5" t="s">
        <v>2216</v>
      </c>
      <c r="F758" s="5" t="s">
        <v>2217</v>
      </c>
      <c r="G758" s="5" t="s">
        <v>2218</v>
      </c>
      <c r="H758" s="5" t="s">
        <v>163</v>
      </c>
      <c r="I758" s="5" t="s">
        <v>203</v>
      </c>
      <c r="J758" s="5" t="s">
        <v>202</v>
      </c>
      <c r="K758" s="5" t="s">
        <v>201</v>
      </c>
      <c r="L758" s="5" t="s">
        <v>157</v>
      </c>
      <c r="M758" s="5" t="s">
        <v>118</v>
      </c>
      <c r="N758" s="5" t="s">
        <v>204</v>
      </c>
      <c r="O758" s="5" t="s">
        <v>88</v>
      </c>
      <c r="P758" s="5" t="s">
        <v>87</v>
      </c>
      <c r="Q758" s="5" t="s">
        <v>109</v>
      </c>
      <c r="R758" s="5" t="s">
        <v>447</v>
      </c>
      <c r="S758" s="5" t="s">
        <v>172</v>
      </c>
      <c r="T758" s="5" t="s">
        <v>323</v>
      </c>
      <c r="U758" s="5" t="s">
        <v>130</v>
      </c>
      <c r="V758" s="5" t="s">
        <v>1663</v>
      </c>
      <c r="W758" s="5" t="s">
        <v>96</v>
      </c>
      <c r="X758" s="5" t="s">
        <v>88</v>
      </c>
      <c r="Y758" s="5" t="n">
        <v>1</v>
      </c>
      <c r="Z758" s="5" t="n">
        <v>0</v>
      </c>
      <c r="AA758" s="5" t="str">
        <f aca="false">IF(Y758&gt;Z758,"Win",IF(Y758&lt;Z758,"Loss","Draw"))</f>
        <v>Win</v>
      </c>
      <c r="AB758" s="5" t="s">
        <v>98</v>
      </c>
      <c r="AC758" s="5" t="s">
        <v>99</v>
      </c>
      <c r="AD758" s="5" t="s">
        <v>206</v>
      </c>
      <c r="AE758" s="5" t="s">
        <v>2219</v>
      </c>
      <c r="AF758" s="5" t="str">
        <f aca="false">IF(AD758&lt;AE758,AD758,AE758)</f>
        <v>Arrows, Berserker, Giant, Mini P.E.K.K.A, Minions, Musketeer, Sparky, Zap</v>
      </c>
      <c r="AG758" s="5" t="str">
        <f aca="false">IF(AD758&lt;AE758,AE758,AD758)</f>
        <v>Berserker, Fire Spirit, Goblin Barrel, Ice Spirit, Magic Archer, Royal Delivery, Tesla, Wall Breakers</v>
      </c>
      <c r="AH758" s="5" t="str">
        <f aca="false">IF(AD758=AF758,AA758,IF(AA758="Win","Loss",IF(AA758="Loss","Win","Draw")))</f>
        <v>Loss</v>
      </c>
      <c r="AI758" s="5" t="s">
        <v>102</v>
      </c>
    </row>
    <row r="759" customFormat="false" ht="15" hidden="false" customHeight="true" outlineLevel="0" collapsed="false">
      <c r="A759" s="5" t="s">
        <v>2215</v>
      </c>
      <c r="B759" s="5" t="n">
        <v>2</v>
      </c>
      <c r="C759" s="5" t="s">
        <v>147</v>
      </c>
      <c r="D759" s="5" t="s">
        <v>148</v>
      </c>
      <c r="E759" s="5" t="s">
        <v>2216</v>
      </c>
      <c r="F759" s="5" t="s">
        <v>2217</v>
      </c>
      <c r="G759" s="5" t="s">
        <v>2220</v>
      </c>
      <c r="H759" s="5" t="s">
        <v>163</v>
      </c>
      <c r="I759" s="5" t="s">
        <v>185</v>
      </c>
      <c r="J759" s="5" t="s">
        <v>83</v>
      </c>
      <c r="K759" s="5" t="s">
        <v>177</v>
      </c>
      <c r="L759" s="5" t="s">
        <v>215</v>
      </c>
      <c r="M759" s="5" t="s">
        <v>150</v>
      </c>
      <c r="N759" s="5" t="s">
        <v>126</v>
      </c>
      <c r="O759" s="5" t="s">
        <v>89</v>
      </c>
      <c r="P759" s="5" t="s">
        <v>85</v>
      </c>
      <c r="Q759" s="5" t="s">
        <v>284</v>
      </c>
      <c r="R759" s="5" t="s">
        <v>241</v>
      </c>
      <c r="S759" s="5" t="s">
        <v>152</v>
      </c>
      <c r="T759" s="5" t="s">
        <v>95</v>
      </c>
      <c r="U759" s="5" t="s">
        <v>186</v>
      </c>
      <c r="V759" s="5" t="s">
        <v>158</v>
      </c>
      <c r="W759" s="5" t="s">
        <v>187</v>
      </c>
      <c r="X759" s="5" t="s">
        <v>785</v>
      </c>
      <c r="Y759" s="5" t="n">
        <v>1</v>
      </c>
      <c r="Z759" s="5" t="n">
        <v>0</v>
      </c>
      <c r="AA759" s="5" t="str">
        <f aca="false">IF(Y759&gt;Z759,"Win",IF(Y759&lt;Z759,"Loss","Draw"))</f>
        <v>Win</v>
      </c>
      <c r="AB759" s="5" t="s">
        <v>98</v>
      </c>
      <c r="AC759" s="5" t="s">
        <v>99</v>
      </c>
      <c r="AD759" s="5" t="s">
        <v>2221</v>
      </c>
      <c r="AE759" s="5" t="s">
        <v>1241</v>
      </c>
      <c r="AF759" s="5" t="str">
        <f aca="false">IF(AD759&lt;AE759,AD759,AE759)</f>
        <v>Baby Dragon, Balloon, Barbarian Barrel, Bowler, Freeze, Inferno Dragon, Knight, Tornado</v>
      </c>
      <c r="AG759" s="5" t="str">
        <f aca="false">IF(AD759&lt;AE759,AE759,AD759)</f>
        <v>Electro Spirit, Executioner, Fisherman, Lightning, Monk, Royal Giant, Skeletons, The Log</v>
      </c>
      <c r="AH759" s="5" t="str">
        <f aca="false">IF(AD759=AF759,AA759,IF(AA759="Win","Loss",IF(AA759="Loss","Win","Draw")))</f>
        <v>Loss</v>
      </c>
      <c r="AI759" s="5" t="s">
        <v>102</v>
      </c>
    </row>
    <row r="760" customFormat="false" ht="15" hidden="false" customHeight="true" outlineLevel="0" collapsed="false">
      <c r="A760" s="5" t="s">
        <v>2222</v>
      </c>
      <c r="B760" s="5" t="n">
        <v>1</v>
      </c>
      <c r="C760" s="5" t="s">
        <v>147</v>
      </c>
      <c r="D760" s="5" t="s">
        <v>148</v>
      </c>
      <c r="E760" s="5" t="s">
        <v>2223</v>
      </c>
      <c r="F760" s="5" t="s">
        <v>2224</v>
      </c>
      <c r="G760" s="5" t="s">
        <v>2225</v>
      </c>
      <c r="H760" s="5" t="s">
        <v>163</v>
      </c>
      <c r="I760" s="5" t="s">
        <v>90</v>
      </c>
      <c r="J760" s="5" t="s">
        <v>123</v>
      </c>
      <c r="K760" s="5" t="s">
        <v>124</v>
      </c>
      <c r="L760" s="5" t="s">
        <v>85</v>
      </c>
      <c r="M760" s="5" t="s">
        <v>125</v>
      </c>
      <c r="N760" s="5" t="s">
        <v>96</v>
      </c>
      <c r="O760" s="5" t="s">
        <v>95</v>
      </c>
      <c r="P760" s="5" t="s">
        <v>126</v>
      </c>
      <c r="Q760" s="5" t="s">
        <v>152</v>
      </c>
      <c r="R760" s="5" t="s">
        <v>128</v>
      </c>
      <c r="S760" s="5" t="s">
        <v>107</v>
      </c>
      <c r="T760" s="5" t="s">
        <v>306</v>
      </c>
      <c r="U760" s="5" t="s">
        <v>307</v>
      </c>
      <c r="V760" s="5" t="s">
        <v>95</v>
      </c>
      <c r="W760" s="5" t="s">
        <v>187</v>
      </c>
      <c r="X760" s="5" t="s">
        <v>85</v>
      </c>
      <c r="Y760" s="5" t="n">
        <v>1</v>
      </c>
      <c r="Z760" s="5" t="n">
        <v>0</v>
      </c>
      <c r="AA760" s="5" t="str">
        <f aca="false">IF(Y760&gt;Z760,"Win",IF(Y760&lt;Z760,"Loss","Draw"))</f>
        <v>Win</v>
      </c>
      <c r="AB760" s="5" t="s">
        <v>98</v>
      </c>
      <c r="AC760" s="5" t="s">
        <v>99</v>
      </c>
      <c r="AD760" s="5" t="s">
        <v>134</v>
      </c>
      <c r="AE760" s="5" t="s">
        <v>603</v>
      </c>
      <c r="AF760" s="5" t="str">
        <f aca="false">IF(AD760&lt;AE760,AD760,AE760)</f>
        <v>Baby Dragon, Barbarian Barrel, Goblin Cage, Golden Knight, Golem, Ice Wizard, Lightning, Tornado</v>
      </c>
      <c r="AG760" s="5" t="str">
        <f aca="false">IF(AD760&lt;AE760,AE760,AD760)</f>
        <v>Barbarian Barrel, Cannon Cart, Goblinstein, Lightning, Minions, Mortar, Royal Ghost, Skeletons</v>
      </c>
      <c r="AH760" s="5" t="str">
        <f aca="false">IF(AD760=AF760,AA760,IF(AA760="Win","Loss",IF(AA760="Loss","Win","Draw")))</f>
        <v>Loss</v>
      </c>
      <c r="AI760" s="5" t="s">
        <v>102</v>
      </c>
    </row>
    <row r="761" customFormat="false" ht="15" hidden="false" customHeight="true" outlineLevel="0" collapsed="false">
      <c r="A761" s="5" t="s">
        <v>2222</v>
      </c>
      <c r="B761" s="5" t="n">
        <v>2</v>
      </c>
      <c r="C761" s="5" t="s">
        <v>147</v>
      </c>
      <c r="D761" s="5" t="s">
        <v>148</v>
      </c>
      <c r="E761" s="5" t="s">
        <v>2223</v>
      </c>
      <c r="F761" s="5" t="s">
        <v>2224</v>
      </c>
      <c r="G761" s="5" t="s">
        <v>2226</v>
      </c>
      <c r="H761" s="5" t="s">
        <v>163</v>
      </c>
      <c r="I761" s="5" t="s">
        <v>114</v>
      </c>
      <c r="J761" s="5" t="s">
        <v>194</v>
      </c>
      <c r="K761" s="5" t="s">
        <v>137</v>
      </c>
      <c r="L761" s="5" t="s">
        <v>116</v>
      </c>
      <c r="M761" s="5" t="s">
        <v>241</v>
      </c>
      <c r="N761" s="5" t="s">
        <v>118</v>
      </c>
      <c r="O761" s="5" t="s">
        <v>91</v>
      </c>
      <c r="P761" s="5" t="s">
        <v>234</v>
      </c>
      <c r="Q761" s="5" t="s">
        <v>82</v>
      </c>
      <c r="R761" s="5" t="s">
        <v>194</v>
      </c>
      <c r="S761" s="5" t="s">
        <v>87</v>
      </c>
      <c r="T761" s="5" t="s">
        <v>204</v>
      </c>
      <c r="U761" s="5" t="s">
        <v>164</v>
      </c>
      <c r="V761" s="5" t="s">
        <v>126</v>
      </c>
      <c r="W761" s="5" t="s">
        <v>157</v>
      </c>
      <c r="X761" s="5" t="s">
        <v>89</v>
      </c>
      <c r="Y761" s="5" t="n">
        <v>1</v>
      </c>
      <c r="Z761" s="5" t="n">
        <v>0</v>
      </c>
      <c r="AA761" s="5" t="str">
        <f aca="false">IF(Y761&gt;Z761,"Win",IF(Y761&lt;Z761,"Loss","Draw"))</f>
        <v>Win</v>
      </c>
      <c r="AB761" s="5" t="s">
        <v>98</v>
      </c>
      <c r="AC761" s="5" t="s">
        <v>99</v>
      </c>
      <c r="AD761" s="5" t="s">
        <v>2227</v>
      </c>
      <c r="AE761" s="5" t="s">
        <v>2228</v>
      </c>
      <c r="AF761" s="5" t="str">
        <f aca="false">IF(AD761&lt;AE761,AD761,AE761)</f>
        <v>Archer Queen, Bomb Tower, Giant Snowball, Goblin Drill, Goblins, Ice Spirit, Knight, Poison</v>
      </c>
      <c r="AG761" s="5" t="str">
        <f aca="false">IF(AD761&lt;AE761,AE761,AD761)</f>
        <v>Archer Queen, Earthquake, Fire Spirit, Royal Delivery, Royal Hogs, Skeletons, Tesla, The Log</v>
      </c>
      <c r="AH761" s="5" t="str">
        <f aca="false">IF(AD761=AF761,AA761,IF(AA761="Win","Loss",IF(AA761="Loss","Win","Draw")))</f>
        <v>Win</v>
      </c>
      <c r="AI761" s="5" t="s">
        <v>102</v>
      </c>
    </row>
    <row r="762" customFormat="false" ht="15" hidden="false" customHeight="true" outlineLevel="0" collapsed="false">
      <c r="A762" s="5" t="s">
        <v>2229</v>
      </c>
      <c r="B762" s="5" t="n">
        <v>1</v>
      </c>
      <c r="C762" s="5" t="s">
        <v>147</v>
      </c>
      <c r="D762" s="5" t="s">
        <v>148</v>
      </c>
      <c r="E762" s="5" t="s">
        <v>76</v>
      </c>
      <c r="F762" s="5" t="s">
        <v>77</v>
      </c>
      <c r="G762" s="5" t="s">
        <v>149</v>
      </c>
      <c r="H762" s="5" t="s">
        <v>81</v>
      </c>
      <c r="I762" s="5" t="s">
        <v>82</v>
      </c>
      <c r="J762" s="5" t="s">
        <v>151</v>
      </c>
      <c r="K762" s="5" t="s">
        <v>152</v>
      </c>
      <c r="L762" s="5" t="s">
        <v>150</v>
      </c>
      <c r="M762" s="5" t="s">
        <v>126</v>
      </c>
      <c r="N762" s="5" t="s">
        <v>89</v>
      </c>
      <c r="O762" s="5" t="s">
        <v>153</v>
      </c>
      <c r="P762" s="5" t="s">
        <v>85</v>
      </c>
      <c r="Q762" s="5" t="s">
        <v>82</v>
      </c>
      <c r="R762" s="5" t="s">
        <v>83</v>
      </c>
      <c r="S762" s="5" t="s">
        <v>84</v>
      </c>
      <c r="T762" s="5" t="s">
        <v>93</v>
      </c>
      <c r="U762" s="5" t="s">
        <v>86</v>
      </c>
      <c r="V762" s="5" t="s">
        <v>119</v>
      </c>
      <c r="W762" s="5" t="s">
        <v>95</v>
      </c>
      <c r="X762" s="5" t="s">
        <v>150</v>
      </c>
      <c r="Y762" s="5" t="n">
        <v>0</v>
      </c>
      <c r="Z762" s="5" t="n">
        <v>1</v>
      </c>
      <c r="AA762" s="5" t="str">
        <f aca="false">IF(Y762&gt;Z762,"Win",IF(Y762&lt;Z762,"Loss","Draw"))</f>
        <v>Loss</v>
      </c>
      <c r="AB762" s="5" t="s">
        <v>98</v>
      </c>
      <c r="AC762" s="5" t="s">
        <v>99</v>
      </c>
      <c r="AD762" s="5" t="s">
        <v>155</v>
      </c>
      <c r="AE762" s="5" t="s">
        <v>154</v>
      </c>
      <c r="AF762" s="5" t="str">
        <f aca="false">IF(AD762&lt;AE762,AD762,AE762)</f>
        <v>Archers, Barbarian Barrel, Electro Spirit, Fireball, Goblin Hut, Monk, Royal Hogs, Skeleton Dragons</v>
      </c>
      <c r="AG762" s="5" t="str">
        <f aca="false">IF(AD762&lt;AE762,AE762,AD762)</f>
        <v>Baby Dragon, Cannon, Electro Spirit, Lightning, Mighty Miner, Royal Hogs, Skeletons, The Log</v>
      </c>
      <c r="AH762" s="5" t="str">
        <f aca="false">IF(AD762=AF762,AA762,IF(AA762="Win","Loss",IF(AA762="Loss","Win","Draw")))</f>
        <v>Win</v>
      </c>
      <c r="AI762" s="5" t="s">
        <v>102</v>
      </c>
    </row>
    <row r="763" customFormat="false" ht="15" hidden="false" customHeight="true" outlineLevel="0" collapsed="false">
      <c r="A763" s="5" t="s">
        <v>2229</v>
      </c>
      <c r="B763" s="5" t="n">
        <v>2</v>
      </c>
      <c r="C763" s="5" t="s">
        <v>147</v>
      </c>
      <c r="D763" s="5" t="s">
        <v>148</v>
      </c>
      <c r="E763" s="5" t="s">
        <v>76</v>
      </c>
      <c r="F763" s="5" t="s">
        <v>77</v>
      </c>
      <c r="G763" s="5" t="s">
        <v>156</v>
      </c>
      <c r="H763" s="5" t="s">
        <v>81</v>
      </c>
      <c r="I763" s="5" t="s">
        <v>90</v>
      </c>
      <c r="J763" s="5" t="s">
        <v>158</v>
      </c>
      <c r="K763" s="5" t="s">
        <v>92</v>
      </c>
      <c r="L763" s="5" t="s">
        <v>91</v>
      </c>
      <c r="M763" s="5" t="s">
        <v>159</v>
      </c>
      <c r="N763" s="5" t="s">
        <v>93</v>
      </c>
      <c r="O763" s="5" t="s">
        <v>95</v>
      </c>
      <c r="P763" s="5" t="s">
        <v>94</v>
      </c>
      <c r="Q763" s="5" t="s">
        <v>87</v>
      </c>
      <c r="R763" s="5" t="s">
        <v>108</v>
      </c>
      <c r="S763" s="5" t="s">
        <v>114</v>
      </c>
      <c r="T763" s="5" t="s">
        <v>137</v>
      </c>
      <c r="U763" s="5" t="s">
        <v>138</v>
      </c>
      <c r="V763" s="5" t="s">
        <v>88</v>
      </c>
      <c r="W763" s="5" t="s">
        <v>116</v>
      </c>
      <c r="X763" s="5" t="s">
        <v>157</v>
      </c>
      <c r="Y763" s="5" t="n">
        <v>1</v>
      </c>
      <c r="Z763" s="5" t="n">
        <v>0</v>
      </c>
      <c r="AA763" s="5" t="str">
        <f aca="false">IF(Y763&gt;Z763,"Win",IF(Y763&lt;Z763,"Loss","Draw"))</f>
        <v>Win</v>
      </c>
      <c r="AB763" s="5" t="s">
        <v>98</v>
      </c>
      <c r="AC763" s="5" t="s">
        <v>99</v>
      </c>
      <c r="AD763" s="5" t="s">
        <v>161</v>
      </c>
      <c r="AE763" s="5" t="s">
        <v>160</v>
      </c>
      <c r="AF763" s="5" t="str">
        <f aca="false">IF(AD763&lt;AE763,AD763,AE763)</f>
        <v>Barbarian Barrel, Bowler, Dart Goblin, Fireball, Goblins, Mortar, Rascals, Skeleton Barrel</v>
      </c>
      <c r="AG763" s="5" t="str">
        <f aca="false">IF(AD763&lt;AE763,AE763,AD763)</f>
        <v>Berserker, Dark Prince, Fire Spirit, Giant Snowball, Goblin Demolisher, Goblin Drill, Poison, Tesla</v>
      </c>
      <c r="AH763" s="5" t="str">
        <f aca="false">IF(AD763=AF763,AA763,IF(AA763="Win","Loss",IF(AA763="Loss","Win","Draw")))</f>
        <v>Win</v>
      </c>
      <c r="AI763" s="5" t="s">
        <v>102</v>
      </c>
    </row>
    <row r="764" customFormat="false" ht="15" hidden="false" customHeight="true" outlineLevel="0" collapsed="false">
      <c r="A764" s="5" t="s">
        <v>2229</v>
      </c>
      <c r="B764" s="5" t="n">
        <v>3</v>
      </c>
      <c r="C764" s="5" t="s">
        <v>147</v>
      </c>
      <c r="D764" s="5" t="s">
        <v>148</v>
      </c>
      <c r="E764" s="5" t="s">
        <v>76</v>
      </c>
      <c r="F764" s="5" t="s">
        <v>77</v>
      </c>
      <c r="G764" s="5" t="s">
        <v>162</v>
      </c>
      <c r="H764" s="5" t="s">
        <v>163</v>
      </c>
      <c r="I764" s="5" t="s">
        <v>84</v>
      </c>
      <c r="J764" s="5" t="s">
        <v>83</v>
      </c>
      <c r="K764" s="5" t="s">
        <v>114</v>
      </c>
      <c r="L764" s="5" t="s">
        <v>138</v>
      </c>
      <c r="M764" s="5" t="s">
        <v>119</v>
      </c>
      <c r="N764" s="5" t="s">
        <v>137</v>
      </c>
      <c r="O764" s="5" t="s">
        <v>116</v>
      </c>
      <c r="P764" s="5" t="s">
        <v>157</v>
      </c>
      <c r="Q764" s="5" t="s">
        <v>129</v>
      </c>
      <c r="R764" s="5" t="s">
        <v>128</v>
      </c>
      <c r="S764" s="5" t="s">
        <v>113</v>
      </c>
      <c r="T764" s="5" t="s">
        <v>130</v>
      </c>
      <c r="U764" s="5" t="s">
        <v>96</v>
      </c>
      <c r="V764" s="5" t="s">
        <v>164</v>
      </c>
      <c r="W764" s="5" t="s">
        <v>165</v>
      </c>
      <c r="X764" s="5" t="s">
        <v>124</v>
      </c>
      <c r="Y764" s="5" t="n">
        <v>0</v>
      </c>
      <c r="Z764" s="5" t="n">
        <v>1</v>
      </c>
      <c r="AA764" s="5" t="str">
        <f aca="false">IF(Y764&gt;Z764,"Win",IF(Y764&lt;Z764,"Loss","Draw"))</f>
        <v>Loss</v>
      </c>
      <c r="AB764" s="5" t="s">
        <v>98</v>
      </c>
      <c r="AC764" s="5" t="s">
        <v>99</v>
      </c>
      <c r="AD764" s="5" t="s">
        <v>167</v>
      </c>
      <c r="AE764" s="5" t="s">
        <v>166</v>
      </c>
      <c r="AF764" s="5" t="str">
        <f aca="false">IF(AD764&lt;AE764,AD764,AE764)</f>
        <v>Archers, Fire Spirit, Giant Snowball, Goblin Demolisher, Goblin Drill, Goblin Hut, Monk, Poison</v>
      </c>
      <c r="AG764" s="5" t="str">
        <f aca="false">IF(AD764&lt;AE764,AE764,AD764)</f>
        <v>Arrows, Earthquake, Furnace, Golden Knight, Hog Rider, Mega Knight, Minions, Royal Ghost</v>
      </c>
      <c r="AH764" s="5" t="str">
        <f aca="false">IF(AD764=AF764,AA764,IF(AA764="Win","Loss",IF(AA764="Loss","Win","Draw")))</f>
        <v>Loss</v>
      </c>
      <c r="AI764" s="5" t="s">
        <v>102</v>
      </c>
    </row>
    <row r="765" customFormat="false" ht="15" hidden="false" customHeight="true" outlineLevel="0" collapsed="false">
      <c r="A765" s="5" t="s">
        <v>2230</v>
      </c>
      <c r="B765" s="5" t="n">
        <v>1</v>
      </c>
      <c r="C765" s="5" t="s">
        <v>147</v>
      </c>
      <c r="D765" s="5" t="s">
        <v>148</v>
      </c>
      <c r="E765" s="5" t="s">
        <v>198</v>
      </c>
      <c r="F765" s="5" t="s">
        <v>199</v>
      </c>
      <c r="G765" s="5" t="s">
        <v>2231</v>
      </c>
      <c r="H765" s="5" t="s">
        <v>163</v>
      </c>
      <c r="I765" s="5" t="s">
        <v>203</v>
      </c>
      <c r="J765" s="5" t="s">
        <v>202</v>
      </c>
      <c r="K765" s="5" t="s">
        <v>201</v>
      </c>
      <c r="L765" s="5" t="s">
        <v>157</v>
      </c>
      <c r="M765" s="5" t="s">
        <v>118</v>
      </c>
      <c r="N765" s="5" t="s">
        <v>88</v>
      </c>
      <c r="O765" s="5" t="s">
        <v>87</v>
      </c>
      <c r="P765" s="5" t="s">
        <v>204</v>
      </c>
      <c r="Q765" s="5" t="s">
        <v>84</v>
      </c>
      <c r="R765" s="5" t="s">
        <v>91</v>
      </c>
      <c r="S765" s="5" t="s">
        <v>114</v>
      </c>
      <c r="T765" s="5" t="s">
        <v>115</v>
      </c>
      <c r="U765" s="5" t="s">
        <v>138</v>
      </c>
      <c r="V765" s="5" t="s">
        <v>97</v>
      </c>
      <c r="W765" s="5" t="s">
        <v>116</v>
      </c>
      <c r="X765" s="5" t="s">
        <v>119</v>
      </c>
      <c r="Y765" s="5" t="n">
        <v>1</v>
      </c>
      <c r="Z765" s="5" t="n">
        <v>0</v>
      </c>
      <c r="AA765" s="5" t="str">
        <f aca="false">IF(Y765&gt;Z765,"Win",IF(Y765&lt;Z765,"Loss","Draw"))</f>
        <v>Win</v>
      </c>
      <c r="AB765" s="5" t="s">
        <v>98</v>
      </c>
      <c r="AC765" s="5" t="s">
        <v>99</v>
      </c>
      <c r="AD765" s="5" t="s">
        <v>206</v>
      </c>
      <c r="AE765" s="5" t="s">
        <v>1527</v>
      </c>
      <c r="AF765" s="5" t="str">
        <f aca="false">IF(AD765&lt;AE765,AD765,AE765)</f>
        <v>Archers, Giant Snowball, Goblin Demolisher, Goblin Hut, Goblins, Graveyard, Poison, Ronin</v>
      </c>
      <c r="AG765" s="5" t="str">
        <f aca="false">IF(AD765&lt;AE765,AE765,AD765)</f>
        <v>Berserker, Fire Spirit, Goblin Barrel, Ice Spirit, Magic Archer, Royal Delivery, Tesla, Wall Breakers</v>
      </c>
      <c r="AH765" s="5" t="str">
        <f aca="false">IF(AD765=AF765,AA765,IF(AA765="Win","Loss",IF(AA765="Loss","Win","Draw")))</f>
        <v>Loss</v>
      </c>
      <c r="AI765" s="5" t="s">
        <v>102</v>
      </c>
    </row>
    <row r="766" customFormat="false" ht="15" hidden="false" customHeight="true" outlineLevel="0" collapsed="false">
      <c r="A766" s="5" t="s">
        <v>2230</v>
      </c>
      <c r="B766" s="5" t="n">
        <v>2</v>
      </c>
      <c r="C766" s="5" t="s">
        <v>147</v>
      </c>
      <c r="D766" s="5" t="s">
        <v>148</v>
      </c>
      <c r="E766" s="5" t="s">
        <v>198</v>
      </c>
      <c r="F766" s="5" t="s">
        <v>199</v>
      </c>
      <c r="G766" s="5" t="s">
        <v>2232</v>
      </c>
      <c r="H766" s="5" t="s">
        <v>163</v>
      </c>
      <c r="I766" s="5" t="s">
        <v>152</v>
      </c>
      <c r="J766" s="5" t="s">
        <v>151</v>
      </c>
      <c r="K766" s="5" t="s">
        <v>82</v>
      </c>
      <c r="L766" s="5" t="s">
        <v>85</v>
      </c>
      <c r="M766" s="5" t="s">
        <v>89</v>
      </c>
      <c r="N766" s="5" t="s">
        <v>126</v>
      </c>
      <c r="O766" s="5" t="s">
        <v>150</v>
      </c>
      <c r="P766" s="5" t="s">
        <v>153</v>
      </c>
      <c r="Q766" s="5" t="s">
        <v>107</v>
      </c>
      <c r="R766" s="5" t="s">
        <v>108</v>
      </c>
      <c r="S766" s="5" t="s">
        <v>109</v>
      </c>
      <c r="T766" s="5" t="s">
        <v>110</v>
      </c>
      <c r="U766" s="5" t="s">
        <v>111</v>
      </c>
      <c r="V766" s="5" t="s">
        <v>112</v>
      </c>
      <c r="W766" s="5" t="s">
        <v>93</v>
      </c>
      <c r="X766" s="5" t="s">
        <v>86</v>
      </c>
      <c r="Y766" s="5" t="n">
        <v>0</v>
      </c>
      <c r="Z766" s="5" t="n">
        <v>1</v>
      </c>
      <c r="AA766" s="5" t="str">
        <f aca="false">IF(Y766&gt;Z766,"Win",IF(Y766&lt;Z766,"Loss","Draw"))</f>
        <v>Loss</v>
      </c>
      <c r="AB766" s="5" t="s">
        <v>98</v>
      </c>
      <c r="AC766" s="5" t="s">
        <v>99</v>
      </c>
      <c r="AD766" s="5" t="s">
        <v>155</v>
      </c>
      <c r="AE766" s="5" t="s">
        <v>120</v>
      </c>
      <c r="AF766" s="5" t="str">
        <f aca="false">IF(AD766&lt;AE766,AD766,AE766)</f>
        <v>Baby Dragon, Cannon, Electro Spirit, Lightning, Mighty Miner, Royal Hogs, Skeletons, The Log</v>
      </c>
      <c r="AG766" s="5" t="str">
        <f aca="false">IF(AD766&lt;AE766,AE766,AD766)</f>
        <v>Dark Prince, Fireball, Goblin Cage, Lava Hound, Miner, Skeleton Dragons, Spirit Empress, Zap</v>
      </c>
      <c r="AH766" s="5" t="str">
        <f aca="false">IF(AD766=AF766,AA766,IF(AA766="Win","Loss",IF(AA766="Loss","Win","Draw")))</f>
        <v>Loss</v>
      </c>
      <c r="AI766" s="5" t="s">
        <v>102</v>
      </c>
    </row>
    <row r="767" customFormat="false" ht="15" hidden="false" customHeight="true" outlineLevel="0" collapsed="false">
      <c r="A767" s="5" t="s">
        <v>2230</v>
      </c>
      <c r="B767" s="5" t="n">
        <v>3</v>
      </c>
      <c r="C767" s="5" t="s">
        <v>147</v>
      </c>
      <c r="D767" s="5" t="s">
        <v>148</v>
      </c>
      <c r="E767" s="5" t="s">
        <v>198</v>
      </c>
      <c r="F767" s="5" t="s">
        <v>199</v>
      </c>
      <c r="G767" s="5" t="s">
        <v>2233</v>
      </c>
      <c r="H767" s="5" t="s">
        <v>163</v>
      </c>
      <c r="I767" s="5" t="s">
        <v>177</v>
      </c>
      <c r="J767" s="5" t="s">
        <v>83</v>
      </c>
      <c r="K767" s="5" t="s">
        <v>219</v>
      </c>
      <c r="L767" s="5" t="s">
        <v>93</v>
      </c>
      <c r="M767" s="5" t="s">
        <v>95</v>
      </c>
      <c r="N767" s="5" t="s">
        <v>173</v>
      </c>
      <c r="O767" s="5" t="s">
        <v>188</v>
      </c>
      <c r="P767" s="5" t="s">
        <v>215</v>
      </c>
      <c r="Q767" s="5" t="s">
        <v>113</v>
      </c>
      <c r="R767" s="5" t="s">
        <v>151</v>
      </c>
      <c r="S767" s="5" t="s">
        <v>87</v>
      </c>
      <c r="T767" s="5" t="s">
        <v>165</v>
      </c>
      <c r="U767" s="5" t="s">
        <v>85</v>
      </c>
      <c r="V767" s="5" t="s">
        <v>126</v>
      </c>
      <c r="W767" s="5" t="s">
        <v>150</v>
      </c>
      <c r="X767" s="5" t="s">
        <v>89</v>
      </c>
      <c r="Y767" s="5" t="n">
        <v>1</v>
      </c>
      <c r="Z767" s="5" t="n">
        <v>0</v>
      </c>
      <c r="AA767" s="5" t="str">
        <f aca="false">IF(Y767&gt;Z767,"Win",IF(Y767&lt;Z767,"Loss","Draw"))</f>
        <v>Win</v>
      </c>
      <c r="AB767" s="5" t="s">
        <v>98</v>
      </c>
      <c r="AC767" s="5" t="s">
        <v>99</v>
      </c>
      <c r="AD767" s="5" t="s">
        <v>2234</v>
      </c>
      <c r="AE767" s="5" t="s">
        <v>866</v>
      </c>
      <c r="AF767" s="5" t="str">
        <f aca="false">IF(AD767&lt;AE767,AD767,AE767)</f>
        <v>Barbarian Barrel, Fireball, Fisherman, Monk, Royal Giant, Tombstone, Wizard, Zappies</v>
      </c>
      <c r="AG767" s="5" t="str">
        <f aca="false">IF(AD767&lt;AE767,AE767,AD767)</f>
        <v>Electro Spirit, Furnace, Hog Rider, Lightning, Mighty Miner, Skeletons, Tesla, The Log</v>
      </c>
      <c r="AH767" s="5" t="str">
        <f aca="false">IF(AD767=AF767,AA767,IF(AA767="Win","Loss",IF(AA767="Loss","Win","Draw")))</f>
        <v>Win</v>
      </c>
      <c r="AI767" s="5" t="s">
        <v>102</v>
      </c>
    </row>
    <row r="768" customFormat="false" ht="15" hidden="false" customHeight="true" outlineLevel="0" collapsed="false">
      <c r="A768" s="5" t="s">
        <v>2235</v>
      </c>
      <c r="B768" s="5" t="n">
        <v>1</v>
      </c>
      <c r="C768" s="5" t="s">
        <v>147</v>
      </c>
      <c r="D768" s="5" t="s">
        <v>148</v>
      </c>
      <c r="E768" s="5" t="s">
        <v>271</v>
      </c>
      <c r="F768" s="5" t="s">
        <v>272</v>
      </c>
      <c r="G768" s="5" t="s">
        <v>311</v>
      </c>
      <c r="H768" s="5" t="s">
        <v>163</v>
      </c>
      <c r="I768" s="5" t="s">
        <v>90</v>
      </c>
      <c r="J768" s="5" t="s">
        <v>123</v>
      </c>
      <c r="K768" s="5" t="s">
        <v>124</v>
      </c>
      <c r="L768" s="5" t="s">
        <v>96</v>
      </c>
      <c r="M768" s="5" t="s">
        <v>95</v>
      </c>
      <c r="N768" s="5" t="s">
        <v>126</v>
      </c>
      <c r="O768" s="5" t="s">
        <v>125</v>
      </c>
      <c r="P768" s="5" t="s">
        <v>85</v>
      </c>
      <c r="Q768" s="5" t="s">
        <v>141</v>
      </c>
      <c r="R768" s="5" t="s">
        <v>95</v>
      </c>
      <c r="S768" s="5" t="s">
        <v>107</v>
      </c>
      <c r="T768" s="5" t="s">
        <v>177</v>
      </c>
      <c r="U768" s="5" t="s">
        <v>178</v>
      </c>
      <c r="V768" s="5" t="s">
        <v>93</v>
      </c>
      <c r="W768" s="5" t="s">
        <v>150</v>
      </c>
      <c r="X768" s="5" t="s">
        <v>143</v>
      </c>
      <c r="Y768" s="5" t="n">
        <v>1</v>
      </c>
      <c r="Z768" s="5" t="n">
        <v>0</v>
      </c>
      <c r="AA768" s="5" t="str">
        <f aca="false">IF(Y768&gt;Z768,"Win",IF(Y768&lt;Z768,"Loss","Draw"))</f>
        <v>Win</v>
      </c>
      <c r="AB768" s="5" t="s">
        <v>98</v>
      </c>
      <c r="AC768" s="5" t="s">
        <v>99</v>
      </c>
      <c r="AD768" s="5" t="s">
        <v>134</v>
      </c>
      <c r="AE768" s="5" t="s">
        <v>180</v>
      </c>
      <c r="AF768" s="5" t="str">
        <f aca="false">IF(AD768&lt;AE768,AD768,AE768)</f>
        <v>Barbarian Barrel, Cannon Cart, Goblinstein, Lightning, Minions, Mortar, Royal Ghost, Skeletons</v>
      </c>
      <c r="AG768" s="5" t="str">
        <f aca="false">IF(AD768&lt;AE768,AE768,AD768)</f>
        <v>Barbarian Barrel, Electro Spirit, Fireball, Goblin Cage, Heal Spirit, Lumberjack, Phoenix, Royal Giant</v>
      </c>
      <c r="AH768" s="5" t="str">
        <f aca="false">IF(AD768=AF768,AA768,IF(AA768="Win","Loss",IF(AA768="Loss","Win","Draw")))</f>
        <v>Win</v>
      </c>
      <c r="AI768" s="5" t="s">
        <v>102</v>
      </c>
    </row>
    <row r="769" customFormat="false" ht="15" hidden="false" customHeight="true" outlineLevel="0" collapsed="false">
      <c r="A769" s="5" t="s">
        <v>2235</v>
      </c>
      <c r="B769" s="5" t="n">
        <v>2</v>
      </c>
      <c r="C769" s="5" t="s">
        <v>147</v>
      </c>
      <c r="D769" s="5" t="s">
        <v>148</v>
      </c>
      <c r="E769" s="5" t="s">
        <v>271</v>
      </c>
      <c r="F769" s="5" t="s">
        <v>272</v>
      </c>
      <c r="G769" s="5" t="s">
        <v>312</v>
      </c>
      <c r="H769" s="5" t="s">
        <v>163</v>
      </c>
      <c r="I769" s="5" t="s">
        <v>203</v>
      </c>
      <c r="J769" s="5" t="s">
        <v>202</v>
      </c>
      <c r="K769" s="5" t="s">
        <v>201</v>
      </c>
      <c r="L769" s="5" t="s">
        <v>157</v>
      </c>
      <c r="M769" s="5" t="s">
        <v>118</v>
      </c>
      <c r="N769" s="5" t="s">
        <v>88</v>
      </c>
      <c r="O769" s="5" t="s">
        <v>87</v>
      </c>
      <c r="P769" s="5" t="s">
        <v>204</v>
      </c>
      <c r="Q769" s="5" t="s">
        <v>129</v>
      </c>
      <c r="R769" s="5" t="s">
        <v>128</v>
      </c>
      <c r="S769" s="5" t="s">
        <v>124</v>
      </c>
      <c r="T769" s="5" t="s">
        <v>130</v>
      </c>
      <c r="U769" s="5" t="s">
        <v>164</v>
      </c>
      <c r="V769" s="5" t="s">
        <v>165</v>
      </c>
      <c r="W769" s="5" t="s">
        <v>133</v>
      </c>
      <c r="X769" s="5" t="s">
        <v>86</v>
      </c>
      <c r="Y769" s="5" t="n">
        <v>0</v>
      </c>
      <c r="Z769" s="5" t="n">
        <v>1</v>
      </c>
      <c r="AA769" s="5" t="str">
        <f aca="false">IF(Y769&gt;Z769,"Win",IF(Y769&lt;Z769,"Loss","Draw"))</f>
        <v>Loss</v>
      </c>
      <c r="AB769" s="5" t="s">
        <v>98</v>
      </c>
      <c r="AC769" s="5" t="s">
        <v>99</v>
      </c>
      <c r="AD769" s="5" t="s">
        <v>206</v>
      </c>
      <c r="AE769" s="5" t="s">
        <v>313</v>
      </c>
      <c r="AF769" s="5" t="str">
        <f aca="false">IF(AD769&lt;AE769,AD769,AE769)</f>
        <v>Arrows, Earthquake, Golden Knight, Hog Rider, Mega Knight, Mother Witch, Royal Ghost, Skeleton Dragons</v>
      </c>
      <c r="AG769" s="5" t="str">
        <f aca="false">IF(AD769&lt;AE769,AE769,AD769)</f>
        <v>Berserker, Fire Spirit, Goblin Barrel, Ice Spirit, Magic Archer, Royal Delivery, Tesla, Wall Breakers</v>
      </c>
      <c r="AH769" s="5" t="str">
        <f aca="false">IF(AD769=AF769,AA769,IF(AA769="Win","Loss",IF(AA769="Loss","Win","Draw")))</f>
        <v>Win</v>
      </c>
      <c r="AI769" s="5" t="s">
        <v>102</v>
      </c>
    </row>
    <row r="770" customFormat="false" ht="15" hidden="false" customHeight="true" outlineLevel="0" collapsed="false">
      <c r="A770" s="5" t="s">
        <v>2235</v>
      </c>
      <c r="B770" s="5" t="n">
        <v>3</v>
      </c>
      <c r="C770" s="5" t="s">
        <v>147</v>
      </c>
      <c r="D770" s="5" t="s">
        <v>148</v>
      </c>
      <c r="E770" s="5" t="s">
        <v>271</v>
      </c>
      <c r="F770" s="5" t="s">
        <v>272</v>
      </c>
      <c r="G770" s="5" t="s">
        <v>314</v>
      </c>
      <c r="H770" s="5" t="s">
        <v>163</v>
      </c>
      <c r="I770" s="5" t="s">
        <v>219</v>
      </c>
      <c r="J770" s="5" t="s">
        <v>83</v>
      </c>
      <c r="K770" s="5" t="s">
        <v>177</v>
      </c>
      <c r="L770" s="5" t="s">
        <v>173</v>
      </c>
      <c r="M770" s="5" t="s">
        <v>188</v>
      </c>
      <c r="N770" s="5" t="s">
        <v>215</v>
      </c>
      <c r="O770" s="5" t="s">
        <v>93</v>
      </c>
      <c r="P770" s="5" t="s">
        <v>89</v>
      </c>
      <c r="Q770" s="5" t="s">
        <v>113</v>
      </c>
      <c r="R770" s="5" t="s">
        <v>108</v>
      </c>
      <c r="S770" s="5" t="s">
        <v>114</v>
      </c>
      <c r="T770" s="5" t="s">
        <v>137</v>
      </c>
      <c r="U770" s="5" t="s">
        <v>116</v>
      </c>
      <c r="V770" s="5" t="s">
        <v>91</v>
      </c>
      <c r="W770" s="5" t="s">
        <v>119</v>
      </c>
      <c r="X770" s="5" t="s">
        <v>157</v>
      </c>
      <c r="Y770" s="5" t="n">
        <v>0</v>
      </c>
      <c r="Z770" s="5" t="n">
        <v>1</v>
      </c>
      <c r="AA770" s="5" t="str">
        <f aca="false">IF(Y770&gt;Z770,"Win",IF(Y770&lt;Z770,"Loss","Draw"))</f>
        <v>Loss</v>
      </c>
      <c r="AB770" s="5" t="s">
        <v>98</v>
      </c>
      <c r="AC770" s="5" t="s">
        <v>99</v>
      </c>
      <c r="AD770" s="5" t="s">
        <v>316</v>
      </c>
      <c r="AE770" s="5" t="s">
        <v>315</v>
      </c>
      <c r="AF770" s="5" t="str">
        <f aca="false">IF(AD770&lt;AE770,AD770,AE770)</f>
        <v>Dark Prince, Fire Spirit, Furnace, Giant Snowball, Goblin Drill, Goblin Hut, Goblins, Poison</v>
      </c>
      <c r="AG770" s="5" t="str">
        <f aca="false">IF(AD770&lt;AE770,AE770,AD770)</f>
        <v>Fireball, Fisherman, Monk, Royal Giant, The Log, Tombstone, Wizard, Zappies</v>
      </c>
      <c r="AH770" s="5" t="str">
        <f aca="false">IF(AD770=AF770,AA770,IF(AA770="Win","Loss",IF(AA770="Loss","Win","Draw")))</f>
        <v>Win</v>
      </c>
      <c r="AI770" s="5" t="s">
        <v>102</v>
      </c>
    </row>
    <row r="771" customFormat="false" ht="15" hidden="false" customHeight="true" outlineLevel="0" collapsed="false">
      <c r="A771" s="5" t="s">
        <v>2236</v>
      </c>
      <c r="B771" s="5" t="n">
        <v>1</v>
      </c>
      <c r="C771" s="5" t="s">
        <v>147</v>
      </c>
      <c r="D771" s="5" t="s">
        <v>148</v>
      </c>
      <c r="E771" s="5" t="s">
        <v>373</v>
      </c>
      <c r="F771" s="5" t="s">
        <v>374</v>
      </c>
      <c r="G771" s="5" t="s">
        <v>2237</v>
      </c>
      <c r="H771" s="5" t="s">
        <v>163</v>
      </c>
      <c r="I771" s="5" t="s">
        <v>203</v>
      </c>
      <c r="J771" s="5" t="s">
        <v>202</v>
      </c>
      <c r="K771" s="5" t="s">
        <v>201</v>
      </c>
      <c r="L771" s="5" t="s">
        <v>157</v>
      </c>
      <c r="M771" s="5" t="s">
        <v>118</v>
      </c>
      <c r="N771" s="5" t="s">
        <v>87</v>
      </c>
      <c r="O771" s="5" t="s">
        <v>88</v>
      </c>
      <c r="P771" s="5" t="s">
        <v>204</v>
      </c>
      <c r="Q771" s="5" t="s">
        <v>219</v>
      </c>
      <c r="R771" s="5" t="s">
        <v>83</v>
      </c>
      <c r="S771" s="5" t="s">
        <v>87</v>
      </c>
      <c r="T771" s="5" t="s">
        <v>150</v>
      </c>
      <c r="U771" s="5" t="s">
        <v>165</v>
      </c>
      <c r="V771" s="5" t="s">
        <v>164</v>
      </c>
      <c r="W771" s="5" t="s">
        <v>126</v>
      </c>
      <c r="X771" s="5" t="s">
        <v>89</v>
      </c>
      <c r="Y771" s="5" t="n">
        <v>0</v>
      </c>
      <c r="Z771" s="5" t="n">
        <v>1</v>
      </c>
      <c r="AA771" s="5" t="str">
        <f aca="false">IF(Y771&gt;Z771,"Win",IF(Y771&lt;Z771,"Loss","Draw"))</f>
        <v>Loss</v>
      </c>
      <c r="AB771" s="5" t="s">
        <v>98</v>
      </c>
      <c r="AC771" s="5" t="s">
        <v>99</v>
      </c>
      <c r="AD771" s="5" t="s">
        <v>206</v>
      </c>
      <c r="AE771" s="5" t="s">
        <v>2238</v>
      </c>
      <c r="AF771" s="5" t="str">
        <f aca="false">IF(AD771&lt;AE771,AD771,AE771)</f>
        <v>Berserker, Fire Spirit, Goblin Barrel, Ice Spirit, Magic Archer, Royal Delivery, Tesla, Wall Breakers</v>
      </c>
      <c r="AG771" s="5" t="str">
        <f aca="false">IF(AD771&lt;AE771,AE771,AD771)</f>
        <v>Earthquake, Electro Spirit, Hog Rider, Monk, Skeletons, Tesla, The Log, Wizard</v>
      </c>
      <c r="AH771" s="5" t="str">
        <f aca="false">IF(AD771=AF771,AA771,IF(AA771="Win","Loss",IF(AA771="Loss","Win","Draw")))</f>
        <v>Loss</v>
      </c>
      <c r="AI771" s="5" t="s">
        <v>102</v>
      </c>
    </row>
    <row r="772" customFormat="false" ht="15" hidden="false" customHeight="true" outlineLevel="0" collapsed="false">
      <c r="A772" s="5" t="s">
        <v>2236</v>
      </c>
      <c r="B772" s="5" t="n">
        <v>2</v>
      </c>
      <c r="C772" s="5" t="s">
        <v>147</v>
      </c>
      <c r="D772" s="5" t="s">
        <v>148</v>
      </c>
      <c r="E772" s="5" t="s">
        <v>373</v>
      </c>
      <c r="F772" s="5" t="s">
        <v>374</v>
      </c>
      <c r="G772" s="5" t="s">
        <v>2239</v>
      </c>
      <c r="H772" s="5" t="s">
        <v>376</v>
      </c>
      <c r="I772" s="5" t="s">
        <v>90</v>
      </c>
      <c r="J772" s="5" t="s">
        <v>158</v>
      </c>
      <c r="K772" s="5" t="s">
        <v>92</v>
      </c>
      <c r="L772" s="5" t="s">
        <v>93</v>
      </c>
      <c r="M772" s="5" t="s">
        <v>95</v>
      </c>
      <c r="N772" s="5" t="s">
        <v>96</v>
      </c>
      <c r="O772" s="5" t="s">
        <v>94</v>
      </c>
      <c r="P772" s="5" t="s">
        <v>126</v>
      </c>
      <c r="Q772" s="5" t="s">
        <v>177</v>
      </c>
      <c r="R772" s="5" t="s">
        <v>158</v>
      </c>
      <c r="S772" s="5" t="s">
        <v>84</v>
      </c>
      <c r="T772" s="5" t="s">
        <v>85</v>
      </c>
      <c r="U772" s="5" t="s">
        <v>257</v>
      </c>
      <c r="V772" s="5" t="s">
        <v>215</v>
      </c>
      <c r="W772" s="5" t="s">
        <v>95</v>
      </c>
      <c r="X772" s="5" t="s">
        <v>143</v>
      </c>
      <c r="Y772" s="5" t="n">
        <v>1</v>
      </c>
      <c r="Z772" s="5" t="n">
        <v>0</v>
      </c>
      <c r="AA772" s="5" t="str">
        <f aca="false">IF(Y772&gt;Z772,"Win",IF(Y772&lt;Z772,"Loss","Draw"))</f>
        <v>Win</v>
      </c>
      <c r="AB772" s="5" t="s">
        <v>98</v>
      </c>
      <c r="AC772" s="5" t="s">
        <v>99</v>
      </c>
      <c r="AD772" s="5" t="s">
        <v>1456</v>
      </c>
      <c r="AE772" s="5" t="s">
        <v>2240</v>
      </c>
      <c r="AF772" s="5" t="str">
        <f aca="false">IF(AD772&lt;AE772,AD772,AE772)</f>
        <v>Archers, Barbarian Barrel, Bowler, Fisherman, Heal Spirit, Hunter, Lightning, Royal Giant</v>
      </c>
      <c r="AG772" s="5" t="str">
        <f aca="false">IF(AD772&lt;AE772,AE772,AD772)</f>
        <v>Barbarian Barrel, Bowler, Fireball, Minions, Mortar, Rascals, Skeleton Barrel, Skeletons</v>
      </c>
      <c r="AH772" s="5" t="str">
        <f aca="false">IF(AD772=AF772,AA772,IF(AA772="Win","Loss",IF(AA772="Loss","Win","Draw")))</f>
        <v>Loss</v>
      </c>
      <c r="AI772" s="5" t="s">
        <v>102</v>
      </c>
    </row>
    <row r="773" customFormat="false" ht="15" hidden="false" customHeight="true" outlineLevel="0" collapsed="false">
      <c r="A773" s="5" t="s">
        <v>2236</v>
      </c>
      <c r="B773" s="5" t="n">
        <v>3</v>
      </c>
      <c r="C773" s="5" t="s">
        <v>147</v>
      </c>
      <c r="D773" s="5" t="s">
        <v>148</v>
      </c>
      <c r="E773" s="5" t="s">
        <v>373</v>
      </c>
      <c r="F773" s="5" t="s">
        <v>374</v>
      </c>
      <c r="G773" s="5" t="s">
        <v>2241</v>
      </c>
      <c r="H773" s="5" t="s">
        <v>376</v>
      </c>
      <c r="I773" s="5" t="s">
        <v>114</v>
      </c>
      <c r="J773" s="5" t="s">
        <v>194</v>
      </c>
      <c r="K773" s="5" t="s">
        <v>137</v>
      </c>
      <c r="L773" s="5" t="s">
        <v>116</v>
      </c>
      <c r="M773" s="5" t="s">
        <v>234</v>
      </c>
      <c r="N773" s="5" t="s">
        <v>241</v>
      </c>
      <c r="O773" s="5" t="s">
        <v>150</v>
      </c>
      <c r="P773" s="5" t="s">
        <v>91</v>
      </c>
      <c r="Q773" s="5" t="s">
        <v>129</v>
      </c>
      <c r="R773" s="5" t="s">
        <v>186</v>
      </c>
      <c r="S773" s="5" t="s">
        <v>185</v>
      </c>
      <c r="T773" s="5" t="s">
        <v>109</v>
      </c>
      <c r="U773" s="5" t="s">
        <v>111</v>
      </c>
      <c r="V773" s="5" t="s">
        <v>173</v>
      </c>
      <c r="W773" s="5" t="s">
        <v>188</v>
      </c>
      <c r="X773" s="5" t="s">
        <v>187</v>
      </c>
      <c r="Y773" s="5" t="n">
        <v>1</v>
      </c>
      <c r="Z773" s="5" t="n">
        <v>0</v>
      </c>
      <c r="AA773" s="5" t="str">
        <f aca="false">IF(Y773&gt;Z773,"Win",IF(Y773&lt;Z773,"Loss","Draw"))</f>
        <v>Win</v>
      </c>
      <c r="AB773" s="5" t="s">
        <v>98</v>
      </c>
      <c r="AC773" s="5" t="s">
        <v>99</v>
      </c>
      <c r="AD773" s="5" t="s">
        <v>2242</v>
      </c>
      <c r="AE773" s="5" t="s">
        <v>2243</v>
      </c>
      <c r="AF773" s="5" t="str">
        <f aca="false">IF(AD773&lt;AE773,AD773,AE773)</f>
        <v>Archer Queen, Bomb Tower, Electro Spirit, Giant Snowball, Goblin Drill, Goblins, Knight, Poison</v>
      </c>
      <c r="AG773" s="5" t="str">
        <f aca="false">IF(AD773&lt;AE773,AE773,AD773)</f>
        <v>Balloon, Executioner, Mega Knight, Miner, Tombstone, Tornado, Zap, Zappies</v>
      </c>
      <c r="AH773" s="5" t="str">
        <f aca="false">IF(AD773=AF773,AA773,IF(AA773="Win","Loss",IF(AA773="Loss","Win","Draw")))</f>
        <v>Win</v>
      </c>
      <c r="AI773" s="5" t="s">
        <v>102</v>
      </c>
    </row>
    <row r="774" customFormat="false" ht="15" hidden="false" customHeight="true" outlineLevel="0" collapsed="false">
      <c r="A774" s="5" t="s">
        <v>2244</v>
      </c>
      <c r="B774" s="5" t="n">
        <v>1</v>
      </c>
      <c r="C774" s="5" t="s">
        <v>147</v>
      </c>
      <c r="D774" s="5" t="s">
        <v>148</v>
      </c>
      <c r="E774" s="6" t="s">
        <v>365</v>
      </c>
      <c r="F774" s="5" t="s">
        <v>366</v>
      </c>
      <c r="G774" s="5" t="s">
        <v>214</v>
      </c>
      <c r="H774" s="5" t="s">
        <v>163</v>
      </c>
      <c r="I774" s="5" t="s">
        <v>82</v>
      </c>
      <c r="J774" s="5" t="s">
        <v>83</v>
      </c>
      <c r="K774" s="5" t="s">
        <v>152</v>
      </c>
      <c r="L774" s="5" t="s">
        <v>85</v>
      </c>
      <c r="M774" s="5" t="s">
        <v>89</v>
      </c>
      <c r="N774" s="5" t="s">
        <v>150</v>
      </c>
      <c r="O774" s="5" t="s">
        <v>126</v>
      </c>
      <c r="P774" s="5" t="s">
        <v>153</v>
      </c>
      <c r="Q774" s="5" t="s">
        <v>90</v>
      </c>
      <c r="R774" s="5" t="s">
        <v>123</v>
      </c>
      <c r="S774" s="5" t="s">
        <v>124</v>
      </c>
      <c r="T774" s="5" t="s">
        <v>125</v>
      </c>
      <c r="U774" s="5" t="s">
        <v>85</v>
      </c>
      <c r="V774" s="5" t="s">
        <v>96</v>
      </c>
      <c r="W774" s="5" t="s">
        <v>126</v>
      </c>
      <c r="X774" s="5" t="s">
        <v>95</v>
      </c>
      <c r="Y774" s="5" t="n">
        <v>1</v>
      </c>
      <c r="Z774" s="5" t="n">
        <v>0</v>
      </c>
      <c r="AA774" s="5" t="str">
        <f aca="false">IF(Y774&gt;Z774,"Win",IF(Y774&lt;Z774,"Loss","Draw"))</f>
        <v>Win</v>
      </c>
      <c r="AB774" s="5" t="s">
        <v>98</v>
      </c>
      <c r="AC774" s="5" t="s">
        <v>99</v>
      </c>
      <c r="AD774" s="5" t="s">
        <v>2245</v>
      </c>
      <c r="AE774" s="5" t="s">
        <v>134</v>
      </c>
      <c r="AF774" s="5" t="str">
        <f aca="false">IF(AD774&lt;AE774,AD774,AE774)</f>
        <v>Baby Dragon, Cannon, Electro Spirit, Lightning, Monk, Royal Hogs, Skeletons, The Log</v>
      </c>
      <c r="AG774" s="5" t="str">
        <f aca="false">IF(AD774&lt;AE774,AE774,AD774)</f>
        <v>Barbarian Barrel, Cannon Cart, Goblinstein, Lightning, Minions, Mortar, Royal Ghost, Skeletons</v>
      </c>
      <c r="AH774" s="5" t="str">
        <f aca="false">IF(AD774=AF774,AA774,IF(AA774="Win","Loss",IF(AA774="Loss","Win","Draw")))</f>
        <v>Win</v>
      </c>
      <c r="AI774" s="5" t="s">
        <v>102</v>
      </c>
    </row>
    <row r="775" customFormat="false" ht="15" hidden="false" customHeight="true" outlineLevel="0" collapsed="false">
      <c r="A775" s="5" t="s">
        <v>2244</v>
      </c>
      <c r="B775" s="5" t="n">
        <v>2</v>
      </c>
      <c r="C775" s="5" t="s">
        <v>147</v>
      </c>
      <c r="D775" s="5" t="s">
        <v>148</v>
      </c>
      <c r="E775" s="6" t="s">
        <v>365</v>
      </c>
      <c r="F775" s="5" t="s">
        <v>366</v>
      </c>
      <c r="G775" s="5" t="s">
        <v>2246</v>
      </c>
      <c r="H775" s="5" t="s">
        <v>163</v>
      </c>
      <c r="I775" s="5" t="s">
        <v>137</v>
      </c>
      <c r="J775" s="5" t="s">
        <v>202</v>
      </c>
      <c r="K775" s="5" t="s">
        <v>114</v>
      </c>
      <c r="L775" s="5" t="s">
        <v>97</v>
      </c>
      <c r="M775" s="5" t="s">
        <v>193</v>
      </c>
      <c r="N775" s="5" t="s">
        <v>157</v>
      </c>
      <c r="O775" s="5" t="s">
        <v>116</v>
      </c>
      <c r="P775" s="5" t="s">
        <v>87</v>
      </c>
      <c r="Q775" s="5" t="s">
        <v>177</v>
      </c>
      <c r="R775" s="5" t="s">
        <v>83</v>
      </c>
      <c r="S775" s="5" t="s">
        <v>219</v>
      </c>
      <c r="T775" s="5" t="s">
        <v>173</v>
      </c>
      <c r="U775" s="5" t="s">
        <v>188</v>
      </c>
      <c r="V775" s="5" t="s">
        <v>93</v>
      </c>
      <c r="W775" s="5" t="s">
        <v>89</v>
      </c>
      <c r="X775" s="5" t="s">
        <v>215</v>
      </c>
      <c r="Y775" s="5" t="n">
        <v>0</v>
      </c>
      <c r="Z775" s="5" t="n">
        <v>1</v>
      </c>
      <c r="AA775" s="5" t="str">
        <f aca="false">IF(Y775&gt;Z775,"Win",IF(Y775&lt;Z775,"Loss","Draw"))</f>
        <v>Loss</v>
      </c>
      <c r="AB775" s="5" t="s">
        <v>98</v>
      </c>
      <c r="AC775" s="5" t="s">
        <v>99</v>
      </c>
      <c r="AD775" s="5" t="s">
        <v>2247</v>
      </c>
      <c r="AE775" s="5" t="s">
        <v>316</v>
      </c>
      <c r="AF775" s="5" t="str">
        <f aca="false">IF(AD775&lt;AE775,AD775,AE775)</f>
        <v>Fire Spirit, Giant Snowball, Goblin Drill, Guards, Magic Archer, Poison, Ronin, Tesla</v>
      </c>
      <c r="AG775" s="5" t="str">
        <f aca="false">IF(AD775&lt;AE775,AE775,AD775)</f>
        <v>Fireball, Fisherman, Monk, Royal Giant, The Log, Tombstone, Wizard, Zappies</v>
      </c>
      <c r="AH775" s="5" t="str">
        <f aca="false">IF(AD775=AF775,AA775,IF(AA775="Win","Loss",IF(AA775="Loss","Win","Draw")))</f>
        <v>Loss</v>
      </c>
      <c r="AI775" s="5" t="s">
        <v>102</v>
      </c>
    </row>
    <row r="776" customFormat="false" ht="15" hidden="false" customHeight="true" outlineLevel="0" collapsed="false">
      <c r="A776" s="5" t="s">
        <v>2244</v>
      </c>
      <c r="B776" s="5" t="n">
        <v>3</v>
      </c>
      <c r="C776" s="5" t="s">
        <v>147</v>
      </c>
      <c r="D776" s="5" t="s">
        <v>148</v>
      </c>
      <c r="E776" s="6" t="s">
        <v>365</v>
      </c>
      <c r="F776" s="5" t="s">
        <v>366</v>
      </c>
      <c r="G776" s="5" t="s">
        <v>2248</v>
      </c>
      <c r="H776" s="5" t="s">
        <v>163</v>
      </c>
      <c r="I776" s="5" t="s">
        <v>185</v>
      </c>
      <c r="J776" s="5" t="s">
        <v>186</v>
      </c>
      <c r="K776" s="5" t="s">
        <v>109</v>
      </c>
      <c r="L776" s="5" t="s">
        <v>111</v>
      </c>
      <c r="M776" s="5" t="s">
        <v>188</v>
      </c>
      <c r="N776" s="5" t="s">
        <v>187</v>
      </c>
      <c r="O776" s="5" t="s">
        <v>117</v>
      </c>
      <c r="P776" s="5" t="s">
        <v>88</v>
      </c>
      <c r="Q776" s="5" t="s">
        <v>185</v>
      </c>
      <c r="R776" s="5" t="s">
        <v>186</v>
      </c>
      <c r="S776" s="5" t="s">
        <v>109</v>
      </c>
      <c r="T776" s="5" t="s">
        <v>241</v>
      </c>
      <c r="U776" s="5" t="s">
        <v>234</v>
      </c>
      <c r="V776" s="5" t="s">
        <v>187</v>
      </c>
      <c r="W776" s="5" t="s">
        <v>111</v>
      </c>
      <c r="X776" s="5" t="s">
        <v>88</v>
      </c>
      <c r="Y776" s="5" t="n">
        <v>1</v>
      </c>
      <c r="Z776" s="5" t="n">
        <v>0</v>
      </c>
      <c r="AA776" s="5" t="str">
        <f aca="false">IF(Y776&gt;Z776,"Win",IF(Y776&lt;Z776,"Loss","Draw"))</f>
        <v>Win</v>
      </c>
      <c r="AB776" s="5" t="s">
        <v>98</v>
      </c>
      <c r="AC776" s="5" t="s">
        <v>99</v>
      </c>
      <c r="AD776" s="5" t="s">
        <v>2249</v>
      </c>
      <c r="AE776" s="5" t="s">
        <v>363</v>
      </c>
      <c r="AF776" s="5" t="str">
        <f aca="false">IF(AD776&lt;AE776,AD776,AE776)</f>
        <v>Balloon, Berserker, Bomb Tower, Executioner, Knight, Miner, Tornado, Zap</v>
      </c>
      <c r="AG776" s="5" t="str">
        <f aca="false">IF(AD776&lt;AE776,AE776,AD776)</f>
        <v>Balloon, Berserker, Executioner, Giant Skeleton, Miner, Tombstone, Tornado, Zap</v>
      </c>
      <c r="AH776" s="5" t="str">
        <f aca="false">IF(AD776=AF776,AA776,IF(AA776="Win","Loss",IF(AA776="Loss","Win","Draw")))</f>
        <v>Loss</v>
      </c>
      <c r="AI776" s="5" t="s">
        <v>102</v>
      </c>
    </row>
    <row r="777" customFormat="false" ht="15" hidden="false" customHeight="true" outlineLevel="0" collapsed="false">
      <c r="A777" s="5" t="s">
        <v>2250</v>
      </c>
      <c r="B777" s="5" t="n">
        <v>1</v>
      </c>
      <c r="C777" s="5" t="s">
        <v>147</v>
      </c>
      <c r="D777" s="5" t="s">
        <v>148</v>
      </c>
      <c r="E777" s="5" t="s">
        <v>318</v>
      </c>
      <c r="F777" s="5" t="s">
        <v>319</v>
      </c>
      <c r="G777" s="5" t="s">
        <v>2251</v>
      </c>
      <c r="H777" s="5" t="s">
        <v>163</v>
      </c>
      <c r="I777" s="5" t="s">
        <v>203</v>
      </c>
      <c r="J777" s="5" t="s">
        <v>202</v>
      </c>
      <c r="K777" s="5" t="s">
        <v>201</v>
      </c>
      <c r="L777" s="5" t="s">
        <v>157</v>
      </c>
      <c r="M777" s="5" t="s">
        <v>118</v>
      </c>
      <c r="N777" s="5" t="s">
        <v>88</v>
      </c>
      <c r="O777" s="5" t="s">
        <v>204</v>
      </c>
      <c r="P777" s="5" t="s">
        <v>209</v>
      </c>
      <c r="Q777" s="5" t="s">
        <v>185</v>
      </c>
      <c r="R777" s="5" t="s">
        <v>186</v>
      </c>
      <c r="S777" s="5" t="s">
        <v>109</v>
      </c>
      <c r="T777" s="5" t="s">
        <v>187</v>
      </c>
      <c r="U777" s="5" t="s">
        <v>173</v>
      </c>
      <c r="V777" s="5" t="s">
        <v>111</v>
      </c>
      <c r="W777" s="5" t="s">
        <v>117</v>
      </c>
      <c r="X777" s="5" t="s">
        <v>188</v>
      </c>
      <c r="Y777" s="5" t="n">
        <v>1</v>
      </c>
      <c r="Z777" s="5" t="n">
        <v>0</v>
      </c>
      <c r="AA777" s="5" t="str">
        <f aca="false">IF(Y777&gt;Z777,"Win",IF(Y777&lt;Z777,"Loss","Draw"))</f>
        <v>Win</v>
      </c>
      <c r="AB777" s="5" t="s">
        <v>98</v>
      </c>
      <c r="AC777" s="5" t="s">
        <v>99</v>
      </c>
      <c r="AD777" s="5" t="s">
        <v>587</v>
      </c>
      <c r="AE777" s="5" t="s">
        <v>538</v>
      </c>
      <c r="AF777" s="5" t="str">
        <f aca="false">IF(AD777&lt;AE777,AD777,AE777)</f>
        <v>Balloon, Executioner, Giant Skeleton, Miner, Tombstone, Tornado, Zap, Zappies</v>
      </c>
      <c r="AG777" s="5" t="str">
        <f aca="false">IF(AD777&lt;AE777,AE777,AD777)</f>
        <v>Berserker, Fire Spirit, Goblin Barrel, Ice Spirit, Inferno Tower, Magic Archer, Royal Delivery, Wall Breakers</v>
      </c>
      <c r="AH777" s="5" t="str">
        <f aca="false">IF(AD777=AF777,AA777,IF(AA777="Win","Loss",IF(AA777="Loss","Win","Draw")))</f>
        <v>Loss</v>
      </c>
      <c r="AI777" s="5" t="s">
        <v>102</v>
      </c>
    </row>
    <row r="778" customFormat="false" ht="15" hidden="false" customHeight="true" outlineLevel="0" collapsed="false">
      <c r="A778" s="5" t="s">
        <v>2250</v>
      </c>
      <c r="B778" s="5" t="n">
        <v>2</v>
      </c>
      <c r="C778" s="5" t="s">
        <v>147</v>
      </c>
      <c r="D778" s="5" t="s">
        <v>148</v>
      </c>
      <c r="E778" s="5" t="s">
        <v>318</v>
      </c>
      <c r="F778" s="5" t="s">
        <v>319</v>
      </c>
      <c r="G778" s="5" t="s">
        <v>2252</v>
      </c>
      <c r="H778" s="5" t="s">
        <v>491</v>
      </c>
      <c r="I778" s="5" t="s">
        <v>124</v>
      </c>
      <c r="J778" s="5" t="s">
        <v>123</v>
      </c>
      <c r="K778" s="5" t="s">
        <v>90</v>
      </c>
      <c r="L778" s="5" t="s">
        <v>125</v>
      </c>
      <c r="M778" s="5" t="s">
        <v>85</v>
      </c>
      <c r="N778" s="5" t="s">
        <v>96</v>
      </c>
      <c r="O778" s="5" t="s">
        <v>95</v>
      </c>
      <c r="P778" s="5" t="s">
        <v>126</v>
      </c>
      <c r="Q778" s="5" t="s">
        <v>107</v>
      </c>
      <c r="R778" s="5" t="s">
        <v>91</v>
      </c>
      <c r="S778" s="5" t="s">
        <v>208</v>
      </c>
      <c r="T778" s="5" t="s">
        <v>110</v>
      </c>
      <c r="U778" s="5" t="s">
        <v>112</v>
      </c>
      <c r="V778" s="5" t="s">
        <v>86</v>
      </c>
      <c r="W778" s="5" t="s">
        <v>130</v>
      </c>
      <c r="X778" s="5" t="s">
        <v>85</v>
      </c>
      <c r="Y778" s="5" t="n">
        <v>1</v>
      </c>
      <c r="Z778" s="5" t="n">
        <v>0</v>
      </c>
      <c r="AA778" s="5" t="str">
        <f aca="false">IF(Y778&gt;Z778,"Win",IF(Y778&lt;Z778,"Loss","Draw"))</f>
        <v>Win</v>
      </c>
      <c r="AB778" s="5" t="s">
        <v>98</v>
      </c>
      <c r="AC778" s="5" t="s">
        <v>99</v>
      </c>
      <c r="AD778" s="5" t="s">
        <v>134</v>
      </c>
      <c r="AE778" s="5" t="s">
        <v>2253</v>
      </c>
      <c r="AF778" s="5" t="str">
        <f aca="false">IF(AD778&lt;AE778,AD778,AE778)</f>
        <v>Arrows, Goblin Cage, Goblins, Lava Hound, Lightning, Skeleton Dragons, Spirit Empress, Valkyrie</v>
      </c>
      <c r="AG778" s="5" t="str">
        <f aca="false">IF(AD778&lt;AE778,AE778,AD778)</f>
        <v>Barbarian Barrel, Cannon Cart, Goblinstein, Lightning, Minions, Mortar, Royal Ghost, Skeletons</v>
      </c>
      <c r="AH778" s="5" t="str">
        <f aca="false">IF(AD778=AF778,AA778,IF(AA778="Win","Loss",IF(AA778="Loss","Win","Draw")))</f>
        <v>Loss</v>
      </c>
      <c r="AI778" s="5" t="s">
        <v>102</v>
      </c>
    </row>
    <row r="779" customFormat="false" ht="15" hidden="false" customHeight="true" outlineLevel="0" collapsed="false">
      <c r="A779" s="5" t="s">
        <v>2254</v>
      </c>
      <c r="B779" s="5" t="n">
        <v>1</v>
      </c>
      <c r="C779" s="5" t="s">
        <v>147</v>
      </c>
      <c r="D779" s="5" t="s">
        <v>148</v>
      </c>
      <c r="E779" s="5" t="s">
        <v>331</v>
      </c>
      <c r="F779" s="5" t="s">
        <v>332</v>
      </c>
      <c r="G779" s="5" t="s">
        <v>2255</v>
      </c>
      <c r="H779" s="5" t="s">
        <v>352</v>
      </c>
      <c r="I779" s="5" t="s">
        <v>90</v>
      </c>
      <c r="J779" s="5" t="s">
        <v>158</v>
      </c>
      <c r="K779" s="5" t="s">
        <v>92</v>
      </c>
      <c r="L779" s="5" t="s">
        <v>96</v>
      </c>
      <c r="M779" s="5" t="s">
        <v>95</v>
      </c>
      <c r="N779" s="5" t="s">
        <v>93</v>
      </c>
      <c r="O779" s="5" t="s">
        <v>94</v>
      </c>
      <c r="P779" s="5" t="s">
        <v>126</v>
      </c>
      <c r="Q779" s="5" t="s">
        <v>90</v>
      </c>
      <c r="R779" s="5" t="s">
        <v>158</v>
      </c>
      <c r="S779" s="5" t="s">
        <v>92</v>
      </c>
      <c r="T779" s="5" t="s">
        <v>159</v>
      </c>
      <c r="U779" s="5" t="s">
        <v>94</v>
      </c>
      <c r="V779" s="5" t="s">
        <v>95</v>
      </c>
      <c r="W779" s="5" t="s">
        <v>93</v>
      </c>
      <c r="X779" s="5" t="s">
        <v>126</v>
      </c>
      <c r="Y779" s="5" t="n">
        <v>1</v>
      </c>
      <c r="Z779" s="5" t="n">
        <v>0</v>
      </c>
      <c r="AA779" s="5" t="str">
        <f aca="false">IF(Y779&gt;Z779,"Win",IF(Y779&lt;Z779,"Loss","Draw"))</f>
        <v>Win</v>
      </c>
      <c r="AB779" s="5" t="s">
        <v>98</v>
      </c>
      <c r="AC779" s="5" t="s">
        <v>99</v>
      </c>
      <c r="AD779" s="5" t="s">
        <v>1456</v>
      </c>
      <c r="AE779" s="5" t="s">
        <v>2256</v>
      </c>
      <c r="AF779" s="5" t="str">
        <f aca="false">IF(AD779&lt;AE779,AD779,AE779)</f>
        <v>Barbarian Barrel, Bowler, Dart Goblin, Fireball, Mortar, Rascals, Skeleton Barrel, Skeletons</v>
      </c>
      <c r="AG779" s="5" t="str">
        <f aca="false">IF(AD779&lt;AE779,AE779,AD779)</f>
        <v>Barbarian Barrel, Bowler, Fireball, Minions, Mortar, Rascals, Skeleton Barrel, Skeletons</v>
      </c>
      <c r="AH779" s="5" t="str">
        <f aca="false">IF(AD779=AF779,AA779,IF(AA779="Win","Loss",IF(AA779="Loss","Win","Draw")))</f>
        <v>Loss</v>
      </c>
      <c r="AI779" s="5" t="s">
        <v>102</v>
      </c>
    </row>
    <row r="780" customFormat="false" ht="15" hidden="false" customHeight="true" outlineLevel="0" collapsed="false">
      <c r="A780" s="5" t="s">
        <v>2254</v>
      </c>
      <c r="B780" s="5" t="n">
        <v>2</v>
      </c>
      <c r="C780" s="5" t="s">
        <v>147</v>
      </c>
      <c r="D780" s="5" t="s">
        <v>148</v>
      </c>
      <c r="E780" s="5" t="s">
        <v>331</v>
      </c>
      <c r="F780" s="5" t="s">
        <v>332</v>
      </c>
      <c r="G780" s="5" t="s">
        <v>2257</v>
      </c>
      <c r="H780" s="5" t="s">
        <v>163</v>
      </c>
      <c r="I780" s="5" t="s">
        <v>82</v>
      </c>
      <c r="J780" s="5" t="s">
        <v>83</v>
      </c>
      <c r="K780" s="5" t="s">
        <v>152</v>
      </c>
      <c r="L780" s="5" t="s">
        <v>85</v>
      </c>
      <c r="M780" s="5" t="s">
        <v>153</v>
      </c>
      <c r="N780" s="5" t="s">
        <v>150</v>
      </c>
      <c r="O780" s="5" t="s">
        <v>88</v>
      </c>
      <c r="P780" s="5" t="s">
        <v>89</v>
      </c>
      <c r="Q780" s="5" t="s">
        <v>208</v>
      </c>
      <c r="R780" s="5" t="s">
        <v>186</v>
      </c>
      <c r="S780" s="5" t="s">
        <v>107</v>
      </c>
      <c r="T780" s="5" t="s">
        <v>139</v>
      </c>
      <c r="U780" s="5" t="s">
        <v>651</v>
      </c>
      <c r="V780" s="5" t="s">
        <v>130</v>
      </c>
      <c r="W780" s="5" t="s">
        <v>110</v>
      </c>
      <c r="X780" s="5" t="s">
        <v>86</v>
      </c>
      <c r="Y780" s="5" t="n">
        <v>0</v>
      </c>
      <c r="Z780" s="5" t="n">
        <v>1</v>
      </c>
      <c r="AA780" s="5" t="str">
        <f aca="false">IF(Y780&gt;Z780,"Win",IF(Y780&lt;Z780,"Loss","Draw"))</f>
        <v>Loss</v>
      </c>
      <c r="AB780" s="5" t="s">
        <v>98</v>
      </c>
      <c r="AC780" s="5" t="s">
        <v>99</v>
      </c>
      <c r="AD780" s="5" t="s">
        <v>2258</v>
      </c>
      <c r="AE780" s="5" t="s">
        <v>2259</v>
      </c>
      <c r="AF780" s="5" t="str">
        <f aca="false">IF(AD780&lt;AE780,AD780,AE780)</f>
        <v>Arrows, Balloon, Goblin Cage, Lava Hound, Mega Minion, Skeleton Dragons, Valkyrie, Void</v>
      </c>
      <c r="AG780" s="5" t="str">
        <f aca="false">IF(AD780&lt;AE780,AE780,AD780)</f>
        <v>Baby Dragon, Berserker, Cannon, Electro Spirit, Lightning, Monk, Royal Hogs, The Log</v>
      </c>
      <c r="AH780" s="5" t="str">
        <f aca="false">IF(AD780=AF780,AA780,IF(AA780="Win","Loss",IF(AA780="Loss","Win","Draw")))</f>
        <v>Win</v>
      </c>
      <c r="AI780" s="5" t="s">
        <v>102</v>
      </c>
    </row>
    <row r="781" customFormat="false" ht="15" hidden="false" customHeight="true" outlineLevel="0" collapsed="false">
      <c r="A781" s="5" t="s">
        <v>2254</v>
      </c>
      <c r="B781" s="5" t="n">
        <v>3</v>
      </c>
      <c r="C781" s="5" t="s">
        <v>147</v>
      </c>
      <c r="D781" s="5" t="s">
        <v>148</v>
      </c>
      <c r="E781" s="5" t="s">
        <v>331</v>
      </c>
      <c r="F781" s="5" t="s">
        <v>332</v>
      </c>
      <c r="G781" s="5" t="s">
        <v>2260</v>
      </c>
      <c r="H781" s="5" t="s">
        <v>163</v>
      </c>
      <c r="I781" s="5" t="s">
        <v>129</v>
      </c>
      <c r="J781" s="5" t="s">
        <v>128</v>
      </c>
      <c r="K781" s="5" t="s">
        <v>87</v>
      </c>
      <c r="L781" s="5" t="s">
        <v>165</v>
      </c>
      <c r="M781" s="5" t="s">
        <v>130</v>
      </c>
      <c r="N781" s="5" t="s">
        <v>133</v>
      </c>
      <c r="O781" s="5" t="s">
        <v>173</v>
      </c>
      <c r="P781" s="5" t="s">
        <v>164</v>
      </c>
      <c r="Q781" s="5" t="s">
        <v>185</v>
      </c>
      <c r="R781" s="5" t="s">
        <v>337</v>
      </c>
      <c r="S781" s="5" t="s">
        <v>114</v>
      </c>
      <c r="T781" s="5" t="s">
        <v>223</v>
      </c>
      <c r="U781" s="5" t="s">
        <v>97</v>
      </c>
      <c r="V781" s="5" t="s">
        <v>85</v>
      </c>
      <c r="W781" s="5" t="s">
        <v>124</v>
      </c>
      <c r="X781" s="5" t="s">
        <v>193</v>
      </c>
      <c r="Y781" s="5" t="n">
        <v>0</v>
      </c>
      <c r="Z781" s="5" t="n">
        <v>1</v>
      </c>
      <c r="AA781" s="5" t="str">
        <f aca="false">IF(Y781&gt;Z781,"Win",IF(Y781&lt;Z781,"Loss","Draw"))</f>
        <v>Loss</v>
      </c>
      <c r="AB781" s="5" t="s">
        <v>98</v>
      </c>
      <c r="AC781" s="5" t="s">
        <v>99</v>
      </c>
      <c r="AD781" s="5" t="s">
        <v>2261</v>
      </c>
      <c r="AE781" s="5" t="s">
        <v>2262</v>
      </c>
      <c r="AF781" s="5" t="str">
        <f aca="false">IF(AD781&lt;AE781,AD781,AE781)</f>
        <v>Arrows, Earthquake, Golden Knight, Hog Rider, Mega Knight, Mother Witch, Tesla, Zappies</v>
      </c>
      <c r="AG781" s="5" t="str">
        <f aca="false">IF(AD781&lt;AE781,AE781,AD781)</f>
        <v>Boss Bandit, Executioner, Giant Snowball, Guards, Lightning, Ram Rider, Ronin, Royal Ghost</v>
      </c>
      <c r="AH781" s="5" t="str">
        <f aca="false">IF(AD781=AF781,AA781,IF(AA781="Win","Loss",IF(AA781="Loss","Win","Draw")))</f>
        <v>Loss</v>
      </c>
      <c r="AI781" s="5" t="s">
        <v>102</v>
      </c>
    </row>
    <row r="782" customFormat="false" ht="15" hidden="false" customHeight="true" outlineLevel="0" collapsed="false">
      <c r="A782" s="5" t="s">
        <v>2263</v>
      </c>
      <c r="B782" s="5" t="n">
        <v>1</v>
      </c>
      <c r="C782" s="5" t="s">
        <v>147</v>
      </c>
      <c r="D782" s="5" t="s">
        <v>148</v>
      </c>
      <c r="E782" s="5" t="s">
        <v>343</v>
      </c>
      <c r="F782" s="5" t="s">
        <v>344</v>
      </c>
      <c r="G782" s="5" t="s">
        <v>2264</v>
      </c>
      <c r="H782" s="5" t="s">
        <v>163</v>
      </c>
      <c r="I782" s="5" t="s">
        <v>84</v>
      </c>
      <c r="J782" s="5" t="s">
        <v>108</v>
      </c>
      <c r="K782" s="5" t="s">
        <v>114</v>
      </c>
      <c r="L782" s="5" t="s">
        <v>119</v>
      </c>
      <c r="M782" s="5" t="s">
        <v>138</v>
      </c>
      <c r="N782" s="5" t="s">
        <v>95</v>
      </c>
      <c r="O782" s="5" t="s">
        <v>115</v>
      </c>
      <c r="P782" s="5" t="s">
        <v>116</v>
      </c>
      <c r="Q782" s="5" t="s">
        <v>84</v>
      </c>
      <c r="R782" s="5" t="s">
        <v>95</v>
      </c>
      <c r="S782" s="5" t="s">
        <v>87</v>
      </c>
      <c r="T782" s="5" t="s">
        <v>97</v>
      </c>
      <c r="U782" s="5" t="s">
        <v>118</v>
      </c>
      <c r="V782" s="5" t="s">
        <v>126</v>
      </c>
      <c r="W782" s="5" t="s">
        <v>115</v>
      </c>
      <c r="X782" s="5" t="s">
        <v>116</v>
      </c>
      <c r="Y782" s="5" t="n">
        <v>0</v>
      </c>
      <c r="Z782" s="5" t="n">
        <v>1</v>
      </c>
      <c r="AA782" s="5" t="str">
        <f aca="false">IF(Y782&gt;Z782,"Win",IF(Y782&lt;Z782,"Loss","Draw"))</f>
        <v>Loss</v>
      </c>
      <c r="AB782" s="5" t="s">
        <v>98</v>
      </c>
      <c r="AC782" s="5" t="s">
        <v>99</v>
      </c>
      <c r="AD782" s="5" t="s">
        <v>2265</v>
      </c>
      <c r="AE782" s="5" t="s">
        <v>856</v>
      </c>
      <c r="AF782" s="5" t="str">
        <f aca="false">IF(AD782&lt;AE782,AD782,AE782)</f>
        <v>Archers, Barbarian Barrel, Dark Prince, Giant Snowball, Goblin Demolisher, Goblin Hut, Graveyard, Poison</v>
      </c>
      <c r="AG782" s="5" t="str">
        <f aca="false">IF(AD782&lt;AE782,AE782,AD782)</f>
        <v>Archers, Barbarian Barrel, Graveyard, Ice Spirit, Poison, Ronin, Skeletons, Tesla</v>
      </c>
      <c r="AH782" s="5" t="str">
        <f aca="false">IF(AD782=AF782,AA782,IF(AA782="Win","Loss",IF(AA782="Loss","Win","Draw")))</f>
        <v>Loss</v>
      </c>
      <c r="AI782" s="5" t="s">
        <v>102</v>
      </c>
    </row>
    <row r="783" customFormat="false" ht="15" hidden="false" customHeight="true" outlineLevel="0" collapsed="false">
      <c r="A783" s="5" t="s">
        <v>2263</v>
      </c>
      <c r="B783" s="5" t="n">
        <v>2</v>
      </c>
      <c r="C783" s="5" t="s">
        <v>147</v>
      </c>
      <c r="D783" s="5" t="s">
        <v>148</v>
      </c>
      <c r="E783" s="5" t="s">
        <v>343</v>
      </c>
      <c r="F783" s="5" t="s">
        <v>344</v>
      </c>
      <c r="G783" s="5" t="s">
        <v>2266</v>
      </c>
      <c r="H783" s="5" t="s">
        <v>163</v>
      </c>
      <c r="I783" s="5" t="s">
        <v>107</v>
      </c>
      <c r="J783" s="5" t="s">
        <v>128</v>
      </c>
      <c r="K783" s="5" t="s">
        <v>152</v>
      </c>
      <c r="L783" s="5" t="s">
        <v>306</v>
      </c>
      <c r="M783" s="5" t="s">
        <v>85</v>
      </c>
      <c r="N783" s="5" t="s">
        <v>187</v>
      </c>
      <c r="O783" s="5" t="s">
        <v>307</v>
      </c>
      <c r="P783" s="5" t="s">
        <v>88</v>
      </c>
      <c r="Q783" s="5" t="s">
        <v>177</v>
      </c>
      <c r="R783" s="5" t="s">
        <v>83</v>
      </c>
      <c r="S783" s="5" t="s">
        <v>107</v>
      </c>
      <c r="T783" s="5" t="s">
        <v>257</v>
      </c>
      <c r="U783" s="5" t="s">
        <v>150</v>
      </c>
      <c r="V783" s="5" t="s">
        <v>93</v>
      </c>
      <c r="W783" s="5" t="s">
        <v>89</v>
      </c>
      <c r="X783" s="5" t="s">
        <v>215</v>
      </c>
      <c r="Y783" s="5" t="n">
        <v>0</v>
      </c>
      <c r="Z783" s="5" t="n">
        <v>1</v>
      </c>
      <c r="AA783" s="5" t="str">
        <f aca="false">IF(Y783&gt;Z783,"Win",IF(Y783&lt;Z783,"Loss","Draw"))</f>
        <v>Loss</v>
      </c>
      <c r="AB783" s="5" t="s">
        <v>98</v>
      </c>
      <c r="AC783" s="5" t="s">
        <v>99</v>
      </c>
      <c r="AD783" s="5" t="s">
        <v>2267</v>
      </c>
      <c r="AE783" s="5" t="s">
        <v>2268</v>
      </c>
      <c r="AF783" s="5" t="str">
        <f aca="false">IF(AD783&lt;AE783,AD783,AE783)</f>
        <v>Baby Dragon, Berserker, Goblin Cage, Golden Knight, Golem, Ice Wizard, Lightning, Tornado</v>
      </c>
      <c r="AG783" s="5" t="str">
        <f aca="false">IF(AD783&lt;AE783,AE783,AD783)</f>
        <v>Electro Spirit, Fireball, Fisherman, Goblin Cage, Hunter, Monk, Royal Giant, The Log</v>
      </c>
      <c r="AH783" s="5" t="str">
        <f aca="false">IF(AD783=AF783,AA783,IF(AA783="Win","Loss",IF(AA783="Loss","Win","Draw")))</f>
        <v>Loss</v>
      </c>
      <c r="AI783" s="5" t="s">
        <v>102</v>
      </c>
    </row>
    <row r="784" customFormat="false" ht="15" hidden="false" customHeight="true" outlineLevel="0" collapsed="false">
      <c r="A784" s="5" t="s">
        <v>2269</v>
      </c>
      <c r="B784" s="5" t="n">
        <v>1</v>
      </c>
      <c r="C784" s="5" t="s">
        <v>147</v>
      </c>
      <c r="D784" s="5" t="s">
        <v>148</v>
      </c>
      <c r="E784" s="5" t="s">
        <v>356</v>
      </c>
      <c r="F784" s="5" t="s">
        <v>357</v>
      </c>
      <c r="G784" s="5" t="s">
        <v>2270</v>
      </c>
      <c r="H784" s="5" t="s">
        <v>163</v>
      </c>
      <c r="I784" s="5" t="s">
        <v>107</v>
      </c>
      <c r="J784" s="5" t="s">
        <v>128</v>
      </c>
      <c r="K784" s="5" t="s">
        <v>152</v>
      </c>
      <c r="L784" s="5" t="s">
        <v>306</v>
      </c>
      <c r="M784" s="5" t="s">
        <v>85</v>
      </c>
      <c r="N784" s="5" t="s">
        <v>187</v>
      </c>
      <c r="O784" s="5" t="s">
        <v>307</v>
      </c>
      <c r="P784" s="5" t="s">
        <v>95</v>
      </c>
      <c r="Q784" s="5" t="s">
        <v>129</v>
      </c>
      <c r="R784" s="5" t="s">
        <v>108</v>
      </c>
      <c r="S784" s="5" t="s">
        <v>128</v>
      </c>
      <c r="T784" s="5" t="s">
        <v>165</v>
      </c>
      <c r="U784" s="5" t="s">
        <v>86</v>
      </c>
      <c r="V784" s="5" t="s">
        <v>133</v>
      </c>
      <c r="W784" s="5" t="s">
        <v>294</v>
      </c>
      <c r="X784" s="5" t="s">
        <v>164</v>
      </c>
      <c r="Y784" s="5" t="n">
        <v>1</v>
      </c>
      <c r="Z784" s="5" t="n">
        <v>0</v>
      </c>
      <c r="AA784" s="5" t="str">
        <f aca="false">IF(Y784&gt;Z784,"Win",IF(Y784&lt;Z784,"Loss","Draw"))</f>
        <v>Win</v>
      </c>
      <c r="AB784" s="5" t="s">
        <v>98</v>
      </c>
      <c r="AC784" s="5" t="s">
        <v>99</v>
      </c>
      <c r="AD784" s="5" t="s">
        <v>603</v>
      </c>
      <c r="AE784" s="5" t="s">
        <v>2271</v>
      </c>
      <c r="AF784" s="5" t="str">
        <f aca="false">IF(AD784&lt;AE784,AD784,AE784)</f>
        <v>Baby Dragon, Barbarian Barrel, Goblin Cage, Golden Knight, Golem, Ice Wizard, Lightning, Tornado</v>
      </c>
      <c r="AG784" s="5" t="str">
        <f aca="false">IF(AD784&lt;AE784,AE784,AD784)</f>
        <v>Dark Prince, Earthquake, Golden Knight, Hog Rider, Mega Knight, Mother Witch, Skeleton Dragons, Vines</v>
      </c>
      <c r="AH784" s="5" t="str">
        <f aca="false">IF(AD784=AF784,AA784,IF(AA784="Win","Loss",IF(AA784="Loss","Win","Draw")))</f>
        <v>Win</v>
      </c>
      <c r="AI784" s="5" t="s">
        <v>102</v>
      </c>
    </row>
    <row r="785" customFormat="false" ht="15" hidden="false" customHeight="true" outlineLevel="0" collapsed="false">
      <c r="A785" s="5" t="s">
        <v>2269</v>
      </c>
      <c r="B785" s="5" t="n">
        <v>2</v>
      </c>
      <c r="C785" s="5" t="s">
        <v>147</v>
      </c>
      <c r="D785" s="5" t="s">
        <v>148</v>
      </c>
      <c r="E785" s="5" t="s">
        <v>356</v>
      </c>
      <c r="F785" s="5" t="s">
        <v>357</v>
      </c>
      <c r="G785" s="5" t="s">
        <v>2272</v>
      </c>
      <c r="H785" s="5" t="s">
        <v>163</v>
      </c>
      <c r="I785" s="5" t="s">
        <v>84</v>
      </c>
      <c r="J785" s="5" t="s">
        <v>108</v>
      </c>
      <c r="K785" s="5" t="s">
        <v>114</v>
      </c>
      <c r="L785" s="5" t="s">
        <v>115</v>
      </c>
      <c r="M785" s="5" t="s">
        <v>116</v>
      </c>
      <c r="N785" s="5" t="s">
        <v>138</v>
      </c>
      <c r="O785" s="5" t="s">
        <v>126</v>
      </c>
      <c r="P785" s="5" t="s">
        <v>119</v>
      </c>
      <c r="Q785" s="5" t="s">
        <v>82</v>
      </c>
      <c r="R785" s="5" t="s">
        <v>151</v>
      </c>
      <c r="S785" s="5" t="s">
        <v>152</v>
      </c>
      <c r="T785" s="5" t="s">
        <v>85</v>
      </c>
      <c r="U785" s="5" t="s">
        <v>126</v>
      </c>
      <c r="V785" s="5" t="s">
        <v>150</v>
      </c>
      <c r="W785" s="5" t="s">
        <v>89</v>
      </c>
      <c r="X785" s="5" t="s">
        <v>153</v>
      </c>
      <c r="Y785" s="5" t="n">
        <v>1</v>
      </c>
      <c r="Z785" s="5" t="n">
        <v>0</v>
      </c>
      <c r="AA785" s="5" t="str">
        <f aca="false">IF(Y785&gt;Z785,"Win",IF(Y785&lt;Z785,"Loss","Draw"))</f>
        <v>Win</v>
      </c>
      <c r="AB785" s="5" t="s">
        <v>98</v>
      </c>
      <c r="AC785" s="5" t="s">
        <v>99</v>
      </c>
      <c r="AD785" s="5" t="s">
        <v>2273</v>
      </c>
      <c r="AE785" s="5" t="s">
        <v>155</v>
      </c>
      <c r="AF785" s="5" t="str">
        <f aca="false">IF(AD785&lt;AE785,AD785,AE785)</f>
        <v>Archers, Dark Prince, Giant Snowball, Goblin Demolisher, Goblin Hut, Graveyard, Poison, Skeletons</v>
      </c>
      <c r="AG785" s="5" t="str">
        <f aca="false">IF(AD785&lt;AE785,AE785,AD785)</f>
        <v>Baby Dragon, Cannon, Electro Spirit, Lightning, Mighty Miner, Royal Hogs, Skeletons, The Log</v>
      </c>
      <c r="AH785" s="5" t="str">
        <f aca="false">IF(AD785=AF785,AA785,IF(AA785="Win","Loss",IF(AA785="Loss","Win","Draw")))</f>
        <v>Win</v>
      </c>
      <c r="AI785" s="5" t="s">
        <v>102</v>
      </c>
    </row>
    <row r="786" customFormat="false" ht="15" hidden="false" customHeight="true" outlineLevel="0" collapsed="false">
      <c r="A786" s="5" t="s">
        <v>2274</v>
      </c>
      <c r="B786" s="5" t="n">
        <v>1</v>
      </c>
      <c r="C786" s="5" t="s">
        <v>147</v>
      </c>
      <c r="D786" s="5" t="s">
        <v>148</v>
      </c>
      <c r="E786" s="5" t="s">
        <v>1432</v>
      </c>
      <c r="F786" s="5" t="s">
        <v>1433</v>
      </c>
      <c r="G786" s="5" t="s">
        <v>1928</v>
      </c>
      <c r="H786" s="5" t="s">
        <v>163</v>
      </c>
      <c r="I786" s="5" t="s">
        <v>84</v>
      </c>
      <c r="J786" s="5" t="s">
        <v>108</v>
      </c>
      <c r="K786" s="5" t="s">
        <v>87</v>
      </c>
      <c r="L786" s="5" t="s">
        <v>115</v>
      </c>
      <c r="M786" s="5" t="s">
        <v>116</v>
      </c>
      <c r="N786" s="5" t="s">
        <v>118</v>
      </c>
      <c r="O786" s="5" t="s">
        <v>114</v>
      </c>
      <c r="P786" s="5" t="s">
        <v>126</v>
      </c>
      <c r="Q786" s="5" t="s">
        <v>114</v>
      </c>
      <c r="R786" s="5" t="s">
        <v>202</v>
      </c>
      <c r="S786" s="5" t="s">
        <v>137</v>
      </c>
      <c r="T786" s="5" t="s">
        <v>234</v>
      </c>
      <c r="U786" s="5" t="s">
        <v>108</v>
      </c>
      <c r="V786" s="5" t="s">
        <v>157</v>
      </c>
      <c r="W786" s="5" t="s">
        <v>193</v>
      </c>
      <c r="X786" s="5" t="s">
        <v>116</v>
      </c>
      <c r="Y786" s="5" t="n">
        <v>1</v>
      </c>
      <c r="Z786" s="5" t="n">
        <v>0</v>
      </c>
      <c r="AA786" s="5" t="str">
        <f aca="false">IF(Y786&gt;Z786,"Win",IF(Y786&lt;Z786,"Loss","Draw"))</f>
        <v>Win</v>
      </c>
      <c r="AB786" s="5" t="s">
        <v>98</v>
      </c>
      <c r="AC786" s="5" t="s">
        <v>99</v>
      </c>
      <c r="AD786" s="5" t="s">
        <v>1450</v>
      </c>
      <c r="AE786" s="5" t="s">
        <v>1929</v>
      </c>
      <c r="AF786" s="5" t="str">
        <f aca="false">IF(AD786&lt;AE786,AD786,AE786)</f>
        <v>Archers, Dark Prince, Giant Snowball, Graveyard, Ice Spirit, Poison, Skeletons, Tesla</v>
      </c>
      <c r="AG786" s="5" t="str">
        <f aca="false">IF(AD786&lt;AE786,AE786,AD786)</f>
        <v>Bomb Tower, Dark Prince, Fire Spirit, Giant Snowball, Goblin Drill, Guards, Magic Archer, Poison</v>
      </c>
      <c r="AH786" s="5" t="str">
        <f aca="false">IF(AD786=AF786,AA786,IF(AA786="Win","Loss",IF(AA786="Loss","Win","Draw")))</f>
        <v>Win</v>
      </c>
      <c r="AI786" s="5" t="s">
        <v>297</v>
      </c>
    </row>
    <row r="787" customFormat="false" ht="15" hidden="false" customHeight="true" outlineLevel="0" collapsed="false">
      <c r="A787" s="5" t="s">
        <v>2274</v>
      </c>
      <c r="B787" s="5" t="n">
        <v>2</v>
      </c>
      <c r="C787" s="5" t="s">
        <v>147</v>
      </c>
      <c r="D787" s="5" t="s">
        <v>148</v>
      </c>
      <c r="E787" s="5" t="s">
        <v>1432</v>
      </c>
      <c r="F787" s="5" t="s">
        <v>1433</v>
      </c>
      <c r="G787" s="5" t="s">
        <v>1931</v>
      </c>
      <c r="H787" s="5" t="s">
        <v>163</v>
      </c>
      <c r="I787" s="5" t="s">
        <v>233</v>
      </c>
      <c r="J787" s="5" t="s">
        <v>202</v>
      </c>
      <c r="K787" s="5" t="s">
        <v>201</v>
      </c>
      <c r="L787" s="5" t="s">
        <v>157</v>
      </c>
      <c r="M787" s="5" t="s">
        <v>204</v>
      </c>
      <c r="N787" s="5" t="s">
        <v>111</v>
      </c>
      <c r="O787" s="5" t="s">
        <v>88</v>
      </c>
      <c r="P787" s="5" t="s">
        <v>234</v>
      </c>
      <c r="Q787" s="5" t="s">
        <v>177</v>
      </c>
      <c r="R787" s="5" t="s">
        <v>95</v>
      </c>
      <c r="S787" s="5" t="s">
        <v>124</v>
      </c>
      <c r="T787" s="5" t="s">
        <v>257</v>
      </c>
      <c r="U787" s="5" t="s">
        <v>215</v>
      </c>
      <c r="V787" s="5" t="s">
        <v>93</v>
      </c>
      <c r="W787" s="5" t="s">
        <v>126</v>
      </c>
      <c r="X787" s="5" t="s">
        <v>150</v>
      </c>
      <c r="Y787" s="5" t="n">
        <v>0</v>
      </c>
      <c r="Z787" s="5" t="n">
        <v>1</v>
      </c>
      <c r="AA787" s="5" t="str">
        <f aca="false">IF(Y787&gt;Z787,"Win",IF(Y787&lt;Z787,"Loss","Draw"))</f>
        <v>Loss</v>
      </c>
      <c r="AB787" s="5" t="s">
        <v>98</v>
      </c>
      <c r="AC787" s="5" t="s">
        <v>99</v>
      </c>
      <c r="AD787" s="5" t="s">
        <v>380</v>
      </c>
      <c r="AE787" s="5" t="s">
        <v>429</v>
      </c>
      <c r="AF787" s="5" t="str">
        <f aca="false">IF(AD787&lt;AE787,AD787,AE787)</f>
        <v>Barbarian Barrel, Electro Spirit, Fireball, Fisherman, Hunter, Royal Ghost, Royal Giant, Skeletons</v>
      </c>
      <c r="AG787" s="5" t="str">
        <f aca="false">IF(AD787&lt;AE787,AE787,AD787)</f>
        <v>Bats, Berserker, Bomb Tower, Fire Spirit, Magic Archer, Miner, Royal Delivery, Wall Breakers</v>
      </c>
      <c r="AH787" s="5" t="str">
        <f aca="false">IF(AD787=AF787,AA787,IF(AA787="Win","Loss",IF(AA787="Loss","Win","Draw")))</f>
        <v>Win</v>
      </c>
      <c r="AI787" s="5" t="s">
        <v>297</v>
      </c>
    </row>
    <row r="788" customFormat="false" ht="15" hidden="false" customHeight="true" outlineLevel="0" collapsed="false">
      <c r="A788" s="5" t="s">
        <v>2274</v>
      </c>
      <c r="B788" s="5" t="n">
        <v>3</v>
      </c>
      <c r="C788" s="5" t="s">
        <v>147</v>
      </c>
      <c r="D788" s="5" t="s">
        <v>148</v>
      </c>
      <c r="E788" s="5" t="s">
        <v>1432</v>
      </c>
      <c r="F788" s="5" t="s">
        <v>1433</v>
      </c>
      <c r="G788" s="5" t="s">
        <v>1932</v>
      </c>
      <c r="H788" s="5" t="s">
        <v>163</v>
      </c>
      <c r="I788" s="5" t="s">
        <v>129</v>
      </c>
      <c r="J788" s="5" t="s">
        <v>128</v>
      </c>
      <c r="K788" s="5" t="s">
        <v>127</v>
      </c>
      <c r="L788" s="5" t="s">
        <v>130</v>
      </c>
      <c r="M788" s="5" t="s">
        <v>133</v>
      </c>
      <c r="N788" s="5" t="s">
        <v>97</v>
      </c>
      <c r="O788" s="5" t="s">
        <v>86</v>
      </c>
      <c r="P788" s="5" t="s">
        <v>124</v>
      </c>
      <c r="Q788" s="5" t="s">
        <v>418</v>
      </c>
      <c r="R788" s="5" t="s">
        <v>186</v>
      </c>
      <c r="S788" s="5" t="s">
        <v>284</v>
      </c>
      <c r="T788" s="5" t="s">
        <v>114</v>
      </c>
      <c r="U788" s="5" t="s">
        <v>130</v>
      </c>
      <c r="V788" s="5" t="s">
        <v>110</v>
      </c>
      <c r="W788" s="5" t="s">
        <v>96</v>
      </c>
      <c r="X788" s="5" t="s">
        <v>242</v>
      </c>
      <c r="Y788" s="5" t="n">
        <v>1</v>
      </c>
      <c r="Z788" s="5" t="n">
        <v>2</v>
      </c>
      <c r="AA788" s="5" t="str">
        <f aca="false">IF(Y788&gt;Z788,"Win",IF(Y788&lt;Z788,"Loss","Draw"))</f>
        <v>Loss</v>
      </c>
      <c r="AB788" s="5" t="s">
        <v>98</v>
      </c>
      <c r="AC788" s="5" t="s">
        <v>99</v>
      </c>
      <c r="AD788" s="5" t="s">
        <v>1616</v>
      </c>
      <c r="AE788" s="5" t="s">
        <v>419</v>
      </c>
      <c r="AF788" s="5" t="str">
        <f aca="false">IF(AD788&lt;AE788,AD788,AE788)</f>
        <v>Arrows, Balloon, Bomber, Giant Snowball, Inferno Dragon, Lava Hound, Minions, Skeleton Army</v>
      </c>
      <c r="AG788" s="5" t="str">
        <f aca="false">IF(AD788&lt;AE788,AE788,AD788)</f>
        <v>Arrows, Battle Ram, Golden Knight, Mega Knight, Mother Witch, Ronin, Royal Ghost, Skeleton Dragons</v>
      </c>
      <c r="AH788" s="5" t="str">
        <f aca="false">IF(AD788=AF788,AA788,IF(AA788="Win","Loss",IF(AA788="Loss","Win","Draw")))</f>
        <v>Win</v>
      </c>
      <c r="AI788" s="5" t="s">
        <v>297</v>
      </c>
    </row>
    <row r="789" customFormat="false" ht="15" hidden="false" customHeight="true" outlineLevel="0" collapsed="false">
      <c r="A789" s="7" t="s">
        <v>2275</v>
      </c>
      <c r="B789" s="7" t="n">
        <v>1</v>
      </c>
      <c r="C789" s="7" t="s">
        <v>147</v>
      </c>
      <c r="D789" s="7" t="s">
        <v>148</v>
      </c>
      <c r="E789" s="7" t="s">
        <v>1432</v>
      </c>
      <c r="F789" s="7" t="s">
        <v>1433</v>
      </c>
      <c r="G789" s="7" t="s">
        <v>1933</v>
      </c>
      <c r="H789" s="7" t="s">
        <v>163</v>
      </c>
      <c r="I789" s="7" t="s">
        <v>177</v>
      </c>
      <c r="J789" s="7" t="s">
        <v>83</v>
      </c>
      <c r="K789" s="7" t="s">
        <v>188</v>
      </c>
      <c r="L789" s="7" t="s">
        <v>215</v>
      </c>
      <c r="M789" s="7" t="s">
        <v>173</v>
      </c>
      <c r="N789" s="7" t="s">
        <v>89</v>
      </c>
      <c r="O789" s="7" t="s">
        <v>93</v>
      </c>
      <c r="P789" s="7" t="s">
        <v>178</v>
      </c>
      <c r="Q789" s="7" t="s">
        <v>233</v>
      </c>
      <c r="R789" s="7" t="s">
        <v>202</v>
      </c>
      <c r="S789" s="7" t="s">
        <v>201</v>
      </c>
      <c r="T789" s="7" t="s">
        <v>118</v>
      </c>
      <c r="U789" s="7" t="s">
        <v>88</v>
      </c>
      <c r="V789" s="7" t="s">
        <v>234</v>
      </c>
      <c r="W789" s="7" t="s">
        <v>111</v>
      </c>
      <c r="X789" s="7" t="s">
        <v>204</v>
      </c>
      <c r="Y789" s="7" t="n">
        <v>0</v>
      </c>
      <c r="Z789" s="7" t="n">
        <v>1</v>
      </c>
      <c r="AA789" s="7" t="str">
        <f aca="false">IF(Y789&gt;Z789,"Win",IF(Y789&lt;Z789,"Loss","Draw"))</f>
        <v>Loss</v>
      </c>
      <c r="AB789" s="7" t="s">
        <v>99</v>
      </c>
      <c r="AC789" s="7" t="s">
        <v>99</v>
      </c>
      <c r="AD789" s="7" t="s">
        <v>1934</v>
      </c>
      <c r="AE789" s="7" t="s">
        <v>1731</v>
      </c>
      <c r="AF789" s="7" t="str">
        <f aca="false">IF(AD789&lt;AE789,AD789,AE789)</f>
        <v>Bats, Berserker, Bomb Tower, Ice Spirit, Magic Archer, Miner, Royal Delivery, Wall Breakers</v>
      </c>
      <c r="AG789" s="7" t="str">
        <f aca="false">IF(AD789&lt;AE789,AE789,AD789)</f>
        <v>Fireball, Fisherman, Monk, Phoenix, Royal Giant, The Log, Tombstone, Zappies</v>
      </c>
      <c r="AH789" s="7" t="str">
        <f aca="false">IF(AD789=AF789,AA789,IF(AA789="Win","Loss",IF(AA789="Loss","Win","Draw")))</f>
        <v>Win</v>
      </c>
      <c r="AI789" s="7" t="s">
        <v>297</v>
      </c>
    </row>
    <row r="790" customFormat="false" ht="15" hidden="false" customHeight="true" outlineLevel="0" collapsed="false">
      <c r="A790" s="7" t="s">
        <v>2276</v>
      </c>
      <c r="B790" s="7" t="n">
        <v>1</v>
      </c>
      <c r="C790" s="7" t="s">
        <v>147</v>
      </c>
      <c r="D790" s="7" t="s">
        <v>148</v>
      </c>
      <c r="E790" s="7" t="s">
        <v>1432</v>
      </c>
      <c r="F790" s="7" t="s">
        <v>1433</v>
      </c>
      <c r="G790" s="7" t="s">
        <v>1936</v>
      </c>
      <c r="H790" s="7" t="s">
        <v>81</v>
      </c>
      <c r="I790" s="7" t="s">
        <v>92</v>
      </c>
      <c r="J790" s="7" t="s">
        <v>91</v>
      </c>
      <c r="K790" s="7" t="s">
        <v>90</v>
      </c>
      <c r="L790" s="7" t="s">
        <v>95</v>
      </c>
      <c r="M790" s="7" t="s">
        <v>94</v>
      </c>
      <c r="N790" s="7" t="s">
        <v>93</v>
      </c>
      <c r="O790" s="7" t="s">
        <v>159</v>
      </c>
      <c r="P790" s="7" t="s">
        <v>96</v>
      </c>
      <c r="Q790" s="7" t="s">
        <v>208</v>
      </c>
      <c r="R790" s="7" t="s">
        <v>139</v>
      </c>
      <c r="S790" s="7" t="s">
        <v>109</v>
      </c>
      <c r="T790" s="7" t="s">
        <v>110</v>
      </c>
      <c r="U790" s="7" t="s">
        <v>112</v>
      </c>
      <c r="V790" s="7" t="s">
        <v>93</v>
      </c>
      <c r="W790" s="7" t="s">
        <v>126</v>
      </c>
      <c r="X790" s="7" t="s">
        <v>188</v>
      </c>
      <c r="Y790" s="7" t="n">
        <v>1</v>
      </c>
      <c r="Z790" s="7" t="n">
        <v>0</v>
      </c>
      <c r="AA790" s="7" t="str">
        <f aca="false">IF(Y790&gt;Z790,"Win",IF(Y790&lt;Z790,"Loss","Draw"))</f>
        <v>Win</v>
      </c>
      <c r="AB790" s="7" t="s">
        <v>99</v>
      </c>
      <c r="AC790" s="7" t="s">
        <v>99</v>
      </c>
      <c r="AD790" s="7" t="s">
        <v>1937</v>
      </c>
      <c r="AE790" s="7" t="s">
        <v>1359</v>
      </c>
      <c r="AF790" s="7" t="str">
        <f aca="false">IF(AD790&lt;AE790,AD790,AE790)</f>
        <v>Barbarian Barrel, Dart Goblin, Fireball, Goblins, Minions, Mortar, Rascals, Skeleton Barrel</v>
      </c>
      <c r="AG790" s="7" t="str">
        <f aca="false">IF(AD790&lt;AE790,AE790,AD790)</f>
        <v>Fireball, Lava Hound, Mega Minion, Skeletons, Spirit Empress, Tombstone, Valkyrie, Zap</v>
      </c>
      <c r="AH790" s="7" t="str">
        <f aca="false">IF(AD790=AF790,AA790,IF(AA790="Win","Loss",IF(AA790="Loss","Win","Draw")))</f>
        <v>Win</v>
      </c>
      <c r="AI790" s="7" t="s">
        <v>297</v>
      </c>
    </row>
    <row r="791" customFormat="false" ht="15" hidden="false" customHeight="true" outlineLevel="0" collapsed="false">
      <c r="A791" s="7" t="s">
        <v>2276</v>
      </c>
      <c r="B791" s="7" t="n">
        <v>2</v>
      </c>
      <c r="C791" s="7" t="s">
        <v>147</v>
      </c>
      <c r="D791" s="7" t="s">
        <v>148</v>
      </c>
      <c r="E791" s="7" t="s">
        <v>1432</v>
      </c>
      <c r="F791" s="7" t="s">
        <v>1433</v>
      </c>
      <c r="G791" s="7" t="s">
        <v>1938</v>
      </c>
      <c r="H791" s="7" t="s">
        <v>81</v>
      </c>
      <c r="I791" s="7" t="s">
        <v>152</v>
      </c>
      <c r="J791" s="7" t="s">
        <v>128</v>
      </c>
      <c r="K791" s="7" t="s">
        <v>107</v>
      </c>
      <c r="L791" s="7" t="s">
        <v>187</v>
      </c>
      <c r="M791" s="7" t="s">
        <v>242</v>
      </c>
      <c r="N791" s="7" t="s">
        <v>307</v>
      </c>
      <c r="O791" s="7" t="s">
        <v>306</v>
      </c>
      <c r="P791" s="7" t="s">
        <v>85</v>
      </c>
      <c r="Q791" s="7" t="s">
        <v>137</v>
      </c>
      <c r="R791" s="7" t="s">
        <v>91</v>
      </c>
      <c r="S791" s="7" t="s">
        <v>114</v>
      </c>
      <c r="T791" s="7" t="s">
        <v>87</v>
      </c>
      <c r="U791" s="7" t="s">
        <v>97</v>
      </c>
      <c r="V791" s="7" t="s">
        <v>157</v>
      </c>
      <c r="W791" s="7" t="s">
        <v>242</v>
      </c>
      <c r="X791" s="7" t="s">
        <v>116</v>
      </c>
      <c r="Y791" s="7" t="n">
        <v>0</v>
      </c>
      <c r="Z791" s="7" t="n">
        <v>1</v>
      </c>
      <c r="AA791" s="7" t="str">
        <f aca="false">IF(Y791&gt;Z791,"Win",IF(Y791&lt;Z791,"Loss","Draw"))</f>
        <v>Loss</v>
      </c>
      <c r="AB791" s="7" t="s">
        <v>99</v>
      </c>
      <c r="AC791" s="7" t="s">
        <v>99</v>
      </c>
      <c r="AD791" s="7" t="s">
        <v>308</v>
      </c>
      <c r="AE791" s="7" t="s">
        <v>321</v>
      </c>
      <c r="AF791" s="7" t="str">
        <f aca="false">IF(AD791&lt;AE791,AD791,AE791)</f>
        <v>Baby Dragon, Bomber, Goblin Cage, Golden Knight, Golem, Ice Wizard, Lightning, Tornado</v>
      </c>
      <c r="AG791" s="7" t="str">
        <f aca="false">IF(AD791&lt;AE791,AE791,AD791)</f>
        <v>Bomber, Fire Spirit, Giant Snowball, Goblin Drill, Goblins, Poison, Ronin, Tesla</v>
      </c>
      <c r="AH791" s="7" t="str">
        <f aca="false">IF(AD791=AF791,AA791,IF(AA791="Win","Loss",IF(AA791="Loss","Win","Draw")))</f>
        <v>Loss</v>
      </c>
      <c r="AI791" s="7" t="s">
        <v>297</v>
      </c>
    </row>
    <row r="792" customFormat="false" ht="15" hidden="false" customHeight="true" outlineLevel="0" collapsed="false">
      <c r="A792" s="7" t="s">
        <v>2276</v>
      </c>
      <c r="B792" s="7" t="n">
        <v>3</v>
      </c>
      <c r="C792" s="7" t="s">
        <v>147</v>
      </c>
      <c r="D792" s="7" t="s">
        <v>148</v>
      </c>
      <c r="E792" s="7" t="s">
        <v>1432</v>
      </c>
      <c r="F792" s="7" t="s">
        <v>1433</v>
      </c>
      <c r="G792" s="7" t="s">
        <v>1939</v>
      </c>
      <c r="H792" s="7" t="s">
        <v>163</v>
      </c>
      <c r="I792" s="7" t="s">
        <v>113</v>
      </c>
      <c r="J792" s="7" t="s">
        <v>83</v>
      </c>
      <c r="K792" s="7" t="s">
        <v>87</v>
      </c>
      <c r="L792" s="7" t="s">
        <v>150</v>
      </c>
      <c r="M792" s="7" t="s">
        <v>126</v>
      </c>
      <c r="N792" s="7" t="s">
        <v>164</v>
      </c>
      <c r="O792" s="7" t="s">
        <v>165</v>
      </c>
      <c r="P792" s="7" t="s">
        <v>89</v>
      </c>
      <c r="Q792" s="7" t="s">
        <v>82</v>
      </c>
      <c r="R792" s="7" t="s">
        <v>83</v>
      </c>
      <c r="S792" s="7" t="s">
        <v>153</v>
      </c>
      <c r="T792" s="7" t="s">
        <v>86</v>
      </c>
      <c r="U792" s="7" t="s">
        <v>150</v>
      </c>
      <c r="V792" s="7" t="s">
        <v>85</v>
      </c>
      <c r="W792" s="7" t="s">
        <v>88</v>
      </c>
      <c r="X792" s="7" t="s">
        <v>89</v>
      </c>
      <c r="Y792" s="7" t="n">
        <v>1</v>
      </c>
      <c r="Z792" s="7" t="n">
        <v>0</v>
      </c>
      <c r="AA792" s="7" t="str">
        <f aca="false">IF(Y792&gt;Z792,"Win",IF(Y792&lt;Z792,"Loss","Draw"))</f>
        <v>Win</v>
      </c>
      <c r="AB792" s="7" t="s">
        <v>99</v>
      </c>
      <c r="AC792" s="7" t="s">
        <v>99</v>
      </c>
      <c r="AD792" s="7" t="s">
        <v>1941</v>
      </c>
      <c r="AE792" s="7" t="s">
        <v>1940</v>
      </c>
      <c r="AF792" s="7" t="str">
        <f aca="false">IF(AD792&lt;AE792,AD792,AE792)</f>
        <v>Berserker, Cannon, Electro Spirit, Lightning, Monk, Royal Hogs, Skeleton Dragons, The Log</v>
      </c>
      <c r="AG792" s="7" t="str">
        <f aca="false">IF(AD792&lt;AE792,AE792,AD792)</f>
        <v>Earthquake, Electro Spirit, Furnace, Hog Rider, Monk, Skeletons, Tesla, The Log</v>
      </c>
      <c r="AH792" s="7" t="str">
        <f aca="false">IF(AD792=AF792,AA792,IF(AA792="Win","Loss",IF(AA792="Loss","Win","Draw")))</f>
        <v>Loss</v>
      </c>
      <c r="AI792" s="7" t="s">
        <v>297</v>
      </c>
    </row>
    <row r="793" customFormat="false" ht="15" hidden="false" customHeight="true" outlineLevel="0" collapsed="false">
      <c r="A793" s="5" t="s">
        <v>2277</v>
      </c>
      <c r="B793" s="5" t="n">
        <v>1</v>
      </c>
      <c r="C793" s="5" t="s">
        <v>147</v>
      </c>
      <c r="D793" s="5" t="s">
        <v>148</v>
      </c>
      <c r="E793" s="5" t="s">
        <v>2278</v>
      </c>
      <c r="F793" s="5" t="s">
        <v>2279</v>
      </c>
      <c r="G793" s="5" t="s">
        <v>2280</v>
      </c>
      <c r="H793" s="5" t="s">
        <v>376</v>
      </c>
      <c r="I793" s="5" t="s">
        <v>201</v>
      </c>
      <c r="J793" s="5" t="s">
        <v>202</v>
      </c>
      <c r="K793" s="5" t="s">
        <v>203</v>
      </c>
      <c r="L793" s="5" t="s">
        <v>88</v>
      </c>
      <c r="M793" s="5" t="s">
        <v>157</v>
      </c>
      <c r="N793" s="5" t="s">
        <v>118</v>
      </c>
      <c r="O793" s="5" t="s">
        <v>204</v>
      </c>
      <c r="P793" s="5" t="s">
        <v>234</v>
      </c>
      <c r="Q793" s="5" t="s">
        <v>137</v>
      </c>
      <c r="R793" s="5" t="s">
        <v>202</v>
      </c>
      <c r="S793" s="5" t="s">
        <v>114</v>
      </c>
      <c r="T793" s="5" t="s">
        <v>108</v>
      </c>
      <c r="U793" s="5" t="s">
        <v>116</v>
      </c>
      <c r="V793" s="5" t="s">
        <v>157</v>
      </c>
      <c r="W793" s="5" t="s">
        <v>126</v>
      </c>
      <c r="X793" s="5" t="s">
        <v>153</v>
      </c>
      <c r="Y793" s="5" t="n">
        <v>0</v>
      </c>
      <c r="Z793" s="5" t="n">
        <v>1</v>
      </c>
      <c r="AA793" s="5" t="str">
        <f aca="false">IF(Y793&gt;Z793,"Win",IF(Y793&lt;Z793,"Loss","Draw"))</f>
        <v>Loss</v>
      </c>
      <c r="AB793" s="5" t="s">
        <v>98</v>
      </c>
      <c r="AC793" s="5" t="s">
        <v>99</v>
      </c>
      <c r="AD793" s="5" t="s">
        <v>668</v>
      </c>
      <c r="AE793" s="5" t="s">
        <v>2281</v>
      </c>
      <c r="AF793" s="5" t="str">
        <f aca="false">IF(AD793&lt;AE793,AD793,AE793)</f>
        <v>Berserker, Bomb Tower, Fire Spirit, Goblin Barrel, Ice Spirit, Magic Archer, Royal Delivery, Wall Breakers</v>
      </c>
      <c r="AG793" s="5" t="str">
        <f aca="false">IF(AD793&lt;AE793,AE793,AD793)</f>
        <v>Cannon, Dark Prince, Fire Spirit, Giant Snowball, Goblin Drill, Magic Archer, Poison, Skeletons</v>
      </c>
      <c r="AH793" s="5" t="str">
        <f aca="false">IF(AD793=AF793,AA793,IF(AA793="Win","Loss",IF(AA793="Loss","Win","Draw")))</f>
        <v>Loss</v>
      </c>
      <c r="AI793" s="5" t="s">
        <v>297</v>
      </c>
    </row>
    <row r="794" customFormat="false" ht="15" hidden="false" customHeight="true" outlineLevel="0" collapsed="false">
      <c r="A794" s="5" t="s">
        <v>2277</v>
      </c>
      <c r="B794" s="5" t="n">
        <v>2</v>
      </c>
      <c r="C794" s="5" t="s">
        <v>147</v>
      </c>
      <c r="D794" s="5" t="s">
        <v>148</v>
      </c>
      <c r="E794" s="5" t="s">
        <v>2278</v>
      </c>
      <c r="F794" s="5" t="s">
        <v>2279</v>
      </c>
      <c r="G794" s="5" t="s">
        <v>2282</v>
      </c>
      <c r="H794" s="5" t="s">
        <v>163</v>
      </c>
      <c r="I794" s="5" t="s">
        <v>152</v>
      </c>
      <c r="J794" s="5" t="s">
        <v>128</v>
      </c>
      <c r="K794" s="5" t="s">
        <v>107</v>
      </c>
      <c r="L794" s="5" t="s">
        <v>306</v>
      </c>
      <c r="M794" s="5" t="s">
        <v>85</v>
      </c>
      <c r="N794" s="5" t="s">
        <v>187</v>
      </c>
      <c r="O794" s="5" t="s">
        <v>95</v>
      </c>
      <c r="P794" s="5" t="s">
        <v>307</v>
      </c>
      <c r="Q794" s="5" t="s">
        <v>141</v>
      </c>
      <c r="R794" s="5" t="s">
        <v>95</v>
      </c>
      <c r="S794" s="5" t="s">
        <v>107</v>
      </c>
      <c r="T794" s="5" t="s">
        <v>177</v>
      </c>
      <c r="U794" s="5" t="s">
        <v>178</v>
      </c>
      <c r="V794" s="5" t="s">
        <v>85</v>
      </c>
      <c r="W794" s="5" t="s">
        <v>150</v>
      </c>
      <c r="X794" s="5" t="s">
        <v>143</v>
      </c>
      <c r="Y794" s="5" t="n">
        <v>1</v>
      </c>
      <c r="Z794" s="5" t="n">
        <v>0</v>
      </c>
      <c r="AA794" s="5" t="str">
        <f aca="false">IF(Y794&gt;Z794,"Win",IF(Y794&lt;Z794,"Loss","Draw"))</f>
        <v>Win</v>
      </c>
      <c r="AB794" s="5" t="s">
        <v>98</v>
      </c>
      <c r="AC794" s="5" t="s">
        <v>99</v>
      </c>
      <c r="AD794" s="5" t="s">
        <v>603</v>
      </c>
      <c r="AE794" s="5" t="s">
        <v>1058</v>
      </c>
      <c r="AF794" s="5" t="str">
        <f aca="false">IF(AD794&lt;AE794,AD794,AE794)</f>
        <v>Baby Dragon, Barbarian Barrel, Goblin Cage, Golden Knight, Golem, Ice Wizard, Lightning, Tornado</v>
      </c>
      <c r="AG794" s="5" t="str">
        <f aca="false">IF(AD794&lt;AE794,AE794,AD794)</f>
        <v>Barbarian Barrel, Electro Spirit, Goblin Cage, Heal Spirit, Lightning, Lumberjack, Phoenix, Royal Giant</v>
      </c>
      <c r="AH794" s="5" t="str">
        <f aca="false">IF(AD794=AF794,AA794,IF(AA794="Win","Loss",IF(AA794="Loss","Win","Draw")))</f>
        <v>Win</v>
      </c>
      <c r="AI794" s="5" t="s">
        <v>297</v>
      </c>
    </row>
    <row r="795" customFormat="false" ht="15" hidden="false" customHeight="true" outlineLevel="0" collapsed="false">
      <c r="A795" s="5" t="s">
        <v>2277</v>
      </c>
      <c r="B795" s="5" t="n">
        <v>3</v>
      </c>
      <c r="C795" s="5" t="s">
        <v>147</v>
      </c>
      <c r="D795" s="5" t="s">
        <v>148</v>
      </c>
      <c r="E795" s="5" t="s">
        <v>2278</v>
      </c>
      <c r="F795" s="5" t="s">
        <v>2279</v>
      </c>
      <c r="G795" s="5" t="s">
        <v>2283</v>
      </c>
      <c r="H795" s="5" t="s">
        <v>376</v>
      </c>
      <c r="I795" s="5" t="s">
        <v>113</v>
      </c>
      <c r="J795" s="5" t="s">
        <v>108</v>
      </c>
      <c r="K795" s="5" t="s">
        <v>114</v>
      </c>
      <c r="L795" s="5" t="s">
        <v>115</v>
      </c>
      <c r="M795" s="5" t="s">
        <v>116</v>
      </c>
      <c r="N795" s="5" t="s">
        <v>87</v>
      </c>
      <c r="O795" s="5" t="s">
        <v>117</v>
      </c>
      <c r="P795" s="5" t="s">
        <v>126</v>
      </c>
      <c r="Q795" s="5" t="s">
        <v>82</v>
      </c>
      <c r="R795" s="5" t="s">
        <v>83</v>
      </c>
      <c r="S795" s="5" t="s">
        <v>87</v>
      </c>
      <c r="T795" s="5" t="s">
        <v>88</v>
      </c>
      <c r="U795" s="5" t="s">
        <v>93</v>
      </c>
      <c r="V795" s="5" t="s">
        <v>86</v>
      </c>
      <c r="W795" s="5" t="s">
        <v>118</v>
      </c>
      <c r="X795" s="5" t="s">
        <v>89</v>
      </c>
      <c r="Y795" s="5" t="n">
        <v>0</v>
      </c>
      <c r="Z795" s="5" t="n">
        <v>1</v>
      </c>
      <c r="AA795" s="5" t="str">
        <f aca="false">IF(Y795&gt;Z795,"Win",IF(Y795&lt;Z795,"Loss","Draw"))</f>
        <v>Loss</v>
      </c>
      <c r="AB795" s="5" t="s">
        <v>98</v>
      </c>
      <c r="AC795" s="5" t="s">
        <v>99</v>
      </c>
      <c r="AD795" s="5" t="s">
        <v>2284</v>
      </c>
      <c r="AE795" s="5" t="s">
        <v>2285</v>
      </c>
      <c r="AF795" s="5" t="str">
        <f aca="false">IF(AD795&lt;AE795,AD795,AE795)</f>
        <v>Berserker, Fireball, Ice Spirit, Monk, Royal Hogs, Skeleton Dragons, Tesla, The Log</v>
      </c>
      <c r="AG795" s="5" t="str">
        <f aca="false">IF(AD795&lt;AE795,AE795,AD795)</f>
        <v>Dark Prince, Furnace, Giant Skeleton, Giant Snowball, Graveyard, Poison, Skeletons, Tesla</v>
      </c>
      <c r="AH795" s="5" t="str">
        <f aca="false">IF(AD795=AF795,AA795,IF(AA795="Win","Loss",IF(AA795="Loss","Win","Draw")))</f>
        <v>Win</v>
      </c>
      <c r="AI795" s="5" t="s">
        <v>297</v>
      </c>
    </row>
    <row r="796" customFormat="false" ht="15" hidden="false" customHeight="true" outlineLevel="0" collapsed="false">
      <c r="A796" s="7" t="s">
        <v>2286</v>
      </c>
      <c r="B796" s="7" t="n">
        <v>1</v>
      </c>
      <c r="C796" s="7" t="s">
        <v>147</v>
      </c>
      <c r="D796" s="7" t="s">
        <v>148</v>
      </c>
      <c r="E796" s="7" t="s">
        <v>2278</v>
      </c>
      <c r="F796" s="7" t="s">
        <v>2279</v>
      </c>
      <c r="G796" s="7" t="s">
        <v>2287</v>
      </c>
      <c r="H796" s="7" t="s">
        <v>163</v>
      </c>
      <c r="I796" s="7" t="s">
        <v>208</v>
      </c>
      <c r="J796" s="7" t="s">
        <v>188</v>
      </c>
      <c r="K796" s="7" t="s">
        <v>109</v>
      </c>
      <c r="L796" s="7" t="s">
        <v>110</v>
      </c>
      <c r="M796" s="7" t="s">
        <v>112</v>
      </c>
      <c r="N796" s="7" t="s">
        <v>93</v>
      </c>
      <c r="O796" s="7" t="s">
        <v>88</v>
      </c>
      <c r="P796" s="7" t="s">
        <v>86</v>
      </c>
      <c r="Q796" s="7" t="s">
        <v>152</v>
      </c>
      <c r="R796" s="7" t="s">
        <v>128</v>
      </c>
      <c r="S796" s="7" t="s">
        <v>107</v>
      </c>
      <c r="T796" s="7" t="s">
        <v>306</v>
      </c>
      <c r="U796" s="7" t="s">
        <v>85</v>
      </c>
      <c r="V796" s="7" t="s">
        <v>307</v>
      </c>
      <c r="W796" s="7" t="s">
        <v>187</v>
      </c>
      <c r="X796" s="7" t="s">
        <v>95</v>
      </c>
      <c r="Y796" s="7" t="n">
        <v>1</v>
      </c>
      <c r="Z796" s="7" t="n">
        <v>0</v>
      </c>
      <c r="AA796" s="7" t="str">
        <f aca="false">IF(Y796&gt;Z796,"Win",IF(Y796&lt;Z796,"Loss","Draw"))</f>
        <v>Win</v>
      </c>
      <c r="AB796" s="7" t="s">
        <v>99</v>
      </c>
      <c r="AC796" s="7" t="s">
        <v>99</v>
      </c>
      <c r="AD796" s="7" t="s">
        <v>368</v>
      </c>
      <c r="AE796" s="7" t="s">
        <v>603</v>
      </c>
      <c r="AF796" s="7" t="str">
        <f aca="false">IF(AD796&lt;AE796,AD796,AE796)</f>
        <v>Baby Dragon, Barbarian Barrel, Goblin Cage, Golden Knight, Golem, Ice Wizard, Lightning, Tornado</v>
      </c>
      <c r="AG796" s="7" t="str">
        <f aca="false">IF(AD796&lt;AE796,AE796,AD796)</f>
        <v>Berserker, Fireball, Lava Hound, Skeleton Dragons, Spirit Empress, Tombstone, Valkyrie, Zap</v>
      </c>
      <c r="AH796" s="7" t="str">
        <f aca="false">IF(AD796=AF796,AA796,IF(AA796="Win","Loss",IF(AA796="Loss","Win","Draw")))</f>
        <v>Loss</v>
      </c>
      <c r="AI796" s="7" t="s">
        <v>297</v>
      </c>
    </row>
    <row r="797" customFormat="false" ht="15" hidden="false" customHeight="true" outlineLevel="0" collapsed="false">
      <c r="A797" s="7" t="s">
        <v>2286</v>
      </c>
      <c r="B797" s="7" t="n">
        <v>2</v>
      </c>
      <c r="C797" s="7" t="s">
        <v>147</v>
      </c>
      <c r="D797" s="7" t="s">
        <v>148</v>
      </c>
      <c r="E797" s="7" t="s">
        <v>2278</v>
      </c>
      <c r="F797" s="7" t="s">
        <v>2279</v>
      </c>
      <c r="G797" s="7" t="s">
        <v>2288</v>
      </c>
      <c r="H797" s="7" t="s">
        <v>376</v>
      </c>
      <c r="I797" s="7" t="s">
        <v>127</v>
      </c>
      <c r="J797" s="7" t="s">
        <v>128</v>
      </c>
      <c r="K797" s="7" t="s">
        <v>129</v>
      </c>
      <c r="L797" s="7" t="s">
        <v>133</v>
      </c>
      <c r="M797" s="7" t="s">
        <v>130</v>
      </c>
      <c r="N797" s="7" t="s">
        <v>124</v>
      </c>
      <c r="O797" s="7" t="s">
        <v>173</v>
      </c>
      <c r="P797" s="7" t="s">
        <v>97</v>
      </c>
      <c r="Q797" s="7" t="s">
        <v>201</v>
      </c>
      <c r="R797" s="7" t="s">
        <v>202</v>
      </c>
      <c r="S797" s="7" t="s">
        <v>203</v>
      </c>
      <c r="T797" s="7" t="s">
        <v>88</v>
      </c>
      <c r="U797" s="7" t="s">
        <v>157</v>
      </c>
      <c r="V797" s="7" t="s">
        <v>150</v>
      </c>
      <c r="W797" s="7" t="s">
        <v>204</v>
      </c>
      <c r="X797" s="7" t="s">
        <v>153</v>
      </c>
      <c r="Y797" s="7" t="n">
        <v>1</v>
      </c>
      <c r="Z797" s="7" t="n">
        <v>0</v>
      </c>
      <c r="AA797" s="7" t="str">
        <f aca="false">IF(Y797&gt;Z797,"Win",IF(Y797&lt;Z797,"Loss","Draw"))</f>
        <v>Win</v>
      </c>
      <c r="AB797" s="7" t="s">
        <v>99</v>
      </c>
      <c r="AC797" s="7" t="s">
        <v>99</v>
      </c>
      <c r="AD797" s="7" t="s">
        <v>1091</v>
      </c>
      <c r="AE797" s="7" t="s">
        <v>1900</v>
      </c>
      <c r="AF797" s="7" t="str">
        <f aca="false">IF(AD797&lt;AE797,AD797,AE797)</f>
        <v>Arrows, Battle Ram, Golden Knight, Mega Knight, Mother Witch, Ronin, Royal Ghost, Zappies</v>
      </c>
      <c r="AG797" s="7" t="str">
        <f aca="false">IF(AD797&lt;AE797,AE797,AD797)</f>
        <v>Berserker, Cannon, Electro Spirit, Fire Spirit, Goblin Barrel, Magic Archer, Royal Delivery, Wall Breakers</v>
      </c>
      <c r="AH797" s="7" t="str">
        <f aca="false">IF(AD797=AF797,AA797,IF(AA797="Win","Loss",IF(AA797="Loss","Win","Draw")))</f>
        <v>Win</v>
      </c>
      <c r="AI797" s="7" t="s">
        <v>297</v>
      </c>
    </row>
    <row r="798" customFormat="false" ht="15" hidden="false" customHeight="true" outlineLevel="0" collapsed="false">
      <c r="A798" s="7" t="s">
        <v>2286</v>
      </c>
      <c r="B798" s="7" t="n">
        <v>3</v>
      </c>
      <c r="C798" s="7" t="s">
        <v>147</v>
      </c>
      <c r="D798" s="7" t="s">
        <v>148</v>
      </c>
      <c r="E798" s="7" t="s">
        <v>2278</v>
      </c>
      <c r="F798" s="7" t="s">
        <v>2279</v>
      </c>
      <c r="G798" s="7" t="s">
        <v>2289</v>
      </c>
      <c r="H798" s="7" t="s">
        <v>163</v>
      </c>
      <c r="I798" s="7" t="s">
        <v>185</v>
      </c>
      <c r="J798" s="7" t="s">
        <v>186</v>
      </c>
      <c r="K798" s="7" t="s">
        <v>114</v>
      </c>
      <c r="L798" s="7" t="s">
        <v>111</v>
      </c>
      <c r="M798" s="7" t="s">
        <v>117</v>
      </c>
      <c r="N798" s="7" t="s">
        <v>187</v>
      </c>
      <c r="O798" s="7" t="s">
        <v>234</v>
      </c>
      <c r="P798" s="7" t="s">
        <v>126</v>
      </c>
      <c r="Q798" s="7" t="s">
        <v>129</v>
      </c>
      <c r="R798" s="7" t="s">
        <v>108</v>
      </c>
      <c r="S798" s="7" t="s">
        <v>113</v>
      </c>
      <c r="T798" s="7" t="s">
        <v>165</v>
      </c>
      <c r="U798" s="7" t="s">
        <v>133</v>
      </c>
      <c r="V798" s="7" t="s">
        <v>164</v>
      </c>
      <c r="W798" s="7" t="s">
        <v>131</v>
      </c>
      <c r="X798" s="7" t="s">
        <v>130</v>
      </c>
      <c r="Y798" s="7" t="n">
        <v>1</v>
      </c>
      <c r="Z798" s="7" t="n">
        <v>0</v>
      </c>
      <c r="AA798" s="7" t="str">
        <f aca="false">IF(Y798&gt;Z798,"Win",IF(Y798&lt;Z798,"Loss","Draw"))</f>
        <v>Win</v>
      </c>
      <c r="AB798" s="7" t="s">
        <v>99</v>
      </c>
      <c r="AC798" s="7" t="s">
        <v>99</v>
      </c>
      <c r="AD798" s="7" t="s">
        <v>2290</v>
      </c>
      <c r="AE798" s="7" t="s">
        <v>2291</v>
      </c>
      <c r="AF798" s="7" t="str">
        <f aca="false">IF(AD798&lt;AE798,AD798,AE798)</f>
        <v>Arrows, Bandit, Dark Prince, Earthquake, Furnace, Hog Rider, Mega Knight, Mother Witch</v>
      </c>
      <c r="AG798" s="7" t="str">
        <f aca="false">IF(AD798&lt;AE798,AE798,AD798)</f>
        <v>Balloon, Bomb Tower, Executioner, Giant Skeleton, Giant Snowball, Miner, Skeletons, Tornado</v>
      </c>
      <c r="AH798" s="7" t="str">
        <f aca="false">IF(AD798=AF798,AA798,IF(AA798="Win","Loss",IF(AA798="Loss","Win","Draw")))</f>
        <v>Loss</v>
      </c>
      <c r="AI798" s="7" t="s">
        <v>297</v>
      </c>
    </row>
    <row r="799" customFormat="false" ht="15" hidden="false" customHeight="true" outlineLevel="0" collapsed="false">
      <c r="A799" s="7" t="s">
        <v>2292</v>
      </c>
      <c r="B799" s="7" t="n">
        <v>1</v>
      </c>
      <c r="C799" s="7" t="s">
        <v>147</v>
      </c>
      <c r="D799" s="7" t="s">
        <v>148</v>
      </c>
      <c r="E799" s="7" t="s">
        <v>2278</v>
      </c>
      <c r="F799" s="7" t="s">
        <v>2279</v>
      </c>
      <c r="G799" s="7" t="s">
        <v>2293</v>
      </c>
      <c r="H799" s="7" t="s">
        <v>376</v>
      </c>
      <c r="I799" s="7" t="s">
        <v>177</v>
      </c>
      <c r="J799" s="7" t="s">
        <v>95</v>
      </c>
      <c r="K799" s="7" t="s">
        <v>124</v>
      </c>
      <c r="L799" s="7" t="s">
        <v>126</v>
      </c>
      <c r="M799" s="7" t="s">
        <v>150</v>
      </c>
      <c r="N799" s="7" t="s">
        <v>215</v>
      </c>
      <c r="O799" s="7" t="s">
        <v>93</v>
      </c>
      <c r="P799" s="7" t="s">
        <v>257</v>
      </c>
      <c r="Q799" s="7" t="s">
        <v>82</v>
      </c>
      <c r="R799" s="7" t="s">
        <v>194</v>
      </c>
      <c r="S799" s="7" t="s">
        <v>153</v>
      </c>
      <c r="T799" s="7" t="s">
        <v>164</v>
      </c>
      <c r="U799" s="7" t="s">
        <v>126</v>
      </c>
      <c r="V799" s="7" t="s">
        <v>118</v>
      </c>
      <c r="W799" s="7" t="s">
        <v>204</v>
      </c>
      <c r="X799" s="7" t="s">
        <v>89</v>
      </c>
      <c r="Y799" s="7" t="n">
        <v>1</v>
      </c>
      <c r="Z799" s="7" t="n">
        <v>0</v>
      </c>
      <c r="AA799" s="7" t="str">
        <f aca="false">IF(Y799&gt;Z799,"Win",IF(Y799&lt;Z799,"Loss","Draw"))</f>
        <v>Win</v>
      </c>
      <c r="AB799" s="7" t="s">
        <v>99</v>
      </c>
      <c r="AC799" s="7" t="s">
        <v>99</v>
      </c>
      <c r="AD799" s="7" t="s">
        <v>429</v>
      </c>
      <c r="AE799" s="7" t="s">
        <v>1111</v>
      </c>
      <c r="AF799" s="7" t="str">
        <f aca="false">IF(AD799&lt;AE799,AD799,AE799)</f>
        <v>Archer Queen, Cannon, Earthquake, Ice Spirit, Royal Delivery, Royal Hogs, Skeletons, The Log</v>
      </c>
      <c r="AG799" s="7" t="str">
        <f aca="false">IF(AD799&lt;AE799,AE799,AD799)</f>
        <v>Barbarian Barrel, Electro Spirit, Fireball, Fisherman, Hunter, Royal Ghost, Royal Giant, Skeletons</v>
      </c>
      <c r="AH799" s="7" t="str">
        <f aca="false">IF(AD799=AF799,AA799,IF(AA799="Win","Loss",IF(AA799="Loss","Win","Draw")))</f>
        <v>Loss</v>
      </c>
      <c r="AI799" s="7" t="s">
        <v>297</v>
      </c>
    </row>
    <row r="800" customFormat="false" ht="15" hidden="false" customHeight="true" outlineLevel="0" collapsed="false">
      <c r="A800" s="7" t="s">
        <v>2292</v>
      </c>
      <c r="B800" s="7" t="n">
        <v>2</v>
      </c>
      <c r="C800" s="7" t="s">
        <v>147</v>
      </c>
      <c r="D800" s="7" t="s">
        <v>148</v>
      </c>
      <c r="E800" s="7" t="s">
        <v>2278</v>
      </c>
      <c r="F800" s="7" t="s">
        <v>2279</v>
      </c>
      <c r="G800" s="7" t="s">
        <v>2294</v>
      </c>
      <c r="H800" s="7" t="s">
        <v>376</v>
      </c>
      <c r="I800" s="7" t="s">
        <v>152</v>
      </c>
      <c r="J800" s="7" t="s">
        <v>151</v>
      </c>
      <c r="K800" s="7" t="s">
        <v>82</v>
      </c>
      <c r="L800" s="7" t="s">
        <v>85</v>
      </c>
      <c r="M800" s="7" t="s">
        <v>118</v>
      </c>
      <c r="N800" s="7" t="s">
        <v>89</v>
      </c>
      <c r="O800" s="7" t="s">
        <v>119</v>
      </c>
      <c r="P800" s="7" t="s">
        <v>88</v>
      </c>
      <c r="Q800" s="7" t="s">
        <v>84</v>
      </c>
      <c r="R800" s="7" t="s">
        <v>95</v>
      </c>
      <c r="S800" s="7" t="s">
        <v>87</v>
      </c>
      <c r="T800" s="7" t="s">
        <v>115</v>
      </c>
      <c r="U800" s="7" t="s">
        <v>97</v>
      </c>
      <c r="V800" s="7" t="s">
        <v>88</v>
      </c>
      <c r="W800" s="7" t="s">
        <v>116</v>
      </c>
      <c r="X800" s="7" t="s">
        <v>157</v>
      </c>
      <c r="Y800" s="7" t="n">
        <v>0</v>
      </c>
      <c r="Z800" s="7" t="n">
        <v>1</v>
      </c>
      <c r="AA800" s="7" t="str">
        <f aca="false">IF(Y800&gt;Z800,"Win",IF(Y800&lt;Z800,"Loss","Draw"))</f>
        <v>Loss</v>
      </c>
      <c r="AB800" s="7" t="s">
        <v>99</v>
      </c>
      <c r="AC800" s="7" t="s">
        <v>99</v>
      </c>
      <c r="AD800" s="7" t="s">
        <v>2295</v>
      </c>
      <c r="AE800" s="7" t="s">
        <v>2296</v>
      </c>
      <c r="AF800" s="7" t="str">
        <f aca="false">IF(AD800&lt;AE800,AD800,AE800)</f>
        <v>Archers, Barbarian Barrel, Berserker, Fire Spirit, Graveyard, Poison, Ronin, Tesla</v>
      </c>
      <c r="AG800" s="7" t="str">
        <f aca="false">IF(AD800&lt;AE800,AE800,AD800)</f>
        <v>Baby Dragon, Berserker, Goblin Hut, Ice Spirit, Lightning, Mighty Miner, Royal Hogs, The Log</v>
      </c>
      <c r="AH800" s="7" t="str">
        <f aca="false">IF(AD800=AF800,AA800,IF(AA800="Win","Loss",IF(AA800="Loss","Win","Draw")))</f>
        <v>Win</v>
      </c>
      <c r="AI800" s="7" t="s">
        <v>297</v>
      </c>
    </row>
    <row r="801" customFormat="false" ht="15" hidden="false" customHeight="true" outlineLevel="0" collapsed="false">
      <c r="A801" s="7" t="s">
        <v>2292</v>
      </c>
      <c r="B801" s="7" t="n">
        <v>3</v>
      </c>
      <c r="C801" s="7" t="s">
        <v>147</v>
      </c>
      <c r="D801" s="7" t="s">
        <v>148</v>
      </c>
      <c r="E801" s="7" t="s">
        <v>2278</v>
      </c>
      <c r="F801" s="7" t="s">
        <v>2279</v>
      </c>
      <c r="G801" s="7" t="s">
        <v>2297</v>
      </c>
      <c r="H801" s="7" t="s">
        <v>376</v>
      </c>
      <c r="I801" s="7" t="s">
        <v>114</v>
      </c>
      <c r="J801" s="7" t="s">
        <v>128</v>
      </c>
      <c r="K801" s="7" t="s">
        <v>137</v>
      </c>
      <c r="L801" s="7" t="s">
        <v>116</v>
      </c>
      <c r="M801" s="7" t="s">
        <v>204</v>
      </c>
      <c r="N801" s="7" t="s">
        <v>87</v>
      </c>
      <c r="O801" s="7" t="s">
        <v>138</v>
      </c>
      <c r="P801" s="7" t="s">
        <v>157</v>
      </c>
      <c r="Q801" s="7" t="s">
        <v>177</v>
      </c>
      <c r="R801" s="7" t="s">
        <v>91</v>
      </c>
      <c r="S801" s="7" t="s">
        <v>124</v>
      </c>
      <c r="T801" s="7" t="s">
        <v>257</v>
      </c>
      <c r="U801" s="7" t="s">
        <v>215</v>
      </c>
      <c r="V801" s="7" t="s">
        <v>93</v>
      </c>
      <c r="W801" s="7" t="s">
        <v>150</v>
      </c>
      <c r="X801" s="7" t="s">
        <v>327</v>
      </c>
      <c r="Y801" s="7" t="n">
        <v>0</v>
      </c>
      <c r="Z801" s="7" t="n">
        <v>1</v>
      </c>
      <c r="AA801" s="7" t="str">
        <f aca="false">IF(Y801&gt;Z801,"Win",IF(Y801&lt;Z801,"Loss","Draw"))</f>
        <v>Loss</v>
      </c>
      <c r="AB801" s="7" t="s">
        <v>99</v>
      </c>
      <c r="AC801" s="7" t="s">
        <v>99</v>
      </c>
      <c r="AD801" s="7" t="s">
        <v>2298</v>
      </c>
      <c r="AE801" s="7" t="s">
        <v>2299</v>
      </c>
      <c r="AF801" s="7" t="str">
        <f aca="false">IF(AD801&lt;AE801,AD801,AE801)</f>
        <v>Electro Spirit, Fireball, Fisherman, Goblins, Hunter, Rage, Royal Ghost, Royal Giant</v>
      </c>
      <c r="AG801" s="7" t="str">
        <f aca="false">IF(AD801&lt;AE801,AE801,AD801)</f>
        <v>Fire Spirit, Giant Snowball, Goblin Demolisher, Goblin Drill, Golden Knight, Poison, Royal Delivery, Tesla</v>
      </c>
      <c r="AH801" s="7" t="str">
        <f aca="false">IF(AD801=AF801,AA801,IF(AA801="Win","Loss",IF(AA801="Loss","Win","Draw")))</f>
        <v>Win</v>
      </c>
      <c r="AI801" s="7" t="s">
        <v>297</v>
      </c>
    </row>
    <row r="802" customFormat="false" ht="15" hidden="false" customHeight="true" outlineLevel="0" collapsed="false">
      <c r="A802" s="7" t="s">
        <v>2300</v>
      </c>
      <c r="B802" s="7" t="n">
        <v>1</v>
      </c>
      <c r="C802" s="7" t="s">
        <v>147</v>
      </c>
      <c r="D802" s="7" t="s">
        <v>148</v>
      </c>
      <c r="E802" s="7" t="s">
        <v>2278</v>
      </c>
      <c r="F802" s="7" t="s">
        <v>2279</v>
      </c>
      <c r="G802" s="7" t="s">
        <v>2301</v>
      </c>
      <c r="H802" s="7" t="s">
        <v>163</v>
      </c>
      <c r="I802" s="7" t="s">
        <v>90</v>
      </c>
      <c r="J802" s="7" t="s">
        <v>91</v>
      </c>
      <c r="K802" s="7" t="s">
        <v>92</v>
      </c>
      <c r="L802" s="7" t="s">
        <v>95</v>
      </c>
      <c r="M802" s="7" t="s">
        <v>96</v>
      </c>
      <c r="N802" s="7" t="s">
        <v>94</v>
      </c>
      <c r="O802" s="7" t="s">
        <v>159</v>
      </c>
      <c r="P802" s="7" t="s">
        <v>93</v>
      </c>
      <c r="Q802" s="7" t="s">
        <v>201</v>
      </c>
      <c r="R802" s="7" t="s">
        <v>202</v>
      </c>
      <c r="S802" s="7" t="s">
        <v>233</v>
      </c>
      <c r="T802" s="7" t="s">
        <v>111</v>
      </c>
      <c r="U802" s="7" t="s">
        <v>157</v>
      </c>
      <c r="V802" s="7" t="s">
        <v>126</v>
      </c>
      <c r="W802" s="7" t="s">
        <v>89</v>
      </c>
      <c r="X802" s="7" t="s">
        <v>234</v>
      </c>
      <c r="Y802" s="7" t="n">
        <v>1</v>
      </c>
      <c r="Z802" s="7" t="n">
        <v>0</v>
      </c>
      <c r="AA802" s="7" t="str">
        <f aca="false">IF(Y802&gt;Z802,"Win",IF(Y802&lt;Z802,"Loss","Draw"))</f>
        <v>Win</v>
      </c>
      <c r="AB802" s="7" t="s">
        <v>99</v>
      </c>
      <c r="AC802" s="7" t="s">
        <v>99</v>
      </c>
      <c r="AD802" s="7" t="s">
        <v>1937</v>
      </c>
      <c r="AE802" s="7" t="s">
        <v>415</v>
      </c>
      <c r="AF802" s="7" t="str">
        <f aca="false">IF(AD802&lt;AE802,AD802,AE802)</f>
        <v>Barbarian Barrel, Dart Goblin, Fireball, Goblins, Minions, Mortar, Rascals, Skeleton Barrel</v>
      </c>
      <c r="AG802" s="7" t="str">
        <f aca="false">IF(AD802&lt;AE802,AE802,AD802)</f>
        <v>Bats, Bomb Tower, Fire Spirit, Magic Archer, Miner, Skeletons, The Log, Wall Breakers</v>
      </c>
      <c r="AH802" s="7" t="str">
        <f aca="false">IF(AD802=AF802,AA802,IF(AA802="Win","Loss",IF(AA802="Loss","Win","Draw")))</f>
        <v>Win</v>
      </c>
      <c r="AI802" s="7" t="s">
        <v>297</v>
      </c>
    </row>
    <row r="803" customFormat="false" ht="15" hidden="false" customHeight="true" outlineLevel="0" collapsed="false">
      <c r="A803" s="7" t="s">
        <v>2300</v>
      </c>
      <c r="B803" s="7" t="n">
        <v>2</v>
      </c>
      <c r="C803" s="7" t="s">
        <v>147</v>
      </c>
      <c r="D803" s="7" t="s">
        <v>148</v>
      </c>
      <c r="E803" s="7" t="s">
        <v>2278</v>
      </c>
      <c r="F803" s="7" t="s">
        <v>2279</v>
      </c>
      <c r="G803" s="7" t="s">
        <v>2302</v>
      </c>
      <c r="H803" s="7" t="s">
        <v>376</v>
      </c>
      <c r="I803" s="7" t="s">
        <v>114</v>
      </c>
      <c r="J803" s="7" t="s">
        <v>158</v>
      </c>
      <c r="K803" s="7" t="s">
        <v>84</v>
      </c>
      <c r="L803" s="7" t="s">
        <v>173</v>
      </c>
      <c r="M803" s="7" t="s">
        <v>130</v>
      </c>
      <c r="N803" s="7" t="s">
        <v>447</v>
      </c>
      <c r="O803" s="7" t="s">
        <v>126</v>
      </c>
      <c r="P803" s="7" t="s">
        <v>115</v>
      </c>
      <c r="Q803" s="7" t="s">
        <v>82</v>
      </c>
      <c r="R803" s="7" t="s">
        <v>108</v>
      </c>
      <c r="S803" s="7" t="s">
        <v>87</v>
      </c>
      <c r="T803" s="7" t="s">
        <v>88</v>
      </c>
      <c r="U803" s="7" t="s">
        <v>85</v>
      </c>
      <c r="V803" s="7" t="s">
        <v>86</v>
      </c>
      <c r="W803" s="7" t="s">
        <v>150</v>
      </c>
      <c r="X803" s="7" t="s">
        <v>95</v>
      </c>
      <c r="Y803" s="7" t="n">
        <v>1</v>
      </c>
      <c r="Z803" s="7" t="n">
        <v>0</v>
      </c>
      <c r="AA803" s="7" t="str">
        <f aca="false">IF(Y803&gt;Z803,"Win",IF(Y803&lt;Z803,"Loss","Draw"))</f>
        <v>Win</v>
      </c>
      <c r="AB803" s="7" t="s">
        <v>99</v>
      </c>
      <c r="AC803" s="7" t="s">
        <v>99</v>
      </c>
      <c r="AD803" s="7" t="s">
        <v>1338</v>
      </c>
      <c r="AE803" s="7" t="s">
        <v>2303</v>
      </c>
      <c r="AF803" s="7" t="str">
        <f aca="false">IF(AD803&lt;AE803,AD803,AE803)</f>
        <v>Archers, Arrows, Bowler, Giant, Giant Snowball, Graveyard, Skeletons, Zappies</v>
      </c>
      <c r="AG803" s="7" t="str">
        <f aca="false">IF(AD803&lt;AE803,AE803,AD803)</f>
        <v>Barbarian Barrel, Berserker, Dark Prince, Electro Spirit, Lightning, Royal Hogs, Skeleton Dragons, Tesla</v>
      </c>
      <c r="AH803" s="7" t="str">
        <f aca="false">IF(AD803=AF803,AA803,IF(AA803="Win","Loss",IF(AA803="Loss","Win","Draw")))</f>
        <v>Win</v>
      </c>
      <c r="AI803" s="7" t="s">
        <v>297</v>
      </c>
    </row>
    <row r="804" customFormat="false" ht="15" hidden="false" customHeight="true" outlineLevel="0" collapsed="false">
      <c r="A804" s="7" t="s">
        <v>2300</v>
      </c>
      <c r="B804" s="7" t="n">
        <v>3</v>
      </c>
      <c r="C804" s="7" t="s">
        <v>147</v>
      </c>
      <c r="D804" s="7" t="s">
        <v>148</v>
      </c>
      <c r="E804" s="7" t="s">
        <v>2278</v>
      </c>
      <c r="F804" s="7" t="s">
        <v>2279</v>
      </c>
      <c r="G804" s="7" t="s">
        <v>2304</v>
      </c>
      <c r="H804" s="7" t="s">
        <v>376</v>
      </c>
      <c r="I804" s="7" t="s">
        <v>203</v>
      </c>
      <c r="J804" s="7" t="s">
        <v>202</v>
      </c>
      <c r="K804" s="7" t="s">
        <v>201</v>
      </c>
      <c r="L804" s="7" t="s">
        <v>88</v>
      </c>
      <c r="M804" s="7" t="s">
        <v>204</v>
      </c>
      <c r="N804" s="7" t="s">
        <v>118</v>
      </c>
      <c r="O804" s="7" t="s">
        <v>157</v>
      </c>
      <c r="P804" s="7" t="s">
        <v>87</v>
      </c>
      <c r="Q804" s="7" t="s">
        <v>127</v>
      </c>
      <c r="R804" s="7" t="s">
        <v>128</v>
      </c>
      <c r="S804" s="7" t="s">
        <v>129</v>
      </c>
      <c r="T804" s="7" t="s">
        <v>133</v>
      </c>
      <c r="U804" s="7" t="s">
        <v>97</v>
      </c>
      <c r="V804" s="7" t="s">
        <v>132</v>
      </c>
      <c r="W804" s="7" t="s">
        <v>131</v>
      </c>
      <c r="X804" s="7" t="s">
        <v>130</v>
      </c>
      <c r="Y804" s="7" t="n">
        <v>1</v>
      </c>
      <c r="Z804" s="7" t="n">
        <v>0</v>
      </c>
      <c r="AA804" s="7" t="str">
        <f aca="false">IF(Y804&gt;Z804,"Win",IF(Y804&lt;Z804,"Loss","Draw"))</f>
        <v>Win</v>
      </c>
      <c r="AB804" s="7" t="s">
        <v>99</v>
      </c>
      <c r="AC804" s="7" t="s">
        <v>99</v>
      </c>
      <c r="AD804" s="7" t="s">
        <v>206</v>
      </c>
      <c r="AE804" s="7" t="s">
        <v>1762</v>
      </c>
      <c r="AF804" s="7" t="str">
        <f aca="false">IF(AD804&lt;AE804,AD804,AE804)</f>
        <v>Arrows, Bandit, Battle Ram, Electro Wizard, Golden Knight, Mega Knight, Mother Witch, Ronin</v>
      </c>
      <c r="AG804" s="7" t="str">
        <f aca="false">IF(AD804&lt;AE804,AE804,AD804)</f>
        <v>Berserker, Fire Spirit, Goblin Barrel, Ice Spirit, Magic Archer, Royal Delivery, Tesla, Wall Breakers</v>
      </c>
      <c r="AH804" s="7" t="str">
        <f aca="false">IF(AD804=AF804,AA804,IF(AA804="Win","Loss",IF(AA804="Loss","Win","Draw")))</f>
        <v>Loss</v>
      </c>
      <c r="AI804" s="7" t="s">
        <v>297</v>
      </c>
    </row>
    <row r="805" customFormat="false" ht="15" hidden="false" customHeight="true" outlineLevel="0" collapsed="false">
      <c r="A805" s="7" t="s">
        <v>2305</v>
      </c>
      <c r="B805" s="7" t="n">
        <v>1</v>
      </c>
      <c r="C805" s="7" t="s">
        <v>147</v>
      </c>
      <c r="D805" s="7" t="s">
        <v>148</v>
      </c>
      <c r="E805" s="7" t="s">
        <v>2278</v>
      </c>
      <c r="F805" s="7" t="s">
        <v>2279</v>
      </c>
      <c r="G805" s="7" t="s">
        <v>2306</v>
      </c>
      <c r="H805" s="7" t="s">
        <v>376</v>
      </c>
      <c r="I805" s="7" t="s">
        <v>407</v>
      </c>
      <c r="J805" s="7" t="s">
        <v>151</v>
      </c>
      <c r="K805" s="7" t="s">
        <v>153</v>
      </c>
      <c r="L805" s="7" t="s">
        <v>89</v>
      </c>
      <c r="M805" s="7" t="s">
        <v>126</v>
      </c>
      <c r="N805" s="7" t="s">
        <v>150</v>
      </c>
      <c r="O805" s="7" t="s">
        <v>164</v>
      </c>
      <c r="P805" s="7" t="s">
        <v>165</v>
      </c>
      <c r="Q805" s="7" t="s">
        <v>84</v>
      </c>
      <c r="R805" s="7" t="s">
        <v>108</v>
      </c>
      <c r="S805" s="7" t="s">
        <v>114</v>
      </c>
      <c r="T805" s="7" t="s">
        <v>115</v>
      </c>
      <c r="U805" s="7" t="s">
        <v>138</v>
      </c>
      <c r="V805" s="7" t="s">
        <v>116</v>
      </c>
      <c r="W805" s="7" t="s">
        <v>119</v>
      </c>
      <c r="X805" s="7" t="s">
        <v>126</v>
      </c>
      <c r="Y805" s="7" t="n">
        <v>3</v>
      </c>
      <c r="Z805" s="7" t="n">
        <v>0</v>
      </c>
      <c r="AA805" s="7" t="str">
        <f aca="false">IF(Y805&gt;Z805,"Win",IF(Y805&lt;Z805,"Loss","Draw"))</f>
        <v>Win</v>
      </c>
      <c r="AB805" s="7" t="s">
        <v>99</v>
      </c>
      <c r="AC805" s="7" t="s">
        <v>99</v>
      </c>
      <c r="AD805" s="7" t="s">
        <v>2205</v>
      </c>
      <c r="AE805" s="7" t="s">
        <v>2273</v>
      </c>
      <c r="AF805" s="7" t="str">
        <f aca="false">IF(AD805&lt;AE805,AD805,AE805)</f>
        <v>Archers, Dark Prince, Giant Snowball, Goblin Demolisher, Goblin Hut, Graveyard, Poison, Skeletons</v>
      </c>
      <c r="AG805" s="7" t="str">
        <f aca="false">IF(AD805&lt;AE805,AE805,AD805)</f>
        <v>Cannon, Earthquake, Electro Spirit, Firecracker, Hog Rider, Mighty Miner, Skeletons, The Log</v>
      </c>
      <c r="AH805" s="7" t="str">
        <f aca="false">IF(AD805=AF805,AA805,IF(AA805="Win","Loss",IF(AA805="Loss","Win","Draw")))</f>
        <v>Loss</v>
      </c>
      <c r="AI805" s="7" t="s">
        <v>297</v>
      </c>
    </row>
    <row r="806" customFormat="false" ht="15" hidden="false" customHeight="true" outlineLevel="0" collapsed="false">
      <c r="A806" s="7" t="s">
        <v>2305</v>
      </c>
      <c r="B806" s="7" t="n">
        <v>2</v>
      </c>
      <c r="C806" s="7" t="s">
        <v>147</v>
      </c>
      <c r="D806" s="7" t="s">
        <v>148</v>
      </c>
      <c r="E806" s="7" t="s">
        <v>2278</v>
      </c>
      <c r="F806" s="7" t="s">
        <v>2279</v>
      </c>
      <c r="G806" s="7" t="s">
        <v>2307</v>
      </c>
      <c r="H806" s="7" t="s">
        <v>163</v>
      </c>
      <c r="I806" s="7" t="s">
        <v>177</v>
      </c>
      <c r="J806" s="7" t="s">
        <v>83</v>
      </c>
      <c r="K806" s="7" t="s">
        <v>188</v>
      </c>
      <c r="L806" s="7" t="s">
        <v>215</v>
      </c>
      <c r="M806" s="7" t="s">
        <v>95</v>
      </c>
      <c r="N806" s="7" t="s">
        <v>133</v>
      </c>
      <c r="O806" s="7" t="s">
        <v>173</v>
      </c>
      <c r="P806" s="7" t="s">
        <v>93</v>
      </c>
      <c r="Q806" s="7" t="s">
        <v>113</v>
      </c>
      <c r="R806" s="7" t="s">
        <v>91</v>
      </c>
      <c r="S806" s="7" t="s">
        <v>87</v>
      </c>
      <c r="T806" s="7" t="s">
        <v>165</v>
      </c>
      <c r="U806" s="7" t="s">
        <v>97</v>
      </c>
      <c r="V806" s="7" t="s">
        <v>85</v>
      </c>
      <c r="W806" s="7" t="s">
        <v>150</v>
      </c>
      <c r="X806" s="7" t="s">
        <v>89</v>
      </c>
      <c r="Y806" s="7" t="n">
        <v>1</v>
      </c>
      <c r="Z806" s="7" t="n">
        <v>0</v>
      </c>
      <c r="AA806" s="7" t="str">
        <f aca="false">IF(Y806&gt;Z806,"Win",IF(Y806&lt;Z806,"Loss","Draw"))</f>
        <v>Win</v>
      </c>
      <c r="AB806" s="7" t="s">
        <v>99</v>
      </c>
      <c r="AC806" s="7" t="s">
        <v>99</v>
      </c>
      <c r="AD806" s="7" t="s">
        <v>2308</v>
      </c>
      <c r="AE806" s="7" t="s">
        <v>2309</v>
      </c>
      <c r="AF806" s="7" t="str">
        <f aca="false">IF(AD806&lt;AE806,AD806,AE806)</f>
        <v>Barbarian Barrel, Fireball, Fisherman, Monk, Mother Witch, Royal Giant, Tombstone, Zappies</v>
      </c>
      <c r="AG806" s="7" t="str">
        <f aca="false">IF(AD806&lt;AE806,AE806,AD806)</f>
        <v>Electro Spirit, Furnace, Goblins, Hog Rider, Lightning, Ronin, Tesla, The Log</v>
      </c>
      <c r="AH806" s="7" t="str">
        <f aca="false">IF(AD806=AF806,AA806,IF(AA806="Win","Loss",IF(AA806="Loss","Win","Draw")))</f>
        <v>Win</v>
      </c>
      <c r="AI806" s="7" t="s">
        <v>297</v>
      </c>
    </row>
    <row r="807" customFormat="false" ht="15" hidden="false" customHeight="true" outlineLevel="0" collapsed="false">
      <c r="A807" s="7" t="s">
        <v>2305</v>
      </c>
      <c r="B807" s="7" t="n">
        <v>3</v>
      </c>
      <c r="C807" s="7" t="s">
        <v>147</v>
      </c>
      <c r="D807" s="7" t="s">
        <v>148</v>
      </c>
      <c r="E807" s="7" t="s">
        <v>2278</v>
      </c>
      <c r="F807" s="7" t="s">
        <v>2279</v>
      </c>
      <c r="G807" s="7" t="s">
        <v>2310</v>
      </c>
      <c r="H807" s="7" t="s">
        <v>376</v>
      </c>
      <c r="I807" s="7" t="s">
        <v>92</v>
      </c>
      <c r="J807" s="7" t="s">
        <v>123</v>
      </c>
      <c r="K807" s="7" t="s">
        <v>90</v>
      </c>
      <c r="L807" s="7" t="s">
        <v>125</v>
      </c>
      <c r="M807" s="7" t="s">
        <v>88</v>
      </c>
      <c r="N807" s="7" t="s">
        <v>85</v>
      </c>
      <c r="O807" s="7" t="s">
        <v>124</v>
      </c>
      <c r="P807" s="7" t="s">
        <v>96</v>
      </c>
      <c r="Q807" s="7" t="s">
        <v>92</v>
      </c>
      <c r="R807" s="7" t="s">
        <v>158</v>
      </c>
      <c r="S807" s="7" t="s">
        <v>90</v>
      </c>
      <c r="T807" s="7" t="s">
        <v>88</v>
      </c>
      <c r="U807" s="7" t="s">
        <v>93</v>
      </c>
      <c r="V807" s="7" t="s">
        <v>86</v>
      </c>
      <c r="W807" s="7" t="s">
        <v>159</v>
      </c>
      <c r="X807" s="7" t="s">
        <v>95</v>
      </c>
      <c r="Y807" s="7" t="n">
        <v>1</v>
      </c>
      <c r="Z807" s="7" t="n">
        <v>0</v>
      </c>
      <c r="AA807" s="7" t="str">
        <f aca="false">IF(Y807&gt;Z807,"Win",IF(Y807&lt;Z807,"Loss","Draw"))</f>
        <v>Win</v>
      </c>
      <c r="AB807" s="7" t="s">
        <v>99</v>
      </c>
      <c r="AC807" s="7" t="s">
        <v>99</v>
      </c>
      <c r="AD807" s="7" t="s">
        <v>2311</v>
      </c>
      <c r="AE807" s="7" t="s">
        <v>2312</v>
      </c>
      <c r="AF807" s="7" t="str">
        <f aca="false">IF(AD807&lt;AE807,AD807,AE807)</f>
        <v>Barbarian Barrel, Berserker, Bowler, Dart Goblin, Fireball, Mortar, Skeleton Barrel, Skeleton Dragons</v>
      </c>
      <c r="AG807" s="7" t="str">
        <f aca="false">IF(AD807&lt;AE807,AE807,AD807)</f>
        <v>Berserker, Cannon Cart, Goblinstein, Lightning, Minions, Mortar, Royal Ghost, Skeleton Barrel</v>
      </c>
      <c r="AH807" s="7" t="str">
        <f aca="false">IF(AD807=AF807,AA807,IF(AA807="Win","Loss",IF(AA807="Loss","Win","Draw")))</f>
        <v>Loss</v>
      </c>
      <c r="AI807" s="7" t="s">
        <v>297</v>
      </c>
    </row>
    <row r="808" customFormat="false" ht="15" hidden="false" customHeight="true" outlineLevel="0" collapsed="false">
      <c r="A808" s="7" t="s">
        <v>2313</v>
      </c>
      <c r="B808" s="7" t="n">
        <v>1</v>
      </c>
      <c r="C808" s="7" t="s">
        <v>147</v>
      </c>
      <c r="D808" s="7" t="s">
        <v>148</v>
      </c>
      <c r="E808" s="7" t="s">
        <v>2119</v>
      </c>
      <c r="F808" s="7" t="s">
        <v>2120</v>
      </c>
      <c r="G808" s="7" t="s">
        <v>2314</v>
      </c>
      <c r="H808" s="7" t="s">
        <v>163</v>
      </c>
      <c r="I808" s="7" t="s">
        <v>201</v>
      </c>
      <c r="J808" s="7" t="s">
        <v>202</v>
      </c>
      <c r="K808" s="7" t="s">
        <v>233</v>
      </c>
      <c r="L808" s="7" t="s">
        <v>88</v>
      </c>
      <c r="M808" s="7" t="s">
        <v>111</v>
      </c>
      <c r="N808" s="7" t="s">
        <v>157</v>
      </c>
      <c r="O808" s="7" t="s">
        <v>234</v>
      </c>
      <c r="P808" s="7" t="s">
        <v>204</v>
      </c>
      <c r="Q808" s="7" t="s">
        <v>177</v>
      </c>
      <c r="R808" s="7" t="s">
        <v>83</v>
      </c>
      <c r="S808" s="7" t="s">
        <v>257</v>
      </c>
      <c r="T808" s="7" t="s">
        <v>150</v>
      </c>
      <c r="U808" s="7" t="s">
        <v>126</v>
      </c>
      <c r="V808" s="7" t="s">
        <v>89</v>
      </c>
      <c r="W808" s="7" t="s">
        <v>93</v>
      </c>
      <c r="X808" s="7" t="s">
        <v>215</v>
      </c>
      <c r="Y808" s="7" t="n">
        <v>0</v>
      </c>
      <c r="Z808" s="7" t="n">
        <v>1</v>
      </c>
      <c r="AA808" s="7" t="str">
        <f aca="false">IF(Y808&gt;Z808,"Win",IF(Y808&lt;Z808,"Loss","Draw"))</f>
        <v>Loss</v>
      </c>
      <c r="AB808" s="7" t="s">
        <v>99</v>
      </c>
      <c r="AC808" s="7" t="s">
        <v>99</v>
      </c>
      <c r="AD808" s="7" t="s">
        <v>380</v>
      </c>
      <c r="AE808" s="7" t="s">
        <v>259</v>
      </c>
      <c r="AF808" s="7" t="str">
        <f aca="false">IF(AD808&lt;AE808,AD808,AE808)</f>
        <v>Bats, Berserker, Bomb Tower, Fire Spirit, Magic Archer, Miner, Royal Delivery, Wall Breakers</v>
      </c>
      <c r="AG808" s="7" t="str">
        <f aca="false">IF(AD808&lt;AE808,AE808,AD808)</f>
        <v>Electro Spirit, Fireball, Fisherman, Hunter, Monk, Royal Giant, Skeletons, The Log</v>
      </c>
      <c r="AH808" s="7" t="str">
        <f aca="false">IF(AD808=AF808,AA808,IF(AA808="Win","Loss",IF(AA808="Loss","Win","Draw")))</f>
        <v>Loss</v>
      </c>
      <c r="AI808" s="7" t="s">
        <v>297</v>
      </c>
    </row>
    <row r="809" customFormat="false" ht="15" hidden="false" customHeight="true" outlineLevel="0" collapsed="false">
      <c r="A809" s="7" t="s">
        <v>2313</v>
      </c>
      <c r="B809" s="7" t="n">
        <v>2</v>
      </c>
      <c r="C809" s="7" t="s">
        <v>147</v>
      </c>
      <c r="D809" s="7" t="s">
        <v>148</v>
      </c>
      <c r="E809" s="7" t="s">
        <v>2119</v>
      </c>
      <c r="F809" s="7" t="s">
        <v>2120</v>
      </c>
      <c r="G809" s="7" t="s">
        <v>2315</v>
      </c>
      <c r="H809" s="7" t="s">
        <v>163</v>
      </c>
      <c r="I809" s="7" t="s">
        <v>177</v>
      </c>
      <c r="J809" s="7" t="s">
        <v>83</v>
      </c>
      <c r="K809" s="7" t="s">
        <v>257</v>
      </c>
      <c r="L809" s="7" t="s">
        <v>126</v>
      </c>
      <c r="M809" s="7" t="s">
        <v>93</v>
      </c>
      <c r="N809" s="7" t="s">
        <v>89</v>
      </c>
      <c r="O809" s="7" t="s">
        <v>150</v>
      </c>
      <c r="P809" s="7" t="s">
        <v>215</v>
      </c>
      <c r="Q809" s="7" t="s">
        <v>84</v>
      </c>
      <c r="R809" s="7" t="s">
        <v>158</v>
      </c>
      <c r="S809" s="7" t="s">
        <v>114</v>
      </c>
      <c r="T809" s="7" t="s">
        <v>96</v>
      </c>
      <c r="U809" s="7" t="s">
        <v>97</v>
      </c>
      <c r="V809" s="7" t="s">
        <v>447</v>
      </c>
      <c r="W809" s="7" t="s">
        <v>115</v>
      </c>
      <c r="X809" s="7" t="s">
        <v>130</v>
      </c>
      <c r="Y809" s="7" t="n">
        <v>1</v>
      </c>
      <c r="Z809" s="7" t="n">
        <v>0</v>
      </c>
      <c r="AA809" s="7" t="str">
        <f aca="false">IF(Y809&gt;Z809,"Win",IF(Y809&lt;Z809,"Loss","Draw"))</f>
        <v>Win</v>
      </c>
      <c r="AB809" s="7" t="s">
        <v>99</v>
      </c>
      <c r="AC809" s="7" t="s">
        <v>99</v>
      </c>
      <c r="AD809" s="7" t="s">
        <v>259</v>
      </c>
      <c r="AE809" s="7" t="s">
        <v>1014</v>
      </c>
      <c r="AF809" s="7" t="str">
        <f aca="false">IF(AD809&lt;AE809,AD809,AE809)</f>
        <v>Archers, Arrows, Bowler, Giant, Giant Snowball, Graveyard, Minions, Ronin</v>
      </c>
      <c r="AG809" s="7" t="str">
        <f aca="false">IF(AD809&lt;AE809,AE809,AD809)</f>
        <v>Electro Spirit, Fireball, Fisherman, Hunter, Monk, Royal Giant, Skeletons, The Log</v>
      </c>
      <c r="AH809" s="7" t="str">
        <f aca="false">IF(AD809=AF809,AA809,IF(AA809="Win","Loss",IF(AA809="Loss","Win","Draw")))</f>
        <v>Loss</v>
      </c>
      <c r="AI809" s="7" t="s">
        <v>297</v>
      </c>
    </row>
    <row r="810" customFormat="false" ht="15" hidden="false" customHeight="true" outlineLevel="0" collapsed="false">
      <c r="A810" s="7" t="s">
        <v>2313</v>
      </c>
      <c r="B810" s="7" t="n">
        <v>3</v>
      </c>
      <c r="C810" s="7" t="s">
        <v>147</v>
      </c>
      <c r="D810" s="7" t="s">
        <v>148</v>
      </c>
      <c r="E810" s="7" t="s">
        <v>2119</v>
      </c>
      <c r="F810" s="7" t="s">
        <v>2120</v>
      </c>
      <c r="G810" s="7" t="s">
        <v>2316</v>
      </c>
      <c r="H810" s="7" t="s">
        <v>163</v>
      </c>
      <c r="I810" s="7" t="s">
        <v>114</v>
      </c>
      <c r="J810" s="7" t="s">
        <v>91</v>
      </c>
      <c r="K810" s="7" t="s">
        <v>87</v>
      </c>
      <c r="L810" s="7" t="s">
        <v>116</v>
      </c>
      <c r="M810" s="7" t="s">
        <v>242</v>
      </c>
      <c r="N810" s="7" t="s">
        <v>118</v>
      </c>
      <c r="O810" s="7" t="s">
        <v>137</v>
      </c>
      <c r="P810" s="7" t="s">
        <v>97</v>
      </c>
      <c r="Q810" s="7" t="s">
        <v>159</v>
      </c>
      <c r="R810" s="7" t="s">
        <v>151</v>
      </c>
      <c r="S810" s="7" t="s">
        <v>203</v>
      </c>
      <c r="T810" s="7" t="s">
        <v>157</v>
      </c>
      <c r="U810" s="7" t="s">
        <v>118</v>
      </c>
      <c r="V810" s="7" t="s">
        <v>88</v>
      </c>
      <c r="W810" s="7" t="s">
        <v>204</v>
      </c>
      <c r="X810" s="7" t="s">
        <v>234</v>
      </c>
      <c r="Y810" s="7" t="n">
        <v>0</v>
      </c>
      <c r="Z810" s="7" t="n">
        <v>1</v>
      </c>
      <c r="AA810" s="7" t="str">
        <f aca="false">IF(Y810&gt;Z810,"Win",IF(Y810&lt;Z810,"Loss","Draw"))</f>
        <v>Loss</v>
      </c>
      <c r="AB810" s="7" t="s">
        <v>99</v>
      </c>
      <c r="AC810" s="7" t="s">
        <v>99</v>
      </c>
      <c r="AD810" s="7" t="s">
        <v>1050</v>
      </c>
      <c r="AE810" s="7" t="s">
        <v>497</v>
      </c>
      <c r="AF810" s="7" t="str">
        <f aca="false">IF(AD810&lt;AE810,AD810,AE810)</f>
        <v>Berserker, Bomb Tower, Dart Goblin, Fire Spirit, Goblin Barrel, Ice Spirit, Mighty Miner, Royal Delivery</v>
      </c>
      <c r="AG810" s="7" t="str">
        <f aca="false">IF(AD810&lt;AE810,AE810,AD810)</f>
        <v>Bomber, Giant Snowball, Goblin Drill, Goblins, Ice Spirit, Poison, Ronin, Tesla</v>
      </c>
      <c r="AH810" s="7" t="str">
        <f aca="false">IF(AD810=AF810,AA810,IF(AA810="Win","Loss",IF(AA810="Loss","Win","Draw")))</f>
        <v>Win</v>
      </c>
      <c r="AI810" s="7" t="s">
        <v>297</v>
      </c>
    </row>
    <row r="811" customFormat="false" ht="15" hidden="false" customHeight="true" outlineLevel="0" collapsed="false">
      <c r="A811" s="7" t="s">
        <v>2317</v>
      </c>
      <c r="B811" s="7" t="n">
        <v>1</v>
      </c>
      <c r="C811" s="7" t="s">
        <v>147</v>
      </c>
      <c r="D811" s="7" t="s">
        <v>148</v>
      </c>
      <c r="E811" s="7" t="s">
        <v>2119</v>
      </c>
      <c r="F811" s="7" t="s">
        <v>2120</v>
      </c>
      <c r="G811" s="7" t="s">
        <v>2318</v>
      </c>
      <c r="H811" s="7" t="s">
        <v>163</v>
      </c>
      <c r="I811" s="7" t="s">
        <v>84</v>
      </c>
      <c r="J811" s="7" t="s">
        <v>158</v>
      </c>
      <c r="K811" s="7" t="s">
        <v>114</v>
      </c>
      <c r="L811" s="7" t="s">
        <v>173</v>
      </c>
      <c r="M811" s="7" t="s">
        <v>447</v>
      </c>
      <c r="N811" s="7" t="s">
        <v>130</v>
      </c>
      <c r="O811" s="7" t="s">
        <v>115</v>
      </c>
      <c r="P811" s="7" t="s">
        <v>126</v>
      </c>
      <c r="Q811" s="7" t="s">
        <v>208</v>
      </c>
      <c r="R811" s="7" t="s">
        <v>188</v>
      </c>
      <c r="S811" s="7" t="s">
        <v>109</v>
      </c>
      <c r="T811" s="7" t="s">
        <v>88</v>
      </c>
      <c r="U811" s="7" t="s">
        <v>110</v>
      </c>
      <c r="V811" s="7" t="s">
        <v>112</v>
      </c>
      <c r="W811" s="7" t="s">
        <v>86</v>
      </c>
      <c r="X811" s="7" t="s">
        <v>93</v>
      </c>
      <c r="Y811" s="7" t="n">
        <v>0</v>
      </c>
      <c r="Z811" s="7" t="n">
        <v>1</v>
      </c>
      <c r="AA811" s="7" t="str">
        <f aca="false">IF(Y811&gt;Z811,"Win",IF(Y811&lt;Z811,"Loss","Draw"))</f>
        <v>Loss</v>
      </c>
      <c r="AB811" s="7" t="s">
        <v>99</v>
      </c>
      <c r="AC811" s="7" t="s">
        <v>99</v>
      </c>
      <c r="AD811" s="7" t="s">
        <v>1338</v>
      </c>
      <c r="AE811" s="7" t="s">
        <v>368</v>
      </c>
      <c r="AF811" s="7" t="str">
        <f aca="false">IF(AD811&lt;AE811,AD811,AE811)</f>
        <v>Archers, Arrows, Bowler, Giant, Giant Snowball, Graveyard, Skeletons, Zappies</v>
      </c>
      <c r="AG811" s="7" t="str">
        <f aca="false">IF(AD811&lt;AE811,AE811,AD811)</f>
        <v>Berserker, Fireball, Lava Hound, Skeleton Dragons, Spirit Empress, Tombstone, Valkyrie, Zap</v>
      </c>
      <c r="AH811" s="7" t="str">
        <f aca="false">IF(AD811=AF811,AA811,IF(AA811="Win","Loss",IF(AA811="Loss","Win","Draw")))</f>
        <v>Loss</v>
      </c>
      <c r="AI811" s="7" t="s">
        <v>297</v>
      </c>
    </row>
    <row r="812" customFormat="false" ht="15" hidden="false" customHeight="true" outlineLevel="0" collapsed="false">
      <c r="A812" s="7" t="s">
        <v>2317</v>
      </c>
      <c r="B812" s="7" t="n">
        <v>2</v>
      </c>
      <c r="C812" s="7" t="s">
        <v>147</v>
      </c>
      <c r="D812" s="7" t="s">
        <v>148</v>
      </c>
      <c r="E812" s="7" t="s">
        <v>2119</v>
      </c>
      <c r="F812" s="7" t="s">
        <v>2120</v>
      </c>
      <c r="G812" s="7" t="s">
        <v>2319</v>
      </c>
      <c r="H812" s="7" t="s">
        <v>163</v>
      </c>
      <c r="I812" s="7" t="s">
        <v>137</v>
      </c>
      <c r="J812" s="7" t="s">
        <v>202</v>
      </c>
      <c r="K812" s="7" t="s">
        <v>91</v>
      </c>
      <c r="L812" s="7" t="s">
        <v>187</v>
      </c>
      <c r="M812" s="7" t="s">
        <v>241</v>
      </c>
      <c r="N812" s="7" t="s">
        <v>138</v>
      </c>
      <c r="O812" s="7" t="s">
        <v>234</v>
      </c>
      <c r="P812" s="7" t="s">
        <v>89</v>
      </c>
      <c r="Q812" s="7" t="s">
        <v>84</v>
      </c>
      <c r="R812" s="7" t="s">
        <v>108</v>
      </c>
      <c r="S812" s="7" t="s">
        <v>114</v>
      </c>
      <c r="T812" s="7" t="s">
        <v>138</v>
      </c>
      <c r="U812" s="7" t="s">
        <v>119</v>
      </c>
      <c r="V812" s="7" t="s">
        <v>126</v>
      </c>
      <c r="W812" s="7" t="s">
        <v>116</v>
      </c>
      <c r="X812" s="7" t="s">
        <v>115</v>
      </c>
      <c r="Y812" s="7" t="n">
        <v>0</v>
      </c>
      <c r="Z812" s="7" t="n">
        <v>1</v>
      </c>
      <c r="AA812" s="7" t="str">
        <f aca="false">IF(Y812&gt;Z812,"Win",IF(Y812&lt;Z812,"Loss","Draw"))</f>
        <v>Loss</v>
      </c>
      <c r="AB812" s="7" t="s">
        <v>99</v>
      </c>
      <c r="AC812" s="7" t="s">
        <v>99</v>
      </c>
      <c r="AD812" s="7" t="s">
        <v>2320</v>
      </c>
      <c r="AE812" s="7" t="s">
        <v>2273</v>
      </c>
      <c r="AF812" s="7" t="str">
        <f aca="false">IF(AD812&lt;AE812,AD812,AE812)</f>
        <v>Archers, Dark Prince, Giant Snowball, Goblin Demolisher, Goblin Hut, Graveyard, Poison, Skeletons</v>
      </c>
      <c r="AG812" s="7" t="str">
        <f aca="false">IF(AD812&lt;AE812,AE812,AD812)</f>
        <v>Bomb Tower, Goblin Demolisher, Goblin Drill, Goblins, Knight, Magic Archer, The Log, Tornado</v>
      </c>
      <c r="AH812" s="7" t="str">
        <f aca="false">IF(AD812=AF812,AA812,IF(AA812="Win","Loss",IF(AA812="Loss","Win","Draw")))</f>
        <v>Win</v>
      </c>
      <c r="AI812" s="7" t="s">
        <v>297</v>
      </c>
    </row>
    <row r="813" customFormat="false" ht="15" hidden="false" customHeight="true" outlineLevel="0" collapsed="false">
      <c r="A813" s="7" t="s">
        <v>2317</v>
      </c>
      <c r="B813" s="7" t="n">
        <v>3</v>
      </c>
      <c r="C813" s="7" t="s">
        <v>147</v>
      </c>
      <c r="D813" s="7" t="s">
        <v>148</v>
      </c>
      <c r="E813" s="7" t="s">
        <v>2119</v>
      </c>
      <c r="F813" s="7" t="s">
        <v>2120</v>
      </c>
      <c r="G813" s="7" t="s">
        <v>2321</v>
      </c>
      <c r="H813" s="7" t="s">
        <v>163</v>
      </c>
      <c r="I813" s="7" t="s">
        <v>87</v>
      </c>
      <c r="J813" s="7" t="s">
        <v>83</v>
      </c>
      <c r="K813" s="7" t="s">
        <v>113</v>
      </c>
      <c r="L813" s="7" t="s">
        <v>150</v>
      </c>
      <c r="M813" s="7" t="s">
        <v>95</v>
      </c>
      <c r="N813" s="7" t="s">
        <v>85</v>
      </c>
      <c r="O813" s="7" t="s">
        <v>165</v>
      </c>
      <c r="P813" s="7" t="s">
        <v>88</v>
      </c>
      <c r="Q813" s="7" t="s">
        <v>201</v>
      </c>
      <c r="R813" s="7" t="s">
        <v>202</v>
      </c>
      <c r="S813" s="7" t="s">
        <v>203</v>
      </c>
      <c r="T813" s="7" t="s">
        <v>157</v>
      </c>
      <c r="U813" s="7" t="s">
        <v>150</v>
      </c>
      <c r="V813" s="7" t="s">
        <v>204</v>
      </c>
      <c r="W813" s="7" t="s">
        <v>97</v>
      </c>
      <c r="X813" s="7" t="s">
        <v>87</v>
      </c>
      <c r="Y813" s="7" t="n">
        <v>1</v>
      </c>
      <c r="Z813" s="7" t="n">
        <v>0</v>
      </c>
      <c r="AA813" s="7" t="str">
        <f aca="false">IF(Y813&gt;Z813,"Win",IF(Y813&lt;Z813,"Loss","Draw"))</f>
        <v>Win</v>
      </c>
      <c r="AB813" s="7" t="s">
        <v>99</v>
      </c>
      <c r="AC813" s="7" t="s">
        <v>99</v>
      </c>
      <c r="AD813" s="7" t="s">
        <v>2322</v>
      </c>
      <c r="AE813" s="7" t="s">
        <v>2323</v>
      </c>
      <c r="AF813" s="7" t="str">
        <f aca="false">IF(AD813&lt;AE813,AD813,AE813)</f>
        <v>Barbarian Barrel, Berserker, Electro Spirit, Furnace, Hog Rider, Lightning, Monk, Tesla</v>
      </c>
      <c r="AG813" s="7" t="str">
        <f aca="false">IF(AD813&lt;AE813,AE813,AD813)</f>
        <v>Electro Spirit, Fire Spirit, Goblin Barrel, Magic Archer, Ronin, Royal Delivery, Tesla, Wall Breakers</v>
      </c>
      <c r="AH813" s="7" t="str">
        <f aca="false">IF(AD813=AF813,AA813,IF(AA813="Win","Loss",IF(AA813="Loss","Win","Draw")))</f>
        <v>Win</v>
      </c>
      <c r="AI813" s="7" t="s">
        <v>297</v>
      </c>
    </row>
    <row r="814" customFormat="false" ht="15" hidden="false" customHeight="true" outlineLevel="0" collapsed="false">
      <c r="A814" s="7" t="s">
        <v>2324</v>
      </c>
      <c r="B814" s="7" t="n">
        <v>1</v>
      </c>
      <c r="C814" s="7" t="s">
        <v>147</v>
      </c>
      <c r="D814" s="7" t="s">
        <v>148</v>
      </c>
      <c r="E814" s="7" t="s">
        <v>2119</v>
      </c>
      <c r="F814" s="7" t="s">
        <v>2120</v>
      </c>
      <c r="G814" s="7" t="s">
        <v>2325</v>
      </c>
      <c r="H814" s="7" t="s">
        <v>163</v>
      </c>
      <c r="I814" s="7" t="s">
        <v>152</v>
      </c>
      <c r="J814" s="7" t="s">
        <v>128</v>
      </c>
      <c r="K814" s="7" t="s">
        <v>107</v>
      </c>
      <c r="L814" s="7" t="s">
        <v>306</v>
      </c>
      <c r="M814" s="7" t="s">
        <v>85</v>
      </c>
      <c r="N814" s="7" t="s">
        <v>187</v>
      </c>
      <c r="O814" s="7" t="s">
        <v>307</v>
      </c>
      <c r="P814" s="7" t="s">
        <v>95</v>
      </c>
      <c r="Q814" s="7" t="s">
        <v>92</v>
      </c>
      <c r="R814" s="7" t="s">
        <v>123</v>
      </c>
      <c r="S814" s="7" t="s">
        <v>124</v>
      </c>
      <c r="T814" s="7" t="s">
        <v>126</v>
      </c>
      <c r="U814" s="7" t="s">
        <v>96</v>
      </c>
      <c r="V814" s="7" t="s">
        <v>85</v>
      </c>
      <c r="W814" s="7" t="s">
        <v>95</v>
      </c>
      <c r="X814" s="7" t="s">
        <v>125</v>
      </c>
      <c r="Y814" s="7" t="n">
        <v>0</v>
      </c>
      <c r="Z814" s="7" t="n">
        <v>1</v>
      </c>
      <c r="AA814" s="7" t="str">
        <f aca="false">IF(Y814&gt;Z814,"Win",IF(Y814&lt;Z814,"Loss","Draw"))</f>
        <v>Loss</v>
      </c>
      <c r="AB814" s="7" t="s">
        <v>99</v>
      </c>
      <c r="AC814" s="7" t="s">
        <v>99</v>
      </c>
      <c r="AD814" s="7" t="s">
        <v>603</v>
      </c>
      <c r="AE814" s="7" t="s">
        <v>2326</v>
      </c>
      <c r="AF814" s="7" t="str">
        <f aca="false">IF(AD814&lt;AE814,AD814,AE814)</f>
        <v>Baby Dragon, Barbarian Barrel, Goblin Cage, Golden Knight, Golem, Ice Wizard, Lightning, Tornado</v>
      </c>
      <c r="AG814" s="7" t="str">
        <f aca="false">IF(AD814&lt;AE814,AE814,AD814)</f>
        <v>Barbarian Barrel, Cannon Cart, Goblinstein, Lightning, Minions, Royal Ghost, Skeleton Barrel, Skeletons</v>
      </c>
      <c r="AH814" s="7" t="str">
        <f aca="false">IF(AD814=AF814,AA814,IF(AA814="Win","Loss",IF(AA814="Loss","Win","Draw")))</f>
        <v>Loss</v>
      </c>
      <c r="AI814" s="7" t="s">
        <v>297</v>
      </c>
    </row>
    <row r="815" customFormat="false" ht="15" hidden="false" customHeight="true" outlineLevel="0" collapsed="false">
      <c r="A815" s="5" t="s">
        <v>2327</v>
      </c>
      <c r="B815" s="5" t="n">
        <v>1</v>
      </c>
      <c r="C815" s="5" t="s">
        <v>2328</v>
      </c>
      <c r="D815" s="5" t="s">
        <v>2329</v>
      </c>
      <c r="E815" s="5" t="s">
        <v>2119</v>
      </c>
      <c r="F815" s="5" t="s">
        <v>2120</v>
      </c>
      <c r="G815" s="5" t="s">
        <v>2330</v>
      </c>
      <c r="H815" s="5" t="s">
        <v>163</v>
      </c>
      <c r="I815" s="5" t="s">
        <v>92</v>
      </c>
      <c r="J815" s="5" t="s">
        <v>158</v>
      </c>
      <c r="K815" s="5" t="s">
        <v>90</v>
      </c>
      <c r="L815" s="5" t="s">
        <v>93</v>
      </c>
      <c r="M815" s="5" t="s">
        <v>159</v>
      </c>
      <c r="N815" s="5" t="s">
        <v>96</v>
      </c>
      <c r="O815" s="5" t="s">
        <v>94</v>
      </c>
      <c r="P815" s="5" t="s">
        <v>150</v>
      </c>
      <c r="Q815" s="5" t="s">
        <v>82</v>
      </c>
      <c r="R815" s="5" t="s">
        <v>151</v>
      </c>
      <c r="S815" s="5" t="s">
        <v>152</v>
      </c>
      <c r="T815" s="5" t="s">
        <v>85</v>
      </c>
      <c r="U815" s="5" t="s">
        <v>126</v>
      </c>
      <c r="V815" s="5" t="s">
        <v>150</v>
      </c>
      <c r="W815" s="5" t="s">
        <v>89</v>
      </c>
      <c r="X815" s="5" t="s">
        <v>153</v>
      </c>
      <c r="Y815" s="5" t="n">
        <v>0</v>
      </c>
      <c r="Z815" s="5" t="n">
        <v>1</v>
      </c>
      <c r="AA815" s="5" t="str">
        <f aca="false">IF(Y815&gt;Z815,"Win",IF(Y815&lt;Z815,"Loss","Draw"))</f>
        <v>Loss</v>
      </c>
      <c r="AB815" s="5" t="s">
        <v>98</v>
      </c>
      <c r="AC815" s="5" t="s">
        <v>99</v>
      </c>
      <c r="AD815" s="5" t="s">
        <v>967</v>
      </c>
      <c r="AE815" s="5" t="s">
        <v>155</v>
      </c>
      <c r="AF815" s="5" t="str">
        <f aca="false">IF(AD815&lt;AE815,AD815,AE815)</f>
        <v>Baby Dragon, Cannon, Electro Spirit, Lightning, Mighty Miner, Royal Hogs, Skeletons, The Log</v>
      </c>
      <c r="AG815" s="5" t="str">
        <f aca="false">IF(AD815&lt;AE815,AE815,AD815)</f>
        <v>Bowler, Dart Goblin, Electro Spirit, Fireball, Minions, Mortar, Rascals, Skeleton Barrel</v>
      </c>
      <c r="AH815" s="5" t="str">
        <f aca="false">IF(AD815=AF815,AA815,IF(AA815="Win","Loss",IF(AA815="Loss","Win","Draw")))</f>
        <v>Win</v>
      </c>
      <c r="AI815" s="5" t="s">
        <v>297</v>
      </c>
    </row>
    <row r="816" customFormat="false" ht="15" hidden="false" customHeight="true" outlineLevel="0" collapsed="false">
      <c r="A816" s="5" t="s">
        <v>2327</v>
      </c>
      <c r="B816" s="5" t="n">
        <v>2</v>
      </c>
      <c r="C816" s="5" t="s">
        <v>2328</v>
      </c>
      <c r="D816" s="5" t="s">
        <v>2329</v>
      </c>
      <c r="E816" s="5" t="s">
        <v>2119</v>
      </c>
      <c r="F816" s="5" t="s">
        <v>2120</v>
      </c>
      <c r="G816" s="5" t="s">
        <v>2331</v>
      </c>
      <c r="H816" s="5" t="s">
        <v>352</v>
      </c>
      <c r="I816" s="5" t="s">
        <v>82</v>
      </c>
      <c r="J816" s="5" t="s">
        <v>83</v>
      </c>
      <c r="K816" s="5" t="s">
        <v>84</v>
      </c>
      <c r="L816" s="5" t="s">
        <v>88</v>
      </c>
      <c r="M816" s="5" t="s">
        <v>85</v>
      </c>
      <c r="N816" s="5" t="s">
        <v>86</v>
      </c>
      <c r="O816" s="5" t="s">
        <v>119</v>
      </c>
      <c r="P816" s="5" t="s">
        <v>118</v>
      </c>
      <c r="Q816" s="5" t="s">
        <v>201</v>
      </c>
      <c r="R816" s="5" t="s">
        <v>202</v>
      </c>
      <c r="S816" s="5" t="s">
        <v>203</v>
      </c>
      <c r="T816" s="5" t="s">
        <v>88</v>
      </c>
      <c r="U816" s="5" t="s">
        <v>157</v>
      </c>
      <c r="V816" s="5" t="s">
        <v>118</v>
      </c>
      <c r="W816" s="5" t="s">
        <v>204</v>
      </c>
      <c r="X816" s="5" t="s">
        <v>87</v>
      </c>
      <c r="Y816" s="5" t="n">
        <v>0</v>
      </c>
      <c r="Z816" s="5" t="n">
        <v>1</v>
      </c>
      <c r="AA816" s="5" t="str">
        <f aca="false">IF(Y816&gt;Z816,"Win",IF(Y816&lt;Z816,"Loss","Draw"))</f>
        <v>Loss</v>
      </c>
      <c r="AB816" s="5" t="s">
        <v>98</v>
      </c>
      <c r="AC816" s="5" t="s">
        <v>99</v>
      </c>
      <c r="AD816" s="5" t="s">
        <v>2332</v>
      </c>
      <c r="AE816" s="5" t="s">
        <v>206</v>
      </c>
      <c r="AF816" s="5" t="str">
        <f aca="false">IF(AD816&lt;AE816,AD816,AE816)</f>
        <v>Archers, Berserker, Goblin Hut, Ice Spirit, Lightning, Monk, Royal Hogs, Skeleton Dragons</v>
      </c>
      <c r="AG816" s="5" t="str">
        <f aca="false">IF(AD816&lt;AE816,AE816,AD816)</f>
        <v>Berserker, Fire Spirit, Goblin Barrel, Ice Spirit, Magic Archer, Royal Delivery, Tesla, Wall Breakers</v>
      </c>
      <c r="AH816" s="5" t="str">
        <f aca="false">IF(AD816=AF816,AA816,IF(AA816="Win","Loss",IF(AA816="Loss","Win","Draw")))</f>
        <v>Loss</v>
      </c>
      <c r="AI816" s="5" t="s">
        <v>297</v>
      </c>
    </row>
    <row r="817" customFormat="false" ht="15" hidden="false" customHeight="true" outlineLevel="0" collapsed="false">
      <c r="A817" s="5" t="s">
        <v>2327</v>
      </c>
      <c r="B817" s="5" t="n">
        <v>3</v>
      </c>
      <c r="C817" s="5" t="s">
        <v>2328</v>
      </c>
      <c r="D817" s="5" t="s">
        <v>2329</v>
      </c>
      <c r="E817" s="5" t="s">
        <v>2119</v>
      </c>
      <c r="F817" s="5" t="s">
        <v>2120</v>
      </c>
      <c r="G817" s="5" t="s">
        <v>2333</v>
      </c>
      <c r="H817" s="5" t="s">
        <v>352</v>
      </c>
      <c r="I817" s="5" t="s">
        <v>113</v>
      </c>
      <c r="J817" s="5" t="s">
        <v>95</v>
      </c>
      <c r="K817" s="5" t="s">
        <v>241</v>
      </c>
      <c r="L817" s="5" t="s">
        <v>115</v>
      </c>
      <c r="M817" s="5" t="s">
        <v>97</v>
      </c>
      <c r="N817" s="5" t="s">
        <v>116</v>
      </c>
      <c r="O817" s="5" t="s">
        <v>157</v>
      </c>
      <c r="P817" s="5" t="s">
        <v>234</v>
      </c>
      <c r="Q817" s="5" t="s">
        <v>92</v>
      </c>
      <c r="R817" s="5" t="s">
        <v>91</v>
      </c>
      <c r="S817" s="5" t="s">
        <v>90</v>
      </c>
      <c r="T817" s="5" t="s">
        <v>159</v>
      </c>
      <c r="U817" s="5" t="s">
        <v>94</v>
      </c>
      <c r="V817" s="5" t="s">
        <v>93</v>
      </c>
      <c r="W817" s="5" t="s">
        <v>95</v>
      </c>
      <c r="X817" s="5" t="s">
        <v>97</v>
      </c>
      <c r="Y817" s="5" t="n">
        <v>1</v>
      </c>
      <c r="Z817" s="5" t="n">
        <v>0</v>
      </c>
      <c r="AA817" s="5" t="str">
        <f aca="false">IF(Y817&gt;Z817,"Win",IF(Y817&lt;Z817,"Loss","Draw"))</f>
        <v>Win</v>
      </c>
      <c r="AB817" s="5" t="s">
        <v>98</v>
      </c>
      <c r="AC817" s="5" t="s">
        <v>99</v>
      </c>
      <c r="AD817" s="5" t="s">
        <v>2334</v>
      </c>
      <c r="AE817" s="5" t="s">
        <v>1036</v>
      </c>
      <c r="AF817" s="5" t="str">
        <f aca="false">IF(AD817&lt;AE817,AD817,AE817)</f>
        <v>Barbarian Barrel, Bomb Tower, Fire Spirit, Furnace, Graveyard, Knight, Poison, Ronin</v>
      </c>
      <c r="AG817" s="5" t="str">
        <f aca="false">IF(AD817&lt;AE817,AE817,AD817)</f>
        <v>Barbarian Barrel, Dart Goblin, Fireball, Goblins, Mortar, Rascals, Ronin, Skeleton Barrel</v>
      </c>
      <c r="AH817" s="5" t="str">
        <f aca="false">IF(AD817=AF817,AA817,IF(AA817="Win","Loss",IF(AA817="Loss","Win","Draw")))</f>
        <v>Win</v>
      </c>
      <c r="AI817" s="5" t="s">
        <v>297</v>
      </c>
    </row>
    <row r="818" customFormat="false" ht="15" hidden="false" customHeight="true" outlineLevel="0" collapsed="false">
      <c r="A818" s="7" t="s">
        <v>2335</v>
      </c>
      <c r="B818" s="7" t="n">
        <v>1</v>
      </c>
      <c r="C818" s="7" t="s">
        <v>2328</v>
      </c>
      <c r="D818" s="7" t="s">
        <v>2329</v>
      </c>
      <c r="E818" s="7" t="s">
        <v>2119</v>
      </c>
      <c r="F818" s="7" t="s">
        <v>2120</v>
      </c>
      <c r="G818" s="7" t="s">
        <v>2336</v>
      </c>
      <c r="H818" s="7" t="s">
        <v>352</v>
      </c>
      <c r="I818" s="7" t="s">
        <v>201</v>
      </c>
      <c r="J818" s="7" t="s">
        <v>202</v>
      </c>
      <c r="K818" s="7" t="s">
        <v>203</v>
      </c>
      <c r="L818" s="7" t="s">
        <v>97</v>
      </c>
      <c r="M818" s="7" t="s">
        <v>157</v>
      </c>
      <c r="N818" s="7" t="s">
        <v>118</v>
      </c>
      <c r="O818" s="7" t="s">
        <v>204</v>
      </c>
      <c r="P818" s="7" t="s">
        <v>87</v>
      </c>
      <c r="Q818" s="7" t="s">
        <v>177</v>
      </c>
      <c r="R818" s="7" t="s">
        <v>95</v>
      </c>
      <c r="S818" s="7" t="s">
        <v>124</v>
      </c>
      <c r="T818" s="7" t="s">
        <v>257</v>
      </c>
      <c r="U818" s="7" t="s">
        <v>215</v>
      </c>
      <c r="V818" s="7" t="s">
        <v>93</v>
      </c>
      <c r="W818" s="7" t="s">
        <v>126</v>
      </c>
      <c r="X818" s="7" t="s">
        <v>150</v>
      </c>
      <c r="Y818" s="7" t="n">
        <v>0</v>
      </c>
      <c r="Z818" s="7" t="n">
        <v>1</v>
      </c>
      <c r="AA818" s="7" t="str">
        <f aca="false">IF(Y818&gt;Z818,"Win",IF(Y818&lt;Z818,"Loss","Draw"))</f>
        <v>Loss</v>
      </c>
      <c r="AB818" s="7" t="s">
        <v>99</v>
      </c>
      <c r="AC818" s="7" t="s">
        <v>99</v>
      </c>
      <c r="AD818" s="7" t="s">
        <v>1001</v>
      </c>
      <c r="AE818" s="7" t="s">
        <v>429</v>
      </c>
      <c r="AF818" s="7" t="str">
        <f aca="false">IF(AD818&lt;AE818,AD818,AE818)</f>
        <v>Barbarian Barrel, Electro Spirit, Fireball, Fisherman, Hunter, Royal Ghost, Royal Giant, Skeletons</v>
      </c>
      <c r="AG818" s="7" t="str">
        <f aca="false">IF(AD818&lt;AE818,AE818,AD818)</f>
        <v>Fire Spirit, Goblin Barrel, Ice Spirit, Magic Archer, Ronin, Royal Delivery, Tesla, Wall Breakers</v>
      </c>
      <c r="AH818" s="7" t="str">
        <f aca="false">IF(AD818=AF818,AA818,IF(AA818="Win","Loss",IF(AA818="Loss","Win","Draw")))</f>
        <v>Win</v>
      </c>
      <c r="AI818" s="7" t="s">
        <v>297</v>
      </c>
    </row>
    <row r="819" customFormat="false" ht="15" hidden="false" customHeight="true" outlineLevel="0" collapsed="false">
      <c r="A819" s="7" t="s">
        <v>2335</v>
      </c>
      <c r="B819" s="7" t="n">
        <v>2</v>
      </c>
      <c r="C819" s="7" t="s">
        <v>2328</v>
      </c>
      <c r="D819" s="7" t="s">
        <v>2329</v>
      </c>
      <c r="E819" s="7" t="s">
        <v>2119</v>
      </c>
      <c r="F819" s="7" t="s">
        <v>2120</v>
      </c>
      <c r="G819" s="7" t="s">
        <v>2337</v>
      </c>
      <c r="H819" s="7" t="s">
        <v>352</v>
      </c>
      <c r="I819" s="7" t="s">
        <v>185</v>
      </c>
      <c r="J819" s="7" t="s">
        <v>186</v>
      </c>
      <c r="K819" s="7" t="s">
        <v>241</v>
      </c>
      <c r="L819" s="7" t="s">
        <v>111</v>
      </c>
      <c r="M819" s="7" t="s">
        <v>173</v>
      </c>
      <c r="N819" s="7" t="s">
        <v>187</v>
      </c>
      <c r="O819" s="7" t="s">
        <v>114</v>
      </c>
      <c r="P819" s="7" t="s">
        <v>234</v>
      </c>
      <c r="Q819" s="7" t="s">
        <v>241</v>
      </c>
      <c r="R819" s="7" t="s">
        <v>186</v>
      </c>
      <c r="S819" s="7" t="s">
        <v>185</v>
      </c>
      <c r="T819" s="7" t="s">
        <v>88</v>
      </c>
      <c r="U819" s="7" t="s">
        <v>109</v>
      </c>
      <c r="V819" s="7" t="s">
        <v>187</v>
      </c>
      <c r="W819" s="7" t="s">
        <v>234</v>
      </c>
      <c r="X819" s="7" t="s">
        <v>111</v>
      </c>
      <c r="Y819" s="7" t="n">
        <v>1</v>
      </c>
      <c r="Z819" s="7" t="n">
        <v>0</v>
      </c>
      <c r="AA819" s="7" t="str">
        <f aca="false">IF(Y819&gt;Z819,"Win",IF(Y819&lt;Z819,"Loss","Draw"))</f>
        <v>Win</v>
      </c>
      <c r="AB819" s="7" t="s">
        <v>99</v>
      </c>
      <c r="AC819" s="7" t="s">
        <v>99</v>
      </c>
      <c r="AD819" s="7" t="s">
        <v>2338</v>
      </c>
      <c r="AE819" s="7" t="s">
        <v>363</v>
      </c>
      <c r="AF819" s="7" t="str">
        <f aca="false">IF(AD819&lt;AE819,AD819,AE819)</f>
        <v>Balloon, Berserker, Bomb Tower, Executioner, Knight, Miner, Tornado, Zap</v>
      </c>
      <c r="AG819" s="7" t="str">
        <f aca="false">IF(AD819&lt;AE819,AE819,AD819)</f>
        <v>Balloon, Bomb Tower, Executioner, Giant Snowball, Knight, Miner, Tornado, Zappies</v>
      </c>
      <c r="AH819" s="7" t="str">
        <f aca="false">IF(AD819=AF819,AA819,IF(AA819="Win","Loss",IF(AA819="Loss","Win","Draw")))</f>
        <v>Loss</v>
      </c>
      <c r="AI819" s="7" t="s">
        <v>297</v>
      </c>
    </row>
    <row r="820" customFormat="false" ht="15" hidden="false" customHeight="true" outlineLevel="0" collapsed="false">
      <c r="A820" s="7" t="s">
        <v>2335</v>
      </c>
      <c r="B820" s="7" t="n">
        <v>3</v>
      </c>
      <c r="C820" s="7" t="s">
        <v>2328</v>
      </c>
      <c r="D820" s="7" t="s">
        <v>2329</v>
      </c>
      <c r="E820" s="7" t="s">
        <v>2119</v>
      </c>
      <c r="F820" s="7" t="s">
        <v>2120</v>
      </c>
      <c r="G820" s="7" t="s">
        <v>2339</v>
      </c>
      <c r="H820" s="7" t="s">
        <v>352</v>
      </c>
      <c r="I820" s="7" t="s">
        <v>177</v>
      </c>
      <c r="J820" s="7" t="s">
        <v>83</v>
      </c>
      <c r="K820" s="7" t="s">
        <v>257</v>
      </c>
      <c r="L820" s="7" t="s">
        <v>215</v>
      </c>
      <c r="M820" s="7" t="s">
        <v>93</v>
      </c>
      <c r="N820" s="7" t="s">
        <v>126</v>
      </c>
      <c r="O820" s="7" t="s">
        <v>150</v>
      </c>
      <c r="P820" s="7" t="s">
        <v>95</v>
      </c>
      <c r="Q820" s="7" t="s">
        <v>113</v>
      </c>
      <c r="R820" s="7" t="s">
        <v>337</v>
      </c>
      <c r="S820" s="7" t="s">
        <v>153</v>
      </c>
      <c r="T820" s="7" t="s">
        <v>157</v>
      </c>
      <c r="U820" s="7" t="s">
        <v>89</v>
      </c>
      <c r="V820" s="7" t="s">
        <v>85</v>
      </c>
      <c r="W820" s="7" t="s">
        <v>91</v>
      </c>
      <c r="X820" s="7" t="s">
        <v>165</v>
      </c>
      <c r="Y820" s="7" t="n">
        <v>1</v>
      </c>
      <c r="Z820" s="7" t="n">
        <v>2</v>
      </c>
      <c r="AA820" s="7" t="str">
        <f aca="false">IF(Y820&gt;Z820,"Win",IF(Y820&lt;Z820,"Loss","Draw"))</f>
        <v>Loss</v>
      </c>
      <c r="AB820" s="7" t="s">
        <v>99</v>
      </c>
      <c r="AC820" s="7" t="s">
        <v>99</v>
      </c>
      <c r="AD820" s="7" t="s">
        <v>1106</v>
      </c>
      <c r="AE820" s="7" t="s">
        <v>2340</v>
      </c>
      <c r="AF820" s="7" t="str">
        <f aca="false">IF(AD820&lt;AE820,AD820,AE820)</f>
        <v>Barbarian Barrel, Electro Spirit, Fireball, Fisherman, Hunter, Monk, Royal Giant, Skeletons</v>
      </c>
      <c r="AG820" s="7" t="str">
        <f aca="false">IF(AD820&lt;AE820,AE820,AD820)</f>
        <v>Boss Bandit, Cannon, Fire Spirit, Furnace, Goblins, Hog Rider, Lightning, The Log</v>
      </c>
      <c r="AH820" s="7" t="str">
        <f aca="false">IF(AD820=AF820,AA820,IF(AA820="Win","Loss",IF(AA820="Loss","Win","Draw")))</f>
        <v>Loss</v>
      </c>
      <c r="AI820" s="7" t="s">
        <v>297</v>
      </c>
    </row>
    <row r="821" customFormat="false" ht="15" hidden="false" customHeight="true" outlineLevel="0" collapsed="false">
      <c r="A821" s="7" t="s">
        <v>2341</v>
      </c>
      <c r="B821" s="7" t="n">
        <v>1</v>
      </c>
      <c r="C821" s="7" t="s">
        <v>2328</v>
      </c>
      <c r="D821" s="7" t="s">
        <v>2329</v>
      </c>
      <c r="E821" s="7" t="s">
        <v>2119</v>
      </c>
      <c r="F821" s="7" t="s">
        <v>2120</v>
      </c>
      <c r="G821" s="7" t="s">
        <v>2342</v>
      </c>
      <c r="H821" s="7" t="s">
        <v>352</v>
      </c>
      <c r="I821" s="7" t="s">
        <v>127</v>
      </c>
      <c r="J821" s="7" t="s">
        <v>128</v>
      </c>
      <c r="K821" s="7" t="s">
        <v>129</v>
      </c>
      <c r="L821" s="7" t="s">
        <v>133</v>
      </c>
      <c r="M821" s="7" t="s">
        <v>86</v>
      </c>
      <c r="N821" s="7" t="s">
        <v>131</v>
      </c>
      <c r="O821" s="7" t="s">
        <v>173</v>
      </c>
      <c r="P821" s="7" t="s">
        <v>130</v>
      </c>
      <c r="Q821" s="7" t="s">
        <v>208</v>
      </c>
      <c r="R821" s="7" t="s">
        <v>188</v>
      </c>
      <c r="S821" s="7" t="s">
        <v>109</v>
      </c>
      <c r="T821" s="7" t="s">
        <v>110</v>
      </c>
      <c r="U821" s="7" t="s">
        <v>112</v>
      </c>
      <c r="V821" s="7" t="s">
        <v>88</v>
      </c>
      <c r="W821" s="7" t="s">
        <v>93</v>
      </c>
      <c r="X821" s="7" t="s">
        <v>86</v>
      </c>
      <c r="Y821" s="7" t="n">
        <v>0</v>
      </c>
      <c r="Z821" s="7" t="n">
        <v>1</v>
      </c>
      <c r="AA821" s="7" t="str">
        <f aca="false">IF(Y821&gt;Z821,"Win",IF(Y821&lt;Z821,"Loss","Draw"))</f>
        <v>Loss</v>
      </c>
      <c r="AB821" s="7" t="s">
        <v>99</v>
      </c>
      <c r="AC821" s="7" t="s">
        <v>99</v>
      </c>
      <c r="AD821" s="7" t="s">
        <v>796</v>
      </c>
      <c r="AE821" s="7" t="s">
        <v>368</v>
      </c>
      <c r="AF821" s="7" t="str">
        <f aca="false">IF(AD821&lt;AE821,AD821,AE821)</f>
        <v>Arrows, Bandit, Battle Ram, Golden Knight, Mega Knight, Mother Witch, Skeleton Dragons, Zappies</v>
      </c>
      <c r="AG821" s="7" t="str">
        <f aca="false">IF(AD821&lt;AE821,AE821,AD821)</f>
        <v>Berserker, Fireball, Lava Hound, Skeleton Dragons, Spirit Empress, Tombstone, Valkyrie, Zap</v>
      </c>
      <c r="AH821" s="7" t="str">
        <f aca="false">IF(AD821=AF821,AA821,IF(AA821="Win","Loss",IF(AA821="Loss","Win","Draw")))</f>
        <v>Loss</v>
      </c>
      <c r="AI821" s="7" t="s">
        <v>297</v>
      </c>
    </row>
    <row r="822" customFormat="false" ht="15" hidden="false" customHeight="true" outlineLevel="0" collapsed="false">
      <c r="A822" s="7" t="s">
        <v>2341</v>
      </c>
      <c r="B822" s="7" t="n">
        <v>2</v>
      </c>
      <c r="C822" s="7" t="s">
        <v>2328</v>
      </c>
      <c r="D822" s="7" t="s">
        <v>2329</v>
      </c>
      <c r="E822" s="7" t="s">
        <v>2119</v>
      </c>
      <c r="F822" s="7" t="s">
        <v>2120</v>
      </c>
      <c r="G822" s="7" t="s">
        <v>2343</v>
      </c>
      <c r="H822" s="7" t="s">
        <v>352</v>
      </c>
      <c r="I822" s="7" t="s">
        <v>172</v>
      </c>
      <c r="J822" s="7" t="s">
        <v>188</v>
      </c>
      <c r="K822" s="7" t="s">
        <v>108</v>
      </c>
      <c r="L822" s="7" t="s">
        <v>223</v>
      </c>
      <c r="M822" s="7" t="s">
        <v>112</v>
      </c>
      <c r="N822" s="7" t="s">
        <v>97</v>
      </c>
      <c r="O822" s="7" t="s">
        <v>294</v>
      </c>
      <c r="P822" s="7" t="s">
        <v>143</v>
      </c>
      <c r="Q822" s="7" t="s">
        <v>84</v>
      </c>
      <c r="R822" s="7" t="s">
        <v>158</v>
      </c>
      <c r="S822" s="7" t="s">
        <v>114</v>
      </c>
      <c r="T822" s="7" t="s">
        <v>447</v>
      </c>
      <c r="U822" s="7" t="s">
        <v>97</v>
      </c>
      <c r="V822" s="7" t="s">
        <v>130</v>
      </c>
      <c r="W822" s="7" t="s">
        <v>96</v>
      </c>
      <c r="X822" s="7" t="s">
        <v>115</v>
      </c>
      <c r="Y822" s="7" t="n">
        <v>0</v>
      </c>
      <c r="Z822" s="7" t="n">
        <v>2</v>
      </c>
      <c r="AA822" s="7" t="str">
        <f aca="false">IF(Y822&gt;Z822,"Win",IF(Y822&lt;Z822,"Loss","Draw"))</f>
        <v>Loss</v>
      </c>
      <c r="AB822" s="7" t="s">
        <v>99</v>
      </c>
      <c r="AC822" s="7" t="s">
        <v>99</v>
      </c>
      <c r="AD822" s="7" t="s">
        <v>2344</v>
      </c>
      <c r="AE822" s="7" t="s">
        <v>1014</v>
      </c>
      <c r="AF822" s="7" t="str">
        <f aca="false">IF(AD822&lt;AE822,AD822,AE822)</f>
        <v>Archers, Arrows, Bowler, Giant, Giant Snowball, Graveyard, Minions, Ronin</v>
      </c>
      <c r="AG822" s="7" t="str">
        <f aca="false">IF(AD822&lt;AE822,AE822,AD822)</f>
        <v>Dark Prince, Heal Spirit, Musketeer, Ram Rider, Ronin, Spirit Empress, Tombstone, Vines</v>
      </c>
      <c r="AH822" s="7" t="str">
        <f aca="false">IF(AD822=AF822,AA822,IF(AA822="Win","Loss",IF(AA822="Loss","Win","Draw")))</f>
        <v>Win</v>
      </c>
      <c r="AI822" s="7" t="s">
        <v>297</v>
      </c>
    </row>
    <row r="823" customFormat="false" ht="15" hidden="false" customHeight="true" outlineLevel="0" collapsed="false">
      <c r="A823" s="7" t="s">
        <v>2341</v>
      </c>
      <c r="B823" s="7" t="n">
        <v>3</v>
      </c>
      <c r="C823" s="7" t="s">
        <v>2328</v>
      </c>
      <c r="D823" s="7" t="s">
        <v>2329</v>
      </c>
      <c r="E823" s="7" t="s">
        <v>2119</v>
      </c>
      <c r="F823" s="7" t="s">
        <v>2120</v>
      </c>
      <c r="G823" s="7" t="s">
        <v>2345</v>
      </c>
      <c r="H823" s="7" t="s">
        <v>352</v>
      </c>
      <c r="I823" s="7" t="s">
        <v>82</v>
      </c>
      <c r="J823" s="7" t="s">
        <v>151</v>
      </c>
      <c r="K823" s="7" t="s">
        <v>152</v>
      </c>
      <c r="L823" s="7" t="s">
        <v>85</v>
      </c>
      <c r="M823" s="7" t="s">
        <v>126</v>
      </c>
      <c r="N823" s="7" t="s">
        <v>150</v>
      </c>
      <c r="O823" s="7" t="s">
        <v>89</v>
      </c>
      <c r="P823" s="7" t="s">
        <v>153</v>
      </c>
      <c r="Q823" s="7" t="s">
        <v>233</v>
      </c>
      <c r="R823" s="7" t="s">
        <v>202</v>
      </c>
      <c r="S823" s="7" t="s">
        <v>201</v>
      </c>
      <c r="T823" s="7" t="s">
        <v>157</v>
      </c>
      <c r="U823" s="7" t="s">
        <v>126</v>
      </c>
      <c r="V823" s="7" t="s">
        <v>204</v>
      </c>
      <c r="W823" s="7" t="s">
        <v>234</v>
      </c>
      <c r="X823" s="7" t="s">
        <v>111</v>
      </c>
      <c r="Y823" s="7" t="n">
        <v>0</v>
      </c>
      <c r="Z823" s="7" t="n">
        <v>1</v>
      </c>
      <c r="AA823" s="7" t="str">
        <f aca="false">IF(Y823&gt;Z823,"Win",IF(Y823&lt;Z823,"Loss","Draw"))</f>
        <v>Loss</v>
      </c>
      <c r="AB823" s="7" t="s">
        <v>99</v>
      </c>
      <c r="AC823" s="7" t="s">
        <v>99</v>
      </c>
      <c r="AD823" s="7" t="s">
        <v>155</v>
      </c>
      <c r="AE823" s="7" t="s">
        <v>236</v>
      </c>
      <c r="AF823" s="7" t="str">
        <f aca="false">IF(AD823&lt;AE823,AD823,AE823)</f>
        <v>Baby Dragon, Cannon, Electro Spirit, Lightning, Mighty Miner, Royal Hogs, Skeletons, The Log</v>
      </c>
      <c r="AG823" s="7" t="str">
        <f aca="false">IF(AD823&lt;AE823,AE823,AD823)</f>
        <v>Bats, Bomb Tower, Fire Spirit, Magic Archer, Miner, Royal Delivery, Skeletons, Wall Breakers</v>
      </c>
      <c r="AH823" s="7" t="str">
        <f aca="false">IF(AD823=AF823,AA823,IF(AA823="Win","Loss",IF(AA823="Loss","Win","Draw")))</f>
        <v>Loss</v>
      </c>
      <c r="AI823" s="7" t="s">
        <v>297</v>
      </c>
    </row>
    <row r="824" customFormat="false" ht="15" hidden="false" customHeight="true" outlineLevel="0" collapsed="false">
      <c r="A824" s="7" t="s">
        <v>2346</v>
      </c>
      <c r="B824" s="7" t="n">
        <v>1</v>
      </c>
      <c r="C824" s="7" t="s">
        <v>2328</v>
      </c>
      <c r="D824" s="7" t="s">
        <v>2329</v>
      </c>
      <c r="E824" s="7" t="s">
        <v>2119</v>
      </c>
      <c r="F824" s="7" t="s">
        <v>2120</v>
      </c>
      <c r="G824" s="7" t="s">
        <v>2347</v>
      </c>
      <c r="H824" s="7" t="s">
        <v>163</v>
      </c>
      <c r="I824" s="7" t="s">
        <v>152</v>
      </c>
      <c r="J824" s="7" t="s">
        <v>128</v>
      </c>
      <c r="K824" s="7" t="s">
        <v>107</v>
      </c>
      <c r="L824" s="7" t="s">
        <v>306</v>
      </c>
      <c r="M824" s="7" t="s">
        <v>85</v>
      </c>
      <c r="N824" s="7" t="s">
        <v>307</v>
      </c>
      <c r="O824" s="7" t="s">
        <v>187</v>
      </c>
      <c r="P824" s="7" t="s">
        <v>95</v>
      </c>
      <c r="Q824" s="7" t="s">
        <v>82</v>
      </c>
      <c r="R824" s="7" t="s">
        <v>194</v>
      </c>
      <c r="S824" s="7" t="s">
        <v>153</v>
      </c>
      <c r="T824" s="7" t="s">
        <v>164</v>
      </c>
      <c r="U824" s="7" t="s">
        <v>157</v>
      </c>
      <c r="V824" s="7" t="s">
        <v>126</v>
      </c>
      <c r="W824" s="7" t="s">
        <v>204</v>
      </c>
      <c r="X824" s="7" t="s">
        <v>89</v>
      </c>
      <c r="Y824" s="7" t="n">
        <v>1</v>
      </c>
      <c r="Z824" s="7" t="n">
        <v>0</v>
      </c>
      <c r="AA824" s="7" t="str">
        <f aca="false">IF(Y824&gt;Z824,"Win",IF(Y824&lt;Z824,"Loss","Draw"))</f>
        <v>Win</v>
      </c>
      <c r="AB824" s="7" t="s">
        <v>99</v>
      </c>
      <c r="AC824" s="7" t="s">
        <v>99</v>
      </c>
      <c r="AD824" s="7" t="s">
        <v>603</v>
      </c>
      <c r="AE824" s="7" t="s">
        <v>1083</v>
      </c>
      <c r="AF824" s="7" t="str">
        <f aca="false">IF(AD824&lt;AE824,AD824,AE824)</f>
        <v>Archer Queen, Cannon, Earthquake, Fire Spirit, Royal Delivery, Royal Hogs, Skeletons, The Log</v>
      </c>
      <c r="AG824" s="7" t="str">
        <f aca="false">IF(AD824&lt;AE824,AE824,AD824)</f>
        <v>Baby Dragon, Barbarian Barrel, Goblin Cage, Golden Knight, Golem, Ice Wizard, Lightning, Tornado</v>
      </c>
      <c r="AH824" s="7" t="str">
        <f aca="false">IF(AD824=AF824,AA824,IF(AA824="Win","Loss",IF(AA824="Loss","Win","Draw")))</f>
        <v>Loss</v>
      </c>
      <c r="AI824" s="7" t="s">
        <v>297</v>
      </c>
    </row>
    <row r="825" customFormat="false" ht="15" hidden="false" customHeight="true" outlineLevel="0" collapsed="false">
      <c r="A825" s="7" t="s">
        <v>2346</v>
      </c>
      <c r="B825" s="7" t="n">
        <v>2</v>
      </c>
      <c r="C825" s="7" t="s">
        <v>2328</v>
      </c>
      <c r="D825" s="7" t="s">
        <v>2329</v>
      </c>
      <c r="E825" s="7" t="s">
        <v>2119</v>
      </c>
      <c r="F825" s="7" t="s">
        <v>2120</v>
      </c>
      <c r="G825" s="7" t="s">
        <v>2348</v>
      </c>
      <c r="H825" s="7" t="s">
        <v>163</v>
      </c>
      <c r="I825" s="7" t="s">
        <v>92</v>
      </c>
      <c r="J825" s="7" t="s">
        <v>563</v>
      </c>
      <c r="K825" s="7" t="s">
        <v>418</v>
      </c>
      <c r="L825" s="7" t="s">
        <v>159</v>
      </c>
      <c r="M825" s="7" t="s">
        <v>294</v>
      </c>
      <c r="N825" s="7" t="s">
        <v>94</v>
      </c>
      <c r="O825" s="7" t="s">
        <v>173</v>
      </c>
      <c r="P825" s="7" t="s">
        <v>118</v>
      </c>
      <c r="Q825" s="7" t="s">
        <v>177</v>
      </c>
      <c r="R825" s="7" t="s">
        <v>83</v>
      </c>
      <c r="S825" s="7" t="s">
        <v>219</v>
      </c>
      <c r="T825" s="7" t="s">
        <v>150</v>
      </c>
      <c r="U825" s="7" t="s">
        <v>91</v>
      </c>
      <c r="V825" s="7" t="s">
        <v>327</v>
      </c>
      <c r="W825" s="7" t="s">
        <v>215</v>
      </c>
      <c r="X825" s="7" t="s">
        <v>93</v>
      </c>
      <c r="Y825" s="7" t="n">
        <v>1</v>
      </c>
      <c r="Z825" s="7" t="n">
        <v>0</v>
      </c>
      <c r="AA825" s="7" t="str">
        <f aca="false">IF(Y825&gt;Z825,"Win",IF(Y825&lt;Z825,"Loss","Draw"))</f>
        <v>Win</v>
      </c>
      <c r="AB825" s="7" t="s">
        <v>99</v>
      </c>
      <c r="AC825" s="7" t="s">
        <v>99</v>
      </c>
      <c r="AD825" s="7" t="s">
        <v>2349</v>
      </c>
      <c r="AE825" s="7" t="s">
        <v>2350</v>
      </c>
      <c r="AF825" s="7" t="str">
        <f aca="false">IF(AD825&lt;AE825,AD825,AE825)</f>
        <v>Dart Goblin, Ice Spirit, Rascals, Skeleton Army, Skeleton Barrel, Skeleton King, Vines, Zappies</v>
      </c>
      <c r="AG825" s="7" t="str">
        <f aca="false">IF(AD825&lt;AE825,AE825,AD825)</f>
        <v>Electro Spirit, Fireball, Fisherman, Goblins, Monk, Rage, Royal Giant, Wizard</v>
      </c>
      <c r="AH825" s="7" t="str">
        <f aca="false">IF(AD825=AF825,AA825,IF(AA825="Win","Loss",IF(AA825="Loss","Win","Draw")))</f>
        <v>Win</v>
      </c>
      <c r="AI825" s="7" t="s">
        <v>297</v>
      </c>
    </row>
    <row r="826" customFormat="false" ht="15" hidden="false" customHeight="true" outlineLevel="0" collapsed="false">
      <c r="A826" s="7" t="s">
        <v>2346</v>
      </c>
      <c r="B826" s="7" t="n">
        <v>3</v>
      </c>
      <c r="C826" s="7" t="s">
        <v>2328</v>
      </c>
      <c r="D826" s="7" t="s">
        <v>2329</v>
      </c>
      <c r="E826" s="7" t="s">
        <v>2119</v>
      </c>
      <c r="F826" s="7" t="s">
        <v>2120</v>
      </c>
      <c r="G826" s="7" t="s">
        <v>2351</v>
      </c>
      <c r="H826" s="7" t="s">
        <v>163</v>
      </c>
      <c r="I826" s="7" t="s">
        <v>114</v>
      </c>
      <c r="J826" s="7" t="s">
        <v>241</v>
      </c>
      <c r="K826" s="7" t="s">
        <v>194</v>
      </c>
      <c r="L826" s="7" t="s">
        <v>137</v>
      </c>
      <c r="M826" s="7" t="s">
        <v>116</v>
      </c>
      <c r="N826" s="7" t="s">
        <v>242</v>
      </c>
      <c r="O826" s="7" t="s">
        <v>119</v>
      </c>
      <c r="P826" s="7" t="s">
        <v>157</v>
      </c>
      <c r="Q826" s="7" t="s">
        <v>152</v>
      </c>
      <c r="R826" s="7" t="s">
        <v>128</v>
      </c>
      <c r="S826" s="7" t="s">
        <v>107</v>
      </c>
      <c r="T826" s="7" t="s">
        <v>187</v>
      </c>
      <c r="U826" s="7" t="s">
        <v>306</v>
      </c>
      <c r="V826" s="7" t="s">
        <v>85</v>
      </c>
      <c r="W826" s="7" t="s">
        <v>95</v>
      </c>
      <c r="X826" s="7" t="s">
        <v>132</v>
      </c>
      <c r="Y826" s="7" t="n">
        <v>0</v>
      </c>
      <c r="Z826" s="7" t="n">
        <v>1</v>
      </c>
      <c r="AA826" s="7" t="str">
        <f aca="false">IF(Y826&gt;Z826,"Win",IF(Y826&lt;Z826,"Loss","Draw"))</f>
        <v>Loss</v>
      </c>
      <c r="AB826" s="7" t="s">
        <v>99</v>
      </c>
      <c r="AC826" s="7" t="s">
        <v>99</v>
      </c>
      <c r="AD826" s="7" t="s">
        <v>2352</v>
      </c>
      <c r="AE826" s="7" t="s">
        <v>1070</v>
      </c>
      <c r="AF826" s="7" t="str">
        <f aca="false">IF(AD826&lt;AE826,AD826,AE826)</f>
        <v>Archer Queen, Bomber, Fire Spirit, Giant Snowball, Goblin Drill, Goblin Hut, Knight, Poison</v>
      </c>
      <c r="AG826" s="7" t="str">
        <f aca="false">IF(AD826&lt;AE826,AE826,AD826)</f>
        <v>Baby Dragon, Barbarian Barrel, Electro Wizard, Goblin Cage, Golden Knight, Golem, Lightning, Tornado</v>
      </c>
      <c r="AH826" s="7" t="str">
        <f aca="false">IF(AD826=AF826,AA826,IF(AA826="Win","Loss",IF(AA826="Loss","Win","Draw")))</f>
        <v>Loss</v>
      </c>
      <c r="AI826" s="7" t="s">
        <v>297</v>
      </c>
    </row>
    <row r="827" customFormat="false" ht="15" hidden="false" customHeight="true" outlineLevel="0" collapsed="false">
      <c r="A827" s="7" t="s">
        <v>2353</v>
      </c>
      <c r="B827" s="7" t="n">
        <v>1</v>
      </c>
      <c r="C827" s="7" t="s">
        <v>2328</v>
      </c>
      <c r="D827" s="7" t="s">
        <v>2329</v>
      </c>
      <c r="E827" s="7" t="s">
        <v>2119</v>
      </c>
      <c r="F827" s="7" t="s">
        <v>2120</v>
      </c>
      <c r="G827" s="7" t="s">
        <v>2354</v>
      </c>
      <c r="H827" s="7" t="s">
        <v>163</v>
      </c>
      <c r="I827" s="7" t="s">
        <v>185</v>
      </c>
      <c r="J827" s="7" t="s">
        <v>128</v>
      </c>
      <c r="K827" s="7" t="s">
        <v>284</v>
      </c>
      <c r="L827" s="7" t="s">
        <v>115</v>
      </c>
      <c r="M827" s="7" t="s">
        <v>158</v>
      </c>
      <c r="N827" s="7" t="s">
        <v>173</v>
      </c>
      <c r="O827" s="7" t="s">
        <v>187</v>
      </c>
      <c r="P827" s="7" t="s">
        <v>785</v>
      </c>
      <c r="Q827" s="7" t="s">
        <v>201</v>
      </c>
      <c r="R827" s="7" t="s">
        <v>202</v>
      </c>
      <c r="S827" s="7" t="s">
        <v>123</v>
      </c>
      <c r="T827" s="7" t="s">
        <v>187</v>
      </c>
      <c r="U827" s="7" t="s">
        <v>234</v>
      </c>
      <c r="V827" s="7" t="s">
        <v>95</v>
      </c>
      <c r="W827" s="7" t="s">
        <v>126</v>
      </c>
      <c r="X827" s="7" t="s">
        <v>111</v>
      </c>
      <c r="Y827" s="7" t="n">
        <v>1</v>
      </c>
      <c r="Z827" s="7" t="n">
        <v>0</v>
      </c>
      <c r="AA827" s="7" t="str">
        <f aca="false">IF(Y827&gt;Z827,"Win",IF(Y827&lt;Z827,"Loss","Draw"))</f>
        <v>Win</v>
      </c>
      <c r="AB827" s="7" t="s">
        <v>99</v>
      </c>
      <c r="AC827" s="7" t="s">
        <v>99</v>
      </c>
      <c r="AD827" s="7" t="s">
        <v>787</v>
      </c>
      <c r="AE827" s="7" t="s">
        <v>840</v>
      </c>
      <c r="AF827" s="7" t="str">
        <f aca="false">IF(AD827&lt;AE827,AD827,AE827)</f>
        <v>Barbarian Barrel, Bomb Tower, Goblinstein, Magic Archer, Miner, Skeletons, Tornado, Wall Breakers</v>
      </c>
      <c r="AG827" s="7" t="str">
        <f aca="false">IF(AD827&lt;AE827,AE827,AD827)</f>
        <v>Bowler, Executioner, Freeze, Golden Knight, Graveyard, Inferno Dragon, Tornado, Zappies</v>
      </c>
      <c r="AH827" s="7" t="str">
        <f aca="false">IF(AD827=AF827,AA827,IF(AA827="Win","Loss",IF(AA827="Loss","Win","Draw")))</f>
        <v>Loss</v>
      </c>
      <c r="AI827" s="7" t="s">
        <v>297</v>
      </c>
    </row>
    <row r="828" customFormat="false" ht="15" hidden="false" customHeight="true" outlineLevel="0" collapsed="false">
      <c r="A828" s="7" t="s">
        <v>2353</v>
      </c>
      <c r="B828" s="7" t="n">
        <v>2</v>
      </c>
      <c r="C828" s="7" t="s">
        <v>2328</v>
      </c>
      <c r="D828" s="7" t="s">
        <v>2329</v>
      </c>
      <c r="E828" s="7" t="s">
        <v>2119</v>
      </c>
      <c r="F828" s="7" t="s">
        <v>2120</v>
      </c>
      <c r="G828" s="7" t="s">
        <v>2355</v>
      </c>
      <c r="H828" s="7" t="s">
        <v>163</v>
      </c>
      <c r="I828" s="7" t="s">
        <v>201</v>
      </c>
      <c r="J828" s="7" t="s">
        <v>202</v>
      </c>
      <c r="K828" s="7" t="s">
        <v>233</v>
      </c>
      <c r="L828" s="7" t="s">
        <v>111</v>
      </c>
      <c r="M828" s="7" t="s">
        <v>97</v>
      </c>
      <c r="N828" s="7" t="s">
        <v>157</v>
      </c>
      <c r="O828" s="7" t="s">
        <v>204</v>
      </c>
      <c r="P828" s="7" t="s">
        <v>209</v>
      </c>
      <c r="Q828" s="7" t="s">
        <v>114</v>
      </c>
      <c r="R828" s="7" t="s">
        <v>91</v>
      </c>
      <c r="S828" s="7" t="s">
        <v>137</v>
      </c>
      <c r="T828" s="7" t="s">
        <v>87</v>
      </c>
      <c r="U828" s="7" t="s">
        <v>157</v>
      </c>
      <c r="V828" s="7" t="s">
        <v>242</v>
      </c>
      <c r="W828" s="7" t="s">
        <v>97</v>
      </c>
      <c r="X828" s="7" t="s">
        <v>116</v>
      </c>
      <c r="Y828" s="7" t="n">
        <v>0</v>
      </c>
      <c r="Z828" s="7" t="n">
        <v>1</v>
      </c>
      <c r="AA828" s="7" t="str">
        <f aca="false">IF(Y828&gt;Z828,"Win",IF(Y828&lt;Z828,"Loss","Draw"))</f>
        <v>Loss</v>
      </c>
      <c r="AB828" s="7" t="s">
        <v>99</v>
      </c>
      <c r="AC828" s="7" t="s">
        <v>99</v>
      </c>
      <c r="AD828" s="7" t="s">
        <v>2356</v>
      </c>
      <c r="AE828" s="7" t="s">
        <v>321</v>
      </c>
      <c r="AF828" s="7" t="str">
        <f aca="false">IF(AD828&lt;AE828,AD828,AE828)</f>
        <v>Bats, Fire Spirit, Inferno Tower, Magic Archer, Miner, Ronin, Royal Delivery, Wall Breakers</v>
      </c>
      <c r="AG828" s="7" t="str">
        <f aca="false">IF(AD828&lt;AE828,AE828,AD828)</f>
        <v>Bomber, Fire Spirit, Giant Snowball, Goblin Drill, Goblins, Poison, Ronin, Tesla</v>
      </c>
      <c r="AH828" s="7" t="str">
        <f aca="false">IF(AD828=AF828,AA828,IF(AA828="Win","Loss",IF(AA828="Loss","Win","Draw")))</f>
        <v>Loss</v>
      </c>
      <c r="AI828" s="7" t="s">
        <v>297</v>
      </c>
    </row>
    <row r="829" customFormat="false" ht="15" hidden="false" customHeight="true" outlineLevel="0" collapsed="false">
      <c r="A829" s="7" t="s">
        <v>2353</v>
      </c>
      <c r="B829" s="7" t="n">
        <v>3</v>
      </c>
      <c r="C829" s="7" t="s">
        <v>2328</v>
      </c>
      <c r="D829" s="7" t="s">
        <v>2329</v>
      </c>
      <c r="E829" s="7" t="s">
        <v>2119</v>
      </c>
      <c r="F829" s="7" t="s">
        <v>2120</v>
      </c>
      <c r="G829" s="7" t="s">
        <v>2357</v>
      </c>
      <c r="H829" s="7" t="s">
        <v>352</v>
      </c>
      <c r="I829" s="7" t="s">
        <v>129</v>
      </c>
      <c r="J829" s="7" t="s">
        <v>108</v>
      </c>
      <c r="K829" s="7" t="s">
        <v>113</v>
      </c>
      <c r="L829" s="7" t="s">
        <v>165</v>
      </c>
      <c r="M829" s="7" t="s">
        <v>164</v>
      </c>
      <c r="N829" s="7" t="s">
        <v>86</v>
      </c>
      <c r="O829" s="7" t="s">
        <v>131</v>
      </c>
      <c r="P829" s="7" t="s">
        <v>130</v>
      </c>
      <c r="Q829" s="7" t="s">
        <v>82</v>
      </c>
      <c r="R829" s="7" t="s">
        <v>108</v>
      </c>
      <c r="S829" s="7" t="s">
        <v>152</v>
      </c>
      <c r="T829" s="7" t="s">
        <v>150</v>
      </c>
      <c r="U829" s="7" t="s">
        <v>85</v>
      </c>
      <c r="V829" s="7" t="s">
        <v>89</v>
      </c>
      <c r="W829" s="7" t="s">
        <v>119</v>
      </c>
      <c r="X829" s="7" t="s">
        <v>88</v>
      </c>
      <c r="Y829" s="7" t="n">
        <v>3</v>
      </c>
      <c r="Z829" s="7" t="n">
        <v>0</v>
      </c>
      <c r="AA829" s="7" t="str">
        <f aca="false">IF(Y829&gt;Z829,"Win",IF(Y829&lt;Z829,"Loss","Draw"))</f>
        <v>Win</v>
      </c>
      <c r="AB829" s="7" t="s">
        <v>99</v>
      </c>
      <c r="AC829" s="7" t="s">
        <v>99</v>
      </c>
      <c r="AD829" s="7" t="s">
        <v>2358</v>
      </c>
      <c r="AE829" s="7" t="s">
        <v>1690</v>
      </c>
      <c r="AF829" s="7" t="str">
        <f aca="false">IF(AD829&lt;AE829,AD829,AE829)</f>
        <v>Arrows, Bandit, Dark Prince, Earthquake, Furnace, Hog Rider, Mega Knight, Skeleton Dragons</v>
      </c>
      <c r="AG829" s="7" t="str">
        <f aca="false">IF(AD829&lt;AE829,AE829,AD829)</f>
        <v>Baby Dragon, Berserker, Dark Prince, Electro Spirit, Goblin Hut, Lightning, Royal Hogs, The Log</v>
      </c>
      <c r="AH829" s="7" t="str">
        <f aca="false">IF(AD829=AF829,AA829,IF(AA829="Win","Loss",IF(AA829="Loss","Win","Draw")))</f>
        <v>Win</v>
      </c>
      <c r="AI829" s="7" t="s">
        <v>297</v>
      </c>
    </row>
    <row r="830" customFormat="false" ht="15" hidden="false" customHeight="true" outlineLevel="0" collapsed="false">
      <c r="A830" s="5" t="s">
        <v>2359</v>
      </c>
      <c r="B830" s="5" t="n">
        <v>1</v>
      </c>
      <c r="C830" s="5" t="s">
        <v>2328</v>
      </c>
      <c r="D830" s="5" t="s">
        <v>2329</v>
      </c>
      <c r="E830" s="5" t="s">
        <v>2185</v>
      </c>
      <c r="F830" s="5" t="s">
        <v>2186</v>
      </c>
      <c r="G830" s="5" t="s">
        <v>2360</v>
      </c>
      <c r="H830" s="5" t="s">
        <v>352</v>
      </c>
      <c r="I830" s="5" t="s">
        <v>152</v>
      </c>
      <c r="J830" s="5" t="s">
        <v>151</v>
      </c>
      <c r="K830" s="5" t="s">
        <v>82</v>
      </c>
      <c r="L830" s="5" t="s">
        <v>150</v>
      </c>
      <c r="M830" s="5" t="s">
        <v>126</v>
      </c>
      <c r="N830" s="5" t="s">
        <v>153</v>
      </c>
      <c r="O830" s="5" t="s">
        <v>89</v>
      </c>
      <c r="P830" s="5" t="s">
        <v>85</v>
      </c>
      <c r="Q830" s="5" t="s">
        <v>84</v>
      </c>
      <c r="R830" s="5" t="s">
        <v>158</v>
      </c>
      <c r="S830" s="5" t="s">
        <v>114</v>
      </c>
      <c r="T830" s="5" t="s">
        <v>115</v>
      </c>
      <c r="U830" s="5" t="s">
        <v>447</v>
      </c>
      <c r="V830" s="5" t="s">
        <v>97</v>
      </c>
      <c r="W830" s="5" t="s">
        <v>96</v>
      </c>
      <c r="X830" s="5" t="s">
        <v>130</v>
      </c>
      <c r="Y830" s="5" t="n">
        <v>1</v>
      </c>
      <c r="Z830" s="5" t="n">
        <v>0</v>
      </c>
      <c r="AA830" s="5" t="str">
        <f aca="false">IF(Y830&gt;Z830,"Win",IF(Y830&lt;Z830,"Loss","Draw"))</f>
        <v>Win</v>
      </c>
      <c r="AB830" s="5" t="s">
        <v>98</v>
      </c>
      <c r="AC830" s="5" t="s">
        <v>99</v>
      </c>
      <c r="AD830" s="5" t="s">
        <v>155</v>
      </c>
      <c r="AE830" s="5" t="s">
        <v>1014</v>
      </c>
      <c r="AF830" s="5" t="str">
        <f aca="false">IF(AD830&lt;AE830,AD830,AE830)</f>
        <v>Archers, Arrows, Bowler, Giant, Giant Snowball, Graveyard, Minions, Ronin</v>
      </c>
      <c r="AG830" s="5" t="str">
        <f aca="false">IF(AD830&lt;AE830,AE830,AD830)</f>
        <v>Baby Dragon, Cannon, Electro Spirit, Lightning, Mighty Miner, Royal Hogs, Skeletons, The Log</v>
      </c>
      <c r="AH830" s="5" t="str">
        <f aca="false">IF(AD830=AF830,AA830,IF(AA830="Win","Loss",IF(AA830="Loss","Win","Draw")))</f>
        <v>Loss</v>
      </c>
      <c r="AI830" s="5" t="s">
        <v>297</v>
      </c>
    </row>
    <row r="831" customFormat="false" ht="15" hidden="false" customHeight="true" outlineLevel="0" collapsed="false">
      <c r="A831" s="5" t="s">
        <v>2359</v>
      </c>
      <c r="B831" s="5" t="n">
        <v>2</v>
      </c>
      <c r="C831" s="5" t="s">
        <v>2328</v>
      </c>
      <c r="D831" s="5" t="s">
        <v>2329</v>
      </c>
      <c r="E831" s="5" t="s">
        <v>2185</v>
      </c>
      <c r="F831" s="5" t="s">
        <v>2186</v>
      </c>
      <c r="G831" s="5" t="s">
        <v>2361</v>
      </c>
      <c r="H831" s="5" t="s">
        <v>352</v>
      </c>
      <c r="I831" s="5" t="s">
        <v>87</v>
      </c>
      <c r="J831" s="5" t="s">
        <v>95</v>
      </c>
      <c r="K831" s="5" t="s">
        <v>84</v>
      </c>
      <c r="L831" s="5" t="s">
        <v>116</v>
      </c>
      <c r="M831" s="5" t="s">
        <v>97</v>
      </c>
      <c r="N831" s="5" t="s">
        <v>118</v>
      </c>
      <c r="O831" s="5" t="s">
        <v>115</v>
      </c>
      <c r="P831" s="5" t="s">
        <v>88</v>
      </c>
      <c r="Q831" s="5" t="s">
        <v>129</v>
      </c>
      <c r="R831" s="5" t="s">
        <v>108</v>
      </c>
      <c r="S831" s="5" t="s">
        <v>127</v>
      </c>
      <c r="T831" s="5" t="s">
        <v>294</v>
      </c>
      <c r="U831" s="5" t="s">
        <v>173</v>
      </c>
      <c r="V831" s="5" t="s">
        <v>86</v>
      </c>
      <c r="W831" s="5" t="s">
        <v>131</v>
      </c>
      <c r="X831" s="5" t="s">
        <v>474</v>
      </c>
      <c r="Y831" s="5" t="n">
        <v>1</v>
      </c>
      <c r="Z831" s="5" t="n">
        <v>0</v>
      </c>
      <c r="AA831" s="5" t="str">
        <f aca="false">IF(Y831&gt;Z831,"Win",IF(Y831&lt;Z831,"Loss","Draw"))</f>
        <v>Win</v>
      </c>
      <c r="AB831" s="5" t="s">
        <v>98</v>
      </c>
      <c r="AC831" s="5" t="s">
        <v>99</v>
      </c>
      <c r="AD831" s="5" t="s">
        <v>1027</v>
      </c>
      <c r="AE831" s="5" t="s">
        <v>2362</v>
      </c>
      <c r="AF831" s="5" t="str">
        <f aca="false">IF(AD831&lt;AE831,AD831,AE831)</f>
        <v>Archers, Barbarian Barrel, Berserker, Graveyard, Ice Spirit, Poison, Ronin, Tesla</v>
      </c>
      <c r="AG831" s="5" t="str">
        <f aca="false">IF(AD831&lt;AE831,AE831,AD831)</f>
        <v>Bandit, Battle Ram, Dark Prince, Flying Machine, Mega Knight, Skeleton Dragons, Vines, Zappies</v>
      </c>
      <c r="AH831" s="5" t="str">
        <f aca="false">IF(AD831=AF831,AA831,IF(AA831="Win","Loss",IF(AA831="Loss","Win","Draw")))</f>
        <v>Win</v>
      </c>
      <c r="AI831" s="5" t="s">
        <v>297</v>
      </c>
    </row>
    <row r="832" customFormat="false" ht="15" hidden="false" customHeight="true" outlineLevel="0" collapsed="false">
      <c r="A832" s="5" t="s">
        <v>2359</v>
      </c>
      <c r="B832" s="5" t="n">
        <v>3</v>
      </c>
      <c r="C832" s="5" t="s">
        <v>2328</v>
      </c>
      <c r="D832" s="5" t="s">
        <v>2329</v>
      </c>
      <c r="E832" s="5" t="s">
        <v>2185</v>
      </c>
      <c r="F832" s="5" t="s">
        <v>2186</v>
      </c>
      <c r="G832" s="5" t="s">
        <v>2363</v>
      </c>
      <c r="H832" s="5" t="s">
        <v>163</v>
      </c>
      <c r="I832" s="5" t="s">
        <v>129</v>
      </c>
      <c r="J832" s="5" t="s">
        <v>91</v>
      </c>
      <c r="K832" s="5" t="s">
        <v>128</v>
      </c>
      <c r="L832" s="5" t="s">
        <v>112</v>
      </c>
      <c r="M832" s="5" t="s">
        <v>223</v>
      </c>
      <c r="N832" s="5" t="s">
        <v>130</v>
      </c>
      <c r="O832" s="5" t="s">
        <v>131</v>
      </c>
      <c r="P832" s="5" t="s">
        <v>132</v>
      </c>
      <c r="Q832" s="5" t="s">
        <v>208</v>
      </c>
      <c r="R832" s="5" t="s">
        <v>186</v>
      </c>
      <c r="S832" s="5" t="s">
        <v>152</v>
      </c>
      <c r="T832" s="5" t="s">
        <v>93</v>
      </c>
      <c r="U832" s="5" t="s">
        <v>109</v>
      </c>
      <c r="V832" s="5" t="s">
        <v>110</v>
      </c>
      <c r="W832" s="5" t="s">
        <v>188</v>
      </c>
      <c r="X832" s="5" t="s">
        <v>284</v>
      </c>
      <c r="Y832" s="5" t="n">
        <v>2</v>
      </c>
      <c r="Z832" s="5" t="n">
        <v>1</v>
      </c>
      <c r="AA832" s="5" t="str">
        <f aca="false">IF(Y832&gt;Z832,"Win",IF(Y832&lt;Z832,"Loss","Draw"))</f>
        <v>Win</v>
      </c>
      <c r="AB832" s="5" t="s">
        <v>98</v>
      </c>
      <c r="AC832" s="5" t="s">
        <v>99</v>
      </c>
      <c r="AD832" s="5" t="s">
        <v>2364</v>
      </c>
      <c r="AE832" s="5" t="s">
        <v>2365</v>
      </c>
      <c r="AF832" s="5" t="str">
        <f aca="false">IF(AD832&lt;AE832,AD832,AE832)</f>
        <v>Arrows, Bandit, Electro Wizard, Goblins, Golden Knight, Mega Knight, Ram Rider, Spirit Empress</v>
      </c>
      <c r="AG832" s="5" t="str">
        <f aca="false">IF(AD832&lt;AE832,AE832,AD832)</f>
        <v>Baby Dragon, Balloon, Fireball, Inferno Dragon, Lava Hound, Tombstone, Valkyrie, Zap</v>
      </c>
      <c r="AH832" s="5" t="str">
        <f aca="false">IF(AD832=AF832,AA832,IF(AA832="Win","Loss",IF(AA832="Loss","Win","Draw")))</f>
        <v>Win</v>
      </c>
      <c r="AI832" s="5" t="s">
        <v>297</v>
      </c>
    </row>
    <row r="833" customFormat="false" ht="15" hidden="false" customHeight="true" outlineLevel="0" collapsed="false">
      <c r="A833" s="7" t="s">
        <v>2366</v>
      </c>
      <c r="B833" s="7" t="n">
        <v>1</v>
      </c>
      <c r="C833" s="7" t="s">
        <v>2328</v>
      </c>
      <c r="D833" s="7" t="s">
        <v>2329</v>
      </c>
      <c r="E833" s="7" t="s">
        <v>2185</v>
      </c>
      <c r="F833" s="7" t="s">
        <v>2186</v>
      </c>
      <c r="G833" s="7" t="s">
        <v>2367</v>
      </c>
      <c r="H833" s="7" t="s">
        <v>163</v>
      </c>
      <c r="I833" s="7" t="s">
        <v>114</v>
      </c>
      <c r="J833" s="7" t="s">
        <v>241</v>
      </c>
      <c r="K833" s="7" t="s">
        <v>137</v>
      </c>
      <c r="L833" s="7" t="s">
        <v>157</v>
      </c>
      <c r="M833" s="7" t="s">
        <v>116</v>
      </c>
      <c r="N833" s="7" t="s">
        <v>242</v>
      </c>
      <c r="O833" s="7" t="s">
        <v>126</v>
      </c>
      <c r="P833" s="7" t="s">
        <v>153</v>
      </c>
      <c r="Q833" s="7" t="s">
        <v>177</v>
      </c>
      <c r="R833" s="7" t="s">
        <v>83</v>
      </c>
      <c r="S833" s="7" t="s">
        <v>219</v>
      </c>
      <c r="T833" s="7" t="s">
        <v>215</v>
      </c>
      <c r="U833" s="7" t="s">
        <v>193</v>
      </c>
      <c r="V833" s="7" t="s">
        <v>150</v>
      </c>
      <c r="W833" s="7" t="s">
        <v>93</v>
      </c>
      <c r="X833" s="7" t="s">
        <v>89</v>
      </c>
      <c r="Y833" s="7" t="n">
        <v>1</v>
      </c>
      <c r="Z833" s="7" t="n">
        <v>0</v>
      </c>
      <c r="AA833" s="7" t="str">
        <f aca="false">IF(Y833&gt;Z833,"Win",IF(Y833&lt;Z833,"Loss","Draw"))</f>
        <v>Win</v>
      </c>
      <c r="AB833" s="7" t="s">
        <v>99</v>
      </c>
      <c r="AC833" s="7" t="s">
        <v>99</v>
      </c>
      <c r="AD833" s="7" t="s">
        <v>1635</v>
      </c>
      <c r="AE833" s="7" t="s">
        <v>2368</v>
      </c>
      <c r="AF833" s="7" t="str">
        <f aca="false">IF(AD833&lt;AE833,AD833,AE833)</f>
        <v>Bomber, Cannon, Fire Spirit, Giant Snowball, Goblin Drill, Knight, Poison, Skeletons</v>
      </c>
      <c r="AG833" s="7" t="str">
        <f aca="false">IF(AD833&lt;AE833,AE833,AD833)</f>
        <v>Electro Spirit, Fireball, Fisherman, Guards, Monk, Royal Giant, The Log, Wizard</v>
      </c>
      <c r="AH833" s="7" t="str">
        <f aca="false">IF(AD833=AF833,AA833,IF(AA833="Win","Loss",IF(AA833="Loss","Win","Draw")))</f>
        <v>Win</v>
      </c>
      <c r="AI833" s="7" t="s">
        <v>297</v>
      </c>
    </row>
    <row r="834" customFormat="false" ht="15" hidden="false" customHeight="true" outlineLevel="0" collapsed="false">
      <c r="A834" s="7" t="s">
        <v>2366</v>
      </c>
      <c r="B834" s="7" t="n">
        <v>2</v>
      </c>
      <c r="C834" s="7" t="s">
        <v>2328</v>
      </c>
      <c r="D834" s="7" t="s">
        <v>2329</v>
      </c>
      <c r="E834" s="7" t="s">
        <v>2185</v>
      </c>
      <c r="F834" s="7" t="s">
        <v>2186</v>
      </c>
      <c r="G834" s="7" t="s">
        <v>2369</v>
      </c>
      <c r="H834" s="7" t="s">
        <v>352</v>
      </c>
      <c r="I834" s="7" t="s">
        <v>201</v>
      </c>
      <c r="J834" s="7" t="s">
        <v>202</v>
      </c>
      <c r="K834" s="7" t="s">
        <v>233</v>
      </c>
      <c r="L834" s="7" t="s">
        <v>88</v>
      </c>
      <c r="M834" s="7" t="s">
        <v>118</v>
      </c>
      <c r="N834" s="7" t="s">
        <v>204</v>
      </c>
      <c r="O834" s="7" t="s">
        <v>234</v>
      </c>
      <c r="P834" s="7" t="s">
        <v>111</v>
      </c>
      <c r="Q834" s="7" t="s">
        <v>152</v>
      </c>
      <c r="R834" s="7" t="s">
        <v>158</v>
      </c>
      <c r="S834" s="7" t="s">
        <v>128</v>
      </c>
      <c r="T834" s="7" t="s">
        <v>187</v>
      </c>
      <c r="U834" s="7" t="s">
        <v>95</v>
      </c>
      <c r="V834" s="7" t="s">
        <v>387</v>
      </c>
      <c r="W834" s="7" t="s">
        <v>85</v>
      </c>
      <c r="X834" s="7" t="s">
        <v>153</v>
      </c>
      <c r="Y834" s="7" t="n">
        <v>0</v>
      </c>
      <c r="Z834" s="7" t="n">
        <v>1</v>
      </c>
      <c r="AA834" s="7" t="str">
        <f aca="false">IF(Y834&gt;Z834,"Win",IF(Y834&lt;Z834,"Loss","Draw"))</f>
        <v>Loss</v>
      </c>
      <c r="AB834" s="7" t="s">
        <v>99</v>
      </c>
      <c r="AC834" s="7" t="s">
        <v>99</v>
      </c>
      <c r="AD834" s="7" t="s">
        <v>1731</v>
      </c>
      <c r="AE834" s="7" t="s">
        <v>2370</v>
      </c>
      <c r="AF834" s="7" t="str">
        <f aca="false">IF(AD834&lt;AE834,AD834,AE834)</f>
        <v>Baby Dragon, Barbarian Barrel, Bowler, Cannon, Electro Giant, Golden Knight, Lightning, Tornado</v>
      </c>
      <c r="AG834" s="7" t="str">
        <f aca="false">IF(AD834&lt;AE834,AE834,AD834)</f>
        <v>Bats, Berserker, Bomb Tower, Ice Spirit, Magic Archer, Miner, Royal Delivery, Wall Breakers</v>
      </c>
      <c r="AH834" s="7" t="str">
        <f aca="false">IF(AD834=AF834,AA834,IF(AA834="Win","Loss",IF(AA834="Loss","Win","Draw")))</f>
        <v>Win</v>
      </c>
      <c r="AI834" s="7" t="s">
        <v>297</v>
      </c>
    </row>
    <row r="835" customFormat="false" ht="15" hidden="false" customHeight="true" outlineLevel="0" collapsed="false">
      <c r="A835" s="7" t="s">
        <v>2366</v>
      </c>
      <c r="B835" s="7" t="n">
        <v>3</v>
      </c>
      <c r="C835" s="7" t="s">
        <v>2328</v>
      </c>
      <c r="D835" s="7" t="s">
        <v>2329</v>
      </c>
      <c r="E835" s="7" t="s">
        <v>2185</v>
      </c>
      <c r="F835" s="7" t="s">
        <v>2186</v>
      </c>
      <c r="G835" s="7" t="s">
        <v>2371</v>
      </c>
      <c r="H835" s="7" t="s">
        <v>352</v>
      </c>
      <c r="I835" s="7" t="s">
        <v>203</v>
      </c>
      <c r="J835" s="7" t="s">
        <v>91</v>
      </c>
      <c r="K835" s="7" t="s">
        <v>159</v>
      </c>
      <c r="L835" s="7" t="s">
        <v>89</v>
      </c>
      <c r="M835" s="7" t="s">
        <v>150</v>
      </c>
      <c r="N835" s="7" t="s">
        <v>87</v>
      </c>
      <c r="O835" s="7" t="s">
        <v>97</v>
      </c>
      <c r="P835" s="7" t="s">
        <v>249</v>
      </c>
      <c r="Q835" s="7" t="s">
        <v>407</v>
      </c>
      <c r="R835" s="7" t="s">
        <v>151</v>
      </c>
      <c r="S835" s="7" t="s">
        <v>91</v>
      </c>
      <c r="T835" s="7" t="s">
        <v>118</v>
      </c>
      <c r="U835" s="7" t="s">
        <v>165</v>
      </c>
      <c r="V835" s="7" t="s">
        <v>164</v>
      </c>
      <c r="W835" s="7" t="s">
        <v>234</v>
      </c>
      <c r="X835" s="7" t="s">
        <v>204</v>
      </c>
      <c r="Y835" s="7" t="n">
        <v>1</v>
      </c>
      <c r="Z835" s="7" t="n">
        <v>0</v>
      </c>
      <c r="AA835" s="7" t="str">
        <f aca="false">IF(Y835&gt;Z835,"Win",IF(Y835&lt;Z835,"Loss","Draw"))</f>
        <v>Win</v>
      </c>
      <c r="AB835" s="7" t="s">
        <v>99</v>
      </c>
      <c r="AC835" s="7" t="s">
        <v>99</v>
      </c>
      <c r="AD835" s="7" t="s">
        <v>2372</v>
      </c>
      <c r="AE835" s="7" t="s">
        <v>2373</v>
      </c>
      <c r="AF835" s="7" t="str">
        <f aca="false">IF(AD835&lt;AE835,AD835,AE835)</f>
        <v>Bomb Tower, Earthquake, Firecracker, Goblins, Hog Rider, Ice Spirit, Mighty Miner, Royal Delivery</v>
      </c>
      <c r="AG835" s="7" t="str">
        <f aca="false">IF(AD835&lt;AE835,AE835,AD835)</f>
        <v>Dart Goblin, Electro Spirit, Goblin Barrel, Goblins, Rocket, Ronin, Tesla, The Log</v>
      </c>
      <c r="AH835" s="7" t="str">
        <f aca="false">IF(AD835=AF835,AA835,IF(AA835="Win","Loss",IF(AA835="Loss","Win","Draw")))</f>
        <v>Loss</v>
      </c>
      <c r="AI835" s="7" t="s">
        <v>297</v>
      </c>
    </row>
    <row r="836" customFormat="false" ht="15" hidden="false" customHeight="true" outlineLevel="0" collapsed="false">
      <c r="A836" s="7" t="s">
        <v>2374</v>
      </c>
      <c r="B836" s="7" t="n">
        <v>1</v>
      </c>
      <c r="C836" s="7" t="s">
        <v>2328</v>
      </c>
      <c r="D836" s="7" t="s">
        <v>2329</v>
      </c>
      <c r="E836" s="7" t="s">
        <v>2185</v>
      </c>
      <c r="F836" s="7" t="s">
        <v>2186</v>
      </c>
      <c r="G836" s="7" t="s">
        <v>2375</v>
      </c>
      <c r="H836" s="7" t="s">
        <v>163</v>
      </c>
      <c r="I836" s="7" t="s">
        <v>90</v>
      </c>
      <c r="J836" s="7" t="s">
        <v>158</v>
      </c>
      <c r="K836" s="7" t="s">
        <v>92</v>
      </c>
      <c r="L836" s="7" t="s">
        <v>159</v>
      </c>
      <c r="M836" s="7" t="s">
        <v>94</v>
      </c>
      <c r="N836" s="7" t="s">
        <v>95</v>
      </c>
      <c r="O836" s="7" t="s">
        <v>93</v>
      </c>
      <c r="P836" s="7" t="s">
        <v>126</v>
      </c>
      <c r="Q836" s="7" t="s">
        <v>90</v>
      </c>
      <c r="R836" s="7" t="s">
        <v>91</v>
      </c>
      <c r="S836" s="7" t="s">
        <v>1848</v>
      </c>
      <c r="T836" s="7" t="s">
        <v>130</v>
      </c>
      <c r="U836" s="7" t="s">
        <v>111</v>
      </c>
      <c r="V836" s="7" t="s">
        <v>86</v>
      </c>
      <c r="W836" s="7" t="s">
        <v>94</v>
      </c>
      <c r="X836" s="7" t="s">
        <v>125</v>
      </c>
      <c r="Y836" s="7" t="n">
        <v>1</v>
      </c>
      <c r="Z836" s="7" t="n">
        <v>0</v>
      </c>
      <c r="AA836" s="7" t="str">
        <f aca="false">IF(Y836&gt;Z836,"Win",IF(Y836&lt;Z836,"Loss","Draw"))</f>
        <v>Win</v>
      </c>
      <c r="AB836" s="7" t="s">
        <v>99</v>
      </c>
      <c r="AC836" s="7" t="s">
        <v>99</v>
      </c>
      <c r="AD836" s="7" t="s">
        <v>2256</v>
      </c>
      <c r="AE836" s="7" t="s">
        <v>1849</v>
      </c>
      <c r="AF836" s="7" t="str">
        <f aca="false">IF(AD836&lt;AE836,AD836,AE836)</f>
        <v>Arrows, Cannon Cart, Goblins, Miner, Minion Horde, Mortar, Rascals, Skeleton Dragons</v>
      </c>
      <c r="AG836" s="7" t="str">
        <f aca="false">IF(AD836&lt;AE836,AE836,AD836)</f>
        <v>Barbarian Barrel, Bowler, Dart Goblin, Fireball, Mortar, Rascals, Skeleton Barrel, Skeletons</v>
      </c>
      <c r="AH836" s="7" t="str">
        <f aca="false">IF(AD836=AF836,AA836,IF(AA836="Win","Loss",IF(AA836="Loss","Win","Draw")))</f>
        <v>Loss</v>
      </c>
      <c r="AI836" s="7" t="s">
        <v>297</v>
      </c>
    </row>
    <row r="837" customFormat="false" ht="15" hidden="false" customHeight="true" outlineLevel="0" collapsed="false">
      <c r="A837" s="7" t="s">
        <v>2374</v>
      </c>
      <c r="B837" s="7" t="n">
        <v>2</v>
      </c>
      <c r="C837" s="7" t="s">
        <v>2328</v>
      </c>
      <c r="D837" s="7" t="s">
        <v>2329</v>
      </c>
      <c r="E837" s="7" t="s">
        <v>2185</v>
      </c>
      <c r="F837" s="7" t="s">
        <v>2186</v>
      </c>
      <c r="G837" s="7" t="s">
        <v>2376</v>
      </c>
      <c r="H837" s="7" t="s">
        <v>352</v>
      </c>
      <c r="I837" s="7" t="s">
        <v>82</v>
      </c>
      <c r="J837" s="7" t="s">
        <v>202</v>
      </c>
      <c r="K837" s="7" t="s">
        <v>87</v>
      </c>
      <c r="L837" s="7" t="s">
        <v>85</v>
      </c>
      <c r="M837" s="7" t="s">
        <v>89</v>
      </c>
      <c r="N837" s="7" t="s">
        <v>97</v>
      </c>
      <c r="O837" s="7" t="s">
        <v>118</v>
      </c>
      <c r="P837" s="7" t="s">
        <v>88</v>
      </c>
      <c r="Q837" s="7" t="s">
        <v>109</v>
      </c>
      <c r="R837" s="7" t="s">
        <v>128</v>
      </c>
      <c r="S837" s="7" t="s">
        <v>129</v>
      </c>
      <c r="T837" s="7" t="s">
        <v>223</v>
      </c>
      <c r="U837" s="7" t="s">
        <v>97</v>
      </c>
      <c r="V837" s="7" t="s">
        <v>96</v>
      </c>
      <c r="W837" s="7" t="s">
        <v>132</v>
      </c>
      <c r="X837" s="7" t="s">
        <v>93</v>
      </c>
      <c r="Y837" s="7" t="n">
        <v>1</v>
      </c>
      <c r="Z837" s="7" t="n">
        <v>0</v>
      </c>
      <c r="AA837" s="7" t="str">
        <f aca="false">IF(Y837&gt;Z837,"Win",IF(Y837&lt;Z837,"Loss","Draw"))</f>
        <v>Win</v>
      </c>
      <c r="AB837" s="7" t="s">
        <v>99</v>
      </c>
      <c r="AC837" s="7" t="s">
        <v>99</v>
      </c>
      <c r="AD837" s="7" t="s">
        <v>2377</v>
      </c>
      <c r="AE837" s="7" t="s">
        <v>2378</v>
      </c>
      <c r="AF837" s="7" t="str">
        <f aca="false">IF(AD837&lt;AE837,AD837,AE837)</f>
        <v>Berserker, Ice Spirit, Lightning, Magic Archer, Ronin, Royal Hogs, Tesla, The Log</v>
      </c>
      <c r="AG837" s="7" t="str">
        <f aca="false">IF(AD837&lt;AE837,AE837,AD837)</f>
        <v>Electro Wizard, Fireball, Golden Knight, Mega Knight, Minions, Ram Rider, Ronin, Zap</v>
      </c>
      <c r="AH837" s="7" t="str">
        <f aca="false">IF(AD837=AF837,AA837,IF(AA837="Win","Loss",IF(AA837="Loss","Win","Draw")))</f>
        <v>Win</v>
      </c>
      <c r="AI837" s="7" t="s">
        <v>297</v>
      </c>
    </row>
    <row r="838" customFormat="false" ht="15" hidden="false" customHeight="true" outlineLevel="0" collapsed="false">
      <c r="A838" s="7" t="s">
        <v>2374</v>
      </c>
      <c r="B838" s="7" t="n">
        <v>3</v>
      </c>
      <c r="C838" s="7" t="s">
        <v>2328</v>
      </c>
      <c r="D838" s="7" t="s">
        <v>2329</v>
      </c>
      <c r="E838" s="7" t="s">
        <v>2185</v>
      </c>
      <c r="F838" s="7" t="s">
        <v>2186</v>
      </c>
      <c r="G838" s="7" t="s">
        <v>2379</v>
      </c>
      <c r="H838" s="7" t="s">
        <v>163</v>
      </c>
      <c r="I838" s="7" t="s">
        <v>778</v>
      </c>
      <c r="J838" s="7" t="s">
        <v>128</v>
      </c>
      <c r="K838" s="7" t="s">
        <v>127</v>
      </c>
      <c r="L838" s="7" t="s">
        <v>86</v>
      </c>
      <c r="M838" s="7" t="s">
        <v>173</v>
      </c>
      <c r="N838" s="7" t="s">
        <v>133</v>
      </c>
      <c r="O838" s="7" t="s">
        <v>130</v>
      </c>
      <c r="P838" s="7" t="s">
        <v>131</v>
      </c>
      <c r="Q838" s="7" t="s">
        <v>127</v>
      </c>
      <c r="R838" s="7" t="s">
        <v>108</v>
      </c>
      <c r="S838" s="7" t="s">
        <v>152</v>
      </c>
      <c r="T838" s="7" t="s">
        <v>778</v>
      </c>
      <c r="U838" s="7" t="s">
        <v>114</v>
      </c>
      <c r="V838" s="7" t="s">
        <v>133</v>
      </c>
      <c r="W838" s="7" t="s">
        <v>131</v>
      </c>
      <c r="X838" s="7" t="s">
        <v>294</v>
      </c>
      <c r="Y838" s="7" t="n">
        <v>2</v>
      </c>
      <c r="Z838" s="7" t="n">
        <v>1</v>
      </c>
      <c r="AA838" s="7" t="str">
        <f aca="false">IF(Y838&gt;Z838,"Win",IF(Y838&lt;Z838,"Loss","Draw"))</f>
        <v>Win</v>
      </c>
      <c r="AB838" s="7" t="s">
        <v>99</v>
      </c>
      <c r="AC838" s="7" t="s">
        <v>99</v>
      </c>
      <c r="AD838" s="7" t="s">
        <v>2380</v>
      </c>
      <c r="AE838" s="7" t="s">
        <v>2381</v>
      </c>
      <c r="AF838" s="7" t="str">
        <f aca="false">IF(AD838&lt;AE838,AD838,AE838)</f>
        <v>Arrows, Bandit, Battle Ram, Golden Knight, Mother Witch, P.E.K.K.A, Skeleton Dragons, Zappies</v>
      </c>
      <c r="AG838" s="7" t="str">
        <f aca="false">IF(AD838&lt;AE838,AE838,AD838)</f>
        <v>Baby Dragon, Bandit, Battle Ram, Dark Prince, Giant Snowball, Mother Witch, P.E.K.K.A, Vines</v>
      </c>
      <c r="AH838" s="7" t="str">
        <f aca="false">IF(AD838=AF838,AA838,IF(AA838="Win","Loss",IF(AA838="Loss","Win","Draw")))</f>
        <v>Win</v>
      </c>
      <c r="AI838" s="7" t="s">
        <v>297</v>
      </c>
    </row>
    <row r="839" customFormat="false" ht="15" hidden="false" customHeight="true" outlineLevel="0" collapsed="false">
      <c r="A839" s="7" t="s">
        <v>2382</v>
      </c>
      <c r="B839" s="7" t="n">
        <v>1</v>
      </c>
      <c r="C839" s="7" t="s">
        <v>2328</v>
      </c>
      <c r="D839" s="7" t="s">
        <v>2329</v>
      </c>
      <c r="E839" s="7" t="s">
        <v>2185</v>
      </c>
      <c r="F839" s="7" t="s">
        <v>2186</v>
      </c>
      <c r="G839" s="7" t="s">
        <v>2383</v>
      </c>
      <c r="H839" s="7" t="s">
        <v>352</v>
      </c>
      <c r="I839" s="7" t="s">
        <v>152</v>
      </c>
      <c r="J839" s="7" t="s">
        <v>128</v>
      </c>
      <c r="K839" s="7" t="s">
        <v>107</v>
      </c>
      <c r="L839" s="7" t="s">
        <v>306</v>
      </c>
      <c r="M839" s="7" t="s">
        <v>85</v>
      </c>
      <c r="N839" s="7" t="s">
        <v>307</v>
      </c>
      <c r="O839" s="7" t="s">
        <v>187</v>
      </c>
      <c r="P839" s="7" t="s">
        <v>95</v>
      </c>
      <c r="Q839" s="7" t="s">
        <v>82</v>
      </c>
      <c r="R839" s="7" t="s">
        <v>202</v>
      </c>
      <c r="S839" s="7" t="s">
        <v>87</v>
      </c>
      <c r="T839" s="7" t="s">
        <v>97</v>
      </c>
      <c r="U839" s="7" t="s">
        <v>85</v>
      </c>
      <c r="V839" s="7" t="s">
        <v>118</v>
      </c>
      <c r="W839" s="7" t="s">
        <v>89</v>
      </c>
      <c r="X839" s="7" t="s">
        <v>126</v>
      </c>
      <c r="Y839" s="7" t="n">
        <v>1</v>
      </c>
      <c r="Z839" s="7" t="n">
        <v>2</v>
      </c>
      <c r="AA839" s="7" t="str">
        <f aca="false">IF(Y839&gt;Z839,"Win",IF(Y839&lt;Z839,"Loss","Draw"))</f>
        <v>Loss</v>
      </c>
      <c r="AB839" s="7" t="s">
        <v>99</v>
      </c>
      <c r="AC839" s="7" t="s">
        <v>99</v>
      </c>
      <c r="AD839" s="7" t="s">
        <v>603</v>
      </c>
      <c r="AE839" s="7" t="s">
        <v>288</v>
      </c>
      <c r="AF839" s="7" t="str">
        <f aca="false">IF(AD839&lt;AE839,AD839,AE839)</f>
        <v>Baby Dragon, Barbarian Barrel, Goblin Cage, Golden Knight, Golem, Ice Wizard, Lightning, Tornado</v>
      </c>
      <c r="AG839" s="7" t="str">
        <f aca="false">IF(AD839&lt;AE839,AE839,AD839)</f>
        <v>Ice Spirit, Lightning, Magic Archer, Ronin, Royal Hogs, Skeletons, Tesla, The Log</v>
      </c>
      <c r="AH839" s="7" t="str">
        <f aca="false">IF(AD839=AF839,AA839,IF(AA839="Win","Loss",IF(AA839="Loss","Win","Draw")))</f>
        <v>Loss</v>
      </c>
      <c r="AI839" s="7" t="s">
        <v>297</v>
      </c>
    </row>
    <row r="840" customFormat="false" ht="15" hidden="false" customHeight="true" outlineLevel="0" collapsed="false">
      <c r="A840" s="7" t="s">
        <v>2382</v>
      </c>
      <c r="B840" s="7" t="n">
        <v>2</v>
      </c>
      <c r="C840" s="7" t="s">
        <v>2328</v>
      </c>
      <c r="D840" s="7" t="s">
        <v>2329</v>
      </c>
      <c r="E840" s="7" t="s">
        <v>2185</v>
      </c>
      <c r="F840" s="7" t="s">
        <v>2186</v>
      </c>
      <c r="G840" s="7" t="s">
        <v>2384</v>
      </c>
      <c r="H840" s="7" t="s">
        <v>163</v>
      </c>
      <c r="I840" s="7" t="s">
        <v>203</v>
      </c>
      <c r="J840" s="7" t="s">
        <v>151</v>
      </c>
      <c r="K840" s="7" t="s">
        <v>159</v>
      </c>
      <c r="L840" s="7" t="s">
        <v>201</v>
      </c>
      <c r="M840" s="7" t="s">
        <v>118</v>
      </c>
      <c r="N840" s="7" t="s">
        <v>88</v>
      </c>
      <c r="O840" s="7" t="s">
        <v>204</v>
      </c>
      <c r="P840" s="7" t="s">
        <v>87</v>
      </c>
      <c r="Q840" s="7" t="s">
        <v>203</v>
      </c>
      <c r="R840" s="7" t="s">
        <v>108</v>
      </c>
      <c r="S840" s="7" t="s">
        <v>201</v>
      </c>
      <c r="T840" s="7" t="s">
        <v>159</v>
      </c>
      <c r="U840" s="7" t="s">
        <v>91</v>
      </c>
      <c r="V840" s="7" t="s">
        <v>157</v>
      </c>
      <c r="W840" s="7" t="s">
        <v>153</v>
      </c>
      <c r="X840" s="7" t="s">
        <v>204</v>
      </c>
      <c r="Y840" s="7" t="n">
        <v>0</v>
      </c>
      <c r="Z840" s="7" t="n">
        <v>1</v>
      </c>
      <c r="AA840" s="7" t="str">
        <f aca="false">IF(Y840&gt;Z840,"Win",IF(Y840&lt;Z840,"Loss","Draw"))</f>
        <v>Loss</v>
      </c>
      <c r="AB840" s="7" t="s">
        <v>99</v>
      </c>
      <c r="AC840" s="7" t="s">
        <v>99</v>
      </c>
      <c r="AD840" s="7" t="s">
        <v>2385</v>
      </c>
      <c r="AE840" s="7" t="s">
        <v>2386</v>
      </c>
      <c r="AF840" s="7" t="str">
        <f aca="false">IF(AD840&lt;AE840,AD840,AE840)</f>
        <v>Berserker, Dart Goblin, Goblin Barrel, Ice Spirit, Mighty Miner, Royal Delivery, Tesla, Wall Breakers</v>
      </c>
      <c r="AG840" s="7" t="str">
        <f aca="false">IF(AD840&lt;AE840,AE840,AD840)</f>
        <v>Cannon, Dark Prince, Dart Goblin, Fire Spirit, Goblin Barrel, Goblins, Royal Delivery, Wall Breakers</v>
      </c>
      <c r="AH840" s="7" t="str">
        <f aca="false">IF(AD840=AF840,AA840,IF(AA840="Win","Loss",IF(AA840="Loss","Win","Draw")))</f>
        <v>Loss</v>
      </c>
      <c r="AI840" s="7" t="s">
        <v>297</v>
      </c>
    </row>
    <row r="841" customFormat="false" ht="15" hidden="false" customHeight="true" outlineLevel="0" collapsed="false">
      <c r="A841" s="7" t="s">
        <v>2382</v>
      </c>
      <c r="B841" s="7" t="n">
        <v>3</v>
      </c>
      <c r="C841" s="7" t="s">
        <v>2328</v>
      </c>
      <c r="D841" s="7" t="s">
        <v>2329</v>
      </c>
      <c r="E841" s="7" t="s">
        <v>2185</v>
      </c>
      <c r="F841" s="7" t="s">
        <v>2186</v>
      </c>
      <c r="G841" s="7" t="s">
        <v>2387</v>
      </c>
      <c r="H841" s="7" t="s">
        <v>352</v>
      </c>
      <c r="I841" s="7" t="s">
        <v>418</v>
      </c>
      <c r="J841" s="7" t="s">
        <v>563</v>
      </c>
      <c r="K841" s="7" t="s">
        <v>92</v>
      </c>
      <c r="L841" s="7" t="s">
        <v>94</v>
      </c>
      <c r="M841" s="7" t="s">
        <v>173</v>
      </c>
      <c r="N841" s="7" t="s">
        <v>294</v>
      </c>
      <c r="O841" s="7" t="s">
        <v>157</v>
      </c>
      <c r="P841" s="7" t="s">
        <v>97</v>
      </c>
      <c r="Q841" s="7" t="s">
        <v>152</v>
      </c>
      <c r="R841" s="7" t="s">
        <v>128</v>
      </c>
      <c r="S841" s="7" t="s">
        <v>177</v>
      </c>
      <c r="T841" s="7" t="s">
        <v>132</v>
      </c>
      <c r="U841" s="7" t="s">
        <v>188</v>
      </c>
      <c r="V841" s="7" t="s">
        <v>93</v>
      </c>
      <c r="W841" s="7" t="s">
        <v>187</v>
      </c>
      <c r="X841" s="7" t="s">
        <v>95</v>
      </c>
      <c r="Y841" s="7" t="n">
        <v>1</v>
      </c>
      <c r="Z841" s="7" t="n">
        <v>0</v>
      </c>
      <c r="AA841" s="7" t="str">
        <f aca="false">IF(Y841&gt;Z841,"Win",IF(Y841&lt;Z841,"Loss","Draw"))</f>
        <v>Win</v>
      </c>
      <c r="AB841" s="7" t="s">
        <v>99</v>
      </c>
      <c r="AC841" s="7" t="s">
        <v>99</v>
      </c>
      <c r="AD841" s="7" t="s">
        <v>2388</v>
      </c>
      <c r="AE841" s="7" t="s">
        <v>2389</v>
      </c>
      <c r="AF841" s="7" t="str">
        <f aca="false">IF(AD841&lt;AE841,AD841,AE841)</f>
        <v>Baby Dragon, Barbarian Barrel, Electro Wizard, Fireball, Golden Knight, Royal Giant, Tombstone, Tornado</v>
      </c>
      <c r="AG841" s="7" t="str">
        <f aca="false">IF(AD841&lt;AE841,AE841,AD841)</f>
        <v>Fire Spirit, Rascals, Ronin, Skeleton Army, Skeleton Barrel, Skeleton King, Vines, Zappies</v>
      </c>
      <c r="AH841" s="7" t="str">
        <f aca="false">IF(AD841=AF841,AA841,IF(AA841="Win","Loss",IF(AA841="Loss","Win","Draw")))</f>
        <v>Loss</v>
      </c>
      <c r="AI841" s="7" t="s">
        <v>297</v>
      </c>
    </row>
    <row r="842" customFormat="false" ht="15" hidden="false" customHeight="true" outlineLevel="0" collapsed="false">
      <c r="A842" s="5" t="s">
        <v>2390</v>
      </c>
      <c r="B842" s="5" t="n">
        <v>1</v>
      </c>
      <c r="C842" s="5" t="s">
        <v>2328</v>
      </c>
      <c r="D842" s="5" t="s">
        <v>2329</v>
      </c>
      <c r="E842" s="5" t="s">
        <v>2391</v>
      </c>
      <c r="F842" s="5" t="s">
        <v>2392</v>
      </c>
      <c r="G842" s="5" t="s">
        <v>2393</v>
      </c>
      <c r="H842" s="5" t="s">
        <v>376</v>
      </c>
      <c r="I842" s="5" t="s">
        <v>152</v>
      </c>
      <c r="J842" s="5" t="s">
        <v>128</v>
      </c>
      <c r="K842" s="5" t="s">
        <v>107</v>
      </c>
      <c r="L842" s="5" t="s">
        <v>306</v>
      </c>
      <c r="M842" s="5" t="s">
        <v>85</v>
      </c>
      <c r="N842" s="5" t="s">
        <v>307</v>
      </c>
      <c r="O842" s="5" t="s">
        <v>187</v>
      </c>
      <c r="P842" s="5" t="s">
        <v>95</v>
      </c>
      <c r="Q842" s="5" t="s">
        <v>127</v>
      </c>
      <c r="R842" s="5" t="s">
        <v>128</v>
      </c>
      <c r="S842" s="5" t="s">
        <v>129</v>
      </c>
      <c r="T842" s="5" t="s">
        <v>173</v>
      </c>
      <c r="U842" s="5" t="s">
        <v>133</v>
      </c>
      <c r="V842" s="5" t="s">
        <v>86</v>
      </c>
      <c r="W842" s="5" t="s">
        <v>97</v>
      </c>
      <c r="X842" s="5" t="s">
        <v>130</v>
      </c>
      <c r="Y842" s="5" t="n">
        <v>0</v>
      </c>
      <c r="Z842" s="5" t="n">
        <v>1</v>
      </c>
      <c r="AA842" s="5" t="str">
        <f aca="false">IF(Y842&gt;Z842,"Win",IF(Y842&lt;Z842,"Loss","Draw"))</f>
        <v>Loss</v>
      </c>
      <c r="AB842" s="5" t="s">
        <v>98</v>
      </c>
      <c r="AC842" s="5" t="s">
        <v>99</v>
      </c>
      <c r="AD842" s="5" t="s">
        <v>603</v>
      </c>
      <c r="AE842" s="5" t="s">
        <v>2394</v>
      </c>
      <c r="AF842" s="5" t="str">
        <f aca="false">IF(AD842&lt;AE842,AD842,AE842)</f>
        <v>Arrows, Battle Ram, Golden Knight, Mega Knight, Mother Witch, Ronin, Skeleton Dragons, Zappies</v>
      </c>
      <c r="AG842" s="5" t="str">
        <f aca="false">IF(AD842&lt;AE842,AE842,AD842)</f>
        <v>Baby Dragon, Barbarian Barrel, Goblin Cage, Golden Knight, Golem, Ice Wizard, Lightning, Tornado</v>
      </c>
      <c r="AH842" s="5" t="str">
        <f aca="false">IF(AD842=AF842,AA842,IF(AA842="Win","Loss",IF(AA842="Loss","Win","Draw")))</f>
        <v>Win</v>
      </c>
      <c r="AI842" s="5" t="s">
        <v>297</v>
      </c>
    </row>
    <row r="843" customFormat="false" ht="15" hidden="false" customHeight="true" outlineLevel="0" collapsed="false">
      <c r="A843" s="5" t="s">
        <v>2390</v>
      </c>
      <c r="B843" s="5" t="n">
        <v>2</v>
      </c>
      <c r="C843" s="5" t="s">
        <v>2328</v>
      </c>
      <c r="D843" s="5" t="s">
        <v>2329</v>
      </c>
      <c r="E843" s="5" t="s">
        <v>2391</v>
      </c>
      <c r="F843" s="5" t="s">
        <v>2392</v>
      </c>
      <c r="G843" s="5" t="s">
        <v>2395</v>
      </c>
      <c r="H843" s="5" t="s">
        <v>376</v>
      </c>
      <c r="I843" s="5" t="s">
        <v>82</v>
      </c>
      <c r="J843" s="5" t="s">
        <v>91</v>
      </c>
      <c r="K843" s="5" t="s">
        <v>84</v>
      </c>
      <c r="L843" s="5" t="s">
        <v>89</v>
      </c>
      <c r="M843" s="5" t="s">
        <v>93</v>
      </c>
      <c r="N843" s="5" t="s">
        <v>87</v>
      </c>
      <c r="O843" s="5" t="s">
        <v>97</v>
      </c>
      <c r="P843" s="5" t="s">
        <v>157</v>
      </c>
      <c r="Q843" s="5" t="s">
        <v>90</v>
      </c>
      <c r="R843" s="5" t="s">
        <v>91</v>
      </c>
      <c r="S843" s="5" t="s">
        <v>92</v>
      </c>
      <c r="T843" s="5" t="s">
        <v>96</v>
      </c>
      <c r="U843" s="5" t="s">
        <v>94</v>
      </c>
      <c r="V843" s="5" t="s">
        <v>95</v>
      </c>
      <c r="W843" s="5" t="s">
        <v>93</v>
      </c>
      <c r="X843" s="5" t="s">
        <v>125</v>
      </c>
      <c r="Y843" s="5" t="n">
        <v>0</v>
      </c>
      <c r="Z843" s="5" t="n">
        <v>1</v>
      </c>
      <c r="AA843" s="5" t="str">
        <f aca="false">IF(Y843&gt;Z843,"Win",IF(Y843&lt;Z843,"Loss","Draw"))</f>
        <v>Loss</v>
      </c>
      <c r="AB843" s="5" t="s">
        <v>98</v>
      </c>
      <c r="AC843" s="5" t="s">
        <v>99</v>
      </c>
      <c r="AD843" s="5" t="s">
        <v>2396</v>
      </c>
      <c r="AE843" s="5" t="s">
        <v>216</v>
      </c>
      <c r="AF843" s="5" t="str">
        <f aca="false">IF(AD843&lt;AE843,AD843,AE843)</f>
        <v>Archers, Fire Spirit, Fireball, Goblins, Ronin, Royal Hogs, Tesla, The Log</v>
      </c>
      <c r="AG843" s="5" t="str">
        <f aca="false">IF(AD843&lt;AE843,AE843,AD843)</f>
        <v>Barbarian Barrel, Cannon Cart, Fireball, Goblins, Minions, Mortar, Rascals, Skeleton Barrel</v>
      </c>
      <c r="AH843" s="5" t="str">
        <f aca="false">IF(AD843=AF843,AA843,IF(AA843="Win","Loss",IF(AA843="Loss","Win","Draw")))</f>
        <v>Loss</v>
      </c>
      <c r="AI843" s="5" t="s">
        <v>297</v>
      </c>
    </row>
    <row r="844" customFormat="false" ht="15" hidden="false" customHeight="true" outlineLevel="0" collapsed="false">
      <c r="A844" s="5" t="s">
        <v>2390</v>
      </c>
      <c r="B844" s="5" t="n">
        <v>3</v>
      </c>
      <c r="C844" s="5" t="s">
        <v>2328</v>
      </c>
      <c r="D844" s="5" t="s">
        <v>2329</v>
      </c>
      <c r="E844" s="5" t="s">
        <v>2391</v>
      </c>
      <c r="F844" s="5" t="s">
        <v>2392</v>
      </c>
      <c r="G844" s="5" t="s">
        <v>2397</v>
      </c>
      <c r="H844" s="5" t="s">
        <v>352</v>
      </c>
      <c r="I844" s="5" t="s">
        <v>448</v>
      </c>
      <c r="J844" s="5" t="s">
        <v>323</v>
      </c>
      <c r="K844" s="5" t="s">
        <v>158</v>
      </c>
      <c r="L844" s="5" t="s">
        <v>130</v>
      </c>
      <c r="M844" s="5" t="s">
        <v>114</v>
      </c>
      <c r="N844" s="5" t="s">
        <v>96</v>
      </c>
      <c r="O844" s="5" t="s">
        <v>447</v>
      </c>
      <c r="P844" s="5" t="s">
        <v>115</v>
      </c>
      <c r="Q844" s="5" t="s">
        <v>203</v>
      </c>
      <c r="R844" s="5" t="s">
        <v>108</v>
      </c>
      <c r="S844" s="5" t="s">
        <v>159</v>
      </c>
      <c r="T844" s="5" t="s">
        <v>157</v>
      </c>
      <c r="U844" s="5" t="s">
        <v>201</v>
      </c>
      <c r="V844" s="5" t="s">
        <v>204</v>
      </c>
      <c r="W844" s="5" t="s">
        <v>153</v>
      </c>
      <c r="X844" s="5" t="s">
        <v>88</v>
      </c>
      <c r="Y844" s="5" t="n">
        <v>1</v>
      </c>
      <c r="Z844" s="5" t="n">
        <v>0</v>
      </c>
      <c r="AA844" s="5" t="str">
        <f aca="false">IF(Y844&gt;Z844,"Win",IF(Y844&lt;Z844,"Loss","Draw"))</f>
        <v>Win</v>
      </c>
      <c r="AB844" s="5" t="s">
        <v>98</v>
      </c>
      <c r="AC844" s="5" t="s">
        <v>99</v>
      </c>
      <c r="AD844" s="5" t="s">
        <v>1896</v>
      </c>
      <c r="AE844" s="5" t="s">
        <v>1782</v>
      </c>
      <c r="AF844" s="5" t="str">
        <f aca="false">IF(AD844&lt;AE844,AD844,AE844)</f>
        <v>Arrows, Bowler, Giant, Giant Snowball, Graveyard, Mini P.E.K.K.A, Minions, Witch</v>
      </c>
      <c r="AG844" s="5" t="str">
        <f aca="false">IF(AD844&lt;AE844,AE844,AD844)</f>
        <v>Berserker, Cannon, Dark Prince, Dart Goblin, Fire Spirit, Goblin Barrel, Royal Delivery, Wall Breakers</v>
      </c>
      <c r="AH844" s="5" t="str">
        <f aca="false">IF(AD844=AF844,AA844,IF(AA844="Win","Loss",IF(AA844="Loss","Win","Draw")))</f>
        <v>Win</v>
      </c>
      <c r="AI844" s="5" t="s">
        <v>297</v>
      </c>
    </row>
    <row r="845" customFormat="false" ht="15" hidden="false" customHeight="true" outlineLevel="0" collapsed="false">
      <c r="A845" s="7" t="s">
        <v>2398</v>
      </c>
      <c r="B845" s="7" t="n">
        <v>1</v>
      </c>
      <c r="C845" s="7" t="s">
        <v>2328</v>
      </c>
      <c r="D845" s="7" t="s">
        <v>2329</v>
      </c>
      <c r="E845" s="7" t="s">
        <v>2391</v>
      </c>
      <c r="F845" s="7" t="s">
        <v>2392</v>
      </c>
      <c r="G845" s="7" t="s">
        <v>2399</v>
      </c>
      <c r="H845" s="7" t="s">
        <v>352</v>
      </c>
      <c r="I845" s="7" t="s">
        <v>127</v>
      </c>
      <c r="J845" s="7" t="s">
        <v>128</v>
      </c>
      <c r="K845" s="7" t="s">
        <v>129</v>
      </c>
      <c r="L845" s="7" t="s">
        <v>133</v>
      </c>
      <c r="M845" s="7" t="s">
        <v>97</v>
      </c>
      <c r="N845" s="7" t="s">
        <v>132</v>
      </c>
      <c r="O845" s="7" t="s">
        <v>126</v>
      </c>
      <c r="P845" s="7" t="s">
        <v>130</v>
      </c>
      <c r="Q845" s="7" t="s">
        <v>127</v>
      </c>
      <c r="R845" s="7" t="s">
        <v>219</v>
      </c>
      <c r="S845" s="7" t="s">
        <v>124</v>
      </c>
      <c r="T845" s="7" t="s">
        <v>117</v>
      </c>
      <c r="U845" s="7" t="s">
        <v>133</v>
      </c>
      <c r="V845" s="7" t="s">
        <v>173</v>
      </c>
      <c r="W845" s="7" t="s">
        <v>294</v>
      </c>
      <c r="X845" s="7" t="s">
        <v>95</v>
      </c>
      <c r="Y845" s="7" t="n">
        <v>0</v>
      </c>
      <c r="Z845" s="7" t="n">
        <v>1</v>
      </c>
      <c r="AA845" s="7" t="str">
        <f aca="false">IF(Y845&gt;Z845,"Win",IF(Y845&lt;Z845,"Loss","Draw"))</f>
        <v>Loss</v>
      </c>
      <c r="AB845" s="7" t="s">
        <v>99</v>
      </c>
      <c r="AC845" s="7" t="s">
        <v>99</v>
      </c>
      <c r="AD845" s="7" t="s">
        <v>2400</v>
      </c>
      <c r="AE845" s="7" t="s">
        <v>296</v>
      </c>
      <c r="AF845" s="7" t="str">
        <f aca="false">IF(AD845&lt;AE845,AD845,AE845)</f>
        <v>Arrows, Battle Ram, Electro Wizard, Golden Knight, Mega Knight, Mother Witch, Ronin, Skeletons</v>
      </c>
      <c r="AG845" s="7" t="str">
        <f aca="false">IF(AD845&lt;AE845,AE845,AD845)</f>
        <v>Barbarian Barrel, Battle Ram, Giant Skeleton, Mother Witch, Royal Ghost, Vines, Wizard, Zappies</v>
      </c>
      <c r="AH845" s="7" t="str">
        <f aca="false">IF(AD845=AF845,AA845,IF(AA845="Win","Loss",IF(AA845="Loss","Win","Draw")))</f>
        <v>Loss</v>
      </c>
      <c r="AI845" s="7" t="s">
        <v>297</v>
      </c>
    </row>
    <row r="846" customFormat="false" ht="15" hidden="false" customHeight="true" outlineLevel="0" collapsed="false">
      <c r="A846" s="7" t="s">
        <v>2398</v>
      </c>
      <c r="B846" s="7" t="n">
        <v>2</v>
      </c>
      <c r="C846" s="7" t="s">
        <v>2328</v>
      </c>
      <c r="D846" s="7" t="s">
        <v>2329</v>
      </c>
      <c r="E846" s="7" t="s">
        <v>2391</v>
      </c>
      <c r="F846" s="7" t="s">
        <v>2392</v>
      </c>
      <c r="G846" s="7" t="s">
        <v>2401</v>
      </c>
      <c r="H846" s="7" t="s">
        <v>352</v>
      </c>
      <c r="I846" s="7" t="s">
        <v>87</v>
      </c>
      <c r="J846" s="7" t="s">
        <v>108</v>
      </c>
      <c r="K846" s="7" t="s">
        <v>113</v>
      </c>
      <c r="L846" s="7" t="s">
        <v>115</v>
      </c>
      <c r="M846" s="7" t="s">
        <v>118</v>
      </c>
      <c r="N846" s="7" t="s">
        <v>88</v>
      </c>
      <c r="O846" s="7" t="s">
        <v>116</v>
      </c>
      <c r="P846" s="7" t="s">
        <v>95</v>
      </c>
      <c r="Q846" s="7" t="s">
        <v>107</v>
      </c>
      <c r="R846" s="7" t="s">
        <v>337</v>
      </c>
      <c r="S846" s="7" t="s">
        <v>84</v>
      </c>
      <c r="T846" s="7" t="s">
        <v>89</v>
      </c>
      <c r="U846" s="7" t="s">
        <v>164</v>
      </c>
      <c r="V846" s="7" t="s">
        <v>165</v>
      </c>
      <c r="W846" s="7" t="s">
        <v>126</v>
      </c>
      <c r="X846" s="7" t="s">
        <v>118</v>
      </c>
      <c r="Y846" s="7" t="n">
        <v>0</v>
      </c>
      <c r="Z846" s="7" t="n">
        <v>1</v>
      </c>
      <c r="AA846" s="7" t="str">
        <f aca="false">IF(Y846&gt;Z846,"Win",IF(Y846&lt;Z846,"Loss","Draw"))</f>
        <v>Loss</v>
      </c>
      <c r="AB846" s="7" t="s">
        <v>99</v>
      </c>
      <c r="AC846" s="7" t="s">
        <v>99</v>
      </c>
      <c r="AD846" s="7" t="s">
        <v>2073</v>
      </c>
      <c r="AE846" s="7" t="s">
        <v>2402</v>
      </c>
      <c r="AF846" s="7" t="str">
        <f aca="false">IF(AD846&lt;AE846,AD846,AE846)</f>
        <v>Archers, Boss Bandit, Earthquake, Goblin Cage, Hog Rider, Ice Spirit, Skeletons, The Log</v>
      </c>
      <c r="AG846" s="7" t="str">
        <f aca="false">IF(AD846&lt;AE846,AE846,AD846)</f>
        <v>Barbarian Barrel, Berserker, Dark Prince, Furnace, Graveyard, Ice Spirit, Poison, Tesla</v>
      </c>
      <c r="AH846" s="7" t="str">
        <f aca="false">IF(AD846=AF846,AA846,IF(AA846="Win","Loss",IF(AA846="Loss","Win","Draw")))</f>
        <v>Win</v>
      </c>
      <c r="AI846" s="7" t="s">
        <v>297</v>
      </c>
    </row>
    <row r="847" customFormat="false" ht="15" hidden="false" customHeight="true" outlineLevel="0" collapsed="false">
      <c r="A847" s="7" t="s">
        <v>2398</v>
      </c>
      <c r="B847" s="7" t="n">
        <v>3</v>
      </c>
      <c r="C847" s="7" t="s">
        <v>2328</v>
      </c>
      <c r="D847" s="7" t="s">
        <v>2329</v>
      </c>
      <c r="E847" s="7" t="s">
        <v>2391</v>
      </c>
      <c r="F847" s="7" t="s">
        <v>2392</v>
      </c>
      <c r="G847" s="7" t="s">
        <v>2403</v>
      </c>
      <c r="H847" s="7" t="s">
        <v>376</v>
      </c>
      <c r="I847" s="7" t="s">
        <v>418</v>
      </c>
      <c r="J847" s="7" t="s">
        <v>563</v>
      </c>
      <c r="K847" s="7" t="s">
        <v>92</v>
      </c>
      <c r="L847" s="7" t="s">
        <v>94</v>
      </c>
      <c r="M847" s="7" t="s">
        <v>173</v>
      </c>
      <c r="N847" s="7" t="s">
        <v>294</v>
      </c>
      <c r="O847" s="7" t="s">
        <v>150</v>
      </c>
      <c r="P847" s="7" t="s">
        <v>159</v>
      </c>
      <c r="Q847" s="7" t="s">
        <v>114</v>
      </c>
      <c r="R847" s="7" t="s">
        <v>202</v>
      </c>
      <c r="S847" s="7" t="s">
        <v>137</v>
      </c>
      <c r="T847" s="7" t="s">
        <v>116</v>
      </c>
      <c r="U847" s="7" t="s">
        <v>97</v>
      </c>
      <c r="V847" s="7" t="s">
        <v>88</v>
      </c>
      <c r="W847" s="7" t="s">
        <v>157</v>
      </c>
      <c r="X847" s="7" t="s">
        <v>153</v>
      </c>
      <c r="Y847" s="7" t="n">
        <v>0</v>
      </c>
      <c r="Z847" s="7" t="n">
        <v>1</v>
      </c>
      <c r="AA847" s="7" t="str">
        <f aca="false">IF(Y847&gt;Z847,"Win",IF(Y847&lt;Z847,"Loss","Draw"))</f>
        <v>Loss</v>
      </c>
      <c r="AB847" s="7" t="s">
        <v>99</v>
      </c>
      <c r="AC847" s="7" t="s">
        <v>99</v>
      </c>
      <c r="AD847" s="7" t="s">
        <v>2404</v>
      </c>
      <c r="AE847" s="7" t="s">
        <v>2090</v>
      </c>
      <c r="AF847" s="7" t="str">
        <f aca="false">IF(AD847&lt;AE847,AD847,AE847)</f>
        <v>Berserker, Cannon, Fire Spirit, Giant Snowball, Goblin Drill, Magic Archer, Poison, Ronin</v>
      </c>
      <c r="AG847" s="7" t="str">
        <f aca="false">IF(AD847&lt;AE847,AE847,AD847)</f>
        <v>Dart Goblin, Electro Spirit, Rascals, Skeleton Army, Skeleton Barrel, Skeleton King, Vines, Zappies</v>
      </c>
      <c r="AH847" s="7" t="str">
        <f aca="false">IF(AD847=AF847,AA847,IF(AA847="Win","Loss",IF(AA847="Loss","Win","Draw")))</f>
        <v>Win</v>
      </c>
      <c r="AI847" s="7" t="s">
        <v>297</v>
      </c>
    </row>
    <row r="848" customFormat="false" ht="15" hidden="false" customHeight="true" outlineLevel="0" collapsed="false">
      <c r="A848" s="5" t="s">
        <v>2405</v>
      </c>
      <c r="B848" s="5" t="n">
        <v>1</v>
      </c>
      <c r="C848" s="5" t="s">
        <v>2328</v>
      </c>
      <c r="D848" s="5" t="s">
        <v>2329</v>
      </c>
      <c r="E848" s="5" t="s">
        <v>709</v>
      </c>
      <c r="F848" s="5" t="s">
        <v>710</v>
      </c>
      <c r="G848" s="5" t="s">
        <v>2406</v>
      </c>
      <c r="H848" s="5" t="s">
        <v>715</v>
      </c>
      <c r="I848" s="5" t="s">
        <v>177</v>
      </c>
      <c r="J848" s="5" t="s">
        <v>95</v>
      </c>
      <c r="K848" s="5" t="s">
        <v>124</v>
      </c>
      <c r="L848" s="5" t="s">
        <v>215</v>
      </c>
      <c r="M848" s="5" t="s">
        <v>126</v>
      </c>
      <c r="N848" s="5" t="s">
        <v>150</v>
      </c>
      <c r="O848" s="5" t="s">
        <v>257</v>
      </c>
      <c r="P848" s="5" t="s">
        <v>93</v>
      </c>
      <c r="Q848" s="5" t="s">
        <v>141</v>
      </c>
      <c r="R848" s="5" t="s">
        <v>95</v>
      </c>
      <c r="S848" s="5" t="s">
        <v>107</v>
      </c>
      <c r="T848" s="5" t="s">
        <v>177</v>
      </c>
      <c r="U848" s="5" t="s">
        <v>178</v>
      </c>
      <c r="V848" s="5" t="s">
        <v>93</v>
      </c>
      <c r="W848" s="5" t="s">
        <v>143</v>
      </c>
      <c r="X848" s="5" t="s">
        <v>150</v>
      </c>
      <c r="Y848" s="5" t="n">
        <v>0</v>
      </c>
      <c r="Z848" s="5" t="n">
        <v>1</v>
      </c>
      <c r="AA848" s="5" t="str">
        <f aca="false">IF(Y848&gt;Z848,"Win",IF(Y848&lt;Z848,"Loss","Draw"))</f>
        <v>Loss</v>
      </c>
      <c r="AB848" s="5" t="s">
        <v>98</v>
      </c>
      <c r="AC848" s="5" t="s">
        <v>99</v>
      </c>
      <c r="AD848" s="5" t="s">
        <v>429</v>
      </c>
      <c r="AE848" s="5" t="s">
        <v>180</v>
      </c>
      <c r="AF848" s="5" t="str">
        <f aca="false">IF(AD848&lt;AE848,AD848,AE848)</f>
        <v>Barbarian Barrel, Electro Spirit, Fireball, Fisherman, Hunter, Royal Ghost, Royal Giant, Skeletons</v>
      </c>
      <c r="AG848" s="5" t="str">
        <f aca="false">IF(AD848&lt;AE848,AE848,AD848)</f>
        <v>Barbarian Barrel, Electro Spirit, Fireball, Goblin Cage, Heal Spirit, Lumberjack, Phoenix, Royal Giant</v>
      </c>
      <c r="AH848" s="5" t="str">
        <f aca="false">IF(AD848=AF848,AA848,IF(AA848="Win","Loss",IF(AA848="Loss","Win","Draw")))</f>
        <v>Loss</v>
      </c>
      <c r="AI848" s="5" t="s">
        <v>297</v>
      </c>
    </row>
    <row r="849" customFormat="false" ht="15" hidden="false" customHeight="true" outlineLevel="0" collapsed="false">
      <c r="A849" s="5" t="s">
        <v>2405</v>
      </c>
      <c r="B849" s="5" t="n">
        <v>2</v>
      </c>
      <c r="C849" s="5" t="s">
        <v>2328</v>
      </c>
      <c r="D849" s="5" t="s">
        <v>2329</v>
      </c>
      <c r="E849" s="5" t="s">
        <v>709</v>
      </c>
      <c r="F849" s="5" t="s">
        <v>710</v>
      </c>
      <c r="G849" s="5" t="s">
        <v>2407</v>
      </c>
      <c r="H849" s="5" t="s">
        <v>352</v>
      </c>
      <c r="I849" s="5" t="s">
        <v>201</v>
      </c>
      <c r="J849" s="5" t="s">
        <v>202</v>
      </c>
      <c r="K849" s="5" t="s">
        <v>203</v>
      </c>
      <c r="L849" s="5" t="s">
        <v>204</v>
      </c>
      <c r="M849" s="5" t="s">
        <v>88</v>
      </c>
      <c r="N849" s="5" t="s">
        <v>157</v>
      </c>
      <c r="O849" s="5" t="s">
        <v>118</v>
      </c>
      <c r="P849" s="5" t="s">
        <v>234</v>
      </c>
      <c r="Q849" s="5" t="s">
        <v>84</v>
      </c>
      <c r="R849" s="5" t="s">
        <v>108</v>
      </c>
      <c r="S849" s="5" t="s">
        <v>114</v>
      </c>
      <c r="T849" s="5" t="s">
        <v>116</v>
      </c>
      <c r="U849" s="5" t="s">
        <v>138</v>
      </c>
      <c r="V849" s="5" t="s">
        <v>119</v>
      </c>
      <c r="W849" s="5" t="s">
        <v>137</v>
      </c>
      <c r="X849" s="5" t="s">
        <v>88</v>
      </c>
      <c r="Y849" s="5" t="n">
        <v>0</v>
      </c>
      <c r="Z849" s="5" t="n">
        <v>1</v>
      </c>
      <c r="AA849" s="5" t="str">
        <f aca="false">IF(Y849&gt;Z849,"Win",IF(Y849&lt;Z849,"Loss","Draw"))</f>
        <v>Loss</v>
      </c>
      <c r="AB849" s="5" t="s">
        <v>98</v>
      </c>
      <c r="AC849" s="5" t="s">
        <v>99</v>
      </c>
      <c r="AD849" s="5" t="s">
        <v>668</v>
      </c>
      <c r="AE849" s="5" t="s">
        <v>205</v>
      </c>
      <c r="AF849" s="5" t="str">
        <f aca="false">IF(AD849&lt;AE849,AD849,AE849)</f>
        <v>Archers, Berserker, Dark Prince, Giant Snowball, Goblin Demolisher, Goblin Drill, Goblin Hut, Poison</v>
      </c>
      <c r="AG849" s="5" t="str">
        <f aca="false">IF(AD849&lt;AE849,AE849,AD849)</f>
        <v>Berserker, Bomb Tower, Fire Spirit, Goblin Barrel, Ice Spirit, Magic Archer, Royal Delivery, Wall Breakers</v>
      </c>
      <c r="AH849" s="5" t="str">
        <f aca="false">IF(AD849=AF849,AA849,IF(AA849="Win","Loss",IF(AA849="Loss","Win","Draw")))</f>
        <v>Win</v>
      </c>
      <c r="AI849" s="5" t="s">
        <v>297</v>
      </c>
    </row>
    <row r="850" customFormat="false" ht="15" hidden="false" customHeight="true" outlineLevel="0" collapsed="false">
      <c r="A850" s="5" t="s">
        <v>2405</v>
      </c>
      <c r="B850" s="5" t="n">
        <v>3</v>
      </c>
      <c r="C850" s="5" t="s">
        <v>2328</v>
      </c>
      <c r="D850" s="5" t="s">
        <v>2329</v>
      </c>
      <c r="E850" s="5" t="s">
        <v>709</v>
      </c>
      <c r="F850" s="5" t="s">
        <v>710</v>
      </c>
      <c r="G850" s="5" t="s">
        <v>2408</v>
      </c>
      <c r="H850" s="5" t="s">
        <v>715</v>
      </c>
      <c r="I850" s="5" t="s">
        <v>82</v>
      </c>
      <c r="J850" s="5" t="s">
        <v>140</v>
      </c>
      <c r="K850" s="5" t="s">
        <v>141</v>
      </c>
      <c r="L850" s="5" t="s">
        <v>143</v>
      </c>
      <c r="M850" s="5" t="s">
        <v>142</v>
      </c>
      <c r="N850" s="5" t="s">
        <v>130</v>
      </c>
      <c r="O850" s="5" t="s">
        <v>97</v>
      </c>
      <c r="P850" s="5" t="s">
        <v>173</v>
      </c>
      <c r="Q850" s="5" t="s">
        <v>127</v>
      </c>
      <c r="R850" s="5" t="s">
        <v>188</v>
      </c>
      <c r="S850" s="5" t="s">
        <v>202</v>
      </c>
      <c r="T850" s="5" t="s">
        <v>97</v>
      </c>
      <c r="U850" s="5" t="s">
        <v>124</v>
      </c>
      <c r="V850" s="5" t="s">
        <v>118</v>
      </c>
      <c r="W850" s="5" t="s">
        <v>130</v>
      </c>
      <c r="X850" s="5" t="s">
        <v>173</v>
      </c>
      <c r="Y850" s="5" t="n">
        <v>1</v>
      </c>
      <c r="Z850" s="5" t="n">
        <v>0</v>
      </c>
      <c r="AA850" s="5" t="str">
        <f aca="false">IF(Y850&gt;Z850,"Win",IF(Y850&lt;Z850,"Loss","Draw"))</f>
        <v>Win</v>
      </c>
      <c r="AB850" s="5" t="s">
        <v>98</v>
      </c>
      <c r="AC850" s="5" t="s">
        <v>99</v>
      </c>
      <c r="AD850" s="5" t="s">
        <v>2409</v>
      </c>
      <c r="AE850" s="5" t="s">
        <v>2410</v>
      </c>
      <c r="AF850" s="5" t="str">
        <f aca="false">IF(AD850&lt;AE850,AD850,AE850)</f>
        <v>Arrows, Battle Ram, Ice Spirit, Magic Archer, Ronin, Royal Ghost, Tombstone, Zappies</v>
      </c>
      <c r="AG850" s="5" t="str">
        <f aca="false">IF(AD850&lt;AE850,AE850,AD850)</f>
        <v>Arrows, Heal Spirit, Ice Golem, Lumberjack, Ronin, Royal Hogs, Three Musketeers, Zappies</v>
      </c>
      <c r="AH850" s="5" t="str">
        <f aca="false">IF(AD850=AF850,AA850,IF(AA850="Win","Loss",IF(AA850="Loss","Win","Draw")))</f>
        <v>Loss</v>
      </c>
      <c r="AI850" s="5" t="s">
        <v>297</v>
      </c>
    </row>
    <row r="851" customFormat="false" ht="15" hidden="false" customHeight="true" outlineLevel="0" collapsed="false">
      <c r="A851" s="7" t="s">
        <v>2411</v>
      </c>
      <c r="B851" s="7" t="n">
        <v>1</v>
      </c>
      <c r="C851" s="7" t="s">
        <v>2328</v>
      </c>
      <c r="D851" s="7" t="s">
        <v>2329</v>
      </c>
      <c r="E851" s="7" t="s">
        <v>709</v>
      </c>
      <c r="F851" s="7" t="s">
        <v>710</v>
      </c>
      <c r="G851" s="7" t="s">
        <v>2412</v>
      </c>
      <c r="H851" s="7" t="s">
        <v>715</v>
      </c>
      <c r="I851" s="7" t="s">
        <v>127</v>
      </c>
      <c r="J851" s="7" t="s">
        <v>128</v>
      </c>
      <c r="K851" s="7" t="s">
        <v>129</v>
      </c>
      <c r="L851" s="7" t="s">
        <v>173</v>
      </c>
      <c r="M851" s="7" t="s">
        <v>133</v>
      </c>
      <c r="N851" s="7" t="s">
        <v>86</v>
      </c>
      <c r="O851" s="7" t="s">
        <v>97</v>
      </c>
      <c r="P851" s="7" t="s">
        <v>130</v>
      </c>
      <c r="Q851" s="7" t="s">
        <v>129</v>
      </c>
      <c r="R851" s="7" t="s">
        <v>91</v>
      </c>
      <c r="S851" s="7" t="s">
        <v>124</v>
      </c>
      <c r="T851" s="7" t="s">
        <v>112</v>
      </c>
      <c r="U851" s="7" t="s">
        <v>223</v>
      </c>
      <c r="V851" s="7" t="s">
        <v>113</v>
      </c>
      <c r="W851" s="7" t="s">
        <v>93</v>
      </c>
      <c r="X851" s="7" t="s">
        <v>109</v>
      </c>
      <c r="Y851" s="7" t="n">
        <v>3</v>
      </c>
      <c r="Z851" s="7" t="n">
        <v>0</v>
      </c>
      <c r="AA851" s="7" t="str">
        <f aca="false">IF(Y851&gt;Z851,"Win",IF(Y851&lt;Z851,"Loss","Draw"))</f>
        <v>Win</v>
      </c>
      <c r="AB851" s="7" t="s">
        <v>99</v>
      </c>
      <c r="AC851" s="7" t="s">
        <v>99</v>
      </c>
      <c r="AD851" s="7" t="s">
        <v>2394</v>
      </c>
      <c r="AE851" s="7" t="s">
        <v>1500</v>
      </c>
      <c r="AF851" s="7" t="str">
        <f aca="false">IF(AD851&lt;AE851,AD851,AE851)</f>
        <v>Arrows, Battle Ram, Golden Knight, Mega Knight, Mother Witch, Ronin, Skeleton Dragons, Zappies</v>
      </c>
      <c r="AG851" s="7" t="str">
        <f aca="false">IF(AD851&lt;AE851,AE851,AD851)</f>
        <v>Fireball, Furnace, Goblins, Mega Knight, Ram Rider, Royal Ghost, Spirit Empress, Zap</v>
      </c>
      <c r="AH851" s="7" t="str">
        <f aca="false">IF(AD851=AF851,AA851,IF(AA851="Win","Loss",IF(AA851="Loss","Win","Draw")))</f>
        <v>Win</v>
      </c>
      <c r="AI851" s="7" t="s">
        <v>297</v>
      </c>
    </row>
    <row r="852" customFormat="false" ht="15" hidden="false" customHeight="true" outlineLevel="0" collapsed="false">
      <c r="A852" s="7" t="s">
        <v>2411</v>
      </c>
      <c r="B852" s="7" t="n">
        <v>2</v>
      </c>
      <c r="C852" s="7" t="s">
        <v>2328</v>
      </c>
      <c r="D852" s="7" t="s">
        <v>2329</v>
      </c>
      <c r="E852" s="7" t="s">
        <v>709</v>
      </c>
      <c r="F852" s="7" t="s">
        <v>710</v>
      </c>
      <c r="G852" s="7" t="s">
        <v>2413</v>
      </c>
      <c r="H852" s="7" t="s">
        <v>715</v>
      </c>
      <c r="I852" s="7" t="s">
        <v>90</v>
      </c>
      <c r="J852" s="7" t="s">
        <v>91</v>
      </c>
      <c r="K852" s="7" t="s">
        <v>92</v>
      </c>
      <c r="L852" s="7" t="s">
        <v>96</v>
      </c>
      <c r="M852" s="7" t="s">
        <v>94</v>
      </c>
      <c r="N852" s="7" t="s">
        <v>95</v>
      </c>
      <c r="O852" s="7" t="s">
        <v>93</v>
      </c>
      <c r="P852" s="7" t="s">
        <v>125</v>
      </c>
      <c r="Q852" s="7" t="s">
        <v>407</v>
      </c>
      <c r="R852" s="7" t="s">
        <v>151</v>
      </c>
      <c r="S852" s="7" t="s">
        <v>87</v>
      </c>
      <c r="T852" s="7" t="s">
        <v>126</v>
      </c>
      <c r="U852" s="7" t="s">
        <v>118</v>
      </c>
      <c r="V852" s="7" t="s">
        <v>165</v>
      </c>
      <c r="W852" s="7" t="s">
        <v>89</v>
      </c>
      <c r="X852" s="7" t="s">
        <v>164</v>
      </c>
      <c r="Y852" s="7" t="n">
        <v>0</v>
      </c>
      <c r="Z852" s="7" t="n">
        <v>1</v>
      </c>
      <c r="AA852" s="7" t="str">
        <f aca="false">IF(Y852&gt;Z852,"Win",IF(Y852&lt;Z852,"Loss","Draw"))</f>
        <v>Loss</v>
      </c>
      <c r="AB852" s="7" t="s">
        <v>99</v>
      </c>
      <c r="AC852" s="7" t="s">
        <v>99</v>
      </c>
      <c r="AD852" s="7" t="s">
        <v>216</v>
      </c>
      <c r="AE852" s="7" t="s">
        <v>2414</v>
      </c>
      <c r="AF852" s="7" t="str">
        <f aca="false">IF(AD852&lt;AE852,AD852,AE852)</f>
        <v>Barbarian Barrel, Cannon Cart, Fireball, Goblins, Minions, Mortar, Rascals, Skeleton Barrel</v>
      </c>
      <c r="AG852" s="7" t="str">
        <f aca="false">IF(AD852&lt;AE852,AE852,AD852)</f>
        <v>Earthquake, Firecracker, Hog Rider, Ice Spirit, Mighty Miner, Skeletons, Tesla, The Log</v>
      </c>
      <c r="AH852" s="7" t="str">
        <f aca="false">IF(AD852=AF852,AA852,IF(AA852="Win","Loss",IF(AA852="Loss","Win","Draw")))</f>
        <v>Loss</v>
      </c>
      <c r="AI852" s="7" t="s">
        <v>297</v>
      </c>
    </row>
    <row r="853" customFormat="false" ht="15" hidden="false" customHeight="true" outlineLevel="0" collapsed="false">
      <c r="A853" s="7" t="s">
        <v>2411</v>
      </c>
      <c r="B853" s="7" t="n">
        <v>3</v>
      </c>
      <c r="C853" s="7" t="s">
        <v>2328</v>
      </c>
      <c r="D853" s="7" t="s">
        <v>2329</v>
      </c>
      <c r="E853" s="7" t="s">
        <v>709</v>
      </c>
      <c r="F853" s="7" t="s">
        <v>710</v>
      </c>
      <c r="G853" s="7" t="s">
        <v>2415</v>
      </c>
      <c r="H853" s="7" t="s">
        <v>715</v>
      </c>
      <c r="I853" s="7" t="s">
        <v>203</v>
      </c>
      <c r="J853" s="7" t="s">
        <v>108</v>
      </c>
      <c r="K853" s="7" t="s">
        <v>159</v>
      </c>
      <c r="L853" s="7" t="s">
        <v>157</v>
      </c>
      <c r="M853" s="7" t="s">
        <v>201</v>
      </c>
      <c r="N853" s="7" t="s">
        <v>204</v>
      </c>
      <c r="O853" s="7" t="s">
        <v>153</v>
      </c>
      <c r="P853" s="7" t="s">
        <v>88</v>
      </c>
      <c r="Q853" s="7" t="s">
        <v>84</v>
      </c>
      <c r="R853" s="7" t="s">
        <v>83</v>
      </c>
      <c r="S853" s="7" t="s">
        <v>82</v>
      </c>
      <c r="T853" s="7" t="s">
        <v>86</v>
      </c>
      <c r="U853" s="7" t="s">
        <v>119</v>
      </c>
      <c r="V853" s="7" t="s">
        <v>150</v>
      </c>
      <c r="W853" s="7" t="s">
        <v>294</v>
      </c>
      <c r="X853" s="7" t="s">
        <v>95</v>
      </c>
      <c r="Y853" s="7" t="n">
        <v>1</v>
      </c>
      <c r="Z853" s="7" t="n">
        <v>0</v>
      </c>
      <c r="AA853" s="7" t="str">
        <f aca="false">IF(Y853&gt;Z853,"Win",IF(Y853&lt;Z853,"Loss","Draw"))</f>
        <v>Win</v>
      </c>
      <c r="AB853" s="7" t="s">
        <v>99</v>
      </c>
      <c r="AC853" s="7" t="s">
        <v>99</v>
      </c>
      <c r="AD853" s="7" t="s">
        <v>1782</v>
      </c>
      <c r="AE853" s="7" t="s">
        <v>2416</v>
      </c>
      <c r="AF853" s="7" t="str">
        <f aca="false">IF(AD853&lt;AE853,AD853,AE853)</f>
        <v>Archers, Barbarian Barrel, Electro Spirit, Goblin Hut, Monk, Royal Hogs, Skeleton Dragons, Vines</v>
      </c>
      <c r="AG853" s="7" t="str">
        <f aca="false">IF(AD853&lt;AE853,AE853,AD853)</f>
        <v>Berserker, Cannon, Dark Prince, Dart Goblin, Fire Spirit, Goblin Barrel, Royal Delivery, Wall Breakers</v>
      </c>
      <c r="AH853" s="7" t="str">
        <f aca="false">IF(AD853=AF853,AA853,IF(AA853="Win","Loss",IF(AA853="Loss","Win","Draw")))</f>
        <v>Loss</v>
      </c>
      <c r="AI853" s="7" t="s">
        <v>297</v>
      </c>
    </row>
    <row r="854" customFormat="false" ht="15" hidden="false" customHeight="true" outlineLevel="0" collapsed="false">
      <c r="A854" s="7" t="s">
        <v>2417</v>
      </c>
      <c r="B854" s="7" t="n">
        <v>1</v>
      </c>
      <c r="C854" s="7" t="s">
        <v>2328</v>
      </c>
      <c r="D854" s="7" t="s">
        <v>2329</v>
      </c>
      <c r="E854" s="7" t="s">
        <v>709</v>
      </c>
      <c r="F854" s="7" t="s">
        <v>710</v>
      </c>
      <c r="G854" s="7" t="s">
        <v>2418</v>
      </c>
      <c r="H854" s="7" t="s">
        <v>715</v>
      </c>
      <c r="I854" s="7" t="s">
        <v>127</v>
      </c>
      <c r="J854" s="7" t="s">
        <v>219</v>
      </c>
      <c r="K854" s="7" t="s">
        <v>124</v>
      </c>
      <c r="L854" s="7" t="s">
        <v>117</v>
      </c>
      <c r="M854" s="7" t="s">
        <v>133</v>
      </c>
      <c r="N854" s="7" t="s">
        <v>173</v>
      </c>
      <c r="O854" s="7" t="s">
        <v>294</v>
      </c>
      <c r="P854" s="7" t="s">
        <v>95</v>
      </c>
      <c r="Q854" s="7" t="s">
        <v>137</v>
      </c>
      <c r="R854" s="7" t="s">
        <v>241</v>
      </c>
      <c r="S854" s="7" t="s">
        <v>87</v>
      </c>
      <c r="T854" s="7" t="s">
        <v>89</v>
      </c>
      <c r="U854" s="7" t="s">
        <v>116</v>
      </c>
      <c r="V854" s="7" t="s">
        <v>138</v>
      </c>
      <c r="W854" s="7" t="s">
        <v>118</v>
      </c>
      <c r="X854" s="7" t="s">
        <v>126</v>
      </c>
      <c r="Y854" s="7" t="n">
        <v>1</v>
      </c>
      <c r="Z854" s="7" t="n">
        <v>3</v>
      </c>
      <c r="AA854" s="7" t="str">
        <f aca="false">IF(Y854&gt;Z854,"Win",IF(Y854&lt;Z854,"Loss","Draw"))</f>
        <v>Loss</v>
      </c>
      <c r="AB854" s="7" t="s">
        <v>99</v>
      </c>
      <c r="AC854" s="7" t="s">
        <v>99</v>
      </c>
      <c r="AD854" s="7" t="s">
        <v>296</v>
      </c>
      <c r="AE854" s="7" t="s">
        <v>2419</v>
      </c>
      <c r="AF854" s="7" t="str">
        <f aca="false">IF(AD854&lt;AE854,AD854,AE854)</f>
        <v>Barbarian Barrel, Battle Ram, Giant Skeleton, Mother Witch, Royal Ghost, Vines, Wizard, Zappies</v>
      </c>
      <c r="AG854" s="7" t="str">
        <f aca="false">IF(AD854&lt;AE854,AE854,AD854)</f>
        <v>Goblin Demolisher, Goblin Drill, Ice Spirit, Knight, Poison, Skeletons, Tesla, The Log</v>
      </c>
      <c r="AH854" s="7" t="str">
        <f aca="false">IF(AD854=AF854,AA854,IF(AA854="Win","Loss",IF(AA854="Loss","Win","Draw")))</f>
        <v>Loss</v>
      </c>
      <c r="AI854" s="7" t="s">
        <v>297</v>
      </c>
    </row>
    <row r="855" customFormat="false" ht="15" hidden="false" customHeight="true" outlineLevel="0" collapsed="false">
      <c r="A855" s="7" t="s">
        <v>2417</v>
      </c>
      <c r="B855" s="7" t="n">
        <v>2</v>
      </c>
      <c r="C855" s="7" t="s">
        <v>2328</v>
      </c>
      <c r="D855" s="7" t="s">
        <v>2329</v>
      </c>
      <c r="E855" s="7" t="s">
        <v>709</v>
      </c>
      <c r="F855" s="7" t="s">
        <v>710</v>
      </c>
      <c r="G855" s="7" t="s">
        <v>2420</v>
      </c>
      <c r="H855" s="7" t="s">
        <v>715</v>
      </c>
      <c r="I855" s="7" t="s">
        <v>107</v>
      </c>
      <c r="J855" s="7" t="s">
        <v>337</v>
      </c>
      <c r="K855" s="7" t="s">
        <v>84</v>
      </c>
      <c r="L855" s="7" t="s">
        <v>89</v>
      </c>
      <c r="M855" s="7" t="s">
        <v>164</v>
      </c>
      <c r="N855" s="7" t="s">
        <v>165</v>
      </c>
      <c r="O855" s="7" t="s">
        <v>126</v>
      </c>
      <c r="P855" s="7" t="s">
        <v>118</v>
      </c>
      <c r="Q855" s="7" t="s">
        <v>208</v>
      </c>
      <c r="R855" s="7" t="s">
        <v>194</v>
      </c>
      <c r="S855" s="7" t="s">
        <v>90</v>
      </c>
      <c r="T855" s="7" t="s">
        <v>114</v>
      </c>
      <c r="U855" s="7" t="s">
        <v>164</v>
      </c>
      <c r="V855" s="7" t="s">
        <v>157</v>
      </c>
      <c r="W855" s="7" t="s">
        <v>165</v>
      </c>
      <c r="X855" s="7" t="s">
        <v>193</v>
      </c>
      <c r="Y855" s="7" t="n">
        <v>0</v>
      </c>
      <c r="Z855" s="7" t="n">
        <v>1</v>
      </c>
      <c r="AA855" s="7" t="str">
        <f aca="false">IF(Y855&gt;Z855,"Win",IF(Y855&lt;Z855,"Loss","Draw"))</f>
        <v>Loss</v>
      </c>
      <c r="AB855" s="7" t="s">
        <v>99</v>
      </c>
      <c r="AC855" s="7" t="s">
        <v>99</v>
      </c>
      <c r="AD855" s="7" t="s">
        <v>2402</v>
      </c>
      <c r="AE855" s="7" t="s">
        <v>2421</v>
      </c>
      <c r="AF855" s="7" t="str">
        <f aca="false">IF(AD855&lt;AE855,AD855,AE855)</f>
        <v>Archer Queen, Earthquake, Fire Spirit, Giant Snowball, Guards, Hog Rider, Mortar, Valkyrie</v>
      </c>
      <c r="AG855" s="7" t="str">
        <f aca="false">IF(AD855&lt;AE855,AE855,AD855)</f>
        <v>Archers, Boss Bandit, Earthquake, Goblin Cage, Hog Rider, Ice Spirit, Skeletons, The Log</v>
      </c>
      <c r="AH855" s="7" t="str">
        <f aca="false">IF(AD855=AF855,AA855,IF(AA855="Win","Loss",IF(AA855="Loss","Win","Draw")))</f>
        <v>Win</v>
      </c>
      <c r="AI855" s="7" t="s">
        <v>297</v>
      </c>
    </row>
    <row r="856" customFormat="false" ht="15" hidden="false" customHeight="true" outlineLevel="0" collapsed="false">
      <c r="A856" s="7" t="s">
        <v>2417</v>
      </c>
      <c r="B856" s="7" t="n">
        <v>3</v>
      </c>
      <c r="C856" s="7" t="s">
        <v>2328</v>
      </c>
      <c r="D856" s="7" t="s">
        <v>2329</v>
      </c>
      <c r="E856" s="7" t="s">
        <v>709</v>
      </c>
      <c r="F856" s="7" t="s">
        <v>710</v>
      </c>
      <c r="G856" s="7" t="s">
        <v>2422</v>
      </c>
      <c r="H856" s="7" t="s">
        <v>715</v>
      </c>
      <c r="I856" s="7" t="s">
        <v>114</v>
      </c>
      <c r="J856" s="7" t="s">
        <v>202</v>
      </c>
      <c r="K856" s="7" t="s">
        <v>137</v>
      </c>
      <c r="L856" s="7" t="s">
        <v>116</v>
      </c>
      <c r="M856" s="7" t="s">
        <v>97</v>
      </c>
      <c r="N856" s="7" t="s">
        <v>88</v>
      </c>
      <c r="O856" s="7" t="s">
        <v>157</v>
      </c>
      <c r="P856" s="7" t="s">
        <v>153</v>
      </c>
      <c r="Q856" s="7" t="s">
        <v>203</v>
      </c>
      <c r="R856" s="7" t="s">
        <v>91</v>
      </c>
      <c r="S856" s="7" t="s">
        <v>201</v>
      </c>
      <c r="T856" s="7" t="s">
        <v>294</v>
      </c>
      <c r="U856" s="7" t="s">
        <v>97</v>
      </c>
      <c r="V856" s="7" t="s">
        <v>159</v>
      </c>
      <c r="W856" s="7" t="s">
        <v>150</v>
      </c>
      <c r="X856" s="7" t="s">
        <v>119</v>
      </c>
      <c r="Y856" s="7" t="n">
        <v>3</v>
      </c>
      <c r="Z856" s="7" t="n">
        <v>0</v>
      </c>
      <c r="AA856" s="7" t="str">
        <f aca="false">IF(Y856&gt;Z856,"Win",IF(Y856&lt;Z856,"Loss","Draw"))</f>
        <v>Win</v>
      </c>
      <c r="AB856" s="7" t="s">
        <v>99</v>
      </c>
      <c r="AC856" s="7" t="s">
        <v>99</v>
      </c>
      <c r="AD856" s="7" t="s">
        <v>2090</v>
      </c>
      <c r="AE856" s="7" t="s">
        <v>2423</v>
      </c>
      <c r="AF856" s="7" t="str">
        <f aca="false">IF(AD856&lt;AE856,AD856,AE856)</f>
        <v>Berserker, Cannon, Fire Spirit, Giant Snowball, Goblin Drill, Magic Archer, Poison, Ronin</v>
      </c>
      <c r="AG856" s="7" t="str">
        <f aca="false">IF(AD856&lt;AE856,AE856,AD856)</f>
        <v>Dart Goblin, Electro Spirit, Goblin Barrel, Goblin Hut, Goblins, Ronin, Vines, Wall Breakers</v>
      </c>
      <c r="AH856" s="7" t="str">
        <f aca="false">IF(AD856=AF856,AA856,IF(AA856="Win","Loss",IF(AA856="Loss","Win","Draw")))</f>
        <v>Win</v>
      </c>
      <c r="AI856" s="7" t="s">
        <v>297</v>
      </c>
    </row>
    <row r="857" customFormat="false" ht="15" hidden="false" customHeight="true" outlineLevel="0" collapsed="false">
      <c r="A857" s="7" t="s">
        <v>2424</v>
      </c>
      <c r="B857" s="7" t="n">
        <v>1</v>
      </c>
      <c r="C857" s="7" t="s">
        <v>2328</v>
      </c>
      <c r="D857" s="7" t="s">
        <v>2329</v>
      </c>
      <c r="E857" s="7" t="s">
        <v>709</v>
      </c>
      <c r="F857" s="7" t="s">
        <v>710</v>
      </c>
      <c r="G857" s="7" t="s">
        <v>2425</v>
      </c>
      <c r="H857" s="7" t="s">
        <v>715</v>
      </c>
      <c r="I857" s="7" t="s">
        <v>201</v>
      </c>
      <c r="J857" s="7" t="s">
        <v>202</v>
      </c>
      <c r="K857" s="7" t="s">
        <v>233</v>
      </c>
      <c r="L857" s="7" t="s">
        <v>234</v>
      </c>
      <c r="M857" s="7" t="s">
        <v>157</v>
      </c>
      <c r="N857" s="7" t="s">
        <v>126</v>
      </c>
      <c r="O857" s="7" t="s">
        <v>89</v>
      </c>
      <c r="P857" s="7" t="s">
        <v>111</v>
      </c>
      <c r="Q857" s="7" t="s">
        <v>201</v>
      </c>
      <c r="R857" s="7" t="s">
        <v>202</v>
      </c>
      <c r="S857" s="7" t="s">
        <v>233</v>
      </c>
      <c r="T857" s="7" t="s">
        <v>234</v>
      </c>
      <c r="U857" s="7" t="s">
        <v>157</v>
      </c>
      <c r="V857" s="7" t="s">
        <v>126</v>
      </c>
      <c r="W857" s="7" t="s">
        <v>89</v>
      </c>
      <c r="X857" s="7" t="s">
        <v>111</v>
      </c>
      <c r="Y857" s="7" t="n">
        <v>0</v>
      </c>
      <c r="Z857" s="7" t="n">
        <v>1</v>
      </c>
      <c r="AA857" s="7" t="str">
        <f aca="false">IF(Y857&gt;Z857,"Win",IF(Y857&lt;Z857,"Loss","Draw"))</f>
        <v>Loss</v>
      </c>
      <c r="AB857" s="7" t="s">
        <v>99</v>
      </c>
      <c r="AC857" s="7" t="s">
        <v>99</v>
      </c>
      <c r="AD857" s="7" t="s">
        <v>415</v>
      </c>
      <c r="AE857" s="7" t="s">
        <v>415</v>
      </c>
      <c r="AF857" s="7" t="str">
        <f aca="false">IF(AD857&lt;AE857,AD857,AE857)</f>
        <v>Bats, Bomb Tower, Fire Spirit, Magic Archer, Miner, Skeletons, The Log, Wall Breakers</v>
      </c>
      <c r="AG857" s="7" t="str">
        <f aca="false">IF(AD857&lt;AE857,AE857,AD857)</f>
        <v>Bats, Bomb Tower, Fire Spirit, Magic Archer, Miner, Skeletons, The Log, Wall Breakers</v>
      </c>
      <c r="AH857" s="7" t="str">
        <f aca="false">IF(AD857=AF857,AA857,IF(AA857="Win","Loss",IF(AA857="Loss","Win","Draw")))</f>
        <v>Loss</v>
      </c>
      <c r="AI857" s="7" t="s">
        <v>297</v>
      </c>
    </row>
    <row r="858" customFormat="false" ht="15" hidden="false" customHeight="true" outlineLevel="0" collapsed="false">
      <c r="A858" s="7" t="s">
        <v>2424</v>
      </c>
      <c r="B858" s="7" t="n">
        <v>2</v>
      </c>
      <c r="C858" s="7" t="s">
        <v>2328</v>
      </c>
      <c r="D858" s="7" t="s">
        <v>2329</v>
      </c>
      <c r="E858" s="7" t="s">
        <v>709</v>
      </c>
      <c r="F858" s="7" t="s">
        <v>710</v>
      </c>
      <c r="G858" s="7" t="s">
        <v>2426</v>
      </c>
      <c r="H858" s="7" t="s">
        <v>352</v>
      </c>
      <c r="I858" s="7" t="s">
        <v>141</v>
      </c>
      <c r="J858" s="7" t="s">
        <v>95</v>
      </c>
      <c r="K858" s="7" t="s">
        <v>107</v>
      </c>
      <c r="L858" s="7" t="s">
        <v>177</v>
      </c>
      <c r="M858" s="7" t="s">
        <v>178</v>
      </c>
      <c r="N858" s="7" t="s">
        <v>85</v>
      </c>
      <c r="O858" s="7" t="s">
        <v>143</v>
      </c>
      <c r="P858" s="7" t="s">
        <v>150</v>
      </c>
      <c r="Q858" s="7" t="s">
        <v>185</v>
      </c>
      <c r="R858" s="7" t="s">
        <v>128</v>
      </c>
      <c r="S858" s="7" t="s">
        <v>284</v>
      </c>
      <c r="T858" s="7" t="s">
        <v>785</v>
      </c>
      <c r="U858" s="7" t="s">
        <v>187</v>
      </c>
      <c r="V858" s="7" t="s">
        <v>158</v>
      </c>
      <c r="W858" s="7" t="s">
        <v>173</v>
      </c>
      <c r="X858" s="7" t="s">
        <v>115</v>
      </c>
      <c r="Y858" s="7" t="n">
        <v>0</v>
      </c>
      <c r="Z858" s="7" t="n">
        <v>1</v>
      </c>
      <c r="AA858" s="7" t="str">
        <f aca="false">IF(Y858&gt;Z858,"Win",IF(Y858&lt;Z858,"Loss","Draw"))</f>
        <v>Loss</v>
      </c>
      <c r="AB858" s="7" t="s">
        <v>99</v>
      </c>
      <c r="AC858" s="7" t="s">
        <v>99</v>
      </c>
      <c r="AD858" s="7" t="s">
        <v>1058</v>
      </c>
      <c r="AE858" s="7" t="s">
        <v>787</v>
      </c>
      <c r="AF858" s="7" t="str">
        <f aca="false">IF(AD858&lt;AE858,AD858,AE858)</f>
        <v>Barbarian Barrel, Electro Spirit, Goblin Cage, Heal Spirit, Lightning, Lumberjack, Phoenix, Royal Giant</v>
      </c>
      <c r="AG858" s="7" t="str">
        <f aca="false">IF(AD858&lt;AE858,AE858,AD858)</f>
        <v>Bowler, Executioner, Freeze, Golden Knight, Graveyard, Inferno Dragon, Tornado, Zappies</v>
      </c>
      <c r="AH858" s="7" t="str">
        <f aca="false">IF(AD858=AF858,AA858,IF(AA858="Win","Loss",IF(AA858="Loss","Win","Draw")))</f>
        <v>Loss</v>
      </c>
      <c r="AI858" s="7" t="s">
        <v>297</v>
      </c>
    </row>
    <row r="859" customFormat="false" ht="15" hidden="false" customHeight="true" outlineLevel="0" collapsed="false">
      <c r="A859" s="7" t="s">
        <v>2424</v>
      </c>
      <c r="B859" s="7" t="n">
        <v>3</v>
      </c>
      <c r="C859" s="7" t="s">
        <v>2328</v>
      </c>
      <c r="D859" s="7" t="s">
        <v>2329</v>
      </c>
      <c r="E859" s="7" t="s">
        <v>709</v>
      </c>
      <c r="F859" s="7" t="s">
        <v>710</v>
      </c>
      <c r="G859" s="7" t="s">
        <v>2427</v>
      </c>
      <c r="H859" s="7" t="s">
        <v>715</v>
      </c>
      <c r="I859" s="7" t="s">
        <v>172</v>
      </c>
      <c r="J859" s="7" t="s">
        <v>83</v>
      </c>
      <c r="K859" s="7" t="s">
        <v>186</v>
      </c>
      <c r="L859" s="7" t="s">
        <v>114</v>
      </c>
      <c r="M859" s="7" t="s">
        <v>87</v>
      </c>
      <c r="N859" s="7" t="s">
        <v>130</v>
      </c>
      <c r="O859" s="7" t="s">
        <v>88</v>
      </c>
      <c r="P859" s="7" t="s">
        <v>118</v>
      </c>
      <c r="Q859" s="7" t="s">
        <v>208</v>
      </c>
      <c r="R859" s="7" t="s">
        <v>186</v>
      </c>
      <c r="S859" s="7" t="s">
        <v>107</v>
      </c>
      <c r="T859" s="7" t="s">
        <v>130</v>
      </c>
      <c r="U859" s="7" t="s">
        <v>110</v>
      </c>
      <c r="V859" s="7" t="s">
        <v>139</v>
      </c>
      <c r="W859" s="7" t="s">
        <v>86</v>
      </c>
      <c r="X859" s="7" t="s">
        <v>88</v>
      </c>
      <c r="Y859" s="7" t="n">
        <v>1</v>
      </c>
      <c r="Z859" s="7" t="n">
        <v>0</v>
      </c>
      <c r="AA859" s="7" t="str">
        <f aca="false">IF(Y859&gt;Z859,"Win",IF(Y859&lt;Z859,"Loss","Draw"))</f>
        <v>Win</v>
      </c>
      <c r="AB859" s="7" t="s">
        <v>99</v>
      </c>
      <c r="AC859" s="7" t="s">
        <v>99</v>
      </c>
      <c r="AD859" s="7" t="s">
        <v>2428</v>
      </c>
      <c r="AE859" s="7" t="s">
        <v>2429</v>
      </c>
      <c r="AF859" s="7" t="str">
        <f aca="false">IF(AD859&lt;AE859,AD859,AE859)</f>
        <v>Arrows, Balloon, Berserker, Giant Snowball, Ice Spirit, Monk, Musketeer, Tesla</v>
      </c>
      <c r="AG859" s="7" t="str">
        <f aca="false">IF(AD859&lt;AE859,AE859,AD859)</f>
        <v>Arrows, Balloon, Berserker, Goblin Cage, Lava Hound, Mega Minion, Skeleton Dragons, Valkyrie</v>
      </c>
      <c r="AH859" s="7" t="str">
        <f aca="false">IF(AD859=AF859,AA859,IF(AA859="Win","Loss",IF(AA859="Loss","Win","Draw")))</f>
        <v>Win</v>
      </c>
      <c r="AI859" s="7" t="s">
        <v>297</v>
      </c>
    </row>
    <row r="860" customFormat="false" ht="15" hidden="false" customHeight="true" outlineLevel="0" collapsed="false">
      <c r="A860" s="7" t="s">
        <v>2430</v>
      </c>
      <c r="B860" s="7" t="n">
        <v>1</v>
      </c>
      <c r="C860" s="7" t="s">
        <v>2328</v>
      </c>
      <c r="D860" s="7" t="s">
        <v>2329</v>
      </c>
      <c r="E860" s="7" t="s">
        <v>709</v>
      </c>
      <c r="F860" s="7" t="s">
        <v>710</v>
      </c>
      <c r="G860" s="7" t="s">
        <v>2431</v>
      </c>
      <c r="H860" s="7" t="s">
        <v>715</v>
      </c>
      <c r="I860" s="7" t="s">
        <v>82</v>
      </c>
      <c r="J860" s="7" t="s">
        <v>151</v>
      </c>
      <c r="K860" s="7" t="s">
        <v>152</v>
      </c>
      <c r="L860" s="7" t="s">
        <v>85</v>
      </c>
      <c r="M860" s="7" t="s">
        <v>126</v>
      </c>
      <c r="N860" s="7" t="s">
        <v>150</v>
      </c>
      <c r="O860" s="7" t="s">
        <v>89</v>
      </c>
      <c r="P860" s="7" t="s">
        <v>153</v>
      </c>
      <c r="Q860" s="7" t="s">
        <v>418</v>
      </c>
      <c r="R860" s="7" t="s">
        <v>186</v>
      </c>
      <c r="S860" s="7" t="s">
        <v>284</v>
      </c>
      <c r="T860" s="7" t="s">
        <v>93</v>
      </c>
      <c r="U860" s="7" t="s">
        <v>110</v>
      </c>
      <c r="V860" s="7" t="s">
        <v>242</v>
      </c>
      <c r="W860" s="7" t="s">
        <v>96</v>
      </c>
      <c r="X860" s="7" t="s">
        <v>114</v>
      </c>
      <c r="Y860" s="7" t="n">
        <v>0</v>
      </c>
      <c r="Z860" s="7" t="n">
        <v>1</v>
      </c>
      <c r="AA860" s="7" t="str">
        <f aca="false">IF(Y860&gt;Z860,"Win",IF(Y860&lt;Z860,"Loss","Draw"))</f>
        <v>Loss</v>
      </c>
      <c r="AB860" s="7" t="s">
        <v>99</v>
      </c>
      <c r="AC860" s="7" t="s">
        <v>99</v>
      </c>
      <c r="AD860" s="7" t="s">
        <v>155</v>
      </c>
      <c r="AE860" s="7" t="s">
        <v>1061</v>
      </c>
      <c r="AF860" s="7" t="str">
        <f aca="false">IF(AD860&lt;AE860,AD860,AE860)</f>
        <v>Baby Dragon, Cannon, Electro Spirit, Lightning, Mighty Miner, Royal Hogs, Skeletons, The Log</v>
      </c>
      <c r="AG860" s="7" t="str">
        <f aca="false">IF(AD860&lt;AE860,AE860,AD860)</f>
        <v>Balloon, Bomber, Fireball, Giant Snowball, Inferno Dragon, Lava Hound, Minions, Skeleton Army</v>
      </c>
      <c r="AH860" s="7" t="str">
        <f aca="false">IF(AD860=AF860,AA860,IF(AA860="Win","Loss",IF(AA860="Loss","Win","Draw")))</f>
        <v>Loss</v>
      </c>
      <c r="AI860" s="7" t="s">
        <v>297</v>
      </c>
    </row>
    <row r="861" customFormat="false" ht="15" hidden="false" customHeight="true" outlineLevel="0" collapsed="false">
      <c r="A861" s="7" t="s">
        <v>2430</v>
      </c>
      <c r="B861" s="7" t="n">
        <v>2</v>
      </c>
      <c r="C861" s="7" t="s">
        <v>2328</v>
      </c>
      <c r="D861" s="7" t="s">
        <v>2329</v>
      </c>
      <c r="E861" s="7" t="s">
        <v>709</v>
      </c>
      <c r="F861" s="7" t="s">
        <v>710</v>
      </c>
      <c r="G861" s="7" t="s">
        <v>2432</v>
      </c>
      <c r="H861" s="7" t="s">
        <v>715</v>
      </c>
      <c r="I861" s="7" t="s">
        <v>127</v>
      </c>
      <c r="J861" s="7" t="s">
        <v>128</v>
      </c>
      <c r="K861" s="7" t="s">
        <v>129</v>
      </c>
      <c r="L861" s="7" t="s">
        <v>133</v>
      </c>
      <c r="M861" s="7" t="s">
        <v>97</v>
      </c>
      <c r="N861" s="7" t="s">
        <v>131</v>
      </c>
      <c r="O861" s="7" t="s">
        <v>173</v>
      </c>
      <c r="P861" s="7" t="s">
        <v>130</v>
      </c>
      <c r="Q861" s="7" t="s">
        <v>137</v>
      </c>
      <c r="R861" s="7" t="s">
        <v>194</v>
      </c>
      <c r="S861" s="7" t="s">
        <v>87</v>
      </c>
      <c r="T861" s="7" t="s">
        <v>97</v>
      </c>
      <c r="U861" s="7" t="s">
        <v>157</v>
      </c>
      <c r="V861" s="7" t="s">
        <v>91</v>
      </c>
      <c r="W861" s="7" t="s">
        <v>116</v>
      </c>
      <c r="X861" s="7" t="s">
        <v>89</v>
      </c>
      <c r="Y861" s="7" t="n">
        <v>1</v>
      </c>
      <c r="Z861" s="7" t="n">
        <v>2</v>
      </c>
      <c r="AA861" s="7" t="str">
        <f aca="false">IF(Y861&gt;Z861,"Win",IF(Y861&lt;Z861,"Loss","Draw"))</f>
        <v>Loss</v>
      </c>
      <c r="AB861" s="7" t="s">
        <v>99</v>
      </c>
      <c r="AC861" s="7" t="s">
        <v>99</v>
      </c>
      <c r="AD861" s="7" t="s">
        <v>503</v>
      </c>
      <c r="AE861" s="7" t="s">
        <v>2433</v>
      </c>
      <c r="AF861" s="7" t="str">
        <f aca="false">IF(AD861&lt;AE861,AD861,AE861)</f>
        <v>Archer Queen, Fire Spirit, Goblin Drill, Goblins, Poison, Ronin, Tesla, The Log</v>
      </c>
      <c r="AG861" s="7" t="str">
        <f aca="false">IF(AD861&lt;AE861,AE861,AD861)</f>
        <v>Arrows, Bandit, Battle Ram, Golden Knight, Mega Knight, Mother Witch, Ronin, Zappies</v>
      </c>
      <c r="AH861" s="7" t="str">
        <f aca="false">IF(AD861=AF861,AA861,IF(AA861="Win","Loss",IF(AA861="Loss","Win","Draw")))</f>
        <v>Win</v>
      </c>
      <c r="AI861" s="7" t="s">
        <v>297</v>
      </c>
    </row>
    <row r="862" customFormat="false" ht="15" hidden="false" customHeight="true" outlineLevel="0" collapsed="false">
      <c r="A862" s="7" t="s">
        <v>2430</v>
      </c>
      <c r="B862" s="7" t="n">
        <v>3</v>
      </c>
      <c r="C862" s="7" t="s">
        <v>2328</v>
      </c>
      <c r="D862" s="7" t="s">
        <v>2329</v>
      </c>
      <c r="E862" s="7" t="s">
        <v>709</v>
      </c>
      <c r="F862" s="7" t="s">
        <v>710</v>
      </c>
      <c r="G862" s="7" t="s">
        <v>2434</v>
      </c>
      <c r="H862" s="7" t="s">
        <v>715</v>
      </c>
      <c r="I862" s="7" t="s">
        <v>137</v>
      </c>
      <c r="J862" s="7" t="s">
        <v>202</v>
      </c>
      <c r="K862" s="7" t="s">
        <v>114</v>
      </c>
      <c r="L862" s="7" t="s">
        <v>108</v>
      </c>
      <c r="M862" s="7" t="s">
        <v>88</v>
      </c>
      <c r="N862" s="7" t="s">
        <v>116</v>
      </c>
      <c r="O862" s="7" t="s">
        <v>157</v>
      </c>
      <c r="P862" s="7" t="s">
        <v>87</v>
      </c>
      <c r="Q862" s="7" t="s">
        <v>84</v>
      </c>
      <c r="R862" s="7" t="s">
        <v>337</v>
      </c>
      <c r="S862" s="7" t="s">
        <v>203</v>
      </c>
      <c r="T862" s="7" t="s">
        <v>201</v>
      </c>
      <c r="U862" s="7" t="s">
        <v>204</v>
      </c>
      <c r="V862" s="7" t="s">
        <v>150</v>
      </c>
      <c r="W862" s="7" t="s">
        <v>88</v>
      </c>
      <c r="X862" s="7" t="s">
        <v>119</v>
      </c>
      <c r="Y862" s="7" t="n">
        <v>0</v>
      </c>
      <c r="Z862" s="7" t="n">
        <v>1</v>
      </c>
      <c r="AA862" s="7" t="str">
        <f aca="false">IF(Y862&gt;Z862,"Win",IF(Y862&lt;Z862,"Loss","Draw"))</f>
        <v>Loss</v>
      </c>
      <c r="AB862" s="7" t="s">
        <v>99</v>
      </c>
      <c r="AC862" s="7" t="s">
        <v>99</v>
      </c>
      <c r="AD862" s="7" t="s">
        <v>1427</v>
      </c>
      <c r="AE862" s="7" t="s">
        <v>2435</v>
      </c>
      <c r="AF862" s="7" t="str">
        <f aca="false">IF(AD862&lt;AE862,AD862,AE862)</f>
        <v>Archers, Berserker, Boss Bandit, Electro Spirit, Goblin Barrel, Goblin Hut, Royal Delivery, Wall Breakers</v>
      </c>
      <c r="AG862" s="7" t="str">
        <f aca="false">IF(AD862&lt;AE862,AE862,AD862)</f>
        <v>Berserker, Dark Prince, Fire Spirit, Giant Snowball, Goblin Drill, Magic Archer, Poison, Tesla</v>
      </c>
      <c r="AH862" s="7" t="str">
        <f aca="false">IF(AD862=AF862,AA862,IF(AA862="Win","Loss",IF(AA862="Loss","Win","Draw")))</f>
        <v>Win</v>
      </c>
      <c r="AI862" s="7" t="s">
        <v>297</v>
      </c>
    </row>
    <row r="863" customFormat="false" ht="15" hidden="false" customHeight="true" outlineLevel="0" collapsed="false">
      <c r="A863" s="5" t="s">
        <v>2436</v>
      </c>
      <c r="B863" s="5" t="n">
        <v>1</v>
      </c>
      <c r="C863" s="5" t="s">
        <v>2328</v>
      </c>
      <c r="D863" s="5" t="s">
        <v>2329</v>
      </c>
      <c r="E863" s="5" t="s">
        <v>709</v>
      </c>
      <c r="F863" s="5" t="s">
        <v>710</v>
      </c>
      <c r="G863" s="5" t="s">
        <v>2437</v>
      </c>
      <c r="H863" s="5" t="s">
        <v>352</v>
      </c>
      <c r="I863" s="5" t="s">
        <v>152</v>
      </c>
      <c r="J863" s="5" t="s">
        <v>128</v>
      </c>
      <c r="K863" s="5" t="s">
        <v>107</v>
      </c>
      <c r="L863" s="5" t="s">
        <v>306</v>
      </c>
      <c r="M863" s="5" t="s">
        <v>85</v>
      </c>
      <c r="N863" s="5" t="s">
        <v>307</v>
      </c>
      <c r="O863" s="5" t="s">
        <v>187</v>
      </c>
      <c r="P863" s="5" t="s">
        <v>95</v>
      </c>
      <c r="Q863" s="5" t="s">
        <v>203</v>
      </c>
      <c r="R863" s="5" t="s">
        <v>151</v>
      </c>
      <c r="S863" s="5" t="s">
        <v>159</v>
      </c>
      <c r="T863" s="5" t="s">
        <v>157</v>
      </c>
      <c r="U863" s="5" t="s">
        <v>201</v>
      </c>
      <c r="V863" s="5" t="s">
        <v>209</v>
      </c>
      <c r="W863" s="5" t="s">
        <v>150</v>
      </c>
      <c r="X863" s="5" t="s">
        <v>126</v>
      </c>
      <c r="Y863" s="5" t="n">
        <v>0</v>
      </c>
      <c r="Z863" s="5" t="n">
        <v>1</v>
      </c>
      <c r="AA863" s="5" t="str">
        <f aca="false">IF(Y863&gt;Z863,"Win",IF(Y863&lt;Z863,"Loss","Draw"))</f>
        <v>Loss</v>
      </c>
      <c r="AB863" s="5" t="s">
        <v>98</v>
      </c>
      <c r="AC863" s="5" t="s">
        <v>99</v>
      </c>
      <c r="AD863" s="5" t="s">
        <v>603</v>
      </c>
      <c r="AE863" s="5" t="s">
        <v>2438</v>
      </c>
      <c r="AF863" s="5" t="str">
        <f aca="false">IF(AD863&lt;AE863,AD863,AE863)</f>
        <v>Baby Dragon, Barbarian Barrel, Goblin Cage, Golden Knight, Golem, Ice Wizard, Lightning, Tornado</v>
      </c>
      <c r="AG863" s="5" t="str">
        <f aca="false">IF(AD863&lt;AE863,AE863,AD863)</f>
        <v>Dart Goblin, Electro Spirit, Fire Spirit, Goblin Barrel, Inferno Tower, Mighty Miner, Skeletons, Wall Breakers</v>
      </c>
      <c r="AH863" s="5" t="str">
        <f aca="false">IF(AD863=AF863,AA863,IF(AA863="Win","Loss",IF(AA863="Loss","Win","Draw")))</f>
        <v>Loss</v>
      </c>
      <c r="AI863" s="5" t="s">
        <v>102</v>
      </c>
    </row>
    <row r="864" customFormat="false" ht="15" hidden="false" customHeight="true" outlineLevel="0" collapsed="false">
      <c r="A864" s="5" t="s">
        <v>2436</v>
      </c>
      <c r="B864" s="5" t="n">
        <v>2</v>
      </c>
      <c r="C864" s="5" t="s">
        <v>2328</v>
      </c>
      <c r="D864" s="5" t="s">
        <v>2329</v>
      </c>
      <c r="E864" s="5" t="s">
        <v>709</v>
      </c>
      <c r="F864" s="5" t="s">
        <v>710</v>
      </c>
      <c r="G864" s="5" t="s">
        <v>2439</v>
      </c>
      <c r="H864" s="5" t="s">
        <v>352</v>
      </c>
      <c r="I864" s="5" t="s">
        <v>84</v>
      </c>
      <c r="J864" s="5" t="s">
        <v>108</v>
      </c>
      <c r="K864" s="5" t="s">
        <v>114</v>
      </c>
      <c r="L864" s="5" t="s">
        <v>234</v>
      </c>
      <c r="M864" s="5" t="s">
        <v>118</v>
      </c>
      <c r="N864" s="5" t="s">
        <v>138</v>
      </c>
      <c r="O864" s="5" t="s">
        <v>116</v>
      </c>
      <c r="P864" s="5" t="s">
        <v>115</v>
      </c>
      <c r="Q864" s="5" t="s">
        <v>172</v>
      </c>
      <c r="R864" s="5" t="s">
        <v>91</v>
      </c>
      <c r="S864" s="5" t="s">
        <v>90</v>
      </c>
      <c r="T864" s="5" t="s">
        <v>97</v>
      </c>
      <c r="U864" s="5" t="s">
        <v>89</v>
      </c>
      <c r="V864" s="5" t="s">
        <v>85</v>
      </c>
      <c r="W864" s="5" t="s">
        <v>165</v>
      </c>
      <c r="X864" s="5" t="s">
        <v>118</v>
      </c>
      <c r="Y864" s="5" t="n">
        <v>0</v>
      </c>
      <c r="Z864" s="5" t="n">
        <v>1</v>
      </c>
      <c r="AA864" s="5" t="str">
        <f aca="false">IF(Y864&gt;Z864,"Win",IF(Y864&lt;Z864,"Loss","Draw"))</f>
        <v>Loss</v>
      </c>
      <c r="AB864" s="5" t="s">
        <v>98</v>
      </c>
      <c r="AC864" s="5" t="s">
        <v>99</v>
      </c>
      <c r="AD864" s="5" t="s">
        <v>2440</v>
      </c>
      <c r="AE864" s="5" t="s">
        <v>2441</v>
      </c>
      <c r="AF864" s="5" t="str">
        <f aca="false">IF(AD864&lt;AE864,AD864,AE864)</f>
        <v>Archers, Bomb Tower, Dark Prince, Giant Snowball, Goblin Demolisher, Graveyard, Ice Spirit, Poison</v>
      </c>
      <c r="AG864" s="5" t="str">
        <f aca="false">IF(AD864&lt;AE864,AE864,AD864)</f>
        <v>Goblins, Hog Rider, Ice Spirit, Lightning, Mortar, Musketeer, Ronin, The Log</v>
      </c>
      <c r="AH864" s="5" t="str">
        <f aca="false">IF(AD864=AF864,AA864,IF(AA864="Win","Loss",IF(AA864="Loss","Win","Draw")))</f>
        <v>Loss</v>
      </c>
      <c r="AI864" s="5" t="s">
        <v>102</v>
      </c>
    </row>
    <row r="865" customFormat="false" ht="15" hidden="false" customHeight="true" outlineLevel="0" collapsed="false">
      <c r="A865" s="5" t="s">
        <v>2436</v>
      </c>
      <c r="B865" s="5" t="n">
        <v>3</v>
      </c>
      <c r="C865" s="5" t="s">
        <v>2328</v>
      </c>
      <c r="D865" s="5" t="s">
        <v>2329</v>
      </c>
      <c r="E865" s="5" t="s">
        <v>709</v>
      </c>
      <c r="F865" s="5" t="s">
        <v>710</v>
      </c>
      <c r="G865" s="5" t="s">
        <v>2442</v>
      </c>
      <c r="H865" s="5" t="s">
        <v>715</v>
      </c>
      <c r="I865" s="5" t="s">
        <v>129</v>
      </c>
      <c r="J865" s="5" t="s">
        <v>172</v>
      </c>
      <c r="K865" s="5" t="s">
        <v>87</v>
      </c>
      <c r="L865" s="5" t="s">
        <v>89</v>
      </c>
      <c r="M865" s="5" t="s">
        <v>126</v>
      </c>
      <c r="N865" s="5" t="s">
        <v>150</v>
      </c>
      <c r="O865" s="5" t="s">
        <v>93</v>
      </c>
      <c r="P865" s="5" t="s">
        <v>165</v>
      </c>
      <c r="Q865" s="5" t="s">
        <v>127</v>
      </c>
      <c r="R865" s="5" t="s">
        <v>140</v>
      </c>
      <c r="S865" s="5" t="s">
        <v>141</v>
      </c>
      <c r="T865" s="5" t="s">
        <v>143</v>
      </c>
      <c r="U865" s="5" t="s">
        <v>95</v>
      </c>
      <c r="V865" s="5" t="s">
        <v>93</v>
      </c>
      <c r="W865" s="5" t="s">
        <v>257</v>
      </c>
      <c r="X865" s="5" t="s">
        <v>142</v>
      </c>
      <c r="Y865" s="5" t="n">
        <v>0</v>
      </c>
      <c r="Z865" s="5" t="n">
        <v>1</v>
      </c>
      <c r="AA865" s="5" t="str">
        <f aca="false">IF(Y865&gt;Z865,"Win",IF(Y865&lt;Z865,"Loss","Draw"))</f>
        <v>Loss</v>
      </c>
      <c r="AB865" s="5" t="s">
        <v>98</v>
      </c>
      <c r="AC865" s="5" t="s">
        <v>99</v>
      </c>
      <c r="AD865" s="5" t="s">
        <v>2443</v>
      </c>
      <c r="AE865" s="5" t="s">
        <v>2444</v>
      </c>
      <c r="AF865" s="5" t="str">
        <f aca="false">IF(AD865&lt;AE865,AD865,AE865)</f>
        <v>Barbarian Barrel, Battle Ram, Fireball, Heal Spirit, Hunter, Ice Golem, Lumberjack, Three Musketeers</v>
      </c>
      <c r="AG865" s="5" t="str">
        <f aca="false">IF(AD865&lt;AE865,AE865,AD865)</f>
        <v>Electro Spirit, Fireball, Hog Rider, Mega Knight, Musketeer, Skeletons, Tesla, The Log</v>
      </c>
      <c r="AH865" s="5" t="str">
        <f aca="false">IF(AD865=AF865,AA865,IF(AA865="Win","Loss",IF(AA865="Loss","Win","Draw")))</f>
        <v>Win</v>
      </c>
      <c r="AI865" s="5" t="s">
        <v>102</v>
      </c>
    </row>
    <row r="866" customFormat="false" ht="15" hidden="false" customHeight="true" outlineLevel="0" collapsed="false">
      <c r="A866" s="5" t="s">
        <v>2445</v>
      </c>
      <c r="B866" s="5" t="n">
        <v>1</v>
      </c>
      <c r="C866" s="5" t="s">
        <v>2328</v>
      </c>
      <c r="D866" s="5" t="s">
        <v>2329</v>
      </c>
      <c r="E866" s="6" t="s">
        <v>2446</v>
      </c>
      <c r="F866" s="5" t="s">
        <v>2447</v>
      </c>
      <c r="G866" s="5" t="s">
        <v>2448</v>
      </c>
      <c r="H866" s="5" t="s">
        <v>163</v>
      </c>
      <c r="I866" s="5" t="s">
        <v>152</v>
      </c>
      <c r="J866" s="5" t="s">
        <v>151</v>
      </c>
      <c r="K866" s="5" t="s">
        <v>82</v>
      </c>
      <c r="L866" s="5" t="s">
        <v>150</v>
      </c>
      <c r="M866" s="5" t="s">
        <v>126</v>
      </c>
      <c r="N866" s="5" t="s">
        <v>153</v>
      </c>
      <c r="O866" s="5" t="s">
        <v>89</v>
      </c>
      <c r="P866" s="5" t="s">
        <v>85</v>
      </c>
      <c r="Q866" s="5" t="s">
        <v>407</v>
      </c>
      <c r="R866" s="5" t="s">
        <v>151</v>
      </c>
      <c r="S866" s="5" t="s">
        <v>153</v>
      </c>
      <c r="T866" s="5" t="s">
        <v>126</v>
      </c>
      <c r="U866" s="5" t="s">
        <v>150</v>
      </c>
      <c r="V866" s="5" t="s">
        <v>165</v>
      </c>
      <c r="W866" s="5" t="s">
        <v>95</v>
      </c>
      <c r="X866" s="5" t="s">
        <v>164</v>
      </c>
      <c r="Y866" s="5" t="n">
        <v>1</v>
      </c>
      <c r="Z866" s="5" t="n">
        <v>0</v>
      </c>
      <c r="AA866" s="5" t="str">
        <f aca="false">IF(Y866&gt;Z866,"Win",IF(Y866&lt;Z866,"Loss","Draw"))</f>
        <v>Win</v>
      </c>
      <c r="AB866" s="5" t="s">
        <v>98</v>
      </c>
      <c r="AC866" s="5" t="s">
        <v>99</v>
      </c>
      <c r="AD866" s="5" t="s">
        <v>155</v>
      </c>
      <c r="AE866" s="5" t="s">
        <v>2449</v>
      </c>
      <c r="AF866" s="5" t="str">
        <f aca="false">IF(AD866&lt;AE866,AD866,AE866)</f>
        <v>Baby Dragon, Cannon, Electro Spirit, Lightning, Mighty Miner, Royal Hogs, Skeletons, The Log</v>
      </c>
      <c r="AG866" s="5" t="str">
        <f aca="false">IF(AD866&lt;AE866,AE866,AD866)</f>
        <v>Barbarian Barrel, Cannon, Earthquake, Electro Spirit, Firecracker, Hog Rider, Mighty Miner, Skeletons</v>
      </c>
      <c r="AH866" s="5" t="str">
        <f aca="false">IF(AD866=AF866,AA866,IF(AA866="Win","Loss",IF(AA866="Loss","Win","Draw")))</f>
        <v>Win</v>
      </c>
      <c r="AI866" s="5" t="s">
        <v>102</v>
      </c>
    </row>
    <row r="867" customFormat="false" ht="15" hidden="false" customHeight="true" outlineLevel="0" collapsed="false">
      <c r="A867" s="5" t="s">
        <v>2445</v>
      </c>
      <c r="B867" s="5" t="n">
        <v>2</v>
      </c>
      <c r="C867" s="5" t="s">
        <v>2328</v>
      </c>
      <c r="D867" s="5" t="s">
        <v>2329</v>
      </c>
      <c r="E867" s="6" t="s">
        <v>2446</v>
      </c>
      <c r="F867" s="5" t="s">
        <v>2447</v>
      </c>
      <c r="G867" s="5" t="s">
        <v>2450</v>
      </c>
      <c r="H867" s="5" t="s">
        <v>163</v>
      </c>
      <c r="I867" s="5" t="s">
        <v>84</v>
      </c>
      <c r="J867" s="5" t="s">
        <v>108</v>
      </c>
      <c r="K867" s="5" t="s">
        <v>114</v>
      </c>
      <c r="L867" s="5" t="s">
        <v>119</v>
      </c>
      <c r="M867" s="5" t="s">
        <v>118</v>
      </c>
      <c r="N867" s="5" t="s">
        <v>138</v>
      </c>
      <c r="O867" s="5" t="s">
        <v>116</v>
      </c>
      <c r="P867" s="5" t="s">
        <v>115</v>
      </c>
      <c r="Q867" s="5" t="s">
        <v>208</v>
      </c>
      <c r="R867" s="5" t="s">
        <v>139</v>
      </c>
      <c r="S867" s="5" t="s">
        <v>107</v>
      </c>
      <c r="T867" s="5" t="s">
        <v>112</v>
      </c>
      <c r="U867" s="5" t="s">
        <v>130</v>
      </c>
      <c r="V867" s="5" t="s">
        <v>193</v>
      </c>
      <c r="W867" s="5" t="s">
        <v>110</v>
      </c>
      <c r="X867" s="5" t="s">
        <v>85</v>
      </c>
      <c r="Y867" s="5" t="n">
        <v>1</v>
      </c>
      <c r="Z867" s="5" t="n">
        <v>0</v>
      </c>
      <c r="AA867" s="5" t="str">
        <f aca="false">IF(Y867&gt;Z867,"Win",IF(Y867&lt;Z867,"Loss","Draw"))</f>
        <v>Win</v>
      </c>
      <c r="AB867" s="5" t="s">
        <v>98</v>
      </c>
      <c r="AC867" s="5" t="s">
        <v>99</v>
      </c>
      <c r="AD867" s="5" t="s">
        <v>984</v>
      </c>
      <c r="AE867" s="5" t="s">
        <v>2451</v>
      </c>
      <c r="AF867" s="5" t="str">
        <f aca="false">IF(AD867&lt;AE867,AD867,AE867)</f>
        <v>Archers, Dark Prince, Giant Snowball, Goblin Demolisher, Goblin Hut, Graveyard, Ice Spirit, Poison</v>
      </c>
      <c r="AG867" s="5" t="str">
        <f aca="false">IF(AD867&lt;AE867,AE867,AD867)</f>
        <v>Arrows, Goblin Cage, Guards, Lava Hound, Lightning, Mega Minion, Spirit Empress, Valkyrie</v>
      </c>
      <c r="AH867" s="5" t="str">
        <f aca="false">IF(AD867=AF867,AA867,IF(AA867="Win","Loss",IF(AA867="Loss","Win","Draw")))</f>
        <v>Win</v>
      </c>
      <c r="AI867" s="5" t="s">
        <v>102</v>
      </c>
    </row>
    <row r="868" customFormat="false" ht="15" hidden="false" customHeight="true" outlineLevel="0" collapsed="false">
      <c r="A868" s="5" t="s">
        <v>2452</v>
      </c>
      <c r="B868" s="5" t="n">
        <v>1</v>
      </c>
      <c r="C868" s="5" t="s">
        <v>2328</v>
      </c>
      <c r="D868" s="5" t="s">
        <v>2329</v>
      </c>
      <c r="E868" s="5" t="s">
        <v>2453</v>
      </c>
      <c r="F868" s="5" t="s">
        <v>2454</v>
      </c>
      <c r="G868" s="5" t="s">
        <v>2455</v>
      </c>
      <c r="H868" s="5" t="s">
        <v>352</v>
      </c>
      <c r="I868" s="5" t="s">
        <v>127</v>
      </c>
      <c r="J868" s="5" t="s">
        <v>128</v>
      </c>
      <c r="K868" s="5" t="s">
        <v>129</v>
      </c>
      <c r="L868" s="5" t="s">
        <v>133</v>
      </c>
      <c r="M868" s="5" t="s">
        <v>97</v>
      </c>
      <c r="N868" s="5" t="s">
        <v>132</v>
      </c>
      <c r="O868" s="5" t="s">
        <v>126</v>
      </c>
      <c r="P868" s="5" t="s">
        <v>130</v>
      </c>
      <c r="Q868" s="5" t="s">
        <v>153</v>
      </c>
      <c r="R868" s="5" t="s">
        <v>151</v>
      </c>
      <c r="S868" s="5" t="s">
        <v>407</v>
      </c>
      <c r="T868" s="5" t="s">
        <v>150</v>
      </c>
      <c r="U868" s="5" t="s">
        <v>164</v>
      </c>
      <c r="V868" s="5" t="s">
        <v>165</v>
      </c>
      <c r="W868" s="5" t="s">
        <v>95</v>
      </c>
      <c r="X868" s="5" t="s">
        <v>126</v>
      </c>
      <c r="Y868" s="5" t="n">
        <v>1</v>
      </c>
      <c r="Z868" s="5" t="n">
        <v>0</v>
      </c>
      <c r="AA868" s="5" t="str">
        <f aca="false">IF(Y868&gt;Z868,"Win",IF(Y868&lt;Z868,"Loss","Draw"))</f>
        <v>Win</v>
      </c>
      <c r="AB868" s="5" t="s">
        <v>98</v>
      </c>
      <c r="AC868" s="5" t="s">
        <v>99</v>
      </c>
      <c r="AD868" s="5" t="s">
        <v>2400</v>
      </c>
      <c r="AE868" s="5" t="s">
        <v>2449</v>
      </c>
      <c r="AF868" s="5" t="str">
        <f aca="false">IF(AD868&lt;AE868,AD868,AE868)</f>
        <v>Arrows, Battle Ram, Electro Wizard, Golden Knight, Mega Knight, Mother Witch, Ronin, Skeletons</v>
      </c>
      <c r="AG868" s="5" t="str">
        <f aca="false">IF(AD868&lt;AE868,AE868,AD868)</f>
        <v>Barbarian Barrel, Cannon, Earthquake, Electro Spirit, Firecracker, Hog Rider, Mighty Miner, Skeletons</v>
      </c>
      <c r="AH868" s="5" t="str">
        <f aca="false">IF(AD868=AF868,AA868,IF(AA868="Win","Loss",IF(AA868="Loss","Win","Draw")))</f>
        <v>Win</v>
      </c>
      <c r="AI868" s="5" t="s">
        <v>102</v>
      </c>
    </row>
    <row r="869" customFormat="false" ht="15" hidden="false" customHeight="true" outlineLevel="0" collapsed="false">
      <c r="A869" s="5" t="s">
        <v>2452</v>
      </c>
      <c r="B869" s="5" t="n">
        <v>2</v>
      </c>
      <c r="C869" s="5" t="s">
        <v>2328</v>
      </c>
      <c r="D869" s="5" t="s">
        <v>2329</v>
      </c>
      <c r="E869" s="5" t="s">
        <v>2453</v>
      </c>
      <c r="F869" s="5" t="s">
        <v>2454</v>
      </c>
      <c r="G869" s="5" t="s">
        <v>1177</v>
      </c>
      <c r="H869" s="5" t="s">
        <v>352</v>
      </c>
      <c r="I869" s="5" t="s">
        <v>152</v>
      </c>
      <c r="J869" s="5" t="s">
        <v>108</v>
      </c>
      <c r="K869" s="5" t="s">
        <v>82</v>
      </c>
      <c r="L869" s="5" t="s">
        <v>150</v>
      </c>
      <c r="M869" s="5" t="s">
        <v>153</v>
      </c>
      <c r="N869" s="5" t="s">
        <v>89</v>
      </c>
      <c r="O869" s="5" t="s">
        <v>85</v>
      </c>
      <c r="P869" s="5" t="s">
        <v>88</v>
      </c>
      <c r="Q869" s="5" t="s">
        <v>87</v>
      </c>
      <c r="R869" s="5" t="s">
        <v>241</v>
      </c>
      <c r="S869" s="5" t="s">
        <v>114</v>
      </c>
      <c r="T869" s="5" t="s">
        <v>116</v>
      </c>
      <c r="U869" s="5" t="s">
        <v>157</v>
      </c>
      <c r="V869" s="5" t="s">
        <v>242</v>
      </c>
      <c r="W869" s="5" t="s">
        <v>137</v>
      </c>
      <c r="X869" s="5" t="s">
        <v>193</v>
      </c>
      <c r="Y869" s="5" t="n">
        <v>1</v>
      </c>
      <c r="Z869" s="5" t="n">
        <v>0</v>
      </c>
      <c r="AA869" s="5" t="str">
        <f aca="false">IF(Y869&gt;Z869,"Win",IF(Y869&lt;Z869,"Loss","Draw"))</f>
        <v>Win</v>
      </c>
      <c r="AB869" s="5" t="s">
        <v>98</v>
      </c>
      <c r="AC869" s="5" t="s">
        <v>99</v>
      </c>
      <c r="AD869" s="5" t="s">
        <v>2456</v>
      </c>
      <c r="AE869" s="5" t="s">
        <v>2457</v>
      </c>
      <c r="AF869" s="5" t="str">
        <f aca="false">IF(AD869&lt;AE869,AD869,AE869)</f>
        <v>Baby Dragon, Berserker, Cannon, Dark Prince, Electro Spirit, Lightning, Royal Hogs, The Log</v>
      </c>
      <c r="AG869" s="5" t="str">
        <f aca="false">IF(AD869&lt;AE869,AE869,AD869)</f>
        <v>Bomber, Fire Spirit, Giant Snowball, Goblin Drill, Guards, Knight, Poison, Tesla</v>
      </c>
      <c r="AH869" s="5" t="str">
        <f aca="false">IF(AD869=AF869,AA869,IF(AA869="Win","Loss",IF(AA869="Loss","Win","Draw")))</f>
        <v>Win</v>
      </c>
      <c r="AI869" s="5" t="s">
        <v>102</v>
      </c>
    </row>
    <row r="870" customFormat="false" ht="15" hidden="false" customHeight="true" outlineLevel="0" collapsed="false">
      <c r="A870" s="5" t="s">
        <v>2458</v>
      </c>
      <c r="B870" s="5" t="n">
        <v>1</v>
      </c>
      <c r="C870" s="5" t="s">
        <v>2328</v>
      </c>
      <c r="D870" s="5" t="s">
        <v>2329</v>
      </c>
      <c r="E870" s="5" t="s">
        <v>613</v>
      </c>
      <c r="F870" s="5" t="s">
        <v>614</v>
      </c>
      <c r="G870" s="5" t="s">
        <v>2459</v>
      </c>
      <c r="H870" s="5" t="s">
        <v>163</v>
      </c>
      <c r="I870" s="5" t="s">
        <v>114</v>
      </c>
      <c r="J870" s="5" t="s">
        <v>241</v>
      </c>
      <c r="K870" s="5" t="s">
        <v>137</v>
      </c>
      <c r="L870" s="5" t="s">
        <v>157</v>
      </c>
      <c r="M870" s="5" t="s">
        <v>116</v>
      </c>
      <c r="N870" s="5" t="s">
        <v>242</v>
      </c>
      <c r="O870" s="5" t="s">
        <v>126</v>
      </c>
      <c r="P870" s="5" t="s">
        <v>153</v>
      </c>
      <c r="Q870" s="5" t="s">
        <v>201</v>
      </c>
      <c r="R870" s="5" t="s">
        <v>202</v>
      </c>
      <c r="S870" s="5" t="s">
        <v>203</v>
      </c>
      <c r="T870" s="5" t="s">
        <v>204</v>
      </c>
      <c r="U870" s="5" t="s">
        <v>118</v>
      </c>
      <c r="V870" s="5" t="s">
        <v>157</v>
      </c>
      <c r="W870" s="5" t="s">
        <v>88</v>
      </c>
      <c r="X870" s="5" t="s">
        <v>87</v>
      </c>
      <c r="Y870" s="5" t="n">
        <v>0</v>
      </c>
      <c r="Z870" s="5" t="n">
        <v>1</v>
      </c>
      <c r="AA870" s="5" t="str">
        <f aca="false">IF(Y870&gt;Z870,"Win",IF(Y870&lt;Z870,"Loss","Draw"))</f>
        <v>Loss</v>
      </c>
      <c r="AB870" s="5" t="s">
        <v>98</v>
      </c>
      <c r="AC870" s="5" t="s">
        <v>99</v>
      </c>
      <c r="AD870" s="5" t="s">
        <v>1635</v>
      </c>
      <c r="AE870" s="5" t="s">
        <v>206</v>
      </c>
      <c r="AF870" s="5" t="str">
        <f aca="false">IF(AD870&lt;AE870,AD870,AE870)</f>
        <v>Berserker, Fire Spirit, Goblin Barrel, Ice Spirit, Magic Archer, Royal Delivery, Tesla, Wall Breakers</v>
      </c>
      <c r="AG870" s="5" t="str">
        <f aca="false">IF(AD870&lt;AE870,AE870,AD870)</f>
        <v>Bomber, Cannon, Fire Spirit, Giant Snowball, Goblin Drill, Knight, Poison, Skeletons</v>
      </c>
      <c r="AH870" s="5" t="str">
        <f aca="false">IF(AD870=AF870,AA870,IF(AA870="Win","Loss",IF(AA870="Loss","Win","Draw")))</f>
        <v>Win</v>
      </c>
      <c r="AI870" s="5" t="s">
        <v>102</v>
      </c>
    </row>
    <row r="871" customFormat="false" ht="15" hidden="false" customHeight="true" outlineLevel="0" collapsed="false">
      <c r="A871" s="5" t="s">
        <v>2458</v>
      </c>
      <c r="B871" s="5" t="n">
        <v>2</v>
      </c>
      <c r="C871" s="5" t="s">
        <v>2328</v>
      </c>
      <c r="D871" s="5" t="s">
        <v>2329</v>
      </c>
      <c r="E871" s="5" t="s">
        <v>613</v>
      </c>
      <c r="F871" s="5" t="s">
        <v>614</v>
      </c>
      <c r="G871" s="5" t="s">
        <v>2460</v>
      </c>
      <c r="H871" s="5" t="s">
        <v>163</v>
      </c>
      <c r="I871" s="5" t="s">
        <v>129</v>
      </c>
      <c r="J871" s="5" t="s">
        <v>91</v>
      </c>
      <c r="K871" s="5" t="s">
        <v>257</v>
      </c>
      <c r="L871" s="5" t="s">
        <v>89</v>
      </c>
      <c r="M871" s="5" t="s">
        <v>215</v>
      </c>
      <c r="N871" s="5" t="s">
        <v>93</v>
      </c>
      <c r="O871" s="5" t="s">
        <v>150</v>
      </c>
      <c r="P871" s="5" t="s">
        <v>177</v>
      </c>
      <c r="Q871" s="5" t="s">
        <v>152</v>
      </c>
      <c r="R871" s="5" t="s">
        <v>83</v>
      </c>
      <c r="S871" s="5" t="s">
        <v>82</v>
      </c>
      <c r="T871" s="5" t="s">
        <v>85</v>
      </c>
      <c r="U871" s="5" t="s">
        <v>95</v>
      </c>
      <c r="V871" s="5" t="s">
        <v>150</v>
      </c>
      <c r="W871" s="5" t="s">
        <v>119</v>
      </c>
      <c r="X871" s="5" t="s">
        <v>126</v>
      </c>
      <c r="Y871" s="5" t="n">
        <v>1</v>
      </c>
      <c r="Z871" s="5" t="n">
        <v>0</v>
      </c>
      <c r="AA871" s="5" t="str">
        <f aca="false">IF(Y871&gt;Z871,"Win",IF(Y871&lt;Z871,"Loss","Draw"))</f>
        <v>Win</v>
      </c>
      <c r="AB871" s="5" t="s">
        <v>98</v>
      </c>
      <c r="AC871" s="5" t="s">
        <v>99</v>
      </c>
      <c r="AD871" s="5" t="s">
        <v>2461</v>
      </c>
      <c r="AE871" s="5" t="s">
        <v>2462</v>
      </c>
      <c r="AF871" s="5" t="str">
        <f aca="false">IF(AD871&lt;AE871,AD871,AE871)</f>
        <v>Baby Dragon, Barbarian Barrel, Electro Spirit, Goblin Hut, Lightning, Monk, Royal Hogs, Skeletons</v>
      </c>
      <c r="AG871" s="5" t="str">
        <f aca="false">IF(AD871&lt;AE871,AE871,AD871)</f>
        <v>Electro Spirit, Fireball, Fisherman, Goblins, Hunter, Mega Knight, Royal Giant, The Log</v>
      </c>
      <c r="AH871" s="5" t="str">
        <f aca="false">IF(AD871=AF871,AA871,IF(AA871="Win","Loss",IF(AA871="Loss","Win","Draw")))</f>
        <v>Loss</v>
      </c>
      <c r="AI871" s="5" t="s">
        <v>102</v>
      </c>
    </row>
    <row r="872" customFormat="false" ht="15" hidden="false" customHeight="true" outlineLevel="0" collapsed="false">
      <c r="A872" s="5" t="s">
        <v>2458</v>
      </c>
      <c r="B872" s="5" t="n">
        <v>3</v>
      </c>
      <c r="C872" s="5" t="s">
        <v>2328</v>
      </c>
      <c r="D872" s="5" t="s">
        <v>2329</v>
      </c>
      <c r="E872" s="5" t="s">
        <v>613</v>
      </c>
      <c r="F872" s="5" t="s">
        <v>614</v>
      </c>
      <c r="G872" s="5" t="s">
        <v>2463</v>
      </c>
      <c r="H872" s="5" t="s">
        <v>163</v>
      </c>
      <c r="I872" s="5" t="s">
        <v>87</v>
      </c>
      <c r="J872" s="5" t="s">
        <v>337</v>
      </c>
      <c r="K872" s="5" t="s">
        <v>407</v>
      </c>
      <c r="L872" s="5" t="s">
        <v>165</v>
      </c>
      <c r="M872" s="5" t="s">
        <v>85</v>
      </c>
      <c r="N872" s="5" t="s">
        <v>95</v>
      </c>
      <c r="O872" s="5" t="s">
        <v>118</v>
      </c>
      <c r="P872" s="5" t="s">
        <v>88</v>
      </c>
      <c r="Q872" s="5" t="s">
        <v>90</v>
      </c>
      <c r="R872" s="5" t="s">
        <v>158</v>
      </c>
      <c r="S872" s="5" t="s">
        <v>92</v>
      </c>
      <c r="T872" s="5" t="s">
        <v>94</v>
      </c>
      <c r="U872" s="5" t="s">
        <v>93</v>
      </c>
      <c r="V872" s="5" t="s">
        <v>89</v>
      </c>
      <c r="W872" s="5" t="s">
        <v>159</v>
      </c>
      <c r="X872" s="5" t="s">
        <v>91</v>
      </c>
      <c r="Y872" s="5" t="n">
        <v>0</v>
      </c>
      <c r="Z872" s="5" t="n">
        <v>1</v>
      </c>
      <c r="AA872" s="5" t="str">
        <f aca="false">IF(Y872&gt;Z872,"Win",IF(Y872&lt;Z872,"Loss","Draw"))</f>
        <v>Loss</v>
      </c>
      <c r="AB872" s="5" t="s">
        <v>98</v>
      </c>
      <c r="AC872" s="5" t="s">
        <v>99</v>
      </c>
      <c r="AD872" s="5" t="s">
        <v>2464</v>
      </c>
      <c r="AE872" s="5" t="s">
        <v>2465</v>
      </c>
      <c r="AF872" s="5" t="str">
        <f aca="false">IF(AD872&lt;AE872,AD872,AE872)</f>
        <v>Barbarian Barrel, Berserker, Boss Bandit, Firecracker, Hog Rider, Ice Spirit, Lightning, Tesla</v>
      </c>
      <c r="AG872" s="5" t="str">
        <f aca="false">IF(AD872&lt;AE872,AE872,AD872)</f>
        <v>Bowler, Dart Goblin, Fireball, Goblins, Mortar, Rascals, Skeleton Barrel, The Log</v>
      </c>
      <c r="AH872" s="5" t="str">
        <f aca="false">IF(AD872=AF872,AA872,IF(AA872="Win","Loss",IF(AA872="Loss","Win","Draw")))</f>
        <v>Loss</v>
      </c>
      <c r="AI872" s="5" t="s">
        <v>102</v>
      </c>
    </row>
    <row r="873" customFormat="false" ht="15" hidden="false" customHeight="true" outlineLevel="0" collapsed="false">
      <c r="A873" s="5" t="s">
        <v>2466</v>
      </c>
      <c r="B873" s="5" t="n">
        <v>1</v>
      </c>
      <c r="C873" s="5" t="s">
        <v>2328</v>
      </c>
      <c r="D873" s="5" t="s">
        <v>2329</v>
      </c>
      <c r="E873" s="5" t="s">
        <v>2467</v>
      </c>
      <c r="F873" s="5" t="s">
        <v>2468</v>
      </c>
      <c r="G873" s="5" t="s">
        <v>2469</v>
      </c>
      <c r="H873" s="5" t="s">
        <v>715</v>
      </c>
      <c r="I873" s="5" t="s">
        <v>90</v>
      </c>
      <c r="J873" s="5" t="s">
        <v>158</v>
      </c>
      <c r="K873" s="5" t="s">
        <v>92</v>
      </c>
      <c r="L873" s="5" t="s">
        <v>159</v>
      </c>
      <c r="M873" s="5" t="s">
        <v>94</v>
      </c>
      <c r="N873" s="5" t="s">
        <v>95</v>
      </c>
      <c r="O873" s="5" t="s">
        <v>93</v>
      </c>
      <c r="P873" s="5" t="s">
        <v>126</v>
      </c>
      <c r="Q873" s="5" t="s">
        <v>82</v>
      </c>
      <c r="R873" s="5" t="s">
        <v>202</v>
      </c>
      <c r="S873" s="5" t="s">
        <v>87</v>
      </c>
      <c r="T873" s="5" t="s">
        <v>97</v>
      </c>
      <c r="U873" s="5" t="s">
        <v>85</v>
      </c>
      <c r="V873" s="5" t="s">
        <v>126</v>
      </c>
      <c r="W873" s="5" t="s">
        <v>150</v>
      </c>
      <c r="X873" s="5" t="s">
        <v>95</v>
      </c>
      <c r="Y873" s="5" t="n">
        <v>0</v>
      </c>
      <c r="Z873" s="5" t="n">
        <v>1</v>
      </c>
      <c r="AA873" s="5" t="str">
        <f aca="false">IF(Y873&gt;Z873,"Win",IF(Y873&lt;Z873,"Loss","Draw"))</f>
        <v>Loss</v>
      </c>
      <c r="AB873" s="5" t="s">
        <v>98</v>
      </c>
      <c r="AC873" s="5" t="s">
        <v>99</v>
      </c>
      <c r="AD873" s="5" t="s">
        <v>2256</v>
      </c>
      <c r="AE873" s="5" t="s">
        <v>492</v>
      </c>
      <c r="AF873" s="5" t="str">
        <f aca="false">IF(AD873&lt;AE873,AD873,AE873)</f>
        <v>Barbarian Barrel, Bowler, Dart Goblin, Fireball, Mortar, Rascals, Skeleton Barrel, Skeletons</v>
      </c>
      <c r="AG873" s="5" t="str">
        <f aca="false">IF(AD873&lt;AE873,AE873,AD873)</f>
        <v>Barbarian Barrel, Electro Spirit, Lightning, Magic Archer, Ronin, Royal Hogs, Skeletons, Tesla</v>
      </c>
      <c r="AH873" s="5" t="str">
        <f aca="false">IF(AD873=AF873,AA873,IF(AA873="Win","Loss",IF(AA873="Loss","Win","Draw")))</f>
        <v>Loss</v>
      </c>
      <c r="AI873" s="5" t="s">
        <v>102</v>
      </c>
    </row>
    <row r="874" customFormat="false" ht="15" hidden="false" customHeight="true" outlineLevel="0" collapsed="false">
      <c r="A874" s="5" t="s">
        <v>2466</v>
      </c>
      <c r="B874" s="5" t="n">
        <v>2</v>
      </c>
      <c r="C874" s="5" t="s">
        <v>2328</v>
      </c>
      <c r="D874" s="5" t="s">
        <v>2329</v>
      </c>
      <c r="E874" s="5" t="s">
        <v>2467</v>
      </c>
      <c r="F874" s="5" t="s">
        <v>2468</v>
      </c>
      <c r="G874" s="5" t="s">
        <v>2470</v>
      </c>
      <c r="H874" s="5" t="s">
        <v>352</v>
      </c>
      <c r="I874" s="5" t="s">
        <v>129</v>
      </c>
      <c r="J874" s="5" t="s">
        <v>128</v>
      </c>
      <c r="K874" s="5" t="s">
        <v>108</v>
      </c>
      <c r="L874" s="5" t="s">
        <v>86</v>
      </c>
      <c r="M874" s="5" t="s">
        <v>130</v>
      </c>
      <c r="N874" s="5" t="s">
        <v>164</v>
      </c>
      <c r="O874" s="5" t="s">
        <v>165</v>
      </c>
      <c r="P874" s="5" t="s">
        <v>133</v>
      </c>
      <c r="Q874" s="5" t="s">
        <v>92</v>
      </c>
      <c r="R874" s="5" t="s">
        <v>91</v>
      </c>
      <c r="S874" s="5" t="s">
        <v>90</v>
      </c>
      <c r="T874" s="5" t="s">
        <v>125</v>
      </c>
      <c r="U874" s="5" t="s">
        <v>93</v>
      </c>
      <c r="V874" s="5" t="s">
        <v>96</v>
      </c>
      <c r="W874" s="5" t="s">
        <v>94</v>
      </c>
      <c r="X874" s="5" t="s">
        <v>89</v>
      </c>
      <c r="Y874" s="5" t="n">
        <v>1</v>
      </c>
      <c r="Z874" s="5" t="n">
        <v>0</v>
      </c>
      <c r="AA874" s="5" t="str">
        <f aca="false">IF(Y874&gt;Z874,"Win",IF(Y874&lt;Z874,"Loss","Draw"))</f>
        <v>Win</v>
      </c>
      <c r="AB874" s="5" t="s">
        <v>98</v>
      </c>
      <c r="AC874" s="5" t="s">
        <v>99</v>
      </c>
      <c r="AD874" s="5" t="s">
        <v>2471</v>
      </c>
      <c r="AE874" s="5" t="s">
        <v>519</v>
      </c>
      <c r="AF874" s="5" t="str">
        <f aca="false">IF(AD874&lt;AE874,AD874,AE874)</f>
        <v>Arrows, Dark Prince, Earthquake, Golden Knight, Hog Rider, Mega Knight, Mother Witch, Skeleton Dragons</v>
      </c>
      <c r="AG874" s="5" t="str">
        <f aca="false">IF(AD874&lt;AE874,AE874,AD874)</f>
        <v>Cannon Cart, Fireball, Goblins, Minions, Mortar, Rascals, Skeleton Barrel, The Log</v>
      </c>
      <c r="AH874" s="5" t="str">
        <f aca="false">IF(AD874=AF874,AA874,IF(AA874="Win","Loss",IF(AA874="Loss","Win","Draw")))</f>
        <v>Win</v>
      </c>
      <c r="AI874" s="5" t="s">
        <v>102</v>
      </c>
    </row>
    <row r="875" customFormat="false" ht="15" hidden="false" customHeight="true" outlineLevel="0" collapsed="false">
      <c r="A875" s="5" t="s">
        <v>2466</v>
      </c>
      <c r="B875" s="5" t="n">
        <v>3</v>
      </c>
      <c r="C875" s="5" t="s">
        <v>2328</v>
      </c>
      <c r="D875" s="5" t="s">
        <v>2329</v>
      </c>
      <c r="E875" s="5" t="s">
        <v>2467</v>
      </c>
      <c r="F875" s="5" t="s">
        <v>2468</v>
      </c>
      <c r="G875" s="5" t="s">
        <v>2472</v>
      </c>
      <c r="H875" s="5" t="s">
        <v>352</v>
      </c>
      <c r="I875" s="5" t="s">
        <v>203</v>
      </c>
      <c r="J875" s="5" t="s">
        <v>202</v>
      </c>
      <c r="K875" s="5" t="s">
        <v>201</v>
      </c>
      <c r="L875" s="5" t="s">
        <v>97</v>
      </c>
      <c r="M875" s="5" t="s">
        <v>87</v>
      </c>
      <c r="N875" s="5" t="s">
        <v>157</v>
      </c>
      <c r="O875" s="5" t="s">
        <v>204</v>
      </c>
      <c r="P875" s="5" t="s">
        <v>88</v>
      </c>
      <c r="Q875" s="5" t="s">
        <v>201</v>
      </c>
      <c r="R875" s="5" t="s">
        <v>108</v>
      </c>
      <c r="S875" s="5" t="s">
        <v>203</v>
      </c>
      <c r="T875" s="5" t="s">
        <v>88</v>
      </c>
      <c r="U875" s="5" t="s">
        <v>159</v>
      </c>
      <c r="V875" s="5" t="s">
        <v>157</v>
      </c>
      <c r="W875" s="5" t="s">
        <v>204</v>
      </c>
      <c r="X875" s="5" t="s">
        <v>234</v>
      </c>
      <c r="Y875" s="5" t="n">
        <v>1</v>
      </c>
      <c r="Z875" s="5" t="n">
        <v>0</v>
      </c>
      <c r="AA875" s="5" t="str">
        <f aca="false">IF(Y875&gt;Z875,"Win",IF(Y875&lt;Z875,"Loss","Draw"))</f>
        <v>Win</v>
      </c>
      <c r="AB875" s="5" t="s">
        <v>98</v>
      </c>
      <c r="AC875" s="5" t="s">
        <v>99</v>
      </c>
      <c r="AD875" s="5" t="s">
        <v>2473</v>
      </c>
      <c r="AE875" s="5" t="s">
        <v>1000</v>
      </c>
      <c r="AF875" s="5" t="str">
        <f aca="false">IF(AD875&lt;AE875,AD875,AE875)</f>
        <v>Berserker, Bomb Tower, Dark Prince, Dart Goblin, Fire Spirit, Goblin Barrel, Royal Delivery, Wall Breakers</v>
      </c>
      <c r="AG875" s="5" t="str">
        <f aca="false">IF(AD875&lt;AE875,AE875,AD875)</f>
        <v>Berserker, Fire Spirit, Goblin Barrel, Magic Archer, Ronin, Royal Delivery, Tesla, Wall Breakers</v>
      </c>
      <c r="AH875" s="5" t="str">
        <f aca="false">IF(AD875=AF875,AA875,IF(AA875="Win","Loss",IF(AA875="Loss","Win","Draw")))</f>
        <v>Loss</v>
      </c>
      <c r="AI875" s="5" t="s">
        <v>102</v>
      </c>
    </row>
    <row r="876" customFormat="false" ht="15" hidden="false" customHeight="true" outlineLevel="0" collapsed="false">
      <c r="A876" s="5" t="s">
        <v>2474</v>
      </c>
      <c r="B876" s="5" t="n">
        <v>1</v>
      </c>
      <c r="C876" s="5" t="s">
        <v>2328</v>
      </c>
      <c r="D876" s="5" t="s">
        <v>2329</v>
      </c>
      <c r="E876" s="5" t="s">
        <v>2475</v>
      </c>
      <c r="F876" s="5" t="s">
        <v>2476</v>
      </c>
      <c r="G876" s="5" t="s">
        <v>2477</v>
      </c>
      <c r="H876" s="5" t="s">
        <v>485</v>
      </c>
      <c r="I876" s="5" t="s">
        <v>90</v>
      </c>
      <c r="J876" s="5" t="s">
        <v>158</v>
      </c>
      <c r="K876" s="5" t="s">
        <v>92</v>
      </c>
      <c r="L876" s="5" t="s">
        <v>159</v>
      </c>
      <c r="M876" s="5" t="s">
        <v>94</v>
      </c>
      <c r="N876" s="5" t="s">
        <v>95</v>
      </c>
      <c r="O876" s="5" t="s">
        <v>93</v>
      </c>
      <c r="P876" s="5" t="s">
        <v>126</v>
      </c>
      <c r="Q876" s="5" t="s">
        <v>82</v>
      </c>
      <c r="R876" s="5" t="s">
        <v>83</v>
      </c>
      <c r="S876" s="5" t="s">
        <v>152</v>
      </c>
      <c r="T876" s="5" t="s">
        <v>126</v>
      </c>
      <c r="U876" s="5" t="s">
        <v>150</v>
      </c>
      <c r="V876" s="5" t="s">
        <v>119</v>
      </c>
      <c r="W876" s="5" t="s">
        <v>95</v>
      </c>
      <c r="X876" s="5" t="s">
        <v>85</v>
      </c>
      <c r="Y876" s="5" t="n">
        <v>1</v>
      </c>
      <c r="Z876" s="5" t="n">
        <v>0</v>
      </c>
      <c r="AA876" s="5" t="str">
        <f aca="false">IF(Y876&gt;Z876,"Win",IF(Y876&lt;Z876,"Loss","Draw"))</f>
        <v>Win</v>
      </c>
      <c r="AB876" s="5" t="s">
        <v>98</v>
      </c>
      <c r="AC876" s="5" t="s">
        <v>99</v>
      </c>
      <c r="AD876" s="5" t="s">
        <v>2256</v>
      </c>
      <c r="AE876" s="5" t="s">
        <v>2462</v>
      </c>
      <c r="AF876" s="5" t="str">
        <f aca="false">IF(AD876&lt;AE876,AD876,AE876)</f>
        <v>Baby Dragon, Barbarian Barrel, Electro Spirit, Goblin Hut, Lightning, Monk, Royal Hogs, Skeletons</v>
      </c>
      <c r="AG876" s="5" t="str">
        <f aca="false">IF(AD876&lt;AE876,AE876,AD876)</f>
        <v>Barbarian Barrel, Bowler, Dart Goblin, Fireball, Mortar, Rascals, Skeleton Barrel, Skeletons</v>
      </c>
      <c r="AH876" s="5" t="str">
        <f aca="false">IF(AD876=AF876,AA876,IF(AA876="Win","Loss",IF(AA876="Loss","Win","Draw")))</f>
        <v>Loss</v>
      </c>
      <c r="AI876" s="5" t="s">
        <v>102</v>
      </c>
    </row>
    <row r="877" customFormat="false" ht="15" hidden="false" customHeight="true" outlineLevel="0" collapsed="false">
      <c r="A877" s="5" t="s">
        <v>2474</v>
      </c>
      <c r="B877" s="5" t="n">
        <v>2</v>
      </c>
      <c r="C877" s="5" t="s">
        <v>2328</v>
      </c>
      <c r="D877" s="5" t="s">
        <v>2329</v>
      </c>
      <c r="E877" s="5" t="s">
        <v>2475</v>
      </c>
      <c r="F877" s="5" t="s">
        <v>2476</v>
      </c>
      <c r="G877" s="5" t="s">
        <v>2478</v>
      </c>
      <c r="H877" s="5" t="s">
        <v>352</v>
      </c>
      <c r="I877" s="5" t="s">
        <v>129</v>
      </c>
      <c r="J877" s="5" t="s">
        <v>91</v>
      </c>
      <c r="K877" s="5" t="s">
        <v>128</v>
      </c>
      <c r="L877" s="5" t="s">
        <v>130</v>
      </c>
      <c r="M877" s="5" t="s">
        <v>223</v>
      </c>
      <c r="N877" s="5" t="s">
        <v>173</v>
      </c>
      <c r="O877" s="5" t="s">
        <v>108</v>
      </c>
      <c r="P877" s="5" t="s">
        <v>112</v>
      </c>
      <c r="Q877" s="5" t="s">
        <v>153</v>
      </c>
      <c r="R877" s="5" t="s">
        <v>140</v>
      </c>
      <c r="S877" s="5" t="s">
        <v>172</v>
      </c>
      <c r="T877" s="5" t="s">
        <v>165</v>
      </c>
      <c r="U877" s="5" t="s">
        <v>88</v>
      </c>
      <c r="V877" s="5" t="s">
        <v>93</v>
      </c>
      <c r="W877" s="5" t="s">
        <v>89</v>
      </c>
      <c r="X877" s="5" t="s">
        <v>118</v>
      </c>
      <c r="Y877" s="5" t="n">
        <v>0</v>
      </c>
      <c r="Z877" s="5" t="n">
        <v>1</v>
      </c>
      <c r="AA877" s="5" t="str">
        <f aca="false">IF(Y877&gt;Z877,"Win",IF(Y877&lt;Z877,"Loss","Draw"))</f>
        <v>Loss</v>
      </c>
      <c r="AB877" s="5" t="s">
        <v>98</v>
      </c>
      <c r="AC877" s="5" t="s">
        <v>99</v>
      </c>
      <c r="AD877" s="5" t="s">
        <v>2479</v>
      </c>
      <c r="AE877" s="5" t="s">
        <v>2480</v>
      </c>
      <c r="AF877" s="5" t="str">
        <f aca="false">IF(AD877&lt;AE877,AD877,AE877)</f>
        <v>Arrows, Dark Prince, Goblins, Golden Knight, Mega Knight, Ram Rider, Spirit Empress, Zappies</v>
      </c>
      <c r="AG877" s="5" t="str">
        <f aca="false">IF(AD877&lt;AE877,AE877,AD877)</f>
        <v>Berserker, Cannon, Fireball, Hog Rider, Ice Golem, Ice Spirit, Musketeer, The Log</v>
      </c>
      <c r="AH877" s="5" t="str">
        <f aca="false">IF(AD877=AF877,AA877,IF(AA877="Win","Loss",IF(AA877="Loss","Win","Draw")))</f>
        <v>Loss</v>
      </c>
      <c r="AI877" s="5" t="s">
        <v>102</v>
      </c>
    </row>
    <row r="878" customFormat="false" ht="15" hidden="false" customHeight="true" outlineLevel="0" collapsed="false">
      <c r="A878" s="5" t="s">
        <v>2474</v>
      </c>
      <c r="B878" s="5" t="n">
        <v>3</v>
      </c>
      <c r="C878" s="5" t="s">
        <v>2328</v>
      </c>
      <c r="D878" s="5" t="s">
        <v>2329</v>
      </c>
      <c r="E878" s="5" t="s">
        <v>2475</v>
      </c>
      <c r="F878" s="5" t="s">
        <v>2476</v>
      </c>
      <c r="G878" s="5" t="s">
        <v>2481</v>
      </c>
      <c r="H878" s="5" t="s">
        <v>485</v>
      </c>
      <c r="I878" s="5" t="s">
        <v>87</v>
      </c>
      <c r="J878" s="5" t="s">
        <v>202</v>
      </c>
      <c r="K878" s="5" t="s">
        <v>208</v>
      </c>
      <c r="L878" s="5" t="s">
        <v>150</v>
      </c>
      <c r="M878" s="5" t="s">
        <v>165</v>
      </c>
      <c r="N878" s="5" t="s">
        <v>89</v>
      </c>
      <c r="O878" s="5" t="s">
        <v>85</v>
      </c>
      <c r="P878" s="5" t="s">
        <v>88</v>
      </c>
      <c r="Q878" s="5" t="s">
        <v>203</v>
      </c>
      <c r="R878" s="5" t="s">
        <v>91</v>
      </c>
      <c r="S878" s="5" t="s">
        <v>208</v>
      </c>
      <c r="T878" s="5" t="s">
        <v>323</v>
      </c>
      <c r="U878" s="5" t="s">
        <v>201</v>
      </c>
      <c r="V878" s="5" t="s">
        <v>249</v>
      </c>
      <c r="W878" s="5" t="s">
        <v>159</v>
      </c>
      <c r="X878" s="5" t="s">
        <v>157</v>
      </c>
      <c r="Y878" s="5" t="n">
        <v>0</v>
      </c>
      <c r="Z878" s="5" t="n">
        <v>1</v>
      </c>
      <c r="AA878" s="5" t="str">
        <f aca="false">IF(Y878&gt;Z878,"Win",IF(Y878&lt;Z878,"Loss","Draw"))</f>
        <v>Loss</v>
      </c>
      <c r="AB878" s="5" t="s">
        <v>98</v>
      </c>
      <c r="AC878" s="5" t="s">
        <v>99</v>
      </c>
      <c r="AD878" s="5" t="s">
        <v>2482</v>
      </c>
      <c r="AE878" s="5" t="s">
        <v>2483</v>
      </c>
      <c r="AF878" s="5" t="str">
        <f aca="false">IF(AD878&lt;AE878,AD878,AE878)</f>
        <v>Berserker, Electro Spirit, Hog Rider, Lightning, Magic Archer, Tesla, The Log, Valkyrie</v>
      </c>
      <c r="AG878" s="5" t="str">
        <f aca="false">IF(AD878&lt;AE878,AE878,AD878)</f>
        <v>Dart Goblin, Fire Spirit, Goblin Barrel, Goblins, Mini P.E.K.K.A, Rocket, Valkyrie, Wall Breakers</v>
      </c>
      <c r="AH878" s="5" t="str">
        <f aca="false">IF(AD878=AF878,AA878,IF(AA878="Win","Loss",IF(AA878="Loss","Win","Draw")))</f>
        <v>Loss</v>
      </c>
      <c r="AI878" s="5" t="s">
        <v>102</v>
      </c>
    </row>
    <row r="879" customFormat="false" ht="15" hidden="false" customHeight="true" outlineLevel="0" collapsed="false">
      <c r="A879" s="5" t="s">
        <v>2484</v>
      </c>
      <c r="B879" s="5" t="n">
        <v>1</v>
      </c>
      <c r="C879" s="5" t="s">
        <v>2328</v>
      </c>
      <c r="D879" s="5" t="s">
        <v>2329</v>
      </c>
      <c r="E879" s="5" t="s">
        <v>2485</v>
      </c>
      <c r="F879" s="5" t="s">
        <v>2486</v>
      </c>
      <c r="G879" s="5" t="s">
        <v>2487</v>
      </c>
      <c r="H879" s="5" t="s">
        <v>352</v>
      </c>
      <c r="I879" s="5" t="s">
        <v>203</v>
      </c>
      <c r="J879" s="5" t="s">
        <v>91</v>
      </c>
      <c r="K879" s="5" t="s">
        <v>159</v>
      </c>
      <c r="L879" s="5" t="s">
        <v>97</v>
      </c>
      <c r="M879" s="5" t="s">
        <v>118</v>
      </c>
      <c r="N879" s="5" t="s">
        <v>88</v>
      </c>
      <c r="O879" s="5" t="s">
        <v>204</v>
      </c>
      <c r="P879" s="5" t="s">
        <v>87</v>
      </c>
      <c r="Q879" s="5" t="s">
        <v>127</v>
      </c>
      <c r="R879" s="5" t="s">
        <v>128</v>
      </c>
      <c r="S879" s="5" t="s">
        <v>129</v>
      </c>
      <c r="T879" s="5" t="s">
        <v>133</v>
      </c>
      <c r="U879" s="5" t="s">
        <v>132</v>
      </c>
      <c r="V879" s="5" t="s">
        <v>86</v>
      </c>
      <c r="W879" s="5" t="s">
        <v>131</v>
      </c>
      <c r="X879" s="5" t="s">
        <v>130</v>
      </c>
      <c r="Y879" s="5" t="n">
        <v>1</v>
      </c>
      <c r="Z879" s="5" t="n">
        <v>0</v>
      </c>
      <c r="AA879" s="5" t="str">
        <f aca="false">IF(Y879&gt;Z879,"Win",IF(Y879&lt;Z879,"Loss","Draw"))</f>
        <v>Win</v>
      </c>
      <c r="AB879" s="5" t="s">
        <v>98</v>
      </c>
      <c r="AC879" s="5" t="s">
        <v>99</v>
      </c>
      <c r="AD879" s="5" t="s">
        <v>2488</v>
      </c>
      <c r="AE879" s="5" t="s">
        <v>135</v>
      </c>
      <c r="AF879" s="5" t="str">
        <f aca="false">IF(AD879&lt;AE879,AD879,AE879)</f>
        <v>Arrows, Bandit, Battle Ram, Electro Wizard, Golden Knight, Mega Knight, Mother Witch, Skeleton Dragons</v>
      </c>
      <c r="AG879" s="5" t="str">
        <f aca="false">IF(AD879&lt;AE879,AE879,AD879)</f>
        <v>Berserker, Dart Goblin, Goblin Barrel, Goblins, Ice Spirit, Ronin, Royal Delivery, Tesla</v>
      </c>
      <c r="AH879" s="5" t="str">
        <f aca="false">IF(AD879=AF879,AA879,IF(AA879="Win","Loss",IF(AA879="Loss","Win","Draw")))</f>
        <v>Loss</v>
      </c>
      <c r="AI879" s="5" t="s">
        <v>102</v>
      </c>
    </row>
    <row r="880" customFormat="false" ht="15" hidden="false" customHeight="true" outlineLevel="0" collapsed="false">
      <c r="A880" s="5" t="s">
        <v>2484</v>
      </c>
      <c r="B880" s="5" t="n">
        <v>2</v>
      </c>
      <c r="C880" s="5" t="s">
        <v>2328</v>
      </c>
      <c r="D880" s="5" t="s">
        <v>2329</v>
      </c>
      <c r="E880" s="5" t="s">
        <v>2485</v>
      </c>
      <c r="F880" s="5" t="s">
        <v>2486</v>
      </c>
      <c r="G880" s="5" t="s">
        <v>2489</v>
      </c>
      <c r="H880" s="5" t="s">
        <v>352</v>
      </c>
      <c r="I880" s="5" t="s">
        <v>114</v>
      </c>
      <c r="J880" s="5" t="s">
        <v>241</v>
      </c>
      <c r="K880" s="5" t="s">
        <v>137</v>
      </c>
      <c r="L880" s="5" t="s">
        <v>157</v>
      </c>
      <c r="M880" s="5" t="s">
        <v>116</v>
      </c>
      <c r="N880" s="5" t="s">
        <v>242</v>
      </c>
      <c r="O880" s="5" t="s">
        <v>126</v>
      </c>
      <c r="P880" s="5" t="s">
        <v>153</v>
      </c>
      <c r="Q880" s="5" t="s">
        <v>114</v>
      </c>
      <c r="R880" s="5" t="s">
        <v>337</v>
      </c>
      <c r="S880" s="5" t="s">
        <v>185</v>
      </c>
      <c r="T880" s="5" t="s">
        <v>97</v>
      </c>
      <c r="U880" s="5" t="s">
        <v>193</v>
      </c>
      <c r="V880" s="5" t="s">
        <v>124</v>
      </c>
      <c r="W880" s="5" t="s">
        <v>223</v>
      </c>
      <c r="X880" s="5" t="s">
        <v>294</v>
      </c>
      <c r="Y880" s="5" t="n">
        <v>0</v>
      </c>
      <c r="Z880" s="5" t="n">
        <v>1</v>
      </c>
      <c r="AA880" s="5" t="str">
        <f aca="false">IF(Y880&gt;Z880,"Win",IF(Y880&lt;Z880,"Loss","Draw"))</f>
        <v>Loss</v>
      </c>
      <c r="AB880" s="5" t="s">
        <v>98</v>
      </c>
      <c r="AC880" s="5" t="s">
        <v>99</v>
      </c>
      <c r="AD880" s="5" t="s">
        <v>1635</v>
      </c>
      <c r="AE880" s="5" t="s">
        <v>1923</v>
      </c>
      <c r="AF880" s="5" t="str">
        <f aca="false">IF(AD880&lt;AE880,AD880,AE880)</f>
        <v>Bomber, Cannon, Fire Spirit, Giant Snowball, Goblin Drill, Knight, Poison, Skeletons</v>
      </c>
      <c r="AG880" s="5" t="str">
        <f aca="false">IF(AD880&lt;AE880,AE880,AD880)</f>
        <v>Boss Bandit, Executioner, Giant Snowball, Guards, Ram Rider, Ronin, Royal Ghost, Vines</v>
      </c>
      <c r="AH880" s="5" t="str">
        <f aca="false">IF(AD880=AF880,AA880,IF(AA880="Win","Loss",IF(AA880="Loss","Win","Draw")))</f>
        <v>Loss</v>
      </c>
      <c r="AI880" s="5" t="s">
        <v>102</v>
      </c>
    </row>
    <row r="881" customFormat="false" ht="15" hidden="false" customHeight="true" outlineLevel="0" collapsed="false">
      <c r="A881" s="5" t="s">
        <v>2484</v>
      </c>
      <c r="B881" s="5" t="n">
        <v>3</v>
      </c>
      <c r="C881" s="5" t="s">
        <v>2328</v>
      </c>
      <c r="D881" s="5" t="s">
        <v>2329</v>
      </c>
      <c r="E881" s="5" t="s">
        <v>2485</v>
      </c>
      <c r="F881" s="5" t="s">
        <v>2486</v>
      </c>
      <c r="G881" s="5" t="s">
        <v>2490</v>
      </c>
      <c r="H881" s="5" t="s">
        <v>352</v>
      </c>
      <c r="I881" s="5" t="s">
        <v>177</v>
      </c>
      <c r="J881" s="5" t="s">
        <v>83</v>
      </c>
      <c r="K881" s="5" t="s">
        <v>219</v>
      </c>
      <c r="L881" s="5" t="s">
        <v>93</v>
      </c>
      <c r="M881" s="5" t="s">
        <v>215</v>
      </c>
      <c r="N881" s="5" t="s">
        <v>89</v>
      </c>
      <c r="O881" s="5" t="s">
        <v>150</v>
      </c>
      <c r="P881" s="5" t="s">
        <v>188</v>
      </c>
      <c r="Q881" s="5" t="s">
        <v>152</v>
      </c>
      <c r="R881" s="5" t="s">
        <v>158</v>
      </c>
      <c r="S881" s="5" t="s">
        <v>107</v>
      </c>
      <c r="T881" s="5" t="s">
        <v>387</v>
      </c>
      <c r="U881" s="5" t="s">
        <v>95</v>
      </c>
      <c r="V881" s="5" t="s">
        <v>307</v>
      </c>
      <c r="W881" s="5" t="s">
        <v>187</v>
      </c>
      <c r="X881" s="5" t="s">
        <v>85</v>
      </c>
      <c r="Y881" s="5" t="n">
        <v>0</v>
      </c>
      <c r="Z881" s="5" t="n">
        <v>1</v>
      </c>
      <c r="AA881" s="5" t="str">
        <f aca="false">IF(Y881&gt;Z881,"Win",IF(Y881&lt;Z881,"Loss","Draw"))</f>
        <v>Loss</v>
      </c>
      <c r="AB881" s="5" t="s">
        <v>98</v>
      </c>
      <c r="AC881" s="5" t="s">
        <v>99</v>
      </c>
      <c r="AD881" s="5" t="s">
        <v>2491</v>
      </c>
      <c r="AE881" s="5" t="s">
        <v>1103</v>
      </c>
      <c r="AF881" s="5" t="str">
        <f aca="false">IF(AD881&lt;AE881,AD881,AE881)</f>
        <v>Baby Dragon, Barbarian Barrel, Bowler, Electro Giant, Goblin Cage, Ice Wizard, Lightning, Tornado</v>
      </c>
      <c r="AG881" s="5" t="str">
        <f aca="false">IF(AD881&lt;AE881,AE881,AD881)</f>
        <v>Electro Spirit, Fireball, Fisherman, Monk, Royal Giant, The Log, Tombstone, Wizard</v>
      </c>
      <c r="AH881" s="5" t="str">
        <f aca="false">IF(AD881=AF881,AA881,IF(AA881="Win","Loss",IF(AA881="Loss","Win","Draw")))</f>
        <v>Win</v>
      </c>
      <c r="AI881" s="5" t="s">
        <v>102</v>
      </c>
    </row>
    <row r="882" customFormat="false" ht="15" hidden="false" customHeight="true" outlineLevel="0" collapsed="false">
      <c r="A882" s="5" t="s">
        <v>2492</v>
      </c>
      <c r="B882" s="5" t="n">
        <v>1</v>
      </c>
      <c r="C882" s="5" t="s">
        <v>2328</v>
      </c>
      <c r="D882" s="5" t="s">
        <v>2329</v>
      </c>
      <c r="E882" s="6" t="s">
        <v>2493</v>
      </c>
      <c r="F882" s="5" t="s">
        <v>2494</v>
      </c>
      <c r="G882" s="5" t="s">
        <v>2495</v>
      </c>
      <c r="H882" s="5" t="s">
        <v>352</v>
      </c>
      <c r="I882" s="5" t="s">
        <v>90</v>
      </c>
      <c r="J882" s="5" t="s">
        <v>123</v>
      </c>
      <c r="K882" s="5" t="s">
        <v>124</v>
      </c>
      <c r="L882" s="5" t="s">
        <v>125</v>
      </c>
      <c r="M882" s="5" t="s">
        <v>85</v>
      </c>
      <c r="N882" s="5" t="s">
        <v>96</v>
      </c>
      <c r="O882" s="5" t="s">
        <v>126</v>
      </c>
      <c r="P882" s="5" t="s">
        <v>95</v>
      </c>
      <c r="Q882" s="5" t="s">
        <v>82</v>
      </c>
      <c r="R882" s="5" t="s">
        <v>151</v>
      </c>
      <c r="S882" s="5" t="s">
        <v>152</v>
      </c>
      <c r="T882" s="5" t="s">
        <v>89</v>
      </c>
      <c r="U882" s="5" t="s">
        <v>85</v>
      </c>
      <c r="V882" s="5" t="s">
        <v>150</v>
      </c>
      <c r="W882" s="5" t="s">
        <v>153</v>
      </c>
      <c r="X882" s="5" t="s">
        <v>126</v>
      </c>
      <c r="Y882" s="5" t="n">
        <v>0</v>
      </c>
      <c r="Z882" s="5" t="n">
        <v>1</v>
      </c>
      <c r="AA882" s="5" t="str">
        <f aca="false">IF(Y882&gt;Z882,"Win",IF(Y882&lt;Z882,"Loss","Draw"))</f>
        <v>Loss</v>
      </c>
      <c r="AB882" s="5" t="s">
        <v>98</v>
      </c>
      <c r="AC882" s="5" t="s">
        <v>99</v>
      </c>
      <c r="AD882" s="5" t="s">
        <v>134</v>
      </c>
      <c r="AE882" s="5" t="s">
        <v>155</v>
      </c>
      <c r="AF882" s="5" t="str">
        <f aca="false">IF(AD882&lt;AE882,AD882,AE882)</f>
        <v>Baby Dragon, Cannon, Electro Spirit, Lightning, Mighty Miner, Royal Hogs, Skeletons, The Log</v>
      </c>
      <c r="AG882" s="5" t="str">
        <f aca="false">IF(AD882&lt;AE882,AE882,AD882)</f>
        <v>Barbarian Barrel, Cannon Cart, Goblinstein, Lightning, Minions, Mortar, Royal Ghost, Skeletons</v>
      </c>
      <c r="AH882" s="5" t="str">
        <f aca="false">IF(AD882=AF882,AA882,IF(AA882="Win","Loss",IF(AA882="Loss","Win","Draw")))</f>
        <v>Win</v>
      </c>
      <c r="AI882" s="5" t="s">
        <v>102</v>
      </c>
    </row>
    <row r="883" customFormat="false" ht="15" hidden="false" customHeight="true" outlineLevel="0" collapsed="false">
      <c r="A883" s="5" t="s">
        <v>2492</v>
      </c>
      <c r="B883" s="5" t="n">
        <v>2</v>
      </c>
      <c r="C883" s="5" t="s">
        <v>2328</v>
      </c>
      <c r="D883" s="5" t="s">
        <v>2329</v>
      </c>
      <c r="E883" s="6" t="s">
        <v>2493</v>
      </c>
      <c r="F883" s="5" t="s">
        <v>2494</v>
      </c>
      <c r="G883" s="5" t="s">
        <v>2496</v>
      </c>
      <c r="H883" s="5" t="s">
        <v>163</v>
      </c>
      <c r="I883" s="5" t="s">
        <v>203</v>
      </c>
      <c r="J883" s="5" t="s">
        <v>108</v>
      </c>
      <c r="K883" s="5" t="s">
        <v>159</v>
      </c>
      <c r="L883" s="5" t="s">
        <v>201</v>
      </c>
      <c r="M883" s="5" t="s">
        <v>87</v>
      </c>
      <c r="N883" s="5" t="s">
        <v>89</v>
      </c>
      <c r="O883" s="5" t="s">
        <v>249</v>
      </c>
      <c r="P883" s="5" t="s">
        <v>88</v>
      </c>
      <c r="Q883" s="5" t="s">
        <v>203</v>
      </c>
      <c r="R883" s="5" t="s">
        <v>202</v>
      </c>
      <c r="S883" s="5" t="s">
        <v>201</v>
      </c>
      <c r="T883" s="5" t="s">
        <v>97</v>
      </c>
      <c r="U883" s="5" t="s">
        <v>88</v>
      </c>
      <c r="V883" s="5" t="s">
        <v>157</v>
      </c>
      <c r="W883" s="5" t="s">
        <v>87</v>
      </c>
      <c r="X883" s="5" t="s">
        <v>204</v>
      </c>
      <c r="Y883" s="5" t="n">
        <v>0</v>
      </c>
      <c r="Z883" s="5" t="n">
        <v>2</v>
      </c>
      <c r="AA883" s="5" t="str">
        <f aca="false">IF(Y883&gt;Z883,"Win",IF(Y883&lt;Z883,"Loss","Draw"))</f>
        <v>Loss</v>
      </c>
      <c r="AB883" s="5" t="s">
        <v>98</v>
      </c>
      <c r="AC883" s="5" t="s">
        <v>99</v>
      </c>
      <c r="AD883" s="5" t="s">
        <v>2497</v>
      </c>
      <c r="AE883" s="5" t="s">
        <v>2473</v>
      </c>
      <c r="AF883" s="5" t="str">
        <f aca="false">IF(AD883&lt;AE883,AD883,AE883)</f>
        <v>Berserker, Dark Prince, Dart Goblin, Goblin Barrel, Rocket, Tesla, The Log, Wall Breakers</v>
      </c>
      <c r="AG883" s="5" t="str">
        <f aca="false">IF(AD883&lt;AE883,AE883,AD883)</f>
        <v>Berserker, Fire Spirit, Goblin Barrel, Magic Archer, Ronin, Royal Delivery, Tesla, Wall Breakers</v>
      </c>
      <c r="AH883" s="5" t="str">
        <f aca="false">IF(AD883=AF883,AA883,IF(AA883="Win","Loss",IF(AA883="Loss","Win","Draw")))</f>
        <v>Loss</v>
      </c>
      <c r="AI883" s="5" t="s">
        <v>102</v>
      </c>
    </row>
    <row r="884" customFormat="false" ht="15" hidden="false" customHeight="true" outlineLevel="0" collapsed="false">
      <c r="A884" s="5" t="s">
        <v>2498</v>
      </c>
      <c r="B884" s="5" t="n">
        <v>1</v>
      </c>
      <c r="C884" s="5" t="s">
        <v>2328</v>
      </c>
      <c r="D884" s="5" t="s">
        <v>2329</v>
      </c>
      <c r="E884" s="5" t="s">
        <v>2499</v>
      </c>
      <c r="F884" s="5" t="s">
        <v>2500</v>
      </c>
      <c r="G884" s="5" t="s">
        <v>2501</v>
      </c>
      <c r="H884" s="5" t="s">
        <v>352</v>
      </c>
      <c r="I884" s="5" t="s">
        <v>203</v>
      </c>
      <c r="J884" s="5" t="s">
        <v>108</v>
      </c>
      <c r="K884" s="5" t="s">
        <v>159</v>
      </c>
      <c r="L884" s="5" t="s">
        <v>201</v>
      </c>
      <c r="M884" s="5" t="s">
        <v>87</v>
      </c>
      <c r="N884" s="5" t="s">
        <v>89</v>
      </c>
      <c r="O884" s="5" t="s">
        <v>249</v>
      </c>
      <c r="P884" s="5" t="s">
        <v>88</v>
      </c>
      <c r="Q884" s="5" t="s">
        <v>153</v>
      </c>
      <c r="R884" s="5" t="s">
        <v>407</v>
      </c>
      <c r="S884" s="5" t="s">
        <v>151</v>
      </c>
      <c r="T884" s="5" t="s">
        <v>150</v>
      </c>
      <c r="U884" s="5" t="s">
        <v>164</v>
      </c>
      <c r="V884" s="5" t="s">
        <v>89</v>
      </c>
      <c r="W884" s="5" t="s">
        <v>165</v>
      </c>
      <c r="X884" s="5" t="s">
        <v>126</v>
      </c>
      <c r="Y884" s="5" t="n">
        <v>0</v>
      </c>
      <c r="Z884" s="5" t="n">
        <v>1</v>
      </c>
      <c r="AA884" s="5" t="str">
        <f aca="false">IF(Y884&gt;Z884,"Win",IF(Y884&lt;Z884,"Loss","Draw"))</f>
        <v>Loss</v>
      </c>
      <c r="AB884" s="5" t="s">
        <v>98</v>
      </c>
      <c r="AC884" s="5" t="s">
        <v>99</v>
      </c>
      <c r="AD884" s="5" t="s">
        <v>2497</v>
      </c>
      <c r="AE884" s="5" t="s">
        <v>2205</v>
      </c>
      <c r="AF884" s="5" t="str">
        <f aca="false">IF(AD884&lt;AE884,AD884,AE884)</f>
        <v>Berserker, Dark Prince, Dart Goblin, Goblin Barrel, Rocket, Tesla, The Log, Wall Breakers</v>
      </c>
      <c r="AG884" s="5" t="str">
        <f aca="false">IF(AD884&lt;AE884,AE884,AD884)</f>
        <v>Cannon, Earthquake, Electro Spirit, Firecracker, Hog Rider, Mighty Miner, Skeletons, The Log</v>
      </c>
      <c r="AH884" s="5" t="str">
        <f aca="false">IF(AD884=AF884,AA884,IF(AA884="Win","Loss",IF(AA884="Loss","Win","Draw")))</f>
        <v>Loss</v>
      </c>
      <c r="AI884" s="5" t="s">
        <v>102</v>
      </c>
    </row>
    <row r="885" customFormat="false" ht="15" hidden="false" customHeight="true" outlineLevel="0" collapsed="false">
      <c r="A885" s="5" t="s">
        <v>2498</v>
      </c>
      <c r="B885" s="5" t="n">
        <v>2</v>
      </c>
      <c r="C885" s="5" t="s">
        <v>2328</v>
      </c>
      <c r="D885" s="5" t="s">
        <v>2329</v>
      </c>
      <c r="E885" s="5" t="s">
        <v>2499</v>
      </c>
      <c r="F885" s="5" t="s">
        <v>2500</v>
      </c>
      <c r="G885" s="5" t="s">
        <v>2502</v>
      </c>
      <c r="H885" s="5" t="s">
        <v>163</v>
      </c>
      <c r="I885" s="5" t="s">
        <v>208</v>
      </c>
      <c r="J885" s="5" t="s">
        <v>323</v>
      </c>
      <c r="K885" s="5" t="s">
        <v>152</v>
      </c>
      <c r="L885" s="5" t="s">
        <v>306</v>
      </c>
      <c r="M885" s="5" t="s">
        <v>173</v>
      </c>
      <c r="N885" s="5" t="s">
        <v>1344</v>
      </c>
      <c r="O885" s="5" t="s">
        <v>449</v>
      </c>
      <c r="P885" s="5" t="s">
        <v>294</v>
      </c>
      <c r="Q885" s="5" t="s">
        <v>109</v>
      </c>
      <c r="R885" s="5" t="s">
        <v>188</v>
      </c>
      <c r="S885" s="5" t="s">
        <v>208</v>
      </c>
      <c r="T885" s="5" t="s">
        <v>93</v>
      </c>
      <c r="U885" s="5" t="s">
        <v>112</v>
      </c>
      <c r="V885" s="5" t="s">
        <v>86</v>
      </c>
      <c r="W885" s="5" t="s">
        <v>88</v>
      </c>
      <c r="X885" s="5" t="s">
        <v>110</v>
      </c>
      <c r="Y885" s="5" t="n">
        <v>0</v>
      </c>
      <c r="Z885" s="5" t="n">
        <v>1</v>
      </c>
      <c r="AA885" s="5" t="str">
        <f aca="false">IF(Y885&gt;Z885,"Win",IF(Y885&lt;Z885,"Loss","Draw"))</f>
        <v>Loss</v>
      </c>
      <c r="AB885" s="5" t="s">
        <v>98</v>
      </c>
      <c r="AC885" s="5" t="s">
        <v>99</v>
      </c>
      <c r="AD885" s="5" t="s">
        <v>1345</v>
      </c>
      <c r="AE885" s="5" t="s">
        <v>368</v>
      </c>
      <c r="AF885" s="5" t="str">
        <f aca="false">IF(AD885&lt;AE885,AD885,AE885)</f>
        <v>Baby Dragon, Battle Healer, Elixir Collector, Golem, Mini P.E.K.K.A, Valkyrie, Vines, Zappies</v>
      </c>
      <c r="AG885" s="5" t="str">
        <f aca="false">IF(AD885&lt;AE885,AE885,AD885)</f>
        <v>Berserker, Fireball, Lava Hound, Skeleton Dragons, Spirit Empress, Tombstone, Valkyrie, Zap</v>
      </c>
      <c r="AH885" s="5" t="str">
        <f aca="false">IF(AD885=AF885,AA885,IF(AA885="Win","Loss",IF(AA885="Loss","Win","Draw")))</f>
        <v>Loss</v>
      </c>
      <c r="AI885" s="5" t="s">
        <v>102</v>
      </c>
    </row>
    <row r="886" customFormat="false" ht="15" hidden="false" customHeight="true" outlineLevel="0" collapsed="false">
      <c r="A886" s="5" t="s">
        <v>2503</v>
      </c>
      <c r="B886" s="5" t="n">
        <v>1</v>
      </c>
      <c r="C886" s="5" t="s">
        <v>573</v>
      </c>
      <c r="D886" s="5" t="s">
        <v>574</v>
      </c>
      <c r="E886" s="5" t="s">
        <v>2504</v>
      </c>
      <c r="F886" s="5" t="s">
        <v>2505</v>
      </c>
      <c r="G886" s="5" t="s">
        <v>2506</v>
      </c>
      <c r="H886" s="5" t="s">
        <v>163</v>
      </c>
      <c r="I886" s="5" t="s">
        <v>114</v>
      </c>
      <c r="J886" s="5" t="s">
        <v>158</v>
      </c>
      <c r="K886" s="5" t="s">
        <v>448</v>
      </c>
      <c r="L886" s="5" t="s">
        <v>193</v>
      </c>
      <c r="M886" s="5" t="s">
        <v>130</v>
      </c>
      <c r="N886" s="5" t="s">
        <v>115</v>
      </c>
      <c r="O886" s="5" t="s">
        <v>447</v>
      </c>
      <c r="P886" s="5" t="s">
        <v>96</v>
      </c>
      <c r="Q886" s="5" t="s">
        <v>284</v>
      </c>
      <c r="R886" s="5" t="s">
        <v>139</v>
      </c>
      <c r="S886" s="5" t="s">
        <v>186</v>
      </c>
      <c r="T886" s="5" t="s">
        <v>208</v>
      </c>
      <c r="U886" s="5" t="s">
        <v>93</v>
      </c>
      <c r="V886" s="5" t="s">
        <v>109</v>
      </c>
      <c r="W886" s="5" t="s">
        <v>110</v>
      </c>
      <c r="X886" s="5" t="s">
        <v>193</v>
      </c>
      <c r="Y886" s="5" t="n">
        <v>2</v>
      </c>
      <c r="Z886" s="5" t="n">
        <v>1</v>
      </c>
      <c r="AA886" s="5" t="str">
        <f aca="false">IF(Y886&gt;Z886,"Win",IF(Y886&lt;Z886,"Loss","Draw"))</f>
        <v>Win</v>
      </c>
      <c r="AB886" s="5" t="s">
        <v>98</v>
      </c>
      <c r="AC886" s="5" t="s">
        <v>99</v>
      </c>
      <c r="AD886" s="5" t="s">
        <v>2154</v>
      </c>
      <c r="AE886" s="5" t="s">
        <v>2507</v>
      </c>
      <c r="AF886" s="5" t="str">
        <f aca="false">IF(AD886&lt;AE886,AD886,AE886)</f>
        <v>Arrows, Bowler, Giant, Giant Snowball, Graveyard, Guards, Minions, Witch</v>
      </c>
      <c r="AG886" s="5" t="str">
        <f aca="false">IF(AD886&lt;AE886,AE886,AD886)</f>
        <v>Balloon, Fireball, Guards, Inferno Dragon, Lava Hound, Mega Minion, Valkyrie, Zap</v>
      </c>
      <c r="AH886" s="5" t="str">
        <f aca="false">IF(AD886=AF886,AA886,IF(AA886="Win","Loss",IF(AA886="Loss","Win","Draw")))</f>
        <v>Win</v>
      </c>
      <c r="AI886" s="5" t="s">
        <v>102</v>
      </c>
    </row>
    <row r="887" customFormat="false" ht="15" hidden="false" customHeight="true" outlineLevel="0" collapsed="false">
      <c r="A887" s="5" t="s">
        <v>2503</v>
      </c>
      <c r="B887" s="5" t="n">
        <v>2</v>
      </c>
      <c r="C887" s="5" t="s">
        <v>573</v>
      </c>
      <c r="D887" s="5" t="s">
        <v>574</v>
      </c>
      <c r="E887" s="5" t="s">
        <v>2504</v>
      </c>
      <c r="F887" s="5" t="s">
        <v>2505</v>
      </c>
      <c r="G887" s="5" t="s">
        <v>2508</v>
      </c>
      <c r="H887" s="5" t="s">
        <v>163</v>
      </c>
      <c r="I887" s="5" t="s">
        <v>177</v>
      </c>
      <c r="J887" s="5" t="s">
        <v>95</v>
      </c>
      <c r="K887" s="5" t="s">
        <v>257</v>
      </c>
      <c r="L887" s="5" t="s">
        <v>215</v>
      </c>
      <c r="M887" s="5" t="s">
        <v>126</v>
      </c>
      <c r="N887" s="5" t="s">
        <v>150</v>
      </c>
      <c r="O887" s="5" t="s">
        <v>97</v>
      </c>
      <c r="P887" s="5" t="s">
        <v>93</v>
      </c>
      <c r="Q887" s="5" t="s">
        <v>201</v>
      </c>
      <c r="R887" s="5" t="s">
        <v>241</v>
      </c>
      <c r="S887" s="5" t="s">
        <v>87</v>
      </c>
      <c r="T887" s="5" t="s">
        <v>204</v>
      </c>
      <c r="U887" s="5" t="s">
        <v>403</v>
      </c>
      <c r="V887" s="5" t="s">
        <v>249</v>
      </c>
      <c r="W887" s="5" t="s">
        <v>91</v>
      </c>
      <c r="X887" s="5" t="s">
        <v>111</v>
      </c>
      <c r="Y887" s="5" t="n">
        <v>1</v>
      </c>
      <c r="Z887" s="5" t="n">
        <v>0</v>
      </c>
      <c r="AA887" s="5" t="str">
        <f aca="false">IF(Y887&gt;Z887,"Win",IF(Y887&lt;Z887,"Loss","Draw"))</f>
        <v>Win</v>
      </c>
      <c r="AB887" s="5" t="s">
        <v>98</v>
      </c>
      <c r="AC887" s="5" t="s">
        <v>99</v>
      </c>
      <c r="AD887" s="5" t="s">
        <v>399</v>
      </c>
      <c r="AE887" s="5" t="s">
        <v>2509</v>
      </c>
      <c r="AF887" s="5" t="str">
        <f aca="false">IF(AD887&lt;AE887,AD887,AE887)</f>
        <v>Barbarian Barrel, Electro Spirit, Fireball, Fisherman, Hunter, Ronin, Royal Giant, Skeletons</v>
      </c>
      <c r="AG887" s="5" t="str">
        <f aca="false">IF(AD887&lt;AE887,AE887,AD887)</f>
        <v>Goblins, Knight, Miner, Rocket, Royal Delivery, Spear Goblins, Tesla, Wall Breakers</v>
      </c>
      <c r="AH887" s="5" t="str">
        <f aca="false">IF(AD887=AF887,AA887,IF(AA887="Win","Loss",IF(AA887="Loss","Win","Draw")))</f>
        <v>Win</v>
      </c>
      <c r="AI887" s="5" t="s">
        <v>102</v>
      </c>
    </row>
    <row r="888" customFormat="false" ht="15" hidden="false" customHeight="true" outlineLevel="0" collapsed="false">
      <c r="A888" s="5" t="s">
        <v>2510</v>
      </c>
      <c r="B888" s="5" t="n">
        <v>1</v>
      </c>
      <c r="C888" s="5" t="s">
        <v>573</v>
      </c>
      <c r="D888" s="5" t="s">
        <v>574</v>
      </c>
      <c r="E888" s="5" t="s">
        <v>2511</v>
      </c>
      <c r="F888" s="5" t="s">
        <v>2512</v>
      </c>
      <c r="G888" s="5" t="s">
        <v>2513</v>
      </c>
      <c r="H888" s="5" t="s">
        <v>163</v>
      </c>
      <c r="I888" s="5" t="s">
        <v>2514</v>
      </c>
      <c r="J888" s="5" t="s">
        <v>128</v>
      </c>
      <c r="K888" s="5" t="s">
        <v>141</v>
      </c>
      <c r="L888" s="5" t="s">
        <v>1663</v>
      </c>
      <c r="M888" s="5" t="s">
        <v>327</v>
      </c>
      <c r="N888" s="5" t="s">
        <v>294</v>
      </c>
      <c r="O888" s="5" t="s">
        <v>133</v>
      </c>
      <c r="P888" s="5" t="s">
        <v>139</v>
      </c>
      <c r="Q888" s="5" t="s">
        <v>172</v>
      </c>
      <c r="R888" s="5" t="s">
        <v>186</v>
      </c>
      <c r="S888" s="5" t="s">
        <v>140</v>
      </c>
      <c r="T888" s="5" t="s">
        <v>111</v>
      </c>
      <c r="U888" s="5" t="s">
        <v>193</v>
      </c>
      <c r="V888" s="5" t="s">
        <v>130</v>
      </c>
      <c r="W888" s="5" t="s">
        <v>114</v>
      </c>
      <c r="X888" s="5" t="s">
        <v>234</v>
      </c>
      <c r="Y888" s="5" t="n">
        <v>1</v>
      </c>
      <c r="Z888" s="5" t="n">
        <v>0</v>
      </c>
      <c r="AA888" s="5" t="str">
        <f aca="false">IF(Y888&gt;Z888,"Win",IF(Y888&lt;Z888,"Loss","Draw"))</f>
        <v>Win</v>
      </c>
      <c r="AB888" s="5" t="s">
        <v>98</v>
      </c>
      <c r="AC888" s="5" t="s">
        <v>99</v>
      </c>
      <c r="AD888" s="5" t="s">
        <v>2515</v>
      </c>
      <c r="AE888" s="5" t="s">
        <v>2516</v>
      </c>
      <c r="AF888" s="5" t="str">
        <f aca="false">IF(AD888&lt;AE888,AD888,AE888)</f>
        <v>Arrows, Balloon, Bomb Tower, Giant Snowball, Guards, Ice Golem, Miner, Musketeer</v>
      </c>
      <c r="AG888" s="5" t="str">
        <f aca="false">IF(AD888&lt;AE888,AE888,AD888)</f>
        <v>Goblin Giant, Golden Knight, Lumberjack, Mega Minion, Mother Witch, Rage, Sparky, Vines</v>
      </c>
      <c r="AH888" s="5" t="str">
        <f aca="false">IF(AD888=AF888,AA888,IF(AA888="Win","Loss",IF(AA888="Loss","Win","Draw")))</f>
        <v>Loss</v>
      </c>
      <c r="AI888" s="5" t="s">
        <v>102</v>
      </c>
    </row>
    <row r="889" customFormat="false" ht="15" hidden="false" customHeight="true" outlineLevel="0" collapsed="false">
      <c r="A889" s="5" t="s">
        <v>2510</v>
      </c>
      <c r="B889" s="5" t="n">
        <v>2</v>
      </c>
      <c r="C889" s="5" t="s">
        <v>573</v>
      </c>
      <c r="D889" s="5" t="s">
        <v>574</v>
      </c>
      <c r="E889" s="5" t="s">
        <v>2511</v>
      </c>
      <c r="F889" s="5" t="s">
        <v>2512</v>
      </c>
      <c r="G889" s="5" t="s">
        <v>2517</v>
      </c>
      <c r="H889" s="5" t="s">
        <v>163</v>
      </c>
      <c r="I889" s="5" t="s">
        <v>177</v>
      </c>
      <c r="J889" s="5" t="s">
        <v>83</v>
      </c>
      <c r="K889" s="5" t="s">
        <v>172</v>
      </c>
      <c r="L889" s="5" t="s">
        <v>215</v>
      </c>
      <c r="M889" s="5" t="s">
        <v>126</v>
      </c>
      <c r="N889" s="5" t="s">
        <v>150</v>
      </c>
      <c r="O889" s="5" t="s">
        <v>95</v>
      </c>
      <c r="P889" s="5" t="s">
        <v>93</v>
      </c>
      <c r="Q889" s="5" t="s">
        <v>82</v>
      </c>
      <c r="R889" s="5" t="s">
        <v>151</v>
      </c>
      <c r="S889" s="5" t="s">
        <v>152</v>
      </c>
      <c r="T889" s="5" t="s">
        <v>85</v>
      </c>
      <c r="U889" s="5" t="s">
        <v>126</v>
      </c>
      <c r="V889" s="5" t="s">
        <v>150</v>
      </c>
      <c r="W889" s="5" t="s">
        <v>89</v>
      </c>
      <c r="X889" s="5" t="s">
        <v>153</v>
      </c>
      <c r="Y889" s="5" t="n">
        <v>0</v>
      </c>
      <c r="Z889" s="5" t="n">
        <v>1</v>
      </c>
      <c r="AA889" s="5" t="str">
        <f aca="false">IF(Y889&gt;Z889,"Win",IF(Y889&lt;Z889,"Loss","Draw"))</f>
        <v>Loss</v>
      </c>
      <c r="AB889" s="5" t="s">
        <v>98</v>
      </c>
      <c r="AC889" s="5" t="s">
        <v>99</v>
      </c>
      <c r="AD889" s="5" t="s">
        <v>2518</v>
      </c>
      <c r="AE889" s="5" t="s">
        <v>155</v>
      </c>
      <c r="AF889" s="5" t="str">
        <f aca="false">IF(AD889&lt;AE889,AD889,AE889)</f>
        <v>Baby Dragon, Cannon, Electro Spirit, Lightning, Mighty Miner, Royal Hogs, Skeletons, The Log</v>
      </c>
      <c r="AG889" s="5" t="str">
        <f aca="false">IF(AD889&lt;AE889,AE889,AD889)</f>
        <v>Barbarian Barrel, Electro Spirit, Fireball, Fisherman, Monk, Musketeer, Royal Giant, Skeletons</v>
      </c>
      <c r="AH889" s="5" t="str">
        <f aca="false">IF(AD889=AF889,AA889,IF(AA889="Win","Loss",IF(AA889="Loss","Win","Draw")))</f>
        <v>Win</v>
      </c>
      <c r="AI889" s="5" t="s">
        <v>102</v>
      </c>
    </row>
    <row r="890" customFormat="false" ht="15" hidden="false" customHeight="true" outlineLevel="0" collapsed="false">
      <c r="A890" s="5" t="s">
        <v>2510</v>
      </c>
      <c r="B890" s="5" t="n">
        <v>3</v>
      </c>
      <c r="C890" s="5" t="s">
        <v>573</v>
      </c>
      <c r="D890" s="5" t="s">
        <v>574</v>
      </c>
      <c r="E890" s="5" t="s">
        <v>2511</v>
      </c>
      <c r="F890" s="5" t="s">
        <v>2512</v>
      </c>
      <c r="G890" s="5" t="s">
        <v>2519</v>
      </c>
      <c r="H890" s="5" t="s">
        <v>163</v>
      </c>
      <c r="I890" s="5" t="s">
        <v>114</v>
      </c>
      <c r="J890" s="5" t="s">
        <v>158</v>
      </c>
      <c r="K890" s="5" t="s">
        <v>448</v>
      </c>
      <c r="L890" s="5" t="s">
        <v>193</v>
      </c>
      <c r="M890" s="5" t="s">
        <v>130</v>
      </c>
      <c r="N890" s="5" t="s">
        <v>115</v>
      </c>
      <c r="O890" s="5" t="s">
        <v>447</v>
      </c>
      <c r="P890" s="5" t="s">
        <v>96</v>
      </c>
      <c r="Q890" s="5" t="s">
        <v>113</v>
      </c>
      <c r="R890" s="5" t="s">
        <v>95</v>
      </c>
      <c r="S890" s="5" t="s">
        <v>87</v>
      </c>
      <c r="T890" s="5" t="s">
        <v>115</v>
      </c>
      <c r="U890" s="5" t="s">
        <v>241</v>
      </c>
      <c r="V890" s="5" t="s">
        <v>116</v>
      </c>
      <c r="W890" s="5" t="s">
        <v>91</v>
      </c>
      <c r="X890" s="5" t="s">
        <v>118</v>
      </c>
      <c r="Y890" s="5" t="n">
        <v>1</v>
      </c>
      <c r="Z890" s="5" t="n">
        <v>0</v>
      </c>
      <c r="AA890" s="5" t="str">
        <f aca="false">IF(Y890&gt;Z890,"Win",IF(Y890&lt;Z890,"Loss","Draw"))</f>
        <v>Win</v>
      </c>
      <c r="AB890" s="5" t="s">
        <v>98</v>
      </c>
      <c r="AC890" s="5" t="s">
        <v>99</v>
      </c>
      <c r="AD890" s="5" t="s">
        <v>2154</v>
      </c>
      <c r="AE890" s="5" t="s">
        <v>1555</v>
      </c>
      <c r="AF890" s="5" t="str">
        <f aca="false">IF(AD890&lt;AE890,AD890,AE890)</f>
        <v>Arrows, Bowler, Giant, Giant Snowball, Graveyard, Guards, Minions, Witch</v>
      </c>
      <c r="AG890" s="5" t="str">
        <f aca="false">IF(AD890&lt;AE890,AE890,AD890)</f>
        <v>Barbarian Barrel, Furnace, Goblins, Graveyard, Ice Spirit, Knight, Poison, Tesla</v>
      </c>
      <c r="AH890" s="5" t="str">
        <f aca="false">IF(AD890=AF890,AA890,IF(AA890="Win","Loss",IF(AA890="Loss","Win","Draw")))</f>
        <v>Win</v>
      </c>
      <c r="AI890" s="5" t="s">
        <v>102</v>
      </c>
    </row>
    <row r="891" customFormat="false" ht="15" hidden="false" customHeight="true" outlineLevel="0" collapsed="false">
      <c r="A891" s="5" t="s">
        <v>2520</v>
      </c>
      <c r="B891" s="5" t="n">
        <v>1</v>
      </c>
      <c r="C891" s="5" t="s">
        <v>573</v>
      </c>
      <c r="D891" s="5" t="s">
        <v>574</v>
      </c>
      <c r="E891" s="5" t="s">
        <v>533</v>
      </c>
      <c r="F891" s="5" t="s">
        <v>534</v>
      </c>
      <c r="G891" s="5" t="s">
        <v>2521</v>
      </c>
      <c r="H891" s="5" t="s">
        <v>163</v>
      </c>
      <c r="I891" s="5" t="s">
        <v>107</v>
      </c>
      <c r="J891" s="5" t="s">
        <v>95</v>
      </c>
      <c r="K891" s="5" t="s">
        <v>177</v>
      </c>
      <c r="L891" s="5" t="s">
        <v>93</v>
      </c>
      <c r="M891" s="5" t="s">
        <v>178</v>
      </c>
      <c r="N891" s="5" t="s">
        <v>143</v>
      </c>
      <c r="O891" s="5" t="s">
        <v>150</v>
      </c>
      <c r="P891" s="5" t="s">
        <v>141</v>
      </c>
      <c r="Q891" s="5" t="s">
        <v>129</v>
      </c>
      <c r="R891" s="5" t="s">
        <v>128</v>
      </c>
      <c r="S891" s="5" t="s">
        <v>127</v>
      </c>
      <c r="T891" s="5" t="s">
        <v>133</v>
      </c>
      <c r="U891" s="5" t="s">
        <v>131</v>
      </c>
      <c r="V891" s="5" t="s">
        <v>130</v>
      </c>
      <c r="W891" s="5" t="s">
        <v>132</v>
      </c>
      <c r="X891" s="5" t="s">
        <v>327</v>
      </c>
      <c r="Y891" s="5" t="n">
        <v>0</v>
      </c>
      <c r="Z891" s="5" t="n">
        <v>1</v>
      </c>
      <c r="AA891" s="5" t="str">
        <f aca="false">IF(Y891&gt;Z891,"Win",IF(Y891&lt;Z891,"Loss","Draw"))</f>
        <v>Loss</v>
      </c>
      <c r="AB891" s="5" t="s">
        <v>98</v>
      </c>
      <c r="AC891" s="5" t="s">
        <v>99</v>
      </c>
      <c r="AD891" s="5" t="s">
        <v>180</v>
      </c>
      <c r="AE891" s="5" t="s">
        <v>2522</v>
      </c>
      <c r="AF891" s="5" t="str">
        <f aca="false">IF(AD891&lt;AE891,AD891,AE891)</f>
        <v>Arrows, Bandit, Battle Ram, Electro Wizard, Golden Knight, Mega Knight, Mother Witch, Rage</v>
      </c>
      <c r="AG891" s="5" t="str">
        <f aca="false">IF(AD891&lt;AE891,AE891,AD891)</f>
        <v>Barbarian Barrel, Electro Spirit, Fireball, Goblin Cage, Heal Spirit, Lumberjack, Phoenix, Royal Giant</v>
      </c>
      <c r="AH891" s="5" t="str">
        <f aca="false">IF(AD891=AF891,AA891,IF(AA891="Win","Loss",IF(AA891="Loss","Win","Draw")))</f>
        <v>Win</v>
      </c>
      <c r="AI891" s="5" t="s">
        <v>102</v>
      </c>
    </row>
    <row r="892" customFormat="false" ht="15" hidden="false" customHeight="true" outlineLevel="0" collapsed="false">
      <c r="A892" s="5" t="s">
        <v>2520</v>
      </c>
      <c r="B892" s="5" t="n">
        <v>2</v>
      </c>
      <c r="C892" s="5" t="s">
        <v>573</v>
      </c>
      <c r="D892" s="5" t="s">
        <v>574</v>
      </c>
      <c r="E892" s="5" t="s">
        <v>533</v>
      </c>
      <c r="F892" s="5" t="s">
        <v>534</v>
      </c>
      <c r="G892" s="5" t="s">
        <v>2523</v>
      </c>
      <c r="H892" s="5" t="s">
        <v>163</v>
      </c>
      <c r="I892" s="5" t="s">
        <v>109</v>
      </c>
      <c r="J892" s="5" t="s">
        <v>108</v>
      </c>
      <c r="K892" s="5" t="s">
        <v>158</v>
      </c>
      <c r="L892" s="5" t="s">
        <v>447</v>
      </c>
      <c r="M892" s="5" t="s">
        <v>440</v>
      </c>
      <c r="N892" s="5" t="s">
        <v>284</v>
      </c>
      <c r="O892" s="5" t="s">
        <v>130</v>
      </c>
      <c r="P892" s="5" t="s">
        <v>580</v>
      </c>
      <c r="Q892" s="5" t="s">
        <v>137</v>
      </c>
      <c r="R892" s="5" t="s">
        <v>241</v>
      </c>
      <c r="S892" s="5" t="s">
        <v>114</v>
      </c>
      <c r="T892" s="5" t="s">
        <v>84</v>
      </c>
      <c r="U892" s="5" t="s">
        <v>138</v>
      </c>
      <c r="V892" s="5" t="s">
        <v>119</v>
      </c>
      <c r="W892" s="5" t="s">
        <v>116</v>
      </c>
      <c r="X892" s="5" t="s">
        <v>126</v>
      </c>
      <c r="Y892" s="5" t="n">
        <v>0</v>
      </c>
      <c r="Z892" s="5" t="n">
        <v>1</v>
      </c>
      <c r="AA892" s="5" t="str">
        <f aca="false">IF(Y892&gt;Z892,"Win",IF(Y892&lt;Z892,"Loss","Draw"))</f>
        <v>Loss</v>
      </c>
      <c r="AB892" s="5" t="s">
        <v>98</v>
      </c>
      <c r="AC892" s="5" t="s">
        <v>99</v>
      </c>
      <c r="AD892" s="5" t="s">
        <v>2524</v>
      </c>
      <c r="AE892" s="5" t="s">
        <v>1127</v>
      </c>
      <c r="AF892" s="5" t="str">
        <f aca="false">IF(AD892&lt;AE892,AD892,AE892)</f>
        <v>Archers, Giant Snowball, Goblin Demolisher, Goblin Drill, Goblin Hut, Knight, Poison, Skeletons</v>
      </c>
      <c r="AG892" s="5" t="str">
        <f aca="false">IF(AD892&lt;AE892,AE892,AD892)</f>
        <v>Arrows, Bowler, Dark Prince, Giant, Goblin Gang, Inferno Dragon, Night Witch, Zap</v>
      </c>
      <c r="AH892" s="5" t="str">
        <f aca="false">IF(AD892=AF892,AA892,IF(AA892="Win","Loss",IF(AA892="Loss","Win","Draw")))</f>
        <v>Win</v>
      </c>
      <c r="AI892" s="5" t="s">
        <v>102</v>
      </c>
    </row>
    <row r="893" customFormat="false" ht="15" hidden="false" customHeight="true" outlineLevel="0" collapsed="false">
      <c r="A893" s="5" t="s">
        <v>2525</v>
      </c>
      <c r="B893" s="5" t="n">
        <v>1</v>
      </c>
      <c r="C893" s="5" t="s">
        <v>573</v>
      </c>
      <c r="D893" s="5" t="s">
        <v>574</v>
      </c>
      <c r="E893" s="6" t="s">
        <v>2526</v>
      </c>
      <c r="F893" s="5" t="s">
        <v>2527</v>
      </c>
      <c r="G893" s="5" t="s">
        <v>1181</v>
      </c>
      <c r="H893" s="5" t="s">
        <v>163</v>
      </c>
      <c r="I893" s="5" t="s">
        <v>177</v>
      </c>
      <c r="J893" s="5" t="s">
        <v>83</v>
      </c>
      <c r="K893" s="5" t="s">
        <v>257</v>
      </c>
      <c r="L893" s="5" t="s">
        <v>215</v>
      </c>
      <c r="M893" s="5" t="s">
        <v>126</v>
      </c>
      <c r="N893" s="5" t="s">
        <v>150</v>
      </c>
      <c r="O893" s="5" t="s">
        <v>95</v>
      </c>
      <c r="P893" s="5" t="s">
        <v>93</v>
      </c>
      <c r="Q893" s="5" t="s">
        <v>129</v>
      </c>
      <c r="R893" s="5" t="s">
        <v>202</v>
      </c>
      <c r="S893" s="5" t="s">
        <v>141</v>
      </c>
      <c r="T893" s="5" t="s">
        <v>89</v>
      </c>
      <c r="U893" s="5" t="s">
        <v>126</v>
      </c>
      <c r="V893" s="5" t="s">
        <v>85</v>
      </c>
      <c r="W893" s="5" t="s">
        <v>173</v>
      </c>
      <c r="X893" s="5" t="s">
        <v>165</v>
      </c>
      <c r="Y893" s="5" t="n">
        <v>1</v>
      </c>
      <c r="Z893" s="5" t="n">
        <v>0</v>
      </c>
      <c r="AA893" s="5" t="str">
        <f aca="false">IF(Y893&gt;Z893,"Win",IF(Y893&lt;Z893,"Loss","Draw"))</f>
        <v>Win</v>
      </c>
      <c r="AB893" s="5" t="s">
        <v>98</v>
      </c>
      <c r="AC893" s="5" t="s">
        <v>99</v>
      </c>
      <c r="AD893" s="5" t="s">
        <v>1106</v>
      </c>
      <c r="AE893" s="5" t="s">
        <v>2528</v>
      </c>
      <c r="AF893" s="5" t="str">
        <f aca="false">IF(AD893&lt;AE893,AD893,AE893)</f>
        <v>Barbarian Barrel, Electro Spirit, Fireball, Fisherman, Hunter, Monk, Royal Giant, Skeletons</v>
      </c>
      <c r="AG893" s="5" t="str">
        <f aca="false">IF(AD893&lt;AE893,AE893,AD893)</f>
        <v>Hog Rider, Lightning, Lumberjack, Magic Archer, Mega Knight, Skeletons, The Log, Zappies</v>
      </c>
      <c r="AH893" s="5" t="str">
        <f aca="false">IF(AD893=AF893,AA893,IF(AA893="Win","Loss",IF(AA893="Loss","Win","Draw")))</f>
        <v>Win</v>
      </c>
      <c r="AI893" s="5" t="s">
        <v>102</v>
      </c>
    </row>
    <row r="894" customFormat="false" ht="15" hidden="false" customHeight="true" outlineLevel="0" collapsed="false">
      <c r="A894" s="5" t="s">
        <v>2525</v>
      </c>
      <c r="B894" s="5" t="n">
        <v>2</v>
      </c>
      <c r="C894" s="5" t="s">
        <v>573</v>
      </c>
      <c r="D894" s="5" t="s">
        <v>574</v>
      </c>
      <c r="E894" s="6" t="s">
        <v>2526</v>
      </c>
      <c r="F894" s="5" t="s">
        <v>2527</v>
      </c>
      <c r="G894" s="5" t="s">
        <v>2529</v>
      </c>
      <c r="H894" s="5" t="s">
        <v>163</v>
      </c>
      <c r="I894" s="5" t="s">
        <v>284</v>
      </c>
      <c r="J894" s="5" t="s">
        <v>158</v>
      </c>
      <c r="K894" s="5" t="s">
        <v>152</v>
      </c>
      <c r="L894" s="5" t="s">
        <v>187</v>
      </c>
      <c r="M894" s="5" t="s">
        <v>141</v>
      </c>
      <c r="N894" s="5" t="s">
        <v>785</v>
      </c>
      <c r="O894" s="5" t="s">
        <v>186</v>
      </c>
      <c r="P894" s="5" t="s">
        <v>89</v>
      </c>
      <c r="Q894" s="5" t="s">
        <v>124</v>
      </c>
      <c r="R894" s="5" t="s">
        <v>219</v>
      </c>
      <c r="S894" s="5" t="s">
        <v>127</v>
      </c>
      <c r="T894" s="5" t="s">
        <v>133</v>
      </c>
      <c r="U894" s="5" t="s">
        <v>294</v>
      </c>
      <c r="V894" s="5" t="s">
        <v>86</v>
      </c>
      <c r="W894" s="5" t="s">
        <v>117</v>
      </c>
      <c r="X894" s="5" t="s">
        <v>327</v>
      </c>
      <c r="Y894" s="5" t="n">
        <v>1</v>
      </c>
      <c r="Z894" s="5" t="n">
        <v>0</v>
      </c>
      <c r="AA894" s="5" t="str">
        <f aca="false">IF(Y894&gt;Z894,"Win",IF(Y894&lt;Z894,"Loss","Draw"))</f>
        <v>Win</v>
      </c>
      <c r="AB894" s="5" t="s">
        <v>98</v>
      </c>
      <c r="AC894" s="5" t="s">
        <v>99</v>
      </c>
      <c r="AD894" s="5" t="s">
        <v>2530</v>
      </c>
      <c r="AE894" s="5" t="s">
        <v>2531</v>
      </c>
      <c r="AF894" s="5" t="str">
        <f aca="false">IF(AD894&lt;AE894,AD894,AE894)</f>
        <v>Baby Dragon, Balloon, Bowler, Freeze, Inferno Dragon, Lumberjack, The Log, Tornado</v>
      </c>
      <c r="AG894" s="5" t="str">
        <f aca="false">IF(AD894&lt;AE894,AE894,AD894)</f>
        <v>Battle Ram, Giant Skeleton, Mother Witch, Rage, Royal Ghost, Skeleton Dragons, Vines, Wizard</v>
      </c>
      <c r="AH894" s="5" t="str">
        <f aca="false">IF(AD894=AF894,AA894,IF(AA894="Win","Loss",IF(AA894="Loss","Win","Draw")))</f>
        <v>Win</v>
      </c>
      <c r="AI894" s="5" t="s">
        <v>102</v>
      </c>
    </row>
    <row r="895" customFormat="false" ht="15" hidden="false" customHeight="true" outlineLevel="0" collapsed="false">
      <c r="A895" s="5" t="s">
        <v>2532</v>
      </c>
      <c r="B895" s="5" t="n">
        <v>1</v>
      </c>
      <c r="C895" s="5" t="s">
        <v>573</v>
      </c>
      <c r="D895" s="5" t="s">
        <v>574</v>
      </c>
      <c r="E895" s="5" t="s">
        <v>212</v>
      </c>
      <c r="F895" s="5" t="s">
        <v>213</v>
      </c>
      <c r="G895" s="5" t="s">
        <v>2533</v>
      </c>
      <c r="H895" s="5" t="s">
        <v>81</v>
      </c>
      <c r="I895" s="5" t="s">
        <v>177</v>
      </c>
      <c r="J895" s="5" t="s">
        <v>83</v>
      </c>
      <c r="K895" s="5" t="s">
        <v>257</v>
      </c>
      <c r="L895" s="5" t="s">
        <v>215</v>
      </c>
      <c r="M895" s="5" t="s">
        <v>126</v>
      </c>
      <c r="N895" s="5" t="s">
        <v>150</v>
      </c>
      <c r="O895" s="5" t="s">
        <v>89</v>
      </c>
      <c r="P895" s="5" t="s">
        <v>93</v>
      </c>
      <c r="Q895" s="5" t="s">
        <v>127</v>
      </c>
      <c r="R895" s="5" t="s">
        <v>219</v>
      </c>
      <c r="S895" s="5" t="s">
        <v>141</v>
      </c>
      <c r="T895" s="5" t="s">
        <v>117</v>
      </c>
      <c r="U895" s="5" t="s">
        <v>133</v>
      </c>
      <c r="V895" s="5" t="s">
        <v>294</v>
      </c>
      <c r="W895" s="5" t="s">
        <v>173</v>
      </c>
      <c r="X895" s="5" t="s">
        <v>114</v>
      </c>
      <c r="Y895" s="5" t="n">
        <v>1</v>
      </c>
      <c r="Z895" s="5" t="n">
        <v>0</v>
      </c>
      <c r="AA895" s="5" t="str">
        <f aca="false">IF(Y895&gt;Z895,"Win",IF(Y895&lt;Z895,"Loss","Draw"))</f>
        <v>Win</v>
      </c>
      <c r="AB895" s="5" t="s">
        <v>98</v>
      </c>
      <c r="AC895" s="5" t="s">
        <v>99</v>
      </c>
      <c r="AD895" s="5" t="s">
        <v>259</v>
      </c>
      <c r="AE895" s="5" t="s">
        <v>2534</v>
      </c>
      <c r="AF895" s="5" t="str">
        <f aca="false">IF(AD895&lt;AE895,AD895,AE895)</f>
        <v>Battle Ram, Giant Skeleton, Giant Snowball, Lumberjack, Mother Witch, Vines, Wizard, Zappies</v>
      </c>
      <c r="AG895" s="5" t="str">
        <f aca="false">IF(AD895&lt;AE895,AE895,AD895)</f>
        <v>Electro Spirit, Fireball, Fisherman, Hunter, Monk, Royal Giant, Skeletons, The Log</v>
      </c>
      <c r="AH895" s="5" t="str">
        <f aca="false">IF(AD895=AF895,AA895,IF(AA895="Win","Loss",IF(AA895="Loss","Win","Draw")))</f>
        <v>Loss</v>
      </c>
      <c r="AI895" s="5" t="s">
        <v>102</v>
      </c>
    </row>
    <row r="896" customFormat="false" ht="15" hidden="false" customHeight="true" outlineLevel="0" collapsed="false">
      <c r="A896" s="5" t="s">
        <v>2532</v>
      </c>
      <c r="B896" s="5" t="n">
        <v>2</v>
      </c>
      <c r="C896" s="5" t="s">
        <v>573</v>
      </c>
      <c r="D896" s="5" t="s">
        <v>574</v>
      </c>
      <c r="E896" s="5" t="s">
        <v>212</v>
      </c>
      <c r="F896" s="5" t="s">
        <v>213</v>
      </c>
      <c r="G896" s="5" t="s">
        <v>2535</v>
      </c>
      <c r="H896" s="5" t="s">
        <v>163</v>
      </c>
      <c r="I896" s="5" t="s">
        <v>284</v>
      </c>
      <c r="J896" s="5" t="s">
        <v>158</v>
      </c>
      <c r="K896" s="5" t="s">
        <v>185</v>
      </c>
      <c r="L896" s="5" t="s">
        <v>187</v>
      </c>
      <c r="M896" s="5" t="s">
        <v>173</v>
      </c>
      <c r="N896" s="5" t="s">
        <v>785</v>
      </c>
      <c r="O896" s="5" t="s">
        <v>115</v>
      </c>
      <c r="P896" s="5" t="s">
        <v>241</v>
      </c>
      <c r="Q896" s="5" t="s">
        <v>107</v>
      </c>
      <c r="R896" s="5" t="s">
        <v>83</v>
      </c>
      <c r="S896" s="5" t="s">
        <v>177</v>
      </c>
      <c r="T896" s="5" t="s">
        <v>178</v>
      </c>
      <c r="U896" s="5" t="s">
        <v>93</v>
      </c>
      <c r="V896" s="5" t="s">
        <v>150</v>
      </c>
      <c r="W896" s="5" t="s">
        <v>143</v>
      </c>
      <c r="X896" s="5" t="s">
        <v>95</v>
      </c>
      <c r="Y896" s="5" t="n">
        <v>1</v>
      </c>
      <c r="Z896" s="5" t="n">
        <v>0</v>
      </c>
      <c r="AA896" s="5" t="str">
        <f aca="false">IF(Y896&gt;Z896,"Win",IF(Y896&lt;Z896,"Loss","Draw"))</f>
        <v>Win</v>
      </c>
      <c r="AB896" s="5" t="s">
        <v>98</v>
      </c>
      <c r="AC896" s="5" t="s">
        <v>99</v>
      </c>
      <c r="AD896" s="5" t="s">
        <v>2536</v>
      </c>
      <c r="AE896" s="5" t="s">
        <v>2537</v>
      </c>
      <c r="AF896" s="5" t="str">
        <f aca="false">IF(AD896&lt;AE896,AD896,AE896)</f>
        <v>Barbarian Barrel, Electro Spirit, Fireball, Goblin Cage, Heal Spirit, Monk, Phoenix, Royal Giant</v>
      </c>
      <c r="AG896" s="5" t="str">
        <f aca="false">IF(AD896&lt;AE896,AE896,AD896)</f>
        <v>Bowler, Executioner, Freeze, Graveyard, Inferno Dragon, Knight, Tornado, Zappies</v>
      </c>
      <c r="AH896" s="5" t="str">
        <f aca="false">IF(AD896=AF896,AA896,IF(AA896="Win","Loss",IF(AA896="Loss","Win","Draw")))</f>
        <v>Loss</v>
      </c>
      <c r="AI896" s="5" t="s">
        <v>102</v>
      </c>
    </row>
    <row r="897" customFormat="false" ht="15" hidden="false" customHeight="true" outlineLevel="0" collapsed="false">
      <c r="A897" s="5" t="s">
        <v>2538</v>
      </c>
      <c r="B897" s="5" t="n">
        <v>1</v>
      </c>
      <c r="C897" s="5" t="s">
        <v>573</v>
      </c>
      <c r="D897" s="5" t="s">
        <v>574</v>
      </c>
      <c r="E897" s="5" t="s">
        <v>684</v>
      </c>
      <c r="F897" s="5" t="s">
        <v>685</v>
      </c>
      <c r="G897" s="5" t="s">
        <v>2539</v>
      </c>
      <c r="H897" s="5" t="s">
        <v>163</v>
      </c>
      <c r="I897" s="5" t="s">
        <v>177</v>
      </c>
      <c r="J897" s="5" t="s">
        <v>563</v>
      </c>
      <c r="K897" s="5" t="s">
        <v>95</v>
      </c>
      <c r="L897" s="5" t="s">
        <v>215</v>
      </c>
      <c r="M897" s="5" t="s">
        <v>133</v>
      </c>
      <c r="N897" s="5" t="s">
        <v>173</v>
      </c>
      <c r="O897" s="5" t="s">
        <v>188</v>
      </c>
      <c r="P897" s="5" t="s">
        <v>93</v>
      </c>
      <c r="Q897" s="5" t="s">
        <v>201</v>
      </c>
      <c r="R897" s="5" t="s">
        <v>202</v>
      </c>
      <c r="S897" s="5" t="s">
        <v>203</v>
      </c>
      <c r="T897" s="5" t="s">
        <v>88</v>
      </c>
      <c r="U897" s="5" t="s">
        <v>157</v>
      </c>
      <c r="V897" s="5" t="s">
        <v>118</v>
      </c>
      <c r="W897" s="5" t="s">
        <v>204</v>
      </c>
      <c r="X897" s="5" t="s">
        <v>87</v>
      </c>
      <c r="Y897" s="5" t="n">
        <v>1</v>
      </c>
      <c r="Z897" s="5" t="n">
        <v>0</v>
      </c>
      <c r="AA897" s="5" t="str">
        <f aca="false">IF(Y897&gt;Z897,"Win",IF(Y897&lt;Z897,"Loss","Draw"))</f>
        <v>Win</v>
      </c>
      <c r="AB897" s="5" t="s">
        <v>98</v>
      </c>
      <c r="AC897" s="5" t="s">
        <v>99</v>
      </c>
      <c r="AD897" s="5" t="s">
        <v>2540</v>
      </c>
      <c r="AE897" s="5" t="s">
        <v>206</v>
      </c>
      <c r="AF897" s="5" t="str">
        <f aca="false">IF(AD897&lt;AE897,AD897,AE897)</f>
        <v>Barbarian Barrel, Fireball, Fisherman, Mother Witch, Royal Giant, Skeleton King, Tombstone, Zappies</v>
      </c>
      <c r="AG897" s="5" t="str">
        <f aca="false">IF(AD897&lt;AE897,AE897,AD897)</f>
        <v>Berserker, Fire Spirit, Goblin Barrel, Ice Spirit, Magic Archer, Royal Delivery, Tesla, Wall Breakers</v>
      </c>
      <c r="AH897" s="5" t="str">
        <f aca="false">IF(AD897=AF897,AA897,IF(AA897="Win","Loss",IF(AA897="Loss","Win","Draw")))</f>
        <v>Win</v>
      </c>
      <c r="AI897" s="5" t="s">
        <v>102</v>
      </c>
    </row>
    <row r="898" customFormat="false" ht="15" hidden="false" customHeight="true" outlineLevel="0" collapsed="false">
      <c r="A898" s="5" t="s">
        <v>2538</v>
      </c>
      <c r="B898" s="5" t="n">
        <v>2</v>
      </c>
      <c r="C898" s="5" t="s">
        <v>573</v>
      </c>
      <c r="D898" s="5" t="s">
        <v>574</v>
      </c>
      <c r="E898" s="5" t="s">
        <v>684</v>
      </c>
      <c r="F898" s="5" t="s">
        <v>685</v>
      </c>
      <c r="G898" s="5" t="s">
        <v>2541</v>
      </c>
      <c r="H898" s="5" t="s">
        <v>163</v>
      </c>
      <c r="I898" s="5" t="s">
        <v>152</v>
      </c>
      <c r="J898" s="5" t="s">
        <v>128</v>
      </c>
      <c r="K898" s="5" t="s">
        <v>158</v>
      </c>
      <c r="L898" s="5" t="s">
        <v>242</v>
      </c>
      <c r="M898" s="5" t="s">
        <v>387</v>
      </c>
      <c r="N898" s="5" t="s">
        <v>187</v>
      </c>
      <c r="O898" s="5" t="s">
        <v>107</v>
      </c>
      <c r="P898" s="5" t="s">
        <v>85</v>
      </c>
      <c r="Q898" s="5" t="s">
        <v>107</v>
      </c>
      <c r="R898" s="5" t="s">
        <v>128</v>
      </c>
      <c r="S898" s="5" t="s">
        <v>284</v>
      </c>
      <c r="T898" s="5" t="s">
        <v>85</v>
      </c>
      <c r="U898" s="5" t="s">
        <v>387</v>
      </c>
      <c r="V898" s="5" t="s">
        <v>187</v>
      </c>
      <c r="W898" s="5" t="s">
        <v>133</v>
      </c>
      <c r="X898" s="5" t="s">
        <v>150</v>
      </c>
      <c r="Y898" s="5" t="n">
        <v>0</v>
      </c>
      <c r="Z898" s="5" t="n">
        <v>1</v>
      </c>
      <c r="AA898" s="5" t="str">
        <f aca="false">IF(Y898&gt;Z898,"Win",IF(Y898&lt;Z898,"Loss","Draw"))</f>
        <v>Loss</v>
      </c>
      <c r="AB898" s="5" t="s">
        <v>98</v>
      </c>
      <c r="AC898" s="5" t="s">
        <v>99</v>
      </c>
      <c r="AD898" s="5" t="s">
        <v>2542</v>
      </c>
      <c r="AE898" s="5" t="s">
        <v>2543</v>
      </c>
      <c r="AF898" s="5" t="str">
        <f aca="false">IF(AD898&lt;AE898,AD898,AE898)</f>
        <v>Baby Dragon, Bomber, Bowler, Electro Giant, Goblin Cage, Golden Knight, Lightning, Tornado</v>
      </c>
      <c r="AG898" s="5" t="str">
        <f aca="false">IF(AD898&lt;AE898,AE898,AD898)</f>
        <v>Electro Giant, Electro Spirit, Goblin Cage, Golden Knight, Inferno Dragon, Lightning, Mother Witch, Tornado</v>
      </c>
      <c r="AH898" s="5" t="str">
        <f aca="false">IF(AD898=AF898,AA898,IF(AA898="Win","Loss",IF(AA898="Loss","Win","Draw")))</f>
        <v>Loss</v>
      </c>
      <c r="AI898" s="5" t="s">
        <v>102</v>
      </c>
    </row>
    <row r="899" customFormat="false" ht="15" hidden="false" customHeight="true" outlineLevel="0" collapsed="false">
      <c r="A899" s="5" t="s">
        <v>2538</v>
      </c>
      <c r="B899" s="5" t="n">
        <v>3</v>
      </c>
      <c r="C899" s="5" t="s">
        <v>573</v>
      </c>
      <c r="D899" s="5" t="s">
        <v>574</v>
      </c>
      <c r="E899" s="5" t="s">
        <v>684</v>
      </c>
      <c r="F899" s="5" t="s">
        <v>685</v>
      </c>
      <c r="G899" s="5" t="s">
        <v>2544</v>
      </c>
      <c r="H899" s="5" t="s">
        <v>352</v>
      </c>
      <c r="I899" s="5" t="s">
        <v>141</v>
      </c>
      <c r="J899" s="5" t="s">
        <v>91</v>
      </c>
      <c r="K899" s="5" t="s">
        <v>113</v>
      </c>
      <c r="L899" s="5" t="s">
        <v>86</v>
      </c>
      <c r="M899" s="5" t="s">
        <v>97</v>
      </c>
      <c r="N899" s="5" t="s">
        <v>223</v>
      </c>
      <c r="O899" s="5" t="s">
        <v>130</v>
      </c>
      <c r="P899" s="5" t="s">
        <v>125</v>
      </c>
      <c r="Q899" s="5" t="s">
        <v>92</v>
      </c>
      <c r="R899" s="5" t="s">
        <v>91</v>
      </c>
      <c r="S899" s="5" t="s">
        <v>90</v>
      </c>
      <c r="T899" s="5" t="s">
        <v>125</v>
      </c>
      <c r="U899" s="5" t="s">
        <v>93</v>
      </c>
      <c r="V899" s="5" t="s">
        <v>159</v>
      </c>
      <c r="W899" s="5" t="s">
        <v>94</v>
      </c>
      <c r="X899" s="5" t="s">
        <v>95</v>
      </c>
      <c r="Y899" s="5" t="n">
        <v>1</v>
      </c>
      <c r="Z899" s="5" t="n">
        <v>0</v>
      </c>
      <c r="AA899" s="5" t="str">
        <f aca="false">IF(Y899&gt;Z899,"Win",IF(Y899&lt;Z899,"Loss","Draw"))</f>
        <v>Win</v>
      </c>
      <c r="AB899" s="5" t="s">
        <v>98</v>
      </c>
      <c r="AC899" s="5" t="s">
        <v>99</v>
      </c>
      <c r="AD899" s="5" t="s">
        <v>2545</v>
      </c>
      <c r="AE899" s="5" t="s">
        <v>518</v>
      </c>
      <c r="AF899" s="5" t="str">
        <f aca="false">IF(AD899&lt;AE899,AD899,AE899)</f>
        <v>Arrows, Cannon Cart, Furnace, Goblins, Lumberjack, Ram Rider, Ronin, Skeleton Dragons</v>
      </c>
      <c r="AG899" s="5" t="str">
        <f aca="false">IF(AD899&lt;AE899,AE899,AD899)</f>
        <v>Barbarian Barrel, Cannon Cart, Dart Goblin, Fireball, Goblins, Mortar, Rascals, Skeleton Barrel</v>
      </c>
      <c r="AH899" s="5" t="str">
        <f aca="false">IF(AD899=AF899,AA899,IF(AA899="Win","Loss",IF(AA899="Loss","Win","Draw")))</f>
        <v>Win</v>
      </c>
      <c r="AI899" s="5" t="s">
        <v>102</v>
      </c>
    </row>
    <row r="900" customFormat="false" ht="15" hidden="false" customHeight="true" outlineLevel="0" collapsed="false">
      <c r="A900" s="5" t="s">
        <v>2546</v>
      </c>
      <c r="B900" s="5" t="n">
        <v>1</v>
      </c>
      <c r="C900" s="5" t="s">
        <v>573</v>
      </c>
      <c r="D900" s="5" t="s">
        <v>574</v>
      </c>
      <c r="E900" s="5" t="s">
        <v>674</v>
      </c>
      <c r="F900" s="5" t="s">
        <v>675</v>
      </c>
      <c r="G900" s="5" t="s">
        <v>2547</v>
      </c>
      <c r="H900" s="5" t="s">
        <v>163</v>
      </c>
      <c r="I900" s="5" t="s">
        <v>185</v>
      </c>
      <c r="J900" s="5" t="s">
        <v>128</v>
      </c>
      <c r="K900" s="5" t="s">
        <v>137</v>
      </c>
      <c r="L900" s="5" t="s">
        <v>87</v>
      </c>
      <c r="M900" s="5" t="s">
        <v>95</v>
      </c>
      <c r="N900" s="5" t="s">
        <v>187</v>
      </c>
      <c r="O900" s="5" t="s">
        <v>173</v>
      </c>
      <c r="P900" s="5" t="s">
        <v>88</v>
      </c>
      <c r="Q900" s="5" t="s">
        <v>113</v>
      </c>
      <c r="R900" s="5" t="s">
        <v>95</v>
      </c>
      <c r="S900" s="5" t="s">
        <v>241</v>
      </c>
      <c r="T900" s="5" t="s">
        <v>115</v>
      </c>
      <c r="U900" s="5" t="s">
        <v>88</v>
      </c>
      <c r="V900" s="5" t="s">
        <v>119</v>
      </c>
      <c r="W900" s="5" t="s">
        <v>118</v>
      </c>
      <c r="X900" s="5" t="s">
        <v>116</v>
      </c>
      <c r="Y900" s="5" t="n">
        <v>0</v>
      </c>
      <c r="Z900" s="5" t="n">
        <v>1</v>
      </c>
      <c r="AA900" s="5" t="str">
        <f aca="false">IF(Y900&gt;Z900,"Win",IF(Y900&lt;Z900,"Loss","Draw"))</f>
        <v>Loss</v>
      </c>
      <c r="AB900" s="5" t="s">
        <v>98</v>
      </c>
      <c r="AC900" s="5" t="s">
        <v>99</v>
      </c>
      <c r="AD900" s="5" t="s">
        <v>2548</v>
      </c>
      <c r="AE900" s="5" t="s">
        <v>1468</v>
      </c>
      <c r="AF900" s="5" t="str">
        <f aca="false">IF(AD900&lt;AE900,AD900,AE900)</f>
        <v>Barbarian Barrel, Berserker, Executioner, Goblin Drill, Golden Knight, Tesla, Tornado, Zappies</v>
      </c>
      <c r="AG900" s="5" t="str">
        <f aca="false">IF(AD900&lt;AE900,AE900,AD900)</f>
        <v>Barbarian Barrel, Berserker, Furnace, Goblin Hut, Graveyard, Ice Spirit, Knight, Poison</v>
      </c>
      <c r="AH900" s="5" t="str">
        <f aca="false">IF(AD900=AF900,AA900,IF(AA900="Win","Loss",IF(AA900="Loss","Win","Draw")))</f>
        <v>Loss</v>
      </c>
      <c r="AI900" s="5" t="s">
        <v>102</v>
      </c>
    </row>
    <row r="901" customFormat="false" ht="15" hidden="false" customHeight="true" outlineLevel="0" collapsed="false">
      <c r="A901" s="5" t="s">
        <v>2546</v>
      </c>
      <c r="B901" s="5" t="n">
        <v>2</v>
      </c>
      <c r="C901" s="5" t="s">
        <v>573</v>
      </c>
      <c r="D901" s="5" t="s">
        <v>574</v>
      </c>
      <c r="E901" s="5" t="s">
        <v>674</v>
      </c>
      <c r="F901" s="5" t="s">
        <v>675</v>
      </c>
      <c r="G901" s="5" t="s">
        <v>2549</v>
      </c>
      <c r="H901" s="5" t="s">
        <v>163</v>
      </c>
      <c r="I901" s="5" t="s">
        <v>113</v>
      </c>
      <c r="J901" s="5" t="s">
        <v>91</v>
      </c>
      <c r="K901" s="5" t="s">
        <v>141</v>
      </c>
      <c r="L901" s="5" t="s">
        <v>178</v>
      </c>
      <c r="M901" s="5" t="s">
        <v>89</v>
      </c>
      <c r="N901" s="5" t="s">
        <v>143</v>
      </c>
      <c r="O901" s="5" t="s">
        <v>93</v>
      </c>
      <c r="P901" s="5" t="s">
        <v>177</v>
      </c>
      <c r="Q901" s="5" t="s">
        <v>284</v>
      </c>
      <c r="R901" s="5" t="s">
        <v>128</v>
      </c>
      <c r="S901" s="5" t="s">
        <v>129</v>
      </c>
      <c r="T901" s="5" t="s">
        <v>124</v>
      </c>
      <c r="U901" s="5" t="s">
        <v>132</v>
      </c>
      <c r="V901" s="5" t="s">
        <v>85</v>
      </c>
      <c r="W901" s="5" t="s">
        <v>223</v>
      </c>
      <c r="X901" s="5" t="s">
        <v>143</v>
      </c>
      <c r="Y901" s="5" t="n">
        <v>0</v>
      </c>
      <c r="Z901" s="5" t="n">
        <v>1</v>
      </c>
      <c r="AA901" s="5" t="str">
        <f aca="false">IF(Y901&gt;Z901,"Win",IF(Y901&lt;Z901,"Loss","Draw"))</f>
        <v>Loss</v>
      </c>
      <c r="AB901" s="5" t="s">
        <v>98</v>
      </c>
      <c r="AC901" s="5" t="s">
        <v>99</v>
      </c>
      <c r="AD901" s="5" t="s">
        <v>2550</v>
      </c>
      <c r="AE901" s="5" t="s">
        <v>2551</v>
      </c>
      <c r="AF901" s="5" t="str">
        <f aca="false">IF(AD901&lt;AE901,AD901,AE901)</f>
        <v>Electro Wizard, Golden Knight, Heal Spirit, Inferno Dragon, Lightning, Mega Knight, Ram Rider, Royal Ghost</v>
      </c>
      <c r="AG901" s="5" t="str">
        <f aca="false">IF(AD901&lt;AE901,AE901,AD901)</f>
        <v>Fireball, Furnace, Goblins, Heal Spirit, Lumberjack, Phoenix, Royal Giant, The Log</v>
      </c>
      <c r="AH901" s="5" t="str">
        <f aca="false">IF(AD901=AF901,AA901,IF(AA901="Win","Loss",IF(AA901="Loss","Win","Draw")))</f>
        <v>Win</v>
      </c>
      <c r="AI901" s="5" t="s">
        <v>102</v>
      </c>
    </row>
    <row r="902" customFormat="false" ht="15" hidden="false" customHeight="true" outlineLevel="0" collapsed="false">
      <c r="A902" s="5" t="s">
        <v>2552</v>
      </c>
      <c r="B902" s="5" t="n">
        <v>1</v>
      </c>
      <c r="C902" s="5" t="s">
        <v>573</v>
      </c>
      <c r="D902" s="5" t="s">
        <v>574</v>
      </c>
      <c r="E902" s="5" t="s">
        <v>2553</v>
      </c>
      <c r="F902" s="5" t="s">
        <v>2554</v>
      </c>
      <c r="G902" s="5" t="s">
        <v>2555</v>
      </c>
      <c r="H902" s="5" t="s">
        <v>163</v>
      </c>
      <c r="I902" s="5" t="s">
        <v>177</v>
      </c>
      <c r="J902" s="5" t="s">
        <v>83</v>
      </c>
      <c r="K902" s="5" t="s">
        <v>257</v>
      </c>
      <c r="L902" s="5" t="s">
        <v>215</v>
      </c>
      <c r="M902" s="5" t="s">
        <v>193</v>
      </c>
      <c r="N902" s="5" t="s">
        <v>150</v>
      </c>
      <c r="O902" s="5" t="s">
        <v>95</v>
      </c>
      <c r="P902" s="5" t="s">
        <v>93</v>
      </c>
      <c r="Q902" s="5" t="s">
        <v>107</v>
      </c>
      <c r="R902" s="5" t="s">
        <v>108</v>
      </c>
      <c r="S902" s="5" t="s">
        <v>284</v>
      </c>
      <c r="T902" s="5" t="s">
        <v>307</v>
      </c>
      <c r="U902" s="5" t="s">
        <v>387</v>
      </c>
      <c r="V902" s="5" t="s">
        <v>85</v>
      </c>
      <c r="W902" s="5" t="s">
        <v>187</v>
      </c>
      <c r="X902" s="5" t="s">
        <v>95</v>
      </c>
      <c r="Y902" s="5" t="n">
        <v>0</v>
      </c>
      <c r="Z902" s="5" t="n">
        <v>1</v>
      </c>
      <c r="AA902" s="5" t="str">
        <f aca="false">IF(Y902&gt;Z902,"Win",IF(Y902&lt;Z902,"Loss","Draw"))</f>
        <v>Loss</v>
      </c>
      <c r="AB902" s="5" t="s">
        <v>98</v>
      </c>
      <c r="AC902" s="5" t="s">
        <v>99</v>
      </c>
      <c r="AD902" s="5" t="s">
        <v>2556</v>
      </c>
      <c r="AE902" s="5" t="s">
        <v>2557</v>
      </c>
      <c r="AF902" s="5" t="str">
        <f aca="false">IF(AD902&lt;AE902,AD902,AE902)</f>
        <v>Barbarian Barrel, Dark Prince, Electro Giant, Goblin Cage, Ice Wizard, Inferno Dragon, Lightning, Tornado</v>
      </c>
      <c r="AG902" s="5" t="str">
        <f aca="false">IF(AD902&lt;AE902,AE902,AD902)</f>
        <v>Barbarian Barrel, Electro Spirit, Fireball, Fisherman, Guards, Hunter, Monk, Royal Giant</v>
      </c>
      <c r="AH902" s="5" t="str">
        <f aca="false">IF(AD902=AF902,AA902,IF(AA902="Win","Loss",IF(AA902="Loss","Win","Draw")))</f>
        <v>Win</v>
      </c>
      <c r="AI902" s="5" t="s">
        <v>102</v>
      </c>
    </row>
    <row r="903" customFormat="false" ht="15" hidden="false" customHeight="true" outlineLevel="0" collapsed="false">
      <c r="A903" s="5" t="s">
        <v>2552</v>
      </c>
      <c r="B903" s="5" t="n">
        <v>2</v>
      </c>
      <c r="C903" s="5" t="s">
        <v>573</v>
      </c>
      <c r="D903" s="5" t="s">
        <v>574</v>
      </c>
      <c r="E903" s="5" t="s">
        <v>2553</v>
      </c>
      <c r="F903" s="5" t="s">
        <v>2554</v>
      </c>
      <c r="G903" s="5" t="s">
        <v>2558</v>
      </c>
      <c r="H903" s="5" t="s">
        <v>163</v>
      </c>
      <c r="I903" s="5" t="s">
        <v>129</v>
      </c>
      <c r="J903" s="5" t="s">
        <v>128</v>
      </c>
      <c r="K903" s="5" t="s">
        <v>127</v>
      </c>
      <c r="L903" s="5" t="s">
        <v>130</v>
      </c>
      <c r="M903" s="5" t="s">
        <v>91</v>
      </c>
      <c r="N903" s="5" t="s">
        <v>173</v>
      </c>
      <c r="O903" s="5" t="s">
        <v>112</v>
      </c>
      <c r="P903" s="5" t="s">
        <v>97</v>
      </c>
      <c r="Q903" s="5" t="s">
        <v>177</v>
      </c>
      <c r="R903" s="5" t="s">
        <v>158</v>
      </c>
      <c r="S903" s="5" t="s">
        <v>83</v>
      </c>
      <c r="T903" s="5" t="s">
        <v>93</v>
      </c>
      <c r="U903" s="5" t="s">
        <v>215</v>
      </c>
      <c r="V903" s="5" t="s">
        <v>150</v>
      </c>
      <c r="W903" s="5" t="s">
        <v>178</v>
      </c>
      <c r="X903" s="5" t="s">
        <v>89</v>
      </c>
      <c r="Y903" s="5" t="n">
        <v>0</v>
      </c>
      <c r="Z903" s="5" t="n">
        <v>1</v>
      </c>
      <c r="AA903" s="5" t="str">
        <f aca="false">IF(Y903&gt;Z903,"Win",IF(Y903&lt;Z903,"Loss","Draw"))</f>
        <v>Loss</v>
      </c>
      <c r="AB903" s="5" t="s">
        <v>98</v>
      </c>
      <c r="AC903" s="5" t="s">
        <v>99</v>
      </c>
      <c r="AD903" s="5" t="s">
        <v>2559</v>
      </c>
      <c r="AE903" s="5" t="s">
        <v>2560</v>
      </c>
      <c r="AF903" s="5" t="str">
        <f aca="false">IF(AD903&lt;AE903,AD903,AE903)</f>
        <v>Arrows, Battle Ram, Goblins, Golden Knight, Mega Knight, Ronin, Spirit Empress, Zappies</v>
      </c>
      <c r="AG903" s="5" t="str">
        <f aca="false">IF(AD903&lt;AE903,AE903,AD903)</f>
        <v>Bowler, Electro Spirit, Fireball, Fisherman, Monk, Phoenix, Royal Giant, The Log</v>
      </c>
      <c r="AH903" s="5" t="str">
        <f aca="false">IF(AD903=AF903,AA903,IF(AA903="Win","Loss",IF(AA903="Loss","Win","Draw")))</f>
        <v>Loss</v>
      </c>
      <c r="AI903" s="5" t="s">
        <v>102</v>
      </c>
    </row>
    <row r="904" customFormat="false" ht="15" hidden="false" customHeight="true" outlineLevel="0" collapsed="false">
      <c r="A904" s="5" t="s">
        <v>2561</v>
      </c>
      <c r="B904" s="5" t="n">
        <v>1</v>
      </c>
      <c r="C904" s="5" t="s">
        <v>573</v>
      </c>
      <c r="D904" s="5" t="s">
        <v>574</v>
      </c>
      <c r="E904" s="6" t="s">
        <v>558</v>
      </c>
      <c r="F904" s="5" t="s">
        <v>559</v>
      </c>
      <c r="G904" s="5" t="s">
        <v>2562</v>
      </c>
      <c r="H904" s="5" t="s">
        <v>163</v>
      </c>
      <c r="I904" s="5" t="s">
        <v>152</v>
      </c>
      <c r="J904" s="5" t="s">
        <v>128</v>
      </c>
      <c r="K904" s="5" t="s">
        <v>107</v>
      </c>
      <c r="L904" s="5" t="s">
        <v>306</v>
      </c>
      <c r="M904" s="5" t="s">
        <v>85</v>
      </c>
      <c r="N904" s="5" t="s">
        <v>307</v>
      </c>
      <c r="O904" s="5" t="s">
        <v>187</v>
      </c>
      <c r="P904" s="5" t="s">
        <v>95</v>
      </c>
      <c r="Q904" s="5" t="s">
        <v>129</v>
      </c>
      <c r="R904" s="5" t="s">
        <v>128</v>
      </c>
      <c r="S904" s="5" t="s">
        <v>107</v>
      </c>
      <c r="T904" s="5" t="s">
        <v>112</v>
      </c>
      <c r="U904" s="5" t="s">
        <v>173</v>
      </c>
      <c r="V904" s="5" t="s">
        <v>93</v>
      </c>
      <c r="W904" s="5" t="s">
        <v>109</v>
      </c>
      <c r="X904" s="5" t="s">
        <v>165</v>
      </c>
      <c r="Y904" s="5" t="n">
        <v>0</v>
      </c>
      <c r="Z904" s="5" t="n">
        <v>1</v>
      </c>
      <c r="AA904" s="5" t="str">
        <f aca="false">IF(Y904&gt;Z904,"Win",IF(Y904&lt;Z904,"Loss","Draw"))</f>
        <v>Loss</v>
      </c>
      <c r="AB904" s="5" t="s">
        <v>98</v>
      </c>
      <c r="AC904" s="5" t="s">
        <v>99</v>
      </c>
      <c r="AD904" s="5" t="s">
        <v>603</v>
      </c>
      <c r="AE904" s="5" t="s">
        <v>2563</v>
      </c>
      <c r="AF904" s="5" t="str">
        <f aca="false">IF(AD904&lt;AE904,AD904,AE904)</f>
        <v>Baby Dragon, Barbarian Barrel, Goblin Cage, Golden Knight, Golem, Ice Wizard, Lightning, Tornado</v>
      </c>
      <c r="AG904" s="5" t="str">
        <f aca="false">IF(AD904&lt;AE904,AE904,AD904)</f>
        <v>Fireball, Goblin Cage, Golden Knight, Hog Rider, Mega Knight, Spirit Empress, Zap, Zappies</v>
      </c>
      <c r="AH904" s="5" t="str">
        <f aca="false">IF(AD904=AF904,AA904,IF(AA904="Win","Loss",IF(AA904="Loss","Win","Draw")))</f>
        <v>Loss</v>
      </c>
      <c r="AI904" s="5" t="s">
        <v>102</v>
      </c>
    </row>
    <row r="905" customFormat="false" ht="15" hidden="false" customHeight="true" outlineLevel="0" collapsed="false">
      <c r="A905" s="5" t="s">
        <v>2561</v>
      </c>
      <c r="B905" s="5" t="n">
        <v>2</v>
      </c>
      <c r="C905" s="5" t="s">
        <v>573</v>
      </c>
      <c r="D905" s="5" t="s">
        <v>574</v>
      </c>
      <c r="E905" s="6" t="s">
        <v>558</v>
      </c>
      <c r="F905" s="5" t="s">
        <v>559</v>
      </c>
      <c r="G905" s="5" t="s">
        <v>2564</v>
      </c>
      <c r="H905" s="5" t="s">
        <v>163</v>
      </c>
      <c r="I905" s="5" t="s">
        <v>127</v>
      </c>
      <c r="J905" s="5" t="s">
        <v>108</v>
      </c>
      <c r="K905" s="5" t="s">
        <v>141</v>
      </c>
      <c r="L905" s="5" t="s">
        <v>130</v>
      </c>
      <c r="M905" s="5" t="s">
        <v>117</v>
      </c>
      <c r="N905" s="5" t="s">
        <v>133</v>
      </c>
      <c r="O905" s="5" t="s">
        <v>86</v>
      </c>
      <c r="P905" s="5" t="s">
        <v>131</v>
      </c>
      <c r="Q905" s="5" t="s">
        <v>201</v>
      </c>
      <c r="R905" s="5" t="s">
        <v>202</v>
      </c>
      <c r="S905" s="5" t="s">
        <v>203</v>
      </c>
      <c r="T905" s="5" t="s">
        <v>204</v>
      </c>
      <c r="U905" s="5" t="s">
        <v>118</v>
      </c>
      <c r="V905" s="5" t="s">
        <v>157</v>
      </c>
      <c r="W905" s="5" t="s">
        <v>209</v>
      </c>
      <c r="X905" s="5" t="s">
        <v>88</v>
      </c>
      <c r="Y905" s="5" t="n">
        <v>0</v>
      </c>
      <c r="Z905" s="5" t="n">
        <v>1</v>
      </c>
      <c r="AA905" s="5" t="str">
        <f aca="false">IF(Y905&gt;Z905,"Win",IF(Y905&lt;Z905,"Loss","Draw"))</f>
        <v>Loss</v>
      </c>
      <c r="AB905" s="5" t="s">
        <v>98</v>
      </c>
      <c r="AC905" s="5" t="s">
        <v>99</v>
      </c>
      <c r="AD905" s="5" t="s">
        <v>2565</v>
      </c>
      <c r="AE905" s="5" t="s">
        <v>587</v>
      </c>
      <c r="AF905" s="5" t="str">
        <f aca="false">IF(AD905&lt;AE905,AD905,AE905)</f>
        <v>Arrows, Bandit, Battle Ram, Dark Prince, Giant Skeleton, Lumberjack, Mother Witch, Skeleton Dragons</v>
      </c>
      <c r="AG905" s="5" t="str">
        <f aca="false">IF(AD905&lt;AE905,AE905,AD905)</f>
        <v>Berserker, Fire Spirit, Goblin Barrel, Ice Spirit, Inferno Tower, Magic Archer, Royal Delivery, Wall Breakers</v>
      </c>
      <c r="AH905" s="5" t="str">
        <f aca="false">IF(AD905=AF905,AA905,IF(AA905="Win","Loss",IF(AA905="Loss","Win","Draw")))</f>
        <v>Loss</v>
      </c>
      <c r="AI905" s="5" t="s">
        <v>102</v>
      </c>
    </row>
    <row r="906" customFormat="false" ht="15" hidden="false" customHeight="true" outlineLevel="0" collapsed="false">
      <c r="A906" s="5" t="s">
        <v>2566</v>
      </c>
      <c r="B906" s="5" t="n">
        <v>1</v>
      </c>
      <c r="C906" s="5" t="s">
        <v>573</v>
      </c>
      <c r="D906" s="5" t="s">
        <v>574</v>
      </c>
      <c r="E906" s="5" t="s">
        <v>584</v>
      </c>
      <c r="F906" s="5" t="s">
        <v>585</v>
      </c>
      <c r="G906" s="5" t="s">
        <v>2567</v>
      </c>
      <c r="H906" s="5" t="s">
        <v>163</v>
      </c>
      <c r="I906" s="5" t="s">
        <v>87</v>
      </c>
      <c r="J906" s="5" t="s">
        <v>202</v>
      </c>
      <c r="K906" s="5" t="s">
        <v>114</v>
      </c>
      <c r="L906" s="5" t="s">
        <v>97</v>
      </c>
      <c r="M906" s="5" t="s">
        <v>116</v>
      </c>
      <c r="N906" s="5" t="s">
        <v>157</v>
      </c>
      <c r="O906" s="5" t="s">
        <v>126</v>
      </c>
      <c r="P906" s="5" t="s">
        <v>137</v>
      </c>
      <c r="Q906" s="5" t="s">
        <v>141</v>
      </c>
      <c r="R906" s="5" t="s">
        <v>95</v>
      </c>
      <c r="S906" s="5" t="s">
        <v>107</v>
      </c>
      <c r="T906" s="5" t="s">
        <v>177</v>
      </c>
      <c r="U906" s="5" t="s">
        <v>178</v>
      </c>
      <c r="V906" s="5" t="s">
        <v>85</v>
      </c>
      <c r="W906" s="5" t="s">
        <v>143</v>
      </c>
      <c r="X906" s="5" t="s">
        <v>150</v>
      </c>
      <c r="Y906" s="5" t="n">
        <v>0</v>
      </c>
      <c r="Z906" s="5" t="n">
        <v>1</v>
      </c>
      <c r="AA906" s="5" t="str">
        <f aca="false">IF(Y906&gt;Z906,"Win",IF(Y906&lt;Z906,"Loss","Draw"))</f>
        <v>Loss</v>
      </c>
      <c r="AB906" s="5" t="s">
        <v>98</v>
      </c>
      <c r="AC906" s="5" t="s">
        <v>99</v>
      </c>
      <c r="AD906" s="5" t="s">
        <v>744</v>
      </c>
      <c r="AE906" s="5" t="s">
        <v>1058</v>
      </c>
      <c r="AF906" s="5" t="str">
        <f aca="false">IF(AD906&lt;AE906,AD906,AE906)</f>
        <v>Barbarian Barrel, Electro Spirit, Goblin Cage, Heal Spirit, Lightning, Lumberjack, Phoenix, Royal Giant</v>
      </c>
      <c r="AG906" s="5" t="str">
        <f aca="false">IF(AD906&lt;AE906,AE906,AD906)</f>
        <v>Fire Spirit, Giant Snowball, Goblin Drill, Magic Archer, Poison, Ronin, Skeletons, Tesla</v>
      </c>
      <c r="AH906" s="5" t="str">
        <f aca="false">IF(AD906=AF906,AA906,IF(AA906="Win","Loss",IF(AA906="Loss","Win","Draw")))</f>
        <v>Win</v>
      </c>
      <c r="AI906" s="5" t="s">
        <v>102</v>
      </c>
    </row>
    <row r="907" customFormat="false" ht="15" hidden="false" customHeight="true" outlineLevel="0" collapsed="false">
      <c r="A907" s="5" t="s">
        <v>2566</v>
      </c>
      <c r="B907" s="5" t="n">
        <v>2</v>
      </c>
      <c r="C907" s="5" t="s">
        <v>573</v>
      </c>
      <c r="D907" s="5" t="s">
        <v>574</v>
      </c>
      <c r="E907" s="5" t="s">
        <v>584</v>
      </c>
      <c r="F907" s="5" t="s">
        <v>585</v>
      </c>
      <c r="G907" s="5" t="s">
        <v>2568</v>
      </c>
      <c r="H907" s="5" t="s">
        <v>163</v>
      </c>
      <c r="I907" s="5" t="s">
        <v>127</v>
      </c>
      <c r="J907" s="5" t="s">
        <v>128</v>
      </c>
      <c r="K907" s="5" t="s">
        <v>129</v>
      </c>
      <c r="L907" s="5" t="s">
        <v>133</v>
      </c>
      <c r="M907" s="5" t="s">
        <v>124</v>
      </c>
      <c r="N907" s="5" t="s">
        <v>173</v>
      </c>
      <c r="O907" s="5" t="s">
        <v>131</v>
      </c>
      <c r="P907" s="5" t="s">
        <v>130</v>
      </c>
      <c r="Q907" s="5" t="s">
        <v>137</v>
      </c>
      <c r="R907" s="5" t="s">
        <v>91</v>
      </c>
      <c r="S907" s="5" t="s">
        <v>114</v>
      </c>
      <c r="T907" s="5" t="s">
        <v>97</v>
      </c>
      <c r="U907" s="5" t="s">
        <v>116</v>
      </c>
      <c r="V907" s="5" t="s">
        <v>242</v>
      </c>
      <c r="W907" s="5" t="s">
        <v>157</v>
      </c>
      <c r="X907" s="5" t="s">
        <v>87</v>
      </c>
      <c r="Y907" s="5" t="n">
        <v>0</v>
      </c>
      <c r="Z907" s="5" t="n">
        <v>1</v>
      </c>
      <c r="AA907" s="5" t="str">
        <f aca="false">IF(Y907&gt;Z907,"Win",IF(Y907&lt;Z907,"Loss","Draw"))</f>
        <v>Loss</v>
      </c>
      <c r="AB907" s="5" t="s">
        <v>98</v>
      </c>
      <c r="AC907" s="5" t="s">
        <v>99</v>
      </c>
      <c r="AD907" s="5" t="s">
        <v>2569</v>
      </c>
      <c r="AE907" s="5" t="s">
        <v>321</v>
      </c>
      <c r="AF907" s="5" t="str">
        <f aca="false">IF(AD907&lt;AE907,AD907,AE907)</f>
        <v>Arrows, Bandit, Battle Ram, Golden Knight, Mega Knight, Mother Witch, Royal Ghost, Zappies</v>
      </c>
      <c r="AG907" s="5" t="str">
        <f aca="false">IF(AD907&lt;AE907,AE907,AD907)</f>
        <v>Bomber, Fire Spirit, Giant Snowball, Goblin Drill, Goblins, Poison, Ronin, Tesla</v>
      </c>
      <c r="AH907" s="5" t="str">
        <f aca="false">IF(AD907=AF907,AA907,IF(AA907="Win","Loss",IF(AA907="Loss","Win","Draw")))</f>
        <v>Loss</v>
      </c>
      <c r="AI907" s="5" t="s">
        <v>102</v>
      </c>
    </row>
    <row r="908" customFormat="false" ht="15" hidden="false" customHeight="true" outlineLevel="0" collapsed="false">
      <c r="A908" s="7" t="s">
        <v>2570</v>
      </c>
      <c r="B908" s="7" t="n">
        <v>1</v>
      </c>
      <c r="C908" s="7" t="s">
        <v>573</v>
      </c>
      <c r="D908" s="7" t="s">
        <v>574</v>
      </c>
      <c r="E908" s="7" t="s">
        <v>533</v>
      </c>
      <c r="F908" s="7" t="s">
        <v>534</v>
      </c>
      <c r="G908" s="7" t="s">
        <v>2571</v>
      </c>
      <c r="H908" s="7" t="s">
        <v>163</v>
      </c>
      <c r="I908" s="7" t="s">
        <v>127</v>
      </c>
      <c r="J908" s="7" t="s">
        <v>219</v>
      </c>
      <c r="K908" s="7" t="s">
        <v>141</v>
      </c>
      <c r="L908" s="7" t="s">
        <v>117</v>
      </c>
      <c r="M908" s="7" t="s">
        <v>133</v>
      </c>
      <c r="N908" s="7" t="s">
        <v>294</v>
      </c>
      <c r="O908" s="7" t="s">
        <v>173</v>
      </c>
      <c r="P908" s="7" t="s">
        <v>95</v>
      </c>
      <c r="Q908" s="7" t="s">
        <v>141</v>
      </c>
      <c r="R908" s="7" t="s">
        <v>95</v>
      </c>
      <c r="S908" s="7" t="s">
        <v>177</v>
      </c>
      <c r="T908" s="7" t="s">
        <v>150</v>
      </c>
      <c r="U908" s="7" t="s">
        <v>143</v>
      </c>
      <c r="V908" s="7" t="s">
        <v>107</v>
      </c>
      <c r="W908" s="7" t="s">
        <v>178</v>
      </c>
      <c r="X908" s="7" t="s">
        <v>93</v>
      </c>
      <c r="Y908" s="7" t="n">
        <v>1</v>
      </c>
      <c r="Z908" s="7" t="n">
        <v>0</v>
      </c>
      <c r="AA908" s="7" t="str">
        <f aca="false">IF(Y908&gt;Z908,"Win",IF(Y908&lt;Z908,"Loss","Draw"))</f>
        <v>Win</v>
      </c>
      <c r="AB908" s="7" t="s">
        <v>99</v>
      </c>
      <c r="AC908" s="7" t="s">
        <v>99</v>
      </c>
      <c r="AD908" s="7" t="s">
        <v>2572</v>
      </c>
      <c r="AE908" s="7" t="s">
        <v>180</v>
      </c>
      <c r="AF908" s="7" t="str">
        <f aca="false">IF(AD908&lt;AE908,AD908,AE908)</f>
        <v>Barbarian Barrel, Battle Ram, Giant Skeleton, Lumberjack, Mother Witch, Vines, Wizard, Zappies</v>
      </c>
      <c r="AG908" s="7" t="str">
        <f aca="false">IF(AD908&lt;AE908,AE908,AD908)</f>
        <v>Barbarian Barrel, Electro Spirit, Fireball, Goblin Cage, Heal Spirit, Lumberjack, Phoenix, Royal Giant</v>
      </c>
      <c r="AH908" s="7" t="str">
        <f aca="false">IF(AD908=AF908,AA908,IF(AA908="Win","Loss",IF(AA908="Loss","Win","Draw")))</f>
        <v>Win</v>
      </c>
      <c r="AI908" s="7" t="s">
        <v>102</v>
      </c>
    </row>
    <row r="909" customFormat="false" ht="15" hidden="false" customHeight="true" outlineLevel="0" collapsed="false">
      <c r="A909" s="7" t="s">
        <v>2570</v>
      </c>
      <c r="B909" s="7" t="n">
        <v>2</v>
      </c>
      <c r="C909" s="7" t="s">
        <v>573</v>
      </c>
      <c r="D909" s="7" t="s">
        <v>574</v>
      </c>
      <c r="E909" s="7" t="s">
        <v>533</v>
      </c>
      <c r="F909" s="7" t="s">
        <v>534</v>
      </c>
      <c r="G909" s="7" t="s">
        <v>2573</v>
      </c>
      <c r="H909" s="7" t="s">
        <v>163</v>
      </c>
      <c r="I909" s="7" t="s">
        <v>177</v>
      </c>
      <c r="J909" s="7" t="s">
        <v>188</v>
      </c>
      <c r="K909" s="7" t="s">
        <v>84</v>
      </c>
      <c r="L909" s="7" t="s">
        <v>215</v>
      </c>
      <c r="M909" s="7" t="s">
        <v>178</v>
      </c>
      <c r="N909" s="7" t="s">
        <v>97</v>
      </c>
      <c r="O909" s="7" t="s">
        <v>89</v>
      </c>
      <c r="P909" s="7" t="s">
        <v>93</v>
      </c>
      <c r="Q909" s="7" t="s">
        <v>185</v>
      </c>
      <c r="R909" s="7" t="s">
        <v>186</v>
      </c>
      <c r="S909" s="7" t="s">
        <v>109</v>
      </c>
      <c r="T909" s="7" t="s">
        <v>187</v>
      </c>
      <c r="U909" s="7" t="s">
        <v>173</v>
      </c>
      <c r="V909" s="7" t="s">
        <v>111</v>
      </c>
      <c r="W909" s="7" t="s">
        <v>117</v>
      </c>
      <c r="X909" s="7" t="s">
        <v>188</v>
      </c>
      <c r="Y909" s="7" t="n">
        <v>1</v>
      </c>
      <c r="Z909" s="7" t="n">
        <v>0</v>
      </c>
      <c r="AA909" s="7" t="str">
        <f aca="false">IF(Y909&gt;Z909,"Win",IF(Y909&lt;Z909,"Loss","Draw"))</f>
        <v>Win</v>
      </c>
      <c r="AB909" s="7" t="s">
        <v>99</v>
      </c>
      <c r="AC909" s="7" t="s">
        <v>99</v>
      </c>
      <c r="AD909" s="7" t="s">
        <v>2574</v>
      </c>
      <c r="AE909" s="7" t="s">
        <v>538</v>
      </c>
      <c r="AF909" s="7" t="str">
        <f aca="false">IF(AD909&lt;AE909,AD909,AE909)</f>
        <v>Archers, Fireball, Fisherman, Phoenix, Ronin, Royal Giant, The Log, Tombstone</v>
      </c>
      <c r="AG909" s="7" t="str">
        <f aca="false">IF(AD909&lt;AE909,AE909,AD909)</f>
        <v>Balloon, Executioner, Giant Skeleton, Miner, Tombstone, Tornado, Zap, Zappies</v>
      </c>
      <c r="AH909" s="7" t="str">
        <f aca="false">IF(AD909=AF909,AA909,IF(AA909="Win","Loss",IF(AA909="Loss","Win","Draw")))</f>
        <v>Win</v>
      </c>
      <c r="AI909" s="7" t="s">
        <v>102</v>
      </c>
    </row>
    <row r="910" customFormat="false" ht="15" hidden="false" customHeight="true" outlineLevel="0" collapsed="false">
      <c r="A910" s="5" t="s">
        <v>2575</v>
      </c>
      <c r="B910" s="5" t="n">
        <v>1</v>
      </c>
      <c r="C910" s="5" t="s">
        <v>573</v>
      </c>
      <c r="D910" s="5" t="s">
        <v>574</v>
      </c>
      <c r="E910" s="5" t="s">
        <v>169</v>
      </c>
      <c r="F910" s="5" t="s">
        <v>170</v>
      </c>
      <c r="G910" s="5" t="s">
        <v>2576</v>
      </c>
      <c r="H910" s="5" t="s">
        <v>163</v>
      </c>
      <c r="I910" s="5" t="s">
        <v>177</v>
      </c>
      <c r="J910" s="5" t="s">
        <v>83</v>
      </c>
      <c r="K910" s="5" t="s">
        <v>257</v>
      </c>
      <c r="L910" s="5" t="s">
        <v>215</v>
      </c>
      <c r="M910" s="5" t="s">
        <v>188</v>
      </c>
      <c r="N910" s="5" t="s">
        <v>86</v>
      </c>
      <c r="O910" s="5" t="s">
        <v>89</v>
      </c>
      <c r="P910" s="5" t="s">
        <v>93</v>
      </c>
      <c r="Q910" s="5" t="s">
        <v>201</v>
      </c>
      <c r="R910" s="5" t="s">
        <v>202</v>
      </c>
      <c r="S910" s="5" t="s">
        <v>203</v>
      </c>
      <c r="T910" s="5" t="s">
        <v>97</v>
      </c>
      <c r="U910" s="5" t="s">
        <v>204</v>
      </c>
      <c r="V910" s="5" t="s">
        <v>157</v>
      </c>
      <c r="W910" s="5" t="s">
        <v>118</v>
      </c>
      <c r="X910" s="5" t="s">
        <v>234</v>
      </c>
      <c r="Y910" s="5" t="n">
        <v>0</v>
      </c>
      <c r="Z910" s="5" t="n">
        <v>1</v>
      </c>
      <c r="AA910" s="5" t="str">
        <f aca="false">IF(Y910&gt;Z910,"Win",IF(Y910&lt;Z910,"Loss","Draw"))</f>
        <v>Loss</v>
      </c>
      <c r="AB910" s="5" t="s">
        <v>98</v>
      </c>
      <c r="AC910" s="5" t="s">
        <v>99</v>
      </c>
      <c r="AD910" s="5" t="s">
        <v>2577</v>
      </c>
      <c r="AE910" s="5" t="s">
        <v>543</v>
      </c>
      <c r="AF910" s="5" t="str">
        <f aca="false">IF(AD910&lt;AE910,AD910,AE910)</f>
        <v>Bomb Tower, Fire Spirit, Goblin Barrel, Ice Spirit, Magic Archer, Ronin, Royal Delivery, Wall Breakers</v>
      </c>
      <c r="AG910" s="5" t="str">
        <f aca="false">IF(AD910&lt;AE910,AE910,AD910)</f>
        <v>Fireball, Fisherman, Hunter, Monk, Royal Giant, Skeleton Dragons, The Log, Tombstone</v>
      </c>
      <c r="AH910" s="5" t="str">
        <f aca="false">IF(AD910=AF910,AA910,IF(AA910="Win","Loss",IF(AA910="Loss","Win","Draw")))</f>
        <v>Win</v>
      </c>
      <c r="AI910" s="5" t="s">
        <v>102</v>
      </c>
    </row>
    <row r="911" customFormat="false" ht="15" hidden="false" customHeight="true" outlineLevel="0" collapsed="false">
      <c r="A911" s="5" t="s">
        <v>2575</v>
      </c>
      <c r="B911" s="5" t="n">
        <v>2</v>
      </c>
      <c r="C911" s="5" t="s">
        <v>573</v>
      </c>
      <c r="D911" s="5" t="s">
        <v>574</v>
      </c>
      <c r="E911" s="5" t="s">
        <v>169</v>
      </c>
      <c r="F911" s="5" t="s">
        <v>170</v>
      </c>
      <c r="G911" s="5" t="s">
        <v>2578</v>
      </c>
      <c r="H911" s="5" t="s">
        <v>163</v>
      </c>
      <c r="I911" s="5" t="s">
        <v>407</v>
      </c>
      <c r="J911" s="5" t="s">
        <v>151</v>
      </c>
      <c r="K911" s="5" t="s">
        <v>153</v>
      </c>
      <c r="L911" s="5" t="s">
        <v>165</v>
      </c>
      <c r="M911" s="5" t="s">
        <v>164</v>
      </c>
      <c r="N911" s="5" t="s">
        <v>204</v>
      </c>
      <c r="O911" s="5" t="s">
        <v>150</v>
      </c>
      <c r="P911" s="5" t="s">
        <v>95</v>
      </c>
      <c r="Q911" s="5" t="s">
        <v>141</v>
      </c>
      <c r="R911" s="5" t="s">
        <v>95</v>
      </c>
      <c r="S911" s="5" t="s">
        <v>107</v>
      </c>
      <c r="T911" s="5" t="s">
        <v>177</v>
      </c>
      <c r="U911" s="5" t="s">
        <v>178</v>
      </c>
      <c r="V911" s="5" t="s">
        <v>93</v>
      </c>
      <c r="W911" s="5" t="s">
        <v>150</v>
      </c>
      <c r="X911" s="5" t="s">
        <v>143</v>
      </c>
      <c r="Y911" s="5" t="n">
        <v>0</v>
      </c>
      <c r="Z911" s="5" t="n">
        <v>1</v>
      </c>
      <c r="AA911" s="5" t="str">
        <f aca="false">IF(Y911&gt;Z911,"Win",IF(Y911&lt;Z911,"Loss","Draw"))</f>
        <v>Loss</v>
      </c>
      <c r="AB911" s="5" t="s">
        <v>98</v>
      </c>
      <c r="AC911" s="5" t="s">
        <v>99</v>
      </c>
      <c r="AD911" s="5" t="s">
        <v>2579</v>
      </c>
      <c r="AE911" s="5" t="s">
        <v>180</v>
      </c>
      <c r="AF911" s="5" t="str">
        <f aca="false">IF(AD911&lt;AE911,AD911,AE911)</f>
        <v>Barbarian Barrel, Cannon, Earthquake, Electro Spirit, Firecracker, Hog Rider, Mighty Miner, Royal Delivery</v>
      </c>
      <c r="AG911" s="5" t="str">
        <f aca="false">IF(AD911&lt;AE911,AE911,AD911)</f>
        <v>Barbarian Barrel, Electro Spirit, Fireball, Goblin Cage, Heal Spirit, Lumberjack, Phoenix, Royal Giant</v>
      </c>
      <c r="AH911" s="5" t="str">
        <f aca="false">IF(AD911=AF911,AA911,IF(AA911="Win","Loss",IF(AA911="Loss","Win","Draw")))</f>
        <v>Loss</v>
      </c>
      <c r="AI911" s="5" t="s">
        <v>102</v>
      </c>
    </row>
    <row r="912" customFormat="false" ht="15" hidden="false" customHeight="true" outlineLevel="0" collapsed="false">
      <c r="A912" s="5" t="s">
        <v>2580</v>
      </c>
      <c r="B912" s="5" t="n">
        <v>1</v>
      </c>
      <c r="C912" s="5" t="s">
        <v>573</v>
      </c>
      <c r="D912" s="5" t="s">
        <v>574</v>
      </c>
      <c r="E912" s="5" t="s">
        <v>547</v>
      </c>
      <c r="F912" s="5" t="s">
        <v>548</v>
      </c>
      <c r="G912" s="5" t="s">
        <v>2581</v>
      </c>
      <c r="H912" s="5" t="s">
        <v>163</v>
      </c>
      <c r="I912" s="5" t="s">
        <v>2514</v>
      </c>
      <c r="J912" s="5" t="s">
        <v>128</v>
      </c>
      <c r="K912" s="5" t="s">
        <v>108</v>
      </c>
      <c r="L912" s="5" t="s">
        <v>1663</v>
      </c>
      <c r="M912" s="5" t="s">
        <v>327</v>
      </c>
      <c r="N912" s="5" t="s">
        <v>294</v>
      </c>
      <c r="O912" s="5" t="s">
        <v>133</v>
      </c>
      <c r="P912" s="5" t="s">
        <v>139</v>
      </c>
      <c r="Q912" s="5" t="s">
        <v>284</v>
      </c>
      <c r="R912" s="5" t="s">
        <v>241</v>
      </c>
      <c r="S912" s="5" t="s">
        <v>152</v>
      </c>
      <c r="T912" s="5" t="s">
        <v>186</v>
      </c>
      <c r="U912" s="5" t="s">
        <v>158</v>
      </c>
      <c r="V912" s="5" t="s">
        <v>785</v>
      </c>
      <c r="W912" s="5" t="s">
        <v>187</v>
      </c>
      <c r="X912" s="5" t="s">
        <v>95</v>
      </c>
      <c r="Y912" s="5" t="n">
        <v>1</v>
      </c>
      <c r="Z912" s="5" t="n">
        <v>0</v>
      </c>
      <c r="AA912" s="5" t="str">
        <f aca="false">IF(Y912&gt;Z912,"Win",IF(Y912&lt;Z912,"Loss","Draw"))</f>
        <v>Win</v>
      </c>
      <c r="AB912" s="5" t="s">
        <v>98</v>
      </c>
      <c r="AC912" s="5" t="s">
        <v>99</v>
      </c>
      <c r="AD912" s="5" t="s">
        <v>2582</v>
      </c>
      <c r="AE912" s="5" t="s">
        <v>1241</v>
      </c>
      <c r="AF912" s="5" t="str">
        <f aca="false">IF(AD912&lt;AE912,AD912,AE912)</f>
        <v>Baby Dragon, Balloon, Barbarian Barrel, Bowler, Freeze, Inferno Dragon, Knight, Tornado</v>
      </c>
      <c r="AG912" s="5" t="str">
        <f aca="false">IF(AD912&lt;AE912,AE912,AD912)</f>
        <v>Dark Prince, Goblin Giant, Golden Knight, Mega Minion, Mother Witch, Rage, Sparky, Vines</v>
      </c>
      <c r="AH912" s="5" t="str">
        <f aca="false">IF(AD912=AF912,AA912,IF(AA912="Win","Loss",IF(AA912="Loss","Win","Draw")))</f>
        <v>Loss</v>
      </c>
      <c r="AI912" s="5" t="s">
        <v>102</v>
      </c>
    </row>
    <row r="913" customFormat="false" ht="15" hidden="false" customHeight="true" outlineLevel="0" collapsed="false">
      <c r="A913" s="5" t="s">
        <v>2580</v>
      </c>
      <c r="B913" s="5" t="n">
        <v>2</v>
      </c>
      <c r="C913" s="5" t="s">
        <v>573</v>
      </c>
      <c r="D913" s="5" t="s">
        <v>574</v>
      </c>
      <c r="E913" s="5" t="s">
        <v>547</v>
      </c>
      <c r="F913" s="5" t="s">
        <v>548</v>
      </c>
      <c r="G913" s="5" t="s">
        <v>2583</v>
      </c>
      <c r="H913" s="5" t="s">
        <v>163</v>
      </c>
      <c r="I913" s="5" t="s">
        <v>113</v>
      </c>
      <c r="J913" s="5" t="s">
        <v>91</v>
      </c>
      <c r="K913" s="5" t="s">
        <v>141</v>
      </c>
      <c r="L913" s="5" t="s">
        <v>130</v>
      </c>
      <c r="M913" s="5" t="s">
        <v>97</v>
      </c>
      <c r="N913" s="5" t="s">
        <v>86</v>
      </c>
      <c r="O913" s="5" t="s">
        <v>125</v>
      </c>
      <c r="P913" s="5" t="s">
        <v>223</v>
      </c>
      <c r="Q913" s="5" t="s">
        <v>141</v>
      </c>
      <c r="R913" s="5" t="s">
        <v>93</v>
      </c>
      <c r="S913" s="5" t="s">
        <v>107</v>
      </c>
      <c r="T913" s="5" t="s">
        <v>143</v>
      </c>
      <c r="U913" s="5" t="s">
        <v>150</v>
      </c>
      <c r="V913" s="5" t="s">
        <v>177</v>
      </c>
      <c r="W913" s="5" t="s">
        <v>178</v>
      </c>
      <c r="X913" s="5" t="s">
        <v>89</v>
      </c>
      <c r="Y913" s="5" t="n">
        <v>0</v>
      </c>
      <c r="Z913" s="5" t="n">
        <v>1</v>
      </c>
      <c r="AA913" s="5" t="str">
        <f aca="false">IF(Y913&gt;Z913,"Win",IF(Y913&lt;Z913,"Loss","Draw"))</f>
        <v>Loss</v>
      </c>
      <c r="AB913" s="5" t="s">
        <v>98</v>
      </c>
      <c r="AC913" s="5" t="s">
        <v>99</v>
      </c>
      <c r="AD913" s="5" t="s">
        <v>2545</v>
      </c>
      <c r="AE913" s="5" t="s">
        <v>2584</v>
      </c>
      <c r="AF913" s="5" t="str">
        <f aca="false">IF(AD913&lt;AE913,AD913,AE913)</f>
        <v>Arrows, Cannon Cart, Furnace, Goblins, Lumberjack, Ram Rider, Ronin, Skeleton Dragons</v>
      </c>
      <c r="AG913" s="5" t="str">
        <f aca="false">IF(AD913&lt;AE913,AE913,AD913)</f>
        <v>Electro Spirit, Fireball, Goblin Cage, Heal Spirit, Lumberjack, Phoenix, Royal Giant, The Log</v>
      </c>
      <c r="AH913" s="5" t="str">
        <f aca="false">IF(AD913=AF913,AA913,IF(AA913="Win","Loss",IF(AA913="Loss","Win","Draw")))</f>
        <v>Loss</v>
      </c>
      <c r="AI913" s="5" t="s">
        <v>102</v>
      </c>
    </row>
    <row r="914" customFormat="false" ht="15" hidden="false" customHeight="true" outlineLevel="0" collapsed="false">
      <c r="A914" s="5" t="s">
        <v>2580</v>
      </c>
      <c r="B914" s="5" t="n">
        <v>3</v>
      </c>
      <c r="C914" s="5" t="s">
        <v>573</v>
      </c>
      <c r="D914" s="5" t="s">
        <v>574</v>
      </c>
      <c r="E914" s="5" t="s">
        <v>547</v>
      </c>
      <c r="F914" s="5" t="s">
        <v>548</v>
      </c>
      <c r="G914" s="5" t="s">
        <v>2585</v>
      </c>
      <c r="H914" s="5" t="s">
        <v>163</v>
      </c>
      <c r="I914" s="5" t="s">
        <v>284</v>
      </c>
      <c r="J914" s="5" t="s">
        <v>158</v>
      </c>
      <c r="K914" s="5" t="s">
        <v>185</v>
      </c>
      <c r="L914" s="5" t="s">
        <v>241</v>
      </c>
      <c r="M914" s="5" t="s">
        <v>173</v>
      </c>
      <c r="N914" s="5" t="s">
        <v>785</v>
      </c>
      <c r="O914" s="5" t="s">
        <v>187</v>
      </c>
      <c r="P914" s="5" t="s">
        <v>115</v>
      </c>
      <c r="Q914" s="5" t="s">
        <v>114</v>
      </c>
      <c r="R914" s="5" t="s">
        <v>151</v>
      </c>
      <c r="S914" s="5" t="s">
        <v>137</v>
      </c>
      <c r="T914" s="5" t="s">
        <v>157</v>
      </c>
      <c r="U914" s="5" t="s">
        <v>87</v>
      </c>
      <c r="V914" s="5" t="s">
        <v>126</v>
      </c>
      <c r="W914" s="5" t="s">
        <v>116</v>
      </c>
      <c r="X914" s="5" t="s">
        <v>242</v>
      </c>
      <c r="Y914" s="5" t="n">
        <v>0</v>
      </c>
      <c r="Z914" s="5" t="n">
        <v>1</v>
      </c>
      <c r="AA914" s="5" t="str">
        <f aca="false">IF(Y914&gt;Z914,"Win",IF(Y914&lt;Z914,"Loss","Draw"))</f>
        <v>Loss</v>
      </c>
      <c r="AB914" s="5" t="s">
        <v>98</v>
      </c>
      <c r="AC914" s="5" t="s">
        <v>99</v>
      </c>
      <c r="AD914" s="5" t="s">
        <v>2536</v>
      </c>
      <c r="AE914" s="5" t="s">
        <v>2586</v>
      </c>
      <c r="AF914" s="5" t="str">
        <f aca="false">IF(AD914&lt;AE914,AD914,AE914)</f>
        <v>Bomber, Fire Spirit, Giant Snowball, Goblin Drill, Mighty Miner, Poison, Skeletons, Tesla</v>
      </c>
      <c r="AG914" s="5" t="str">
        <f aca="false">IF(AD914&lt;AE914,AE914,AD914)</f>
        <v>Bowler, Executioner, Freeze, Graveyard, Inferno Dragon, Knight, Tornado, Zappies</v>
      </c>
      <c r="AH914" s="5" t="str">
        <f aca="false">IF(AD914=AF914,AA914,IF(AA914="Win","Loss",IF(AA914="Loss","Win","Draw")))</f>
        <v>Win</v>
      </c>
      <c r="AI914" s="5" t="s">
        <v>102</v>
      </c>
    </row>
    <row r="915" customFormat="false" ht="15" hidden="false" customHeight="true" outlineLevel="0" collapsed="false">
      <c r="A915" s="5" t="s">
        <v>2587</v>
      </c>
      <c r="B915" s="5" t="n">
        <v>1</v>
      </c>
      <c r="C915" s="5" t="s">
        <v>573</v>
      </c>
      <c r="D915" s="5" t="s">
        <v>574</v>
      </c>
      <c r="E915" s="5" t="s">
        <v>424</v>
      </c>
      <c r="F915" s="5" t="s">
        <v>425</v>
      </c>
      <c r="G915" s="5" t="s">
        <v>575</v>
      </c>
      <c r="H915" s="5" t="s">
        <v>163</v>
      </c>
      <c r="I915" s="5" t="s">
        <v>177</v>
      </c>
      <c r="J915" s="5" t="s">
        <v>83</v>
      </c>
      <c r="K915" s="5" t="s">
        <v>407</v>
      </c>
      <c r="L915" s="5" t="s">
        <v>150</v>
      </c>
      <c r="M915" s="5" t="s">
        <v>178</v>
      </c>
      <c r="N915" s="5" t="s">
        <v>95</v>
      </c>
      <c r="O915" s="5" t="s">
        <v>93</v>
      </c>
      <c r="P915" s="5" t="s">
        <v>215</v>
      </c>
      <c r="Q915" s="5" t="s">
        <v>203</v>
      </c>
      <c r="R915" s="5" t="s">
        <v>202</v>
      </c>
      <c r="S915" s="5" t="s">
        <v>201</v>
      </c>
      <c r="T915" s="5" t="s">
        <v>208</v>
      </c>
      <c r="U915" s="5" t="s">
        <v>88</v>
      </c>
      <c r="V915" s="5" t="s">
        <v>157</v>
      </c>
      <c r="W915" s="5" t="s">
        <v>209</v>
      </c>
      <c r="X915" s="5" t="s">
        <v>93</v>
      </c>
      <c r="Y915" s="5" t="n">
        <v>0</v>
      </c>
      <c r="Z915" s="5" t="n">
        <v>1</v>
      </c>
      <c r="AA915" s="5" t="str">
        <f aca="false">IF(Y915&gt;Z915,"Win",IF(Y915&lt;Z915,"Loss","Draw"))</f>
        <v>Loss</v>
      </c>
      <c r="AB915" s="5" t="s">
        <v>98</v>
      </c>
      <c r="AC915" s="5" t="s">
        <v>99</v>
      </c>
      <c r="AD915" s="5" t="s">
        <v>577</v>
      </c>
      <c r="AE915" s="5" t="s">
        <v>576</v>
      </c>
      <c r="AF915" s="5" t="str">
        <f aca="false">IF(AD915&lt;AE915,AD915,AE915)</f>
        <v>Barbarian Barrel, Electro Spirit, Fireball, Firecracker, Fisherman, Monk, Phoenix, Royal Giant</v>
      </c>
      <c r="AG915" s="5" t="str">
        <f aca="false">IF(AD915&lt;AE915,AE915,AD915)</f>
        <v>Berserker, Fire Spirit, Fireball, Goblin Barrel, Inferno Tower, Magic Archer, Valkyrie, Wall Breakers</v>
      </c>
      <c r="AH915" s="5" t="str">
        <f aca="false">IF(AD915=AF915,AA915,IF(AA915="Win","Loss",IF(AA915="Loss","Win","Draw")))</f>
        <v>Loss</v>
      </c>
      <c r="AI915" s="5" t="s">
        <v>102</v>
      </c>
    </row>
    <row r="916" customFormat="false" ht="15" hidden="false" customHeight="true" outlineLevel="0" collapsed="false">
      <c r="A916" s="5" t="s">
        <v>2587</v>
      </c>
      <c r="B916" s="5" t="n">
        <v>2</v>
      </c>
      <c r="C916" s="5" t="s">
        <v>573</v>
      </c>
      <c r="D916" s="5" t="s">
        <v>574</v>
      </c>
      <c r="E916" s="5" t="s">
        <v>424</v>
      </c>
      <c r="F916" s="5" t="s">
        <v>425</v>
      </c>
      <c r="G916" s="5" t="s">
        <v>578</v>
      </c>
      <c r="H916" s="5" t="s">
        <v>163</v>
      </c>
      <c r="I916" s="5" t="s">
        <v>159</v>
      </c>
      <c r="J916" s="5" t="s">
        <v>337</v>
      </c>
      <c r="K916" s="5" t="s">
        <v>203</v>
      </c>
      <c r="L916" s="5" t="s">
        <v>579</v>
      </c>
      <c r="M916" s="5" t="s">
        <v>109</v>
      </c>
      <c r="N916" s="5" t="s">
        <v>580</v>
      </c>
      <c r="O916" s="5" t="s">
        <v>157</v>
      </c>
      <c r="P916" s="5" t="s">
        <v>94</v>
      </c>
      <c r="Q916" s="5" t="s">
        <v>172</v>
      </c>
      <c r="R916" s="5" t="s">
        <v>108</v>
      </c>
      <c r="S916" s="5" t="s">
        <v>91</v>
      </c>
      <c r="T916" s="5" t="s">
        <v>118</v>
      </c>
      <c r="U916" s="5" t="s">
        <v>119</v>
      </c>
      <c r="V916" s="5" t="s">
        <v>204</v>
      </c>
      <c r="W916" s="5" t="s">
        <v>116</v>
      </c>
      <c r="X916" s="5" t="s">
        <v>115</v>
      </c>
      <c r="Y916" s="5" t="n">
        <v>0</v>
      </c>
      <c r="Z916" s="5" t="n">
        <v>1</v>
      </c>
      <c r="AA916" s="5" t="str">
        <f aca="false">IF(Y916&gt;Z916,"Win",IF(Y916&lt;Z916,"Loss","Draw"))</f>
        <v>Loss</v>
      </c>
      <c r="AB916" s="5" t="s">
        <v>98</v>
      </c>
      <c r="AC916" s="5" t="s">
        <v>99</v>
      </c>
      <c r="AD916" s="5" t="s">
        <v>582</v>
      </c>
      <c r="AE916" s="5" t="s">
        <v>581</v>
      </c>
      <c r="AF916" s="5" t="str">
        <f aca="false">IF(AD916&lt;AE916,AD916,AE916)</f>
        <v>Boss Bandit, Dart Goblin, Fire Spirit, Goblin Barrel, Goblin Curse, Goblin Gang, Rascals, Zap</v>
      </c>
      <c r="AG916" s="5" t="str">
        <f aca="false">IF(AD916&lt;AE916,AE916,AD916)</f>
        <v>Dark Prince, Goblin Hut, Goblins, Graveyard, Ice Spirit, Musketeer, Poison, Royal Delivery</v>
      </c>
      <c r="AH916" s="5" t="str">
        <f aca="false">IF(AD916=AF916,AA916,IF(AA916="Win","Loss",IF(AA916="Loss","Win","Draw")))</f>
        <v>Loss</v>
      </c>
      <c r="AI916" s="5" t="s">
        <v>102</v>
      </c>
    </row>
    <row r="917" customFormat="false" ht="15" hidden="false" customHeight="true" outlineLevel="0" collapsed="false">
      <c r="A917" s="5" t="s">
        <v>2588</v>
      </c>
      <c r="B917" s="5" t="n">
        <v>1</v>
      </c>
      <c r="C917" s="5" t="s">
        <v>573</v>
      </c>
      <c r="D917" s="5" t="s">
        <v>574</v>
      </c>
      <c r="E917" s="5" t="s">
        <v>567</v>
      </c>
      <c r="F917" s="5" t="s">
        <v>568</v>
      </c>
      <c r="G917" s="5" t="s">
        <v>2589</v>
      </c>
      <c r="H917" s="5" t="s">
        <v>485</v>
      </c>
      <c r="I917" s="5" t="s">
        <v>114</v>
      </c>
      <c r="J917" s="5" t="s">
        <v>151</v>
      </c>
      <c r="K917" s="5" t="s">
        <v>87</v>
      </c>
      <c r="L917" s="5" t="s">
        <v>157</v>
      </c>
      <c r="M917" s="5" t="s">
        <v>137</v>
      </c>
      <c r="N917" s="5" t="s">
        <v>126</v>
      </c>
      <c r="O917" s="5" t="s">
        <v>249</v>
      </c>
      <c r="P917" s="5" t="s">
        <v>242</v>
      </c>
      <c r="Q917" s="5" t="s">
        <v>177</v>
      </c>
      <c r="R917" s="5" t="s">
        <v>83</v>
      </c>
      <c r="S917" s="5" t="s">
        <v>188</v>
      </c>
      <c r="T917" s="5" t="s">
        <v>133</v>
      </c>
      <c r="U917" s="5" t="s">
        <v>215</v>
      </c>
      <c r="V917" s="5" t="s">
        <v>93</v>
      </c>
      <c r="W917" s="5" t="s">
        <v>86</v>
      </c>
      <c r="X917" s="5" t="s">
        <v>89</v>
      </c>
      <c r="Y917" s="5" t="n">
        <v>0</v>
      </c>
      <c r="Z917" s="5" t="n">
        <v>1</v>
      </c>
      <c r="AA917" s="5" t="str">
        <f aca="false">IF(Y917&gt;Z917,"Win",IF(Y917&lt;Z917,"Loss","Draw"))</f>
        <v>Loss</v>
      </c>
      <c r="AB917" s="5" t="s">
        <v>98</v>
      </c>
      <c r="AC917" s="5" t="s">
        <v>99</v>
      </c>
      <c r="AD917" s="5" t="s">
        <v>2590</v>
      </c>
      <c r="AE917" s="5" t="s">
        <v>494</v>
      </c>
      <c r="AF917" s="5" t="str">
        <f aca="false">IF(AD917&lt;AE917,AD917,AE917)</f>
        <v>Bomber, Fire Spirit, Giant Snowball, Goblin Drill, Mighty Miner, Rocket, Skeletons, Tesla</v>
      </c>
      <c r="AG917" s="5" t="str">
        <f aca="false">IF(AD917&lt;AE917,AE917,AD917)</f>
        <v>Fireball, Fisherman, Monk, Mother Witch, Royal Giant, Skeleton Dragons, The Log, Tombstone</v>
      </c>
      <c r="AH917" s="5" t="str">
        <f aca="false">IF(AD917=AF917,AA917,IF(AA917="Win","Loss",IF(AA917="Loss","Win","Draw")))</f>
        <v>Loss</v>
      </c>
      <c r="AI917" s="5" t="s">
        <v>102</v>
      </c>
    </row>
    <row r="918" customFormat="false" ht="15" hidden="false" customHeight="true" outlineLevel="0" collapsed="false">
      <c r="A918" s="5" t="s">
        <v>2588</v>
      </c>
      <c r="B918" s="5" t="n">
        <v>2</v>
      </c>
      <c r="C918" s="5" t="s">
        <v>573</v>
      </c>
      <c r="D918" s="5" t="s">
        <v>574</v>
      </c>
      <c r="E918" s="5" t="s">
        <v>567</v>
      </c>
      <c r="F918" s="5" t="s">
        <v>568</v>
      </c>
      <c r="G918" s="5" t="s">
        <v>2591</v>
      </c>
      <c r="H918" s="5" t="s">
        <v>163</v>
      </c>
      <c r="I918" s="5" t="s">
        <v>177</v>
      </c>
      <c r="J918" s="5" t="s">
        <v>95</v>
      </c>
      <c r="K918" s="5" t="s">
        <v>257</v>
      </c>
      <c r="L918" s="5" t="s">
        <v>215</v>
      </c>
      <c r="M918" s="5" t="s">
        <v>91</v>
      </c>
      <c r="N918" s="5" t="s">
        <v>150</v>
      </c>
      <c r="O918" s="5" t="s">
        <v>97</v>
      </c>
      <c r="P918" s="5" t="s">
        <v>93</v>
      </c>
      <c r="Q918" s="5" t="s">
        <v>90</v>
      </c>
      <c r="R918" s="5" t="s">
        <v>123</v>
      </c>
      <c r="S918" s="5" t="s">
        <v>124</v>
      </c>
      <c r="T918" s="5" t="s">
        <v>125</v>
      </c>
      <c r="U918" s="5" t="s">
        <v>85</v>
      </c>
      <c r="V918" s="5" t="s">
        <v>96</v>
      </c>
      <c r="W918" s="5" t="s">
        <v>126</v>
      </c>
      <c r="X918" s="5" t="s">
        <v>95</v>
      </c>
      <c r="Y918" s="5" t="n">
        <v>0</v>
      </c>
      <c r="Z918" s="5" t="n">
        <v>1</v>
      </c>
      <c r="AA918" s="5" t="str">
        <f aca="false">IF(Y918&gt;Z918,"Win",IF(Y918&lt;Z918,"Loss","Draw"))</f>
        <v>Loss</v>
      </c>
      <c r="AB918" s="5" t="s">
        <v>98</v>
      </c>
      <c r="AC918" s="5" t="s">
        <v>99</v>
      </c>
      <c r="AD918" s="5" t="s">
        <v>2592</v>
      </c>
      <c r="AE918" s="5" t="s">
        <v>134</v>
      </c>
      <c r="AF918" s="5" t="str">
        <f aca="false">IF(AD918&lt;AE918,AD918,AE918)</f>
        <v>Barbarian Barrel, Cannon Cart, Goblinstein, Lightning, Minions, Mortar, Royal Ghost, Skeletons</v>
      </c>
      <c r="AG918" s="5" t="str">
        <f aca="false">IF(AD918&lt;AE918,AE918,AD918)</f>
        <v>Barbarian Barrel, Electro Spirit, Fireball, Fisherman, Goblins, Hunter, Ronin, Royal Giant</v>
      </c>
      <c r="AH918" s="5" t="str">
        <f aca="false">IF(AD918=AF918,AA918,IF(AA918="Win","Loss",IF(AA918="Loss","Win","Draw")))</f>
        <v>Win</v>
      </c>
      <c r="AI918" s="5" t="s">
        <v>102</v>
      </c>
    </row>
    <row r="919" customFormat="false" ht="15" hidden="false" customHeight="true" outlineLevel="0" collapsed="false">
      <c r="A919" s="5" t="s">
        <v>2593</v>
      </c>
      <c r="B919" s="5" t="n">
        <v>1</v>
      </c>
      <c r="C919" s="5" t="s">
        <v>573</v>
      </c>
      <c r="D919" s="5" t="s">
        <v>574</v>
      </c>
      <c r="E919" s="6" t="s">
        <v>2594</v>
      </c>
      <c r="F919" s="5" t="s">
        <v>2595</v>
      </c>
      <c r="G919" s="5" t="s">
        <v>2596</v>
      </c>
      <c r="H919" s="5" t="s">
        <v>163</v>
      </c>
      <c r="I919" s="5" t="s">
        <v>248</v>
      </c>
      <c r="J919" s="5" t="s">
        <v>151</v>
      </c>
      <c r="K919" s="5" t="s">
        <v>114</v>
      </c>
      <c r="L919" s="5" t="s">
        <v>116</v>
      </c>
      <c r="M919" s="5" t="s">
        <v>119</v>
      </c>
      <c r="N919" s="5" t="s">
        <v>88</v>
      </c>
      <c r="O919" s="5" t="s">
        <v>118</v>
      </c>
      <c r="P919" s="5" t="s">
        <v>137</v>
      </c>
      <c r="Q919" s="5" t="s">
        <v>127</v>
      </c>
      <c r="R919" s="5" t="s">
        <v>128</v>
      </c>
      <c r="S919" s="5" t="s">
        <v>129</v>
      </c>
      <c r="T919" s="5" t="s">
        <v>130</v>
      </c>
      <c r="U919" s="5" t="s">
        <v>131</v>
      </c>
      <c r="V919" s="5" t="s">
        <v>133</v>
      </c>
      <c r="W919" s="5" t="s">
        <v>97</v>
      </c>
      <c r="X919" s="5" t="s">
        <v>173</v>
      </c>
      <c r="Y919" s="5" t="n">
        <v>0</v>
      </c>
      <c r="Z919" s="5" t="n">
        <v>1</v>
      </c>
      <c r="AA919" s="5" t="str">
        <f aca="false">IF(Y919&gt;Z919,"Win",IF(Y919&lt;Z919,"Loss","Draw"))</f>
        <v>Loss</v>
      </c>
      <c r="AB919" s="5" t="s">
        <v>98</v>
      </c>
      <c r="AC919" s="5" t="s">
        <v>99</v>
      </c>
      <c r="AD919" s="5" t="s">
        <v>2597</v>
      </c>
      <c r="AE919" s="5" t="s">
        <v>503</v>
      </c>
      <c r="AF919" s="5" t="str">
        <f aca="false">IF(AD919&lt;AE919,AD919,AE919)</f>
        <v>Arrows, Bandit, Battle Ram, Golden Knight, Mega Knight, Mother Witch, Ronin, Zappies</v>
      </c>
      <c r="AG919" s="5" t="str">
        <f aca="false">IF(AD919&lt;AE919,AE919,AD919)</f>
        <v>Berserker, Giant Snowball, Goblin Drill, Goblin Hut, Ice Spirit, Mighty Miner, Poison, Princess</v>
      </c>
      <c r="AH919" s="5" t="str">
        <f aca="false">IF(AD919=AF919,AA919,IF(AA919="Win","Loss",IF(AA919="Loss","Win","Draw")))</f>
        <v>Win</v>
      </c>
      <c r="AI919" s="5" t="s">
        <v>297</v>
      </c>
    </row>
    <row r="920" customFormat="false" ht="15" hidden="false" customHeight="true" outlineLevel="0" collapsed="false">
      <c r="A920" s="5" t="s">
        <v>2598</v>
      </c>
      <c r="B920" s="5" t="n">
        <v>1</v>
      </c>
      <c r="C920" s="5" t="s">
        <v>573</v>
      </c>
      <c r="D920" s="5" t="s">
        <v>574</v>
      </c>
      <c r="E920" s="5" t="s">
        <v>2599</v>
      </c>
      <c r="F920" s="5" t="s">
        <v>2600</v>
      </c>
      <c r="G920" s="5" t="s">
        <v>2601</v>
      </c>
      <c r="H920" s="5" t="s">
        <v>163</v>
      </c>
      <c r="I920" s="5" t="s">
        <v>84</v>
      </c>
      <c r="J920" s="5" t="s">
        <v>108</v>
      </c>
      <c r="K920" s="5" t="s">
        <v>87</v>
      </c>
      <c r="L920" s="5" t="s">
        <v>138</v>
      </c>
      <c r="M920" s="5" t="s">
        <v>115</v>
      </c>
      <c r="N920" s="5" t="s">
        <v>193</v>
      </c>
      <c r="O920" s="5" t="s">
        <v>89</v>
      </c>
      <c r="P920" s="5" t="s">
        <v>116</v>
      </c>
      <c r="Q920" s="5" t="s">
        <v>185</v>
      </c>
      <c r="R920" s="5" t="s">
        <v>337</v>
      </c>
      <c r="S920" s="5" t="s">
        <v>114</v>
      </c>
      <c r="T920" s="5" t="s">
        <v>85</v>
      </c>
      <c r="U920" s="5" t="s">
        <v>126</v>
      </c>
      <c r="V920" s="5" t="s">
        <v>97</v>
      </c>
      <c r="W920" s="5" t="s">
        <v>223</v>
      </c>
      <c r="X920" s="5" t="s">
        <v>95</v>
      </c>
      <c r="Y920" s="5" t="n">
        <v>1</v>
      </c>
      <c r="Z920" s="5" t="n">
        <v>0</v>
      </c>
      <c r="AA920" s="5" t="str">
        <f aca="false">IF(Y920&gt;Z920,"Win",IF(Y920&lt;Z920,"Loss","Draw"))</f>
        <v>Win</v>
      </c>
      <c r="AB920" s="5" t="s">
        <v>98</v>
      </c>
      <c r="AC920" s="5" t="s">
        <v>99</v>
      </c>
      <c r="AD920" s="5" t="s">
        <v>2602</v>
      </c>
      <c r="AE920" s="5" t="s">
        <v>2603</v>
      </c>
      <c r="AF920" s="5" t="str">
        <f aca="false">IF(AD920&lt;AE920,AD920,AE920)</f>
        <v>Archers, Dark Prince, Goblin Demolisher, Graveyard, Guards, Poison, Tesla, The Log</v>
      </c>
      <c r="AG920" s="5" t="str">
        <f aca="false">IF(AD920&lt;AE920,AE920,AD920)</f>
        <v>Barbarian Barrel, Boss Bandit, Executioner, Giant Snowball, Lightning, Ram Rider, Ronin, Skeletons</v>
      </c>
      <c r="AH920" s="5" t="str">
        <f aca="false">IF(AD920=AF920,AA920,IF(AA920="Win","Loss",IF(AA920="Loss","Win","Draw")))</f>
        <v>Win</v>
      </c>
      <c r="AI920" s="5" t="s">
        <v>297</v>
      </c>
    </row>
    <row r="921" customFormat="false" ht="15" hidden="false" customHeight="true" outlineLevel="0" collapsed="false">
      <c r="A921" s="5" t="s">
        <v>2604</v>
      </c>
      <c r="B921" s="5" t="n">
        <v>1</v>
      </c>
      <c r="C921" s="5" t="s">
        <v>573</v>
      </c>
      <c r="D921" s="5" t="s">
        <v>574</v>
      </c>
      <c r="E921" s="5" t="s">
        <v>2605</v>
      </c>
      <c r="F921" s="5" t="s">
        <v>2606</v>
      </c>
      <c r="G921" s="5" t="s">
        <v>2607</v>
      </c>
      <c r="H921" s="5" t="s">
        <v>163</v>
      </c>
      <c r="I921" s="5" t="s">
        <v>114</v>
      </c>
      <c r="J921" s="5" t="s">
        <v>91</v>
      </c>
      <c r="K921" s="5" t="s">
        <v>87</v>
      </c>
      <c r="L921" s="5" t="s">
        <v>157</v>
      </c>
      <c r="M921" s="5" t="s">
        <v>116</v>
      </c>
      <c r="N921" s="5" t="s">
        <v>137</v>
      </c>
      <c r="O921" s="5" t="s">
        <v>97</v>
      </c>
      <c r="P921" s="5" t="s">
        <v>242</v>
      </c>
      <c r="Q921" s="5" t="s">
        <v>448</v>
      </c>
      <c r="R921" s="5" t="s">
        <v>447</v>
      </c>
      <c r="S921" s="5" t="s">
        <v>323</v>
      </c>
      <c r="T921" s="5" t="s">
        <v>158</v>
      </c>
      <c r="U921" s="5" t="s">
        <v>114</v>
      </c>
      <c r="V921" s="5" t="s">
        <v>130</v>
      </c>
      <c r="W921" s="5" t="s">
        <v>115</v>
      </c>
      <c r="X921" s="5" t="s">
        <v>96</v>
      </c>
      <c r="Y921" s="5" t="n">
        <v>1</v>
      </c>
      <c r="Z921" s="5" t="n">
        <v>0</v>
      </c>
      <c r="AA921" s="5" t="str">
        <f aca="false">IF(Y921&gt;Z921,"Win",IF(Y921&lt;Z921,"Loss","Draw"))</f>
        <v>Win</v>
      </c>
      <c r="AB921" s="5" t="s">
        <v>98</v>
      </c>
      <c r="AC921" s="5" t="s">
        <v>99</v>
      </c>
      <c r="AD921" s="5" t="s">
        <v>321</v>
      </c>
      <c r="AE921" s="5" t="s">
        <v>1896</v>
      </c>
      <c r="AF921" s="5" t="str">
        <f aca="false">IF(AD921&lt;AE921,AD921,AE921)</f>
        <v>Arrows, Bowler, Giant, Giant Snowball, Graveyard, Mini P.E.K.K.A, Minions, Witch</v>
      </c>
      <c r="AG921" s="5" t="str">
        <f aca="false">IF(AD921&lt;AE921,AE921,AD921)</f>
        <v>Bomber, Fire Spirit, Giant Snowball, Goblin Drill, Goblins, Poison, Ronin, Tesla</v>
      </c>
      <c r="AH921" s="5" t="str">
        <f aca="false">IF(AD921=AF921,AA921,IF(AA921="Win","Loss",IF(AA921="Loss","Win","Draw")))</f>
        <v>Loss</v>
      </c>
      <c r="AI921" s="5" t="s">
        <v>297</v>
      </c>
    </row>
    <row r="922" customFormat="false" ht="15" hidden="false" customHeight="true" outlineLevel="0" collapsed="false">
      <c r="A922" s="5" t="s">
        <v>2608</v>
      </c>
      <c r="B922" s="5" t="n">
        <v>1</v>
      </c>
      <c r="C922" s="5" t="s">
        <v>573</v>
      </c>
      <c r="D922" s="5" t="s">
        <v>574</v>
      </c>
      <c r="E922" s="5" t="s">
        <v>2609</v>
      </c>
      <c r="F922" s="5" t="s">
        <v>2610</v>
      </c>
      <c r="G922" s="5" t="s">
        <v>2611</v>
      </c>
      <c r="H922" s="5" t="s">
        <v>163</v>
      </c>
      <c r="I922" s="5" t="s">
        <v>185</v>
      </c>
      <c r="J922" s="5" t="s">
        <v>91</v>
      </c>
      <c r="K922" s="5" t="s">
        <v>208</v>
      </c>
      <c r="L922" s="5" t="s">
        <v>89</v>
      </c>
      <c r="M922" s="5" t="s">
        <v>249</v>
      </c>
      <c r="N922" s="5" t="s">
        <v>118</v>
      </c>
      <c r="O922" s="5" t="s">
        <v>165</v>
      </c>
      <c r="P922" s="5" t="s">
        <v>187</v>
      </c>
      <c r="Q922" s="5" t="s">
        <v>208</v>
      </c>
      <c r="R922" s="5" t="s">
        <v>139</v>
      </c>
      <c r="S922" s="5" t="s">
        <v>109</v>
      </c>
      <c r="T922" s="5" t="s">
        <v>110</v>
      </c>
      <c r="U922" s="5" t="s">
        <v>112</v>
      </c>
      <c r="V922" s="5" t="s">
        <v>93</v>
      </c>
      <c r="W922" s="5" t="s">
        <v>188</v>
      </c>
      <c r="X922" s="5" t="s">
        <v>88</v>
      </c>
      <c r="Y922" s="5" t="n">
        <v>1</v>
      </c>
      <c r="Z922" s="5" t="n">
        <v>0</v>
      </c>
      <c r="AA922" s="5" t="str">
        <f aca="false">IF(Y922&gt;Z922,"Win",IF(Y922&lt;Z922,"Loss","Draw"))</f>
        <v>Win</v>
      </c>
      <c r="AB922" s="5" t="s">
        <v>98</v>
      </c>
      <c r="AC922" s="5" t="s">
        <v>99</v>
      </c>
      <c r="AD922" s="5" t="s">
        <v>2612</v>
      </c>
      <c r="AE922" s="5" t="s">
        <v>285</v>
      </c>
      <c r="AF922" s="5" t="str">
        <f aca="false">IF(AD922&lt;AE922,AD922,AE922)</f>
        <v>Berserker, Fireball, Lava Hound, Mega Minion, Spirit Empress, Tombstone, Valkyrie, Zap</v>
      </c>
      <c r="AG922" s="5" t="str">
        <f aca="false">IF(AD922&lt;AE922,AE922,AD922)</f>
        <v>Executioner, Goblins, Hog Rider, Ice Spirit, Rocket, The Log, Tornado, Valkyrie</v>
      </c>
      <c r="AH922" s="5" t="str">
        <f aca="false">IF(AD922=AF922,AA922,IF(AA922="Win","Loss",IF(AA922="Loss","Win","Draw")))</f>
        <v>Loss</v>
      </c>
      <c r="AI922" s="5" t="s">
        <v>297</v>
      </c>
    </row>
    <row r="923" customFormat="false" ht="15" hidden="false" customHeight="true" outlineLevel="0" collapsed="false">
      <c r="A923" s="5" t="s">
        <v>2613</v>
      </c>
      <c r="B923" s="5" t="n">
        <v>1</v>
      </c>
      <c r="C923" s="5" t="s">
        <v>573</v>
      </c>
      <c r="D923" s="5" t="s">
        <v>574</v>
      </c>
      <c r="E923" s="6" t="s">
        <v>2614</v>
      </c>
      <c r="F923" s="5" t="s">
        <v>2615</v>
      </c>
      <c r="G923" s="5" t="s">
        <v>2616</v>
      </c>
      <c r="H923" s="5" t="s">
        <v>163</v>
      </c>
      <c r="I923" s="5" t="s">
        <v>177</v>
      </c>
      <c r="J923" s="5" t="s">
        <v>91</v>
      </c>
      <c r="K923" s="5" t="s">
        <v>242</v>
      </c>
      <c r="L923" s="5" t="s">
        <v>215</v>
      </c>
      <c r="M923" s="5" t="s">
        <v>93</v>
      </c>
      <c r="N923" s="5" t="s">
        <v>150</v>
      </c>
      <c r="O923" s="5" t="s">
        <v>327</v>
      </c>
      <c r="P923" s="5" t="s">
        <v>178</v>
      </c>
      <c r="Q923" s="5" t="s">
        <v>82</v>
      </c>
      <c r="R923" s="5" t="s">
        <v>108</v>
      </c>
      <c r="S923" s="5" t="s">
        <v>152</v>
      </c>
      <c r="T923" s="5" t="s">
        <v>119</v>
      </c>
      <c r="U923" s="5" t="s">
        <v>150</v>
      </c>
      <c r="V923" s="5" t="s">
        <v>88</v>
      </c>
      <c r="W923" s="5" t="s">
        <v>85</v>
      </c>
      <c r="X923" s="5" t="s">
        <v>89</v>
      </c>
      <c r="Y923" s="5" t="n">
        <v>0</v>
      </c>
      <c r="Z923" s="5" t="n">
        <v>1</v>
      </c>
      <c r="AA923" s="5" t="str">
        <f aca="false">IF(Y923&gt;Z923,"Win",IF(Y923&lt;Z923,"Loss","Draw"))</f>
        <v>Loss</v>
      </c>
      <c r="AB923" s="5" t="s">
        <v>98</v>
      </c>
      <c r="AC923" s="5" t="s">
        <v>99</v>
      </c>
      <c r="AD923" s="5" t="s">
        <v>2617</v>
      </c>
      <c r="AE923" s="5" t="s">
        <v>1690</v>
      </c>
      <c r="AF923" s="5" t="str">
        <f aca="false">IF(AD923&lt;AE923,AD923,AE923)</f>
        <v>Baby Dragon, Berserker, Dark Prince, Electro Spirit, Goblin Hut, Lightning, Royal Hogs, The Log</v>
      </c>
      <c r="AG923" s="5" t="str">
        <f aca="false">IF(AD923&lt;AE923,AE923,AD923)</f>
        <v>Bomber, Electro Spirit, Fireball, Fisherman, Goblins, Phoenix, Rage, Royal Giant</v>
      </c>
      <c r="AH923" s="5" t="str">
        <f aca="false">IF(AD923=AF923,AA923,IF(AA923="Win","Loss",IF(AA923="Loss","Win","Draw")))</f>
        <v>Win</v>
      </c>
      <c r="AI923" s="5" t="s">
        <v>297</v>
      </c>
    </row>
    <row r="924" customFormat="false" ht="15" hidden="false" customHeight="true" outlineLevel="0" collapsed="false">
      <c r="A924" s="5" t="s">
        <v>2604</v>
      </c>
      <c r="B924" s="5" t="n">
        <v>2</v>
      </c>
      <c r="C924" s="5" t="s">
        <v>573</v>
      </c>
      <c r="D924" s="5" t="s">
        <v>574</v>
      </c>
      <c r="E924" s="5" t="s">
        <v>2605</v>
      </c>
      <c r="F924" s="5" t="s">
        <v>2606</v>
      </c>
      <c r="G924" s="5" t="s">
        <v>2618</v>
      </c>
      <c r="H924" s="5" t="s">
        <v>163</v>
      </c>
      <c r="I924" s="5" t="s">
        <v>284</v>
      </c>
      <c r="J924" s="5" t="s">
        <v>158</v>
      </c>
      <c r="K924" s="5" t="s">
        <v>152</v>
      </c>
      <c r="L924" s="5" t="s">
        <v>186</v>
      </c>
      <c r="M924" s="5" t="s">
        <v>241</v>
      </c>
      <c r="N924" s="5" t="s">
        <v>95</v>
      </c>
      <c r="O924" s="5" t="s">
        <v>785</v>
      </c>
      <c r="P924" s="5" t="s">
        <v>187</v>
      </c>
      <c r="Q924" s="5" t="s">
        <v>84</v>
      </c>
      <c r="R924" s="5" t="s">
        <v>563</v>
      </c>
      <c r="S924" s="5" t="s">
        <v>188</v>
      </c>
      <c r="T924" s="5" t="s">
        <v>651</v>
      </c>
      <c r="U924" s="5" t="s">
        <v>440</v>
      </c>
      <c r="V924" s="5" t="s">
        <v>140</v>
      </c>
      <c r="W924" s="5" t="s">
        <v>95</v>
      </c>
      <c r="X924" s="5" t="s">
        <v>116</v>
      </c>
      <c r="Y924" s="5" t="n">
        <v>0</v>
      </c>
      <c r="Z924" s="5" t="n">
        <v>1</v>
      </c>
      <c r="AA924" s="5" t="str">
        <f aca="false">IF(Y924&gt;Z924,"Win",IF(Y924&lt;Z924,"Loss","Draw"))</f>
        <v>Loss</v>
      </c>
      <c r="AB924" s="5" t="s">
        <v>98</v>
      </c>
      <c r="AC924" s="5" t="s">
        <v>99</v>
      </c>
      <c r="AD924" s="5" t="s">
        <v>1241</v>
      </c>
      <c r="AE924" s="5" t="s">
        <v>2619</v>
      </c>
      <c r="AF924" s="5" t="str">
        <f aca="false">IF(AD924&lt;AE924,AD924,AE924)</f>
        <v>Archers, Barbarian Barrel, Ice Golem, Night Witch, Poison, Skeleton King, Tombstone, Void</v>
      </c>
      <c r="AG924" s="5" t="str">
        <f aca="false">IF(AD924&lt;AE924,AE924,AD924)</f>
        <v>Baby Dragon, Balloon, Barbarian Barrel, Bowler, Freeze, Inferno Dragon, Knight, Tornado</v>
      </c>
      <c r="AH924" s="5" t="str">
        <f aca="false">IF(AD924=AF924,AA924,IF(AA924="Win","Loss",IF(AA924="Loss","Win","Draw")))</f>
        <v>Win</v>
      </c>
      <c r="AI924" s="5" t="s">
        <v>297</v>
      </c>
    </row>
    <row r="925" customFormat="false" ht="15" hidden="false" customHeight="true" outlineLevel="0" collapsed="false">
      <c r="A925" s="5" t="s">
        <v>2604</v>
      </c>
      <c r="B925" s="5" t="n">
        <v>3</v>
      </c>
      <c r="C925" s="5" t="s">
        <v>573</v>
      </c>
      <c r="D925" s="5" t="s">
        <v>574</v>
      </c>
      <c r="E925" s="5" t="s">
        <v>2605</v>
      </c>
      <c r="F925" s="5" t="s">
        <v>2606</v>
      </c>
      <c r="G925" s="5" t="s">
        <v>2620</v>
      </c>
      <c r="H925" s="5" t="s">
        <v>163</v>
      </c>
      <c r="I925" s="5" t="s">
        <v>284</v>
      </c>
      <c r="J925" s="5" t="s">
        <v>158</v>
      </c>
      <c r="K925" s="5" t="s">
        <v>152</v>
      </c>
      <c r="L925" s="5" t="s">
        <v>186</v>
      </c>
      <c r="M925" s="5" t="s">
        <v>241</v>
      </c>
      <c r="N925" s="5" t="s">
        <v>95</v>
      </c>
      <c r="O925" s="5" t="s">
        <v>785</v>
      </c>
      <c r="P925" s="5" t="s">
        <v>187</v>
      </c>
      <c r="Q925" s="5" t="s">
        <v>127</v>
      </c>
      <c r="R925" s="5" t="s">
        <v>128</v>
      </c>
      <c r="S925" s="5" t="s">
        <v>129</v>
      </c>
      <c r="T925" s="5" t="s">
        <v>130</v>
      </c>
      <c r="U925" s="5" t="s">
        <v>86</v>
      </c>
      <c r="V925" s="5" t="s">
        <v>133</v>
      </c>
      <c r="W925" s="5" t="s">
        <v>131</v>
      </c>
      <c r="X925" s="5" t="s">
        <v>132</v>
      </c>
      <c r="Y925" s="5" t="n">
        <v>1</v>
      </c>
      <c r="Z925" s="5" t="n">
        <v>0</v>
      </c>
      <c r="AA925" s="5" t="str">
        <f aca="false">IF(Y925&gt;Z925,"Win",IF(Y925&lt;Z925,"Loss","Draw"))</f>
        <v>Win</v>
      </c>
      <c r="AB925" s="5" t="s">
        <v>98</v>
      </c>
      <c r="AC925" s="5" t="s">
        <v>98</v>
      </c>
      <c r="AD925" s="5" t="s">
        <v>1241</v>
      </c>
      <c r="AE925" s="5" t="s">
        <v>135</v>
      </c>
      <c r="AF925" s="5" t="str">
        <f aca="false">IF(AD925&lt;AE925,AD925,AE925)</f>
        <v>Arrows, Bandit, Battle Ram, Electro Wizard, Golden Knight, Mega Knight, Mother Witch, Skeleton Dragons</v>
      </c>
      <c r="AG925" s="5" t="str">
        <f aca="false">IF(AD925&lt;AE925,AE925,AD925)</f>
        <v>Baby Dragon, Balloon, Barbarian Barrel, Bowler, Freeze, Inferno Dragon, Knight, Tornado</v>
      </c>
      <c r="AH925" s="5" t="str">
        <f aca="false">IF(AD925=AF925,AA925,IF(AA925="Win","Loss",IF(AA925="Loss","Win","Draw")))</f>
        <v>Loss</v>
      </c>
      <c r="AI925" s="5" t="s">
        <v>297</v>
      </c>
    </row>
    <row r="926" customFormat="false" ht="15" hidden="false" customHeight="true" outlineLevel="0" collapsed="false">
      <c r="A926" s="5" t="s">
        <v>2613</v>
      </c>
      <c r="B926" s="5" t="n">
        <v>2</v>
      </c>
      <c r="C926" s="5" t="s">
        <v>573</v>
      </c>
      <c r="D926" s="5" t="s">
        <v>574</v>
      </c>
      <c r="E926" s="6" t="s">
        <v>2614</v>
      </c>
      <c r="F926" s="5" t="s">
        <v>2615</v>
      </c>
      <c r="G926" s="5" t="s">
        <v>2621</v>
      </c>
      <c r="H926" s="5" t="s">
        <v>163</v>
      </c>
      <c r="I926" s="5" t="s">
        <v>177</v>
      </c>
      <c r="J926" s="5" t="s">
        <v>91</v>
      </c>
      <c r="K926" s="5" t="s">
        <v>242</v>
      </c>
      <c r="L926" s="5" t="s">
        <v>215</v>
      </c>
      <c r="M926" s="5" t="s">
        <v>93</v>
      </c>
      <c r="N926" s="5" t="s">
        <v>150</v>
      </c>
      <c r="O926" s="5" t="s">
        <v>327</v>
      </c>
      <c r="P926" s="5" t="s">
        <v>178</v>
      </c>
      <c r="Q926" s="5" t="s">
        <v>90</v>
      </c>
      <c r="R926" s="5" t="s">
        <v>83</v>
      </c>
      <c r="S926" s="5" t="s">
        <v>92</v>
      </c>
      <c r="T926" s="5" t="s">
        <v>94</v>
      </c>
      <c r="U926" s="5" t="s">
        <v>96</v>
      </c>
      <c r="V926" s="5" t="s">
        <v>130</v>
      </c>
      <c r="W926" s="5" t="s">
        <v>125</v>
      </c>
      <c r="X926" s="5" t="s">
        <v>159</v>
      </c>
      <c r="Y926" s="5" t="n">
        <v>1</v>
      </c>
      <c r="Z926" s="5" t="n">
        <v>0</v>
      </c>
      <c r="AA926" s="5" t="str">
        <f aca="false">IF(Y926&gt;Z926,"Win",IF(Y926&lt;Z926,"Loss","Draw"))</f>
        <v>Win</v>
      </c>
      <c r="AB926" s="5" t="s">
        <v>98</v>
      </c>
      <c r="AC926" s="5" t="s">
        <v>98</v>
      </c>
      <c r="AD926" s="5" t="s">
        <v>2617</v>
      </c>
      <c r="AE926" s="5" t="s">
        <v>1799</v>
      </c>
      <c r="AF926" s="5" t="str">
        <f aca="false">IF(AD926&lt;AE926,AD926,AE926)</f>
        <v>Arrows, Cannon Cart, Dart Goblin, Minions, Monk, Mortar, Rascals, Skeleton Barrel</v>
      </c>
      <c r="AG926" s="5" t="str">
        <f aca="false">IF(AD926&lt;AE926,AE926,AD926)</f>
        <v>Bomber, Electro Spirit, Fireball, Fisherman, Goblins, Phoenix, Rage, Royal Giant</v>
      </c>
      <c r="AH926" s="5" t="str">
        <f aca="false">IF(AD926=AF926,AA926,IF(AA926="Win","Loss",IF(AA926="Loss","Win","Draw")))</f>
        <v>Loss</v>
      </c>
      <c r="AI926" s="5" t="s">
        <v>297</v>
      </c>
    </row>
    <row r="927" customFormat="false" ht="15" hidden="false" customHeight="true" outlineLevel="0" collapsed="false">
      <c r="A927" s="5" t="s">
        <v>2613</v>
      </c>
      <c r="B927" s="5" t="n">
        <v>3</v>
      </c>
      <c r="C927" s="5" t="s">
        <v>573</v>
      </c>
      <c r="D927" s="5" t="s">
        <v>574</v>
      </c>
      <c r="E927" s="6" t="s">
        <v>2614</v>
      </c>
      <c r="F927" s="5" t="s">
        <v>2615</v>
      </c>
      <c r="G927" s="5" t="s">
        <v>2622</v>
      </c>
      <c r="H927" s="5" t="s">
        <v>163</v>
      </c>
      <c r="I927" s="5" t="s">
        <v>201</v>
      </c>
      <c r="J927" s="5" t="s">
        <v>202</v>
      </c>
      <c r="K927" s="5" t="s">
        <v>203</v>
      </c>
      <c r="L927" s="5" t="s">
        <v>88</v>
      </c>
      <c r="M927" s="5" t="s">
        <v>118</v>
      </c>
      <c r="N927" s="5" t="s">
        <v>157</v>
      </c>
      <c r="O927" s="5" t="s">
        <v>204</v>
      </c>
      <c r="P927" s="5" t="s">
        <v>234</v>
      </c>
      <c r="Q927" s="5" t="s">
        <v>177</v>
      </c>
      <c r="R927" s="5" t="s">
        <v>219</v>
      </c>
      <c r="S927" s="5" t="s">
        <v>107</v>
      </c>
      <c r="T927" s="5" t="s">
        <v>143</v>
      </c>
      <c r="U927" s="5" t="s">
        <v>130</v>
      </c>
      <c r="V927" s="5" t="s">
        <v>327</v>
      </c>
      <c r="W927" s="5" t="s">
        <v>97</v>
      </c>
      <c r="X927" s="5" t="s">
        <v>150</v>
      </c>
      <c r="Y927" s="5" t="n">
        <v>1</v>
      </c>
      <c r="Z927" s="5" t="n">
        <v>0</v>
      </c>
      <c r="AA927" s="5" t="str">
        <f aca="false">IF(Y927&gt;Z927,"Win",IF(Y927&lt;Z927,"Loss","Draw"))</f>
        <v>Win</v>
      </c>
      <c r="AB927" s="5" t="s">
        <v>98</v>
      </c>
      <c r="AC927" s="5" t="s">
        <v>99</v>
      </c>
      <c r="AD927" s="5" t="s">
        <v>668</v>
      </c>
      <c r="AE927" s="5" t="s">
        <v>1773</v>
      </c>
      <c r="AF927" s="5" t="str">
        <f aca="false">IF(AD927&lt;AE927,AD927,AE927)</f>
        <v>Arrows, Electro Spirit, Goblin Cage, Heal Spirit, Rage, Ronin, Royal Giant, Wizard</v>
      </c>
      <c r="AG927" s="5" t="str">
        <f aca="false">IF(AD927&lt;AE927,AE927,AD927)</f>
        <v>Berserker, Bomb Tower, Fire Spirit, Goblin Barrel, Ice Spirit, Magic Archer, Royal Delivery, Wall Breakers</v>
      </c>
      <c r="AH927" s="5" t="str">
        <f aca="false">IF(AD927=AF927,AA927,IF(AA927="Win","Loss",IF(AA927="Loss","Win","Draw")))</f>
        <v>Loss</v>
      </c>
      <c r="AI927" s="5" t="s">
        <v>297</v>
      </c>
    </row>
    <row r="928" customFormat="false" ht="15" hidden="false" customHeight="true" outlineLevel="0" collapsed="false">
      <c r="A928" s="5" t="s">
        <v>2623</v>
      </c>
      <c r="B928" s="5" t="n">
        <v>1</v>
      </c>
      <c r="C928" s="5" t="s">
        <v>573</v>
      </c>
      <c r="D928" s="5" t="s">
        <v>574</v>
      </c>
      <c r="E928" s="5" t="s">
        <v>2624</v>
      </c>
      <c r="F928" s="5" t="s">
        <v>2625</v>
      </c>
      <c r="G928" s="5" t="s">
        <v>2626</v>
      </c>
      <c r="H928" s="5" t="s">
        <v>163</v>
      </c>
      <c r="I928" s="5" t="s">
        <v>201</v>
      </c>
      <c r="J928" s="5" t="s">
        <v>202</v>
      </c>
      <c r="K928" s="5" t="s">
        <v>123</v>
      </c>
      <c r="L928" s="5" t="s">
        <v>111</v>
      </c>
      <c r="M928" s="5" t="s">
        <v>126</v>
      </c>
      <c r="N928" s="5" t="s">
        <v>234</v>
      </c>
      <c r="O928" s="5" t="s">
        <v>187</v>
      </c>
      <c r="P928" s="5" t="s">
        <v>95</v>
      </c>
      <c r="Q928" s="5" t="s">
        <v>129</v>
      </c>
      <c r="R928" s="5" t="s">
        <v>194</v>
      </c>
      <c r="S928" s="5" t="s">
        <v>124</v>
      </c>
      <c r="T928" s="5" t="s">
        <v>131</v>
      </c>
      <c r="U928" s="5" t="s">
        <v>467</v>
      </c>
      <c r="V928" s="5" t="s">
        <v>233</v>
      </c>
      <c r="W928" s="5" t="s">
        <v>130</v>
      </c>
      <c r="X928" s="5" t="s">
        <v>109</v>
      </c>
      <c r="Y928" s="5" t="n">
        <v>0</v>
      </c>
      <c r="Z928" s="5" t="n">
        <v>2</v>
      </c>
      <c r="AA928" s="5" t="str">
        <f aca="false">IF(Y928&gt;Z928,"Win",IF(Y928&lt;Z928,"Loss","Draw"))</f>
        <v>Loss</v>
      </c>
      <c r="AB928" s="5" t="s">
        <v>98</v>
      </c>
      <c r="AC928" s="5" t="s">
        <v>99</v>
      </c>
      <c r="AD928" s="5" t="s">
        <v>840</v>
      </c>
      <c r="AE928" s="5" t="s">
        <v>2627</v>
      </c>
      <c r="AF928" s="5" t="str">
        <f aca="false">IF(AD928&lt;AE928,AD928,AE928)</f>
        <v>Archer Queen, Arrows, Bandit, Bats, Mega Knight, Prince, Royal Ghost, Zap</v>
      </c>
      <c r="AG928" s="5" t="str">
        <f aca="false">IF(AD928&lt;AE928,AE928,AD928)</f>
        <v>Barbarian Barrel, Bomb Tower, Goblinstein, Magic Archer, Miner, Skeletons, Tornado, Wall Breakers</v>
      </c>
      <c r="AH928" s="5" t="str">
        <f aca="false">IF(AD928=AF928,AA928,IF(AA928="Win","Loss",IF(AA928="Loss","Win","Draw")))</f>
        <v>Win</v>
      </c>
      <c r="AI928" s="5" t="s">
        <v>297</v>
      </c>
    </row>
    <row r="929" customFormat="false" ht="15" hidden="false" customHeight="true" outlineLevel="0" collapsed="false">
      <c r="A929" s="5" t="s">
        <v>2628</v>
      </c>
      <c r="B929" s="5" t="n">
        <v>1</v>
      </c>
      <c r="C929" s="5" t="s">
        <v>1003</v>
      </c>
      <c r="D929" s="5" t="s">
        <v>1004</v>
      </c>
      <c r="E929" s="5" t="s">
        <v>2629</v>
      </c>
      <c r="F929" s="5" t="s">
        <v>2630</v>
      </c>
      <c r="G929" s="5" t="s">
        <v>2631</v>
      </c>
      <c r="H929" s="5" t="s">
        <v>163</v>
      </c>
      <c r="I929" s="5" t="s">
        <v>84</v>
      </c>
      <c r="J929" s="5" t="s">
        <v>108</v>
      </c>
      <c r="K929" s="5" t="s">
        <v>87</v>
      </c>
      <c r="L929" s="5" t="s">
        <v>95</v>
      </c>
      <c r="M929" s="5" t="s">
        <v>116</v>
      </c>
      <c r="N929" s="5" t="s">
        <v>157</v>
      </c>
      <c r="O929" s="5" t="s">
        <v>126</v>
      </c>
      <c r="P929" s="5" t="s">
        <v>115</v>
      </c>
      <c r="Q929" s="5" t="s">
        <v>84</v>
      </c>
      <c r="R929" s="5" t="s">
        <v>108</v>
      </c>
      <c r="S929" s="5" t="s">
        <v>114</v>
      </c>
      <c r="T929" s="5" t="s">
        <v>88</v>
      </c>
      <c r="U929" s="5" t="s">
        <v>138</v>
      </c>
      <c r="V929" s="5" t="s">
        <v>116</v>
      </c>
      <c r="W929" s="5" t="s">
        <v>115</v>
      </c>
      <c r="X929" s="5" t="s">
        <v>119</v>
      </c>
      <c r="Y929" s="5" t="n">
        <v>0</v>
      </c>
      <c r="Z929" s="5" t="n">
        <v>1</v>
      </c>
      <c r="AA929" s="5" t="str">
        <f aca="false">IF(Y929&gt;Z929,"Win",IF(Y929&lt;Z929,"Loss","Draw"))</f>
        <v>Loss</v>
      </c>
      <c r="AB929" s="5" t="s">
        <v>98</v>
      </c>
      <c r="AC929" s="5" t="s">
        <v>99</v>
      </c>
      <c r="AD929" s="5" t="s">
        <v>2632</v>
      </c>
      <c r="AE929" s="5" t="s">
        <v>231</v>
      </c>
      <c r="AF929" s="5" t="str">
        <f aca="false">IF(AD929&lt;AE929,AD929,AE929)</f>
        <v>Archers, Barbarian Barrel, Dark Prince, Fire Spirit, Graveyard, Poison, Skeletons, Tesla</v>
      </c>
      <c r="AG929" s="5" t="str">
        <f aca="false">IF(AD929&lt;AE929,AE929,AD929)</f>
        <v>Archers, Berserker, Dark Prince, Giant Snowball, Goblin Demolisher, Goblin Hut, Graveyard, Poison</v>
      </c>
      <c r="AH929" s="5" t="str">
        <f aca="false">IF(AD929=AF929,AA929,IF(AA929="Win","Loss",IF(AA929="Loss","Win","Draw")))</f>
        <v>Loss</v>
      </c>
      <c r="AI929" s="5" t="s">
        <v>102</v>
      </c>
    </row>
    <row r="930" customFormat="false" ht="15" hidden="false" customHeight="true" outlineLevel="0" collapsed="false">
      <c r="A930" s="5" t="s">
        <v>2628</v>
      </c>
      <c r="B930" s="5" t="n">
        <v>2</v>
      </c>
      <c r="C930" s="5" t="s">
        <v>1003</v>
      </c>
      <c r="D930" s="5" t="s">
        <v>1004</v>
      </c>
      <c r="E930" s="5" t="s">
        <v>2629</v>
      </c>
      <c r="F930" s="5" t="s">
        <v>2630</v>
      </c>
      <c r="G930" s="5" t="s">
        <v>2633</v>
      </c>
      <c r="H930" s="5" t="s">
        <v>376</v>
      </c>
      <c r="I930" s="5" t="s">
        <v>90</v>
      </c>
      <c r="J930" s="5" t="s">
        <v>91</v>
      </c>
      <c r="K930" s="5" t="s">
        <v>92</v>
      </c>
      <c r="L930" s="5" t="s">
        <v>125</v>
      </c>
      <c r="M930" s="5" t="s">
        <v>93</v>
      </c>
      <c r="N930" s="5" t="s">
        <v>94</v>
      </c>
      <c r="O930" s="5" t="s">
        <v>96</v>
      </c>
      <c r="P930" s="5" t="s">
        <v>150</v>
      </c>
      <c r="Q930" s="5" t="s">
        <v>127</v>
      </c>
      <c r="R930" s="5" t="s">
        <v>128</v>
      </c>
      <c r="S930" s="5" t="s">
        <v>129</v>
      </c>
      <c r="T930" s="5" t="s">
        <v>131</v>
      </c>
      <c r="U930" s="5" t="s">
        <v>132</v>
      </c>
      <c r="V930" s="5" t="s">
        <v>86</v>
      </c>
      <c r="W930" s="5" t="s">
        <v>133</v>
      </c>
      <c r="X930" s="5" t="s">
        <v>130</v>
      </c>
      <c r="Y930" s="5" t="n">
        <v>0</v>
      </c>
      <c r="Z930" s="5" t="n">
        <v>2</v>
      </c>
      <c r="AA930" s="5" t="str">
        <f aca="false">IF(Y930&gt;Z930,"Win",IF(Y930&lt;Z930,"Loss","Draw"))</f>
        <v>Loss</v>
      </c>
      <c r="AB930" s="5" t="s">
        <v>98</v>
      </c>
      <c r="AC930" s="5" t="s">
        <v>99</v>
      </c>
      <c r="AD930" s="5" t="s">
        <v>635</v>
      </c>
      <c r="AE930" s="5" t="s">
        <v>135</v>
      </c>
      <c r="AF930" s="5" t="str">
        <f aca="false">IF(AD930&lt;AE930,AD930,AE930)</f>
        <v>Arrows, Bandit, Battle Ram, Electro Wizard, Golden Knight, Mega Knight, Mother Witch, Skeleton Dragons</v>
      </c>
      <c r="AG930" s="5" t="str">
        <f aca="false">IF(AD930&lt;AE930,AE930,AD930)</f>
        <v>Cannon Cart, Electro Spirit, Fireball, Goblins, Minions, Mortar, Rascals, Skeleton Barrel</v>
      </c>
      <c r="AH930" s="5" t="str">
        <f aca="false">IF(AD930=AF930,AA930,IF(AA930="Win","Loss",IF(AA930="Loss","Win","Draw")))</f>
        <v>Win</v>
      </c>
      <c r="AI930" s="5" t="s">
        <v>102</v>
      </c>
    </row>
    <row r="931" customFormat="false" ht="15" hidden="false" customHeight="true" outlineLevel="0" collapsed="false">
      <c r="A931" s="5" t="s">
        <v>2634</v>
      </c>
      <c r="B931" s="5" t="n">
        <v>1</v>
      </c>
      <c r="C931" s="5" t="s">
        <v>1003</v>
      </c>
      <c r="D931" s="5" t="s">
        <v>1004</v>
      </c>
      <c r="E931" s="6" t="s">
        <v>431</v>
      </c>
      <c r="F931" s="5" t="s">
        <v>432</v>
      </c>
      <c r="G931" s="5" t="s">
        <v>2635</v>
      </c>
      <c r="H931" s="5" t="s">
        <v>163</v>
      </c>
      <c r="I931" s="5" t="s">
        <v>114</v>
      </c>
      <c r="J931" s="5" t="s">
        <v>337</v>
      </c>
      <c r="K931" s="5" t="s">
        <v>185</v>
      </c>
      <c r="L931" s="5" t="s">
        <v>97</v>
      </c>
      <c r="M931" s="5" t="s">
        <v>95</v>
      </c>
      <c r="N931" s="5" t="s">
        <v>193</v>
      </c>
      <c r="O931" s="5" t="s">
        <v>785</v>
      </c>
      <c r="P931" s="5" t="s">
        <v>165</v>
      </c>
      <c r="Q931" s="5" t="s">
        <v>92</v>
      </c>
      <c r="R931" s="5" t="s">
        <v>91</v>
      </c>
      <c r="S931" s="5" t="s">
        <v>90</v>
      </c>
      <c r="T931" s="5" t="s">
        <v>96</v>
      </c>
      <c r="U931" s="5" t="s">
        <v>94</v>
      </c>
      <c r="V931" s="5" t="s">
        <v>150</v>
      </c>
      <c r="W931" s="5" t="s">
        <v>125</v>
      </c>
      <c r="X931" s="5" t="s">
        <v>93</v>
      </c>
      <c r="Y931" s="5" t="n">
        <v>0</v>
      </c>
      <c r="Z931" s="5" t="n">
        <v>1</v>
      </c>
      <c r="AA931" s="5" t="str">
        <f aca="false">IF(Y931&gt;Z931,"Win",IF(Y931&lt;Z931,"Loss","Draw"))</f>
        <v>Loss</v>
      </c>
      <c r="AB931" s="5" t="s">
        <v>98</v>
      </c>
      <c r="AC931" s="5" t="s">
        <v>99</v>
      </c>
      <c r="AD931" s="5" t="s">
        <v>2636</v>
      </c>
      <c r="AE931" s="5" t="s">
        <v>635</v>
      </c>
      <c r="AF931" s="5" t="str">
        <f aca="false">IF(AD931&lt;AE931,AD931,AE931)</f>
        <v>Barbarian Barrel, Boss Bandit, Executioner, Freeze, Giant Snowball, Guards, Hog Rider, Ronin</v>
      </c>
      <c r="AG931" s="5" t="str">
        <f aca="false">IF(AD931&lt;AE931,AE931,AD931)</f>
        <v>Cannon Cart, Electro Spirit, Fireball, Goblins, Minions, Mortar, Rascals, Skeleton Barrel</v>
      </c>
      <c r="AH931" s="5" t="str">
        <f aca="false">IF(AD931=AF931,AA931,IF(AA931="Win","Loss",IF(AA931="Loss","Win","Draw")))</f>
        <v>Loss</v>
      </c>
      <c r="AI931" s="5" t="s">
        <v>102</v>
      </c>
    </row>
    <row r="932" customFormat="false" ht="15" hidden="false" customHeight="true" outlineLevel="0" collapsed="false">
      <c r="A932" s="5" t="s">
        <v>2634</v>
      </c>
      <c r="B932" s="5" t="n">
        <v>2</v>
      </c>
      <c r="C932" s="5" t="s">
        <v>1003</v>
      </c>
      <c r="D932" s="5" t="s">
        <v>1004</v>
      </c>
      <c r="E932" s="6" t="s">
        <v>431</v>
      </c>
      <c r="F932" s="5" t="s">
        <v>432</v>
      </c>
      <c r="G932" s="5" t="s">
        <v>2637</v>
      </c>
      <c r="H932" s="5" t="s">
        <v>163</v>
      </c>
      <c r="I932" s="5" t="s">
        <v>127</v>
      </c>
      <c r="J932" s="5" t="s">
        <v>128</v>
      </c>
      <c r="K932" s="5" t="s">
        <v>129</v>
      </c>
      <c r="L932" s="5" t="s">
        <v>131</v>
      </c>
      <c r="M932" s="5" t="s">
        <v>132</v>
      </c>
      <c r="N932" s="5" t="s">
        <v>86</v>
      </c>
      <c r="O932" s="5" t="s">
        <v>133</v>
      </c>
      <c r="P932" s="5" t="s">
        <v>130</v>
      </c>
      <c r="Q932" s="5" t="s">
        <v>152</v>
      </c>
      <c r="R932" s="5" t="s">
        <v>95</v>
      </c>
      <c r="S932" s="5" t="s">
        <v>107</v>
      </c>
      <c r="T932" s="5" t="s">
        <v>306</v>
      </c>
      <c r="U932" s="5" t="s">
        <v>97</v>
      </c>
      <c r="V932" s="5" t="s">
        <v>85</v>
      </c>
      <c r="W932" s="5" t="s">
        <v>307</v>
      </c>
      <c r="X932" s="5" t="s">
        <v>187</v>
      </c>
      <c r="Y932" s="5" t="n">
        <v>0</v>
      </c>
      <c r="Z932" s="5" t="n">
        <v>1</v>
      </c>
      <c r="AA932" s="5" t="str">
        <f aca="false">IF(Y932&gt;Z932,"Win",IF(Y932&lt;Z932,"Loss","Draw"))</f>
        <v>Loss</v>
      </c>
      <c r="AB932" s="5" t="s">
        <v>98</v>
      </c>
      <c r="AC932" s="5" t="s">
        <v>99</v>
      </c>
      <c r="AD932" s="5" t="s">
        <v>135</v>
      </c>
      <c r="AE932" s="5" t="s">
        <v>2638</v>
      </c>
      <c r="AF932" s="5" t="str">
        <f aca="false">IF(AD932&lt;AE932,AD932,AE932)</f>
        <v>Arrows, Bandit, Battle Ram, Electro Wizard, Golden Knight, Mega Knight, Mother Witch, Skeleton Dragons</v>
      </c>
      <c r="AG932" s="5" t="str">
        <f aca="false">IF(AD932&lt;AE932,AE932,AD932)</f>
        <v>Baby Dragon, Barbarian Barrel, Goblin Cage, Golem, Ice Wizard, Lightning, Ronin, Tornado</v>
      </c>
      <c r="AH932" s="5" t="str">
        <f aca="false">IF(AD932=AF932,AA932,IF(AA932="Win","Loss",IF(AA932="Loss","Win","Draw")))</f>
        <v>Loss</v>
      </c>
      <c r="AI932" s="5" t="s">
        <v>102</v>
      </c>
    </row>
    <row r="933" customFormat="false" ht="15" hidden="false" customHeight="true" outlineLevel="0" collapsed="false">
      <c r="A933" s="5" t="s">
        <v>2639</v>
      </c>
      <c r="B933" s="5" t="n">
        <v>1</v>
      </c>
      <c r="C933" s="5" t="s">
        <v>1003</v>
      </c>
      <c r="D933" s="5" t="s">
        <v>1004</v>
      </c>
      <c r="E933" s="6" t="s">
        <v>1192</v>
      </c>
      <c r="F933" s="5" t="s">
        <v>1193</v>
      </c>
      <c r="G933" s="5" t="s">
        <v>2640</v>
      </c>
      <c r="H933" s="5" t="s">
        <v>163</v>
      </c>
      <c r="I933" s="5" t="s">
        <v>185</v>
      </c>
      <c r="J933" s="5" t="s">
        <v>91</v>
      </c>
      <c r="K933" s="5" t="s">
        <v>208</v>
      </c>
      <c r="L933" s="5" t="s">
        <v>118</v>
      </c>
      <c r="M933" s="5" t="s">
        <v>249</v>
      </c>
      <c r="N933" s="5" t="s">
        <v>89</v>
      </c>
      <c r="O933" s="5" t="s">
        <v>187</v>
      </c>
      <c r="P933" s="5" t="s">
        <v>165</v>
      </c>
      <c r="Q933" s="5" t="s">
        <v>177</v>
      </c>
      <c r="R933" s="5" t="s">
        <v>158</v>
      </c>
      <c r="S933" s="5" t="s">
        <v>107</v>
      </c>
      <c r="T933" s="5" t="s">
        <v>124</v>
      </c>
      <c r="U933" s="5" t="s">
        <v>95</v>
      </c>
      <c r="V933" s="5" t="s">
        <v>86</v>
      </c>
      <c r="W933" s="5" t="s">
        <v>85</v>
      </c>
      <c r="X933" s="5" t="s">
        <v>139</v>
      </c>
      <c r="Y933" s="5" t="n">
        <v>0</v>
      </c>
      <c r="Z933" s="5" t="n">
        <v>1</v>
      </c>
      <c r="AA933" s="5" t="str">
        <f aca="false">IF(Y933&gt;Z933,"Win",IF(Y933&lt;Z933,"Loss","Draw"))</f>
        <v>Loss</v>
      </c>
      <c r="AB933" s="5" t="s">
        <v>98</v>
      </c>
      <c r="AC933" s="5" t="s">
        <v>99</v>
      </c>
      <c r="AD933" s="5" t="s">
        <v>2612</v>
      </c>
      <c r="AE933" s="5" t="s">
        <v>2641</v>
      </c>
      <c r="AF933" s="5" t="str">
        <f aca="false">IF(AD933&lt;AE933,AD933,AE933)</f>
        <v>Barbarian Barrel, Bowler, Goblin Cage, Lightning, Mega Minion, Royal Ghost, Royal Giant, Skeleton Dragons</v>
      </c>
      <c r="AG933" s="5" t="str">
        <f aca="false">IF(AD933&lt;AE933,AE933,AD933)</f>
        <v>Executioner, Goblins, Hog Rider, Ice Spirit, Rocket, The Log, Tornado, Valkyrie</v>
      </c>
      <c r="AH933" s="5" t="str">
        <f aca="false">IF(AD933=AF933,AA933,IF(AA933="Win","Loss",IF(AA933="Loss","Win","Draw")))</f>
        <v>Win</v>
      </c>
      <c r="AI933" s="5" t="s">
        <v>102</v>
      </c>
    </row>
    <row r="934" customFormat="false" ht="15" hidden="false" customHeight="true" outlineLevel="0" collapsed="false">
      <c r="A934" s="5" t="s">
        <v>2639</v>
      </c>
      <c r="B934" s="5" t="n">
        <v>2</v>
      </c>
      <c r="C934" s="5" t="s">
        <v>1003</v>
      </c>
      <c r="D934" s="5" t="s">
        <v>1004</v>
      </c>
      <c r="E934" s="6" t="s">
        <v>1192</v>
      </c>
      <c r="F934" s="5" t="s">
        <v>1193</v>
      </c>
      <c r="G934" s="5" t="s">
        <v>2642</v>
      </c>
      <c r="H934" s="5" t="s">
        <v>163</v>
      </c>
      <c r="I934" s="5" t="s">
        <v>87</v>
      </c>
      <c r="J934" s="5" t="s">
        <v>202</v>
      </c>
      <c r="K934" s="5" t="s">
        <v>82</v>
      </c>
      <c r="L934" s="5" t="s">
        <v>93</v>
      </c>
      <c r="M934" s="5" t="s">
        <v>126</v>
      </c>
      <c r="N934" s="5" t="s">
        <v>150</v>
      </c>
      <c r="O934" s="5" t="s">
        <v>97</v>
      </c>
      <c r="P934" s="5" t="s">
        <v>95</v>
      </c>
      <c r="Q934" s="5" t="s">
        <v>129</v>
      </c>
      <c r="R934" s="5" t="s">
        <v>128</v>
      </c>
      <c r="S934" s="5" t="s">
        <v>127</v>
      </c>
      <c r="T934" s="5" t="s">
        <v>133</v>
      </c>
      <c r="U934" s="5" t="s">
        <v>97</v>
      </c>
      <c r="V934" s="5" t="s">
        <v>173</v>
      </c>
      <c r="W934" s="5" t="s">
        <v>130</v>
      </c>
      <c r="X934" s="5" t="s">
        <v>131</v>
      </c>
      <c r="Y934" s="5" t="n">
        <v>0</v>
      </c>
      <c r="Z934" s="5" t="n">
        <v>1</v>
      </c>
      <c r="AA934" s="5" t="str">
        <f aca="false">IF(Y934&gt;Z934,"Win",IF(Y934&lt;Z934,"Loss","Draw"))</f>
        <v>Loss</v>
      </c>
      <c r="AB934" s="5" t="s">
        <v>98</v>
      </c>
      <c r="AC934" s="5" t="s">
        <v>99</v>
      </c>
      <c r="AD934" s="5" t="s">
        <v>1132</v>
      </c>
      <c r="AE934" s="5" t="s">
        <v>503</v>
      </c>
      <c r="AF934" s="5" t="str">
        <f aca="false">IF(AD934&lt;AE934,AD934,AE934)</f>
        <v>Arrows, Bandit, Battle Ram, Golden Knight, Mega Knight, Mother Witch, Ronin, Zappies</v>
      </c>
      <c r="AG934" s="5" t="str">
        <f aca="false">IF(AD934&lt;AE934,AE934,AD934)</f>
        <v>Barbarian Barrel, Electro Spirit, Fireball, Magic Archer, Ronin, Royal Hogs, Skeletons, Tesla</v>
      </c>
      <c r="AH934" s="5" t="str">
        <f aca="false">IF(AD934=AF934,AA934,IF(AA934="Win","Loss",IF(AA934="Loss","Win","Draw")))</f>
        <v>Win</v>
      </c>
      <c r="AI934" s="5" t="s">
        <v>102</v>
      </c>
    </row>
    <row r="935" customFormat="false" ht="15" hidden="false" customHeight="true" outlineLevel="0" collapsed="false">
      <c r="A935" s="5" t="s">
        <v>2643</v>
      </c>
      <c r="B935" s="5" t="n">
        <v>1</v>
      </c>
      <c r="C935" s="5" t="s">
        <v>1003</v>
      </c>
      <c r="D935" s="5" t="s">
        <v>1004</v>
      </c>
      <c r="E935" s="5" t="s">
        <v>1213</v>
      </c>
      <c r="F935" s="5" t="s">
        <v>1214</v>
      </c>
      <c r="G935" s="5" t="s">
        <v>2644</v>
      </c>
      <c r="H935" s="5" t="s">
        <v>163</v>
      </c>
      <c r="I935" s="5" t="s">
        <v>84</v>
      </c>
      <c r="J935" s="5" t="s">
        <v>108</v>
      </c>
      <c r="K935" s="5" t="s">
        <v>87</v>
      </c>
      <c r="L935" s="5" t="s">
        <v>95</v>
      </c>
      <c r="M935" s="5" t="s">
        <v>116</v>
      </c>
      <c r="N935" s="5" t="s">
        <v>157</v>
      </c>
      <c r="O935" s="5" t="s">
        <v>126</v>
      </c>
      <c r="P935" s="5" t="s">
        <v>115</v>
      </c>
      <c r="Q935" s="5" t="s">
        <v>114</v>
      </c>
      <c r="R935" s="5" t="s">
        <v>194</v>
      </c>
      <c r="S935" s="5" t="s">
        <v>137</v>
      </c>
      <c r="T935" s="5" t="s">
        <v>153</v>
      </c>
      <c r="U935" s="5" t="s">
        <v>97</v>
      </c>
      <c r="V935" s="5" t="s">
        <v>193</v>
      </c>
      <c r="W935" s="5" t="s">
        <v>130</v>
      </c>
      <c r="X935" s="5" t="s">
        <v>118</v>
      </c>
      <c r="Y935" s="5" t="n">
        <v>0</v>
      </c>
      <c r="Z935" s="5" t="n">
        <v>1</v>
      </c>
      <c r="AA935" s="5" t="str">
        <f aca="false">IF(Y935&gt;Z935,"Win",IF(Y935&lt;Z935,"Loss","Draw"))</f>
        <v>Loss</v>
      </c>
      <c r="AB935" s="5" t="s">
        <v>98</v>
      </c>
      <c r="AC935" s="5" t="s">
        <v>99</v>
      </c>
      <c r="AD935" s="5" t="s">
        <v>2632</v>
      </c>
      <c r="AE935" s="5" t="s">
        <v>2645</v>
      </c>
      <c r="AF935" s="5" t="str">
        <f aca="false">IF(AD935&lt;AE935,AD935,AE935)</f>
        <v>Archer Queen, Arrows, Cannon, Giant Snowball, Goblin Drill, Guards, Ice Spirit, Ronin</v>
      </c>
      <c r="AG935" s="5" t="str">
        <f aca="false">IF(AD935&lt;AE935,AE935,AD935)</f>
        <v>Archers, Barbarian Barrel, Dark Prince, Fire Spirit, Graveyard, Poison, Skeletons, Tesla</v>
      </c>
      <c r="AH935" s="5" t="str">
        <f aca="false">IF(AD935=AF935,AA935,IF(AA935="Win","Loss",IF(AA935="Loss","Win","Draw")))</f>
        <v>Win</v>
      </c>
      <c r="AI935" s="5" t="s">
        <v>102</v>
      </c>
    </row>
    <row r="936" customFormat="false" ht="15" hidden="false" customHeight="true" outlineLevel="0" collapsed="false">
      <c r="A936" s="5" t="s">
        <v>2643</v>
      </c>
      <c r="B936" s="5" t="n">
        <v>2</v>
      </c>
      <c r="C936" s="5" t="s">
        <v>1003</v>
      </c>
      <c r="D936" s="5" t="s">
        <v>1004</v>
      </c>
      <c r="E936" s="5" t="s">
        <v>1213</v>
      </c>
      <c r="F936" s="5" t="s">
        <v>1214</v>
      </c>
      <c r="G936" s="5" t="s">
        <v>2646</v>
      </c>
      <c r="H936" s="5" t="s">
        <v>163</v>
      </c>
      <c r="I936" s="5" t="s">
        <v>90</v>
      </c>
      <c r="J936" s="5" t="s">
        <v>158</v>
      </c>
      <c r="K936" s="5" t="s">
        <v>92</v>
      </c>
      <c r="L936" s="5" t="s">
        <v>580</v>
      </c>
      <c r="M936" s="5" t="s">
        <v>93</v>
      </c>
      <c r="N936" s="5" t="s">
        <v>94</v>
      </c>
      <c r="O936" s="5" t="s">
        <v>96</v>
      </c>
      <c r="P936" s="5" t="s">
        <v>150</v>
      </c>
      <c r="Q936" s="5" t="s">
        <v>257</v>
      </c>
      <c r="R936" s="5" t="s">
        <v>83</v>
      </c>
      <c r="S936" s="5" t="s">
        <v>177</v>
      </c>
      <c r="T936" s="5" t="s">
        <v>126</v>
      </c>
      <c r="U936" s="5" t="s">
        <v>150</v>
      </c>
      <c r="V936" s="5" t="s">
        <v>327</v>
      </c>
      <c r="W936" s="5" t="s">
        <v>85</v>
      </c>
      <c r="X936" s="5" t="s">
        <v>215</v>
      </c>
      <c r="Y936" s="5" t="n">
        <v>3</v>
      </c>
      <c r="Z936" s="5" t="n">
        <v>0</v>
      </c>
      <c r="AA936" s="5" t="str">
        <f aca="false">IF(Y936&gt;Z936,"Win",IF(Y936&lt;Z936,"Loss","Draw"))</f>
        <v>Win</v>
      </c>
      <c r="AB936" s="5" t="s">
        <v>98</v>
      </c>
      <c r="AC936" s="5" t="s">
        <v>99</v>
      </c>
      <c r="AD936" s="5" t="s">
        <v>2647</v>
      </c>
      <c r="AE936" s="5" t="s">
        <v>2648</v>
      </c>
      <c r="AF936" s="5" t="str">
        <f aca="false">IF(AD936&lt;AE936,AD936,AE936)</f>
        <v>Bowler, Electro Spirit, Fireball, Goblin Gang, Minions, Mortar, Rascals, Skeleton Barrel</v>
      </c>
      <c r="AG936" s="5" t="str">
        <f aca="false">IF(AD936&lt;AE936,AE936,AD936)</f>
        <v>Electro Spirit, Fisherman, Hunter, Lightning, Monk, Rage, Royal Giant, Skeletons</v>
      </c>
      <c r="AH936" s="5" t="str">
        <f aca="false">IF(AD936=AF936,AA936,IF(AA936="Win","Loss",IF(AA936="Loss","Win","Draw")))</f>
        <v>Win</v>
      </c>
      <c r="AI936" s="5" t="s">
        <v>102</v>
      </c>
    </row>
    <row r="937" customFormat="false" ht="15" hidden="false" customHeight="true" outlineLevel="0" collapsed="false">
      <c r="A937" s="5" t="s">
        <v>2643</v>
      </c>
      <c r="B937" s="5" t="n">
        <v>3</v>
      </c>
      <c r="C937" s="5" t="s">
        <v>1003</v>
      </c>
      <c r="D937" s="5" t="s">
        <v>1004</v>
      </c>
      <c r="E937" s="5" t="s">
        <v>1213</v>
      </c>
      <c r="F937" s="5" t="s">
        <v>1214</v>
      </c>
      <c r="G937" s="5" t="s">
        <v>2649</v>
      </c>
      <c r="H937" s="5" t="s">
        <v>163</v>
      </c>
      <c r="I937" s="5" t="s">
        <v>208</v>
      </c>
      <c r="J937" s="5" t="s">
        <v>186</v>
      </c>
      <c r="K937" s="5" t="s">
        <v>185</v>
      </c>
      <c r="L937" s="5" t="s">
        <v>153</v>
      </c>
      <c r="M937" s="5" t="s">
        <v>111</v>
      </c>
      <c r="N937" s="5" t="s">
        <v>114</v>
      </c>
      <c r="O937" s="5" t="s">
        <v>187</v>
      </c>
      <c r="P937" s="5" t="s">
        <v>118</v>
      </c>
      <c r="Q937" s="5" t="s">
        <v>201</v>
      </c>
      <c r="R937" s="5" t="s">
        <v>202</v>
      </c>
      <c r="S937" s="5" t="s">
        <v>91</v>
      </c>
      <c r="T937" s="5" t="s">
        <v>111</v>
      </c>
      <c r="U937" s="5" t="s">
        <v>187</v>
      </c>
      <c r="V937" s="5" t="s">
        <v>89</v>
      </c>
      <c r="W937" s="5" t="s">
        <v>234</v>
      </c>
      <c r="X937" s="5" t="s">
        <v>241</v>
      </c>
      <c r="Y937" s="5" t="n">
        <v>0</v>
      </c>
      <c r="Z937" s="5" t="n">
        <v>1</v>
      </c>
      <c r="AA937" s="5" t="str">
        <f aca="false">IF(Y937&gt;Z937,"Win",IF(Y937&lt;Z937,"Loss","Draw"))</f>
        <v>Loss</v>
      </c>
      <c r="AB937" s="5" t="s">
        <v>98</v>
      </c>
      <c r="AC937" s="5" t="s">
        <v>99</v>
      </c>
      <c r="AD937" s="5" t="s">
        <v>2650</v>
      </c>
      <c r="AE937" s="5" t="s">
        <v>2651</v>
      </c>
      <c r="AF937" s="5" t="str">
        <f aca="false">IF(AD937&lt;AE937,AD937,AE937)</f>
        <v>Balloon, Cannon, Executioner, Giant Snowball, Ice Spirit, Miner, Tornado, Valkyrie</v>
      </c>
      <c r="AG937" s="5" t="str">
        <f aca="false">IF(AD937&lt;AE937,AE937,AD937)</f>
        <v>Bomb Tower, Goblins, Knight, Magic Archer, Miner, The Log, Tornado, Wall Breakers</v>
      </c>
      <c r="AH937" s="5" t="str">
        <f aca="false">IF(AD937=AF937,AA937,IF(AA937="Win","Loss",IF(AA937="Loss","Win","Draw")))</f>
        <v>Loss</v>
      </c>
      <c r="AI937" s="5" t="s">
        <v>102</v>
      </c>
    </row>
    <row r="938" customFormat="false" ht="15" hidden="false" customHeight="true" outlineLevel="0" collapsed="false">
      <c r="A938" s="5" t="s">
        <v>2652</v>
      </c>
      <c r="B938" s="5" t="n">
        <v>1</v>
      </c>
      <c r="C938" s="5" t="s">
        <v>1003</v>
      </c>
      <c r="D938" s="5" t="s">
        <v>1004</v>
      </c>
      <c r="E938" s="5" t="s">
        <v>523</v>
      </c>
      <c r="F938" s="5" t="s">
        <v>524</v>
      </c>
      <c r="G938" s="5" t="s">
        <v>2653</v>
      </c>
      <c r="H938" s="5" t="s">
        <v>163</v>
      </c>
      <c r="I938" s="5" t="s">
        <v>208</v>
      </c>
      <c r="J938" s="5" t="s">
        <v>186</v>
      </c>
      <c r="K938" s="5" t="s">
        <v>185</v>
      </c>
      <c r="L938" s="5" t="s">
        <v>153</v>
      </c>
      <c r="M938" s="5" t="s">
        <v>111</v>
      </c>
      <c r="N938" s="5" t="s">
        <v>114</v>
      </c>
      <c r="O938" s="5" t="s">
        <v>187</v>
      </c>
      <c r="P938" s="5" t="s">
        <v>118</v>
      </c>
      <c r="Q938" s="5" t="s">
        <v>107</v>
      </c>
      <c r="R938" s="5" t="s">
        <v>128</v>
      </c>
      <c r="S938" s="5" t="s">
        <v>152</v>
      </c>
      <c r="T938" s="5" t="s">
        <v>306</v>
      </c>
      <c r="U938" s="5" t="s">
        <v>307</v>
      </c>
      <c r="V938" s="5" t="s">
        <v>85</v>
      </c>
      <c r="W938" s="5" t="s">
        <v>187</v>
      </c>
      <c r="X938" s="5" t="s">
        <v>95</v>
      </c>
      <c r="Y938" s="5" t="n">
        <v>1</v>
      </c>
      <c r="Z938" s="5" t="n">
        <v>0</v>
      </c>
      <c r="AA938" s="5" t="str">
        <f aca="false">IF(Y938&gt;Z938,"Win",IF(Y938&lt;Z938,"Loss","Draw"))</f>
        <v>Win</v>
      </c>
      <c r="AB938" s="5" t="s">
        <v>98</v>
      </c>
      <c r="AC938" s="5" t="s">
        <v>99</v>
      </c>
      <c r="AD938" s="5" t="s">
        <v>2650</v>
      </c>
      <c r="AE938" s="5" t="s">
        <v>603</v>
      </c>
      <c r="AF938" s="5" t="str">
        <f aca="false">IF(AD938&lt;AE938,AD938,AE938)</f>
        <v>Baby Dragon, Barbarian Barrel, Goblin Cage, Golden Knight, Golem, Ice Wizard, Lightning, Tornado</v>
      </c>
      <c r="AG938" s="5" t="str">
        <f aca="false">IF(AD938&lt;AE938,AE938,AD938)</f>
        <v>Balloon, Cannon, Executioner, Giant Snowball, Ice Spirit, Miner, Tornado, Valkyrie</v>
      </c>
      <c r="AH938" s="5" t="str">
        <f aca="false">IF(AD938=AF938,AA938,IF(AA938="Win","Loss",IF(AA938="Loss","Win","Draw")))</f>
        <v>Loss</v>
      </c>
      <c r="AI938" s="5" t="s">
        <v>102</v>
      </c>
    </row>
    <row r="939" customFormat="false" ht="15" hidden="false" customHeight="true" outlineLevel="0" collapsed="false">
      <c r="A939" s="5" t="s">
        <v>2652</v>
      </c>
      <c r="B939" s="5" t="n">
        <v>2</v>
      </c>
      <c r="C939" s="5" t="s">
        <v>1003</v>
      </c>
      <c r="D939" s="5" t="s">
        <v>1004</v>
      </c>
      <c r="E939" s="5" t="s">
        <v>523</v>
      </c>
      <c r="F939" s="5" t="s">
        <v>524</v>
      </c>
      <c r="G939" s="5" t="s">
        <v>2654</v>
      </c>
      <c r="H939" s="5" t="s">
        <v>163</v>
      </c>
      <c r="I939" s="5" t="s">
        <v>87</v>
      </c>
      <c r="J939" s="5" t="s">
        <v>202</v>
      </c>
      <c r="K939" s="5" t="s">
        <v>82</v>
      </c>
      <c r="L939" s="5" t="s">
        <v>85</v>
      </c>
      <c r="M939" s="5" t="s">
        <v>126</v>
      </c>
      <c r="N939" s="5" t="s">
        <v>150</v>
      </c>
      <c r="O939" s="5" t="s">
        <v>97</v>
      </c>
      <c r="P939" s="5" t="s">
        <v>95</v>
      </c>
      <c r="Q939" s="5" t="s">
        <v>92</v>
      </c>
      <c r="R939" s="5" t="s">
        <v>91</v>
      </c>
      <c r="S939" s="5" t="s">
        <v>90</v>
      </c>
      <c r="T939" s="5" t="s">
        <v>96</v>
      </c>
      <c r="U939" s="5" t="s">
        <v>94</v>
      </c>
      <c r="V939" s="5" t="s">
        <v>125</v>
      </c>
      <c r="W939" s="5" t="s">
        <v>150</v>
      </c>
      <c r="X939" s="5" t="s">
        <v>93</v>
      </c>
      <c r="Y939" s="5" t="n">
        <v>0</v>
      </c>
      <c r="Z939" s="5" t="n">
        <v>1</v>
      </c>
      <c r="AA939" s="5" t="str">
        <f aca="false">IF(Y939&gt;Z939,"Win",IF(Y939&lt;Z939,"Loss","Draw"))</f>
        <v>Loss</v>
      </c>
      <c r="AB939" s="5" t="s">
        <v>98</v>
      </c>
      <c r="AC939" s="5" t="s">
        <v>99</v>
      </c>
      <c r="AD939" s="5" t="s">
        <v>492</v>
      </c>
      <c r="AE939" s="5" t="s">
        <v>635</v>
      </c>
      <c r="AF939" s="5" t="str">
        <f aca="false">IF(AD939&lt;AE939,AD939,AE939)</f>
        <v>Barbarian Barrel, Electro Spirit, Lightning, Magic Archer, Ronin, Royal Hogs, Skeletons, Tesla</v>
      </c>
      <c r="AG939" s="5" t="str">
        <f aca="false">IF(AD939&lt;AE939,AE939,AD939)</f>
        <v>Cannon Cart, Electro Spirit, Fireball, Goblins, Minions, Mortar, Rascals, Skeleton Barrel</v>
      </c>
      <c r="AH939" s="5" t="str">
        <f aca="false">IF(AD939=AF939,AA939,IF(AA939="Win","Loss",IF(AA939="Loss","Win","Draw")))</f>
        <v>Loss</v>
      </c>
      <c r="AI939" s="5" t="s">
        <v>102</v>
      </c>
    </row>
    <row r="940" customFormat="false" ht="15" hidden="false" customHeight="true" outlineLevel="0" collapsed="false">
      <c r="A940" s="5" t="s">
        <v>2652</v>
      </c>
      <c r="B940" s="5" t="n">
        <v>3</v>
      </c>
      <c r="C940" s="5" t="s">
        <v>1003</v>
      </c>
      <c r="D940" s="5" t="s">
        <v>1004</v>
      </c>
      <c r="E940" s="5" t="s">
        <v>523</v>
      </c>
      <c r="F940" s="5" t="s">
        <v>524</v>
      </c>
      <c r="G940" s="5" t="s">
        <v>2655</v>
      </c>
      <c r="H940" s="5" t="s">
        <v>163</v>
      </c>
      <c r="I940" s="5" t="s">
        <v>90</v>
      </c>
      <c r="J940" s="5" t="s">
        <v>91</v>
      </c>
      <c r="K940" s="5" t="s">
        <v>92</v>
      </c>
      <c r="L940" s="5" t="s">
        <v>125</v>
      </c>
      <c r="M940" s="5" t="s">
        <v>93</v>
      </c>
      <c r="N940" s="5" t="s">
        <v>94</v>
      </c>
      <c r="O940" s="5" t="s">
        <v>96</v>
      </c>
      <c r="P940" s="5" t="s">
        <v>88</v>
      </c>
      <c r="Q940" s="5" t="s">
        <v>87</v>
      </c>
      <c r="R940" s="5" t="s">
        <v>172</v>
      </c>
      <c r="S940" s="5" t="s">
        <v>82</v>
      </c>
      <c r="T940" s="5" t="s">
        <v>164</v>
      </c>
      <c r="U940" s="5" t="s">
        <v>204</v>
      </c>
      <c r="V940" s="5" t="s">
        <v>157</v>
      </c>
      <c r="W940" s="5" t="s">
        <v>126</v>
      </c>
      <c r="X940" s="5" t="s">
        <v>97</v>
      </c>
      <c r="Y940" s="5" t="n">
        <v>0</v>
      </c>
      <c r="Z940" s="5" t="n">
        <v>1</v>
      </c>
      <c r="AA940" s="5" t="str">
        <f aca="false">IF(Y940&gt;Z940,"Win",IF(Y940&lt;Z940,"Loss","Draw"))</f>
        <v>Loss</v>
      </c>
      <c r="AB940" s="5" t="s">
        <v>98</v>
      </c>
      <c r="AC940" s="5" t="s">
        <v>99</v>
      </c>
      <c r="AD940" s="5" t="s">
        <v>2656</v>
      </c>
      <c r="AE940" s="5" t="s">
        <v>2657</v>
      </c>
      <c r="AF940" s="5" t="str">
        <f aca="false">IF(AD940&lt;AE940,AD940,AE940)</f>
        <v>Berserker, Cannon Cart, Fireball, Goblins, Minions, Mortar, Rascals, Skeleton Barrel</v>
      </c>
      <c r="AG940" s="5" t="str">
        <f aca="false">IF(AD940&lt;AE940,AE940,AD940)</f>
        <v>Earthquake, Fire Spirit, Musketeer, Ronin, Royal Delivery, Royal Hogs, Skeletons, Tesla</v>
      </c>
      <c r="AH940" s="5" t="str">
        <f aca="false">IF(AD940=AF940,AA940,IF(AA940="Win","Loss",IF(AA940="Loss","Win","Draw")))</f>
        <v>Loss</v>
      </c>
      <c r="AI940" s="5" t="s">
        <v>102</v>
      </c>
    </row>
    <row r="941" customFormat="false" ht="15" hidden="false" customHeight="true" outlineLevel="0" collapsed="false">
      <c r="A941" s="5" t="s">
        <v>2658</v>
      </c>
      <c r="B941" s="5" t="n">
        <v>1</v>
      </c>
      <c r="C941" s="5" t="s">
        <v>1003</v>
      </c>
      <c r="D941" s="5" t="s">
        <v>1004</v>
      </c>
      <c r="E941" s="5" t="s">
        <v>2659</v>
      </c>
      <c r="F941" s="5" t="s">
        <v>2660</v>
      </c>
      <c r="G941" s="5" t="s">
        <v>2661</v>
      </c>
      <c r="H941" s="5" t="s">
        <v>163</v>
      </c>
      <c r="I941" s="5" t="s">
        <v>87</v>
      </c>
      <c r="J941" s="5" t="s">
        <v>172</v>
      </c>
      <c r="K941" s="5" t="s">
        <v>82</v>
      </c>
      <c r="L941" s="5" t="s">
        <v>164</v>
      </c>
      <c r="M941" s="5" t="s">
        <v>126</v>
      </c>
      <c r="N941" s="5" t="s">
        <v>157</v>
      </c>
      <c r="O941" s="5" t="s">
        <v>97</v>
      </c>
      <c r="P941" s="5" t="s">
        <v>204</v>
      </c>
      <c r="Q941" s="5" t="s">
        <v>84</v>
      </c>
      <c r="R941" s="5" t="s">
        <v>108</v>
      </c>
      <c r="S941" s="5" t="s">
        <v>114</v>
      </c>
      <c r="T941" s="5" t="s">
        <v>115</v>
      </c>
      <c r="U941" s="5" t="s">
        <v>138</v>
      </c>
      <c r="V941" s="5" t="s">
        <v>118</v>
      </c>
      <c r="W941" s="5" t="s">
        <v>119</v>
      </c>
      <c r="X941" s="5" t="s">
        <v>116</v>
      </c>
      <c r="Y941" s="5" t="n">
        <v>0</v>
      </c>
      <c r="Z941" s="5" t="n">
        <v>1</v>
      </c>
      <c r="AA941" s="5" t="str">
        <f aca="false">IF(Y941&gt;Z941,"Win",IF(Y941&lt;Z941,"Loss","Draw"))</f>
        <v>Loss</v>
      </c>
      <c r="AB941" s="5" t="s">
        <v>98</v>
      </c>
      <c r="AC941" s="5" t="s">
        <v>99</v>
      </c>
      <c r="AD941" s="5" t="s">
        <v>2657</v>
      </c>
      <c r="AE941" s="5" t="s">
        <v>984</v>
      </c>
      <c r="AF941" s="5" t="str">
        <f aca="false">IF(AD941&lt;AE941,AD941,AE941)</f>
        <v>Archers, Dark Prince, Giant Snowball, Goblin Demolisher, Goblin Hut, Graveyard, Ice Spirit, Poison</v>
      </c>
      <c r="AG941" s="5" t="str">
        <f aca="false">IF(AD941&lt;AE941,AE941,AD941)</f>
        <v>Earthquake, Fire Spirit, Musketeer, Ronin, Royal Delivery, Royal Hogs, Skeletons, Tesla</v>
      </c>
      <c r="AH941" s="5" t="str">
        <f aca="false">IF(AD941=AF941,AA941,IF(AA941="Win","Loss",IF(AA941="Loss","Win","Draw")))</f>
        <v>Win</v>
      </c>
      <c r="AI941" s="5" t="s">
        <v>102</v>
      </c>
    </row>
    <row r="942" customFormat="false" ht="15" hidden="false" customHeight="true" outlineLevel="0" collapsed="false">
      <c r="A942" s="5" t="s">
        <v>2658</v>
      </c>
      <c r="B942" s="5" t="n">
        <v>2</v>
      </c>
      <c r="C942" s="5" t="s">
        <v>1003</v>
      </c>
      <c r="D942" s="5" t="s">
        <v>1004</v>
      </c>
      <c r="E942" s="5" t="s">
        <v>2659</v>
      </c>
      <c r="F942" s="5" t="s">
        <v>2660</v>
      </c>
      <c r="G942" s="5" t="s">
        <v>2662</v>
      </c>
      <c r="H942" s="5" t="s">
        <v>163</v>
      </c>
      <c r="I942" s="5" t="s">
        <v>84</v>
      </c>
      <c r="J942" s="5" t="s">
        <v>108</v>
      </c>
      <c r="K942" s="5" t="s">
        <v>114</v>
      </c>
      <c r="L942" s="5" t="s">
        <v>115</v>
      </c>
      <c r="M942" s="5" t="s">
        <v>138</v>
      </c>
      <c r="N942" s="5" t="s">
        <v>118</v>
      </c>
      <c r="O942" s="5" t="s">
        <v>119</v>
      </c>
      <c r="P942" s="5" t="s">
        <v>116</v>
      </c>
      <c r="Q942" s="5" t="s">
        <v>153</v>
      </c>
      <c r="R942" s="5" t="s">
        <v>83</v>
      </c>
      <c r="S942" s="5" t="s">
        <v>407</v>
      </c>
      <c r="T942" s="5" t="s">
        <v>126</v>
      </c>
      <c r="U942" s="5" t="s">
        <v>165</v>
      </c>
      <c r="V942" s="5" t="s">
        <v>150</v>
      </c>
      <c r="W942" s="5" t="s">
        <v>85</v>
      </c>
      <c r="X942" s="5" t="s">
        <v>89</v>
      </c>
      <c r="Y942" s="5" t="n">
        <v>0</v>
      </c>
      <c r="Z942" s="5" t="n">
        <v>1</v>
      </c>
      <c r="AA942" s="5" t="str">
        <f aca="false">IF(Y942&gt;Z942,"Win",IF(Y942&lt;Z942,"Loss","Draw"))</f>
        <v>Loss</v>
      </c>
      <c r="AB942" s="5" t="s">
        <v>98</v>
      </c>
      <c r="AC942" s="5" t="s">
        <v>99</v>
      </c>
      <c r="AD942" s="5" t="s">
        <v>984</v>
      </c>
      <c r="AE942" s="5" t="s">
        <v>2663</v>
      </c>
      <c r="AF942" s="5" t="str">
        <f aca="false">IF(AD942&lt;AE942,AD942,AE942)</f>
        <v>Archers, Dark Prince, Giant Snowball, Goblin Demolisher, Goblin Hut, Graveyard, Ice Spirit, Poison</v>
      </c>
      <c r="AG942" s="5" t="str">
        <f aca="false">IF(AD942&lt;AE942,AE942,AD942)</f>
        <v>Cannon, Electro Spirit, Firecracker, Hog Rider, Lightning, Monk, Skeletons, The Log</v>
      </c>
      <c r="AH942" s="5" t="str">
        <f aca="false">IF(AD942=AF942,AA942,IF(AA942="Win","Loss",IF(AA942="Loss","Win","Draw")))</f>
        <v>Loss</v>
      </c>
      <c r="AI942" s="5" t="s">
        <v>102</v>
      </c>
    </row>
    <row r="943" customFormat="false" ht="15" hidden="false" customHeight="true" outlineLevel="0" collapsed="false">
      <c r="A943" s="5" t="s">
        <v>2664</v>
      </c>
      <c r="B943" s="5" t="n">
        <v>1</v>
      </c>
      <c r="C943" s="5" t="s">
        <v>318</v>
      </c>
      <c r="D943" s="5" t="s">
        <v>319</v>
      </c>
      <c r="E943" s="5" t="s">
        <v>718</v>
      </c>
      <c r="F943" s="5" t="s">
        <v>719</v>
      </c>
      <c r="G943" s="5" t="s">
        <v>2665</v>
      </c>
      <c r="H943" s="5" t="s">
        <v>163</v>
      </c>
      <c r="I943" s="5" t="s">
        <v>137</v>
      </c>
      <c r="J943" s="5" t="s">
        <v>91</v>
      </c>
      <c r="K943" s="5" t="s">
        <v>114</v>
      </c>
      <c r="L943" s="5" t="s">
        <v>97</v>
      </c>
      <c r="M943" s="5" t="s">
        <v>116</v>
      </c>
      <c r="N943" s="5" t="s">
        <v>242</v>
      </c>
      <c r="O943" s="5" t="s">
        <v>157</v>
      </c>
      <c r="P943" s="5" t="s">
        <v>87</v>
      </c>
      <c r="Q943" s="5" t="s">
        <v>137</v>
      </c>
      <c r="R943" s="5" t="s">
        <v>201</v>
      </c>
      <c r="S943" s="5" t="s">
        <v>159</v>
      </c>
      <c r="T943" s="5" t="s">
        <v>97</v>
      </c>
      <c r="U943" s="5" t="s">
        <v>88</v>
      </c>
      <c r="V943" s="5" t="s">
        <v>116</v>
      </c>
      <c r="W943" s="5" t="s">
        <v>157</v>
      </c>
      <c r="X943" s="5" t="s">
        <v>153</v>
      </c>
      <c r="Y943" s="5" t="n">
        <v>0</v>
      </c>
      <c r="Z943" s="5" t="n">
        <v>1</v>
      </c>
      <c r="AA943" s="5" t="str">
        <f aca="false">IF(Y943&gt;Z943,"Win",IF(Y943&lt;Z943,"Loss","Draw"))</f>
        <v>Loss</v>
      </c>
      <c r="AB943" s="5" t="s">
        <v>98</v>
      </c>
      <c r="AC943" s="5" t="s">
        <v>99</v>
      </c>
      <c r="AD943" s="5" t="s">
        <v>321</v>
      </c>
      <c r="AE943" s="5" t="s">
        <v>2666</v>
      </c>
      <c r="AF943" s="5" t="str">
        <f aca="false">IF(AD943&lt;AE943,AD943,AE943)</f>
        <v>Berserker, Cannon, Dart Goblin, Fire Spirit, Goblin Drill, Poison, Ronin, Wall Breakers</v>
      </c>
      <c r="AG943" s="5" t="str">
        <f aca="false">IF(AD943&lt;AE943,AE943,AD943)</f>
        <v>Bomber, Fire Spirit, Giant Snowball, Goblin Drill, Goblins, Poison, Ronin, Tesla</v>
      </c>
      <c r="AH943" s="5" t="str">
        <f aca="false">IF(AD943=AF943,AA943,IF(AA943="Win","Loss",IF(AA943="Loss","Win","Draw")))</f>
        <v>Win</v>
      </c>
      <c r="AI943" s="5" t="s">
        <v>297</v>
      </c>
    </row>
    <row r="944" customFormat="false" ht="15" hidden="false" customHeight="true" outlineLevel="0" collapsed="false">
      <c r="A944" s="5" t="s">
        <v>2664</v>
      </c>
      <c r="B944" s="5" t="n">
        <v>2</v>
      </c>
      <c r="C944" s="5" t="s">
        <v>318</v>
      </c>
      <c r="D944" s="5" t="s">
        <v>319</v>
      </c>
      <c r="E944" s="5" t="s">
        <v>718</v>
      </c>
      <c r="F944" s="5" t="s">
        <v>719</v>
      </c>
      <c r="G944" s="5" t="s">
        <v>2667</v>
      </c>
      <c r="H944" s="5" t="s">
        <v>491</v>
      </c>
      <c r="I944" s="5" t="s">
        <v>177</v>
      </c>
      <c r="J944" s="5" t="s">
        <v>95</v>
      </c>
      <c r="K944" s="5" t="s">
        <v>124</v>
      </c>
      <c r="L944" s="5" t="s">
        <v>257</v>
      </c>
      <c r="M944" s="5" t="s">
        <v>215</v>
      </c>
      <c r="N944" s="5" t="s">
        <v>93</v>
      </c>
      <c r="O944" s="5" t="s">
        <v>126</v>
      </c>
      <c r="P944" s="5" t="s">
        <v>150</v>
      </c>
      <c r="Q944" s="5" t="s">
        <v>185</v>
      </c>
      <c r="R944" s="5" t="s">
        <v>337</v>
      </c>
      <c r="S944" s="5" t="s">
        <v>114</v>
      </c>
      <c r="T944" s="5" t="s">
        <v>223</v>
      </c>
      <c r="U944" s="5" t="s">
        <v>124</v>
      </c>
      <c r="V944" s="5" t="s">
        <v>257</v>
      </c>
      <c r="W944" s="5" t="s">
        <v>150</v>
      </c>
      <c r="X944" s="5" t="s">
        <v>785</v>
      </c>
      <c r="Y944" s="5" t="n">
        <v>3</v>
      </c>
      <c r="Z944" s="5" t="n">
        <v>0</v>
      </c>
      <c r="AA944" s="5" t="str">
        <f aca="false">IF(Y944&gt;Z944,"Win",IF(Y944&lt;Z944,"Loss","Draw"))</f>
        <v>Win</v>
      </c>
      <c r="AB944" s="5" t="s">
        <v>98</v>
      </c>
      <c r="AC944" s="5" t="s">
        <v>99</v>
      </c>
      <c r="AD944" s="5" t="s">
        <v>429</v>
      </c>
      <c r="AE944" s="5" t="s">
        <v>2668</v>
      </c>
      <c r="AF944" s="5" t="str">
        <f aca="false">IF(AD944&lt;AE944,AD944,AE944)</f>
        <v>Barbarian Barrel, Electro Spirit, Fireball, Fisherman, Hunter, Royal Ghost, Royal Giant, Skeletons</v>
      </c>
      <c r="AG944" s="5" t="str">
        <f aca="false">IF(AD944&lt;AE944,AE944,AD944)</f>
        <v>Boss Bandit, Electro Spirit, Executioner, Freeze, Giant Snowball, Hunter, Ram Rider, Royal Ghost</v>
      </c>
      <c r="AH944" s="5" t="str">
        <f aca="false">IF(AD944=AF944,AA944,IF(AA944="Win","Loss",IF(AA944="Loss","Win","Draw")))</f>
        <v>Win</v>
      </c>
      <c r="AI944" s="5" t="s">
        <v>297</v>
      </c>
    </row>
    <row r="945" customFormat="false" ht="15" hidden="false" customHeight="true" outlineLevel="0" collapsed="false">
      <c r="A945" s="7" t="s">
        <v>2669</v>
      </c>
      <c r="B945" s="7" t="n">
        <v>1</v>
      </c>
      <c r="C945" s="7" t="s">
        <v>318</v>
      </c>
      <c r="D945" s="7" t="s">
        <v>319</v>
      </c>
      <c r="E945" s="7" t="s">
        <v>718</v>
      </c>
      <c r="F945" s="7" t="s">
        <v>719</v>
      </c>
      <c r="G945" s="7" t="s">
        <v>2670</v>
      </c>
      <c r="H945" s="7" t="s">
        <v>491</v>
      </c>
      <c r="I945" s="7" t="s">
        <v>129</v>
      </c>
      <c r="J945" s="7" t="s">
        <v>219</v>
      </c>
      <c r="K945" s="7" t="s">
        <v>87</v>
      </c>
      <c r="L945" s="7" t="s">
        <v>165</v>
      </c>
      <c r="M945" s="7" t="s">
        <v>88</v>
      </c>
      <c r="N945" s="7" t="s">
        <v>85</v>
      </c>
      <c r="O945" s="7" t="s">
        <v>150</v>
      </c>
      <c r="P945" s="7" t="s">
        <v>89</v>
      </c>
      <c r="Q945" s="7" t="s">
        <v>185</v>
      </c>
      <c r="R945" s="7" t="s">
        <v>186</v>
      </c>
      <c r="S945" s="7" t="s">
        <v>241</v>
      </c>
      <c r="T945" s="7" t="s">
        <v>111</v>
      </c>
      <c r="U945" s="7" t="s">
        <v>88</v>
      </c>
      <c r="V945" s="7" t="s">
        <v>187</v>
      </c>
      <c r="W945" s="7" t="s">
        <v>109</v>
      </c>
      <c r="X945" s="7" t="s">
        <v>234</v>
      </c>
      <c r="Y945" s="7" t="n">
        <v>0</v>
      </c>
      <c r="Z945" s="7" t="n">
        <v>1</v>
      </c>
      <c r="AA945" s="7" t="str">
        <f aca="false">IF(Y945&gt;Z945,"Win",IF(Y945&lt;Z945,"Loss","Draw"))</f>
        <v>Loss</v>
      </c>
      <c r="AB945" s="7" t="s">
        <v>99</v>
      </c>
      <c r="AC945" s="7" t="s">
        <v>99</v>
      </c>
      <c r="AD945" s="7" t="s">
        <v>2671</v>
      </c>
      <c r="AE945" s="7" t="s">
        <v>363</v>
      </c>
      <c r="AF945" s="7" t="str">
        <f aca="false">IF(AD945&lt;AE945,AD945,AE945)</f>
        <v>Balloon, Berserker, Bomb Tower, Executioner, Knight, Miner, Tornado, Zap</v>
      </c>
      <c r="AG945" s="7" t="str">
        <f aca="false">IF(AD945&lt;AE945,AE945,AD945)</f>
        <v>Berserker, Electro Spirit, Hog Rider, Lightning, Mega Knight, Tesla, The Log, Wizard</v>
      </c>
      <c r="AH945" s="7" t="str">
        <f aca="false">IF(AD945=AF945,AA945,IF(AA945="Win","Loss",IF(AA945="Loss","Win","Draw")))</f>
        <v>Win</v>
      </c>
      <c r="AI945" s="7" t="s">
        <v>297</v>
      </c>
    </row>
    <row r="946" customFormat="false" ht="15" hidden="false" customHeight="true" outlineLevel="0" collapsed="false">
      <c r="A946" s="7" t="s">
        <v>2669</v>
      </c>
      <c r="B946" s="7" t="n">
        <v>2</v>
      </c>
      <c r="C946" s="7" t="s">
        <v>318</v>
      </c>
      <c r="D946" s="7" t="s">
        <v>319</v>
      </c>
      <c r="E946" s="7" t="s">
        <v>718</v>
      </c>
      <c r="F946" s="7" t="s">
        <v>719</v>
      </c>
      <c r="G946" s="7" t="s">
        <v>2672</v>
      </c>
      <c r="H946" s="7" t="s">
        <v>491</v>
      </c>
      <c r="I946" s="7" t="s">
        <v>201</v>
      </c>
      <c r="J946" s="7" t="s">
        <v>202</v>
      </c>
      <c r="K946" s="7" t="s">
        <v>203</v>
      </c>
      <c r="L946" s="7" t="s">
        <v>97</v>
      </c>
      <c r="M946" s="7" t="s">
        <v>157</v>
      </c>
      <c r="N946" s="7" t="s">
        <v>126</v>
      </c>
      <c r="O946" s="7" t="s">
        <v>118</v>
      </c>
      <c r="P946" s="7" t="s">
        <v>153</v>
      </c>
      <c r="Q946" s="7" t="s">
        <v>92</v>
      </c>
      <c r="R946" s="7" t="s">
        <v>91</v>
      </c>
      <c r="S946" s="7" t="s">
        <v>90</v>
      </c>
      <c r="T946" s="7" t="s">
        <v>97</v>
      </c>
      <c r="U946" s="7" t="s">
        <v>93</v>
      </c>
      <c r="V946" s="7" t="s">
        <v>159</v>
      </c>
      <c r="W946" s="7" t="s">
        <v>94</v>
      </c>
      <c r="X946" s="7" t="s">
        <v>95</v>
      </c>
      <c r="Y946" s="7" t="n">
        <v>0</v>
      </c>
      <c r="Z946" s="7" t="n">
        <v>3</v>
      </c>
      <c r="AA946" s="7" t="str">
        <f aca="false">IF(Y946&gt;Z946,"Win",IF(Y946&lt;Z946,"Loss","Draw"))</f>
        <v>Loss</v>
      </c>
      <c r="AB946" s="7" t="s">
        <v>99</v>
      </c>
      <c r="AC946" s="7" t="s">
        <v>99</v>
      </c>
      <c r="AD946" s="7" t="s">
        <v>2673</v>
      </c>
      <c r="AE946" s="7" t="s">
        <v>1036</v>
      </c>
      <c r="AF946" s="7" t="str">
        <f aca="false">IF(AD946&lt;AE946,AD946,AE946)</f>
        <v>Barbarian Barrel, Dart Goblin, Fireball, Goblins, Mortar, Rascals, Ronin, Skeleton Barrel</v>
      </c>
      <c r="AG946" s="7" t="str">
        <f aca="false">IF(AD946&lt;AE946,AE946,AD946)</f>
        <v>Cannon, Fire Spirit, Goblin Barrel, Ice Spirit, Magic Archer, Ronin, Skeletons, Wall Breakers</v>
      </c>
      <c r="AH946" s="7" t="str">
        <f aca="false">IF(AD946=AF946,AA946,IF(AA946="Win","Loss",IF(AA946="Loss","Win","Draw")))</f>
        <v>Win</v>
      </c>
      <c r="AI946" s="7" t="s">
        <v>297</v>
      </c>
    </row>
    <row r="947" customFormat="false" ht="15" hidden="false" customHeight="true" outlineLevel="0" collapsed="false">
      <c r="A947" s="7" t="s">
        <v>2674</v>
      </c>
      <c r="B947" s="7" t="n">
        <v>1</v>
      </c>
      <c r="C947" s="7" t="s">
        <v>318</v>
      </c>
      <c r="D947" s="7" t="s">
        <v>319</v>
      </c>
      <c r="E947" s="7" t="s">
        <v>718</v>
      </c>
      <c r="F947" s="7" t="s">
        <v>719</v>
      </c>
      <c r="G947" s="7" t="s">
        <v>2675</v>
      </c>
      <c r="H947" s="7" t="s">
        <v>491</v>
      </c>
      <c r="I947" s="7" t="s">
        <v>84</v>
      </c>
      <c r="J947" s="7" t="s">
        <v>95</v>
      </c>
      <c r="K947" s="7" t="s">
        <v>87</v>
      </c>
      <c r="L947" s="7" t="s">
        <v>115</v>
      </c>
      <c r="M947" s="7" t="s">
        <v>97</v>
      </c>
      <c r="N947" s="7" t="s">
        <v>88</v>
      </c>
      <c r="O947" s="7" t="s">
        <v>116</v>
      </c>
      <c r="P947" s="7" t="s">
        <v>118</v>
      </c>
      <c r="Q947" s="7" t="s">
        <v>82</v>
      </c>
      <c r="R947" s="7" t="s">
        <v>151</v>
      </c>
      <c r="S947" s="7" t="s">
        <v>113</v>
      </c>
      <c r="T947" s="7" t="s">
        <v>85</v>
      </c>
      <c r="U947" s="7" t="s">
        <v>126</v>
      </c>
      <c r="V947" s="7" t="s">
        <v>150</v>
      </c>
      <c r="W947" s="7" t="s">
        <v>89</v>
      </c>
      <c r="X947" s="7" t="s">
        <v>87</v>
      </c>
      <c r="Y947" s="7" t="n">
        <v>0</v>
      </c>
      <c r="Z947" s="7" t="n">
        <v>1</v>
      </c>
      <c r="AA947" s="7" t="str">
        <f aca="false">IF(Y947&gt;Z947,"Win",IF(Y947&lt;Z947,"Loss","Draw"))</f>
        <v>Loss</v>
      </c>
      <c r="AB947" s="7" t="s">
        <v>99</v>
      </c>
      <c r="AC947" s="7" t="s">
        <v>99</v>
      </c>
      <c r="AD947" s="7" t="s">
        <v>1027</v>
      </c>
      <c r="AE947" s="7" t="s">
        <v>2676</v>
      </c>
      <c r="AF947" s="7" t="str">
        <f aca="false">IF(AD947&lt;AE947,AD947,AE947)</f>
        <v>Archers, Barbarian Barrel, Berserker, Graveyard, Ice Spirit, Poison, Ronin, Tesla</v>
      </c>
      <c r="AG947" s="7" t="str">
        <f aca="false">IF(AD947&lt;AE947,AE947,AD947)</f>
        <v>Electro Spirit, Furnace, Lightning, Mighty Miner, Royal Hogs, Skeletons, Tesla, The Log</v>
      </c>
      <c r="AH947" s="7" t="str">
        <f aca="false">IF(AD947=AF947,AA947,IF(AA947="Win","Loss",IF(AA947="Loss","Win","Draw")))</f>
        <v>Loss</v>
      </c>
      <c r="AI947" s="7" t="s">
        <v>297</v>
      </c>
    </row>
    <row r="948" customFormat="false" ht="15" hidden="false" customHeight="true" outlineLevel="0" collapsed="false">
      <c r="A948" s="7" t="s">
        <v>2674</v>
      </c>
      <c r="B948" s="7" t="n">
        <v>2</v>
      </c>
      <c r="C948" s="7" t="s">
        <v>318</v>
      </c>
      <c r="D948" s="7" t="s">
        <v>319</v>
      </c>
      <c r="E948" s="7" t="s">
        <v>718</v>
      </c>
      <c r="F948" s="7" t="s">
        <v>719</v>
      </c>
      <c r="G948" s="7" t="s">
        <v>2677</v>
      </c>
      <c r="H948" s="7" t="s">
        <v>491</v>
      </c>
      <c r="I948" s="7" t="s">
        <v>141</v>
      </c>
      <c r="J948" s="7" t="s">
        <v>158</v>
      </c>
      <c r="K948" s="7" t="s">
        <v>129</v>
      </c>
      <c r="L948" s="7" t="s">
        <v>165</v>
      </c>
      <c r="M948" s="7" t="s">
        <v>133</v>
      </c>
      <c r="N948" s="7" t="s">
        <v>164</v>
      </c>
      <c r="O948" s="7" t="s">
        <v>173</v>
      </c>
      <c r="P948" s="7" t="s">
        <v>130</v>
      </c>
      <c r="Q948" s="7" t="s">
        <v>208</v>
      </c>
      <c r="R948" s="7" t="s">
        <v>188</v>
      </c>
      <c r="S948" s="7" t="s">
        <v>109</v>
      </c>
      <c r="T948" s="7" t="s">
        <v>110</v>
      </c>
      <c r="U948" s="7" t="s">
        <v>112</v>
      </c>
      <c r="V948" s="7" t="s">
        <v>88</v>
      </c>
      <c r="W948" s="7" t="s">
        <v>93</v>
      </c>
      <c r="X948" s="7" t="s">
        <v>86</v>
      </c>
      <c r="Y948" s="7" t="n">
        <v>0</v>
      </c>
      <c r="Z948" s="7" t="n">
        <v>1</v>
      </c>
      <c r="AA948" s="7" t="str">
        <f aca="false">IF(Y948&gt;Z948,"Win",IF(Y948&lt;Z948,"Loss","Draw"))</f>
        <v>Loss</v>
      </c>
      <c r="AB948" s="7" t="s">
        <v>99</v>
      </c>
      <c r="AC948" s="7" t="s">
        <v>99</v>
      </c>
      <c r="AD948" s="7" t="s">
        <v>821</v>
      </c>
      <c r="AE948" s="7" t="s">
        <v>368</v>
      </c>
      <c r="AF948" s="7" t="str">
        <f aca="false">IF(AD948&lt;AE948,AD948,AE948)</f>
        <v>Arrows, Bowler, Earthquake, Hog Rider, Lumberjack, Mega Knight, Mother Witch, Zappies</v>
      </c>
      <c r="AG948" s="7" t="str">
        <f aca="false">IF(AD948&lt;AE948,AE948,AD948)</f>
        <v>Berserker, Fireball, Lava Hound, Skeleton Dragons, Spirit Empress, Tombstone, Valkyrie, Zap</v>
      </c>
      <c r="AH948" s="7" t="str">
        <f aca="false">IF(AD948=AF948,AA948,IF(AA948="Win","Loss",IF(AA948="Loss","Win","Draw")))</f>
        <v>Loss</v>
      </c>
      <c r="AI948" s="7" t="s">
        <v>297</v>
      </c>
    </row>
    <row r="949" customFormat="false" ht="15" hidden="false" customHeight="true" outlineLevel="0" collapsed="false">
      <c r="A949" s="7" t="s">
        <v>2678</v>
      </c>
      <c r="B949" s="7" t="n">
        <v>1</v>
      </c>
      <c r="C949" s="7" t="s">
        <v>318</v>
      </c>
      <c r="D949" s="7" t="s">
        <v>319</v>
      </c>
      <c r="E949" s="7" t="s">
        <v>718</v>
      </c>
      <c r="F949" s="7" t="s">
        <v>719</v>
      </c>
      <c r="G949" s="7" t="s">
        <v>2679</v>
      </c>
      <c r="H949" s="7" t="s">
        <v>491</v>
      </c>
      <c r="I949" s="7" t="s">
        <v>152</v>
      </c>
      <c r="J949" s="7" t="s">
        <v>128</v>
      </c>
      <c r="K949" s="7" t="s">
        <v>107</v>
      </c>
      <c r="L949" s="7" t="s">
        <v>306</v>
      </c>
      <c r="M949" s="7" t="s">
        <v>85</v>
      </c>
      <c r="N949" s="7" t="s">
        <v>307</v>
      </c>
      <c r="O949" s="7" t="s">
        <v>187</v>
      </c>
      <c r="P949" s="7" t="s">
        <v>95</v>
      </c>
      <c r="Q949" s="7" t="s">
        <v>113</v>
      </c>
      <c r="R949" s="7" t="s">
        <v>337</v>
      </c>
      <c r="S949" s="7" t="s">
        <v>153</v>
      </c>
      <c r="T949" s="7" t="s">
        <v>165</v>
      </c>
      <c r="U949" s="7" t="s">
        <v>85</v>
      </c>
      <c r="V949" s="7" t="s">
        <v>91</v>
      </c>
      <c r="W949" s="7" t="s">
        <v>150</v>
      </c>
      <c r="X949" s="7" t="s">
        <v>89</v>
      </c>
      <c r="Y949" s="7" t="n">
        <v>0</v>
      </c>
      <c r="Z949" s="7" t="n">
        <v>1</v>
      </c>
      <c r="AA949" s="7" t="str">
        <f aca="false">IF(Y949&gt;Z949,"Win",IF(Y949&lt;Z949,"Loss","Draw"))</f>
        <v>Loss</v>
      </c>
      <c r="AB949" s="7" t="s">
        <v>99</v>
      </c>
      <c r="AC949" s="7" t="s">
        <v>99</v>
      </c>
      <c r="AD949" s="7" t="s">
        <v>603</v>
      </c>
      <c r="AE949" s="7" t="s">
        <v>2680</v>
      </c>
      <c r="AF949" s="7" t="str">
        <f aca="false">IF(AD949&lt;AE949,AD949,AE949)</f>
        <v>Baby Dragon, Barbarian Barrel, Goblin Cage, Golden Knight, Golem, Ice Wizard, Lightning, Tornado</v>
      </c>
      <c r="AG949" s="7" t="str">
        <f aca="false">IF(AD949&lt;AE949,AE949,AD949)</f>
        <v>Boss Bandit, Cannon, Electro Spirit, Furnace, Goblins, Hog Rider, Lightning, The Log</v>
      </c>
      <c r="AH949" s="7" t="str">
        <f aca="false">IF(AD949=AF949,AA949,IF(AA949="Win","Loss",IF(AA949="Loss","Win","Draw")))</f>
        <v>Loss</v>
      </c>
      <c r="AI949" s="7" t="s">
        <v>297</v>
      </c>
    </row>
    <row r="950" customFormat="false" ht="15" hidden="false" customHeight="true" outlineLevel="0" collapsed="false">
      <c r="A950" s="7" t="s">
        <v>2678</v>
      </c>
      <c r="B950" s="7" t="n">
        <v>2</v>
      </c>
      <c r="C950" s="7" t="s">
        <v>318</v>
      </c>
      <c r="D950" s="7" t="s">
        <v>319</v>
      </c>
      <c r="E950" s="7" t="s">
        <v>718</v>
      </c>
      <c r="F950" s="7" t="s">
        <v>719</v>
      </c>
      <c r="G950" s="7" t="s">
        <v>2681</v>
      </c>
      <c r="H950" s="7" t="s">
        <v>491</v>
      </c>
      <c r="I950" s="7" t="s">
        <v>152</v>
      </c>
      <c r="J950" s="7" t="s">
        <v>128</v>
      </c>
      <c r="K950" s="7" t="s">
        <v>107</v>
      </c>
      <c r="L950" s="7" t="s">
        <v>306</v>
      </c>
      <c r="M950" s="7" t="s">
        <v>85</v>
      </c>
      <c r="N950" s="7" t="s">
        <v>307</v>
      </c>
      <c r="O950" s="7" t="s">
        <v>187</v>
      </c>
      <c r="P950" s="7" t="s">
        <v>95</v>
      </c>
      <c r="Q950" s="7" t="s">
        <v>113</v>
      </c>
      <c r="R950" s="7" t="s">
        <v>337</v>
      </c>
      <c r="S950" s="7" t="s">
        <v>153</v>
      </c>
      <c r="T950" s="7" t="s">
        <v>165</v>
      </c>
      <c r="U950" s="7" t="s">
        <v>85</v>
      </c>
      <c r="V950" s="7" t="s">
        <v>91</v>
      </c>
      <c r="W950" s="7" t="s">
        <v>150</v>
      </c>
      <c r="X950" s="7" t="s">
        <v>89</v>
      </c>
      <c r="Y950" s="7" t="n">
        <v>1</v>
      </c>
      <c r="Z950" s="7" t="n">
        <v>0</v>
      </c>
      <c r="AA950" s="7" t="str">
        <f aca="false">IF(Y950&gt;Z950,"Win",IF(Y950&lt;Z950,"Loss","Draw"))</f>
        <v>Win</v>
      </c>
      <c r="AB950" s="7" t="s">
        <v>99</v>
      </c>
      <c r="AC950" s="7" t="s">
        <v>98</v>
      </c>
      <c r="AD950" s="7" t="s">
        <v>603</v>
      </c>
      <c r="AE950" s="7" t="s">
        <v>2680</v>
      </c>
      <c r="AF950" s="7" t="str">
        <f aca="false">IF(AD950&lt;AE950,AD950,AE950)</f>
        <v>Baby Dragon, Barbarian Barrel, Goblin Cage, Golden Knight, Golem, Ice Wizard, Lightning, Tornado</v>
      </c>
      <c r="AG950" s="7" t="str">
        <f aca="false">IF(AD950&lt;AE950,AE950,AD950)</f>
        <v>Boss Bandit, Cannon, Electro Spirit, Furnace, Goblins, Hog Rider, Lightning, The Log</v>
      </c>
      <c r="AH950" s="7" t="str">
        <f aca="false">IF(AD950=AF950,AA950,IF(AA950="Win","Loss",IF(AA950="Loss","Win","Draw")))</f>
        <v>Win</v>
      </c>
      <c r="AI950" s="7" t="s">
        <v>297</v>
      </c>
    </row>
    <row r="951" customFormat="false" ht="15" hidden="false" customHeight="true" outlineLevel="0" collapsed="false">
      <c r="A951" s="7" t="s">
        <v>2678</v>
      </c>
      <c r="B951" s="7" t="n">
        <v>3</v>
      </c>
      <c r="C951" s="7" t="s">
        <v>318</v>
      </c>
      <c r="D951" s="7" t="s">
        <v>319</v>
      </c>
      <c r="E951" s="7" t="s">
        <v>718</v>
      </c>
      <c r="F951" s="7" t="s">
        <v>719</v>
      </c>
      <c r="G951" s="7" t="s">
        <v>2682</v>
      </c>
      <c r="H951" s="7" t="s">
        <v>491</v>
      </c>
      <c r="I951" s="7" t="s">
        <v>137</v>
      </c>
      <c r="J951" s="7" t="s">
        <v>241</v>
      </c>
      <c r="K951" s="7" t="s">
        <v>114</v>
      </c>
      <c r="L951" s="7" t="s">
        <v>116</v>
      </c>
      <c r="M951" s="7" t="s">
        <v>242</v>
      </c>
      <c r="N951" s="7" t="s">
        <v>157</v>
      </c>
      <c r="O951" s="7" t="s">
        <v>126</v>
      </c>
      <c r="P951" s="7" t="s">
        <v>153</v>
      </c>
      <c r="Q951" s="7" t="s">
        <v>177</v>
      </c>
      <c r="R951" s="7" t="s">
        <v>95</v>
      </c>
      <c r="S951" s="7" t="s">
        <v>124</v>
      </c>
      <c r="T951" s="7" t="s">
        <v>257</v>
      </c>
      <c r="U951" s="7" t="s">
        <v>215</v>
      </c>
      <c r="V951" s="7" t="s">
        <v>93</v>
      </c>
      <c r="W951" s="7" t="s">
        <v>126</v>
      </c>
      <c r="X951" s="7" t="s">
        <v>150</v>
      </c>
      <c r="Y951" s="7" t="n">
        <v>0</v>
      </c>
      <c r="Z951" s="7" t="n">
        <v>1</v>
      </c>
      <c r="AA951" s="7" t="str">
        <f aca="false">IF(Y951&gt;Z951,"Win",IF(Y951&lt;Z951,"Loss","Draw"))</f>
        <v>Loss</v>
      </c>
      <c r="AB951" s="7" t="s">
        <v>99</v>
      </c>
      <c r="AC951" s="7" t="s">
        <v>99</v>
      </c>
      <c r="AD951" s="7" t="s">
        <v>1635</v>
      </c>
      <c r="AE951" s="7" t="s">
        <v>429</v>
      </c>
      <c r="AF951" s="7" t="str">
        <f aca="false">IF(AD951&lt;AE951,AD951,AE951)</f>
        <v>Barbarian Barrel, Electro Spirit, Fireball, Fisherman, Hunter, Royal Ghost, Royal Giant, Skeletons</v>
      </c>
      <c r="AG951" s="7" t="str">
        <f aca="false">IF(AD951&lt;AE951,AE951,AD951)</f>
        <v>Bomber, Cannon, Fire Spirit, Giant Snowball, Goblin Drill, Knight, Poison, Skeletons</v>
      </c>
      <c r="AH951" s="7" t="str">
        <f aca="false">IF(AD951=AF951,AA951,IF(AA951="Win","Loss",IF(AA951="Loss","Win","Draw")))</f>
        <v>Win</v>
      </c>
      <c r="AI951" s="7" t="s">
        <v>297</v>
      </c>
    </row>
    <row r="952" customFormat="false" ht="15" hidden="false" customHeight="true" outlineLevel="0" collapsed="false">
      <c r="A952" s="7" t="s">
        <v>2683</v>
      </c>
      <c r="B952" s="7" t="n">
        <v>1</v>
      </c>
      <c r="C952" s="7" t="s">
        <v>318</v>
      </c>
      <c r="D952" s="7" t="s">
        <v>319</v>
      </c>
      <c r="E952" s="7" t="s">
        <v>718</v>
      </c>
      <c r="F952" s="7" t="s">
        <v>719</v>
      </c>
      <c r="G952" s="7" t="s">
        <v>2684</v>
      </c>
      <c r="H952" s="7" t="s">
        <v>491</v>
      </c>
      <c r="I952" s="7" t="s">
        <v>201</v>
      </c>
      <c r="J952" s="7" t="s">
        <v>202</v>
      </c>
      <c r="K952" s="7" t="s">
        <v>203</v>
      </c>
      <c r="L952" s="7" t="s">
        <v>88</v>
      </c>
      <c r="M952" s="7" t="s">
        <v>157</v>
      </c>
      <c r="N952" s="7" t="s">
        <v>118</v>
      </c>
      <c r="O952" s="7" t="s">
        <v>204</v>
      </c>
      <c r="P952" s="7" t="s">
        <v>87</v>
      </c>
      <c r="Q952" s="7" t="s">
        <v>152</v>
      </c>
      <c r="R952" s="7" t="s">
        <v>128</v>
      </c>
      <c r="S952" s="7" t="s">
        <v>107</v>
      </c>
      <c r="T952" s="7" t="s">
        <v>306</v>
      </c>
      <c r="U952" s="7" t="s">
        <v>85</v>
      </c>
      <c r="V952" s="7" t="s">
        <v>307</v>
      </c>
      <c r="W952" s="7" t="s">
        <v>187</v>
      </c>
      <c r="X952" s="7" t="s">
        <v>95</v>
      </c>
      <c r="Y952" s="7" t="n">
        <v>0</v>
      </c>
      <c r="Z952" s="7" t="n">
        <v>3</v>
      </c>
      <c r="AA952" s="7" t="str">
        <f aca="false">IF(Y952&gt;Z952,"Win",IF(Y952&lt;Z952,"Loss","Draw"))</f>
        <v>Loss</v>
      </c>
      <c r="AB952" s="7" t="s">
        <v>99</v>
      </c>
      <c r="AC952" s="7" t="s">
        <v>99</v>
      </c>
      <c r="AD952" s="7" t="s">
        <v>206</v>
      </c>
      <c r="AE952" s="7" t="s">
        <v>603</v>
      </c>
      <c r="AF952" s="7" t="str">
        <f aca="false">IF(AD952&lt;AE952,AD952,AE952)</f>
        <v>Baby Dragon, Barbarian Barrel, Goblin Cage, Golden Knight, Golem, Ice Wizard, Lightning, Tornado</v>
      </c>
      <c r="AG952" s="7" t="str">
        <f aca="false">IF(AD952&lt;AE952,AE952,AD952)</f>
        <v>Berserker, Fire Spirit, Goblin Barrel, Ice Spirit, Magic Archer, Royal Delivery, Tesla, Wall Breakers</v>
      </c>
      <c r="AH952" s="7" t="str">
        <f aca="false">IF(AD952=AF952,AA952,IF(AA952="Win","Loss",IF(AA952="Loss","Win","Draw")))</f>
        <v>Win</v>
      </c>
      <c r="AI952" s="7" t="s">
        <v>297</v>
      </c>
    </row>
    <row r="953" customFormat="false" ht="15" hidden="false" customHeight="true" outlineLevel="0" collapsed="false">
      <c r="A953" s="7" t="s">
        <v>2683</v>
      </c>
      <c r="B953" s="7" t="n">
        <v>2</v>
      </c>
      <c r="C953" s="7" t="s">
        <v>318</v>
      </c>
      <c r="D953" s="7" t="s">
        <v>319</v>
      </c>
      <c r="E953" s="7" t="s">
        <v>718</v>
      </c>
      <c r="F953" s="7" t="s">
        <v>719</v>
      </c>
      <c r="G953" s="7" t="s">
        <v>2685</v>
      </c>
      <c r="H953" s="7" t="s">
        <v>163</v>
      </c>
      <c r="I953" s="7" t="s">
        <v>82</v>
      </c>
      <c r="J953" s="7" t="s">
        <v>151</v>
      </c>
      <c r="K953" s="7" t="s">
        <v>152</v>
      </c>
      <c r="L953" s="7" t="s">
        <v>85</v>
      </c>
      <c r="M953" s="7" t="s">
        <v>126</v>
      </c>
      <c r="N953" s="7" t="s">
        <v>150</v>
      </c>
      <c r="O953" s="7" t="s">
        <v>89</v>
      </c>
      <c r="P953" s="7" t="s">
        <v>153</v>
      </c>
      <c r="Q953" s="7" t="s">
        <v>172</v>
      </c>
      <c r="R953" s="7" t="s">
        <v>188</v>
      </c>
      <c r="S953" s="7" t="s">
        <v>241</v>
      </c>
      <c r="T953" s="7" t="s">
        <v>115</v>
      </c>
      <c r="U953" s="7" t="s">
        <v>116</v>
      </c>
      <c r="V953" s="7" t="s">
        <v>86</v>
      </c>
      <c r="W953" s="7" t="s">
        <v>126</v>
      </c>
      <c r="X953" s="7" t="s">
        <v>114</v>
      </c>
      <c r="Y953" s="7" t="n">
        <v>1</v>
      </c>
      <c r="Z953" s="7" t="n">
        <v>0</v>
      </c>
      <c r="AA953" s="7" t="str">
        <f aca="false">IF(Y953&gt;Z953,"Win",IF(Y953&lt;Z953,"Loss","Draw"))</f>
        <v>Win</v>
      </c>
      <c r="AB953" s="7" t="s">
        <v>99</v>
      </c>
      <c r="AC953" s="7" t="s">
        <v>99</v>
      </c>
      <c r="AD953" s="7" t="s">
        <v>155</v>
      </c>
      <c r="AE953" s="7" t="s">
        <v>2686</v>
      </c>
      <c r="AF953" s="7" t="str">
        <f aca="false">IF(AD953&lt;AE953,AD953,AE953)</f>
        <v>Baby Dragon, Cannon, Electro Spirit, Lightning, Mighty Miner, Royal Hogs, Skeletons, The Log</v>
      </c>
      <c r="AG953" s="7" t="str">
        <f aca="false">IF(AD953&lt;AE953,AE953,AD953)</f>
        <v>Giant Snowball, Graveyard, Knight, Musketeer, Poison, Skeleton Dragons, Skeletons, Tombstone</v>
      </c>
      <c r="AH953" s="7" t="str">
        <f aca="false">IF(AD953=AF953,AA953,IF(AA953="Win","Loss",IF(AA953="Loss","Win","Draw")))</f>
        <v>Win</v>
      </c>
      <c r="AI953" s="7" t="s">
        <v>297</v>
      </c>
    </row>
    <row r="954" customFormat="false" ht="15" hidden="false" customHeight="true" outlineLevel="0" collapsed="false">
      <c r="A954" s="7" t="s">
        <v>2683</v>
      </c>
      <c r="B954" s="7" t="n">
        <v>3</v>
      </c>
      <c r="C954" s="7" t="s">
        <v>318</v>
      </c>
      <c r="D954" s="7" t="s">
        <v>319</v>
      </c>
      <c r="E954" s="7" t="s">
        <v>718</v>
      </c>
      <c r="F954" s="7" t="s">
        <v>719</v>
      </c>
      <c r="G954" s="7" t="s">
        <v>2687</v>
      </c>
      <c r="H954" s="7" t="s">
        <v>163</v>
      </c>
      <c r="I954" s="7" t="s">
        <v>82</v>
      </c>
      <c r="J954" s="7" t="s">
        <v>151</v>
      </c>
      <c r="K954" s="7" t="s">
        <v>152</v>
      </c>
      <c r="L954" s="7" t="s">
        <v>85</v>
      </c>
      <c r="M954" s="7" t="s">
        <v>126</v>
      </c>
      <c r="N954" s="7" t="s">
        <v>150</v>
      </c>
      <c r="O954" s="7" t="s">
        <v>89</v>
      </c>
      <c r="P954" s="7" t="s">
        <v>153</v>
      </c>
      <c r="Q954" s="7" t="s">
        <v>172</v>
      </c>
      <c r="R954" s="7" t="s">
        <v>188</v>
      </c>
      <c r="S954" s="7" t="s">
        <v>241</v>
      </c>
      <c r="T954" s="7" t="s">
        <v>115</v>
      </c>
      <c r="U954" s="7" t="s">
        <v>116</v>
      </c>
      <c r="V954" s="7" t="s">
        <v>86</v>
      </c>
      <c r="W954" s="7" t="s">
        <v>126</v>
      </c>
      <c r="X954" s="7" t="s">
        <v>114</v>
      </c>
      <c r="Y954" s="7" t="n">
        <v>1</v>
      </c>
      <c r="Z954" s="7" t="n">
        <v>0</v>
      </c>
      <c r="AA954" s="7" t="str">
        <f aca="false">IF(Y954&gt;Z954,"Win",IF(Y954&lt;Z954,"Loss","Draw"))</f>
        <v>Win</v>
      </c>
      <c r="AB954" s="7" t="s">
        <v>99</v>
      </c>
      <c r="AC954" s="7" t="s">
        <v>98</v>
      </c>
      <c r="AD954" s="7" t="s">
        <v>155</v>
      </c>
      <c r="AE954" s="7" t="s">
        <v>2686</v>
      </c>
      <c r="AF954" s="7" t="str">
        <f aca="false">IF(AD954&lt;AE954,AD954,AE954)</f>
        <v>Baby Dragon, Cannon, Electro Spirit, Lightning, Mighty Miner, Royal Hogs, Skeletons, The Log</v>
      </c>
      <c r="AG954" s="7" t="str">
        <f aca="false">IF(AD954&lt;AE954,AE954,AD954)</f>
        <v>Giant Snowball, Graveyard, Knight, Musketeer, Poison, Skeleton Dragons, Skeletons, Tombstone</v>
      </c>
      <c r="AH954" s="7" t="str">
        <f aca="false">IF(AD954=AF954,AA954,IF(AA954="Win","Loss",IF(AA954="Loss","Win","Draw")))</f>
        <v>Win</v>
      </c>
      <c r="AI954" s="7" t="s">
        <v>297</v>
      </c>
    </row>
    <row r="955" customFormat="false" ht="15" hidden="false" customHeight="true" outlineLevel="0" collapsed="false">
      <c r="A955" s="7" t="s">
        <v>2683</v>
      </c>
      <c r="B955" s="7" t="n">
        <v>4</v>
      </c>
      <c r="C955" s="7" t="s">
        <v>318</v>
      </c>
      <c r="D955" s="7" t="s">
        <v>319</v>
      </c>
      <c r="E955" s="7" t="s">
        <v>718</v>
      </c>
      <c r="F955" s="7" t="s">
        <v>719</v>
      </c>
      <c r="G955" s="7" t="s">
        <v>2688</v>
      </c>
      <c r="H955" s="7" t="s">
        <v>163</v>
      </c>
      <c r="I955" s="7" t="s">
        <v>127</v>
      </c>
      <c r="J955" s="7" t="s">
        <v>140</v>
      </c>
      <c r="K955" s="7" t="s">
        <v>124</v>
      </c>
      <c r="L955" s="7" t="s">
        <v>143</v>
      </c>
      <c r="M955" s="7" t="s">
        <v>257</v>
      </c>
      <c r="N955" s="7" t="s">
        <v>449</v>
      </c>
      <c r="O955" s="7" t="s">
        <v>131</v>
      </c>
      <c r="P955" s="7" t="s">
        <v>142</v>
      </c>
      <c r="Q955" s="7" t="s">
        <v>201</v>
      </c>
      <c r="R955" s="7" t="s">
        <v>202</v>
      </c>
      <c r="S955" s="7" t="s">
        <v>203</v>
      </c>
      <c r="T955" s="7" t="s">
        <v>88</v>
      </c>
      <c r="U955" s="7" t="s">
        <v>157</v>
      </c>
      <c r="V955" s="7" t="s">
        <v>118</v>
      </c>
      <c r="W955" s="7" t="s">
        <v>204</v>
      </c>
      <c r="X955" s="7" t="s">
        <v>87</v>
      </c>
      <c r="Y955" s="7" t="n">
        <v>0</v>
      </c>
      <c r="Z955" s="7" t="n">
        <v>1</v>
      </c>
      <c r="AA955" s="7" t="str">
        <f aca="false">IF(Y955&gt;Z955,"Win",IF(Y955&lt;Z955,"Loss","Draw"))</f>
        <v>Loss</v>
      </c>
      <c r="AB955" s="7" t="s">
        <v>99</v>
      </c>
      <c r="AC955" s="7" t="s">
        <v>99</v>
      </c>
      <c r="AD955" s="7" t="s">
        <v>2689</v>
      </c>
      <c r="AE955" s="7" t="s">
        <v>206</v>
      </c>
      <c r="AF955" s="7" t="str">
        <f aca="false">IF(AD955&lt;AE955,AD955,AE955)</f>
        <v>Bandit, Battle Ram, Elixir Collector, Heal Spirit, Hunter, Ice Golem, Royal Ghost, Three Musketeers</v>
      </c>
      <c r="AG955" s="7" t="str">
        <f aca="false">IF(AD955&lt;AE955,AE955,AD955)</f>
        <v>Berserker, Fire Spirit, Goblin Barrel, Ice Spirit, Magic Archer, Royal Delivery, Tesla, Wall Breakers</v>
      </c>
      <c r="AH955" s="7" t="str">
        <f aca="false">IF(AD955=AF955,AA955,IF(AA955="Win","Loss",IF(AA955="Loss","Win","Draw")))</f>
        <v>Loss</v>
      </c>
      <c r="AI955" s="7" t="s">
        <v>297</v>
      </c>
    </row>
    <row r="956" customFormat="false" ht="15" hidden="false" customHeight="true" outlineLevel="0" collapsed="false">
      <c r="A956" s="5" t="s">
        <v>2690</v>
      </c>
      <c r="B956" s="5" t="n">
        <v>1</v>
      </c>
      <c r="C956" s="5" t="s">
        <v>318</v>
      </c>
      <c r="D956" s="5" t="s">
        <v>319</v>
      </c>
      <c r="E956" s="5" t="s">
        <v>1721</v>
      </c>
      <c r="F956" s="5" t="s">
        <v>1722</v>
      </c>
      <c r="G956" s="5" t="s">
        <v>2691</v>
      </c>
      <c r="H956" s="5" t="s">
        <v>352</v>
      </c>
      <c r="I956" s="5" t="s">
        <v>407</v>
      </c>
      <c r="J956" s="5" t="s">
        <v>151</v>
      </c>
      <c r="K956" s="5" t="s">
        <v>87</v>
      </c>
      <c r="L956" s="5" t="s">
        <v>89</v>
      </c>
      <c r="M956" s="5" t="s">
        <v>164</v>
      </c>
      <c r="N956" s="5" t="s">
        <v>126</v>
      </c>
      <c r="O956" s="5" t="s">
        <v>150</v>
      </c>
      <c r="P956" s="5" t="s">
        <v>165</v>
      </c>
      <c r="Q956" s="5" t="s">
        <v>87</v>
      </c>
      <c r="R956" s="5" t="s">
        <v>241</v>
      </c>
      <c r="S956" s="5" t="s">
        <v>84</v>
      </c>
      <c r="T956" s="5" t="s">
        <v>455</v>
      </c>
      <c r="U956" s="5" t="s">
        <v>93</v>
      </c>
      <c r="V956" s="5" t="s">
        <v>150</v>
      </c>
      <c r="W956" s="5" t="s">
        <v>126</v>
      </c>
      <c r="X956" s="5" t="s">
        <v>89</v>
      </c>
      <c r="Y956" s="5" t="n">
        <v>0</v>
      </c>
      <c r="Z956" s="5" t="n">
        <v>1</v>
      </c>
      <c r="AA956" s="5" t="str">
        <f aca="false">IF(Y956&gt;Z956,"Win",IF(Y956&lt;Z956,"Loss","Draw"))</f>
        <v>Loss</v>
      </c>
      <c r="AB956" s="5" t="s">
        <v>98</v>
      </c>
      <c r="AC956" s="5" t="s">
        <v>99</v>
      </c>
      <c r="AD956" s="5" t="s">
        <v>526</v>
      </c>
      <c r="AE956" s="5" t="s">
        <v>456</v>
      </c>
      <c r="AF956" s="5" t="str">
        <f aca="false">IF(AD956&lt;AE956,AD956,AE956)</f>
        <v>Archers, Electro Spirit, Fireball, Knight, Skeletons, Tesla, The Log, X-Bow</v>
      </c>
      <c r="AG956" s="5" t="str">
        <f aca="false">IF(AD956&lt;AE956,AE956,AD956)</f>
        <v>Earthquake, Electro Spirit, Firecracker, Hog Rider, Mighty Miner, Skeletons, Tesla, The Log</v>
      </c>
      <c r="AH956" s="5" t="str">
        <f aca="false">IF(AD956=AF956,AA956,IF(AA956="Win","Loss",IF(AA956="Loss","Win","Draw")))</f>
        <v>Win</v>
      </c>
      <c r="AI956" s="5" t="s">
        <v>102</v>
      </c>
    </row>
    <row r="957" customFormat="false" ht="15" hidden="false" customHeight="true" outlineLevel="0" collapsed="false">
      <c r="A957" s="5" t="s">
        <v>2692</v>
      </c>
      <c r="B957" s="5" t="n">
        <v>1</v>
      </c>
      <c r="C957" s="5" t="s">
        <v>318</v>
      </c>
      <c r="D957" s="5" t="s">
        <v>319</v>
      </c>
      <c r="E957" s="5" t="s">
        <v>2693</v>
      </c>
      <c r="F957" s="5" t="s">
        <v>2694</v>
      </c>
      <c r="G957" s="5" t="s">
        <v>2695</v>
      </c>
      <c r="H957" s="5" t="s">
        <v>163</v>
      </c>
      <c r="I957" s="5" t="s">
        <v>127</v>
      </c>
      <c r="J957" s="5" t="s">
        <v>219</v>
      </c>
      <c r="K957" s="5" t="s">
        <v>108</v>
      </c>
      <c r="L957" s="5" t="s">
        <v>117</v>
      </c>
      <c r="M957" s="5" t="s">
        <v>173</v>
      </c>
      <c r="N957" s="5" t="s">
        <v>133</v>
      </c>
      <c r="O957" s="5" t="s">
        <v>95</v>
      </c>
      <c r="P957" s="5" t="s">
        <v>294</v>
      </c>
      <c r="Q957" s="5" t="s">
        <v>113</v>
      </c>
      <c r="R957" s="5" t="s">
        <v>241</v>
      </c>
      <c r="S957" s="5" t="s">
        <v>114</v>
      </c>
      <c r="T957" s="5" t="s">
        <v>137</v>
      </c>
      <c r="U957" s="5" t="s">
        <v>118</v>
      </c>
      <c r="V957" s="5" t="s">
        <v>126</v>
      </c>
      <c r="W957" s="5" t="s">
        <v>116</v>
      </c>
      <c r="X957" s="5" t="s">
        <v>153</v>
      </c>
      <c r="Y957" s="5" t="n">
        <v>1</v>
      </c>
      <c r="Z957" s="5" t="n">
        <v>0</v>
      </c>
      <c r="AA957" s="5" t="str">
        <f aca="false">IF(Y957&gt;Z957,"Win",IF(Y957&lt;Z957,"Loss","Draw"))</f>
        <v>Win</v>
      </c>
      <c r="AB957" s="5" t="s">
        <v>98</v>
      </c>
      <c r="AC957" s="5" t="s">
        <v>99</v>
      </c>
      <c r="AD957" s="5" t="s">
        <v>2696</v>
      </c>
      <c r="AE957" s="5" t="s">
        <v>2697</v>
      </c>
      <c r="AF957" s="5" t="str">
        <f aca="false">IF(AD957&lt;AE957,AD957,AE957)</f>
        <v>Barbarian Barrel, Battle Ram, Dark Prince, Giant Skeleton, Mother Witch, Vines, Wizard, Zappies</v>
      </c>
      <c r="AG957" s="5" t="str">
        <f aca="false">IF(AD957&lt;AE957,AE957,AD957)</f>
        <v>Cannon, Furnace, Giant Snowball, Goblin Drill, Ice Spirit, Knight, Poison, Skeletons</v>
      </c>
      <c r="AH957" s="5" t="str">
        <f aca="false">IF(AD957=AF957,AA957,IF(AA957="Win","Loss",IF(AA957="Loss","Win","Draw")))</f>
        <v>Win</v>
      </c>
      <c r="AI957" s="5" t="s">
        <v>102</v>
      </c>
    </row>
    <row r="958" customFormat="false" ht="15" hidden="false" customHeight="true" outlineLevel="0" collapsed="false">
      <c r="A958" s="5" t="s">
        <v>2692</v>
      </c>
      <c r="B958" s="5" t="n">
        <v>2</v>
      </c>
      <c r="C958" s="5" t="s">
        <v>318</v>
      </c>
      <c r="D958" s="5" t="s">
        <v>319</v>
      </c>
      <c r="E958" s="5" t="s">
        <v>2693</v>
      </c>
      <c r="F958" s="5" t="s">
        <v>2694</v>
      </c>
      <c r="G958" s="5" t="s">
        <v>2698</v>
      </c>
      <c r="H958" s="5" t="s">
        <v>163</v>
      </c>
      <c r="I958" s="5" t="s">
        <v>177</v>
      </c>
      <c r="J958" s="5" t="s">
        <v>158</v>
      </c>
      <c r="K958" s="5" t="s">
        <v>107</v>
      </c>
      <c r="L958" s="5" t="s">
        <v>178</v>
      </c>
      <c r="M958" s="5" t="s">
        <v>124</v>
      </c>
      <c r="N958" s="5" t="s">
        <v>150</v>
      </c>
      <c r="O958" s="5" t="s">
        <v>93</v>
      </c>
      <c r="P958" s="5" t="s">
        <v>89</v>
      </c>
      <c r="Q958" s="5" t="s">
        <v>129</v>
      </c>
      <c r="R958" s="5" t="s">
        <v>186</v>
      </c>
      <c r="S958" s="5" t="s">
        <v>172</v>
      </c>
      <c r="T958" s="5" t="s">
        <v>130</v>
      </c>
      <c r="U958" s="5" t="s">
        <v>785</v>
      </c>
      <c r="V958" s="5" t="s">
        <v>108</v>
      </c>
      <c r="W958" s="5" t="s">
        <v>96</v>
      </c>
      <c r="X958" s="5" t="s">
        <v>150</v>
      </c>
      <c r="Y958" s="5" t="n">
        <v>1</v>
      </c>
      <c r="Z958" s="5" t="n">
        <v>0</v>
      </c>
      <c r="AA958" s="5" t="str">
        <f aca="false">IF(Y958&gt;Z958,"Win",IF(Y958&lt;Z958,"Loss","Draw"))</f>
        <v>Win</v>
      </c>
      <c r="AB958" s="5" t="s">
        <v>98</v>
      </c>
      <c r="AC958" s="5" t="s">
        <v>99</v>
      </c>
      <c r="AD958" s="5" t="s">
        <v>2699</v>
      </c>
      <c r="AE958" s="5" t="s">
        <v>2700</v>
      </c>
      <c r="AF958" s="5" t="str">
        <f aca="false">IF(AD958&lt;AE958,AD958,AE958)</f>
        <v>Arrows, Balloon, Dark Prince, Electro Spirit, Freeze, Mega Knight, Minions, Musketeer</v>
      </c>
      <c r="AG958" s="5" t="str">
        <f aca="false">IF(AD958&lt;AE958,AE958,AD958)</f>
        <v>Bowler, Electro Spirit, Fireball, Goblin Cage, Phoenix, Royal Ghost, Royal Giant, The Log</v>
      </c>
      <c r="AH958" s="5" t="str">
        <f aca="false">IF(AD958=AF958,AA958,IF(AA958="Win","Loss",IF(AA958="Loss","Win","Draw")))</f>
        <v>Loss</v>
      </c>
      <c r="AI958" s="5" t="s">
        <v>102</v>
      </c>
    </row>
    <row r="959" customFormat="false" ht="15" hidden="false" customHeight="true" outlineLevel="0" collapsed="false">
      <c r="A959" s="5" t="s">
        <v>2701</v>
      </c>
      <c r="B959" s="5" t="n">
        <v>1</v>
      </c>
      <c r="C959" s="5" t="s">
        <v>318</v>
      </c>
      <c r="D959" s="5" t="s">
        <v>319</v>
      </c>
      <c r="E959" s="5" t="s">
        <v>2702</v>
      </c>
      <c r="F959" s="5" t="s">
        <v>2703</v>
      </c>
      <c r="G959" s="5" t="s">
        <v>2704</v>
      </c>
      <c r="H959" s="5" t="s">
        <v>715</v>
      </c>
      <c r="I959" s="5" t="s">
        <v>127</v>
      </c>
      <c r="J959" s="5" t="s">
        <v>219</v>
      </c>
      <c r="K959" s="5" t="s">
        <v>108</v>
      </c>
      <c r="L959" s="5" t="s">
        <v>117</v>
      </c>
      <c r="M959" s="5" t="s">
        <v>132</v>
      </c>
      <c r="N959" s="5" t="s">
        <v>133</v>
      </c>
      <c r="O959" s="5" t="s">
        <v>95</v>
      </c>
      <c r="P959" s="5" t="s">
        <v>294</v>
      </c>
      <c r="Q959" s="5" t="s">
        <v>141</v>
      </c>
      <c r="R959" s="5" t="s">
        <v>139</v>
      </c>
      <c r="S959" s="5" t="s">
        <v>109</v>
      </c>
      <c r="T959" s="5" t="s">
        <v>108</v>
      </c>
      <c r="U959" s="5" t="s">
        <v>467</v>
      </c>
      <c r="V959" s="5" t="s">
        <v>447</v>
      </c>
      <c r="W959" s="5" t="s">
        <v>93</v>
      </c>
      <c r="X959" s="5" t="s">
        <v>327</v>
      </c>
      <c r="Y959" s="5" t="n">
        <v>0</v>
      </c>
      <c r="Z959" s="5" t="n">
        <v>1</v>
      </c>
      <c r="AA959" s="5" t="str">
        <f aca="false">IF(Y959&gt;Z959,"Win",IF(Y959&lt;Z959,"Loss","Draw"))</f>
        <v>Loss</v>
      </c>
      <c r="AB959" s="5" t="s">
        <v>98</v>
      </c>
      <c r="AC959" s="5" t="s">
        <v>99</v>
      </c>
      <c r="AD959" s="5" t="s">
        <v>2705</v>
      </c>
      <c r="AE959" s="5" t="s">
        <v>2706</v>
      </c>
      <c r="AF959" s="5" t="str">
        <f aca="false">IF(AD959&lt;AE959,AD959,AE959)</f>
        <v>Barbarian Barrel, Battle Ram, Dark Prince, Electro Wizard, Giant Skeleton, Mother Witch, Vines, Wizard</v>
      </c>
      <c r="AG959" s="5" t="str">
        <f aca="false">IF(AD959&lt;AE959,AE959,AD959)</f>
        <v>Dark Prince, Fireball, Giant, Lumberjack, Mega Minion, Prince, Rage, Zap</v>
      </c>
      <c r="AH959" s="5" t="str">
        <f aca="false">IF(AD959=AF959,AA959,IF(AA959="Win","Loss",IF(AA959="Loss","Win","Draw")))</f>
        <v>Loss</v>
      </c>
      <c r="AI959" s="5" t="s">
        <v>102</v>
      </c>
    </row>
    <row r="960" customFormat="false" ht="15" hidden="false" customHeight="true" outlineLevel="0" collapsed="false">
      <c r="A960" s="5" t="s">
        <v>2701</v>
      </c>
      <c r="B960" s="5" t="n">
        <v>2</v>
      </c>
      <c r="C960" s="5" t="s">
        <v>318</v>
      </c>
      <c r="D960" s="5" t="s">
        <v>319</v>
      </c>
      <c r="E960" s="5" t="s">
        <v>2702</v>
      </c>
      <c r="F960" s="5" t="s">
        <v>2703</v>
      </c>
      <c r="G960" s="5" t="s">
        <v>2707</v>
      </c>
      <c r="H960" s="5" t="s">
        <v>491</v>
      </c>
      <c r="I960" s="5" t="s">
        <v>284</v>
      </c>
      <c r="J960" s="5" t="s">
        <v>128</v>
      </c>
      <c r="K960" s="5" t="s">
        <v>185</v>
      </c>
      <c r="L960" s="5" t="s">
        <v>173</v>
      </c>
      <c r="M960" s="5" t="s">
        <v>187</v>
      </c>
      <c r="N960" s="5" t="s">
        <v>115</v>
      </c>
      <c r="O960" s="5" t="s">
        <v>785</v>
      </c>
      <c r="P960" s="5" t="s">
        <v>158</v>
      </c>
      <c r="Q960" s="5" t="s">
        <v>129</v>
      </c>
      <c r="R960" s="5" t="s">
        <v>128</v>
      </c>
      <c r="S960" s="5" t="s">
        <v>84</v>
      </c>
      <c r="T960" s="5" t="s">
        <v>223</v>
      </c>
      <c r="U960" s="5" t="s">
        <v>116</v>
      </c>
      <c r="V960" s="5" t="s">
        <v>579</v>
      </c>
      <c r="W960" s="5" t="s">
        <v>124</v>
      </c>
      <c r="X960" s="5" t="s">
        <v>131</v>
      </c>
      <c r="Y960" s="5" t="n">
        <v>3</v>
      </c>
      <c r="Z960" s="5" t="n">
        <v>0</v>
      </c>
      <c r="AA960" s="5" t="str">
        <f aca="false">IF(Y960&gt;Z960,"Win",IF(Y960&lt;Z960,"Loss","Draw"))</f>
        <v>Win</v>
      </c>
      <c r="AB960" s="5" t="s">
        <v>98</v>
      </c>
      <c r="AC960" s="5" t="s">
        <v>99</v>
      </c>
      <c r="AD960" s="5" t="s">
        <v>787</v>
      </c>
      <c r="AE960" s="5" t="s">
        <v>2708</v>
      </c>
      <c r="AF960" s="5" t="str">
        <f aca="false">IF(AD960&lt;AE960,AD960,AE960)</f>
        <v>Archers, Bandit, Goblin Curse, Golden Knight, Mega Knight, Poison, Ram Rider, Royal Ghost</v>
      </c>
      <c r="AG960" s="5" t="str">
        <f aca="false">IF(AD960&lt;AE960,AE960,AD960)</f>
        <v>Bowler, Executioner, Freeze, Golden Knight, Graveyard, Inferno Dragon, Tornado, Zappies</v>
      </c>
      <c r="AH960" s="5" t="str">
        <f aca="false">IF(AD960=AF960,AA960,IF(AA960="Win","Loss",IF(AA960="Loss","Win","Draw")))</f>
        <v>Loss</v>
      </c>
      <c r="AI960" s="5" t="s">
        <v>102</v>
      </c>
    </row>
    <row r="961" customFormat="false" ht="15" hidden="false" customHeight="true" outlineLevel="0" collapsed="false">
      <c r="A961" s="5" t="s">
        <v>2701</v>
      </c>
      <c r="B961" s="5" t="n">
        <v>3</v>
      </c>
      <c r="C961" s="5" t="s">
        <v>318</v>
      </c>
      <c r="D961" s="5" t="s">
        <v>319</v>
      </c>
      <c r="E961" s="5" t="s">
        <v>2702</v>
      </c>
      <c r="F961" s="5" t="s">
        <v>2703</v>
      </c>
      <c r="G961" s="5" t="s">
        <v>2709</v>
      </c>
      <c r="H961" s="5" t="s">
        <v>491</v>
      </c>
      <c r="I961" s="5" t="s">
        <v>778</v>
      </c>
      <c r="J961" s="5" t="s">
        <v>91</v>
      </c>
      <c r="K961" s="5" t="s">
        <v>107</v>
      </c>
      <c r="L961" s="5" t="s">
        <v>112</v>
      </c>
      <c r="M961" s="5" t="s">
        <v>223</v>
      </c>
      <c r="N961" s="5" t="s">
        <v>150</v>
      </c>
      <c r="O961" s="5" t="s">
        <v>327</v>
      </c>
      <c r="P961" s="5" t="s">
        <v>85</v>
      </c>
      <c r="Q961" s="5" t="s">
        <v>152</v>
      </c>
      <c r="R961" s="5" t="s">
        <v>158</v>
      </c>
      <c r="S961" s="5" t="s">
        <v>107</v>
      </c>
      <c r="T961" s="5" t="s">
        <v>307</v>
      </c>
      <c r="U961" s="5" t="s">
        <v>187</v>
      </c>
      <c r="V961" s="5" t="s">
        <v>85</v>
      </c>
      <c r="W961" s="5" t="s">
        <v>387</v>
      </c>
      <c r="X961" s="5" t="s">
        <v>95</v>
      </c>
      <c r="Y961" s="5" t="n">
        <v>1</v>
      </c>
      <c r="Z961" s="5" t="n">
        <v>0</v>
      </c>
      <c r="AA961" s="5" t="str">
        <f aca="false">IF(Y961&gt;Z961,"Win",IF(Y961&lt;Z961,"Loss","Draw"))</f>
        <v>Win</v>
      </c>
      <c r="AB961" s="5" t="s">
        <v>98</v>
      </c>
      <c r="AC961" s="5" t="s">
        <v>99</v>
      </c>
      <c r="AD961" s="5" t="s">
        <v>2710</v>
      </c>
      <c r="AE961" s="5" t="s">
        <v>1103</v>
      </c>
      <c r="AF961" s="5" t="str">
        <f aca="false">IF(AD961&lt;AE961,AD961,AE961)</f>
        <v>Baby Dragon, Barbarian Barrel, Bowler, Electro Giant, Goblin Cage, Ice Wizard, Lightning, Tornado</v>
      </c>
      <c r="AG961" s="5" t="str">
        <f aca="false">IF(AD961&lt;AE961,AE961,AD961)</f>
        <v>Electro Spirit, Goblin Cage, Goblins, Lightning, P.E.K.K.A, Rage, Ram Rider, Spirit Empress</v>
      </c>
      <c r="AH961" s="5" t="str">
        <f aca="false">IF(AD961=AF961,AA961,IF(AA961="Win","Loss",IF(AA961="Loss","Win","Draw")))</f>
        <v>Loss</v>
      </c>
      <c r="AI961" s="5" t="s">
        <v>102</v>
      </c>
    </row>
    <row r="962" customFormat="false" ht="15" hidden="false" customHeight="true" outlineLevel="0" collapsed="false">
      <c r="A962" s="5" t="s">
        <v>2711</v>
      </c>
      <c r="B962" s="5" t="n">
        <v>1</v>
      </c>
      <c r="C962" s="5" t="s">
        <v>318</v>
      </c>
      <c r="D962" s="5" t="s">
        <v>319</v>
      </c>
      <c r="E962" s="5" t="s">
        <v>2712</v>
      </c>
      <c r="F962" s="5" t="s">
        <v>2713</v>
      </c>
      <c r="G962" s="5" t="s">
        <v>2714</v>
      </c>
      <c r="H962" s="5" t="s">
        <v>163</v>
      </c>
      <c r="I962" s="5" t="s">
        <v>152</v>
      </c>
      <c r="J962" s="5" t="s">
        <v>128</v>
      </c>
      <c r="K962" s="5" t="s">
        <v>107</v>
      </c>
      <c r="L962" s="5" t="s">
        <v>158</v>
      </c>
      <c r="M962" s="5" t="s">
        <v>187</v>
      </c>
      <c r="N962" s="5" t="s">
        <v>85</v>
      </c>
      <c r="O962" s="5" t="s">
        <v>387</v>
      </c>
      <c r="P962" s="5" t="s">
        <v>157</v>
      </c>
      <c r="Q962" s="5" t="s">
        <v>92</v>
      </c>
      <c r="R962" s="5" t="s">
        <v>91</v>
      </c>
      <c r="S962" s="5" t="s">
        <v>90</v>
      </c>
      <c r="T962" s="5" t="s">
        <v>94</v>
      </c>
      <c r="U962" s="5" t="s">
        <v>93</v>
      </c>
      <c r="V962" s="5" t="s">
        <v>96</v>
      </c>
      <c r="W962" s="5" t="s">
        <v>125</v>
      </c>
      <c r="X962" s="5" t="s">
        <v>150</v>
      </c>
      <c r="Y962" s="5" t="n">
        <v>1</v>
      </c>
      <c r="Z962" s="5" t="n">
        <v>0</v>
      </c>
      <c r="AA962" s="5" t="str">
        <f aca="false">IF(Y962&gt;Z962,"Win",IF(Y962&lt;Z962,"Loss","Draw"))</f>
        <v>Win</v>
      </c>
      <c r="AB962" s="5" t="s">
        <v>98</v>
      </c>
      <c r="AC962" s="5" t="s">
        <v>99</v>
      </c>
      <c r="AD962" s="5" t="s">
        <v>2715</v>
      </c>
      <c r="AE962" s="5" t="s">
        <v>635</v>
      </c>
      <c r="AF962" s="5" t="str">
        <f aca="false">IF(AD962&lt;AE962,AD962,AE962)</f>
        <v>Baby Dragon, Bowler, Electro Giant, Fire Spirit, Goblin Cage, Golden Knight, Lightning, Tornado</v>
      </c>
      <c r="AG962" s="5" t="str">
        <f aca="false">IF(AD962&lt;AE962,AE962,AD962)</f>
        <v>Cannon Cart, Electro Spirit, Fireball, Goblins, Minions, Mortar, Rascals, Skeleton Barrel</v>
      </c>
      <c r="AH962" s="5" t="str">
        <f aca="false">IF(AD962=AF962,AA962,IF(AA962="Win","Loss",IF(AA962="Loss","Win","Draw")))</f>
        <v>Win</v>
      </c>
      <c r="AI962" s="5" t="s">
        <v>102</v>
      </c>
    </row>
    <row r="963" customFormat="false" ht="15" hidden="false" customHeight="true" outlineLevel="0" collapsed="false">
      <c r="A963" s="5" t="s">
        <v>2711</v>
      </c>
      <c r="B963" s="5" t="n">
        <v>2</v>
      </c>
      <c r="C963" s="5" t="s">
        <v>318</v>
      </c>
      <c r="D963" s="5" t="s">
        <v>319</v>
      </c>
      <c r="E963" s="5" t="s">
        <v>2712</v>
      </c>
      <c r="F963" s="5" t="s">
        <v>2713</v>
      </c>
      <c r="G963" s="5" t="s">
        <v>2716</v>
      </c>
      <c r="H963" s="5" t="s">
        <v>491</v>
      </c>
      <c r="I963" s="5" t="s">
        <v>177</v>
      </c>
      <c r="J963" s="5" t="s">
        <v>188</v>
      </c>
      <c r="K963" s="5" t="s">
        <v>83</v>
      </c>
      <c r="L963" s="5" t="s">
        <v>133</v>
      </c>
      <c r="M963" s="5" t="s">
        <v>93</v>
      </c>
      <c r="N963" s="5" t="s">
        <v>86</v>
      </c>
      <c r="O963" s="5" t="s">
        <v>89</v>
      </c>
      <c r="P963" s="5" t="s">
        <v>215</v>
      </c>
      <c r="Q963" s="5" t="s">
        <v>124</v>
      </c>
      <c r="R963" s="5" t="s">
        <v>219</v>
      </c>
      <c r="S963" s="5" t="s">
        <v>141</v>
      </c>
      <c r="T963" s="5" t="s">
        <v>130</v>
      </c>
      <c r="U963" s="5" t="s">
        <v>127</v>
      </c>
      <c r="V963" s="5" t="s">
        <v>173</v>
      </c>
      <c r="W963" s="5" t="s">
        <v>131</v>
      </c>
      <c r="X963" s="5" t="s">
        <v>143</v>
      </c>
      <c r="Y963" s="5" t="n">
        <v>1</v>
      </c>
      <c r="Z963" s="5" t="n">
        <v>0</v>
      </c>
      <c r="AA963" s="5" t="str">
        <f aca="false">IF(Y963&gt;Z963,"Win",IF(Y963&lt;Z963,"Loss","Draw"))</f>
        <v>Win</v>
      </c>
      <c r="AB963" s="5" t="s">
        <v>98</v>
      </c>
      <c r="AC963" s="5" t="s">
        <v>99</v>
      </c>
      <c r="AD963" s="5" t="s">
        <v>494</v>
      </c>
      <c r="AE963" s="5" t="s">
        <v>2717</v>
      </c>
      <c r="AF963" s="5" t="str">
        <f aca="false">IF(AD963&lt;AE963,AD963,AE963)</f>
        <v>Arrows, Bandit, Battle Ram, Heal Spirit, Lumberjack, Royal Ghost, Wizard, Zappies</v>
      </c>
      <c r="AG963" s="5" t="str">
        <f aca="false">IF(AD963&lt;AE963,AE963,AD963)</f>
        <v>Fireball, Fisherman, Monk, Mother Witch, Royal Giant, Skeleton Dragons, The Log, Tombstone</v>
      </c>
      <c r="AH963" s="5" t="str">
        <f aca="false">IF(AD963=AF963,AA963,IF(AA963="Win","Loss",IF(AA963="Loss","Win","Draw")))</f>
        <v>Loss</v>
      </c>
      <c r="AI963" s="5" t="s">
        <v>102</v>
      </c>
    </row>
    <row r="964" customFormat="false" ht="15" hidden="false" customHeight="true" outlineLevel="0" collapsed="false">
      <c r="A964" s="5" t="s">
        <v>2718</v>
      </c>
      <c r="B964" s="5" t="n">
        <v>1</v>
      </c>
      <c r="C964" s="5" t="s">
        <v>318</v>
      </c>
      <c r="D964" s="5" t="s">
        <v>319</v>
      </c>
      <c r="E964" s="5" t="s">
        <v>753</v>
      </c>
      <c r="F964" s="5" t="s">
        <v>754</v>
      </c>
      <c r="G964" s="5" t="s">
        <v>2719</v>
      </c>
      <c r="H964" s="5" t="s">
        <v>491</v>
      </c>
      <c r="I964" s="5" t="s">
        <v>82</v>
      </c>
      <c r="J964" s="5" t="s">
        <v>202</v>
      </c>
      <c r="K964" s="5" t="s">
        <v>126</v>
      </c>
      <c r="L964" s="5" t="s">
        <v>117</v>
      </c>
      <c r="M964" s="5" t="s">
        <v>132</v>
      </c>
      <c r="N964" s="5" t="s">
        <v>93</v>
      </c>
      <c r="O964" s="5" t="s">
        <v>108</v>
      </c>
      <c r="P964" s="5" t="s">
        <v>95</v>
      </c>
      <c r="Q964" s="5" t="s">
        <v>177</v>
      </c>
      <c r="R964" s="5" t="s">
        <v>158</v>
      </c>
      <c r="S964" s="5" t="s">
        <v>107</v>
      </c>
      <c r="T964" s="5" t="s">
        <v>178</v>
      </c>
      <c r="U964" s="5" t="s">
        <v>124</v>
      </c>
      <c r="V964" s="5" t="s">
        <v>93</v>
      </c>
      <c r="W964" s="5" t="s">
        <v>150</v>
      </c>
      <c r="X964" s="5" t="s">
        <v>89</v>
      </c>
      <c r="Y964" s="5" t="n">
        <v>0</v>
      </c>
      <c r="Z964" s="5" t="n">
        <v>1</v>
      </c>
      <c r="AA964" s="5" t="str">
        <f aca="false">IF(Y964&gt;Z964,"Win",IF(Y964&lt;Z964,"Loss","Draw"))</f>
        <v>Loss</v>
      </c>
      <c r="AB964" s="5" t="s">
        <v>98</v>
      </c>
      <c r="AC964" s="5" t="s">
        <v>99</v>
      </c>
      <c r="AD964" s="5" t="s">
        <v>2720</v>
      </c>
      <c r="AE964" s="5" t="s">
        <v>2699</v>
      </c>
      <c r="AF964" s="5" t="str">
        <f aca="false">IF(AD964&lt;AE964,AD964,AE964)</f>
        <v>Barbarian Barrel, Dark Prince, Electro Wizard, Fireball, Giant Skeleton, Magic Archer, Royal Hogs, Skeletons</v>
      </c>
      <c r="AG964" s="5" t="str">
        <f aca="false">IF(AD964&lt;AE964,AE964,AD964)</f>
        <v>Bowler, Electro Spirit, Fireball, Goblin Cage, Phoenix, Royal Ghost, Royal Giant, The Log</v>
      </c>
      <c r="AH964" s="5" t="str">
        <f aca="false">IF(AD964=AF964,AA964,IF(AA964="Win","Loss",IF(AA964="Loss","Win","Draw")))</f>
        <v>Loss</v>
      </c>
      <c r="AI964" s="5" t="s">
        <v>102</v>
      </c>
    </row>
    <row r="965" customFormat="false" ht="15" hidden="false" customHeight="true" outlineLevel="0" collapsed="false">
      <c r="A965" s="5" t="s">
        <v>2718</v>
      </c>
      <c r="B965" s="5" t="n">
        <v>2</v>
      </c>
      <c r="C965" s="5" t="s">
        <v>318</v>
      </c>
      <c r="D965" s="5" t="s">
        <v>319</v>
      </c>
      <c r="E965" s="5" t="s">
        <v>753</v>
      </c>
      <c r="F965" s="5" t="s">
        <v>754</v>
      </c>
      <c r="G965" s="5" t="s">
        <v>2721</v>
      </c>
      <c r="H965" s="5" t="s">
        <v>491</v>
      </c>
      <c r="I965" s="5" t="s">
        <v>127</v>
      </c>
      <c r="J965" s="5" t="s">
        <v>128</v>
      </c>
      <c r="K965" s="5" t="s">
        <v>129</v>
      </c>
      <c r="L965" s="5" t="s">
        <v>133</v>
      </c>
      <c r="M965" s="5" t="s">
        <v>173</v>
      </c>
      <c r="N965" s="5" t="s">
        <v>130</v>
      </c>
      <c r="O965" s="5" t="s">
        <v>124</v>
      </c>
      <c r="P965" s="5" t="s">
        <v>143</v>
      </c>
      <c r="Q965" s="5" t="s">
        <v>185</v>
      </c>
      <c r="R965" s="5" t="s">
        <v>186</v>
      </c>
      <c r="S965" s="5" t="s">
        <v>109</v>
      </c>
      <c r="T965" s="5" t="s">
        <v>117</v>
      </c>
      <c r="U965" s="5" t="s">
        <v>111</v>
      </c>
      <c r="V965" s="5" t="s">
        <v>188</v>
      </c>
      <c r="W965" s="5" t="s">
        <v>187</v>
      </c>
      <c r="X965" s="5" t="s">
        <v>173</v>
      </c>
      <c r="Y965" s="5" t="n">
        <v>0</v>
      </c>
      <c r="Z965" s="5" t="n">
        <v>1</v>
      </c>
      <c r="AA965" s="5" t="str">
        <f aca="false">IF(Y965&gt;Z965,"Win",IF(Y965&lt;Z965,"Loss","Draw"))</f>
        <v>Loss</v>
      </c>
      <c r="AB965" s="5" t="s">
        <v>98</v>
      </c>
      <c r="AC965" s="5" t="s">
        <v>99</v>
      </c>
      <c r="AD965" s="5" t="s">
        <v>2722</v>
      </c>
      <c r="AE965" s="5" t="s">
        <v>538</v>
      </c>
      <c r="AF965" s="5" t="str">
        <f aca="false">IF(AD965&lt;AE965,AD965,AE965)</f>
        <v>Arrows, Battle Ram, Golden Knight, Heal Spirit, Mega Knight, Mother Witch, Royal Ghost, Zappies</v>
      </c>
      <c r="AG965" s="5" t="str">
        <f aca="false">IF(AD965&lt;AE965,AE965,AD965)</f>
        <v>Balloon, Executioner, Giant Skeleton, Miner, Tombstone, Tornado, Zap, Zappies</v>
      </c>
      <c r="AH965" s="5" t="str">
        <f aca="false">IF(AD965=AF965,AA965,IF(AA965="Win","Loss",IF(AA965="Loss","Win","Draw")))</f>
        <v>Loss</v>
      </c>
      <c r="AI965" s="5" t="s">
        <v>102</v>
      </c>
    </row>
    <row r="966" customFormat="false" ht="15" hidden="false" customHeight="true" outlineLevel="0" collapsed="false">
      <c r="A966" s="5" t="s">
        <v>2723</v>
      </c>
      <c r="B966" s="5" t="n">
        <v>1</v>
      </c>
      <c r="C966" s="5" t="s">
        <v>318</v>
      </c>
      <c r="D966" s="5" t="s">
        <v>319</v>
      </c>
      <c r="E966" s="5" t="s">
        <v>2724</v>
      </c>
      <c r="F966" s="5" t="s">
        <v>2725</v>
      </c>
      <c r="G966" s="5" t="s">
        <v>2726</v>
      </c>
      <c r="H966" s="5" t="s">
        <v>163</v>
      </c>
      <c r="I966" s="5" t="s">
        <v>185</v>
      </c>
      <c r="J966" s="5" t="s">
        <v>186</v>
      </c>
      <c r="K966" s="5" t="s">
        <v>109</v>
      </c>
      <c r="L966" s="5" t="s">
        <v>117</v>
      </c>
      <c r="M966" s="5" t="s">
        <v>111</v>
      </c>
      <c r="N966" s="5" t="s">
        <v>188</v>
      </c>
      <c r="O966" s="5" t="s">
        <v>187</v>
      </c>
      <c r="P966" s="5" t="s">
        <v>173</v>
      </c>
      <c r="Q966" s="5" t="s">
        <v>114</v>
      </c>
      <c r="R966" s="5" t="s">
        <v>128</v>
      </c>
      <c r="S966" s="5" t="s">
        <v>337</v>
      </c>
      <c r="T966" s="5" t="s">
        <v>294</v>
      </c>
      <c r="U966" s="5" t="s">
        <v>97</v>
      </c>
      <c r="V966" s="5" t="s">
        <v>95</v>
      </c>
      <c r="W966" s="5" t="s">
        <v>223</v>
      </c>
      <c r="X966" s="5" t="s">
        <v>185</v>
      </c>
      <c r="Y966" s="5" t="n">
        <v>1</v>
      </c>
      <c r="Z966" s="5" t="n">
        <v>0</v>
      </c>
      <c r="AA966" s="5" t="str">
        <f aca="false">IF(Y966&gt;Z966,"Win",IF(Y966&lt;Z966,"Loss","Draw"))</f>
        <v>Win</v>
      </c>
      <c r="AB966" s="5" t="s">
        <v>98</v>
      </c>
      <c r="AC966" s="5" t="s">
        <v>99</v>
      </c>
      <c r="AD966" s="5" t="s">
        <v>538</v>
      </c>
      <c r="AE966" s="5" t="s">
        <v>2727</v>
      </c>
      <c r="AF966" s="5" t="str">
        <f aca="false">IF(AD966&lt;AE966,AD966,AE966)</f>
        <v>Balloon, Executioner, Giant Skeleton, Miner, Tombstone, Tornado, Zap, Zappies</v>
      </c>
      <c r="AG966" s="5" t="str">
        <f aca="false">IF(AD966&lt;AE966,AE966,AD966)</f>
        <v>Barbarian Barrel, Boss Bandit, Executioner, Giant Snowball, Golden Knight, Ram Rider, Ronin, Vines</v>
      </c>
      <c r="AH966" s="5" t="str">
        <f aca="false">IF(AD966=AF966,AA966,IF(AA966="Win","Loss",IF(AA966="Loss","Win","Draw")))</f>
        <v>Win</v>
      </c>
      <c r="AI966" s="5" t="s">
        <v>102</v>
      </c>
    </row>
    <row r="967" customFormat="false" ht="15" hidden="false" customHeight="true" outlineLevel="0" collapsed="false">
      <c r="A967" s="5" t="s">
        <v>2723</v>
      </c>
      <c r="B967" s="5" t="n">
        <v>2</v>
      </c>
      <c r="C967" s="5" t="s">
        <v>318</v>
      </c>
      <c r="D967" s="5" t="s">
        <v>319</v>
      </c>
      <c r="E967" s="5" t="s">
        <v>2724</v>
      </c>
      <c r="F967" s="5" t="s">
        <v>2725</v>
      </c>
      <c r="G967" s="5" t="s">
        <v>2728</v>
      </c>
      <c r="H967" s="5" t="s">
        <v>491</v>
      </c>
      <c r="I967" s="5" t="s">
        <v>107</v>
      </c>
      <c r="J967" s="5" t="s">
        <v>158</v>
      </c>
      <c r="K967" s="5" t="s">
        <v>177</v>
      </c>
      <c r="L967" s="5" t="s">
        <v>215</v>
      </c>
      <c r="M967" s="5" t="s">
        <v>178</v>
      </c>
      <c r="N967" s="5" t="s">
        <v>95</v>
      </c>
      <c r="O967" s="5" t="s">
        <v>93</v>
      </c>
      <c r="P967" s="5" t="s">
        <v>150</v>
      </c>
      <c r="Q967" s="5" t="s">
        <v>124</v>
      </c>
      <c r="R967" s="5" t="s">
        <v>108</v>
      </c>
      <c r="S967" s="5" t="s">
        <v>127</v>
      </c>
      <c r="T967" s="5" t="s">
        <v>130</v>
      </c>
      <c r="U967" s="5" t="s">
        <v>131</v>
      </c>
      <c r="V967" s="5" t="s">
        <v>778</v>
      </c>
      <c r="W967" s="5" t="s">
        <v>132</v>
      </c>
      <c r="X967" s="5" t="s">
        <v>133</v>
      </c>
      <c r="Y967" s="5" t="n">
        <v>1</v>
      </c>
      <c r="Z967" s="5" t="n">
        <v>0</v>
      </c>
      <c r="AA967" s="5" t="str">
        <f aca="false">IF(Y967&gt;Z967,"Win",IF(Y967&lt;Z967,"Loss","Draw"))</f>
        <v>Win</v>
      </c>
      <c r="AB967" s="5" t="s">
        <v>98</v>
      </c>
      <c r="AC967" s="5" t="s">
        <v>99</v>
      </c>
      <c r="AD967" s="5" t="s">
        <v>2729</v>
      </c>
      <c r="AE967" s="5" t="s">
        <v>2730</v>
      </c>
      <c r="AF967" s="5" t="str">
        <f aca="false">IF(AD967&lt;AE967,AD967,AE967)</f>
        <v>Arrows, Bandit, Battle Ram, Dark Prince, Electro Wizard, Mother Witch, P.E.K.K.A, Royal Ghost</v>
      </c>
      <c r="AG967" s="5" t="str">
        <f aca="false">IF(AD967&lt;AE967,AE967,AD967)</f>
        <v>Barbarian Barrel, Bowler, Electro Spirit, Fireball, Fisherman, Goblin Cage, Phoenix, Royal Giant</v>
      </c>
      <c r="AH967" s="5" t="str">
        <f aca="false">IF(AD967=AF967,AA967,IF(AA967="Win","Loss",IF(AA967="Loss","Win","Draw")))</f>
        <v>Loss</v>
      </c>
      <c r="AI967" s="5" t="s">
        <v>102</v>
      </c>
    </row>
    <row r="968" customFormat="false" ht="15" hidden="false" customHeight="true" outlineLevel="0" collapsed="false">
      <c r="A968" s="5" t="s">
        <v>2731</v>
      </c>
      <c r="B968" s="5" t="n">
        <v>1</v>
      </c>
      <c r="C968" s="5" t="s">
        <v>318</v>
      </c>
      <c r="D968" s="5" t="s">
        <v>319</v>
      </c>
      <c r="E968" s="5" t="s">
        <v>1016</v>
      </c>
      <c r="F968" s="5" t="s">
        <v>1017</v>
      </c>
      <c r="G968" s="5" t="s">
        <v>2732</v>
      </c>
      <c r="H968" s="5" t="s">
        <v>491</v>
      </c>
      <c r="I968" s="5" t="s">
        <v>177</v>
      </c>
      <c r="J968" s="5" t="s">
        <v>188</v>
      </c>
      <c r="K968" s="5" t="s">
        <v>83</v>
      </c>
      <c r="L968" s="5" t="s">
        <v>133</v>
      </c>
      <c r="M968" s="5" t="s">
        <v>93</v>
      </c>
      <c r="N968" s="5" t="s">
        <v>86</v>
      </c>
      <c r="O968" s="5" t="s">
        <v>89</v>
      </c>
      <c r="P968" s="5" t="s">
        <v>215</v>
      </c>
      <c r="Q968" s="5" t="s">
        <v>203</v>
      </c>
      <c r="R968" s="5" t="s">
        <v>91</v>
      </c>
      <c r="S968" s="5" t="s">
        <v>201</v>
      </c>
      <c r="T968" s="5" t="s">
        <v>209</v>
      </c>
      <c r="U968" s="5" t="s">
        <v>159</v>
      </c>
      <c r="V968" s="5" t="s">
        <v>208</v>
      </c>
      <c r="W968" s="5" t="s">
        <v>118</v>
      </c>
      <c r="X968" s="5" t="s">
        <v>150</v>
      </c>
      <c r="Y968" s="5" t="n">
        <v>1</v>
      </c>
      <c r="Z968" s="5" t="n">
        <v>0</v>
      </c>
      <c r="AA968" s="5" t="str">
        <f aca="false">IF(Y968&gt;Z968,"Win",IF(Y968&lt;Z968,"Loss","Draw"))</f>
        <v>Win</v>
      </c>
      <c r="AB968" s="5" t="s">
        <v>98</v>
      </c>
      <c r="AC968" s="5" t="s">
        <v>99</v>
      </c>
      <c r="AD968" s="5" t="s">
        <v>494</v>
      </c>
      <c r="AE968" s="5" t="s">
        <v>2733</v>
      </c>
      <c r="AF968" s="5" t="str">
        <f aca="false">IF(AD968&lt;AE968,AD968,AE968)</f>
        <v>Dart Goblin, Electro Spirit, Goblin Barrel, Goblins, Ice Spirit, Inferno Tower, Valkyrie, Wall Breakers</v>
      </c>
      <c r="AG968" s="5" t="str">
        <f aca="false">IF(AD968&lt;AE968,AE968,AD968)</f>
        <v>Fireball, Fisherman, Monk, Mother Witch, Royal Giant, Skeleton Dragons, The Log, Tombstone</v>
      </c>
      <c r="AH968" s="5" t="str">
        <f aca="false">IF(AD968=AF968,AA968,IF(AA968="Win","Loss",IF(AA968="Loss","Win","Draw")))</f>
        <v>Loss</v>
      </c>
      <c r="AI968" s="5" t="s">
        <v>102</v>
      </c>
    </row>
    <row r="969" customFormat="false" ht="15" hidden="false" customHeight="true" outlineLevel="0" collapsed="false">
      <c r="A969" s="5" t="s">
        <v>2731</v>
      </c>
      <c r="B969" s="5" t="n">
        <v>2</v>
      </c>
      <c r="C969" s="5" t="s">
        <v>318</v>
      </c>
      <c r="D969" s="5" t="s">
        <v>319</v>
      </c>
      <c r="E969" s="5" t="s">
        <v>1016</v>
      </c>
      <c r="F969" s="5" t="s">
        <v>1017</v>
      </c>
      <c r="G969" s="5" t="s">
        <v>2734</v>
      </c>
      <c r="H969" s="5" t="s">
        <v>491</v>
      </c>
      <c r="I969" s="5" t="s">
        <v>284</v>
      </c>
      <c r="J969" s="5" t="s">
        <v>128</v>
      </c>
      <c r="K969" s="5" t="s">
        <v>185</v>
      </c>
      <c r="L969" s="5" t="s">
        <v>173</v>
      </c>
      <c r="M969" s="5" t="s">
        <v>187</v>
      </c>
      <c r="N969" s="5" t="s">
        <v>115</v>
      </c>
      <c r="O969" s="5" t="s">
        <v>785</v>
      </c>
      <c r="P969" s="5" t="s">
        <v>158</v>
      </c>
      <c r="Q969" s="5" t="s">
        <v>114</v>
      </c>
      <c r="R969" s="5" t="s">
        <v>241</v>
      </c>
      <c r="S969" s="5" t="s">
        <v>137</v>
      </c>
      <c r="T969" s="5" t="s">
        <v>116</v>
      </c>
      <c r="U969" s="5" t="s">
        <v>88</v>
      </c>
      <c r="V969" s="5" t="s">
        <v>157</v>
      </c>
      <c r="W969" s="5" t="s">
        <v>87</v>
      </c>
      <c r="X969" s="5" t="s">
        <v>242</v>
      </c>
      <c r="Y969" s="5" t="n">
        <v>1</v>
      </c>
      <c r="Z969" s="5" t="n">
        <v>0</v>
      </c>
      <c r="AA969" s="5" t="str">
        <f aca="false">IF(Y969&gt;Z969,"Win",IF(Y969&lt;Z969,"Loss","Draw"))</f>
        <v>Win</v>
      </c>
      <c r="AB969" s="5" t="s">
        <v>98</v>
      </c>
      <c r="AC969" s="5" t="s">
        <v>99</v>
      </c>
      <c r="AD969" s="5" t="s">
        <v>787</v>
      </c>
      <c r="AE969" s="5" t="s">
        <v>1311</v>
      </c>
      <c r="AF969" s="5" t="str">
        <f aca="false">IF(AD969&lt;AE969,AD969,AE969)</f>
        <v>Berserker, Bomber, Fire Spirit, Giant Snowball, Goblin Drill, Knight, Poison, Tesla</v>
      </c>
      <c r="AG969" s="5" t="str">
        <f aca="false">IF(AD969&lt;AE969,AE969,AD969)</f>
        <v>Bowler, Executioner, Freeze, Golden Knight, Graveyard, Inferno Dragon, Tornado, Zappies</v>
      </c>
      <c r="AH969" s="5" t="str">
        <f aca="false">IF(AD969=AF969,AA969,IF(AA969="Win","Loss",IF(AA969="Loss","Win","Draw")))</f>
        <v>Loss</v>
      </c>
      <c r="AI969" s="5" t="s">
        <v>102</v>
      </c>
    </row>
    <row r="970" customFormat="false" ht="15" hidden="false" customHeight="true" outlineLevel="0" collapsed="false">
      <c r="A970" s="5" t="s">
        <v>2735</v>
      </c>
      <c r="B970" s="5" t="n">
        <v>1</v>
      </c>
      <c r="C970" s="5" t="s">
        <v>318</v>
      </c>
      <c r="D970" s="5" t="s">
        <v>319</v>
      </c>
      <c r="E970" s="5" t="s">
        <v>343</v>
      </c>
      <c r="F970" s="5" t="s">
        <v>344</v>
      </c>
      <c r="G970" s="5" t="s">
        <v>2736</v>
      </c>
      <c r="H970" s="5" t="s">
        <v>352</v>
      </c>
      <c r="I970" s="5" t="s">
        <v>124</v>
      </c>
      <c r="J970" s="5" t="s">
        <v>128</v>
      </c>
      <c r="K970" s="5" t="s">
        <v>127</v>
      </c>
      <c r="L970" s="5" t="s">
        <v>130</v>
      </c>
      <c r="M970" s="5" t="s">
        <v>131</v>
      </c>
      <c r="N970" s="5" t="s">
        <v>778</v>
      </c>
      <c r="O970" s="5" t="s">
        <v>132</v>
      </c>
      <c r="P970" s="5" t="s">
        <v>133</v>
      </c>
      <c r="Q970" s="5" t="s">
        <v>84</v>
      </c>
      <c r="R970" s="5" t="s">
        <v>91</v>
      </c>
      <c r="S970" s="5" t="s">
        <v>208</v>
      </c>
      <c r="T970" s="5" t="s">
        <v>150</v>
      </c>
      <c r="U970" s="5" t="s">
        <v>85</v>
      </c>
      <c r="V970" s="5" t="s">
        <v>165</v>
      </c>
      <c r="W970" s="5" t="s">
        <v>95</v>
      </c>
      <c r="X970" s="5" t="s">
        <v>234</v>
      </c>
      <c r="Y970" s="5" t="n">
        <v>0</v>
      </c>
      <c r="Z970" s="5" t="n">
        <v>1</v>
      </c>
      <c r="AA970" s="5" t="str">
        <f aca="false">IF(Y970&gt;Z970,"Win",IF(Y970&lt;Z970,"Loss","Draw"))</f>
        <v>Loss</v>
      </c>
      <c r="AB970" s="5" t="s">
        <v>98</v>
      </c>
      <c r="AC970" s="5" t="s">
        <v>99</v>
      </c>
      <c r="AD970" s="5" t="s">
        <v>2737</v>
      </c>
      <c r="AE970" s="5" t="s">
        <v>2738</v>
      </c>
      <c r="AF970" s="5" t="str">
        <f aca="false">IF(AD970&lt;AE970,AD970,AE970)</f>
        <v>Archers, Barbarian Barrel, Bomb Tower, Electro Spirit, Goblins, Hog Rider, Lightning, Valkyrie</v>
      </c>
      <c r="AG970" s="5" t="str">
        <f aca="false">IF(AD970&lt;AE970,AE970,AD970)</f>
        <v>Arrows, Bandit, Battle Ram, Electro Wizard, Golden Knight, Mother Witch, P.E.K.K.A, Royal Ghost</v>
      </c>
      <c r="AH970" s="5" t="str">
        <f aca="false">IF(AD970=AF970,AA970,IF(AA970="Win","Loss",IF(AA970="Loss","Win","Draw")))</f>
        <v>Win</v>
      </c>
      <c r="AI970" s="5" t="s">
        <v>102</v>
      </c>
    </row>
    <row r="971" customFormat="false" ht="15" hidden="false" customHeight="true" outlineLevel="0" collapsed="false">
      <c r="A971" s="5" t="s">
        <v>2735</v>
      </c>
      <c r="B971" s="5" t="n">
        <v>2</v>
      </c>
      <c r="C971" s="5" t="s">
        <v>318</v>
      </c>
      <c r="D971" s="5" t="s">
        <v>319</v>
      </c>
      <c r="E971" s="5" t="s">
        <v>343</v>
      </c>
      <c r="F971" s="5" t="s">
        <v>344</v>
      </c>
      <c r="G971" s="5" t="s">
        <v>2739</v>
      </c>
      <c r="H971" s="5" t="s">
        <v>352</v>
      </c>
      <c r="I971" s="5" t="s">
        <v>107</v>
      </c>
      <c r="J971" s="5" t="s">
        <v>108</v>
      </c>
      <c r="K971" s="5" t="s">
        <v>109</v>
      </c>
      <c r="L971" s="5" t="s">
        <v>95</v>
      </c>
      <c r="M971" s="5" t="s">
        <v>112</v>
      </c>
      <c r="N971" s="5" t="s">
        <v>110</v>
      </c>
      <c r="O971" s="5" t="s">
        <v>93</v>
      </c>
      <c r="P971" s="5" t="s">
        <v>86</v>
      </c>
      <c r="Q971" s="5" t="s">
        <v>82</v>
      </c>
      <c r="R971" s="5" t="s">
        <v>151</v>
      </c>
      <c r="S971" s="5" t="s">
        <v>126</v>
      </c>
      <c r="T971" s="5" t="s">
        <v>118</v>
      </c>
      <c r="U971" s="5" t="s">
        <v>209</v>
      </c>
      <c r="V971" s="5" t="s">
        <v>133</v>
      </c>
      <c r="W971" s="5" t="s">
        <v>89</v>
      </c>
      <c r="X971" s="5" t="s">
        <v>93</v>
      </c>
      <c r="Y971" s="5" t="n">
        <v>1</v>
      </c>
      <c r="Z971" s="5" t="n">
        <v>0</v>
      </c>
      <c r="AA971" s="5" t="str">
        <f aca="false">IF(Y971&gt;Z971,"Win",IF(Y971&lt;Z971,"Loss","Draw"))</f>
        <v>Win</v>
      </c>
      <c r="AB971" s="5" t="s">
        <v>98</v>
      </c>
      <c r="AC971" s="5" t="s">
        <v>99</v>
      </c>
      <c r="AD971" s="5" t="s">
        <v>2740</v>
      </c>
      <c r="AE971" s="5" t="s">
        <v>2741</v>
      </c>
      <c r="AF971" s="5" t="str">
        <f aca="false">IF(AD971&lt;AE971,AD971,AE971)</f>
        <v>Barbarian Barrel, Dark Prince, Fireball, Goblin Cage, Lava Hound, Skeleton Dragons, Spirit Empress, Zap</v>
      </c>
      <c r="AG971" s="5" t="str">
        <f aca="false">IF(AD971&lt;AE971,AE971,AD971)</f>
        <v>Fireball, Ice Spirit, Inferno Tower, Mighty Miner, Mother Witch, Royal Hogs, Skeletons, The Log</v>
      </c>
      <c r="AH971" s="5" t="str">
        <f aca="false">IF(AD971=AF971,AA971,IF(AA971="Win","Loss",IF(AA971="Loss","Win","Draw")))</f>
        <v>Win</v>
      </c>
      <c r="AI971" s="5" t="s">
        <v>102</v>
      </c>
    </row>
    <row r="972" customFormat="false" ht="15" hidden="false" customHeight="true" outlineLevel="0" collapsed="false">
      <c r="A972" s="5" t="s">
        <v>2735</v>
      </c>
      <c r="B972" s="5" t="n">
        <v>3</v>
      </c>
      <c r="C972" s="5" t="s">
        <v>318</v>
      </c>
      <c r="D972" s="5" t="s">
        <v>319</v>
      </c>
      <c r="E972" s="5" t="s">
        <v>343</v>
      </c>
      <c r="F972" s="5" t="s">
        <v>344</v>
      </c>
      <c r="G972" s="5" t="s">
        <v>512</v>
      </c>
      <c r="H972" s="5" t="s">
        <v>491</v>
      </c>
      <c r="I972" s="5" t="s">
        <v>284</v>
      </c>
      <c r="J972" s="5" t="s">
        <v>241</v>
      </c>
      <c r="K972" s="5" t="s">
        <v>185</v>
      </c>
      <c r="L972" s="5" t="s">
        <v>187</v>
      </c>
      <c r="M972" s="5" t="s">
        <v>115</v>
      </c>
      <c r="N972" s="5" t="s">
        <v>785</v>
      </c>
      <c r="O972" s="5" t="s">
        <v>158</v>
      </c>
      <c r="P972" s="5" t="s">
        <v>173</v>
      </c>
      <c r="Q972" s="5" t="s">
        <v>107</v>
      </c>
      <c r="R972" s="5" t="s">
        <v>128</v>
      </c>
      <c r="S972" s="5" t="s">
        <v>127</v>
      </c>
      <c r="T972" s="5" t="s">
        <v>142</v>
      </c>
      <c r="U972" s="5" t="s">
        <v>130</v>
      </c>
      <c r="V972" s="5" t="s">
        <v>96</v>
      </c>
      <c r="W972" s="5" t="s">
        <v>140</v>
      </c>
      <c r="X972" s="5" t="s">
        <v>109</v>
      </c>
      <c r="Y972" s="5" t="n">
        <v>1</v>
      </c>
      <c r="Z972" s="5" t="n">
        <v>0</v>
      </c>
      <c r="AA972" s="5" t="str">
        <f aca="false">IF(Y972&gt;Z972,"Win",IF(Y972&lt;Z972,"Loss","Draw"))</f>
        <v>Win</v>
      </c>
      <c r="AB972" s="5" t="s">
        <v>98</v>
      </c>
      <c r="AC972" s="5" t="s">
        <v>99</v>
      </c>
      <c r="AD972" s="5" t="s">
        <v>2536</v>
      </c>
      <c r="AE972" s="5" t="s">
        <v>2742</v>
      </c>
      <c r="AF972" s="5" t="str">
        <f aca="false">IF(AD972&lt;AE972,AD972,AE972)</f>
        <v>Arrows, Battle Ram, Goblin Cage, Golden Knight, Ice Golem, Minions, Three Musketeers, Zap</v>
      </c>
      <c r="AG972" s="5" t="str">
        <f aca="false">IF(AD972&lt;AE972,AE972,AD972)</f>
        <v>Bowler, Executioner, Freeze, Graveyard, Inferno Dragon, Knight, Tornado, Zappies</v>
      </c>
      <c r="AH972" s="5" t="str">
        <f aca="false">IF(AD972=AF972,AA972,IF(AA972="Win","Loss",IF(AA972="Loss","Win","Draw")))</f>
        <v>Loss</v>
      </c>
      <c r="AI972" s="5" t="s">
        <v>102</v>
      </c>
    </row>
    <row r="973" customFormat="false" ht="15" hidden="false" customHeight="true" outlineLevel="0" collapsed="false">
      <c r="A973" s="5" t="s">
        <v>2743</v>
      </c>
      <c r="B973" s="5" t="n">
        <v>1</v>
      </c>
      <c r="C973" s="5" t="s">
        <v>318</v>
      </c>
      <c r="D973" s="5" t="s">
        <v>319</v>
      </c>
      <c r="E973" s="5" t="s">
        <v>611</v>
      </c>
      <c r="F973" s="5" t="s">
        <v>612</v>
      </c>
      <c r="G973" s="5" t="s">
        <v>693</v>
      </c>
      <c r="H973" s="5" t="s">
        <v>163</v>
      </c>
      <c r="I973" s="5" t="s">
        <v>82</v>
      </c>
      <c r="J973" s="5" t="s">
        <v>158</v>
      </c>
      <c r="K973" s="5" t="s">
        <v>124</v>
      </c>
      <c r="L973" s="5" t="s">
        <v>133</v>
      </c>
      <c r="M973" s="5" t="s">
        <v>173</v>
      </c>
      <c r="N973" s="5" t="s">
        <v>215</v>
      </c>
      <c r="O973" s="5" t="s">
        <v>130</v>
      </c>
      <c r="P973" s="5" t="s">
        <v>117</v>
      </c>
      <c r="Q973" s="5" t="s">
        <v>137</v>
      </c>
      <c r="R973" s="5" t="s">
        <v>151</v>
      </c>
      <c r="S973" s="5" t="s">
        <v>114</v>
      </c>
      <c r="T973" s="5" t="s">
        <v>138</v>
      </c>
      <c r="U973" s="5" t="s">
        <v>87</v>
      </c>
      <c r="V973" s="5" t="s">
        <v>157</v>
      </c>
      <c r="W973" s="5" t="s">
        <v>116</v>
      </c>
      <c r="X973" s="5" t="s">
        <v>193</v>
      </c>
      <c r="Y973" s="5" t="n">
        <v>0</v>
      </c>
      <c r="Z973" s="5" t="n">
        <v>1</v>
      </c>
      <c r="AA973" s="5" t="str">
        <f aca="false">IF(Y973&gt;Z973,"Win",IF(Y973&lt;Z973,"Loss","Draw"))</f>
        <v>Loss</v>
      </c>
      <c r="AB973" s="5" t="s">
        <v>98</v>
      </c>
      <c r="AC973" s="5" t="s">
        <v>99</v>
      </c>
      <c r="AD973" s="5" t="s">
        <v>695</v>
      </c>
      <c r="AE973" s="5" t="s">
        <v>694</v>
      </c>
      <c r="AF973" s="5" t="str">
        <f aca="false">IF(AD973&lt;AE973,AD973,AE973)</f>
        <v>Arrows, Bowler, Fisherman, Giant Skeleton, Mother Witch, Royal Ghost, Royal Hogs, Zappies</v>
      </c>
      <c r="AG973" s="5" t="str">
        <f aca="false">IF(AD973&lt;AE973,AE973,AD973)</f>
        <v>Fire Spirit, Giant Snowball, Goblin Demolisher, Goblin Drill, Guards, Mighty Miner, Poison, Tesla</v>
      </c>
      <c r="AH973" s="5" t="str">
        <f aca="false">IF(AD973=AF973,AA973,IF(AA973="Win","Loss",IF(AA973="Loss","Win","Draw")))</f>
        <v>Loss</v>
      </c>
      <c r="AI973" s="5" t="s">
        <v>102</v>
      </c>
    </row>
    <row r="974" customFormat="false" ht="15" hidden="false" customHeight="true" outlineLevel="0" collapsed="false">
      <c r="A974" s="5" t="s">
        <v>2743</v>
      </c>
      <c r="B974" s="5" t="n">
        <v>2</v>
      </c>
      <c r="C974" s="5" t="s">
        <v>318</v>
      </c>
      <c r="D974" s="5" t="s">
        <v>319</v>
      </c>
      <c r="E974" s="5" t="s">
        <v>611</v>
      </c>
      <c r="F974" s="5" t="s">
        <v>612</v>
      </c>
      <c r="G974" s="5" t="s">
        <v>696</v>
      </c>
      <c r="H974" s="5" t="s">
        <v>491</v>
      </c>
      <c r="I974" s="5" t="s">
        <v>127</v>
      </c>
      <c r="J974" s="5" t="s">
        <v>140</v>
      </c>
      <c r="K974" s="5" t="s">
        <v>128</v>
      </c>
      <c r="L974" s="5" t="s">
        <v>143</v>
      </c>
      <c r="M974" s="5" t="s">
        <v>449</v>
      </c>
      <c r="N974" s="5" t="s">
        <v>257</v>
      </c>
      <c r="O974" s="5" t="s">
        <v>131</v>
      </c>
      <c r="P974" s="5" t="s">
        <v>95</v>
      </c>
      <c r="Q974" s="5" t="s">
        <v>203</v>
      </c>
      <c r="R974" s="5" t="s">
        <v>202</v>
      </c>
      <c r="S974" s="5" t="s">
        <v>201</v>
      </c>
      <c r="T974" s="5" t="s">
        <v>118</v>
      </c>
      <c r="U974" s="5" t="s">
        <v>126</v>
      </c>
      <c r="V974" s="5" t="s">
        <v>88</v>
      </c>
      <c r="W974" s="5" t="s">
        <v>209</v>
      </c>
      <c r="X974" s="5" t="s">
        <v>204</v>
      </c>
      <c r="Y974" s="5" t="n">
        <v>0</v>
      </c>
      <c r="Z974" s="5" t="n">
        <v>1</v>
      </c>
      <c r="AA974" s="5" t="str">
        <f aca="false">IF(Y974&gt;Z974,"Win",IF(Y974&lt;Z974,"Loss","Draw"))</f>
        <v>Loss</v>
      </c>
      <c r="AB974" s="5" t="s">
        <v>98</v>
      </c>
      <c r="AC974" s="5" t="s">
        <v>99</v>
      </c>
      <c r="AD974" s="5" t="s">
        <v>698</v>
      </c>
      <c r="AE974" s="5" t="s">
        <v>697</v>
      </c>
      <c r="AF974" s="5" t="str">
        <f aca="false">IF(AD974&lt;AE974,AD974,AE974)</f>
        <v>Bandit, Barbarian Barrel, Battle Ram, Elixir Collector, Golden Knight, Heal Spirit, Hunter, Ice Golem</v>
      </c>
      <c r="AG974" s="5" t="str">
        <f aca="false">IF(AD974&lt;AE974,AE974,AD974)</f>
        <v>Berserker, Goblin Barrel, Ice Spirit, Inferno Tower, Magic Archer, Royal Delivery, Skeletons, Wall Breakers</v>
      </c>
      <c r="AH974" s="5" t="str">
        <f aca="false">IF(AD974=AF974,AA974,IF(AA974="Win","Loss",IF(AA974="Loss","Win","Draw")))</f>
        <v>Loss</v>
      </c>
      <c r="AI974" s="5" t="s">
        <v>102</v>
      </c>
    </row>
    <row r="975" customFormat="false" ht="15" hidden="false" customHeight="true" outlineLevel="0" collapsed="false">
      <c r="A975" s="5" t="s">
        <v>2744</v>
      </c>
      <c r="B975" s="5" t="n">
        <v>1</v>
      </c>
      <c r="C975" s="5" t="s">
        <v>318</v>
      </c>
      <c r="D975" s="5" t="s">
        <v>319</v>
      </c>
      <c r="E975" s="5" t="s">
        <v>2745</v>
      </c>
      <c r="F975" s="5" t="s">
        <v>2746</v>
      </c>
      <c r="G975" s="5" t="s">
        <v>2747</v>
      </c>
      <c r="H975" s="5" t="s">
        <v>163</v>
      </c>
      <c r="I975" s="5" t="s">
        <v>177</v>
      </c>
      <c r="J975" s="5" t="s">
        <v>188</v>
      </c>
      <c r="K975" s="5" t="s">
        <v>83</v>
      </c>
      <c r="L975" s="5" t="s">
        <v>133</v>
      </c>
      <c r="M975" s="5" t="s">
        <v>93</v>
      </c>
      <c r="N975" s="5" t="s">
        <v>86</v>
      </c>
      <c r="O975" s="5" t="s">
        <v>89</v>
      </c>
      <c r="P975" s="5" t="s">
        <v>215</v>
      </c>
      <c r="Q975" s="5" t="s">
        <v>201</v>
      </c>
      <c r="R975" s="5" t="s">
        <v>202</v>
      </c>
      <c r="S975" s="5" t="s">
        <v>203</v>
      </c>
      <c r="T975" s="5" t="s">
        <v>88</v>
      </c>
      <c r="U975" s="5" t="s">
        <v>157</v>
      </c>
      <c r="V975" s="5" t="s">
        <v>118</v>
      </c>
      <c r="W975" s="5" t="s">
        <v>204</v>
      </c>
      <c r="X975" s="5" t="s">
        <v>209</v>
      </c>
      <c r="Y975" s="5" t="n">
        <v>1</v>
      </c>
      <c r="Z975" s="5" t="n">
        <v>0</v>
      </c>
      <c r="AA975" s="5" t="str">
        <f aca="false">IF(Y975&gt;Z975,"Win",IF(Y975&lt;Z975,"Loss","Draw"))</f>
        <v>Win</v>
      </c>
      <c r="AB975" s="5" t="s">
        <v>98</v>
      </c>
      <c r="AC975" s="5" t="s">
        <v>99</v>
      </c>
      <c r="AD975" s="5" t="s">
        <v>494</v>
      </c>
      <c r="AE975" s="5" t="s">
        <v>587</v>
      </c>
      <c r="AF975" s="5" t="str">
        <f aca="false">IF(AD975&lt;AE975,AD975,AE975)</f>
        <v>Berserker, Fire Spirit, Goblin Barrel, Ice Spirit, Inferno Tower, Magic Archer, Royal Delivery, Wall Breakers</v>
      </c>
      <c r="AG975" s="5" t="str">
        <f aca="false">IF(AD975&lt;AE975,AE975,AD975)</f>
        <v>Fireball, Fisherman, Monk, Mother Witch, Royal Giant, Skeleton Dragons, The Log, Tombstone</v>
      </c>
      <c r="AH975" s="5" t="str">
        <f aca="false">IF(AD975=AF975,AA975,IF(AA975="Win","Loss",IF(AA975="Loss","Win","Draw")))</f>
        <v>Loss</v>
      </c>
      <c r="AI975" s="5" t="s">
        <v>102</v>
      </c>
    </row>
    <row r="976" customFormat="false" ht="15" hidden="false" customHeight="true" outlineLevel="0" collapsed="false">
      <c r="A976" s="5" t="s">
        <v>2744</v>
      </c>
      <c r="B976" s="5" t="n">
        <v>2</v>
      </c>
      <c r="C976" s="5" t="s">
        <v>318</v>
      </c>
      <c r="D976" s="5" t="s">
        <v>319</v>
      </c>
      <c r="E976" s="5" t="s">
        <v>2745</v>
      </c>
      <c r="F976" s="5" t="s">
        <v>2746</v>
      </c>
      <c r="G976" s="5" t="s">
        <v>2748</v>
      </c>
      <c r="H976" s="5" t="s">
        <v>163</v>
      </c>
      <c r="I976" s="5" t="s">
        <v>284</v>
      </c>
      <c r="J976" s="5" t="s">
        <v>128</v>
      </c>
      <c r="K976" s="5" t="s">
        <v>185</v>
      </c>
      <c r="L976" s="5" t="s">
        <v>187</v>
      </c>
      <c r="M976" s="5" t="s">
        <v>115</v>
      </c>
      <c r="N976" s="5" t="s">
        <v>785</v>
      </c>
      <c r="O976" s="5" t="s">
        <v>158</v>
      </c>
      <c r="P976" s="5" t="s">
        <v>173</v>
      </c>
      <c r="Q976" s="5" t="s">
        <v>141</v>
      </c>
      <c r="R976" s="5" t="s">
        <v>95</v>
      </c>
      <c r="S976" s="5" t="s">
        <v>107</v>
      </c>
      <c r="T976" s="5" t="s">
        <v>177</v>
      </c>
      <c r="U976" s="5" t="s">
        <v>178</v>
      </c>
      <c r="V976" s="5" t="s">
        <v>85</v>
      </c>
      <c r="W976" s="5" t="s">
        <v>133</v>
      </c>
      <c r="X976" s="5" t="s">
        <v>150</v>
      </c>
      <c r="Y976" s="5" t="n">
        <v>0</v>
      </c>
      <c r="Z976" s="5" t="n">
        <v>1</v>
      </c>
      <c r="AA976" s="5" t="str">
        <f aca="false">IF(Y976&gt;Z976,"Win",IF(Y976&lt;Z976,"Loss","Draw"))</f>
        <v>Loss</v>
      </c>
      <c r="AB976" s="5" t="s">
        <v>98</v>
      </c>
      <c r="AC976" s="5" t="s">
        <v>99</v>
      </c>
      <c r="AD976" s="5" t="s">
        <v>787</v>
      </c>
      <c r="AE976" s="5" t="s">
        <v>2749</v>
      </c>
      <c r="AF976" s="5" t="str">
        <f aca="false">IF(AD976&lt;AE976,AD976,AE976)</f>
        <v>Barbarian Barrel, Electro Spirit, Goblin Cage, Lightning, Lumberjack, Mother Witch, Phoenix, Royal Giant</v>
      </c>
      <c r="AG976" s="5" t="str">
        <f aca="false">IF(AD976&lt;AE976,AE976,AD976)</f>
        <v>Bowler, Executioner, Freeze, Golden Knight, Graveyard, Inferno Dragon, Tornado, Zappies</v>
      </c>
      <c r="AH976" s="5" t="str">
        <f aca="false">IF(AD976=AF976,AA976,IF(AA976="Win","Loss",IF(AA976="Loss","Win","Draw")))</f>
        <v>Win</v>
      </c>
      <c r="AI976" s="5" t="s">
        <v>102</v>
      </c>
    </row>
    <row r="977" customFormat="false" ht="15" hidden="false" customHeight="true" outlineLevel="0" collapsed="false">
      <c r="A977" s="5" t="s">
        <v>2744</v>
      </c>
      <c r="B977" s="5" t="n">
        <v>3</v>
      </c>
      <c r="C977" s="5" t="s">
        <v>318</v>
      </c>
      <c r="D977" s="5" t="s">
        <v>319</v>
      </c>
      <c r="E977" s="5" t="s">
        <v>2745</v>
      </c>
      <c r="F977" s="5" t="s">
        <v>2746</v>
      </c>
      <c r="G977" s="5" t="s">
        <v>2750</v>
      </c>
      <c r="H977" s="5" t="s">
        <v>491</v>
      </c>
      <c r="I977" s="5" t="s">
        <v>127</v>
      </c>
      <c r="J977" s="5" t="s">
        <v>219</v>
      </c>
      <c r="K977" s="5" t="s">
        <v>141</v>
      </c>
      <c r="L977" s="5" t="s">
        <v>95</v>
      </c>
      <c r="M977" s="5" t="s">
        <v>117</v>
      </c>
      <c r="N977" s="5" t="s">
        <v>294</v>
      </c>
      <c r="O977" s="5" t="s">
        <v>132</v>
      </c>
      <c r="P977" s="5" t="s">
        <v>178</v>
      </c>
      <c r="Q977" s="5" t="s">
        <v>90</v>
      </c>
      <c r="R977" s="5" t="s">
        <v>91</v>
      </c>
      <c r="S977" s="5" t="s">
        <v>1848</v>
      </c>
      <c r="T977" s="5" t="s">
        <v>111</v>
      </c>
      <c r="U977" s="5" t="s">
        <v>108</v>
      </c>
      <c r="V977" s="5" t="s">
        <v>173</v>
      </c>
      <c r="W977" s="5" t="s">
        <v>94</v>
      </c>
      <c r="X977" s="5" t="s">
        <v>130</v>
      </c>
      <c r="Y977" s="5" t="n">
        <v>1</v>
      </c>
      <c r="Z977" s="5" t="n">
        <v>0</v>
      </c>
      <c r="AA977" s="5" t="str">
        <f aca="false">IF(Y977&gt;Z977,"Win",IF(Y977&lt;Z977,"Loss","Draw"))</f>
        <v>Win</v>
      </c>
      <c r="AB977" s="5" t="s">
        <v>98</v>
      </c>
      <c r="AC977" s="5" t="s">
        <v>99</v>
      </c>
      <c r="AD977" s="5" t="s">
        <v>2751</v>
      </c>
      <c r="AE977" s="5" t="s">
        <v>2752</v>
      </c>
      <c r="AF977" s="5" t="str">
        <f aca="false">IF(AD977&lt;AE977,AD977,AE977)</f>
        <v>Arrows, Dark Prince, Goblins, Miner, Minion Horde, Mortar, Rascals, Zappies</v>
      </c>
      <c r="AG977" s="5" t="str">
        <f aca="false">IF(AD977&lt;AE977,AE977,AD977)</f>
        <v>Barbarian Barrel, Battle Ram, Electro Wizard, Giant Skeleton, Lumberjack, Phoenix, Vines, Wizard</v>
      </c>
      <c r="AH977" s="5" t="str">
        <f aca="false">IF(AD977=AF977,AA977,IF(AA977="Win","Loss",IF(AA977="Loss","Win","Draw")))</f>
        <v>Loss</v>
      </c>
      <c r="AI977" s="5" t="s">
        <v>102</v>
      </c>
    </row>
    <row r="978" customFormat="false" ht="15" hidden="false" customHeight="true" outlineLevel="0" collapsed="false">
      <c r="A978" s="5" t="s">
        <v>2753</v>
      </c>
      <c r="B978" s="5" t="n">
        <v>1</v>
      </c>
      <c r="C978" s="5" t="s">
        <v>318</v>
      </c>
      <c r="D978" s="5" t="s">
        <v>319</v>
      </c>
      <c r="E978" s="5" t="s">
        <v>356</v>
      </c>
      <c r="F978" s="5" t="s">
        <v>357</v>
      </c>
      <c r="G978" s="5" t="s">
        <v>2754</v>
      </c>
      <c r="H978" s="5" t="s">
        <v>491</v>
      </c>
      <c r="I978" s="5" t="s">
        <v>177</v>
      </c>
      <c r="J978" s="5" t="s">
        <v>158</v>
      </c>
      <c r="K978" s="5" t="s">
        <v>107</v>
      </c>
      <c r="L978" s="5" t="s">
        <v>178</v>
      </c>
      <c r="M978" s="5" t="s">
        <v>124</v>
      </c>
      <c r="N978" s="5" t="s">
        <v>93</v>
      </c>
      <c r="O978" s="5" t="s">
        <v>150</v>
      </c>
      <c r="P978" s="5" t="s">
        <v>89</v>
      </c>
      <c r="Q978" s="5" t="s">
        <v>92</v>
      </c>
      <c r="R978" s="5" t="s">
        <v>91</v>
      </c>
      <c r="S978" s="5" t="s">
        <v>90</v>
      </c>
      <c r="T978" s="5" t="s">
        <v>97</v>
      </c>
      <c r="U978" s="5" t="s">
        <v>93</v>
      </c>
      <c r="V978" s="5" t="s">
        <v>159</v>
      </c>
      <c r="W978" s="5" t="s">
        <v>94</v>
      </c>
      <c r="X978" s="5" t="s">
        <v>150</v>
      </c>
      <c r="Y978" s="5" t="n">
        <v>1</v>
      </c>
      <c r="Z978" s="5" t="n">
        <v>0</v>
      </c>
      <c r="AA978" s="5" t="str">
        <f aca="false">IF(Y978&gt;Z978,"Win",IF(Y978&lt;Z978,"Loss","Draw"))</f>
        <v>Win</v>
      </c>
      <c r="AB978" s="5" t="s">
        <v>98</v>
      </c>
      <c r="AC978" s="5" t="s">
        <v>99</v>
      </c>
      <c r="AD978" s="5" t="s">
        <v>2699</v>
      </c>
      <c r="AE978" s="5" t="s">
        <v>2755</v>
      </c>
      <c r="AF978" s="5" t="str">
        <f aca="false">IF(AD978&lt;AE978,AD978,AE978)</f>
        <v>Bowler, Electro Spirit, Fireball, Goblin Cage, Phoenix, Royal Ghost, Royal Giant, The Log</v>
      </c>
      <c r="AG978" s="5" t="str">
        <f aca="false">IF(AD978&lt;AE978,AE978,AD978)</f>
        <v>Dart Goblin, Electro Spirit, Fireball, Goblins, Mortar, Rascals, Ronin, Skeleton Barrel</v>
      </c>
      <c r="AH978" s="5" t="str">
        <f aca="false">IF(AD978=AF978,AA978,IF(AA978="Win","Loss",IF(AA978="Loss","Win","Draw")))</f>
        <v>Win</v>
      </c>
      <c r="AI978" s="5" t="s">
        <v>102</v>
      </c>
    </row>
    <row r="979" customFormat="false" ht="15" hidden="false" customHeight="true" outlineLevel="0" collapsed="false">
      <c r="A979" s="5" t="s">
        <v>2753</v>
      </c>
      <c r="B979" s="5" t="n">
        <v>2</v>
      </c>
      <c r="C979" s="5" t="s">
        <v>318</v>
      </c>
      <c r="D979" s="5" t="s">
        <v>319</v>
      </c>
      <c r="E979" s="5" t="s">
        <v>356</v>
      </c>
      <c r="F979" s="5" t="s">
        <v>357</v>
      </c>
      <c r="G979" s="5" t="s">
        <v>2756</v>
      </c>
      <c r="H979" s="5" t="s">
        <v>163</v>
      </c>
      <c r="I979" s="5" t="s">
        <v>284</v>
      </c>
      <c r="J979" s="5" t="s">
        <v>128</v>
      </c>
      <c r="K979" s="5" t="s">
        <v>185</v>
      </c>
      <c r="L979" s="5" t="s">
        <v>173</v>
      </c>
      <c r="M979" s="5" t="s">
        <v>187</v>
      </c>
      <c r="N979" s="5" t="s">
        <v>115</v>
      </c>
      <c r="O979" s="5" t="s">
        <v>785</v>
      </c>
      <c r="P979" s="5" t="s">
        <v>95</v>
      </c>
      <c r="Q979" s="5" t="s">
        <v>127</v>
      </c>
      <c r="R979" s="5" t="s">
        <v>219</v>
      </c>
      <c r="S979" s="5" t="s">
        <v>124</v>
      </c>
      <c r="T979" s="5" t="s">
        <v>117</v>
      </c>
      <c r="U979" s="5" t="s">
        <v>133</v>
      </c>
      <c r="V979" s="5" t="s">
        <v>294</v>
      </c>
      <c r="W979" s="5" t="s">
        <v>173</v>
      </c>
      <c r="X979" s="5" t="s">
        <v>95</v>
      </c>
      <c r="Y979" s="5" t="n">
        <v>1</v>
      </c>
      <c r="Z979" s="5" t="n">
        <v>0</v>
      </c>
      <c r="AA979" s="5" t="str">
        <f aca="false">IF(Y979&gt;Z979,"Win",IF(Y979&lt;Z979,"Loss","Draw"))</f>
        <v>Win</v>
      </c>
      <c r="AB979" s="5" t="s">
        <v>98</v>
      </c>
      <c r="AC979" s="5" t="s">
        <v>99</v>
      </c>
      <c r="AD979" s="5" t="s">
        <v>2757</v>
      </c>
      <c r="AE979" s="5" t="s">
        <v>296</v>
      </c>
      <c r="AF979" s="5" t="str">
        <f aca="false">IF(AD979&lt;AE979,AD979,AE979)</f>
        <v>Barbarian Barrel, Battle Ram, Giant Skeleton, Mother Witch, Royal Ghost, Vines, Wizard, Zappies</v>
      </c>
      <c r="AG979" s="5" t="str">
        <f aca="false">IF(AD979&lt;AE979,AE979,AD979)</f>
        <v>Barbarian Barrel, Executioner, Freeze, Golden Knight, Graveyard, Inferno Dragon, Tornado, Zappies</v>
      </c>
      <c r="AH979" s="5" t="str">
        <f aca="false">IF(AD979=AF979,AA979,IF(AA979="Win","Loss",IF(AA979="Loss","Win","Draw")))</f>
        <v>Loss</v>
      </c>
      <c r="AI979" s="5" t="s">
        <v>102</v>
      </c>
    </row>
    <row r="980" customFormat="false" ht="15" hidden="false" customHeight="true" outlineLevel="0" collapsed="false">
      <c r="A980" s="5" t="s">
        <v>2758</v>
      </c>
      <c r="B980" s="5" t="n">
        <v>1</v>
      </c>
      <c r="C980" s="5" t="s">
        <v>318</v>
      </c>
      <c r="D980" s="5" t="s">
        <v>319</v>
      </c>
      <c r="E980" s="5" t="s">
        <v>271</v>
      </c>
      <c r="F980" s="5" t="s">
        <v>272</v>
      </c>
      <c r="G980" s="5" t="s">
        <v>320</v>
      </c>
      <c r="H980" s="5" t="s">
        <v>163</v>
      </c>
      <c r="I980" s="5" t="s">
        <v>127</v>
      </c>
      <c r="J980" s="5" t="s">
        <v>219</v>
      </c>
      <c r="K980" s="5" t="s">
        <v>124</v>
      </c>
      <c r="L980" s="5" t="s">
        <v>117</v>
      </c>
      <c r="M980" s="5" t="s">
        <v>133</v>
      </c>
      <c r="N980" s="5" t="s">
        <v>294</v>
      </c>
      <c r="O980" s="5" t="s">
        <v>173</v>
      </c>
      <c r="P980" s="5" t="s">
        <v>95</v>
      </c>
      <c r="Q980" s="5" t="s">
        <v>87</v>
      </c>
      <c r="R980" s="5" t="s">
        <v>91</v>
      </c>
      <c r="S980" s="5" t="s">
        <v>114</v>
      </c>
      <c r="T980" s="5" t="s">
        <v>242</v>
      </c>
      <c r="U980" s="5" t="s">
        <v>116</v>
      </c>
      <c r="V980" s="5" t="s">
        <v>157</v>
      </c>
      <c r="W980" s="5" t="s">
        <v>97</v>
      </c>
      <c r="X980" s="5" t="s">
        <v>137</v>
      </c>
      <c r="Y980" s="5" t="n">
        <v>0</v>
      </c>
      <c r="Z980" s="5" t="n">
        <v>1</v>
      </c>
      <c r="AA980" s="5" t="str">
        <f aca="false">IF(Y980&gt;Z980,"Win",IF(Y980&lt;Z980,"Loss","Draw"))</f>
        <v>Loss</v>
      </c>
      <c r="AB980" s="5" t="s">
        <v>98</v>
      </c>
      <c r="AC980" s="5" t="s">
        <v>99</v>
      </c>
      <c r="AD980" s="5" t="s">
        <v>296</v>
      </c>
      <c r="AE980" s="5" t="s">
        <v>321</v>
      </c>
      <c r="AF980" s="5" t="str">
        <f aca="false">IF(AD980&lt;AE980,AD980,AE980)</f>
        <v>Barbarian Barrel, Battle Ram, Giant Skeleton, Mother Witch, Royal Ghost, Vines, Wizard, Zappies</v>
      </c>
      <c r="AG980" s="5" t="str">
        <f aca="false">IF(AD980&lt;AE980,AE980,AD980)</f>
        <v>Bomber, Fire Spirit, Giant Snowball, Goblin Drill, Goblins, Poison, Ronin, Tesla</v>
      </c>
      <c r="AH980" s="5" t="str">
        <f aca="false">IF(AD980=AF980,AA980,IF(AA980="Win","Loss",IF(AA980="Loss","Win","Draw")))</f>
        <v>Loss</v>
      </c>
      <c r="AI980" s="5" t="s">
        <v>102</v>
      </c>
    </row>
    <row r="981" customFormat="false" ht="15" hidden="false" customHeight="true" outlineLevel="0" collapsed="false">
      <c r="A981" s="5" t="s">
        <v>2758</v>
      </c>
      <c r="B981" s="5" t="n">
        <v>2</v>
      </c>
      <c r="C981" s="5" t="s">
        <v>318</v>
      </c>
      <c r="D981" s="5" t="s">
        <v>319</v>
      </c>
      <c r="E981" s="5" t="s">
        <v>271</v>
      </c>
      <c r="F981" s="5" t="s">
        <v>272</v>
      </c>
      <c r="G981" s="5" t="s">
        <v>322</v>
      </c>
      <c r="H981" s="5" t="s">
        <v>163</v>
      </c>
      <c r="I981" s="5" t="s">
        <v>177</v>
      </c>
      <c r="J981" s="5" t="s">
        <v>188</v>
      </c>
      <c r="K981" s="5" t="s">
        <v>83</v>
      </c>
      <c r="L981" s="5" t="s">
        <v>93</v>
      </c>
      <c r="M981" s="5" t="s">
        <v>86</v>
      </c>
      <c r="N981" s="5" t="s">
        <v>89</v>
      </c>
      <c r="O981" s="5" t="s">
        <v>215</v>
      </c>
      <c r="P981" s="5" t="s">
        <v>132</v>
      </c>
      <c r="Q981" s="5" t="s">
        <v>129</v>
      </c>
      <c r="R981" s="5" t="s">
        <v>323</v>
      </c>
      <c r="S981" s="5" t="s">
        <v>109</v>
      </c>
      <c r="T981" s="5" t="s">
        <v>133</v>
      </c>
      <c r="U981" s="5" t="s">
        <v>223</v>
      </c>
      <c r="V981" s="5" t="s">
        <v>93</v>
      </c>
      <c r="W981" s="5" t="s">
        <v>150</v>
      </c>
      <c r="X981" s="5" t="s">
        <v>112</v>
      </c>
      <c r="Y981" s="5" t="n">
        <v>1</v>
      </c>
      <c r="Z981" s="5" t="n">
        <v>0</v>
      </c>
      <c r="AA981" s="5" t="str">
        <f aca="false">IF(Y981&gt;Z981,"Win",IF(Y981&lt;Z981,"Loss","Draw"))</f>
        <v>Win</v>
      </c>
      <c r="AB981" s="5" t="s">
        <v>98</v>
      </c>
      <c r="AC981" s="5" t="s">
        <v>99</v>
      </c>
      <c r="AD981" s="5" t="s">
        <v>325</v>
      </c>
      <c r="AE981" s="5" t="s">
        <v>324</v>
      </c>
      <c r="AF981" s="5" t="str">
        <f aca="false">IF(AD981&lt;AE981,AD981,AE981)</f>
        <v>Electro Spirit, Fireball, Mega Knight, Mini P.E.K.K.A, Mother Witch, Ram Rider, Spirit Empress, Zap</v>
      </c>
      <c r="AG981" s="5" t="str">
        <f aca="false">IF(AD981&lt;AE981,AE981,AD981)</f>
        <v>Electro Wizard, Fireball, Fisherman, Monk, Royal Giant, Skeleton Dragons, The Log, Tombstone</v>
      </c>
      <c r="AH981" s="5" t="str">
        <f aca="false">IF(AD981=AF981,AA981,IF(AA981="Win","Loss",IF(AA981="Loss","Win","Draw")))</f>
        <v>Loss</v>
      </c>
      <c r="AI981" s="5" t="s">
        <v>102</v>
      </c>
    </row>
    <row r="982" customFormat="false" ht="15" hidden="false" customHeight="true" outlineLevel="0" collapsed="false">
      <c r="A982" s="5" t="s">
        <v>2758</v>
      </c>
      <c r="B982" s="5" t="n">
        <v>3</v>
      </c>
      <c r="C982" s="5" t="s">
        <v>318</v>
      </c>
      <c r="D982" s="5" t="s">
        <v>319</v>
      </c>
      <c r="E982" s="5" t="s">
        <v>271</v>
      </c>
      <c r="F982" s="5" t="s">
        <v>272</v>
      </c>
      <c r="G982" s="5" t="s">
        <v>326</v>
      </c>
      <c r="H982" s="5" t="s">
        <v>163</v>
      </c>
      <c r="I982" s="5" t="s">
        <v>129</v>
      </c>
      <c r="J982" s="5" t="s">
        <v>128</v>
      </c>
      <c r="K982" s="5" t="s">
        <v>141</v>
      </c>
      <c r="L982" s="5" t="s">
        <v>223</v>
      </c>
      <c r="M982" s="5" t="s">
        <v>150</v>
      </c>
      <c r="N982" s="5" t="s">
        <v>112</v>
      </c>
      <c r="O982" s="5" t="s">
        <v>130</v>
      </c>
      <c r="P982" s="5" t="s">
        <v>327</v>
      </c>
      <c r="Q982" s="5" t="s">
        <v>90</v>
      </c>
      <c r="R982" s="5" t="s">
        <v>158</v>
      </c>
      <c r="S982" s="5" t="s">
        <v>92</v>
      </c>
      <c r="T982" s="5" t="s">
        <v>88</v>
      </c>
      <c r="U982" s="5" t="s">
        <v>159</v>
      </c>
      <c r="V982" s="5" t="s">
        <v>130</v>
      </c>
      <c r="W982" s="5" t="s">
        <v>96</v>
      </c>
      <c r="X982" s="5" t="s">
        <v>94</v>
      </c>
      <c r="Y982" s="5" t="n">
        <v>0</v>
      </c>
      <c r="Z982" s="5" t="n">
        <v>1</v>
      </c>
      <c r="AA982" s="5" t="str">
        <f aca="false">IF(Y982&gt;Z982,"Win",IF(Y982&lt;Z982,"Loss","Draw"))</f>
        <v>Loss</v>
      </c>
      <c r="AB982" s="5" t="s">
        <v>98</v>
      </c>
      <c r="AC982" s="5" t="s">
        <v>99</v>
      </c>
      <c r="AD982" s="5" t="s">
        <v>329</v>
      </c>
      <c r="AE982" s="5" t="s">
        <v>328</v>
      </c>
      <c r="AF982" s="5" t="str">
        <f aca="false">IF(AD982&lt;AE982,AD982,AE982)</f>
        <v>Arrows, Berserker, Bowler, Dart Goblin, Minions, Mortar, Rascals, Skeleton Barrel</v>
      </c>
      <c r="AG982" s="5" t="str">
        <f aca="false">IF(AD982&lt;AE982,AE982,AD982)</f>
        <v>Arrows, Electro Spirit, Golden Knight, Lumberjack, Mega Knight, Rage, Ram Rider, Spirit Empress</v>
      </c>
      <c r="AH982" s="5" t="str">
        <f aca="false">IF(AD982=AF982,AA982,IF(AA982="Win","Loss",IF(AA982="Loss","Win","Draw")))</f>
        <v>Win</v>
      </c>
      <c r="AI982" s="5" t="s">
        <v>102</v>
      </c>
    </row>
    <row r="983" customFormat="false" ht="15" hidden="false" customHeight="true" outlineLevel="0" collapsed="false">
      <c r="A983" s="5" t="s">
        <v>2759</v>
      </c>
      <c r="B983" s="5" t="n">
        <v>1</v>
      </c>
      <c r="C983" s="5" t="s">
        <v>318</v>
      </c>
      <c r="D983" s="5" t="s">
        <v>319</v>
      </c>
      <c r="E983" s="5" t="s">
        <v>373</v>
      </c>
      <c r="F983" s="5" t="s">
        <v>374</v>
      </c>
      <c r="G983" s="5" t="s">
        <v>2760</v>
      </c>
      <c r="H983" s="5" t="s">
        <v>491</v>
      </c>
      <c r="I983" s="5" t="s">
        <v>107</v>
      </c>
      <c r="J983" s="5" t="s">
        <v>108</v>
      </c>
      <c r="K983" s="5" t="s">
        <v>109</v>
      </c>
      <c r="L983" s="5" t="s">
        <v>95</v>
      </c>
      <c r="M983" s="5" t="s">
        <v>112</v>
      </c>
      <c r="N983" s="5" t="s">
        <v>86</v>
      </c>
      <c r="O983" s="5" t="s">
        <v>110</v>
      </c>
      <c r="P983" s="5" t="s">
        <v>93</v>
      </c>
      <c r="Q983" s="5" t="s">
        <v>113</v>
      </c>
      <c r="R983" s="5" t="s">
        <v>151</v>
      </c>
      <c r="S983" s="5" t="s">
        <v>114</v>
      </c>
      <c r="T983" s="5" t="s">
        <v>137</v>
      </c>
      <c r="U983" s="5" t="s">
        <v>116</v>
      </c>
      <c r="V983" s="5" t="s">
        <v>193</v>
      </c>
      <c r="W983" s="5" t="s">
        <v>157</v>
      </c>
      <c r="X983" s="5" t="s">
        <v>87</v>
      </c>
      <c r="Y983" s="5" t="n">
        <v>1</v>
      </c>
      <c r="Z983" s="5" t="n">
        <v>0</v>
      </c>
      <c r="AA983" s="5" t="str">
        <f aca="false">IF(Y983&gt;Z983,"Win",IF(Y983&lt;Z983,"Loss","Draw"))</f>
        <v>Win</v>
      </c>
      <c r="AB983" s="5" t="s">
        <v>98</v>
      </c>
      <c r="AC983" s="5" t="s">
        <v>99</v>
      </c>
      <c r="AD983" s="5" t="s">
        <v>2740</v>
      </c>
      <c r="AE983" s="5" t="s">
        <v>2761</v>
      </c>
      <c r="AF983" s="5" t="str">
        <f aca="false">IF(AD983&lt;AE983,AD983,AE983)</f>
        <v>Barbarian Barrel, Dark Prince, Fireball, Goblin Cage, Lava Hound, Skeleton Dragons, Spirit Empress, Zap</v>
      </c>
      <c r="AG983" s="5" t="str">
        <f aca="false">IF(AD983&lt;AE983,AE983,AD983)</f>
        <v>Fire Spirit, Furnace, Giant Snowball, Goblin Drill, Guards, Mighty Miner, Poison, Tesla</v>
      </c>
      <c r="AH983" s="5" t="str">
        <f aca="false">IF(AD983=AF983,AA983,IF(AA983="Win","Loss",IF(AA983="Loss","Win","Draw")))</f>
        <v>Win</v>
      </c>
      <c r="AI983" s="5" t="s">
        <v>102</v>
      </c>
    </row>
    <row r="984" customFormat="false" ht="15" hidden="false" customHeight="true" outlineLevel="0" collapsed="false">
      <c r="A984" s="5" t="s">
        <v>2759</v>
      </c>
      <c r="B984" s="5" t="n">
        <v>2</v>
      </c>
      <c r="C984" s="5" t="s">
        <v>318</v>
      </c>
      <c r="D984" s="5" t="s">
        <v>319</v>
      </c>
      <c r="E984" s="5" t="s">
        <v>373</v>
      </c>
      <c r="F984" s="5" t="s">
        <v>374</v>
      </c>
      <c r="G984" s="5" t="s">
        <v>2762</v>
      </c>
      <c r="H984" s="5" t="s">
        <v>376</v>
      </c>
      <c r="I984" s="5" t="s">
        <v>177</v>
      </c>
      <c r="J984" s="5" t="s">
        <v>188</v>
      </c>
      <c r="K984" s="5" t="s">
        <v>83</v>
      </c>
      <c r="L984" s="5" t="s">
        <v>133</v>
      </c>
      <c r="M984" s="5" t="s">
        <v>89</v>
      </c>
      <c r="N984" s="5" t="s">
        <v>215</v>
      </c>
      <c r="O984" s="5" t="s">
        <v>85</v>
      </c>
      <c r="P984" s="5" t="s">
        <v>178</v>
      </c>
      <c r="Q984" s="5" t="s">
        <v>92</v>
      </c>
      <c r="R984" s="5" t="s">
        <v>158</v>
      </c>
      <c r="S984" s="5" t="s">
        <v>90</v>
      </c>
      <c r="T984" s="5" t="s">
        <v>150</v>
      </c>
      <c r="U984" s="5" t="s">
        <v>159</v>
      </c>
      <c r="V984" s="5" t="s">
        <v>96</v>
      </c>
      <c r="W984" s="5" t="s">
        <v>94</v>
      </c>
      <c r="X984" s="5" t="s">
        <v>93</v>
      </c>
      <c r="Y984" s="5" t="n">
        <v>1</v>
      </c>
      <c r="Z984" s="5" t="n">
        <v>0</v>
      </c>
      <c r="AA984" s="5" t="str">
        <f aca="false">IF(Y984&gt;Z984,"Win",IF(Y984&lt;Z984,"Loss","Draw"))</f>
        <v>Win</v>
      </c>
      <c r="AB984" s="5" t="s">
        <v>98</v>
      </c>
      <c r="AC984" s="5" t="s">
        <v>99</v>
      </c>
      <c r="AD984" s="5" t="s">
        <v>2763</v>
      </c>
      <c r="AE984" s="5" t="s">
        <v>967</v>
      </c>
      <c r="AF984" s="5" t="str">
        <f aca="false">IF(AD984&lt;AE984,AD984,AE984)</f>
        <v>Bowler, Dart Goblin, Electro Spirit, Fireball, Minions, Mortar, Rascals, Skeleton Barrel</v>
      </c>
      <c r="AG984" s="5" t="str">
        <f aca="false">IF(AD984&lt;AE984,AE984,AD984)</f>
        <v>Fisherman, Lightning, Monk, Mother Witch, Phoenix, Royal Giant, The Log, Tombstone</v>
      </c>
      <c r="AH984" s="5" t="str">
        <f aca="false">IF(AD984=AF984,AA984,IF(AA984="Win","Loss",IF(AA984="Loss","Win","Draw")))</f>
        <v>Loss</v>
      </c>
      <c r="AI984" s="5" t="s">
        <v>102</v>
      </c>
    </row>
    <row r="985" customFormat="false" ht="15" hidden="false" customHeight="true" outlineLevel="0" collapsed="false">
      <c r="A985" s="5" t="s">
        <v>2764</v>
      </c>
      <c r="B985" s="5" t="n">
        <v>1</v>
      </c>
      <c r="C985" s="5" t="s">
        <v>318</v>
      </c>
      <c r="D985" s="5" t="s">
        <v>319</v>
      </c>
      <c r="E985" s="5" t="s">
        <v>147</v>
      </c>
      <c r="F985" s="5" t="s">
        <v>148</v>
      </c>
      <c r="G985" s="5" t="s">
        <v>2251</v>
      </c>
      <c r="H985" s="5" t="s">
        <v>163</v>
      </c>
      <c r="I985" s="5" t="s">
        <v>185</v>
      </c>
      <c r="J985" s="5" t="s">
        <v>186</v>
      </c>
      <c r="K985" s="5" t="s">
        <v>109</v>
      </c>
      <c r="L985" s="5" t="s">
        <v>187</v>
      </c>
      <c r="M985" s="5" t="s">
        <v>173</v>
      </c>
      <c r="N985" s="5" t="s">
        <v>111</v>
      </c>
      <c r="O985" s="5" t="s">
        <v>117</v>
      </c>
      <c r="P985" s="5" t="s">
        <v>188</v>
      </c>
      <c r="Q985" s="5" t="s">
        <v>203</v>
      </c>
      <c r="R985" s="5" t="s">
        <v>202</v>
      </c>
      <c r="S985" s="5" t="s">
        <v>201</v>
      </c>
      <c r="T985" s="5" t="s">
        <v>157</v>
      </c>
      <c r="U985" s="5" t="s">
        <v>118</v>
      </c>
      <c r="V985" s="5" t="s">
        <v>88</v>
      </c>
      <c r="W985" s="5" t="s">
        <v>204</v>
      </c>
      <c r="X985" s="5" t="s">
        <v>209</v>
      </c>
      <c r="Y985" s="5" t="n">
        <v>0</v>
      </c>
      <c r="Z985" s="5" t="n">
        <v>1</v>
      </c>
      <c r="AA985" s="5" t="str">
        <f aca="false">IF(Y985&gt;Z985,"Win",IF(Y985&lt;Z985,"Loss","Draw"))</f>
        <v>Loss</v>
      </c>
      <c r="AB985" s="5" t="s">
        <v>98</v>
      </c>
      <c r="AC985" s="5" t="s">
        <v>99</v>
      </c>
      <c r="AD985" s="5" t="s">
        <v>538</v>
      </c>
      <c r="AE985" s="5" t="s">
        <v>587</v>
      </c>
      <c r="AF985" s="5" t="str">
        <f aca="false">IF(AD985&lt;AE985,AD985,AE985)</f>
        <v>Balloon, Executioner, Giant Skeleton, Miner, Tombstone, Tornado, Zap, Zappies</v>
      </c>
      <c r="AG985" s="5" t="str">
        <f aca="false">IF(AD985&lt;AE985,AE985,AD985)</f>
        <v>Berserker, Fire Spirit, Goblin Barrel, Ice Spirit, Inferno Tower, Magic Archer, Royal Delivery, Wall Breakers</v>
      </c>
      <c r="AH985" s="5" t="str">
        <f aca="false">IF(AD985=AF985,AA985,IF(AA985="Win","Loss",IF(AA985="Loss","Win","Draw")))</f>
        <v>Loss</v>
      </c>
      <c r="AI985" s="5" t="s">
        <v>102</v>
      </c>
    </row>
    <row r="986" customFormat="false" ht="15" hidden="false" customHeight="true" outlineLevel="0" collapsed="false">
      <c r="A986" s="5" t="s">
        <v>2764</v>
      </c>
      <c r="B986" s="5" t="n">
        <v>2</v>
      </c>
      <c r="C986" s="5" t="s">
        <v>318</v>
      </c>
      <c r="D986" s="5" t="s">
        <v>319</v>
      </c>
      <c r="E986" s="5" t="s">
        <v>147</v>
      </c>
      <c r="F986" s="5" t="s">
        <v>148</v>
      </c>
      <c r="G986" s="5" t="s">
        <v>2252</v>
      </c>
      <c r="H986" s="5" t="s">
        <v>491</v>
      </c>
      <c r="I986" s="5" t="s">
        <v>107</v>
      </c>
      <c r="J986" s="5" t="s">
        <v>91</v>
      </c>
      <c r="K986" s="5" t="s">
        <v>208</v>
      </c>
      <c r="L986" s="5" t="s">
        <v>110</v>
      </c>
      <c r="M986" s="5" t="s">
        <v>112</v>
      </c>
      <c r="N986" s="5" t="s">
        <v>86</v>
      </c>
      <c r="O986" s="5" t="s">
        <v>130</v>
      </c>
      <c r="P986" s="5" t="s">
        <v>85</v>
      </c>
      <c r="Q986" s="5" t="s">
        <v>124</v>
      </c>
      <c r="R986" s="5" t="s">
        <v>123</v>
      </c>
      <c r="S986" s="5" t="s">
        <v>90</v>
      </c>
      <c r="T986" s="5" t="s">
        <v>125</v>
      </c>
      <c r="U986" s="5" t="s">
        <v>85</v>
      </c>
      <c r="V986" s="5" t="s">
        <v>96</v>
      </c>
      <c r="W986" s="5" t="s">
        <v>95</v>
      </c>
      <c r="X986" s="5" t="s">
        <v>126</v>
      </c>
      <c r="Y986" s="5" t="n">
        <v>0</v>
      </c>
      <c r="Z986" s="5" t="n">
        <v>1</v>
      </c>
      <c r="AA986" s="5" t="str">
        <f aca="false">IF(Y986&gt;Z986,"Win",IF(Y986&lt;Z986,"Loss","Draw"))</f>
        <v>Loss</v>
      </c>
      <c r="AB986" s="5" t="s">
        <v>98</v>
      </c>
      <c r="AC986" s="5" t="s">
        <v>99</v>
      </c>
      <c r="AD986" s="5" t="s">
        <v>2253</v>
      </c>
      <c r="AE986" s="5" t="s">
        <v>134</v>
      </c>
      <c r="AF986" s="5" t="str">
        <f aca="false">IF(AD986&lt;AE986,AD986,AE986)</f>
        <v>Arrows, Goblin Cage, Goblins, Lava Hound, Lightning, Skeleton Dragons, Spirit Empress, Valkyrie</v>
      </c>
      <c r="AG986" s="5" t="str">
        <f aca="false">IF(AD986&lt;AE986,AE986,AD986)</f>
        <v>Barbarian Barrel, Cannon Cart, Goblinstein, Lightning, Minions, Mortar, Royal Ghost, Skeletons</v>
      </c>
      <c r="AH986" s="5" t="str">
        <f aca="false">IF(AD986=AF986,AA986,IF(AA986="Win","Loss",IF(AA986="Loss","Win","Draw")))</f>
        <v>Loss</v>
      </c>
      <c r="AI986" s="5" t="s">
        <v>102</v>
      </c>
    </row>
    <row r="987" customFormat="false" ht="15" hidden="false" customHeight="true" outlineLevel="0" collapsed="false">
      <c r="A987" s="5" t="s">
        <v>2765</v>
      </c>
      <c r="B987" s="5" t="n">
        <v>1</v>
      </c>
      <c r="C987" s="5" t="s">
        <v>318</v>
      </c>
      <c r="D987" s="5" t="s">
        <v>319</v>
      </c>
      <c r="E987" s="6" t="s">
        <v>365</v>
      </c>
      <c r="F987" s="5" t="s">
        <v>366</v>
      </c>
      <c r="G987" s="5" t="s">
        <v>2766</v>
      </c>
      <c r="H987" s="5" t="s">
        <v>715</v>
      </c>
      <c r="I987" s="5" t="s">
        <v>141</v>
      </c>
      <c r="J987" s="5" t="s">
        <v>158</v>
      </c>
      <c r="K987" s="5" t="s">
        <v>129</v>
      </c>
      <c r="L987" s="5" t="s">
        <v>165</v>
      </c>
      <c r="M987" s="5" t="s">
        <v>133</v>
      </c>
      <c r="N987" s="5" t="s">
        <v>164</v>
      </c>
      <c r="O987" s="5" t="s">
        <v>96</v>
      </c>
      <c r="P987" s="5" t="s">
        <v>130</v>
      </c>
      <c r="Q987" s="5" t="s">
        <v>82</v>
      </c>
      <c r="R987" s="5" t="s">
        <v>151</v>
      </c>
      <c r="S987" s="5" t="s">
        <v>152</v>
      </c>
      <c r="T987" s="5" t="s">
        <v>85</v>
      </c>
      <c r="U987" s="5" t="s">
        <v>150</v>
      </c>
      <c r="V987" s="5" t="s">
        <v>89</v>
      </c>
      <c r="W987" s="5" t="s">
        <v>153</v>
      </c>
      <c r="X987" s="5" t="s">
        <v>126</v>
      </c>
      <c r="Y987" s="5" t="n">
        <v>0</v>
      </c>
      <c r="Z987" s="5" t="n">
        <v>1</v>
      </c>
      <c r="AA987" s="5" t="str">
        <f aca="false">IF(Y987&gt;Z987,"Win",IF(Y987&lt;Z987,"Loss","Draw"))</f>
        <v>Loss</v>
      </c>
      <c r="AB987" s="5" t="s">
        <v>98</v>
      </c>
      <c r="AC987" s="5" t="s">
        <v>99</v>
      </c>
      <c r="AD987" s="5" t="s">
        <v>2767</v>
      </c>
      <c r="AE987" s="5" t="s">
        <v>155</v>
      </c>
      <c r="AF987" s="5" t="str">
        <f aca="false">IF(AD987&lt;AE987,AD987,AE987)</f>
        <v>Arrows, Bowler, Earthquake, Hog Rider, Lumberjack, Mega Knight, Minions, Mother Witch</v>
      </c>
      <c r="AG987" s="5" t="str">
        <f aca="false">IF(AD987&lt;AE987,AE987,AD987)</f>
        <v>Baby Dragon, Cannon, Electro Spirit, Lightning, Mighty Miner, Royal Hogs, Skeletons, The Log</v>
      </c>
      <c r="AH987" s="5" t="str">
        <f aca="false">IF(AD987=AF987,AA987,IF(AA987="Win","Loss",IF(AA987="Loss","Win","Draw")))</f>
        <v>Loss</v>
      </c>
      <c r="AI987" s="5" t="s">
        <v>102</v>
      </c>
    </row>
    <row r="988" customFormat="false" ht="15" hidden="false" customHeight="true" outlineLevel="0" collapsed="false">
      <c r="A988" s="5" t="s">
        <v>2765</v>
      </c>
      <c r="B988" s="5" t="n">
        <v>2</v>
      </c>
      <c r="C988" s="5" t="s">
        <v>318</v>
      </c>
      <c r="D988" s="5" t="s">
        <v>319</v>
      </c>
      <c r="E988" s="6" t="s">
        <v>365</v>
      </c>
      <c r="F988" s="5" t="s">
        <v>366</v>
      </c>
      <c r="G988" s="5" t="s">
        <v>2768</v>
      </c>
      <c r="H988" s="5" t="s">
        <v>715</v>
      </c>
      <c r="I988" s="5" t="s">
        <v>177</v>
      </c>
      <c r="J988" s="5" t="s">
        <v>83</v>
      </c>
      <c r="K988" s="5" t="s">
        <v>219</v>
      </c>
      <c r="L988" s="5" t="s">
        <v>173</v>
      </c>
      <c r="M988" s="5" t="s">
        <v>215</v>
      </c>
      <c r="N988" s="5" t="s">
        <v>188</v>
      </c>
      <c r="O988" s="5" t="s">
        <v>89</v>
      </c>
      <c r="P988" s="5" t="s">
        <v>93</v>
      </c>
      <c r="Q988" s="5" t="s">
        <v>203</v>
      </c>
      <c r="R988" s="5" t="s">
        <v>202</v>
      </c>
      <c r="S988" s="5" t="s">
        <v>201</v>
      </c>
      <c r="T988" s="5" t="s">
        <v>88</v>
      </c>
      <c r="U988" s="5" t="s">
        <v>157</v>
      </c>
      <c r="V988" s="5" t="s">
        <v>118</v>
      </c>
      <c r="W988" s="5" t="s">
        <v>87</v>
      </c>
      <c r="X988" s="5" t="s">
        <v>204</v>
      </c>
      <c r="Y988" s="5" t="n">
        <v>0</v>
      </c>
      <c r="Z988" s="5" t="n">
        <v>1</v>
      </c>
      <c r="AA988" s="5" t="str">
        <f aca="false">IF(Y988&gt;Z988,"Win",IF(Y988&lt;Z988,"Loss","Draw"))</f>
        <v>Loss</v>
      </c>
      <c r="AB988" s="5" t="s">
        <v>98</v>
      </c>
      <c r="AC988" s="5" t="s">
        <v>99</v>
      </c>
      <c r="AD988" s="5" t="s">
        <v>316</v>
      </c>
      <c r="AE988" s="5" t="s">
        <v>206</v>
      </c>
      <c r="AF988" s="5" t="str">
        <f aca="false">IF(AD988&lt;AE988,AD988,AE988)</f>
        <v>Berserker, Fire Spirit, Goblin Barrel, Ice Spirit, Magic Archer, Royal Delivery, Tesla, Wall Breakers</v>
      </c>
      <c r="AG988" s="5" t="str">
        <f aca="false">IF(AD988&lt;AE988,AE988,AD988)</f>
        <v>Fireball, Fisherman, Monk, Royal Giant, The Log, Tombstone, Wizard, Zappies</v>
      </c>
      <c r="AH988" s="5" t="str">
        <f aca="false">IF(AD988=AF988,AA988,IF(AA988="Win","Loss",IF(AA988="Loss","Win","Draw")))</f>
        <v>Win</v>
      </c>
      <c r="AI988" s="5" t="s">
        <v>102</v>
      </c>
    </row>
    <row r="989" customFormat="false" ht="15" hidden="false" customHeight="true" outlineLevel="0" collapsed="false">
      <c r="A989" s="5" t="s">
        <v>2769</v>
      </c>
      <c r="B989" s="5" t="n">
        <v>1</v>
      </c>
      <c r="C989" s="5" t="s">
        <v>318</v>
      </c>
      <c r="D989" s="5" t="s">
        <v>319</v>
      </c>
      <c r="E989" s="5" t="s">
        <v>331</v>
      </c>
      <c r="F989" s="5" t="s">
        <v>332</v>
      </c>
      <c r="G989" s="5" t="s">
        <v>2770</v>
      </c>
      <c r="H989" s="5" t="s">
        <v>491</v>
      </c>
      <c r="I989" s="5" t="s">
        <v>82</v>
      </c>
      <c r="J989" s="5" t="s">
        <v>158</v>
      </c>
      <c r="K989" s="5" t="s">
        <v>124</v>
      </c>
      <c r="L989" s="5" t="s">
        <v>117</v>
      </c>
      <c r="M989" s="5" t="s">
        <v>173</v>
      </c>
      <c r="N989" s="5" t="s">
        <v>133</v>
      </c>
      <c r="O989" s="5" t="s">
        <v>215</v>
      </c>
      <c r="P989" s="5" t="s">
        <v>130</v>
      </c>
      <c r="Q989" s="5" t="s">
        <v>177</v>
      </c>
      <c r="R989" s="5" t="s">
        <v>83</v>
      </c>
      <c r="S989" s="5" t="s">
        <v>219</v>
      </c>
      <c r="T989" s="5" t="s">
        <v>188</v>
      </c>
      <c r="U989" s="5" t="s">
        <v>85</v>
      </c>
      <c r="V989" s="5" t="s">
        <v>133</v>
      </c>
      <c r="W989" s="5" t="s">
        <v>215</v>
      </c>
      <c r="X989" s="5" t="s">
        <v>150</v>
      </c>
      <c r="Y989" s="5" t="n">
        <v>1</v>
      </c>
      <c r="Z989" s="5" t="n">
        <v>0</v>
      </c>
      <c r="AA989" s="5" t="str">
        <f aca="false">IF(Y989&gt;Z989,"Win",IF(Y989&lt;Z989,"Loss","Draw"))</f>
        <v>Win</v>
      </c>
      <c r="AB989" s="5" t="s">
        <v>98</v>
      </c>
      <c r="AC989" s="5" t="s">
        <v>99</v>
      </c>
      <c r="AD989" s="5" t="s">
        <v>695</v>
      </c>
      <c r="AE989" s="5" t="s">
        <v>2771</v>
      </c>
      <c r="AF989" s="5" t="str">
        <f aca="false">IF(AD989&lt;AE989,AD989,AE989)</f>
        <v>Arrows, Bowler, Fisherman, Giant Skeleton, Mother Witch, Royal Ghost, Royal Hogs, Zappies</v>
      </c>
      <c r="AG989" s="5" t="str">
        <f aca="false">IF(AD989&lt;AE989,AE989,AD989)</f>
        <v>Electro Spirit, Fisherman, Lightning, Monk, Mother Witch, Royal Giant, Tombstone, Wizard</v>
      </c>
      <c r="AH989" s="5" t="str">
        <f aca="false">IF(AD989=AF989,AA989,IF(AA989="Win","Loss",IF(AA989="Loss","Win","Draw")))</f>
        <v>Win</v>
      </c>
      <c r="AI989" s="5" t="s">
        <v>102</v>
      </c>
    </row>
    <row r="990" customFormat="false" ht="15" hidden="false" customHeight="true" outlineLevel="0" collapsed="false">
      <c r="A990" s="5" t="s">
        <v>2769</v>
      </c>
      <c r="B990" s="5" t="n">
        <v>2</v>
      </c>
      <c r="C990" s="5" t="s">
        <v>318</v>
      </c>
      <c r="D990" s="5" t="s">
        <v>319</v>
      </c>
      <c r="E990" s="5" t="s">
        <v>331</v>
      </c>
      <c r="F990" s="5" t="s">
        <v>332</v>
      </c>
      <c r="G990" s="5" t="s">
        <v>2772</v>
      </c>
      <c r="H990" s="5" t="s">
        <v>352</v>
      </c>
      <c r="I990" s="5" t="s">
        <v>109</v>
      </c>
      <c r="J990" s="5" t="s">
        <v>108</v>
      </c>
      <c r="K990" s="5" t="s">
        <v>107</v>
      </c>
      <c r="L990" s="5" t="s">
        <v>93</v>
      </c>
      <c r="M990" s="5" t="s">
        <v>86</v>
      </c>
      <c r="N990" s="5" t="s">
        <v>110</v>
      </c>
      <c r="O990" s="5" t="s">
        <v>112</v>
      </c>
      <c r="P990" s="5" t="s">
        <v>95</v>
      </c>
      <c r="Q990" s="5" t="s">
        <v>152</v>
      </c>
      <c r="R990" s="5" t="s">
        <v>91</v>
      </c>
      <c r="S990" s="5" t="s">
        <v>82</v>
      </c>
      <c r="T990" s="5" t="s">
        <v>88</v>
      </c>
      <c r="U990" s="5" t="s">
        <v>87</v>
      </c>
      <c r="V990" s="5" t="s">
        <v>89</v>
      </c>
      <c r="W990" s="5" t="s">
        <v>93</v>
      </c>
      <c r="X990" s="5" t="s">
        <v>97</v>
      </c>
      <c r="Y990" s="5" t="n">
        <v>1</v>
      </c>
      <c r="Z990" s="5" t="n">
        <v>0</v>
      </c>
      <c r="AA990" s="5" t="str">
        <f aca="false">IF(Y990&gt;Z990,"Win",IF(Y990&lt;Z990,"Loss","Draw"))</f>
        <v>Win</v>
      </c>
      <c r="AB990" s="5" t="s">
        <v>98</v>
      </c>
      <c r="AC990" s="5" t="s">
        <v>99</v>
      </c>
      <c r="AD990" s="5" t="s">
        <v>2740</v>
      </c>
      <c r="AE990" s="5" t="s">
        <v>2773</v>
      </c>
      <c r="AF990" s="5" t="str">
        <f aca="false">IF(AD990&lt;AE990,AD990,AE990)</f>
        <v>Baby Dragon, Berserker, Fireball, Goblins, Ronin, Royal Hogs, Tesla, The Log</v>
      </c>
      <c r="AG990" s="5" t="str">
        <f aca="false">IF(AD990&lt;AE990,AE990,AD990)</f>
        <v>Barbarian Barrel, Dark Prince, Fireball, Goblin Cage, Lava Hound, Skeleton Dragons, Spirit Empress, Zap</v>
      </c>
      <c r="AH990" s="5" t="str">
        <f aca="false">IF(AD990=AF990,AA990,IF(AA990="Win","Loss",IF(AA990="Loss","Win","Draw")))</f>
        <v>Loss</v>
      </c>
      <c r="AI990" s="5" t="s">
        <v>102</v>
      </c>
    </row>
    <row r="991" customFormat="false" ht="15" hidden="false" customHeight="true" outlineLevel="0" collapsed="false">
      <c r="A991" s="7" t="s">
        <v>2774</v>
      </c>
      <c r="B991" s="7" t="n">
        <v>1</v>
      </c>
      <c r="C991" s="7" t="s">
        <v>318</v>
      </c>
      <c r="D991" s="7" t="s">
        <v>319</v>
      </c>
      <c r="E991" s="7" t="s">
        <v>343</v>
      </c>
      <c r="F991" s="7" t="s">
        <v>344</v>
      </c>
      <c r="G991" s="7" t="s">
        <v>2775</v>
      </c>
      <c r="H991" s="7" t="s">
        <v>352</v>
      </c>
      <c r="I991" s="7" t="s">
        <v>109</v>
      </c>
      <c r="J991" s="7" t="s">
        <v>108</v>
      </c>
      <c r="K991" s="7" t="s">
        <v>107</v>
      </c>
      <c r="L991" s="7" t="s">
        <v>93</v>
      </c>
      <c r="M991" s="7" t="s">
        <v>86</v>
      </c>
      <c r="N991" s="7" t="s">
        <v>110</v>
      </c>
      <c r="O991" s="7" t="s">
        <v>112</v>
      </c>
      <c r="P991" s="7" t="s">
        <v>95</v>
      </c>
      <c r="Q991" s="7" t="s">
        <v>201</v>
      </c>
      <c r="R991" s="7" t="s">
        <v>91</v>
      </c>
      <c r="S991" s="7" t="s">
        <v>203</v>
      </c>
      <c r="T991" s="7" t="s">
        <v>159</v>
      </c>
      <c r="U991" s="7" t="s">
        <v>118</v>
      </c>
      <c r="V991" s="7" t="s">
        <v>209</v>
      </c>
      <c r="W991" s="7" t="s">
        <v>97</v>
      </c>
      <c r="X991" s="7" t="s">
        <v>157</v>
      </c>
      <c r="Y991" s="7" t="n">
        <v>1</v>
      </c>
      <c r="Z991" s="7" t="n">
        <v>0</v>
      </c>
      <c r="AA991" s="7" t="str">
        <f aca="false">IF(Y991&gt;Z991,"Win",IF(Y991&lt;Z991,"Loss","Draw"))</f>
        <v>Win</v>
      </c>
      <c r="AB991" s="7" t="s">
        <v>99</v>
      </c>
      <c r="AC991" s="7" t="s">
        <v>99</v>
      </c>
      <c r="AD991" s="7" t="s">
        <v>2740</v>
      </c>
      <c r="AE991" s="7" t="s">
        <v>2776</v>
      </c>
      <c r="AF991" s="7" t="str">
        <f aca="false">IF(AD991&lt;AE991,AD991,AE991)</f>
        <v>Barbarian Barrel, Dark Prince, Fireball, Goblin Cage, Lava Hound, Skeleton Dragons, Spirit Empress, Zap</v>
      </c>
      <c r="AG991" s="7" t="str">
        <f aca="false">IF(AD991&lt;AE991,AE991,AD991)</f>
        <v>Dart Goblin, Fire Spirit, Goblin Barrel, Goblins, Ice Spirit, Inferno Tower, Ronin, Wall Breakers</v>
      </c>
      <c r="AH991" s="7" t="str">
        <f aca="false">IF(AD991=AF991,AA991,IF(AA991="Win","Loss",IF(AA991="Loss","Win","Draw")))</f>
        <v>Win</v>
      </c>
      <c r="AI991" s="7" t="s">
        <v>102</v>
      </c>
    </row>
    <row r="992" customFormat="false" ht="15" hidden="false" customHeight="true" outlineLevel="0" collapsed="false">
      <c r="A992" s="7" t="s">
        <v>2774</v>
      </c>
      <c r="B992" s="7" t="n">
        <v>2</v>
      </c>
      <c r="C992" s="7" t="s">
        <v>318</v>
      </c>
      <c r="D992" s="7" t="s">
        <v>319</v>
      </c>
      <c r="E992" s="7" t="s">
        <v>343</v>
      </c>
      <c r="F992" s="7" t="s">
        <v>344</v>
      </c>
      <c r="G992" s="7" t="s">
        <v>2777</v>
      </c>
      <c r="H992" s="7" t="s">
        <v>352</v>
      </c>
      <c r="I992" s="7" t="s">
        <v>152</v>
      </c>
      <c r="J992" s="7" t="s">
        <v>128</v>
      </c>
      <c r="K992" s="7" t="s">
        <v>153</v>
      </c>
      <c r="L992" s="7" t="s">
        <v>387</v>
      </c>
      <c r="M992" s="7" t="s">
        <v>158</v>
      </c>
      <c r="N992" s="7" t="s">
        <v>85</v>
      </c>
      <c r="O992" s="7" t="s">
        <v>187</v>
      </c>
      <c r="P992" s="7" t="s">
        <v>157</v>
      </c>
      <c r="Q992" s="7" t="s">
        <v>208</v>
      </c>
      <c r="R992" s="7" t="s">
        <v>202</v>
      </c>
      <c r="S992" s="7" t="s">
        <v>233</v>
      </c>
      <c r="T992" s="7" t="s">
        <v>234</v>
      </c>
      <c r="U992" s="7" t="s">
        <v>173</v>
      </c>
      <c r="V992" s="7" t="s">
        <v>116</v>
      </c>
      <c r="W992" s="7" t="s">
        <v>111</v>
      </c>
      <c r="X992" s="7" t="s">
        <v>126</v>
      </c>
      <c r="Y992" s="7" t="n">
        <v>1</v>
      </c>
      <c r="Z992" s="7" t="n">
        <v>0</v>
      </c>
      <c r="AA992" s="7" t="str">
        <f aca="false">IF(Y992&gt;Z992,"Win",IF(Y992&lt;Z992,"Loss","Draw"))</f>
        <v>Win</v>
      </c>
      <c r="AB992" s="7" t="s">
        <v>99</v>
      </c>
      <c r="AC992" s="7" t="s">
        <v>99</v>
      </c>
      <c r="AD992" s="7" t="s">
        <v>2778</v>
      </c>
      <c r="AE992" s="7" t="s">
        <v>2779</v>
      </c>
      <c r="AF992" s="7" t="str">
        <f aca="false">IF(AD992&lt;AE992,AD992,AE992)</f>
        <v>Baby Dragon, Bowler, Cannon, Electro Giant, Fire Spirit, Golden Knight, Lightning, Tornado</v>
      </c>
      <c r="AG992" s="7" t="str">
        <f aca="false">IF(AD992&lt;AE992,AE992,AD992)</f>
        <v>Bats, Bomb Tower, Magic Archer, Miner, Poison, Skeletons, Valkyrie, Zappies</v>
      </c>
      <c r="AH992" s="7" t="str">
        <f aca="false">IF(AD992=AF992,AA992,IF(AA992="Win","Loss",IF(AA992="Loss","Win","Draw")))</f>
        <v>Win</v>
      </c>
      <c r="AI992" s="7" t="s">
        <v>102</v>
      </c>
    </row>
    <row r="993" customFormat="false" ht="15" hidden="false" customHeight="true" outlineLevel="0" collapsed="false">
      <c r="A993" s="5" t="s">
        <v>2780</v>
      </c>
      <c r="B993" s="5" t="n">
        <v>1</v>
      </c>
      <c r="C993" s="5" t="s">
        <v>318</v>
      </c>
      <c r="D993" s="5" t="s">
        <v>319</v>
      </c>
      <c r="E993" s="5" t="s">
        <v>2781</v>
      </c>
      <c r="F993" s="5" t="s">
        <v>2782</v>
      </c>
      <c r="G993" s="5" t="s">
        <v>2783</v>
      </c>
      <c r="H993" s="5" t="s">
        <v>491</v>
      </c>
      <c r="I993" s="5" t="s">
        <v>201</v>
      </c>
      <c r="J993" s="5" t="s">
        <v>202</v>
      </c>
      <c r="K993" s="5" t="s">
        <v>203</v>
      </c>
      <c r="L993" s="5" t="s">
        <v>88</v>
      </c>
      <c r="M993" s="5" t="s">
        <v>157</v>
      </c>
      <c r="N993" s="5" t="s">
        <v>118</v>
      </c>
      <c r="O993" s="5" t="s">
        <v>204</v>
      </c>
      <c r="P993" s="5" t="s">
        <v>87</v>
      </c>
      <c r="Q993" s="5" t="s">
        <v>141</v>
      </c>
      <c r="R993" s="5" t="s">
        <v>158</v>
      </c>
      <c r="S993" s="5" t="s">
        <v>129</v>
      </c>
      <c r="T993" s="5" t="s">
        <v>165</v>
      </c>
      <c r="U993" s="5" t="s">
        <v>133</v>
      </c>
      <c r="V993" s="5" t="s">
        <v>164</v>
      </c>
      <c r="W993" s="5" t="s">
        <v>96</v>
      </c>
      <c r="X993" s="5" t="s">
        <v>130</v>
      </c>
      <c r="Y993" s="5" t="n">
        <v>1</v>
      </c>
      <c r="Z993" s="5" t="n">
        <v>0</v>
      </c>
      <c r="AA993" s="5" t="str">
        <f aca="false">IF(Y993&gt;Z993,"Win",IF(Y993&lt;Z993,"Loss","Draw"))</f>
        <v>Win</v>
      </c>
      <c r="AB993" s="5" t="s">
        <v>98</v>
      </c>
      <c r="AC993" s="5" t="s">
        <v>99</v>
      </c>
      <c r="AD993" s="5" t="s">
        <v>206</v>
      </c>
      <c r="AE993" s="5" t="s">
        <v>2767</v>
      </c>
      <c r="AF993" s="5" t="str">
        <f aca="false">IF(AD993&lt;AE993,AD993,AE993)</f>
        <v>Arrows, Bowler, Earthquake, Hog Rider, Lumberjack, Mega Knight, Minions, Mother Witch</v>
      </c>
      <c r="AG993" s="5" t="str">
        <f aca="false">IF(AD993&lt;AE993,AE993,AD993)</f>
        <v>Berserker, Fire Spirit, Goblin Barrel, Ice Spirit, Magic Archer, Royal Delivery, Tesla, Wall Breakers</v>
      </c>
      <c r="AH993" s="5" t="str">
        <f aca="false">IF(AD993=AF993,AA993,IF(AA993="Win","Loss",IF(AA993="Loss","Win","Draw")))</f>
        <v>Loss</v>
      </c>
      <c r="AI993" s="5" t="s">
        <v>297</v>
      </c>
    </row>
    <row r="994" customFormat="false" ht="15" hidden="false" customHeight="true" outlineLevel="0" collapsed="false">
      <c r="A994" s="5" t="s">
        <v>2784</v>
      </c>
      <c r="B994" s="5" t="n">
        <v>1</v>
      </c>
      <c r="C994" s="5" t="s">
        <v>318</v>
      </c>
      <c r="D994" s="5" t="s">
        <v>319</v>
      </c>
      <c r="E994" s="5" t="s">
        <v>684</v>
      </c>
      <c r="F994" s="5" t="s">
        <v>685</v>
      </c>
      <c r="G994" s="5" t="s">
        <v>2785</v>
      </c>
      <c r="H994" s="5" t="s">
        <v>352</v>
      </c>
      <c r="I994" s="5" t="s">
        <v>201</v>
      </c>
      <c r="J994" s="5" t="s">
        <v>202</v>
      </c>
      <c r="K994" s="5" t="s">
        <v>203</v>
      </c>
      <c r="L994" s="5" t="s">
        <v>88</v>
      </c>
      <c r="M994" s="5" t="s">
        <v>157</v>
      </c>
      <c r="N994" s="5" t="s">
        <v>118</v>
      </c>
      <c r="O994" s="5" t="s">
        <v>204</v>
      </c>
      <c r="P994" s="5" t="s">
        <v>87</v>
      </c>
      <c r="Q994" s="5" t="s">
        <v>141</v>
      </c>
      <c r="R994" s="5" t="s">
        <v>158</v>
      </c>
      <c r="S994" s="5" t="s">
        <v>129</v>
      </c>
      <c r="T994" s="5" t="s">
        <v>165</v>
      </c>
      <c r="U994" s="5" t="s">
        <v>133</v>
      </c>
      <c r="V994" s="5" t="s">
        <v>164</v>
      </c>
      <c r="W994" s="5" t="s">
        <v>96</v>
      </c>
      <c r="X994" s="5" t="s">
        <v>130</v>
      </c>
      <c r="Y994" s="5" t="n">
        <v>0</v>
      </c>
      <c r="Z994" s="5" t="n">
        <v>3</v>
      </c>
      <c r="AA994" s="5" t="str">
        <f aca="false">IF(Y994&gt;Z994,"Win",IF(Y994&lt;Z994,"Loss","Draw"))</f>
        <v>Loss</v>
      </c>
      <c r="AB994" s="5" t="s">
        <v>98</v>
      </c>
      <c r="AC994" s="5" t="s">
        <v>99</v>
      </c>
      <c r="AD994" s="5" t="s">
        <v>206</v>
      </c>
      <c r="AE994" s="5" t="s">
        <v>2767</v>
      </c>
      <c r="AF994" s="5" t="str">
        <f aca="false">IF(AD994&lt;AE994,AD994,AE994)</f>
        <v>Arrows, Bowler, Earthquake, Hog Rider, Lumberjack, Mega Knight, Minions, Mother Witch</v>
      </c>
      <c r="AG994" s="5" t="str">
        <f aca="false">IF(AD994&lt;AE994,AE994,AD994)</f>
        <v>Berserker, Fire Spirit, Goblin Barrel, Ice Spirit, Magic Archer, Royal Delivery, Tesla, Wall Breakers</v>
      </c>
      <c r="AH994" s="5" t="str">
        <f aca="false">IF(AD994=AF994,AA994,IF(AA994="Win","Loss",IF(AA994="Loss","Win","Draw")))</f>
        <v>Win</v>
      </c>
      <c r="AI994" s="5" t="s">
        <v>297</v>
      </c>
    </row>
    <row r="995" customFormat="false" ht="15" hidden="false" customHeight="true" outlineLevel="0" collapsed="false">
      <c r="A995" s="5" t="s">
        <v>2784</v>
      </c>
      <c r="B995" s="5" t="n">
        <v>2</v>
      </c>
      <c r="C995" s="5" t="s">
        <v>318</v>
      </c>
      <c r="D995" s="5" t="s">
        <v>319</v>
      </c>
      <c r="E995" s="5" t="s">
        <v>684</v>
      </c>
      <c r="F995" s="5" t="s">
        <v>685</v>
      </c>
      <c r="G995" s="5" t="s">
        <v>2786</v>
      </c>
      <c r="H995" s="5" t="s">
        <v>491</v>
      </c>
      <c r="I995" s="5" t="s">
        <v>201</v>
      </c>
      <c r="J995" s="5" t="s">
        <v>202</v>
      </c>
      <c r="K995" s="5" t="s">
        <v>203</v>
      </c>
      <c r="L995" s="5" t="s">
        <v>88</v>
      </c>
      <c r="M995" s="5" t="s">
        <v>157</v>
      </c>
      <c r="N995" s="5" t="s">
        <v>118</v>
      </c>
      <c r="O995" s="5" t="s">
        <v>204</v>
      </c>
      <c r="P995" s="5" t="s">
        <v>87</v>
      </c>
      <c r="Q995" s="5" t="s">
        <v>141</v>
      </c>
      <c r="R995" s="5" t="s">
        <v>158</v>
      </c>
      <c r="S995" s="5" t="s">
        <v>129</v>
      </c>
      <c r="T995" s="5" t="s">
        <v>165</v>
      </c>
      <c r="U995" s="5" t="s">
        <v>133</v>
      </c>
      <c r="V995" s="5" t="s">
        <v>164</v>
      </c>
      <c r="W995" s="5" t="s">
        <v>96</v>
      </c>
      <c r="X995" s="5" t="s">
        <v>130</v>
      </c>
      <c r="Y995" s="5" t="n">
        <v>0</v>
      </c>
      <c r="Z995" s="5" t="n">
        <v>1</v>
      </c>
      <c r="AA995" s="5" t="str">
        <f aca="false">IF(Y995&gt;Z995,"Win",IF(Y995&lt;Z995,"Loss","Draw"))</f>
        <v>Loss</v>
      </c>
      <c r="AB995" s="5" t="s">
        <v>98</v>
      </c>
      <c r="AC995" s="5" t="s">
        <v>98</v>
      </c>
      <c r="AD995" s="5" t="s">
        <v>206</v>
      </c>
      <c r="AE995" s="5" t="s">
        <v>2767</v>
      </c>
      <c r="AF995" s="5" t="str">
        <f aca="false">IF(AD995&lt;AE995,AD995,AE995)</f>
        <v>Arrows, Bowler, Earthquake, Hog Rider, Lumberjack, Mega Knight, Minions, Mother Witch</v>
      </c>
      <c r="AG995" s="5" t="str">
        <f aca="false">IF(AD995&lt;AE995,AE995,AD995)</f>
        <v>Berserker, Fire Spirit, Goblin Barrel, Ice Spirit, Magic Archer, Royal Delivery, Tesla, Wall Breakers</v>
      </c>
      <c r="AH995" s="5" t="str">
        <f aca="false">IF(AD995=AF995,AA995,IF(AA995="Win","Loss",IF(AA995="Loss","Win","Draw")))</f>
        <v>Win</v>
      </c>
      <c r="AI995" s="5" t="s">
        <v>297</v>
      </c>
    </row>
    <row r="996" customFormat="false" ht="15" hidden="false" customHeight="true" outlineLevel="0" collapsed="false">
      <c r="A996" s="5" t="s">
        <v>2784</v>
      </c>
      <c r="B996" s="5" t="n">
        <v>3</v>
      </c>
      <c r="C996" s="5" t="s">
        <v>318</v>
      </c>
      <c r="D996" s="5" t="s">
        <v>319</v>
      </c>
      <c r="E996" s="5" t="s">
        <v>684</v>
      </c>
      <c r="F996" s="5" t="s">
        <v>685</v>
      </c>
      <c r="G996" s="5" t="s">
        <v>2787</v>
      </c>
      <c r="H996" s="5" t="s">
        <v>491</v>
      </c>
      <c r="I996" s="5" t="s">
        <v>141</v>
      </c>
      <c r="J996" s="5" t="s">
        <v>158</v>
      </c>
      <c r="K996" s="5" t="s">
        <v>129</v>
      </c>
      <c r="L996" s="5" t="s">
        <v>165</v>
      </c>
      <c r="M996" s="5" t="s">
        <v>133</v>
      </c>
      <c r="N996" s="5" t="s">
        <v>164</v>
      </c>
      <c r="O996" s="5" t="s">
        <v>96</v>
      </c>
      <c r="P996" s="5" t="s">
        <v>130</v>
      </c>
      <c r="Q996" s="5" t="s">
        <v>201</v>
      </c>
      <c r="R996" s="5" t="s">
        <v>202</v>
      </c>
      <c r="S996" s="5" t="s">
        <v>203</v>
      </c>
      <c r="T996" s="5" t="s">
        <v>88</v>
      </c>
      <c r="U996" s="5" t="s">
        <v>157</v>
      </c>
      <c r="V996" s="5" t="s">
        <v>118</v>
      </c>
      <c r="W996" s="5" t="s">
        <v>204</v>
      </c>
      <c r="X996" s="5" t="s">
        <v>87</v>
      </c>
      <c r="Y996" s="5" t="n">
        <v>2</v>
      </c>
      <c r="Z996" s="5" t="n">
        <v>1</v>
      </c>
      <c r="AA996" s="5" t="str">
        <f aca="false">IF(Y996&gt;Z996,"Win",IF(Y996&lt;Z996,"Loss","Draw"))</f>
        <v>Win</v>
      </c>
      <c r="AB996" s="5" t="s">
        <v>98</v>
      </c>
      <c r="AC996" s="5" t="s">
        <v>99</v>
      </c>
      <c r="AD996" s="5" t="s">
        <v>2767</v>
      </c>
      <c r="AE996" s="5" t="s">
        <v>206</v>
      </c>
      <c r="AF996" s="5" t="str">
        <f aca="false">IF(AD996&lt;AE996,AD996,AE996)</f>
        <v>Arrows, Bowler, Earthquake, Hog Rider, Lumberjack, Mega Knight, Minions, Mother Witch</v>
      </c>
      <c r="AG996" s="5" t="str">
        <f aca="false">IF(AD996&lt;AE996,AE996,AD996)</f>
        <v>Berserker, Fire Spirit, Goblin Barrel, Ice Spirit, Magic Archer, Royal Delivery, Tesla, Wall Breakers</v>
      </c>
      <c r="AH996" s="5" t="str">
        <f aca="false">IF(AD996=AF996,AA996,IF(AA996="Win","Loss",IF(AA996="Loss","Win","Draw")))</f>
        <v>Win</v>
      </c>
      <c r="AI996" s="5" t="s">
        <v>297</v>
      </c>
    </row>
    <row r="997" customFormat="false" ht="15" hidden="false" customHeight="true" outlineLevel="0" collapsed="false">
      <c r="A997" s="5" t="s">
        <v>2788</v>
      </c>
      <c r="B997" s="5" t="n">
        <v>1</v>
      </c>
      <c r="C997" s="5" t="s">
        <v>2629</v>
      </c>
      <c r="D997" s="5" t="s">
        <v>2630</v>
      </c>
      <c r="E997" s="5" t="s">
        <v>2789</v>
      </c>
      <c r="F997" s="5" t="s">
        <v>2790</v>
      </c>
      <c r="G997" s="5" t="s">
        <v>2791</v>
      </c>
      <c r="H997" s="5" t="s">
        <v>376</v>
      </c>
      <c r="I997" s="5" t="s">
        <v>141</v>
      </c>
      <c r="J997" s="5" t="s">
        <v>188</v>
      </c>
      <c r="K997" s="5" t="s">
        <v>284</v>
      </c>
      <c r="L997" s="5" t="s">
        <v>86</v>
      </c>
      <c r="M997" s="5" t="s">
        <v>110</v>
      </c>
      <c r="N997" s="5" t="s">
        <v>111</v>
      </c>
      <c r="O997" s="5" t="s">
        <v>109</v>
      </c>
      <c r="P997" s="5" t="s">
        <v>579</v>
      </c>
      <c r="Q997" s="5" t="s">
        <v>284</v>
      </c>
      <c r="R997" s="5" t="s">
        <v>186</v>
      </c>
      <c r="S997" s="5" t="s">
        <v>418</v>
      </c>
      <c r="T997" s="5" t="s">
        <v>130</v>
      </c>
      <c r="U997" s="5" t="s">
        <v>242</v>
      </c>
      <c r="V997" s="5" t="s">
        <v>114</v>
      </c>
      <c r="W997" s="5" t="s">
        <v>110</v>
      </c>
      <c r="X997" s="5" t="s">
        <v>96</v>
      </c>
      <c r="Y997" s="5" t="n">
        <v>1</v>
      </c>
      <c r="Z997" s="5" t="n">
        <v>0</v>
      </c>
      <c r="AA997" s="5" t="str">
        <f aca="false">IF(Y997&gt;Z997,"Win",IF(Y997&lt;Z997,"Loss","Draw"))</f>
        <v>Win</v>
      </c>
      <c r="AB997" s="5" t="s">
        <v>98</v>
      </c>
      <c r="AC997" s="5" t="s">
        <v>99</v>
      </c>
      <c r="AD997" s="5" t="s">
        <v>2792</v>
      </c>
      <c r="AE997" s="5" t="s">
        <v>419</v>
      </c>
      <c r="AF997" s="5" t="str">
        <f aca="false">IF(AD997&lt;AE997,AD997,AE997)</f>
        <v>Arrows, Balloon, Bomber, Giant Snowball, Inferno Dragon, Lava Hound, Minions, Skeleton Army</v>
      </c>
      <c r="AG997" s="5" t="str">
        <f aca="false">IF(AD997&lt;AE997,AE997,AD997)</f>
        <v>Goblin Curse, Inferno Dragon, Lava Hound, Lumberjack, Miner, Skeleton Dragons, Tombstone, Zap</v>
      </c>
      <c r="AH997" s="5" t="str">
        <f aca="false">IF(AD997=AF997,AA997,IF(AA997="Win","Loss",IF(AA997="Loss","Win","Draw")))</f>
        <v>Loss</v>
      </c>
      <c r="AI997" s="5" t="s">
        <v>297</v>
      </c>
    </row>
    <row r="998" customFormat="false" ht="15" hidden="false" customHeight="true" outlineLevel="0" collapsed="false">
      <c r="A998" s="7" t="s">
        <v>2793</v>
      </c>
      <c r="B998" s="7" t="n">
        <v>1</v>
      </c>
      <c r="C998" s="7" t="s">
        <v>2629</v>
      </c>
      <c r="D998" s="7" t="s">
        <v>2630</v>
      </c>
      <c r="E998" s="7" t="s">
        <v>2789</v>
      </c>
      <c r="F998" s="7" t="s">
        <v>2790</v>
      </c>
      <c r="G998" s="7" t="s">
        <v>2794</v>
      </c>
      <c r="H998" s="7" t="s">
        <v>376</v>
      </c>
      <c r="I998" s="7" t="s">
        <v>82</v>
      </c>
      <c r="J998" s="7" t="s">
        <v>83</v>
      </c>
      <c r="K998" s="7" t="s">
        <v>141</v>
      </c>
      <c r="L998" s="7" t="s">
        <v>142</v>
      </c>
      <c r="M998" s="7" t="s">
        <v>93</v>
      </c>
      <c r="N998" s="7" t="s">
        <v>257</v>
      </c>
      <c r="O998" s="7" t="s">
        <v>143</v>
      </c>
      <c r="P998" s="7" t="s">
        <v>95</v>
      </c>
      <c r="Q998" s="7" t="s">
        <v>114</v>
      </c>
      <c r="R998" s="7" t="s">
        <v>241</v>
      </c>
      <c r="S998" s="7" t="s">
        <v>153</v>
      </c>
      <c r="T998" s="7" t="s">
        <v>137</v>
      </c>
      <c r="U998" s="7" t="s">
        <v>249</v>
      </c>
      <c r="V998" s="7" t="s">
        <v>242</v>
      </c>
      <c r="W998" s="7" t="s">
        <v>157</v>
      </c>
      <c r="X998" s="7" t="s">
        <v>126</v>
      </c>
      <c r="Y998" s="7" t="n">
        <v>1</v>
      </c>
      <c r="Z998" s="7" t="n">
        <v>0</v>
      </c>
      <c r="AA998" s="7" t="str">
        <f aca="false">IF(Y998&gt;Z998,"Win",IF(Y998&lt;Z998,"Loss","Draw"))</f>
        <v>Win</v>
      </c>
      <c r="AB998" s="7" t="s">
        <v>99</v>
      </c>
      <c r="AC998" s="7" t="s">
        <v>99</v>
      </c>
      <c r="AD998" s="7" t="s">
        <v>2795</v>
      </c>
      <c r="AE998" s="7" t="s">
        <v>958</v>
      </c>
      <c r="AF998" s="7" t="str">
        <f aca="false">IF(AD998&lt;AE998,AD998,AE998)</f>
        <v>Barbarian Barrel, Fireball, Heal Spirit, Hunter, Lumberjack, Monk, Royal Hogs, Three Musketeers</v>
      </c>
      <c r="AG998" s="7" t="str">
        <f aca="false">IF(AD998&lt;AE998,AE998,AD998)</f>
        <v>Bomber, Cannon, Fire Spirit, Giant Snowball, Goblin Drill, Knight, Rocket, Skeletons</v>
      </c>
      <c r="AH998" s="7" t="str">
        <f aca="false">IF(AD998=AF998,AA998,IF(AA998="Win","Loss",IF(AA998="Loss","Win","Draw")))</f>
        <v>Win</v>
      </c>
      <c r="AI998" s="7" t="s">
        <v>297</v>
      </c>
    </row>
    <row r="999" customFormat="false" ht="15" hidden="false" customHeight="true" outlineLevel="0" collapsed="false">
      <c r="A999" s="7" t="s">
        <v>2793</v>
      </c>
      <c r="B999" s="7" t="n">
        <v>2</v>
      </c>
      <c r="C999" s="7" t="s">
        <v>2629</v>
      </c>
      <c r="D999" s="7" t="s">
        <v>2630</v>
      </c>
      <c r="E999" s="7" t="s">
        <v>2789</v>
      </c>
      <c r="F999" s="7" t="s">
        <v>2790</v>
      </c>
      <c r="G999" s="7" t="s">
        <v>2796</v>
      </c>
      <c r="H999" s="7" t="s">
        <v>163</v>
      </c>
      <c r="I999" s="7" t="s">
        <v>84</v>
      </c>
      <c r="J999" s="7" t="s">
        <v>108</v>
      </c>
      <c r="K999" s="7" t="s">
        <v>114</v>
      </c>
      <c r="L999" s="7" t="s">
        <v>138</v>
      </c>
      <c r="M999" s="7" t="s">
        <v>116</v>
      </c>
      <c r="N999" s="7" t="s">
        <v>119</v>
      </c>
      <c r="O999" s="7" t="s">
        <v>115</v>
      </c>
      <c r="P999" s="7" t="s">
        <v>88</v>
      </c>
      <c r="Q999" s="7" t="s">
        <v>208</v>
      </c>
      <c r="R999" s="7" t="s">
        <v>188</v>
      </c>
      <c r="S999" s="7" t="s">
        <v>109</v>
      </c>
      <c r="T999" s="7" t="s">
        <v>88</v>
      </c>
      <c r="U999" s="7" t="s">
        <v>93</v>
      </c>
      <c r="V999" s="7" t="s">
        <v>110</v>
      </c>
      <c r="W999" s="7" t="s">
        <v>86</v>
      </c>
      <c r="X999" s="7" t="s">
        <v>112</v>
      </c>
      <c r="Y999" s="7" t="n">
        <v>1</v>
      </c>
      <c r="Z999" s="7" t="n">
        <v>0</v>
      </c>
      <c r="AA999" s="7" t="str">
        <f aca="false">IF(Y999&gt;Z999,"Win",IF(Y999&lt;Z999,"Loss","Draw"))</f>
        <v>Win</v>
      </c>
      <c r="AB999" s="7" t="s">
        <v>99</v>
      </c>
      <c r="AC999" s="7" t="s">
        <v>99</v>
      </c>
      <c r="AD999" s="7" t="s">
        <v>231</v>
      </c>
      <c r="AE999" s="7" t="s">
        <v>368</v>
      </c>
      <c r="AF999" s="7" t="str">
        <f aca="false">IF(AD999&lt;AE999,AD999,AE999)</f>
        <v>Archers, Berserker, Dark Prince, Giant Snowball, Goblin Demolisher, Goblin Hut, Graveyard, Poison</v>
      </c>
      <c r="AG999" s="7" t="str">
        <f aca="false">IF(AD999&lt;AE999,AE999,AD999)</f>
        <v>Berserker, Fireball, Lava Hound, Skeleton Dragons, Spirit Empress, Tombstone, Valkyrie, Zap</v>
      </c>
      <c r="AH999" s="7" t="str">
        <f aca="false">IF(AD999=AF999,AA999,IF(AA999="Win","Loss",IF(AA999="Loss","Win","Draw")))</f>
        <v>Win</v>
      </c>
      <c r="AI999" s="7" t="s">
        <v>297</v>
      </c>
    </row>
    <row r="1000" customFormat="false" ht="15" hidden="false" customHeight="true" outlineLevel="0" collapsed="false">
      <c r="A1000" s="7" t="s">
        <v>2793</v>
      </c>
      <c r="B1000" s="7" t="n">
        <v>3</v>
      </c>
      <c r="C1000" s="7" t="s">
        <v>2629</v>
      </c>
      <c r="D1000" s="7" t="s">
        <v>2630</v>
      </c>
      <c r="E1000" s="7" t="s">
        <v>2789</v>
      </c>
      <c r="F1000" s="7" t="s">
        <v>2790</v>
      </c>
      <c r="G1000" s="7" t="s">
        <v>2797</v>
      </c>
      <c r="H1000" s="7" t="s">
        <v>376</v>
      </c>
      <c r="I1000" s="7" t="s">
        <v>177</v>
      </c>
      <c r="J1000" s="7" t="s">
        <v>563</v>
      </c>
      <c r="K1000" s="7" t="s">
        <v>188</v>
      </c>
      <c r="L1000" s="7" t="s">
        <v>178</v>
      </c>
      <c r="M1000" s="7" t="s">
        <v>150</v>
      </c>
      <c r="N1000" s="7" t="s">
        <v>89</v>
      </c>
      <c r="O1000" s="7" t="s">
        <v>85</v>
      </c>
      <c r="P1000" s="7" t="s">
        <v>215</v>
      </c>
      <c r="Q1000" s="7" t="s">
        <v>185</v>
      </c>
      <c r="R1000" s="7" t="s">
        <v>128</v>
      </c>
      <c r="S1000" s="7" t="s">
        <v>284</v>
      </c>
      <c r="T1000" s="7" t="s">
        <v>158</v>
      </c>
      <c r="U1000" s="7" t="s">
        <v>785</v>
      </c>
      <c r="V1000" s="7" t="s">
        <v>115</v>
      </c>
      <c r="W1000" s="7" t="s">
        <v>187</v>
      </c>
      <c r="X1000" s="7" t="s">
        <v>173</v>
      </c>
      <c r="Y1000" s="7" t="n">
        <v>0</v>
      </c>
      <c r="Z1000" s="7" t="n">
        <v>1</v>
      </c>
      <c r="AA1000" s="7" t="str">
        <f aca="false">IF(Y1000&gt;Z1000,"Win",IF(Y1000&lt;Z1000,"Loss","Draw"))</f>
        <v>Loss</v>
      </c>
      <c r="AB1000" s="7" t="s">
        <v>99</v>
      </c>
      <c r="AC1000" s="7" t="s">
        <v>99</v>
      </c>
      <c r="AD1000" s="7" t="s">
        <v>2798</v>
      </c>
      <c r="AE1000" s="7" t="s">
        <v>787</v>
      </c>
      <c r="AF1000" s="7" t="str">
        <f aca="false">IF(AD1000&lt;AE1000,AD1000,AE1000)</f>
        <v>Bowler, Executioner, Freeze, Golden Knight, Graveyard, Inferno Dragon, Tornado, Zappies</v>
      </c>
      <c r="AG1000" s="7" t="str">
        <f aca="false">IF(AD1000&lt;AE1000,AE1000,AD1000)</f>
        <v>Electro Spirit, Fisherman, Lightning, Phoenix, Royal Giant, Skeleton King, The Log, Tombstone</v>
      </c>
      <c r="AH1000" s="7" t="str">
        <f aca="false">IF(AD1000=AF1000,AA1000,IF(AA1000="Win","Loss",IF(AA1000="Loss","Win","Draw")))</f>
        <v>Win</v>
      </c>
      <c r="AI1000" s="7" t="s">
        <v>297</v>
      </c>
    </row>
    <row r="1001" customFormat="false" ht="15" hidden="false" customHeight="true" outlineLevel="0" collapsed="false">
      <c r="A1001" s="7" t="s">
        <v>2799</v>
      </c>
      <c r="B1001" s="7" t="n">
        <v>1</v>
      </c>
      <c r="C1001" s="7" t="s">
        <v>2629</v>
      </c>
      <c r="D1001" s="7" t="s">
        <v>2630</v>
      </c>
      <c r="E1001" s="7" t="s">
        <v>2789</v>
      </c>
      <c r="F1001" s="7" t="s">
        <v>2790</v>
      </c>
      <c r="G1001" s="7" t="s">
        <v>2800</v>
      </c>
      <c r="H1001" s="7" t="s">
        <v>376</v>
      </c>
      <c r="I1001" s="7" t="s">
        <v>82</v>
      </c>
      <c r="J1001" s="7" t="s">
        <v>151</v>
      </c>
      <c r="K1001" s="7" t="s">
        <v>152</v>
      </c>
      <c r="L1001" s="7" t="s">
        <v>85</v>
      </c>
      <c r="M1001" s="7" t="s">
        <v>234</v>
      </c>
      <c r="N1001" s="7" t="s">
        <v>118</v>
      </c>
      <c r="O1001" s="7" t="s">
        <v>126</v>
      </c>
      <c r="P1001" s="7" t="s">
        <v>89</v>
      </c>
      <c r="Q1001" s="7" t="s">
        <v>201</v>
      </c>
      <c r="R1001" s="7" t="s">
        <v>123</v>
      </c>
      <c r="S1001" s="7" t="s">
        <v>126</v>
      </c>
      <c r="T1001" s="7" t="s">
        <v>111</v>
      </c>
      <c r="U1001" s="7" t="s">
        <v>202</v>
      </c>
      <c r="V1001" s="7" t="s">
        <v>187</v>
      </c>
      <c r="W1001" s="7" t="s">
        <v>95</v>
      </c>
      <c r="X1001" s="7" t="s">
        <v>234</v>
      </c>
      <c r="Y1001" s="7" t="n">
        <v>3</v>
      </c>
      <c r="Z1001" s="7" t="n">
        <v>0</v>
      </c>
      <c r="AA1001" s="7" t="str">
        <f aca="false">IF(Y1001&gt;Z1001,"Win",IF(Y1001&lt;Z1001,"Loss","Draw"))</f>
        <v>Win</v>
      </c>
      <c r="AB1001" s="7" t="s">
        <v>99</v>
      </c>
      <c r="AC1001" s="7" t="s">
        <v>99</v>
      </c>
      <c r="AD1001" s="7" t="s">
        <v>2801</v>
      </c>
      <c r="AE1001" s="7" t="s">
        <v>840</v>
      </c>
      <c r="AF1001" s="7" t="str">
        <f aca="false">IF(AD1001&lt;AE1001,AD1001,AE1001)</f>
        <v>Baby Dragon, Bomb Tower, Ice Spirit, Lightning, Mighty Miner, Royal Hogs, Skeletons, The Log</v>
      </c>
      <c r="AG1001" s="7" t="str">
        <f aca="false">IF(AD1001&lt;AE1001,AE1001,AD1001)</f>
        <v>Barbarian Barrel, Bomb Tower, Goblinstein, Magic Archer, Miner, Skeletons, Tornado, Wall Breakers</v>
      </c>
      <c r="AH1001" s="7" t="str">
        <f aca="false">IF(AD1001=AF1001,AA1001,IF(AA1001="Win","Loss",IF(AA1001="Loss","Win","Draw")))</f>
        <v>Win</v>
      </c>
      <c r="AI1001" s="7" t="s">
        <v>297</v>
      </c>
    </row>
    <row r="1002" customFormat="false" ht="15" hidden="false" customHeight="true" outlineLevel="0" collapsed="false">
      <c r="A1002" s="7" t="s">
        <v>2799</v>
      </c>
      <c r="B1002" s="7" t="n">
        <v>2</v>
      </c>
      <c r="C1002" s="7" t="s">
        <v>2629</v>
      </c>
      <c r="D1002" s="7" t="s">
        <v>2630</v>
      </c>
      <c r="E1002" s="7" t="s">
        <v>2789</v>
      </c>
      <c r="F1002" s="7" t="s">
        <v>2790</v>
      </c>
      <c r="G1002" s="7" t="s">
        <v>2802</v>
      </c>
      <c r="H1002" s="7" t="s">
        <v>376</v>
      </c>
      <c r="I1002" s="7" t="s">
        <v>129</v>
      </c>
      <c r="J1002" s="7" t="s">
        <v>108</v>
      </c>
      <c r="K1002" s="7" t="s">
        <v>113</v>
      </c>
      <c r="L1002" s="7" t="s">
        <v>93</v>
      </c>
      <c r="M1002" s="7" t="s">
        <v>88</v>
      </c>
      <c r="N1002" s="7" t="s">
        <v>112</v>
      </c>
      <c r="O1002" s="7" t="s">
        <v>327</v>
      </c>
      <c r="P1002" s="7" t="s">
        <v>223</v>
      </c>
      <c r="Q1002" s="7" t="s">
        <v>114</v>
      </c>
      <c r="R1002" s="7" t="s">
        <v>91</v>
      </c>
      <c r="S1002" s="7" t="s">
        <v>137</v>
      </c>
      <c r="T1002" s="7" t="s">
        <v>242</v>
      </c>
      <c r="U1002" s="7" t="s">
        <v>157</v>
      </c>
      <c r="V1002" s="7" t="s">
        <v>116</v>
      </c>
      <c r="W1002" s="7" t="s">
        <v>97</v>
      </c>
      <c r="X1002" s="7" t="s">
        <v>87</v>
      </c>
      <c r="Y1002" s="7" t="n">
        <v>0</v>
      </c>
      <c r="Z1002" s="7" t="n">
        <v>1</v>
      </c>
      <c r="AA1002" s="7" t="str">
        <f aca="false">IF(Y1002&gt;Z1002,"Win",IF(Y1002&lt;Z1002,"Loss","Draw"))</f>
        <v>Loss</v>
      </c>
      <c r="AB1002" s="7" t="s">
        <v>99</v>
      </c>
      <c r="AC1002" s="7" t="s">
        <v>99</v>
      </c>
      <c r="AD1002" s="7" t="s">
        <v>2803</v>
      </c>
      <c r="AE1002" s="7" t="s">
        <v>321</v>
      </c>
      <c r="AF1002" s="7" t="str">
        <f aca="false">IF(AD1002&lt;AE1002,AD1002,AE1002)</f>
        <v>Berserker, Dark Prince, Fireball, Furnace, Mega Knight, Rage, Ram Rider, Spirit Empress</v>
      </c>
      <c r="AG1002" s="7" t="str">
        <f aca="false">IF(AD1002&lt;AE1002,AE1002,AD1002)</f>
        <v>Bomber, Fire Spirit, Giant Snowball, Goblin Drill, Goblins, Poison, Ronin, Tesla</v>
      </c>
      <c r="AH1002" s="7" t="str">
        <f aca="false">IF(AD1002=AF1002,AA1002,IF(AA1002="Win","Loss",IF(AA1002="Loss","Win","Draw")))</f>
        <v>Loss</v>
      </c>
      <c r="AI1002" s="7" t="s">
        <v>297</v>
      </c>
    </row>
    <row r="1003" customFormat="false" ht="15" hidden="false" customHeight="true" outlineLevel="0" collapsed="false">
      <c r="A1003" s="7" t="s">
        <v>2799</v>
      </c>
      <c r="B1003" s="7" t="n">
        <v>3</v>
      </c>
      <c r="C1003" s="7" t="s">
        <v>2629</v>
      </c>
      <c r="D1003" s="7" t="s">
        <v>2630</v>
      </c>
      <c r="E1003" s="7" t="s">
        <v>2789</v>
      </c>
      <c r="F1003" s="7" t="s">
        <v>2790</v>
      </c>
      <c r="G1003" s="7" t="s">
        <v>2804</v>
      </c>
      <c r="H1003" s="7" t="s">
        <v>163</v>
      </c>
      <c r="I1003" s="7" t="s">
        <v>219</v>
      </c>
      <c r="J1003" s="7" t="s">
        <v>83</v>
      </c>
      <c r="K1003" s="7" t="s">
        <v>87</v>
      </c>
      <c r="L1003" s="7" t="s">
        <v>165</v>
      </c>
      <c r="M1003" s="7" t="s">
        <v>164</v>
      </c>
      <c r="N1003" s="7" t="s">
        <v>204</v>
      </c>
      <c r="O1003" s="7" t="s">
        <v>91</v>
      </c>
      <c r="P1003" s="7" t="s">
        <v>157</v>
      </c>
      <c r="Q1003" s="7" t="s">
        <v>152</v>
      </c>
      <c r="R1003" s="7" t="s">
        <v>108</v>
      </c>
      <c r="S1003" s="7" t="s">
        <v>82</v>
      </c>
      <c r="T1003" s="7" t="s">
        <v>88</v>
      </c>
      <c r="U1003" s="7" t="s">
        <v>119</v>
      </c>
      <c r="V1003" s="7" t="s">
        <v>143</v>
      </c>
      <c r="W1003" s="7" t="s">
        <v>85</v>
      </c>
      <c r="X1003" s="7" t="s">
        <v>89</v>
      </c>
      <c r="Y1003" s="7" t="n">
        <v>0</v>
      </c>
      <c r="Z1003" s="7" t="n">
        <v>1</v>
      </c>
      <c r="AA1003" s="7" t="str">
        <f aca="false">IF(Y1003&gt;Z1003,"Win",IF(Y1003&lt;Z1003,"Loss","Draw"))</f>
        <v>Loss</v>
      </c>
      <c r="AB1003" s="7" t="s">
        <v>99</v>
      </c>
      <c r="AC1003" s="7" t="s">
        <v>99</v>
      </c>
      <c r="AD1003" s="7" t="s">
        <v>2805</v>
      </c>
      <c r="AE1003" s="7" t="s">
        <v>2806</v>
      </c>
      <c r="AF1003" s="7" t="str">
        <f aca="false">IF(AD1003&lt;AE1003,AD1003,AE1003)</f>
        <v>Baby Dragon, Berserker, Dark Prince, Goblin Hut, Heal Spirit, Lightning, Royal Hogs, The Log</v>
      </c>
      <c r="AG1003" s="7" t="str">
        <f aca="false">IF(AD1003&lt;AE1003,AE1003,AD1003)</f>
        <v>Earthquake, Fire Spirit, Goblins, Hog Rider, Monk, Royal Delivery, Tesla, Wizard</v>
      </c>
      <c r="AH1003" s="7" t="str">
        <f aca="false">IF(AD1003=AF1003,AA1003,IF(AA1003="Win","Loss",IF(AA1003="Loss","Win","Draw")))</f>
        <v>Win</v>
      </c>
      <c r="AI1003" s="7" t="s">
        <v>297</v>
      </c>
    </row>
    <row r="1004" customFormat="false" ht="15" hidden="false" customHeight="true" outlineLevel="0" collapsed="false">
      <c r="A1004" s="5" t="s">
        <v>2807</v>
      </c>
      <c r="B1004" s="5" t="n">
        <v>1</v>
      </c>
      <c r="C1004" s="5" t="s">
        <v>2629</v>
      </c>
      <c r="D1004" s="5" t="s">
        <v>2630</v>
      </c>
      <c r="E1004" s="5" t="s">
        <v>2808</v>
      </c>
      <c r="F1004" s="5" t="s">
        <v>2809</v>
      </c>
      <c r="G1004" s="5" t="s">
        <v>2810</v>
      </c>
      <c r="H1004" s="5" t="s">
        <v>376</v>
      </c>
      <c r="I1004" s="5" t="s">
        <v>141</v>
      </c>
      <c r="J1004" s="5" t="s">
        <v>95</v>
      </c>
      <c r="K1004" s="5" t="s">
        <v>1885</v>
      </c>
      <c r="L1004" s="5" t="s">
        <v>306</v>
      </c>
      <c r="M1004" s="5" t="s">
        <v>97</v>
      </c>
      <c r="N1004" s="5" t="s">
        <v>86</v>
      </c>
      <c r="O1004" s="5" t="s">
        <v>187</v>
      </c>
      <c r="P1004" s="5" t="s">
        <v>449</v>
      </c>
      <c r="Q1004" s="5" t="s">
        <v>448</v>
      </c>
      <c r="R1004" s="5" t="s">
        <v>158</v>
      </c>
      <c r="S1004" s="5" t="s">
        <v>114</v>
      </c>
      <c r="T1004" s="5" t="s">
        <v>447</v>
      </c>
      <c r="U1004" s="5" t="s">
        <v>115</v>
      </c>
      <c r="V1004" s="5" t="s">
        <v>173</v>
      </c>
      <c r="W1004" s="5" t="s">
        <v>126</v>
      </c>
      <c r="X1004" s="5" t="s">
        <v>130</v>
      </c>
      <c r="Y1004" s="5" t="n">
        <v>2</v>
      </c>
      <c r="Z1004" s="5" t="n">
        <v>1</v>
      </c>
      <c r="AA1004" s="5" t="str">
        <f aca="false">IF(Y1004&gt;Z1004,"Win",IF(Y1004&lt;Z1004,"Loss","Draw"))</f>
        <v>Win</v>
      </c>
      <c r="AB1004" s="5" t="s">
        <v>98</v>
      </c>
      <c r="AC1004" s="5" t="s">
        <v>99</v>
      </c>
      <c r="AD1004" s="5" t="s">
        <v>2811</v>
      </c>
      <c r="AE1004" s="5" t="s">
        <v>2812</v>
      </c>
      <c r="AF1004" s="5" t="str">
        <f aca="false">IF(AD1004&lt;AE1004,AD1004,AE1004)</f>
        <v>Arrows, Bowler, Giant, Giant Snowball, Graveyard, Skeletons, Witch, Zappies</v>
      </c>
      <c r="AG1004" s="5" t="str">
        <f aca="false">IF(AD1004&lt;AE1004,AE1004,AD1004)</f>
        <v>Barbarian Barrel, Electro Dragon, Elixir Collector, Golem, Lumberjack, Ronin, Skeleton Dragons, Tornado</v>
      </c>
      <c r="AH1004" s="5" t="str">
        <f aca="false">IF(AD1004=AF1004,AA1004,IF(AA1004="Win","Loss",IF(AA1004="Loss","Win","Draw")))</f>
        <v>Loss</v>
      </c>
      <c r="AI1004" s="5" t="s">
        <v>297</v>
      </c>
    </row>
    <row r="1005" customFormat="false" ht="15" hidden="false" customHeight="true" outlineLevel="0" collapsed="false">
      <c r="A1005" s="5" t="s">
        <v>2807</v>
      </c>
      <c r="B1005" s="5" t="n">
        <v>2</v>
      </c>
      <c r="C1005" s="5" t="s">
        <v>2629</v>
      </c>
      <c r="D1005" s="5" t="s">
        <v>2630</v>
      </c>
      <c r="E1005" s="5" t="s">
        <v>2808</v>
      </c>
      <c r="F1005" s="5" t="s">
        <v>2809</v>
      </c>
      <c r="G1005" s="5" t="s">
        <v>2813</v>
      </c>
      <c r="H1005" s="5" t="s">
        <v>376</v>
      </c>
      <c r="I1005" s="5" t="s">
        <v>90</v>
      </c>
      <c r="J1005" s="5" t="s">
        <v>123</v>
      </c>
      <c r="K1005" s="5" t="s">
        <v>124</v>
      </c>
      <c r="L1005" s="5" t="s">
        <v>125</v>
      </c>
      <c r="M1005" s="5" t="s">
        <v>85</v>
      </c>
      <c r="N1005" s="5" t="s">
        <v>96</v>
      </c>
      <c r="O1005" s="5" t="s">
        <v>126</v>
      </c>
      <c r="P1005" s="5" t="s">
        <v>89</v>
      </c>
      <c r="Q1005" s="5" t="s">
        <v>107</v>
      </c>
      <c r="R1005" s="5" t="s">
        <v>186</v>
      </c>
      <c r="S1005" s="5" t="s">
        <v>139</v>
      </c>
      <c r="T1005" s="5" t="s">
        <v>109</v>
      </c>
      <c r="U1005" s="5" t="s">
        <v>93</v>
      </c>
      <c r="V1005" s="5" t="s">
        <v>284</v>
      </c>
      <c r="W1005" s="5" t="s">
        <v>140</v>
      </c>
      <c r="X1005" s="5" t="s">
        <v>111</v>
      </c>
      <c r="Y1005" s="5" t="n">
        <v>1</v>
      </c>
      <c r="Z1005" s="5" t="n">
        <v>0</v>
      </c>
      <c r="AA1005" s="5" t="str">
        <f aca="false">IF(Y1005&gt;Z1005,"Win",IF(Y1005&lt;Z1005,"Loss","Draw"))</f>
        <v>Win</v>
      </c>
      <c r="AB1005" s="5" t="s">
        <v>98</v>
      </c>
      <c r="AC1005" s="5" t="s">
        <v>99</v>
      </c>
      <c r="AD1005" s="5" t="s">
        <v>1032</v>
      </c>
      <c r="AE1005" s="5" t="s">
        <v>2814</v>
      </c>
      <c r="AF1005" s="5" t="str">
        <f aca="false">IF(AD1005&lt;AE1005,AD1005,AE1005)</f>
        <v>Balloon, Fireball, Goblin Cage, Ice Golem, Inferno Dragon, Mega Minion, Miner, Zap</v>
      </c>
      <c r="AG1005" s="5" t="str">
        <f aca="false">IF(AD1005&lt;AE1005,AE1005,AD1005)</f>
        <v>Cannon Cart, Goblinstein, Lightning, Minions, Mortar, Royal Ghost, Skeletons, The Log</v>
      </c>
      <c r="AH1005" s="5" t="str">
        <f aca="false">IF(AD1005=AF1005,AA1005,IF(AA1005="Win","Loss",IF(AA1005="Loss","Win","Draw")))</f>
        <v>Loss</v>
      </c>
      <c r="AI1005" s="5" t="s">
        <v>297</v>
      </c>
    </row>
    <row r="1006" customFormat="false" ht="15" hidden="false" customHeight="true" outlineLevel="0" collapsed="false">
      <c r="A1006" s="5" t="s">
        <v>2807</v>
      </c>
      <c r="B1006" s="5" t="n">
        <v>3</v>
      </c>
      <c r="C1006" s="5" t="s">
        <v>2629</v>
      </c>
      <c r="D1006" s="5" t="s">
        <v>2630</v>
      </c>
      <c r="E1006" s="5" t="s">
        <v>2808</v>
      </c>
      <c r="F1006" s="5" t="s">
        <v>2809</v>
      </c>
      <c r="G1006" s="5" t="s">
        <v>2815</v>
      </c>
      <c r="H1006" s="5" t="s">
        <v>376</v>
      </c>
      <c r="I1006" s="5" t="s">
        <v>127</v>
      </c>
      <c r="J1006" s="5" t="s">
        <v>128</v>
      </c>
      <c r="K1006" s="5" t="s">
        <v>129</v>
      </c>
      <c r="L1006" s="5" t="s">
        <v>133</v>
      </c>
      <c r="M1006" s="5" t="s">
        <v>138</v>
      </c>
      <c r="N1006" s="5" t="s">
        <v>132</v>
      </c>
      <c r="O1006" s="5" t="s">
        <v>131</v>
      </c>
      <c r="P1006" s="5" t="s">
        <v>294</v>
      </c>
      <c r="Q1006" s="5" t="s">
        <v>127</v>
      </c>
      <c r="R1006" s="5" t="s">
        <v>219</v>
      </c>
      <c r="S1006" s="5" t="s">
        <v>128</v>
      </c>
      <c r="T1006" s="5" t="s">
        <v>778</v>
      </c>
      <c r="U1006" s="5" t="s">
        <v>150</v>
      </c>
      <c r="V1006" s="5" t="s">
        <v>124</v>
      </c>
      <c r="W1006" s="5" t="s">
        <v>96</v>
      </c>
      <c r="X1006" s="5" t="s">
        <v>294</v>
      </c>
      <c r="Y1006" s="5" t="n">
        <v>0</v>
      </c>
      <c r="Z1006" s="5" t="n">
        <v>1</v>
      </c>
      <c r="AA1006" s="5" t="str">
        <f aca="false">IF(Y1006&gt;Z1006,"Win",IF(Y1006&lt;Z1006,"Loss","Draw"))</f>
        <v>Loss</v>
      </c>
      <c r="AB1006" s="5" t="s">
        <v>98</v>
      </c>
      <c r="AC1006" s="5" t="s">
        <v>99</v>
      </c>
      <c r="AD1006" s="5" t="s">
        <v>2816</v>
      </c>
      <c r="AE1006" s="5" t="s">
        <v>2817</v>
      </c>
      <c r="AF1006" s="5" t="str">
        <f aca="false">IF(AD1006&lt;AE1006,AD1006,AE1006)</f>
        <v>Bandit, Battle Ram, Electro Wizard, Goblin Demolisher, Golden Knight, Mega Knight, Mother Witch, Vines</v>
      </c>
      <c r="AG1006" s="5" t="str">
        <f aca="false">IF(AD1006&lt;AE1006,AE1006,AD1006)</f>
        <v>Battle Ram, Electro Spirit, Golden Knight, Minions, P.E.K.K.A, Royal Ghost, Vines, Wizard</v>
      </c>
      <c r="AH1006" s="5" t="str">
        <f aca="false">IF(AD1006=AF1006,AA1006,IF(AA1006="Win","Loss",IF(AA1006="Loss","Win","Draw")))</f>
        <v>Loss</v>
      </c>
      <c r="AI1006" s="5" t="s">
        <v>297</v>
      </c>
    </row>
    <row r="1007" customFormat="false" ht="15" hidden="false" customHeight="true" outlineLevel="0" collapsed="false">
      <c r="A1007" s="7" t="s">
        <v>2818</v>
      </c>
      <c r="B1007" s="7" t="n">
        <v>1</v>
      </c>
      <c r="C1007" s="7" t="s">
        <v>2629</v>
      </c>
      <c r="D1007" s="7" t="s">
        <v>2630</v>
      </c>
      <c r="E1007" s="7" t="s">
        <v>2808</v>
      </c>
      <c r="F1007" s="7" t="s">
        <v>2809</v>
      </c>
      <c r="G1007" s="7" t="s">
        <v>2819</v>
      </c>
      <c r="H1007" s="7" t="s">
        <v>376</v>
      </c>
      <c r="I1007" s="7" t="s">
        <v>152</v>
      </c>
      <c r="J1007" s="7" t="s">
        <v>128</v>
      </c>
      <c r="K1007" s="7" t="s">
        <v>107</v>
      </c>
      <c r="L1007" s="7" t="s">
        <v>306</v>
      </c>
      <c r="M1007" s="7" t="s">
        <v>85</v>
      </c>
      <c r="N1007" s="7" t="s">
        <v>307</v>
      </c>
      <c r="O1007" s="7" t="s">
        <v>187</v>
      </c>
      <c r="P1007" s="7" t="s">
        <v>95</v>
      </c>
      <c r="Q1007" s="7" t="s">
        <v>208</v>
      </c>
      <c r="R1007" s="7" t="s">
        <v>186</v>
      </c>
      <c r="S1007" s="7" t="s">
        <v>139</v>
      </c>
      <c r="T1007" s="7" t="s">
        <v>294</v>
      </c>
      <c r="U1007" s="7" t="s">
        <v>93</v>
      </c>
      <c r="V1007" s="7" t="s">
        <v>152</v>
      </c>
      <c r="W1007" s="7" t="s">
        <v>110</v>
      </c>
      <c r="X1007" s="7" t="s">
        <v>193</v>
      </c>
      <c r="Y1007" s="7" t="n">
        <v>0</v>
      </c>
      <c r="Z1007" s="7" t="n">
        <v>1</v>
      </c>
      <c r="AA1007" s="7" t="str">
        <f aca="false">IF(Y1007&gt;Z1007,"Win",IF(Y1007&lt;Z1007,"Loss","Draw"))</f>
        <v>Loss</v>
      </c>
      <c r="AB1007" s="7" t="s">
        <v>99</v>
      </c>
      <c r="AC1007" s="7" t="s">
        <v>99</v>
      </c>
      <c r="AD1007" s="7" t="s">
        <v>603</v>
      </c>
      <c r="AE1007" s="7" t="s">
        <v>2820</v>
      </c>
      <c r="AF1007" s="7" t="str">
        <f aca="false">IF(AD1007&lt;AE1007,AD1007,AE1007)</f>
        <v>Baby Dragon, Balloon, Fireball, Guards, Lava Hound, Mega Minion, Valkyrie, Vines</v>
      </c>
      <c r="AG1007" s="7" t="str">
        <f aca="false">IF(AD1007&lt;AE1007,AE1007,AD1007)</f>
        <v>Baby Dragon, Barbarian Barrel, Goblin Cage, Golden Knight, Golem, Ice Wizard, Lightning, Tornado</v>
      </c>
      <c r="AH1007" s="7" t="str">
        <f aca="false">IF(AD1007=AF1007,AA1007,IF(AA1007="Win","Loss",IF(AA1007="Loss","Win","Draw")))</f>
        <v>Win</v>
      </c>
      <c r="AI1007" s="7" t="s">
        <v>297</v>
      </c>
    </row>
    <row r="1008" customFormat="false" ht="15" hidden="false" customHeight="true" outlineLevel="0" collapsed="false">
      <c r="A1008" s="7" t="s">
        <v>2818</v>
      </c>
      <c r="B1008" s="7" t="n">
        <v>2</v>
      </c>
      <c r="C1008" s="7" t="s">
        <v>2629</v>
      </c>
      <c r="D1008" s="7" t="s">
        <v>2630</v>
      </c>
      <c r="E1008" s="7" t="s">
        <v>2808</v>
      </c>
      <c r="F1008" s="7" t="s">
        <v>2809</v>
      </c>
      <c r="G1008" s="7" t="s">
        <v>2821</v>
      </c>
      <c r="H1008" s="7" t="s">
        <v>376</v>
      </c>
      <c r="I1008" s="7" t="s">
        <v>92</v>
      </c>
      <c r="J1008" s="7" t="s">
        <v>563</v>
      </c>
      <c r="K1008" s="7" t="s">
        <v>418</v>
      </c>
      <c r="L1008" s="7" t="s">
        <v>294</v>
      </c>
      <c r="M1008" s="7" t="s">
        <v>159</v>
      </c>
      <c r="N1008" s="7" t="s">
        <v>133</v>
      </c>
      <c r="O1008" s="7" t="s">
        <v>94</v>
      </c>
      <c r="P1008" s="7" t="s">
        <v>201</v>
      </c>
      <c r="Q1008" s="7" t="s">
        <v>114</v>
      </c>
      <c r="R1008" s="7" t="s">
        <v>219</v>
      </c>
      <c r="S1008" s="7" t="s">
        <v>137</v>
      </c>
      <c r="T1008" s="7" t="s">
        <v>116</v>
      </c>
      <c r="U1008" s="7" t="s">
        <v>88</v>
      </c>
      <c r="V1008" s="7" t="s">
        <v>157</v>
      </c>
      <c r="W1008" s="7" t="s">
        <v>126</v>
      </c>
      <c r="X1008" s="7" t="s">
        <v>153</v>
      </c>
      <c r="Y1008" s="7" t="n">
        <v>0</v>
      </c>
      <c r="Z1008" s="7" t="n">
        <v>1</v>
      </c>
      <c r="AA1008" s="7" t="str">
        <f aca="false">IF(Y1008&gt;Z1008,"Win",IF(Y1008&lt;Z1008,"Loss","Draw"))</f>
        <v>Loss</v>
      </c>
      <c r="AB1008" s="7" t="s">
        <v>99</v>
      </c>
      <c r="AC1008" s="7" t="s">
        <v>99</v>
      </c>
      <c r="AD1008" s="7" t="s">
        <v>645</v>
      </c>
      <c r="AE1008" s="7" t="s">
        <v>2822</v>
      </c>
      <c r="AF1008" s="7" t="str">
        <f aca="false">IF(AD1008&lt;AE1008,AD1008,AE1008)</f>
        <v>Berserker, Cannon, Fire Spirit, Giant Snowball, Goblin Drill, Poison, Skeletons, Wizard</v>
      </c>
      <c r="AG1008" s="7" t="str">
        <f aca="false">IF(AD1008&lt;AE1008,AE1008,AD1008)</f>
        <v>Dart Goblin, Mother Witch, Rascals, Skeleton Army, Skeleton Barrel, Skeleton King, Vines, Wall Breakers</v>
      </c>
      <c r="AH1008" s="7" t="str">
        <f aca="false">IF(AD1008=AF1008,AA1008,IF(AA1008="Win","Loss",IF(AA1008="Loss","Win","Draw")))</f>
        <v>Win</v>
      </c>
      <c r="AI1008" s="7" t="s">
        <v>297</v>
      </c>
    </row>
    <row r="1009" customFormat="false" ht="15" hidden="false" customHeight="true" outlineLevel="0" collapsed="false">
      <c r="A1009" s="7" t="s">
        <v>2818</v>
      </c>
      <c r="B1009" s="7" t="n">
        <v>3</v>
      </c>
      <c r="C1009" s="7" t="s">
        <v>2629</v>
      </c>
      <c r="D1009" s="7" t="s">
        <v>2630</v>
      </c>
      <c r="E1009" s="7" t="s">
        <v>2808</v>
      </c>
      <c r="F1009" s="7" t="s">
        <v>2809</v>
      </c>
      <c r="G1009" s="7" t="s">
        <v>2823</v>
      </c>
      <c r="H1009" s="7" t="s">
        <v>485</v>
      </c>
      <c r="I1009" s="7" t="s">
        <v>82</v>
      </c>
      <c r="J1009" s="7" t="s">
        <v>151</v>
      </c>
      <c r="K1009" s="7" t="s">
        <v>185</v>
      </c>
      <c r="L1009" s="7" t="s">
        <v>116</v>
      </c>
      <c r="M1009" s="7" t="s">
        <v>126</v>
      </c>
      <c r="N1009" s="7" t="s">
        <v>150</v>
      </c>
      <c r="O1009" s="7" t="s">
        <v>89</v>
      </c>
      <c r="P1009" s="7" t="s">
        <v>153</v>
      </c>
      <c r="Q1009" s="7" t="s">
        <v>141</v>
      </c>
      <c r="R1009" s="7" t="s">
        <v>128</v>
      </c>
      <c r="S1009" s="7" t="s">
        <v>127</v>
      </c>
      <c r="T1009" s="7" t="s">
        <v>143</v>
      </c>
      <c r="U1009" s="7" t="s">
        <v>164</v>
      </c>
      <c r="V1009" s="7" t="s">
        <v>132</v>
      </c>
      <c r="W1009" s="7" t="s">
        <v>142</v>
      </c>
      <c r="X1009" s="7" t="s">
        <v>130</v>
      </c>
      <c r="Y1009" s="7" t="n">
        <v>1</v>
      </c>
      <c r="Z1009" s="7" t="n">
        <v>0</v>
      </c>
      <c r="AA1009" s="7" t="str">
        <f aca="false">IF(Y1009&gt;Z1009,"Win",IF(Y1009&lt;Z1009,"Loss","Draw"))</f>
        <v>Win</v>
      </c>
      <c r="AB1009" s="7" t="s">
        <v>99</v>
      </c>
      <c r="AC1009" s="7" t="s">
        <v>99</v>
      </c>
      <c r="AD1009" s="7" t="s">
        <v>2824</v>
      </c>
      <c r="AE1009" s="7" t="s">
        <v>2825</v>
      </c>
      <c r="AF1009" s="7" t="str">
        <f aca="false">IF(AD1009&lt;AE1009,AD1009,AE1009)</f>
        <v>Arrows, Battle Ram, Earthquake, Electro Wizard, Golden Knight, Heal Spirit, Lumberjack, Three Musketeers</v>
      </c>
      <c r="AG1009" s="7" t="str">
        <f aca="false">IF(AD1009&lt;AE1009,AE1009,AD1009)</f>
        <v>Cannon, Electro Spirit, Executioner, Mighty Miner, Poison, Royal Hogs, Skeletons, The Log</v>
      </c>
      <c r="AH1009" s="7" t="str">
        <f aca="false">IF(AD1009=AF1009,AA1009,IF(AA1009="Win","Loss",IF(AA1009="Loss","Win","Draw")))</f>
        <v>Loss</v>
      </c>
      <c r="AI1009" s="7" t="s">
        <v>297</v>
      </c>
    </row>
    <row r="1010" customFormat="false" ht="15" hidden="false" customHeight="true" outlineLevel="0" collapsed="false">
      <c r="A1010" s="7" t="s">
        <v>2826</v>
      </c>
      <c r="B1010" s="7" t="n">
        <v>1</v>
      </c>
      <c r="C1010" s="7" t="s">
        <v>2629</v>
      </c>
      <c r="D1010" s="7" t="s">
        <v>2630</v>
      </c>
      <c r="E1010" s="7" t="s">
        <v>2808</v>
      </c>
      <c r="F1010" s="7" t="s">
        <v>2809</v>
      </c>
      <c r="G1010" s="7" t="s">
        <v>2827</v>
      </c>
      <c r="H1010" s="7" t="s">
        <v>376</v>
      </c>
      <c r="I1010" s="7" t="s">
        <v>92</v>
      </c>
      <c r="J1010" s="7" t="s">
        <v>91</v>
      </c>
      <c r="K1010" s="7" t="s">
        <v>90</v>
      </c>
      <c r="L1010" s="7" t="s">
        <v>97</v>
      </c>
      <c r="M1010" s="7" t="s">
        <v>93</v>
      </c>
      <c r="N1010" s="7" t="s">
        <v>159</v>
      </c>
      <c r="O1010" s="7" t="s">
        <v>94</v>
      </c>
      <c r="P1010" s="7" t="s">
        <v>95</v>
      </c>
      <c r="Q1010" s="7" t="s">
        <v>129</v>
      </c>
      <c r="R1010" s="7" t="s">
        <v>172</v>
      </c>
      <c r="S1010" s="7" t="s">
        <v>153</v>
      </c>
      <c r="T1010" s="7" t="s">
        <v>118</v>
      </c>
      <c r="U1010" s="7" t="s">
        <v>126</v>
      </c>
      <c r="V1010" s="7" t="s">
        <v>89</v>
      </c>
      <c r="W1010" s="7" t="s">
        <v>165</v>
      </c>
      <c r="X1010" s="7" t="s">
        <v>85</v>
      </c>
      <c r="Y1010" s="7" t="n">
        <v>0</v>
      </c>
      <c r="Z1010" s="7" t="n">
        <v>1</v>
      </c>
      <c r="AA1010" s="7" t="str">
        <f aca="false">IF(Y1010&gt;Z1010,"Win",IF(Y1010&lt;Z1010,"Loss","Draw"))</f>
        <v>Loss</v>
      </c>
      <c r="AB1010" s="7" t="s">
        <v>99</v>
      </c>
      <c r="AC1010" s="7" t="s">
        <v>99</v>
      </c>
      <c r="AD1010" s="7" t="s">
        <v>1036</v>
      </c>
      <c r="AE1010" s="7" t="s">
        <v>2828</v>
      </c>
      <c r="AF1010" s="7" t="str">
        <f aca="false">IF(AD1010&lt;AE1010,AD1010,AE1010)</f>
        <v>Barbarian Barrel, Dart Goblin, Fireball, Goblins, Mortar, Rascals, Ronin, Skeleton Barrel</v>
      </c>
      <c r="AG1010" s="7" t="str">
        <f aca="false">IF(AD1010&lt;AE1010,AE1010,AD1010)</f>
        <v>Cannon, Hog Rider, Ice Spirit, Lightning, Mega Knight, Musketeer, Skeletons, The Log</v>
      </c>
      <c r="AH1010" s="7" t="str">
        <f aca="false">IF(AD1010=AF1010,AA1010,IF(AA1010="Win","Loss",IF(AA1010="Loss","Win","Draw")))</f>
        <v>Loss</v>
      </c>
      <c r="AI1010" s="7" t="s">
        <v>297</v>
      </c>
    </row>
    <row r="1011" customFormat="false" ht="15" hidden="false" customHeight="true" outlineLevel="0" collapsed="false">
      <c r="A1011" s="7" t="s">
        <v>2826</v>
      </c>
      <c r="B1011" s="7" t="n">
        <v>2</v>
      </c>
      <c r="C1011" s="7" t="s">
        <v>2629</v>
      </c>
      <c r="D1011" s="7" t="s">
        <v>2630</v>
      </c>
      <c r="E1011" s="7" t="s">
        <v>2808</v>
      </c>
      <c r="F1011" s="7" t="s">
        <v>2809</v>
      </c>
      <c r="G1011" s="7" t="s">
        <v>2829</v>
      </c>
      <c r="H1011" s="7" t="s">
        <v>376</v>
      </c>
      <c r="I1011" s="7" t="s">
        <v>82</v>
      </c>
      <c r="J1011" s="7" t="s">
        <v>108</v>
      </c>
      <c r="K1011" s="7" t="s">
        <v>152</v>
      </c>
      <c r="L1011" s="7" t="s">
        <v>88</v>
      </c>
      <c r="M1011" s="7" t="s">
        <v>85</v>
      </c>
      <c r="N1011" s="7" t="s">
        <v>119</v>
      </c>
      <c r="O1011" s="7" t="s">
        <v>150</v>
      </c>
      <c r="P1011" s="7" t="s">
        <v>89</v>
      </c>
      <c r="Q1011" s="7" t="s">
        <v>242</v>
      </c>
      <c r="R1011" s="7" t="s">
        <v>128</v>
      </c>
      <c r="S1011" s="7" t="s">
        <v>202</v>
      </c>
      <c r="T1011" s="7" t="s">
        <v>187</v>
      </c>
      <c r="U1011" s="7" t="s">
        <v>97</v>
      </c>
      <c r="V1011" s="7" t="s">
        <v>124</v>
      </c>
      <c r="W1011" s="7" t="s">
        <v>137</v>
      </c>
      <c r="X1011" s="7" t="s">
        <v>173</v>
      </c>
      <c r="Y1011" s="7" t="n">
        <v>1</v>
      </c>
      <c r="Z1011" s="7" t="n">
        <v>0</v>
      </c>
      <c r="AA1011" s="7" t="str">
        <f aca="false">IF(Y1011&gt;Z1011,"Win",IF(Y1011&lt;Z1011,"Loss","Draw"))</f>
        <v>Win</v>
      </c>
      <c r="AB1011" s="7" t="s">
        <v>99</v>
      </c>
      <c r="AC1011" s="7" t="s">
        <v>99</v>
      </c>
      <c r="AD1011" s="7" t="s">
        <v>1690</v>
      </c>
      <c r="AE1011" s="7" t="s">
        <v>2830</v>
      </c>
      <c r="AF1011" s="7" t="str">
        <f aca="false">IF(AD1011&lt;AE1011,AD1011,AE1011)</f>
        <v>Baby Dragon, Berserker, Dark Prince, Electro Spirit, Goblin Hut, Lightning, Royal Hogs, The Log</v>
      </c>
      <c r="AG1011" s="7" t="str">
        <f aca="false">IF(AD1011&lt;AE1011,AE1011,AD1011)</f>
        <v>Bomber, Goblin Drill, Golden Knight, Magic Archer, Ronin, Royal Ghost, Tornado, Zappies</v>
      </c>
      <c r="AH1011" s="7" t="str">
        <f aca="false">IF(AD1011=AF1011,AA1011,IF(AA1011="Win","Loss",IF(AA1011="Loss","Win","Draw")))</f>
        <v>Win</v>
      </c>
      <c r="AI1011" s="7" t="s">
        <v>297</v>
      </c>
    </row>
    <row r="1012" customFormat="false" ht="15" hidden="false" customHeight="true" outlineLevel="0" collapsed="false">
      <c r="A1012" s="7" t="s">
        <v>2826</v>
      </c>
      <c r="B1012" s="7" t="n">
        <v>3</v>
      </c>
      <c r="C1012" s="7" t="s">
        <v>2629</v>
      </c>
      <c r="D1012" s="7" t="s">
        <v>2630</v>
      </c>
      <c r="E1012" s="7" t="s">
        <v>2808</v>
      </c>
      <c r="F1012" s="7" t="s">
        <v>2809</v>
      </c>
      <c r="G1012" s="7" t="s">
        <v>2831</v>
      </c>
      <c r="H1012" s="7" t="s">
        <v>376</v>
      </c>
      <c r="I1012" s="7" t="s">
        <v>141</v>
      </c>
      <c r="J1012" s="7" t="s">
        <v>139</v>
      </c>
      <c r="K1012" s="7" t="s">
        <v>107</v>
      </c>
      <c r="L1012" s="7" t="s">
        <v>177</v>
      </c>
      <c r="M1012" s="7" t="s">
        <v>178</v>
      </c>
      <c r="N1012" s="7" t="s">
        <v>294</v>
      </c>
      <c r="O1012" s="7" t="s">
        <v>157</v>
      </c>
      <c r="P1012" s="7" t="s">
        <v>143</v>
      </c>
      <c r="Q1012" s="7" t="s">
        <v>92</v>
      </c>
      <c r="R1012" s="7" t="s">
        <v>563</v>
      </c>
      <c r="S1012" s="7" t="s">
        <v>201</v>
      </c>
      <c r="T1012" s="7" t="s">
        <v>94</v>
      </c>
      <c r="U1012" s="7" t="s">
        <v>580</v>
      </c>
      <c r="V1012" s="7" t="s">
        <v>86</v>
      </c>
      <c r="W1012" s="7" t="s">
        <v>133</v>
      </c>
      <c r="X1012" s="7" t="s">
        <v>93</v>
      </c>
      <c r="Y1012" s="7" t="n">
        <v>0</v>
      </c>
      <c r="Z1012" s="7" t="n">
        <v>1</v>
      </c>
      <c r="AA1012" s="7" t="str">
        <f aca="false">IF(Y1012&gt;Z1012,"Win",IF(Y1012&lt;Z1012,"Loss","Draw"))</f>
        <v>Loss</v>
      </c>
      <c r="AB1012" s="7" t="s">
        <v>99</v>
      </c>
      <c r="AC1012" s="7" t="s">
        <v>99</v>
      </c>
      <c r="AD1012" s="7" t="s">
        <v>2832</v>
      </c>
      <c r="AE1012" s="7" t="s">
        <v>2833</v>
      </c>
      <c r="AF1012" s="7" t="str">
        <f aca="false">IF(AD1012&lt;AE1012,AD1012,AE1012)</f>
        <v>Fire Spirit, Goblin Cage, Heal Spirit, Lumberjack, Mega Minion, Phoenix, Royal Giant, Vines</v>
      </c>
      <c r="AG1012" s="7" t="str">
        <f aca="false">IF(AD1012&lt;AE1012,AE1012,AD1012)</f>
        <v>Fireball, Goblin Gang, Mother Witch, Rascals, Skeleton Barrel, Skeleton Dragons, Skeleton King, Wall Breakers</v>
      </c>
      <c r="AH1012" s="7" t="str">
        <f aca="false">IF(AD1012=AF1012,AA1012,IF(AA1012="Win","Loss",IF(AA1012="Loss","Win","Draw")))</f>
        <v>Loss</v>
      </c>
      <c r="AI1012" s="7" t="s">
        <v>297</v>
      </c>
    </row>
    <row r="1013" customFormat="false" ht="15" hidden="false" customHeight="true" outlineLevel="0" collapsed="false">
      <c r="A1013" s="7" t="s">
        <v>2834</v>
      </c>
      <c r="B1013" s="7" t="n">
        <v>1</v>
      </c>
      <c r="C1013" s="7" t="s">
        <v>2629</v>
      </c>
      <c r="D1013" s="7" t="s">
        <v>2630</v>
      </c>
      <c r="E1013" s="7" t="s">
        <v>2808</v>
      </c>
      <c r="F1013" s="7" t="s">
        <v>2809</v>
      </c>
      <c r="G1013" s="7" t="s">
        <v>2835</v>
      </c>
      <c r="H1013" s="7" t="s">
        <v>376</v>
      </c>
      <c r="I1013" s="7" t="s">
        <v>141</v>
      </c>
      <c r="J1013" s="7" t="s">
        <v>139</v>
      </c>
      <c r="K1013" s="7" t="s">
        <v>109</v>
      </c>
      <c r="L1013" s="7" t="s">
        <v>306</v>
      </c>
      <c r="M1013" s="7" t="s">
        <v>441</v>
      </c>
      <c r="N1013" s="7" t="s">
        <v>440</v>
      </c>
      <c r="O1013" s="7" t="s">
        <v>242</v>
      </c>
      <c r="P1013" s="7" t="s">
        <v>130</v>
      </c>
      <c r="Q1013" s="7" t="s">
        <v>448</v>
      </c>
      <c r="R1013" s="7" t="s">
        <v>447</v>
      </c>
      <c r="S1013" s="7" t="s">
        <v>141</v>
      </c>
      <c r="T1013" s="7" t="s">
        <v>327</v>
      </c>
      <c r="U1013" s="7" t="s">
        <v>178</v>
      </c>
      <c r="V1013" s="7" t="s">
        <v>130</v>
      </c>
      <c r="W1013" s="7" t="s">
        <v>651</v>
      </c>
      <c r="X1013" s="7" t="s">
        <v>143</v>
      </c>
      <c r="Y1013" s="7" t="n">
        <v>0</v>
      </c>
      <c r="Z1013" s="7" t="n">
        <v>3</v>
      </c>
      <c r="AA1013" s="7" t="str">
        <f aca="false">IF(Y1013&gt;Z1013,"Win",IF(Y1013&lt;Z1013,"Loss","Draw"))</f>
        <v>Loss</v>
      </c>
      <c r="AB1013" s="7" t="s">
        <v>99</v>
      </c>
      <c r="AC1013" s="7" t="s">
        <v>99</v>
      </c>
      <c r="AD1013" s="7" t="s">
        <v>443</v>
      </c>
      <c r="AE1013" s="7" t="s">
        <v>2836</v>
      </c>
      <c r="AF1013" s="7" t="str">
        <f aca="false">IF(AD1013&lt;AE1013,AD1013,AE1013)</f>
        <v>Arrows, Bomber, Elite Barbarians, Golem, Lumberjack, Mega Minion, Night Witch, Zap</v>
      </c>
      <c r="AG1013" s="7" t="str">
        <f aca="false">IF(AD1013&lt;AE1013,AE1013,AD1013)</f>
        <v>Arrows, Giant, Heal Spirit, Lumberjack, Phoenix, Rage, Void, Witch</v>
      </c>
      <c r="AH1013" s="7" t="str">
        <f aca="false">IF(AD1013=AF1013,AA1013,IF(AA1013="Win","Loss",IF(AA1013="Loss","Win","Draw")))</f>
        <v>Loss</v>
      </c>
      <c r="AI1013" s="7" t="s">
        <v>297</v>
      </c>
    </row>
    <row r="1014" customFormat="false" ht="15" hidden="false" customHeight="true" outlineLevel="0" collapsed="false">
      <c r="A1014" s="7" t="s">
        <v>2834</v>
      </c>
      <c r="B1014" s="7" t="n">
        <v>2</v>
      </c>
      <c r="C1014" s="7" t="s">
        <v>2629</v>
      </c>
      <c r="D1014" s="7" t="s">
        <v>2630</v>
      </c>
      <c r="E1014" s="7" t="s">
        <v>2808</v>
      </c>
      <c r="F1014" s="7" t="s">
        <v>2809</v>
      </c>
      <c r="G1014" s="7" t="s">
        <v>2837</v>
      </c>
      <c r="H1014" s="7" t="s">
        <v>376</v>
      </c>
      <c r="I1014" s="7" t="s">
        <v>284</v>
      </c>
      <c r="J1014" s="7" t="s">
        <v>128</v>
      </c>
      <c r="K1014" s="7" t="s">
        <v>185</v>
      </c>
      <c r="L1014" s="7" t="s">
        <v>115</v>
      </c>
      <c r="M1014" s="7" t="s">
        <v>158</v>
      </c>
      <c r="N1014" s="7" t="s">
        <v>187</v>
      </c>
      <c r="O1014" s="7" t="s">
        <v>173</v>
      </c>
      <c r="P1014" s="7" t="s">
        <v>785</v>
      </c>
      <c r="Q1014" s="7" t="s">
        <v>84</v>
      </c>
      <c r="R1014" s="7" t="s">
        <v>95</v>
      </c>
      <c r="S1014" s="7" t="s">
        <v>473</v>
      </c>
      <c r="T1014" s="7" t="s">
        <v>93</v>
      </c>
      <c r="U1014" s="7" t="s">
        <v>150</v>
      </c>
      <c r="V1014" s="7" t="s">
        <v>165</v>
      </c>
      <c r="W1014" s="7" t="s">
        <v>107</v>
      </c>
      <c r="X1014" s="7" t="s">
        <v>474</v>
      </c>
      <c r="Y1014" s="7" t="n">
        <v>1</v>
      </c>
      <c r="Z1014" s="7" t="n">
        <v>0</v>
      </c>
      <c r="AA1014" s="7" t="str">
        <f aca="false">IF(Y1014&gt;Z1014,"Win",IF(Y1014&lt;Z1014,"Loss","Draw"))</f>
        <v>Win</v>
      </c>
      <c r="AB1014" s="7" t="s">
        <v>99</v>
      </c>
      <c r="AC1014" s="7" t="s">
        <v>99</v>
      </c>
      <c r="AD1014" s="7" t="s">
        <v>787</v>
      </c>
      <c r="AE1014" s="7" t="s">
        <v>2838</v>
      </c>
      <c r="AF1014" s="7" t="str">
        <f aca="false">IF(AD1014&lt;AE1014,AD1014,AE1014)</f>
        <v>Archers, Barbarian Barrel, Electro Spirit, Fireball, Flying Machine, Goblin Cage, Hog Rider, Royal Recruits</v>
      </c>
      <c r="AG1014" s="7" t="str">
        <f aca="false">IF(AD1014&lt;AE1014,AE1014,AD1014)</f>
        <v>Bowler, Executioner, Freeze, Golden Knight, Graveyard, Inferno Dragon, Tornado, Zappies</v>
      </c>
      <c r="AH1014" s="7" t="str">
        <f aca="false">IF(AD1014=AF1014,AA1014,IF(AA1014="Win","Loss",IF(AA1014="Loss","Win","Draw")))</f>
        <v>Loss</v>
      </c>
      <c r="AI1014" s="7" t="s">
        <v>297</v>
      </c>
    </row>
    <row r="1015" customFormat="false" ht="15" hidden="false" customHeight="true" outlineLevel="0" collapsed="false">
      <c r="A1015" s="7" t="s">
        <v>2834</v>
      </c>
      <c r="B1015" s="7" t="n">
        <v>3</v>
      </c>
      <c r="C1015" s="7" t="s">
        <v>2629</v>
      </c>
      <c r="D1015" s="7" t="s">
        <v>2630</v>
      </c>
      <c r="E1015" s="7" t="s">
        <v>2808</v>
      </c>
      <c r="F1015" s="7" t="s">
        <v>2809</v>
      </c>
      <c r="G1015" s="7" t="s">
        <v>2839</v>
      </c>
      <c r="H1015" s="7" t="s">
        <v>376</v>
      </c>
      <c r="I1015" s="7" t="s">
        <v>127</v>
      </c>
      <c r="J1015" s="7" t="s">
        <v>140</v>
      </c>
      <c r="K1015" s="7" t="s">
        <v>124</v>
      </c>
      <c r="L1015" s="7" t="s">
        <v>142</v>
      </c>
      <c r="M1015" s="7" t="s">
        <v>257</v>
      </c>
      <c r="N1015" s="7" t="s">
        <v>131</v>
      </c>
      <c r="O1015" s="7" t="s">
        <v>95</v>
      </c>
      <c r="P1015" s="7" t="s">
        <v>449</v>
      </c>
      <c r="Q1015" s="7" t="s">
        <v>284</v>
      </c>
      <c r="R1015" s="7" t="s">
        <v>186</v>
      </c>
      <c r="S1015" s="7" t="s">
        <v>158</v>
      </c>
      <c r="T1015" s="7" t="s">
        <v>241</v>
      </c>
      <c r="U1015" s="7" t="s">
        <v>152</v>
      </c>
      <c r="V1015" s="7" t="s">
        <v>187</v>
      </c>
      <c r="W1015" s="7" t="s">
        <v>114</v>
      </c>
      <c r="X1015" s="7" t="s">
        <v>785</v>
      </c>
      <c r="Y1015" s="7" t="n">
        <v>2</v>
      </c>
      <c r="Z1015" s="7" t="n">
        <v>1</v>
      </c>
      <c r="AA1015" s="7" t="str">
        <f aca="false">IF(Y1015&gt;Z1015,"Win",IF(Y1015&lt;Z1015,"Loss","Draw"))</f>
        <v>Win</v>
      </c>
      <c r="AB1015" s="7" t="s">
        <v>99</v>
      </c>
      <c r="AC1015" s="7" t="s">
        <v>99</v>
      </c>
      <c r="AD1015" s="7" t="s">
        <v>1958</v>
      </c>
      <c r="AE1015" s="7" t="s">
        <v>2840</v>
      </c>
      <c r="AF1015" s="7" t="str">
        <f aca="false">IF(AD1015&lt;AE1015,AD1015,AE1015)</f>
        <v>Baby Dragon, Balloon, Bowler, Freeze, Giant Snowball, Inferno Dragon, Knight, Tornado</v>
      </c>
      <c r="AG1015" s="7" t="str">
        <f aca="false">IF(AD1015&lt;AE1015,AE1015,AD1015)</f>
        <v>Bandit, Barbarian Barrel, Battle Ram, Elixir Collector, Hunter, Ice Golem, Royal Ghost, Three Musketeers</v>
      </c>
      <c r="AH1015" s="7" t="str">
        <f aca="false">IF(AD1015=AF1015,AA1015,IF(AA1015="Win","Loss",IF(AA1015="Loss","Win","Draw")))</f>
        <v>Loss</v>
      </c>
      <c r="AI1015" s="7" t="s">
        <v>297</v>
      </c>
    </row>
    <row r="1016" customFormat="false" ht="15" hidden="false" customHeight="true" outlineLevel="0" collapsed="false">
      <c r="A1016" s="5" t="s">
        <v>2841</v>
      </c>
      <c r="B1016" s="5" t="n">
        <v>1</v>
      </c>
      <c r="C1016" s="5" t="s">
        <v>2629</v>
      </c>
      <c r="D1016" s="5" t="s">
        <v>2630</v>
      </c>
      <c r="E1016" s="5" t="s">
        <v>2842</v>
      </c>
      <c r="F1016" s="5" t="s">
        <v>2843</v>
      </c>
      <c r="G1016" s="5" t="s">
        <v>2844</v>
      </c>
      <c r="H1016" s="5" t="s">
        <v>376</v>
      </c>
      <c r="I1016" s="5" t="s">
        <v>1885</v>
      </c>
      <c r="J1016" s="5" t="s">
        <v>323</v>
      </c>
      <c r="K1016" s="5" t="s">
        <v>141</v>
      </c>
      <c r="L1016" s="5" t="s">
        <v>449</v>
      </c>
      <c r="M1016" s="5" t="s">
        <v>187</v>
      </c>
      <c r="N1016" s="5" t="s">
        <v>242</v>
      </c>
      <c r="O1016" s="5" t="s">
        <v>306</v>
      </c>
      <c r="P1016" s="5" t="s">
        <v>86</v>
      </c>
      <c r="Q1016" s="5" t="s">
        <v>284</v>
      </c>
      <c r="R1016" s="5" t="s">
        <v>563</v>
      </c>
      <c r="S1016" s="5" t="s">
        <v>418</v>
      </c>
      <c r="T1016" s="5" t="s">
        <v>117</v>
      </c>
      <c r="U1016" s="5" t="s">
        <v>186</v>
      </c>
      <c r="V1016" s="5" t="s">
        <v>233</v>
      </c>
      <c r="W1016" s="5" t="s">
        <v>130</v>
      </c>
      <c r="X1016" s="5" t="s">
        <v>785</v>
      </c>
      <c r="Y1016" s="5" t="n">
        <v>1</v>
      </c>
      <c r="Z1016" s="5" t="n">
        <v>0</v>
      </c>
      <c r="AA1016" s="5" t="str">
        <f aca="false">IF(Y1016&gt;Z1016,"Win",IF(Y1016&lt;Z1016,"Loss","Draw"))</f>
        <v>Win</v>
      </c>
      <c r="AB1016" s="5" t="s">
        <v>98</v>
      </c>
      <c r="AC1016" s="5" t="s">
        <v>99</v>
      </c>
      <c r="AD1016" s="5" t="s">
        <v>2845</v>
      </c>
      <c r="AE1016" s="5" t="s">
        <v>2846</v>
      </c>
      <c r="AF1016" s="5" t="str">
        <f aca="false">IF(AD1016&lt;AE1016,AD1016,AE1016)</f>
        <v>Arrows, Balloon, Bats, Freeze, Giant Skeleton, Inferno Dragon, Skeleton Army, Skeleton King</v>
      </c>
      <c r="AG1016" s="5" t="str">
        <f aca="false">IF(AD1016&lt;AE1016,AE1016,AD1016)</f>
        <v>Bomber, Electro Dragon, Elixir Collector, Golem, Lumberjack, Mini P.E.K.K.A, Skeleton Dragons, Tornado</v>
      </c>
      <c r="AH1016" s="5" t="str">
        <f aca="false">IF(AD1016=AF1016,AA1016,IF(AA1016="Win","Loss",IF(AA1016="Loss","Win","Draw")))</f>
        <v>Loss</v>
      </c>
      <c r="AI1016" s="5" t="s">
        <v>102</v>
      </c>
    </row>
    <row r="1017" customFormat="false" ht="15" hidden="false" customHeight="true" outlineLevel="0" collapsed="false">
      <c r="A1017" s="5" t="s">
        <v>2841</v>
      </c>
      <c r="B1017" s="5" t="n">
        <v>2</v>
      </c>
      <c r="C1017" s="5" t="s">
        <v>2629</v>
      </c>
      <c r="D1017" s="5" t="s">
        <v>2630</v>
      </c>
      <c r="E1017" s="5" t="s">
        <v>2842</v>
      </c>
      <c r="F1017" s="5" t="s">
        <v>2843</v>
      </c>
      <c r="G1017" s="5" t="s">
        <v>2847</v>
      </c>
      <c r="H1017" s="5" t="s">
        <v>163</v>
      </c>
      <c r="I1017" s="5" t="s">
        <v>82</v>
      </c>
      <c r="J1017" s="5" t="s">
        <v>108</v>
      </c>
      <c r="K1017" s="5" t="s">
        <v>152</v>
      </c>
      <c r="L1017" s="5" t="s">
        <v>85</v>
      </c>
      <c r="M1017" s="5" t="s">
        <v>150</v>
      </c>
      <c r="N1017" s="5" t="s">
        <v>88</v>
      </c>
      <c r="O1017" s="5" t="s">
        <v>119</v>
      </c>
      <c r="P1017" s="5" t="s">
        <v>95</v>
      </c>
      <c r="Q1017" s="5" t="s">
        <v>284</v>
      </c>
      <c r="R1017" s="5" t="s">
        <v>563</v>
      </c>
      <c r="S1017" s="5" t="s">
        <v>418</v>
      </c>
      <c r="T1017" s="5" t="s">
        <v>117</v>
      </c>
      <c r="U1017" s="5" t="s">
        <v>186</v>
      </c>
      <c r="V1017" s="5" t="s">
        <v>233</v>
      </c>
      <c r="W1017" s="5" t="s">
        <v>130</v>
      </c>
      <c r="X1017" s="5" t="s">
        <v>785</v>
      </c>
      <c r="Y1017" s="5" t="n">
        <v>1</v>
      </c>
      <c r="Z1017" s="5" t="n">
        <v>0</v>
      </c>
      <c r="AA1017" s="5" t="str">
        <f aca="false">IF(Y1017&gt;Z1017,"Win",IF(Y1017&lt;Z1017,"Loss","Draw"))</f>
        <v>Win</v>
      </c>
      <c r="AB1017" s="5" t="s">
        <v>98</v>
      </c>
      <c r="AC1017" s="5" t="s">
        <v>99</v>
      </c>
      <c r="AD1017" s="5" t="s">
        <v>889</v>
      </c>
      <c r="AE1017" s="5" t="s">
        <v>2846</v>
      </c>
      <c r="AF1017" s="5" t="str">
        <f aca="false">IF(AD1017&lt;AE1017,AD1017,AE1017)</f>
        <v>Arrows, Balloon, Bats, Freeze, Giant Skeleton, Inferno Dragon, Skeleton Army, Skeleton King</v>
      </c>
      <c r="AG1017" s="5" t="str">
        <f aca="false">IF(AD1017&lt;AE1017,AE1017,AD1017)</f>
        <v>Baby Dragon, Barbarian Barrel, Berserker, Dark Prince, Electro Spirit, Goblin Hut, Lightning, Royal Hogs</v>
      </c>
      <c r="AH1017" s="5" t="str">
        <f aca="false">IF(AD1017=AF1017,AA1017,IF(AA1017="Win","Loss",IF(AA1017="Loss","Win","Draw")))</f>
        <v>Loss</v>
      </c>
      <c r="AI1017" s="5" t="s">
        <v>102</v>
      </c>
    </row>
    <row r="1018" customFormat="false" ht="15" hidden="false" customHeight="true" outlineLevel="0" collapsed="false">
      <c r="A1018" s="5" t="s">
        <v>2848</v>
      </c>
      <c r="B1018" s="5" t="n">
        <v>1</v>
      </c>
      <c r="C1018" s="5" t="s">
        <v>2629</v>
      </c>
      <c r="D1018" s="5" t="s">
        <v>2630</v>
      </c>
      <c r="E1018" s="6" t="s">
        <v>2849</v>
      </c>
      <c r="F1018" s="5" t="s">
        <v>2850</v>
      </c>
      <c r="G1018" s="5" t="s">
        <v>2851</v>
      </c>
      <c r="H1018" s="5" t="s">
        <v>485</v>
      </c>
      <c r="I1018" s="5" t="s">
        <v>129</v>
      </c>
      <c r="J1018" s="5" t="s">
        <v>128</v>
      </c>
      <c r="K1018" s="5" t="s">
        <v>109</v>
      </c>
      <c r="L1018" s="5" t="s">
        <v>88</v>
      </c>
      <c r="M1018" s="5" t="s">
        <v>112</v>
      </c>
      <c r="N1018" s="5" t="s">
        <v>133</v>
      </c>
      <c r="O1018" s="5" t="s">
        <v>223</v>
      </c>
      <c r="P1018" s="5" t="s">
        <v>93</v>
      </c>
      <c r="Q1018" s="5" t="s">
        <v>203</v>
      </c>
      <c r="R1018" s="5" t="s">
        <v>202</v>
      </c>
      <c r="S1018" s="5" t="s">
        <v>201</v>
      </c>
      <c r="T1018" s="5" t="s">
        <v>87</v>
      </c>
      <c r="U1018" s="5" t="s">
        <v>208</v>
      </c>
      <c r="V1018" s="5" t="s">
        <v>204</v>
      </c>
      <c r="W1018" s="5" t="s">
        <v>118</v>
      </c>
      <c r="X1018" s="5" t="s">
        <v>157</v>
      </c>
      <c r="Y1018" s="5" t="n">
        <v>3</v>
      </c>
      <c r="Z1018" s="5" t="n">
        <v>1</v>
      </c>
      <c r="AA1018" s="5" t="str">
        <f aca="false">IF(Y1018&gt;Z1018,"Win",IF(Y1018&lt;Z1018,"Loss","Draw"))</f>
        <v>Win</v>
      </c>
      <c r="AB1018" s="5" t="s">
        <v>98</v>
      </c>
      <c r="AC1018" s="5" t="s">
        <v>99</v>
      </c>
      <c r="AD1018" s="5" t="s">
        <v>2852</v>
      </c>
      <c r="AE1018" s="5" t="s">
        <v>721</v>
      </c>
      <c r="AF1018" s="5" t="str">
        <f aca="false">IF(AD1018&lt;AE1018,AD1018,AE1018)</f>
        <v>Berserker, Fireball, Golden Knight, Mega Knight, Mother Witch, Ram Rider, Spirit Empress, Zap</v>
      </c>
      <c r="AG1018" s="5" t="str">
        <f aca="false">IF(AD1018&lt;AE1018,AE1018,AD1018)</f>
        <v>Fire Spirit, Goblin Barrel, Ice Spirit, Magic Archer, Royal Delivery, Tesla, Valkyrie, Wall Breakers</v>
      </c>
      <c r="AH1018" s="5" t="str">
        <f aca="false">IF(AD1018=AF1018,AA1018,IF(AA1018="Win","Loss",IF(AA1018="Loss","Win","Draw")))</f>
        <v>Win</v>
      </c>
      <c r="AI1018" s="5" t="s">
        <v>102</v>
      </c>
    </row>
    <row r="1019" customFormat="false" ht="15" hidden="false" customHeight="true" outlineLevel="0" collapsed="false">
      <c r="A1019" s="5" t="s">
        <v>2848</v>
      </c>
      <c r="B1019" s="5" t="n">
        <v>2</v>
      </c>
      <c r="C1019" s="5" t="s">
        <v>2629</v>
      </c>
      <c r="D1019" s="5" t="s">
        <v>2630</v>
      </c>
      <c r="E1019" s="6" t="s">
        <v>2849</v>
      </c>
      <c r="F1019" s="5" t="s">
        <v>2850</v>
      </c>
      <c r="G1019" s="5" t="s">
        <v>642</v>
      </c>
      <c r="H1019" s="5" t="s">
        <v>485</v>
      </c>
      <c r="I1019" s="5" t="s">
        <v>82</v>
      </c>
      <c r="J1019" s="5" t="s">
        <v>151</v>
      </c>
      <c r="K1019" s="5" t="s">
        <v>152</v>
      </c>
      <c r="L1019" s="5" t="s">
        <v>89</v>
      </c>
      <c r="M1019" s="5" t="s">
        <v>153</v>
      </c>
      <c r="N1019" s="5" t="s">
        <v>85</v>
      </c>
      <c r="O1019" s="5" t="s">
        <v>126</v>
      </c>
      <c r="P1019" s="5" t="s">
        <v>150</v>
      </c>
      <c r="Q1019" s="5" t="s">
        <v>114</v>
      </c>
      <c r="R1019" s="5" t="s">
        <v>447</v>
      </c>
      <c r="S1019" s="5" t="s">
        <v>448</v>
      </c>
      <c r="T1019" s="5" t="s">
        <v>158</v>
      </c>
      <c r="U1019" s="5" t="s">
        <v>115</v>
      </c>
      <c r="V1019" s="5" t="s">
        <v>96</v>
      </c>
      <c r="W1019" s="5" t="s">
        <v>193</v>
      </c>
      <c r="X1019" s="5" t="s">
        <v>130</v>
      </c>
      <c r="Y1019" s="5" t="n">
        <v>1</v>
      </c>
      <c r="Z1019" s="5" t="n">
        <v>0</v>
      </c>
      <c r="AA1019" s="5" t="str">
        <f aca="false">IF(Y1019&gt;Z1019,"Win",IF(Y1019&lt;Z1019,"Loss","Draw"))</f>
        <v>Win</v>
      </c>
      <c r="AB1019" s="5" t="s">
        <v>98</v>
      </c>
      <c r="AC1019" s="5" t="s">
        <v>99</v>
      </c>
      <c r="AD1019" s="5" t="s">
        <v>155</v>
      </c>
      <c r="AE1019" s="5" t="s">
        <v>2154</v>
      </c>
      <c r="AF1019" s="5" t="str">
        <f aca="false">IF(AD1019&lt;AE1019,AD1019,AE1019)</f>
        <v>Arrows, Bowler, Giant, Giant Snowball, Graveyard, Guards, Minions, Witch</v>
      </c>
      <c r="AG1019" s="5" t="str">
        <f aca="false">IF(AD1019&lt;AE1019,AE1019,AD1019)</f>
        <v>Baby Dragon, Cannon, Electro Spirit, Lightning, Mighty Miner, Royal Hogs, Skeletons, The Log</v>
      </c>
      <c r="AH1019" s="5" t="str">
        <f aca="false">IF(AD1019=AF1019,AA1019,IF(AA1019="Win","Loss",IF(AA1019="Loss","Win","Draw")))</f>
        <v>Loss</v>
      </c>
      <c r="AI1019" s="5" t="s">
        <v>102</v>
      </c>
    </row>
    <row r="1020" customFormat="false" ht="15" hidden="false" customHeight="true" outlineLevel="0" collapsed="false">
      <c r="A1020" s="5" t="s">
        <v>2853</v>
      </c>
      <c r="B1020" s="5" t="n">
        <v>1</v>
      </c>
      <c r="C1020" s="5" t="s">
        <v>2629</v>
      </c>
      <c r="D1020" s="5" t="s">
        <v>2630</v>
      </c>
      <c r="E1020" s="6" t="s">
        <v>2854</v>
      </c>
      <c r="F1020" s="5" t="s">
        <v>2855</v>
      </c>
      <c r="G1020" s="5" t="s">
        <v>2856</v>
      </c>
      <c r="H1020" s="5" t="s">
        <v>81</v>
      </c>
      <c r="I1020" s="5" t="s">
        <v>129</v>
      </c>
      <c r="J1020" s="5" t="s">
        <v>186</v>
      </c>
      <c r="K1020" s="5" t="s">
        <v>152</v>
      </c>
      <c r="L1020" s="5" t="s">
        <v>109</v>
      </c>
      <c r="M1020" s="5" t="s">
        <v>119</v>
      </c>
      <c r="N1020" s="5" t="s">
        <v>187</v>
      </c>
      <c r="O1020" s="5" t="s">
        <v>193</v>
      </c>
      <c r="P1020" s="5" t="s">
        <v>111</v>
      </c>
      <c r="Q1020" s="5" t="s">
        <v>113</v>
      </c>
      <c r="R1020" s="5" t="s">
        <v>128</v>
      </c>
      <c r="S1020" s="5" t="s">
        <v>127</v>
      </c>
      <c r="T1020" s="5" t="s">
        <v>93</v>
      </c>
      <c r="U1020" s="5" t="s">
        <v>131</v>
      </c>
      <c r="V1020" s="5" t="s">
        <v>132</v>
      </c>
      <c r="W1020" s="5" t="s">
        <v>778</v>
      </c>
      <c r="X1020" s="5" t="s">
        <v>109</v>
      </c>
      <c r="Y1020" s="5" t="n">
        <v>0</v>
      </c>
      <c r="Z1020" s="5" t="n">
        <v>1</v>
      </c>
      <c r="AA1020" s="5" t="str">
        <f aca="false">IF(Y1020&gt;Z1020,"Win",IF(Y1020&lt;Z1020,"Loss","Draw"))</f>
        <v>Loss</v>
      </c>
      <c r="AB1020" s="5" t="s">
        <v>98</v>
      </c>
      <c r="AC1020" s="5" t="s">
        <v>99</v>
      </c>
      <c r="AD1020" s="5" t="s">
        <v>2857</v>
      </c>
      <c r="AE1020" s="5" t="s">
        <v>2858</v>
      </c>
      <c r="AF1020" s="5" t="str">
        <f aca="false">IF(AD1020&lt;AE1020,AD1020,AE1020)</f>
        <v>Baby Dragon, Balloon, Goblin Hut, Guards, Mega Knight, Miner, Tornado, Zap</v>
      </c>
      <c r="AG1020" s="5" t="str">
        <f aca="false">IF(AD1020&lt;AE1020,AE1020,AD1020)</f>
        <v>Bandit, Battle Ram, Electro Wizard, Fireball, Furnace, Golden Knight, P.E.K.K.A, Zap</v>
      </c>
      <c r="AH1020" s="5" t="str">
        <f aca="false">IF(AD1020=AF1020,AA1020,IF(AA1020="Win","Loss",IF(AA1020="Loss","Win","Draw")))</f>
        <v>Loss</v>
      </c>
      <c r="AI1020" s="5" t="s">
        <v>102</v>
      </c>
    </row>
    <row r="1021" customFormat="false" ht="15" hidden="false" customHeight="true" outlineLevel="0" collapsed="false">
      <c r="A1021" s="5" t="s">
        <v>2853</v>
      </c>
      <c r="B1021" s="5" t="n">
        <v>2</v>
      </c>
      <c r="C1021" s="5" t="s">
        <v>2629</v>
      </c>
      <c r="D1021" s="5" t="s">
        <v>2630</v>
      </c>
      <c r="E1021" s="6" t="s">
        <v>2854</v>
      </c>
      <c r="F1021" s="5" t="s">
        <v>2855</v>
      </c>
      <c r="G1021" s="5" t="s">
        <v>2859</v>
      </c>
      <c r="H1021" s="5" t="s">
        <v>81</v>
      </c>
      <c r="I1021" s="5" t="s">
        <v>90</v>
      </c>
      <c r="J1021" s="5" t="s">
        <v>83</v>
      </c>
      <c r="K1021" s="5" t="s">
        <v>92</v>
      </c>
      <c r="L1021" s="5" t="s">
        <v>173</v>
      </c>
      <c r="M1021" s="5" t="s">
        <v>159</v>
      </c>
      <c r="N1021" s="5" t="s">
        <v>93</v>
      </c>
      <c r="O1021" s="5" t="s">
        <v>89</v>
      </c>
      <c r="P1021" s="5" t="s">
        <v>138</v>
      </c>
      <c r="Q1021" s="5" t="s">
        <v>242</v>
      </c>
      <c r="R1021" s="5" t="s">
        <v>95</v>
      </c>
      <c r="S1021" s="5" t="s">
        <v>177</v>
      </c>
      <c r="T1021" s="5" t="s">
        <v>215</v>
      </c>
      <c r="U1021" s="5" t="s">
        <v>294</v>
      </c>
      <c r="V1021" s="5" t="s">
        <v>257</v>
      </c>
      <c r="W1021" s="5" t="s">
        <v>126</v>
      </c>
      <c r="X1021" s="5" t="s">
        <v>150</v>
      </c>
      <c r="Y1021" s="5" t="n">
        <v>1</v>
      </c>
      <c r="Z1021" s="5" t="n">
        <v>0</v>
      </c>
      <c r="AA1021" s="5" t="str">
        <f aca="false">IF(Y1021&gt;Z1021,"Win",IF(Y1021&lt;Z1021,"Loss","Draw"))</f>
        <v>Win</v>
      </c>
      <c r="AB1021" s="5" t="s">
        <v>98</v>
      </c>
      <c r="AC1021" s="5" t="s">
        <v>99</v>
      </c>
      <c r="AD1021" s="5" t="s">
        <v>2860</v>
      </c>
      <c r="AE1021" s="5" t="s">
        <v>2861</v>
      </c>
      <c r="AF1021" s="5" t="str">
        <f aca="false">IF(AD1021&lt;AE1021,AD1021,AE1021)</f>
        <v>Barbarian Barrel, Bomber, Electro Spirit, Fisherman, Hunter, Royal Giant, Skeletons, Vines</v>
      </c>
      <c r="AG1021" s="5" t="str">
        <f aca="false">IF(AD1021&lt;AE1021,AE1021,AD1021)</f>
        <v>Dart Goblin, Fireball, Goblin Demolisher, Monk, Mortar, Skeleton Barrel, The Log, Zappies</v>
      </c>
      <c r="AH1021" s="5" t="str">
        <f aca="false">IF(AD1021=AF1021,AA1021,IF(AA1021="Win","Loss",IF(AA1021="Loss","Win","Draw")))</f>
        <v>Loss</v>
      </c>
      <c r="AI1021" s="5" t="s">
        <v>102</v>
      </c>
    </row>
    <row r="1022" customFormat="false" ht="15" hidden="false" customHeight="true" outlineLevel="0" collapsed="false">
      <c r="A1022" s="5" t="s">
        <v>2853</v>
      </c>
      <c r="B1022" s="5" t="n">
        <v>3</v>
      </c>
      <c r="C1022" s="5" t="s">
        <v>2629</v>
      </c>
      <c r="D1022" s="5" t="s">
        <v>2630</v>
      </c>
      <c r="E1022" s="6" t="s">
        <v>2854</v>
      </c>
      <c r="F1022" s="5" t="s">
        <v>2855</v>
      </c>
      <c r="G1022" s="5" t="s">
        <v>2862</v>
      </c>
      <c r="H1022" s="5" t="s">
        <v>81</v>
      </c>
      <c r="I1022" s="5" t="s">
        <v>114</v>
      </c>
      <c r="J1022" s="5" t="s">
        <v>158</v>
      </c>
      <c r="K1022" s="5" t="s">
        <v>153</v>
      </c>
      <c r="L1022" s="5" t="s">
        <v>116</v>
      </c>
      <c r="M1022" s="5" t="s">
        <v>86</v>
      </c>
      <c r="N1022" s="5" t="s">
        <v>97</v>
      </c>
      <c r="O1022" s="5" t="s">
        <v>115</v>
      </c>
      <c r="P1022" s="5" t="s">
        <v>403</v>
      </c>
      <c r="Q1022" s="5" t="s">
        <v>473</v>
      </c>
      <c r="R1022" s="5" t="s">
        <v>108</v>
      </c>
      <c r="S1022" s="5" t="s">
        <v>107</v>
      </c>
      <c r="T1022" s="5" t="s">
        <v>143</v>
      </c>
      <c r="U1022" s="5" t="s">
        <v>130</v>
      </c>
      <c r="V1022" s="5" t="s">
        <v>165</v>
      </c>
      <c r="W1022" s="5" t="s">
        <v>474</v>
      </c>
      <c r="X1022" s="5" t="s">
        <v>173</v>
      </c>
      <c r="Y1022" s="5" t="n">
        <v>0</v>
      </c>
      <c r="Z1022" s="5" t="n">
        <v>1</v>
      </c>
      <c r="AA1022" s="5" t="str">
        <f aca="false">IF(Y1022&gt;Z1022,"Win",IF(Y1022&lt;Z1022,"Loss","Draw"))</f>
        <v>Loss</v>
      </c>
      <c r="AB1022" s="5" t="s">
        <v>98</v>
      </c>
      <c r="AC1022" s="5" t="s">
        <v>99</v>
      </c>
      <c r="AD1022" s="5" t="s">
        <v>2863</v>
      </c>
      <c r="AE1022" s="5" t="s">
        <v>2864</v>
      </c>
      <c r="AF1022" s="5" t="str">
        <f aca="false">IF(AD1022&lt;AE1022,AD1022,AE1022)</f>
        <v>Arrows, Dark Prince, Flying Machine, Goblin Cage, Heal Spirit, Hog Rider, Royal Recruits, Zappies</v>
      </c>
      <c r="AG1022" s="5" t="str">
        <f aca="false">IF(AD1022&lt;AE1022,AE1022,AD1022)</f>
        <v>Bowler, Cannon, Giant Snowball, Graveyard, Poison, Ronin, Skeleton Dragons, Spear Goblins</v>
      </c>
      <c r="AH1022" s="5" t="str">
        <f aca="false">IF(AD1022=AF1022,AA1022,IF(AA1022="Win","Loss",IF(AA1022="Loss","Win","Draw")))</f>
        <v>Win</v>
      </c>
      <c r="AI1022" s="5" t="s">
        <v>102</v>
      </c>
    </row>
    <row r="1023" customFormat="false" ht="15" hidden="false" customHeight="true" outlineLevel="0" collapsed="false">
      <c r="A1023" s="5" t="s">
        <v>2865</v>
      </c>
      <c r="B1023" s="5" t="n">
        <v>1</v>
      </c>
      <c r="C1023" s="5" t="s">
        <v>2629</v>
      </c>
      <c r="D1023" s="5" t="s">
        <v>2630</v>
      </c>
      <c r="E1023" s="5" t="s">
        <v>2866</v>
      </c>
      <c r="F1023" s="5" t="s">
        <v>2867</v>
      </c>
      <c r="G1023" s="5" t="s">
        <v>2868</v>
      </c>
      <c r="H1023" s="5" t="s">
        <v>376</v>
      </c>
      <c r="I1023" s="5" t="s">
        <v>82</v>
      </c>
      <c r="J1023" s="5" t="s">
        <v>151</v>
      </c>
      <c r="K1023" s="5" t="s">
        <v>152</v>
      </c>
      <c r="L1023" s="5" t="s">
        <v>85</v>
      </c>
      <c r="M1023" s="5" t="s">
        <v>126</v>
      </c>
      <c r="N1023" s="5" t="s">
        <v>150</v>
      </c>
      <c r="O1023" s="5" t="s">
        <v>89</v>
      </c>
      <c r="P1023" s="5" t="s">
        <v>153</v>
      </c>
      <c r="Q1023" s="5" t="s">
        <v>159</v>
      </c>
      <c r="R1023" s="5" t="s">
        <v>91</v>
      </c>
      <c r="S1023" s="5" t="s">
        <v>201</v>
      </c>
      <c r="T1023" s="5" t="s">
        <v>157</v>
      </c>
      <c r="U1023" s="5" t="s">
        <v>124</v>
      </c>
      <c r="V1023" s="5" t="s">
        <v>153</v>
      </c>
      <c r="W1023" s="5" t="s">
        <v>89</v>
      </c>
      <c r="X1023" s="5" t="s">
        <v>658</v>
      </c>
      <c r="Y1023" s="5" t="n">
        <v>1</v>
      </c>
      <c r="Z1023" s="5" t="n">
        <v>0</v>
      </c>
      <c r="AA1023" s="5" t="str">
        <f aca="false">IF(Y1023&gt;Z1023,"Win",IF(Y1023&lt;Z1023,"Loss","Draw"))</f>
        <v>Win</v>
      </c>
      <c r="AB1023" s="5" t="s">
        <v>98</v>
      </c>
      <c r="AC1023" s="5" t="s">
        <v>99</v>
      </c>
      <c r="AD1023" s="5" t="s">
        <v>155</v>
      </c>
      <c r="AE1023" s="5" t="s">
        <v>2869</v>
      </c>
      <c r="AF1023" s="5" t="str">
        <f aca="false">IF(AD1023&lt;AE1023,AD1023,AE1023)</f>
        <v>Baby Dragon, Cannon, Electro Spirit, Lightning, Mighty Miner, Royal Hogs, Skeletons, The Log</v>
      </c>
      <c r="AG1023" s="5" t="str">
        <f aca="false">IF(AD1023&lt;AE1023,AE1023,AD1023)</f>
        <v>Cannon, Dart Goblin, Fire Spirit, Goblins, Royal Ghost, Suspicious Bush, The Log, Wall Breakers</v>
      </c>
      <c r="AH1023" s="5" t="str">
        <f aca="false">IF(AD1023=AF1023,AA1023,IF(AA1023="Win","Loss",IF(AA1023="Loss","Win","Draw")))</f>
        <v>Win</v>
      </c>
      <c r="AI1023" s="5" t="s">
        <v>102</v>
      </c>
    </row>
    <row r="1024" customFormat="false" ht="15" hidden="false" customHeight="true" outlineLevel="0" collapsed="false">
      <c r="A1024" s="5" t="s">
        <v>2865</v>
      </c>
      <c r="B1024" s="5" t="n">
        <v>2</v>
      </c>
      <c r="C1024" s="5" t="s">
        <v>2629</v>
      </c>
      <c r="D1024" s="5" t="s">
        <v>2630</v>
      </c>
      <c r="E1024" s="5" t="s">
        <v>2866</v>
      </c>
      <c r="F1024" s="5" t="s">
        <v>2867</v>
      </c>
      <c r="G1024" s="5" t="s">
        <v>2870</v>
      </c>
      <c r="H1024" s="5" t="s">
        <v>376</v>
      </c>
      <c r="I1024" s="5" t="s">
        <v>241</v>
      </c>
      <c r="J1024" s="5" t="s">
        <v>158</v>
      </c>
      <c r="K1024" s="5" t="s">
        <v>114</v>
      </c>
      <c r="L1024" s="5" t="s">
        <v>234</v>
      </c>
      <c r="M1024" s="5" t="s">
        <v>115</v>
      </c>
      <c r="N1024" s="5" t="s">
        <v>116</v>
      </c>
      <c r="O1024" s="5" t="s">
        <v>88</v>
      </c>
      <c r="P1024" s="5" t="s">
        <v>118</v>
      </c>
      <c r="Q1024" s="5" t="s">
        <v>185</v>
      </c>
      <c r="R1024" s="5" t="s">
        <v>241</v>
      </c>
      <c r="S1024" s="5" t="s">
        <v>109</v>
      </c>
      <c r="T1024" s="5" t="s">
        <v>150</v>
      </c>
      <c r="U1024" s="5" t="s">
        <v>165</v>
      </c>
      <c r="V1024" s="5" t="s">
        <v>85</v>
      </c>
      <c r="W1024" s="5" t="s">
        <v>193</v>
      </c>
      <c r="X1024" s="5" t="s">
        <v>187</v>
      </c>
      <c r="Y1024" s="5" t="n">
        <v>1</v>
      </c>
      <c r="Z1024" s="5" t="n">
        <v>0</v>
      </c>
      <c r="AA1024" s="5" t="str">
        <f aca="false">IF(Y1024&gt;Z1024,"Win",IF(Y1024&lt;Z1024,"Loss","Draw"))</f>
        <v>Win</v>
      </c>
      <c r="AB1024" s="5" t="s">
        <v>98</v>
      </c>
      <c r="AC1024" s="5" t="s">
        <v>99</v>
      </c>
      <c r="AD1024" s="5" t="s">
        <v>2871</v>
      </c>
      <c r="AE1024" s="5" t="s">
        <v>2872</v>
      </c>
      <c r="AF1024" s="5" t="str">
        <f aca="false">IF(AD1024&lt;AE1024,AD1024,AE1024)</f>
        <v>Berserker, Bomb Tower, Bowler, Giant Snowball, Graveyard, Ice Spirit, Knight, Poison</v>
      </c>
      <c r="AG1024" s="5" t="str">
        <f aca="false">IF(AD1024&lt;AE1024,AE1024,AD1024)</f>
        <v>Electro Spirit, Executioner, Guards, Hog Rider, Knight, Lightning, Tornado, Zap</v>
      </c>
      <c r="AH1024" s="5" t="str">
        <f aca="false">IF(AD1024=AF1024,AA1024,IF(AA1024="Win","Loss",IF(AA1024="Loss","Win","Draw")))</f>
        <v>Win</v>
      </c>
      <c r="AI1024" s="5" t="s">
        <v>102</v>
      </c>
    </row>
    <row r="1025" customFormat="false" ht="15" hidden="false" customHeight="true" outlineLevel="0" collapsed="false">
      <c r="A1025" s="5" t="s">
        <v>2873</v>
      </c>
      <c r="B1025" s="5" t="n">
        <v>1</v>
      </c>
      <c r="C1025" s="5" t="s">
        <v>2629</v>
      </c>
      <c r="D1025" s="5" t="s">
        <v>2630</v>
      </c>
      <c r="E1025" s="5" t="s">
        <v>2874</v>
      </c>
      <c r="F1025" s="5" t="s">
        <v>2875</v>
      </c>
      <c r="G1025" s="5" t="s">
        <v>2876</v>
      </c>
      <c r="H1025" s="5" t="s">
        <v>376</v>
      </c>
      <c r="I1025" s="5" t="s">
        <v>129</v>
      </c>
      <c r="J1025" s="5" t="s">
        <v>186</v>
      </c>
      <c r="K1025" s="5" t="s">
        <v>185</v>
      </c>
      <c r="L1025" s="5" t="s">
        <v>111</v>
      </c>
      <c r="M1025" s="5" t="s">
        <v>109</v>
      </c>
      <c r="N1025" s="5" t="s">
        <v>187</v>
      </c>
      <c r="O1025" s="5" t="s">
        <v>193</v>
      </c>
      <c r="P1025" s="5" t="s">
        <v>153</v>
      </c>
      <c r="Q1025" s="5" t="s">
        <v>127</v>
      </c>
      <c r="R1025" s="5" t="s">
        <v>91</v>
      </c>
      <c r="S1025" s="5" t="s">
        <v>129</v>
      </c>
      <c r="T1025" s="5" t="s">
        <v>133</v>
      </c>
      <c r="U1025" s="5" t="s">
        <v>97</v>
      </c>
      <c r="V1025" s="5" t="s">
        <v>86</v>
      </c>
      <c r="W1025" s="5" t="s">
        <v>173</v>
      </c>
      <c r="X1025" s="5" t="s">
        <v>130</v>
      </c>
      <c r="Y1025" s="5" t="n">
        <v>1</v>
      </c>
      <c r="Z1025" s="5" t="n">
        <v>0</v>
      </c>
      <c r="AA1025" s="5" t="str">
        <f aca="false">IF(Y1025&gt;Z1025,"Win",IF(Y1025&lt;Z1025,"Loss","Draw"))</f>
        <v>Win</v>
      </c>
      <c r="AB1025" s="5" t="s">
        <v>98</v>
      </c>
      <c r="AC1025" s="5" t="s">
        <v>99</v>
      </c>
      <c r="AD1025" s="5" t="s">
        <v>2877</v>
      </c>
      <c r="AE1025" s="5" t="s">
        <v>1179</v>
      </c>
      <c r="AF1025" s="5" t="str">
        <f aca="false">IF(AD1025&lt;AE1025,AD1025,AE1025)</f>
        <v>Arrows, Battle Ram, Goblins, Mega Knight, Mother Witch, Ronin, Skeleton Dragons, Zappies</v>
      </c>
      <c r="AG1025" s="5" t="str">
        <f aca="false">IF(AD1025&lt;AE1025,AE1025,AD1025)</f>
        <v>Balloon, Cannon, Executioner, Guards, Mega Knight, Miner, Tornado, Zap</v>
      </c>
      <c r="AH1025" s="5" t="str">
        <f aca="false">IF(AD1025=AF1025,AA1025,IF(AA1025="Win","Loss",IF(AA1025="Loss","Win","Draw")))</f>
        <v>Loss</v>
      </c>
      <c r="AI1025" s="5" t="s">
        <v>102</v>
      </c>
    </row>
    <row r="1026" customFormat="false" ht="15" hidden="false" customHeight="true" outlineLevel="0" collapsed="false">
      <c r="A1026" s="5" t="s">
        <v>2873</v>
      </c>
      <c r="B1026" s="5" t="n">
        <v>2</v>
      </c>
      <c r="C1026" s="5" t="s">
        <v>2629</v>
      </c>
      <c r="D1026" s="5" t="s">
        <v>2630</v>
      </c>
      <c r="E1026" s="5" t="s">
        <v>2874</v>
      </c>
      <c r="F1026" s="5" t="s">
        <v>2875</v>
      </c>
      <c r="G1026" s="5" t="s">
        <v>2878</v>
      </c>
      <c r="H1026" s="5" t="s">
        <v>163</v>
      </c>
      <c r="I1026" s="5" t="s">
        <v>177</v>
      </c>
      <c r="J1026" s="5" t="s">
        <v>83</v>
      </c>
      <c r="K1026" s="5" t="s">
        <v>152</v>
      </c>
      <c r="L1026" s="5" t="s">
        <v>132</v>
      </c>
      <c r="M1026" s="5" t="s">
        <v>215</v>
      </c>
      <c r="N1026" s="5" t="s">
        <v>93</v>
      </c>
      <c r="O1026" s="5" t="s">
        <v>95</v>
      </c>
      <c r="P1026" s="5" t="s">
        <v>126</v>
      </c>
      <c r="Q1026" s="5" t="s">
        <v>84</v>
      </c>
      <c r="R1026" s="5" t="s">
        <v>151</v>
      </c>
      <c r="S1026" s="5" t="s">
        <v>87</v>
      </c>
      <c r="T1026" s="5" t="s">
        <v>85</v>
      </c>
      <c r="U1026" s="5" t="s">
        <v>89</v>
      </c>
      <c r="V1026" s="5" t="s">
        <v>150</v>
      </c>
      <c r="W1026" s="5" t="s">
        <v>165</v>
      </c>
      <c r="X1026" s="5" t="s">
        <v>125</v>
      </c>
      <c r="Y1026" s="5" t="n">
        <v>1</v>
      </c>
      <c r="Z1026" s="5" t="n">
        <v>0</v>
      </c>
      <c r="AA1026" s="5" t="str">
        <f aca="false">IF(Y1026&gt;Z1026,"Win",IF(Y1026&lt;Z1026,"Loss","Draw"))</f>
        <v>Win</v>
      </c>
      <c r="AB1026" s="5" t="s">
        <v>98</v>
      </c>
      <c r="AC1026" s="5" t="s">
        <v>99</v>
      </c>
      <c r="AD1026" s="5" t="s">
        <v>2879</v>
      </c>
      <c r="AE1026" s="5" t="s">
        <v>2880</v>
      </c>
      <c r="AF1026" s="5" t="str">
        <f aca="false">IF(AD1026&lt;AE1026,AD1026,AE1026)</f>
        <v>Archers, Cannon Cart, Electro Spirit, Hog Rider, Lightning, Mighty Miner, Tesla, The Log</v>
      </c>
      <c r="AG1026" s="5" t="str">
        <f aca="false">IF(AD1026&lt;AE1026,AE1026,AD1026)</f>
        <v>Baby Dragon, Barbarian Barrel, Electro Wizard, Fireball, Fisherman, Monk, Royal Giant, Skeletons</v>
      </c>
      <c r="AH1026" s="5" t="str">
        <f aca="false">IF(AD1026=AF1026,AA1026,IF(AA1026="Win","Loss",IF(AA1026="Loss","Win","Draw")))</f>
        <v>Loss</v>
      </c>
      <c r="AI1026" s="5" t="s">
        <v>102</v>
      </c>
    </row>
    <row r="1027" customFormat="false" ht="15" hidden="false" customHeight="true" outlineLevel="0" collapsed="false">
      <c r="A1027" s="5" t="s">
        <v>2881</v>
      </c>
      <c r="B1027" s="5" t="n">
        <v>1</v>
      </c>
      <c r="C1027" s="5" t="s">
        <v>2629</v>
      </c>
      <c r="D1027" s="5" t="s">
        <v>2630</v>
      </c>
      <c r="E1027" s="6" t="s">
        <v>2882</v>
      </c>
      <c r="F1027" s="5" t="s">
        <v>2883</v>
      </c>
      <c r="G1027" s="5" t="s">
        <v>2884</v>
      </c>
      <c r="H1027" s="5" t="s">
        <v>485</v>
      </c>
      <c r="I1027" s="5" t="s">
        <v>185</v>
      </c>
      <c r="J1027" s="5" t="s">
        <v>186</v>
      </c>
      <c r="K1027" s="5" t="s">
        <v>109</v>
      </c>
      <c r="L1027" s="5" t="s">
        <v>111</v>
      </c>
      <c r="M1027" s="5" t="s">
        <v>97</v>
      </c>
      <c r="N1027" s="5" t="s">
        <v>88</v>
      </c>
      <c r="O1027" s="5" t="s">
        <v>187</v>
      </c>
      <c r="P1027" s="5" t="s">
        <v>234</v>
      </c>
      <c r="Q1027" s="5" t="s">
        <v>137</v>
      </c>
      <c r="R1027" s="5" t="s">
        <v>202</v>
      </c>
      <c r="S1027" s="5" t="s">
        <v>129</v>
      </c>
      <c r="T1027" s="5" t="s">
        <v>234</v>
      </c>
      <c r="U1027" s="5" t="s">
        <v>89</v>
      </c>
      <c r="V1027" s="5" t="s">
        <v>138</v>
      </c>
      <c r="W1027" s="5" t="s">
        <v>403</v>
      </c>
      <c r="X1027" s="5" t="s">
        <v>187</v>
      </c>
      <c r="Y1027" s="5" t="n">
        <v>1</v>
      </c>
      <c r="Z1027" s="5" t="n">
        <v>0</v>
      </c>
      <c r="AA1027" s="5" t="str">
        <f aca="false">IF(Y1027&gt;Z1027,"Win",IF(Y1027&lt;Z1027,"Loss","Draw"))</f>
        <v>Win</v>
      </c>
      <c r="AB1027" s="5" t="s">
        <v>98</v>
      </c>
      <c r="AC1027" s="5" t="s">
        <v>99</v>
      </c>
      <c r="AD1027" s="5" t="s">
        <v>924</v>
      </c>
      <c r="AE1027" s="5" t="s">
        <v>2885</v>
      </c>
      <c r="AF1027" s="5" t="str">
        <f aca="false">IF(AD1027&lt;AE1027,AD1027,AE1027)</f>
        <v>Balloon, Berserker, Bomb Tower, Executioner, Miner, Ronin, Tornado, Zap</v>
      </c>
      <c r="AG1027" s="5" t="str">
        <f aca="false">IF(AD1027&lt;AE1027,AE1027,AD1027)</f>
        <v>Bomb Tower, Goblin Demolisher, Goblin Drill, Magic Archer, Mega Knight, Spear Goblins, The Log, Tornado</v>
      </c>
      <c r="AH1027" s="5" t="str">
        <f aca="false">IF(AD1027=AF1027,AA1027,IF(AA1027="Win","Loss",IF(AA1027="Loss","Win","Draw")))</f>
        <v>Win</v>
      </c>
      <c r="AI1027" s="5" t="s">
        <v>102</v>
      </c>
    </row>
    <row r="1028" customFormat="false" ht="15" hidden="false" customHeight="true" outlineLevel="0" collapsed="false">
      <c r="A1028" s="5" t="s">
        <v>2881</v>
      </c>
      <c r="B1028" s="5" t="n">
        <v>2</v>
      </c>
      <c r="C1028" s="5" t="s">
        <v>2629</v>
      </c>
      <c r="D1028" s="5" t="s">
        <v>2630</v>
      </c>
      <c r="E1028" s="6" t="s">
        <v>2882</v>
      </c>
      <c r="F1028" s="5" t="s">
        <v>2883</v>
      </c>
      <c r="G1028" s="5" t="s">
        <v>2886</v>
      </c>
      <c r="H1028" s="5" t="s">
        <v>485</v>
      </c>
      <c r="I1028" s="5" t="s">
        <v>177</v>
      </c>
      <c r="J1028" s="5" t="s">
        <v>83</v>
      </c>
      <c r="K1028" s="5" t="s">
        <v>152</v>
      </c>
      <c r="L1028" s="5" t="s">
        <v>132</v>
      </c>
      <c r="M1028" s="5" t="s">
        <v>93</v>
      </c>
      <c r="N1028" s="5" t="s">
        <v>215</v>
      </c>
      <c r="O1028" s="5" t="s">
        <v>95</v>
      </c>
      <c r="P1028" s="5" t="s">
        <v>126</v>
      </c>
      <c r="Q1028" s="5" t="s">
        <v>87</v>
      </c>
      <c r="R1028" s="5" t="s">
        <v>158</v>
      </c>
      <c r="S1028" s="5" t="s">
        <v>114</v>
      </c>
      <c r="T1028" s="5" t="s">
        <v>115</v>
      </c>
      <c r="U1028" s="5" t="s">
        <v>157</v>
      </c>
      <c r="V1028" s="5" t="s">
        <v>126</v>
      </c>
      <c r="W1028" s="5" t="s">
        <v>116</v>
      </c>
      <c r="X1028" s="5" t="s">
        <v>241</v>
      </c>
      <c r="Y1028" s="5" t="n">
        <v>1</v>
      </c>
      <c r="Z1028" s="5" t="n">
        <v>0</v>
      </c>
      <c r="AA1028" s="5" t="str">
        <f aca="false">IF(Y1028&gt;Z1028,"Win",IF(Y1028&lt;Z1028,"Loss","Draw"))</f>
        <v>Win</v>
      </c>
      <c r="AB1028" s="5" t="s">
        <v>98</v>
      </c>
      <c r="AC1028" s="5" t="s">
        <v>99</v>
      </c>
      <c r="AD1028" s="5" t="s">
        <v>2879</v>
      </c>
      <c r="AE1028" s="5" t="s">
        <v>2887</v>
      </c>
      <c r="AF1028" s="5" t="str">
        <f aca="false">IF(AD1028&lt;AE1028,AD1028,AE1028)</f>
        <v>Baby Dragon, Barbarian Barrel, Electro Wizard, Fireball, Fisherman, Monk, Royal Giant, Skeletons</v>
      </c>
      <c r="AG1028" s="5" t="str">
        <f aca="false">IF(AD1028&lt;AE1028,AE1028,AD1028)</f>
        <v>Bowler, Fire Spirit, Giant Snowball, Graveyard, Knight, Poison, Skeletons, Tesla</v>
      </c>
      <c r="AH1028" s="5" t="str">
        <f aca="false">IF(AD1028=AF1028,AA1028,IF(AA1028="Win","Loss",IF(AA1028="Loss","Win","Draw")))</f>
        <v>Win</v>
      </c>
      <c r="AI1028" s="5" t="s">
        <v>102</v>
      </c>
    </row>
    <row r="1029" customFormat="false" ht="15" hidden="false" customHeight="true" outlineLevel="0" collapsed="false">
      <c r="A1029" s="5" t="s">
        <v>2888</v>
      </c>
      <c r="B1029" s="5" t="n">
        <v>1</v>
      </c>
      <c r="C1029" s="5" t="s">
        <v>2629</v>
      </c>
      <c r="D1029" s="5" t="s">
        <v>2630</v>
      </c>
      <c r="E1029" s="5" t="s">
        <v>478</v>
      </c>
      <c r="F1029" s="5" t="s">
        <v>479</v>
      </c>
      <c r="G1029" s="5" t="s">
        <v>2889</v>
      </c>
      <c r="H1029" s="5" t="s">
        <v>376</v>
      </c>
      <c r="I1029" s="5" t="s">
        <v>473</v>
      </c>
      <c r="J1029" s="5" t="s">
        <v>186</v>
      </c>
      <c r="K1029" s="5" t="s">
        <v>141</v>
      </c>
      <c r="L1029" s="5" t="s">
        <v>133</v>
      </c>
      <c r="M1029" s="5" t="s">
        <v>215</v>
      </c>
      <c r="N1029" s="5" t="s">
        <v>114</v>
      </c>
      <c r="O1029" s="5" t="s">
        <v>130</v>
      </c>
      <c r="P1029" s="5" t="s">
        <v>132</v>
      </c>
      <c r="Q1029" s="5" t="s">
        <v>208</v>
      </c>
      <c r="R1029" s="5" t="s">
        <v>188</v>
      </c>
      <c r="S1029" s="5" t="s">
        <v>109</v>
      </c>
      <c r="T1029" s="5" t="s">
        <v>93</v>
      </c>
      <c r="U1029" s="5" t="s">
        <v>112</v>
      </c>
      <c r="V1029" s="5" t="s">
        <v>110</v>
      </c>
      <c r="W1029" s="5" t="s">
        <v>86</v>
      </c>
      <c r="X1029" s="5" t="s">
        <v>88</v>
      </c>
      <c r="Y1029" s="5" t="n">
        <v>0</v>
      </c>
      <c r="Z1029" s="5" t="n">
        <v>1</v>
      </c>
      <c r="AA1029" s="5" t="str">
        <f aca="false">IF(Y1029&gt;Z1029,"Win",IF(Y1029&lt;Z1029,"Loss","Draw"))</f>
        <v>Loss</v>
      </c>
      <c r="AB1029" s="5" t="s">
        <v>98</v>
      </c>
      <c r="AC1029" s="5" t="s">
        <v>99</v>
      </c>
      <c r="AD1029" s="5" t="s">
        <v>2890</v>
      </c>
      <c r="AE1029" s="5" t="s">
        <v>368</v>
      </c>
      <c r="AF1029" s="5" t="str">
        <f aca="false">IF(AD1029&lt;AE1029,AD1029,AE1029)</f>
        <v>Arrows, Balloon, Electro Wizard, Fisherman, Giant Snowball, Lumberjack, Mother Witch, Royal Recruits</v>
      </c>
      <c r="AG1029" s="5" t="str">
        <f aca="false">IF(AD1029&lt;AE1029,AE1029,AD1029)</f>
        <v>Berserker, Fireball, Lava Hound, Skeleton Dragons, Spirit Empress, Tombstone, Valkyrie, Zap</v>
      </c>
      <c r="AH1029" s="5" t="str">
        <f aca="false">IF(AD1029=AF1029,AA1029,IF(AA1029="Win","Loss",IF(AA1029="Loss","Win","Draw")))</f>
        <v>Loss</v>
      </c>
      <c r="AI1029" s="5" t="s">
        <v>102</v>
      </c>
    </row>
    <row r="1030" customFormat="false" ht="15" hidden="false" customHeight="true" outlineLevel="0" collapsed="false">
      <c r="A1030" s="5" t="s">
        <v>2888</v>
      </c>
      <c r="B1030" s="5" t="n">
        <v>2</v>
      </c>
      <c r="C1030" s="5" t="s">
        <v>2629</v>
      </c>
      <c r="D1030" s="5" t="s">
        <v>2630</v>
      </c>
      <c r="E1030" s="5" t="s">
        <v>478</v>
      </c>
      <c r="F1030" s="5" t="s">
        <v>479</v>
      </c>
      <c r="G1030" s="5" t="s">
        <v>2891</v>
      </c>
      <c r="H1030" s="5" t="s">
        <v>485</v>
      </c>
      <c r="I1030" s="5" t="s">
        <v>90</v>
      </c>
      <c r="J1030" s="5" t="s">
        <v>91</v>
      </c>
      <c r="K1030" s="5" t="s">
        <v>92</v>
      </c>
      <c r="L1030" s="5" t="s">
        <v>97</v>
      </c>
      <c r="M1030" s="5" t="s">
        <v>138</v>
      </c>
      <c r="N1030" s="5" t="s">
        <v>93</v>
      </c>
      <c r="O1030" s="5" t="s">
        <v>86</v>
      </c>
      <c r="P1030" s="5" t="s">
        <v>95</v>
      </c>
      <c r="Q1030" s="5" t="s">
        <v>127</v>
      </c>
      <c r="R1030" s="5" t="s">
        <v>219</v>
      </c>
      <c r="S1030" s="5" t="s">
        <v>141</v>
      </c>
      <c r="T1030" s="5" t="s">
        <v>133</v>
      </c>
      <c r="U1030" s="5" t="s">
        <v>294</v>
      </c>
      <c r="V1030" s="5" t="s">
        <v>117</v>
      </c>
      <c r="W1030" s="5" t="s">
        <v>173</v>
      </c>
      <c r="X1030" s="5" t="s">
        <v>130</v>
      </c>
      <c r="Y1030" s="5" t="n">
        <v>1</v>
      </c>
      <c r="Z1030" s="5" t="n">
        <v>0</v>
      </c>
      <c r="AA1030" s="5" t="str">
        <f aca="false">IF(Y1030&gt;Z1030,"Win",IF(Y1030&lt;Z1030,"Loss","Draw"))</f>
        <v>Win</v>
      </c>
      <c r="AB1030" s="5" t="s">
        <v>98</v>
      </c>
      <c r="AC1030" s="5" t="s">
        <v>99</v>
      </c>
      <c r="AD1030" s="5" t="s">
        <v>2892</v>
      </c>
      <c r="AE1030" s="5" t="s">
        <v>1222</v>
      </c>
      <c r="AF1030" s="5" t="str">
        <f aca="false">IF(AD1030&lt;AE1030,AD1030,AE1030)</f>
        <v>Arrows, Battle Ram, Giant Skeleton, Lumberjack, Mother Witch, Vines, Wizard, Zappies</v>
      </c>
      <c r="AG1030" s="5" t="str">
        <f aca="false">IF(AD1030&lt;AE1030,AE1030,AD1030)</f>
        <v>Barbarian Barrel, Fireball, Goblin Demolisher, Goblins, Mortar, Ronin, Skeleton Barrel, Skeleton Dragons</v>
      </c>
      <c r="AH1030" s="5" t="str">
        <f aca="false">IF(AD1030=AF1030,AA1030,IF(AA1030="Win","Loss",IF(AA1030="Loss","Win","Draw")))</f>
        <v>Loss</v>
      </c>
      <c r="AI1030" s="5" t="s">
        <v>102</v>
      </c>
    </row>
    <row r="1031" customFormat="false" ht="15" hidden="false" customHeight="true" outlineLevel="0" collapsed="false">
      <c r="A1031" s="5" t="s">
        <v>2888</v>
      </c>
      <c r="B1031" s="5" t="n">
        <v>3</v>
      </c>
      <c r="C1031" s="5" t="s">
        <v>2629</v>
      </c>
      <c r="D1031" s="5" t="s">
        <v>2630</v>
      </c>
      <c r="E1031" s="5" t="s">
        <v>478</v>
      </c>
      <c r="F1031" s="5" t="s">
        <v>479</v>
      </c>
      <c r="G1031" s="5" t="s">
        <v>2893</v>
      </c>
      <c r="H1031" s="5" t="s">
        <v>376</v>
      </c>
      <c r="I1031" s="5" t="s">
        <v>129</v>
      </c>
      <c r="J1031" s="5" t="s">
        <v>128</v>
      </c>
      <c r="K1031" s="5" t="s">
        <v>233</v>
      </c>
      <c r="L1031" s="5" t="s">
        <v>327</v>
      </c>
      <c r="M1031" s="5" t="s">
        <v>124</v>
      </c>
      <c r="N1031" s="5" t="s">
        <v>85</v>
      </c>
      <c r="O1031" s="5" t="s">
        <v>223</v>
      </c>
      <c r="P1031" s="5" t="s">
        <v>173</v>
      </c>
      <c r="Q1031" s="5" t="s">
        <v>407</v>
      </c>
      <c r="R1031" s="5" t="s">
        <v>83</v>
      </c>
      <c r="S1031" s="5" t="s">
        <v>91</v>
      </c>
      <c r="T1031" s="5" t="s">
        <v>150</v>
      </c>
      <c r="U1031" s="5" t="s">
        <v>209</v>
      </c>
      <c r="V1031" s="5" t="s">
        <v>165</v>
      </c>
      <c r="W1031" s="5" t="s">
        <v>85</v>
      </c>
      <c r="X1031" s="5" t="s">
        <v>95</v>
      </c>
      <c r="Y1031" s="5" t="n">
        <v>1</v>
      </c>
      <c r="Z1031" s="5" t="n">
        <v>0</v>
      </c>
      <c r="AA1031" s="5" t="str">
        <f aca="false">IF(Y1031&gt;Z1031,"Win",IF(Y1031&lt;Z1031,"Loss","Draw"))</f>
        <v>Win</v>
      </c>
      <c r="AB1031" s="5" t="s">
        <v>98</v>
      </c>
      <c r="AC1031" s="5" t="s">
        <v>99</v>
      </c>
      <c r="AD1031" s="5" t="s">
        <v>2894</v>
      </c>
      <c r="AE1031" s="5" t="s">
        <v>2895</v>
      </c>
      <c r="AF1031" s="5" t="str">
        <f aca="false">IF(AD1031&lt;AE1031,AD1031,AE1031)</f>
        <v>Barbarian Barrel, Electro Spirit, Firecracker, Goblins, Hog Rider, Inferno Tower, Lightning, Monk</v>
      </c>
      <c r="AG1031" s="5" t="str">
        <f aca="false">IF(AD1031&lt;AE1031,AE1031,AD1031)</f>
        <v>Bats, Golden Knight, Lightning, Mega Knight, Rage, Ram Rider, Royal Ghost, Zappies</v>
      </c>
      <c r="AH1031" s="5" t="str">
        <f aca="false">IF(AD1031=AF1031,AA1031,IF(AA1031="Win","Loss",IF(AA1031="Loss","Win","Draw")))</f>
        <v>Loss</v>
      </c>
      <c r="AI1031" s="5" t="s">
        <v>102</v>
      </c>
    </row>
    <row r="1032" customFormat="false" ht="15" hidden="false" customHeight="true" outlineLevel="0" collapsed="false">
      <c r="A1032" s="5" t="s">
        <v>2896</v>
      </c>
      <c r="B1032" s="5" t="n">
        <v>1</v>
      </c>
      <c r="C1032" s="5" t="s">
        <v>2629</v>
      </c>
      <c r="D1032" s="5" t="s">
        <v>2630</v>
      </c>
      <c r="E1032" s="5" t="s">
        <v>2789</v>
      </c>
      <c r="F1032" s="5" t="s">
        <v>2790</v>
      </c>
      <c r="G1032" s="5" t="s">
        <v>2897</v>
      </c>
      <c r="H1032" s="5" t="s">
        <v>163</v>
      </c>
      <c r="I1032" s="5" t="s">
        <v>127</v>
      </c>
      <c r="J1032" s="5" t="s">
        <v>128</v>
      </c>
      <c r="K1032" s="5" t="s">
        <v>129</v>
      </c>
      <c r="L1032" s="5" t="s">
        <v>130</v>
      </c>
      <c r="M1032" s="5" t="s">
        <v>131</v>
      </c>
      <c r="N1032" s="5" t="s">
        <v>133</v>
      </c>
      <c r="O1032" s="5" t="s">
        <v>97</v>
      </c>
      <c r="P1032" s="5" t="s">
        <v>173</v>
      </c>
      <c r="Q1032" s="5" t="s">
        <v>233</v>
      </c>
      <c r="R1032" s="5" t="s">
        <v>202</v>
      </c>
      <c r="S1032" s="5" t="s">
        <v>201</v>
      </c>
      <c r="T1032" s="5" t="s">
        <v>88</v>
      </c>
      <c r="U1032" s="5" t="s">
        <v>234</v>
      </c>
      <c r="V1032" s="5" t="s">
        <v>157</v>
      </c>
      <c r="W1032" s="5" t="s">
        <v>111</v>
      </c>
      <c r="X1032" s="5" t="s">
        <v>204</v>
      </c>
      <c r="Y1032" s="5" t="n">
        <v>0</v>
      </c>
      <c r="Z1032" s="5" t="n">
        <v>1</v>
      </c>
      <c r="AA1032" s="5" t="str">
        <f aca="false">IF(Y1032&gt;Z1032,"Win",IF(Y1032&lt;Z1032,"Loss","Draw"))</f>
        <v>Loss</v>
      </c>
      <c r="AB1032" s="5" t="s">
        <v>98</v>
      </c>
      <c r="AC1032" s="5" t="s">
        <v>99</v>
      </c>
      <c r="AD1032" s="5" t="s">
        <v>503</v>
      </c>
      <c r="AE1032" s="5" t="s">
        <v>380</v>
      </c>
      <c r="AF1032" s="5" t="str">
        <f aca="false">IF(AD1032&lt;AE1032,AD1032,AE1032)</f>
        <v>Arrows, Bandit, Battle Ram, Golden Knight, Mega Knight, Mother Witch, Ronin, Zappies</v>
      </c>
      <c r="AG1032" s="5" t="str">
        <f aca="false">IF(AD1032&lt;AE1032,AE1032,AD1032)</f>
        <v>Bats, Berserker, Bomb Tower, Fire Spirit, Magic Archer, Miner, Royal Delivery, Wall Breakers</v>
      </c>
      <c r="AH1032" s="5" t="str">
        <f aca="false">IF(AD1032=AF1032,AA1032,IF(AA1032="Win","Loss",IF(AA1032="Loss","Win","Draw")))</f>
        <v>Loss</v>
      </c>
      <c r="AI1032" s="5" t="s">
        <v>102</v>
      </c>
    </row>
    <row r="1033" customFormat="false" ht="15" hidden="false" customHeight="true" outlineLevel="0" collapsed="false">
      <c r="A1033" s="5" t="s">
        <v>2896</v>
      </c>
      <c r="B1033" s="5" t="n">
        <v>2</v>
      </c>
      <c r="C1033" s="5" t="s">
        <v>2629</v>
      </c>
      <c r="D1033" s="5" t="s">
        <v>2630</v>
      </c>
      <c r="E1033" s="5" t="s">
        <v>2789</v>
      </c>
      <c r="F1033" s="5" t="s">
        <v>2790</v>
      </c>
      <c r="G1033" s="5" t="s">
        <v>2898</v>
      </c>
      <c r="H1033" s="5" t="s">
        <v>163</v>
      </c>
      <c r="I1033" s="5" t="s">
        <v>82</v>
      </c>
      <c r="J1033" s="5" t="s">
        <v>108</v>
      </c>
      <c r="K1033" s="5" t="s">
        <v>152</v>
      </c>
      <c r="L1033" s="5" t="s">
        <v>119</v>
      </c>
      <c r="M1033" s="5" t="s">
        <v>85</v>
      </c>
      <c r="N1033" s="5" t="s">
        <v>95</v>
      </c>
      <c r="O1033" s="5" t="s">
        <v>118</v>
      </c>
      <c r="P1033" s="5" t="s">
        <v>88</v>
      </c>
      <c r="Q1033" s="5" t="s">
        <v>113</v>
      </c>
      <c r="R1033" s="5" t="s">
        <v>95</v>
      </c>
      <c r="S1033" s="5" t="s">
        <v>87</v>
      </c>
      <c r="T1033" s="5" t="s">
        <v>115</v>
      </c>
      <c r="U1033" s="5" t="s">
        <v>118</v>
      </c>
      <c r="V1033" s="5" t="s">
        <v>241</v>
      </c>
      <c r="W1033" s="5" t="s">
        <v>116</v>
      </c>
      <c r="X1033" s="5" t="s">
        <v>126</v>
      </c>
      <c r="Y1033" s="5" t="n">
        <v>1</v>
      </c>
      <c r="Z1033" s="5" t="n">
        <v>0</v>
      </c>
      <c r="AA1033" s="5" t="str">
        <f aca="false">IF(Y1033&gt;Z1033,"Win",IF(Y1033&lt;Z1033,"Loss","Draw"))</f>
        <v>Win</v>
      </c>
      <c r="AB1033" s="5" t="s">
        <v>98</v>
      </c>
      <c r="AC1033" s="5" t="s">
        <v>99</v>
      </c>
      <c r="AD1033" s="5" t="s">
        <v>2899</v>
      </c>
      <c r="AE1033" s="5" t="s">
        <v>776</v>
      </c>
      <c r="AF1033" s="5" t="str">
        <f aca="false">IF(AD1033&lt;AE1033,AD1033,AE1033)</f>
        <v>Baby Dragon, Barbarian Barrel, Berserker, Dark Prince, Goblin Hut, Ice Spirit, Lightning, Royal Hogs</v>
      </c>
      <c r="AG1033" s="5" t="str">
        <f aca="false">IF(AD1033&lt;AE1033,AE1033,AD1033)</f>
        <v>Barbarian Barrel, Furnace, Graveyard, Ice Spirit, Knight, Poison, Skeletons, Tesla</v>
      </c>
      <c r="AH1033" s="5" t="str">
        <f aca="false">IF(AD1033=AF1033,AA1033,IF(AA1033="Win","Loss",IF(AA1033="Loss","Win","Draw")))</f>
        <v>Win</v>
      </c>
      <c r="AI1033" s="5" t="s">
        <v>102</v>
      </c>
    </row>
    <row r="1034" customFormat="false" ht="15" hidden="false" customHeight="true" outlineLevel="0" collapsed="false">
      <c r="A1034" s="5" t="s">
        <v>2896</v>
      </c>
      <c r="B1034" s="5" t="n">
        <v>3</v>
      </c>
      <c r="C1034" s="5" t="s">
        <v>2629</v>
      </c>
      <c r="D1034" s="5" t="s">
        <v>2630</v>
      </c>
      <c r="E1034" s="5" t="s">
        <v>2789</v>
      </c>
      <c r="F1034" s="5" t="s">
        <v>2790</v>
      </c>
      <c r="G1034" s="5" t="s">
        <v>2900</v>
      </c>
      <c r="H1034" s="5" t="s">
        <v>376</v>
      </c>
      <c r="I1034" s="5" t="s">
        <v>141</v>
      </c>
      <c r="J1034" s="5" t="s">
        <v>188</v>
      </c>
      <c r="K1034" s="5" t="s">
        <v>109</v>
      </c>
      <c r="L1034" s="5" t="s">
        <v>110</v>
      </c>
      <c r="M1034" s="5" t="s">
        <v>579</v>
      </c>
      <c r="N1034" s="5" t="s">
        <v>111</v>
      </c>
      <c r="O1034" s="5" t="s">
        <v>86</v>
      </c>
      <c r="P1034" s="5" t="s">
        <v>112</v>
      </c>
      <c r="Q1034" s="5" t="s">
        <v>84</v>
      </c>
      <c r="R1034" s="5" t="s">
        <v>91</v>
      </c>
      <c r="S1034" s="5" t="s">
        <v>82</v>
      </c>
      <c r="T1034" s="5" t="s">
        <v>150</v>
      </c>
      <c r="U1034" s="5" t="s">
        <v>153</v>
      </c>
      <c r="V1034" s="5" t="s">
        <v>85</v>
      </c>
      <c r="W1034" s="5" t="s">
        <v>97</v>
      </c>
      <c r="X1034" s="5" t="s">
        <v>89</v>
      </c>
      <c r="Y1034" s="5" t="n">
        <v>1</v>
      </c>
      <c r="Z1034" s="5" t="n">
        <v>0</v>
      </c>
      <c r="AA1034" s="5" t="str">
        <f aca="false">IF(Y1034&gt;Z1034,"Win",IF(Y1034&lt;Z1034,"Loss","Draw"))</f>
        <v>Win</v>
      </c>
      <c r="AB1034" s="5" t="s">
        <v>98</v>
      </c>
      <c r="AC1034" s="5" t="s">
        <v>99</v>
      </c>
      <c r="AD1034" s="5" t="s">
        <v>2901</v>
      </c>
      <c r="AE1034" s="5" t="s">
        <v>2902</v>
      </c>
      <c r="AF1034" s="5" t="str">
        <f aca="false">IF(AD1034&lt;AE1034,AD1034,AE1034)</f>
        <v>Archers, Cannon, Electro Spirit, Goblins, Lightning, Ronin, Royal Hogs, The Log</v>
      </c>
      <c r="AG1034" s="5" t="str">
        <f aca="false">IF(AD1034&lt;AE1034,AE1034,AD1034)</f>
        <v>Goblin Curse, Lava Hound, Lumberjack, Miner, Skeleton Dragons, Spirit Empress, Tombstone, Zap</v>
      </c>
      <c r="AH1034" s="5" t="str">
        <f aca="false">IF(AD1034=AF1034,AA1034,IF(AA1034="Win","Loss",IF(AA1034="Loss","Win","Draw")))</f>
        <v>Loss</v>
      </c>
      <c r="AI1034" s="5" t="s">
        <v>102</v>
      </c>
    </row>
    <row r="1035" customFormat="false" ht="15" hidden="false" customHeight="true" outlineLevel="0" collapsed="false">
      <c r="A1035" s="5" t="s">
        <v>2903</v>
      </c>
      <c r="B1035" s="5" t="n">
        <v>1</v>
      </c>
      <c r="C1035" s="5" t="s">
        <v>2629</v>
      </c>
      <c r="D1035" s="5" t="s">
        <v>2630</v>
      </c>
      <c r="E1035" s="5" t="s">
        <v>2904</v>
      </c>
      <c r="F1035" s="5" t="s">
        <v>2905</v>
      </c>
      <c r="G1035" s="5" t="s">
        <v>2906</v>
      </c>
      <c r="H1035" s="5" t="s">
        <v>485</v>
      </c>
      <c r="I1035" s="5" t="s">
        <v>185</v>
      </c>
      <c r="J1035" s="5" t="s">
        <v>186</v>
      </c>
      <c r="K1035" s="5" t="s">
        <v>109</v>
      </c>
      <c r="L1035" s="5" t="s">
        <v>234</v>
      </c>
      <c r="M1035" s="5" t="s">
        <v>88</v>
      </c>
      <c r="N1035" s="5" t="s">
        <v>187</v>
      </c>
      <c r="O1035" s="5" t="s">
        <v>111</v>
      </c>
      <c r="P1035" s="5" t="s">
        <v>97</v>
      </c>
      <c r="Q1035" s="5" t="s">
        <v>127</v>
      </c>
      <c r="R1035" s="5" t="s">
        <v>202</v>
      </c>
      <c r="S1035" s="5" t="s">
        <v>778</v>
      </c>
      <c r="T1035" s="5" t="s">
        <v>124</v>
      </c>
      <c r="U1035" s="5" t="s">
        <v>131</v>
      </c>
      <c r="V1035" s="5" t="s">
        <v>109</v>
      </c>
      <c r="W1035" s="5" t="s">
        <v>294</v>
      </c>
      <c r="X1035" s="5" t="s">
        <v>132</v>
      </c>
      <c r="Y1035" s="5" t="n">
        <v>1</v>
      </c>
      <c r="Z1035" s="5" t="n">
        <v>0</v>
      </c>
      <c r="AA1035" s="5" t="str">
        <f aca="false">IF(Y1035&gt;Z1035,"Win",IF(Y1035&lt;Z1035,"Loss","Draw"))</f>
        <v>Win</v>
      </c>
      <c r="AB1035" s="5" t="s">
        <v>98</v>
      </c>
      <c r="AC1035" s="5" t="s">
        <v>99</v>
      </c>
      <c r="AD1035" s="5" t="s">
        <v>924</v>
      </c>
      <c r="AE1035" s="5" t="s">
        <v>2907</v>
      </c>
      <c r="AF1035" s="5" t="str">
        <f aca="false">IF(AD1035&lt;AE1035,AD1035,AE1035)</f>
        <v>Balloon, Berserker, Bomb Tower, Executioner, Miner, Ronin, Tornado, Zap</v>
      </c>
      <c r="AG1035" s="5" t="str">
        <f aca="false">IF(AD1035&lt;AE1035,AE1035,AD1035)</f>
        <v>Bandit, Battle Ram, Electro Wizard, Magic Archer, P.E.K.K.A, Royal Ghost, Vines, Zap</v>
      </c>
      <c r="AH1035" s="5" t="str">
        <f aca="false">IF(AD1035=AF1035,AA1035,IF(AA1035="Win","Loss",IF(AA1035="Loss","Win","Draw")))</f>
        <v>Win</v>
      </c>
      <c r="AI1035" s="5" t="s">
        <v>102</v>
      </c>
    </row>
    <row r="1036" customFormat="false" ht="15" hidden="false" customHeight="true" outlineLevel="0" collapsed="false">
      <c r="A1036" s="5" t="s">
        <v>2903</v>
      </c>
      <c r="B1036" s="5" t="n">
        <v>2</v>
      </c>
      <c r="C1036" s="5" t="s">
        <v>2629</v>
      </c>
      <c r="D1036" s="5" t="s">
        <v>2630</v>
      </c>
      <c r="E1036" s="5" t="s">
        <v>2904</v>
      </c>
      <c r="F1036" s="5" t="s">
        <v>2905</v>
      </c>
      <c r="G1036" s="5" t="s">
        <v>2908</v>
      </c>
      <c r="H1036" s="5" t="s">
        <v>376</v>
      </c>
      <c r="I1036" s="5" t="s">
        <v>219</v>
      </c>
      <c r="J1036" s="5" t="s">
        <v>83</v>
      </c>
      <c r="K1036" s="5" t="s">
        <v>188</v>
      </c>
      <c r="L1036" s="5" t="s">
        <v>89</v>
      </c>
      <c r="M1036" s="5" t="s">
        <v>215</v>
      </c>
      <c r="N1036" s="5" t="s">
        <v>177</v>
      </c>
      <c r="O1036" s="5" t="s">
        <v>327</v>
      </c>
      <c r="P1036" s="5" t="s">
        <v>150</v>
      </c>
      <c r="Q1036" s="5" t="s">
        <v>82</v>
      </c>
      <c r="R1036" s="5" t="s">
        <v>151</v>
      </c>
      <c r="S1036" s="5" t="s">
        <v>152</v>
      </c>
      <c r="T1036" s="5" t="s">
        <v>85</v>
      </c>
      <c r="U1036" s="5" t="s">
        <v>150</v>
      </c>
      <c r="V1036" s="5" t="s">
        <v>126</v>
      </c>
      <c r="W1036" s="5" t="s">
        <v>89</v>
      </c>
      <c r="X1036" s="5" t="s">
        <v>153</v>
      </c>
      <c r="Y1036" s="5" t="n">
        <v>0</v>
      </c>
      <c r="Z1036" s="5" t="n">
        <v>1</v>
      </c>
      <c r="AA1036" s="5" t="str">
        <f aca="false">IF(Y1036&gt;Z1036,"Win",IF(Y1036&lt;Z1036,"Loss","Draw"))</f>
        <v>Loss</v>
      </c>
      <c r="AB1036" s="5" t="s">
        <v>98</v>
      </c>
      <c r="AC1036" s="5" t="s">
        <v>99</v>
      </c>
      <c r="AD1036" s="5" t="s">
        <v>2909</v>
      </c>
      <c r="AE1036" s="5" t="s">
        <v>155</v>
      </c>
      <c r="AF1036" s="5" t="str">
        <f aca="false">IF(AD1036&lt;AE1036,AD1036,AE1036)</f>
        <v>Baby Dragon, Cannon, Electro Spirit, Lightning, Mighty Miner, Royal Hogs, Skeletons, The Log</v>
      </c>
      <c r="AG1036" s="5" t="str">
        <f aca="false">IF(AD1036&lt;AE1036,AE1036,AD1036)</f>
        <v>Electro Spirit, Fisherman, Monk, Rage, Royal Giant, The Log, Tombstone, Wizard</v>
      </c>
      <c r="AH1036" s="5" t="str">
        <f aca="false">IF(AD1036=AF1036,AA1036,IF(AA1036="Win","Loss",IF(AA1036="Loss","Win","Draw")))</f>
        <v>Win</v>
      </c>
      <c r="AI1036" s="5" t="s">
        <v>102</v>
      </c>
    </row>
    <row r="1037" customFormat="false" ht="15" hidden="false" customHeight="true" outlineLevel="0" collapsed="false">
      <c r="A1037" s="5" t="s">
        <v>2903</v>
      </c>
      <c r="B1037" s="5" t="n">
        <v>3</v>
      </c>
      <c r="C1037" s="5" t="s">
        <v>2629</v>
      </c>
      <c r="D1037" s="5" t="s">
        <v>2630</v>
      </c>
      <c r="E1037" s="5" t="s">
        <v>2904</v>
      </c>
      <c r="F1037" s="5" t="s">
        <v>2905</v>
      </c>
      <c r="G1037" s="5" t="s">
        <v>2910</v>
      </c>
      <c r="H1037" s="5" t="s">
        <v>485</v>
      </c>
      <c r="I1037" s="5" t="s">
        <v>129</v>
      </c>
      <c r="J1037" s="5" t="s">
        <v>158</v>
      </c>
      <c r="K1037" s="5" t="s">
        <v>114</v>
      </c>
      <c r="L1037" s="5" t="s">
        <v>165</v>
      </c>
      <c r="M1037" s="5" t="s">
        <v>96</v>
      </c>
      <c r="N1037" s="5" t="s">
        <v>130</v>
      </c>
      <c r="O1037" s="5" t="s">
        <v>133</v>
      </c>
      <c r="P1037" s="5" t="s">
        <v>112</v>
      </c>
      <c r="Q1037" s="5" t="s">
        <v>185</v>
      </c>
      <c r="R1037" s="5" t="s">
        <v>186</v>
      </c>
      <c r="S1037" s="5" t="s">
        <v>114</v>
      </c>
      <c r="T1037" s="5" t="s">
        <v>88</v>
      </c>
      <c r="U1037" s="5" t="s">
        <v>187</v>
      </c>
      <c r="V1037" s="5" t="s">
        <v>111</v>
      </c>
      <c r="W1037" s="5" t="s">
        <v>97</v>
      </c>
      <c r="X1037" s="5" t="s">
        <v>234</v>
      </c>
      <c r="Y1037" s="5" t="n">
        <v>1</v>
      </c>
      <c r="Z1037" s="5" t="n">
        <v>0</v>
      </c>
      <c r="AA1037" s="5" t="str">
        <f aca="false">IF(Y1037&gt;Z1037,"Win",IF(Y1037&lt;Z1037,"Loss","Draw"))</f>
        <v>Win</v>
      </c>
      <c r="AB1037" s="5" t="s">
        <v>98</v>
      </c>
      <c r="AC1037" s="5" t="s">
        <v>99</v>
      </c>
      <c r="AD1037" s="5" t="s">
        <v>2911</v>
      </c>
      <c r="AE1037" s="5" t="s">
        <v>2912</v>
      </c>
      <c r="AF1037" s="5" t="str">
        <f aca="false">IF(AD1037&lt;AE1037,AD1037,AE1037)</f>
        <v>Arrows, Bowler, Giant Snowball, Hog Rider, Mega Knight, Minions, Mother Witch, Spirit Empress</v>
      </c>
      <c r="AG1037" s="5" t="str">
        <f aca="false">IF(AD1037&lt;AE1037,AE1037,AD1037)</f>
        <v>Balloon, Berserker, Bomb Tower, Executioner, Giant Snowball, Miner, Ronin, Tornado</v>
      </c>
      <c r="AH1037" s="5" t="str">
        <f aca="false">IF(AD1037=AF1037,AA1037,IF(AA1037="Win","Loss",IF(AA1037="Loss","Win","Draw")))</f>
        <v>Win</v>
      </c>
      <c r="AI1037" s="5" t="s">
        <v>102</v>
      </c>
    </row>
    <row r="1038" customFormat="false" ht="15" hidden="false" customHeight="true" outlineLevel="0" collapsed="false">
      <c r="A1038" s="5" t="s">
        <v>2913</v>
      </c>
      <c r="B1038" s="5" t="n">
        <v>1</v>
      </c>
      <c r="C1038" s="5" t="s">
        <v>2629</v>
      </c>
      <c r="D1038" s="5" t="s">
        <v>2630</v>
      </c>
      <c r="E1038" s="5" t="s">
        <v>1003</v>
      </c>
      <c r="F1038" s="5" t="s">
        <v>1004</v>
      </c>
      <c r="G1038" s="5" t="s">
        <v>2631</v>
      </c>
      <c r="H1038" s="5" t="s">
        <v>163</v>
      </c>
      <c r="I1038" s="5" t="s">
        <v>84</v>
      </c>
      <c r="J1038" s="5" t="s">
        <v>108</v>
      </c>
      <c r="K1038" s="5" t="s">
        <v>114</v>
      </c>
      <c r="L1038" s="5" t="s">
        <v>88</v>
      </c>
      <c r="M1038" s="5" t="s">
        <v>138</v>
      </c>
      <c r="N1038" s="5" t="s">
        <v>116</v>
      </c>
      <c r="O1038" s="5" t="s">
        <v>115</v>
      </c>
      <c r="P1038" s="5" t="s">
        <v>119</v>
      </c>
      <c r="Q1038" s="5" t="s">
        <v>84</v>
      </c>
      <c r="R1038" s="5" t="s">
        <v>108</v>
      </c>
      <c r="S1038" s="5" t="s">
        <v>87</v>
      </c>
      <c r="T1038" s="5" t="s">
        <v>95</v>
      </c>
      <c r="U1038" s="5" t="s">
        <v>116</v>
      </c>
      <c r="V1038" s="5" t="s">
        <v>157</v>
      </c>
      <c r="W1038" s="5" t="s">
        <v>126</v>
      </c>
      <c r="X1038" s="5" t="s">
        <v>115</v>
      </c>
      <c r="Y1038" s="5" t="n">
        <v>1</v>
      </c>
      <c r="Z1038" s="5" t="n">
        <v>0</v>
      </c>
      <c r="AA1038" s="5" t="str">
        <f aca="false">IF(Y1038&gt;Z1038,"Win",IF(Y1038&lt;Z1038,"Loss","Draw"))</f>
        <v>Win</v>
      </c>
      <c r="AB1038" s="5" t="s">
        <v>98</v>
      </c>
      <c r="AC1038" s="5" t="s">
        <v>99</v>
      </c>
      <c r="AD1038" s="5" t="s">
        <v>231</v>
      </c>
      <c r="AE1038" s="5" t="s">
        <v>2632</v>
      </c>
      <c r="AF1038" s="5" t="str">
        <f aca="false">IF(AD1038&lt;AE1038,AD1038,AE1038)</f>
        <v>Archers, Barbarian Barrel, Dark Prince, Fire Spirit, Graveyard, Poison, Skeletons, Tesla</v>
      </c>
      <c r="AG1038" s="5" t="str">
        <f aca="false">IF(AD1038&lt;AE1038,AE1038,AD1038)</f>
        <v>Archers, Berserker, Dark Prince, Giant Snowball, Goblin Demolisher, Goblin Hut, Graveyard, Poison</v>
      </c>
      <c r="AH1038" s="5" t="str">
        <f aca="false">IF(AD1038=AF1038,AA1038,IF(AA1038="Win","Loss",IF(AA1038="Loss","Win","Draw")))</f>
        <v>Loss</v>
      </c>
      <c r="AI1038" s="5" t="s">
        <v>102</v>
      </c>
    </row>
    <row r="1039" customFormat="false" ht="15" hidden="false" customHeight="true" outlineLevel="0" collapsed="false">
      <c r="A1039" s="5" t="s">
        <v>2913</v>
      </c>
      <c r="B1039" s="5" t="n">
        <v>2</v>
      </c>
      <c r="C1039" s="5" t="s">
        <v>2629</v>
      </c>
      <c r="D1039" s="5" t="s">
        <v>2630</v>
      </c>
      <c r="E1039" s="5" t="s">
        <v>1003</v>
      </c>
      <c r="F1039" s="5" t="s">
        <v>1004</v>
      </c>
      <c r="G1039" s="5" t="s">
        <v>2633</v>
      </c>
      <c r="H1039" s="5" t="s">
        <v>376</v>
      </c>
      <c r="I1039" s="5" t="s">
        <v>127</v>
      </c>
      <c r="J1039" s="5" t="s">
        <v>128</v>
      </c>
      <c r="K1039" s="5" t="s">
        <v>129</v>
      </c>
      <c r="L1039" s="5" t="s">
        <v>131</v>
      </c>
      <c r="M1039" s="5" t="s">
        <v>132</v>
      </c>
      <c r="N1039" s="5" t="s">
        <v>86</v>
      </c>
      <c r="O1039" s="5" t="s">
        <v>133</v>
      </c>
      <c r="P1039" s="5" t="s">
        <v>130</v>
      </c>
      <c r="Q1039" s="5" t="s">
        <v>90</v>
      </c>
      <c r="R1039" s="5" t="s">
        <v>91</v>
      </c>
      <c r="S1039" s="5" t="s">
        <v>92</v>
      </c>
      <c r="T1039" s="5" t="s">
        <v>125</v>
      </c>
      <c r="U1039" s="5" t="s">
        <v>93</v>
      </c>
      <c r="V1039" s="5" t="s">
        <v>94</v>
      </c>
      <c r="W1039" s="5" t="s">
        <v>96</v>
      </c>
      <c r="X1039" s="5" t="s">
        <v>150</v>
      </c>
      <c r="Y1039" s="5" t="n">
        <v>2</v>
      </c>
      <c r="Z1039" s="5" t="n">
        <v>0</v>
      </c>
      <c r="AA1039" s="5" t="str">
        <f aca="false">IF(Y1039&gt;Z1039,"Win",IF(Y1039&lt;Z1039,"Loss","Draw"))</f>
        <v>Win</v>
      </c>
      <c r="AB1039" s="5" t="s">
        <v>98</v>
      </c>
      <c r="AC1039" s="5" t="s">
        <v>99</v>
      </c>
      <c r="AD1039" s="5" t="s">
        <v>135</v>
      </c>
      <c r="AE1039" s="5" t="s">
        <v>635</v>
      </c>
      <c r="AF1039" s="5" t="str">
        <f aca="false">IF(AD1039&lt;AE1039,AD1039,AE1039)</f>
        <v>Arrows, Bandit, Battle Ram, Electro Wizard, Golden Knight, Mega Knight, Mother Witch, Skeleton Dragons</v>
      </c>
      <c r="AG1039" s="5" t="str">
        <f aca="false">IF(AD1039&lt;AE1039,AE1039,AD1039)</f>
        <v>Cannon Cart, Electro Spirit, Fireball, Goblins, Minions, Mortar, Rascals, Skeleton Barrel</v>
      </c>
      <c r="AH1039" s="5" t="str">
        <f aca="false">IF(AD1039=AF1039,AA1039,IF(AA1039="Win","Loss",IF(AA1039="Loss","Win","Draw")))</f>
        <v>Win</v>
      </c>
      <c r="AI1039" s="5" t="s">
        <v>102</v>
      </c>
    </row>
    <row r="1040" customFormat="false" ht="15" hidden="false" customHeight="true" outlineLevel="0" collapsed="false">
      <c r="A1040" s="5" t="s">
        <v>2914</v>
      </c>
      <c r="B1040" s="5" t="n">
        <v>1</v>
      </c>
      <c r="C1040" s="5" t="s">
        <v>2629</v>
      </c>
      <c r="D1040" s="5" t="s">
        <v>2630</v>
      </c>
      <c r="E1040" s="5" t="s">
        <v>523</v>
      </c>
      <c r="F1040" s="5" t="s">
        <v>524</v>
      </c>
      <c r="G1040" s="5" t="s">
        <v>2915</v>
      </c>
      <c r="H1040" s="5" t="s">
        <v>376</v>
      </c>
      <c r="I1040" s="5" t="s">
        <v>129</v>
      </c>
      <c r="J1040" s="5" t="s">
        <v>108</v>
      </c>
      <c r="K1040" s="5" t="s">
        <v>114</v>
      </c>
      <c r="L1040" s="5" t="s">
        <v>133</v>
      </c>
      <c r="M1040" s="5" t="s">
        <v>164</v>
      </c>
      <c r="N1040" s="5" t="s">
        <v>165</v>
      </c>
      <c r="O1040" s="5" t="s">
        <v>112</v>
      </c>
      <c r="P1040" s="5" t="s">
        <v>96</v>
      </c>
      <c r="Q1040" s="5" t="s">
        <v>90</v>
      </c>
      <c r="R1040" s="5" t="s">
        <v>123</v>
      </c>
      <c r="S1040" s="5" t="s">
        <v>124</v>
      </c>
      <c r="T1040" s="5" t="s">
        <v>96</v>
      </c>
      <c r="U1040" s="5" t="s">
        <v>85</v>
      </c>
      <c r="V1040" s="5" t="s">
        <v>126</v>
      </c>
      <c r="W1040" s="5" t="s">
        <v>125</v>
      </c>
      <c r="X1040" s="5" t="s">
        <v>95</v>
      </c>
      <c r="Y1040" s="5" t="n">
        <v>0</v>
      </c>
      <c r="Z1040" s="5" t="n">
        <v>1</v>
      </c>
      <c r="AA1040" s="5" t="str">
        <f aca="false">IF(Y1040&gt;Z1040,"Win",IF(Y1040&lt;Z1040,"Loss","Draw"))</f>
        <v>Loss</v>
      </c>
      <c r="AB1040" s="5" t="s">
        <v>98</v>
      </c>
      <c r="AC1040" s="5" t="s">
        <v>99</v>
      </c>
      <c r="AD1040" s="5" t="s">
        <v>2916</v>
      </c>
      <c r="AE1040" s="5" t="s">
        <v>134</v>
      </c>
      <c r="AF1040" s="5" t="str">
        <f aca="false">IF(AD1040&lt;AE1040,AD1040,AE1040)</f>
        <v>Barbarian Barrel, Cannon Cart, Goblinstein, Lightning, Minions, Mortar, Royal Ghost, Skeletons</v>
      </c>
      <c r="AG1040" s="5" t="str">
        <f aca="false">IF(AD1040&lt;AE1040,AE1040,AD1040)</f>
        <v>Dark Prince, Earthquake, Giant Snowball, Hog Rider, Mega Knight, Minions, Mother Witch, Spirit Empress</v>
      </c>
      <c r="AH1040" s="5" t="str">
        <f aca="false">IF(AD1040=AF1040,AA1040,IF(AA1040="Win","Loss",IF(AA1040="Loss","Win","Draw")))</f>
        <v>Win</v>
      </c>
      <c r="AI1040" s="5" t="s">
        <v>102</v>
      </c>
    </row>
    <row r="1041" customFormat="false" ht="15" hidden="false" customHeight="true" outlineLevel="0" collapsed="false">
      <c r="A1041" s="5" t="s">
        <v>2914</v>
      </c>
      <c r="B1041" s="5" t="n">
        <v>2</v>
      </c>
      <c r="C1041" s="5" t="s">
        <v>2629</v>
      </c>
      <c r="D1041" s="5" t="s">
        <v>2630</v>
      </c>
      <c r="E1041" s="5" t="s">
        <v>523</v>
      </c>
      <c r="F1041" s="5" t="s">
        <v>524</v>
      </c>
      <c r="G1041" s="5" t="s">
        <v>2917</v>
      </c>
      <c r="H1041" s="5" t="s">
        <v>376</v>
      </c>
      <c r="I1041" s="5" t="s">
        <v>107</v>
      </c>
      <c r="J1041" s="5" t="s">
        <v>128</v>
      </c>
      <c r="K1041" s="5" t="s">
        <v>152</v>
      </c>
      <c r="L1041" s="5" t="s">
        <v>306</v>
      </c>
      <c r="M1041" s="5" t="s">
        <v>307</v>
      </c>
      <c r="N1041" s="5" t="s">
        <v>187</v>
      </c>
      <c r="O1041" s="5" t="s">
        <v>85</v>
      </c>
      <c r="P1041" s="5" t="s">
        <v>95</v>
      </c>
      <c r="Q1041" s="5" t="s">
        <v>137</v>
      </c>
      <c r="R1041" s="5" t="s">
        <v>241</v>
      </c>
      <c r="S1041" s="5" t="s">
        <v>114</v>
      </c>
      <c r="T1041" s="5" t="s">
        <v>116</v>
      </c>
      <c r="U1041" s="5" t="s">
        <v>138</v>
      </c>
      <c r="V1041" s="5" t="s">
        <v>119</v>
      </c>
      <c r="W1041" s="5" t="s">
        <v>157</v>
      </c>
      <c r="X1041" s="5" t="s">
        <v>88</v>
      </c>
      <c r="Y1041" s="5" t="n">
        <v>0</v>
      </c>
      <c r="Z1041" s="5" t="n">
        <v>1</v>
      </c>
      <c r="AA1041" s="5" t="str">
        <f aca="false">IF(Y1041&gt;Z1041,"Win",IF(Y1041&lt;Z1041,"Loss","Draw"))</f>
        <v>Loss</v>
      </c>
      <c r="AB1041" s="5" t="s">
        <v>98</v>
      </c>
      <c r="AC1041" s="5" t="s">
        <v>99</v>
      </c>
      <c r="AD1041" s="5" t="s">
        <v>603</v>
      </c>
      <c r="AE1041" s="5" t="s">
        <v>2918</v>
      </c>
      <c r="AF1041" s="5" t="str">
        <f aca="false">IF(AD1041&lt;AE1041,AD1041,AE1041)</f>
        <v>Baby Dragon, Barbarian Barrel, Goblin Cage, Golden Knight, Golem, Ice Wizard, Lightning, Tornado</v>
      </c>
      <c r="AG1041" s="5" t="str">
        <f aca="false">IF(AD1041&lt;AE1041,AE1041,AD1041)</f>
        <v>Berserker, Fire Spirit, Giant Snowball, Goblin Demolisher, Goblin Drill, Goblin Hut, Knight, Poison</v>
      </c>
      <c r="AH1041" s="5" t="str">
        <f aca="false">IF(AD1041=AF1041,AA1041,IF(AA1041="Win","Loss",IF(AA1041="Loss","Win","Draw")))</f>
        <v>Loss</v>
      </c>
      <c r="AI1041" s="5" t="s">
        <v>102</v>
      </c>
    </row>
    <row r="1042" customFormat="false" ht="15" hidden="false" customHeight="true" outlineLevel="0" collapsed="false">
      <c r="A1042" s="5" t="s">
        <v>2919</v>
      </c>
      <c r="B1042" s="5" t="n">
        <v>1</v>
      </c>
      <c r="C1042" s="5" t="s">
        <v>2629</v>
      </c>
      <c r="D1042" s="5" t="s">
        <v>2630</v>
      </c>
      <c r="E1042" s="6" t="s">
        <v>431</v>
      </c>
      <c r="F1042" s="5" t="s">
        <v>432</v>
      </c>
      <c r="G1042" s="5" t="s">
        <v>2920</v>
      </c>
      <c r="H1042" s="5" t="s">
        <v>163</v>
      </c>
      <c r="I1042" s="5" t="s">
        <v>185</v>
      </c>
      <c r="J1042" s="5" t="s">
        <v>186</v>
      </c>
      <c r="K1042" s="5" t="s">
        <v>107</v>
      </c>
      <c r="L1042" s="5" t="s">
        <v>117</v>
      </c>
      <c r="M1042" s="5" t="s">
        <v>193</v>
      </c>
      <c r="N1042" s="5" t="s">
        <v>111</v>
      </c>
      <c r="O1042" s="5" t="s">
        <v>109</v>
      </c>
      <c r="P1042" s="5" t="s">
        <v>187</v>
      </c>
      <c r="Q1042" s="5" t="s">
        <v>141</v>
      </c>
      <c r="R1042" s="5" t="s">
        <v>91</v>
      </c>
      <c r="S1042" s="5" t="s">
        <v>107</v>
      </c>
      <c r="T1042" s="5" t="s">
        <v>177</v>
      </c>
      <c r="U1042" s="5" t="s">
        <v>150</v>
      </c>
      <c r="V1042" s="5" t="s">
        <v>178</v>
      </c>
      <c r="W1042" s="5" t="s">
        <v>95</v>
      </c>
      <c r="X1042" s="5" t="s">
        <v>93</v>
      </c>
      <c r="Y1042" s="5" t="n">
        <v>1</v>
      </c>
      <c r="Z1042" s="5" t="n">
        <v>0</v>
      </c>
      <c r="AA1042" s="5" t="str">
        <f aca="false">IF(Y1042&gt;Z1042,"Win",IF(Y1042&lt;Z1042,"Loss","Draw"))</f>
        <v>Win</v>
      </c>
      <c r="AB1042" s="5" t="s">
        <v>98</v>
      </c>
      <c r="AC1042" s="5" t="s">
        <v>99</v>
      </c>
      <c r="AD1042" s="5" t="s">
        <v>2921</v>
      </c>
      <c r="AE1042" s="5" t="s">
        <v>2922</v>
      </c>
      <c r="AF1042" s="5" t="str">
        <f aca="false">IF(AD1042&lt;AE1042,AD1042,AE1042)</f>
        <v>Balloon, Executioner, Giant Skeleton, Goblin Cage, Guards, Miner, Tornado, Zap</v>
      </c>
      <c r="AG1042" s="5" t="str">
        <f aca="false">IF(AD1042&lt;AE1042,AE1042,AD1042)</f>
        <v>Barbarian Barrel, Electro Spirit, Fireball, Goblin Cage, Goblins, Lumberjack, Phoenix, Royal Giant</v>
      </c>
      <c r="AH1042" s="5" t="str">
        <f aca="false">IF(AD1042=AF1042,AA1042,IF(AA1042="Win","Loss",IF(AA1042="Loss","Win","Draw")))</f>
        <v>Win</v>
      </c>
      <c r="AI1042" s="5" t="s">
        <v>102</v>
      </c>
    </row>
    <row r="1043" customFormat="false" ht="15" hidden="false" customHeight="true" outlineLevel="0" collapsed="false">
      <c r="A1043" s="5" t="s">
        <v>2919</v>
      </c>
      <c r="B1043" s="5" t="n">
        <v>2</v>
      </c>
      <c r="C1043" s="5" t="s">
        <v>2629</v>
      </c>
      <c r="D1043" s="5" t="s">
        <v>2630</v>
      </c>
      <c r="E1043" s="6" t="s">
        <v>431</v>
      </c>
      <c r="F1043" s="5" t="s">
        <v>432</v>
      </c>
      <c r="G1043" s="5" t="s">
        <v>2923</v>
      </c>
      <c r="H1043" s="5" t="s">
        <v>163</v>
      </c>
      <c r="I1043" s="5" t="s">
        <v>90</v>
      </c>
      <c r="J1043" s="5" t="s">
        <v>128</v>
      </c>
      <c r="K1043" s="5" t="s">
        <v>92</v>
      </c>
      <c r="L1043" s="5" t="s">
        <v>138</v>
      </c>
      <c r="M1043" s="5" t="s">
        <v>93</v>
      </c>
      <c r="N1043" s="5" t="s">
        <v>95</v>
      </c>
      <c r="O1043" s="5" t="s">
        <v>86</v>
      </c>
      <c r="P1043" s="5" t="s">
        <v>173</v>
      </c>
      <c r="Q1043" s="5" t="s">
        <v>127</v>
      </c>
      <c r="R1043" s="5" t="s">
        <v>128</v>
      </c>
      <c r="S1043" s="5" t="s">
        <v>129</v>
      </c>
      <c r="T1043" s="5" t="s">
        <v>131</v>
      </c>
      <c r="U1043" s="5" t="s">
        <v>173</v>
      </c>
      <c r="V1043" s="5" t="s">
        <v>86</v>
      </c>
      <c r="W1043" s="5" t="s">
        <v>133</v>
      </c>
      <c r="X1043" s="5" t="s">
        <v>130</v>
      </c>
      <c r="Y1043" s="5" t="n">
        <v>1</v>
      </c>
      <c r="Z1043" s="5" t="n">
        <v>0</v>
      </c>
      <c r="AA1043" s="5" t="str">
        <f aca="false">IF(Y1043&gt;Z1043,"Win",IF(Y1043&lt;Z1043,"Loss","Draw"))</f>
        <v>Win</v>
      </c>
      <c r="AB1043" s="5" t="s">
        <v>98</v>
      </c>
      <c r="AC1043" s="5" t="s">
        <v>99</v>
      </c>
      <c r="AD1043" s="5" t="s">
        <v>2924</v>
      </c>
      <c r="AE1043" s="5" t="s">
        <v>796</v>
      </c>
      <c r="AF1043" s="5" t="str">
        <f aca="false">IF(AD1043&lt;AE1043,AD1043,AE1043)</f>
        <v>Arrows, Bandit, Battle Ram, Golden Knight, Mega Knight, Mother Witch, Skeleton Dragons, Zappies</v>
      </c>
      <c r="AG1043" s="5" t="str">
        <f aca="false">IF(AD1043&lt;AE1043,AE1043,AD1043)</f>
        <v>Barbarian Barrel, Fireball, Goblin Demolisher, Golden Knight, Mortar, Skeleton Barrel, Skeleton Dragons, Zappies</v>
      </c>
      <c r="AH1043" s="5" t="str">
        <f aca="false">IF(AD1043=AF1043,AA1043,IF(AA1043="Win","Loss",IF(AA1043="Loss","Win","Draw")))</f>
        <v>Loss</v>
      </c>
      <c r="AI1043" s="5" t="s">
        <v>102</v>
      </c>
    </row>
    <row r="1044" customFormat="false" ht="15" hidden="false" customHeight="true" outlineLevel="0" collapsed="false">
      <c r="A1044" s="5" t="s">
        <v>2925</v>
      </c>
      <c r="B1044" s="5" t="n">
        <v>1</v>
      </c>
      <c r="C1044" s="5" t="s">
        <v>2629</v>
      </c>
      <c r="D1044" s="5" t="s">
        <v>2630</v>
      </c>
      <c r="E1044" s="5" t="s">
        <v>2926</v>
      </c>
      <c r="F1044" s="5" t="s">
        <v>2927</v>
      </c>
      <c r="G1044" s="5" t="s">
        <v>2928</v>
      </c>
      <c r="H1044" s="5" t="s">
        <v>376</v>
      </c>
      <c r="I1044" s="5" t="s">
        <v>129</v>
      </c>
      <c r="J1044" s="5" t="s">
        <v>158</v>
      </c>
      <c r="K1044" s="5" t="s">
        <v>141</v>
      </c>
      <c r="L1044" s="5" t="s">
        <v>133</v>
      </c>
      <c r="M1044" s="5" t="s">
        <v>112</v>
      </c>
      <c r="N1044" s="5" t="s">
        <v>165</v>
      </c>
      <c r="O1044" s="5" t="s">
        <v>109</v>
      </c>
      <c r="P1044" s="5" t="s">
        <v>130</v>
      </c>
      <c r="Q1044" s="5" t="s">
        <v>84</v>
      </c>
      <c r="R1044" s="5" t="s">
        <v>108</v>
      </c>
      <c r="S1044" s="5" t="s">
        <v>114</v>
      </c>
      <c r="T1044" s="5" t="s">
        <v>234</v>
      </c>
      <c r="U1044" s="5" t="s">
        <v>118</v>
      </c>
      <c r="V1044" s="5" t="s">
        <v>138</v>
      </c>
      <c r="W1044" s="5" t="s">
        <v>116</v>
      </c>
      <c r="X1044" s="5" t="s">
        <v>115</v>
      </c>
      <c r="Y1044" s="5" t="n">
        <v>3</v>
      </c>
      <c r="Z1044" s="5" t="n">
        <v>0</v>
      </c>
      <c r="AA1044" s="5" t="str">
        <f aca="false">IF(Y1044&gt;Z1044,"Win",IF(Y1044&lt;Z1044,"Loss","Draw"))</f>
        <v>Win</v>
      </c>
      <c r="AB1044" s="5" t="s">
        <v>98</v>
      </c>
      <c r="AC1044" s="5" t="s">
        <v>99</v>
      </c>
      <c r="AD1044" s="5" t="s">
        <v>2929</v>
      </c>
      <c r="AE1044" s="5" t="s">
        <v>2440</v>
      </c>
      <c r="AF1044" s="5" t="str">
        <f aca="false">IF(AD1044&lt;AE1044,AD1044,AE1044)</f>
        <v>Archers, Bomb Tower, Dark Prince, Giant Snowball, Goblin Demolisher, Graveyard, Ice Spirit, Poison</v>
      </c>
      <c r="AG1044" s="5" t="str">
        <f aca="false">IF(AD1044&lt;AE1044,AE1044,AD1044)</f>
        <v>Arrows, Bowler, Hog Rider, Lumberjack, Mega Knight, Mother Witch, Spirit Empress, Zap</v>
      </c>
      <c r="AH1044" s="5" t="str">
        <f aca="false">IF(AD1044=AF1044,AA1044,IF(AA1044="Win","Loss",IF(AA1044="Loss","Win","Draw")))</f>
        <v>Loss</v>
      </c>
      <c r="AI1044" s="5" t="s">
        <v>102</v>
      </c>
    </row>
    <row r="1045" customFormat="false" ht="15" hidden="false" customHeight="true" outlineLevel="0" collapsed="false">
      <c r="A1045" s="5" t="s">
        <v>2925</v>
      </c>
      <c r="B1045" s="5" t="n">
        <v>2</v>
      </c>
      <c r="C1045" s="5" t="s">
        <v>2629</v>
      </c>
      <c r="D1045" s="5" t="s">
        <v>2630</v>
      </c>
      <c r="E1045" s="5" t="s">
        <v>2926</v>
      </c>
      <c r="F1045" s="5" t="s">
        <v>2927</v>
      </c>
      <c r="G1045" s="5" t="s">
        <v>2930</v>
      </c>
      <c r="H1045" s="5" t="s">
        <v>81</v>
      </c>
      <c r="I1045" s="5" t="s">
        <v>284</v>
      </c>
      <c r="J1045" s="5" t="s">
        <v>186</v>
      </c>
      <c r="K1045" s="5" t="s">
        <v>418</v>
      </c>
      <c r="L1045" s="5" t="s">
        <v>327</v>
      </c>
      <c r="M1045" s="5" t="s">
        <v>294</v>
      </c>
      <c r="N1045" s="5" t="s">
        <v>110</v>
      </c>
      <c r="O1045" s="5" t="s">
        <v>242</v>
      </c>
      <c r="P1045" s="5" t="s">
        <v>96</v>
      </c>
      <c r="Q1045" s="5" t="s">
        <v>152</v>
      </c>
      <c r="R1045" s="5" t="s">
        <v>91</v>
      </c>
      <c r="S1045" s="5" t="s">
        <v>82</v>
      </c>
      <c r="T1045" s="5" t="s">
        <v>85</v>
      </c>
      <c r="U1045" s="5" t="s">
        <v>153</v>
      </c>
      <c r="V1045" s="5" t="s">
        <v>89</v>
      </c>
      <c r="W1045" s="5" t="s">
        <v>150</v>
      </c>
      <c r="X1045" s="5" t="s">
        <v>97</v>
      </c>
      <c r="Y1045" s="5" t="n">
        <v>3</v>
      </c>
      <c r="Z1045" s="5" t="n">
        <v>1</v>
      </c>
      <c r="AA1045" s="5" t="str">
        <f aca="false">IF(Y1045&gt;Z1045,"Win",IF(Y1045&lt;Z1045,"Loss","Draw"))</f>
        <v>Win</v>
      </c>
      <c r="AB1045" s="5" t="s">
        <v>98</v>
      </c>
      <c r="AC1045" s="5" t="s">
        <v>99</v>
      </c>
      <c r="AD1045" s="5" t="s">
        <v>2931</v>
      </c>
      <c r="AE1045" s="5" t="s">
        <v>2932</v>
      </c>
      <c r="AF1045" s="5" t="str">
        <f aca="false">IF(AD1045&lt;AE1045,AD1045,AE1045)</f>
        <v>Baby Dragon, Cannon, Electro Spirit, Goblins, Lightning, Ronin, Royal Hogs, The Log</v>
      </c>
      <c r="AG1045" s="5" t="str">
        <f aca="false">IF(AD1045&lt;AE1045,AE1045,AD1045)</f>
        <v>Balloon, Bomber, Inferno Dragon, Lava Hound, Minions, Rage, Skeleton Army, Vines</v>
      </c>
      <c r="AH1045" s="5" t="str">
        <f aca="false">IF(AD1045=AF1045,AA1045,IF(AA1045="Win","Loss",IF(AA1045="Loss","Win","Draw")))</f>
        <v>Loss</v>
      </c>
      <c r="AI1045" s="5" t="s">
        <v>102</v>
      </c>
    </row>
    <row r="1046" customFormat="false" ht="15" hidden="false" customHeight="true" outlineLevel="0" collapsed="false">
      <c r="A1046" s="5" t="s">
        <v>2933</v>
      </c>
      <c r="B1046" s="5" t="n">
        <v>1</v>
      </c>
      <c r="C1046" s="5" t="s">
        <v>2629</v>
      </c>
      <c r="D1046" s="5" t="s">
        <v>2630</v>
      </c>
      <c r="E1046" s="6" t="s">
        <v>1192</v>
      </c>
      <c r="F1046" s="5" t="s">
        <v>1193</v>
      </c>
      <c r="G1046" s="5" t="s">
        <v>2934</v>
      </c>
      <c r="H1046" s="5" t="s">
        <v>376</v>
      </c>
      <c r="I1046" s="5" t="s">
        <v>107</v>
      </c>
      <c r="J1046" s="5" t="s">
        <v>95</v>
      </c>
      <c r="K1046" s="5" t="s">
        <v>141</v>
      </c>
      <c r="L1046" s="5" t="s">
        <v>177</v>
      </c>
      <c r="M1046" s="5" t="s">
        <v>93</v>
      </c>
      <c r="N1046" s="5" t="s">
        <v>150</v>
      </c>
      <c r="O1046" s="5" t="s">
        <v>143</v>
      </c>
      <c r="P1046" s="5" t="s">
        <v>178</v>
      </c>
      <c r="Q1046" s="5" t="s">
        <v>185</v>
      </c>
      <c r="R1046" s="5" t="s">
        <v>186</v>
      </c>
      <c r="S1046" s="5" t="s">
        <v>107</v>
      </c>
      <c r="T1046" s="5" t="s">
        <v>117</v>
      </c>
      <c r="U1046" s="5" t="s">
        <v>173</v>
      </c>
      <c r="V1046" s="5" t="s">
        <v>109</v>
      </c>
      <c r="W1046" s="5" t="s">
        <v>111</v>
      </c>
      <c r="X1046" s="5" t="s">
        <v>187</v>
      </c>
      <c r="Y1046" s="5" t="n">
        <v>1</v>
      </c>
      <c r="Z1046" s="5" t="n">
        <v>0</v>
      </c>
      <c r="AA1046" s="5" t="str">
        <f aca="false">IF(Y1046&gt;Z1046,"Win",IF(Y1046&lt;Z1046,"Loss","Draw"))</f>
        <v>Win</v>
      </c>
      <c r="AB1046" s="5" t="s">
        <v>98</v>
      </c>
      <c r="AC1046" s="5" t="s">
        <v>99</v>
      </c>
      <c r="AD1046" s="5" t="s">
        <v>180</v>
      </c>
      <c r="AE1046" s="5" t="s">
        <v>2935</v>
      </c>
      <c r="AF1046" s="5" t="str">
        <f aca="false">IF(AD1046&lt;AE1046,AD1046,AE1046)</f>
        <v>Balloon, Executioner, Giant Skeleton, Goblin Cage, Miner, Tornado, Zap, Zappies</v>
      </c>
      <c r="AG1046" s="5" t="str">
        <f aca="false">IF(AD1046&lt;AE1046,AE1046,AD1046)</f>
        <v>Barbarian Barrel, Electro Spirit, Fireball, Goblin Cage, Heal Spirit, Lumberjack, Phoenix, Royal Giant</v>
      </c>
      <c r="AH1046" s="5" t="str">
        <f aca="false">IF(AD1046=AF1046,AA1046,IF(AA1046="Win","Loss",IF(AA1046="Loss","Win","Draw")))</f>
        <v>Loss</v>
      </c>
      <c r="AI1046" s="5" t="s">
        <v>102</v>
      </c>
    </row>
    <row r="1047" customFormat="false" ht="15" hidden="false" customHeight="true" outlineLevel="0" collapsed="false">
      <c r="A1047" s="5" t="s">
        <v>2933</v>
      </c>
      <c r="B1047" s="5" t="n">
        <v>2</v>
      </c>
      <c r="C1047" s="5" t="s">
        <v>2629</v>
      </c>
      <c r="D1047" s="5" t="s">
        <v>2630</v>
      </c>
      <c r="E1047" s="6" t="s">
        <v>1192</v>
      </c>
      <c r="F1047" s="5" t="s">
        <v>1193</v>
      </c>
      <c r="G1047" s="5" t="s">
        <v>2768</v>
      </c>
      <c r="H1047" s="5" t="s">
        <v>81</v>
      </c>
      <c r="I1047" s="5" t="s">
        <v>129</v>
      </c>
      <c r="J1047" s="5" t="s">
        <v>91</v>
      </c>
      <c r="K1047" s="5" t="s">
        <v>109</v>
      </c>
      <c r="L1047" s="5" t="s">
        <v>133</v>
      </c>
      <c r="M1047" s="5" t="s">
        <v>112</v>
      </c>
      <c r="N1047" s="5" t="s">
        <v>165</v>
      </c>
      <c r="O1047" s="5" t="s">
        <v>125</v>
      </c>
      <c r="P1047" s="5" t="s">
        <v>130</v>
      </c>
      <c r="Q1047" s="5" t="s">
        <v>177</v>
      </c>
      <c r="R1047" s="5" t="s">
        <v>95</v>
      </c>
      <c r="S1047" s="5" t="s">
        <v>126</v>
      </c>
      <c r="T1047" s="5" t="s">
        <v>215</v>
      </c>
      <c r="U1047" s="5" t="s">
        <v>97</v>
      </c>
      <c r="V1047" s="5" t="s">
        <v>93</v>
      </c>
      <c r="W1047" s="5" t="s">
        <v>86</v>
      </c>
      <c r="X1047" s="5" t="s">
        <v>132</v>
      </c>
      <c r="Y1047" s="5" t="n">
        <v>1</v>
      </c>
      <c r="Z1047" s="5" t="n">
        <v>0</v>
      </c>
      <c r="AA1047" s="5" t="str">
        <f aca="false">IF(Y1047&gt;Z1047,"Win",IF(Y1047&lt;Z1047,"Loss","Draw"))</f>
        <v>Win</v>
      </c>
      <c r="AB1047" s="5" t="s">
        <v>98</v>
      </c>
      <c r="AC1047" s="5" t="s">
        <v>99</v>
      </c>
      <c r="AD1047" s="5" t="s">
        <v>2936</v>
      </c>
      <c r="AE1047" s="5" t="s">
        <v>2937</v>
      </c>
      <c r="AF1047" s="5" t="str">
        <f aca="false">IF(AD1047&lt;AE1047,AD1047,AE1047)</f>
        <v>Arrows, Cannon Cart, Goblins, Hog Rider, Mega Knight, Mother Witch, Spirit Empress, Zap</v>
      </c>
      <c r="AG1047" s="5" t="str">
        <f aca="false">IF(AD1047&lt;AE1047,AE1047,AD1047)</f>
        <v>Barbarian Barrel, Electro Wizard, Fireball, Fisherman, Ronin, Royal Giant, Skeleton Dragons, Skeletons</v>
      </c>
      <c r="AH1047" s="5" t="str">
        <f aca="false">IF(AD1047=AF1047,AA1047,IF(AA1047="Win","Loss",IF(AA1047="Loss","Win","Draw")))</f>
        <v>Win</v>
      </c>
      <c r="AI1047" s="5" t="s">
        <v>102</v>
      </c>
    </row>
    <row r="1048" customFormat="false" ht="15" hidden="false" customHeight="true" outlineLevel="0" collapsed="false">
      <c r="A1048" s="5" t="s">
        <v>2938</v>
      </c>
      <c r="B1048" s="5" t="n">
        <v>1</v>
      </c>
      <c r="C1048" s="5" t="s">
        <v>2629</v>
      </c>
      <c r="D1048" s="5" t="s">
        <v>2630</v>
      </c>
      <c r="E1048" s="5" t="s">
        <v>2659</v>
      </c>
      <c r="F1048" s="5" t="s">
        <v>2660</v>
      </c>
      <c r="G1048" s="5" t="s">
        <v>2939</v>
      </c>
      <c r="H1048" s="5" t="s">
        <v>163</v>
      </c>
      <c r="I1048" s="5" t="s">
        <v>129</v>
      </c>
      <c r="J1048" s="5" t="s">
        <v>158</v>
      </c>
      <c r="K1048" s="5" t="s">
        <v>141</v>
      </c>
      <c r="L1048" s="5" t="s">
        <v>112</v>
      </c>
      <c r="M1048" s="5" t="s">
        <v>96</v>
      </c>
      <c r="N1048" s="5" t="s">
        <v>109</v>
      </c>
      <c r="O1048" s="5" t="s">
        <v>130</v>
      </c>
      <c r="P1048" s="5" t="s">
        <v>165</v>
      </c>
      <c r="Q1048" s="5" t="s">
        <v>1885</v>
      </c>
      <c r="R1048" s="5" t="s">
        <v>128</v>
      </c>
      <c r="S1048" s="5" t="s">
        <v>107</v>
      </c>
      <c r="T1048" s="5" t="s">
        <v>306</v>
      </c>
      <c r="U1048" s="5" t="s">
        <v>85</v>
      </c>
      <c r="V1048" s="5" t="s">
        <v>307</v>
      </c>
      <c r="W1048" s="5" t="s">
        <v>187</v>
      </c>
      <c r="X1048" s="5" t="s">
        <v>95</v>
      </c>
      <c r="Y1048" s="5" t="n">
        <v>0</v>
      </c>
      <c r="Z1048" s="5" t="n">
        <v>1</v>
      </c>
      <c r="AA1048" s="5" t="str">
        <f aca="false">IF(Y1048&gt;Z1048,"Win",IF(Y1048&lt;Z1048,"Loss","Draw"))</f>
        <v>Loss</v>
      </c>
      <c r="AB1048" s="5" t="s">
        <v>98</v>
      </c>
      <c r="AC1048" s="5" t="s">
        <v>99</v>
      </c>
      <c r="AD1048" s="5" t="s">
        <v>2940</v>
      </c>
      <c r="AE1048" s="5" t="s">
        <v>2941</v>
      </c>
      <c r="AF1048" s="5" t="str">
        <f aca="false">IF(AD1048&lt;AE1048,AD1048,AE1048)</f>
        <v>Arrows, Bowler, Hog Rider, Lumberjack, Mega Knight, Minions, Spirit Empress, Zap</v>
      </c>
      <c r="AG1048" s="5" t="str">
        <f aca="false">IF(AD1048&lt;AE1048,AE1048,AD1048)</f>
        <v>Barbarian Barrel, Electro Dragon, Goblin Cage, Golden Knight, Golem, Ice Wizard, Lightning, Tornado</v>
      </c>
      <c r="AH1048" s="5" t="str">
        <f aca="false">IF(AD1048=AF1048,AA1048,IF(AA1048="Win","Loss",IF(AA1048="Loss","Win","Draw")))</f>
        <v>Loss</v>
      </c>
      <c r="AI1048" s="5" t="s">
        <v>102</v>
      </c>
    </row>
    <row r="1049" customFormat="false" ht="15" hidden="false" customHeight="true" outlineLevel="0" collapsed="false">
      <c r="A1049" s="5" t="s">
        <v>2938</v>
      </c>
      <c r="B1049" s="5" t="n">
        <v>2</v>
      </c>
      <c r="C1049" s="5" t="s">
        <v>2629</v>
      </c>
      <c r="D1049" s="5" t="s">
        <v>2630</v>
      </c>
      <c r="E1049" s="5" t="s">
        <v>2659</v>
      </c>
      <c r="F1049" s="5" t="s">
        <v>2660</v>
      </c>
      <c r="G1049" s="5" t="s">
        <v>2942</v>
      </c>
      <c r="H1049" s="5" t="s">
        <v>163</v>
      </c>
      <c r="I1049" s="5" t="s">
        <v>82</v>
      </c>
      <c r="J1049" s="5" t="s">
        <v>108</v>
      </c>
      <c r="K1049" s="5" t="s">
        <v>152</v>
      </c>
      <c r="L1049" s="5" t="s">
        <v>85</v>
      </c>
      <c r="M1049" s="5" t="s">
        <v>119</v>
      </c>
      <c r="N1049" s="5" t="s">
        <v>118</v>
      </c>
      <c r="O1049" s="5" t="s">
        <v>126</v>
      </c>
      <c r="P1049" s="5" t="s">
        <v>95</v>
      </c>
      <c r="Q1049" s="5" t="s">
        <v>82</v>
      </c>
      <c r="R1049" s="5" t="s">
        <v>202</v>
      </c>
      <c r="S1049" s="5" t="s">
        <v>87</v>
      </c>
      <c r="T1049" s="5" t="s">
        <v>89</v>
      </c>
      <c r="U1049" s="5" t="s">
        <v>108</v>
      </c>
      <c r="V1049" s="5" t="s">
        <v>93</v>
      </c>
      <c r="W1049" s="5" t="s">
        <v>150</v>
      </c>
      <c r="X1049" s="5" t="s">
        <v>126</v>
      </c>
      <c r="Y1049" s="5" t="n">
        <v>1</v>
      </c>
      <c r="Z1049" s="5" t="n">
        <v>0</v>
      </c>
      <c r="AA1049" s="5" t="str">
        <f aca="false">IF(Y1049&gt;Z1049,"Win",IF(Y1049&lt;Z1049,"Loss","Draw"))</f>
        <v>Win</v>
      </c>
      <c r="AB1049" s="5" t="s">
        <v>98</v>
      </c>
      <c r="AC1049" s="5" t="s">
        <v>99</v>
      </c>
      <c r="AD1049" s="5" t="s">
        <v>2943</v>
      </c>
      <c r="AE1049" s="5" t="s">
        <v>2944</v>
      </c>
      <c r="AF1049" s="5" t="str">
        <f aca="false">IF(AD1049&lt;AE1049,AD1049,AE1049)</f>
        <v>Baby Dragon, Barbarian Barrel, Dark Prince, Goblin Hut, Ice Spirit, Lightning, Royal Hogs, Skeletons</v>
      </c>
      <c r="AG1049" s="5" t="str">
        <f aca="false">IF(AD1049&lt;AE1049,AE1049,AD1049)</f>
        <v>Dark Prince, Electro Spirit, Fireball, Magic Archer, Royal Hogs, Skeletons, Tesla, The Log</v>
      </c>
      <c r="AH1049" s="5" t="str">
        <f aca="false">IF(AD1049=AF1049,AA1049,IF(AA1049="Win","Loss",IF(AA1049="Loss","Win","Draw")))</f>
        <v>Win</v>
      </c>
      <c r="AI1049" s="5" t="s">
        <v>102</v>
      </c>
    </row>
    <row r="1050" customFormat="false" ht="15" hidden="false" customHeight="true" outlineLevel="0" collapsed="false">
      <c r="A1050" s="5" t="s">
        <v>2938</v>
      </c>
      <c r="B1050" s="5" t="n">
        <v>3</v>
      </c>
      <c r="C1050" s="5" t="s">
        <v>2629</v>
      </c>
      <c r="D1050" s="5" t="s">
        <v>2630</v>
      </c>
      <c r="E1050" s="5" t="s">
        <v>2659</v>
      </c>
      <c r="F1050" s="5" t="s">
        <v>2660</v>
      </c>
      <c r="G1050" s="5" t="s">
        <v>2945</v>
      </c>
      <c r="H1050" s="5" t="s">
        <v>163</v>
      </c>
      <c r="I1050" s="5" t="s">
        <v>284</v>
      </c>
      <c r="J1050" s="5" t="s">
        <v>186</v>
      </c>
      <c r="K1050" s="5" t="s">
        <v>418</v>
      </c>
      <c r="L1050" s="5" t="s">
        <v>110</v>
      </c>
      <c r="M1050" s="5" t="s">
        <v>86</v>
      </c>
      <c r="N1050" s="5" t="s">
        <v>294</v>
      </c>
      <c r="O1050" s="5" t="s">
        <v>114</v>
      </c>
      <c r="P1050" s="5" t="s">
        <v>242</v>
      </c>
      <c r="Q1050" s="5" t="s">
        <v>284</v>
      </c>
      <c r="R1050" s="5" t="s">
        <v>186</v>
      </c>
      <c r="S1050" s="5" t="s">
        <v>208</v>
      </c>
      <c r="T1050" s="5" t="s">
        <v>110</v>
      </c>
      <c r="U1050" s="5" t="s">
        <v>193</v>
      </c>
      <c r="V1050" s="5" t="s">
        <v>96</v>
      </c>
      <c r="W1050" s="5" t="s">
        <v>130</v>
      </c>
      <c r="X1050" s="5" t="s">
        <v>109</v>
      </c>
      <c r="Y1050" s="5" t="n">
        <v>0</v>
      </c>
      <c r="Z1050" s="5" t="n">
        <v>1</v>
      </c>
      <c r="AA1050" s="5" t="str">
        <f aca="false">IF(Y1050&gt;Z1050,"Win",IF(Y1050&lt;Z1050,"Loss","Draw"))</f>
        <v>Loss</v>
      </c>
      <c r="AB1050" s="5" t="s">
        <v>98</v>
      </c>
      <c r="AC1050" s="5" t="s">
        <v>99</v>
      </c>
      <c r="AD1050" s="5" t="s">
        <v>2946</v>
      </c>
      <c r="AE1050" s="5" t="s">
        <v>2947</v>
      </c>
      <c r="AF1050" s="5" t="str">
        <f aca="false">IF(AD1050&lt;AE1050,AD1050,AE1050)</f>
        <v>Arrows, Balloon, Guards, Inferno Dragon, Lava Hound, Minions, Valkyrie, Zap</v>
      </c>
      <c r="AG1050" s="5" t="str">
        <f aca="false">IF(AD1050&lt;AE1050,AE1050,AD1050)</f>
        <v>Balloon, Bomber, Giant Snowball, Inferno Dragon, Lava Hound, Skeleton Army, Skeleton Dragons, Vines</v>
      </c>
      <c r="AH1050" s="5" t="str">
        <f aca="false">IF(AD1050=AF1050,AA1050,IF(AA1050="Win","Loss",IF(AA1050="Loss","Win","Draw")))</f>
        <v>Win</v>
      </c>
      <c r="AI1050" s="5" t="s">
        <v>102</v>
      </c>
    </row>
    <row r="1051" customFormat="false" ht="15" hidden="false" customHeight="true" outlineLevel="0" collapsed="false">
      <c r="A1051" s="5" t="s">
        <v>2948</v>
      </c>
      <c r="B1051" s="5" t="n">
        <v>1</v>
      </c>
      <c r="C1051" s="5" t="s">
        <v>2629</v>
      </c>
      <c r="D1051" s="5" t="s">
        <v>2630</v>
      </c>
      <c r="E1051" s="5" t="s">
        <v>1213</v>
      </c>
      <c r="F1051" s="5" t="s">
        <v>1214</v>
      </c>
      <c r="G1051" s="5" t="s">
        <v>2949</v>
      </c>
      <c r="H1051" s="5" t="s">
        <v>376</v>
      </c>
      <c r="I1051" s="5" t="s">
        <v>141</v>
      </c>
      <c r="J1051" s="5" t="s">
        <v>95</v>
      </c>
      <c r="K1051" s="5" t="s">
        <v>107</v>
      </c>
      <c r="L1051" s="5" t="s">
        <v>177</v>
      </c>
      <c r="M1051" s="5" t="s">
        <v>178</v>
      </c>
      <c r="N1051" s="5" t="s">
        <v>150</v>
      </c>
      <c r="O1051" s="5" t="s">
        <v>143</v>
      </c>
      <c r="P1051" s="5" t="s">
        <v>93</v>
      </c>
      <c r="Q1051" s="5" t="s">
        <v>92</v>
      </c>
      <c r="R1051" s="5" t="s">
        <v>91</v>
      </c>
      <c r="S1051" s="5" t="s">
        <v>90</v>
      </c>
      <c r="T1051" s="5" t="s">
        <v>97</v>
      </c>
      <c r="U1051" s="5" t="s">
        <v>93</v>
      </c>
      <c r="V1051" s="5" t="s">
        <v>96</v>
      </c>
      <c r="W1051" s="5" t="s">
        <v>94</v>
      </c>
      <c r="X1051" s="5" t="s">
        <v>150</v>
      </c>
      <c r="Y1051" s="5" t="n">
        <v>0</v>
      </c>
      <c r="Z1051" s="5" t="n">
        <v>1</v>
      </c>
      <c r="AA1051" s="5" t="str">
        <f aca="false">IF(Y1051&gt;Z1051,"Win",IF(Y1051&lt;Z1051,"Loss","Draw"))</f>
        <v>Loss</v>
      </c>
      <c r="AB1051" s="5" t="s">
        <v>98</v>
      </c>
      <c r="AC1051" s="5" t="s">
        <v>99</v>
      </c>
      <c r="AD1051" s="5" t="s">
        <v>180</v>
      </c>
      <c r="AE1051" s="5" t="s">
        <v>1275</v>
      </c>
      <c r="AF1051" s="5" t="str">
        <f aca="false">IF(AD1051&lt;AE1051,AD1051,AE1051)</f>
        <v>Barbarian Barrel, Electro Spirit, Fireball, Goblin Cage, Heal Spirit, Lumberjack, Phoenix, Royal Giant</v>
      </c>
      <c r="AG1051" s="5" t="str">
        <f aca="false">IF(AD1051&lt;AE1051,AE1051,AD1051)</f>
        <v>Electro Spirit, Fireball, Goblins, Minions, Mortar, Rascals, Ronin, Skeleton Barrel</v>
      </c>
      <c r="AH1051" s="5" t="str">
        <f aca="false">IF(AD1051=AF1051,AA1051,IF(AA1051="Win","Loss",IF(AA1051="Loss","Win","Draw")))</f>
        <v>Loss</v>
      </c>
      <c r="AI1051" s="5" t="s">
        <v>102</v>
      </c>
    </row>
    <row r="1052" customFormat="false" ht="15" hidden="false" customHeight="true" outlineLevel="0" collapsed="false">
      <c r="A1052" s="5" t="s">
        <v>2948</v>
      </c>
      <c r="B1052" s="5" t="n">
        <v>2</v>
      </c>
      <c r="C1052" s="5" t="s">
        <v>2629</v>
      </c>
      <c r="D1052" s="5" t="s">
        <v>2630</v>
      </c>
      <c r="E1052" s="5" t="s">
        <v>1213</v>
      </c>
      <c r="F1052" s="5" t="s">
        <v>1214</v>
      </c>
      <c r="G1052" s="5" t="s">
        <v>2950</v>
      </c>
      <c r="H1052" s="5" t="s">
        <v>376</v>
      </c>
      <c r="I1052" s="5" t="s">
        <v>129</v>
      </c>
      <c r="J1052" s="5" t="s">
        <v>128</v>
      </c>
      <c r="K1052" s="5" t="s">
        <v>114</v>
      </c>
      <c r="L1052" s="5" t="s">
        <v>133</v>
      </c>
      <c r="M1052" s="5" t="s">
        <v>112</v>
      </c>
      <c r="N1052" s="5" t="s">
        <v>130</v>
      </c>
      <c r="O1052" s="5" t="s">
        <v>165</v>
      </c>
      <c r="P1052" s="5" t="s">
        <v>96</v>
      </c>
      <c r="Q1052" s="5" t="s">
        <v>185</v>
      </c>
      <c r="R1052" s="5" t="s">
        <v>186</v>
      </c>
      <c r="S1052" s="5" t="s">
        <v>107</v>
      </c>
      <c r="T1052" s="5" t="s">
        <v>117</v>
      </c>
      <c r="U1052" s="5" t="s">
        <v>173</v>
      </c>
      <c r="V1052" s="5" t="s">
        <v>111</v>
      </c>
      <c r="W1052" s="5" t="s">
        <v>109</v>
      </c>
      <c r="X1052" s="5" t="s">
        <v>187</v>
      </c>
      <c r="Y1052" s="5" t="n">
        <v>0</v>
      </c>
      <c r="Z1052" s="5" t="n">
        <v>1</v>
      </c>
      <c r="AA1052" s="5" t="str">
        <f aca="false">IF(Y1052&gt;Z1052,"Win",IF(Y1052&lt;Z1052,"Loss","Draw"))</f>
        <v>Loss</v>
      </c>
      <c r="AB1052" s="5" t="s">
        <v>98</v>
      </c>
      <c r="AC1052" s="5" t="s">
        <v>99</v>
      </c>
      <c r="AD1052" s="5" t="s">
        <v>2951</v>
      </c>
      <c r="AE1052" s="5" t="s">
        <v>2935</v>
      </c>
      <c r="AF1052" s="5" t="str">
        <f aca="false">IF(AD1052&lt;AE1052,AD1052,AE1052)</f>
        <v>Arrows, Giant Snowball, Golden Knight, Hog Rider, Mega Knight, Minions, Mother Witch, Spirit Empress</v>
      </c>
      <c r="AG1052" s="5" t="str">
        <f aca="false">IF(AD1052&lt;AE1052,AE1052,AD1052)</f>
        <v>Balloon, Executioner, Giant Skeleton, Goblin Cage, Miner, Tornado, Zap, Zappies</v>
      </c>
      <c r="AH1052" s="5" t="str">
        <f aca="false">IF(AD1052=AF1052,AA1052,IF(AA1052="Win","Loss",IF(AA1052="Loss","Win","Draw")))</f>
        <v>Loss</v>
      </c>
      <c r="AI1052" s="5" t="s">
        <v>102</v>
      </c>
    </row>
    <row r="1053" customFormat="false" ht="15" hidden="false" customHeight="true" outlineLevel="0" collapsed="false">
      <c r="A1053" s="5" t="s">
        <v>2952</v>
      </c>
      <c r="B1053" s="5" t="n">
        <v>1</v>
      </c>
      <c r="C1053" s="5" t="s">
        <v>2953</v>
      </c>
      <c r="D1053" s="5" t="s">
        <v>2954</v>
      </c>
      <c r="E1053" s="5" t="s">
        <v>2158</v>
      </c>
      <c r="F1053" s="5" t="s">
        <v>2159</v>
      </c>
      <c r="G1053" s="5" t="s">
        <v>2955</v>
      </c>
      <c r="H1053" s="5" t="s">
        <v>163</v>
      </c>
      <c r="I1053" s="5" t="s">
        <v>82</v>
      </c>
      <c r="J1053" s="5" t="s">
        <v>108</v>
      </c>
      <c r="K1053" s="5" t="s">
        <v>84</v>
      </c>
      <c r="L1053" s="5" t="s">
        <v>88</v>
      </c>
      <c r="M1053" s="5" t="s">
        <v>85</v>
      </c>
      <c r="N1053" s="5" t="s">
        <v>150</v>
      </c>
      <c r="O1053" s="5" t="s">
        <v>95</v>
      </c>
      <c r="P1053" s="5" t="s">
        <v>87</v>
      </c>
      <c r="Q1053" s="5" t="s">
        <v>82</v>
      </c>
      <c r="R1053" s="5" t="s">
        <v>151</v>
      </c>
      <c r="S1053" s="5" t="s">
        <v>152</v>
      </c>
      <c r="T1053" s="5" t="s">
        <v>153</v>
      </c>
      <c r="U1053" s="5" t="s">
        <v>126</v>
      </c>
      <c r="V1053" s="5" t="s">
        <v>150</v>
      </c>
      <c r="W1053" s="5" t="s">
        <v>85</v>
      </c>
      <c r="X1053" s="5" t="s">
        <v>89</v>
      </c>
      <c r="Y1053" s="5" t="n">
        <v>1</v>
      </c>
      <c r="Z1053" s="5" t="n">
        <v>0</v>
      </c>
      <c r="AA1053" s="5" t="str">
        <f aca="false">IF(Y1053&gt;Z1053,"Win",IF(Y1053&lt;Z1053,"Loss","Draw"))</f>
        <v>Win</v>
      </c>
      <c r="AB1053" s="5" t="s">
        <v>98</v>
      </c>
      <c r="AC1053" s="5" t="s">
        <v>99</v>
      </c>
      <c r="AD1053" s="5" t="s">
        <v>2956</v>
      </c>
      <c r="AE1053" s="5" t="s">
        <v>155</v>
      </c>
      <c r="AF1053" s="5" t="str">
        <f aca="false">IF(AD1053&lt;AE1053,AD1053,AE1053)</f>
        <v>Archers, Barbarian Barrel, Berserker, Dark Prince, Electro Spirit, Lightning, Royal Hogs, Tesla</v>
      </c>
      <c r="AG1053" s="5" t="str">
        <f aca="false">IF(AD1053&lt;AE1053,AE1053,AD1053)</f>
        <v>Baby Dragon, Cannon, Electro Spirit, Lightning, Mighty Miner, Royal Hogs, Skeletons, The Log</v>
      </c>
      <c r="AH1053" s="5" t="str">
        <f aca="false">IF(AD1053=AF1053,AA1053,IF(AA1053="Win","Loss",IF(AA1053="Loss","Win","Draw")))</f>
        <v>Win</v>
      </c>
      <c r="AI1053" s="5" t="s">
        <v>297</v>
      </c>
    </row>
    <row r="1054" customFormat="false" ht="15" hidden="false" customHeight="true" outlineLevel="0" collapsed="false">
      <c r="A1054" s="5" t="s">
        <v>2952</v>
      </c>
      <c r="B1054" s="5" t="n">
        <v>2</v>
      </c>
      <c r="C1054" s="5" t="s">
        <v>2953</v>
      </c>
      <c r="D1054" s="5" t="s">
        <v>2954</v>
      </c>
      <c r="E1054" s="5" t="s">
        <v>2158</v>
      </c>
      <c r="F1054" s="5" t="s">
        <v>2159</v>
      </c>
      <c r="G1054" s="5" t="s">
        <v>2957</v>
      </c>
      <c r="H1054" s="5" t="s">
        <v>163</v>
      </c>
      <c r="I1054" s="5" t="s">
        <v>177</v>
      </c>
      <c r="J1054" s="5" t="s">
        <v>91</v>
      </c>
      <c r="K1054" s="5" t="s">
        <v>124</v>
      </c>
      <c r="L1054" s="5" t="s">
        <v>257</v>
      </c>
      <c r="M1054" s="5" t="s">
        <v>215</v>
      </c>
      <c r="N1054" s="5" t="s">
        <v>93</v>
      </c>
      <c r="O1054" s="5" t="s">
        <v>143</v>
      </c>
      <c r="P1054" s="5" t="s">
        <v>89</v>
      </c>
      <c r="Q1054" s="5" t="s">
        <v>87</v>
      </c>
      <c r="R1054" s="5" t="s">
        <v>194</v>
      </c>
      <c r="S1054" s="5" t="s">
        <v>108</v>
      </c>
      <c r="T1054" s="5" t="s">
        <v>165</v>
      </c>
      <c r="U1054" s="5" t="s">
        <v>164</v>
      </c>
      <c r="V1054" s="5" t="s">
        <v>118</v>
      </c>
      <c r="W1054" s="5" t="s">
        <v>91</v>
      </c>
      <c r="X1054" s="5" t="s">
        <v>95</v>
      </c>
      <c r="Y1054" s="5" t="n">
        <v>0</v>
      </c>
      <c r="Z1054" s="5" t="n">
        <v>1</v>
      </c>
      <c r="AA1054" s="5" t="str">
        <f aca="false">IF(Y1054&gt;Z1054,"Win",IF(Y1054&lt;Z1054,"Loss","Draw"))</f>
        <v>Loss</v>
      </c>
      <c r="AB1054" s="5" t="s">
        <v>98</v>
      </c>
      <c r="AC1054" s="5" t="s">
        <v>99</v>
      </c>
      <c r="AD1054" s="5" t="s">
        <v>1007</v>
      </c>
      <c r="AE1054" s="5" t="s">
        <v>2958</v>
      </c>
      <c r="AF1054" s="5" t="str">
        <f aca="false">IF(AD1054&lt;AE1054,AD1054,AE1054)</f>
        <v>Archer Queen, Barbarian Barrel, Dark Prince, Earthquake, Goblins, Hog Rider, Ice Spirit, Tesla</v>
      </c>
      <c r="AG1054" s="5" t="str">
        <f aca="false">IF(AD1054&lt;AE1054,AE1054,AD1054)</f>
        <v>Fireball, Fisherman, Goblins, Heal Spirit, Hunter, Royal Ghost, Royal Giant, The Log</v>
      </c>
      <c r="AH1054" s="5" t="str">
        <f aca="false">IF(AD1054=AF1054,AA1054,IF(AA1054="Win","Loss",IF(AA1054="Loss","Win","Draw")))</f>
        <v>Win</v>
      </c>
      <c r="AI1054" s="5" t="s">
        <v>297</v>
      </c>
    </row>
    <row r="1055" customFormat="false" ht="15" hidden="false" customHeight="true" outlineLevel="0" collapsed="false">
      <c r="A1055" s="5" t="s">
        <v>2952</v>
      </c>
      <c r="B1055" s="5" t="n">
        <v>3</v>
      </c>
      <c r="C1055" s="5" t="s">
        <v>2953</v>
      </c>
      <c r="D1055" s="5" t="s">
        <v>2954</v>
      </c>
      <c r="E1055" s="5" t="s">
        <v>2158</v>
      </c>
      <c r="F1055" s="5" t="s">
        <v>2159</v>
      </c>
      <c r="G1055" s="5" t="s">
        <v>2959</v>
      </c>
      <c r="H1055" s="5" t="s">
        <v>163</v>
      </c>
      <c r="I1055" s="5" t="s">
        <v>203</v>
      </c>
      <c r="J1055" s="5" t="s">
        <v>188</v>
      </c>
      <c r="K1055" s="5" t="s">
        <v>201</v>
      </c>
      <c r="L1055" s="5" t="s">
        <v>249</v>
      </c>
      <c r="M1055" s="5" t="s">
        <v>159</v>
      </c>
      <c r="N1055" s="5" t="s">
        <v>157</v>
      </c>
      <c r="O1055" s="5" t="s">
        <v>118</v>
      </c>
      <c r="P1055" s="5" t="s">
        <v>208</v>
      </c>
      <c r="Q1055" s="5" t="s">
        <v>201</v>
      </c>
      <c r="R1055" s="5" t="s">
        <v>202</v>
      </c>
      <c r="S1055" s="5" t="s">
        <v>203</v>
      </c>
      <c r="T1055" s="5" t="s">
        <v>157</v>
      </c>
      <c r="U1055" s="5" t="s">
        <v>204</v>
      </c>
      <c r="V1055" s="5" t="s">
        <v>97</v>
      </c>
      <c r="W1055" s="5" t="s">
        <v>234</v>
      </c>
      <c r="X1055" s="5" t="s">
        <v>88</v>
      </c>
      <c r="Y1055" s="5" t="n">
        <v>0</v>
      </c>
      <c r="Z1055" s="5" t="n">
        <v>1</v>
      </c>
      <c r="AA1055" s="5" t="str">
        <f aca="false">IF(Y1055&gt;Z1055,"Win",IF(Y1055&lt;Z1055,"Loss","Draw"))</f>
        <v>Loss</v>
      </c>
      <c r="AB1055" s="5" t="s">
        <v>98</v>
      </c>
      <c r="AC1055" s="5" t="s">
        <v>99</v>
      </c>
      <c r="AD1055" s="5" t="s">
        <v>2960</v>
      </c>
      <c r="AE1055" s="5" t="s">
        <v>2961</v>
      </c>
      <c r="AF1055" s="5" t="str">
        <f aca="false">IF(AD1055&lt;AE1055,AD1055,AE1055)</f>
        <v>Berserker, Bomb Tower, Fire Spirit, Goblin Barrel, Magic Archer, Ronin, Royal Delivery, Wall Breakers</v>
      </c>
      <c r="AG1055" s="5" t="str">
        <f aca="false">IF(AD1055&lt;AE1055,AE1055,AD1055)</f>
        <v>Dart Goblin, Fire Spirit, Goblin Barrel, Ice Spirit, Rocket, Tombstone, Valkyrie, Wall Breakers</v>
      </c>
      <c r="AH1055" s="5" t="str">
        <f aca="false">IF(AD1055=AF1055,AA1055,IF(AA1055="Win","Loss",IF(AA1055="Loss","Win","Draw")))</f>
        <v>Win</v>
      </c>
      <c r="AI1055" s="5" t="s">
        <v>297</v>
      </c>
    </row>
    <row r="1056" customFormat="false" ht="15" hidden="false" customHeight="true" outlineLevel="0" collapsed="false">
      <c r="A1056" s="7" t="s">
        <v>2962</v>
      </c>
      <c r="B1056" s="7" t="n">
        <v>1</v>
      </c>
      <c r="C1056" s="7" t="s">
        <v>2953</v>
      </c>
      <c r="D1056" s="7" t="s">
        <v>2954</v>
      </c>
      <c r="E1056" s="7" t="s">
        <v>2158</v>
      </c>
      <c r="F1056" s="7" t="s">
        <v>2159</v>
      </c>
      <c r="G1056" s="7" t="s">
        <v>2963</v>
      </c>
      <c r="H1056" s="7" t="s">
        <v>163</v>
      </c>
      <c r="I1056" s="7" t="s">
        <v>219</v>
      </c>
      <c r="J1056" s="7" t="s">
        <v>151</v>
      </c>
      <c r="K1056" s="7" t="s">
        <v>153</v>
      </c>
      <c r="L1056" s="7" t="s">
        <v>165</v>
      </c>
      <c r="M1056" s="7" t="s">
        <v>164</v>
      </c>
      <c r="N1056" s="7" t="s">
        <v>193</v>
      </c>
      <c r="O1056" s="7" t="s">
        <v>150</v>
      </c>
      <c r="P1056" s="7" t="s">
        <v>89</v>
      </c>
      <c r="Q1056" s="7" t="s">
        <v>90</v>
      </c>
      <c r="R1056" s="7" t="s">
        <v>158</v>
      </c>
      <c r="S1056" s="7" t="s">
        <v>92</v>
      </c>
      <c r="T1056" s="7" t="s">
        <v>150</v>
      </c>
      <c r="U1056" s="7" t="s">
        <v>93</v>
      </c>
      <c r="V1056" s="7" t="s">
        <v>159</v>
      </c>
      <c r="W1056" s="7" t="s">
        <v>94</v>
      </c>
      <c r="X1056" s="7" t="s">
        <v>96</v>
      </c>
      <c r="Y1056" s="7" t="n">
        <v>1</v>
      </c>
      <c r="Z1056" s="7" t="n">
        <v>0</v>
      </c>
      <c r="AA1056" s="7" t="str">
        <f aca="false">IF(Y1056&gt;Z1056,"Win",IF(Y1056&lt;Z1056,"Loss","Draw"))</f>
        <v>Win</v>
      </c>
      <c r="AB1056" s="7" t="s">
        <v>99</v>
      </c>
      <c r="AC1056" s="7" t="s">
        <v>99</v>
      </c>
      <c r="AD1056" s="7" t="s">
        <v>1063</v>
      </c>
      <c r="AE1056" s="7" t="s">
        <v>967</v>
      </c>
      <c r="AF1056" s="7" t="str">
        <f aca="false">IF(AD1056&lt;AE1056,AD1056,AE1056)</f>
        <v>Bowler, Dart Goblin, Electro Spirit, Fireball, Minions, Mortar, Rascals, Skeleton Barrel</v>
      </c>
      <c r="AG1056" s="7" t="str">
        <f aca="false">IF(AD1056&lt;AE1056,AE1056,AD1056)</f>
        <v>Cannon, Earthquake, Electro Spirit, Guards, Hog Rider, Mighty Miner, The Log, Wizard</v>
      </c>
      <c r="AH1056" s="7" t="str">
        <f aca="false">IF(AD1056=AF1056,AA1056,IF(AA1056="Win","Loss",IF(AA1056="Loss","Win","Draw")))</f>
        <v>Loss</v>
      </c>
      <c r="AI1056" s="7" t="s">
        <v>297</v>
      </c>
    </row>
    <row r="1057" customFormat="false" ht="15" hidden="false" customHeight="true" outlineLevel="0" collapsed="false">
      <c r="A1057" s="7" t="s">
        <v>2962</v>
      </c>
      <c r="B1057" s="7" t="n">
        <v>2</v>
      </c>
      <c r="C1057" s="7" t="s">
        <v>2953</v>
      </c>
      <c r="D1057" s="7" t="s">
        <v>2954</v>
      </c>
      <c r="E1057" s="7" t="s">
        <v>2158</v>
      </c>
      <c r="F1057" s="7" t="s">
        <v>2159</v>
      </c>
      <c r="G1057" s="7" t="s">
        <v>2964</v>
      </c>
      <c r="H1057" s="7" t="s">
        <v>163</v>
      </c>
      <c r="I1057" s="7" t="s">
        <v>137</v>
      </c>
      <c r="J1057" s="7" t="s">
        <v>194</v>
      </c>
      <c r="K1057" s="7" t="s">
        <v>114</v>
      </c>
      <c r="L1057" s="7" t="s">
        <v>97</v>
      </c>
      <c r="M1057" s="7" t="s">
        <v>116</v>
      </c>
      <c r="N1057" s="7" t="s">
        <v>157</v>
      </c>
      <c r="O1057" s="7" t="s">
        <v>126</v>
      </c>
      <c r="P1057" s="7" t="s">
        <v>234</v>
      </c>
      <c r="Q1057" s="7" t="s">
        <v>185</v>
      </c>
      <c r="R1057" s="7" t="s">
        <v>186</v>
      </c>
      <c r="S1057" s="7" t="s">
        <v>114</v>
      </c>
      <c r="T1057" s="7" t="s">
        <v>117</v>
      </c>
      <c r="U1057" s="7" t="s">
        <v>173</v>
      </c>
      <c r="V1057" s="7" t="s">
        <v>188</v>
      </c>
      <c r="W1057" s="7" t="s">
        <v>187</v>
      </c>
      <c r="X1057" s="7" t="s">
        <v>111</v>
      </c>
      <c r="Y1057" s="7" t="n">
        <v>1</v>
      </c>
      <c r="Z1057" s="7" t="n">
        <v>0</v>
      </c>
      <c r="AA1057" s="7" t="str">
        <f aca="false">IF(Y1057&gt;Z1057,"Win",IF(Y1057&lt;Z1057,"Loss","Draw"))</f>
        <v>Win</v>
      </c>
      <c r="AB1057" s="7" t="s">
        <v>99</v>
      </c>
      <c r="AC1057" s="7" t="s">
        <v>99</v>
      </c>
      <c r="AD1057" s="7" t="s">
        <v>1057</v>
      </c>
      <c r="AE1057" s="7" t="s">
        <v>346</v>
      </c>
      <c r="AF1057" s="7" t="str">
        <f aca="false">IF(AD1057&lt;AE1057,AD1057,AE1057)</f>
        <v>Archer Queen, Bomb Tower, Fire Spirit, Giant Snowball, Goblin Drill, Poison, Ronin, Skeletons</v>
      </c>
      <c r="AG1057" s="7" t="str">
        <f aca="false">IF(AD1057&lt;AE1057,AE1057,AD1057)</f>
        <v>Balloon, Executioner, Giant Skeleton, Giant Snowball, Miner, Tombstone, Tornado, Zappies</v>
      </c>
      <c r="AH1057" s="7" t="str">
        <f aca="false">IF(AD1057=AF1057,AA1057,IF(AA1057="Win","Loss",IF(AA1057="Loss","Win","Draw")))</f>
        <v>Win</v>
      </c>
      <c r="AI1057" s="7" t="s">
        <v>297</v>
      </c>
    </row>
    <row r="1058" customFormat="false" ht="15" hidden="false" customHeight="true" outlineLevel="0" collapsed="false">
      <c r="A1058" s="7" t="s">
        <v>2962</v>
      </c>
      <c r="B1058" s="7" t="n">
        <v>3</v>
      </c>
      <c r="C1058" s="7" t="s">
        <v>2953</v>
      </c>
      <c r="D1058" s="7" t="s">
        <v>2954</v>
      </c>
      <c r="E1058" s="7" t="s">
        <v>2158</v>
      </c>
      <c r="F1058" s="7" t="s">
        <v>2159</v>
      </c>
      <c r="G1058" s="7" t="s">
        <v>2965</v>
      </c>
      <c r="H1058" s="7" t="s">
        <v>163</v>
      </c>
      <c r="I1058" s="7" t="s">
        <v>127</v>
      </c>
      <c r="J1058" s="7" t="s">
        <v>128</v>
      </c>
      <c r="K1058" s="7" t="s">
        <v>152</v>
      </c>
      <c r="L1058" s="7" t="s">
        <v>778</v>
      </c>
      <c r="M1058" s="7" t="s">
        <v>133</v>
      </c>
      <c r="N1058" s="7" t="s">
        <v>124</v>
      </c>
      <c r="O1058" s="7" t="s">
        <v>173</v>
      </c>
      <c r="P1058" s="7" t="s">
        <v>130</v>
      </c>
      <c r="Q1058" s="7" t="s">
        <v>87</v>
      </c>
      <c r="R1058" s="7" t="s">
        <v>108</v>
      </c>
      <c r="S1058" s="7" t="s">
        <v>113</v>
      </c>
      <c r="T1058" s="7" t="s">
        <v>95</v>
      </c>
      <c r="U1058" s="7" t="s">
        <v>116</v>
      </c>
      <c r="V1058" s="7" t="s">
        <v>115</v>
      </c>
      <c r="W1058" s="7" t="s">
        <v>126</v>
      </c>
      <c r="X1058" s="7" t="s">
        <v>118</v>
      </c>
      <c r="Y1058" s="7" t="n">
        <v>1</v>
      </c>
      <c r="Z1058" s="7" t="n">
        <v>0</v>
      </c>
      <c r="AA1058" s="7" t="str">
        <f aca="false">IF(Y1058&gt;Z1058,"Win",IF(Y1058&lt;Z1058,"Loss","Draw"))</f>
        <v>Win</v>
      </c>
      <c r="AB1058" s="7" t="s">
        <v>99</v>
      </c>
      <c r="AC1058" s="7" t="s">
        <v>99</v>
      </c>
      <c r="AD1058" s="7" t="s">
        <v>2111</v>
      </c>
      <c r="AE1058" s="7" t="s">
        <v>2966</v>
      </c>
      <c r="AF1058" s="7" t="str">
        <f aca="false">IF(AD1058&lt;AE1058,AD1058,AE1058)</f>
        <v>Arrows, Baby Dragon, Battle Ram, Golden Knight, Mother Witch, P.E.K.K.A, Royal Ghost, Zappies</v>
      </c>
      <c r="AG1058" s="7" t="str">
        <f aca="false">IF(AD1058&lt;AE1058,AE1058,AD1058)</f>
        <v>Barbarian Barrel, Dark Prince, Furnace, Graveyard, Ice Spirit, Poison, Skeletons, Tesla</v>
      </c>
      <c r="AH1058" s="7" t="str">
        <f aca="false">IF(AD1058=AF1058,AA1058,IF(AA1058="Win","Loss",IF(AA1058="Loss","Win","Draw")))</f>
        <v>Win</v>
      </c>
      <c r="AI1058" s="7" t="s">
        <v>297</v>
      </c>
    </row>
    <row r="1059" customFormat="false" ht="15" hidden="false" customHeight="true" outlineLevel="0" collapsed="false">
      <c r="A1059" s="7" t="s">
        <v>2967</v>
      </c>
      <c r="B1059" s="7" t="n">
        <v>1</v>
      </c>
      <c r="C1059" s="7" t="s">
        <v>2953</v>
      </c>
      <c r="D1059" s="7" t="s">
        <v>2954</v>
      </c>
      <c r="E1059" s="7" t="s">
        <v>2158</v>
      </c>
      <c r="F1059" s="7" t="s">
        <v>2159</v>
      </c>
      <c r="G1059" s="7" t="s">
        <v>2968</v>
      </c>
      <c r="H1059" s="7" t="s">
        <v>163</v>
      </c>
      <c r="I1059" s="7" t="s">
        <v>172</v>
      </c>
      <c r="J1059" s="7" t="s">
        <v>188</v>
      </c>
      <c r="K1059" s="7" t="s">
        <v>241</v>
      </c>
      <c r="L1059" s="7" t="s">
        <v>115</v>
      </c>
      <c r="M1059" s="7" t="s">
        <v>116</v>
      </c>
      <c r="N1059" s="7" t="s">
        <v>86</v>
      </c>
      <c r="O1059" s="7" t="s">
        <v>118</v>
      </c>
      <c r="P1059" s="7" t="s">
        <v>95</v>
      </c>
      <c r="Q1059" s="7" t="s">
        <v>201</v>
      </c>
      <c r="R1059" s="7" t="s">
        <v>202</v>
      </c>
      <c r="S1059" s="7" t="s">
        <v>233</v>
      </c>
      <c r="T1059" s="7" t="s">
        <v>111</v>
      </c>
      <c r="U1059" s="7" t="s">
        <v>97</v>
      </c>
      <c r="V1059" s="7" t="s">
        <v>157</v>
      </c>
      <c r="W1059" s="7" t="s">
        <v>204</v>
      </c>
      <c r="X1059" s="7" t="s">
        <v>234</v>
      </c>
      <c r="Y1059" s="7" t="n">
        <v>1</v>
      </c>
      <c r="Z1059" s="7" t="n">
        <v>0</v>
      </c>
      <c r="AA1059" s="7" t="str">
        <f aca="false">IF(Y1059&gt;Z1059,"Win",IF(Y1059&lt;Z1059,"Loss","Draw"))</f>
        <v>Win</v>
      </c>
      <c r="AB1059" s="7" t="s">
        <v>99</v>
      </c>
      <c r="AC1059" s="7" t="s">
        <v>99</v>
      </c>
      <c r="AD1059" s="7" t="s">
        <v>1089</v>
      </c>
      <c r="AE1059" s="7" t="s">
        <v>859</v>
      </c>
      <c r="AF1059" s="7" t="str">
        <f aca="false">IF(AD1059&lt;AE1059,AD1059,AE1059)</f>
        <v>Barbarian Barrel, Graveyard, Ice Spirit, Knight, Musketeer, Poison, Skeleton Dragons, Tombstone</v>
      </c>
      <c r="AG1059" s="7" t="str">
        <f aca="false">IF(AD1059&lt;AE1059,AE1059,AD1059)</f>
        <v>Bats, Bomb Tower, Fire Spirit, Magic Archer, Miner, Ronin, Royal Delivery, Wall Breakers</v>
      </c>
      <c r="AH1059" s="7" t="str">
        <f aca="false">IF(AD1059=AF1059,AA1059,IF(AA1059="Win","Loss",IF(AA1059="Loss","Win","Draw")))</f>
        <v>Win</v>
      </c>
      <c r="AI1059" s="7" t="s">
        <v>297</v>
      </c>
    </row>
    <row r="1060" customFormat="false" ht="15" hidden="false" customHeight="true" outlineLevel="0" collapsed="false">
      <c r="A1060" s="7" t="s">
        <v>2967</v>
      </c>
      <c r="B1060" s="7" t="n">
        <v>2</v>
      </c>
      <c r="C1060" s="7" t="s">
        <v>2953</v>
      </c>
      <c r="D1060" s="7" t="s">
        <v>2954</v>
      </c>
      <c r="E1060" s="7" t="s">
        <v>2158</v>
      </c>
      <c r="F1060" s="7" t="s">
        <v>2159</v>
      </c>
      <c r="G1060" s="7" t="s">
        <v>2969</v>
      </c>
      <c r="H1060" s="7" t="s">
        <v>163</v>
      </c>
      <c r="I1060" s="7" t="s">
        <v>201</v>
      </c>
      <c r="J1060" s="7" t="s">
        <v>202</v>
      </c>
      <c r="K1060" s="7" t="s">
        <v>233</v>
      </c>
      <c r="L1060" s="7" t="s">
        <v>111</v>
      </c>
      <c r="M1060" s="7" t="s">
        <v>88</v>
      </c>
      <c r="N1060" s="7" t="s">
        <v>157</v>
      </c>
      <c r="O1060" s="7" t="s">
        <v>204</v>
      </c>
      <c r="P1060" s="7" t="s">
        <v>234</v>
      </c>
      <c r="Q1060" s="7" t="s">
        <v>127</v>
      </c>
      <c r="R1060" s="7" t="s">
        <v>128</v>
      </c>
      <c r="S1060" s="7" t="s">
        <v>129</v>
      </c>
      <c r="T1060" s="7" t="s">
        <v>133</v>
      </c>
      <c r="U1060" s="7" t="s">
        <v>86</v>
      </c>
      <c r="V1060" s="7" t="s">
        <v>132</v>
      </c>
      <c r="W1060" s="7" t="s">
        <v>124</v>
      </c>
      <c r="X1060" s="7" t="s">
        <v>130</v>
      </c>
      <c r="Y1060" s="7" t="n">
        <v>1</v>
      </c>
      <c r="Z1060" s="7" t="n">
        <v>0</v>
      </c>
      <c r="AA1060" s="7" t="str">
        <f aca="false">IF(Y1060&gt;Z1060,"Win",IF(Y1060&lt;Z1060,"Loss","Draw"))</f>
        <v>Win</v>
      </c>
      <c r="AB1060" s="7" t="s">
        <v>99</v>
      </c>
      <c r="AC1060" s="7" t="s">
        <v>99</v>
      </c>
      <c r="AD1060" s="7" t="s">
        <v>380</v>
      </c>
      <c r="AE1060" s="7" t="s">
        <v>2970</v>
      </c>
      <c r="AF1060" s="7" t="str">
        <f aca="false">IF(AD1060&lt;AE1060,AD1060,AE1060)</f>
        <v>Arrows, Battle Ram, Electro Wizard, Golden Knight, Mega Knight, Mother Witch, Royal Ghost, Skeleton Dragons</v>
      </c>
      <c r="AG1060" s="7" t="str">
        <f aca="false">IF(AD1060&lt;AE1060,AE1060,AD1060)</f>
        <v>Bats, Berserker, Bomb Tower, Fire Spirit, Magic Archer, Miner, Royal Delivery, Wall Breakers</v>
      </c>
      <c r="AH1060" s="7" t="str">
        <f aca="false">IF(AD1060=AF1060,AA1060,IF(AA1060="Win","Loss",IF(AA1060="Loss","Win","Draw")))</f>
        <v>Loss</v>
      </c>
      <c r="AI1060" s="7" t="s">
        <v>297</v>
      </c>
    </row>
    <row r="1061" customFormat="false" ht="15" hidden="false" customHeight="true" outlineLevel="0" collapsed="false">
      <c r="A1061" s="7" t="s">
        <v>2967</v>
      </c>
      <c r="B1061" s="7" t="n">
        <v>3</v>
      </c>
      <c r="C1061" s="7" t="s">
        <v>2953</v>
      </c>
      <c r="D1061" s="7" t="s">
        <v>2954</v>
      </c>
      <c r="E1061" s="7" t="s">
        <v>2158</v>
      </c>
      <c r="F1061" s="7" t="s">
        <v>2159</v>
      </c>
      <c r="G1061" s="7" t="s">
        <v>2971</v>
      </c>
      <c r="H1061" s="7" t="s">
        <v>163</v>
      </c>
      <c r="I1061" s="7" t="s">
        <v>82</v>
      </c>
      <c r="J1061" s="7" t="s">
        <v>151</v>
      </c>
      <c r="K1061" s="7" t="s">
        <v>152</v>
      </c>
      <c r="L1061" s="7" t="s">
        <v>85</v>
      </c>
      <c r="M1061" s="7" t="s">
        <v>126</v>
      </c>
      <c r="N1061" s="7" t="s">
        <v>150</v>
      </c>
      <c r="O1061" s="7" t="s">
        <v>89</v>
      </c>
      <c r="P1061" s="7" t="s">
        <v>153</v>
      </c>
      <c r="Q1061" s="7" t="s">
        <v>113</v>
      </c>
      <c r="R1061" s="7" t="s">
        <v>151</v>
      </c>
      <c r="S1061" s="7" t="s">
        <v>87</v>
      </c>
      <c r="T1061" s="7" t="s">
        <v>165</v>
      </c>
      <c r="U1061" s="7" t="s">
        <v>85</v>
      </c>
      <c r="V1061" s="7" t="s">
        <v>89</v>
      </c>
      <c r="W1061" s="7" t="s">
        <v>150</v>
      </c>
      <c r="X1061" s="7" t="s">
        <v>126</v>
      </c>
      <c r="Y1061" s="7" t="n">
        <v>0</v>
      </c>
      <c r="Z1061" s="7" t="n">
        <v>1</v>
      </c>
      <c r="AA1061" s="7" t="str">
        <f aca="false">IF(Y1061&gt;Z1061,"Win",IF(Y1061&lt;Z1061,"Loss","Draw"))</f>
        <v>Loss</v>
      </c>
      <c r="AB1061" s="7" t="s">
        <v>99</v>
      </c>
      <c r="AC1061" s="7" t="s">
        <v>99</v>
      </c>
      <c r="AD1061" s="7" t="s">
        <v>155</v>
      </c>
      <c r="AE1061" s="7" t="s">
        <v>866</v>
      </c>
      <c r="AF1061" s="7" t="str">
        <f aca="false">IF(AD1061&lt;AE1061,AD1061,AE1061)</f>
        <v>Baby Dragon, Cannon, Electro Spirit, Lightning, Mighty Miner, Royal Hogs, Skeletons, The Log</v>
      </c>
      <c r="AG1061" s="7" t="str">
        <f aca="false">IF(AD1061&lt;AE1061,AE1061,AD1061)</f>
        <v>Electro Spirit, Furnace, Hog Rider, Lightning, Mighty Miner, Skeletons, Tesla, The Log</v>
      </c>
      <c r="AH1061" s="7" t="str">
        <f aca="false">IF(AD1061=AF1061,AA1061,IF(AA1061="Win","Loss",IF(AA1061="Loss","Win","Draw")))</f>
        <v>Loss</v>
      </c>
      <c r="AI1061" s="7" t="s">
        <v>297</v>
      </c>
    </row>
    <row r="1062" customFormat="false" ht="15" hidden="false" customHeight="true" outlineLevel="0" collapsed="false">
      <c r="A1062" s="7" t="s">
        <v>2972</v>
      </c>
      <c r="B1062" s="7" t="n">
        <v>1</v>
      </c>
      <c r="C1062" s="7" t="s">
        <v>2953</v>
      </c>
      <c r="D1062" s="7" t="s">
        <v>2954</v>
      </c>
      <c r="E1062" s="7" t="s">
        <v>2158</v>
      </c>
      <c r="F1062" s="7" t="s">
        <v>2159</v>
      </c>
      <c r="G1062" s="7" t="s">
        <v>2973</v>
      </c>
      <c r="H1062" s="7" t="s">
        <v>163</v>
      </c>
      <c r="I1062" s="7" t="s">
        <v>141</v>
      </c>
      <c r="J1062" s="7" t="s">
        <v>95</v>
      </c>
      <c r="K1062" s="7" t="s">
        <v>107</v>
      </c>
      <c r="L1062" s="7" t="s">
        <v>177</v>
      </c>
      <c r="M1062" s="7" t="s">
        <v>178</v>
      </c>
      <c r="N1062" s="7" t="s">
        <v>93</v>
      </c>
      <c r="O1062" s="7" t="s">
        <v>150</v>
      </c>
      <c r="P1062" s="7" t="s">
        <v>143</v>
      </c>
      <c r="Q1062" s="7" t="s">
        <v>107</v>
      </c>
      <c r="R1062" s="7" t="s">
        <v>108</v>
      </c>
      <c r="S1062" s="7" t="s">
        <v>109</v>
      </c>
      <c r="T1062" s="7" t="s">
        <v>110</v>
      </c>
      <c r="U1062" s="7" t="s">
        <v>112</v>
      </c>
      <c r="V1062" s="7" t="s">
        <v>93</v>
      </c>
      <c r="W1062" s="7" t="s">
        <v>86</v>
      </c>
      <c r="X1062" s="7" t="s">
        <v>88</v>
      </c>
      <c r="Y1062" s="7" t="n">
        <v>0</v>
      </c>
      <c r="Z1062" s="7" t="n">
        <v>1</v>
      </c>
      <c r="AA1062" s="7" t="str">
        <f aca="false">IF(Y1062&gt;Z1062,"Win",IF(Y1062&lt;Z1062,"Loss","Draw"))</f>
        <v>Loss</v>
      </c>
      <c r="AB1062" s="7" t="s">
        <v>99</v>
      </c>
      <c r="AC1062" s="7" t="s">
        <v>99</v>
      </c>
      <c r="AD1062" s="7" t="s">
        <v>180</v>
      </c>
      <c r="AE1062" s="7" t="s">
        <v>1268</v>
      </c>
      <c r="AF1062" s="7" t="str">
        <f aca="false">IF(AD1062&lt;AE1062,AD1062,AE1062)</f>
        <v>Barbarian Barrel, Electro Spirit, Fireball, Goblin Cage, Heal Spirit, Lumberjack, Phoenix, Royal Giant</v>
      </c>
      <c r="AG1062" s="7" t="str">
        <f aca="false">IF(AD1062&lt;AE1062,AE1062,AD1062)</f>
        <v>Berserker, Dark Prince, Fireball, Goblin Cage, Lava Hound, Skeleton Dragons, Spirit Empress, Zap</v>
      </c>
      <c r="AH1062" s="7" t="str">
        <f aca="false">IF(AD1062=AF1062,AA1062,IF(AA1062="Win","Loss",IF(AA1062="Loss","Win","Draw")))</f>
        <v>Loss</v>
      </c>
      <c r="AI1062" s="7" t="s">
        <v>297</v>
      </c>
    </row>
    <row r="1063" customFormat="false" ht="15" hidden="false" customHeight="true" outlineLevel="0" collapsed="false">
      <c r="A1063" s="7" t="s">
        <v>2972</v>
      </c>
      <c r="B1063" s="7" t="n">
        <v>2</v>
      </c>
      <c r="C1063" s="7" t="s">
        <v>2953</v>
      </c>
      <c r="D1063" s="7" t="s">
        <v>2954</v>
      </c>
      <c r="E1063" s="7" t="s">
        <v>2158</v>
      </c>
      <c r="F1063" s="7" t="s">
        <v>2159</v>
      </c>
      <c r="G1063" s="7" t="s">
        <v>2974</v>
      </c>
      <c r="H1063" s="7" t="s">
        <v>163</v>
      </c>
      <c r="I1063" s="7" t="s">
        <v>153</v>
      </c>
      <c r="J1063" s="7" t="s">
        <v>202</v>
      </c>
      <c r="K1063" s="7" t="s">
        <v>118</v>
      </c>
      <c r="L1063" s="7" t="s">
        <v>165</v>
      </c>
      <c r="M1063" s="7" t="s">
        <v>97</v>
      </c>
      <c r="N1063" s="7" t="s">
        <v>88</v>
      </c>
      <c r="O1063" s="7" t="s">
        <v>85</v>
      </c>
      <c r="P1063" s="7" t="s">
        <v>89</v>
      </c>
      <c r="Q1063" s="7" t="s">
        <v>82</v>
      </c>
      <c r="R1063" s="7" t="s">
        <v>83</v>
      </c>
      <c r="S1063" s="7" t="s">
        <v>202</v>
      </c>
      <c r="T1063" s="7" t="s">
        <v>89</v>
      </c>
      <c r="U1063" s="7" t="s">
        <v>150</v>
      </c>
      <c r="V1063" s="7" t="s">
        <v>126</v>
      </c>
      <c r="W1063" s="7" t="s">
        <v>85</v>
      </c>
      <c r="X1063" s="7" t="s">
        <v>87</v>
      </c>
      <c r="Y1063" s="7" t="n">
        <v>1</v>
      </c>
      <c r="Z1063" s="7" t="n">
        <v>0</v>
      </c>
      <c r="AA1063" s="7" t="str">
        <f aca="false">IF(Y1063&gt;Z1063,"Win",IF(Y1063&lt;Z1063,"Loss","Draw"))</f>
        <v>Win</v>
      </c>
      <c r="AB1063" s="7" t="s">
        <v>99</v>
      </c>
      <c r="AC1063" s="7" t="s">
        <v>99</v>
      </c>
      <c r="AD1063" s="7" t="s">
        <v>2975</v>
      </c>
      <c r="AE1063" s="7" t="s">
        <v>2976</v>
      </c>
      <c r="AF1063" s="7" t="str">
        <f aca="false">IF(AD1063&lt;AE1063,AD1063,AE1063)</f>
        <v>Berserker, Cannon, Hog Rider, Ice Spirit, Lightning, Magic Archer, Ronin, The Log</v>
      </c>
      <c r="AG1063" s="7" t="str">
        <f aca="false">IF(AD1063&lt;AE1063,AE1063,AD1063)</f>
        <v>Electro Spirit, Lightning, Magic Archer, Monk, Royal Hogs, Skeletons, Tesla, The Log</v>
      </c>
      <c r="AH1063" s="7" t="str">
        <f aca="false">IF(AD1063=AF1063,AA1063,IF(AA1063="Win","Loss",IF(AA1063="Loss","Win","Draw")))</f>
        <v>Win</v>
      </c>
      <c r="AI1063" s="7" t="s">
        <v>297</v>
      </c>
    </row>
    <row r="1064" customFormat="false" ht="15" hidden="false" customHeight="true" outlineLevel="0" collapsed="false">
      <c r="A1064" s="7" t="s">
        <v>2972</v>
      </c>
      <c r="B1064" s="7" t="n">
        <v>3</v>
      </c>
      <c r="C1064" s="7" t="s">
        <v>2953</v>
      </c>
      <c r="D1064" s="7" t="s">
        <v>2954</v>
      </c>
      <c r="E1064" s="7" t="s">
        <v>2158</v>
      </c>
      <c r="F1064" s="7" t="s">
        <v>2159</v>
      </c>
      <c r="G1064" s="7" t="s">
        <v>2977</v>
      </c>
      <c r="H1064" s="7" t="s">
        <v>163</v>
      </c>
      <c r="I1064" s="7" t="s">
        <v>201</v>
      </c>
      <c r="J1064" s="7" t="s">
        <v>128</v>
      </c>
      <c r="K1064" s="7" t="s">
        <v>233</v>
      </c>
      <c r="L1064" s="7" t="s">
        <v>111</v>
      </c>
      <c r="M1064" s="7" t="s">
        <v>403</v>
      </c>
      <c r="N1064" s="7" t="s">
        <v>234</v>
      </c>
      <c r="O1064" s="7" t="s">
        <v>204</v>
      </c>
      <c r="P1064" s="7" t="s">
        <v>157</v>
      </c>
      <c r="Q1064" s="7" t="s">
        <v>127</v>
      </c>
      <c r="R1064" s="7" t="s">
        <v>128</v>
      </c>
      <c r="S1064" s="7" t="s">
        <v>140</v>
      </c>
      <c r="T1064" s="7" t="s">
        <v>95</v>
      </c>
      <c r="U1064" s="7" t="s">
        <v>142</v>
      </c>
      <c r="V1064" s="7" t="s">
        <v>164</v>
      </c>
      <c r="W1064" s="7" t="s">
        <v>143</v>
      </c>
      <c r="X1064" s="7" t="s">
        <v>257</v>
      </c>
      <c r="Y1064" s="7" t="n">
        <v>0</v>
      </c>
      <c r="Z1064" s="7" t="n">
        <v>1</v>
      </c>
      <c r="AA1064" s="7" t="str">
        <f aca="false">IF(Y1064&gt;Z1064,"Win",IF(Y1064&lt;Z1064,"Loss","Draw"))</f>
        <v>Loss</v>
      </c>
      <c r="AB1064" s="7" t="s">
        <v>99</v>
      </c>
      <c r="AC1064" s="7" t="s">
        <v>99</v>
      </c>
      <c r="AD1064" s="7" t="s">
        <v>2978</v>
      </c>
      <c r="AE1064" s="7" t="s">
        <v>2979</v>
      </c>
      <c r="AF1064" s="7" t="str">
        <f aca="false">IF(AD1064&lt;AE1064,AD1064,AE1064)</f>
        <v>Barbarian Barrel, Battle Ram, Earthquake, Golden Knight, Heal Spirit, Hunter, Ice Golem, Three Musketeers</v>
      </c>
      <c r="AG1064" s="7" t="str">
        <f aca="false">IF(AD1064&lt;AE1064,AE1064,AD1064)</f>
        <v>Bats, Bomb Tower, Fire Spirit, Golden Knight, Miner, Royal Delivery, Spear Goblins, Wall Breakers</v>
      </c>
      <c r="AH1064" s="7" t="str">
        <f aca="false">IF(AD1064=AF1064,AA1064,IF(AA1064="Win","Loss",IF(AA1064="Loss","Win","Draw")))</f>
        <v>Win</v>
      </c>
      <c r="AI1064" s="7" t="s">
        <v>297</v>
      </c>
    </row>
    <row r="1065" customFormat="false" ht="15" hidden="false" customHeight="true" outlineLevel="0" collapsed="false">
      <c r="A1065" s="7" t="s">
        <v>2980</v>
      </c>
      <c r="B1065" s="7" t="n">
        <v>1</v>
      </c>
      <c r="C1065" s="7" t="s">
        <v>2953</v>
      </c>
      <c r="D1065" s="7" t="s">
        <v>2954</v>
      </c>
      <c r="E1065" s="7" t="s">
        <v>2158</v>
      </c>
      <c r="F1065" s="7" t="s">
        <v>2159</v>
      </c>
      <c r="G1065" s="7" t="s">
        <v>2981</v>
      </c>
      <c r="H1065" s="7" t="s">
        <v>163</v>
      </c>
      <c r="I1065" s="7" t="s">
        <v>90</v>
      </c>
      <c r="J1065" s="7" t="s">
        <v>194</v>
      </c>
      <c r="K1065" s="7" t="s">
        <v>233</v>
      </c>
      <c r="L1065" s="7" t="s">
        <v>111</v>
      </c>
      <c r="M1065" s="7" t="s">
        <v>97</v>
      </c>
      <c r="N1065" s="7" t="s">
        <v>116</v>
      </c>
      <c r="O1065" s="7" t="s">
        <v>126</v>
      </c>
      <c r="P1065" s="7" t="s">
        <v>95</v>
      </c>
      <c r="Q1065" s="7" t="s">
        <v>201</v>
      </c>
      <c r="R1065" s="7" t="s">
        <v>202</v>
      </c>
      <c r="S1065" s="7" t="s">
        <v>203</v>
      </c>
      <c r="T1065" s="7" t="s">
        <v>97</v>
      </c>
      <c r="U1065" s="7" t="s">
        <v>157</v>
      </c>
      <c r="V1065" s="7" t="s">
        <v>126</v>
      </c>
      <c r="W1065" s="7" t="s">
        <v>204</v>
      </c>
      <c r="X1065" s="7" t="s">
        <v>87</v>
      </c>
      <c r="Y1065" s="7" t="n">
        <v>1</v>
      </c>
      <c r="Z1065" s="7" t="n">
        <v>0</v>
      </c>
      <c r="AA1065" s="7" t="str">
        <f aca="false">IF(Y1065&gt;Z1065,"Win",IF(Y1065&lt;Z1065,"Loss","Draw"))</f>
        <v>Win</v>
      </c>
      <c r="AB1065" s="7" t="s">
        <v>99</v>
      </c>
      <c r="AC1065" s="7" t="s">
        <v>99</v>
      </c>
      <c r="AD1065" s="7" t="s">
        <v>2982</v>
      </c>
      <c r="AE1065" s="7" t="s">
        <v>2983</v>
      </c>
      <c r="AF1065" s="7" t="str">
        <f aca="false">IF(AD1065&lt;AE1065,AD1065,AE1065)</f>
        <v>Archer Queen, Barbarian Barrel, Bats, Miner, Mortar, Poison, Ronin, Skeletons</v>
      </c>
      <c r="AG1065" s="7" t="str">
        <f aca="false">IF(AD1065&lt;AE1065,AE1065,AD1065)</f>
        <v>Fire Spirit, Goblin Barrel, Magic Archer, Ronin, Royal Delivery, Skeletons, Tesla, Wall Breakers</v>
      </c>
      <c r="AH1065" s="7" t="str">
        <f aca="false">IF(AD1065=AF1065,AA1065,IF(AA1065="Win","Loss",IF(AA1065="Loss","Win","Draw")))</f>
        <v>Win</v>
      </c>
      <c r="AI1065" s="7" t="s">
        <v>297</v>
      </c>
    </row>
    <row r="1066" customFormat="false" ht="15" hidden="false" customHeight="true" outlineLevel="0" collapsed="false">
      <c r="A1066" s="7" t="s">
        <v>2980</v>
      </c>
      <c r="B1066" s="7" t="n">
        <v>2</v>
      </c>
      <c r="C1066" s="7" t="s">
        <v>2953</v>
      </c>
      <c r="D1066" s="7" t="s">
        <v>2954</v>
      </c>
      <c r="E1066" s="7" t="s">
        <v>2158</v>
      </c>
      <c r="F1066" s="7" t="s">
        <v>2159</v>
      </c>
      <c r="G1066" s="7" t="s">
        <v>2984</v>
      </c>
      <c r="H1066" s="7" t="s">
        <v>163</v>
      </c>
      <c r="I1066" s="7" t="s">
        <v>107</v>
      </c>
      <c r="J1066" s="7" t="s">
        <v>108</v>
      </c>
      <c r="K1066" s="7" t="s">
        <v>109</v>
      </c>
      <c r="L1066" s="7" t="s">
        <v>110</v>
      </c>
      <c r="M1066" s="7" t="s">
        <v>112</v>
      </c>
      <c r="N1066" s="7" t="s">
        <v>93</v>
      </c>
      <c r="O1066" s="7" t="s">
        <v>86</v>
      </c>
      <c r="P1066" s="7" t="s">
        <v>88</v>
      </c>
      <c r="Q1066" s="7" t="s">
        <v>113</v>
      </c>
      <c r="R1066" s="7" t="s">
        <v>337</v>
      </c>
      <c r="S1066" s="7" t="s">
        <v>91</v>
      </c>
      <c r="T1066" s="7" t="s">
        <v>89</v>
      </c>
      <c r="U1066" s="7" t="s">
        <v>150</v>
      </c>
      <c r="V1066" s="7" t="s">
        <v>119</v>
      </c>
      <c r="W1066" s="7" t="s">
        <v>165</v>
      </c>
      <c r="X1066" s="7" t="s">
        <v>85</v>
      </c>
      <c r="Y1066" s="7" t="n">
        <v>1</v>
      </c>
      <c r="Z1066" s="7" t="n">
        <v>0</v>
      </c>
      <c r="AA1066" s="7" t="str">
        <f aca="false">IF(Y1066&gt;Z1066,"Win",IF(Y1066&lt;Z1066,"Loss","Draw"))</f>
        <v>Win</v>
      </c>
      <c r="AB1066" s="7" t="s">
        <v>99</v>
      </c>
      <c r="AC1066" s="7" t="s">
        <v>99</v>
      </c>
      <c r="AD1066" s="7" t="s">
        <v>1268</v>
      </c>
      <c r="AE1066" s="7" t="s">
        <v>2985</v>
      </c>
      <c r="AF1066" s="7" t="str">
        <f aca="false">IF(AD1066&lt;AE1066,AD1066,AE1066)</f>
        <v>Berserker, Dark Prince, Fireball, Goblin Cage, Lava Hound, Skeleton Dragons, Spirit Empress, Zap</v>
      </c>
      <c r="AG1066" s="7" t="str">
        <f aca="false">IF(AD1066&lt;AE1066,AE1066,AD1066)</f>
        <v>Boss Bandit, Electro Spirit, Furnace, Goblin Hut, Goblins, Hog Rider, Lightning, The Log</v>
      </c>
      <c r="AH1066" s="7" t="str">
        <f aca="false">IF(AD1066=AF1066,AA1066,IF(AA1066="Win","Loss",IF(AA1066="Loss","Win","Draw")))</f>
        <v>Win</v>
      </c>
      <c r="AI1066" s="7" t="s">
        <v>297</v>
      </c>
    </row>
    <row r="1067" customFormat="false" ht="15" hidden="false" customHeight="true" outlineLevel="0" collapsed="false">
      <c r="A1067" s="7" t="s">
        <v>2980</v>
      </c>
      <c r="B1067" s="7" t="n">
        <v>3</v>
      </c>
      <c r="C1067" s="7" t="s">
        <v>2953</v>
      </c>
      <c r="D1067" s="7" t="s">
        <v>2954</v>
      </c>
      <c r="E1067" s="7" t="s">
        <v>2158</v>
      </c>
      <c r="F1067" s="7" t="s">
        <v>2159</v>
      </c>
      <c r="G1067" s="7" t="s">
        <v>2986</v>
      </c>
      <c r="H1067" s="7" t="s">
        <v>163</v>
      </c>
      <c r="I1067" s="7" t="s">
        <v>177</v>
      </c>
      <c r="J1067" s="7" t="s">
        <v>83</v>
      </c>
      <c r="K1067" s="7" t="s">
        <v>188</v>
      </c>
      <c r="L1067" s="7" t="s">
        <v>215</v>
      </c>
      <c r="M1067" s="7" t="s">
        <v>173</v>
      </c>
      <c r="N1067" s="7" t="s">
        <v>133</v>
      </c>
      <c r="O1067" s="7" t="s">
        <v>89</v>
      </c>
      <c r="P1067" s="7" t="s">
        <v>164</v>
      </c>
      <c r="Q1067" s="7" t="s">
        <v>177</v>
      </c>
      <c r="R1067" s="7" t="s">
        <v>83</v>
      </c>
      <c r="S1067" s="7" t="s">
        <v>257</v>
      </c>
      <c r="T1067" s="7" t="s">
        <v>93</v>
      </c>
      <c r="U1067" s="7" t="s">
        <v>95</v>
      </c>
      <c r="V1067" s="7" t="s">
        <v>143</v>
      </c>
      <c r="W1067" s="7" t="s">
        <v>88</v>
      </c>
      <c r="X1067" s="7" t="s">
        <v>215</v>
      </c>
      <c r="Y1067" s="7" t="n">
        <v>0</v>
      </c>
      <c r="Z1067" s="7" t="n">
        <v>2</v>
      </c>
      <c r="AA1067" s="7" t="str">
        <f aca="false">IF(Y1067&gt;Z1067,"Win",IF(Y1067&lt;Z1067,"Loss","Draw"))</f>
        <v>Loss</v>
      </c>
      <c r="AB1067" s="7" t="s">
        <v>99</v>
      </c>
      <c r="AC1067" s="7" t="s">
        <v>99</v>
      </c>
      <c r="AD1067" s="7" t="s">
        <v>2987</v>
      </c>
      <c r="AE1067" s="7" t="s">
        <v>2988</v>
      </c>
      <c r="AF1067" s="7" t="str">
        <f aca="false">IF(AD1067&lt;AE1067,AD1067,AE1067)</f>
        <v>Barbarian Barrel, Berserker, Fireball, Fisherman, Heal Spirit, Hunter, Monk, Royal Giant</v>
      </c>
      <c r="AG1067" s="7" t="str">
        <f aca="false">IF(AD1067&lt;AE1067,AE1067,AD1067)</f>
        <v>Earthquake, Fisherman, Monk, Mother Witch, Royal Giant, The Log, Tombstone, Zappies</v>
      </c>
      <c r="AH1067" s="7" t="str">
        <f aca="false">IF(AD1067=AF1067,AA1067,IF(AA1067="Win","Loss",IF(AA1067="Loss","Win","Draw")))</f>
        <v>Win</v>
      </c>
      <c r="AI1067" s="7" t="s">
        <v>297</v>
      </c>
    </row>
    <row r="1068" customFormat="false" ht="15" hidden="false" customHeight="true" outlineLevel="0" collapsed="false">
      <c r="A1068" s="7" t="s">
        <v>2989</v>
      </c>
      <c r="B1068" s="7" t="n">
        <v>1</v>
      </c>
      <c r="C1068" s="7" t="s">
        <v>2953</v>
      </c>
      <c r="D1068" s="7" t="s">
        <v>2954</v>
      </c>
      <c r="E1068" s="7" t="s">
        <v>2158</v>
      </c>
      <c r="F1068" s="7" t="s">
        <v>2159</v>
      </c>
      <c r="G1068" s="7" t="s">
        <v>2990</v>
      </c>
      <c r="H1068" s="7" t="s">
        <v>163</v>
      </c>
      <c r="I1068" s="7" t="s">
        <v>92</v>
      </c>
      <c r="J1068" s="7" t="s">
        <v>91</v>
      </c>
      <c r="K1068" s="7" t="s">
        <v>90</v>
      </c>
      <c r="L1068" s="7" t="s">
        <v>97</v>
      </c>
      <c r="M1068" s="7" t="s">
        <v>93</v>
      </c>
      <c r="N1068" s="7" t="s">
        <v>159</v>
      </c>
      <c r="O1068" s="7" t="s">
        <v>94</v>
      </c>
      <c r="P1068" s="7" t="s">
        <v>95</v>
      </c>
      <c r="Q1068" s="7" t="s">
        <v>129</v>
      </c>
      <c r="R1068" s="7" t="s">
        <v>202</v>
      </c>
      <c r="S1068" s="7" t="s">
        <v>87</v>
      </c>
      <c r="T1068" s="7" t="s">
        <v>165</v>
      </c>
      <c r="U1068" s="7" t="s">
        <v>85</v>
      </c>
      <c r="V1068" s="7" t="s">
        <v>126</v>
      </c>
      <c r="W1068" s="7" t="s">
        <v>150</v>
      </c>
      <c r="X1068" s="7" t="s">
        <v>95</v>
      </c>
      <c r="Y1068" s="7" t="n">
        <v>0</v>
      </c>
      <c r="Z1068" s="7" t="n">
        <v>1</v>
      </c>
      <c r="AA1068" s="7" t="str">
        <f aca="false">IF(Y1068&gt;Z1068,"Win",IF(Y1068&lt;Z1068,"Loss","Draw"))</f>
        <v>Loss</v>
      </c>
      <c r="AB1068" s="7" t="s">
        <v>99</v>
      </c>
      <c r="AC1068" s="7" t="s">
        <v>99</v>
      </c>
      <c r="AD1068" s="7" t="s">
        <v>1036</v>
      </c>
      <c r="AE1068" s="7" t="s">
        <v>2991</v>
      </c>
      <c r="AF1068" s="7" t="str">
        <f aca="false">IF(AD1068&lt;AE1068,AD1068,AE1068)</f>
        <v>Barbarian Barrel, Dart Goblin, Fireball, Goblins, Mortar, Rascals, Ronin, Skeleton Barrel</v>
      </c>
      <c r="AG1068" s="7" t="str">
        <f aca="false">IF(AD1068&lt;AE1068,AE1068,AD1068)</f>
        <v>Barbarian Barrel, Electro Spirit, Hog Rider, Lightning, Magic Archer, Mega Knight, Skeletons, Tesla</v>
      </c>
      <c r="AH1068" s="7" t="str">
        <f aca="false">IF(AD1068=AF1068,AA1068,IF(AA1068="Win","Loss",IF(AA1068="Loss","Win","Draw")))</f>
        <v>Loss</v>
      </c>
      <c r="AI1068" s="7" t="s">
        <v>297</v>
      </c>
    </row>
    <row r="1069" customFormat="false" ht="15" hidden="false" customHeight="true" outlineLevel="0" collapsed="false">
      <c r="A1069" s="7" t="s">
        <v>2989</v>
      </c>
      <c r="B1069" s="7" t="n">
        <v>2</v>
      </c>
      <c r="C1069" s="7" t="s">
        <v>2953</v>
      </c>
      <c r="D1069" s="7" t="s">
        <v>2954</v>
      </c>
      <c r="E1069" s="7" t="s">
        <v>2158</v>
      </c>
      <c r="F1069" s="7" t="s">
        <v>2159</v>
      </c>
      <c r="G1069" s="7" t="s">
        <v>2992</v>
      </c>
      <c r="H1069" s="7" t="s">
        <v>163</v>
      </c>
      <c r="I1069" s="7" t="s">
        <v>201</v>
      </c>
      <c r="J1069" s="7" t="s">
        <v>202</v>
      </c>
      <c r="K1069" s="7" t="s">
        <v>203</v>
      </c>
      <c r="L1069" s="7" t="s">
        <v>208</v>
      </c>
      <c r="M1069" s="7" t="s">
        <v>157</v>
      </c>
      <c r="N1069" s="7" t="s">
        <v>118</v>
      </c>
      <c r="O1069" s="7" t="s">
        <v>204</v>
      </c>
      <c r="P1069" s="7" t="s">
        <v>87</v>
      </c>
      <c r="Q1069" s="7" t="s">
        <v>153</v>
      </c>
      <c r="R1069" s="7" t="s">
        <v>194</v>
      </c>
      <c r="S1069" s="7" t="s">
        <v>82</v>
      </c>
      <c r="T1069" s="7" t="s">
        <v>89</v>
      </c>
      <c r="U1069" s="7" t="s">
        <v>118</v>
      </c>
      <c r="V1069" s="7" t="s">
        <v>164</v>
      </c>
      <c r="W1069" s="7" t="s">
        <v>204</v>
      </c>
      <c r="X1069" s="7" t="s">
        <v>88</v>
      </c>
      <c r="Y1069" s="7" t="n">
        <v>0</v>
      </c>
      <c r="Z1069" s="7" t="n">
        <v>1</v>
      </c>
      <c r="AA1069" s="7" t="str">
        <f aca="false">IF(Y1069&gt;Z1069,"Win",IF(Y1069&lt;Z1069,"Loss","Draw"))</f>
        <v>Loss</v>
      </c>
      <c r="AB1069" s="7" t="s">
        <v>99</v>
      </c>
      <c r="AC1069" s="7" t="s">
        <v>99</v>
      </c>
      <c r="AD1069" s="7" t="s">
        <v>721</v>
      </c>
      <c r="AE1069" s="7" t="s">
        <v>1040</v>
      </c>
      <c r="AF1069" s="7" t="str">
        <f aca="false">IF(AD1069&lt;AE1069,AD1069,AE1069)</f>
        <v>Archer Queen, Berserker, Cannon, Earthquake, Ice Spirit, Royal Delivery, Royal Hogs, The Log</v>
      </c>
      <c r="AG1069" s="7" t="str">
        <f aca="false">IF(AD1069&lt;AE1069,AE1069,AD1069)</f>
        <v>Fire Spirit, Goblin Barrel, Ice Spirit, Magic Archer, Royal Delivery, Tesla, Valkyrie, Wall Breakers</v>
      </c>
      <c r="AH1069" s="7" t="str">
        <f aca="false">IF(AD1069=AF1069,AA1069,IF(AA1069="Win","Loss",IF(AA1069="Loss","Win","Draw")))</f>
        <v>Win</v>
      </c>
      <c r="AI1069" s="7" t="s">
        <v>297</v>
      </c>
    </row>
    <row r="1070" customFormat="false" ht="15" hidden="false" customHeight="true" outlineLevel="0" collapsed="false">
      <c r="A1070" s="7" t="s">
        <v>2989</v>
      </c>
      <c r="B1070" s="7" t="n">
        <v>3</v>
      </c>
      <c r="C1070" s="7" t="s">
        <v>2953</v>
      </c>
      <c r="D1070" s="7" t="s">
        <v>2954</v>
      </c>
      <c r="E1070" s="7" t="s">
        <v>2158</v>
      </c>
      <c r="F1070" s="7" t="s">
        <v>2159</v>
      </c>
      <c r="G1070" s="7" t="s">
        <v>2993</v>
      </c>
      <c r="H1070" s="7" t="s">
        <v>163</v>
      </c>
      <c r="I1070" s="7" t="s">
        <v>109</v>
      </c>
      <c r="J1070" s="7" t="s">
        <v>108</v>
      </c>
      <c r="K1070" s="7" t="s">
        <v>188</v>
      </c>
      <c r="L1070" s="7" t="s">
        <v>111</v>
      </c>
      <c r="M1070" s="7" t="s">
        <v>112</v>
      </c>
      <c r="N1070" s="7" t="s">
        <v>294</v>
      </c>
      <c r="O1070" s="7" t="s">
        <v>96</v>
      </c>
      <c r="P1070" s="7" t="s">
        <v>110</v>
      </c>
      <c r="Q1070" s="7" t="s">
        <v>114</v>
      </c>
      <c r="R1070" s="7" t="s">
        <v>241</v>
      </c>
      <c r="S1070" s="7" t="s">
        <v>137</v>
      </c>
      <c r="T1070" s="7" t="s">
        <v>116</v>
      </c>
      <c r="U1070" s="7" t="s">
        <v>157</v>
      </c>
      <c r="V1070" s="7" t="s">
        <v>91</v>
      </c>
      <c r="W1070" s="7" t="s">
        <v>138</v>
      </c>
      <c r="X1070" s="7" t="s">
        <v>119</v>
      </c>
      <c r="Y1070" s="7" t="n">
        <v>0</v>
      </c>
      <c r="Z1070" s="7" t="n">
        <v>1</v>
      </c>
      <c r="AA1070" s="7" t="str">
        <f aca="false">IF(Y1070&gt;Z1070,"Win",IF(Y1070&lt;Z1070,"Loss","Draw"))</f>
        <v>Loss</v>
      </c>
      <c r="AB1070" s="7" t="s">
        <v>99</v>
      </c>
      <c r="AC1070" s="7" t="s">
        <v>99</v>
      </c>
      <c r="AD1070" s="7" t="s">
        <v>2994</v>
      </c>
      <c r="AE1070" s="7" t="s">
        <v>2995</v>
      </c>
      <c r="AF1070" s="7" t="str">
        <f aca="false">IF(AD1070&lt;AE1070,AD1070,AE1070)</f>
        <v>Dark Prince, Lava Hound, Miner, Minions, Spirit Empress, Tombstone, Vines, Zap</v>
      </c>
      <c r="AG1070" s="7" t="str">
        <f aca="false">IF(AD1070&lt;AE1070,AE1070,AD1070)</f>
        <v>Fire Spirit, Giant Snowball, Goblin Demolisher, Goblin Drill, Goblin Hut, Goblins, Knight, Poison</v>
      </c>
      <c r="AH1070" s="7" t="str">
        <f aca="false">IF(AD1070=AF1070,AA1070,IF(AA1070="Win","Loss",IF(AA1070="Loss","Win","Draw")))</f>
        <v>Loss</v>
      </c>
      <c r="AI1070" s="7" t="s">
        <v>297</v>
      </c>
    </row>
    <row r="1071" customFormat="false" ht="15" hidden="false" customHeight="true" outlineLevel="0" collapsed="false">
      <c r="A1071" s="7" t="s">
        <v>2996</v>
      </c>
      <c r="B1071" s="7" t="n">
        <v>1</v>
      </c>
      <c r="C1071" s="7" t="s">
        <v>2953</v>
      </c>
      <c r="D1071" s="7" t="s">
        <v>2954</v>
      </c>
      <c r="E1071" s="7" t="s">
        <v>2158</v>
      </c>
      <c r="F1071" s="7" t="s">
        <v>2159</v>
      </c>
      <c r="G1071" s="7" t="s">
        <v>2997</v>
      </c>
      <c r="H1071" s="7" t="s">
        <v>163</v>
      </c>
      <c r="I1071" s="7" t="s">
        <v>82</v>
      </c>
      <c r="J1071" s="7" t="s">
        <v>91</v>
      </c>
      <c r="K1071" s="7" t="s">
        <v>84</v>
      </c>
      <c r="L1071" s="7" t="s">
        <v>97</v>
      </c>
      <c r="M1071" s="7" t="s">
        <v>85</v>
      </c>
      <c r="N1071" s="7" t="s">
        <v>119</v>
      </c>
      <c r="O1071" s="7" t="s">
        <v>118</v>
      </c>
      <c r="P1071" s="7" t="s">
        <v>89</v>
      </c>
      <c r="Q1071" s="7" t="s">
        <v>141</v>
      </c>
      <c r="R1071" s="7" t="s">
        <v>95</v>
      </c>
      <c r="S1071" s="7" t="s">
        <v>107</v>
      </c>
      <c r="T1071" s="7" t="s">
        <v>177</v>
      </c>
      <c r="U1071" s="7" t="s">
        <v>178</v>
      </c>
      <c r="V1071" s="7" t="s">
        <v>93</v>
      </c>
      <c r="W1071" s="7" t="s">
        <v>150</v>
      </c>
      <c r="X1071" s="7" t="s">
        <v>143</v>
      </c>
      <c r="Y1071" s="7" t="n">
        <v>1</v>
      </c>
      <c r="Z1071" s="7" t="n">
        <v>0</v>
      </c>
      <c r="AA1071" s="7" t="str">
        <f aca="false">IF(Y1071&gt;Z1071,"Win",IF(Y1071&lt;Z1071,"Loss","Draw"))</f>
        <v>Win</v>
      </c>
      <c r="AB1071" s="7" t="s">
        <v>99</v>
      </c>
      <c r="AC1071" s="7" t="s">
        <v>99</v>
      </c>
      <c r="AD1071" s="7" t="s">
        <v>2998</v>
      </c>
      <c r="AE1071" s="7" t="s">
        <v>180</v>
      </c>
      <c r="AF1071" s="7" t="str">
        <f aca="false">IF(AD1071&lt;AE1071,AD1071,AE1071)</f>
        <v>Archers, Goblin Hut, Goblins, Ice Spirit, Lightning, Ronin, Royal Hogs, The Log</v>
      </c>
      <c r="AG1071" s="7" t="str">
        <f aca="false">IF(AD1071&lt;AE1071,AE1071,AD1071)</f>
        <v>Barbarian Barrel, Electro Spirit, Fireball, Goblin Cage, Heal Spirit, Lumberjack, Phoenix, Royal Giant</v>
      </c>
      <c r="AH1071" s="7" t="str">
        <f aca="false">IF(AD1071=AF1071,AA1071,IF(AA1071="Win","Loss",IF(AA1071="Loss","Win","Draw")))</f>
        <v>Win</v>
      </c>
      <c r="AI1071" s="7" t="s">
        <v>297</v>
      </c>
    </row>
    <row r="1072" customFormat="false" ht="15" hidden="false" customHeight="true" outlineLevel="0" collapsed="false">
      <c r="A1072" s="7" t="s">
        <v>2996</v>
      </c>
      <c r="B1072" s="7" t="n">
        <v>2</v>
      </c>
      <c r="C1072" s="7" t="s">
        <v>2953</v>
      </c>
      <c r="D1072" s="7" t="s">
        <v>2954</v>
      </c>
      <c r="E1072" s="7" t="s">
        <v>2158</v>
      </c>
      <c r="F1072" s="7" t="s">
        <v>2159</v>
      </c>
      <c r="G1072" s="7" t="s">
        <v>2999</v>
      </c>
      <c r="H1072" s="7" t="s">
        <v>163</v>
      </c>
      <c r="I1072" s="7" t="s">
        <v>201</v>
      </c>
      <c r="J1072" s="7" t="s">
        <v>202</v>
      </c>
      <c r="K1072" s="7" t="s">
        <v>233</v>
      </c>
      <c r="L1072" s="7" t="s">
        <v>111</v>
      </c>
      <c r="M1072" s="7" t="s">
        <v>88</v>
      </c>
      <c r="N1072" s="7" t="s">
        <v>157</v>
      </c>
      <c r="O1072" s="7" t="s">
        <v>234</v>
      </c>
      <c r="P1072" s="7" t="s">
        <v>204</v>
      </c>
      <c r="Q1072" s="7" t="s">
        <v>201</v>
      </c>
      <c r="R1072" s="7" t="s">
        <v>202</v>
      </c>
      <c r="S1072" s="7" t="s">
        <v>123</v>
      </c>
      <c r="T1072" s="7" t="s">
        <v>234</v>
      </c>
      <c r="U1072" s="7" t="s">
        <v>111</v>
      </c>
      <c r="V1072" s="7" t="s">
        <v>89</v>
      </c>
      <c r="W1072" s="7" t="s">
        <v>126</v>
      </c>
      <c r="X1072" s="7" t="s">
        <v>187</v>
      </c>
      <c r="Y1072" s="7" t="n">
        <v>1</v>
      </c>
      <c r="Z1072" s="7" t="n">
        <v>0</v>
      </c>
      <c r="AA1072" s="7" t="str">
        <f aca="false">IF(Y1072&gt;Z1072,"Win",IF(Y1072&lt;Z1072,"Loss","Draw"))</f>
        <v>Win</v>
      </c>
      <c r="AB1072" s="7" t="s">
        <v>99</v>
      </c>
      <c r="AC1072" s="7" t="s">
        <v>99</v>
      </c>
      <c r="AD1072" s="7" t="s">
        <v>380</v>
      </c>
      <c r="AE1072" s="7" t="s">
        <v>3000</v>
      </c>
      <c r="AF1072" s="7" t="str">
        <f aca="false">IF(AD1072&lt;AE1072,AD1072,AE1072)</f>
        <v>Bats, Berserker, Bomb Tower, Fire Spirit, Magic Archer, Miner, Royal Delivery, Wall Breakers</v>
      </c>
      <c r="AG1072" s="7" t="str">
        <f aca="false">IF(AD1072&lt;AE1072,AE1072,AD1072)</f>
        <v>Bomb Tower, Goblinstein, Magic Archer, Miner, Skeletons, The Log, Tornado, Wall Breakers</v>
      </c>
      <c r="AH1072" s="7" t="str">
        <f aca="false">IF(AD1072=AF1072,AA1072,IF(AA1072="Win","Loss",IF(AA1072="Loss","Win","Draw")))</f>
        <v>Win</v>
      </c>
      <c r="AI1072" s="7" t="s">
        <v>297</v>
      </c>
    </row>
    <row r="1073" customFormat="false" ht="15" hidden="false" customHeight="true" outlineLevel="0" collapsed="false">
      <c r="A1073" s="7" t="s">
        <v>2996</v>
      </c>
      <c r="B1073" s="7" t="n">
        <v>3</v>
      </c>
      <c r="C1073" s="7" t="s">
        <v>2953</v>
      </c>
      <c r="D1073" s="7" t="s">
        <v>2954</v>
      </c>
      <c r="E1073" s="7" t="s">
        <v>2158</v>
      </c>
      <c r="F1073" s="7" t="s">
        <v>2159</v>
      </c>
      <c r="G1073" s="7" t="s">
        <v>3001</v>
      </c>
      <c r="H1073" s="7" t="s">
        <v>163</v>
      </c>
      <c r="I1073" s="7" t="s">
        <v>92</v>
      </c>
      <c r="J1073" s="7" t="s">
        <v>108</v>
      </c>
      <c r="K1073" s="7" t="s">
        <v>90</v>
      </c>
      <c r="L1073" s="7" t="s">
        <v>93</v>
      </c>
      <c r="M1073" s="7" t="s">
        <v>96</v>
      </c>
      <c r="N1073" s="7" t="s">
        <v>94</v>
      </c>
      <c r="O1073" s="7" t="s">
        <v>95</v>
      </c>
      <c r="P1073" s="7" t="s">
        <v>125</v>
      </c>
      <c r="Q1073" s="7" t="s">
        <v>127</v>
      </c>
      <c r="R1073" s="7" t="s">
        <v>219</v>
      </c>
      <c r="S1073" s="7" t="s">
        <v>124</v>
      </c>
      <c r="T1073" s="7" t="s">
        <v>117</v>
      </c>
      <c r="U1073" s="7" t="s">
        <v>294</v>
      </c>
      <c r="V1073" s="7" t="s">
        <v>133</v>
      </c>
      <c r="W1073" s="7" t="s">
        <v>173</v>
      </c>
      <c r="X1073" s="7" t="s">
        <v>109</v>
      </c>
      <c r="Y1073" s="7" t="n">
        <v>1</v>
      </c>
      <c r="Z1073" s="7" t="n">
        <v>0</v>
      </c>
      <c r="AA1073" s="7" t="str">
        <f aca="false">IF(Y1073&gt;Z1073,"Win",IF(Y1073&lt;Z1073,"Loss","Draw"))</f>
        <v>Win</v>
      </c>
      <c r="AB1073" s="7" t="s">
        <v>99</v>
      </c>
      <c r="AC1073" s="7" t="s">
        <v>99</v>
      </c>
      <c r="AD1073" s="7" t="s">
        <v>3002</v>
      </c>
      <c r="AE1073" s="7" t="s">
        <v>3003</v>
      </c>
      <c r="AF1073" s="7" t="str">
        <f aca="false">IF(AD1073&lt;AE1073,AD1073,AE1073)</f>
        <v>Barbarian Barrel, Cannon Cart, Dark Prince, Fireball, Minions, Mortar, Rascals, Skeleton Barrel</v>
      </c>
      <c r="AG1073" s="7" t="str">
        <f aca="false">IF(AD1073&lt;AE1073,AE1073,AD1073)</f>
        <v>Battle Ram, Giant Skeleton, Mother Witch, Royal Ghost, Vines, Wizard, Zap, Zappies</v>
      </c>
      <c r="AH1073" s="7" t="str">
        <f aca="false">IF(AD1073=AF1073,AA1073,IF(AA1073="Win","Loss",IF(AA1073="Loss","Win","Draw")))</f>
        <v>Win</v>
      </c>
      <c r="AI1073" s="7" t="s">
        <v>297</v>
      </c>
    </row>
    <row r="1074" customFormat="false" ht="15" hidden="false" customHeight="true" outlineLevel="0" collapsed="false">
      <c r="A1074" s="5" t="s">
        <v>3004</v>
      </c>
      <c r="B1074" s="5" t="n">
        <v>1</v>
      </c>
      <c r="C1074" s="5" t="s">
        <v>2953</v>
      </c>
      <c r="D1074" s="5" t="s">
        <v>2954</v>
      </c>
      <c r="E1074" s="6" t="s">
        <v>3005</v>
      </c>
      <c r="F1074" s="5" t="s">
        <v>3006</v>
      </c>
      <c r="G1074" s="5" t="s">
        <v>3007</v>
      </c>
      <c r="H1074" s="5" t="s">
        <v>163</v>
      </c>
      <c r="I1074" s="5" t="s">
        <v>172</v>
      </c>
      <c r="J1074" s="5" t="s">
        <v>91</v>
      </c>
      <c r="K1074" s="5" t="s">
        <v>114</v>
      </c>
      <c r="L1074" s="5" t="s">
        <v>115</v>
      </c>
      <c r="M1074" s="5" t="s">
        <v>97</v>
      </c>
      <c r="N1074" s="5" t="s">
        <v>116</v>
      </c>
      <c r="O1074" s="5" t="s">
        <v>242</v>
      </c>
      <c r="P1074" s="5" t="s">
        <v>153</v>
      </c>
      <c r="Q1074" s="5" t="s">
        <v>84</v>
      </c>
      <c r="R1074" s="5" t="s">
        <v>108</v>
      </c>
      <c r="S1074" s="5" t="s">
        <v>87</v>
      </c>
      <c r="T1074" s="5" t="s">
        <v>115</v>
      </c>
      <c r="U1074" s="5" t="s">
        <v>118</v>
      </c>
      <c r="V1074" s="5" t="s">
        <v>95</v>
      </c>
      <c r="W1074" s="5" t="s">
        <v>126</v>
      </c>
      <c r="X1074" s="5" t="s">
        <v>116</v>
      </c>
      <c r="Y1074" s="5" t="n">
        <v>0</v>
      </c>
      <c r="Z1074" s="5" t="n">
        <v>1</v>
      </c>
      <c r="AA1074" s="5" t="str">
        <f aca="false">IF(Y1074&gt;Z1074,"Win",IF(Y1074&lt;Z1074,"Loss","Draw"))</f>
        <v>Loss</v>
      </c>
      <c r="AB1074" s="5" t="s">
        <v>98</v>
      </c>
      <c r="AC1074" s="5" t="s">
        <v>99</v>
      </c>
      <c r="AD1074" s="5" t="s">
        <v>1416</v>
      </c>
      <c r="AE1074" s="5" t="s">
        <v>703</v>
      </c>
      <c r="AF1074" s="5" t="str">
        <f aca="false">IF(AD1074&lt;AE1074,AD1074,AE1074)</f>
        <v>Archers, Barbarian Barrel, Dark Prince, Graveyard, Ice Spirit, Poison, Skeletons, Tesla</v>
      </c>
      <c r="AG1074" s="5" t="str">
        <f aca="false">IF(AD1074&lt;AE1074,AE1074,AD1074)</f>
        <v>Bomber, Cannon, Giant Snowball, Goblins, Graveyard, Musketeer, Poison, Ronin</v>
      </c>
      <c r="AH1074" s="5" t="str">
        <f aca="false">IF(AD1074=AF1074,AA1074,IF(AA1074="Win","Loss",IF(AA1074="Loss","Win","Draw")))</f>
        <v>Win</v>
      </c>
      <c r="AI1074" s="5" t="s">
        <v>102</v>
      </c>
    </row>
    <row r="1075" customFormat="false" ht="15" hidden="false" customHeight="true" outlineLevel="0" collapsed="false">
      <c r="A1075" s="5" t="s">
        <v>3004</v>
      </c>
      <c r="B1075" s="5" t="n">
        <v>2</v>
      </c>
      <c r="C1075" s="5" t="s">
        <v>2953</v>
      </c>
      <c r="D1075" s="5" t="s">
        <v>2954</v>
      </c>
      <c r="E1075" s="6" t="s">
        <v>3005</v>
      </c>
      <c r="F1075" s="5" t="s">
        <v>3006</v>
      </c>
      <c r="G1075" s="5" t="s">
        <v>2698</v>
      </c>
      <c r="H1075" s="5" t="s">
        <v>163</v>
      </c>
      <c r="I1075" s="5" t="s">
        <v>219</v>
      </c>
      <c r="J1075" s="5" t="s">
        <v>83</v>
      </c>
      <c r="K1075" s="5" t="s">
        <v>87</v>
      </c>
      <c r="L1075" s="5" t="s">
        <v>165</v>
      </c>
      <c r="M1075" s="5" t="s">
        <v>164</v>
      </c>
      <c r="N1075" s="5" t="s">
        <v>193</v>
      </c>
      <c r="O1075" s="5" t="s">
        <v>150</v>
      </c>
      <c r="P1075" s="5" t="s">
        <v>89</v>
      </c>
      <c r="Q1075" s="5" t="s">
        <v>152</v>
      </c>
      <c r="R1075" s="5" t="s">
        <v>158</v>
      </c>
      <c r="S1075" s="5" t="s">
        <v>107</v>
      </c>
      <c r="T1075" s="5" t="s">
        <v>307</v>
      </c>
      <c r="U1075" s="5" t="s">
        <v>187</v>
      </c>
      <c r="V1075" s="5" t="s">
        <v>85</v>
      </c>
      <c r="W1075" s="5" t="s">
        <v>387</v>
      </c>
      <c r="X1075" s="5" t="s">
        <v>242</v>
      </c>
      <c r="Y1075" s="5" t="n">
        <v>1</v>
      </c>
      <c r="Z1075" s="5" t="n">
        <v>0</v>
      </c>
      <c r="AA1075" s="5" t="str">
        <f aca="false">IF(Y1075&gt;Z1075,"Win",IF(Y1075&lt;Z1075,"Loss","Draw"))</f>
        <v>Win</v>
      </c>
      <c r="AB1075" s="5" t="s">
        <v>98</v>
      </c>
      <c r="AC1075" s="5" t="s">
        <v>99</v>
      </c>
      <c r="AD1075" s="5" t="s">
        <v>3008</v>
      </c>
      <c r="AE1075" s="5" t="s">
        <v>3009</v>
      </c>
      <c r="AF1075" s="5" t="str">
        <f aca="false">IF(AD1075&lt;AE1075,AD1075,AE1075)</f>
        <v>Baby Dragon, Bomber, Bowler, Electro Giant, Goblin Cage, Ice Wizard, Lightning, Tornado</v>
      </c>
      <c r="AG1075" s="5" t="str">
        <f aca="false">IF(AD1075&lt;AE1075,AE1075,AD1075)</f>
        <v>Earthquake, Electro Spirit, Guards, Hog Rider, Monk, Tesla, The Log, Wizard</v>
      </c>
      <c r="AH1075" s="5" t="str">
        <f aca="false">IF(AD1075=AF1075,AA1075,IF(AA1075="Win","Loss",IF(AA1075="Loss","Win","Draw")))</f>
        <v>Loss</v>
      </c>
      <c r="AI1075" s="5" t="s">
        <v>102</v>
      </c>
    </row>
    <row r="1076" customFormat="false" ht="15" hidden="false" customHeight="true" outlineLevel="0" collapsed="false">
      <c r="A1076" s="5" t="s">
        <v>3004</v>
      </c>
      <c r="B1076" s="5" t="n">
        <v>3</v>
      </c>
      <c r="C1076" s="5" t="s">
        <v>2953</v>
      </c>
      <c r="D1076" s="5" t="s">
        <v>2954</v>
      </c>
      <c r="E1076" s="6" t="s">
        <v>3005</v>
      </c>
      <c r="F1076" s="5" t="s">
        <v>3006</v>
      </c>
      <c r="G1076" s="5" t="s">
        <v>3010</v>
      </c>
      <c r="H1076" s="5" t="s">
        <v>163</v>
      </c>
      <c r="I1076" s="5" t="s">
        <v>90</v>
      </c>
      <c r="J1076" s="5" t="s">
        <v>123</v>
      </c>
      <c r="K1076" s="5" t="s">
        <v>124</v>
      </c>
      <c r="L1076" s="5" t="s">
        <v>125</v>
      </c>
      <c r="M1076" s="5" t="s">
        <v>85</v>
      </c>
      <c r="N1076" s="5" t="s">
        <v>96</v>
      </c>
      <c r="O1076" s="5" t="s">
        <v>126</v>
      </c>
      <c r="P1076" s="5" t="s">
        <v>95</v>
      </c>
      <c r="Q1076" s="5" t="s">
        <v>92</v>
      </c>
      <c r="R1076" s="5" t="s">
        <v>91</v>
      </c>
      <c r="S1076" s="5" t="s">
        <v>90</v>
      </c>
      <c r="T1076" s="5" t="s">
        <v>93</v>
      </c>
      <c r="U1076" s="5" t="s">
        <v>96</v>
      </c>
      <c r="V1076" s="5" t="s">
        <v>94</v>
      </c>
      <c r="W1076" s="5" t="s">
        <v>125</v>
      </c>
      <c r="X1076" s="5" t="s">
        <v>89</v>
      </c>
      <c r="Y1076" s="5" t="n">
        <v>1</v>
      </c>
      <c r="Z1076" s="5" t="n">
        <v>0</v>
      </c>
      <c r="AA1076" s="5" t="str">
        <f aca="false">IF(Y1076&gt;Z1076,"Win",IF(Y1076&lt;Z1076,"Loss","Draw"))</f>
        <v>Win</v>
      </c>
      <c r="AB1076" s="5" t="s">
        <v>98</v>
      </c>
      <c r="AC1076" s="5" t="s">
        <v>99</v>
      </c>
      <c r="AD1076" s="5" t="s">
        <v>134</v>
      </c>
      <c r="AE1076" s="5" t="s">
        <v>519</v>
      </c>
      <c r="AF1076" s="5" t="str">
        <f aca="false">IF(AD1076&lt;AE1076,AD1076,AE1076)</f>
        <v>Barbarian Barrel, Cannon Cart, Goblinstein, Lightning, Minions, Mortar, Royal Ghost, Skeletons</v>
      </c>
      <c r="AG1076" s="5" t="str">
        <f aca="false">IF(AD1076&lt;AE1076,AE1076,AD1076)</f>
        <v>Cannon Cart, Fireball, Goblins, Minions, Mortar, Rascals, Skeleton Barrel, The Log</v>
      </c>
      <c r="AH1076" s="5" t="str">
        <f aca="false">IF(AD1076=AF1076,AA1076,IF(AA1076="Win","Loss",IF(AA1076="Loss","Win","Draw")))</f>
        <v>Win</v>
      </c>
      <c r="AI1076" s="5" t="s">
        <v>102</v>
      </c>
    </row>
    <row r="1077" customFormat="false" ht="15" hidden="false" customHeight="true" outlineLevel="0" collapsed="false">
      <c r="A1077" s="5" t="s">
        <v>3011</v>
      </c>
      <c r="B1077" s="5" t="n">
        <v>1</v>
      </c>
      <c r="C1077" s="5" t="s">
        <v>2953</v>
      </c>
      <c r="D1077" s="5" t="s">
        <v>2954</v>
      </c>
      <c r="E1077" s="5" t="s">
        <v>3012</v>
      </c>
      <c r="F1077" s="5" t="s">
        <v>3013</v>
      </c>
      <c r="G1077" s="5" t="s">
        <v>3014</v>
      </c>
      <c r="H1077" s="5" t="s">
        <v>163</v>
      </c>
      <c r="I1077" s="5" t="s">
        <v>82</v>
      </c>
      <c r="J1077" s="5" t="s">
        <v>108</v>
      </c>
      <c r="K1077" s="5" t="s">
        <v>84</v>
      </c>
      <c r="L1077" s="5" t="s">
        <v>88</v>
      </c>
      <c r="M1077" s="5" t="s">
        <v>85</v>
      </c>
      <c r="N1077" s="5" t="s">
        <v>150</v>
      </c>
      <c r="O1077" s="5" t="s">
        <v>95</v>
      </c>
      <c r="P1077" s="5" t="s">
        <v>87</v>
      </c>
      <c r="Q1077" s="5" t="s">
        <v>129</v>
      </c>
      <c r="R1077" s="5" t="s">
        <v>91</v>
      </c>
      <c r="S1077" s="5" t="s">
        <v>113</v>
      </c>
      <c r="T1077" s="5" t="s">
        <v>112</v>
      </c>
      <c r="U1077" s="5" t="s">
        <v>223</v>
      </c>
      <c r="V1077" s="5" t="s">
        <v>108</v>
      </c>
      <c r="W1077" s="5" t="s">
        <v>93</v>
      </c>
      <c r="X1077" s="5" t="s">
        <v>109</v>
      </c>
      <c r="Y1077" s="5" t="n">
        <v>1</v>
      </c>
      <c r="Z1077" s="5" t="n">
        <v>0</v>
      </c>
      <c r="AA1077" s="5" t="str">
        <f aca="false">IF(Y1077&gt;Z1077,"Win",IF(Y1077&lt;Z1077,"Loss","Draw"))</f>
        <v>Win</v>
      </c>
      <c r="AB1077" s="5" t="s">
        <v>98</v>
      </c>
      <c r="AC1077" s="5" t="s">
        <v>99</v>
      </c>
      <c r="AD1077" s="5" t="s">
        <v>2956</v>
      </c>
      <c r="AE1077" s="5" t="s">
        <v>3015</v>
      </c>
      <c r="AF1077" s="5" t="str">
        <f aca="false">IF(AD1077&lt;AE1077,AD1077,AE1077)</f>
        <v>Archers, Barbarian Barrel, Berserker, Dark Prince, Electro Spirit, Lightning, Royal Hogs, Tesla</v>
      </c>
      <c r="AG1077" s="5" t="str">
        <f aca="false">IF(AD1077&lt;AE1077,AE1077,AD1077)</f>
        <v>Dark Prince, Fireball, Furnace, Goblins, Mega Knight, Ram Rider, Spirit Empress, Zap</v>
      </c>
      <c r="AH1077" s="5" t="str">
        <f aca="false">IF(AD1077=AF1077,AA1077,IF(AA1077="Win","Loss",IF(AA1077="Loss","Win","Draw")))</f>
        <v>Win</v>
      </c>
      <c r="AI1077" s="5" t="s">
        <v>102</v>
      </c>
    </row>
    <row r="1078" customFormat="false" ht="15" hidden="false" customHeight="true" outlineLevel="0" collapsed="false">
      <c r="A1078" s="5" t="s">
        <v>3011</v>
      </c>
      <c r="B1078" s="5" t="n">
        <v>2</v>
      </c>
      <c r="C1078" s="5" t="s">
        <v>2953</v>
      </c>
      <c r="D1078" s="5" t="s">
        <v>2954</v>
      </c>
      <c r="E1078" s="5" t="s">
        <v>3012</v>
      </c>
      <c r="F1078" s="5" t="s">
        <v>3013</v>
      </c>
      <c r="G1078" s="5" t="s">
        <v>3016</v>
      </c>
      <c r="H1078" s="5" t="s">
        <v>163</v>
      </c>
      <c r="I1078" s="5" t="s">
        <v>219</v>
      </c>
      <c r="J1078" s="5" t="s">
        <v>83</v>
      </c>
      <c r="K1078" s="5" t="s">
        <v>153</v>
      </c>
      <c r="L1078" s="5" t="s">
        <v>165</v>
      </c>
      <c r="M1078" s="5" t="s">
        <v>164</v>
      </c>
      <c r="N1078" s="5" t="s">
        <v>193</v>
      </c>
      <c r="O1078" s="5" t="s">
        <v>118</v>
      </c>
      <c r="P1078" s="5" t="s">
        <v>89</v>
      </c>
      <c r="Q1078" s="5" t="s">
        <v>127</v>
      </c>
      <c r="R1078" s="5" t="s">
        <v>194</v>
      </c>
      <c r="S1078" s="5" t="s">
        <v>983</v>
      </c>
      <c r="T1078" s="5" t="s">
        <v>131</v>
      </c>
      <c r="U1078" s="5" t="s">
        <v>143</v>
      </c>
      <c r="V1078" s="5" t="s">
        <v>124</v>
      </c>
      <c r="W1078" s="5" t="s">
        <v>449</v>
      </c>
      <c r="X1078" s="5" t="s">
        <v>130</v>
      </c>
      <c r="Y1078" s="5" t="n">
        <v>1</v>
      </c>
      <c r="Z1078" s="5" t="n">
        <v>0</v>
      </c>
      <c r="AA1078" s="5" t="str">
        <f aca="false">IF(Y1078&gt;Z1078,"Win",IF(Y1078&lt;Z1078,"Loss","Draw"))</f>
        <v>Win</v>
      </c>
      <c r="AB1078" s="5" t="s">
        <v>98</v>
      </c>
      <c r="AC1078" s="5" t="s">
        <v>99</v>
      </c>
      <c r="AD1078" s="5" t="s">
        <v>3017</v>
      </c>
      <c r="AE1078" s="5" t="s">
        <v>3018</v>
      </c>
      <c r="AF1078" s="5" t="str">
        <f aca="false">IF(AD1078&lt;AE1078,AD1078,AE1078)</f>
        <v>Archer Queen, Arrows, Bandit, Barbarians, Battle Ram, Elixir Collector, Heal Spirit, Royal Ghost</v>
      </c>
      <c r="AG1078" s="5" t="str">
        <f aca="false">IF(AD1078&lt;AE1078,AE1078,AD1078)</f>
        <v>Cannon, Earthquake, Guards, Hog Rider, Ice Spirit, Monk, The Log, Wizard</v>
      </c>
      <c r="AH1078" s="5" t="str">
        <f aca="false">IF(AD1078=AF1078,AA1078,IF(AA1078="Win","Loss",IF(AA1078="Loss","Win","Draw")))</f>
        <v>Loss</v>
      </c>
      <c r="AI1078" s="5" t="s">
        <v>102</v>
      </c>
    </row>
    <row r="1079" customFormat="false" ht="15" hidden="false" customHeight="true" outlineLevel="0" collapsed="false">
      <c r="A1079" s="5" t="s">
        <v>3019</v>
      </c>
      <c r="B1079" s="5" t="n">
        <v>1</v>
      </c>
      <c r="C1079" s="5" t="s">
        <v>2953</v>
      </c>
      <c r="D1079" s="5" t="s">
        <v>2954</v>
      </c>
      <c r="E1079" s="5" t="s">
        <v>515</v>
      </c>
      <c r="F1079" s="5" t="s">
        <v>516</v>
      </c>
      <c r="G1079" s="5" t="s">
        <v>3020</v>
      </c>
      <c r="H1079" s="5" t="s">
        <v>163</v>
      </c>
      <c r="I1079" s="5" t="s">
        <v>127</v>
      </c>
      <c r="J1079" s="5" t="s">
        <v>128</v>
      </c>
      <c r="K1079" s="5" t="s">
        <v>141</v>
      </c>
      <c r="L1079" s="5" t="s">
        <v>778</v>
      </c>
      <c r="M1079" s="5" t="s">
        <v>86</v>
      </c>
      <c r="N1079" s="5" t="s">
        <v>294</v>
      </c>
      <c r="O1079" s="5" t="s">
        <v>173</v>
      </c>
      <c r="P1079" s="5" t="s">
        <v>109</v>
      </c>
      <c r="Q1079" s="5" t="s">
        <v>152</v>
      </c>
      <c r="R1079" s="5" t="s">
        <v>139</v>
      </c>
      <c r="S1079" s="5" t="s">
        <v>107</v>
      </c>
      <c r="T1079" s="5" t="s">
        <v>306</v>
      </c>
      <c r="U1079" s="5" t="s">
        <v>108</v>
      </c>
      <c r="V1079" s="5" t="s">
        <v>95</v>
      </c>
      <c r="W1079" s="5" t="s">
        <v>85</v>
      </c>
      <c r="X1079" s="5" t="s">
        <v>187</v>
      </c>
      <c r="Y1079" s="5" t="n">
        <v>0</v>
      </c>
      <c r="Z1079" s="5" t="n">
        <v>1</v>
      </c>
      <c r="AA1079" s="5" t="str">
        <f aca="false">IF(Y1079&gt;Z1079,"Win",IF(Y1079&lt;Z1079,"Loss","Draw"))</f>
        <v>Loss</v>
      </c>
      <c r="AB1079" s="5" t="s">
        <v>98</v>
      </c>
      <c r="AC1079" s="5" t="s">
        <v>99</v>
      </c>
      <c r="AD1079" s="5" t="s">
        <v>3021</v>
      </c>
      <c r="AE1079" s="5" t="s">
        <v>3022</v>
      </c>
      <c r="AF1079" s="5" t="str">
        <f aca="false">IF(AD1079&lt;AE1079,AD1079,AE1079)</f>
        <v>Baby Dragon, Barbarian Barrel, Dark Prince, Goblin Cage, Golem, Lightning, Mega Minion, Tornado</v>
      </c>
      <c r="AG1079" s="5" t="str">
        <f aca="false">IF(AD1079&lt;AE1079,AE1079,AD1079)</f>
        <v>Battle Ram, Golden Knight, Lumberjack, P.E.K.K.A, Skeleton Dragons, Vines, Zap, Zappies</v>
      </c>
      <c r="AH1079" s="5" t="str">
        <f aca="false">IF(AD1079=AF1079,AA1079,IF(AA1079="Win","Loss",IF(AA1079="Loss","Win","Draw")))</f>
        <v>Win</v>
      </c>
      <c r="AI1079" s="5" t="s">
        <v>102</v>
      </c>
    </row>
    <row r="1080" customFormat="false" ht="15" hidden="false" customHeight="true" outlineLevel="0" collapsed="false">
      <c r="A1080" s="5" t="s">
        <v>3019</v>
      </c>
      <c r="B1080" s="5" t="n">
        <v>2</v>
      </c>
      <c r="C1080" s="5" t="s">
        <v>2953</v>
      </c>
      <c r="D1080" s="5" t="s">
        <v>2954</v>
      </c>
      <c r="E1080" s="5" t="s">
        <v>515</v>
      </c>
      <c r="F1080" s="5" t="s">
        <v>516</v>
      </c>
      <c r="G1080" s="5" t="s">
        <v>3023</v>
      </c>
      <c r="H1080" s="5" t="s">
        <v>163</v>
      </c>
      <c r="I1080" s="5" t="s">
        <v>92</v>
      </c>
      <c r="J1080" s="5" t="s">
        <v>108</v>
      </c>
      <c r="K1080" s="5" t="s">
        <v>90</v>
      </c>
      <c r="L1080" s="5" t="s">
        <v>89</v>
      </c>
      <c r="M1080" s="5" t="s">
        <v>93</v>
      </c>
      <c r="N1080" s="5" t="s">
        <v>96</v>
      </c>
      <c r="O1080" s="5" t="s">
        <v>307</v>
      </c>
      <c r="P1080" s="5" t="s">
        <v>94</v>
      </c>
      <c r="Q1080" s="5" t="s">
        <v>87</v>
      </c>
      <c r="R1080" s="5" t="s">
        <v>241</v>
      </c>
      <c r="S1080" s="5" t="s">
        <v>114</v>
      </c>
      <c r="T1080" s="5" t="s">
        <v>137</v>
      </c>
      <c r="U1080" s="5" t="s">
        <v>242</v>
      </c>
      <c r="V1080" s="5" t="s">
        <v>126</v>
      </c>
      <c r="W1080" s="5" t="s">
        <v>157</v>
      </c>
      <c r="X1080" s="5" t="s">
        <v>116</v>
      </c>
      <c r="Y1080" s="5" t="n">
        <v>1</v>
      </c>
      <c r="Z1080" s="5" t="n">
        <v>0</v>
      </c>
      <c r="AA1080" s="5" t="str">
        <f aca="false">IF(Y1080&gt;Z1080,"Win",IF(Y1080&lt;Z1080,"Loss","Draw"))</f>
        <v>Win</v>
      </c>
      <c r="AB1080" s="5" t="s">
        <v>98</v>
      </c>
      <c r="AC1080" s="5" t="s">
        <v>99</v>
      </c>
      <c r="AD1080" s="5" t="s">
        <v>3024</v>
      </c>
      <c r="AE1080" s="5" t="s">
        <v>243</v>
      </c>
      <c r="AF1080" s="5" t="str">
        <f aca="false">IF(AD1080&lt;AE1080,AD1080,AE1080)</f>
        <v>Bomber, Fire Spirit, Giant Snowball, Goblin Drill, Knight, Poison, Skeletons, Tesla</v>
      </c>
      <c r="AG1080" s="5" t="str">
        <f aca="false">IF(AD1080&lt;AE1080,AE1080,AD1080)</f>
        <v>Dark Prince, Fireball, Ice Wizard, Minions, Mortar, Rascals, Skeleton Barrel, The Log</v>
      </c>
      <c r="AH1080" s="5" t="str">
        <f aca="false">IF(AD1080=AF1080,AA1080,IF(AA1080="Win","Loss",IF(AA1080="Loss","Win","Draw")))</f>
        <v>Loss</v>
      </c>
      <c r="AI1080" s="5" t="s">
        <v>102</v>
      </c>
    </row>
    <row r="1081" customFormat="false" ht="15" hidden="false" customHeight="true" outlineLevel="0" collapsed="false">
      <c r="A1081" s="5" t="s">
        <v>3019</v>
      </c>
      <c r="B1081" s="5" t="n">
        <v>3</v>
      </c>
      <c r="C1081" s="5" t="s">
        <v>2953</v>
      </c>
      <c r="D1081" s="5" t="s">
        <v>2954</v>
      </c>
      <c r="E1081" s="5" t="s">
        <v>515</v>
      </c>
      <c r="F1081" s="5" t="s">
        <v>516</v>
      </c>
      <c r="G1081" s="5" t="s">
        <v>3025</v>
      </c>
      <c r="H1081" s="5" t="s">
        <v>163</v>
      </c>
      <c r="I1081" s="5" t="s">
        <v>219</v>
      </c>
      <c r="J1081" s="5" t="s">
        <v>83</v>
      </c>
      <c r="K1081" s="5" t="s">
        <v>177</v>
      </c>
      <c r="L1081" s="5" t="s">
        <v>150</v>
      </c>
      <c r="M1081" s="5" t="s">
        <v>178</v>
      </c>
      <c r="N1081" s="5" t="s">
        <v>126</v>
      </c>
      <c r="O1081" s="5" t="s">
        <v>95</v>
      </c>
      <c r="P1081" s="5" t="s">
        <v>130</v>
      </c>
      <c r="Q1081" s="5" t="s">
        <v>82</v>
      </c>
      <c r="R1081" s="5" t="s">
        <v>91</v>
      </c>
      <c r="S1081" s="5" t="s">
        <v>129</v>
      </c>
      <c r="T1081" s="5" t="s">
        <v>133</v>
      </c>
      <c r="U1081" s="5" t="s">
        <v>173</v>
      </c>
      <c r="V1081" s="5" t="s">
        <v>215</v>
      </c>
      <c r="W1081" s="5" t="s">
        <v>88</v>
      </c>
      <c r="X1081" s="5" t="s">
        <v>130</v>
      </c>
      <c r="Y1081" s="5" t="n">
        <v>0</v>
      </c>
      <c r="Z1081" s="5" t="n">
        <v>1</v>
      </c>
      <c r="AA1081" s="5" t="str">
        <f aca="false">IF(Y1081&gt;Z1081,"Win",IF(Y1081&lt;Z1081,"Loss","Draw"))</f>
        <v>Loss</v>
      </c>
      <c r="AB1081" s="5" t="s">
        <v>98</v>
      </c>
      <c r="AC1081" s="5" t="s">
        <v>99</v>
      </c>
      <c r="AD1081" s="5" t="s">
        <v>3026</v>
      </c>
      <c r="AE1081" s="5" t="s">
        <v>3027</v>
      </c>
      <c r="AF1081" s="5" t="str">
        <f aca="false">IF(AD1081&lt;AE1081,AD1081,AE1081)</f>
        <v>Arrows, Barbarian Barrel, Electro Spirit, Monk, Phoenix, Royal Giant, Skeletons, Wizard</v>
      </c>
      <c r="AG1081" s="5" t="str">
        <f aca="false">IF(AD1081&lt;AE1081,AE1081,AD1081)</f>
        <v>Arrows, Berserker, Fisherman, Goblins, Mega Knight, Mother Witch, Royal Hogs, Zappies</v>
      </c>
      <c r="AH1081" s="5" t="str">
        <f aca="false">IF(AD1081=AF1081,AA1081,IF(AA1081="Win","Loss",IF(AA1081="Loss","Win","Draw")))</f>
        <v>Loss</v>
      </c>
      <c r="AI1081" s="5" t="s">
        <v>102</v>
      </c>
    </row>
    <row r="1082" customFormat="false" ht="15" hidden="false" customHeight="true" outlineLevel="0" collapsed="false">
      <c r="A1082" s="5" t="s">
        <v>3028</v>
      </c>
      <c r="B1082" s="5" t="n">
        <v>1</v>
      </c>
      <c r="C1082" s="5" t="s">
        <v>2953</v>
      </c>
      <c r="D1082" s="5" t="s">
        <v>2954</v>
      </c>
      <c r="E1082" s="5" t="s">
        <v>1016</v>
      </c>
      <c r="F1082" s="5" t="s">
        <v>1017</v>
      </c>
      <c r="G1082" s="5" t="s">
        <v>3029</v>
      </c>
      <c r="H1082" s="5" t="s">
        <v>163</v>
      </c>
      <c r="I1082" s="5" t="s">
        <v>129</v>
      </c>
      <c r="J1082" s="5" t="s">
        <v>194</v>
      </c>
      <c r="K1082" s="5" t="s">
        <v>201</v>
      </c>
      <c r="L1082" s="5" t="s">
        <v>96</v>
      </c>
      <c r="M1082" s="5" t="s">
        <v>109</v>
      </c>
      <c r="N1082" s="5" t="s">
        <v>130</v>
      </c>
      <c r="O1082" s="5" t="s">
        <v>467</v>
      </c>
      <c r="P1082" s="5" t="s">
        <v>131</v>
      </c>
      <c r="Q1082" s="5" t="s">
        <v>201</v>
      </c>
      <c r="R1082" s="5" t="s">
        <v>91</v>
      </c>
      <c r="S1082" s="5" t="s">
        <v>203</v>
      </c>
      <c r="T1082" s="5" t="s">
        <v>118</v>
      </c>
      <c r="U1082" s="5" t="s">
        <v>209</v>
      </c>
      <c r="V1082" s="5" t="s">
        <v>150</v>
      </c>
      <c r="W1082" s="5" t="s">
        <v>208</v>
      </c>
      <c r="X1082" s="5" t="s">
        <v>159</v>
      </c>
      <c r="Y1082" s="5" t="n">
        <v>0</v>
      </c>
      <c r="Z1082" s="5" t="n">
        <v>1</v>
      </c>
      <c r="AA1082" s="5" t="str">
        <f aca="false">IF(Y1082&gt;Z1082,"Win",IF(Y1082&lt;Z1082,"Loss","Draw"))</f>
        <v>Loss</v>
      </c>
      <c r="AB1082" s="5" t="s">
        <v>98</v>
      </c>
      <c r="AC1082" s="5" t="s">
        <v>99</v>
      </c>
      <c r="AD1082" s="5" t="s">
        <v>3030</v>
      </c>
      <c r="AE1082" s="5" t="s">
        <v>2733</v>
      </c>
      <c r="AF1082" s="5" t="str">
        <f aca="false">IF(AD1082&lt;AE1082,AD1082,AE1082)</f>
        <v>Archer Queen, Arrows, Bandit, Mega Knight, Minions, Prince, Wall Breakers, Zap</v>
      </c>
      <c r="AG1082" s="5" t="str">
        <f aca="false">IF(AD1082&lt;AE1082,AE1082,AD1082)</f>
        <v>Dart Goblin, Electro Spirit, Goblin Barrel, Goblins, Ice Spirit, Inferno Tower, Valkyrie, Wall Breakers</v>
      </c>
      <c r="AH1082" s="5" t="str">
        <f aca="false">IF(AD1082=AF1082,AA1082,IF(AA1082="Win","Loss",IF(AA1082="Loss","Win","Draw")))</f>
        <v>Loss</v>
      </c>
      <c r="AI1082" s="5" t="s">
        <v>102</v>
      </c>
    </row>
    <row r="1083" customFormat="false" ht="15" hidden="false" customHeight="true" outlineLevel="0" collapsed="false">
      <c r="A1083" s="5" t="s">
        <v>3028</v>
      </c>
      <c r="B1083" s="5" t="n">
        <v>2</v>
      </c>
      <c r="C1083" s="5" t="s">
        <v>2953</v>
      </c>
      <c r="D1083" s="5" t="s">
        <v>2954</v>
      </c>
      <c r="E1083" s="5" t="s">
        <v>1016</v>
      </c>
      <c r="F1083" s="5" t="s">
        <v>1017</v>
      </c>
      <c r="G1083" s="5" t="s">
        <v>3031</v>
      </c>
      <c r="H1083" s="5" t="s">
        <v>391</v>
      </c>
      <c r="I1083" s="5" t="s">
        <v>87</v>
      </c>
      <c r="J1083" s="5" t="s">
        <v>108</v>
      </c>
      <c r="K1083" s="5" t="s">
        <v>113</v>
      </c>
      <c r="L1083" s="5" t="s">
        <v>115</v>
      </c>
      <c r="M1083" s="5" t="s">
        <v>95</v>
      </c>
      <c r="N1083" s="5" t="s">
        <v>116</v>
      </c>
      <c r="O1083" s="5" t="s">
        <v>88</v>
      </c>
      <c r="P1083" s="5" t="s">
        <v>118</v>
      </c>
      <c r="Q1083" s="5" t="s">
        <v>219</v>
      </c>
      <c r="R1083" s="5" t="s">
        <v>83</v>
      </c>
      <c r="S1083" s="5" t="s">
        <v>153</v>
      </c>
      <c r="T1083" s="5" t="s">
        <v>165</v>
      </c>
      <c r="U1083" s="5" t="s">
        <v>164</v>
      </c>
      <c r="V1083" s="5" t="s">
        <v>89</v>
      </c>
      <c r="W1083" s="5" t="s">
        <v>157</v>
      </c>
      <c r="X1083" s="5" t="s">
        <v>193</v>
      </c>
      <c r="Y1083" s="5" t="n">
        <v>1</v>
      </c>
      <c r="Z1083" s="5" t="n">
        <v>0</v>
      </c>
      <c r="AA1083" s="5" t="str">
        <f aca="false">IF(Y1083&gt;Z1083,"Win",IF(Y1083&lt;Z1083,"Loss","Draw"))</f>
        <v>Win</v>
      </c>
      <c r="AB1083" s="5" t="s">
        <v>98</v>
      </c>
      <c r="AC1083" s="5" t="s">
        <v>99</v>
      </c>
      <c r="AD1083" s="5" t="s">
        <v>2073</v>
      </c>
      <c r="AE1083" s="5" t="s">
        <v>3032</v>
      </c>
      <c r="AF1083" s="5" t="str">
        <f aca="false">IF(AD1083&lt;AE1083,AD1083,AE1083)</f>
        <v>Barbarian Barrel, Berserker, Dark Prince, Furnace, Graveyard, Ice Spirit, Poison, Tesla</v>
      </c>
      <c r="AG1083" s="5" t="str">
        <f aca="false">IF(AD1083&lt;AE1083,AE1083,AD1083)</f>
        <v>Cannon, Earthquake, Fire Spirit, Guards, Hog Rider, Monk, The Log, Wizard</v>
      </c>
      <c r="AH1083" s="5" t="str">
        <f aca="false">IF(AD1083=AF1083,AA1083,IF(AA1083="Win","Loss",IF(AA1083="Loss","Win","Draw")))</f>
        <v>Win</v>
      </c>
      <c r="AI1083" s="5" t="s">
        <v>102</v>
      </c>
    </row>
    <row r="1084" customFormat="false" ht="15" hidden="false" customHeight="true" outlineLevel="0" collapsed="false">
      <c r="A1084" s="5" t="s">
        <v>3028</v>
      </c>
      <c r="B1084" s="5" t="n">
        <v>3</v>
      </c>
      <c r="C1084" s="5" t="s">
        <v>2953</v>
      </c>
      <c r="D1084" s="5" t="s">
        <v>2954</v>
      </c>
      <c r="E1084" s="5" t="s">
        <v>1016</v>
      </c>
      <c r="F1084" s="5" t="s">
        <v>1017</v>
      </c>
      <c r="G1084" s="5" t="s">
        <v>3033</v>
      </c>
      <c r="H1084" s="5" t="s">
        <v>163</v>
      </c>
      <c r="I1084" s="5" t="s">
        <v>127</v>
      </c>
      <c r="J1084" s="5" t="s">
        <v>128</v>
      </c>
      <c r="K1084" s="5" t="s">
        <v>124</v>
      </c>
      <c r="L1084" s="5" t="s">
        <v>125</v>
      </c>
      <c r="M1084" s="5" t="s">
        <v>133</v>
      </c>
      <c r="N1084" s="5" t="s">
        <v>93</v>
      </c>
      <c r="O1084" s="5" t="s">
        <v>89</v>
      </c>
      <c r="P1084" s="5" t="s">
        <v>132</v>
      </c>
      <c r="Q1084" s="5" t="s">
        <v>114</v>
      </c>
      <c r="R1084" s="5" t="s">
        <v>241</v>
      </c>
      <c r="S1084" s="5" t="s">
        <v>137</v>
      </c>
      <c r="T1084" s="5" t="s">
        <v>116</v>
      </c>
      <c r="U1084" s="5" t="s">
        <v>88</v>
      </c>
      <c r="V1084" s="5" t="s">
        <v>126</v>
      </c>
      <c r="W1084" s="5" t="s">
        <v>87</v>
      </c>
      <c r="X1084" s="5" t="s">
        <v>242</v>
      </c>
      <c r="Y1084" s="5" t="n">
        <v>0</v>
      </c>
      <c r="Z1084" s="5" t="n">
        <v>1</v>
      </c>
      <c r="AA1084" s="5" t="str">
        <f aca="false">IF(Y1084&gt;Z1084,"Win",IF(Y1084&lt;Z1084,"Loss","Draw"))</f>
        <v>Loss</v>
      </c>
      <c r="AB1084" s="5" t="s">
        <v>98</v>
      </c>
      <c r="AC1084" s="5" t="s">
        <v>99</v>
      </c>
      <c r="AD1084" s="5" t="s">
        <v>3034</v>
      </c>
      <c r="AE1084" s="5" t="s">
        <v>3035</v>
      </c>
      <c r="AF1084" s="5" t="str">
        <f aca="false">IF(AD1084&lt;AE1084,AD1084,AE1084)</f>
        <v>Battle Ram, Cannon Cart, Electro Wizard, Fireball, Golden Knight, Mother Witch, Royal Ghost, The Log</v>
      </c>
      <c r="AG1084" s="5" t="str">
        <f aca="false">IF(AD1084&lt;AE1084,AE1084,AD1084)</f>
        <v>Berserker, Bomber, Giant Snowball, Goblin Drill, Knight, Poison, Skeletons, Tesla</v>
      </c>
      <c r="AH1084" s="5" t="str">
        <f aca="false">IF(AD1084=AF1084,AA1084,IF(AA1084="Win","Loss",IF(AA1084="Loss","Win","Draw")))</f>
        <v>Loss</v>
      </c>
      <c r="AI1084" s="5" t="s">
        <v>102</v>
      </c>
    </row>
    <row r="1085" customFormat="false" ht="15" hidden="false" customHeight="true" outlineLevel="0" collapsed="false">
      <c r="A1085" s="5" t="s">
        <v>3036</v>
      </c>
      <c r="B1085" s="5" t="n">
        <v>1</v>
      </c>
      <c r="C1085" s="5" t="s">
        <v>2953</v>
      </c>
      <c r="D1085" s="5" t="s">
        <v>2954</v>
      </c>
      <c r="E1085" s="6" t="s">
        <v>3037</v>
      </c>
      <c r="F1085" s="5" t="s">
        <v>3038</v>
      </c>
      <c r="G1085" s="5" t="s">
        <v>3039</v>
      </c>
      <c r="H1085" s="5" t="s">
        <v>715</v>
      </c>
      <c r="I1085" s="5" t="s">
        <v>201</v>
      </c>
      <c r="J1085" s="5" t="s">
        <v>202</v>
      </c>
      <c r="K1085" s="5" t="s">
        <v>203</v>
      </c>
      <c r="L1085" s="5" t="s">
        <v>88</v>
      </c>
      <c r="M1085" s="5" t="s">
        <v>157</v>
      </c>
      <c r="N1085" s="5" t="s">
        <v>150</v>
      </c>
      <c r="O1085" s="5" t="s">
        <v>204</v>
      </c>
      <c r="P1085" s="5" t="s">
        <v>87</v>
      </c>
      <c r="Q1085" s="5" t="s">
        <v>114</v>
      </c>
      <c r="R1085" s="5" t="s">
        <v>158</v>
      </c>
      <c r="S1085" s="5" t="s">
        <v>185</v>
      </c>
      <c r="T1085" s="5" t="s">
        <v>85</v>
      </c>
      <c r="U1085" s="5" t="s">
        <v>131</v>
      </c>
      <c r="V1085" s="5" t="s">
        <v>96</v>
      </c>
      <c r="W1085" s="5" t="s">
        <v>165</v>
      </c>
      <c r="X1085" s="5" t="s">
        <v>97</v>
      </c>
      <c r="Y1085" s="5" t="n">
        <v>0</v>
      </c>
      <c r="Z1085" s="5" t="n">
        <v>1</v>
      </c>
      <c r="AA1085" s="5" t="str">
        <f aca="false">IF(Y1085&gt;Z1085,"Win",IF(Y1085&lt;Z1085,"Loss","Draw"))</f>
        <v>Loss</v>
      </c>
      <c r="AB1085" s="5" t="s">
        <v>98</v>
      </c>
      <c r="AC1085" s="5" t="s">
        <v>99</v>
      </c>
      <c r="AD1085" s="5" t="s">
        <v>1175</v>
      </c>
      <c r="AE1085" s="5" t="s">
        <v>3040</v>
      </c>
      <c r="AF1085" s="5" t="str">
        <f aca="false">IF(AD1085&lt;AE1085,AD1085,AE1085)</f>
        <v>Bandit, Bowler, Executioner, Giant Snowball, Hog Rider, Lightning, Minions, Ronin</v>
      </c>
      <c r="AG1085" s="5" t="str">
        <f aca="false">IF(AD1085&lt;AE1085,AE1085,AD1085)</f>
        <v>Berserker, Electro Spirit, Fire Spirit, Goblin Barrel, Magic Archer, Royal Delivery, Tesla, Wall Breakers</v>
      </c>
      <c r="AH1085" s="5" t="str">
        <f aca="false">IF(AD1085=AF1085,AA1085,IF(AA1085="Win","Loss",IF(AA1085="Loss","Win","Draw")))</f>
        <v>Win</v>
      </c>
      <c r="AI1085" s="5" t="s">
        <v>102</v>
      </c>
    </row>
    <row r="1086" customFormat="false" ht="15" hidden="false" customHeight="true" outlineLevel="0" collapsed="false">
      <c r="A1086" s="5" t="s">
        <v>3036</v>
      </c>
      <c r="B1086" s="5" t="n">
        <v>2</v>
      </c>
      <c r="C1086" s="5" t="s">
        <v>2953</v>
      </c>
      <c r="D1086" s="5" t="s">
        <v>2954</v>
      </c>
      <c r="E1086" s="6" t="s">
        <v>3037</v>
      </c>
      <c r="F1086" s="5" t="s">
        <v>3038</v>
      </c>
      <c r="G1086" s="5" t="s">
        <v>3041</v>
      </c>
      <c r="H1086" s="5" t="s">
        <v>163</v>
      </c>
      <c r="I1086" s="5" t="s">
        <v>127</v>
      </c>
      <c r="J1086" s="5" t="s">
        <v>128</v>
      </c>
      <c r="K1086" s="5" t="s">
        <v>152</v>
      </c>
      <c r="L1086" s="5" t="s">
        <v>778</v>
      </c>
      <c r="M1086" s="5" t="s">
        <v>133</v>
      </c>
      <c r="N1086" s="5" t="s">
        <v>124</v>
      </c>
      <c r="O1086" s="5" t="s">
        <v>132</v>
      </c>
      <c r="P1086" s="5" t="s">
        <v>130</v>
      </c>
      <c r="Q1086" s="5" t="s">
        <v>129</v>
      </c>
      <c r="R1086" s="5" t="s">
        <v>186</v>
      </c>
      <c r="S1086" s="5" t="s">
        <v>233</v>
      </c>
      <c r="T1086" s="5" t="s">
        <v>130</v>
      </c>
      <c r="U1086" s="5" t="s">
        <v>111</v>
      </c>
      <c r="V1086" s="5" t="s">
        <v>150</v>
      </c>
      <c r="W1086" s="5" t="s">
        <v>257</v>
      </c>
      <c r="X1086" s="5" t="s">
        <v>193</v>
      </c>
      <c r="Y1086" s="5" t="n">
        <v>2</v>
      </c>
      <c r="Z1086" s="5" t="n">
        <v>1</v>
      </c>
      <c r="AA1086" s="5" t="str">
        <f aca="false">IF(Y1086&gt;Z1086,"Win",IF(Y1086&lt;Z1086,"Loss","Draw"))</f>
        <v>Win</v>
      </c>
      <c r="AB1086" s="5" t="s">
        <v>98</v>
      </c>
      <c r="AC1086" s="5" t="s">
        <v>99</v>
      </c>
      <c r="AD1086" s="5" t="s">
        <v>1153</v>
      </c>
      <c r="AE1086" s="5" t="s">
        <v>3042</v>
      </c>
      <c r="AF1086" s="5" t="str">
        <f aca="false">IF(AD1086&lt;AE1086,AD1086,AE1086)</f>
        <v>Arrows, Baby Dragon, Battle Ram, Electro Wizard, Golden Knight, Mother Witch, P.E.K.K.A, Royal Ghost</v>
      </c>
      <c r="AG1086" s="5" t="str">
        <f aca="false">IF(AD1086&lt;AE1086,AE1086,AD1086)</f>
        <v>Arrows, Balloon, Bats, Electro Spirit, Guards, Hunter, Mega Knight, Miner</v>
      </c>
      <c r="AH1086" s="5" t="str">
        <f aca="false">IF(AD1086=AF1086,AA1086,IF(AA1086="Win","Loss",IF(AA1086="Loss","Win","Draw")))</f>
        <v>Win</v>
      </c>
      <c r="AI1086" s="5" t="s">
        <v>102</v>
      </c>
    </row>
    <row r="1087" customFormat="false" ht="15" hidden="false" customHeight="true" outlineLevel="0" collapsed="false">
      <c r="A1087" s="5" t="s">
        <v>3036</v>
      </c>
      <c r="B1087" s="5" t="n">
        <v>3</v>
      </c>
      <c r="C1087" s="5" t="s">
        <v>2953</v>
      </c>
      <c r="D1087" s="5" t="s">
        <v>2954</v>
      </c>
      <c r="E1087" s="6" t="s">
        <v>3037</v>
      </c>
      <c r="F1087" s="5" t="s">
        <v>3038</v>
      </c>
      <c r="G1087" s="5" t="s">
        <v>3043</v>
      </c>
      <c r="H1087" s="5" t="s">
        <v>715</v>
      </c>
      <c r="I1087" s="5" t="s">
        <v>113</v>
      </c>
      <c r="J1087" s="5" t="s">
        <v>83</v>
      </c>
      <c r="K1087" s="5" t="s">
        <v>233</v>
      </c>
      <c r="L1087" s="5" t="s">
        <v>93</v>
      </c>
      <c r="M1087" s="5" t="s">
        <v>193</v>
      </c>
      <c r="N1087" s="5" t="s">
        <v>165</v>
      </c>
      <c r="O1087" s="5" t="s">
        <v>89</v>
      </c>
      <c r="P1087" s="5" t="s">
        <v>234</v>
      </c>
      <c r="Q1087" s="5" t="s">
        <v>113</v>
      </c>
      <c r="R1087" s="5" t="s">
        <v>108</v>
      </c>
      <c r="S1087" s="5" t="s">
        <v>90</v>
      </c>
      <c r="T1087" s="5" t="s">
        <v>115</v>
      </c>
      <c r="U1087" s="5" t="s">
        <v>125</v>
      </c>
      <c r="V1087" s="5" t="s">
        <v>94</v>
      </c>
      <c r="W1087" s="5" t="s">
        <v>116</v>
      </c>
      <c r="X1087" s="5" t="s">
        <v>95</v>
      </c>
      <c r="Y1087" s="5" t="n">
        <v>1</v>
      </c>
      <c r="Z1087" s="5" t="n">
        <v>0</v>
      </c>
      <c r="AA1087" s="5" t="str">
        <f aca="false">IF(Y1087&gt;Z1087,"Win",IF(Y1087&lt;Z1087,"Loss","Draw"))</f>
        <v>Win</v>
      </c>
      <c r="AB1087" s="5" t="s">
        <v>98</v>
      </c>
      <c r="AC1087" s="5" t="s">
        <v>99</v>
      </c>
      <c r="AD1087" s="5" t="s">
        <v>3044</v>
      </c>
      <c r="AE1087" s="5" t="s">
        <v>3045</v>
      </c>
      <c r="AF1087" s="5" t="str">
        <f aca="false">IF(AD1087&lt;AE1087,AD1087,AE1087)</f>
        <v>Barbarian Barrel, Cannon Cart, Dark Prince, Furnace, Graveyard, Mortar, Poison, Rascals</v>
      </c>
      <c r="AG1087" s="5" t="str">
        <f aca="false">IF(AD1087&lt;AE1087,AE1087,AD1087)</f>
        <v>Bats, Bomb Tower, Fireball, Furnace, Guards, Hog Rider, Monk, The Log</v>
      </c>
      <c r="AH1087" s="5" t="str">
        <f aca="false">IF(AD1087=AF1087,AA1087,IF(AA1087="Win","Loss",IF(AA1087="Loss","Win","Draw")))</f>
        <v>Loss</v>
      </c>
      <c r="AI1087" s="5" t="s">
        <v>102</v>
      </c>
    </row>
    <row r="1088" customFormat="false" ht="15" hidden="false" customHeight="true" outlineLevel="0" collapsed="false">
      <c r="A1088" s="5" t="s">
        <v>3046</v>
      </c>
      <c r="B1088" s="5" t="n">
        <v>1</v>
      </c>
      <c r="C1088" s="5" t="s">
        <v>2953</v>
      </c>
      <c r="D1088" s="5" t="s">
        <v>2954</v>
      </c>
      <c r="E1088" s="5" t="s">
        <v>3047</v>
      </c>
      <c r="F1088" s="5" t="s">
        <v>3048</v>
      </c>
      <c r="G1088" s="5" t="s">
        <v>3049</v>
      </c>
      <c r="H1088" s="5" t="s">
        <v>352</v>
      </c>
      <c r="I1088" s="5" t="s">
        <v>201</v>
      </c>
      <c r="J1088" s="5" t="s">
        <v>202</v>
      </c>
      <c r="K1088" s="5" t="s">
        <v>233</v>
      </c>
      <c r="L1088" s="5" t="s">
        <v>111</v>
      </c>
      <c r="M1088" s="5" t="s">
        <v>157</v>
      </c>
      <c r="N1088" s="5" t="s">
        <v>88</v>
      </c>
      <c r="O1088" s="5" t="s">
        <v>204</v>
      </c>
      <c r="P1088" s="5" t="s">
        <v>234</v>
      </c>
      <c r="Q1088" s="5" t="s">
        <v>201</v>
      </c>
      <c r="R1088" s="5" t="s">
        <v>202</v>
      </c>
      <c r="S1088" s="5" t="s">
        <v>203</v>
      </c>
      <c r="T1088" s="5" t="s">
        <v>204</v>
      </c>
      <c r="U1088" s="5" t="s">
        <v>157</v>
      </c>
      <c r="V1088" s="5" t="s">
        <v>118</v>
      </c>
      <c r="W1088" s="5" t="s">
        <v>88</v>
      </c>
      <c r="X1088" s="5" t="s">
        <v>87</v>
      </c>
      <c r="Y1088" s="5" t="n">
        <v>0</v>
      </c>
      <c r="Z1088" s="5" t="n">
        <v>1</v>
      </c>
      <c r="AA1088" s="5" t="str">
        <f aca="false">IF(Y1088&gt;Z1088,"Win",IF(Y1088&lt;Z1088,"Loss","Draw"))</f>
        <v>Loss</v>
      </c>
      <c r="AB1088" s="5" t="s">
        <v>98</v>
      </c>
      <c r="AC1088" s="5" t="s">
        <v>99</v>
      </c>
      <c r="AD1088" s="5" t="s">
        <v>380</v>
      </c>
      <c r="AE1088" s="5" t="s">
        <v>206</v>
      </c>
      <c r="AF1088" s="5" t="str">
        <f aca="false">IF(AD1088&lt;AE1088,AD1088,AE1088)</f>
        <v>Bats, Berserker, Bomb Tower, Fire Spirit, Magic Archer, Miner, Royal Delivery, Wall Breakers</v>
      </c>
      <c r="AG1088" s="5" t="str">
        <f aca="false">IF(AD1088&lt;AE1088,AE1088,AD1088)</f>
        <v>Berserker, Fire Spirit, Goblin Barrel, Ice Spirit, Magic Archer, Royal Delivery, Tesla, Wall Breakers</v>
      </c>
      <c r="AH1088" s="5" t="str">
        <f aca="false">IF(AD1088=AF1088,AA1088,IF(AA1088="Win","Loss",IF(AA1088="Loss","Win","Draw")))</f>
        <v>Loss</v>
      </c>
      <c r="AI1088" s="5" t="s">
        <v>102</v>
      </c>
    </row>
    <row r="1089" customFormat="false" ht="15" hidden="false" customHeight="true" outlineLevel="0" collapsed="false">
      <c r="A1089" s="5" t="s">
        <v>3046</v>
      </c>
      <c r="B1089" s="5" t="n">
        <v>2</v>
      </c>
      <c r="C1089" s="5" t="s">
        <v>2953</v>
      </c>
      <c r="D1089" s="5" t="s">
        <v>2954</v>
      </c>
      <c r="E1089" s="5" t="s">
        <v>3047</v>
      </c>
      <c r="F1089" s="5" t="s">
        <v>3048</v>
      </c>
      <c r="G1089" s="5" t="s">
        <v>3050</v>
      </c>
      <c r="H1089" s="5" t="s">
        <v>352</v>
      </c>
      <c r="I1089" s="5" t="s">
        <v>137</v>
      </c>
      <c r="J1089" s="5" t="s">
        <v>91</v>
      </c>
      <c r="K1089" s="5" t="s">
        <v>114</v>
      </c>
      <c r="L1089" s="5" t="s">
        <v>97</v>
      </c>
      <c r="M1089" s="5" t="s">
        <v>116</v>
      </c>
      <c r="N1089" s="5" t="s">
        <v>242</v>
      </c>
      <c r="O1089" s="5" t="s">
        <v>118</v>
      </c>
      <c r="P1089" s="5" t="s">
        <v>87</v>
      </c>
      <c r="Q1089" s="5" t="s">
        <v>90</v>
      </c>
      <c r="R1089" s="5" t="s">
        <v>123</v>
      </c>
      <c r="S1089" s="5" t="s">
        <v>124</v>
      </c>
      <c r="T1089" s="5" t="s">
        <v>96</v>
      </c>
      <c r="U1089" s="5" t="s">
        <v>126</v>
      </c>
      <c r="V1089" s="5" t="s">
        <v>85</v>
      </c>
      <c r="W1089" s="5" t="s">
        <v>125</v>
      </c>
      <c r="X1089" s="5" t="s">
        <v>95</v>
      </c>
      <c r="Y1089" s="5" t="n">
        <v>0</v>
      </c>
      <c r="Z1089" s="5" t="n">
        <v>1</v>
      </c>
      <c r="AA1089" s="5" t="str">
        <f aca="false">IF(Y1089&gt;Z1089,"Win",IF(Y1089&lt;Z1089,"Loss","Draw"))</f>
        <v>Loss</v>
      </c>
      <c r="AB1089" s="5" t="s">
        <v>98</v>
      </c>
      <c r="AC1089" s="5" t="s">
        <v>99</v>
      </c>
      <c r="AD1089" s="5" t="s">
        <v>1050</v>
      </c>
      <c r="AE1089" s="5" t="s">
        <v>134</v>
      </c>
      <c r="AF1089" s="5" t="str">
        <f aca="false">IF(AD1089&lt;AE1089,AD1089,AE1089)</f>
        <v>Barbarian Barrel, Cannon Cart, Goblinstein, Lightning, Minions, Mortar, Royal Ghost, Skeletons</v>
      </c>
      <c r="AG1089" s="5" t="str">
        <f aca="false">IF(AD1089&lt;AE1089,AE1089,AD1089)</f>
        <v>Bomber, Giant Snowball, Goblin Drill, Goblins, Ice Spirit, Poison, Ronin, Tesla</v>
      </c>
      <c r="AH1089" s="5" t="str">
        <f aca="false">IF(AD1089=AF1089,AA1089,IF(AA1089="Win","Loss",IF(AA1089="Loss","Win","Draw")))</f>
        <v>Win</v>
      </c>
      <c r="AI1089" s="5" t="s">
        <v>102</v>
      </c>
    </row>
    <row r="1090" customFormat="false" ht="15" hidden="false" customHeight="true" outlineLevel="0" collapsed="false">
      <c r="A1090" s="5" t="s">
        <v>3051</v>
      </c>
      <c r="B1090" s="5" t="n">
        <v>1</v>
      </c>
      <c r="C1090" s="5" t="s">
        <v>2953</v>
      </c>
      <c r="D1090" s="5" t="s">
        <v>2954</v>
      </c>
      <c r="E1090" s="5" t="s">
        <v>3052</v>
      </c>
      <c r="F1090" s="5" t="s">
        <v>3053</v>
      </c>
      <c r="G1090" s="5" t="s">
        <v>3054</v>
      </c>
      <c r="H1090" s="5" t="s">
        <v>163</v>
      </c>
      <c r="I1090" s="5" t="s">
        <v>90</v>
      </c>
      <c r="J1090" s="5" t="s">
        <v>123</v>
      </c>
      <c r="K1090" s="5" t="s">
        <v>124</v>
      </c>
      <c r="L1090" s="5" t="s">
        <v>125</v>
      </c>
      <c r="M1090" s="5" t="s">
        <v>85</v>
      </c>
      <c r="N1090" s="5" t="s">
        <v>96</v>
      </c>
      <c r="O1090" s="5" t="s">
        <v>126</v>
      </c>
      <c r="P1090" s="5" t="s">
        <v>95</v>
      </c>
      <c r="Q1090" s="5" t="s">
        <v>201</v>
      </c>
      <c r="R1090" s="5" t="s">
        <v>202</v>
      </c>
      <c r="S1090" s="5" t="s">
        <v>233</v>
      </c>
      <c r="T1090" s="5" t="s">
        <v>111</v>
      </c>
      <c r="U1090" s="5" t="s">
        <v>157</v>
      </c>
      <c r="V1090" s="5" t="s">
        <v>88</v>
      </c>
      <c r="W1090" s="5" t="s">
        <v>204</v>
      </c>
      <c r="X1090" s="5" t="s">
        <v>234</v>
      </c>
      <c r="Y1090" s="5" t="n">
        <v>1</v>
      </c>
      <c r="Z1090" s="5" t="n">
        <v>0</v>
      </c>
      <c r="AA1090" s="5" t="str">
        <f aca="false">IF(Y1090&gt;Z1090,"Win",IF(Y1090&lt;Z1090,"Loss","Draw"))</f>
        <v>Win</v>
      </c>
      <c r="AB1090" s="5" t="s">
        <v>98</v>
      </c>
      <c r="AC1090" s="5" t="s">
        <v>99</v>
      </c>
      <c r="AD1090" s="5" t="s">
        <v>134</v>
      </c>
      <c r="AE1090" s="5" t="s">
        <v>380</v>
      </c>
      <c r="AF1090" s="5" t="str">
        <f aca="false">IF(AD1090&lt;AE1090,AD1090,AE1090)</f>
        <v>Barbarian Barrel, Cannon Cart, Goblinstein, Lightning, Minions, Mortar, Royal Ghost, Skeletons</v>
      </c>
      <c r="AG1090" s="5" t="str">
        <f aca="false">IF(AD1090&lt;AE1090,AE1090,AD1090)</f>
        <v>Bats, Berserker, Bomb Tower, Fire Spirit, Magic Archer, Miner, Royal Delivery, Wall Breakers</v>
      </c>
      <c r="AH1090" s="5" t="str">
        <f aca="false">IF(AD1090=AF1090,AA1090,IF(AA1090="Win","Loss",IF(AA1090="Loss","Win","Draw")))</f>
        <v>Win</v>
      </c>
      <c r="AI1090" s="5" t="s">
        <v>102</v>
      </c>
    </row>
    <row r="1091" customFormat="false" ht="15" hidden="false" customHeight="true" outlineLevel="0" collapsed="false">
      <c r="A1091" s="5" t="s">
        <v>3051</v>
      </c>
      <c r="B1091" s="5" t="n">
        <v>2</v>
      </c>
      <c r="C1091" s="5" t="s">
        <v>2953</v>
      </c>
      <c r="D1091" s="5" t="s">
        <v>2954</v>
      </c>
      <c r="E1091" s="5" t="s">
        <v>3052</v>
      </c>
      <c r="F1091" s="5" t="s">
        <v>3053</v>
      </c>
      <c r="G1091" s="5" t="s">
        <v>3055</v>
      </c>
      <c r="H1091" s="5" t="s">
        <v>163</v>
      </c>
      <c r="I1091" s="5" t="s">
        <v>219</v>
      </c>
      <c r="J1091" s="5" t="s">
        <v>83</v>
      </c>
      <c r="K1091" s="5" t="s">
        <v>87</v>
      </c>
      <c r="L1091" s="5" t="s">
        <v>165</v>
      </c>
      <c r="M1091" s="5" t="s">
        <v>164</v>
      </c>
      <c r="N1091" s="5" t="s">
        <v>193</v>
      </c>
      <c r="O1091" s="5" t="s">
        <v>118</v>
      </c>
      <c r="P1091" s="5" t="s">
        <v>89</v>
      </c>
      <c r="Q1091" s="5" t="s">
        <v>203</v>
      </c>
      <c r="R1091" s="5" t="s">
        <v>108</v>
      </c>
      <c r="S1091" s="5" t="s">
        <v>114</v>
      </c>
      <c r="T1091" s="5" t="s">
        <v>159</v>
      </c>
      <c r="U1091" s="5" t="s">
        <v>125</v>
      </c>
      <c r="V1091" s="5" t="s">
        <v>131</v>
      </c>
      <c r="W1091" s="5" t="s">
        <v>97</v>
      </c>
      <c r="X1091" s="5" t="s">
        <v>94</v>
      </c>
      <c r="Y1091" s="5" t="n">
        <v>0</v>
      </c>
      <c r="Z1091" s="5" t="n">
        <v>1</v>
      </c>
      <c r="AA1091" s="5" t="str">
        <f aca="false">IF(Y1091&gt;Z1091,"Win",IF(Y1091&lt;Z1091,"Loss","Draw"))</f>
        <v>Loss</v>
      </c>
      <c r="AB1091" s="5" t="s">
        <v>98</v>
      </c>
      <c r="AC1091" s="5" t="s">
        <v>99</v>
      </c>
      <c r="AD1091" s="5" t="s">
        <v>3056</v>
      </c>
      <c r="AE1091" s="5" t="s">
        <v>3057</v>
      </c>
      <c r="AF1091" s="5" t="str">
        <f aca="false">IF(AD1091&lt;AE1091,AD1091,AE1091)</f>
        <v>Bandit, Cannon Cart, Dark Prince, Dart Goblin, Giant Snowball, Goblin Barrel, Rascals, Ronin</v>
      </c>
      <c r="AG1091" s="5" t="str">
        <f aca="false">IF(AD1091&lt;AE1091,AE1091,AD1091)</f>
        <v>Earthquake, Guards, Hog Rider, Ice Spirit, Monk, Tesla, The Log, Wizard</v>
      </c>
      <c r="AH1091" s="5" t="str">
        <f aca="false">IF(AD1091=AF1091,AA1091,IF(AA1091="Win","Loss",IF(AA1091="Loss","Win","Draw")))</f>
        <v>Win</v>
      </c>
      <c r="AI1091" s="5" t="s">
        <v>102</v>
      </c>
    </row>
    <row r="1092" customFormat="false" ht="15" hidden="false" customHeight="true" outlineLevel="0" collapsed="false">
      <c r="A1092" s="5" t="s">
        <v>3051</v>
      </c>
      <c r="B1092" s="5" t="n">
        <v>3</v>
      </c>
      <c r="C1092" s="5" t="s">
        <v>2953</v>
      </c>
      <c r="D1092" s="5" t="s">
        <v>2954</v>
      </c>
      <c r="E1092" s="5" t="s">
        <v>3052</v>
      </c>
      <c r="F1092" s="5" t="s">
        <v>3053</v>
      </c>
      <c r="G1092" s="5" t="s">
        <v>3058</v>
      </c>
      <c r="H1092" s="5" t="s">
        <v>163</v>
      </c>
      <c r="I1092" s="5" t="s">
        <v>82</v>
      </c>
      <c r="J1092" s="5" t="s">
        <v>91</v>
      </c>
      <c r="K1092" s="5" t="s">
        <v>129</v>
      </c>
      <c r="L1092" s="5" t="s">
        <v>173</v>
      </c>
      <c r="M1092" s="5" t="s">
        <v>150</v>
      </c>
      <c r="N1092" s="5" t="s">
        <v>93</v>
      </c>
      <c r="O1092" s="5" t="s">
        <v>130</v>
      </c>
      <c r="P1092" s="5" t="s">
        <v>133</v>
      </c>
      <c r="Q1092" s="5" t="s">
        <v>177</v>
      </c>
      <c r="R1092" s="5" t="s">
        <v>95</v>
      </c>
      <c r="S1092" s="5" t="s">
        <v>124</v>
      </c>
      <c r="T1092" s="5" t="s">
        <v>257</v>
      </c>
      <c r="U1092" s="5" t="s">
        <v>150</v>
      </c>
      <c r="V1092" s="5" t="s">
        <v>215</v>
      </c>
      <c r="W1092" s="5" t="s">
        <v>93</v>
      </c>
      <c r="X1092" s="5" t="s">
        <v>126</v>
      </c>
      <c r="Y1092" s="5" t="n">
        <v>0</v>
      </c>
      <c r="Z1092" s="5" t="n">
        <v>1</v>
      </c>
      <c r="AA1092" s="5" t="str">
        <f aca="false">IF(Y1092&gt;Z1092,"Win",IF(Y1092&lt;Z1092,"Loss","Draw"))</f>
        <v>Loss</v>
      </c>
      <c r="AB1092" s="5" t="s">
        <v>98</v>
      </c>
      <c r="AC1092" s="5" t="s">
        <v>99</v>
      </c>
      <c r="AD1092" s="5" t="s">
        <v>3059</v>
      </c>
      <c r="AE1092" s="5" t="s">
        <v>429</v>
      </c>
      <c r="AF1092" s="5" t="str">
        <f aca="false">IF(AD1092&lt;AE1092,AD1092,AE1092)</f>
        <v>Arrows, Electro Spirit, Fireball, Goblins, Mega Knight, Mother Witch, Royal Hogs, Zappies</v>
      </c>
      <c r="AG1092" s="5" t="str">
        <f aca="false">IF(AD1092&lt;AE1092,AE1092,AD1092)</f>
        <v>Barbarian Barrel, Electro Spirit, Fireball, Fisherman, Hunter, Royal Ghost, Royal Giant, Skeletons</v>
      </c>
      <c r="AH1092" s="5" t="str">
        <f aca="false">IF(AD1092=AF1092,AA1092,IF(AA1092="Win","Loss",IF(AA1092="Loss","Win","Draw")))</f>
        <v>Loss</v>
      </c>
      <c r="AI1092" s="5" t="s">
        <v>102</v>
      </c>
    </row>
    <row r="1093" customFormat="false" ht="15" hidden="false" customHeight="true" outlineLevel="0" collapsed="false">
      <c r="A1093" s="5" t="s">
        <v>3060</v>
      </c>
      <c r="B1093" s="5" t="n">
        <v>1</v>
      </c>
      <c r="C1093" s="5" t="s">
        <v>2953</v>
      </c>
      <c r="D1093" s="5" t="s">
        <v>2954</v>
      </c>
      <c r="E1093" s="5" t="s">
        <v>2693</v>
      </c>
      <c r="F1093" s="5" t="s">
        <v>2694</v>
      </c>
      <c r="G1093" s="5" t="s">
        <v>3061</v>
      </c>
      <c r="H1093" s="5" t="s">
        <v>163</v>
      </c>
      <c r="I1093" s="5" t="s">
        <v>137</v>
      </c>
      <c r="J1093" s="5" t="s">
        <v>91</v>
      </c>
      <c r="K1093" s="5" t="s">
        <v>114</v>
      </c>
      <c r="L1093" s="5" t="s">
        <v>97</v>
      </c>
      <c r="M1093" s="5" t="s">
        <v>116</v>
      </c>
      <c r="N1093" s="5" t="s">
        <v>242</v>
      </c>
      <c r="O1093" s="5" t="s">
        <v>118</v>
      </c>
      <c r="P1093" s="5" t="s">
        <v>87</v>
      </c>
      <c r="Q1093" s="5" t="s">
        <v>129</v>
      </c>
      <c r="R1093" s="5" t="s">
        <v>194</v>
      </c>
      <c r="S1093" s="5" t="s">
        <v>201</v>
      </c>
      <c r="T1093" s="5" t="s">
        <v>467</v>
      </c>
      <c r="U1093" s="5" t="s">
        <v>109</v>
      </c>
      <c r="V1093" s="5" t="s">
        <v>130</v>
      </c>
      <c r="W1093" s="5" t="s">
        <v>131</v>
      </c>
      <c r="X1093" s="5" t="s">
        <v>96</v>
      </c>
      <c r="Y1093" s="5" t="n">
        <v>1</v>
      </c>
      <c r="Z1093" s="5" t="n">
        <v>0</v>
      </c>
      <c r="AA1093" s="5" t="str">
        <f aca="false">IF(Y1093&gt;Z1093,"Win",IF(Y1093&lt;Z1093,"Loss","Draw"))</f>
        <v>Win</v>
      </c>
      <c r="AB1093" s="5" t="s">
        <v>98</v>
      </c>
      <c r="AC1093" s="5" t="s">
        <v>99</v>
      </c>
      <c r="AD1093" s="5" t="s">
        <v>1050</v>
      </c>
      <c r="AE1093" s="5" t="s">
        <v>3030</v>
      </c>
      <c r="AF1093" s="5" t="str">
        <f aca="false">IF(AD1093&lt;AE1093,AD1093,AE1093)</f>
        <v>Archer Queen, Arrows, Bandit, Mega Knight, Minions, Prince, Wall Breakers, Zap</v>
      </c>
      <c r="AG1093" s="5" t="str">
        <f aca="false">IF(AD1093&lt;AE1093,AE1093,AD1093)</f>
        <v>Bomber, Giant Snowball, Goblin Drill, Goblins, Ice Spirit, Poison, Ronin, Tesla</v>
      </c>
      <c r="AH1093" s="5" t="str">
        <f aca="false">IF(AD1093=AF1093,AA1093,IF(AA1093="Win","Loss",IF(AA1093="Loss","Win","Draw")))</f>
        <v>Loss</v>
      </c>
      <c r="AI1093" s="5" t="s">
        <v>102</v>
      </c>
    </row>
    <row r="1094" customFormat="false" ht="15" hidden="false" customHeight="true" outlineLevel="0" collapsed="false">
      <c r="A1094" s="5" t="s">
        <v>3060</v>
      </c>
      <c r="B1094" s="5" t="n">
        <v>2</v>
      </c>
      <c r="C1094" s="5" t="s">
        <v>2953</v>
      </c>
      <c r="D1094" s="5" t="s">
        <v>2954</v>
      </c>
      <c r="E1094" s="5" t="s">
        <v>2693</v>
      </c>
      <c r="F1094" s="5" t="s">
        <v>2694</v>
      </c>
      <c r="G1094" s="5" t="s">
        <v>2232</v>
      </c>
      <c r="H1094" s="5" t="s">
        <v>163</v>
      </c>
      <c r="I1094" s="5" t="s">
        <v>129</v>
      </c>
      <c r="J1094" s="5" t="s">
        <v>194</v>
      </c>
      <c r="K1094" s="5" t="s">
        <v>201</v>
      </c>
      <c r="L1094" s="5" t="s">
        <v>467</v>
      </c>
      <c r="M1094" s="5" t="s">
        <v>109</v>
      </c>
      <c r="N1094" s="5" t="s">
        <v>130</v>
      </c>
      <c r="O1094" s="5" t="s">
        <v>131</v>
      </c>
      <c r="P1094" s="5" t="s">
        <v>96</v>
      </c>
      <c r="Q1094" s="5" t="s">
        <v>127</v>
      </c>
      <c r="R1094" s="5" t="s">
        <v>128</v>
      </c>
      <c r="S1094" s="5" t="s">
        <v>219</v>
      </c>
      <c r="T1094" s="5" t="s">
        <v>124</v>
      </c>
      <c r="U1094" s="5" t="s">
        <v>86</v>
      </c>
      <c r="V1094" s="5" t="s">
        <v>173</v>
      </c>
      <c r="W1094" s="5" t="s">
        <v>294</v>
      </c>
      <c r="X1094" s="5" t="s">
        <v>117</v>
      </c>
      <c r="Y1094" s="5" t="n">
        <v>1</v>
      </c>
      <c r="Z1094" s="5" t="n">
        <v>0</v>
      </c>
      <c r="AA1094" s="5" t="str">
        <f aca="false">IF(Y1094&gt;Z1094,"Win",IF(Y1094&lt;Z1094,"Loss","Draw"))</f>
        <v>Win</v>
      </c>
      <c r="AB1094" s="5" t="s">
        <v>98</v>
      </c>
      <c r="AC1094" s="5" t="s">
        <v>99</v>
      </c>
      <c r="AD1094" s="5" t="s">
        <v>3030</v>
      </c>
      <c r="AE1094" s="5" t="s">
        <v>3062</v>
      </c>
      <c r="AF1094" s="5" t="str">
        <f aca="false">IF(AD1094&lt;AE1094,AD1094,AE1094)</f>
        <v>Archer Queen, Arrows, Bandit, Mega Knight, Minions, Prince, Wall Breakers, Zap</v>
      </c>
      <c r="AG1094" s="5" t="str">
        <f aca="false">IF(AD1094&lt;AE1094,AE1094,AD1094)</f>
        <v>Battle Ram, Giant Skeleton, Golden Knight, Royal Ghost, Skeleton Dragons, Vines, Wizard, Zappies</v>
      </c>
      <c r="AH1094" s="5" t="str">
        <f aca="false">IF(AD1094=AF1094,AA1094,IF(AA1094="Win","Loss",IF(AA1094="Loss","Win","Draw")))</f>
        <v>Win</v>
      </c>
      <c r="AI1094" s="5" t="s">
        <v>102</v>
      </c>
    </row>
    <row r="1095" customFormat="false" ht="15" hidden="false" customHeight="true" outlineLevel="0" collapsed="false">
      <c r="A1095" s="5" t="s">
        <v>3063</v>
      </c>
      <c r="B1095" s="5" t="n">
        <v>1</v>
      </c>
      <c r="C1095" s="5" t="s">
        <v>2953</v>
      </c>
      <c r="D1095" s="5" t="s">
        <v>2954</v>
      </c>
      <c r="E1095" s="5" t="s">
        <v>373</v>
      </c>
      <c r="F1095" s="5" t="s">
        <v>374</v>
      </c>
      <c r="G1095" s="5" t="s">
        <v>3064</v>
      </c>
      <c r="H1095" s="5" t="s">
        <v>163</v>
      </c>
      <c r="I1095" s="5" t="s">
        <v>219</v>
      </c>
      <c r="J1095" s="5" t="s">
        <v>83</v>
      </c>
      <c r="K1095" s="5" t="s">
        <v>87</v>
      </c>
      <c r="L1095" s="5" t="s">
        <v>165</v>
      </c>
      <c r="M1095" s="5" t="s">
        <v>164</v>
      </c>
      <c r="N1095" s="5" t="s">
        <v>193</v>
      </c>
      <c r="O1095" s="5" t="s">
        <v>118</v>
      </c>
      <c r="P1095" s="5" t="s">
        <v>89</v>
      </c>
      <c r="Q1095" s="5" t="s">
        <v>407</v>
      </c>
      <c r="R1095" s="5" t="s">
        <v>151</v>
      </c>
      <c r="S1095" s="5" t="s">
        <v>87</v>
      </c>
      <c r="T1095" s="5" t="s">
        <v>165</v>
      </c>
      <c r="U1095" s="5" t="s">
        <v>164</v>
      </c>
      <c r="V1095" s="5" t="s">
        <v>126</v>
      </c>
      <c r="W1095" s="5" t="s">
        <v>150</v>
      </c>
      <c r="X1095" s="5" t="s">
        <v>95</v>
      </c>
      <c r="Y1095" s="5" t="n">
        <v>0</v>
      </c>
      <c r="Z1095" s="5" t="n">
        <v>1</v>
      </c>
      <c r="AA1095" s="5" t="str">
        <f aca="false">IF(Y1095&gt;Z1095,"Win",IF(Y1095&lt;Z1095,"Loss","Draw"))</f>
        <v>Loss</v>
      </c>
      <c r="AB1095" s="5" t="s">
        <v>98</v>
      </c>
      <c r="AC1095" s="5" t="s">
        <v>99</v>
      </c>
      <c r="AD1095" s="5" t="s">
        <v>3056</v>
      </c>
      <c r="AE1095" s="5" t="s">
        <v>662</v>
      </c>
      <c r="AF1095" s="5" t="str">
        <f aca="false">IF(AD1095&lt;AE1095,AD1095,AE1095)</f>
        <v>Barbarian Barrel, Earthquake, Electro Spirit, Firecracker, Hog Rider, Mighty Miner, Skeletons, Tesla</v>
      </c>
      <c r="AG1095" s="5" t="str">
        <f aca="false">IF(AD1095&lt;AE1095,AE1095,AD1095)</f>
        <v>Earthquake, Guards, Hog Rider, Ice Spirit, Monk, Tesla, The Log, Wizard</v>
      </c>
      <c r="AH1095" s="5" t="str">
        <f aca="false">IF(AD1095=AF1095,AA1095,IF(AA1095="Win","Loss",IF(AA1095="Loss","Win","Draw")))</f>
        <v>Win</v>
      </c>
      <c r="AI1095" s="5" t="s">
        <v>297</v>
      </c>
    </row>
    <row r="1096" customFormat="false" ht="15" hidden="false" customHeight="true" outlineLevel="0" collapsed="false">
      <c r="A1096" s="5" t="s">
        <v>3063</v>
      </c>
      <c r="B1096" s="5" t="n">
        <v>2</v>
      </c>
      <c r="C1096" s="5" t="s">
        <v>2953</v>
      </c>
      <c r="D1096" s="5" t="s">
        <v>2954</v>
      </c>
      <c r="E1096" s="5" t="s">
        <v>373</v>
      </c>
      <c r="F1096" s="5" t="s">
        <v>374</v>
      </c>
      <c r="G1096" s="5" t="s">
        <v>3065</v>
      </c>
      <c r="H1096" s="5" t="s">
        <v>163</v>
      </c>
      <c r="I1096" s="5" t="s">
        <v>92</v>
      </c>
      <c r="J1096" s="5" t="s">
        <v>158</v>
      </c>
      <c r="K1096" s="5" t="s">
        <v>90</v>
      </c>
      <c r="L1096" s="5" t="s">
        <v>93</v>
      </c>
      <c r="M1096" s="5" t="s">
        <v>159</v>
      </c>
      <c r="N1096" s="5" t="s">
        <v>96</v>
      </c>
      <c r="O1096" s="5" t="s">
        <v>94</v>
      </c>
      <c r="P1096" s="5" t="s">
        <v>150</v>
      </c>
      <c r="Q1096" s="5" t="s">
        <v>201</v>
      </c>
      <c r="R1096" s="5" t="s">
        <v>202</v>
      </c>
      <c r="S1096" s="5" t="s">
        <v>123</v>
      </c>
      <c r="T1096" s="5" t="s">
        <v>111</v>
      </c>
      <c r="U1096" s="5" t="s">
        <v>88</v>
      </c>
      <c r="V1096" s="5" t="s">
        <v>187</v>
      </c>
      <c r="W1096" s="5" t="s">
        <v>204</v>
      </c>
      <c r="X1096" s="5" t="s">
        <v>209</v>
      </c>
      <c r="Y1096" s="5" t="n">
        <v>1</v>
      </c>
      <c r="Z1096" s="5" t="n">
        <v>0</v>
      </c>
      <c r="AA1096" s="5" t="str">
        <f aca="false">IF(Y1096&gt;Z1096,"Win",IF(Y1096&lt;Z1096,"Loss","Draw"))</f>
        <v>Win</v>
      </c>
      <c r="AB1096" s="5" t="s">
        <v>98</v>
      </c>
      <c r="AC1096" s="5" t="s">
        <v>99</v>
      </c>
      <c r="AD1096" s="5" t="s">
        <v>967</v>
      </c>
      <c r="AE1096" s="5" t="s">
        <v>3066</v>
      </c>
      <c r="AF1096" s="5" t="str">
        <f aca="false">IF(AD1096&lt;AE1096,AD1096,AE1096)</f>
        <v>Berserker, Goblinstein, Inferno Tower, Magic Archer, Miner, Royal Delivery, Tornado, Wall Breakers</v>
      </c>
      <c r="AG1096" s="5" t="str">
        <f aca="false">IF(AD1096&lt;AE1096,AE1096,AD1096)</f>
        <v>Bowler, Dart Goblin, Electro Spirit, Fireball, Minions, Mortar, Rascals, Skeleton Barrel</v>
      </c>
      <c r="AH1096" s="5" t="str">
        <f aca="false">IF(AD1096=AF1096,AA1096,IF(AA1096="Win","Loss",IF(AA1096="Loss","Win","Draw")))</f>
        <v>Loss</v>
      </c>
      <c r="AI1096" s="5" t="s">
        <v>297</v>
      </c>
    </row>
    <row r="1097" customFormat="false" ht="15" hidden="false" customHeight="true" outlineLevel="0" collapsed="false">
      <c r="A1097" s="5" t="s">
        <v>3063</v>
      </c>
      <c r="B1097" s="5" t="n">
        <v>3</v>
      </c>
      <c r="C1097" s="5" t="s">
        <v>2953</v>
      </c>
      <c r="D1097" s="5" t="s">
        <v>2954</v>
      </c>
      <c r="E1097" s="5" t="s">
        <v>373</v>
      </c>
      <c r="F1097" s="5" t="s">
        <v>374</v>
      </c>
      <c r="G1097" s="5" t="s">
        <v>3067</v>
      </c>
      <c r="H1097" s="5" t="s">
        <v>376</v>
      </c>
      <c r="I1097" s="5" t="s">
        <v>152</v>
      </c>
      <c r="J1097" s="5" t="s">
        <v>128</v>
      </c>
      <c r="K1097" s="5" t="s">
        <v>129</v>
      </c>
      <c r="L1097" s="5" t="s">
        <v>95</v>
      </c>
      <c r="M1097" s="5" t="s">
        <v>127</v>
      </c>
      <c r="N1097" s="5" t="s">
        <v>130</v>
      </c>
      <c r="O1097" s="5" t="s">
        <v>257</v>
      </c>
      <c r="P1097" s="5" t="s">
        <v>131</v>
      </c>
      <c r="Q1097" s="5" t="s">
        <v>141</v>
      </c>
      <c r="R1097" s="5" t="s">
        <v>158</v>
      </c>
      <c r="S1097" s="5" t="s">
        <v>107</v>
      </c>
      <c r="T1097" s="5" t="s">
        <v>178</v>
      </c>
      <c r="U1097" s="5" t="s">
        <v>89</v>
      </c>
      <c r="V1097" s="5" t="s">
        <v>93</v>
      </c>
      <c r="W1097" s="5" t="s">
        <v>177</v>
      </c>
      <c r="X1097" s="5" t="s">
        <v>143</v>
      </c>
      <c r="Y1097" s="5" t="n">
        <v>3</v>
      </c>
      <c r="Z1097" s="5" t="n">
        <v>0</v>
      </c>
      <c r="AA1097" s="5" t="str">
        <f aca="false">IF(Y1097&gt;Z1097,"Win",IF(Y1097&lt;Z1097,"Loss","Draw"))</f>
        <v>Win</v>
      </c>
      <c r="AB1097" s="5" t="s">
        <v>98</v>
      </c>
      <c r="AC1097" s="5" t="s">
        <v>99</v>
      </c>
      <c r="AD1097" s="5" t="s">
        <v>3068</v>
      </c>
      <c r="AE1097" s="5" t="s">
        <v>3069</v>
      </c>
      <c r="AF1097" s="5" t="str">
        <f aca="false">IF(AD1097&lt;AE1097,AD1097,AE1097)</f>
        <v>Arrows, Baby Dragon, Bandit, Barbarian Barrel, Battle Ram, Golden Knight, Hunter, Mega Knight</v>
      </c>
      <c r="AG1097" s="5" t="str">
        <f aca="false">IF(AD1097&lt;AE1097,AE1097,AD1097)</f>
        <v>Bowler, Fireball, Goblin Cage, Heal Spirit, Lumberjack, Phoenix, Royal Giant, The Log</v>
      </c>
      <c r="AH1097" s="5" t="str">
        <f aca="false">IF(AD1097=AF1097,AA1097,IF(AA1097="Win","Loss",IF(AA1097="Loss","Win","Draw")))</f>
        <v>Win</v>
      </c>
      <c r="AI1097" s="5" t="s">
        <v>297</v>
      </c>
    </row>
    <row r="1098" customFormat="false" ht="15" hidden="false" customHeight="true" outlineLevel="0" collapsed="false">
      <c r="A1098" s="5" t="s">
        <v>3070</v>
      </c>
      <c r="B1098" s="5" t="n">
        <v>1</v>
      </c>
      <c r="C1098" s="5" t="s">
        <v>2953</v>
      </c>
      <c r="D1098" s="5" t="s">
        <v>2954</v>
      </c>
      <c r="E1098" s="5" t="s">
        <v>3071</v>
      </c>
      <c r="F1098" s="5" t="s">
        <v>3072</v>
      </c>
      <c r="G1098" s="5" t="s">
        <v>3073</v>
      </c>
      <c r="H1098" s="5" t="s">
        <v>163</v>
      </c>
      <c r="I1098" s="5" t="s">
        <v>152</v>
      </c>
      <c r="J1098" s="5" t="s">
        <v>128</v>
      </c>
      <c r="K1098" s="5" t="s">
        <v>129</v>
      </c>
      <c r="L1098" s="5" t="s">
        <v>95</v>
      </c>
      <c r="M1098" s="5" t="s">
        <v>127</v>
      </c>
      <c r="N1098" s="5" t="s">
        <v>130</v>
      </c>
      <c r="O1098" s="5" t="s">
        <v>257</v>
      </c>
      <c r="P1098" s="5" t="s">
        <v>131</v>
      </c>
      <c r="Q1098" s="5" t="s">
        <v>2514</v>
      </c>
      <c r="R1098" s="5" t="s">
        <v>323</v>
      </c>
      <c r="S1098" s="5" t="s">
        <v>109</v>
      </c>
      <c r="T1098" s="5" t="s">
        <v>1663</v>
      </c>
      <c r="U1098" s="5" t="s">
        <v>108</v>
      </c>
      <c r="V1098" s="5" t="s">
        <v>132</v>
      </c>
      <c r="W1098" s="5" t="s">
        <v>143</v>
      </c>
      <c r="X1098" s="5" t="s">
        <v>327</v>
      </c>
      <c r="Y1098" s="5" t="n">
        <v>3</v>
      </c>
      <c r="Z1098" s="5" t="n">
        <v>0</v>
      </c>
      <c r="AA1098" s="5" t="str">
        <f aca="false">IF(Y1098&gt;Z1098,"Win",IF(Y1098&lt;Z1098,"Loss","Draw"))</f>
        <v>Win</v>
      </c>
      <c r="AB1098" s="5" t="s">
        <v>98</v>
      </c>
      <c r="AC1098" s="5" t="s">
        <v>99</v>
      </c>
      <c r="AD1098" s="5" t="s">
        <v>3068</v>
      </c>
      <c r="AE1098" s="5" t="s">
        <v>3074</v>
      </c>
      <c r="AF1098" s="5" t="str">
        <f aca="false">IF(AD1098&lt;AE1098,AD1098,AE1098)</f>
        <v>Arrows, Baby Dragon, Bandit, Barbarian Barrel, Battle Ram, Golden Knight, Hunter, Mega Knight</v>
      </c>
      <c r="AG1098" s="5" t="str">
        <f aca="false">IF(AD1098&lt;AE1098,AE1098,AD1098)</f>
        <v>Dark Prince, Electro Wizard, Goblin Giant, Heal Spirit, Mini P.E.K.K.A, Rage, Sparky, Zap</v>
      </c>
      <c r="AH1098" s="5" t="str">
        <f aca="false">IF(AD1098=AF1098,AA1098,IF(AA1098="Win","Loss",IF(AA1098="Loss","Win","Draw")))</f>
        <v>Win</v>
      </c>
      <c r="AI1098" s="5" t="s">
        <v>297</v>
      </c>
    </row>
    <row r="1099" customFormat="false" ht="15" hidden="false" customHeight="true" outlineLevel="0" collapsed="false">
      <c r="A1099" s="7" t="s">
        <v>3075</v>
      </c>
      <c r="B1099" s="7" t="n">
        <v>1</v>
      </c>
      <c r="C1099" s="7" t="s">
        <v>2953</v>
      </c>
      <c r="D1099" s="7" t="s">
        <v>2954</v>
      </c>
      <c r="E1099" s="7" t="s">
        <v>3071</v>
      </c>
      <c r="F1099" s="7" t="s">
        <v>3072</v>
      </c>
      <c r="G1099" s="7" t="s">
        <v>3076</v>
      </c>
      <c r="H1099" s="7" t="s">
        <v>163</v>
      </c>
      <c r="I1099" s="7" t="s">
        <v>82</v>
      </c>
      <c r="J1099" s="7" t="s">
        <v>91</v>
      </c>
      <c r="K1099" s="7" t="s">
        <v>152</v>
      </c>
      <c r="L1099" s="7" t="s">
        <v>97</v>
      </c>
      <c r="M1099" s="7" t="s">
        <v>85</v>
      </c>
      <c r="N1099" s="7" t="s">
        <v>150</v>
      </c>
      <c r="O1099" s="7" t="s">
        <v>89</v>
      </c>
      <c r="P1099" s="7" t="s">
        <v>153</v>
      </c>
      <c r="Q1099" s="7" t="s">
        <v>127</v>
      </c>
      <c r="R1099" s="7" t="s">
        <v>219</v>
      </c>
      <c r="S1099" s="7" t="s">
        <v>124</v>
      </c>
      <c r="T1099" s="7" t="s">
        <v>117</v>
      </c>
      <c r="U1099" s="7" t="s">
        <v>133</v>
      </c>
      <c r="V1099" s="7" t="s">
        <v>294</v>
      </c>
      <c r="W1099" s="7" t="s">
        <v>173</v>
      </c>
      <c r="X1099" s="7" t="s">
        <v>95</v>
      </c>
      <c r="Y1099" s="7" t="n">
        <v>1</v>
      </c>
      <c r="Z1099" s="7" t="n">
        <v>0</v>
      </c>
      <c r="AA1099" s="7" t="str">
        <f aca="false">IF(Y1099&gt;Z1099,"Win",IF(Y1099&lt;Z1099,"Loss","Draw"))</f>
        <v>Win</v>
      </c>
      <c r="AB1099" s="7" t="s">
        <v>99</v>
      </c>
      <c r="AC1099" s="7" t="s">
        <v>99</v>
      </c>
      <c r="AD1099" s="7" t="s">
        <v>2932</v>
      </c>
      <c r="AE1099" s="7" t="s">
        <v>296</v>
      </c>
      <c r="AF1099" s="7" t="str">
        <f aca="false">IF(AD1099&lt;AE1099,AD1099,AE1099)</f>
        <v>Baby Dragon, Cannon, Electro Spirit, Goblins, Lightning, Ronin, Royal Hogs, The Log</v>
      </c>
      <c r="AG1099" s="7" t="str">
        <f aca="false">IF(AD1099&lt;AE1099,AE1099,AD1099)</f>
        <v>Barbarian Barrel, Battle Ram, Giant Skeleton, Mother Witch, Royal Ghost, Vines, Wizard, Zappies</v>
      </c>
      <c r="AH1099" s="7" t="str">
        <f aca="false">IF(AD1099=AF1099,AA1099,IF(AA1099="Win","Loss",IF(AA1099="Loss","Win","Draw")))</f>
        <v>Win</v>
      </c>
      <c r="AI1099" s="7" t="s">
        <v>297</v>
      </c>
    </row>
    <row r="1100" customFormat="false" ht="15" hidden="false" customHeight="true" outlineLevel="0" collapsed="false">
      <c r="A1100" s="7" t="s">
        <v>3075</v>
      </c>
      <c r="B1100" s="7" t="n">
        <v>2</v>
      </c>
      <c r="C1100" s="7" t="s">
        <v>2953</v>
      </c>
      <c r="D1100" s="7" t="s">
        <v>2954</v>
      </c>
      <c r="E1100" s="7" t="s">
        <v>3071</v>
      </c>
      <c r="F1100" s="7" t="s">
        <v>3072</v>
      </c>
      <c r="G1100" s="7" t="s">
        <v>3077</v>
      </c>
      <c r="H1100" s="7" t="s">
        <v>163</v>
      </c>
      <c r="I1100" s="7" t="s">
        <v>219</v>
      </c>
      <c r="J1100" s="7" t="s">
        <v>151</v>
      </c>
      <c r="K1100" s="7" t="s">
        <v>87</v>
      </c>
      <c r="L1100" s="7" t="s">
        <v>126</v>
      </c>
      <c r="M1100" s="7" t="s">
        <v>118</v>
      </c>
      <c r="N1100" s="7" t="s">
        <v>95</v>
      </c>
      <c r="O1100" s="7" t="s">
        <v>165</v>
      </c>
      <c r="P1100" s="7" t="s">
        <v>164</v>
      </c>
      <c r="Q1100" s="7" t="s">
        <v>185</v>
      </c>
      <c r="R1100" s="7" t="s">
        <v>186</v>
      </c>
      <c r="S1100" s="7" t="s">
        <v>241</v>
      </c>
      <c r="T1100" s="7" t="s">
        <v>88</v>
      </c>
      <c r="U1100" s="7" t="s">
        <v>187</v>
      </c>
      <c r="V1100" s="7" t="s">
        <v>109</v>
      </c>
      <c r="W1100" s="7" t="s">
        <v>234</v>
      </c>
      <c r="X1100" s="7" t="s">
        <v>111</v>
      </c>
      <c r="Y1100" s="7" t="n">
        <v>1</v>
      </c>
      <c r="Z1100" s="7" t="n">
        <v>0</v>
      </c>
      <c r="AA1100" s="7" t="str">
        <f aca="false">IF(Y1100&gt;Z1100,"Win",IF(Y1100&lt;Z1100,"Loss","Draw"))</f>
        <v>Win</v>
      </c>
      <c r="AB1100" s="7" t="s">
        <v>99</v>
      </c>
      <c r="AC1100" s="7" t="s">
        <v>99</v>
      </c>
      <c r="AD1100" s="7" t="s">
        <v>3078</v>
      </c>
      <c r="AE1100" s="7" t="s">
        <v>363</v>
      </c>
      <c r="AF1100" s="7" t="str">
        <f aca="false">IF(AD1100&lt;AE1100,AD1100,AE1100)</f>
        <v>Balloon, Berserker, Bomb Tower, Executioner, Knight, Miner, Tornado, Zap</v>
      </c>
      <c r="AG1100" s="7" t="str">
        <f aca="false">IF(AD1100&lt;AE1100,AE1100,AD1100)</f>
        <v>Barbarian Barrel, Earthquake, Hog Rider, Ice Spirit, Mighty Miner, Skeletons, Tesla, Wizard</v>
      </c>
      <c r="AH1100" s="7" t="str">
        <f aca="false">IF(AD1100=AF1100,AA1100,IF(AA1100="Win","Loss",IF(AA1100="Loss","Win","Draw")))</f>
        <v>Loss</v>
      </c>
      <c r="AI1100" s="7" t="s">
        <v>297</v>
      </c>
    </row>
    <row r="1101" customFormat="false" ht="15" hidden="false" customHeight="true" outlineLevel="0" collapsed="false">
      <c r="A1101" s="7" t="s">
        <v>3075</v>
      </c>
      <c r="B1101" s="7" t="n">
        <v>3</v>
      </c>
      <c r="C1101" s="7" t="s">
        <v>2953</v>
      </c>
      <c r="D1101" s="7" t="s">
        <v>2954</v>
      </c>
      <c r="E1101" s="7" t="s">
        <v>3071</v>
      </c>
      <c r="F1101" s="7" t="s">
        <v>3072</v>
      </c>
      <c r="G1101" s="7" t="s">
        <v>3079</v>
      </c>
      <c r="H1101" s="7" t="s">
        <v>163</v>
      </c>
      <c r="I1101" s="7" t="s">
        <v>107</v>
      </c>
      <c r="J1101" s="7" t="s">
        <v>158</v>
      </c>
      <c r="K1101" s="7" t="s">
        <v>129</v>
      </c>
      <c r="L1101" s="7" t="s">
        <v>173</v>
      </c>
      <c r="M1101" s="7" t="s">
        <v>109</v>
      </c>
      <c r="N1101" s="7" t="s">
        <v>133</v>
      </c>
      <c r="O1101" s="7" t="s">
        <v>130</v>
      </c>
      <c r="P1101" s="7" t="s">
        <v>127</v>
      </c>
      <c r="Q1101" s="7" t="s">
        <v>141</v>
      </c>
      <c r="R1101" s="7" t="s">
        <v>139</v>
      </c>
      <c r="S1101" s="7" t="s">
        <v>107</v>
      </c>
      <c r="T1101" s="7" t="s">
        <v>93</v>
      </c>
      <c r="U1101" s="7" t="s">
        <v>86</v>
      </c>
      <c r="V1101" s="7" t="s">
        <v>177</v>
      </c>
      <c r="W1101" s="7" t="s">
        <v>89</v>
      </c>
      <c r="X1101" s="7" t="s">
        <v>150</v>
      </c>
      <c r="Y1101" s="7" t="n">
        <v>0</v>
      </c>
      <c r="Z1101" s="7" t="n">
        <v>1</v>
      </c>
      <c r="AA1101" s="7" t="str">
        <f aca="false">IF(Y1101&gt;Z1101,"Win",IF(Y1101&lt;Z1101,"Loss","Draw"))</f>
        <v>Loss</v>
      </c>
      <c r="AB1101" s="7" t="s">
        <v>99</v>
      </c>
      <c r="AC1101" s="7" t="s">
        <v>99</v>
      </c>
      <c r="AD1101" s="7" t="s">
        <v>3080</v>
      </c>
      <c r="AE1101" s="7" t="s">
        <v>3081</v>
      </c>
      <c r="AF1101" s="7" t="str">
        <f aca="false">IF(AD1101&lt;AE1101,AD1101,AE1101)</f>
        <v>Arrows, Battle Ram, Bowler, Goblin Cage, Mega Knight, Mother Witch, Zap, Zappies</v>
      </c>
      <c r="AG1101" s="7" t="str">
        <f aca="false">IF(AD1101&lt;AE1101,AE1101,AD1101)</f>
        <v>Electro Spirit, Fireball, Goblin Cage, Lumberjack, Mega Minion, Royal Giant, Skeleton Dragons, The Log</v>
      </c>
      <c r="AH1101" s="7" t="str">
        <f aca="false">IF(AD1101=AF1101,AA1101,IF(AA1101="Win","Loss",IF(AA1101="Loss","Win","Draw")))</f>
        <v>Loss</v>
      </c>
      <c r="AI1101" s="7" t="s">
        <v>297</v>
      </c>
    </row>
    <row r="1102" customFormat="false" ht="15" hidden="false" customHeight="true" outlineLevel="0" collapsed="false">
      <c r="A1102" s="7" t="s">
        <v>3082</v>
      </c>
      <c r="B1102" s="7" t="n">
        <v>1</v>
      </c>
      <c r="C1102" s="7" t="s">
        <v>2953</v>
      </c>
      <c r="D1102" s="7" t="s">
        <v>2954</v>
      </c>
      <c r="E1102" s="7" t="s">
        <v>3071</v>
      </c>
      <c r="F1102" s="7" t="s">
        <v>3072</v>
      </c>
      <c r="G1102" s="7" t="s">
        <v>3083</v>
      </c>
      <c r="H1102" s="7" t="s">
        <v>163</v>
      </c>
      <c r="I1102" s="7" t="s">
        <v>90</v>
      </c>
      <c r="J1102" s="7" t="s">
        <v>123</v>
      </c>
      <c r="K1102" s="7" t="s">
        <v>92</v>
      </c>
      <c r="L1102" s="7" t="s">
        <v>125</v>
      </c>
      <c r="M1102" s="7" t="s">
        <v>126</v>
      </c>
      <c r="N1102" s="7" t="s">
        <v>96</v>
      </c>
      <c r="O1102" s="7" t="s">
        <v>95</v>
      </c>
      <c r="P1102" s="7" t="s">
        <v>85</v>
      </c>
      <c r="Q1102" s="7" t="s">
        <v>201</v>
      </c>
      <c r="R1102" s="7" t="s">
        <v>202</v>
      </c>
      <c r="S1102" s="7" t="s">
        <v>203</v>
      </c>
      <c r="T1102" s="7" t="s">
        <v>88</v>
      </c>
      <c r="U1102" s="7" t="s">
        <v>118</v>
      </c>
      <c r="V1102" s="7" t="s">
        <v>157</v>
      </c>
      <c r="W1102" s="7" t="s">
        <v>204</v>
      </c>
      <c r="X1102" s="7" t="s">
        <v>87</v>
      </c>
      <c r="Y1102" s="7" t="n">
        <v>0</v>
      </c>
      <c r="Z1102" s="7" t="n">
        <v>1</v>
      </c>
      <c r="AA1102" s="7" t="str">
        <f aca="false">IF(Y1102&gt;Z1102,"Win",IF(Y1102&lt;Z1102,"Loss","Draw"))</f>
        <v>Loss</v>
      </c>
      <c r="AB1102" s="7" t="s">
        <v>99</v>
      </c>
      <c r="AC1102" s="7" t="s">
        <v>99</v>
      </c>
      <c r="AD1102" s="7" t="s">
        <v>1913</v>
      </c>
      <c r="AE1102" s="7" t="s">
        <v>206</v>
      </c>
      <c r="AF1102" s="7" t="str">
        <f aca="false">IF(AD1102&lt;AE1102,AD1102,AE1102)</f>
        <v>Barbarian Barrel, Cannon Cart, Goblinstein, Lightning, Minions, Mortar, Skeleton Barrel, Skeletons</v>
      </c>
      <c r="AG1102" s="7" t="str">
        <f aca="false">IF(AD1102&lt;AE1102,AE1102,AD1102)</f>
        <v>Berserker, Fire Spirit, Goblin Barrel, Ice Spirit, Magic Archer, Royal Delivery, Tesla, Wall Breakers</v>
      </c>
      <c r="AH1102" s="7" t="str">
        <f aca="false">IF(AD1102=AF1102,AA1102,IF(AA1102="Win","Loss",IF(AA1102="Loss","Win","Draw")))</f>
        <v>Loss</v>
      </c>
      <c r="AI1102" s="7" t="s">
        <v>297</v>
      </c>
    </row>
    <row r="1103" customFormat="false" ht="15" hidden="false" customHeight="true" outlineLevel="0" collapsed="false">
      <c r="A1103" s="7" t="s">
        <v>3082</v>
      </c>
      <c r="B1103" s="7" t="n">
        <v>2</v>
      </c>
      <c r="C1103" s="7" t="s">
        <v>2953</v>
      </c>
      <c r="D1103" s="7" t="s">
        <v>2954</v>
      </c>
      <c r="E1103" s="7" t="s">
        <v>3071</v>
      </c>
      <c r="F1103" s="7" t="s">
        <v>3072</v>
      </c>
      <c r="G1103" s="7" t="s">
        <v>3084</v>
      </c>
      <c r="H1103" s="7" t="s">
        <v>163</v>
      </c>
      <c r="I1103" s="7" t="s">
        <v>87</v>
      </c>
      <c r="J1103" s="7" t="s">
        <v>202</v>
      </c>
      <c r="K1103" s="7" t="s">
        <v>337</v>
      </c>
      <c r="L1103" s="7" t="s">
        <v>164</v>
      </c>
      <c r="M1103" s="7" t="s">
        <v>150</v>
      </c>
      <c r="N1103" s="7" t="s">
        <v>89</v>
      </c>
      <c r="O1103" s="7" t="s">
        <v>88</v>
      </c>
      <c r="P1103" s="7" t="s">
        <v>165</v>
      </c>
      <c r="Q1103" s="7" t="s">
        <v>137</v>
      </c>
      <c r="R1103" s="7" t="s">
        <v>91</v>
      </c>
      <c r="S1103" s="7" t="s">
        <v>114</v>
      </c>
      <c r="T1103" s="7" t="s">
        <v>97</v>
      </c>
      <c r="U1103" s="7" t="s">
        <v>116</v>
      </c>
      <c r="V1103" s="7" t="s">
        <v>242</v>
      </c>
      <c r="W1103" s="7" t="s">
        <v>150</v>
      </c>
      <c r="X1103" s="7" t="s">
        <v>234</v>
      </c>
      <c r="Y1103" s="7" t="n">
        <v>0</v>
      </c>
      <c r="Z1103" s="7" t="n">
        <v>1</v>
      </c>
      <c r="AA1103" s="7" t="str">
        <f aca="false">IF(Y1103&gt;Z1103,"Win",IF(Y1103&lt;Z1103,"Loss","Draw"))</f>
        <v>Loss</v>
      </c>
      <c r="AB1103" s="7" t="s">
        <v>99</v>
      </c>
      <c r="AC1103" s="7" t="s">
        <v>99</v>
      </c>
      <c r="AD1103" s="7" t="s">
        <v>3085</v>
      </c>
      <c r="AE1103" s="7" t="s">
        <v>1217</v>
      </c>
      <c r="AF1103" s="7" t="str">
        <f aca="false">IF(AD1103&lt;AE1103,AD1103,AE1103)</f>
        <v>Berserker, Boss Bandit, Earthquake, Electro Spirit, Hog Rider, Magic Archer, Tesla, The Log</v>
      </c>
      <c r="AG1103" s="7" t="str">
        <f aca="false">IF(AD1103&lt;AE1103,AE1103,AD1103)</f>
        <v>Bomb Tower, Bomber, Electro Spirit, Giant Snowball, Goblin Drill, Goblins, Poison, Ronin</v>
      </c>
      <c r="AH1103" s="7" t="str">
        <f aca="false">IF(AD1103=AF1103,AA1103,IF(AA1103="Win","Loss",IF(AA1103="Loss","Win","Draw")))</f>
        <v>Loss</v>
      </c>
      <c r="AI1103" s="7" t="s">
        <v>297</v>
      </c>
    </row>
    <row r="1104" customFormat="false" ht="15" hidden="false" customHeight="true" outlineLevel="0" collapsed="false">
      <c r="A1104" s="7" t="s">
        <v>3082</v>
      </c>
      <c r="B1104" s="7" t="n">
        <v>3</v>
      </c>
      <c r="C1104" s="7" t="s">
        <v>2953</v>
      </c>
      <c r="D1104" s="7" t="s">
        <v>2954</v>
      </c>
      <c r="E1104" s="7" t="s">
        <v>3071</v>
      </c>
      <c r="F1104" s="7" t="s">
        <v>3072</v>
      </c>
      <c r="G1104" s="7" t="s">
        <v>3086</v>
      </c>
      <c r="H1104" s="7" t="s">
        <v>163</v>
      </c>
      <c r="I1104" s="7" t="s">
        <v>129</v>
      </c>
      <c r="J1104" s="7" t="s">
        <v>91</v>
      </c>
      <c r="K1104" s="7" t="s">
        <v>114</v>
      </c>
      <c r="L1104" s="7" t="s">
        <v>257</v>
      </c>
      <c r="M1104" s="7" t="s">
        <v>119</v>
      </c>
      <c r="N1104" s="7" t="s">
        <v>116</v>
      </c>
      <c r="O1104" s="7" t="s">
        <v>118</v>
      </c>
      <c r="P1104" s="7" t="s">
        <v>115</v>
      </c>
      <c r="Q1104" s="7" t="s">
        <v>129</v>
      </c>
      <c r="R1104" s="7" t="s">
        <v>158</v>
      </c>
      <c r="S1104" s="7" t="s">
        <v>124</v>
      </c>
      <c r="T1104" s="7" t="s">
        <v>165</v>
      </c>
      <c r="U1104" s="7" t="s">
        <v>133</v>
      </c>
      <c r="V1104" s="7" t="s">
        <v>131</v>
      </c>
      <c r="W1104" s="7" t="s">
        <v>173</v>
      </c>
      <c r="X1104" s="7" t="s">
        <v>130</v>
      </c>
      <c r="Y1104" s="7" t="n">
        <v>0</v>
      </c>
      <c r="Z1104" s="7" t="n">
        <v>1</v>
      </c>
      <c r="AA1104" s="7" t="str">
        <f aca="false">IF(Y1104&gt;Z1104,"Win",IF(Y1104&lt;Z1104,"Loss","Draw"))</f>
        <v>Loss</v>
      </c>
      <c r="AB1104" s="7" t="s">
        <v>99</v>
      </c>
      <c r="AC1104" s="7" t="s">
        <v>99</v>
      </c>
      <c r="AD1104" s="7" t="s">
        <v>3087</v>
      </c>
      <c r="AE1104" s="7" t="s">
        <v>3088</v>
      </c>
      <c r="AF1104" s="7" t="str">
        <f aca="false">IF(AD1104&lt;AE1104,AD1104,AE1104)</f>
        <v>Arrows, Bandit, Bowler, Hog Rider, Mega Knight, Mother Witch, Royal Ghost, Zappies</v>
      </c>
      <c r="AG1104" s="7" t="str">
        <f aca="false">IF(AD1104&lt;AE1104,AE1104,AD1104)</f>
        <v>Giant Snowball, Goblin Hut, Goblins, Graveyard, Hunter, Ice Spirit, Mega Knight, Poison</v>
      </c>
      <c r="AH1104" s="7" t="str">
        <f aca="false">IF(AD1104=AF1104,AA1104,IF(AA1104="Win","Loss",IF(AA1104="Loss","Win","Draw")))</f>
        <v>Win</v>
      </c>
      <c r="AI1104" s="7" t="s">
        <v>297</v>
      </c>
    </row>
    <row r="1105" customFormat="false" ht="15" hidden="false" customHeight="true" outlineLevel="0" collapsed="false">
      <c r="A1105" s="7" t="s">
        <v>3089</v>
      </c>
      <c r="B1105" s="7" t="n">
        <v>1</v>
      </c>
      <c r="C1105" s="7" t="s">
        <v>2953</v>
      </c>
      <c r="D1105" s="7" t="s">
        <v>2954</v>
      </c>
      <c r="E1105" s="7" t="s">
        <v>3071</v>
      </c>
      <c r="F1105" s="7" t="s">
        <v>3072</v>
      </c>
      <c r="G1105" s="7" t="s">
        <v>3090</v>
      </c>
      <c r="H1105" s="7" t="s">
        <v>163</v>
      </c>
      <c r="I1105" s="7" t="s">
        <v>137</v>
      </c>
      <c r="J1105" s="7" t="s">
        <v>91</v>
      </c>
      <c r="K1105" s="7" t="s">
        <v>114</v>
      </c>
      <c r="L1105" s="7" t="s">
        <v>97</v>
      </c>
      <c r="M1105" s="7" t="s">
        <v>116</v>
      </c>
      <c r="N1105" s="7" t="s">
        <v>242</v>
      </c>
      <c r="O1105" s="7" t="s">
        <v>118</v>
      </c>
      <c r="P1105" s="7" t="s">
        <v>87</v>
      </c>
      <c r="Q1105" s="7" t="s">
        <v>233</v>
      </c>
      <c r="R1105" s="7" t="s">
        <v>202</v>
      </c>
      <c r="S1105" s="7" t="s">
        <v>201</v>
      </c>
      <c r="T1105" s="7" t="s">
        <v>88</v>
      </c>
      <c r="U1105" s="7" t="s">
        <v>157</v>
      </c>
      <c r="V1105" s="7" t="s">
        <v>111</v>
      </c>
      <c r="W1105" s="7" t="s">
        <v>234</v>
      </c>
      <c r="X1105" s="7" t="s">
        <v>204</v>
      </c>
      <c r="Y1105" s="7" t="n">
        <v>1</v>
      </c>
      <c r="Z1105" s="7" t="n">
        <v>0</v>
      </c>
      <c r="AA1105" s="7" t="str">
        <f aca="false">IF(Y1105&gt;Z1105,"Win",IF(Y1105&lt;Z1105,"Loss","Draw"))</f>
        <v>Win</v>
      </c>
      <c r="AB1105" s="7" t="s">
        <v>99</v>
      </c>
      <c r="AC1105" s="7" t="s">
        <v>99</v>
      </c>
      <c r="AD1105" s="7" t="s">
        <v>1050</v>
      </c>
      <c r="AE1105" s="7" t="s">
        <v>380</v>
      </c>
      <c r="AF1105" s="7" t="str">
        <f aca="false">IF(AD1105&lt;AE1105,AD1105,AE1105)</f>
        <v>Bats, Berserker, Bomb Tower, Fire Spirit, Magic Archer, Miner, Royal Delivery, Wall Breakers</v>
      </c>
      <c r="AG1105" s="7" t="str">
        <f aca="false">IF(AD1105&lt;AE1105,AE1105,AD1105)</f>
        <v>Bomber, Giant Snowball, Goblin Drill, Goblins, Ice Spirit, Poison, Ronin, Tesla</v>
      </c>
      <c r="AH1105" s="7" t="str">
        <f aca="false">IF(AD1105=AF1105,AA1105,IF(AA1105="Win","Loss",IF(AA1105="Loss","Win","Draw")))</f>
        <v>Loss</v>
      </c>
      <c r="AI1105" s="7" t="s">
        <v>297</v>
      </c>
    </row>
    <row r="1106" customFormat="false" ht="15" hidden="false" customHeight="true" outlineLevel="0" collapsed="false">
      <c r="A1106" s="7" t="s">
        <v>3089</v>
      </c>
      <c r="B1106" s="7" t="n">
        <v>2</v>
      </c>
      <c r="C1106" s="7" t="s">
        <v>2953</v>
      </c>
      <c r="D1106" s="7" t="s">
        <v>2954</v>
      </c>
      <c r="E1106" s="7" t="s">
        <v>3071</v>
      </c>
      <c r="F1106" s="7" t="s">
        <v>3072</v>
      </c>
      <c r="G1106" s="7" t="s">
        <v>3091</v>
      </c>
      <c r="H1106" s="7" t="s">
        <v>163</v>
      </c>
      <c r="I1106" s="7" t="s">
        <v>201</v>
      </c>
      <c r="J1106" s="7" t="s">
        <v>202</v>
      </c>
      <c r="K1106" s="7" t="s">
        <v>203</v>
      </c>
      <c r="L1106" s="7" t="s">
        <v>88</v>
      </c>
      <c r="M1106" s="7" t="s">
        <v>157</v>
      </c>
      <c r="N1106" s="7" t="s">
        <v>204</v>
      </c>
      <c r="O1106" s="7" t="s">
        <v>234</v>
      </c>
      <c r="P1106" s="7" t="s">
        <v>95</v>
      </c>
      <c r="Q1106" s="7" t="s">
        <v>177</v>
      </c>
      <c r="R1106" s="7" t="s">
        <v>158</v>
      </c>
      <c r="S1106" s="7" t="s">
        <v>141</v>
      </c>
      <c r="T1106" s="7" t="s">
        <v>178</v>
      </c>
      <c r="U1106" s="7" t="s">
        <v>215</v>
      </c>
      <c r="V1106" s="7" t="s">
        <v>93</v>
      </c>
      <c r="W1106" s="7" t="s">
        <v>150</v>
      </c>
      <c r="X1106" s="7" t="s">
        <v>95</v>
      </c>
      <c r="Y1106" s="7" t="n">
        <v>0</v>
      </c>
      <c r="Z1106" s="7" t="n">
        <v>1</v>
      </c>
      <c r="AA1106" s="7" t="str">
        <f aca="false">IF(Y1106&gt;Z1106,"Win",IF(Y1106&lt;Z1106,"Loss","Draw"))</f>
        <v>Loss</v>
      </c>
      <c r="AB1106" s="7" t="s">
        <v>99</v>
      </c>
      <c r="AC1106" s="7" t="s">
        <v>99</v>
      </c>
      <c r="AD1106" s="7" t="s">
        <v>3092</v>
      </c>
      <c r="AE1106" s="7" t="s">
        <v>3093</v>
      </c>
      <c r="AF1106" s="7" t="str">
        <f aca="false">IF(AD1106&lt;AE1106,AD1106,AE1106)</f>
        <v>Barbarian Barrel, Berserker, Bomb Tower, Fire Spirit, Goblin Barrel, Magic Archer, Royal Delivery, Wall Breakers</v>
      </c>
      <c r="AG1106" s="7" t="str">
        <f aca="false">IF(AD1106&lt;AE1106,AE1106,AD1106)</f>
        <v>Barbarian Barrel, Bowler, Electro Spirit, Fireball, Fisherman, Lumberjack, Phoenix, Royal Giant</v>
      </c>
      <c r="AH1106" s="7" t="str">
        <f aca="false">IF(AD1106=AF1106,AA1106,IF(AA1106="Win","Loss",IF(AA1106="Loss","Win","Draw")))</f>
        <v>Loss</v>
      </c>
      <c r="AI1106" s="7" t="s">
        <v>297</v>
      </c>
    </row>
    <row r="1107" customFormat="false" ht="15" hidden="false" customHeight="true" outlineLevel="0" collapsed="false">
      <c r="A1107" s="7" t="s">
        <v>3089</v>
      </c>
      <c r="B1107" s="7" t="n">
        <v>3</v>
      </c>
      <c r="C1107" s="7" t="s">
        <v>2953</v>
      </c>
      <c r="D1107" s="7" t="s">
        <v>2954</v>
      </c>
      <c r="E1107" s="7" t="s">
        <v>3071</v>
      </c>
      <c r="F1107" s="7" t="s">
        <v>3072</v>
      </c>
      <c r="G1107" s="7" t="s">
        <v>3094</v>
      </c>
      <c r="H1107" s="7" t="s">
        <v>163</v>
      </c>
      <c r="I1107" s="7" t="s">
        <v>82</v>
      </c>
      <c r="J1107" s="7" t="s">
        <v>108</v>
      </c>
      <c r="K1107" s="7" t="s">
        <v>84</v>
      </c>
      <c r="L1107" s="7" t="s">
        <v>85</v>
      </c>
      <c r="M1107" s="7" t="s">
        <v>89</v>
      </c>
      <c r="N1107" s="7" t="s">
        <v>143</v>
      </c>
      <c r="O1107" s="7" t="s">
        <v>153</v>
      </c>
      <c r="P1107" s="7" t="s">
        <v>96</v>
      </c>
      <c r="Q1107" s="7" t="s">
        <v>90</v>
      </c>
      <c r="R1107" s="7" t="s">
        <v>123</v>
      </c>
      <c r="S1107" s="7" t="s">
        <v>124</v>
      </c>
      <c r="T1107" s="7" t="s">
        <v>89</v>
      </c>
      <c r="U1107" s="7" t="s">
        <v>96</v>
      </c>
      <c r="V1107" s="7" t="s">
        <v>125</v>
      </c>
      <c r="W1107" s="7" t="s">
        <v>126</v>
      </c>
      <c r="X1107" s="7" t="s">
        <v>85</v>
      </c>
      <c r="Y1107" s="7" t="n">
        <v>0</v>
      </c>
      <c r="Z1107" s="7" t="n">
        <v>1</v>
      </c>
      <c r="AA1107" s="7" t="str">
        <f aca="false">IF(Y1107&gt;Z1107,"Win",IF(Y1107&lt;Z1107,"Loss","Draw"))</f>
        <v>Loss</v>
      </c>
      <c r="AB1107" s="7" t="s">
        <v>99</v>
      </c>
      <c r="AC1107" s="7" t="s">
        <v>99</v>
      </c>
      <c r="AD1107" s="7" t="s">
        <v>3095</v>
      </c>
      <c r="AE1107" s="7" t="s">
        <v>1032</v>
      </c>
      <c r="AF1107" s="7" t="str">
        <f aca="false">IF(AD1107&lt;AE1107,AD1107,AE1107)</f>
        <v>Archers, Cannon, Dark Prince, Heal Spirit, Lightning, Minions, Royal Hogs, The Log</v>
      </c>
      <c r="AG1107" s="7" t="str">
        <f aca="false">IF(AD1107&lt;AE1107,AE1107,AD1107)</f>
        <v>Cannon Cart, Goblinstein, Lightning, Minions, Mortar, Royal Ghost, Skeletons, The Log</v>
      </c>
      <c r="AH1107" s="7" t="str">
        <f aca="false">IF(AD1107=AF1107,AA1107,IF(AA1107="Win","Loss",IF(AA1107="Loss","Win","Draw")))</f>
        <v>Loss</v>
      </c>
      <c r="AI1107" s="7" t="s">
        <v>297</v>
      </c>
    </row>
    <row r="1108" customFormat="false" ht="15" hidden="false" customHeight="true" outlineLevel="0" collapsed="false">
      <c r="A1108" s="7" t="s">
        <v>3096</v>
      </c>
      <c r="B1108" s="7" t="n">
        <v>1</v>
      </c>
      <c r="C1108" s="7" t="s">
        <v>2953</v>
      </c>
      <c r="D1108" s="7" t="s">
        <v>2954</v>
      </c>
      <c r="E1108" s="7" t="s">
        <v>3071</v>
      </c>
      <c r="F1108" s="7" t="s">
        <v>3072</v>
      </c>
      <c r="G1108" s="7" t="s">
        <v>3097</v>
      </c>
      <c r="H1108" s="7" t="s">
        <v>163</v>
      </c>
      <c r="I1108" s="7" t="s">
        <v>201</v>
      </c>
      <c r="J1108" s="7" t="s">
        <v>202</v>
      </c>
      <c r="K1108" s="7" t="s">
        <v>233</v>
      </c>
      <c r="L1108" s="7" t="s">
        <v>111</v>
      </c>
      <c r="M1108" s="7" t="s">
        <v>157</v>
      </c>
      <c r="N1108" s="7" t="s">
        <v>126</v>
      </c>
      <c r="O1108" s="7" t="s">
        <v>204</v>
      </c>
      <c r="P1108" s="7" t="s">
        <v>234</v>
      </c>
      <c r="Q1108" s="7" t="s">
        <v>84</v>
      </c>
      <c r="R1108" s="7" t="s">
        <v>108</v>
      </c>
      <c r="S1108" s="7" t="s">
        <v>87</v>
      </c>
      <c r="T1108" s="7" t="s">
        <v>115</v>
      </c>
      <c r="U1108" s="7" t="s">
        <v>116</v>
      </c>
      <c r="V1108" s="7" t="s">
        <v>126</v>
      </c>
      <c r="W1108" s="7" t="s">
        <v>118</v>
      </c>
      <c r="X1108" s="7" t="s">
        <v>95</v>
      </c>
      <c r="Y1108" s="7" t="n">
        <v>0</v>
      </c>
      <c r="Z1108" s="7" t="n">
        <v>1</v>
      </c>
      <c r="AA1108" s="7" t="str">
        <f aca="false">IF(Y1108&gt;Z1108,"Win",IF(Y1108&lt;Z1108,"Loss","Draw"))</f>
        <v>Loss</v>
      </c>
      <c r="AB1108" s="7" t="s">
        <v>99</v>
      </c>
      <c r="AC1108" s="7" t="s">
        <v>99</v>
      </c>
      <c r="AD1108" s="7" t="s">
        <v>236</v>
      </c>
      <c r="AE1108" s="7" t="s">
        <v>703</v>
      </c>
      <c r="AF1108" s="7" t="str">
        <f aca="false">IF(AD1108&lt;AE1108,AD1108,AE1108)</f>
        <v>Archers, Barbarian Barrel, Dark Prince, Graveyard, Ice Spirit, Poison, Skeletons, Tesla</v>
      </c>
      <c r="AG1108" s="7" t="str">
        <f aca="false">IF(AD1108&lt;AE1108,AE1108,AD1108)</f>
        <v>Bats, Bomb Tower, Fire Spirit, Magic Archer, Miner, Royal Delivery, Skeletons, Wall Breakers</v>
      </c>
      <c r="AH1108" s="7" t="str">
        <f aca="false">IF(AD1108=AF1108,AA1108,IF(AA1108="Win","Loss",IF(AA1108="Loss","Win","Draw")))</f>
        <v>Win</v>
      </c>
      <c r="AI1108" s="7" t="s">
        <v>297</v>
      </c>
    </row>
    <row r="1109" customFormat="false" ht="15" hidden="false" customHeight="true" outlineLevel="0" collapsed="false">
      <c r="A1109" s="7" t="s">
        <v>3096</v>
      </c>
      <c r="B1109" s="7" t="n">
        <v>2</v>
      </c>
      <c r="C1109" s="7" t="s">
        <v>2953</v>
      </c>
      <c r="D1109" s="7" t="s">
        <v>2954</v>
      </c>
      <c r="E1109" s="7" t="s">
        <v>3071</v>
      </c>
      <c r="F1109" s="7" t="s">
        <v>3072</v>
      </c>
      <c r="G1109" s="7" t="s">
        <v>3098</v>
      </c>
      <c r="H1109" s="7" t="s">
        <v>163</v>
      </c>
      <c r="I1109" s="7" t="s">
        <v>208</v>
      </c>
      <c r="J1109" s="7" t="s">
        <v>139</v>
      </c>
      <c r="K1109" s="7" t="s">
        <v>109</v>
      </c>
      <c r="L1109" s="7" t="s">
        <v>110</v>
      </c>
      <c r="M1109" s="7" t="s">
        <v>112</v>
      </c>
      <c r="N1109" s="7" t="s">
        <v>85</v>
      </c>
      <c r="O1109" s="7" t="s">
        <v>95</v>
      </c>
      <c r="P1109" s="7" t="s">
        <v>188</v>
      </c>
      <c r="Q1109" s="7" t="s">
        <v>129</v>
      </c>
      <c r="R1109" s="7" t="s">
        <v>202</v>
      </c>
      <c r="S1109" s="7" t="s">
        <v>153</v>
      </c>
      <c r="T1109" s="7" t="s">
        <v>89</v>
      </c>
      <c r="U1109" s="7" t="s">
        <v>85</v>
      </c>
      <c r="V1109" s="7" t="s">
        <v>165</v>
      </c>
      <c r="W1109" s="7" t="s">
        <v>150</v>
      </c>
      <c r="X1109" s="7" t="s">
        <v>88</v>
      </c>
      <c r="Y1109" s="7" t="n">
        <v>1</v>
      </c>
      <c r="Z1109" s="7" t="n">
        <v>0</v>
      </c>
      <c r="AA1109" s="7" t="str">
        <f aca="false">IF(Y1109&gt;Z1109,"Win",IF(Y1109&lt;Z1109,"Loss","Draw"))</f>
        <v>Win</v>
      </c>
      <c r="AB1109" s="7" t="s">
        <v>99</v>
      </c>
      <c r="AC1109" s="7" t="s">
        <v>99</v>
      </c>
      <c r="AD1109" s="7" t="s">
        <v>3099</v>
      </c>
      <c r="AE1109" s="7" t="s">
        <v>3100</v>
      </c>
      <c r="AF1109" s="7" t="str">
        <f aca="false">IF(AD1109&lt;AE1109,AD1109,AE1109)</f>
        <v>Barbarian Barrel, Lava Hound, Lightning, Mega Minion, Spirit Empress, Tombstone, Valkyrie, Zap</v>
      </c>
      <c r="AG1109" s="7" t="str">
        <f aca="false">IF(AD1109&lt;AE1109,AE1109,AD1109)</f>
        <v>Berserker, Cannon, Electro Spirit, Hog Rider, Lightning, Magic Archer, Mega Knight, The Log</v>
      </c>
      <c r="AH1109" s="7" t="str">
        <f aca="false">IF(AD1109=AF1109,AA1109,IF(AA1109="Win","Loss",IF(AA1109="Loss","Win","Draw")))</f>
        <v>Win</v>
      </c>
      <c r="AI1109" s="7" t="s">
        <v>297</v>
      </c>
    </row>
    <row r="1110" customFormat="false" ht="15" hidden="false" customHeight="true" outlineLevel="0" collapsed="false">
      <c r="A1110" s="7" t="s">
        <v>3096</v>
      </c>
      <c r="B1110" s="7" t="n">
        <v>3</v>
      </c>
      <c r="C1110" s="7" t="s">
        <v>2953</v>
      </c>
      <c r="D1110" s="7" t="s">
        <v>2954</v>
      </c>
      <c r="E1110" s="7" t="s">
        <v>3071</v>
      </c>
      <c r="F1110" s="7" t="s">
        <v>3072</v>
      </c>
      <c r="G1110" s="7" t="s">
        <v>3101</v>
      </c>
      <c r="H1110" s="7" t="s">
        <v>163</v>
      </c>
      <c r="I1110" s="7" t="s">
        <v>82</v>
      </c>
      <c r="J1110" s="7" t="s">
        <v>108</v>
      </c>
      <c r="K1110" s="7" t="s">
        <v>152</v>
      </c>
      <c r="L1110" s="7" t="s">
        <v>88</v>
      </c>
      <c r="M1110" s="7" t="s">
        <v>209</v>
      </c>
      <c r="N1110" s="7" t="s">
        <v>150</v>
      </c>
      <c r="O1110" s="7" t="s">
        <v>89</v>
      </c>
      <c r="P1110" s="7" t="s">
        <v>93</v>
      </c>
      <c r="Q1110" s="7" t="s">
        <v>82</v>
      </c>
      <c r="R1110" s="7" t="s">
        <v>83</v>
      </c>
      <c r="S1110" s="7" t="s">
        <v>113</v>
      </c>
      <c r="T1110" s="7" t="s">
        <v>93</v>
      </c>
      <c r="U1110" s="7" t="s">
        <v>234</v>
      </c>
      <c r="V1110" s="7" t="s">
        <v>157</v>
      </c>
      <c r="W1110" s="7" t="s">
        <v>193</v>
      </c>
      <c r="X1110" s="7" t="s">
        <v>109</v>
      </c>
      <c r="Y1110" s="7" t="n">
        <v>1</v>
      </c>
      <c r="Z1110" s="7" t="n">
        <v>0</v>
      </c>
      <c r="AA1110" s="7" t="str">
        <f aca="false">IF(Y1110&gt;Z1110,"Win",IF(Y1110&lt;Z1110,"Loss","Draw"))</f>
        <v>Win</v>
      </c>
      <c r="AB1110" s="7" t="s">
        <v>99</v>
      </c>
      <c r="AC1110" s="7" t="s">
        <v>99</v>
      </c>
      <c r="AD1110" s="7" t="s">
        <v>3102</v>
      </c>
      <c r="AE1110" s="7" t="s">
        <v>3103</v>
      </c>
      <c r="AF1110" s="7" t="str">
        <f aca="false">IF(AD1110&lt;AE1110,AD1110,AE1110)</f>
        <v>Baby Dragon, Berserker, Dark Prince, Electro Spirit, Fireball, Inferno Tower, Royal Hogs, The Log</v>
      </c>
      <c r="AG1110" s="7" t="str">
        <f aca="false">IF(AD1110&lt;AE1110,AE1110,AD1110)</f>
        <v>Bomb Tower, Fire Spirit, Fireball, Furnace, Guards, Monk, Royal Hogs, Zap</v>
      </c>
      <c r="AH1110" s="7" t="str">
        <f aca="false">IF(AD1110=AF1110,AA1110,IF(AA1110="Win","Loss",IF(AA1110="Loss","Win","Draw")))</f>
        <v>Win</v>
      </c>
      <c r="AI1110" s="7" t="s">
        <v>297</v>
      </c>
    </row>
    <row r="1111" customFormat="false" ht="15" hidden="false" customHeight="true" outlineLevel="0" collapsed="false">
      <c r="A1111" s="7" t="s">
        <v>3104</v>
      </c>
      <c r="B1111" s="7" t="n">
        <v>1</v>
      </c>
      <c r="C1111" s="7" t="s">
        <v>2953</v>
      </c>
      <c r="D1111" s="7" t="s">
        <v>2954</v>
      </c>
      <c r="E1111" s="7" t="s">
        <v>3071</v>
      </c>
      <c r="F1111" s="7" t="s">
        <v>3072</v>
      </c>
      <c r="G1111" s="7" t="s">
        <v>3105</v>
      </c>
      <c r="H1111" s="7" t="s">
        <v>163</v>
      </c>
      <c r="I1111" s="7" t="s">
        <v>84</v>
      </c>
      <c r="J1111" s="7" t="s">
        <v>108</v>
      </c>
      <c r="K1111" s="7" t="s">
        <v>95</v>
      </c>
      <c r="L1111" s="7" t="s">
        <v>115</v>
      </c>
      <c r="M1111" s="7" t="s">
        <v>97</v>
      </c>
      <c r="N1111" s="7" t="s">
        <v>116</v>
      </c>
      <c r="O1111" s="7" t="s">
        <v>119</v>
      </c>
      <c r="P1111" s="7" t="s">
        <v>118</v>
      </c>
      <c r="Q1111" s="7" t="s">
        <v>185</v>
      </c>
      <c r="R1111" s="7" t="s">
        <v>186</v>
      </c>
      <c r="S1111" s="7" t="s">
        <v>241</v>
      </c>
      <c r="T1111" s="7" t="s">
        <v>88</v>
      </c>
      <c r="U1111" s="7" t="s">
        <v>187</v>
      </c>
      <c r="V1111" s="7" t="s">
        <v>109</v>
      </c>
      <c r="W1111" s="7" t="s">
        <v>234</v>
      </c>
      <c r="X1111" s="7" t="s">
        <v>111</v>
      </c>
      <c r="Y1111" s="7" t="n">
        <v>1</v>
      </c>
      <c r="Z1111" s="7" t="n">
        <v>0</v>
      </c>
      <c r="AA1111" s="7" t="str">
        <f aca="false">IF(Y1111&gt;Z1111,"Win",IF(Y1111&lt;Z1111,"Loss","Draw"))</f>
        <v>Win</v>
      </c>
      <c r="AB1111" s="7" t="s">
        <v>99</v>
      </c>
      <c r="AC1111" s="7" t="s">
        <v>99</v>
      </c>
      <c r="AD1111" s="7" t="s">
        <v>3106</v>
      </c>
      <c r="AE1111" s="7" t="s">
        <v>363</v>
      </c>
      <c r="AF1111" s="7" t="str">
        <f aca="false">IF(AD1111&lt;AE1111,AD1111,AE1111)</f>
        <v>Archers, Barbarian Barrel, Dark Prince, Goblin Hut, Graveyard, Ice Spirit, Poison, Ronin</v>
      </c>
      <c r="AG1111" s="7" t="str">
        <f aca="false">IF(AD1111&lt;AE1111,AE1111,AD1111)</f>
        <v>Balloon, Berserker, Bomb Tower, Executioner, Knight, Miner, Tornado, Zap</v>
      </c>
      <c r="AH1111" s="7" t="str">
        <f aca="false">IF(AD1111=AF1111,AA1111,IF(AA1111="Win","Loss",IF(AA1111="Loss","Win","Draw")))</f>
        <v>Win</v>
      </c>
      <c r="AI1111" s="7" t="s">
        <v>297</v>
      </c>
    </row>
    <row r="1112" customFormat="false" ht="15" hidden="false" customHeight="true" outlineLevel="0" collapsed="false">
      <c r="A1112" s="7" t="s">
        <v>3104</v>
      </c>
      <c r="B1112" s="7" t="n">
        <v>2</v>
      </c>
      <c r="C1112" s="7" t="s">
        <v>2953</v>
      </c>
      <c r="D1112" s="7" t="s">
        <v>2954</v>
      </c>
      <c r="E1112" s="7" t="s">
        <v>3071</v>
      </c>
      <c r="F1112" s="7" t="s">
        <v>3072</v>
      </c>
      <c r="G1112" s="7" t="s">
        <v>3107</v>
      </c>
      <c r="H1112" s="7" t="s">
        <v>163</v>
      </c>
      <c r="I1112" s="7" t="s">
        <v>82</v>
      </c>
      <c r="J1112" s="7" t="s">
        <v>202</v>
      </c>
      <c r="K1112" s="7" t="s">
        <v>83</v>
      </c>
      <c r="L1112" s="7" t="s">
        <v>85</v>
      </c>
      <c r="M1112" s="7" t="s">
        <v>153</v>
      </c>
      <c r="N1112" s="7" t="s">
        <v>126</v>
      </c>
      <c r="O1112" s="7" t="s">
        <v>89</v>
      </c>
      <c r="P1112" s="7" t="s">
        <v>150</v>
      </c>
      <c r="Q1112" s="7" t="s">
        <v>129</v>
      </c>
      <c r="R1112" s="7" t="s">
        <v>128</v>
      </c>
      <c r="S1112" s="7" t="s">
        <v>127</v>
      </c>
      <c r="T1112" s="7" t="s">
        <v>86</v>
      </c>
      <c r="U1112" s="7" t="s">
        <v>133</v>
      </c>
      <c r="V1112" s="7" t="s">
        <v>131</v>
      </c>
      <c r="W1112" s="7" t="s">
        <v>173</v>
      </c>
      <c r="X1112" s="7" t="s">
        <v>130</v>
      </c>
      <c r="Y1112" s="7" t="n">
        <v>1</v>
      </c>
      <c r="Z1112" s="7" t="n">
        <v>3</v>
      </c>
      <c r="AA1112" s="7" t="str">
        <f aca="false">IF(Y1112&gt;Z1112,"Win",IF(Y1112&lt;Z1112,"Loss","Draw"))</f>
        <v>Loss</v>
      </c>
      <c r="AB1112" s="7" t="s">
        <v>99</v>
      </c>
      <c r="AC1112" s="7" t="s">
        <v>99</v>
      </c>
      <c r="AD1112" s="7" t="s">
        <v>3108</v>
      </c>
      <c r="AE1112" s="7" t="s">
        <v>796</v>
      </c>
      <c r="AF1112" s="7" t="str">
        <f aca="false">IF(AD1112&lt;AE1112,AD1112,AE1112)</f>
        <v>Arrows, Bandit, Battle Ram, Golden Knight, Mega Knight, Mother Witch, Skeleton Dragons, Zappies</v>
      </c>
      <c r="AG1112" s="7" t="str">
        <f aca="false">IF(AD1112&lt;AE1112,AE1112,AD1112)</f>
        <v>Cannon, Electro Spirit, Lightning, Magic Archer, Monk, Royal Hogs, Skeletons, The Log</v>
      </c>
      <c r="AH1112" s="7" t="str">
        <f aca="false">IF(AD1112=AF1112,AA1112,IF(AA1112="Win","Loss",IF(AA1112="Loss","Win","Draw")))</f>
        <v>Win</v>
      </c>
      <c r="AI1112" s="7" t="s">
        <v>297</v>
      </c>
    </row>
    <row r="1113" customFormat="false" ht="15" hidden="false" customHeight="true" outlineLevel="0" collapsed="false">
      <c r="A1113" s="7" t="s">
        <v>3104</v>
      </c>
      <c r="B1113" s="7" t="n">
        <v>3</v>
      </c>
      <c r="C1113" s="7" t="s">
        <v>2953</v>
      </c>
      <c r="D1113" s="7" t="s">
        <v>2954</v>
      </c>
      <c r="E1113" s="7" t="s">
        <v>3071</v>
      </c>
      <c r="F1113" s="7" t="s">
        <v>3072</v>
      </c>
      <c r="G1113" s="7" t="s">
        <v>3109</v>
      </c>
      <c r="H1113" s="7" t="s">
        <v>163</v>
      </c>
      <c r="I1113" s="7" t="s">
        <v>90</v>
      </c>
      <c r="J1113" s="7" t="s">
        <v>91</v>
      </c>
      <c r="K1113" s="7" t="s">
        <v>1848</v>
      </c>
      <c r="L1113" s="7" t="s">
        <v>111</v>
      </c>
      <c r="M1113" s="7" t="s">
        <v>130</v>
      </c>
      <c r="N1113" s="7" t="s">
        <v>125</v>
      </c>
      <c r="O1113" s="7" t="s">
        <v>88</v>
      </c>
      <c r="P1113" s="7" t="s">
        <v>94</v>
      </c>
      <c r="Q1113" s="7" t="s">
        <v>201</v>
      </c>
      <c r="R1113" s="7" t="s">
        <v>202</v>
      </c>
      <c r="S1113" s="7" t="s">
        <v>203</v>
      </c>
      <c r="T1113" s="7" t="s">
        <v>118</v>
      </c>
      <c r="U1113" s="7" t="s">
        <v>157</v>
      </c>
      <c r="V1113" s="7" t="s">
        <v>204</v>
      </c>
      <c r="W1113" s="7" t="s">
        <v>87</v>
      </c>
      <c r="X1113" s="7" t="s">
        <v>97</v>
      </c>
      <c r="Y1113" s="7" t="n">
        <v>1</v>
      </c>
      <c r="Z1113" s="7" t="n">
        <v>0</v>
      </c>
      <c r="AA1113" s="7" t="str">
        <f aca="false">IF(Y1113&gt;Z1113,"Win",IF(Y1113&lt;Z1113,"Loss","Draw"))</f>
        <v>Win</v>
      </c>
      <c r="AB1113" s="7" t="s">
        <v>99</v>
      </c>
      <c r="AC1113" s="7" t="s">
        <v>99</v>
      </c>
      <c r="AD1113" s="7" t="s">
        <v>3110</v>
      </c>
      <c r="AE1113" s="7" t="s">
        <v>1001</v>
      </c>
      <c r="AF1113" s="7" t="str">
        <f aca="false">IF(AD1113&lt;AE1113,AD1113,AE1113)</f>
        <v>Arrows, Berserker, Cannon Cart, Goblins, Miner, Minion Horde, Mortar, Rascals</v>
      </c>
      <c r="AG1113" s="7" t="str">
        <f aca="false">IF(AD1113&lt;AE1113,AE1113,AD1113)</f>
        <v>Fire Spirit, Goblin Barrel, Ice Spirit, Magic Archer, Ronin, Royal Delivery, Tesla, Wall Breakers</v>
      </c>
      <c r="AH1113" s="7" t="str">
        <f aca="false">IF(AD1113=AF1113,AA1113,IF(AA1113="Win","Loss",IF(AA1113="Loss","Win","Draw")))</f>
        <v>Win</v>
      </c>
      <c r="AI1113" s="7" t="s">
        <v>297</v>
      </c>
    </row>
    <row r="1114" customFormat="false" ht="15" hidden="false" customHeight="true" outlineLevel="0" collapsed="false">
      <c r="A1114" s="5" t="s">
        <v>3111</v>
      </c>
      <c r="B1114" s="5" t="n">
        <v>1</v>
      </c>
      <c r="C1114" s="5" t="s">
        <v>2953</v>
      </c>
      <c r="D1114" s="5" t="s">
        <v>2954</v>
      </c>
      <c r="E1114" s="5" t="s">
        <v>1676</v>
      </c>
      <c r="F1114" s="5" t="s">
        <v>1677</v>
      </c>
      <c r="G1114" s="5" t="s">
        <v>3112</v>
      </c>
      <c r="H1114" s="5" t="s">
        <v>163</v>
      </c>
      <c r="I1114" s="5" t="s">
        <v>82</v>
      </c>
      <c r="J1114" s="5" t="s">
        <v>95</v>
      </c>
      <c r="K1114" s="5" t="s">
        <v>87</v>
      </c>
      <c r="L1114" s="5" t="s">
        <v>97</v>
      </c>
      <c r="M1114" s="5" t="s">
        <v>88</v>
      </c>
      <c r="N1114" s="5" t="s">
        <v>85</v>
      </c>
      <c r="O1114" s="5" t="s">
        <v>86</v>
      </c>
      <c r="P1114" s="5" t="s">
        <v>150</v>
      </c>
      <c r="Q1114" s="5" t="s">
        <v>90</v>
      </c>
      <c r="R1114" s="5" t="s">
        <v>95</v>
      </c>
      <c r="S1114" s="5" t="s">
        <v>92</v>
      </c>
      <c r="T1114" s="5" t="s">
        <v>93</v>
      </c>
      <c r="U1114" s="5" t="s">
        <v>97</v>
      </c>
      <c r="V1114" s="5" t="s">
        <v>159</v>
      </c>
      <c r="W1114" s="5" t="s">
        <v>126</v>
      </c>
      <c r="X1114" s="5" t="s">
        <v>118</v>
      </c>
      <c r="Y1114" s="5" t="n">
        <v>0</v>
      </c>
      <c r="Z1114" s="5" t="n">
        <v>1</v>
      </c>
      <c r="AA1114" s="5" t="str">
        <f aca="false">IF(Y1114&gt;Z1114,"Win",IF(Y1114&lt;Z1114,"Loss","Draw"))</f>
        <v>Loss</v>
      </c>
      <c r="AB1114" s="5" t="s">
        <v>98</v>
      </c>
      <c r="AC1114" s="5" t="s">
        <v>99</v>
      </c>
      <c r="AD1114" s="5" t="s">
        <v>3113</v>
      </c>
      <c r="AE1114" s="5" t="s">
        <v>3114</v>
      </c>
      <c r="AF1114" s="5" t="str">
        <f aca="false">IF(AD1114&lt;AE1114,AD1114,AE1114)</f>
        <v>Barbarian Barrel, Berserker, Electro Spirit, Lightning, Ronin, Royal Hogs, Skeleton Dragons, Tesla</v>
      </c>
      <c r="AG1114" s="5" t="str">
        <f aca="false">IF(AD1114&lt;AE1114,AE1114,AD1114)</f>
        <v>Barbarian Barrel, Dart Goblin, Fireball, Ice Spirit, Mortar, Ronin, Skeleton Barrel, Skeletons</v>
      </c>
      <c r="AH1114" s="5" t="str">
        <f aca="false">IF(AD1114=AF1114,AA1114,IF(AA1114="Win","Loss",IF(AA1114="Loss","Win","Draw")))</f>
        <v>Loss</v>
      </c>
      <c r="AI1114" s="5" t="s">
        <v>297</v>
      </c>
    </row>
    <row r="1115" customFormat="false" ht="15" hidden="false" customHeight="true" outlineLevel="0" collapsed="false">
      <c r="A1115" s="5" t="s">
        <v>3111</v>
      </c>
      <c r="B1115" s="5" t="n">
        <v>2</v>
      </c>
      <c r="C1115" s="5" t="s">
        <v>2953</v>
      </c>
      <c r="D1115" s="5" t="s">
        <v>2954</v>
      </c>
      <c r="E1115" s="5" t="s">
        <v>1676</v>
      </c>
      <c r="F1115" s="5" t="s">
        <v>1677</v>
      </c>
      <c r="G1115" s="5" t="s">
        <v>3115</v>
      </c>
      <c r="H1115" s="5" t="s">
        <v>163</v>
      </c>
      <c r="I1115" s="5" t="s">
        <v>177</v>
      </c>
      <c r="J1115" s="5" t="s">
        <v>83</v>
      </c>
      <c r="K1115" s="5" t="s">
        <v>152</v>
      </c>
      <c r="L1115" s="5" t="s">
        <v>215</v>
      </c>
      <c r="M1115" s="5" t="s">
        <v>173</v>
      </c>
      <c r="N1115" s="5" t="s">
        <v>93</v>
      </c>
      <c r="O1115" s="5" t="s">
        <v>188</v>
      </c>
      <c r="P1115" s="5" t="s">
        <v>89</v>
      </c>
      <c r="Q1115" s="5" t="s">
        <v>141</v>
      </c>
      <c r="R1115" s="5" t="s">
        <v>219</v>
      </c>
      <c r="S1115" s="5" t="s">
        <v>114</v>
      </c>
      <c r="T1115" s="5" t="s">
        <v>164</v>
      </c>
      <c r="U1115" s="5" t="s">
        <v>119</v>
      </c>
      <c r="V1115" s="5" t="s">
        <v>165</v>
      </c>
      <c r="W1115" s="5" t="s">
        <v>88</v>
      </c>
      <c r="X1115" s="5" t="s">
        <v>150</v>
      </c>
      <c r="Y1115" s="5" t="n">
        <v>0</v>
      </c>
      <c r="Z1115" s="5" t="n">
        <v>1</v>
      </c>
      <c r="AA1115" s="5" t="str">
        <f aca="false">IF(Y1115&gt;Z1115,"Win",IF(Y1115&lt;Z1115,"Loss","Draw"))</f>
        <v>Loss</v>
      </c>
      <c r="AB1115" s="5" t="s">
        <v>98</v>
      </c>
      <c r="AC1115" s="5" t="s">
        <v>99</v>
      </c>
      <c r="AD1115" s="5" t="s">
        <v>3116</v>
      </c>
      <c r="AE1115" s="5" t="s">
        <v>3117</v>
      </c>
      <c r="AF1115" s="5" t="str">
        <f aca="false">IF(AD1115&lt;AE1115,AD1115,AE1115)</f>
        <v>Baby Dragon, Fireball, Fisherman, Monk, Royal Giant, The Log, Tombstone, Zappies</v>
      </c>
      <c r="AG1115" s="5" t="str">
        <f aca="false">IF(AD1115&lt;AE1115,AE1115,AD1115)</f>
        <v>Berserker, Earthquake, Electro Spirit, Giant Snowball, Goblin Hut, Hog Rider, Lumberjack, Wizard</v>
      </c>
      <c r="AH1115" s="5" t="str">
        <f aca="false">IF(AD1115=AF1115,AA1115,IF(AA1115="Win","Loss",IF(AA1115="Loss","Win","Draw")))</f>
        <v>Loss</v>
      </c>
      <c r="AI1115" s="5" t="s">
        <v>297</v>
      </c>
    </row>
    <row r="1116" customFormat="false" ht="15" hidden="false" customHeight="true" outlineLevel="0" collapsed="false">
      <c r="A1116" s="5" t="s">
        <v>3111</v>
      </c>
      <c r="B1116" s="5" t="n">
        <v>3</v>
      </c>
      <c r="C1116" s="5" t="s">
        <v>2953</v>
      </c>
      <c r="D1116" s="5" t="s">
        <v>2954</v>
      </c>
      <c r="E1116" s="5" t="s">
        <v>1676</v>
      </c>
      <c r="F1116" s="5" t="s">
        <v>1677</v>
      </c>
      <c r="G1116" s="5" t="s">
        <v>3118</v>
      </c>
      <c r="H1116" s="5" t="s">
        <v>163</v>
      </c>
      <c r="I1116" s="5" t="s">
        <v>185</v>
      </c>
      <c r="J1116" s="5" t="s">
        <v>337</v>
      </c>
      <c r="K1116" s="5" t="s">
        <v>114</v>
      </c>
      <c r="L1116" s="5" t="s">
        <v>223</v>
      </c>
      <c r="M1116" s="5" t="s">
        <v>124</v>
      </c>
      <c r="N1116" s="5" t="s">
        <v>131</v>
      </c>
      <c r="O1116" s="5" t="s">
        <v>96</v>
      </c>
      <c r="P1116" s="5" t="s">
        <v>130</v>
      </c>
      <c r="Q1116" s="5" t="s">
        <v>82</v>
      </c>
      <c r="R1116" s="5" t="s">
        <v>194</v>
      </c>
      <c r="S1116" s="5" t="s">
        <v>91</v>
      </c>
      <c r="T1116" s="5" t="s">
        <v>85</v>
      </c>
      <c r="U1116" s="5" t="s">
        <v>234</v>
      </c>
      <c r="V1116" s="5" t="s">
        <v>157</v>
      </c>
      <c r="W1116" s="5" t="s">
        <v>89</v>
      </c>
      <c r="X1116" s="5" t="s">
        <v>204</v>
      </c>
      <c r="Y1116" s="5" t="n">
        <v>0</v>
      </c>
      <c r="Z1116" s="5" t="n">
        <v>1</v>
      </c>
      <c r="AA1116" s="5" t="str">
        <f aca="false">IF(Y1116&gt;Z1116,"Win",IF(Y1116&lt;Z1116,"Loss","Draw"))</f>
        <v>Loss</v>
      </c>
      <c r="AB1116" s="5" t="s">
        <v>98</v>
      </c>
      <c r="AC1116" s="5" t="s">
        <v>99</v>
      </c>
      <c r="AD1116" s="5" t="s">
        <v>3119</v>
      </c>
      <c r="AE1116" s="5" t="s">
        <v>3120</v>
      </c>
      <c r="AF1116" s="5" t="str">
        <f aca="false">IF(AD1116&lt;AE1116,AD1116,AE1116)</f>
        <v>Archer Queen, Bomb Tower, Fire Spirit, Goblins, Lightning, Royal Delivery, Royal Hogs, The Log</v>
      </c>
      <c r="AG1116" s="5" t="str">
        <f aca="false">IF(AD1116&lt;AE1116,AE1116,AD1116)</f>
        <v>Arrows, Bandit, Boss Bandit, Executioner, Giant Snowball, Minions, Ram Rider, Royal Ghost</v>
      </c>
      <c r="AH1116" s="5" t="str">
        <f aca="false">IF(AD1116=AF1116,AA1116,IF(AA1116="Win","Loss",IF(AA1116="Loss","Win","Draw")))</f>
        <v>Win</v>
      </c>
      <c r="AI1116" s="5" t="s">
        <v>297</v>
      </c>
    </row>
    <row r="1117" customFormat="false" ht="15" hidden="false" customHeight="true" outlineLevel="0" collapsed="false">
      <c r="A1117" s="7" t="s">
        <v>3121</v>
      </c>
      <c r="B1117" s="7" t="n">
        <v>1</v>
      </c>
      <c r="C1117" s="7" t="s">
        <v>2953</v>
      </c>
      <c r="D1117" s="7" t="s">
        <v>2954</v>
      </c>
      <c r="E1117" s="7" t="s">
        <v>1676</v>
      </c>
      <c r="F1117" s="7" t="s">
        <v>1677</v>
      </c>
      <c r="G1117" s="7" t="s">
        <v>3122</v>
      </c>
      <c r="H1117" s="7" t="s">
        <v>163</v>
      </c>
      <c r="I1117" s="7" t="s">
        <v>284</v>
      </c>
      <c r="J1117" s="7" t="s">
        <v>128</v>
      </c>
      <c r="K1117" s="7" t="s">
        <v>107</v>
      </c>
      <c r="L1117" s="7" t="s">
        <v>387</v>
      </c>
      <c r="M1117" s="7" t="s">
        <v>133</v>
      </c>
      <c r="N1117" s="7" t="s">
        <v>85</v>
      </c>
      <c r="O1117" s="7" t="s">
        <v>242</v>
      </c>
      <c r="P1117" s="7" t="s">
        <v>187</v>
      </c>
      <c r="Q1117" s="7" t="s">
        <v>107</v>
      </c>
      <c r="R1117" s="7" t="s">
        <v>95</v>
      </c>
      <c r="S1117" s="7" t="s">
        <v>152</v>
      </c>
      <c r="T1117" s="7" t="s">
        <v>85</v>
      </c>
      <c r="U1117" s="7" t="s">
        <v>177</v>
      </c>
      <c r="V1117" s="7" t="s">
        <v>141</v>
      </c>
      <c r="W1117" s="7" t="s">
        <v>126</v>
      </c>
      <c r="X1117" s="7" t="s">
        <v>150</v>
      </c>
      <c r="Y1117" s="7" t="n">
        <v>1</v>
      </c>
      <c r="Z1117" s="7" t="n">
        <v>0</v>
      </c>
      <c r="AA1117" s="7" t="str">
        <f aca="false">IF(Y1117&gt;Z1117,"Win",IF(Y1117&lt;Z1117,"Loss","Draw"))</f>
        <v>Win</v>
      </c>
      <c r="AB1117" s="7" t="s">
        <v>99</v>
      </c>
      <c r="AC1117" s="7" t="s">
        <v>99</v>
      </c>
      <c r="AD1117" s="7" t="s">
        <v>1861</v>
      </c>
      <c r="AE1117" s="7" t="s">
        <v>3123</v>
      </c>
      <c r="AF1117" s="7" t="str">
        <f aca="false">IF(AD1117&lt;AE1117,AD1117,AE1117)</f>
        <v>Baby Dragon, Barbarian Barrel, Electro Spirit, Goblin Cage, Lightning, Lumberjack, Royal Giant, Skeletons</v>
      </c>
      <c r="AG1117" s="7" t="str">
        <f aca="false">IF(AD1117&lt;AE1117,AE1117,AD1117)</f>
        <v>Bomber, Electro Giant, Goblin Cage, Golden Knight, Inferno Dragon, Lightning, Mother Witch, Tornado</v>
      </c>
      <c r="AH1117" s="7" t="str">
        <f aca="false">IF(AD1117=AF1117,AA1117,IF(AA1117="Win","Loss",IF(AA1117="Loss","Win","Draw")))</f>
        <v>Loss</v>
      </c>
      <c r="AI1117" s="7" t="s">
        <v>297</v>
      </c>
    </row>
    <row r="1118" customFormat="false" ht="15" hidden="false" customHeight="true" outlineLevel="0" collapsed="false">
      <c r="A1118" s="7" t="s">
        <v>3121</v>
      </c>
      <c r="B1118" s="7" t="n">
        <v>2</v>
      </c>
      <c r="C1118" s="7" t="s">
        <v>2953</v>
      </c>
      <c r="D1118" s="7" t="s">
        <v>2954</v>
      </c>
      <c r="E1118" s="7" t="s">
        <v>1676</v>
      </c>
      <c r="F1118" s="7" t="s">
        <v>1677</v>
      </c>
      <c r="G1118" s="7" t="s">
        <v>3124</v>
      </c>
      <c r="H1118" s="7" t="s">
        <v>163</v>
      </c>
      <c r="I1118" s="7" t="s">
        <v>203</v>
      </c>
      <c r="J1118" s="7" t="s">
        <v>337</v>
      </c>
      <c r="K1118" s="7" t="s">
        <v>159</v>
      </c>
      <c r="L1118" s="7" t="s">
        <v>201</v>
      </c>
      <c r="M1118" s="7" t="s">
        <v>88</v>
      </c>
      <c r="N1118" s="7" t="s">
        <v>118</v>
      </c>
      <c r="O1118" s="7" t="s">
        <v>204</v>
      </c>
      <c r="P1118" s="7" t="s">
        <v>234</v>
      </c>
      <c r="Q1118" s="7" t="s">
        <v>448</v>
      </c>
      <c r="R1118" s="7" t="s">
        <v>447</v>
      </c>
      <c r="S1118" s="7" t="s">
        <v>84</v>
      </c>
      <c r="T1118" s="7" t="s">
        <v>294</v>
      </c>
      <c r="U1118" s="7" t="s">
        <v>158</v>
      </c>
      <c r="V1118" s="7" t="s">
        <v>108</v>
      </c>
      <c r="W1118" s="7" t="s">
        <v>115</v>
      </c>
      <c r="X1118" s="7" t="s">
        <v>114</v>
      </c>
      <c r="Y1118" s="7" t="n">
        <v>3</v>
      </c>
      <c r="Z1118" s="7" t="n">
        <v>0</v>
      </c>
      <c r="AA1118" s="7" t="str">
        <f aca="false">IF(Y1118&gt;Z1118,"Win",IF(Y1118&lt;Z1118,"Loss","Draw"))</f>
        <v>Win</v>
      </c>
      <c r="AB1118" s="7" t="s">
        <v>99</v>
      </c>
      <c r="AC1118" s="7" t="s">
        <v>99</v>
      </c>
      <c r="AD1118" s="7" t="s">
        <v>3125</v>
      </c>
      <c r="AE1118" s="7" t="s">
        <v>3126</v>
      </c>
      <c r="AF1118" s="7" t="str">
        <f aca="false">IF(AD1118&lt;AE1118,AD1118,AE1118)</f>
        <v>Archers, Bowler, Dark Prince, Giant, Giant Snowball, Graveyard, Vines, Witch</v>
      </c>
      <c r="AG1118" s="7" t="str">
        <f aca="false">IF(AD1118&lt;AE1118,AE1118,AD1118)</f>
        <v>Berserker, Bomb Tower, Boss Bandit, Dart Goblin, Goblin Barrel, Ice Spirit, Royal Delivery, Wall Breakers</v>
      </c>
      <c r="AH1118" s="7" t="str">
        <f aca="false">IF(AD1118=AF1118,AA1118,IF(AA1118="Win","Loss",IF(AA1118="Loss","Win","Draw")))</f>
        <v>Loss</v>
      </c>
      <c r="AI1118" s="7" t="s">
        <v>297</v>
      </c>
    </row>
    <row r="1119" customFormat="false" ht="15" hidden="false" customHeight="true" outlineLevel="0" collapsed="false">
      <c r="A1119" s="7" t="s">
        <v>3121</v>
      </c>
      <c r="B1119" s="7" t="n">
        <v>3</v>
      </c>
      <c r="C1119" s="7" t="s">
        <v>2953</v>
      </c>
      <c r="D1119" s="7" t="s">
        <v>2954</v>
      </c>
      <c r="E1119" s="7" t="s">
        <v>1676</v>
      </c>
      <c r="F1119" s="7" t="s">
        <v>1677</v>
      </c>
      <c r="G1119" s="7" t="s">
        <v>3127</v>
      </c>
      <c r="H1119" s="7" t="s">
        <v>163</v>
      </c>
      <c r="I1119" s="7" t="s">
        <v>203</v>
      </c>
      <c r="J1119" s="7" t="s">
        <v>337</v>
      </c>
      <c r="K1119" s="7" t="s">
        <v>159</v>
      </c>
      <c r="L1119" s="7" t="s">
        <v>201</v>
      </c>
      <c r="M1119" s="7" t="s">
        <v>88</v>
      </c>
      <c r="N1119" s="7" t="s">
        <v>118</v>
      </c>
      <c r="O1119" s="7" t="s">
        <v>204</v>
      </c>
      <c r="P1119" s="7" t="s">
        <v>234</v>
      </c>
      <c r="Q1119" s="7" t="s">
        <v>448</v>
      </c>
      <c r="R1119" s="7" t="s">
        <v>447</v>
      </c>
      <c r="S1119" s="7" t="s">
        <v>84</v>
      </c>
      <c r="T1119" s="7" t="s">
        <v>294</v>
      </c>
      <c r="U1119" s="7" t="s">
        <v>158</v>
      </c>
      <c r="V1119" s="7" t="s">
        <v>108</v>
      </c>
      <c r="W1119" s="7" t="s">
        <v>115</v>
      </c>
      <c r="X1119" s="7" t="s">
        <v>114</v>
      </c>
      <c r="Y1119" s="7" t="n">
        <v>3</v>
      </c>
      <c r="Z1119" s="7" t="n">
        <v>0</v>
      </c>
      <c r="AA1119" s="7" t="str">
        <f aca="false">IF(Y1119&gt;Z1119,"Win",IF(Y1119&lt;Z1119,"Loss","Draw"))</f>
        <v>Win</v>
      </c>
      <c r="AB1119" s="7" t="s">
        <v>99</v>
      </c>
      <c r="AC1119" s="7" t="s">
        <v>98</v>
      </c>
      <c r="AD1119" s="7" t="s">
        <v>3125</v>
      </c>
      <c r="AE1119" s="7" t="s">
        <v>3126</v>
      </c>
      <c r="AF1119" s="7" t="str">
        <f aca="false">IF(AD1119&lt;AE1119,AD1119,AE1119)</f>
        <v>Archers, Bowler, Dark Prince, Giant, Giant Snowball, Graveyard, Vines, Witch</v>
      </c>
      <c r="AG1119" s="7" t="str">
        <f aca="false">IF(AD1119&lt;AE1119,AE1119,AD1119)</f>
        <v>Berserker, Bomb Tower, Boss Bandit, Dart Goblin, Goblin Barrel, Ice Spirit, Royal Delivery, Wall Breakers</v>
      </c>
      <c r="AH1119" s="7" t="str">
        <f aca="false">IF(AD1119=AF1119,AA1119,IF(AA1119="Win","Loss",IF(AA1119="Loss","Win","Draw")))</f>
        <v>Loss</v>
      </c>
      <c r="AI1119" s="7" t="s">
        <v>297</v>
      </c>
    </row>
    <row r="1120" customFormat="false" ht="15" hidden="false" customHeight="true" outlineLevel="0" collapsed="false">
      <c r="A1120" s="5" t="s">
        <v>3128</v>
      </c>
      <c r="B1120" s="5" t="n">
        <v>1</v>
      </c>
      <c r="C1120" s="5" t="s">
        <v>2953</v>
      </c>
      <c r="D1120" s="5" t="s">
        <v>2954</v>
      </c>
      <c r="E1120" s="5" t="s">
        <v>1213</v>
      </c>
      <c r="F1120" s="5" t="s">
        <v>1214</v>
      </c>
      <c r="G1120" s="5" t="s">
        <v>3129</v>
      </c>
      <c r="H1120" s="5" t="s">
        <v>163</v>
      </c>
      <c r="I1120" s="5" t="s">
        <v>203</v>
      </c>
      <c r="J1120" s="5" t="s">
        <v>337</v>
      </c>
      <c r="K1120" s="5" t="s">
        <v>159</v>
      </c>
      <c r="L1120" s="5" t="s">
        <v>201</v>
      </c>
      <c r="M1120" s="5" t="s">
        <v>88</v>
      </c>
      <c r="N1120" s="5" t="s">
        <v>118</v>
      </c>
      <c r="O1120" s="5" t="s">
        <v>204</v>
      </c>
      <c r="P1120" s="5" t="s">
        <v>234</v>
      </c>
      <c r="Q1120" s="5" t="s">
        <v>82</v>
      </c>
      <c r="R1120" s="5" t="s">
        <v>83</v>
      </c>
      <c r="S1120" s="5" t="s">
        <v>153</v>
      </c>
      <c r="T1120" s="5" t="s">
        <v>93</v>
      </c>
      <c r="U1120" s="5" t="s">
        <v>86</v>
      </c>
      <c r="V1120" s="5" t="s">
        <v>126</v>
      </c>
      <c r="W1120" s="5" t="s">
        <v>157</v>
      </c>
      <c r="X1120" s="5" t="s">
        <v>89</v>
      </c>
      <c r="Y1120" s="5" t="n">
        <v>1</v>
      </c>
      <c r="Z1120" s="5" t="n">
        <v>0</v>
      </c>
      <c r="AA1120" s="5" t="str">
        <f aca="false">IF(Y1120&gt;Z1120,"Win",IF(Y1120&lt;Z1120,"Loss","Draw"))</f>
        <v>Win</v>
      </c>
      <c r="AB1120" s="5" t="s">
        <v>98</v>
      </c>
      <c r="AC1120" s="5" t="s">
        <v>99</v>
      </c>
      <c r="AD1120" s="5" t="s">
        <v>3125</v>
      </c>
      <c r="AE1120" s="5" t="s">
        <v>3130</v>
      </c>
      <c r="AF1120" s="5" t="str">
        <f aca="false">IF(AD1120&lt;AE1120,AD1120,AE1120)</f>
        <v>Berserker, Bomb Tower, Boss Bandit, Dart Goblin, Goblin Barrel, Ice Spirit, Royal Delivery, Wall Breakers</v>
      </c>
      <c r="AG1120" s="5" t="str">
        <f aca="false">IF(AD1120&lt;AE1120,AE1120,AD1120)</f>
        <v>Cannon, Fire Spirit, Fireball, Monk, Royal Hogs, Skeleton Dragons, Skeletons, The Log</v>
      </c>
      <c r="AH1120" s="5" t="str">
        <f aca="false">IF(AD1120=AF1120,AA1120,IF(AA1120="Win","Loss",IF(AA1120="Loss","Win","Draw")))</f>
        <v>Win</v>
      </c>
      <c r="AI1120" s="5" t="s">
        <v>297</v>
      </c>
    </row>
    <row r="1121" customFormat="false" ht="15" hidden="false" customHeight="true" outlineLevel="0" collapsed="false">
      <c r="A1121" s="5" t="s">
        <v>3128</v>
      </c>
      <c r="B1121" s="5" t="n">
        <v>2</v>
      </c>
      <c r="C1121" s="5" t="s">
        <v>2953</v>
      </c>
      <c r="D1121" s="5" t="s">
        <v>2954</v>
      </c>
      <c r="E1121" s="5" t="s">
        <v>1213</v>
      </c>
      <c r="F1121" s="5" t="s">
        <v>1214</v>
      </c>
      <c r="G1121" s="5" t="s">
        <v>3131</v>
      </c>
      <c r="H1121" s="5" t="s">
        <v>163</v>
      </c>
      <c r="I1121" s="5" t="s">
        <v>127</v>
      </c>
      <c r="J1121" s="5" t="s">
        <v>128</v>
      </c>
      <c r="K1121" s="5" t="s">
        <v>129</v>
      </c>
      <c r="L1121" s="5" t="s">
        <v>133</v>
      </c>
      <c r="M1121" s="5" t="s">
        <v>97</v>
      </c>
      <c r="N1121" s="5" t="s">
        <v>131</v>
      </c>
      <c r="O1121" s="5" t="s">
        <v>173</v>
      </c>
      <c r="P1121" s="5" t="s">
        <v>130</v>
      </c>
      <c r="Q1121" s="5" t="s">
        <v>141</v>
      </c>
      <c r="R1121" s="5" t="s">
        <v>95</v>
      </c>
      <c r="S1121" s="5" t="s">
        <v>107</v>
      </c>
      <c r="T1121" s="5" t="s">
        <v>85</v>
      </c>
      <c r="U1121" s="5" t="s">
        <v>143</v>
      </c>
      <c r="V1121" s="5" t="s">
        <v>150</v>
      </c>
      <c r="W1121" s="5" t="s">
        <v>178</v>
      </c>
      <c r="X1121" s="5" t="s">
        <v>177</v>
      </c>
      <c r="Y1121" s="5" t="n">
        <v>3</v>
      </c>
      <c r="Z1121" s="5" t="n">
        <v>0</v>
      </c>
      <c r="AA1121" s="5" t="str">
        <f aca="false">IF(Y1121&gt;Z1121,"Win",IF(Y1121&lt;Z1121,"Loss","Draw"))</f>
        <v>Win</v>
      </c>
      <c r="AB1121" s="5" t="s">
        <v>98</v>
      </c>
      <c r="AC1121" s="5" t="s">
        <v>99</v>
      </c>
      <c r="AD1121" s="5" t="s">
        <v>503</v>
      </c>
      <c r="AE1121" s="5" t="s">
        <v>1058</v>
      </c>
      <c r="AF1121" s="5" t="str">
        <f aca="false">IF(AD1121&lt;AE1121,AD1121,AE1121)</f>
        <v>Arrows, Bandit, Battle Ram, Golden Knight, Mega Knight, Mother Witch, Ronin, Zappies</v>
      </c>
      <c r="AG1121" s="5" t="str">
        <f aca="false">IF(AD1121&lt;AE1121,AE1121,AD1121)</f>
        <v>Barbarian Barrel, Electro Spirit, Goblin Cage, Heal Spirit, Lightning, Lumberjack, Phoenix, Royal Giant</v>
      </c>
      <c r="AH1121" s="5" t="str">
        <f aca="false">IF(AD1121=AF1121,AA1121,IF(AA1121="Win","Loss",IF(AA1121="Loss","Win","Draw")))</f>
        <v>Win</v>
      </c>
      <c r="AI1121" s="5" t="s">
        <v>297</v>
      </c>
    </row>
    <row r="1122" customFormat="false" ht="15" hidden="false" customHeight="true" outlineLevel="0" collapsed="false">
      <c r="A1122" s="7" t="s">
        <v>3132</v>
      </c>
      <c r="B1122" s="7" t="n">
        <v>1</v>
      </c>
      <c r="C1122" s="7" t="s">
        <v>2953</v>
      </c>
      <c r="D1122" s="7" t="s">
        <v>2954</v>
      </c>
      <c r="E1122" s="7" t="s">
        <v>1213</v>
      </c>
      <c r="F1122" s="7" t="s">
        <v>1214</v>
      </c>
      <c r="G1122" s="7" t="s">
        <v>3133</v>
      </c>
      <c r="H1122" s="7" t="s">
        <v>163</v>
      </c>
      <c r="I1122" s="7" t="s">
        <v>82</v>
      </c>
      <c r="J1122" s="7" t="s">
        <v>108</v>
      </c>
      <c r="K1122" s="7" t="s">
        <v>152</v>
      </c>
      <c r="L1122" s="7" t="s">
        <v>88</v>
      </c>
      <c r="M1122" s="7" t="s">
        <v>85</v>
      </c>
      <c r="N1122" s="7" t="s">
        <v>150</v>
      </c>
      <c r="O1122" s="7" t="s">
        <v>95</v>
      </c>
      <c r="P1122" s="7" t="s">
        <v>87</v>
      </c>
      <c r="Q1122" s="7" t="s">
        <v>203</v>
      </c>
      <c r="R1122" s="7" t="s">
        <v>337</v>
      </c>
      <c r="S1122" s="7" t="s">
        <v>159</v>
      </c>
      <c r="T1122" s="7" t="s">
        <v>201</v>
      </c>
      <c r="U1122" s="7" t="s">
        <v>88</v>
      </c>
      <c r="V1122" s="7" t="s">
        <v>118</v>
      </c>
      <c r="W1122" s="7" t="s">
        <v>204</v>
      </c>
      <c r="X1122" s="7" t="s">
        <v>234</v>
      </c>
      <c r="Y1122" s="7" t="n">
        <v>0</v>
      </c>
      <c r="Z1122" s="7" t="n">
        <v>1</v>
      </c>
      <c r="AA1122" s="7" t="str">
        <f aca="false">IF(Y1122&gt;Z1122,"Win",IF(Y1122&lt;Z1122,"Loss","Draw"))</f>
        <v>Loss</v>
      </c>
      <c r="AB1122" s="7" t="s">
        <v>99</v>
      </c>
      <c r="AC1122" s="7" t="s">
        <v>99</v>
      </c>
      <c r="AD1122" s="7" t="s">
        <v>3134</v>
      </c>
      <c r="AE1122" s="7" t="s">
        <v>3125</v>
      </c>
      <c r="AF1122" s="7" t="str">
        <f aca="false">IF(AD1122&lt;AE1122,AD1122,AE1122)</f>
        <v>Baby Dragon, Barbarian Barrel, Berserker, Dark Prince, Electro Spirit, Lightning, Royal Hogs, Tesla</v>
      </c>
      <c r="AG1122" s="7" t="str">
        <f aca="false">IF(AD1122&lt;AE1122,AE1122,AD1122)</f>
        <v>Berserker, Bomb Tower, Boss Bandit, Dart Goblin, Goblin Barrel, Ice Spirit, Royal Delivery, Wall Breakers</v>
      </c>
      <c r="AH1122" s="7" t="str">
        <f aca="false">IF(AD1122=AF1122,AA1122,IF(AA1122="Win","Loss",IF(AA1122="Loss","Win","Draw")))</f>
        <v>Loss</v>
      </c>
      <c r="AI1122" s="7" t="s">
        <v>297</v>
      </c>
    </row>
    <row r="1123" customFormat="false" ht="15" hidden="false" customHeight="true" outlineLevel="0" collapsed="false">
      <c r="A1123" s="7" t="s">
        <v>3132</v>
      </c>
      <c r="B1123" s="7" t="n">
        <v>2</v>
      </c>
      <c r="C1123" s="7" t="s">
        <v>2953</v>
      </c>
      <c r="D1123" s="7" t="s">
        <v>2954</v>
      </c>
      <c r="E1123" s="7" t="s">
        <v>1213</v>
      </c>
      <c r="F1123" s="7" t="s">
        <v>1214</v>
      </c>
      <c r="G1123" s="7" t="s">
        <v>3135</v>
      </c>
      <c r="H1123" s="7" t="s">
        <v>163</v>
      </c>
      <c r="I1123" s="7" t="s">
        <v>113</v>
      </c>
      <c r="J1123" s="7" t="s">
        <v>83</v>
      </c>
      <c r="K1123" s="7" t="s">
        <v>233</v>
      </c>
      <c r="L1123" s="7" t="s">
        <v>164</v>
      </c>
      <c r="M1123" s="7" t="s">
        <v>165</v>
      </c>
      <c r="N1123" s="7" t="s">
        <v>89</v>
      </c>
      <c r="O1123" s="7" t="s">
        <v>234</v>
      </c>
      <c r="P1123" s="7" t="s">
        <v>126</v>
      </c>
      <c r="Q1123" s="7" t="s">
        <v>137</v>
      </c>
      <c r="R1123" s="7" t="s">
        <v>194</v>
      </c>
      <c r="S1123" s="7" t="s">
        <v>114</v>
      </c>
      <c r="T1123" s="7" t="s">
        <v>130</v>
      </c>
      <c r="U1123" s="7" t="s">
        <v>87</v>
      </c>
      <c r="V1123" s="7" t="s">
        <v>193</v>
      </c>
      <c r="W1123" s="7" t="s">
        <v>157</v>
      </c>
      <c r="X1123" s="7" t="s">
        <v>242</v>
      </c>
      <c r="Y1123" s="7" t="n">
        <v>1</v>
      </c>
      <c r="Z1123" s="7" t="n">
        <v>0</v>
      </c>
      <c r="AA1123" s="7" t="str">
        <f aca="false">IF(Y1123&gt;Z1123,"Win",IF(Y1123&lt;Z1123,"Loss","Draw"))</f>
        <v>Win</v>
      </c>
      <c r="AB1123" s="7" t="s">
        <v>99</v>
      </c>
      <c r="AC1123" s="7" t="s">
        <v>99</v>
      </c>
      <c r="AD1123" s="7" t="s">
        <v>3136</v>
      </c>
      <c r="AE1123" s="7" t="s">
        <v>3137</v>
      </c>
      <c r="AF1123" s="7" t="str">
        <f aca="false">IF(AD1123&lt;AE1123,AD1123,AE1123)</f>
        <v>Archer Queen, Arrows, Bomber, Fire Spirit, Giant Snowball, Goblin Drill, Guards, Tesla</v>
      </c>
      <c r="AG1123" s="7" t="str">
        <f aca="false">IF(AD1123&lt;AE1123,AE1123,AD1123)</f>
        <v>Bats, Bomb Tower, Earthquake, Furnace, Hog Rider, Monk, Skeletons, The Log</v>
      </c>
      <c r="AH1123" s="7" t="str">
        <f aca="false">IF(AD1123=AF1123,AA1123,IF(AA1123="Win","Loss",IF(AA1123="Loss","Win","Draw")))</f>
        <v>Loss</v>
      </c>
      <c r="AI1123" s="7" t="s">
        <v>297</v>
      </c>
    </row>
    <row r="1124" customFormat="false" ht="15" hidden="false" customHeight="true" outlineLevel="0" collapsed="false">
      <c r="A1124" s="7" t="s">
        <v>3132</v>
      </c>
      <c r="B1124" s="7" t="n">
        <v>3</v>
      </c>
      <c r="C1124" s="7" t="s">
        <v>2953</v>
      </c>
      <c r="D1124" s="7" t="s">
        <v>2954</v>
      </c>
      <c r="E1124" s="7" t="s">
        <v>1213</v>
      </c>
      <c r="F1124" s="7" t="s">
        <v>1214</v>
      </c>
      <c r="G1124" s="7" t="s">
        <v>3138</v>
      </c>
      <c r="H1124" s="7" t="s">
        <v>163</v>
      </c>
      <c r="I1124" s="7" t="s">
        <v>127</v>
      </c>
      <c r="J1124" s="7" t="s">
        <v>128</v>
      </c>
      <c r="K1124" s="7" t="s">
        <v>778</v>
      </c>
      <c r="L1124" s="7" t="s">
        <v>133</v>
      </c>
      <c r="M1124" s="7" t="s">
        <v>86</v>
      </c>
      <c r="N1124" s="7" t="s">
        <v>173</v>
      </c>
      <c r="O1124" s="7" t="s">
        <v>130</v>
      </c>
      <c r="P1124" s="7" t="s">
        <v>193</v>
      </c>
      <c r="Q1124" s="7" t="s">
        <v>90</v>
      </c>
      <c r="R1124" s="7" t="s">
        <v>91</v>
      </c>
      <c r="S1124" s="7" t="s">
        <v>92</v>
      </c>
      <c r="T1124" s="7" t="s">
        <v>89</v>
      </c>
      <c r="U1124" s="7" t="s">
        <v>93</v>
      </c>
      <c r="V1124" s="7" t="s">
        <v>97</v>
      </c>
      <c r="W1124" s="7" t="s">
        <v>150</v>
      </c>
      <c r="X1124" s="7" t="s">
        <v>94</v>
      </c>
      <c r="Y1124" s="7" t="n">
        <v>1</v>
      </c>
      <c r="Z1124" s="7" t="n">
        <v>0</v>
      </c>
      <c r="AA1124" s="7" t="str">
        <f aca="false">IF(Y1124&gt;Z1124,"Win",IF(Y1124&lt;Z1124,"Loss","Draw"))</f>
        <v>Win</v>
      </c>
      <c r="AB1124" s="7" t="s">
        <v>99</v>
      </c>
      <c r="AC1124" s="7" t="s">
        <v>99</v>
      </c>
      <c r="AD1124" s="7" t="s">
        <v>3139</v>
      </c>
      <c r="AE1124" s="7" t="s">
        <v>3140</v>
      </c>
      <c r="AF1124" s="7" t="str">
        <f aca="false">IF(AD1124&lt;AE1124,AD1124,AE1124)</f>
        <v>Arrows, Battle Ram, Golden Knight, Guards, Mother Witch, P.E.K.K.A, Skeleton Dragons, Zappies</v>
      </c>
      <c r="AG1124" s="7" t="str">
        <f aca="false">IF(AD1124&lt;AE1124,AE1124,AD1124)</f>
        <v>Electro Spirit, Fireball, Goblins, Mortar, Rascals, Ronin, Skeleton Barrel, The Log</v>
      </c>
      <c r="AH1124" s="7" t="str">
        <f aca="false">IF(AD1124=AF1124,AA1124,IF(AA1124="Win","Loss",IF(AA1124="Loss","Win","Draw")))</f>
        <v>Win</v>
      </c>
      <c r="AI1124" s="7" t="s">
        <v>297</v>
      </c>
    </row>
    <row r="1125" customFormat="false" ht="15" hidden="false" customHeight="true" outlineLevel="0" collapsed="false">
      <c r="A1125" s="5" t="s">
        <v>3141</v>
      </c>
      <c r="B1125" s="5" t="n">
        <v>1</v>
      </c>
      <c r="C1125" s="5" t="s">
        <v>2659</v>
      </c>
      <c r="D1125" s="5" t="s">
        <v>2660</v>
      </c>
      <c r="E1125" s="5" t="s">
        <v>3142</v>
      </c>
      <c r="F1125" s="5" t="s">
        <v>3143</v>
      </c>
      <c r="G1125" s="5" t="s">
        <v>3144</v>
      </c>
      <c r="H1125" s="5" t="s">
        <v>163</v>
      </c>
      <c r="I1125" s="5" t="s">
        <v>114</v>
      </c>
      <c r="J1125" s="5" t="s">
        <v>108</v>
      </c>
      <c r="K1125" s="5" t="s">
        <v>84</v>
      </c>
      <c r="L1125" s="5" t="s">
        <v>115</v>
      </c>
      <c r="M1125" s="5" t="s">
        <v>138</v>
      </c>
      <c r="N1125" s="5" t="s">
        <v>87</v>
      </c>
      <c r="O1125" s="5" t="s">
        <v>116</v>
      </c>
      <c r="P1125" s="5" t="s">
        <v>118</v>
      </c>
      <c r="Q1125" s="5" t="s">
        <v>201</v>
      </c>
      <c r="R1125" s="5" t="s">
        <v>202</v>
      </c>
      <c r="S1125" s="5" t="s">
        <v>233</v>
      </c>
      <c r="T1125" s="5" t="s">
        <v>209</v>
      </c>
      <c r="U1125" s="5" t="s">
        <v>157</v>
      </c>
      <c r="V1125" s="5" t="s">
        <v>89</v>
      </c>
      <c r="W1125" s="5" t="s">
        <v>88</v>
      </c>
      <c r="X1125" s="5" t="s">
        <v>111</v>
      </c>
      <c r="Y1125" s="5" t="n">
        <v>1</v>
      </c>
      <c r="Z1125" s="5" t="n">
        <v>0</v>
      </c>
      <c r="AA1125" s="5" t="str">
        <f aca="false">IF(Y1125&gt;Z1125,"Win",IF(Y1125&lt;Z1125,"Loss","Draw"))</f>
        <v>Win</v>
      </c>
      <c r="AB1125" s="5" t="s">
        <v>98</v>
      </c>
      <c r="AC1125" s="5" t="s">
        <v>99</v>
      </c>
      <c r="AD1125" s="5" t="s">
        <v>3145</v>
      </c>
      <c r="AE1125" s="5" t="s">
        <v>3146</v>
      </c>
      <c r="AF1125" s="5" t="str">
        <f aca="false">IF(AD1125&lt;AE1125,AD1125,AE1125)</f>
        <v>Archers, Dark Prince, Giant Snowball, Goblin Demolisher, Graveyard, Ice Spirit, Poison, Tesla</v>
      </c>
      <c r="AG1125" s="5" t="str">
        <f aca="false">IF(AD1125&lt;AE1125,AE1125,AD1125)</f>
        <v>Bats, Berserker, Fire Spirit, Inferno Tower, Magic Archer, Miner, The Log, Wall Breakers</v>
      </c>
      <c r="AH1125" s="5" t="str">
        <f aca="false">IF(AD1125=AF1125,AA1125,IF(AA1125="Win","Loss",IF(AA1125="Loss","Win","Draw")))</f>
        <v>Win</v>
      </c>
      <c r="AI1125" s="5" t="s">
        <v>102</v>
      </c>
    </row>
    <row r="1126" customFormat="false" ht="15" hidden="false" customHeight="true" outlineLevel="0" collapsed="false">
      <c r="A1126" s="5" t="s">
        <v>3141</v>
      </c>
      <c r="B1126" s="5" t="n">
        <v>2</v>
      </c>
      <c r="C1126" s="5" t="s">
        <v>2659</v>
      </c>
      <c r="D1126" s="5" t="s">
        <v>2660</v>
      </c>
      <c r="E1126" s="5" t="s">
        <v>3142</v>
      </c>
      <c r="F1126" s="5" t="s">
        <v>3143</v>
      </c>
      <c r="G1126" s="5" t="s">
        <v>504</v>
      </c>
      <c r="H1126" s="5" t="s">
        <v>163</v>
      </c>
      <c r="I1126" s="5" t="s">
        <v>127</v>
      </c>
      <c r="J1126" s="5" t="s">
        <v>128</v>
      </c>
      <c r="K1126" s="5" t="s">
        <v>129</v>
      </c>
      <c r="L1126" s="5" t="s">
        <v>133</v>
      </c>
      <c r="M1126" s="5" t="s">
        <v>131</v>
      </c>
      <c r="N1126" s="5" t="s">
        <v>130</v>
      </c>
      <c r="O1126" s="5" t="s">
        <v>86</v>
      </c>
      <c r="P1126" s="5" t="s">
        <v>95</v>
      </c>
      <c r="Q1126" s="5" t="s">
        <v>113</v>
      </c>
      <c r="R1126" s="5" t="s">
        <v>241</v>
      </c>
      <c r="S1126" s="5" t="s">
        <v>114</v>
      </c>
      <c r="T1126" s="5" t="s">
        <v>137</v>
      </c>
      <c r="U1126" s="5" t="s">
        <v>116</v>
      </c>
      <c r="V1126" s="5" t="s">
        <v>118</v>
      </c>
      <c r="W1126" s="5" t="s">
        <v>91</v>
      </c>
      <c r="X1126" s="5" t="s">
        <v>119</v>
      </c>
      <c r="Y1126" s="5" t="n">
        <v>1</v>
      </c>
      <c r="Z1126" s="5" t="n">
        <v>0</v>
      </c>
      <c r="AA1126" s="5" t="str">
        <f aca="false">IF(Y1126&gt;Z1126,"Win",IF(Y1126&lt;Z1126,"Loss","Draw"))</f>
        <v>Win</v>
      </c>
      <c r="AB1126" s="5" t="s">
        <v>98</v>
      </c>
      <c r="AC1126" s="5" t="s">
        <v>99</v>
      </c>
      <c r="AD1126" s="5" t="s">
        <v>3147</v>
      </c>
      <c r="AE1126" s="5" t="s">
        <v>3148</v>
      </c>
      <c r="AF1126" s="5" t="str">
        <f aca="false">IF(AD1126&lt;AE1126,AD1126,AE1126)</f>
        <v>Arrows, Bandit, Barbarian Barrel, Battle Ram, Golden Knight, Mega Knight, Mother Witch, Skeleton Dragons</v>
      </c>
      <c r="AG1126" s="5" t="str">
        <f aca="false">IF(AD1126&lt;AE1126,AE1126,AD1126)</f>
        <v>Furnace, Giant Snowball, Goblin Drill, Goblin Hut, Goblins, Ice Spirit, Knight, Poison</v>
      </c>
      <c r="AH1126" s="5" t="str">
        <f aca="false">IF(AD1126=AF1126,AA1126,IF(AA1126="Win","Loss",IF(AA1126="Loss","Win","Draw")))</f>
        <v>Win</v>
      </c>
      <c r="AI1126" s="5" t="s">
        <v>102</v>
      </c>
    </row>
    <row r="1127" customFormat="false" ht="15" hidden="false" customHeight="true" outlineLevel="0" collapsed="false">
      <c r="A1127" s="5" t="s">
        <v>3149</v>
      </c>
      <c r="B1127" s="5" t="n">
        <v>1</v>
      </c>
      <c r="C1127" s="5" t="s">
        <v>2659</v>
      </c>
      <c r="D1127" s="5" t="s">
        <v>2660</v>
      </c>
      <c r="E1127" s="5" t="s">
        <v>567</v>
      </c>
      <c r="F1127" s="5" t="s">
        <v>568</v>
      </c>
      <c r="G1127" s="5" t="s">
        <v>3150</v>
      </c>
      <c r="H1127" s="5" t="s">
        <v>485</v>
      </c>
      <c r="I1127" s="5" t="s">
        <v>152</v>
      </c>
      <c r="J1127" s="5" t="s">
        <v>139</v>
      </c>
      <c r="K1127" s="5" t="s">
        <v>107</v>
      </c>
      <c r="L1127" s="5" t="s">
        <v>306</v>
      </c>
      <c r="M1127" s="5" t="s">
        <v>97</v>
      </c>
      <c r="N1127" s="5" t="s">
        <v>85</v>
      </c>
      <c r="O1127" s="5" t="s">
        <v>187</v>
      </c>
      <c r="P1127" s="5" t="s">
        <v>95</v>
      </c>
      <c r="Q1127" s="5" t="s">
        <v>152</v>
      </c>
      <c r="R1127" s="5" t="s">
        <v>128</v>
      </c>
      <c r="S1127" s="5" t="s">
        <v>107</v>
      </c>
      <c r="T1127" s="5" t="s">
        <v>306</v>
      </c>
      <c r="U1127" s="5" t="s">
        <v>85</v>
      </c>
      <c r="V1127" s="5" t="s">
        <v>307</v>
      </c>
      <c r="W1127" s="5" t="s">
        <v>187</v>
      </c>
      <c r="X1127" s="5" t="s">
        <v>95</v>
      </c>
      <c r="Y1127" s="5" t="n">
        <v>0</v>
      </c>
      <c r="Z1127" s="5" t="n">
        <v>3</v>
      </c>
      <c r="AA1127" s="5" t="str">
        <f aca="false">IF(Y1127&gt;Z1127,"Win",IF(Y1127&lt;Z1127,"Loss","Draw"))</f>
        <v>Loss</v>
      </c>
      <c r="AB1127" s="5" t="s">
        <v>98</v>
      </c>
      <c r="AC1127" s="5" t="s">
        <v>99</v>
      </c>
      <c r="AD1127" s="5" t="s">
        <v>964</v>
      </c>
      <c r="AE1127" s="5" t="s">
        <v>603</v>
      </c>
      <c r="AF1127" s="5" t="str">
        <f aca="false">IF(AD1127&lt;AE1127,AD1127,AE1127)</f>
        <v>Baby Dragon, Barbarian Barrel, Goblin Cage, Golden Knight, Golem, Ice Wizard, Lightning, Tornado</v>
      </c>
      <c r="AG1127" s="5" t="str">
        <f aca="false">IF(AD1127&lt;AE1127,AE1127,AD1127)</f>
        <v>Baby Dragon, Barbarian Barrel, Goblin Cage, Golem, Lightning, Mega Minion, Ronin, Tornado</v>
      </c>
      <c r="AH1127" s="5" t="str">
        <f aca="false">IF(AD1127=AF1127,AA1127,IF(AA1127="Win","Loss",IF(AA1127="Loss","Win","Draw")))</f>
        <v>Win</v>
      </c>
      <c r="AI1127" s="5" t="s">
        <v>102</v>
      </c>
    </row>
    <row r="1128" customFormat="false" ht="15" hidden="false" customHeight="true" outlineLevel="0" collapsed="false">
      <c r="A1128" s="5" t="s">
        <v>3149</v>
      </c>
      <c r="B1128" s="5" t="n">
        <v>2</v>
      </c>
      <c r="C1128" s="5" t="s">
        <v>2659</v>
      </c>
      <c r="D1128" s="5" t="s">
        <v>2660</v>
      </c>
      <c r="E1128" s="5" t="s">
        <v>567</v>
      </c>
      <c r="F1128" s="5" t="s">
        <v>568</v>
      </c>
      <c r="G1128" s="5" t="s">
        <v>3151</v>
      </c>
      <c r="H1128" s="5" t="s">
        <v>485</v>
      </c>
      <c r="I1128" s="5" t="s">
        <v>129</v>
      </c>
      <c r="J1128" s="5" t="s">
        <v>202</v>
      </c>
      <c r="K1128" s="5" t="s">
        <v>124</v>
      </c>
      <c r="L1128" s="5" t="s">
        <v>93</v>
      </c>
      <c r="M1128" s="5" t="s">
        <v>109</v>
      </c>
      <c r="N1128" s="5" t="s">
        <v>165</v>
      </c>
      <c r="O1128" s="5" t="s">
        <v>108</v>
      </c>
      <c r="P1128" s="5" t="s">
        <v>132</v>
      </c>
      <c r="Q1128" s="5" t="s">
        <v>137</v>
      </c>
      <c r="R1128" s="5" t="s">
        <v>194</v>
      </c>
      <c r="S1128" s="5" t="s">
        <v>114</v>
      </c>
      <c r="T1128" s="5" t="s">
        <v>97</v>
      </c>
      <c r="U1128" s="5" t="s">
        <v>116</v>
      </c>
      <c r="V1128" s="5" t="s">
        <v>157</v>
      </c>
      <c r="W1128" s="5" t="s">
        <v>126</v>
      </c>
      <c r="X1128" s="5" t="s">
        <v>234</v>
      </c>
      <c r="Y1128" s="5" t="n">
        <v>0</v>
      </c>
      <c r="Z1128" s="5" t="n">
        <v>1</v>
      </c>
      <c r="AA1128" s="5" t="str">
        <f aca="false">IF(Y1128&gt;Z1128,"Win",IF(Y1128&lt;Z1128,"Loss","Draw"))</f>
        <v>Loss</v>
      </c>
      <c r="AB1128" s="5" t="s">
        <v>98</v>
      </c>
      <c r="AC1128" s="5" t="s">
        <v>99</v>
      </c>
      <c r="AD1128" s="5" t="s">
        <v>3152</v>
      </c>
      <c r="AE1128" s="5" t="s">
        <v>1057</v>
      </c>
      <c r="AF1128" s="5" t="str">
        <f aca="false">IF(AD1128&lt;AE1128,AD1128,AE1128)</f>
        <v>Archer Queen, Bomb Tower, Fire Spirit, Giant Snowball, Goblin Drill, Poison, Ronin, Skeletons</v>
      </c>
      <c r="AG1128" s="5" t="str">
        <f aca="false">IF(AD1128&lt;AE1128,AE1128,AD1128)</f>
        <v>Dark Prince, Electro Wizard, Fireball, Hog Rider, Magic Archer, Mega Knight, Royal Ghost, Zap</v>
      </c>
      <c r="AH1128" s="5" t="str">
        <f aca="false">IF(AD1128=AF1128,AA1128,IF(AA1128="Win","Loss",IF(AA1128="Loss","Win","Draw")))</f>
        <v>Win</v>
      </c>
      <c r="AI1128" s="5" t="s">
        <v>102</v>
      </c>
    </row>
    <row r="1129" customFormat="false" ht="15" hidden="false" customHeight="true" outlineLevel="0" collapsed="false">
      <c r="A1129" s="5" t="s">
        <v>3153</v>
      </c>
      <c r="B1129" s="5" t="n">
        <v>1</v>
      </c>
      <c r="C1129" s="5" t="s">
        <v>2659</v>
      </c>
      <c r="D1129" s="5" t="s">
        <v>2660</v>
      </c>
      <c r="E1129" s="5" t="s">
        <v>3154</v>
      </c>
      <c r="F1129" s="5" t="s">
        <v>3155</v>
      </c>
      <c r="G1129" s="5" t="s">
        <v>3156</v>
      </c>
      <c r="H1129" s="5" t="s">
        <v>163</v>
      </c>
      <c r="I1129" s="5" t="s">
        <v>82</v>
      </c>
      <c r="J1129" s="5" t="s">
        <v>151</v>
      </c>
      <c r="K1129" s="5" t="s">
        <v>152</v>
      </c>
      <c r="L1129" s="5" t="s">
        <v>85</v>
      </c>
      <c r="M1129" s="5" t="s">
        <v>126</v>
      </c>
      <c r="N1129" s="5" t="s">
        <v>150</v>
      </c>
      <c r="O1129" s="5" t="s">
        <v>89</v>
      </c>
      <c r="P1129" s="5" t="s">
        <v>153</v>
      </c>
      <c r="Q1129" s="5" t="s">
        <v>127</v>
      </c>
      <c r="R1129" s="5" t="s">
        <v>128</v>
      </c>
      <c r="S1129" s="5" t="s">
        <v>109</v>
      </c>
      <c r="T1129" s="5" t="s">
        <v>130</v>
      </c>
      <c r="U1129" s="5" t="s">
        <v>117</v>
      </c>
      <c r="V1129" s="5" t="s">
        <v>141</v>
      </c>
      <c r="W1129" s="5" t="s">
        <v>86</v>
      </c>
      <c r="X1129" s="5" t="s">
        <v>133</v>
      </c>
      <c r="Y1129" s="5" t="n">
        <v>1</v>
      </c>
      <c r="Z1129" s="5" t="n">
        <v>0</v>
      </c>
      <c r="AA1129" s="5" t="str">
        <f aca="false">IF(Y1129&gt;Z1129,"Win",IF(Y1129&lt;Z1129,"Loss","Draw"))</f>
        <v>Win</v>
      </c>
      <c r="AB1129" s="5" t="s">
        <v>98</v>
      </c>
      <c r="AC1129" s="5" t="s">
        <v>99</v>
      </c>
      <c r="AD1129" s="5" t="s">
        <v>155</v>
      </c>
      <c r="AE1129" s="5" t="s">
        <v>3157</v>
      </c>
      <c r="AF1129" s="5" t="str">
        <f aca="false">IF(AD1129&lt;AE1129,AD1129,AE1129)</f>
        <v>Arrows, Battle Ram, Giant Skeleton, Golden Knight, Lumberjack, Mother Witch, Skeleton Dragons, Zap</v>
      </c>
      <c r="AG1129" s="5" t="str">
        <f aca="false">IF(AD1129&lt;AE1129,AE1129,AD1129)</f>
        <v>Baby Dragon, Cannon, Electro Spirit, Lightning, Mighty Miner, Royal Hogs, Skeletons, The Log</v>
      </c>
      <c r="AH1129" s="5" t="str">
        <f aca="false">IF(AD1129=AF1129,AA1129,IF(AA1129="Win","Loss",IF(AA1129="Loss","Win","Draw")))</f>
        <v>Loss</v>
      </c>
      <c r="AI1129" s="5" t="s">
        <v>102</v>
      </c>
    </row>
    <row r="1130" customFormat="false" ht="15" hidden="false" customHeight="true" outlineLevel="0" collapsed="false">
      <c r="A1130" s="5" t="s">
        <v>3153</v>
      </c>
      <c r="B1130" s="5" t="n">
        <v>2</v>
      </c>
      <c r="C1130" s="5" t="s">
        <v>2659</v>
      </c>
      <c r="D1130" s="5" t="s">
        <v>2660</v>
      </c>
      <c r="E1130" s="5" t="s">
        <v>3154</v>
      </c>
      <c r="F1130" s="5" t="s">
        <v>3155</v>
      </c>
      <c r="G1130" s="5" t="s">
        <v>3158</v>
      </c>
      <c r="H1130" s="5" t="s">
        <v>163</v>
      </c>
      <c r="I1130" s="5" t="s">
        <v>127</v>
      </c>
      <c r="J1130" s="5" t="s">
        <v>219</v>
      </c>
      <c r="K1130" s="5" t="s">
        <v>124</v>
      </c>
      <c r="L1130" s="5" t="s">
        <v>117</v>
      </c>
      <c r="M1130" s="5" t="s">
        <v>133</v>
      </c>
      <c r="N1130" s="5" t="s">
        <v>294</v>
      </c>
      <c r="O1130" s="5" t="s">
        <v>173</v>
      </c>
      <c r="P1130" s="5" t="s">
        <v>95</v>
      </c>
      <c r="Q1130" s="5" t="s">
        <v>1885</v>
      </c>
      <c r="R1130" s="5" t="s">
        <v>108</v>
      </c>
      <c r="S1130" s="5" t="s">
        <v>152</v>
      </c>
      <c r="T1130" s="5" t="s">
        <v>85</v>
      </c>
      <c r="U1130" s="5" t="s">
        <v>188</v>
      </c>
      <c r="V1130" s="5" t="s">
        <v>306</v>
      </c>
      <c r="W1130" s="5" t="s">
        <v>95</v>
      </c>
      <c r="X1130" s="5" t="s">
        <v>187</v>
      </c>
      <c r="Y1130" s="5" t="n">
        <v>1</v>
      </c>
      <c r="Z1130" s="5" t="n">
        <v>0</v>
      </c>
      <c r="AA1130" s="5" t="str">
        <f aca="false">IF(Y1130&gt;Z1130,"Win",IF(Y1130&lt;Z1130,"Loss","Draw"))</f>
        <v>Win</v>
      </c>
      <c r="AB1130" s="5" t="s">
        <v>98</v>
      </c>
      <c r="AC1130" s="5" t="s">
        <v>99</v>
      </c>
      <c r="AD1130" s="5" t="s">
        <v>296</v>
      </c>
      <c r="AE1130" s="5" t="s">
        <v>3159</v>
      </c>
      <c r="AF1130" s="5" t="str">
        <f aca="false">IF(AD1130&lt;AE1130,AD1130,AE1130)</f>
        <v>Baby Dragon, Barbarian Barrel, Dark Prince, Electro Dragon, Golem, Lightning, Tombstone, Tornado</v>
      </c>
      <c r="AG1130" s="5" t="str">
        <f aca="false">IF(AD1130&lt;AE1130,AE1130,AD1130)</f>
        <v>Barbarian Barrel, Battle Ram, Giant Skeleton, Mother Witch, Royal Ghost, Vines, Wizard, Zappies</v>
      </c>
      <c r="AH1130" s="5" t="str">
        <f aca="false">IF(AD1130=AF1130,AA1130,IF(AA1130="Win","Loss",IF(AA1130="Loss","Win","Draw")))</f>
        <v>Loss</v>
      </c>
      <c r="AI1130" s="5" t="s">
        <v>102</v>
      </c>
    </row>
    <row r="1131" customFormat="false" ht="15" hidden="false" customHeight="true" outlineLevel="0" collapsed="false">
      <c r="A1131" s="5" t="s">
        <v>3160</v>
      </c>
      <c r="B1131" s="5" t="n">
        <v>1</v>
      </c>
      <c r="C1131" s="5" t="s">
        <v>2659</v>
      </c>
      <c r="D1131" s="5" t="s">
        <v>2660</v>
      </c>
      <c r="E1131" s="5" t="s">
        <v>3161</v>
      </c>
      <c r="F1131" s="5" t="s">
        <v>3162</v>
      </c>
      <c r="G1131" s="5" t="s">
        <v>3163</v>
      </c>
      <c r="H1131" s="5" t="s">
        <v>163</v>
      </c>
      <c r="I1131" s="5" t="s">
        <v>82</v>
      </c>
      <c r="J1131" s="5" t="s">
        <v>202</v>
      </c>
      <c r="K1131" s="5" t="s">
        <v>87</v>
      </c>
      <c r="L1131" s="5" t="s">
        <v>89</v>
      </c>
      <c r="M1131" s="5" t="s">
        <v>108</v>
      </c>
      <c r="N1131" s="5" t="s">
        <v>93</v>
      </c>
      <c r="O1131" s="5" t="s">
        <v>150</v>
      </c>
      <c r="P1131" s="5" t="s">
        <v>126</v>
      </c>
      <c r="Q1131" s="5" t="s">
        <v>141</v>
      </c>
      <c r="R1131" s="5" t="s">
        <v>95</v>
      </c>
      <c r="S1131" s="5" t="s">
        <v>107</v>
      </c>
      <c r="T1131" s="5" t="s">
        <v>93</v>
      </c>
      <c r="U1131" s="5" t="s">
        <v>150</v>
      </c>
      <c r="V1131" s="5" t="s">
        <v>143</v>
      </c>
      <c r="W1131" s="5" t="s">
        <v>177</v>
      </c>
      <c r="X1131" s="5" t="s">
        <v>178</v>
      </c>
      <c r="Y1131" s="5" t="n">
        <v>1</v>
      </c>
      <c r="Z1131" s="5" t="n">
        <v>0</v>
      </c>
      <c r="AA1131" s="5" t="str">
        <f aca="false">IF(Y1131&gt;Z1131,"Win",IF(Y1131&lt;Z1131,"Loss","Draw"))</f>
        <v>Win</v>
      </c>
      <c r="AB1131" s="5" t="s">
        <v>98</v>
      </c>
      <c r="AC1131" s="5" t="s">
        <v>99</v>
      </c>
      <c r="AD1131" s="5" t="s">
        <v>2944</v>
      </c>
      <c r="AE1131" s="5" t="s">
        <v>180</v>
      </c>
      <c r="AF1131" s="5" t="str">
        <f aca="false">IF(AD1131&lt;AE1131,AD1131,AE1131)</f>
        <v>Barbarian Barrel, Electro Spirit, Fireball, Goblin Cage, Heal Spirit, Lumberjack, Phoenix, Royal Giant</v>
      </c>
      <c r="AG1131" s="5" t="str">
        <f aca="false">IF(AD1131&lt;AE1131,AE1131,AD1131)</f>
        <v>Dark Prince, Electro Spirit, Fireball, Magic Archer, Royal Hogs, Skeletons, Tesla, The Log</v>
      </c>
      <c r="AH1131" s="5" t="str">
        <f aca="false">IF(AD1131=AF1131,AA1131,IF(AA1131="Win","Loss",IF(AA1131="Loss","Win","Draw")))</f>
        <v>Loss</v>
      </c>
      <c r="AI1131" s="5" t="s">
        <v>102</v>
      </c>
    </row>
    <row r="1132" customFormat="false" ht="15" hidden="false" customHeight="true" outlineLevel="0" collapsed="false">
      <c r="A1132" s="5" t="s">
        <v>3160</v>
      </c>
      <c r="B1132" s="5" t="n">
        <v>2</v>
      </c>
      <c r="C1132" s="5" t="s">
        <v>2659</v>
      </c>
      <c r="D1132" s="5" t="s">
        <v>2660</v>
      </c>
      <c r="E1132" s="5" t="s">
        <v>3161</v>
      </c>
      <c r="F1132" s="5" t="s">
        <v>3162</v>
      </c>
      <c r="G1132" s="5" t="s">
        <v>3164</v>
      </c>
      <c r="H1132" s="5" t="s">
        <v>163</v>
      </c>
      <c r="I1132" s="5" t="s">
        <v>107</v>
      </c>
      <c r="J1132" s="5" t="s">
        <v>139</v>
      </c>
      <c r="K1132" s="5" t="s">
        <v>208</v>
      </c>
      <c r="L1132" s="5" t="s">
        <v>110</v>
      </c>
      <c r="M1132" s="5" t="s">
        <v>112</v>
      </c>
      <c r="N1132" s="5" t="s">
        <v>242</v>
      </c>
      <c r="O1132" s="5" t="s">
        <v>130</v>
      </c>
      <c r="P1132" s="5" t="s">
        <v>116</v>
      </c>
      <c r="Q1132" s="5" t="s">
        <v>129</v>
      </c>
      <c r="R1132" s="5" t="s">
        <v>128</v>
      </c>
      <c r="S1132" s="5" t="s">
        <v>127</v>
      </c>
      <c r="T1132" s="5" t="s">
        <v>173</v>
      </c>
      <c r="U1132" s="5" t="s">
        <v>133</v>
      </c>
      <c r="V1132" s="5" t="s">
        <v>97</v>
      </c>
      <c r="W1132" s="5" t="s">
        <v>130</v>
      </c>
      <c r="X1132" s="5" t="s">
        <v>131</v>
      </c>
      <c r="Y1132" s="5" t="n">
        <v>1</v>
      </c>
      <c r="Z1132" s="5" t="n">
        <v>0</v>
      </c>
      <c r="AA1132" s="5" t="str">
        <f aca="false">IF(Y1132&gt;Z1132,"Win",IF(Y1132&lt;Z1132,"Loss","Draw"))</f>
        <v>Win</v>
      </c>
      <c r="AB1132" s="5" t="s">
        <v>98</v>
      </c>
      <c r="AC1132" s="5" t="s">
        <v>99</v>
      </c>
      <c r="AD1132" s="5" t="s">
        <v>3165</v>
      </c>
      <c r="AE1132" s="5" t="s">
        <v>503</v>
      </c>
      <c r="AF1132" s="5" t="str">
        <f aca="false">IF(AD1132&lt;AE1132,AD1132,AE1132)</f>
        <v>Arrows, Bandit, Battle Ram, Golden Knight, Mega Knight, Mother Witch, Ronin, Zappies</v>
      </c>
      <c r="AG1132" s="5" t="str">
        <f aca="false">IF(AD1132&lt;AE1132,AE1132,AD1132)</f>
        <v>Arrows, Bomber, Goblin Cage, Lava Hound, Mega Minion, Poison, Spirit Empress, Valkyrie</v>
      </c>
      <c r="AH1132" s="5" t="str">
        <f aca="false">IF(AD1132=AF1132,AA1132,IF(AA1132="Win","Loss",IF(AA1132="Loss","Win","Draw")))</f>
        <v>Loss</v>
      </c>
      <c r="AI1132" s="5" t="s">
        <v>102</v>
      </c>
    </row>
    <row r="1133" customFormat="false" ht="15" hidden="false" customHeight="true" outlineLevel="0" collapsed="false">
      <c r="A1133" s="5" t="s">
        <v>3166</v>
      </c>
      <c r="B1133" s="5" t="n">
        <v>1</v>
      </c>
      <c r="C1133" s="5" t="s">
        <v>2659</v>
      </c>
      <c r="D1133" s="5" t="s">
        <v>2660</v>
      </c>
      <c r="E1133" s="6" t="s">
        <v>431</v>
      </c>
      <c r="F1133" s="5" t="s">
        <v>432</v>
      </c>
      <c r="G1133" s="5" t="s">
        <v>3167</v>
      </c>
      <c r="H1133" s="5" t="s">
        <v>163</v>
      </c>
      <c r="I1133" s="5" t="s">
        <v>127</v>
      </c>
      <c r="J1133" s="5" t="s">
        <v>219</v>
      </c>
      <c r="K1133" s="5" t="s">
        <v>124</v>
      </c>
      <c r="L1133" s="5" t="s">
        <v>133</v>
      </c>
      <c r="M1133" s="5" t="s">
        <v>117</v>
      </c>
      <c r="N1133" s="5" t="s">
        <v>130</v>
      </c>
      <c r="O1133" s="5" t="s">
        <v>97</v>
      </c>
      <c r="P1133" s="5" t="s">
        <v>173</v>
      </c>
      <c r="Q1133" s="5" t="s">
        <v>241</v>
      </c>
      <c r="R1133" s="5" t="s">
        <v>95</v>
      </c>
      <c r="S1133" s="5" t="s">
        <v>87</v>
      </c>
      <c r="T1133" s="5" t="s">
        <v>115</v>
      </c>
      <c r="U1133" s="5" t="s">
        <v>138</v>
      </c>
      <c r="V1133" s="5" t="s">
        <v>173</v>
      </c>
      <c r="W1133" s="5" t="s">
        <v>116</v>
      </c>
      <c r="X1133" s="5" t="s">
        <v>126</v>
      </c>
      <c r="Y1133" s="5" t="n">
        <v>1</v>
      </c>
      <c r="Z1133" s="5" t="n">
        <v>0</v>
      </c>
      <c r="AA1133" s="5" t="str">
        <f aca="false">IF(Y1133&gt;Z1133,"Win",IF(Y1133&lt;Z1133,"Loss","Draw"))</f>
        <v>Win</v>
      </c>
      <c r="AB1133" s="5" t="s">
        <v>98</v>
      </c>
      <c r="AC1133" s="5" t="s">
        <v>99</v>
      </c>
      <c r="AD1133" s="5" t="s">
        <v>3168</v>
      </c>
      <c r="AE1133" s="5" t="s">
        <v>3169</v>
      </c>
      <c r="AF1133" s="5" t="str">
        <f aca="false">IF(AD1133&lt;AE1133,AD1133,AE1133)</f>
        <v>Arrows, Battle Ram, Giant Skeleton, Mother Witch, Ronin, Royal Ghost, Wizard, Zappies</v>
      </c>
      <c r="AG1133" s="5" t="str">
        <f aca="false">IF(AD1133&lt;AE1133,AE1133,AD1133)</f>
        <v>Barbarian Barrel, Goblin Demolisher, Graveyard, Knight, Poison, Skeletons, Tesla, Zappies</v>
      </c>
      <c r="AH1133" s="5" t="str">
        <f aca="false">IF(AD1133=AF1133,AA1133,IF(AA1133="Win","Loss",IF(AA1133="Loss","Win","Draw")))</f>
        <v>Win</v>
      </c>
      <c r="AI1133" s="5" t="s">
        <v>102</v>
      </c>
    </row>
    <row r="1134" customFormat="false" ht="15" hidden="false" customHeight="true" outlineLevel="0" collapsed="false">
      <c r="A1134" s="5" t="s">
        <v>3166</v>
      </c>
      <c r="B1134" s="5" t="n">
        <v>2</v>
      </c>
      <c r="C1134" s="5" t="s">
        <v>2659</v>
      </c>
      <c r="D1134" s="5" t="s">
        <v>2660</v>
      </c>
      <c r="E1134" s="6" t="s">
        <v>431</v>
      </c>
      <c r="F1134" s="5" t="s">
        <v>432</v>
      </c>
      <c r="G1134" s="5" t="s">
        <v>3170</v>
      </c>
      <c r="H1134" s="5" t="s">
        <v>163</v>
      </c>
      <c r="I1134" s="5" t="s">
        <v>114</v>
      </c>
      <c r="J1134" s="5" t="s">
        <v>241</v>
      </c>
      <c r="K1134" s="5" t="s">
        <v>87</v>
      </c>
      <c r="L1134" s="5" t="s">
        <v>115</v>
      </c>
      <c r="M1134" s="5" t="s">
        <v>138</v>
      </c>
      <c r="N1134" s="5" t="s">
        <v>193</v>
      </c>
      <c r="O1134" s="5" t="s">
        <v>116</v>
      </c>
      <c r="P1134" s="5" t="s">
        <v>118</v>
      </c>
      <c r="Q1134" s="5" t="s">
        <v>185</v>
      </c>
      <c r="R1134" s="5" t="s">
        <v>186</v>
      </c>
      <c r="S1134" s="5" t="s">
        <v>109</v>
      </c>
      <c r="T1134" s="5" t="s">
        <v>188</v>
      </c>
      <c r="U1134" s="5" t="s">
        <v>111</v>
      </c>
      <c r="V1134" s="5" t="s">
        <v>117</v>
      </c>
      <c r="W1134" s="5" t="s">
        <v>187</v>
      </c>
      <c r="X1134" s="5" t="s">
        <v>193</v>
      </c>
      <c r="Y1134" s="5" t="n">
        <v>1</v>
      </c>
      <c r="Z1134" s="5" t="n">
        <v>0</v>
      </c>
      <c r="AA1134" s="5" t="str">
        <f aca="false">IF(Y1134&gt;Z1134,"Win",IF(Y1134&lt;Z1134,"Loss","Draw"))</f>
        <v>Win</v>
      </c>
      <c r="AB1134" s="5" t="s">
        <v>98</v>
      </c>
      <c r="AC1134" s="5" t="s">
        <v>99</v>
      </c>
      <c r="AD1134" s="5" t="s">
        <v>3171</v>
      </c>
      <c r="AE1134" s="5" t="s">
        <v>3172</v>
      </c>
      <c r="AF1134" s="5" t="str">
        <f aca="false">IF(AD1134&lt;AE1134,AD1134,AE1134)</f>
        <v>Balloon, Executioner, Giant Skeleton, Guards, Miner, Tombstone, Tornado, Zap</v>
      </c>
      <c r="AG1134" s="5" t="str">
        <f aca="false">IF(AD1134&lt;AE1134,AE1134,AD1134)</f>
        <v>Giant Snowball, Goblin Demolisher, Graveyard, Guards, Ice Spirit, Knight, Poison, Tesla</v>
      </c>
      <c r="AH1134" s="5" t="str">
        <f aca="false">IF(AD1134=AF1134,AA1134,IF(AA1134="Win","Loss",IF(AA1134="Loss","Win","Draw")))</f>
        <v>Loss</v>
      </c>
      <c r="AI1134" s="5" t="s">
        <v>102</v>
      </c>
    </row>
    <row r="1135" customFormat="false" ht="15" hidden="false" customHeight="true" outlineLevel="0" collapsed="false">
      <c r="A1135" s="5" t="s">
        <v>3173</v>
      </c>
      <c r="B1135" s="5" t="n">
        <v>1</v>
      </c>
      <c r="C1135" s="5" t="s">
        <v>2659</v>
      </c>
      <c r="D1135" s="5" t="s">
        <v>2660</v>
      </c>
      <c r="E1135" s="6" t="s">
        <v>1192</v>
      </c>
      <c r="F1135" s="5" t="s">
        <v>1193</v>
      </c>
      <c r="G1135" s="5" t="s">
        <v>3174</v>
      </c>
      <c r="H1135" s="5" t="s">
        <v>81</v>
      </c>
      <c r="I1135" s="5" t="s">
        <v>82</v>
      </c>
      <c r="J1135" s="5" t="s">
        <v>202</v>
      </c>
      <c r="K1135" s="5" t="s">
        <v>87</v>
      </c>
      <c r="L1135" s="5" t="s">
        <v>89</v>
      </c>
      <c r="M1135" s="5" t="s">
        <v>108</v>
      </c>
      <c r="N1135" s="5" t="s">
        <v>93</v>
      </c>
      <c r="O1135" s="5" t="s">
        <v>150</v>
      </c>
      <c r="P1135" s="5" t="s">
        <v>126</v>
      </c>
      <c r="Q1135" s="5" t="s">
        <v>124</v>
      </c>
      <c r="R1135" s="5" t="s">
        <v>172</v>
      </c>
      <c r="S1135" s="5" t="s">
        <v>127</v>
      </c>
      <c r="T1135" s="5" t="s">
        <v>117</v>
      </c>
      <c r="U1135" s="5" t="s">
        <v>173</v>
      </c>
      <c r="V1135" s="5" t="s">
        <v>133</v>
      </c>
      <c r="W1135" s="5" t="s">
        <v>97</v>
      </c>
      <c r="X1135" s="5" t="s">
        <v>130</v>
      </c>
      <c r="Y1135" s="5" t="n">
        <v>0</v>
      </c>
      <c r="Z1135" s="5" t="n">
        <v>1</v>
      </c>
      <c r="AA1135" s="5" t="str">
        <f aca="false">IF(Y1135&gt;Z1135,"Win",IF(Y1135&lt;Z1135,"Loss","Draw"))</f>
        <v>Loss</v>
      </c>
      <c r="AB1135" s="5" t="s">
        <v>98</v>
      </c>
      <c r="AC1135" s="5" t="s">
        <v>99</v>
      </c>
      <c r="AD1135" s="5" t="s">
        <v>2944</v>
      </c>
      <c r="AE1135" s="5" t="s">
        <v>3175</v>
      </c>
      <c r="AF1135" s="5" t="str">
        <f aca="false">IF(AD1135&lt;AE1135,AD1135,AE1135)</f>
        <v>Arrows, Battle Ram, Giant Skeleton, Mother Witch, Musketeer, Ronin, Royal Ghost, Zappies</v>
      </c>
      <c r="AG1135" s="5" t="str">
        <f aca="false">IF(AD1135&lt;AE1135,AE1135,AD1135)</f>
        <v>Dark Prince, Electro Spirit, Fireball, Magic Archer, Royal Hogs, Skeletons, Tesla, The Log</v>
      </c>
      <c r="AH1135" s="5" t="str">
        <f aca="false">IF(AD1135=AF1135,AA1135,IF(AA1135="Win","Loss",IF(AA1135="Loss","Win","Draw")))</f>
        <v>Win</v>
      </c>
      <c r="AI1135" s="5" t="s">
        <v>102</v>
      </c>
    </row>
    <row r="1136" customFormat="false" ht="15" hidden="false" customHeight="true" outlineLevel="0" collapsed="false">
      <c r="A1136" s="5" t="s">
        <v>3173</v>
      </c>
      <c r="B1136" s="5" t="n">
        <v>2</v>
      </c>
      <c r="C1136" s="5" t="s">
        <v>2659</v>
      </c>
      <c r="D1136" s="5" t="s">
        <v>2660</v>
      </c>
      <c r="E1136" s="6" t="s">
        <v>1192</v>
      </c>
      <c r="F1136" s="5" t="s">
        <v>1193</v>
      </c>
      <c r="G1136" s="5" t="s">
        <v>3176</v>
      </c>
      <c r="H1136" s="5" t="s">
        <v>81</v>
      </c>
      <c r="I1136" s="5" t="s">
        <v>114</v>
      </c>
      <c r="J1136" s="5" t="s">
        <v>241</v>
      </c>
      <c r="K1136" s="5" t="s">
        <v>137</v>
      </c>
      <c r="L1136" s="5" t="s">
        <v>95</v>
      </c>
      <c r="M1136" s="5" t="s">
        <v>138</v>
      </c>
      <c r="N1136" s="5" t="s">
        <v>157</v>
      </c>
      <c r="O1136" s="5" t="s">
        <v>116</v>
      </c>
      <c r="P1136" s="5" t="s">
        <v>153</v>
      </c>
      <c r="Q1136" s="5" t="s">
        <v>90</v>
      </c>
      <c r="R1136" s="5" t="s">
        <v>91</v>
      </c>
      <c r="S1136" s="5" t="s">
        <v>92</v>
      </c>
      <c r="T1136" s="5" t="s">
        <v>86</v>
      </c>
      <c r="U1136" s="5" t="s">
        <v>94</v>
      </c>
      <c r="V1136" s="5" t="s">
        <v>125</v>
      </c>
      <c r="W1136" s="5" t="s">
        <v>159</v>
      </c>
      <c r="X1136" s="5" t="s">
        <v>150</v>
      </c>
      <c r="Y1136" s="5" t="n">
        <v>1</v>
      </c>
      <c r="Z1136" s="5" t="n">
        <v>0</v>
      </c>
      <c r="AA1136" s="5" t="str">
        <f aca="false">IF(Y1136&gt;Z1136,"Win",IF(Y1136&lt;Z1136,"Loss","Draw"))</f>
        <v>Win</v>
      </c>
      <c r="AB1136" s="5" t="s">
        <v>98</v>
      </c>
      <c r="AC1136" s="5" t="s">
        <v>99</v>
      </c>
      <c r="AD1136" s="5" t="s">
        <v>3177</v>
      </c>
      <c r="AE1136" s="5" t="s">
        <v>3178</v>
      </c>
      <c r="AF1136" s="5" t="str">
        <f aca="false">IF(AD1136&lt;AE1136,AD1136,AE1136)</f>
        <v>Barbarian Barrel, Cannon, Fire Spirit, Giant Snowball, Goblin Demolisher, Goblin Drill, Knight, Poison</v>
      </c>
      <c r="AG1136" s="5" t="str">
        <f aca="false">IF(AD1136&lt;AE1136,AE1136,AD1136)</f>
        <v>Cannon Cart, Dart Goblin, Electro Spirit, Goblins, Mortar, Rascals, Skeleton Barrel, Skeleton Dragons</v>
      </c>
      <c r="AH1136" s="5" t="str">
        <f aca="false">IF(AD1136=AF1136,AA1136,IF(AA1136="Win","Loss",IF(AA1136="Loss","Win","Draw")))</f>
        <v>Win</v>
      </c>
      <c r="AI1136" s="5" t="s">
        <v>102</v>
      </c>
    </row>
    <row r="1137" customFormat="false" ht="15" hidden="false" customHeight="true" outlineLevel="0" collapsed="false">
      <c r="A1137" s="5" t="s">
        <v>3173</v>
      </c>
      <c r="B1137" s="5" t="n">
        <v>3</v>
      </c>
      <c r="C1137" s="5" t="s">
        <v>2659</v>
      </c>
      <c r="D1137" s="5" t="s">
        <v>2660</v>
      </c>
      <c r="E1137" s="6" t="s">
        <v>1192</v>
      </c>
      <c r="F1137" s="5" t="s">
        <v>1193</v>
      </c>
      <c r="G1137" s="5" t="s">
        <v>3179</v>
      </c>
      <c r="H1137" s="5" t="s">
        <v>163</v>
      </c>
      <c r="I1137" s="5" t="s">
        <v>107</v>
      </c>
      <c r="J1137" s="5" t="s">
        <v>139</v>
      </c>
      <c r="K1137" s="5" t="s">
        <v>208</v>
      </c>
      <c r="L1137" s="5" t="s">
        <v>110</v>
      </c>
      <c r="M1137" s="5" t="s">
        <v>112</v>
      </c>
      <c r="N1137" s="5" t="s">
        <v>418</v>
      </c>
      <c r="O1137" s="5" t="s">
        <v>130</v>
      </c>
      <c r="P1137" s="5" t="s">
        <v>85</v>
      </c>
      <c r="Q1137" s="5" t="s">
        <v>203</v>
      </c>
      <c r="R1137" s="5" t="s">
        <v>202</v>
      </c>
      <c r="S1137" s="5" t="s">
        <v>151</v>
      </c>
      <c r="T1137" s="5" t="s">
        <v>118</v>
      </c>
      <c r="U1137" s="5" t="s">
        <v>88</v>
      </c>
      <c r="V1137" s="5" t="s">
        <v>209</v>
      </c>
      <c r="W1137" s="5" t="s">
        <v>204</v>
      </c>
      <c r="X1137" s="5" t="s">
        <v>201</v>
      </c>
      <c r="Y1137" s="5" t="n">
        <v>1</v>
      </c>
      <c r="Z1137" s="5" t="n">
        <v>0</v>
      </c>
      <c r="AA1137" s="5" t="str">
        <f aca="false">IF(Y1137&gt;Z1137,"Win",IF(Y1137&lt;Z1137,"Loss","Draw"))</f>
        <v>Win</v>
      </c>
      <c r="AB1137" s="5" t="s">
        <v>98</v>
      </c>
      <c r="AC1137" s="5" t="s">
        <v>99</v>
      </c>
      <c r="AD1137" s="5" t="s">
        <v>3180</v>
      </c>
      <c r="AE1137" s="5" t="s">
        <v>3181</v>
      </c>
      <c r="AF1137" s="5" t="str">
        <f aca="false">IF(AD1137&lt;AE1137,AD1137,AE1137)</f>
        <v>Arrows, Goblin Cage, Lava Hound, Lightning, Mega Minion, Skeleton Army, Spirit Empress, Valkyrie</v>
      </c>
      <c r="AG1137" s="5" t="str">
        <f aca="false">IF(AD1137&lt;AE1137,AE1137,AD1137)</f>
        <v>Berserker, Goblin Barrel, Ice Spirit, Inferno Tower, Magic Archer, Mighty Miner, Royal Delivery, Wall Breakers</v>
      </c>
      <c r="AH1137" s="5" t="str">
        <f aca="false">IF(AD1137=AF1137,AA1137,IF(AA1137="Win","Loss",IF(AA1137="Loss","Win","Draw")))</f>
        <v>Win</v>
      </c>
      <c r="AI1137" s="5" t="s">
        <v>102</v>
      </c>
    </row>
    <row r="1138" customFormat="false" ht="15" hidden="false" customHeight="true" outlineLevel="0" collapsed="false">
      <c r="A1138" s="5" t="s">
        <v>3182</v>
      </c>
      <c r="B1138" s="5" t="n">
        <v>1</v>
      </c>
      <c r="C1138" s="5" t="s">
        <v>2659</v>
      </c>
      <c r="D1138" s="5" t="s">
        <v>2660</v>
      </c>
      <c r="E1138" s="5" t="s">
        <v>1213</v>
      </c>
      <c r="F1138" s="5" t="s">
        <v>1214</v>
      </c>
      <c r="G1138" s="5" t="s">
        <v>3183</v>
      </c>
      <c r="H1138" s="5" t="s">
        <v>163</v>
      </c>
      <c r="I1138" s="5" t="s">
        <v>114</v>
      </c>
      <c r="J1138" s="5" t="s">
        <v>241</v>
      </c>
      <c r="K1138" s="5" t="s">
        <v>137</v>
      </c>
      <c r="L1138" s="5" t="s">
        <v>95</v>
      </c>
      <c r="M1138" s="5" t="s">
        <v>138</v>
      </c>
      <c r="N1138" s="5" t="s">
        <v>157</v>
      </c>
      <c r="O1138" s="5" t="s">
        <v>116</v>
      </c>
      <c r="P1138" s="5" t="s">
        <v>153</v>
      </c>
      <c r="Q1138" s="5" t="s">
        <v>82</v>
      </c>
      <c r="R1138" s="5" t="s">
        <v>202</v>
      </c>
      <c r="S1138" s="5" t="s">
        <v>87</v>
      </c>
      <c r="T1138" s="5" t="s">
        <v>97</v>
      </c>
      <c r="U1138" s="5" t="s">
        <v>85</v>
      </c>
      <c r="V1138" s="5" t="s">
        <v>126</v>
      </c>
      <c r="W1138" s="5" t="s">
        <v>150</v>
      </c>
      <c r="X1138" s="5" t="s">
        <v>95</v>
      </c>
      <c r="Y1138" s="5" t="n">
        <v>0</v>
      </c>
      <c r="Z1138" s="5" t="n">
        <v>1</v>
      </c>
      <c r="AA1138" s="5" t="str">
        <f aca="false">IF(Y1138&gt;Z1138,"Win",IF(Y1138&lt;Z1138,"Loss","Draw"))</f>
        <v>Loss</v>
      </c>
      <c r="AB1138" s="5" t="s">
        <v>98</v>
      </c>
      <c r="AC1138" s="5" t="s">
        <v>99</v>
      </c>
      <c r="AD1138" s="5" t="s">
        <v>3177</v>
      </c>
      <c r="AE1138" s="5" t="s">
        <v>492</v>
      </c>
      <c r="AF1138" s="5" t="str">
        <f aca="false">IF(AD1138&lt;AE1138,AD1138,AE1138)</f>
        <v>Barbarian Barrel, Cannon, Fire Spirit, Giant Snowball, Goblin Demolisher, Goblin Drill, Knight, Poison</v>
      </c>
      <c r="AG1138" s="5" t="str">
        <f aca="false">IF(AD1138&lt;AE1138,AE1138,AD1138)</f>
        <v>Barbarian Barrel, Electro Spirit, Lightning, Magic Archer, Ronin, Royal Hogs, Skeletons, Tesla</v>
      </c>
      <c r="AH1138" s="5" t="str">
        <f aca="false">IF(AD1138=AF1138,AA1138,IF(AA1138="Win","Loss",IF(AA1138="Loss","Win","Draw")))</f>
        <v>Loss</v>
      </c>
      <c r="AI1138" s="5" t="s">
        <v>102</v>
      </c>
    </row>
    <row r="1139" customFormat="false" ht="15" hidden="false" customHeight="true" outlineLevel="0" collapsed="false">
      <c r="A1139" s="5" t="s">
        <v>3182</v>
      </c>
      <c r="B1139" s="5" t="n">
        <v>2</v>
      </c>
      <c r="C1139" s="5" t="s">
        <v>2659</v>
      </c>
      <c r="D1139" s="5" t="s">
        <v>2660</v>
      </c>
      <c r="E1139" s="5" t="s">
        <v>1213</v>
      </c>
      <c r="F1139" s="5" t="s">
        <v>1214</v>
      </c>
      <c r="G1139" s="5" t="s">
        <v>3184</v>
      </c>
      <c r="H1139" s="5" t="s">
        <v>163</v>
      </c>
      <c r="I1139" s="5" t="s">
        <v>129</v>
      </c>
      <c r="J1139" s="5" t="s">
        <v>202</v>
      </c>
      <c r="K1139" s="5" t="s">
        <v>87</v>
      </c>
      <c r="L1139" s="5" t="s">
        <v>85</v>
      </c>
      <c r="M1139" s="5" t="s">
        <v>150</v>
      </c>
      <c r="N1139" s="5" t="s">
        <v>165</v>
      </c>
      <c r="O1139" s="5" t="s">
        <v>88</v>
      </c>
      <c r="P1139" s="5" t="s">
        <v>89</v>
      </c>
      <c r="Q1139" s="5" t="s">
        <v>185</v>
      </c>
      <c r="R1139" s="5" t="s">
        <v>83</v>
      </c>
      <c r="S1139" s="5" t="s">
        <v>186</v>
      </c>
      <c r="T1139" s="5" t="s">
        <v>88</v>
      </c>
      <c r="U1139" s="5" t="s">
        <v>187</v>
      </c>
      <c r="V1139" s="5" t="s">
        <v>114</v>
      </c>
      <c r="W1139" s="5" t="s">
        <v>234</v>
      </c>
      <c r="X1139" s="5" t="s">
        <v>111</v>
      </c>
      <c r="Y1139" s="5" t="n">
        <v>0</v>
      </c>
      <c r="Z1139" s="5" t="n">
        <v>1</v>
      </c>
      <c r="AA1139" s="5" t="str">
        <f aca="false">IF(Y1139&gt;Z1139,"Win",IF(Y1139&lt;Z1139,"Loss","Draw"))</f>
        <v>Loss</v>
      </c>
      <c r="AB1139" s="5" t="s">
        <v>98</v>
      </c>
      <c r="AC1139" s="5" t="s">
        <v>99</v>
      </c>
      <c r="AD1139" s="5" t="s">
        <v>2102</v>
      </c>
      <c r="AE1139" s="5" t="s">
        <v>3185</v>
      </c>
      <c r="AF1139" s="5" t="str">
        <f aca="false">IF(AD1139&lt;AE1139,AD1139,AE1139)</f>
        <v>Balloon, Berserker, Bomb Tower, Executioner, Giant Snowball, Miner, Monk, Tornado</v>
      </c>
      <c r="AG1139" s="5" t="str">
        <f aca="false">IF(AD1139&lt;AE1139,AE1139,AD1139)</f>
        <v>Berserker, Electro Spirit, Hog Rider, Lightning, Magic Archer, Mega Knight, Tesla, The Log</v>
      </c>
      <c r="AH1139" s="5" t="str">
        <f aca="false">IF(AD1139=AF1139,AA1139,IF(AA1139="Win","Loss",IF(AA1139="Loss","Win","Draw")))</f>
        <v>Win</v>
      </c>
      <c r="AI1139" s="5" t="s">
        <v>102</v>
      </c>
    </row>
    <row r="1140" customFormat="false" ht="15" hidden="false" customHeight="true" outlineLevel="0" collapsed="false">
      <c r="A1140" s="5" t="s">
        <v>3186</v>
      </c>
      <c r="B1140" s="5" t="n">
        <v>1</v>
      </c>
      <c r="C1140" s="5" t="s">
        <v>2659</v>
      </c>
      <c r="D1140" s="5" t="s">
        <v>2660</v>
      </c>
      <c r="E1140" s="5" t="s">
        <v>523</v>
      </c>
      <c r="F1140" s="5" t="s">
        <v>524</v>
      </c>
      <c r="G1140" s="5" t="s">
        <v>3187</v>
      </c>
      <c r="H1140" s="5" t="s">
        <v>163</v>
      </c>
      <c r="I1140" s="5" t="s">
        <v>114</v>
      </c>
      <c r="J1140" s="5" t="s">
        <v>202</v>
      </c>
      <c r="K1140" s="5" t="s">
        <v>87</v>
      </c>
      <c r="L1140" s="5" t="s">
        <v>116</v>
      </c>
      <c r="M1140" s="5" t="s">
        <v>241</v>
      </c>
      <c r="N1140" s="5" t="s">
        <v>137</v>
      </c>
      <c r="O1140" s="5" t="s">
        <v>126</v>
      </c>
      <c r="P1140" s="5" t="s">
        <v>157</v>
      </c>
      <c r="Q1140" s="5" t="s">
        <v>124</v>
      </c>
      <c r="R1140" s="5" t="s">
        <v>95</v>
      </c>
      <c r="S1140" s="5" t="s">
        <v>177</v>
      </c>
      <c r="T1140" s="5" t="s">
        <v>126</v>
      </c>
      <c r="U1140" s="5" t="s">
        <v>257</v>
      </c>
      <c r="V1140" s="5" t="s">
        <v>215</v>
      </c>
      <c r="W1140" s="5" t="s">
        <v>150</v>
      </c>
      <c r="X1140" s="5" t="s">
        <v>93</v>
      </c>
      <c r="Y1140" s="5" t="n">
        <v>0</v>
      </c>
      <c r="Z1140" s="5" t="n">
        <v>1</v>
      </c>
      <c r="AA1140" s="5" t="str">
        <f aca="false">IF(Y1140&gt;Z1140,"Win",IF(Y1140&lt;Z1140,"Loss","Draw"))</f>
        <v>Loss</v>
      </c>
      <c r="AB1140" s="5" t="s">
        <v>98</v>
      </c>
      <c r="AC1140" s="5" t="s">
        <v>99</v>
      </c>
      <c r="AD1140" s="5" t="s">
        <v>1167</v>
      </c>
      <c r="AE1140" s="5" t="s">
        <v>429</v>
      </c>
      <c r="AF1140" s="5" t="str">
        <f aca="false">IF(AD1140&lt;AE1140,AD1140,AE1140)</f>
        <v>Barbarian Barrel, Electro Spirit, Fireball, Fisherman, Hunter, Royal Ghost, Royal Giant, Skeletons</v>
      </c>
      <c r="AG1140" s="5" t="str">
        <f aca="false">IF(AD1140&lt;AE1140,AE1140,AD1140)</f>
        <v>Fire Spirit, Giant Snowball, Goblin Drill, Knight, Magic Archer, Poison, Skeletons, Tesla</v>
      </c>
      <c r="AH1140" s="5" t="str">
        <f aca="false">IF(AD1140=AF1140,AA1140,IF(AA1140="Win","Loss",IF(AA1140="Loss","Win","Draw")))</f>
        <v>Win</v>
      </c>
      <c r="AI1140" s="5" t="s">
        <v>102</v>
      </c>
    </row>
    <row r="1141" customFormat="false" ht="15" hidden="false" customHeight="true" outlineLevel="0" collapsed="false">
      <c r="A1141" s="5" t="s">
        <v>3186</v>
      </c>
      <c r="B1141" s="5" t="n">
        <v>2</v>
      </c>
      <c r="C1141" s="5" t="s">
        <v>2659</v>
      </c>
      <c r="D1141" s="5" t="s">
        <v>2660</v>
      </c>
      <c r="E1141" s="5" t="s">
        <v>523</v>
      </c>
      <c r="F1141" s="5" t="s">
        <v>524</v>
      </c>
      <c r="G1141" s="5" t="s">
        <v>3188</v>
      </c>
      <c r="H1141" s="5" t="s">
        <v>163</v>
      </c>
      <c r="I1141" s="5" t="s">
        <v>152</v>
      </c>
      <c r="J1141" s="5" t="s">
        <v>128</v>
      </c>
      <c r="K1141" s="5" t="s">
        <v>107</v>
      </c>
      <c r="L1141" s="5" t="s">
        <v>306</v>
      </c>
      <c r="M1141" s="5" t="s">
        <v>85</v>
      </c>
      <c r="N1141" s="5" t="s">
        <v>307</v>
      </c>
      <c r="O1141" s="5" t="s">
        <v>187</v>
      </c>
      <c r="P1141" s="5" t="s">
        <v>95</v>
      </c>
      <c r="Q1141" s="5" t="s">
        <v>185</v>
      </c>
      <c r="R1141" s="5" t="s">
        <v>186</v>
      </c>
      <c r="S1141" s="5" t="s">
        <v>241</v>
      </c>
      <c r="T1141" s="5" t="s">
        <v>111</v>
      </c>
      <c r="U1141" s="5" t="s">
        <v>88</v>
      </c>
      <c r="V1141" s="5" t="s">
        <v>234</v>
      </c>
      <c r="W1141" s="5" t="s">
        <v>109</v>
      </c>
      <c r="X1141" s="5" t="s">
        <v>187</v>
      </c>
      <c r="Y1141" s="5" t="n">
        <v>1</v>
      </c>
      <c r="Z1141" s="5" t="n">
        <v>0</v>
      </c>
      <c r="AA1141" s="5" t="str">
        <f aca="false">IF(Y1141&gt;Z1141,"Win",IF(Y1141&lt;Z1141,"Loss","Draw"))</f>
        <v>Win</v>
      </c>
      <c r="AB1141" s="5" t="s">
        <v>98</v>
      </c>
      <c r="AC1141" s="5" t="s">
        <v>99</v>
      </c>
      <c r="AD1141" s="5" t="s">
        <v>603</v>
      </c>
      <c r="AE1141" s="5" t="s">
        <v>363</v>
      </c>
      <c r="AF1141" s="5" t="str">
        <f aca="false">IF(AD1141&lt;AE1141,AD1141,AE1141)</f>
        <v>Baby Dragon, Barbarian Barrel, Goblin Cage, Golden Knight, Golem, Ice Wizard, Lightning, Tornado</v>
      </c>
      <c r="AG1141" s="5" t="str">
        <f aca="false">IF(AD1141&lt;AE1141,AE1141,AD1141)</f>
        <v>Balloon, Berserker, Bomb Tower, Executioner, Knight, Miner, Tornado, Zap</v>
      </c>
      <c r="AH1141" s="5" t="str">
        <f aca="false">IF(AD1141=AF1141,AA1141,IF(AA1141="Win","Loss",IF(AA1141="Loss","Win","Draw")))</f>
        <v>Win</v>
      </c>
      <c r="AI1141" s="5" t="s">
        <v>102</v>
      </c>
    </row>
    <row r="1142" customFormat="false" ht="15" hidden="false" customHeight="true" outlineLevel="0" collapsed="false">
      <c r="A1142" s="5" t="s">
        <v>3186</v>
      </c>
      <c r="B1142" s="5" t="n">
        <v>3</v>
      </c>
      <c r="C1142" s="5" t="s">
        <v>2659</v>
      </c>
      <c r="D1142" s="5" t="s">
        <v>2660</v>
      </c>
      <c r="E1142" s="5" t="s">
        <v>523</v>
      </c>
      <c r="F1142" s="5" t="s">
        <v>524</v>
      </c>
      <c r="G1142" s="5" t="s">
        <v>3189</v>
      </c>
      <c r="H1142" s="5" t="s">
        <v>163</v>
      </c>
      <c r="I1142" s="5" t="s">
        <v>127</v>
      </c>
      <c r="J1142" s="5" t="s">
        <v>219</v>
      </c>
      <c r="K1142" s="5" t="s">
        <v>124</v>
      </c>
      <c r="L1142" s="5" t="s">
        <v>133</v>
      </c>
      <c r="M1142" s="5" t="s">
        <v>117</v>
      </c>
      <c r="N1142" s="5" t="s">
        <v>130</v>
      </c>
      <c r="O1142" s="5" t="s">
        <v>109</v>
      </c>
      <c r="P1142" s="5" t="s">
        <v>173</v>
      </c>
      <c r="Q1142" s="5" t="s">
        <v>172</v>
      </c>
      <c r="R1142" s="5" t="s">
        <v>108</v>
      </c>
      <c r="S1142" s="5" t="s">
        <v>114</v>
      </c>
      <c r="T1142" s="5" t="s">
        <v>157</v>
      </c>
      <c r="U1142" s="5" t="s">
        <v>91</v>
      </c>
      <c r="V1142" s="5" t="s">
        <v>87</v>
      </c>
      <c r="W1142" s="5" t="s">
        <v>137</v>
      </c>
      <c r="X1142" s="5" t="s">
        <v>116</v>
      </c>
      <c r="Y1142" s="5" t="n">
        <v>0</v>
      </c>
      <c r="Z1142" s="5" t="n">
        <v>1</v>
      </c>
      <c r="AA1142" s="5" t="str">
        <f aca="false">IF(Y1142&gt;Z1142,"Win",IF(Y1142&lt;Z1142,"Loss","Draw"))</f>
        <v>Loss</v>
      </c>
      <c r="AB1142" s="5" t="s">
        <v>98</v>
      </c>
      <c r="AC1142" s="5" t="s">
        <v>99</v>
      </c>
      <c r="AD1142" s="5" t="s">
        <v>3190</v>
      </c>
      <c r="AE1142" s="5" t="s">
        <v>3191</v>
      </c>
      <c r="AF1142" s="5" t="str">
        <f aca="false">IF(AD1142&lt;AE1142,AD1142,AE1142)</f>
        <v>Arrows, Battle Ram, Giant Skeleton, Mother Witch, Royal Ghost, Wizard, Zap, Zappies</v>
      </c>
      <c r="AG1142" s="5" t="str">
        <f aca="false">IF(AD1142&lt;AE1142,AE1142,AD1142)</f>
        <v>Dark Prince, Fire Spirit, Giant Snowball, Goblin Drill, Goblins, Musketeer, Poison, Tesla</v>
      </c>
      <c r="AH1142" s="5" t="str">
        <f aca="false">IF(AD1142=AF1142,AA1142,IF(AA1142="Win","Loss",IF(AA1142="Loss","Win","Draw")))</f>
        <v>Loss</v>
      </c>
      <c r="AI1142" s="5" t="s">
        <v>102</v>
      </c>
    </row>
    <row r="1143" customFormat="false" ht="15" hidden="false" customHeight="true" outlineLevel="0" collapsed="false">
      <c r="A1143" s="5" t="s">
        <v>3192</v>
      </c>
      <c r="B1143" s="5" t="n">
        <v>1</v>
      </c>
      <c r="C1143" s="5" t="s">
        <v>2659</v>
      </c>
      <c r="D1143" s="5" t="s">
        <v>2660</v>
      </c>
      <c r="E1143" s="5" t="s">
        <v>2629</v>
      </c>
      <c r="F1143" s="5" t="s">
        <v>2630</v>
      </c>
      <c r="G1143" s="5" t="s">
        <v>2939</v>
      </c>
      <c r="H1143" s="5" t="s">
        <v>163</v>
      </c>
      <c r="I1143" s="5" t="s">
        <v>1885</v>
      </c>
      <c r="J1143" s="5" t="s">
        <v>128</v>
      </c>
      <c r="K1143" s="5" t="s">
        <v>107</v>
      </c>
      <c r="L1143" s="5" t="s">
        <v>306</v>
      </c>
      <c r="M1143" s="5" t="s">
        <v>85</v>
      </c>
      <c r="N1143" s="5" t="s">
        <v>307</v>
      </c>
      <c r="O1143" s="5" t="s">
        <v>187</v>
      </c>
      <c r="P1143" s="5" t="s">
        <v>95</v>
      </c>
      <c r="Q1143" s="5" t="s">
        <v>129</v>
      </c>
      <c r="R1143" s="5" t="s">
        <v>158</v>
      </c>
      <c r="S1143" s="5" t="s">
        <v>141</v>
      </c>
      <c r="T1143" s="5" t="s">
        <v>112</v>
      </c>
      <c r="U1143" s="5" t="s">
        <v>96</v>
      </c>
      <c r="V1143" s="5" t="s">
        <v>109</v>
      </c>
      <c r="W1143" s="5" t="s">
        <v>130</v>
      </c>
      <c r="X1143" s="5" t="s">
        <v>165</v>
      </c>
      <c r="Y1143" s="5" t="n">
        <v>1</v>
      </c>
      <c r="Z1143" s="5" t="n">
        <v>0</v>
      </c>
      <c r="AA1143" s="5" t="str">
        <f aca="false">IF(Y1143&gt;Z1143,"Win",IF(Y1143&lt;Z1143,"Loss","Draw"))</f>
        <v>Win</v>
      </c>
      <c r="AB1143" s="5" t="s">
        <v>98</v>
      </c>
      <c r="AC1143" s="5" t="s">
        <v>99</v>
      </c>
      <c r="AD1143" s="5" t="s">
        <v>2941</v>
      </c>
      <c r="AE1143" s="5" t="s">
        <v>2940</v>
      </c>
      <c r="AF1143" s="5" t="str">
        <f aca="false">IF(AD1143&lt;AE1143,AD1143,AE1143)</f>
        <v>Arrows, Bowler, Hog Rider, Lumberjack, Mega Knight, Minions, Spirit Empress, Zap</v>
      </c>
      <c r="AG1143" s="5" t="str">
        <f aca="false">IF(AD1143&lt;AE1143,AE1143,AD1143)</f>
        <v>Barbarian Barrel, Electro Dragon, Goblin Cage, Golden Knight, Golem, Ice Wizard, Lightning, Tornado</v>
      </c>
      <c r="AH1143" s="5" t="str">
        <f aca="false">IF(AD1143=AF1143,AA1143,IF(AA1143="Win","Loss",IF(AA1143="Loss","Win","Draw")))</f>
        <v>Loss</v>
      </c>
      <c r="AI1143" s="5" t="s">
        <v>102</v>
      </c>
    </row>
    <row r="1144" customFormat="false" ht="15" hidden="false" customHeight="true" outlineLevel="0" collapsed="false">
      <c r="A1144" s="5" t="s">
        <v>3192</v>
      </c>
      <c r="B1144" s="5" t="n">
        <v>2</v>
      </c>
      <c r="C1144" s="5" t="s">
        <v>2659</v>
      </c>
      <c r="D1144" s="5" t="s">
        <v>2660</v>
      </c>
      <c r="E1144" s="5" t="s">
        <v>2629</v>
      </c>
      <c r="F1144" s="5" t="s">
        <v>2630</v>
      </c>
      <c r="G1144" s="5" t="s">
        <v>2942</v>
      </c>
      <c r="H1144" s="5" t="s">
        <v>163</v>
      </c>
      <c r="I1144" s="5" t="s">
        <v>82</v>
      </c>
      <c r="J1144" s="5" t="s">
        <v>202</v>
      </c>
      <c r="K1144" s="5" t="s">
        <v>87</v>
      </c>
      <c r="L1144" s="5" t="s">
        <v>89</v>
      </c>
      <c r="M1144" s="5" t="s">
        <v>108</v>
      </c>
      <c r="N1144" s="5" t="s">
        <v>93</v>
      </c>
      <c r="O1144" s="5" t="s">
        <v>150</v>
      </c>
      <c r="P1144" s="5" t="s">
        <v>126</v>
      </c>
      <c r="Q1144" s="5" t="s">
        <v>82</v>
      </c>
      <c r="R1144" s="5" t="s">
        <v>108</v>
      </c>
      <c r="S1144" s="5" t="s">
        <v>152</v>
      </c>
      <c r="T1144" s="5" t="s">
        <v>85</v>
      </c>
      <c r="U1144" s="5" t="s">
        <v>119</v>
      </c>
      <c r="V1144" s="5" t="s">
        <v>118</v>
      </c>
      <c r="W1144" s="5" t="s">
        <v>126</v>
      </c>
      <c r="X1144" s="5" t="s">
        <v>95</v>
      </c>
      <c r="Y1144" s="5" t="n">
        <v>0</v>
      </c>
      <c r="Z1144" s="5" t="n">
        <v>1</v>
      </c>
      <c r="AA1144" s="5" t="str">
        <f aca="false">IF(Y1144&gt;Z1144,"Win",IF(Y1144&lt;Z1144,"Loss","Draw"))</f>
        <v>Loss</v>
      </c>
      <c r="AB1144" s="5" t="s">
        <v>98</v>
      </c>
      <c r="AC1144" s="5" t="s">
        <v>99</v>
      </c>
      <c r="AD1144" s="5" t="s">
        <v>2944</v>
      </c>
      <c r="AE1144" s="5" t="s">
        <v>2943</v>
      </c>
      <c r="AF1144" s="5" t="str">
        <f aca="false">IF(AD1144&lt;AE1144,AD1144,AE1144)</f>
        <v>Baby Dragon, Barbarian Barrel, Dark Prince, Goblin Hut, Ice Spirit, Lightning, Royal Hogs, Skeletons</v>
      </c>
      <c r="AG1144" s="5" t="str">
        <f aca="false">IF(AD1144&lt;AE1144,AE1144,AD1144)</f>
        <v>Dark Prince, Electro Spirit, Fireball, Magic Archer, Royal Hogs, Skeletons, Tesla, The Log</v>
      </c>
      <c r="AH1144" s="5" t="str">
        <f aca="false">IF(AD1144=AF1144,AA1144,IF(AA1144="Win","Loss",IF(AA1144="Loss","Win","Draw")))</f>
        <v>Win</v>
      </c>
      <c r="AI1144" s="5" t="s">
        <v>102</v>
      </c>
    </row>
    <row r="1145" customFormat="false" ht="15" hidden="false" customHeight="true" outlineLevel="0" collapsed="false">
      <c r="A1145" s="5" t="s">
        <v>3192</v>
      </c>
      <c r="B1145" s="5" t="n">
        <v>3</v>
      </c>
      <c r="C1145" s="5" t="s">
        <v>2659</v>
      </c>
      <c r="D1145" s="5" t="s">
        <v>2660</v>
      </c>
      <c r="E1145" s="5" t="s">
        <v>2629</v>
      </c>
      <c r="F1145" s="5" t="s">
        <v>2630</v>
      </c>
      <c r="G1145" s="5" t="s">
        <v>2945</v>
      </c>
      <c r="H1145" s="5" t="s">
        <v>163</v>
      </c>
      <c r="I1145" s="5" t="s">
        <v>284</v>
      </c>
      <c r="J1145" s="5" t="s">
        <v>186</v>
      </c>
      <c r="K1145" s="5" t="s">
        <v>208</v>
      </c>
      <c r="L1145" s="5" t="s">
        <v>110</v>
      </c>
      <c r="M1145" s="5" t="s">
        <v>193</v>
      </c>
      <c r="N1145" s="5" t="s">
        <v>96</v>
      </c>
      <c r="O1145" s="5" t="s">
        <v>130</v>
      </c>
      <c r="P1145" s="5" t="s">
        <v>109</v>
      </c>
      <c r="Q1145" s="5" t="s">
        <v>284</v>
      </c>
      <c r="R1145" s="5" t="s">
        <v>186</v>
      </c>
      <c r="S1145" s="5" t="s">
        <v>418</v>
      </c>
      <c r="T1145" s="5" t="s">
        <v>110</v>
      </c>
      <c r="U1145" s="5" t="s">
        <v>86</v>
      </c>
      <c r="V1145" s="5" t="s">
        <v>294</v>
      </c>
      <c r="W1145" s="5" t="s">
        <v>114</v>
      </c>
      <c r="X1145" s="5" t="s">
        <v>242</v>
      </c>
      <c r="Y1145" s="5" t="n">
        <v>1</v>
      </c>
      <c r="Z1145" s="5" t="n">
        <v>0</v>
      </c>
      <c r="AA1145" s="5" t="str">
        <f aca="false">IF(Y1145&gt;Z1145,"Win",IF(Y1145&lt;Z1145,"Loss","Draw"))</f>
        <v>Win</v>
      </c>
      <c r="AB1145" s="5" t="s">
        <v>98</v>
      </c>
      <c r="AC1145" s="5" t="s">
        <v>99</v>
      </c>
      <c r="AD1145" s="5" t="s">
        <v>2947</v>
      </c>
      <c r="AE1145" s="5" t="s">
        <v>2946</v>
      </c>
      <c r="AF1145" s="5" t="str">
        <f aca="false">IF(AD1145&lt;AE1145,AD1145,AE1145)</f>
        <v>Arrows, Balloon, Guards, Inferno Dragon, Lava Hound, Minions, Valkyrie, Zap</v>
      </c>
      <c r="AG1145" s="5" t="str">
        <f aca="false">IF(AD1145&lt;AE1145,AE1145,AD1145)</f>
        <v>Balloon, Bomber, Giant Snowball, Inferno Dragon, Lava Hound, Skeleton Army, Skeleton Dragons, Vines</v>
      </c>
      <c r="AH1145" s="5" t="str">
        <f aca="false">IF(AD1145=AF1145,AA1145,IF(AA1145="Win","Loss",IF(AA1145="Loss","Win","Draw")))</f>
        <v>Win</v>
      </c>
      <c r="AI1145" s="5" t="s">
        <v>102</v>
      </c>
    </row>
    <row r="1146" customFormat="false" ht="15" hidden="false" customHeight="true" outlineLevel="0" collapsed="false">
      <c r="A1146" s="5" t="s">
        <v>3193</v>
      </c>
      <c r="B1146" s="5" t="n">
        <v>1</v>
      </c>
      <c r="C1146" s="5" t="s">
        <v>2659</v>
      </c>
      <c r="D1146" s="5" t="s">
        <v>2660</v>
      </c>
      <c r="E1146" s="5" t="s">
        <v>1003</v>
      </c>
      <c r="F1146" s="5" t="s">
        <v>1004</v>
      </c>
      <c r="G1146" s="5" t="s">
        <v>2661</v>
      </c>
      <c r="H1146" s="5" t="s">
        <v>163</v>
      </c>
      <c r="I1146" s="5" t="s">
        <v>84</v>
      </c>
      <c r="J1146" s="5" t="s">
        <v>108</v>
      </c>
      <c r="K1146" s="5" t="s">
        <v>114</v>
      </c>
      <c r="L1146" s="5" t="s">
        <v>115</v>
      </c>
      <c r="M1146" s="5" t="s">
        <v>138</v>
      </c>
      <c r="N1146" s="5" t="s">
        <v>118</v>
      </c>
      <c r="O1146" s="5" t="s">
        <v>119</v>
      </c>
      <c r="P1146" s="5" t="s">
        <v>116</v>
      </c>
      <c r="Q1146" s="5" t="s">
        <v>87</v>
      </c>
      <c r="R1146" s="5" t="s">
        <v>172</v>
      </c>
      <c r="S1146" s="5" t="s">
        <v>82</v>
      </c>
      <c r="T1146" s="5" t="s">
        <v>164</v>
      </c>
      <c r="U1146" s="5" t="s">
        <v>126</v>
      </c>
      <c r="V1146" s="5" t="s">
        <v>157</v>
      </c>
      <c r="W1146" s="5" t="s">
        <v>97</v>
      </c>
      <c r="X1146" s="5" t="s">
        <v>204</v>
      </c>
      <c r="Y1146" s="5" t="n">
        <v>1</v>
      </c>
      <c r="Z1146" s="5" t="n">
        <v>0</v>
      </c>
      <c r="AA1146" s="5" t="str">
        <f aca="false">IF(Y1146&gt;Z1146,"Win",IF(Y1146&lt;Z1146,"Loss","Draw"))</f>
        <v>Win</v>
      </c>
      <c r="AB1146" s="5" t="s">
        <v>98</v>
      </c>
      <c r="AC1146" s="5" t="s">
        <v>99</v>
      </c>
      <c r="AD1146" s="5" t="s">
        <v>984</v>
      </c>
      <c r="AE1146" s="5" t="s">
        <v>2657</v>
      </c>
      <c r="AF1146" s="5" t="str">
        <f aca="false">IF(AD1146&lt;AE1146,AD1146,AE1146)</f>
        <v>Archers, Dark Prince, Giant Snowball, Goblin Demolisher, Goblin Hut, Graveyard, Ice Spirit, Poison</v>
      </c>
      <c r="AG1146" s="5" t="str">
        <f aca="false">IF(AD1146&lt;AE1146,AE1146,AD1146)</f>
        <v>Earthquake, Fire Spirit, Musketeer, Ronin, Royal Delivery, Royal Hogs, Skeletons, Tesla</v>
      </c>
      <c r="AH1146" s="5" t="str">
        <f aca="false">IF(AD1146=AF1146,AA1146,IF(AA1146="Win","Loss",IF(AA1146="Loss","Win","Draw")))</f>
        <v>Win</v>
      </c>
      <c r="AI1146" s="5" t="s">
        <v>102</v>
      </c>
    </row>
    <row r="1147" customFormat="false" ht="15" hidden="false" customHeight="true" outlineLevel="0" collapsed="false">
      <c r="A1147" s="5" t="s">
        <v>3193</v>
      </c>
      <c r="B1147" s="5" t="n">
        <v>2</v>
      </c>
      <c r="C1147" s="5" t="s">
        <v>2659</v>
      </c>
      <c r="D1147" s="5" t="s">
        <v>2660</v>
      </c>
      <c r="E1147" s="5" t="s">
        <v>1003</v>
      </c>
      <c r="F1147" s="5" t="s">
        <v>1004</v>
      </c>
      <c r="G1147" s="5" t="s">
        <v>2662</v>
      </c>
      <c r="H1147" s="5" t="s">
        <v>163</v>
      </c>
      <c r="I1147" s="5" t="s">
        <v>153</v>
      </c>
      <c r="J1147" s="5" t="s">
        <v>83</v>
      </c>
      <c r="K1147" s="5" t="s">
        <v>407</v>
      </c>
      <c r="L1147" s="5" t="s">
        <v>126</v>
      </c>
      <c r="M1147" s="5" t="s">
        <v>165</v>
      </c>
      <c r="N1147" s="5" t="s">
        <v>150</v>
      </c>
      <c r="O1147" s="5" t="s">
        <v>85</v>
      </c>
      <c r="P1147" s="5" t="s">
        <v>89</v>
      </c>
      <c r="Q1147" s="5" t="s">
        <v>84</v>
      </c>
      <c r="R1147" s="5" t="s">
        <v>108</v>
      </c>
      <c r="S1147" s="5" t="s">
        <v>114</v>
      </c>
      <c r="T1147" s="5" t="s">
        <v>115</v>
      </c>
      <c r="U1147" s="5" t="s">
        <v>138</v>
      </c>
      <c r="V1147" s="5" t="s">
        <v>118</v>
      </c>
      <c r="W1147" s="5" t="s">
        <v>119</v>
      </c>
      <c r="X1147" s="5" t="s">
        <v>116</v>
      </c>
      <c r="Y1147" s="5" t="n">
        <v>1</v>
      </c>
      <c r="Z1147" s="5" t="n">
        <v>0</v>
      </c>
      <c r="AA1147" s="5" t="str">
        <f aca="false">IF(Y1147&gt;Z1147,"Win",IF(Y1147&lt;Z1147,"Loss","Draw"))</f>
        <v>Win</v>
      </c>
      <c r="AB1147" s="5" t="s">
        <v>98</v>
      </c>
      <c r="AC1147" s="5" t="s">
        <v>99</v>
      </c>
      <c r="AD1147" s="5" t="s">
        <v>2663</v>
      </c>
      <c r="AE1147" s="5" t="s">
        <v>984</v>
      </c>
      <c r="AF1147" s="5" t="str">
        <f aca="false">IF(AD1147&lt;AE1147,AD1147,AE1147)</f>
        <v>Archers, Dark Prince, Giant Snowball, Goblin Demolisher, Goblin Hut, Graveyard, Ice Spirit, Poison</v>
      </c>
      <c r="AG1147" s="5" t="str">
        <f aca="false">IF(AD1147&lt;AE1147,AE1147,AD1147)</f>
        <v>Cannon, Electro Spirit, Firecracker, Hog Rider, Lightning, Monk, Skeletons, The Log</v>
      </c>
      <c r="AH1147" s="5" t="str">
        <f aca="false">IF(AD1147=AF1147,AA1147,IF(AA1147="Win","Loss",IF(AA1147="Loss","Win","Draw")))</f>
        <v>Loss</v>
      </c>
      <c r="AI1147" s="5" t="s">
        <v>102</v>
      </c>
    </row>
    <row r="1148" customFormat="false" ht="15" hidden="false" customHeight="true" outlineLevel="0" collapsed="false">
      <c r="A1148" s="5" t="s">
        <v>3194</v>
      </c>
      <c r="B1148" s="5" t="n">
        <v>1</v>
      </c>
      <c r="C1148" s="5" t="s">
        <v>1213</v>
      </c>
      <c r="D1148" s="5" t="s">
        <v>1214</v>
      </c>
      <c r="E1148" s="5" t="s">
        <v>3195</v>
      </c>
      <c r="F1148" s="5" t="s">
        <v>3196</v>
      </c>
      <c r="G1148" s="5" t="s">
        <v>3197</v>
      </c>
      <c r="H1148" s="5" t="s">
        <v>163</v>
      </c>
      <c r="I1148" s="5" t="s">
        <v>137</v>
      </c>
      <c r="J1148" s="5" t="s">
        <v>202</v>
      </c>
      <c r="K1148" s="5" t="s">
        <v>241</v>
      </c>
      <c r="L1148" s="5" t="s">
        <v>138</v>
      </c>
      <c r="M1148" s="5" t="s">
        <v>187</v>
      </c>
      <c r="N1148" s="5" t="s">
        <v>126</v>
      </c>
      <c r="O1148" s="5" t="s">
        <v>234</v>
      </c>
      <c r="P1148" s="5" t="s">
        <v>95</v>
      </c>
      <c r="Q1148" s="5" t="s">
        <v>129</v>
      </c>
      <c r="R1148" s="5" t="s">
        <v>128</v>
      </c>
      <c r="S1148" s="5" t="s">
        <v>124</v>
      </c>
      <c r="T1148" s="5" t="s">
        <v>165</v>
      </c>
      <c r="U1148" s="5" t="s">
        <v>133</v>
      </c>
      <c r="V1148" s="5" t="s">
        <v>164</v>
      </c>
      <c r="W1148" s="5" t="s">
        <v>173</v>
      </c>
      <c r="X1148" s="5" t="s">
        <v>130</v>
      </c>
      <c r="Y1148" s="5" t="n">
        <v>1</v>
      </c>
      <c r="Z1148" s="5" t="n">
        <v>0</v>
      </c>
      <c r="AA1148" s="5" t="str">
        <f aca="false">IF(Y1148&gt;Z1148,"Win",IF(Y1148&lt;Z1148,"Loss","Draw"))</f>
        <v>Win</v>
      </c>
      <c r="AB1148" s="5" t="s">
        <v>98</v>
      </c>
      <c r="AC1148" s="5" t="s">
        <v>99</v>
      </c>
      <c r="AD1148" s="5" t="s">
        <v>3198</v>
      </c>
      <c r="AE1148" s="5" t="s">
        <v>3199</v>
      </c>
      <c r="AF1148" s="5" t="str">
        <f aca="false">IF(AD1148&lt;AE1148,AD1148,AE1148)</f>
        <v>Arrows, Earthquake, Golden Knight, Hog Rider, Mega Knight, Mother Witch, Royal Ghost, Zappies</v>
      </c>
      <c r="AG1148" s="5" t="str">
        <f aca="false">IF(AD1148&lt;AE1148,AE1148,AD1148)</f>
        <v>Barbarian Barrel, Bomb Tower, Goblin Demolisher, Goblin Drill, Knight, Magic Archer, Skeletons, Tornado</v>
      </c>
      <c r="AH1148" s="5" t="str">
        <f aca="false">IF(AD1148=AF1148,AA1148,IF(AA1148="Win","Loss",IF(AA1148="Loss","Win","Draw")))</f>
        <v>Loss</v>
      </c>
      <c r="AI1148" s="5" t="s">
        <v>102</v>
      </c>
    </row>
    <row r="1149" customFormat="false" ht="15" hidden="false" customHeight="true" outlineLevel="0" collapsed="false">
      <c r="A1149" s="5" t="s">
        <v>3200</v>
      </c>
      <c r="B1149" s="5" t="n">
        <v>1</v>
      </c>
      <c r="C1149" s="5" t="s">
        <v>1213</v>
      </c>
      <c r="D1149" s="5" t="s">
        <v>1214</v>
      </c>
      <c r="E1149" s="5" t="s">
        <v>3201</v>
      </c>
      <c r="F1149" s="5" t="s">
        <v>3202</v>
      </c>
      <c r="G1149" s="5" t="s">
        <v>3203</v>
      </c>
      <c r="H1149" s="5" t="s">
        <v>163</v>
      </c>
      <c r="I1149" s="5" t="s">
        <v>407</v>
      </c>
      <c r="J1149" s="5" t="s">
        <v>151</v>
      </c>
      <c r="K1149" s="5" t="s">
        <v>114</v>
      </c>
      <c r="L1149" s="5" t="s">
        <v>193</v>
      </c>
      <c r="M1149" s="5" t="s">
        <v>165</v>
      </c>
      <c r="N1149" s="5" t="s">
        <v>209</v>
      </c>
      <c r="O1149" s="5" t="s">
        <v>118</v>
      </c>
      <c r="P1149" s="5" t="s">
        <v>204</v>
      </c>
      <c r="Q1149" s="5" t="s">
        <v>208</v>
      </c>
      <c r="R1149" s="5" t="s">
        <v>186</v>
      </c>
      <c r="S1149" s="5" t="s">
        <v>778</v>
      </c>
      <c r="T1149" s="5" t="s">
        <v>441</v>
      </c>
      <c r="U1149" s="5" t="s">
        <v>202</v>
      </c>
      <c r="V1149" s="5" t="s">
        <v>132</v>
      </c>
      <c r="W1149" s="5" t="s">
        <v>130</v>
      </c>
      <c r="X1149" s="5" t="s">
        <v>785</v>
      </c>
      <c r="Y1149" s="5" t="n">
        <v>1</v>
      </c>
      <c r="Z1149" s="5" t="n">
        <v>0</v>
      </c>
      <c r="AA1149" s="5" t="str">
        <f aca="false">IF(Y1149&gt;Z1149,"Win",IF(Y1149&lt;Z1149,"Loss","Draw"))</f>
        <v>Win</v>
      </c>
      <c r="AB1149" s="5" t="s">
        <v>98</v>
      </c>
      <c r="AC1149" s="5" t="s">
        <v>99</v>
      </c>
      <c r="AD1149" s="5" t="s">
        <v>3204</v>
      </c>
      <c r="AE1149" s="5" t="s">
        <v>3205</v>
      </c>
      <c r="AF1149" s="5" t="str">
        <f aca="false">IF(AD1149&lt;AE1149,AD1149,AE1149)</f>
        <v>Arrows, Balloon, Electro Wizard, Elite Barbarians, Freeze, Magic Archer, P.E.K.K.A, Valkyrie</v>
      </c>
      <c r="AG1149" s="5" t="str">
        <f aca="false">IF(AD1149&lt;AE1149,AE1149,AD1149)</f>
        <v>Firecracker, Giant Snowball, Guards, Hog Rider, Ice Spirit, Inferno Tower, Mighty Miner, Royal Delivery</v>
      </c>
      <c r="AH1149" s="5" t="str">
        <f aca="false">IF(AD1149=AF1149,AA1149,IF(AA1149="Win","Loss",IF(AA1149="Loss","Win","Draw")))</f>
        <v>Loss</v>
      </c>
      <c r="AI1149" s="5" t="s">
        <v>102</v>
      </c>
    </row>
    <row r="1150" customFormat="false" ht="15" hidden="false" customHeight="true" outlineLevel="0" collapsed="false">
      <c r="A1150" s="5" t="s">
        <v>3200</v>
      </c>
      <c r="B1150" s="5" t="n">
        <v>2</v>
      </c>
      <c r="C1150" s="5" t="s">
        <v>1213</v>
      </c>
      <c r="D1150" s="5" t="s">
        <v>1214</v>
      </c>
      <c r="E1150" s="5" t="s">
        <v>3201</v>
      </c>
      <c r="F1150" s="5" t="s">
        <v>3202</v>
      </c>
      <c r="G1150" s="5" t="s">
        <v>3206</v>
      </c>
      <c r="H1150" s="5" t="s">
        <v>163</v>
      </c>
      <c r="I1150" s="5" t="s">
        <v>201</v>
      </c>
      <c r="J1150" s="5" t="s">
        <v>202</v>
      </c>
      <c r="K1150" s="5" t="s">
        <v>203</v>
      </c>
      <c r="L1150" s="5" t="s">
        <v>241</v>
      </c>
      <c r="M1150" s="5" t="s">
        <v>157</v>
      </c>
      <c r="N1150" s="5" t="s">
        <v>87</v>
      </c>
      <c r="O1150" s="5" t="s">
        <v>126</v>
      </c>
      <c r="P1150" s="5" t="s">
        <v>89</v>
      </c>
      <c r="Q1150" s="5" t="s">
        <v>129</v>
      </c>
      <c r="R1150" s="5" t="s">
        <v>172</v>
      </c>
      <c r="S1150" s="5" t="s">
        <v>114</v>
      </c>
      <c r="T1150" s="5" t="s">
        <v>131</v>
      </c>
      <c r="U1150" s="5" t="s">
        <v>108</v>
      </c>
      <c r="V1150" s="5" t="s">
        <v>294</v>
      </c>
      <c r="W1150" s="5" t="s">
        <v>173</v>
      </c>
      <c r="X1150" s="5" t="s">
        <v>165</v>
      </c>
      <c r="Y1150" s="5" t="n">
        <v>0</v>
      </c>
      <c r="Z1150" s="5" t="n">
        <v>1</v>
      </c>
      <c r="AA1150" s="5" t="str">
        <f aca="false">IF(Y1150&gt;Z1150,"Win",IF(Y1150&lt;Z1150,"Loss","Draw"))</f>
        <v>Loss</v>
      </c>
      <c r="AB1150" s="5" t="s">
        <v>98</v>
      </c>
      <c r="AC1150" s="5" t="s">
        <v>99</v>
      </c>
      <c r="AD1150" s="5" t="s">
        <v>3207</v>
      </c>
      <c r="AE1150" s="5" t="s">
        <v>3208</v>
      </c>
      <c r="AF1150" s="5" t="str">
        <f aca="false">IF(AD1150&lt;AE1150,AD1150,AE1150)</f>
        <v>Bandit, Dark Prince, Giant Snowball, Hog Rider, Mega Knight, Musketeer, Vines, Zappies</v>
      </c>
      <c r="AG1150" s="5" t="str">
        <f aca="false">IF(AD1150&lt;AE1150,AE1150,AD1150)</f>
        <v>Fire Spirit, Goblin Barrel, Knight, Magic Archer, Skeletons, Tesla, The Log, Wall Breakers</v>
      </c>
      <c r="AH1150" s="5" t="str">
        <f aca="false">IF(AD1150=AF1150,AA1150,IF(AA1150="Win","Loss",IF(AA1150="Loss","Win","Draw")))</f>
        <v>Win</v>
      </c>
      <c r="AI1150" s="5" t="s">
        <v>102</v>
      </c>
    </row>
    <row r="1151" customFormat="false" ht="15" hidden="false" customHeight="true" outlineLevel="0" collapsed="false">
      <c r="A1151" s="5" t="s">
        <v>3200</v>
      </c>
      <c r="B1151" s="5" t="n">
        <v>3</v>
      </c>
      <c r="C1151" s="5" t="s">
        <v>1213</v>
      </c>
      <c r="D1151" s="5" t="s">
        <v>1214</v>
      </c>
      <c r="E1151" s="5" t="s">
        <v>3201</v>
      </c>
      <c r="F1151" s="5" t="s">
        <v>3202</v>
      </c>
      <c r="G1151" s="5" t="s">
        <v>3209</v>
      </c>
      <c r="H1151" s="5" t="s">
        <v>163</v>
      </c>
      <c r="I1151" s="5" t="s">
        <v>92</v>
      </c>
      <c r="J1151" s="5" t="s">
        <v>91</v>
      </c>
      <c r="K1151" s="5" t="s">
        <v>90</v>
      </c>
      <c r="L1151" s="5" t="s">
        <v>96</v>
      </c>
      <c r="M1151" s="5" t="s">
        <v>125</v>
      </c>
      <c r="N1151" s="5" t="s">
        <v>93</v>
      </c>
      <c r="O1151" s="5" t="s">
        <v>94</v>
      </c>
      <c r="P1151" s="5" t="s">
        <v>95</v>
      </c>
      <c r="Q1151" s="5" t="s">
        <v>109</v>
      </c>
      <c r="R1151" s="5" t="s">
        <v>188</v>
      </c>
      <c r="S1151" s="5" t="s">
        <v>563</v>
      </c>
      <c r="T1151" s="5" t="s">
        <v>110</v>
      </c>
      <c r="U1151" s="5" t="s">
        <v>86</v>
      </c>
      <c r="V1151" s="5" t="s">
        <v>112</v>
      </c>
      <c r="W1151" s="5" t="s">
        <v>111</v>
      </c>
      <c r="X1151" s="5" t="s">
        <v>93</v>
      </c>
      <c r="Y1151" s="5" t="n">
        <v>1</v>
      </c>
      <c r="Z1151" s="5" t="n">
        <v>0</v>
      </c>
      <c r="AA1151" s="5" t="str">
        <f aca="false">IF(Y1151&gt;Z1151,"Win",IF(Y1151&lt;Z1151,"Loss","Draw"))</f>
        <v>Win</v>
      </c>
      <c r="AB1151" s="5" t="s">
        <v>98</v>
      </c>
      <c r="AC1151" s="5" t="s">
        <v>99</v>
      </c>
      <c r="AD1151" s="5" t="s">
        <v>216</v>
      </c>
      <c r="AE1151" s="5" t="s">
        <v>3210</v>
      </c>
      <c r="AF1151" s="5" t="str">
        <f aca="false">IF(AD1151&lt;AE1151,AD1151,AE1151)</f>
        <v>Barbarian Barrel, Cannon Cart, Fireball, Goblins, Minions, Mortar, Rascals, Skeleton Barrel</v>
      </c>
      <c r="AG1151" s="5" t="str">
        <f aca="false">IF(AD1151&lt;AE1151,AE1151,AD1151)</f>
        <v>Fireball, Lava Hound, Miner, Skeleton Dragons, Skeleton King, Spirit Empress, Tombstone, Zap</v>
      </c>
      <c r="AH1151" s="5" t="str">
        <f aca="false">IF(AD1151=AF1151,AA1151,IF(AA1151="Win","Loss",IF(AA1151="Loss","Win","Draw")))</f>
        <v>Win</v>
      </c>
      <c r="AI1151" s="5" t="s">
        <v>102</v>
      </c>
    </row>
    <row r="1152" customFormat="false" ht="15" hidden="false" customHeight="true" outlineLevel="0" collapsed="false">
      <c r="A1152" s="5" t="s">
        <v>3211</v>
      </c>
      <c r="B1152" s="5" t="n">
        <v>1</v>
      </c>
      <c r="C1152" s="5" t="s">
        <v>1213</v>
      </c>
      <c r="D1152" s="5" t="s">
        <v>1214</v>
      </c>
      <c r="E1152" s="5" t="s">
        <v>2001</v>
      </c>
      <c r="F1152" s="5" t="s">
        <v>2002</v>
      </c>
      <c r="G1152" s="5" t="s">
        <v>3212</v>
      </c>
      <c r="H1152" s="5" t="s">
        <v>163</v>
      </c>
      <c r="I1152" s="5" t="s">
        <v>84</v>
      </c>
      <c r="J1152" s="5" t="s">
        <v>108</v>
      </c>
      <c r="K1152" s="5" t="s">
        <v>114</v>
      </c>
      <c r="L1152" s="5" t="s">
        <v>138</v>
      </c>
      <c r="M1152" s="5" t="s">
        <v>118</v>
      </c>
      <c r="N1152" s="5" t="s">
        <v>119</v>
      </c>
      <c r="O1152" s="5" t="s">
        <v>116</v>
      </c>
      <c r="P1152" s="5" t="s">
        <v>115</v>
      </c>
      <c r="Q1152" s="5" t="s">
        <v>87</v>
      </c>
      <c r="R1152" s="5" t="s">
        <v>194</v>
      </c>
      <c r="S1152" s="5" t="s">
        <v>208</v>
      </c>
      <c r="T1152" s="5" t="s">
        <v>150</v>
      </c>
      <c r="U1152" s="5" t="s">
        <v>88</v>
      </c>
      <c r="V1152" s="5" t="s">
        <v>89</v>
      </c>
      <c r="W1152" s="5" t="s">
        <v>249</v>
      </c>
      <c r="X1152" s="5" t="s">
        <v>111</v>
      </c>
      <c r="Y1152" s="5" t="n">
        <v>0</v>
      </c>
      <c r="Z1152" s="5" t="n">
        <v>1</v>
      </c>
      <c r="AA1152" s="5" t="str">
        <f aca="false">IF(Y1152&gt;Z1152,"Win",IF(Y1152&lt;Z1152,"Loss","Draw"))</f>
        <v>Loss</v>
      </c>
      <c r="AB1152" s="5" t="s">
        <v>98</v>
      </c>
      <c r="AC1152" s="5" t="s">
        <v>99</v>
      </c>
      <c r="AD1152" s="5" t="s">
        <v>984</v>
      </c>
      <c r="AE1152" s="5" t="s">
        <v>3213</v>
      </c>
      <c r="AF1152" s="5" t="str">
        <f aca="false">IF(AD1152&lt;AE1152,AD1152,AE1152)</f>
        <v>Archer Queen, Berserker, Electro Spirit, Miner, Rocket, Tesla, The Log, Valkyrie</v>
      </c>
      <c r="AG1152" s="5" t="str">
        <f aca="false">IF(AD1152&lt;AE1152,AE1152,AD1152)</f>
        <v>Archers, Dark Prince, Giant Snowball, Goblin Demolisher, Goblin Hut, Graveyard, Ice Spirit, Poison</v>
      </c>
      <c r="AH1152" s="5" t="str">
        <f aca="false">IF(AD1152=AF1152,AA1152,IF(AA1152="Win","Loss",IF(AA1152="Loss","Win","Draw")))</f>
        <v>Win</v>
      </c>
      <c r="AI1152" s="5" t="s">
        <v>102</v>
      </c>
    </row>
    <row r="1153" customFormat="false" ht="15" hidden="false" customHeight="true" outlineLevel="0" collapsed="false">
      <c r="A1153" s="5" t="s">
        <v>3211</v>
      </c>
      <c r="B1153" s="5" t="n">
        <v>2</v>
      </c>
      <c r="C1153" s="5" t="s">
        <v>1213</v>
      </c>
      <c r="D1153" s="5" t="s">
        <v>1214</v>
      </c>
      <c r="E1153" s="5" t="s">
        <v>2001</v>
      </c>
      <c r="F1153" s="5" t="s">
        <v>2002</v>
      </c>
      <c r="G1153" s="5" t="s">
        <v>3214</v>
      </c>
      <c r="H1153" s="5" t="s">
        <v>163</v>
      </c>
      <c r="I1153" s="5" t="s">
        <v>201</v>
      </c>
      <c r="J1153" s="5" t="s">
        <v>202</v>
      </c>
      <c r="K1153" s="5" t="s">
        <v>233</v>
      </c>
      <c r="L1153" s="5" t="s">
        <v>204</v>
      </c>
      <c r="M1153" s="5" t="s">
        <v>234</v>
      </c>
      <c r="N1153" s="5" t="s">
        <v>88</v>
      </c>
      <c r="O1153" s="5" t="s">
        <v>126</v>
      </c>
      <c r="P1153" s="5" t="s">
        <v>111</v>
      </c>
      <c r="Q1153" s="5" t="s">
        <v>114</v>
      </c>
      <c r="R1153" s="5" t="s">
        <v>447</v>
      </c>
      <c r="S1153" s="5" t="s">
        <v>448</v>
      </c>
      <c r="T1153" s="5" t="s">
        <v>115</v>
      </c>
      <c r="U1153" s="5" t="s">
        <v>158</v>
      </c>
      <c r="V1153" s="5" t="s">
        <v>130</v>
      </c>
      <c r="W1153" s="5" t="s">
        <v>193</v>
      </c>
      <c r="X1153" s="5" t="s">
        <v>96</v>
      </c>
      <c r="Y1153" s="5" t="n">
        <v>1</v>
      </c>
      <c r="Z1153" s="5" t="n">
        <v>0</v>
      </c>
      <c r="AA1153" s="5" t="str">
        <f aca="false">IF(Y1153&gt;Z1153,"Win",IF(Y1153&lt;Z1153,"Loss","Draw"))</f>
        <v>Win</v>
      </c>
      <c r="AB1153" s="5" t="s">
        <v>98</v>
      </c>
      <c r="AC1153" s="5" t="s">
        <v>99</v>
      </c>
      <c r="AD1153" s="5" t="s">
        <v>3215</v>
      </c>
      <c r="AE1153" s="5" t="s">
        <v>2154</v>
      </c>
      <c r="AF1153" s="5" t="str">
        <f aca="false">IF(AD1153&lt;AE1153,AD1153,AE1153)</f>
        <v>Arrows, Bowler, Giant, Giant Snowball, Graveyard, Guards, Minions, Witch</v>
      </c>
      <c r="AG1153" s="5" t="str">
        <f aca="false">IF(AD1153&lt;AE1153,AE1153,AD1153)</f>
        <v>Bats, Berserker, Bomb Tower, Magic Archer, Miner, Royal Delivery, Skeletons, Wall Breakers</v>
      </c>
      <c r="AH1153" s="5" t="str">
        <f aca="false">IF(AD1153=AF1153,AA1153,IF(AA1153="Win","Loss",IF(AA1153="Loss","Win","Draw")))</f>
        <v>Loss</v>
      </c>
      <c r="AI1153" s="5" t="s">
        <v>102</v>
      </c>
    </row>
    <row r="1154" customFormat="false" ht="15" hidden="false" customHeight="true" outlineLevel="0" collapsed="false">
      <c r="A1154" s="5" t="s">
        <v>3211</v>
      </c>
      <c r="B1154" s="5" t="n">
        <v>3</v>
      </c>
      <c r="C1154" s="5" t="s">
        <v>1213</v>
      </c>
      <c r="D1154" s="5" t="s">
        <v>1214</v>
      </c>
      <c r="E1154" s="5" t="s">
        <v>2001</v>
      </c>
      <c r="F1154" s="5" t="s">
        <v>2002</v>
      </c>
      <c r="G1154" s="5" t="s">
        <v>3216</v>
      </c>
      <c r="H1154" s="5" t="s">
        <v>163</v>
      </c>
      <c r="I1154" s="5" t="s">
        <v>87</v>
      </c>
      <c r="J1154" s="5" t="s">
        <v>91</v>
      </c>
      <c r="K1154" s="5" t="s">
        <v>185</v>
      </c>
      <c r="L1154" s="5" t="s">
        <v>187</v>
      </c>
      <c r="M1154" s="5" t="s">
        <v>241</v>
      </c>
      <c r="N1154" s="5" t="s">
        <v>89</v>
      </c>
      <c r="O1154" s="5" t="s">
        <v>137</v>
      </c>
      <c r="P1154" s="5" t="s">
        <v>157</v>
      </c>
      <c r="Q1154" s="5" t="s">
        <v>113</v>
      </c>
      <c r="R1154" s="5" t="s">
        <v>83</v>
      </c>
      <c r="S1154" s="5" t="s">
        <v>118</v>
      </c>
      <c r="T1154" s="5" t="s">
        <v>403</v>
      </c>
      <c r="U1154" s="5" t="s">
        <v>95</v>
      </c>
      <c r="V1154" s="5" t="s">
        <v>85</v>
      </c>
      <c r="W1154" s="5" t="s">
        <v>165</v>
      </c>
      <c r="X1154" s="5" t="s">
        <v>234</v>
      </c>
      <c r="Y1154" s="5" t="n">
        <v>1</v>
      </c>
      <c r="Z1154" s="5" t="n">
        <v>0</v>
      </c>
      <c r="AA1154" s="5" t="str">
        <f aca="false">IF(Y1154&gt;Z1154,"Win",IF(Y1154&lt;Z1154,"Loss","Draw"))</f>
        <v>Win</v>
      </c>
      <c r="AB1154" s="5" t="s">
        <v>98</v>
      </c>
      <c r="AC1154" s="5" t="s">
        <v>99</v>
      </c>
      <c r="AD1154" s="5" t="s">
        <v>3217</v>
      </c>
      <c r="AE1154" s="5" t="s">
        <v>3218</v>
      </c>
      <c r="AF1154" s="5" t="str">
        <f aca="false">IF(AD1154&lt;AE1154,AD1154,AE1154)</f>
        <v>Barbarian Barrel, Bomb Tower, Furnace, Hog Rider, Ice Spirit, Lightning, Monk, Spear Goblins</v>
      </c>
      <c r="AG1154" s="5" t="str">
        <f aca="false">IF(AD1154&lt;AE1154,AE1154,AD1154)</f>
        <v>Executioner, Fire Spirit, Goblin Drill, Goblins, Knight, Tesla, The Log, Tornado</v>
      </c>
      <c r="AH1154" s="5" t="str">
        <f aca="false">IF(AD1154=AF1154,AA1154,IF(AA1154="Win","Loss",IF(AA1154="Loss","Win","Draw")))</f>
        <v>Loss</v>
      </c>
      <c r="AI1154" s="5" t="s">
        <v>102</v>
      </c>
    </row>
    <row r="1155" customFormat="false" ht="15" hidden="false" customHeight="true" outlineLevel="0" collapsed="false">
      <c r="A1155" s="5" t="s">
        <v>3219</v>
      </c>
      <c r="B1155" s="5" t="n">
        <v>1</v>
      </c>
      <c r="C1155" s="5" t="s">
        <v>1213</v>
      </c>
      <c r="D1155" s="5" t="s">
        <v>1214</v>
      </c>
      <c r="E1155" s="6" t="s">
        <v>1192</v>
      </c>
      <c r="F1155" s="5" t="s">
        <v>1193</v>
      </c>
      <c r="G1155" s="5" t="s">
        <v>3220</v>
      </c>
      <c r="H1155" s="5" t="s">
        <v>81</v>
      </c>
      <c r="I1155" s="5" t="s">
        <v>118</v>
      </c>
      <c r="J1155" s="5" t="s">
        <v>241</v>
      </c>
      <c r="K1155" s="5" t="s">
        <v>407</v>
      </c>
      <c r="L1155" s="5" t="s">
        <v>89</v>
      </c>
      <c r="M1155" s="5" t="s">
        <v>209</v>
      </c>
      <c r="N1155" s="5" t="s">
        <v>193</v>
      </c>
      <c r="O1155" s="5" t="s">
        <v>165</v>
      </c>
      <c r="P1155" s="5" t="s">
        <v>204</v>
      </c>
      <c r="Q1155" s="5" t="s">
        <v>107</v>
      </c>
      <c r="R1155" s="5" t="s">
        <v>158</v>
      </c>
      <c r="S1155" s="5" t="s">
        <v>177</v>
      </c>
      <c r="T1155" s="5" t="s">
        <v>178</v>
      </c>
      <c r="U1155" s="5" t="s">
        <v>95</v>
      </c>
      <c r="V1155" s="5" t="s">
        <v>150</v>
      </c>
      <c r="W1155" s="5" t="s">
        <v>85</v>
      </c>
      <c r="X1155" s="5" t="s">
        <v>133</v>
      </c>
      <c r="Y1155" s="5" t="n">
        <v>1</v>
      </c>
      <c r="Z1155" s="5" t="n">
        <v>0</v>
      </c>
      <c r="AA1155" s="5" t="str">
        <f aca="false">IF(Y1155&gt;Z1155,"Win",IF(Y1155&lt;Z1155,"Loss","Draw"))</f>
        <v>Win</v>
      </c>
      <c r="AB1155" s="5" t="s">
        <v>98</v>
      </c>
      <c r="AC1155" s="5" t="s">
        <v>99</v>
      </c>
      <c r="AD1155" s="5" t="s">
        <v>3221</v>
      </c>
      <c r="AE1155" s="5" t="s">
        <v>3222</v>
      </c>
      <c r="AF1155" s="5" t="str">
        <f aca="false">IF(AD1155&lt;AE1155,AD1155,AE1155)</f>
        <v>Barbarian Barrel, Bowler, Electro Spirit, Goblin Cage, Lightning, Mother Witch, Phoenix, Royal Giant</v>
      </c>
      <c r="AG1155" s="5" t="str">
        <f aca="false">IF(AD1155&lt;AE1155,AE1155,AD1155)</f>
        <v>Firecracker, Guards, Hog Rider, Ice Spirit, Inferno Tower, Knight, Royal Delivery, The Log</v>
      </c>
      <c r="AH1155" s="5" t="str">
        <f aca="false">IF(AD1155=AF1155,AA1155,IF(AA1155="Win","Loss",IF(AA1155="Loss","Win","Draw")))</f>
        <v>Loss</v>
      </c>
      <c r="AI1155" s="5" t="s">
        <v>102</v>
      </c>
    </row>
    <row r="1156" customFormat="false" ht="15" hidden="false" customHeight="true" outlineLevel="0" collapsed="false">
      <c r="A1156" s="5" t="s">
        <v>3219</v>
      </c>
      <c r="B1156" s="5" t="n">
        <v>2</v>
      </c>
      <c r="C1156" s="5" t="s">
        <v>1213</v>
      </c>
      <c r="D1156" s="5" t="s">
        <v>1214</v>
      </c>
      <c r="E1156" s="6" t="s">
        <v>1192</v>
      </c>
      <c r="F1156" s="5" t="s">
        <v>1193</v>
      </c>
      <c r="G1156" s="5" t="s">
        <v>3223</v>
      </c>
      <c r="H1156" s="5" t="s">
        <v>81</v>
      </c>
      <c r="I1156" s="5" t="s">
        <v>201</v>
      </c>
      <c r="J1156" s="5" t="s">
        <v>202</v>
      </c>
      <c r="K1156" s="5" t="s">
        <v>123</v>
      </c>
      <c r="L1156" s="5" t="s">
        <v>126</v>
      </c>
      <c r="M1156" s="5" t="s">
        <v>111</v>
      </c>
      <c r="N1156" s="5" t="s">
        <v>95</v>
      </c>
      <c r="O1156" s="5" t="s">
        <v>187</v>
      </c>
      <c r="P1156" s="5" t="s">
        <v>234</v>
      </c>
      <c r="Q1156" s="5" t="s">
        <v>201</v>
      </c>
      <c r="R1156" s="5" t="s">
        <v>91</v>
      </c>
      <c r="S1156" s="5" t="s">
        <v>203</v>
      </c>
      <c r="T1156" s="5" t="s">
        <v>157</v>
      </c>
      <c r="U1156" s="5" t="s">
        <v>97</v>
      </c>
      <c r="V1156" s="5" t="s">
        <v>89</v>
      </c>
      <c r="W1156" s="5" t="s">
        <v>87</v>
      </c>
      <c r="X1156" s="5" t="s">
        <v>159</v>
      </c>
      <c r="Y1156" s="5" t="n">
        <v>0</v>
      </c>
      <c r="Z1156" s="5" t="n">
        <v>1</v>
      </c>
      <c r="AA1156" s="5" t="str">
        <f aca="false">IF(Y1156&gt;Z1156,"Win",IF(Y1156&lt;Z1156,"Loss","Draw"))</f>
        <v>Loss</v>
      </c>
      <c r="AB1156" s="5" t="s">
        <v>98</v>
      </c>
      <c r="AC1156" s="5" t="s">
        <v>99</v>
      </c>
      <c r="AD1156" s="5" t="s">
        <v>840</v>
      </c>
      <c r="AE1156" s="5" t="s">
        <v>3224</v>
      </c>
      <c r="AF1156" s="5" t="str">
        <f aca="false">IF(AD1156&lt;AE1156,AD1156,AE1156)</f>
        <v>Barbarian Barrel, Bomb Tower, Goblinstein, Magic Archer, Miner, Skeletons, Tornado, Wall Breakers</v>
      </c>
      <c r="AG1156" s="5" t="str">
        <f aca="false">IF(AD1156&lt;AE1156,AE1156,AD1156)</f>
        <v>Dart Goblin, Fire Spirit, Goblin Barrel, Goblins, Ronin, Tesla, The Log, Wall Breakers</v>
      </c>
      <c r="AH1156" s="5" t="str">
        <f aca="false">IF(AD1156=AF1156,AA1156,IF(AA1156="Win","Loss",IF(AA1156="Loss","Win","Draw")))</f>
        <v>Loss</v>
      </c>
      <c r="AI1156" s="5" t="s">
        <v>102</v>
      </c>
    </row>
    <row r="1157" customFormat="false" ht="15" hidden="false" customHeight="true" outlineLevel="0" collapsed="false">
      <c r="A1157" s="5" t="s">
        <v>3219</v>
      </c>
      <c r="B1157" s="5" t="n">
        <v>3</v>
      </c>
      <c r="C1157" s="5" t="s">
        <v>1213</v>
      </c>
      <c r="D1157" s="5" t="s">
        <v>1214</v>
      </c>
      <c r="E1157" s="6" t="s">
        <v>1192</v>
      </c>
      <c r="F1157" s="5" t="s">
        <v>1193</v>
      </c>
      <c r="G1157" s="5" t="s">
        <v>3225</v>
      </c>
      <c r="H1157" s="5" t="s">
        <v>163</v>
      </c>
      <c r="I1157" s="5" t="s">
        <v>92</v>
      </c>
      <c r="J1157" s="5" t="s">
        <v>158</v>
      </c>
      <c r="K1157" s="5" t="s">
        <v>90</v>
      </c>
      <c r="L1157" s="5" t="s">
        <v>94</v>
      </c>
      <c r="M1157" s="5" t="s">
        <v>159</v>
      </c>
      <c r="N1157" s="5" t="s">
        <v>88</v>
      </c>
      <c r="O1157" s="5" t="s">
        <v>150</v>
      </c>
      <c r="P1157" s="5" t="s">
        <v>93</v>
      </c>
      <c r="Q1157" s="5" t="s">
        <v>129</v>
      </c>
      <c r="R1157" s="5" t="s">
        <v>128</v>
      </c>
      <c r="S1157" s="5" t="s">
        <v>407</v>
      </c>
      <c r="T1157" s="5" t="s">
        <v>165</v>
      </c>
      <c r="U1157" s="5" t="s">
        <v>132</v>
      </c>
      <c r="V1157" s="5" t="s">
        <v>131</v>
      </c>
      <c r="W1157" s="5" t="s">
        <v>130</v>
      </c>
      <c r="X1157" s="5" t="s">
        <v>327</v>
      </c>
      <c r="Y1157" s="5" t="n">
        <v>1</v>
      </c>
      <c r="Z1157" s="5" t="n">
        <v>0</v>
      </c>
      <c r="AA1157" s="5" t="str">
        <f aca="false">IF(Y1157&gt;Z1157,"Win",IF(Y1157&lt;Z1157,"Loss","Draw"))</f>
        <v>Win</v>
      </c>
      <c r="AB1157" s="5" t="s">
        <v>98</v>
      </c>
      <c r="AC1157" s="5" t="s">
        <v>99</v>
      </c>
      <c r="AD1157" s="5" t="s">
        <v>3226</v>
      </c>
      <c r="AE1157" s="5" t="s">
        <v>3227</v>
      </c>
      <c r="AF1157" s="5" t="str">
        <f aca="false">IF(AD1157&lt;AE1157,AD1157,AE1157)</f>
        <v>Arrows, Bandit, Electro Wizard, Firecracker, Golden Knight, Hog Rider, Mega Knight, Rage</v>
      </c>
      <c r="AG1157" s="5" t="str">
        <f aca="false">IF(AD1157&lt;AE1157,AE1157,AD1157)</f>
        <v>Berserker, Bowler, Dart Goblin, Electro Spirit, Fireball, Mortar, Rascals, Skeleton Barrel</v>
      </c>
      <c r="AH1157" s="5" t="str">
        <f aca="false">IF(AD1157=AF1157,AA1157,IF(AA1157="Win","Loss",IF(AA1157="Loss","Win","Draw")))</f>
        <v>Loss</v>
      </c>
      <c r="AI1157" s="5" t="s">
        <v>102</v>
      </c>
    </row>
    <row r="1158" customFormat="false" ht="15" hidden="false" customHeight="true" outlineLevel="0" collapsed="false">
      <c r="A1158" s="5" t="s">
        <v>3228</v>
      </c>
      <c r="B1158" s="5" t="n">
        <v>1</v>
      </c>
      <c r="C1158" s="5" t="s">
        <v>1213</v>
      </c>
      <c r="D1158" s="5" t="s">
        <v>1214</v>
      </c>
      <c r="E1158" s="5" t="s">
        <v>726</v>
      </c>
      <c r="F1158" s="5" t="s">
        <v>727</v>
      </c>
      <c r="G1158" s="5" t="s">
        <v>1215</v>
      </c>
      <c r="H1158" s="5" t="s">
        <v>163</v>
      </c>
      <c r="I1158" s="5" t="s">
        <v>201</v>
      </c>
      <c r="J1158" s="5" t="s">
        <v>202</v>
      </c>
      <c r="K1158" s="5" t="s">
        <v>203</v>
      </c>
      <c r="L1158" s="5" t="s">
        <v>88</v>
      </c>
      <c r="M1158" s="5" t="s">
        <v>157</v>
      </c>
      <c r="N1158" s="5" t="s">
        <v>118</v>
      </c>
      <c r="O1158" s="5" t="s">
        <v>204</v>
      </c>
      <c r="P1158" s="5" t="s">
        <v>87</v>
      </c>
      <c r="Q1158" s="5" t="s">
        <v>418</v>
      </c>
      <c r="R1158" s="5" t="s">
        <v>186</v>
      </c>
      <c r="S1158" s="5" t="s">
        <v>284</v>
      </c>
      <c r="T1158" s="5" t="s">
        <v>110</v>
      </c>
      <c r="U1158" s="5" t="s">
        <v>96</v>
      </c>
      <c r="V1158" s="5" t="s">
        <v>242</v>
      </c>
      <c r="W1158" s="5" t="s">
        <v>130</v>
      </c>
      <c r="X1158" s="5" t="s">
        <v>114</v>
      </c>
      <c r="Y1158" s="5" t="n">
        <v>2</v>
      </c>
      <c r="Z1158" s="5" t="n">
        <v>0</v>
      </c>
      <c r="AA1158" s="5" t="str">
        <f aca="false">IF(Y1158&gt;Z1158,"Win",IF(Y1158&lt;Z1158,"Loss","Draw"))</f>
        <v>Win</v>
      </c>
      <c r="AB1158" s="5" t="s">
        <v>98</v>
      </c>
      <c r="AC1158" s="5" t="s">
        <v>99</v>
      </c>
      <c r="AD1158" s="5" t="s">
        <v>206</v>
      </c>
      <c r="AE1158" s="5" t="s">
        <v>419</v>
      </c>
      <c r="AF1158" s="5" t="str">
        <f aca="false">IF(AD1158&lt;AE1158,AD1158,AE1158)</f>
        <v>Arrows, Balloon, Bomber, Giant Snowball, Inferno Dragon, Lava Hound, Minions, Skeleton Army</v>
      </c>
      <c r="AG1158" s="5" t="str">
        <f aca="false">IF(AD1158&lt;AE1158,AE1158,AD1158)</f>
        <v>Berserker, Fire Spirit, Goblin Barrel, Ice Spirit, Magic Archer, Royal Delivery, Tesla, Wall Breakers</v>
      </c>
      <c r="AH1158" s="5" t="str">
        <f aca="false">IF(AD1158=AF1158,AA1158,IF(AA1158="Win","Loss",IF(AA1158="Loss","Win","Draw")))</f>
        <v>Loss</v>
      </c>
      <c r="AI1158" s="5" t="s">
        <v>102</v>
      </c>
    </row>
    <row r="1159" customFormat="false" ht="15" hidden="false" customHeight="true" outlineLevel="0" collapsed="false">
      <c r="A1159" s="5" t="s">
        <v>3228</v>
      </c>
      <c r="B1159" s="5" t="n">
        <v>2</v>
      </c>
      <c r="C1159" s="5" t="s">
        <v>1213</v>
      </c>
      <c r="D1159" s="5" t="s">
        <v>1214</v>
      </c>
      <c r="E1159" s="5" t="s">
        <v>726</v>
      </c>
      <c r="F1159" s="5" t="s">
        <v>727</v>
      </c>
      <c r="G1159" s="5" t="s">
        <v>1216</v>
      </c>
      <c r="H1159" s="5" t="s">
        <v>163</v>
      </c>
      <c r="I1159" s="5" t="s">
        <v>137</v>
      </c>
      <c r="J1159" s="5" t="s">
        <v>91</v>
      </c>
      <c r="K1159" s="5" t="s">
        <v>114</v>
      </c>
      <c r="L1159" s="5" t="s">
        <v>242</v>
      </c>
      <c r="M1159" s="5" t="s">
        <v>116</v>
      </c>
      <c r="N1159" s="5" t="s">
        <v>97</v>
      </c>
      <c r="O1159" s="5" t="s">
        <v>150</v>
      </c>
      <c r="P1159" s="5" t="s">
        <v>234</v>
      </c>
      <c r="Q1159" s="5" t="s">
        <v>82</v>
      </c>
      <c r="R1159" s="5" t="s">
        <v>83</v>
      </c>
      <c r="S1159" s="5" t="s">
        <v>87</v>
      </c>
      <c r="T1159" s="5" t="s">
        <v>86</v>
      </c>
      <c r="U1159" s="5" t="s">
        <v>150</v>
      </c>
      <c r="V1159" s="5" t="s">
        <v>126</v>
      </c>
      <c r="W1159" s="5" t="s">
        <v>93</v>
      </c>
      <c r="X1159" s="5" t="s">
        <v>95</v>
      </c>
      <c r="Y1159" s="5" t="n">
        <v>1</v>
      </c>
      <c r="Z1159" s="5" t="n">
        <v>0</v>
      </c>
      <c r="AA1159" s="5" t="str">
        <f aca="false">IF(Y1159&gt;Z1159,"Win",IF(Y1159&lt;Z1159,"Loss","Draw"))</f>
        <v>Win</v>
      </c>
      <c r="AB1159" s="5" t="s">
        <v>98</v>
      </c>
      <c r="AC1159" s="5" t="s">
        <v>99</v>
      </c>
      <c r="AD1159" s="5" t="s">
        <v>1217</v>
      </c>
      <c r="AE1159" s="5" t="s">
        <v>898</v>
      </c>
      <c r="AF1159" s="5" t="str">
        <f aca="false">IF(AD1159&lt;AE1159,AD1159,AE1159)</f>
        <v>Barbarian Barrel, Electro Spirit, Fireball, Monk, Royal Hogs, Skeleton Dragons, Skeletons, Tesla</v>
      </c>
      <c r="AG1159" s="5" t="str">
        <f aca="false">IF(AD1159&lt;AE1159,AE1159,AD1159)</f>
        <v>Bomb Tower, Bomber, Electro Spirit, Giant Snowball, Goblin Drill, Goblins, Poison, Ronin</v>
      </c>
      <c r="AH1159" s="5" t="str">
        <f aca="false">IF(AD1159=AF1159,AA1159,IF(AA1159="Win","Loss",IF(AA1159="Loss","Win","Draw")))</f>
        <v>Loss</v>
      </c>
      <c r="AI1159" s="5" t="s">
        <v>102</v>
      </c>
    </row>
    <row r="1160" customFormat="false" ht="15" hidden="false" customHeight="true" outlineLevel="0" collapsed="false">
      <c r="A1160" s="5" t="s">
        <v>3229</v>
      </c>
      <c r="B1160" s="5" t="n">
        <v>1</v>
      </c>
      <c r="C1160" s="5" t="s">
        <v>1213</v>
      </c>
      <c r="D1160" s="5" t="s">
        <v>1214</v>
      </c>
      <c r="E1160" s="5" t="s">
        <v>523</v>
      </c>
      <c r="F1160" s="5" t="s">
        <v>524</v>
      </c>
      <c r="G1160" s="5" t="s">
        <v>3230</v>
      </c>
      <c r="H1160" s="5" t="s">
        <v>163</v>
      </c>
      <c r="I1160" s="5" t="s">
        <v>127</v>
      </c>
      <c r="J1160" s="5" t="s">
        <v>108</v>
      </c>
      <c r="K1160" s="5" t="s">
        <v>124</v>
      </c>
      <c r="L1160" s="5" t="s">
        <v>117</v>
      </c>
      <c r="M1160" s="5" t="s">
        <v>173</v>
      </c>
      <c r="N1160" s="5" t="s">
        <v>133</v>
      </c>
      <c r="O1160" s="5" t="s">
        <v>95</v>
      </c>
      <c r="P1160" s="5" t="s">
        <v>294</v>
      </c>
      <c r="Q1160" s="5" t="s">
        <v>84</v>
      </c>
      <c r="R1160" s="5" t="s">
        <v>108</v>
      </c>
      <c r="S1160" s="5" t="s">
        <v>87</v>
      </c>
      <c r="T1160" s="5" t="s">
        <v>115</v>
      </c>
      <c r="U1160" s="5" t="s">
        <v>126</v>
      </c>
      <c r="V1160" s="5" t="s">
        <v>118</v>
      </c>
      <c r="W1160" s="5" t="s">
        <v>116</v>
      </c>
      <c r="X1160" s="5" t="s">
        <v>95</v>
      </c>
      <c r="Y1160" s="5" t="n">
        <v>1</v>
      </c>
      <c r="Z1160" s="5" t="n">
        <v>0</v>
      </c>
      <c r="AA1160" s="5" t="str">
        <f aca="false">IF(Y1160&gt;Z1160,"Win",IF(Y1160&lt;Z1160,"Loss","Draw"))</f>
        <v>Win</v>
      </c>
      <c r="AB1160" s="5" t="s">
        <v>98</v>
      </c>
      <c r="AC1160" s="5" t="s">
        <v>99</v>
      </c>
      <c r="AD1160" s="5" t="s">
        <v>3231</v>
      </c>
      <c r="AE1160" s="5" t="s">
        <v>703</v>
      </c>
      <c r="AF1160" s="5" t="str">
        <f aca="false">IF(AD1160&lt;AE1160,AD1160,AE1160)</f>
        <v>Archers, Barbarian Barrel, Dark Prince, Graveyard, Ice Spirit, Poison, Skeletons, Tesla</v>
      </c>
      <c r="AG1160" s="5" t="str">
        <f aca="false">IF(AD1160&lt;AE1160,AE1160,AD1160)</f>
        <v>Barbarian Barrel, Battle Ram, Dark Prince, Giant Skeleton, Mother Witch, Royal Ghost, Vines, Zappies</v>
      </c>
      <c r="AH1160" s="5" t="str">
        <f aca="false">IF(AD1160=AF1160,AA1160,IF(AA1160="Win","Loss",IF(AA1160="Loss","Win","Draw")))</f>
        <v>Loss</v>
      </c>
      <c r="AI1160" s="5" t="s">
        <v>102</v>
      </c>
    </row>
    <row r="1161" customFormat="false" ht="15" hidden="false" customHeight="true" outlineLevel="0" collapsed="false">
      <c r="A1161" s="5" t="s">
        <v>3229</v>
      </c>
      <c r="B1161" s="5" t="n">
        <v>2</v>
      </c>
      <c r="C1161" s="5" t="s">
        <v>1213</v>
      </c>
      <c r="D1161" s="5" t="s">
        <v>1214</v>
      </c>
      <c r="E1161" s="5" t="s">
        <v>523</v>
      </c>
      <c r="F1161" s="5" t="s">
        <v>524</v>
      </c>
      <c r="G1161" s="5" t="s">
        <v>3232</v>
      </c>
      <c r="H1161" s="5" t="s">
        <v>163</v>
      </c>
      <c r="I1161" s="5" t="s">
        <v>87</v>
      </c>
      <c r="J1161" s="5" t="s">
        <v>241</v>
      </c>
      <c r="K1161" s="5" t="s">
        <v>114</v>
      </c>
      <c r="L1161" s="5" t="s">
        <v>138</v>
      </c>
      <c r="M1161" s="5" t="s">
        <v>193</v>
      </c>
      <c r="N1161" s="5" t="s">
        <v>157</v>
      </c>
      <c r="O1161" s="5" t="s">
        <v>137</v>
      </c>
      <c r="P1161" s="5" t="s">
        <v>116</v>
      </c>
      <c r="Q1161" s="5" t="s">
        <v>201</v>
      </c>
      <c r="R1161" s="5" t="s">
        <v>202</v>
      </c>
      <c r="S1161" s="5" t="s">
        <v>233</v>
      </c>
      <c r="T1161" s="5" t="s">
        <v>88</v>
      </c>
      <c r="U1161" s="5" t="s">
        <v>157</v>
      </c>
      <c r="V1161" s="5" t="s">
        <v>89</v>
      </c>
      <c r="W1161" s="5" t="s">
        <v>111</v>
      </c>
      <c r="X1161" s="5" t="s">
        <v>234</v>
      </c>
      <c r="Y1161" s="5" t="n">
        <v>0</v>
      </c>
      <c r="Z1161" s="5" t="n">
        <v>1</v>
      </c>
      <c r="AA1161" s="5" t="str">
        <f aca="false">IF(Y1161&gt;Z1161,"Win",IF(Y1161&lt;Z1161,"Loss","Draw"))</f>
        <v>Loss</v>
      </c>
      <c r="AB1161" s="5" t="s">
        <v>98</v>
      </c>
      <c r="AC1161" s="5" t="s">
        <v>99</v>
      </c>
      <c r="AD1161" s="5" t="s">
        <v>3233</v>
      </c>
      <c r="AE1161" s="5" t="s">
        <v>1858</v>
      </c>
      <c r="AF1161" s="5" t="str">
        <f aca="false">IF(AD1161&lt;AE1161,AD1161,AE1161)</f>
        <v>Bats, Berserker, Bomb Tower, Fire Spirit, Magic Archer, Miner, The Log, Wall Breakers</v>
      </c>
      <c r="AG1161" s="5" t="str">
        <f aca="false">IF(AD1161&lt;AE1161,AE1161,AD1161)</f>
        <v>Fire Spirit, Giant Snowball, Goblin Demolisher, Goblin Drill, Guards, Knight, Poison, Tesla</v>
      </c>
      <c r="AH1161" s="5" t="str">
        <f aca="false">IF(AD1161=AF1161,AA1161,IF(AA1161="Win","Loss",IF(AA1161="Loss","Win","Draw")))</f>
        <v>Win</v>
      </c>
      <c r="AI1161" s="5" t="s">
        <v>102</v>
      </c>
    </row>
    <row r="1162" customFormat="false" ht="15" hidden="false" customHeight="true" outlineLevel="0" collapsed="false">
      <c r="A1162" s="5" t="s">
        <v>3229</v>
      </c>
      <c r="B1162" s="5" t="n">
        <v>3</v>
      </c>
      <c r="C1162" s="5" t="s">
        <v>1213</v>
      </c>
      <c r="D1162" s="5" t="s">
        <v>1214</v>
      </c>
      <c r="E1162" s="5" t="s">
        <v>523</v>
      </c>
      <c r="F1162" s="5" t="s">
        <v>524</v>
      </c>
      <c r="G1162" s="5" t="s">
        <v>3234</v>
      </c>
      <c r="H1162" s="5" t="s">
        <v>163</v>
      </c>
      <c r="I1162" s="5" t="s">
        <v>201</v>
      </c>
      <c r="J1162" s="5" t="s">
        <v>202</v>
      </c>
      <c r="K1162" s="5" t="s">
        <v>203</v>
      </c>
      <c r="L1162" s="5" t="s">
        <v>234</v>
      </c>
      <c r="M1162" s="5" t="s">
        <v>204</v>
      </c>
      <c r="N1162" s="5" t="s">
        <v>88</v>
      </c>
      <c r="O1162" s="5" t="s">
        <v>150</v>
      </c>
      <c r="P1162" s="5" t="s">
        <v>118</v>
      </c>
      <c r="Q1162" s="5" t="s">
        <v>141</v>
      </c>
      <c r="R1162" s="5" t="s">
        <v>128</v>
      </c>
      <c r="S1162" s="5" t="s">
        <v>129</v>
      </c>
      <c r="T1162" s="5" t="s">
        <v>165</v>
      </c>
      <c r="U1162" s="5" t="s">
        <v>86</v>
      </c>
      <c r="V1162" s="5" t="s">
        <v>133</v>
      </c>
      <c r="W1162" s="5" t="s">
        <v>109</v>
      </c>
      <c r="X1162" s="5" t="s">
        <v>130</v>
      </c>
      <c r="Y1162" s="5" t="n">
        <v>1</v>
      </c>
      <c r="Z1162" s="5" t="n">
        <v>0</v>
      </c>
      <c r="AA1162" s="5" t="str">
        <f aca="false">IF(Y1162&gt;Z1162,"Win",IF(Y1162&lt;Z1162,"Loss","Draw"))</f>
        <v>Win</v>
      </c>
      <c r="AB1162" s="5" t="s">
        <v>98</v>
      </c>
      <c r="AC1162" s="5" t="s">
        <v>99</v>
      </c>
      <c r="AD1162" s="5" t="s">
        <v>1870</v>
      </c>
      <c r="AE1162" s="5" t="s">
        <v>3235</v>
      </c>
      <c r="AF1162" s="5" t="str">
        <f aca="false">IF(AD1162&lt;AE1162,AD1162,AE1162)</f>
        <v>Arrows, Golden Knight, Hog Rider, Lumberjack, Mega Knight, Mother Witch, Skeleton Dragons, Zap</v>
      </c>
      <c r="AG1162" s="5" t="str">
        <f aca="false">IF(AD1162&lt;AE1162,AE1162,AD1162)</f>
        <v>Berserker, Bomb Tower, Electro Spirit, Goblin Barrel, Ice Spirit, Magic Archer, Royal Delivery, Wall Breakers</v>
      </c>
      <c r="AH1162" s="5" t="str">
        <f aca="false">IF(AD1162=AF1162,AA1162,IF(AA1162="Win","Loss",IF(AA1162="Loss","Win","Draw")))</f>
        <v>Loss</v>
      </c>
      <c r="AI1162" s="5" t="s">
        <v>102</v>
      </c>
    </row>
    <row r="1163" customFormat="false" ht="15" hidden="false" customHeight="true" outlineLevel="0" collapsed="false">
      <c r="A1163" s="5" t="s">
        <v>3236</v>
      </c>
      <c r="B1163" s="5" t="n">
        <v>1</v>
      </c>
      <c r="C1163" s="5" t="s">
        <v>1213</v>
      </c>
      <c r="D1163" s="5" t="s">
        <v>1214</v>
      </c>
      <c r="E1163" s="5" t="s">
        <v>2926</v>
      </c>
      <c r="F1163" s="5" t="s">
        <v>2927</v>
      </c>
      <c r="G1163" s="5" t="s">
        <v>3237</v>
      </c>
      <c r="H1163" s="5" t="s">
        <v>81</v>
      </c>
      <c r="I1163" s="5" t="s">
        <v>201</v>
      </c>
      <c r="J1163" s="5" t="s">
        <v>202</v>
      </c>
      <c r="K1163" s="5" t="s">
        <v>233</v>
      </c>
      <c r="L1163" s="5" t="s">
        <v>204</v>
      </c>
      <c r="M1163" s="5" t="s">
        <v>126</v>
      </c>
      <c r="N1163" s="5" t="s">
        <v>111</v>
      </c>
      <c r="O1163" s="5" t="s">
        <v>88</v>
      </c>
      <c r="P1163" s="5" t="s">
        <v>234</v>
      </c>
      <c r="Q1163" s="5" t="s">
        <v>129</v>
      </c>
      <c r="R1163" s="5" t="s">
        <v>128</v>
      </c>
      <c r="S1163" s="5" t="s">
        <v>108</v>
      </c>
      <c r="T1163" s="5" t="s">
        <v>130</v>
      </c>
      <c r="U1163" s="5" t="s">
        <v>86</v>
      </c>
      <c r="V1163" s="5" t="s">
        <v>133</v>
      </c>
      <c r="W1163" s="5" t="s">
        <v>164</v>
      </c>
      <c r="X1163" s="5" t="s">
        <v>165</v>
      </c>
      <c r="Y1163" s="5" t="n">
        <v>0</v>
      </c>
      <c r="Z1163" s="5" t="n">
        <v>3</v>
      </c>
      <c r="AA1163" s="5" t="str">
        <f aca="false">IF(Y1163&gt;Z1163,"Win",IF(Y1163&lt;Z1163,"Loss","Draw"))</f>
        <v>Loss</v>
      </c>
      <c r="AB1163" s="5" t="s">
        <v>98</v>
      </c>
      <c r="AC1163" s="5" t="s">
        <v>99</v>
      </c>
      <c r="AD1163" s="5" t="s">
        <v>3215</v>
      </c>
      <c r="AE1163" s="5" t="s">
        <v>2471</v>
      </c>
      <c r="AF1163" s="5" t="str">
        <f aca="false">IF(AD1163&lt;AE1163,AD1163,AE1163)</f>
        <v>Arrows, Dark Prince, Earthquake, Golden Knight, Hog Rider, Mega Knight, Mother Witch, Skeleton Dragons</v>
      </c>
      <c r="AG1163" s="5" t="str">
        <f aca="false">IF(AD1163&lt;AE1163,AE1163,AD1163)</f>
        <v>Bats, Berserker, Bomb Tower, Magic Archer, Miner, Royal Delivery, Skeletons, Wall Breakers</v>
      </c>
      <c r="AH1163" s="5" t="str">
        <f aca="false">IF(AD1163=AF1163,AA1163,IF(AA1163="Win","Loss",IF(AA1163="Loss","Win","Draw")))</f>
        <v>Win</v>
      </c>
      <c r="AI1163" s="5" t="s">
        <v>102</v>
      </c>
    </row>
    <row r="1164" customFormat="false" ht="15" hidden="false" customHeight="true" outlineLevel="0" collapsed="false">
      <c r="A1164" s="5" t="s">
        <v>3236</v>
      </c>
      <c r="B1164" s="5" t="n">
        <v>2</v>
      </c>
      <c r="C1164" s="5" t="s">
        <v>1213</v>
      </c>
      <c r="D1164" s="5" t="s">
        <v>1214</v>
      </c>
      <c r="E1164" s="5" t="s">
        <v>2926</v>
      </c>
      <c r="F1164" s="5" t="s">
        <v>2927</v>
      </c>
      <c r="G1164" s="5" t="s">
        <v>3238</v>
      </c>
      <c r="H1164" s="5" t="s">
        <v>163</v>
      </c>
      <c r="I1164" s="5" t="s">
        <v>84</v>
      </c>
      <c r="J1164" s="5" t="s">
        <v>108</v>
      </c>
      <c r="K1164" s="5" t="s">
        <v>87</v>
      </c>
      <c r="L1164" s="5" t="s">
        <v>115</v>
      </c>
      <c r="M1164" s="5" t="s">
        <v>116</v>
      </c>
      <c r="N1164" s="5" t="s">
        <v>95</v>
      </c>
      <c r="O1164" s="5" t="s">
        <v>118</v>
      </c>
      <c r="P1164" s="5" t="s">
        <v>91</v>
      </c>
      <c r="Q1164" s="5" t="s">
        <v>201</v>
      </c>
      <c r="R1164" s="5" t="s">
        <v>91</v>
      </c>
      <c r="S1164" s="5" t="s">
        <v>203</v>
      </c>
      <c r="T1164" s="5" t="s">
        <v>159</v>
      </c>
      <c r="U1164" s="5" t="s">
        <v>89</v>
      </c>
      <c r="V1164" s="5" t="s">
        <v>234</v>
      </c>
      <c r="W1164" s="5" t="s">
        <v>118</v>
      </c>
      <c r="X1164" s="5" t="s">
        <v>97</v>
      </c>
      <c r="Y1164" s="5" t="n">
        <v>1</v>
      </c>
      <c r="Z1164" s="5" t="n">
        <v>0</v>
      </c>
      <c r="AA1164" s="5" t="str">
        <f aca="false">IF(Y1164&gt;Z1164,"Win",IF(Y1164&lt;Z1164,"Loss","Draw"))</f>
        <v>Win</v>
      </c>
      <c r="AB1164" s="5" t="s">
        <v>98</v>
      </c>
      <c r="AC1164" s="5" t="s">
        <v>99</v>
      </c>
      <c r="AD1164" s="5" t="s">
        <v>3239</v>
      </c>
      <c r="AE1164" s="5" t="s">
        <v>1294</v>
      </c>
      <c r="AF1164" s="5" t="str">
        <f aca="false">IF(AD1164&lt;AE1164,AD1164,AE1164)</f>
        <v>Archers, Barbarian Barrel, Dark Prince, Goblins, Graveyard, Ice Spirit, Poison, Tesla</v>
      </c>
      <c r="AG1164" s="5" t="str">
        <f aca="false">IF(AD1164&lt;AE1164,AE1164,AD1164)</f>
        <v>Bomb Tower, Dart Goblin, Goblin Barrel, Goblins, Ice Spirit, Ronin, The Log, Wall Breakers</v>
      </c>
      <c r="AH1164" s="5" t="str">
        <f aca="false">IF(AD1164=AF1164,AA1164,IF(AA1164="Win","Loss",IF(AA1164="Loss","Win","Draw")))</f>
        <v>Win</v>
      </c>
      <c r="AI1164" s="5" t="s">
        <v>102</v>
      </c>
    </row>
    <row r="1165" customFormat="false" ht="15" hidden="false" customHeight="true" outlineLevel="0" collapsed="false">
      <c r="A1165" s="5" t="s">
        <v>3236</v>
      </c>
      <c r="B1165" s="5" t="n">
        <v>3</v>
      </c>
      <c r="C1165" s="5" t="s">
        <v>1213</v>
      </c>
      <c r="D1165" s="5" t="s">
        <v>1214</v>
      </c>
      <c r="E1165" s="5" t="s">
        <v>2926</v>
      </c>
      <c r="F1165" s="5" t="s">
        <v>2927</v>
      </c>
      <c r="G1165" s="5" t="s">
        <v>3240</v>
      </c>
      <c r="H1165" s="5" t="s">
        <v>163</v>
      </c>
      <c r="I1165" s="5" t="s">
        <v>203</v>
      </c>
      <c r="J1165" s="5" t="s">
        <v>241</v>
      </c>
      <c r="K1165" s="5" t="s">
        <v>159</v>
      </c>
      <c r="L1165" s="5" t="s">
        <v>658</v>
      </c>
      <c r="M1165" s="5" t="s">
        <v>89</v>
      </c>
      <c r="N1165" s="5" t="s">
        <v>209</v>
      </c>
      <c r="O1165" s="5" t="s">
        <v>157</v>
      </c>
      <c r="P1165" s="5" t="s">
        <v>138</v>
      </c>
      <c r="Q1165" s="5" t="s">
        <v>114</v>
      </c>
      <c r="R1165" s="5" t="s">
        <v>241</v>
      </c>
      <c r="S1165" s="5" t="s">
        <v>137</v>
      </c>
      <c r="T1165" s="5" t="s">
        <v>116</v>
      </c>
      <c r="U1165" s="5" t="s">
        <v>87</v>
      </c>
      <c r="V1165" s="5" t="s">
        <v>157</v>
      </c>
      <c r="W1165" s="5" t="s">
        <v>88</v>
      </c>
      <c r="X1165" s="5" t="s">
        <v>242</v>
      </c>
      <c r="Y1165" s="5" t="n">
        <v>1</v>
      </c>
      <c r="Z1165" s="5" t="n">
        <v>0</v>
      </c>
      <c r="AA1165" s="5" t="str">
        <f aca="false">IF(Y1165&gt;Z1165,"Win",IF(Y1165&lt;Z1165,"Loss","Draw"))</f>
        <v>Win</v>
      </c>
      <c r="AB1165" s="5" t="s">
        <v>98</v>
      </c>
      <c r="AC1165" s="5" t="s">
        <v>99</v>
      </c>
      <c r="AD1165" s="5" t="s">
        <v>3241</v>
      </c>
      <c r="AE1165" s="5" t="s">
        <v>1311</v>
      </c>
      <c r="AF1165" s="5" t="str">
        <f aca="false">IF(AD1165&lt;AE1165,AD1165,AE1165)</f>
        <v>Berserker, Bomber, Fire Spirit, Giant Snowball, Goblin Drill, Knight, Poison, Tesla</v>
      </c>
      <c r="AG1165" s="5" t="str">
        <f aca="false">IF(AD1165&lt;AE1165,AE1165,AD1165)</f>
        <v>Dart Goblin, Fire Spirit, Goblin Barrel, Goblin Demolisher, Inferno Tower, Knight, Suspicious Bush, The Log</v>
      </c>
      <c r="AH1165" s="5" t="str">
        <f aca="false">IF(AD1165=AF1165,AA1165,IF(AA1165="Win","Loss",IF(AA1165="Loss","Win","Draw")))</f>
        <v>Loss</v>
      </c>
      <c r="AI1165" s="5" t="s">
        <v>102</v>
      </c>
    </row>
    <row r="1166" customFormat="false" ht="15" hidden="false" customHeight="true" outlineLevel="0" collapsed="false">
      <c r="A1166" s="5" t="s">
        <v>3242</v>
      </c>
      <c r="B1166" s="5" t="n">
        <v>1</v>
      </c>
      <c r="C1166" s="5" t="s">
        <v>1213</v>
      </c>
      <c r="D1166" s="5" t="s">
        <v>1214</v>
      </c>
      <c r="E1166" s="5" t="s">
        <v>2659</v>
      </c>
      <c r="F1166" s="5" t="s">
        <v>2660</v>
      </c>
      <c r="G1166" s="5" t="s">
        <v>3183</v>
      </c>
      <c r="H1166" s="5" t="s">
        <v>163</v>
      </c>
      <c r="I1166" s="5" t="s">
        <v>82</v>
      </c>
      <c r="J1166" s="5" t="s">
        <v>202</v>
      </c>
      <c r="K1166" s="5" t="s">
        <v>87</v>
      </c>
      <c r="L1166" s="5" t="s">
        <v>97</v>
      </c>
      <c r="M1166" s="5" t="s">
        <v>85</v>
      </c>
      <c r="N1166" s="5" t="s">
        <v>126</v>
      </c>
      <c r="O1166" s="5" t="s">
        <v>150</v>
      </c>
      <c r="P1166" s="5" t="s">
        <v>95</v>
      </c>
      <c r="Q1166" s="5" t="s">
        <v>114</v>
      </c>
      <c r="R1166" s="5" t="s">
        <v>241</v>
      </c>
      <c r="S1166" s="5" t="s">
        <v>137</v>
      </c>
      <c r="T1166" s="5" t="s">
        <v>95</v>
      </c>
      <c r="U1166" s="5" t="s">
        <v>138</v>
      </c>
      <c r="V1166" s="5" t="s">
        <v>157</v>
      </c>
      <c r="W1166" s="5" t="s">
        <v>116</v>
      </c>
      <c r="X1166" s="5" t="s">
        <v>153</v>
      </c>
      <c r="Y1166" s="5" t="n">
        <v>1</v>
      </c>
      <c r="Z1166" s="5" t="n">
        <v>0</v>
      </c>
      <c r="AA1166" s="5" t="str">
        <f aca="false">IF(Y1166&gt;Z1166,"Win",IF(Y1166&lt;Z1166,"Loss","Draw"))</f>
        <v>Win</v>
      </c>
      <c r="AB1166" s="5" t="s">
        <v>98</v>
      </c>
      <c r="AC1166" s="5" t="s">
        <v>99</v>
      </c>
      <c r="AD1166" s="5" t="s">
        <v>492</v>
      </c>
      <c r="AE1166" s="5" t="s">
        <v>3177</v>
      </c>
      <c r="AF1166" s="5" t="str">
        <f aca="false">IF(AD1166&lt;AE1166,AD1166,AE1166)</f>
        <v>Barbarian Barrel, Cannon, Fire Spirit, Giant Snowball, Goblin Demolisher, Goblin Drill, Knight, Poison</v>
      </c>
      <c r="AG1166" s="5" t="str">
        <f aca="false">IF(AD1166&lt;AE1166,AE1166,AD1166)</f>
        <v>Barbarian Barrel, Electro Spirit, Lightning, Magic Archer, Ronin, Royal Hogs, Skeletons, Tesla</v>
      </c>
      <c r="AH1166" s="5" t="str">
        <f aca="false">IF(AD1166=AF1166,AA1166,IF(AA1166="Win","Loss",IF(AA1166="Loss","Win","Draw")))</f>
        <v>Loss</v>
      </c>
      <c r="AI1166" s="5" t="s">
        <v>102</v>
      </c>
    </row>
    <row r="1167" customFormat="false" ht="15" hidden="false" customHeight="true" outlineLevel="0" collapsed="false">
      <c r="A1167" s="5" t="s">
        <v>3242</v>
      </c>
      <c r="B1167" s="5" t="n">
        <v>2</v>
      </c>
      <c r="C1167" s="5" t="s">
        <v>1213</v>
      </c>
      <c r="D1167" s="5" t="s">
        <v>1214</v>
      </c>
      <c r="E1167" s="5" t="s">
        <v>2659</v>
      </c>
      <c r="F1167" s="5" t="s">
        <v>2660</v>
      </c>
      <c r="G1167" s="5" t="s">
        <v>3184</v>
      </c>
      <c r="H1167" s="5" t="s">
        <v>163</v>
      </c>
      <c r="I1167" s="5" t="s">
        <v>185</v>
      </c>
      <c r="J1167" s="5" t="s">
        <v>83</v>
      </c>
      <c r="K1167" s="5" t="s">
        <v>186</v>
      </c>
      <c r="L1167" s="5" t="s">
        <v>88</v>
      </c>
      <c r="M1167" s="5" t="s">
        <v>187</v>
      </c>
      <c r="N1167" s="5" t="s">
        <v>114</v>
      </c>
      <c r="O1167" s="5" t="s">
        <v>234</v>
      </c>
      <c r="P1167" s="5" t="s">
        <v>111</v>
      </c>
      <c r="Q1167" s="5" t="s">
        <v>129</v>
      </c>
      <c r="R1167" s="5" t="s">
        <v>202</v>
      </c>
      <c r="S1167" s="5" t="s">
        <v>87</v>
      </c>
      <c r="T1167" s="5" t="s">
        <v>85</v>
      </c>
      <c r="U1167" s="5" t="s">
        <v>150</v>
      </c>
      <c r="V1167" s="5" t="s">
        <v>165</v>
      </c>
      <c r="W1167" s="5" t="s">
        <v>88</v>
      </c>
      <c r="X1167" s="5" t="s">
        <v>89</v>
      </c>
      <c r="Y1167" s="5" t="n">
        <v>1</v>
      </c>
      <c r="Z1167" s="5" t="n">
        <v>0</v>
      </c>
      <c r="AA1167" s="5" t="str">
        <f aca="false">IF(Y1167&gt;Z1167,"Win",IF(Y1167&lt;Z1167,"Loss","Draw"))</f>
        <v>Win</v>
      </c>
      <c r="AB1167" s="5" t="s">
        <v>98</v>
      </c>
      <c r="AC1167" s="5" t="s">
        <v>99</v>
      </c>
      <c r="AD1167" s="5" t="s">
        <v>3185</v>
      </c>
      <c r="AE1167" s="5" t="s">
        <v>2102</v>
      </c>
      <c r="AF1167" s="5" t="str">
        <f aca="false">IF(AD1167&lt;AE1167,AD1167,AE1167)</f>
        <v>Balloon, Berserker, Bomb Tower, Executioner, Giant Snowball, Miner, Monk, Tornado</v>
      </c>
      <c r="AG1167" s="5" t="str">
        <f aca="false">IF(AD1167&lt;AE1167,AE1167,AD1167)</f>
        <v>Berserker, Electro Spirit, Hog Rider, Lightning, Magic Archer, Mega Knight, Tesla, The Log</v>
      </c>
      <c r="AH1167" s="5" t="str">
        <f aca="false">IF(AD1167=AF1167,AA1167,IF(AA1167="Win","Loss",IF(AA1167="Loss","Win","Draw")))</f>
        <v>Win</v>
      </c>
      <c r="AI1167" s="5" t="s">
        <v>102</v>
      </c>
    </row>
    <row r="1168" customFormat="false" ht="15" hidden="false" customHeight="true" outlineLevel="0" collapsed="false">
      <c r="A1168" s="5" t="s">
        <v>3243</v>
      </c>
      <c r="B1168" s="5" t="n">
        <v>1</v>
      </c>
      <c r="C1168" s="5" t="s">
        <v>1213</v>
      </c>
      <c r="D1168" s="5" t="s">
        <v>1214</v>
      </c>
      <c r="E1168" s="5" t="s">
        <v>1003</v>
      </c>
      <c r="F1168" s="5" t="s">
        <v>1004</v>
      </c>
      <c r="G1168" s="5" t="s">
        <v>2644</v>
      </c>
      <c r="H1168" s="5" t="s">
        <v>163</v>
      </c>
      <c r="I1168" s="5" t="s">
        <v>114</v>
      </c>
      <c r="J1168" s="5" t="s">
        <v>194</v>
      </c>
      <c r="K1168" s="5" t="s">
        <v>137</v>
      </c>
      <c r="L1168" s="5" t="s">
        <v>153</v>
      </c>
      <c r="M1168" s="5" t="s">
        <v>97</v>
      </c>
      <c r="N1168" s="5" t="s">
        <v>193</v>
      </c>
      <c r="O1168" s="5" t="s">
        <v>130</v>
      </c>
      <c r="P1168" s="5" t="s">
        <v>118</v>
      </c>
      <c r="Q1168" s="5" t="s">
        <v>84</v>
      </c>
      <c r="R1168" s="5" t="s">
        <v>108</v>
      </c>
      <c r="S1168" s="5" t="s">
        <v>87</v>
      </c>
      <c r="T1168" s="5" t="s">
        <v>95</v>
      </c>
      <c r="U1168" s="5" t="s">
        <v>116</v>
      </c>
      <c r="V1168" s="5" t="s">
        <v>157</v>
      </c>
      <c r="W1168" s="5" t="s">
        <v>126</v>
      </c>
      <c r="X1168" s="5" t="s">
        <v>115</v>
      </c>
      <c r="Y1168" s="5" t="n">
        <v>1</v>
      </c>
      <c r="Z1168" s="5" t="n">
        <v>0</v>
      </c>
      <c r="AA1168" s="5" t="str">
        <f aca="false">IF(Y1168&gt;Z1168,"Win",IF(Y1168&lt;Z1168,"Loss","Draw"))</f>
        <v>Win</v>
      </c>
      <c r="AB1168" s="5" t="s">
        <v>98</v>
      </c>
      <c r="AC1168" s="5" t="s">
        <v>99</v>
      </c>
      <c r="AD1168" s="5" t="s">
        <v>2645</v>
      </c>
      <c r="AE1168" s="5" t="s">
        <v>2632</v>
      </c>
      <c r="AF1168" s="5" t="str">
        <f aca="false">IF(AD1168&lt;AE1168,AD1168,AE1168)</f>
        <v>Archer Queen, Arrows, Cannon, Giant Snowball, Goblin Drill, Guards, Ice Spirit, Ronin</v>
      </c>
      <c r="AG1168" s="5" t="str">
        <f aca="false">IF(AD1168&lt;AE1168,AE1168,AD1168)</f>
        <v>Archers, Barbarian Barrel, Dark Prince, Fire Spirit, Graveyard, Poison, Skeletons, Tesla</v>
      </c>
      <c r="AH1168" s="5" t="str">
        <f aca="false">IF(AD1168=AF1168,AA1168,IF(AA1168="Win","Loss",IF(AA1168="Loss","Win","Draw")))</f>
        <v>Win</v>
      </c>
      <c r="AI1168" s="5" t="s">
        <v>102</v>
      </c>
    </row>
    <row r="1169" customFormat="false" ht="15" hidden="false" customHeight="true" outlineLevel="0" collapsed="false">
      <c r="A1169" s="5" t="s">
        <v>3243</v>
      </c>
      <c r="B1169" s="5" t="n">
        <v>2</v>
      </c>
      <c r="C1169" s="5" t="s">
        <v>1213</v>
      </c>
      <c r="D1169" s="5" t="s">
        <v>1214</v>
      </c>
      <c r="E1169" s="5" t="s">
        <v>1003</v>
      </c>
      <c r="F1169" s="5" t="s">
        <v>1004</v>
      </c>
      <c r="G1169" s="5" t="s">
        <v>2646</v>
      </c>
      <c r="H1169" s="5" t="s">
        <v>163</v>
      </c>
      <c r="I1169" s="5" t="s">
        <v>257</v>
      </c>
      <c r="J1169" s="5" t="s">
        <v>83</v>
      </c>
      <c r="K1169" s="5" t="s">
        <v>177</v>
      </c>
      <c r="L1169" s="5" t="s">
        <v>126</v>
      </c>
      <c r="M1169" s="5" t="s">
        <v>150</v>
      </c>
      <c r="N1169" s="5" t="s">
        <v>327</v>
      </c>
      <c r="O1169" s="5" t="s">
        <v>85</v>
      </c>
      <c r="P1169" s="5" t="s">
        <v>215</v>
      </c>
      <c r="Q1169" s="5" t="s">
        <v>90</v>
      </c>
      <c r="R1169" s="5" t="s">
        <v>158</v>
      </c>
      <c r="S1169" s="5" t="s">
        <v>92</v>
      </c>
      <c r="T1169" s="5" t="s">
        <v>580</v>
      </c>
      <c r="U1169" s="5" t="s">
        <v>93</v>
      </c>
      <c r="V1169" s="5" t="s">
        <v>94</v>
      </c>
      <c r="W1169" s="5" t="s">
        <v>96</v>
      </c>
      <c r="X1169" s="5" t="s">
        <v>150</v>
      </c>
      <c r="Y1169" s="5" t="n">
        <v>0</v>
      </c>
      <c r="Z1169" s="5" t="n">
        <v>3</v>
      </c>
      <c r="AA1169" s="5" t="str">
        <f aca="false">IF(Y1169&gt;Z1169,"Win",IF(Y1169&lt;Z1169,"Loss","Draw"))</f>
        <v>Loss</v>
      </c>
      <c r="AB1169" s="5" t="s">
        <v>98</v>
      </c>
      <c r="AC1169" s="5" t="s">
        <v>99</v>
      </c>
      <c r="AD1169" s="5" t="s">
        <v>2648</v>
      </c>
      <c r="AE1169" s="5" t="s">
        <v>2647</v>
      </c>
      <c r="AF1169" s="5" t="str">
        <f aca="false">IF(AD1169&lt;AE1169,AD1169,AE1169)</f>
        <v>Bowler, Electro Spirit, Fireball, Goblin Gang, Minions, Mortar, Rascals, Skeleton Barrel</v>
      </c>
      <c r="AG1169" s="5" t="str">
        <f aca="false">IF(AD1169&lt;AE1169,AE1169,AD1169)</f>
        <v>Electro Spirit, Fisherman, Hunter, Lightning, Monk, Rage, Royal Giant, Skeletons</v>
      </c>
      <c r="AH1169" s="5" t="str">
        <f aca="false">IF(AD1169=AF1169,AA1169,IF(AA1169="Win","Loss",IF(AA1169="Loss","Win","Draw")))</f>
        <v>Win</v>
      </c>
      <c r="AI1169" s="5" t="s">
        <v>102</v>
      </c>
    </row>
    <row r="1170" customFormat="false" ht="15" hidden="false" customHeight="true" outlineLevel="0" collapsed="false">
      <c r="A1170" s="5" t="s">
        <v>3243</v>
      </c>
      <c r="B1170" s="5" t="n">
        <v>3</v>
      </c>
      <c r="C1170" s="5" t="s">
        <v>1213</v>
      </c>
      <c r="D1170" s="5" t="s">
        <v>1214</v>
      </c>
      <c r="E1170" s="5" t="s">
        <v>1003</v>
      </c>
      <c r="F1170" s="5" t="s">
        <v>1004</v>
      </c>
      <c r="G1170" s="5" t="s">
        <v>2649</v>
      </c>
      <c r="H1170" s="5" t="s">
        <v>163</v>
      </c>
      <c r="I1170" s="5" t="s">
        <v>201</v>
      </c>
      <c r="J1170" s="5" t="s">
        <v>202</v>
      </c>
      <c r="K1170" s="5" t="s">
        <v>91</v>
      </c>
      <c r="L1170" s="5" t="s">
        <v>111</v>
      </c>
      <c r="M1170" s="5" t="s">
        <v>187</v>
      </c>
      <c r="N1170" s="5" t="s">
        <v>89</v>
      </c>
      <c r="O1170" s="5" t="s">
        <v>234</v>
      </c>
      <c r="P1170" s="5" t="s">
        <v>241</v>
      </c>
      <c r="Q1170" s="5" t="s">
        <v>208</v>
      </c>
      <c r="R1170" s="5" t="s">
        <v>186</v>
      </c>
      <c r="S1170" s="5" t="s">
        <v>185</v>
      </c>
      <c r="T1170" s="5" t="s">
        <v>153</v>
      </c>
      <c r="U1170" s="5" t="s">
        <v>111</v>
      </c>
      <c r="V1170" s="5" t="s">
        <v>114</v>
      </c>
      <c r="W1170" s="5" t="s">
        <v>187</v>
      </c>
      <c r="X1170" s="5" t="s">
        <v>118</v>
      </c>
      <c r="Y1170" s="5" t="n">
        <v>1</v>
      </c>
      <c r="Z1170" s="5" t="n">
        <v>0</v>
      </c>
      <c r="AA1170" s="5" t="str">
        <f aca="false">IF(Y1170&gt;Z1170,"Win",IF(Y1170&lt;Z1170,"Loss","Draw"))</f>
        <v>Win</v>
      </c>
      <c r="AB1170" s="5" t="s">
        <v>98</v>
      </c>
      <c r="AC1170" s="5" t="s">
        <v>99</v>
      </c>
      <c r="AD1170" s="5" t="s">
        <v>2651</v>
      </c>
      <c r="AE1170" s="5" t="s">
        <v>2650</v>
      </c>
      <c r="AF1170" s="5" t="str">
        <f aca="false">IF(AD1170&lt;AE1170,AD1170,AE1170)</f>
        <v>Balloon, Cannon, Executioner, Giant Snowball, Ice Spirit, Miner, Tornado, Valkyrie</v>
      </c>
      <c r="AG1170" s="5" t="str">
        <f aca="false">IF(AD1170&lt;AE1170,AE1170,AD1170)</f>
        <v>Bomb Tower, Goblins, Knight, Magic Archer, Miner, The Log, Tornado, Wall Breakers</v>
      </c>
      <c r="AH1170" s="5" t="str">
        <f aca="false">IF(AD1170=AF1170,AA1170,IF(AA1170="Win","Loss",IF(AA1170="Loss","Win","Draw")))</f>
        <v>Loss</v>
      </c>
      <c r="AI1170" s="5" t="s">
        <v>102</v>
      </c>
    </row>
    <row r="1171" customFormat="false" ht="15" hidden="false" customHeight="true" outlineLevel="0" collapsed="false">
      <c r="A1171" s="5" t="s">
        <v>3244</v>
      </c>
      <c r="B1171" s="5" t="n">
        <v>1</v>
      </c>
      <c r="C1171" s="5" t="s">
        <v>1213</v>
      </c>
      <c r="D1171" s="5" t="s">
        <v>1214</v>
      </c>
      <c r="E1171" s="6" t="s">
        <v>431</v>
      </c>
      <c r="F1171" s="5" t="s">
        <v>432</v>
      </c>
      <c r="G1171" s="5" t="s">
        <v>3245</v>
      </c>
      <c r="H1171" s="5" t="s">
        <v>163</v>
      </c>
      <c r="I1171" s="5" t="s">
        <v>127</v>
      </c>
      <c r="J1171" s="5" t="s">
        <v>108</v>
      </c>
      <c r="K1171" s="5" t="s">
        <v>124</v>
      </c>
      <c r="L1171" s="5" t="s">
        <v>117</v>
      </c>
      <c r="M1171" s="5" t="s">
        <v>133</v>
      </c>
      <c r="N1171" s="5" t="s">
        <v>294</v>
      </c>
      <c r="O1171" s="5" t="s">
        <v>173</v>
      </c>
      <c r="P1171" s="5" t="s">
        <v>95</v>
      </c>
      <c r="Q1171" s="5" t="s">
        <v>92</v>
      </c>
      <c r="R1171" s="5" t="s">
        <v>91</v>
      </c>
      <c r="S1171" s="5" t="s">
        <v>90</v>
      </c>
      <c r="T1171" s="5" t="s">
        <v>96</v>
      </c>
      <c r="U1171" s="5" t="s">
        <v>94</v>
      </c>
      <c r="V1171" s="5" t="s">
        <v>150</v>
      </c>
      <c r="W1171" s="5" t="s">
        <v>125</v>
      </c>
      <c r="X1171" s="5" t="s">
        <v>93</v>
      </c>
      <c r="Y1171" s="5" t="n">
        <v>1</v>
      </c>
      <c r="Z1171" s="5" t="n">
        <v>0</v>
      </c>
      <c r="AA1171" s="5" t="str">
        <f aca="false">IF(Y1171&gt;Z1171,"Win",IF(Y1171&lt;Z1171,"Loss","Draw"))</f>
        <v>Win</v>
      </c>
      <c r="AB1171" s="5" t="s">
        <v>98</v>
      </c>
      <c r="AC1171" s="5" t="s">
        <v>99</v>
      </c>
      <c r="AD1171" s="5" t="s">
        <v>3231</v>
      </c>
      <c r="AE1171" s="5" t="s">
        <v>635</v>
      </c>
      <c r="AF1171" s="5" t="str">
        <f aca="false">IF(AD1171&lt;AE1171,AD1171,AE1171)</f>
        <v>Barbarian Barrel, Battle Ram, Dark Prince, Giant Skeleton, Mother Witch, Royal Ghost, Vines, Zappies</v>
      </c>
      <c r="AG1171" s="5" t="str">
        <f aca="false">IF(AD1171&lt;AE1171,AE1171,AD1171)</f>
        <v>Cannon Cart, Electro Spirit, Fireball, Goblins, Minions, Mortar, Rascals, Skeleton Barrel</v>
      </c>
      <c r="AH1171" s="5" t="str">
        <f aca="false">IF(AD1171=AF1171,AA1171,IF(AA1171="Win","Loss",IF(AA1171="Loss","Win","Draw")))</f>
        <v>Win</v>
      </c>
      <c r="AI1171" s="5" t="s">
        <v>102</v>
      </c>
    </row>
    <row r="1172" customFormat="false" ht="15" hidden="false" customHeight="true" outlineLevel="0" collapsed="false">
      <c r="A1172" s="5" t="s">
        <v>3244</v>
      </c>
      <c r="B1172" s="5" t="n">
        <v>2</v>
      </c>
      <c r="C1172" s="5" t="s">
        <v>1213</v>
      </c>
      <c r="D1172" s="5" t="s">
        <v>1214</v>
      </c>
      <c r="E1172" s="6" t="s">
        <v>431</v>
      </c>
      <c r="F1172" s="5" t="s">
        <v>432</v>
      </c>
      <c r="G1172" s="5" t="s">
        <v>3246</v>
      </c>
      <c r="H1172" s="5" t="s">
        <v>163</v>
      </c>
      <c r="I1172" s="5" t="s">
        <v>201</v>
      </c>
      <c r="J1172" s="5" t="s">
        <v>202</v>
      </c>
      <c r="K1172" s="5" t="s">
        <v>203</v>
      </c>
      <c r="L1172" s="5" t="s">
        <v>204</v>
      </c>
      <c r="M1172" s="5" t="s">
        <v>234</v>
      </c>
      <c r="N1172" s="5" t="s">
        <v>118</v>
      </c>
      <c r="O1172" s="5" t="s">
        <v>157</v>
      </c>
      <c r="P1172" s="5" t="s">
        <v>88</v>
      </c>
      <c r="Q1172" s="5" t="s">
        <v>127</v>
      </c>
      <c r="R1172" s="5" t="s">
        <v>158</v>
      </c>
      <c r="S1172" s="5" t="s">
        <v>141</v>
      </c>
      <c r="T1172" s="5" t="s">
        <v>124</v>
      </c>
      <c r="U1172" s="5" t="s">
        <v>173</v>
      </c>
      <c r="V1172" s="5" t="s">
        <v>86</v>
      </c>
      <c r="W1172" s="5" t="s">
        <v>117</v>
      </c>
      <c r="X1172" s="5" t="s">
        <v>130</v>
      </c>
      <c r="Y1172" s="5" t="n">
        <v>0</v>
      </c>
      <c r="Z1172" s="5" t="n">
        <v>1</v>
      </c>
      <c r="AA1172" s="5" t="str">
        <f aca="false">IF(Y1172&gt;Z1172,"Win",IF(Y1172&lt;Z1172,"Loss","Draw"))</f>
        <v>Loss</v>
      </c>
      <c r="AB1172" s="5" t="s">
        <v>98</v>
      </c>
      <c r="AC1172" s="5" t="s">
        <v>99</v>
      </c>
      <c r="AD1172" s="5" t="s">
        <v>668</v>
      </c>
      <c r="AE1172" s="5" t="s">
        <v>3247</v>
      </c>
      <c r="AF1172" s="5" t="str">
        <f aca="false">IF(AD1172&lt;AE1172,AD1172,AE1172)</f>
        <v>Arrows, Battle Ram, Bowler, Giant Skeleton, Lumberjack, Royal Ghost, Skeleton Dragons, Zappies</v>
      </c>
      <c r="AG1172" s="5" t="str">
        <f aca="false">IF(AD1172&lt;AE1172,AE1172,AD1172)</f>
        <v>Berserker, Bomb Tower, Fire Spirit, Goblin Barrel, Ice Spirit, Magic Archer, Royal Delivery, Wall Breakers</v>
      </c>
      <c r="AH1172" s="5" t="str">
        <f aca="false">IF(AD1172=AF1172,AA1172,IF(AA1172="Win","Loss",IF(AA1172="Loss","Win","Draw")))</f>
        <v>Win</v>
      </c>
      <c r="AI1172" s="5" t="s">
        <v>102</v>
      </c>
    </row>
    <row r="1173" customFormat="false" ht="15" hidden="false" customHeight="true" outlineLevel="0" collapsed="false">
      <c r="A1173" s="5" t="s">
        <v>3244</v>
      </c>
      <c r="B1173" s="5" t="n">
        <v>3</v>
      </c>
      <c r="C1173" s="5" t="s">
        <v>1213</v>
      </c>
      <c r="D1173" s="5" t="s">
        <v>1214</v>
      </c>
      <c r="E1173" s="6" t="s">
        <v>431</v>
      </c>
      <c r="F1173" s="5" t="s">
        <v>432</v>
      </c>
      <c r="G1173" s="5" t="s">
        <v>3248</v>
      </c>
      <c r="H1173" s="5" t="s">
        <v>163</v>
      </c>
      <c r="I1173" s="5" t="s">
        <v>90</v>
      </c>
      <c r="J1173" s="5" t="s">
        <v>91</v>
      </c>
      <c r="K1173" s="5" t="s">
        <v>92</v>
      </c>
      <c r="L1173" s="5" t="s">
        <v>125</v>
      </c>
      <c r="M1173" s="5" t="s">
        <v>94</v>
      </c>
      <c r="N1173" s="5" t="s">
        <v>323</v>
      </c>
      <c r="O1173" s="5" t="s">
        <v>114</v>
      </c>
      <c r="P1173" s="5" t="s">
        <v>96</v>
      </c>
      <c r="Q1173" s="5" t="s">
        <v>152</v>
      </c>
      <c r="R1173" s="5" t="s">
        <v>95</v>
      </c>
      <c r="S1173" s="5" t="s">
        <v>107</v>
      </c>
      <c r="T1173" s="5" t="s">
        <v>306</v>
      </c>
      <c r="U1173" s="5" t="s">
        <v>97</v>
      </c>
      <c r="V1173" s="5" t="s">
        <v>85</v>
      </c>
      <c r="W1173" s="5" t="s">
        <v>113</v>
      </c>
      <c r="X1173" s="5" t="s">
        <v>187</v>
      </c>
      <c r="Y1173" s="5" t="n">
        <v>0</v>
      </c>
      <c r="Z1173" s="5" t="n">
        <v>1</v>
      </c>
      <c r="AA1173" s="5" t="str">
        <f aca="false">IF(Y1173&gt;Z1173,"Win",IF(Y1173&lt;Z1173,"Loss","Draw"))</f>
        <v>Loss</v>
      </c>
      <c r="AB1173" s="5" t="s">
        <v>98</v>
      </c>
      <c r="AC1173" s="5" t="s">
        <v>99</v>
      </c>
      <c r="AD1173" s="5" t="s">
        <v>3249</v>
      </c>
      <c r="AE1173" s="5" t="s">
        <v>3250</v>
      </c>
      <c r="AF1173" s="5" t="str">
        <f aca="false">IF(AD1173&lt;AE1173,AD1173,AE1173)</f>
        <v>Baby Dragon, Barbarian Barrel, Furnace, Goblin Cage, Golem, Lightning, Ronin, Tornado</v>
      </c>
      <c r="AG1173" s="5" t="str">
        <f aca="false">IF(AD1173&lt;AE1173,AE1173,AD1173)</f>
        <v>Cannon Cart, Giant Snowball, Goblins, Mini P.E.K.K.A, Minions, Mortar, Rascals, Skeleton Barrel</v>
      </c>
      <c r="AH1173" s="5" t="str">
        <f aca="false">IF(AD1173=AF1173,AA1173,IF(AA1173="Win","Loss",IF(AA1173="Loss","Win","Draw")))</f>
        <v>Win</v>
      </c>
      <c r="AI1173" s="5" t="s">
        <v>102</v>
      </c>
    </row>
    <row r="1174" customFormat="false" ht="15" hidden="false" customHeight="true" outlineLevel="0" collapsed="false">
      <c r="A1174" s="7" t="s">
        <v>3251</v>
      </c>
      <c r="B1174" s="7" t="n">
        <v>1</v>
      </c>
      <c r="C1174" s="7" t="s">
        <v>1213</v>
      </c>
      <c r="D1174" s="7" t="s">
        <v>1214</v>
      </c>
      <c r="E1174" s="8" t="s">
        <v>1192</v>
      </c>
      <c r="F1174" s="7" t="s">
        <v>1193</v>
      </c>
      <c r="G1174" s="7" t="s">
        <v>3252</v>
      </c>
      <c r="H1174" s="7" t="s">
        <v>81</v>
      </c>
      <c r="I1174" s="7" t="s">
        <v>141</v>
      </c>
      <c r="J1174" s="7" t="s">
        <v>95</v>
      </c>
      <c r="K1174" s="7" t="s">
        <v>107</v>
      </c>
      <c r="L1174" s="7" t="s">
        <v>177</v>
      </c>
      <c r="M1174" s="7" t="s">
        <v>178</v>
      </c>
      <c r="N1174" s="7" t="s">
        <v>150</v>
      </c>
      <c r="O1174" s="7" t="s">
        <v>143</v>
      </c>
      <c r="P1174" s="7" t="s">
        <v>93</v>
      </c>
      <c r="Q1174" s="7" t="s">
        <v>177</v>
      </c>
      <c r="R1174" s="7" t="s">
        <v>83</v>
      </c>
      <c r="S1174" s="7" t="s">
        <v>141</v>
      </c>
      <c r="T1174" s="7" t="s">
        <v>95</v>
      </c>
      <c r="U1174" s="7" t="s">
        <v>150</v>
      </c>
      <c r="V1174" s="7" t="s">
        <v>86</v>
      </c>
      <c r="W1174" s="7" t="s">
        <v>85</v>
      </c>
      <c r="X1174" s="7" t="s">
        <v>215</v>
      </c>
      <c r="Y1174" s="7" t="n">
        <v>0</v>
      </c>
      <c r="Z1174" s="7" t="n">
        <v>1</v>
      </c>
      <c r="AA1174" s="7" t="str">
        <f aca="false">IF(Y1174&gt;Z1174,"Win",IF(Y1174&lt;Z1174,"Loss","Draw"))</f>
        <v>Loss</v>
      </c>
      <c r="AB1174" s="7" t="s">
        <v>99</v>
      </c>
      <c r="AC1174" s="7" t="s">
        <v>99</v>
      </c>
      <c r="AD1174" s="7" t="s">
        <v>180</v>
      </c>
      <c r="AE1174" s="7" t="s">
        <v>3253</v>
      </c>
      <c r="AF1174" s="7" t="str">
        <f aca="false">IF(AD1174&lt;AE1174,AD1174,AE1174)</f>
        <v>Barbarian Barrel, Electro Spirit, Fireball, Goblin Cage, Heal Spirit, Lumberjack, Phoenix, Royal Giant</v>
      </c>
      <c r="AG1174" s="7" t="str">
        <f aca="false">IF(AD1174&lt;AE1174,AE1174,AD1174)</f>
        <v>Barbarian Barrel, Electro Spirit, Fisherman, Lightning, Lumberjack, Monk, Royal Giant, Skeleton Dragons</v>
      </c>
      <c r="AH1174" s="7" t="str">
        <f aca="false">IF(AD1174=AF1174,AA1174,IF(AA1174="Win","Loss",IF(AA1174="Loss","Win","Draw")))</f>
        <v>Loss</v>
      </c>
      <c r="AI1174" s="7" t="s">
        <v>102</v>
      </c>
    </row>
    <row r="1175" customFormat="false" ht="15" hidden="false" customHeight="true" outlineLevel="0" collapsed="false">
      <c r="A1175" s="7" t="s">
        <v>3251</v>
      </c>
      <c r="B1175" s="7" t="n">
        <v>2</v>
      </c>
      <c r="C1175" s="7" t="s">
        <v>1213</v>
      </c>
      <c r="D1175" s="7" t="s">
        <v>1214</v>
      </c>
      <c r="E1175" s="8" t="s">
        <v>1192</v>
      </c>
      <c r="F1175" s="7" t="s">
        <v>1193</v>
      </c>
      <c r="G1175" s="7" t="s">
        <v>3254</v>
      </c>
      <c r="H1175" s="7" t="s">
        <v>81</v>
      </c>
      <c r="I1175" s="7" t="s">
        <v>127</v>
      </c>
      <c r="J1175" s="7" t="s">
        <v>158</v>
      </c>
      <c r="K1175" s="7" t="s">
        <v>128</v>
      </c>
      <c r="L1175" s="7" t="s">
        <v>109</v>
      </c>
      <c r="M1175" s="7" t="s">
        <v>86</v>
      </c>
      <c r="N1175" s="7" t="s">
        <v>124</v>
      </c>
      <c r="O1175" s="7" t="s">
        <v>130</v>
      </c>
      <c r="P1175" s="7" t="s">
        <v>117</v>
      </c>
      <c r="Q1175" s="7" t="s">
        <v>129</v>
      </c>
      <c r="R1175" s="7" t="s">
        <v>158</v>
      </c>
      <c r="S1175" s="7" t="s">
        <v>124</v>
      </c>
      <c r="T1175" s="7" t="s">
        <v>165</v>
      </c>
      <c r="U1175" s="7" t="s">
        <v>173</v>
      </c>
      <c r="V1175" s="7" t="s">
        <v>131</v>
      </c>
      <c r="W1175" s="7" t="s">
        <v>133</v>
      </c>
      <c r="X1175" s="7" t="s">
        <v>130</v>
      </c>
      <c r="Y1175" s="7" t="n">
        <v>0</v>
      </c>
      <c r="Z1175" s="7" t="n">
        <v>1</v>
      </c>
      <c r="AA1175" s="7" t="str">
        <f aca="false">IF(Y1175&gt;Z1175,"Win",IF(Y1175&lt;Z1175,"Loss","Draw"))</f>
        <v>Loss</v>
      </c>
      <c r="AB1175" s="7" t="s">
        <v>99</v>
      </c>
      <c r="AC1175" s="7" t="s">
        <v>99</v>
      </c>
      <c r="AD1175" s="7" t="s">
        <v>3255</v>
      </c>
      <c r="AE1175" s="7" t="s">
        <v>3088</v>
      </c>
      <c r="AF1175" s="7" t="str">
        <f aca="false">IF(AD1175&lt;AE1175,AD1175,AE1175)</f>
        <v>Arrows, Bandit, Bowler, Hog Rider, Mega Knight, Mother Witch, Royal Ghost, Zappies</v>
      </c>
      <c r="AG1175" s="7" t="str">
        <f aca="false">IF(AD1175&lt;AE1175,AE1175,AD1175)</f>
        <v>Arrows, Battle Ram, Bowler, Giant Skeleton, Golden Knight, Royal Ghost, Skeleton Dragons, Zap</v>
      </c>
      <c r="AH1175" s="7" t="str">
        <f aca="false">IF(AD1175=AF1175,AA1175,IF(AA1175="Win","Loss",IF(AA1175="Loss","Win","Draw")))</f>
        <v>Win</v>
      </c>
      <c r="AI1175" s="7" t="s">
        <v>102</v>
      </c>
    </row>
    <row r="1176" customFormat="false" ht="15" hidden="false" customHeight="true" outlineLevel="0" collapsed="false">
      <c r="A1176" s="5" t="s">
        <v>3256</v>
      </c>
      <c r="B1176" s="5" t="n">
        <v>1</v>
      </c>
      <c r="C1176" s="5" t="s">
        <v>1213</v>
      </c>
      <c r="D1176" s="5" t="s">
        <v>1214</v>
      </c>
      <c r="E1176" s="5" t="s">
        <v>2629</v>
      </c>
      <c r="F1176" s="5" t="s">
        <v>2630</v>
      </c>
      <c r="G1176" s="5" t="s">
        <v>2949</v>
      </c>
      <c r="H1176" s="5" t="s">
        <v>376</v>
      </c>
      <c r="I1176" s="5" t="s">
        <v>92</v>
      </c>
      <c r="J1176" s="5" t="s">
        <v>91</v>
      </c>
      <c r="K1176" s="5" t="s">
        <v>90</v>
      </c>
      <c r="L1176" s="5" t="s">
        <v>97</v>
      </c>
      <c r="M1176" s="5" t="s">
        <v>93</v>
      </c>
      <c r="N1176" s="5" t="s">
        <v>96</v>
      </c>
      <c r="O1176" s="5" t="s">
        <v>94</v>
      </c>
      <c r="P1176" s="5" t="s">
        <v>150</v>
      </c>
      <c r="Q1176" s="5" t="s">
        <v>141</v>
      </c>
      <c r="R1176" s="5" t="s">
        <v>95</v>
      </c>
      <c r="S1176" s="5" t="s">
        <v>107</v>
      </c>
      <c r="T1176" s="5" t="s">
        <v>177</v>
      </c>
      <c r="U1176" s="5" t="s">
        <v>178</v>
      </c>
      <c r="V1176" s="5" t="s">
        <v>150</v>
      </c>
      <c r="W1176" s="5" t="s">
        <v>143</v>
      </c>
      <c r="X1176" s="5" t="s">
        <v>93</v>
      </c>
      <c r="Y1176" s="5" t="n">
        <v>1</v>
      </c>
      <c r="Z1176" s="5" t="n">
        <v>0</v>
      </c>
      <c r="AA1176" s="5" t="str">
        <f aca="false">IF(Y1176&gt;Z1176,"Win",IF(Y1176&lt;Z1176,"Loss","Draw"))</f>
        <v>Win</v>
      </c>
      <c r="AB1176" s="5" t="s">
        <v>98</v>
      </c>
      <c r="AC1176" s="5" t="s">
        <v>99</v>
      </c>
      <c r="AD1176" s="5" t="s">
        <v>1275</v>
      </c>
      <c r="AE1176" s="5" t="s">
        <v>180</v>
      </c>
      <c r="AF1176" s="5" t="str">
        <f aca="false">IF(AD1176&lt;AE1176,AD1176,AE1176)</f>
        <v>Barbarian Barrel, Electro Spirit, Fireball, Goblin Cage, Heal Spirit, Lumberjack, Phoenix, Royal Giant</v>
      </c>
      <c r="AG1176" s="5" t="str">
        <f aca="false">IF(AD1176&lt;AE1176,AE1176,AD1176)</f>
        <v>Electro Spirit, Fireball, Goblins, Minions, Mortar, Rascals, Ronin, Skeleton Barrel</v>
      </c>
      <c r="AH1176" s="5" t="str">
        <f aca="false">IF(AD1176=AF1176,AA1176,IF(AA1176="Win","Loss",IF(AA1176="Loss","Win","Draw")))</f>
        <v>Loss</v>
      </c>
      <c r="AI1176" s="5" t="s">
        <v>102</v>
      </c>
    </row>
    <row r="1177" customFormat="false" ht="15" hidden="false" customHeight="true" outlineLevel="0" collapsed="false">
      <c r="A1177" s="5" t="s">
        <v>3256</v>
      </c>
      <c r="B1177" s="5" t="n">
        <v>2</v>
      </c>
      <c r="C1177" s="5" t="s">
        <v>1213</v>
      </c>
      <c r="D1177" s="5" t="s">
        <v>1214</v>
      </c>
      <c r="E1177" s="5" t="s">
        <v>2629</v>
      </c>
      <c r="F1177" s="5" t="s">
        <v>2630</v>
      </c>
      <c r="G1177" s="5" t="s">
        <v>2950</v>
      </c>
      <c r="H1177" s="5" t="s">
        <v>376</v>
      </c>
      <c r="I1177" s="5" t="s">
        <v>185</v>
      </c>
      <c r="J1177" s="5" t="s">
        <v>186</v>
      </c>
      <c r="K1177" s="5" t="s">
        <v>107</v>
      </c>
      <c r="L1177" s="5" t="s">
        <v>117</v>
      </c>
      <c r="M1177" s="5" t="s">
        <v>173</v>
      </c>
      <c r="N1177" s="5" t="s">
        <v>111</v>
      </c>
      <c r="O1177" s="5" t="s">
        <v>109</v>
      </c>
      <c r="P1177" s="5" t="s">
        <v>187</v>
      </c>
      <c r="Q1177" s="5" t="s">
        <v>129</v>
      </c>
      <c r="R1177" s="5" t="s">
        <v>128</v>
      </c>
      <c r="S1177" s="5" t="s">
        <v>114</v>
      </c>
      <c r="T1177" s="5" t="s">
        <v>133</v>
      </c>
      <c r="U1177" s="5" t="s">
        <v>112</v>
      </c>
      <c r="V1177" s="5" t="s">
        <v>130</v>
      </c>
      <c r="W1177" s="5" t="s">
        <v>165</v>
      </c>
      <c r="X1177" s="5" t="s">
        <v>96</v>
      </c>
      <c r="Y1177" s="5" t="n">
        <v>1</v>
      </c>
      <c r="Z1177" s="5" t="n">
        <v>0</v>
      </c>
      <c r="AA1177" s="5" t="str">
        <f aca="false">IF(Y1177&gt;Z1177,"Win",IF(Y1177&lt;Z1177,"Loss","Draw"))</f>
        <v>Win</v>
      </c>
      <c r="AB1177" s="5" t="s">
        <v>98</v>
      </c>
      <c r="AC1177" s="5" t="s">
        <v>99</v>
      </c>
      <c r="AD1177" s="5" t="s">
        <v>2935</v>
      </c>
      <c r="AE1177" s="5" t="s">
        <v>2951</v>
      </c>
      <c r="AF1177" s="5" t="str">
        <f aca="false">IF(AD1177&lt;AE1177,AD1177,AE1177)</f>
        <v>Arrows, Giant Snowball, Golden Knight, Hog Rider, Mega Knight, Minions, Mother Witch, Spirit Empress</v>
      </c>
      <c r="AG1177" s="5" t="str">
        <f aca="false">IF(AD1177&lt;AE1177,AE1177,AD1177)</f>
        <v>Balloon, Executioner, Giant Skeleton, Goblin Cage, Miner, Tornado, Zap, Zappies</v>
      </c>
      <c r="AH1177" s="5" t="str">
        <f aca="false">IF(AD1177=AF1177,AA1177,IF(AA1177="Win","Loss",IF(AA1177="Loss","Win","Draw")))</f>
        <v>Loss</v>
      </c>
      <c r="AI1177" s="5" t="s">
        <v>102</v>
      </c>
    </row>
    <row r="1178" customFormat="false" ht="15" hidden="false" customHeight="true" outlineLevel="0" collapsed="false">
      <c r="A1178" s="5" t="s">
        <v>3257</v>
      </c>
      <c r="B1178" s="5" t="n">
        <v>1</v>
      </c>
      <c r="C1178" s="5" t="s">
        <v>1213</v>
      </c>
      <c r="D1178" s="5" t="s">
        <v>1214</v>
      </c>
      <c r="E1178" s="5" t="s">
        <v>227</v>
      </c>
      <c r="F1178" s="5" t="s">
        <v>228</v>
      </c>
      <c r="G1178" s="5" t="s">
        <v>3258</v>
      </c>
      <c r="H1178" s="5" t="s">
        <v>715</v>
      </c>
      <c r="I1178" s="5" t="s">
        <v>185</v>
      </c>
      <c r="J1178" s="5" t="s">
        <v>186</v>
      </c>
      <c r="K1178" s="5" t="s">
        <v>109</v>
      </c>
      <c r="L1178" s="5" t="s">
        <v>111</v>
      </c>
      <c r="M1178" s="5" t="s">
        <v>97</v>
      </c>
      <c r="N1178" s="5" t="s">
        <v>88</v>
      </c>
      <c r="O1178" s="5" t="s">
        <v>187</v>
      </c>
      <c r="P1178" s="5" t="s">
        <v>234</v>
      </c>
      <c r="Q1178" s="5" t="s">
        <v>203</v>
      </c>
      <c r="R1178" s="5" t="s">
        <v>202</v>
      </c>
      <c r="S1178" s="5" t="s">
        <v>201</v>
      </c>
      <c r="T1178" s="5" t="s">
        <v>88</v>
      </c>
      <c r="U1178" s="5" t="s">
        <v>157</v>
      </c>
      <c r="V1178" s="5" t="s">
        <v>118</v>
      </c>
      <c r="W1178" s="5" t="s">
        <v>234</v>
      </c>
      <c r="X1178" s="5" t="s">
        <v>204</v>
      </c>
      <c r="Y1178" s="5" t="n">
        <v>1</v>
      </c>
      <c r="Z1178" s="5" t="n">
        <v>0</v>
      </c>
      <c r="AA1178" s="5" t="str">
        <f aca="false">IF(Y1178&gt;Z1178,"Win",IF(Y1178&lt;Z1178,"Loss","Draw"))</f>
        <v>Win</v>
      </c>
      <c r="AB1178" s="5" t="s">
        <v>98</v>
      </c>
      <c r="AC1178" s="5" t="s">
        <v>99</v>
      </c>
      <c r="AD1178" s="5" t="s">
        <v>924</v>
      </c>
      <c r="AE1178" s="5" t="s">
        <v>668</v>
      </c>
      <c r="AF1178" s="5" t="str">
        <f aca="false">IF(AD1178&lt;AE1178,AD1178,AE1178)</f>
        <v>Balloon, Berserker, Bomb Tower, Executioner, Miner, Ronin, Tornado, Zap</v>
      </c>
      <c r="AG1178" s="5" t="str">
        <f aca="false">IF(AD1178&lt;AE1178,AE1178,AD1178)</f>
        <v>Berserker, Bomb Tower, Fire Spirit, Goblin Barrel, Ice Spirit, Magic Archer, Royal Delivery, Wall Breakers</v>
      </c>
      <c r="AH1178" s="5" t="str">
        <f aca="false">IF(AD1178=AF1178,AA1178,IF(AA1178="Win","Loss",IF(AA1178="Loss","Win","Draw")))</f>
        <v>Win</v>
      </c>
      <c r="AI1178" s="5" t="s">
        <v>297</v>
      </c>
    </row>
    <row r="1179" customFormat="false" ht="15" hidden="false" customHeight="true" outlineLevel="0" collapsed="false">
      <c r="A1179" s="5" t="s">
        <v>3257</v>
      </c>
      <c r="B1179" s="5" t="n">
        <v>2</v>
      </c>
      <c r="C1179" s="5" t="s">
        <v>1213</v>
      </c>
      <c r="D1179" s="5" t="s">
        <v>1214</v>
      </c>
      <c r="E1179" s="5" t="s">
        <v>227</v>
      </c>
      <c r="F1179" s="5" t="s">
        <v>228</v>
      </c>
      <c r="G1179" s="5" t="s">
        <v>3259</v>
      </c>
      <c r="H1179" s="5" t="s">
        <v>163</v>
      </c>
      <c r="I1179" s="5" t="s">
        <v>82</v>
      </c>
      <c r="J1179" s="5" t="s">
        <v>108</v>
      </c>
      <c r="K1179" s="5" t="s">
        <v>140</v>
      </c>
      <c r="L1179" s="5" t="s">
        <v>142</v>
      </c>
      <c r="M1179" s="5" t="s">
        <v>126</v>
      </c>
      <c r="N1179" s="5" t="s">
        <v>130</v>
      </c>
      <c r="O1179" s="5" t="s">
        <v>143</v>
      </c>
      <c r="P1179" s="5" t="s">
        <v>141</v>
      </c>
      <c r="Q1179" s="5" t="s">
        <v>82</v>
      </c>
      <c r="R1179" s="5" t="s">
        <v>91</v>
      </c>
      <c r="S1179" s="5" t="s">
        <v>152</v>
      </c>
      <c r="T1179" s="5" t="s">
        <v>97</v>
      </c>
      <c r="U1179" s="5" t="s">
        <v>85</v>
      </c>
      <c r="V1179" s="5" t="s">
        <v>150</v>
      </c>
      <c r="W1179" s="5" t="s">
        <v>153</v>
      </c>
      <c r="X1179" s="5" t="s">
        <v>89</v>
      </c>
      <c r="Y1179" s="5" t="n">
        <v>0</v>
      </c>
      <c r="Z1179" s="5" t="n">
        <v>3</v>
      </c>
      <c r="AA1179" s="5" t="str">
        <f aca="false">IF(Y1179&gt;Z1179,"Win",IF(Y1179&lt;Z1179,"Loss","Draw"))</f>
        <v>Loss</v>
      </c>
      <c r="AB1179" s="5" t="s">
        <v>98</v>
      </c>
      <c r="AC1179" s="5" t="s">
        <v>99</v>
      </c>
      <c r="AD1179" s="5" t="s">
        <v>3260</v>
      </c>
      <c r="AE1179" s="5" t="s">
        <v>2932</v>
      </c>
      <c r="AF1179" s="5" t="str">
        <f aca="false">IF(AD1179&lt;AE1179,AD1179,AE1179)</f>
        <v>Arrows, Dark Prince, Heal Spirit, Ice Golem, Lumberjack, Royal Hogs, Skeletons, Three Musketeers</v>
      </c>
      <c r="AG1179" s="5" t="str">
        <f aca="false">IF(AD1179&lt;AE1179,AE1179,AD1179)</f>
        <v>Baby Dragon, Cannon, Electro Spirit, Goblins, Lightning, Ronin, Royal Hogs, The Log</v>
      </c>
      <c r="AH1179" s="5" t="str">
        <f aca="false">IF(AD1179=AF1179,AA1179,IF(AA1179="Win","Loss",IF(AA1179="Loss","Win","Draw")))</f>
        <v>Loss</v>
      </c>
      <c r="AI1179" s="5" t="s">
        <v>297</v>
      </c>
    </row>
    <row r="1180" customFormat="false" ht="15" hidden="false" customHeight="true" outlineLevel="0" collapsed="false">
      <c r="A1180" s="5" t="s">
        <v>3257</v>
      </c>
      <c r="B1180" s="5" t="n">
        <v>3</v>
      </c>
      <c r="C1180" s="5" t="s">
        <v>1213</v>
      </c>
      <c r="D1180" s="5" t="s">
        <v>1214</v>
      </c>
      <c r="E1180" s="5" t="s">
        <v>227</v>
      </c>
      <c r="F1180" s="5" t="s">
        <v>228</v>
      </c>
      <c r="G1180" s="5" t="s">
        <v>3261</v>
      </c>
      <c r="H1180" s="5" t="s">
        <v>163</v>
      </c>
      <c r="I1180" s="5" t="s">
        <v>82</v>
      </c>
      <c r="J1180" s="5" t="s">
        <v>108</v>
      </c>
      <c r="K1180" s="5" t="s">
        <v>140</v>
      </c>
      <c r="L1180" s="5" t="s">
        <v>142</v>
      </c>
      <c r="M1180" s="5" t="s">
        <v>126</v>
      </c>
      <c r="N1180" s="5" t="s">
        <v>130</v>
      </c>
      <c r="O1180" s="5" t="s">
        <v>143</v>
      </c>
      <c r="P1180" s="5" t="s">
        <v>141</v>
      </c>
      <c r="Q1180" s="5" t="s">
        <v>82</v>
      </c>
      <c r="R1180" s="5" t="s">
        <v>91</v>
      </c>
      <c r="S1180" s="5" t="s">
        <v>152</v>
      </c>
      <c r="T1180" s="5" t="s">
        <v>97</v>
      </c>
      <c r="U1180" s="5" t="s">
        <v>85</v>
      </c>
      <c r="V1180" s="5" t="s">
        <v>150</v>
      </c>
      <c r="W1180" s="5" t="s">
        <v>153</v>
      </c>
      <c r="X1180" s="5" t="s">
        <v>89</v>
      </c>
      <c r="Y1180" s="5" t="n">
        <v>0</v>
      </c>
      <c r="Z1180" s="5" t="n">
        <v>1</v>
      </c>
      <c r="AA1180" s="5" t="str">
        <f aca="false">IF(Y1180&gt;Z1180,"Win",IF(Y1180&lt;Z1180,"Loss","Draw"))</f>
        <v>Loss</v>
      </c>
      <c r="AB1180" s="5" t="s">
        <v>98</v>
      </c>
      <c r="AC1180" s="5" t="s">
        <v>98</v>
      </c>
      <c r="AD1180" s="5" t="s">
        <v>3260</v>
      </c>
      <c r="AE1180" s="5" t="s">
        <v>2932</v>
      </c>
      <c r="AF1180" s="5" t="str">
        <f aca="false">IF(AD1180&lt;AE1180,AD1180,AE1180)</f>
        <v>Arrows, Dark Prince, Heal Spirit, Ice Golem, Lumberjack, Royal Hogs, Skeletons, Three Musketeers</v>
      </c>
      <c r="AG1180" s="5" t="str">
        <f aca="false">IF(AD1180&lt;AE1180,AE1180,AD1180)</f>
        <v>Baby Dragon, Cannon, Electro Spirit, Goblins, Lightning, Ronin, Royal Hogs, The Log</v>
      </c>
      <c r="AH1180" s="5" t="str">
        <f aca="false">IF(AD1180=AF1180,AA1180,IF(AA1180="Win","Loss",IF(AA1180="Loss","Win","Draw")))</f>
        <v>Loss</v>
      </c>
      <c r="AI1180" s="5" t="s">
        <v>297</v>
      </c>
    </row>
    <row r="1181" customFormat="false" ht="15" hidden="false" customHeight="true" outlineLevel="0" collapsed="false">
      <c r="A1181" s="5" t="s">
        <v>3257</v>
      </c>
      <c r="B1181" s="5" t="n">
        <v>4</v>
      </c>
      <c r="C1181" s="5" t="s">
        <v>1213</v>
      </c>
      <c r="D1181" s="5" t="s">
        <v>1214</v>
      </c>
      <c r="E1181" s="5" t="s">
        <v>227</v>
      </c>
      <c r="F1181" s="5" t="s">
        <v>228</v>
      </c>
      <c r="G1181" s="5" t="s">
        <v>3262</v>
      </c>
      <c r="H1181" s="5" t="s">
        <v>163</v>
      </c>
      <c r="I1181" s="5" t="s">
        <v>203</v>
      </c>
      <c r="J1181" s="5" t="s">
        <v>202</v>
      </c>
      <c r="K1181" s="5" t="s">
        <v>201</v>
      </c>
      <c r="L1181" s="5" t="s">
        <v>150</v>
      </c>
      <c r="M1181" s="5" t="s">
        <v>157</v>
      </c>
      <c r="N1181" s="5" t="s">
        <v>87</v>
      </c>
      <c r="O1181" s="5" t="s">
        <v>204</v>
      </c>
      <c r="P1181" s="5" t="s">
        <v>233</v>
      </c>
      <c r="Q1181" s="5" t="s">
        <v>129</v>
      </c>
      <c r="R1181" s="5" t="s">
        <v>128</v>
      </c>
      <c r="S1181" s="5" t="s">
        <v>127</v>
      </c>
      <c r="T1181" s="5" t="s">
        <v>132</v>
      </c>
      <c r="U1181" s="5" t="s">
        <v>133</v>
      </c>
      <c r="V1181" s="5" t="s">
        <v>86</v>
      </c>
      <c r="W1181" s="5" t="s">
        <v>130</v>
      </c>
      <c r="X1181" s="5" t="s">
        <v>131</v>
      </c>
      <c r="Y1181" s="5" t="n">
        <v>1</v>
      </c>
      <c r="Z1181" s="5" t="n">
        <v>0</v>
      </c>
      <c r="AA1181" s="5" t="str">
        <f aca="false">IF(Y1181&gt;Z1181,"Win",IF(Y1181&lt;Z1181,"Loss","Draw"))</f>
        <v>Win</v>
      </c>
      <c r="AB1181" s="5" t="s">
        <v>98</v>
      </c>
      <c r="AC1181" s="5" t="s">
        <v>99</v>
      </c>
      <c r="AD1181" s="5" t="s">
        <v>3263</v>
      </c>
      <c r="AE1181" s="5" t="s">
        <v>135</v>
      </c>
      <c r="AF1181" s="5" t="str">
        <f aca="false">IF(AD1181&lt;AE1181,AD1181,AE1181)</f>
        <v>Arrows, Bandit, Battle Ram, Electro Wizard, Golden Knight, Mega Knight, Mother Witch, Skeleton Dragons</v>
      </c>
      <c r="AG1181" s="5" t="str">
        <f aca="false">IF(AD1181&lt;AE1181,AE1181,AD1181)</f>
        <v>Bats, Electro Spirit, Fire Spirit, Goblin Barrel, Magic Archer, Royal Delivery, Tesla, Wall Breakers</v>
      </c>
      <c r="AH1181" s="5" t="str">
        <f aca="false">IF(AD1181=AF1181,AA1181,IF(AA1181="Win","Loss",IF(AA1181="Loss","Win","Draw")))</f>
        <v>Loss</v>
      </c>
      <c r="AI1181" s="5" t="s">
        <v>297</v>
      </c>
    </row>
    <row r="1182" customFormat="false" ht="15" hidden="false" customHeight="true" outlineLevel="0" collapsed="false">
      <c r="A1182" s="7" t="s">
        <v>3264</v>
      </c>
      <c r="B1182" s="7" t="n">
        <v>1</v>
      </c>
      <c r="C1182" s="7" t="s">
        <v>1213</v>
      </c>
      <c r="D1182" s="7" t="s">
        <v>1214</v>
      </c>
      <c r="E1182" s="7" t="s">
        <v>227</v>
      </c>
      <c r="F1182" s="7" t="s">
        <v>228</v>
      </c>
      <c r="G1182" s="7" t="s">
        <v>3265</v>
      </c>
      <c r="H1182" s="7" t="s">
        <v>163</v>
      </c>
      <c r="I1182" s="7" t="s">
        <v>90</v>
      </c>
      <c r="J1182" s="7" t="s">
        <v>123</v>
      </c>
      <c r="K1182" s="7" t="s">
        <v>124</v>
      </c>
      <c r="L1182" s="7" t="s">
        <v>125</v>
      </c>
      <c r="M1182" s="7" t="s">
        <v>85</v>
      </c>
      <c r="N1182" s="7" t="s">
        <v>96</v>
      </c>
      <c r="O1182" s="7" t="s">
        <v>126</v>
      </c>
      <c r="P1182" s="7" t="s">
        <v>95</v>
      </c>
      <c r="Q1182" s="7" t="s">
        <v>137</v>
      </c>
      <c r="R1182" s="7" t="s">
        <v>91</v>
      </c>
      <c r="S1182" s="7" t="s">
        <v>114</v>
      </c>
      <c r="T1182" s="7" t="s">
        <v>242</v>
      </c>
      <c r="U1182" s="7" t="s">
        <v>118</v>
      </c>
      <c r="V1182" s="7" t="s">
        <v>97</v>
      </c>
      <c r="W1182" s="7" t="s">
        <v>87</v>
      </c>
      <c r="X1182" s="7" t="s">
        <v>116</v>
      </c>
      <c r="Y1182" s="7" t="n">
        <v>1</v>
      </c>
      <c r="Z1182" s="7" t="n">
        <v>0</v>
      </c>
      <c r="AA1182" s="7" t="str">
        <f aca="false">IF(Y1182&gt;Z1182,"Win",IF(Y1182&lt;Z1182,"Loss","Draw"))</f>
        <v>Win</v>
      </c>
      <c r="AB1182" s="7" t="s">
        <v>99</v>
      </c>
      <c r="AC1182" s="7" t="s">
        <v>99</v>
      </c>
      <c r="AD1182" s="7" t="s">
        <v>134</v>
      </c>
      <c r="AE1182" s="7" t="s">
        <v>1050</v>
      </c>
      <c r="AF1182" s="7" t="str">
        <f aca="false">IF(AD1182&lt;AE1182,AD1182,AE1182)</f>
        <v>Barbarian Barrel, Cannon Cart, Goblinstein, Lightning, Minions, Mortar, Royal Ghost, Skeletons</v>
      </c>
      <c r="AG1182" s="7" t="str">
        <f aca="false">IF(AD1182&lt;AE1182,AE1182,AD1182)</f>
        <v>Bomber, Giant Snowball, Goblin Drill, Goblins, Ice Spirit, Poison, Ronin, Tesla</v>
      </c>
      <c r="AH1182" s="7" t="str">
        <f aca="false">IF(AD1182=AF1182,AA1182,IF(AA1182="Win","Loss",IF(AA1182="Loss","Win","Draw")))</f>
        <v>Win</v>
      </c>
      <c r="AI1182" s="7" t="s">
        <v>297</v>
      </c>
    </row>
    <row r="1183" customFormat="false" ht="15" hidden="false" customHeight="true" outlineLevel="0" collapsed="false">
      <c r="A1183" s="7" t="s">
        <v>3264</v>
      </c>
      <c r="B1183" s="7" t="n">
        <v>2</v>
      </c>
      <c r="C1183" s="7" t="s">
        <v>1213</v>
      </c>
      <c r="D1183" s="7" t="s">
        <v>1214</v>
      </c>
      <c r="E1183" s="7" t="s">
        <v>227</v>
      </c>
      <c r="F1183" s="7" t="s">
        <v>228</v>
      </c>
      <c r="G1183" s="7" t="s">
        <v>3266</v>
      </c>
      <c r="H1183" s="7" t="s">
        <v>163</v>
      </c>
      <c r="I1183" s="7" t="s">
        <v>137</v>
      </c>
      <c r="J1183" s="7" t="s">
        <v>241</v>
      </c>
      <c r="K1183" s="7" t="s">
        <v>114</v>
      </c>
      <c r="L1183" s="7" t="s">
        <v>88</v>
      </c>
      <c r="M1183" s="7" t="s">
        <v>116</v>
      </c>
      <c r="N1183" s="7" t="s">
        <v>242</v>
      </c>
      <c r="O1183" s="7" t="s">
        <v>157</v>
      </c>
      <c r="P1183" s="7" t="s">
        <v>153</v>
      </c>
      <c r="Q1183" s="7" t="s">
        <v>208</v>
      </c>
      <c r="R1183" s="7" t="s">
        <v>188</v>
      </c>
      <c r="S1183" s="7" t="s">
        <v>109</v>
      </c>
      <c r="T1183" s="7" t="s">
        <v>110</v>
      </c>
      <c r="U1183" s="7" t="s">
        <v>112</v>
      </c>
      <c r="V1183" s="7" t="s">
        <v>93</v>
      </c>
      <c r="W1183" s="7" t="s">
        <v>88</v>
      </c>
      <c r="X1183" s="7" t="s">
        <v>86</v>
      </c>
      <c r="Y1183" s="7" t="n">
        <v>0</v>
      </c>
      <c r="Z1183" s="7" t="n">
        <v>1</v>
      </c>
      <c r="AA1183" s="7" t="str">
        <f aca="false">IF(Y1183&gt;Z1183,"Win",IF(Y1183&lt;Z1183,"Loss","Draw"))</f>
        <v>Loss</v>
      </c>
      <c r="AB1183" s="7" t="s">
        <v>99</v>
      </c>
      <c r="AC1183" s="7" t="s">
        <v>99</v>
      </c>
      <c r="AD1183" s="7" t="s">
        <v>594</v>
      </c>
      <c r="AE1183" s="7" t="s">
        <v>368</v>
      </c>
      <c r="AF1183" s="7" t="str">
        <f aca="false">IF(AD1183&lt;AE1183,AD1183,AE1183)</f>
        <v>Berserker, Bomber, Cannon, Fire Spirit, Giant Snowball, Goblin Drill, Knight, Poison</v>
      </c>
      <c r="AG1183" s="7" t="str">
        <f aca="false">IF(AD1183&lt;AE1183,AE1183,AD1183)</f>
        <v>Berserker, Fireball, Lava Hound, Skeleton Dragons, Spirit Empress, Tombstone, Valkyrie, Zap</v>
      </c>
      <c r="AH1183" s="7" t="str">
        <f aca="false">IF(AD1183=AF1183,AA1183,IF(AA1183="Win","Loss",IF(AA1183="Loss","Win","Draw")))</f>
        <v>Loss</v>
      </c>
      <c r="AI1183" s="7" t="s">
        <v>297</v>
      </c>
    </row>
    <row r="1184" customFormat="false" ht="15" hidden="false" customHeight="true" outlineLevel="0" collapsed="false">
      <c r="A1184" s="7" t="s">
        <v>3264</v>
      </c>
      <c r="B1184" s="7" t="n">
        <v>3</v>
      </c>
      <c r="C1184" s="7" t="s">
        <v>1213</v>
      </c>
      <c r="D1184" s="7" t="s">
        <v>1214</v>
      </c>
      <c r="E1184" s="7" t="s">
        <v>227</v>
      </c>
      <c r="F1184" s="7" t="s">
        <v>228</v>
      </c>
      <c r="G1184" s="7" t="s">
        <v>3267</v>
      </c>
      <c r="H1184" s="7" t="s">
        <v>715</v>
      </c>
      <c r="I1184" s="7" t="s">
        <v>82</v>
      </c>
      <c r="J1184" s="7" t="s">
        <v>108</v>
      </c>
      <c r="K1184" s="7" t="s">
        <v>202</v>
      </c>
      <c r="L1184" s="7" t="s">
        <v>107</v>
      </c>
      <c r="M1184" s="7" t="s">
        <v>143</v>
      </c>
      <c r="N1184" s="7" t="s">
        <v>89</v>
      </c>
      <c r="O1184" s="7" t="s">
        <v>93</v>
      </c>
      <c r="P1184" s="7" t="s">
        <v>150</v>
      </c>
      <c r="Q1184" s="7" t="s">
        <v>201</v>
      </c>
      <c r="R1184" s="7" t="s">
        <v>202</v>
      </c>
      <c r="S1184" s="7" t="s">
        <v>233</v>
      </c>
      <c r="T1184" s="7" t="s">
        <v>234</v>
      </c>
      <c r="U1184" s="7" t="s">
        <v>111</v>
      </c>
      <c r="V1184" s="7" t="s">
        <v>157</v>
      </c>
      <c r="W1184" s="7" t="s">
        <v>126</v>
      </c>
      <c r="X1184" s="7" t="s">
        <v>204</v>
      </c>
      <c r="Y1184" s="7" t="n">
        <v>0</v>
      </c>
      <c r="Z1184" s="7" t="n">
        <v>1</v>
      </c>
      <c r="AA1184" s="7" t="str">
        <f aca="false">IF(Y1184&gt;Z1184,"Win",IF(Y1184&lt;Z1184,"Loss","Draw"))</f>
        <v>Loss</v>
      </c>
      <c r="AB1184" s="7" t="s">
        <v>99</v>
      </c>
      <c r="AC1184" s="7" t="s">
        <v>99</v>
      </c>
      <c r="AD1184" s="7" t="s">
        <v>3268</v>
      </c>
      <c r="AE1184" s="7" t="s">
        <v>236</v>
      </c>
      <c r="AF1184" s="7" t="str">
        <f aca="false">IF(AD1184&lt;AE1184,AD1184,AE1184)</f>
        <v>Bats, Bomb Tower, Fire Spirit, Magic Archer, Miner, Royal Delivery, Skeletons, Wall Breakers</v>
      </c>
      <c r="AG1184" s="7" t="str">
        <f aca="false">IF(AD1184&lt;AE1184,AE1184,AD1184)</f>
        <v>Dark Prince, Electro Spirit, Fireball, Goblin Cage, Heal Spirit, Magic Archer, Royal Hogs, The Log</v>
      </c>
      <c r="AH1184" s="7" t="str">
        <f aca="false">IF(AD1184=AF1184,AA1184,IF(AA1184="Win","Loss",IF(AA1184="Loss","Win","Draw")))</f>
        <v>Win</v>
      </c>
      <c r="AI1184" s="7" t="s">
        <v>297</v>
      </c>
    </row>
    <row r="1185" customFormat="false" ht="15" hidden="false" customHeight="true" outlineLevel="0" collapsed="false">
      <c r="A1185" s="7" t="s">
        <v>3269</v>
      </c>
      <c r="B1185" s="7" t="n">
        <v>1</v>
      </c>
      <c r="C1185" s="7" t="s">
        <v>1213</v>
      </c>
      <c r="D1185" s="7" t="s">
        <v>1214</v>
      </c>
      <c r="E1185" s="7" t="s">
        <v>227</v>
      </c>
      <c r="F1185" s="7" t="s">
        <v>228</v>
      </c>
      <c r="G1185" s="7" t="s">
        <v>3270</v>
      </c>
      <c r="H1185" s="7" t="s">
        <v>163</v>
      </c>
      <c r="I1185" s="7" t="s">
        <v>137</v>
      </c>
      <c r="J1185" s="7" t="s">
        <v>91</v>
      </c>
      <c r="K1185" s="7" t="s">
        <v>114</v>
      </c>
      <c r="L1185" s="7" t="s">
        <v>97</v>
      </c>
      <c r="M1185" s="7" t="s">
        <v>116</v>
      </c>
      <c r="N1185" s="7" t="s">
        <v>242</v>
      </c>
      <c r="O1185" s="7" t="s">
        <v>157</v>
      </c>
      <c r="P1185" s="7" t="s">
        <v>87</v>
      </c>
      <c r="Q1185" s="7" t="s">
        <v>107</v>
      </c>
      <c r="R1185" s="7" t="s">
        <v>128</v>
      </c>
      <c r="S1185" s="7" t="s">
        <v>152</v>
      </c>
      <c r="T1185" s="7" t="s">
        <v>306</v>
      </c>
      <c r="U1185" s="7" t="s">
        <v>85</v>
      </c>
      <c r="V1185" s="7" t="s">
        <v>95</v>
      </c>
      <c r="W1185" s="7" t="s">
        <v>187</v>
      </c>
      <c r="X1185" s="7" t="s">
        <v>307</v>
      </c>
      <c r="Y1185" s="7" t="n">
        <v>0</v>
      </c>
      <c r="Z1185" s="7" t="n">
        <v>1</v>
      </c>
      <c r="AA1185" s="7" t="str">
        <f aca="false">IF(Y1185&gt;Z1185,"Win",IF(Y1185&lt;Z1185,"Loss","Draw"))</f>
        <v>Loss</v>
      </c>
      <c r="AB1185" s="7" t="s">
        <v>99</v>
      </c>
      <c r="AC1185" s="7" t="s">
        <v>99</v>
      </c>
      <c r="AD1185" s="7" t="s">
        <v>321</v>
      </c>
      <c r="AE1185" s="7" t="s">
        <v>603</v>
      </c>
      <c r="AF1185" s="7" t="str">
        <f aca="false">IF(AD1185&lt;AE1185,AD1185,AE1185)</f>
        <v>Baby Dragon, Barbarian Barrel, Goblin Cage, Golden Knight, Golem, Ice Wizard, Lightning, Tornado</v>
      </c>
      <c r="AG1185" s="7" t="str">
        <f aca="false">IF(AD1185&lt;AE1185,AE1185,AD1185)</f>
        <v>Bomber, Fire Spirit, Giant Snowball, Goblin Drill, Goblins, Poison, Ronin, Tesla</v>
      </c>
      <c r="AH1185" s="7" t="str">
        <f aca="false">IF(AD1185=AF1185,AA1185,IF(AA1185="Win","Loss",IF(AA1185="Loss","Win","Draw")))</f>
        <v>Win</v>
      </c>
      <c r="AI1185" s="7" t="s">
        <v>297</v>
      </c>
    </row>
    <row r="1186" customFormat="false" ht="15" hidden="false" customHeight="true" outlineLevel="0" collapsed="false">
      <c r="A1186" s="7" t="s">
        <v>3269</v>
      </c>
      <c r="B1186" s="7" t="n">
        <v>2</v>
      </c>
      <c r="C1186" s="7" t="s">
        <v>1213</v>
      </c>
      <c r="D1186" s="7" t="s">
        <v>1214</v>
      </c>
      <c r="E1186" s="7" t="s">
        <v>227</v>
      </c>
      <c r="F1186" s="7" t="s">
        <v>228</v>
      </c>
      <c r="G1186" s="7" t="s">
        <v>3271</v>
      </c>
      <c r="H1186" s="7" t="s">
        <v>163</v>
      </c>
      <c r="I1186" s="7" t="s">
        <v>92</v>
      </c>
      <c r="J1186" s="7" t="s">
        <v>158</v>
      </c>
      <c r="K1186" s="7" t="s">
        <v>90</v>
      </c>
      <c r="L1186" s="7" t="s">
        <v>93</v>
      </c>
      <c r="M1186" s="7" t="s">
        <v>159</v>
      </c>
      <c r="N1186" s="7" t="s">
        <v>96</v>
      </c>
      <c r="O1186" s="7" t="s">
        <v>94</v>
      </c>
      <c r="P1186" s="7" t="s">
        <v>95</v>
      </c>
      <c r="Q1186" s="7" t="s">
        <v>113</v>
      </c>
      <c r="R1186" s="7" t="s">
        <v>83</v>
      </c>
      <c r="S1186" s="7" t="s">
        <v>87</v>
      </c>
      <c r="T1186" s="7" t="s">
        <v>165</v>
      </c>
      <c r="U1186" s="7" t="s">
        <v>164</v>
      </c>
      <c r="V1186" s="7" t="s">
        <v>89</v>
      </c>
      <c r="W1186" s="7" t="s">
        <v>150</v>
      </c>
      <c r="X1186" s="7" t="s">
        <v>126</v>
      </c>
      <c r="Y1186" s="7" t="n">
        <v>0</v>
      </c>
      <c r="Z1186" s="7" t="n">
        <v>1</v>
      </c>
      <c r="AA1186" s="7" t="str">
        <f aca="false">IF(Y1186&gt;Z1186,"Win",IF(Y1186&lt;Z1186,"Loss","Draw"))</f>
        <v>Loss</v>
      </c>
      <c r="AB1186" s="7" t="s">
        <v>99</v>
      </c>
      <c r="AC1186" s="7" t="s">
        <v>99</v>
      </c>
      <c r="AD1186" s="7" t="s">
        <v>379</v>
      </c>
      <c r="AE1186" s="7" t="s">
        <v>1941</v>
      </c>
      <c r="AF1186" s="7" t="str">
        <f aca="false">IF(AD1186&lt;AE1186,AD1186,AE1186)</f>
        <v>Barbarian Barrel, Bowler, Dart Goblin, Fireball, Minions, Mortar, Rascals, Skeleton Barrel</v>
      </c>
      <c r="AG1186" s="7" t="str">
        <f aca="false">IF(AD1186&lt;AE1186,AE1186,AD1186)</f>
        <v>Earthquake, Electro Spirit, Furnace, Hog Rider, Monk, Skeletons, Tesla, The Log</v>
      </c>
      <c r="AH1186" s="7" t="str">
        <f aca="false">IF(AD1186=AF1186,AA1186,IF(AA1186="Win","Loss",IF(AA1186="Loss","Win","Draw")))</f>
        <v>Loss</v>
      </c>
      <c r="AI1186" s="7" t="s">
        <v>297</v>
      </c>
    </row>
    <row r="1187" customFormat="false" ht="15" hidden="false" customHeight="true" outlineLevel="0" collapsed="false">
      <c r="A1187" s="7" t="s">
        <v>3269</v>
      </c>
      <c r="B1187" s="7" t="n">
        <v>3</v>
      </c>
      <c r="C1187" s="7" t="s">
        <v>1213</v>
      </c>
      <c r="D1187" s="7" t="s">
        <v>1214</v>
      </c>
      <c r="E1187" s="7" t="s">
        <v>227</v>
      </c>
      <c r="F1187" s="7" t="s">
        <v>228</v>
      </c>
      <c r="G1187" s="7" t="s">
        <v>3272</v>
      </c>
      <c r="H1187" s="7" t="s">
        <v>163</v>
      </c>
      <c r="I1187" s="7" t="s">
        <v>201</v>
      </c>
      <c r="J1187" s="7" t="s">
        <v>194</v>
      </c>
      <c r="K1187" s="7" t="s">
        <v>203</v>
      </c>
      <c r="L1187" s="7" t="s">
        <v>89</v>
      </c>
      <c r="M1187" s="7" t="s">
        <v>119</v>
      </c>
      <c r="N1187" s="7" t="s">
        <v>150</v>
      </c>
      <c r="O1187" s="7" t="s">
        <v>88</v>
      </c>
      <c r="P1187" s="7" t="s">
        <v>118</v>
      </c>
      <c r="Q1187" s="7" t="s">
        <v>124</v>
      </c>
      <c r="R1187" s="7" t="s">
        <v>108</v>
      </c>
      <c r="S1187" s="7" t="s">
        <v>127</v>
      </c>
      <c r="T1187" s="7" t="s">
        <v>778</v>
      </c>
      <c r="U1187" s="7" t="s">
        <v>86</v>
      </c>
      <c r="V1187" s="7" t="s">
        <v>130</v>
      </c>
      <c r="W1187" s="7" t="s">
        <v>133</v>
      </c>
      <c r="X1187" s="7" t="s">
        <v>173</v>
      </c>
      <c r="Y1187" s="7" t="n">
        <v>1</v>
      </c>
      <c r="Z1187" s="7" t="n">
        <v>0</v>
      </c>
      <c r="AA1187" s="7" t="str">
        <f aca="false">IF(Y1187&gt;Z1187,"Win",IF(Y1187&lt;Z1187,"Loss","Draw"))</f>
        <v>Win</v>
      </c>
      <c r="AB1187" s="7" t="s">
        <v>99</v>
      </c>
      <c r="AC1187" s="7" t="s">
        <v>99</v>
      </c>
      <c r="AD1187" s="7" t="s">
        <v>3273</v>
      </c>
      <c r="AE1187" s="7" t="s">
        <v>3274</v>
      </c>
      <c r="AF1187" s="7" t="str">
        <f aca="false">IF(AD1187&lt;AE1187,AD1187,AE1187)</f>
        <v>Archer Queen, Berserker, Electro Spirit, Goblin Barrel, Goblin Hut, Ice Spirit, The Log, Wall Breakers</v>
      </c>
      <c r="AG1187" s="7" t="str">
        <f aca="false">IF(AD1187&lt;AE1187,AE1187,AD1187)</f>
        <v>Arrows, Battle Ram, Dark Prince, Mother Witch, P.E.K.K.A, Royal Ghost, Skeleton Dragons, Zappies</v>
      </c>
      <c r="AH1187" s="7" t="str">
        <f aca="false">IF(AD1187=AF1187,AA1187,IF(AA1187="Win","Loss",IF(AA1187="Loss","Win","Draw")))</f>
        <v>Win</v>
      </c>
      <c r="AI1187" s="7" t="s">
        <v>297</v>
      </c>
    </row>
    <row r="1188" customFormat="false" ht="15" hidden="false" customHeight="true" outlineLevel="0" collapsed="false">
      <c r="A1188" s="5" t="s">
        <v>3275</v>
      </c>
      <c r="B1188" s="5" t="n">
        <v>1</v>
      </c>
      <c r="C1188" s="5" t="s">
        <v>1213</v>
      </c>
      <c r="D1188" s="5" t="s">
        <v>1214</v>
      </c>
      <c r="E1188" s="5" t="s">
        <v>2953</v>
      </c>
      <c r="F1188" s="5" t="s">
        <v>2954</v>
      </c>
      <c r="G1188" s="5" t="s">
        <v>3129</v>
      </c>
      <c r="H1188" s="5" t="s">
        <v>163</v>
      </c>
      <c r="I1188" s="5" t="s">
        <v>82</v>
      </c>
      <c r="J1188" s="5" t="s">
        <v>83</v>
      </c>
      <c r="K1188" s="5" t="s">
        <v>153</v>
      </c>
      <c r="L1188" s="5" t="s">
        <v>93</v>
      </c>
      <c r="M1188" s="5" t="s">
        <v>86</v>
      </c>
      <c r="N1188" s="5" t="s">
        <v>126</v>
      </c>
      <c r="O1188" s="5" t="s">
        <v>157</v>
      </c>
      <c r="P1188" s="5" t="s">
        <v>89</v>
      </c>
      <c r="Q1188" s="5" t="s">
        <v>203</v>
      </c>
      <c r="R1188" s="5" t="s">
        <v>337</v>
      </c>
      <c r="S1188" s="5" t="s">
        <v>159</v>
      </c>
      <c r="T1188" s="5" t="s">
        <v>201</v>
      </c>
      <c r="U1188" s="5" t="s">
        <v>88</v>
      </c>
      <c r="V1188" s="5" t="s">
        <v>118</v>
      </c>
      <c r="W1188" s="5" t="s">
        <v>204</v>
      </c>
      <c r="X1188" s="5" t="s">
        <v>234</v>
      </c>
      <c r="Y1188" s="5" t="n">
        <v>0</v>
      </c>
      <c r="Z1188" s="5" t="n">
        <v>1</v>
      </c>
      <c r="AA1188" s="5" t="str">
        <f aca="false">IF(Y1188&gt;Z1188,"Win",IF(Y1188&lt;Z1188,"Loss","Draw"))</f>
        <v>Loss</v>
      </c>
      <c r="AB1188" s="5" t="s">
        <v>98</v>
      </c>
      <c r="AC1188" s="5" t="s">
        <v>99</v>
      </c>
      <c r="AD1188" s="5" t="s">
        <v>3130</v>
      </c>
      <c r="AE1188" s="5" t="s">
        <v>3125</v>
      </c>
      <c r="AF1188" s="5" t="str">
        <f aca="false">IF(AD1188&lt;AE1188,AD1188,AE1188)</f>
        <v>Berserker, Bomb Tower, Boss Bandit, Dart Goblin, Goblin Barrel, Ice Spirit, Royal Delivery, Wall Breakers</v>
      </c>
      <c r="AG1188" s="5" t="str">
        <f aca="false">IF(AD1188&lt;AE1188,AE1188,AD1188)</f>
        <v>Cannon, Fire Spirit, Fireball, Monk, Royal Hogs, Skeleton Dragons, Skeletons, The Log</v>
      </c>
      <c r="AH1188" s="5" t="str">
        <f aca="false">IF(AD1188=AF1188,AA1188,IF(AA1188="Win","Loss",IF(AA1188="Loss","Win","Draw")))</f>
        <v>Win</v>
      </c>
      <c r="AI1188" s="5" t="s">
        <v>297</v>
      </c>
    </row>
    <row r="1189" customFormat="false" ht="15" hidden="false" customHeight="true" outlineLevel="0" collapsed="false">
      <c r="A1189" s="5" t="s">
        <v>3275</v>
      </c>
      <c r="B1189" s="5" t="n">
        <v>2</v>
      </c>
      <c r="C1189" s="5" t="s">
        <v>1213</v>
      </c>
      <c r="D1189" s="5" t="s">
        <v>1214</v>
      </c>
      <c r="E1189" s="5" t="s">
        <v>2953</v>
      </c>
      <c r="F1189" s="5" t="s">
        <v>2954</v>
      </c>
      <c r="G1189" s="5" t="s">
        <v>3131</v>
      </c>
      <c r="H1189" s="5" t="s">
        <v>163</v>
      </c>
      <c r="I1189" s="5" t="s">
        <v>141</v>
      </c>
      <c r="J1189" s="5" t="s">
        <v>95</v>
      </c>
      <c r="K1189" s="5" t="s">
        <v>107</v>
      </c>
      <c r="L1189" s="5" t="s">
        <v>85</v>
      </c>
      <c r="M1189" s="5" t="s">
        <v>143</v>
      </c>
      <c r="N1189" s="5" t="s">
        <v>150</v>
      </c>
      <c r="O1189" s="5" t="s">
        <v>178</v>
      </c>
      <c r="P1189" s="5" t="s">
        <v>177</v>
      </c>
      <c r="Q1189" s="5" t="s">
        <v>127</v>
      </c>
      <c r="R1189" s="5" t="s">
        <v>128</v>
      </c>
      <c r="S1189" s="5" t="s">
        <v>129</v>
      </c>
      <c r="T1189" s="5" t="s">
        <v>133</v>
      </c>
      <c r="U1189" s="5" t="s">
        <v>97</v>
      </c>
      <c r="V1189" s="5" t="s">
        <v>131</v>
      </c>
      <c r="W1189" s="5" t="s">
        <v>173</v>
      </c>
      <c r="X1189" s="5" t="s">
        <v>130</v>
      </c>
      <c r="Y1189" s="5" t="n">
        <v>0</v>
      </c>
      <c r="Z1189" s="5" t="n">
        <v>3</v>
      </c>
      <c r="AA1189" s="5" t="str">
        <f aca="false">IF(Y1189&gt;Z1189,"Win",IF(Y1189&lt;Z1189,"Loss","Draw"))</f>
        <v>Loss</v>
      </c>
      <c r="AB1189" s="5" t="s">
        <v>98</v>
      </c>
      <c r="AC1189" s="5" t="s">
        <v>99</v>
      </c>
      <c r="AD1189" s="5" t="s">
        <v>1058</v>
      </c>
      <c r="AE1189" s="5" t="s">
        <v>503</v>
      </c>
      <c r="AF1189" s="5" t="str">
        <f aca="false">IF(AD1189&lt;AE1189,AD1189,AE1189)</f>
        <v>Arrows, Bandit, Battle Ram, Golden Knight, Mega Knight, Mother Witch, Ronin, Zappies</v>
      </c>
      <c r="AG1189" s="5" t="str">
        <f aca="false">IF(AD1189&lt;AE1189,AE1189,AD1189)</f>
        <v>Barbarian Barrel, Electro Spirit, Goblin Cage, Heal Spirit, Lightning, Lumberjack, Phoenix, Royal Giant</v>
      </c>
      <c r="AH1189" s="5" t="str">
        <f aca="false">IF(AD1189=AF1189,AA1189,IF(AA1189="Win","Loss",IF(AA1189="Loss","Win","Draw")))</f>
        <v>Win</v>
      </c>
      <c r="AI1189" s="5" t="s">
        <v>297</v>
      </c>
    </row>
    <row r="1190" customFormat="false" ht="15" hidden="false" customHeight="true" outlineLevel="0" collapsed="false">
      <c r="A1190" s="5" t="s">
        <v>3275</v>
      </c>
      <c r="B1190" s="5" t="n">
        <v>3</v>
      </c>
      <c r="C1190" s="5" t="s">
        <v>1213</v>
      </c>
      <c r="D1190" s="5" t="s">
        <v>1214</v>
      </c>
      <c r="E1190" s="5" t="s">
        <v>2953</v>
      </c>
      <c r="F1190" s="5" t="s">
        <v>2954</v>
      </c>
      <c r="G1190" s="5" t="s">
        <v>3133</v>
      </c>
      <c r="H1190" s="5" t="s">
        <v>163</v>
      </c>
      <c r="I1190" s="5" t="s">
        <v>203</v>
      </c>
      <c r="J1190" s="5" t="s">
        <v>337</v>
      </c>
      <c r="K1190" s="5" t="s">
        <v>159</v>
      </c>
      <c r="L1190" s="5" t="s">
        <v>201</v>
      </c>
      <c r="M1190" s="5" t="s">
        <v>88</v>
      </c>
      <c r="N1190" s="5" t="s">
        <v>118</v>
      </c>
      <c r="O1190" s="5" t="s">
        <v>204</v>
      </c>
      <c r="P1190" s="5" t="s">
        <v>234</v>
      </c>
      <c r="Q1190" s="5" t="s">
        <v>82</v>
      </c>
      <c r="R1190" s="5" t="s">
        <v>108</v>
      </c>
      <c r="S1190" s="5" t="s">
        <v>152</v>
      </c>
      <c r="T1190" s="5" t="s">
        <v>88</v>
      </c>
      <c r="U1190" s="5" t="s">
        <v>85</v>
      </c>
      <c r="V1190" s="5" t="s">
        <v>150</v>
      </c>
      <c r="W1190" s="5" t="s">
        <v>95</v>
      </c>
      <c r="X1190" s="5" t="s">
        <v>87</v>
      </c>
      <c r="Y1190" s="5" t="n">
        <v>1</v>
      </c>
      <c r="Z1190" s="5" t="n">
        <v>0</v>
      </c>
      <c r="AA1190" s="5" t="str">
        <f aca="false">IF(Y1190&gt;Z1190,"Win",IF(Y1190&lt;Z1190,"Loss","Draw"))</f>
        <v>Win</v>
      </c>
      <c r="AB1190" s="5" t="s">
        <v>98</v>
      </c>
      <c r="AC1190" s="5" t="s">
        <v>99</v>
      </c>
      <c r="AD1190" s="5" t="s">
        <v>3125</v>
      </c>
      <c r="AE1190" s="5" t="s">
        <v>3134</v>
      </c>
      <c r="AF1190" s="5" t="str">
        <f aca="false">IF(AD1190&lt;AE1190,AD1190,AE1190)</f>
        <v>Baby Dragon, Barbarian Barrel, Berserker, Dark Prince, Electro Spirit, Lightning, Royal Hogs, Tesla</v>
      </c>
      <c r="AG1190" s="5" t="str">
        <f aca="false">IF(AD1190&lt;AE1190,AE1190,AD1190)</f>
        <v>Berserker, Bomb Tower, Boss Bandit, Dart Goblin, Goblin Barrel, Ice Spirit, Royal Delivery, Wall Breakers</v>
      </c>
      <c r="AH1190" s="5" t="str">
        <f aca="false">IF(AD1190=AF1190,AA1190,IF(AA1190="Win","Loss",IF(AA1190="Loss","Win","Draw")))</f>
        <v>Loss</v>
      </c>
      <c r="AI1190" s="5" t="s">
        <v>297</v>
      </c>
    </row>
    <row r="1191" customFormat="false" ht="15" hidden="false" customHeight="true" outlineLevel="0" collapsed="false">
      <c r="A1191" s="7" t="s">
        <v>3276</v>
      </c>
      <c r="B1191" s="7" t="n">
        <v>1</v>
      </c>
      <c r="C1191" s="7" t="s">
        <v>1213</v>
      </c>
      <c r="D1191" s="7" t="s">
        <v>1214</v>
      </c>
      <c r="E1191" s="7" t="s">
        <v>2953</v>
      </c>
      <c r="F1191" s="7" t="s">
        <v>2954</v>
      </c>
      <c r="G1191" s="7" t="s">
        <v>3135</v>
      </c>
      <c r="H1191" s="7" t="s">
        <v>163</v>
      </c>
      <c r="I1191" s="7" t="s">
        <v>137</v>
      </c>
      <c r="J1191" s="7" t="s">
        <v>194</v>
      </c>
      <c r="K1191" s="7" t="s">
        <v>114</v>
      </c>
      <c r="L1191" s="7" t="s">
        <v>130</v>
      </c>
      <c r="M1191" s="7" t="s">
        <v>87</v>
      </c>
      <c r="N1191" s="7" t="s">
        <v>193</v>
      </c>
      <c r="O1191" s="7" t="s">
        <v>157</v>
      </c>
      <c r="P1191" s="7" t="s">
        <v>242</v>
      </c>
      <c r="Q1191" s="7" t="s">
        <v>113</v>
      </c>
      <c r="R1191" s="7" t="s">
        <v>83</v>
      </c>
      <c r="S1191" s="7" t="s">
        <v>233</v>
      </c>
      <c r="T1191" s="7" t="s">
        <v>164</v>
      </c>
      <c r="U1191" s="7" t="s">
        <v>165</v>
      </c>
      <c r="V1191" s="7" t="s">
        <v>89</v>
      </c>
      <c r="W1191" s="7" t="s">
        <v>234</v>
      </c>
      <c r="X1191" s="7" t="s">
        <v>126</v>
      </c>
      <c r="Y1191" s="7" t="n">
        <v>0</v>
      </c>
      <c r="Z1191" s="7" t="n">
        <v>1</v>
      </c>
      <c r="AA1191" s="7" t="str">
        <f aca="false">IF(Y1191&gt;Z1191,"Win",IF(Y1191&lt;Z1191,"Loss","Draw"))</f>
        <v>Loss</v>
      </c>
      <c r="AB1191" s="7" t="s">
        <v>99</v>
      </c>
      <c r="AC1191" s="7" t="s">
        <v>99</v>
      </c>
      <c r="AD1191" s="7" t="s">
        <v>3137</v>
      </c>
      <c r="AE1191" s="7" t="s">
        <v>3136</v>
      </c>
      <c r="AF1191" s="7" t="str">
        <f aca="false">IF(AD1191&lt;AE1191,AD1191,AE1191)</f>
        <v>Archer Queen, Arrows, Bomber, Fire Spirit, Giant Snowball, Goblin Drill, Guards, Tesla</v>
      </c>
      <c r="AG1191" s="7" t="str">
        <f aca="false">IF(AD1191&lt;AE1191,AE1191,AD1191)</f>
        <v>Bats, Bomb Tower, Earthquake, Furnace, Hog Rider, Monk, Skeletons, The Log</v>
      </c>
      <c r="AH1191" s="7" t="str">
        <f aca="false">IF(AD1191=AF1191,AA1191,IF(AA1191="Win","Loss",IF(AA1191="Loss","Win","Draw")))</f>
        <v>Loss</v>
      </c>
      <c r="AI1191" s="7" t="s">
        <v>297</v>
      </c>
    </row>
    <row r="1192" customFormat="false" ht="15" hidden="false" customHeight="true" outlineLevel="0" collapsed="false">
      <c r="A1192" s="7" t="s">
        <v>3276</v>
      </c>
      <c r="B1192" s="7" t="n">
        <v>2</v>
      </c>
      <c r="C1192" s="7" t="s">
        <v>1213</v>
      </c>
      <c r="D1192" s="7" t="s">
        <v>1214</v>
      </c>
      <c r="E1192" s="7" t="s">
        <v>2953</v>
      </c>
      <c r="F1192" s="7" t="s">
        <v>2954</v>
      </c>
      <c r="G1192" s="7" t="s">
        <v>3138</v>
      </c>
      <c r="H1192" s="7" t="s">
        <v>163</v>
      </c>
      <c r="I1192" s="7" t="s">
        <v>90</v>
      </c>
      <c r="J1192" s="7" t="s">
        <v>91</v>
      </c>
      <c r="K1192" s="7" t="s">
        <v>92</v>
      </c>
      <c r="L1192" s="7" t="s">
        <v>89</v>
      </c>
      <c r="M1192" s="7" t="s">
        <v>93</v>
      </c>
      <c r="N1192" s="7" t="s">
        <v>97</v>
      </c>
      <c r="O1192" s="7" t="s">
        <v>150</v>
      </c>
      <c r="P1192" s="7" t="s">
        <v>94</v>
      </c>
      <c r="Q1192" s="7" t="s">
        <v>127</v>
      </c>
      <c r="R1192" s="7" t="s">
        <v>128</v>
      </c>
      <c r="S1192" s="7" t="s">
        <v>778</v>
      </c>
      <c r="T1192" s="7" t="s">
        <v>133</v>
      </c>
      <c r="U1192" s="7" t="s">
        <v>86</v>
      </c>
      <c r="V1192" s="7" t="s">
        <v>173</v>
      </c>
      <c r="W1192" s="7" t="s">
        <v>130</v>
      </c>
      <c r="X1192" s="7" t="s">
        <v>193</v>
      </c>
      <c r="Y1192" s="7" t="n">
        <v>0</v>
      </c>
      <c r="Z1192" s="7" t="n">
        <v>1</v>
      </c>
      <c r="AA1192" s="7" t="str">
        <f aca="false">IF(Y1192&gt;Z1192,"Win",IF(Y1192&lt;Z1192,"Loss","Draw"))</f>
        <v>Loss</v>
      </c>
      <c r="AB1192" s="7" t="s">
        <v>99</v>
      </c>
      <c r="AC1192" s="7" t="s">
        <v>99</v>
      </c>
      <c r="AD1192" s="7" t="s">
        <v>3140</v>
      </c>
      <c r="AE1192" s="7" t="s">
        <v>3139</v>
      </c>
      <c r="AF1192" s="7" t="str">
        <f aca="false">IF(AD1192&lt;AE1192,AD1192,AE1192)</f>
        <v>Arrows, Battle Ram, Golden Knight, Guards, Mother Witch, P.E.K.K.A, Skeleton Dragons, Zappies</v>
      </c>
      <c r="AG1192" s="7" t="str">
        <f aca="false">IF(AD1192&lt;AE1192,AE1192,AD1192)</f>
        <v>Electro Spirit, Fireball, Goblins, Mortar, Rascals, Ronin, Skeleton Barrel, The Log</v>
      </c>
      <c r="AH1192" s="7" t="str">
        <f aca="false">IF(AD1192=AF1192,AA1192,IF(AA1192="Win","Loss",IF(AA1192="Loss","Win","Draw")))</f>
        <v>Win</v>
      </c>
      <c r="AI1192" s="7" t="s">
        <v>297</v>
      </c>
    </row>
    <row r="1193" customFormat="false" ht="15" hidden="false" customHeight="true" outlineLevel="0" collapsed="false">
      <c r="A1193" s="5" t="s">
        <v>3277</v>
      </c>
      <c r="B1193" s="5" t="n">
        <v>1</v>
      </c>
      <c r="C1193" s="5" t="s">
        <v>331</v>
      </c>
      <c r="D1193" s="5" t="s">
        <v>332</v>
      </c>
      <c r="E1193" s="5" t="s">
        <v>343</v>
      </c>
      <c r="F1193" s="5" t="s">
        <v>344</v>
      </c>
      <c r="G1193" s="5" t="s">
        <v>3278</v>
      </c>
      <c r="H1193" s="5" t="s">
        <v>352</v>
      </c>
      <c r="I1193" s="5" t="s">
        <v>152</v>
      </c>
      <c r="J1193" s="5" t="s">
        <v>151</v>
      </c>
      <c r="K1193" s="5" t="s">
        <v>82</v>
      </c>
      <c r="L1193" s="5" t="s">
        <v>150</v>
      </c>
      <c r="M1193" s="5" t="s">
        <v>126</v>
      </c>
      <c r="N1193" s="5" t="s">
        <v>153</v>
      </c>
      <c r="O1193" s="5" t="s">
        <v>89</v>
      </c>
      <c r="P1193" s="5" t="s">
        <v>85</v>
      </c>
      <c r="Q1193" s="5" t="s">
        <v>84</v>
      </c>
      <c r="R1193" s="5" t="s">
        <v>151</v>
      </c>
      <c r="S1193" s="5" t="s">
        <v>114</v>
      </c>
      <c r="T1193" s="5" t="s">
        <v>138</v>
      </c>
      <c r="U1193" s="5" t="s">
        <v>116</v>
      </c>
      <c r="V1193" s="5" t="s">
        <v>137</v>
      </c>
      <c r="W1193" s="5" t="s">
        <v>119</v>
      </c>
      <c r="X1193" s="5" t="s">
        <v>126</v>
      </c>
      <c r="Y1193" s="5" t="n">
        <v>1</v>
      </c>
      <c r="Z1193" s="5" t="n">
        <v>0</v>
      </c>
      <c r="AA1193" s="5" t="str">
        <f aca="false">IF(Y1193&gt;Z1193,"Win",IF(Y1193&lt;Z1193,"Loss","Draw"))</f>
        <v>Win</v>
      </c>
      <c r="AB1193" s="5" t="s">
        <v>98</v>
      </c>
      <c r="AC1193" s="5" t="s">
        <v>99</v>
      </c>
      <c r="AD1193" s="5" t="s">
        <v>155</v>
      </c>
      <c r="AE1193" s="5" t="s">
        <v>3279</v>
      </c>
      <c r="AF1193" s="5" t="str">
        <f aca="false">IF(AD1193&lt;AE1193,AD1193,AE1193)</f>
        <v>Archers, Giant Snowball, Goblin Demolisher, Goblin Drill, Goblin Hut, Mighty Miner, Poison, Skeletons</v>
      </c>
      <c r="AG1193" s="5" t="str">
        <f aca="false">IF(AD1193&lt;AE1193,AE1193,AD1193)</f>
        <v>Baby Dragon, Cannon, Electro Spirit, Lightning, Mighty Miner, Royal Hogs, Skeletons, The Log</v>
      </c>
      <c r="AH1193" s="5" t="str">
        <f aca="false">IF(AD1193=AF1193,AA1193,IF(AA1193="Win","Loss",IF(AA1193="Loss","Win","Draw")))</f>
        <v>Loss</v>
      </c>
      <c r="AI1193" s="5" t="s">
        <v>102</v>
      </c>
    </row>
    <row r="1194" customFormat="false" ht="15" hidden="false" customHeight="true" outlineLevel="0" collapsed="false">
      <c r="A1194" s="5" t="s">
        <v>3277</v>
      </c>
      <c r="B1194" s="5" t="n">
        <v>2</v>
      </c>
      <c r="C1194" s="5" t="s">
        <v>331</v>
      </c>
      <c r="D1194" s="5" t="s">
        <v>332</v>
      </c>
      <c r="E1194" s="5" t="s">
        <v>343</v>
      </c>
      <c r="F1194" s="5" t="s">
        <v>344</v>
      </c>
      <c r="G1194" s="5" t="s">
        <v>2633</v>
      </c>
      <c r="H1194" s="5" t="s">
        <v>352</v>
      </c>
      <c r="I1194" s="5" t="s">
        <v>208</v>
      </c>
      <c r="J1194" s="5" t="s">
        <v>186</v>
      </c>
      <c r="K1194" s="5" t="s">
        <v>107</v>
      </c>
      <c r="L1194" s="5" t="s">
        <v>110</v>
      </c>
      <c r="M1194" s="5" t="s">
        <v>651</v>
      </c>
      <c r="N1194" s="5" t="s">
        <v>139</v>
      </c>
      <c r="O1194" s="5" t="s">
        <v>86</v>
      </c>
      <c r="P1194" s="5" t="s">
        <v>130</v>
      </c>
      <c r="Q1194" s="5" t="s">
        <v>208</v>
      </c>
      <c r="R1194" s="5" t="s">
        <v>91</v>
      </c>
      <c r="S1194" s="5" t="s">
        <v>203</v>
      </c>
      <c r="T1194" s="5" t="s">
        <v>159</v>
      </c>
      <c r="U1194" s="5" t="s">
        <v>118</v>
      </c>
      <c r="V1194" s="5" t="s">
        <v>209</v>
      </c>
      <c r="W1194" s="5" t="s">
        <v>201</v>
      </c>
      <c r="X1194" s="5" t="s">
        <v>89</v>
      </c>
      <c r="Y1194" s="5" t="n">
        <v>1</v>
      </c>
      <c r="Z1194" s="5" t="n">
        <v>0</v>
      </c>
      <c r="AA1194" s="5" t="str">
        <f aca="false">IF(Y1194&gt;Z1194,"Win",IF(Y1194&lt;Z1194,"Loss","Draw"))</f>
        <v>Win</v>
      </c>
      <c r="AB1194" s="5" t="s">
        <v>98</v>
      </c>
      <c r="AC1194" s="5" t="s">
        <v>99</v>
      </c>
      <c r="AD1194" s="5" t="s">
        <v>2259</v>
      </c>
      <c r="AE1194" s="5" t="s">
        <v>3280</v>
      </c>
      <c r="AF1194" s="5" t="str">
        <f aca="false">IF(AD1194&lt;AE1194,AD1194,AE1194)</f>
        <v>Arrows, Balloon, Goblin Cage, Lava Hound, Mega Minion, Skeleton Dragons, Valkyrie, Void</v>
      </c>
      <c r="AG1194" s="5" t="str">
        <f aca="false">IF(AD1194&lt;AE1194,AE1194,AD1194)</f>
        <v>Dart Goblin, Goblin Barrel, Goblins, Ice Spirit, Inferno Tower, The Log, Valkyrie, Wall Breakers</v>
      </c>
      <c r="AH1194" s="5" t="str">
        <f aca="false">IF(AD1194=AF1194,AA1194,IF(AA1194="Win","Loss",IF(AA1194="Loss","Win","Draw")))</f>
        <v>Win</v>
      </c>
      <c r="AI1194" s="5" t="s">
        <v>102</v>
      </c>
    </row>
    <row r="1195" customFormat="false" ht="15" hidden="false" customHeight="true" outlineLevel="0" collapsed="false">
      <c r="A1195" s="5" t="s">
        <v>3281</v>
      </c>
      <c r="B1195" s="5" t="n">
        <v>1</v>
      </c>
      <c r="C1195" s="5" t="s">
        <v>331</v>
      </c>
      <c r="D1195" s="5" t="s">
        <v>332</v>
      </c>
      <c r="E1195" s="5" t="s">
        <v>356</v>
      </c>
      <c r="F1195" s="5" t="s">
        <v>357</v>
      </c>
      <c r="G1195" s="5" t="s">
        <v>3282</v>
      </c>
      <c r="H1195" s="5" t="s">
        <v>352</v>
      </c>
      <c r="I1195" s="5" t="s">
        <v>203</v>
      </c>
      <c r="J1195" s="5" t="s">
        <v>151</v>
      </c>
      <c r="K1195" s="5" t="s">
        <v>159</v>
      </c>
      <c r="L1195" s="5" t="s">
        <v>201</v>
      </c>
      <c r="M1195" s="5" t="s">
        <v>234</v>
      </c>
      <c r="N1195" s="5" t="s">
        <v>204</v>
      </c>
      <c r="O1195" s="5" t="s">
        <v>88</v>
      </c>
      <c r="P1195" s="5" t="s">
        <v>118</v>
      </c>
      <c r="Q1195" s="5" t="s">
        <v>84</v>
      </c>
      <c r="R1195" s="5" t="s">
        <v>108</v>
      </c>
      <c r="S1195" s="5" t="s">
        <v>114</v>
      </c>
      <c r="T1195" s="5" t="s">
        <v>116</v>
      </c>
      <c r="U1195" s="5" t="s">
        <v>118</v>
      </c>
      <c r="V1195" s="5" t="s">
        <v>137</v>
      </c>
      <c r="W1195" s="5" t="s">
        <v>119</v>
      </c>
      <c r="X1195" s="5" t="s">
        <v>88</v>
      </c>
      <c r="Y1195" s="5" t="n">
        <v>1</v>
      </c>
      <c r="Z1195" s="5" t="n">
        <v>0</v>
      </c>
      <c r="AA1195" s="5" t="str">
        <f aca="false">IF(Y1195&gt;Z1195,"Win",IF(Y1195&lt;Z1195,"Loss","Draw"))</f>
        <v>Win</v>
      </c>
      <c r="AB1195" s="5" t="s">
        <v>98</v>
      </c>
      <c r="AC1195" s="5" t="s">
        <v>99</v>
      </c>
      <c r="AD1195" s="5" t="s">
        <v>3283</v>
      </c>
      <c r="AE1195" s="5" t="s">
        <v>3284</v>
      </c>
      <c r="AF1195" s="5" t="str">
        <f aca="false">IF(AD1195&lt;AE1195,AD1195,AE1195)</f>
        <v>Archers, Berserker, Dark Prince, Giant Snowball, Goblin Drill, Goblin Hut, Ice Spirit, Poison</v>
      </c>
      <c r="AG1195" s="5" t="str">
        <f aca="false">IF(AD1195&lt;AE1195,AE1195,AD1195)</f>
        <v>Berserker, Bomb Tower, Dart Goblin, Goblin Barrel, Ice Spirit, Mighty Miner, Royal Delivery, Wall Breakers</v>
      </c>
      <c r="AH1195" s="5" t="str">
        <f aca="false">IF(AD1195=AF1195,AA1195,IF(AA1195="Win","Loss",IF(AA1195="Loss","Win","Draw")))</f>
        <v>Loss</v>
      </c>
      <c r="AI1195" s="5" t="s">
        <v>102</v>
      </c>
    </row>
    <row r="1196" customFormat="false" ht="15" hidden="false" customHeight="true" outlineLevel="0" collapsed="false">
      <c r="A1196" s="5" t="s">
        <v>3281</v>
      </c>
      <c r="B1196" s="5" t="n">
        <v>2</v>
      </c>
      <c r="C1196" s="5" t="s">
        <v>331</v>
      </c>
      <c r="D1196" s="5" t="s">
        <v>332</v>
      </c>
      <c r="E1196" s="5" t="s">
        <v>356</v>
      </c>
      <c r="F1196" s="5" t="s">
        <v>357</v>
      </c>
      <c r="G1196" s="5" t="s">
        <v>3285</v>
      </c>
      <c r="H1196" s="5" t="s">
        <v>352</v>
      </c>
      <c r="I1196" s="5" t="s">
        <v>90</v>
      </c>
      <c r="J1196" s="5" t="s">
        <v>158</v>
      </c>
      <c r="K1196" s="5" t="s">
        <v>92</v>
      </c>
      <c r="L1196" s="5" t="s">
        <v>95</v>
      </c>
      <c r="M1196" s="5" t="s">
        <v>126</v>
      </c>
      <c r="N1196" s="5" t="s">
        <v>96</v>
      </c>
      <c r="O1196" s="5" t="s">
        <v>94</v>
      </c>
      <c r="P1196" s="5" t="s">
        <v>93</v>
      </c>
      <c r="Q1196" s="5" t="s">
        <v>90</v>
      </c>
      <c r="R1196" s="5" t="s">
        <v>123</v>
      </c>
      <c r="S1196" s="5" t="s">
        <v>124</v>
      </c>
      <c r="T1196" s="5" t="s">
        <v>125</v>
      </c>
      <c r="U1196" s="5" t="s">
        <v>85</v>
      </c>
      <c r="V1196" s="5" t="s">
        <v>96</v>
      </c>
      <c r="W1196" s="5" t="s">
        <v>126</v>
      </c>
      <c r="X1196" s="5" t="s">
        <v>95</v>
      </c>
      <c r="Y1196" s="5" t="n">
        <v>1</v>
      </c>
      <c r="Z1196" s="5" t="n">
        <v>0</v>
      </c>
      <c r="AA1196" s="5" t="str">
        <f aca="false">IF(Y1196&gt;Z1196,"Win",IF(Y1196&lt;Z1196,"Loss","Draw"))</f>
        <v>Win</v>
      </c>
      <c r="AB1196" s="5" t="s">
        <v>98</v>
      </c>
      <c r="AC1196" s="5" t="s">
        <v>99</v>
      </c>
      <c r="AD1196" s="5" t="s">
        <v>1456</v>
      </c>
      <c r="AE1196" s="5" t="s">
        <v>134</v>
      </c>
      <c r="AF1196" s="5" t="str">
        <f aca="false">IF(AD1196&lt;AE1196,AD1196,AE1196)</f>
        <v>Barbarian Barrel, Bowler, Fireball, Minions, Mortar, Rascals, Skeleton Barrel, Skeletons</v>
      </c>
      <c r="AG1196" s="5" t="str">
        <f aca="false">IF(AD1196&lt;AE1196,AE1196,AD1196)</f>
        <v>Barbarian Barrel, Cannon Cart, Goblinstein, Lightning, Minions, Mortar, Royal Ghost, Skeletons</v>
      </c>
      <c r="AH1196" s="5" t="str">
        <f aca="false">IF(AD1196=AF1196,AA1196,IF(AA1196="Win","Loss",IF(AA1196="Loss","Win","Draw")))</f>
        <v>Win</v>
      </c>
      <c r="AI1196" s="5" t="s">
        <v>102</v>
      </c>
    </row>
    <row r="1197" customFormat="false" ht="15" hidden="false" customHeight="true" outlineLevel="0" collapsed="false">
      <c r="A1197" s="5" t="s">
        <v>3286</v>
      </c>
      <c r="B1197" s="5" t="n">
        <v>1</v>
      </c>
      <c r="C1197" s="5" t="s">
        <v>331</v>
      </c>
      <c r="D1197" s="5" t="s">
        <v>332</v>
      </c>
      <c r="E1197" s="5" t="s">
        <v>271</v>
      </c>
      <c r="F1197" s="5" t="s">
        <v>272</v>
      </c>
      <c r="G1197" s="5" t="s">
        <v>333</v>
      </c>
      <c r="H1197" s="5" t="s">
        <v>163</v>
      </c>
      <c r="I1197" s="5" t="s">
        <v>203</v>
      </c>
      <c r="J1197" s="5" t="s">
        <v>241</v>
      </c>
      <c r="K1197" s="5" t="s">
        <v>202</v>
      </c>
      <c r="L1197" s="5" t="s">
        <v>201</v>
      </c>
      <c r="M1197" s="5" t="s">
        <v>87</v>
      </c>
      <c r="N1197" s="5" t="s">
        <v>204</v>
      </c>
      <c r="O1197" s="5" t="s">
        <v>88</v>
      </c>
      <c r="P1197" s="5" t="s">
        <v>118</v>
      </c>
      <c r="Q1197" s="5" t="s">
        <v>185</v>
      </c>
      <c r="R1197" s="5" t="s">
        <v>186</v>
      </c>
      <c r="S1197" s="5" t="s">
        <v>109</v>
      </c>
      <c r="T1197" s="5" t="s">
        <v>111</v>
      </c>
      <c r="U1197" s="5" t="s">
        <v>97</v>
      </c>
      <c r="V1197" s="5" t="s">
        <v>187</v>
      </c>
      <c r="W1197" s="5" t="s">
        <v>126</v>
      </c>
      <c r="X1197" s="5" t="s">
        <v>234</v>
      </c>
      <c r="Y1197" s="5" t="n">
        <v>0</v>
      </c>
      <c r="Z1197" s="5" t="n">
        <v>1</v>
      </c>
      <c r="AA1197" s="5" t="str">
        <f aca="false">IF(Y1197&gt;Z1197,"Win",IF(Y1197&lt;Z1197,"Loss","Draw"))</f>
        <v>Loss</v>
      </c>
      <c r="AB1197" s="5" t="s">
        <v>98</v>
      </c>
      <c r="AC1197" s="5" t="s">
        <v>99</v>
      </c>
      <c r="AD1197" s="5" t="s">
        <v>335</v>
      </c>
      <c r="AE1197" s="5" t="s">
        <v>334</v>
      </c>
      <c r="AF1197" s="5" t="str">
        <f aca="false">IF(AD1197&lt;AE1197,AD1197,AE1197)</f>
        <v>Balloon, Bomb Tower, Executioner, Miner, Ronin, Skeletons, Tornado, Zap</v>
      </c>
      <c r="AG1197" s="5" t="str">
        <f aca="false">IF(AD1197&lt;AE1197,AE1197,AD1197)</f>
        <v>Berserker, Goblin Barrel, Ice Spirit, Knight, Magic Archer, Royal Delivery, Tesla, Wall Breakers</v>
      </c>
      <c r="AH1197" s="5" t="str">
        <f aca="false">IF(AD1197=AF1197,AA1197,IF(AA1197="Win","Loss",IF(AA1197="Loss","Win","Draw")))</f>
        <v>Win</v>
      </c>
      <c r="AI1197" s="5" t="s">
        <v>102</v>
      </c>
    </row>
    <row r="1198" customFormat="false" ht="15" hidden="false" customHeight="true" outlineLevel="0" collapsed="false">
      <c r="A1198" s="5" t="s">
        <v>3286</v>
      </c>
      <c r="B1198" s="5" t="n">
        <v>2</v>
      </c>
      <c r="C1198" s="5" t="s">
        <v>331</v>
      </c>
      <c r="D1198" s="5" t="s">
        <v>332</v>
      </c>
      <c r="E1198" s="5" t="s">
        <v>271</v>
      </c>
      <c r="F1198" s="5" t="s">
        <v>272</v>
      </c>
      <c r="G1198" s="5" t="s">
        <v>336</v>
      </c>
      <c r="H1198" s="5" t="s">
        <v>163</v>
      </c>
      <c r="I1198" s="5" t="s">
        <v>185</v>
      </c>
      <c r="J1198" s="5" t="s">
        <v>337</v>
      </c>
      <c r="K1198" s="5" t="s">
        <v>114</v>
      </c>
      <c r="L1198" s="5" t="s">
        <v>223</v>
      </c>
      <c r="M1198" s="5" t="s">
        <v>97</v>
      </c>
      <c r="N1198" s="5" t="s">
        <v>85</v>
      </c>
      <c r="O1198" s="5" t="s">
        <v>124</v>
      </c>
      <c r="P1198" s="5" t="s">
        <v>95</v>
      </c>
      <c r="Q1198" s="5" t="s">
        <v>84</v>
      </c>
      <c r="R1198" s="5" t="s">
        <v>83</v>
      </c>
      <c r="S1198" s="5" t="s">
        <v>82</v>
      </c>
      <c r="T1198" s="5" t="s">
        <v>95</v>
      </c>
      <c r="U1198" s="5" t="s">
        <v>93</v>
      </c>
      <c r="V1198" s="5" t="s">
        <v>150</v>
      </c>
      <c r="W1198" s="5" t="s">
        <v>86</v>
      </c>
      <c r="X1198" s="5" t="s">
        <v>119</v>
      </c>
      <c r="Y1198" s="5" t="n">
        <v>1</v>
      </c>
      <c r="Z1198" s="5" t="n">
        <v>0</v>
      </c>
      <c r="AA1198" s="5" t="str">
        <f aca="false">IF(Y1198&gt;Z1198,"Win",IF(Y1198&lt;Z1198,"Loss","Draw"))</f>
        <v>Win</v>
      </c>
      <c r="AB1198" s="5" t="s">
        <v>98</v>
      </c>
      <c r="AC1198" s="5" t="s">
        <v>99</v>
      </c>
      <c r="AD1198" s="5" t="s">
        <v>338</v>
      </c>
      <c r="AE1198" s="5" t="s">
        <v>154</v>
      </c>
      <c r="AF1198" s="5" t="str">
        <f aca="false">IF(AD1198&lt;AE1198,AD1198,AE1198)</f>
        <v>Archers, Barbarian Barrel, Electro Spirit, Fireball, Goblin Hut, Monk, Royal Hogs, Skeleton Dragons</v>
      </c>
      <c r="AG1198" s="5" t="str">
        <f aca="false">IF(AD1198&lt;AE1198,AE1198,AD1198)</f>
        <v>Barbarian Barrel, Boss Bandit, Executioner, Giant Snowball, Lightning, Ram Rider, Ronin, Royal Ghost</v>
      </c>
      <c r="AH1198" s="5" t="str">
        <f aca="false">IF(AD1198=AF1198,AA1198,IF(AA1198="Win","Loss",IF(AA1198="Loss","Win","Draw")))</f>
        <v>Loss</v>
      </c>
      <c r="AI1198" s="5" t="s">
        <v>102</v>
      </c>
    </row>
    <row r="1199" customFormat="false" ht="15" hidden="false" customHeight="true" outlineLevel="0" collapsed="false">
      <c r="A1199" s="5" t="s">
        <v>3286</v>
      </c>
      <c r="B1199" s="5" t="n">
        <v>3</v>
      </c>
      <c r="C1199" s="5" t="s">
        <v>331</v>
      </c>
      <c r="D1199" s="5" t="s">
        <v>332</v>
      </c>
      <c r="E1199" s="5" t="s">
        <v>271</v>
      </c>
      <c r="F1199" s="5" t="s">
        <v>272</v>
      </c>
      <c r="G1199" s="5" t="s">
        <v>339</v>
      </c>
      <c r="H1199" s="5" t="s">
        <v>163</v>
      </c>
      <c r="I1199" s="5" t="s">
        <v>129</v>
      </c>
      <c r="J1199" s="5" t="s">
        <v>128</v>
      </c>
      <c r="K1199" s="5" t="s">
        <v>82</v>
      </c>
      <c r="L1199" s="5" t="s">
        <v>133</v>
      </c>
      <c r="M1199" s="5" t="s">
        <v>215</v>
      </c>
      <c r="N1199" s="5" t="s">
        <v>173</v>
      </c>
      <c r="O1199" s="5" t="s">
        <v>86</v>
      </c>
      <c r="P1199" s="5" t="s">
        <v>130</v>
      </c>
      <c r="Q1199" s="5" t="s">
        <v>127</v>
      </c>
      <c r="R1199" s="5" t="s">
        <v>219</v>
      </c>
      <c r="S1199" s="5" t="s">
        <v>128</v>
      </c>
      <c r="T1199" s="5" t="s">
        <v>117</v>
      </c>
      <c r="U1199" s="5" t="s">
        <v>124</v>
      </c>
      <c r="V1199" s="5" t="s">
        <v>294</v>
      </c>
      <c r="W1199" s="5" t="s">
        <v>173</v>
      </c>
      <c r="X1199" s="5" t="s">
        <v>130</v>
      </c>
      <c r="Y1199" s="5" t="n">
        <v>1</v>
      </c>
      <c r="Z1199" s="5" t="n">
        <v>0</v>
      </c>
      <c r="AA1199" s="5" t="str">
        <f aca="false">IF(Y1199&gt;Z1199,"Win",IF(Y1199&lt;Z1199,"Loss","Draw"))</f>
        <v>Win</v>
      </c>
      <c r="AB1199" s="5" t="s">
        <v>98</v>
      </c>
      <c r="AC1199" s="5" t="s">
        <v>99</v>
      </c>
      <c r="AD1199" s="5" t="s">
        <v>341</v>
      </c>
      <c r="AE1199" s="5" t="s">
        <v>340</v>
      </c>
      <c r="AF1199" s="5" t="str">
        <f aca="false">IF(AD1199&lt;AE1199,AD1199,AE1199)</f>
        <v>Arrows, Battle Ram, Giant Skeleton, Golden Knight, Royal Ghost, Vines, Wizard, Zappies</v>
      </c>
      <c r="AG1199" s="5" t="str">
        <f aca="false">IF(AD1199&lt;AE1199,AE1199,AD1199)</f>
        <v>Arrows, Fisherman, Golden Knight, Mega Knight, Mother Witch, Royal Hogs, Skeleton Dragons, Zappies</v>
      </c>
      <c r="AH1199" s="5" t="str">
        <f aca="false">IF(AD1199=AF1199,AA1199,IF(AA1199="Win","Loss",IF(AA1199="Loss","Win","Draw")))</f>
        <v>Loss</v>
      </c>
      <c r="AI1199" s="5" t="s">
        <v>102</v>
      </c>
    </row>
    <row r="1200" customFormat="false" ht="15" hidden="false" customHeight="true" outlineLevel="0" collapsed="false">
      <c r="A1200" s="5" t="s">
        <v>3287</v>
      </c>
      <c r="B1200" s="5" t="n">
        <v>1</v>
      </c>
      <c r="C1200" s="5" t="s">
        <v>331</v>
      </c>
      <c r="D1200" s="5" t="s">
        <v>332</v>
      </c>
      <c r="E1200" s="5" t="s">
        <v>373</v>
      </c>
      <c r="F1200" s="5" t="s">
        <v>374</v>
      </c>
      <c r="G1200" s="5" t="s">
        <v>3288</v>
      </c>
      <c r="H1200" s="5" t="s">
        <v>352</v>
      </c>
      <c r="I1200" s="5" t="s">
        <v>208</v>
      </c>
      <c r="J1200" s="5" t="s">
        <v>186</v>
      </c>
      <c r="K1200" s="5" t="s">
        <v>109</v>
      </c>
      <c r="L1200" s="5" t="s">
        <v>93</v>
      </c>
      <c r="M1200" s="5" t="s">
        <v>188</v>
      </c>
      <c r="N1200" s="5" t="s">
        <v>110</v>
      </c>
      <c r="O1200" s="5" t="s">
        <v>86</v>
      </c>
      <c r="P1200" s="5" t="s">
        <v>139</v>
      </c>
      <c r="Q1200" s="5" t="s">
        <v>177</v>
      </c>
      <c r="R1200" s="5" t="s">
        <v>83</v>
      </c>
      <c r="S1200" s="5" t="s">
        <v>219</v>
      </c>
      <c r="T1200" s="5" t="s">
        <v>215</v>
      </c>
      <c r="U1200" s="5" t="s">
        <v>93</v>
      </c>
      <c r="V1200" s="5" t="s">
        <v>173</v>
      </c>
      <c r="W1200" s="5" t="s">
        <v>95</v>
      </c>
      <c r="X1200" s="5" t="s">
        <v>188</v>
      </c>
      <c r="Y1200" s="5" t="n">
        <v>1</v>
      </c>
      <c r="Z1200" s="5" t="n">
        <v>2</v>
      </c>
      <c r="AA1200" s="5" t="str">
        <f aca="false">IF(Y1200&gt;Z1200,"Win",IF(Y1200&lt;Z1200,"Loss","Draw"))</f>
        <v>Loss</v>
      </c>
      <c r="AB1200" s="5" t="s">
        <v>98</v>
      </c>
      <c r="AC1200" s="5" t="s">
        <v>99</v>
      </c>
      <c r="AD1200" s="5" t="s">
        <v>873</v>
      </c>
      <c r="AE1200" s="5" t="s">
        <v>2234</v>
      </c>
      <c r="AF1200" s="5" t="str">
        <f aca="false">IF(AD1200&lt;AE1200,AD1200,AE1200)</f>
        <v>Balloon, Fireball, Lava Hound, Mega Minion, Skeleton Dragons, Tombstone, Valkyrie, Zap</v>
      </c>
      <c r="AG1200" s="5" t="str">
        <f aca="false">IF(AD1200&lt;AE1200,AE1200,AD1200)</f>
        <v>Barbarian Barrel, Fireball, Fisherman, Monk, Royal Giant, Tombstone, Wizard, Zappies</v>
      </c>
      <c r="AH1200" s="5" t="str">
        <f aca="false">IF(AD1200=AF1200,AA1200,IF(AA1200="Win","Loss",IF(AA1200="Loss","Win","Draw")))</f>
        <v>Loss</v>
      </c>
      <c r="AI1200" s="5" t="s">
        <v>102</v>
      </c>
    </row>
    <row r="1201" customFormat="false" ht="15" hidden="false" customHeight="true" outlineLevel="0" collapsed="false">
      <c r="A1201" s="5" t="s">
        <v>3287</v>
      </c>
      <c r="B1201" s="5" t="n">
        <v>2</v>
      </c>
      <c r="C1201" s="5" t="s">
        <v>331</v>
      </c>
      <c r="D1201" s="5" t="s">
        <v>332</v>
      </c>
      <c r="E1201" s="5" t="s">
        <v>373</v>
      </c>
      <c r="F1201" s="5" t="s">
        <v>374</v>
      </c>
      <c r="G1201" s="5" t="s">
        <v>3289</v>
      </c>
      <c r="H1201" s="5" t="s">
        <v>352</v>
      </c>
      <c r="I1201" s="5" t="s">
        <v>152</v>
      </c>
      <c r="J1201" s="5" t="s">
        <v>91</v>
      </c>
      <c r="K1201" s="5" t="s">
        <v>82</v>
      </c>
      <c r="L1201" s="5" t="s">
        <v>85</v>
      </c>
      <c r="M1201" s="5" t="s">
        <v>234</v>
      </c>
      <c r="N1201" s="5" t="s">
        <v>89</v>
      </c>
      <c r="O1201" s="5" t="s">
        <v>150</v>
      </c>
      <c r="P1201" s="5" t="s">
        <v>97</v>
      </c>
      <c r="Q1201" s="5" t="s">
        <v>124</v>
      </c>
      <c r="R1201" s="5" t="s">
        <v>123</v>
      </c>
      <c r="S1201" s="5" t="s">
        <v>90</v>
      </c>
      <c r="T1201" s="5" t="s">
        <v>85</v>
      </c>
      <c r="U1201" s="5" t="s">
        <v>96</v>
      </c>
      <c r="V1201" s="5" t="s">
        <v>88</v>
      </c>
      <c r="W1201" s="5" t="s">
        <v>89</v>
      </c>
      <c r="X1201" s="5" t="s">
        <v>125</v>
      </c>
      <c r="Y1201" s="5" t="n">
        <v>1</v>
      </c>
      <c r="Z1201" s="5" t="n">
        <v>0</v>
      </c>
      <c r="AA1201" s="5" t="str">
        <f aca="false">IF(Y1201&gt;Z1201,"Win",IF(Y1201&lt;Z1201,"Loss","Draw"))</f>
        <v>Win</v>
      </c>
      <c r="AB1201" s="5" t="s">
        <v>98</v>
      </c>
      <c r="AC1201" s="5" t="s">
        <v>99</v>
      </c>
      <c r="AD1201" s="5" t="s">
        <v>3290</v>
      </c>
      <c r="AE1201" s="5" t="s">
        <v>3291</v>
      </c>
      <c r="AF1201" s="5" t="str">
        <f aca="false">IF(AD1201&lt;AE1201,AD1201,AE1201)</f>
        <v>Baby Dragon, Bomb Tower, Electro Spirit, Goblins, Lightning, Ronin, Royal Hogs, The Log</v>
      </c>
      <c r="AG1201" s="5" t="str">
        <f aca="false">IF(AD1201&lt;AE1201,AE1201,AD1201)</f>
        <v>Berserker, Cannon Cart, Goblinstein, Lightning, Minions, Mortar, Royal Ghost, The Log</v>
      </c>
      <c r="AH1201" s="5" t="str">
        <f aca="false">IF(AD1201=AF1201,AA1201,IF(AA1201="Win","Loss",IF(AA1201="Loss","Win","Draw")))</f>
        <v>Win</v>
      </c>
      <c r="AI1201" s="5" t="s">
        <v>102</v>
      </c>
    </row>
    <row r="1202" customFormat="false" ht="15" hidden="false" customHeight="true" outlineLevel="0" collapsed="false">
      <c r="A1202" s="5" t="s">
        <v>3287</v>
      </c>
      <c r="B1202" s="5" t="n">
        <v>3</v>
      </c>
      <c r="C1202" s="5" t="s">
        <v>331</v>
      </c>
      <c r="D1202" s="5" t="s">
        <v>332</v>
      </c>
      <c r="E1202" s="5" t="s">
        <v>373</v>
      </c>
      <c r="F1202" s="5" t="s">
        <v>374</v>
      </c>
      <c r="G1202" s="5" t="s">
        <v>3292</v>
      </c>
      <c r="H1202" s="5" t="s">
        <v>376</v>
      </c>
      <c r="I1202" s="5" t="s">
        <v>201</v>
      </c>
      <c r="J1202" s="5" t="s">
        <v>202</v>
      </c>
      <c r="K1202" s="5" t="s">
        <v>203</v>
      </c>
      <c r="L1202" s="5" t="s">
        <v>118</v>
      </c>
      <c r="M1202" s="5" t="s">
        <v>241</v>
      </c>
      <c r="N1202" s="5" t="s">
        <v>204</v>
      </c>
      <c r="O1202" s="5" t="s">
        <v>87</v>
      </c>
      <c r="P1202" s="5" t="s">
        <v>88</v>
      </c>
      <c r="Q1202" s="5" t="s">
        <v>203</v>
      </c>
      <c r="R1202" s="5" t="s">
        <v>202</v>
      </c>
      <c r="S1202" s="5" t="s">
        <v>201</v>
      </c>
      <c r="T1202" s="5" t="s">
        <v>157</v>
      </c>
      <c r="U1202" s="5" t="s">
        <v>118</v>
      </c>
      <c r="V1202" s="5" t="s">
        <v>87</v>
      </c>
      <c r="W1202" s="5" t="s">
        <v>108</v>
      </c>
      <c r="X1202" s="5" t="s">
        <v>204</v>
      </c>
      <c r="Y1202" s="5" t="n">
        <v>1</v>
      </c>
      <c r="Z1202" s="5" t="n">
        <v>0</v>
      </c>
      <c r="AA1202" s="5" t="str">
        <f aca="false">IF(Y1202&gt;Z1202,"Win",IF(Y1202&lt;Z1202,"Loss","Draw"))</f>
        <v>Win</v>
      </c>
      <c r="AB1202" s="5" t="s">
        <v>98</v>
      </c>
      <c r="AC1202" s="5" t="s">
        <v>99</v>
      </c>
      <c r="AD1202" s="5" t="s">
        <v>335</v>
      </c>
      <c r="AE1202" s="5" t="s">
        <v>3293</v>
      </c>
      <c r="AF1202" s="5" t="str">
        <f aca="false">IF(AD1202&lt;AE1202,AD1202,AE1202)</f>
        <v>Berserker, Goblin Barrel, Ice Spirit, Knight, Magic Archer, Royal Delivery, Tesla, Wall Breakers</v>
      </c>
      <c r="AG1202" s="5" t="str">
        <f aca="false">IF(AD1202&lt;AE1202,AE1202,AD1202)</f>
        <v>Dark Prince, Fire Spirit, Goblin Barrel, Ice Spirit, Magic Archer, Royal Delivery, Tesla, Wall Breakers</v>
      </c>
      <c r="AH1202" s="5" t="str">
        <f aca="false">IF(AD1202=AF1202,AA1202,IF(AA1202="Win","Loss",IF(AA1202="Loss","Win","Draw")))</f>
        <v>Win</v>
      </c>
      <c r="AI1202" s="5" t="s">
        <v>102</v>
      </c>
    </row>
    <row r="1203" customFormat="false" ht="15" hidden="false" customHeight="true" outlineLevel="0" collapsed="false">
      <c r="A1203" s="5" t="s">
        <v>3294</v>
      </c>
      <c r="B1203" s="5" t="n">
        <v>1</v>
      </c>
      <c r="C1203" s="5" t="s">
        <v>331</v>
      </c>
      <c r="D1203" s="5" t="s">
        <v>332</v>
      </c>
      <c r="E1203" s="5" t="s">
        <v>147</v>
      </c>
      <c r="F1203" s="5" t="s">
        <v>148</v>
      </c>
      <c r="G1203" s="5" t="s">
        <v>2255</v>
      </c>
      <c r="H1203" s="5" t="s">
        <v>352</v>
      </c>
      <c r="I1203" s="5" t="s">
        <v>90</v>
      </c>
      <c r="J1203" s="5" t="s">
        <v>158</v>
      </c>
      <c r="K1203" s="5" t="s">
        <v>92</v>
      </c>
      <c r="L1203" s="5" t="s">
        <v>159</v>
      </c>
      <c r="M1203" s="5" t="s">
        <v>94</v>
      </c>
      <c r="N1203" s="5" t="s">
        <v>95</v>
      </c>
      <c r="O1203" s="5" t="s">
        <v>93</v>
      </c>
      <c r="P1203" s="5" t="s">
        <v>126</v>
      </c>
      <c r="Q1203" s="5" t="s">
        <v>90</v>
      </c>
      <c r="R1203" s="5" t="s">
        <v>158</v>
      </c>
      <c r="S1203" s="5" t="s">
        <v>92</v>
      </c>
      <c r="T1203" s="5" t="s">
        <v>96</v>
      </c>
      <c r="U1203" s="5" t="s">
        <v>95</v>
      </c>
      <c r="V1203" s="5" t="s">
        <v>93</v>
      </c>
      <c r="W1203" s="5" t="s">
        <v>94</v>
      </c>
      <c r="X1203" s="5" t="s">
        <v>126</v>
      </c>
      <c r="Y1203" s="5" t="n">
        <v>0</v>
      </c>
      <c r="Z1203" s="5" t="n">
        <v>1</v>
      </c>
      <c r="AA1203" s="5" t="str">
        <f aca="false">IF(Y1203&gt;Z1203,"Win",IF(Y1203&lt;Z1203,"Loss","Draw"))</f>
        <v>Loss</v>
      </c>
      <c r="AB1203" s="5" t="s">
        <v>98</v>
      </c>
      <c r="AC1203" s="5" t="s">
        <v>99</v>
      </c>
      <c r="AD1203" s="5" t="s">
        <v>2256</v>
      </c>
      <c r="AE1203" s="5" t="s">
        <v>1456</v>
      </c>
      <c r="AF1203" s="5" t="str">
        <f aca="false">IF(AD1203&lt;AE1203,AD1203,AE1203)</f>
        <v>Barbarian Barrel, Bowler, Dart Goblin, Fireball, Mortar, Rascals, Skeleton Barrel, Skeletons</v>
      </c>
      <c r="AG1203" s="5" t="str">
        <f aca="false">IF(AD1203&lt;AE1203,AE1203,AD1203)</f>
        <v>Barbarian Barrel, Bowler, Fireball, Minions, Mortar, Rascals, Skeleton Barrel, Skeletons</v>
      </c>
      <c r="AH1203" s="5" t="str">
        <f aca="false">IF(AD1203=AF1203,AA1203,IF(AA1203="Win","Loss",IF(AA1203="Loss","Win","Draw")))</f>
        <v>Loss</v>
      </c>
      <c r="AI1203" s="5" t="s">
        <v>102</v>
      </c>
    </row>
    <row r="1204" customFormat="false" ht="15" hidden="false" customHeight="true" outlineLevel="0" collapsed="false">
      <c r="A1204" s="5" t="s">
        <v>3294</v>
      </c>
      <c r="B1204" s="5" t="n">
        <v>2</v>
      </c>
      <c r="C1204" s="5" t="s">
        <v>331</v>
      </c>
      <c r="D1204" s="5" t="s">
        <v>332</v>
      </c>
      <c r="E1204" s="5" t="s">
        <v>147</v>
      </c>
      <c r="F1204" s="5" t="s">
        <v>148</v>
      </c>
      <c r="G1204" s="5" t="s">
        <v>2257</v>
      </c>
      <c r="H1204" s="5" t="s">
        <v>163</v>
      </c>
      <c r="I1204" s="5" t="s">
        <v>208</v>
      </c>
      <c r="J1204" s="5" t="s">
        <v>186</v>
      </c>
      <c r="K1204" s="5" t="s">
        <v>107</v>
      </c>
      <c r="L1204" s="5" t="s">
        <v>139</v>
      </c>
      <c r="M1204" s="5" t="s">
        <v>651</v>
      </c>
      <c r="N1204" s="5" t="s">
        <v>130</v>
      </c>
      <c r="O1204" s="5" t="s">
        <v>110</v>
      </c>
      <c r="P1204" s="5" t="s">
        <v>86</v>
      </c>
      <c r="Q1204" s="5" t="s">
        <v>82</v>
      </c>
      <c r="R1204" s="5" t="s">
        <v>83</v>
      </c>
      <c r="S1204" s="5" t="s">
        <v>152</v>
      </c>
      <c r="T1204" s="5" t="s">
        <v>85</v>
      </c>
      <c r="U1204" s="5" t="s">
        <v>153</v>
      </c>
      <c r="V1204" s="5" t="s">
        <v>150</v>
      </c>
      <c r="W1204" s="5" t="s">
        <v>88</v>
      </c>
      <c r="X1204" s="5" t="s">
        <v>89</v>
      </c>
      <c r="Y1204" s="5" t="n">
        <v>1</v>
      </c>
      <c r="Z1204" s="5" t="n">
        <v>0</v>
      </c>
      <c r="AA1204" s="5" t="str">
        <f aca="false">IF(Y1204&gt;Z1204,"Win",IF(Y1204&lt;Z1204,"Loss","Draw"))</f>
        <v>Win</v>
      </c>
      <c r="AB1204" s="5" t="s">
        <v>98</v>
      </c>
      <c r="AC1204" s="5" t="s">
        <v>99</v>
      </c>
      <c r="AD1204" s="5" t="s">
        <v>2259</v>
      </c>
      <c r="AE1204" s="5" t="s">
        <v>2258</v>
      </c>
      <c r="AF1204" s="5" t="str">
        <f aca="false">IF(AD1204&lt;AE1204,AD1204,AE1204)</f>
        <v>Arrows, Balloon, Goblin Cage, Lava Hound, Mega Minion, Skeleton Dragons, Valkyrie, Void</v>
      </c>
      <c r="AG1204" s="5" t="str">
        <f aca="false">IF(AD1204&lt;AE1204,AE1204,AD1204)</f>
        <v>Baby Dragon, Berserker, Cannon, Electro Spirit, Lightning, Monk, Royal Hogs, The Log</v>
      </c>
      <c r="AH1204" s="5" t="str">
        <f aca="false">IF(AD1204=AF1204,AA1204,IF(AA1204="Win","Loss",IF(AA1204="Loss","Win","Draw")))</f>
        <v>Win</v>
      </c>
      <c r="AI1204" s="5" t="s">
        <v>102</v>
      </c>
    </row>
    <row r="1205" customFormat="false" ht="15" hidden="false" customHeight="true" outlineLevel="0" collapsed="false">
      <c r="A1205" s="5" t="s">
        <v>3294</v>
      </c>
      <c r="B1205" s="5" t="n">
        <v>3</v>
      </c>
      <c r="C1205" s="5" t="s">
        <v>331</v>
      </c>
      <c r="D1205" s="5" t="s">
        <v>332</v>
      </c>
      <c r="E1205" s="5" t="s">
        <v>147</v>
      </c>
      <c r="F1205" s="5" t="s">
        <v>148</v>
      </c>
      <c r="G1205" s="5" t="s">
        <v>2260</v>
      </c>
      <c r="H1205" s="5" t="s">
        <v>163</v>
      </c>
      <c r="I1205" s="5" t="s">
        <v>185</v>
      </c>
      <c r="J1205" s="5" t="s">
        <v>337</v>
      </c>
      <c r="K1205" s="5" t="s">
        <v>114</v>
      </c>
      <c r="L1205" s="5" t="s">
        <v>223</v>
      </c>
      <c r="M1205" s="5" t="s">
        <v>97</v>
      </c>
      <c r="N1205" s="5" t="s">
        <v>85</v>
      </c>
      <c r="O1205" s="5" t="s">
        <v>124</v>
      </c>
      <c r="P1205" s="5" t="s">
        <v>193</v>
      </c>
      <c r="Q1205" s="5" t="s">
        <v>129</v>
      </c>
      <c r="R1205" s="5" t="s">
        <v>128</v>
      </c>
      <c r="S1205" s="5" t="s">
        <v>87</v>
      </c>
      <c r="T1205" s="5" t="s">
        <v>165</v>
      </c>
      <c r="U1205" s="5" t="s">
        <v>130</v>
      </c>
      <c r="V1205" s="5" t="s">
        <v>133</v>
      </c>
      <c r="W1205" s="5" t="s">
        <v>173</v>
      </c>
      <c r="X1205" s="5" t="s">
        <v>164</v>
      </c>
      <c r="Y1205" s="5" t="n">
        <v>1</v>
      </c>
      <c r="Z1205" s="5" t="n">
        <v>0</v>
      </c>
      <c r="AA1205" s="5" t="str">
        <f aca="false">IF(Y1205&gt;Z1205,"Win",IF(Y1205&lt;Z1205,"Loss","Draw"))</f>
        <v>Win</v>
      </c>
      <c r="AB1205" s="5" t="s">
        <v>98</v>
      </c>
      <c r="AC1205" s="5" t="s">
        <v>99</v>
      </c>
      <c r="AD1205" s="5" t="s">
        <v>2262</v>
      </c>
      <c r="AE1205" s="5" t="s">
        <v>2261</v>
      </c>
      <c r="AF1205" s="5" t="str">
        <f aca="false">IF(AD1205&lt;AE1205,AD1205,AE1205)</f>
        <v>Arrows, Earthquake, Golden Knight, Hog Rider, Mega Knight, Mother Witch, Tesla, Zappies</v>
      </c>
      <c r="AG1205" s="5" t="str">
        <f aca="false">IF(AD1205&lt;AE1205,AE1205,AD1205)</f>
        <v>Boss Bandit, Executioner, Giant Snowball, Guards, Lightning, Ram Rider, Ronin, Royal Ghost</v>
      </c>
      <c r="AH1205" s="5" t="str">
        <f aca="false">IF(AD1205=AF1205,AA1205,IF(AA1205="Win","Loss",IF(AA1205="Loss","Win","Draw")))</f>
        <v>Loss</v>
      </c>
      <c r="AI1205" s="5" t="s">
        <v>102</v>
      </c>
    </row>
    <row r="1206" customFormat="false" ht="15" hidden="false" customHeight="true" outlineLevel="0" collapsed="false">
      <c r="A1206" s="5" t="s">
        <v>3295</v>
      </c>
      <c r="B1206" s="5" t="n">
        <v>1</v>
      </c>
      <c r="C1206" s="5" t="s">
        <v>331</v>
      </c>
      <c r="D1206" s="5" t="s">
        <v>332</v>
      </c>
      <c r="E1206" s="5" t="s">
        <v>318</v>
      </c>
      <c r="F1206" s="5" t="s">
        <v>319</v>
      </c>
      <c r="G1206" s="5" t="s">
        <v>2770</v>
      </c>
      <c r="H1206" s="5" t="s">
        <v>491</v>
      </c>
      <c r="I1206" s="5" t="s">
        <v>177</v>
      </c>
      <c r="J1206" s="5" t="s">
        <v>83</v>
      </c>
      <c r="K1206" s="5" t="s">
        <v>219</v>
      </c>
      <c r="L1206" s="5" t="s">
        <v>188</v>
      </c>
      <c r="M1206" s="5" t="s">
        <v>85</v>
      </c>
      <c r="N1206" s="5" t="s">
        <v>133</v>
      </c>
      <c r="O1206" s="5" t="s">
        <v>215</v>
      </c>
      <c r="P1206" s="5" t="s">
        <v>150</v>
      </c>
      <c r="Q1206" s="5" t="s">
        <v>82</v>
      </c>
      <c r="R1206" s="5" t="s">
        <v>158</v>
      </c>
      <c r="S1206" s="5" t="s">
        <v>124</v>
      </c>
      <c r="T1206" s="5" t="s">
        <v>117</v>
      </c>
      <c r="U1206" s="5" t="s">
        <v>173</v>
      </c>
      <c r="V1206" s="5" t="s">
        <v>133</v>
      </c>
      <c r="W1206" s="5" t="s">
        <v>215</v>
      </c>
      <c r="X1206" s="5" t="s">
        <v>130</v>
      </c>
      <c r="Y1206" s="5" t="n">
        <v>0</v>
      </c>
      <c r="Z1206" s="5" t="n">
        <v>1</v>
      </c>
      <c r="AA1206" s="5" t="str">
        <f aca="false">IF(Y1206&gt;Z1206,"Win",IF(Y1206&lt;Z1206,"Loss","Draw"))</f>
        <v>Loss</v>
      </c>
      <c r="AB1206" s="5" t="s">
        <v>98</v>
      </c>
      <c r="AC1206" s="5" t="s">
        <v>99</v>
      </c>
      <c r="AD1206" s="5" t="s">
        <v>2771</v>
      </c>
      <c r="AE1206" s="5" t="s">
        <v>695</v>
      </c>
      <c r="AF1206" s="5" t="str">
        <f aca="false">IF(AD1206&lt;AE1206,AD1206,AE1206)</f>
        <v>Arrows, Bowler, Fisherman, Giant Skeleton, Mother Witch, Royal Ghost, Royal Hogs, Zappies</v>
      </c>
      <c r="AG1206" s="5" t="str">
        <f aca="false">IF(AD1206&lt;AE1206,AE1206,AD1206)</f>
        <v>Electro Spirit, Fisherman, Lightning, Monk, Mother Witch, Royal Giant, Tombstone, Wizard</v>
      </c>
      <c r="AH1206" s="5" t="str">
        <f aca="false">IF(AD1206=AF1206,AA1206,IF(AA1206="Win","Loss",IF(AA1206="Loss","Win","Draw")))</f>
        <v>Win</v>
      </c>
      <c r="AI1206" s="5" t="s">
        <v>102</v>
      </c>
    </row>
    <row r="1207" customFormat="false" ht="15" hidden="false" customHeight="true" outlineLevel="0" collapsed="false">
      <c r="A1207" s="5" t="s">
        <v>3295</v>
      </c>
      <c r="B1207" s="5" t="n">
        <v>2</v>
      </c>
      <c r="C1207" s="5" t="s">
        <v>331</v>
      </c>
      <c r="D1207" s="5" t="s">
        <v>332</v>
      </c>
      <c r="E1207" s="5" t="s">
        <v>318</v>
      </c>
      <c r="F1207" s="5" t="s">
        <v>319</v>
      </c>
      <c r="G1207" s="5" t="s">
        <v>2772</v>
      </c>
      <c r="H1207" s="5" t="s">
        <v>352</v>
      </c>
      <c r="I1207" s="5" t="s">
        <v>152</v>
      </c>
      <c r="J1207" s="5" t="s">
        <v>91</v>
      </c>
      <c r="K1207" s="5" t="s">
        <v>82</v>
      </c>
      <c r="L1207" s="5" t="s">
        <v>88</v>
      </c>
      <c r="M1207" s="5" t="s">
        <v>87</v>
      </c>
      <c r="N1207" s="5" t="s">
        <v>89</v>
      </c>
      <c r="O1207" s="5" t="s">
        <v>93</v>
      </c>
      <c r="P1207" s="5" t="s">
        <v>97</v>
      </c>
      <c r="Q1207" s="5" t="s">
        <v>109</v>
      </c>
      <c r="R1207" s="5" t="s">
        <v>108</v>
      </c>
      <c r="S1207" s="5" t="s">
        <v>107</v>
      </c>
      <c r="T1207" s="5" t="s">
        <v>93</v>
      </c>
      <c r="U1207" s="5" t="s">
        <v>86</v>
      </c>
      <c r="V1207" s="5" t="s">
        <v>110</v>
      </c>
      <c r="W1207" s="5" t="s">
        <v>112</v>
      </c>
      <c r="X1207" s="5" t="s">
        <v>95</v>
      </c>
      <c r="Y1207" s="5" t="n">
        <v>0</v>
      </c>
      <c r="Z1207" s="5" t="n">
        <v>1</v>
      </c>
      <c r="AA1207" s="5" t="str">
        <f aca="false">IF(Y1207&gt;Z1207,"Win",IF(Y1207&lt;Z1207,"Loss","Draw"))</f>
        <v>Loss</v>
      </c>
      <c r="AB1207" s="5" t="s">
        <v>98</v>
      </c>
      <c r="AC1207" s="5" t="s">
        <v>99</v>
      </c>
      <c r="AD1207" s="5" t="s">
        <v>2773</v>
      </c>
      <c r="AE1207" s="5" t="s">
        <v>2740</v>
      </c>
      <c r="AF1207" s="5" t="str">
        <f aca="false">IF(AD1207&lt;AE1207,AD1207,AE1207)</f>
        <v>Baby Dragon, Berserker, Fireball, Goblins, Ronin, Royal Hogs, Tesla, The Log</v>
      </c>
      <c r="AG1207" s="5" t="str">
        <f aca="false">IF(AD1207&lt;AE1207,AE1207,AD1207)</f>
        <v>Barbarian Barrel, Dark Prince, Fireball, Goblin Cage, Lava Hound, Skeleton Dragons, Spirit Empress, Zap</v>
      </c>
      <c r="AH1207" s="5" t="str">
        <f aca="false">IF(AD1207=AF1207,AA1207,IF(AA1207="Win","Loss",IF(AA1207="Loss","Win","Draw")))</f>
        <v>Loss</v>
      </c>
      <c r="AI1207" s="5" t="s">
        <v>102</v>
      </c>
    </row>
    <row r="1208" customFormat="false" ht="15" hidden="false" customHeight="true" outlineLevel="0" collapsed="false">
      <c r="A1208" s="5" t="s">
        <v>3296</v>
      </c>
      <c r="B1208" s="5" t="n">
        <v>1</v>
      </c>
      <c r="C1208" s="5" t="s">
        <v>331</v>
      </c>
      <c r="D1208" s="5" t="s">
        <v>332</v>
      </c>
      <c r="E1208" s="6" t="s">
        <v>365</v>
      </c>
      <c r="F1208" s="5" t="s">
        <v>366</v>
      </c>
      <c r="G1208" s="5" t="s">
        <v>3297</v>
      </c>
      <c r="H1208" s="5" t="s">
        <v>352</v>
      </c>
      <c r="I1208" s="5" t="s">
        <v>129</v>
      </c>
      <c r="J1208" s="5" t="s">
        <v>172</v>
      </c>
      <c r="K1208" s="5" t="s">
        <v>87</v>
      </c>
      <c r="L1208" s="5" t="s">
        <v>89</v>
      </c>
      <c r="M1208" s="5" t="s">
        <v>88</v>
      </c>
      <c r="N1208" s="5" t="s">
        <v>150</v>
      </c>
      <c r="O1208" s="5" t="s">
        <v>85</v>
      </c>
      <c r="P1208" s="5" t="s">
        <v>165</v>
      </c>
      <c r="Q1208" s="5" t="s">
        <v>92</v>
      </c>
      <c r="R1208" s="5" t="s">
        <v>91</v>
      </c>
      <c r="S1208" s="5" t="s">
        <v>90</v>
      </c>
      <c r="T1208" s="5" t="s">
        <v>96</v>
      </c>
      <c r="U1208" s="5" t="s">
        <v>93</v>
      </c>
      <c r="V1208" s="5" t="s">
        <v>94</v>
      </c>
      <c r="W1208" s="5" t="s">
        <v>97</v>
      </c>
      <c r="X1208" s="5" t="s">
        <v>150</v>
      </c>
      <c r="Y1208" s="5" t="n">
        <v>0</v>
      </c>
      <c r="Z1208" s="5" t="n">
        <v>1</v>
      </c>
      <c r="AA1208" s="5" t="str">
        <f aca="false">IF(Y1208&gt;Z1208,"Win",IF(Y1208&lt;Z1208,"Loss","Draw"))</f>
        <v>Loss</v>
      </c>
      <c r="AB1208" s="5" t="s">
        <v>98</v>
      </c>
      <c r="AC1208" s="5" t="s">
        <v>99</v>
      </c>
      <c r="AD1208" s="5" t="s">
        <v>174</v>
      </c>
      <c r="AE1208" s="5" t="s">
        <v>1275</v>
      </c>
      <c r="AF1208" s="5" t="str">
        <f aca="false">IF(AD1208&lt;AE1208,AD1208,AE1208)</f>
        <v>Berserker, Electro Spirit, Hog Rider, Lightning, Mega Knight, Musketeer, Tesla, The Log</v>
      </c>
      <c r="AG1208" s="5" t="str">
        <f aca="false">IF(AD1208&lt;AE1208,AE1208,AD1208)</f>
        <v>Electro Spirit, Fireball, Goblins, Minions, Mortar, Rascals, Ronin, Skeleton Barrel</v>
      </c>
      <c r="AH1208" s="5" t="str">
        <f aca="false">IF(AD1208=AF1208,AA1208,IF(AA1208="Win","Loss",IF(AA1208="Loss","Win","Draw")))</f>
        <v>Loss</v>
      </c>
      <c r="AI1208" s="5" t="s">
        <v>102</v>
      </c>
    </row>
    <row r="1209" customFormat="false" ht="15" hidden="false" customHeight="true" outlineLevel="0" collapsed="false">
      <c r="A1209" s="5" t="s">
        <v>3296</v>
      </c>
      <c r="B1209" s="5" t="n">
        <v>2</v>
      </c>
      <c r="C1209" s="5" t="s">
        <v>331</v>
      </c>
      <c r="D1209" s="5" t="s">
        <v>332</v>
      </c>
      <c r="E1209" s="6" t="s">
        <v>365</v>
      </c>
      <c r="F1209" s="5" t="s">
        <v>366</v>
      </c>
      <c r="G1209" s="5" t="s">
        <v>3298</v>
      </c>
      <c r="H1209" s="5" t="s">
        <v>352</v>
      </c>
      <c r="I1209" s="5" t="s">
        <v>185</v>
      </c>
      <c r="J1209" s="5" t="s">
        <v>337</v>
      </c>
      <c r="K1209" s="5" t="s">
        <v>114</v>
      </c>
      <c r="L1209" s="5" t="s">
        <v>97</v>
      </c>
      <c r="M1209" s="5" t="s">
        <v>257</v>
      </c>
      <c r="N1209" s="5" t="s">
        <v>126</v>
      </c>
      <c r="O1209" s="5" t="s">
        <v>785</v>
      </c>
      <c r="P1209" s="5" t="s">
        <v>223</v>
      </c>
      <c r="Q1209" s="5" t="s">
        <v>84</v>
      </c>
      <c r="R1209" s="5" t="s">
        <v>241</v>
      </c>
      <c r="S1209" s="5" t="s">
        <v>114</v>
      </c>
      <c r="T1209" s="5" t="s">
        <v>88</v>
      </c>
      <c r="U1209" s="5" t="s">
        <v>119</v>
      </c>
      <c r="V1209" s="5" t="s">
        <v>116</v>
      </c>
      <c r="W1209" s="5" t="s">
        <v>115</v>
      </c>
      <c r="X1209" s="5" t="s">
        <v>138</v>
      </c>
      <c r="Y1209" s="5" t="n">
        <v>0</v>
      </c>
      <c r="Z1209" s="5" t="n">
        <v>1</v>
      </c>
      <c r="AA1209" s="5" t="str">
        <f aca="false">IF(Y1209&gt;Z1209,"Win",IF(Y1209&lt;Z1209,"Loss","Draw"))</f>
        <v>Loss</v>
      </c>
      <c r="AB1209" s="5" t="s">
        <v>98</v>
      </c>
      <c r="AC1209" s="5" t="s">
        <v>99</v>
      </c>
      <c r="AD1209" s="5" t="s">
        <v>3299</v>
      </c>
      <c r="AE1209" s="5" t="s">
        <v>3300</v>
      </c>
      <c r="AF1209" s="5" t="str">
        <f aca="false">IF(AD1209&lt;AE1209,AD1209,AE1209)</f>
        <v>Archers, Berserker, Giant Snowball, Goblin Demolisher, Goblin Hut, Graveyard, Knight, Poison</v>
      </c>
      <c r="AG1209" s="5" t="str">
        <f aca="false">IF(AD1209&lt;AE1209,AE1209,AD1209)</f>
        <v>Boss Bandit, Executioner, Freeze, Giant Snowball, Hunter, Ram Rider, Ronin, Skeletons</v>
      </c>
      <c r="AH1209" s="5" t="str">
        <f aca="false">IF(AD1209=AF1209,AA1209,IF(AA1209="Win","Loss",IF(AA1209="Loss","Win","Draw")))</f>
        <v>Win</v>
      </c>
      <c r="AI1209" s="5" t="s">
        <v>102</v>
      </c>
    </row>
    <row r="1210" customFormat="false" ht="15" hidden="false" customHeight="true" outlineLevel="0" collapsed="false">
      <c r="A1210" s="5" t="s">
        <v>3301</v>
      </c>
      <c r="B1210" s="5" t="n">
        <v>1</v>
      </c>
      <c r="C1210" s="5" t="s">
        <v>3302</v>
      </c>
      <c r="D1210" s="5" t="s">
        <v>3303</v>
      </c>
      <c r="E1210" s="5" t="s">
        <v>674</v>
      </c>
      <c r="F1210" s="5" t="s">
        <v>675</v>
      </c>
      <c r="G1210" s="5" t="s">
        <v>3304</v>
      </c>
      <c r="H1210" s="5" t="s">
        <v>715</v>
      </c>
      <c r="I1210" s="5" t="s">
        <v>1885</v>
      </c>
      <c r="J1210" s="5" t="s">
        <v>128</v>
      </c>
      <c r="K1210" s="5" t="s">
        <v>107</v>
      </c>
      <c r="L1210" s="5" t="s">
        <v>187</v>
      </c>
      <c r="M1210" s="5" t="s">
        <v>85</v>
      </c>
      <c r="N1210" s="5" t="s">
        <v>86</v>
      </c>
      <c r="O1210" s="5" t="s">
        <v>242</v>
      </c>
      <c r="P1210" s="5" t="s">
        <v>306</v>
      </c>
      <c r="Q1210" s="5" t="s">
        <v>82</v>
      </c>
      <c r="R1210" s="5" t="s">
        <v>83</v>
      </c>
      <c r="S1210" s="5" t="s">
        <v>84</v>
      </c>
      <c r="T1210" s="5" t="s">
        <v>95</v>
      </c>
      <c r="U1210" s="5" t="s">
        <v>150</v>
      </c>
      <c r="V1210" s="5" t="s">
        <v>88</v>
      </c>
      <c r="W1210" s="5" t="s">
        <v>85</v>
      </c>
      <c r="X1210" s="5" t="s">
        <v>119</v>
      </c>
      <c r="Y1210" s="5" t="n">
        <v>1</v>
      </c>
      <c r="Z1210" s="5" t="n">
        <v>0</v>
      </c>
      <c r="AA1210" s="5" t="str">
        <f aca="false">IF(Y1210&gt;Z1210,"Win",IF(Y1210&lt;Z1210,"Loss","Draw"))</f>
        <v>Win</v>
      </c>
      <c r="AB1210" s="5" t="s">
        <v>98</v>
      </c>
      <c r="AC1210" s="5" t="s">
        <v>99</v>
      </c>
      <c r="AD1210" s="5" t="s">
        <v>3305</v>
      </c>
      <c r="AE1210" s="5" t="s">
        <v>3306</v>
      </c>
      <c r="AF1210" s="5" t="str">
        <f aca="false">IF(AD1210&lt;AE1210,AD1210,AE1210)</f>
        <v>Archers, Barbarian Barrel, Berserker, Electro Spirit, Goblin Hut, Lightning, Monk, Royal Hogs</v>
      </c>
      <c r="AG1210" s="5" t="str">
        <f aca="false">IF(AD1210&lt;AE1210,AE1210,AD1210)</f>
        <v>Bomber, Electro Dragon, Goblin Cage, Golden Knight, Golem, Lightning, Skeleton Dragons, Tornado</v>
      </c>
      <c r="AH1210" s="5" t="str">
        <f aca="false">IF(AD1210=AF1210,AA1210,IF(AA1210="Win","Loss",IF(AA1210="Loss","Win","Draw")))</f>
        <v>Loss</v>
      </c>
      <c r="AI1210" s="5" t="s">
        <v>102</v>
      </c>
    </row>
    <row r="1211" customFormat="false" ht="15" hidden="false" customHeight="true" outlineLevel="0" collapsed="false">
      <c r="A1211" s="5" t="s">
        <v>3301</v>
      </c>
      <c r="B1211" s="5" t="n">
        <v>2</v>
      </c>
      <c r="C1211" s="5" t="s">
        <v>3302</v>
      </c>
      <c r="D1211" s="5" t="s">
        <v>3303</v>
      </c>
      <c r="E1211" s="5" t="s">
        <v>674</v>
      </c>
      <c r="F1211" s="5" t="s">
        <v>675</v>
      </c>
      <c r="G1211" s="5" t="s">
        <v>3307</v>
      </c>
      <c r="H1211" s="5" t="s">
        <v>715</v>
      </c>
      <c r="I1211" s="5" t="s">
        <v>129</v>
      </c>
      <c r="J1211" s="5" t="s">
        <v>108</v>
      </c>
      <c r="K1211" s="5" t="s">
        <v>141</v>
      </c>
      <c r="L1211" s="5" t="s">
        <v>130</v>
      </c>
      <c r="M1211" s="5" t="s">
        <v>173</v>
      </c>
      <c r="N1211" s="5" t="s">
        <v>165</v>
      </c>
      <c r="O1211" s="5" t="s">
        <v>164</v>
      </c>
      <c r="P1211" s="5" t="s">
        <v>133</v>
      </c>
      <c r="Q1211" s="5" t="s">
        <v>90</v>
      </c>
      <c r="R1211" s="5" t="s">
        <v>158</v>
      </c>
      <c r="S1211" s="5" t="s">
        <v>92</v>
      </c>
      <c r="T1211" s="5" t="s">
        <v>96</v>
      </c>
      <c r="U1211" s="5" t="s">
        <v>159</v>
      </c>
      <c r="V1211" s="5" t="s">
        <v>193</v>
      </c>
      <c r="W1211" s="5" t="s">
        <v>94</v>
      </c>
      <c r="X1211" s="5" t="s">
        <v>93</v>
      </c>
      <c r="Y1211" s="5" t="n">
        <v>0</v>
      </c>
      <c r="Z1211" s="5" t="n">
        <v>1</v>
      </c>
      <c r="AA1211" s="5" t="str">
        <f aca="false">IF(Y1211&gt;Z1211,"Win",IF(Y1211&lt;Z1211,"Loss","Draw"))</f>
        <v>Loss</v>
      </c>
      <c r="AB1211" s="5" t="s">
        <v>98</v>
      </c>
      <c r="AC1211" s="5" t="s">
        <v>99</v>
      </c>
      <c r="AD1211" s="5" t="s">
        <v>3308</v>
      </c>
      <c r="AE1211" s="5" t="s">
        <v>3309</v>
      </c>
      <c r="AF1211" s="5" t="str">
        <f aca="false">IF(AD1211&lt;AE1211,AD1211,AE1211)</f>
        <v>Arrows, Dark Prince, Earthquake, Hog Rider, Lumberjack, Mega Knight, Mother Witch, Zappies</v>
      </c>
      <c r="AG1211" s="5" t="str">
        <f aca="false">IF(AD1211&lt;AE1211,AE1211,AD1211)</f>
        <v>Bowler, Dart Goblin, Fireball, Guards, Minions, Mortar, Rascals, Skeleton Barrel</v>
      </c>
      <c r="AH1211" s="5" t="str">
        <f aca="false">IF(AD1211=AF1211,AA1211,IF(AA1211="Win","Loss",IF(AA1211="Loss","Win","Draw")))</f>
        <v>Loss</v>
      </c>
      <c r="AI1211" s="5" t="s">
        <v>102</v>
      </c>
    </row>
    <row r="1212" customFormat="false" ht="15" hidden="false" customHeight="true" outlineLevel="0" collapsed="false">
      <c r="A1212" s="5" t="s">
        <v>3301</v>
      </c>
      <c r="B1212" s="5" t="n">
        <v>3</v>
      </c>
      <c r="C1212" s="5" t="s">
        <v>3302</v>
      </c>
      <c r="D1212" s="5" t="s">
        <v>3303</v>
      </c>
      <c r="E1212" s="5" t="s">
        <v>674</v>
      </c>
      <c r="F1212" s="5" t="s">
        <v>675</v>
      </c>
      <c r="G1212" s="5" t="s">
        <v>3310</v>
      </c>
      <c r="H1212" s="5" t="s">
        <v>163</v>
      </c>
      <c r="I1212" s="5" t="s">
        <v>177</v>
      </c>
      <c r="J1212" s="5" t="s">
        <v>83</v>
      </c>
      <c r="K1212" s="5" t="s">
        <v>448</v>
      </c>
      <c r="L1212" s="5" t="s">
        <v>88</v>
      </c>
      <c r="M1212" s="5" t="s">
        <v>96</v>
      </c>
      <c r="N1212" s="5" t="s">
        <v>89</v>
      </c>
      <c r="O1212" s="5" t="s">
        <v>209</v>
      </c>
      <c r="P1212" s="5" t="s">
        <v>93</v>
      </c>
      <c r="Q1212" s="5" t="s">
        <v>203</v>
      </c>
      <c r="R1212" s="5" t="s">
        <v>202</v>
      </c>
      <c r="S1212" s="5" t="s">
        <v>201</v>
      </c>
      <c r="T1212" s="5" t="s">
        <v>157</v>
      </c>
      <c r="U1212" s="5" t="s">
        <v>209</v>
      </c>
      <c r="V1212" s="5" t="s">
        <v>208</v>
      </c>
      <c r="W1212" s="5" t="s">
        <v>126</v>
      </c>
      <c r="X1212" s="5" t="s">
        <v>204</v>
      </c>
      <c r="Y1212" s="5" t="n">
        <v>0</v>
      </c>
      <c r="Z1212" s="5" t="n">
        <v>1</v>
      </c>
      <c r="AA1212" s="5" t="str">
        <f aca="false">IF(Y1212&gt;Z1212,"Win",IF(Y1212&lt;Z1212,"Loss","Draw"))</f>
        <v>Loss</v>
      </c>
      <c r="AB1212" s="5" t="s">
        <v>98</v>
      </c>
      <c r="AC1212" s="5" t="s">
        <v>99</v>
      </c>
      <c r="AD1212" s="5" t="s">
        <v>3311</v>
      </c>
      <c r="AE1212" s="5" t="s">
        <v>3312</v>
      </c>
      <c r="AF1212" s="5" t="str">
        <f aca="false">IF(AD1212&lt;AE1212,AD1212,AE1212)</f>
        <v>Berserker, Fireball, Inferno Tower, Minions, Monk, Royal Giant, The Log, Witch</v>
      </c>
      <c r="AG1212" s="5" t="str">
        <f aca="false">IF(AD1212&lt;AE1212,AE1212,AD1212)</f>
        <v>Fire Spirit, Goblin Barrel, Inferno Tower, Magic Archer, Royal Delivery, Skeletons, Valkyrie, Wall Breakers</v>
      </c>
      <c r="AH1212" s="5" t="str">
        <f aca="false">IF(AD1212=AF1212,AA1212,IF(AA1212="Win","Loss",IF(AA1212="Loss","Win","Draw")))</f>
        <v>Loss</v>
      </c>
      <c r="AI1212" s="5" t="s">
        <v>102</v>
      </c>
    </row>
    <row r="1213" customFormat="false" ht="15" hidden="false" customHeight="true" outlineLevel="0" collapsed="false">
      <c r="A1213" s="5" t="s">
        <v>3313</v>
      </c>
      <c r="B1213" s="5" t="n">
        <v>1</v>
      </c>
      <c r="C1213" s="5" t="s">
        <v>3302</v>
      </c>
      <c r="D1213" s="5" t="s">
        <v>3303</v>
      </c>
      <c r="E1213" s="5" t="s">
        <v>478</v>
      </c>
      <c r="F1213" s="5" t="s">
        <v>479</v>
      </c>
      <c r="G1213" s="5" t="s">
        <v>3314</v>
      </c>
      <c r="H1213" s="5" t="s">
        <v>485</v>
      </c>
      <c r="I1213" s="5" t="s">
        <v>201</v>
      </c>
      <c r="J1213" s="5" t="s">
        <v>202</v>
      </c>
      <c r="K1213" s="5" t="s">
        <v>203</v>
      </c>
      <c r="L1213" s="5" t="s">
        <v>97</v>
      </c>
      <c r="M1213" s="5" t="s">
        <v>209</v>
      </c>
      <c r="N1213" s="5" t="s">
        <v>118</v>
      </c>
      <c r="O1213" s="5" t="s">
        <v>204</v>
      </c>
      <c r="P1213" s="5" t="s">
        <v>157</v>
      </c>
      <c r="Q1213" s="5" t="s">
        <v>90</v>
      </c>
      <c r="R1213" s="5" t="s">
        <v>158</v>
      </c>
      <c r="S1213" s="5" t="s">
        <v>92</v>
      </c>
      <c r="T1213" s="5" t="s">
        <v>93</v>
      </c>
      <c r="U1213" s="5" t="s">
        <v>159</v>
      </c>
      <c r="V1213" s="5" t="s">
        <v>96</v>
      </c>
      <c r="W1213" s="5" t="s">
        <v>193</v>
      </c>
      <c r="X1213" s="5" t="s">
        <v>94</v>
      </c>
      <c r="Y1213" s="5" t="n">
        <v>0</v>
      </c>
      <c r="Z1213" s="5" t="n">
        <v>1</v>
      </c>
      <c r="AA1213" s="5" t="str">
        <f aca="false">IF(Y1213&gt;Z1213,"Win",IF(Y1213&lt;Z1213,"Loss","Draw"))</f>
        <v>Loss</v>
      </c>
      <c r="AB1213" s="5" t="s">
        <v>98</v>
      </c>
      <c r="AC1213" s="5" t="s">
        <v>99</v>
      </c>
      <c r="AD1213" s="5" t="s">
        <v>3315</v>
      </c>
      <c r="AE1213" s="5" t="s">
        <v>3309</v>
      </c>
      <c r="AF1213" s="5" t="str">
        <f aca="false">IF(AD1213&lt;AE1213,AD1213,AE1213)</f>
        <v>Bowler, Dart Goblin, Fireball, Guards, Minions, Mortar, Rascals, Skeleton Barrel</v>
      </c>
      <c r="AG1213" s="5" t="str">
        <f aca="false">IF(AD1213&lt;AE1213,AE1213,AD1213)</f>
        <v>Fire Spirit, Goblin Barrel, Ice Spirit, Inferno Tower, Magic Archer, Ronin, Royal Delivery, Wall Breakers</v>
      </c>
      <c r="AH1213" s="5" t="str">
        <f aca="false">IF(AD1213=AF1213,AA1213,IF(AA1213="Win","Loss",IF(AA1213="Loss","Win","Draw")))</f>
        <v>Win</v>
      </c>
      <c r="AI1213" s="5" t="s">
        <v>102</v>
      </c>
    </row>
    <row r="1214" customFormat="false" ht="15" hidden="false" customHeight="true" outlineLevel="0" collapsed="false">
      <c r="A1214" s="5" t="s">
        <v>3313</v>
      </c>
      <c r="B1214" s="5" t="n">
        <v>2</v>
      </c>
      <c r="C1214" s="5" t="s">
        <v>3302</v>
      </c>
      <c r="D1214" s="5" t="s">
        <v>3303</v>
      </c>
      <c r="E1214" s="5" t="s">
        <v>478</v>
      </c>
      <c r="F1214" s="5" t="s">
        <v>479</v>
      </c>
      <c r="G1214" s="5" t="s">
        <v>3316</v>
      </c>
      <c r="H1214" s="5" t="s">
        <v>485</v>
      </c>
      <c r="I1214" s="5" t="s">
        <v>177</v>
      </c>
      <c r="J1214" s="5" t="s">
        <v>158</v>
      </c>
      <c r="K1214" s="5" t="s">
        <v>107</v>
      </c>
      <c r="L1214" s="5" t="s">
        <v>178</v>
      </c>
      <c r="M1214" s="5" t="s">
        <v>133</v>
      </c>
      <c r="N1214" s="5" t="s">
        <v>85</v>
      </c>
      <c r="O1214" s="5" t="s">
        <v>150</v>
      </c>
      <c r="P1214" s="5" t="s">
        <v>89</v>
      </c>
      <c r="Q1214" s="5" t="s">
        <v>203</v>
      </c>
      <c r="R1214" s="5" t="s">
        <v>151</v>
      </c>
      <c r="S1214" s="5" t="s">
        <v>407</v>
      </c>
      <c r="T1214" s="5" t="s">
        <v>126</v>
      </c>
      <c r="U1214" s="5" t="s">
        <v>204</v>
      </c>
      <c r="V1214" s="5" t="s">
        <v>209</v>
      </c>
      <c r="W1214" s="5" t="s">
        <v>116</v>
      </c>
      <c r="X1214" s="5" t="s">
        <v>201</v>
      </c>
      <c r="Y1214" s="5" t="n">
        <v>1</v>
      </c>
      <c r="Z1214" s="5" t="n">
        <v>0</v>
      </c>
      <c r="AA1214" s="5" t="str">
        <f aca="false">IF(Y1214&gt;Z1214,"Win",IF(Y1214&lt;Z1214,"Loss","Draw"))</f>
        <v>Win</v>
      </c>
      <c r="AB1214" s="5" t="s">
        <v>98</v>
      </c>
      <c r="AC1214" s="5" t="s">
        <v>99</v>
      </c>
      <c r="AD1214" s="5" t="s">
        <v>3317</v>
      </c>
      <c r="AE1214" s="5" t="s">
        <v>3318</v>
      </c>
      <c r="AF1214" s="5" t="str">
        <f aca="false">IF(AD1214&lt;AE1214,AD1214,AE1214)</f>
        <v>Bowler, Electro Spirit, Goblin Cage, Lightning, Mother Witch, Phoenix, Royal Giant, The Log</v>
      </c>
      <c r="AG1214" s="5" t="str">
        <f aca="false">IF(AD1214&lt;AE1214,AE1214,AD1214)</f>
        <v>Firecracker, Goblin Barrel, Inferno Tower, Mighty Miner, Poison, Royal Delivery, Skeletons, Wall Breakers</v>
      </c>
      <c r="AH1214" s="5" t="str">
        <f aca="false">IF(AD1214=AF1214,AA1214,IF(AA1214="Win","Loss",IF(AA1214="Loss","Win","Draw")))</f>
        <v>Win</v>
      </c>
      <c r="AI1214" s="5" t="s">
        <v>102</v>
      </c>
    </row>
    <row r="1215" customFormat="false" ht="15" hidden="false" customHeight="true" outlineLevel="0" collapsed="false">
      <c r="A1215" s="5" t="s">
        <v>3313</v>
      </c>
      <c r="B1215" s="5" t="n">
        <v>3</v>
      </c>
      <c r="C1215" s="5" t="s">
        <v>3302</v>
      </c>
      <c r="D1215" s="5" t="s">
        <v>3303</v>
      </c>
      <c r="E1215" s="5" t="s">
        <v>478</v>
      </c>
      <c r="F1215" s="5" t="s">
        <v>479</v>
      </c>
      <c r="G1215" s="5" t="s">
        <v>3319</v>
      </c>
      <c r="H1215" s="5" t="s">
        <v>485</v>
      </c>
      <c r="I1215" s="5" t="s">
        <v>129</v>
      </c>
      <c r="J1215" s="5" t="s">
        <v>91</v>
      </c>
      <c r="K1215" s="5" t="s">
        <v>124</v>
      </c>
      <c r="L1215" s="5" t="s">
        <v>109</v>
      </c>
      <c r="M1215" s="5" t="s">
        <v>223</v>
      </c>
      <c r="N1215" s="5" t="s">
        <v>112</v>
      </c>
      <c r="O1215" s="5" t="s">
        <v>113</v>
      </c>
      <c r="P1215" s="5" t="s">
        <v>93</v>
      </c>
      <c r="Q1215" s="5" t="s">
        <v>177</v>
      </c>
      <c r="R1215" s="5" t="s">
        <v>83</v>
      </c>
      <c r="S1215" s="5" t="s">
        <v>448</v>
      </c>
      <c r="T1215" s="5" t="s">
        <v>85</v>
      </c>
      <c r="U1215" s="5" t="s">
        <v>188</v>
      </c>
      <c r="V1215" s="5" t="s">
        <v>95</v>
      </c>
      <c r="W1215" s="5" t="s">
        <v>215</v>
      </c>
      <c r="X1215" s="5" t="s">
        <v>173</v>
      </c>
      <c r="Y1215" s="5" t="n">
        <v>0</v>
      </c>
      <c r="Z1215" s="5" t="n">
        <v>1</v>
      </c>
      <c r="AA1215" s="5" t="str">
        <f aca="false">IF(Y1215&gt;Z1215,"Win",IF(Y1215&lt;Z1215,"Loss","Draw"))</f>
        <v>Loss</v>
      </c>
      <c r="AB1215" s="5" t="s">
        <v>98</v>
      </c>
      <c r="AC1215" s="5" t="s">
        <v>99</v>
      </c>
      <c r="AD1215" s="5" t="s">
        <v>1500</v>
      </c>
      <c r="AE1215" s="5" t="s">
        <v>3320</v>
      </c>
      <c r="AF1215" s="5" t="str">
        <f aca="false">IF(AD1215&lt;AE1215,AD1215,AE1215)</f>
        <v>Barbarian Barrel, Fisherman, Lightning, Monk, Royal Giant, Tombstone, Witch, Zappies</v>
      </c>
      <c r="AG1215" s="5" t="str">
        <f aca="false">IF(AD1215&lt;AE1215,AE1215,AD1215)</f>
        <v>Fireball, Furnace, Goblins, Mega Knight, Ram Rider, Royal Ghost, Spirit Empress, Zap</v>
      </c>
      <c r="AH1215" s="5" t="str">
        <f aca="false">IF(AD1215=AF1215,AA1215,IF(AA1215="Win","Loss",IF(AA1215="Loss","Win","Draw")))</f>
        <v>Win</v>
      </c>
      <c r="AI1215" s="5" t="s">
        <v>102</v>
      </c>
    </row>
    <row r="1216" customFormat="false" ht="15" hidden="false" customHeight="true" outlineLevel="0" collapsed="false">
      <c r="A1216" s="5" t="s">
        <v>3321</v>
      </c>
      <c r="B1216" s="5" t="n">
        <v>1</v>
      </c>
      <c r="C1216" s="5" t="s">
        <v>3302</v>
      </c>
      <c r="D1216" s="5" t="s">
        <v>3303</v>
      </c>
      <c r="E1216" s="5" t="s">
        <v>1480</v>
      </c>
      <c r="F1216" s="5" t="s">
        <v>1481</v>
      </c>
      <c r="G1216" s="5" t="s">
        <v>3322</v>
      </c>
      <c r="H1216" s="5" t="s">
        <v>163</v>
      </c>
      <c r="I1216" s="5" t="s">
        <v>177</v>
      </c>
      <c r="J1216" s="5" t="s">
        <v>83</v>
      </c>
      <c r="K1216" s="5" t="s">
        <v>448</v>
      </c>
      <c r="L1216" s="5" t="s">
        <v>88</v>
      </c>
      <c r="M1216" s="5" t="s">
        <v>96</v>
      </c>
      <c r="N1216" s="5" t="s">
        <v>89</v>
      </c>
      <c r="O1216" s="5" t="s">
        <v>188</v>
      </c>
      <c r="P1216" s="5" t="s">
        <v>93</v>
      </c>
      <c r="Q1216" s="5" t="s">
        <v>407</v>
      </c>
      <c r="R1216" s="5" t="s">
        <v>151</v>
      </c>
      <c r="S1216" s="5" t="s">
        <v>153</v>
      </c>
      <c r="T1216" s="5" t="s">
        <v>165</v>
      </c>
      <c r="U1216" s="5" t="s">
        <v>164</v>
      </c>
      <c r="V1216" s="5" t="s">
        <v>126</v>
      </c>
      <c r="W1216" s="5" t="s">
        <v>89</v>
      </c>
      <c r="X1216" s="5" t="s">
        <v>118</v>
      </c>
      <c r="Y1216" s="5" t="n">
        <v>0</v>
      </c>
      <c r="Z1216" s="5" t="n">
        <v>1</v>
      </c>
      <c r="AA1216" s="5" t="str">
        <f aca="false">IF(Y1216&gt;Z1216,"Win",IF(Y1216&lt;Z1216,"Loss","Draw"))</f>
        <v>Loss</v>
      </c>
      <c r="AB1216" s="5" t="s">
        <v>98</v>
      </c>
      <c r="AC1216" s="5" t="s">
        <v>99</v>
      </c>
      <c r="AD1216" s="5" t="s">
        <v>3323</v>
      </c>
      <c r="AE1216" s="5" t="s">
        <v>1178</v>
      </c>
      <c r="AF1216" s="5" t="str">
        <f aca="false">IF(AD1216&lt;AE1216,AD1216,AE1216)</f>
        <v>Berserker, Fireball, Minions, Monk, Royal Giant, The Log, Tombstone, Witch</v>
      </c>
      <c r="AG1216" s="5" t="str">
        <f aca="false">IF(AD1216&lt;AE1216,AE1216,AD1216)</f>
        <v>Cannon, Earthquake, Firecracker, Hog Rider, Ice Spirit, Mighty Miner, Skeletons, The Log</v>
      </c>
      <c r="AH1216" s="5" t="str">
        <f aca="false">IF(AD1216=AF1216,AA1216,IF(AA1216="Win","Loss",IF(AA1216="Loss","Win","Draw")))</f>
        <v>Loss</v>
      </c>
      <c r="AI1216" s="5" t="s">
        <v>102</v>
      </c>
    </row>
    <row r="1217" customFormat="false" ht="15" hidden="false" customHeight="true" outlineLevel="0" collapsed="false">
      <c r="A1217" s="5" t="s">
        <v>3321</v>
      </c>
      <c r="B1217" s="5" t="n">
        <v>2</v>
      </c>
      <c r="C1217" s="5" t="s">
        <v>3302</v>
      </c>
      <c r="D1217" s="5" t="s">
        <v>3303</v>
      </c>
      <c r="E1217" s="5" t="s">
        <v>1480</v>
      </c>
      <c r="F1217" s="5" t="s">
        <v>1481</v>
      </c>
      <c r="G1217" s="5" t="s">
        <v>1730</v>
      </c>
      <c r="H1217" s="5" t="s">
        <v>163</v>
      </c>
      <c r="I1217" s="5" t="s">
        <v>127</v>
      </c>
      <c r="J1217" s="5" t="s">
        <v>219</v>
      </c>
      <c r="K1217" s="5" t="s">
        <v>141</v>
      </c>
      <c r="L1217" s="5" t="s">
        <v>294</v>
      </c>
      <c r="M1217" s="5" t="s">
        <v>173</v>
      </c>
      <c r="N1217" s="5" t="s">
        <v>117</v>
      </c>
      <c r="O1217" s="5" t="s">
        <v>108</v>
      </c>
      <c r="P1217" s="5" t="s">
        <v>95</v>
      </c>
      <c r="Q1217" s="5" t="s">
        <v>141</v>
      </c>
      <c r="R1217" s="5" t="s">
        <v>95</v>
      </c>
      <c r="S1217" s="5" t="s">
        <v>107</v>
      </c>
      <c r="T1217" s="5" t="s">
        <v>143</v>
      </c>
      <c r="U1217" s="5" t="s">
        <v>177</v>
      </c>
      <c r="V1217" s="5" t="s">
        <v>150</v>
      </c>
      <c r="W1217" s="5" t="s">
        <v>178</v>
      </c>
      <c r="X1217" s="5" t="s">
        <v>93</v>
      </c>
      <c r="Y1217" s="5" t="n">
        <v>1</v>
      </c>
      <c r="Z1217" s="5" t="n">
        <v>0</v>
      </c>
      <c r="AA1217" s="5" t="str">
        <f aca="false">IF(Y1217&gt;Z1217,"Win",IF(Y1217&lt;Z1217,"Loss","Draw"))</f>
        <v>Win</v>
      </c>
      <c r="AB1217" s="5" t="s">
        <v>98</v>
      </c>
      <c r="AC1217" s="5" t="s">
        <v>99</v>
      </c>
      <c r="AD1217" s="5" t="s">
        <v>3324</v>
      </c>
      <c r="AE1217" s="5" t="s">
        <v>180</v>
      </c>
      <c r="AF1217" s="5" t="str">
        <f aca="false">IF(AD1217&lt;AE1217,AD1217,AE1217)</f>
        <v>Barbarian Barrel, Battle Ram, Dark Prince, Giant Skeleton, Lumberjack, Vines, Wizard, Zappies</v>
      </c>
      <c r="AG1217" s="5" t="str">
        <f aca="false">IF(AD1217&lt;AE1217,AE1217,AD1217)</f>
        <v>Barbarian Barrel, Electro Spirit, Fireball, Goblin Cage, Heal Spirit, Lumberjack, Phoenix, Royal Giant</v>
      </c>
      <c r="AH1217" s="5" t="str">
        <f aca="false">IF(AD1217=AF1217,AA1217,IF(AA1217="Win","Loss",IF(AA1217="Loss","Win","Draw")))</f>
        <v>Win</v>
      </c>
      <c r="AI1217" s="5" t="s">
        <v>102</v>
      </c>
    </row>
    <row r="1218" customFormat="false" ht="15" hidden="false" customHeight="true" outlineLevel="0" collapsed="false">
      <c r="A1218" s="5" t="s">
        <v>3321</v>
      </c>
      <c r="B1218" s="5" t="n">
        <v>3</v>
      </c>
      <c r="C1218" s="5" t="s">
        <v>3302</v>
      </c>
      <c r="D1218" s="5" t="s">
        <v>3303</v>
      </c>
      <c r="E1218" s="5" t="s">
        <v>1480</v>
      </c>
      <c r="F1218" s="5" t="s">
        <v>1481</v>
      </c>
      <c r="G1218" s="5" t="s">
        <v>3325</v>
      </c>
      <c r="H1218" s="5" t="s">
        <v>163</v>
      </c>
      <c r="I1218" s="5" t="s">
        <v>407</v>
      </c>
      <c r="J1218" s="5" t="s">
        <v>151</v>
      </c>
      <c r="K1218" s="5" t="s">
        <v>153</v>
      </c>
      <c r="L1218" s="5" t="s">
        <v>165</v>
      </c>
      <c r="M1218" s="5" t="s">
        <v>193</v>
      </c>
      <c r="N1218" s="5" t="s">
        <v>164</v>
      </c>
      <c r="O1218" s="5" t="s">
        <v>157</v>
      </c>
      <c r="P1218" s="5" t="s">
        <v>204</v>
      </c>
      <c r="Q1218" s="5" t="s">
        <v>284</v>
      </c>
      <c r="R1218" s="5" t="s">
        <v>128</v>
      </c>
      <c r="S1218" s="5" t="s">
        <v>185</v>
      </c>
      <c r="T1218" s="5" t="s">
        <v>785</v>
      </c>
      <c r="U1218" s="5" t="s">
        <v>115</v>
      </c>
      <c r="V1218" s="5" t="s">
        <v>187</v>
      </c>
      <c r="W1218" s="5" t="s">
        <v>173</v>
      </c>
      <c r="X1218" s="5" t="s">
        <v>158</v>
      </c>
      <c r="Y1218" s="5" t="n">
        <v>1</v>
      </c>
      <c r="Z1218" s="5" t="n">
        <v>0</v>
      </c>
      <c r="AA1218" s="5" t="str">
        <f aca="false">IF(Y1218&gt;Z1218,"Win",IF(Y1218&lt;Z1218,"Loss","Draw"))</f>
        <v>Win</v>
      </c>
      <c r="AB1218" s="5" t="s">
        <v>98</v>
      </c>
      <c r="AC1218" s="5" t="s">
        <v>99</v>
      </c>
      <c r="AD1218" s="5" t="s">
        <v>3326</v>
      </c>
      <c r="AE1218" s="5" t="s">
        <v>787</v>
      </c>
      <c r="AF1218" s="5" t="str">
        <f aca="false">IF(AD1218&lt;AE1218,AD1218,AE1218)</f>
        <v>Bowler, Executioner, Freeze, Golden Knight, Graveyard, Inferno Dragon, Tornado, Zappies</v>
      </c>
      <c r="AG1218" s="5" t="str">
        <f aca="false">IF(AD1218&lt;AE1218,AE1218,AD1218)</f>
        <v>Cannon, Earthquake, Fire Spirit, Firecracker, Guards, Hog Rider, Mighty Miner, Royal Delivery</v>
      </c>
      <c r="AH1218" s="5" t="str">
        <f aca="false">IF(AD1218=AF1218,AA1218,IF(AA1218="Win","Loss",IF(AA1218="Loss","Win","Draw")))</f>
        <v>Loss</v>
      </c>
      <c r="AI1218" s="5" t="s">
        <v>102</v>
      </c>
    </row>
    <row r="1219" customFormat="false" ht="15" hidden="false" customHeight="true" outlineLevel="0" collapsed="false">
      <c r="A1219" s="5" t="s">
        <v>3327</v>
      </c>
      <c r="B1219" s="5" t="n">
        <v>1</v>
      </c>
      <c r="C1219" s="5" t="s">
        <v>3302</v>
      </c>
      <c r="D1219" s="5" t="s">
        <v>3303</v>
      </c>
      <c r="E1219" s="5" t="s">
        <v>1206</v>
      </c>
      <c r="F1219" s="5" t="s">
        <v>1207</v>
      </c>
      <c r="G1219" s="5" t="s">
        <v>3288</v>
      </c>
      <c r="H1219" s="5" t="s">
        <v>715</v>
      </c>
      <c r="I1219" s="5" t="s">
        <v>177</v>
      </c>
      <c r="J1219" s="5" t="s">
        <v>83</v>
      </c>
      <c r="K1219" s="5" t="s">
        <v>448</v>
      </c>
      <c r="L1219" s="5" t="s">
        <v>88</v>
      </c>
      <c r="M1219" s="5" t="s">
        <v>96</v>
      </c>
      <c r="N1219" s="5" t="s">
        <v>89</v>
      </c>
      <c r="O1219" s="5" t="s">
        <v>188</v>
      </c>
      <c r="P1219" s="5" t="s">
        <v>93</v>
      </c>
      <c r="Q1219" s="5" t="s">
        <v>137</v>
      </c>
      <c r="R1219" s="5" t="s">
        <v>241</v>
      </c>
      <c r="S1219" s="5" t="s">
        <v>114</v>
      </c>
      <c r="T1219" s="5" t="s">
        <v>126</v>
      </c>
      <c r="U1219" s="5" t="s">
        <v>138</v>
      </c>
      <c r="V1219" s="5" t="s">
        <v>157</v>
      </c>
      <c r="W1219" s="5" t="s">
        <v>87</v>
      </c>
      <c r="X1219" s="5" t="s">
        <v>116</v>
      </c>
      <c r="Y1219" s="5" t="n">
        <v>0</v>
      </c>
      <c r="Z1219" s="5" t="n">
        <v>1</v>
      </c>
      <c r="AA1219" s="5" t="str">
        <f aca="false">IF(Y1219&gt;Z1219,"Win",IF(Y1219&lt;Z1219,"Loss","Draw"))</f>
        <v>Loss</v>
      </c>
      <c r="AB1219" s="5" t="s">
        <v>98</v>
      </c>
      <c r="AC1219" s="5" t="s">
        <v>99</v>
      </c>
      <c r="AD1219" s="5" t="s">
        <v>3323</v>
      </c>
      <c r="AE1219" s="5" t="s">
        <v>267</v>
      </c>
      <c r="AF1219" s="5" t="str">
        <f aca="false">IF(AD1219&lt;AE1219,AD1219,AE1219)</f>
        <v>Berserker, Fireball, Minions, Monk, Royal Giant, The Log, Tombstone, Witch</v>
      </c>
      <c r="AG1219" s="5" t="str">
        <f aca="false">IF(AD1219&lt;AE1219,AE1219,AD1219)</f>
        <v>Fire Spirit, Giant Snowball, Goblin Demolisher, Goblin Drill, Knight, Poison, Skeletons, Tesla</v>
      </c>
      <c r="AH1219" s="5" t="str">
        <f aca="false">IF(AD1219=AF1219,AA1219,IF(AA1219="Win","Loss",IF(AA1219="Loss","Win","Draw")))</f>
        <v>Loss</v>
      </c>
      <c r="AI1219" s="5" t="s">
        <v>102</v>
      </c>
    </row>
    <row r="1220" customFormat="false" ht="15" hidden="false" customHeight="true" outlineLevel="0" collapsed="false">
      <c r="A1220" s="5" t="s">
        <v>3327</v>
      </c>
      <c r="B1220" s="5" t="n">
        <v>2</v>
      </c>
      <c r="C1220" s="5" t="s">
        <v>3302</v>
      </c>
      <c r="D1220" s="5" t="s">
        <v>3303</v>
      </c>
      <c r="E1220" s="5" t="s">
        <v>1206</v>
      </c>
      <c r="F1220" s="5" t="s">
        <v>1207</v>
      </c>
      <c r="G1220" s="5" t="s">
        <v>3328</v>
      </c>
      <c r="H1220" s="5" t="s">
        <v>715</v>
      </c>
      <c r="I1220" s="5" t="s">
        <v>1885</v>
      </c>
      <c r="J1220" s="5" t="s">
        <v>128</v>
      </c>
      <c r="K1220" s="5" t="s">
        <v>107</v>
      </c>
      <c r="L1220" s="5" t="s">
        <v>187</v>
      </c>
      <c r="M1220" s="5" t="s">
        <v>85</v>
      </c>
      <c r="N1220" s="5" t="s">
        <v>86</v>
      </c>
      <c r="O1220" s="5" t="s">
        <v>242</v>
      </c>
      <c r="P1220" s="5" t="s">
        <v>306</v>
      </c>
      <c r="Q1220" s="5" t="s">
        <v>82</v>
      </c>
      <c r="R1220" s="5" t="s">
        <v>83</v>
      </c>
      <c r="S1220" s="5" t="s">
        <v>153</v>
      </c>
      <c r="T1220" s="5" t="s">
        <v>150</v>
      </c>
      <c r="U1220" s="5" t="s">
        <v>86</v>
      </c>
      <c r="V1220" s="5" t="s">
        <v>88</v>
      </c>
      <c r="W1220" s="5" t="s">
        <v>85</v>
      </c>
      <c r="X1220" s="5" t="s">
        <v>95</v>
      </c>
      <c r="Y1220" s="5" t="n">
        <v>1</v>
      </c>
      <c r="Z1220" s="5" t="n">
        <v>0</v>
      </c>
      <c r="AA1220" s="5" t="str">
        <f aca="false">IF(Y1220&gt;Z1220,"Win",IF(Y1220&lt;Z1220,"Loss","Draw"))</f>
        <v>Win</v>
      </c>
      <c r="AB1220" s="5" t="s">
        <v>98</v>
      </c>
      <c r="AC1220" s="5" t="s">
        <v>99</v>
      </c>
      <c r="AD1220" s="5" t="s">
        <v>3305</v>
      </c>
      <c r="AE1220" s="5" t="s">
        <v>3329</v>
      </c>
      <c r="AF1220" s="5" t="str">
        <f aca="false">IF(AD1220&lt;AE1220,AD1220,AE1220)</f>
        <v>Barbarian Barrel, Berserker, Cannon, Electro Spirit, Lightning, Monk, Royal Hogs, Skeleton Dragons</v>
      </c>
      <c r="AG1220" s="5" t="str">
        <f aca="false">IF(AD1220&lt;AE1220,AE1220,AD1220)</f>
        <v>Bomber, Electro Dragon, Goblin Cage, Golden Knight, Golem, Lightning, Skeleton Dragons, Tornado</v>
      </c>
      <c r="AH1220" s="5" t="str">
        <f aca="false">IF(AD1220=AF1220,AA1220,IF(AA1220="Win","Loss",IF(AA1220="Loss","Win","Draw")))</f>
        <v>Loss</v>
      </c>
      <c r="AI1220" s="5" t="s">
        <v>102</v>
      </c>
    </row>
    <row r="1221" customFormat="false" ht="15" hidden="false" customHeight="true" outlineLevel="0" collapsed="false">
      <c r="A1221" s="5" t="s">
        <v>3327</v>
      </c>
      <c r="B1221" s="5" t="n">
        <v>3</v>
      </c>
      <c r="C1221" s="5" t="s">
        <v>3302</v>
      </c>
      <c r="D1221" s="5" t="s">
        <v>3303</v>
      </c>
      <c r="E1221" s="5" t="s">
        <v>1206</v>
      </c>
      <c r="F1221" s="5" t="s">
        <v>1207</v>
      </c>
      <c r="G1221" s="5" t="s">
        <v>3330</v>
      </c>
      <c r="H1221" s="5" t="s">
        <v>715</v>
      </c>
      <c r="I1221" s="5" t="s">
        <v>129</v>
      </c>
      <c r="J1221" s="5" t="s">
        <v>108</v>
      </c>
      <c r="K1221" s="5" t="s">
        <v>185</v>
      </c>
      <c r="L1221" s="5" t="s">
        <v>130</v>
      </c>
      <c r="M1221" s="5" t="s">
        <v>234</v>
      </c>
      <c r="N1221" s="5" t="s">
        <v>165</v>
      </c>
      <c r="O1221" s="5" t="s">
        <v>164</v>
      </c>
      <c r="P1221" s="5" t="s">
        <v>141</v>
      </c>
      <c r="Q1221" s="5" t="s">
        <v>203</v>
      </c>
      <c r="R1221" s="5" t="s">
        <v>91</v>
      </c>
      <c r="S1221" s="5" t="s">
        <v>159</v>
      </c>
      <c r="T1221" s="5" t="s">
        <v>97</v>
      </c>
      <c r="U1221" s="5" t="s">
        <v>201</v>
      </c>
      <c r="V1221" s="5" t="s">
        <v>118</v>
      </c>
      <c r="W1221" s="5" t="s">
        <v>234</v>
      </c>
      <c r="X1221" s="5" t="s">
        <v>204</v>
      </c>
      <c r="Y1221" s="5" t="n">
        <v>0</v>
      </c>
      <c r="Z1221" s="5" t="n">
        <v>1</v>
      </c>
      <c r="AA1221" s="5" t="str">
        <f aca="false">IF(Y1221&gt;Z1221,"Win",IF(Y1221&lt;Z1221,"Loss","Draw"))</f>
        <v>Loss</v>
      </c>
      <c r="AB1221" s="5" t="s">
        <v>98</v>
      </c>
      <c r="AC1221" s="5" t="s">
        <v>99</v>
      </c>
      <c r="AD1221" s="5" t="s">
        <v>3331</v>
      </c>
      <c r="AE1221" s="5" t="s">
        <v>888</v>
      </c>
      <c r="AF1221" s="5" t="str">
        <f aca="false">IF(AD1221&lt;AE1221,AD1221,AE1221)</f>
        <v>Arrows, Bomb Tower, Dark Prince, Earthquake, Executioner, Hog Rider, Lumberjack, Mega Knight</v>
      </c>
      <c r="AG1221" s="5" t="str">
        <f aca="false">IF(AD1221&lt;AE1221,AE1221,AD1221)</f>
        <v>Bomb Tower, Dart Goblin, Goblin Barrel, Goblins, Ice Spirit, Ronin, Royal Delivery, Wall Breakers</v>
      </c>
      <c r="AH1221" s="5" t="str">
        <f aca="false">IF(AD1221=AF1221,AA1221,IF(AA1221="Win","Loss",IF(AA1221="Loss","Win","Draw")))</f>
        <v>Loss</v>
      </c>
      <c r="AI1221" s="5" t="s">
        <v>102</v>
      </c>
    </row>
    <row r="1222" customFormat="false" ht="15" hidden="false" customHeight="true" outlineLevel="0" collapsed="false">
      <c r="A1222" s="5" t="s">
        <v>3332</v>
      </c>
      <c r="B1222" s="5" t="n">
        <v>1</v>
      </c>
      <c r="C1222" s="5" t="s">
        <v>3302</v>
      </c>
      <c r="D1222" s="5" t="s">
        <v>3303</v>
      </c>
      <c r="E1222" s="5" t="s">
        <v>613</v>
      </c>
      <c r="F1222" s="5" t="s">
        <v>614</v>
      </c>
      <c r="G1222" s="5" t="s">
        <v>3333</v>
      </c>
      <c r="H1222" s="5" t="s">
        <v>163</v>
      </c>
      <c r="I1222" s="5" t="s">
        <v>127</v>
      </c>
      <c r="J1222" s="5" t="s">
        <v>219</v>
      </c>
      <c r="K1222" s="5" t="s">
        <v>141</v>
      </c>
      <c r="L1222" s="5" t="s">
        <v>294</v>
      </c>
      <c r="M1222" s="5" t="s">
        <v>173</v>
      </c>
      <c r="N1222" s="5" t="s">
        <v>117</v>
      </c>
      <c r="O1222" s="5" t="s">
        <v>108</v>
      </c>
      <c r="P1222" s="5" t="s">
        <v>95</v>
      </c>
      <c r="Q1222" s="5" t="s">
        <v>152</v>
      </c>
      <c r="R1222" s="5" t="s">
        <v>151</v>
      </c>
      <c r="S1222" s="5" t="s">
        <v>82</v>
      </c>
      <c r="T1222" s="5" t="s">
        <v>153</v>
      </c>
      <c r="U1222" s="5" t="s">
        <v>95</v>
      </c>
      <c r="V1222" s="5" t="s">
        <v>150</v>
      </c>
      <c r="W1222" s="5" t="s">
        <v>85</v>
      </c>
      <c r="X1222" s="5" t="s">
        <v>126</v>
      </c>
      <c r="Y1222" s="5" t="n">
        <v>0</v>
      </c>
      <c r="Z1222" s="5" t="n">
        <v>1</v>
      </c>
      <c r="AA1222" s="5" t="str">
        <f aca="false">IF(Y1222&gt;Z1222,"Win",IF(Y1222&lt;Z1222,"Loss","Draw"))</f>
        <v>Loss</v>
      </c>
      <c r="AB1222" s="5" t="s">
        <v>98</v>
      </c>
      <c r="AC1222" s="5" t="s">
        <v>99</v>
      </c>
      <c r="AD1222" s="5" t="s">
        <v>3324</v>
      </c>
      <c r="AE1222" s="5" t="s">
        <v>1525</v>
      </c>
      <c r="AF1222" s="5" t="str">
        <f aca="false">IF(AD1222&lt;AE1222,AD1222,AE1222)</f>
        <v>Baby Dragon, Barbarian Barrel, Cannon, Electro Spirit, Lightning, Mighty Miner, Royal Hogs, Skeletons</v>
      </c>
      <c r="AG1222" s="5" t="str">
        <f aca="false">IF(AD1222&lt;AE1222,AE1222,AD1222)</f>
        <v>Barbarian Barrel, Battle Ram, Dark Prince, Giant Skeleton, Lumberjack, Vines, Wizard, Zappies</v>
      </c>
      <c r="AH1222" s="5" t="str">
        <f aca="false">IF(AD1222=AF1222,AA1222,IF(AA1222="Win","Loss",IF(AA1222="Loss","Win","Draw")))</f>
        <v>Win</v>
      </c>
      <c r="AI1222" s="5" t="s">
        <v>102</v>
      </c>
    </row>
    <row r="1223" customFormat="false" ht="15" hidden="false" customHeight="true" outlineLevel="0" collapsed="false">
      <c r="A1223" s="5" t="s">
        <v>3332</v>
      </c>
      <c r="B1223" s="5" t="n">
        <v>2</v>
      </c>
      <c r="C1223" s="5" t="s">
        <v>3302</v>
      </c>
      <c r="D1223" s="5" t="s">
        <v>3303</v>
      </c>
      <c r="E1223" s="5" t="s">
        <v>613</v>
      </c>
      <c r="F1223" s="5" t="s">
        <v>614</v>
      </c>
      <c r="G1223" s="5" t="s">
        <v>3334</v>
      </c>
      <c r="H1223" s="5" t="s">
        <v>163</v>
      </c>
      <c r="I1223" s="5" t="s">
        <v>177</v>
      </c>
      <c r="J1223" s="5" t="s">
        <v>158</v>
      </c>
      <c r="K1223" s="5" t="s">
        <v>107</v>
      </c>
      <c r="L1223" s="5" t="s">
        <v>178</v>
      </c>
      <c r="M1223" s="5" t="s">
        <v>133</v>
      </c>
      <c r="N1223" s="5" t="s">
        <v>85</v>
      </c>
      <c r="O1223" s="5" t="s">
        <v>150</v>
      </c>
      <c r="P1223" s="5" t="s">
        <v>89</v>
      </c>
      <c r="Q1223" s="5" t="s">
        <v>87</v>
      </c>
      <c r="R1223" s="5" t="s">
        <v>241</v>
      </c>
      <c r="S1223" s="5" t="s">
        <v>407</v>
      </c>
      <c r="T1223" s="5" t="s">
        <v>164</v>
      </c>
      <c r="U1223" s="5" t="s">
        <v>193</v>
      </c>
      <c r="V1223" s="5" t="s">
        <v>204</v>
      </c>
      <c r="W1223" s="5" t="s">
        <v>118</v>
      </c>
      <c r="X1223" s="5" t="s">
        <v>165</v>
      </c>
      <c r="Y1223" s="5" t="n">
        <v>0</v>
      </c>
      <c r="Z1223" s="5" t="n">
        <v>1</v>
      </c>
      <c r="AA1223" s="5" t="str">
        <f aca="false">IF(Y1223&gt;Z1223,"Win",IF(Y1223&lt;Z1223,"Loss","Draw"))</f>
        <v>Loss</v>
      </c>
      <c r="AB1223" s="5" t="s">
        <v>98</v>
      </c>
      <c r="AC1223" s="5" t="s">
        <v>99</v>
      </c>
      <c r="AD1223" s="5" t="s">
        <v>3317</v>
      </c>
      <c r="AE1223" s="5" t="s">
        <v>3335</v>
      </c>
      <c r="AF1223" s="5" t="str">
        <f aca="false">IF(AD1223&lt;AE1223,AD1223,AE1223)</f>
        <v>Bowler, Electro Spirit, Goblin Cage, Lightning, Mother Witch, Phoenix, Royal Giant, The Log</v>
      </c>
      <c r="AG1223" s="5" t="str">
        <f aca="false">IF(AD1223&lt;AE1223,AE1223,AD1223)</f>
        <v>Earthquake, Firecracker, Guards, Hog Rider, Ice Spirit, Knight, Royal Delivery, Tesla</v>
      </c>
      <c r="AH1223" s="5" t="str">
        <f aca="false">IF(AD1223=AF1223,AA1223,IF(AA1223="Win","Loss",IF(AA1223="Loss","Win","Draw")))</f>
        <v>Loss</v>
      </c>
      <c r="AI1223" s="5" t="s">
        <v>102</v>
      </c>
    </row>
    <row r="1224" customFormat="false" ht="15" hidden="false" customHeight="true" outlineLevel="0" collapsed="false">
      <c r="A1224" s="5" t="s">
        <v>3336</v>
      </c>
      <c r="B1224" s="5" t="n">
        <v>1</v>
      </c>
      <c r="C1224" s="5" t="s">
        <v>3302</v>
      </c>
      <c r="D1224" s="5" t="s">
        <v>3303</v>
      </c>
      <c r="E1224" s="5" t="s">
        <v>2904</v>
      </c>
      <c r="F1224" s="5" t="s">
        <v>2905</v>
      </c>
      <c r="G1224" s="5" t="s">
        <v>3337</v>
      </c>
      <c r="H1224" s="5" t="s">
        <v>715</v>
      </c>
      <c r="I1224" s="5" t="s">
        <v>407</v>
      </c>
      <c r="J1224" s="5" t="s">
        <v>151</v>
      </c>
      <c r="K1224" s="5" t="s">
        <v>153</v>
      </c>
      <c r="L1224" s="5" t="s">
        <v>165</v>
      </c>
      <c r="M1224" s="5" t="s">
        <v>88</v>
      </c>
      <c r="N1224" s="5" t="s">
        <v>164</v>
      </c>
      <c r="O1224" s="5" t="s">
        <v>157</v>
      </c>
      <c r="P1224" s="5" t="s">
        <v>89</v>
      </c>
      <c r="Q1224" s="5" t="s">
        <v>203</v>
      </c>
      <c r="R1224" s="5" t="s">
        <v>202</v>
      </c>
      <c r="S1224" s="5" t="s">
        <v>201</v>
      </c>
      <c r="T1224" s="5" t="s">
        <v>157</v>
      </c>
      <c r="U1224" s="5" t="s">
        <v>209</v>
      </c>
      <c r="V1224" s="5" t="s">
        <v>126</v>
      </c>
      <c r="W1224" s="5" t="s">
        <v>204</v>
      </c>
      <c r="X1224" s="5" t="s">
        <v>208</v>
      </c>
      <c r="Y1224" s="5" t="n">
        <v>1</v>
      </c>
      <c r="Z1224" s="5" t="n">
        <v>0</v>
      </c>
      <c r="AA1224" s="5" t="str">
        <f aca="false">IF(Y1224&gt;Z1224,"Win",IF(Y1224&lt;Z1224,"Loss","Draw"))</f>
        <v>Win</v>
      </c>
      <c r="AB1224" s="5" t="s">
        <v>98</v>
      </c>
      <c r="AC1224" s="5" t="s">
        <v>99</v>
      </c>
      <c r="AD1224" s="5" t="s">
        <v>3338</v>
      </c>
      <c r="AE1224" s="5" t="s">
        <v>3312</v>
      </c>
      <c r="AF1224" s="5" t="str">
        <f aca="false">IF(AD1224&lt;AE1224,AD1224,AE1224)</f>
        <v>Berserker, Cannon, Earthquake, Fire Spirit, Firecracker, Hog Rider, Mighty Miner, The Log</v>
      </c>
      <c r="AG1224" s="5" t="str">
        <f aca="false">IF(AD1224&lt;AE1224,AE1224,AD1224)</f>
        <v>Fire Spirit, Goblin Barrel, Inferno Tower, Magic Archer, Royal Delivery, Skeletons, Valkyrie, Wall Breakers</v>
      </c>
      <c r="AH1224" s="5" t="str">
        <f aca="false">IF(AD1224=AF1224,AA1224,IF(AA1224="Win","Loss",IF(AA1224="Loss","Win","Draw")))</f>
        <v>Win</v>
      </c>
      <c r="AI1224" s="5" t="s">
        <v>102</v>
      </c>
    </row>
    <row r="1225" customFormat="false" ht="15" hidden="false" customHeight="true" outlineLevel="0" collapsed="false">
      <c r="A1225" s="5" t="s">
        <v>3336</v>
      </c>
      <c r="B1225" s="5" t="n">
        <v>2</v>
      </c>
      <c r="C1225" s="5" t="s">
        <v>3302</v>
      </c>
      <c r="D1225" s="5" t="s">
        <v>3303</v>
      </c>
      <c r="E1225" s="5" t="s">
        <v>2904</v>
      </c>
      <c r="F1225" s="5" t="s">
        <v>2905</v>
      </c>
      <c r="G1225" s="5" t="s">
        <v>3254</v>
      </c>
      <c r="H1225" s="5" t="s">
        <v>715</v>
      </c>
      <c r="I1225" s="5" t="s">
        <v>177</v>
      </c>
      <c r="J1225" s="5" t="s">
        <v>83</v>
      </c>
      <c r="K1225" s="5" t="s">
        <v>448</v>
      </c>
      <c r="L1225" s="5" t="s">
        <v>96</v>
      </c>
      <c r="M1225" s="5" t="s">
        <v>188</v>
      </c>
      <c r="N1225" s="5" t="s">
        <v>93</v>
      </c>
      <c r="O1225" s="5" t="s">
        <v>95</v>
      </c>
      <c r="P1225" s="5" t="s">
        <v>125</v>
      </c>
      <c r="Q1225" s="5" t="s">
        <v>82</v>
      </c>
      <c r="R1225" s="5" t="s">
        <v>151</v>
      </c>
      <c r="S1225" s="5" t="s">
        <v>152</v>
      </c>
      <c r="T1225" s="5" t="s">
        <v>88</v>
      </c>
      <c r="U1225" s="5" t="s">
        <v>153</v>
      </c>
      <c r="V1225" s="5" t="s">
        <v>89</v>
      </c>
      <c r="W1225" s="5" t="s">
        <v>150</v>
      </c>
      <c r="X1225" s="5" t="s">
        <v>85</v>
      </c>
      <c r="Y1225" s="5" t="n">
        <v>0</v>
      </c>
      <c r="Z1225" s="5" t="n">
        <v>1</v>
      </c>
      <c r="AA1225" s="5" t="str">
        <f aca="false">IF(Y1225&gt;Z1225,"Win",IF(Y1225&lt;Z1225,"Loss","Draw"))</f>
        <v>Loss</v>
      </c>
      <c r="AB1225" s="5" t="s">
        <v>98</v>
      </c>
      <c r="AC1225" s="5" t="s">
        <v>99</v>
      </c>
      <c r="AD1225" s="5" t="s">
        <v>3339</v>
      </c>
      <c r="AE1225" s="5" t="s">
        <v>858</v>
      </c>
      <c r="AF1225" s="5" t="str">
        <f aca="false">IF(AD1225&lt;AE1225,AD1225,AE1225)</f>
        <v>Baby Dragon, Berserker, Cannon, Electro Spirit, Lightning, Mighty Miner, Royal Hogs, The Log</v>
      </c>
      <c r="AG1225" s="5" t="str">
        <f aca="false">IF(AD1225&lt;AE1225,AE1225,AD1225)</f>
        <v>Barbarian Barrel, Cannon Cart, Fireball, Minions, Monk, Royal Giant, Tombstone, Witch</v>
      </c>
      <c r="AH1225" s="5" t="str">
        <f aca="false">IF(AD1225=AF1225,AA1225,IF(AA1225="Win","Loss",IF(AA1225="Loss","Win","Draw")))</f>
        <v>Win</v>
      </c>
      <c r="AI1225" s="5" t="s">
        <v>102</v>
      </c>
    </row>
    <row r="1226" customFormat="false" ht="15" hidden="false" customHeight="true" outlineLevel="0" collapsed="false">
      <c r="A1226" s="5" t="s">
        <v>3336</v>
      </c>
      <c r="B1226" s="5" t="n">
        <v>3</v>
      </c>
      <c r="C1226" s="5" t="s">
        <v>3302</v>
      </c>
      <c r="D1226" s="5" t="s">
        <v>3303</v>
      </c>
      <c r="E1226" s="5" t="s">
        <v>2904</v>
      </c>
      <c r="F1226" s="5" t="s">
        <v>2905</v>
      </c>
      <c r="G1226" s="5" t="s">
        <v>3340</v>
      </c>
      <c r="H1226" s="5" t="s">
        <v>485</v>
      </c>
      <c r="I1226" s="5" t="s">
        <v>141</v>
      </c>
      <c r="J1226" s="5" t="s">
        <v>139</v>
      </c>
      <c r="K1226" s="5" t="s">
        <v>109</v>
      </c>
      <c r="L1226" s="5" t="s">
        <v>306</v>
      </c>
      <c r="M1226" s="5" t="s">
        <v>441</v>
      </c>
      <c r="N1226" s="5" t="s">
        <v>440</v>
      </c>
      <c r="O1226" s="5" t="s">
        <v>242</v>
      </c>
      <c r="P1226" s="5" t="s">
        <v>130</v>
      </c>
      <c r="Q1226" s="5" t="s">
        <v>129</v>
      </c>
      <c r="R1226" s="5" t="s">
        <v>91</v>
      </c>
      <c r="S1226" s="5" t="s">
        <v>87</v>
      </c>
      <c r="T1226" s="5" t="s">
        <v>118</v>
      </c>
      <c r="U1226" s="5" t="s">
        <v>172</v>
      </c>
      <c r="V1226" s="5" t="s">
        <v>95</v>
      </c>
      <c r="W1226" s="5" t="s">
        <v>165</v>
      </c>
      <c r="X1226" s="5" t="s">
        <v>93</v>
      </c>
      <c r="Y1226" s="5" t="n">
        <v>0</v>
      </c>
      <c r="Z1226" s="5" t="n">
        <v>1</v>
      </c>
      <c r="AA1226" s="5" t="str">
        <f aca="false">IF(Y1226&gt;Z1226,"Win",IF(Y1226&lt;Z1226,"Loss","Draw"))</f>
        <v>Loss</v>
      </c>
      <c r="AB1226" s="5" t="s">
        <v>98</v>
      </c>
      <c r="AC1226" s="5" t="s">
        <v>99</v>
      </c>
      <c r="AD1226" s="5" t="s">
        <v>443</v>
      </c>
      <c r="AE1226" s="5" t="s">
        <v>3341</v>
      </c>
      <c r="AF1226" s="5" t="str">
        <f aca="false">IF(AD1226&lt;AE1226,AD1226,AE1226)</f>
        <v>Arrows, Bomber, Elite Barbarians, Golem, Lumberjack, Mega Minion, Night Witch, Zap</v>
      </c>
      <c r="AG1226" s="5" t="str">
        <f aca="false">IF(AD1226&lt;AE1226,AE1226,AD1226)</f>
        <v>Barbarian Barrel, Fireball, Goblins, Hog Rider, Ice Spirit, Mega Knight, Musketeer, Tesla</v>
      </c>
      <c r="AH1226" s="5" t="str">
        <f aca="false">IF(AD1226=AF1226,AA1226,IF(AA1226="Win","Loss",IF(AA1226="Loss","Win","Draw")))</f>
        <v>Loss</v>
      </c>
      <c r="AI1226" s="5" t="s">
        <v>102</v>
      </c>
    </row>
    <row r="1227" customFormat="false" ht="15" hidden="false" customHeight="true" outlineLevel="0" collapsed="false">
      <c r="A1227" s="5" t="s">
        <v>3342</v>
      </c>
      <c r="B1227" s="5" t="n">
        <v>1</v>
      </c>
      <c r="C1227" s="5" t="s">
        <v>3302</v>
      </c>
      <c r="D1227" s="5" t="s">
        <v>3303</v>
      </c>
      <c r="E1227" s="5" t="s">
        <v>2789</v>
      </c>
      <c r="F1227" s="5" t="s">
        <v>2790</v>
      </c>
      <c r="G1227" s="5" t="s">
        <v>3343</v>
      </c>
      <c r="H1227" s="5" t="s">
        <v>163</v>
      </c>
      <c r="I1227" s="5" t="s">
        <v>418</v>
      </c>
      <c r="J1227" s="5" t="s">
        <v>139</v>
      </c>
      <c r="K1227" s="5" t="s">
        <v>109</v>
      </c>
      <c r="L1227" s="5" t="s">
        <v>110</v>
      </c>
      <c r="M1227" s="5" t="s">
        <v>112</v>
      </c>
      <c r="N1227" s="5" t="s">
        <v>188</v>
      </c>
      <c r="O1227" s="5" t="s">
        <v>93</v>
      </c>
      <c r="P1227" s="5" t="s">
        <v>111</v>
      </c>
      <c r="Q1227" s="5" t="s">
        <v>137</v>
      </c>
      <c r="R1227" s="5" t="s">
        <v>241</v>
      </c>
      <c r="S1227" s="5" t="s">
        <v>114</v>
      </c>
      <c r="T1227" s="5" t="s">
        <v>157</v>
      </c>
      <c r="U1227" s="5" t="s">
        <v>126</v>
      </c>
      <c r="V1227" s="5" t="s">
        <v>242</v>
      </c>
      <c r="W1227" s="5" t="s">
        <v>153</v>
      </c>
      <c r="X1227" s="5" t="s">
        <v>116</v>
      </c>
      <c r="Y1227" s="5" t="n">
        <v>1</v>
      </c>
      <c r="Z1227" s="5" t="n">
        <v>0</v>
      </c>
      <c r="AA1227" s="5" t="str">
        <f aca="false">IF(Y1227&gt;Z1227,"Win",IF(Y1227&lt;Z1227,"Loss","Draw"))</f>
        <v>Win</v>
      </c>
      <c r="AB1227" s="5" t="s">
        <v>98</v>
      </c>
      <c r="AC1227" s="5" t="s">
        <v>99</v>
      </c>
      <c r="AD1227" s="5" t="s">
        <v>3344</v>
      </c>
      <c r="AE1227" s="5" t="s">
        <v>1635</v>
      </c>
      <c r="AF1227" s="5" t="str">
        <f aca="false">IF(AD1227&lt;AE1227,AD1227,AE1227)</f>
        <v>Bomber, Cannon, Fire Spirit, Giant Snowball, Goblin Drill, Knight, Poison, Skeletons</v>
      </c>
      <c r="AG1227" s="5" t="str">
        <f aca="false">IF(AD1227&lt;AE1227,AE1227,AD1227)</f>
        <v>Fireball, Lava Hound, Mega Minion, Miner, Skeleton Army, Spirit Empress, Tombstone, Zap</v>
      </c>
      <c r="AH1227" s="5" t="str">
        <f aca="false">IF(AD1227=AF1227,AA1227,IF(AA1227="Win","Loss",IF(AA1227="Loss","Win","Draw")))</f>
        <v>Loss</v>
      </c>
      <c r="AI1227" s="5" t="s">
        <v>102</v>
      </c>
    </row>
    <row r="1228" customFormat="false" ht="15" hidden="false" customHeight="true" outlineLevel="0" collapsed="false">
      <c r="A1228" s="5" t="s">
        <v>3342</v>
      </c>
      <c r="B1228" s="5" t="n">
        <v>2</v>
      </c>
      <c r="C1228" s="5" t="s">
        <v>3302</v>
      </c>
      <c r="D1228" s="5" t="s">
        <v>3303</v>
      </c>
      <c r="E1228" s="5" t="s">
        <v>2789</v>
      </c>
      <c r="F1228" s="5" t="s">
        <v>2790</v>
      </c>
      <c r="G1228" s="5" t="s">
        <v>3345</v>
      </c>
      <c r="H1228" s="5" t="s">
        <v>715</v>
      </c>
      <c r="I1228" s="5" t="s">
        <v>127</v>
      </c>
      <c r="J1228" s="5" t="s">
        <v>219</v>
      </c>
      <c r="K1228" s="5" t="s">
        <v>141</v>
      </c>
      <c r="L1228" s="5" t="s">
        <v>294</v>
      </c>
      <c r="M1228" s="5" t="s">
        <v>173</v>
      </c>
      <c r="N1228" s="5" t="s">
        <v>117</v>
      </c>
      <c r="O1228" s="5" t="s">
        <v>108</v>
      </c>
      <c r="P1228" s="5" t="s">
        <v>95</v>
      </c>
      <c r="Q1228" s="5" t="s">
        <v>107</v>
      </c>
      <c r="R1228" s="5" t="s">
        <v>95</v>
      </c>
      <c r="S1228" s="5" t="s">
        <v>141</v>
      </c>
      <c r="T1228" s="5" t="s">
        <v>150</v>
      </c>
      <c r="U1228" s="5" t="s">
        <v>93</v>
      </c>
      <c r="V1228" s="5" t="s">
        <v>143</v>
      </c>
      <c r="W1228" s="5" t="s">
        <v>178</v>
      </c>
      <c r="X1228" s="5" t="s">
        <v>177</v>
      </c>
      <c r="Y1228" s="5" t="n">
        <v>1</v>
      </c>
      <c r="Z1228" s="5" t="n">
        <v>0</v>
      </c>
      <c r="AA1228" s="5" t="str">
        <f aca="false">IF(Y1228&gt;Z1228,"Win",IF(Y1228&lt;Z1228,"Loss","Draw"))</f>
        <v>Win</v>
      </c>
      <c r="AB1228" s="5" t="s">
        <v>98</v>
      </c>
      <c r="AC1228" s="5" t="s">
        <v>99</v>
      </c>
      <c r="AD1228" s="5" t="s">
        <v>3324</v>
      </c>
      <c r="AE1228" s="5" t="s">
        <v>180</v>
      </c>
      <c r="AF1228" s="5" t="str">
        <f aca="false">IF(AD1228&lt;AE1228,AD1228,AE1228)</f>
        <v>Barbarian Barrel, Battle Ram, Dark Prince, Giant Skeleton, Lumberjack, Vines, Wizard, Zappies</v>
      </c>
      <c r="AG1228" s="5" t="str">
        <f aca="false">IF(AD1228&lt;AE1228,AE1228,AD1228)</f>
        <v>Barbarian Barrel, Electro Spirit, Fireball, Goblin Cage, Heal Spirit, Lumberjack, Phoenix, Royal Giant</v>
      </c>
      <c r="AH1228" s="5" t="str">
        <f aca="false">IF(AD1228=AF1228,AA1228,IF(AA1228="Win","Loss",IF(AA1228="Loss","Win","Draw")))</f>
        <v>Win</v>
      </c>
      <c r="AI1228" s="5" t="s">
        <v>102</v>
      </c>
    </row>
    <row r="1229" customFormat="false" ht="15" hidden="false" customHeight="true" outlineLevel="0" collapsed="false">
      <c r="A1229" s="5" t="s">
        <v>3346</v>
      </c>
      <c r="B1229" s="5" t="n">
        <v>1</v>
      </c>
      <c r="C1229" s="5" t="s">
        <v>169</v>
      </c>
      <c r="D1229" s="5" t="s">
        <v>170</v>
      </c>
      <c r="E1229" s="5" t="s">
        <v>3347</v>
      </c>
      <c r="F1229" s="5" t="s">
        <v>3348</v>
      </c>
      <c r="G1229" s="5" t="s">
        <v>3349</v>
      </c>
      <c r="H1229" s="5" t="s">
        <v>163</v>
      </c>
      <c r="I1229" s="5" t="s">
        <v>84</v>
      </c>
      <c r="J1229" s="5" t="s">
        <v>108</v>
      </c>
      <c r="K1229" s="5" t="s">
        <v>114</v>
      </c>
      <c r="L1229" s="5" t="s">
        <v>138</v>
      </c>
      <c r="M1229" s="5" t="s">
        <v>116</v>
      </c>
      <c r="N1229" s="5" t="s">
        <v>115</v>
      </c>
      <c r="O1229" s="5" t="s">
        <v>118</v>
      </c>
      <c r="P1229" s="5" t="s">
        <v>119</v>
      </c>
      <c r="Q1229" s="5" t="s">
        <v>137</v>
      </c>
      <c r="R1229" s="5" t="s">
        <v>108</v>
      </c>
      <c r="S1229" s="5" t="s">
        <v>114</v>
      </c>
      <c r="T1229" s="5" t="s">
        <v>242</v>
      </c>
      <c r="U1229" s="5" t="s">
        <v>88</v>
      </c>
      <c r="V1229" s="5" t="s">
        <v>150</v>
      </c>
      <c r="W1229" s="5" t="s">
        <v>87</v>
      </c>
      <c r="X1229" s="5" t="s">
        <v>116</v>
      </c>
      <c r="Y1229" s="5" t="n">
        <v>1</v>
      </c>
      <c r="Z1229" s="5" t="n">
        <v>0</v>
      </c>
      <c r="AA1229" s="5" t="str">
        <f aca="false">IF(Y1229&gt;Z1229,"Win",IF(Y1229&lt;Z1229,"Loss","Draw"))</f>
        <v>Win</v>
      </c>
      <c r="AB1229" s="5" t="s">
        <v>98</v>
      </c>
      <c r="AC1229" s="5" t="s">
        <v>99</v>
      </c>
      <c r="AD1229" s="5" t="s">
        <v>984</v>
      </c>
      <c r="AE1229" s="5" t="s">
        <v>1033</v>
      </c>
      <c r="AF1229" s="5" t="str">
        <f aca="false">IF(AD1229&lt;AE1229,AD1229,AE1229)</f>
        <v>Archers, Dark Prince, Giant Snowball, Goblin Demolisher, Goblin Hut, Graveyard, Ice Spirit, Poison</v>
      </c>
      <c r="AG1229" s="5" t="str">
        <f aca="false">IF(AD1229&lt;AE1229,AE1229,AD1229)</f>
        <v>Berserker, Bomber, Dark Prince, Electro Spirit, Giant Snowball, Goblin Drill, Poison, Tesla</v>
      </c>
      <c r="AH1229" s="5" t="str">
        <f aca="false">IF(AD1229=AF1229,AA1229,IF(AA1229="Win","Loss",IF(AA1229="Loss","Win","Draw")))</f>
        <v>Win</v>
      </c>
      <c r="AI1229" s="5" t="s">
        <v>297</v>
      </c>
    </row>
    <row r="1230" customFormat="false" ht="15" hidden="false" customHeight="true" outlineLevel="0" collapsed="false">
      <c r="A1230" s="7" t="s">
        <v>3350</v>
      </c>
      <c r="B1230" s="7" t="n">
        <v>1</v>
      </c>
      <c r="C1230" s="7" t="s">
        <v>169</v>
      </c>
      <c r="D1230" s="7" t="s">
        <v>170</v>
      </c>
      <c r="E1230" s="7" t="s">
        <v>3347</v>
      </c>
      <c r="F1230" s="7" t="s">
        <v>3348</v>
      </c>
      <c r="G1230" s="7" t="s">
        <v>3351</v>
      </c>
      <c r="H1230" s="7" t="s">
        <v>163</v>
      </c>
      <c r="I1230" s="7" t="s">
        <v>201</v>
      </c>
      <c r="J1230" s="7" t="s">
        <v>202</v>
      </c>
      <c r="K1230" s="7" t="s">
        <v>203</v>
      </c>
      <c r="L1230" s="7" t="s">
        <v>97</v>
      </c>
      <c r="M1230" s="7" t="s">
        <v>157</v>
      </c>
      <c r="N1230" s="7" t="s">
        <v>118</v>
      </c>
      <c r="O1230" s="7" t="s">
        <v>204</v>
      </c>
      <c r="P1230" s="7" t="s">
        <v>87</v>
      </c>
      <c r="Q1230" s="7" t="s">
        <v>141</v>
      </c>
      <c r="R1230" s="7" t="s">
        <v>95</v>
      </c>
      <c r="S1230" s="7" t="s">
        <v>107</v>
      </c>
      <c r="T1230" s="7" t="s">
        <v>177</v>
      </c>
      <c r="U1230" s="7" t="s">
        <v>178</v>
      </c>
      <c r="V1230" s="7" t="s">
        <v>150</v>
      </c>
      <c r="W1230" s="7" t="s">
        <v>143</v>
      </c>
      <c r="X1230" s="7" t="s">
        <v>93</v>
      </c>
      <c r="Y1230" s="7" t="n">
        <v>0</v>
      </c>
      <c r="Z1230" s="7" t="n">
        <v>1</v>
      </c>
      <c r="AA1230" s="7" t="str">
        <f aca="false">IF(Y1230&gt;Z1230,"Win",IF(Y1230&lt;Z1230,"Loss","Draw"))</f>
        <v>Loss</v>
      </c>
      <c r="AB1230" s="7" t="s">
        <v>99</v>
      </c>
      <c r="AC1230" s="7" t="s">
        <v>99</v>
      </c>
      <c r="AD1230" s="7" t="s">
        <v>1001</v>
      </c>
      <c r="AE1230" s="7" t="s">
        <v>180</v>
      </c>
      <c r="AF1230" s="7" t="str">
        <f aca="false">IF(AD1230&lt;AE1230,AD1230,AE1230)</f>
        <v>Barbarian Barrel, Electro Spirit, Fireball, Goblin Cage, Heal Spirit, Lumberjack, Phoenix, Royal Giant</v>
      </c>
      <c r="AG1230" s="7" t="str">
        <f aca="false">IF(AD1230&lt;AE1230,AE1230,AD1230)</f>
        <v>Fire Spirit, Goblin Barrel, Ice Spirit, Magic Archer, Ronin, Royal Delivery, Tesla, Wall Breakers</v>
      </c>
      <c r="AH1230" s="7" t="str">
        <f aca="false">IF(AD1230=AF1230,AA1230,IF(AA1230="Win","Loss",IF(AA1230="Loss","Win","Draw")))</f>
        <v>Win</v>
      </c>
      <c r="AI1230" s="7" t="s">
        <v>297</v>
      </c>
    </row>
    <row r="1231" customFormat="false" ht="15" hidden="false" customHeight="true" outlineLevel="0" collapsed="false">
      <c r="A1231" s="7" t="s">
        <v>3350</v>
      </c>
      <c r="B1231" s="7" t="n">
        <v>2</v>
      </c>
      <c r="C1231" s="7" t="s">
        <v>169</v>
      </c>
      <c r="D1231" s="7" t="s">
        <v>170</v>
      </c>
      <c r="E1231" s="7" t="s">
        <v>3347</v>
      </c>
      <c r="F1231" s="7" t="s">
        <v>3348</v>
      </c>
      <c r="G1231" s="7" t="s">
        <v>3352</v>
      </c>
      <c r="H1231" s="7" t="s">
        <v>163</v>
      </c>
      <c r="I1231" s="7" t="s">
        <v>141</v>
      </c>
      <c r="J1231" s="7" t="s">
        <v>95</v>
      </c>
      <c r="K1231" s="7" t="s">
        <v>107</v>
      </c>
      <c r="L1231" s="7" t="s">
        <v>177</v>
      </c>
      <c r="M1231" s="7" t="s">
        <v>178</v>
      </c>
      <c r="N1231" s="7" t="s">
        <v>93</v>
      </c>
      <c r="O1231" s="7" t="s">
        <v>150</v>
      </c>
      <c r="P1231" s="7" t="s">
        <v>143</v>
      </c>
      <c r="Q1231" s="7" t="s">
        <v>82</v>
      </c>
      <c r="R1231" s="7" t="s">
        <v>194</v>
      </c>
      <c r="S1231" s="7" t="s">
        <v>153</v>
      </c>
      <c r="T1231" s="7" t="s">
        <v>97</v>
      </c>
      <c r="U1231" s="7" t="s">
        <v>88</v>
      </c>
      <c r="V1231" s="7" t="s">
        <v>150</v>
      </c>
      <c r="W1231" s="7" t="s">
        <v>89</v>
      </c>
      <c r="X1231" s="7" t="s">
        <v>85</v>
      </c>
      <c r="Y1231" s="7" t="n">
        <v>1</v>
      </c>
      <c r="Z1231" s="7" t="n">
        <v>0</v>
      </c>
      <c r="AA1231" s="7" t="str">
        <f aca="false">IF(Y1231&gt;Z1231,"Win",IF(Y1231&lt;Z1231,"Loss","Draw"))</f>
        <v>Win</v>
      </c>
      <c r="AB1231" s="7" t="s">
        <v>99</v>
      </c>
      <c r="AC1231" s="7" t="s">
        <v>99</v>
      </c>
      <c r="AD1231" s="7" t="s">
        <v>180</v>
      </c>
      <c r="AE1231" s="7" t="s">
        <v>3353</v>
      </c>
      <c r="AF1231" s="7" t="str">
        <f aca="false">IF(AD1231&lt;AE1231,AD1231,AE1231)</f>
        <v>Archer Queen, Berserker, Cannon, Electro Spirit, Lightning, Ronin, Royal Hogs, The Log</v>
      </c>
      <c r="AG1231" s="7" t="str">
        <f aca="false">IF(AD1231&lt;AE1231,AE1231,AD1231)</f>
        <v>Barbarian Barrel, Electro Spirit, Fireball, Goblin Cage, Heal Spirit, Lumberjack, Phoenix, Royal Giant</v>
      </c>
      <c r="AH1231" s="7" t="str">
        <f aca="false">IF(AD1231=AF1231,AA1231,IF(AA1231="Win","Loss",IF(AA1231="Loss","Win","Draw")))</f>
        <v>Loss</v>
      </c>
      <c r="AI1231" s="7" t="s">
        <v>297</v>
      </c>
    </row>
    <row r="1232" customFormat="false" ht="15" hidden="false" customHeight="true" outlineLevel="0" collapsed="false">
      <c r="A1232" s="7" t="s">
        <v>3350</v>
      </c>
      <c r="B1232" s="7" t="n">
        <v>3</v>
      </c>
      <c r="C1232" s="7" t="s">
        <v>169</v>
      </c>
      <c r="D1232" s="7" t="s">
        <v>170</v>
      </c>
      <c r="E1232" s="7" t="s">
        <v>3347</v>
      </c>
      <c r="F1232" s="7" t="s">
        <v>3348</v>
      </c>
      <c r="G1232" s="7" t="s">
        <v>3354</v>
      </c>
      <c r="H1232" s="7" t="s">
        <v>163</v>
      </c>
      <c r="I1232" s="7" t="s">
        <v>84</v>
      </c>
      <c r="J1232" s="7" t="s">
        <v>158</v>
      </c>
      <c r="K1232" s="7" t="s">
        <v>114</v>
      </c>
      <c r="L1232" s="7" t="s">
        <v>115</v>
      </c>
      <c r="M1232" s="7" t="s">
        <v>447</v>
      </c>
      <c r="N1232" s="7" t="s">
        <v>173</v>
      </c>
      <c r="O1232" s="7" t="s">
        <v>126</v>
      </c>
      <c r="P1232" s="7" t="s">
        <v>130</v>
      </c>
      <c r="Q1232" s="7" t="s">
        <v>208</v>
      </c>
      <c r="R1232" s="7" t="s">
        <v>91</v>
      </c>
      <c r="S1232" s="7" t="s">
        <v>203</v>
      </c>
      <c r="T1232" s="7" t="s">
        <v>159</v>
      </c>
      <c r="U1232" s="7" t="s">
        <v>201</v>
      </c>
      <c r="V1232" s="7" t="s">
        <v>118</v>
      </c>
      <c r="W1232" s="7" t="s">
        <v>157</v>
      </c>
      <c r="X1232" s="7" t="s">
        <v>249</v>
      </c>
      <c r="Y1232" s="7" t="n">
        <v>0</v>
      </c>
      <c r="Z1232" s="7" t="n">
        <v>1</v>
      </c>
      <c r="AA1232" s="7" t="str">
        <f aca="false">IF(Y1232&gt;Z1232,"Win",IF(Y1232&lt;Z1232,"Loss","Draw"))</f>
        <v>Loss</v>
      </c>
      <c r="AB1232" s="7" t="s">
        <v>99</v>
      </c>
      <c r="AC1232" s="7" t="s">
        <v>99</v>
      </c>
      <c r="AD1232" s="7" t="s">
        <v>1338</v>
      </c>
      <c r="AE1232" s="7" t="s">
        <v>701</v>
      </c>
      <c r="AF1232" s="7" t="str">
        <f aca="false">IF(AD1232&lt;AE1232,AD1232,AE1232)</f>
        <v>Archers, Arrows, Bowler, Giant, Giant Snowball, Graveyard, Skeletons, Zappies</v>
      </c>
      <c r="AG1232" s="7" t="str">
        <f aca="false">IF(AD1232&lt;AE1232,AE1232,AD1232)</f>
        <v>Dart Goblin, Fire Spirit, Goblin Barrel, Goblins, Ice Spirit, Rocket, Valkyrie, Wall Breakers</v>
      </c>
      <c r="AH1232" s="7" t="str">
        <f aca="false">IF(AD1232=AF1232,AA1232,IF(AA1232="Win","Loss",IF(AA1232="Loss","Win","Draw")))</f>
        <v>Loss</v>
      </c>
      <c r="AI1232" s="7" t="s">
        <v>297</v>
      </c>
    </row>
    <row r="1233" customFormat="false" ht="15" hidden="false" customHeight="true" outlineLevel="0" collapsed="false">
      <c r="A1233" s="5" t="s">
        <v>3355</v>
      </c>
      <c r="B1233" s="5" t="n">
        <v>1</v>
      </c>
      <c r="C1233" s="5" t="s">
        <v>169</v>
      </c>
      <c r="D1233" s="5" t="s">
        <v>170</v>
      </c>
      <c r="E1233" s="5" t="s">
        <v>547</v>
      </c>
      <c r="F1233" s="5" t="s">
        <v>548</v>
      </c>
      <c r="G1233" s="5" t="s">
        <v>3356</v>
      </c>
      <c r="H1233" s="5" t="s">
        <v>163</v>
      </c>
      <c r="I1233" s="5" t="s">
        <v>127</v>
      </c>
      <c r="J1233" s="5" t="s">
        <v>128</v>
      </c>
      <c r="K1233" s="5" t="s">
        <v>129</v>
      </c>
      <c r="L1233" s="5" t="s">
        <v>133</v>
      </c>
      <c r="M1233" s="5" t="s">
        <v>97</v>
      </c>
      <c r="N1233" s="5" t="s">
        <v>131</v>
      </c>
      <c r="O1233" s="5" t="s">
        <v>173</v>
      </c>
      <c r="P1233" s="5" t="s">
        <v>130</v>
      </c>
      <c r="Q1233" s="5" t="s">
        <v>152</v>
      </c>
      <c r="R1233" s="5" t="s">
        <v>151</v>
      </c>
      <c r="S1233" s="5" t="s">
        <v>82</v>
      </c>
      <c r="T1233" s="5" t="s">
        <v>153</v>
      </c>
      <c r="U1233" s="5" t="s">
        <v>150</v>
      </c>
      <c r="V1233" s="5" t="s">
        <v>126</v>
      </c>
      <c r="W1233" s="5" t="s">
        <v>89</v>
      </c>
      <c r="X1233" s="5" t="s">
        <v>85</v>
      </c>
      <c r="Y1233" s="5" t="n">
        <v>1</v>
      </c>
      <c r="Z1233" s="5" t="n">
        <v>0</v>
      </c>
      <c r="AA1233" s="5" t="str">
        <f aca="false">IF(Y1233&gt;Z1233,"Win",IF(Y1233&lt;Z1233,"Loss","Draw"))</f>
        <v>Win</v>
      </c>
      <c r="AB1233" s="5" t="s">
        <v>98</v>
      </c>
      <c r="AC1233" s="5" t="s">
        <v>99</v>
      </c>
      <c r="AD1233" s="5" t="s">
        <v>503</v>
      </c>
      <c r="AE1233" s="5" t="s">
        <v>155</v>
      </c>
      <c r="AF1233" s="5" t="str">
        <f aca="false">IF(AD1233&lt;AE1233,AD1233,AE1233)</f>
        <v>Arrows, Bandit, Battle Ram, Golden Knight, Mega Knight, Mother Witch, Ronin, Zappies</v>
      </c>
      <c r="AG1233" s="5" t="str">
        <f aca="false">IF(AD1233&lt;AE1233,AE1233,AD1233)</f>
        <v>Baby Dragon, Cannon, Electro Spirit, Lightning, Mighty Miner, Royal Hogs, Skeletons, The Log</v>
      </c>
      <c r="AH1233" s="5" t="str">
        <f aca="false">IF(AD1233=AF1233,AA1233,IF(AA1233="Win","Loss",IF(AA1233="Loss","Win","Draw")))</f>
        <v>Win</v>
      </c>
      <c r="AI1233" s="5" t="s">
        <v>102</v>
      </c>
    </row>
    <row r="1234" customFormat="false" ht="15" hidden="false" customHeight="true" outlineLevel="0" collapsed="false">
      <c r="A1234" s="5" t="s">
        <v>3355</v>
      </c>
      <c r="B1234" s="5" t="n">
        <v>2</v>
      </c>
      <c r="C1234" s="5" t="s">
        <v>169</v>
      </c>
      <c r="D1234" s="5" t="s">
        <v>170</v>
      </c>
      <c r="E1234" s="5" t="s">
        <v>547</v>
      </c>
      <c r="F1234" s="5" t="s">
        <v>548</v>
      </c>
      <c r="G1234" s="5" t="s">
        <v>3357</v>
      </c>
      <c r="H1234" s="5" t="s">
        <v>163</v>
      </c>
      <c r="I1234" s="5" t="s">
        <v>84</v>
      </c>
      <c r="J1234" s="5" t="s">
        <v>108</v>
      </c>
      <c r="K1234" s="5" t="s">
        <v>114</v>
      </c>
      <c r="L1234" s="5" t="s">
        <v>138</v>
      </c>
      <c r="M1234" s="5" t="s">
        <v>116</v>
      </c>
      <c r="N1234" s="5" t="s">
        <v>115</v>
      </c>
      <c r="O1234" s="5" t="s">
        <v>118</v>
      </c>
      <c r="P1234" s="5" t="s">
        <v>119</v>
      </c>
      <c r="Q1234" s="5" t="s">
        <v>84</v>
      </c>
      <c r="R1234" s="5" t="s">
        <v>83</v>
      </c>
      <c r="S1234" s="5" t="s">
        <v>177</v>
      </c>
      <c r="T1234" s="5" t="s">
        <v>130</v>
      </c>
      <c r="U1234" s="5" t="s">
        <v>95</v>
      </c>
      <c r="V1234" s="5" t="s">
        <v>188</v>
      </c>
      <c r="W1234" s="5" t="s">
        <v>215</v>
      </c>
      <c r="X1234" s="5" t="s">
        <v>118</v>
      </c>
      <c r="Y1234" s="5" t="n">
        <v>0</v>
      </c>
      <c r="Z1234" s="5" t="n">
        <v>1</v>
      </c>
      <c r="AA1234" s="5" t="str">
        <f aca="false">IF(Y1234&gt;Z1234,"Win",IF(Y1234&lt;Z1234,"Loss","Draw"))</f>
        <v>Loss</v>
      </c>
      <c r="AB1234" s="5" t="s">
        <v>98</v>
      </c>
      <c r="AC1234" s="5" t="s">
        <v>99</v>
      </c>
      <c r="AD1234" s="5" t="s">
        <v>984</v>
      </c>
      <c r="AE1234" s="5" t="s">
        <v>3358</v>
      </c>
      <c r="AF1234" s="5" t="str">
        <f aca="false">IF(AD1234&lt;AE1234,AD1234,AE1234)</f>
        <v>Archers, Arrows, Barbarian Barrel, Fisherman, Ice Spirit, Monk, Royal Giant, Tombstone</v>
      </c>
      <c r="AG1234" s="5" t="str">
        <f aca="false">IF(AD1234&lt;AE1234,AE1234,AD1234)</f>
        <v>Archers, Dark Prince, Giant Snowball, Goblin Demolisher, Goblin Hut, Graveyard, Ice Spirit, Poison</v>
      </c>
      <c r="AH1234" s="5" t="str">
        <f aca="false">IF(AD1234=AF1234,AA1234,IF(AA1234="Win","Loss",IF(AA1234="Loss","Win","Draw")))</f>
        <v>Win</v>
      </c>
      <c r="AI1234" s="5" t="s">
        <v>102</v>
      </c>
    </row>
    <row r="1235" customFormat="false" ht="15" hidden="false" customHeight="true" outlineLevel="0" collapsed="false">
      <c r="A1235" s="5" t="s">
        <v>3355</v>
      </c>
      <c r="B1235" s="5" t="n">
        <v>3</v>
      </c>
      <c r="C1235" s="5" t="s">
        <v>169</v>
      </c>
      <c r="D1235" s="5" t="s">
        <v>170</v>
      </c>
      <c r="E1235" s="5" t="s">
        <v>547</v>
      </c>
      <c r="F1235" s="5" t="s">
        <v>548</v>
      </c>
      <c r="G1235" s="5" t="s">
        <v>3359</v>
      </c>
      <c r="H1235" s="5" t="s">
        <v>163</v>
      </c>
      <c r="I1235" s="5" t="s">
        <v>201</v>
      </c>
      <c r="J1235" s="5" t="s">
        <v>151</v>
      </c>
      <c r="K1235" s="5" t="s">
        <v>203</v>
      </c>
      <c r="L1235" s="5" t="s">
        <v>209</v>
      </c>
      <c r="M1235" s="5" t="s">
        <v>159</v>
      </c>
      <c r="N1235" s="5" t="s">
        <v>89</v>
      </c>
      <c r="O1235" s="5" t="s">
        <v>157</v>
      </c>
      <c r="P1235" s="5" t="s">
        <v>93</v>
      </c>
      <c r="Q1235" s="5" t="s">
        <v>114</v>
      </c>
      <c r="R1235" s="5" t="s">
        <v>128</v>
      </c>
      <c r="S1235" s="5" t="s">
        <v>137</v>
      </c>
      <c r="T1235" s="5" t="s">
        <v>157</v>
      </c>
      <c r="U1235" s="5" t="s">
        <v>116</v>
      </c>
      <c r="V1235" s="5" t="s">
        <v>242</v>
      </c>
      <c r="W1235" s="5" t="s">
        <v>88</v>
      </c>
      <c r="X1235" s="5" t="s">
        <v>209</v>
      </c>
      <c r="Y1235" s="5" t="n">
        <v>0</v>
      </c>
      <c r="Z1235" s="5" t="n">
        <v>1</v>
      </c>
      <c r="AA1235" s="5" t="str">
        <f aca="false">IF(Y1235&gt;Z1235,"Win",IF(Y1235&lt;Z1235,"Loss","Draw"))</f>
        <v>Loss</v>
      </c>
      <c r="AB1235" s="5" t="s">
        <v>98</v>
      </c>
      <c r="AC1235" s="5" t="s">
        <v>99</v>
      </c>
      <c r="AD1235" s="5" t="s">
        <v>3360</v>
      </c>
      <c r="AE1235" s="5" t="s">
        <v>3361</v>
      </c>
      <c r="AF1235" s="5" t="str">
        <f aca="false">IF(AD1235&lt;AE1235,AD1235,AE1235)</f>
        <v>Berserker, Bomber, Fire Spirit, Giant Snowball, Goblin Drill, Golden Knight, Inferno Tower, Poison</v>
      </c>
      <c r="AG1235" s="5" t="str">
        <f aca="false">IF(AD1235&lt;AE1235,AE1235,AD1235)</f>
        <v>Dart Goblin, Fire Spirit, Fireball, Goblin Barrel, Inferno Tower, Mighty Miner, The Log, Wall Breakers</v>
      </c>
      <c r="AH1235" s="5" t="str">
        <f aca="false">IF(AD1235=AF1235,AA1235,IF(AA1235="Win","Loss",IF(AA1235="Loss","Win","Draw")))</f>
        <v>Win</v>
      </c>
      <c r="AI1235" s="5" t="s">
        <v>102</v>
      </c>
    </row>
    <row r="1236" customFormat="false" ht="15" hidden="false" customHeight="true" outlineLevel="0" collapsed="false">
      <c r="A1236" s="5" t="s">
        <v>3362</v>
      </c>
      <c r="B1236" s="5" t="n">
        <v>1</v>
      </c>
      <c r="C1236" s="5" t="s">
        <v>169</v>
      </c>
      <c r="D1236" s="5" t="s">
        <v>170</v>
      </c>
      <c r="E1236" s="5" t="s">
        <v>424</v>
      </c>
      <c r="F1236" s="5" t="s">
        <v>425</v>
      </c>
      <c r="G1236" s="5" t="s">
        <v>540</v>
      </c>
      <c r="H1236" s="5" t="s">
        <v>163</v>
      </c>
      <c r="I1236" s="5" t="s">
        <v>177</v>
      </c>
      <c r="J1236" s="5" t="s">
        <v>188</v>
      </c>
      <c r="K1236" s="5" t="s">
        <v>83</v>
      </c>
      <c r="L1236" s="5" t="s">
        <v>133</v>
      </c>
      <c r="M1236" s="5" t="s">
        <v>215</v>
      </c>
      <c r="N1236" s="5" t="s">
        <v>86</v>
      </c>
      <c r="O1236" s="5" t="s">
        <v>93</v>
      </c>
      <c r="P1236" s="5" t="s">
        <v>89</v>
      </c>
      <c r="Q1236" s="5" t="s">
        <v>129</v>
      </c>
      <c r="R1236" s="5" t="s">
        <v>128</v>
      </c>
      <c r="S1236" s="5" t="s">
        <v>127</v>
      </c>
      <c r="T1236" s="5" t="s">
        <v>173</v>
      </c>
      <c r="U1236" s="5" t="s">
        <v>97</v>
      </c>
      <c r="V1236" s="5" t="s">
        <v>133</v>
      </c>
      <c r="W1236" s="5" t="s">
        <v>131</v>
      </c>
      <c r="X1236" s="5" t="s">
        <v>130</v>
      </c>
      <c r="Y1236" s="5" t="n">
        <v>1</v>
      </c>
      <c r="Z1236" s="5" t="n">
        <v>0</v>
      </c>
      <c r="AA1236" s="5" t="str">
        <f aca="false">IF(Y1236&gt;Z1236,"Win",IF(Y1236&lt;Z1236,"Loss","Draw"))</f>
        <v>Win</v>
      </c>
      <c r="AB1236" s="5" t="s">
        <v>98</v>
      </c>
      <c r="AC1236" s="5" t="s">
        <v>99</v>
      </c>
      <c r="AD1236" s="5" t="s">
        <v>494</v>
      </c>
      <c r="AE1236" s="5" t="s">
        <v>503</v>
      </c>
      <c r="AF1236" s="5" t="str">
        <f aca="false">IF(AD1236&lt;AE1236,AD1236,AE1236)</f>
        <v>Arrows, Bandit, Battle Ram, Golden Knight, Mega Knight, Mother Witch, Ronin, Zappies</v>
      </c>
      <c r="AG1236" s="5" t="str">
        <f aca="false">IF(AD1236&lt;AE1236,AE1236,AD1236)</f>
        <v>Fireball, Fisherman, Monk, Mother Witch, Royal Giant, Skeleton Dragons, The Log, Tombstone</v>
      </c>
      <c r="AH1236" s="5" t="str">
        <f aca="false">IF(AD1236=AF1236,AA1236,IF(AA1236="Win","Loss",IF(AA1236="Loss","Win","Draw")))</f>
        <v>Loss</v>
      </c>
      <c r="AI1236" s="5" t="s">
        <v>102</v>
      </c>
    </row>
    <row r="1237" customFormat="false" ht="15" hidden="false" customHeight="true" outlineLevel="0" collapsed="false">
      <c r="A1237" s="5" t="s">
        <v>3362</v>
      </c>
      <c r="B1237" s="5" t="n">
        <v>2</v>
      </c>
      <c r="C1237" s="5" t="s">
        <v>169</v>
      </c>
      <c r="D1237" s="5" t="s">
        <v>170</v>
      </c>
      <c r="E1237" s="5" t="s">
        <v>424</v>
      </c>
      <c r="F1237" s="5" t="s">
        <v>425</v>
      </c>
      <c r="G1237" s="5" t="s">
        <v>541</v>
      </c>
      <c r="H1237" s="5" t="s">
        <v>163</v>
      </c>
      <c r="I1237" s="5" t="s">
        <v>201</v>
      </c>
      <c r="J1237" s="5" t="s">
        <v>202</v>
      </c>
      <c r="K1237" s="5" t="s">
        <v>203</v>
      </c>
      <c r="L1237" s="5" t="s">
        <v>97</v>
      </c>
      <c r="M1237" s="5" t="s">
        <v>157</v>
      </c>
      <c r="N1237" s="5" t="s">
        <v>118</v>
      </c>
      <c r="O1237" s="5" t="s">
        <v>204</v>
      </c>
      <c r="P1237" s="5" t="s">
        <v>234</v>
      </c>
      <c r="Q1237" s="5" t="s">
        <v>153</v>
      </c>
      <c r="R1237" s="5" t="s">
        <v>108</v>
      </c>
      <c r="S1237" s="5" t="s">
        <v>203</v>
      </c>
      <c r="T1237" s="5" t="s">
        <v>159</v>
      </c>
      <c r="U1237" s="5" t="s">
        <v>88</v>
      </c>
      <c r="V1237" s="5" t="s">
        <v>118</v>
      </c>
      <c r="W1237" s="5" t="s">
        <v>89</v>
      </c>
      <c r="X1237" s="5" t="s">
        <v>93</v>
      </c>
      <c r="Y1237" s="5" t="n">
        <v>0</v>
      </c>
      <c r="Z1237" s="5" t="n">
        <v>1</v>
      </c>
      <c r="AA1237" s="5" t="str">
        <f aca="false">IF(Y1237&gt;Z1237,"Win",IF(Y1237&lt;Z1237,"Loss","Draw"))</f>
        <v>Loss</v>
      </c>
      <c r="AB1237" s="5" t="s">
        <v>98</v>
      </c>
      <c r="AC1237" s="5" t="s">
        <v>99</v>
      </c>
      <c r="AD1237" s="5" t="s">
        <v>543</v>
      </c>
      <c r="AE1237" s="5" t="s">
        <v>542</v>
      </c>
      <c r="AF1237" s="5" t="str">
        <f aca="false">IF(AD1237&lt;AE1237,AD1237,AE1237)</f>
        <v>Berserker, Cannon, Dark Prince, Dart Goblin, Fireball, Goblin Barrel, Ice Spirit, The Log</v>
      </c>
      <c r="AG1237" s="5" t="str">
        <f aca="false">IF(AD1237&lt;AE1237,AE1237,AD1237)</f>
        <v>Bomb Tower, Fire Spirit, Goblin Barrel, Ice Spirit, Magic Archer, Ronin, Royal Delivery, Wall Breakers</v>
      </c>
      <c r="AH1237" s="5" t="str">
        <f aca="false">IF(AD1237=AF1237,AA1237,IF(AA1237="Win","Loss",IF(AA1237="Loss","Win","Draw")))</f>
        <v>Win</v>
      </c>
      <c r="AI1237" s="5" t="s">
        <v>102</v>
      </c>
    </row>
    <row r="1238" customFormat="false" ht="15" hidden="false" customHeight="true" outlineLevel="0" collapsed="false">
      <c r="A1238" s="5" t="s">
        <v>3362</v>
      </c>
      <c r="B1238" s="5" t="n">
        <v>3</v>
      </c>
      <c r="C1238" s="5" t="s">
        <v>169</v>
      </c>
      <c r="D1238" s="5" t="s">
        <v>170</v>
      </c>
      <c r="E1238" s="5" t="s">
        <v>424</v>
      </c>
      <c r="F1238" s="5" t="s">
        <v>425</v>
      </c>
      <c r="G1238" s="5" t="s">
        <v>544</v>
      </c>
      <c r="H1238" s="5" t="s">
        <v>163</v>
      </c>
      <c r="I1238" s="5" t="s">
        <v>129</v>
      </c>
      <c r="J1238" s="5" t="s">
        <v>219</v>
      </c>
      <c r="K1238" s="5" t="s">
        <v>127</v>
      </c>
      <c r="L1238" s="5" t="s">
        <v>173</v>
      </c>
      <c r="M1238" s="5" t="s">
        <v>130</v>
      </c>
      <c r="N1238" s="5" t="s">
        <v>124</v>
      </c>
      <c r="O1238" s="5" t="s">
        <v>109</v>
      </c>
      <c r="P1238" s="5" t="s">
        <v>193</v>
      </c>
      <c r="Q1238" s="5" t="s">
        <v>137</v>
      </c>
      <c r="R1238" s="5" t="s">
        <v>241</v>
      </c>
      <c r="S1238" s="5" t="s">
        <v>114</v>
      </c>
      <c r="T1238" s="5" t="s">
        <v>242</v>
      </c>
      <c r="U1238" s="5" t="s">
        <v>126</v>
      </c>
      <c r="V1238" s="5" t="s">
        <v>157</v>
      </c>
      <c r="W1238" s="5" t="s">
        <v>87</v>
      </c>
      <c r="X1238" s="5" t="s">
        <v>116</v>
      </c>
      <c r="Y1238" s="5" t="n">
        <v>0</v>
      </c>
      <c r="Z1238" s="5" t="n">
        <v>1</v>
      </c>
      <c r="AA1238" s="5" t="str">
        <f aca="false">IF(Y1238&gt;Z1238,"Win",IF(Y1238&lt;Z1238,"Loss","Draw"))</f>
        <v>Loss</v>
      </c>
      <c r="AB1238" s="5" t="s">
        <v>98</v>
      </c>
      <c r="AC1238" s="5" t="s">
        <v>99</v>
      </c>
      <c r="AD1238" s="5" t="s">
        <v>545</v>
      </c>
      <c r="AE1238" s="5" t="s">
        <v>243</v>
      </c>
      <c r="AF1238" s="5" t="str">
        <f aca="false">IF(AD1238&lt;AE1238,AD1238,AE1238)</f>
        <v>Arrows, Battle Ram, Guards, Mega Knight, Royal Ghost, Wizard, Zap, Zappies</v>
      </c>
      <c r="AG1238" s="5" t="str">
        <f aca="false">IF(AD1238&lt;AE1238,AE1238,AD1238)</f>
        <v>Bomber, Fire Spirit, Giant Snowball, Goblin Drill, Knight, Poison, Skeletons, Tesla</v>
      </c>
      <c r="AH1238" s="5" t="str">
        <f aca="false">IF(AD1238=AF1238,AA1238,IF(AA1238="Win","Loss",IF(AA1238="Loss","Win","Draw")))</f>
        <v>Loss</v>
      </c>
      <c r="AI1238" s="5" t="s">
        <v>102</v>
      </c>
    </row>
    <row r="1239" customFormat="false" ht="15" hidden="false" customHeight="true" outlineLevel="0" collapsed="false">
      <c r="A1239" s="5" t="s">
        <v>3363</v>
      </c>
      <c r="B1239" s="5" t="n">
        <v>1</v>
      </c>
      <c r="C1239" s="5" t="s">
        <v>169</v>
      </c>
      <c r="D1239" s="5" t="s">
        <v>170</v>
      </c>
      <c r="E1239" s="5" t="s">
        <v>567</v>
      </c>
      <c r="F1239" s="5" t="s">
        <v>568</v>
      </c>
      <c r="G1239" s="5" t="s">
        <v>3364</v>
      </c>
      <c r="H1239" s="5" t="s">
        <v>163</v>
      </c>
      <c r="I1239" s="5" t="s">
        <v>177</v>
      </c>
      <c r="J1239" s="5" t="s">
        <v>188</v>
      </c>
      <c r="K1239" s="5" t="s">
        <v>83</v>
      </c>
      <c r="L1239" s="5" t="s">
        <v>133</v>
      </c>
      <c r="M1239" s="5" t="s">
        <v>215</v>
      </c>
      <c r="N1239" s="5" t="s">
        <v>93</v>
      </c>
      <c r="O1239" s="5" t="s">
        <v>86</v>
      </c>
      <c r="P1239" s="5" t="s">
        <v>95</v>
      </c>
      <c r="Q1239" s="5" t="s">
        <v>177</v>
      </c>
      <c r="R1239" s="5" t="s">
        <v>83</v>
      </c>
      <c r="S1239" s="5" t="s">
        <v>188</v>
      </c>
      <c r="T1239" s="5" t="s">
        <v>133</v>
      </c>
      <c r="U1239" s="5" t="s">
        <v>215</v>
      </c>
      <c r="V1239" s="5" t="s">
        <v>93</v>
      </c>
      <c r="W1239" s="5" t="s">
        <v>86</v>
      </c>
      <c r="X1239" s="5" t="s">
        <v>95</v>
      </c>
      <c r="Y1239" s="5" t="n">
        <v>0</v>
      </c>
      <c r="Z1239" s="5" t="n">
        <v>1</v>
      </c>
      <c r="AA1239" s="5" t="str">
        <f aca="false">IF(Y1239&gt;Z1239,"Win",IF(Y1239&lt;Z1239,"Loss","Draw"))</f>
        <v>Loss</v>
      </c>
      <c r="AB1239" s="5" t="s">
        <v>98</v>
      </c>
      <c r="AC1239" s="5" t="s">
        <v>99</v>
      </c>
      <c r="AD1239" s="5" t="s">
        <v>217</v>
      </c>
      <c r="AE1239" s="5" t="s">
        <v>217</v>
      </c>
      <c r="AF1239" s="5" t="str">
        <f aca="false">IF(AD1239&lt;AE1239,AD1239,AE1239)</f>
        <v>Barbarian Barrel, Fireball, Fisherman, Monk, Mother Witch, Royal Giant, Skeleton Dragons, Tombstone</v>
      </c>
      <c r="AG1239" s="5" t="str">
        <f aca="false">IF(AD1239&lt;AE1239,AE1239,AD1239)</f>
        <v>Barbarian Barrel, Fireball, Fisherman, Monk, Mother Witch, Royal Giant, Skeleton Dragons, Tombstone</v>
      </c>
      <c r="AH1239" s="5" t="str">
        <f aca="false">IF(AD1239=AF1239,AA1239,IF(AA1239="Win","Loss",IF(AA1239="Loss","Win","Draw")))</f>
        <v>Loss</v>
      </c>
      <c r="AI1239" s="5" t="s">
        <v>102</v>
      </c>
    </row>
    <row r="1240" customFormat="false" ht="15" hidden="false" customHeight="true" outlineLevel="0" collapsed="false">
      <c r="A1240" s="5" t="s">
        <v>3363</v>
      </c>
      <c r="B1240" s="5" t="n">
        <v>2</v>
      </c>
      <c r="C1240" s="5" t="s">
        <v>169</v>
      </c>
      <c r="D1240" s="5" t="s">
        <v>170</v>
      </c>
      <c r="E1240" s="5" t="s">
        <v>567</v>
      </c>
      <c r="F1240" s="5" t="s">
        <v>568</v>
      </c>
      <c r="G1240" s="5" t="s">
        <v>3365</v>
      </c>
      <c r="H1240" s="5" t="s">
        <v>163</v>
      </c>
      <c r="I1240" s="5" t="s">
        <v>114</v>
      </c>
      <c r="J1240" s="5" t="s">
        <v>108</v>
      </c>
      <c r="K1240" s="5" t="s">
        <v>84</v>
      </c>
      <c r="L1240" s="5" t="s">
        <v>138</v>
      </c>
      <c r="M1240" s="5" t="s">
        <v>115</v>
      </c>
      <c r="N1240" s="5" t="s">
        <v>116</v>
      </c>
      <c r="O1240" s="5" t="s">
        <v>119</v>
      </c>
      <c r="P1240" s="5" t="s">
        <v>88</v>
      </c>
      <c r="Q1240" s="5" t="s">
        <v>82</v>
      </c>
      <c r="R1240" s="5" t="s">
        <v>202</v>
      </c>
      <c r="S1240" s="5" t="s">
        <v>87</v>
      </c>
      <c r="T1240" s="5" t="s">
        <v>97</v>
      </c>
      <c r="U1240" s="5" t="s">
        <v>85</v>
      </c>
      <c r="V1240" s="5" t="s">
        <v>126</v>
      </c>
      <c r="W1240" s="5" t="s">
        <v>150</v>
      </c>
      <c r="X1240" s="5" t="s">
        <v>89</v>
      </c>
      <c r="Y1240" s="5" t="n">
        <v>0</v>
      </c>
      <c r="Z1240" s="5" t="n">
        <v>1</v>
      </c>
      <c r="AA1240" s="5" t="str">
        <f aca="false">IF(Y1240&gt;Z1240,"Win",IF(Y1240&lt;Z1240,"Loss","Draw"))</f>
        <v>Loss</v>
      </c>
      <c r="AB1240" s="5" t="s">
        <v>98</v>
      </c>
      <c r="AC1240" s="5" t="s">
        <v>99</v>
      </c>
      <c r="AD1240" s="5" t="s">
        <v>231</v>
      </c>
      <c r="AE1240" s="5" t="s">
        <v>3366</v>
      </c>
      <c r="AF1240" s="5" t="str">
        <f aca="false">IF(AD1240&lt;AE1240,AD1240,AE1240)</f>
        <v>Archers, Berserker, Dark Prince, Giant Snowball, Goblin Demolisher, Goblin Hut, Graveyard, Poison</v>
      </c>
      <c r="AG1240" s="5" t="str">
        <f aca="false">IF(AD1240&lt;AE1240,AE1240,AD1240)</f>
        <v>Electro Spirit, Lightning, Magic Archer, Ronin, Royal Hogs, Skeletons, Tesla, The Log</v>
      </c>
      <c r="AH1240" s="5" t="str">
        <f aca="false">IF(AD1240=AF1240,AA1240,IF(AA1240="Win","Loss",IF(AA1240="Loss","Win","Draw")))</f>
        <v>Loss</v>
      </c>
      <c r="AI1240" s="5" t="s">
        <v>102</v>
      </c>
    </row>
    <row r="1241" customFormat="false" ht="15" hidden="false" customHeight="true" outlineLevel="0" collapsed="false">
      <c r="A1241" s="5" t="s">
        <v>3367</v>
      </c>
      <c r="B1241" s="5" t="n">
        <v>1</v>
      </c>
      <c r="C1241" s="5" t="s">
        <v>169</v>
      </c>
      <c r="D1241" s="5" t="s">
        <v>170</v>
      </c>
      <c r="E1241" s="5" t="s">
        <v>573</v>
      </c>
      <c r="F1241" s="5" t="s">
        <v>574</v>
      </c>
      <c r="G1241" s="5" t="s">
        <v>2576</v>
      </c>
      <c r="H1241" s="5" t="s">
        <v>163</v>
      </c>
      <c r="I1241" s="5" t="s">
        <v>201</v>
      </c>
      <c r="J1241" s="5" t="s">
        <v>202</v>
      </c>
      <c r="K1241" s="5" t="s">
        <v>203</v>
      </c>
      <c r="L1241" s="5" t="s">
        <v>97</v>
      </c>
      <c r="M1241" s="5" t="s">
        <v>204</v>
      </c>
      <c r="N1241" s="5" t="s">
        <v>157</v>
      </c>
      <c r="O1241" s="5" t="s">
        <v>118</v>
      </c>
      <c r="P1241" s="5" t="s">
        <v>234</v>
      </c>
      <c r="Q1241" s="5" t="s">
        <v>177</v>
      </c>
      <c r="R1241" s="5" t="s">
        <v>83</v>
      </c>
      <c r="S1241" s="5" t="s">
        <v>257</v>
      </c>
      <c r="T1241" s="5" t="s">
        <v>215</v>
      </c>
      <c r="U1241" s="5" t="s">
        <v>188</v>
      </c>
      <c r="V1241" s="5" t="s">
        <v>86</v>
      </c>
      <c r="W1241" s="5" t="s">
        <v>89</v>
      </c>
      <c r="X1241" s="5" t="s">
        <v>93</v>
      </c>
      <c r="Y1241" s="5" t="n">
        <v>1</v>
      </c>
      <c r="Z1241" s="5" t="n">
        <v>0</v>
      </c>
      <c r="AA1241" s="5" t="str">
        <f aca="false">IF(Y1241&gt;Z1241,"Win",IF(Y1241&lt;Z1241,"Loss","Draw"))</f>
        <v>Win</v>
      </c>
      <c r="AB1241" s="5" t="s">
        <v>98</v>
      </c>
      <c r="AC1241" s="5" t="s">
        <v>99</v>
      </c>
      <c r="AD1241" s="5" t="s">
        <v>543</v>
      </c>
      <c r="AE1241" s="5" t="s">
        <v>2577</v>
      </c>
      <c r="AF1241" s="5" t="str">
        <f aca="false">IF(AD1241&lt;AE1241,AD1241,AE1241)</f>
        <v>Bomb Tower, Fire Spirit, Goblin Barrel, Ice Spirit, Magic Archer, Ronin, Royal Delivery, Wall Breakers</v>
      </c>
      <c r="AG1241" s="5" t="str">
        <f aca="false">IF(AD1241&lt;AE1241,AE1241,AD1241)</f>
        <v>Fireball, Fisherman, Hunter, Monk, Royal Giant, Skeleton Dragons, The Log, Tombstone</v>
      </c>
      <c r="AH1241" s="5" t="str">
        <f aca="false">IF(AD1241=AF1241,AA1241,IF(AA1241="Win","Loss",IF(AA1241="Loss","Win","Draw")))</f>
        <v>Win</v>
      </c>
      <c r="AI1241" s="5" t="s">
        <v>102</v>
      </c>
    </row>
    <row r="1242" customFormat="false" ht="15" hidden="false" customHeight="true" outlineLevel="0" collapsed="false">
      <c r="A1242" s="5" t="s">
        <v>3367</v>
      </c>
      <c r="B1242" s="5" t="n">
        <v>2</v>
      </c>
      <c r="C1242" s="5" t="s">
        <v>169</v>
      </c>
      <c r="D1242" s="5" t="s">
        <v>170</v>
      </c>
      <c r="E1242" s="5" t="s">
        <v>573</v>
      </c>
      <c r="F1242" s="5" t="s">
        <v>574</v>
      </c>
      <c r="G1242" s="5" t="s">
        <v>2578</v>
      </c>
      <c r="H1242" s="5" t="s">
        <v>163</v>
      </c>
      <c r="I1242" s="5" t="s">
        <v>141</v>
      </c>
      <c r="J1242" s="5" t="s">
        <v>95</v>
      </c>
      <c r="K1242" s="5" t="s">
        <v>107</v>
      </c>
      <c r="L1242" s="5" t="s">
        <v>177</v>
      </c>
      <c r="M1242" s="5" t="s">
        <v>178</v>
      </c>
      <c r="N1242" s="5" t="s">
        <v>93</v>
      </c>
      <c r="O1242" s="5" t="s">
        <v>150</v>
      </c>
      <c r="P1242" s="5" t="s">
        <v>143</v>
      </c>
      <c r="Q1242" s="5" t="s">
        <v>407</v>
      </c>
      <c r="R1242" s="5" t="s">
        <v>151</v>
      </c>
      <c r="S1242" s="5" t="s">
        <v>153</v>
      </c>
      <c r="T1242" s="5" t="s">
        <v>165</v>
      </c>
      <c r="U1242" s="5" t="s">
        <v>164</v>
      </c>
      <c r="V1242" s="5" t="s">
        <v>204</v>
      </c>
      <c r="W1242" s="5" t="s">
        <v>150</v>
      </c>
      <c r="X1242" s="5" t="s">
        <v>95</v>
      </c>
      <c r="Y1242" s="5" t="n">
        <v>1</v>
      </c>
      <c r="Z1242" s="5" t="n">
        <v>0</v>
      </c>
      <c r="AA1242" s="5" t="str">
        <f aca="false">IF(Y1242&gt;Z1242,"Win",IF(Y1242&lt;Z1242,"Loss","Draw"))</f>
        <v>Win</v>
      </c>
      <c r="AB1242" s="5" t="s">
        <v>98</v>
      </c>
      <c r="AC1242" s="5" t="s">
        <v>99</v>
      </c>
      <c r="AD1242" s="5" t="s">
        <v>180</v>
      </c>
      <c r="AE1242" s="5" t="s">
        <v>2579</v>
      </c>
      <c r="AF1242" s="5" t="str">
        <f aca="false">IF(AD1242&lt;AE1242,AD1242,AE1242)</f>
        <v>Barbarian Barrel, Cannon, Earthquake, Electro Spirit, Firecracker, Hog Rider, Mighty Miner, Royal Delivery</v>
      </c>
      <c r="AG1242" s="5" t="str">
        <f aca="false">IF(AD1242&lt;AE1242,AE1242,AD1242)</f>
        <v>Barbarian Barrel, Electro Spirit, Fireball, Goblin Cage, Heal Spirit, Lumberjack, Phoenix, Royal Giant</v>
      </c>
      <c r="AH1242" s="5" t="str">
        <f aca="false">IF(AD1242=AF1242,AA1242,IF(AA1242="Win","Loss",IF(AA1242="Loss","Win","Draw")))</f>
        <v>Loss</v>
      </c>
      <c r="AI1242" s="5" t="s">
        <v>102</v>
      </c>
    </row>
    <row r="1243" customFormat="false" ht="15" hidden="false" customHeight="true" outlineLevel="0" collapsed="false">
      <c r="A1243" s="5" t="s">
        <v>3368</v>
      </c>
      <c r="B1243" s="5" t="n">
        <v>1</v>
      </c>
      <c r="C1243" s="5" t="s">
        <v>169</v>
      </c>
      <c r="D1243" s="5" t="s">
        <v>170</v>
      </c>
      <c r="E1243" s="5" t="s">
        <v>584</v>
      </c>
      <c r="F1243" s="5" t="s">
        <v>585</v>
      </c>
      <c r="G1243" s="5" t="s">
        <v>3369</v>
      </c>
      <c r="H1243" s="5" t="s">
        <v>163</v>
      </c>
      <c r="I1243" s="5" t="s">
        <v>82</v>
      </c>
      <c r="J1243" s="5" t="s">
        <v>108</v>
      </c>
      <c r="K1243" s="5" t="s">
        <v>152</v>
      </c>
      <c r="L1243" s="5" t="s">
        <v>85</v>
      </c>
      <c r="M1243" s="5" t="s">
        <v>126</v>
      </c>
      <c r="N1243" s="5" t="s">
        <v>150</v>
      </c>
      <c r="O1243" s="5" t="s">
        <v>89</v>
      </c>
      <c r="P1243" s="5" t="s">
        <v>119</v>
      </c>
      <c r="Q1243" s="5" t="s">
        <v>203</v>
      </c>
      <c r="R1243" s="5" t="s">
        <v>202</v>
      </c>
      <c r="S1243" s="5" t="s">
        <v>201</v>
      </c>
      <c r="T1243" s="5" t="s">
        <v>88</v>
      </c>
      <c r="U1243" s="5" t="s">
        <v>118</v>
      </c>
      <c r="V1243" s="5" t="s">
        <v>157</v>
      </c>
      <c r="W1243" s="5" t="s">
        <v>209</v>
      </c>
      <c r="X1243" s="5" t="s">
        <v>204</v>
      </c>
      <c r="Y1243" s="5" t="n">
        <v>0</v>
      </c>
      <c r="Z1243" s="5" t="n">
        <v>1</v>
      </c>
      <c r="AA1243" s="5" t="str">
        <f aca="false">IF(Y1243&gt;Z1243,"Win",IF(Y1243&lt;Z1243,"Loss","Draw"))</f>
        <v>Loss</v>
      </c>
      <c r="AB1243" s="5" t="s">
        <v>98</v>
      </c>
      <c r="AC1243" s="5" t="s">
        <v>99</v>
      </c>
      <c r="AD1243" s="5" t="s">
        <v>769</v>
      </c>
      <c r="AE1243" s="5" t="s">
        <v>587</v>
      </c>
      <c r="AF1243" s="5" t="str">
        <f aca="false">IF(AD1243&lt;AE1243,AD1243,AE1243)</f>
        <v>Baby Dragon, Dark Prince, Electro Spirit, Goblin Hut, Lightning, Royal Hogs, Skeletons, The Log</v>
      </c>
      <c r="AG1243" s="5" t="str">
        <f aca="false">IF(AD1243&lt;AE1243,AE1243,AD1243)</f>
        <v>Berserker, Fire Spirit, Goblin Barrel, Ice Spirit, Inferno Tower, Magic Archer, Royal Delivery, Wall Breakers</v>
      </c>
      <c r="AH1243" s="5" t="str">
        <f aca="false">IF(AD1243=AF1243,AA1243,IF(AA1243="Win","Loss",IF(AA1243="Loss","Win","Draw")))</f>
        <v>Loss</v>
      </c>
      <c r="AI1243" s="5" t="s">
        <v>102</v>
      </c>
    </row>
    <row r="1244" customFormat="false" ht="15" hidden="false" customHeight="true" outlineLevel="0" collapsed="false">
      <c r="A1244" s="5" t="s">
        <v>3368</v>
      </c>
      <c r="B1244" s="5" t="n">
        <v>2</v>
      </c>
      <c r="C1244" s="5" t="s">
        <v>169</v>
      </c>
      <c r="D1244" s="5" t="s">
        <v>170</v>
      </c>
      <c r="E1244" s="5" t="s">
        <v>584</v>
      </c>
      <c r="F1244" s="5" t="s">
        <v>585</v>
      </c>
      <c r="G1244" s="5" t="s">
        <v>3370</v>
      </c>
      <c r="H1244" s="5" t="s">
        <v>163</v>
      </c>
      <c r="I1244" s="5" t="s">
        <v>177</v>
      </c>
      <c r="J1244" s="5" t="s">
        <v>188</v>
      </c>
      <c r="K1244" s="5" t="s">
        <v>83</v>
      </c>
      <c r="L1244" s="5" t="s">
        <v>133</v>
      </c>
      <c r="M1244" s="5" t="s">
        <v>215</v>
      </c>
      <c r="N1244" s="5" t="s">
        <v>86</v>
      </c>
      <c r="O1244" s="5" t="s">
        <v>93</v>
      </c>
      <c r="P1244" s="5" t="s">
        <v>95</v>
      </c>
      <c r="Q1244" s="5" t="s">
        <v>84</v>
      </c>
      <c r="R1244" s="5" t="s">
        <v>108</v>
      </c>
      <c r="S1244" s="5" t="s">
        <v>87</v>
      </c>
      <c r="T1244" s="5" t="s">
        <v>138</v>
      </c>
      <c r="U1244" s="5" t="s">
        <v>115</v>
      </c>
      <c r="V1244" s="5" t="s">
        <v>116</v>
      </c>
      <c r="W1244" s="5" t="s">
        <v>95</v>
      </c>
      <c r="X1244" s="5" t="s">
        <v>126</v>
      </c>
      <c r="Y1244" s="5" t="n">
        <v>0</v>
      </c>
      <c r="Z1244" s="5" t="n">
        <v>1</v>
      </c>
      <c r="AA1244" s="5" t="str">
        <f aca="false">IF(Y1244&gt;Z1244,"Win",IF(Y1244&lt;Z1244,"Loss","Draw"))</f>
        <v>Loss</v>
      </c>
      <c r="AB1244" s="5" t="s">
        <v>98</v>
      </c>
      <c r="AC1244" s="5" t="s">
        <v>99</v>
      </c>
      <c r="AD1244" s="5" t="s">
        <v>217</v>
      </c>
      <c r="AE1244" s="5" t="s">
        <v>3371</v>
      </c>
      <c r="AF1244" s="5" t="str">
        <f aca="false">IF(AD1244&lt;AE1244,AD1244,AE1244)</f>
        <v>Archers, Barbarian Barrel, Dark Prince, Goblin Demolisher, Graveyard, Poison, Skeletons, Tesla</v>
      </c>
      <c r="AG1244" s="5" t="str">
        <f aca="false">IF(AD1244&lt;AE1244,AE1244,AD1244)</f>
        <v>Barbarian Barrel, Fireball, Fisherman, Monk, Mother Witch, Royal Giant, Skeleton Dragons, Tombstone</v>
      </c>
      <c r="AH1244" s="5" t="str">
        <f aca="false">IF(AD1244=AF1244,AA1244,IF(AA1244="Win","Loss",IF(AA1244="Loss","Win","Draw")))</f>
        <v>Win</v>
      </c>
      <c r="AI1244" s="5" t="s">
        <v>102</v>
      </c>
    </row>
    <row r="1245" customFormat="false" ht="15" hidden="false" customHeight="true" outlineLevel="0" collapsed="false">
      <c r="A1245" s="5" t="s">
        <v>3372</v>
      </c>
      <c r="B1245" s="5" t="n">
        <v>1</v>
      </c>
      <c r="C1245" s="5" t="s">
        <v>169</v>
      </c>
      <c r="D1245" s="5" t="s">
        <v>170</v>
      </c>
      <c r="E1245" s="5" t="s">
        <v>533</v>
      </c>
      <c r="F1245" s="5" t="s">
        <v>534</v>
      </c>
      <c r="G1245" s="5" t="s">
        <v>3373</v>
      </c>
      <c r="H1245" s="5" t="s">
        <v>163</v>
      </c>
      <c r="I1245" s="5" t="s">
        <v>201</v>
      </c>
      <c r="J1245" s="5" t="s">
        <v>202</v>
      </c>
      <c r="K1245" s="5" t="s">
        <v>203</v>
      </c>
      <c r="L1245" s="5" t="s">
        <v>97</v>
      </c>
      <c r="M1245" s="5" t="s">
        <v>204</v>
      </c>
      <c r="N1245" s="5" t="s">
        <v>157</v>
      </c>
      <c r="O1245" s="5" t="s">
        <v>118</v>
      </c>
      <c r="P1245" s="5" t="s">
        <v>87</v>
      </c>
      <c r="Q1245" s="5" t="s">
        <v>84</v>
      </c>
      <c r="R1245" s="5" t="s">
        <v>83</v>
      </c>
      <c r="S1245" s="5" t="s">
        <v>82</v>
      </c>
      <c r="T1245" s="5" t="s">
        <v>89</v>
      </c>
      <c r="U1245" s="5" t="s">
        <v>85</v>
      </c>
      <c r="V1245" s="5" t="s">
        <v>119</v>
      </c>
      <c r="W1245" s="5" t="s">
        <v>118</v>
      </c>
      <c r="X1245" s="5" t="s">
        <v>86</v>
      </c>
      <c r="Y1245" s="5" t="n">
        <v>0</v>
      </c>
      <c r="Z1245" s="5" t="n">
        <v>1</v>
      </c>
      <c r="AA1245" s="5" t="str">
        <f aca="false">IF(Y1245&gt;Z1245,"Win",IF(Y1245&lt;Z1245,"Loss","Draw"))</f>
        <v>Loss</v>
      </c>
      <c r="AB1245" s="5" t="s">
        <v>98</v>
      </c>
      <c r="AC1245" s="5" t="s">
        <v>99</v>
      </c>
      <c r="AD1245" s="5" t="s">
        <v>1001</v>
      </c>
      <c r="AE1245" s="5" t="s">
        <v>3374</v>
      </c>
      <c r="AF1245" s="5" t="str">
        <f aca="false">IF(AD1245&lt;AE1245,AD1245,AE1245)</f>
        <v>Archers, Goblin Hut, Ice Spirit, Lightning, Monk, Royal Hogs, Skeleton Dragons, The Log</v>
      </c>
      <c r="AG1245" s="5" t="str">
        <f aca="false">IF(AD1245&lt;AE1245,AE1245,AD1245)</f>
        <v>Fire Spirit, Goblin Barrel, Ice Spirit, Magic Archer, Ronin, Royal Delivery, Tesla, Wall Breakers</v>
      </c>
      <c r="AH1245" s="5" t="str">
        <f aca="false">IF(AD1245=AF1245,AA1245,IF(AA1245="Win","Loss",IF(AA1245="Loss","Win","Draw")))</f>
        <v>Win</v>
      </c>
      <c r="AI1245" s="5" t="s">
        <v>102</v>
      </c>
    </row>
    <row r="1246" customFormat="false" ht="15" hidden="false" customHeight="true" outlineLevel="0" collapsed="false">
      <c r="A1246" s="5" t="s">
        <v>3372</v>
      </c>
      <c r="B1246" s="5" t="n">
        <v>2</v>
      </c>
      <c r="C1246" s="5" t="s">
        <v>169</v>
      </c>
      <c r="D1246" s="5" t="s">
        <v>170</v>
      </c>
      <c r="E1246" s="5" t="s">
        <v>533</v>
      </c>
      <c r="F1246" s="5" t="s">
        <v>534</v>
      </c>
      <c r="G1246" s="5" t="s">
        <v>3375</v>
      </c>
      <c r="H1246" s="5" t="s">
        <v>163</v>
      </c>
      <c r="I1246" s="5" t="s">
        <v>90</v>
      </c>
      <c r="J1246" s="5" t="s">
        <v>91</v>
      </c>
      <c r="K1246" s="5" t="s">
        <v>92</v>
      </c>
      <c r="L1246" s="5" t="s">
        <v>125</v>
      </c>
      <c r="M1246" s="5" t="s">
        <v>93</v>
      </c>
      <c r="N1246" s="5" t="s">
        <v>94</v>
      </c>
      <c r="O1246" s="5" t="s">
        <v>89</v>
      </c>
      <c r="P1246" s="5" t="s">
        <v>96</v>
      </c>
      <c r="Q1246" s="5" t="s">
        <v>448</v>
      </c>
      <c r="R1246" s="5" t="s">
        <v>323</v>
      </c>
      <c r="S1246" s="5" t="s">
        <v>114</v>
      </c>
      <c r="T1246" s="5" t="s">
        <v>115</v>
      </c>
      <c r="U1246" s="5" t="s">
        <v>130</v>
      </c>
      <c r="V1246" s="5" t="s">
        <v>96</v>
      </c>
      <c r="W1246" s="5" t="s">
        <v>447</v>
      </c>
      <c r="X1246" s="5" t="s">
        <v>158</v>
      </c>
      <c r="Y1246" s="5" t="n">
        <v>1</v>
      </c>
      <c r="Z1246" s="5" t="n">
        <v>0</v>
      </c>
      <c r="AA1246" s="5" t="str">
        <f aca="false">IF(Y1246&gt;Z1246,"Win",IF(Y1246&lt;Z1246,"Loss","Draw"))</f>
        <v>Win</v>
      </c>
      <c r="AB1246" s="5" t="s">
        <v>98</v>
      </c>
      <c r="AC1246" s="5" t="s">
        <v>99</v>
      </c>
      <c r="AD1246" s="5" t="s">
        <v>519</v>
      </c>
      <c r="AE1246" s="5" t="s">
        <v>1896</v>
      </c>
      <c r="AF1246" s="5" t="str">
        <f aca="false">IF(AD1246&lt;AE1246,AD1246,AE1246)</f>
        <v>Arrows, Bowler, Giant, Giant Snowball, Graveyard, Mini P.E.K.K.A, Minions, Witch</v>
      </c>
      <c r="AG1246" s="5" t="str">
        <f aca="false">IF(AD1246&lt;AE1246,AE1246,AD1246)</f>
        <v>Cannon Cart, Fireball, Goblins, Minions, Mortar, Rascals, Skeleton Barrel, The Log</v>
      </c>
      <c r="AH1246" s="5" t="str">
        <f aca="false">IF(AD1246=AF1246,AA1246,IF(AA1246="Win","Loss",IF(AA1246="Loss","Win","Draw")))</f>
        <v>Loss</v>
      </c>
      <c r="AI1246" s="5" t="s">
        <v>102</v>
      </c>
    </row>
    <row r="1247" customFormat="false" ht="15" hidden="false" customHeight="true" outlineLevel="0" collapsed="false">
      <c r="A1247" s="5" t="s">
        <v>3372</v>
      </c>
      <c r="B1247" s="5" t="n">
        <v>3</v>
      </c>
      <c r="C1247" s="5" t="s">
        <v>169</v>
      </c>
      <c r="D1247" s="5" t="s">
        <v>170</v>
      </c>
      <c r="E1247" s="5" t="s">
        <v>533</v>
      </c>
      <c r="F1247" s="5" t="s">
        <v>534</v>
      </c>
      <c r="G1247" s="5" t="s">
        <v>3376</v>
      </c>
      <c r="H1247" s="5" t="s">
        <v>163</v>
      </c>
      <c r="I1247" s="5" t="s">
        <v>84</v>
      </c>
      <c r="J1247" s="5" t="s">
        <v>108</v>
      </c>
      <c r="K1247" s="5" t="s">
        <v>82</v>
      </c>
      <c r="L1247" s="5" t="s">
        <v>126</v>
      </c>
      <c r="M1247" s="5" t="s">
        <v>119</v>
      </c>
      <c r="N1247" s="5" t="s">
        <v>85</v>
      </c>
      <c r="O1247" s="5" t="s">
        <v>150</v>
      </c>
      <c r="P1247" s="5" t="s">
        <v>95</v>
      </c>
      <c r="Q1247" s="5" t="s">
        <v>177</v>
      </c>
      <c r="R1247" s="5" t="s">
        <v>95</v>
      </c>
      <c r="S1247" s="5" t="s">
        <v>124</v>
      </c>
      <c r="T1247" s="5" t="s">
        <v>93</v>
      </c>
      <c r="U1247" s="5" t="s">
        <v>150</v>
      </c>
      <c r="V1247" s="5" t="s">
        <v>215</v>
      </c>
      <c r="W1247" s="5" t="s">
        <v>126</v>
      </c>
      <c r="X1247" s="5" t="s">
        <v>257</v>
      </c>
      <c r="Y1247" s="5" t="n">
        <v>1</v>
      </c>
      <c r="Z1247" s="5" t="n">
        <v>0</v>
      </c>
      <c r="AA1247" s="5" t="str">
        <f aca="false">IF(Y1247&gt;Z1247,"Win",IF(Y1247&lt;Z1247,"Loss","Draw"))</f>
        <v>Win</v>
      </c>
      <c r="AB1247" s="5" t="s">
        <v>98</v>
      </c>
      <c r="AC1247" s="5" t="s">
        <v>99</v>
      </c>
      <c r="AD1247" s="5" t="s">
        <v>1808</v>
      </c>
      <c r="AE1247" s="5" t="s">
        <v>429</v>
      </c>
      <c r="AF1247" s="5" t="str">
        <f aca="false">IF(AD1247&lt;AE1247,AD1247,AE1247)</f>
        <v>Archers, Barbarian Barrel, Dark Prince, Electro Spirit, Goblin Hut, Lightning, Royal Hogs, Skeletons</v>
      </c>
      <c r="AG1247" s="5" t="str">
        <f aca="false">IF(AD1247&lt;AE1247,AE1247,AD1247)</f>
        <v>Barbarian Barrel, Electro Spirit, Fireball, Fisherman, Hunter, Royal Ghost, Royal Giant, Skeletons</v>
      </c>
      <c r="AH1247" s="5" t="str">
        <f aca="false">IF(AD1247=AF1247,AA1247,IF(AA1247="Win","Loss",IF(AA1247="Loss","Win","Draw")))</f>
        <v>Win</v>
      </c>
      <c r="AI1247" s="5" t="s">
        <v>102</v>
      </c>
    </row>
    <row r="1248" customFormat="false" ht="15" hidden="false" customHeight="true" outlineLevel="0" collapsed="false">
      <c r="A1248" s="5" t="s">
        <v>3377</v>
      </c>
      <c r="B1248" s="5" t="n">
        <v>1</v>
      </c>
      <c r="C1248" s="5" t="s">
        <v>169</v>
      </c>
      <c r="D1248" s="5" t="s">
        <v>170</v>
      </c>
      <c r="E1248" s="6" t="s">
        <v>558</v>
      </c>
      <c r="F1248" s="5" t="s">
        <v>559</v>
      </c>
      <c r="G1248" s="5" t="s">
        <v>3378</v>
      </c>
      <c r="H1248" s="5" t="s">
        <v>163</v>
      </c>
      <c r="I1248" s="5" t="s">
        <v>90</v>
      </c>
      <c r="J1248" s="5" t="s">
        <v>91</v>
      </c>
      <c r="K1248" s="5" t="s">
        <v>92</v>
      </c>
      <c r="L1248" s="5" t="s">
        <v>125</v>
      </c>
      <c r="M1248" s="5" t="s">
        <v>93</v>
      </c>
      <c r="N1248" s="5" t="s">
        <v>94</v>
      </c>
      <c r="O1248" s="5" t="s">
        <v>150</v>
      </c>
      <c r="P1248" s="5" t="s">
        <v>96</v>
      </c>
      <c r="Q1248" s="5" t="s">
        <v>129</v>
      </c>
      <c r="R1248" s="5" t="s">
        <v>108</v>
      </c>
      <c r="S1248" s="5" t="s">
        <v>107</v>
      </c>
      <c r="T1248" s="5" t="s">
        <v>165</v>
      </c>
      <c r="U1248" s="5" t="s">
        <v>95</v>
      </c>
      <c r="V1248" s="5" t="s">
        <v>93</v>
      </c>
      <c r="W1248" s="5" t="s">
        <v>150</v>
      </c>
      <c r="X1248" s="5" t="s">
        <v>112</v>
      </c>
      <c r="Y1248" s="5" t="n">
        <v>1</v>
      </c>
      <c r="Z1248" s="5" t="n">
        <v>0</v>
      </c>
      <c r="AA1248" s="5" t="str">
        <f aca="false">IF(Y1248&gt;Z1248,"Win",IF(Y1248&lt;Z1248,"Loss","Draw"))</f>
        <v>Win</v>
      </c>
      <c r="AB1248" s="5" t="s">
        <v>98</v>
      </c>
      <c r="AC1248" s="5" t="s">
        <v>99</v>
      </c>
      <c r="AD1248" s="5" t="s">
        <v>635</v>
      </c>
      <c r="AE1248" s="5" t="s">
        <v>561</v>
      </c>
      <c r="AF1248" s="5" t="str">
        <f aca="false">IF(AD1248&lt;AE1248,AD1248,AE1248)</f>
        <v>Barbarian Barrel, Dark Prince, Electro Spirit, Fireball, Goblin Cage, Hog Rider, Mega Knight, Spirit Empress</v>
      </c>
      <c r="AG1248" s="5" t="str">
        <f aca="false">IF(AD1248&lt;AE1248,AE1248,AD1248)</f>
        <v>Cannon Cart, Electro Spirit, Fireball, Goblins, Minions, Mortar, Rascals, Skeleton Barrel</v>
      </c>
      <c r="AH1248" s="5" t="str">
        <f aca="false">IF(AD1248=AF1248,AA1248,IF(AA1248="Win","Loss",IF(AA1248="Loss","Win","Draw")))</f>
        <v>Loss</v>
      </c>
      <c r="AI1248" s="5" t="s">
        <v>102</v>
      </c>
    </row>
    <row r="1249" customFormat="false" ht="15" hidden="false" customHeight="true" outlineLevel="0" collapsed="false">
      <c r="A1249" s="5" t="s">
        <v>3377</v>
      </c>
      <c r="B1249" s="5" t="n">
        <v>2</v>
      </c>
      <c r="C1249" s="5" t="s">
        <v>169</v>
      </c>
      <c r="D1249" s="5" t="s">
        <v>170</v>
      </c>
      <c r="E1249" s="6" t="s">
        <v>558</v>
      </c>
      <c r="F1249" s="5" t="s">
        <v>559</v>
      </c>
      <c r="G1249" s="5" t="s">
        <v>3379</v>
      </c>
      <c r="H1249" s="5" t="s">
        <v>163</v>
      </c>
      <c r="I1249" s="5" t="s">
        <v>82</v>
      </c>
      <c r="J1249" s="5" t="s">
        <v>202</v>
      </c>
      <c r="K1249" s="5" t="s">
        <v>87</v>
      </c>
      <c r="L1249" s="5" t="s">
        <v>97</v>
      </c>
      <c r="M1249" s="5" t="s">
        <v>126</v>
      </c>
      <c r="N1249" s="5" t="s">
        <v>157</v>
      </c>
      <c r="O1249" s="5" t="s">
        <v>89</v>
      </c>
      <c r="P1249" s="5" t="s">
        <v>85</v>
      </c>
      <c r="Q1249" s="5" t="s">
        <v>114</v>
      </c>
      <c r="R1249" s="5" t="s">
        <v>202</v>
      </c>
      <c r="S1249" s="5" t="s">
        <v>137</v>
      </c>
      <c r="T1249" s="5" t="s">
        <v>88</v>
      </c>
      <c r="U1249" s="5" t="s">
        <v>157</v>
      </c>
      <c r="V1249" s="5" t="s">
        <v>241</v>
      </c>
      <c r="W1249" s="5" t="s">
        <v>209</v>
      </c>
      <c r="X1249" s="5" t="s">
        <v>116</v>
      </c>
      <c r="Y1249" s="5" t="n">
        <v>1</v>
      </c>
      <c r="Z1249" s="5" t="n">
        <v>0</v>
      </c>
      <c r="AA1249" s="5" t="str">
        <f aca="false">IF(Y1249&gt;Z1249,"Win",IF(Y1249&lt;Z1249,"Loss","Draw"))</f>
        <v>Win</v>
      </c>
      <c r="AB1249" s="5" t="s">
        <v>98</v>
      </c>
      <c r="AC1249" s="5" t="s">
        <v>99</v>
      </c>
      <c r="AD1249" s="5" t="s">
        <v>3380</v>
      </c>
      <c r="AE1249" s="5" t="s">
        <v>3381</v>
      </c>
      <c r="AF1249" s="5" t="str">
        <f aca="false">IF(AD1249&lt;AE1249,AD1249,AE1249)</f>
        <v>Berserker, Fire Spirit, Giant Snowball, Goblin Drill, Inferno Tower, Knight, Magic Archer, Poison</v>
      </c>
      <c r="AG1249" s="5" t="str">
        <f aca="false">IF(AD1249&lt;AE1249,AE1249,AD1249)</f>
        <v>Fire Spirit, Lightning, Magic Archer, Ronin, Royal Hogs, Skeletons, Tesla, The Log</v>
      </c>
      <c r="AH1249" s="5" t="str">
        <f aca="false">IF(AD1249=AF1249,AA1249,IF(AA1249="Win","Loss",IF(AA1249="Loss","Win","Draw")))</f>
        <v>Loss</v>
      </c>
      <c r="AI1249" s="5" t="s">
        <v>102</v>
      </c>
    </row>
    <row r="1250" customFormat="false" ht="15" hidden="false" customHeight="true" outlineLevel="0" collapsed="false">
      <c r="A1250" s="5" t="s">
        <v>3382</v>
      </c>
      <c r="B1250" s="5" t="n">
        <v>1</v>
      </c>
      <c r="C1250" s="5" t="s">
        <v>2789</v>
      </c>
      <c r="D1250" s="5" t="s">
        <v>2790</v>
      </c>
      <c r="E1250" s="5" t="s">
        <v>1206</v>
      </c>
      <c r="F1250" s="5" t="s">
        <v>1207</v>
      </c>
      <c r="G1250" s="5" t="s">
        <v>3383</v>
      </c>
      <c r="H1250" s="5" t="s">
        <v>715</v>
      </c>
      <c r="I1250" s="5" t="s">
        <v>90</v>
      </c>
      <c r="J1250" s="5" t="s">
        <v>123</v>
      </c>
      <c r="K1250" s="5" t="s">
        <v>124</v>
      </c>
      <c r="L1250" s="5" t="s">
        <v>125</v>
      </c>
      <c r="M1250" s="5" t="s">
        <v>85</v>
      </c>
      <c r="N1250" s="5" t="s">
        <v>96</v>
      </c>
      <c r="O1250" s="5" t="s">
        <v>126</v>
      </c>
      <c r="P1250" s="5" t="s">
        <v>95</v>
      </c>
      <c r="Q1250" s="5" t="s">
        <v>92</v>
      </c>
      <c r="R1250" s="5" t="s">
        <v>91</v>
      </c>
      <c r="S1250" s="5" t="s">
        <v>90</v>
      </c>
      <c r="T1250" s="5" t="s">
        <v>96</v>
      </c>
      <c r="U1250" s="5" t="s">
        <v>94</v>
      </c>
      <c r="V1250" s="5" t="s">
        <v>97</v>
      </c>
      <c r="W1250" s="5" t="s">
        <v>93</v>
      </c>
      <c r="X1250" s="5" t="s">
        <v>150</v>
      </c>
      <c r="Y1250" s="5" t="n">
        <v>1</v>
      </c>
      <c r="Z1250" s="5" t="n">
        <v>0</v>
      </c>
      <c r="AA1250" s="5" t="str">
        <f aca="false">IF(Y1250&gt;Z1250,"Win",IF(Y1250&lt;Z1250,"Loss","Draw"))</f>
        <v>Win</v>
      </c>
      <c r="AB1250" s="5" t="s">
        <v>98</v>
      </c>
      <c r="AC1250" s="5" t="s">
        <v>99</v>
      </c>
      <c r="AD1250" s="5" t="s">
        <v>134</v>
      </c>
      <c r="AE1250" s="5" t="s">
        <v>1275</v>
      </c>
      <c r="AF1250" s="5" t="str">
        <f aca="false">IF(AD1250&lt;AE1250,AD1250,AE1250)</f>
        <v>Barbarian Barrel, Cannon Cart, Goblinstein, Lightning, Minions, Mortar, Royal Ghost, Skeletons</v>
      </c>
      <c r="AG1250" s="5" t="str">
        <f aca="false">IF(AD1250&lt;AE1250,AE1250,AD1250)</f>
        <v>Electro Spirit, Fireball, Goblins, Minions, Mortar, Rascals, Ronin, Skeleton Barrel</v>
      </c>
      <c r="AH1250" s="5" t="str">
        <f aca="false">IF(AD1250=AF1250,AA1250,IF(AA1250="Win","Loss",IF(AA1250="Loss","Win","Draw")))</f>
        <v>Win</v>
      </c>
      <c r="AI1250" s="5" t="s">
        <v>297</v>
      </c>
    </row>
    <row r="1251" customFormat="false" ht="15" hidden="false" customHeight="true" outlineLevel="0" collapsed="false">
      <c r="A1251" s="5" t="s">
        <v>3382</v>
      </c>
      <c r="B1251" s="5" t="n">
        <v>2</v>
      </c>
      <c r="C1251" s="5" t="s">
        <v>2789</v>
      </c>
      <c r="D1251" s="5" t="s">
        <v>2790</v>
      </c>
      <c r="E1251" s="5" t="s">
        <v>1206</v>
      </c>
      <c r="F1251" s="5" t="s">
        <v>1207</v>
      </c>
      <c r="G1251" s="5" t="s">
        <v>3384</v>
      </c>
      <c r="H1251" s="5" t="s">
        <v>715</v>
      </c>
      <c r="I1251" s="5" t="s">
        <v>201</v>
      </c>
      <c r="J1251" s="5" t="s">
        <v>202</v>
      </c>
      <c r="K1251" s="5" t="s">
        <v>233</v>
      </c>
      <c r="L1251" s="5" t="s">
        <v>111</v>
      </c>
      <c r="M1251" s="5" t="s">
        <v>157</v>
      </c>
      <c r="N1251" s="5" t="s">
        <v>89</v>
      </c>
      <c r="O1251" s="5" t="s">
        <v>234</v>
      </c>
      <c r="P1251" s="5" t="s">
        <v>88</v>
      </c>
      <c r="Q1251" s="5" t="s">
        <v>82</v>
      </c>
      <c r="R1251" s="5" t="s">
        <v>194</v>
      </c>
      <c r="S1251" s="5" t="s">
        <v>153</v>
      </c>
      <c r="T1251" s="5" t="s">
        <v>126</v>
      </c>
      <c r="U1251" s="5" t="s">
        <v>157</v>
      </c>
      <c r="V1251" s="5" t="s">
        <v>89</v>
      </c>
      <c r="W1251" s="5" t="s">
        <v>164</v>
      </c>
      <c r="X1251" s="5" t="s">
        <v>204</v>
      </c>
      <c r="Y1251" s="5" t="n">
        <v>0</v>
      </c>
      <c r="Z1251" s="5" t="n">
        <v>1</v>
      </c>
      <c r="AA1251" s="5" t="str">
        <f aca="false">IF(Y1251&gt;Z1251,"Win",IF(Y1251&lt;Z1251,"Loss","Draw"))</f>
        <v>Loss</v>
      </c>
      <c r="AB1251" s="5" t="s">
        <v>98</v>
      </c>
      <c r="AC1251" s="5" t="s">
        <v>99</v>
      </c>
      <c r="AD1251" s="5" t="s">
        <v>1858</v>
      </c>
      <c r="AE1251" s="5" t="s">
        <v>1083</v>
      </c>
      <c r="AF1251" s="5" t="str">
        <f aca="false">IF(AD1251&lt;AE1251,AD1251,AE1251)</f>
        <v>Archer Queen, Cannon, Earthquake, Fire Spirit, Royal Delivery, Royal Hogs, Skeletons, The Log</v>
      </c>
      <c r="AG1251" s="5" t="str">
        <f aca="false">IF(AD1251&lt;AE1251,AE1251,AD1251)</f>
        <v>Bats, Berserker, Bomb Tower, Fire Spirit, Magic Archer, Miner, The Log, Wall Breakers</v>
      </c>
      <c r="AH1251" s="5" t="str">
        <f aca="false">IF(AD1251=AF1251,AA1251,IF(AA1251="Win","Loss",IF(AA1251="Loss","Win","Draw")))</f>
        <v>Win</v>
      </c>
      <c r="AI1251" s="5" t="s">
        <v>297</v>
      </c>
    </row>
    <row r="1252" customFormat="false" ht="15" hidden="false" customHeight="true" outlineLevel="0" collapsed="false">
      <c r="A1252" s="5" t="s">
        <v>3382</v>
      </c>
      <c r="B1252" s="5" t="n">
        <v>3</v>
      </c>
      <c r="C1252" s="5" t="s">
        <v>2789</v>
      </c>
      <c r="D1252" s="5" t="s">
        <v>2790</v>
      </c>
      <c r="E1252" s="5" t="s">
        <v>1206</v>
      </c>
      <c r="F1252" s="5" t="s">
        <v>1207</v>
      </c>
      <c r="G1252" s="5" t="s">
        <v>3385</v>
      </c>
      <c r="H1252" s="5" t="s">
        <v>715</v>
      </c>
      <c r="I1252" s="5" t="s">
        <v>153</v>
      </c>
      <c r="J1252" s="5" t="s">
        <v>241</v>
      </c>
      <c r="K1252" s="5" t="s">
        <v>114</v>
      </c>
      <c r="L1252" s="5" t="s">
        <v>137</v>
      </c>
      <c r="M1252" s="5" t="s">
        <v>118</v>
      </c>
      <c r="N1252" s="5" t="s">
        <v>116</v>
      </c>
      <c r="O1252" s="5" t="s">
        <v>242</v>
      </c>
      <c r="P1252" s="5" t="s">
        <v>91</v>
      </c>
      <c r="Q1252" s="5" t="s">
        <v>203</v>
      </c>
      <c r="R1252" s="5" t="s">
        <v>202</v>
      </c>
      <c r="S1252" s="5" t="s">
        <v>201</v>
      </c>
      <c r="T1252" s="5" t="s">
        <v>118</v>
      </c>
      <c r="U1252" s="5" t="s">
        <v>88</v>
      </c>
      <c r="V1252" s="5" t="s">
        <v>234</v>
      </c>
      <c r="W1252" s="5" t="s">
        <v>95</v>
      </c>
      <c r="X1252" s="5" t="s">
        <v>208</v>
      </c>
      <c r="Y1252" s="5" t="n">
        <v>0</v>
      </c>
      <c r="Z1252" s="5" t="n">
        <v>1</v>
      </c>
      <c r="AA1252" s="5" t="str">
        <f aca="false">IF(Y1252&gt;Z1252,"Win",IF(Y1252&lt;Z1252,"Loss","Draw"))</f>
        <v>Loss</v>
      </c>
      <c r="AB1252" s="5" t="s">
        <v>98</v>
      </c>
      <c r="AC1252" s="5" t="s">
        <v>99</v>
      </c>
      <c r="AD1252" s="5" t="s">
        <v>3386</v>
      </c>
      <c r="AE1252" s="5" t="s">
        <v>3387</v>
      </c>
      <c r="AF1252" s="5" t="str">
        <f aca="false">IF(AD1252&lt;AE1252,AD1252,AE1252)</f>
        <v>Barbarian Barrel, Berserker, Bomb Tower, Goblin Barrel, Ice Spirit, Magic Archer, Valkyrie, Wall Breakers</v>
      </c>
      <c r="AG1252" s="5" t="str">
        <f aca="false">IF(AD1252&lt;AE1252,AE1252,AD1252)</f>
        <v>Bomber, Cannon, Giant Snowball, Goblin Drill, Goblins, Ice Spirit, Knight, Poison</v>
      </c>
      <c r="AH1252" s="5" t="str">
        <f aca="false">IF(AD1252=AF1252,AA1252,IF(AA1252="Win","Loss",IF(AA1252="Loss","Win","Draw")))</f>
        <v>Win</v>
      </c>
      <c r="AI1252" s="5" t="s">
        <v>297</v>
      </c>
    </row>
    <row r="1253" customFormat="false" ht="15" hidden="false" customHeight="true" outlineLevel="0" collapsed="false">
      <c r="A1253" s="7" t="s">
        <v>3388</v>
      </c>
      <c r="B1253" s="7" t="n">
        <v>1</v>
      </c>
      <c r="C1253" s="7" t="s">
        <v>2789</v>
      </c>
      <c r="D1253" s="7" t="s">
        <v>2790</v>
      </c>
      <c r="E1253" s="7" t="s">
        <v>1206</v>
      </c>
      <c r="F1253" s="7" t="s">
        <v>1207</v>
      </c>
      <c r="G1253" s="7" t="s">
        <v>3389</v>
      </c>
      <c r="H1253" s="7" t="s">
        <v>163</v>
      </c>
      <c r="I1253" s="7" t="s">
        <v>141</v>
      </c>
      <c r="J1253" s="7" t="s">
        <v>95</v>
      </c>
      <c r="K1253" s="7" t="s">
        <v>107</v>
      </c>
      <c r="L1253" s="7" t="s">
        <v>177</v>
      </c>
      <c r="M1253" s="7" t="s">
        <v>178</v>
      </c>
      <c r="N1253" s="7" t="s">
        <v>93</v>
      </c>
      <c r="O1253" s="7" t="s">
        <v>150</v>
      </c>
      <c r="P1253" s="7" t="s">
        <v>143</v>
      </c>
      <c r="Q1253" s="7" t="s">
        <v>153</v>
      </c>
      <c r="R1253" s="7" t="s">
        <v>95</v>
      </c>
      <c r="S1253" s="7" t="s">
        <v>241</v>
      </c>
      <c r="T1253" s="7" t="s">
        <v>115</v>
      </c>
      <c r="U1253" s="7" t="s">
        <v>126</v>
      </c>
      <c r="V1253" s="7" t="s">
        <v>118</v>
      </c>
      <c r="W1253" s="7" t="s">
        <v>138</v>
      </c>
      <c r="X1253" s="7" t="s">
        <v>116</v>
      </c>
      <c r="Y1253" s="7" t="n">
        <v>1</v>
      </c>
      <c r="Z1253" s="7" t="n">
        <v>0</v>
      </c>
      <c r="AA1253" s="7" t="str">
        <f aca="false">IF(Y1253&gt;Z1253,"Win",IF(Y1253&lt;Z1253,"Loss","Draw"))</f>
        <v>Win</v>
      </c>
      <c r="AB1253" s="7" t="s">
        <v>99</v>
      </c>
      <c r="AC1253" s="7" t="s">
        <v>99</v>
      </c>
      <c r="AD1253" s="7" t="s">
        <v>180</v>
      </c>
      <c r="AE1253" s="7" t="s">
        <v>3390</v>
      </c>
      <c r="AF1253" s="7" t="str">
        <f aca="false">IF(AD1253&lt;AE1253,AD1253,AE1253)</f>
        <v>Barbarian Barrel, Cannon, Goblin Demolisher, Graveyard, Ice Spirit, Knight, Poison, Skeletons</v>
      </c>
      <c r="AG1253" s="7" t="str">
        <f aca="false">IF(AD1253&lt;AE1253,AE1253,AD1253)</f>
        <v>Barbarian Barrel, Electro Spirit, Fireball, Goblin Cage, Heal Spirit, Lumberjack, Phoenix, Royal Giant</v>
      </c>
      <c r="AH1253" s="7" t="str">
        <f aca="false">IF(AD1253=AF1253,AA1253,IF(AA1253="Win","Loss",IF(AA1253="Loss","Win","Draw")))</f>
        <v>Loss</v>
      </c>
      <c r="AI1253" s="7" t="s">
        <v>297</v>
      </c>
    </row>
    <row r="1254" customFormat="false" ht="15" hidden="false" customHeight="true" outlineLevel="0" collapsed="false">
      <c r="A1254" s="7" t="s">
        <v>3388</v>
      </c>
      <c r="B1254" s="7" t="n">
        <v>2</v>
      </c>
      <c r="C1254" s="7" t="s">
        <v>2789</v>
      </c>
      <c r="D1254" s="7" t="s">
        <v>2790</v>
      </c>
      <c r="E1254" s="7" t="s">
        <v>1206</v>
      </c>
      <c r="F1254" s="7" t="s">
        <v>1207</v>
      </c>
      <c r="G1254" s="7" t="s">
        <v>2152</v>
      </c>
      <c r="H1254" s="7" t="s">
        <v>715</v>
      </c>
      <c r="I1254" s="7" t="s">
        <v>82</v>
      </c>
      <c r="J1254" s="7" t="s">
        <v>108</v>
      </c>
      <c r="K1254" s="7" t="s">
        <v>84</v>
      </c>
      <c r="L1254" s="7" t="s">
        <v>87</v>
      </c>
      <c r="M1254" s="7" t="s">
        <v>126</v>
      </c>
      <c r="N1254" s="7" t="s">
        <v>89</v>
      </c>
      <c r="O1254" s="7" t="s">
        <v>85</v>
      </c>
      <c r="P1254" s="7" t="s">
        <v>118</v>
      </c>
      <c r="Q1254" s="7" t="s">
        <v>208</v>
      </c>
      <c r="R1254" s="7" t="s">
        <v>188</v>
      </c>
      <c r="S1254" s="7" t="s">
        <v>109</v>
      </c>
      <c r="T1254" s="7" t="s">
        <v>110</v>
      </c>
      <c r="U1254" s="7" t="s">
        <v>86</v>
      </c>
      <c r="V1254" s="7" t="s">
        <v>88</v>
      </c>
      <c r="W1254" s="7" t="s">
        <v>93</v>
      </c>
      <c r="X1254" s="7" t="s">
        <v>112</v>
      </c>
      <c r="Y1254" s="7" t="n">
        <v>1</v>
      </c>
      <c r="Z1254" s="7" t="n">
        <v>0</v>
      </c>
      <c r="AA1254" s="7" t="str">
        <f aca="false">IF(Y1254&gt;Z1254,"Win",IF(Y1254&lt;Z1254,"Loss","Draw"))</f>
        <v>Win</v>
      </c>
      <c r="AB1254" s="7" t="s">
        <v>99</v>
      </c>
      <c r="AC1254" s="7" t="s">
        <v>99</v>
      </c>
      <c r="AD1254" s="7" t="s">
        <v>3391</v>
      </c>
      <c r="AE1254" s="7" t="s">
        <v>368</v>
      </c>
      <c r="AF1254" s="7" t="str">
        <f aca="false">IF(AD1254&lt;AE1254,AD1254,AE1254)</f>
        <v>Archers, Dark Prince, Ice Spirit, Lightning, Royal Hogs, Skeletons, Tesla, The Log</v>
      </c>
      <c r="AG1254" s="7" t="str">
        <f aca="false">IF(AD1254&lt;AE1254,AE1254,AD1254)</f>
        <v>Berserker, Fireball, Lava Hound, Skeleton Dragons, Spirit Empress, Tombstone, Valkyrie, Zap</v>
      </c>
      <c r="AH1254" s="7" t="str">
        <f aca="false">IF(AD1254=AF1254,AA1254,IF(AA1254="Win","Loss",IF(AA1254="Loss","Win","Draw")))</f>
        <v>Win</v>
      </c>
      <c r="AI1254" s="7" t="s">
        <v>297</v>
      </c>
    </row>
    <row r="1255" customFormat="false" ht="15" hidden="false" customHeight="true" outlineLevel="0" collapsed="false">
      <c r="A1255" s="7" t="s">
        <v>3388</v>
      </c>
      <c r="B1255" s="7" t="n">
        <v>3</v>
      </c>
      <c r="C1255" s="7" t="s">
        <v>2789</v>
      </c>
      <c r="D1255" s="7" t="s">
        <v>2790</v>
      </c>
      <c r="E1255" s="7" t="s">
        <v>1206</v>
      </c>
      <c r="F1255" s="7" t="s">
        <v>1207</v>
      </c>
      <c r="G1255" s="7" t="s">
        <v>3392</v>
      </c>
      <c r="H1255" s="7" t="s">
        <v>715</v>
      </c>
      <c r="I1255" s="7" t="s">
        <v>203</v>
      </c>
      <c r="J1255" s="7" t="s">
        <v>202</v>
      </c>
      <c r="K1255" s="7" t="s">
        <v>201</v>
      </c>
      <c r="L1255" s="7" t="s">
        <v>153</v>
      </c>
      <c r="M1255" s="7" t="s">
        <v>208</v>
      </c>
      <c r="N1255" s="7" t="s">
        <v>88</v>
      </c>
      <c r="O1255" s="7" t="s">
        <v>157</v>
      </c>
      <c r="P1255" s="7" t="s">
        <v>114</v>
      </c>
      <c r="Q1255" s="7" t="s">
        <v>172</v>
      </c>
      <c r="R1255" s="7" t="s">
        <v>186</v>
      </c>
      <c r="S1255" s="7" t="s">
        <v>140</v>
      </c>
      <c r="T1255" s="7" t="s">
        <v>193</v>
      </c>
      <c r="U1255" s="7" t="s">
        <v>111</v>
      </c>
      <c r="V1255" s="7" t="s">
        <v>234</v>
      </c>
      <c r="W1255" s="7" t="s">
        <v>130</v>
      </c>
      <c r="X1255" s="7" t="s">
        <v>114</v>
      </c>
      <c r="Y1255" s="7" t="n">
        <v>1</v>
      </c>
      <c r="Z1255" s="7" t="n">
        <v>0</v>
      </c>
      <c r="AA1255" s="7" t="str">
        <f aca="false">IF(Y1255&gt;Z1255,"Win",IF(Y1255&lt;Z1255,"Loss","Draw"))</f>
        <v>Win</v>
      </c>
      <c r="AB1255" s="7" t="s">
        <v>99</v>
      </c>
      <c r="AC1255" s="7" t="s">
        <v>99</v>
      </c>
      <c r="AD1255" s="7" t="s">
        <v>3393</v>
      </c>
      <c r="AE1255" s="7" t="s">
        <v>2516</v>
      </c>
      <c r="AF1255" s="7" t="str">
        <f aca="false">IF(AD1255&lt;AE1255,AD1255,AE1255)</f>
        <v>Arrows, Balloon, Bomb Tower, Giant Snowball, Guards, Ice Golem, Miner, Musketeer</v>
      </c>
      <c r="AG1255" s="7" t="str">
        <f aca="false">IF(AD1255&lt;AE1255,AE1255,AD1255)</f>
        <v>Berserker, Cannon, Fire Spirit, Giant Snowball, Goblin Barrel, Magic Archer, Valkyrie, Wall Breakers</v>
      </c>
      <c r="AH1255" s="7" t="str">
        <f aca="false">IF(AD1255=AF1255,AA1255,IF(AA1255="Win","Loss",IF(AA1255="Loss","Win","Draw")))</f>
        <v>Loss</v>
      </c>
      <c r="AI1255" s="7" t="s">
        <v>297</v>
      </c>
    </row>
    <row r="1256" customFormat="false" ht="15" hidden="false" customHeight="true" outlineLevel="0" collapsed="false">
      <c r="A1256" s="7" t="s">
        <v>3394</v>
      </c>
      <c r="B1256" s="7" t="n">
        <v>1</v>
      </c>
      <c r="C1256" s="7" t="s">
        <v>2789</v>
      </c>
      <c r="D1256" s="7" t="s">
        <v>2790</v>
      </c>
      <c r="E1256" s="7" t="s">
        <v>1206</v>
      </c>
      <c r="F1256" s="7" t="s">
        <v>1207</v>
      </c>
      <c r="G1256" s="7" t="s">
        <v>3395</v>
      </c>
      <c r="H1256" s="7" t="s">
        <v>715</v>
      </c>
      <c r="I1256" s="7" t="s">
        <v>84</v>
      </c>
      <c r="J1256" s="7" t="s">
        <v>241</v>
      </c>
      <c r="K1256" s="7" t="s">
        <v>87</v>
      </c>
      <c r="L1256" s="7" t="s">
        <v>455</v>
      </c>
      <c r="M1256" s="7" t="s">
        <v>93</v>
      </c>
      <c r="N1256" s="7" t="s">
        <v>126</v>
      </c>
      <c r="O1256" s="7" t="s">
        <v>150</v>
      </c>
      <c r="P1256" s="7" t="s">
        <v>89</v>
      </c>
      <c r="Q1256" s="7" t="s">
        <v>152</v>
      </c>
      <c r="R1256" s="7" t="s">
        <v>151</v>
      </c>
      <c r="S1256" s="7" t="s">
        <v>82</v>
      </c>
      <c r="T1256" s="7" t="s">
        <v>126</v>
      </c>
      <c r="U1256" s="7" t="s">
        <v>150</v>
      </c>
      <c r="V1256" s="7" t="s">
        <v>153</v>
      </c>
      <c r="W1256" s="7" t="s">
        <v>85</v>
      </c>
      <c r="X1256" s="7" t="s">
        <v>89</v>
      </c>
      <c r="Y1256" s="7" t="n">
        <v>1</v>
      </c>
      <c r="Z1256" s="7" t="n">
        <v>0</v>
      </c>
      <c r="AA1256" s="7" t="str">
        <f aca="false">IF(Y1256&gt;Z1256,"Win",IF(Y1256&lt;Z1256,"Loss","Draw"))</f>
        <v>Win</v>
      </c>
      <c r="AB1256" s="7" t="s">
        <v>99</v>
      </c>
      <c r="AC1256" s="7" t="s">
        <v>99</v>
      </c>
      <c r="AD1256" s="7" t="s">
        <v>456</v>
      </c>
      <c r="AE1256" s="7" t="s">
        <v>155</v>
      </c>
      <c r="AF1256" s="7" t="str">
        <f aca="false">IF(AD1256&lt;AE1256,AD1256,AE1256)</f>
        <v>Archers, Electro Spirit, Fireball, Knight, Skeletons, Tesla, The Log, X-Bow</v>
      </c>
      <c r="AG1256" s="7" t="str">
        <f aca="false">IF(AD1256&lt;AE1256,AE1256,AD1256)</f>
        <v>Baby Dragon, Cannon, Electro Spirit, Lightning, Mighty Miner, Royal Hogs, Skeletons, The Log</v>
      </c>
      <c r="AH1256" s="7" t="str">
        <f aca="false">IF(AD1256=AF1256,AA1256,IF(AA1256="Win","Loss",IF(AA1256="Loss","Win","Draw")))</f>
        <v>Win</v>
      </c>
      <c r="AI1256" s="7" t="s">
        <v>297</v>
      </c>
    </row>
    <row r="1257" customFormat="false" ht="15" hidden="false" customHeight="true" outlineLevel="0" collapsed="false">
      <c r="A1257" s="7" t="s">
        <v>3394</v>
      </c>
      <c r="B1257" s="7" t="n">
        <v>2</v>
      </c>
      <c r="C1257" s="7" t="s">
        <v>2789</v>
      </c>
      <c r="D1257" s="7" t="s">
        <v>2790</v>
      </c>
      <c r="E1257" s="7" t="s">
        <v>1206</v>
      </c>
      <c r="F1257" s="7" t="s">
        <v>1207</v>
      </c>
      <c r="G1257" s="7" t="s">
        <v>3396</v>
      </c>
      <c r="H1257" s="7" t="s">
        <v>715</v>
      </c>
      <c r="I1257" s="7" t="s">
        <v>114</v>
      </c>
      <c r="J1257" s="7" t="s">
        <v>108</v>
      </c>
      <c r="K1257" s="7" t="s">
        <v>137</v>
      </c>
      <c r="L1257" s="7" t="s">
        <v>157</v>
      </c>
      <c r="M1257" s="7" t="s">
        <v>242</v>
      </c>
      <c r="N1257" s="7" t="s">
        <v>116</v>
      </c>
      <c r="O1257" s="7" t="s">
        <v>153</v>
      </c>
      <c r="P1257" s="7" t="s">
        <v>88</v>
      </c>
      <c r="Q1257" s="7" t="s">
        <v>233</v>
      </c>
      <c r="R1257" s="7" t="s">
        <v>202</v>
      </c>
      <c r="S1257" s="7" t="s">
        <v>201</v>
      </c>
      <c r="T1257" s="7" t="s">
        <v>88</v>
      </c>
      <c r="U1257" s="7" t="s">
        <v>157</v>
      </c>
      <c r="V1257" s="7" t="s">
        <v>111</v>
      </c>
      <c r="W1257" s="7" t="s">
        <v>234</v>
      </c>
      <c r="X1257" s="7" t="s">
        <v>204</v>
      </c>
      <c r="Y1257" s="7" t="n">
        <v>1</v>
      </c>
      <c r="Z1257" s="7" t="n">
        <v>0</v>
      </c>
      <c r="AA1257" s="7" t="str">
        <f aca="false">IF(Y1257&gt;Z1257,"Win",IF(Y1257&lt;Z1257,"Loss","Draw"))</f>
        <v>Win</v>
      </c>
      <c r="AB1257" s="7" t="s">
        <v>99</v>
      </c>
      <c r="AC1257" s="7" t="s">
        <v>99</v>
      </c>
      <c r="AD1257" s="7" t="s">
        <v>3397</v>
      </c>
      <c r="AE1257" s="7" t="s">
        <v>380</v>
      </c>
      <c r="AF1257" s="7" t="str">
        <f aca="false">IF(AD1257&lt;AE1257,AD1257,AE1257)</f>
        <v>Bats, Berserker, Bomb Tower, Fire Spirit, Magic Archer, Miner, Royal Delivery, Wall Breakers</v>
      </c>
      <c r="AG1257" s="7" t="str">
        <f aca="false">IF(AD1257&lt;AE1257,AE1257,AD1257)</f>
        <v>Berserker, Bomber, Cannon, Dark Prince, Fire Spirit, Giant Snowball, Goblin Drill, Poison</v>
      </c>
      <c r="AH1257" s="7" t="str">
        <f aca="false">IF(AD1257=AF1257,AA1257,IF(AA1257="Win","Loss",IF(AA1257="Loss","Win","Draw")))</f>
        <v>Loss</v>
      </c>
      <c r="AI1257" s="7" t="s">
        <v>297</v>
      </c>
    </row>
    <row r="1258" customFormat="false" ht="15" hidden="false" customHeight="true" outlineLevel="0" collapsed="false">
      <c r="A1258" s="7" t="s">
        <v>3394</v>
      </c>
      <c r="B1258" s="7" t="n">
        <v>3</v>
      </c>
      <c r="C1258" s="7" t="s">
        <v>2789</v>
      </c>
      <c r="D1258" s="7" t="s">
        <v>2790</v>
      </c>
      <c r="E1258" s="7" t="s">
        <v>1206</v>
      </c>
      <c r="F1258" s="7" t="s">
        <v>1207</v>
      </c>
      <c r="G1258" s="7" t="s">
        <v>3398</v>
      </c>
      <c r="H1258" s="7" t="s">
        <v>715</v>
      </c>
      <c r="I1258" s="7" t="s">
        <v>90</v>
      </c>
      <c r="J1258" s="7" t="s">
        <v>91</v>
      </c>
      <c r="K1258" s="7" t="s">
        <v>92</v>
      </c>
      <c r="L1258" s="7" t="s">
        <v>94</v>
      </c>
      <c r="M1258" s="7" t="s">
        <v>95</v>
      </c>
      <c r="N1258" s="7" t="s">
        <v>85</v>
      </c>
      <c r="O1258" s="7" t="s">
        <v>125</v>
      </c>
      <c r="P1258" s="7" t="s">
        <v>96</v>
      </c>
      <c r="Q1258" s="7" t="s">
        <v>114</v>
      </c>
      <c r="R1258" s="7" t="s">
        <v>91</v>
      </c>
      <c r="S1258" s="7" t="s">
        <v>137</v>
      </c>
      <c r="T1258" s="7" t="s">
        <v>97</v>
      </c>
      <c r="U1258" s="7" t="s">
        <v>242</v>
      </c>
      <c r="V1258" s="7" t="s">
        <v>118</v>
      </c>
      <c r="W1258" s="7" t="s">
        <v>87</v>
      </c>
      <c r="X1258" s="7" t="s">
        <v>116</v>
      </c>
      <c r="Y1258" s="7" t="n">
        <v>3</v>
      </c>
      <c r="Z1258" s="7" t="n">
        <v>0</v>
      </c>
      <c r="AA1258" s="7" t="str">
        <f aca="false">IF(Y1258&gt;Z1258,"Win",IF(Y1258&lt;Z1258,"Loss","Draw"))</f>
        <v>Win</v>
      </c>
      <c r="AB1258" s="7" t="s">
        <v>99</v>
      </c>
      <c r="AC1258" s="7" t="s">
        <v>99</v>
      </c>
      <c r="AD1258" s="7" t="s">
        <v>3399</v>
      </c>
      <c r="AE1258" s="7" t="s">
        <v>1050</v>
      </c>
      <c r="AF1258" s="7" t="str">
        <f aca="false">IF(AD1258&lt;AE1258,AD1258,AE1258)</f>
        <v>Barbarian Barrel, Cannon Cart, Goblins, Lightning, Minions, Mortar, Rascals, Skeleton Barrel</v>
      </c>
      <c r="AG1258" s="7" t="str">
        <f aca="false">IF(AD1258&lt;AE1258,AE1258,AD1258)</f>
        <v>Bomber, Giant Snowball, Goblin Drill, Goblins, Ice Spirit, Poison, Ronin, Tesla</v>
      </c>
      <c r="AH1258" s="7" t="str">
        <f aca="false">IF(AD1258=AF1258,AA1258,IF(AA1258="Win","Loss",IF(AA1258="Loss","Win","Draw")))</f>
        <v>Win</v>
      </c>
      <c r="AI1258" s="7" t="s">
        <v>297</v>
      </c>
    </row>
    <row r="1259" customFormat="false" ht="15" hidden="false" customHeight="true" outlineLevel="0" collapsed="false">
      <c r="A1259" s="7" t="s">
        <v>3400</v>
      </c>
      <c r="B1259" s="7" t="n">
        <v>1</v>
      </c>
      <c r="C1259" s="7" t="s">
        <v>2789</v>
      </c>
      <c r="D1259" s="7" t="s">
        <v>2790</v>
      </c>
      <c r="E1259" s="7" t="s">
        <v>1206</v>
      </c>
      <c r="F1259" s="7" t="s">
        <v>1207</v>
      </c>
      <c r="G1259" s="7" t="s">
        <v>3401</v>
      </c>
      <c r="H1259" s="7" t="s">
        <v>163</v>
      </c>
      <c r="I1259" s="7" t="s">
        <v>241</v>
      </c>
      <c r="J1259" s="7" t="s">
        <v>114</v>
      </c>
      <c r="K1259" s="7" t="s">
        <v>153</v>
      </c>
      <c r="L1259" s="7" t="s">
        <v>137</v>
      </c>
      <c r="M1259" s="7" t="s">
        <v>249</v>
      </c>
      <c r="N1259" s="7" t="s">
        <v>242</v>
      </c>
      <c r="O1259" s="7" t="s">
        <v>157</v>
      </c>
      <c r="P1259" s="7" t="s">
        <v>126</v>
      </c>
      <c r="Q1259" s="7" t="s">
        <v>177</v>
      </c>
      <c r="R1259" s="7" t="s">
        <v>95</v>
      </c>
      <c r="S1259" s="7" t="s">
        <v>124</v>
      </c>
      <c r="T1259" s="7" t="s">
        <v>257</v>
      </c>
      <c r="U1259" s="7" t="s">
        <v>215</v>
      </c>
      <c r="V1259" s="7" t="s">
        <v>93</v>
      </c>
      <c r="W1259" s="7" t="s">
        <v>126</v>
      </c>
      <c r="X1259" s="7" t="s">
        <v>150</v>
      </c>
      <c r="Y1259" s="7" t="n">
        <v>0</v>
      </c>
      <c r="Z1259" s="7" t="n">
        <v>1</v>
      </c>
      <c r="AA1259" s="7" t="str">
        <f aca="false">IF(Y1259&gt;Z1259,"Win",IF(Y1259&lt;Z1259,"Loss","Draw"))</f>
        <v>Loss</v>
      </c>
      <c r="AB1259" s="7" t="s">
        <v>99</v>
      </c>
      <c r="AC1259" s="7" t="s">
        <v>99</v>
      </c>
      <c r="AD1259" s="7" t="s">
        <v>958</v>
      </c>
      <c r="AE1259" s="7" t="s">
        <v>429</v>
      </c>
      <c r="AF1259" s="7" t="str">
        <f aca="false">IF(AD1259&lt;AE1259,AD1259,AE1259)</f>
        <v>Barbarian Barrel, Electro Spirit, Fireball, Fisherman, Hunter, Royal Ghost, Royal Giant, Skeletons</v>
      </c>
      <c r="AG1259" s="7" t="str">
        <f aca="false">IF(AD1259&lt;AE1259,AE1259,AD1259)</f>
        <v>Bomber, Cannon, Fire Spirit, Giant Snowball, Goblin Drill, Knight, Rocket, Skeletons</v>
      </c>
      <c r="AH1259" s="7" t="str">
        <f aca="false">IF(AD1259=AF1259,AA1259,IF(AA1259="Win","Loss",IF(AA1259="Loss","Win","Draw")))</f>
        <v>Win</v>
      </c>
      <c r="AI1259" s="7" t="s">
        <v>297</v>
      </c>
    </row>
    <row r="1260" customFormat="false" ht="15" hidden="false" customHeight="true" outlineLevel="0" collapsed="false">
      <c r="A1260" s="7" t="s">
        <v>3400</v>
      </c>
      <c r="B1260" s="7" t="n">
        <v>2</v>
      </c>
      <c r="C1260" s="7" t="s">
        <v>2789</v>
      </c>
      <c r="D1260" s="7" t="s">
        <v>2790</v>
      </c>
      <c r="E1260" s="7" t="s">
        <v>1206</v>
      </c>
      <c r="F1260" s="7" t="s">
        <v>1207</v>
      </c>
      <c r="G1260" s="7" t="s">
        <v>3402</v>
      </c>
      <c r="H1260" s="7" t="s">
        <v>715</v>
      </c>
      <c r="I1260" s="7" t="s">
        <v>201</v>
      </c>
      <c r="J1260" s="7" t="s">
        <v>202</v>
      </c>
      <c r="K1260" s="7" t="s">
        <v>203</v>
      </c>
      <c r="L1260" s="7" t="s">
        <v>88</v>
      </c>
      <c r="M1260" s="7" t="s">
        <v>118</v>
      </c>
      <c r="N1260" s="7" t="s">
        <v>204</v>
      </c>
      <c r="O1260" s="7" t="s">
        <v>87</v>
      </c>
      <c r="P1260" s="7" t="s">
        <v>150</v>
      </c>
      <c r="Q1260" s="7" t="s">
        <v>129</v>
      </c>
      <c r="R1260" s="7" t="s">
        <v>128</v>
      </c>
      <c r="S1260" s="7" t="s">
        <v>127</v>
      </c>
      <c r="T1260" s="7" t="s">
        <v>131</v>
      </c>
      <c r="U1260" s="7" t="s">
        <v>173</v>
      </c>
      <c r="V1260" s="7" t="s">
        <v>133</v>
      </c>
      <c r="W1260" s="7" t="s">
        <v>97</v>
      </c>
      <c r="X1260" s="7" t="s">
        <v>130</v>
      </c>
      <c r="Y1260" s="7" t="n">
        <v>1</v>
      </c>
      <c r="Z1260" s="7" t="n">
        <v>0</v>
      </c>
      <c r="AA1260" s="7" t="str">
        <f aca="false">IF(Y1260&gt;Z1260,"Win",IF(Y1260&lt;Z1260,"Loss","Draw"))</f>
        <v>Win</v>
      </c>
      <c r="AB1260" s="7" t="s">
        <v>99</v>
      </c>
      <c r="AC1260" s="7" t="s">
        <v>99</v>
      </c>
      <c r="AD1260" s="7" t="s">
        <v>3403</v>
      </c>
      <c r="AE1260" s="7" t="s">
        <v>503</v>
      </c>
      <c r="AF1260" s="7" t="str">
        <f aca="false">IF(AD1260&lt;AE1260,AD1260,AE1260)</f>
        <v>Arrows, Bandit, Battle Ram, Golden Knight, Mega Knight, Mother Witch, Ronin, Zappies</v>
      </c>
      <c r="AG1260" s="7" t="str">
        <f aca="false">IF(AD1260&lt;AE1260,AE1260,AD1260)</f>
        <v>Berserker, Electro Spirit, Goblin Barrel, Ice Spirit, Magic Archer, Royal Delivery, Tesla, Wall Breakers</v>
      </c>
      <c r="AH1260" s="7" t="str">
        <f aca="false">IF(AD1260=AF1260,AA1260,IF(AA1260="Win","Loss",IF(AA1260="Loss","Win","Draw")))</f>
        <v>Loss</v>
      </c>
      <c r="AI1260" s="7" t="s">
        <v>297</v>
      </c>
    </row>
    <row r="1261" customFormat="false" ht="15" hidden="false" customHeight="true" outlineLevel="0" collapsed="false">
      <c r="A1261" s="7" t="s">
        <v>3400</v>
      </c>
      <c r="B1261" s="7" t="n">
        <v>3</v>
      </c>
      <c r="C1261" s="7" t="s">
        <v>2789</v>
      </c>
      <c r="D1261" s="7" t="s">
        <v>2790</v>
      </c>
      <c r="E1261" s="7" t="s">
        <v>1206</v>
      </c>
      <c r="F1261" s="7" t="s">
        <v>1207</v>
      </c>
      <c r="G1261" s="7" t="s">
        <v>3404</v>
      </c>
      <c r="H1261" s="7" t="s">
        <v>163</v>
      </c>
      <c r="I1261" s="7" t="s">
        <v>177</v>
      </c>
      <c r="J1261" s="7" t="s">
        <v>83</v>
      </c>
      <c r="K1261" s="7" t="s">
        <v>188</v>
      </c>
      <c r="L1261" s="7" t="s">
        <v>95</v>
      </c>
      <c r="M1261" s="7" t="s">
        <v>86</v>
      </c>
      <c r="N1261" s="7" t="s">
        <v>93</v>
      </c>
      <c r="O1261" s="7" t="s">
        <v>133</v>
      </c>
      <c r="P1261" s="7" t="s">
        <v>215</v>
      </c>
      <c r="Q1261" s="7" t="s">
        <v>203</v>
      </c>
      <c r="R1261" s="7" t="s">
        <v>151</v>
      </c>
      <c r="S1261" s="7" t="s">
        <v>159</v>
      </c>
      <c r="T1261" s="7" t="s">
        <v>87</v>
      </c>
      <c r="U1261" s="7" t="s">
        <v>157</v>
      </c>
      <c r="V1261" s="7" t="s">
        <v>118</v>
      </c>
      <c r="W1261" s="7" t="s">
        <v>204</v>
      </c>
      <c r="X1261" s="7" t="s">
        <v>88</v>
      </c>
      <c r="Y1261" s="7" t="n">
        <v>0</v>
      </c>
      <c r="Z1261" s="7" t="n">
        <v>1</v>
      </c>
      <c r="AA1261" s="7" t="str">
        <f aca="false">IF(Y1261&gt;Z1261,"Win",IF(Y1261&lt;Z1261,"Loss","Draw"))</f>
        <v>Loss</v>
      </c>
      <c r="AB1261" s="7" t="s">
        <v>99</v>
      </c>
      <c r="AC1261" s="7" t="s">
        <v>99</v>
      </c>
      <c r="AD1261" s="7" t="s">
        <v>217</v>
      </c>
      <c r="AE1261" s="7" t="s">
        <v>3405</v>
      </c>
      <c r="AF1261" s="7" t="str">
        <f aca="false">IF(AD1261&lt;AE1261,AD1261,AE1261)</f>
        <v>Barbarian Barrel, Fireball, Fisherman, Monk, Mother Witch, Royal Giant, Skeleton Dragons, Tombstone</v>
      </c>
      <c r="AG1261" s="7" t="str">
        <f aca="false">IF(AD1261&lt;AE1261,AE1261,AD1261)</f>
        <v>Berserker, Dart Goblin, Fire Spirit, Goblin Barrel, Ice Spirit, Mighty Miner, Royal Delivery, Tesla</v>
      </c>
      <c r="AH1261" s="7" t="str">
        <f aca="false">IF(AD1261=AF1261,AA1261,IF(AA1261="Win","Loss",IF(AA1261="Loss","Win","Draw")))</f>
        <v>Loss</v>
      </c>
      <c r="AI1261" s="7" t="s">
        <v>297</v>
      </c>
    </row>
    <row r="1262" customFormat="false" ht="15" hidden="false" customHeight="true" outlineLevel="0" collapsed="false">
      <c r="A1262" s="7" t="s">
        <v>3406</v>
      </c>
      <c r="B1262" s="7" t="n">
        <v>1</v>
      </c>
      <c r="C1262" s="7" t="s">
        <v>2789</v>
      </c>
      <c r="D1262" s="7" t="s">
        <v>2790</v>
      </c>
      <c r="E1262" s="7" t="s">
        <v>1206</v>
      </c>
      <c r="F1262" s="7" t="s">
        <v>1207</v>
      </c>
      <c r="G1262" s="7" t="s">
        <v>3407</v>
      </c>
      <c r="H1262" s="7" t="s">
        <v>163</v>
      </c>
      <c r="I1262" s="7" t="s">
        <v>201</v>
      </c>
      <c r="J1262" s="7" t="s">
        <v>202</v>
      </c>
      <c r="K1262" s="7" t="s">
        <v>233</v>
      </c>
      <c r="L1262" s="7" t="s">
        <v>111</v>
      </c>
      <c r="M1262" s="7" t="s">
        <v>157</v>
      </c>
      <c r="N1262" s="7" t="s">
        <v>126</v>
      </c>
      <c r="O1262" s="7" t="s">
        <v>89</v>
      </c>
      <c r="P1262" s="7" t="s">
        <v>234</v>
      </c>
      <c r="Q1262" s="7" t="s">
        <v>107</v>
      </c>
      <c r="R1262" s="7" t="s">
        <v>128</v>
      </c>
      <c r="S1262" s="7" t="s">
        <v>152</v>
      </c>
      <c r="T1262" s="7" t="s">
        <v>306</v>
      </c>
      <c r="U1262" s="7" t="s">
        <v>307</v>
      </c>
      <c r="V1262" s="7" t="s">
        <v>85</v>
      </c>
      <c r="W1262" s="7" t="s">
        <v>187</v>
      </c>
      <c r="X1262" s="7" t="s">
        <v>95</v>
      </c>
      <c r="Y1262" s="7" t="n">
        <v>0</v>
      </c>
      <c r="Z1262" s="7" t="n">
        <v>1</v>
      </c>
      <c r="AA1262" s="7" t="str">
        <f aca="false">IF(Y1262&gt;Z1262,"Win",IF(Y1262&lt;Z1262,"Loss","Draw"))</f>
        <v>Loss</v>
      </c>
      <c r="AB1262" s="7" t="s">
        <v>99</v>
      </c>
      <c r="AC1262" s="7" t="s">
        <v>99</v>
      </c>
      <c r="AD1262" s="7" t="s">
        <v>415</v>
      </c>
      <c r="AE1262" s="7" t="s">
        <v>603</v>
      </c>
      <c r="AF1262" s="7" t="str">
        <f aca="false">IF(AD1262&lt;AE1262,AD1262,AE1262)</f>
        <v>Baby Dragon, Barbarian Barrel, Goblin Cage, Golden Knight, Golem, Ice Wizard, Lightning, Tornado</v>
      </c>
      <c r="AG1262" s="7" t="str">
        <f aca="false">IF(AD1262&lt;AE1262,AE1262,AD1262)</f>
        <v>Bats, Bomb Tower, Fire Spirit, Magic Archer, Miner, Skeletons, The Log, Wall Breakers</v>
      </c>
      <c r="AH1262" s="7" t="str">
        <f aca="false">IF(AD1262=AF1262,AA1262,IF(AA1262="Win","Loss",IF(AA1262="Loss","Win","Draw")))</f>
        <v>Win</v>
      </c>
      <c r="AI1262" s="7" t="s">
        <v>297</v>
      </c>
    </row>
    <row r="1263" customFormat="false" ht="15" hidden="false" customHeight="true" outlineLevel="0" collapsed="false">
      <c r="A1263" s="7" t="s">
        <v>3406</v>
      </c>
      <c r="B1263" s="7" t="n">
        <v>2</v>
      </c>
      <c r="C1263" s="7" t="s">
        <v>2789</v>
      </c>
      <c r="D1263" s="7" t="s">
        <v>2790</v>
      </c>
      <c r="E1263" s="7" t="s">
        <v>1206</v>
      </c>
      <c r="F1263" s="7" t="s">
        <v>1207</v>
      </c>
      <c r="G1263" s="7" t="s">
        <v>3408</v>
      </c>
      <c r="H1263" s="7" t="s">
        <v>163</v>
      </c>
      <c r="I1263" s="7" t="s">
        <v>113</v>
      </c>
      <c r="J1263" s="7" t="s">
        <v>95</v>
      </c>
      <c r="K1263" s="7" t="s">
        <v>87</v>
      </c>
      <c r="L1263" s="7" t="s">
        <v>115</v>
      </c>
      <c r="M1263" s="7" t="s">
        <v>241</v>
      </c>
      <c r="N1263" s="7" t="s">
        <v>116</v>
      </c>
      <c r="O1263" s="7" t="s">
        <v>88</v>
      </c>
      <c r="P1263" s="7" t="s">
        <v>118</v>
      </c>
      <c r="Q1263" s="7" t="s">
        <v>90</v>
      </c>
      <c r="R1263" s="7" t="s">
        <v>83</v>
      </c>
      <c r="S1263" s="7" t="s">
        <v>92</v>
      </c>
      <c r="T1263" s="7" t="s">
        <v>159</v>
      </c>
      <c r="U1263" s="7" t="s">
        <v>150</v>
      </c>
      <c r="V1263" s="7" t="s">
        <v>93</v>
      </c>
      <c r="W1263" s="7" t="s">
        <v>193</v>
      </c>
      <c r="X1263" s="7" t="s">
        <v>94</v>
      </c>
      <c r="Y1263" s="7" t="n">
        <v>1</v>
      </c>
      <c r="Z1263" s="7" t="n">
        <v>0</v>
      </c>
      <c r="AA1263" s="7" t="str">
        <f aca="false">IF(Y1263&gt;Z1263,"Win",IF(Y1263&lt;Z1263,"Loss","Draw"))</f>
        <v>Win</v>
      </c>
      <c r="AB1263" s="7" t="s">
        <v>99</v>
      </c>
      <c r="AC1263" s="7" t="s">
        <v>99</v>
      </c>
      <c r="AD1263" s="7" t="s">
        <v>3409</v>
      </c>
      <c r="AE1263" s="7" t="s">
        <v>3410</v>
      </c>
      <c r="AF1263" s="7" t="str">
        <f aca="false">IF(AD1263&lt;AE1263,AD1263,AE1263)</f>
        <v>Barbarian Barrel, Berserker, Furnace, Graveyard, Ice Spirit, Knight, Poison, Tesla</v>
      </c>
      <c r="AG1263" s="7" t="str">
        <f aca="false">IF(AD1263&lt;AE1263,AE1263,AD1263)</f>
        <v>Dart Goblin, Electro Spirit, Fireball, Guards, Monk, Mortar, Rascals, Skeleton Barrel</v>
      </c>
      <c r="AH1263" s="7" t="str">
        <f aca="false">IF(AD1263=AF1263,AA1263,IF(AA1263="Win","Loss",IF(AA1263="Loss","Win","Draw")))</f>
        <v>Win</v>
      </c>
      <c r="AI1263" s="7" t="s">
        <v>297</v>
      </c>
    </row>
    <row r="1264" customFormat="false" ht="15" hidden="false" customHeight="true" outlineLevel="0" collapsed="false">
      <c r="A1264" s="7" t="s">
        <v>3406</v>
      </c>
      <c r="B1264" s="7" t="n">
        <v>3</v>
      </c>
      <c r="C1264" s="7" t="s">
        <v>2789</v>
      </c>
      <c r="D1264" s="7" t="s">
        <v>2790</v>
      </c>
      <c r="E1264" s="7" t="s">
        <v>1206</v>
      </c>
      <c r="F1264" s="7" t="s">
        <v>1207</v>
      </c>
      <c r="G1264" s="7" t="s">
        <v>3411</v>
      </c>
      <c r="H1264" s="7" t="s">
        <v>163</v>
      </c>
      <c r="I1264" s="7" t="s">
        <v>177</v>
      </c>
      <c r="J1264" s="7" t="s">
        <v>91</v>
      </c>
      <c r="K1264" s="7" t="s">
        <v>124</v>
      </c>
      <c r="L1264" s="7" t="s">
        <v>257</v>
      </c>
      <c r="M1264" s="7" t="s">
        <v>150</v>
      </c>
      <c r="N1264" s="7" t="s">
        <v>327</v>
      </c>
      <c r="O1264" s="7" t="s">
        <v>215</v>
      </c>
      <c r="P1264" s="7" t="s">
        <v>93</v>
      </c>
      <c r="Q1264" s="7" t="s">
        <v>201</v>
      </c>
      <c r="R1264" s="7" t="s">
        <v>202</v>
      </c>
      <c r="S1264" s="7" t="s">
        <v>203</v>
      </c>
      <c r="T1264" s="7" t="s">
        <v>88</v>
      </c>
      <c r="U1264" s="7" t="s">
        <v>157</v>
      </c>
      <c r="V1264" s="7" t="s">
        <v>118</v>
      </c>
      <c r="W1264" s="7" t="s">
        <v>87</v>
      </c>
      <c r="X1264" s="7" t="s">
        <v>204</v>
      </c>
      <c r="Y1264" s="7" t="n">
        <v>0</v>
      </c>
      <c r="Z1264" s="7" t="n">
        <v>1</v>
      </c>
      <c r="AA1264" s="7" t="str">
        <f aca="false">IF(Y1264&gt;Z1264,"Win",IF(Y1264&lt;Z1264,"Loss","Draw"))</f>
        <v>Loss</v>
      </c>
      <c r="AB1264" s="7" t="s">
        <v>99</v>
      </c>
      <c r="AC1264" s="7" t="s">
        <v>99</v>
      </c>
      <c r="AD1264" s="7" t="s">
        <v>2299</v>
      </c>
      <c r="AE1264" s="7" t="s">
        <v>206</v>
      </c>
      <c r="AF1264" s="7" t="str">
        <f aca="false">IF(AD1264&lt;AE1264,AD1264,AE1264)</f>
        <v>Berserker, Fire Spirit, Goblin Barrel, Ice Spirit, Magic Archer, Royal Delivery, Tesla, Wall Breakers</v>
      </c>
      <c r="AG1264" s="7" t="str">
        <f aca="false">IF(AD1264&lt;AE1264,AE1264,AD1264)</f>
        <v>Electro Spirit, Fireball, Fisherman, Goblins, Hunter, Rage, Royal Ghost, Royal Giant</v>
      </c>
      <c r="AH1264" s="7" t="str">
        <f aca="false">IF(AD1264=AF1264,AA1264,IF(AA1264="Win","Loss",IF(AA1264="Loss","Win","Draw")))</f>
        <v>Win</v>
      </c>
      <c r="AI1264" s="7" t="s">
        <v>297</v>
      </c>
    </row>
    <row r="1265" customFormat="false" ht="15" hidden="false" customHeight="true" outlineLevel="0" collapsed="false">
      <c r="A1265" s="7" t="s">
        <v>3412</v>
      </c>
      <c r="B1265" s="7" t="n">
        <v>1</v>
      </c>
      <c r="C1265" s="7" t="s">
        <v>2789</v>
      </c>
      <c r="D1265" s="7" t="s">
        <v>2790</v>
      </c>
      <c r="E1265" s="7" t="s">
        <v>1206</v>
      </c>
      <c r="F1265" s="7" t="s">
        <v>1207</v>
      </c>
      <c r="G1265" s="7" t="s">
        <v>3413</v>
      </c>
      <c r="H1265" s="7" t="s">
        <v>163</v>
      </c>
      <c r="I1265" s="7" t="s">
        <v>152</v>
      </c>
      <c r="J1265" s="7" t="s">
        <v>128</v>
      </c>
      <c r="K1265" s="7" t="s">
        <v>107</v>
      </c>
      <c r="L1265" s="7" t="s">
        <v>85</v>
      </c>
      <c r="M1265" s="7" t="s">
        <v>306</v>
      </c>
      <c r="N1265" s="7" t="s">
        <v>307</v>
      </c>
      <c r="O1265" s="7" t="s">
        <v>95</v>
      </c>
      <c r="P1265" s="7" t="s">
        <v>187</v>
      </c>
      <c r="Q1265" s="7" t="s">
        <v>137</v>
      </c>
      <c r="R1265" s="7" t="s">
        <v>241</v>
      </c>
      <c r="S1265" s="7" t="s">
        <v>114</v>
      </c>
      <c r="T1265" s="7" t="s">
        <v>242</v>
      </c>
      <c r="U1265" s="7" t="s">
        <v>157</v>
      </c>
      <c r="V1265" s="7" t="s">
        <v>126</v>
      </c>
      <c r="W1265" s="7" t="s">
        <v>153</v>
      </c>
      <c r="X1265" s="7" t="s">
        <v>116</v>
      </c>
      <c r="Y1265" s="7" t="n">
        <v>0</v>
      </c>
      <c r="Z1265" s="7" t="n">
        <v>1</v>
      </c>
      <c r="AA1265" s="7" t="str">
        <f aca="false">IF(Y1265&gt;Z1265,"Win",IF(Y1265&lt;Z1265,"Loss","Draw"))</f>
        <v>Loss</v>
      </c>
      <c r="AB1265" s="7" t="s">
        <v>99</v>
      </c>
      <c r="AC1265" s="7" t="s">
        <v>99</v>
      </c>
      <c r="AD1265" s="7" t="s">
        <v>603</v>
      </c>
      <c r="AE1265" s="7" t="s">
        <v>1635</v>
      </c>
      <c r="AF1265" s="7" t="str">
        <f aca="false">IF(AD1265&lt;AE1265,AD1265,AE1265)</f>
        <v>Baby Dragon, Barbarian Barrel, Goblin Cage, Golden Knight, Golem, Ice Wizard, Lightning, Tornado</v>
      </c>
      <c r="AG1265" s="7" t="str">
        <f aca="false">IF(AD1265&lt;AE1265,AE1265,AD1265)</f>
        <v>Bomber, Cannon, Fire Spirit, Giant Snowball, Goblin Drill, Knight, Poison, Skeletons</v>
      </c>
      <c r="AH1265" s="7" t="str">
        <f aca="false">IF(AD1265=AF1265,AA1265,IF(AA1265="Win","Loss",IF(AA1265="Loss","Win","Draw")))</f>
        <v>Loss</v>
      </c>
      <c r="AI1265" s="7" t="s">
        <v>297</v>
      </c>
    </row>
    <row r="1266" customFormat="false" ht="15" hidden="false" customHeight="true" outlineLevel="0" collapsed="false">
      <c r="A1266" s="7" t="s">
        <v>3412</v>
      </c>
      <c r="B1266" s="7" t="n">
        <v>2</v>
      </c>
      <c r="C1266" s="7" t="s">
        <v>2789</v>
      </c>
      <c r="D1266" s="7" t="s">
        <v>2790</v>
      </c>
      <c r="E1266" s="7" t="s">
        <v>1206</v>
      </c>
      <c r="F1266" s="7" t="s">
        <v>1207</v>
      </c>
      <c r="G1266" s="7" t="s">
        <v>3414</v>
      </c>
      <c r="H1266" s="7" t="s">
        <v>163</v>
      </c>
      <c r="I1266" s="7" t="s">
        <v>418</v>
      </c>
      <c r="J1266" s="7" t="s">
        <v>186</v>
      </c>
      <c r="K1266" s="7" t="s">
        <v>284</v>
      </c>
      <c r="L1266" s="7" t="s">
        <v>110</v>
      </c>
      <c r="M1266" s="7" t="s">
        <v>93</v>
      </c>
      <c r="N1266" s="7" t="s">
        <v>96</v>
      </c>
      <c r="O1266" s="7" t="s">
        <v>242</v>
      </c>
      <c r="P1266" s="7" t="s">
        <v>114</v>
      </c>
      <c r="Q1266" s="7" t="s">
        <v>141</v>
      </c>
      <c r="R1266" s="7" t="s">
        <v>95</v>
      </c>
      <c r="S1266" s="7" t="s">
        <v>107</v>
      </c>
      <c r="T1266" s="7" t="s">
        <v>150</v>
      </c>
      <c r="U1266" s="7" t="s">
        <v>177</v>
      </c>
      <c r="V1266" s="7" t="s">
        <v>178</v>
      </c>
      <c r="W1266" s="7" t="s">
        <v>93</v>
      </c>
      <c r="X1266" s="7" t="s">
        <v>143</v>
      </c>
      <c r="Y1266" s="7" t="n">
        <v>1</v>
      </c>
      <c r="Z1266" s="7" t="n">
        <v>0</v>
      </c>
      <c r="AA1266" s="7" t="str">
        <f aca="false">IF(Y1266&gt;Z1266,"Win",IF(Y1266&lt;Z1266,"Loss","Draw"))</f>
        <v>Win</v>
      </c>
      <c r="AB1266" s="7" t="s">
        <v>99</v>
      </c>
      <c r="AC1266" s="7" t="s">
        <v>99</v>
      </c>
      <c r="AD1266" s="7" t="s">
        <v>1061</v>
      </c>
      <c r="AE1266" s="7" t="s">
        <v>180</v>
      </c>
      <c r="AF1266" s="7" t="str">
        <f aca="false">IF(AD1266&lt;AE1266,AD1266,AE1266)</f>
        <v>Balloon, Bomber, Fireball, Giant Snowball, Inferno Dragon, Lava Hound, Minions, Skeleton Army</v>
      </c>
      <c r="AG1266" s="7" t="str">
        <f aca="false">IF(AD1266&lt;AE1266,AE1266,AD1266)</f>
        <v>Barbarian Barrel, Electro Spirit, Fireball, Goblin Cage, Heal Spirit, Lumberjack, Phoenix, Royal Giant</v>
      </c>
      <c r="AH1266" s="7" t="str">
        <f aca="false">IF(AD1266=AF1266,AA1266,IF(AA1266="Win","Loss",IF(AA1266="Loss","Win","Draw")))</f>
        <v>Win</v>
      </c>
      <c r="AI1266" s="7" t="s">
        <v>297</v>
      </c>
    </row>
    <row r="1267" customFormat="false" ht="15" hidden="false" customHeight="true" outlineLevel="0" collapsed="false">
      <c r="A1267" s="7" t="s">
        <v>3412</v>
      </c>
      <c r="B1267" s="7" t="n">
        <v>3</v>
      </c>
      <c r="C1267" s="7" t="s">
        <v>2789</v>
      </c>
      <c r="D1267" s="7" t="s">
        <v>2790</v>
      </c>
      <c r="E1267" s="7" t="s">
        <v>1206</v>
      </c>
      <c r="F1267" s="7" t="s">
        <v>1207</v>
      </c>
      <c r="G1267" s="7" t="s">
        <v>3415</v>
      </c>
      <c r="H1267" s="7" t="s">
        <v>163</v>
      </c>
      <c r="I1267" s="7" t="s">
        <v>201</v>
      </c>
      <c r="J1267" s="7" t="s">
        <v>202</v>
      </c>
      <c r="K1267" s="7" t="s">
        <v>203</v>
      </c>
      <c r="L1267" s="7" t="s">
        <v>150</v>
      </c>
      <c r="M1267" s="7" t="s">
        <v>88</v>
      </c>
      <c r="N1267" s="7" t="s">
        <v>87</v>
      </c>
      <c r="O1267" s="7" t="s">
        <v>204</v>
      </c>
      <c r="P1267" s="7" t="s">
        <v>157</v>
      </c>
      <c r="Q1267" s="7" t="s">
        <v>201</v>
      </c>
      <c r="R1267" s="7" t="s">
        <v>202</v>
      </c>
      <c r="S1267" s="7" t="s">
        <v>123</v>
      </c>
      <c r="T1267" s="7" t="s">
        <v>111</v>
      </c>
      <c r="U1267" s="7" t="s">
        <v>88</v>
      </c>
      <c r="V1267" s="7" t="s">
        <v>234</v>
      </c>
      <c r="W1267" s="7" t="s">
        <v>89</v>
      </c>
      <c r="X1267" s="7" t="s">
        <v>187</v>
      </c>
      <c r="Y1267" s="7" t="n">
        <v>3</v>
      </c>
      <c r="Z1267" s="7" t="n">
        <v>0</v>
      </c>
      <c r="AA1267" s="7" t="str">
        <f aca="false">IF(Y1267&gt;Z1267,"Win",IF(Y1267&lt;Z1267,"Loss","Draw"))</f>
        <v>Win</v>
      </c>
      <c r="AB1267" s="7" t="s">
        <v>99</v>
      </c>
      <c r="AC1267" s="7" t="s">
        <v>99</v>
      </c>
      <c r="AD1267" s="7" t="s">
        <v>1175</v>
      </c>
      <c r="AE1267" s="7" t="s">
        <v>1151</v>
      </c>
      <c r="AF1267" s="7" t="str">
        <f aca="false">IF(AD1267&lt;AE1267,AD1267,AE1267)</f>
        <v>Berserker, Bomb Tower, Goblinstein, Magic Archer, Miner, The Log, Tornado, Wall Breakers</v>
      </c>
      <c r="AG1267" s="7" t="str">
        <f aca="false">IF(AD1267&lt;AE1267,AE1267,AD1267)</f>
        <v>Berserker, Electro Spirit, Fire Spirit, Goblin Barrel, Magic Archer, Royal Delivery, Tesla, Wall Breakers</v>
      </c>
      <c r="AH1267" s="7" t="str">
        <f aca="false">IF(AD1267=AF1267,AA1267,IF(AA1267="Win","Loss",IF(AA1267="Loss","Win","Draw")))</f>
        <v>Loss</v>
      </c>
      <c r="AI1267" s="7" t="s">
        <v>297</v>
      </c>
    </row>
    <row r="1268" customFormat="false" ht="15" hidden="false" customHeight="true" outlineLevel="0" collapsed="false">
      <c r="A1268" s="7" t="s">
        <v>3416</v>
      </c>
      <c r="B1268" s="7" t="n">
        <v>1</v>
      </c>
      <c r="C1268" s="7" t="s">
        <v>2789</v>
      </c>
      <c r="D1268" s="7" t="s">
        <v>2790</v>
      </c>
      <c r="E1268" s="7" t="s">
        <v>1206</v>
      </c>
      <c r="F1268" s="7" t="s">
        <v>1207</v>
      </c>
      <c r="G1268" s="7" t="s">
        <v>3417</v>
      </c>
      <c r="H1268" s="7" t="s">
        <v>163</v>
      </c>
      <c r="I1268" s="7" t="s">
        <v>407</v>
      </c>
      <c r="J1268" s="7" t="s">
        <v>151</v>
      </c>
      <c r="K1268" s="7" t="s">
        <v>87</v>
      </c>
      <c r="L1268" s="7" t="s">
        <v>165</v>
      </c>
      <c r="M1268" s="7" t="s">
        <v>95</v>
      </c>
      <c r="N1268" s="7" t="s">
        <v>126</v>
      </c>
      <c r="O1268" s="7" t="s">
        <v>150</v>
      </c>
      <c r="P1268" s="7" t="s">
        <v>164</v>
      </c>
      <c r="Q1268" s="7" t="s">
        <v>124</v>
      </c>
      <c r="R1268" s="7" t="s">
        <v>123</v>
      </c>
      <c r="S1268" s="7" t="s">
        <v>90</v>
      </c>
      <c r="T1268" s="7" t="s">
        <v>96</v>
      </c>
      <c r="U1268" s="7" t="s">
        <v>126</v>
      </c>
      <c r="V1268" s="7" t="s">
        <v>125</v>
      </c>
      <c r="W1268" s="7" t="s">
        <v>85</v>
      </c>
      <c r="X1268" s="7" t="s">
        <v>95</v>
      </c>
      <c r="Y1268" s="7" t="n">
        <v>1</v>
      </c>
      <c r="Z1268" s="7" t="n">
        <v>0</v>
      </c>
      <c r="AA1268" s="7" t="str">
        <f aca="false">IF(Y1268&gt;Z1268,"Win",IF(Y1268&lt;Z1268,"Loss","Draw"))</f>
        <v>Win</v>
      </c>
      <c r="AB1268" s="7" t="s">
        <v>99</v>
      </c>
      <c r="AC1268" s="7" t="s">
        <v>99</v>
      </c>
      <c r="AD1268" s="7" t="s">
        <v>662</v>
      </c>
      <c r="AE1268" s="7" t="s">
        <v>134</v>
      </c>
      <c r="AF1268" s="7" t="str">
        <f aca="false">IF(AD1268&lt;AE1268,AD1268,AE1268)</f>
        <v>Barbarian Barrel, Cannon Cart, Goblinstein, Lightning, Minions, Mortar, Royal Ghost, Skeletons</v>
      </c>
      <c r="AG1268" s="7" t="str">
        <f aca="false">IF(AD1268&lt;AE1268,AE1268,AD1268)</f>
        <v>Barbarian Barrel, Earthquake, Electro Spirit, Firecracker, Hog Rider, Mighty Miner, Skeletons, Tesla</v>
      </c>
      <c r="AH1268" s="7" t="str">
        <f aca="false">IF(AD1268=AF1268,AA1268,IF(AA1268="Win","Loss",IF(AA1268="Loss","Win","Draw")))</f>
        <v>Loss</v>
      </c>
      <c r="AI1268" s="7" t="s">
        <v>297</v>
      </c>
    </row>
    <row r="1269" customFormat="false" ht="15" hidden="false" customHeight="true" outlineLevel="0" collapsed="false">
      <c r="A1269" s="7" t="s">
        <v>3416</v>
      </c>
      <c r="B1269" s="7" t="n">
        <v>2</v>
      </c>
      <c r="C1269" s="7" t="s">
        <v>2789</v>
      </c>
      <c r="D1269" s="7" t="s">
        <v>2790</v>
      </c>
      <c r="E1269" s="7" t="s">
        <v>1206</v>
      </c>
      <c r="F1269" s="7" t="s">
        <v>1207</v>
      </c>
      <c r="G1269" s="7" t="s">
        <v>1145</v>
      </c>
      <c r="H1269" s="7" t="s">
        <v>715</v>
      </c>
      <c r="I1269" s="7" t="s">
        <v>90</v>
      </c>
      <c r="J1269" s="7" t="s">
        <v>123</v>
      </c>
      <c r="K1269" s="7" t="s">
        <v>124</v>
      </c>
      <c r="L1269" s="7" t="s">
        <v>96</v>
      </c>
      <c r="M1269" s="7" t="s">
        <v>85</v>
      </c>
      <c r="N1269" s="7" t="s">
        <v>125</v>
      </c>
      <c r="O1269" s="7" t="s">
        <v>89</v>
      </c>
      <c r="P1269" s="7" t="s">
        <v>88</v>
      </c>
      <c r="Q1269" s="7" t="s">
        <v>137</v>
      </c>
      <c r="R1269" s="7" t="s">
        <v>202</v>
      </c>
      <c r="S1269" s="7" t="s">
        <v>114</v>
      </c>
      <c r="T1269" s="7" t="s">
        <v>88</v>
      </c>
      <c r="U1269" s="7" t="s">
        <v>157</v>
      </c>
      <c r="V1269" s="7" t="s">
        <v>241</v>
      </c>
      <c r="W1269" s="7" t="s">
        <v>87</v>
      </c>
      <c r="X1269" s="7" t="s">
        <v>116</v>
      </c>
      <c r="Y1269" s="7" t="n">
        <v>1</v>
      </c>
      <c r="Z1269" s="7" t="n">
        <v>0</v>
      </c>
      <c r="AA1269" s="7" t="str">
        <f aca="false">IF(Y1269&gt;Z1269,"Win",IF(Y1269&lt;Z1269,"Loss","Draw"))</f>
        <v>Win</v>
      </c>
      <c r="AB1269" s="7" t="s">
        <v>99</v>
      </c>
      <c r="AC1269" s="7" t="s">
        <v>99</v>
      </c>
      <c r="AD1269" s="7" t="s">
        <v>3291</v>
      </c>
      <c r="AE1269" s="7" t="s">
        <v>783</v>
      </c>
      <c r="AF1269" s="7" t="str">
        <f aca="false">IF(AD1269&lt;AE1269,AD1269,AE1269)</f>
        <v>Berserker, Cannon Cart, Goblinstein, Lightning, Minions, Mortar, Royal Ghost, The Log</v>
      </c>
      <c r="AG1269" s="7" t="str">
        <f aca="false">IF(AD1269&lt;AE1269,AE1269,AD1269)</f>
        <v>Berserker, Fire Spirit, Giant Snowball, Goblin Drill, Knight, Magic Archer, Poison, Tesla</v>
      </c>
      <c r="AH1269" s="7" t="str">
        <f aca="false">IF(AD1269=AF1269,AA1269,IF(AA1269="Win","Loss",IF(AA1269="Loss","Win","Draw")))</f>
        <v>Win</v>
      </c>
      <c r="AI1269" s="7" t="s">
        <v>297</v>
      </c>
    </row>
    <row r="1270" customFormat="false" ht="15" hidden="false" customHeight="true" outlineLevel="0" collapsed="false">
      <c r="A1270" s="7" t="s">
        <v>3416</v>
      </c>
      <c r="B1270" s="7" t="n">
        <v>3</v>
      </c>
      <c r="C1270" s="7" t="s">
        <v>2789</v>
      </c>
      <c r="D1270" s="7" t="s">
        <v>2790</v>
      </c>
      <c r="E1270" s="7" t="s">
        <v>1206</v>
      </c>
      <c r="F1270" s="7" t="s">
        <v>1207</v>
      </c>
      <c r="G1270" s="7" t="s">
        <v>3418</v>
      </c>
      <c r="H1270" s="7" t="s">
        <v>715</v>
      </c>
      <c r="I1270" s="7" t="s">
        <v>137</v>
      </c>
      <c r="J1270" s="7" t="s">
        <v>202</v>
      </c>
      <c r="K1270" s="7" t="s">
        <v>114</v>
      </c>
      <c r="L1270" s="7" t="s">
        <v>116</v>
      </c>
      <c r="M1270" s="7" t="s">
        <v>153</v>
      </c>
      <c r="N1270" s="7" t="s">
        <v>241</v>
      </c>
      <c r="O1270" s="7" t="s">
        <v>157</v>
      </c>
      <c r="P1270" s="7" t="s">
        <v>91</v>
      </c>
      <c r="Q1270" s="7" t="s">
        <v>159</v>
      </c>
      <c r="R1270" s="7" t="s">
        <v>337</v>
      </c>
      <c r="S1270" s="7" t="s">
        <v>203</v>
      </c>
      <c r="T1270" s="7" t="s">
        <v>91</v>
      </c>
      <c r="U1270" s="7" t="s">
        <v>201</v>
      </c>
      <c r="V1270" s="7" t="s">
        <v>150</v>
      </c>
      <c r="W1270" s="7" t="s">
        <v>234</v>
      </c>
      <c r="X1270" s="7" t="s">
        <v>204</v>
      </c>
      <c r="Y1270" s="7" t="n">
        <v>1</v>
      </c>
      <c r="Z1270" s="7" t="n">
        <v>0</v>
      </c>
      <c r="AA1270" s="7" t="str">
        <f aca="false">IF(Y1270&gt;Z1270,"Win",IF(Y1270&lt;Z1270,"Loss","Draw"))</f>
        <v>Win</v>
      </c>
      <c r="AB1270" s="7" t="s">
        <v>99</v>
      </c>
      <c r="AC1270" s="7" t="s">
        <v>99</v>
      </c>
      <c r="AD1270" s="7" t="s">
        <v>3419</v>
      </c>
      <c r="AE1270" s="7" t="s">
        <v>3420</v>
      </c>
      <c r="AF1270" s="7" t="str">
        <f aca="false">IF(AD1270&lt;AE1270,AD1270,AE1270)</f>
        <v>Bomb Tower, Boss Bandit, Dart Goblin, Electro Spirit, Goblin Barrel, Goblins, Royal Delivery, Wall Breakers</v>
      </c>
      <c r="AG1270" s="7" t="str">
        <f aca="false">IF(AD1270&lt;AE1270,AE1270,AD1270)</f>
        <v>Cannon, Fire Spirit, Giant Snowball, Goblin Drill, Goblins, Knight, Magic Archer, Poison</v>
      </c>
      <c r="AH1270" s="7" t="str">
        <f aca="false">IF(AD1270=AF1270,AA1270,IF(AA1270="Win","Loss",IF(AA1270="Loss","Win","Draw")))</f>
        <v>Loss</v>
      </c>
      <c r="AI1270" s="7" t="s">
        <v>297</v>
      </c>
    </row>
    <row r="1271" customFormat="false" ht="15" hidden="false" customHeight="true" outlineLevel="0" collapsed="false">
      <c r="A1271" s="5" t="s">
        <v>3421</v>
      </c>
      <c r="B1271" s="5" t="n">
        <v>1</v>
      </c>
      <c r="C1271" s="5" t="s">
        <v>2789</v>
      </c>
      <c r="D1271" s="5" t="s">
        <v>2790</v>
      </c>
      <c r="E1271" s="5" t="s">
        <v>3422</v>
      </c>
      <c r="F1271" s="5" t="s">
        <v>3423</v>
      </c>
      <c r="G1271" s="5" t="s">
        <v>3424</v>
      </c>
      <c r="H1271" s="5" t="s">
        <v>163</v>
      </c>
      <c r="I1271" s="5" t="s">
        <v>84</v>
      </c>
      <c r="J1271" s="5" t="s">
        <v>108</v>
      </c>
      <c r="K1271" s="5" t="s">
        <v>82</v>
      </c>
      <c r="L1271" s="5" t="s">
        <v>126</v>
      </c>
      <c r="M1271" s="5" t="s">
        <v>150</v>
      </c>
      <c r="N1271" s="5" t="s">
        <v>85</v>
      </c>
      <c r="O1271" s="5" t="s">
        <v>87</v>
      </c>
      <c r="P1271" s="5" t="s">
        <v>89</v>
      </c>
      <c r="Q1271" s="5" t="s">
        <v>208</v>
      </c>
      <c r="R1271" s="5" t="s">
        <v>194</v>
      </c>
      <c r="S1271" s="5" t="s">
        <v>87</v>
      </c>
      <c r="T1271" s="5" t="s">
        <v>157</v>
      </c>
      <c r="U1271" s="5" t="s">
        <v>116</v>
      </c>
      <c r="V1271" s="5" t="s">
        <v>114</v>
      </c>
      <c r="W1271" s="5" t="s">
        <v>126</v>
      </c>
      <c r="X1271" s="5" t="s">
        <v>137</v>
      </c>
      <c r="Y1271" s="5" t="n">
        <v>1</v>
      </c>
      <c r="Z1271" s="5" t="n">
        <v>0</v>
      </c>
      <c r="AA1271" s="5" t="str">
        <f aca="false">IF(Y1271&gt;Z1271,"Win",IF(Y1271&lt;Z1271,"Loss","Draw"))</f>
        <v>Win</v>
      </c>
      <c r="AB1271" s="5" t="s">
        <v>98</v>
      </c>
      <c r="AC1271" s="5" t="s">
        <v>99</v>
      </c>
      <c r="AD1271" s="5" t="s">
        <v>571</v>
      </c>
      <c r="AE1271" s="5" t="s">
        <v>3425</v>
      </c>
      <c r="AF1271" s="5" t="str">
        <f aca="false">IF(AD1271&lt;AE1271,AD1271,AE1271)</f>
        <v>Archer Queen, Fire Spirit, Giant Snowball, Goblin Drill, Poison, Skeletons, Tesla, Valkyrie</v>
      </c>
      <c r="AG1271" s="5" t="str">
        <f aca="false">IF(AD1271&lt;AE1271,AE1271,AD1271)</f>
        <v>Archers, Dark Prince, Electro Spirit, Lightning, Royal Hogs, Skeletons, Tesla, The Log</v>
      </c>
      <c r="AH1271" s="5" t="str">
        <f aca="false">IF(AD1271=AF1271,AA1271,IF(AA1271="Win","Loss",IF(AA1271="Loss","Win","Draw")))</f>
        <v>Loss</v>
      </c>
      <c r="AI1271" s="5" t="s">
        <v>102</v>
      </c>
    </row>
    <row r="1272" customFormat="false" ht="15" hidden="false" customHeight="true" outlineLevel="0" collapsed="false">
      <c r="A1272" s="5" t="s">
        <v>3421</v>
      </c>
      <c r="B1272" s="5" t="n">
        <v>2</v>
      </c>
      <c r="C1272" s="5" t="s">
        <v>2789</v>
      </c>
      <c r="D1272" s="5" t="s">
        <v>2790</v>
      </c>
      <c r="E1272" s="5" t="s">
        <v>3422</v>
      </c>
      <c r="F1272" s="5" t="s">
        <v>3423</v>
      </c>
      <c r="G1272" s="5" t="s">
        <v>965</v>
      </c>
      <c r="H1272" s="5" t="s">
        <v>163</v>
      </c>
      <c r="I1272" s="5" t="s">
        <v>153</v>
      </c>
      <c r="J1272" s="5" t="s">
        <v>83</v>
      </c>
      <c r="K1272" s="5" t="s">
        <v>113</v>
      </c>
      <c r="L1272" s="5" t="s">
        <v>95</v>
      </c>
      <c r="M1272" s="5" t="s">
        <v>88</v>
      </c>
      <c r="N1272" s="5" t="s">
        <v>164</v>
      </c>
      <c r="O1272" s="5" t="s">
        <v>157</v>
      </c>
      <c r="P1272" s="5" t="s">
        <v>165</v>
      </c>
      <c r="Q1272" s="5" t="s">
        <v>983</v>
      </c>
      <c r="R1272" s="5" t="s">
        <v>188</v>
      </c>
      <c r="S1272" s="5" t="s">
        <v>109</v>
      </c>
      <c r="T1272" s="5" t="s">
        <v>579</v>
      </c>
      <c r="U1272" s="5" t="s">
        <v>111</v>
      </c>
      <c r="V1272" s="5" t="s">
        <v>178</v>
      </c>
      <c r="W1272" s="5" t="s">
        <v>110</v>
      </c>
      <c r="X1272" s="5" t="s">
        <v>474</v>
      </c>
      <c r="Y1272" s="5" t="n">
        <v>1</v>
      </c>
      <c r="Z1272" s="5" t="n">
        <v>0</v>
      </c>
      <c r="AA1272" s="5" t="str">
        <f aca="false">IF(Y1272&gt;Z1272,"Win",IF(Y1272&lt;Z1272,"Loss","Draw"))</f>
        <v>Win</v>
      </c>
      <c r="AB1272" s="5" t="s">
        <v>98</v>
      </c>
      <c r="AC1272" s="5" t="s">
        <v>99</v>
      </c>
      <c r="AD1272" s="5" t="s">
        <v>3426</v>
      </c>
      <c r="AE1272" s="5" t="s">
        <v>3427</v>
      </c>
      <c r="AF1272" s="5" t="str">
        <f aca="false">IF(AD1272&lt;AE1272,AD1272,AE1272)</f>
        <v>Barbarian Barrel, Berserker, Cannon, Earthquake, Fire Spirit, Furnace, Hog Rider, Monk</v>
      </c>
      <c r="AG1272" s="5" t="str">
        <f aca="false">IF(AD1272&lt;AE1272,AE1272,AD1272)</f>
        <v>Barbarians, Flying Machine, Goblin Curse, Lava Hound, Miner, Phoenix, Tombstone, Zap</v>
      </c>
      <c r="AH1272" s="5" t="str">
        <f aca="false">IF(AD1272=AF1272,AA1272,IF(AA1272="Win","Loss",IF(AA1272="Loss","Win","Draw")))</f>
        <v>Win</v>
      </c>
      <c r="AI1272" s="5" t="s">
        <v>102</v>
      </c>
    </row>
    <row r="1273" customFormat="false" ht="15" hidden="false" customHeight="true" outlineLevel="0" collapsed="false">
      <c r="A1273" s="5" t="s">
        <v>3428</v>
      </c>
      <c r="B1273" s="5" t="n">
        <v>1</v>
      </c>
      <c r="C1273" s="5" t="s">
        <v>2789</v>
      </c>
      <c r="D1273" s="5" t="s">
        <v>2790</v>
      </c>
      <c r="E1273" s="5" t="s">
        <v>3429</v>
      </c>
      <c r="F1273" s="5" t="s">
        <v>3430</v>
      </c>
      <c r="G1273" s="5" t="s">
        <v>3431</v>
      </c>
      <c r="H1273" s="5" t="s">
        <v>163</v>
      </c>
      <c r="I1273" s="5" t="s">
        <v>114</v>
      </c>
      <c r="J1273" s="5" t="s">
        <v>108</v>
      </c>
      <c r="K1273" s="5" t="s">
        <v>137</v>
      </c>
      <c r="L1273" s="5" t="s">
        <v>157</v>
      </c>
      <c r="M1273" s="5" t="s">
        <v>116</v>
      </c>
      <c r="N1273" s="5" t="s">
        <v>202</v>
      </c>
      <c r="O1273" s="5" t="s">
        <v>126</v>
      </c>
      <c r="P1273" s="5" t="s">
        <v>153</v>
      </c>
      <c r="Q1273" s="5" t="s">
        <v>92</v>
      </c>
      <c r="R1273" s="5" t="s">
        <v>91</v>
      </c>
      <c r="S1273" s="5" t="s">
        <v>90</v>
      </c>
      <c r="T1273" s="5" t="s">
        <v>97</v>
      </c>
      <c r="U1273" s="5" t="s">
        <v>93</v>
      </c>
      <c r="V1273" s="5" t="s">
        <v>94</v>
      </c>
      <c r="W1273" s="5" t="s">
        <v>150</v>
      </c>
      <c r="X1273" s="5" t="s">
        <v>96</v>
      </c>
      <c r="Y1273" s="5" t="n">
        <v>1</v>
      </c>
      <c r="Z1273" s="5" t="n">
        <v>0</v>
      </c>
      <c r="AA1273" s="5" t="str">
        <f aca="false">IF(Y1273&gt;Z1273,"Win",IF(Y1273&lt;Z1273,"Loss","Draw"))</f>
        <v>Win</v>
      </c>
      <c r="AB1273" s="5" t="s">
        <v>98</v>
      </c>
      <c r="AC1273" s="5" t="s">
        <v>99</v>
      </c>
      <c r="AD1273" s="5" t="s">
        <v>2281</v>
      </c>
      <c r="AE1273" s="5" t="s">
        <v>1275</v>
      </c>
      <c r="AF1273" s="5" t="str">
        <f aca="false">IF(AD1273&lt;AE1273,AD1273,AE1273)</f>
        <v>Cannon, Dark Prince, Fire Spirit, Giant Snowball, Goblin Drill, Magic Archer, Poison, Skeletons</v>
      </c>
      <c r="AG1273" s="5" t="str">
        <f aca="false">IF(AD1273&lt;AE1273,AE1273,AD1273)</f>
        <v>Electro Spirit, Fireball, Goblins, Minions, Mortar, Rascals, Ronin, Skeleton Barrel</v>
      </c>
      <c r="AH1273" s="5" t="str">
        <f aca="false">IF(AD1273=AF1273,AA1273,IF(AA1273="Win","Loss",IF(AA1273="Loss","Win","Draw")))</f>
        <v>Win</v>
      </c>
      <c r="AI1273" s="5" t="s">
        <v>102</v>
      </c>
    </row>
    <row r="1274" customFormat="false" ht="15" hidden="false" customHeight="true" outlineLevel="0" collapsed="false">
      <c r="A1274" s="5" t="s">
        <v>3428</v>
      </c>
      <c r="B1274" s="5" t="n">
        <v>2</v>
      </c>
      <c r="C1274" s="5" t="s">
        <v>2789</v>
      </c>
      <c r="D1274" s="5" t="s">
        <v>2790</v>
      </c>
      <c r="E1274" s="5" t="s">
        <v>3429</v>
      </c>
      <c r="F1274" s="5" t="s">
        <v>3430</v>
      </c>
      <c r="G1274" s="5" t="s">
        <v>3432</v>
      </c>
      <c r="H1274" s="5" t="s">
        <v>163</v>
      </c>
      <c r="I1274" s="5" t="s">
        <v>127</v>
      </c>
      <c r="J1274" s="5" t="s">
        <v>128</v>
      </c>
      <c r="K1274" s="5" t="s">
        <v>129</v>
      </c>
      <c r="L1274" s="5" t="s">
        <v>130</v>
      </c>
      <c r="M1274" s="5" t="s">
        <v>131</v>
      </c>
      <c r="N1274" s="5" t="s">
        <v>133</v>
      </c>
      <c r="O1274" s="5" t="s">
        <v>97</v>
      </c>
      <c r="P1274" s="5" t="s">
        <v>173</v>
      </c>
      <c r="Q1274" s="5" t="s">
        <v>82</v>
      </c>
      <c r="R1274" s="5" t="s">
        <v>108</v>
      </c>
      <c r="S1274" s="5" t="s">
        <v>84</v>
      </c>
      <c r="T1274" s="5" t="s">
        <v>138</v>
      </c>
      <c r="U1274" s="5" t="s">
        <v>85</v>
      </c>
      <c r="V1274" s="5" t="s">
        <v>119</v>
      </c>
      <c r="W1274" s="5" t="s">
        <v>118</v>
      </c>
      <c r="X1274" s="5" t="s">
        <v>89</v>
      </c>
      <c r="Y1274" s="5" t="n">
        <v>1</v>
      </c>
      <c r="Z1274" s="5" t="n">
        <v>0</v>
      </c>
      <c r="AA1274" s="5" t="str">
        <f aca="false">IF(Y1274&gt;Z1274,"Win",IF(Y1274&lt;Z1274,"Loss","Draw"))</f>
        <v>Win</v>
      </c>
      <c r="AB1274" s="5" t="s">
        <v>98</v>
      </c>
      <c r="AC1274" s="5" t="s">
        <v>99</v>
      </c>
      <c r="AD1274" s="5" t="s">
        <v>503</v>
      </c>
      <c r="AE1274" s="5" t="s">
        <v>3433</v>
      </c>
      <c r="AF1274" s="5" t="str">
        <f aca="false">IF(AD1274&lt;AE1274,AD1274,AE1274)</f>
        <v>Archers, Dark Prince, Goblin Demolisher, Goblin Hut, Ice Spirit, Lightning, Royal Hogs, The Log</v>
      </c>
      <c r="AG1274" s="5" t="str">
        <f aca="false">IF(AD1274&lt;AE1274,AE1274,AD1274)</f>
        <v>Arrows, Bandit, Battle Ram, Golden Knight, Mega Knight, Mother Witch, Ronin, Zappies</v>
      </c>
      <c r="AH1274" s="5" t="str">
        <f aca="false">IF(AD1274=AF1274,AA1274,IF(AA1274="Win","Loss",IF(AA1274="Loss","Win","Draw")))</f>
        <v>Loss</v>
      </c>
      <c r="AI1274" s="5" t="s">
        <v>102</v>
      </c>
    </row>
    <row r="1275" customFormat="false" ht="15" hidden="false" customHeight="true" outlineLevel="0" collapsed="false">
      <c r="A1275" s="5" t="s">
        <v>3434</v>
      </c>
      <c r="B1275" s="5" t="n">
        <v>1</v>
      </c>
      <c r="C1275" s="5" t="s">
        <v>2789</v>
      </c>
      <c r="D1275" s="5" t="s">
        <v>2790</v>
      </c>
      <c r="E1275" s="5" t="s">
        <v>3435</v>
      </c>
      <c r="F1275" s="5" t="s">
        <v>3436</v>
      </c>
      <c r="G1275" s="5" t="s">
        <v>3437</v>
      </c>
      <c r="H1275" s="5" t="s">
        <v>163</v>
      </c>
      <c r="I1275" s="5" t="s">
        <v>113</v>
      </c>
      <c r="J1275" s="5" t="s">
        <v>95</v>
      </c>
      <c r="K1275" s="5" t="s">
        <v>87</v>
      </c>
      <c r="L1275" s="5" t="s">
        <v>126</v>
      </c>
      <c r="M1275" s="5" t="s">
        <v>150</v>
      </c>
      <c r="N1275" s="5" t="s">
        <v>164</v>
      </c>
      <c r="O1275" s="5" t="s">
        <v>97</v>
      </c>
      <c r="P1275" s="5" t="s">
        <v>165</v>
      </c>
      <c r="Q1275" s="5" t="s">
        <v>90</v>
      </c>
      <c r="R1275" s="5" t="s">
        <v>91</v>
      </c>
      <c r="S1275" s="5" t="s">
        <v>92</v>
      </c>
      <c r="T1275" s="5" t="s">
        <v>125</v>
      </c>
      <c r="U1275" s="5" t="s">
        <v>93</v>
      </c>
      <c r="V1275" s="5" t="s">
        <v>96</v>
      </c>
      <c r="W1275" s="5" t="s">
        <v>94</v>
      </c>
      <c r="X1275" s="5" t="s">
        <v>95</v>
      </c>
      <c r="Y1275" s="5" t="n">
        <v>0</v>
      </c>
      <c r="Z1275" s="5" t="n">
        <v>1</v>
      </c>
      <c r="AA1275" s="5" t="str">
        <f aca="false">IF(Y1275&gt;Z1275,"Win",IF(Y1275&lt;Z1275,"Loss","Draw"))</f>
        <v>Loss</v>
      </c>
      <c r="AB1275" s="5" t="s">
        <v>98</v>
      </c>
      <c r="AC1275" s="5" t="s">
        <v>99</v>
      </c>
      <c r="AD1275" s="5" t="s">
        <v>3438</v>
      </c>
      <c r="AE1275" s="5" t="s">
        <v>216</v>
      </c>
      <c r="AF1275" s="5" t="str">
        <f aca="false">IF(AD1275&lt;AE1275,AD1275,AE1275)</f>
        <v>Barbarian Barrel, Cannon Cart, Fireball, Goblins, Minions, Mortar, Rascals, Skeleton Barrel</v>
      </c>
      <c r="AG1275" s="5" t="str">
        <f aca="false">IF(AD1275&lt;AE1275,AE1275,AD1275)</f>
        <v>Barbarian Barrel, Earthquake, Electro Spirit, Furnace, Hog Rider, Ronin, Skeletons, Tesla</v>
      </c>
      <c r="AH1275" s="5" t="str">
        <f aca="false">IF(AD1275=AF1275,AA1275,IF(AA1275="Win","Loss",IF(AA1275="Loss","Win","Draw")))</f>
        <v>Win</v>
      </c>
      <c r="AI1275" s="5" t="s">
        <v>102</v>
      </c>
    </row>
    <row r="1276" customFormat="false" ht="15" hidden="false" customHeight="true" outlineLevel="0" collapsed="false">
      <c r="A1276" s="5" t="s">
        <v>3434</v>
      </c>
      <c r="B1276" s="5" t="n">
        <v>2</v>
      </c>
      <c r="C1276" s="5" t="s">
        <v>2789</v>
      </c>
      <c r="D1276" s="5" t="s">
        <v>2790</v>
      </c>
      <c r="E1276" s="5" t="s">
        <v>3435</v>
      </c>
      <c r="F1276" s="5" t="s">
        <v>3436</v>
      </c>
      <c r="G1276" s="5" t="s">
        <v>3439</v>
      </c>
      <c r="H1276" s="5" t="s">
        <v>163</v>
      </c>
      <c r="I1276" s="5" t="s">
        <v>185</v>
      </c>
      <c r="J1276" s="5" t="s">
        <v>186</v>
      </c>
      <c r="K1276" s="5" t="s">
        <v>107</v>
      </c>
      <c r="L1276" s="5" t="s">
        <v>117</v>
      </c>
      <c r="M1276" s="5" t="s">
        <v>111</v>
      </c>
      <c r="N1276" s="5" t="s">
        <v>114</v>
      </c>
      <c r="O1276" s="5" t="s">
        <v>187</v>
      </c>
      <c r="P1276" s="5" t="s">
        <v>173</v>
      </c>
      <c r="Q1276" s="5" t="s">
        <v>127</v>
      </c>
      <c r="R1276" s="5" t="s">
        <v>128</v>
      </c>
      <c r="S1276" s="5" t="s">
        <v>129</v>
      </c>
      <c r="T1276" s="5" t="s">
        <v>112</v>
      </c>
      <c r="U1276" s="5" t="s">
        <v>133</v>
      </c>
      <c r="V1276" s="5" t="s">
        <v>164</v>
      </c>
      <c r="W1276" s="5" t="s">
        <v>130</v>
      </c>
      <c r="X1276" s="5" t="s">
        <v>150</v>
      </c>
      <c r="Y1276" s="5" t="n">
        <v>3</v>
      </c>
      <c r="Z1276" s="5" t="n">
        <v>1</v>
      </c>
      <c r="AA1276" s="5" t="str">
        <f aca="false">IF(Y1276&gt;Z1276,"Win",IF(Y1276&lt;Z1276,"Loss","Draw"))</f>
        <v>Win</v>
      </c>
      <c r="AB1276" s="5" t="s">
        <v>98</v>
      </c>
      <c r="AC1276" s="5" t="s">
        <v>99</v>
      </c>
      <c r="AD1276" s="5" t="s">
        <v>3440</v>
      </c>
      <c r="AE1276" s="5" t="s">
        <v>3441</v>
      </c>
      <c r="AF1276" s="5" t="str">
        <f aca="false">IF(AD1276&lt;AE1276,AD1276,AE1276)</f>
        <v>Arrows, Battle Ram, Earthquake, Electro Spirit, Golden Knight, Mega Knight, Mother Witch, Spirit Empress</v>
      </c>
      <c r="AG1276" s="5" t="str">
        <f aca="false">IF(AD1276&lt;AE1276,AE1276,AD1276)</f>
        <v>Balloon, Executioner, Giant Skeleton, Giant Snowball, Goblin Cage, Miner, Tornado, Zappies</v>
      </c>
      <c r="AH1276" s="5" t="str">
        <f aca="false">IF(AD1276=AF1276,AA1276,IF(AA1276="Win","Loss",IF(AA1276="Loss","Win","Draw")))</f>
        <v>Loss</v>
      </c>
      <c r="AI1276" s="5" t="s">
        <v>102</v>
      </c>
    </row>
    <row r="1277" customFormat="false" ht="15" hidden="false" customHeight="true" outlineLevel="0" collapsed="false">
      <c r="A1277" s="5" t="s">
        <v>3434</v>
      </c>
      <c r="B1277" s="5" t="n">
        <v>3</v>
      </c>
      <c r="C1277" s="5" t="s">
        <v>2789</v>
      </c>
      <c r="D1277" s="5" t="s">
        <v>2790</v>
      </c>
      <c r="E1277" s="5" t="s">
        <v>3435</v>
      </c>
      <c r="F1277" s="5" t="s">
        <v>3436</v>
      </c>
      <c r="G1277" s="5" t="s">
        <v>3442</v>
      </c>
      <c r="H1277" s="5" t="s">
        <v>163</v>
      </c>
      <c r="I1277" s="5" t="s">
        <v>159</v>
      </c>
      <c r="J1277" s="5" t="s">
        <v>563</v>
      </c>
      <c r="K1277" s="5" t="s">
        <v>137</v>
      </c>
      <c r="L1277" s="5" t="s">
        <v>116</v>
      </c>
      <c r="M1277" s="5" t="s">
        <v>209</v>
      </c>
      <c r="N1277" s="5" t="s">
        <v>201</v>
      </c>
      <c r="O1277" s="5" t="s">
        <v>157</v>
      </c>
      <c r="P1277" s="5" t="s">
        <v>91</v>
      </c>
      <c r="Q1277" s="5" t="s">
        <v>185</v>
      </c>
      <c r="R1277" s="5" t="s">
        <v>186</v>
      </c>
      <c r="S1277" s="5" t="s">
        <v>109</v>
      </c>
      <c r="T1277" s="5" t="s">
        <v>117</v>
      </c>
      <c r="U1277" s="5" t="s">
        <v>111</v>
      </c>
      <c r="V1277" s="5" t="s">
        <v>187</v>
      </c>
      <c r="W1277" s="5" t="s">
        <v>173</v>
      </c>
      <c r="X1277" s="5" t="s">
        <v>107</v>
      </c>
      <c r="Y1277" s="5" t="n">
        <v>1</v>
      </c>
      <c r="Z1277" s="5" t="n">
        <v>0</v>
      </c>
      <c r="AA1277" s="5" t="str">
        <f aca="false">IF(Y1277&gt;Z1277,"Win",IF(Y1277&lt;Z1277,"Loss","Draw"))</f>
        <v>Win</v>
      </c>
      <c r="AB1277" s="5" t="s">
        <v>98</v>
      </c>
      <c r="AC1277" s="5" t="s">
        <v>99</v>
      </c>
      <c r="AD1277" s="5" t="s">
        <v>3443</v>
      </c>
      <c r="AE1277" s="5" t="s">
        <v>2935</v>
      </c>
      <c r="AF1277" s="5" t="str">
        <f aca="false">IF(AD1277&lt;AE1277,AD1277,AE1277)</f>
        <v>Balloon, Executioner, Giant Skeleton, Goblin Cage, Miner, Tornado, Zap, Zappies</v>
      </c>
      <c r="AG1277" s="5" t="str">
        <f aca="false">IF(AD1277&lt;AE1277,AE1277,AD1277)</f>
        <v>Dart Goblin, Fire Spirit, Goblin Drill, Goblins, Inferno Tower, Poison, Skeleton King, Wall Breakers</v>
      </c>
      <c r="AH1277" s="5" t="str">
        <f aca="false">IF(AD1277=AF1277,AA1277,IF(AA1277="Win","Loss",IF(AA1277="Loss","Win","Draw")))</f>
        <v>Loss</v>
      </c>
      <c r="AI1277" s="5" t="s">
        <v>102</v>
      </c>
    </row>
    <row r="1278" customFormat="false" ht="15" hidden="false" customHeight="true" outlineLevel="0" collapsed="false">
      <c r="A1278" s="5" t="s">
        <v>3444</v>
      </c>
      <c r="B1278" s="5" t="n">
        <v>1</v>
      </c>
      <c r="C1278" s="5" t="s">
        <v>2789</v>
      </c>
      <c r="D1278" s="5" t="s">
        <v>2790</v>
      </c>
      <c r="E1278" s="6" t="s">
        <v>104</v>
      </c>
      <c r="F1278" s="5" t="s">
        <v>105</v>
      </c>
      <c r="G1278" s="5" t="s">
        <v>3445</v>
      </c>
      <c r="H1278" s="5" t="s">
        <v>485</v>
      </c>
      <c r="I1278" s="5" t="s">
        <v>107</v>
      </c>
      <c r="J1278" s="5" t="s">
        <v>95</v>
      </c>
      <c r="K1278" s="5" t="s">
        <v>141</v>
      </c>
      <c r="L1278" s="5" t="s">
        <v>150</v>
      </c>
      <c r="M1278" s="5" t="s">
        <v>93</v>
      </c>
      <c r="N1278" s="5" t="s">
        <v>143</v>
      </c>
      <c r="O1278" s="5" t="s">
        <v>178</v>
      </c>
      <c r="P1278" s="5" t="s">
        <v>177</v>
      </c>
      <c r="Q1278" s="5" t="s">
        <v>107</v>
      </c>
      <c r="R1278" s="5" t="s">
        <v>128</v>
      </c>
      <c r="S1278" s="5" t="s">
        <v>473</v>
      </c>
      <c r="T1278" s="5" t="s">
        <v>474</v>
      </c>
      <c r="U1278" s="5" t="s">
        <v>130</v>
      </c>
      <c r="V1278" s="5" t="s">
        <v>95</v>
      </c>
      <c r="W1278" s="5" t="s">
        <v>173</v>
      </c>
      <c r="X1278" s="5" t="s">
        <v>82</v>
      </c>
      <c r="Y1278" s="5" t="n">
        <v>1</v>
      </c>
      <c r="Z1278" s="5" t="n">
        <v>0</v>
      </c>
      <c r="AA1278" s="5" t="str">
        <f aca="false">IF(Y1278&gt;Z1278,"Win",IF(Y1278&lt;Z1278,"Loss","Draw"))</f>
        <v>Win</v>
      </c>
      <c r="AB1278" s="5" t="s">
        <v>98</v>
      </c>
      <c r="AC1278" s="5" t="s">
        <v>99</v>
      </c>
      <c r="AD1278" s="5" t="s">
        <v>180</v>
      </c>
      <c r="AE1278" s="5" t="s">
        <v>927</v>
      </c>
      <c r="AF1278" s="5" t="str">
        <f aca="false">IF(AD1278&lt;AE1278,AD1278,AE1278)</f>
        <v>Arrows, Barbarian Barrel, Flying Machine, Goblin Cage, Golden Knight, Royal Hogs, Royal Recruits, Zappies</v>
      </c>
      <c r="AG1278" s="5" t="str">
        <f aca="false">IF(AD1278&lt;AE1278,AE1278,AD1278)</f>
        <v>Barbarian Barrel, Electro Spirit, Fireball, Goblin Cage, Heal Spirit, Lumberjack, Phoenix, Royal Giant</v>
      </c>
      <c r="AH1278" s="5" t="str">
        <f aca="false">IF(AD1278=AF1278,AA1278,IF(AA1278="Win","Loss",IF(AA1278="Loss","Win","Draw")))</f>
        <v>Loss</v>
      </c>
      <c r="AI1278" s="5" t="s">
        <v>102</v>
      </c>
    </row>
    <row r="1279" customFormat="false" ht="15" hidden="false" customHeight="true" outlineLevel="0" collapsed="false">
      <c r="A1279" s="5" t="s">
        <v>3444</v>
      </c>
      <c r="B1279" s="5" t="n">
        <v>2</v>
      </c>
      <c r="C1279" s="5" t="s">
        <v>2789</v>
      </c>
      <c r="D1279" s="5" t="s">
        <v>2790</v>
      </c>
      <c r="E1279" s="6" t="s">
        <v>104</v>
      </c>
      <c r="F1279" s="5" t="s">
        <v>105</v>
      </c>
      <c r="G1279" s="5" t="s">
        <v>3446</v>
      </c>
      <c r="H1279" s="5" t="s">
        <v>485</v>
      </c>
      <c r="I1279" s="5" t="s">
        <v>114</v>
      </c>
      <c r="J1279" s="5" t="s">
        <v>151</v>
      </c>
      <c r="K1279" s="5" t="s">
        <v>137</v>
      </c>
      <c r="L1279" s="5" t="s">
        <v>242</v>
      </c>
      <c r="M1279" s="5" t="s">
        <v>87</v>
      </c>
      <c r="N1279" s="5" t="s">
        <v>157</v>
      </c>
      <c r="O1279" s="5" t="s">
        <v>116</v>
      </c>
      <c r="P1279" s="5" t="s">
        <v>126</v>
      </c>
      <c r="Q1279" s="5" t="s">
        <v>127</v>
      </c>
      <c r="R1279" s="5" t="s">
        <v>219</v>
      </c>
      <c r="S1279" s="5" t="s">
        <v>141</v>
      </c>
      <c r="T1279" s="5" t="s">
        <v>133</v>
      </c>
      <c r="U1279" s="5" t="s">
        <v>294</v>
      </c>
      <c r="V1279" s="5" t="s">
        <v>117</v>
      </c>
      <c r="W1279" s="5" t="s">
        <v>131</v>
      </c>
      <c r="X1279" s="5" t="s">
        <v>132</v>
      </c>
      <c r="Y1279" s="5" t="n">
        <v>1</v>
      </c>
      <c r="Z1279" s="5" t="n">
        <v>0</v>
      </c>
      <c r="AA1279" s="5" t="str">
        <f aca="false">IF(Y1279&gt;Z1279,"Win",IF(Y1279&lt;Z1279,"Loss","Draw"))</f>
        <v>Win</v>
      </c>
      <c r="AB1279" s="5" t="s">
        <v>98</v>
      </c>
      <c r="AC1279" s="5" t="s">
        <v>99</v>
      </c>
      <c r="AD1279" s="5" t="s">
        <v>2586</v>
      </c>
      <c r="AE1279" s="5" t="s">
        <v>3447</v>
      </c>
      <c r="AF1279" s="5" t="str">
        <f aca="false">IF(AD1279&lt;AE1279,AD1279,AE1279)</f>
        <v>Bandit, Battle Ram, Electro Wizard, Giant Skeleton, Lumberjack, Mother Witch, Vines, Wizard</v>
      </c>
      <c r="AG1279" s="5" t="str">
        <f aca="false">IF(AD1279&lt;AE1279,AE1279,AD1279)</f>
        <v>Bomber, Fire Spirit, Giant Snowball, Goblin Drill, Mighty Miner, Poison, Skeletons, Tesla</v>
      </c>
      <c r="AH1279" s="5" t="str">
        <f aca="false">IF(AD1279=AF1279,AA1279,IF(AA1279="Win","Loss",IF(AA1279="Loss","Win","Draw")))</f>
        <v>Loss</v>
      </c>
      <c r="AI1279" s="5" t="s">
        <v>102</v>
      </c>
    </row>
    <row r="1280" customFormat="false" ht="15" hidden="false" customHeight="true" outlineLevel="0" collapsed="false">
      <c r="A1280" s="5" t="s">
        <v>3448</v>
      </c>
      <c r="B1280" s="5" t="n">
        <v>1</v>
      </c>
      <c r="C1280" s="5" t="s">
        <v>2789</v>
      </c>
      <c r="D1280" s="5" t="s">
        <v>2790</v>
      </c>
      <c r="E1280" s="5" t="s">
        <v>895</v>
      </c>
      <c r="F1280" s="5" t="s">
        <v>896</v>
      </c>
      <c r="G1280" s="5" t="s">
        <v>3449</v>
      </c>
      <c r="H1280" s="5" t="s">
        <v>81</v>
      </c>
      <c r="I1280" s="5" t="s">
        <v>208</v>
      </c>
      <c r="J1280" s="5" t="s">
        <v>188</v>
      </c>
      <c r="K1280" s="5" t="s">
        <v>109</v>
      </c>
      <c r="L1280" s="5" t="s">
        <v>88</v>
      </c>
      <c r="M1280" s="5" t="s">
        <v>93</v>
      </c>
      <c r="N1280" s="5" t="s">
        <v>110</v>
      </c>
      <c r="O1280" s="5" t="s">
        <v>86</v>
      </c>
      <c r="P1280" s="5" t="s">
        <v>112</v>
      </c>
      <c r="Q1280" s="5" t="s">
        <v>114</v>
      </c>
      <c r="R1280" s="5" t="s">
        <v>202</v>
      </c>
      <c r="S1280" s="5" t="s">
        <v>137</v>
      </c>
      <c r="T1280" s="5" t="s">
        <v>91</v>
      </c>
      <c r="U1280" s="5" t="s">
        <v>157</v>
      </c>
      <c r="V1280" s="5" t="s">
        <v>108</v>
      </c>
      <c r="W1280" s="5" t="s">
        <v>234</v>
      </c>
      <c r="X1280" s="5" t="s">
        <v>116</v>
      </c>
      <c r="Y1280" s="5" t="n">
        <v>3</v>
      </c>
      <c r="Z1280" s="5" t="n">
        <v>0</v>
      </c>
      <c r="AA1280" s="5" t="str">
        <f aca="false">IF(Y1280&gt;Z1280,"Win",IF(Y1280&lt;Z1280,"Loss","Draw"))</f>
        <v>Win</v>
      </c>
      <c r="AB1280" s="5" t="s">
        <v>98</v>
      </c>
      <c r="AC1280" s="5" t="s">
        <v>99</v>
      </c>
      <c r="AD1280" s="5" t="s">
        <v>368</v>
      </c>
      <c r="AE1280" s="5" t="s">
        <v>3450</v>
      </c>
      <c r="AF1280" s="5" t="str">
        <f aca="false">IF(AD1280&lt;AE1280,AD1280,AE1280)</f>
        <v>Berserker, Fireball, Lava Hound, Skeleton Dragons, Spirit Empress, Tombstone, Valkyrie, Zap</v>
      </c>
      <c r="AG1280" s="5" t="str">
        <f aca="false">IF(AD1280&lt;AE1280,AE1280,AD1280)</f>
        <v>Bomb Tower, Dark Prince, Fire Spirit, Giant Snowball, Goblin Drill, Goblins, Magic Archer, Poison</v>
      </c>
      <c r="AH1280" s="5" t="str">
        <f aca="false">IF(AD1280=AF1280,AA1280,IF(AA1280="Win","Loss",IF(AA1280="Loss","Win","Draw")))</f>
        <v>Win</v>
      </c>
      <c r="AI1280" s="5" t="s">
        <v>102</v>
      </c>
    </row>
    <row r="1281" customFormat="false" ht="15" hidden="false" customHeight="true" outlineLevel="0" collapsed="false">
      <c r="A1281" s="5" t="s">
        <v>3448</v>
      </c>
      <c r="B1281" s="5" t="n">
        <v>2</v>
      </c>
      <c r="C1281" s="5" t="s">
        <v>2789</v>
      </c>
      <c r="D1281" s="5" t="s">
        <v>2790</v>
      </c>
      <c r="E1281" s="5" t="s">
        <v>895</v>
      </c>
      <c r="F1281" s="5" t="s">
        <v>896</v>
      </c>
      <c r="G1281" s="5" t="s">
        <v>3451</v>
      </c>
      <c r="H1281" s="5" t="s">
        <v>163</v>
      </c>
      <c r="I1281" s="5" t="s">
        <v>152</v>
      </c>
      <c r="J1281" s="5" t="s">
        <v>128</v>
      </c>
      <c r="K1281" s="5" t="s">
        <v>107</v>
      </c>
      <c r="L1281" s="5" t="s">
        <v>85</v>
      </c>
      <c r="M1281" s="5" t="s">
        <v>95</v>
      </c>
      <c r="N1281" s="5" t="s">
        <v>139</v>
      </c>
      <c r="O1281" s="5" t="s">
        <v>306</v>
      </c>
      <c r="P1281" s="5" t="s">
        <v>187</v>
      </c>
      <c r="Q1281" s="5" t="s">
        <v>177</v>
      </c>
      <c r="R1281" s="5" t="s">
        <v>83</v>
      </c>
      <c r="S1281" s="5" t="s">
        <v>95</v>
      </c>
      <c r="T1281" s="5" t="s">
        <v>188</v>
      </c>
      <c r="U1281" s="5" t="s">
        <v>133</v>
      </c>
      <c r="V1281" s="5" t="s">
        <v>93</v>
      </c>
      <c r="W1281" s="5" t="s">
        <v>173</v>
      </c>
      <c r="X1281" s="5" t="s">
        <v>215</v>
      </c>
      <c r="Y1281" s="5" t="n">
        <v>1</v>
      </c>
      <c r="Z1281" s="5" t="n">
        <v>0</v>
      </c>
      <c r="AA1281" s="5" t="str">
        <f aca="false">IF(Y1281&gt;Z1281,"Win",IF(Y1281&lt;Z1281,"Loss","Draw"))</f>
        <v>Win</v>
      </c>
      <c r="AB1281" s="5" t="s">
        <v>98</v>
      </c>
      <c r="AC1281" s="5" t="s">
        <v>99</v>
      </c>
      <c r="AD1281" s="5" t="s">
        <v>2011</v>
      </c>
      <c r="AE1281" s="5" t="s">
        <v>2308</v>
      </c>
      <c r="AF1281" s="5" t="str">
        <f aca="false">IF(AD1281&lt;AE1281,AD1281,AE1281)</f>
        <v>Baby Dragon, Barbarian Barrel, Goblin Cage, Golden Knight, Golem, Lightning, Mega Minion, Tornado</v>
      </c>
      <c r="AG1281" s="5" t="str">
        <f aca="false">IF(AD1281&lt;AE1281,AE1281,AD1281)</f>
        <v>Barbarian Barrel, Fireball, Fisherman, Monk, Mother Witch, Royal Giant, Tombstone, Zappies</v>
      </c>
      <c r="AH1281" s="5" t="str">
        <f aca="false">IF(AD1281=AF1281,AA1281,IF(AA1281="Win","Loss",IF(AA1281="Loss","Win","Draw")))</f>
        <v>Win</v>
      </c>
      <c r="AI1281" s="5" t="s">
        <v>102</v>
      </c>
    </row>
    <row r="1282" customFormat="false" ht="15" hidden="false" customHeight="true" outlineLevel="0" collapsed="false">
      <c r="A1282" s="5" t="s">
        <v>3452</v>
      </c>
      <c r="B1282" s="5" t="n">
        <v>1</v>
      </c>
      <c r="C1282" s="5" t="s">
        <v>2789</v>
      </c>
      <c r="D1282" s="5" t="s">
        <v>2790</v>
      </c>
      <c r="E1282" s="5" t="s">
        <v>2119</v>
      </c>
      <c r="F1282" s="5" t="s">
        <v>2120</v>
      </c>
      <c r="G1282" s="5" t="s">
        <v>2884</v>
      </c>
      <c r="H1282" s="5" t="s">
        <v>163</v>
      </c>
      <c r="I1282" s="5" t="s">
        <v>90</v>
      </c>
      <c r="J1282" s="5" t="s">
        <v>123</v>
      </c>
      <c r="K1282" s="5" t="s">
        <v>124</v>
      </c>
      <c r="L1282" s="5" t="s">
        <v>95</v>
      </c>
      <c r="M1282" s="5" t="s">
        <v>125</v>
      </c>
      <c r="N1282" s="5" t="s">
        <v>85</v>
      </c>
      <c r="O1282" s="5" t="s">
        <v>96</v>
      </c>
      <c r="P1282" s="5" t="s">
        <v>126</v>
      </c>
      <c r="Q1282" s="5" t="s">
        <v>84</v>
      </c>
      <c r="R1282" s="5" t="s">
        <v>158</v>
      </c>
      <c r="S1282" s="5" t="s">
        <v>114</v>
      </c>
      <c r="T1282" s="5" t="s">
        <v>447</v>
      </c>
      <c r="U1282" s="5" t="s">
        <v>173</v>
      </c>
      <c r="V1282" s="5" t="s">
        <v>130</v>
      </c>
      <c r="W1282" s="5" t="s">
        <v>115</v>
      </c>
      <c r="X1282" s="5" t="s">
        <v>126</v>
      </c>
      <c r="Y1282" s="5" t="n">
        <v>1</v>
      </c>
      <c r="Z1282" s="5" t="n">
        <v>0</v>
      </c>
      <c r="AA1282" s="5" t="str">
        <f aca="false">IF(Y1282&gt;Z1282,"Win",IF(Y1282&lt;Z1282,"Loss","Draw"))</f>
        <v>Win</v>
      </c>
      <c r="AB1282" s="5" t="s">
        <v>98</v>
      </c>
      <c r="AC1282" s="5" t="s">
        <v>99</v>
      </c>
      <c r="AD1282" s="5" t="s">
        <v>134</v>
      </c>
      <c r="AE1282" s="5" t="s">
        <v>1338</v>
      </c>
      <c r="AF1282" s="5" t="str">
        <f aca="false">IF(AD1282&lt;AE1282,AD1282,AE1282)</f>
        <v>Archers, Arrows, Bowler, Giant, Giant Snowball, Graveyard, Skeletons, Zappies</v>
      </c>
      <c r="AG1282" s="5" t="str">
        <f aca="false">IF(AD1282&lt;AE1282,AE1282,AD1282)</f>
        <v>Barbarian Barrel, Cannon Cart, Goblinstein, Lightning, Minions, Mortar, Royal Ghost, Skeletons</v>
      </c>
      <c r="AH1282" s="5" t="str">
        <f aca="false">IF(AD1282=AF1282,AA1282,IF(AA1282="Win","Loss",IF(AA1282="Loss","Win","Draw")))</f>
        <v>Loss</v>
      </c>
      <c r="AI1282" s="5" t="s">
        <v>102</v>
      </c>
    </row>
    <row r="1283" customFormat="false" ht="15" hidden="false" customHeight="true" outlineLevel="0" collapsed="false">
      <c r="A1283" s="5" t="s">
        <v>3452</v>
      </c>
      <c r="B1283" s="5" t="n">
        <v>2</v>
      </c>
      <c r="C1283" s="5" t="s">
        <v>2789</v>
      </c>
      <c r="D1283" s="5" t="s">
        <v>2790</v>
      </c>
      <c r="E1283" s="5" t="s">
        <v>2119</v>
      </c>
      <c r="F1283" s="5" t="s">
        <v>2120</v>
      </c>
      <c r="G1283" s="5" t="s">
        <v>3453</v>
      </c>
      <c r="H1283" s="5" t="s">
        <v>163</v>
      </c>
      <c r="I1283" s="5" t="s">
        <v>114</v>
      </c>
      <c r="J1283" s="5" t="s">
        <v>241</v>
      </c>
      <c r="K1283" s="5" t="s">
        <v>137</v>
      </c>
      <c r="L1283" s="5" t="s">
        <v>88</v>
      </c>
      <c r="M1283" s="5" t="s">
        <v>87</v>
      </c>
      <c r="N1283" s="5" t="s">
        <v>157</v>
      </c>
      <c r="O1283" s="5" t="s">
        <v>242</v>
      </c>
      <c r="P1283" s="5" t="s">
        <v>116</v>
      </c>
      <c r="Q1283" s="5" t="s">
        <v>177</v>
      </c>
      <c r="R1283" s="5" t="s">
        <v>83</v>
      </c>
      <c r="S1283" s="5" t="s">
        <v>124</v>
      </c>
      <c r="T1283" s="5" t="s">
        <v>257</v>
      </c>
      <c r="U1283" s="5" t="s">
        <v>150</v>
      </c>
      <c r="V1283" s="5" t="s">
        <v>89</v>
      </c>
      <c r="W1283" s="5" t="s">
        <v>93</v>
      </c>
      <c r="X1283" s="5" t="s">
        <v>215</v>
      </c>
      <c r="Y1283" s="5" t="n">
        <v>1</v>
      </c>
      <c r="Z1283" s="5" t="n">
        <v>0</v>
      </c>
      <c r="AA1283" s="5" t="str">
        <f aca="false">IF(Y1283&gt;Z1283,"Win",IF(Y1283&lt;Z1283,"Loss","Draw"))</f>
        <v>Win</v>
      </c>
      <c r="AB1283" s="5" t="s">
        <v>98</v>
      </c>
      <c r="AC1283" s="5" t="s">
        <v>99</v>
      </c>
      <c r="AD1283" s="5" t="s">
        <v>1311</v>
      </c>
      <c r="AE1283" s="5" t="s">
        <v>1611</v>
      </c>
      <c r="AF1283" s="5" t="str">
        <f aca="false">IF(AD1283&lt;AE1283,AD1283,AE1283)</f>
        <v>Berserker, Bomber, Fire Spirit, Giant Snowball, Goblin Drill, Knight, Poison, Tesla</v>
      </c>
      <c r="AG1283" s="5" t="str">
        <f aca="false">IF(AD1283&lt;AE1283,AE1283,AD1283)</f>
        <v>Electro Spirit, Fireball, Fisherman, Hunter, Monk, Royal Ghost, Royal Giant, The Log</v>
      </c>
      <c r="AH1283" s="5" t="str">
        <f aca="false">IF(AD1283=AF1283,AA1283,IF(AA1283="Win","Loss",IF(AA1283="Loss","Win","Draw")))</f>
        <v>Win</v>
      </c>
      <c r="AI1283" s="5" t="s">
        <v>102</v>
      </c>
    </row>
    <row r="1284" customFormat="false" ht="15" hidden="false" customHeight="true" outlineLevel="0" collapsed="false">
      <c r="A1284" s="5" t="s">
        <v>3454</v>
      </c>
      <c r="B1284" s="5" t="n">
        <v>1</v>
      </c>
      <c r="C1284" s="5" t="s">
        <v>2789</v>
      </c>
      <c r="D1284" s="5" t="s">
        <v>2790</v>
      </c>
      <c r="E1284" s="5" t="s">
        <v>613</v>
      </c>
      <c r="F1284" s="5" t="s">
        <v>614</v>
      </c>
      <c r="G1284" s="5" t="s">
        <v>3455</v>
      </c>
      <c r="H1284" s="5" t="s">
        <v>163</v>
      </c>
      <c r="I1284" s="5" t="s">
        <v>84</v>
      </c>
      <c r="J1284" s="5" t="s">
        <v>241</v>
      </c>
      <c r="K1284" s="5" t="s">
        <v>87</v>
      </c>
      <c r="L1284" s="5" t="s">
        <v>126</v>
      </c>
      <c r="M1284" s="5" t="s">
        <v>150</v>
      </c>
      <c r="N1284" s="5" t="s">
        <v>89</v>
      </c>
      <c r="O1284" s="5" t="s">
        <v>93</v>
      </c>
      <c r="P1284" s="5" t="s">
        <v>455</v>
      </c>
      <c r="Q1284" s="5" t="s">
        <v>152</v>
      </c>
      <c r="R1284" s="5" t="s">
        <v>151</v>
      </c>
      <c r="S1284" s="5" t="s">
        <v>82</v>
      </c>
      <c r="T1284" s="5" t="s">
        <v>85</v>
      </c>
      <c r="U1284" s="5" t="s">
        <v>89</v>
      </c>
      <c r="V1284" s="5" t="s">
        <v>126</v>
      </c>
      <c r="W1284" s="5" t="s">
        <v>150</v>
      </c>
      <c r="X1284" s="5" t="s">
        <v>153</v>
      </c>
      <c r="Y1284" s="5" t="n">
        <v>1</v>
      </c>
      <c r="Z1284" s="5" t="n">
        <v>0</v>
      </c>
      <c r="AA1284" s="5" t="str">
        <f aca="false">IF(Y1284&gt;Z1284,"Win",IF(Y1284&lt;Z1284,"Loss","Draw"))</f>
        <v>Win</v>
      </c>
      <c r="AB1284" s="5" t="s">
        <v>98</v>
      </c>
      <c r="AC1284" s="5" t="s">
        <v>99</v>
      </c>
      <c r="AD1284" s="5" t="s">
        <v>456</v>
      </c>
      <c r="AE1284" s="5" t="s">
        <v>155</v>
      </c>
      <c r="AF1284" s="5" t="str">
        <f aca="false">IF(AD1284&lt;AE1284,AD1284,AE1284)</f>
        <v>Archers, Electro Spirit, Fireball, Knight, Skeletons, Tesla, The Log, X-Bow</v>
      </c>
      <c r="AG1284" s="5" t="str">
        <f aca="false">IF(AD1284&lt;AE1284,AE1284,AD1284)</f>
        <v>Baby Dragon, Cannon, Electro Spirit, Lightning, Mighty Miner, Royal Hogs, Skeletons, The Log</v>
      </c>
      <c r="AH1284" s="5" t="str">
        <f aca="false">IF(AD1284=AF1284,AA1284,IF(AA1284="Win","Loss",IF(AA1284="Loss","Win","Draw")))</f>
        <v>Win</v>
      </c>
      <c r="AI1284" s="5" t="s">
        <v>102</v>
      </c>
    </row>
    <row r="1285" customFormat="false" ht="15" hidden="false" customHeight="true" outlineLevel="0" collapsed="false">
      <c r="A1285" s="5" t="s">
        <v>3454</v>
      </c>
      <c r="B1285" s="5" t="n">
        <v>2</v>
      </c>
      <c r="C1285" s="5" t="s">
        <v>2789</v>
      </c>
      <c r="D1285" s="5" t="s">
        <v>2790</v>
      </c>
      <c r="E1285" s="5" t="s">
        <v>613</v>
      </c>
      <c r="F1285" s="5" t="s">
        <v>614</v>
      </c>
      <c r="G1285" s="5" t="s">
        <v>3456</v>
      </c>
      <c r="H1285" s="5" t="s">
        <v>163</v>
      </c>
      <c r="I1285" s="5" t="s">
        <v>90</v>
      </c>
      <c r="J1285" s="5" t="s">
        <v>123</v>
      </c>
      <c r="K1285" s="5" t="s">
        <v>124</v>
      </c>
      <c r="L1285" s="5" t="s">
        <v>95</v>
      </c>
      <c r="M1285" s="5" t="s">
        <v>88</v>
      </c>
      <c r="N1285" s="5" t="s">
        <v>85</v>
      </c>
      <c r="O1285" s="5" t="s">
        <v>125</v>
      </c>
      <c r="P1285" s="5" t="s">
        <v>96</v>
      </c>
      <c r="Q1285" s="5" t="s">
        <v>208</v>
      </c>
      <c r="R1285" s="5" t="s">
        <v>95</v>
      </c>
      <c r="S1285" s="5" t="s">
        <v>109</v>
      </c>
      <c r="T1285" s="5" t="s">
        <v>110</v>
      </c>
      <c r="U1285" s="5" t="s">
        <v>112</v>
      </c>
      <c r="V1285" s="5" t="s">
        <v>86</v>
      </c>
      <c r="W1285" s="5" t="s">
        <v>93</v>
      </c>
      <c r="X1285" s="5" t="s">
        <v>188</v>
      </c>
      <c r="Y1285" s="5" t="n">
        <v>0</v>
      </c>
      <c r="Z1285" s="5" t="n">
        <v>1</v>
      </c>
      <c r="AA1285" s="5" t="str">
        <f aca="false">IF(Y1285&gt;Z1285,"Win",IF(Y1285&lt;Z1285,"Loss","Draw"))</f>
        <v>Loss</v>
      </c>
      <c r="AB1285" s="5" t="s">
        <v>98</v>
      </c>
      <c r="AC1285" s="5" t="s">
        <v>99</v>
      </c>
      <c r="AD1285" s="5" t="s">
        <v>191</v>
      </c>
      <c r="AE1285" s="5" t="s">
        <v>3457</v>
      </c>
      <c r="AF1285" s="5" t="str">
        <f aca="false">IF(AD1285&lt;AE1285,AD1285,AE1285)</f>
        <v>Barbarian Barrel, Berserker, Cannon Cart, Goblinstein, Lightning, Minions, Mortar, Royal Ghost</v>
      </c>
      <c r="AG1285" s="5" t="str">
        <f aca="false">IF(AD1285&lt;AE1285,AE1285,AD1285)</f>
        <v>Barbarian Barrel, Fireball, Lava Hound, Skeleton Dragons, Spirit Empress, Tombstone, Valkyrie, Zap</v>
      </c>
      <c r="AH1285" s="5" t="str">
        <f aca="false">IF(AD1285=AF1285,AA1285,IF(AA1285="Win","Loss",IF(AA1285="Loss","Win","Draw")))</f>
        <v>Loss</v>
      </c>
      <c r="AI1285" s="5" t="s">
        <v>102</v>
      </c>
    </row>
    <row r="1286" customFormat="false" ht="15" hidden="false" customHeight="true" outlineLevel="0" collapsed="false">
      <c r="A1286" s="5" t="s">
        <v>3454</v>
      </c>
      <c r="B1286" s="5" t="n">
        <v>3</v>
      </c>
      <c r="C1286" s="5" t="s">
        <v>2789</v>
      </c>
      <c r="D1286" s="5" t="s">
        <v>2790</v>
      </c>
      <c r="E1286" s="5" t="s">
        <v>613</v>
      </c>
      <c r="F1286" s="5" t="s">
        <v>614</v>
      </c>
      <c r="G1286" s="5" t="s">
        <v>3458</v>
      </c>
      <c r="H1286" s="5" t="s">
        <v>163</v>
      </c>
      <c r="I1286" s="5" t="s">
        <v>114</v>
      </c>
      <c r="J1286" s="5" t="s">
        <v>108</v>
      </c>
      <c r="K1286" s="5" t="s">
        <v>137</v>
      </c>
      <c r="L1286" s="5" t="s">
        <v>153</v>
      </c>
      <c r="M1286" s="5" t="s">
        <v>157</v>
      </c>
      <c r="N1286" s="5" t="s">
        <v>91</v>
      </c>
      <c r="O1286" s="5" t="s">
        <v>116</v>
      </c>
      <c r="P1286" s="5" t="s">
        <v>202</v>
      </c>
      <c r="Q1286" s="5" t="s">
        <v>87</v>
      </c>
      <c r="R1286" s="5" t="s">
        <v>241</v>
      </c>
      <c r="S1286" s="5" t="s">
        <v>84</v>
      </c>
      <c r="T1286" s="5" t="s">
        <v>193</v>
      </c>
      <c r="U1286" s="5" t="s">
        <v>157</v>
      </c>
      <c r="V1286" s="5" t="s">
        <v>455</v>
      </c>
      <c r="W1286" s="5" t="s">
        <v>249</v>
      </c>
      <c r="X1286" s="5" t="s">
        <v>114</v>
      </c>
      <c r="Y1286" s="5" t="n">
        <v>0</v>
      </c>
      <c r="Z1286" s="5" t="n">
        <v>1</v>
      </c>
      <c r="AA1286" s="5" t="str">
        <f aca="false">IF(Y1286&gt;Z1286,"Win",IF(Y1286&lt;Z1286,"Loss","Draw"))</f>
        <v>Loss</v>
      </c>
      <c r="AB1286" s="5" t="s">
        <v>98</v>
      </c>
      <c r="AC1286" s="5" t="s">
        <v>99</v>
      </c>
      <c r="AD1286" s="5" t="s">
        <v>3459</v>
      </c>
      <c r="AE1286" s="5" t="s">
        <v>3460</v>
      </c>
      <c r="AF1286" s="5" t="str">
        <f aca="false">IF(AD1286&lt;AE1286,AD1286,AE1286)</f>
        <v>Archers, Fire Spirit, Giant Snowball, Guards, Knight, Rocket, Tesla, X-Bow</v>
      </c>
      <c r="AG1286" s="5" t="str">
        <f aca="false">IF(AD1286&lt;AE1286,AE1286,AD1286)</f>
        <v>Cannon, Dark Prince, Fire Spirit, Giant Snowball, Goblin Drill, Goblins, Magic Archer, Poison</v>
      </c>
      <c r="AH1286" s="5" t="str">
        <f aca="false">IF(AD1286=AF1286,AA1286,IF(AA1286="Win","Loss",IF(AA1286="Loss","Win","Draw")))</f>
        <v>Win</v>
      </c>
      <c r="AI1286" s="5" t="s">
        <v>102</v>
      </c>
    </row>
    <row r="1287" customFormat="false" ht="15" hidden="false" customHeight="true" outlineLevel="0" collapsed="false">
      <c r="A1287" s="5" t="s">
        <v>3461</v>
      </c>
      <c r="B1287" s="5" t="n">
        <v>1</v>
      </c>
      <c r="C1287" s="5" t="s">
        <v>2789</v>
      </c>
      <c r="D1287" s="5" t="s">
        <v>2790</v>
      </c>
      <c r="E1287" s="5" t="s">
        <v>2629</v>
      </c>
      <c r="F1287" s="5" t="s">
        <v>2630</v>
      </c>
      <c r="G1287" s="5" t="s">
        <v>2897</v>
      </c>
      <c r="H1287" s="5" t="s">
        <v>163</v>
      </c>
      <c r="I1287" s="5" t="s">
        <v>233</v>
      </c>
      <c r="J1287" s="5" t="s">
        <v>202</v>
      </c>
      <c r="K1287" s="5" t="s">
        <v>201</v>
      </c>
      <c r="L1287" s="5" t="s">
        <v>88</v>
      </c>
      <c r="M1287" s="5" t="s">
        <v>234</v>
      </c>
      <c r="N1287" s="5" t="s">
        <v>157</v>
      </c>
      <c r="O1287" s="5" t="s">
        <v>111</v>
      </c>
      <c r="P1287" s="5" t="s">
        <v>204</v>
      </c>
      <c r="Q1287" s="5" t="s">
        <v>127</v>
      </c>
      <c r="R1287" s="5" t="s">
        <v>128</v>
      </c>
      <c r="S1287" s="5" t="s">
        <v>129</v>
      </c>
      <c r="T1287" s="5" t="s">
        <v>130</v>
      </c>
      <c r="U1287" s="5" t="s">
        <v>131</v>
      </c>
      <c r="V1287" s="5" t="s">
        <v>133</v>
      </c>
      <c r="W1287" s="5" t="s">
        <v>97</v>
      </c>
      <c r="X1287" s="5" t="s">
        <v>173</v>
      </c>
      <c r="Y1287" s="5" t="n">
        <v>1</v>
      </c>
      <c r="Z1287" s="5" t="n">
        <v>0</v>
      </c>
      <c r="AA1287" s="5" t="str">
        <f aca="false">IF(Y1287&gt;Z1287,"Win",IF(Y1287&lt;Z1287,"Loss","Draw"))</f>
        <v>Win</v>
      </c>
      <c r="AB1287" s="5" t="s">
        <v>98</v>
      </c>
      <c r="AC1287" s="5" t="s">
        <v>99</v>
      </c>
      <c r="AD1287" s="5" t="s">
        <v>380</v>
      </c>
      <c r="AE1287" s="5" t="s">
        <v>503</v>
      </c>
      <c r="AF1287" s="5" t="str">
        <f aca="false">IF(AD1287&lt;AE1287,AD1287,AE1287)</f>
        <v>Arrows, Bandit, Battle Ram, Golden Knight, Mega Knight, Mother Witch, Ronin, Zappies</v>
      </c>
      <c r="AG1287" s="5" t="str">
        <f aca="false">IF(AD1287&lt;AE1287,AE1287,AD1287)</f>
        <v>Bats, Berserker, Bomb Tower, Fire Spirit, Magic Archer, Miner, Royal Delivery, Wall Breakers</v>
      </c>
      <c r="AH1287" s="5" t="str">
        <f aca="false">IF(AD1287=AF1287,AA1287,IF(AA1287="Win","Loss",IF(AA1287="Loss","Win","Draw")))</f>
        <v>Loss</v>
      </c>
      <c r="AI1287" s="5" t="s">
        <v>102</v>
      </c>
    </row>
    <row r="1288" customFormat="false" ht="15" hidden="false" customHeight="true" outlineLevel="0" collapsed="false">
      <c r="A1288" s="5" t="s">
        <v>3461</v>
      </c>
      <c r="B1288" s="5" t="n">
        <v>2</v>
      </c>
      <c r="C1288" s="5" t="s">
        <v>2789</v>
      </c>
      <c r="D1288" s="5" t="s">
        <v>2790</v>
      </c>
      <c r="E1288" s="5" t="s">
        <v>2629</v>
      </c>
      <c r="F1288" s="5" t="s">
        <v>2630</v>
      </c>
      <c r="G1288" s="5" t="s">
        <v>2898</v>
      </c>
      <c r="H1288" s="5" t="s">
        <v>163</v>
      </c>
      <c r="I1288" s="5" t="s">
        <v>113</v>
      </c>
      <c r="J1288" s="5" t="s">
        <v>95</v>
      </c>
      <c r="K1288" s="5" t="s">
        <v>87</v>
      </c>
      <c r="L1288" s="5" t="s">
        <v>115</v>
      </c>
      <c r="M1288" s="5" t="s">
        <v>118</v>
      </c>
      <c r="N1288" s="5" t="s">
        <v>241</v>
      </c>
      <c r="O1288" s="5" t="s">
        <v>116</v>
      </c>
      <c r="P1288" s="5" t="s">
        <v>126</v>
      </c>
      <c r="Q1288" s="5" t="s">
        <v>82</v>
      </c>
      <c r="R1288" s="5" t="s">
        <v>108</v>
      </c>
      <c r="S1288" s="5" t="s">
        <v>152</v>
      </c>
      <c r="T1288" s="5" t="s">
        <v>119</v>
      </c>
      <c r="U1288" s="5" t="s">
        <v>85</v>
      </c>
      <c r="V1288" s="5" t="s">
        <v>95</v>
      </c>
      <c r="W1288" s="5" t="s">
        <v>118</v>
      </c>
      <c r="X1288" s="5" t="s">
        <v>88</v>
      </c>
      <c r="Y1288" s="5" t="n">
        <v>0</v>
      </c>
      <c r="Z1288" s="5" t="n">
        <v>1</v>
      </c>
      <c r="AA1288" s="5" t="str">
        <f aca="false">IF(Y1288&gt;Z1288,"Win",IF(Y1288&lt;Z1288,"Loss","Draw"))</f>
        <v>Loss</v>
      </c>
      <c r="AB1288" s="5" t="s">
        <v>98</v>
      </c>
      <c r="AC1288" s="5" t="s">
        <v>99</v>
      </c>
      <c r="AD1288" s="5" t="s">
        <v>776</v>
      </c>
      <c r="AE1288" s="5" t="s">
        <v>2899</v>
      </c>
      <c r="AF1288" s="5" t="str">
        <f aca="false">IF(AD1288&lt;AE1288,AD1288,AE1288)</f>
        <v>Baby Dragon, Barbarian Barrel, Berserker, Dark Prince, Goblin Hut, Ice Spirit, Lightning, Royal Hogs</v>
      </c>
      <c r="AG1288" s="5" t="str">
        <f aca="false">IF(AD1288&lt;AE1288,AE1288,AD1288)</f>
        <v>Barbarian Barrel, Furnace, Graveyard, Ice Spirit, Knight, Poison, Skeletons, Tesla</v>
      </c>
      <c r="AH1288" s="5" t="str">
        <f aca="false">IF(AD1288=AF1288,AA1288,IF(AA1288="Win","Loss",IF(AA1288="Loss","Win","Draw")))</f>
        <v>Win</v>
      </c>
      <c r="AI1288" s="5" t="s">
        <v>102</v>
      </c>
    </row>
    <row r="1289" customFormat="false" ht="15" hidden="false" customHeight="true" outlineLevel="0" collapsed="false">
      <c r="A1289" s="5" t="s">
        <v>3461</v>
      </c>
      <c r="B1289" s="5" t="n">
        <v>3</v>
      </c>
      <c r="C1289" s="5" t="s">
        <v>2789</v>
      </c>
      <c r="D1289" s="5" t="s">
        <v>2790</v>
      </c>
      <c r="E1289" s="5" t="s">
        <v>2629</v>
      </c>
      <c r="F1289" s="5" t="s">
        <v>2630</v>
      </c>
      <c r="G1289" s="5" t="s">
        <v>2900</v>
      </c>
      <c r="H1289" s="5" t="s">
        <v>376</v>
      </c>
      <c r="I1289" s="5" t="s">
        <v>84</v>
      </c>
      <c r="J1289" s="5" t="s">
        <v>91</v>
      </c>
      <c r="K1289" s="5" t="s">
        <v>82</v>
      </c>
      <c r="L1289" s="5" t="s">
        <v>150</v>
      </c>
      <c r="M1289" s="5" t="s">
        <v>153</v>
      </c>
      <c r="N1289" s="5" t="s">
        <v>85</v>
      </c>
      <c r="O1289" s="5" t="s">
        <v>97</v>
      </c>
      <c r="P1289" s="5" t="s">
        <v>89</v>
      </c>
      <c r="Q1289" s="5" t="s">
        <v>141</v>
      </c>
      <c r="R1289" s="5" t="s">
        <v>188</v>
      </c>
      <c r="S1289" s="5" t="s">
        <v>109</v>
      </c>
      <c r="T1289" s="5" t="s">
        <v>110</v>
      </c>
      <c r="U1289" s="5" t="s">
        <v>579</v>
      </c>
      <c r="V1289" s="5" t="s">
        <v>111</v>
      </c>
      <c r="W1289" s="5" t="s">
        <v>86</v>
      </c>
      <c r="X1289" s="5" t="s">
        <v>112</v>
      </c>
      <c r="Y1289" s="5" t="n">
        <v>0</v>
      </c>
      <c r="Z1289" s="5" t="n">
        <v>1</v>
      </c>
      <c r="AA1289" s="5" t="str">
        <f aca="false">IF(Y1289&gt;Z1289,"Win",IF(Y1289&lt;Z1289,"Loss","Draw"))</f>
        <v>Loss</v>
      </c>
      <c r="AB1289" s="5" t="s">
        <v>98</v>
      </c>
      <c r="AC1289" s="5" t="s">
        <v>99</v>
      </c>
      <c r="AD1289" s="5" t="s">
        <v>2902</v>
      </c>
      <c r="AE1289" s="5" t="s">
        <v>2901</v>
      </c>
      <c r="AF1289" s="5" t="str">
        <f aca="false">IF(AD1289&lt;AE1289,AD1289,AE1289)</f>
        <v>Archers, Cannon, Electro Spirit, Goblins, Lightning, Ronin, Royal Hogs, The Log</v>
      </c>
      <c r="AG1289" s="5" t="str">
        <f aca="false">IF(AD1289&lt;AE1289,AE1289,AD1289)</f>
        <v>Goblin Curse, Lava Hound, Lumberjack, Miner, Skeleton Dragons, Spirit Empress, Tombstone, Zap</v>
      </c>
      <c r="AH1289" s="5" t="str">
        <f aca="false">IF(AD1289=AF1289,AA1289,IF(AA1289="Win","Loss",IF(AA1289="Loss","Win","Draw")))</f>
        <v>Loss</v>
      </c>
      <c r="AI1289" s="5" t="s">
        <v>102</v>
      </c>
    </row>
    <row r="1290" customFormat="false" ht="15" hidden="false" customHeight="true" outlineLevel="0" collapsed="false">
      <c r="A1290" s="5" t="s">
        <v>3462</v>
      </c>
      <c r="B1290" s="5" t="n">
        <v>1</v>
      </c>
      <c r="C1290" s="5" t="s">
        <v>2789</v>
      </c>
      <c r="D1290" s="5" t="s">
        <v>2790</v>
      </c>
      <c r="E1290" s="5" t="s">
        <v>3463</v>
      </c>
      <c r="F1290" s="5" t="s">
        <v>3464</v>
      </c>
      <c r="G1290" s="5" t="s">
        <v>3465</v>
      </c>
      <c r="H1290" s="5" t="s">
        <v>163</v>
      </c>
      <c r="I1290" s="5" t="s">
        <v>152</v>
      </c>
      <c r="J1290" s="5" t="s">
        <v>108</v>
      </c>
      <c r="K1290" s="5" t="s">
        <v>82</v>
      </c>
      <c r="L1290" s="5" t="s">
        <v>119</v>
      </c>
      <c r="M1290" s="5" t="s">
        <v>150</v>
      </c>
      <c r="N1290" s="5" t="s">
        <v>85</v>
      </c>
      <c r="O1290" s="5" t="s">
        <v>126</v>
      </c>
      <c r="P1290" s="5" t="s">
        <v>89</v>
      </c>
      <c r="Q1290" s="5" t="s">
        <v>124</v>
      </c>
      <c r="R1290" s="5" t="s">
        <v>128</v>
      </c>
      <c r="S1290" s="5" t="s">
        <v>129</v>
      </c>
      <c r="T1290" s="5" t="s">
        <v>133</v>
      </c>
      <c r="U1290" s="5" t="s">
        <v>109</v>
      </c>
      <c r="V1290" s="5" t="s">
        <v>96</v>
      </c>
      <c r="W1290" s="5" t="s">
        <v>93</v>
      </c>
      <c r="X1290" s="5" t="s">
        <v>223</v>
      </c>
      <c r="Y1290" s="5" t="n">
        <v>0</v>
      </c>
      <c r="Z1290" s="5" t="n">
        <v>1</v>
      </c>
      <c r="AA1290" s="5" t="str">
        <f aca="false">IF(Y1290&gt;Z1290,"Win",IF(Y1290&lt;Z1290,"Loss","Draw"))</f>
        <v>Loss</v>
      </c>
      <c r="AB1290" s="5" t="s">
        <v>98</v>
      </c>
      <c r="AC1290" s="5" t="s">
        <v>99</v>
      </c>
      <c r="AD1290" s="5" t="s">
        <v>769</v>
      </c>
      <c r="AE1290" s="5" t="s">
        <v>3466</v>
      </c>
      <c r="AF1290" s="5" t="str">
        <f aca="false">IF(AD1290&lt;AE1290,AD1290,AE1290)</f>
        <v>Baby Dragon, Dark Prince, Electro Spirit, Goblin Hut, Lightning, Royal Hogs, Skeletons, The Log</v>
      </c>
      <c r="AG1290" s="5" t="str">
        <f aca="false">IF(AD1290&lt;AE1290,AE1290,AD1290)</f>
        <v>Fireball, Golden Knight, Mega Knight, Minions, Mother Witch, Ram Rider, Royal Ghost, Zap</v>
      </c>
      <c r="AH1290" s="5" t="str">
        <f aca="false">IF(AD1290=AF1290,AA1290,IF(AA1290="Win","Loss",IF(AA1290="Loss","Win","Draw")))</f>
        <v>Loss</v>
      </c>
      <c r="AI1290" s="5" t="s">
        <v>102</v>
      </c>
    </row>
    <row r="1291" customFormat="false" ht="15" hidden="false" customHeight="true" outlineLevel="0" collapsed="false">
      <c r="A1291" s="5" t="s">
        <v>3462</v>
      </c>
      <c r="B1291" s="5" t="n">
        <v>2</v>
      </c>
      <c r="C1291" s="5" t="s">
        <v>2789</v>
      </c>
      <c r="D1291" s="5" t="s">
        <v>2790</v>
      </c>
      <c r="E1291" s="5" t="s">
        <v>3463</v>
      </c>
      <c r="F1291" s="5" t="s">
        <v>3464</v>
      </c>
      <c r="G1291" s="5" t="s">
        <v>3467</v>
      </c>
      <c r="H1291" s="5" t="s">
        <v>163</v>
      </c>
      <c r="I1291" s="5" t="s">
        <v>233</v>
      </c>
      <c r="J1291" s="5" t="s">
        <v>202</v>
      </c>
      <c r="K1291" s="5" t="s">
        <v>201</v>
      </c>
      <c r="L1291" s="5" t="s">
        <v>88</v>
      </c>
      <c r="M1291" s="5" t="s">
        <v>234</v>
      </c>
      <c r="N1291" s="5" t="s">
        <v>157</v>
      </c>
      <c r="O1291" s="5" t="s">
        <v>111</v>
      </c>
      <c r="P1291" s="5" t="s">
        <v>204</v>
      </c>
      <c r="Q1291" s="5" t="s">
        <v>90</v>
      </c>
      <c r="R1291" s="5" t="s">
        <v>108</v>
      </c>
      <c r="S1291" s="5" t="s">
        <v>92</v>
      </c>
      <c r="T1291" s="5" t="s">
        <v>159</v>
      </c>
      <c r="U1291" s="5" t="s">
        <v>114</v>
      </c>
      <c r="V1291" s="5" t="s">
        <v>126</v>
      </c>
      <c r="W1291" s="5" t="s">
        <v>117</v>
      </c>
      <c r="X1291" s="5" t="s">
        <v>86</v>
      </c>
      <c r="Y1291" s="5" t="n">
        <v>1</v>
      </c>
      <c r="Z1291" s="5" t="n">
        <v>0</v>
      </c>
      <c r="AA1291" s="5" t="str">
        <f aca="false">IF(Y1291&gt;Z1291,"Win",IF(Y1291&lt;Z1291,"Loss","Draw"))</f>
        <v>Win</v>
      </c>
      <c r="AB1291" s="5" t="s">
        <v>98</v>
      </c>
      <c r="AC1291" s="5" t="s">
        <v>99</v>
      </c>
      <c r="AD1291" s="5" t="s">
        <v>380</v>
      </c>
      <c r="AE1291" s="5" t="s">
        <v>3468</v>
      </c>
      <c r="AF1291" s="5" t="str">
        <f aca="false">IF(AD1291&lt;AE1291,AD1291,AE1291)</f>
        <v>Bats, Berserker, Bomb Tower, Fire Spirit, Magic Archer, Miner, Royal Delivery, Wall Breakers</v>
      </c>
      <c r="AG1291" s="5" t="str">
        <f aca="false">IF(AD1291&lt;AE1291,AE1291,AD1291)</f>
        <v>Dark Prince, Dart Goblin, Giant Skeleton, Giant Snowball, Mortar, Skeleton Barrel, Skeleton Dragons, Skeletons</v>
      </c>
      <c r="AH1291" s="5" t="str">
        <f aca="false">IF(AD1291=AF1291,AA1291,IF(AA1291="Win","Loss",IF(AA1291="Loss","Win","Draw")))</f>
        <v>Win</v>
      </c>
      <c r="AI1291" s="5" t="s">
        <v>102</v>
      </c>
    </row>
    <row r="1292" customFormat="false" ht="15" hidden="false" customHeight="true" outlineLevel="0" collapsed="false">
      <c r="A1292" s="5" t="s">
        <v>3462</v>
      </c>
      <c r="B1292" s="5" t="n">
        <v>3</v>
      </c>
      <c r="C1292" s="5" t="s">
        <v>2789</v>
      </c>
      <c r="D1292" s="5" t="s">
        <v>2790</v>
      </c>
      <c r="E1292" s="5" t="s">
        <v>3463</v>
      </c>
      <c r="F1292" s="5" t="s">
        <v>3464</v>
      </c>
      <c r="G1292" s="5" t="s">
        <v>3469</v>
      </c>
      <c r="H1292" s="5" t="s">
        <v>163</v>
      </c>
      <c r="I1292" s="5" t="s">
        <v>84</v>
      </c>
      <c r="J1292" s="5" t="s">
        <v>241</v>
      </c>
      <c r="K1292" s="5" t="s">
        <v>87</v>
      </c>
      <c r="L1292" s="5" t="s">
        <v>95</v>
      </c>
      <c r="M1292" s="5" t="s">
        <v>118</v>
      </c>
      <c r="N1292" s="5" t="s">
        <v>93</v>
      </c>
      <c r="O1292" s="5" t="s">
        <v>455</v>
      </c>
      <c r="P1292" s="5" t="s">
        <v>91</v>
      </c>
      <c r="Q1292" s="5" t="s">
        <v>82</v>
      </c>
      <c r="R1292" s="5" t="s">
        <v>194</v>
      </c>
      <c r="S1292" s="5" t="s">
        <v>153</v>
      </c>
      <c r="T1292" s="5" t="s">
        <v>89</v>
      </c>
      <c r="U1292" s="5" t="s">
        <v>204</v>
      </c>
      <c r="V1292" s="5" t="s">
        <v>164</v>
      </c>
      <c r="W1292" s="5" t="s">
        <v>157</v>
      </c>
      <c r="X1292" s="5" t="s">
        <v>193</v>
      </c>
      <c r="Y1292" s="5" t="n">
        <v>0</v>
      </c>
      <c r="Z1292" s="5" t="n">
        <v>1</v>
      </c>
      <c r="AA1292" s="5" t="str">
        <f aca="false">IF(Y1292&gt;Z1292,"Win",IF(Y1292&lt;Z1292,"Loss","Draw"))</f>
        <v>Loss</v>
      </c>
      <c r="AB1292" s="5" t="s">
        <v>98</v>
      </c>
      <c r="AC1292" s="5" t="s">
        <v>99</v>
      </c>
      <c r="AD1292" s="5" t="s">
        <v>3470</v>
      </c>
      <c r="AE1292" s="5" t="s">
        <v>3471</v>
      </c>
      <c r="AF1292" s="5" t="str">
        <f aca="false">IF(AD1292&lt;AE1292,AD1292,AE1292)</f>
        <v>Archer Queen, Cannon, Earthquake, Fire Spirit, Guards, Royal Delivery, Royal Hogs, The Log</v>
      </c>
      <c r="AG1292" s="5" t="str">
        <f aca="false">IF(AD1292&lt;AE1292,AE1292,AD1292)</f>
        <v>Archers, Barbarian Barrel, Fireball, Goblins, Ice Spirit, Knight, Tesla, X-Bow</v>
      </c>
      <c r="AH1292" s="5" t="str">
        <f aca="false">IF(AD1292=AF1292,AA1292,IF(AA1292="Win","Loss",IF(AA1292="Loss","Win","Draw")))</f>
        <v>Win</v>
      </c>
      <c r="AI1292" s="5" t="s">
        <v>102</v>
      </c>
    </row>
    <row r="1293" customFormat="false" ht="15" hidden="false" customHeight="true" outlineLevel="0" collapsed="false">
      <c r="A1293" s="5" t="s">
        <v>3472</v>
      </c>
      <c r="B1293" s="5" t="n">
        <v>1</v>
      </c>
      <c r="C1293" s="5" t="s">
        <v>2789</v>
      </c>
      <c r="D1293" s="5" t="s">
        <v>2790</v>
      </c>
      <c r="E1293" s="5" t="s">
        <v>212</v>
      </c>
      <c r="F1293" s="5" t="s">
        <v>213</v>
      </c>
      <c r="G1293" s="5" t="s">
        <v>3473</v>
      </c>
      <c r="H1293" s="5" t="s">
        <v>81</v>
      </c>
      <c r="I1293" s="5" t="s">
        <v>152</v>
      </c>
      <c r="J1293" s="5" t="s">
        <v>151</v>
      </c>
      <c r="K1293" s="5" t="s">
        <v>82</v>
      </c>
      <c r="L1293" s="5" t="s">
        <v>153</v>
      </c>
      <c r="M1293" s="5" t="s">
        <v>150</v>
      </c>
      <c r="N1293" s="5" t="s">
        <v>85</v>
      </c>
      <c r="O1293" s="5" t="s">
        <v>126</v>
      </c>
      <c r="P1293" s="5" t="s">
        <v>89</v>
      </c>
      <c r="Q1293" s="5" t="s">
        <v>127</v>
      </c>
      <c r="R1293" s="5" t="s">
        <v>128</v>
      </c>
      <c r="S1293" s="5" t="s">
        <v>129</v>
      </c>
      <c r="T1293" s="5" t="s">
        <v>133</v>
      </c>
      <c r="U1293" s="5" t="s">
        <v>86</v>
      </c>
      <c r="V1293" s="5" t="s">
        <v>132</v>
      </c>
      <c r="W1293" s="5" t="s">
        <v>131</v>
      </c>
      <c r="X1293" s="5" t="s">
        <v>130</v>
      </c>
      <c r="Y1293" s="5" t="n">
        <v>2</v>
      </c>
      <c r="Z1293" s="5" t="n">
        <v>1</v>
      </c>
      <c r="AA1293" s="5" t="str">
        <f aca="false">IF(Y1293&gt;Z1293,"Win",IF(Y1293&lt;Z1293,"Loss","Draw"))</f>
        <v>Win</v>
      </c>
      <c r="AB1293" s="5" t="s">
        <v>98</v>
      </c>
      <c r="AC1293" s="5" t="s">
        <v>99</v>
      </c>
      <c r="AD1293" s="5" t="s">
        <v>155</v>
      </c>
      <c r="AE1293" s="5" t="s">
        <v>135</v>
      </c>
      <c r="AF1293" s="5" t="str">
        <f aca="false">IF(AD1293&lt;AE1293,AD1293,AE1293)</f>
        <v>Arrows, Bandit, Battle Ram, Electro Wizard, Golden Knight, Mega Knight, Mother Witch, Skeleton Dragons</v>
      </c>
      <c r="AG1293" s="5" t="str">
        <f aca="false">IF(AD1293&lt;AE1293,AE1293,AD1293)</f>
        <v>Baby Dragon, Cannon, Electro Spirit, Lightning, Mighty Miner, Royal Hogs, Skeletons, The Log</v>
      </c>
      <c r="AH1293" s="5" t="str">
        <f aca="false">IF(AD1293=AF1293,AA1293,IF(AA1293="Win","Loss",IF(AA1293="Loss","Win","Draw")))</f>
        <v>Loss</v>
      </c>
      <c r="AI1293" s="5" t="s">
        <v>297</v>
      </c>
    </row>
    <row r="1294" customFormat="false" ht="15" hidden="false" customHeight="true" outlineLevel="0" collapsed="false">
      <c r="A1294" s="5" t="s">
        <v>3472</v>
      </c>
      <c r="B1294" s="5" t="n">
        <v>2</v>
      </c>
      <c r="C1294" s="5" t="s">
        <v>2789</v>
      </c>
      <c r="D1294" s="5" t="s">
        <v>2790</v>
      </c>
      <c r="E1294" s="5" t="s">
        <v>212</v>
      </c>
      <c r="F1294" s="5" t="s">
        <v>213</v>
      </c>
      <c r="G1294" s="5" t="s">
        <v>3474</v>
      </c>
      <c r="H1294" s="5" t="s">
        <v>163</v>
      </c>
      <c r="I1294" s="5" t="s">
        <v>177</v>
      </c>
      <c r="J1294" s="5" t="s">
        <v>83</v>
      </c>
      <c r="K1294" s="5" t="s">
        <v>188</v>
      </c>
      <c r="L1294" s="5" t="s">
        <v>95</v>
      </c>
      <c r="M1294" s="5" t="s">
        <v>93</v>
      </c>
      <c r="N1294" s="5" t="s">
        <v>215</v>
      </c>
      <c r="O1294" s="5" t="s">
        <v>133</v>
      </c>
      <c r="P1294" s="5" t="s">
        <v>86</v>
      </c>
      <c r="Q1294" s="5" t="s">
        <v>92</v>
      </c>
      <c r="R1294" s="5" t="s">
        <v>158</v>
      </c>
      <c r="S1294" s="5" t="s">
        <v>90</v>
      </c>
      <c r="T1294" s="5" t="s">
        <v>93</v>
      </c>
      <c r="U1294" s="5" t="s">
        <v>159</v>
      </c>
      <c r="V1294" s="5" t="s">
        <v>96</v>
      </c>
      <c r="W1294" s="5" t="s">
        <v>94</v>
      </c>
      <c r="X1294" s="5" t="s">
        <v>95</v>
      </c>
      <c r="Y1294" s="5" t="n">
        <v>1</v>
      </c>
      <c r="Z1294" s="5" t="n">
        <v>0</v>
      </c>
      <c r="AA1294" s="5" t="str">
        <f aca="false">IF(Y1294&gt;Z1294,"Win",IF(Y1294&lt;Z1294,"Loss","Draw"))</f>
        <v>Win</v>
      </c>
      <c r="AB1294" s="5" t="s">
        <v>98</v>
      </c>
      <c r="AC1294" s="5" t="s">
        <v>99</v>
      </c>
      <c r="AD1294" s="5" t="s">
        <v>217</v>
      </c>
      <c r="AE1294" s="5" t="s">
        <v>379</v>
      </c>
      <c r="AF1294" s="5" t="str">
        <f aca="false">IF(AD1294&lt;AE1294,AD1294,AE1294)</f>
        <v>Barbarian Barrel, Bowler, Dart Goblin, Fireball, Minions, Mortar, Rascals, Skeleton Barrel</v>
      </c>
      <c r="AG1294" s="5" t="str">
        <f aca="false">IF(AD1294&lt;AE1294,AE1294,AD1294)</f>
        <v>Barbarian Barrel, Fireball, Fisherman, Monk, Mother Witch, Royal Giant, Skeleton Dragons, Tombstone</v>
      </c>
      <c r="AH1294" s="5" t="str">
        <f aca="false">IF(AD1294=AF1294,AA1294,IF(AA1294="Win","Loss",IF(AA1294="Loss","Win","Draw")))</f>
        <v>Loss</v>
      </c>
      <c r="AI1294" s="5" t="s">
        <v>297</v>
      </c>
    </row>
    <row r="1295" customFormat="false" ht="15" hidden="false" customHeight="true" outlineLevel="0" collapsed="false">
      <c r="A1295" s="5" t="s">
        <v>3472</v>
      </c>
      <c r="B1295" s="5" t="n">
        <v>3</v>
      </c>
      <c r="C1295" s="5" t="s">
        <v>2789</v>
      </c>
      <c r="D1295" s="5" t="s">
        <v>2790</v>
      </c>
      <c r="E1295" s="5" t="s">
        <v>212</v>
      </c>
      <c r="F1295" s="5" t="s">
        <v>213</v>
      </c>
      <c r="G1295" s="5" t="s">
        <v>3475</v>
      </c>
      <c r="H1295" s="5" t="s">
        <v>81</v>
      </c>
      <c r="I1295" s="5" t="s">
        <v>203</v>
      </c>
      <c r="J1295" s="5" t="s">
        <v>202</v>
      </c>
      <c r="K1295" s="5" t="s">
        <v>201</v>
      </c>
      <c r="L1295" s="5" t="s">
        <v>88</v>
      </c>
      <c r="M1295" s="5" t="s">
        <v>234</v>
      </c>
      <c r="N1295" s="5" t="s">
        <v>157</v>
      </c>
      <c r="O1295" s="5" t="s">
        <v>118</v>
      </c>
      <c r="P1295" s="5" t="s">
        <v>204</v>
      </c>
      <c r="Q1295" s="5" t="s">
        <v>185</v>
      </c>
      <c r="R1295" s="5" t="s">
        <v>186</v>
      </c>
      <c r="S1295" s="5" t="s">
        <v>241</v>
      </c>
      <c r="T1295" s="5" t="s">
        <v>111</v>
      </c>
      <c r="U1295" s="5" t="s">
        <v>187</v>
      </c>
      <c r="V1295" s="5" t="s">
        <v>126</v>
      </c>
      <c r="W1295" s="5" t="s">
        <v>109</v>
      </c>
      <c r="X1295" s="5" t="s">
        <v>234</v>
      </c>
      <c r="Y1295" s="5" t="n">
        <v>1</v>
      </c>
      <c r="Z1295" s="5" t="n">
        <v>0</v>
      </c>
      <c r="AA1295" s="5" t="str">
        <f aca="false">IF(Y1295&gt;Z1295,"Win",IF(Y1295&lt;Z1295,"Loss","Draw"))</f>
        <v>Win</v>
      </c>
      <c r="AB1295" s="5" t="s">
        <v>98</v>
      </c>
      <c r="AC1295" s="5" t="s">
        <v>99</v>
      </c>
      <c r="AD1295" s="5" t="s">
        <v>668</v>
      </c>
      <c r="AE1295" s="5" t="s">
        <v>853</v>
      </c>
      <c r="AF1295" s="5" t="str">
        <f aca="false">IF(AD1295&lt;AE1295,AD1295,AE1295)</f>
        <v>Balloon, Bomb Tower, Executioner, Knight, Miner, Skeletons, Tornado, Zap</v>
      </c>
      <c r="AG1295" s="5" t="str">
        <f aca="false">IF(AD1295&lt;AE1295,AE1295,AD1295)</f>
        <v>Berserker, Bomb Tower, Fire Spirit, Goblin Barrel, Ice Spirit, Magic Archer, Royal Delivery, Wall Breakers</v>
      </c>
      <c r="AH1295" s="5" t="str">
        <f aca="false">IF(AD1295=AF1295,AA1295,IF(AA1295="Win","Loss",IF(AA1295="Loss","Win","Draw")))</f>
        <v>Loss</v>
      </c>
      <c r="AI1295" s="5" t="s">
        <v>297</v>
      </c>
    </row>
    <row r="1296" customFormat="false" ht="15" hidden="false" customHeight="true" outlineLevel="0" collapsed="false">
      <c r="A1296" s="7" t="s">
        <v>3476</v>
      </c>
      <c r="B1296" s="7" t="n">
        <v>1</v>
      </c>
      <c r="C1296" s="7" t="s">
        <v>2789</v>
      </c>
      <c r="D1296" s="7" t="s">
        <v>2790</v>
      </c>
      <c r="E1296" s="7" t="s">
        <v>212</v>
      </c>
      <c r="F1296" s="7" t="s">
        <v>213</v>
      </c>
      <c r="G1296" s="7" t="s">
        <v>3477</v>
      </c>
      <c r="H1296" s="7" t="s">
        <v>81</v>
      </c>
      <c r="I1296" s="7" t="s">
        <v>152</v>
      </c>
      <c r="J1296" s="7" t="s">
        <v>128</v>
      </c>
      <c r="K1296" s="7" t="s">
        <v>107</v>
      </c>
      <c r="L1296" s="7" t="s">
        <v>95</v>
      </c>
      <c r="M1296" s="7" t="s">
        <v>306</v>
      </c>
      <c r="N1296" s="7" t="s">
        <v>307</v>
      </c>
      <c r="O1296" s="7" t="s">
        <v>85</v>
      </c>
      <c r="P1296" s="7" t="s">
        <v>187</v>
      </c>
      <c r="Q1296" s="7" t="s">
        <v>141</v>
      </c>
      <c r="R1296" s="7" t="s">
        <v>91</v>
      </c>
      <c r="S1296" s="7" t="s">
        <v>129</v>
      </c>
      <c r="T1296" s="7" t="s">
        <v>165</v>
      </c>
      <c r="U1296" s="7" t="s">
        <v>112</v>
      </c>
      <c r="V1296" s="7" t="s">
        <v>93</v>
      </c>
      <c r="W1296" s="7" t="s">
        <v>173</v>
      </c>
      <c r="X1296" s="7" t="s">
        <v>109</v>
      </c>
      <c r="Y1296" s="7" t="n">
        <v>0</v>
      </c>
      <c r="Z1296" s="7" t="n">
        <v>0</v>
      </c>
      <c r="AA1296" s="7" t="str">
        <f aca="false">IF(Y1296&gt;Z1296,"Win",IF(Y1296&lt;Z1296,"Loss","Draw"))</f>
        <v>Draw</v>
      </c>
      <c r="AB1296" s="7" t="s">
        <v>99</v>
      </c>
      <c r="AC1296" s="7" t="s">
        <v>99</v>
      </c>
      <c r="AD1296" s="7" t="s">
        <v>603</v>
      </c>
      <c r="AE1296" s="7" t="s">
        <v>1247</v>
      </c>
      <c r="AF1296" s="7" t="str">
        <f aca="false">IF(AD1296&lt;AE1296,AD1296,AE1296)</f>
        <v>Baby Dragon, Barbarian Barrel, Goblin Cage, Golden Knight, Golem, Ice Wizard, Lightning, Tornado</v>
      </c>
      <c r="AG1296" s="7" t="str">
        <f aca="false">IF(AD1296&lt;AE1296,AE1296,AD1296)</f>
        <v>Fireball, Goblins, Hog Rider, Lumberjack, Mega Knight, Spirit Empress, Zap, Zappies</v>
      </c>
      <c r="AH1296" s="7" t="str">
        <f aca="false">IF(AD1296=AF1296,AA1296,IF(AA1296="Win","Loss",IF(AA1296="Loss","Win","Draw")))</f>
        <v>Draw</v>
      </c>
      <c r="AI1296" s="7" t="s">
        <v>297</v>
      </c>
    </row>
    <row r="1297" customFormat="false" ht="15" hidden="false" customHeight="true" outlineLevel="0" collapsed="false">
      <c r="A1297" s="7" t="s">
        <v>3476</v>
      </c>
      <c r="B1297" s="7" t="n">
        <v>2</v>
      </c>
      <c r="C1297" s="7" t="s">
        <v>2789</v>
      </c>
      <c r="D1297" s="7" t="s">
        <v>2790</v>
      </c>
      <c r="E1297" s="7" t="s">
        <v>212</v>
      </c>
      <c r="F1297" s="7" t="s">
        <v>213</v>
      </c>
      <c r="G1297" s="7" t="s">
        <v>3478</v>
      </c>
      <c r="H1297" s="7" t="s">
        <v>81</v>
      </c>
      <c r="I1297" s="7" t="s">
        <v>219</v>
      </c>
      <c r="J1297" s="7" t="s">
        <v>83</v>
      </c>
      <c r="K1297" s="7" t="s">
        <v>177</v>
      </c>
      <c r="L1297" s="7" t="s">
        <v>150</v>
      </c>
      <c r="M1297" s="7" t="s">
        <v>89</v>
      </c>
      <c r="N1297" s="7" t="s">
        <v>215</v>
      </c>
      <c r="O1297" s="7" t="s">
        <v>93</v>
      </c>
      <c r="P1297" s="7" t="s">
        <v>126</v>
      </c>
      <c r="Q1297" s="7" t="s">
        <v>172</v>
      </c>
      <c r="R1297" s="7" t="s">
        <v>188</v>
      </c>
      <c r="S1297" s="7" t="s">
        <v>128</v>
      </c>
      <c r="T1297" s="7" t="s">
        <v>223</v>
      </c>
      <c r="U1297" s="7" t="s">
        <v>97</v>
      </c>
      <c r="V1297" s="7" t="s">
        <v>86</v>
      </c>
      <c r="W1297" s="7" t="s">
        <v>130</v>
      </c>
      <c r="X1297" s="7" t="s">
        <v>150</v>
      </c>
      <c r="Y1297" s="7" t="n">
        <v>1</v>
      </c>
      <c r="Z1297" s="7" t="n">
        <v>0</v>
      </c>
      <c r="AA1297" s="7" t="str">
        <f aca="false">IF(Y1297&gt;Z1297,"Win",IF(Y1297&lt;Z1297,"Loss","Draw"))</f>
        <v>Win</v>
      </c>
      <c r="AB1297" s="7" t="s">
        <v>99</v>
      </c>
      <c r="AC1297" s="7" t="s">
        <v>99</v>
      </c>
      <c r="AD1297" s="7" t="s">
        <v>2108</v>
      </c>
      <c r="AE1297" s="7" t="s">
        <v>1244</v>
      </c>
      <c r="AF1297" s="7" t="str">
        <f aca="false">IF(AD1297&lt;AE1297,AD1297,AE1297)</f>
        <v>Arrows, Electro Spirit, Golden Knight, Musketeer, Ram Rider, Ronin, Skeleton Dragons, Tombstone</v>
      </c>
      <c r="AG1297" s="7" t="str">
        <f aca="false">IF(AD1297&lt;AE1297,AE1297,AD1297)</f>
        <v>Electro Spirit, Fireball, Fisherman, Monk, Royal Giant, Skeletons, The Log, Wizard</v>
      </c>
      <c r="AH1297" s="7" t="str">
        <f aca="false">IF(AD1297=AF1297,AA1297,IF(AA1297="Win","Loss",IF(AA1297="Loss","Win","Draw")))</f>
        <v>Loss</v>
      </c>
      <c r="AI1297" s="7" t="s">
        <v>297</v>
      </c>
    </row>
    <row r="1298" customFormat="false" ht="15" hidden="false" customHeight="true" outlineLevel="0" collapsed="false">
      <c r="A1298" s="7" t="s">
        <v>3476</v>
      </c>
      <c r="B1298" s="7" t="n">
        <v>3</v>
      </c>
      <c r="C1298" s="7" t="s">
        <v>2789</v>
      </c>
      <c r="D1298" s="7" t="s">
        <v>2790</v>
      </c>
      <c r="E1298" s="7" t="s">
        <v>212</v>
      </c>
      <c r="F1298" s="7" t="s">
        <v>213</v>
      </c>
      <c r="G1298" s="7" t="s">
        <v>3479</v>
      </c>
      <c r="H1298" s="7" t="s">
        <v>81</v>
      </c>
      <c r="I1298" s="7" t="s">
        <v>1848</v>
      </c>
      <c r="J1298" s="7" t="s">
        <v>563</v>
      </c>
      <c r="K1298" s="7" t="s">
        <v>90</v>
      </c>
      <c r="L1298" s="7" t="s">
        <v>130</v>
      </c>
      <c r="M1298" s="7" t="s">
        <v>125</v>
      </c>
      <c r="N1298" s="7" t="s">
        <v>580</v>
      </c>
      <c r="O1298" s="7" t="s">
        <v>111</v>
      </c>
      <c r="P1298" s="7" t="s">
        <v>86</v>
      </c>
      <c r="Q1298" s="7" t="s">
        <v>152</v>
      </c>
      <c r="R1298" s="7" t="s">
        <v>158</v>
      </c>
      <c r="S1298" s="7" t="s">
        <v>107</v>
      </c>
      <c r="T1298" s="7" t="s">
        <v>387</v>
      </c>
      <c r="U1298" s="7" t="s">
        <v>85</v>
      </c>
      <c r="V1298" s="7" t="s">
        <v>307</v>
      </c>
      <c r="W1298" s="7" t="s">
        <v>187</v>
      </c>
      <c r="X1298" s="7" t="s">
        <v>95</v>
      </c>
      <c r="Y1298" s="7" t="n">
        <v>3</v>
      </c>
      <c r="Z1298" s="7" t="n">
        <v>0</v>
      </c>
      <c r="AA1298" s="7" t="str">
        <f aca="false">IF(Y1298&gt;Z1298,"Win",IF(Y1298&lt;Z1298,"Loss","Draw"))</f>
        <v>Win</v>
      </c>
      <c r="AB1298" s="7" t="s">
        <v>99</v>
      </c>
      <c r="AC1298" s="7" t="s">
        <v>99</v>
      </c>
      <c r="AD1298" s="7" t="s">
        <v>3480</v>
      </c>
      <c r="AE1298" s="7" t="s">
        <v>1103</v>
      </c>
      <c r="AF1298" s="7" t="str">
        <f aca="false">IF(AD1298&lt;AE1298,AD1298,AE1298)</f>
        <v>Arrows, Cannon Cart, Goblin Gang, Miner, Minion Horde, Mortar, Skeleton Dragons, Skeleton King</v>
      </c>
      <c r="AG1298" s="7" t="str">
        <f aca="false">IF(AD1298&lt;AE1298,AE1298,AD1298)</f>
        <v>Baby Dragon, Barbarian Barrel, Bowler, Electro Giant, Goblin Cage, Ice Wizard, Lightning, Tornado</v>
      </c>
      <c r="AH1298" s="7" t="str">
        <f aca="false">IF(AD1298=AF1298,AA1298,IF(AA1298="Win","Loss",IF(AA1298="Loss","Win","Draw")))</f>
        <v>Win</v>
      </c>
      <c r="AI1298" s="7" t="s">
        <v>297</v>
      </c>
    </row>
    <row r="1299" customFormat="false" ht="15" hidden="false" customHeight="true" outlineLevel="0" collapsed="false">
      <c r="A1299" s="7" t="s">
        <v>3481</v>
      </c>
      <c r="B1299" s="7" t="n">
        <v>1</v>
      </c>
      <c r="C1299" s="7" t="s">
        <v>2789</v>
      </c>
      <c r="D1299" s="7" t="s">
        <v>2790</v>
      </c>
      <c r="E1299" s="7" t="s">
        <v>212</v>
      </c>
      <c r="F1299" s="7" t="s">
        <v>213</v>
      </c>
      <c r="G1299" s="7" t="s">
        <v>3482</v>
      </c>
      <c r="H1299" s="7" t="s">
        <v>163</v>
      </c>
      <c r="I1299" s="7" t="s">
        <v>84</v>
      </c>
      <c r="J1299" s="7" t="s">
        <v>95</v>
      </c>
      <c r="K1299" s="7" t="s">
        <v>87</v>
      </c>
      <c r="L1299" s="7" t="s">
        <v>118</v>
      </c>
      <c r="M1299" s="7" t="s">
        <v>126</v>
      </c>
      <c r="N1299" s="7" t="s">
        <v>97</v>
      </c>
      <c r="O1299" s="7" t="s">
        <v>116</v>
      </c>
      <c r="P1299" s="7" t="s">
        <v>115</v>
      </c>
      <c r="Q1299" s="7" t="s">
        <v>129</v>
      </c>
      <c r="R1299" s="7" t="s">
        <v>91</v>
      </c>
      <c r="S1299" s="7" t="s">
        <v>113</v>
      </c>
      <c r="T1299" s="7" t="s">
        <v>165</v>
      </c>
      <c r="U1299" s="7" t="s">
        <v>85</v>
      </c>
      <c r="V1299" s="7" t="s">
        <v>150</v>
      </c>
      <c r="W1299" s="7" t="s">
        <v>89</v>
      </c>
      <c r="X1299" s="7" t="s">
        <v>87</v>
      </c>
      <c r="Y1299" s="7" t="n">
        <v>1</v>
      </c>
      <c r="Z1299" s="7" t="n">
        <v>0</v>
      </c>
      <c r="AA1299" s="7" t="str">
        <f aca="false">IF(Y1299&gt;Z1299,"Win",IF(Y1299&lt;Z1299,"Loss","Draw"))</f>
        <v>Win</v>
      </c>
      <c r="AB1299" s="7" t="s">
        <v>99</v>
      </c>
      <c r="AC1299" s="7" t="s">
        <v>99</v>
      </c>
      <c r="AD1299" s="7" t="s">
        <v>856</v>
      </c>
      <c r="AE1299" s="7" t="s">
        <v>1232</v>
      </c>
      <c r="AF1299" s="7" t="str">
        <f aca="false">IF(AD1299&lt;AE1299,AD1299,AE1299)</f>
        <v>Archers, Barbarian Barrel, Graveyard, Ice Spirit, Poison, Ronin, Skeletons, Tesla</v>
      </c>
      <c r="AG1299" s="7" t="str">
        <f aca="false">IF(AD1299&lt;AE1299,AE1299,AD1299)</f>
        <v>Electro Spirit, Furnace, Goblins, Hog Rider, Lightning, Mega Knight, Tesla, The Log</v>
      </c>
      <c r="AH1299" s="7" t="str">
        <f aca="false">IF(AD1299=AF1299,AA1299,IF(AA1299="Win","Loss",IF(AA1299="Loss","Win","Draw")))</f>
        <v>Win</v>
      </c>
      <c r="AI1299" s="7" t="s">
        <v>297</v>
      </c>
    </row>
    <row r="1300" customFormat="false" ht="15" hidden="false" customHeight="true" outlineLevel="0" collapsed="false">
      <c r="A1300" s="7" t="s">
        <v>3481</v>
      </c>
      <c r="B1300" s="7" t="n">
        <v>2</v>
      </c>
      <c r="C1300" s="7" t="s">
        <v>2789</v>
      </c>
      <c r="D1300" s="7" t="s">
        <v>2790</v>
      </c>
      <c r="E1300" s="7" t="s">
        <v>212</v>
      </c>
      <c r="F1300" s="7" t="s">
        <v>213</v>
      </c>
      <c r="G1300" s="7" t="s">
        <v>3483</v>
      </c>
      <c r="H1300" s="7" t="s">
        <v>81</v>
      </c>
      <c r="I1300" s="7" t="s">
        <v>141</v>
      </c>
      <c r="J1300" s="7" t="s">
        <v>83</v>
      </c>
      <c r="K1300" s="7" t="s">
        <v>82</v>
      </c>
      <c r="L1300" s="7" t="s">
        <v>93</v>
      </c>
      <c r="M1300" s="7" t="s">
        <v>143</v>
      </c>
      <c r="N1300" s="7" t="s">
        <v>257</v>
      </c>
      <c r="O1300" s="7" t="s">
        <v>89</v>
      </c>
      <c r="P1300" s="7" t="s">
        <v>142</v>
      </c>
      <c r="Q1300" s="7" t="s">
        <v>107</v>
      </c>
      <c r="R1300" s="7" t="s">
        <v>108</v>
      </c>
      <c r="S1300" s="7" t="s">
        <v>109</v>
      </c>
      <c r="T1300" s="7" t="s">
        <v>110</v>
      </c>
      <c r="U1300" s="7" t="s">
        <v>111</v>
      </c>
      <c r="V1300" s="7" t="s">
        <v>112</v>
      </c>
      <c r="W1300" s="7" t="s">
        <v>93</v>
      </c>
      <c r="X1300" s="7" t="s">
        <v>86</v>
      </c>
      <c r="Y1300" s="7" t="n">
        <v>1</v>
      </c>
      <c r="Z1300" s="7" t="n">
        <v>0</v>
      </c>
      <c r="AA1300" s="7" t="str">
        <f aca="false">IF(Y1300&gt;Z1300,"Win",IF(Y1300&lt;Z1300,"Loss","Draw"))</f>
        <v>Win</v>
      </c>
      <c r="AB1300" s="7" t="s">
        <v>99</v>
      </c>
      <c r="AC1300" s="7" t="s">
        <v>99</v>
      </c>
      <c r="AD1300" s="7" t="s">
        <v>3484</v>
      </c>
      <c r="AE1300" s="7" t="s">
        <v>120</v>
      </c>
      <c r="AF1300" s="7" t="str">
        <f aca="false">IF(AD1300&lt;AE1300,AD1300,AE1300)</f>
        <v>Dark Prince, Fireball, Goblin Cage, Lava Hound, Miner, Skeleton Dragons, Spirit Empress, Zap</v>
      </c>
      <c r="AG1300" s="7" t="str">
        <f aca="false">IF(AD1300&lt;AE1300,AE1300,AD1300)</f>
        <v>Fireball, Heal Spirit, Hunter, Lumberjack, Monk, Royal Hogs, The Log, Three Musketeers</v>
      </c>
      <c r="AH1300" s="7" t="str">
        <f aca="false">IF(AD1300=AF1300,AA1300,IF(AA1300="Win","Loss",IF(AA1300="Loss","Win","Draw")))</f>
        <v>Loss</v>
      </c>
      <c r="AI1300" s="7" t="s">
        <v>297</v>
      </c>
    </row>
    <row r="1301" customFormat="false" ht="15" hidden="false" customHeight="true" outlineLevel="0" collapsed="false">
      <c r="A1301" s="7" t="s">
        <v>3481</v>
      </c>
      <c r="B1301" s="7" t="n">
        <v>3</v>
      </c>
      <c r="C1301" s="7" t="s">
        <v>2789</v>
      </c>
      <c r="D1301" s="7" t="s">
        <v>2790</v>
      </c>
      <c r="E1301" s="7" t="s">
        <v>212</v>
      </c>
      <c r="F1301" s="7" t="s">
        <v>213</v>
      </c>
      <c r="G1301" s="7" t="s">
        <v>3485</v>
      </c>
      <c r="H1301" s="7" t="s">
        <v>81</v>
      </c>
      <c r="I1301" s="7" t="s">
        <v>208</v>
      </c>
      <c r="J1301" s="7" t="s">
        <v>139</v>
      </c>
      <c r="K1301" s="7" t="s">
        <v>107</v>
      </c>
      <c r="L1301" s="7" t="s">
        <v>130</v>
      </c>
      <c r="M1301" s="7" t="s">
        <v>86</v>
      </c>
      <c r="N1301" s="7" t="s">
        <v>110</v>
      </c>
      <c r="O1301" s="7" t="s">
        <v>85</v>
      </c>
      <c r="P1301" s="7" t="s">
        <v>112</v>
      </c>
      <c r="Q1301" s="7" t="s">
        <v>127</v>
      </c>
      <c r="R1301" s="7" t="s">
        <v>202</v>
      </c>
      <c r="S1301" s="7" t="s">
        <v>128</v>
      </c>
      <c r="T1301" s="7" t="s">
        <v>97</v>
      </c>
      <c r="U1301" s="7" t="s">
        <v>124</v>
      </c>
      <c r="V1301" s="7" t="s">
        <v>132</v>
      </c>
      <c r="W1301" s="7" t="s">
        <v>95</v>
      </c>
      <c r="X1301" s="7" t="s">
        <v>143</v>
      </c>
      <c r="Y1301" s="7" t="n">
        <v>1</v>
      </c>
      <c r="Z1301" s="7" t="n">
        <v>2</v>
      </c>
      <c r="AA1301" s="7" t="str">
        <f aca="false">IF(Y1301&gt;Z1301,"Win",IF(Y1301&lt;Z1301,"Loss","Draw"))</f>
        <v>Loss</v>
      </c>
      <c r="AB1301" s="7" t="s">
        <v>99</v>
      </c>
      <c r="AC1301" s="7" t="s">
        <v>99</v>
      </c>
      <c r="AD1301" s="7" t="s">
        <v>3486</v>
      </c>
      <c r="AE1301" s="7" t="s">
        <v>1228</v>
      </c>
      <c r="AF1301" s="7" t="str">
        <f aca="false">IF(AD1301&lt;AE1301,AD1301,AE1301)</f>
        <v>Arrows, Goblin Cage, Lava Hound, Lightning, Mega Minion, Skeleton Dragons, Spirit Empress, Valkyrie</v>
      </c>
      <c r="AG1301" s="7" t="str">
        <f aca="false">IF(AD1301&lt;AE1301,AE1301,AD1301)</f>
        <v>Barbarian Barrel, Battle Ram, Electro Wizard, Golden Knight, Heal Spirit, Magic Archer, Ronin, Royal Ghost</v>
      </c>
      <c r="AH1301" s="7" t="str">
        <f aca="false">IF(AD1301=AF1301,AA1301,IF(AA1301="Win","Loss",IF(AA1301="Loss","Win","Draw")))</f>
        <v>Loss</v>
      </c>
      <c r="AI1301" s="7" t="s">
        <v>297</v>
      </c>
    </row>
    <row r="1302" customFormat="false" ht="15" hidden="false" customHeight="true" outlineLevel="0" collapsed="false">
      <c r="A1302" s="5" t="s">
        <v>3487</v>
      </c>
      <c r="B1302" s="5" t="n">
        <v>1</v>
      </c>
      <c r="C1302" s="5" t="s">
        <v>2789</v>
      </c>
      <c r="D1302" s="5" t="s">
        <v>2790</v>
      </c>
      <c r="E1302" s="5" t="s">
        <v>2904</v>
      </c>
      <c r="F1302" s="5" t="s">
        <v>2905</v>
      </c>
      <c r="G1302" s="5" t="s">
        <v>3488</v>
      </c>
      <c r="H1302" s="5" t="s">
        <v>163</v>
      </c>
      <c r="I1302" s="5" t="s">
        <v>153</v>
      </c>
      <c r="J1302" s="5" t="s">
        <v>194</v>
      </c>
      <c r="K1302" s="5" t="s">
        <v>82</v>
      </c>
      <c r="L1302" s="5" t="s">
        <v>97</v>
      </c>
      <c r="M1302" s="5" t="s">
        <v>85</v>
      </c>
      <c r="N1302" s="5" t="s">
        <v>89</v>
      </c>
      <c r="O1302" s="5" t="s">
        <v>150</v>
      </c>
      <c r="P1302" s="5" t="s">
        <v>88</v>
      </c>
      <c r="Q1302" s="5" t="s">
        <v>90</v>
      </c>
      <c r="R1302" s="5" t="s">
        <v>123</v>
      </c>
      <c r="S1302" s="5" t="s">
        <v>124</v>
      </c>
      <c r="T1302" s="5" t="s">
        <v>95</v>
      </c>
      <c r="U1302" s="5" t="s">
        <v>126</v>
      </c>
      <c r="V1302" s="5" t="s">
        <v>125</v>
      </c>
      <c r="W1302" s="5" t="s">
        <v>85</v>
      </c>
      <c r="X1302" s="5" t="s">
        <v>96</v>
      </c>
      <c r="Y1302" s="5" t="n">
        <v>1</v>
      </c>
      <c r="Z1302" s="5" t="n">
        <v>0</v>
      </c>
      <c r="AA1302" s="5" t="str">
        <f aca="false">IF(Y1302&gt;Z1302,"Win",IF(Y1302&lt;Z1302,"Loss","Draw"))</f>
        <v>Win</v>
      </c>
      <c r="AB1302" s="5" t="s">
        <v>98</v>
      </c>
      <c r="AC1302" s="5" t="s">
        <v>99</v>
      </c>
      <c r="AD1302" s="5" t="s">
        <v>3353</v>
      </c>
      <c r="AE1302" s="5" t="s">
        <v>134</v>
      </c>
      <c r="AF1302" s="5" t="str">
        <f aca="false">IF(AD1302&lt;AE1302,AD1302,AE1302)</f>
        <v>Archer Queen, Berserker, Cannon, Electro Spirit, Lightning, Ronin, Royal Hogs, The Log</v>
      </c>
      <c r="AG1302" s="5" t="str">
        <f aca="false">IF(AD1302&lt;AE1302,AE1302,AD1302)</f>
        <v>Barbarian Barrel, Cannon Cart, Goblinstein, Lightning, Minions, Mortar, Royal Ghost, Skeletons</v>
      </c>
      <c r="AH1302" s="5" t="str">
        <f aca="false">IF(AD1302=AF1302,AA1302,IF(AA1302="Win","Loss",IF(AA1302="Loss","Win","Draw")))</f>
        <v>Win</v>
      </c>
      <c r="AI1302" s="5" t="s">
        <v>102</v>
      </c>
    </row>
    <row r="1303" customFormat="false" ht="15" hidden="false" customHeight="true" outlineLevel="0" collapsed="false">
      <c r="A1303" s="5" t="s">
        <v>3487</v>
      </c>
      <c r="B1303" s="5" t="n">
        <v>2</v>
      </c>
      <c r="C1303" s="5" t="s">
        <v>2789</v>
      </c>
      <c r="D1303" s="5" t="s">
        <v>2790</v>
      </c>
      <c r="E1303" s="5" t="s">
        <v>2904</v>
      </c>
      <c r="F1303" s="5" t="s">
        <v>2905</v>
      </c>
      <c r="G1303" s="5" t="s">
        <v>3489</v>
      </c>
      <c r="H1303" s="5" t="s">
        <v>163</v>
      </c>
      <c r="I1303" s="5" t="s">
        <v>159</v>
      </c>
      <c r="J1303" s="5" t="s">
        <v>108</v>
      </c>
      <c r="K1303" s="5" t="s">
        <v>203</v>
      </c>
      <c r="L1303" s="5" t="s">
        <v>201</v>
      </c>
      <c r="M1303" s="5" t="s">
        <v>118</v>
      </c>
      <c r="N1303" s="5" t="s">
        <v>204</v>
      </c>
      <c r="O1303" s="5" t="s">
        <v>126</v>
      </c>
      <c r="P1303" s="5" t="s">
        <v>87</v>
      </c>
      <c r="Q1303" s="5" t="s">
        <v>107</v>
      </c>
      <c r="R1303" s="5" t="s">
        <v>186</v>
      </c>
      <c r="S1303" s="5" t="s">
        <v>109</v>
      </c>
      <c r="T1303" s="5" t="s">
        <v>110</v>
      </c>
      <c r="U1303" s="5" t="s">
        <v>112</v>
      </c>
      <c r="V1303" s="5" t="s">
        <v>242</v>
      </c>
      <c r="W1303" s="5" t="s">
        <v>93</v>
      </c>
      <c r="X1303" s="5" t="s">
        <v>86</v>
      </c>
      <c r="Y1303" s="5" t="n">
        <v>1</v>
      </c>
      <c r="Z1303" s="5" t="n">
        <v>0</v>
      </c>
      <c r="AA1303" s="5" t="str">
        <f aca="false">IF(Y1303&gt;Z1303,"Win",IF(Y1303&lt;Z1303,"Loss","Draw"))</f>
        <v>Win</v>
      </c>
      <c r="AB1303" s="5" t="s">
        <v>98</v>
      </c>
      <c r="AC1303" s="5" t="s">
        <v>99</v>
      </c>
      <c r="AD1303" s="5" t="s">
        <v>3490</v>
      </c>
      <c r="AE1303" s="5" t="s">
        <v>3491</v>
      </c>
      <c r="AF1303" s="5" t="str">
        <f aca="false">IF(AD1303&lt;AE1303,AD1303,AE1303)</f>
        <v>Balloon, Bomber, Fireball, Goblin Cage, Lava Hound, Skeleton Dragons, Spirit Empress, Zap</v>
      </c>
      <c r="AG1303" s="5" t="str">
        <f aca="false">IF(AD1303&lt;AE1303,AE1303,AD1303)</f>
        <v>Dark Prince, Dart Goblin, Goblin Barrel, Ice Spirit, Royal Delivery, Skeletons, Tesla, Wall Breakers</v>
      </c>
      <c r="AH1303" s="5" t="str">
        <f aca="false">IF(AD1303=AF1303,AA1303,IF(AA1303="Win","Loss",IF(AA1303="Loss","Win","Draw")))</f>
        <v>Loss</v>
      </c>
      <c r="AI1303" s="5" t="s">
        <v>102</v>
      </c>
    </row>
    <row r="1304" customFormat="false" ht="15" hidden="false" customHeight="true" outlineLevel="0" collapsed="false">
      <c r="A1304" s="7" t="s">
        <v>3492</v>
      </c>
      <c r="B1304" s="7" t="n">
        <v>1</v>
      </c>
      <c r="C1304" s="7" t="s">
        <v>2789</v>
      </c>
      <c r="D1304" s="7" t="s">
        <v>2790</v>
      </c>
      <c r="E1304" s="7" t="s">
        <v>613</v>
      </c>
      <c r="F1304" s="7" t="s">
        <v>614</v>
      </c>
      <c r="G1304" s="7" t="s">
        <v>3493</v>
      </c>
      <c r="H1304" s="7" t="s">
        <v>163</v>
      </c>
      <c r="I1304" s="7" t="s">
        <v>82</v>
      </c>
      <c r="J1304" s="7" t="s">
        <v>83</v>
      </c>
      <c r="K1304" s="7" t="s">
        <v>87</v>
      </c>
      <c r="L1304" s="7" t="s">
        <v>95</v>
      </c>
      <c r="M1304" s="7" t="s">
        <v>150</v>
      </c>
      <c r="N1304" s="7" t="s">
        <v>126</v>
      </c>
      <c r="O1304" s="7" t="s">
        <v>85</v>
      </c>
      <c r="P1304" s="7" t="s">
        <v>86</v>
      </c>
      <c r="Q1304" s="7" t="s">
        <v>84</v>
      </c>
      <c r="R1304" s="7" t="s">
        <v>151</v>
      </c>
      <c r="S1304" s="7" t="s">
        <v>87</v>
      </c>
      <c r="T1304" s="7" t="s">
        <v>116</v>
      </c>
      <c r="U1304" s="7" t="s">
        <v>115</v>
      </c>
      <c r="V1304" s="7" t="s">
        <v>157</v>
      </c>
      <c r="W1304" s="7" t="s">
        <v>126</v>
      </c>
      <c r="X1304" s="7" t="s">
        <v>95</v>
      </c>
      <c r="Y1304" s="7" t="n">
        <v>1</v>
      </c>
      <c r="Z1304" s="7" t="n">
        <v>0</v>
      </c>
      <c r="AA1304" s="7" t="str">
        <f aca="false">IF(Y1304&gt;Z1304,"Win",IF(Y1304&lt;Z1304,"Loss","Draw"))</f>
        <v>Win</v>
      </c>
      <c r="AB1304" s="7" t="s">
        <v>99</v>
      </c>
      <c r="AC1304" s="7" t="s">
        <v>99</v>
      </c>
      <c r="AD1304" s="7" t="s">
        <v>880</v>
      </c>
      <c r="AE1304" s="7" t="s">
        <v>3494</v>
      </c>
      <c r="AF1304" s="7" t="str">
        <f aca="false">IF(AD1304&lt;AE1304,AD1304,AE1304)</f>
        <v>Archers, Barbarian Barrel, Fire Spirit, Graveyard, Mighty Miner, Poison, Skeletons, Tesla</v>
      </c>
      <c r="AG1304" s="7" t="str">
        <f aca="false">IF(AD1304&lt;AE1304,AE1304,AD1304)</f>
        <v>Barbarian Barrel, Electro Spirit, Lightning, Monk, Royal Hogs, Skeleton Dragons, Skeletons, Tesla</v>
      </c>
      <c r="AH1304" s="7" t="str">
        <f aca="false">IF(AD1304=AF1304,AA1304,IF(AA1304="Win","Loss",IF(AA1304="Loss","Win","Draw")))</f>
        <v>Loss</v>
      </c>
      <c r="AI1304" s="7" t="s">
        <v>102</v>
      </c>
    </row>
    <row r="1305" customFormat="false" ht="15" hidden="false" customHeight="true" outlineLevel="0" collapsed="false">
      <c r="A1305" s="7" t="s">
        <v>3492</v>
      </c>
      <c r="B1305" s="7" t="n">
        <v>2</v>
      </c>
      <c r="C1305" s="7" t="s">
        <v>2789</v>
      </c>
      <c r="D1305" s="7" t="s">
        <v>2790</v>
      </c>
      <c r="E1305" s="7" t="s">
        <v>613</v>
      </c>
      <c r="F1305" s="7" t="s">
        <v>614</v>
      </c>
      <c r="G1305" s="7" t="s">
        <v>3495</v>
      </c>
      <c r="H1305" s="7" t="s">
        <v>163</v>
      </c>
      <c r="I1305" s="7" t="s">
        <v>114</v>
      </c>
      <c r="J1305" s="7" t="s">
        <v>202</v>
      </c>
      <c r="K1305" s="7" t="s">
        <v>137</v>
      </c>
      <c r="L1305" s="7" t="s">
        <v>88</v>
      </c>
      <c r="M1305" s="7" t="s">
        <v>234</v>
      </c>
      <c r="N1305" s="7" t="s">
        <v>157</v>
      </c>
      <c r="O1305" s="7" t="s">
        <v>241</v>
      </c>
      <c r="P1305" s="7" t="s">
        <v>116</v>
      </c>
      <c r="Q1305" s="7" t="s">
        <v>82</v>
      </c>
      <c r="R1305" s="7" t="s">
        <v>83</v>
      </c>
      <c r="S1305" s="7" t="s">
        <v>152</v>
      </c>
      <c r="T1305" s="7" t="s">
        <v>119</v>
      </c>
      <c r="U1305" s="7" t="s">
        <v>85</v>
      </c>
      <c r="V1305" s="7" t="s">
        <v>150</v>
      </c>
      <c r="W1305" s="7" t="s">
        <v>89</v>
      </c>
      <c r="X1305" s="7" t="s">
        <v>88</v>
      </c>
      <c r="Y1305" s="7" t="n">
        <v>0</v>
      </c>
      <c r="Z1305" s="7" t="n">
        <v>1</v>
      </c>
      <c r="AA1305" s="7" t="str">
        <f aca="false">IF(Y1305&gt;Z1305,"Win",IF(Y1305&lt;Z1305,"Loss","Draw"))</f>
        <v>Loss</v>
      </c>
      <c r="AB1305" s="7" t="s">
        <v>99</v>
      </c>
      <c r="AC1305" s="7" t="s">
        <v>99</v>
      </c>
      <c r="AD1305" s="7" t="s">
        <v>3496</v>
      </c>
      <c r="AE1305" s="7" t="s">
        <v>3497</v>
      </c>
      <c r="AF1305" s="7" t="str">
        <f aca="false">IF(AD1305&lt;AE1305,AD1305,AE1305)</f>
        <v>Baby Dragon, Berserker, Electro Spirit, Goblin Hut, Lightning, Monk, Royal Hogs, The Log</v>
      </c>
      <c r="AG1305" s="7" t="str">
        <f aca="false">IF(AD1305&lt;AE1305,AE1305,AD1305)</f>
        <v>Berserker, Bomb Tower, Fire Spirit, Giant Snowball, Goblin Drill, Knight, Magic Archer, Poison</v>
      </c>
      <c r="AH1305" s="7" t="str">
        <f aca="false">IF(AD1305=AF1305,AA1305,IF(AA1305="Win","Loss",IF(AA1305="Loss","Win","Draw")))</f>
        <v>Win</v>
      </c>
      <c r="AI1305" s="7" t="s">
        <v>102</v>
      </c>
    </row>
    <row r="1306" customFormat="false" ht="15" hidden="false" customHeight="true" outlineLevel="0" collapsed="false">
      <c r="A1306" s="7" t="s">
        <v>3492</v>
      </c>
      <c r="B1306" s="7" t="n">
        <v>3</v>
      </c>
      <c r="C1306" s="7" t="s">
        <v>2789</v>
      </c>
      <c r="D1306" s="7" t="s">
        <v>2790</v>
      </c>
      <c r="E1306" s="7" t="s">
        <v>613</v>
      </c>
      <c r="F1306" s="7" t="s">
        <v>614</v>
      </c>
      <c r="G1306" s="7" t="s">
        <v>3498</v>
      </c>
      <c r="H1306" s="7" t="s">
        <v>163</v>
      </c>
      <c r="I1306" s="7" t="s">
        <v>84</v>
      </c>
      <c r="J1306" s="7" t="s">
        <v>108</v>
      </c>
      <c r="K1306" s="7" t="s">
        <v>153</v>
      </c>
      <c r="L1306" s="7" t="s">
        <v>89</v>
      </c>
      <c r="M1306" s="7" t="s">
        <v>118</v>
      </c>
      <c r="N1306" s="7" t="s">
        <v>93</v>
      </c>
      <c r="O1306" s="7" t="s">
        <v>455</v>
      </c>
      <c r="P1306" s="7" t="s">
        <v>91</v>
      </c>
      <c r="Q1306" s="7" t="s">
        <v>114</v>
      </c>
      <c r="R1306" s="7" t="s">
        <v>194</v>
      </c>
      <c r="S1306" s="7" t="s">
        <v>153</v>
      </c>
      <c r="T1306" s="7" t="s">
        <v>130</v>
      </c>
      <c r="U1306" s="7" t="s">
        <v>97</v>
      </c>
      <c r="V1306" s="7" t="s">
        <v>193</v>
      </c>
      <c r="W1306" s="7" t="s">
        <v>118</v>
      </c>
      <c r="X1306" s="7" t="s">
        <v>137</v>
      </c>
      <c r="Y1306" s="7" t="n">
        <v>1</v>
      </c>
      <c r="Z1306" s="7" t="n">
        <v>0</v>
      </c>
      <c r="AA1306" s="7" t="str">
        <f aca="false">IF(Y1306&gt;Z1306,"Win",IF(Y1306&lt;Z1306,"Loss","Draw"))</f>
        <v>Win</v>
      </c>
      <c r="AB1306" s="7" t="s">
        <v>99</v>
      </c>
      <c r="AC1306" s="7" t="s">
        <v>99</v>
      </c>
      <c r="AD1306" s="7" t="s">
        <v>3499</v>
      </c>
      <c r="AE1306" s="7" t="s">
        <v>2645</v>
      </c>
      <c r="AF1306" s="7" t="str">
        <f aca="false">IF(AD1306&lt;AE1306,AD1306,AE1306)</f>
        <v>Archer Queen, Arrows, Cannon, Giant Snowball, Goblin Drill, Guards, Ice Spirit, Ronin</v>
      </c>
      <c r="AG1306" s="7" t="str">
        <f aca="false">IF(AD1306&lt;AE1306,AE1306,AD1306)</f>
        <v>Archers, Cannon, Dark Prince, Fireball, Goblins, Ice Spirit, The Log, X-Bow</v>
      </c>
      <c r="AH1306" s="7" t="str">
        <f aca="false">IF(AD1306=AF1306,AA1306,IF(AA1306="Win","Loss",IF(AA1306="Loss","Win","Draw")))</f>
        <v>Loss</v>
      </c>
      <c r="AI1306" s="7" t="s">
        <v>102</v>
      </c>
    </row>
    <row r="1307" customFormat="false" ht="15" hidden="false" customHeight="true" outlineLevel="0" collapsed="false">
      <c r="A1307" s="5" t="s">
        <v>3500</v>
      </c>
      <c r="B1307" s="5" t="n">
        <v>1</v>
      </c>
      <c r="C1307" s="5" t="s">
        <v>2789</v>
      </c>
      <c r="D1307" s="5" t="s">
        <v>2790</v>
      </c>
      <c r="E1307" s="5" t="s">
        <v>674</v>
      </c>
      <c r="F1307" s="5" t="s">
        <v>675</v>
      </c>
      <c r="G1307" s="5" t="s">
        <v>214</v>
      </c>
      <c r="H1307" s="5" t="s">
        <v>163</v>
      </c>
      <c r="I1307" s="5" t="s">
        <v>87</v>
      </c>
      <c r="J1307" s="5" t="s">
        <v>151</v>
      </c>
      <c r="K1307" s="5" t="s">
        <v>113</v>
      </c>
      <c r="L1307" s="5" t="s">
        <v>95</v>
      </c>
      <c r="M1307" s="5" t="s">
        <v>126</v>
      </c>
      <c r="N1307" s="5" t="s">
        <v>150</v>
      </c>
      <c r="O1307" s="5" t="s">
        <v>85</v>
      </c>
      <c r="P1307" s="5" t="s">
        <v>165</v>
      </c>
      <c r="Q1307" s="5" t="s">
        <v>129</v>
      </c>
      <c r="R1307" s="5" t="s">
        <v>128</v>
      </c>
      <c r="S1307" s="5" t="s">
        <v>141</v>
      </c>
      <c r="T1307" s="5" t="s">
        <v>165</v>
      </c>
      <c r="U1307" s="5" t="s">
        <v>86</v>
      </c>
      <c r="V1307" s="5" t="s">
        <v>164</v>
      </c>
      <c r="W1307" s="5" t="s">
        <v>130</v>
      </c>
      <c r="X1307" s="5" t="s">
        <v>133</v>
      </c>
      <c r="Y1307" s="5" t="n">
        <v>0</v>
      </c>
      <c r="Z1307" s="5" t="n">
        <v>1</v>
      </c>
      <c r="AA1307" s="5" t="str">
        <f aca="false">IF(Y1307&gt;Z1307,"Win",IF(Y1307&lt;Z1307,"Loss","Draw"))</f>
        <v>Loss</v>
      </c>
      <c r="AB1307" s="5" t="s">
        <v>98</v>
      </c>
      <c r="AC1307" s="5" t="s">
        <v>99</v>
      </c>
      <c r="AD1307" s="5" t="s">
        <v>3501</v>
      </c>
      <c r="AE1307" s="5" t="s">
        <v>349</v>
      </c>
      <c r="AF1307" s="5" t="str">
        <f aca="false">IF(AD1307&lt;AE1307,AD1307,AE1307)</f>
        <v>Arrows, Earthquake, Golden Knight, Hog Rider, Lumberjack, Mega Knight, Mother Witch, Skeleton Dragons</v>
      </c>
      <c r="AG1307" s="5" t="str">
        <f aca="false">IF(AD1307&lt;AE1307,AE1307,AD1307)</f>
        <v>Barbarian Barrel, Electro Spirit, Furnace, Hog Rider, Lightning, Mighty Miner, Skeletons, Tesla</v>
      </c>
      <c r="AH1307" s="5" t="str">
        <f aca="false">IF(AD1307=AF1307,AA1307,IF(AA1307="Win","Loss",IF(AA1307="Loss","Win","Draw")))</f>
        <v>Win</v>
      </c>
      <c r="AI1307" s="5" t="s">
        <v>102</v>
      </c>
    </row>
    <row r="1308" customFormat="false" ht="15" hidden="false" customHeight="true" outlineLevel="0" collapsed="false">
      <c r="A1308" s="5" t="s">
        <v>3500</v>
      </c>
      <c r="B1308" s="5" t="n">
        <v>2</v>
      </c>
      <c r="C1308" s="5" t="s">
        <v>2789</v>
      </c>
      <c r="D1308" s="5" t="s">
        <v>2790</v>
      </c>
      <c r="E1308" s="5" t="s">
        <v>674</v>
      </c>
      <c r="F1308" s="5" t="s">
        <v>675</v>
      </c>
      <c r="G1308" s="5" t="s">
        <v>3502</v>
      </c>
      <c r="H1308" s="5" t="s">
        <v>163</v>
      </c>
      <c r="I1308" s="5" t="s">
        <v>233</v>
      </c>
      <c r="J1308" s="5" t="s">
        <v>202</v>
      </c>
      <c r="K1308" s="5" t="s">
        <v>201</v>
      </c>
      <c r="L1308" s="5" t="s">
        <v>88</v>
      </c>
      <c r="M1308" s="5" t="s">
        <v>234</v>
      </c>
      <c r="N1308" s="5" t="s">
        <v>157</v>
      </c>
      <c r="O1308" s="5" t="s">
        <v>111</v>
      </c>
      <c r="P1308" s="5" t="s">
        <v>204</v>
      </c>
      <c r="Q1308" s="5" t="s">
        <v>107</v>
      </c>
      <c r="R1308" s="5" t="s">
        <v>158</v>
      </c>
      <c r="S1308" s="5" t="s">
        <v>177</v>
      </c>
      <c r="T1308" s="5" t="s">
        <v>178</v>
      </c>
      <c r="U1308" s="5" t="s">
        <v>95</v>
      </c>
      <c r="V1308" s="5" t="s">
        <v>150</v>
      </c>
      <c r="W1308" s="5" t="s">
        <v>93</v>
      </c>
      <c r="X1308" s="5" t="s">
        <v>124</v>
      </c>
      <c r="Y1308" s="5" t="n">
        <v>1</v>
      </c>
      <c r="Z1308" s="5" t="n">
        <v>0</v>
      </c>
      <c r="AA1308" s="5" t="str">
        <f aca="false">IF(Y1308&gt;Z1308,"Win",IF(Y1308&lt;Z1308,"Loss","Draw"))</f>
        <v>Win</v>
      </c>
      <c r="AB1308" s="5" t="s">
        <v>98</v>
      </c>
      <c r="AC1308" s="5" t="s">
        <v>99</v>
      </c>
      <c r="AD1308" s="5" t="s">
        <v>380</v>
      </c>
      <c r="AE1308" s="5" t="s">
        <v>3503</v>
      </c>
      <c r="AF1308" s="5" t="str">
        <f aca="false">IF(AD1308&lt;AE1308,AD1308,AE1308)</f>
        <v>Barbarian Barrel, Bowler, Electro Spirit, Fireball, Goblin Cage, Phoenix, Royal Ghost, Royal Giant</v>
      </c>
      <c r="AG1308" s="5" t="str">
        <f aca="false">IF(AD1308&lt;AE1308,AE1308,AD1308)</f>
        <v>Bats, Berserker, Bomb Tower, Fire Spirit, Magic Archer, Miner, Royal Delivery, Wall Breakers</v>
      </c>
      <c r="AH1308" s="5" t="str">
        <f aca="false">IF(AD1308=AF1308,AA1308,IF(AA1308="Win","Loss",IF(AA1308="Loss","Win","Draw")))</f>
        <v>Loss</v>
      </c>
      <c r="AI1308" s="5" t="s">
        <v>102</v>
      </c>
    </row>
    <row r="1309" customFormat="false" ht="15" hidden="false" customHeight="true" outlineLevel="0" collapsed="false">
      <c r="A1309" s="5" t="s">
        <v>3500</v>
      </c>
      <c r="B1309" s="5" t="n">
        <v>3</v>
      </c>
      <c r="C1309" s="5" t="s">
        <v>2789</v>
      </c>
      <c r="D1309" s="5" t="s">
        <v>2790</v>
      </c>
      <c r="E1309" s="5" t="s">
        <v>674</v>
      </c>
      <c r="F1309" s="5" t="s">
        <v>675</v>
      </c>
      <c r="G1309" s="5" t="s">
        <v>3504</v>
      </c>
      <c r="H1309" s="5" t="s">
        <v>163</v>
      </c>
      <c r="I1309" s="5" t="s">
        <v>127</v>
      </c>
      <c r="J1309" s="5" t="s">
        <v>128</v>
      </c>
      <c r="K1309" s="5" t="s">
        <v>129</v>
      </c>
      <c r="L1309" s="5" t="s">
        <v>130</v>
      </c>
      <c r="M1309" s="5" t="s">
        <v>131</v>
      </c>
      <c r="N1309" s="5" t="s">
        <v>133</v>
      </c>
      <c r="O1309" s="5" t="s">
        <v>97</v>
      </c>
      <c r="P1309" s="5" t="s">
        <v>86</v>
      </c>
      <c r="Q1309" s="5" t="s">
        <v>109</v>
      </c>
      <c r="R1309" s="5" t="s">
        <v>186</v>
      </c>
      <c r="S1309" s="5" t="s">
        <v>185</v>
      </c>
      <c r="T1309" s="5" t="s">
        <v>111</v>
      </c>
      <c r="U1309" s="5" t="s">
        <v>117</v>
      </c>
      <c r="V1309" s="5" t="s">
        <v>187</v>
      </c>
      <c r="W1309" s="5" t="s">
        <v>108</v>
      </c>
      <c r="X1309" s="5" t="s">
        <v>188</v>
      </c>
      <c r="Y1309" s="5" t="n">
        <v>1</v>
      </c>
      <c r="Z1309" s="5" t="n">
        <v>0</v>
      </c>
      <c r="AA1309" s="5" t="str">
        <f aca="false">IF(Y1309&gt;Z1309,"Win",IF(Y1309&lt;Z1309,"Loss","Draw"))</f>
        <v>Win</v>
      </c>
      <c r="AB1309" s="5" t="s">
        <v>98</v>
      </c>
      <c r="AC1309" s="5" t="s">
        <v>99</v>
      </c>
      <c r="AD1309" s="5" t="s">
        <v>595</v>
      </c>
      <c r="AE1309" s="5" t="s">
        <v>3505</v>
      </c>
      <c r="AF1309" s="5" t="str">
        <f aca="false">IF(AD1309&lt;AE1309,AD1309,AE1309)</f>
        <v>Arrows, Bandit, Battle Ram, Golden Knight, Mega Knight, Mother Witch, Ronin, Skeleton Dragons</v>
      </c>
      <c r="AG1309" s="5" t="str">
        <f aca="false">IF(AD1309&lt;AE1309,AE1309,AD1309)</f>
        <v>Balloon, Dark Prince, Executioner, Giant Skeleton, Miner, Tombstone, Tornado, Zap</v>
      </c>
      <c r="AH1309" s="5" t="str">
        <f aca="false">IF(AD1309=AF1309,AA1309,IF(AA1309="Win","Loss",IF(AA1309="Loss","Win","Draw")))</f>
        <v>Win</v>
      </c>
      <c r="AI1309" s="5" t="s">
        <v>102</v>
      </c>
    </row>
    <row r="1310" customFormat="false" ht="15" hidden="false" customHeight="true" outlineLevel="0" collapsed="false">
      <c r="A1310" s="5" t="s">
        <v>3506</v>
      </c>
      <c r="B1310" s="5" t="n">
        <v>1</v>
      </c>
      <c r="C1310" s="5" t="s">
        <v>2789</v>
      </c>
      <c r="D1310" s="5" t="s">
        <v>2790</v>
      </c>
      <c r="E1310" s="5" t="s">
        <v>478</v>
      </c>
      <c r="F1310" s="5" t="s">
        <v>479</v>
      </c>
      <c r="G1310" s="5" t="s">
        <v>3507</v>
      </c>
      <c r="H1310" s="5" t="s">
        <v>485</v>
      </c>
      <c r="I1310" s="5" t="s">
        <v>84</v>
      </c>
      <c r="J1310" s="5" t="s">
        <v>95</v>
      </c>
      <c r="K1310" s="5" t="s">
        <v>87</v>
      </c>
      <c r="L1310" s="5" t="s">
        <v>118</v>
      </c>
      <c r="M1310" s="5" t="s">
        <v>88</v>
      </c>
      <c r="N1310" s="5" t="s">
        <v>116</v>
      </c>
      <c r="O1310" s="5" t="s">
        <v>97</v>
      </c>
      <c r="P1310" s="5" t="s">
        <v>115</v>
      </c>
      <c r="Q1310" s="5" t="s">
        <v>82</v>
      </c>
      <c r="R1310" s="5" t="s">
        <v>108</v>
      </c>
      <c r="S1310" s="5" t="s">
        <v>152</v>
      </c>
      <c r="T1310" s="5" t="s">
        <v>88</v>
      </c>
      <c r="U1310" s="5" t="s">
        <v>150</v>
      </c>
      <c r="V1310" s="5" t="s">
        <v>119</v>
      </c>
      <c r="W1310" s="5" t="s">
        <v>85</v>
      </c>
      <c r="X1310" s="5" t="s">
        <v>95</v>
      </c>
      <c r="Y1310" s="5" t="n">
        <v>0</v>
      </c>
      <c r="Z1310" s="5" t="n">
        <v>1</v>
      </c>
      <c r="AA1310" s="5" t="str">
        <f aca="false">IF(Y1310&gt;Z1310,"Win",IF(Y1310&lt;Z1310,"Loss","Draw"))</f>
        <v>Loss</v>
      </c>
      <c r="AB1310" s="5" t="s">
        <v>98</v>
      </c>
      <c r="AC1310" s="5" t="s">
        <v>99</v>
      </c>
      <c r="AD1310" s="5" t="s">
        <v>1027</v>
      </c>
      <c r="AE1310" s="5" t="s">
        <v>889</v>
      </c>
      <c r="AF1310" s="5" t="str">
        <f aca="false">IF(AD1310&lt;AE1310,AD1310,AE1310)</f>
        <v>Archers, Barbarian Barrel, Berserker, Graveyard, Ice Spirit, Poison, Ronin, Tesla</v>
      </c>
      <c r="AG1310" s="5" t="str">
        <f aca="false">IF(AD1310&lt;AE1310,AE1310,AD1310)</f>
        <v>Baby Dragon, Barbarian Barrel, Berserker, Dark Prince, Electro Spirit, Goblin Hut, Lightning, Royal Hogs</v>
      </c>
      <c r="AH1310" s="5" t="str">
        <f aca="false">IF(AD1310=AF1310,AA1310,IF(AA1310="Win","Loss",IF(AA1310="Loss","Win","Draw")))</f>
        <v>Loss</v>
      </c>
      <c r="AI1310" s="5" t="s">
        <v>102</v>
      </c>
    </row>
    <row r="1311" customFormat="false" ht="15" hidden="false" customHeight="true" outlineLevel="0" collapsed="false">
      <c r="A1311" s="5" t="s">
        <v>3506</v>
      </c>
      <c r="B1311" s="5" t="n">
        <v>2</v>
      </c>
      <c r="C1311" s="5" t="s">
        <v>2789</v>
      </c>
      <c r="D1311" s="5" t="s">
        <v>2790</v>
      </c>
      <c r="E1311" s="5" t="s">
        <v>478</v>
      </c>
      <c r="F1311" s="5" t="s">
        <v>479</v>
      </c>
      <c r="G1311" s="5" t="s">
        <v>3508</v>
      </c>
      <c r="H1311" s="5" t="s">
        <v>163</v>
      </c>
      <c r="I1311" s="5" t="s">
        <v>90</v>
      </c>
      <c r="J1311" s="5" t="s">
        <v>123</v>
      </c>
      <c r="K1311" s="5" t="s">
        <v>124</v>
      </c>
      <c r="L1311" s="5" t="s">
        <v>89</v>
      </c>
      <c r="M1311" s="5" t="s">
        <v>126</v>
      </c>
      <c r="N1311" s="5" t="s">
        <v>85</v>
      </c>
      <c r="O1311" s="5" t="s">
        <v>96</v>
      </c>
      <c r="P1311" s="5" t="s">
        <v>125</v>
      </c>
      <c r="Q1311" s="5" t="s">
        <v>448</v>
      </c>
      <c r="R1311" s="5" t="s">
        <v>158</v>
      </c>
      <c r="S1311" s="5" t="s">
        <v>114</v>
      </c>
      <c r="T1311" s="5" t="s">
        <v>447</v>
      </c>
      <c r="U1311" s="5" t="s">
        <v>130</v>
      </c>
      <c r="V1311" s="5" t="s">
        <v>115</v>
      </c>
      <c r="W1311" s="5" t="s">
        <v>126</v>
      </c>
      <c r="X1311" s="5" t="s">
        <v>173</v>
      </c>
      <c r="Y1311" s="5" t="n">
        <v>0</v>
      </c>
      <c r="Z1311" s="5" t="n">
        <v>1</v>
      </c>
      <c r="AA1311" s="5" t="str">
        <f aca="false">IF(Y1311&gt;Z1311,"Win",IF(Y1311&lt;Z1311,"Loss","Draw"))</f>
        <v>Loss</v>
      </c>
      <c r="AB1311" s="5" t="s">
        <v>98</v>
      </c>
      <c r="AC1311" s="5" t="s">
        <v>99</v>
      </c>
      <c r="AD1311" s="5" t="s">
        <v>1032</v>
      </c>
      <c r="AE1311" s="5" t="s">
        <v>2812</v>
      </c>
      <c r="AF1311" s="5" t="str">
        <f aca="false">IF(AD1311&lt;AE1311,AD1311,AE1311)</f>
        <v>Arrows, Bowler, Giant, Giant Snowball, Graveyard, Skeletons, Witch, Zappies</v>
      </c>
      <c r="AG1311" s="5" t="str">
        <f aca="false">IF(AD1311&lt;AE1311,AE1311,AD1311)</f>
        <v>Cannon Cart, Goblinstein, Lightning, Minions, Mortar, Royal Ghost, Skeletons, The Log</v>
      </c>
      <c r="AH1311" s="5" t="str">
        <f aca="false">IF(AD1311=AF1311,AA1311,IF(AA1311="Win","Loss",IF(AA1311="Loss","Win","Draw")))</f>
        <v>Win</v>
      </c>
      <c r="AI1311" s="5" t="s">
        <v>102</v>
      </c>
    </row>
    <row r="1312" customFormat="false" ht="15" hidden="false" customHeight="true" outlineLevel="0" collapsed="false">
      <c r="A1312" s="5" t="s">
        <v>3509</v>
      </c>
      <c r="B1312" s="5" t="n">
        <v>1</v>
      </c>
      <c r="C1312" s="5" t="s">
        <v>2789</v>
      </c>
      <c r="D1312" s="5" t="s">
        <v>2790</v>
      </c>
      <c r="E1312" s="5" t="s">
        <v>1480</v>
      </c>
      <c r="F1312" s="5" t="s">
        <v>1481</v>
      </c>
      <c r="G1312" s="5" t="s">
        <v>3510</v>
      </c>
      <c r="H1312" s="5" t="s">
        <v>163</v>
      </c>
      <c r="I1312" s="5" t="s">
        <v>233</v>
      </c>
      <c r="J1312" s="5" t="s">
        <v>202</v>
      </c>
      <c r="K1312" s="5" t="s">
        <v>201</v>
      </c>
      <c r="L1312" s="5" t="s">
        <v>88</v>
      </c>
      <c r="M1312" s="5" t="s">
        <v>234</v>
      </c>
      <c r="N1312" s="5" t="s">
        <v>157</v>
      </c>
      <c r="O1312" s="5" t="s">
        <v>111</v>
      </c>
      <c r="P1312" s="5" t="s">
        <v>204</v>
      </c>
      <c r="Q1312" s="5" t="s">
        <v>177</v>
      </c>
      <c r="R1312" s="5" t="s">
        <v>95</v>
      </c>
      <c r="S1312" s="5" t="s">
        <v>124</v>
      </c>
      <c r="T1312" s="5" t="s">
        <v>215</v>
      </c>
      <c r="U1312" s="5" t="s">
        <v>126</v>
      </c>
      <c r="V1312" s="5" t="s">
        <v>150</v>
      </c>
      <c r="W1312" s="5" t="s">
        <v>257</v>
      </c>
      <c r="X1312" s="5" t="s">
        <v>93</v>
      </c>
      <c r="Y1312" s="5" t="n">
        <v>1</v>
      </c>
      <c r="Z1312" s="5" t="n">
        <v>0</v>
      </c>
      <c r="AA1312" s="5" t="str">
        <f aca="false">IF(Y1312&gt;Z1312,"Win",IF(Y1312&lt;Z1312,"Loss","Draw"))</f>
        <v>Win</v>
      </c>
      <c r="AB1312" s="5" t="s">
        <v>98</v>
      </c>
      <c r="AC1312" s="5" t="s">
        <v>99</v>
      </c>
      <c r="AD1312" s="5" t="s">
        <v>380</v>
      </c>
      <c r="AE1312" s="5" t="s">
        <v>429</v>
      </c>
      <c r="AF1312" s="5" t="str">
        <f aca="false">IF(AD1312&lt;AE1312,AD1312,AE1312)</f>
        <v>Barbarian Barrel, Electro Spirit, Fireball, Fisherman, Hunter, Royal Ghost, Royal Giant, Skeletons</v>
      </c>
      <c r="AG1312" s="5" t="str">
        <f aca="false">IF(AD1312&lt;AE1312,AE1312,AD1312)</f>
        <v>Bats, Berserker, Bomb Tower, Fire Spirit, Magic Archer, Miner, Royal Delivery, Wall Breakers</v>
      </c>
      <c r="AH1312" s="5" t="str">
        <f aca="false">IF(AD1312=AF1312,AA1312,IF(AA1312="Win","Loss",IF(AA1312="Loss","Win","Draw")))</f>
        <v>Loss</v>
      </c>
      <c r="AI1312" s="5" t="s">
        <v>102</v>
      </c>
    </row>
    <row r="1313" customFormat="false" ht="15" hidden="false" customHeight="true" outlineLevel="0" collapsed="false">
      <c r="A1313" s="5" t="s">
        <v>3509</v>
      </c>
      <c r="B1313" s="5" t="n">
        <v>2</v>
      </c>
      <c r="C1313" s="5" t="s">
        <v>2789</v>
      </c>
      <c r="D1313" s="5" t="s">
        <v>2790</v>
      </c>
      <c r="E1313" s="5" t="s">
        <v>1480</v>
      </c>
      <c r="F1313" s="5" t="s">
        <v>1481</v>
      </c>
      <c r="G1313" s="5" t="s">
        <v>3511</v>
      </c>
      <c r="H1313" s="5" t="s">
        <v>163</v>
      </c>
      <c r="I1313" s="5" t="s">
        <v>152</v>
      </c>
      <c r="J1313" s="5" t="s">
        <v>151</v>
      </c>
      <c r="K1313" s="5" t="s">
        <v>82</v>
      </c>
      <c r="L1313" s="5" t="s">
        <v>153</v>
      </c>
      <c r="M1313" s="5" t="s">
        <v>150</v>
      </c>
      <c r="N1313" s="5" t="s">
        <v>85</v>
      </c>
      <c r="O1313" s="5" t="s">
        <v>126</v>
      </c>
      <c r="P1313" s="5" t="s">
        <v>89</v>
      </c>
      <c r="Q1313" s="5" t="s">
        <v>82</v>
      </c>
      <c r="R1313" s="5" t="s">
        <v>194</v>
      </c>
      <c r="S1313" s="5" t="s">
        <v>153</v>
      </c>
      <c r="T1313" s="5" t="s">
        <v>164</v>
      </c>
      <c r="U1313" s="5" t="s">
        <v>91</v>
      </c>
      <c r="V1313" s="5" t="s">
        <v>118</v>
      </c>
      <c r="W1313" s="5" t="s">
        <v>204</v>
      </c>
      <c r="X1313" s="5" t="s">
        <v>89</v>
      </c>
      <c r="Y1313" s="5" t="n">
        <v>1</v>
      </c>
      <c r="Z1313" s="5" t="n">
        <v>0</v>
      </c>
      <c r="AA1313" s="5" t="str">
        <f aca="false">IF(Y1313&gt;Z1313,"Win",IF(Y1313&lt;Z1313,"Loss","Draw"))</f>
        <v>Win</v>
      </c>
      <c r="AB1313" s="5" t="s">
        <v>98</v>
      </c>
      <c r="AC1313" s="5" t="s">
        <v>99</v>
      </c>
      <c r="AD1313" s="5" t="s">
        <v>155</v>
      </c>
      <c r="AE1313" s="5" t="s">
        <v>1916</v>
      </c>
      <c r="AF1313" s="5" t="str">
        <f aca="false">IF(AD1313&lt;AE1313,AD1313,AE1313)</f>
        <v>Archer Queen, Cannon, Earthquake, Goblins, Ice Spirit, Royal Delivery, Royal Hogs, The Log</v>
      </c>
      <c r="AG1313" s="5" t="str">
        <f aca="false">IF(AD1313&lt;AE1313,AE1313,AD1313)</f>
        <v>Baby Dragon, Cannon, Electro Spirit, Lightning, Mighty Miner, Royal Hogs, Skeletons, The Log</v>
      </c>
      <c r="AH1313" s="5" t="str">
        <f aca="false">IF(AD1313=AF1313,AA1313,IF(AA1313="Win","Loss",IF(AA1313="Loss","Win","Draw")))</f>
        <v>Loss</v>
      </c>
      <c r="AI1313" s="5" t="s">
        <v>102</v>
      </c>
    </row>
    <row r="1314" customFormat="false" ht="15" hidden="false" customHeight="true" outlineLevel="0" collapsed="false">
      <c r="A1314" s="5" t="s">
        <v>3512</v>
      </c>
      <c r="B1314" s="5" t="n">
        <v>1</v>
      </c>
      <c r="C1314" s="5" t="s">
        <v>2789</v>
      </c>
      <c r="D1314" s="5" t="s">
        <v>2790</v>
      </c>
      <c r="E1314" s="5" t="s">
        <v>1206</v>
      </c>
      <c r="F1314" s="5" t="s">
        <v>1207</v>
      </c>
      <c r="G1314" s="5" t="s">
        <v>3513</v>
      </c>
      <c r="H1314" s="5" t="s">
        <v>715</v>
      </c>
      <c r="I1314" s="5" t="s">
        <v>107</v>
      </c>
      <c r="J1314" s="5" t="s">
        <v>95</v>
      </c>
      <c r="K1314" s="5" t="s">
        <v>141</v>
      </c>
      <c r="L1314" s="5" t="s">
        <v>150</v>
      </c>
      <c r="M1314" s="5" t="s">
        <v>93</v>
      </c>
      <c r="N1314" s="5" t="s">
        <v>143</v>
      </c>
      <c r="O1314" s="5" t="s">
        <v>178</v>
      </c>
      <c r="P1314" s="5" t="s">
        <v>177</v>
      </c>
      <c r="Q1314" s="5" t="s">
        <v>107</v>
      </c>
      <c r="R1314" s="5" t="s">
        <v>128</v>
      </c>
      <c r="S1314" s="5" t="s">
        <v>152</v>
      </c>
      <c r="T1314" s="5" t="s">
        <v>85</v>
      </c>
      <c r="U1314" s="5" t="s">
        <v>307</v>
      </c>
      <c r="V1314" s="5" t="s">
        <v>187</v>
      </c>
      <c r="W1314" s="5" t="s">
        <v>306</v>
      </c>
      <c r="X1314" s="5" t="s">
        <v>95</v>
      </c>
      <c r="Y1314" s="5" t="n">
        <v>1</v>
      </c>
      <c r="Z1314" s="5" t="n">
        <v>0</v>
      </c>
      <c r="AA1314" s="5" t="str">
        <f aca="false">IF(Y1314&gt;Z1314,"Win",IF(Y1314&lt;Z1314,"Loss","Draw"))</f>
        <v>Win</v>
      </c>
      <c r="AB1314" s="5" t="s">
        <v>98</v>
      </c>
      <c r="AC1314" s="5" t="s">
        <v>99</v>
      </c>
      <c r="AD1314" s="5" t="s">
        <v>180</v>
      </c>
      <c r="AE1314" s="5" t="s">
        <v>603</v>
      </c>
      <c r="AF1314" s="5" t="str">
        <f aca="false">IF(AD1314&lt;AE1314,AD1314,AE1314)</f>
        <v>Baby Dragon, Barbarian Barrel, Goblin Cage, Golden Knight, Golem, Ice Wizard, Lightning, Tornado</v>
      </c>
      <c r="AG1314" s="5" t="str">
        <f aca="false">IF(AD1314&lt;AE1314,AE1314,AD1314)</f>
        <v>Barbarian Barrel, Electro Spirit, Fireball, Goblin Cage, Heal Spirit, Lumberjack, Phoenix, Royal Giant</v>
      </c>
      <c r="AH1314" s="5" t="str">
        <f aca="false">IF(AD1314=AF1314,AA1314,IF(AA1314="Win","Loss",IF(AA1314="Loss","Win","Draw")))</f>
        <v>Loss</v>
      </c>
      <c r="AI1314" s="5" t="s">
        <v>102</v>
      </c>
    </row>
    <row r="1315" customFormat="false" ht="15" hidden="false" customHeight="true" outlineLevel="0" collapsed="false">
      <c r="A1315" s="5" t="s">
        <v>3512</v>
      </c>
      <c r="B1315" s="5" t="n">
        <v>2</v>
      </c>
      <c r="C1315" s="5" t="s">
        <v>2789</v>
      </c>
      <c r="D1315" s="5" t="s">
        <v>2790</v>
      </c>
      <c r="E1315" s="5" t="s">
        <v>1206</v>
      </c>
      <c r="F1315" s="5" t="s">
        <v>1207</v>
      </c>
      <c r="G1315" s="5" t="s">
        <v>3514</v>
      </c>
      <c r="H1315" s="5" t="s">
        <v>163</v>
      </c>
      <c r="I1315" s="5" t="s">
        <v>153</v>
      </c>
      <c r="J1315" s="5" t="s">
        <v>108</v>
      </c>
      <c r="K1315" s="5" t="s">
        <v>82</v>
      </c>
      <c r="L1315" s="5" t="s">
        <v>202</v>
      </c>
      <c r="M1315" s="5" t="s">
        <v>89</v>
      </c>
      <c r="N1315" s="5" t="s">
        <v>157</v>
      </c>
      <c r="O1315" s="5" t="s">
        <v>126</v>
      </c>
      <c r="P1315" s="5" t="s">
        <v>85</v>
      </c>
      <c r="Q1315" s="5" t="s">
        <v>137</v>
      </c>
      <c r="R1315" s="5" t="s">
        <v>202</v>
      </c>
      <c r="S1315" s="5" t="s">
        <v>114</v>
      </c>
      <c r="T1315" s="5" t="s">
        <v>126</v>
      </c>
      <c r="U1315" s="5" t="s">
        <v>108</v>
      </c>
      <c r="V1315" s="5" t="s">
        <v>157</v>
      </c>
      <c r="W1315" s="5" t="s">
        <v>153</v>
      </c>
      <c r="X1315" s="5" t="s">
        <v>116</v>
      </c>
      <c r="Y1315" s="5" t="n">
        <v>1</v>
      </c>
      <c r="Z1315" s="5" t="n">
        <v>0</v>
      </c>
      <c r="AA1315" s="5" t="str">
        <f aca="false">IF(Y1315&gt;Z1315,"Win",IF(Y1315&lt;Z1315,"Loss","Draw"))</f>
        <v>Win</v>
      </c>
      <c r="AB1315" s="5" t="s">
        <v>98</v>
      </c>
      <c r="AC1315" s="5" t="s">
        <v>99</v>
      </c>
      <c r="AD1315" s="5" t="s">
        <v>3515</v>
      </c>
      <c r="AE1315" s="5" t="s">
        <v>2281</v>
      </c>
      <c r="AF1315" s="5" t="str">
        <f aca="false">IF(AD1315&lt;AE1315,AD1315,AE1315)</f>
        <v>Cannon, Dark Prince, Fire Spirit, Giant Snowball, Goblin Drill, Magic Archer, Poison, Skeletons</v>
      </c>
      <c r="AG1315" s="5" t="str">
        <f aca="false">IF(AD1315&lt;AE1315,AE1315,AD1315)</f>
        <v>Cannon, Dark Prince, Fire Spirit, Lightning, Magic Archer, Royal Hogs, Skeletons, The Log</v>
      </c>
      <c r="AH1315" s="5" t="str">
        <f aca="false">IF(AD1315=AF1315,AA1315,IF(AA1315="Win","Loss",IF(AA1315="Loss","Win","Draw")))</f>
        <v>Loss</v>
      </c>
      <c r="AI1315" s="5" t="s">
        <v>102</v>
      </c>
    </row>
    <row r="1316" customFormat="false" ht="15" hidden="false" customHeight="true" outlineLevel="0" collapsed="false">
      <c r="A1316" s="5" t="s">
        <v>3516</v>
      </c>
      <c r="B1316" s="5" t="n">
        <v>1</v>
      </c>
      <c r="C1316" s="5" t="s">
        <v>2789</v>
      </c>
      <c r="D1316" s="5" t="s">
        <v>2790</v>
      </c>
      <c r="E1316" s="5" t="s">
        <v>3302</v>
      </c>
      <c r="F1316" s="5" t="s">
        <v>3303</v>
      </c>
      <c r="G1316" s="5" t="s">
        <v>3343</v>
      </c>
      <c r="H1316" s="5" t="s">
        <v>163</v>
      </c>
      <c r="I1316" s="5" t="s">
        <v>137</v>
      </c>
      <c r="J1316" s="5" t="s">
        <v>241</v>
      </c>
      <c r="K1316" s="5" t="s">
        <v>114</v>
      </c>
      <c r="L1316" s="5" t="s">
        <v>157</v>
      </c>
      <c r="M1316" s="5" t="s">
        <v>126</v>
      </c>
      <c r="N1316" s="5" t="s">
        <v>242</v>
      </c>
      <c r="O1316" s="5" t="s">
        <v>153</v>
      </c>
      <c r="P1316" s="5" t="s">
        <v>116</v>
      </c>
      <c r="Q1316" s="5" t="s">
        <v>418</v>
      </c>
      <c r="R1316" s="5" t="s">
        <v>139</v>
      </c>
      <c r="S1316" s="5" t="s">
        <v>109</v>
      </c>
      <c r="T1316" s="5" t="s">
        <v>110</v>
      </c>
      <c r="U1316" s="5" t="s">
        <v>112</v>
      </c>
      <c r="V1316" s="5" t="s">
        <v>188</v>
      </c>
      <c r="W1316" s="5" t="s">
        <v>93</v>
      </c>
      <c r="X1316" s="5" t="s">
        <v>111</v>
      </c>
      <c r="Y1316" s="5" t="n">
        <v>0</v>
      </c>
      <c r="Z1316" s="5" t="n">
        <v>1</v>
      </c>
      <c r="AA1316" s="5" t="str">
        <f aca="false">IF(Y1316&gt;Z1316,"Win",IF(Y1316&lt;Z1316,"Loss","Draw"))</f>
        <v>Loss</v>
      </c>
      <c r="AB1316" s="5" t="s">
        <v>98</v>
      </c>
      <c r="AC1316" s="5" t="s">
        <v>99</v>
      </c>
      <c r="AD1316" s="5" t="s">
        <v>1635</v>
      </c>
      <c r="AE1316" s="5" t="s">
        <v>3344</v>
      </c>
      <c r="AF1316" s="5" t="str">
        <f aca="false">IF(AD1316&lt;AE1316,AD1316,AE1316)</f>
        <v>Bomber, Cannon, Fire Spirit, Giant Snowball, Goblin Drill, Knight, Poison, Skeletons</v>
      </c>
      <c r="AG1316" s="5" t="str">
        <f aca="false">IF(AD1316&lt;AE1316,AE1316,AD1316)</f>
        <v>Fireball, Lava Hound, Mega Minion, Miner, Skeleton Army, Spirit Empress, Tombstone, Zap</v>
      </c>
      <c r="AH1316" s="5" t="str">
        <f aca="false">IF(AD1316=AF1316,AA1316,IF(AA1316="Win","Loss",IF(AA1316="Loss","Win","Draw")))</f>
        <v>Loss</v>
      </c>
      <c r="AI1316" s="5" t="s">
        <v>102</v>
      </c>
    </row>
    <row r="1317" customFormat="false" ht="15" hidden="false" customHeight="true" outlineLevel="0" collapsed="false">
      <c r="A1317" s="5" t="s">
        <v>3516</v>
      </c>
      <c r="B1317" s="5" t="n">
        <v>2</v>
      </c>
      <c r="C1317" s="5" t="s">
        <v>2789</v>
      </c>
      <c r="D1317" s="5" t="s">
        <v>2790</v>
      </c>
      <c r="E1317" s="5" t="s">
        <v>3302</v>
      </c>
      <c r="F1317" s="5" t="s">
        <v>3303</v>
      </c>
      <c r="G1317" s="5" t="s">
        <v>3345</v>
      </c>
      <c r="H1317" s="5" t="s">
        <v>715</v>
      </c>
      <c r="I1317" s="5" t="s">
        <v>107</v>
      </c>
      <c r="J1317" s="5" t="s">
        <v>95</v>
      </c>
      <c r="K1317" s="5" t="s">
        <v>141</v>
      </c>
      <c r="L1317" s="5" t="s">
        <v>150</v>
      </c>
      <c r="M1317" s="5" t="s">
        <v>93</v>
      </c>
      <c r="N1317" s="5" t="s">
        <v>143</v>
      </c>
      <c r="O1317" s="5" t="s">
        <v>178</v>
      </c>
      <c r="P1317" s="5" t="s">
        <v>177</v>
      </c>
      <c r="Q1317" s="5" t="s">
        <v>127</v>
      </c>
      <c r="R1317" s="5" t="s">
        <v>219</v>
      </c>
      <c r="S1317" s="5" t="s">
        <v>141</v>
      </c>
      <c r="T1317" s="5" t="s">
        <v>294</v>
      </c>
      <c r="U1317" s="5" t="s">
        <v>173</v>
      </c>
      <c r="V1317" s="5" t="s">
        <v>117</v>
      </c>
      <c r="W1317" s="5" t="s">
        <v>108</v>
      </c>
      <c r="X1317" s="5" t="s">
        <v>95</v>
      </c>
      <c r="Y1317" s="5" t="n">
        <v>0</v>
      </c>
      <c r="Z1317" s="5" t="n">
        <v>1</v>
      </c>
      <c r="AA1317" s="5" t="str">
        <f aca="false">IF(Y1317&gt;Z1317,"Win",IF(Y1317&lt;Z1317,"Loss","Draw"))</f>
        <v>Loss</v>
      </c>
      <c r="AB1317" s="5" t="s">
        <v>98</v>
      </c>
      <c r="AC1317" s="5" t="s">
        <v>99</v>
      </c>
      <c r="AD1317" s="5" t="s">
        <v>180</v>
      </c>
      <c r="AE1317" s="5" t="s">
        <v>3324</v>
      </c>
      <c r="AF1317" s="5" t="str">
        <f aca="false">IF(AD1317&lt;AE1317,AD1317,AE1317)</f>
        <v>Barbarian Barrel, Battle Ram, Dark Prince, Giant Skeleton, Lumberjack, Vines, Wizard, Zappies</v>
      </c>
      <c r="AG1317" s="5" t="str">
        <f aca="false">IF(AD1317&lt;AE1317,AE1317,AD1317)</f>
        <v>Barbarian Barrel, Electro Spirit, Fireball, Goblin Cage, Heal Spirit, Lumberjack, Phoenix, Royal Giant</v>
      </c>
      <c r="AH1317" s="5" t="str">
        <f aca="false">IF(AD1317=AF1317,AA1317,IF(AA1317="Win","Loss",IF(AA1317="Loss","Win","Draw")))</f>
        <v>Win</v>
      </c>
      <c r="AI1317" s="5" t="s">
        <v>102</v>
      </c>
    </row>
    <row r="1318" customFormat="false" ht="15" hidden="false" customHeight="true" outlineLevel="0" collapsed="false">
      <c r="A1318" s="5" t="s">
        <v>3517</v>
      </c>
      <c r="B1318" s="5" t="n">
        <v>1</v>
      </c>
      <c r="C1318" s="5" t="s">
        <v>1739</v>
      </c>
      <c r="D1318" s="5" t="s">
        <v>1740</v>
      </c>
      <c r="E1318" s="5" t="s">
        <v>343</v>
      </c>
      <c r="F1318" s="5" t="s">
        <v>344</v>
      </c>
      <c r="G1318" s="5" t="s">
        <v>3518</v>
      </c>
      <c r="H1318" s="5" t="s">
        <v>163</v>
      </c>
      <c r="I1318" s="5" t="s">
        <v>107</v>
      </c>
      <c r="J1318" s="5" t="s">
        <v>158</v>
      </c>
      <c r="K1318" s="5" t="s">
        <v>152</v>
      </c>
      <c r="L1318" s="5" t="s">
        <v>307</v>
      </c>
      <c r="M1318" s="5" t="s">
        <v>387</v>
      </c>
      <c r="N1318" s="5" t="s">
        <v>85</v>
      </c>
      <c r="O1318" s="5" t="s">
        <v>187</v>
      </c>
      <c r="P1318" s="5" t="s">
        <v>95</v>
      </c>
      <c r="Q1318" s="5" t="s">
        <v>177</v>
      </c>
      <c r="R1318" s="5" t="s">
        <v>83</v>
      </c>
      <c r="S1318" s="5" t="s">
        <v>219</v>
      </c>
      <c r="T1318" s="5" t="s">
        <v>126</v>
      </c>
      <c r="U1318" s="5" t="s">
        <v>215</v>
      </c>
      <c r="V1318" s="5" t="s">
        <v>95</v>
      </c>
      <c r="W1318" s="5" t="s">
        <v>93</v>
      </c>
      <c r="X1318" s="5" t="s">
        <v>150</v>
      </c>
      <c r="Y1318" s="5" t="n">
        <v>1</v>
      </c>
      <c r="Z1318" s="5" t="n">
        <v>0</v>
      </c>
      <c r="AA1318" s="5" t="str">
        <f aca="false">IF(Y1318&gt;Z1318,"Win",IF(Y1318&lt;Z1318,"Loss","Draw"))</f>
        <v>Win</v>
      </c>
      <c r="AB1318" s="5" t="s">
        <v>98</v>
      </c>
      <c r="AC1318" s="5" t="s">
        <v>99</v>
      </c>
      <c r="AD1318" s="5" t="s">
        <v>1103</v>
      </c>
      <c r="AE1318" s="5" t="s">
        <v>3519</v>
      </c>
      <c r="AF1318" s="5" t="str">
        <f aca="false">IF(AD1318&lt;AE1318,AD1318,AE1318)</f>
        <v>Baby Dragon, Barbarian Barrel, Bowler, Electro Giant, Goblin Cage, Ice Wizard, Lightning, Tornado</v>
      </c>
      <c r="AG1318" s="5" t="str">
        <f aca="false">IF(AD1318&lt;AE1318,AE1318,AD1318)</f>
        <v>Barbarian Barrel, Electro Spirit, Fireball, Fisherman, Monk, Royal Giant, Skeletons, Wizard</v>
      </c>
      <c r="AH1318" s="5" t="str">
        <f aca="false">IF(AD1318=AF1318,AA1318,IF(AA1318="Win","Loss",IF(AA1318="Loss","Win","Draw")))</f>
        <v>Win</v>
      </c>
      <c r="AI1318" s="5" t="s">
        <v>297</v>
      </c>
    </row>
    <row r="1319" customFormat="false" ht="15" hidden="false" customHeight="true" outlineLevel="0" collapsed="false">
      <c r="A1319" s="5" t="s">
        <v>3517</v>
      </c>
      <c r="B1319" s="5" t="n">
        <v>2</v>
      </c>
      <c r="C1319" s="5" t="s">
        <v>1739</v>
      </c>
      <c r="D1319" s="5" t="s">
        <v>1740</v>
      </c>
      <c r="E1319" s="5" t="s">
        <v>343</v>
      </c>
      <c r="F1319" s="5" t="s">
        <v>344</v>
      </c>
      <c r="G1319" s="5" t="s">
        <v>3520</v>
      </c>
      <c r="H1319" s="5" t="s">
        <v>163</v>
      </c>
      <c r="I1319" s="5" t="s">
        <v>129</v>
      </c>
      <c r="J1319" s="5" t="s">
        <v>128</v>
      </c>
      <c r="K1319" s="5" t="s">
        <v>127</v>
      </c>
      <c r="L1319" s="5" t="s">
        <v>173</v>
      </c>
      <c r="M1319" s="5" t="s">
        <v>97</v>
      </c>
      <c r="N1319" s="5" t="s">
        <v>130</v>
      </c>
      <c r="O1319" s="5" t="s">
        <v>133</v>
      </c>
      <c r="P1319" s="5" t="s">
        <v>131</v>
      </c>
      <c r="Q1319" s="5" t="s">
        <v>114</v>
      </c>
      <c r="R1319" s="5" t="s">
        <v>91</v>
      </c>
      <c r="S1319" s="5" t="s">
        <v>87</v>
      </c>
      <c r="T1319" s="5" t="s">
        <v>137</v>
      </c>
      <c r="U1319" s="5" t="s">
        <v>242</v>
      </c>
      <c r="V1319" s="5" t="s">
        <v>116</v>
      </c>
      <c r="W1319" s="5" t="s">
        <v>97</v>
      </c>
      <c r="X1319" s="5" t="s">
        <v>157</v>
      </c>
      <c r="Y1319" s="5" t="n">
        <v>3</v>
      </c>
      <c r="Z1319" s="5" t="n">
        <v>0</v>
      </c>
      <c r="AA1319" s="5" t="str">
        <f aca="false">IF(Y1319&gt;Z1319,"Win",IF(Y1319&lt;Z1319,"Loss","Draw"))</f>
        <v>Win</v>
      </c>
      <c r="AB1319" s="5" t="s">
        <v>98</v>
      </c>
      <c r="AC1319" s="5" t="s">
        <v>99</v>
      </c>
      <c r="AD1319" s="5" t="s">
        <v>503</v>
      </c>
      <c r="AE1319" s="5" t="s">
        <v>321</v>
      </c>
      <c r="AF1319" s="5" t="str">
        <f aca="false">IF(AD1319&lt;AE1319,AD1319,AE1319)</f>
        <v>Arrows, Bandit, Battle Ram, Golden Knight, Mega Knight, Mother Witch, Ronin, Zappies</v>
      </c>
      <c r="AG1319" s="5" t="str">
        <f aca="false">IF(AD1319&lt;AE1319,AE1319,AD1319)</f>
        <v>Bomber, Fire Spirit, Giant Snowball, Goblin Drill, Goblins, Poison, Ronin, Tesla</v>
      </c>
      <c r="AH1319" s="5" t="str">
        <f aca="false">IF(AD1319=AF1319,AA1319,IF(AA1319="Win","Loss",IF(AA1319="Loss","Win","Draw")))</f>
        <v>Win</v>
      </c>
      <c r="AI1319" s="5" t="s">
        <v>297</v>
      </c>
    </row>
    <row r="1320" customFormat="false" ht="15" hidden="false" customHeight="true" outlineLevel="0" collapsed="false">
      <c r="A1320" s="5" t="s">
        <v>3517</v>
      </c>
      <c r="B1320" s="5" t="n">
        <v>3</v>
      </c>
      <c r="C1320" s="5" t="s">
        <v>1739</v>
      </c>
      <c r="D1320" s="5" t="s">
        <v>1740</v>
      </c>
      <c r="E1320" s="5" t="s">
        <v>343</v>
      </c>
      <c r="F1320" s="5" t="s">
        <v>344</v>
      </c>
      <c r="G1320" s="5" t="s">
        <v>3521</v>
      </c>
      <c r="H1320" s="5" t="s">
        <v>352</v>
      </c>
      <c r="I1320" s="5" t="s">
        <v>114</v>
      </c>
      <c r="J1320" s="5" t="s">
        <v>91</v>
      </c>
      <c r="K1320" s="5" t="s">
        <v>113</v>
      </c>
      <c r="L1320" s="5" t="s">
        <v>119</v>
      </c>
      <c r="M1320" s="5" t="s">
        <v>116</v>
      </c>
      <c r="N1320" s="5" t="s">
        <v>115</v>
      </c>
      <c r="O1320" s="5" t="s">
        <v>117</v>
      </c>
      <c r="P1320" s="5" t="s">
        <v>138</v>
      </c>
      <c r="Q1320" s="5" t="s">
        <v>84</v>
      </c>
      <c r="R1320" s="5" t="s">
        <v>123</v>
      </c>
      <c r="S1320" s="5" t="s">
        <v>186</v>
      </c>
      <c r="T1320" s="5" t="s">
        <v>111</v>
      </c>
      <c r="U1320" s="5" t="s">
        <v>234</v>
      </c>
      <c r="V1320" s="5" t="s">
        <v>118</v>
      </c>
      <c r="W1320" s="5" t="s">
        <v>187</v>
      </c>
      <c r="X1320" s="5" t="s">
        <v>193</v>
      </c>
      <c r="Y1320" s="5" t="n">
        <v>3</v>
      </c>
      <c r="Z1320" s="5" t="n">
        <v>0</v>
      </c>
      <c r="AA1320" s="5" t="str">
        <f aca="false">IF(Y1320&gt;Z1320,"Win",IF(Y1320&lt;Z1320,"Loss","Draw"))</f>
        <v>Win</v>
      </c>
      <c r="AB1320" s="5" t="s">
        <v>98</v>
      </c>
      <c r="AC1320" s="5" t="s">
        <v>99</v>
      </c>
      <c r="AD1320" s="5" t="s">
        <v>3522</v>
      </c>
      <c r="AE1320" s="5" t="s">
        <v>3523</v>
      </c>
      <c r="AF1320" s="5" t="str">
        <f aca="false">IF(AD1320&lt;AE1320,AD1320,AE1320)</f>
        <v>Archers, Balloon, Bomb Tower, Goblinstein, Guards, Ice Spirit, Miner, Tornado</v>
      </c>
      <c r="AG1320" s="5" t="str">
        <f aca="false">IF(AD1320&lt;AE1320,AE1320,AD1320)</f>
        <v>Furnace, Giant Skeleton, Giant Snowball, Goblin Demolisher, Goblin Hut, Goblins, Graveyard, Poison</v>
      </c>
      <c r="AH1320" s="5" t="str">
        <f aca="false">IF(AD1320=AF1320,AA1320,IF(AA1320="Win","Loss",IF(AA1320="Loss","Win","Draw")))</f>
        <v>Loss</v>
      </c>
      <c r="AI1320" s="5" t="s">
        <v>297</v>
      </c>
    </row>
    <row r="1321" customFormat="false" ht="15" hidden="false" customHeight="true" outlineLevel="0" collapsed="false">
      <c r="A1321" s="5" t="s">
        <v>3524</v>
      </c>
      <c r="B1321" s="5" t="n">
        <v>1</v>
      </c>
      <c r="C1321" s="5" t="s">
        <v>1739</v>
      </c>
      <c r="D1321" s="5" t="s">
        <v>1740</v>
      </c>
      <c r="E1321" s="5" t="s">
        <v>1066</v>
      </c>
      <c r="F1321" s="5" t="s">
        <v>1067</v>
      </c>
      <c r="G1321" s="5" t="s">
        <v>3525</v>
      </c>
      <c r="H1321" s="5" t="s">
        <v>163</v>
      </c>
      <c r="I1321" s="5" t="s">
        <v>82</v>
      </c>
      <c r="J1321" s="5" t="s">
        <v>151</v>
      </c>
      <c r="K1321" s="5" t="s">
        <v>152</v>
      </c>
      <c r="L1321" s="5" t="s">
        <v>85</v>
      </c>
      <c r="M1321" s="5" t="s">
        <v>126</v>
      </c>
      <c r="N1321" s="5" t="s">
        <v>150</v>
      </c>
      <c r="O1321" s="5" t="s">
        <v>89</v>
      </c>
      <c r="P1321" s="5" t="s">
        <v>153</v>
      </c>
      <c r="Q1321" s="5" t="s">
        <v>201</v>
      </c>
      <c r="R1321" s="5" t="s">
        <v>202</v>
      </c>
      <c r="S1321" s="5" t="s">
        <v>123</v>
      </c>
      <c r="T1321" s="5" t="s">
        <v>111</v>
      </c>
      <c r="U1321" s="5" t="s">
        <v>187</v>
      </c>
      <c r="V1321" s="5" t="s">
        <v>126</v>
      </c>
      <c r="W1321" s="5" t="s">
        <v>95</v>
      </c>
      <c r="X1321" s="5" t="s">
        <v>234</v>
      </c>
      <c r="Y1321" s="5" t="n">
        <v>0</v>
      </c>
      <c r="Z1321" s="5" t="n">
        <v>1</v>
      </c>
      <c r="AA1321" s="5" t="str">
        <f aca="false">IF(Y1321&gt;Z1321,"Win",IF(Y1321&lt;Z1321,"Loss","Draw"))</f>
        <v>Loss</v>
      </c>
      <c r="AB1321" s="5" t="s">
        <v>98</v>
      </c>
      <c r="AC1321" s="5" t="s">
        <v>99</v>
      </c>
      <c r="AD1321" s="5" t="s">
        <v>155</v>
      </c>
      <c r="AE1321" s="5" t="s">
        <v>840</v>
      </c>
      <c r="AF1321" s="5" t="str">
        <f aca="false">IF(AD1321&lt;AE1321,AD1321,AE1321)</f>
        <v>Baby Dragon, Cannon, Electro Spirit, Lightning, Mighty Miner, Royal Hogs, Skeletons, The Log</v>
      </c>
      <c r="AG1321" s="5" t="str">
        <f aca="false">IF(AD1321&lt;AE1321,AE1321,AD1321)</f>
        <v>Barbarian Barrel, Bomb Tower, Goblinstein, Magic Archer, Miner, Skeletons, Tornado, Wall Breakers</v>
      </c>
      <c r="AH1321" s="5" t="str">
        <f aca="false">IF(AD1321=AF1321,AA1321,IF(AA1321="Win","Loss",IF(AA1321="Loss","Win","Draw")))</f>
        <v>Loss</v>
      </c>
      <c r="AI1321" s="5" t="s">
        <v>297</v>
      </c>
    </row>
    <row r="1322" customFormat="false" ht="15" hidden="false" customHeight="true" outlineLevel="0" collapsed="false">
      <c r="A1322" s="5" t="s">
        <v>3524</v>
      </c>
      <c r="B1322" s="5" t="n">
        <v>2</v>
      </c>
      <c r="C1322" s="5" t="s">
        <v>1739</v>
      </c>
      <c r="D1322" s="5" t="s">
        <v>1740</v>
      </c>
      <c r="E1322" s="5" t="s">
        <v>1066</v>
      </c>
      <c r="F1322" s="5" t="s">
        <v>1067</v>
      </c>
      <c r="G1322" s="5" t="s">
        <v>3526</v>
      </c>
      <c r="H1322" s="5" t="s">
        <v>163</v>
      </c>
      <c r="I1322" s="5" t="s">
        <v>129</v>
      </c>
      <c r="J1322" s="5" t="s">
        <v>128</v>
      </c>
      <c r="K1322" s="5" t="s">
        <v>127</v>
      </c>
      <c r="L1322" s="5" t="s">
        <v>173</v>
      </c>
      <c r="M1322" s="5" t="s">
        <v>97</v>
      </c>
      <c r="N1322" s="5" t="s">
        <v>130</v>
      </c>
      <c r="O1322" s="5" t="s">
        <v>133</v>
      </c>
      <c r="P1322" s="5" t="s">
        <v>131</v>
      </c>
      <c r="Q1322" s="5" t="s">
        <v>84</v>
      </c>
      <c r="R1322" s="5" t="s">
        <v>91</v>
      </c>
      <c r="S1322" s="5" t="s">
        <v>114</v>
      </c>
      <c r="T1322" s="5" t="s">
        <v>115</v>
      </c>
      <c r="U1322" s="5" t="s">
        <v>116</v>
      </c>
      <c r="V1322" s="5" t="s">
        <v>118</v>
      </c>
      <c r="W1322" s="5" t="s">
        <v>119</v>
      </c>
      <c r="X1322" s="5" t="s">
        <v>97</v>
      </c>
      <c r="Y1322" s="5" t="n">
        <v>0</v>
      </c>
      <c r="Z1322" s="5" t="n">
        <v>1</v>
      </c>
      <c r="AA1322" s="5" t="str">
        <f aca="false">IF(Y1322&gt;Z1322,"Win",IF(Y1322&lt;Z1322,"Loss","Draw"))</f>
        <v>Loss</v>
      </c>
      <c r="AB1322" s="5" t="s">
        <v>98</v>
      </c>
      <c r="AC1322" s="5" t="s">
        <v>99</v>
      </c>
      <c r="AD1322" s="5" t="s">
        <v>503</v>
      </c>
      <c r="AE1322" s="5" t="s">
        <v>3527</v>
      </c>
      <c r="AF1322" s="5" t="str">
        <f aca="false">IF(AD1322&lt;AE1322,AD1322,AE1322)</f>
        <v>Archers, Giant Snowball, Goblin Hut, Goblins, Graveyard, Ice Spirit, Poison, Ronin</v>
      </c>
      <c r="AG1322" s="5" t="str">
        <f aca="false">IF(AD1322&lt;AE1322,AE1322,AD1322)</f>
        <v>Arrows, Bandit, Battle Ram, Golden Knight, Mega Knight, Mother Witch, Ronin, Zappies</v>
      </c>
      <c r="AH1322" s="5" t="str">
        <f aca="false">IF(AD1322=AF1322,AA1322,IF(AA1322="Win","Loss",IF(AA1322="Loss","Win","Draw")))</f>
        <v>Win</v>
      </c>
      <c r="AI1322" s="5" t="s">
        <v>297</v>
      </c>
    </row>
    <row r="1323" customFormat="false" ht="15" hidden="false" customHeight="true" outlineLevel="0" collapsed="false">
      <c r="A1323" s="5" t="s">
        <v>3524</v>
      </c>
      <c r="B1323" s="5" t="n">
        <v>3</v>
      </c>
      <c r="C1323" s="5" t="s">
        <v>1739</v>
      </c>
      <c r="D1323" s="5" t="s">
        <v>1740</v>
      </c>
      <c r="E1323" s="5" t="s">
        <v>1066</v>
      </c>
      <c r="F1323" s="5" t="s">
        <v>1067</v>
      </c>
      <c r="G1323" s="5" t="s">
        <v>3528</v>
      </c>
      <c r="H1323" s="5" t="s">
        <v>163</v>
      </c>
      <c r="I1323" s="5" t="s">
        <v>92</v>
      </c>
      <c r="J1323" s="5" t="s">
        <v>91</v>
      </c>
      <c r="K1323" s="5" t="s">
        <v>90</v>
      </c>
      <c r="L1323" s="5" t="s">
        <v>125</v>
      </c>
      <c r="M1323" s="5" t="s">
        <v>93</v>
      </c>
      <c r="N1323" s="5" t="s">
        <v>96</v>
      </c>
      <c r="O1323" s="5" t="s">
        <v>94</v>
      </c>
      <c r="P1323" s="5" t="s">
        <v>95</v>
      </c>
      <c r="Q1323" s="5" t="s">
        <v>82</v>
      </c>
      <c r="R1323" s="5" t="s">
        <v>128</v>
      </c>
      <c r="S1323" s="5" t="s">
        <v>141</v>
      </c>
      <c r="T1323" s="5" t="s">
        <v>89</v>
      </c>
      <c r="U1323" s="5" t="s">
        <v>143</v>
      </c>
      <c r="V1323" s="5" t="s">
        <v>142</v>
      </c>
      <c r="W1323" s="5" t="s">
        <v>257</v>
      </c>
      <c r="X1323" s="5" t="s">
        <v>93</v>
      </c>
      <c r="Y1323" s="5" t="n">
        <v>1</v>
      </c>
      <c r="Z1323" s="5" t="n">
        <v>0</v>
      </c>
      <c r="AA1323" s="5" t="str">
        <f aca="false">IF(Y1323&gt;Z1323,"Win",IF(Y1323&lt;Z1323,"Loss","Draw"))</f>
        <v>Win</v>
      </c>
      <c r="AB1323" s="5" t="s">
        <v>98</v>
      </c>
      <c r="AC1323" s="5" t="s">
        <v>99</v>
      </c>
      <c r="AD1323" s="5" t="s">
        <v>216</v>
      </c>
      <c r="AE1323" s="5" t="s">
        <v>3529</v>
      </c>
      <c r="AF1323" s="5" t="str">
        <f aca="false">IF(AD1323&lt;AE1323,AD1323,AE1323)</f>
        <v>Barbarian Barrel, Cannon Cart, Fireball, Goblins, Minions, Mortar, Rascals, Skeleton Barrel</v>
      </c>
      <c r="AG1323" s="5" t="str">
        <f aca="false">IF(AD1323&lt;AE1323,AE1323,AD1323)</f>
        <v>Fireball, Golden Knight, Heal Spirit, Hunter, Lumberjack, Royal Hogs, The Log, Three Musketeers</v>
      </c>
      <c r="AH1323" s="5" t="str">
        <f aca="false">IF(AD1323=AF1323,AA1323,IF(AA1323="Win","Loss",IF(AA1323="Loss","Win","Draw")))</f>
        <v>Win</v>
      </c>
      <c r="AI1323" s="5" t="s">
        <v>297</v>
      </c>
    </row>
    <row r="1324" customFormat="false" ht="15" hidden="false" customHeight="true" outlineLevel="0" collapsed="false">
      <c r="A1324" s="7" t="s">
        <v>3530</v>
      </c>
      <c r="B1324" s="7" t="n">
        <v>1</v>
      </c>
      <c r="C1324" s="7" t="s">
        <v>1739</v>
      </c>
      <c r="D1324" s="7" t="s">
        <v>1740</v>
      </c>
      <c r="E1324" s="7" t="s">
        <v>1066</v>
      </c>
      <c r="F1324" s="7" t="s">
        <v>1067</v>
      </c>
      <c r="G1324" s="7" t="s">
        <v>3531</v>
      </c>
      <c r="H1324" s="7" t="s">
        <v>163</v>
      </c>
      <c r="I1324" s="7" t="s">
        <v>201</v>
      </c>
      <c r="J1324" s="7" t="s">
        <v>202</v>
      </c>
      <c r="K1324" s="7" t="s">
        <v>203</v>
      </c>
      <c r="L1324" s="7" t="s">
        <v>118</v>
      </c>
      <c r="M1324" s="7" t="s">
        <v>157</v>
      </c>
      <c r="N1324" s="7" t="s">
        <v>97</v>
      </c>
      <c r="O1324" s="7" t="s">
        <v>204</v>
      </c>
      <c r="P1324" s="7" t="s">
        <v>87</v>
      </c>
      <c r="Q1324" s="7" t="s">
        <v>129</v>
      </c>
      <c r="R1324" s="7" t="s">
        <v>128</v>
      </c>
      <c r="S1324" s="7" t="s">
        <v>127</v>
      </c>
      <c r="T1324" s="7" t="s">
        <v>173</v>
      </c>
      <c r="U1324" s="7" t="s">
        <v>97</v>
      </c>
      <c r="V1324" s="7" t="s">
        <v>130</v>
      </c>
      <c r="W1324" s="7" t="s">
        <v>133</v>
      </c>
      <c r="X1324" s="7" t="s">
        <v>131</v>
      </c>
      <c r="Y1324" s="7" t="n">
        <v>1</v>
      </c>
      <c r="Z1324" s="7" t="n">
        <v>0</v>
      </c>
      <c r="AA1324" s="7" t="str">
        <f aca="false">IF(Y1324&gt;Z1324,"Win",IF(Y1324&lt;Z1324,"Loss","Draw"))</f>
        <v>Win</v>
      </c>
      <c r="AB1324" s="7" t="s">
        <v>99</v>
      </c>
      <c r="AC1324" s="7" t="s">
        <v>99</v>
      </c>
      <c r="AD1324" s="7" t="s">
        <v>1001</v>
      </c>
      <c r="AE1324" s="7" t="s">
        <v>503</v>
      </c>
      <c r="AF1324" s="7" t="str">
        <f aca="false">IF(AD1324&lt;AE1324,AD1324,AE1324)</f>
        <v>Arrows, Bandit, Battle Ram, Golden Knight, Mega Knight, Mother Witch, Ronin, Zappies</v>
      </c>
      <c r="AG1324" s="7" t="str">
        <f aca="false">IF(AD1324&lt;AE1324,AE1324,AD1324)</f>
        <v>Fire Spirit, Goblin Barrel, Ice Spirit, Magic Archer, Ronin, Royal Delivery, Tesla, Wall Breakers</v>
      </c>
      <c r="AH1324" s="7" t="str">
        <f aca="false">IF(AD1324=AF1324,AA1324,IF(AA1324="Win","Loss",IF(AA1324="Loss","Win","Draw")))</f>
        <v>Loss</v>
      </c>
      <c r="AI1324" s="7" t="s">
        <v>297</v>
      </c>
    </row>
    <row r="1325" customFormat="false" ht="15" hidden="false" customHeight="true" outlineLevel="0" collapsed="false">
      <c r="A1325" s="7" t="s">
        <v>3530</v>
      </c>
      <c r="B1325" s="7" t="n">
        <v>2</v>
      </c>
      <c r="C1325" s="7" t="s">
        <v>1739</v>
      </c>
      <c r="D1325" s="7" t="s">
        <v>1740</v>
      </c>
      <c r="E1325" s="7" t="s">
        <v>1066</v>
      </c>
      <c r="F1325" s="7" t="s">
        <v>1067</v>
      </c>
      <c r="G1325" s="7" t="s">
        <v>3532</v>
      </c>
      <c r="H1325" s="7" t="s">
        <v>163</v>
      </c>
      <c r="I1325" s="7" t="s">
        <v>152</v>
      </c>
      <c r="J1325" s="7" t="s">
        <v>128</v>
      </c>
      <c r="K1325" s="7" t="s">
        <v>107</v>
      </c>
      <c r="L1325" s="7" t="s">
        <v>306</v>
      </c>
      <c r="M1325" s="7" t="s">
        <v>85</v>
      </c>
      <c r="N1325" s="7" t="s">
        <v>307</v>
      </c>
      <c r="O1325" s="7" t="s">
        <v>187</v>
      </c>
      <c r="P1325" s="7" t="s">
        <v>95</v>
      </c>
      <c r="Q1325" s="7" t="s">
        <v>114</v>
      </c>
      <c r="R1325" s="7" t="s">
        <v>241</v>
      </c>
      <c r="S1325" s="7" t="s">
        <v>153</v>
      </c>
      <c r="T1325" s="7" t="s">
        <v>137</v>
      </c>
      <c r="U1325" s="7" t="s">
        <v>126</v>
      </c>
      <c r="V1325" s="7" t="s">
        <v>157</v>
      </c>
      <c r="W1325" s="7" t="s">
        <v>242</v>
      </c>
      <c r="X1325" s="7" t="s">
        <v>249</v>
      </c>
      <c r="Y1325" s="7" t="n">
        <v>0</v>
      </c>
      <c r="Z1325" s="7" t="n">
        <v>1</v>
      </c>
      <c r="AA1325" s="7" t="str">
        <f aca="false">IF(Y1325&gt;Z1325,"Win",IF(Y1325&lt;Z1325,"Loss","Draw"))</f>
        <v>Loss</v>
      </c>
      <c r="AB1325" s="7" t="s">
        <v>99</v>
      </c>
      <c r="AC1325" s="7" t="s">
        <v>99</v>
      </c>
      <c r="AD1325" s="7" t="s">
        <v>603</v>
      </c>
      <c r="AE1325" s="7" t="s">
        <v>958</v>
      </c>
      <c r="AF1325" s="7" t="str">
        <f aca="false">IF(AD1325&lt;AE1325,AD1325,AE1325)</f>
        <v>Baby Dragon, Barbarian Barrel, Goblin Cage, Golden Knight, Golem, Ice Wizard, Lightning, Tornado</v>
      </c>
      <c r="AG1325" s="7" t="str">
        <f aca="false">IF(AD1325&lt;AE1325,AE1325,AD1325)</f>
        <v>Bomber, Cannon, Fire Spirit, Giant Snowball, Goblin Drill, Knight, Rocket, Skeletons</v>
      </c>
      <c r="AH1325" s="7" t="str">
        <f aca="false">IF(AD1325=AF1325,AA1325,IF(AA1325="Win","Loss",IF(AA1325="Loss","Win","Draw")))</f>
        <v>Loss</v>
      </c>
      <c r="AI1325" s="7" t="s">
        <v>297</v>
      </c>
    </row>
    <row r="1326" customFormat="false" ht="15" hidden="false" customHeight="true" outlineLevel="0" collapsed="false">
      <c r="A1326" s="7" t="s">
        <v>3530</v>
      </c>
      <c r="B1326" s="7" t="n">
        <v>3</v>
      </c>
      <c r="C1326" s="7" t="s">
        <v>1739</v>
      </c>
      <c r="D1326" s="7" t="s">
        <v>1740</v>
      </c>
      <c r="E1326" s="7" t="s">
        <v>1066</v>
      </c>
      <c r="F1326" s="7" t="s">
        <v>1067</v>
      </c>
      <c r="G1326" s="7" t="s">
        <v>3533</v>
      </c>
      <c r="H1326" s="7" t="s">
        <v>163</v>
      </c>
      <c r="I1326" s="7" t="s">
        <v>407</v>
      </c>
      <c r="J1326" s="7" t="s">
        <v>151</v>
      </c>
      <c r="K1326" s="7" t="s">
        <v>153</v>
      </c>
      <c r="L1326" s="7" t="s">
        <v>126</v>
      </c>
      <c r="M1326" s="7" t="s">
        <v>165</v>
      </c>
      <c r="N1326" s="7" t="s">
        <v>150</v>
      </c>
      <c r="O1326" s="7" t="s">
        <v>89</v>
      </c>
      <c r="P1326" s="7" t="s">
        <v>164</v>
      </c>
      <c r="Q1326" s="7" t="s">
        <v>233</v>
      </c>
      <c r="R1326" s="7" t="s">
        <v>202</v>
      </c>
      <c r="S1326" s="7" t="s">
        <v>201</v>
      </c>
      <c r="T1326" s="7" t="s">
        <v>118</v>
      </c>
      <c r="U1326" s="7" t="s">
        <v>88</v>
      </c>
      <c r="V1326" s="7" t="s">
        <v>89</v>
      </c>
      <c r="W1326" s="7" t="s">
        <v>111</v>
      </c>
      <c r="X1326" s="7" t="s">
        <v>234</v>
      </c>
      <c r="Y1326" s="7" t="n">
        <v>1</v>
      </c>
      <c r="Z1326" s="7" t="n">
        <v>0</v>
      </c>
      <c r="AA1326" s="7" t="str">
        <f aca="false">IF(Y1326&gt;Z1326,"Win",IF(Y1326&lt;Z1326,"Loss","Draw"))</f>
        <v>Win</v>
      </c>
      <c r="AB1326" s="7" t="s">
        <v>99</v>
      </c>
      <c r="AC1326" s="7" t="s">
        <v>99</v>
      </c>
      <c r="AD1326" s="7" t="s">
        <v>2205</v>
      </c>
      <c r="AE1326" s="7" t="s">
        <v>3534</v>
      </c>
      <c r="AF1326" s="7" t="str">
        <f aca="false">IF(AD1326&lt;AE1326,AD1326,AE1326)</f>
        <v>Bats, Berserker, Bomb Tower, Ice Spirit, Magic Archer, Miner, The Log, Wall Breakers</v>
      </c>
      <c r="AG1326" s="7" t="str">
        <f aca="false">IF(AD1326&lt;AE1326,AE1326,AD1326)</f>
        <v>Cannon, Earthquake, Electro Spirit, Firecracker, Hog Rider, Mighty Miner, Skeletons, The Log</v>
      </c>
      <c r="AH1326" s="7" t="str">
        <f aca="false">IF(AD1326=AF1326,AA1326,IF(AA1326="Win","Loss",IF(AA1326="Loss","Win","Draw")))</f>
        <v>Loss</v>
      </c>
      <c r="AI1326" s="7" t="s">
        <v>297</v>
      </c>
    </row>
    <row r="1327" customFormat="false" ht="15" hidden="false" customHeight="true" outlineLevel="0" collapsed="false">
      <c r="A1327" s="7" t="s">
        <v>3535</v>
      </c>
      <c r="B1327" s="7" t="n">
        <v>1</v>
      </c>
      <c r="C1327" s="7" t="s">
        <v>1739</v>
      </c>
      <c r="D1327" s="7" t="s">
        <v>1740</v>
      </c>
      <c r="E1327" s="7" t="s">
        <v>1066</v>
      </c>
      <c r="F1327" s="7" t="s">
        <v>1067</v>
      </c>
      <c r="G1327" s="7" t="s">
        <v>3536</v>
      </c>
      <c r="H1327" s="7" t="s">
        <v>163</v>
      </c>
      <c r="I1327" s="7" t="s">
        <v>107</v>
      </c>
      <c r="J1327" s="7" t="s">
        <v>95</v>
      </c>
      <c r="K1327" s="7" t="s">
        <v>141</v>
      </c>
      <c r="L1327" s="7" t="s">
        <v>150</v>
      </c>
      <c r="M1327" s="7" t="s">
        <v>93</v>
      </c>
      <c r="N1327" s="7" t="s">
        <v>143</v>
      </c>
      <c r="O1327" s="7" t="s">
        <v>178</v>
      </c>
      <c r="P1327" s="7" t="s">
        <v>177</v>
      </c>
      <c r="Q1327" s="7" t="s">
        <v>201</v>
      </c>
      <c r="R1327" s="7" t="s">
        <v>202</v>
      </c>
      <c r="S1327" s="7" t="s">
        <v>203</v>
      </c>
      <c r="T1327" s="7" t="s">
        <v>118</v>
      </c>
      <c r="U1327" s="7" t="s">
        <v>157</v>
      </c>
      <c r="V1327" s="7" t="s">
        <v>88</v>
      </c>
      <c r="W1327" s="7" t="s">
        <v>204</v>
      </c>
      <c r="X1327" s="7" t="s">
        <v>87</v>
      </c>
      <c r="Y1327" s="7" t="n">
        <v>1</v>
      </c>
      <c r="Z1327" s="7" t="n">
        <v>0</v>
      </c>
      <c r="AA1327" s="7" t="str">
        <f aca="false">IF(Y1327&gt;Z1327,"Win",IF(Y1327&lt;Z1327,"Loss","Draw"))</f>
        <v>Win</v>
      </c>
      <c r="AB1327" s="7" t="s">
        <v>99</v>
      </c>
      <c r="AC1327" s="7" t="s">
        <v>99</v>
      </c>
      <c r="AD1327" s="7" t="s">
        <v>180</v>
      </c>
      <c r="AE1327" s="7" t="s">
        <v>206</v>
      </c>
      <c r="AF1327" s="7" t="str">
        <f aca="false">IF(AD1327&lt;AE1327,AD1327,AE1327)</f>
        <v>Barbarian Barrel, Electro Spirit, Fireball, Goblin Cage, Heal Spirit, Lumberjack, Phoenix, Royal Giant</v>
      </c>
      <c r="AG1327" s="7" t="str">
        <f aca="false">IF(AD1327&lt;AE1327,AE1327,AD1327)</f>
        <v>Berserker, Fire Spirit, Goblin Barrel, Ice Spirit, Magic Archer, Royal Delivery, Tesla, Wall Breakers</v>
      </c>
      <c r="AH1327" s="7" t="str">
        <f aca="false">IF(AD1327=AF1327,AA1327,IF(AA1327="Win","Loss",IF(AA1327="Loss","Win","Draw")))</f>
        <v>Win</v>
      </c>
      <c r="AI1327" s="7" t="s">
        <v>297</v>
      </c>
    </row>
    <row r="1328" customFormat="false" ht="15" hidden="false" customHeight="true" outlineLevel="0" collapsed="false">
      <c r="A1328" s="7" t="s">
        <v>3535</v>
      </c>
      <c r="B1328" s="7" t="n">
        <v>2</v>
      </c>
      <c r="C1328" s="7" t="s">
        <v>1739</v>
      </c>
      <c r="D1328" s="7" t="s">
        <v>1740</v>
      </c>
      <c r="E1328" s="7" t="s">
        <v>1066</v>
      </c>
      <c r="F1328" s="7" t="s">
        <v>1067</v>
      </c>
      <c r="G1328" s="7" t="s">
        <v>3537</v>
      </c>
      <c r="H1328" s="7" t="s">
        <v>163</v>
      </c>
      <c r="I1328" s="7" t="s">
        <v>114</v>
      </c>
      <c r="J1328" s="7" t="s">
        <v>202</v>
      </c>
      <c r="K1328" s="7" t="s">
        <v>87</v>
      </c>
      <c r="L1328" s="7" t="s">
        <v>126</v>
      </c>
      <c r="M1328" s="7" t="s">
        <v>116</v>
      </c>
      <c r="N1328" s="7" t="s">
        <v>97</v>
      </c>
      <c r="O1328" s="7" t="s">
        <v>137</v>
      </c>
      <c r="P1328" s="7" t="s">
        <v>157</v>
      </c>
      <c r="Q1328" s="7" t="s">
        <v>82</v>
      </c>
      <c r="R1328" s="7" t="s">
        <v>151</v>
      </c>
      <c r="S1328" s="7" t="s">
        <v>152</v>
      </c>
      <c r="T1328" s="7" t="s">
        <v>85</v>
      </c>
      <c r="U1328" s="7" t="s">
        <v>153</v>
      </c>
      <c r="V1328" s="7" t="s">
        <v>89</v>
      </c>
      <c r="W1328" s="7" t="s">
        <v>150</v>
      </c>
      <c r="X1328" s="7" t="s">
        <v>126</v>
      </c>
      <c r="Y1328" s="7" t="n">
        <v>0</v>
      </c>
      <c r="Z1328" s="7" t="n">
        <v>1</v>
      </c>
      <c r="AA1328" s="7" t="str">
        <f aca="false">IF(Y1328&gt;Z1328,"Win",IF(Y1328&lt;Z1328,"Loss","Draw"))</f>
        <v>Loss</v>
      </c>
      <c r="AB1328" s="7" t="s">
        <v>99</v>
      </c>
      <c r="AC1328" s="7" t="s">
        <v>99</v>
      </c>
      <c r="AD1328" s="7" t="s">
        <v>744</v>
      </c>
      <c r="AE1328" s="7" t="s">
        <v>155</v>
      </c>
      <c r="AF1328" s="7" t="str">
        <f aca="false">IF(AD1328&lt;AE1328,AD1328,AE1328)</f>
        <v>Baby Dragon, Cannon, Electro Spirit, Lightning, Mighty Miner, Royal Hogs, Skeletons, The Log</v>
      </c>
      <c r="AG1328" s="7" t="str">
        <f aca="false">IF(AD1328&lt;AE1328,AE1328,AD1328)</f>
        <v>Fire Spirit, Giant Snowball, Goblin Drill, Magic Archer, Poison, Ronin, Skeletons, Tesla</v>
      </c>
      <c r="AH1328" s="7" t="str">
        <f aca="false">IF(AD1328=AF1328,AA1328,IF(AA1328="Win","Loss",IF(AA1328="Loss","Win","Draw")))</f>
        <v>Win</v>
      </c>
      <c r="AI1328" s="7" t="s">
        <v>297</v>
      </c>
    </row>
    <row r="1329" customFormat="false" ht="15" hidden="false" customHeight="true" outlineLevel="0" collapsed="false">
      <c r="A1329" s="7" t="s">
        <v>3535</v>
      </c>
      <c r="B1329" s="7" t="n">
        <v>3</v>
      </c>
      <c r="C1329" s="7" t="s">
        <v>1739</v>
      </c>
      <c r="D1329" s="7" t="s">
        <v>1740</v>
      </c>
      <c r="E1329" s="7" t="s">
        <v>1066</v>
      </c>
      <c r="F1329" s="7" t="s">
        <v>1067</v>
      </c>
      <c r="G1329" s="7" t="s">
        <v>3538</v>
      </c>
      <c r="H1329" s="7" t="s">
        <v>163</v>
      </c>
      <c r="I1329" s="7" t="s">
        <v>127</v>
      </c>
      <c r="J1329" s="7" t="s">
        <v>108</v>
      </c>
      <c r="K1329" s="7" t="s">
        <v>152</v>
      </c>
      <c r="L1329" s="7" t="s">
        <v>778</v>
      </c>
      <c r="M1329" s="7" t="s">
        <v>133</v>
      </c>
      <c r="N1329" s="7" t="s">
        <v>131</v>
      </c>
      <c r="O1329" s="7" t="s">
        <v>109</v>
      </c>
      <c r="P1329" s="7" t="s">
        <v>130</v>
      </c>
      <c r="Q1329" s="7" t="s">
        <v>177</v>
      </c>
      <c r="R1329" s="7" t="s">
        <v>83</v>
      </c>
      <c r="S1329" s="7" t="s">
        <v>185</v>
      </c>
      <c r="T1329" s="7" t="s">
        <v>93</v>
      </c>
      <c r="U1329" s="7" t="s">
        <v>95</v>
      </c>
      <c r="V1329" s="7" t="s">
        <v>143</v>
      </c>
      <c r="W1329" s="7" t="s">
        <v>215</v>
      </c>
      <c r="X1329" s="7" t="s">
        <v>193</v>
      </c>
      <c r="Y1329" s="7" t="n">
        <v>1</v>
      </c>
      <c r="Z1329" s="7" t="n">
        <v>0</v>
      </c>
      <c r="AA1329" s="7" t="str">
        <f aca="false">IF(Y1329&gt;Z1329,"Win",IF(Y1329&lt;Z1329,"Loss","Draw"))</f>
        <v>Win</v>
      </c>
      <c r="AB1329" s="7" t="s">
        <v>99</v>
      </c>
      <c r="AC1329" s="7" t="s">
        <v>99</v>
      </c>
      <c r="AD1329" s="7" t="s">
        <v>3539</v>
      </c>
      <c r="AE1329" s="7" t="s">
        <v>3540</v>
      </c>
      <c r="AF1329" s="7" t="str">
        <f aca="false">IF(AD1329&lt;AE1329,AD1329,AE1329)</f>
        <v>Arrows, Baby Dragon, Bandit, Battle Ram, Dark Prince, Mother Witch, P.E.K.K.A, Zap</v>
      </c>
      <c r="AG1329" s="7" t="str">
        <f aca="false">IF(AD1329&lt;AE1329,AE1329,AD1329)</f>
        <v>Barbarian Barrel, Executioner, Fireball, Fisherman, Guards, Heal Spirit, Monk, Royal Giant</v>
      </c>
      <c r="AH1329" s="7" t="str">
        <f aca="false">IF(AD1329=AF1329,AA1329,IF(AA1329="Win","Loss",IF(AA1329="Loss","Win","Draw")))</f>
        <v>Win</v>
      </c>
      <c r="AI1329" s="7" t="s">
        <v>297</v>
      </c>
    </row>
    <row r="1330" customFormat="false" ht="15" hidden="false" customHeight="true" outlineLevel="0" collapsed="false">
      <c r="A1330" s="7" t="s">
        <v>3541</v>
      </c>
      <c r="B1330" s="7" t="n">
        <v>1</v>
      </c>
      <c r="C1330" s="7" t="s">
        <v>1739</v>
      </c>
      <c r="D1330" s="7" t="s">
        <v>1740</v>
      </c>
      <c r="E1330" s="7" t="s">
        <v>1066</v>
      </c>
      <c r="F1330" s="7" t="s">
        <v>1067</v>
      </c>
      <c r="G1330" s="7" t="s">
        <v>3542</v>
      </c>
      <c r="H1330" s="7" t="s">
        <v>163</v>
      </c>
      <c r="I1330" s="7" t="s">
        <v>233</v>
      </c>
      <c r="J1330" s="7" t="s">
        <v>202</v>
      </c>
      <c r="K1330" s="7" t="s">
        <v>201</v>
      </c>
      <c r="L1330" s="7" t="s">
        <v>88</v>
      </c>
      <c r="M1330" s="7" t="s">
        <v>234</v>
      </c>
      <c r="N1330" s="7" t="s">
        <v>157</v>
      </c>
      <c r="O1330" s="7" t="s">
        <v>111</v>
      </c>
      <c r="P1330" s="7" t="s">
        <v>204</v>
      </c>
      <c r="Q1330" s="7" t="s">
        <v>107</v>
      </c>
      <c r="R1330" s="7" t="s">
        <v>95</v>
      </c>
      <c r="S1330" s="7" t="s">
        <v>141</v>
      </c>
      <c r="T1330" s="7" t="s">
        <v>150</v>
      </c>
      <c r="U1330" s="7" t="s">
        <v>93</v>
      </c>
      <c r="V1330" s="7" t="s">
        <v>143</v>
      </c>
      <c r="W1330" s="7" t="s">
        <v>178</v>
      </c>
      <c r="X1330" s="7" t="s">
        <v>177</v>
      </c>
      <c r="Y1330" s="7" t="n">
        <v>0</v>
      </c>
      <c r="Z1330" s="7" t="n">
        <v>1</v>
      </c>
      <c r="AA1330" s="7" t="str">
        <f aca="false">IF(Y1330&gt;Z1330,"Win",IF(Y1330&lt;Z1330,"Loss","Draw"))</f>
        <v>Loss</v>
      </c>
      <c r="AB1330" s="7" t="s">
        <v>99</v>
      </c>
      <c r="AC1330" s="7" t="s">
        <v>99</v>
      </c>
      <c r="AD1330" s="7" t="s">
        <v>380</v>
      </c>
      <c r="AE1330" s="7" t="s">
        <v>180</v>
      </c>
      <c r="AF1330" s="7" t="str">
        <f aca="false">IF(AD1330&lt;AE1330,AD1330,AE1330)</f>
        <v>Barbarian Barrel, Electro Spirit, Fireball, Goblin Cage, Heal Spirit, Lumberjack, Phoenix, Royal Giant</v>
      </c>
      <c r="AG1330" s="7" t="str">
        <f aca="false">IF(AD1330&lt;AE1330,AE1330,AD1330)</f>
        <v>Bats, Berserker, Bomb Tower, Fire Spirit, Magic Archer, Miner, Royal Delivery, Wall Breakers</v>
      </c>
      <c r="AH1330" s="7" t="str">
        <f aca="false">IF(AD1330=AF1330,AA1330,IF(AA1330="Win","Loss",IF(AA1330="Loss","Win","Draw")))</f>
        <v>Win</v>
      </c>
      <c r="AI1330" s="7" t="s">
        <v>297</v>
      </c>
    </row>
    <row r="1331" customFormat="false" ht="15" hidden="false" customHeight="true" outlineLevel="0" collapsed="false">
      <c r="A1331" s="7" t="s">
        <v>3541</v>
      </c>
      <c r="B1331" s="7" t="n">
        <v>2</v>
      </c>
      <c r="C1331" s="7" t="s">
        <v>1739</v>
      </c>
      <c r="D1331" s="7" t="s">
        <v>1740</v>
      </c>
      <c r="E1331" s="7" t="s">
        <v>1066</v>
      </c>
      <c r="F1331" s="7" t="s">
        <v>1067</v>
      </c>
      <c r="G1331" s="7" t="s">
        <v>3543</v>
      </c>
      <c r="H1331" s="7" t="s">
        <v>163</v>
      </c>
      <c r="I1331" s="7" t="s">
        <v>87</v>
      </c>
      <c r="J1331" s="7" t="s">
        <v>241</v>
      </c>
      <c r="K1331" s="7" t="s">
        <v>84</v>
      </c>
      <c r="L1331" s="7" t="s">
        <v>455</v>
      </c>
      <c r="M1331" s="7" t="s">
        <v>93</v>
      </c>
      <c r="N1331" s="7" t="s">
        <v>89</v>
      </c>
      <c r="O1331" s="7" t="s">
        <v>126</v>
      </c>
      <c r="P1331" s="7" t="s">
        <v>150</v>
      </c>
      <c r="Q1331" s="7" t="s">
        <v>114</v>
      </c>
      <c r="R1331" s="7" t="s">
        <v>91</v>
      </c>
      <c r="S1331" s="7" t="s">
        <v>87</v>
      </c>
      <c r="T1331" s="7" t="s">
        <v>97</v>
      </c>
      <c r="U1331" s="7" t="s">
        <v>116</v>
      </c>
      <c r="V1331" s="7" t="s">
        <v>242</v>
      </c>
      <c r="W1331" s="7" t="s">
        <v>137</v>
      </c>
      <c r="X1331" s="7" t="s">
        <v>157</v>
      </c>
      <c r="Y1331" s="7" t="n">
        <v>1</v>
      </c>
      <c r="Z1331" s="7" t="n">
        <v>0</v>
      </c>
      <c r="AA1331" s="7" t="str">
        <f aca="false">IF(Y1331&gt;Z1331,"Win",IF(Y1331&lt;Z1331,"Loss","Draw"))</f>
        <v>Win</v>
      </c>
      <c r="AB1331" s="7" t="s">
        <v>99</v>
      </c>
      <c r="AC1331" s="7" t="s">
        <v>99</v>
      </c>
      <c r="AD1331" s="7" t="s">
        <v>456</v>
      </c>
      <c r="AE1331" s="7" t="s">
        <v>321</v>
      </c>
      <c r="AF1331" s="7" t="str">
        <f aca="false">IF(AD1331&lt;AE1331,AD1331,AE1331)</f>
        <v>Archers, Electro Spirit, Fireball, Knight, Skeletons, Tesla, The Log, X-Bow</v>
      </c>
      <c r="AG1331" s="7" t="str">
        <f aca="false">IF(AD1331&lt;AE1331,AE1331,AD1331)</f>
        <v>Bomber, Fire Spirit, Giant Snowball, Goblin Drill, Goblins, Poison, Ronin, Tesla</v>
      </c>
      <c r="AH1331" s="7" t="str">
        <f aca="false">IF(AD1331=AF1331,AA1331,IF(AA1331="Win","Loss",IF(AA1331="Loss","Win","Draw")))</f>
        <v>Win</v>
      </c>
      <c r="AI1331" s="7" t="s">
        <v>297</v>
      </c>
    </row>
    <row r="1332" customFormat="false" ht="15" hidden="false" customHeight="true" outlineLevel="0" collapsed="false">
      <c r="A1332" s="7" t="s">
        <v>3541</v>
      </c>
      <c r="B1332" s="7" t="n">
        <v>3</v>
      </c>
      <c r="C1332" s="7" t="s">
        <v>1739</v>
      </c>
      <c r="D1332" s="7" t="s">
        <v>1740</v>
      </c>
      <c r="E1332" s="7" t="s">
        <v>1066</v>
      </c>
      <c r="F1332" s="7" t="s">
        <v>1067</v>
      </c>
      <c r="G1332" s="7" t="s">
        <v>3544</v>
      </c>
      <c r="H1332" s="7" t="s">
        <v>163</v>
      </c>
      <c r="I1332" s="7" t="s">
        <v>152</v>
      </c>
      <c r="J1332" s="7" t="s">
        <v>188</v>
      </c>
      <c r="K1332" s="7" t="s">
        <v>114</v>
      </c>
      <c r="L1332" s="7" t="s">
        <v>132</v>
      </c>
      <c r="M1332" s="7" t="s">
        <v>97</v>
      </c>
      <c r="N1332" s="7" t="s">
        <v>124</v>
      </c>
      <c r="O1332" s="7" t="s">
        <v>223</v>
      </c>
      <c r="P1332" s="7" t="s">
        <v>85</v>
      </c>
      <c r="Q1332" s="7" t="s">
        <v>203</v>
      </c>
      <c r="R1332" s="7" t="s">
        <v>202</v>
      </c>
      <c r="S1332" s="7" t="s">
        <v>201</v>
      </c>
      <c r="T1332" s="7" t="s">
        <v>118</v>
      </c>
      <c r="U1332" s="7" t="s">
        <v>234</v>
      </c>
      <c r="V1332" s="7" t="s">
        <v>126</v>
      </c>
      <c r="W1332" s="7" t="s">
        <v>204</v>
      </c>
      <c r="X1332" s="7" t="s">
        <v>88</v>
      </c>
      <c r="Y1332" s="7" t="n">
        <v>0</v>
      </c>
      <c r="Z1332" s="7" t="n">
        <v>1</v>
      </c>
      <c r="AA1332" s="7" t="str">
        <f aca="false">IF(Y1332&gt;Z1332,"Win",IF(Y1332&lt;Z1332,"Loss","Draw"))</f>
        <v>Loss</v>
      </c>
      <c r="AB1332" s="7" t="s">
        <v>99</v>
      </c>
      <c r="AC1332" s="7" t="s">
        <v>99</v>
      </c>
      <c r="AD1332" s="7" t="s">
        <v>3545</v>
      </c>
      <c r="AE1332" s="7" t="s">
        <v>3546</v>
      </c>
      <c r="AF1332" s="7" t="str">
        <f aca="false">IF(AD1332&lt;AE1332,AD1332,AE1332)</f>
        <v>Baby Dragon, Electro Wizard, Giant Snowball, Lightning, Ram Rider, Ronin, Royal Ghost, Tombstone</v>
      </c>
      <c r="AG1332" s="7" t="str">
        <f aca="false">IF(AD1332&lt;AE1332,AE1332,AD1332)</f>
        <v>Berserker, Bomb Tower, Goblin Barrel, Ice Spirit, Magic Archer, Royal Delivery, Skeletons, Wall Breakers</v>
      </c>
      <c r="AH1332" s="7" t="str">
        <f aca="false">IF(AD1332=AF1332,AA1332,IF(AA1332="Win","Loss",IF(AA1332="Loss","Win","Draw")))</f>
        <v>Loss</v>
      </c>
      <c r="AI1332" s="7" t="s">
        <v>297</v>
      </c>
    </row>
    <row r="1333" customFormat="false" ht="15" hidden="false" customHeight="true" outlineLevel="0" collapsed="false">
      <c r="A1333" s="7" t="s">
        <v>3547</v>
      </c>
      <c r="B1333" s="7" t="n">
        <v>1</v>
      </c>
      <c r="C1333" s="7" t="s">
        <v>1739</v>
      </c>
      <c r="D1333" s="7" t="s">
        <v>1740</v>
      </c>
      <c r="E1333" s="7" t="s">
        <v>1066</v>
      </c>
      <c r="F1333" s="7" t="s">
        <v>1067</v>
      </c>
      <c r="G1333" s="7" t="s">
        <v>3548</v>
      </c>
      <c r="H1333" s="7" t="s">
        <v>163</v>
      </c>
      <c r="I1333" s="7" t="s">
        <v>127</v>
      </c>
      <c r="J1333" s="7" t="s">
        <v>128</v>
      </c>
      <c r="K1333" s="7" t="s">
        <v>129</v>
      </c>
      <c r="L1333" s="7" t="s">
        <v>130</v>
      </c>
      <c r="M1333" s="7" t="s">
        <v>131</v>
      </c>
      <c r="N1333" s="7" t="s">
        <v>133</v>
      </c>
      <c r="O1333" s="7" t="s">
        <v>97</v>
      </c>
      <c r="P1333" s="7" t="s">
        <v>173</v>
      </c>
      <c r="Q1333" s="7" t="s">
        <v>407</v>
      </c>
      <c r="R1333" s="7" t="s">
        <v>151</v>
      </c>
      <c r="S1333" s="7" t="s">
        <v>153</v>
      </c>
      <c r="T1333" s="7" t="s">
        <v>126</v>
      </c>
      <c r="U1333" s="7" t="s">
        <v>165</v>
      </c>
      <c r="V1333" s="7" t="s">
        <v>150</v>
      </c>
      <c r="W1333" s="7" t="s">
        <v>89</v>
      </c>
      <c r="X1333" s="7" t="s">
        <v>164</v>
      </c>
      <c r="Y1333" s="7" t="n">
        <v>1</v>
      </c>
      <c r="Z1333" s="7" t="n">
        <v>0</v>
      </c>
      <c r="AA1333" s="7" t="str">
        <f aca="false">IF(Y1333&gt;Z1333,"Win",IF(Y1333&lt;Z1333,"Loss","Draw"))</f>
        <v>Win</v>
      </c>
      <c r="AB1333" s="7" t="s">
        <v>99</v>
      </c>
      <c r="AC1333" s="7" t="s">
        <v>99</v>
      </c>
      <c r="AD1333" s="7" t="s">
        <v>503</v>
      </c>
      <c r="AE1333" s="7" t="s">
        <v>2205</v>
      </c>
      <c r="AF1333" s="7" t="str">
        <f aca="false">IF(AD1333&lt;AE1333,AD1333,AE1333)</f>
        <v>Arrows, Bandit, Battle Ram, Golden Knight, Mega Knight, Mother Witch, Ronin, Zappies</v>
      </c>
      <c r="AG1333" s="7" t="str">
        <f aca="false">IF(AD1333&lt;AE1333,AE1333,AD1333)</f>
        <v>Cannon, Earthquake, Electro Spirit, Firecracker, Hog Rider, Mighty Miner, Skeletons, The Log</v>
      </c>
      <c r="AH1333" s="7" t="str">
        <f aca="false">IF(AD1333=AF1333,AA1333,IF(AA1333="Win","Loss",IF(AA1333="Loss","Win","Draw")))</f>
        <v>Win</v>
      </c>
      <c r="AI1333" s="7" t="s">
        <v>297</v>
      </c>
    </row>
    <row r="1334" customFormat="false" ht="15" hidden="false" customHeight="true" outlineLevel="0" collapsed="false">
      <c r="A1334" s="7" t="s">
        <v>3547</v>
      </c>
      <c r="B1334" s="7" t="n">
        <v>2</v>
      </c>
      <c r="C1334" s="7" t="s">
        <v>1739</v>
      </c>
      <c r="D1334" s="7" t="s">
        <v>1740</v>
      </c>
      <c r="E1334" s="7" t="s">
        <v>1066</v>
      </c>
      <c r="F1334" s="7" t="s">
        <v>1067</v>
      </c>
      <c r="G1334" s="7" t="s">
        <v>3549</v>
      </c>
      <c r="H1334" s="7" t="s">
        <v>163</v>
      </c>
      <c r="I1334" s="7" t="s">
        <v>153</v>
      </c>
      <c r="J1334" s="7" t="s">
        <v>172</v>
      </c>
      <c r="K1334" s="7" t="s">
        <v>140</v>
      </c>
      <c r="L1334" s="7" t="s">
        <v>249</v>
      </c>
      <c r="M1334" s="7" t="s">
        <v>126</v>
      </c>
      <c r="N1334" s="7" t="s">
        <v>150</v>
      </c>
      <c r="O1334" s="7" t="s">
        <v>165</v>
      </c>
      <c r="P1334" s="7" t="s">
        <v>89</v>
      </c>
      <c r="Q1334" s="7" t="s">
        <v>84</v>
      </c>
      <c r="R1334" s="7" t="s">
        <v>108</v>
      </c>
      <c r="S1334" s="7" t="s">
        <v>87</v>
      </c>
      <c r="T1334" s="7" t="s">
        <v>95</v>
      </c>
      <c r="U1334" s="7" t="s">
        <v>115</v>
      </c>
      <c r="V1334" s="7" t="s">
        <v>118</v>
      </c>
      <c r="W1334" s="7" t="s">
        <v>116</v>
      </c>
      <c r="X1334" s="7" t="s">
        <v>88</v>
      </c>
      <c r="Y1334" s="7" t="n">
        <v>0</v>
      </c>
      <c r="Z1334" s="7" t="n">
        <v>1</v>
      </c>
      <c r="AA1334" s="7" t="str">
        <f aca="false">IF(Y1334&gt;Z1334,"Win",IF(Y1334&lt;Z1334,"Loss","Draw"))</f>
        <v>Loss</v>
      </c>
      <c r="AB1334" s="7" t="s">
        <v>99</v>
      </c>
      <c r="AC1334" s="7" t="s">
        <v>99</v>
      </c>
      <c r="AD1334" s="7" t="s">
        <v>3550</v>
      </c>
      <c r="AE1334" s="7" t="s">
        <v>862</v>
      </c>
      <c r="AF1334" s="7" t="str">
        <f aca="false">IF(AD1334&lt;AE1334,AD1334,AE1334)</f>
        <v>Archers, Barbarian Barrel, Berserker, Dark Prince, Graveyard, Ice Spirit, Poison, Tesla</v>
      </c>
      <c r="AG1334" s="7" t="str">
        <f aca="false">IF(AD1334&lt;AE1334,AE1334,AD1334)</f>
        <v>Cannon, Electro Spirit, Hog Rider, Ice Golem, Musketeer, Rocket, Skeletons, The Log</v>
      </c>
      <c r="AH1334" s="7" t="str">
        <f aca="false">IF(AD1334=AF1334,AA1334,IF(AA1334="Win","Loss",IF(AA1334="Loss","Win","Draw")))</f>
        <v>Win</v>
      </c>
      <c r="AI1334" s="7" t="s">
        <v>297</v>
      </c>
    </row>
    <row r="1335" customFormat="false" ht="15" hidden="false" customHeight="true" outlineLevel="0" collapsed="false">
      <c r="A1335" s="7" t="s">
        <v>3547</v>
      </c>
      <c r="B1335" s="7" t="n">
        <v>3</v>
      </c>
      <c r="C1335" s="7" t="s">
        <v>1739</v>
      </c>
      <c r="D1335" s="7" t="s">
        <v>1740</v>
      </c>
      <c r="E1335" s="7" t="s">
        <v>1066</v>
      </c>
      <c r="F1335" s="7" t="s">
        <v>1067</v>
      </c>
      <c r="G1335" s="7" t="s">
        <v>3551</v>
      </c>
      <c r="H1335" s="7" t="s">
        <v>163</v>
      </c>
      <c r="I1335" s="7" t="s">
        <v>84</v>
      </c>
      <c r="J1335" s="7" t="s">
        <v>241</v>
      </c>
      <c r="K1335" s="7" t="s">
        <v>114</v>
      </c>
      <c r="L1335" s="7" t="s">
        <v>115</v>
      </c>
      <c r="M1335" s="7" t="s">
        <v>138</v>
      </c>
      <c r="N1335" s="7" t="s">
        <v>116</v>
      </c>
      <c r="O1335" s="7" t="s">
        <v>119</v>
      </c>
      <c r="P1335" s="7" t="s">
        <v>118</v>
      </c>
      <c r="Q1335" s="7" t="s">
        <v>129</v>
      </c>
      <c r="R1335" s="7" t="s">
        <v>186</v>
      </c>
      <c r="S1335" s="7" t="s">
        <v>185</v>
      </c>
      <c r="T1335" s="7" t="s">
        <v>111</v>
      </c>
      <c r="U1335" s="7" t="s">
        <v>187</v>
      </c>
      <c r="V1335" s="7" t="s">
        <v>188</v>
      </c>
      <c r="W1335" s="7" t="s">
        <v>109</v>
      </c>
      <c r="X1335" s="7" t="s">
        <v>91</v>
      </c>
      <c r="Y1335" s="7" t="n">
        <v>1</v>
      </c>
      <c r="Z1335" s="7" t="n">
        <v>0</v>
      </c>
      <c r="AA1335" s="7" t="str">
        <f aca="false">IF(Y1335&gt;Z1335,"Win",IF(Y1335&lt;Z1335,"Loss","Draw"))</f>
        <v>Win</v>
      </c>
      <c r="AB1335" s="7" t="s">
        <v>99</v>
      </c>
      <c r="AC1335" s="7" t="s">
        <v>99</v>
      </c>
      <c r="AD1335" s="7" t="s">
        <v>1369</v>
      </c>
      <c r="AE1335" s="7" t="s">
        <v>3552</v>
      </c>
      <c r="AF1335" s="7" t="str">
        <f aca="false">IF(AD1335&lt;AE1335,AD1335,AE1335)</f>
        <v>Archers, Giant Snowball, Goblin Demolisher, Goblin Hut, Graveyard, Ice Spirit, Knight, Poison</v>
      </c>
      <c r="AG1335" s="7" t="str">
        <f aca="false">IF(AD1335&lt;AE1335,AE1335,AD1335)</f>
        <v>Balloon, Executioner, Goblins, Mega Knight, Miner, Tombstone, Tornado, Zap</v>
      </c>
      <c r="AH1335" s="7" t="str">
        <f aca="false">IF(AD1335=AF1335,AA1335,IF(AA1335="Win","Loss",IF(AA1335="Loss","Win","Draw")))</f>
        <v>Win</v>
      </c>
      <c r="AI1335" s="7" t="s">
        <v>297</v>
      </c>
    </row>
    <row r="1336" customFormat="false" ht="15" hidden="false" customHeight="true" outlineLevel="0" collapsed="false">
      <c r="A1336" s="5" t="s">
        <v>3553</v>
      </c>
      <c r="B1336" s="5" t="n">
        <v>1</v>
      </c>
      <c r="C1336" s="5" t="s">
        <v>1739</v>
      </c>
      <c r="D1336" s="5" t="s">
        <v>1740</v>
      </c>
      <c r="E1336" s="5" t="s">
        <v>1201</v>
      </c>
      <c r="F1336" s="5" t="s">
        <v>1202</v>
      </c>
      <c r="G1336" s="5" t="s">
        <v>3554</v>
      </c>
      <c r="H1336" s="5" t="s">
        <v>163</v>
      </c>
      <c r="I1336" s="5" t="s">
        <v>201</v>
      </c>
      <c r="J1336" s="5" t="s">
        <v>172</v>
      </c>
      <c r="K1336" s="5" t="s">
        <v>153</v>
      </c>
      <c r="L1336" s="5" t="s">
        <v>111</v>
      </c>
      <c r="M1336" s="5" t="s">
        <v>97</v>
      </c>
      <c r="N1336" s="5" t="s">
        <v>116</v>
      </c>
      <c r="O1336" s="5" t="s">
        <v>126</v>
      </c>
      <c r="P1336" s="5" t="s">
        <v>89</v>
      </c>
      <c r="Q1336" s="5" t="s">
        <v>141</v>
      </c>
      <c r="R1336" s="5" t="s">
        <v>95</v>
      </c>
      <c r="S1336" s="5" t="s">
        <v>107</v>
      </c>
      <c r="T1336" s="5" t="s">
        <v>177</v>
      </c>
      <c r="U1336" s="5" t="s">
        <v>178</v>
      </c>
      <c r="V1336" s="5" t="s">
        <v>93</v>
      </c>
      <c r="W1336" s="5" t="s">
        <v>143</v>
      </c>
      <c r="X1336" s="5" t="s">
        <v>150</v>
      </c>
      <c r="Y1336" s="5" t="n">
        <v>1</v>
      </c>
      <c r="Z1336" s="5" t="n">
        <v>0</v>
      </c>
      <c r="AA1336" s="5" t="str">
        <f aca="false">IF(Y1336&gt;Z1336,"Win",IF(Y1336&lt;Z1336,"Loss","Draw"))</f>
        <v>Win</v>
      </c>
      <c r="AB1336" s="5" t="s">
        <v>98</v>
      </c>
      <c r="AC1336" s="5" t="s">
        <v>99</v>
      </c>
      <c r="AD1336" s="5" t="s">
        <v>3555</v>
      </c>
      <c r="AE1336" s="5" t="s">
        <v>180</v>
      </c>
      <c r="AF1336" s="5" t="str">
        <f aca="false">IF(AD1336&lt;AE1336,AD1336,AE1336)</f>
        <v>Barbarian Barrel, Electro Spirit, Fireball, Goblin Cage, Heal Spirit, Lumberjack, Phoenix, Royal Giant</v>
      </c>
      <c r="AG1336" s="5" t="str">
        <f aca="false">IF(AD1336&lt;AE1336,AE1336,AD1336)</f>
        <v>Cannon, Miner, Musketeer, Poison, Ronin, Skeletons, The Log, Wall Breakers</v>
      </c>
      <c r="AH1336" s="5" t="str">
        <f aca="false">IF(AD1336=AF1336,AA1336,IF(AA1336="Win","Loss",IF(AA1336="Loss","Win","Draw")))</f>
        <v>Loss</v>
      </c>
      <c r="AI1336" s="5" t="s">
        <v>297</v>
      </c>
    </row>
    <row r="1337" customFormat="false" ht="15" hidden="false" customHeight="true" outlineLevel="0" collapsed="false">
      <c r="A1337" s="5" t="s">
        <v>3553</v>
      </c>
      <c r="B1337" s="5" t="n">
        <v>2</v>
      </c>
      <c r="C1337" s="5" t="s">
        <v>1739</v>
      </c>
      <c r="D1337" s="5" t="s">
        <v>1740</v>
      </c>
      <c r="E1337" s="5" t="s">
        <v>1201</v>
      </c>
      <c r="F1337" s="5" t="s">
        <v>1202</v>
      </c>
      <c r="G1337" s="5" t="s">
        <v>3556</v>
      </c>
      <c r="H1337" s="5" t="s">
        <v>163</v>
      </c>
      <c r="I1337" s="5" t="s">
        <v>127</v>
      </c>
      <c r="J1337" s="5" t="s">
        <v>140</v>
      </c>
      <c r="K1337" s="5" t="s">
        <v>124</v>
      </c>
      <c r="L1337" s="5" t="s">
        <v>449</v>
      </c>
      <c r="M1337" s="5" t="s">
        <v>142</v>
      </c>
      <c r="N1337" s="5" t="s">
        <v>131</v>
      </c>
      <c r="O1337" s="5" t="s">
        <v>95</v>
      </c>
      <c r="P1337" s="5" t="s">
        <v>133</v>
      </c>
      <c r="Q1337" s="5" t="s">
        <v>84</v>
      </c>
      <c r="R1337" s="5" t="s">
        <v>241</v>
      </c>
      <c r="S1337" s="5" t="s">
        <v>114</v>
      </c>
      <c r="T1337" s="5" t="s">
        <v>118</v>
      </c>
      <c r="U1337" s="5" t="s">
        <v>119</v>
      </c>
      <c r="V1337" s="5" t="s">
        <v>115</v>
      </c>
      <c r="W1337" s="5" t="s">
        <v>116</v>
      </c>
      <c r="X1337" s="5" t="s">
        <v>138</v>
      </c>
      <c r="Y1337" s="5" t="n">
        <v>3</v>
      </c>
      <c r="Z1337" s="5" t="n">
        <v>0</v>
      </c>
      <c r="AA1337" s="5" t="str">
        <f aca="false">IF(Y1337&gt;Z1337,"Win",IF(Y1337&lt;Z1337,"Loss","Draw"))</f>
        <v>Win</v>
      </c>
      <c r="AB1337" s="5" t="s">
        <v>98</v>
      </c>
      <c r="AC1337" s="5" t="s">
        <v>99</v>
      </c>
      <c r="AD1337" s="5" t="s">
        <v>3557</v>
      </c>
      <c r="AE1337" s="5" t="s">
        <v>1369</v>
      </c>
      <c r="AF1337" s="5" t="str">
        <f aca="false">IF(AD1337&lt;AE1337,AD1337,AE1337)</f>
        <v>Archers, Giant Snowball, Goblin Demolisher, Goblin Hut, Graveyard, Ice Spirit, Knight, Poison</v>
      </c>
      <c r="AG1337" s="5" t="str">
        <f aca="false">IF(AD1337&lt;AE1337,AE1337,AD1337)</f>
        <v>Bandit, Barbarian Barrel, Battle Ram, Elixir Collector, Ice Golem, Mother Witch, Royal Ghost, Three Musketeers</v>
      </c>
      <c r="AH1337" s="5" t="str">
        <f aca="false">IF(AD1337=AF1337,AA1337,IF(AA1337="Win","Loss",IF(AA1337="Loss","Win","Draw")))</f>
        <v>Loss</v>
      </c>
      <c r="AI1337" s="5" t="s">
        <v>297</v>
      </c>
    </row>
    <row r="1338" customFormat="false" ht="15" hidden="false" customHeight="true" outlineLevel="0" collapsed="false">
      <c r="A1338" s="5" t="s">
        <v>3553</v>
      </c>
      <c r="B1338" s="5" t="n">
        <v>3</v>
      </c>
      <c r="C1338" s="5" t="s">
        <v>1739</v>
      </c>
      <c r="D1338" s="5" t="s">
        <v>1740</v>
      </c>
      <c r="E1338" s="5" t="s">
        <v>1201</v>
      </c>
      <c r="F1338" s="5" t="s">
        <v>1202</v>
      </c>
      <c r="G1338" s="5" t="s">
        <v>3558</v>
      </c>
      <c r="H1338" s="5" t="s">
        <v>163</v>
      </c>
      <c r="I1338" s="5" t="s">
        <v>152</v>
      </c>
      <c r="J1338" s="5" t="s">
        <v>128</v>
      </c>
      <c r="K1338" s="5" t="s">
        <v>107</v>
      </c>
      <c r="L1338" s="5" t="s">
        <v>306</v>
      </c>
      <c r="M1338" s="5" t="s">
        <v>85</v>
      </c>
      <c r="N1338" s="5" t="s">
        <v>307</v>
      </c>
      <c r="O1338" s="5" t="s">
        <v>187</v>
      </c>
      <c r="P1338" s="5" t="s">
        <v>242</v>
      </c>
      <c r="Q1338" s="5" t="s">
        <v>203</v>
      </c>
      <c r="R1338" s="5" t="s">
        <v>151</v>
      </c>
      <c r="S1338" s="5" t="s">
        <v>159</v>
      </c>
      <c r="T1338" s="5" t="s">
        <v>201</v>
      </c>
      <c r="U1338" s="5" t="s">
        <v>126</v>
      </c>
      <c r="V1338" s="5" t="s">
        <v>157</v>
      </c>
      <c r="W1338" s="5" t="s">
        <v>153</v>
      </c>
      <c r="X1338" s="5" t="s">
        <v>89</v>
      </c>
      <c r="Y1338" s="5" t="n">
        <v>0</v>
      </c>
      <c r="Z1338" s="5" t="n">
        <v>1</v>
      </c>
      <c r="AA1338" s="5" t="str">
        <f aca="false">IF(Y1338&gt;Z1338,"Win",IF(Y1338&lt;Z1338,"Loss","Draw"))</f>
        <v>Loss</v>
      </c>
      <c r="AB1338" s="5" t="s">
        <v>98</v>
      </c>
      <c r="AC1338" s="5" t="s">
        <v>99</v>
      </c>
      <c r="AD1338" s="5" t="s">
        <v>308</v>
      </c>
      <c r="AE1338" s="5" t="s">
        <v>3559</v>
      </c>
      <c r="AF1338" s="5" t="str">
        <f aca="false">IF(AD1338&lt;AE1338,AD1338,AE1338)</f>
        <v>Baby Dragon, Bomber, Goblin Cage, Golden Knight, Golem, Ice Wizard, Lightning, Tornado</v>
      </c>
      <c r="AG1338" s="5" t="str">
        <f aca="false">IF(AD1338&lt;AE1338,AE1338,AD1338)</f>
        <v>Cannon, Dart Goblin, Fire Spirit, Goblin Barrel, Mighty Miner, Skeletons, The Log, Wall Breakers</v>
      </c>
      <c r="AH1338" s="5" t="str">
        <f aca="false">IF(AD1338=AF1338,AA1338,IF(AA1338="Win","Loss",IF(AA1338="Loss","Win","Draw")))</f>
        <v>Loss</v>
      </c>
      <c r="AI1338" s="5" t="s">
        <v>297</v>
      </c>
    </row>
    <row r="1339" customFormat="false" ht="15" hidden="false" customHeight="true" outlineLevel="0" collapsed="false">
      <c r="A1339" s="7" t="s">
        <v>3560</v>
      </c>
      <c r="B1339" s="7" t="n">
        <v>1</v>
      </c>
      <c r="C1339" s="7" t="s">
        <v>1739</v>
      </c>
      <c r="D1339" s="7" t="s">
        <v>1740</v>
      </c>
      <c r="E1339" s="7" t="s">
        <v>1201</v>
      </c>
      <c r="F1339" s="7" t="s">
        <v>1202</v>
      </c>
      <c r="G1339" s="7" t="s">
        <v>3561</v>
      </c>
      <c r="H1339" s="7" t="s">
        <v>163</v>
      </c>
      <c r="I1339" s="7" t="s">
        <v>137</v>
      </c>
      <c r="J1339" s="7" t="s">
        <v>241</v>
      </c>
      <c r="K1339" s="7" t="s">
        <v>114</v>
      </c>
      <c r="L1339" s="7" t="s">
        <v>157</v>
      </c>
      <c r="M1339" s="7" t="s">
        <v>126</v>
      </c>
      <c r="N1339" s="7" t="s">
        <v>116</v>
      </c>
      <c r="O1339" s="7" t="s">
        <v>87</v>
      </c>
      <c r="P1339" s="7" t="s">
        <v>242</v>
      </c>
      <c r="Q1339" s="7" t="s">
        <v>113</v>
      </c>
      <c r="R1339" s="7" t="s">
        <v>95</v>
      </c>
      <c r="S1339" s="7" t="s">
        <v>87</v>
      </c>
      <c r="T1339" s="7" t="s">
        <v>118</v>
      </c>
      <c r="U1339" s="7" t="s">
        <v>126</v>
      </c>
      <c r="V1339" s="7" t="s">
        <v>115</v>
      </c>
      <c r="W1339" s="7" t="s">
        <v>241</v>
      </c>
      <c r="X1339" s="7" t="s">
        <v>116</v>
      </c>
      <c r="Y1339" s="7" t="n">
        <v>1</v>
      </c>
      <c r="Z1339" s="7" t="n">
        <v>0</v>
      </c>
      <c r="AA1339" s="7" t="str">
        <f aca="false">IF(Y1339&gt;Z1339,"Win",IF(Y1339&lt;Z1339,"Loss","Draw"))</f>
        <v>Win</v>
      </c>
      <c r="AB1339" s="7" t="s">
        <v>99</v>
      </c>
      <c r="AC1339" s="7" t="s">
        <v>99</v>
      </c>
      <c r="AD1339" s="7" t="s">
        <v>243</v>
      </c>
      <c r="AE1339" s="7" t="s">
        <v>776</v>
      </c>
      <c r="AF1339" s="7" t="str">
        <f aca="false">IF(AD1339&lt;AE1339,AD1339,AE1339)</f>
        <v>Barbarian Barrel, Furnace, Graveyard, Ice Spirit, Knight, Poison, Skeletons, Tesla</v>
      </c>
      <c r="AG1339" s="7" t="str">
        <f aca="false">IF(AD1339&lt;AE1339,AE1339,AD1339)</f>
        <v>Bomber, Fire Spirit, Giant Snowball, Goblin Drill, Knight, Poison, Skeletons, Tesla</v>
      </c>
      <c r="AH1339" s="7" t="str">
        <f aca="false">IF(AD1339=AF1339,AA1339,IF(AA1339="Win","Loss",IF(AA1339="Loss","Win","Draw")))</f>
        <v>Loss</v>
      </c>
      <c r="AI1339" s="7" t="s">
        <v>297</v>
      </c>
    </row>
    <row r="1340" customFormat="false" ht="15" hidden="false" customHeight="true" outlineLevel="0" collapsed="false">
      <c r="A1340" s="7" t="s">
        <v>3560</v>
      </c>
      <c r="B1340" s="7" t="n">
        <v>2</v>
      </c>
      <c r="C1340" s="7" t="s">
        <v>1739</v>
      </c>
      <c r="D1340" s="7" t="s">
        <v>1740</v>
      </c>
      <c r="E1340" s="7" t="s">
        <v>1201</v>
      </c>
      <c r="F1340" s="7" t="s">
        <v>1202</v>
      </c>
      <c r="G1340" s="7" t="s">
        <v>3562</v>
      </c>
      <c r="H1340" s="7" t="s">
        <v>163</v>
      </c>
      <c r="I1340" s="7" t="s">
        <v>208</v>
      </c>
      <c r="J1340" s="7" t="s">
        <v>188</v>
      </c>
      <c r="K1340" s="7" t="s">
        <v>109</v>
      </c>
      <c r="L1340" s="7" t="s">
        <v>110</v>
      </c>
      <c r="M1340" s="7" t="s">
        <v>112</v>
      </c>
      <c r="N1340" s="7" t="s">
        <v>88</v>
      </c>
      <c r="O1340" s="7" t="s">
        <v>93</v>
      </c>
      <c r="P1340" s="7" t="s">
        <v>86</v>
      </c>
      <c r="Q1340" s="7" t="s">
        <v>114</v>
      </c>
      <c r="R1340" s="7" t="s">
        <v>151</v>
      </c>
      <c r="S1340" s="7" t="s">
        <v>153</v>
      </c>
      <c r="T1340" s="7" t="s">
        <v>137</v>
      </c>
      <c r="U1340" s="7" t="s">
        <v>249</v>
      </c>
      <c r="V1340" s="7" t="s">
        <v>157</v>
      </c>
      <c r="W1340" s="7" t="s">
        <v>88</v>
      </c>
      <c r="X1340" s="7" t="s">
        <v>242</v>
      </c>
      <c r="Y1340" s="7" t="n">
        <v>0</v>
      </c>
      <c r="Z1340" s="7" t="n">
        <v>1</v>
      </c>
      <c r="AA1340" s="7" t="str">
        <f aca="false">IF(Y1340&gt;Z1340,"Win",IF(Y1340&lt;Z1340,"Loss","Draw"))</f>
        <v>Loss</v>
      </c>
      <c r="AB1340" s="7" t="s">
        <v>99</v>
      </c>
      <c r="AC1340" s="7" t="s">
        <v>99</v>
      </c>
      <c r="AD1340" s="7" t="s">
        <v>368</v>
      </c>
      <c r="AE1340" s="7" t="s">
        <v>3563</v>
      </c>
      <c r="AF1340" s="7" t="str">
        <f aca="false">IF(AD1340&lt;AE1340,AD1340,AE1340)</f>
        <v>Berserker, Bomber, Cannon, Fire Spirit, Giant Snowball, Goblin Drill, Mighty Miner, Rocket</v>
      </c>
      <c r="AG1340" s="7" t="str">
        <f aca="false">IF(AD1340&lt;AE1340,AE1340,AD1340)</f>
        <v>Berserker, Fireball, Lava Hound, Skeleton Dragons, Spirit Empress, Tombstone, Valkyrie, Zap</v>
      </c>
      <c r="AH1340" s="7" t="str">
        <f aca="false">IF(AD1340=AF1340,AA1340,IF(AA1340="Win","Loss",IF(AA1340="Loss","Win","Draw")))</f>
        <v>Win</v>
      </c>
      <c r="AI1340" s="7" t="s">
        <v>297</v>
      </c>
    </row>
    <row r="1341" customFormat="false" ht="15" hidden="false" customHeight="true" outlineLevel="0" collapsed="false">
      <c r="A1341" s="7" t="s">
        <v>3560</v>
      </c>
      <c r="B1341" s="7" t="n">
        <v>3</v>
      </c>
      <c r="C1341" s="7" t="s">
        <v>1739</v>
      </c>
      <c r="D1341" s="7" t="s">
        <v>1740</v>
      </c>
      <c r="E1341" s="7" t="s">
        <v>1201</v>
      </c>
      <c r="F1341" s="7" t="s">
        <v>1202</v>
      </c>
      <c r="G1341" s="7" t="s">
        <v>3564</v>
      </c>
      <c r="H1341" s="7" t="s">
        <v>163</v>
      </c>
      <c r="I1341" s="7" t="s">
        <v>185</v>
      </c>
      <c r="J1341" s="7" t="s">
        <v>91</v>
      </c>
      <c r="K1341" s="7" t="s">
        <v>153</v>
      </c>
      <c r="L1341" s="7" t="s">
        <v>165</v>
      </c>
      <c r="M1341" s="7" t="s">
        <v>97</v>
      </c>
      <c r="N1341" s="7" t="s">
        <v>85</v>
      </c>
      <c r="O1341" s="7" t="s">
        <v>89</v>
      </c>
      <c r="P1341" s="7" t="s">
        <v>150</v>
      </c>
      <c r="Q1341" s="7" t="s">
        <v>185</v>
      </c>
      <c r="R1341" s="7" t="s">
        <v>186</v>
      </c>
      <c r="S1341" s="7" t="s">
        <v>109</v>
      </c>
      <c r="T1341" s="7" t="s">
        <v>188</v>
      </c>
      <c r="U1341" s="7" t="s">
        <v>86</v>
      </c>
      <c r="V1341" s="7" t="s">
        <v>117</v>
      </c>
      <c r="W1341" s="7" t="s">
        <v>111</v>
      </c>
      <c r="X1341" s="7" t="s">
        <v>187</v>
      </c>
      <c r="Y1341" s="7" t="n">
        <v>0</v>
      </c>
      <c r="Z1341" s="7" t="n">
        <v>1</v>
      </c>
      <c r="AA1341" s="7" t="str">
        <f aca="false">IF(Y1341&gt;Z1341,"Win",IF(Y1341&lt;Z1341,"Loss","Draw"))</f>
        <v>Loss</v>
      </c>
      <c r="AB1341" s="7" t="s">
        <v>99</v>
      </c>
      <c r="AC1341" s="7" t="s">
        <v>99</v>
      </c>
      <c r="AD1341" s="7" t="s">
        <v>3565</v>
      </c>
      <c r="AE1341" s="7" t="s">
        <v>813</v>
      </c>
      <c r="AF1341" s="7" t="str">
        <f aca="false">IF(AD1341&lt;AE1341,AD1341,AE1341)</f>
        <v>Balloon, Executioner, Giant Skeleton, Miner, Skeleton Dragons, Tombstone, Tornado, Zap</v>
      </c>
      <c r="AG1341" s="7" t="str">
        <f aca="false">IF(AD1341&lt;AE1341,AE1341,AD1341)</f>
        <v>Cannon, Electro Spirit, Executioner, Goblins, Hog Rider, Lightning, Ronin, The Log</v>
      </c>
      <c r="AH1341" s="7" t="str">
        <f aca="false">IF(AD1341=AF1341,AA1341,IF(AA1341="Win","Loss",IF(AA1341="Loss","Win","Draw")))</f>
        <v>Win</v>
      </c>
      <c r="AI1341" s="7" t="s">
        <v>297</v>
      </c>
    </row>
    <row r="1342" customFormat="false" ht="15" hidden="false" customHeight="true" outlineLevel="0" collapsed="false">
      <c r="A1342" s="7" t="s">
        <v>3566</v>
      </c>
      <c r="B1342" s="7" t="n">
        <v>1</v>
      </c>
      <c r="C1342" s="7" t="s">
        <v>1739</v>
      </c>
      <c r="D1342" s="7" t="s">
        <v>1740</v>
      </c>
      <c r="E1342" s="7" t="s">
        <v>1201</v>
      </c>
      <c r="F1342" s="7" t="s">
        <v>1202</v>
      </c>
      <c r="G1342" s="7" t="s">
        <v>3567</v>
      </c>
      <c r="H1342" s="7" t="s">
        <v>163</v>
      </c>
      <c r="I1342" s="7" t="s">
        <v>82</v>
      </c>
      <c r="J1342" s="7" t="s">
        <v>151</v>
      </c>
      <c r="K1342" s="7" t="s">
        <v>152</v>
      </c>
      <c r="L1342" s="7" t="s">
        <v>85</v>
      </c>
      <c r="M1342" s="7" t="s">
        <v>150</v>
      </c>
      <c r="N1342" s="7" t="s">
        <v>126</v>
      </c>
      <c r="O1342" s="7" t="s">
        <v>89</v>
      </c>
      <c r="P1342" s="7" t="s">
        <v>153</v>
      </c>
      <c r="Q1342" s="7" t="s">
        <v>84</v>
      </c>
      <c r="R1342" s="7" t="s">
        <v>158</v>
      </c>
      <c r="S1342" s="7" t="s">
        <v>114</v>
      </c>
      <c r="T1342" s="7" t="s">
        <v>130</v>
      </c>
      <c r="U1342" s="7" t="s">
        <v>447</v>
      </c>
      <c r="V1342" s="7" t="s">
        <v>173</v>
      </c>
      <c r="W1342" s="7" t="s">
        <v>115</v>
      </c>
      <c r="X1342" s="7" t="s">
        <v>126</v>
      </c>
      <c r="Y1342" s="7" t="n">
        <v>1</v>
      </c>
      <c r="Z1342" s="7" t="n">
        <v>0</v>
      </c>
      <c r="AA1342" s="7" t="str">
        <f aca="false">IF(Y1342&gt;Z1342,"Win",IF(Y1342&lt;Z1342,"Loss","Draw"))</f>
        <v>Win</v>
      </c>
      <c r="AB1342" s="7" t="s">
        <v>99</v>
      </c>
      <c r="AC1342" s="7" t="s">
        <v>99</v>
      </c>
      <c r="AD1342" s="7" t="s">
        <v>155</v>
      </c>
      <c r="AE1342" s="7" t="s">
        <v>1338</v>
      </c>
      <c r="AF1342" s="7" t="str">
        <f aca="false">IF(AD1342&lt;AE1342,AD1342,AE1342)</f>
        <v>Archers, Arrows, Bowler, Giant, Giant Snowball, Graveyard, Skeletons, Zappies</v>
      </c>
      <c r="AG1342" s="7" t="str">
        <f aca="false">IF(AD1342&lt;AE1342,AE1342,AD1342)</f>
        <v>Baby Dragon, Cannon, Electro Spirit, Lightning, Mighty Miner, Royal Hogs, Skeletons, The Log</v>
      </c>
      <c r="AH1342" s="7" t="str">
        <f aca="false">IF(AD1342=AF1342,AA1342,IF(AA1342="Win","Loss",IF(AA1342="Loss","Win","Draw")))</f>
        <v>Loss</v>
      </c>
      <c r="AI1342" s="7" t="s">
        <v>297</v>
      </c>
    </row>
    <row r="1343" customFormat="false" ht="15" hidden="false" customHeight="true" outlineLevel="0" collapsed="false">
      <c r="A1343" s="7" t="s">
        <v>3566</v>
      </c>
      <c r="B1343" s="7" t="n">
        <v>2</v>
      </c>
      <c r="C1343" s="7" t="s">
        <v>1739</v>
      </c>
      <c r="D1343" s="7" t="s">
        <v>1740</v>
      </c>
      <c r="E1343" s="7" t="s">
        <v>1201</v>
      </c>
      <c r="F1343" s="7" t="s">
        <v>1202</v>
      </c>
      <c r="G1343" s="7" t="s">
        <v>3568</v>
      </c>
      <c r="H1343" s="7" t="s">
        <v>163</v>
      </c>
      <c r="I1343" s="7" t="s">
        <v>92</v>
      </c>
      <c r="J1343" s="7" t="s">
        <v>91</v>
      </c>
      <c r="K1343" s="7" t="s">
        <v>90</v>
      </c>
      <c r="L1343" s="7" t="s">
        <v>97</v>
      </c>
      <c r="M1343" s="7" t="s">
        <v>93</v>
      </c>
      <c r="N1343" s="7" t="s">
        <v>94</v>
      </c>
      <c r="O1343" s="7" t="s">
        <v>96</v>
      </c>
      <c r="P1343" s="7" t="s">
        <v>95</v>
      </c>
      <c r="Q1343" s="7" t="s">
        <v>233</v>
      </c>
      <c r="R1343" s="7" t="s">
        <v>202</v>
      </c>
      <c r="S1343" s="7" t="s">
        <v>201</v>
      </c>
      <c r="T1343" s="7" t="s">
        <v>111</v>
      </c>
      <c r="U1343" s="7" t="s">
        <v>88</v>
      </c>
      <c r="V1343" s="7" t="s">
        <v>157</v>
      </c>
      <c r="W1343" s="7" t="s">
        <v>89</v>
      </c>
      <c r="X1343" s="7" t="s">
        <v>234</v>
      </c>
      <c r="Y1343" s="7" t="n">
        <v>0</v>
      </c>
      <c r="Z1343" s="7" t="n">
        <v>1</v>
      </c>
      <c r="AA1343" s="7" t="str">
        <f aca="false">IF(Y1343&gt;Z1343,"Win",IF(Y1343&lt;Z1343,"Loss","Draw"))</f>
        <v>Loss</v>
      </c>
      <c r="AB1343" s="7" t="s">
        <v>99</v>
      </c>
      <c r="AC1343" s="7" t="s">
        <v>99</v>
      </c>
      <c r="AD1343" s="7" t="s">
        <v>101</v>
      </c>
      <c r="AE1343" s="7" t="s">
        <v>1858</v>
      </c>
      <c r="AF1343" s="7" t="str">
        <f aca="false">IF(AD1343&lt;AE1343,AD1343,AE1343)</f>
        <v>Barbarian Barrel, Fireball, Goblins, Minions, Mortar, Rascals, Ronin, Skeleton Barrel</v>
      </c>
      <c r="AG1343" s="7" t="str">
        <f aca="false">IF(AD1343&lt;AE1343,AE1343,AD1343)</f>
        <v>Bats, Berserker, Bomb Tower, Fire Spirit, Magic Archer, Miner, The Log, Wall Breakers</v>
      </c>
      <c r="AH1343" s="7" t="str">
        <f aca="false">IF(AD1343=AF1343,AA1343,IF(AA1343="Win","Loss",IF(AA1343="Loss","Win","Draw")))</f>
        <v>Loss</v>
      </c>
      <c r="AI1343" s="7" t="s">
        <v>297</v>
      </c>
    </row>
    <row r="1344" customFormat="false" ht="15" hidden="false" customHeight="true" outlineLevel="0" collapsed="false">
      <c r="A1344" s="7" t="s">
        <v>3566</v>
      </c>
      <c r="B1344" s="7" t="n">
        <v>3</v>
      </c>
      <c r="C1344" s="7" t="s">
        <v>1739</v>
      </c>
      <c r="D1344" s="7" t="s">
        <v>1740</v>
      </c>
      <c r="E1344" s="7" t="s">
        <v>1201</v>
      </c>
      <c r="F1344" s="7" t="s">
        <v>1202</v>
      </c>
      <c r="G1344" s="7" t="s">
        <v>3569</v>
      </c>
      <c r="H1344" s="7" t="s">
        <v>163</v>
      </c>
      <c r="I1344" s="7" t="s">
        <v>129</v>
      </c>
      <c r="J1344" s="7" t="s">
        <v>158</v>
      </c>
      <c r="K1344" s="7" t="s">
        <v>128</v>
      </c>
      <c r="L1344" s="7" t="s">
        <v>165</v>
      </c>
      <c r="M1344" s="7" t="s">
        <v>112</v>
      </c>
      <c r="N1344" s="7" t="s">
        <v>133</v>
      </c>
      <c r="O1344" s="7" t="s">
        <v>130</v>
      </c>
      <c r="P1344" s="7" t="s">
        <v>109</v>
      </c>
      <c r="Q1344" s="7" t="s">
        <v>152</v>
      </c>
      <c r="R1344" s="7" t="s">
        <v>128</v>
      </c>
      <c r="S1344" s="7" t="s">
        <v>107</v>
      </c>
      <c r="T1344" s="7" t="s">
        <v>306</v>
      </c>
      <c r="U1344" s="7" t="s">
        <v>85</v>
      </c>
      <c r="V1344" s="7" t="s">
        <v>307</v>
      </c>
      <c r="W1344" s="7" t="s">
        <v>187</v>
      </c>
      <c r="X1344" s="7" t="s">
        <v>95</v>
      </c>
      <c r="Y1344" s="7" t="n">
        <v>0</v>
      </c>
      <c r="Z1344" s="7" t="n">
        <v>1</v>
      </c>
      <c r="AA1344" s="7" t="str">
        <f aca="false">IF(Y1344&gt;Z1344,"Win",IF(Y1344&lt;Z1344,"Loss","Draw"))</f>
        <v>Loss</v>
      </c>
      <c r="AB1344" s="7" t="s">
        <v>99</v>
      </c>
      <c r="AC1344" s="7" t="s">
        <v>99</v>
      </c>
      <c r="AD1344" s="7" t="s">
        <v>1430</v>
      </c>
      <c r="AE1344" s="7" t="s">
        <v>603</v>
      </c>
      <c r="AF1344" s="7" t="str">
        <f aca="false">IF(AD1344&lt;AE1344,AD1344,AE1344)</f>
        <v>Arrows, Bowler, Golden Knight, Hog Rider, Mega Knight, Mother Witch, Spirit Empress, Zap</v>
      </c>
      <c r="AG1344" s="7" t="str">
        <f aca="false">IF(AD1344&lt;AE1344,AE1344,AD1344)</f>
        <v>Baby Dragon, Barbarian Barrel, Goblin Cage, Golden Knight, Golem, Ice Wizard, Lightning, Tornado</v>
      </c>
      <c r="AH1344" s="7" t="str">
        <f aca="false">IF(AD1344=AF1344,AA1344,IF(AA1344="Win","Loss",IF(AA1344="Loss","Win","Draw")))</f>
        <v>Loss</v>
      </c>
      <c r="AI1344" s="7" t="s">
        <v>297</v>
      </c>
    </row>
    <row r="1345" customFormat="false" ht="15" hidden="false" customHeight="true" outlineLevel="0" collapsed="false">
      <c r="A1345" s="7" t="s">
        <v>3570</v>
      </c>
      <c r="B1345" s="7" t="n">
        <v>1</v>
      </c>
      <c r="C1345" s="7" t="s">
        <v>1739</v>
      </c>
      <c r="D1345" s="7" t="s">
        <v>1740</v>
      </c>
      <c r="E1345" s="7" t="s">
        <v>1201</v>
      </c>
      <c r="F1345" s="7" t="s">
        <v>1202</v>
      </c>
      <c r="G1345" s="7" t="s">
        <v>3571</v>
      </c>
      <c r="H1345" s="7" t="s">
        <v>163</v>
      </c>
      <c r="I1345" s="7" t="s">
        <v>203</v>
      </c>
      <c r="J1345" s="7" t="s">
        <v>91</v>
      </c>
      <c r="K1345" s="7" t="s">
        <v>208</v>
      </c>
      <c r="L1345" s="7" t="s">
        <v>201</v>
      </c>
      <c r="M1345" s="7" t="s">
        <v>249</v>
      </c>
      <c r="N1345" s="7" t="s">
        <v>159</v>
      </c>
      <c r="O1345" s="7" t="s">
        <v>157</v>
      </c>
      <c r="P1345" s="7" t="s">
        <v>118</v>
      </c>
      <c r="Q1345" s="7" t="s">
        <v>82</v>
      </c>
      <c r="R1345" s="7" t="s">
        <v>151</v>
      </c>
      <c r="S1345" s="7" t="s">
        <v>152</v>
      </c>
      <c r="T1345" s="7" t="s">
        <v>85</v>
      </c>
      <c r="U1345" s="7" t="s">
        <v>150</v>
      </c>
      <c r="V1345" s="7" t="s">
        <v>89</v>
      </c>
      <c r="W1345" s="7" t="s">
        <v>153</v>
      </c>
      <c r="X1345" s="7" t="s">
        <v>126</v>
      </c>
      <c r="Y1345" s="7" t="n">
        <v>0</v>
      </c>
      <c r="Z1345" s="7" t="n">
        <v>1</v>
      </c>
      <c r="AA1345" s="7" t="str">
        <f aca="false">IF(Y1345&gt;Z1345,"Win",IF(Y1345&lt;Z1345,"Loss","Draw"))</f>
        <v>Loss</v>
      </c>
      <c r="AB1345" s="7" t="s">
        <v>99</v>
      </c>
      <c r="AC1345" s="7" t="s">
        <v>99</v>
      </c>
      <c r="AD1345" s="7" t="s">
        <v>701</v>
      </c>
      <c r="AE1345" s="7" t="s">
        <v>155</v>
      </c>
      <c r="AF1345" s="7" t="str">
        <f aca="false">IF(AD1345&lt;AE1345,AD1345,AE1345)</f>
        <v>Baby Dragon, Cannon, Electro Spirit, Lightning, Mighty Miner, Royal Hogs, Skeletons, The Log</v>
      </c>
      <c r="AG1345" s="7" t="str">
        <f aca="false">IF(AD1345&lt;AE1345,AE1345,AD1345)</f>
        <v>Dart Goblin, Fire Spirit, Goblin Barrel, Goblins, Ice Spirit, Rocket, Valkyrie, Wall Breakers</v>
      </c>
      <c r="AH1345" s="7" t="str">
        <f aca="false">IF(AD1345=AF1345,AA1345,IF(AA1345="Win","Loss",IF(AA1345="Loss","Win","Draw")))</f>
        <v>Win</v>
      </c>
      <c r="AI1345" s="7" t="s">
        <v>297</v>
      </c>
    </row>
    <row r="1346" customFormat="false" ht="15" hidden="false" customHeight="true" outlineLevel="0" collapsed="false">
      <c r="A1346" s="7" t="s">
        <v>3570</v>
      </c>
      <c r="B1346" s="7" t="n">
        <v>2</v>
      </c>
      <c r="C1346" s="7" t="s">
        <v>1739</v>
      </c>
      <c r="D1346" s="7" t="s">
        <v>1740</v>
      </c>
      <c r="E1346" s="7" t="s">
        <v>1201</v>
      </c>
      <c r="F1346" s="7" t="s">
        <v>1202</v>
      </c>
      <c r="G1346" s="7" t="s">
        <v>3572</v>
      </c>
      <c r="H1346" s="7" t="s">
        <v>163</v>
      </c>
      <c r="I1346" s="7" t="s">
        <v>185</v>
      </c>
      <c r="J1346" s="7" t="s">
        <v>186</v>
      </c>
      <c r="K1346" s="7" t="s">
        <v>109</v>
      </c>
      <c r="L1346" s="7" t="s">
        <v>97</v>
      </c>
      <c r="M1346" s="7" t="s">
        <v>88</v>
      </c>
      <c r="N1346" s="7" t="s">
        <v>234</v>
      </c>
      <c r="O1346" s="7" t="s">
        <v>187</v>
      </c>
      <c r="P1346" s="7" t="s">
        <v>111</v>
      </c>
      <c r="Q1346" s="7" t="s">
        <v>203</v>
      </c>
      <c r="R1346" s="7" t="s">
        <v>202</v>
      </c>
      <c r="S1346" s="7" t="s">
        <v>201</v>
      </c>
      <c r="T1346" s="7" t="s">
        <v>208</v>
      </c>
      <c r="U1346" s="7" t="s">
        <v>157</v>
      </c>
      <c r="V1346" s="7" t="s">
        <v>118</v>
      </c>
      <c r="W1346" s="7" t="s">
        <v>87</v>
      </c>
      <c r="X1346" s="7" t="s">
        <v>204</v>
      </c>
      <c r="Y1346" s="7" t="n">
        <v>1</v>
      </c>
      <c r="Z1346" s="7" t="n">
        <v>0</v>
      </c>
      <c r="AA1346" s="7" t="str">
        <f aca="false">IF(Y1346&gt;Z1346,"Win",IF(Y1346&lt;Z1346,"Loss","Draw"))</f>
        <v>Win</v>
      </c>
      <c r="AB1346" s="7" t="s">
        <v>99</v>
      </c>
      <c r="AC1346" s="7" t="s">
        <v>99</v>
      </c>
      <c r="AD1346" s="7" t="s">
        <v>924</v>
      </c>
      <c r="AE1346" s="7" t="s">
        <v>721</v>
      </c>
      <c r="AF1346" s="7" t="str">
        <f aca="false">IF(AD1346&lt;AE1346,AD1346,AE1346)</f>
        <v>Balloon, Berserker, Bomb Tower, Executioner, Miner, Ronin, Tornado, Zap</v>
      </c>
      <c r="AG1346" s="7" t="str">
        <f aca="false">IF(AD1346&lt;AE1346,AE1346,AD1346)</f>
        <v>Fire Spirit, Goblin Barrel, Ice Spirit, Magic Archer, Royal Delivery, Tesla, Valkyrie, Wall Breakers</v>
      </c>
      <c r="AH1346" s="7" t="str">
        <f aca="false">IF(AD1346=AF1346,AA1346,IF(AA1346="Win","Loss",IF(AA1346="Loss","Win","Draw")))</f>
        <v>Win</v>
      </c>
      <c r="AI1346" s="7" t="s">
        <v>297</v>
      </c>
    </row>
    <row r="1347" customFormat="false" ht="15" hidden="false" customHeight="true" outlineLevel="0" collapsed="false">
      <c r="A1347" s="7" t="s">
        <v>3570</v>
      </c>
      <c r="B1347" s="7" t="n">
        <v>3</v>
      </c>
      <c r="C1347" s="7" t="s">
        <v>1739</v>
      </c>
      <c r="D1347" s="7" t="s">
        <v>1740</v>
      </c>
      <c r="E1347" s="7" t="s">
        <v>1201</v>
      </c>
      <c r="F1347" s="7" t="s">
        <v>1202</v>
      </c>
      <c r="G1347" s="7" t="s">
        <v>3573</v>
      </c>
      <c r="H1347" s="7" t="s">
        <v>163</v>
      </c>
      <c r="I1347" s="7" t="s">
        <v>177</v>
      </c>
      <c r="J1347" s="7" t="s">
        <v>95</v>
      </c>
      <c r="K1347" s="7" t="s">
        <v>124</v>
      </c>
      <c r="L1347" s="7" t="s">
        <v>126</v>
      </c>
      <c r="M1347" s="7" t="s">
        <v>215</v>
      </c>
      <c r="N1347" s="7" t="s">
        <v>93</v>
      </c>
      <c r="O1347" s="7" t="s">
        <v>150</v>
      </c>
      <c r="P1347" s="7" t="s">
        <v>257</v>
      </c>
      <c r="Q1347" s="7" t="s">
        <v>107</v>
      </c>
      <c r="R1347" s="7" t="s">
        <v>139</v>
      </c>
      <c r="S1347" s="7" t="s">
        <v>109</v>
      </c>
      <c r="T1347" s="7" t="s">
        <v>110</v>
      </c>
      <c r="U1347" s="7" t="s">
        <v>112</v>
      </c>
      <c r="V1347" s="7" t="s">
        <v>93</v>
      </c>
      <c r="W1347" s="7" t="s">
        <v>95</v>
      </c>
      <c r="X1347" s="7" t="s">
        <v>97</v>
      </c>
      <c r="Y1347" s="7" t="n">
        <v>0</v>
      </c>
      <c r="Z1347" s="7" t="n">
        <v>1</v>
      </c>
      <c r="AA1347" s="7" t="str">
        <f aca="false">IF(Y1347&gt;Z1347,"Win",IF(Y1347&lt;Z1347,"Loss","Draw"))</f>
        <v>Loss</v>
      </c>
      <c r="AB1347" s="7" t="s">
        <v>99</v>
      </c>
      <c r="AC1347" s="7" t="s">
        <v>99</v>
      </c>
      <c r="AD1347" s="7" t="s">
        <v>429</v>
      </c>
      <c r="AE1347" s="7" t="s">
        <v>3574</v>
      </c>
      <c r="AF1347" s="7" t="str">
        <f aca="false">IF(AD1347&lt;AE1347,AD1347,AE1347)</f>
        <v>Barbarian Barrel, Electro Spirit, Fireball, Fisherman, Hunter, Royal Ghost, Royal Giant, Skeletons</v>
      </c>
      <c r="AG1347" s="7" t="str">
        <f aca="false">IF(AD1347&lt;AE1347,AE1347,AD1347)</f>
        <v>Barbarian Barrel, Fireball, Goblin Cage, Lava Hound, Mega Minion, Ronin, Spirit Empress, Zap</v>
      </c>
      <c r="AH1347" s="7" t="str">
        <f aca="false">IF(AD1347=AF1347,AA1347,IF(AA1347="Win","Loss",IF(AA1347="Loss","Win","Draw")))</f>
        <v>Loss</v>
      </c>
      <c r="AI1347" s="7" t="s">
        <v>297</v>
      </c>
    </row>
    <row r="1348" customFormat="false" ht="15" hidden="false" customHeight="true" outlineLevel="0" collapsed="false">
      <c r="A1348" s="5" t="s">
        <v>3575</v>
      </c>
      <c r="B1348" s="5" t="n">
        <v>1</v>
      </c>
      <c r="C1348" s="5" t="s">
        <v>1739</v>
      </c>
      <c r="D1348" s="5" t="s">
        <v>1740</v>
      </c>
      <c r="E1348" s="5" t="s">
        <v>3576</v>
      </c>
      <c r="F1348" s="5" t="s">
        <v>3577</v>
      </c>
      <c r="G1348" s="5" t="s">
        <v>3578</v>
      </c>
      <c r="H1348" s="5" t="s">
        <v>163</v>
      </c>
      <c r="I1348" s="5" t="s">
        <v>82</v>
      </c>
      <c r="J1348" s="5" t="s">
        <v>151</v>
      </c>
      <c r="K1348" s="5" t="s">
        <v>152</v>
      </c>
      <c r="L1348" s="5" t="s">
        <v>85</v>
      </c>
      <c r="M1348" s="5" t="s">
        <v>126</v>
      </c>
      <c r="N1348" s="5" t="s">
        <v>150</v>
      </c>
      <c r="O1348" s="5" t="s">
        <v>89</v>
      </c>
      <c r="P1348" s="5" t="s">
        <v>153</v>
      </c>
      <c r="Q1348" s="5" t="s">
        <v>185</v>
      </c>
      <c r="R1348" s="5" t="s">
        <v>91</v>
      </c>
      <c r="S1348" s="5" t="s">
        <v>208</v>
      </c>
      <c r="T1348" s="5" t="s">
        <v>165</v>
      </c>
      <c r="U1348" s="5" t="s">
        <v>249</v>
      </c>
      <c r="V1348" s="5" t="s">
        <v>187</v>
      </c>
      <c r="W1348" s="5" t="s">
        <v>118</v>
      </c>
      <c r="X1348" s="5" t="s">
        <v>89</v>
      </c>
      <c r="Y1348" s="5" t="n">
        <v>1</v>
      </c>
      <c r="Z1348" s="5" t="n">
        <v>0</v>
      </c>
      <c r="AA1348" s="5" t="str">
        <f aca="false">IF(Y1348&gt;Z1348,"Win",IF(Y1348&lt;Z1348,"Loss","Draw"))</f>
        <v>Win</v>
      </c>
      <c r="AB1348" s="5" t="s">
        <v>98</v>
      </c>
      <c r="AC1348" s="5" t="s">
        <v>99</v>
      </c>
      <c r="AD1348" s="5" t="s">
        <v>155</v>
      </c>
      <c r="AE1348" s="5" t="s">
        <v>2612</v>
      </c>
      <c r="AF1348" s="5" t="str">
        <f aca="false">IF(AD1348&lt;AE1348,AD1348,AE1348)</f>
        <v>Baby Dragon, Cannon, Electro Spirit, Lightning, Mighty Miner, Royal Hogs, Skeletons, The Log</v>
      </c>
      <c r="AG1348" s="5" t="str">
        <f aca="false">IF(AD1348&lt;AE1348,AE1348,AD1348)</f>
        <v>Executioner, Goblins, Hog Rider, Ice Spirit, Rocket, The Log, Tornado, Valkyrie</v>
      </c>
      <c r="AH1348" s="5" t="str">
        <f aca="false">IF(AD1348=AF1348,AA1348,IF(AA1348="Win","Loss",IF(AA1348="Loss","Win","Draw")))</f>
        <v>Win</v>
      </c>
      <c r="AI1348" s="5" t="s">
        <v>102</v>
      </c>
    </row>
    <row r="1349" customFormat="false" ht="15" hidden="false" customHeight="true" outlineLevel="0" collapsed="false">
      <c r="A1349" s="5" t="s">
        <v>3575</v>
      </c>
      <c r="B1349" s="5" t="n">
        <v>2</v>
      </c>
      <c r="C1349" s="5" t="s">
        <v>1739</v>
      </c>
      <c r="D1349" s="5" t="s">
        <v>1740</v>
      </c>
      <c r="E1349" s="5" t="s">
        <v>3576</v>
      </c>
      <c r="F1349" s="5" t="s">
        <v>3577</v>
      </c>
      <c r="G1349" s="5" t="s">
        <v>3579</v>
      </c>
      <c r="H1349" s="5" t="s">
        <v>163</v>
      </c>
      <c r="I1349" s="5" t="s">
        <v>84</v>
      </c>
      <c r="J1349" s="5" t="s">
        <v>108</v>
      </c>
      <c r="K1349" s="5" t="s">
        <v>114</v>
      </c>
      <c r="L1349" s="5" t="s">
        <v>115</v>
      </c>
      <c r="M1349" s="5" t="s">
        <v>138</v>
      </c>
      <c r="N1349" s="5" t="s">
        <v>116</v>
      </c>
      <c r="O1349" s="5" t="s">
        <v>119</v>
      </c>
      <c r="P1349" s="5" t="s">
        <v>118</v>
      </c>
      <c r="Q1349" s="5" t="s">
        <v>92</v>
      </c>
      <c r="R1349" s="5" t="s">
        <v>95</v>
      </c>
      <c r="S1349" s="5" t="s">
        <v>90</v>
      </c>
      <c r="T1349" s="5" t="s">
        <v>125</v>
      </c>
      <c r="U1349" s="5" t="s">
        <v>93</v>
      </c>
      <c r="V1349" s="5" t="s">
        <v>580</v>
      </c>
      <c r="W1349" s="5" t="s">
        <v>96</v>
      </c>
      <c r="X1349" s="5" t="s">
        <v>94</v>
      </c>
      <c r="Y1349" s="5" t="n">
        <v>0</v>
      </c>
      <c r="Z1349" s="5" t="n">
        <v>1</v>
      </c>
      <c r="AA1349" s="5" t="str">
        <f aca="false">IF(Y1349&gt;Z1349,"Win",IF(Y1349&lt;Z1349,"Loss","Draw"))</f>
        <v>Loss</v>
      </c>
      <c r="AB1349" s="5" t="s">
        <v>98</v>
      </c>
      <c r="AC1349" s="5" t="s">
        <v>99</v>
      </c>
      <c r="AD1349" s="5" t="s">
        <v>984</v>
      </c>
      <c r="AE1349" s="5" t="s">
        <v>3580</v>
      </c>
      <c r="AF1349" s="5" t="str">
        <f aca="false">IF(AD1349&lt;AE1349,AD1349,AE1349)</f>
        <v>Archers, Dark Prince, Giant Snowball, Goblin Demolisher, Goblin Hut, Graveyard, Ice Spirit, Poison</v>
      </c>
      <c r="AG1349" s="5" t="str">
        <f aca="false">IF(AD1349&lt;AE1349,AE1349,AD1349)</f>
        <v>Barbarian Barrel, Cannon Cart, Fireball, Goblin Gang, Minions, Mortar, Rascals, Skeleton Barrel</v>
      </c>
      <c r="AH1349" s="5" t="str">
        <f aca="false">IF(AD1349=AF1349,AA1349,IF(AA1349="Win","Loss",IF(AA1349="Loss","Win","Draw")))</f>
        <v>Loss</v>
      </c>
      <c r="AI1349" s="5" t="s">
        <v>102</v>
      </c>
    </row>
    <row r="1350" customFormat="false" ht="15" hidden="false" customHeight="true" outlineLevel="0" collapsed="false">
      <c r="A1350" s="5" t="s">
        <v>3575</v>
      </c>
      <c r="B1350" s="5" t="n">
        <v>3</v>
      </c>
      <c r="C1350" s="5" t="s">
        <v>1739</v>
      </c>
      <c r="D1350" s="5" t="s">
        <v>1740</v>
      </c>
      <c r="E1350" s="5" t="s">
        <v>3576</v>
      </c>
      <c r="F1350" s="5" t="s">
        <v>3577</v>
      </c>
      <c r="G1350" s="5" t="s">
        <v>3581</v>
      </c>
      <c r="H1350" s="5" t="s">
        <v>163</v>
      </c>
      <c r="I1350" s="5" t="s">
        <v>127</v>
      </c>
      <c r="J1350" s="5" t="s">
        <v>128</v>
      </c>
      <c r="K1350" s="5" t="s">
        <v>129</v>
      </c>
      <c r="L1350" s="5" t="s">
        <v>133</v>
      </c>
      <c r="M1350" s="5" t="s">
        <v>97</v>
      </c>
      <c r="N1350" s="5" t="s">
        <v>131</v>
      </c>
      <c r="O1350" s="5" t="s">
        <v>173</v>
      </c>
      <c r="P1350" s="5" t="s">
        <v>130</v>
      </c>
      <c r="Q1350" s="5" t="s">
        <v>107</v>
      </c>
      <c r="R1350" s="5" t="s">
        <v>186</v>
      </c>
      <c r="S1350" s="5" t="s">
        <v>152</v>
      </c>
      <c r="T1350" s="5" t="s">
        <v>130</v>
      </c>
      <c r="U1350" s="5" t="s">
        <v>85</v>
      </c>
      <c r="V1350" s="5" t="s">
        <v>110</v>
      </c>
      <c r="W1350" s="5" t="s">
        <v>193</v>
      </c>
      <c r="X1350" s="5" t="s">
        <v>139</v>
      </c>
      <c r="Y1350" s="5" t="n">
        <v>3</v>
      </c>
      <c r="Z1350" s="5" t="n">
        <v>0</v>
      </c>
      <c r="AA1350" s="5" t="str">
        <f aca="false">IF(Y1350&gt;Z1350,"Win",IF(Y1350&lt;Z1350,"Loss","Draw"))</f>
        <v>Win</v>
      </c>
      <c r="AB1350" s="5" t="s">
        <v>98</v>
      </c>
      <c r="AC1350" s="5" t="s">
        <v>99</v>
      </c>
      <c r="AD1350" s="5" t="s">
        <v>503</v>
      </c>
      <c r="AE1350" s="5" t="s">
        <v>3582</v>
      </c>
      <c r="AF1350" s="5" t="str">
        <f aca="false">IF(AD1350&lt;AE1350,AD1350,AE1350)</f>
        <v>Arrows, Baby Dragon, Balloon, Goblin Cage, Guards, Lava Hound, Lightning, Mega Minion</v>
      </c>
      <c r="AG1350" s="5" t="str">
        <f aca="false">IF(AD1350&lt;AE1350,AE1350,AD1350)</f>
        <v>Arrows, Bandit, Battle Ram, Golden Knight, Mega Knight, Mother Witch, Ronin, Zappies</v>
      </c>
      <c r="AH1350" s="5" t="str">
        <f aca="false">IF(AD1350=AF1350,AA1350,IF(AA1350="Win","Loss",IF(AA1350="Loss","Win","Draw")))</f>
        <v>Loss</v>
      </c>
      <c r="AI1350" s="5" t="s">
        <v>102</v>
      </c>
    </row>
    <row r="1351" customFormat="false" ht="15" hidden="false" customHeight="true" outlineLevel="0" collapsed="false">
      <c r="A1351" s="5" t="s">
        <v>3583</v>
      </c>
      <c r="B1351" s="5" t="n">
        <v>1</v>
      </c>
      <c r="C1351" s="5" t="s">
        <v>1739</v>
      </c>
      <c r="D1351" s="5" t="s">
        <v>1740</v>
      </c>
      <c r="E1351" s="5" t="s">
        <v>3584</v>
      </c>
      <c r="F1351" s="5" t="s">
        <v>3585</v>
      </c>
      <c r="G1351" s="5" t="s">
        <v>3586</v>
      </c>
      <c r="H1351" s="5" t="s">
        <v>391</v>
      </c>
      <c r="I1351" s="5" t="s">
        <v>113</v>
      </c>
      <c r="J1351" s="5" t="s">
        <v>95</v>
      </c>
      <c r="K1351" s="5" t="s">
        <v>87</v>
      </c>
      <c r="L1351" s="5" t="s">
        <v>115</v>
      </c>
      <c r="M1351" s="5" t="s">
        <v>241</v>
      </c>
      <c r="N1351" s="5" t="s">
        <v>116</v>
      </c>
      <c r="O1351" s="5" t="s">
        <v>126</v>
      </c>
      <c r="P1351" s="5" t="s">
        <v>118</v>
      </c>
      <c r="Q1351" s="5" t="s">
        <v>201</v>
      </c>
      <c r="R1351" s="5" t="s">
        <v>202</v>
      </c>
      <c r="S1351" s="5" t="s">
        <v>233</v>
      </c>
      <c r="T1351" s="5" t="s">
        <v>111</v>
      </c>
      <c r="U1351" s="5" t="s">
        <v>88</v>
      </c>
      <c r="V1351" s="5" t="s">
        <v>157</v>
      </c>
      <c r="W1351" s="5" t="s">
        <v>204</v>
      </c>
      <c r="X1351" s="5" t="s">
        <v>234</v>
      </c>
      <c r="Y1351" s="5" t="n">
        <v>1</v>
      </c>
      <c r="Z1351" s="5" t="n">
        <v>0</v>
      </c>
      <c r="AA1351" s="5" t="str">
        <f aca="false">IF(Y1351&gt;Z1351,"Win",IF(Y1351&lt;Z1351,"Loss","Draw"))</f>
        <v>Win</v>
      </c>
      <c r="AB1351" s="5" t="s">
        <v>98</v>
      </c>
      <c r="AC1351" s="5" t="s">
        <v>99</v>
      </c>
      <c r="AD1351" s="5" t="s">
        <v>776</v>
      </c>
      <c r="AE1351" s="5" t="s">
        <v>380</v>
      </c>
      <c r="AF1351" s="5" t="str">
        <f aca="false">IF(AD1351&lt;AE1351,AD1351,AE1351)</f>
        <v>Barbarian Barrel, Furnace, Graveyard, Ice Spirit, Knight, Poison, Skeletons, Tesla</v>
      </c>
      <c r="AG1351" s="5" t="str">
        <f aca="false">IF(AD1351&lt;AE1351,AE1351,AD1351)</f>
        <v>Bats, Berserker, Bomb Tower, Fire Spirit, Magic Archer, Miner, Royal Delivery, Wall Breakers</v>
      </c>
      <c r="AH1351" s="5" t="str">
        <f aca="false">IF(AD1351=AF1351,AA1351,IF(AA1351="Win","Loss",IF(AA1351="Loss","Win","Draw")))</f>
        <v>Win</v>
      </c>
      <c r="AI1351" s="5" t="s">
        <v>102</v>
      </c>
    </row>
    <row r="1352" customFormat="false" ht="15" hidden="false" customHeight="true" outlineLevel="0" collapsed="false">
      <c r="A1352" s="5" t="s">
        <v>3583</v>
      </c>
      <c r="B1352" s="5" t="n">
        <v>2</v>
      </c>
      <c r="C1352" s="5" t="s">
        <v>1739</v>
      </c>
      <c r="D1352" s="5" t="s">
        <v>1740</v>
      </c>
      <c r="E1352" s="5" t="s">
        <v>3584</v>
      </c>
      <c r="F1352" s="5" t="s">
        <v>3585</v>
      </c>
      <c r="G1352" s="5" t="s">
        <v>3587</v>
      </c>
      <c r="H1352" s="5" t="s">
        <v>163</v>
      </c>
      <c r="I1352" s="5" t="s">
        <v>201</v>
      </c>
      <c r="J1352" s="5" t="s">
        <v>202</v>
      </c>
      <c r="K1352" s="5" t="s">
        <v>233</v>
      </c>
      <c r="L1352" s="5" t="s">
        <v>111</v>
      </c>
      <c r="M1352" s="5" t="s">
        <v>97</v>
      </c>
      <c r="N1352" s="5" t="s">
        <v>157</v>
      </c>
      <c r="O1352" s="5" t="s">
        <v>204</v>
      </c>
      <c r="P1352" s="5" t="s">
        <v>234</v>
      </c>
      <c r="Q1352" s="5" t="s">
        <v>127</v>
      </c>
      <c r="R1352" s="5" t="s">
        <v>219</v>
      </c>
      <c r="S1352" s="5" t="s">
        <v>124</v>
      </c>
      <c r="T1352" s="5" t="s">
        <v>117</v>
      </c>
      <c r="U1352" s="5" t="s">
        <v>173</v>
      </c>
      <c r="V1352" s="5" t="s">
        <v>215</v>
      </c>
      <c r="W1352" s="5" t="s">
        <v>294</v>
      </c>
      <c r="X1352" s="5" t="s">
        <v>95</v>
      </c>
      <c r="Y1352" s="5" t="n">
        <v>1</v>
      </c>
      <c r="Z1352" s="5" t="n">
        <v>0</v>
      </c>
      <c r="AA1352" s="5" t="str">
        <f aca="false">IF(Y1352&gt;Z1352,"Win",IF(Y1352&lt;Z1352,"Loss","Draw"))</f>
        <v>Win</v>
      </c>
      <c r="AB1352" s="5" t="s">
        <v>98</v>
      </c>
      <c r="AC1352" s="5" t="s">
        <v>99</v>
      </c>
      <c r="AD1352" s="5" t="s">
        <v>859</v>
      </c>
      <c r="AE1352" s="5" t="s">
        <v>3588</v>
      </c>
      <c r="AF1352" s="5" t="str">
        <f aca="false">IF(AD1352&lt;AE1352,AD1352,AE1352)</f>
        <v>Barbarian Barrel, Battle Ram, Fisherman, Giant Skeleton, Royal Ghost, Vines, Wizard, Zappies</v>
      </c>
      <c r="AG1352" s="5" t="str">
        <f aca="false">IF(AD1352&lt;AE1352,AE1352,AD1352)</f>
        <v>Bats, Bomb Tower, Fire Spirit, Magic Archer, Miner, Ronin, Royal Delivery, Wall Breakers</v>
      </c>
      <c r="AH1352" s="5" t="str">
        <f aca="false">IF(AD1352=AF1352,AA1352,IF(AA1352="Win","Loss",IF(AA1352="Loss","Win","Draw")))</f>
        <v>Loss</v>
      </c>
      <c r="AI1352" s="5" t="s">
        <v>102</v>
      </c>
    </row>
    <row r="1353" customFormat="false" ht="15" hidden="false" customHeight="true" outlineLevel="0" collapsed="false">
      <c r="A1353" s="5" t="s">
        <v>3589</v>
      </c>
      <c r="B1353" s="5" t="n">
        <v>1</v>
      </c>
      <c r="C1353" s="5" t="s">
        <v>1739</v>
      </c>
      <c r="D1353" s="5" t="s">
        <v>1740</v>
      </c>
      <c r="E1353" s="5" t="s">
        <v>3590</v>
      </c>
      <c r="F1353" s="5" t="s">
        <v>3591</v>
      </c>
      <c r="G1353" s="5" t="s">
        <v>3592</v>
      </c>
      <c r="H1353" s="5" t="s">
        <v>163</v>
      </c>
      <c r="I1353" s="5" t="s">
        <v>177</v>
      </c>
      <c r="J1353" s="5" t="s">
        <v>188</v>
      </c>
      <c r="K1353" s="5" t="s">
        <v>83</v>
      </c>
      <c r="L1353" s="5" t="s">
        <v>215</v>
      </c>
      <c r="M1353" s="5" t="s">
        <v>93</v>
      </c>
      <c r="N1353" s="5" t="s">
        <v>86</v>
      </c>
      <c r="O1353" s="5" t="s">
        <v>173</v>
      </c>
      <c r="P1353" s="5" t="s">
        <v>89</v>
      </c>
      <c r="Q1353" s="5" t="s">
        <v>141</v>
      </c>
      <c r="R1353" s="5" t="s">
        <v>139</v>
      </c>
      <c r="S1353" s="5" t="s">
        <v>109</v>
      </c>
      <c r="T1353" s="5" t="s">
        <v>306</v>
      </c>
      <c r="U1353" s="5" t="s">
        <v>440</v>
      </c>
      <c r="V1353" s="5" t="s">
        <v>97</v>
      </c>
      <c r="W1353" s="5" t="s">
        <v>93</v>
      </c>
      <c r="X1353" s="5" t="s">
        <v>242</v>
      </c>
      <c r="Y1353" s="5" t="n">
        <v>0</v>
      </c>
      <c r="Z1353" s="5" t="n">
        <v>1</v>
      </c>
      <c r="AA1353" s="5" t="str">
        <f aca="false">IF(Y1353&gt;Z1353,"Win",IF(Y1353&lt;Z1353,"Loss","Draw"))</f>
        <v>Loss</v>
      </c>
      <c r="AB1353" s="5" t="s">
        <v>98</v>
      </c>
      <c r="AC1353" s="5" t="s">
        <v>99</v>
      </c>
      <c r="AD1353" s="5" t="s">
        <v>780</v>
      </c>
      <c r="AE1353" s="5" t="s">
        <v>3593</v>
      </c>
      <c r="AF1353" s="5" t="str">
        <f aca="false">IF(AD1353&lt;AE1353,AD1353,AE1353)</f>
        <v>Bomber, Fireball, Golem, Lumberjack, Mega Minion, Night Witch, Ronin, Zap</v>
      </c>
      <c r="AG1353" s="5" t="str">
        <f aca="false">IF(AD1353&lt;AE1353,AE1353,AD1353)</f>
        <v>Fireball, Fisherman, Monk, Royal Giant, Skeleton Dragons, The Log, Tombstone, Zappies</v>
      </c>
      <c r="AH1353" s="5" t="str">
        <f aca="false">IF(AD1353=AF1353,AA1353,IF(AA1353="Win","Loss",IF(AA1353="Loss","Win","Draw")))</f>
        <v>Win</v>
      </c>
      <c r="AI1353" s="5" t="s">
        <v>102</v>
      </c>
    </row>
    <row r="1354" customFormat="false" ht="15" hidden="false" customHeight="true" outlineLevel="0" collapsed="false">
      <c r="A1354" s="5" t="s">
        <v>3589</v>
      </c>
      <c r="B1354" s="5" t="n">
        <v>2</v>
      </c>
      <c r="C1354" s="5" t="s">
        <v>1739</v>
      </c>
      <c r="D1354" s="5" t="s">
        <v>1740</v>
      </c>
      <c r="E1354" s="5" t="s">
        <v>3590</v>
      </c>
      <c r="F1354" s="5" t="s">
        <v>3591</v>
      </c>
      <c r="G1354" s="5" t="s">
        <v>3594</v>
      </c>
      <c r="H1354" s="5" t="s">
        <v>163</v>
      </c>
      <c r="I1354" s="5" t="s">
        <v>185</v>
      </c>
      <c r="J1354" s="5" t="s">
        <v>186</v>
      </c>
      <c r="K1354" s="5" t="s">
        <v>109</v>
      </c>
      <c r="L1354" s="5" t="s">
        <v>111</v>
      </c>
      <c r="M1354" s="5" t="s">
        <v>241</v>
      </c>
      <c r="N1354" s="5" t="s">
        <v>126</v>
      </c>
      <c r="O1354" s="5" t="s">
        <v>187</v>
      </c>
      <c r="P1354" s="5" t="s">
        <v>234</v>
      </c>
      <c r="Q1354" s="5" t="s">
        <v>1848</v>
      </c>
      <c r="R1354" s="5" t="s">
        <v>186</v>
      </c>
      <c r="S1354" s="5" t="s">
        <v>418</v>
      </c>
      <c r="T1354" s="5" t="s">
        <v>110</v>
      </c>
      <c r="U1354" s="5" t="s">
        <v>580</v>
      </c>
      <c r="V1354" s="5" t="s">
        <v>130</v>
      </c>
      <c r="W1354" s="5" t="s">
        <v>96</v>
      </c>
      <c r="X1354" s="5" t="s">
        <v>111</v>
      </c>
      <c r="Y1354" s="5" t="n">
        <v>1</v>
      </c>
      <c r="Z1354" s="5" t="n">
        <v>0</v>
      </c>
      <c r="AA1354" s="5" t="str">
        <f aca="false">IF(Y1354&gt;Z1354,"Win",IF(Y1354&lt;Z1354,"Loss","Draw"))</f>
        <v>Win</v>
      </c>
      <c r="AB1354" s="5" t="s">
        <v>98</v>
      </c>
      <c r="AC1354" s="5" t="s">
        <v>99</v>
      </c>
      <c r="AD1354" s="5" t="s">
        <v>853</v>
      </c>
      <c r="AE1354" s="5" t="s">
        <v>3595</v>
      </c>
      <c r="AF1354" s="5" t="str">
        <f aca="false">IF(AD1354&lt;AE1354,AD1354,AE1354)</f>
        <v>Arrows, Balloon, Goblin Gang, Lava Hound, Miner, Minion Horde, Minions, Skeleton Army</v>
      </c>
      <c r="AG1354" s="5" t="str">
        <f aca="false">IF(AD1354&lt;AE1354,AE1354,AD1354)</f>
        <v>Balloon, Bomb Tower, Executioner, Knight, Miner, Skeletons, Tornado, Zap</v>
      </c>
      <c r="AH1354" s="5" t="str">
        <f aca="false">IF(AD1354=AF1354,AA1354,IF(AA1354="Win","Loss",IF(AA1354="Loss","Win","Draw")))</f>
        <v>Loss</v>
      </c>
      <c r="AI1354" s="5" t="s">
        <v>102</v>
      </c>
    </row>
    <row r="1355" customFormat="false" ht="15" hidden="false" customHeight="true" outlineLevel="0" collapsed="false">
      <c r="A1355" s="5" t="s">
        <v>3589</v>
      </c>
      <c r="B1355" s="5" t="n">
        <v>3</v>
      </c>
      <c r="C1355" s="5" t="s">
        <v>1739</v>
      </c>
      <c r="D1355" s="5" t="s">
        <v>1740</v>
      </c>
      <c r="E1355" s="5" t="s">
        <v>3590</v>
      </c>
      <c r="F1355" s="5" t="s">
        <v>3591</v>
      </c>
      <c r="G1355" s="5" t="s">
        <v>3596</v>
      </c>
      <c r="H1355" s="5" t="s">
        <v>163</v>
      </c>
      <c r="I1355" s="5" t="s">
        <v>114</v>
      </c>
      <c r="J1355" s="5" t="s">
        <v>108</v>
      </c>
      <c r="K1355" s="5" t="s">
        <v>84</v>
      </c>
      <c r="L1355" s="5" t="s">
        <v>138</v>
      </c>
      <c r="M1355" s="5" t="s">
        <v>118</v>
      </c>
      <c r="N1355" s="5" t="s">
        <v>116</v>
      </c>
      <c r="O1355" s="5" t="s">
        <v>119</v>
      </c>
      <c r="P1355" s="5" t="s">
        <v>115</v>
      </c>
      <c r="Q1355" s="5" t="s">
        <v>241</v>
      </c>
      <c r="R1355" s="5" t="s">
        <v>95</v>
      </c>
      <c r="S1355" s="5" t="s">
        <v>152</v>
      </c>
      <c r="T1355" s="5" t="s">
        <v>115</v>
      </c>
      <c r="U1355" s="5" t="s">
        <v>307</v>
      </c>
      <c r="V1355" s="5" t="s">
        <v>116</v>
      </c>
      <c r="W1355" s="5" t="s">
        <v>187</v>
      </c>
      <c r="X1355" s="5" t="s">
        <v>188</v>
      </c>
      <c r="Y1355" s="5" t="n">
        <v>1</v>
      </c>
      <c r="Z1355" s="5" t="n">
        <v>0</v>
      </c>
      <c r="AA1355" s="5" t="str">
        <f aca="false">IF(Y1355&gt;Z1355,"Win",IF(Y1355&lt;Z1355,"Loss","Draw"))</f>
        <v>Win</v>
      </c>
      <c r="AB1355" s="5" t="s">
        <v>98</v>
      </c>
      <c r="AC1355" s="5" t="s">
        <v>99</v>
      </c>
      <c r="AD1355" s="5" t="s">
        <v>984</v>
      </c>
      <c r="AE1355" s="5" t="s">
        <v>3597</v>
      </c>
      <c r="AF1355" s="5" t="str">
        <f aca="false">IF(AD1355&lt;AE1355,AD1355,AE1355)</f>
        <v>Archers, Dark Prince, Giant Snowball, Goblin Demolisher, Goblin Hut, Graveyard, Ice Spirit, Poison</v>
      </c>
      <c r="AG1355" s="5" t="str">
        <f aca="false">IF(AD1355&lt;AE1355,AE1355,AD1355)</f>
        <v>Baby Dragon, Barbarian Barrel, Graveyard, Ice Wizard, Knight, Poison, Tombstone, Tornado</v>
      </c>
      <c r="AH1355" s="5" t="str">
        <f aca="false">IF(AD1355=AF1355,AA1355,IF(AA1355="Win","Loss",IF(AA1355="Loss","Win","Draw")))</f>
        <v>Win</v>
      </c>
      <c r="AI1355" s="5" t="s">
        <v>102</v>
      </c>
    </row>
    <row r="1356" customFormat="false" ht="15" hidden="false" customHeight="true" outlineLevel="0" collapsed="false">
      <c r="A1356" s="5" t="s">
        <v>3598</v>
      </c>
      <c r="B1356" s="5" t="n">
        <v>1</v>
      </c>
      <c r="C1356" s="5" t="s">
        <v>1739</v>
      </c>
      <c r="D1356" s="5" t="s">
        <v>1740</v>
      </c>
      <c r="E1356" s="5" t="s">
        <v>3302</v>
      </c>
      <c r="F1356" s="5" t="s">
        <v>3303</v>
      </c>
      <c r="G1356" s="5" t="s">
        <v>3599</v>
      </c>
      <c r="H1356" s="5" t="s">
        <v>163</v>
      </c>
      <c r="I1356" s="5" t="s">
        <v>152</v>
      </c>
      <c r="J1356" s="5" t="s">
        <v>128</v>
      </c>
      <c r="K1356" s="5" t="s">
        <v>107</v>
      </c>
      <c r="L1356" s="5" t="s">
        <v>306</v>
      </c>
      <c r="M1356" s="5" t="s">
        <v>85</v>
      </c>
      <c r="N1356" s="5" t="s">
        <v>307</v>
      </c>
      <c r="O1356" s="5" t="s">
        <v>187</v>
      </c>
      <c r="P1356" s="5" t="s">
        <v>95</v>
      </c>
      <c r="Q1356" s="5" t="s">
        <v>127</v>
      </c>
      <c r="R1356" s="5" t="s">
        <v>219</v>
      </c>
      <c r="S1356" s="5" t="s">
        <v>141</v>
      </c>
      <c r="T1356" s="5" t="s">
        <v>108</v>
      </c>
      <c r="U1356" s="5" t="s">
        <v>294</v>
      </c>
      <c r="V1356" s="5" t="s">
        <v>173</v>
      </c>
      <c r="W1356" s="5" t="s">
        <v>95</v>
      </c>
      <c r="X1356" s="5" t="s">
        <v>117</v>
      </c>
      <c r="Y1356" s="5" t="n">
        <v>0</v>
      </c>
      <c r="Z1356" s="5" t="n">
        <v>1</v>
      </c>
      <c r="AA1356" s="5" t="str">
        <f aca="false">IF(Y1356&gt;Z1356,"Win",IF(Y1356&lt;Z1356,"Loss","Draw"))</f>
        <v>Loss</v>
      </c>
      <c r="AB1356" s="5" t="s">
        <v>98</v>
      </c>
      <c r="AC1356" s="5" t="s">
        <v>99</v>
      </c>
      <c r="AD1356" s="5" t="s">
        <v>603</v>
      </c>
      <c r="AE1356" s="5" t="s">
        <v>3324</v>
      </c>
      <c r="AF1356" s="5" t="str">
        <f aca="false">IF(AD1356&lt;AE1356,AD1356,AE1356)</f>
        <v>Baby Dragon, Barbarian Barrel, Goblin Cage, Golden Knight, Golem, Ice Wizard, Lightning, Tornado</v>
      </c>
      <c r="AG1356" s="5" t="str">
        <f aca="false">IF(AD1356&lt;AE1356,AE1356,AD1356)</f>
        <v>Barbarian Barrel, Battle Ram, Dark Prince, Giant Skeleton, Lumberjack, Vines, Wizard, Zappies</v>
      </c>
      <c r="AH1356" s="5" t="str">
        <f aca="false">IF(AD1356=AF1356,AA1356,IF(AA1356="Win","Loss",IF(AA1356="Loss","Win","Draw")))</f>
        <v>Loss</v>
      </c>
      <c r="AI1356" s="5" t="s">
        <v>102</v>
      </c>
    </row>
    <row r="1357" customFormat="false" ht="15" hidden="false" customHeight="true" outlineLevel="0" collapsed="false">
      <c r="A1357" s="5" t="s">
        <v>3598</v>
      </c>
      <c r="B1357" s="5" t="n">
        <v>2</v>
      </c>
      <c r="C1357" s="5" t="s">
        <v>1739</v>
      </c>
      <c r="D1357" s="5" t="s">
        <v>1740</v>
      </c>
      <c r="E1357" s="5" t="s">
        <v>3302</v>
      </c>
      <c r="F1357" s="5" t="s">
        <v>3303</v>
      </c>
      <c r="G1357" s="5" t="s">
        <v>3031</v>
      </c>
      <c r="H1357" s="5" t="s">
        <v>715</v>
      </c>
      <c r="I1357" s="5" t="s">
        <v>203</v>
      </c>
      <c r="J1357" s="5" t="s">
        <v>202</v>
      </c>
      <c r="K1357" s="5" t="s">
        <v>201</v>
      </c>
      <c r="L1357" s="5" t="s">
        <v>157</v>
      </c>
      <c r="M1357" s="5" t="s">
        <v>204</v>
      </c>
      <c r="N1357" s="5" t="s">
        <v>87</v>
      </c>
      <c r="O1357" s="5" t="s">
        <v>118</v>
      </c>
      <c r="P1357" s="5" t="s">
        <v>88</v>
      </c>
      <c r="Q1357" s="5" t="s">
        <v>113</v>
      </c>
      <c r="R1357" s="5" t="s">
        <v>128</v>
      </c>
      <c r="S1357" s="5" t="s">
        <v>129</v>
      </c>
      <c r="T1357" s="5" t="s">
        <v>131</v>
      </c>
      <c r="U1357" s="5" t="s">
        <v>86</v>
      </c>
      <c r="V1357" s="5" t="s">
        <v>132</v>
      </c>
      <c r="W1357" s="5" t="s">
        <v>223</v>
      </c>
      <c r="X1357" s="5" t="s">
        <v>130</v>
      </c>
      <c r="Y1357" s="5" t="n">
        <v>0</v>
      </c>
      <c r="Z1357" s="5" t="n">
        <v>1</v>
      </c>
      <c r="AA1357" s="5" t="str">
        <f aca="false">IF(Y1357&gt;Z1357,"Win",IF(Y1357&lt;Z1357,"Loss","Draw"))</f>
        <v>Loss</v>
      </c>
      <c r="AB1357" s="5" t="s">
        <v>98</v>
      </c>
      <c r="AC1357" s="5" t="s">
        <v>99</v>
      </c>
      <c r="AD1357" s="5" t="s">
        <v>206</v>
      </c>
      <c r="AE1357" s="5" t="s">
        <v>3600</v>
      </c>
      <c r="AF1357" s="5" t="str">
        <f aca="false">IF(AD1357&lt;AE1357,AD1357,AE1357)</f>
        <v>Arrows, Bandit, Electro Wizard, Furnace, Golden Knight, Mega Knight, Ram Rider, Skeleton Dragons</v>
      </c>
      <c r="AG1357" s="5" t="str">
        <f aca="false">IF(AD1357&lt;AE1357,AE1357,AD1357)</f>
        <v>Berserker, Fire Spirit, Goblin Barrel, Ice Spirit, Magic Archer, Royal Delivery, Tesla, Wall Breakers</v>
      </c>
      <c r="AH1357" s="5" t="str">
        <f aca="false">IF(AD1357=AF1357,AA1357,IF(AA1357="Win","Loss",IF(AA1357="Loss","Win","Draw")))</f>
        <v>Win</v>
      </c>
      <c r="AI1357" s="5" t="s">
        <v>102</v>
      </c>
    </row>
    <row r="1358" customFormat="false" ht="15" hidden="false" customHeight="true" outlineLevel="0" collapsed="false">
      <c r="A1358" s="5" t="s">
        <v>3601</v>
      </c>
      <c r="B1358" s="5" t="n">
        <v>1</v>
      </c>
      <c r="C1358" s="5" t="s">
        <v>1739</v>
      </c>
      <c r="D1358" s="5" t="s">
        <v>1740</v>
      </c>
      <c r="E1358" s="5" t="s">
        <v>3602</v>
      </c>
      <c r="F1358" s="5" t="s">
        <v>3603</v>
      </c>
      <c r="G1358" s="5" t="s">
        <v>3604</v>
      </c>
      <c r="H1358" s="5" t="s">
        <v>163</v>
      </c>
      <c r="I1358" s="5" t="s">
        <v>82</v>
      </c>
      <c r="J1358" s="5" t="s">
        <v>151</v>
      </c>
      <c r="K1358" s="5" t="s">
        <v>152</v>
      </c>
      <c r="L1358" s="5" t="s">
        <v>85</v>
      </c>
      <c r="M1358" s="5" t="s">
        <v>126</v>
      </c>
      <c r="N1358" s="5" t="s">
        <v>150</v>
      </c>
      <c r="O1358" s="5" t="s">
        <v>89</v>
      </c>
      <c r="P1358" s="5" t="s">
        <v>153</v>
      </c>
      <c r="Q1358" s="5" t="s">
        <v>203</v>
      </c>
      <c r="R1358" s="5" t="s">
        <v>97</v>
      </c>
      <c r="S1358" s="5" t="s">
        <v>159</v>
      </c>
      <c r="T1358" s="5" t="s">
        <v>118</v>
      </c>
      <c r="U1358" s="5" t="s">
        <v>150</v>
      </c>
      <c r="V1358" s="5" t="s">
        <v>89</v>
      </c>
      <c r="W1358" s="5" t="s">
        <v>153</v>
      </c>
      <c r="X1358" s="5" t="s">
        <v>126</v>
      </c>
      <c r="Y1358" s="5" t="n">
        <v>1</v>
      </c>
      <c r="Z1358" s="5" t="n">
        <v>0</v>
      </c>
      <c r="AA1358" s="5" t="str">
        <f aca="false">IF(Y1358&gt;Z1358,"Win",IF(Y1358&lt;Z1358,"Loss","Draw"))</f>
        <v>Win</v>
      </c>
      <c r="AB1358" s="5" t="s">
        <v>98</v>
      </c>
      <c r="AC1358" s="5" t="s">
        <v>99</v>
      </c>
      <c r="AD1358" s="5" t="s">
        <v>155</v>
      </c>
      <c r="AE1358" s="5" t="s">
        <v>3605</v>
      </c>
      <c r="AF1358" s="5" t="str">
        <f aca="false">IF(AD1358&lt;AE1358,AD1358,AE1358)</f>
        <v>Baby Dragon, Cannon, Electro Spirit, Lightning, Mighty Miner, Royal Hogs, Skeletons, The Log</v>
      </c>
      <c r="AG1358" s="5" t="str">
        <f aca="false">IF(AD1358&lt;AE1358,AE1358,AD1358)</f>
        <v>Cannon, Dart Goblin, Electro Spirit, Goblin Barrel, Ice Spirit, Ronin, Skeletons, The Log</v>
      </c>
      <c r="AH1358" s="5" t="str">
        <f aca="false">IF(AD1358=AF1358,AA1358,IF(AA1358="Win","Loss",IF(AA1358="Loss","Win","Draw")))</f>
        <v>Win</v>
      </c>
      <c r="AI1358" s="5" t="s">
        <v>102</v>
      </c>
    </row>
    <row r="1359" customFormat="false" ht="15" hidden="false" customHeight="true" outlineLevel="0" collapsed="false">
      <c r="A1359" s="5" t="s">
        <v>3601</v>
      </c>
      <c r="B1359" s="5" t="n">
        <v>2</v>
      </c>
      <c r="C1359" s="5" t="s">
        <v>1739</v>
      </c>
      <c r="D1359" s="5" t="s">
        <v>1740</v>
      </c>
      <c r="E1359" s="5" t="s">
        <v>3602</v>
      </c>
      <c r="F1359" s="5" t="s">
        <v>3603</v>
      </c>
      <c r="G1359" s="5" t="s">
        <v>3606</v>
      </c>
      <c r="H1359" s="5" t="s">
        <v>163</v>
      </c>
      <c r="I1359" s="5" t="s">
        <v>185</v>
      </c>
      <c r="J1359" s="5" t="s">
        <v>186</v>
      </c>
      <c r="K1359" s="5" t="s">
        <v>109</v>
      </c>
      <c r="L1359" s="5" t="s">
        <v>111</v>
      </c>
      <c r="M1359" s="5" t="s">
        <v>97</v>
      </c>
      <c r="N1359" s="5" t="s">
        <v>88</v>
      </c>
      <c r="O1359" s="5" t="s">
        <v>87</v>
      </c>
      <c r="P1359" s="5" t="s">
        <v>187</v>
      </c>
      <c r="Q1359" s="5" t="s">
        <v>129</v>
      </c>
      <c r="R1359" s="5" t="s">
        <v>91</v>
      </c>
      <c r="S1359" s="5" t="s">
        <v>124</v>
      </c>
      <c r="T1359" s="5" t="s">
        <v>223</v>
      </c>
      <c r="U1359" s="5" t="s">
        <v>112</v>
      </c>
      <c r="V1359" s="5" t="s">
        <v>93</v>
      </c>
      <c r="W1359" s="5" t="s">
        <v>113</v>
      </c>
      <c r="X1359" s="5" t="s">
        <v>109</v>
      </c>
      <c r="Y1359" s="5" t="n">
        <v>1</v>
      </c>
      <c r="Z1359" s="5" t="n">
        <v>0</v>
      </c>
      <c r="AA1359" s="5" t="str">
        <f aca="false">IF(Y1359&gt;Z1359,"Win",IF(Y1359&lt;Z1359,"Loss","Draw"))</f>
        <v>Win</v>
      </c>
      <c r="AB1359" s="5" t="s">
        <v>98</v>
      </c>
      <c r="AC1359" s="5" t="s">
        <v>99</v>
      </c>
      <c r="AD1359" s="5" t="s">
        <v>3607</v>
      </c>
      <c r="AE1359" s="5" t="s">
        <v>1500</v>
      </c>
      <c r="AF1359" s="5" t="str">
        <f aca="false">IF(AD1359&lt;AE1359,AD1359,AE1359)</f>
        <v>Balloon, Berserker, Executioner, Miner, Ronin, Tesla, Tornado, Zap</v>
      </c>
      <c r="AG1359" s="5" t="str">
        <f aca="false">IF(AD1359&lt;AE1359,AE1359,AD1359)</f>
        <v>Fireball, Furnace, Goblins, Mega Knight, Ram Rider, Royal Ghost, Spirit Empress, Zap</v>
      </c>
      <c r="AH1359" s="5" t="str">
        <f aca="false">IF(AD1359=AF1359,AA1359,IF(AA1359="Win","Loss",IF(AA1359="Loss","Win","Draw")))</f>
        <v>Win</v>
      </c>
      <c r="AI1359" s="5" t="s">
        <v>102</v>
      </c>
    </row>
    <row r="1360" customFormat="false" ht="15" hidden="false" customHeight="true" outlineLevel="0" collapsed="false">
      <c r="A1360" s="5" t="s">
        <v>3608</v>
      </c>
      <c r="B1360" s="5" t="n">
        <v>1</v>
      </c>
      <c r="C1360" s="5" t="s">
        <v>1739</v>
      </c>
      <c r="D1360" s="5" t="s">
        <v>1740</v>
      </c>
      <c r="E1360" s="5" t="s">
        <v>906</v>
      </c>
      <c r="F1360" s="5" t="s">
        <v>907</v>
      </c>
      <c r="G1360" s="5" t="s">
        <v>3609</v>
      </c>
      <c r="H1360" s="5" t="s">
        <v>715</v>
      </c>
      <c r="I1360" s="5" t="s">
        <v>141</v>
      </c>
      <c r="J1360" s="5" t="s">
        <v>95</v>
      </c>
      <c r="K1360" s="5" t="s">
        <v>107</v>
      </c>
      <c r="L1360" s="5" t="s">
        <v>150</v>
      </c>
      <c r="M1360" s="5" t="s">
        <v>177</v>
      </c>
      <c r="N1360" s="5" t="s">
        <v>178</v>
      </c>
      <c r="O1360" s="5" t="s">
        <v>93</v>
      </c>
      <c r="P1360" s="5" t="s">
        <v>143</v>
      </c>
      <c r="Q1360" s="5" t="s">
        <v>152</v>
      </c>
      <c r="R1360" s="5" t="s">
        <v>151</v>
      </c>
      <c r="S1360" s="5" t="s">
        <v>82</v>
      </c>
      <c r="T1360" s="5" t="s">
        <v>85</v>
      </c>
      <c r="U1360" s="5" t="s">
        <v>126</v>
      </c>
      <c r="V1360" s="5" t="s">
        <v>89</v>
      </c>
      <c r="W1360" s="5" t="s">
        <v>153</v>
      </c>
      <c r="X1360" s="5" t="s">
        <v>150</v>
      </c>
      <c r="Y1360" s="5" t="n">
        <v>1</v>
      </c>
      <c r="Z1360" s="5" t="n">
        <v>0</v>
      </c>
      <c r="AA1360" s="5" t="str">
        <f aca="false">IF(Y1360&gt;Z1360,"Win",IF(Y1360&lt;Z1360,"Loss","Draw"))</f>
        <v>Win</v>
      </c>
      <c r="AB1360" s="5" t="s">
        <v>98</v>
      </c>
      <c r="AC1360" s="5" t="s">
        <v>99</v>
      </c>
      <c r="AD1360" s="5" t="s">
        <v>180</v>
      </c>
      <c r="AE1360" s="5" t="s">
        <v>155</v>
      </c>
      <c r="AF1360" s="5" t="str">
        <f aca="false">IF(AD1360&lt;AE1360,AD1360,AE1360)</f>
        <v>Baby Dragon, Cannon, Electro Spirit, Lightning, Mighty Miner, Royal Hogs, Skeletons, The Log</v>
      </c>
      <c r="AG1360" s="5" t="str">
        <f aca="false">IF(AD1360&lt;AE1360,AE1360,AD1360)</f>
        <v>Barbarian Barrel, Electro Spirit, Fireball, Goblin Cage, Heal Spirit, Lumberjack, Phoenix, Royal Giant</v>
      </c>
      <c r="AH1360" s="5" t="str">
        <f aca="false">IF(AD1360=AF1360,AA1360,IF(AA1360="Win","Loss",IF(AA1360="Loss","Win","Draw")))</f>
        <v>Loss</v>
      </c>
      <c r="AI1360" s="5" t="s">
        <v>102</v>
      </c>
    </row>
    <row r="1361" customFormat="false" ht="15" hidden="false" customHeight="true" outlineLevel="0" collapsed="false">
      <c r="A1361" s="5" t="s">
        <v>3608</v>
      </c>
      <c r="B1361" s="5" t="n">
        <v>2</v>
      </c>
      <c r="C1361" s="5" t="s">
        <v>1739</v>
      </c>
      <c r="D1361" s="5" t="s">
        <v>1740</v>
      </c>
      <c r="E1361" s="5" t="s">
        <v>906</v>
      </c>
      <c r="F1361" s="5" t="s">
        <v>907</v>
      </c>
      <c r="G1361" s="5" t="s">
        <v>3610</v>
      </c>
      <c r="H1361" s="5" t="s">
        <v>163</v>
      </c>
      <c r="I1361" s="5" t="s">
        <v>185</v>
      </c>
      <c r="J1361" s="5" t="s">
        <v>91</v>
      </c>
      <c r="K1361" s="5" t="s">
        <v>208</v>
      </c>
      <c r="L1361" s="5" t="s">
        <v>89</v>
      </c>
      <c r="M1361" s="5" t="s">
        <v>249</v>
      </c>
      <c r="N1361" s="5" t="s">
        <v>187</v>
      </c>
      <c r="O1361" s="5" t="s">
        <v>165</v>
      </c>
      <c r="P1361" s="5" t="s">
        <v>118</v>
      </c>
      <c r="Q1361" s="5" t="s">
        <v>127</v>
      </c>
      <c r="R1361" s="5" t="s">
        <v>128</v>
      </c>
      <c r="S1361" s="5" t="s">
        <v>129</v>
      </c>
      <c r="T1361" s="5" t="s">
        <v>124</v>
      </c>
      <c r="U1361" s="5" t="s">
        <v>131</v>
      </c>
      <c r="V1361" s="5" t="s">
        <v>173</v>
      </c>
      <c r="W1361" s="5" t="s">
        <v>130</v>
      </c>
      <c r="X1361" s="5" t="s">
        <v>133</v>
      </c>
      <c r="Y1361" s="5" t="n">
        <v>1</v>
      </c>
      <c r="Z1361" s="5" t="n">
        <v>0</v>
      </c>
      <c r="AA1361" s="5" t="str">
        <f aca="false">IF(Y1361&gt;Z1361,"Win",IF(Y1361&lt;Z1361,"Loss","Draw"))</f>
        <v>Win</v>
      </c>
      <c r="AB1361" s="5" t="s">
        <v>98</v>
      </c>
      <c r="AC1361" s="5" t="s">
        <v>99</v>
      </c>
      <c r="AD1361" s="5" t="s">
        <v>2612</v>
      </c>
      <c r="AE1361" s="5" t="s">
        <v>2569</v>
      </c>
      <c r="AF1361" s="5" t="str">
        <f aca="false">IF(AD1361&lt;AE1361,AD1361,AE1361)</f>
        <v>Arrows, Bandit, Battle Ram, Golden Knight, Mega Knight, Mother Witch, Royal Ghost, Zappies</v>
      </c>
      <c r="AG1361" s="5" t="str">
        <f aca="false">IF(AD1361&lt;AE1361,AE1361,AD1361)</f>
        <v>Executioner, Goblins, Hog Rider, Ice Spirit, Rocket, The Log, Tornado, Valkyrie</v>
      </c>
      <c r="AH1361" s="5" t="str">
        <f aca="false">IF(AD1361=AF1361,AA1361,IF(AA1361="Win","Loss",IF(AA1361="Loss","Win","Draw")))</f>
        <v>Loss</v>
      </c>
      <c r="AI1361" s="5" t="s">
        <v>102</v>
      </c>
    </row>
    <row r="1362" customFormat="false" ht="15" hidden="false" customHeight="true" outlineLevel="0" collapsed="false">
      <c r="A1362" s="5" t="s">
        <v>3611</v>
      </c>
      <c r="B1362" s="5" t="n">
        <v>1</v>
      </c>
      <c r="C1362" s="5" t="s">
        <v>1739</v>
      </c>
      <c r="D1362" s="5" t="s">
        <v>1740</v>
      </c>
      <c r="E1362" s="5" t="s">
        <v>3612</v>
      </c>
      <c r="F1362" s="5" t="s">
        <v>3613</v>
      </c>
      <c r="G1362" s="5" t="s">
        <v>3614</v>
      </c>
      <c r="H1362" s="5" t="s">
        <v>391</v>
      </c>
      <c r="I1362" s="5" t="s">
        <v>82</v>
      </c>
      <c r="J1362" s="5" t="s">
        <v>151</v>
      </c>
      <c r="K1362" s="5" t="s">
        <v>152</v>
      </c>
      <c r="L1362" s="5" t="s">
        <v>150</v>
      </c>
      <c r="M1362" s="5" t="s">
        <v>126</v>
      </c>
      <c r="N1362" s="5" t="s">
        <v>153</v>
      </c>
      <c r="O1362" s="5" t="s">
        <v>85</v>
      </c>
      <c r="P1362" s="5" t="s">
        <v>89</v>
      </c>
      <c r="Q1362" s="5" t="s">
        <v>82</v>
      </c>
      <c r="R1362" s="5" t="s">
        <v>83</v>
      </c>
      <c r="S1362" s="5" t="s">
        <v>84</v>
      </c>
      <c r="T1362" s="5" t="s">
        <v>85</v>
      </c>
      <c r="U1362" s="5" t="s">
        <v>119</v>
      </c>
      <c r="V1362" s="5" t="s">
        <v>86</v>
      </c>
      <c r="W1362" s="5" t="s">
        <v>150</v>
      </c>
      <c r="X1362" s="5" t="s">
        <v>89</v>
      </c>
      <c r="Y1362" s="5" t="n">
        <v>1</v>
      </c>
      <c r="Z1362" s="5" t="n">
        <v>0</v>
      </c>
      <c r="AA1362" s="5" t="str">
        <f aca="false">IF(Y1362&gt;Z1362,"Win",IF(Y1362&lt;Z1362,"Loss","Draw"))</f>
        <v>Win</v>
      </c>
      <c r="AB1362" s="5" t="s">
        <v>98</v>
      </c>
      <c r="AC1362" s="5" t="s">
        <v>99</v>
      </c>
      <c r="AD1362" s="5" t="s">
        <v>155</v>
      </c>
      <c r="AE1362" s="5" t="s">
        <v>2069</v>
      </c>
      <c r="AF1362" s="5" t="str">
        <f aca="false">IF(AD1362&lt;AE1362,AD1362,AE1362)</f>
        <v>Archers, Electro Spirit, Goblin Hut, Lightning, Monk, Royal Hogs, Skeleton Dragons, The Log</v>
      </c>
      <c r="AG1362" s="5" t="str">
        <f aca="false">IF(AD1362&lt;AE1362,AE1362,AD1362)</f>
        <v>Baby Dragon, Cannon, Electro Spirit, Lightning, Mighty Miner, Royal Hogs, Skeletons, The Log</v>
      </c>
      <c r="AH1362" s="5" t="str">
        <f aca="false">IF(AD1362=AF1362,AA1362,IF(AA1362="Win","Loss",IF(AA1362="Loss","Win","Draw")))</f>
        <v>Loss</v>
      </c>
      <c r="AI1362" s="5" t="s">
        <v>102</v>
      </c>
    </row>
    <row r="1363" customFormat="false" ht="15" hidden="false" customHeight="true" outlineLevel="0" collapsed="false">
      <c r="A1363" s="5" t="s">
        <v>3611</v>
      </c>
      <c r="B1363" s="5" t="n">
        <v>2</v>
      </c>
      <c r="C1363" s="5" t="s">
        <v>1739</v>
      </c>
      <c r="D1363" s="5" t="s">
        <v>1740</v>
      </c>
      <c r="E1363" s="5" t="s">
        <v>3612</v>
      </c>
      <c r="F1363" s="5" t="s">
        <v>3613</v>
      </c>
      <c r="G1363" s="5" t="s">
        <v>3615</v>
      </c>
      <c r="H1363" s="5" t="s">
        <v>163</v>
      </c>
      <c r="I1363" s="5" t="s">
        <v>137</v>
      </c>
      <c r="J1363" s="5" t="s">
        <v>194</v>
      </c>
      <c r="K1363" s="5" t="s">
        <v>114</v>
      </c>
      <c r="L1363" s="5" t="s">
        <v>97</v>
      </c>
      <c r="M1363" s="5" t="s">
        <v>116</v>
      </c>
      <c r="N1363" s="5" t="s">
        <v>157</v>
      </c>
      <c r="O1363" s="5" t="s">
        <v>88</v>
      </c>
      <c r="P1363" s="5" t="s">
        <v>87</v>
      </c>
      <c r="Q1363" s="5" t="s">
        <v>127</v>
      </c>
      <c r="R1363" s="5" t="s">
        <v>140</v>
      </c>
      <c r="S1363" s="5" t="s">
        <v>128</v>
      </c>
      <c r="T1363" s="5" t="s">
        <v>142</v>
      </c>
      <c r="U1363" s="5" t="s">
        <v>257</v>
      </c>
      <c r="V1363" s="5" t="s">
        <v>93</v>
      </c>
      <c r="W1363" s="5" t="s">
        <v>95</v>
      </c>
      <c r="X1363" s="5" t="s">
        <v>143</v>
      </c>
      <c r="Y1363" s="5" t="n">
        <v>1</v>
      </c>
      <c r="Z1363" s="5" t="n">
        <v>0</v>
      </c>
      <c r="AA1363" s="5" t="str">
        <f aca="false">IF(Y1363&gt;Z1363,"Win",IF(Y1363&lt;Z1363,"Loss","Draw"))</f>
        <v>Win</v>
      </c>
      <c r="AB1363" s="5" t="s">
        <v>98</v>
      </c>
      <c r="AC1363" s="5" t="s">
        <v>99</v>
      </c>
      <c r="AD1363" s="5" t="s">
        <v>3616</v>
      </c>
      <c r="AE1363" s="5" t="s">
        <v>3617</v>
      </c>
      <c r="AF1363" s="5" t="str">
        <f aca="false">IF(AD1363&lt;AE1363,AD1363,AE1363)</f>
        <v>Archer Queen, Berserker, Fire Spirit, Giant Snowball, Goblin Drill, Poison, Ronin, Tesla</v>
      </c>
      <c r="AG1363" s="5" t="str">
        <f aca="false">IF(AD1363&lt;AE1363,AE1363,AD1363)</f>
        <v>Barbarian Barrel, Battle Ram, Fireball, Golden Knight, Heal Spirit, Hunter, Ice Golem, Three Musketeers</v>
      </c>
      <c r="AH1363" s="5" t="str">
        <f aca="false">IF(AD1363=AF1363,AA1363,IF(AA1363="Win","Loss",IF(AA1363="Loss","Win","Draw")))</f>
        <v>Win</v>
      </c>
      <c r="AI1363" s="5" t="s">
        <v>102</v>
      </c>
    </row>
    <row r="1364" customFormat="false" ht="15" hidden="false" customHeight="true" outlineLevel="0" collapsed="false">
      <c r="A1364" s="5" t="s">
        <v>3618</v>
      </c>
      <c r="B1364" s="5" t="n">
        <v>1</v>
      </c>
      <c r="C1364" s="5" t="s">
        <v>1739</v>
      </c>
      <c r="D1364" s="5" t="s">
        <v>1740</v>
      </c>
      <c r="E1364" s="5" t="s">
        <v>2904</v>
      </c>
      <c r="F1364" s="5" t="s">
        <v>2905</v>
      </c>
      <c r="G1364" s="5" t="s">
        <v>3619</v>
      </c>
      <c r="H1364" s="5" t="s">
        <v>163</v>
      </c>
      <c r="I1364" s="5" t="s">
        <v>137</v>
      </c>
      <c r="J1364" s="5" t="s">
        <v>202</v>
      </c>
      <c r="K1364" s="5" t="s">
        <v>114</v>
      </c>
      <c r="L1364" s="5" t="s">
        <v>97</v>
      </c>
      <c r="M1364" s="5" t="s">
        <v>116</v>
      </c>
      <c r="N1364" s="5" t="s">
        <v>157</v>
      </c>
      <c r="O1364" s="5" t="s">
        <v>126</v>
      </c>
      <c r="P1364" s="5" t="s">
        <v>87</v>
      </c>
      <c r="Q1364" s="5" t="s">
        <v>90</v>
      </c>
      <c r="R1364" s="5" t="s">
        <v>91</v>
      </c>
      <c r="S1364" s="5" t="s">
        <v>92</v>
      </c>
      <c r="T1364" s="5" t="s">
        <v>94</v>
      </c>
      <c r="U1364" s="5" t="s">
        <v>97</v>
      </c>
      <c r="V1364" s="5" t="s">
        <v>159</v>
      </c>
      <c r="W1364" s="5" t="s">
        <v>93</v>
      </c>
      <c r="X1364" s="5" t="s">
        <v>150</v>
      </c>
      <c r="Y1364" s="5" t="n">
        <v>0</v>
      </c>
      <c r="Z1364" s="5" t="n">
        <v>1</v>
      </c>
      <c r="AA1364" s="5" t="str">
        <f aca="false">IF(Y1364&gt;Z1364,"Win",IF(Y1364&lt;Z1364,"Loss","Draw"))</f>
        <v>Loss</v>
      </c>
      <c r="AB1364" s="5" t="s">
        <v>98</v>
      </c>
      <c r="AC1364" s="5" t="s">
        <v>99</v>
      </c>
      <c r="AD1364" s="5" t="s">
        <v>744</v>
      </c>
      <c r="AE1364" s="5" t="s">
        <v>2755</v>
      </c>
      <c r="AF1364" s="5" t="str">
        <f aca="false">IF(AD1364&lt;AE1364,AD1364,AE1364)</f>
        <v>Dart Goblin, Electro Spirit, Fireball, Goblins, Mortar, Rascals, Ronin, Skeleton Barrel</v>
      </c>
      <c r="AG1364" s="5" t="str">
        <f aca="false">IF(AD1364&lt;AE1364,AE1364,AD1364)</f>
        <v>Fire Spirit, Giant Snowball, Goblin Drill, Magic Archer, Poison, Ronin, Skeletons, Tesla</v>
      </c>
      <c r="AH1364" s="5" t="str">
        <f aca="false">IF(AD1364=AF1364,AA1364,IF(AA1364="Win","Loss",IF(AA1364="Loss","Win","Draw")))</f>
        <v>Win</v>
      </c>
      <c r="AI1364" s="5" t="s">
        <v>102</v>
      </c>
    </row>
    <row r="1365" customFormat="false" ht="15" hidden="false" customHeight="true" outlineLevel="0" collapsed="false">
      <c r="A1365" s="5" t="s">
        <v>3618</v>
      </c>
      <c r="B1365" s="5" t="n">
        <v>2</v>
      </c>
      <c r="C1365" s="5" t="s">
        <v>1739</v>
      </c>
      <c r="D1365" s="5" t="s">
        <v>1740</v>
      </c>
      <c r="E1365" s="5" t="s">
        <v>2904</v>
      </c>
      <c r="F1365" s="5" t="s">
        <v>2905</v>
      </c>
      <c r="G1365" s="5" t="s">
        <v>3620</v>
      </c>
      <c r="H1365" s="5" t="s">
        <v>485</v>
      </c>
      <c r="I1365" s="5" t="s">
        <v>152</v>
      </c>
      <c r="J1365" s="5" t="s">
        <v>128</v>
      </c>
      <c r="K1365" s="5" t="s">
        <v>107</v>
      </c>
      <c r="L1365" s="5" t="s">
        <v>306</v>
      </c>
      <c r="M1365" s="5" t="s">
        <v>85</v>
      </c>
      <c r="N1365" s="5" t="s">
        <v>307</v>
      </c>
      <c r="O1365" s="5" t="s">
        <v>187</v>
      </c>
      <c r="P1365" s="5" t="s">
        <v>95</v>
      </c>
      <c r="Q1365" s="5" t="s">
        <v>129</v>
      </c>
      <c r="R1365" s="5" t="s">
        <v>128</v>
      </c>
      <c r="S1365" s="5" t="s">
        <v>141</v>
      </c>
      <c r="T1365" s="5" t="s">
        <v>173</v>
      </c>
      <c r="U1365" s="5" t="s">
        <v>86</v>
      </c>
      <c r="V1365" s="5" t="s">
        <v>223</v>
      </c>
      <c r="W1365" s="5" t="s">
        <v>294</v>
      </c>
      <c r="X1365" s="5" t="s">
        <v>130</v>
      </c>
      <c r="Y1365" s="5" t="n">
        <v>1</v>
      </c>
      <c r="Z1365" s="5" t="n">
        <v>0</v>
      </c>
      <c r="AA1365" s="5" t="str">
        <f aca="false">IF(Y1365&gt;Z1365,"Win",IF(Y1365&lt;Z1365,"Loss","Draw"))</f>
        <v>Win</v>
      </c>
      <c r="AB1365" s="5" t="s">
        <v>98</v>
      </c>
      <c r="AC1365" s="5" t="s">
        <v>99</v>
      </c>
      <c r="AD1365" s="5" t="s">
        <v>603</v>
      </c>
      <c r="AE1365" s="5" t="s">
        <v>3621</v>
      </c>
      <c r="AF1365" s="5" t="str">
        <f aca="false">IF(AD1365&lt;AE1365,AD1365,AE1365)</f>
        <v>Arrows, Golden Knight, Lumberjack, Mega Knight, Ram Rider, Skeleton Dragons, Vines, Zappies</v>
      </c>
      <c r="AG1365" s="5" t="str">
        <f aca="false">IF(AD1365&lt;AE1365,AE1365,AD1365)</f>
        <v>Baby Dragon, Barbarian Barrel, Goblin Cage, Golden Knight, Golem, Ice Wizard, Lightning, Tornado</v>
      </c>
      <c r="AH1365" s="5" t="str">
        <f aca="false">IF(AD1365=AF1365,AA1365,IF(AA1365="Win","Loss",IF(AA1365="Loss","Win","Draw")))</f>
        <v>Loss</v>
      </c>
      <c r="AI1365" s="5" t="s">
        <v>102</v>
      </c>
    </row>
    <row r="1366" customFormat="false" ht="15" hidden="false" customHeight="true" outlineLevel="0" collapsed="false">
      <c r="A1366" s="5" t="s">
        <v>3618</v>
      </c>
      <c r="B1366" s="5" t="n">
        <v>3</v>
      </c>
      <c r="C1366" s="5" t="s">
        <v>1739</v>
      </c>
      <c r="D1366" s="5" t="s">
        <v>1740</v>
      </c>
      <c r="E1366" s="5" t="s">
        <v>2904</v>
      </c>
      <c r="F1366" s="5" t="s">
        <v>2905</v>
      </c>
      <c r="G1366" s="5" t="s">
        <v>3622</v>
      </c>
      <c r="H1366" s="5" t="s">
        <v>485</v>
      </c>
      <c r="I1366" s="5" t="s">
        <v>177</v>
      </c>
      <c r="J1366" s="5" t="s">
        <v>83</v>
      </c>
      <c r="K1366" s="5" t="s">
        <v>188</v>
      </c>
      <c r="L1366" s="5" t="s">
        <v>93</v>
      </c>
      <c r="M1366" s="5" t="s">
        <v>215</v>
      </c>
      <c r="N1366" s="5" t="s">
        <v>89</v>
      </c>
      <c r="O1366" s="5" t="s">
        <v>86</v>
      </c>
      <c r="P1366" s="5" t="s">
        <v>133</v>
      </c>
      <c r="Q1366" s="5" t="s">
        <v>177</v>
      </c>
      <c r="R1366" s="5" t="s">
        <v>83</v>
      </c>
      <c r="S1366" s="5" t="s">
        <v>448</v>
      </c>
      <c r="T1366" s="5" t="s">
        <v>88</v>
      </c>
      <c r="U1366" s="5" t="s">
        <v>188</v>
      </c>
      <c r="V1366" s="5" t="s">
        <v>96</v>
      </c>
      <c r="W1366" s="5" t="s">
        <v>85</v>
      </c>
      <c r="X1366" s="5" t="s">
        <v>95</v>
      </c>
      <c r="Y1366" s="5" t="n">
        <v>0</v>
      </c>
      <c r="Z1366" s="5" t="n">
        <v>1</v>
      </c>
      <c r="AA1366" s="5" t="str">
        <f aca="false">IF(Y1366&gt;Z1366,"Win",IF(Y1366&lt;Z1366,"Loss","Draw"))</f>
        <v>Loss</v>
      </c>
      <c r="AB1366" s="5" t="s">
        <v>98</v>
      </c>
      <c r="AC1366" s="5" t="s">
        <v>99</v>
      </c>
      <c r="AD1366" s="5" t="s">
        <v>494</v>
      </c>
      <c r="AE1366" s="5" t="s">
        <v>3623</v>
      </c>
      <c r="AF1366" s="5" t="str">
        <f aca="false">IF(AD1366&lt;AE1366,AD1366,AE1366)</f>
        <v>Barbarian Barrel, Berserker, Lightning, Minions, Monk, Royal Giant, Tombstone, Witch</v>
      </c>
      <c r="AG1366" s="5" t="str">
        <f aca="false">IF(AD1366&lt;AE1366,AE1366,AD1366)</f>
        <v>Fireball, Fisherman, Monk, Mother Witch, Royal Giant, Skeleton Dragons, The Log, Tombstone</v>
      </c>
      <c r="AH1366" s="5" t="str">
        <f aca="false">IF(AD1366=AF1366,AA1366,IF(AA1366="Win","Loss",IF(AA1366="Loss","Win","Draw")))</f>
        <v>Win</v>
      </c>
      <c r="AI1366" s="5" t="s">
        <v>102</v>
      </c>
    </row>
    <row r="1367" customFormat="false" ht="15" hidden="false" customHeight="true" outlineLevel="0" collapsed="false">
      <c r="A1367" s="5" t="s">
        <v>3624</v>
      </c>
      <c r="B1367" s="5" t="n">
        <v>1</v>
      </c>
      <c r="C1367" s="5" t="s">
        <v>1739</v>
      </c>
      <c r="D1367" s="5" t="s">
        <v>1740</v>
      </c>
      <c r="E1367" s="5" t="s">
        <v>182</v>
      </c>
      <c r="F1367" s="5" t="s">
        <v>183</v>
      </c>
      <c r="G1367" s="5" t="s">
        <v>3625</v>
      </c>
      <c r="H1367" s="5" t="s">
        <v>163</v>
      </c>
      <c r="I1367" s="5" t="s">
        <v>137</v>
      </c>
      <c r="J1367" s="5" t="s">
        <v>91</v>
      </c>
      <c r="K1367" s="5" t="s">
        <v>114</v>
      </c>
      <c r="L1367" s="5" t="s">
        <v>97</v>
      </c>
      <c r="M1367" s="5" t="s">
        <v>116</v>
      </c>
      <c r="N1367" s="5" t="s">
        <v>242</v>
      </c>
      <c r="O1367" s="5" t="s">
        <v>157</v>
      </c>
      <c r="P1367" s="5" t="s">
        <v>87</v>
      </c>
      <c r="Q1367" s="5" t="s">
        <v>92</v>
      </c>
      <c r="R1367" s="5" t="s">
        <v>91</v>
      </c>
      <c r="S1367" s="5" t="s">
        <v>90</v>
      </c>
      <c r="T1367" s="5" t="s">
        <v>125</v>
      </c>
      <c r="U1367" s="5" t="s">
        <v>93</v>
      </c>
      <c r="V1367" s="5" t="s">
        <v>96</v>
      </c>
      <c r="W1367" s="5" t="s">
        <v>94</v>
      </c>
      <c r="X1367" s="5" t="s">
        <v>150</v>
      </c>
      <c r="Y1367" s="5" t="n">
        <v>0</v>
      </c>
      <c r="Z1367" s="5" t="n">
        <v>1</v>
      </c>
      <c r="AA1367" s="5" t="str">
        <f aca="false">IF(Y1367&gt;Z1367,"Win",IF(Y1367&lt;Z1367,"Loss","Draw"))</f>
        <v>Loss</v>
      </c>
      <c r="AB1367" s="5" t="s">
        <v>98</v>
      </c>
      <c r="AC1367" s="5" t="s">
        <v>99</v>
      </c>
      <c r="AD1367" s="5" t="s">
        <v>321</v>
      </c>
      <c r="AE1367" s="5" t="s">
        <v>635</v>
      </c>
      <c r="AF1367" s="5" t="str">
        <f aca="false">IF(AD1367&lt;AE1367,AD1367,AE1367)</f>
        <v>Bomber, Fire Spirit, Giant Snowball, Goblin Drill, Goblins, Poison, Ronin, Tesla</v>
      </c>
      <c r="AG1367" s="5" t="str">
        <f aca="false">IF(AD1367&lt;AE1367,AE1367,AD1367)</f>
        <v>Cannon Cart, Electro Spirit, Fireball, Goblins, Minions, Mortar, Rascals, Skeleton Barrel</v>
      </c>
      <c r="AH1367" s="5" t="str">
        <f aca="false">IF(AD1367=AF1367,AA1367,IF(AA1367="Win","Loss",IF(AA1367="Loss","Win","Draw")))</f>
        <v>Loss</v>
      </c>
      <c r="AI1367" s="5" t="s">
        <v>102</v>
      </c>
    </row>
    <row r="1368" customFormat="false" ht="15" hidden="false" customHeight="true" outlineLevel="0" collapsed="false">
      <c r="A1368" s="5" t="s">
        <v>3624</v>
      </c>
      <c r="B1368" s="5" t="n">
        <v>2</v>
      </c>
      <c r="C1368" s="5" t="s">
        <v>1739</v>
      </c>
      <c r="D1368" s="5" t="s">
        <v>1740</v>
      </c>
      <c r="E1368" s="5" t="s">
        <v>182</v>
      </c>
      <c r="F1368" s="5" t="s">
        <v>183</v>
      </c>
      <c r="G1368" s="5" t="s">
        <v>3626</v>
      </c>
      <c r="H1368" s="5" t="s">
        <v>163</v>
      </c>
      <c r="I1368" s="5" t="s">
        <v>82</v>
      </c>
      <c r="J1368" s="5" t="s">
        <v>151</v>
      </c>
      <c r="K1368" s="5" t="s">
        <v>152</v>
      </c>
      <c r="L1368" s="5" t="s">
        <v>150</v>
      </c>
      <c r="M1368" s="5" t="s">
        <v>126</v>
      </c>
      <c r="N1368" s="5" t="s">
        <v>153</v>
      </c>
      <c r="O1368" s="5" t="s">
        <v>85</v>
      </c>
      <c r="P1368" s="5" t="s">
        <v>89</v>
      </c>
      <c r="Q1368" s="5" t="s">
        <v>185</v>
      </c>
      <c r="R1368" s="5" t="s">
        <v>186</v>
      </c>
      <c r="S1368" s="5" t="s">
        <v>109</v>
      </c>
      <c r="T1368" s="5" t="s">
        <v>111</v>
      </c>
      <c r="U1368" s="5" t="s">
        <v>117</v>
      </c>
      <c r="V1368" s="5" t="s">
        <v>173</v>
      </c>
      <c r="W1368" s="5" t="s">
        <v>187</v>
      </c>
      <c r="X1368" s="5" t="s">
        <v>188</v>
      </c>
      <c r="Y1368" s="5" t="n">
        <v>1</v>
      </c>
      <c r="Z1368" s="5" t="n">
        <v>0</v>
      </c>
      <c r="AA1368" s="5" t="str">
        <f aca="false">IF(Y1368&gt;Z1368,"Win",IF(Y1368&lt;Z1368,"Loss","Draw"))</f>
        <v>Win</v>
      </c>
      <c r="AB1368" s="5" t="s">
        <v>98</v>
      </c>
      <c r="AC1368" s="5" t="s">
        <v>99</v>
      </c>
      <c r="AD1368" s="5" t="s">
        <v>155</v>
      </c>
      <c r="AE1368" s="5" t="s">
        <v>538</v>
      </c>
      <c r="AF1368" s="5" t="str">
        <f aca="false">IF(AD1368&lt;AE1368,AD1368,AE1368)</f>
        <v>Baby Dragon, Cannon, Electro Spirit, Lightning, Mighty Miner, Royal Hogs, Skeletons, The Log</v>
      </c>
      <c r="AG1368" s="5" t="str">
        <f aca="false">IF(AD1368&lt;AE1368,AE1368,AD1368)</f>
        <v>Balloon, Executioner, Giant Skeleton, Miner, Tombstone, Tornado, Zap, Zappies</v>
      </c>
      <c r="AH1368" s="5" t="str">
        <f aca="false">IF(AD1368=AF1368,AA1368,IF(AA1368="Win","Loss",IF(AA1368="Loss","Win","Draw")))</f>
        <v>Win</v>
      </c>
      <c r="AI1368" s="5" t="s">
        <v>102</v>
      </c>
    </row>
    <row r="1369" customFormat="false" ht="15" hidden="false" customHeight="true" outlineLevel="0" collapsed="false">
      <c r="A1369" s="5" t="s">
        <v>3624</v>
      </c>
      <c r="B1369" s="5" t="n">
        <v>3</v>
      </c>
      <c r="C1369" s="5" t="s">
        <v>1739</v>
      </c>
      <c r="D1369" s="5" t="s">
        <v>1740</v>
      </c>
      <c r="E1369" s="5" t="s">
        <v>182</v>
      </c>
      <c r="F1369" s="5" t="s">
        <v>183</v>
      </c>
      <c r="G1369" s="5" t="s">
        <v>3627</v>
      </c>
      <c r="H1369" s="5" t="s">
        <v>163</v>
      </c>
      <c r="I1369" s="5" t="s">
        <v>185</v>
      </c>
      <c r="J1369" s="5" t="s">
        <v>186</v>
      </c>
      <c r="K1369" s="5" t="s">
        <v>129</v>
      </c>
      <c r="L1369" s="5" t="s">
        <v>109</v>
      </c>
      <c r="M1369" s="5" t="s">
        <v>111</v>
      </c>
      <c r="N1369" s="5" t="s">
        <v>234</v>
      </c>
      <c r="O1369" s="5" t="s">
        <v>187</v>
      </c>
      <c r="P1369" s="5" t="s">
        <v>88</v>
      </c>
      <c r="Q1369" s="5" t="s">
        <v>127</v>
      </c>
      <c r="R1369" s="5" t="s">
        <v>128</v>
      </c>
      <c r="S1369" s="5" t="s">
        <v>129</v>
      </c>
      <c r="T1369" s="5" t="s">
        <v>133</v>
      </c>
      <c r="U1369" s="5" t="s">
        <v>132</v>
      </c>
      <c r="V1369" s="5" t="s">
        <v>131</v>
      </c>
      <c r="W1369" s="5" t="s">
        <v>294</v>
      </c>
      <c r="X1369" s="5" t="s">
        <v>130</v>
      </c>
      <c r="Y1369" s="5" t="n">
        <v>1</v>
      </c>
      <c r="Z1369" s="5" t="n">
        <v>0</v>
      </c>
      <c r="AA1369" s="5" t="str">
        <f aca="false">IF(Y1369&gt;Z1369,"Win",IF(Y1369&lt;Z1369,"Loss","Draw"))</f>
        <v>Win</v>
      </c>
      <c r="AB1369" s="5" t="s">
        <v>98</v>
      </c>
      <c r="AC1369" s="5" t="s">
        <v>99</v>
      </c>
      <c r="AD1369" s="5" t="s">
        <v>930</v>
      </c>
      <c r="AE1369" s="5" t="s">
        <v>3628</v>
      </c>
      <c r="AF1369" s="5" t="str">
        <f aca="false">IF(AD1369&lt;AE1369,AD1369,AE1369)</f>
        <v>Arrows, Bandit, Battle Ram, Electro Wizard, Golden Knight, Mega Knight, Mother Witch, Vines</v>
      </c>
      <c r="AG1369" s="5" t="str">
        <f aca="false">IF(AD1369&lt;AE1369,AE1369,AD1369)</f>
        <v>Balloon, Berserker, Bomb Tower, Executioner, Mega Knight, Miner, Tornado, Zap</v>
      </c>
      <c r="AH1369" s="5" t="str">
        <f aca="false">IF(AD1369=AF1369,AA1369,IF(AA1369="Win","Loss",IF(AA1369="Loss","Win","Draw")))</f>
        <v>Loss</v>
      </c>
      <c r="AI1369" s="5" t="s">
        <v>102</v>
      </c>
    </row>
    <row r="1370" customFormat="false" ht="15" hidden="false" customHeight="true" outlineLevel="0" collapsed="false">
      <c r="A1370" s="5" t="s">
        <v>3629</v>
      </c>
      <c r="B1370" s="5" t="n">
        <v>1</v>
      </c>
      <c r="C1370" s="5" t="s">
        <v>1739</v>
      </c>
      <c r="D1370" s="5" t="s">
        <v>1740</v>
      </c>
      <c r="E1370" s="5" t="s">
        <v>1010</v>
      </c>
      <c r="F1370" s="5" t="s">
        <v>1011</v>
      </c>
      <c r="G1370" s="5" t="s">
        <v>3630</v>
      </c>
      <c r="H1370" s="5" t="s">
        <v>163</v>
      </c>
      <c r="I1370" s="5" t="s">
        <v>82</v>
      </c>
      <c r="J1370" s="5" t="s">
        <v>151</v>
      </c>
      <c r="K1370" s="5" t="s">
        <v>152</v>
      </c>
      <c r="L1370" s="5" t="s">
        <v>150</v>
      </c>
      <c r="M1370" s="5" t="s">
        <v>89</v>
      </c>
      <c r="N1370" s="5" t="s">
        <v>126</v>
      </c>
      <c r="O1370" s="5" t="s">
        <v>85</v>
      </c>
      <c r="P1370" s="5" t="s">
        <v>153</v>
      </c>
      <c r="Q1370" s="5" t="s">
        <v>84</v>
      </c>
      <c r="R1370" s="5" t="s">
        <v>91</v>
      </c>
      <c r="S1370" s="5" t="s">
        <v>87</v>
      </c>
      <c r="T1370" s="5" t="s">
        <v>204</v>
      </c>
      <c r="U1370" s="5" t="s">
        <v>118</v>
      </c>
      <c r="V1370" s="5" t="s">
        <v>115</v>
      </c>
      <c r="W1370" s="5" t="s">
        <v>116</v>
      </c>
      <c r="X1370" s="5" t="s">
        <v>97</v>
      </c>
      <c r="Y1370" s="5" t="n">
        <v>0</v>
      </c>
      <c r="Z1370" s="5" t="n">
        <v>1</v>
      </c>
      <c r="AA1370" s="5" t="str">
        <f aca="false">IF(Y1370&gt;Z1370,"Win",IF(Y1370&lt;Z1370,"Loss","Draw"))</f>
        <v>Loss</v>
      </c>
      <c r="AB1370" s="5" t="s">
        <v>98</v>
      </c>
      <c r="AC1370" s="5" t="s">
        <v>99</v>
      </c>
      <c r="AD1370" s="5" t="s">
        <v>155</v>
      </c>
      <c r="AE1370" s="5" t="s">
        <v>3631</v>
      </c>
      <c r="AF1370" s="5" t="str">
        <f aca="false">IF(AD1370&lt;AE1370,AD1370,AE1370)</f>
        <v>Archers, Goblins, Graveyard, Ice Spirit, Poison, Ronin, Royal Delivery, Tesla</v>
      </c>
      <c r="AG1370" s="5" t="str">
        <f aca="false">IF(AD1370&lt;AE1370,AE1370,AD1370)</f>
        <v>Baby Dragon, Cannon, Electro Spirit, Lightning, Mighty Miner, Royal Hogs, Skeletons, The Log</v>
      </c>
      <c r="AH1370" s="5" t="str">
        <f aca="false">IF(AD1370=AF1370,AA1370,IF(AA1370="Win","Loss",IF(AA1370="Loss","Win","Draw")))</f>
        <v>Win</v>
      </c>
      <c r="AI1370" s="5" t="s">
        <v>102</v>
      </c>
    </row>
    <row r="1371" customFormat="false" ht="15" hidden="false" customHeight="true" outlineLevel="0" collapsed="false">
      <c r="A1371" s="5" t="s">
        <v>3629</v>
      </c>
      <c r="B1371" s="5" t="n">
        <v>2</v>
      </c>
      <c r="C1371" s="5" t="s">
        <v>1739</v>
      </c>
      <c r="D1371" s="5" t="s">
        <v>1740</v>
      </c>
      <c r="E1371" s="5" t="s">
        <v>1010</v>
      </c>
      <c r="F1371" s="5" t="s">
        <v>1011</v>
      </c>
      <c r="G1371" s="5" t="s">
        <v>3632</v>
      </c>
      <c r="H1371" s="5" t="s">
        <v>163</v>
      </c>
      <c r="I1371" s="5" t="s">
        <v>407</v>
      </c>
      <c r="J1371" s="5" t="s">
        <v>83</v>
      </c>
      <c r="K1371" s="5" t="s">
        <v>87</v>
      </c>
      <c r="L1371" s="5" t="s">
        <v>164</v>
      </c>
      <c r="M1371" s="5" t="s">
        <v>95</v>
      </c>
      <c r="N1371" s="5" t="s">
        <v>165</v>
      </c>
      <c r="O1371" s="5" t="s">
        <v>157</v>
      </c>
      <c r="P1371" s="5" t="s">
        <v>88</v>
      </c>
      <c r="Q1371" s="5" t="s">
        <v>201</v>
      </c>
      <c r="R1371" s="5" t="s">
        <v>123</v>
      </c>
      <c r="S1371" s="5" t="s">
        <v>202</v>
      </c>
      <c r="T1371" s="5" t="s">
        <v>95</v>
      </c>
      <c r="U1371" s="5" t="s">
        <v>88</v>
      </c>
      <c r="V1371" s="5" t="s">
        <v>234</v>
      </c>
      <c r="W1371" s="5" t="s">
        <v>111</v>
      </c>
      <c r="X1371" s="5" t="s">
        <v>187</v>
      </c>
      <c r="Y1371" s="5" t="n">
        <v>1</v>
      </c>
      <c r="Z1371" s="5" t="n">
        <v>0</v>
      </c>
      <c r="AA1371" s="5" t="str">
        <f aca="false">IF(Y1371&gt;Z1371,"Win",IF(Y1371&lt;Z1371,"Loss","Draw"))</f>
        <v>Win</v>
      </c>
      <c r="AB1371" s="5" t="s">
        <v>98</v>
      </c>
      <c r="AC1371" s="5" t="s">
        <v>99</v>
      </c>
      <c r="AD1371" s="5" t="s">
        <v>3633</v>
      </c>
      <c r="AE1371" s="5" t="s">
        <v>295</v>
      </c>
      <c r="AF1371" s="5" t="str">
        <f aca="false">IF(AD1371&lt;AE1371,AD1371,AE1371)</f>
        <v>Barbarian Barrel, Berserker, Bomb Tower, Goblinstein, Magic Archer, Miner, Tornado, Wall Breakers</v>
      </c>
      <c r="AG1371" s="5" t="str">
        <f aca="false">IF(AD1371&lt;AE1371,AE1371,AD1371)</f>
        <v>Barbarian Barrel, Berserker, Earthquake, Fire Spirit, Firecracker, Hog Rider, Monk, Tesla</v>
      </c>
      <c r="AH1371" s="5" t="str">
        <f aca="false">IF(AD1371=AF1371,AA1371,IF(AA1371="Win","Loss",IF(AA1371="Loss","Win","Draw")))</f>
        <v>Loss</v>
      </c>
      <c r="AI1371" s="5" t="s">
        <v>102</v>
      </c>
    </row>
    <row r="1372" customFormat="false" ht="15" hidden="false" customHeight="true" outlineLevel="0" collapsed="false">
      <c r="A1372" s="5" t="s">
        <v>3629</v>
      </c>
      <c r="B1372" s="5" t="n">
        <v>3</v>
      </c>
      <c r="C1372" s="5" t="s">
        <v>1739</v>
      </c>
      <c r="D1372" s="5" t="s">
        <v>1740</v>
      </c>
      <c r="E1372" s="5" t="s">
        <v>1010</v>
      </c>
      <c r="F1372" s="5" t="s">
        <v>1011</v>
      </c>
      <c r="G1372" s="5" t="s">
        <v>3634</v>
      </c>
      <c r="H1372" s="5" t="s">
        <v>163</v>
      </c>
      <c r="I1372" s="5" t="s">
        <v>84</v>
      </c>
      <c r="J1372" s="5" t="s">
        <v>158</v>
      </c>
      <c r="K1372" s="5" t="s">
        <v>114</v>
      </c>
      <c r="L1372" s="5" t="s">
        <v>115</v>
      </c>
      <c r="M1372" s="5" t="s">
        <v>447</v>
      </c>
      <c r="N1372" s="5" t="s">
        <v>97</v>
      </c>
      <c r="O1372" s="5" t="s">
        <v>96</v>
      </c>
      <c r="P1372" s="5" t="s">
        <v>130</v>
      </c>
      <c r="Q1372" s="5" t="s">
        <v>82</v>
      </c>
      <c r="R1372" s="5" t="s">
        <v>108</v>
      </c>
      <c r="S1372" s="5" t="s">
        <v>152</v>
      </c>
      <c r="T1372" s="5" t="s">
        <v>119</v>
      </c>
      <c r="U1372" s="5" t="s">
        <v>85</v>
      </c>
      <c r="V1372" s="5" t="s">
        <v>89</v>
      </c>
      <c r="W1372" s="5" t="s">
        <v>150</v>
      </c>
      <c r="X1372" s="5" t="s">
        <v>193</v>
      </c>
      <c r="Y1372" s="5" t="n">
        <v>1</v>
      </c>
      <c r="Z1372" s="5" t="n">
        <v>0</v>
      </c>
      <c r="AA1372" s="5" t="str">
        <f aca="false">IF(Y1372&gt;Z1372,"Win",IF(Y1372&lt;Z1372,"Loss","Draw"))</f>
        <v>Win</v>
      </c>
      <c r="AB1372" s="5" t="s">
        <v>98</v>
      </c>
      <c r="AC1372" s="5" t="s">
        <v>99</v>
      </c>
      <c r="AD1372" s="5" t="s">
        <v>1014</v>
      </c>
      <c r="AE1372" s="5" t="s">
        <v>3635</v>
      </c>
      <c r="AF1372" s="5" t="str">
        <f aca="false">IF(AD1372&lt;AE1372,AD1372,AE1372)</f>
        <v>Archers, Arrows, Bowler, Giant, Giant Snowball, Graveyard, Minions, Ronin</v>
      </c>
      <c r="AG1372" s="5" t="str">
        <f aca="false">IF(AD1372&lt;AE1372,AE1372,AD1372)</f>
        <v>Baby Dragon, Dark Prince, Electro Spirit, Goblin Hut, Guards, Lightning, Royal Hogs, The Log</v>
      </c>
      <c r="AH1372" s="5" t="str">
        <f aca="false">IF(AD1372=AF1372,AA1372,IF(AA1372="Win","Loss",IF(AA1372="Loss","Win","Draw")))</f>
        <v>Win</v>
      </c>
      <c r="AI1372" s="5" t="s">
        <v>102</v>
      </c>
    </row>
    <row r="1373" customFormat="false" ht="15" hidden="false" customHeight="true" outlineLevel="0" collapsed="false">
      <c r="A1373" s="5" t="s">
        <v>3636</v>
      </c>
      <c r="B1373" s="5" t="n">
        <v>1</v>
      </c>
      <c r="C1373" s="5" t="s">
        <v>1739</v>
      </c>
      <c r="D1373" s="5" t="s">
        <v>1740</v>
      </c>
      <c r="E1373" s="6" t="s">
        <v>1747</v>
      </c>
      <c r="F1373" s="5" t="s">
        <v>1748</v>
      </c>
      <c r="G1373" s="5" t="s">
        <v>3637</v>
      </c>
      <c r="H1373" s="5" t="s">
        <v>163</v>
      </c>
      <c r="I1373" s="5" t="s">
        <v>92</v>
      </c>
      <c r="J1373" s="5" t="s">
        <v>158</v>
      </c>
      <c r="K1373" s="5" t="s">
        <v>90</v>
      </c>
      <c r="L1373" s="5" t="s">
        <v>93</v>
      </c>
      <c r="M1373" s="5" t="s">
        <v>159</v>
      </c>
      <c r="N1373" s="5" t="s">
        <v>96</v>
      </c>
      <c r="O1373" s="5" t="s">
        <v>94</v>
      </c>
      <c r="P1373" s="5" t="s">
        <v>150</v>
      </c>
      <c r="Q1373" s="5" t="s">
        <v>114</v>
      </c>
      <c r="R1373" s="5" t="s">
        <v>337</v>
      </c>
      <c r="S1373" s="5" t="s">
        <v>128</v>
      </c>
      <c r="T1373" s="5" t="s">
        <v>193</v>
      </c>
      <c r="U1373" s="5" t="s">
        <v>785</v>
      </c>
      <c r="V1373" s="5" t="s">
        <v>257</v>
      </c>
      <c r="W1373" s="5" t="s">
        <v>185</v>
      </c>
      <c r="X1373" s="5" t="s">
        <v>223</v>
      </c>
      <c r="Y1373" s="5" t="n">
        <v>1</v>
      </c>
      <c r="Z1373" s="5" t="n">
        <v>0</v>
      </c>
      <c r="AA1373" s="5" t="str">
        <f aca="false">IF(Y1373&gt;Z1373,"Win",IF(Y1373&lt;Z1373,"Loss","Draw"))</f>
        <v>Win</v>
      </c>
      <c r="AB1373" s="5" t="s">
        <v>98</v>
      </c>
      <c r="AC1373" s="5" t="s">
        <v>99</v>
      </c>
      <c r="AD1373" s="5" t="s">
        <v>967</v>
      </c>
      <c r="AE1373" s="5" t="s">
        <v>3638</v>
      </c>
      <c r="AF1373" s="5" t="str">
        <f aca="false">IF(AD1373&lt;AE1373,AD1373,AE1373)</f>
        <v>Boss Bandit, Executioner, Freeze, Giant Snowball, Golden Knight, Guards, Hunter, Ram Rider</v>
      </c>
      <c r="AG1373" s="5" t="str">
        <f aca="false">IF(AD1373&lt;AE1373,AE1373,AD1373)</f>
        <v>Bowler, Dart Goblin, Electro Spirit, Fireball, Minions, Mortar, Rascals, Skeleton Barrel</v>
      </c>
      <c r="AH1373" s="5" t="str">
        <f aca="false">IF(AD1373=AF1373,AA1373,IF(AA1373="Win","Loss",IF(AA1373="Loss","Win","Draw")))</f>
        <v>Loss</v>
      </c>
      <c r="AI1373" s="5" t="s">
        <v>102</v>
      </c>
    </row>
    <row r="1374" customFormat="false" ht="15" hidden="false" customHeight="true" outlineLevel="0" collapsed="false">
      <c r="A1374" s="5" t="s">
        <v>3636</v>
      </c>
      <c r="B1374" s="5" t="n">
        <v>2</v>
      </c>
      <c r="C1374" s="5" t="s">
        <v>1739</v>
      </c>
      <c r="D1374" s="5" t="s">
        <v>1740</v>
      </c>
      <c r="E1374" s="6" t="s">
        <v>1747</v>
      </c>
      <c r="F1374" s="5" t="s">
        <v>1748</v>
      </c>
      <c r="G1374" s="5" t="s">
        <v>3639</v>
      </c>
      <c r="H1374" s="5" t="s">
        <v>163</v>
      </c>
      <c r="I1374" s="5" t="s">
        <v>114</v>
      </c>
      <c r="J1374" s="5" t="s">
        <v>186</v>
      </c>
      <c r="K1374" s="5" t="s">
        <v>185</v>
      </c>
      <c r="L1374" s="5" t="s">
        <v>117</v>
      </c>
      <c r="M1374" s="5" t="s">
        <v>187</v>
      </c>
      <c r="N1374" s="5" t="s">
        <v>111</v>
      </c>
      <c r="O1374" s="5" t="s">
        <v>87</v>
      </c>
      <c r="P1374" s="5" t="s">
        <v>88</v>
      </c>
      <c r="Q1374" s="5" t="s">
        <v>90</v>
      </c>
      <c r="R1374" s="5" t="s">
        <v>91</v>
      </c>
      <c r="S1374" s="5" t="s">
        <v>1848</v>
      </c>
      <c r="T1374" s="5" t="s">
        <v>130</v>
      </c>
      <c r="U1374" s="5" t="s">
        <v>111</v>
      </c>
      <c r="V1374" s="5" t="s">
        <v>94</v>
      </c>
      <c r="W1374" s="5" t="s">
        <v>125</v>
      </c>
      <c r="X1374" s="5" t="s">
        <v>133</v>
      </c>
      <c r="Y1374" s="5" t="n">
        <v>0</v>
      </c>
      <c r="Z1374" s="5" t="n">
        <v>1</v>
      </c>
      <c r="AA1374" s="5" t="str">
        <f aca="false">IF(Y1374&gt;Z1374,"Win",IF(Y1374&lt;Z1374,"Loss","Draw"))</f>
        <v>Loss</v>
      </c>
      <c r="AB1374" s="5" t="s">
        <v>98</v>
      </c>
      <c r="AC1374" s="5" t="s">
        <v>99</v>
      </c>
      <c r="AD1374" s="5" t="s">
        <v>3640</v>
      </c>
      <c r="AE1374" s="5" t="s">
        <v>3641</v>
      </c>
      <c r="AF1374" s="5" t="str">
        <f aca="false">IF(AD1374&lt;AE1374,AD1374,AE1374)</f>
        <v>Arrows, Cannon Cart, Goblins, Miner, Minion Horde, Mortar, Mother Witch, Rascals</v>
      </c>
      <c r="AG1374" s="5" t="str">
        <f aca="false">IF(AD1374&lt;AE1374,AE1374,AD1374)</f>
        <v>Balloon, Berserker, Executioner, Giant Skeleton, Giant Snowball, Miner, Tesla, Tornado</v>
      </c>
      <c r="AH1374" s="5" t="str">
        <f aca="false">IF(AD1374=AF1374,AA1374,IF(AA1374="Win","Loss",IF(AA1374="Loss","Win","Draw")))</f>
        <v>Win</v>
      </c>
      <c r="AI1374" s="5" t="s">
        <v>102</v>
      </c>
    </row>
    <row r="1375" customFormat="false" ht="15" hidden="false" customHeight="true" outlineLevel="0" collapsed="false">
      <c r="A1375" s="5" t="s">
        <v>3636</v>
      </c>
      <c r="B1375" s="5" t="n">
        <v>3</v>
      </c>
      <c r="C1375" s="5" t="s">
        <v>1739</v>
      </c>
      <c r="D1375" s="5" t="s">
        <v>1740</v>
      </c>
      <c r="E1375" s="6" t="s">
        <v>1747</v>
      </c>
      <c r="F1375" s="5" t="s">
        <v>1748</v>
      </c>
      <c r="G1375" s="5" t="s">
        <v>3642</v>
      </c>
      <c r="H1375" s="5" t="s">
        <v>163</v>
      </c>
      <c r="I1375" s="5" t="s">
        <v>82</v>
      </c>
      <c r="J1375" s="5" t="s">
        <v>151</v>
      </c>
      <c r="K1375" s="5" t="s">
        <v>152</v>
      </c>
      <c r="L1375" s="5" t="s">
        <v>89</v>
      </c>
      <c r="M1375" s="5" t="s">
        <v>85</v>
      </c>
      <c r="N1375" s="5" t="s">
        <v>118</v>
      </c>
      <c r="O1375" s="5" t="s">
        <v>153</v>
      </c>
      <c r="P1375" s="5" t="s">
        <v>126</v>
      </c>
      <c r="Q1375" s="5" t="s">
        <v>152</v>
      </c>
      <c r="R1375" s="5" t="s">
        <v>158</v>
      </c>
      <c r="S1375" s="5" t="s">
        <v>107</v>
      </c>
      <c r="T1375" s="5" t="s">
        <v>307</v>
      </c>
      <c r="U1375" s="5" t="s">
        <v>387</v>
      </c>
      <c r="V1375" s="5" t="s">
        <v>95</v>
      </c>
      <c r="W1375" s="5" t="s">
        <v>187</v>
      </c>
      <c r="X1375" s="5" t="s">
        <v>85</v>
      </c>
      <c r="Y1375" s="5" t="n">
        <v>0</v>
      </c>
      <c r="Z1375" s="5" t="n">
        <v>1</v>
      </c>
      <c r="AA1375" s="5" t="str">
        <f aca="false">IF(Y1375&gt;Z1375,"Win",IF(Y1375&lt;Z1375,"Loss","Draw"))</f>
        <v>Loss</v>
      </c>
      <c r="AB1375" s="5" t="s">
        <v>98</v>
      </c>
      <c r="AC1375" s="5" t="s">
        <v>99</v>
      </c>
      <c r="AD1375" s="5" t="s">
        <v>1874</v>
      </c>
      <c r="AE1375" s="5" t="s">
        <v>1103</v>
      </c>
      <c r="AF1375" s="5" t="str">
        <f aca="false">IF(AD1375&lt;AE1375,AD1375,AE1375)</f>
        <v>Baby Dragon, Barbarian Barrel, Bowler, Electro Giant, Goblin Cage, Ice Wizard, Lightning, Tornado</v>
      </c>
      <c r="AG1375" s="5" t="str">
        <f aca="false">IF(AD1375&lt;AE1375,AE1375,AD1375)</f>
        <v>Baby Dragon, Cannon, Ice Spirit, Lightning, Mighty Miner, Royal Hogs, Skeletons, The Log</v>
      </c>
      <c r="AH1375" s="5" t="str">
        <f aca="false">IF(AD1375=AF1375,AA1375,IF(AA1375="Win","Loss",IF(AA1375="Loss","Win","Draw")))</f>
        <v>Win</v>
      </c>
      <c r="AI1375" s="5" t="s">
        <v>102</v>
      </c>
    </row>
    <row r="1376" customFormat="false" ht="15" hidden="false" customHeight="true" outlineLevel="0" collapsed="false">
      <c r="A1376" s="5" t="s">
        <v>3643</v>
      </c>
      <c r="B1376" s="5" t="n">
        <v>1</v>
      </c>
      <c r="C1376" s="5" t="s">
        <v>1739</v>
      </c>
      <c r="D1376" s="5" t="s">
        <v>1740</v>
      </c>
      <c r="E1376" s="5" t="s">
        <v>1711</v>
      </c>
      <c r="F1376" s="5" t="s">
        <v>1712</v>
      </c>
      <c r="G1376" s="5" t="s">
        <v>3644</v>
      </c>
      <c r="H1376" s="5" t="s">
        <v>163</v>
      </c>
      <c r="I1376" s="5" t="s">
        <v>233</v>
      </c>
      <c r="J1376" s="5" t="s">
        <v>202</v>
      </c>
      <c r="K1376" s="5" t="s">
        <v>201</v>
      </c>
      <c r="L1376" s="5" t="s">
        <v>111</v>
      </c>
      <c r="M1376" s="5" t="s">
        <v>234</v>
      </c>
      <c r="N1376" s="5" t="s">
        <v>204</v>
      </c>
      <c r="O1376" s="5" t="s">
        <v>88</v>
      </c>
      <c r="P1376" s="5" t="s">
        <v>157</v>
      </c>
      <c r="Q1376" s="5" t="s">
        <v>152</v>
      </c>
      <c r="R1376" s="5" t="s">
        <v>128</v>
      </c>
      <c r="S1376" s="5" t="s">
        <v>107</v>
      </c>
      <c r="T1376" s="5" t="s">
        <v>85</v>
      </c>
      <c r="U1376" s="5" t="s">
        <v>306</v>
      </c>
      <c r="V1376" s="5" t="s">
        <v>307</v>
      </c>
      <c r="W1376" s="5" t="s">
        <v>95</v>
      </c>
      <c r="X1376" s="5" t="s">
        <v>187</v>
      </c>
      <c r="Y1376" s="5" t="n">
        <v>0</v>
      </c>
      <c r="Z1376" s="5" t="n">
        <v>1</v>
      </c>
      <c r="AA1376" s="5" t="str">
        <f aca="false">IF(Y1376&gt;Z1376,"Win",IF(Y1376&lt;Z1376,"Loss","Draw"))</f>
        <v>Loss</v>
      </c>
      <c r="AB1376" s="5" t="s">
        <v>98</v>
      </c>
      <c r="AC1376" s="5" t="s">
        <v>99</v>
      </c>
      <c r="AD1376" s="5" t="s">
        <v>380</v>
      </c>
      <c r="AE1376" s="5" t="s">
        <v>603</v>
      </c>
      <c r="AF1376" s="5" t="str">
        <f aca="false">IF(AD1376&lt;AE1376,AD1376,AE1376)</f>
        <v>Baby Dragon, Barbarian Barrel, Goblin Cage, Golden Knight, Golem, Ice Wizard, Lightning, Tornado</v>
      </c>
      <c r="AG1376" s="5" t="str">
        <f aca="false">IF(AD1376&lt;AE1376,AE1376,AD1376)</f>
        <v>Bats, Berserker, Bomb Tower, Fire Spirit, Magic Archer, Miner, Royal Delivery, Wall Breakers</v>
      </c>
      <c r="AH1376" s="5" t="str">
        <f aca="false">IF(AD1376=AF1376,AA1376,IF(AA1376="Win","Loss",IF(AA1376="Loss","Win","Draw")))</f>
        <v>Win</v>
      </c>
      <c r="AI1376" s="5" t="s">
        <v>102</v>
      </c>
    </row>
    <row r="1377" customFormat="false" ht="15" hidden="false" customHeight="true" outlineLevel="0" collapsed="false">
      <c r="A1377" s="5" t="s">
        <v>3643</v>
      </c>
      <c r="B1377" s="5" t="n">
        <v>2</v>
      </c>
      <c r="C1377" s="5" t="s">
        <v>1739</v>
      </c>
      <c r="D1377" s="5" t="s">
        <v>1740</v>
      </c>
      <c r="E1377" s="5" t="s">
        <v>1711</v>
      </c>
      <c r="F1377" s="5" t="s">
        <v>1712</v>
      </c>
      <c r="G1377" s="5" t="s">
        <v>3645</v>
      </c>
      <c r="H1377" s="5" t="s">
        <v>352</v>
      </c>
      <c r="I1377" s="5" t="s">
        <v>113</v>
      </c>
      <c r="J1377" s="5" t="s">
        <v>151</v>
      </c>
      <c r="K1377" s="5" t="s">
        <v>87</v>
      </c>
      <c r="L1377" s="5" t="s">
        <v>85</v>
      </c>
      <c r="M1377" s="5" t="s">
        <v>89</v>
      </c>
      <c r="N1377" s="5" t="s">
        <v>150</v>
      </c>
      <c r="O1377" s="5" t="s">
        <v>126</v>
      </c>
      <c r="P1377" s="5" t="s">
        <v>165</v>
      </c>
      <c r="Q1377" s="5" t="s">
        <v>84</v>
      </c>
      <c r="R1377" s="5" t="s">
        <v>83</v>
      </c>
      <c r="S1377" s="5" t="s">
        <v>177</v>
      </c>
      <c r="T1377" s="5" t="s">
        <v>89</v>
      </c>
      <c r="U1377" s="5" t="s">
        <v>93</v>
      </c>
      <c r="V1377" s="5" t="s">
        <v>188</v>
      </c>
      <c r="W1377" s="5" t="s">
        <v>86</v>
      </c>
      <c r="X1377" s="5" t="s">
        <v>215</v>
      </c>
      <c r="Y1377" s="5" t="n">
        <v>0</v>
      </c>
      <c r="Z1377" s="5" t="n">
        <v>1</v>
      </c>
      <c r="AA1377" s="5" t="str">
        <f aca="false">IF(Y1377&gt;Z1377,"Win",IF(Y1377&lt;Z1377,"Loss","Draw"))</f>
        <v>Loss</v>
      </c>
      <c r="AB1377" s="5" t="s">
        <v>98</v>
      </c>
      <c r="AC1377" s="5" t="s">
        <v>99</v>
      </c>
      <c r="AD1377" s="5" t="s">
        <v>866</v>
      </c>
      <c r="AE1377" s="5" t="s">
        <v>3646</v>
      </c>
      <c r="AF1377" s="5" t="str">
        <f aca="false">IF(AD1377&lt;AE1377,AD1377,AE1377)</f>
        <v>Archers, Fireball, Fisherman, Monk, Royal Giant, Skeleton Dragons, The Log, Tombstone</v>
      </c>
      <c r="AG1377" s="5" t="str">
        <f aca="false">IF(AD1377&lt;AE1377,AE1377,AD1377)</f>
        <v>Electro Spirit, Furnace, Hog Rider, Lightning, Mighty Miner, Skeletons, Tesla, The Log</v>
      </c>
      <c r="AH1377" s="5" t="str">
        <f aca="false">IF(AD1377=AF1377,AA1377,IF(AA1377="Win","Loss",IF(AA1377="Loss","Win","Draw")))</f>
        <v>Win</v>
      </c>
      <c r="AI1377" s="5" t="s">
        <v>102</v>
      </c>
    </row>
    <row r="1378" customFormat="false" ht="15" hidden="false" customHeight="true" outlineLevel="0" collapsed="false">
      <c r="A1378" s="5" t="s">
        <v>3647</v>
      </c>
      <c r="B1378" s="5" t="n">
        <v>1</v>
      </c>
      <c r="C1378" s="5" t="s">
        <v>1739</v>
      </c>
      <c r="D1378" s="5" t="s">
        <v>1740</v>
      </c>
      <c r="E1378" s="5" t="s">
        <v>1727</v>
      </c>
      <c r="F1378" s="5" t="s">
        <v>1728</v>
      </c>
      <c r="G1378" s="5" t="s">
        <v>3648</v>
      </c>
      <c r="H1378" s="5" t="s">
        <v>163</v>
      </c>
      <c r="I1378" s="5" t="s">
        <v>141</v>
      </c>
      <c r="J1378" s="5" t="s">
        <v>95</v>
      </c>
      <c r="K1378" s="5" t="s">
        <v>107</v>
      </c>
      <c r="L1378" s="5" t="s">
        <v>177</v>
      </c>
      <c r="M1378" s="5" t="s">
        <v>178</v>
      </c>
      <c r="N1378" s="5" t="s">
        <v>93</v>
      </c>
      <c r="O1378" s="5" t="s">
        <v>150</v>
      </c>
      <c r="P1378" s="5" t="s">
        <v>143</v>
      </c>
      <c r="Q1378" s="5" t="s">
        <v>107</v>
      </c>
      <c r="R1378" s="5" t="s">
        <v>186</v>
      </c>
      <c r="S1378" s="5" t="s">
        <v>185</v>
      </c>
      <c r="T1378" s="5" t="s">
        <v>111</v>
      </c>
      <c r="U1378" s="5" t="s">
        <v>117</v>
      </c>
      <c r="V1378" s="5" t="s">
        <v>109</v>
      </c>
      <c r="W1378" s="5" t="s">
        <v>88</v>
      </c>
      <c r="X1378" s="5" t="s">
        <v>187</v>
      </c>
      <c r="Y1378" s="5" t="n">
        <v>0</v>
      </c>
      <c r="Z1378" s="5" t="n">
        <v>1</v>
      </c>
      <c r="AA1378" s="5" t="str">
        <f aca="false">IF(Y1378&gt;Z1378,"Win",IF(Y1378&lt;Z1378,"Loss","Draw"))</f>
        <v>Loss</v>
      </c>
      <c r="AB1378" s="5" t="s">
        <v>98</v>
      </c>
      <c r="AC1378" s="5" t="s">
        <v>99</v>
      </c>
      <c r="AD1378" s="5" t="s">
        <v>180</v>
      </c>
      <c r="AE1378" s="5" t="s">
        <v>3649</v>
      </c>
      <c r="AF1378" s="5" t="str">
        <f aca="false">IF(AD1378&lt;AE1378,AD1378,AE1378)</f>
        <v>Balloon, Berserker, Executioner, Giant Skeleton, Goblin Cage, Miner, Tornado, Zap</v>
      </c>
      <c r="AG1378" s="5" t="str">
        <f aca="false">IF(AD1378&lt;AE1378,AE1378,AD1378)</f>
        <v>Barbarian Barrel, Electro Spirit, Fireball, Goblin Cage, Heal Spirit, Lumberjack, Phoenix, Royal Giant</v>
      </c>
      <c r="AH1378" s="5" t="str">
        <f aca="false">IF(AD1378=AF1378,AA1378,IF(AA1378="Win","Loss",IF(AA1378="Loss","Win","Draw")))</f>
        <v>Win</v>
      </c>
      <c r="AI1378" s="5" t="s">
        <v>102</v>
      </c>
    </row>
    <row r="1379" customFormat="false" ht="15" hidden="false" customHeight="true" outlineLevel="0" collapsed="false">
      <c r="A1379" s="5" t="s">
        <v>3647</v>
      </c>
      <c r="B1379" s="5" t="n">
        <v>2</v>
      </c>
      <c r="C1379" s="5" t="s">
        <v>1739</v>
      </c>
      <c r="D1379" s="5" t="s">
        <v>1740</v>
      </c>
      <c r="E1379" s="5" t="s">
        <v>1727</v>
      </c>
      <c r="F1379" s="5" t="s">
        <v>1728</v>
      </c>
      <c r="G1379" s="5" t="s">
        <v>3650</v>
      </c>
      <c r="H1379" s="5" t="s">
        <v>163</v>
      </c>
      <c r="I1379" s="5" t="s">
        <v>127</v>
      </c>
      <c r="J1379" s="5" t="s">
        <v>128</v>
      </c>
      <c r="K1379" s="5" t="s">
        <v>129</v>
      </c>
      <c r="L1379" s="5" t="s">
        <v>97</v>
      </c>
      <c r="M1379" s="5" t="s">
        <v>133</v>
      </c>
      <c r="N1379" s="5" t="s">
        <v>173</v>
      </c>
      <c r="O1379" s="5" t="s">
        <v>130</v>
      </c>
      <c r="P1379" s="5" t="s">
        <v>86</v>
      </c>
      <c r="Q1379" s="5" t="s">
        <v>84</v>
      </c>
      <c r="R1379" s="5" t="s">
        <v>108</v>
      </c>
      <c r="S1379" s="5" t="s">
        <v>87</v>
      </c>
      <c r="T1379" s="5" t="s">
        <v>118</v>
      </c>
      <c r="U1379" s="5" t="s">
        <v>95</v>
      </c>
      <c r="V1379" s="5" t="s">
        <v>116</v>
      </c>
      <c r="W1379" s="5" t="s">
        <v>115</v>
      </c>
      <c r="X1379" s="5" t="s">
        <v>126</v>
      </c>
      <c r="Y1379" s="5" t="n">
        <v>1</v>
      </c>
      <c r="Z1379" s="5" t="n">
        <v>0</v>
      </c>
      <c r="AA1379" s="5" t="str">
        <f aca="false">IF(Y1379&gt;Z1379,"Win",IF(Y1379&lt;Z1379,"Loss","Draw"))</f>
        <v>Win</v>
      </c>
      <c r="AB1379" s="5" t="s">
        <v>98</v>
      </c>
      <c r="AC1379" s="5" t="s">
        <v>99</v>
      </c>
      <c r="AD1379" s="5" t="s">
        <v>2394</v>
      </c>
      <c r="AE1379" s="5" t="s">
        <v>703</v>
      </c>
      <c r="AF1379" s="5" t="str">
        <f aca="false">IF(AD1379&lt;AE1379,AD1379,AE1379)</f>
        <v>Archers, Barbarian Barrel, Dark Prince, Graveyard, Ice Spirit, Poison, Skeletons, Tesla</v>
      </c>
      <c r="AG1379" s="5" t="str">
        <f aca="false">IF(AD1379&lt;AE1379,AE1379,AD1379)</f>
        <v>Arrows, Battle Ram, Golden Knight, Mega Knight, Mother Witch, Ronin, Skeleton Dragons, Zappies</v>
      </c>
      <c r="AH1379" s="5" t="str">
        <f aca="false">IF(AD1379=AF1379,AA1379,IF(AA1379="Win","Loss",IF(AA1379="Loss","Win","Draw")))</f>
        <v>Loss</v>
      </c>
      <c r="AI1379" s="5" t="s">
        <v>102</v>
      </c>
    </row>
    <row r="1380" customFormat="false" ht="15" hidden="false" customHeight="true" outlineLevel="0" collapsed="false">
      <c r="A1380" s="5" t="s">
        <v>3647</v>
      </c>
      <c r="B1380" s="5" t="n">
        <v>3</v>
      </c>
      <c r="C1380" s="5" t="s">
        <v>1739</v>
      </c>
      <c r="D1380" s="5" t="s">
        <v>1740</v>
      </c>
      <c r="E1380" s="5" t="s">
        <v>1727</v>
      </c>
      <c r="F1380" s="5" t="s">
        <v>1728</v>
      </c>
      <c r="G1380" s="5" t="s">
        <v>3651</v>
      </c>
      <c r="H1380" s="5" t="s">
        <v>163</v>
      </c>
      <c r="I1380" s="5" t="s">
        <v>185</v>
      </c>
      <c r="J1380" s="5" t="s">
        <v>186</v>
      </c>
      <c r="K1380" s="5" t="s">
        <v>109</v>
      </c>
      <c r="L1380" s="5" t="s">
        <v>234</v>
      </c>
      <c r="M1380" s="5" t="s">
        <v>111</v>
      </c>
      <c r="N1380" s="5" t="s">
        <v>117</v>
      </c>
      <c r="O1380" s="5" t="s">
        <v>187</v>
      </c>
      <c r="P1380" s="5" t="s">
        <v>88</v>
      </c>
      <c r="Q1380" s="5" t="s">
        <v>141</v>
      </c>
      <c r="R1380" s="5" t="s">
        <v>158</v>
      </c>
      <c r="S1380" s="5" t="s">
        <v>129</v>
      </c>
      <c r="T1380" s="5" t="s">
        <v>86</v>
      </c>
      <c r="U1380" s="5" t="s">
        <v>133</v>
      </c>
      <c r="V1380" s="5" t="s">
        <v>164</v>
      </c>
      <c r="W1380" s="5" t="s">
        <v>165</v>
      </c>
      <c r="X1380" s="5" t="s">
        <v>327</v>
      </c>
      <c r="Y1380" s="5" t="n">
        <v>1</v>
      </c>
      <c r="Z1380" s="5" t="n">
        <v>0</v>
      </c>
      <c r="AA1380" s="5" t="str">
        <f aca="false">IF(Y1380&gt;Z1380,"Win",IF(Y1380&lt;Z1380,"Loss","Draw"))</f>
        <v>Win</v>
      </c>
      <c r="AB1380" s="5" t="s">
        <v>98</v>
      </c>
      <c r="AC1380" s="5" t="s">
        <v>99</v>
      </c>
      <c r="AD1380" s="5" t="s">
        <v>1927</v>
      </c>
      <c r="AE1380" s="5" t="s">
        <v>3652</v>
      </c>
      <c r="AF1380" s="5" t="str">
        <f aca="false">IF(AD1380&lt;AE1380,AD1380,AE1380)</f>
        <v>Balloon, Berserker, Bomb Tower, Executioner, Giant Skeleton, Miner, Tornado, Zap</v>
      </c>
      <c r="AG1380" s="5" t="str">
        <f aca="false">IF(AD1380&lt;AE1380,AE1380,AD1380)</f>
        <v>Bowler, Earthquake, Hog Rider, Lumberjack, Mega Knight, Mother Witch, Rage, Skeleton Dragons</v>
      </c>
      <c r="AH1380" s="5" t="str">
        <f aca="false">IF(AD1380=AF1380,AA1380,IF(AA1380="Win","Loss",IF(AA1380="Loss","Win","Draw")))</f>
        <v>Win</v>
      </c>
      <c r="AI1380" s="5" t="s">
        <v>102</v>
      </c>
    </row>
    <row r="1381" customFormat="false" ht="15" hidden="false" customHeight="true" outlineLevel="0" collapsed="false">
      <c r="A1381" s="5" t="s">
        <v>3653</v>
      </c>
      <c r="B1381" s="5" t="n">
        <v>1</v>
      </c>
      <c r="C1381" s="5" t="s">
        <v>1739</v>
      </c>
      <c r="D1381" s="5" t="s">
        <v>1740</v>
      </c>
      <c r="E1381" s="5" t="s">
        <v>1432</v>
      </c>
      <c r="F1381" s="5" t="s">
        <v>1433</v>
      </c>
      <c r="G1381" s="5" t="s">
        <v>1741</v>
      </c>
      <c r="H1381" s="5" t="s">
        <v>163</v>
      </c>
      <c r="I1381" s="5" t="s">
        <v>137</v>
      </c>
      <c r="J1381" s="5" t="s">
        <v>241</v>
      </c>
      <c r="K1381" s="5" t="s">
        <v>114</v>
      </c>
      <c r="L1381" s="5" t="s">
        <v>87</v>
      </c>
      <c r="M1381" s="5" t="s">
        <v>157</v>
      </c>
      <c r="N1381" s="5" t="s">
        <v>116</v>
      </c>
      <c r="O1381" s="5" t="s">
        <v>88</v>
      </c>
      <c r="P1381" s="5" t="s">
        <v>242</v>
      </c>
      <c r="Q1381" s="5" t="s">
        <v>87</v>
      </c>
      <c r="R1381" s="5" t="s">
        <v>202</v>
      </c>
      <c r="S1381" s="5" t="s">
        <v>82</v>
      </c>
      <c r="T1381" s="5" t="s">
        <v>97</v>
      </c>
      <c r="U1381" s="5" t="s">
        <v>150</v>
      </c>
      <c r="V1381" s="5" t="s">
        <v>126</v>
      </c>
      <c r="W1381" s="5" t="s">
        <v>85</v>
      </c>
      <c r="X1381" s="5" t="s">
        <v>95</v>
      </c>
      <c r="Y1381" s="5" t="n">
        <v>0</v>
      </c>
      <c r="Z1381" s="5" t="n">
        <v>1</v>
      </c>
      <c r="AA1381" s="5" t="str">
        <f aca="false">IF(Y1381&gt;Z1381,"Win",IF(Y1381&lt;Z1381,"Loss","Draw"))</f>
        <v>Loss</v>
      </c>
      <c r="AB1381" s="5" t="s">
        <v>98</v>
      </c>
      <c r="AC1381" s="5" t="s">
        <v>99</v>
      </c>
      <c r="AD1381" s="5" t="s">
        <v>1311</v>
      </c>
      <c r="AE1381" s="5" t="s">
        <v>492</v>
      </c>
      <c r="AF1381" s="5" t="str">
        <f aca="false">IF(AD1381&lt;AE1381,AD1381,AE1381)</f>
        <v>Barbarian Barrel, Electro Spirit, Lightning, Magic Archer, Ronin, Royal Hogs, Skeletons, Tesla</v>
      </c>
      <c r="AG1381" s="5" t="str">
        <f aca="false">IF(AD1381&lt;AE1381,AE1381,AD1381)</f>
        <v>Berserker, Bomber, Fire Spirit, Giant Snowball, Goblin Drill, Knight, Poison, Tesla</v>
      </c>
      <c r="AH1381" s="5" t="str">
        <f aca="false">IF(AD1381=AF1381,AA1381,IF(AA1381="Win","Loss",IF(AA1381="Loss","Win","Draw")))</f>
        <v>Win</v>
      </c>
      <c r="AI1381" s="5" t="s">
        <v>102</v>
      </c>
    </row>
    <row r="1382" customFormat="false" ht="15" hidden="false" customHeight="true" outlineLevel="0" collapsed="false">
      <c r="A1382" s="5" t="s">
        <v>3653</v>
      </c>
      <c r="B1382" s="5" t="n">
        <v>2</v>
      </c>
      <c r="C1382" s="5" t="s">
        <v>1739</v>
      </c>
      <c r="D1382" s="5" t="s">
        <v>1740</v>
      </c>
      <c r="E1382" s="5" t="s">
        <v>1432</v>
      </c>
      <c r="F1382" s="5" t="s">
        <v>1433</v>
      </c>
      <c r="G1382" s="5" t="s">
        <v>1742</v>
      </c>
      <c r="H1382" s="5" t="s">
        <v>163</v>
      </c>
      <c r="I1382" s="5" t="s">
        <v>90</v>
      </c>
      <c r="J1382" s="5" t="s">
        <v>123</v>
      </c>
      <c r="K1382" s="5" t="s">
        <v>124</v>
      </c>
      <c r="L1382" s="5" t="s">
        <v>125</v>
      </c>
      <c r="M1382" s="5" t="s">
        <v>85</v>
      </c>
      <c r="N1382" s="5" t="s">
        <v>96</v>
      </c>
      <c r="O1382" s="5" t="s">
        <v>126</v>
      </c>
      <c r="P1382" s="5" t="s">
        <v>95</v>
      </c>
      <c r="Q1382" s="5" t="s">
        <v>113</v>
      </c>
      <c r="R1382" s="5" t="s">
        <v>108</v>
      </c>
      <c r="S1382" s="5" t="s">
        <v>114</v>
      </c>
      <c r="T1382" s="5" t="s">
        <v>153</v>
      </c>
      <c r="U1382" s="5" t="s">
        <v>116</v>
      </c>
      <c r="V1382" s="5" t="s">
        <v>118</v>
      </c>
      <c r="W1382" s="5" t="s">
        <v>88</v>
      </c>
      <c r="X1382" s="5" t="s">
        <v>115</v>
      </c>
      <c r="Y1382" s="5" t="n">
        <v>1</v>
      </c>
      <c r="Z1382" s="5" t="n">
        <v>0</v>
      </c>
      <c r="AA1382" s="5" t="str">
        <f aca="false">IF(Y1382&gt;Z1382,"Win",IF(Y1382&lt;Z1382,"Loss","Draw"))</f>
        <v>Win</v>
      </c>
      <c r="AB1382" s="5" t="s">
        <v>98</v>
      </c>
      <c r="AC1382" s="5" t="s">
        <v>99</v>
      </c>
      <c r="AD1382" s="5" t="s">
        <v>134</v>
      </c>
      <c r="AE1382" s="5" t="s">
        <v>1743</v>
      </c>
      <c r="AF1382" s="5" t="str">
        <f aca="false">IF(AD1382&lt;AE1382,AD1382,AE1382)</f>
        <v>Barbarian Barrel, Cannon Cart, Goblinstein, Lightning, Minions, Mortar, Royal Ghost, Skeletons</v>
      </c>
      <c r="AG1382" s="5" t="str">
        <f aca="false">IF(AD1382&lt;AE1382,AE1382,AD1382)</f>
        <v>Berserker, Cannon, Dark Prince, Furnace, Giant Snowball, Graveyard, Ice Spirit, Poison</v>
      </c>
      <c r="AH1382" s="5" t="str">
        <f aca="false">IF(AD1382=AF1382,AA1382,IF(AA1382="Win","Loss",IF(AA1382="Loss","Win","Draw")))</f>
        <v>Win</v>
      </c>
      <c r="AI1382" s="5" t="s">
        <v>102</v>
      </c>
    </row>
    <row r="1383" customFormat="false" ht="15" hidden="false" customHeight="true" outlineLevel="0" collapsed="false">
      <c r="A1383" s="5" t="s">
        <v>3653</v>
      </c>
      <c r="B1383" s="5" t="n">
        <v>3</v>
      </c>
      <c r="C1383" s="5" t="s">
        <v>1739</v>
      </c>
      <c r="D1383" s="5" t="s">
        <v>1740</v>
      </c>
      <c r="E1383" s="5" t="s">
        <v>1432</v>
      </c>
      <c r="F1383" s="5" t="s">
        <v>1433</v>
      </c>
      <c r="G1383" s="5" t="s">
        <v>1744</v>
      </c>
      <c r="H1383" s="5" t="s">
        <v>81</v>
      </c>
      <c r="I1383" s="5" t="s">
        <v>82</v>
      </c>
      <c r="J1383" s="5" t="s">
        <v>151</v>
      </c>
      <c r="K1383" s="5" t="s">
        <v>152</v>
      </c>
      <c r="L1383" s="5" t="s">
        <v>89</v>
      </c>
      <c r="M1383" s="5" t="s">
        <v>93</v>
      </c>
      <c r="N1383" s="5" t="s">
        <v>119</v>
      </c>
      <c r="O1383" s="5" t="s">
        <v>118</v>
      </c>
      <c r="P1383" s="5" t="s">
        <v>193</v>
      </c>
      <c r="Q1383" s="5" t="s">
        <v>185</v>
      </c>
      <c r="R1383" s="5" t="s">
        <v>186</v>
      </c>
      <c r="S1383" s="5" t="s">
        <v>241</v>
      </c>
      <c r="T1383" s="5" t="s">
        <v>111</v>
      </c>
      <c r="U1383" s="5" t="s">
        <v>109</v>
      </c>
      <c r="V1383" s="5" t="s">
        <v>193</v>
      </c>
      <c r="W1383" s="5" t="s">
        <v>187</v>
      </c>
      <c r="X1383" s="5" t="s">
        <v>234</v>
      </c>
      <c r="Y1383" s="5" t="n">
        <v>0</v>
      </c>
      <c r="Z1383" s="5" t="n">
        <v>1</v>
      </c>
      <c r="AA1383" s="5" t="str">
        <f aca="false">IF(Y1383&gt;Z1383,"Win",IF(Y1383&lt;Z1383,"Loss","Draw"))</f>
        <v>Loss</v>
      </c>
      <c r="AB1383" s="5" t="s">
        <v>98</v>
      </c>
      <c r="AC1383" s="5" t="s">
        <v>99</v>
      </c>
      <c r="AD1383" s="5" t="s">
        <v>1745</v>
      </c>
      <c r="AE1383" s="5" t="s">
        <v>262</v>
      </c>
      <c r="AF1383" s="5" t="str">
        <f aca="false">IF(AD1383&lt;AE1383,AD1383,AE1383)</f>
        <v>Baby Dragon, Fireball, Goblin Hut, Guards, Ice Spirit, Mighty Miner, Royal Hogs, The Log</v>
      </c>
      <c r="AG1383" s="5" t="str">
        <f aca="false">IF(AD1383&lt;AE1383,AE1383,AD1383)</f>
        <v>Balloon, Bomb Tower, Executioner, Guards, Knight, Miner, Tornado, Zap</v>
      </c>
      <c r="AH1383" s="5" t="str">
        <f aca="false">IF(AD1383=AF1383,AA1383,IF(AA1383="Win","Loss",IF(AA1383="Loss","Win","Draw")))</f>
        <v>Loss</v>
      </c>
      <c r="AI1383" s="5" t="s">
        <v>102</v>
      </c>
    </row>
    <row r="1384" customFormat="false" ht="15" hidden="false" customHeight="true" outlineLevel="0" collapsed="false">
      <c r="A1384" s="5" t="s">
        <v>3654</v>
      </c>
      <c r="B1384" s="5" t="n">
        <v>1</v>
      </c>
      <c r="C1384" s="5" t="s">
        <v>1739</v>
      </c>
      <c r="D1384" s="5" t="s">
        <v>1740</v>
      </c>
      <c r="E1384" s="5" t="s">
        <v>1754</v>
      </c>
      <c r="F1384" s="5" t="s">
        <v>1755</v>
      </c>
      <c r="G1384" s="5" t="s">
        <v>3655</v>
      </c>
      <c r="H1384" s="5" t="s">
        <v>163</v>
      </c>
      <c r="I1384" s="5" t="s">
        <v>203</v>
      </c>
      <c r="J1384" s="5" t="s">
        <v>202</v>
      </c>
      <c r="K1384" s="5" t="s">
        <v>201</v>
      </c>
      <c r="L1384" s="5" t="s">
        <v>157</v>
      </c>
      <c r="M1384" s="5" t="s">
        <v>204</v>
      </c>
      <c r="N1384" s="5" t="s">
        <v>87</v>
      </c>
      <c r="O1384" s="5" t="s">
        <v>118</v>
      </c>
      <c r="P1384" s="5" t="s">
        <v>88</v>
      </c>
      <c r="Q1384" s="5" t="s">
        <v>177</v>
      </c>
      <c r="R1384" s="5" t="s">
        <v>83</v>
      </c>
      <c r="S1384" s="5" t="s">
        <v>257</v>
      </c>
      <c r="T1384" s="5" t="s">
        <v>215</v>
      </c>
      <c r="U1384" s="5" t="s">
        <v>93</v>
      </c>
      <c r="V1384" s="5" t="s">
        <v>124</v>
      </c>
      <c r="W1384" s="5" t="s">
        <v>150</v>
      </c>
      <c r="X1384" s="5" t="s">
        <v>95</v>
      </c>
      <c r="Y1384" s="5" t="n">
        <v>0</v>
      </c>
      <c r="Z1384" s="5" t="n">
        <v>1</v>
      </c>
      <c r="AA1384" s="5" t="str">
        <f aca="false">IF(Y1384&gt;Z1384,"Win",IF(Y1384&lt;Z1384,"Loss","Draw"))</f>
        <v>Loss</v>
      </c>
      <c r="AB1384" s="5" t="s">
        <v>98</v>
      </c>
      <c r="AC1384" s="5" t="s">
        <v>99</v>
      </c>
      <c r="AD1384" s="5" t="s">
        <v>206</v>
      </c>
      <c r="AE1384" s="5" t="s">
        <v>3656</v>
      </c>
      <c r="AF1384" s="5" t="str">
        <f aca="false">IF(AD1384&lt;AE1384,AD1384,AE1384)</f>
        <v>Barbarian Barrel, Electro Spirit, Fireball, Fisherman, Hunter, Monk, Royal Ghost, Royal Giant</v>
      </c>
      <c r="AG1384" s="5" t="str">
        <f aca="false">IF(AD1384&lt;AE1384,AE1384,AD1384)</f>
        <v>Berserker, Fire Spirit, Goblin Barrel, Ice Spirit, Magic Archer, Royal Delivery, Tesla, Wall Breakers</v>
      </c>
      <c r="AH1384" s="5" t="str">
        <f aca="false">IF(AD1384=AF1384,AA1384,IF(AA1384="Win","Loss",IF(AA1384="Loss","Win","Draw")))</f>
        <v>Win</v>
      </c>
      <c r="AI1384" s="5" t="s">
        <v>102</v>
      </c>
    </row>
    <row r="1385" customFormat="false" ht="15" hidden="false" customHeight="true" outlineLevel="0" collapsed="false">
      <c r="A1385" s="5" t="s">
        <v>3654</v>
      </c>
      <c r="B1385" s="5" t="n">
        <v>2</v>
      </c>
      <c r="C1385" s="5" t="s">
        <v>1739</v>
      </c>
      <c r="D1385" s="5" t="s">
        <v>1740</v>
      </c>
      <c r="E1385" s="5" t="s">
        <v>1754</v>
      </c>
      <c r="F1385" s="5" t="s">
        <v>1755</v>
      </c>
      <c r="G1385" s="5" t="s">
        <v>3657</v>
      </c>
      <c r="H1385" s="5" t="s">
        <v>163</v>
      </c>
      <c r="I1385" s="5" t="s">
        <v>92</v>
      </c>
      <c r="J1385" s="5" t="s">
        <v>158</v>
      </c>
      <c r="K1385" s="5" t="s">
        <v>90</v>
      </c>
      <c r="L1385" s="5" t="s">
        <v>93</v>
      </c>
      <c r="M1385" s="5" t="s">
        <v>159</v>
      </c>
      <c r="N1385" s="5" t="s">
        <v>96</v>
      </c>
      <c r="O1385" s="5" t="s">
        <v>94</v>
      </c>
      <c r="P1385" s="5" t="s">
        <v>95</v>
      </c>
      <c r="Q1385" s="5" t="s">
        <v>233</v>
      </c>
      <c r="R1385" s="5" t="s">
        <v>202</v>
      </c>
      <c r="S1385" s="5" t="s">
        <v>201</v>
      </c>
      <c r="T1385" s="5" t="s">
        <v>111</v>
      </c>
      <c r="U1385" s="5" t="s">
        <v>234</v>
      </c>
      <c r="V1385" s="5" t="s">
        <v>204</v>
      </c>
      <c r="W1385" s="5" t="s">
        <v>97</v>
      </c>
      <c r="X1385" s="5" t="s">
        <v>157</v>
      </c>
      <c r="Y1385" s="5" t="n">
        <v>1</v>
      </c>
      <c r="Z1385" s="5" t="n">
        <v>0</v>
      </c>
      <c r="AA1385" s="5" t="str">
        <f aca="false">IF(Y1385&gt;Z1385,"Win",IF(Y1385&lt;Z1385,"Loss","Draw"))</f>
        <v>Win</v>
      </c>
      <c r="AB1385" s="5" t="s">
        <v>98</v>
      </c>
      <c r="AC1385" s="5" t="s">
        <v>99</v>
      </c>
      <c r="AD1385" s="5" t="s">
        <v>379</v>
      </c>
      <c r="AE1385" s="5" t="s">
        <v>859</v>
      </c>
      <c r="AF1385" s="5" t="str">
        <f aca="false">IF(AD1385&lt;AE1385,AD1385,AE1385)</f>
        <v>Barbarian Barrel, Bowler, Dart Goblin, Fireball, Minions, Mortar, Rascals, Skeleton Barrel</v>
      </c>
      <c r="AG1385" s="5" t="str">
        <f aca="false">IF(AD1385&lt;AE1385,AE1385,AD1385)</f>
        <v>Bats, Bomb Tower, Fire Spirit, Magic Archer, Miner, Ronin, Royal Delivery, Wall Breakers</v>
      </c>
      <c r="AH1385" s="5" t="str">
        <f aca="false">IF(AD1385=AF1385,AA1385,IF(AA1385="Win","Loss",IF(AA1385="Loss","Win","Draw")))</f>
        <v>Win</v>
      </c>
      <c r="AI1385" s="5" t="s">
        <v>102</v>
      </c>
    </row>
    <row r="1386" customFormat="false" ht="15" hidden="false" customHeight="true" outlineLevel="0" collapsed="false">
      <c r="A1386" s="5" t="s">
        <v>3654</v>
      </c>
      <c r="B1386" s="5" t="n">
        <v>3</v>
      </c>
      <c r="C1386" s="5" t="s">
        <v>1739</v>
      </c>
      <c r="D1386" s="5" t="s">
        <v>1740</v>
      </c>
      <c r="E1386" s="5" t="s">
        <v>1754</v>
      </c>
      <c r="F1386" s="5" t="s">
        <v>1755</v>
      </c>
      <c r="G1386" s="5" t="s">
        <v>3658</v>
      </c>
      <c r="H1386" s="5" t="s">
        <v>163</v>
      </c>
      <c r="I1386" s="5" t="s">
        <v>127</v>
      </c>
      <c r="J1386" s="5" t="s">
        <v>108</v>
      </c>
      <c r="K1386" s="5" t="s">
        <v>129</v>
      </c>
      <c r="L1386" s="5" t="s">
        <v>133</v>
      </c>
      <c r="M1386" s="5" t="s">
        <v>97</v>
      </c>
      <c r="N1386" s="5" t="s">
        <v>86</v>
      </c>
      <c r="O1386" s="5" t="s">
        <v>173</v>
      </c>
      <c r="P1386" s="5" t="s">
        <v>130</v>
      </c>
      <c r="Q1386" s="5" t="s">
        <v>152</v>
      </c>
      <c r="R1386" s="5" t="s">
        <v>158</v>
      </c>
      <c r="S1386" s="5" t="s">
        <v>153</v>
      </c>
      <c r="T1386" s="5" t="s">
        <v>387</v>
      </c>
      <c r="U1386" s="5" t="s">
        <v>88</v>
      </c>
      <c r="V1386" s="5" t="s">
        <v>85</v>
      </c>
      <c r="W1386" s="5" t="s">
        <v>187</v>
      </c>
      <c r="X1386" s="5" t="s">
        <v>133</v>
      </c>
      <c r="Y1386" s="5" t="n">
        <v>0</v>
      </c>
      <c r="Z1386" s="5" t="n">
        <v>1</v>
      </c>
      <c r="AA1386" s="5" t="str">
        <f aca="false">IF(Y1386&gt;Z1386,"Win",IF(Y1386&lt;Z1386,"Loss","Draw"))</f>
        <v>Loss</v>
      </c>
      <c r="AB1386" s="5" t="s">
        <v>98</v>
      </c>
      <c r="AC1386" s="5" t="s">
        <v>99</v>
      </c>
      <c r="AD1386" s="5" t="s">
        <v>3659</v>
      </c>
      <c r="AE1386" s="5" t="s">
        <v>3660</v>
      </c>
      <c r="AF1386" s="5" t="str">
        <f aca="false">IF(AD1386&lt;AE1386,AD1386,AE1386)</f>
        <v>Arrows, Battle Ram, Dark Prince, Mega Knight, Mother Witch, Ronin, Skeleton Dragons, Zappies</v>
      </c>
      <c r="AG1386" s="5" t="str">
        <f aca="false">IF(AD1386&lt;AE1386,AE1386,AD1386)</f>
        <v>Baby Dragon, Berserker, Bowler, Cannon, Electro Giant, Lightning, Mother Witch, Tornado</v>
      </c>
      <c r="AH1386" s="5" t="str">
        <f aca="false">IF(AD1386=AF1386,AA1386,IF(AA1386="Win","Loss",IF(AA1386="Loss","Win","Draw")))</f>
        <v>Loss</v>
      </c>
      <c r="AI1386" s="5" t="s">
        <v>102</v>
      </c>
    </row>
    <row r="1387" customFormat="false" ht="15" hidden="false" customHeight="true" outlineLevel="0" collapsed="false">
      <c r="A1387" s="5" t="s">
        <v>3661</v>
      </c>
      <c r="B1387" s="5" t="n">
        <v>1</v>
      </c>
      <c r="C1387" s="5" t="s">
        <v>1739</v>
      </c>
      <c r="D1387" s="5" t="s">
        <v>1740</v>
      </c>
      <c r="E1387" s="5" t="s">
        <v>1721</v>
      </c>
      <c r="F1387" s="5" t="s">
        <v>1722</v>
      </c>
      <c r="G1387" s="5" t="s">
        <v>3662</v>
      </c>
      <c r="H1387" s="5" t="s">
        <v>163</v>
      </c>
      <c r="I1387" s="5" t="s">
        <v>407</v>
      </c>
      <c r="J1387" s="5" t="s">
        <v>151</v>
      </c>
      <c r="K1387" s="5" t="s">
        <v>153</v>
      </c>
      <c r="L1387" s="5" t="s">
        <v>165</v>
      </c>
      <c r="M1387" s="5" t="s">
        <v>126</v>
      </c>
      <c r="N1387" s="5" t="s">
        <v>164</v>
      </c>
      <c r="O1387" s="5" t="s">
        <v>150</v>
      </c>
      <c r="P1387" s="5" t="s">
        <v>89</v>
      </c>
      <c r="Q1387" s="5" t="s">
        <v>137</v>
      </c>
      <c r="R1387" s="5" t="s">
        <v>91</v>
      </c>
      <c r="S1387" s="5" t="s">
        <v>114</v>
      </c>
      <c r="T1387" s="5" t="s">
        <v>97</v>
      </c>
      <c r="U1387" s="5" t="s">
        <v>116</v>
      </c>
      <c r="V1387" s="5" t="s">
        <v>242</v>
      </c>
      <c r="W1387" s="5" t="s">
        <v>157</v>
      </c>
      <c r="X1387" s="5" t="s">
        <v>87</v>
      </c>
      <c r="Y1387" s="5" t="n">
        <v>1</v>
      </c>
      <c r="Z1387" s="5" t="n">
        <v>0</v>
      </c>
      <c r="AA1387" s="5" t="str">
        <f aca="false">IF(Y1387&gt;Z1387,"Win",IF(Y1387&lt;Z1387,"Loss","Draw"))</f>
        <v>Win</v>
      </c>
      <c r="AB1387" s="5" t="s">
        <v>98</v>
      </c>
      <c r="AC1387" s="5" t="s">
        <v>99</v>
      </c>
      <c r="AD1387" s="5" t="s">
        <v>2205</v>
      </c>
      <c r="AE1387" s="5" t="s">
        <v>321</v>
      </c>
      <c r="AF1387" s="5" t="str">
        <f aca="false">IF(AD1387&lt;AE1387,AD1387,AE1387)</f>
        <v>Bomber, Fire Spirit, Giant Snowball, Goblin Drill, Goblins, Poison, Ronin, Tesla</v>
      </c>
      <c r="AG1387" s="5" t="str">
        <f aca="false">IF(AD1387&lt;AE1387,AE1387,AD1387)</f>
        <v>Cannon, Earthquake, Electro Spirit, Firecracker, Hog Rider, Mighty Miner, Skeletons, The Log</v>
      </c>
      <c r="AH1387" s="5" t="str">
        <f aca="false">IF(AD1387=AF1387,AA1387,IF(AA1387="Win","Loss",IF(AA1387="Loss","Win","Draw")))</f>
        <v>Loss</v>
      </c>
      <c r="AI1387" s="5" t="s">
        <v>102</v>
      </c>
    </row>
    <row r="1388" customFormat="false" ht="15" hidden="false" customHeight="true" outlineLevel="0" collapsed="false">
      <c r="A1388" s="5" t="s">
        <v>3661</v>
      </c>
      <c r="B1388" s="5" t="n">
        <v>2</v>
      </c>
      <c r="C1388" s="5" t="s">
        <v>1739</v>
      </c>
      <c r="D1388" s="5" t="s">
        <v>1740</v>
      </c>
      <c r="E1388" s="5" t="s">
        <v>1721</v>
      </c>
      <c r="F1388" s="5" t="s">
        <v>1722</v>
      </c>
      <c r="G1388" s="5" t="s">
        <v>3663</v>
      </c>
      <c r="H1388" s="5" t="s">
        <v>163</v>
      </c>
      <c r="I1388" s="5" t="s">
        <v>201</v>
      </c>
      <c r="J1388" s="5" t="s">
        <v>123</v>
      </c>
      <c r="K1388" s="5" t="s">
        <v>202</v>
      </c>
      <c r="L1388" s="5" t="s">
        <v>111</v>
      </c>
      <c r="M1388" s="5" t="s">
        <v>234</v>
      </c>
      <c r="N1388" s="5" t="s">
        <v>95</v>
      </c>
      <c r="O1388" s="5" t="s">
        <v>88</v>
      </c>
      <c r="P1388" s="5" t="s">
        <v>187</v>
      </c>
      <c r="Q1388" s="5" t="s">
        <v>203</v>
      </c>
      <c r="R1388" s="5" t="s">
        <v>151</v>
      </c>
      <c r="S1388" s="5" t="s">
        <v>153</v>
      </c>
      <c r="T1388" s="5" t="s">
        <v>89</v>
      </c>
      <c r="U1388" s="5" t="s">
        <v>118</v>
      </c>
      <c r="V1388" s="5" t="s">
        <v>126</v>
      </c>
      <c r="W1388" s="5" t="s">
        <v>248</v>
      </c>
      <c r="X1388" s="5" t="s">
        <v>249</v>
      </c>
      <c r="Y1388" s="5" t="n">
        <v>0</v>
      </c>
      <c r="Z1388" s="5" t="n">
        <v>1</v>
      </c>
      <c r="AA1388" s="5" t="str">
        <f aca="false">IF(Y1388&gt;Z1388,"Win",IF(Y1388&lt;Z1388,"Loss","Draw"))</f>
        <v>Loss</v>
      </c>
      <c r="AB1388" s="5" t="s">
        <v>98</v>
      </c>
      <c r="AC1388" s="5" t="s">
        <v>99</v>
      </c>
      <c r="AD1388" s="5" t="s">
        <v>295</v>
      </c>
      <c r="AE1388" s="5" t="s">
        <v>1314</v>
      </c>
      <c r="AF1388" s="5" t="str">
        <f aca="false">IF(AD1388&lt;AE1388,AD1388,AE1388)</f>
        <v>Barbarian Barrel, Berserker, Bomb Tower, Goblinstein, Magic Archer, Miner, Tornado, Wall Breakers</v>
      </c>
      <c r="AG1388" s="5" t="str">
        <f aca="false">IF(AD1388&lt;AE1388,AE1388,AD1388)</f>
        <v>Cannon, Goblin Barrel, Ice Spirit, Mighty Miner, Princess, Rocket, Skeletons, The Log</v>
      </c>
      <c r="AH1388" s="5" t="str">
        <f aca="false">IF(AD1388=AF1388,AA1388,IF(AA1388="Win","Loss",IF(AA1388="Loss","Win","Draw")))</f>
        <v>Loss</v>
      </c>
      <c r="AI1388" s="5" t="s">
        <v>102</v>
      </c>
    </row>
    <row r="1389" customFormat="false" ht="15" hidden="false" customHeight="true" outlineLevel="0" collapsed="false">
      <c r="A1389" s="5" t="s">
        <v>3661</v>
      </c>
      <c r="B1389" s="5" t="n">
        <v>3</v>
      </c>
      <c r="C1389" s="5" t="s">
        <v>1739</v>
      </c>
      <c r="D1389" s="5" t="s">
        <v>1740</v>
      </c>
      <c r="E1389" s="5" t="s">
        <v>1721</v>
      </c>
      <c r="F1389" s="5" t="s">
        <v>1722</v>
      </c>
      <c r="G1389" s="5" t="s">
        <v>3664</v>
      </c>
      <c r="H1389" s="5" t="s">
        <v>163</v>
      </c>
      <c r="I1389" s="5" t="s">
        <v>84</v>
      </c>
      <c r="J1389" s="5" t="s">
        <v>108</v>
      </c>
      <c r="K1389" s="5" t="s">
        <v>114</v>
      </c>
      <c r="L1389" s="5" t="s">
        <v>118</v>
      </c>
      <c r="M1389" s="5" t="s">
        <v>115</v>
      </c>
      <c r="N1389" s="5" t="s">
        <v>116</v>
      </c>
      <c r="O1389" s="5" t="s">
        <v>119</v>
      </c>
      <c r="P1389" s="5" t="s">
        <v>138</v>
      </c>
      <c r="Q1389" s="5" t="s">
        <v>95</v>
      </c>
      <c r="R1389" s="5" t="s">
        <v>337</v>
      </c>
      <c r="S1389" s="5" t="s">
        <v>185</v>
      </c>
      <c r="T1389" s="5" t="s">
        <v>119</v>
      </c>
      <c r="U1389" s="5" t="s">
        <v>164</v>
      </c>
      <c r="V1389" s="5" t="s">
        <v>150</v>
      </c>
      <c r="W1389" s="5" t="s">
        <v>88</v>
      </c>
      <c r="X1389" s="5" t="s">
        <v>165</v>
      </c>
      <c r="Y1389" s="5" t="n">
        <v>0</v>
      </c>
      <c r="Z1389" s="5" t="n">
        <v>1</v>
      </c>
      <c r="AA1389" s="5" t="str">
        <f aca="false">IF(Y1389&gt;Z1389,"Win",IF(Y1389&lt;Z1389,"Loss","Draw"))</f>
        <v>Loss</v>
      </c>
      <c r="AB1389" s="5" t="s">
        <v>98</v>
      </c>
      <c r="AC1389" s="5" t="s">
        <v>99</v>
      </c>
      <c r="AD1389" s="5" t="s">
        <v>984</v>
      </c>
      <c r="AE1389" s="5" t="s">
        <v>3665</v>
      </c>
      <c r="AF1389" s="5" t="str">
        <f aca="false">IF(AD1389&lt;AE1389,AD1389,AE1389)</f>
        <v>Archers, Dark Prince, Giant Snowball, Goblin Demolisher, Goblin Hut, Graveyard, Ice Spirit, Poison</v>
      </c>
      <c r="AG1389" s="5" t="str">
        <f aca="false">IF(AD1389&lt;AE1389,AE1389,AD1389)</f>
        <v>Barbarian Barrel, Berserker, Boss Bandit, Earthquake, Electro Spirit, Executioner, Goblin Hut, Hog Rider</v>
      </c>
      <c r="AH1389" s="5" t="str">
        <f aca="false">IF(AD1389=AF1389,AA1389,IF(AA1389="Win","Loss",IF(AA1389="Loss","Win","Draw")))</f>
        <v>Loss</v>
      </c>
      <c r="AI1389" s="5" t="s">
        <v>102</v>
      </c>
    </row>
    <row r="1390" customFormat="false" ht="15" hidden="false" customHeight="true" outlineLevel="0" collapsed="false">
      <c r="A1390" s="5" t="s">
        <v>3666</v>
      </c>
      <c r="B1390" s="5" t="n">
        <v>1</v>
      </c>
      <c r="C1390" s="5" t="s">
        <v>452</v>
      </c>
      <c r="D1390" s="5" t="s">
        <v>453</v>
      </c>
      <c r="E1390" s="5" t="s">
        <v>1676</v>
      </c>
      <c r="F1390" s="5" t="s">
        <v>1677</v>
      </c>
      <c r="G1390" s="5" t="s">
        <v>3667</v>
      </c>
      <c r="H1390" s="5" t="s">
        <v>163</v>
      </c>
      <c r="I1390" s="5" t="s">
        <v>185</v>
      </c>
      <c r="J1390" s="5" t="s">
        <v>186</v>
      </c>
      <c r="K1390" s="5" t="s">
        <v>109</v>
      </c>
      <c r="L1390" s="5" t="s">
        <v>117</v>
      </c>
      <c r="M1390" s="5" t="s">
        <v>173</v>
      </c>
      <c r="N1390" s="5" t="s">
        <v>187</v>
      </c>
      <c r="O1390" s="5" t="s">
        <v>111</v>
      </c>
      <c r="P1390" s="5" t="s">
        <v>234</v>
      </c>
      <c r="Q1390" s="5" t="s">
        <v>127</v>
      </c>
      <c r="R1390" s="5" t="s">
        <v>219</v>
      </c>
      <c r="S1390" s="5" t="s">
        <v>124</v>
      </c>
      <c r="T1390" s="5" t="s">
        <v>294</v>
      </c>
      <c r="U1390" s="5" t="s">
        <v>117</v>
      </c>
      <c r="V1390" s="5" t="s">
        <v>86</v>
      </c>
      <c r="W1390" s="5" t="s">
        <v>173</v>
      </c>
      <c r="X1390" s="5" t="s">
        <v>95</v>
      </c>
      <c r="Y1390" s="5" t="n">
        <v>0</v>
      </c>
      <c r="Z1390" s="5" t="n">
        <v>1</v>
      </c>
      <c r="AA1390" s="5" t="str">
        <f aca="false">IF(Y1390&gt;Z1390,"Win",IF(Y1390&lt;Z1390,"Loss","Draw"))</f>
        <v>Loss</v>
      </c>
      <c r="AB1390" s="5" t="s">
        <v>98</v>
      </c>
      <c r="AC1390" s="5" t="s">
        <v>99</v>
      </c>
      <c r="AD1390" s="5" t="s">
        <v>3668</v>
      </c>
      <c r="AE1390" s="5" t="s">
        <v>3669</v>
      </c>
      <c r="AF1390" s="5" t="str">
        <f aca="false">IF(AD1390&lt;AE1390,AD1390,AE1390)</f>
        <v>Balloon, Bomb Tower, Executioner, Giant Skeleton, Miner, Tornado, Zap, Zappies</v>
      </c>
      <c r="AG1390" s="5" t="str">
        <f aca="false">IF(AD1390&lt;AE1390,AE1390,AD1390)</f>
        <v>Barbarian Barrel, Battle Ram, Giant Skeleton, Royal Ghost, Skeleton Dragons, Vines, Wizard, Zappies</v>
      </c>
      <c r="AH1390" s="5" t="str">
        <f aca="false">IF(AD1390=AF1390,AA1390,IF(AA1390="Win","Loss",IF(AA1390="Loss","Win","Draw")))</f>
        <v>Loss</v>
      </c>
      <c r="AI1390" s="5" t="s">
        <v>102</v>
      </c>
    </row>
    <row r="1391" customFormat="false" ht="15" hidden="false" customHeight="true" outlineLevel="0" collapsed="false">
      <c r="A1391" s="5" t="s">
        <v>3666</v>
      </c>
      <c r="B1391" s="5" t="n">
        <v>2</v>
      </c>
      <c r="C1391" s="5" t="s">
        <v>452</v>
      </c>
      <c r="D1391" s="5" t="s">
        <v>453</v>
      </c>
      <c r="E1391" s="5" t="s">
        <v>1676</v>
      </c>
      <c r="F1391" s="5" t="s">
        <v>1677</v>
      </c>
      <c r="G1391" s="5" t="s">
        <v>3670</v>
      </c>
      <c r="H1391" s="5" t="s">
        <v>163</v>
      </c>
      <c r="I1391" s="5" t="s">
        <v>201</v>
      </c>
      <c r="J1391" s="5" t="s">
        <v>202</v>
      </c>
      <c r="K1391" s="5" t="s">
        <v>203</v>
      </c>
      <c r="L1391" s="5" t="s">
        <v>208</v>
      </c>
      <c r="M1391" s="5" t="s">
        <v>157</v>
      </c>
      <c r="N1391" s="5" t="s">
        <v>118</v>
      </c>
      <c r="O1391" s="5" t="s">
        <v>204</v>
      </c>
      <c r="P1391" s="5" t="s">
        <v>209</v>
      </c>
      <c r="Q1391" s="5" t="s">
        <v>82</v>
      </c>
      <c r="R1391" s="5" t="s">
        <v>108</v>
      </c>
      <c r="S1391" s="5" t="s">
        <v>152</v>
      </c>
      <c r="T1391" s="5" t="s">
        <v>85</v>
      </c>
      <c r="U1391" s="5" t="s">
        <v>87</v>
      </c>
      <c r="V1391" s="5" t="s">
        <v>126</v>
      </c>
      <c r="W1391" s="5" t="s">
        <v>150</v>
      </c>
      <c r="X1391" s="5" t="s">
        <v>89</v>
      </c>
      <c r="Y1391" s="5" t="n">
        <v>1</v>
      </c>
      <c r="Z1391" s="5" t="n">
        <v>0</v>
      </c>
      <c r="AA1391" s="5" t="str">
        <f aca="false">IF(Y1391&gt;Z1391,"Win",IF(Y1391&lt;Z1391,"Loss","Draw"))</f>
        <v>Win</v>
      </c>
      <c r="AB1391" s="5" t="s">
        <v>98</v>
      </c>
      <c r="AC1391" s="5" t="s">
        <v>99</v>
      </c>
      <c r="AD1391" s="5" t="s">
        <v>210</v>
      </c>
      <c r="AE1391" s="5" t="s">
        <v>3671</v>
      </c>
      <c r="AF1391" s="5" t="str">
        <f aca="false">IF(AD1391&lt;AE1391,AD1391,AE1391)</f>
        <v>Baby Dragon, Dark Prince, Electro Spirit, Lightning, Royal Hogs, Skeletons, Tesla, The Log</v>
      </c>
      <c r="AG1391" s="5" t="str">
        <f aca="false">IF(AD1391&lt;AE1391,AE1391,AD1391)</f>
        <v>Fire Spirit, Goblin Barrel, Ice Spirit, Inferno Tower, Magic Archer, Royal Delivery, Valkyrie, Wall Breakers</v>
      </c>
      <c r="AH1391" s="5" t="str">
        <f aca="false">IF(AD1391=AF1391,AA1391,IF(AA1391="Win","Loss",IF(AA1391="Loss","Win","Draw")))</f>
        <v>Loss</v>
      </c>
      <c r="AI1391" s="5" t="s">
        <v>102</v>
      </c>
    </row>
    <row r="1392" customFormat="false" ht="15" hidden="false" customHeight="true" outlineLevel="0" collapsed="false">
      <c r="A1392" s="5" t="s">
        <v>3666</v>
      </c>
      <c r="B1392" s="5" t="n">
        <v>3</v>
      </c>
      <c r="C1392" s="5" t="s">
        <v>452</v>
      </c>
      <c r="D1392" s="5" t="s">
        <v>453</v>
      </c>
      <c r="E1392" s="5" t="s">
        <v>1676</v>
      </c>
      <c r="F1392" s="5" t="s">
        <v>1677</v>
      </c>
      <c r="G1392" s="5" t="s">
        <v>3672</v>
      </c>
      <c r="H1392" s="5" t="s">
        <v>163</v>
      </c>
      <c r="I1392" s="5" t="s">
        <v>172</v>
      </c>
      <c r="J1392" s="5" t="s">
        <v>108</v>
      </c>
      <c r="K1392" s="5" t="s">
        <v>87</v>
      </c>
      <c r="L1392" s="5" t="s">
        <v>88</v>
      </c>
      <c r="M1392" s="5" t="s">
        <v>116</v>
      </c>
      <c r="N1392" s="5" t="s">
        <v>91</v>
      </c>
      <c r="O1392" s="5" t="s">
        <v>95</v>
      </c>
      <c r="P1392" s="5" t="s">
        <v>115</v>
      </c>
      <c r="Q1392" s="5" t="s">
        <v>107</v>
      </c>
      <c r="R1392" s="5" t="s">
        <v>91</v>
      </c>
      <c r="S1392" s="5" t="s">
        <v>177</v>
      </c>
      <c r="T1392" s="5" t="s">
        <v>93</v>
      </c>
      <c r="U1392" s="5" t="s">
        <v>97</v>
      </c>
      <c r="V1392" s="5" t="s">
        <v>133</v>
      </c>
      <c r="W1392" s="5" t="s">
        <v>178</v>
      </c>
      <c r="X1392" s="5" t="s">
        <v>327</v>
      </c>
      <c r="Y1392" s="5" t="n">
        <v>0</v>
      </c>
      <c r="Z1392" s="5" t="n">
        <v>1</v>
      </c>
      <c r="AA1392" s="5" t="str">
        <f aca="false">IF(Y1392&gt;Z1392,"Win",IF(Y1392&lt;Z1392,"Loss","Draw"))</f>
        <v>Loss</v>
      </c>
      <c r="AB1392" s="5" t="s">
        <v>98</v>
      </c>
      <c r="AC1392" s="5" t="s">
        <v>99</v>
      </c>
      <c r="AD1392" s="5" t="s">
        <v>3673</v>
      </c>
      <c r="AE1392" s="5" t="s">
        <v>3674</v>
      </c>
      <c r="AF1392" s="5" t="str">
        <f aca="false">IF(AD1392&lt;AE1392,AD1392,AE1392)</f>
        <v>Barbarian Barrel, Berserker, Dark Prince, Goblins, Graveyard, Musketeer, Poison, Tesla</v>
      </c>
      <c r="AG1392" s="5" t="str">
        <f aca="false">IF(AD1392&lt;AE1392,AE1392,AD1392)</f>
        <v>Fireball, Goblin Cage, Goblins, Mother Witch, Phoenix, Rage, Ronin, Royal Giant</v>
      </c>
      <c r="AH1392" s="5" t="str">
        <f aca="false">IF(AD1392=AF1392,AA1392,IF(AA1392="Win","Loss",IF(AA1392="Loss","Win","Draw")))</f>
        <v>Loss</v>
      </c>
      <c r="AI1392" s="5" t="s">
        <v>102</v>
      </c>
    </row>
    <row r="1393" customFormat="false" ht="15" hidden="false" customHeight="true" outlineLevel="0" collapsed="false">
      <c r="A1393" s="5" t="s">
        <v>3675</v>
      </c>
      <c r="B1393" s="5" t="n">
        <v>1</v>
      </c>
      <c r="C1393" s="5" t="s">
        <v>452</v>
      </c>
      <c r="D1393" s="5" t="s">
        <v>453</v>
      </c>
      <c r="E1393" s="5" t="s">
        <v>3676</v>
      </c>
      <c r="F1393" s="5" t="s">
        <v>3677</v>
      </c>
      <c r="G1393" s="5" t="s">
        <v>3678</v>
      </c>
      <c r="H1393" s="5" t="s">
        <v>81</v>
      </c>
      <c r="I1393" s="5" t="s">
        <v>177</v>
      </c>
      <c r="J1393" s="5" t="s">
        <v>83</v>
      </c>
      <c r="K1393" s="5" t="s">
        <v>188</v>
      </c>
      <c r="L1393" s="5" t="s">
        <v>215</v>
      </c>
      <c r="M1393" s="5" t="s">
        <v>93</v>
      </c>
      <c r="N1393" s="5" t="s">
        <v>150</v>
      </c>
      <c r="O1393" s="5" t="s">
        <v>89</v>
      </c>
      <c r="P1393" s="5" t="s">
        <v>257</v>
      </c>
      <c r="Q1393" s="5" t="s">
        <v>107</v>
      </c>
      <c r="R1393" s="5" t="s">
        <v>139</v>
      </c>
      <c r="S1393" s="5" t="s">
        <v>208</v>
      </c>
      <c r="T1393" s="5" t="s">
        <v>109</v>
      </c>
      <c r="U1393" s="5" t="s">
        <v>110</v>
      </c>
      <c r="V1393" s="5" t="s">
        <v>112</v>
      </c>
      <c r="W1393" s="5" t="s">
        <v>193</v>
      </c>
      <c r="X1393" s="5" t="s">
        <v>93</v>
      </c>
      <c r="Y1393" s="5" t="n">
        <v>0</v>
      </c>
      <c r="Z1393" s="5" t="n">
        <v>1</v>
      </c>
      <c r="AA1393" s="5" t="str">
        <f aca="false">IF(Y1393&gt;Z1393,"Win",IF(Y1393&lt;Z1393,"Loss","Draw"))</f>
        <v>Loss</v>
      </c>
      <c r="AB1393" s="5" t="s">
        <v>98</v>
      </c>
      <c r="AC1393" s="5" t="s">
        <v>99</v>
      </c>
      <c r="AD1393" s="5" t="s">
        <v>3679</v>
      </c>
      <c r="AE1393" s="5" t="s">
        <v>3680</v>
      </c>
      <c r="AF1393" s="5" t="str">
        <f aca="false">IF(AD1393&lt;AE1393,AD1393,AE1393)</f>
        <v>Electro Spirit, Fireball, Fisherman, Hunter, Monk, Royal Giant, The Log, Tombstone</v>
      </c>
      <c r="AG1393" s="5" t="str">
        <f aca="false">IF(AD1393&lt;AE1393,AE1393,AD1393)</f>
        <v>Fireball, Goblin Cage, Guards, Lava Hound, Mega Minion, Spirit Empress, Valkyrie, Zap</v>
      </c>
      <c r="AH1393" s="5" t="str">
        <f aca="false">IF(AD1393=AF1393,AA1393,IF(AA1393="Win","Loss",IF(AA1393="Loss","Win","Draw")))</f>
        <v>Loss</v>
      </c>
      <c r="AI1393" s="5" t="s">
        <v>102</v>
      </c>
    </row>
    <row r="1394" customFormat="false" ht="15" hidden="false" customHeight="true" outlineLevel="0" collapsed="false">
      <c r="A1394" s="5" t="s">
        <v>3675</v>
      </c>
      <c r="B1394" s="5" t="n">
        <v>2</v>
      </c>
      <c r="C1394" s="5" t="s">
        <v>452</v>
      </c>
      <c r="D1394" s="5" t="s">
        <v>453</v>
      </c>
      <c r="E1394" s="5" t="s">
        <v>3676</v>
      </c>
      <c r="F1394" s="5" t="s">
        <v>3677</v>
      </c>
      <c r="G1394" s="5" t="s">
        <v>3681</v>
      </c>
      <c r="H1394" s="5" t="s">
        <v>163</v>
      </c>
      <c r="I1394" s="5" t="s">
        <v>127</v>
      </c>
      <c r="J1394" s="5" t="s">
        <v>128</v>
      </c>
      <c r="K1394" s="5" t="s">
        <v>129</v>
      </c>
      <c r="L1394" s="5" t="s">
        <v>133</v>
      </c>
      <c r="M1394" s="5" t="s">
        <v>97</v>
      </c>
      <c r="N1394" s="5" t="s">
        <v>173</v>
      </c>
      <c r="O1394" s="5" t="s">
        <v>124</v>
      </c>
      <c r="P1394" s="5" t="s">
        <v>130</v>
      </c>
      <c r="Q1394" s="5" t="s">
        <v>241</v>
      </c>
      <c r="R1394" s="5" t="s">
        <v>202</v>
      </c>
      <c r="S1394" s="5" t="s">
        <v>137</v>
      </c>
      <c r="T1394" s="5" t="s">
        <v>89</v>
      </c>
      <c r="U1394" s="5" t="s">
        <v>138</v>
      </c>
      <c r="V1394" s="5" t="s">
        <v>126</v>
      </c>
      <c r="W1394" s="5" t="s">
        <v>187</v>
      </c>
      <c r="X1394" s="5" t="s">
        <v>234</v>
      </c>
      <c r="Y1394" s="5" t="n">
        <v>3</v>
      </c>
      <c r="Z1394" s="5" t="n">
        <v>0</v>
      </c>
      <c r="AA1394" s="5" t="str">
        <f aca="false">IF(Y1394&gt;Z1394,"Win",IF(Y1394&lt;Z1394,"Loss","Draw"))</f>
        <v>Win</v>
      </c>
      <c r="AB1394" s="5" t="s">
        <v>98</v>
      </c>
      <c r="AC1394" s="5" t="s">
        <v>99</v>
      </c>
      <c r="AD1394" s="5" t="s">
        <v>1091</v>
      </c>
      <c r="AE1394" s="5" t="s">
        <v>829</v>
      </c>
      <c r="AF1394" s="5" t="str">
        <f aca="false">IF(AD1394&lt;AE1394,AD1394,AE1394)</f>
        <v>Arrows, Battle Ram, Golden Knight, Mega Knight, Mother Witch, Ronin, Royal Ghost, Zappies</v>
      </c>
      <c r="AG1394" s="5" t="str">
        <f aca="false">IF(AD1394&lt;AE1394,AE1394,AD1394)</f>
        <v>Bomb Tower, Goblin Demolisher, Goblin Drill, Knight, Magic Archer, Skeletons, The Log, Tornado</v>
      </c>
      <c r="AH1394" s="5" t="str">
        <f aca="false">IF(AD1394=AF1394,AA1394,IF(AA1394="Win","Loss",IF(AA1394="Loss","Win","Draw")))</f>
        <v>Win</v>
      </c>
      <c r="AI1394" s="5" t="s">
        <v>102</v>
      </c>
    </row>
    <row r="1395" customFormat="false" ht="15" hidden="false" customHeight="true" outlineLevel="0" collapsed="false">
      <c r="A1395" s="5" t="s">
        <v>3675</v>
      </c>
      <c r="B1395" s="5" t="n">
        <v>3</v>
      </c>
      <c r="C1395" s="5" t="s">
        <v>452</v>
      </c>
      <c r="D1395" s="5" t="s">
        <v>453</v>
      </c>
      <c r="E1395" s="5" t="s">
        <v>3676</v>
      </c>
      <c r="F1395" s="5" t="s">
        <v>3677</v>
      </c>
      <c r="G1395" s="5" t="s">
        <v>3682</v>
      </c>
      <c r="H1395" s="5" t="s">
        <v>81</v>
      </c>
      <c r="I1395" s="5" t="s">
        <v>185</v>
      </c>
      <c r="J1395" s="5" t="s">
        <v>186</v>
      </c>
      <c r="K1395" s="5" t="s">
        <v>109</v>
      </c>
      <c r="L1395" s="5" t="s">
        <v>117</v>
      </c>
      <c r="M1395" s="5" t="s">
        <v>193</v>
      </c>
      <c r="N1395" s="5" t="s">
        <v>187</v>
      </c>
      <c r="O1395" s="5" t="s">
        <v>111</v>
      </c>
      <c r="P1395" s="5" t="s">
        <v>234</v>
      </c>
      <c r="Q1395" s="5" t="s">
        <v>407</v>
      </c>
      <c r="R1395" s="5" t="s">
        <v>151</v>
      </c>
      <c r="S1395" s="5" t="s">
        <v>153</v>
      </c>
      <c r="T1395" s="5" t="s">
        <v>150</v>
      </c>
      <c r="U1395" s="5" t="s">
        <v>95</v>
      </c>
      <c r="V1395" s="5" t="s">
        <v>164</v>
      </c>
      <c r="W1395" s="5" t="s">
        <v>88</v>
      </c>
      <c r="X1395" s="5" t="s">
        <v>165</v>
      </c>
      <c r="Y1395" s="5" t="n">
        <v>1</v>
      </c>
      <c r="Z1395" s="5" t="n">
        <v>0</v>
      </c>
      <c r="AA1395" s="5" t="str">
        <f aca="false">IF(Y1395&gt;Z1395,"Win",IF(Y1395&lt;Z1395,"Loss","Draw"))</f>
        <v>Win</v>
      </c>
      <c r="AB1395" s="5" t="s">
        <v>98</v>
      </c>
      <c r="AC1395" s="5" t="s">
        <v>99</v>
      </c>
      <c r="AD1395" s="5" t="s">
        <v>1412</v>
      </c>
      <c r="AE1395" s="5" t="s">
        <v>3683</v>
      </c>
      <c r="AF1395" s="5" t="str">
        <f aca="false">IF(AD1395&lt;AE1395,AD1395,AE1395)</f>
        <v>Balloon, Bomb Tower, Executioner, Giant Skeleton, Guards, Miner, Tornado, Zap</v>
      </c>
      <c r="AG1395" s="5" t="str">
        <f aca="false">IF(AD1395&lt;AE1395,AE1395,AD1395)</f>
        <v>Barbarian Barrel, Berserker, Cannon, Earthquake, Electro Spirit, Firecracker, Hog Rider, Mighty Miner</v>
      </c>
      <c r="AH1395" s="5" t="str">
        <f aca="false">IF(AD1395=AF1395,AA1395,IF(AA1395="Win","Loss",IF(AA1395="Loss","Win","Draw")))</f>
        <v>Win</v>
      </c>
      <c r="AI1395" s="5" t="s">
        <v>102</v>
      </c>
    </row>
    <row r="1396" customFormat="false" ht="15" hidden="false" customHeight="true" outlineLevel="0" collapsed="false">
      <c r="A1396" s="5" t="s">
        <v>3684</v>
      </c>
      <c r="B1396" s="5" t="n">
        <v>1</v>
      </c>
      <c r="C1396" s="5" t="s">
        <v>452</v>
      </c>
      <c r="D1396" s="5" t="s">
        <v>453</v>
      </c>
      <c r="E1396" s="5" t="s">
        <v>1695</v>
      </c>
      <c r="F1396" s="5" t="s">
        <v>1696</v>
      </c>
      <c r="G1396" s="5" t="s">
        <v>3685</v>
      </c>
      <c r="H1396" s="5" t="s">
        <v>163</v>
      </c>
      <c r="I1396" s="5" t="s">
        <v>90</v>
      </c>
      <c r="J1396" s="5" t="s">
        <v>91</v>
      </c>
      <c r="K1396" s="5" t="s">
        <v>92</v>
      </c>
      <c r="L1396" s="5" t="s">
        <v>93</v>
      </c>
      <c r="M1396" s="5" t="s">
        <v>97</v>
      </c>
      <c r="N1396" s="5" t="s">
        <v>96</v>
      </c>
      <c r="O1396" s="5" t="s">
        <v>94</v>
      </c>
      <c r="P1396" s="5" t="s">
        <v>89</v>
      </c>
      <c r="Q1396" s="5" t="s">
        <v>141</v>
      </c>
      <c r="R1396" s="5" t="s">
        <v>95</v>
      </c>
      <c r="S1396" s="5" t="s">
        <v>107</v>
      </c>
      <c r="T1396" s="5" t="s">
        <v>177</v>
      </c>
      <c r="U1396" s="5" t="s">
        <v>178</v>
      </c>
      <c r="V1396" s="5" t="s">
        <v>93</v>
      </c>
      <c r="W1396" s="5" t="s">
        <v>150</v>
      </c>
      <c r="X1396" s="5" t="s">
        <v>143</v>
      </c>
      <c r="Y1396" s="5" t="n">
        <v>1</v>
      </c>
      <c r="Z1396" s="5" t="n">
        <v>0</v>
      </c>
      <c r="AA1396" s="5" t="str">
        <f aca="false">IF(Y1396&gt;Z1396,"Win",IF(Y1396&lt;Z1396,"Loss","Draw"))</f>
        <v>Win</v>
      </c>
      <c r="AB1396" s="5" t="s">
        <v>98</v>
      </c>
      <c r="AC1396" s="5" t="s">
        <v>99</v>
      </c>
      <c r="AD1396" s="5" t="s">
        <v>825</v>
      </c>
      <c r="AE1396" s="5" t="s">
        <v>180</v>
      </c>
      <c r="AF1396" s="5" t="str">
        <f aca="false">IF(AD1396&lt;AE1396,AD1396,AE1396)</f>
        <v>Barbarian Barrel, Electro Spirit, Fireball, Goblin Cage, Heal Spirit, Lumberjack, Phoenix, Royal Giant</v>
      </c>
      <c r="AG1396" s="5" t="str">
        <f aca="false">IF(AD1396&lt;AE1396,AE1396,AD1396)</f>
        <v>Fireball, Goblins, Minions, Mortar, Rascals, Ronin, Skeleton Barrel, The Log</v>
      </c>
      <c r="AH1396" s="5" t="str">
        <f aca="false">IF(AD1396=AF1396,AA1396,IF(AA1396="Win","Loss",IF(AA1396="Loss","Win","Draw")))</f>
        <v>Loss</v>
      </c>
      <c r="AI1396" s="5" t="s">
        <v>102</v>
      </c>
    </row>
    <row r="1397" customFormat="false" ht="15" hidden="false" customHeight="true" outlineLevel="0" collapsed="false">
      <c r="A1397" s="5" t="s">
        <v>3684</v>
      </c>
      <c r="B1397" s="5" t="n">
        <v>2</v>
      </c>
      <c r="C1397" s="5" t="s">
        <v>452</v>
      </c>
      <c r="D1397" s="5" t="s">
        <v>453</v>
      </c>
      <c r="E1397" s="5" t="s">
        <v>1695</v>
      </c>
      <c r="F1397" s="5" t="s">
        <v>1696</v>
      </c>
      <c r="G1397" s="5" t="s">
        <v>3686</v>
      </c>
      <c r="H1397" s="5" t="s">
        <v>163</v>
      </c>
      <c r="I1397" s="5" t="s">
        <v>82</v>
      </c>
      <c r="J1397" s="5" t="s">
        <v>83</v>
      </c>
      <c r="K1397" s="5" t="s">
        <v>84</v>
      </c>
      <c r="L1397" s="5" t="s">
        <v>85</v>
      </c>
      <c r="M1397" s="5" t="s">
        <v>150</v>
      </c>
      <c r="N1397" s="5" t="s">
        <v>126</v>
      </c>
      <c r="O1397" s="5" t="s">
        <v>95</v>
      </c>
      <c r="P1397" s="5" t="s">
        <v>234</v>
      </c>
      <c r="Q1397" s="5" t="s">
        <v>185</v>
      </c>
      <c r="R1397" s="5" t="s">
        <v>186</v>
      </c>
      <c r="S1397" s="5" t="s">
        <v>109</v>
      </c>
      <c r="T1397" s="5" t="s">
        <v>111</v>
      </c>
      <c r="U1397" s="5" t="s">
        <v>117</v>
      </c>
      <c r="V1397" s="5" t="s">
        <v>173</v>
      </c>
      <c r="W1397" s="5" t="s">
        <v>187</v>
      </c>
      <c r="X1397" s="5" t="s">
        <v>188</v>
      </c>
      <c r="Y1397" s="5" t="n">
        <v>0</v>
      </c>
      <c r="Z1397" s="5" t="n">
        <v>1</v>
      </c>
      <c r="AA1397" s="5" t="str">
        <f aca="false">IF(Y1397&gt;Z1397,"Win",IF(Y1397&lt;Z1397,"Loss","Draw"))</f>
        <v>Loss</v>
      </c>
      <c r="AB1397" s="5" t="s">
        <v>98</v>
      </c>
      <c r="AC1397" s="5" t="s">
        <v>99</v>
      </c>
      <c r="AD1397" s="5" t="s">
        <v>3687</v>
      </c>
      <c r="AE1397" s="5" t="s">
        <v>538</v>
      </c>
      <c r="AF1397" s="5" t="str">
        <f aca="false">IF(AD1397&lt;AE1397,AD1397,AE1397)</f>
        <v>Archers, Barbarian Barrel, Bomb Tower, Electro Spirit, Lightning, Monk, Royal Hogs, Skeletons</v>
      </c>
      <c r="AG1397" s="5" t="str">
        <f aca="false">IF(AD1397&lt;AE1397,AE1397,AD1397)</f>
        <v>Balloon, Executioner, Giant Skeleton, Miner, Tombstone, Tornado, Zap, Zappies</v>
      </c>
      <c r="AH1397" s="5" t="str">
        <f aca="false">IF(AD1397=AF1397,AA1397,IF(AA1397="Win","Loss",IF(AA1397="Loss","Win","Draw")))</f>
        <v>Loss</v>
      </c>
      <c r="AI1397" s="5" t="s">
        <v>102</v>
      </c>
    </row>
    <row r="1398" customFormat="false" ht="15" hidden="false" customHeight="true" outlineLevel="0" collapsed="false">
      <c r="A1398" s="5" t="s">
        <v>3684</v>
      </c>
      <c r="B1398" s="5" t="n">
        <v>3</v>
      </c>
      <c r="C1398" s="5" t="s">
        <v>452</v>
      </c>
      <c r="D1398" s="5" t="s">
        <v>453</v>
      </c>
      <c r="E1398" s="5" t="s">
        <v>1695</v>
      </c>
      <c r="F1398" s="5" t="s">
        <v>1696</v>
      </c>
      <c r="G1398" s="5" t="s">
        <v>3688</v>
      </c>
      <c r="H1398" s="5" t="s">
        <v>163</v>
      </c>
      <c r="I1398" s="5" t="s">
        <v>208</v>
      </c>
      <c r="J1398" s="5" t="s">
        <v>186</v>
      </c>
      <c r="K1398" s="5" t="s">
        <v>188</v>
      </c>
      <c r="L1398" s="5" t="s">
        <v>109</v>
      </c>
      <c r="M1398" s="5" t="s">
        <v>86</v>
      </c>
      <c r="N1398" s="5" t="s">
        <v>112</v>
      </c>
      <c r="O1398" s="5" t="s">
        <v>130</v>
      </c>
      <c r="P1398" s="5" t="s">
        <v>110</v>
      </c>
      <c r="Q1398" s="5" t="s">
        <v>203</v>
      </c>
      <c r="R1398" s="5" t="s">
        <v>202</v>
      </c>
      <c r="S1398" s="5" t="s">
        <v>201</v>
      </c>
      <c r="T1398" s="5" t="s">
        <v>157</v>
      </c>
      <c r="U1398" s="5" t="s">
        <v>204</v>
      </c>
      <c r="V1398" s="5" t="s">
        <v>87</v>
      </c>
      <c r="W1398" s="5" t="s">
        <v>118</v>
      </c>
      <c r="X1398" s="5" t="s">
        <v>88</v>
      </c>
      <c r="Y1398" s="5" t="n">
        <v>0</v>
      </c>
      <c r="Z1398" s="5" t="n">
        <v>1</v>
      </c>
      <c r="AA1398" s="5" t="str">
        <f aca="false">IF(Y1398&gt;Z1398,"Win",IF(Y1398&lt;Z1398,"Loss","Draw"))</f>
        <v>Loss</v>
      </c>
      <c r="AB1398" s="5" t="s">
        <v>98</v>
      </c>
      <c r="AC1398" s="5" t="s">
        <v>99</v>
      </c>
      <c r="AD1398" s="5" t="s">
        <v>1478</v>
      </c>
      <c r="AE1398" s="5" t="s">
        <v>206</v>
      </c>
      <c r="AF1398" s="5" t="str">
        <f aca="false">IF(AD1398&lt;AE1398,AD1398,AE1398)</f>
        <v>Arrows, Balloon, Lava Hound, Skeleton Dragons, Spirit Empress, Tombstone, Valkyrie, Zap</v>
      </c>
      <c r="AG1398" s="5" t="str">
        <f aca="false">IF(AD1398&lt;AE1398,AE1398,AD1398)</f>
        <v>Berserker, Fire Spirit, Goblin Barrel, Ice Spirit, Magic Archer, Royal Delivery, Tesla, Wall Breakers</v>
      </c>
      <c r="AH1398" s="5" t="str">
        <f aca="false">IF(AD1398=AF1398,AA1398,IF(AA1398="Win","Loss",IF(AA1398="Loss","Win","Draw")))</f>
        <v>Loss</v>
      </c>
      <c r="AI1398" s="5" t="s">
        <v>102</v>
      </c>
    </row>
    <row r="1399" customFormat="false" ht="15" hidden="false" customHeight="true" outlineLevel="0" collapsed="false">
      <c r="A1399" s="5" t="s">
        <v>3689</v>
      </c>
      <c r="B1399" s="5" t="n">
        <v>1</v>
      </c>
      <c r="C1399" s="5" t="s">
        <v>452</v>
      </c>
      <c r="D1399" s="5" t="s">
        <v>453</v>
      </c>
      <c r="E1399" s="6" t="s">
        <v>3690</v>
      </c>
      <c r="F1399" s="5" t="s">
        <v>3691</v>
      </c>
      <c r="G1399" s="5" t="s">
        <v>3692</v>
      </c>
      <c r="H1399" s="5" t="s">
        <v>352</v>
      </c>
      <c r="I1399" s="5" t="s">
        <v>137</v>
      </c>
      <c r="J1399" s="5" t="s">
        <v>108</v>
      </c>
      <c r="K1399" s="5" t="s">
        <v>114</v>
      </c>
      <c r="L1399" s="5" t="s">
        <v>88</v>
      </c>
      <c r="M1399" s="5" t="s">
        <v>116</v>
      </c>
      <c r="N1399" s="5" t="s">
        <v>119</v>
      </c>
      <c r="O1399" s="5" t="s">
        <v>157</v>
      </c>
      <c r="P1399" s="5" t="s">
        <v>138</v>
      </c>
      <c r="Q1399" s="5" t="s">
        <v>153</v>
      </c>
      <c r="R1399" s="5" t="s">
        <v>91</v>
      </c>
      <c r="S1399" s="5" t="s">
        <v>95</v>
      </c>
      <c r="T1399" s="5" t="s">
        <v>93</v>
      </c>
      <c r="U1399" s="5" t="s">
        <v>86</v>
      </c>
      <c r="V1399" s="5" t="s">
        <v>97</v>
      </c>
      <c r="W1399" s="5" t="s">
        <v>165</v>
      </c>
      <c r="X1399" s="5" t="s">
        <v>157</v>
      </c>
      <c r="Y1399" s="5" t="n">
        <v>1</v>
      </c>
      <c r="Z1399" s="5" t="n">
        <v>0</v>
      </c>
      <c r="AA1399" s="5" t="str">
        <f aca="false">IF(Y1399&gt;Z1399,"Win",IF(Y1399&lt;Z1399,"Loss","Draw"))</f>
        <v>Win</v>
      </c>
      <c r="AB1399" s="5" t="s">
        <v>98</v>
      </c>
      <c r="AC1399" s="5" t="s">
        <v>99</v>
      </c>
      <c r="AD1399" s="5" t="s">
        <v>3693</v>
      </c>
      <c r="AE1399" s="5" t="s">
        <v>3694</v>
      </c>
      <c r="AF1399" s="5" t="str">
        <f aca="false">IF(AD1399&lt;AE1399,AD1399,AE1399)</f>
        <v>Barbarian Barrel, Cannon, Fire Spirit, Fireball, Goblins, Hog Rider, Ronin, Skeleton Dragons</v>
      </c>
      <c r="AG1399" s="5" t="str">
        <f aca="false">IF(AD1399&lt;AE1399,AE1399,AD1399)</f>
        <v>Berserker, Dark Prince, Fire Spirit, Giant Snowball, Goblin Demolisher, Goblin Drill, Goblin Hut, Poison</v>
      </c>
      <c r="AH1399" s="5" t="str">
        <f aca="false">IF(AD1399=AF1399,AA1399,IF(AA1399="Win","Loss",IF(AA1399="Loss","Win","Draw")))</f>
        <v>Loss</v>
      </c>
      <c r="AI1399" s="5" t="s">
        <v>102</v>
      </c>
    </row>
    <row r="1400" customFormat="false" ht="15" hidden="false" customHeight="true" outlineLevel="0" collapsed="false">
      <c r="A1400" s="5" t="s">
        <v>3689</v>
      </c>
      <c r="B1400" s="5" t="n">
        <v>2</v>
      </c>
      <c r="C1400" s="5" t="s">
        <v>452</v>
      </c>
      <c r="D1400" s="5" t="s">
        <v>453</v>
      </c>
      <c r="E1400" s="6" t="s">
        <v>3690</v>
      </c>
      <c r="F1400" s="5" t="s">
        <v>3691</v>
      </c>
      <c r="G1400" s="5" t="s">
        <v>3695</v>
      </c>
      <c r="H1400" s="5" t="s">
        <v>163</v>
      </c>
      <c r="I1400" s="5" t="s">
        <v>109</v>
      </c>
      <c r="J1400" s="5" t="s">
        <v>186</v>
      </c>
      <c r="K1400" s="5" t="s">
        <v>185</v>
      </c>
      <c r="L1400" s="5" t="s">
        <v>111</v>
      </c>
      <c r="M1400" s="5" t="s">
        <v>187</v>
      </c>
      <c r="N1400" s="5" t="s">
        <v>173</v>
      </c>
      <c r="O1400" s="5" t="s">
        <v>97</v>
      </c>
      <c r="P1400" s="5" t="s">
        <v>234</v>
      </c>
      <c r="Q1400" s="5" t="s">
        <v>129</v>
      </c>
      <c r="R1400" s="5" t="s">
        <v>108</v>
      </c>
      <c r="S1400" s="5" t="s">
        <v>127</v>
      </c>
      <c r="T1400" s="5" t="s">
        <v>130</v>
      </c>
      <c r="U1400" s="5" t="s">
        <v>114</v>
      </c>
      <c r="V1400" s="5" t="s">
        <v>131</v>
      </c>
      <c r="W1400" s="5" t="s">
        <v>173</v>
      </c>
      <c r="X1400" s="5" t="s">
        <v>133</v>
      </c>
      <c r="Y1400" s="5" t="n">
        <v>1</v>
      </c>
      <c r="Z1400" s="5" t="n">
        <v>0</v>
      </c>
      <c r="AA1400" s="5" t="str">
        <f aca="false">IF(Y1400&gt;Z1400,"Win",IF(Y1400&lt;Z1400,"Loss","Draw"))</f>
        <v>Win</v>
      </c>
      <c r="AB1400" s="5" t="s">
        <v>98</v>
      </c>
      <c r="AC1400" s="5" t="s">
        <v>99</v>
      </c>
      <c r="AD1400" s="5" t="s">
        <v>3696</v>
      </c>
      <c r="AE1400" s="5" t="s">
        <v>3697</v>
      </c>
      <c r="AF1400" s="5" t="str">
        <f aca="false">IF(AD1400&lt;AE1400,AD1400,AE1400)</f>
        <v>Arrows, Bandit, Battle Ram, Dark Prince, Giant Snowball, Mega Knight, Mother Witch, Zappies</v>
      </c>
      <c r="AG1400" s="5" t="str">
        <f aca="false">IF(AD1400&lt;AE1400,AE1400,AD1400)</f>
        <v>Balloon, Bomb Tower, Executioner, Miner, Ronin, Tornado, Zap, Zappies</v>
      </c>
      <c r="AH1400" s="5" t="str">
        <f aca="false">IF(AD1400=AF1400,AA1400,IF(AA1400="Win","Loss",IF(AA1400="Loss","Win","Draw")))</f>
        <v>Loss</v>
      </c>
      <c r="AI1400" s="5" t="s">
        <v>102</v>
      </c>
    </row>
    <row r="1401" customFormat="false" ht="15" hidden="false" customHeight="true" outlineLevel="0" collapsed="false">
      <c r="A1401" s="5" t="s">
        <v>3698</v>
      </c>
      <c r="B1401" s="5" t="n">
        <v>1</v>
      </c>
      <c r="C1401" s="5" t="s">
        <v>452</v>
      </c>
      <c r="D1401" s="5" t="s">
        <v>453</v>
      </c>
      <c r="E1401" s="5" t="s">
        <v>3463</v>
      </c>
      <c r="F1401" s="5" t="s">
        <v>3464</v>
      </c>
      <c r="G1401" s="5" t="s">
        <v>3699</v>
      </c>
      <c r="H1401" s="5" t="s">
        <v>163</v>
      </c>
      <c r="I1401" s="5" t="s">
        <v>177</v>
      </c>
      <c r="J1401" s="5" t="s">
        <v>95</v>
      </c>
      <c r="K1401" s="5" t="s">
        <v>141</v>
      </c>
      <c r="L1401" s="5" t="s">
        <v>85</v>
      </c>
      <c r="M1401" s="5" t="s">
        <v>107</v>
      </c>
      <c r="N1401" s="5" t="s">
        <v>150</v>
      </c>
      <c r="O1401" s="5" t="s">
        <v>178</v>
      </c>
      <c r="P1401" s="5" t="s">
        <v>143</v>
      </c>
      <c r="Q1401" s="5" t="s">
        <v>152</v>
      </c>
      <c r="R1401" s="5" t="s">
        <v>128</v>
      </c>
      <c r="S1401" s="5" t="s">
        <v>107</v>
      </c>
      <c r="T1401" s="5" t="s">
        <v>85</v>
      </c>
      <c r="U1401" s="5" t="s">
        <v>95</v>
      </c>
      <c r="V1401" s="5" t="s">
        <v>187</v>
      </c>
      <c r="W1401" s="5" t="s">
        <v>306</v>
      </c>
      <c r="X1401" s="5" t="s">
        <v>173</v>
      </c>
      <c r="Y1401" s="5" t="n">
        <v>0</v>
      </c>
      <c r="Z1401" s="5" t="n">
        <v>1</v>
      </c>
      <c r="AA1401" s="5" t="str">
        <f aca="false">IF(Y1401&gt;Z1401,"Win",IF(Y1401&lt;Z1401,"Loss","Draw"))</f>
        <v>Loss</v>
      </c>
      <c r="AB1401" s="5" t="s">
        <v>98</v>
      </c>
      <c r="AC1401" s="5" t="s">
        <v>99</v>
      </c>
      <c r="AD1401" s="5" t="s">
        <v>1058</v>
      </c>
      <c r="AE1401" s="5" t="s">
        <v>3700</v>
      </c>
      <c r="AF1401" s="5" t="str">
        <f aca="false">IF(AD1401&lt;AE1401,AD1401,AE1401)</f>
        <v>Baby Dragon, Barbarian Barrel, Goblin Cage, Golden Knight, Golem, Lightning, Tornado, Zappies</v>
      </c>
      <c r="AG1401" s="5" t="str">
        <f aca="false">IF(AD1401&lt;AE1401,AE1401,AD1401)</f>
        <v>Barbarian Barrel, Electro Spirit, Goblin Cage, Heal Spirit, Lightning, Lumberjack, Phoenix, Royal Giant</v>
      </c>
      <c r="AH1401" s="5" t="str">
        <f aca="false">IF(AD1401=AF1401,AA1401,IF(AA1401="Win","Loss",IF(AA1401="Loss","Win","Draw")))</f>
        <v>Win</v>
      </c>
      <c r="AI1401" s="5" t="s">
        <v>102</v>
      </c>
    </row>
    <row r="1402" customFormat="false" ht="15" hidden="false" customHeight="true" outlineLevel="0" collapsed="false">
      <c r="A1402" s="5" t="s">
        <v>3698</v>
      </c>
      <c r="B1402" s="5" t="n">
        <v>2</v>
      </c>
      <c r="C1402" s="5" t="s">
        <v>452</v>
      </c>
      <c r="D1402" s="5" t="s">
        <v>453</v>
      </c>
      <c r="E1402" s="5" t="s">
        <v>3463</v>
      </c>
      <c r="F1402" s="5" t="s">
        <v>3464</v>
      </c>
      <c r="G1402" s="5" t="s">
        <v>3701</v>
      </c>
      <c r="H1402" s="5" t="s">
        <v>163</v>
      </c>
      <c r="I1402" s="5" t="s">
        <v>201</v>
      </c>
      <c r="J1402" s="5" t="s">
        <v>202</v>
      </c>
      <c r="K1402" s="5" t="s">
        <v>203</v>
      </c>
      <c r="L1402" s="5" t="s">
        <v>208</v>
      </c>
      <c r="M1402" s="5" t="s">
        <v>157</v>
      </c>
      <c r="N1402" s="5" t="s">
        <v>118</v>
      </c>
      <c r="O1402" s="5" t="s">
        <v>204</v>
      </c>
      <c r="P1402" s="5" t="s">
        <v>234</v>
      </c>
      <c r="Q1402" s="5" t="s">
        <v>185</v>
      </c>
      <c r="R1402" s="5" t="s">
        <v>83</v>
      </c>
      <c r="S1402" s="5" t="s">
        <v>186</v>
      </c>
      <c r="T1402" s="5" t="s">
        <v>234</v>
      </c>
      <c r="U1402" s="5" t="s">
        <v>111</v>
      </c>
      <c r="V1402" s="5" t="s">
        <v>114</v>
      </c>
      <c r="W1402" s="5" t="s">
        <v>193</v>
      </c>
      <c r="X1402" s="5" t="s">
        <v>118</v>
      </c>
      <c r="Y1402" s="5" t="n">
        <v>1</v>
      </c>
      <c r="Z1402" s="5" t="n">
        <v>3</v>
      </c>
      <c r="AA1402" s="5" t="str">
        <f aca="false">IF(Y1402&gt;Z1402,"Win",IF(Y1402&lt;Z1402,"Loss","Draw"))</f>
        <v>Loss</v>
      </c>
      <c r="AB1402" s="5" t="s">
        <v>98</v>
      </c>
      <c r="AC1402" s="5" t="s">
        <v>99</v>
      </c>
      <c r="AD1402" s="5" t="s">
        <v>1489</v>
      </c>
      <c r="AE1402" s="5" t="s">
        <v>3702</v>
      </c>
      <c r="AF1402" s="5" t="str">
        <f aca="false">IF(AD1402&lt;AE1402,AD1402,AE1402)</f>
        <v>Balloon, Bomb Tower, Executioner, Giant Snowball, Guards, Ice Spirit, Miner, Monk</v>
      </c>
      <c r="AG1402" s="5" t="str">
        <f aca="false">IF(AD1402&lt;AE1402,AE1402,AD1402)</f>
        <v>Bomb Tower, Fire Spirit, Goblin Barrel, Ice Spirit, Magic Archer, Royal Delivery, Valkyrie, Wall Breakers</v>
      </c>
      <c r="AH1402" s="5" t="str">
        <f aca="false">IF(AD1402=AF1402,AA1402,IF(AA1402="Win","Loss",IF(AA1402="Loss","Win","Draw")))</f>
        <v>Win</v>
      </c>
      <c r="AI1402" s="5" t="s">
        <v>102</v>
      </c>
    </row>
    <row r="1403" customFormat="false" ht="15" hidden="false" customHeight="true" outlineLevel="0" collapsed="false">
      <c r="A1403" s="5" t="s">
        <v>3703</v>
      </c>
      <c r="B1403" s="5" t="n">
        <v>1</v>
      </c>
      <c r="C1403" s="5" t="s">
        <v>452</v>
      </c>
      <c r="D1403" s="5" t="s">
        <v>453</v>
      </c>
      <c r="E1403" s="6" t="s">
        <v>3704</v>
      </c>
      <c r="F1403" s="5" t="s">
        <v>3705</v>
      </c>
      <c r="G1403" s="5" t="s">
        <v>3706</v>
      </c>
      <c r="H1403" s="5" t="s">
        <v>163</v>
      </c>
      <c r="I1403" s="5" t="s">
        <v>82</v>
      </c>
      <c r="J1403" s="5" t="s">
        <v>202</v>
      </c>
      <c r="K1403" s="5" t="s">
        <v>87</v>
      </c>
      <c r="L1403" s="5" t="s">
        <v>85</v>
      </c>
      <c r="M1403" s="5" t="s">
        <v>126</v>
      </c>
      <c r="N1403" s="5" t="s">
        <v>150</v>
      </c>
      <c r="O1403" s="5" t="s">
        <v>95</v>
      </c>
      <c r="P1403" s="5" t="s">
        <v>97</v>
      </c>
      <c r="Q1403" s="5" t="s">
        <v>1885</v>
      </c>
      <c r="R1403" s="5" t="s">
        <v>83</v>
      </c>
      <c r="S1403" s="5" t="s">
        <v>185</v>
      </c>
      <c r="T1403" s="5" t="s">
        <v>966</v>
      </c>
      <c r="U1403" s="5" t="s">
        <v>1344</v>
      </c>
      <c r="V1403" s="5" t="s">
        <v>107</v>
      </c>
      <c r="W1403" s="5" t="s">
        <v>187</v>
      </c>
      <c r="X1403" s="5" t="s">
        <v>95</v>
      </c>
      <c r="Y1403" s="5" t="n">
        <v>0</v>
      </c>
      <c r="Z1403" s="5" t="n">
        <v>1</v>
      </c>
      <c r="AA1403" s="5" t="str">
        <f aca="false">IF(Y1403&gt;Z1403,"Win",IF(Y1403&lt;Z1403,"Loss","Draw"))</f>
        <v>Loss</v>
      </c>
      <c r="AB1403" s="5" t="s">
        <v>98</v>
      </c>
      <c r="AC1403" s="5" t="s">
        <v>99</v>
      </c>
      <c r="AD1403" s="5" t="s">
        <v>492</v>
      </c>
      <c r="AE1403" s="5" t="s">
        <v>3707</v>
      </c>
      <c r="AF1403" s="5" t="str">
        <f aca="false">IF(AD1403&lt;AE1403,AD1403,AE1403)</f>
        <v>Barbarian Barrel, Battle Healer, Electro Dragon, Elixir Golem, Executioner, Goblin Cage, Monk, Tornado</v>
      </c>
      <c r="AG1403" s="5" t="str">
        <f aca="false">IF(AD1403&lt;AE1403,AE1403,AD1403)</f>
        <v>Barbarian Barrel, Electro Spirit, Lightning, Magic Archer, Ronin, Royal Hogs, Skeletons, Tesla</v>
      </c>
      <c r="AH1403" s="5" t="str">
        <f aca="false">IF(AD1403=AF1403,AA1403,IF(AA1403="Win","Loss",IF(AA1403="Loss","Win","Draw")))</f>
        <v>Win</v>
      </c>
      <c r="AI1403" s="5" t="s">
        <v>102</v>
      </c>
    </row>
    <row r="1404" customFormat="false" ht="15" hidden="false" customHeight="true" outlineLevel="0" collapsed="false">
      <c r="A1404" s="5" t="s">
        <v>3703</v>
      </c>
      <c r="B1404" s="5" t="n">
        <v>2</v>
      </c>
      <c r="C1404" s="5" t="s">
        <v>452</v>
      </c>
      <c r="D1404" s="5" t="s">
        <v>453</v>
      </c>
      <c r="E1404" s="6" t="s">
        <v>3704</v>
      </c>
      <c r="F1404" s="5" t="s">
        <v>3705</v>
      </c>
      <c r="G1404" s="5" t="s">
        <v>3708</v>
      </c>
      <c r="H1404" s="5" t="s">
        <v>163</v>
      </c>
      <c r="I1404" s="5" t="s">
        <v>172</v>
      </c>
      <c r="J1404" s="5" t="s">
        <v>108</v>
      </c>
      <c r="K1404" s="5" t="s">
        <v>114</v>
      </c>
      <c r="L1404" s="5" t="s">
        <v>115</v>
      </c>
      <c r="M1404" s="5" t="s">
        <v>116</v>
      </c>
      <c r="N1404" s="5" t="s">
        <v>118</v>
      </c>
      <c r="O1404" s="5" t="s">
        <v>91</v>
      </c>
      <c r="P1404" s="5" t="s">
        <v>119</v>
      </c>
      <c r="Q1404" s="5" t="s">
        <v>418</v>
      </c>
      <c r="R1404" s="5" t="s">
        <v>186</v>
      </c>
      <c r="S1404" s="5" t="s">
        <v>284</v>
      </c>
      <c r="T1404" s="5" t="s">
        <v>110</v>
      </c>
      <c r="U1404" s="5" t="s">
        <v>93</v>
      </c>
      <c r="V1404" s="5" t="s">
        <v>96</v>
      </c>
      <c r="W1404" s="5" t="s">
        <v>242</v>
      </c>
      <c r="X1404" s="5" t="s">
        <v>114</v>
      </c>
      <c r="Y1404" s="5" t="n">
        <v>1</v>
      </c>
      <c r="Z1404" s="5" t="n">
        <v>0</v>
      </c>
      <c r="AA1404" s="5" t="str">
        <f aca="false">IF(Y1404&gt;Z1404,"Win",IF(Y1404&lt;Z1404,"Loss","Draw"))</f>
        <v>Win</v>
      </c>
      <c r="AB1404" s="5" t="s">
        <v>98</v>
      </c>
      <c r="AC1404" s="5" t="s">
        <v>99</v>
      </c>
      <c r="AD1404" s="5" t="s">
        <v>3709</v>
      </c>
      <c r="AE1404" s="5" t="s">
        <v>1061</v>
      </c>
      <c r="AF1404" s="5" t="str">
        <f aca="false">IF(AD1404&lt;AE1404,AD1404,AE1404)</f>
        <v>Balloon, Bomber, Fireball, Giant Snowball, Inferno Dragon, Lava Hound, Minions, Skeleton Army</v>
      </c>
      <c r="AG1404" s="5" t="str">
        <f aca="false">IF(AD1404&lt;AE1404,AE1404,AD1404)</f>
        <v>Dark Prince, Giant Snowball, Goblin Hut, Goblins, Graveyard, Ice Spirit, Musketeer, Poison</v>
      </c>
      <c r="AH1404" s="5" t="str">
        <f aca="false">IF(AD1404=AF1404,AA1404,IF(AA1404="Win","Loss",IF(AA1404="Loss","Win","Draw")))</f>
        <v>Loss</v>
      </c>
      <c r="AI1404" s="5" t="s">
        <v>102</v>
      </c>
    </row>
    <row r="1405" customFormat="false" ht="15" hidden="false" customHeight="true" outlineLevel="0" collapsed="false">
      <c r="A1405" s="5" t="s">
        <v>3703</v>
      </c>
      <c r="B1405" s="5" t="n">
        <v>3</v>
      </c>
      <c r="C1405" s="5" t="s">
        <v>452</v>
      </c>
      <c r="D1405" s="5" t="s">
        <v>453</v>
      </c>
      <c r="E1405" s="6" t="s">
        <v>3704</v>
      </c>
      <c r="F1405" s="5" t="s">
        <v>3705</v>
      </c>
      <c r="G1405" s="5" t="s">
        <v>3710</v>
      </c>
      <c r="H1405" s="5" t="s">
        <v>163</v>
      </c>
      <c r="I1405" s="5" t="s">
        <v>109</v>
      </c>
      <c r="J1405" s="5" t="s">
        <v>186</v>
      </c>
      <c r="K1405" s="5" t="s">
        <v>185</v>
      </c>
      <c r="L1405" s="5" t="s">
        <v>111</v>
      </c>
      <c r="M1405" s="5" t="s">
        <v>187</v>
      </c>
      <c r="N1405" s="5" t="s">
        <v>173</v>
      </c>
      <c r="O1405" s="5" t="s">
        <v>117</v>
      </c>
      <c r="P1405" s="5" t="s">
        <v>234</v>
      </c>
      <c r="Q1405" s="5" t="s">
        <v>124</v>
      </c>
      <c r="R1405" s="5" t="s">
        <v>219</v>
      </c>
      <c r="S1405" s="5" t="s">
        <v>109</v>
      </c>
      <c r="T1405" s="5" t="s">
        <v>306</v>
      </c>
      <c r="U1405" s="5" t="s">
        <v>467</v>
      </c>
      <c r="V1405" s="5" t="s">
        <v>131</v>
      </c>
      <c r="W1405" s="5" t="s">
        <v>173</v>
      </c>
      <c r="X1405" s="5" t="s">
        <v>130</v>
      </c>
      <c r="Y1405" s="5" t="n">
        <v>1</v>
      </c>
      <c r="Z1405" s="5" t="n">
        <v>0</v>
      </c>
      <c r="AA1405" s="5" t="str">
        <f aca="false">IF(Y1405&gt;Z1405,"Win",IF(Y1405&lt;Z1405,"Loss","Draw"))</f>
        <v>Win</v>
      </c>
      <c r="AB1405" s="5" t="s">
        <v>98</v>
      </c>
      <c r="AC1405" s="5" t="s">
        <v>99</v>
      </c>
      <c r="AD1405" s="5" t="s">
        <v>3668</v>
      </c>
      <c r="AE1405" s="5" t="s">
        <v>3711</v>
      </c>
      <c r="AF1405" s="5" t="str">
        <f aca="false">IF(AD1405&lt;AE1405,AD1405,AE1405)</f>
        <v>Arrows, Bandit, Golem, Prince, Royal Ghost, Wizard, Zap, Zappies</v>
      </c>
      <c r="AG1405" s="5" t="str">
        <f aca="false">IF(AD1405&lt;AE1405,AE1405,AD1405)</f>
        <v>Balloon, Bomb Tower, Executioner, Giant Skeleton, Miner, Tornado, Zap, Zappies</v>
      </c>
      <c r="AH1405" s="5" t="str">
        <f aca="false">IF(AD1405=AF1405,AA1405,IF(AA1405="Win","Loss",IF(AA1405="Loss","Win","Draw")))</f>
        <v>Loss</v>
      </c>
      <c r="AI1405" s="5" t="s">
        <v>102</v>
      </c>
    </row>
    <row r="1406" customFormat="false" ht="15" hidden="false" customHeight="true" outlineLevel="0" collapsed="false">
      <c r="A1406" s="5" t="s">
        <v>3712</v>
      </c>
      <c r="B1406" s="5" t="n">
        <v>1</v>
      </c>
      <c r="C1406" s="5" t="s">
        <v>452</v>
      </c>
      <c r="D1406" s="5" t="s">
        <v>453</v>
      </c>
      <c r="E1406" s="5" t="s">
        <v>2119</v>
      </c>
      <c r="F1406" s="5" t="s">
        <v>2120</v>
      </c>
      <c r="G1406" s="5" t="s">
        <v>3713</v>
      </c>
      <c r="H1406" s="5" t="s">
        <v>163</v>
      </c>
      <c r="I1406" s="5" t="s">
        <v>127</v>
      </c>
      <c r="J1406" s="5" t="s">
        <v>128</v>
      </c>
      <c r="K1406" s="5" t="s">
        <v>129</v>
      </c>
      <c r="L1406" s="5" t="s">
        <v>133</v>
      </c>
      <c r="M1406" s="5" t="s">
        <v>131</v>
      </c>
      <c r="N1406" s="5" t="s">
        <v>173</v>
      </c>
      <c r="O1406" s="5" t="s">
        <v>97</v>
      </c>
      <c r="P1406" s="5" t="s">
        <v>130</v>
      </c>
      <c r="Q1406" s="5" t="s">
        <v>84</v>
      </c>
      <c r="R1406" s="5" t="s">
        <v>158</v>
      </c>
      <c r="S1406" s="5" t="s">
        <v>114</v>
      </c>
      <c r="T1406" s="5" t="s">
        <v>447</v>
      </c>
      <c r="U1406" s="5" t="s">
        <v>97</v>
      </c>
      <c r="V1406" s="5" t="s">
        <v>130</v>
      </c>
      <c r="W1406" s="5" t="s">
        <v>115</v>
      </c>
      <c r="X1406" s="5" t="s">
        <v>96</v>
      </c>
      <c r="Y1406" s="5" t="n">
        <v>0</v>
      </c>
      <c r="Z1406" s="5" t="n">
        <v>1</v>
      </c>
      <c r="AA1406" s="5" t="str">
        <f aca="false">IF(Y1406&gt;Z1406,"Win",IF(Y1406&lt;Z1406,"Loss","Draw"))</f>
        <v>Loss</v>
      </c>
      <c r="AB1406" s="5" t="s">
        <v>98</v>
      </c>
      <c r="AC1406" s="5" t="s">
        <v>99</v>
      </c>
      <c r="AD1406" s="5" t="s">
        <v>503</v>
      </c>
      <c r="AE1406" s="5" t="s">
        <v>1014</v>
      </c>
      <c r="AF1406" s="5" t="str">
        <f aca="false">IF(AD1406&lt;AE1406,AD1406,AE1406)</f>
        <v>Archers, Arrows, Bowler, Giant, Giant Snowball, Graveyard, Minions, Ronin</v>
      </c>
      <c r="AG1406" s="5" t="str">
        <f aca="false">IF(AD1406&lt;AE1406,AE1406,AD1406)</f>
        <v>Arrows, Bandit, Battle Ram, Golden Knight, Mega Knight, Mother Witch, Ronin, Zappies</v>
      </c>
      <c r="AH1406" s="5" t="str">
        <f aca="false">IF(AD1406=AF1406,AA1406,IF(AA1406="Win","Loss",IF(AA1406="Loss","Win","Draw")))</f>
        <v>Win</v>
      </c>
      <c r="AI1406" s="5" t="s">
        <v>102</v>
      </c>
    </row>
    <row r="1407" customFormat="false" ht="15" hidden="false" customHeight="true" outlineLevel="0" collapsed="false">
      <c r="A1407" s="5" t="s">
        <v>3712</v>
      </c>
      <c r="B1407" s="5" t="n">
        <v>2</v>
      </c>
      <c r="C1407" s="5" t="s">
        <v>452</v>
      </c>
      <c r="D1407" s="5" t="s">
        <v>453</v>
      </c>
      <c r="E1407" s="5" t="s">
        <v>2119</v>
      </c>
      <c r="F1407" s="5" t="s">
        <v>2120</v>
      </c>
      <c r="G1407" s="5" t="s">
        <v>3714</v>
      </c>
      <c r="H1407" s="5" t="s">
        <v>163</v>
      </c>
      <c r="I1407" s="5" t="s">
        <v>159</v>
      </c>
      <c r="J1407" s="5" t="s">
        <v>337</v>
      </c>
      <c r="K1407" s="5" t="s">
        <v>203</v>
      </c>
      <c r="L1407" s="5" t="s">
        <v>201</v>
      </c>
      <c r="M1407" s="5" t="s">
        <v>157</v>
      </c>
      <c r="N1407" s="5" t="s">
        <v>118</v>
      </c>
      <c r="O1407" s="5" t="s">
        <v>204</v>
      </c>
      <c r="P1407" s="5" t="s">
        <v>87</v>
      </c>
      <c r="Q1407" s="5" t="s">
        <v>82</v>
      </c>
      <c r="R1407" s="5" t="s">
        <v>202</v>
      </c>
      <c r="S1407" s="5" t="s">
        <v>87</v>
      </c>
      <c r="T1407" s="5" t="s">
        <v>108</v>
      </c>
      <c r="U1407" s="5" t="s">
        <v>150</v>
      </c>
      <c r="V1407" s="5" t="s">
        <v>126</v>
      </c>
      <c r="W1407" s="5" t="s">
        <v>95</v>
      </c>
      <c r="X1407" s="5" t="s">
        <v>85</v>
      </c>
      <c r="Y1407" s="5" t="n">
        <v>0</v>
      </c>
      <c r="Z1407" s="5" t="n">
        <v>1</v>
      </c>
      <c r="AA1407" s="5" t="str">
        <f aca="false">IF(Y1407&gt;Z1407,"Win",IF(Y1407&lt;Z1407,"Loss","Draw"))</f>
        <v>Loss</v>
      </c>
      <c r="AB1407" s="5" t="s">
        <v>98</v>
      </c>
      <c r="AC1407" s="5" t="s">
        <v>99</v>
      </c>
      <c r="AD1407" s="5" t="s">
        <v>3715</v>
      </c>
      <c r="AE1407" s="5" t="s">
        <v>597</v>
      </c>
      <c r="AF1407" s="5" t="str">
        <f aca="false">IF(AD1407&lt;AE1407,AD1407,AE1407)</f>
        <v>Barbarian Barrel, Dark Prince, Electro Spirit, Lightning, Magic Archer, Royal Hogs, Skeletons, Tesla</v>
      </c>
      <c r="AG1407" s="5" t="str">
        <f aca="false">IF(AD1407&lt;AE1407,AE1407,AD1407)</f>
        <v>Boss Bandit, Dart Goblin, Fire Spirit, Goblin Barrel, Ice Spirit, Royal Delivery, Tesla, Wall Breakers</v>
      </c>
      <c r="AH1407" s="5" t="str">
        <f aca="false">IF(AD1407=AF1407,AA1407,IF(AA1407="Win","Loss",IF(AA1407="Loss","Win","Draw")))</f>
        <v>Win</v>
      </c>
      <c r="AI1407" s="5" t="s">
        <v>102</v>
      </c>
    </row>
    <row r="1408" customFormat="false" ht="15" hidden="false" customHeight="true" outlineLevel="0" collapsed="false">
      <c r="A1408" s="5" t="s">
        <v>3716</v>
      </c>
      <c r="B1408" s="5" t="n">
        <v>1</v>
      </c>
      <c r="C1408" s="5" t="s">
        <v>523</v>
      </c>
      <c r="D1408" s="5" t="s">
        <v>524</v>
      </c>
      <c r="E1408" s="5" t="s">
        <v>1432</v>
      </c>
      <c r="F1408" s="5" t="s">
        <v>1433</v>
      </c>
      <c r="G1408" s="5" t="s">
        <v>3717</v>
      </c>
      <c r="H1408" s="5" t="s">
        <v>81</v>
      </c>
      <c r="I1408" s="5" t="s">
        <v>418</v>
      </c>
      <c r="J1408" s="5" t="s">
        <v>186</v>
      </c>
      <c r="K1408" s="5" t="s">
        <v>284</v>
      </c>
      <c r="L1408" s="5" t="s">
        <v>110</v>
      </c>
      <c r="M1408" s="5" t="s">
        <v>93</v>
      </c>
      <c r="N1408" s="5" t="s">
        <v>96</v>
      </c>
      <c r="O1408" s="5" t="s">
        <v>242</v>
      </c>
      <c r="P1408" s="5" t="s">
        <v>114</v>
      </c>
      <c r="Q1408" s="5" t="s">
        <v>241</v>
      </c>
      <c r="R1408" s="5" t="s">
        <v>186</v>
      </c>
      <c r="S1408" s="5" t="s">
        <v>185</v>
      </c>
      <c r="T1408" s="5" t="s">
        <v>111</v>
      </c>
      <c r="U1408" s="5" t="s">
        <v>187</v>
      </c>
      <c r="V1408" s="5" t="s">
        <v>234</v>
      </c>
      <c r="W1408" s="5" t="s">
        <v>88</v>
      </c>
      <c r="X1408" s="5" t="s">
        <v>109</v>
      </c>
      <c r="Y1408" s="5" t="n">
        <v>0</v>
      </c>
      <c r="Z1408" s="5" t="n">
        <v>1</v>
      </c>
      <c r="AA1408" s="5" t="str">
        <f aca="false">IF(Y1408&gt;Z1408,"Win",IF(Y1408&lt;Z1408,"Loss","Draw"))</f>
        <v>Loss</v>
      </c>
      <c r="AB1408" s="5" t="s">
        <v>98</v>
      </c>
      <c r="AC1408" s="5" t="s">
        <v>99</v>
      </c>
      <c r="AD1408" s="5" t="s">
        <v>1061</v>
      </c>
      <c r="AE1408" s="5" t="s">
        <v>363</v>
      </c>
      <c r="AF1408" s="5" t="str">
        <f aca="false">IF(AD1408&lt;AE1408,AD1408,AE1408)</f>
        <v>Balloon, Berserker, Bomb Tower, Executioner, Knight, Miner, Tornado, Zap</v>
      </c>
      <c r="AG1408" s="5" t="str">
        <f aca="false">IF(AD1408&lt;AE1408,AE1408,AD1408)</f>
        <v>Balloon, Bomber, Fireball, Giant Snowball, Inferno Dragon, Lava Hound, Minions, Skeleton Army</v>
      </c>
      <c r="AH1408" s="5" t="str">
        <f aca="false">IF(AD1408=AF1408,AA1408,IF(AA1408="Win","Loss",IF(AA1408="Loss","Win","Draw")))</f>
        <v>Win</v>
      </c>
      <c r="AI1408" s="5" t="s">
        <v>297</v>
      </c>
    </row>
    <row r="1409" customFormat="false" ht="15" hidden="false" customHeight="true" outlineLevel="0" collapsed="false">
      <c r="A1409" s="5" t="s">
        <v>3716</v>
      </c>
      <c r="B1409" s="5" t="n">
        <v>2</v>
      </c>
      <c r="C1409" s="5" t="s">
        <v>523</v>
      </c>
      <c r="D1409" s="5" t="s">
        <v>524</v>
      </c>
      <c r="E1409" s="5" t="s">
        <v>1432</v>
      </c>
      <c r="F1409" s="5" t="s">
        <v>1433</v>
      </c>
      <c r="G1409" s="5" t="s">
        <v>3718</v>
      </c>
      <c r="H1409" s="5" t="s">
        <v>163</v>
      </c>
      <c r="I1409" s="5" t="s">
        <v>152</v>
      </c>
      <c r="J1409" s="5" t="s">
        <v>151</v>
      </c>
      <c r="K1409" s="5" t="s">
        <v>82</v>
      </c>
      <c r="L1409" s="5" t="s">
        <v>126</v>
      </c>
      <c r="M1409" s="5" t="s">
        <v>150</v>
      </c>
      <c r="N1409" s="5" t="s">
        <v>153</v>
      </c>
      <c r="O1409" s="5" t="s">
        <v>85</v>
      </c>
      <c r="P1409" s="5" t="s">
        <v>89</v>
      </c>
      <c r="Q1409" s="5" t="s">
        <v>177</v>
      </c>
      <c r="R1409" s="5" t="s">
        <v>188</v>
      </c>
      <c r="S1409" s="5" t="s">
        <v>83</v>
      </c>
      <c r="T1409" s="5" t="s">
        <v>173</v>
      </c>
      <c r="U1409" s="5" t="s">
        <v>133</v>
      </c>
      <c r="V1409" s="5" t="s">
        <v>89</v>
      </c>
      <c r="W1409" s="5" t="s">
        <v>93</v>
      </c>
      <c r="X1409" s="5" t="s">
        <v>215</v>
      </c>
      <c r="Y1409" s="5" t="n">
        <v>1</v>
      </c>
      <c r="Z1409" s="5" t="n">
        <v>0</v>
      </c>
      <c r="AA1409" s="5" t="str">
        <f aca="false">IF(Y1409&gt;Z1409,"Win",IF(Y1409&lt;Z1409,"Loss","Draw"))</f>
        <v>Win</v>
      </c>
      <c r="AB1409" s="5" t="s">
        <v>98</v>
      </c>
      <c r="AC1409" s="5" t="s">
        <v>99</v>
      </c>
      <c r="AD1409" s="5" t="s">
        <v>155</v>
      </c>
      <c r="AE1409" s="5" t="s">
        <v>3719</v>
      </c>
      <c r="AF1409" s="5" t="str">
        <f aca="false">IF(AD1409&lt;AE1409,AD1409,AE1409)</f>
        <v>Baby Dragon, Cannon, Electro Spirit, Lightning, Mighty Miner, Royal Hogs, Skeletons, The Log</v>
      </c>
      <c r="AG1409" s="5" t="str">
        <f aca="false">IF(AD1409&lt;AE1409,AE1409,AD1409)</f>
        <v>Fireball, Fisherman, Monk, Mother Witch, Royal Giant, The Log, Tombstone, Zappies</v>
      </c>
      <c r="AH1409" s="5" t="str">
        <f aca="false">IF(AD1409=AF1409,AA1409,IF(AA1409="Win","Loss",IF(AA1409="Loss","Win","Draw")))</f>
        <v>Win</v>
      </c>
      <c r="AI1409" s="5" t="s">
        <v>297</v>
      </c>
    </row>
    <row r="1410" customFormat="false" ht="15" hidden="false" customHeight="true" outlineLevel="0" collapsed="false">
      <c r="A1410" s="5" t="s">
        <v>3716</v>
      </c>
      <c r="B1410" s="5" t="n">
        <v>3</v>
      </c>
      <c r="C1410" s="5" t="s">
        <v>523</v>
      </c>
      <c r="D1410" s="5" t="s">
        <v>524</v>
      </c>
      <c r="E1410" s="5" t="s">
        <v>1432</v>
      </c>
      <c r="F1410" s="5" t="s">
        <v>1433</v>
      </c>
      <c r="G1410" s="5" t="s">
        <v>3720</v>
      </c>
      <c r="H1410" s="5" t="s">
        <v>163</v>
      </c>
      <c r="I1410" s="5" t="s">
        <v>107</v>
      </c>
      <c r="J1410" s="5" t="s">
        <v>202</v>
      </c>
      <c r="K1410" s="5" t="s">
        <v>203</v>
      </c>
      <c r="L1410" s="5" t="s">
        <v>157</v>
      </c>
      <c r="M1410" s="5" t="s">
        <v>118</v>
      </c>
      <c r="N1410" s="5" t="s">
        <v>88</v>
      </c>
      <c r="O1410" s="5" t="s">
        <v>204</v>
      </c>
      <c r="P1410" s="5" t="s">
        <v>201</v>
      </c>
      <c r="Q1410" s="5" t="s">
        <v>203</v>
      </c>
      <c r="R1410" s="5" t="s">
        <v>202</v>
      </c>
      <c r="S1410" s="5" t="s">
        <v>201</v>
      </c>
      <c r="T1410" s="5" t="s">
        <v>157</v>
      </c>
      <c r="U1410" s="5" t="s">
        <v>126</v>
      </c>
      <c r="V1410" s="5" t="s">
        <v>87</v>
      </c>
      <c r="W1410" s="5" t="s">
        <v>204</v>
      </c>
      <c r="X1410" s="5" t="s">
        <v>97</v>
      </c>
      <c r="Y1410" s="5" t="n">
        <v>0</v>
      </c>
      <c r="Z1410" s="5" t="n">
        <v>1</v>
      </c>
      <c r="AA1410" s="5" t="str">
        <f aca="false">IF(Y1410&gt;Z1410,"Win",IF(Y1410&lt;Z1410,"Loss","Draw"))</f>
        <v>Loss</v>
      </c>
      <c r="AB1410" s="5" t="s">
        <v>98</v>
      </c>
      <c r="AC1410" s="5" t="s">
        <v>99</v>
      </c>
      <c r="AD1410" s="5" t="s">
        <v>3721</v>
      </c>
      <c r="AE1410" s="5" t="s">
        <v>2983</v>
      </c>
      <c r="AF1410" s="5" t="str">
        <f aca="false">IF(AD1410&lt;AE1410,AD1410,AE1410)</f>
        <v>Berserker, Fire Spirit, Goblin Barrel, Goblin Cage, Ice Spirit, Magic Archer, Royal Delivery, Wall Breakers</v>
      </c>
      <c r="AG1410" s="5" t="str">
        <f aca="false">IF(AD1410&lt;AE1410,AE1410,AD1410)</f>
        <v>Fire Spirit, Goblin Barrel, Magic Archer, Ronin, Royal Delivery, Skeletons, Tesla, Wall Breakers</v>
      </c>
      <c r="AH1410" s="5" t="str">
        <f aca="false">IF(AD1410=AF1410,AA1410,IF(AA1410="Win","Loss",IF(AA1410="Loss","Win","Draw")))</f>
        <v>Loss</v>
      </c>
      <c r="AI1410" s="5" t="s">
        <v>297</v>
      </c>
    </row>
    <row r="1411" customFormat="false" ht="15" hidden="false" customHeight="true" outlineLevel="0" collapsed="false">
      <c r="A1411" s="7" t="s">
        <v>3722</v>
      </c>
      <c r="B1411" s="7" t="n">
        <v>1</v>
      </c>
      <c r="C1411" s="7" t="s">
        <v>523</v>
      </c>
      <c r="D1411" s="7" t="s">
        <v>524</v>
      </c>
      <c r="E1411" s="7" t="s">
        <v>1432</v>
      </c>
      <c r="F1411" s="7" t="s">
        <v>1433</v>
      </c>
      <c r="G1411" s="7" t="s">
        <v>3723</v>
      </c>
      <c r="H1411" s="7" t="s">
        <v>163</v>
      </c>
      <c r="I1411" s="7" t="s">
        <v>152</v>
      </c>
      <c r="J1411" s="7" t="s">
        <v>128</v>
      </c>
      <c r="K1411" s="7" t="s">
        <v>107</v>
      </c>
      <c r="L1411" s="7" t="s">
        <v>306</v>
      </c>
      <c r="M1411" s="7" t="s">
        <v>307</v>
      </c>
      <c r="N1411" s="7" t="s">
        <v>85</v>
      </c>
      <c r="O1411" s="7" t="s">
        <v>187</v>
      </c>
      <c r="P1411" s="7" t="s">
        <v>95</v>
      </c>
      <c r="Q1411" s="7" t="s">
        <v>185</v>
      </c>
      <c r="R1411" s="7" t="s">
        <v>337</v>
      </c>
      <c r="S1411" s="7" t="s">
        <v>114</v>
      </c>
      <c r="T1411" s="7" t="s">
        <v>223</v>
      </c>
      <c r="U1411" s="7" t="s">
        <v>97</v>
      </c>
      <c r="V1411" s="7" t="s">
        <v>85</v>
      </c>
      <c r="W1411" s="7" t="s">
        <v>242</v>
      </c>
      <c r="X1411" s="7" t="s">
        <v>126</v>
      </c>
      <c r="Y1411" s="7" t="n">
        <v>1</v>
      </c>
      <c r="Z1411" s="7" t="n">
        <v>0</v>
      </c>
      <c r="AA1411" s="7" t="str">
        <f aca="false">IF(Y1411&gt;Z1411,"Win",IF(Y1411&lt;Z1411,"Loss","Draw"))</f>
        <v>Win</v>
      </c>
      <c r="AB1411" s="7" t="s">
        <v>99</v>
      </c>
      <c r="AC1411" s="7" t="s">
        <v>99</v>
      </c>
      <c r="AD1411" s="7" t="s">
        <v>603</v>
      </c>
      <c r="AE1411" s="7" t="s">
        <v>3724</v>
      </c>
      <c r="AF1411" s="7" t="str">
        <f aca="false">IF(AD1411&lt;AE1411,AD1411,AE1411)</f>
        <v>Baby Dragon, Barbarian Barrel, Goblin Cage, Golden Knight, Golem, Ice Wizard, Lightning, Tornado</v>
      </c>
      <c r="AG1411" s="7" t="str">
        <f aca="false">IF(AD1411&lt;AE1411,AE1411,AD1411)</f>
        <v>Bomber, Boss Bandit, Executioner, Giant Snowball, Lightning, Ram Rider, Ronin, Skeletons</v>
      </c>
      <c r="AH1411" s="7" t="str">
        <f aca="false">IF(AD1411=AF1411,AA1411,IF(AA1411="Win","Loss",IF(AA1411="Loss","Win","Draw")))</f>
        <v>Win</v>
      </c>
      <c r="AI1411" s="7" t="s">
        <v>297</v>
      </c>
    </row>
    <row r="1412" customFormat="false" ht="15" hidden="false" customHeight="true" outlineLevel="0" collapsed="false">
      <c r="A1412" s="7" t="s">
        <v>3722</v>
      </c>
      <c r="B1412" s="7" t="n">
        <v>2</v>
      </c>
      <c r="C1412" s="7" t="s">
        <v>523</v>
      </c>
      <c r="D1412" s="7" t="s">
        <v>524</v>
      </c>
      <c r="E1412" s="7" t="s">
        <v>1432</v>
      </c>
      <c r="F1412" s="7" t="s">
        <v>1433</v>
      </c>
      <c r="G1412" s="7" t="s">
        <v>3725</v>
      </c>
      <c r="H1412" s="7" t="s">
        <v>163</v>
      </c>
      <c r="I1412" s="7" t="s">
        <v>172</v>
      </c>
      <c r="J1412" s="7" t="s">
        <v>188</v>
      </c>
      <c r="K1412" s="7" t="s">
        <v>241</v>
      </c>
      <c r="L1412" s="7" t="s">
        <v>118</v>
      </c>
      <c r="M1412" s="7" t="s">
        <v>86</v>
      </c>
      <c r="N1412" s="7" t="s">
        <v>116</v>
      </c>
      <c r="O1412" s="7" t="s">
        <v>114</v>
      </c>
      <c r="P1412" s="7" t="s">
        <v>115</v>
      </c>
      <c r="Q1412" s="7" t="s">
        <v>448</v>
      </c>
      <c r="R1412" s="7" t="s">
        <v>83</v>
      </c>
      <c r="S1412" s="7" t="s">
        <v>82</v>
      </c>
      <c r="T1412" s="7" t="s">
        <v>164</v>
      </c>
      <c r="U1412" s="7" t="s">
        <v>234</v>
      </c>
      <c r="V1412" s="7" t="s">
        <v>118</v>
      </c>
      <c r="W1412" s="7" t="s">
        <v>89</v>
      </c>
      <c r="X1412" s="7" t="s">
        <v>88</v>
      </c>
      <c r="Y1412" s="7" t="n">
        <v>0</v>
      </c>
      <c r="Z1412" s="7" t="n">
        <v>1</v>
      </c>
      <c r="AA1412" s="7" t="str">
        <f aca="false">IF(Y1412&gt;Z1412,"Win",IF(Y1412&lt;Z1412,"Loss","Draw"))</f>
        <v>Loss</v>
      </c>
      <c r="AB1412" s="7" t="s">
        <v>99</v>
      </c>
      <c r="AC1412" s="7" t="s">
        <v>99</v>
      </c>
      <c r="AD1412" s="7" t="s">
        <v>3726</v>
      </c>
      <c r="AE1412" s="7" t="s">
        <v>3727</v>
      </c>
      <c r="AF1412" s="7" t="str">
        <f aca="false">IF(AD1412&lt;AE1412,AD1412,AE1412)</f>
        <v>Berserker, Bomb Tower, Earthquake, Ice Spirit, Monk, Royal Hogs, The Log, Witch</v>
      </c>
      <c r="AG1412" s="7" t="str">
        <f aca="false">IF(AD1412&lt;AE1412,AE1412,AD1412)</f>
        <v>Giant Snowball, Graveyard, Ice Spirit, Knight, Musketeer, Poison, Skeleton Dragons, Tombstone</v>
      </c>
      <c r="AH1412" s="7" t="str">
        <f aca="false">IF(AD1412=AF1412,AA1412,IF(AA1412="Win","Loss",IF(AA1412="Loss","Win","Draw")))</f>
        <v>Win</v>
      </c>
      <c r="AI1412" s="7" t="s">
        <v>297</v>
      </c>
    </row>
    <row r="1413" customFormat="false" ht="15" hidden="false" customHeight="true" outlineLevel="0" collapsed="false">
      <c r="A1413" s="7" t="s">
        <v>3722</v>
      </c>
      <c r="B1413" s="7" t="n">
        <v>3</v>
      </c>
      <c r="C1413" s="7" t="s">
        <v>523</v>
      </c>
      <c r="D1413" s="7" t="s">
        <v>524</v>
      </c>
      <c r="E1413" s="7" t="s">
        <v>1432</v>
      </c>
      <c r="F1413" s="7" t="s">
        <v>1433</v>
      </c>
      <c r="G1413" s="7" t="s">
        <v>3728</v>
      </c>
      <c r="H1413" s="7" t="s">
        <v>163</v>
      </c>
      <c r="I1413" s="7" t="s">
        <v>82</v>
      </c>
      <c r="J1413" s="7" t="s">
        <v>202</v>
      </c>
      <c r="K1413" s="7" t="s">
        <v>87</v>
      </c>
      <c r="L1413" s="7" t="s">
        <v>126</v>
      </c>
      <c r="M1413" s="7" t="s">
        <v>150</v>
      </c>
      <c r="N1413" s="7" t="s">
        <v>97</v>
      </c>
      <c r="O1413" s="7" t="s">
        <v>93</v>
      </c>
      <c r="P1413" s="7" t="s">
        <v>89</v>
      </c>
      <c r="Q1413" s="7" t="s">
        <v>127</v>
      </c>
      <c r="R1413" s="7" t="s">
        <v>219</v>
      </c>
      <c r="S1413" s="7" t="s">
        <v>124</v>
      </c>
      <c r="T1413" s="7" t="s">
        <v>95</v>
      </c>
      <c r="U1413" s="7" t="s">
        <v>173</v>
      </c>
      <c r="V1413" s="7" t="s">
        <v>133</v>
      </c>
      <c r="W1413" s="7" t="s">
        <v>294</v>
      </c>
      <c r="X1413" s="7" t="s">
        <v>117</v>
      </c>
      <c r="Y1413" s="7" t="n">
        <v>0</v>
      </c>
      <c r="Z1413" s="7" t="n">
        <v>1</v>
      </c>
      <c r="AA1413" s="7" t="str">
        <f aca="false">IF(Y1413&gt;Z1413,"Win",IF(Y1413&lt;Z1413,"Loss","Draw"))</f>
        <v>Loss</v>
      </c>
      <c r="AB1413" s="7" t="s">
        <v>99</v>
      </c>
      <c r="AC1413" s="7" t="s">
        <v>99</v>
      </c>
      <c r="AD1413" s="7" t="s">
        <v>3729</v>
      </c>
      <c r="AE1413" s="7" t="s">
        <v>296</v>
      </c>
      <c r="AF1413" s="7" t="str">
        <f aca="false">IF(AD1413&lt;AE1413,AD1413,AE1413)</f>
        <v>Barbarian Barrel, Battle Ram, Giant Skeleton, Mother Witch, Royal Ghost, Vines, Wizard, Zappies</v>
      </c>
      <c r="AG1413" s="7" t="str">
        <f aca="false">IF(AD1413&lt;AE1413,AE1413,AD1413)</f>
        <v>Electro Spirit, Fireball, Magic Archer, Ronin, Royal Hogs, Skeletons, Tesla, The Log</v>
      </c>
      <c r="AH1413" s="7" t="str">
        <f aca="false">IF(AD1413=AF1413,AA1413,IF(AA1413="Win","Loss",IF(AA1413="Loss","Win","Draw")))</f>
        <v>Win</v>
      </c>
      <c r="AI1413" s="7" t="s">
        <v>297</v>
      </c>
    </row>
    <row r="1414" customFormat="false" ht="15" hidden="false" customHeight="true" outlineLevel="0" collapsed="false">
      <c r="A1414" s="7" t="s">
        <v>3730</v>
      </c>
      <c r="B1414" s="7" t="n">
        <v>1</v>
      </c>
      <c r="C1414" s="7" t="s">
        <v>523</v>
      </c>
      <c r="D1414" s="7" t="s">
        <v>524</v>
      </c>
      <c r="E1414" s="7" t="s">
        <v>1432</v>
      </c>
      <c r="F1414" s="7" t="s">
        <v>1433</v>
      </c>
      <c r="G1414" s="7" t="s">
        <v>3731</v>
      </c>
      <c r="H1414" s="7" t="s">
        <v>81</v>
      </c>
      <c r="I1414" s="7" t="s">
        <v>201</v>
      </c>
      <c r="J1414" s="7" t="s">
        <v>202</v>
      </c>
      <c r="K1414" s="7" t="s">
        <v>233</v>
      </c>
      <c r="L1414" s="7" t="s">
        <v>111</v>
      </c>
      <c r="M1414" s="7" t="s">
        <v>88</v>
      </c>
      <c r="N1414" s="7" t="s">
        <v>157</v>
      </c>
      <c r="O1414" s="7" t="s">
        <v>234</v>
      </c>
      <c r="P1414" s="7" t="s">
        <v>204</v>
      </c>
      <c r="Q1414" s="7" t="s">
        <v>201</v>
      </c>
      <c r="R1414" s="7" t="s">
        <v>202</v>
      </c>
      <c r="S1414" s="7" t="s">
        <v>233</v>
      </c>
      <c r="T1414" s="7" t="s">
        <v>111</v>
      </c>
      <c r="U1414" s="7" t="s">
        <v>88</v>
      </c>
      <c r="V1414" s="7" t="s">
        <v>157</v>
      </c>
      <c r="W1414" s="7" t="s">
        <v>204</v>
      </c>
      <c r="X1414" s="7" t="s">
        <v>234</v>
      </c>
      <c r="Y1414" s="7" t="n">
        <v>0</v>
      </c>
      <c r="Z1414" s="7" t="n">
        <v>1</v>
      </c>
      <c r="AA1414" s="7" t="str">
        <f aca="false">IF(Y1414&gt;Z1414,"Win",IF(Y1414&lt;Z1414,"Loss","Draw"))</f>
        <v>Loss</v>
      </c>
      <c r="AB1414" s="7" t="s">
        <v>99</v>
      </c>
      <c r="AC1414" s="7" t="s">
        <v>99</v>
      </c>
      <c r="AD1414" s="7" t="s">
        <v>380</v>
      </c>
      <c r="AE1414" s="7" t="s">
        <v>380</v>
      </c>
      <c r="AF1414" s="7" t="str">
        <f aca="false">IF(AD1414&lt;AE1414,AD1414,AE1414)</f>
        <v>Bats, Berserker, Bomb Tower, Fire Spirit, Magic Archer, Miner, Royal Delivery, Wall Breakers</v>
      </c>
      <c r="AG1414" s="7" t="str">
        <f aca="false">IF(AD1414&lt;AE1414,AE1414,AD1414)</f>
        <v>Bats, Berserker, Bomb Tower, Fire Spirit, Magic Archer, Miner, Royal Delivery, Wall Breakers</v>
      </c>
      <c r="AH1414" s="7" t="str">
        <f aca="false">IF(AD1414=AF1414,AA1414,IF(AA1414="Win","Loss",IF(AA1414="Loss","Win","Draw")))</f>
        <v>Loss</v>
      </c>
      <c r="AI1414" s="7" t="s">
        <v>297</v>
      </c>
    </row>
    <row r="1415" customFormat="false" ht="15" hidden="false" customHeight="true" outlineLevel="0" collapsed="false">
      <c r="A1415" s="7" t="s">
        <v>3730</v>
      </c>
      <c r="B1415" s="7" t="n">
        <v>2</v>
      </c>
      <c r="C1415" s="7" t="s">
        <v>523</v>
      </c>
      <c r="D1415" s="7" t="s">
        <v>524</v>
      </c>
      <c r="E1415" s="7" t="s">
        <v>1432</v>
      </c>
      <c r="F1415" s="7" t="s">
        <v>1433</v>
      </c>
      <c r="G1415" s="7" t="s">
        <v>3732</v>
      </c>
      <c r="H1415" s="7" t="s">
        <v>163</v>
      </c>
      <c r="I1415" s="7" t="s">
        <v>114</v>
      </c>
      <c r="J1415" s="7" t="s">
        <v>91</v>
      </c>
      <c r="K1415" s="7" t="s">
        <v>137</v>
      </c>
      <c r="L1415" s="7" t="s">
        <v>97</v>
      </c>
      <c r="M1415" s="7" t="s">
        <v>116</v>
      </c>
      <c r="N1415" s="7" t="s">
        <v>242</v>
      </c>
      <c r="O1415" s="7" t="s">
        <v>118</v>
      </c>
      <c r="P1415" s="7" t="s">
        <v>87</v>
      </c>
      <c r="Q1415" s="7" t="s">
        <v>208</v>
      </c>
      <c r="R1415" s="7" t="s">
        <v>188</v>
      </c>
      <c r="S1415" s="7" t="s">
        <v>109</v>
      </c>
      <c r="T1415" s="7" t="s">
        <v>193</v>
      </c>
      <c r="U1415" s="7" t="s">
        <v>110</v>
      </c>
      <c r="V1415" s="7" t="s">
        <v>112</v>
      </c>
      <c r="W1415" s="7" t="s">
        <v>86</v>
      </c>
      <c r="X1415" s="7" t="s">
        <v>93</v>
      </c>
      <c r="Y1415" s="7" t="n">
        <v>0</v>
      </c>
      <c r="Z1415" s="7" t="n">
        <v>1</v>
      </c>
      <c r="AA1415" s="7" t="str">
        <f aca="false">IF(Y1415&gt;Z1415,"Win",IF(Y1415&lt;Z1415,"Loss","Draw"))</f>
        <v>Loss</v>
      </c>
      <c r="AB1415" s="7" t="s">
        <v>99</v>
      </c>
      <c r="AC1415" s="7" t="s">
        <v>99</v>
      </c>
      <c r="AD1415" s="7" t="s">
        <v>1050</v>
      </c>
      <c r="AE1415" s="7" t="s">
        <v>1784</v>
      </c>
      <c r="AF1415" s="7" t="str">
        <f aca="false">IF(AD1415&lt;AE1415,AD1415,AE1415)</f>
        <v>Bomber, Giant Snowball, Goblin Drill, Goblins, Ice Spirit, Poison, Ronin, Tesla</v>
      </c>
      <c r="AG1415" s="7" t="str">
        <f aca="false">IF(AD1415&lt;AE1415,AE1415,AD1415)</f>
        <v>Fireball, Guards, Lava Hound, Skeleton Dragons, Spirit Empress, Tombstone, Valkyrie, Zap</v>
      </c>
      <c r="AH1415" s="7" t="str">
        <f aca="false">IF(AD1415=AF1415,AA1415,IF(AA1415="Win","Loss",IF(AA1415="Loss","Win","Draw")))</f>
        <v>Loss</v>
      </c>
      <c r="AI1415" s="7" t="s">
        <v>297</v>
      </c>
    </row>
    <row r="1416" customFormat="false" ht="15" hidden="false" customHeight="true" outlineLevel="0" collapsed="false">
      <c r="A1416" s="7" t="s">
        <v>3730</v>
      </c>
      <c r="B1416" s="7" t="n">
        <v>3</v>
      </c>
      <c r="C1416" s="7" t="s">
        <v>523</v>
      </c>
      <c r="D1416" s="7" t="s">
        <v>524</v>
      </c>
      <c r="E1416" s="7" t="s">
        <v>1432</v>
      </c>
      <c r="F1416" s="7" t="s">
        <v>1433</v>
      </c>
      <c r="G1416" s="7" t="s">
        <v>3733</v>
      </c>
      <c r="H1416" s="7" t="s">
        <v>163</v>
      </c>
      <c r="I1416" s="7" t="s">
        <v>90</v>
      </c>
      <c r="J1416" s="7" t="s">
        <v>123</v>
      </c>
      <c r="K1416" s="7" t="s">
        <v>124</v>
      </c>
      <c r="L1416" s="7" t="s">
        <v>125</v>
      </c>
      <c r="M1416" s="7" t="s">
        <v>85</v>
      </c>
      <c r="N1416" s="7" t="s">
        <v>96</v>
      </c>
      <c r="O1416" s="7" t="s">
        <v>126</v>
      </c>
      <c r="P1416" s="7" t="s">
        <v>95</v>
      </c>
      <c r="Q1416" s="7" t="s">
        <v>113</v>
      </c>
      <c r="R1416" s="7" t="s">
        <v>337</v>
      </c>
      <c r="S1416" s="7" t="s">
        <v>87</v>
      </c>
      <c r="T1416" s="7" t="s">
        <v>150</v>
      </c>
      <c r="U1416" s="7" t="s">
        <v>126</v>
      </c>
      <c r="V1416" s="7" t="s">
        <v>85</v>
      </c>
      <c r="W1416" s="7" t="s">
        <v>89</v>
      </c>
      <c r="X1416" s="7" t="s">
        <v>165</v>
      </c>
      <c r="Y1416" s="7" t="n">
        <v>0</v>
      </c>
      <c r="Z1416" s="7" t="n">
        <v>1</v>
      </c>
      <c r="AA1416" s="7" t="str">
        <f aca="false">IF(Y1416&gt;Z1416,"Win",IF(Y1416&lt;Z1416,"Loss","Draw"))</f>
        <v>Loss</v>
      </c>
      <c r="AB1416" s="7" t="s">
        <v>99</v>
      </c>
      <c r="AC1416" s="7" t="s">
        <v>99</v>
      </c>
      <c r="AD1416" s="7" t="s">
        <v>134</v>
      </c>
      <c r="AE1416" s="7" t="s">
        <v>1100</v>
      </c>
      <c r="AF1416" s="7" t="str">
        <f aca="false">IF(AD1416&lt;AE1416,AD1416,AE1416)</f>
        <v>Barbarian Barrel, Cannon Cart, Goblinstein, Lightning, Minions, Mortar, Royal Ghost, Skeletons</v>
      </c>
      <c r="AG1416" s="7" t="str">
        <f aca="false">IF(AD1416&lt;AE1416,AE1416,AD1416)</f>
        <v>Boss Bandit, Electro Spirit, Furnace, Hog Rider, Lightning, Skeletons, Tesla, The Log</v>
      </c>
      <c r="AH1416" s="7" t="str">
        <f aca="false">IF(AD1416=AF1416,AA1416,IF(AA1416="Win","Loss",IF(AA1416="Loss","Win","Draw")))</f>
        <v>Loss</v>
      </c>
      <c r="AI1416" s="7" t="s">
        <v>297</v>
      </c>
    </row>
    <row r="1417" customFormat="false" ht="15" hidden="false" customHeight="true" outlineLevel="0" collapsed="false">
      <c r="A1417" s="7" t="s">
        <v>3734</v>
      </c>
      <c r="B1417" s="7" t="n">
        <v>1</v>
      </c>
      <c r="C1417" s="7" t="s">
        <v>523</v>
      </c>
      <c r="D1417" s="7" t="s">
        <v>524</v>
      </c>
      <c r="E1417" s="7" t="s">
        <v>1432</v>
      </c>
      <c r="F1417" s="7" t="s">
        <v>1433</v>
      </c>
      <c r="G1417" s="7" t="s">
        <v>3735</v>
      </c>
      <c r="H1417" s="7" t="s">
        <v>81</v>
      </c>
      <c r="I1417" s="7" t="s">
        <v>177</v>
      </c>
      <c r="J1417" s="7" t="s">
        <v>95</v>
      </c>
      <c r="K1417" s="7" t="s">
        <v>124</v>
      </c>
      <c r="L1417" s="7" t="s">
        <v>257</v>
      </c>
      <c r="M1417" s="7" t="s">
        <v>215</v>
      </c>
      <c r="N1417" s="7" t="s">
        <v>150</v>
      </c>
      <c r="O1417" s="7" t="s">
        <v>126</v>
      </c>
      <c r="P1417" s="7" t="s">
        <v>93</v>
      </c>
      <c r="Q1417" s="7" t="s">
        <v>177</v>
      </c>
      <c r="R1417" s="7" t="s">
        <v>95</v>
      </c>
      <c r="S1417" s="7" t="s">
        <v>124</v>
      </c>
      <c r="T1417" s="7" t="s">
        <v>257</v>
      </c>
      <c r="U1417" s="7" t="s">
        <v>215</v>
      </c>
      <c r="V1417" s="7" t="s">
        <v>93</v>
      </c>
      <c r="W1417" s="7" t="s">
        <v>126</v>
      </c>
      <c r="X1417" s="7" t="s">
        <v>150</v>
      </c>
      <c r="Y1417" s="7" t="n">
        <v>0</v>
      </c>
      <c r="Z1417" s="7" t="n">
        <v>1</v>
      </c>
      <c r="AA1417" s="7" t="str">
        <f aca="false">IF(Y1417&gt;Z1417,"Win",IF(Y1417&lt;Z1417,"Loss","Draw"))</f>
        <v>Loss</v>
      </c>
      <c r="AB1417" s="7" t="s">
        <v>99</v>
      </c>
      <c r="AC1417" s="7" t="s">
        <v>99</v>
      </c>
      <c r="AD1417" s="7" t="s">
        <v>429</v>
      </c>
      <c r="AE1417" s="7" t="s">
        <v>429</v>
      </c>
      <c r="AF1417" s="7" t="str">
        <f aca="false">IF(AD1417&lt;AE1417,AD1417,AE1417)</f>
        <v>Barbarian Barrel, Electro Spirit, Fireball, Fisherman, Hunter, Royal Ghost, Royal Giant, Skeletons</v>
      </c>
      <c r="AG1417" s="7" t="str">
        <f aca="false">IF(AD1417&lt;AE1417,AE1417,AD1417)</f>
        <v>Barbarian Barrel, Electro Spirit, Fireball, Fisherman, Hunter, Royal Ghost, Royal Giant, Skeletons</v>
      </c>
      <c r="AH1417" s="7" t="str">
        <f aca="false">IF(AD1417=AF1417,AA1417,IF(AA1417="Win","Loss",IF(AA1417="Loss","Win","Draw")))</f>
        <v>Loss</v>
      </c>
      <c r="AI1417" s="7" t="s">
        <v>297</v>
      </c>
    </row>
    <row r="1418" customFormat="false" ht="15" hidden="false" customHeight="true" outlineLevel="0" collapsed="false">
      <c r="A1418" s="7" t="s">
        <v>3734</v>
      </c>
      <c r="B1418" s="7" t="n">
        <v>2</v>
      </c>
      <c r="C1418" s="7" t="s">
        <v>523</v>
      </c>
      <c r="D1418" s="7" t="s">
        <v>524</v>
      </c>
      <c r="E1418" s="7" t="s">
        <v>1432</v>
      </c>
      <c r="F1418" s="7" t="s">
        <v>1433</v>
      </c>
      <c r="G1418" s="7" t="s">
        <v>1550</v>
      </c>
      <c r="H1418" s="7" t="s">
        <v>163</v>
      </c>
      <c r="I1418" s="7" t="s">
        <v>127</v>
      </c>
      <c r="J1418" s="7" t="s">
        <v>128</v>
      </c>
      <c r="K1418" s="7" t="s">
        <v>129</v>
      </c>
      <c r="L1418" s="7" t="s">
        <v>97</v>
      </c>
      <c r="M1418" s="7" t="s">
        <v>86</v>
      </c>
      <c r="N1418" s="7" t="s">
        <v>133</v>
      </c>
      <c r="O1418" s="7" t="s">
        <v>130</v>
      </c>
      <c r="P1418" s="7" t="s">
        <v>131</v>
      </c>
      <c r="Q1418" s="7" t="s">
        <v>114</v>
      </c>
      <c r="R1418" s="7" t="s">
        <v>91</v>
      </c>
      <c r="S1418" s="7" t="s">
        <v>137</v>
      </c>
      <c r="T1418" s="7" t="s">
        <v>97</v>
      </c>
      <c r="U1418" s="7" t="s">
        <v>157</v>
      </c>
      <c r="V1418" s="7" t="s">
        <v>242</v>
      </c>
      <c r="W1418" s="7" t="s">
        <v>116</v>
      </c>
      <c r="X1418" s="7" t="s">
        <v>87</v>
      </c>
      <c r="Y1418" s="7" t="n">
        <v>0</v>
      </c>
      <c r="Z1418" s="7" t="n">
        <v>1</v>
      </c>
      <c r="AA1418" s="7" t="str">
        <f aca="false">IF(Y1418&gt;Z1418,"Win",IF(Y1418&lt;Z1418,"Loss","Draw"))</f>
        <v>Loss</v>
      </c>
      <c r="AB1418" s="7" t="s">
        <v>99</v>
      </c>
      <c r="AC1418" s="7" t="s">
        <v>99</v>
      </c>
      <c r="AD1418" s="7" t="s">
        <v>595</v>
      </c>
      <c r="AE1418" s="7" t="s">
        <v>321</v>
      </c>
      <c r="AF1418" s="7" t="str">
        <f aca="false">IF(AD1418&lt;AE1418,AD1418,AE1418)</f>
        <v>Arrows, Bandit, Battle Ram, Golden Knight, Mega Knight, Mother Witch, Ronin, Skeleton Dragons</v>
      </c>
      <c r="AG1418" s="7" t="str">
        <f aca="false">IF(AD1418&lt;AE1418,AE1418,AD1418)</f>
        <v>Bomber, Fire Spirit, Giant Snowball, Goblin Drill, Goblins, Poison, Ronin, Tesla</v>
      </c>
      <c r="AH1418" s="7" t="str">
        <f aca="false">IF(AD1418=AF1418,AA1418,IF(AA1418="Win","Loss",IF(AA1418="Loss","Win","Draw")))</f>
        <v>Loss</v>
      </c>
      <c r="AI1418" s="7" t="s">
        <v>297</v>
      </c>
    </row>
    <row r="1419" customFormat="false" ht="15" hidden="false" customHeight="true" outlineLevel="0" collapsed="false">
      <c r="A1419" s="7" t="s">
        <v>3734</v>
      </c>
      <c r="B1419" s="7" t="n">
        <v>3</v>
      </c>
      <c r="C1419" s="7" t="s">
        <v>523</v>
      </c>
      <c r="D1419" s="7" t="s">
        <v>524</v>
      </c>
      <c r="E1419" s="7" t="s">
        <v>1432</v>
      </c>
      <c r="F1419" s="7" t="s">
        <v>1433</v>
      </c>
      <c r="G1419" s="7" t="s">
        <v>1551</v>
      </c>
      <c r="H1419" s="7" t="s">
        <v>163</v>
      </c>
      <c r="I1419" s="7" t="s">
        <v>114</v>
      </c>
      <c r="J1419" s="7" t="s">
        <v>202</v>
      </c>
      <c r="K1419" s="7" t="s">
        <v>87</v>
      </c>
      <c r="L1419" s="7" t="s">
        <v>88</v>
      </c>
      <c r="M1419" s="7" t="s">
        <v>241</v>
      </c>
      <c r="N1419" s="7" t="s">
        <v>157</v>
      </c>
      <c r="O1419" s="7" t="s">
        <v>137</v>
      </c>
      <c r="P1419" s="7" t="s">
        <v>116</v>
      </c>
      <c r="Q1419" s="7" t="s">
        <v>84</v>
      </c>
      <c r="R1419" s="7" t="s">
        <v>83</v>
      </c>
      <c r="S1419" s="7" t="s">
        <v>186</v>
      </c>
      <c r="T1419" s="7" t="s">
        <v>109</v>
      </c>
      <c r="U1419" s="7" t="s">
        <v>234</v>
      </c>
      <c r="V1419" s="7" t="s">
        <v>130</v>
      </c>
      <c r="W1419" s="7" t="s">
        <v>111</v>
      </c>
      <c r="X1419" s="7" t="s">
        <v>193</v>
      </c>
      <c r="Y1419" s="7" t="n">
        <v>1</v>
      </c>
      <c r="Z1419" s="7" t="n">
        <v>0</v>
      </c>
      <c r="AA1419" s="7" t="str">
        <f aca="false">IF(Y1419&gt;Z1419,"Win",IF(Y1419&lt;Z1419,"Loss","Draw"))</f>
        <v>Win</v>
      </c>
      <c r="AB1419" s="7" t="s">
        <v>99</v>
      </c>
      <c r="AC1419" s="7" t="s">
        <v>99</v>
      </c>
      <c r="AD1419" s="7" t="s">
        <v>783</v>
      </c>
      <c r="AE1419" s="7" t="s">
        <v>1097</v>
      </c>
      <c r="AF1419" s="7" t="str">
        <f aca="false">IF(AD1419&lt;AE1419,AD1419,AE1419)</f>
        <v>Archers, Arrows, Balloon, Bomb Tower, Guards, Miner, Monk, Zap</v>
      </c>
      <c r="AG1419" s="7" t="str">
        <f aca="false">IF(AD1419&lt;AE1419,AE1419,AD1419)</f>
        <v>Berserker, Fire Spirit, Giant Snowball, Goblin Drill, Knight, Magic Archer, Poison, Tesla</v>
      </c>
      <c r="AH1419" s="7" t="str">
        <f aca="false">IF(AD1419=AF1419,AA1419,IF(AA1419="Win","Loss",IF(AA1419="Loss","Win","Draw")))</f>
        <v>Loss</v>
      </c>
      <c r="AI1419" s="7" t="s">
        <v>297</v>
      </c>
    </row>
    <row r="1420" customFormat="false" ht="15" hidden="false" customHeight="true" outlineLevel="0" collapsed="false">
      <c r="A1420" s="7" t="s">
        <v>3736</v>
      </c>
      <c r="B1420" s="7" t="n">
        <v>1</v>
      </c>
      <c r="C1420" s="7" t="s">
        <v>523</v>
      </c>
      <c r="D1420" s="7" t="s">
        <v>524</v>
      </c>
      <c r="E1420" s="7" t="s">
        <v>1432</v>
      </c>
      <c r="F1420" s="7" t="s">
        <v>1433</v>
      </c>
      <c r="G1420" s="7" t="s">
        <v>1552</v>
      </c>
      <c r="H1420" s="7" t="s">
        <v>81</v>
      </c>
      <c r="I1420" s="7" t="s">
        <v>92</v>
      </c>
      <c r="J1420" s="7" t="s">
        <v>91</v>
      </c>
      <c r="K1420" s="7" t="s">
        <v>90</v>
      </c>
      <c r="L1420" s="7" t="s">
        <v>125</v>
      </c>
      <c r="M1420" s="7" t="s">
        <v>93</v>
      </c>
      <c r="N1420" s="7" t="s">
        <v>96</v>
      </c>
      <c r="O1420" s="7" t="s">
        <v>94</v>
      </c>
      <c r="P1420" s="7" t="s">
        <v>150</v>
      </c>
      <c r="Q1420" s="7" t="s">
        <v>82</v>
      </c>
      <c r="R1420" s="7" t="s">
        <v>151</v>
      </c>
      <c r="S1420" s="7" t="s">
        <v>152</v>
      </c>
      <c r="T1420" s="7" t="s">
        <v>85</v>
      </c>
      <c r="U1420" s="7" t="s">
        <v>126</v>
      </c>
      <c r="V1420" s="7" t="s">
        <v>150</v>
      </c>
      <c r="W1420" s="7" t="s">
        <v>89</v>
      </c>
      <c r="X1420" s="7" t="s">
        <v>153</v>
      </c>
      <c r="Y1420" s="7" t="n">
        <v>0</v>
      </c>
      <c r="Z1420" s="7" t="n">
        <v>1</v>
      </c>
      <c r="AA1420" s="7" t="str">
        <f aca="false">IF(Y1420&gt;Z1420,"Win",IF(Y1420&lt;Z1420,"Loss","Draw"))</f>
        <v>Loss</v>
      </c>
      <c r="AB1420" s="7" t="s">
        <v>99</v>
      </c>
      <c r="AC1420" s="7" t="s">
        <v>99</v>
      </c>
      <c r="AD1420" s="7" t="s">
        <v>635</v>
      </c>
      <c r="AE1420" s="7" t="s">
        <v>155</v>
      </c>
      <c r="AF1420" s="7" t="str">
        <f aca="false">IF(AD1420&lt;AE1420,AD1420,AE1420)</f>
        <v>Baby Dragon, Cannon, Electro Spirit, Lightning, Mighty Miner, Royal Hogs, Skeletons, The Log</v>
      </c>
      <c r="AG1420" s="7" t="str">
        <f aca="false">IF(AD1420&lt;AE1420,AE1420,AD1420)</f>
        <v>Cannon Cart, Electro Spirit, Fireball, Goblins, Minions, Mortar, Rascals, Skeleton Barrel</v>
      </c>
      <c r="AH1420" s="7" t="str">
        <f aca="false">IF(AD1420=AF1420,AA1420,IF(AA1420="Win","Loss",IF(AA1420="Loss","Win","Draw")))</f>
        <v>Win</v>
      </c>
      <c r="AI1420" s="7" t="s">
        <v>297</v>
      </c>
    </row>
    <row r="1421" customFormat="false" ht="15" hidden="false" customHeight="true" outlineLevel="0" collapsed="false">
      <c r="A1421" s="7" t="s">
        <v>3736</v>
      </c>
      <c r="B1421" s="7" t="n">
        <v>2</v>
      </c>
      <c r="C1421" s="7" t="s">
        <v>523</v>
      </c>
      <c r="D1421" s="7" t="s">
        <v>524</v>
      </c>
      <c r="E1421" s="7" t="s">
        <v>1432</v>
      </c>
      <c r="F1421" s="7" t="s">
        <v>1433</v>
      </c>
      <c r="G1421" s="7" t="s">
        <v>1554</v>
      </c>
      <c r="H1421" s="7" t="s">
        <v>163</v>
      </c>
      <c r="I1421" s="7" t="s">
        <v>208</v>
      </c>
      <c r="J1421" s="7" t="s">
        <v>95</v>
      </c>
      <c r="K1421" s="7" t="s">
        <v>448</v>
      </c>
      <c r="L1421" s="7" t="s">
        <v>126</v>
      </c>
      <c r="M1421" s="7" t="s">
        <v>118</v>
      </c>
      <c r="N1421" s="7" t="s">
        <v>119</v>
      </c>
      <c r="O1421" s="7" t="s">
        <v>116</v>
      </c>
      <c r="P1421" s="7" t="s">
        <v>115</v>
      </c>
      <c r="Q1421" s="7" t="s">
        <v>113</v>
      </c>
      <c r="R1421" s="7" t="s">
        <v>95</v>
      </c>
      <c r="S1421" s="7" t="s">
        <v>87</v>
      </c>
      <c r="T1421" s="7" t="s">
        <v>241</v>
      </c>
      <c r="U1421" s="7" t="s">
        <v>118</v>
      </c>
      <c r="V1421" s="7" t="s">
        <v>116</v>
      </c>
      <c r="W1421" s="7" t="s">
        <v>115</v>
      </c>
      <c r="X1421" s="7" t="s">
        <v>91</v>
      </c>
      <c r="Y1421" s="7" t="n">
        <v>0</v>
      </c>
      <c r="Z1421" s="7" t="n">
        <v>1</v>
      </c>
      <c r="AA1421" s="7" t="str">
        <f aca="false">IF(Y1421&gt;Z1421,"Win",IF(Y1421&lt;Z1421,"Loss","Draw"))</f>
        <v>Loss</v>
      </c>
      <c r="AB1421" s="7" t="s">
        <v>99</v>
      </c>
      <c r="AC1421" s="7" t="s">
        <v>99</v>
      </c>
      <c r="AD1421" s="7" t="s">
        <v>1556</v>
      </c>
      <c r="AE1421" s="7" t="s">
        <v>1555</v>
      </c>
      <c r="AF1421" s="7" t="str">
        <f aca="false">IF(AD1421&lt;AE1421,AD1421,AE1421)</f>
        <v>Barbarian Barrel, Furnace, Goblins, Graveyard, Ice Spirit, Knight, Poison, Tesla</v>
      </c>
      <c r="AG1421" s="7" t="str">
        <f aca="false">IF(AD1421&lt;AE1421,AE1421,AD1421)</f>
        <v>Barbarian Barrel, Goblin Hut, Graveyard, Ice Spirit, Poison, Skeletons, Valkyrie, Witch</v>
      </c>
      <c r="AH1421" s="7" t="str">
        <f aca="false">IF(AD1421=AF1421,AA1421,IF(AA1421="Win","Loss",IF(AA1421="Loss","Win","Draw")))</f>
        <v>Win</v>
      </c>
      <c r="AI1421" s="7" t="s">
        <v>297</v>
      </c>
    </row>
    <row r="1422" customFormat="false" ht="15" hidden="false" customHeight="true" outlineLevel="0" collapsed="false">
      <c r="A1422" s="7" t="s">
        <v>3736</v>
      </c>
      <c r="B1422" s="7" t="n">
        <v>3</v>
      </c>
      <c r="C1422" s="7" t="s">
        <v>523</v>
      </c>
      <c r="D1422" s="7" t="s">
        <v>524</v>
      </c>
      <c r="E1422" s="7" t="s">
        <v>1432</v>
      </c>
      <c r="F1422" s="7" t="s">
        <v>1433</v>
      </c>
      <c r="G1422" s="7" t="s">
        <v>1557</v>
      </c>
      <c r="H1422" s="7" t="s">
        <v>163</v>
      </c>
      <c r="I1422" s="7" t="s">
        <v>185</v>
      </c>
      <c r="J1422" s="7" t="s">
        <v>186</v>
      </c>
      <c r="K1422" s="7" t="s">
        <v>241</v>
      </c>
      <c r="L1422" s="7" t="s">
        <v>111</v>
      </c>
      <c r="M1422" s="7" t="s">
        <v>88</v>
      </c>
      <c r="N1422" s="7" t="s">
        <v>234</v>
      </c>
      <c r="O1422" s="7" t="s">
        <v>109</v>
      </c>
      <c r="P1422" s="7" t="s">
        <v>187</v>
      </c>
      <c r="Q1422" s="7" t="s">
        <v>177</v>
      </c>
      <c r="R1422" s="7" t="s">
        <v>83</v>
      </c>
      <c r="S1422" s="7" t="s">
        <v>188</v>
      </c>
      <c r="T1422" s="7" t="s">
        <v>86</v>
      </c>
      <c r="U1422" s="7" t="s">
        <v>173</v>
      </c>
      <c r="V1422" s="7" t="s">
        <v>215</v>
      </c>
      <c r="W1422" s="7" t="s">
        <v>130</v>
      </c>
      <c r="X1422" s="7" t="s">
        <v>327</v>
      </c>
      <c r="Y1422" s="7" t="n">
        <v>1</v>
      </c>
      <c r="Z1422" s="7" t="n">
        <v>0</v>
      </c>
      <c r="AA1422" s="7" t="str">
        <f aca="false">IF(Y1422&gt;Z1422,"Win",IF(Y1422&lt;Z1422,"Loss","Draw"))</f>
        <v>Win</v>
      </c>
      <c r="AB1422" s="7" t="s">
        <v>99</v>
      </c>
      <c r="AC1422" s="7" t="s">
        <v>99</v>
      </c>
      <c r="AD1422" s="7" t="s">
        <v>363</v>
      </c>
      <c r="AE1422" s="7" t="s">
        <v>1558</v>
      </c>
      <c r="AF1422" s="7" t="str">
        <f aca="false">IF(AD1422&lt;AE1422,AD1422,AE1422)</f>
        <v>Arrows, Fisherman, Monk, Rage, Royal Giant, Skeleton Dragons, Tombstone, Zappies</v>
      </c>
      <c r="AG1422" s="7" t="str">
        <f aca="false">IF(AD1422&lt;AE1422,AE1422,AD1422)</f>
        <v>Balloon, Berserker, Bomb Tower, Executioner, Knight, Miner, Tornado, Zap</v>
      </c>
      <c r="AH1422" s="7" t="str">
        <f aca="false">IF(AD1422=AF1422,AA1422,IF(AA1422="Win","Loss",IF(AA1422="Loss","Win","Draw")))</f>
        <v>Loss</v>
      </c>
      <c r="AI1422" s="7" t="s">
        <v>297</v>
      </c>
    </row>
    <row r="1423" customFormat="false" ht="15" hidden="false" customHeight="true" outlineLevel="0" collapsed="false">
      <c r="A1423" s="7" t="s">
        <v>3737</v>
      </c>
      <c r="B1423" s="7" t="n">
        <v>1</v>
      </c>
      <c r="C1423" s="7" t="s">
        <v>523</v>
      </c>
      <c r="D1423" s="7" t="s">
        <v>524</v>
      </c>
      <c r="E1423" s="7" t="s">
        <v>1432</v>
      </c>
      <c r="F1423" s="7" t="s">
        <v>1433</v>
      </c>
      <c r="G1423" s="7" t="s">
        <v>1560</v>
      </c>
      <c r="H1423" s="7" t="s">
        <v>163</v>
      </c>
      <c r="I1423" s="7" t="s">
        <v>141</v>
      </c>
      <c r="J1423" s="7" t="s">
        <v>95</v>
      </c>
      <c r="K1423" s="7" t="s">
        <v>107</v>
      </c>
      <c r="L1423" s="7" t="s">
        <v>177</v>
      </c>
      <c r="M1423" s="7" t="s">
        <v>150</v>
      </c>
      <c r="N1423" s="7" t="s">
        <v>178</v>
      </c>
      <c r="O1423" s="7" t="s">
        <v>93</v>
      </c>
      <c r="P1423" s="7" t="s">
        <v>143</v>
      </c>
      <c r="Q1423" s="7" t="s">
        <v>201</v>
      </c>
      <c r="R1423" s="7" t="s">
        <v>202</v>
      </c>
      <c r="S1423" s="7" t="s">
        <v>123</v>
      </c>
      <c r="T1423" s="7" t="s">
        <v>111</v>
      </c>
      <c r="U1423" s="7" t="s">
        <v>187</v>
      </c>
      <c r="V1423" s="7" t="s">
        <v>126</v>
      </c>
      <c r="W1423" s="7" t="s">
        <v>95</v>
      </c>
      <c r="X1423" s="7" t="s">
        <v>234</v>
      </c>
      <c r="Y1423" s="7" t="n">
        <v>0</v>
      </c>
      <c r="Z1423" s="7" t="n">
        <v>1</v>
      </c>
      <c r="AA1423" s="7" t="str">
        <f aca="false">IF(Y1423&gt;Z1423,"Win",IF(Y1423&lt;Z1423,"Loss","Draw"))</f>
        <v>Loss</v>
      </c>
      <c r="AB1423" s="7" t="s">
        <v>99</v>
      </c>
      <c r="AC1423" s="7" t="s">
        <v>99</v>
      </c>
      <c r="AD1423" s="7" t="s">
        <v>180</v>
      </c>
      <c r="AE1423" s="7" t="s">
        <v>840</v>
      </c>
      <c r="AF1423" s="7" t="str">
        <f aca="false">IF(AD1423&lt;AE1423,AD1423,AE1423)</f>
        <v>Barbarian Barrel, Bomb Tower, Goblinstein, Magic Archer, Miner, Skeletons, Tornado, Wall Breakers</v>
      </c>
      <c r="AG1423" s="7" t="str">
        <f aca="false">IF(AD1423&lt;AE1423,AE1423,AD1423)</f>
        <v>Barbarian Barrel, Electro Spirit, Fireball, Goblin Cage, Heal Spirit, Lumberjack, Phoenix, Royal Giant</v>
      </c>
      <c r="AH1423" s="7" t="str">
        <f aca="false">IF(AD1423=AF1423,AA1423,IF(AA1423="Win","Loss",IF(AA1423="Loss","Win","Draw")))</f>
        <v>Win</v>
      </c>
      <c r="AI1423" s="7" t="s">
        <v>297</v>
      </c>
    </row>
    <row r="1424" customFormat="false" ht="15" hidden="false" customHeight="true" outlineLevel="0" collapsed="false">
      <c r="A1424" s="7" t="s">
        <v>3737</v>
      </c>
      <c r="B1424" s="7" t="n">
        <v>2</v>
      </c>
      <c r="C1424" s="7" t="s">
        <v>523</v>
      </c>
      <c r="D1424" s="7" t="s">
        <v>524</v>
      </c>
      <c r="E1424" s="7" t="s">
        <v>1432</v>
      </c>
      <c r="F1424" s="7" t="s">
        <v>1433</v>
      </c>
      <c r="G1424" s="7" t="s">
        <v>1561</v>
      </c>
      <c r="H1424" s="7" t="s">
        <v>163</v>
      </c>
      <c r="I1424" s="7" t="s">
        <v>137</v>
      </c>
      <c r="J1424" s="7" t="s">
        <v>128</v>
      </c>
      <c r="K1424" s="7" t="s">
        <v>114</v>
      </c>
      <c r="L1424" s="7" t="s">
        <v>126</v>
      </c>
      <c r="M1424" s="7" t="s">
        <v>242</v>
      </c>
      <c r="N1424" s="7" t="s">
        <v>157</v>
      </c>
      <c r="O1424" s="7" t="s">
        <v>87</v>
      </c>
      <c r="P1424" s="7" t="s">
        <v>116</v>
      </c>
      <c r="Q1424" s="7" t="s">
        <v>208</v>
      </c>
      <c r="R1424" s="7" t="s">
        <v>188</v>
      </c>
      <c r="S1424" s="7" t="s">
        <v>109</v>
      </c>
      <c r="T1424" s="7" t="s">
        <v>88</v>
      </c>
      <c r="U1424" s="7" t="s">
        <v>86</v>
      </c>
      <c r="V1424" s="7" t="s">
        <v>112</v>
      </c>
      <c r="W1424" s="7" t="s">
        <v>110</v>
      </c>
      <c r="X1424" s="7" t="s">
        <v>93</v>
      </c>
      <c r="Y1424" s="7" t="n">
        <v>3</v>
      </c>
      <c r="Z1424" s="7" t="n">
        <v>1</v>
      </c>
      <c r="AA1424" s="7" t="str">
        <f aca="false">IF(Y1424&gt;Z1424,"Win",IF(Y1424&lt;Z1424,"Loss","Draw"))</f>
        <v>Win</v>
      </c>
      <c r="AB1424" s="7" t="s">
        <v>99</v>
      </c>
      <c r="AC1424" s="7" t="s">
        <v>99</v>
      </c>
      <c r="AD1424" s="7" t="s">
        <v>1230</v>
      </c>
      <c r="AE1424" s="7" t="s">
        <v>368</v>
      </c>
      <c r="AF1424" s="7" t="str">
        <f aca="false">IF(AD1424&lt;AE1424,AD1424,AE1424)</f>
        <v>Berserker, Fireball, Lava Hound, Skeleton Dragons, Spirit Empress, Tombstone, Valkyrie, Zap</v>
      </c>
      <c r="AG1424" s="7" t="str">
        <f aca="false">IF(AD1424&lt;AE1424,AE1424,AD1424)</f>
        <v>Bomber, Fire Spirit, Giant Snowball, Goblin Drill, Golden Knight, Poison, Skeletons, Tesla</v>
      </c>
      <c r="AH1424" s="7" t="str">
        <f aca="false">IF(AD1424=AF1424,AA1424,IF(AA1424="Win","Loss",IF(AA1424="Loss","Win","Draw")))</f>
        <v>Loss</v>
      </c>
      <c r="AI1424" s="7" t="s">
        <v>297</v>
      </c>
    </row>
    <row r="1425" customFormat="false" ht="15" hidden="false" customHeight="true" outlineLevel="0" collapsed="false">
      <c r="A1425" s="7" t="s">
        <v>3737</v>
      </c>
      <c r="B1425" s="7" t="n">
        <v>3</v>
      </c>
      <c r="C1425" s="7" t="s">
        <v>523</v>
      </c>
      <c r="D1425" s="7" t="s">
        <v>524</v>
      </c>
      <c r="E1425" s="7" t="s">
        <v>1432</v>
      </c>
      <c r="F1425" s="7" t="s">
        <v>1433</v>
      </c>
      <c r="G1425" s="7" t="s">
        <v>1562</v>
      </c>
      <c r="H1425" s="7" t="s">
        <v>163</v>
      </c>
      <c r="I1425" s="7" t="s">
        <v>185</v>
      </c>
      <c r="J1425" s="7" t="s">
        <v>186</v>
      </c>
      <c r="K1425" s="7" t="s">
        <v>109</v>
      </c>
      <c r="L1425" s="7" t="s">
        <v>117</v>
      </c>
      <c r="M1425" s="7" t="s">
        <v>111</v>
      </c>
      <c r="N1425" s="7" t="s">
        <v>173</v>
      </c>
      <c r="O1425" s="7" t="s">
        <v>188</v>
      </c>
      <c r="P1425" s="7" t="s">
        <v>187</v>
      </c>
      <c r="Q1425" s="7" t="s">
        <v>114</v>
      </c>
      <c r="R1425" s="7" t="s">
        <v>151</v>
      </c>
      <c r="S1425" s="7" t="s">
        <v>137</v>
      </c>
      <c r="T1425" s="7" t="s">
        <v>138</v>
      </c>
      <c r="U1425" s="7" t="s">
        <v>118</v>
      </c>
      <c r="V1425" s="7" t="s">
        <v>87</v>
      </c>
      <c r="W1425" s="7" t="s">
        <v>116</v>
      </c>
      <c r="X1425" s="7" t="s">
        <v>193</v>
      </c>
      <c r="Y1425" s="7" t="n">
        <v>0</v>
      </c>
      <c r="Z1425" s="7" t="n">
        <v>1</v>
      </c>
      <c r="AA1425" s="7" t="str">
        <f aca="false">IF(Y1425&gt;Z1425,"Win",IF(Y1425&lt;Z1425,"Loss","Draw"))</f>
        <v>Loss</v>
      </c>
      <c r="AB1425" s="7" t="s">
        <v>99</v>
      </c>
      <c r="AC1425" s="7" t="s">
        <v>99</v>
      </c>
      <c r="AD1425" s="7" t="s">
        <v>538</v>
      </c>
      <c r="AE1425" s="7" t="s">
        <v>1563</v>
      </c>
      <c r="AF1425" s="7" t="str">
        <f aca="false">IF(AD1425&lt;AE1425,AD1425,AE1425)</f>
        <v>Balloon, Executioner, Giant Skeleton, Miner, Tombstone, Tornado, Zap, Zappies</v>
      </c>
      <c r="AG1425" s="7" t="str">
        <f aca="false">IF(AD1425&lt;AE1425,AE1425,AD1425)</f>
        <v>Giant Snowball, Goblin Demolisher, Goblin Drill, Guards, Ice Spirit, Mighty Miner, Poison, Tesla</v>
      </c>
      <c r="AH1425" s="7" t="str">
        <f aca="false">IF(AD1425=AF1425,AA1425,IF(AA1425="Win","Loss",IF(AA1425="Loss","Win","Draw")))</f>
        <v>Loss</v>
      </c>
      <c r="AI1425" s="7" t="s">
        <v>297</v>
      </c>
    </row>
    <row r="1426" customFormat="false" ht="15" hidden="false" customHeight="true" outlineLevel="0" collapsed="false">
      <c r="A1426" s="7" t="s">
        <v>3738</v>
      </c>
      <c r="B1426" s="7" t="n">
        <v>1</v>
      </c>
      <c r="C1426" s="7" t="s">
        <v>523</v>
      </c>
      <c r="D1426" s="7" t="s">
        <v>524</v>
      </c>
      <c r="E1426" s="7" t="s">
        <v>1432</v>
      </c>
      <c r="F1426" s="7" t="s">
        <v>1433</v>
      </c>
      <c r="G1426" s="7" t="s">
        <v>1565</v>
      </c>
      <c r="H1426" s="7" t="s">
        <v>81</v>
      </c>
      <c r="I1426" s="7" t="s">
        <v>407</v>
      </c>
      <c r="J1426" s="7" t="s">
        <v>151</v>
      </c>
      <c r="K1426" s="7" t="s">
        <v>87</v>
      </c>
      <c r="L1426" s="7" t="s">
        <v>165</v>
      </c>
      <c r="M1426" s="7" t="s">
        <v>164</v>
      </c>
      <c r="N1426" s="7" t="s">
        <v>126</v>
      </c>
      <c r="O1426" s="7" t="s">
        <v>150</v>
      </c>
      <c r="P1426" s="7" t="s">
        <v>89</v>
      </c>
      <c r="Q1426" s="7" t="s">
        <v>141</v>
      </c>
      <c r="R1426" s="7" t="s">
        <v>95</v>
      </c>
      <c r="S1426" s="7" t="s">
        <v>107</v>
      </c>
      <c r="T1426" s="7" t="s">
        <v>177</v>
      </c>
      <c r="U1426" s="7" t="s">
        <v>178</v>
      </c>
      <c r="V1426" s="7" t="s">
        <v>93</v>
      </c>
      <c r="W1426" s="7" t="s">
        <v>150</v>
      </c>
      <c r="X1426" s="7" t="s">
        <v>143</v>
      </c>
      <c r="Y1426" s="7" t="n">
        <v>0</v>
      </c>
      <c r="Z1426" s="7" t="n">
        <v>1</v>
      </c>
      <c r="AA1426" s="7" t="str">
        <f aca="false">IF(Y1426&gt;Z1426,"Win",IF(Y1426&lt;Z1426,"Loss","Draw"))</f>
        <v>Loss</v>
      </c>
      <c r="AB1426" s="7" t="s">
        <v>99</v>
      </c>
      <c r="AC1426" s="7" t="s">
        <v>99</v>
      </c>
      <c r="AD1426" s="7" t="s">
        <v>526</v>
      </c>
      <c r="AE1426" s="7" t="s">
        <v>180</v>
      </c>
      <c r="AF1426" s="7" t="str">
        <f aca="false">IF(AD1426&lt;AE1426,AD1426,AE1426)</f>
        <v>Barbarian Barrel, Electro Spirit, Fireball, Goblin Cage, Heal Spirit, Lumberjack, Phoenix, Royal Giant</v>
      </c>
      <c r="AG1426" s="7" t="str">
        <f aca="false">IF(AD1426&lt;AE1426,AE1426,AD1426)</f>
        <v>Earthquake, Electro Spirit, Firecracker, Hog Rider, Mighty Miner, Skeletons, Tesla, The Log</v>
      </c>
      <c r="AH1426" s="7" t="str">
        <f aca="false">IF(AD1426=AF1426,AA1426,IF(AA1426="Win","Loss",IF(AA1426="Loss","Win","Draw")))</f>
        <v>Win</v>
      </c>
      <c r="AI1426" s="7" t="s">
        <v>297</v>
      </c>
    </row>
    <row r="1427" customFormat="false" ht="15" hidden="false" customHeight="true" outlineLevel="0" collapsed="false">
      <c r="A1427" s="7" t="s">
        <v>3738</v>
      </c>
      <c r="B1427" s="7" t="n">
        <v>2</v>
      </c>
      <c r="C1427" s="7" t="s">
        <v>523</v>
      </c>
      <c r="D1427" s="7" t="s">
        <v>524</v>
      </c>
      <c r="E1427" s="7" t="s">
        <v>1432</v>
      </c>
      <c r="F1427" s="7" t="s">
        <v>1433</v>
      </c>
      <c r="G1427" s="7" t="s">
        <v>1566</v>
      </c>
      <c r="H1427" s="7" t="s">
        <v>81</v>
      </c>
      <c r="I1427" s="7" t="s">
        <v>152</v>
      </c>
      <c r="J1427" s="7" t="s">
        <v>128</v>
      </c>
      <c r="K1427" s="7" t="s">
        <v>107</v>
      </c>
      <c r="L1427" s="7" t="s">
        <v>387</v>
      </c>
      <c r="M1427" s="7" t="s">
        <v>307</v>
      </c>
      <c r="N1427" s="7" t="s">
        <v>85</v>
      </c>
      <c r="O1427" s="7" t="s">
        <v>187</v>
      </c>
      <c r="P1427" s="7" t="s">
        <v>95</v>
      </c>
      <c r="Q1427" s="7" t="s">
        <v>201</v>
      </c>
      <c r="R1427" s="7" t="s">
        <v>202</v>
      </c>
      <c r="S1427" s="7" t="s">
        <v>203</v>
      </c>
      <c r="T1427" s="7" t="s">
        <v>118</v>
      </c>
      <c r="U1427" s="7" t="s">
        <v>157</v>
      </c>
      <c r="V1427" s="7" t="s">
        <v>88</v>
      </c>
      <c r="W1427" s="7" t="s">
        <v>153</v>
      </c>
      <c r="X1427" s="7" t="s">
        <v>204</v>
      </c>
      <c r="Y1427" s="7" t="n">
        <v>0</v>
      </c>
      <c r="Z1427" s="7" t="n">
        <v>1</v>
      </c>
      <c r="AA1427" s="7" t="str">
        <f aca="false">IF(Y1427&gt;Z1427,"Win",IF(Y1427&lt;Z1427,"Loss","Draw"))</f>
        <v>Loss</v>
      </c>
      <c r="AB1427" s="7" t="s">
        <v>99</v>
      </c>
      <c r="AC1427" s="7" t="s">
        <v>99</v>
      </c>
      <c r="AD1427" s="7" t="s">
        <v>1568</v>
      </c>
      <c r="AE1427" s="7" t="s">
        <v>1567</v>
      </c>
      <c r="AF1427" s="7" t="str">
        <f aca="false">IF(AD1427&lt;AE1427,AD1427,AE1427)</f>
        <v>Baby Dragon, Barbarian Barrel, Electro Giant, Goblin Cage, Golden Knight, Ice Wizard, Lightning, Tornado</v>
      </c>
      <c r="AG1427" s="7" t="str">
        <f aca="false">IF(AD1427&lt;AE1427,AE1427,AD1427)</f>
        <v>Berserker, Cannon, Fire Spirit, Goblin Barrel, Ice Spirit, Magic Archer, Royal Delivery, Wall Breakers</v>
      </c>
      <c r="AH1427" s="7" t="str">
        <f aca="false">IF(AD1427=AF1427,AA1427,IF(AA1427="Win","Loss",IF(AA1427="Loss","Win","Draw")))</f>
        <v>Loss</v>
      </c>
      <c r="AI1427" s="7" t="s">
        <v>297</v>
      </c>
    </row>
    <row r="1428" customFormat="false" ht="15" hidden="false" customHeight="true" outlineLevel="0" collapsed="false">
      <c r="A1428" s="7" t="s">
        <v>3738</v>
      </c>
      <c r="B1428" s="7" t="n">
        <v>3</v>
      </c>
      <c r="C1428" s="7" t="s">
        <v>523</v>
      </c>
      <c r="D1428" s="7" t="s">
        <v>524</v>
      </c>
      <c r="E1428" s="7" t="s">
        <v>1432</v>
      </c>
      <c r="F1428" s="7" t="s">
        <v>1433</v>
      </c>
      <c r="G1428" s="7" t="s">
        <v>1569</v>
      </c>
      <c r="H1428" s="7" t="s">
        <v>81</v>
      </c>
      <c r="I1428" s="7" t="s">
        <v>84</v>
      </c>
      <c r="J1428" s="7" t="s">
        <v>108</v>
      </c>
      <c r="K1428" s="7" t="s">
        <v>114</v>
      </c>
      <c r="L1428" s="7" t="s">
        <v>115</v>
      </c>
      <c r="M1428" s="7" t="s">
        <v>118</v>
      </c>
      <c r="N1428" s="7" t="s">
        <v>138</v>
      </c>
      <c r="O1428" s="7" t="s">
        <v>119</v>
      </c>
      <c r="P1428" s="7" t="s">
        <v>116</v>
      </c>
      <c r="Q1428" s="7" t="s">
        <v>90</v>
      </c>
      <c r="R1428" s="7" t="s">
        <v>91</v>
      </c>
      <c r="S1428" s="7" t="s">
        <v>92</v>
      </c>
      <c r="T1428" s="7" t="s">
        <v>97</v>
      </c>
      <c r="U1428" s="7" t="s">
        <v>94</v>
      </c>
      <c r="V1428" s="7" t="s">
        <v>89</v>
      </c>
      <c r="W1428" s="7" t="s">
        <v>116</v>
      </c>
      <c r="X1428" s="7" t="s">
        <v>159</v>
      </c>
      <c r="Y1428" s="7" t="n">
        <v>0</v>
      </c>
      <c r="Z1428" s="7" t="n">
        <v>1</v>
      </c>
      <c r="AA1428" s="7" t="str">
        <f aca="false">IF(Y1428&gt;Z1428,"Win",IF(Y1428&lt;Z1428,"Loss","Draw"))</f>
        <v>Loss</v>
      </c>
      <c r="AB1428" s="7" t="s">
        <v>99</v>
      </c>
      <c r="AC1428" s="7" t="s">
        <v>99</v>
      </c>
      <c r="AD1428" s="7" t="s">
        <v>984</v>
      </c>
      <c r="AE1428" s="7" t="s">
        <v>1570</v>
      </c>
      <c r="AF1428" s="7" t="str">
        <f aca="false">IF(AD1428&lt;AE1428,AD1428,AE1428)</f>
        <v>Archers, Dark Prince, Giant Snowball, Goblin Demolisher, Goblin Hut, Graveyard, Ice Spirit, Poison</v>
      </c>
      <c r="AG1428" s="7" t="str">
        <f aca="false">IF(AD1428&lt;AE1428,AE1428,AD1428)</f>
        <v>Dart Goblin, Goblins, Mortar, Poison, Rascals, Ronin, Skeleton Barrel, The Log</v>
      </c>
      <c r="AH1428" s="7" t="str">
        <f aca="false">IF(AD1428=AF1428,AA1428,IF(AA1428="Win","Loss",IF(AA1428="Loss","Win","Draw")))</f>
        <v>Loss</v>
      </c>
      <c r="AI1428" s="7" t="s">
        <v>297</v>
      </c>
    </row>
    <row r="1429" customFormat="false" ht="15" hidden="false" customHeight="true" outlineLevel="0" collapsed="false">
      <c r="A1429" s="5" t="s">
        <v>3739</v>
      </c>
      <c r="B1429" s="5" t="n">
        <v>1</v>
      </c>
      <c r="C1429" s="5" t="s">
        <v>523</v>
      </c>
      <c r="D1429" s="5" t="s">
        <v>524</v>
      </c>
      <c r="E1429" s="6" t="s">
        <v>3740</v>
      </c>
      <c r="F1429" s="5" t="s">
        <v>3741</v>
      </c>
      <c r="G1429" s="5" t="s">
        <v>3742</v>
      </c>
      <c r="H1429" s="5" t="s">
        <v>715</v>
      </c>
      <c r="I1429" s="5" t="s">
        <v>152</v>
      </c>
      <c r="J1429" s="5" t="s">
        <v>128</v>
      </c>
      <c r="K1429" s="5" t="s">
        <v>107</v>
      </c>
      <c r="L1429" s="5" t="s">
        <v>306</v>
      </c>
      <c r="M1429" s="5" t="s">
        <v>307</v>
      </c>
      <c r="N1429" s="5" t="s">
        <v>85</v>
      </c>
      <c r="O1429" s="5" t="s">
        <v>187</v>
      </c>
      <c r="P1429" s="5" t="s">
        <v>95</v>
      </c>
      <c r="Q1429" s="5" t="s">
        <v>407</v>
      </c>
      <c r="R1429" s="5" t="s">
        <v>151</v>
      </c>
      <c r="S1429" s="5" t="s">
        <v>87</v>
      </c>
      <c r="T1429" s="5" t="s">
        <v>89</v>
      </c>
      <c r="U1429" s="5" t="s">
        <v>165</v>
      </c>
      <c r="V1429" s="5" t="s">
        <v>126</v>
      </c>
      <c r="W1429" s="5" t="s">
        <v>150</v>
      </c>
      <c r="X1429" s="5" t="s">
        <v>164</v>
      </c>
      <c r="Y1429" s="5" t="n">
        <v>1</v>
      </c>
      <c r="Z1429" s="5" t="n">
        <v>0</v>
      </c>
      <c r="AA1429" s="5" t="str">
        <f aca="false">IF(Y1429&gt;Z1429,"Win",IF(Y1429&lt;Z1429,"Loss","Draw"))</f>
        <v>Win</v>
      </c>
      <c r="AB1429" s="5" t="s">
        <v>98</v>
      </c>
      <c r="AC1429" s="5" t="s">
        <v>99</v>
      </c>
      <c r="AD1429" s="5" t="s">
        <v>603</v>
      </c>
      <c r="AE1429" s="5" t="s">
        <v>526</v>
      </c>
      <c r="AF1429" s="5" t="str">
        <f aca="false">IF(AD1429&lt;AE1429,AD1429,AE1429)</f>
        <v>Baby Dragon, Barbarian Barrel, Goblin Cage, Golden Knight, Golem, Ice Wizard, Lightning, Tornado</v>
      </c>
      <c r="AG1429" s="5" t="str">
        <f aca="false">IF(AD1429&lt;AE1429,AE1429,AD1429)</f>
        <v>Earthquake, Electro Spirit, Firecracker, Hog Rider, Mighty Miner, Skeletons, Tesla, The Log</v>
      </c>
      <c r="AH1429" s="5" t="str">
        <f aca="false">IF(AD1429=AF1429,AA1429,IF(AA1429="Win","Loss",IF(AA1429="Loss","Win","Draw")))</f>
        <v>Win</v>
      </c>
      <c r="AI1429" s="5" t="s">
        <v>102</v>
      </c>
    </row>
    <row r="1430" customFormat="false" ht="15" hidden="false" customHeight="true" outlineLevel="0" collapsed="false">
      <c r="A1430" s="5" t="s">
        <v>3739</v>
      </c>
      <c r="B1430" s="5" t="n">
        <v>2</v>
      </c>
      <c r="C1430" s="5" t="s">
        <v>523</v>
      </c>
      <c r="D1430" s="5" t="s">
        <v>524</v>
      </c>
      <c r="E1430" s="6" t="s">
        <v>3740</v>
      </c>
      <c r="F1430" s="5" t="s">
        <v>3741</v>
      </c>
      <c r="G1430" s="5" t="s">
        <v>3743</v>
      </c>
      <c r="H1430" s="5" t="s">
        <v>163</v>
      </c>
      <c r="I1430" s="5" t="s">
        <v>201</v>
      </c>
      <c r="J1430" s="5" t="s">
        <v>202</v>
      </c>
      <c r="K1430" s="5" t="s">
        <v>203</v>
      </c>
      <c r="L1430" s="5" t="s">
        <v>118</v>
      </c>
      <c r="M1430" s="5" t="s">
        <v>157</v>
      </c>
      <c r="N1430" s="5" t="s">
        <v>97</v>
      </c>
      <c r="O1430" s="5" t="s">
        <v>234</v>
      </c>
      <c r="P1430" s="5" t="s">
        <v>204</v>
      </c>
      <c r="Q1430" s="5" t="s">
        <v>185</v>
      </c>
      <c r="R1430" s="5" t="s">
        <v>337</v>
      </c>
      <c r="S1430" s="5" t="s">
        <v>114</v>
      </c>
      <c r="T1430" s="5" t="s">
        <v>124</v>
      </c>
      <c r="U1430" s="5" t="s">
        <v>193</v>
      </c>
      <c r="V1430" s="5" t="s">
        <v>327</v>
      </c>
      <c r="W1430" s="5" t="s">
        <v>294</v>
      </c>
      <c r="X1430" s="5" t="s">
        <v>223</v>
      </c>
      <c r="Y1430" s="5" t="n">
        <v>1</v>
      </c>
      <c r="Z1430" s="5" t="n">
        <v>0</v>
      </c>
      <c r="AA1430" s="5" t="str">
        <f aca="false">IF(Y1430&gt;Z1430,"Win",IF(Y1430&lt;Z1430,"Loss","Draw"))</f>
        <v>Win</v>
      </c>
      <c r="AB1430" s="5" t="s">
        <v>98</v>
      </c>
      <c r="AC1430" s="5" t="s">
        <v>99</v>
      </c>
      <c r="AD1430" s="5" t="s">
        <v>543</v>
      </c>
      <c r="AE1430" s="5" t="s">
        <v>3744</v>
      </c>
      <c r="AF1430" s="5" t="str">
        <f aca="false">IF(AD1430&lt;AE1430,AD1430,AE1430)</f>
        <v>Bomb Tower, Fire Spirit, Goblin Barrel, Ice Spirit, Magic Archer, Ronin, Royal Delivery, Wall Breakers</v>
      </c>
      <c r="AG1430" s="5" t="str">
        <f aca="false">IF(AD1430&lt;AE1430,AE1430,AD1430)</f>
        <v>Boss Bandit, Executioner, Giant Snowball, Guards, Rage, Ram Rider, Royal Ghost, Vines</v>
      </c>
      <c r="AH1430" s="5" t="str">
        <f aca="false">IF(AD1430=AF1430,AA1430,IF(AA1430="Win","Loss",IF(AA1430="Loss","Win","Draw")))</f>
        <v>Win</v>
      </c>
      <c r="AI1430" s="5" t="s">
        <v>102</v>
      </c>
    </row>
    <row r="1431" customFormat="false" ht="15" hidden="false" customHeight="true" outlineLevel="0" collapsed="false">
      <c r="A1431" s="5" t="s">
        <v>3745</v>
      </c>
      <c r="B1431" s="5" t="n">
        <v>1</v>
      </c>
      <c r="C1431" s="5" t="s">
        <v>523</v>
      </c>
      <c r="D1431" s="5" t="s">
        <v>524</v>
      </c>
      <c r="E1431" s="5" t="s">
        <v>3746</v>
      </c>
      <c r="F1431" s="5" t="s">
        <v>3747</v>
      </c>
      <c r="G1431" s="5" t="s">
        <v>3748</v>
      </c>
      <c r="H1431" s="5" t="s">
        <v>352</v>
      </c>
      <c r="I1431" s="5" t="s">
        <v>284</v>
      </c>
      <c r="J1431" s="5" t="s">
        <v>186</v>
      </c>
      <c r="K1431" s="5" t="s">
        <v>109</v>
      </c>
      <c r="L1431" s="5" t="s">
        <v>96</v>
      </c>
      <c r="M1431" s="5" t="s">
        <v>983</v>
      </c>
      <c r="N1431" s="5" t="s">
        <v>242</v>
      </c>
      <c r="O1431" s="5" t="s">
        <v>110</v>
      </c>
      <c r="P1431" s="5" t="s">
        <v>93</v>
      </c>
      <c r="Q1431" s="5" t="s">
        <v>152</v>
      </c>
      <c r="R1431" s="5" t="s">
        <v>158</v>
      </c>
      <c r="S1431" s="5" t="s">
        <v>107</v>
      </c>
      <c r="T1431" s="5" t="s">
        <v>307</v>
      </c>
      <c r="U1431" s="5" t="s">
        <v>187</v>
      </c>
      <c r="V1431" s="5" t="s">
        <v>85</v>
      </c>
      <c r="W1431" s="5" t="s">
        <v>387</v>
      </c>
      <c r="X1431" s="5" t="s">
        <v>95</v>
      </c>
      <c r="Y1431" s="5" t="n">
        <v>1</v>
      </c>
      <c r="Z1431" s="5" t="n">
        <v>0</v>
      </c>
      <c r="AA1431" s="5" t="str">
        <f aca="false">IF(Y1431&gt;Z1431,"Win",IF(Y1431&lt;Z1431,"Loss","Draw"))</f>
        <v>Win</v>
      </c>
      <c r="AB1431" s="5" t="s">
        <v>98</v>
      </c>
      <c r="AC1431" s="5" t="s">
        <v>99</v>
      </c>
      <c r="AD1431" s="5" t="s">
        <v>3749</v>
      </c>
      <c r="AE1431" s="5" t="s">
        <v>1103</v>
      </c>
      <c r="AF1431" s="5" t="str">
        <f aca="false">IF(AD1431&lt;AE1431,AD1431,AE1431)</f>
        <v>Baby Dragon, Barbarian Barrel, Bowler, Electro Giant, Goblin Cage, Ice Wizard, Lightning, Tornado</v>
      </c>
      <c r="AG1431" s="5" t="str">
        <f aca="false">IF(AD1431&lt;AE1431,AE1431,AD1431)</f>
        <v>Balloon, Barbarians, Bomber, Fireball, Inferno Dragon, Lava Hound, Minions, Zap</v>
      </c>
      <c r="AH1431" s="5" t="str">
        <f aca="false">IF(AD1431=AF1431,AA1431,IF(AA1431="Win","Loss",IF(AA1431="Loss","Win","Draw")))</f>
        <v>Loss</v>
      </c>
      <c r="AI1431" s="5" t="s">
        <v>102</v>
      </c>
    </row>
    <row r="1432" customFormat="false" ht="15" hidden="false" customHeight="true" outlineLevel="0" collapsed="false">
      <c r="A1432" s="5" t="s">
        <v>3745</v>
      </c>
      <c r="B1432" s="5" t="n">
        <v>2</v>
      </c>
      <c r="C1432" s="5" t="s">
        <v>523</v>
      </c>
      <c r="D1432" s="5" t="s">
        <v>524</v>
      </c>
      <c r="E1432" s="5" t="s">
        <v>3746</v>
      </c>
      <c r="F1432" s="5" t="s">
        <v>3747</v>
      </c>
      <c r="G1432" s="5" t="s">
        <v>3750</v>
      </c>
      <c r="H1432" s="5" t="s">
        <v>352</v>
      </c>
      <c r="I1432" s="5" t="s">
        <v>114</v>
      </c>
      <c r="J1432" s="5" t="s">
        <v>194</v>
      </c>
      <c r="K1432" s="5" t="s">
        <v>137</v>
      </c>
      <c r="L1432" s="5" t="s">
        <v>116</v>
      </c>
      <c r="M1432" s="5" t="s">
        <v>234</v>
      </c>
      <c r="N1432" s="5" t="s">
        <v>97</v>
      </c>
      <c r="O1432" s="5" t="s">
        <v>157</v>
      </c>
      <c r="P1432" s="5" t="s">
        <v>126</v>
      </c>
      <c r="Q1432" s="5" t="s">
        <v>124</v>
      </c>
      <c r="R1432" s="5" t="s">
        <v>219</v>
      </c>
      <c r="S1432" s="5" t="s">
        <v>127</v>
      </c>
      <c r="T1432" s="5" t="s">
        <v>133</v>
      </c>
      <c r="U1432" s="5" t="s">
        <v>117</v>
      </c>
      <c r="V1432" s="5" t="s">
        <v>294</v>
      </c>
      <c r="W1432" s="5" t="s">
        <v>173</v>
      </c>
      <c r="X1432" s="5" t="s">
        <v>130</v>
      </c>
      <c r="Y1432" s="5" t="n">
        <v>1</v>
      </c>
      <c r="Z1432" s="5" t="n">
        <v>0</v>
      </c>
      <c r="AA1432" s="5" t="str">
        <f aca="false">IF(Y1432&gt;Z1432,"Win",IF(Y1432&lt;Z1432,"Loss","Draw"))</f>
        <v>Win</v>
      </c>
      <c r="AB1432" s="5" t="s">
        <v>98</v>
      </c>
      <c r="AC1432" s="5" t="s">
        <v>99</v>
      </c>
      <c r="AD1432" s="5" t="s">
        <v>1057</v>
      </c>
      <c r="AE1432" s="5" t="s">
        <v>3751</v>
      </c>
      <c r="AF1432" s="5" t="str">
        <f aca="false">IF(AD1432&lt;AE1432,AD1432,AE1432)</f>
        <v>Archer Queen, Bomb Tower, Fire Spirit, Giant Snowball, Goblin Drill, Poison, Ronin, Skeletons</v>
      </c>
      <c r="AG1432" s="5" t="str">
        <f aca="false">IF(AD1432&lt;AE1432,AE1432,AD1432)</f>
        <v>Arrows, Battle Ram, Giant Skeleton, Mother Witch, Royal Ghost, Vines, Wizard, Zappies</v>
      </c>
      <c r="AH1432" s="5" t="str">
        <f aca="false">IF(AD1432=AF1432,AA1432,IF(AA1432="Win","Loss",IF(AA1432="Loss","Win","Draw")))</f>
        <v>Win</v>
      </c>
      <c r="AI1432" s="5" t="s">
        <v>102</v>
      </c>
    </row>
    <row r="1433" customFormat="false" ht="15" hidden="false" customHeight="true" outlineLevel="0" collapsed="false">
      <c r="A1433" s="5" t="s">
        <v>3752</v>
      </c>
      <c r="B1433" s="5" t="n">
        <v>1</v>
      </c>
      <c r="C1433" s="5" t="s">
        <v>523</v>
      </c>
      <c r="D1433" s="5" t="s">
        <v>524</v>
      </c>
      <c r="E1433" s="5" t="s">
        <v>3753</v>
      </c>
      <c r="F1433" s="5" t="s">
        <v>3754</v>
      </c>
      <c r="G1433" s="5" t="s">
        <v>3755</v>
      </c>
      <c r="H1433" s="5" t="s">
        <v>163</v>
      </c>
      <c r="I1433" s="5" t="s">
        <v>137</v>
      </c>
      <c r="J1433" s="5" t="s">
        <v>202</v>
      </c>
      <c r="K1433" s="5" t="s">
        <v>114</v>
      </c>
      <c r="L1433" s="5" t="s">
        <v>108</v>
      </c>
      <c r="M1433" s="5" t="s">
        <v>157</v>
      </c>
      <c r="N1433" s="5" t="s">
        <v>88</v>
      </c>
      <c r="O1433" s="5" t="s">
        <v>87</v>
      </c>
      <c r="P1433" s="5" t="s">
        <v>116</v>
      </c>
      <c r="Q1433" s="5" t="s">
        <v>92</v>
      </c>
      <c r="R1433" s="5" t="s">
        <v>91</v>
      </c>
      <c r="S1433" s="5" t="s">
        <v>90</v>
      </c>
      <c r="T1433" s="5" t="s">
        <v>97</v>
      </c>
      <c r="U1433" s="5" t="s">
        <v>93</v>
      </c>
      <c r="V1433" s="5" t="s">
        <v>96</v>
      </c>
      <c r="W1433" s="5" t="s">
        <v>94</v>
      </c>
      <c r="X1433" s="5" t="s">
        <v>95</v>
      </c>
      <c r="Y1433" s="5" t="n">
        <v>1</v>
      </c>
      <c r="Z1433" s="5" t="n">
        <v>0</v>
      </c>
      <c r="AA1433" s="5" t="str">
        <f aca="false">IF(Y1433&gt;Z1433,"Win",IF(Y1433&lt;Z1433,"Loss","Draw"))</f>
        <v>Win</v>
      </c>
      <c r="AB1433" s="5" t="s">
        <v>98</v>
      </c>
      <c r="AC1433" s="5" t="s">
        <v>99</v>
      </c>
      <c r="AD1433" s="5" t="s">
        <v>1427</v>
      </c>
      <c r="AE1433" s="5" t="s">
        <v>101</v>
      </c>
      <c r="AF1433" s="5" t="str">
        <f aca="false">IF(AD1433&lt;AE1433,AD1433,AE1433)</f>
        <v>Barbarian Barrel, Fireball, Goblins, Minions, Mortar, Rascals, Ronin, Skeleton Barrel</v>
      </c>
      <c r="AG1433" s="5" t="str">
        <f aca="false">IF(AD1433&lt;AE1433,AE1433,AD1433)</f>
        <v>Berserker, Dark Prince, Fire Spirit, Giant Snowball, Goblin Drill, Magic Archer, Poison, Tesla</v>
      </c>
      <c r="AH1433" s="5" t="str">
        <f aca="false">IF(AD1433=AF1433,AA1433,IF(AA1433="Win","Loss",IF(AA1433="Loss","Win","Draw")))</f>
        <v>Loss</v>
      </c>
      <c r="AI1433" s="5" t="s">
        <v>102</v>
      </c>
    </row>
    <row r="1434" customFormat="false" ht="15" hidden="false" customHeight="true" outlineLevel="0" collapsed="false">
      <c r="A1434" s="5" t="s">
        <v>3752</v>
      </c>
      <c r="B1434" s="5" t="n">
        <v>2</v>
      </c>
      <c r="C1434" s="5" t="s">
        <v>523</v>
      </c>
      <c r="D1434" s="5" t="s">
        <v>524</v>
      </c>
      <c r="E1434" s="5" t="s">
        <v>3753</v>
      </c>
      <c r="F1434" s="5" t="s">
        <v>3754</v>
      </c>
      <c r="G1434" s="5" t="s">
        <v>3756</v>
      </c>
      <c r="H1434" s="5" t="s">
        <v>163</v>
      </c>
      <c r="I1434" s="5" t="s">
        <v>109</v>
      </c>
      <c r="J1434" s="5" t="s">
        <v>186</v>
      </c>
      <c r="K1434" s="5" t="s">
        <v>185</v>
      </c>
      <c r="L1434" s="5" t="s">
        <v>97</v>
      </c>
      <c r="M1434" s="5" t="s">
        <v>234</v>
      </c>
      <c r="N1434" s="5" t="s">
        <v>111</v>
      </c>
      <c r="O1434" s="5" t="s">
        <v>187</v>
      </c>
      <c r="P1434" s="5" t="s">
        <v>193</v>
      </c>
      <c r="Q1434" s="5" t="s">
        <v>82</v>
      </c>
      <c r="R1434" s="5" t="s">
        <v>108</v>
      </c>
      <c r="S1434" s="5" t="s">
        <v>84</v>
      </c>
      <c r="T1434" s="5" t="s">
        <v>85</v>
      </c>
      <c r="U1434" s="5" t="s">
        <v>126</v>
      </c>
      <c r="V1434" s="5" t="s">
        <v>150</v>
      </c>
      <c r="W1434" s="5" t="s">
        <v>89</v>
      </c>
      <c r="X1434" s="5" t="s">
        <v>87</v>
      </c>
      <c r="Y1434" s="5" t="n">
        <v>1</v>
      </c>
      <c r="Z1434" s="5" t="n">
        <v>0</v>
      </c>
      <c r="AA1434" s="5" t="str">
        <f aca="false">IF(Y1434&gt;Z1434,"Win",IF(Y1434&lt;Z1434,"Loss","Draw"))</f>
        <v>Win</v>
      </c>
      <c r="AB1434" s="5" t="s">
        <v>98</v>
      </c>
      <c r="AC1434" s="5" t="s">
        <v>99</v>
      </c>
      <c r="AD1434" s="5" t="s">
        <v>3757</v>
      </c>
      <c r="AE1434" s="5" t="s">
        <v>571</v>
      </c>
      <c r="AF1434" s="5" t="str">
        <f aca="false">IF(AD1434&lt;AE1434,AD1434,AE1434)</f>
        <v>Archers, Dark Prince, Electro Spirit, Lightning, Royal Hogs, Skeletons, Tesla, The Log</v>
      </c>
      <c r="AG1434" s="5" t="str">
        <f aca="false">IF(AD1434&lt;AE1434,AE1434,AD1434)</f>
        <v>Balloon, Bomb Tower, Executioner, Guards, Miner, Ronin, Tornado, Zap</v>
      </c>
      <c r="AH1434" s="5" t="str">
        <f aca="false">IF(AD1434=AF1434,AA1434,IF(AA1434="Win","Loss",IF(AA1434="Loss","Win","Draw")))</f>
        <v>Loss</v>
      </c>
      <c r="AI1434" s="5" t="s">
        <v>102</v>
      </c>
    </row>
    <row r="1435" customFormat="false" ht="15" hidden="false" customHeight="true" outlineLevel="0" collapsed="false">
      <c r="A1435" s="5" t="s">
        <v>3758</v>
      </c>
      <c r="B1435" s="5" t="n">
        <v>1</v>
      </c>
      <c r="C1435" s="5" t="s">
        <v>523</v>
      </c>
      <c r="D1435" s="5" t="s">
        <v>524</v>
      </c>
      <c r="E1435" s="5" t="s">
        <v>3759</v>
      </c>
      <c r="F1435" s="5" t="s">
        <v>3760</v>
      </c>
      <c r="G1435" s="5" t="s">
        <v>482</v>
      </c>
      <c r="H1435" s="5" t="s">
        <v>376</v>
      </c>
      <c r="I1435" s="5" t="s">
        <v>92</v>
      </c>
      <c r="J1435" s="5" t="s">
        <v>91</v>
      </c>
      <c r="K1435" s="5" t="s">
        <v>90</v>
      </c>
      <c r="L1435" s="5" t="s">
        <v>159</v>
      </c>
      <c r="M1435" s="5" t="s">
        <v>94</v>
      </c>
      <c r="N1435" s="5" t="s">
        <v>150</v>
      </c>
      <c r="O1435" s="5" t="s">
        <v>97</v>
      </c>
      <c r="P1435" s="5" t="s">
        <v>93</v>
      </c>
      <c r="Q1435" s="5" t="s">
        <v>153</v>
      </c>
      <c r="R1435" s="5" t="s">
        <v>91</v>
      </c>
      <c r="S1435" s="5" t="s">
        <v>219</v>
      </c>
      <c r="T1435" s="5" t="s">
        <v>165</v>
      </c>
      <c r="U1435" s="5" t="s">
        <v>85</v>
      </c>
      <c r="V1435" s="5" t="s">
        <v>157</v>
      </c>
      <c r="W1435" s="5" t="s">
        <v>89</v>
      </c>
      <c r="X1435" s="5" t="s">
        <v>97</v>
      </c>
      <c r="Y1435" s="5" t="n">
        <v>0</v>
      </c>
      <c r="Z1435" s="5" t="n">
        <v>1</v>
      </c>
      <c r="AA1435" s="5" t="str">
        <f aca="false">IF(Y1435&gt;Z1435,"Win",IF(Y1435&lt;Z1435,"Loss","Draw"))</f>
        <v>Loss</v>
      </c>
      <c r="AB1435" s="5" t="s">
        <v>98</v>
      </c>
      <c r="AC1435" s="5" t="s">
        <v>99</v>
      </c>
      <c r="AD1435" s="5" t="s">
        <v>2755</v>
      </c>
      <c r="AE1435" s="5" t="s">
        <v>3761</v>
      </c>
      <c r="AF1435" s="5" t="str">
        <f aca="false">IF(AD1435&lt;AE1435,AD1435,AE1435)</f>
        <v>Cannon, Fire Spirit, Goblins, Hog Rider, Lightning, Ronin, The Log, Wizard</v>
      </c>
      <c r="AG1435" s="5" t="str">
        <f aca="false">IF(AD1435&lt;AE1435,AE1435,AD1435)</f>
        <v>Dart Goblin, Electro Spirit, Fireball, Goblins, Mortar, Rascals, Ronin, Skeleton Barrel</v>
      </c>
      <c r="AH1435" s="5" t="str">
        <f aca="false">IF(AD1435=AF1435,AA1435,IF(AA1435="Win","Loss",IF(AA1435="Loss","Win","Draw")))</f>
        <v>Win</v>
      </c>
      <c r="AI1435" s="5" t="s">
        <v>102</v>
      </c>
    </row>
    <row r="1436" customFormat="false" ht="15" hidden="false" customHeight="true" outlineLevel="0" collapsed="false">
      <c r="A1436" s="5" t="s">
        <v>3758</v>
      </c>
      <c r="B1436" s="5" t="n">
        <v>2</v>
      </c>
      <c r="C1436" s="5" t="s">
        <v>523</v>
      </c>
      <c r="D1436" s="5" t="s">
        <v>524</v>
      </c>
      <c r="E1436" s="5" t="s">
        <v>3759</v>
      </c>
      <c r="F1436" s="5" t="s">
        <v>3760</v>
      </c>
      <c r="G1436" s="5" t="s">
        <v>3762</v>
      </c>
      <c r="H1436" s="5" t="s">
        <v>376</v>
      </c>
      <c r="I1436" s="5" t="s">
        <v>172</v>
      </c>
      <c r="J1436" s="5" t="s">
        <v>186</v>
      </c>
      <c r="K1436" s="5" t="s">
        <v>83</v>
      </c>
      <c r="L1436" s="5" t="s">
        <v>193</v>
      </c>
      <c r="M1436" s="5" t="s">
        <v>234</v>
      </c>
      <c r="N1436" s="5" t="s">
        <v>114</v>
      </c>
      <c r="O1436" s="5" t="s">
        <v>111</v>
      </c>
      <c r="P1436" s="5" t="s">
        <v>130</v>
      </c>
      <c r="Q1436" s="5" t="s">
        <v>127</v>
      </c>
      <c r="R1436" s="5" t="s">
        <v>108</v>
      </c>
      <c r="S1436" s="5" t="s">
        <v>124</v>
      </c>
      <c r="T1436" s="5" t="s">
        <v>173</v>
      </c>
      <c r="U1436" s="5" t="s">
        <v>133</v>
      </c>
      <c r="V1436" s="5" t="s">
        <v>117</v>
      </c>
      <c r="W1436" s="5" t="s">
        <v>294</v>
      </c>
      <c r="X1436" s="5" t="s">
        <v>95</v>
      </c>
      <c r="Y1436" s="5" t="n">
        <v>1</v>
      </c>
      <c r="Z1436" s="5" t="n">
        <v>0</v>
      </c>
      <c r="AA1436" s="5" t="str">
        <f aca="false">IF(Y1436&gt;Z1436,"Win",IF(Y1436&lt;Z1436,"Loss","Draw"))</f>
        <v>Win</v>
      </c>
      <c r="AB1436" s="5" t="s">
        <v>98</v>
      </c>
      <c r="AC1436" s="5" t="s">
        <v>99</v>
      </c>
      <c r="AD1436" s="5" t="s">
        <v>3763</v>
      </c>
      <c r="AE1436" s="5" t="s">
        <v>3231</v>
      </c>
      <c r="AF1436" s="5" t="str">
        <f aca="false">IF(AD1436&lt;AE1436,AD1436,AE1436)</f>
        <v>Arrows, Balloon, Bomb Tower, Giant Snowball, Guards, Miner, Monk, Musketeer</v>
      </c>
      <c r="AG1436" s="5" t="str">
        <f aca="false">IF(AD1436&lt;AE1436,AE1436,AD1436)</f>
        <v>Barbarian Barrel, Battle Ram, Dark Prince, Giant Skeleton, Mother Witch, Royal Ghost, Vines, Zappies</v>
      </c>
      <c r="AH1436" s="5" t="str">
        <f aca="false">IF(AD1436=AF1436,AA1436,IF(AA1436="Win","Loss",IF(AA1436="Loss","Win","Draw")))</f>
        <v>Win</v>
      </c>
      <c r="AI1436" s="5" t="s">
        <v>102</v>
      </c>
    </row>
    <row r="1437" customFormat="false" ht="15" hidden="false" customHeight="true" outlineLevel="0" collapsed="false">
      <c r="A1437" s="5" t="s">
        <v>3764</v>
      </c>
      <c r="B1437" s="5" t="n">
        <v>1</v>
      </c>
      <c r="C1437" s="5" t="s">
        <v>523</v>
      </c>
      <c r="D1437" s="5" t="s">
        <v>524</v>
      </c>
      <c r="E1437" s="6" t="s">
        <v>365</v>
      </c>
      <c r="F1437" s="5" t="s">
        <v>366</v>
      </c>
      <c r="G1437" s="5" t="s">
        <v>3765</v>
      </c>
      <c r="H1437" s="5" t="s">
        <v>715</v>
      </c>
      <c r="I1437" s="5" t="s">
        <v>152</v>
      </c>
      <c r="J1437" s="5" t="s">
        <v>128</v>
      </c>
      <c r="K1437" s="5" t="s">
        <v>107</v>
      </c>
      <c r="L1437" s="5" t="s">
        <v>306</v>
      </c>
      <c r="M1437" s="5" t="s">
        <v>307</v>
      </c>
      <c r="N1437" s="5" t="s">
        <v>85</v>
      </c>
      <c r="O1437" s="5" t="s">
        <v>187</v>
      </c>
      <c r="P1437" s="5" t="s">
        <v>95</v>
      </c>
      <c r="Q1437" s="5" t="s">
        <v>113</v>
      </c>
      <c r="R1437" s="5" t="s">
        <v>95</v>
      </c>
      <c r="S1437" s="5" t="s">
        <v>87</v>
      </c>
      <c r="T1437" s="5" t="s">
        <v>118</v>
      </c>
      <c r="U1437" s="5" t="s">
        <v>126</v>
      </c>
      <c r="V1437" s="5" t="s">
        <v>115</v>
      </c>
      <c r="W1437" s="5" t="s">
        <v>241</v>
      </c>
      <c r="X1437" s="5" t="s">
        <v>116</v>
      </c>
      <c r="Y1437" s="5" t="n">
        <v>0</v>
      </c>
      <c r="Z1437" s="5" t="n">
        <v>1</v>
      </c>
      <c r="AA1437" s="5" t="str">
        <f aca="false">IF(Y1437&gt;Z1437,"Win",IF(Y1437&lt;Z1437,"Loss","Draw"))</f>
        <v>Loss</v>
      </c>
      <c r="AB1437" s="5" t="s">
        <v>98</v>
      </c>
      <c r="AC1437" s="5" t="s">
        <v>99</v>
      </c>
      <c r="AD1437" s="5" t="s">
        <v>603</v>
      </c>
      <c r="AE1437" s="5" t="s">
        <v>776</v>
      </c>
      <c r="AF1437" s="5" t="str">
        <f aca="false">IF(AD1437&lt;AE1437,AD1437,AE1437)</f>
        <v>Baby Dragon, Barbarian Barrel, Goblin Cage, Golden Knight, Golem, Ice Wizard, Lightning, Tornado</v>
      </c>
      <c r="AG1437" s="5" t="str">
        <f aca="false">IF(AD1437&lt;AE1437,AE1437,AD1437)</f>
        <v>Barbarian Barrel, Furnace, Graveyard, Ice Spirit, Knight, Poison, Skeletons, Tesla</v>
      </c>
      <c r="AH1437" s="5" t="str">
        <f aca="false">IF(AD1437=AF1437,AA1437,IF(AA1437="Win","Loss",IF(AA1437="Loss","Win","Draw")))</f>
        <v>Loss</v>
      </c>
      <c r="AI1437" s="5" t="s">
        <v>102</v>
      </c>
    </row>
    <row r="1438" customFormat="false" ht="15" hidden="false" customHeight="true" outlineLevel="0" collapsed="false">
      <c r="A1438" s="7" t="s">
        <v>3766</v>
      </c>
      <c r="B1438" s="7" t="n">
        <v>1</v>
      </c>
      <c r="C1438" s="7" t="s">
        <v>523</v>
      </c>
      <c r="D1438" s="7" t="s">
        <v>524</v>
      </c>
      <c r="E1438" s="8" t="s">
        <v>365</v>
      </c>
      <c r="F1438" s="7" t="s">
        <v>366</v>
      </c>
      <c r="G1438" s="7" t="s">
        <v>2470</v>
      </c>
      <c r="H1438" s="7" t="s">
        <v>715</v>
      </c>
      <c r="I1438" s="7" t="s">
        <v>407</v>
      </c>
      <c r="J1438" s="7" t="s">
        <v>337</v>
      </c>
      <c r="K1438" s="7" t="s">
        <v>87</v>
      </c>
      <c r="L1438" s="7" t="s">
        <v>165</v>
      </c>
      <c r="M1438" s="7" t="s">
        <v>150</v>
      </c>
      <c r="N1438" s="7" t="s">
        <v>88</v>
      </c>
      <c r="O1438" s="7" t="s">
        <v>85</v>
      </c>
      <c r="P1438" s="7" t="s">
        <v>89</v>
      </c>
      <c r="Q1438" s="7" t="s">
        <v>203</v>
      </c>
      <c r="R1438" s="7" t="s">
        <v>202</v>
      </c>
      <c r="S1438" s="7" t="s">
        <v>201</v>
      </c>
      <c r="T1438" s="7" t="s">
        <v>153</v>
      </c>
      <c r="U1438" s="7" t="s">
        <v>114</v>
      </c>
      <c r="V1438" s="7" t="s">
        <v>88</v>
      </c>
      <c r="W1438" s="7" t="s">
        <v>157</v>
      </c>
      <c r="X1438" s="7" t="s">
        <v>150</v>
      </c>
      <c r="Y1438" s="7" t="n">
        <v>0</v>
      </c>
      <c r="Z1438" s="7" t="n">
        <v>1</v>
      </c>
      <c r="AA1438" s="7" t="str">
        <f aca="false">IF(Y1438&gt;Z1438,"Win",IF(Y1438&lt;Z1438,"Loss","Draw"))</f>
        <v>Loss</v>
      </c>
      <c r="AB1438" s="7" t="s">
        <v>99</v>
      </c>
      <c r="AC1438" s="7" t="s">
        <v>99</v>
      </c>
      <c r="AD1438" s="7" t="s">
        <v>3767</v>
      </c>
      <c r="AE1438" s="7" t="s">
        <v>3768</v>
      </c>
      <c r="AF1438" s="7" t="str">
        <f aca="false">IF(AD1438&lt;AE1438,AD1438,AE1438)</f>
        <v>Berserker, Boss Bandit, Electro Spirit, Firecracker, Hog Rider, Lightning, Tesla, The Log</v>
      </c>
      <c r="AG1438" s="7" t="str">
        <f aca="false">IF(AD1438&lt;AE1438,AE1438,AD1438)</f>
        <v>Berserker, Cannon, Electro Spirit, Fire Spirit, Giant Snowball, Goblin Barrel, Magic Archer, Wall Breakers</v>
      </c>
      <c r="AH1438" s="7" t="str">
        <f aca="false">IF(AD1438=AF1438,AA1438,IF(AA1438="Win","Loss",IF(AA1438="Loss","Win","Draw")))</f>
        <v>Loss</v>
      </c>
      <c r="AI1438" s="7" t="s">
        <v>102</v>
      </c>
    </row>
    <row r="1439" customFormat="false" ht="15" hidden="false" customHeight="true" outlineLevel="0" collapsed="false">
      <c r="A1439" s="5" t="s">
        <v>3769</v>
      </c>
      <c r="B1439" s="5" t="n">
        <v>1</v>
      </c>
      <c r="C1439" s="5" t="s">
        <v>523</v>
      </c>
      <c r="D1439" s="5" t="s">
        <v>524</v>
      </c>
      <c r="E1439" s="5" t="s">
        <v>271</v>
      </c>
      <c r="F1439" s="5" t="s">
        <v>272</v>
      </c>
      <c r="G1439" s="5" t="s">
        <v>3203</v>
      </c>
      <c r="H1439" s="5" t="s">
        <v>163</v>
      </c>
      <c r="I1439" s="5" t="s">
        <v>84</v>
      </c>
      <c r="J1439" s="5" t="s">
        <v>95</v>
      </c>
      <c r="K1439" s="5" t="s">
        <v>87</v>
      </c>
      <c r="L1439" s="5" t="s">
        <v>126</v>
      </c>
      <c r="M1439" s="5" t="s">
        <v>118</v>
      </c>
      <c r="N1439" s="5" t="s">
        <v>97</v>
      </c>
      <c r="O1439" s="5" t="s">
        <v>116</v>
      </c>
      <c r="P1439" s="5" t="s">
        <v>115</v>
      </c>
      <c r="Q1439" s="5" t="s">
        <v>129</v>
      </c>
      <c r="R1439" s="5" t="s">
        <v>128</v>
      </c>
      <c r="S1439" s="5" t="s">
        <v>107</v>
      </c>
      <c r="T1439" s="5" t="s">
        <v>165</v>
      </c>
      <c r="U1439" s="5" t="s">
        <v>133</v>
      </c>
      <c r="V1439" s="5" t="s">
        <v>164</v>
      </c>
      <c r="W1439" s="5" t="s">
        <v>86</v>
      </c>
      <c r="X1439" s="5" t="s">
        <v>130</v>
      </c>
      <c r="Y1439" s="5" t="n">
        <v>0</v>
      </c>
      <c r="Z1439" s="5" t="n">
        <v>1</v>
      </c>
      <c r="AA1439" s="5" t="str">
        <f aca="false">IF(Y1439&gt;Z1439,"Win",IF(Y1439&lt;Z1439,"Loss","Draw"))</f>
        <v>Loss</v>
      </c>
      <c r="AB1439" s="5" t="s">
        <v>98</v>
      </c>
      <c r="AC1439" s="5" t="s">
        <v>99</v>
      </c>
      <c r="AD1439" s="5" t="s">
        <v>856</v>
      </c>
      <c r="AE1439" s="5" t="s">
        <v>3770</v>
      </c>
      <c r="AF1439" s="5" t="str">
        <f aca="false">IF(AD1439&lt;AE1439,AD1439,AE1439)</f>
        <v>Archers, Barbarian Barrel, Graveyard, Ice Spirit, Poison, Ronin, Skeletons, Tesla</v>
      </c>
      <c r="AG1439" s="5" t="str">
        <f aca="false">IF(AD1439&lt;AE1439,AE1439,AD1439)</f>
        <v>Arrows, Earthquake, Goblin Cage, Golden Knight, Hog Rider, Mega Knight, Mother Witch, Skeleton Dragons</v>
      </c>
      <c r="AH1439" s="5" t="str">
        <f aca="false">IF(AD1439=AF1439,AA1439,IF(AA1439="Win","Loss",IF(AA1439="Loss","Win","Draw")))</f>
        <v>Loss</v>
      </c>
      <c r="AI1439" s="5" t="s">
        <v>102</v>
      </c>
    </row>
    <row r="1440" customFormat="false" ht="15" hidden="false" customHeight="true" outlineLevel="0" collapsed="false">
      <c r="A1440" s="5" t="s">
        <v>3769</v>
      </c>
      <c r="B1440" s="5" t="n">
        <v>2</v>
      </c>
      <c r="C1440" s="5" t="s">
        <v>523</v>
      </c>
      <c r="D1440" s="5" t="s">
        <v>524</v>
      </c>
      <c r="E1440" s="5" t="s">
        <v>271</v>
      </c>
      <c r="F1440" s="5" t="s">
        <v>272</v>
      </c>
      <c r="G1440" s="5" t="s">
        <v>3771</v>
      </c>
      <c r="H1440" s="5" t="s">
        <v>163</v>
      </c>
      <c r="I1440" s="5" t="s">
        <v>124</v>
      </c>
      <c r="J1440" s="5" t="s">
        <v>83</v>
      </c>
      <c r="K1440" s="5" t="s">
        <v>177</v>
      </c>
      <c r="L1440" s="5" t="s">
        <v>150</v>
      </c>
      <c r="M1440" s="5" t="s">
        <v>215</v>
      </c>
      <c r="N1440" s="5" t="s">
        <v>93</v>
      </c>
      <c r="O1440" s="5" t="s">
        <v>257</v>
      </c>
      <c r="P1440" s="5" t="s">
        <v>89</v>
      </c>
      <c r="Q1440" s="5" t="s">
        <v>203</v>
      </c>
      <c r="R1440" s="5" t="s">
        <v>151</v>
      </c>
      <c r="S1440" s="5" t="s">
        <v>159</v>
      </c>
      <c r="T1440" s="5" t="s">
        <v>88</v>
      </c>
      <c r="U1440" s="5" t="s">
        <v>157</v>
      </c>
      <c r="V1440" s="5" t="s">
        <v>118</v>
      </c>
      <c r="W1440" s="5" t="s">
        <v>204</v>
      </c>
      <c r="X1440" s="5" t="s">
        <v>153</v>
      </c>
      <c r="Y1440" s="5" t="n">
        <v>2</v>
      </c>
      <c r="Z1440" s="5" t="n">
        <v>0</v>
      </c>
      <c r="AA1440" s="5" t="str">
        <f aca="false">IF(Y1440&gt;Z1440,"Win",IF(Y1440&lt;Z1440,"Loss","Draw"))</f>
        <v>Win</v>
      </c>
      <c r="AB1440" s="5" t="s">
        <v>98</v>
      </c>
      <c r="AC1440" s="5" t="s">
        <v>99</v>
      </c>
      <c r="AD1440" s="5" t="s">
        <v>1611</v>
      </c>
      <c r="AE1440" s="5" t="s">
        <v>3772</v>
      </c>
      <c r="AF1440" s="5" t="str">
        <f aca="false">IF(AD1440&lt;AE1440,AD1440,AE1440)</f>
        <v>Berserker, Cannon, Dart Goblin, Fire Spirit, Goblin Barrel, Ice Spirit, Mighty Miner, Royal Delivery</v>
      </c>
      <c r="AG1440" s="5" t="str">
        <f aca="false">IF(AD1440&lt;AE1440,AE1440,AD1440)</f>
        <v>Electro Spirit, Fireball, Fisherman, Hunter, Monk, Royal Ghost, Royal Giant, The Log</v>
      </c>
      <c r="AH1440" s="5" t="str">
        <f aca="false">IF(AD1440=AF1440,AA1440,IF(AA1440="Win","Loss",IF(AA1440="Loss","Win","Draw")))</f>
        <v>Loss</v>
      </c>
      <c r="AI1440" s="5" t="s">
        <v>102</v>
      </c>
    </row>
    <row r="1441" customFormat="false" ht="15" hidden="false" customHeight="true" outlineLevel="0" collapsed="false">
      <c r="A1441" s="5" t="s">
        <v>3769</v>
      </c>
      <c r="B1441" s="5" t="n">
        <v>3</v>
      </c>
      <c r="C1441" s="5" t="s">
        <v>523</v>
      </c>
      <c r="D1441" s="5" t="s">
        <v>524</v>
      </c>
      <c r="E1441" s="5" t="s">
        <v>271</v>
      </c>
      <c r="F1441" s="5" t="s">
        <v>272</v>
      </c>
      <c r="G1441" s="5" t="s">
        <v>3773</v>
      </c>
      <c r="H1441" s="5" t="s">
        <v>163</v>
      </c>
      <c r="I1441" s="5" t="s">
        <v>107</v>
      </c>
      <c r="J1441" s="5" t="s">
        <v>128</v>
      </c>
      <c r="K1441" s="5" t="s">
        <v>185</v>
      </c>
      <c r="L1441" s="5" t="s">
        <v>165</v>
      </c>
      <c r="M1441" s="5" t="s">
        <v>85</v>
      </c>
      <c r="N1441" s="5" t="s">
        <v>114</v>
      </c>
      <c r="O1441" s="5" t="s">
        <v>157</v>
      </c>
      <c r="P1441" s="5" t="s">
        <v>88</v>
      </c>
      <c r="Q1441" s="5" t="s">
        <v>127</v>
      </c>
      <c r="R1441" s="5" t="s">
        <v>219</v>
      </c>
      <c r="S1441" s="5" t="s">
        <v>141</v>
      </c>
      <c r="T1441" s="5" t="s">
        <v>117</v>
      </c>
      <c r="U1441" s="5" t="s">
        <v>93</v>
      </c>
      <c r="V1441" s="5" t="s">
        <v>173</v>
      </c>
      <c r="W1441" s="5" t="s">
        <v>95</v>
      </c>
      <c r="X1441" s="5" t="s">
        <v>126</v>
      </c>
      <c r="Y1441" s="5" t="n">
        <v>1</v>
      </c>
      <c r="Z1441" s="5" t="n">
        <v>0</v>
      </c>
      <c r="AA1441" s="5" t="str">
        <f aca="false">IF(Y1441&gt;Z1441,"Win",IF(Y1441&lt;Z1441,"Loss","Draw"))</f>
        <v>Win</v>
      </c>
      <c r="AB1441" s="5" t="s">
        <v>98</v>
      </c>
      <c r="AC1441" s="5" t="s">
        <v>99</v>
      </c>
      <c r="AD1441" s="5" t="s">
        <v>3774</v>
      </c>
      <c r="AE1441" s="5" t="s">
        <v>3775</v>
      </c>
      <c r="AF1441" s="5" t="str">
        <f aca="false">IF(AD1441&lt;AE1441,AD1441,AE1441)</f>
        <v>Barbarian Barrel, Battle Ram, Fireball, Giant Skeleton, Lumberjack, Skeletons, Wizard, Zappies</v>
      </c>
      <c r="AG1441" s="5" t="str">
        <f aca="false">IF(AD1441&lt;AE1441,AE1441,AD1441)</f>
        <v>Berserker, Executioner, Fire Spirit, Giant Snowball, Goblin Cage, Golden Knight, Hog Rider, Lightning</v>
      </c>
      <c r="AH1441" s="5" t="str">
        <f aca="false">IF(AD1441=AF1441,AA1441,IF(AA1441="Win","Loss",IF(AA1441="Loss","Win","Draw")))</f>
        <v>Loss</v>
      </c>
      <c r="AI1441" s="5" t="s">
        <v>102</v>
      </c>
    </row>
    <row r="1442" customFormat="false" ht="15" hidden="false" customHeight="true" outlineLevel="0" collapsed="false">
      <c r="A1442" s="5" t="s">
        <v>3776</v>
      </c>
      <c r="B1442" s="5" t="n">
        <v>1</v>
      </c>
      <c r="C1442" s="5" t="s">
        <v>523</v>
      </c>
      <c r="D1442" s="5" t="s">
        <v>524</v>
      </c>
      <c r="E1442" s="5" t="s">
        <v>331</v>
      </c>
      <c r="F1442" s="5" t="s">
        <v>332</v>
      </c>
      <c r="G1442" s="5" t="s">
        <v>3777</v>
      </c>
      <c r="H1442" s="5" t="s">
        <v>352</v>
      </c>
      <c r="I1442" s="5" t="s">
        <v>124</v>
      </c>
      <c r="J1442" s="5" t="s">
        <v>123</v>
      </c>
      <c r="K1442" s="5" t="s">
        <v>90</v>
      </c>
      <c r="L1442" s="5" t="s">
        <v>96</v>
      </c>
      <c r="M1442" s="5" t="s">
        <v>126</v>
      </c>
      <c r="N1442" s="5" t="s">
        <v>125</v>
      </c>
      <c r="O1442" s="5" t="s">
        <v>85</v>
      </c>
      <c r="P1442" s="5" t="s">
        <v>95</v>
      </c>
      <c r="Q1442" s="5" t="s">
        <v>203</v>
      </c>
      <c r="R1442" s="5" t="s">
        <v>91</v>
      </c>
      <c r="S1442" s="5" t="s">
        <v>159</v>
      </c>
      <c r="T1442" s="5" t="s">
        <v>97</v>
      </c>
      <c r="U1442" s="5" t="s">
        <v>118</v>
      </c>
      <c r="V1442" s="5" t="s">
        <v>88</v>
      </c>
      <c r="W1442" s="5" t="s">
        <v>204</v>
      </c>
      <c r="X1442" s="5" t="s">
        <v>153</v>
      </c>
      <c r="Y1442" s="5" t="n">
        <v>1</v>
      </c>
      <c r="Z1442" s="5" t="n">
        <v>0</v>
      </c>
      <c r="AA1442" s="5" t="str">
        <f aca="false">IF(Y1442&gt;Z1442,"Win",IF(Y1442&lt;Z1442,"Loss","Draw"))</f>
        <v>Win</v>
      </c>
      <c r="AB1442" s="5" t="s">
        <v>98</v>
      </c>
      <c r="AC1442" s="5" t="s">
        <v>99</v>
      </c>
      <c r="AD1442" s="5" t="s">
        <v>134</v>
      </c>
      <c r="AE1442" s="5" t="s">
        <v>3778</v>
      </c>
      <c r="AF1442" s="5" t="str">
        <f aca="false">IF(AD1442&lt;AE1442,AD1442,AE1442)</f>
        <v>Barbarian Barrel, Cannon Cart, Goblinstein, Lightning, Minions, Mortar, Royal Ghost, Skeletons</v>
      </c>
      <c r="AG1442" s="5" t="str">
        <f aca="false">IF(AD1442&lt;AE1442,AE1442,AD1442)</f>
        <v>Berserker, Cannon, Dart Goblin, Goblin Barrel, Goblins, Ice Spirit, Ronin, Royal Delivery</v>
      </c>
      <c r="AH1442" s="5" t="str">
        <f aca="false">IF(AD1442=AF1442,AA1442,IF(AA1442="Win","Loss",IF(AA1442="Loss","Win","Draw")))</f>
        <v>Win</v>
      </c>
      <c r="AI1442" s="5" t="s">
        <v>102</v>
      </c>
    </row>
    <row r="1443" customFormat="false" ht="15" hidden="false" customHeight="true" outlineLevel="0" collapsed="false">
      <c r="A1443" s="5" t="s">
        <v>3776</v>
      </c>
      <c r="B1443" s="5" t="n">
        <v>2</v>
      </c>
      <c r="C1443" s="5" t="s">
        <v>523</v>
      </c>
      <c r="D1443" s="5" t="s">
        <v>524</v>
      </c>
      <c r="E1443" s="5" t="s">
        <v>331</v>
      </c>
      <c r="F1443" s="5" t="s">
        <v>332</v>
      </c>
      <c r="G1443" s="5" t="s">
        <v>3779</v>
      </c>
      <c r="H1443" s="5" t="s">
        <v>352</v>
      </c>
      <c r="I1443" s="5" t="s">
        <v>201</v>
      </c>
      <c r="J1443" s="5" t="s">
        <v>202</v>
      </c>
      <c r="K1443" s="5" t="s">
        <v>203</v>
      </c>
      <c r="L1443" s="5" t="s">
        <v>118</v>
      </c>
      <c r="M1443" s="5" t="s">
        <v>157</v>
      </c>
      <c r="N1443" s="5" t="s">
        <v>97</v>
      </c>
      <c r="O1443" s="5" t="s">
        <v>234</v>
      </c>
      <c r="P1443" s="5" t="s">
        <v>204</v>
      </c>
      <c r="Q1443" s="5" t="s">
        <v>208</v>
      </c>
      <c r="R1443" s="5" t="s">
        <v>186</v>
      </c>
      <c r="S1443" s="5" t="s">
        <v>107</v>
      </c>
      <c r="T1443" s="5" t="s">
        <v>86</v>
      </c>
      <c r="U1443" s="5" t="s">
        <v>139</v>
      </c>
      <c r="V1443" s="5" t="s">
        <v>110</v>
      </c>
      <c r="W1443" s="5" t="s">
        <v>130</v>
      </c>
      <c r="X1443" s="5" t="s">
        <v>651</v>
      </c>
      <c r="Y1443" s="5" t="n">
        <v>0</v>
      </c>
      <c r="Z1443" s="5" t="n">
        <v>1</v>
      </c>
      <c r="AA1443" s="5" t="str">
        <f aca="false">IF(Y1443&gt;Z1443,"Win",IF(Y1443&lt;Z1443,"Loss","Draw"))</f>
        <v>Loss</v>
      </c>
      <c r="AB1443" s="5" t="s">
        <v>98</v>
      </c>
      <c r="AC1443" s="5" t="s">
        <v>99</v>
      </c>
      <c r="AD1443" s="5" t="s">
        <v>543</v>
      </c>
      <c r="AE1443" s="5" t="s">
        <v>2259</v>
      </c>
      <c r="AF1443" s="5" t="str">
        <f aca="false">IF(AD1443&lt;AE1443,AD1443,AE1443)</f>
        <v>Arrows, Balloon, Goblin Cage, Lava Hound, Mega Minion, Skeleton Dragons, Valkyrie, Void</v>
      </c>
      <c r="AG1443" s="5" t="str">
        <f aca="false">IF(AD1443&lt;AE1443,AE1443,AD1443)</f>
        <v>Bomb Tower, Fire Spirit, Goblin Barrel, Ice Spirit, Magic Archer, Ronin, Royal Delivery, Wall Breakers</v>
      </c>
      <c r="AH1443" s="5" t="str">
        <f aca="false">IF(AD1443=AF1443,AA1443,IF(AA1443="Win","Loss",IF(AA1443="Loss","Win","Draw")))</f>
        <v>Win</v>
      </c>
      <c r="AI1443" s="5" t="s">
        <v>102</v>
      </c>
    </row>
    <row r="1444" customFormat="false" ht="15" hidden="false" customHeight="true" outlineLevel="0" collapsed="false">
      <c r="A1444" s="5" t="s">
        <v>3776</v>
      </c>
      <c r="B1444" s="5" t="n">
        <v>3</v>
      </c>
      <c r="C1444" s="5" t="s">
        <v>523</v>
      </c>
      <c r="D1444" s="5" t="s">
        <v>524</v>
      </c>
      <c r="E1444" s="5" t="s">
        <v>331</v>
      </c>
      <c r="F1444" s="5" t="s">
        <v>332</v>
      </c>
      <c r="G1444" s="5" t="s">
        <v>3780</v>
      </c>
      <c r="H1444" s="5" t="s">
        <v>352</v>
      </c>
      <c r="I1444" s="5" t="s">
        <v>107</v>
      </c>
      <c r="J1444" s="5" t="s">
        <v>91</v>
      </c>
      <c r="K1444" s="5" t="s">
        <v>83</v>
      </c>
      <c r="L1444" s="5" t="s">
        <v>178</v>
      </c>
      <c r="M1444" s="5" t="s">
        <v>150</v>
      </c>
      <c r="N1444" s="5" t="s">
        <v>89</v>
      </c>
      <c r="O1444" s="5" t="s">
        <v>177</v>
      </c>
      <c r="P1444" s="5" t="s">
        <v>93</v>
      </c>
      <c r="Q1444" s="5" t="s">
        <v>185</v>
      </c>
      <c r="R1444" s="5" t="s">
        <v>337</v>
      </c>
      <c r="S1444" s="5" t="s">
        <v>114</v>
      </c>
      <c r="T1444" s="5" t="s">
        <v>223</v>
      </c>
      <c r="U1444" s="5" t="s">
        <v>85</v>
      </c>
      <c r="V1444" s="5" t="s">
        <v>124</v>
      </c>
      <c r="W1444" s="5" t="s">
        <v>323</v>
      </c>
      <c r="X1444" s="5" t="s">
        <v>193</v>
      </c>
      <c r="Y1444" s="5" t="n">
        <v>0</v>
      </c>
      <c r="Z1444" s="5" t="n">
        <v>1</v>
      </c>
      <c r="AA1444" s="5" t="str">
        <f aca="false">IF(Y1444&gt;Z1444,"Win",IF(Y1444&lt;Z1444,"Loss","Draw"))</f>
        <v>Loss</v>
      </c>
      <c r="AB1444" s="5" t="s">
        <v>98</v>
      </c>
      <c r="AC1444" s="5" t="s">
        <v>99</v>
      </c>
      <c r="AD1444" s="5" t="s">
        <v>3781</v>
      </c>
      <c r="AE1444" s="5" t="s">
        <v>3782</v>
      </c>
      <c r="AF1444" s="5" t="str">
        <f aca="false">IF(AD1444&lt;AE1444,AD1444,AE1444)</f>
        <v>Boss Bandit, Executioner, Giant Snowball, Guards, Lightning, Mini P.E.K.K.A, Ram Rider, Royal Ghost</v>
      </c>
      <c r="AG1444" s="5" t="str">
        <f aca="false">IF(AD1444&lt;AE1444,AE1444,AD1444)</f>
        <v>Electro Spirit, Fireball, Goblin Cage, Goblins, Monk, Phoenix, Royal Giant, The Log</v>
      </c>
      <c r="AH1444" s="5" t="str">
        <f aca="false">IF(AD1444=AF1444,AA1444,IF(AA1444="Win","Loss",IF(AA1444="Loss","Win","Draw")))</f>
        <v>Win</v>
      </c>
      <c r="AI1444" s="5" t="s">
        <v>102</v>
      </c>
    </row>
    <row r="1445" customFormat="false" ht="15" hidden="false" customHeight="true" outlineLevel="0" collapsed="false">
      <c r="A1445" s="5" t="s">
        <v>3783</v>
      </c>
      <c r="B1445" s="5" t="n">
        <v>1</v>
      </c>
      <c r="C1445" s="5" t="s">
        <v>523</v>
      </c>
      <c r="D1445" s="5" t="s">
        <v>524</v>
      </c>
      <c r="E1445" s="5" t="s">
        <v>3784</v>
      </c>
      <c r="F1445" s="5" t="s">
        <v>3785</v>
      </c>
      <c r="G1445" s="5" t="s">
        <v>3786</v>
      </c>
      <c r="H1445" s="5" t="s">
        <v>485</v>
      </c>
      <c r="I1445" s="5" t="s">
        <v>137</v>
      </c>
      <c r="J1445" s="5" t="s">
        <v>202</v>
      </c>
      <c r="K1445" s="5" t="s">
        <v>114</v>
      </c>
      <c r="L1445" s="5" t="s">
        <v>118</v>
      </c>
      <c r="M1445" s="5" t="s">
        <v>88</v>
      </c>
      <c r="N1445" s="5" t="s">
        <v>97</v>
      </c>
      <c r="O1445" s="5" t="s">
        <v>87</v>
      </c>
      <c r="P1445" s="5" t="s">
        <v>116</v>
      </c>
      <c r="Q1445" s="5" t="s">
        <v>233</v>
      </c>
      <c r="R1445" s="5" t="s">
        <v>186</v>
      </c>
      <c r="S1445" s="5" t="s">
        <v>242</v>
      </c>
      <c r="T1445" s="5" t="s">
        <v>140</v>
      </c>
      <c r="U1445" s="5" t="s">
        <v>111</v>
      </c>
      <c r="V1445" s="5" t="s">
        <v>114</v>
      </c>
      <c r="W1445" s="5" t="s">
        <v>209</v>
      </c>
      <c r="X1445" s="5" t="s">
        <v>204</v>
      </c>
      <c r="Y1445" s="5" t="n">
        <v>0</v>
      </c>
      <c r="Z1445" s="5" t="n">
        <v>1</v>
      </c>
      <c r="AA1445" s="5" t="str">
        <f aca="false">IF(Y1445&gt;Z1445,"Win",IF(Y1445&lt;Z1445,"Loss","Draw"))</f>
        <v>Loss</v>
      </c>
      <c r="AB1445" s="5" t="s">
        <v>98</v>
      </c>
      <c r="AC1445" s="5" t="s">
        <v>99</v>
      </c>
      <c r="AD1445" s="5" t="s">
        <v>3787</v>
      </c>
      <c r="AE1445" s="5" t="s">
        <v>3788</v>
      </c>
      <c r="AF1445" s="5" t="str">
        <f aca="false">IF(AD1445&lt;AE1445,AD1445,AE1445)</f>
        <v>Balloon, Bats, Bomber, Giant Snowball, Ice Golem, Inferno Tower, Miner, Royal Delivery</v>
      </c>
      <c r="AG1445" s="5" t="str">
        <f aca="false">IF(AD1445&lt;AE1445,AE1445,AD1445)</f>
        <v>Berserker, Giant Snowball, Goblin Drill, Ice Spirit, Magic Archer, Poison, Ronin, Tesla</v>
      </c>
      <c r="AH1445" s="5" t="str">
        <f aca="false">IF(AD1445=AF1445,AA1445,IF(AA1445="Win","Loss",IF(AA1445="Loss","Win","Draw")))</f>
        <v>Win</v>
      </c>
      <c r="AI1445" s="5" t="s">
        <v>102</v>
      </c>
    </row>
    <row r="1446" customFormat="false" ht="15" hidden="false" customHeight="true" outlineLevel="0" collapsed="false">
      <c r="A1446" s="5" t="s">
        <v>3783</v>
      </c>
      <c r="B1446" s="5" t="n">
        <v>2</v>
      </c>
      <c r="C1446" s="5" t="s">
        <v>523</v>
      </c>
      <c r="D1446" s="5" t="s">
        <v>524</v>
      </c>
      <c r="E1446" s="5" t="s">
        <v>3784</v>
      </c>
      <c r="F1446" s="5" t="s">
        <v>3785</v>
      </c>
      <c r="G1446" s="5" t="s">
        <v>3789</v>
      </c>
      <c r="H1446" s="5" t="s">
        <v>485</v>
      </c>
      <c r="I1446" s="5" t="s">
        <v>107</v>
      </c>
      <c r="J1446" s="5" t="s">
        <v>108</v>
      </c>
      <c r="K1446" s="5" t="s">
        <v>82</v>
      </c>
      <c r="L1446" s="5" t="s">
        <v>86</v>
      </c>
      <c r="M1446" s="5" t="s">
        <v>93</v>
      </c>
      <c r="N1446" s="5" t="s">
        <v>150</v>
      </c>
      <c r="O1446" s="5" t="s">
        <v>126</v>
      </c>
      <c r="P1446" s="5" t="s">
        <v>95</v>
      </c>
      <c r="Q1446" s="5" t="s">
        <v>127</v>
      </c>
      <c r="R1446" s="5" t="s">
        <v>128</v>
      </c>
      <c r="S1446" s="5" t="s">
        <v>129</v>
      </c>
      <c r="T1446" s="5" t="s">
        <v>96</v>
      </c>
      <c r="U1446" s="5" t="s">
        <v>133</v>
      </c>
      <c r="V1446" s="5" t="s">
        <v>107</v>
      </c>
      <c r="W1446" s="5" t="s">
        <v>85</v>
      </c>
      <c r="X1446" s="5" t="s">
        <v>130</v>
      </c>
      <c r="Y1446" s="5" t="n">
        <v>1</v>
      </c>
      <c r="Z1446" s="5" t="n">
        <v>0</v>
      </c>
      <c r="AA1446" s="5" t="str">
        <f aca="false">IF(Y1446&gt;Z1446,"Win",IF(Y1446&lt;Z1446,"Loss","Draw"))</f>
        <v>Win</v>
      </c>
      <c r="AB1446" s="5" t="s">
        <v>98</v>
      </c>
      <c r="AC1446" s="5" t="s">
        <v>99</v>
      </c>
      <c r="AD1446" s="5" t="s">
        <v>3790</v>
      </c>
      <c r="AE1446" s="5" t="s">
        <v>3791</v>
      </c>
      <c r="AF1446" s="5" t="str">
        <f aca="false">IF(AD1446&lt;AE1446,AD1446,AE1446)</f>
        <v>Arrows, Battle Ram, Goblin Cage, Golden Knight, Lightning, Mega Knight, Minions, Mother Witch</v>
      </c>
      <c r="AG1446" s="5" t="str">
        <f aca="false">IF(AD1446&lt;AE1446,AE1446,AD1446)</f>
        <v>Barbarian Barrel, Dark Prince, Electro Spirit, Fireball, Goblin Cage, Royal Hogs, Skeleton Dragons, Skeletons</v>
      </c>
      <c r="AH1446" s="5" t="str">
        <f aca="false">IF(AD1446=AF1446,AA1446,IF(AA1446="Win","Loss",IF(AA1446="Loss","Win","Draw")))</f>
        <v>Loss</v>
      </c>
      <c r="AI1446" s="5" t="s">
        <v>102</v>
      </c>
    </row>
    <row r="1447" customFormat="false" ht="15" hidden="false" customHeight="true" outlineLevel="0" collapsed="false">
      <c r="A1447" s="5" t="s">
        <v>3783</v>
      </c>
      <c r="B1447" s="5" t="n">
        <v>3</v>
      </c>
      <c r="C1447" s="5" t="s">
        <v>523</v>
      </c>
      <c r="D1447" s="5" t="s">
        <v>524</v>
      </c>
      <c r="E1447" s="5" t="s">
        <v>3784</v>
      </c>
      <c r="F1447" s="5" t="s">
        <v>3785</v>
      </c>
      <c r="G1447" s="5" t="s">
        <v>3792</v>
      </c>
      <c r="H1447" s="5" t="s">
        <v>163</v>
      </c>
      <c r="I1447" s="5" t="s">
        <v>159</v>
      </c>
      <c r="J1447" s="5" t="s">
        <v>128</v>
      </c>
      <c r="K1447" s="5" t="s">
        <v>203</v>
      </c>
      <c r="L1447" s="5" t="s">
        <v>89</v>
      </c>
      <c r="M1447" s="5" t="s">
        <v>157</v>
      </c>
      <c r="N1447" s="5" t="s">
        <v>193</v>
      </c>
      <c r="O1447" s="5" t="s">
        <v>234</v>
      </c>
      <c r="P1447" s="5" t="s">
        <v>242</v>
      </c>
      <c r="Q1447" s="5" t="s">
        <v>177</v>
      </c>
      <c r="R1447" s="5" t="s">
        <v>95</v>
      </c>
      <c r="S1447" s="5" t="s">
        <v>141</v>
      </c>
      <c r="T1447" s="5" t="s">
        <v>188</v>
      </c>
      <c r="U1447" s="5" t="s">
        <v>173</v>
      </c>
      <c r="V1447" s="5" t="s">
        <v>215</v>
      </c>
      <c r="W1447" s="5" t="s">
        <v>93</v>
      </c>
      <c r="X1447" s="5" t="s">
        <v>86</v>
      </c>
      <c r="Y1447" s="5" t="n">
        <v>1</v>
      </c>
      <c r="Z1447" s="5" t="n">
        <v>0</v>
      </c>
      <c r="AA1447" s="5" t="str">
        <f aca="false">IF(Y1447&gt;Z1447,"Win",IF(Y1447&lt;Z1447,"Loss","Draw"))</f>
        <v>Win</v>
      </c>
      <c r="AB1447" s="5" t="s">
        <v>98</v>
      </c>
      <c r="AC1447" s="5" t="s">
        <v>99</v>
      </c>
      <c r="AD1447" s="5" t="s">
        <v>3793</v>
      </c>
      <c r="AE1447" s="5" t="s">
        <v>3794</v>
      </c>
      <c r="AF1447" s="5" t="str">
        <f aca="false">IF(AD1447&lt;AE1447,AD1447,AE1447)</f>
        <v>Barbarian Barrel, Fireball, Fisherman, Lumberjack, Royal Giant, Skeleton Dragons, Tombstone, Zappies</v>
      </c>
      <c r="AG1447" s="5" t="str">
        <f aca="false">IF(AD1447&lt;AE1447,AE1447,AD1447)</f>
        <v>Bomb Tower, Bomber, Dart Goblin, Fire Spirit, Goblin Barrel, Golden Knight, Guards, The Log</v>
      </c>
      <c r="AH1447" s="5" t="str">
        <f aca="false">IF(AD1447=AF1447,AA1447,IF(AA1447="Win","Loss",IF(AA1447="Loss","Win","Draw")))</f>
        <v>Loss</v>
      </c>
      <c r="AI1447" s="5" t="s">
        <v>102</v>
      </c>
    </row>
    <row r="1448" customFormat="false" ht="15" hidden="false" customHeight="true" outlineLevel="0" collapsed="false">
      <c r="A1448" s="5" t="s">
        <v>3795</v>
      </c>
      <c r="B1448" s="5" t="n">
        <v>1</v>
      </c>
      <c r="C1448" s="5" t="s">
        <v>523</v>
      </c>
      <c r="D1448" s="5" t="s">
        <v>524</v>
      </c>
      <c r="E1448" s="5" t="s">
        <v>424</v>
      </c>
      <c r="F1448" s="5" t="s">
        <v>425</v>
      </c>
      <c r="G1448" s="5" t="s">
        <v>525</v>
      </c>
      <c r="H1448" s="5" t="s">
        <v>163</v>
      </c>
      <c r="I1448" s="5" t="s">
        <v>407</v>
      </c>
      <c r="J1448" s="5" t="s">
        <v>151</v>
      </c>
      <c r="K1448" s="5" t="s">
        <v>87</v>
      </c>
      <c r="L1448" s="5" t="s">
        <v>150</v>
      </c>
      <c r="M1448" s="5" t="s">
        <v>126</v>
      </c>
      <c r="N1448" s="5" t="s">
        <v>164</v>
      </c>
      <c r="O1448" s="5" t="s">
        <v>165</v>
      </c>
      <c r="P1448" s="5" t="s">
        <v>89</v>
      </c>
      <c r="Q1448" s="5" t="s">
        <v>109</v>
      </c>
      <c r="R1448" s="5" t="s">
        <v>139</v>
      </c>
      <c r="S1448" s="5" t="s">
        <v>447</v>
      </c>
      <c r="T1448" s="5" t="s">
        <v>242</v>
      </c>
      <c r="U1448" s="5" t="s">
        <v>108</v>
      </c>
      <c r="V1448" s="5" t="s">
        <v>327</v>
      </c>
      <c r="W1448" s="5" t="s">
        <v>467</v>
      </c>
      <c r="X1448" s="5" t="s">
        <v>93</v>
      </c>
      <c r="Y1448" s="5" t="n">
        <v>0</v>
      </c>
      <c r="Z1448" s="5" t="n">
        <v>1</v>
      </c>
      <c r="AA1448" s="5" t="str">
        <f aca="false">IF(Y1448&gt;Z1448,"Win",IF(Y1448&lt;Z1448,"Loss","Draw"))</f>
        <v>Loss</v>
      </c>
      <c r="AB1448" s="5" t="s">
        <v>98</v>
      </c>
      <c r="AC1448" s="5" t="s">
        <v>99</v>
      </c>
      <c r="AD1448" s="5" t="s">
        <v>526</v>
      </c>
      <c r="AE1448" s="5" t="s">
        <v>468</v>
      </c>
      <c r="AF1448" s="5" t="str">
        <f aca="false">IF(AD1448&lt;AE1448,AD1448,AE1448)</f>
        <v>Bomber, Dark Prince, Fireball, Giant, Mega Minion, Prince, Rage, Zap</v>
      </c>
      <c r="AG1448" s="5" t="str">
        <f aca="false">IF(AD1448&lt;AE1448,AE1448,AD1448)</f>
        <v>Earthquake, Electro Spirit, Firecracker, Hog Rider, Mighty Miner, Skeletons, Tesla, The Log</v>
      </c>
      <c r="AH1448" s="5" t="str">
        <f aca="false">IF(AD1448=AF1448,AA1448,IF(AA1448="Win","Loss",IF(AA1448="Loss","Win","Draw")))</f>
        <v>Win</v>
      </c>
      <c r="AI1448" s="5" t="s">
        <v>102</v>
      </c>
    </row>
    <row r="1449" customFormat="false" ht="15" hidden="false" customHeight="true" outlineLevel="0" collapsed="false">
      <c r="A1449" s="5" t="s">
        <v>3795</v>
      </c>
      <c r="B1449" s="5" t="n">
        <v>2</v>
      </c>
      <c r="C1449" s="5" t="s">
        <v>523</v>
      </c>
      <c r="D1449" s="5" t="s">
        <v>524</v>
      </c>
      <c r="E1449" s="5" t="s">
        <v>424</v>
      </c>
      <c r="F1449" s="5" t="s">
        <v>425</v>
      </c>
      <c r="G1449" s="5" t="s">
        <v>527</v>
      </c>
      <c r="H1449" s="5" t="s">
        <v>163</v>
      </c>
      <c r="I1449" s="5" t="s">
        <v>114</v>
      </c>
      <c r="J1449" s="5" t="s">
        <v>128</v>
      </c>
      <c r="K1449" s="5" t="s">
        <v>137</v>
      </c>
      <c r="L1449" s="5" t="s">
        <v>157</v>
      </c>
      <c r="M1449" s="5" t="s">
        <v>242</v>
      </c>
      <c r="N1449" s="5" t="s">
        <v>88</v>
      </c>
      <c r="O1449" s="5" t="s">
        <v>116</v>
      </c>
      <c r="P1449" s="5" t="s">
        <v>153</v>
      </c>
      <c r="Q1449" s="5" t="s">
        <v>82</v>
      </c>
      <c r="R1449" s="5" t="s">
        <v>202</v>
      </c>
      <c r="S1449" s="5" t="s">
        <v>83</v>
      </c>
      <c r="T1449" s="5" t="s">
        <v>88</v>
      </c>
      <c r="U1449" s="5" t="s">
        <v>85</v>
      </c>
      <c r="V1449" s="5" t="s">
        <v>150</v>
      </c>
      <c r="W1449" s="5" t="s">
        <v>95</v>
      </c>
      <c r="X1449" s="5" t="s">
        <v>153</v>
      </c>
      <c r="Y1449" s="5" t="n">
        <v>1</v>
      </c>
      <c r="Z1449" s="5" t="n">
        <v>0</v>
      </c>
      <c r="AA1449" s="5" t="str">
        <f aca="false">IF(Y1449&gt;Z1449,"Win",IF(Y1449&lt;Z1449,"Loss","Draw"))</f>
        <v>Win</v>
      </c>
      <c r="AB1449" s="5" t="s">
        <v>98</v>
      </c>
      <c r="AC1449" s="5" t="s">
        <v>99</v>
      </c>
      <c r="AD1449" s="5" t="s">
        <v>529</v>
      </c>
      <c r="AE1449" s="5" t="s">
        <v>528</v>
      </c>
      <c r="AF1449" s="5" t="str">
        <f aca="false">IF(AD1449&lt;AE1449,AD1449,AE1449)</f>
        <v>Barbarian Barrel, Berserker, Cannon, Electro Spirit, Lightning, Magic Archer, Monk, Royal Hogs</v>
      </c>
      <c r="AG1449" s="5" t="str">
        <f aca="false">IF(AD1449&lt;AE1449,AE1449,AD1449)</f>
        <v>Berserker, Bomber, Cannon, Fire Spirit, Giant Snowball, Goblin Drill, Golden Knight, Poison</v>
      </c>
      <c r="AH1449" s="5" t="str">
        <f aca="false">IF(AD1449=AF1449,AA1449,IF(AA1449="Win","Loss",IF(AA1449="Loss","Win","Draw")))</f>
        <v>Loss</v>
      </c>
      <c r="AI1449" s="5" t="s">
        <v>102</v>
      </c>
    </row>
    <row r="1450" customFormat="false" ht="15" hidden="false" customHeight="true" outlineLevel="0" collapsed="false">
      <c r="A1450" s="5" t="s">
        <v>3795</v>
      </c>
      <c r="B1450" s="5" t="n">
        <v>3</v>
      </c>
      <c r="C1450" s="5" t="s">
        <v>523</v>
      </c>
      <c r="D1450" s="5" t="s">
        <v>524</v>
      </c>
      <c r="E1450" s="5" t="s">
        <v>424</v>
      </c>
      <c r="F1450" s="5" t="s">
        <v>425</v>
      </c>
      <c r="G1450" s="5" t="s">
        <v>530</v>
      </c>
      <c r="H1450" s="5" t="s">
        <v>163</v>
      </c>
      <c r="I1450" s="5" t="s">
        <v>127</v>
      </c>
      <c r="J1450" s="5" t="s">
        <v>202</v>
      </c>
      <c r="K1450" s="5" t="s">
        <v>129</v>
      </c>
      <c r="L1450" s="5" t="s">
        <v>97</v>
      </c>
      <c r="M1450" s="5" t="s">
        <v>130</v>
      </c>
      <c r="N1450" s="5" t="s">
        <v>124</v>
      </c>
      <c r="O1450" s="5" t="s">
        <v>133</v>
      </c>
      <c r="P1450" s="5" t="s">
        <v>173</v>
      </c>
      <c r="Q1450" s="5" t="s">
        <v>114</v>
      </c>
      <c r="R1450" s="5" t="s">
        <v>241</v>
      </c>
      <c r="S1450" s="5" t="s">
        <v>137</v>
      </c>
      <c r="T1450" s="5" t="s">
        <v>126</v>
      </c>
      <c r="U1450" s="5" t="s">
        <v>116</v>
      </c>
      <c r="V1450" s="5" t="s">
        <v>138</v>
      </c>
      <c r="W1450" s="5" t="s">
        <v>87</v>
      </c>
      <c r="X1450" s="5" t="s">
        <v>157</v>
      </c>
      <c r="Y1450" s="5" t="n">
        <v>0</v>
      </c>
      <c r="Z1450" s="5" t="n">
        <v>1</v>
      </c>
      <c r="AA1450" s="5" t="str">
        <f aca="false">IF(Y1450&gt;Z1450,"Win",IF(Y1450&lt;Z1450,"Loss","Draw"))</f>
        <v>Loss</v>
      </c>
      <c r="AB1450" s="5" t="s">
        <v>98</v>
      </c>
      <c r="AC1450" s="5" t="s">
        <v>99</v>
      </c>
      <c r="AD1450" s="5" t="s">
        <v>531</v>
      </c>
      <c r="AE1450" s="5" t="s">
        <v>267</v>
      </c>
      <c r="AF1450" s="5" t="str">
        <f aca="false">IF(AD1450&lt;AE1450,AD1450,AE1450)</f>
        <v>Arrows, Battle Ram, Magic Archer, Mega Knight, Mother Witch, Ronin, Royal Ghost, Zappies</v>
      </c>
      <c r="AG1450" s="5" t="str">
        <f aca="false">IF(AD1450&lt;AE1450,AE1450,AD1450)</f>
        <v>Fire Spirit, Giant Snowball, Goblin Demolisher, Goblin Drill, Knight, Poison, Skeletons, Tesla</v>
      </c>
      <c r="AH1450" s="5" t="str">
        <f aca="false">IF(AD1450=AF1450,AA1450,IF(AA1450="Win","Loss",IF(AA1450="Loss","Win","Draw")))</f>
        <v>Loss</v>
      </c>
      <c r="AI1450" s="5" t="s">
        <v>102</v>
      </c>
    </row>
    <row r="1451" customFormat="false" ht="15" hidden="false" customHeight="true" outlineLevel="0" collapsed="false">
      <c r="A1451" s="5" t="s">
        <v>3796</v>
      </c>
      <c r="B1451" s="5" t="n">
        <v>1</v>
      </c>
      <c r="C1451" s="5" t="s">
        <v>523</v>
      </c>
      <c r="D1451" s="5" t="s">
        <v>524</v>
      </c>
      <c r="E1451" s="5" t="s">
        <v>1213</v>
      </c>
      <c r="F1451" s="5" t="s">
        <v>1214</v>
      </c>
      <c r="G1451" s="5" t="s">
        <v>3230</v>
      </c>
      <c r="H1451" s="5" t="s">
        <v>163</v>
      </c>
      <c r="I1451" s="5" t="s">
        <v>84</v>
      </c>
      <c r="J1451" s="5" t="s">
        <v>108</v>
      </c>
      <c r="K1451" s="5" t="s">
        <v>87</v>
      </c>
      <c r="L1451" s="5" t="s">
        <v>115</v>
      </c>
      <c r="M1451" s="5" t="s">
        <v>126</v>
      </c>
      <c r="N1451" s="5" t="s">
        <v>118</v>
      </c>
      <c r="O1451" s="5" t="s">
        <v>116</v>
      </c>
      <c r="P1451" s="5" t="s">
        <v>95</v>
      </c>
      <c r="Q1451" s="5" t="s">
        <v>127</v>
      </c>
      <c r="R1451" s="5" t="s">
        <v>108</v>
      </c>
      <c r="S1451" s="5" t="s">
        <v>124</v>
      </c>
      <c r="T1451" s="5" t="s">
        <v>117</v>
      </c>
      <c r="U1451" s="5" t="s">
        <v>173</v>
      </c>
      <c r="V1451" s="5" t="s">
        <v>133</v>
      </c>
      <c r="W1451" s="5" t="s">
        <v>95</v>
      </c>
      <c r="X1451" s="5" t="s">
        <v>294</v>
      </c>
      <c r="Y1451" s="5" t="n">
        <v>0</v>
      </c>
      <c r="Z1451" s="5" t="n">
        <v>1</v>
      </c>
      <c r="AA1451" s="5" t="str">
        <f aca="false">IF(Y1451&gt;Z1451,"Win",IF(Y1451&lt;Z1451,"Loss","Draw"))</f>
        <v>Loss</v>
      </c>
      <c r="AB1451" s="5" t="s">
        <v>98</v>
      </c>
      <c r="AC1451" s="5" t="s">
        <v>99</v>
      </c>
      <c r="AD1451" s="5" t="s">
        <v>703</v>
      </c>
      <c r="AE1451" s="5" t="s">
        <v>3231</v>
      </c>
      <c r="AF1451" s="5" t="str">
        <f aca="false">IF(AD1451&lt;AE1451,AD1451,AE1451)</f>
        <v>Archers, Barbarian Barrel, Dark Prince, Graveyard, Ice Spirit, Poison, Skeletons, Tesla</v>
      </c>
      <c r="AG1451" s="5" t="str">
        <f aca="false">IF(AD1451&lt;AE1451,AE1451,AD1451)</f>
        <v>Barbarian Barrel, Battle Ram, Dark Prince, Giant Skeleton, Mother Witch, Royal Ghost, Vines, Zappies</v>
      </c>
      <c r="AH1451" s="5" t="str">
        <f aca="false">IF(AD1451=AF1451,AA1451,IF(AA1451="Win","Loss",IF(AA1451="Loss","Win","Draw")))</f>
        <v>Loss</v>
      </c>
      <c r="AI1451" s="5" t="s">
        <v>102</v>
      </c>
    </row>
    <row r="1452" customFormat="false" ht="15" hidden="false" customHeight="true" outlineLevel="0" collapsed="false">
      <c r="A1452" s="5" t="s">
        <v>3796</v>
      </c>
      <c r="B1452" s="5" t="n">
        <v>2</v>
      </c>
      <c r="C1452" s="5" t="s">
        <v>523</v>
      </c>
      <c r="D1452" s="5" t="s">
        <v>524</v>
      </c>
      <c r="E1452" s="5" t="s">
        <v>1213</v>
      </c>
      <c r="F1452" s="5" t="s">
        <v>1214</v>
      </c>
      <c r="G1452" s="5" t="s">
        <v>3232</v>
      </c>
      <c r="H1452" s="5" t="s">
        <v>163</v>
      </c>
      <c r="I1452" s="5" t="s">
        <v>201</v>
      </c>
      <c r="J1452" s="5" t="s">
        <v>202</v>
      </c>
      <c r="K1452" s="5" t="s">
        <v>233</v>
      </c>
      <c r="L1452" s="5" t="s">
        <v>88</v>
      </c>
      <c r="M1452" s="5" t="s">
        <v>157</v>
      </c>
      <c r="N1452" s="5" t="s">
        <v>89</v>
      </c>
      <c r="O1452" s="5" t="s">
        <v>111</v>
      </c>
      <c r="P1452" s="5" t="s">
        <v>234</v>
      </c>
      <c r="Q1452" s="5" t="s">
        <v>87</v>
      </c>
      <c r="R1452" s="5" t="s">
        <v>241</v>
      </c>
      <c r="S1452" s="5" t="s">
        <v>114</v>
      </c>
      <c r="T1452" s="5" t="s">
        <v>138</v>
      </c>
      <c r="U1452" s="5" t="s">
        <v>193</v>
      </c>
      <c r="V1452" s="5" t="s">
        <v>157</v>
      </c>
      <c r="W1452" s="5" t="s">
        <v>137</v>
      </c>
      <c r="X1452" s="5" t="s">
        <v>116</v>
      </c>
      <c r="Y1452" s="5" t="n">
        <v>1</v>
      </c>
      <c r="Z1452" s="5" t="n">
        <v>0</v>
      </c>
      <c r="AA1452" s="5" t="str">
        <f aca="false">IF(Y1452&gt;Z1452,"Win",IF(Y1452&lt;Z1452,"Loss","Draw"))</f>
        <v>Win</v>
      </c>
      <c r="AB1452" s="5" t="s">
        <v>98</v>
      </c>
      <c r="AC1452" s="5" t="s">
        <v>99</v>
      </c>
      <c r="AD1452" s="5" t="s">
        <v>1858</v>
      </c>
      <c r="AE1452" s="5" t="s">
        <v>3233</v>
      </c>
      <c r="AF1452" s="5" t="str">
        <f aca="false">IF(AD1452&lt;AE1452,AD1452,AE1452)</f>
        <v>Bats, Berserker, Bomb Tower, Fire Spirit, Magic Archer, Miner, The Log, Wall Breakers</v>
      </c>
      <c r="AG1452" s="5" t="str">
        <f aca="false">IF(AD1452&lt;AE1452,AE1452,AD1452)</f>
        <v>Fire Spirit, Giant Snowball, Goblin Demolisher, Goblin Drill, Guards, Knight, Poison, Tesla</v>
      </c>
      <c r="AH1452" s="5" t="str">
        <f aca="false">IF(AD1452=AF1452,AA1452,IF(AA1452="Win","Loss",IF(AA1452="Loss","Win","Draw")))</f>
        <v>Win</v>
      </c>
      <c r="AI1452" s="5" t="s">
        <v>102</v>
      </c>
    </row>
    <row r="1453" customFormat="false" ht="15" hidden="false" customHeight="true" outlineLevel="0" collapsed="false">
      <c r="A1453" s="5" t="s">
        <v>3796</v>
      </c>
      <c r="B1453" s="5" t="n">
        <v>3</v>
      </c>
      <c r="C1453" s="5" t="s">
        <v>523</v>
      </c>
      <c r="D1453" s="5" t="s">
        <v>524</v>
      </c>
      <c r="E1453" s="5" t="s">
        <v>1213</v>
      </c>
      <c r="F1453" s="5" t="s">
        <v>1214</v>
      </c>
      <c r="G1453" s="5" t="s">
        <v>3234</v>
      </c>
      <c r="H1453" s="5" t="s">
        <v>163</v>
      </c>
      <c r="I1453" s="5" t="s">
        <v>141</v>
      </c>
      <c r="J1453" s="5" t="s">
        <v>128</v>
      </c>
      <c r="K1453" s="5" t="s">
        <v>129</v>
      </c>
      <c r="L1453" s="5" t="s">
        <v>165</v>
      </c>
      <c r="M1453" s="5" t="s">
        <v>86</v>
      </c>
      <c r="N1453" s="5" t="s">
        <v>133</v>
      </c>
      <c r="O1453" s="5" t="s">
        <v>109</v>
      </c>
      <c r="P1453" s="5" t="s">
        <v>130</v>
      </c>
      <c r="Q1453" s="5" t="s">
        <v>201</v>
      </c>
      <c r="R1453" s="5" t="s">
        <v>202</v>
      </c>
      <c r="S1453" s="5" t="s">
        <v>203</v>
      </c>
      <c r="T1453" s="5" t="s">
        <v>234</v>
      </c>
      <c r="U1453" s="5" t="s">
        <v>204</v>
      </c>
      <c r="V1453" s="5" t="s">
        <v>88</v>
      </c>
      <c r="W1453" s="5" t="s">
        <v>150</v>
      </c>
      <c r="X1453" s="5" t="s">
        <v>118</v>
      </c>
      <c r="Y1453" s="5" t="n">
        <v>0</v>
      </c>
      <c r="Z1453" s="5" t="n">
        <v>1</v>
      </c>
      <c r="AA1453" s="5" t="str">
        <f aca="false">IF(Y1453&gt;Z1453,"Win",IF(Y1453&lt;Z1453,"Loss","Draw"))</f>
        <v>Loss</v>
      </c>
      <c r="AB1453" s="5" t="s">
        <v>98</v>
      </c>
      <c r="AC1453" s="5" t="s">
        <v>99</v>
      </c>
      <c r="AD1453" s="5" t="s">
        <v>3235</v>
      </c>
      <c r="AE1453" s="5" t="s">
        <v>1870</v>
      </c>
      <c r="AF1453" s="5" t="str">
        <f aca="false">IF(AD1453&lt;AE1453,AD1453,AE1453)</f>
        <v>Arrows, Golden Knight, Hog Rider, Lumberjack, Mega Knight, Mother Witch, Skeleton Dragons, Zap</v>
      </c>
      <c r="AG1453" s="5" t="str">
        <f aca="false">IF(AD1453&lt;AE1453,AE1453,AD1453)</f>
        <v>Berserker, Bomb Tower, Electro Spirit, Goblin Barrel, Ice Spirit, Magic Archer, Royal Delivery, Wall Breakers</v>
      </c>
      <c r="AH1453" s="5" t="str">
        <f aca="false">IF(AD1453=AF1453,AA1453,IF(AA1453="Win","Loss",IF(AA1453="Loss","Win","Draw")))</f>
        <v>Loss</v>
      </c>
      <c r="AI1453" s="5" t="s">
        <v>102</v>
      </c>
    </row>
    <row r="1454" customFormat="false" ht="15" hidden="false" customHeight="true" outlineLevel="0" collapsed="false">
      <c r="A1454" s="5" t="s">
        <v>3797</v>
      </c>
      <c r="B1454" s="5" t="n">
        <v>1</v>
      </c>
      <c r="C1454" s="5" t="s">
        <v>523</v>
      </c>
      <c r="D1454" s="5" t="s">
        <v>524</v>
      </c>
      <c r="E1454" s="5" t="s">
        <v>2629</v>
      </c>
      <c r="F1454" s="5" t="s">
        <v>2630</v>
      </c>
      <c r="G1454" s="5" t="s">
        <v>2915</v>
      </c>
      <c r="H1454" s="5" t="s">
        <v>376</v>
      </c>
      <c r="I1454" s="5" t="s">
        <v>90</v>
      </c>
      <c r="J1454" s="5" t="s">
        <v>123</v>
      </c>
      <c r="K1454" s="5" t="s">
        <v>124</v>
      </c>
      <c r="L1454" s="5" t="s">
        <v>96</v>
      </c>
      <c r="M1454" s="5" t="s">
        <v>85</v>
      </c>
      <c r="N1454" s="5" t="s">
        <v>126</v>
      </c>
      <c r="O1454" s="5" t="s">
        <v>125</v>
      </c>
      <c r="P1454" s="5" t="s">
        <v>95</v>
      </c>
      <c r="Q1454" s="5" t="s">
        <v>129</v>
      </c>
      <c r="R1454" s="5" t="s">
        <v>108</v>
      </c>
      <c r="S1454" s="5" t="s">
        <v>114</v>
      </c>
      <c r="T1454" s="5" t="s">
        <v>133</v>
      </c>
      <c r="U1454" s="5" t="s">
        <v>164</v>
      </c>
      <c r="V1454" s="5" t="s">
        <v>165</v>
      </c>
      <c r="W1454" s="5" t="s">
        <v>112</v>
      </c>
      <c r="X1454" s="5" t="s">
        <v>96</v>
      </c>
      <c r="Y1454" s="5" t="n">
        <v>1</v>
      </c>
      <c r="Z1454" s="5" t="n">
        <v>0</v>
      </c>
      <c r="AA1454" s="5" t="str">
        <f aca="false">IF(Y1454&gt;Z1454,"Win",IF(Y1454&lt;Z1454,"Loss","Draw"))</f>
        <v>Win</v>
      </c>
      <c r="AB1454" s="5" t="s">
        <v>98</v>
      </c>
      <c r="AC1454" s="5" t="s">
        <v>99</v>
      </c>
      <c r="AD1454" s="5" t="s">
        <v>134</v>
      </c>
      <c r="AE1454" s="5" t="s">
        <v>2916</v>
      </c>
      <c r="AF1454" s="5" t="str">
        <f aca="false">IF(AD1454&lt;AE1454,AD1454,AE1454)</f>
        <v>Barbarian Barrel, Cannon Cart, Goblinstein, Lightning, Minions, Mortar, Royal Ghost, Skeletons</v>
      </c>
      <c r="AG1454" s="5" t="str">
        <f aca="false">IF(AD1454&lt;AE1454,AE1454,AD1454)</f>
        <v>Dark Prince, Earthquake, Giant Snowball, Hog Rider, Mega Knight, Minions, Mother Witch, Spirit Empress</v>
      </c>
      <c r="AH1454" s="5" t="str">
        <f aca="false">IF(AD1454=AF1454,AA1454,IF(AA1454="Win","Loss",IF(AA1454="Loss","Win","Draw")))</f>
        <v>Win</v>
      </c>
      <c r="AI1454" s="5" t="s">
        <v>102</v>
      </c>
    </row>
    <row r="1455" customFormat="false" ht="15" hidden="false" customHeight="true" outlineLevel="0" collapsed="false">
      <c r="A1455" s="5" t="s">
        <v>3797</v>
      </c>
      <c r="B1455" s="5" t="n">
        <v>2</v>
      </c>
      <c r="C1455" s="5" t="s">
        <v>523</v>
      </c>
      <c r="D1455" s="5" t="s">
        <v>524</v>
      </c>
      <c r="E1455" s="5" t="s">
        <v>2629</v>
      </c>
      <c r="F1455" s="5" t="s">
        <v>2630</v>
      </c>
      <c r="G1455" s="5" t="s">
        <v>2917</v>
      </c>
      <c r="H1455" s="5" t="s">
        <v>376</v>
      </c>
      <c r="I1455" s="5" t="s">
        <v>137</v>
      </c>
      <c r="J1455" s="5" t="s">
        <v>241</v>
      </c>
      <c r="K1455" s="5" t="s">
        <v>114</v>
      </c>
      <c r="L1455" s="5" t="s">
        <v>116</v>
      </c>
      <c r="M1455" s="5" t="s">
        <v>138</v>
      </c>
      <c r="N1455" s="5" t="s">
        <v>119</v>
      </c>
      <c r="O1455" s="5" t="s">
        <v>157</v>
      </c>
      <c r="P1455" s="5" t="s">
        <v>88</v>
      </c>
      <c r="Q1455" s="5" t="s">
        <v>107</v>
      </c>
      <c r="R1455" s="5" t="s">
        <v>128</v>
      </c>
      <c r="S1455" s="5" t="s">
        <v>152</v>
      </c>
      <c r="T1455" s="5" t="s">
        <v>306</v>
      </c>
      <c r="U1455" s="5" t="s">
        <v>307</v>
      </c>
      <c r="V1455" s="5" t="s">
        <v>187</v>
      </c>
      <c r="W1455" s="5" t="s">
        <v>85</v>
      </c>
      <c r="X1455" s="5" t="s">
        <v>95</v>
      </c>
      <c r="Y1455" s="5" t="n">
        <v>1</v>
      </c>
      <c r="Z1455" s="5" t="n">
        <v>0</v>
      </c>
      <c r="AA1455" s="5" t="str">
        <f aca="false">IF(Y1455&gt;Z1455,"Win",IF(Y1455&lt;Z1455,"Loss","Draw"))</f>
        <v>Win</v>
      </c>
      <c r="AB1455" s="5" t="s">
        <v>98</v>
      </c>
      <c r="AC1455" s="5" t="s">
        <v>99</v>
      </c>
      <c r="AD1455" s="5" t="s">
        <v>2918</v>
      </c>
      <c r="AE1455" s="5" t="s">
        <v>603</v>
      </c>
      <c r="AF1455" s="5" t="str">
        <f aca="false">IF(AD1455&lt;AE1455,AD1455,AE1455)</f>
        <v>Baby Dragon, Barbarian Barrel, Goblin Cage, Golden Knight, Golem, Ice Wizard, Lightning, Tornado</v>
      </c>
      <c r="AG1455" s="5" t="str">
        <f aca="false">IF(AD1455&lt;AE1455,AE1455,AD1455)</f>
        <v>Berserker, Fire Spirit, Giant Snowball, Goblin Demolisher, Goblin Drill, Goblin Hut, Knight, Poison</v>
      </c>
      <c r="AH1455" s="5" t="str">
        <f aca="false">IF(AD1455=AF1455,AA1455,IF(AA1455="Win","Loss",IF(AA1455="Loss","Win","Draw")))</f>
        <v>Loss</v>
      </c>
      <c r="AI1455" s="5" t="s">
        <v>102</v>
      </c>
    </row>
    <row r="1456" customFormat="false" ht="15" hidden="false" customHeight="true" outlineLevel="0" collapsed="false">
      <c r="A1456" s="5" t="s">
        <v>3798</v>
      </c>
      <c r="B1456" s="5" t="n">
        <v>1</v>
      </c>
      <c r="C1456" s="5" t="s">
        <v>523</v>
      </c>
      <c r="D1456" s="5" t="s">
        <v>524</v>
      </c>
      <c r="E1456" s="5" t="s">
        <v>2926</v>
      </c>
      <c r="F1456" s="5" t="s">
        <v>2927</v>
      </c>
      <c r="G1456" s="5" t="s">
        <v>3799</v>
      </c>
      <c r="H1456" s="5" t="s">
        <v>81</v>
      </c>
      <c r="I1456" s="5" t="s">
        <v>137</v>
      </c>
      <c r="J1456" s="5" t="s">
        <v>128</v>
      </c>
      <c r="K1456" s="5" t="s">
        <v>114</v>
      </c>
      <c r="L1456" s="5" t="s">
        <v>242</v>
      </c>
      <c r="M1456" s="5" t="s">
        <v>126</v>
      </c>
      <c r="N1456" s="5" t="s">
        <v>157</v>
      </c>
      <c r="O1456" s="5" t="s">
        <v>234</v>
      </c>
      <c r="P1456" s="5" t="s">
        <v>116</v>
      </c>
      <c r="Q1456" s="5" t="s">
        <v>177</v>
      </c>
      <c r="R1456" s="5" t="s">
        <v>83</v>
      </c>
      <c r="S1456" s="5" t="s">
        <v>257</v>
      </c>
      <c r="T1456" s="5" t="s">
        <v>93</v>
      </c>
      <c r="U1456" s="5" t="s">
        <v>215</v>
      </c>
      <c r="V1456" s="5" t="s">
        <v>89</v>
      </c>
      <c r="W1456" s="5" t="s">
        <v>126</v>
      </c>
      <c r="X1456" s="5" t="s">
        <v>150</v>
      </c>
      <c r="Y1456" s="5" t="n">
        <v>0</v>
      </c>
      <c r="Z1456" s="5" t="n">
        <v>1</v>
      </c>
      <c r="AA1456" s="5" t="str">
        <f aca="false">IF(Y1456&gt;Z1456,"Win",IF(Y1456&lt;Z1456,"Loss","Draw"))</f>
        <v>Loss</v>
      </c>
      <c r="AB1456" s="5" t="s">
        <v>98</v>
      </c>
      <c r="AC1456" s="5" t="s">
        <v>99</v>
      </c>
      <c r="AD1456" s="5" t="s">
        <v>3800</v>
      </c>
      <c r="AE1456" s="5" t="s">
        <v>259</v>
      </c>
      <c r="AF1456" s="5" t="str">
        <f aca="false">IF(AD1456&lt;AE1456,AD1456,AE1456)</f>
        <v>Bomb Tower, Bomber, Fire Spirit, Giant Snowball, Goblin Drill, Golden Knight, Poison, Skeletons</v>
      </c>
      <c r="AG1456" s="5" t="str">
        <f aca="false">IF(AD1456&lt;AE1456,AE1456,AD1456)</f>
        <v>Electro Spirit, Fireball, Fisherman, Hunter, Monk, Royal Giant, Skeletons, The Log</v>
      </c>
      <c r="AH1456" s="5" t="str">
        <f aca="false">IF(AD1456=AF1456,AA1456,IF(AA1456="Win","Loss",IF(AA1456="Loss","Win","Draw")))</f>
        <v>Loss</v>
      </c>
      <c r="AI1456" s="5" t="s">
        <v>102</v>
      </c>
    </row>
    <row r="1457" customFormat="false" ht="15" hidden="false" customHeight="true" outlineLevel="0" collapsed="false">
      <c r="A1457" s="5" t="s">
        <v>3798</v>
      </c>
      <c r="B1457" s="5" t="n">
        <v>2</v>
      </c>
      <c r="C1457" s="5" t="s">
        <v>523</v>
      </c>
      <c r="D1457" s="5" t="s">
        <v>524</v>
      </c>
      <c r="E1457" s="5" t="s">
        <v>2926</v>
      </c>
      <c r="F1457" s="5" t="s">
        <v>2927</v>
      </c>
      <c r="G1457" s="5" t="s">
        <v>3801</v>
      </c>
      <c r="H1457" s="5" t="s">
        <v>81</v>
      </c>
      <c r="I1457" s="5" t="s">
        <v>84</v>
      </c>
      <c r="J1457" s="5" t="s">
        <v>108</v>
      </c>
      <c r="K1457" s="5" t="s">
        <v>82</v>
      </c>
      <c r="L1457" s="5" t="s">
        <v>138</v>
      </c>
      <c r="M1457" s="5" t="s">
        <v>119</v>
      </c>
      <c r="N1457" s="5" t="s">
        <v>150</v>
      </c>
      <c r="O1457" s="5" t="s">
        <v>93</v>
      </c>
      <c r="P1457" s="5" t="s">
        <v>95</v>
      </c>
      <c r="Q1457" s="5" t="s">
        <v>208</v>
      </c>
      <c r="R1457" s="5" t="s">
        <v>91</v>
      </c>
      <c r="S1457" s="5" t="s">
        <v>407</v>
      </c>
      <c r="T1457" s="5" t="s">
        <v>164</v>
      </c>
      <c r="U1457" s="5" t="s">
        <v>95</v>
      </c>
      <c r="V1457" s="5" t="s">
        <v>165</v>
      </c>
      <c r="W1457" s="5" t="s">
        <v>118</v>
      </c>
      <c r="X1457" s="5" t="s">
        <v>234</v>
      </c>
      <c r="Y1457" s="5" t="n">
        <v>1</v>
      </c>
      <c r="Z1457" s="5" t="n">
        <v>0</v>
      </c>
      <c r="AA1457" s="5" t="str">
        <f aca="false">IF(Y1457&gt;Z1457,"Win",IF(Y1457&lt;Z1457,"Loss","Draw"))</f>
        <v>Win</v>
      </c>
      <c r="AB1457" s="5" t="s">
        <v>98</v>
      </c>
      <c r="AC1457" s="5" t="s">
        <v>99</v>
      </c>
      <c r="AD1457" s="5" t="s">
        <v>3802</v>
      </c>
      <c r="AE1457" s="5" t="s">
        <v>3803</v>
      </c>
      <c r="AF1457" s="5" t="str">
        <f aca="false">IF(AD1457&lt;AE1457,AD1457,AE1457)</f>
        <v>Archers, Barbarian Barrel, Dark Prince, Electro Spirit, Fireball, Goblin Demolisher, Goblin Hut, Royal Hogs</v>
      </c>
      <c r="AG1457" s="5" t="str">
        <f aca="false">IF(AD1457&lt;AE1457,AE1457,AD1457)</f>
        <v>Barbarian Barrel, Bomb Tower, Earthquake, Firecracker, Goblins, Hog Rider, Ice Spirit, Valkyrie</v>
      </c>
      <c r="AH1457" s="5" t="str">
        <f aca="false">IF(AD1457=AF1457,AA1457,IF(AA1457="Win","Loss",IF(AA1457="Loss","Win","Draw")))</f>
        <v>Win</v>
      </c>
      <c r="AI1457" s="5" t="s">
        <v>102</v>
      </c>
    </row>
    <row r="1458" customFormat="false" ht="15" hidden="false" customHeight="true" outlineLevel="0" collapsed="false">
      <c r="A1458" s="5" t="s">
        <v>3798</v>
      </c>
      <c r="B1458" s="5" t="n">
        <v>3</v>
      </c>
      <c r="C1458" s="5" t="s">
        <v>523</v>
      </c>
      <c r="D1458" s="5" t="s">
        <v>524</v>
      </c>
      <c r="E1458" s="5" t="s">
        <v>2926</v>
      </c>
      <c r="F1458" s="5" t="s">
        <v>2927</v>
      </c>
      <c r="G1458" s="5" t="s">
        <v>3804</v>
      </c>
      <c r="H1458" s="5" t="s">
        <v>163</v>
      </c>
      <c r="I1458" s="5" t="s">
        <v>118</v>
      </c>
      <c r="J1458" s="5" t="s">
        <v>194</v>
      </c>
      <c r="K1458" s="5" t="s">
        <v>153</v>
      </c>
      <c r="L1458" s="5" t="s">
        <v>97</v>
      </c>
      <c r="M1458" s="5" t="s">
        <v>204</v>
      </c>
      <c r="N1458" s="5" t="s">
        <v>89</v>
      </c>
      <c r="O1458" s="5" t="s">
        <v>165</v>
      </c>
      <c r="P1458" s="5" t="s">
        <v>164</v>
      </c>
      <c r="Q1458" s="5" t="s">
        <v>129</v>
      </c>
      <c r="R1458" s="5" t="s">
        <v>128</v>
      </c>
      <c r="S1458" s="5" t="s">
        <v>233</v>
      </c>
      <c r="T1458" s="5" t="s">
        <v>133</v>
      </c>
      <c r="U1458" s="5" t="s">
        <v>130</v>
      </c>
      <c r="V1458" s="5" t="s">
        <v>223</v>
      </c>
      <c r="W1458" s="5" t="s">
        <v>131</v>
      </c>
      <c r="X1458" s="5" t="s">
        <v>108</v>
      </c>
      <c r="Y1458" s="5" t="n">
        <v>1</v>
      </c>
      <c r="Z1458" s="5" t="n">
        <v>0</v>
      </c>
      <c r="AA1458" s="5" t="str">
        <f aca="false">IF(Y1458&gt;Z1458,"Win",IF(Y1458&lt;Z1458,"Loss","Draw"))</f>
        <v>Win</v>
      </c>
      <c r="AB1458" s="5" t="s">
        <v>98</v>
      </c>
      <c r="AC1458" s="5" t="s">
        <v>99</v>
      </c>
      <c r="AD1458" s="5" t="s">
        <v>3805</v>
      </c>
      <c r="AE1458" s="5" t="s">
        <v>3806</v>
      </c>
      <c r="AF1458" s="5" t="str">
        <f aca="false">IF(AD1458&lt;AE1458,AD1458,AE1458)</f>
        <v>Archer Queen, Cannon, Earthquake, Hog Rider, Ice Spirit, Ronin, Royal Delivery, The Log</v>
      </c>
      <c r="AG1458" s="5" t="str">
        <f aca="false">IF(AD1458&lt;AE1458,AE1458,AD1458)</f>
        <v>Arrows, Bandit, Bats, Dark Prince, Golden Knight, Mega Knight, Mother Witch, Ram Rider</v>
      </c>
      <c r="AH1458" s="5" t="str">
        <f aca="false">IF(AD1458=AF1458,AA1458,IF(AA1458="Win","Loss",IF(AA1458="Loss","Win","Draw")))</f>
        <v>Win</v>
      </c>
      <c r="AI1458" s="5" t="s">
        <v>102</v>
      </c>
    </row>
    <row r="1459" customFormat="false" ht="15" hidden="false" customHeight="true" outlineLevel="0" collapsed="false">
      <c r="A1459" s="5" t="s">
        <v>3807</v>
      </c>
      <c r="B1459" s="5" t="n">
        <v>1</v>
      </c>
      <c r="C1459" s="5" t="s">
        <v>523</v>
      </c>
      <c r="D1459" s="5" t="s">
        <v>524</v>
      </c>
      <c r="E1459" s="5" t="s">
        <v>2659</v>
      </c>
      <c r="F1459" s="5" t="s">
        <v>2660</v>
      </c>
      <c r="G1459" s="5" t="s">
        <v>3808</v>
      </c>
      <c r="H1459" s="5" t="s">
        <v>163</v>
      </c>
      <c r="I1459" s="5" t="s">
        <v>124</v>
      </c>
      <c r="J1459" s="5" t="s">
        <v>95</v>
      </c>
      <c r="K1459" s="5" t="s">
        <v>177</v>
      </c>
      <c r="L1459" s="5" t="s">
        <v>126</v>
      </c>
      <c r="M1459" s="5" t="s">
        <v>257</v>
      </c>
      <c r="N1459" s="5" t="s">
        <v>215</v>
      </c>
      <c r="O1459" s="5" t="s">
        <v>150</v>
      </c>
      <c r="P1459" s="5" t="s">
        <v>93</v>
      </c>
      <c r="Q1459" s="5" t="s">
        <v>114</v>
      </c>
      <c r="R1459" s="5" t="s">
        <v>202</v>
      </c>
      <c r="S1459" s="5" t="s">
        <v>87</v>
      </c>
      <c r="T1459" s="5" t="s">
        <v>116</v>
      </c>
      <c r="U1459" s="5" t="s">
        <v>241</v>
      </c>
      <c r="V1459" s="5" t="s">
        <v>137</v>
      </c>
      <c r="W1459" s="5" t="s">
        <v>126</v>
      </c>
      <c r="X1459" s="5" t="s">
        <v>157</v>
      </c>
      <c r="Y1459" s="5" t="n">
        <v>1</v>
      </c>
      <c r="Z1459" s="5" t="n">
        <v>0</v>
      </c>
      <c r="AA1459" s="5" t="str">
        <f aca="false">IF(Y1459&gt;Z1459,"Win",IF(Y1459&lt;Z1459,"Loss","Draw"))</f>
        <v>Win</v>
      </c>
      <c r="AB1459" s="5" t="s">
        <v>98</v>
      </c>
      <c r="AC1459" s="5" t="s">
        <v>99</v>
      </c>
      <c r="AD1459" s="5" t="s">
        <v>429</v>
      </c>
      <c r="AE1459" s="5" t="s">
        <v>1167</v>
      </c>
      <c r="AF1459" s="5" t="str">
        <f aca="false">IF(AD1459&lt;AE1459,AD1459,AE1459)</f>
        <v>Barbarian Barrel, Electro Spirit, Fireball, Fisherman, Hunter, Royal Ghost, Royal Giant, Skeletons</v>
      </c>
      <c r="AG1459" s="5" t="str">
        <f aca="false">IF(AD1459&lt;AE1459,AE1459,AD1459)</f>
        <v>Fire Spirit, Giant Snowball, Goblin Drill, Knight, Magic Archer, Poison, Skeletons, Tesla</v>
      </c>
      <c r="AH1459" s="5" t="str">
        <f aca="false">IF(AD1459=AF1459,AA1459,IF(AA1459="Win","Loss",IF(AA1459="Loss","Win","Draw")))</f>
        <v>Win</v>
      </c>
      <c r="AI1459" s="5" t="s">
        <v>102</v>
      </c>
    </row>
    <row r="1460" customFormat="false" ht="15" hidden="false" customHeight="true" outlineLevel="0" collapsed="false">
      <c r="A1460" s="5" t="s">
        <v>3807</v>
      </c>
      <c r="B1460" s="5" t="n">
        <v>2</v>
      </c>
      <c r="C1460" s="5" t="s">
        <v>523</v>
      </c>
      <c r="D1460" s="5" t="s">
        <v>524</v>
      </c>
      <c r="E1460" s="5" t="s">
        <v>2659</v>
      </c>
      <c r="F1460" s="5" t="s">
        <v>2660</v>
      </c>
      <c r="G1460" s="5" t="s">
        <v>3188</v>
      </c>
      <c r="H1460" s="5" t="s">
        <v>163</v>
      </c>
      <c r="I1460" s="5" t="s">
        <v>185</v>
      </c>
      <c r="J1460" s="5" t="s">
        <v>186</v>
      </c>
      <c r="K1460" s="5" t="s">
        <v>241</v>
      </c>
      <c r="L1460" s="5" t="s">
        <v>111</v>
      </c>
      <c r="M1460" s="5" t="s">
        <v>88</v>
      </c>
      <c r="N1460" s="5" t="s">
        <v>234</v>
      </c>
      <c r="O1460" s="5" t="s">
        <v>109</v>
      </c>
      <c r="P1460" s="5" t="s">
        <v>187</v>
      </c>
      <c r="Q1460" s="5" t="s">
        <v>152</v>
      </c>
      <c r="R1460" s="5" t="s">
        <v>128</v>
      </c>
      <c r="S1460" s="5" t="s">
        <v>107</v>
      </c>
      <c r="T1460" s="5" t="s">
        <v>306</v>
      </c>
      <c r="U1460" s="5" t="s">
        <v>85</v>
      </c>
      <c r="V1460" s="5" t="s">
        <v>307</v>
      </c>
      <c r="W1460" s="5" t="s">
        <v>187</v>
      </c>
      <c r="X1460" s="5" t="s">
        <v>95</v>
      </c>
      <c r="Y1460" s="5" t="n">
        <v>0</v>
      </c>
      <c r="Z1460" s="5" t="n">
        <v>1</v>
      </c>
      <c r="AA1460" s="5" t="str">
        <f aca="false">IF(Y1460&gt;Z1460,"Win",IF(Y1460&lt;Z1460,"Loss","Draw"))</f>
        <v>Loss</v>
      </c>
      <c r="AB1460" s="5" t="s">
        <v>98</v>
      </c>
      <c r="AC1460" s="5" t="s">
        <v>99</v>
      </c>
      <c r="AD1460" s="5" t="s">
        <v>363</v>
      </c>
      <c r="AE1460" s="5" t="s">
        <v>603</v>
      </c>
      <c r="AF1460" s="5" t="str">
        <f aca="false">IF(AD1460&lt;AE1460,AD1460,AE1460)</f>
        <v>Baby Dragon, Barbarian Barrel, Goblin Cage, Golden Knight, Golem, Ice Wizard, Lightning, Tornado</v>
      </c>
      <c r="AG1460" s="5" t="str">
        <f aca="false">IF(AD1460&lt;AE1460,AE1460,AD1460)</f>
        <v>Balloon, Berserker, Bomb Tower, Executioner, Knight, Miner, Tornado, Zap</v>
      </c>
      <c r="AH1460" s="5" t="str">
        <f aca="false">IF(AD1460=AF1460,AA1460,IF(AA1460="Win","Loss",IF(AA1460="Loss","Win","Draw")))</f>
        <v>Win</v>
      </c>
      <c r="AI1460" s="5" t="s">
        <v>102</v>
      </c>
    </row>
    <row r="1461" customFormat="false" ht="15" hidden="false" customHeight="true" outlineLevel="0" collapsed="false">
      <c r="A1461" s="5" t="s">
        <v>3807</v>
      </c>
      <c r="B1461" s="5" t="n">
        <v>3</v>
      </c>
      <c r="C1461" s="5" t="s">
        <v>523</v>
      </c>
      <c r="D1461" s="5" t="s">
        <v>524</v>
      </c>
      <c r="E1461" s="5" t="s">
        <v>2659</v>
      </c>
      <c r="F1461" s="5" t="s">
        <v>2660</v>
      </c>
      <c r="G1461" s="5" t="s">
        <v>3189</v>
      </c>
      <c r="H1461" s="5" t="s">
        <v>163</v>
      </c>
      <c r="I1461" s="5" t="s">
        <v>172</v>
      </c>
      <c r="J1461" s="5" t="s">
        <v>108</v>
      </c>
      <c r="K1461" s="5" t="s">
        <v>114</v>
      </c>
      <c r="L1461" s="5" t="s">
        <v>157</v>
      </c>
      <c r="M1461" s="5" t="s">
        <v>91</v>
      </c>
      <c r="N1461" s="5" t="s">
        <v>87</v>
      </c>
      <c r="O1461" s="5" t="s">
        <v>137</v>
      </c>
      <c r="P1461" s="5" t="s">
        <v>116</v>
      </c>
      <c r="Q1461" s="5" t="s">
        <v>127</v>
      </c>
      <c r="R1461" s="5" t="s">
        <v>219</v>
      </c>
      <c r="S1461" s="5" t="s">
        <v>124</v>
      </c>
      <c r="T1461" s="5" t="s">
        <v>133</v>
      </c>
      <c r="U1461" s="5" t="s">
        <v>117</v>
      </c>
      <c r="V1461" s="5" t="s">
        <v>130</v>
      </c>
      <c r="W1461" s="5" t="s">
        <v>109</v>
      </c>
      <c r="X1461" s="5" t="s">
        <v>173</v>
      </c>
      <c r="Y1461" s="5" t="n">
        <v>1</v>
      </c>
      <c r="Z1461" s="5" t="n">
        <v>0</v>
      </c>
      <c r="AA1461" s="5" t="str">
        <f aca="false">IF(Y1461&gt;Z1461,"Win",IF(Y1461&lt;Z1461,"Loss","Draw"))</f>
        <v>Win</v>
      </c>
      <c r="AB1461" s="5" t="s">
        <v>98</v>
      </c>
      <c r="AC1461" s="5" t="s">
        <v>99</v>
      </c>
      <c r="AD1461" s="5" t="s">
        <v>3191</v>
      </c>
      <c r="AE1461" s="5" t="s">
        <v>3190</v>
      </c>
      <c r="AF1461" s="5" t="str">
        <f aca="false">IF(AD1461&lt;AE1461,AD1461,AE1461)</f>
        <v>Arrows, Battle Ram, Giant Skeleton, Mother Witch, Royal Ghost, Wizard, Zap, Zappies</v>
      </c>
      <c r="AG1461" s="5" t="str">
        <f aca="false">IF(AD1461&lt;AE1461,AE1461,AD1461)</f>
        <v>Dark Prince, Fire Spirit, Giant Snowball, Goblin Drill, Goblins, Musketeer, Poison, Tesla</v>
      </c>
      <c r="AH1461" s="5" t="str">
        <f aca="false">IF(AD1461=AF1461,AA1461,IF(AA1461="Win","Loss",IF(AA1461="Loss","Win","Draw")))</f>
        <v>Loss</v>
      </c>
      <c r="AI1461" s="5" t="s">
        <v>102</v>
      </c>
    </row>
    <row r="1462" customFormat="false" ht="15" hidden="false" customHeight="true" outlineLevel="0" collapsed="false">
      <c r="A1462" s="5" t="s">
        <v>3809</v>
      </c>
      <c r="B1462" s="5" t="n">
        <v>1</v>
      </c>
      <c r="C1462" s="5" t="s">
        <v>523</v>
      </c>
      <c r="D1462" s="5" t="s">
        <v>524</v>
      </c>
      <c r="E1462" s="5" t="s">
        <v>1003</v>
      </c>
      <c r="F1462" s="5" t="s">
        <v>1004</v>
      </c>
      <c r="G1462" s="5" t="s">
        <v>2653</v>
      </c>
      <c r="H1462" s="5" t="s">
        <v>163</v>
      </c>
      <c r="I1462" s="5" t="s">
        <v>107</v>
      </c>
      <c r="J1462" s="5" t="s">
        <v>128</v>
      </c>
      <c r="K1462" s="5" t="s">
        <v>152</v>
      </c>
      <c r="L1462" s="5" t="s">
        <v>306</v>
      </c>
      <c r="M1462" s="5" t="s">
        <v>307</v>
      </c>
      <c r="N1462" s="5" t="s">
        <v>85</v>
      </c>
      <c r="O1462" s="5" t="s">
        <v>187</v>
      </c>
      <c r="P1462" s="5" t="s">
        <v>95</v>
      </c>
      <c r="Q1462" s="5" t="s">
        <v>208</v>
      </c>
      <c r="R1462" s="5" t="s">
        <v>186</v>
      </c>
      <c r="S1462" s="5" t="s">
        <v>185</v>
      </c>
      <c r="T1462" s="5" t="s">
        <v>153</v>
      </c>
      <c r="U1462" s="5" t="s">
        <v>111</v>
      </c>
      <c r="V1462" s="5" t="s">
        <v>114</v>
      </c>
      <c r="W1462" s="5" t="s">
        <v>187</v>
      </c>
      <c r="X1462" s="5" t="s">
        <v>118</v>
      </c>
      <c r="Y1462" s="5" t="n">
        <v>0</v>
      </c>
      <c r="Z1462" s="5" t="n">
        <v>1</v>
      </c>
      <c r="AA1462" s="5" t="str">
        <f aca="false">IF(Y1462&gt;Z1462,"Win",IF(Y1462&lt;Z1462,"Loss","Draw"))</f>
        <v>Loss</v>
      </c>
      <c r="AB1462" s="5" t="s">
        <v>98</v>
      </c>
      <c r="AC1462" s="5" t="s">
        <v>99</v>
      </c>
      <c r="AD1462" s="5" t="s">
        <v>603</v>
      </c>
      <c r="AE1462" s="5" t="s">
        <v>2650</v>
      </c>
      <c r="AF1462" s="5" t="str">
        <f aca="false">IF(AD1462&lt;AE1462,AD1462,AE1462)</f>
        <v>Baby Dragon, Barbarian Barrel, Goblin Cage, Golden Knight, Golem, Ice Wizard, Lightning, Tornado</v>
      </c>
      <c r="AG1462" s="5" t="str">
        <f aca="false">IF(AD1462&lt;AE1462,AE1462,AD1462)</f>
        <v>Balloon, Cannon, Executioner, Giant Snowball, Ice Spirit, Miner, Tornado, Valkyrie</v>
      </c>
      <c r="AH1462" s="5" t="str">
        <f aca="false">IF(AD1462=AF1462,AA1462,IF(AA1462="Win","Loss",IF(AA1462="Loss","Win","Draw")))</f>
        <v>Loss</v>
      </c>
      <c r="AI1462" s="5" t="s">
        <v>102</v>
      </c>
    </row>
    <row r="1463" customFormat="false" ht="15" hidden="false" customHeight="true" outlineLevel="0" collapsed="false">
      <c r="A1463" s="5" t="s">
        <v>3809</v>
      </c>
      <c r="B1463" s="5" t="n">
        <v>2</v>
      </c>
      <c r="C1463" s="5" t="s">
        <v>523</v>
      </c>
      <c r="D1463" s="5" t="s">
        <v>524</v>
      </c>
      <c r="E1463" s="5" t="s">
        <v>1003</v>
      </c>
      <c r="F1463" s="5" t="s">
        <v>1004</v>
      </c>
      <c r="G1463" s="5" t="s">
        <v>2654</v>
      </c>
      <c r="H1463" s="5" t="s">
        <v>163</v>
      </c>
      <c r="I1463" s="5" t="s">
        <v>92</v>
      </c>
      <c r="J1463" s="5" t="s">
        <v>91</v>
      </c>
      <c r="K1463" s="5" t="s">
        <v>90</v>
      </c>
      <c r="L1463" s="5" t="s">
        <v>96</v>
      </c>
      <c r="M1463" s="5" t="s">
        <v>94</v>
      </c>
      <c r="N1463" s="5" t="s">
        <v>125</v>
      </c>
      <c r="O1463" s="5" t="s">
        <v>150</v>
      </c>
      <c r="P1463" s="5" t="s">
        <v>93</v>
      </c>
      <c r="Q1463" s="5" t="s">
        <v>87</v>
      </c>
      <c r="R1463" s="5" t="s">
        <v>202</v>
      </c>
      <c r="S1463" s="5" t="s">
        <v>82</v>
      </c>
      <c r="T1463" s="5" t="s">
        <v>85</v>
      </c>
      <c r="U1463" s="5" t="s">
        <v>126</v>
      </c>
      <c r="V1463" s="5" t="s">
        <v>150</v>
      </c>
      <c r="W1463" s="5" t="s">
        <v>97</v>
      </c>
      <c r="X1463" s="5" t="s">
        <v>95</v>
      </c>
      <c r="Y1463" s="5" t="n">
        <v>1</v>
      </c>
      <c r="Z1463" s="5" t="n">
        <v>0</v>
      </c>
      <c r="AA1463" s="5" t="str">
        <f aca="false">IF(Y1463&gt;Z1463,"Win",IF(Y1463&lt;Z1463,"Loss","Draw"))</f>
        <v>Win</v>
      </c>
      <c r="AB1463" s="5" t="s">
        <v>98</v>
      </c>
      <c r="AC1463" s="5" t="s">
        <v>99</v>
      </c>
      <c r="AD1463" s="5" t="s">
        <v>635</v>
      </c>
      <c r="AE1463" s="5" t="s">
        <v>492</v>
      </c>
      <c r="AF1463" s="5" t="str">
        <f aca="false">IF(AD1463&lt;AE1463,AD1463,AE1463)</f>
        <v>Barbarian Barrel, Electro Spirit, Lightning, Magic Archer, Ronin, Royal Hogs, Skeletons, Tesla</v>
      </c>
      <c r="AG1463" s="5" t="str">
        <f aca="false">IF(AD1463&lt;AE1463,AE1463,AD1463)</f>
        <v>Cannon Cart, Electro Spirit, Fireball, Goblins, Minions, Mortar, Rascals, Skeleton Barrel</v>
      </c>
      <c r="AH1463" s="5" t="str">
        <f aca="false">IF(AD1463=AF1463,AA1463,IF(AA1463="Win","Loss",IF(AA1463="Loss","Win","Draw")))</f>
        <v>Loss</v>
      </c>
      <c r="AI1463" s="5" t="s">
        <v>102</v>
      </c>
    </row>
    <row r="1464" customFormat="false" ht="15" hidden="false" customHeight="true" outlineLevel="0" collapsed="false">
      <c r="A1464" s="5" t="s">
        <v>3809</v>
      </c>
      <c r="B1464" s="5" t="n">
        <v>3</v>
      </c>
      <c r="C1464" s="5" t="s">
        <v>523</v>
      </c>
      <c r="D1464" s="5" t="s">
        <v>524</v>
      </c>
      <c r="E1464" s="5" t="s">
        <v>1003</v>
      </c>
      <c r="F1464" s="5" t="s">
        <v>1004</v>
      </c>
      <c r="G1464" s="5" t="s">
        <v>2655</v>
      </c>
      <c r="H1464" s="5" t="s">
        <v>163</v>
      </c>
      <c r="I1464" s="5" t="s">
        <v>87</v>
      </c>
      <c r="J1464" s="5" t="s">
        <v>172</v>
      </c>
      <c r="K1464" s="5" t="s">
        <v>82</v>
      </c>
      <c r="L1464" s="5" t="s">
        <v>164</v>
      </c>
      <c r="M1464" s="5" t="s">
        <v>204</v>
      </c>
      <c r="N1464" s="5" t="s">
        <v>157</v>
      </c>
      <c r="O1464" s="5" t="s">
        <v>126</v>
      </c>
      <c r="P1464" s="5" t="s">
        <v>97</v>
      </c>
      <c r="Q1464" s="5" t="s">
        <v>90</v>
      </c>
      <c r="R1464" s="5" t="s">
        <v>91</v>
      </c>
      <c r="S1464" s="5" t="s">
        <v>92</v>
      </c>
      <c r="T1464" s="5" t="s">
        <v>125</v>
      </c>
      <c r="U1464" s="5" t="s">
        <v>93</v>
      </c>
      <c r="V1464" s="5" t="s">
        <v>94</v>
      </c>
      <c r="W1464" s="5" t="s">
        <v>96</v>
      </c>
      <c r="X1464" s="5" t="s">
        <v>88</v>
      </c>
      <c r="Y1464" s="5" t="n">
        <v>1</v>
      </c>
      <c r="Z1464" s="5" t="n">
        <v>0</v>
      </c>
      <c r="AA1464" s="5" t="str">
        <f aca="false">IF(Y1464&gt;Z1464,"Win",IF(Y1464&lt;Z1464,"Loss","Draw"))</f>
        <v>Win</v>
      </c>
      <c r="AB1464" s="5" t="s">
        <v>98</v>
      </c>
      <c r="AC1464" s="5" t="s">
        <v>99</v>
      </c>
      <c r="AD1464" s="5" t="s">
        <v>2657</v>
      </c>
      <c r="AE1464" s="5" t="s">
        <v>2656</v>
      </c>
      <c r="AF1464" s="5" t="str">
        <f aca="false">IF(AD1464&lt;AE1464,AD1464,AE1464)</f>
        <v>Berserker, Cannon Cart, Fireball, Goblins, Minions, Mortar, Rascals, Skeleton Barrel</v>
      </c>
      <c r="AG1464" s="5" t="str">
        <f aca="false">IF(AD1464&lt;AE1464,AE1464,AD1464)</f>
        <v>Earthquake, Fire Spirit, Musketeer, Ronin, Royal Delivery, Royal Hogs, Skeletons, Tesla</v>
      </c>
      <c r="AH1464" s="5" t="str">
        <f aca="false">IF(AD1464=AF1464,AA1464,IF(AA1464="Win","Loss",IF(AA1464="Loss","Win","Draw")))</f>
        <v>Loss</v>
      </c>
      <c r="AI1464" s="5" t="s">
        <v>102</v>
      </c>
    </row>
    <row r="1465" customFormat="false" ht="15" hidden="false" customHeight="true" outlineLevel="0" collapsed="false">
      <c r="A1465" s="5" t="s">
        <v>3810</v>
      </c>
      <c r="B1465" s="5" t="n">
        <v>1</v>
      </c>
      <c r="C1465" s="5" t="s">
        <v>523</v>
      </c>
      <c r="D1465" s="5" t="s">
        <v>524</v>
      </c>
      <c r="E1465" s="6" t="s">
        <v>431</v>
      </c>
      <c r="F1465" s="5" t="s">
        <v>432</v>
      </c>
      <c r="G1465" s="5" t="s">
        <v>2264</v>
      </c>
      <c r="H1465" s="5" t="s">
        <v>163</v>
      </c>
      <c r="I1465" s="5" t="s">
        <v>92</v>
      </c>
      <c r="J1465" s="5" t="s">
        <v>91</v>
      </c>
      <c r="K1465" s="5" t="s">
        <v>90</v>
      </c>
      <c r="L1465" s="5" t="s">
        <v>96</v>
      </c>
      <c r="M1465" s="5" t="s">
        <v>94</v>
      </c>
      <c r="N1465" s="5" t="s">
        <v>125</v>
      </c>
      <c r="O1465" s="5" t="s">
        <v>150</v>
      </c>
      <c r="P1465" s="5" t="s">
        <v>93</v>
      </c>
      <c r="Q1465" s="5" t="s">
        <v>127</v>
      </c>
      <c r="R1465" s="5" t="s">
        <v>108</v>
      </c>
      <c r="S1465" s="5" t="s">
        <v>124</v>
      </c>
      <c r="T1465" s="5" t="s">
        <v>117</v>
      </c>
      <c r="U1465" s="5" t="s">
        <v>133</v>
      </c>
      <c r="V1465" s="5" t="s">
        <v>294</v>
      </c>
      <c r="W1465" s="5" t="s">
        <v>95</v>
      </c>
      <c r="X1465" s="5" t="s">
        <v>173</v>
      </c>
      <c r="Y1465" s="5" t="n">
        <v>1</v>
      </c>
      <c r="Z1465" s="5" t="n">
        <v>0</v>
      </c>
      <c r="AA1465" s="5" t="str">
        <f aca="false">IF(Y1465&gt;Z1465,"Win",IF(Y1465&lt;Z1465,"Loss","Draw"))</f>
        <v>Win</v>
      </c>
      <c r="AB1465" s="5" t="s">
        <v>98</v>
      </c>
      <c r="AC1465" s="5" t="s">
        <v>99</v>
      </c>
      <c r="AD1465" s="5" t="s">
        <v>635</v>
      </c>
      <c r="AE1465" s="5" t="s">
        <v>3231</v>
      </c>
      <c r="AF1465" s="5" t="str">
        <f aca="false">IF(AD1465&lt;AE1465,AD1465,AE1465)</f>
        <v>Barbarian Barrel, Battle Ram, Dark Prince, Giant Skeleton, Mother Witch, Royal Ghost, Vines, Zappies</v>
      </c>
      <c r="AG1465" s="5" t="str">
        <f aca="false">IF(AD1465&lt;AE1465,AE1465,AD1465)</f>
        <v>Cannon Cart, Electro Spirit, Fireball, Goblins, Minions, Mortar, Rascals, Skeleton Barrel</v>
      </c>
      <c r="AH1465" s="5" t="str">
        <f aca="false">IF(AD1465=AF1465,AA1465,IF(AA1465="Win","Loss",IF(AA1465="Loss","Win","Draw")))</f>
        <v>Loss</v>
      </c>
      <c r="AI1465" s="5" t="s">
        <v>102</v>
      </c>
    </row>
    <row r="1466" customFormat="false" ht="15" hidden="false" customHeight="true" outlineLevel="0" collapsed="false">
      <c r="A1466" s="5" t="s">
        <v>3810</v>
      </c>
      <c r="B1466" s="5" t="n">
        <v>2</v>
      </c>
      <c r="C1466" s="5" t="s">
        <v>523</v>
      </c>
      <c r="D1466" s="5" t="s">
        <v>524</v>
      </c>
      <c r="E1466" s="6" t="s">
        <v>431</v>
      </c>
      <c r="F1466" s="5" t="s">
        <v>432</v>
      </c>
      <c r="G1466" s="5" t="s">
        <v>3811</v>
      </c>
      <c r="H1466" s="5" t="s">
        <v>163</v>
      </c>
      <c r="I1466" s="5" t="s">
        <v>114</v>
      </c>
      <c r="J1466" s="5" t="s">
        <v>108</v>
      </c>
      <c r="K1466" s="5" t="s">
        <v>137</v>
      </c>
      <c r="L1466" s="5" t="s">
        <v>119</v>
      </c>
      <c r="M1466" s="5" t="s">
        <v>126</v>
      </c>
      <c r="N1466" s="5" t="s">
        <v>157</v>
      </c>
      <c r="O1466" s="5" t="s">
        <v>138</v>
      </c>
      <c r="P1466" s="5" t="s">
        <v>116</v>
      </c>
      <c r="Q1466" s="5" t="s">
        <v>141</v>
      </c>
      <c r="R1466" s="5" t="s">
        <v>91</v>
      </c>
      <c r="S1466" s="5" t="s">
        <v>107</v>
      </c>
      <c r="T1466" s="5" t="s">
        <v>177</v>
      </c>
      <c r="U1466" s="5" t="s">
        <v>150</v>
      </c>
      <c r="V1466" s="5" t="s">
        <v>89</v>
      </c>
      <c r="W1466" s="5" t="s">
        <v>178</v>
      </c>
      <c r="X1466" s="5" t="s">
        <v>93</v>
      </c>
      <c r="Y1466" s="5" t="n">
        <v>1</v>
      </c>
      <c r="Z1466" s="5" t="n">
        <v>0</v>
      </c>
      <c r="AA1466" s="5" t="str">
        <f aca="false">IF(Y1466&gt;Z1466,"Win",IF(Y1466&lt;Z1466,"Loss","Draw"))</f>
        <v>Win</v>
      </c>
      <c r="AB1466" s="5" t="s">
        <v>98</v>
      </c>
      <c r="AC1466" s="5" t="s">
        <v>99</v>
      </c>
      <c r="AD1466" s="5" t="s">
        <v>3812</v>
      </c>
      <c r="AE1466" s="5" t="s">
        <v>3813</v>
      </c>
      <c r="AF1466" s="5" t="str">
        <f aca="false">IF(AD1466&lt;AE1466,AD1466,AE1466)</f>
        <v>Dark Prince, Fire Spirit, Giant Snowball, Goblin Demolisher, Goblin Drill, Goblin Hut, Poison, Skeletons</v>
      </c>
      <c r="AG1466" s="5" t="str">
        <f aca="false">IF(AD1466&lt;AE1466,AE1466,AD1466)</f>
        <v>Electro Spirit, Fireball, Goblin Cage, Goblins, Lumberjack, Phoenix, Royal Giant, The Log</v>
      </c>
      <c r="AH1466" s="5" t="str">
        <f aca="false">IF(AD1466=AF1466,AA1466,IF(AA1466="Win","Loss",IF(AA1466="Loss","Win","Draw")))</f>
        <v>Win</v>
      </c>
      <c r="AI1466" s="5" t="s">
        <v>102</v>
      </c>
    </row>
    <row r="1467" customFormat="false" ht="15" hidden="false" customHeight="true" outlineLevel="0" collapsed="false">
      <c r="A1467" s="5" t="s">
        <v>3814</v>
      </c>
      <c r="B1467" s="5" t="n">
        <v>1</v>
      </c>
      <c r="C1467" s="5" t="s">
        <v>523</v>
      </c>
      <c r="D1467" s="5" t="s">
        <v>524</v>
      </c>
      <c r="E1467" s="6" t="s">
        <v>1192</v>
      </c>
      <c r="F1467" s="5" t="s">
        <v>1193</v>
      </c>
      <c r="G1467" s="5" t="s">
        <v>3815</v>
      </c>
      <c r="H1467" s="5" t="s">
        <v>81</v>
      </c>
      <c r="I1467" s="5" t="s">
        <v>114</v>
      </c>
      <c r="J1467" s="5" t="s">
        <v>91</v>
      </c>
      <c r="K1467" s="5" t="s">
        <v>137</v>
      </c>
      <c r="L1467" s="5" t="s">
        <v>116</v>
      </c>
      <c r="M1467" s="5" t="s">
        <v>87</v>
      </c>
      <c r="N1467" s="5" t="s">
        <v>242</v>
      </c>
      <c r="O1467" s="5" t="s">
        <v>157</v>
      </c>
      <c r="P1467" s="5" t="s">
        <v>97</v>
      </c>
      <c r="Q1467" s="5" t="s">
        <v>129</v>
      </c>
      <c r="R1467" s="5" t="s">
        <v>128</v>
      </c>
      <c r="S1467" s="5" t="s">
        <v>127</v>
      </c>
      <c r="T1467" s="5" t="s">
        <v>124</v>
      </c>
      <c r="U1467" s="5" t="s">
        <v>133</v>
      </c>
      <c r="V1467" s="5" t="s">
        <v>132</v>
      </c>
      <c r="W1467" s="5" t="s">
        <v>97</v>
      </c>
      <c r="X1467" s="5" t="s">
        <v>130</v>
      </c>
      <c r="Y1467" s="5" t="n">
        <v>1</v>
      </c>
      <c r="Z1467" s="5" t="n">
        <v>0</v>
      </c>
      <c r="AA1467" s="5" t="str">
        <f aca="false">IF(Y1467&gt;Z1467,"Win",IF(Y1467&lt;Z1467,"Loss","Draw"))</f>
        <v>Win</v>
      </c>
      <c r="AB1467" s="5" t="s">
        <v>98</v>
      </c>
      <c r="AC1467" s="5" t="s">
        <v>99</v>
      </c>
      <c r="AD1467" s="5" t="s">
        <v>321</v>
      </c>
      <c r="AE1467" s="5" t="s">
        <v>1323</v>
      </c>
      <c r="AF1467" s="5" t="str">
        <f aca="false">IF(AD1467&lt;AE1467,AD1467,AE1467)</f>
        <v>Arrows, Battle Ram, Electro Wizard, Golden Knight, Mega Knight, Mother Witch, Ronin, Royal Ghost</v>
      </c>
      <c r="AG1467" s="5" t="str">
        <f aca="false">IF(AD1467&lt;AE1467,AE1467,AD1467)</f>
        <v>Bomber, Fire Spirit, Giant Snowball, Goblin Drill, Goblins, Poison, Ronin, Tesla</v>
      </c>
      <c r="AH1467" s="5" t="str">
        <f aca="false">IF(AD1467=AF1467,AA1467,IF(AA1467="Win","Loss",IF(AA1467="Loss","Win","Draw")))</f>
        <v>Loss</v>
      </c>
      <c r="AI1467" s="5" t="s">
        <v>102</v>
      </c>
    </row>
    <row r="1468" customFormat="false" ht="15" hidden="false" customHeight="true" outlineLevel="0" collapsed="false">
      <c r="A1468" s="5" t="s">
        <v>3814</v>
      </c>
      <c r="B1468" s="5" t="n">
        <v>2</v>
      </c>
      <c r="C1468" s="5" t="s">
        <v>523</v>
      </c>
      <c r="D1468" s="5" t="s">
        <v>524</v>
      </c>
      <c r="E1468" s="6" t="s">
        <v>1192</v>
      </c>
      <c r="F1468" s="5" t="s">
        <v>1193</v>
      </c>
      <c r="G1468" s="5" t="s">
        <v>3816</v>
      </c>
      <c r="H1468" s="5" t="s">
        <v>81</v>
      </c>
      <c r="I1468" s="5" t="s">
        <v>407</v>
      </c>
      <c r="J1468" s="5" t="s">
        <v>241</v>
      </c>
      <c r="K1468" s="5" t="s">
        <v>126</v>
      </c>
      <c r="L1468" s="5" t="s">
        <v>164</v>
      </c>
      <c r="M1468" s="5" t="s">
        <v>204</v>
      </c>
      <c r="N1468" s="5" t="s">
        <v>118</v>
      </c>
      <c r="O1468" s="5" t="s">
        <v>209</v>
      </c>
      <c r="P1468" s="5" t="s">
        <v>165</v>
      </c>
      <c r="Q1468" s="5" t="s">
        <v>107</v>
      </c>
      <c r="R1468" s="5" t="s">
        <v>83</v>
      </c>
      <c r="S1468" s="5" t="s">
        <v>141</v>
      </c>
      <c r="T1468" s="5" t="s">
        <v>89</v>
      </c>
      <c r="U1468" s="5" t="s">
        <v>178</v>
      </c>
      <c r="V1468" s="5" t="s">
        <v>150</v>
      </c>
      <c r="W1468" s="5" t="s">
        <v>93</v>
      </c>
      <c r="X1468" s="5" t="s">
        <v>177</v>
      </c>
      <c r="Y1468" s="5" t="n">
        <v>1</v>
      </c>
      <c r="Z1468" s="5" t="n">
        <v>0</v>
      </c>
      <c r="AA1468" s="5" t="str">
        <f aca="false">IF(Y1468&gt;Z1468,"Win",IF(Y1468&lt;Z1468,"Loss","Draw"))</f>
        <v>Win</v>
      </c>
      <c r="AB1468" s="5" t="s">
        <v>98</v>
      </c>
      <c r="AC1468" s="5" t="s">
        <v>99</v>
      </c>
      <c r="AD1468" s="5" t="s">
        <v>3817</v>
      </c>
      <c r="AE1468" s="5" t="s">
        <v>3818</v>
      </c>
      <c r="AF1468" s="5" t="str">
        <f aca="false">IF(AD1468&lt;AE1468,AD1468,AE1468)</f>
        <v>Earthquake, Firecracker, Hog Rider, Ice Spirit, Inferno Tower, Knight, Royal Delivery, Skeletons</v>
      </c>
      <c r="AG1468" s="5" t="str">
        <f aca="false">IF(AD1468&lt;AE1468,AE1468,AD1468)</f>
        <v>Electro Spirit, Fireball, Goblin Cage, Lumberjack, Monk, Phoenix, Royal Giant, The Log</v>
      </c>
      <c r="AH1468" s="5" t="str">
        <f aca="false">IF(AD1468=AF1468,AA1468,IF(AA1468="Win","Loss",IF(AA1468="Loss","Win","Draw")))</f>
        <v>Win</v>
      </c>
      <c r="AI1468" s="5" t="s">
        <v>102</v>
      </c>
    </row>
    <row r="1469" customFormat="false" ht="15" hidden="false" customHeight="true" outlineLevel="0" collapsed="false">
      <c r="A1469" s="5" t="s">
        <v>3819</v>
      </c>
      <c r="B1469" s="5" t="n">
        <v>1</v>
      </c>
      <c r="C1469" s="5" t="s">
        <v>523</v>
      </c>
      <c r="D1469" s="5" t="s">
        <v>524</v>
      </c>
      <c r="E1469" s="5" t="s">
        <v>613</v>
      </c>
      <c r="F1469" s="5" t="s">
        <v>614</v>
      </c>
      <c r="G1469" s="5" t="s">
        <v>3820</v>
      </c>
      <c r="H1469" s="5" t="s">
        <v>163</v>
      </c>
      <c r="I1469" s="5" t="s">
        <v>113</v>
      </c>
      <c r="J1469" s="5" t="s">
        <v>337</v>
      </c>
      <c r="K1469" s="5" t="s">
        <v>153</v>
      </c>
      <c r="L1469" s="5" t="s">
        <v>91</v>
      </c>
      <c r="M1469" s="5" t="s">
        <v>165</v>
      </c>
      <c r="N1469" s="5" t="s">
        <v>118</v>
      </c>
      <c r="O1469" s="5" t="s">
        <v>85</v>
      </c>
      <c r="P1469" s="5" t="s">
        <v>89</v>
      </c>
      <c r="Q1469" s="5" t="s">
        <v>87</v>
      </c>
      <c r="R1469" s="5" t="s">
        <v>202</v>
      </c>
      <c r="S1469" s="5" t="s">
        <v>82</v>
      </c>
      <c r="T1469" s="5" t="s">
        <v>97</v>
      </c>
      <c r="U1469" s="5" t="s">
        <v>85</v>
      </c>
      <c r="V1469" s="5" t="s">
        <v>89</v>
      </c>
      <c r="W1469" s="5" t="s">
        <v>150</v>
      </c>
      <c r="X1469" s="5" t="s">
        <v>126</v>
      </c>
      <c r="Y1469" s="5" t="n">
        <v>0</v>
      </c>
      <c r="Z1469" s="5" t="n">
        <v>2</v>
      </c>
      <c r="AA1469" s="5" t="str">
        <f aca="false">IF(Y1469&gt;Z1469,"Win",IF(Y1469&lt;Z1469,"Loss","Draw"))</f>
        <v>Loss</v>
      </c>
      <c r="AB1469" s="5" t="s">
        <v>98</v>
      </c>
      <c r="AC1469" s="5" t="s">
        <v>99</v>
      </c>
      <c r="AD1469" s="5" t="s">
        <v>3821</v>
      </c>
      <c r="AE1469" s="5" t="s">
        <v>3366</v>
      </c>
      <c r="AF1469" s="5" t="str">
        <f aca="false">IF(AD1469&lt;AE1469,AD1469,AE1469)</f>
        <v>Boss Bandit, Cannon, Furnace, Goblins, Hog Rider, Ice Spirit, Lightning, The Log</v>
      </c>
      <c r="AG1469" s="5" t="str">
        <f aca="false">IF(AD1469&lt;AE1469,AE1469,AD1469)</f>
        <v>Electro Spirit, Lightning, Magic Archer, Ronin, Royal Hogs, Skeletons, Tesla, The Log</v>
      </c>
      <c r="AH1469" s="5" t="str">
        <f aca="false">IF(AD1469=AF1469,AA1469,IF(AA1469="Win","Loss",IF(AA1469="Loss","Win","Draw")))</f>
        <v>Loss</v>
      </c>
      <c r="AI1469" s="5" t="s">
        <v>297</v>
      </c>
    </row>
    <row r="1470" customFormat="false" ht="15" hidden="false" customHeight="true" outlineLevel="0" collapsed="false">
      <c r="A1470" s="5" t="s">
        <v>3819</v>
      </c>
      <c r="B1470" s="5" t="n">
        <v>2</v>
      </c>
      <c r="C1470" s="5" t="s">
        <v>523</v>
      </c>
      <c r="D1470" s="5" t="s">
        <v>524</v>
      </c>
      <c r="E1470" s="5" t="s">
        <v>613</v>
      </c>
      <c r="F1470" s="5" t="s">
        <v>614</v>
      </c>
      <c r="G1470" s="5" t="s">
        <v>3822</v>
      </c>
      <c r="H1470" s="5" t="s">
        <v>163</v>
      </c>
      <c r="I1470" s="5" t="s">
        <v>159</v>
      </c>
      <c r="J1470" s="5" t="s">
        <v>108</v>
      </c>
      <c r="K1470" s="5" t="s">
        <v>203</v>
      </c>
      <c r="L1470" s="5" t="s">
        <v>157</v>
      </c>
      <c r="M1470" s="5" t="s">
        <v>201</v>
      </c>
      <c r="N1470" s="5" t="s">
        <v>88</v>
      </c>
      <c r="O1470" s="5" t="s">
        <v>234</v>
      </c>
      <c r="P1470" s="5" t="s">
        <v>204</v>
      </c>
      <c r="Q1470" s="5" t="s">
        <v>203</v>
      </c>
      <c r="R1470" s="5" t="s">
        <v>194</v>
      </c>
      <c r="S1470" s="5" t="s">
        <v>248</v>
      </c>
      <c r="T1470" s="5" t="s">
        <v>201</v>
      </c>
      <c r="U1470" s="5" t="s">
        <v>153</v>
      </c>
      <c r="V1470" s="5" t="s">
        <v>208</v>
      </c>
      <c r="W1470" s="5" t="s">
        <v>157</v>
      </c>
      <c r="X1470" s="5" t="s">
        <v>91</v>
      </c>
      <c r="Y1470" s="5" t="n">
        <v>0</v>
      </c>
      <c r="Z1470" s="5" t="n">
        <v>1</v>
      </c>
      <c r="AA1470" s="5" t="str">
        <f aca="false">IF(Y1470&gt;Z1470,"Win",IF(Y1470&lt;Z1470,"Loss","Draw"))</f>
        <v>Loss</v>
      </c>
      <c r="AB1470" s="5" t="s">
        <v>98</v>
      </c>
      <c r="AC1470" s="5" t="s">
        <v>99</v>
      </c>
      <c r="AD1470" s="5" t="s">
        <v>1000</v>
      </c>
      <c r="AE1470" s="5" t="s">
        <v>3823</v>
      </c>
      <c r="AF1470" s="5" t="str">
        <f aca="false">IF(AD1470&lt;AE1470,AD1470,AE1470)</f>
        <v>Archer Queen, Cannon, Fire Spirit, Goblin Barrel, Goblins, Princess, Valkyrie, Wall Breakers</v>
      </c>
      <c r="AG1470" s="5" t="str">
        <f aca="false">IF(AD1470&lt;AE1470,AE1470,AD1470)</f>
        <v>Berserker, Bomb Tower, Dark Prince, Dart Goblin, Fire Spirit, Goblin Barrel, Royal Delivery, Wall Breakers</v>
      </c>
      <c r="AH1470" s="5" t="str">
        <f aca="false">IF(AD1470=AF1470,AA1470,IF(AA1470="Win","Loss",IF(AA1470="Loss","Win","Draw")))</f>
        <v>Win</v>
      </c>
      <c r="AI1470" s="5" t="s">
        <v>297</v>
      </c>
    </row>
    <row r="1471" customFormat="false" ht="15" hidden="false" customHeight="true" outlineLevel="0" collapsed="false">
      <c r="A1471" s="7" t="s">
        <v>3824</v>
      </c>
      <c r="B1471" s="7" t="n">
        <v>1</v>
      </c>
      <c r="C1471" s="7" t="s">
        <v>523</v>
      </c>
      <c r="D1471" s="7" t="s">
        <v>524</v>
      </c>
      <c r="E1471" s="7" t="s">
        <v>613</v>
      </c>
      <c r="F1471" s="7" t="s">
        <v>614</v>
      </c>
      <c r="G1471" s="7" t="s">
        <v>3825</v>
      </c>
      <c r="H1471" s="7" t="s">
        <v>163</v>
      </c>
      <c r="I1471" s="7" t="s">
        <v>152</v>
      </c>
      <c r="J1471" s="7" t="s">
        <v>128</v>
      </c>
      <c r="K1471" s="7" t="s">
        <v>107</v>
      </c>
      <c r="L1471" s="7" t="s">
        <v>306</v>
      </c>
      <c r="M1471" s="7" t="s">
        <v>307</v>
      </c>
      <c r="N1471" s="7" t="s">
        <v>85</v>
      </c>
      <c r="O1471" s="7" t="s">
        <v>187</v>
      </c>
      <c r="P1471" s="7" t="s">
        <v>95</v>
      </c>
      <c r="Q1471" s="7" t="s">
        <v>233</v>
      </c>
      <c r="R1471" s="7" t="s">
        <v>202</v>
      </c>
      <c r="S1471" s="7" t="s">
        <v>201</v>
      </c>
      <c r="T1471" s="7" t="s">
        <v>234</v>
      </c>
      <c r="U1471" s="7" t="s">
        <v>157</v>
      </c>
      <c r="V1471" s="7" t="s">
        <v>126</v>
      </c>
      <c r="W1471" s="7" t="s">
        <v>111</v>
      </c>
      <c r="X1471" s="7" t="s">
        <v>89</v>
      </c>
      <c r="Y1471" s="7" t="n">
        <v>0</v>
      </c>
      <c r="Z1471" s="7" t="n">
        <v>1</v>
      </c>
      <c r="AA1471" s="7" t="str">
        <f aca="false">IF(Y1471&gt;Z1471,"Win",IF(Y1471&lt;Z1471,"Loss","Draw"))</f>
        <v>Loss</v>
      </c>
      <c r="AB1471" s="7" t="s">
        <v>99</v>
      </c>
      <c r="AC1471" s="7" t="s">
        <v>99</v>
      </c>
      <c r="AD1471" s="7" t="s">
        <v>603</v>
      </c>
      <c r="AE1471" s="7" t="s">
        <v>415</v>
      </c>
      <c r="AF1471" s="7" t="str">
        <f aca="false">IF(AD1471&lt;AE1471,AD1471,AE1471)</f>
        <v>Baby Dragon, Barbarian Barrel, Goblin Cage, Golden Knight, Golem, Ice Wizard, Lightning, Tornado</v>
      </c>
      <c r="AG1471" s="7" t="str">
        <f aca="false">IF(AD1471&lt;AE1471,AE1471,AD1471)</f>
        <v>Bats, Bomb Tower, Fire Spirit, Magic Archer, Miner, Skeletons, The Log, Wall Breakers</v>
      </c>
      <c r="AH1471" s="7" t="str">
        <f aca="false">IF(AD1471=AF1471,AA1471,IF(AA1471="Win","Loss",IF(AA1471="Loss","Win","Draw")))</f>
        <v>Loss</v>
      </c>
      <c r="AI1471" s="7" t="s">
        <v>297</v>
      </c>
    </row>
    <row r="1472" customFormat="false" ht="15" hidden="false" customHeight="true" outlineLevel="0" collapsed="false">
      <c r="A1472" s="7" t="s">
        <v>3824</v>
      </c>
      <c r="B1472" s="7" t="n">
        <v>2</v>
      </c>
      <c r="C1472" s="7" t="s">
        <v>523</v>
      </c>
      <c r="D1472" s="7" t="s">
        <v>524</v>
      </c>
      <c r="E1472" s="7" t="s">
        <v>613</v>
      </c>
      <c r="F1472" s="7" t="s">
        <v>614</v>
      </c>
      <c r="G1472" s="7" t="s">
        <v>3826</v>
      </c>
      <c r="H1472" s="7" t="s">
        <v>163</v>
      </c>
      <c r="I1472" s="7" t="s">
        <v>208</v>
      </c>
      <c r="J1472" s="7" t="s">
        <v>188</v>
      </c>
      <c r="K1472" s="7" t="s">
        <v>109</v>
      </c>
      <c r="L1472" s="7" t="s">
        <v>110</v>
      </c>
      <c r="M1472" s="7" t="s">
        <v>86</v>
      </c>
      <c r="N1472" s="7" t="s">
        <v>88</v>
      </c>
      <c r="O1472" s="7" t="s">
        <v>93</v>
      </c>
      <c r="P1472" s="7" t="s">
        <v>112</v>
      </c>
      <c r="Q1472" s="7" t="s">
        <v>152</v>
      </c>
      <c r="R1472" s="7" t="s">
        <v>139</v>
      </c>
      <c r="S1472" s="7" t="s">
        <v>128</v>
      </c>
      <c r="T1472" s="7" t="s">
        <v>85</v>
      </c>
      <c r="U1472" s="7" t="s">
        <v>187</v>
      </c>
      <c r="V1472" s="7" t="s">
        <v>242</v>
      </c>
      <c r="W1472" s="7" t="s">
        <v>306</v>
      </c>
      <c r="X1472" s="7" t="s">
        <v>188</v>
      </c>
      <c r="Y1472" s="7" t="n">
        <v>0</v>
      </c>
      <c r="Z1472" s="7" t="n">
        <v>1</v>
      </c>
      <c r="AA1472" s="7" t="str">
        <f aca="false">IF(Y1472&gt;Z1472,"Win",IF(Y1472&lt;Z1472,"Loss","Draw"))</f>
        <v>Loss</v>
      </c>
      <c r="AB1472" s="7" t="s">
        <v>99</v>
      </c>
      <c r="AC1472" s="7" t="s">
        <v>99</v>
      </c>
      <c r="AD1472" s="7" t="s">
        <v>368</v>
      </c>
      <c r="AE1472" s="7" t="s">
        <v>3827</v>
      </c>
      <c r="AF1472" s="7" t="str">
        <f aca="false">IF(AD1472&lt;AE1472,AD1472,AE1472)</f>
        <v>Baby Dragon, Bomber, Golden Knight, Golem, Lightning, Mega Minion, Tombstone, Tornado</v>
      </c>
      <c r="AG1472" s="7" t="str">
        <f aca="false">IF(AD1472&lt;AE1472,AE1472,AD1472)</f>
        <v>Berserker, Fireball, Lava Hound, Skeleton Dragons, Spirit Empress, Tombstone, Valkyrie, Zap</v>
      </c>
      <c r="AH1472" s="7" t="str">
        <f aca="false">IF(AD1472=AF1472,AA1472,IF(AA1472="Win","Loss",IF(AA1472="Loss","Win","Draw")))</f>
        <v>Win</v>
      </c>
      <c r="AI1472" s="7" t="s">
        <v>297</v>
      </c>
    </row>
    <row r="1473" customFormat="false" ht="15" hidden="false" customHeight="true" outlineLevel="0" collapsed="false">
      <c r="A1473" s="7" t="s">
        <v>3824</v>
      </c>
      <c r="B1473" s="7" t="n">
        <v>3</v>
      </c>
      <c r="C1473" s="7" t="s">
        <v>523</v>
      </c>
      <c r="D1473" s="7" t="s">
        <v>524</v>
      </c>
      <c r="E1473" s="7" t="s">
        <v>613</v>
      </c>
      <c r="F1473" s="7" t="s">
        <v>614</v>
      </c>
      <c r="G1473" s="7" t="s">
        <v>3828</v>
      </c>
      <c r="H1473" s="7" t="s">
        <v>163</v>
      </c>
      <c r="I1473" s="7" t="s">
        <v>137</v>
      </c>
      <c r="J1473" s="7" t="s">
        <v>194</v>
      </c>
      <c r="K1473" s="7" t="s">
        <v>114</v>
      </c>
      <c r="L1473" s="7" t="s">
        <v>126</v>
      </c>
      <c r="M1473" s="7" t="s">
        <v>157</v>
      </c>
      <c r="N1473" s="7" t="s">
        <v>97</v>
      </c>
      <c r="O1473" s="7" t="s">
        <v>234</v>
      </c>
      <c r="P1473" s="7" t="s">
        <v>116</v>
      </c>
      <c r="Q1473" s="7" t="s">
        <v>129</v>
      </c>
      <c r="R1473" s="7" t="s">
        <v>158</v>
      </c>
      <c r="S1473" s="7" t="s">
        <v>109</v>
      </c>
      <c r="T1473" s="7" t="s">
        <v>130</v>
      </c>
      <c r="U1473" s="7" t="s">
        <v>165</v>
      </c>
      <c r="V1473" s="7" t="s">
        <v>133</v>
      </c>
      <c r="W1473" s="7" t="s">
        <v>193</v>
      </c>
      <c r="X1473" s="7" t="s">
        <v>112</v>
      </c>
      <c r="Y1473" s="7" t="n">
        <v>1</v>
      </c>
      <c r="Z1473" s="7" t="n">
        <v>0</v>
      </c>
      <c r="AA1473" s="7" t="str">
        <f aca="false">IF(Y1473&gt;Z1473,"Win",IF(Y1473&lt;Z1473,"Loss","Draw"))</f>
        <v>Win</v>
      </c>
      <c r="AB1473" s="7" t="s">
        <v>99</v>
      </c>
      <c r="AC1473" s="7" t="s">
        <v>99</v>
      </c>
      <c r="AD1473" s="7" t="s">
        <v>1057</v>
      </c>
      <c r="AE1473" s="7" t="s">
        <v>3829</v>
      </c>
      <c r="AF1473" s="7" t="str">
        <f aca="false">IF(AD1473&lt;AE1473,AD1473,AE1473)</f>
        <v>Archer Queen, Bomb Tower, Fire Spirit, Giant Snowball, Goblin Drill, Poison, Ronin, Skeletons</v>
      </c>
      <c r="AG1473" s="7" t="str">
        <f aca="false">IF(AD1473&lt;AE1473,AE1473,AD1473)</f>
        <v>Arrows, Bowler, Guards, Hog Rider, Mega Knight, Mother Witch, Spirit Empress, Zap</v>
      </c>
      <c r="AH1473" s="7" t="str">
        <f aca="false">IF(AD1473=AF1473,AA1473,IF(AA1473="Win","Loss",IF(AA1473="Loss","Win","Draw")))</f>
        <v>Win</v>
      </c>
      <c r="AI1473" s="7" t="s">
        <v>297</v>
      </c>
    </row>
    <row r="1474" customFormat="false" ht="15" hidden="false" customHeight="true" outlineLevel="0" collapsed="false">
      <c r="A1474" s="7" t="s">
        <v>3830</v>
      </c>
      <c r="B1474" s="7" t="n">
        <v>1</v>
      </c>
      <c r="C1474" s="7" t="s">
        <v>523</v>
      </c>
      <c r="D1474" s="7" t="s">
        <v>524</v>
      </c>
      <c r="E1474" s="7" t="s">
        <v>613</v>
      </c>
      <c r="F1474" s="7" t="s">
        <v>614</v>
      </c>
      <c r="G1474" s="7" t="s">
        <v>3831</v>
      </c>
      <c r="H1474" s="7" t="s">
        <v>163</v>
      </c>
      <c r="I1474" s="7" t="s">
        <v>87</v>
      </c>
      <c r="J1474" s="7" t="s">
        <v>95</v>
      </c>
      <c r="K1474" s="7" t="s">
        <v>113</v>
      </c>
      <c r="L1474" s="7" t="s">
        <v>241</v>
      </c>
      <c r="M1474" s="7" t="s">
        <v>126</v>
      </c>
      <c r="N1474" s="7" t="s">
        <v>118</v>
      </c>
      <c r="O1474" s="7" t="s">
        <v>116</v>
      </c>
      <c r="P1474" s="7" t="s">
        <v>115</v>
      </c>
      <c r="Q1474" s="7" t="s">
        <v>84</v>
      </c>
      <c r="R1474" s="7" t="s">
        <v>158</v>
      </c>
      <c r="S1474" s="7" t="s">
        <v>114</v>
      </c>
      <c r="T1474" s="7" t="s">
        <v>447</v>
      </c>
      <c r="U1474" s="7" t="s">
        <v>97</v>
      </c>
      <c r="V1474" s="7" t="s">
        <v>130</v>
      </c>
      <c r="W1474" s="7" t="s">
        <v>115</v>
      </c>
      <c r="X1474" s="7" t="s">
        <v>96</v>
      </c>
      <c r="Y1474" s="7" t="n">
        <v>0</v>
      </c>
      <c r="Z1474" s="7" t="n">
        <v>1</v>
      </c>
      <c r="AA1474" s="7" t="str">
        <f aca="false">IF(Y1474&gt;Z1474,"Win",IF(Y1474&lt;Z1474,"Loss","Draw"))</f>
        <v>Loss</v>
      </c>
      <c r="AB1474" s="7" t="s">
        <v>99</v>
      </c>
      <c r="AC1474" s="7" t="s">
        <v>99</v>
      </c>
      <c r="AD1474" s="7" t="s">
        <v>776</v>
      </c>
      <c r="AE1474" s="7" t="s">
        <v>1014</v>
      </c>
      <c r="AF1474" s="7" t="str">
        <f aca="false">IF(AD1474&lt;AE1474,AD1474,AE1474)</f>
        <v>Archers, Arrows, Bowler, Giant, Giant Snowball, Graveyard, Minions, Ronin</v>
      </c>
      <c r="AG1474" s="7" t="str">
        <f aca="false">IF(AD1474&lt;AE1474,AE1474,AD1474)</f>
        <v>Barbarian Barrel, Furnace, Graveyard, Ice Spirit, Knight, Poison, Skeletons, Tesla</v>
      </c>
      <c r="AH1474" s="7" t="str">
        <f aca="false">IF(AD1474=AF1474,AA1474,IF(AA1474="Win","Loss",IF(AA1474="Loss","Win","Draw")))</f>
        <v>Win</v>
      </c>
      <c r="AI1474" s="7" t="s">
        <v>297</v>
      </c>
    </row>
    <row r="1475" customFormat="false" ht="15" hidden="false" customHeight="true" outlineLevel="0" collapsed="false">
      <c r="A1475" s="7" t="s">
        <v>3830</v>
      </c>
      <c r="B1475" s="7" t="n">
        <v>2</v>
      </c>
      <c r="C1475" s="7" t="s">
        <v>523</v>
      </c>
      <c r="D1475" s="7" t="s">
        <v>524</v>
      </c>
      <c r="E1475" s="7" t="s">
        <v>613</v>
      </c>
      <c r="F1475" s="7" t="s">
        <v>614</v>
      </c>
      <c r="G1475" s="7" t="s">
        <v>3832</v>
      </c>
      <c r="H1475" s="7" t="s">
        <v>163</v>
      </c>
      <c r="I1475" s="7" t="s">
        <v>84</v>
      </c>
      <c r="J1475" s="7" t="s">
        <v>186</v>
      </c>
      <c r="K1475" s="7" t="s">
        <v>83</v>
      </c>
      <c r="L1475" s="7" t="s">
        <v>193</v>
      </c>
      <c r="M1475" s="7" t="s">
        <v>111</v>
      </c>
      <c r="N1475" s="7" t="s">
        <v>234</v>
      </c>
      <c r="O1475" s="7" t="s">
        <v>130</v>
      </c>
      <c r="P1475" s="7" t="s">
        <v>114</v>
      </c>
      <c r="Q1475" s="7" t="s">
        <v>124</v>
      </c>
      <c r="R1475" s="7" t="s">
        <v>95</v>
      </c>
      <c r="S1475" s="7" t="s">
        <v>177</v>
      </c>
      <c r="T1475" s="7" t="s">
        <v>93</v>
      </c>
      <c r="U1475" s="7" t="s">
        <v>150</v>
      </c>
      <c r="V1475" s="7" t="s">
        <v>126</v>
      </c>
      <c r="W1475" s="7" t="s">
        <v>257</v>
      </c>
      <c r="X1475" s="7" t="s">
        <v>215</v>
      </c>
      <c r="Y1475" s="7" t="n">
        <v>0</v>
      </c>
      <c r="Z1475" s="7" t="n">
        <v>1</v>
      </c>
      <c r="AA1475" s="7" t="str">
        <f aca="false">IF(Y1475&gt;Z1475,"Win",IF(Y1475&lt;Z1475,"Loss","Draw"))</f>
        <v>Loss</v>
      </c>
      <c r="AB1475" s="7" t="s">
        <v>99</v>
      </c>
      <c r="AC1475" s="7" t="s">
        <v>99</v>
      </c>
      <c r="AD1475" s="7" t="s">
        <v>3833</v>
      </c>
      <c r="AE1475" s="7" t="s">
        <v>429</v>
      </c>
      <c r="AF1475" s="7" t="str">
        <f aca="false">IF(AD1475&lt;AE1475,AD1475,AE1475)</f>
        <v>Archers, Arrows, Balloon, Bomb Tower, Giant Snowball, Guards, Miner, Monk</v>
      </c>
      <c r="AG1475" s="7" t="str">
        <f aca="false">IF(AD1475&lt;AE1475,AE1475,AD1475)</f>
        <v>Barbarian Barrel, Electro Spirit, Fireball, Fisherman, Hunter, Royal Ghost, Royal Giant, Skeletons</v>
      </c>
      <c r="AH1475" s="7" t="str">
        <f aca="false">IF(AD1475=AF1475,AA1475,IF(AA1475="Win","Loss",IF(AA1475="Loss","Win","Draw")))</f>
        <v>Loss</v>
      </c>
      <c r="AI1475" s="7" t="s">
        <v>297</v>
      </c>
    </row>
    <row r="1476" customFormat="false" ht="15" hidden="false" customHeight="true" outlineLevel="0" collapsed="false">
      <c r="A1476" s="7" t="s">
        <v>3830</v>
      </c>
      <c r="B1476" s="7" t="n">
        <v>3</v>
      </c>
      <c r="C1476" s="7" t="s">
        <v>523</v>
      </c>
      <c r="D1476" s="7" t="s">
        <v>524</v>
      </c>
      <c r="E1476" s="7" t="s">
        <v>613</v>
      </c>
      <c r="F1476" s="7" t="s">
        <v>614</v>
      </c>
      <c r="G1476" s="7" t="s">
        <v>3834</v>
      </c>
      <c r="H1476" s="7" t="s">
        <v>163</v>
      </c>
      <c r="I1476" s="7" t="s">
        <v>92</v>
      </c>
      <c r="J1476" s="7" t="s">
        <v>91</v>
      </c>
      <c r="K1476" s="7" t="s">
        <v>90</v>
      </c>
      <c r="L1476" s="7" t="s">
        <v>96</v>
      </c>
      <c r="M1476" s="7" t="s">
        <v>94</v>
      </c>
      <c r="N1476" s="7" t="s">
        <v>125</v>
      </c>
      <c r="O1476" s="7" t="s">
        <v>150</v>
      </c>
      <c r="P1476" s="7" t="s">
        <v>93</v>
      </c>
      <c r="Q1476" s="7" t="s">
        <v>87</v>
      </c>
      <c r="R1476" s="7" t="s">
        <v>83</v>
      </c>
      <c r="S1476" s="7" t="s">
        <v>113</v>
      </c>
      <c r="T1476" s="7" t="s">
        <v>165</v>
      </c>
      <c r="U1476" s="7" t="s">
        <v>89</v>
      </c>
      <c r="V1476" s="7" t="s">
        <v>193</v>
      </c>
      <c r="W1476" s="7" t="s">
        <v>157</v>
      </c>
      <c r="X1476" s="7" t="s">
        <v>85</v>
      </c>
      <c r="Y1476" s="7" t="n">
        <v>0</v>
      </c>
      <c r="Z1476" s="7" t="n">
        <v>1</v>
      </c>
      <c r="AA1476" s="7" t="str">
        <f aca="false">IF(Y1476&gt;Z1476,"Win",IF(Y1476&lt;Z1476,"Loss","Draw"))</f>
        <v>Loss</v>
      </c>
      <c r="AB1476" s="7" t="s">
        <v>99</v>
      </c>
      <c r="AC1476" s="7" t="s">
        <v>99</v>
      </c>
      <c r="AD1476" s="7" t="s">
        <v>635</v>
      </c>
      <c r="AE1476" s="7" t="s">
        <v>3835</v>
      </c>
      <c r="AF1476" s="7" t="str">
        <f aca="false">IF(AD1476&lt;AE1476,AD1476,AE1476)</f>
        <v>Cannon Cart, Electro Spirit, Fireball, Goblins, Minions, Mortar, Rascals, Skeleton Barrel</v>
      </c>
      <c r="AG1476" s="7" t="str">
        <f aca="false">IF(AD1476&lt;AE1476,AE1476,AD1476)</f>
        <v>Fire Spirit, Furnace, Guards, Hog Rider, Lightning, Monk, Tesla, The Log</v>
      </c>
      <c r="AH1476" s="7" t="str">
        <f aca="false">IF(AD1476=AF1476,AA1476,IF(AA1476="Win","Loss",IF(AA1476="Loss","Win","Draw")))</f>
        <v>Loss</v>
      </c>
      <c r="AI1476" s="7" t="s">
        <v>297</v>
      </c>
    </row>
    <row r="1477" customFormat="false" ht="15" hidden="false" customHeight="true" outlineLevel="0" collapsed="false">
      <c r="A1477" s="5" t="s">
        <v>3836</v>
      </c>
      <c r="B1477" s="5" t="n">
        <v>1</v>
      </c>
      <c r="C1477" s="5" t="s">
        <v>523</v>
      </c>
      <c r="D1477" s="5" t="s">
        <v>524</v>
      </c>
      <c r="E1477" s="6" t="s">
        <v>558</v>
      </c>
      <c r="F1477" s="5" t="s">
        <v>559</v>
      </c>
      <c r="G1477" s="5" t="s">
        <v>3837</v>
      </c>
      <c r="H1477" s="5" t="s">
        <v>163</v>
      </c>
      <c r="I1477" s="5" t="s">
        <v>418</v>
      </c>
      <c r="J1477" s="5" t="s">
        <v>186</v>
      </c>
      <c r="K1477" s="5" t="s">
        <v>284</v>
      </c>
      <c r="L1477" s="5" t="s">
        <v>96</v>
      </c>
      <c r="M1477" s="5" t="s">
        <v>242</v>
      </c>
      <c r="N1477" s="5" t="s">
        <v>110</v>
      </c>
      <c r="O1477" s="5" t="s">
        <v>93</v>
      </c>
      <c r="P1477" s="5" t="s">
        <v>114</v>
      </c>
      <c r="Q1477" s="5" t="s">
        <v>201</v>
      </c>
      <c r="R1477" s="5" t="s">
        <v>202</v>
      </c>
      <c r="S1477" s="5" t="s">
        <v>233</v>
      </c>
      <c r="T1477" s="5" t="s">
        <v>157</v>
      </c>
      <c r="U1477" s="5" t="s">
        <v>88</v>
      </c>
      <c r="V1477" s="5" t="s">
        <v>204</v>
      </c>
      <c r="W1477" s="5" t="s">
        <v>234</v>
      </c>
      <c r="X1477" s="5" t="s">
        <v>111</v>
      </c>
      <c r="Y1477" s="5" t="n">
        <v>0</v>
      </c>
      <c r="Z1477" s="5" t="n">
        <v>1</v>
      </c>
      <c r="AA1477" s="5" t="str">
        <f aca="false">IF(Y1477&gt;Z1477,"Win",IF(Y1477&lt;Z1477,"Loss","Draw"))</f>
        <v>Loss</v>
      </c>
      <c r="AB1477" s="5" t="s">
        <v>98</v>
      </c>
      <c r="AC1477" s="5" t="s">
        <v>99</v>
      </c>
      <c r="AD1477" s="5" t="s">
        <v>1061</v>
      </c>
      <c r="AE1477" s="5" t="s">
        <v>380</v>
      </c>
      <c r="AF1477" s="5" t="str">
        <f aca="false">IF(AD1477&lt;AE1477,AD1477,AE1477)</f>
        <v>Balloon, Bomber, Fireball, Giant Snowball, Inferno Dragon, Lava Hound, Minions, Skeleton Army</v>
      </c>
      <c r="AG1477" s="5" t="str">
        <f aca="false">IF(AD1477&lt;AE1477,AE1477,AD1477)</f>
        <v>Bats, Berserker, Bomb Tower, Fire Spirit, Magic Archer, Miner, Royal Delivery, Wall Breakers</v>
      </c>
      <c r="AH1477" s="5" t="str">
        <f aca="false">IF(AD1477=AF1477,AA1477,IF(AA1477="Win","Loss",IF(AA1477="Loss","Win","Draw")))</f>
        <v>Loss</v>
      </c>
      <c r="AI1477" s="5" t="s">
        <v>297</v>
      </c>
    </row>
    <row r="1478" customFormat="false" ht="15" hidden="false" customHeight="true" outlineLevel="0" collapsed="false">
      <c r="A1478" s="5" t="s">
        <v>3836</v>
      </c>
      <c r="B1478" s="5" t="n">
        <v>2</v>
      </c>
      <c r="C1478" s="5" t="s">
        <v>523</v>
      </c>
      <c r="D1478" s="5" t="s">
        <v>524</v>
      </c>
      <c r="E1478" s="6" t="s">
        <v>558</v>
      </c>
      <c r="F1478" s="5" t="s">
        <v>559</v>
      </c>
      <c r="G1478" s="5" t="s">
        <v>3838</v>
      </c>
      <c r="H1478" s="5" t="s">
        <v>163</v>
      </c>
      <c r="I1478" s="5" t="s">
        <v>201</v>
      </c>
      <c r="J1478" s="5" t="s">
        <v>202</v>
      </c>
      <c r="K1478" s="5" t="s">
        <v>233</v>
      </c>
      <c r="L1478" s="5" t="s">
        <v>157</v>
      </c>
      <c r="M1478" s="5" t="s">
        <v>88</v>
      </c>
      <c r="N1478" s="5" t="s">
        <v>204</v>
      </c>
      <c r="O1478" s="5" t="s">
        <v>234</v>
      </c>
      <c r="P1478" s="5" t="s">
        <v>111</v>
      </c>
      <c r="Q1478" s="5" t="s">
        <v>177</v>
      </c>
      <c r="R1478" s="5" t="s">
        <v>83</v>
      </c>
      <c r="S1478" s="5" t="s">
        <v>141</v>
      </c>
      <c r="T1478" s="5" t="s">
        <v>86</v>
      </c>
      <c r="U1478" s="5" t="s">
        <v>93</v>
      </c>
      <c r="V1478" s="5" t="s">
        <v>215</v>
      </c>
      <c r="W1478" s="5" t="s">
        <v>89</v>
      </c>
      <c r="X1478" s="5" t="s">
        <v>126</v>
      </c>
      <c r="Y1478" s="5" t="n">
        <v>1</v>
      </c>
      <c r="Z1478" s="5" t="n">
        <v>0</v>
      </c>
      <c r="AA1478" s="5" t="str">
        <f aca="false">IF(Y1478&gt;Z1478,"Win",IF(Y1478&lt;Z1478,"Loss","Draw"))</f>
        <v>Win</v>
      </c>
      <c r="AB1478" s="5" t="s">
        <v>98</v>
      </c>
      <c r="AC1478" s="5" t="s">
        <v>99</v>
      </c>
      <c r="AD1478" s="5" t="s">
        <v>380</v>
      </c>
      <c r="AE1478" s="5" t="s">
        <v>3839</v>
      </c>
      <c r="AF1478" s="5" t="str">
        <f aca="false">IF(AD1478&lt;AE1478,AD1478,AE1478)</f>
        <v>Bats, Berserker, Bomb Tower, Fire Spirit, Magic Archer, Miner, Royal Delivery, Wall Breakers</v>
      </c>
      <c r="AG1478" s="5" t="str">
        <f aca="false">IF(AD1478&lt;AE1478,AE1478,AD1478)</f>
        <v>Fireball, Fisherman, Lumberjack, Monk, Royal Giant, Skeleton Dragons, Skeletons, The Log</v>
      </c>
      <c r="AH1478" s="5" t="str">
        <f aca="false">IF(AD1478=AF1478,AA1478,IF(AA1478="Win","Loss",IF(AA1478="Loss","Win","Draw")))</f>
        <v>Win</v>
      </c>
      <c r="AI1478" s="5" t="s">
        <v>297</v>
      </c>
    </row>
    <row r="1479" customFormat="false" ht="15" hidden="false" customHeight="true" outlineLevel="0" collapsed="false">
      <c r="A1479" s="5" t="s">
        <v>3836</v>
      </c>
      <c r="B1479" s="5" t="n">
        <v>3</v>
      </c>
      <c r="C1479" s="5" t="s">
        <v>523</v>
      </c>
      <c r="D1479" s="5" t="s">
        <v>524</v>
      </c>
      <c r="E1479" s="6" t="s">
        <v>558</v>
      </c>
      <c r="F1479" s="5" t="s">
        <v>559</v>
      </c>
      <c r="G1479" s="5" t="s">
        <v>3840</v>
      </c>
      <c r="H1479" s="5" t="s">
        <v>163</v>
      </c>
      <c r="I1479" s="5" t="s">
        <v>137</v>
      </c>
      <c r="J1479" s="5" t="s">
        <v>91</v>
      </c>
      <c r="K1479" s="5" t="s">
        <v>159</v>
      </c>
      <c r="L1479" s="5" t="s">
        <v>97</v>
      </c>
      <c r="M1479" s="5" t="s">
        <v>116</v>
      </c>
      <c r="N1479" s="5" t="s">
        <v>89</v>
      </c>
      <c r="O1479" s="5" t="s">
        <v>153</v>
      </c>
      <c r="P1479" s="5" t="s">
        <v>118</v>
      </c>
      <c r="Q1479" s="5" t="s">
        <v>114</v>
      </c>
      <c r="R1479" s="5" t="s">
        <v>241</v>
      </c>
      <c r="S1479" s="5" t="s">
        <v>153</v>
      </c>
      <c r="T1479" s="5" t="s">
        <v>249</v>
      </c>
      <c r="U1479" s="5" t="s">
        <v>137</v>
      </c>
      <c r="V1479" s="5" t="s">
        <v>242</v>
      </c>
      <c r="W1479" s="5" t="s">
        <v>118</v>
      </c>
      <c r="X1479" s="5" t="s">
        <v>193</v>
      </c>
      <c r="Y1479" s="5" t="n">
        <v>1</v>
      </c>
      <c r="Z1479" s="5" t="n">
        <v>0</v>
      </c>
      <c r="AA1479" s="5" t="str">
        <f aca="false">IF(Y1479&gt;Z1479,"Win",IF(Y1479&lt;Z1479,"Loss","Draw"))</f>
        <v>Win</v>
      </c>
      <c r="AB1479" s="5" t="s">
        <v>98</v>
      </c>
      <c r="AC1479" s="5" t="s">
        <v>99</v>
      </c>
      <c r="AD1479" s="5" t="s">
        <v>3841</v>
      </c>
      <c r="AE1479" s="5" t="s">
        <v>3842</v>
      </c>
      <c r="AF1479" s="5" t="str">
        <f aca="false">IF(AD1479&lt;AE1479,AD1479,AE1479)</f>
        <v>Bomber, Cannon, Giant Snowball, Goblin Drill, Guards, Ice Spirit, Knight, Rocket</v>
      </c>
      <c r="AG1479" s="5" t="str">
        <f aca="false">IF(AD1479&lt;AE1479,AE1479,AD1479)</f>
        <v>Cannon, Dart Goblin, Goblin Drill, Goblins, Ice Spirit, Poison, Ronin, The Log</v>
      </c>
      <c r="AH1479" s="5" t="str">
        <f aca="false">IF(AD1479=AF1479,AA1479,IF(AA1479="Win","Loss",IF(AA1479="Loss","Win","Draw")))</f>
        <v>Loss</v>
      </c>
      <c r="AI1479" s="5" t="s">
        <v>297</v>
      </c>
    </row>
    <row r="1480" customFormat="false" ht="15" hidden="false" customHeight="true" outlineLevel="0" collapsed="false">
      <c r="A1480" s="7" t="s">
        <v>3843</v>
      </c>
      <c r="B1480" s="7" t="n">
        <v>1</v>
      </c>
      <c r="C1480" s="7" t="s">
        <v>523</v>
      </c>
      <c r="D1480" s="7" t="s">
        <v>524</v>
      </c>
      <c r="E1480" s="8" t="s">
        <v>558</v>
      </c>
      <c r="F1480" s="7" t="s">
        <v>559</v>
      </c>
      <c r="G1480" s="7" t="s">
        <v>3844</v>
      </c>
      <c r="H1480" s="7" t="s">
        <v>163</v>
      </c>
      <c r="I1480" s="7" t="s">
        <v>82</v>
      </c>
      <c r="J1480" s="7" t="s">
        <v>108</v>
      </c>
      <c r="K1480" s="7" t="s">
        <v>153</v>
      </c>
      <c r="L1480" s="7" t="s">
        <v>126</v>
      </c>
      <c r="M1480" s="7" t="s">
        <v>86</v>
      </c>
      <c r="N1480" s="7" t="s">
        <v>150</v>
      </c>
      <c r="O1480" s="7" t="s">
        <v>93</v>
      </c>
      <c r="P1480" s="7" t="s">
        <v>89</v>
      </c>
      <c r="Q1480" s="7" t="s">
        <v>82</v>
      </c>
      <c r="R1480" s="7" t="s">
        <v>128</v>
      </c>
      <c r="S1480" s="7" t="s">
        <v>152</v>
      </c>
      <c r="T1480" s="7" t="s">
        <v>215</v>
      </c>
      <c r="U1480" s="7" t="s">
        <v>117</v>
      </c>
      <c r="V1480" s="7" t="s">
        <v>130</v>
      </c>
      <c r="W1480" s="7" t="s">
        <v>173</v>
      </c>
      <c r="X1480" s="7" t="s">
        <v>133</v>
      </c>
      <c r="Y1480" s="7" t="n">
        <v>0</v>
      </c>
      <c r="Z1480" s="7" t="n">
        <v>1</v>
      </c>
      <c r="AA1480" s="7" t="str">
        <f aca="false">IF(Y1480&gt;Z1480,"Win",IF(Y1480&lt;Z1480,"Loss","Draw"))</f>
        <v>Loss</v>
      </c>
      <c r="AB1480" s="7" t="s">
        <v>99</v>
      </c>
      <c r="AC1480" s="7" t="s">
        <v>99</v>
      </c>
      <c r="AD1480" s="7" t="s">
        <v>1105</v>
      </c>
      <c r="AE1480" s="7" t="s">
        <v>3845</v>
      </c>
      <c r="AF1480" s="7" t="str">
        <f aca="false">IF(AD1480&lt;AE1480,AD1480,AE1480)</f>
        <v>Arrows, Baby Dragon, Fisherman, Giant Skeleton, Golden Knight, Mother Witch, Royal Hogs, Zappies</v>
      </c>
      <c r="AG1480" s="7" t="str">
        <f aca="false">IF(AD1480&lt;AE1480,AE1480,AD1480)</f>
        <v>Cannon, Dark Prince, Electro Spirit, Fireball, Royal Hogs, Skeleton Dragons, Skeletons, The Log</v>
      </c>
      <c r="AH1480" s="7" t="str">
        <f aca="false">IF(AD1480=AF1480,AA1480,IF(AA1480="Win","Loss",IF(AA1480="Loss","Win","Draw")))</f>
        <v>Win</v>
      </c>
      <c r="AI1480" s="7" t="s">
        <v>297</v>
      </c>
    </row>
    <row r="1481" customFormat="false" ht="15" hidden="false" customHeight="true" outlineLevel="0" collapsed="false">
      <c r="A1481" s="7" t="s">
        <v>3843</v>
      </c>
      <c r="B1481" s="7" t="n">
        <v>2</v>
      </c>
      <c r="C1481" s="7" t="s">
        <v>523</v>
      </c>
      <c r="D1481" s="7" t="s">
        <v>524</v>
      </c>
      <c r="E1481" s="8" t="s">
        <v>558</v>
      </c>
      <c r="F1481" s="7" t="s">
        <v>559</v>
      </c>
      <c r="G1481" s="7" t="s">
        <v>3846</v>
      </c>
      <c r="H1481" s="7" t="s">
        <v>163</v>
      </c>
      <c r="I1481" s="7" t="s">
        <v>84</v>
      </c>
      <c r="J1481" s="7" t="s">
        <v>158</v>
      </c>
      <c r="K1481" s="7" t="s">
        <v>114</v>
      </c>
      <c r="L1481" s="7" t="s">
        <v>447</v>
      </c>
      <c r="M1481" s="7" t="s">
        <v>96</v>
      </c>
      <c r="N1481" s="7" t="s">
        <v>97</v>
      </c>
      <c r="O1481" s="7" t="s">
        <v>130</v>
      </c>
      <c r="P1481" s="7" t="s">
        <v>115</v>
      </c>
      <c r="Q1481" s="7" t="s">
        <v>203</v>
      </c>
      <c r="R1481" s="7" t="s">
        <v>337</v>
      </c>
      <c r="S1481" s="7" t="s">
        <v>159</v>
      </c>
      <c r="T1481" s="7" t="s">
        <v>118</v>
      </c>
      <c r="U1481" s="7" t="s">
        <v>157</v>
      </c>
      <c r="V1481" s="7" t="s">
        <v>153</v>
      </c>
      <c r="W1481" s="7" t="s">
        <v>89</v>
      </c>
      <c r="X1481" s="7" t="s">
        <v>88</v>
      </c>
      <c r="Y1481" s="7" t="n">
        <v>1</v>
      </c>
      <c r="Z1481" s="7" t="n">
        <v>0</v>
      </c>
      <c r="AA1481" s="7" t="str">
        <f aca="false">IF(Y1481&gt;Z1481,"Win",IF(Y1481&lt;Z1481,"Loss","Draw"))</f>
        <v>Win</v>
      </c>
      <c r="AB1481" s="7" t="s">
        <v>99</v>
      </c>
      <c r="AC1481" s="7" t="s">
        <v>99</v>
      </c>
      <c r="AD1481" s="7" t="s">
        <v>1014</v>
      </c>
      <c r="AE1481" s="7" t="s">
        <v>3847</v>
      </c>
      <c r="AF1481" s="7" t="str">
        <f aca="false">IF(AD1481&lt;AE1481,AD1481,AE1481)</f>
        <v>Archers, Arrows, Bowler, Giant, Giant Snowball, Graveyard, Minions, Ronin</v>
      </c>
      <c r="AG1481" s="7" t="str">
        <f aca="false">IF(AD1481&lt;AE1481,AE1481,AD1481)</f>
        <v>Berserker, Boss Bandit, Cannon, Dart Goblin, Fire Spirit, Goblin Barrel, Ice Spirit, The Log</v>
      </c>
      <c r="AH1481" s="7" t="str">
        <f aca="false">IF(AD1481=AF1481,AA1481,IF(AA1481="Win","Loss",IF(AA1481="Loss","Win","Draw")))</f>
        <v>Win</v>
      </c>
      <c r="AI1481" s="7" t="s">
        <v>297</v>
      </c>
    </row>
    <row r="1482" customFormat="false" ht="15" hidden="false" customHeight="true" outlineLevel="0" collapsed="false">
      <c r="A1482" s="7" t="s">
        <v>3843</v>
      </c>
      <c r="B1482" s="7" t="n">
        <v>3</v>
      </c>
      <c r="C1482" s="7" t="s">
        <v>523</v>
      </c>
      <c r="D1482" s="7" t="s">
        <v>524</v>
      </c>
      <c r="E1482" s="8" t="s">
        <v>558</v>
      </c>
      <c r="F1482" s="7" t="s">
        <v>559</v>
      </c>
      <c r="G1482" s="7" t="s">
        <v>3848</v>
      </c>
      <c r="H1482" s="7" t="s">
        <v>163</v>
      </c>
      <c r="I1482" s="7" t="s">
        <v>203</v>
      </c>
      <c r="J1482" s="7" t="s">
        <v>202</v>
      </c>
      <c r="K1482" s="7" t="s">
        <v>107</v>
      </c>
      <c r="L1482" s="7" t="s">
        <v>118</v>
      </c>
      <c r="M1482" s="7" t="s">
        <v>157</v>
      </c>
      <c r="N1482" s="7" t="s">
        <v>201</v>
      </c>
      <c r="O1482" s="7" t="s">
        <v>88</v>
      </c>
      <c r="P1482" s="7" t="s">
        <v>204</v>
      </c>
      <c r="Q1482" s="7" t="s">
        <v>84</v>
      </c>
      <c r="R1482" s="7" t="s">
        <v>108</v>
      </c>
      <c r="S1482" s="7" t="s">
        <v>114</v>
      </c>
      <c r="T1482" s="7" t="s">
        <v>138</v>
      </c>
      <c r="U1482" s="7" t="s">
        <v>119</v>
      </c>
      <c r="V1482" s="7" t="s">
        <v>115</v>
      </c>
      <c r="W1482" s="7" t="s">
        <v>116</v>
      </c>
      <c r="X1482" s="7" t="s">
        <v>126</v>
      </c>
      <c r="Y1482" s="7" t="n">
        <v>0</v>
      </c>
      <c r="Z1482" s="7" t="n">
        <v>1</v>
      </c>
      <c r="AA1482" s="7" t="str">
        <f aca="false">IF(Y1482&gt;Z1482,"Win",IF(Y1482&lt;Z1482,"Loss","Draw"))</f>
        <v>Loss</v>
      </c>
      <c r="AB1482" s="7" t="s">
        <v>99</v>
      </c>
      <c r="AC1482" s="7" t="s">
        <v>99</v>
      </c>
      <c r="AD1482" s="7" t="s">
        <v>3721</v>
      </c>
      <c r="AE1482" s="7" t="s">
        <v>2273</v>
      </c>
      <c r="AF1482" s="7" t="str">
        <f aca="false">IF(AD1482&lt;AE1482,AD1482,AE1482)</f>
        <v>Archers, Dark Prince, Giant Snowball, Goblin Demolisher, Goblin Hut, Graveyard, Poison, Skeletons</v>
      </c>
      <c r="AG1482" s="7" t="str">
        <f aca="false">IF(AD1482&lt;AE1482,AE1482,AD1482)</f>
        <v>Berserker, Fire Spirit, Goblin Barrel, Goblin Cage, Ice Spirit, Magic Archer, Royal Delivery, Wall Breakers</v>
      </c>
      <c r="AH1482" s="7" t="str">
        <f aca="false">IF(AD1482=AF1482,AA1482,IF(AA1482="Win","Loss",IF(AA1482="Loss","Win","Draw")))</f>
        <v>Win</v>
      </c>
      <c r="AI1482" s="7" t="s">
        <v>297</v>
      </c>
    </row>
    <row r="1483" customFormat="false" ht="15" hidden="false" customHeight="true" outlineLevel="0" collapsed="false">
      <c r="A1483" s="7" t="s">
        <v>3849</v>
      </c>
      <c r="B1483" s="7" t="n">
        <v>1</v>
      </c>
      <c r="C1483" s="7" t="s">
        <v>523</v>
      </c>
      <c r="D1483" s="7" t="s">
        <v>524</v>
      </c>
      <c r="E1483" s="8" t="s">
        <v>558</v>
      </c>
      <c r="F1483" s="7" t="s">
        <v>559</v>
      </c>
      <c r="G1483" s="7" t="s">
        <v>3850</v>
      </c>
      <c r="H1483" s="7" t="s">
        <v>163</v>
      </c>
      <c r="I1483" s="7" t="s">
        <v>90</v>
      </c>
      <c r="J1483" s="7" t="s">
        <v>123</v>
      </c>
      <c r="K1483" s="7" t="s">
        <v>124</v>
      </c>
      <c r="L1483" s="7" t="s">
        <v>96</v>
      </c>
      <c r="M1483" s="7" t="s">
        <v>126</v>
      </c>
      <c r="N1483" s="7" t="s">
        <v>125</v>
      </c>
      <c r="O1483" s="7" t="s">
        <v>85</v>
      </c>
      <c r="P1483" s="7" t="s">
        <v>95</v>
      </c>
      <c r="Q1483" s="7" t="s">
        <v>185</v>
      </c>
      <c r="R1483" s="7" t="s">
        <v>186</v>
      </c>
      <c r="S1483" s="7" t="s">
        <v>241</v>
      </c>
      <c r="T1483" s="7" t="s">
        <v>111</v>
      </c>
      <c r="U1483" s="7" t="s">
        <v>187</v>
      </c>
      <c r="V1483" s="7" t="s">
        <v>88</v>
      </c>
      <c r="W1483" s="7" t="s">
        <v>109</v>
      </c>
      <c r="X1483" s="7" t="s">
        <v>234</v>
      </c>
      <c r="Y1483" s="7" t="n">
        <v>1</v>
      </c>
      <c r="Z1483" s="7" t="n">
        <v>0</v>
      </c>
      <c r="AA1483" s="7" t="str">
        <f aca="false">IF(Y1483&gt;Z1483,"Win",IF(Y1483&lt;Z1483,"Loss","Draw"))</f>
        <v>Win</v>
      </c>
      <c r="AB1483" s="7" t="s">
        <v>99</v>
      </c>
      <c r="AC1483" s="7" t="s">
        <v>99</v>
      </c>
      <c r="AD1483" s="7" t="s">
        <v>134</v>
      </c>
      <c r="AE1483" s="7" t="s">
        <v>363</v>
      </c>
      <c r="AF1483" s="7" t="str">
        <f aca="false">IF(AD1483&lt;AE1483,AD1483,AE1483)</f>
        <v>Balloon, Berserker, Bomb Tower, Executioner, Knight, Miner, Tornado, Zap</v>
      </c>
      <c r="AG1483" s="7" t="str">
        <f aca="false">IF(AD1483&lt;AE1483,AE1483,AD1483)</f>
        <v>Barbarian Barrel, Cannon Cart, Goblinstein, Lightning, Minions, Mortar, Royal Ghost, Skeletons</v>
      </c>
      <c r="AH1483" s="7" t="str">
        <f aca="false">IF(AD1483=AF1483,AA1483,IF(AA1483="Win","Loss",IF(AA1483="Loss","Win","Draw")))</f>
        <v>Loss</v>
      </c>
      <c r="AI1483" s="7" t="s">
        <v>297</v>
      </c>
    </row>
    <row r="1484" customFormat="false" ht="15" hidden="false" customHeight="true" outlineLevel="0" collapsed="false">
      <c r="A1484" s="7" t="s">
        <v>3849</v>
      </c>
      <c r="B1484" s="7" t="n">
        <v>2</v>
      </c>
      <c r="C1484" s="7" t="s">
        <v>523</v>
      </c>
      <c r="D1484" s="7" t="s">
        <v>524</v>
      </c>
      <c r="E1484" s="8" t="s">
        <v>558</v>
      </c>
      <c r="F1484" s="7" t="s">
        <v>559</v>
      </c>
      <c r="G1484" s="7" t="s">
        <v>3851</v>
      </c>
      <c r="H1484" s="7" t="s">
        <v>163</v>
      </c>
      <c r="I1484" s="7" t="s">
        <v>129</v>
      </c>
      <c r="J1484" s="7" t="s">
        <v>158</v>
      </c>
      <c r="K1484" s="7" t="s">
        <v>128</v>
      </c>
      <c r="L1484" s="7" t="s">
        <v>165</v>
      </c>
      <c r="M1484" s="7" t="s">
        <v>133</v>
      </c>
      <c r="N1484" s="7" t="s">
        <v>130</v>
      </c>
      <c r="O1484" s="7" t="s">
        <v>109</v>
      </c>
      <c r="P1484" s="7" t="s">
        <v>112</v>
      </c>
      <c r="Q1484" s="7" t="s">
        <v>90</v>
      </c>
      <c r="R1484" s="7" t="s">
        <v>123</v>
      </c>
      <c r="S1484" s="7" t="s">
        <v>124</v>
      </c>
      <c r="T1484" s="7" t="s">
        <v>126</v>
      </c>
      <c r="U1484" s="7" t="s">
        <v>96</v>
      </c>
      <c r="V1484" s="7" t="s">
        <v>85</v>
      </c>
      <c r="W1484" s="7" t="s">
        <v>95</v>
      </c>
      <c r="X1484" s="7" t="s">
        <v>125</v>
      </c>
      <c r="Y1484" s="7" t="n">
        <v>0</v>
      </c>
      <c r="Z1484" s="7" t="n">
        <v>1</v>
      </c>
      <c r="AA1484" s="7" t="str">
        <f aca="false">IF(Y1484&gt;Z1484,"Win",IF(Y1484&lt;Z1484,"Loss","Draw"))</f>
        <v>Loss</v>
      </c>
      <c r="AB1484" s="7" t="s">
        <v>99</v>
      </c>
      <c r="AC1484" s="7" t="s">
        <v>99</v>
      </c>
      <c r="AD1484" s="7" t="s">
        <v>1430</v>
      </c>
      <c r="AE1484" s="7" t="s">
        <v>134</v>
      </c>
      <c r="AF1484" s="7" t="str">
        <f aca="false">IF(AD1484&lt;AE1484,AD1484,AE1484)</f>
        <v>Arrows, Bowler, Golden Knight, Hog Rider, Mega Knight, Mother Witch, Spirit Empress, Zap</v>
      </c>
      <c r="AG1484" s="7" t="str">
        <f aca="false">IF(AD1484&lt;AE1484,AE1484,AD1484)</f>
        <v>Barbarian Barrel, Cannon Cart, Goblinstein, Lightning, Minions, Mortar, Royal Ghost, Skeletons</v>
      </c>
      <c r="AH1484" s="7" t="str">
        <f aca="false">IF(AD1484=AF1484,AA1484,IF(AA1484="Win","Loss",IF(AA1484="Loss","Win","Draw")))</f>
        <v>Loss</v>
      </c>
      <c r="AI1484" s="7" t="s">
        <v>297</v>
      </c>
    </row>
    <row r="1485" customFormat="false" ht="15" hidden="false" customHeight="true" outlineLevel="0" collapsed="false">
      <c r="A1485" s="7" t="s">
        <v>3849</v>
      </c>
      <c r="B1485" s="7" t="n">
        <v>3</v>
      </c>
      <c r="C1485" s="7" t="s">
        <v>523</v>
      </c>
      <c r="D1485" s="7" t="s">
        <v>524</v>
      </c>
      <c r="E1485" s="8" t="s">
        <v>558</v>
      </c>
      <c r="F1485" s="7" t="s">
        <v>559</v>
      </c>
      <c r="G1485" s="7" t="s">
        <v>3852</v>
      </c>
      <c r="H1485" s="7" t="s">
        <v>163</v>
      </c>
      <c r="I1485" s="7" t="s">
        <v>82</v>
      </c>
      <c r="J1485" s="7" t="s">
        <v>194</v>
      </c>
      <c r="K1485" s="7" t="s">
        <v>87</v>
      </c>
      <c r="L1485" s="7" t="s">
        <v>164</v>
      </c>
      <c r="M1485" s="7" t="s">
        <v>150</v>
      </c>
      <c r="N1485" s="7" t="s">
        <v>97</v>
      </c>
      <c r="O1485" s="7" t="s">
        <v>204</v>
      </c>
      <c r="P1485" s="7" t="s">
        <v>242</v>
      </c>
      <c r="Q1485" s="7" t="s">
        <v>177</v>
      </c>
      <c r="R1485" s="7" t="s">
        <v>83</v>
      </c>
      <c r="S1485" s="7" t="s">
        <v>152</v>
      </c>
      <c r="T1485" s="7" t="s">
        <v>173</v>
      </c>
      <c r="U1485" s="7" t="s">
        <v>215</v>
      </c>
      <c r="V1485" s="7" t="s">
        <v>93</v>
      </c>
      <c r="W1485" s="7" t="s">
        <v>89</v>
      </c>
      <c r="X1485" s="7" t="s">
        <v>150</v>
      </c>
      <c r="Y1485" s="7" t="n">
        <v>0</v>
      </c>
      <c r="Z1485" s="7" t="n">
        <v>1</v>
      </c>
      <c r="AA1485" s="7" t="str">
        <f aca="false">IF(Y1485&gt;Z1485,"Win",IF(Y1485&lt;Z1485,"Loss","Draw"))</f>
        <v>Loss</v>
      </c>
      <c r="AB1485" s="7" t="s">
        <v>99</v>
      </c>
      <c r="AC1485" s="7" t="s">
        <v>99</v>
      </c>
      <c r="AD1485" s="7" t="s">
        <v>3853</v>
      </c>
      <c r="AE1485" s="7" t="s">
        <v>3854</v>
      </c>
      <c r="AF1485" s="7" t="str">
        <f aca="false">IF(AD1485&lt;AE1485,AD1485,AE1485)</f>
        <v>Archer Queen, Bomber, Earthquake, Electro Spirit, Ronin, Royal Delivery, Royal Hogs, Tesla</v>
      </c>
      <c r="AG1485" s="7" t="str">
        <f aca="false">IF(AD1485&lt;AE1485,AE1485,AD1485)</f>
        <v>Baby Dragon, Electro Spirit, Fireball, Fisherman, Monk, Royal Giant, The Log, Zappies</v>
      </c>
      <c r="AH1485" s="7" t="str">
        <f aca="false">IF(AD1485=AF1485,AA1485,IF(AA1485="Win","Loss",IF(AA1485="Loss","Win","Draw")))</f>
        <v>Loss</v>
      </c>
      <c r="AI1485" s="7" t="s">
        <v>297</v>
      </c>
    </row>
    <row r="1486" customFormat="false" ht="15" hidden="false" customHeight="true" outlineLevel="0" collapsed="false">
      <c r="A1486" s="7" t="s">
        <v>3855</v>
      </c>
      <c r="B1486" s="7" t="n">
        <v>1</v>
      </c>
      <c r="C1486" s="7" t="s">
        <v>523</v>
      </c>
      <c r="D1486" s="7" t="s">
        <v>524</v>
      </c>
      <c r="E1486" s="8" t="s">
        <v>558</v>
      </c>
      <c r="F1486" s="7" t="s">
        <v>559</v>
      </c>
      <c r="G1486" s="7" t="s">
        <v>3856</v>
      </c>
      <c r="H1486" s="7" t="s">
        <v>163</v>
      </c>
      <c r="I1486" s="7" t="s">
        <v>177</v>
      </c>
      <c r="J1486" s="7" t="s">
        <v>83</v>
      </c>
      <c r="K1486" s="7" t="s">
        <v>188</v>
      </c>
      <c r="L1486" s="7" t="s">
        <v>215</v>
      </c>
      <c r="M1486" s="7" t="s">
        <v>86</v>
      </c>
      <c r="N1486" s="7" t="s">
        <v>133</v>
      </c>
      <c r="O1486" s="7" t="s">
        <v>93</v>
      </c>
      <c r="P1486" s="7" t="s">
        <v>95</v>
      </c>
      <c r="Q1486" s="7" t="s">
        <v>114</v>
      </c>
      <c r="R1486" s="7" t="s">
        <v>202</v>
      </c>
      <c r="S1486" s="7" t="s">
        <v>137</v>
      </c>
      <c r="T1486" s="7" t="s">
        <v>116</v>
      </c>
      <c r="U1486" s="7" t="s">
        <v>97</v>
      </c>
      <c r="V1486" s="7" t="s">
        <v>87</v>
      </c>
      <c r="W1486" s="7" t="s">
        <v>157</v>
      </c>
      <c r="X1486" s="7" t="s">
        <v>126</v>
      </c>
      <c r="Y1486" s="7" t="n">
        <v>0</v>
      </c>
      <c r="Z1486" s="7" t="n">
        <v>1</v>
      </c>
      <c r="AA1486" s="7" t="str">
        <f aca="false">IF(Y1486&gt;Z1486,"Win",IF(Y1486&lt;Z1486,"Loss","Draw"))</f>
        <v>Loss</v>
      </c>
      <c r="AB1486" s="7" t="s">
        <v>99</v>
      </c>
      <c r="AC1486" s="7" t="s">
        <v>99</v>
      </c>
      <c r="AD1486" s="7" t="s">
        <v>217</v>
      </c>
      <c r="AE1486" s="7" t="s">
        <v>744</v>
      </c>
      <c r="AF1486" s="7" t="str">
        <f aca="false">IF(AD1486&lt;AE1486,AD1486,AE1486)</f>
        <v>Barbarian Barrel, Fireball, Fisherman, Monk, Mother Witch, Royal Giant, Skeleton Dragons, Tombstone</v>
      </c>
      <c r="AG1486" s="7" t="str">
        <f aca="false">IF(AD1486&lt;AE1486,AE1486,AD1486)</f>
        <v>Fire Spirit, Giant Snowball, Goblin Drill, Magic Archer, Poison, Ronin, Skeletons, Tesla</v>
      </c>
      <c r="AH1486" s="7" t="str">
        <f aca="false">IF(AD1486=AF1486,AA1486,IF(AA1486="Win","Loss",IF(AA1486="Loss","Win","Draw")))</f>
        <v>Loss</v>
      </c>
      <c r="AI1486" s="7" t="s">
        <v>297</v>
      </c>
    </row>
    <row r="1487" customFormat="false" ht="15" hidden="false" customHeight="true" outlineLevel="0" collapsed="false">
      <c r="A1487" s="7" t="s">
        <v>3855</v>
      </c>
      <c r="B1487" s="7" t="n">
        <v>2</v>
      </c>
      <c r="C1487" s="7" t="s">
        <v>523</v>
      </c>
      <c r="D1487" s="7" t="s">
        <v>524</v>
      </c>
      <c r="E1487" s="8" t="s">
        <v>558</v>
      </c>
      <c r="F1487" s="7" t="s">
        <v>559</v>
      </c>
      <c r="G1487" s="7" t="s">
        <v>3857</v>
      </c>
      <c r="H1487" s="7" t="s">
        <v>163</v>
      </c>
      <c r="I1487" s="7" t="s">
        <v>113</v>
      </c>
      <c r="J1487" s="7" t="s">
        <v>337</v>
      </c>
      <c r="K1487" s="7" t="s">
        <v>153</v>
      </c>
      <c r="L1487" s="7" t="s">
        <v>165</v>
      </c>
      <c r="M1487" s="7" t="s">
        <v>150</v>
      </c>
      <c r="N1487" s="7" t="s">
        <v>88</v>
      </c>
      <c r="O1487" s="7" t="s">
        <v>85</v>
      </c>
      <c r="P1487" s="7" t="s">
        <v>89</v>
      </c>
      <c r="Q1487" s="7" t="s">
        <v>82</v>
      </c>
      <c r="R1487" s="7" t="s">
        <v>83</v>
      </c>
      <c r="S1487" s="7" t="s">
        <v>153</v>
      </c>
      <c r="T1487" s="7" t="s">
        <v>86</v>
      </c>
      <c r="U1487" s="7" t="s">
        <v>85</v>
      </c>
      <c r="V1487" s="7" t="s">
        <v>150</v>
      </c>
      <c r="W1487" s="7" t="s">
        <v>88</v>
      </c>
      <c r="X1487" s="7" t="s">
        <v>89</v>
      </c>
      <c r="Y1487" s="7" t="n">
        <v>0</v>
      </c>
      <c r="Z1487" s="7" t="n">
        <v>1</v>
      </c>
      <c r="AA1487" s="7" t="str">
        <f aca="false">IF(Y1487&gt;Z1487,"Win",IF(Y1487&lt;Z1487,"Loss","Draw"))</f>
        <v>Loss</v>
      </c>
      <c r="AB1487" s="7" t="s">
        <v>99</v>
      </c>
      <c r="AC1487" s="7" t="s">
        <v>99</v>
      </c>
      <c r="AD1487" s="7" t="s">
        <v>3858</v>
      </c>
      <c r="AE1487" s="7" t="s">
        <v>1940</v>
      </c>
      <c r="AF1487" s="7" t="str">
        <f aca="false">IF(AD1487&lt;AE1487,AD1487,AE1487)</f>
        <v>Berserker, Boss Bandit, Cannon, Electro Spirit, Furnace, Hog Rider, Lightning, The Log</v>
      </c>
      <c r="AG1487" s="7" t="str">
        <f aca="false">IF(AD1487&lt;AE1487,AE1487,AD1487)</f>
        <v>Berserker, Cannon, Electro Spirit, Lightning, Monk, Royal Hogs, Skeleton Dragons, The Log</v>
      </c>
      <c r="AH1487" s="7" t="str">
        <f aca="false">IF(AD1487=AF1487,AA1487,IF(AA1487="Win","Loss",IF(AA1487="Loss","Win","Draw")))</f>
        <v>Loss</v>
      </c>
      <c r="AI1487" s="7" t="s">
        <v>297</v>
      </c>
    </row>
    <row r="1488" customFormat="false" ht="15" hidden="false" customHeight="true" outlineLevel="0" collapsed="false">
      <c r="A1488" s="7" t="s">
        <v>3855</v>
      </c>
      <c r="B1488" s="7" t="n">
        <v>3</v>
      </c>
      <c r="C1488" s="7" t="s">
        <v>523</v>
      </c>
      <c r="D1488" s="7" t="s">
        <v>524</v>
      </c>
      <c r="E1488" s="8" t="s">
        <v>558</v>
      </c>
      <c r="F1488" s="7" t="s">
        <v>559</v>
      </c>
      <c r="G1488" s="7" t="s">
        <v>3859</v>
      </c>
      <c r="H1488" s="7" t="s">
        <v>163</v>
      </c>
      <c r="I1488" s="7" t="s">
        <v>90</v>
      </c>
      <c r="J1488" s="7" t="s">
        <v>91</v>
      </c>
      <c r="K1488" s="7" t="s">
        <v>92</v>
      </c>
      <c r="L1488" s="7" t="s">
        <v>97</v>
      </c>
      <c r="M1488" s="7" t="s">
        <v>96</v>
      </c>
      <c r="N1488" s="7" t="s">
        <v>159</v>
      </c>
      <c r="O1488" s="7" t="s">
        <v>116</v>
      </c>
      <c r="P1488" s="7" t="s">
        <v>94</v>
      </c>
      <c r="Q1488" s="7" t="s">
        <v>118</v>
      </c>
      <c r="R1488" s="7" t="s">
        <v>194</v>
      </c>
      <c r="S1488" s="7" t="s">
        <v>108</v>
      </c>
      <c r="T1488" s="7" t="s">
        <v>111</v>
      </c>
      <c r="U1488" s="7" t="s">
        <v>249</v>
      </c>
      <c r="V1488" s="7" t="s">
        <v>95</v>
      </c>
      <c r="W1488" s="7" t="s">
        <v>234</v>
      </c>
      <c r="X1488" s="7" t="s">
        <v>193</v>
      </c>
      <c r="Y1488" s="7" t="n">
        <v>1</v>
      </c>
      <c r="Z1488" s="7" t="n">
        <v>0</v>
      </c>
      <c r="AA1488" s="7" t="str">
        <f aca="false">IF(Y1488&gt;Z1488,"Win",IF(Y1488&lt;Z1488,"Loss","Draw"))</f>
        <v>Win</v>
      </c>
      <c r="AB1488" s="7" t="s">
        <v>99</v>
      </c>
      <c r="AC1488" s="7" t="s">
        <v>99</v>
      </c>
      <c r="AD1488" s="7" t="s">
        <v>3860</v>
      </c>
      <c r="AE1488" s="7" t="s">
        <v>3861</v>
      </c>
      <c r="AF1488" s="7" t="str">
        <f aca="false">IF(AD1488&lt;AE1488,AD1488,AE1488)</f>
        <v>Archer Queen, Barbarian Barrel, Bomb Tower, Dark Prince, Guards, Ice Spirit, Miner, Rocket</v>
      </c>
      <c r="AG1488" s="7" t="str">
        <f aca="false">IF(AD1488&lt;AE1488,AE1488,AD1488)</f>
        <v>Dart Goblin, Goblins, Minions, Mortar, Poison, Rascals, Ronin, Skeleton Barrel</v>
      </c>
      <c r="AH1488" s="7" t="str">
        <f aca="false">IF(AD1488=AF1488,AA1488,IF(AA1488="Win","Loss",IF(AA1488="Loss","Win","Draw")))</f>
        <v>Loss</v>
      </c>
      <c r="AI1488" s="7" t="s">
        <v>297</v>
      </c>
    </row>
    <row r="1489" customFormat="false" ht="15" hidden="false" customHeight="true" outlineLevel="0" collapsed="false">
      <c r="A1489" s="7" t="s">
        <v>3862</v>
      </c>
      <c r="B1489" s="7" t="n">
        <v>1</v>
      </c>
      <c r="C1489" s="7" t="s">
        <v>523</v>
      </c>
      <c r="D1489" s="7" t="s">
        <v>524</v>
      </c>
      <c r="E1489" s="8" t="s">
        <v>558</v>
      </c>
      <c r="F1489" s="7" t="s">
        <v>559</v>
      </c>
      <c r="G1489" s="7" t="s">
        <v>3863</v>
      </c>
      <c r="H1489" s="7" t="s">
        <v>163</v>
      </c>
      <c r="I1489" s="7" t="s">
        <v>152</v>
      </c>
      <c r="J1489" s="7" t="s">
        <v>128</v>
      </c>
      <c r="K1489" s="7" t="s">
        <v>107</v>
      </c>
      <c r="L1489" s="7" t="s">
        <v>306</v>
      </c>
      <c r="M1489" s="7" t="s">
        <v>307</v>
      </c>
      <c r="N1489" s="7" t="s">
        <v>85</v>
      </c>
      <c r="O1489" s="7" t="s">
        <v>187</v>
      </c>
      <c r="P1489" s="7" t="s">
        <v>95</v>
      </c>
      <c r="Q1489" s="7" t="s">
        <v>129</v>
      </c>
      <c r="R1489" s="7" t="s">
        <v>128</v>
      </c>
      <c r="S1489" s="7" t="s">
        <v>141</v>
      </c>
      <c r="T1489" s="7" t="s">
        <v>165</v>
      </c>
      <c r="U1489" s="7" t="s">
        <v>112</v>
      </c>
      <c r="V1489" s="7" t="s">
        <v>109</v>
      </c>
      <c r="W1489" s="7" t="s">
        <v>130</v>
      </c>
      <c r="X1489" s="7" t="s">
        <v>133</v>
      </c>
      <c r="Y1489" s="7" t="n">
        <v>1</v>
      </c>
      <c r="Z1489" s="7" t="n">
        <v>0</v>
      </c>
      <c r="AA1489" s="7" t="str">
        <f aca="false">IF(Y1489&gt;Z1489,"Win",IF(Y1489&lt;Z1489,"Loss","Draw"))</f>
        <v>Win</v>
      </c>
      <c r="AB1489" s="7" t="s">
        <v>99</v>
      </c>
      <c r="AC1489" s="7" t="s">
        <v>99</v>
      </c>
      <c r="AD1489" s="7" t="s">
        <v>603</v>
      </c>
      <c r="AE1489" s="7" t="s">
        <v>3864</v>
      </c>
      <c r="AF1489" s="7" t="str">
        <f aca="false">IF(AD1489&lt;AE1489,AD1489,AE1489)</f>
        <v>Arrows, Golden Knight, Hog Rider, Lumberjack, Mega Knight, Mother Witch, Spirit Empress, Zap</v>
      </c>
      <c r="AG1489" s="7" t="str">
        <f aca="false">IF(AD1489&lt;AE1489,AE1489,AD1489)</f>
        <v>Baby Dragon, Barbarian Barrel, Goblin Cage, Golden Knight, Golem, Ice Wizard, Lightning, Tornado</v>
      </c>
      <c r="AH1489" s="7" t="str">
        <f aca="false">IF(AD1489=AF1489,AA1489,IF(AA1489="Win","Loss",IF(AA1489="Loss","Win","Draw")))</f>
        <v>Loss</v>
      </c>
      <c r="AI1489" s="7" t="s">
        <v>297</v>
      </c>
    </row>
    <row r="1490" customFormat="false" ht="15" hidden="false" customHeight="true" outlineLevel="0" collapsed="false">
      <c r="A1490" s="7" t="s">
        <v>3862</v>
      </c>
      <c r="B1490" s="7" t="n">
        <v>2</v>
      </c>
      <c r="C1490" s="7" t="s">
        <v>523</v>
      </c>
      <c r="D1490" s="7" t="s">
        <v>524</v>
      </c>
      <c r="E1490" s="8" t="s">
        <v>558</v>
      </c>
      <c r="F1490" s="7" t="s">
        <v>559</v>
      </c>
      <c r="G1490" s="7" t="s">
        <v>3865</v>
      </c>
      <c r="H1490" s="7" t="s">
        <v>163</v>
      </c>
      <c r="I1490" s="7" t="s">
        <v>137</v>
      </c>
      <c r="J1490" s="7" t="s">
        <v>108</v>
      </c>
      <c r="K1490" s="7" t="s">
        <v>114</v>
      </c>
      <c r="L1490" s="7" t="s">
        <v>242</v>
      </c>
      <c r="M1490" s="7" t="s">
        <v>157</v>
      </c>
      <c r="N1490" s="7" t="s">
        <v>88</v>
      </c>
      <c r="O1490" s="7" t="s">
        <v>87</v>
      </c>
      <c r="P1490" s="7" t="s">
        <v>116</v>
      </c>
      <c r="Q1490" s="7" t="s">
        <v>114</v>
      </c>
      <c r="R1490" s="7" t="s">
        <v>194</v>
      </c>
      <c r="S1490" s="7" t="s">
        <v>137</v>
      </c>
      <c r="T1490" s="7" t="s">
        <v>97</v>
      </c>
      <c r="U1490" s="7" t="s">
        <v>157</v>
      </c>
      <c r="V1490" s="7" t="s">
        <v>126</v>
      </c>
      <c r="W1490" s="7" t="s">
        <v>234</v>
      </c>
      <c r="X1490" s="7" t="s">
        <v>116</v>
      </c>
      <c r="Y1490" s="7" t="n">
        <v>1</v>
      </c>
      <c r="Z1490" s="7" t="n">
        <v>0</v>
      </c>
      <c r="AA1490" s="7" t="str">
        <f aca="false">IF(Y1490&gt;Z1490,"Win",IF(Y1490&lt;Z1490,"Loss","Draw"))</f>
        <v>Win</v>
      </c>
      <c r="AB1490" s="7" t="s">
        <v>99</v>
      </c>
      <c r="AC1490" s="7" t="s">
        <v>99</v>
      </c>
      <c r="AD1490" s="7" t="s">
        <v>3866</v>
      </c>
      <c r="AE1490" s="7" t="s">
        <v>1057</v>
      </c>
      <c r="AF1490" s="7" t="str">
        <f aca="false">IF(AD1490&lt;AE1490,AD1490,AE1490)</f>
        <v>Archer Queen, Bomb Tower, Fire Spirit, Giant Snowball, Goblin Drill, Poison, Ronin, Skeletons</v>
      </c>
      <c r="AG1490" s="7" t="str">
        <f aca="false">IF(AD1490&lt;AE1490,AE1490,AD1490)</f>
        <v>Berserker, Bomber, Dark Prince, Fire Spirit, Giant Snowball, Goblin Drill, Poison, Tesla</v>
      </c>
      <c r="AH1490" s="7" t="str">
        <f aca="false">IF(AD1490=AF1490,AA1490,IF(AA1490="Win","Loss",IF(AA1490="Loss","Win","Draw")))</f>
        <v>Loss</v>
      </c>
      <c r="AI1490" s="7" t="s">
        <v>297</v>
      </c>
    </row>
    <row r="1491" customFormat="false" ht="15" hidden="false" customHeight="true" outlineLevel="0" collapsed="false">
      <c r="A1491" s="7" t="s">
        <v>3862</v>
      </c>
      <c r="B1491" s="7" t="n">
        <v>3</v>
      </c>
      <c r="C1491" s="7" t="s">
        <v>523</v>
      </c>
      <c r="D1491" s="7" t="s">
        <v>524</v>
      </c>
      <c r="E1491" s="8" t="s">
        <v>558</v>
      </c>
      <c r="F1491" s="7" t="s">
        <v>559</v>
      </c>
      <c r="G1491" s="7" t="s">
        <v>3867</v>
      </c>
      <c r="H1491" s="7" t="s">
        <v>163</v>
      </c>
      <c r="I1491" s="7" t="s">
        <v>201</v>
      </c>
      <c r="J1491" s="7" t="s">
        <v>202</v>
      </c>
      <c r="K1491" s="7" t="s">
        <v>233</v>
      </c>
      <c r="L1491" s="7" t="s">
        <v>111</v>
      </c>
      <c r="M1491" s="7" t="s">
        <v>118</v>
      </c>
      <c r="N1491" s="7" t="s">
        <v>97</v>
      </c>
      <c r="O1491" s="7" t="s">
        <v>234</v>
      </c>
      <c r="P1491" s="7" t="s">
        <v>204</v>
      </c>
      <c r="Q1491" s="7" t="s">
        <v>185</v>
      </c>
      <c r="R1491" s="7" t="s">
        <v>186</v>
      </c>
      <c r="S1491" s="7" t="s">
        <v>153</v>
      </c>
      <c r="T1491" s="7" t="s">
        <v>187</v>
      </c>
      <c r="U1491" s="7" t="s">
        <v>294</v>
      </c>
      <c r="V1491" s="7" t="s">
        <v>88</v>
      </c>
      <c r="W1491" s="7" t="s">
        <v>241</v>
      </c>
      <c r="X1491" s="7" t="s">
        <v>111</v>
      </c>
      <c r="Y1491" s="7" t="n">
        <v>0</v>
      </c>
      <c r="Z1491" s="7" t="n">
        <v>1</v>
      </c>
      <c r="AA1491" s="7" t="str">
        <f aca="false">IF(Y1491&gt;Z1491,"Win",IF(Y1491&lt;Z1491,"Loss","Draw"))</f>
        <v>Loss</v>
      </c>
      <c r="AB1491" s="7" t="s">
        <v>99</v>
      </c>
      <c r="AC1491" s="7" t="s">
        <v>99</v>
      </c>
      <c r="AD1491" s="7" t="s">
        <v>3868</v>
      </c>
      <c r="AE1491" s="7" t="s">
        <v>3869</v>
      </c>
      <c r="AF1491" s="7" t="str">
        <f aca="false">IF(AD1491&lt;AE1491,AD1491,AE1491)</f>
        <v>Balloon, Berserker, Cannon, Executioner, Knight, Miner, Tornado, Vines</v>
      </c>
      <c r="AG1491" s="7" t="str">
        <f aca="false">IF(AD1491&lt;AE1491,AE1491,AD1491)</f>
        <v>Bats, Bomb Tower, Ice Spirit, Magic Archer, Miner, Ronin, Royal Delivery, Wall Breakers</v>
      </c>
      <c r="AH1491" s="7" t="str">
        <f aca="false">IF(AD1491=AF1491,AA1491,IF(AA1491="Win","Loss",IF(AA1491="Loss","Win","Draw")))</f>
        <v>Win</v>
      </c>
      <c r="AI1491" s="7" t="s">
        <v>297</v>
      </c>
    </row>
    <row r="1492" customFormat="false" ht="15" hidden="false" customHeight="true" outlineLevel="0" collapsed="false">
      <c r="A1492" s="7" t="s">
        <v>3870</v>
      </c>
      <c r="B1492" s="7" t="n">
        <v>1</v>
      </c>
      <c r="C1492" s="7" t="s">
        <v>523</v>
      </c>
      <c r="D1492" s="7" t="s">
        <v>524</v>
      </c>
      <c r="E1492" s="8" t="s">
        <v>558</v>
      </c>
      <c r="F1492" s="7" t="s">
        <v>559</v>
      </c>
      <c r="G1492" s="7" t="s">
        <v>3871</v>
      </c>
      <c r="H1492" s="7" t="s">
        <v>163</v>
      </c>
      <c r="I1492" s="7" t="s">
        <v>241</v>
      </c>
      <c r="J1492" s="7" t="s">
        <v>186</v>
      </c>
      <c r="K1492" s="7" t="s">
        <v>185</v>
      </c>
      <c r="L1492" s="7" t="s">
        <v>111</v>
      </c>
      <c r="M1492" s="7" t="s">
        <v>88</v>
      </c>
      <c r="N1492" s="7" t="s">
        <v>234</v>
      </c>
      <c r="O1492" s="7" t="s">
        <v>109</v>
      </c>
      <c r="P1492" s="7" t="s">
        <v>187</v>
      </c>
      <c r="Q1492" s="7" t="s">
        <v>203</v>
      </c>
      <c r="R1492" s="7" t="s">
        <v>202</v>
      </c>
      <c r="S1492" s="7" t="s">
        <v>201</v>
      </c>
      <c r="T1492" s="7" t="s">
        <v>108</v>
      </c>
      <c r="U1492" s="7" t="s">
        <v>87</v>
      </c>
      <c r="V1492" s="7" t="s">
        <v>204</v>
      </c>
      <c r="W1492" s="7" t="s">
        <v>118</v>
      </c>
      <c r="X1492" s="7" t="s">
        <v>157</v>
      </c>
      <c r="Y1492" s="7" t="n">
        <v>0</v>
      </c>
      <c r="Z1492" s="7" t="n">
        <v>1</v>
      </c>
      <c r="AA1492" s="7" t="str">
        <f aca="false">IF(Y1492&gt;Z1492,"Win",IF(Y1492&lt;Z1492,"Loss","Draw"))</f>
        <v>Loss</v>
      </c>
      <c r="AB1492" s="7" t="s">
        <v>99</v>
      </c>
      <c r="AC1492" s="7" t="s">
        <v>99</v>
      </c>
      <c r="AD1492" s="7" t="s">
        <v>363</v>
      </c>
      <c r="AE1492" s="7" t="s">
        <v>3293</v>
      </c>
      <c r="AF1492" s="7" t="str">
        <f aca="false">IF(AD1492&lt;AE1492,AD1492,AE1492)</f>
        <v>Balloon, Berserker, Bomb Tower, Executioner, Knight, Miner, Tornado, Zap</v>
      </c>
      <c r="AG1492" s="7" t="str">
        <f aca="false">IF(AD1492&lt;AE1492,AE1492,AD1492)</f>
        <v>Dark Prince, Fire Spirit, Goblin Barrel, Ice Spirit, Magic Archer, Royal Delivery, Tesla, Wall Breakers</v>
      </c>
      <c r="AH1492" s="7" t="str">
        <f aca="false">IF(AD1492=AF1492,AA1492,IF(AA1492="Win","Loss",IF(AA1492="Loss","Win","Draw")))</f>
        <v>Loss</v>
      </c>
      <c r="AI1492" s="7" t="s">
        <v>297</v>
      </c>
    </row>
    <row r="1493" customFormat="false" ht="15" hidden="false" customHeight="true" outlineLevel="0" collapsed="false">
      <c r="A1493" s="7" t="s">
        <v>3870</v>
      </c>
      <c r="B1493" s="7" t="n">
        <v>2</v>
      </c>
      <c r="C1493" s="7" t="s">
        <v>523</v>
      </c>
      <c r="D1493" s="7" t="s">
        <v>524</v>
      </c>
      <c r="E1493" s="8" t="s">
        <v>558</v>
      </c>
      <c r="F1493" s="7" t="s">
        <v>559</v>
      </c>
      <c r="G1493" s="7" t="s">
        <v>3872</v>
      </c>
      <c r="H1493" s="7" t="s">
        <v>163</v>
      </c>
      <c r="I1493" s="7" t="s">
        <v>203</v>
      </c>
      <c r="J1493" s="7" t="s">
        <v>202</v>
      </c>
      <c r="K1493" s="7" t="s">
        <v>201</v>
      </c>
      <c r="L1493" s="7" t="s">
        <v>97</v>
      </c>
      <c r="M1493" s="7" t="s">
        <v>87</v>
      </c>
      <c r="N1493" s="7" t="s">
        <v>204</v>
      </c>
      <c r="O1493" s="7" t="s">
        <v>118</v>
      </c>
      <c r="P1493" s="7" t="s">
        <v>157</v>
      </c>
      <c r="Q1493" s="7" t="s">
        <v>114</v>
      </c>
      <c r="R1493" s="7" t="s">
        <v>158</v>
      </c>
      <c r="S1493" s="7" t="s">
        <v>84</v>
      </c>
      <c r="T1493" s="7" t="s">
        <v>97</v>
      </c>
      <c r="U1493" s="7" t="s">
        <v>130</v>
      </c>
      <c r="V1493" s="7" t="s">
        <v>447</v>
      </c>
      <c r="W1493" s="7" t="s">
        <v>115</v>
      </c>
      <c r="X1493" s="7" t="s">
        <v>96</v>
      </c>
      <c r="Y1493" s="7" t="n">
        <v>2</v>
      </c>
      <c r="Z1493" s="7" t="n">
        <v>0</v>
      </c>
      <c r="AA1493" s="7" t="str">
        <f aca="false">IF(Y1493&gt;Z1493,"Win",IF(Y1493&lt;Z1493,"Loss","Draw"))</f>
        <v>Win</v>
      </c>
      <c r="AB1493" s="7" t="s">
        <v>99</v>
      </c>
      <c r="AC1493" s="7" t="s">
        <v>99</v>
      </c>
      <c r="AD1493" s="7" t="s">
        <v>1001</v>
      </c>
      <c r="AE1493" s="7" t="s">
        <v>1014</v>
      </c>
      <c r="AF1493" s="7" t="str">
        <f aca="false">IF(AD1493&lt;AE1493,AD1493,AE1493)</f>
        <v>Archers, Arrows, Bowler, Giant, Giant Snowball, Graveyard, Minions, Ronin</v>
      </c>
      <c r="AG1493" s="7" t="str">
        <f aca="false">IF(AD1493&lt;AE1493,AE1493,AD1493)</f>
        <v>Fire Spirit, Goblin Barrel, Ice Spirit, Magic Archer, Ronin, Royal Delivery, Tesla, Wall Breakers</v>
      </c>
      <c r="AH1493" s="7" t="str">
        <f aca="false">IF(AD1493=AF1493,AA1493,IF(AA1493="Win","Loss",IF(AA1493="Loss","Win","Draw")))</f>
        <v>Loss</v>
      </c>
      <c r="AI1493" s="7" t="s">
        <v>297</v>
      </c>
    </row>
    <row r="1494" customFormat="false" ht="15" hidden="false" customHeight="true" outlineLevel="0" collapsed="false">
      <c r="A1494" s="7" t="s">
        <v>3870</v>
      </c>
      <c r="B1494" s="7" t="n">
        <v>3</v>
      </c>
      <c r="C1494" s="7" t="s">
        <v>523</v>
      </c>
      <c r="D1494" s="7" t="s">
        <v>524</v>
      </c>
      <c r="E1494" s="8" t="s">
        <v>558</v>
      </c>
      <c r="F1494" s="7" t="s">
        <v>559</v>
      </c>
      <c r="G1494" s="7" t="s">
        <v>3873</v>
      </c>
      <c r="H1494" s="7" t="s">
        <v>163</v>
      </c>
      <c r="I1494" s="7" t="s">
        <v>153</v>
      </c>
      <c r="J1494" s="7" t="s">
        <v>151</v>
      </c>
      <c r="K1494" s="7" t="s">
        <v>407</v>
      </c>
      <c r="L1494" s="7" t="s">
        <v>165</v>
      </c>
      <c r="M1494" s="7" t="s">
        <v>126</v>
      </c>
      <c r="N1494" s="7" t="s">
        <v>150</v>
      </c>
      <c r="O1494" s="7" t="s">
        <v>89</v>
      </c>
      <c r="P1494" s="7" t="s">
        <v>164</v>
      </c>
      <c r="Q1494" s="7" t="s">
        <v>82</v>
      </c>
      <c r="R1494" s="7" t="s">
        <v>128</v>
      </c>
      <c r="S1494" s="7" t="s">
        <v>152</v>
      </c>
      <c r="T1494" s="7" t="s">
        <v>85</v>
      </c>
      <c r="U1494" s="7" t="s">
        <v>89</v>
      </c>
      <c r="V1494" s="7" t="s">
        <v>150</v>
      </c>
      <c r="W1494" s="7" t="s">
        <v>119</v>
      </c>
      <c r="X1494" s="7" t="s">
        <v>88</v>
      </c>
      <c r="Y1494" s="7" t="n">
        <v>0</v>
      </c>
      <c r="Z1494" s="7" t="n">
        <v>1</v>
      </c>
      <c r="AA1494" s="7" t="str">
        <f aca="false">IF(Y1494&gt;Z1494,"Win",IF(Y1494&lt;Z1494,"Loss","Draw"))</f>
        <v>Loss</v>
      </c>
      <c r="AB1494" s="7" t="s">
        <v>99</v>
      </c>
      <c r="AC1494" s="7" t="s">
        <v>99</v>
      </c>
      <c r="AD1494" s="7" t="s">
        <v>2205</v>
      </c>
      <c r="AE1494" s="7" t="s">
        <v>3874</v>
      </c>
      <c r="AF1494" s="7" t="str">
        <f aca="false">IF(AD1494&lt;AE1494,AD1494,AE1494)</f>
        <v>Baby Dragon, Berserker, Electro Spirit, Goblin Hut, Golden Knight, Lightning, Royal Hogs, The Log</v>
      </c>
      <c r="AG1494" s="7" t="str">
        <f aca="false">IF(AD1494&lt;AE1494,AE1494,AD1494)</f>
        <v>Cannon, Earthquake, Electro Spirit, Firecracker, Hog Rider, Mighty Miner, Skeletons, The Log</v>
      </c>
      <c r="AH1494" s="7" t="str">
        <f aca="false">IF(AD1494=AF1494,AA1494,IF(AA1494="Win","Loss",IF(AA1494="Loss","Win","Draw")))</f>
        <v>Win</v>
      </c>
      <c r="AI1494" s="7" t="s">
        <v>297</v>
      </c>
    </row>
    <row r="1495" customFormat="false" ht="15" hidden="false" customHeight="true" outlineLevel="0" collapsed="false">
      <c r="A1495" s="5" t="s">
        <v>3875</v>
      </c>
      <c r="B1495" s="5" t="n">
        <v>1</v>
      </c>
      <c r="C1495" s="5" t="s">
        <v>523</v>
      </c>
      <c r="D1495" s="5" t="s">
        <v>524</v>
      </c>
      <c r="E1495" s="5" t="s">
        <v>567</v>
      </c>
      <c r="F1495" s="5" t="s">
        <v>568</v>
      </c>
      <c r="G1495" s="5" t="s">
        <v>3876</v>
      </c>
      <c r="H1495" s="5" t="s">
        <v>485</v>
      </c>
      <c r="I1495" s="5" t="s">
        <v>172</v>
      </c>
      <c r="J1495" s="5" t="s">
        <v>158</v>
      </c>
      <c r="K1495" s="5" t="s">
        <v>114</v>
      </c>
      <c r="L1495" s="5" t="s">
        <v>115</v>
      </c>
      <c r="M1495" s="5" t="s">
        <v>447</v>
      </c>
      <c r="N1495" s="5" t="s">
        <v>440</v>
      </c>
      <c r="O1495" s="5" t="s">
        <v>97</v>
      </c>
      <c r="P1495" s="5" t="s">
        <v>130</v>
      </c>
      <c r="Q1495" s="5" t="s">
        <v>84</v>
      </c>
      <c r="R1495" s="5" t="s">
        <v>158</v>
      </c>
      <c r="S1495" s="5" t="s">
        <v>114</v>
      </c>
      <c r="T1495" s="5" t="s">
        <v>115</v>
      </c>
      <c r="U1495" s="5" t="s">
        <v>447</v>
      </c>
      <c r="V1495" s="5" t="s">
        <v>173</v>
      </c>
      <c r="W1495" s="5" t="s">
        <v>130</v>
      </c>
      <c r="X1495" s="5" t="s">
        <v>126</v>
      </c>
      <c r="Y1495" s="5" t="n">
        <v>0</v>
      </c>
      <c r="Z1495" s="5" t="n">
        <v>1</v>
      </c>
      <c r="AA1495" s="5" t="str">
        <f aca="false">IF(Y1495&gt;Z1495,"Win",IF(Y1495&lt;Z1495,"Loss","Draw"))</f>
        <v>Loss</v>
      </c>
      <c r="AB1495" s="5" t="s">
        <v>98</v>
      </c>
      <c r="AC1495" s="5" t="s">
        <v>99</v>
      </c>
      <c r="AD1495" s="5" t="s">
        <v>3877</v>
      </c>
      <c r="AE1495" s="5" t="s">
        <v>1338</v>
      </c>
      <c r="AF1495" s="5" t="str">
        <f aca="false">IF(AD1495&lt;AE1495,AD1495,AE1495)</f>
        <v>Archers, Arrows, Bowler, Giant, Giant Snowball, Graveyard, Skeletons, Zappies</v>
      </c>
      <c r="AG1495" s="5" t="str">
        <f aca="false">IF(AD1495&lt;AE1495,AE1495,AD1495)</f>
        <v>Arrows, Bowler, Giant, Giant Snowball, Graveyard, Musketeer, Night Witch, Ronin</v>
      </c>
      <c r="AH1495" s="5" t="str">
        <f aca="false">IF(AD1495=AF1495,AA1495,IF(AA1495="Win","Loss",IF(AA1495="Loss","Win","Draw")))</f>
        <v>Win</v>
      </c>
      <c r="AI1495" s="5" t="s">
        <v>297</v>
      </c>
    </row>
    <row r="1496" customFormat="false" ht="15" hidden="false" customHeight="true" outlineLevel="0" collapsed="false">
      <c r="A1496" s="5" t="s">
        <v>3875</v>
      </c>
      <c r="B1496" s="5" t="n">
        <v>2</v>
      </c>
      <c r="C1496" s="5" t="s">
        <v>523</v>
      </c>
      <c r="D1496" s="5" t="s">
        <v>524</v>
      </c>
      <c r="E1496" s="5" t="s">
        <v>567</v>
      </c>
      <c r="F1496" s="5" t="s">
        <v>568</v>
      </c>
      <c r="G1496" s="5" t="s">
        <v>3878</v>
      </c>
      <c r="H1496" s="5" t="s">
        <v>163</v>
      </c>
      <c r="I1496" s="5" t="s">
        <v>407</v>
      </c>
      <c r="J1496" s="5" t="s">
        <v>151</v>
      </c>
      <c r="K1496" s="5" t="s">
        <v>87</v>
      </c>
      <c r="L1496" s="5" t="s">
        <v>165</v>
      </c>
      <c r="M1496" s="5" t="s">
        <v>164</v>
      </c>
      <c r="N1496" s="5" t="s">
        <v>126</v>
      </c>
      <c r="O1496" s="5" t="s">
        <v>150</v>
      </c>
      <c r="P1496" s="5" t="s">
        <v>95</v>
      </c>
      <c r="Q1496" s="5" t="s">
        <v>82</v>
      </c>
      <c r="R1496" s="5" t="s">
        <v>108</v>
      </c>
      <c r="S1496" s="5" t="s">
        <v>152</v>
      </c>
      <c r="T1496" s="5" t="s">
        <v>88</v>
      </c>
      <c r="U1496" s="5" t="s">
        <v>85</v>
      </c>
      <c r="V1496" s="5" t="s">
        <v>150</v>
      </c>
      <c r="W1496" s="5" t="s">
        <v>95</v>
      </c>
      <c r="X1496" s="5" t="s">
        <v>87</v>
      </c>
      <c r="Y1496" s="5" t="n">
        <v>0</v>
      </c>
      <c r="Z1496" s="5" t="n">
        <v>1</v>
      </c>
      <c r="AA1496" s="5" t="str">
        <f aca="false">IF(Y1496&gt;Z1496,"Win",IF(Y1496&lt;Z1496,"Loss","Draw"))</f>
        <v>Loss</v>
      </c>
      <c r="AB1496" s="5" t="s">
        <v>98</v>
      </c>
      <c r="AC1496" s="5" t="s">
        <v>99</v>
      </c>
      <c r="AD1496" s="5" t="s">
        <v>662</v>
      </c>
      <c r="AE1496" s="5" t="s">
        <v>3134</v>
      </c>
      <c r="AF1496" s="5" t="str">
        <f aca="false">IF(AD1496&lt;AE1496,AD1496,AE1496)</f>
        <v>Baby Dragon, Barbarian Barrel, Berserker, Dark Prince, Electro Spirit, Lightning, Royal Hogs, Tesla</v>
      </c>
      <c r="AG1496" s="5" t="str">
        <f aca="false">IF(AD1496&lt;AE1496,AE1496,AD1496)</f>
        <v>Barbarian Barrel, Earthquake, Electro Spirit, Firecracker, Hog Rider, Mighty Miner, Skeletons, Tesla</v>
      </c>
      <c r="AH1496" s="5" t="str">
        <f aca="false">IF(AD1496=AF1496,AA1496,IF(AA1496="Win","Loss",IF(AA1496="Loss","Win","Draw")))</f>
        <v>Win</v>
      </c>
      <c r="AI1496" s="5" t="s">
        <v>297</v>
      </c>
    </row>
    <row r="1497" customFormat="false" ht="15" hidden="false" customHeight="true" outlineLevel="0" collapsed="false">
      <c r="A1497" s="5" t="s">
        <v>3875</v>
      </c>
      <c r="B1497" s="5" t="n">
        <v>3</v>
      </c>
      <c r="C1497" s="5" t="s">
        <v>523</v>
      </c>
      <c r="D1497" s="5" t="s">
        <v>524</v>
      </c>
      <c r="E1497" s="5" t="s">
        <v>567</v>
      </c>
      <c r="F1497" s="5" t="s">
        <v>568</v>
      </c>
      <c r="G1497" s="5" t="s">
        <v>3879</v>
      </c>
      <c r="H1497" s="5" t="s">
        <v>163</v>
      </c>
      <c r="I1497" s="5" t="s">
        <v>233</v>
      </c>
      <c r="J1497" s="5" t="s">
        <v>202</v>
      </c>
      <c r="K1497" s="5" t="s">
        <v>201</v>
      </c>
      <c r="L1497" s="5" t="s">
        <v>88</v>
      </c>
      <c r="M1497" s="5" t="s">
        <v>157</v>
      </c>
      <c r="N1497" s="5" t="s">
        <v>111</v>
      </c>
      <c r="O1497" s="5" t="s">
        <v>234</v>
      </c>
      <c r="P1497" s="5" t="s">
        <v>89</v>
      </c>
      <c r="Q1497" s="5" t="s">
        <v>185</v>
      </c>
      <c r="R1497" s="5" t="s">
        <v>186</v>
      </c>
      <c r="S1497" s="5" t="s">
        <v>109</v>
      </c>
      <c r="T1497" s="5" t="s">
        <v>111</v>
      </c>
      <c r="U1497" s="5" t="s">
        <v>117</v>
      </c>
      <c r="V1497" s="5" t="s">
        <v>193</v>
      </c>
      <c r="W1497" s="5" t="s">
        <v>187</v>
      </c>
      <c r="X1497" s="5" t="s">
        <v>234</v>
      </c>
      <c r="Y1497" s="5" t="n">
        <v>0</v>
      </c>
      <c r="Z1497" s="5" t="n">
        <v>1</v>
      </c>
      <c r="AA1497" s="5" t="str">
        <f aca="false">IF(Y1497&gt;Z1497,"Win",IF(Y1497&lt;Z1497,"Loss","Draw"))</f>
        <v>Loss</v>
      </c>
      <c r="AB1497" s="5" t="s">
        <v>98</v>
      </c>
      <c r="AC1497" s="5" t="s">
        <v>99</v>
      </c>
      <c r="AD1497" s="5" t="s">
        <v>1858</v>
      </c>
      <c r="AE1497" s="5" t="s">
        <v>1412</v>
      </c>
      <c r="AF1497" s="5" t="str">
        <f aca="false">IF(AD1497&lt;AE1497,AD1497,AE1497)</f>
        <v>Balloon, Bomb Tower, Executioner, Giant Skeleton, Guards, Miner, Tornado, Zap</v>
      </c>
      <c r="AG1497" s="5" t="str">
        <f aca="false">IF(AD1497&lt;AE1497,AE1497,AD1497)</f>
        <v>Bats, Berserker, Bomb Tower, Fire Spirit, Magic Archer, Miner, The Log, Wall Breakers</v>
      </c>
      <c r="AH1497" s="5" t="str">
        <f aca="false">IF(AD1497=AF1497,AA1497,IF(AA1497="Win","Loss",IF(AA1497="Loss","Win","Draw")))</f>
        <v>Win</v>
      </c>
      <c r="AI1497" s="5" t="s">
        <v>297</v>
      </c>
    </row>
    <row r="1498" customFormat="false" ht="15" hidden="false" customHeight="true" outlineLevel="0" collapsed="false">
      <c r="A1498" s="7" t="s">
        <v>3880</v>
      </c>
      <c r="B1498" s="7" t="n">
        <v>1</v>
      </c>
      <c r="C1498" s="7" t="s">
        <v>523</v>
      </c>
      <c r="D1498" s="7" t="s">
        <v>524</v>
      </c>
      <c r="E1498" s="7" t="s">
        <v>567</v>
      </c>
      <c r="F1498" s="7" t="s">
        <v>568</v>
      </c>
      <c r="G1498" s="7" t="s">
        <v>3881</v>
      </c>
      <c r="H1498" s="7" t="s">
        <v>163</v>
      </c>
      <c r="I1498" s="7" t="s">
        <v>177</v>
      </c>
      <c r="J1498" s="7" t="s">
        <v>188</v>
      </c>
      <c r="K1498" s="7" t="s">
        <v>83</v>
      </c>
      <c r="L1498" s="7" t="s">
        <v>86</v>
      </c>
      <c r="M1498" s="7" t="s">
        <v>215</v>
      </c>
      <c r="N1498" s="7" t="s">
        <v>133</v>
      </c>
      <c r="O1498" s="7" t="s">
        <v>93</v>
      </c>
      <c r="P1498" s="7" t="s">
        <v>95</v>
      </c>
      <c r="Q1498" s="7" t="s">
        <v>201</v>
      </c>
      <c r="R1498" s="7" t="s">
        <v>202</v>
      </c>
      <c r="S1498" s="7" t="s">
        <v>233</v>
      </c>
      <c r="T1498" s="7" t="s">
        <v>111</v>
      </c>
      <c r="U1498" s="7" t="s">
        <v>88</v>
      </c>
      <c r="V1498" s="7" t="s">
        <v>157</v>
      </c>
      <c r="W1498" s="7" t="s">
        <v>204</v>
      </c>
      <c r="X1498" s="7" t="s">
        <v>234</v>
      </c>
      <c r="Y1498" s="7" t="n">
        <v>1</v>
      </c>
      <c r="Z1498" s="7" t="n">
        <v>0</v>
      </c>
      <c r="AA1498" s="7" t="str">
        <f aca="false">IF(Y1498&gt;Z1498,"Win",IF(Y1498&lt;Z1498,"Loss","Draw"))</f>
        <v>Win</v>
      </c>
      <c r="AB1498" s="7" t="s">
        <v>99</v>
      </c>
      <c r="AC1498" s="7" t="s">
        <v>99</v>
      </c>
      <c r="AD1498" s="7" t="s">
        <v>217</v>
      </c>
      <c r="AE1498" s="7" t="s">
        <v>380</v>
      </c>
      <c r="AF1498" s="7" t="str">
        <f aca="false">IF(AD1498&lt;AE1498,AD1498,AE1498)</f>
        <v>Barbarian Barrel, Fireball, Fisherman, Monk, Mother Witch, Royal Giant, Skeleton Dragons, Tombstone</v>
      </c>
      <c r="AG1498" s="7" t="str">
        <f aca="false">IF(AD1498&lt;AE1498,AE1498,AD1498)</f>
        <v>Bats, Berserker, Bomb Tower, Fire Spirit, Magic Archer, Miner, Royal Delivery, Wall Breakers</v>
      </c>
      <c r="AH1498" s="7" t="str">
        <f aca="false">IF(AD1498=AF1498,AA1498,IF(AA1498="Win","Loss",IF(AA1498="Loss","Win","Draw")))</f>
        <v>Win</v>
      </c>
      <c r="AI1498" s="7" t="s">
        <v>297</v>
      </c>
    </row>
    <row r="1499" customFormat="false" ht="15" hidden="false" customHeight="true" outlineLevel="0" collapsed="false">
      <c r="A1499" s="7" t="s">
        <v>3880</v>
      </c>
      <c r="B1499" s="7" t="n">
        <v>2</v>
      </c>
      <c r="C1499" s="7" t="s">
        <v>523</v>
      </c>
      <c r="D1499" s="7" t="s">
        <v>524</v>
      </c>
      <c r="E1499" s="7" t="s">
        <v>567</v>
      </c>
      <c r="F1499" s="7" t="s">
        <v>568</v>
      </c>
      <c r="G1499" s="7" t="s">
        <v>3882</v>
      </c>
      <c r="H1499" s="7" t="s">
        <v>485</v>
      </c>
      <c r="I1499" s="7" t="s">
        <v>152</v>
      </c>
      <c r="J1499" s="7" t="s">
        <v>151</v>
      </c>
      <c r="K1499" s="7" t="s">
        <v>82</v>
      </c>
      <c r="L1499" s="7" t="s">
        <v>126</v>
      </c>
      <c r="M1499" s="7" t="s">
        <v>150</v>
      </c>
      <c r="N1499" s="7" t="s">
        <v>153</v>
      </c>
      <c r="O1499" s="7" t="s">
        <v>85</v>
      </c>
      <c r="P1499" s="7" t="s">
        <v>89</v>
      </c>
      <c r="Q1499" s="7" t="s">
        <v>90</v>
      </c>
      <c r="R1499" s="7" t="s">
        <v>123</v>
      </c>
      <c r="S1499" s="7" t="s">
        <v>124</v>
      </c>
      <c r="T1499" s="7" t="s">
        <v>125</v>
      </c>
      <c r="U1499" s="7" t="s">
        <v>85</v>
      </c>
      <c r="V1499" s="7" t="s">
        <v>96</v>
      </c>
      <c r="W1499" s="7" t="s">
        <v>126</v>
      </c>
      <c r="X1499" s="7" t="s">
        <v>95</v>
      </c>
      <c r="Y1499" s="7" t="n">
        <v>0</v>
      </c>
      <c r="Z1499" s="7" t="n">
        <v>1</v>
      </c>
      <c r="AA1499" s="7" t="str">
        <f aca="false">IF(Y1499&gt;Z1499,"Win",IF(Y1499&lt;Z1499,"Loss","Draw"))</f>
        <v>Loss</v>
      </c>
      <c r="AB1499" s="7" t="s">
        <v>99</v>
      </c>
      <c r="AC1499" s="7" t="s">
        <v>99</v>
      </c>
      <c r="AD1499" s="7" t="s">
        <v>155</v>
      </c>
      <c r="AE1499" s="7" t="s">
        <v>134</v>
      </c>
      <c r="AF1499" s="7" t="str">
        <f aca="false">IF(AD1499&lt;AE1499,AD1499,AE1499)</f>
        <v>Baby Dragon, Cannon, Electro Spirit, Lightning, Mighty Miner, Royal Hogs, Skeletons, The Log</v>
      </c>
      <c r="AG1499" s="7" t="str">
        <f aca="false">IF(AD1499&lt;AE1499,AE1499,AD1499)</f>
        <v>Barbarian Barrel, Cannon Cart, Goblinstein, Lightning, Minions, Mortar, Royal Ghost, Skeletons</v>
      </c>
      <c r="AH1499" s="7" t="str">
        <f aca="false">IF(AD1499=AF1499,AA1499,IF(AA1499="Win","Loss",IF(AA1499="Loss","Win","Draw")))</f>
        <v>Loss</v>
      </c>
      <c r="AI1499" s="7" t="s">
        <v>297</v>
      </c>
    </row>
    <row r="1500" customFormat="false" ht="15" hidden="false" customHeight="true" outlineLevel="0" collapsed="false">
      <c r="A1500" s="7" t="s">
        <v>3880</v>
      </c>
      <c r="B1500" s="7" t="n">
        <v>3</v>
      </c>
      <c r="C1500" s="7" t="s">
        <v>523</v>
      </c>
      <c r="D1500" s="7" t="s">
        <v>524</v>
      </c>
      <c r="E1500" s="7" t="s">
        <v>567</v>
      </c>
      <c r="F1500" s="7" t="s">
        <v>568</v>
      </c>
      <c r="G1500" s="7" t="s">
        <v>3883</v>
      </c>
      <c r="H1500" s="7" t="s">
        <v>163</v>
      </c>
      <c r="I1500" s="7" t="s">
        <v>113</v>
      </c>
      <c r="J1500" s="7" t="s">
        <v>108</v>
      </c>
      <c r="K1500" s="7" t="s">
        <v>114</v>
      </c>
      <c r="L1500" s="7" t="s">
        <v>118</v>
      </c>
      <c r="M1500" s="7" t="s">
        <v>88</v>
      </c>
      <c r="N1500" s="7" t="s">
        <v>87</v>
      </c>
      <c r="O1500" s="7" t="s">
        <v>116</v>
      </c>
      <c r="P1500" s="7" t="s">
        <v>115</v>
      </c>
      <c r="Q1500" s="7" t="s">
        <v>203</v>
      </c>
      <c r="R1500" s="7" t="s">
        <v>91</v>
      </c>
      <c r="S1500" s="7" t="s">
        <v>159</v>
      </c>
      <c r="T1500" s="7" t="s">
        <v>97</v>
      </c>
      <c r="U1500" s="7" t="s">
        <v>118</v>
      </c>
      <c r="V1500" s="7" t="s">
        <v>150</v>
      </c>
      <c r="W1500" s="7" t="s">
        <v>89</v>
      </c>
      <c r="X1500" s="7" t="s">
        <v>209</v>
      </c>
      <c r="Y1500" s="7" t="n">
        <v>0</v>
      </c>
      <c r="Z1500" s="7" t="n">
        <v>1</v>
      </c>
      <c r="AA1500" s="7" t="str">
        <f aca="false">IF(Y1500&gt;Z1500,"Win",IF(Y1500&lt;Z1500,"Loss","Draw"))</f>
        <v>Loss</v>
      </c>
      <c r="AB1500" s="7" t="s">
        <v>99</v>
      </c>
      <c r="AC1500" s="7" t="s">
        <v>99</v>
      </c>
      <c r="AD1500" s="7" t="s">
        <v>3884</v>
      </c>
      <c r="AE1500" s="7" t="s">
        <v>3885</v>
      </c>
      <c r="AF1500" s="7" t="str">
        <f aca="false">IF(AD1500&lt;AE1500,AD1500,AE1500)</f>
        <v>Berserker, Dark Prince, Furnace, Giant Snowball, Graveyard, Ice Spirit, Poison, Tesla</v>
      </c>
      <c r="AG1500" s="7" t="str">
        <f aca="false">IF(AD1500&lt;AE1500,AE1500,AD1500)</f>
        <v>Dart Goblin, Electro Spirit, Goblin Barrel, Goblins, Ice Spirit, Inferno Tower, Ronin, The Log</v>
      </c>
      <c r="AH1500" s="7" t="str">
        <f aca="false">IF(AD1500=AF1500,AA1500,IF(AA1500="Win","Loss",IF(AA1500="Loss","Win","Draw")))</f>
        <v>Loss</v>
      </c>
      <c r="AI1500" s="7" t="s">
        <v>297</v>
      </c>
    </row>
    <row r="1501" customFormat="false" ht="15" hidden="false" customHeight="true" outlineLevel="0" collapsed="false">
      <c r="A1501" s="7" t="s">
        <v>3886</v>
      </c>
      <c r="B1501" s="7" t="n">
        <v>1</v>
      </c>
      <c r="C1501" s="7" t="s">
        <v>523</v>
      </c>
      <c r="D1501" s="7" t="s">
        <v>524</v>
      </c>
      <c r="E1501" s="7" t="s">
        <v>567</v>
      </c>
      <c r="F1501" s="7" t="s">
        <v>568</v>
      </c>
      <c r="G1501" s="7" t="s">
        <v>3887</v>
      </c>
      <c r="H1501" s="7" t="s">
        <v>163</v>
      </c>
      <c r="I1501" s="7" t="s">
        <v>90</v>
      </c>
      <c r="J1501" s="7" t="s">
        <v>123</v>
      </c>
      <c r="K1501" s="7" t="s">
        <v>124</v>
      </c>
      <c r="L1501" s="7" t="s">
        <v>85</v>
      </c>
      <c r="M1501" s="7" t="s">
        <v>96</v>
      </c>
      <c r="N1501" s="7" t="s">
        <v>126</v>
      </c>
      <c r="O1501" s="7" t="s">
        <v>125</v>
      </c>
      <c r="P1501" s="7" t="s">
        <v>95</v>
      </c>
      <c r="Q1501" s="7" t="s">
        <v>141</v>
      </c>
      <c r="R1501" s="7" t="s">
        <v>95</v>
      </c>
      <c r="S1501" s="7" t="s">
        <v>107</v>
      </c>
      <c r="T1501" s="7" t="s">
        <v>177</v>
      </c>
      <c r="U1501" s="7" t="s">
        <v>178</v>
      </c>
      <c r="V1501" s="7" t="s">
        <v>93</v>
      </c>
      <c r="W1501" s="7" t="s">
        <v>150</v>
      </c>
      <c r="X1501" s="7" t="s">
        <v>143</v>
      </c>
      <c r="Y1501" s="7" t="n">
        <v>1</v>
      </c>
      <c r="Z1501" s="7" t="n">
        <v>0</v>
      </c>
      <c r="AA1501" s="7" t="str">
        <f aca="false">IF(Y1501&gt;Z1501,"Win",IF(Y1501&lt;Z1501,"Loss","Draw"))</f>
        <v>Win</v>
      </c>
      <c r="AB1501" s="7" t="s">
        <v>99</v>
      </c>
      <c r="AC1501" s="7" t="s">
        <v>99</v>
      </c>
      <c r="AD1501" s="7" t="s">
        <v>134</v>
      </c>
      <c r="AE1501" s="7" t="s">
        <v>180</v>
      </c>
      <c r="AF1501" s="7" t="str">
        <f aca="false">IF(AD1501&lt;AE1501,AD1501,AE1501)</f>
        <v>Barbarian Barrel, Cannon Cart, Goblinstein, Lightning, Minions, Mortar, Royal Ghost, Skeletons</v>
      </c>
      <c r="AG1501" s="7" t="str">
        <f aca="false">IF(AD1501&lt;AE1501,AE1501,AD1501)</f>
        <v>Barbarian Barrel, Electro Spirit, Fireball, Goblin Cage, Heal Spirit, Lumberjack, Phoenix, Royal Giant</v>
      </c>
      <c r="AH1501" s="7" t="str">
        <f aca="false">IF(AD1501=AF1501,AA1501,IF(AA1501="Win","Loss",IF(AA1501="Loss","Win","Draw")))</f>
        <v>Win</v>
      </c>
      <c r="AI1501" s="7" t="s">
        <v>297</v>
      </c>
    </row>
    <row r="1502" customFormat="false" ht="15" hidden="false" customHeight="true" outlineLevel="0" collapsed="false">
      <c r="A1502" s="7" t="s">
        <v>3886</v>
      </c>
      <c r="B1502" s="7" t="n">
        <v>2</v>
      </c>
      <c r="C1502" s="7" t="s">
        <v>523</v>
      </c>
      <c r="D1502" s="7" t="s">
        <v>524</v>
      </c>
      <c r="E1502" s="7" t="s">
        <v>567</v>
      </c>
      <c r="F1502" s="7" t="s">
        <v>568</v>
      </c>
      <c r="G1502" s="7" t="s">
        <v>3888</v>
      </c>
      <c r="H1502" s="7" t="s">
        <v>163</v>
      </c>
      <c r="I1502" s="7" t="s">
        <v>201</v>
      </c>
      <c r="J1502" s="7" t="s">
        <v>202</v>
      </c>
      <c r="K1502" s="7" t="s">
        <v>203</v>
      </c>
      <c r="L1502" s="7" t="s">
        <v>118</v>
      </c>
      <c r="M1502" s="7" t="s">
        <v>157</v>
      </c>
      <c r="N1502" s="7" t="s">
        <v>88</v>
      </c>
      <c r="O1502" s="7" t="s">
        <v>87</v>
      </c>
      <c r="P1502" s="7" t="s">
        <v>204</v>
      </c>
      <c r="Q1502" s="7" t="s">
        <v>127</v>
      </c>
      <c r="R1502" s="7" t="s">
        <v>128</v>
      </c>
      <c r="S1502" s="7" t="s">
        <v>129</v>
      </c>
      <c r="T1502" s="7" t="s">
        <v>133</v>
      </c>
      <c r="U1502" s="7" t="s">
        <v>97</v>
      </c>
      <c r="V1502" s="7" t="s">
        <v>86</v>
      </c>
      <c r="W1502" s="7" t="s">
        <v>131</v>
      </c>
      <c r="X1502" s="7" t="s">
        <v>130</v>
      </c>
      <c r="Y1502" s="7" t="n">
        <v>1</v>
      </c>
      <c r="Z1502" s="7" t="n">
        <v>0</v>
      </c>
      <c r="AA1502" s="7" t="str">
        <f aca="false">IF(Y1502&gt;Z1502,"Win",IF(Y1502&lt;Z1502,"Loss","Draw"))</f>
        <v>Win</v>
      </c>
      <c r="AB1502" s="7" t="s">
        <v>99</v>
      </c>
      <c r="AC1502" s="7" t="s">
        <v>99</v>
      </c>
      <c r="AD1502" s="7" t="s">
        <v>206</v>
      </c>
      <c r="AE1502" s="7" t="s">
        <v>595</v>
      </c>
      <c r="AF1502" s="7" t="str">
        <f aca="false">IF(AD1502&lt;AE1502,AD1502,AE1502)</f>
        <v>Arrows, Bandit, Battle Ram, Golden Knight, Mega Knight, Mother Witch, Ronin, Skeleton Dragons</v>
      </c>
      <c r="AG1502" s="7" t="str">
        <f aca="false">IF(AD1502&lt;AE1502,AE1502,AD1502)</f>
        <v>Berserker, Fire Spirit, Goblin Barrel, Ice Spirit, Magic Archer, Royal Delivery, Tesla, Wall Breakers</v>
      </c>
      <c r="AH1502" s="7" t="str">
        <f aca="false">IF(AD1502=AF1502,AA1502,IF(AA1502="Win","Loss",IF(AA1502="Loss","Win","Draw")))</f>
        <v>Loss</v>
      </c>
      <c r="AI1502" s="7" t="s">
        <v>297</v>
      </c>
    </row>
    <row r="1503" customFormat="false" ht="15" hidden="false" customHeight="true" outlineLevel="0" collapsed="false">
      <c r="A1503" s="7" t="s">
        <v>3886</v>
      </c>
      <c r="B1503" s="7" t="n">
        <v>3</v>
      </c>
      <c r="C1503" s="7" t="s">
        <v>523</v>
      </c>
      <c r="D1503" s="7" t="s">
        <v>524</v>
      </c>
      <c r="E1503" s="7" t="s">
        <v>567</v>
      </c>
      <c r="F1503" s="7" t="s">
        <v>568</v>
      </c>
      <c r="G1503" s="7" t="s">
        <v>3889</v>
      </c>
      <c r="H1503" s="7" t="s">
        <v>485</v>
      </c>
      <c r="I1503" s="7" t="s">
        <v>84</v>
      </c>
      <c r="J1503" s="7" t="s">
        <v>91</v>
      </c>
      <c r="K1503" s="7" t="s">
        <v>82</v>
      </c>
      <c r="L1503" s="7" t="s">
        <v>97</v>
      </c>
      <c r="M1503" s="7" t="s">
        <v>93</v>
      </c>
      <c r="N1503" s="7" t="s">
        <v>89</v>
      </c>
      <c r="O1503" s="7" t="s">
        <v>150</v>
      </c>
      <c r="P1503" s="7" t="s">
        <v>119</v>
      </c>
      <c r="Q1503" s="7" t="s">
        <v>185</v>
      </c>
      <c r="R1503" s="7" t="s">
        <v>83</v>
      </c>
      <c r="S1503" s="7" t="s">
        <v>87</v>
      </c>
      <c r="T1503" s="7" t="s">
        <v>165</v>
      </c>
      <c r="U1503" s="7" t="s">
        <v>85</v>
      </c>
      <c r="V1503" s="7" t="s">
        <v>126</v>
      </c>
      <c r="W1503" s="7" t="s">
        <v>118</v>
      </c>
      <c r="X1503" s="7" t="s">
        <v>89</v>
      </c>
      <c r="Y1503" s="7" t="n">
        <v>1</v>
      </c>
      <c r="Z1503" s="7" t="n">
        <v>0</v>
      </c>
      <c r="AA1503" s="7" t="str">
        <f aca="false">IF(Y1503&gt;Z1503,"Win",IF(Y1503&lt;Z1503,"Loss","Draw"))</f>
        <v>Win</v>
      </c>
      <c r="AB1503" s="7" t="s">
        <v>99</v>
      </c>
      <c r="AC1503" s="7" t="s">
        <v>99</v>
      </c>
      <c r="AD1503" s="7" t="s">
        <v>3890</v>
      </c>
      <c r="AE1503" s="7" t="s">
        <v>3891</v>
      </c>
      <c r="AF1503" s="7" t="str">
        <f aca="false">IF(AD1503&lt;AE1503,AD1503,AE1503)</f>
        <v>Archers, Electro Spirit, Fireball, Goblin Hut, Goblins, Ronin, Royal Hogs, The Log</v>
      </c>
      <c r="AG1503" s="7" t="str">
        <f aca="false">IF(AD1503&lt;AE1503,AE1503,AD1503)</f>
        <v>Executioner, Hog Rider, Ice Spirit, Lightning, Monk, Skeletons, Tesla, The Log</v>
      </c>
      <c r="AH1503" s="7" t="str">
        <f aca="false">IF(AD1503=AF1503,AA1503,IF(AA1503="Win","Loss",IF(AA1503="Loss","Win","Draw")))</f>
        <v>Win</v>
      </c>
      <c r="AI1503" s="7" t="s">
        <v>297</v>
      </c>
    </row>
    <row r="1504" customFormat="false" ht="15" hidden="false" customHeight="true" outlineLevel="0" collapsed="false">
      <c r="A1504" s="7" t="s">
        <v>3892</v>
      </c>
      <c r="B1504" s="7" t="n">
        <v>1</v>
      </c>
      <c r="C1504" s="7" t="s">
        <v>523</v>
      </c>
      <c r="D1504" s="7" t="s">
        <v>524</v>
      </c>
      <c r="E1504" s="7" t="s">
        <v>567</v>
      </c>
      <c r="F1504" s="7" t="s">
        <v>568</v>
      </c>
      <c r="G1504" s="7" t="s">
        <v>3893</v>
      </c>
      <c r="H1504" s="7" t="s">
        <v>485</v>
      </c>
      <c r="I1504" s="7" t="s">
        <v>177</v>
      </c>
      <c r="J1504" s="7" t="s">
        <v>95</v>
      </c>
      <c r="K1504" s="7" t="s">
        <v>124</v>
      </c>
      <c r="L1504" s="7" t="s">
        <v>126</v>
      </c>
      <c r="M1504" s="7" t="s">
        <v>257</v>
      </c>
      <c r="N1504" s="7" t="s">
        <v>215</v>
      </c>
      <c r="O1504" s="7" t="s">
        <v>150</v>
      </c>
      <c r="P1504" s="7" t="s">
        <v>93</v>
      </c>
      <c r="Q1504" s="7" t="s">
        <v>82</v>
      </c>
      <c r="R1504" s="7" t="s">
        <v>202</v>
      </c>
      <c r="S1504" s="7" t="s">
        <v>87</v>
      </c>
      <c r="T1504" s="7" t="s">
        <v>97</v>
      </c>
      <c r="U1504" s="7" t="s">
        <v>85</v>
      </c>
      <c r="V1504" s="7" t="s">
        <v>126</v>
      </c>
      <c r="W1504" s="7" t="s">
        <v>150</v>
      </c>
      <c r="X1504" s="7" t="s">
        <v>95</v>
      </c>
      <c r="Y1504" s="7" t="n">
        <v>0</v>
      </c>
      <c r="Z1504" s="7" t="n">
        <v>1</v>
      </c>
      <c r="AA1504" s="7" t="str">
        <f aca="false">IF(Y1504&gt;Z1504,"Win",IF(Y1504&lt;Z1504,"Loss","Draw"))</f>
        <v>Loss</v>
      </c>
      <c r="AB1504" s="7" t="s">
        <v>99</v>
      </c>
      <c r="AC1504" s="7" t="s">
        <v>99</v>
      </c>
      <c r="AD1504" s="7" t="s">
        <v>429</v>
      </c>
      <c r="AE1504" s="7" t="s">
        <v>492</v>
      </c>
      <c r="AF1504" s="7" t="str">
        <f aca="false">IF(AD1504&lt;AE1504,AD1504,AE1504)</f>
        <v>Barbarian Barrel, Electro Spirit, Fireball, Fisherman, Hunter, Royal Ghost, Royal Giant, Skeletons</v>
      </c>
      <c r="AG1504" s="7" t="str">
        <f aca="false">IF(AD1504&lt;AE1504,AE1504,AD1504)</f>
        <v>Barbarian Barrel, Electro Spirit, Lightning, Magic Archer, Ronin, Royal Hogs, Skeletons, Tesla</v>
      </c>
      <c r="AH1504" s="7" t="str">
        <f aca="false">IF(AD1504=AF1504,AA1504,IF(AA1504="Win","Loss",IF(AA1504="Loss","Win","Draw")))</f>
        <v>Loss</v>
      </c>
      <c r="AI1504" s="7" t="s">
        <v>297</v>
      </c>
    </row>
    <row r="1505" customFormat="false" ht="15" hidden="false" customHeight="true" outlineLevel="0" collapsed="false">
      <c r="A1505" s="7" t="s">
        <v>3892</v>
      </c>
      <c r="B1505" s="7" t="n">
        <v>2</v>
      </c>
      <c r="C1505" s="7" t="s">
        <v>523</v>
      </c>
      <c r="D1505" s="7" t="s">
        <v>524</v>
      </c>
      <c r="E1505" s="7" t="s">
        <v>567</v>
      </c>
      <c r="F1505" s="7" t="s">
        <v>568</v>
      </c>
      <c r="G1505" s="7" t="s">
        <v>3894</v>
      </c>
      <c r="H1505" s="7" t="s">
        <v>485</v>
      </c>
      <c r="I1505" s="7" t="s">
        <v>172</v>
      </c>
      <c r="J1505" s="7" t="s">
        <v>91</v>
      </c>
      <c r="K1505" s="7" t="s">
        <v>114</v>
      </c>
      <c r="L1505" s="7" t="s">
        <v>242</v>
      </c>
      <c r="M1505" s="7" t="s">
        <v>97</v>
      </c>
      <c r="N1505" s="7" t="s">
        <v>153</v>
      </c>
      <c r="O1505" s="7" t="s">
        <v>116</v>
      </c>
      <c r="P1505" s="7" t="s">
        <v>115</v>
      </c>
      <c r="Q1505" s="7" t="s">
        <v>84</v>
      </c>
      <c r="R1505" s="7" t="s">
        <v>158</v>
      </c>
      <c r="S1505" s="7" t="s">
        <v>114</v>
      </c>
      <c r="T1505" s="7" t="s">
        <v>115</v>
      </c>
      <c r="U1505" s="7" t="s">
        <v>447</v>
      </c>
      <c r="V1505" s="7" t="s">
        <v>193</v>
      </c>
      <c r="W1505" s="7" t="s">
        <v>173</v>
      </c>
      <c r="X1505" s="7" t="s">
        <v>130</v>
      </c>
      <c r="Y1505" s="7" t="n">
        <v>0</v>
      </c>
      <c r="Z1505" s="7" t="n">
        <v>1</v>
      </c>
      <c r="AA1505" s="7" t="str">
        <f aca="false">IF(Y1505&gt;Z1505,"Win",IF(Y1505&lt;Z1505,"Loss","Draw"))</f>
        <v>Loss</v>
      </c>
      <c r="AB1505" s="7" t="s">
        <v>99</v>
      </c>
      <c r="AC1505" s="7" t="s">
        <v>99</v>
      </c>
      <c r="AD1505" s="7" t="s">
        <v>1416</v>
      </c>
      <c r="AE1505" s="7" t="s">
        <v>3895</v>
      </c>
      <c r="AF1505" s="7" t="str">
        <f aca="false">IF(AD1505&lt;AE1505,AD1505,AE1505)</f>
        <v>Archers, Arrows, Bowler, Giant, Giant Snowball, Graveyard, Guards, Zappies</v>
      </c>
      <c r="AG1505" s="7" t="str">
        <f aca="false">IF(AD1505&lt;AE1505,AE1505,AD1505)</f>
        <v>Bomber, Cannon, Giant Snowball, Goblins, Graveyard, Musketeer, Poison, Ronin</v>
      </c>
      <c r="AH1505" s="7" t="str">
        <f aca="false">IF(AD1505=AF1505,AA1505,IF(AA1505="Win","Loss",IF(AA1505="Loss","Win","Draw")))</f>
        <v>Win</v>
      </c>
      <c r="AI1505" s="7" t="s">
        <v>297</v>
      </c>
    </row>
    <row r="1506" customFormat="false" ht="15" hidden="false" customHeight="true" outlineLevel="0" collapsed="false">
      <c r="A1506" s="7" t="s">
        <v>3892</v>
      </c>
      <c r="B1506" s="7" t="n">
        <v>3</v>
      </c>
      <c r="C1506" s="7" t="s">
        <v>523</v>
      </c>
      <c r="D1506" s="7" t="s">
        <v>524</v>
      </c>
      <c r="E1506" s="7" t="s">
        <v>567</v>
      </c>
      <c r="F1506" s="7" t="s">
        <v>568</v>
      </c>
      <c r="G1506" s="7" t="s">
        <v>3896</v>
      </c>
      <c r="H1506" s="7" t="s">
        <v>485</v>
      </c>
      <c r="I1506" s="7" t="s">
        <v>203</v>
      </c>
      <c r="J1506" s="7" t="s">
        <v>194</v>
      </c>
      <c r="K1506" s="7" t="s">
        <v>248</v>
      </c>
      <c r="L1506" s="7" t="s">
        <v>234</v>
      </c>
      <c r="M1506" s="7" t="s">
        <v>157</v>
      </c>
      <c r="N1506" s="7" t="s">
        <v>88</v>
      </c>
      <c r="O1506" s="7" t="s">
        <v>118</v>
      </c>
      <c r="P1506" s="7" t="s">
        <v>204</v>
      </c>
      <c r="Q1506" s="7" t="s">
        <v>208</v>
      </c>
      <c r="R1506" s="7" t="s">
        <v>186</v>
      </c>
      <c r="S1506" s="7" t="s">
        <v>109</v>
      </c>
      <c r="T1506" s="7" t="s">
        <v>110</v>
      </c>
      <c r="U1506" s="7" t="s">
        <v>112</v>
      </c>
      <c r="V1506" s="7" t="s">
        <v>93</v>
      </c>
      <c r="W1506" s="7" t="s">
        <v>86</v>
      </c>
      <c r="X1506" s="7" t="s">
        <v>188</v>
      </c>
      <c r="Y1506" s="7" t="n">
        <v>1</v>
      </c>
      <c r="Z1506" s="7" t="n">
        <v>0</v>
      </c>
      <c r="AA1506" s="7" t="str">
        <f aca="false">IF(Y1506&gt;Z1506,"Win",IF(Y1506&lt;Z1506,"Loss","Draw"))</f>
        <v>Win</v>
      </c>
      <c r="AB1506" s="7" t="s">
        <v>99</v>
      </c>
      <c r="AC1506" s="7" t="s">
        <v>99</v>
      </c>
      <c r="AD1506" s="7" t="s">
        <v>3897</v>
      </c>
      <c r="AE1506" s="7" t="s">
        <v>832</v>
      </c>
      <c r="AF1506" s="7" t="str">
        <f aca="false">IF(AD1506&lt;AE1506,AD1506,AE1506)</f>
        <v>Archer Queen, Berserker, Bomb Tower, Fire Spirit, Goblin Barrel, Ice Spirit, Princess, Royal Delivery</v>
      </c>
      <c r="AG1506" s="7" t="str">
        <f aca="false">IF(AD1506&lt;AE1506,AE1506,AD1506)</f>
        <v>Balloon, Fireball, Lava Hound, Skeleton Dragons, Spirit Empress, Tombstone, Valkyrie, Zap</v>
      </c>
      <c r="AH1506" s="7" t="str">
        <f aca="false">IF(AD1506=AF1506,AA1506,IF(AA1506="Win","Loss",IF(AA1506="Loss","Win","Draw")))</f>
        <v>Win</v>
      </c>
      <c r="AI1506" s="7" t="s">
        <v>297</v>
      </c>
    </row>
    <row r="1507" customFormat="false" ht="15" hidden="false" customHeight="true" outlineLevel="0" collapsed="false">
      <c r="A1507" s="7" t="s">
        <v>3898</v>
      </c>
      <c r="B1507" s="7" t="n">
        <v>1</v>
      </c>
      <c r="C1507" s="7" t="s">
        <v>523</v>
      </c>
      <c r="D1507" s="7" t="s">
        <v>524</v>
      </c>
      <c r="E1507" s="7" t="s">
        <v>567</v>
      </c>
      <c r="F1507" s="7" t="s">
        <v>568</v>
      </c>
      <c r="G1507" s="7" t="s">
        <v>3899</v>
      </c>
      <c r="H1507" s="7" t="s">
        <v>485</v>
      </c>
      <c r="I1507" s="7" t="s">
        <v>185</v>
      </c>
      <c r="J1507" s="7" t="s">
        <v>128</v>
      </c>
      <c r="K1507" s="7" t="s">
        <v>284</v>
      </c>
      <c r="L1507" s="7" t="s">
        <v>115</v>
      </c>
      <c r="M1507" s="7" t="s">
        <v>158</v>
      </c>
      <c r="N1507" s="7" t="s">
        <v>173</v>
      </c>
      <c r="O1507" s="7" t="s">
        <v>187</v>
      </c>
      <c r="P1507" s="7" t="s">
        <v>785</v>
      </c>
      <c r="Q1507" s="7" t="s">
        <v>177</v>
      </c>
      <c r="R1507" s="7" t="s">
        <v>188</v>
      </c>
      <c r="S1507" s="7" t="s">
        <v>83</v>
      </c>
      <c r="T1507" s="7" t="s">
        <v>133</v>
      </c>
      <c r="U1507" s="7" t="s">
        <v>215</v>
      </c>
      <c r="V1507" s="7" t="s">
        <v>93</v>
      </c>
      <c r="W1507" s="7" t="s">
        <v>86</v>
      </c>
      <c r="X1507" s="7" t="s">
        <v>89</v>
      </c>
      <c r="Y1507" s="7" t="n">
        <v>3</v>
      </c>
      <c r="Z1507" s="7" t="n">
        <v>0</v>
      </c>
      <c r="AA1507" s="7" t="str">
        <f aca="false">IF(Y1507&gt;Z1507,"Win",IF(Y1507&lt;Z1507,"Loss","Draw"))</f>
        <v>Win</v>
      </c>
      <c r="AB1507" s="7" t="s">
        <v>99</v>
      </c>
      <c r="AC1507" s="7" t="s">
        <v>99</v>
      </c>
      <c r="AD1507" s="7" t="s">
        <v>787</v>
      </c>
      <c r="AE1507" s="7" t="s">
        <v>494</v>
      </c>
      <c r="AF1507" s="7" t="str">
        <f aca="false">IF(AD1507&lt;AE1507,AD1507,AE1507)</f>
        <v>Bowler, Executioner, Freeze, Golden Knight, Graveyard, Inferno Dragon, Tornado, Zappies</v>
      </c>
      <c r="AG1507" s="7" t="str">
        <f aca="false">IF(AD1507&lt;AE1507,AE1507,AD1507)</f>
        <v>Fireball, Fisherman, Monk, Mother Witch, Royal Giant, Skeleton Dragons, The Log, Tombstone</v>
      </c>
      <c r="AH1507" s="7" t="str">
        <f aca="false">IF(AD1507=AF1507,AA1507,IF(AA1507="Win","Loss",IF(AA1507="Loss","Win","Draw")))</f>
        <v>Win</v>
      </c>
      <c r="AI1507" s="7" t="s">
        <v>297</v>
      </c>
    </row>
    <row r="1508" customFormat="false" ht="15" hidden="false" customHeight="true" outlineLevel="0" collapsed="false">
      <c r="A1508" s="7" t="s">
        <v>3898</v>
      </c>
      <c r="B1508" s="7" t="n">
        <v>2</v>
      </c>
      <c r="C1508" s="7" t="s">
        <v>523</v>
      </c>
      <c r="D1508" s="7" t="s">
        <v>524</v>
      </c>
      <c r="E1508" s="7" t="s">
        <v>567</v>
      </c>
      <c r="F1508" s="7" t="s">
        <v>568</v>
      </c>
      <c r="G1508" s="7" t="s">
        <v>3900</v>
      </c>
      <c r="H1508" s="7" t="s">
        <v>485</v>
      </c>
      <c r="I1508" s="7" t="s">
        <v>109</v>
      </c>
      <c r="J1508" s="7" t="s">
        <v>188</v>
      </c>
      <c r="K1508" s="7" t="s">
        <v>208</v>
      </c>
      <c r="L1508" s="7" t="s">
        <v>110</v>
      </c>
      <c r="M1508" s="7" t="s">
        <v>86</v>
      </c>
      <c r="N1508" s="7" t="s">
        <v>88</v>
      </c>
      <c r="O1508" s="7" t="s">
        <v>93</v>
      </c>
      <c r="P1508" s="7" t="s">
        <v>112</v>
      </c>
      <c r="Q1508" s="7" t="s">
        <v>152</v>
      </c>
      <c r="R1508" s="7" t="s">
        <v>128</v>
      </c>
      <c r="S1508" s="7" t="s">
        <v>107</v>
      </c>
      <c r="T1508" s="7" t="s">
        <v>306</v>
      </c>
      <c r="U1508" s="7" t="s">
        <v>85</v>
      </c>
      <c r="V1508" s="7" t="s">
        <v>307</v>
      </c>
      <c r="W1508" s="7" t="s">
        <v>187</v>
      </c>
      <c r="X1508" s="7" t="s">
        <v>95</v>
      </c>
      <c r="Y1508" s="7" t="n">
        <v>0</v>
      </c>
      <c r="Z1508" s="7" t="n">
        <v>1</v>
      </c>
      <c r="AA1508" s="7" t="str">
        <f aca="false">IF(Y1508&gt;Z1508,"Win",IF(Y1508&lt;Z1508,"Loss","Draw"))</f>
        <v>Loss</v>
      </c>
      <c r="AB1508" s="7" t="s">
        <v>99</v>
      </c>
      <c r="AC1508" s="7" t="s">
        <v>99</v>
      </c>
      <c r="AD1508" s="7" t="s">
        <v>368</v>
      </c>
      <c r="AE1508" s="7" t="s">
        <v>603</v>
      </c>
      <c r="AF1508" s="7" t="str">
        <f aca="false">IF(AD1508&lt;AE1508,AD1508,AE1508)</f>
        <v>Baby Dragon, Barbarian Barrel, Goblin Cage, Golden Knight, Golem, Ice Wizard, Lightning, Tornado</v>
      </c>
      <c r="AG1508" s="7" t="str">
        <f aca="false">IF(AD1508&lt;AE1508,AE1508,AD1508)</f>
        <v>Berserker, Fireball, Lava Hound, Skeleton Dragons, Spirit Empress, Tombstone, Valkyrie, Zap</v>
      </c>
      <c r="AH1508" s="7" t="str">
        <f aca="false">IF(AD1508=AF1508,AA1508,IF(AA1508="Win","Loss",IF(AA1508="Loss","Win","Draw")))</f>
        <v>Win</v>
      </c>
      <c r="AI1508" s="7" t="s">
        <v>297</v>
      </c>
    </row>
    <row r="1509" customFormat="false" ht="15" hidden="false" customHeight="true" outlineLevel="0" collapsed="false">
      <c r="A1509" s="7" t="s">
        <v>3898</v>
      </c>
      <c r="B1509" s="7" t="n">
        <v>3</v>
      </c>
      <c r="C1509" s="7" t="s">
        <v>523</v>
      </c>
      <c r="D1509" s="7" t="s">
        <v>524</v>
      </c>
      <c r="E1509" s="7" t="s">
        <v>567</v>
      </c>
      <c r="F1509" s="7" t="s">
        <v>568</v>
      </c>
      <c r="G1509" s="7" t="s">
        <v>3901</v>
      </c>
      <c r="H1509" s="7" t="s">
        <v>163</v>
      </c>
      <c r="I1509" s="7" t="s">
        <v>153</v>
      </c>
      <c r="J1509" s="7" t="s">
        <v>194</v>
      </c>
      <c r="K1509" s="7" t="s">
        <v>126</v>
      </c>
      <c r="L1509" s="7" t="s">
        <v>165</v>
      </c>
      <c r="M1509" s="7" t="s">
        <v>97</v>
      </c>
      <c r="N1509" s="7" t="s">
        <v>164</v>
      </c>
      <c r="O1509" s="7" t="s">
        <v>204</v>
      </c>
      <c r="P1509" s="7" t="s">
        <v>89</v>
      </c>
      <c r="Q1509" s="7" t="s">
        <v>137</v>
      </c>
      <c r="R1509" s="7" t="s">
        <v>202</v>
      </c>
      <c r="S1509" s="7" t="s">
        <v>114</v>
      </c>
      <c r="T1509" s="7" t="s">
        <v>97</v>
      </c>
      <c r="U1509" s="7" t="s">
        <v>88</v>
      </c>
      <c r="V1509" s="7" t="s">
        <v>116</v>
      </c>
      <c r="W1509" s="7" t="s">
        <v>157</v>
      </c>
      <c r="X1509" s="7" t="s">
        <v>87</v>
      </c>
      <c r="Y1509" s="7" t="n">
        <v>0</v>
      </c>
      <c r="Z1509" s="7" t="n">
        <v>1</v>
      </c>
      <c r="AA1509" s="7" t="str">
        <f aca="false">IF(Y1509&gt;Z1509,"Win",IF(Y1509&lt;Z1509,"Loss","Draw"))</f>
        <v>Loss</v>
      </c>
      <c r="AB1509" s="7" t="s">
        <v>99</v>
      </c>
      <c r="AC1509" s="7" t="s">
        <v>99</v>
      </c>
      <c r="AD1509" s="7" t="s">
        <v>1404</v>
      </c>
      <c r="AE1509" s="7" t="s">
        <v>3902</v>
      </c>
      <c r="AF1509" s="7" t="str">
        <f aca="false">IF(AD1509&lt;AE1509,AD1509,AE1509)</f>
        <v>Archer Queen, Cannon, Earthquake, Hog Rider, Ronin, Royal Delivery, Skeletons, The Log</v>
      </c>
      <c r="AG1509" s="7" t="str">
        <f aca="false">IF(AD1509&lt;AE1509,AE1509,AD1509)</f>
        <v>Berserker, Fire Spirit, Giant Snowball, Goblin Drill, Magic Archer, Poison, Ronin, Tesla</v>
      </c>
      <c r="AH1509" s="7" t="str">
        <f aca="false">IF(AD1509=AF1509,AA1509,IF(AA1509="Win","Loss",IF(AA1509="Loss","Win","Draw")))</f>
        <v>Loss</v>
      </c>
      <c r="AI1509" s="7" t="s">
        <v>297</v>
      </c>
    </row>
    <row r="1510" customFormat="false" ht="15" hidden="false" customHeight="true" outlineLevel="0" collapsed="false">
      <c r="A1510" s="7" t="s">
        <v>3903</v>
      </c>
      <c r="B1510" s="7" t="n">
        <v>1</v>
      </c>
      <c r="C1510" s="7" t="s">
        <v>523</v>
      </c>
      <c r="D1510" s="7" t="s">
        <v>524</v>
      </c>
      <c r="E1510" s="7" t="s">
        <v>567</v>
      </c>
      <c r="F1510" s="7" t="s">
        <v>568</v>
      </c>
      <c r="G1510" s="7" t="s">
        <v>3904</v>
      </c>
      <c r="H1510" s="7" t="s">
        <v>163</v>
      </c>
      <c r="I1510" s="7" t="s">
        <v>152</v>
      </c>
      <c r="J1510" s="7" t="s">
        <v>128</v>
      </c>
      <c r="K1510" s="7" t="s">
        <v>107</v>
      </c>
      <c r="L1510" s="7" t="s">
        <v>306</v>
      </c>
      <c r="M1510" s="7" t="s">
        <v>85</v>
      </c>
      <c r="N1510" s="7" t="s">
        <v>307</v>
      </c>
      <c r="O1510" s="7" t="s">
        <v>187</v>
      </c>
      <c r="P1510" s="7" t="s">
        <v>95</v>
      </c>
      <c r="Q1510" s="7" t="s">
        <v>201</v>
      </c>
      <c r="R1510" s="7" t="s">
        <v>202</v>
      </c>
      <c r="S1510" s="7" t="s">
        <v>123</v>
      </c>
      <c r="T1510" s="7" t="s">
        <v>111</v>
      </c>
      <c r="U1510" s="7" t="s">
        <v>88</v>
      </c>
      <c r="V1510" s="7" t="s">
        <v>187</v>
      </c>
      <c r="W1510" s="7" t="s">
        <v>95</v>
      </c>
      <c r="X1510" s="7" t="s">
        <v>234</v>
      </c>
      <c r="Y1510" s="7" t="n">
        <v>3</v>
      </c>
      <c r="Z1510" s="7" t="n">
        <v>0</v>
      </c>
      <c r="AA1510" s="7" t="str">
        <f aca="false">IF(Y1510&gt;Z1510,"Win",IF(Y1510&lt;Z1510,"Loss","Draw"))</f>
        <v>Win</v>
      </c>
      <c r="AB1510" s="7" t="s">
        <v>99</v>
      </c>
      <c r="AC1510" s="7" t="s">
        <v>99</v>
      </c>
      <c r="AD1510" s="7" t="s">
        <v>603</v>
      </c>
      <c r="AE1510" s="7" t="s">
        <v>295</v>
      </c>
      <c r="AF1510" s="7" t="str">
        <f aca="false">IF(AD1510&lt;AE1510,AD1510,AE1510)</f>
        <v>Baby Dragon, Barbarian Barrel, Goblin Cage, Golden Knight, Golem, Ice Wizard, Lightning, Tornado</v>
      </c>
      <c r="AG1510" s="7" t="str">
        <f aca="false">IF(AD1510&lt;AE1510,AE1510,AD1510)</f>
        <v>Barbarian Barrel, Berserker, Bomb Tower, Goblinstein, Magic Archer, Miner, Tornado, Wall Breakers</v>
      </c>
      <c r="AH1510" s="7" t="str">
        <f aca="false">IF(AD1510=AF1510,AA1510,IF(AA1510="Win","Loss",IF(AA1510="Loss","Win","Draw")))</f>
        <v>Win</v>
      </c>
      <c r="AI1510" s="7" t="s">
        <v>297</v>
      </c>
    </row>
    <row r="1511" customFormat="false" ht="15" hidden="false" customHeight="true" outlineLevel="0" collapsed="false">
      <c r="A1511" s="7" t="s">
        <v>3903</v>
      </c>
      <c r="B1511" s="7" t="n">
        <v>2</v>
      </c>
      <c r="C1511" s="7" t="s">
        <v>523</v>
      </c>
      <c r="D1511" s="7" t="s">
        <v>524</v>
      </c>
      <c r="E1511" s="7" t="s">
        <v>567</v>
      </c>
      <c r="F1511" s="7" t="s">
        <v>568</v>
      </c>
      <c r="G1511" s="7" t="s">
        <v>3905</v>
      </c>
      <c r="H1511" s="7" t="s">
        <v>485</v>
      </c>
      <c r="I1511" s="7" t="s">
        <v>172</v>
      </c>
      <c r="J1511" s="7" t="s">
        <v>186</v>
      </c>
      <c r="K1511" s="7" t="s">
        <v>83</v>
      </c>
      <c r="L1511" s="7" t="s">
        <v>193</v>
      </c>
      <c r="M1511" s="7" t="s">
        <v>111</v>
      </c>
      <c r="N1511" s="7" t="s">
        <v>234</v>
      </c>
      <c r="O1511" s="7" t="s">
        <v>130</v>
      </c>
      <c r="P1511" s="7" t="s">
        <v>109</v>
      </c>
      <c r="Q1511" s="7" t="s">
        <v>137</v>
      </c>
      <c r="R1511" s="7" t="s">
        <v>194</v>
      </c>
      <c r="S1511" s="7" t="s">
        <v>114</v>
      </c>
      <c r="T1511" s="7" t="s">
        <v>97</v>
      </c>
      <c r="U1511" s="7" t="s">
        <v>116</v>
      </c>
      <c r="V1511" s="7" t="s">
        <v>157</v>
      </c>
      <c r="W1511" s="7" t="s">
        <v>126</v>
      </c>
      <c r="X1511" s="7" t="s">
        <v>87</v>
      </c>
      <c r="Y1511" s="7" t="n">
        <v>0</v>
      </c>
      <c r="Z1511" s="7" t="n">
        <v>1</v>
      </c>
      <c r="AA1511" s="7" t="str">
        <f aca="false">IF(Y1511&gt;Z1511,"Win",IF(Y1511&lt;Z1511,"Loss","Draw"))</f>
        <v>Loss</v>
      </c>
      <c r="AB1511" s="7" t="s">
        <v>99</v>
      </c>
      <c r="AC1511" s="7" t="s">
        <v>99</v>
      </c>
      <c r="AD1511" s="7" t="s">
        <v>2093</v>
      </c>
      <c r="AE1511" s="7" t="s">
        <v>1126</v>
      </c>
      <c r="AF1511" s="7" t="str">
        <f aca="false">IF(AD1511&lt;AE1511,AD1511,AE1511)</f>
        <v>Archer Queen, Fire Spirit, Giant Snowball, Goblin Drill, Poison, Ronin, Skeletons, Tesla</v>
      </c>
      <c r="AG1511" s="7" t="str">
        <f aca="false">IF(AD1511&lt;AE1511,AE1511,AD1511)</f>
        <v>Arrows, Balloon, Bomb Tower, Guards, Miner, Monk, Musketeer, Zap</v>
      </c>
      <c r="AH1511" s="7" t="str">
        <f aca="false">IF(AD1511=AF1511,AA1511,IF(AA1511="Win","Loss",IF(AA1511="Loss","Win","Draw")))</f>
        <v>Win</v>
      </c>
      <c r="AI1511" s="7" t="s">
        <v>297</v>
      </c>
    </row>
    <row r="1512" customFormat="false" ht="15" hidden="false" customHeight="true" outlineLevel="0" collapsed="false">
      <c r="A1512" s="7" t="s">
        <v>3903</v>
      </c>
      <c r="B1512" s="7" t="n">
        <v>3</v>
      </c>
      <c r="C1512" s="7" t="s">
        <v>523</v>
      </c>
      <c r="D1512" s="7" t="s">
        <v>524</v>
      </c>
      <c r="E1512" s="7" t="s">
        <v>567</v>
      </c>
      <c r="F1512" s="7" t="s">
        <v>568</v>
      </c>
      <c r="G1512" s="7" t="s">
        <v>3906</v>
      </c>
      <c r="H1512" s="7" t="s">
        <v>163</v>
      </c>
      <c r="I1512" s="7" t="s">
        <v>90</v>
      </c>
      <c r="J1512" s="7" t="s">
        <v>91</v>
      </c>
      <c r="K1512" s="7" t="s">
        <v>92</v>
      </c>
      <c r="L1512" s="7" t="s">
        <v>96</v>
      </c>
      <c r="M1512" s="7" t="s">
        <v>94</v>
      </c>
      <c r="N1512" s="7" t="s">
        <v>125</v>
      </c>
      <c r="O1512" s="7" t="s">
        <v>150</v>
      </c>
      <c r="P1512" s="7" t="s">
        <v>93</v>
      </c>
      <c r="Q1512" s="7" t="s">
        <v>92</v>
      </c>
      <c r="R1512" s="7" t="s">
        <v>158</v>
      </c>
      <c r="S1512" s="7" t="s">
        <v>90</v>
      </c>
      <c r="T1512" s="7" t="s">
        <v>93</v>
      </c>
      <c r="U1512" s="7" t="s">
        <v>159</v>
      </c>
      <c r="V1512" s="7" t="s">
        <v>96</v>
      </c>
      <c r="W1512" s="7" t="s">
        <v>94</v>
      </c>
      <c r="X1512" s="7" t="s">
        <v>150</v>
      </c>
      <c r="Y1512" s="7" t="n">
        <v>0</v>
      </c>
      <c r="Z1512" s="7" t="n">
        <v>3</v>
      </c>
      <c r="AA1512" s="7" t="str">
        <f aca="false">IF(Y1512&gt;Z1512,"Win",IF(Y1512&lt;Z1512,"Loss","Draw"))</f>
        <v>Loss</v>
      </c>
      <c r="AB1512" s="7" t="s">
        <v>99</v>
      </c>
      <c r="AC1512" s="7" t="s">
        <v>99</v>
      </c>
      <c r="AD1512" s="7" t="s">
        <v>635</v>
      </c>
      <c r="AE1512" s="7" t="s">
        <v>967</v>
      </c>
      <c r="AF1512" s="7" t="str">
        <f aca="false">IF(AD1512&lt;AE1512,AD1512,AE1512)</f>
        <v>Bowler, Dart Goblin, Electro Spirit, Fireball, Minions, Mortar, Rascals, Skeleton Barrel</v>
      </c>
      <c r="AG1512" s="7" t="str">
        <f aca="false">IF(AD1512&lt;AE1512,AE1512,AD1512)</f>
        <v>Cannon Cart, Electro Spirit, Fireball, Goblins, Minions, Mortar, Rascals, Skeleton Barrel</v>
      </c>
      <c r="AH1512" s="7" t="str">
        <f aca="false">IF(AD1512=AF1512,AA1512,IF(AA1512="Win","Loss",IF(AA1512="Loss","Win","Draw")))</f>
        <v>Win</v>
      </c>
      <c r="AI1512" s="7" t="s">
        <v>297</v>
      </c>
    </row>
    <row r="1513" customFormat="false" ht="15" hidden="false" customHeight="true" outlineLevel="0" collapsed="false">
      <c r="A1513" s="7" t="s">
        <v>3907</v>
      </c>
      <c r="B1513" s="7" t="n">
        <v>1</v>
      </c>
      <c r="C1513" s="7" t="s">
        <v>523</v>
      </c>
      <c r="D1513" s="7" t="s">
        <v>524</v>
      </c>
      <c r="E1513" s="7" t="s">
        <v>567</v>
      </c>
      <c r="F1513" s="7" t="s">
        <v>568</v>
      </c>
      <c r="G1513" s="7" t="s">
        <v>3908</v>
      </c>
      <c r="H1513" s="7" t="s">
        <v>163</v>
      </c>
      <c r="I1513" s="7" t="s">
        <v>137</v>
      </c>
      <c r="J1513" s="7" t="s">
        <v>202</v>
      </c>
      <c r="K1513" s="7" t="s">
        <v>114</v>
      </c>
      <c r="L1513" s="7" t="s">
        <v>126</v>
      </c>
      <c r="M1513" s="7" t="s">
        <v>157</v>
      </c>
      <c r="N1513" s="7" t="s">
        <v>108</v>
      </c>
      <c r="O1513" s="7" t="s">
        <v>153</v>
      </c>
      <c r="P1513" s="7" t="s">
        <v>116</v>
      </c>
      <c r="Q1513" s="7" t="s">
        <v>185</v>
      </c>
      <c r="R1513" s="7" t="s">
        <v>128</v>
      </c>
      <c r="S1513" s="7" t="s">
        <v>284</v>
      </c>
      <c r="T1513" s="7" t="s">
        <v>115</v>
      </c>
      <c r="U1513" s="7" t="s">
        <v>158</v>
      </c>
      <c r="V1513" s="7" t="s">
        <v>173</v>
      </c>
      <c r="W1513" s="7" t="s">
        <v>187</v>
      </c>
      <c r="X1513" s="7" t="s">
        <v>785</v>
      </c>
      <c r="Y1513" s="7" t="n">
        <v>0</v>
      </c>
      <c r="Z1513" s="7" t="n">
        <v>1</v>
      </c>
      <c r="AA1513" s="7" t="str">
        <f aca="false">IF(Y1513&gt;Z1513,"Win",IF(Y1513&lt;Z1513,"Loss","Draw"))</f>
        <v>Loss</v>
      </c>
      <c r="AB1513" s="7" t="s">
        <v>99</v>
      </c>
      <c r="AC1513" s="7" t="s">
        <v>99</v>
      </c>
      <c r="AD1513" s="7" t="s">
        <v>2281</v>
      </c>
      <c r="AE1513" s="7" t="s">
        <v>787</v>
      </c>
      <c r="AF1513" s="7" t="str">
        <f aca="false">IF(AD1513&lt;AE1513,AD1513,AE1513)</f>
        <v>Bowler, Executioner, Freeze, Golden Knight, Graveyard, Inferno Dragon, Tornado, Zappies</v>
      </c>
      <c r="AG1513" s="7" t="str">
        <f aca="false">IF(AD1513&lt;AE1513,AE1513,AD1513)</f>
        <v>Cannon, Dark Prince, Fire Spirit, Giant Snowball, Goblin Drill, Magic Archer, Poison, Skeletons</v>
      </c>
      <c r="AH1513" s="7" t="str">
        <f aca="false">IF(AD1513=AF1513,AA1513,IF(AA1513="Win","Loss",IF(AA1513="Loss","Win","Draw")))</f>
        <v>Win</v>
      </c>
      <c r="AI1513" s="7" t="s">
        <v>297</v>
      </c>
    </row>
    <row r="1514" customFormat="false" ht="15" hidden="false" customHeight="true" outlineLevel="0" collapsed="false">
      <c r="A1514" s="7" t="s">
        <v>3907</v>
      </c>
      <c r="B1514" s="7" t="n">
        <v>2</v>
      </c>
      <c r="C1514" s="7" t="s">
        <v>523</v>
      </c>
      <c r="D1514" s="7" t="s">
        <v>524</v>
      </c>
      <c r="E1514" s="7" t="s">
        <v>567</v>
      </c>
      <c r="F1514" s="7" t="s">
        <v>568</v>
      </c>
      <c r="G1514" s="7" t="s">
        <v>3909</v>
      </c>
      <c r="H1514" s="7" t="s">
        <v>163</v>
      </c>
      <c r="I1514" s="7" t="s">
        <v>107</v>
      </c>
      <c r="J1514" s="7" t="s">
        <v>95</v>
      </c>
      <c r="K1514" s="7" t="s">
        <v>141</v>
      </c>
      <c r="L1514" s="7" t="s">
        <v>85</v>
      </c>
      <c r="M1514" s="7" t="s">
        <v>177</v>
      </c>
      <c r="N1514" s="7" t="s">
        <v>150</v>
      </c>
      <c r="O1514" s="7" t="s">
        <v>178</v>
      </c>
      <c r="P1514" s="7" t="s">
        <v>143</v>
      </c>
      <c r="Q1514" s="7" t="s">
        <v>177</v>
      </c>
      <c r="R1514" s="7" t="s">
        <v>188</v>
      </c>
      <c r="S1514" s="7" t="s">
        <v>83</v>
      </c>
      <c r="T1514" s="7" t="s">
        <v>257</v>
      </c>
      <c r="U1514" s="7" t="s">
        <v>215</v>
      </c>
      <c r="V1514" s="7" t="s">
        <v>93</v>
      </c>
      <c r="W1514" s="7" t="s">
        <v>86</v>
      </c>
      <c r="X1514" s="7" t="s">
        <v>95</v>
      </c>
      <c r="Y1514" s="7" t="n">
        <v>1</v>
      </c>
      <c r="Z1514" s="7" t="n">
        <v>0</v>
      </c>
      <c r="AA1514" s="7" t="str">
        <f aca="false">IF(Y1514&gt;Z1514,"Win",IF(Y1514&lt;Z1514,"Loss","Draw"))</f>
        <v>Win</v>
      </c>
      <c r="AB1514" s="7" t="s">
        <v>99</v>
      </c>
      <c r="AC1514" s="7" t="s">
        <v>99</v>
      </c>
      <c r="AD1514" s="7" t="s">
        <v>1058</v>
      </c>
      <c r="AE1514" s="7" t="s">
        <v>3910</v>
      </c>
      <c r="AF1514" s="7" t="str">
        <f aca="false">IF(AD1514&lt;AE1514,AD1514,AE1514)</f>
        <v>Barbarian Barrel, Electro Spirit, Goblin Cage, Heal Spirit, Lightning, Lumberjack, Phoenix, Royal Giant</v>
      </c>
      <c r="AG1514" s="7" t="str">
        <f aca="false">IF(AD1514&lt;AE1514,AE1514,AD1514)</f>
        <v>Barbarian Barrel, Fireball, Fisherman, Hunter, Monk, Royal Giant, Skeleton Dragons, Tombstone</v>
      </c>
      <c r="AH1514" s="7" t="str">
        <f aca="false">IF(AD1514=AF1514,AA1514,IF(AA1514="Win","Loss",IF(AA1514="Loss","Win","Draw")))</f>
        <v>Win</v>
      </c>
      <c r="AI1514" s="7" t="s">
        <v>297</v>
      </c>
    </row>
    <row r="1515" customFormat="false" ht="15" hidden="false" customHeight="true" outlineLevel="0" collapsed="false">
      <c r="A1515" s="7" t="s">
        <v>3907</v>
      </c>
      <c r="B1515" s="7" t="n">
        <v>3</v>
      </c>
      <c r="C1515" s="7" t="s">
        <v>523</v>
      </c>
      <c r="D1515" s="7" t="s">
        <v>524</v>
      </c>
      <c r="E1515" s="7" t="s">
        <v>567</v>
      </c>
      <c r="F1515" s="7" t="s">
        <v>568</v>
      </c>
      <c r="G1515" s="7" t="s">
        <v>3911</v>
      </c>
      <c r="H1515" s="7" t="s">
        <v>163</v>
      </c>
      <c r="I1515" s="7" t="s">
        <v>82</v>
      </c>
      <c r="J1515" s="7" t="s">
        <v>83</v>
      </c>
      <c r="K1515" s="7" t="s">
        <v>87</v>
      </c>
      <c r="L1515" s="7" t="s">
        <v>89</v>
      </c>
      <c r="M1515" s="7" t="s">
        <v>93</v>
      </c>
      <c r="N1515" s="7" t="s">
        <v>118</v>
      </c>
      <c r="O1515" s="7" t="s">
        <v>88</v>
      </c>
      <c r="P1515" s="7" t="s">
        <v>86</v>
      </c>
      <c r="Q1515" s="7" t="s">
        <v>201</v>
      </c>
      <c r="R1515" s="7" t="s">
        <v>202</v>
      </c>
      <c r="S1515" s="7" t="s">
        <v>203</v>
      </c>
      <c r="T1515" s="7" t="s">
        <v>97</v>
      </c>
      <c r="U1515" s="7" t="s">
        <v>157</v>
      </c>
      <c r="V1515" s="7" t="s">
        <v>118</v>
      </c>
      <c r="W1515" s="7" t="s">
        <v>204</v>
      </c>
      <c r="X1515" s="7" t="s">
        <v>87</v>
      </c>
      <c r="Y1515" s="7" t="n">
        <v>0</v>
      </c>
      <c r="Z1515" s="7" t="n">
        <v>1</v>
      </c>
      <c r="AA1515" s="7" t="str">
        <f aca="false">IF(Y1515&gt;Z1515,"Win",IF(Y1515&lt;Z1515,"Loss","Draw"))</f>
        <v>Loss</v>
      </c>
      <c r="AB1515" s="7" t="s">
        <v>99</v>
      </c>
      <c r="AC1515" s="7" t="s">
        <v>99</v>
      </c>
      <c r="AD1515" s="7" t="s">
        <v>2285</v>
      </c>
      <c r="AE1515" s="7" t="s">
        <v>1001</v>
      </c>
      <c r="AF1515" s="7" t="str">
        <f aca="false">IF(AD1515&lt;AE1515,AD1515,AE1515)</f>
        <v>Berserker, Fireball, Ice Spirit, Monk, Royal Hogs, Skeleton Dragons, Tesla, The Log</v>
      </c>
      <c r="AG1515" s="7" t="str">
        <f aca="false">IF(AD1515&lt;AE1515,AE1515,AD1515)</f>
        <v>Fire Spirit, Goblin Barrel, Ice Spirit, Magic Archer, Ronin, Royal Delivery, Tesla, Wall Breakers</v>
      </c>
      <c r="AH1515" s="7" t="str">
        <f aca="false">IF(AD1515=AF1515,AA1515,IF(AA1515="Win","Loss",IF(AA1515="Loss","Win","Draw")))</f>
        <v>Loss</v>
      </c>
      <c r="AI1515" s="7" t="s">
        <v>297</v>
      </c>
    </row>
    <row r="1516" customFormat="false" ht="15" hidden="false" customHeight="true" outlineLevel="0" collapsed="false">
      <c r="A1516" s="5" t="s">
        <v>3912</v>
      </c>
      <c r="B1516" s="5" t="n">
        <v>1</v>
      </c>
      <c r="C1516" s="5" t="s">
        <v>523</v>
      </c>
      <c r="D1516" s="5" t="s">
        <v>524</v>
      </c>
      <c r="E1516" s="5" t="s">
        <v>2119</v>
      </c>
      <c r="F1516" s="5" t="s">
        <v>2120</v>
      </c>
      <c r="G1516" s="5" t="s">
        <v>3913</v>
      </c>
      <c r="H1516" s="5" t="s">
        <v>163</v>
      </c>
      <c r="I1516" s="5" t="s">
        <v>107</v>
      </c>
      <c r="J1516" s="5" t="s">
        <v>95</v>
      </c>
      <c r="K1516" s="5" t="s">
        <v>141</v>
      </c>
      <c r="L1516" s="5" t="s">
        <v>85</v>
      </c>
      <c r="M1516" s="5" t="s">
        <v>177</v>
      </c>
      <c r="N1516" s="5" t="s">
        <v>150</v>
      </c>
      <c r="O1516" s="5" t="s">
        <v>178</v>
      </c>
      <c r="P1516" s="5" t="s">
        <v>143</v>
      </c>
      <c r="Q1516" s="5" t="s">
        <v>90</v>
      </c>
      <c r="R1516" s="5" t="s">
        <v>123</v>
      </c>
      <c r="S1516" s="5" t="s">
        <v>124</v>
      </c>
      <c r="T1516" s="5" t="s">
        <v>125</v>
      </c>
      <c r="U1516" s="5" t="s">
        <v>85</v>
      </c>
      <c r="V1516" s="5" t="s">
        <v>126</v>
      </c>
      <c r="W1516" s="5" t="s">
        <v>96</v>
      </c>
      <c r="X1516" s="5" t="s">
        <v>95</v>
      </c>
      <c r="Y1516" s="5" t="n">
        <v>0</v>
      </c>
      <c r="Z1516" s="5" t="n">
        <v>1</v>
      </c>
      <c r="AA1516" s="5" t="str">
        <f aca="false">IF(Y1516&gt;Z1516,"Win",IF(Y1516&lt;Z1516,"Loss","Draw"))</f>
        <v>Loss</v>
      </c>
      <c r="AB1516" s="5" t="s">
        <v>98</v>
      </c>
      <c r="AC1516" s="5" t="s">
        <v>99</v>
      </c>
      <c r="AD1516" s="5" t="s">
        <v>1058</v>
      </c>
      <c r="AE1516" s="5" t="s">
        <v>134</v>
      </c>
      <c r="AF1516" s="5" t="str">
        <f aca="false">IF(AD1516&lt;AE1516,AD1516,AE1516)</f>
        <v>Barbarian Barrel, Cannon Cart, Goblinstein, Lightning, Minions, Mortar, Royal Ghost, Skeletons</v>
      </c>
      <c r="AG1516" s="5" t="str">
        <f aca="false">IF(AD1516&lt;AE1516,AE1516,AD1516)</f>
        <v>Barbarian Barrel, Electro Spirit, Goblin Cage, Heal Spirit, Lightning, Lumberjack, Phoenix, Royal Giant</v>
      </c>
      <c r="AH1516" s="5" t="str">
        <f aca="false">IF(AD1516=AF1516,AA1516,IF(AA1516="Win","Loss",IF(AA1516="Loss","Win","Draw")))</f>
        <v>Win</v>
      </c>
      <c r="AI1516" s="5" t="s">
        <v>297</v>
      </c>
    </row>
    <row r="1517" customFormat="false" ht="15" hidden="false" customHeight="true" outlineLevel="0" collapsed="false">
      <c r="A1517" s="5" t="s">
        <v>3912</v>
      </c>
      <c r="B1517" s="5" t="n">
        <v>2</v>
      </c>
      <c r="C1517" s="5" t="s">
        <v>523</v>
      </c>
      <c r="D1517" s="5" t="s">
        <v>524</v>
      </c>
      <c r="E1517" s="5" t="s">
        <v>2119</v>
      </c>
      <c r="F1517" s="5" t="s">
        <v>2120</v>
      </c>
      <c r="G1517" s="5" t="s">
        <v>3914</v>
      </c>
      <c r="H1517" s="5" t="s">
        <v>163</v>
      </c>
      <c r="I1517" s="5" t="s">
        <v>448</v>
      </c>
      <c r="J1517" s="5" t="s">
        <v>158</v>
      </c>
      <c r="K1517" s="5" t="s">
        <v>114</v>
      </c>
      <c r="L1517" s="5" t="s">
        <v>447</v>
      </c>
      <c r="M1517" s="5" t="s">
        <v>96</v>
      </c>
      <c r="N1517" s="5" t="s">
        <v>323</v>
      </c>
      <c r="O1517" s="5" t="s">
        <v>130</v>
      </c>
      <c r="P1517" s="5" t="s">
        <v>115</v>
      </c>
      <c r="Q1517" s="5" t="s">
        <v>114</v>
      </c>
      <c r="R1517" s="5" t="s">
        <v>194</v>
      </c>
      <c r="S1517" s="5" t="s">
        <v>137</v>
      </c>
      <c r="T1517" s="5" t="s">
        <v>97</v>
      </c>
      <c r="U1517" s="5" t="s">
        <v>157</v>
      </c>
      <c r="V1517" s="5" t="s">
        <v>88</v>
      </c>
      <c r="W1517" s="5" t="s">
        <v>234</v>
      </c>
      <c r="X1517" s="5" t="s">
        <v>116</v>
      </c>
      <c r="Y1517" s="5" t="n">
        <v>1</v>
      </c>
      <c r="Z1517" s="5" t="n">
        <v>0</v>
      </c>
      <c r="AA1517" s="5" t="str">
        <f aca="false">IF(Y1517&gt;Z1517,"Win",IF(Y1517&lt;Z1517,"Loss","Draw"))</f>
        <v>Win</v>
      </c>
      <c r="AB1517" s="5" t="s">
        <v>98</v>
      </c>
      <c r="AC1517" s="5" t="s">
        <v>99</v>
      </c>
      <c r="AD1517" s="5" t="s">
        <v>1896</v>
      </c>
      <c r="AE1517" s="5" t="s">
        <v>555</v>
      </c>
      <c r="AF1517" s="5" t="str">
        <f aca="false">IF(AD1517&lt;AE1517,AD1517,AE1517)</f>
        <v>Archer Queen, Berserker, Bomb Tower, Fire Spirit, Giant Snowball, Goblin Drill, Poison, Ronin</v>
      </c>
      <c r="AG1517" s="5" t="str">
        <f aca="false">IF(AD1517&lt;AE1517,AE1517,AD1517)</f>
        <v>Arrows, Bowler, Giant, Giant Snowball, Graveyard, Mini P.E.K.K.A, Minions, Witch</v>
      </c>
      <c r="AH1517" s="5" t="str">
        <f aca="false">IF(AD1517=AF1517,AA1517,IF(AA1517="Win","Loss",IF(AA1517="Loss","Win","Draw")))</f>
        <v>Loss</v>
      </c>
      <c r="AI1517" s="5" t="s">
        <v>297</v>
      </c>
    </row>
    <row r="1518" customFormat="false" ht="15" hidden="false" customHeight="true" outlineLevel="0" collapsed="false">
      <c r="A1518" s="5" t="s">
        <v>3912</v>
      </c>
      <c r="B1518" s="5" t="n">
        <v>3</v>
      </c>
      <c r="C1518" s="5" t="s">
        <v>523</v>
      </c>
      <c r="D1518" s="5" t="s">
        <v>524</v>
      </c>
      <c r="E1518" s="5" t="s">
        <v>2119</v>
      </c>
      <c r="F1518" s="5" t="s">
        <v>2120</v>
      </c>
      <c r="G1518" s="5" t="s">
        <v>3915</v>
      </c>
      <c r="H1518" s="5" t="s">
        <v>163</v>
      </c>
      <c r="I1518" s="5" t="s">
        <v>113</v>
      </c>
      <c r="J1518" s="5" t="s">
        <v>83</v>
      </c>
      <c r="K1518" s="5" t="s">
        <v>153</v>
      </c>
      <c r="L1518" s="5" t="s">
        <v>118</v>
      </c>
      <c r="M1518" s="5" t="s">
        <v>126</v>
      </c>
      <c r="N1518" s="5" t="s">
        <v>165</v>
      </c>
      <c r="O1518" s="5" t="s">
        <v>164</v>
      </c>
      <c r="P1518" s="5" t="s">
        <v>89</v>
      </c>
      <c r="Q1518" s="5" t="s">
        <v>233</v>
      </c>
      <c r="R1518" s="5" t="s">
        <v>202</v>
      </c>
      <c r="S1518" s="5" t="s">
        <v>201</v>
      </c>
      <c r="T1518" s="5" t="s">
        <v>118</v>
      </c>
      <c r="U1518" s="5" t="s">
        <v>88</v>
      </c>
      <c r="V1518" s="5" t="s">
        <v>234</v>
      </c>
      <c r="W1518" s="5" t="s">
        <v>111</v>
      </c>
      <c r="X1518" s="5" t="s">
        <v>204</v>
      </c>
      <c r="Y1518" s="5" t="n">
        <v>1</v>
      </c>
      <c r="Z1518" s="5" t="n">
        <v>0</v>
      </c>
      <c r="AA1518" s="5" t="str">
        <f aca="false">IF(Y1518&gt;Z1518,"Win",IF(Y1518&lt;Z1518,"Loss","Draw"))</f>
        <v>Win</v>
      </c>
      <c r="AB1518" s="5" t="s">
        <v>98</v>
      </c>
      <c r="AC1518" s="5" t="s">
        <v>99</v>
      </c>
      <c r="AD1518" s="5" t="s">
        <v>3916</v>
      </c>
      <c r="AE1518" s="5" t="s">
        <v>1731</v>
      </c>
      <c r="AF1518" s="5" t="str">
        <f aca="false">IF(AD1518&lt;AE1518,AD1518,AE1518)</f>
        <v>Bats, Berserker, Bomb Tower, Ice Spirit, Magic Archer, Miner, Royal Delivery, Wall Breakers</v>
      </c>
      <c r="AG1518" s="5" t="str">
        <f aca="false">IF(AD1518&lt;AE1518,AE1518,AD1518)</f>
        <v>Cannon, Earthquake, Furnace, Hog Rider, Ice Spirit, Monk, Skeletons, The Log</v>
      </c>
      <c r="AH1518" s="5" t="str">
        <f aca="false">IF(AD1518=AF1518,AA1518,IF(AA1518="Win","Loss",IF(AA1518="Loss","Win","Draw")))</f>
        <v>Loss</v>
      </c>
      <c r="AI1518" s="5" t="s">
        <v>297</v>
      </c>
    </row>
    <row r="1519" customFormat="false" ht="15" hidden="false" customHeight="true" outlineLevel="0" collapsed="false">
      <c r="A1519" s="7" t="s">
        <v>3917</v>
      </c>
      <c r="B1519" s="7" t="n">
        <v>1</v>
      </c>
      <c r="C1519" s="7" t="s">
        <v>523</v>
      </c>
      <c r="D1519" s="7" t="s">
        <v>524</v>
      </c>
      <c r="E1519" s="7" t="s">
        <v>2119</v>
      </c>
      <c r="F1519" s="7" t="s">
        <v>2120</v>
      </c>
      <c r="G1519" s="7" t="s">
        <v>3918</v>
      </c>
      <c r="H1519" s="7" t="s">
        <v>163</v>
      </c>
      <c r="I1519" s="7" t="s">
        <v>201</v>
      </c>
      <c r="J1519" s="7" t="s">
        <v>202</v>
      </c>
      <c r="K1519" s="7" t="s">
        <v>233</v>
      </c>
      <c r="L1519" s="7" t="s">
        <v>111</v>
      </c>
      <c r="M1519" s="7" t="s">
        <v>157</v>
      </c>
      <c r="N1519" s="7" t="s">
        <v>88</v>
      </c>
      <c r="O1519" s="7" t="s">
        <v>204</v>
      </c>
      <c r="P1519" s="7" t="s">
        <v>234</v>
      </c>
      <c r="Q1519" s="7" t="s">
        <v>84</v>
      </c>
      <c r="R1519" s="7" t="s">
        <v>123</v>
      </c>
      <c r="S1519" s="7" t="s">
        <v>126</v>
      </c>
      <c r="T1519" s="7" t="s">
        <v>115</v>
      </c>
      <c r="U1519" s="7" t="s">
        <v>116</v>
      </c>
      <c r="V1519" s="7" t="s">
        <v>118</v>
      </c>
      <c r="W1519" s="7" t="s">
        <v>95</v>
      </c>
      <c r="X1519" s="7" t="s">
        <v>234</v>
      </c>
      <c r="Y1519" s="7" t="n">
        <v>1</v>
      </c>
      <c r="Z1519" s="7" t="n">
        <v>0</v>
      </c>
      <c r="AA1519" s="7" t="str">
        <f aca="false">IF(Y1519&gt;Z1519,"Win",IF(Y1519&lt;Z1519,"Loss","Draw"))</f>
        <v>Win</v>
      </c>
      <c r="AB1519" s="7" t="s">
        <v>99</v>
      </c>
      <c r="AC1519" s="7" t="s">
        <v>99</v>
      </c>
      <c r="AD1519" s="7" t="s">
        <v>380</v>
      </c>
      <c r="AE1519" s="7" t="s">
        <v>1374</v>
      </c>
      <c r="AF1519" s="7" t="str">
        <f aca="false">IF(AD1519&lt;AE1519,AD1519,AE1519)</f>
        <v>Archers, Barbarian Barrel, Bomb Tower, Goblinstein, Graveyard, Ice Spirit, Poison, Skeletons</v>
      </c>
      <c r="AG1519" s="7" t="str">
        <f aca="false">IF(AD1519&lt;AE1519,AE1519,AD1519)</f>
        <v>Bats, Berserker, Bomb Tower, Fire Spirit, Magic Archer, Miner, Royal Delivery, Wall Breakers</v>
      </c>
      <c r="AH1519" s="7" t="str">
        <f aca="false">IF(AD1519=AF1519,AA1519,IF(AA1519="Win","Loss",IF(AA1519="Loss","Win","Draw")))</f>
        <v>Loss</v>
      </c>
      <c r="AI1519" s="7" t="s">
        <v>297</v>
      </c>
    </row>
    <row r="1520" customFormat="false" ht="15" hidden="false" customHeight="true" outlineLevel="0" collapsed="false">
      <c r="A1520" s="7" t="s">
        <v>3917</v>
      </c>
      <c r="B1520" s="7" t="n">
        <v>2</v>
      </c>
      <c r="C1520" s="7" t="s">
        <v>523</v>
      </c>
      <c r="D1520" s="7" t="s">
        <v>524</v>
      </c>
      <c r="E1520" s="7" t="s">
        <v>2119</v>
      </c>
      <c r="F1520" s="7" t="s">
        <v>2120</v>
      </c>
      <c r="G1520" s="7" t="s">
        <v>3919</v>
      </c>
      <c r="H1520" s="7" t="s">
        <v>163</v>
      </c>
      <c r="I1520" s="7" t="s">
        <v>152</v>
      </c>
      <c r="J1520" s="7" t="s">
        <v>128</v>
      </c>
      <c r="K1520" s="7" t="s">
        <v>107</v>
      </c>
      <c r="L1520" s="7" t="s">
        <v>306</v>
      </c>
      <c r="M1520" s="7" t="s">
        <v>307</v>
      </c>
      <c r="N1520" s="7" t="s">
        <v>85</v>
      </c>
      <c r="O1520" s="7" t="s">
        <v>187</v>
      </c>
      <c r="P1520" s="7" t="s">
        <v>95</v>
      </c>
      <c r="Q1520" s="7" t="s">
        <v>201</v>
      </c>
      <c r="R1520" s="7" t="s">
        <v>202</v>
      </c>
      <c r="S1520" s="7" t="s">
        <v>203</v>
      </c>
      <c r="T1520" s="7" t="s">
        <v>157</v>
      </c>
      <c r="U1520" s="7" t="s">
        <v>150</v>
      </c>
      <c r="V1520" s="7" t="s">
        <v>88</v>
      </c>
      <c r="W1520" s="7" t="s">
        <v>87</v>
      </c>
      <c r="X1520" s="7" t="s">
        <v>204</v>
      </c>
      <c r="Y1520" s="7" t="n">
        <v>0</v>
      </c>
      <c r="Z1520" s="7" t="n">
        <v>1</v>
      </c>
      <c r="AA1520" s="7" t="str">
        <f aca="false">IF(Y1520&gt;Z1520,"Win",IF(Y1520&lt;Z1520,"Loss","Draw"))</f>
        <v>Loss</v>
      </c>
      <c r="AB1520" s="7" t="s">
        <v>99</v>
      </c>
      <c r="AC1520" s="7" t="s">
        <v>99</v>
      </c>
      <c r="AD1520" s="7" t="s">
        <v>603</v>
      </c>
      <c r="AE1520" s="7" t="s">
        <v>1175</v>
      </c>
      <c r="AF1520" s="7" t="str">
        <f aca="false">IF(AD1520&lt;AE1520,AD1520,AE1520)</f>
        <v>Baby Dragon, Barbarian Barrel, Goblin Cage, Golden Knight, Golem, Ice Wizard, Lightning, Tornado</v>
      </c>
      <c r="AG1520" s="7" t="str">
        <f aca="false">IF(AD1520&lt;AE1520,AE1520,AD1520)</f>
        <v>Berserker, Electro Spirit, Fire Spirit, Goblin Barrel, Magic Archer, Royal Delivery, Tesla, Wall Breakers</v>
      </c>
      <c r="AH1520" s="7" t="str">
        <f aca="false">IF(AD1520=AF1520,AA1520,IF(AA1520="Win","Loss",IF(AA1520="Loss","Win","Draw")))</f>
        <v>Loss</v>
      </c>
      <c r="AI1520" s="7" t="s">
        <v>297</v>
      </c>
    </row>
    <row r="1521" customFormat="false" ht="15" hidden="false" customHeight="true" outlineLevel="0" collapsed="false">
      <c r="A1521" s="7" t="s">
        <v>3917</v>
      </c>
      <c r="B1521" s="7" t="n">
        <v>3</v>
      </c>
      <c r="C1521" s="7" t="s">
        <v>523</v>
      </c>
      <c r="D1521" s="7" t="s">
        <v>524</v>
      </c>
      <c r="E1521" s="7" t="s">
        <v>2119</v>
      </c>
      <c r="F1521" s="7" t="s">
        <v>2120</v>
      </c>
      <c r="G1521" s="7" t="s">
        <v>3920</v>
      </c>
      <c r="H1521" s="7" t="s">
        <v>163</v>
      </c>
      <c r="I1521" s="7" t="s">
        <v>208</v>
      </c>
      <c r="J1521" s="7" t="s">
        <v>139</v>
      </c>
      <c r="K1521" s="7" t="s">
        <v>109</v>
      </c>
      <c r="L1521" s="7" t="s">
        <v>110</v>
      </c>
      <c r="M1521" s="7" t="s">
        <v>112</v>
      </c>
      <c r="N1521" s="7" t="s">
        <v>93</v>
      </c>
      <c r="O1521" s="7" t="s">
        <v>126</v>
      </c>
      <c r="P1521" s="7" t="s">
        <v>188</v>
      </c>
      <c r="Q1521" s="7" t="s">
        <v>177</v>
      </c>
      <c r="R1521" s="7" t="s">
        <v>83</v>
      </c>
      <c r="S1521" s="7" t="s">
        <v>448</v>
      </c>
      <c r="T1521" s="7" t="s">
        <v>215</v>
      </c>
      <c r="U1521" s="7" t="s">
        <v>107</v>
      </c>
      <c r="V1521" s="7" t="s">
        <v>93</v>
      </c>
      <c r="W1521" s="7" t="s">
        <v>143</v>
      </c>
      <c r="X1521" s="7" t="s">
        <v>89</v>
      </c>
      <c r="Y1521" s="7" t="n">
        <v>1</v>
      </c>
      <c r="Z1521" s="7" t="n">
        <v>0</v>
      </c>
      <c r="AA1521" s="7" t="str">
        <f aca="false">IF(Y1521&gt;Z1521,"Win",IF(Y1521&lt;Z1521,"Loss","Draw"))</f>
        <v>Win</v>
      </c>
      <c r="AB1521" s="7" t="s">
        <v>99</v>
      </c>
      <c r="AC1521" s="7" t="s">
        <v>99</v>
      </c>
      <c r="AD1521" s="7" t="s">
        <v>1359</v>
      </c>
      <c r="AE1521" s="7" t="s">
        <v>3921</v>
      </c>
      <c r="AF1521" s="7" t="str">
        <f aca="false">IF(AD1521&lt;AE1521,AD1521,AE1521)</f>
        <v>Fireball, Fisherman, Goblin Cage, Heal Spirit, Monk, Royal Giant, The Log, Witch</v>
      </c>
      <c r="AG1521" s="7" t="str">
        <f aca="false">IF(AD1521&lt;AE1521,AE1521,AD1521)</f>
        <v>Fireball, Lava Hound, Mega Minion, Skeletons, Spirit Empress, Tombstone, Valkyrie, Zap</v>
      </c>
      <c r="AH1521" s="7" t="str">
        <f aca="false">IF(AD1521=AF1521,AA1521,IF(AA1521="Win","Loss",IF(AA1521="Loss","Win","Draw")))</f>
        <v>Loss</v>
      </c>
      <c r="AI1521" s="7" t="s">
        <v>297</v>
      </c>
    </row>
    <row r="1522" customFormat="false" ht="15" hidden="false" customHeight="true" outlineLevel="0" collapsed="false">
      <c r="A1522" s="7" t="s">
        <v>3922</v>
      </c>
      <c r="B1522" s="7" t="n">
        <v>1</v>
      </c>
      <c r="C1522" s="7" t="s">
        <v>523</v>
      </c>
      <c r="D1522" s="7" t="s">
        <v>524</v>
      </c>
      <c r="E1522" s="7" t="s">
        <v>2119</v>
      </c>
      <c r="F1522" s="7" t="s">
        <v>2120</v>
      </c>
      <c r="G1522" s="7" t="s">
        <v>3923</v>
      </c>
      <c r="H1522" s="7" t="s">
        <v>163</v>
      </c>
      <c r="I1522" s="7" t="s">
        <v>90</v>
      </c>
      <c r="J1522" s="7" t="s">
        <v>123</v>
      </c>
      <c r="K1522" s="7" t="s">
        <v>124</v>
      </c>
      <c r="L1522" s="7" t="s">
        <v>125</v>
      </c>
      <c r="M1522" s="7" t="s">
        <v>85</v>
      </c>
      <c r="N1522" s="7" t="s">
        <v>126</v>
      </c>
      <c r="O1522" s="7" t="s">
        <v>96</v>
      </c>
      <c r="P1522" s="7" t="s">
        <v>95</v>
      </c>
      <c r="Q1522" s="7" t="s">
        <v>152</v>
      </c>
      <c r="R1522" s="7" t="s">
        <v>128</v>
      </c>
      <c r="S1522" s="7" t="s">
        <v>107</v>
      </c>
      <c r="T1522" s="7" t="s">
        <v>95</v>
      </c>
      <c r="U1522" s="7" t="s">
        <v>306</v>
      </c>
      <c r="V1522" s="7" t="s">
        <v>307</v>
      </c>
      <c r="W1522" s="7" t="s">
        <v>85</v>
      </c>
      <c r="X1522" s="7" t="s">
        <v>187</v>
      </c>
      <c r="Y1522" s="7" t="n">
        <v>1</v>
      </c>
      <c r="Z1522" s="7" t="n">
        <v>0</v>
      </c>
      <c r="AA1522" s="7" t="str">
        <f aca="false">IF(Y1522&gt;Z1522,"Win",IF(Y1522&lt;Z1522,"Loss","Draw"))</f>
        <v>Win</v>
      </c>
      <c r="AB1522" s="7" t="s">
        <v>99</v>
      </c>
      <c r="AC1522" s="7" t="s">
        <v>99</v>
      </c>
      <c r="AD1522" s="7" t="s">
        <v>134</v>
      </c>
      <c r="AE1522" s="7" t="s">
        <v>603</v>
      </c>
      <c r="AF1522" s="7" t="str">
        <f aca="false">IF(AD1522&lt;AE1522,AD1522,AE1522)</f>
        <v>Baby Dragon, Barbarian Barrel, Goblin Cage, Golden Knight, Golem, Ice Wizard, Lightning, Tornado</v>
      </c>
      <c r="AG1522" s="7" t="str">
        <f aca="false">IF(AD1522&lt;AE1522,AE1522,AD1522)</f>
        <v>Barbarian Barrel, Cannon Cart, Goblinstein, Lightning, Minions, Mortar, Royal Ghost, Skeletons</v>
      </c>
      <c r="AH1522" s="7" t="str">
        <f aca="false">IF(AD1522=AF1522,AA1522,IF(AA1522="Win","Loss",IF(AA1522="Loss","Win","Draw")))</f>
        <v>Loss</v>
      </c>
      <c r="AI1522" s="7" t="s">
        <v>297</v>
      </c>
    </row>
    <row r="1523" customFormat="false" ht="15" hidden="false" customHeight="true" outlineLevel="0" collapsed="false">
      <c r="A1523" s="7" t="s">
        <v>3922</v>
      </c>
      <c r="B1523" s="7" t="n">
        <v>2</v>
      </c>
      <c r="C1523" s="7" t="s">
        <v>523</v>
      </c>
      <c r="D1523" s="7" t="s">
        <v>524</v>
      </c>
      <c r="E1523" s="7" t="s">
        <v>2119</v>
      </c>
      <c r="F1523" s="7" t="s">
        <v>2120</v>
      </c>
      <c r="G1523" s="7" t="s">
        <v>3924</v>
      </c>
      <c r="H1523" s="7" t="s">
        <v>163</v>
      </c>
      <c r="I1523" s="7" t="s">
        <v>137</v>
      </c>
      <c r="J1523" s="7" t="s">
        <v>91</v>
      </c>
      <c r="K1523" s="7" t="s">
        <v>114</v>
      </c>
      <c r="L1523" s="7" t="s">
        <v>242</v>
      </c>
      <c r="M1523" s="7" t="s">
        <v>157</v>
      </c>
      <c r="N1523" s="7" t="s">
        <v>97</v>
      </c>
      <c r="O1523" s="7" t="s">
        <v>87</v>
      </c>
      <c r="P1523" s="7" t="s">
        <v>116</v>
      </c>
      <c r="Q1523" s="7" t="s">
        <v>84</v>
      </c>
      <c r="R1523" s="7" t="s">
        <v>158</v>
      </c>
      <c r="S1523" s="7" t="s">
        <v>114</v>
      </c>
      <c r="T1523" s="7" t="s">
        <v>130</v>
      </c>
      <c r="U1523" s="7" t="s">
        <v>447</v>
      </c>
      <c r="V1523" s="7" t="s">
        <v>115</v>
      </c>
      <c r="W1523" s="7" t="s">
        <v>126</v>
      </c>
      <c r="X1523" s="7" t="s">
        <v>173</v>
      </c>
      <c r="Y1523" s="7" t="n">
        <v>0</v>
      </c>
      <c r="Z1523" s="7" t="n">
        <v>1</v>
      </c>
      <c r="AA1523" s="7" t="str">
        <f aca="false">IF(Y1523&gt;Z1523,"Win",IF(Y1523&lt;Z1523,"Loss","Draw"))</f>
        <v>Loss</v>
      </c>
      <c r="AB1523" s="7" t="s">
        <v>99</v>
      </c>
      <c r="AC1523" s="7" t="s">
        <v>99</v>
      </c>
      <c r="AD1523" s="7" t="s">
        <v>321</v>
      </c>
      <c r="AE1523" s="7" t="s">
        <v>1338</v>
      </c>
      <c r="AF1523" s="7" t="str">
        <f aca="false">IF(AD1523&lt;AE1523,AD1523,AE1523)</f>
        <v>Archers, Arrows, Bowler, Giant, Giant Snowball, Graveyard, Skeletons, Zappies</v>
      </c>
      <c r="AG1523" s="7" t="str">
        <f aca="false">IF(AD1523&lt;AE1523,AE1523,AD1523)</f>
        <v>Bomber, Fire Spirit, Giant Snowball, Goblin Drill, Goblins, Poison, Ronin, Tesla</v>
      </c>
      <c r="AH1523" s="7" t="str">
        <f aca="false">IF(AD1523=AF1523,AA1523,IF(AA1523="Win","Loss",IF(AA1523="Loss","Win","Draw")))</f>
        <v>Win</v>
      </c>
      <c r="AI1523" s="7" t="s">
        <v>297</v>
      </c>
    </row>
    <row r="1524" customFormat="false" ht="15" hidden="false" customHeight="true" outlineLevel="0" collapsed="false">
      <c r="A1524" s="7" t="s">
        <v>3922</v>
      </c>
      <c r="B1524" s="7" t="n">
        <v>3</v>
      </c>
      <c r="C1524" s="7" t="s">
        <v>523</v>
      </c>
      <c r="D1524" s="7" t="s">
        <v>524</v>
      </c>
      <c r="E1524" s="7" t="s">
        <v>2119</v>
      </c>
      <c r="F1524" s="7" t="s">
        <v>2120</v>
      </c>
      <c r="G1524" s="7" t="s">
        <v>3925</v>
      </c>
      <c r="H1524" s="7" t="s">
        <v>163</v>
      </c>
      <c r="I1524" s="7" t="s">
        <v>84</v>
      </c>
      <c r="J1524" s="7" t="s">
        <v>83</v>
      </c>
      <c r="K1524" s="7" t="s">
        <v>82</v>
      </c>
      <c r="L1524" s="7" t="s">
        <v>86</v>
      </c>
      <c r="M1524" s="7" t="s">
        <v>150</v>
      </c>
      <c r="N1524" s="7" t="s">
        <v>119</v>
      </c>
      <c r="O1524" s="7" t="s">
        <v>93</v>
      </c>
      <c r="P1524" s="7" t="s">
        <v>89</v>
      </c>
      <c r="Q1524" s="7" t="s">
        <v>87</v>
      </c>
      <c r="R1524" s="7" t="s">
        <v>194</v>
      </c>
      <c r="S1524" s="7" t="s">
        <v>137</v>
      </c>
      <c r="T1524" s="7" t="s">
        <v>89</v>
      </c>
      <c r="U1524" s="7" t="s">
        <v>150</v>
      </c>
      <c r="V1524" s="7" t="s">
        <v>116</v>
      </c>
      <c r="W1524" s="7" t="s">
        <v>88</v>
      </c>
      <c r="X1524" s="7" t="s">
        <v>201</v>
      </c>
      <c r="Y1524" s="7" t="n">
        <v>1</v>
      </c>
      <c r="Z1524" s="7" t="n">
        <v>0</v>
      </c>
      <c r="AA1524" s="7" t="str">
        <f aca="false">IF(Y1524&gt;Z1524,"Win",IF(Y1524&lt;Z1524,"Loss","Draw"))</f>
        <v>Win</v>
      </c>
      <c r="AB1524" s="7" t="s">
        <v>99</v>
      </c>
      <c r="AC1524" s="7" t="s">
        <v>99</v>
      </c>
      <c r="AD1524" s="7" t="s">
        <v>996</v>
      </c>
      <c r="AE1524" s="7" t="s">
        <v>3926</v>
      </c>
      <c r="AF1524" s="7" t="str">
        <f aca="false">IF(AD1524&lt;AE1524,AD1524,AE1524)</f>
        <v>Archer Queen, Berserker, Electro Spirit, Goblin Drill, Poison, Tesla, The Log, Wall Breakers</v>
      </c>
      <c r="AG1524" s="7" t="str">
        <f aca="false">IF(AD1524&lt;AE1524,AE1524,AD1524)</f>
        <v>Archers, Electro Spirit, Fireball, Goblin Hut, Monk, Royal Hogs, Skeleton Dragons, The Log</v>
      </c>
      <c r="AH1524" s="7" t="str">
        <f aca="false">IF(AD1524=AF1524,AA1524,IF(AA1524="Win","Loss",IF(AA1524="Loss","Win","Draw")))</f>
        <v>Loss</v>
      </c>
      <c r="AI1524" s="7" t="s">
        <v>297</v>
      </c>
    </row>
    <row r="1525" customFormat="false" ht="15" hidden="false" customHeight="true" outlineLevel="0" collapsed="false">
      <c r="A1525" s="7" t="s">
        <v>3927</v>
      </c>
      <c r="B1525" s="7" t="n">
        <v>1</v>
      </c>
      <c r="C1525" s="7" t="s">
        <v>523</v>
      </c>
      <c r="D1525" s="7" t="s">
        <v>524</v>
      </c>
      <c r="E1525" s="7" t="s">
        <v>2119</v>
      </c>
      <c r="F1525" s="7" t="s">
        <v>2120</v>
      </c>
      <c r="G1525" s="7" t="s">
        <v>3928</v>
      </c>
      <c r="H1525" s="7" t="s">
        <v>163</v>
      </c>
      <c r="I1525" s="7" t="s">
        <v>84</v>
      </c>
      <c r="J1525" s="7" t="s">
        <v>108</v>
      </c>
      <c r="K1525" s="7" t="s">
        <v>114</v>
      </c>
      <c r="L1525" s="7" t="s">
        <v>138</v>
      </c>
      <c r="M1525" s="7" t="s">
        <v>118</v>
      </c>
      <c r="N1525" s="7" t="s">
        <v>119</v>
      </c>
      <c r="O1525" s="7" t="s">
        <v>116</v>
      </c>
      <c r="P1525" s="7" t="s">
        <v>115</v>
      </c>
      <c r="Q1525" s="7" t="s">
        <v>107</v>
      </c>
      <c r="R1525" s="7" t="s">
        <v>95</v>
      </c>
      <c r="S1525" s="7" t="s">
        <v>141</v>
      </c>
      <c r="T1525" s="7" t="s">
        <v>150</v>
      </c>
      <c r="U1525" s="7" t="s">
        <v>93</v>
      </c>
      <c r="V1525" s="7" t="s">
        <v>143</v>
      </c>
      <c r="W1525" s="7" t="s">
        <v>178</v>
      </c>
      <c r="X1525" s="7" t="s">
        <v>177</v>
      </c>
      <c r="Y1525" s="7" t="n">
        <v>0</v>
      </c>
      <c r="Z1525" s="7" t="n">
        <v>1</v>
      </c>
      <c r="AA1525" s="7" t="str">
        <f aca="false">IF(Y1525&gt;Z1525,"Win",IF(Y1525&lt;Z1525,"Loss","Draw"))</f>
        <v>Loss</v>
      </c>
      <c r="AB1525" s="7" t="s">
        <v>99</v>
      </c>
      <c r="AC1525" s="7" t="s">
        <v>99</v>
      </c>
      <c r="AD1525" s="7" t="s">
        <v>984</v>
      </c>
      <c r="AE1525" s="7" t="s">
        <v>180</v>
      </c>
      <c r="AF1525" s="7" t="str">
        <f aca="false">IF(AD1525&lt;AE1525,AD1525,AE1525)</f>
        <v>Archers, Dark Prince, Giant Snowball, Goblin Demolisher, Goblin Hut, Graveyard, Ice Spirit, Poison</v>
      </c>
      <c r="AG1525" s="7" t="str">
        <f aca="false">IF(AD1525&lt;AE1525,AE1525,AD1525)</f>
        <v>Barbarian Barrel, Electro Spirit, Fireball, Goblin Cage, Heal Spirit, Lumberjack, Phoenix, Royal Giant</v>
      </c>
      <c r="AH1525" s="7" t="str">
        <f aca="false">IF(AD1525=AF1525,AA1525,IF(AA1525="Win","Loss",IF(AA1525="Loss","Win","Draw")))</f>
        <v>Loss</v>
      </c>
      <c r="AI1525" s="7" t="s">
        <v>297</v>
      </c>
    </row>
    <row r="1526" customFormat="false" ht="15" hidden="false" customHeight="true" outlineLevel="0" collapsed="false">
      <c r="A1526" s="7" t="s">
        <v>3927</v>
      </c>
      <c r="B1526" s="7" t="n">
        <v>2</v>
      </c>
      <c r="C1526" s="7" t="s">
        <v>523</v>
      </c>
      <c r="D1526" s="7" t="s">
        <v>524</v>
      </c>
      <c r="E1526" s="7" t="s">
        <v>2119</v>
      </c>
      <c r="F1526" s="7" t="s">
        <v>2120</v>
      </c>
      <c r="G1526" s="7" t="s">
        <v>3929</v>
      </c>
      <c r="H1526" s="7" t="s">
        <v>163</v>
      </c>
      <c r="I1526" s="7" t="s">
        <v>177</v>
      </c>
      <c r="J1526" s="7" t="s">
        <v>95</v>
      </c>
      <c r="K1526" s="7" t="s">
        <v>124</v>
      </c>
      <c r="L1526" s="7" t="s">
        <v>126</v>
      </c>
      <c r="M1526" s="7" t="s">
        <v>257</v>
      </c>
      <c r="N1526" s="7" t="s">
        <v>215</v>
      </c>
      <c r="O1526" s="7" t="s">
        <v>150</v>
      </c>
      <c r="P1526" s="7" t="s">
        <v>93</v>
      </c>
      <c r="Q1526" s="7" t="s">
        <v>203</v>
      </c>
      <c r="R1526" s="7" t="s">
        <v>202</v>
      </c>
      <c r="S1526" s="7" t="s">
        <v>201</v>
      </c>
      <c r="T1526" s="7" t="s">
        <v>88</v>
      </c>
      <c r="U1526" s="7" t="s">
        <v>157</v>
      </c>
      <c r="V1526" s="7" t="s">
        <v>118</v>
      </c>
      <c r="W1526" s="7" t="s">
        <v>204</v>
      </c>
      <c r="X1526" s="7" t="s">
        <v>87</v>
      </c>
      <c r="Y1526" s="7" t="n">
        <v>1</v>
      </c>
      <c r="Z1526" s="7" t="n">
        <v>0</v>
      </c>
      <c r="AA1526" s="7" t="str">
        <f aca="false">IF(Y1526&gt;Z1526,"Win",IF(Y1526&lt;Z1526,"Loss","Draw"))</f>
        <v>Win</v>
      </c>
      <c r="AB1526" s="7" t="s">
        <v>99</v>
      </c>
      <c r="AC1526" s="7" t="s">
        <v>99</v>
      </c>
      <c r="AD1526" s="7" t="s">
        <v>429</v>
      </c>
      <c r="AE1526" s="7" t="s">
        <v>206</v>
      </c>
      <c r="AF1526" s="7" t="str">
        <f aca="false">IF(AD1526&lt;AE1526,AD1526,AE1526)</f>
        <v>Barbarian Barrel, Electro Spirit, Fireball, Fisherman, Hunter, Royal Ghost, Royal Giant, Skeletons</v>
      </c>
      <c r="AG1526" s="7" t="str">
        <f aca="false">IF(AD1526&lt;AE1526,AE1526,AD1526)</f>
        <v>Berserker, Fire Spirit, Goblin Barrel, Ice Spirit, Magic Archer, Royal Delivery, Tesla, Wall Breakers</v>
      </c>
      <c r="AH1526" s="7" t="str">
        <f aca="false">IF(AD1526=AF1526,AA1526,IF(AA1526="Win","Loss",IF(AA1526="Loss","Win","Draw")))</f>
        <v>Win</v>
      </c>
      <c r="AI1526" s="7" t="s">
        <v>297</v>
      </c>
    </row>
    <row r="1527" customFormat="false" ht="15" hidden="false" customHeight="true" outlineLevel="0" collapsed="false">
      <c r="A1527" s="7" t="s">
        <v>3927</v>
      </c>
      <c r="B1527" s="7" t="n">
        <v>3</v>
      </c>
      <c r="C1527" s="7" t="s">
        <v>523</v>
      </c>
      <c r="D1527" s="7" t="s">
        <v>524</v>
      </c>
      <c r="E1527" s="7" t="s">
        <v>2119</v>
      </c>
      <c r="F1527" s="7" t="s">
        <v>2120</v>
      </c>
      <c r="G1527" s="7" t="s">
        <v>3930</v>
      </c>
      <c r="H1527" s="7" t="s">
        <v>163</v>
      </c>
      <c r="I1527" s="7" t="s">
        <v>185</v>
      </c>
      <c r="J1527" s="7" t="s">
        <v>186</v>
      </c>
      <c r="K1527" s="7" t="s">
        <v>241</v>
      </c>
      <c r="L1527" s="7" t="s">
        <v>111</v>
      </c>
      <c r="M1527" s="7" t="s">
        <v>109</v>
      </c>
      <c r="N1527" s="7" t="s">
        <v>88</v>
      </c>
      <c r="O1527" s="7" t="s">
        <v>234</v>
      </c>
      <c r="P1527" s="7" t="s">
        <v>187</v>
      </c>
      <c r="Q1527" s="7" t="s">
        <v>152</v>
      </c>
      <c r="R1527" s="7" t="s">
        <v>128</v>
      </c>
      <c r="S1527" s="7" t="s">
        <v>139</v>
      </c>
      <c r="T1527" s="7" t="s">
        <v>85</v>
      </c>
      <c r="U1527" s="7" t="s">
        <v>306</v>
      </c>
      <c r="V1527" s="7" t="s">
        <v>187</v>
      </c>
      <c r="W1527" s="7" t="s">
        <v>242</v>
      </c>
      <c r="X1527" s="7" t="s">
        <v>188</v>
      </c>
      <c r="Y1527" s="7" t="n">
        <v>1</v>
      </c>
      <c r="Z1527" s="7" t="n">
        <v>0</v>
      </c>
      <c r="AA1527" s="7" t="str">
        <f aca="false">IF(Y1527&gt;Z1527,"Win",IF(Y1527&lt;Z1527,"Loss","Draw"))</f>
        <v>Win</v>
      </c>
      <c r="AB1527" s="7" t="s">
        <v>99</v>
      </c>
      <c r="AC1527" s="7" t="s">
        <v>99</v>
      </c>
      <c r="AD1527" s="7" t="s">
        <v>363</v>
      </c>
      <c r="AE1527" s="7" t="s">
        <v>3827</v>
      </c>
      <c r="AF1527" s="7" t="str">
        <f aca="false">IF(AD1527&lt;AE1527,AD1527,AE1527)</f>
        <v>Baby Dragon, Bomber, Golden Knight, Golem, Lightning, Mega Minion, Tombstone, Tornado</v>
      </c>
      <c r="AG1527" s="7" t="str">
        <f aca="false">IF(AD1527&lt;AE1527,AE1527,AD1527)</f>
        <v>Balloon, Berserker, Bomb Tower, Executioner, Knight, Miner, Tornado, Zap</v>
      </c>
      <c r="AH1527" s="7" t="str">
        <f aca="false">IF(AD1527=AF1527,AA1527,IF(AA1527="Win","Loss",IF(AA1527="Loss","Win","Draw")))</f>
        <v>Loss</v>
      </c>
      <c r="AI1527" s="7" t="s">
        <v>297</v>
      </c>
    </row>
    <row r="1528" customFormat="false" ht="15" hidden="false" customHeight="true" outlineLevel="0" collapsed="false">
      <c r="A1528" s="7" t="s">
        <v>3931</v>
      </c>
      <c r="B1528" s="7" t="n">
        <v>1</v>
      </c>
      <c r="C1528" s="7" t="s">
        <v>523</v>
      </c>
      <c r="D1528" s="7" t="s">
        <v>524</v>
      </c>
      <c r="E1528" s="7" t="s">
        <v>2119</v>
      </c>
      <c r="F1528" s="7" t="s">
        <v>2120</v>
      </c>
      <c r="G1528" s="7" t="s">
        <v>3932</v>
      </c>
      <c r="H1528" s="7" t="s">
        <v>163</v>
      </c>
      <c r="I1528" s="7" t="s">
        <v>208</v>
      </c>
      <c r="J1528" s="7" t="s">
        <v>188</v>
      </c>
      <c r="K1528" s="7" t="s">
        <v>109</v>
      </c>
      <c r="L1528" s="7" t="s">
        <v>110</v>
      </c>
      <c r="M1528" s="7" t="s">
        <v>86</v>
      </c>
      <c r="N1528" s="7" t="s">
        <v>88</v>
      </c>
      <c r="O1528" s="7" t="s">
        <v>93</v>
      </c>
      <c r="P1528" s="7" t="s">
        <v>112</v>
      </c>
      <c r="Q1528" s="7" t="s">
        <v>201</v>
      </c>
      <c r="R1528" s="7" t="s">
        <v>202</v>
      </c>
      <c r="S1528" s="7" t="s">
        <v>233</v>
      </c>
      <c r="T1528" s="7" t="s">
        <v>111</v>
      </c>
      <c r="U1528" s="7" t="s">
        <v>157</v>
      </c>
      <c r="V1528" s="7" t="s">
        <v>89</v>
      </c>
      <c r="W1528" s="7" t="s">
        <v>126</v>
      </c>
      <c r="X1528" s="7" t="s">
        <v>234</v>
      </c>
      <c r="Y1528" s="7" t="n">
        <v>1</v>
      </c>
      <c r="Z1528" s="7" t="n">
        <v>0</v>
      </c>
      <c r="AA1528" s="7" t="str">
        <f aca="false">IF(Y1528&gt;Z1528,"Win",IF(Y1528&lt;Z1528,"Loss","Draw"))</f>
        <v>Win</v>
      </c>
      <c r="AB1528" s="7" t="s">
        <v>99</v>
      </c>
      <c r="AC1528" s="7" t="s">
        <v>99</v>
      </c>
      <c r="AD1528" s="7" t="s">
        <v>368</v>
      </c>
      <c r="AE1528" s="7" t="s">
        <v>415</v>
      </c>
      <c r="AF1528" s="7" t="str">
        <f aca="false">IF(AD1528&lt;AE1528,AD1528,AE1528)</f>
        <v>Bats, Bomb Tower, Fire Spirit, Magic Archer, Miner, Skeletons, The Log, Wall Breakers</v>
      </c>
      <c r="AG1528" s="7" t="str">
        <f aca="false">IF(AD1528&lt;AE1528,AE1528,AD1528)</f>
        <v>Berserker, Fireball, Lava Hound, Skeleton Dragons, Spirit Empress, Tombstone, Valkyrie, Zap</v>
      </c>
      <c r="AH1528" s="7" t="str">
        <f aca="false">IF(AD1528=AF1528,AA1528,IF(AA1528="Win","Loss",IF(AA1528="Loss","Win","Draw")))</f>
        <v>Loss</v>
      </c>
      <c r="AI1528" s="7" t="s">
        <v>297</v>
      </c>
    </row>
    <row r="1529" customFormat="false" ht="15" hidden="false" customHeight="true" outlineLevel="0" collapsed="false">
      <c r="A1529" s="7" t="s">
        <v>3931</v>
      </c>
      <c r="B1529" s="7" t="n">
        <v>2</v>
      </c>
      <c r="C1529" s="7" t="s">
        <v>523</v>
      </c>
      <c r="D1529" s="7" t="s">
        <v>524</v>
      </c>
      <c r="E1529" s="7" t="s">
        <v>2119</v>
      </c>
      <c r="F1529" s="7" t="s">
        <v>2120</v>
      </c>
      <c r="G1529" s="7" t="s">
        <v>3933</v>
      </c>
      <c r="H1529" s="7" t="s">
        <v>163</v>
      </c>
      <c r="I1529" s="7" t="s">
        <v>137</v>
      </c>
      <c r="J1529" s="7" t="s">
        <v>128</v>
      </c>
      <c r="K1529" s="7" t="s">
        <v>114</v>
      </c>
      <c r="L1529" s="7" t="s">
        <v>138</v>
      </c>
      <c r="M1529" s="7" t="s">
        <v>126</v>
      </c>
      <c r="N1529" s="7" t="s">
        <v>157</v>
      </c>
      <c r="O1529" s="7" t="s">
        <v>87</v>
      </c>
      <c r="P1529" s="7" t="s">
        <v>116</v>
      </c>
      <c r="Q1529" s="7" t="s">
        <v>84</v>
      </c>
      <c r="R1529" s="7" t="s">
        <v>108</v>
      </c>
      <c r="S1529" s="7" t="s">
        <v>82</v>
      </c>
      <c r="T1529" s="7" t="s">
        <v>95</v>
      </c>
      <c r="U1529" s="7" t="s">
        <v>88</v>
      </c>
      <c r="V1529" s="7" t="s">
        <v>150</v>
      </c>
      <c r="W1529" s="7" t="s">
        <v>87</v>
      </c>
      <c r="X1529" s="7" t="s">
        <v>85</v>
      </c>
      <c r="Y1529" s="7" t="n">
        <v>0</v>
      </c>
      <c r="Z1529" s="7" t="n">
        <v>1</v>
      </c>
      <c r="AA1529" s="7" t="str">
        <f aca="false">IF(Y1529&gt;Z1529,"Win",IF(Y1529&lt;Z1529,"Loss","Draw"))</f>
        <v>Loss</v>
      </c>
      <c r="AB1529" s="7" t="s">
        <v>99</v>
      </c>
      <c r="AC1529" s="7" t="s">
        <v>99</v>
      </c>
      <c r="AD1529" s="7" t="s">
        <v>3934</v>
      </c>
      <c r="AE1529" s="7" t="s">
        <v>2956</v>
      </c>
      <c r="AF1529" s="7" t="str">
        <f aca="false">IF(AD1529&lt;AE1529,AD1529,AE1529)</f>
        <v>Archers, Barbarian Barrel, Berserker, Dark Prince, Electro Spirit, Lightning, Royal Hogs, Tesla</v>
      </c>
      <c r="AG1529" s="7" t="str">
        <f aca="false">IF(AD1529&lt;AE1529,AE1529,AD1529)</f>
        <v>Fire Spirit, Giant Snowball, Goblin Demolisher, Goblin Drill, Golden Knight, Poison, Skeletons, Tesla</v>
      </c>
      <c r="AH1529" s="7" t="str">
        <f aca="false">IF(AD1529=AF1529,AA1529,IF(AA1529="Win","Loss",IF(AA1529="Loss","Win","Draw")))</f>
        <v>Win</v>
      </c>
      <c r="AI1529" s="7" t="s">
        <v>297</v>
      </c>
    </row>
    <row r="1530" customFormat="false" ht="15" hidden="false" customHeight="true" outlineLevel="0" collapsed="false">
      <c r="A1530" s="7" t="s">
        <v>3931</v>
      </c>
      <c r="B1530" s="7" t="n">
        <v>3</v>
      </c>
      <c r="C1530" s="7" t="s">
        <v>523</v>
      </c>
      <c r="D1530" s="7" t="s">
        <v>524</v>
      </c>
      <c r="E1530" s="7" t="s">
        <v>2119</v>
      </c>
      <c r="F1530" s="7" t="s">
        <v>2120</v>
      </c>
      <c r="G1530" s="7" t="s">
        <v>3935</v>
      </c>
      <c r="H1530" s="7" t="s">
        <v>163</v>
      </c>
      <c r="I1530" s="7" t="s">
        <v>185</v>
      </c>
      <c r="J1530" s="7" t="s">
        <v>83</v>
      </c>
      <c r="K1530" s="7" t="s">
        <v>153</v>
      </c>
      <c r="L1530" s="7" t="s">
        <v>193</v>
      </c>
      <c r="M1530" s="7" t="s">
        <v>165</v>
      </c>
      <c r="N1530" s="7" t="s">
        <v>118</v>
      </c>
      <c r="O1530" s="7" t="s">
        <v>164</v>
      </c>
      <c r="P1530" s="7" t="s">
        <v>95</v>
      </c>
      <c r="Q1530" s="7" t="s">
        <v>129</v>
      </c>
      <c r="R1530" s="7" t="s">
        <v>128</v>
      </c>
      <c r="S1530" s="7" t="s">
        <v>127</v>
      </c>
      <c r="T1530" s="7" t="s">
        <v>131</v>
      </c>
      <c r="U1530" s="7" t="s">
        <v>132</v>
      </c>
      <c r="V1530" s="7" t="s">
        <v>86</v>
      </c>
      <c r="W1530" s="7" t="s">
        <v>97</v>
      </c>
      <c r="X1530" s="7" t="s">
        <v>130</v>
      </c>
      <c r="Y1530" s="7" t="n">
        <v>0</v>
      </c>
      <c r="Z1530" s="7" t="n">
        <v>1</v>
      </c>
      <c r="AA1530" s="7" t="str">
        <f aca="false">IF(Y1530&gt;Z1530,"Win",IF(Y1530&lt;Z1530,"Loss","Draw"))</f>
        <v>Loss</v>
      </c>
      <c r="AB1530" s="7" t="s">
        <v>99</v>
      </c>
      <c r="AC1530" s="7" t="s">
        <v>99</v>
      </c>
      <c r="AD1530" s="7" t="s">
        <v>3936</v>
      </c>
      <c r="AE1530" s="7" t="s">
        <v>3937</v>
      </c>
      <c r="AF1530" s="7" t="str">
        <f aca="false">IF(AD1530&lt;AE1530,AD1530,AE1530)</f>
        <v>Arrows, Bandit, Battle Ram, Electro Wizard, Golden Knight, Mega Knight, Ronin, Skeleton Dragons</v>
      </c>
      <c r="AG1530" s="7" t="str">
        <f aca="false">IF(AD1530&lt;AE1530,AE1530,AD1530)</f>
        <v>Barbarian Barrel, Cannon, Earthquake, Executioner, Guards, Hog Rider, Ice Spirit, Monk</v>
      </c>
      <c r="AH1530" s="7" t="str">
        <f aca="false">IF(AD1530=AF1530,AA1530,IF(AA1530="Win","Loss",IF(AA1530="Loss","Win","Draw")))</f>
        <v>Win</v>
      </c>
      <c r="AI1530" s="7" t="s">
        <v>297</v>
      </c>
    </row>
    <row r="1531" customFormat="false" ht="15" hidden="false" customHeight="true" outlineLevel="0" collapsed="false">
      <c r="A1531" s="5" t="s">
        <v>3938</v>
      </c>
      <c r="B1531" s="5" t="n">
        <v>1</v>
      </c>
      <c r="C1531" s="5" t="s">
        <v>523</v>
      </c>
      <c r="D1531" s="5" t="s">
        <v>524</v>
      </c>
      <c r="E1531" s="5" t="s">
        <v>253</v>
      </c>
      <c r="F1531" s="5" t="s">
        <v>254</v>
      </c>
      <c r="G1531" s="5" t="s">
        <v>3939</v>
      </c>
      <c r="H1531" s="5" t="s">
        <v>163</v>
      </c>
      <c r="I1531" s="5" t="s">
        <v>92</v>
      </c>
      <c r="J1531" s="5" t="s">
        <v>91</v>
      </c>
      <c r="K1531" s="5" t="s">
        <v>90</v>
      </c>
      <c r="L1531" s="5" t="s">
        <v>138</v>
      </c>
      <c r="M1531" s="5" t="s">
        <v>94</v>
      </c>
      <c r="N1531" s="5" t="s">
        <v>93</v>
      </c>
      <c r="O1531" s="5" t="s">
        <v>96</v>
      </c>
      <c r="P1531" s="5" t="s">
        <v>150</v>
      </c>
      <c r="Q1531" s="5" t="s">
        <v>82</v>
      </c>
      <c r="R1531" s="5" t="s">
        <v>151</v>
      </c>
      <c r="S1531" s="5" t="s">
        <v>152</v>
      </c>
      <c r="T1531" s="5" t="s">
        <v>85</v>
      </c>
      <c r="U1531" s="5" t="s">
        <v>126</v>
      </c>
      <c r="V1531" s="5" t="s">
        <v>150</v>
      </c>
      <c r="W1531" s="5" t="s">
        <v>89</v>
      </c>
      <c r="X1531" s="5" t="s">
        <v>153</v>
      </c>
      <c r="Y1531" s="5" t="n">
        <v>1</v>
      </c>
      <c r="Z1531" s="5" t="n">
        <v>0</v>
      </c>
      <c r="AA1531" s="5" t="str">
        <f aca="false">IF(Y1531&gt;Z1531,"Win",IF(Y1531&lt;Z1531,"Loss","Draw"))</f>
        <v>Win</v>
      </c>
      <c r="AB1531" s="5" t="s">
        <v>98</v>
      </c>
      <c r="AC1531" s="5" t="s">
        <v>99</v>
      </c>
      <c r="AD1531" s="5" t="s">
        <v>3940</v>
      </c>
      <c r="AE1531" s="5" t="s">
        <v>155</v>
      </c>
      <c r="AF1531" s="5" t="str">
        <f aca="false">IF(AD1531&lt;AE1531,AD1531,AE1531)</f>
        <v>Baby Dragon, Cannon, Electro Spirit, Lightning, Mighty Miner, Royal Hogs, Skeletons, The Log</v>
      </c>
      <c r="AG1531" s="5" t="str">
        <f aca="false">IF(AD1531&lt;AE1531,AE1531,AD1531)</f>
        <v>Electro Spirit, Fireball, Goblin Demolisher, Goblins, Minions, Mortar, Rascals, Skeleton Barrel</v>
      </c>
      <c r="AH1531" s="5" t="str">
        <f aca="false">IF(AD1531=AF1531,AA1531,IF(AA1531="Win","Loss",IF(AA1531="Loss","Win","Draw")))</f>
        <v>Loss</v>
      </c>
      <c r="AI1531" s="5" t="s">
        <v>297</v>
      </c>
    </row>
    <row r="1532" customFormat="false" ht="15" hidden="false" customHeight="true" outlineLevel="0" collapsed="false">
      <c r="A1532" s="5" t="s">
        <v>3938</v>
      </c>
      <c r="B1532" s="5" t="n">
        <v>2</v>
      </c>
      <c r="C1532" s="5" t="s">
        <v>523</v>
      </c>
      <c r="D1532" s="5" t="s">
        <v>524</v>
      </c>
      <c r="E1532" s="5" t="s">
        <v>253</v>
      </c>
      <c r="F1532" s="5" t="s">
        <v>254</v>
      </c>
      <c r="G1532" s="5" t="s">
        <v>3941</v>
      </c>
      <c r="H1532" s="5" t="s">
        <v>163</v>
      </c>
      <c r="I1532" s="5" t="s">
        <v>201</v>
      </c>
      <c r="J1532" s="5" t="s">
        <v>202</v>
      </c>
      <c r="K1532" s="5" t="s">
        <v>203</v>
      </c>
      <c r="L1532" s="5" t="s">
        <v>118</v>
      </c>
      <c r="M1532" s="5" t="s">
        <v>157</v>
      </c>
      <c r="N1532" s="5" t="s">
        <v>88</v>
      </c>
      <c r="O1532" s="5" t="s">
        <v>87</v>
      </c>
      <c r="P1532" s="5" t="s">
        <v>204</v>
      </c>
      <c r="Q1532" s="5" t="s">
        <v>90</v>
      </c>
      <c r="R1532" s="5" t="s">
        <v>91</v>
      </c>
      <c r="S1532" s="5" t="s">
        <v>92</v>
      </c>
      <c r="T1532" s="5" t="s">
        <v>93</v>
      </c>
      <c r="U1532" s="5" t="s">
        <v>96</v>
      </c>
      <c r="V1532" s="5" t="s">
        <v>95</v>
      </c>
      <c r="W1532" s="5" t="s">
        <v>125</v>
      </c>
      <c r="X1532" s="5" t="s">
        <v>94</v>
      </c>
      <c r="Y1532" s="5" t="n">
        <v>0</v>
      </c>
      <c r="Z1532" s="5" t="n">
        <v>1</v>
      </c>
      <c r="AA1532" s="5" t="str">
        <f aca="false">IF(Y1532&gt;Z1532,"Win",IF(Y1532&lt;Z1532,"Loss","Draw"))</f>
        <v>Loss</v>
      </c>
      <c r="AB1532" s="5" t="s">
        <v>98</v>
      </c>
      <c r="AC1532" s="5" t="s">
        <v>99</v>
      </c>
      <c r="AD1532" s="5" t="s">
        <v>206</v>
      </c>
      <c r="AE1532" s="5" t="s">
        <v>216</v>
      </c>
      <c r="AF1532" s="5" t="str">
        <f aca="false">IF(AD1532&lt;AE1532,AD1532,AE1532)</f>
        <v>Barbarian Barrel, Cannon Cart, Fireball, Goblins, Minions, Mortar, Rascals, Skeleton Barrel</v>
      </c>
      <c r="AG1532" s="5" t="str">
        <f aca="false">IF(AD1532&lt;AE1532,AE1532,AD1532)</f>
        <v>Berserker, Fire Spirit, Goblin Barrel, Ice Spirit, Magic Archer, Royal Delivery, Tesla, Wall Breakers</v>
      </c>
      <c r="AH1532" s="5" t="str">
        <f aca="false">IF(AD1532=AF1532,AA1532,IF(AA1532="Win","Loss",IF(AA1532="Loss","Win","Draw")))</f>
        <v>Win</v>
      </c>
      <c r="AI1532" s="5" t="s">
        <v>297</v>
      </c>
    </row>
    <row r="1533" customFormat="false" ht="15" hidden="false" customHeight="true" outlineLevel="0" collapsed="false">
      <c r="A1533" s="5" t="s">
        <v>3938</v>
      </c>
      <c r="B1533" s="5" t="n">
        <v>3</v>
      </c>
      <c r="C1533" s="5" t="s">
        <v>523</v>
      </c>
      <c r="D1533" s="5" t="s">
        <v>524</v>
      </c>
      <c r="E1533" s="5" t="s">
        <v>253</v>
      </c>
      <c r="F1533" s="5" t="s">
        <v>254</v>
      </c>
      <c r="G1533" s="5" t="s">
        <v>3942</v>
      </c>
      <c r="H1533" s="5" t="s">
        <v>163</v>
      </c>
      <c r="I1533" s="5" t="s">
        <v>114</v>
      </c>
      <c r="J1533" s="5" t="s">
        <v>186</v>
      </c>
      <c r="K1533" s="5" t="s">
        <v>185</v>
      </c>
      <c r="L1533" s="5" t="s">
        <v>117</v>
      </c>
      <c r="M1533" s="5" t="s">
        <v>111</v>
      </c>
      <c r="N1533" s="5" t="s">
        <v>173</v>
      </c>
      <c r="O1533" s="5" t="s">
        <v>188</v>
      </c>
      <c r="P1533" s="5" t="s">
        <v>187</v>
      </c>
      <c r="Q1533" s="5" t="s">
        <v>114</v>
      </c>
      <c r="R1533" s="5" t="s">
        <v>241</v>
      </c>
      <c r="S1533" s="5" t="s">
        <v>159</v>
      </c>
      <c r="T1533" s="5" t="s">
        <v>88</v>
      </c>
      <c r="U1533" s="5" t="s">
        <v>87</v>
      </c>
      <c r="V1533" s="5" t="s">
        <v>116</v>
      </c>
      <c r="W1533" s="5" t="s">
        <v>137</v>
      </c>
      <c r="X1533" s="5" t="s">
        <v>157</v>
      </c>
      <c r="Y1533" s="5" t="n">
        <v>0</v>
      </c>
      <c r="Z1533" s="5" t="n">
        <v>1</v>
      </c>
      <c r="AA1533" s="5" t="str">
        <f aca="false">IF(Y1533&gt;Z1533,"Win",IF(Y1533&lt;Z1533,"Loss","Draw"))</f>
        <v>Loss</v>
      </c>
      <c r="AB1533" s="5" t="s">
        <v>98</v>
      </c>
      <c r="AC1533" s="5" t="s">
        <v>99</v>
      </c>
      <c r="AD1533" s="5" t="s">
        <v>346</v>
      </c>
      <c r="AE1533" s="5" t="s">
        <v>3943</v>
      </c>
      <c r="AF1533" s="5" t="str">
        <f aca="false">IF(AD1533&lt;AE1533,AD1533,AE1533)</f>
        <v>Balloon, Executioner, Giant Skeleton, Giant Snowball, Miner, Tombstone, Tornado, Zappies</v>
      </c>
      <c r="AG1533" s="5" t="str">
        <f aca="false">IF(AD1533&lt;AE1533,AE1533,AD1533)</f>
        <v>Berserker, Dart Goblin, Fire Spirit, Giant Snowball, Goblin Drill, Knight, Poison, Tesla</v>
      </c>
      <c r="AH1533" s="5" t="str">
        <f aca="false">IF(AD1533=AF1533,AA1533,IF(AA1533="Win","Loss",IF(AA1533="Loss","Win","Draw")))</f>
        <v>Loss</v>
      </c>
      <c r="AI1533" s="5" t="s">
        <v>297</v>
      </c>
    </row>
    <row r="1534" customFormat="false" ht="15" hidden="false" customHeight="true" outlineLevel="0" collapsed="false">
      <c r="A1534" s="7" t="s">
        <v>3944</v>
      </c>
      <c r="B1534" s="7" t="n">
        <v>1</v>
      </c>
      <c r="C1534" s="7" t="s">
        <v>523</v>
      </c>
      <c r="D1534" s="7" t="s">
        <v>524</v>
      </c>
      <c r="E1534" s="7" t="s">
        <v>253</v>
      </c>
      <c r="F1534" s="7" t="s">
        <v>254</v>
      </c>
      <c r="G1534" s="7" t="s">
        <v>3945</v>
      </c>
      <c r="H1534" s="7" t="s">
        <v>163</v>
      </c>
      <c r="I1534" s="7" t="s">
        <v>233</v>
      </c>
      <c r="J1534" s="7" t="s">
        <v>202</v>
      </c>
      <c r="K1534" s="7" t="s">
        <v>201</v>
      </c>
      <c r="L1534" s="7" t="s">
        <v>157</v>
      </c>
      <c r="M1534" s="7" t="s">
        <v>111</v>
      </c>
      <c r="N1534" s="7" t="s">
        <v>88</v>
      </c>
      <c r="O1534" s="7" t="s">
        <v>234</v>
      </c>
      <c r="P1534" s="7" t="s">
        <v>204</v>
      </c>
      <c r="Q1534" s="7" t="s">
        <v>113</v>
      </c>
      <c r="R1534" s="7" t="s">
        <v>95</v>
      </c>
      <c r="S1534" s="7" t="s">
        <v>87</v>
      </c>
      <c r="T1534" s="7" t="s">
        <v>115</v>
      </c>
      <c r="U1534" s="7" t="s">
        <v>241</v>
      </c>
      <c r="V1534" s="7" t="s">
        <v>116</v>
      </c>
      <c r="W1534" s="7" t="s">
        <v>126</v>
      </c>
      <c r="X1534" s="7" t="s">
        <v>118</v>
      </c>
      <c r="Y1534" s="7" t="n">
        <v>1</v>
      </c>
      <c r="Z1534" s="7" t="n">
        <v>0</v>
      </c>
      <c r="AA1534" s="7" t="str">
        <f aca="false">IF(Y1534&gt;Z1534,"Win",IF(Y1534&lt;Z1534,"Loss","Draw"))</f>
        <v>Win</v>
      </c>
      <c r="AB1534" s="7" t="s">
        <v>99</v>
      </c>
      <c r="AC1534" s="7" t="s">
        <v>99</v>
      </c>
      <c r="AD1534" s="7" t="s">
        <v>380</v>
      </c>
      <c r="AE1534" s="7" t="s">
        <v>776</v>
      </c>
      <c r="AF1534" s="7" t="str">
        <f aca="false">IF(AD1534&lt;AE1534,AD1534,AE1534)</f>
        <v>Barbarian Barrel, Furnace, Graveyard, Ice Spirit, Knight, Poison, Skeletons, Tesla</v>
      </c>
      <c r="AG1534" s="7" t="str">
        <f aca="false">IF(AD1534&lt;AE1534,AE1534,AD1534)</f>
        <v>Bats, Berserker, Bomb Tower, Fire Spirit, Magic Archer, Miner, Royal Delivery, Wall Breakers</v>
      </c>
      <c r="AH1534" s="7" t="str">
        <f aca="false">IF(AD1534=AF1534,AA1534,IF(AA1534="Win","Loss",IF(AA1534="Loss","Win","Draw")))</f>
        <v>Loss</v>
      </c>
      <c r="AI1534" s="7" t="s">
        <v>297</v>
      </c>
    </row>
    <row r="1535" customFormat="false" ht="15" hidden="false" customHeight="true" outlineLevel="0" collapsed="false">
      <c r="A1535" s="7" t="s">
        <v>3944</v>
      </c>
      <c r="B1535" s="7" t="n">
        <v>2</v>
      </c>
      <c r="C1535" s="7" t="s">
        <v>523</v>
      </c>
      <c r="D1535" s="7" t="s">
        <v>524</v>
      </c>
      <c r="E1535" s="7" t="s">
        <v>253</v>
      </c>
      <c r="F1535" s="7" t="s">
        <v>254</v>
      </c>
      <c r="G1535" s="7" t="s">
        <v>3946</v>
      </c>
      <c r="H1535" s="7" t="s">
        <v>163</v>
      </c>
      <c r="I1535" s="7" t="s">
        <v>177</v>
      </c>
      <c r="J1535" s="7" t="s">
        <v>95</v>
      </c>
      <c r="K1535" s="7" t="s">
        <v>124</v>
      </c>
      <c r="L1535" s="7" t="s">
        <v>257</v>
      </c>
      <c r="M1535" s="7" t="s">
        <v>215</v>
      </c>
      <c r="N1535" s="7" t="s">
        <v>93</v>
      </c>
      <c r="O1535" s="7" t="s">
        <v>126</v>
      </c>
      <c r="P1535" s="7" t="s">
        <v>150</v>
      </c>
      <c r="Q1535" s="7" t="s">
        <v>407</v>
      </c>
      <c r="R1535" s="7" t="s">
        <v>151</v>
      </c>
      <c r="S1535" s="7" t="s">
        <v>153</v>
      </c>
      <c r="T1535" s="7" t="s">
        <v>165</v>
      </c>
      <c r="U1535" s="7" t="s">
        <v>164</v>
      </c>
      <c r="V1535" s="7" t="s">
        <v>157</v>
      </c>
      <c r="W1535" s="7" t="s">
        <v>89</v>
      </c>
      <c r="X1535" s="7" t="s">
        <v>91</v>
      </c>
      <c r="Y1535" s="7" t="n">
        <v>1</v>
      </c>
      <c r="Z1535" s="7" t="n">
        <v>0</v>
      </c>
      <c r="AA1535" s="7" t="str">
        <f aca="false">IF(Y1535&gt;Z1535,"Win",IF(Y1535&lt;Z1535,"Loss","Draw"))</f>
        <v>Win</v>
      </c>
      <c r="AB1535" s="7" t="s">
        <v>99</v>
      </c>
      <c r="AC1535" s="7" t="s">
        <v>99</v>
      </c>
      <c r="AD1535" s="7" t="s">
        <v>429</v>
      </c>
      <c r="AE1535" s="7" t="s">
        <v>3947</v>
      </c>
      <c r="AF1535" s="7" t="str">
        <f aca="false">IF(AD1535&lt;AE1535,AD1535,AE1535)</f>
        <v>Barbarian Barrel, Electro Spirit, Fireball, Fisherman, Hunter, Royal Ghost, Royal Giant, Skeletons</v>
      </c>
      <c r="AG1535" s="7" t="str">
        <f aca="false">IF(AD1535&lt;AE1535,AE1535,AD1535)</f>
        <v>Cannon, Earthquake, Fire Spirit, Firecracker, Goblins, Hog Rider, Mighty Miner, The Log</v>
      </c>
      <c r="AH1535" s="7" t="str">
        <f aca="false">IF(AD1535=AF1535,AA1535,IF(AA1535="Win","Loss",IF(AA1535="Loss","Win","Draw")))</f>
        <v>Win</v>
      </c>
      <c r="AI1535" s="7" t="s">
        <v>297</v>
      </c>
    </row>
    <row r="1536" customFormat="false" ht="15" hidden="false" customHeight="true" outlineLevel="0" collapsed="false">
      <c r="A1536" s="7" t="s">
        <v>3944</v>
      </c>
      <c r="B1536" s="7" t="n">
        <v>3</v>
      </c>
      <c r="C1536" s="7" t="s">
        <v>523</v>
      </c>
      <c r="D1536" s="7" t="s">
        <v>524</v>
      </c>
      <c r="E1536" s="7" t="s">
        <v>253</v>
      </c>
      <c r="F1536" s="7" t="s">
        <v>254</v>
      </c>
      <c r="G1536" s="7" t="s">
        <v>3948</v>
      </c>
      <c r="H1536" s="7" t="s">
        <v>163</v>
      </c>
      <c r="I1536" s="7" t="s">
        <v>84</v>
      </c>
      <c r="J1536" s="7" t="s">
        <v>108</v>
      </c>
      <c r="K1536" s="7" t="s">
        <v>114</v>
      </c>
      <c r="L1536" s="7" t="s">
        <v>118</v>
      </c>
      <c r="M1536" s="7" t="s">
        <v>138</v>
      </c>
      <c r="N1536" s="7" t="s">
        <v>119</v>
      </c>
      <c r="O1536" s="7" t="s">
        <v>116</v>
      </c>
      <c r="P1536" s="7" t="s">
        <v>115</v>
      </c>
      <c r="Q1536" s="7" t="s">
        <v>127</v>
      </c>
      <c r="R1536" s="7" t="s">
        <v>128</v>
      </c>
      <c r="S1536" s="7" t="s">
        <v>129</v>
      </c>
      <c r="T1536" s="7" t="s">
        <v>97</v>
      </c>
      <c r="U1536" s="7" t="s">
        <v>130</v>
      </c>
      <c r="V1536" s="7" t="s">
        <v>133</v>
      </c>
      <c r="W1536" s="7" t="s">
        <v>173</v>
      </c>
      <c r="X1536" s="7" t="s">
        <v>131</v>
      </c>
      <c r="Y1536" s="7" t="n">
        <v>0</v>
      </c>
      <c r="Z1536" s="7" t="n">
        <v>1</v>
      </c>
      <c r="AA1536" s="7" t="str">
        <f aca="false">IF(Y1536&gt;Z1536,"Win",IF(Y1536&lt;Z1536,"Loss","Draw"))</f>
        <v>Loss</v>
      </c>
      <c r="AB1536" s="7" t="s">
        <v>99</v>
      </c>
      <c r="AC1536" s="7" t="s">
        <v>99</v>
      </c>
      <c r="AD1536" s="7" t="s">
        <v>984</v>
      </c>
      <c r="AE1536" s="7" t="s">
        <v>503</v>
      </c>
      <c r="AF1536" s="7" t="str">
        <f aca="false">IF(AD1536&lt;AE1536,AD1536,AE1536)</f>
        <v>Archers, Dark Prince, Giant Snowball, Goblin Demolisher, Goblin Hut, Graveyard, Ice Spirit, Poison</v>
      </c>
      <c r="AG1536" s="7" t="str">
        <f aca="false">IF(AD1536&lt;AE1536,AE1536,AD1536)</f>
        <v>Arrows, Bandit, Battle Ram, Golden Knight, Mega Knight, Mother Witch, Ronin, Zappies</v>
      </c>
      <c r="AH1536" s="7" t="str">
        <f aca="false">IF(AD1536=AF1536,AA1536,IF(AA1536="Win","Loss",IF(AA1536="Loss","Win","Draw")))</f>
        <v>Loss</v>
      </c>
      <c r="AI1536" s="7" t="s">
        <v>297</v>
      </c>
    </row>
    <row r="1537" customFormat="false" ht="15" hidden="false" customHeight="true" outlineLevel="0" collapsed="false">
      <c r="A1537" s="7" t="s">
        <v>3949</v>
      </c>
      <c r="B1537" s="7" t="n">
        <v>1</v>
      </c>
      <c r="C1537" s="7" t="s">
        <v>523</v>
      </c>
      <c r="D1537" s="7" t="s">
        <v>524</v>
      </c>
      <c r="E1537" s="7" t="s">
        <v>253</v>
      </c>
      <c r="F1537" s="7" t="s">
        <v>254</v>
      </c>
      <c r="G1537" s="7" t="s">
        <v>3950</v>
      </c>
      <c r="H1537" s="7" t="s">
        <v>163</v>
      </c>
      <c r="I1537" s="7" t="s">
        <v>208</v>
      </c>
      <c r="J1537" s="7" t="s">
        <v>188</v>
      </c>
      <c r="K1537" s="7" t="s">
        <v>109</v>
      </c>
      <c r="L1537" s="7" t="s">
        <v>110</v>
      </c>
      <c r="M1537" s="7" t="s">
        <v>86</v>
      </c>
      <c r="N1537" s="7" t="s">
        <v>88</v>
      </c>
      <c r="O1537" s="7" t="s">
        <v>93</v>
      </c>
      <c r="P1537" s="7" t="s">
        <v>112</v>
      </c>
      <c r="Q1537" s="7" t="s">
        <v>114</v>
      </c>
      <c r="R1537" s="7" t="s">
        <v>337</v>
      </c>
      <c r="S1537" s="7" t="s">
        <v>185</v>
      </c>
      <c r="T1537" s="7" t="s">
        <v>95</v>
      </c>
      <c r="U1537" s="7" t="s">
        <v>124</v>
      </c>
      <c r="V1537" s="7" t="s">
        <v>85</v>
      </c>
      <c r="W1537" s="7" t="s">
        <v>126</v>
      </c>
      <c r="X1537" s="7" t="s">
        <v>223</v>
      </c>
      <c r="Y1537" s="7" t="n">
        <v>1</v>
      </c>
      <c r="Z1537" s="7" t="n">
        <v>0</v>
      </c>
      <c r="AA1537" s="7" t="str">
        <f aca="false">IF(Y1537&gt;Z1537,"Win",IF(Y1537&lt;Z1537,"Loss","Draw"))</f>
        <v>Win</v>
      </c>
      <c r="AB1537" s="7" t="s">
        <v>99</v>
      </c>
      <c r="AC1537" s="7" t="s">
        <v>99</v>
      </c>
      <c r="AD1537" s="7" t="s">
        <v>368</v>
      </c>
      <c r="AE1537" s="7" t="s">
        <v>3951</v>
      </c>
      <c r="AF1537" s="7" t="str">
        <f aca="false">IF(AD1537&lt;AE1537,AD1537,AE1537)</f>
        <v>Barbarian Barrel, Boss Bandit, Executioner, Giant Snowball, Lightning, Ram Rider, Royal Ghost, Skeletons</v>
      </c>
      <c r="AG1537" s="7" t="str">
        <f aca="false">IF(AD1537&lt;AE1537,AE1537,AD1537)</f>
        <v>Berserker, Fireball, Lava Hound, Skeleton Dragons, Spirit Empress, Tombstone, Valkyrie, Zap</v>
      </c>
      <c r="AH1537" s="7" t="str">
        <f aca="false">IF(AD1537=AF1537,AA1537,IF(AA1537="Win","Loss",IF(AA1537="Loss","Win","Draw")))</f>
        <v>Loss</v>
      </c>
      <c r="AI1537" s="7" t="s">
        <v>297</v>
      </c>
    </row>
    <row r="1538" customFormat="false" ht="15" hidden="false" customHeight="true" outlineLevel="0" collapsed="false">
      <c r="A1538" s="7" t="s">
        <v>3949</v>
      </c>
      <c r="B1538" s="7" t="n">
        <v>2</v>
      </c>
      <c r="C1538" s="7" t="s">
        <v>523</v>
      </c>
      <c r="D1538" s="7" t="s">
        <v>524</v>
      </c>
      <c r="E1538" s="7" t="s">
        <v>253</v>
      </c>
      <c r="F1538" s="7" t="s">
        <v>254</v>
      </c>
      <c r="G1538" s="7" t="s">
        <v>3952</v>
      </c>
      <c r="H1538" s="7" t="s">
        <v>163</v>
      </c>
      <c r="I1538" s="7" t="s">
        <v>84</v>
      </c>
      <c r="J1538" s="7" t="s">
        <v>123</v>
      </c>
      <c r="K1538" s="7" t="s">
        <v>126</v>
      </c>
      <c r="L1538" s="7" t="s">
        <v>118</v>
      </c>
      <c r="M1538" s="7" t="s">
        <v>234</v>
      </c>
      <c r="N1538" s="7" t="s">
        <v>116</v>
      </c>
      <c r="O1538" s="7" t="s">
        <v>115</v>
      </c>
      <c r="P1538" s="7" t="s">
        <v>95</v>
      </c>
      <c r="Q1538" s="7" t="s">
        <v>177</v>
      </c>
      <c r="R1538" s="7" t="s">
        <v>83</v>
      </c>
      <c r="S1538" s="7" t="s">
        <v>188</v>
      </c>
      <c r="T1538" s="7" t="s">
        <v>86</v>
      </c>
      <c r="U1538" s="7" t="s">
        <v>133</v>
      </c>
      <c r="V1538" s="7" t="s">
        <v>89</v>
      </c>
      <c r="W1538" s="7" t="s">
        <v>93</v>
      </c>
      <c r="X1538" s="7" t="s">
        <v>215</v>
      </c>
      <c r="Y1538" s="7" t="n">
        <v>0</v>
      </c>
      <c r="Z1538" s="7" t="n">
        <v>3</v>
      </c>
      <c r="AA1538" s="7" t="str">
        <f aca="false">IF(Y1538&gt;Z1538,"Win",IF(Y1538&lt;Z1538,"Loss","Draw"))</f>
        <v>Loss</v>
      </c>
      <c r="AB1538" s="7" t="s">
        <v>99</v>
      </c>
      <c r="AC1538" s="7" t="s">
        <v>99</v>
      </c>
      <c r="AD1538" s="7" t="s">
        <v>1374</v>
      </c>
      <c r="AE1538" s="7" t="s">
        <v>494</v>
      </c>
      <c r="AF1538" s="7" t="str">
        <f aca="false">IF(AD1538&lt;AE1538,AD1538,AE1538)</f>
        <v>Archers, Barbarian Barrel, Bomb Tower, Goblinstein, Graveyard, Ice Spirit, Poison, Skeletons</v>
      </c>
      <c r="AG1538" s="7" t="str">
        <f aca="false">IF(AD1538&lt;AE1538,AE1538,AD1538)</f>
        <v>Fireball, Fisherman, Monk, Mother Witch, Royal Giant, Skeleton Dragons, The Log, Tombstone</v>
      </c>
      <c r="AH1538" s="7" t="str">
        <f aca="false">IF(AD1538=AF1538,AA1538,IF(AA1538="Win","Loss",IF(AA1538="Loss","Win","Draw")))</f>
        <v>Loss</v>
      </c>
      <c r="AI1538" s="7" t="s">
        <v>297</v>
      </c>
    </row>
    <row r="1539" customFormat="false" ht="15" hidden="false" customHeight="true" outlineLevel="0" collapsed="false">
      <c r="A1539" s="7" t="s">
        <v>3949</v>
      </c>
      <c r="B1539" s="7" t="n">
        <v>3</v>
      </c>
      <c r="C1539" s="7" t="s">
        <v>523</v>
      </c>
      <c r="D1539" s="7" t="s">
        <v>524</v>
      </c>
      <c r="E1539" s="7" t="s">
        <v>253</v>
      </c>
      <c r="F1539" s="7" t="s">
        <v>254</v>
      </c>
      <c r="G1539" s="7" t="s">
        <v>3953</v>
      </c>
      <c r="H1539" s="7" t="s">
        <v>163</v>
      </c>
      <c r="I1539" s="7" t="s">
        <v>153</v>
      </c>
      <c r="J1539" s="7" t="s">
        <v>194</v>
      </c>
      <c r="K1539" s="7" t="s">
        <v>114</v>
      </c>
      <c r="L1539" s="7" t="s">
        <v>242</v>
      </c>
      <c r="M1539" s="7" t="s">
        <v>157</v>
      </c>
      <c r="N1539" s="7" t="s">
        <v>97</v>
      </c>
      <c r="O1539" s="7" t="s">
        <v>137</v>
      </c>
      <c r="P1539" s="7" t="s">
        <v>130</v>
      </c>
      <c r="Q1539" s="7" t="s">
        <v>203</v>
      </c>
      <c r="R1539" s="7" t="s">
        <v>128</v>
      </c>
      <c r="S1539" s="7" t="s">
        <v>202</v>
      </c>
      <c r="T1539" s="7" t="s">
        <v>204</v>
      </c>
      <c r="U1539" s="7" t="s">
        <v>201</v>
      </c>
      <c r="V1539" s="7" t="s">
        <v>157</v>
      </c>
      <c r="W1539" s="7" t="s">
        <v>118</v>
      </c>
      <c r="X1539" s="7" t="s">
        <v>234</v>
      </c>
      <c r="Y1539" s="7" t="n">
        <v>0</v>
      </c>
      <c r="Z1539" s="7" t="n">
        <v>1</v>
      </c>
      <c r="AA1539" s="7" t="str">
        <f aca="false">IF(Y1539&gt;Z1539,"Win",IF(Y1539&lt;Z1539,"Loss","Draw"))</f>
        <v>Loss</v>
      </c>
      <c r="AB1539" s="7" t="s">
        <v>99</v>
      </c>
      <c r="AC1539" s="7" t="s">
        <v>99</v>
      </c>
      <c r="AD1539" s="7" t="s">
        <v>3954</v>
      </c>
      <c r="AE1539" s="7" t="s">
        <v>3955</v>
      </c>
      <c r="AF1539" s="7" t="str">
        <f aca="false">IF(AD1539&lt;AE1539,AD1539,AE1539)</f>
        <v>Archer Queen, Arrows, Bomber, Cannon, Fire Spirit, Giant Snowball, Goblin Drill, Ronin</v>
      </c>
      <c r="AG1539" s="7" t="str">
        <f aca="false">IF(AD1539&lt;AE1539,AE1539,AD1539)</f>
        <v>Bomb Tower, Fire Spirit, Goblin Barrel, Golden Knight, Ice Spirit, Magic Archer, Royal Delivery, Wall Breakers</v>
      </c>
      <c r="AH1539" s="7" t="str">
        <f aca="false">IF(AD1539=AF1539,AA1539,IF(AA1539="Win","Loss",IF(AA1539="Loss","Win","Draw")))</f>
        <v>Loss</v>
      </c>
      <c r="AI1539" s="7" t="s">
        <v>297</v>
      </c>
    </row>
    <row r="1540" customFormat="false" ht="15" hidden="false" customHeight="true" outlineLevel="0" collapsed="false">
      <c r="A1540" s="7" t="s">
        <v>3956</v>
      </c>
      <c r="B1540" s="7" t="n">
        <v>1</v>
      </c>
      <c r="C1540" s="7" t="s">
        <v>523</v>
      </c>
      <c r="D1540" s="7" t="s">
        <v>524</v>
      </c>
      <c r="E1540" s="7" t="s">
        <v>253</v>
      </c>
      <c r="F1540" s="7" t="s">
        <v>254</v>
      </c>
      <c r="G1540" s="7" t="s">
        <v>3957</v>
      </c>
      <c r="H1540" s="7" t="s">
        <v>163</v>
      </c>
      <c r="I1540" s="7" t="s">
        <v>84</v>
      </c>
      <c r="J1540" s="7" t="s">
        <v>158</v>
      </c>
      <c r="K1540" s="7" t="s">
        <v>114</v>
      </c>
      <c r="L1540" s="7" t="s">
        <v>126</v>
      </c>
      <c r="M1540" s="7" t="s">
        <v>115</v>
      </c>
      <c r="N1540" s="7" t="s">
        <v>173</v>
      </c>
      <c r="O1540" s="7" t="s">
        <v>447</v>
      </c>
      <c r="P1540" s="7" t="s">
        <v>130</v>
      </c>
      <c r="Q1540" s="7" t="s">
        <v>82</v>
      </c>
      <c r="R1540" s="7" t="s">
        <v>194</v>
      </c>
      <c r="S1540" s="7" t="s">
        <v>153</v>
      </c>
      <c r="T1540" s="7" t="s">
        <v>164</v>
      </c>
      <c r="U1540" s="7" t="s">
        <v>157</v>
      </c>
      <c r="V1540" s="7" t="s">
        <v>126</v>
      </c>
      <c r="W1540" s="7" t="s">
        <v>204</v>
      </c>
      <c r="X1540" s="7" t="s">
        <v>89</v>
      </c>
      <c r="Y1540" s="7" t="n">
        <v>1</v>
      </c>
      <c r="Z1540" s="7" t="n">
        <v>0</v>
      </c>
      <c r="AA1540" s="7" t="str">
        <f aca="false">IF(Y1540&gt;Z1540,"Win",IF(Y1540&lt;Z1540,"Loss","Draw"))</f>
        <v>Win</v>
      </c>
      <c r="AB1540" s="7" t="s">
        <v>99</v>
      </c>
      <c r="AC1540" s="7" t="s">
        <v>99</v>
      </c>
      <c r="AD1540" s="7" t="s">
        <v>1338</v>
      </c>
      <c r="AE1540" s="7" t="s">
        <v>1083</v>
      </c>
      <c r="AF1540" s="7" t="str">
        <f aca="false">IF(AD1540&lt;AE1540,AD1540,AE1540)</f>
        <v>Archer Queen, Cannon, Earthquake, Fire Spirit, Royal Delivery, Royal Hogs, Skeletons, The Log</v>
      </c>
      <c r="AG1540" s="7" t="str">
        <f aca="false">IF(AD1540&lt;AE1540,AE1540,AD1540)</f>
        <v>Archers, Arrows, Bowler, Giant, Giant Snowball, Graveyard, Skeletons, Zappies</v>
      </c>
      <c r="AH1540" s="7" t="str">
        <f aca="false">IF(AD1540=AF1540,AA1540,IF(AA1540="Win","Loss",IF(AA1540="Loss","Win","Draw")))</f>
        <v>Loss</v>
      </c>
      <c r="AI1540" s="7" t="s">
        <v>297</v>
      </c>
    </row>
    <row r="1541" customFormat="false" ht="15" hidden="false" customHeight="true" outlineLevel="0" collapsed="false">
      <c r="A1541" s="7" t="s">
        <v>3956</v>
      </c>
      <c r="B1541" s="7" t="n">
        <v>2</v>
      </c>
      <c r="C1541" s="7" t="s">
        <v>523</v>
      </c>
      <c r="D1541" s="7" t="s">
        <v>524</v>
      </c>
      <c r="E1541" s="7" t="s">
        <v>253</v>
      </c>
      <c r="F1541" s="7" t="s">
        <v>254</v>
      </c>
      <c r="G1541" s="7" t="s">
        <v>3958</v>
      </c>
      <c r="H1541" s="7" t="s">
        <v>163</v>
      </c>
      <c r="I1541" s="7" t="s">
        <v>90</v>
      </c>
      <c r="J1541" s="7" t="s">
        <v>123</v>
      </c>
      <c r="K1541" s="7" t="s">
        <v>124</v>
      </c>
      <c r="L1541" s="7" t="s">
        <v>91</v>
      </c>
      <c r="M1541" s="7" t="s">
        <v>85</v>
      </c>
      <c r="N1541" s="7" t="s">
        <v>95</v>
      </c>
      <c r="O1541" s="7" t="s">
        <v>96</v>
      </c>
      <c r="P1541" s="7" t="s">
        <v>125</v>
      </c>
      <c r="Q1541" s="7" t="s">
        <v>84</v>
      </c>
      <c r="R1541" s="7" t="s">
        <v>108</v>
      </c>
      <c r="S1541" s="7" t="s">
        <v>114</v>
      </c>
      <c r="T1541" s="7" t="s">
        <v>116</v>
      </c>
      <c r="U1541" s="7" t="s">
        <v>119</v>
      </c>
      <c r="V1541" s="7" t="s">
        <v>138</v>
      </c>
      <c r="W1541" s="7" t="s">
        <v>118</v>
      </c>
      <c r="X1541" s="7" t="s">
        <v>115</v>
      </c>
      <c r="Y1541" s="7" t="n">
        <v>1</v>
      </c>
      <c r="Z1541" s="7" t="n">
        <v>0</v>
      </c>
      <c r="AA1541" s="7" t="str">
        <f aca="false">IF(Y1541&gt;Z1541,"Win",IF(Y1541&lt;Z1541,"Loss","Draw"))</f>
        <v>Win</v>
      </c>
      <c r="AB1541" s="7" t="s">
        <v>99</v>
      </c>
      <c r="AC1541" s="7" t="s">
        <v>99</v>
      </c>
      <c r="AD1541" s="7" t="s">
        <v>1666</v>
      </c>
      <c r="AE1541" s="7" t="s">
        <v>984</v>
      </c>
      <c r="AF1541" s="7" t="str">
        <f aca="false">IF(AD1541&lt;AE1541,AD1541,AE1541)</f>
        <v>Archers, Dark Prince, Giant Snowball, Goblin Demolisher, Goblin Hut, Graveyard, Ice Spirit, Poison</v>
      </c>
      <c r="AG1541" s="7" t="str">
        <f aca="false">IF(AD1541&lt;AE1541,AE1541,AD1541)</f>
        <v>Barbarian Barrel, Cannon Cart, Goblins, Goblinstein, Lightning, Minions, Mortar, Royal Ghost</v>
      </c>
      <c r="AH1541" s="7" t="str">
        <f aca="false">IF(AD1541=AF1541,AA1541,IF(AA1541="Win","Loss",IF(AA1541="Loss","Win","Draw")))</f>
        <v>Loss</v>
      </c>
      <c r="AI1541" s="7" t="s">
        <v>297</v>
      </c>
    </row>
    <row r="1542" customFormat="false" ht="15" hidden="false" customHeight="true" outlineLevel="0" collapsed="false">
      <c r="A1542" s="7" t="s">
        <v>3956</v>
      </c>
      <c r="B1542" s="7" t="n">
        <v>3</v>
      </c>
      <c r="C1542" s="7" t="s">
        <v>523</v>
      </c>
      <c r="D1542" s="7" t="s">
        <v>524</v>
      </c>
      <c r="E1542" s="7" t="s">
        <v>253</v>
      </c>
      <c r="F1542" s="7" t="s">
        <v>254</v>
      </c>
      <c r="G1542" s="7" t="s">
        <v>3959</v>
      </c>
      <c r="H1542" s="7" t="s">
        <v>163</v>
      </c>
      <c r="I1542" s="7" t="s">
        <v>185</v>
      </c>
      <c r="J1542" s="7" t="s">
        <v>186</v>
      </c>
      <c r="K1542" s="7" t="s">
        <v>241</v>
      </c>
      <c r="L1542" s="7" t="s">
        <v>109</v>
      </c>
      <c r="M1542" s="7" t="s">
        <v>111</v>
      </c>
      <c r="N1542" s="7" t="s">
        <v>88</v>
      </c>
      <c r="O1542" s="7" t="s">
        <v>234</v>
      </c>
      <c r="P1542" s="7" t="s">
        <v>187</v>
      </c>
      <c r="Q1542" s="7" t="s">
        <v>113</v>
      </c>
      <c r="R1542" s="7" t="s">
        <v>83</v>
      </c>
      <c r="S1542" s="7" t="s">
        <v>177</v>
      </c>
      <c r="T1542" s="7" t="s">
        <v>124</v>
      </c>
      <c r="U1542" s="7" t="s">
        <v>215</v>
      </c>
      <c r="V1542" s="7" t="s">
        <v>93</v>
      </c>
      <c r="W1542" s="7" t="s">
        <v>95</v>
      </c>
      <c r="X1542" s="7" t="s">
        <v>150</v>
      </c>
      <c r="Y1542" s="7" t="n">
        <v>0</v>
      </c>
      <c r="Z1542" s="7" t="n">
        <v>1</v>
      </c>
      <c r="AA1542" s="7" t="str">
        <f aca="false">IF(Y1542&gt;Z1542,"Win",IF(Y1542&lt;Z1542,"Loss","Draw"))</f>
        <v>Loss</v>
      </c>
      <c r="AB1542" s="7" t="s">
        <v>99</v>
      </c>
      <c r="AC1542" s="7" t="s">
        <v>99</v>
      </c>
      <c r="AD1542" s="7" t="s">
        <v>363</v>
      </c>
      <c r="AE1542" s="7" t="s">
        <v>3960</v>
      </c>
      <c r="AF1542" s="7" t="str">
        <f aca="false">IF(AD1542&lt;AE1542,AD1542,AE1542)</f>
        <v>Balloon, Berserker, Bomb Tower, Executioner, Knight, Miner, Tornado, Zap</v>
      </c>
      <c r="AG1542" s="7" t="str">
        <f aca="false">IF(AD1542&lt;AE1542,AE1542,AD1542)</f>
        <v>Barbarian Barrel, Electro Spirit, Fireball, Fisherman, Furnace, Monk, Royal Ghost, Royal Giant</v>
      </c>
      <c r="AH1542" s="7" t="str">
        <f aca="false">IF(AD1542=AF1542,AA1542,IF(AA1542="Win","Loss",IF(AA1542="Loss","Win","Draw")))</f>
        <v>Loss</v>
      </c>
      <c r="AI1542" s="7" t="s">
        <v>297</v>
      </c>
    </row>
    <row r="1543" customFormat="false" ht="15" hidden="false" customHeight="true" outlineLevel="0" collapsed="false">
      <c r="A1543" s="7" t="s">
        <v>3961</v>
      </c>
      <c r="B1543" s="7" t="n">
        <v>1</v>
      </c>
      <c r="C1543" s="7" t="s">
        <v>523</v>
      </c>
      <c r="D1543" s="7" t="s">
        <v>524</v>
      </c>
      <c r="E1543" s="7" t="s">
        <v>253</v>
      </c>
      <c r="F1543" s="7" t="s">
        <v>254</v>
      </c>
      <c r="G1543" s="7" t="s">
        <v>3962</v>
      </c>
      <c r="H1543" s="7" t="s">
        <v>163</v>
      </c>
      <c r="I1543" s="7" t="s">
        <v>82</v>
      </c>
      <c r="J1543" s="7" t="s">
        <v>151</v>
      </c>
      <c r="K1543" s="7" t="s">
        <v>152</v>
      </c>
      <c r="L1543" s="7" t="s">
        <v>126</v>
      </c>
      <c r="M1543" s="7" t="s">
        <v>150</v>
      </c>
      <c r="N1543" s="7" t="s">
        <v>153</v>
      </c>
      <c r="O1543" s="7" t="s">
        <v>85</v>
      </c>
      <c r="P1543" s="7" t="s">
        <v>89</v>
      </c>
      <c r="Q1543" s="7" t="s">
        <v>137</v>
      </c>
      <c r="R1543" s="7" t="s">
        <v>202</v>
      </c>
      <c r="S1543" s="7" t="s">
        <v>114</v>
      </c>
      <c r="T1543" s="7" t="s">
        <v>241</v>
      </c>
      <c r="U1543" s="7" t="s">
        <v>157</v>
      </c>
      <c r="V1543" s="7" t="s">
        <v>126</v>
      </c>
      <c r="W1543" s="7" t="s">
        <v>116</v>
      </c>
      <c r="X1543" s="7" t="s">
        <v>87</v>
      </c>
      <c r="Y1543" s="7" t="n">
        <v>1</v>
      </c>
      <c r="Z1543" s="7" t="n">
        <v>0</v>
      </c>
      <c r="AA1543" s="7" t="str">
        <f aca="false">IF(Y1543&gt;Z1543,"Win",IF(Y1543&lt;Z1543,"Loss","Draw"))</f>
        <v>Win</v>
      </c>
      <c r="AB1543" s="7" t="s">
        <v>99</v>
      </c>
      <c r="AC1543" s="7" t="s">
        <v>99</v>
      </c>
      <c r="AD1543" s="7" t="s">
        <v>155</v>
      </c>
      <c r="AE1543" s="7" t="s">
        <v>1167</v>
      </c>
      <c r="AF1543" s="7" t="str">
        <f aca="false">IF(AD1543&lt;AE1543,AD1543,AE1543)</f>
        <v>Baby Dragon, Cannon, Electro Spirit, Lightning, Mighty Miner, Royal Hogs, Skeletons, The Log</v>
      </c>
      <c r="AG1543" s="7" t="str">
        <f aca="false">IF(AD1543&lt;AE1543,AE1543,AD1543)</f>
        <v>Fire Spirit, Giant Snowball, Goblin Drill, Knight, Magic Archer, Poison, Skeletons, Tesla</v>
      </c>
      <c r="AH1543" s="7" t="str">
        <f aca="false">IF(AD1543=AF1543,AA1543,IF(AA1543="Win","Loss",IF(AA1543="Loss","Win","Draw")))</f>
        <v>Win</v>
      </c>
      <c r="AI1543" s="7" t="s">
        <v>297</v>
      </c>
    </row>
    <row r="1544" customFormat="false" ht="15" hidden="false" customHeight="true" outlineLevel="0" collapsed="false">
      <c r="A1544" s="7" t="s">
        <v>3961</v>
      </c>
      <c r="B1544" s="7" t="n">
        <v>2</v>
      </c>
      <c r="C1544" s="7" t="s">
        <v>523</v>
      </c>
      <c r="D1544" s="7" t="s">
        <v>524</v>
      </c>
      <c r="E1544" s="7" t="s">
        <v>253</v>
      </c>
      <c r="F1544" s="7" t="s">
        <v>254</v>
      </c>
      <c r="G1544" s="7" t="s">
        <v>3963</v>
      </c>
      <c r="H1544" s="7" t="s">
        <v>163</v>
      </c>
      <c r="I1544" s="7" t="s">
        <v>107</v>
      </c>
      <c r="J1544" s="7" t="s">
        <v>91</v>
      </c>
      <c r="K1544" s="7" t="s">
        <v>84</v>
      </c>
      <c r="L1544" s="7" t="s">
        <v>95</v>
      </c>
      <c r="M1544" s="7" t="s">
        <v>165</v>
      </c>
      <c r="N1544" s="7" t="s">
        <v>164</v>
      </c>
      <c r="O1544" s="7" t="s">
        <v>118</v>
      </c>
      <c r="P1544" s="7" t="s">
        <v>97</v>
      </c>
      <c r="Q1544" s="7" t="s">
        <v>127</v>
      </c>
      <c r="R1544" s="7" t="s">
        <v>128</v>
      </c>
      <c r="S1544" s="7" t="s">
        <v>129</v>
      </c>
      <c r="T1544" s="7" t="s">
        <v>124</v>
      </c>
      <c r="U1544" s="7" t="s">
        <v>86</v>
      </c>
      <c r="V1544" s="7" t="s">
        <v>133</v>
      </c>
      <c r="W1544" s="7" t="s">
        <v>97</v>
      </c>
      <c r="X1544" s="7" t="s">
        <v>130</v>
      </c>
      <c r="Y1544" s="7" t="n">
        <v>1</v>
      </c>
      <c r="Z1544" s="7" t="n">
        <v>0</v>
      </c>
      <c r="AA1544" s="7" t="str">
        <f aca="false">IF(Y1544&gt;Z1544,"Win",IF(Y1544&lt;Z1544,"Loss","Draw"))</f>
        <v>Win</v>
      </c>
      <c r="AB1544" s="7" t="s">
        <v>99</v>
      </c>
      <c r="AC1544" s="7" t="s">
        <v>99</v>
      </c>
      <c r="AD1544" s="7" t="s">
        <v>3964</v>
      </c>
      <c r="AE1544" s="7" t="s">
        <v>1616</v>
      </c>
      <c r="AF1544" s="7" t="str">
        <f aca="false">IF(AD1544&lt;AE1544,AD1544,AE1544)</f>
        <v>Archers, Barbarian Barrel, Earthquake, Goblin Cage, Goblins, Hog Rider, Ice Spirit, Ronin</v>
      </c>
      <c r="AG1544" s="7" t="str">
        <f aca="false">IF(AD1544&lt;AE1544,AE1544,AD1544)</f>
        <v>Arrows, Battle Ram, Golden Knight, Mega Knight, Mother Witch, Ronin, Royal Ghost, Skeleton Dragons</v>
      </c>
      <c r="AH1544" s="7" t="str">
        <f aca="false">IF(AD1544=AF1544,AA1544,IF(AA1544="Win","Loss",IF(AA1544="Loss","Win","Draw")))</f>
        <v>Win</v>
      </c>
      <c r="AI1544" s="7" t="s">
        <v>297</v>
      </c>
    </row>
    <row r="1545" customFormat="false" ht="15" hidden="false" customHeight="true" outlineLevel="0" collapsed="false">
      <c r="A1545" s="7" t="s">
        <v>3961</v>
      </c>
      <c r="B1545" s="7" t="n">
        <v>3</v>
      </c>
      <c r="C1545" s="7" t="s">
        <v>523</v>
      </c>
      <c r="D1545" s="7" t="s">
        <v>524</v>
      </c>
      <c r="E1545" s="7" t="s">
        <v>253</v>
      </c>
      <c r="F1545" s="7" t="s">
        <v>254</v>
      </c>
      <c r="G1545" s="7" t="s">
        <v>3965</v>
      </c>
      <c r="H1545" s="7" t="s">
        <v>163</v>
      </c>
      <c r="I1545" s="7" t="s">
        <v>284</v>
      </c>
      <c r="J1545" s="7" t="s">
        <v>186</v>
      </c>
      <c r="K1545" s="7" t="s">
        <v>418</v>
      </c>
      <c r="L1545" s="7" t="s">
        <v>96</v>
      </c>
      <c r="M1545" s="7" t="s">
        <v>242</v>
      </c>
      <c r="N1545" s="7" t="s">
        <v>110</v>
      </c>
      <c r="O1545" s="7" t="s">
        <v>130</v>
      </c>
      <c r="P1545" s="7" t="s">
        <v>114</v>
      </c>
      <c r="Q1545" s="7" t="s">
        <v>92</v>
      </c>
      <c r="R1545" s="7" t="s">
        <v>91</v>
      </c>
      <c r="S1545" s="7" t="s">
        <v>90</v>
      </c>
      <c r="T1545" s="7" t="s">
        <v>96</v>
      </c>
      <c r="U1545" s="7" t="s">
        <v>159</v>
      </c>
      <c r="V1545" s="7" t="s">
        <v>94</v>
      </c>
      <c r="W1545" s="7" t="s">
        <v>150</v>
      </c>
      <c r="X1545" s="7" t="s">
        <v>93</v>
      </c>
      <c r="Y1545" s="7" t="n">
        <v>0</v>
      </c>
      <c r="Z1545" s="7" t="n">
        <v>1</v>
      </c>
      <c r="AA1545" s="7" t="str">
        <f aca="false">IF(Y1545&gt;Z1545,"Win",IF(Y1545&lt;Z1545,"Loss","Draw"))</f>
        <v>Loss</v>
      </c>
      <c r="AB1545" s="7" t="s">
        <v>99</v>
      </c>
      <c r="AC1545" s="7" t="s">
        <v>99</v>
      </c>
      <c r="AD1545" s="7" t="s">
        <v>419</v>
      </c>
      <c r="AE1545" s="7" t="s">
        <v>3966</v>
      </c>
      <c r="AF1545" s="7" t="str">
        <f aca="false">IF(AD1545&lt;AE1545,AD1545,AE1545)</f>
        <v>Arrows, Balloon, Bomber, Giant Snowball, Inferno Dragon, Lava Hound, Minions, Skeleton Army</v>
      </c>
      <c r="AG1545" s="7" t="str">
        <f aca="false">IF(AD1545&lt;AE1545,AE1545,AD1545)</f>
        <v>Dart Goblin, Electro Spirit, Fireball, Goblins, Minions, Mortar, Rascals, Skeleton Barrel</v>
      </c>
      <c r="AH1545" s="7" t="str">
        <f aca="false">IF(AD1545=AF1545,AA1545,IF(AA1545="Win","Loss",IF(AA1545="Loss","Win","Draw")))</f>
        <v>Loss</v>
      </c>
      <c r="AI1545" s="7" t="s">
        <v>297</v>
      </c>
    </row>
    <row r="1546" customFormat="false" ht="15" hidden="false" customHeight="true" outlineLevel="0" collapsed="false">
      <c r="A1546" s="7" t="s">
        <v>3967</v>
      </c>
      <c r="B1546" s="7" t="n">
        <v>1</v>
      </c>
      <c r="C1546" s="7" t="s">
        <v>523</v>
      </c>
      <c r="D1546" s="7" t="s">
        <v>524</v>
      </c>
      <c r="E1546" s="7" t="s">
        <v>253</v>
      </c>
      <c r="F1546" s="7" t="s">
        <v>254</v>
      </c>
      <c r="G1546" s="7" t="s">
        <v>3968</v>
      </c>
      <c r="H1546" s="7" t="s">
        <v>163</v>
      </c>
      <c r="I1546" s="7" t="s">
        <v>141</v>
      </c>
      <c r="J1546" s="7" t="s">
        <v>95</v>
      </c>
      <c r="K1546" s="7" t="s">
        <v>107</v>
      </c>
      <c r="L1546" s="7" t="s">
        <v>177</v>
      </c>
      <c r="M1546" s="7" t="s">
        <v>150</v>
      </c>
      <c r="N1546" s="7" t="s">
        <v>178</v>
      </c>
      <c r="O1546" s="7" t="s">
        <v>93</v>
      </c>
      <c r="P1546" s="7" t="s">
        <v>143</v>
      </c>
      <c r="Q1546" s="7" t="s">
        <v>177</v>
      </c>
      <c r="R1546" s="7" t="s">
        <v>83</v>
      </c>
      <c r="S1546" s="7" t="s">
        <v>257</v>
      </c>
      <c r="T1546" s="7" t="s">
        <v>126</v>
      </c>
      <c r="U1546" s="7" t="s">
        <v>215</v>
      </c>
      <c r="V1546" s="7" t="s">
        <v>150</v>
      </c>
      <c r="W1546" s="7" t="s">
        <v>93</v>
      </c>
      <c r="X1546" s="7" t="s">
        <v>95</v>
      </c>
      <c r="Y1546" s="7" t="n">
        <v>1</v>
      </c>
      <c r="Z1546" s="7" t="n">
        <v>0</v>
      </c>
      <c r="AA1546" s="7" t="str">
        <f aca="false">IF(Y1546&gt;Z1546,"Win",IF(Y1546&lt;Z1546,"Loss","Draw"))</f>
        <v>Win</v>
      </c>
      <c r="AB1546" s="7" t="s">
        <v>99</v>
      </c>
      <c r="AC1546" s="7" t="s">
        <v>99</v>
      </c>
      <c r="AD1546" s="7" t="s">
        <v>180</v>
      </c>
      <c r="AE1546" s="7" t="s">
        <v>1106</v>
      </c>
      <c r="AF1546" s="7" t="str">
        <f aca="false">IF(AD1546&lt;AE1546,AD1546,AE1546)</f>
        <v>Barbarian Barrel, Electro Spirit, Fireball, Fisherman, Hunter, Monk, Royal Giant, Skeletons</v>
      </c>
      <c r="AG1546" s="7" t="str">
        <f aca="false">IF(AD1546&lt;AE1546,AE1546,AD1546)</f>
        <v>Barbarian Barrel, Electro Spirit, Fireball, Goblin Cage, Heal Spirit, Lumberjack, Phoenix, Royal Giant</v>
      </c>
      <c r="AH1546" s="7" t="str">
        <f aca="false">IF(AD1546=AF1546,AA1546,IF(AA1546="Win","Loss",IF(AA1546="Loss","Win","Draw")))</f>
        <v>Loss</v>
      </c>
      <c r="AI1546" s="7" t="s">
        <v>297</v>
      </c>
    </row>
    <row r="1547" customFormat="false" ht="15" hidden="false" customHeight="true" outlineLevel="0" collapsed="false">
      <c r="A1547" s="7" t="s">
        <v>3967</v>
      </c>
      <c r="B1547" s="7" t="n">
        <v>2</v>
      </c>
      <c r="C1547" s="7" t="s">
        <v>523</v>
      </c>
      <c r="D1547" s="7" t="s">
        <v>524</v>
      </c>
      <c r="E1547" s="7" t="s">
        <v>253</v>
      </c>
      <c r="F1547" s="7" t="s">
        <v>254</v>
      </c>
      <c r="G1547" s="7" t="s">
        <v>3969</v>
      </c>
      <c r="H1547" s="7" t="s">
        <v>163</v>
      </c>
      <c r="I1547" s="7" t="s">
        <v>129</v>
      </c>
      <c r="J1547" s="7" t="s">
        <v>128</v>
      </c>
      <c r="K1547" s="7" t="s">
        <v>127</v>
      </c>
      <c r="L1547" s="7" t="s">
        <v>97</v>
      </c>
      <c r="M1547" s="7" t="s">
        <v>131</v>
      </c>
      <c r="N1547" s="7" t="s">
        <v>173</v>
      </c>
      <c r="O1547" s="7" t="s">
        <v>133</v>
      </c>
      <c r="P1547" s="7" t="s">
        <v>130</v>
      </c>
      <c r="Q1547" s="7" t="s">
        <v>201</v>
      </c>
      <c r="R1547" s="7" t="s">
        <v>202</v>
      </c>
      <c r="S1547" s="7" t="s">
        <v>203</v>
      </c>
      <c r="T1547" s="7" t="s">
        <v>88</v>
      </c>
      <c r="U1547" s="7" t="s">
        <v>118</v>
      </c>
      <c r="V1547" s="7" t="s">
        <v>157</v>
      </c>
      <c r="W1547" s="7" t="s">
        <v>87</v>
      </c>
      <c r="X1547" s="7" t="s">
        <v>204</v>
      </c>
      <c r="Y1547" s="7" t="n">
        <v>0</v>
      </c>
      <c r="Z1547" s="7" t="n">
        <v>1</v>
      </c>
      <c r="AA1547" s="7" t="str">
        <f aca="false">IF(Y1547&gt;Z1547,"Win",IF(Y1547&lt;Z1547,"Loss","Draw"))</f>
        <v>Loss</v>
      </c>
      <c r="AB1547" s="7" t="s">
        <v>99</v>
      </c>
      <c r="AC1547" s="7" t="s">
        <v>99</v>
      </c>
      <c r="AD1547" s="7" t="s">
        <v>503</v>
      </c>
      <c r="AE1547" s="7" t="s">
        <v>206</v>
      </c>
      <c r="AF1547" s="7" t="str">
        <f aca="false">IF(AD1547&lt;AE1547,AD1547,AE1547)</f>
        <v>Arrows, Bandit, Battle Ram, Golden Knight, Mega Knight, Mother Witch, Ronin, Zappies</v>
      </c>
      <c r="AG1547" s="7" t="str">
        <f aca="false">IF(AD1547&lt;AE1547,AE1547,AD1547)</f>
        <v>Berserker, Fire Spirit, Goblin Barrel, Ice Spirit, Magic Archer, Royal Delivery, Tesla, Wall Breakers</v>
      </c>
      <c r="AH1547" s="7" t="str">
        <f aca="false">IF(AD1547=AF1547,AA1547,IF(AA1547="Win","Loss",IF(AA1547="Loss","Win","Draw")))</f>
        <v>Loss</v>
      </c>
      <c r="AI1547" s="7" t="s">
        <v>297</v>
      </c>
    </row>
    <row r="1548" customFormat="false" ht="15" hidden="false" customHeight="true" outlineLevel="0" collapsed="false">
      <c r="A1548" s="7" t="s">
        <v>3967</v>
      </c>
      <c r="B1548" s="7" t="n">
        <v>3</v>
      </c>
      <c r="C1548" s="7" t="s">
        <v>523</v>
      </c>
      <c r="D1548" s="7" t="s">
        <v>524</v>
      </c>
      <c r="E1548" s="7" t="s">
        <v>253</v>
      </c>
      <c r="F1548" s="7" t="s">
        <v>254</v>
      </c>
      <c r="G1548" s="7" t="s">
        <v>3970</v>
      </c>
      <c r="H1548" s="7" t="s">
        <v>163</v>
      </c>
      <c r="I1548" s="7" t="s">
        <v>159</v>
      </c>
      <c r="J1548" s="7" t="s">
        <v>337</v>
      </c>
      <c r="K1548" s="7" t="s">
        <v>203</v>
      </c>
      <c r="L1548" s="7" t="s">
        <v>118</v>
      </c>
      <c r="M1548" s="7" t="s">
        <v>157</v>
      </c>
      <c r="N1548" s="7" t="s">
        <v>126</v>
      </c>
      <c r="O1548" s="7" t="s">
        <v>234</v>
      </c>
      <c r="P1548" s="7" t="s">
        <v>204</v>
      </c>
      <c r="Q1548" s="7" t="s">
        <v>778</v>
      </c>
      <c r="R1548" s="7" t="s">
        <v>128</v>
      </c>
      <c r="S1548" s="7" t="s">
        <v>127</v>
      </c>
      <c r="T1548" s="7" t="s">
        <v>86</v>
      </c>
      <c r="U1548" s="7" t="s">
        <v>131</v>
      </c>
      <c r="V1548" s="7" t="s">
        <v>173</v>
      </c>
      <c r="W1548" s="7" t="s">
        <v>133</v>
      </c>
      <c r="X1548" s="7" t="s">
        <v>130</v>
      </c>
      <c r="Y1548" s="7" t="n">
        <v>1</v>
      </c>
      <c r="Z1548" s="7" t="n">
        <v>0</v>
      </c>
      <c r="AA1548" s="7" t="str">
        <f aca="false">IF(Y1548&gt;Z1548,"Win",IF(Y1548&lt;Z1548,"Loss","Draw"))</f>
        <v>Win</v>
      </c>
      <c r="AB1548" s="7" t="s">
        <v>99</v>
      </c>
      <c r="AC1548" s="7" t="s">
        <v>99</v>
      </c>
      <c r="AD1548" s="7" t="s">
        <v>3971</v>
      </c>
      <c r="AE1548" s="7" t="s">
        <v>2380</v>
      </c>
      <c r="AF1548" s="7" t="str">
        <f aca="false">IF(AD1548&lt;AE1548,AD1548,AE1548)</f>
        <v>Arrows, Bandit, Battle Ram, Golden Knight, Mother Witch, P.E.K.K.A, Skeleton Dragons, Zappies</v>
      </c>
      <c r="AG1548" s="7" t="str">
        <f aca="false">IF(AD1548&lt;AE1548,AE1548,AD1548)</f>
        <v>Bomb Tower, Boss Bandit, Dart Goblin, Fire Spirit, Goblin Barrel, Ice Spirit, Royal Delivery, Skeletons</v>
      </c>
      <c r="AH1548" s="7" t="str">
        <f aca="false">IF(AD1548=AF1548,AA1548,IF(AA1548="Win","Loss",IF(AA1548="Loss","Win","Draw")))</f>
        <v>Loss</v>
      </c>
      <c r="AI1548" s="7" t="s">
        <v>297</v>
      </c>
    </row>
    <row r="1549" customFormat="false" ht="15" hidden="false" customHeight="true" outlineLevel="0" collapsed="false">
      <c r="A1549" s="5" t="s">
        <v>3972</v>
      </c>
      <c r="B1549" s="5" t="n">
        <v>1</v>
      </c>
      <c r="C1549" s="5" t="s">
        <v>2904</v>
      </c>
      <c r="D1549" s="5" t="s">
        <v>2905</v>
      </c>
      <c r="E1549" s="5" t="s">
        <v>674</v>
      </c>
      <c r="F1549" s="5" t="s">
        <v>675</v>
      </c>
      <c r="G1549" s="5" t="s">
        <v>3973</v>
      </c>
      <c r="H1549" s="5" t="s">
        <v>163</v>
      </c>
      <c r="I1549" s="5" t="s">
        <v>129</v>
      </c>
      <c r="J1549" s="5" t="s">
        <v>128</v>
      </c>
      <c r="K1549" s="5" t="s">
        <v>127</v>
      </c>
      <c r="L1549" s="5" t="s">
        <v>133</v>
      </c>
      <c r="M1549" s="5" t="s">
        <v>97</v>
      </c>
      <c r="N1549" s="5" t="s">
        <v>86</v>
      </c>
      <c r="O1549" s="5" t="s">
        <v>173</v>
      </c>
      <c r="P1549" s="5" t="s">
        <v>130</v>
      </c>
      <c r="Q1549" s="5" t="s">
        <v>129</v>
      </c>
      <c r="R1549" s="5" t="s">
        <v>128</v>
      </c>
      <c r="S1549" s="5" t="s">
        <v>141</v>
      </c>
      <c r="T1549" s="5" t="s">
        <v>130</v>
      </c>
      <c r="U1549" s="5" t="s">
        <v>165</v>
      </c>
      <c r="V1549" s="5" t="s">
        <v>132</v>
      </c>
      <c r="W1549" s="5" t="s">
        <v>133</v>
      </c>
      <c r="X1549" s="5" t="s">
        <v>164</v>
      </c>
      <c r="Y1549" s="5" t="n">
        <v>1</v>
      </c>
      <c r="Z1549" s="5" t="n">
        <v>0</v>
      </c>
      <c r="AA1549" s="5" t="str">
        <f aca="false">IF(Y1549&gt;Z1549,"Win",IF(Y1549&lt;Z1549,"Loss","Draw"))</f>
        <v>Win</v>
      </c>
      <c r="AB1549" s="5" t="s">
        <v>98</v>
      </c>
      <c r="AC1549" s="5" t="s">
        <v>99</v>
      </c>
      <c r="AD1549" s="5" t="s">
        <v>2394</v>
      </c>
      <c r="AE1549" s="5" t="s">
        <v>3974</v>
      </c>
      <c r="AF1549" s="5" t="str">
        <f aca="false">IF(AD1549&lt;AE1549,AD1549,AE1549)</f>
        <v>Arrows, Battle Ram, Golden Knight, Mega Knight, Mother Witch, Ronin, Skeleton Dragons, Zappies</v>
      </c>
      <c r="AG1549" s="5" t="str">
        <f aca="false">IF(AD1549&lt;AE1549,AE1549,AD1549)</f>
        <v>Arrows, Earthquake, Electro Wizard, Golden Knight, Hog Rider, Lumberjack, Mega Knight, Mother Witch</v>
      </c>
      <c r="AH1549" s="5" t="str">
        <f aca="false">IF(AD1549=AF1549,AA1549,IF(AA1549="Win","Loss",IF(AA1549="Loss","Win","Draw")))</f>
        <v>Win</v>
      </c>
      <c r="AI1549" s="5" t="s">
        <v>297</v>
      </c>
    </row>
    <row r="1550" customFormat="false" ht="15" hidden="false" customHeight="true" outlineLevel="0" collapsed="false">
      <c r="A1550" s="5" t="s">
        <v>3972</v>
      </c>
      <c r="B1550" s="5" t="n">
        <v>2</v>
      </c>
      <c r="C1550" s="5" t="s">
        <v>2904</v>
      </c>
      <c r="D1550" s="5" t="s">
        <v>2905</v>
      </c>
      <c r="E1550" s="5" t="s">
        <v>674</v>
      </c>
      <c r="F1550" s="5" t="s">
        <v>675</v>
      </c>
      <c r="G1550" s="5" t="s">
        <v>3975</v>
      </c>
      <c r="H1550" s="5" t="s">
        <v>163</v>
      </c>
      <c r="I1550" s="5" t="s">
        <v>82</v>
      </c>
      <c r="J1550" s="5" t="s">
        <v>108</v>
      </c>
      <c r="K1550" s="5" t="s">
        <v>113</v>
      </c>
      <c r="L1550" s="5" t="s">
        <v>150</v>
      </c>
      <c r="M1550" s="5" t="s">
        <v>126</v>
      </c>
      <c r="N1550" s="5" t="s">
        <v>153</v>
      </c>
      <c r="O1550" s="5" t="s">
        <v>85</v>
      </c>
      <c r="P1550" s="5" t="s">
        <v>89</v>
      </c>
      <c r="Q1550" s="5" t="s">
        <v>203</v>
      </c>
      <c r="R1550" s="5" t="s">
        <v>202</v>
      </c>
      <c r="S1550" s="5" t="s">
        <v>201</v>
      </c>
      <c r="T1550" s="5" t="s">
        <v>150</v>
      </c>
      <c r="U1550" s="5" t="s">
        <v>234</v>
      </c>
      <c r="V1550" s="5" t="s">
        <v>118</v>
      </c>
      <c r="W1550" s="5" t="s">
        <v>204</v>
      </c>
      <c r="X1550" s="5" t="s">
        <v>88</v>
      </c>
      <c r="Y1550" s="5" t="n">
        <v>1</v>
      </c>
      <c r="Z1550" s="5" t="n">
        <v>0</v>
      </c>
      <c r="AA1550" s="5" t="str">
        <f aca="false">IF(Y1550&gt;Z1550,"Win",IF(Y1550&lt;Z1550,"Loss","Draw"))</f>
        <v>Win</v>
      </c>
      <c r="AB1550" s="5" t="s">
        <v>98</v>
      </c>
      <c r="AC1550" s="5" t="s">
        <v>99</v>
      </c>
      <c r="AD1550" s="5" t="s">
        <v>3976</v>
      </c>
      <c r="AE1550" s="5" t="s">
        <v>1870</v>
      </c>
      <c r="AF1550" s="5" t="str">
        <f aca="false">IF(AD1550&lt;AE1550,AD1550,AE1550)</f>
        <v>Berserker, Bomb Tower, Electro Spirit, Goblin Barrel, Ice Spirit, Magic Archer, Royal Delivery, Wall Breakers</v>
      </c>
      <c r="AG1550" s="5" t="str">
        <f aca="false">IF(AD1550&lt;AE1550,AE1550,AD1550)</f>
        <v>Cannon, Dark Prince, Electro Spirit, Furnace, Lightning, Royal Hogs, Skeletons, The Log</v>
      </c>
      <c r="AH1550" s="5" t="str">
        <f aca="false">IF(AD1550=AF1550,AA1550,IF(AA1550="Win","Loss",IF(AA1550="Loss","Win","Draw")))</f>
        <v>Loss</v>
      </c>
      <c r="AI1550" s="5" t="s">
        <v>297</v>
      </c>
    </row>
    <row r="1551" customFormat="false" ht="15" hidden="false" customHeight="true" outlineLevel="0" collapsed="false">
      <c r="A1551" s="7" t="s">
        <v>3977</v>
      </c>
      <c r="B1551" s="7" t="n">
        <v>1</v>
      </c>
      <c r="C1551" s="7" t="s">
        <v>2904</v>
      </c>
      <c r="D1551" s="7" t="s">
        <v>2905</v>
      </c>
      <c r="E1551" s="7" t="s">
        <v>674</v>
      </c>
      <c r="F1551" s="7" t="s">
        <v>675</v>
      </c>
      <c r="G1551" s="7" t="s">
        <v>3978</v>
      </c>
      <c r="H1551" s="7" t="s">
        <v>163</v>
      </c>
      <c r="I1551" s="7" t="s">
        <v>124</v>
      </c>
      <c r="J1551" s="7" t="s">
        <v>95</v>
      </c>
      <c r="K1551" s="7" t="s">
        <v>177</v>
      </c>
      <c r="L1551" s="7" t="s">
        <v>126</v>
      </c>
      <c r="M1551" s="7" t="s">
        <v>150</v>
      </c>
      <c r="N1551" s="7" t="s">
        <v>93</v>
      </c>
      <c r="O1551" s="7" t="s">
        <v>215</v>
      </c>
      <c r="P1551" s="7" t="s">
        <v>257</v>
      </c>
      <c r="Q1551" s="7" t="s">
        <v>241</v>
      </c>
      <c r="R1551" s="7" t="s">
        <v>95</v>
      </c>
      <c r="S1551" s="7" t="s">
        <v>113</v>
      </c>
      <c r="T1551" s="7" t="s">
        <v>116</v>
      </c>
      <c r="U1551" s="7" t="s">
        <v>115</v>
      </c>
      <c r="V1551" s="7" t="s">
        <v>119</v>
      </c>
      <c r="W1551" s="7" t="s">
        <v>88</v>
      </c>
      <c r="X1551" s="7" t="s">
        <v>118</v>
      </c>
      <c r="Y1551" s="7" t="n">
        <v>0</v>
      </c>
      <c r="Z1551" s="7" t="n">
        <v>1</v>
      </c>
      <c r="AA1551" s="7" t="str">
        <f aca="false">IF(Y1551&gt;Z1551,"Win",IF(Y1551&lt;Z1551,"Loss","Draw"))</f>
        <v>Loss</v>
      </c>
      <c r="AB1551" s="7" t="s">
        <v>99</v>
      </c>
      <c r="AC1551" s="7" t="s">
        <v>99</v>
      </c>
      <c r="AD1551" s="7" t="s">
        <v>429</v>
      </c>
      <c r="AE1551" s="7" t="s">
        <v>1468</v>
      </c>
      <c r="AF1551" s="7" t="str">
        <f aca="false">IF(AD1551&lt;AE1551,AD1551,AE1551)</f>
        <v>Barbarian Barrel, Berserker, Furnace, Goblin Hut, Graveyard, Ice Spirit, Knight, Poison</v>
      </c>
      <c r="AG1551" s="7" t="str">
        <f aca="false">IF(AD1551&lt;AE1551,AE1551,AD1551)</f>
        <v>Barbarian Barrel, Electro Spirit, Fireball, Fisherman, Hunter, Royal Ghost, Royal Giant, Skeletons</v>
      </c>
      <c r="AH1551" s="7" t="str">
        <f aca="false">IF(AD1551=AF1551,AA1551,IF(AA1551="Win","Loss",IF(AA1551="Loss","Win","Draw")))</f>
        <v>Win</v>
      </c>
      <c r="AI1551" s="7" t="s">
        <v>297</v>
      </c>
    </row>
    <row r="1552" customFormat="false" ht="15" hidden="false" customHeight="true" outlineLevel="0" collapsed="false">
      <c r="A1552" s="7" t="s">
        <v>3977</v>
      </c>
      <c r="B1552" s="7" t="n">
        <v>2</v>
      </c>
      <c r="C1552" s="7" t="s">
        <v>2904</v>
      </c>
      <c r="D1552" s="7" t="s">
        <v>2905</v>
      </c>
      <c r="E1552" s="7" t="s">
        <v>674</v>
      </c>
      <c r="F1552" s="7" t="s">
        <v>675</v>
      </c>
      <c r="G1552" s="7" t="s">
        <v>3979</v>
      </c>
      <c r="H1552" s="7" t="s">
        <v>163</v>
      </c>
      <c r="I1552" s="7" t="s">
        <v>114</v>
      </c>
      <c r="J1552" s="7" t="s">
        <v>202</v>
      </c>
      <c r="K1552" s="7" t="s">
        <v>137</v>
      </c>
      <c r="L1552" s="7" t="s">
        <v>97</v>
      </c>
      <c r="M1552" s="7" t="s">
        <v>157</v>
      </c>
      <c r="N1552" s="7" t="s">
        <v>116</v>
      </c>
      <c r="O1552" s="7" t="s">
        <v>87</v>
      </c>
      <c r="P1552" s="7" t="s">
        <v>91</v>
      </c>
      <c r="Q1552" s="7" t="s">
        <v>219</v>
      </c>
      <c r="R1552" s="7" t="s">
        <v>83</v>
      </c>
      <c r="S1552" s="7" t="s">
        <v>87</v>
      </c>
      <c r="T1552" s="7" t="s">
        <v>89</v>
      </c>
      <c r="U1552" s="7" t="s">
        <v>150</v>
      </c>
      <c r="V1552" s="7" t="s">
        <v>193</v>
      </c>
      <c r="W1552" s="7" t="s">
        <v>165</v>
      </c>
      <c r="X1552" s="7" t="s">
        <v>85</v>
      </c>
      <c r="Y1552" s="7" t="n">
        <v>0</v>
      </c>
      <c r="Z1552" s="7" t="n">
        <v>1</v>
      </c>
      <c r="AA1552" s="7" t="str">
        <f aca="false">IF(Y1552&gt;Z1552,"Win",IF(Y1552&lt;Z1552,"Loss","Draw"))</f>
        <v>Loss</v>
      </c>
      <c r="AB1552" s="7" t="s">
        <v>99</v>
      </c>
      <c r="AC1552" s="7" t="s">
        <v>99</v>
      </c>
      <c r="AD1552" s="7" t="s">
        <v>3980</v>
      </c>
      <c r="AE1552" s="7" t="s">
        <v>3981</v>
      </c>
      <c r="AF1552" s="7" t="str">
        <f aca="false">IF(AD1552&lt;AE1552,AD1552,AE1552)</f>
        <v>Electro Spirit, Guards, Hog Rider, Lightning, Monk, Tesla, The Log, Wizard</v>
      </c>
      <c r="AG1552" s="7" t="str">
        <f aca="false">IF(AD1552&lt;AE1552,AE1552,AD1552)</f>
        <v>Fire Spirit, Giant Snowball, Goblin Drill, Goblins, Magic Archer, Poison, Ronin, Tesla</v>
      </c>
      <c r="AH1552" s="7" t="str">
        <f aca="false">IF(AD1552=AF1552,AA1552,IF(AA1552="Win","Loss",IF(AA1552="Loss","Win","Draw")))</f>
        <v>Win</v>
      </c>
      <c r="AI1552" s="7" t="s">
        <v>297</v>
      </c>
    </row>
    <row r="1553" customFormat="false" ht="15" hidden="false" customHeight="true" outlineLevel="0" collapsed="false">
      <c r="A1553" s="7" t="s">
        <v>3977</v>
      </c>
      <c r="B1553" s="7" t="n">
        <v>3</v>
      </c>
      <c r="C1553" s="7" t="s">
        <v>2904</v>
      </c>
      <c r="D1553" s="7" t="s">
        <v>2905</v>
      </c>
      <c r="E1553" s="7" t="s">
        <v>674</v>
      </c>
      <c r="F1553" s="7" t="s">
        <v>675</v>
      </c>
      <c r="G1553" s="7" t="s">
        <v>3982</v>
      </c>
      <c r="H1553" s="7" t="s">
        <v>485</v>
      </c>
      <c r="I1553" s="7" t="s">
        <v>185</v>
      </c>
      <c r="J1553" s="7" t="s">
        <v>186</v>
      </c>
      <c r="K1553" s="7" t="s">
        <v>109</v>
      </c>
      <c r="L1553" s="7" t="s">
        <v>86</v>
      </c>
      <c r="M1553" s="7" t="s">
        <v>234</v>
      </c>
      <c r="N1553" s="7" t="s">
        <v>117</v>
      </c>
      <c r="O1553" s="7" t="s">
        <v>111</v>
      </c>
      <c r="P1553" s="7" t="s">
        <v>187</v>
      </c>
      <c r="Q1553" s="7" t="s">
        <v>124</v>
      </c>
      <c r="R1553" s="7" t="s">
        <v>91</v>
      </c>
      <c r="S1553" s="7" t="s">
        <v>92</v>
      </c>
      <c r="T1553" s="7" t="s">
        <v>159</v>
      </c>
      <c r="U1553" s="7" t="s">
        <v>201</v>
      </c>
      <c r="V1553" s="7" t="s">
        <v>94</v>
      </c>
      <c r="W1553" s="7" t="s">
        <v>114</v>
      </c>
      <c r="X1553" s="7" t="s">
        <v>157</v>
      </c>
      <c r="Y1553" s="7" t="n">
        <v>1</v>
      </c>
      <c r="Z1553" s="7" t="n">
        <v>0</v>
      </c>
      <c r="AA1553" s="7" t="str">
        <f aca="false">IF(Y1553&gt;Z1553,"Win",IF(Y1553&lt;Z1553,"Loss","Draw"))</f>
        <v>Win</v>
      </c>
      <c r="AB1553" s="7" t="s">
        <v>99</v>
      </c>
      <c r="AC1553" s="7" t="s">
        <v>99</v>
      </c>
      <c r="AD1553" s="7" t="s">
        <v>3983</v>
      </c>
      <c r="AE1553" s="7" t="s">
        <v>3984</v>
      </c>
      <c r="AF1553" s="7" t="str">
        <f aca="false">IF(AD1553&lt;AE1553,AD1553,AE1553)</f>
        <v>Balloon, Bomb Tower, Executioner, Giant Skeleton, Miner, Skeleton Dragons, Tornado, Zap</v>
      </c>
      <c r="AG1553" s="7" t="str">
        <f aca="false">IF(AD1553&lt;AE1553,AE1553,AD1553)</f>
        <v>Dart Goblin, Fire Spirit, Giant Snowball, Goblins, Rascals, Royal Ghost, Skeleton Barrel, Wall Breakers</v>
      </c>
      <c r="AH1553" s="7" t="str">
        <f aca="false">IF(AD1553=AF1553,AA1553,IF(AA1553="Win","Loss",IF(AA1553="Loss","Win","Draw")))</f>
        <v>Win</v>
      </c>
      <c r="AI1553" s="7" t="s">
        <v>297</v>
      </c>
    </row>
    <row r="1554" customFormat="false" ht="15" hidden="false" customHeight="true" outlineLevel="0" collapsed="false">
      <c r="A1554" s="7" t="s">
        <v>3985</v>
      </c>
      <c r="B1554" s="7" t="n">
        <v>1</v>
      </c>
      <c r="C1554" s="7" t="s">
        <v>2904</v>
      </c>
      <c r="D1554" s="7" t="s">
        <v>2905</v>
      </c>
      <c r="E1554" s="7" t="s">
        <v>674</v>
      </c>
      <c r="F1554" s="7" t="s">
        <v>675</v>
      </c>
      <c r="G1554" s="7" t="s">
        <v>3986</v>
      </c>
      <c r="H1554" s="7" t="s">
        <v>163</v>
      </c>
      <c r="I1554" s="7" t="s">
        <v>129</v>
      </c>
      <c r="J1554" s="7" t="s">
        <v>172</v>
      </c>
      <c r="K1554" s="7" t="s">
        <v>153</v>
      </c>
      <c r="L1554" s="7" t="s">
        <v>126</v>
      </c>
      <c r="M1554" s="7" t="s">
        <v>150</v>
      </c>
      <c r="N1554" s="7" t="s">
        <v>165</v>
      </c>
      <c r="O1554" s="7" t="s">
        <v>85</v>
      </c>
      <c r="P1554" s="7" t="s">
        <v>89</v>
      </c>
      <c r="Q1554" s="7" t="s">
        <v>84</v>
      </c>
      <c r="R1554" s="7" t="s">
        <v>83</v>
      </c>
      <c r="S1554" s="7" t="s">
        <v>177</v>
      </c>
      <c r="T1554" s="7" t="s">
        <v>188</v>
      </c>
      <c r="U1554" s="7" t="s">
        <v>178</v>
      </c>
      <c r="V1554" s="7" t="s">
        <v>95</v>
      </c>
      <c r="W1554" s="7" t="s">
        <v>93</v>
      </c>
      <c r="X1554" s="7" t="s">
        <v>215</v>
      </c>
      <c r="Y1554" s="7" t="n">
        <v>1</v>
      </c>
      <c r="Z1554" s="7" t="n">
        <v>0</v>
      </c>
      <c r="AA1554" s="7" t="str">
        <f aca="false">IF(Y1554&gt;Z1554,"Win",IF(Y1554&lt;Z1554,"Loss","Draw"))</f>
        <v>Win</v>
      </c>
      <c r="AB1554" s="7" t="s">
        <v>99</v>
      </c>
      <c r="AC1554" s="7" t="s">
        <v>99</v>
      </c>
      <c r="AD1554" s="7" t="s">
        <v>723</v>
      </c>
      <c r="AE1554" s="7" t="s">
        <v>3987</v>
      </c>
      <c r="AF1554" s="7" t="str">
        <f aca="false">IF(AD1554&lt;AE1554,AD1554,AE1554)</f>
        <v>Archers, Barbarian Barrel, Fireball, Fisherman, Monk, Phoenix, Royal Giant, Tombstone</v>
      </c>
      <c r="AG1554" s="7" t="str">
        <f aca="false">IF(AD1554&lt;AE1554,AE1554,AD1554)</f>
        <v>Cannon, Electro Spirit, Hog Rider, Lightning, Mega Knight, Musketeer, Skeletons, The Log</v>
      </c>
      <c r="AH1554" s="7" t="str">
        <f aca="false">IF(AD1554=AF1554,AA1554,IF(AA1554="Win","Loss",IF(AA1554="Loss","Win","Draw")))</f>
        <v>Loss</v>
      </c>
      <c r="AI1554" s="7" t="s">
        <v>297</v>
      </c>
    </row>
    <row r="1555" customFormat="false" ht="15" hidden="false" customHeight="true" outlineLevel="0" collapsed="false">
      <c r="A1555" s="7" t="s">
        <v>3985</v>
      </c>
      <c r="B1555" s="7" t="n">
        <v>2</v>
      </c>
      <c r="C1555" s="7" t="s">
        <v>2904</v>
      </c>
      <c r="D1555" s="7" t="s">
        <v>2905</v>
      </c>
      <c r="E1555" s="7" t="s">
        <v>674</v>
      </c>
      <c r="F1555" s="7" t="s">
        <v>675</v>
      </c>
      <c r="G1555" s="7" t="s">
        <v>3988</v>
      </c>
      <c r="H1555" s="7" t="s">
        <v>163</v>
      </c>
      <c r="I1555" s="7" t="s">
        <v>141</v>
      </c>
      <c r="J1555" s="7" t="s">
        <v>219</v>
      </c>
      <c r="K1555" s="7" t="s">
        <v>127</v>
      </c>
      <c r="L1555" s="7" t="s">
        <v>117</v>
      </c>
      <c r="M1555" s="7" t="s">
        <v>133</v>
      </c>
      <c r="N1555" s="7" t="s">
        <v>95</v>
      </c>
      <c r="O1555" s="7" t="s">
        <v>294</v>
      </c>
      <c r="P1555" s="7" t="s">
        <v>173</v>
      </c>
      <c r="Q1555" s="7" t="s">
        <v>201</v>
      </c>
      <c r="R1555" s="7" t="s">
        <v>202</v>
      </c>
      <c r="S1555" s="7" t="s">
        <v>203</v>
      </c>
      <c r="T1555" s="7" t="s">
        <v>234</v>
      </c>
      <c r="U1555" s="7" t="s">
        <v>118</v>
      </c>
      <c r="V1555" s="7" t="s">
        <v>88</v>
      </c>
      <c r="W1555" s="7" t="s">
        <v>157</v>
      </c>
      <c r="X1555" s="7" t="s">
        <v>204</v>
      </c>
      <c r="Y1555" s="7" t="n">
        <v>0</v>
      </c>
      <c r="Z1555" s="7" t="n">
        <v>1</v>
      </c>
      <c r="AA1555" s="7" t="str">
        <f aca="false">IF(Y1555&gt;Z1555,"Win",IF(Y1555&lt;Z1555,"Loss","Draw"))</f>
        <v>Loss</v>
      </c>
      <c r="AB1555" s="7" t="s">
        <v>99</v>
      </c>
      <c r="AC1555" s="7" t="s">
        <v>99</v>
      </c>
      <c r="AD1555" s="7" t="s">
        <v>2572</v>
      </c>
      <c r="AE1555" s="7" t="s">
        <v>668</v>
      </c>
      <c r="AF1555" s="7" t="str">
        <f aca="false">IF(AD1555&lt;AE1555,AD1555,AE1555)</f>
        <v>Barbarian Barrel, Battle Ram, Giant Skeleton, Lumberjack, Mother Witch, Vines, Wizard, Zappies</v>
      </c>
      <c r="AG1555" s="7" t="str">
        <f aca="false">IF(AD1555&lt;AE1555,AE1555,AD1555)</f>
        <v>Berserker, Bomb Tower, Fire Spirit, Goblin Barrel, Ice Spirit, Magic Archer, Royal Delivery, Wall Breakers</v>
      </c>
      <c r="AH1555" s="7" t="str">
        <f aca="false">IF(AD1555=AF1555,AA1555,IF(AA1555="Win","Loss",IF(AA1555="Loss","Win","Draw")))</f>
        <v>Loss</v>
      </c>
      <c r="AI1555" s="7" t="s">
        <v>297</v>
      </c>
    </row>
    <row r="1556" customFormat="false" ht="15" hidden="false" customHeight="true" outlineLevel="0" collapsed="false">
      <c r="A1556" s="7" t="s">
        <v>3985</v>
      </c>
      <c r="B1556" s="7" t="n">
        <v>3</v>
      </c>
      <c r="C1556" s="7" t="s">
        <v>2904</v>
      </c>
      <c r="D1556" s="7" t="s">
        <v>2905</v>
      </c>
      <c r="E1556" s="7" t="s">
        <v>674</v>
      </c>
      <c r="F1556" s="7" t="s">
        <v>675</v>
      </c>
      <c r="G1556" s="7" t="s">
        <v>3989</v>
      </c>
      <c r="H1556" s="7" t="s">
        <v>163</v>
      </c>
      <c r="I1556" s="7" t="s">
        <v>90</v>
      </c>
      <c r="J1556" s="7" t="s">
        <v>83</v>
      </c>
      <c r="K1556" s="7" t="s">
        <v>1848</v>
      </c>
      <c r="L1556" s="7" t="s">
        <v>86</v>
      </c>
      <c r="M1556" s="7" t="s">
        <v>94</v>
      </c>
      <c r="N1556" s="7" t="s">
        <v>580</v>
      </c>
      <c r="O1556" s="7" t="s">
        <v>130</v>
      </c>
      <c r="P1556" s="7" t="s">
        <v>111</v>
      </c>
      <c r="Q1556" s="7" t="s">
        <v>129</v>
      </c>
      <c r="R1556" s="7" t="s">
        <v>172</v>
      </c>
      <c r="S1556" s="7" t="s">
        <v>153</v>
      </c>
      <c r="T1556" s="7" t="s">
        <v>150</v>
      </c>
      <c r="U1556" s="7" t="s">
        <v>85</v>
      </c>
      <c r="V1556" s="7" t="s">
        <v>89</v>
      </c>
      <c r="W1556" s="7" t="s">
        <v>193</v>
      </c>
      <c r="X1556" s="7" t="s">
        <v>165</v>
      </c>
      <c r="Y1556" s="7" t="n">
        <v>1</v>
      </c>
      <c r="Z1556" s="7" t="n">
        <v>0</v>
      </c>
      <c r="AA1556" s="7" t="str">
        <f aca="false">IF(Y1556&gt;Z1556,"Win",IF(Y1556&lt;Z1556,"Loss","Draw"))</f>
        <v>Win</v>
      </c>
      <c r="AB1556" s="7" t="s">
        <v>99</v>
      </c>
      <c r="AC1556" s="7" t="s">
        <v>99</v>
      </c>
      <c r="AD1556" s="7" t="s">
        <v>3990</v>
      </c>
      <c r="AE1556" s="7" t="s">
        <v>3991</v>
      </c>
      <c r="AF1556" s="7" t="str">
        <f aca="false">IF(AD1556&lt;AE1556,AD1556,AE1556)</f>
        <v>Arrows, Goblin Gang, Miner, Minion Horde, Monk, Mortar, Rascals, Skeleton Dragons</v>
      </c>
      <c r="AG1556" s="7" t="str">
        <f aca="false">IF(AD1556&lt;AE1556,AE1556,AD1556)</f>
        <v>Cannon, Electro Spirit, Guards, Hog Rider, Lightning, Mega Knight, Musketeer, The Log</v>
      </c>
      <c r="AH1556" s="7" t="str">
        <f aca="false">IF(AD1556=AF1556,AA1556,IF(AA1556="Win","Loss",IF(AA1556="Loss","Win","Draw")))</f>
        <v>Win</v>
      </c>
      <c r="AI1556" s="7" t="s">
        <v>297</v>
      </c>
    </row>
    <row r="1557" customFormat="false" ht="15" hidden="false" customHeight="true" outlineLevel="0" collapsed="false">
      <c r="A1557" s="7" t="s">
        <v>3992</v>
      </c>
      <c r="B1557" s="7" t="n">
        <v>1</v>
      </c>
      <c r="C1557" s="7" t="s">
        <v>2904</v>
      </c>
      <c r="D1557" s="7" t="s">
        <v>2905</v>
      </c>
      <c r="E1557" s="7" t="s">
        <v>674</v>
      </c>
      <c r="F1557" s="7" t="s">
        <v>675</v>
      </c>
      <c r="G1557" s="7" t="s">
        <v>3993</v>
      </c>
      <c r="H1557" s="7" t="s">
        <v>163</v>
      </c>
      <c r="I1557" s="7" t="s">
        <v>90</v>
      </c>
      <c r="J1557" s="7" t="s">
        <v>83</v>
      </c>
      <c r="K1557" s="7" t="s">
        <v>1848</v>
      </c>
      <c r="L1557" s="7" t="s">
        <v>86</v>
      </c>
      <c r="M1557" s="7" t="s">
        <v>94</v>
      </c>
      <c r="N1557" s="7" t="s">
        <v>580</v>
      </c>
      <c r="O1557" s="7" t="s">
        <v>130</v>
      </c>
      <c r="P1557" s="7" t="s">
        <v>111</v>
      </c>
      <c r="Q1557" s="7" t="s">
        <v>92</v>
      </c>
      <c r="R1557" s="7" t="s">
        <v>91</v>
      </c>
      <c r="S1557" s="7" t="s">
        <v>90</v>
      </c>
      <c r="T1557" s="7" t="s">
        <v>125</v>
      </c>
      <c r="U1557" s="7" t="s">
        <v>95</v>
      </c>
      <c r="V1557" s="7" t="s">
        <v>93</v>
      </c>
      <c r="W1557" s="7" t="s">
        <v>96</v>
      </c>
      <c r="X1557" s="7" t="s">
        <v>94</v>
      </c>
      <c r="Y1557" s="7" t="n">
        <v>3</v>
      </c>
      <c r="Z1557" s="7" t="n">
        <v>0</v>
      </c>
      <c r="AA1557" s="7" t="str">
        <f aca="false">IF(Y1557&gt;Z1557,"Win",IF(Y1557&lt;Z1557,"Loss","Draw"))</f>
        <v>Win</v>
      </c>
      <c r="AB1557" s="7" t="s">
        <v>99</v>
      </c>
      <c r="AC1557" s="7" t="s">
        <v>99</v>
      </c>
      <c r="AD1557" s="7" t="s">
        <v>3990</v>
      </c>
      <c r="AE1557" s="7" t="s">
        <v>216</v>
      </c>
      <c r="AF1557" s="7" t="str">
        <f aca="false">IF(AD1557&lt;AE1557,AD1557,AE1557)</f>
        <v>Arrows, Goblin Gang, Miner, Minion Horde, Monk, Mortar, Rascals, Skeleton Dragons</v>
      </c>
      <c r="AG1557" s="7" t="str">
        <f aca="false">IF(AD1557&lt;AE1557,AE1557,AD1557)</f>
        <v>Barbarian Barrel, Cannon Cart, Fireball, Goblins, Minions, Mortar, Rascals, Skeleton Barrel</v>
      </c>
      <c r="AH1557" s="7" t="str">
        <f aca="false">IF(AD1557=AF1557,AA1557,IF(AA1557="Win","Loss",IF(AA1557="Loss","Win","Draw")))</f>
        <v>Win</v>
      </c>
      <c r="AI1557" s="7" t="s">
        <v>297</v>
      </c>
    </row>
    <row r="1558" customFormat="false" ht="15" hidden="false" customHeight="true" outlineLevel="0" collapsed="false">
      <c r="A1558" s="7" t="s">
        <v>3992</v>
      </c>
      <c r="B1558" s="7" t="n">
        <v>2</v>
      </c>
      <c r="C1558" s="7" t="s">
        <v>2904</v>
      </c>
      <c r="D1558" s="7" t="s">
        <v>2905</v>
      </c>
      <c r="E1558" s="7" t="s">
        <v>674</v>
      </c>
      <c r="F1558" s="7" t="s">
        <v>675</v>
      </c>
      <c r="G1558" s="7" t="s">
        <v>3994</v>
      </c>
      <c r="H1558" s="7" t="s">
        <v>163</v>
      </c>
      <c r="I1558" s="7" t="s">
        <v>82</v>
      </c>
      <c r="J1558" s="7" t="s">
        <v>202</v>
      </c>
      <c r="K1558" s="7" t="s">
        <v>87</v>
      </c>
      <c r="L1558" s="7" t="s">
        <v>126</v>
      </c>
      <c r="M1558" s="7" t="s">
        <v>150</v>
      </c>
      <c r="N1558" s="7" t="s">
        <v>97</v>
      </c>
      <c r="O1558" s="7" t="s">
        <v>85</v>
      </c>
      <c r="P1558" s="7" t="s">
        <v>95</v>
      </c>
      <c r="Q1558" s="7" t="s">
        <v>92</v>
      </c>
      <c r="R1558" s="7" t="s">
        <v>91</v>
      </c>
      <c r="S1558" s="7" t="s">
        <v>90</v>
      </c>
      <c r="T1558" s="7" t="s">
        <v>125</v>
      </c>
      <c r="U1558" s="7" t="s">
        <v>95</v>
      </c>
      <c r="V1558" s="7" t="s">
        <v>93</v>
      </c>
      <c r="W1558" s="7" t="s">
        <v>96</v>
      </c>
      <c r="X1558" s="7" t="s">
        <v>94</v>
      </c>
      <c r="Y1558" s="7" t="n">
        <v>0</v>
      </c>
      <c r="Z1558" s="7" t="n">
        <v>1</v>
      </c>
      <c r="AA1558" s="7" t="str">
        <f aca="false">IF(Y1558&gt;Z1558,"Win",IF(Y1558&lt;Z1558,"Loss","Draw"))</f>
        <v>Loss</v>
      </c>
      <c r="AB1558" s="7" t="s">
        <v>99</v>
      </c>
      <c r="AC1558" s="7" t="s">
        <v>99</v>
      </c>
      <c r="AD1558" s="7" t="s">
        <v>492</v>
      </c>
      <c r="AE1558" s="7" t="s">
        <v>216</v>
      </c>
      <c r="AF1558" s="7" t="str">
        <f aca="false">IF(AD1558&lt;AE1558,AD1558,AE1558)</f>
        <v>Barbarian Barrel, Cannon Cart, Fireball, Goblins, Minions, Mortar, Rascals, Skeleton Barrel</v>
      </c>
      <c r="AG1558" s="7" t="str">
        <f aca="false">IF(AD1558&lt;AE1558,AE1558,AD1558)</f>
        <v>Barbarian Barrel, Electro Spirit, Lightning, Magic Archer, Ronin, Royal Hogs, Skeletons, Tesla</v>
      </c>
      <c r="AH1558" s="7" t="str">
        <f aca="false">IF(AD1558=AF1558,AA1558,IF(AA1558="Win","Loss",IF(AA1558="Loss","Win","Draw")))</f>
        <v>Win</v>
      </c>
      <c r="AI1558" s="7" t="s">
        <v>297</v>
      </c>
    </row>
    <row r="1559" customFormat="false" ht="15" hidden="false" customHeight="true" outlineLevel="0" collapsed="false">
      <c r="A1559" s="7" t="s">
        <v>3995</v>
      </c>
      <c r="B1559" s="7" t="n">
        <v>1</v>
      </c>
      <c r="C1559" s="7" t="s">
        <v>2904</v>
      </c>
      <c r="D1559" s="7" t="s">
        <v>2905</v>
      </c>
      <c r="E1559" s="7" t="s">
        <v>674</v>
      </c>
      <c r="F1559" s="7" t="s">
        <v>675</v>
      </c>
      <c r="G1559" s="7" t="s">
        <v>3996</v>
      </c>
      <c r="H1559" s="7" t="s">
        <v>163</v>
      </c>
      <c r="I1559" s="7" t="s">
        <v>177</v>
      </c>
      <c r="J1559" s="7" t="s">
        <v>83</v>
      </c>
      <c r="K1559" s="7" t="s">
        <v>113</v>
      </c>
      <c r="L1559" s="7" t="s">
        <v>173</v>
      </c>
      <c r="M1559" s="7" t="s">
        <v>188</v>
      </c>
      <c r="N1559" s="7" t="s">
        <v>215</v>
      </c>
      <c r="O1559" s="7" t="s">
        <v>93</v>
      </c>
      <c r="P1559" s="7" t="s">
        <v>89</v>
      </c>
      <c r="Q1559" s="7" t="s">
        <v>82</v>
      </c>
      <c r="R1559" s="7" t="s">
        <v>108</v>
      </c>
      <c r="S1559" s="7" t="s">
        <v>84</v>
      </c>
      <c r="T1559" s="7" t="s">
        <v>150</v>
      </c>
      <c r="U1559" s="7" t="s">
        <v>85</v>
      </c>
      <c r="V1559" s="7" t="s">
        <v>88</v>
      </c>
      <c r="W1559" s="7" t="s">
        <v>119</v>
      </c>
      <c r="X1559" s="7" t="s">
        <v>89</v>
      </c>
      <c r="Y1559" s="7" t="n">
        <v>0</v>
      </c>
      <c r="Z1559" s="7" t="n">
        <v>1</v>
      </c>
      <c r="AA1559" s="7" t="str">
        <f aca="false">IF(Y1559&gt;Z1559,"Win",IF(Y1559&lt;Z1559,"Loss","Draw"))</f>
        <v>Loss</v>
      </c>
      <c r="AB1559" s="7" t="s">
        <v>99</v>
      </c>
      <c r="AC1559" s="7" t="s">
        <v>99</v>
      </c>
      <c r="AD1559" s="7" t="s">
        <v>3997</v>
      </c>
      <c r="AE1559" s="7" t="s">
        <v>3998</v>
      </c>
      <c r="AF1559" s="7" t="str">
        <f aca="false">IF(AD1559&lt;AE1559,AD1559,AE1559)</f>
        <v>Archers, Berserker, Dark Prince, Electro Spirit, Goblin Hut, Lightning, Royal Hogs, The Log</v>
      </c>
      <c r="AG1559" s="7" t="str">
        <f aca="false">IF(AD1559&lt;AE1559,AE1559,AD1559)</f>
        <v>Fireball, Fisherman, Furnace, Monk, Royal Giant, The Log, Tombstone, Zappies</v>
      </c>
      <c r="AH1559" s="7" t="str">
        <f aca="false">IF(AD1559=AF1559,AA1559,IF(AA1559="Win","Loss",IF(AA1559="Loss","Win","Draw")))</f>
        <v>Win</v>
      </c>
      <c r="AI1559" s="7" t="s">
        <v>297</v>
      </c>
    </row>
    <row r="1560" customFormat="false" ht="15" hidden="false" customHeight="true" outlineLevel="0" collapsed="false">
      <c r="A1560" s="7" t="s">
        <v>3995</v>
      </c>
      <c r="B1560" s="7" t="n">
        <v>2</v>
      </c>
      <c r="C1560" s="7" t="s">
        <v>2904</v>
      </c>
      <c r="D1560" s="7" t="s">
        <v>2905</v>
      </c>
      <c r="E1560" s="7" t="s">
        <v>674</v>
      </c>
      <c r="F1560" s="7" t="s">
        <v>675</v>
      </c>
      <c r="G1560" s="7" t="s">
        <v>3999</v>
      </c>
      <c r="H1560" s="7" t="s">
        <v>163</v>
      </c>
      <c r="I1560" s="7" t="s">
        <v>203</v>
      </c>
      <c r="J1560" s="7" t="s">
        <v>337</v>
      </c>
      <c r="K1560" s="7" t="s">
        <v>159</v>
      </c>
      <c r="L1560" s="7" t="s">
        <v>157</v>
      </c>
      <c r="M1560" s="7" t="s">
        <v>118</v>
      </c>
      <c r="N1560" s="7" t="s">
        <v>234</v>
      </c>
      <c r="O1560" s="7" t="s">
        <v>204</v>
      </c>
      <c r="P1560" s="7" t="s">
        <v>114</v>
      </c>
      <c r="Q1560" s="7" t="s">
        <v>109</v>
      </c>
      <c r="R1560" s="7" t="s">
        <v>186</v>
      </c>
      <c r="S1560" s="7" t="s">
        <v>185</v>
      </c>
      <c r="T1560" s="7" t="s">
        <v>173</v>
      </c>
      <c r="U1560" s="7" t="s">
        <v>117</v>
      </c>
      <c r="V1560" s="7" t="s">
        <v>188</v>
      </c>
      <c r="W1560" s="7" t="s">
        <v>111</v>
      </c>
      <c r="X1560" s="7" t="s">
        <v>187</v>
      </c>
      <c r="Y1560" s="7" t="n">
        <v>1</v>
      </c>
      <c r="Z1560" s="7" t="n">
        <v>0</v>
      </c>
      <c r="AA1560" s="7" t="str">
        <f aca="false">IF(Y1560&gt;Z1560,"Win",IF(Y1560&lt;Z1560,"Loss","Draw"))</f>
        <v>Win</v>
      </c>
      <c r="AB1560" s="7" t="s">
        <v>99</v>
      </c>
      <c r="AC1560" s="7" t="s">
        <v>99</v>
      </c>
      <c r="AD1560" s="7" t="s">
        <v>4000</v>
      </c>
      <c r="AE1560" s="7" t="s">
        <v>538</v>
      </c>
      <c r="AF1560" s="7" t="str">
        <f aca="false">IF(AD1560&lt;AE1560,AD1560,AE1560)</f>
        <v>Balloon, Executioner, Giant Skeleton, Miner, Tombstone, Tornado, Zap, Zappies</v>
      </c>
      <c r="AG1560" s="7" t="str">
        <f aca="false">IF(AD1560&lt;AE1560,AE1560,AD1560)</f>
        <v>Bomb Tower, Boss Bandit, Dart Goblin, Fire Spirit, Giant Snowball, Goblin Barrel, Ice Spirit, Royal Delivery</v>
      </c>
      <c r="AH1560" s="7" t="str">
        <f aca="false">IF(AD1560=AF1560,AA1560,IF(AA1560="Win","Loss",IF(AA1560="Loss","Win","Draw")))</f>
        <v>Loss</v>
      </c>
      <c r="AI1560" s="7" t="s">
        <v>297</v>
      </c>
    </row>
    <row r="1561" customFormat="false" ht="15" hidden="false" customHeight="true" outlineLevel="0" collapsed="false">
      <c r="A1561" s="5" t="s">
        <v>4001</v>
      </c>
      <c r="B1561" s="5" t="n">
        <v>1</v>
      </c>
      <c r="C1561" s="5" t="s">
        <v>2904</v>
      </c>
      <c r="D1561" s="5" t="s">
        <v>2905</v>
      </c>
      <c r="E1561" s="5" t="s">
        <v>4002</v>
      </c>
      <c r="F1561" s="5" t="s">
        <v>4003</v>
      </c>
      <c r="G1561" s="5" t="s">
        <v>4004</v>
      </c>
      <c r="H1561" s="5" t="s">
        <v>376</v>
      </c>
      <c r="I1561" s="5" t="s">
        <v>127</v>
      </c>
      <c r="J1561" s="5" t="s">
        <v>219</v>
      </c>
      <c r="K1561" s="5" t="s">
        <v>141</v>
      </c>
      <c r="L1561" s="5" t="s">
        <v>117</v>
      </c>
      <c r="M1561" s="5" t="s">
        <v>133</v>
      </c>
      <c r="N1561" s="5" t="s">
        <v>294</v>
      </c>
      <c r="O1561" s="5" t="s">
        <v>173</v>
      </c>
      <c r="P1561" s="5" t="s">
        <v>95</v>
      </c>
      <c r="Q1561" s="5" t="s">
        <v>107</v>
      </c>
      <c r="R1561" s="5" t="s">
        <v>95</v>
      </c>
      <c r="S1561" s="5" t="s">
        <v>141</v>
      </c>
      <c r="T1561" s="5" t="s">
        <v>150</v>
      </c>
      <c r="U1561" s="5" t="s">
        <v>93</v>
      </c>
      <c r="V1561" s="5" t="s">
        <v>143</v>
      </c>
      <c r="W1561" s="5" t="s">
        <v>178</v>
      </c>
      <c r="X1561" s="5" t="s">
        <v>177</v>
      </c>
      <c r="Y1561" s="5" t="n">
        <v>1</v>
      </c>
      <c r="Z1561" s="5" t="n">
        <v>0</v>
      </c>
      <c r="AA1561" s="5" t="str">
        <f aca="false">IF(Y1561&gt;Z1561,"Win",IF(Y1561&lt;Z1561,"Loss","Draw"))</f>
        <v>Win</v>
      </c>
      <c r="AB1561" s="5" t="s">
        <v>98</v>
      </c>
      <c r="AC1561" s="5" t="s">
        <v>99</v>
      </c>
      <c r="AD1561" s="5" t="s">
        <v>2572</v>
      </c>
      <c r="AE1561" s="5" t="s">
        <v>180</v>
      </c>
      <c r="AF1561" s="5" t="str">
        <f aca="false">IF(AD1561&lt;AE1561,AD1561,AE1561)</f>
        <v>Barbarian Barrel, Battle Ram, Giant Skeleton, Lumberjack, Mother Witch, Vines, Wizard, Zappies</v>
      </c>
      <c r="AG1561" s="5" t="str">
        <f aca="false">IF(AD1561&lt;AE1561,AE1561,AD1561)</f>
        <v>Barbarian Barrel, Electro Spirit, Fireball, Goblin Cage, Heal Spirit, Lumberjack, Phoenix, Royal Giant</v>
      </c>
      <c r="AH1561" s="5" t="str">
        <f aca="false">IF(AD1561=AF1561,AA1561,IF(AA1561="Win","Loss",IF(AA1561="Loss","Win","Draw")))</f>
        <v>Win</v>
      </c>
      <c r="AI1561" s="5" t="s">
        <v>297</v>
      </c>
    </row>
    <row r="1562" customFormat="false" ht="15" hidden="false" customHeight="true" outlineLevel="0" collapsed="false">
      <c r="A1562" s="5" t="s">
        <v>4001</v>
      </c>
      <c r="B1562" s="5" t="n">
        <v>2</v>
      </c>
      <c r="C1562" s="5" t="s">
        <v>2904</v>
      </c>
      <c r="D1562" s="5" t="s">
        <v>2905</v>
      </c>
      <c r="E1562" s="5" t="s">
        <v>4002</v>
      </c>
      <c r="F1562" s="5" t="s">
        <v>4003</v>
      </c>
      <c r="G1562" s="5" t="s">
        <v>4005</v>
      </c>
      <c r="H1562" s="5" t="s">
        <v>485</v>
      </c>
      <c r="I1562" s="5" t="s">
        <v>82</v>
      </c>
      <c r="J1562" s="5" t="s">
        <v>194</v>
      </c>
      <c r="K1562" s="5" t="s">
        <v>153</v>
      </c>
      <c r="L1562" s="5" t="s">
        <v>126</v>
      </c>
      <c r="M1562" s="5" t="s">
        <v>118</v>
      </c>
      <c r="N1562" s="5" t="s">
        <v>89</v>
      </c>
      <c r="O1562" s="5" t="s">
        <v>164</v>
      </c>
      <c r="P1562" s="5" t="s">
        <v>204</v>
      </c>
      <c r="Q1562" s="5" t="s">
        <v>1848</v>
      </c>
      <c r="R1562" s="5" t="s">
        <v>91</v>
      </c>
      <c r="S1562" s="5" t="s">
        <v>90</v>
      </c>
      <c r="T1562" s="5" t="s">
        <v>130</v>
      </c>
      <c r="U1562" s="5" t="s">
        <v>125</v>
      </c>
      <c r="V1562" s="5" t="s">
        <v>111</v>
      </c>
      <c r="W1562" s="5" t="s">
        <v>94</v>
      </c>
      <c r="X1562" s="5" t="s">
        <v>86</v>
      </c>
      <c r="Y1562" s="5" t="n">
        <v>1</v>
      </c>
      <c r="Z1562" s="5" t="n">
        <v>0</v>
      </c>
      <c r="AA1562" s="5" t="str">
        <f aca="false">IF(Y1562&gt;Z1562,"Win",IF(Y1562&lt;Z1562,"Loss","Draw"))</f>
        <v>Win</v>
      </c>
      <c r="AB1562" s="5" t="s">
        <v>98</v>
      </c>
      <c r="AC1562" s="5" t="s">
        <v>99</v>
      </c>
      <c r="AD1562" s="5" t="s">
        <v>1111</v>
      </c>
      <c r="AE1562" s="5" t="s">
        <v>1849</v>
      </c>
      <c r="AF1562" s="5" t="str">
        <f aca="false">IF(AD1562&lt;AE1562,AD1562,AE1562)</f>
        <v>Archer Queen, Cannon, Earthquake, Ice Spirit, Royal Delivery, Royal Hogs, Skeletons, The Log</v>
      </c>
      <c r="AG1562" s="5" t="str">
        <f aca="false">IF(AD1562&lt;AE1562,AE1562,AD1562)</f>
        <v>Arrows, Cannon Cart, Goblins, Miner, Minion Horde, Mortar, Rascals, Skeleton Dragons</v>
      </c>
      <c r="AH1562" s="5" t="str">
        <f aca="false">IF(AD1562=AF1562,AA1562,IF(AA1562="Win","Loss",IF(AA1562="Loss","Win","Draw")))</f>
        <v>Win</v>
      </c>
      <c r="AI1562" s="5" t="s">
        <v>297</v>
      </c>
    </row>
    <row r="1563" customFormat="false" ht="15" hidden="false" customHeight="true" outlineLevel="0" collapsed="false">
      <c r="A1563" s="5" t="s">
        <v>4001</v>
      </c>
      <c r="B1563" s="5" t="n">
        <v>3</v>
      </c>
      <c r="C1563" s="5" t="s">
        <v>2904</v>
      </c>
      <c r="D1563" s="5" t="s">
        <v>2905</v>
      </c>
      <c r="E1563" s="5" t="s">
        <v>4002</v>
      </c>
      <c r="F1563" s="5" t="s">
        <v>4003</v>
      </c>
      <c r="G1563" s="5" t="s">
        <v>4006</v>
      </c>
      <c r="H1563" s="5" t="s">
        <v>485</v>
      </c>
      <c r="I1563" s="5" t="s">
        <v>201</v>
      </c>
      <c r="J1563" s="5" t="s">
        <v>202</v>
      </c>
      <c r="K1563" s="5" t="s">
        <v>233</v>
      </c>
      <c r="L1563" s="5" t="s">
        <v>234</v>
      </c>
      <c r="M1563" s="5" t="s">
        <v>157</v>
      </c>
      <c r="N1563" s="5" t="s">
        <v>111</v>
      </c>
      <c r="O1563" s="5" t="s">
        <v>88</v>
      </c>
      <c r="P1563" s="5" t="s">
        <v>187</v>
      </c>
      <c r="Q1563" s="5" t="s">
        <v>203</v>
      </c>
      <c r="R1563" s="5" t="s">
        <v>202</v>
      </c>
      <c r="S1563" s="5" t="s">
        <v>201</v>
      </c>
      <c r="T1563" s="5" t="s">
        <v>153</v>
      </c>
      <c r="U1563" s="5" t="s">
        <v>157</v>
      </c>
      <c r="V1563" s="5" t="s">
        <v>118</v>
      </c>
      <c r="W1563" s="5" t="s">
        <v>126</v>
      </c>
      <c r="X1563" s="5" t="s">
        <v>208</v>
      </c>
      <c r="Y1563" s="5" t="n">
        <v>0</v>
      </c>
      <c r="Z1563" s="5" t="n">
        <v>1</v>
      </c>
      <c r="AA1563" s="5" t="str">
        <f aca="false">IF(Y1563&gt;Z1563,"Win",IF(Y1563&lt;Z1563,"Loss","Draw"))</f>
        <v>Loss</v>
      </c>
      <c r="AB1563" s="5" t="s">
        <v>98</v>
      </c>
      <c r="AC1563" s="5" t="s">
        <v>99</v>
      </c>
      <c r="AD1563" s="5" t="s">
        <v>4007</v>
      </c>
      <c r="AE1563" s="5" t="s">
        <v>4008</v>
      </c>
      <c r="AF1563" s="5" t="str">
        <f aca="false">IF(AD1563&lt;AE1563,AD1563,AE1563)</f>
        <v>Bats, Berserker, Bomb Tower, Fire Spirit, Magic Archer, Miner, Tornado, Wall Breakers</v>
      </c>
      <c r="AG1563" s="5" t="str">
        <f aca="false">IF(AD1563&lt;AE1563,AE1563,AD1563)</f>
        <v>Cannon, Fire Spirit, Goblin Barrel, Ice Spirit, Magic Archer, Skeletons, Valkyrie, Wall Breakers</v>
      </c>
      <c r="AH1563" s="5" t="str">
        <f aca="false">IF(AD1563=AF1563,AA1563,IF(AA1563="Win","Loss",IF(AA1563="Loss","Win","Draw")))</f>
        <v>Loss</v>
      </c>
      <c r="AI1563" s="5" t="s">
        <v>297</v>
      </c>
    </row>
    <row r="1564" customFormat="false" ht="15" hidden="false" customHeight="true" outlineLevel="0" collapsed="false">
      <c r="A1564" s="7" t="s">
        <v>4009</v>
      </c>
      <c r="B1564" s="7" t="n">
        <v>1</v>
      </c>
      <c r="C1564" s="7" t="s">
        <v>2904</v>
      </c>
      <c r="D1564" s="7" t="s">
        <v>2905</v>
      </c>
      <c r="E1564" s="7" t="s">
        <v>4002</v>
      </c>
      <c r="F1564" s="7" t="s">
        <v>4003</v>
      </c>
      <c r="G1564" s="7" t="s">
        <v>4010</v>
      </c>
      <c r="H1564" s="7" t="s">
        <v>485</v>
      </c>
      <c r="I1564" s="7" t="s">
        <v>124</v>
      </c>
      <c r="J1564" s="7" t="s">
        <v>95</v>
      </c>
      <c r="K1564" s="7" t="s">
        <v>177</v>
      </c>
      <c r="L1564" s="7" t="s">
        <v>150</v>
      </c>
      <c r="M1564" s="7" t="s">
        <v>93</v>
      </c>
      <c r="N1564" s="7" t="s">
        <v>215</v>
      </c>
      <c r="O1564" s="7" t="s">
        <v>257</v>
      </c>
      <c r="P1564" s="7" t="s">
        <v>126</v>
      </c>
      <c r="Q1564" s="7" t="s">
        <v>127</v>
      </c>
      <c r="R1564" s="7" t="s">
        <v>128</v>
      </c>
      <c r="S1564" s="7" t="s">
        <v>129</v>
      </c>
      <c r="T1564" s="7" t="s">
        <v>130</v>
      </c>
      <c r="U1564" s="7" t="s">
        <v>131</v>
      </c>
      <c r="V1564" s="7" t="s">
        <v>133</v>
      </c>
      <c r="W1564" s="7" t="s">
        <v>97</v>
      </c>
      <c r="X1564" s="7" t="s">
        <v>173</v>
      </c>
      <c r="Y1564" s="7" t="n">
        <v>0</v>
      </c>
      <c r="Z1564" s="7" t="n">
        <v>1</v>
      </c>
      <c r="AA1564" s="7" t="str">
        <f aca="false">IF(Y1564&gt;Z1564,"Win",IF(Y1564&lt;Z1564,"Loss","Draw"))</f>
        <v>Loss</v>
      </c>
      <c r="AB1564" s="7" t="s">
        <v>99</v>
      </c>
      <c r="AC1564" s="7" t="s">
        <v>99</v>
      </c>
      <c r="AD1564" s="7" t="s">
        <v>429</v>
      </c>
      <c r="AE1564" s="7" t="s">
        <v>503</v>
      </c>
      <c r="AF1564" s="7" t="str">
        <f aca="false">IF(AD1564&lt;AE1564,AD1564,AE1564)</f>
        <v>Arrows, Bandit, Battle Ram, Golden Knight, Mega Knight, Mother Witch, Ronin, Zappies</v>
      </c>
      <c r="AG1564" s="7" t="str">
        <f aca="false">IF(AD1564&lt;AE1564,AE1564,AD1564)</f>
        <v>Barbarian Barrel, Electro Spirit, Fireball, Fisherman, Hunter, Royal Ghost, Royal Giant, Skeletons</v>
      </c>
      <c r="AH1564" s="7" t="str">
        <f aca="false">IF(AD1564=AF1564,AA1564,IF(AA1564="Win","Loss",IF(AA1564="Loss","Win","Draw")))</f>
        <v>Win</v>
      </c>
      <c r="AI1564" s="7" t="s">
        <v>297</v>
      </c>
    </row>
    <row r="1565" customFormat="false" ht="15" hidden="false" customHeight="true" outlineLevel="0" collapsed="false">
      <c r="A1565" s="7" t="s">
        <v>4009</v>
      </c>
      <c r="B1565" s="7" t="n">
        <v>2</v>
      </c>
      <c r="C1565" s="7" t="s">
        <v>2904</v>
      </c>
      <c r="D1565" s="7" t="s">
        <v>2905</v>
      </c>
      <c r="E1565" s="7" t="s">
        <v>4002</v>
      </c>
      <c r="F1565" s="7" t="s">
        <v>4003</v>
      </c>
      <c r="G1565" s="7" t="s">
        <v>4011</v>
      </c>
      <c r="H1565" s="7" t="s">
        <v>485</v>
      </c>
      <c r="I1565" s="7" t="s">
        <v>84</v>
      </c>
      <c r="J1565" s="7" t="s">
        <v>108</v>
      </c>
      <c r="K1565" s="7" t="s">
        <v>87</v>
      </c>
      <c r="L1565" s="7" t="s">
        <v>116</v>
      </c>
      <c r="M1565" s="7" t="s">
        <v>118</v>
      </c>
      <c r="N1565" s="7" t="s">
        <v>115</v>
      </c>
      <c r="O1565" s="7" t="s">
        <v>89</v>
      </c>
      <c r="P1565" s="7" t="s">
        <v>88</v>
      </c>
      <c r="Q1565" s="7" t="s">
        <v>241</v>
      </c>
      <c r="R1565" s="7" t="s">
        <v>95</v>
      </c>
      <c r="S1565" s="7" t="s">
        <v>87</v>
      </c>
      <c r="T1565" s="7" t="s">
        <v>138</v>
      </c>
      <c r="U1565" s="7" t="s">
        <v>115</v>
      </c>
      <c r="V1565" s="7" t="s">
        <v>118</v>
      </c>
      <c r="W1565" s="7" t="s">
        <v>116</v>
      </c>
      <c r="X1565" s="7" t="s">
        <v>403</v>
      </c>
      <c r="Y1565" s="7" t="n">
        <v>1</v>
      </c>
      <c r="Z1565" s="7" t="n">
        <v>0</v>
      </c>
      <c r="AA1565" s="7" t="str">
        <f aca="false">IF(Y1565&gt;Z1565,"Win",IF(Y1565&lt;Z1565,"Loss","Draw"))</f>
        <v>Win</v>
      </c>
      <c r="AB1565" s="7" t="s">
        <v>99</v>
      </c>
      <c r="AC1565" s="7" t="s">
        <v>99</v>
      </c>
      <c r="AD1565" s="7" t="s">
        <v>4012</v>
      </c>
      <c r="AE1565" s="7" t="s">
        <v>4013</v>
      </c>
      <c r="AF1565" s="7" t="str">
        <f aca="false">IF(AD1565&lt;AE1565,AD1565,AE1565)</f>
        <v>Archers, Berserker, Dark Prince, Graveyard, Ice Spirit, Poison, Tesla, The Log</v>
      </c>
      <c r="AG1565" s="7" t="str">
        <f aca="false">IF(AD1565&lt;AE1565,AE1565,AD1565)</f>
        <v>Barbarian Barrel, Goblin Demolisher, Graveyard, Ice Spirit, Knight, Poison, Spear Goblins, Tesla</v>
      </c>
      <c r="AH1565" s="7" t="str">
        <f aca="false">IF(AD1565=AF1565,AA1565,IF(AA1565="Win","Loss",IF(AA1565="Loss","Win","Draw")))</f>
        <v>Win</v>
      </c>
      <c r="AI1565" s="7" t="s">
        <v>297</v>
      </c>
    </row>
    <row r="1566" customFormat="false" ht="15" hidden="false" customHeight="true" outlineLevel="0" collapsed="false">
      <c r="A1566" s="7" t="s">
        <v>4009</v>
      </c>
      <c r="B1566" s="7" t="n">
        <v>3</v>
      </c>
      <c r="C1566" s="7" t="s">
        <v>2904</v>
      </c>
      <c r="D1566" s="7" t="s">
        <v>2905</v>
      </c>
      <c r="E1566" s="7" t="s">
        <v>4002</v>
      </c>
      <c r="F1566" s="7" t="s">
        <v>4003</v>
      </c>
      <c r="G1566" s="7" t="s">
        <v>4014</v>
      </c>
      <c r="H1566" s="7" t="s">
        <v>376</v>
      </c>
      <c r="I1566" s="7" t="s">
        <v>185</v>
      </c>
      <c r="J1566" s="7" t="s">
        <v>186</v>
      </c>
      <c r="K1566" s="7" t="s">
        <v>241</v>
      </c>
      <c r="L1566" s="7" t="s">
        <v>193</v>
      </c>
      <c r="M1566" s="7" t="s">
        <v>234</v>
      </c>
      <c r="N1566" s="7" t="s">
        <v>187</v>
      </c>
      <c r="O1566" s="7" t="s">
        <v>111</v>
      </c>
      <c r="P1566" s="7" t="s">
        <v>109</v>
      </c>
      <c r="Q1566" s="7" t="s">
        <v>152</v>
      </c>
      <c r="R1566" s="7" t="s">
        <v>151</v>
      </c>
      <c r="S1566" s="7" t="s">
        <v>82</v>
      </c>
      <c r="T1566" s="7" t="s">
        <v>153</v>
      </c>
      <c r="U1566" s="7" t="s">
        <v>150</v>
      </c>
      <c r="V1566" s="7" t="s">
        <v>85</v>
      </c>
      <c r="W1566" s="7" t="s">
        <v>126</v>
      </c>
      <c r="X1566" s="7" t="s">
        <v>89</v>
      </c>
      <c r="Y1566" s="7" t="n">
        <v>0</v>
      </c>
      <c r="Z1566" s="7" t="n">
        <v>1</v>
      </c>
      <c r="AA1566" s="7" t="str">
        <f aca="false">IF(Y1566&gt;Z1566,"Win",IF(Y1566&lt;Z1566,"Loss","Draw"))</f>
        <v>Loss</v>
      </c>
      <c r="AB1566" s="7" t="s">
        <v>99</v>
      </c>
      <c r="AC1566" s="7" t="s">
        <v>99</v>
      </c>
      <c r="AD1566" s="7" t="s">
        <v>262</v>
      </c>
      <c r="AE1566" s="7" t="s">
        <v>155</v>
      </c>
      <c r="AF1566" s="7" t="str">
        <f aca="false">IF(AD1566&lt;AE1566,AD1566,AE1566)</f>
        <v>Baby Dragon, Cannon, Electro Spirit, Lightning, Mighty Miner, Royal Hogs, Skeletons, The Log</v>
      </c>
      <c r="AG1566" s="7" t="str">
        <f aca="false">IF(AD1566&lt;AE1566,AE1566,AD1566)</f>
        <v>Balloon, Bomb Tower, Executioner, Guards, Knight, Miner, Tornado, Zap</v>
      </c>
      <c r="AH1566" s="7" t="str">
        <f aca="false">IF(AD1566=AF1566,AA1566,IF(AA1566="Win","Loss",IF(AA1566="Loss","Win","Draw")))</f>
        <v>Win</v>
      </c>
      <c r="AI1566" s="7" t="s">
        <v>297</v>
      </c>
    </row>
    <row r="1567" customFormat="false" ht="15" hidden="false" customHeight="true" outlineLevel="0" collapsed="false">
      <c r="A1567" s="7" t="s">
        <v>4015</v>
      </c>
      <c r="B1567" s="7" t="n">
        <v>1</v>
      </c>
      <c r="C1567" s="7" t="s">
        <v>2904</v>
      </c>
      <c r="D1567" s="7" t="s">
        <v>2905</v>
      </c>
      <c r="E1567" s="7" t="s">
        <v>4002</v>
      </c>
      <c r="F1567" s="7" t="s">
        <v>4003</v>
      </c>
      <c r="G1567" s="7" t="s">
        <v>4016</v>
      </c>
      <c r="H1567" s="7" t="s">
        <v>485</v>
      </c>
      <c r="I1567" s="7" t="s">
        <v>82</v>
      </c>
      <c r="J1567" s="7" t="s">
        <v>95</v>
      </c>
      <c r="K1567" s="7" t="s">
        <v>87</v>
      </c>
      <c r="L1567" s="7" t="s">
        <v>150</v>
      </c>
      <c r="M1567" s="7" t="s">
        <v>97</v>
      </c>
      <c r="N1567" s="7" t="s">
        <v>85</v>
      </c>
      <c r="O1567" s="7" t="s">
        <v>86</v>
      </c>
      <c r="P1567" s="7" t="s">
        <v>126</v>
      </c>
      <c r="Q1567" s="7" t="s">
        <v>90</v>
      </c>
      <c r="R1567" s="7" t="s">
        <v>158</v>
      </c>
      <c r="S1567" s="7" t="s">
        <v>92</v>
      </c>
      <c r="T1567" s="7" t="s">
        <v>159</v>
      </c>
      <c r="U1567" s="7" t="s">
        <v>93</v>
      </c>
      <c r="V1567" s="7" t="s">
        <v>96</v>
      </c>
      <c r="W1567" s="7" t="s">
        <v>94</v>
      </c>
      <c r="X1567" s="7" t="s">
        <v>126</v>
      </c>
      <c r="Y1567" s="7" t="n">
        <v>0</v>
      </c>
      <c r="Z1567" s="7" t="n">
        <v>1</v>
      </c>
      <c r="AA1567" s="7" t="str">
        <f aca="false">IF(Y1567&gt;Z1567,"Win",IF(Y1567&lt;Z1567,"Loss","Draw"))</f>
        <v>Loss</v>
      </c>
      <c r="AB1567" s="7" t="s">
        <v>99</v>
      </c>
      <c r="AC1567" s="7" t="s">
        <v>99</v>
      </c>
      <c r="AD1567" s="7" t="s">
        <v>4017</v>
      </c>
      <c r="AE1567" s="7" t="s">
        <v>4018</v>
      </c>
      <c r="AF1567" s="7" t="str">
        <f aca="false">IF(AD1567&lt;AE1567,AD1567,AE1567)</f>
        <v>Barbarian Barrel, Electro Spirit, Lightning, Ronin, Royal Hogs, Skeleton Dragons, Skeletons, Tesla</v>
      </c>
      <c r="AG1567" s="7" t="str">
        <f aca="false">IF(AD1567&lt;AE1567,AE1567,AD1567)</f>
        <v>Bowler, Dart Goblin, Fireball, Minions, Mortar, Rascals, Skeleton Barrel, Skeletons</v>
      </c>
      <c r="AH1567" s="7" t="str">
        <f aca="false">IF(AD1567=AF1567,AA1567,IF(AA1567="Win","Loss",IF(AA1567="Loss","Win","Draw")))</f>
        <v>Loss</v>
      </c>
      <c r="AI1567" s="7" t="s">
        <v>297</v>
      </c>
    </row>
    <row r="1568" customFormat="false" ht="15" hidden="false" customHeight="true" outlineLevel="0" collapsed="false">
      <c r="A1568" s="7" t="s">
        <v>4015</v>
      </c>
      <c r="B1568" s="7" t="n">
        <v>2</v>
      </c>
      <c r="C1568" s="7" t="s">
        <v>2904</v>
      </c>
      <c r="D1568" s="7" t="s">
        <v>2905</v>
      </c>
      <c r="E1568" s="7" t="s">
        <v>4002</v>
      </c>
      <c r="F1568" s="7" t="s">
        <v>4003</v>
      </c>
      <c r="G1568" s="7" t="s">
        <v>4019</v>
      </c>
      <c r="H1568" s="7" t="s">
        <v>485</v>
      </c>
      <c r="I1568" s="7" t="s">
        <v>141</v>
      </c>
      <c r="J1568" s="7" t="s">
        <v>140</v>
      </c>
      <c r="K1568" s="7" t="s">
        <v>127</v>
      </c>
      <c r="L1568" s="7" t="s">
        <v>93</v>
      </c>
      <c r="M1568" s="7" t="s">
        <v>124</v>
      </c>
      <c r="N1568" s="7" t="s">
        <v>143</v>
      </c>
      <c r="O1568" s="7" t="s">
        <v>257</v>
      </c>
      <c r="P1568" s="7" t="s">
        <v>142</v>
      </c>
      <c r="Q1568" s="7" t="s">
        <v>114</v>
      </c>
      <c r="R1568" s="7" t="s">
        <v>241</v>
      </c>
      <c r="S1568" s="7" t="s">
        <v>137</v>
      </c>
      <c r="T1568" s="7" t="s">
        <v>88</v>
      </c>
      <c r="U1568" s="7" t="s">
        <v>242</v>
      </c>
      <c r="V1568" s="7" t="s">
        <v>157</v>
      </c>
      <c r="W1568" s="7" t="s">
        <v>116</v>
      </c>
      <c r="X1568" s="7" t="s">
        <v>87</v>
      </c>
      <c r="Y1568" s="7" t="n">
        <v>1</v>
      </c>
      <c r="Z1568" s="7" t="n">
        <v>0</v>
      </c>
      <c r="AA1568" s="7" t="str">
        <f aca="false">IF(Y1568&gt;Z1568,"Win",IF(Y1568&lt;Z1568,"Loss","Draw"))</f>
        <v>Win</v>
      </c>
      <c r="AB1568" s="7" t="s">
        <v>99</v>
      </c>
      <c r="AC1568" s="7" t="s">
        <v>99</v>
      </c>
      <c r="AD1568" s="7" t="s">
        <v>4020</v>
      </c>
      <c r="AE1568" s="7" t="s">
        <v>1311</v>
      </c>
      <c r="AF1568" s="7" t="str">
        <f aca="false">IF(AD1568&lt;AE1568,AD1568,AE1568)</f>
        <v>Battle Ram, Fireball, Heal Spirit, Hunter, Ice Golem, Lumberjack, Royal Ghost, Three Musketeers</v>
      </c>
      <c r="AG1568" s="7" t="str">
        <f aca="false">IF(AD1568&lt;AE1568,AE1568,AD1568)</f>
        <v>Berserker, Bomber, Fire Spirit, Giant Snowball, Goblin Drill, Knight, Poison, Tesla</v>
      </c>
      <c r="AH1568" s="7" t="str">
        <f aca="false">IF(AD1568=AF1568,AA1568,IF(AA1568="Win","Loss",IF(AA1568="Loss","Win","Draw")))</f>
        <v>Win</v>
      </c>
      <c r="AI1568" s="7" t="s">
        <v>297</v>
      </c>
    </row>
    <row r="1569" customFormat="false" ht="15" hidden="false" customHeight="true" outlineLevel="0" collapsed="false">
      <c r="A1569" s="7" t="s">
        <v>4015</v>
      </c>
      <c r="B1569" s="7" t="n">
        <v>3</v>
      </c>
      <c r="C1569" s="7" t="s">
        <v>2904</v>
      </c>
      <c r="D1569" s="7" t="s">
        <v>2905</v>
      </c>
      <c r="E1569" s="7" t="s">
        <v>4002</v>
      </c>
      <c r="F1569" s="7" t="s">
        <v>4003</v>
      </c>
      <c r="G1569" s="7" t="s">
        <v>4021</v>
      </c>
      <c r="H1569" s="7" t="s">
        <v>376</v>
      </c>
      <c r="I1569" s="7" t="s">
        <v>203</v>
      </c>
      <c r="J1569" s="7" t="s">
        <v>202</v>
      </c>
      <c r="K1569" s="7" t="s">
        <v>92</v>
      </c>
      <c r="L1569" s="7" t="s">
        <v>89</v>
      </c>
      <c r="M1569" s="7" t="s">
        <v>209</v>
      </c>
      <c r="N1569" s="7" t="s">
        <v>116</v>
      </c>
      <c r="O1569" s="7" t="s">
        <v>88</v>
      </c>
      <c r="P1569" s="7" t="s">
        <v>157</v>
      </c>
      <c r="Q1569" s="7" t="s">
        <v>152</v>
      </c>
      <c r="R1569" s="7" t="s">
        <v>108</v>
      </c>
      <c r="S1569" s="7" t="s">
        <v>107</v>
      </c>
      <c r="T1569" s="7" t="s">
        <v>95</v>
      </c>
      <c r="U1569" s="7" t="s">
        <v>387</v>
      </c>
      <c r="V1569" s="7" t="s">
        <v>307</v>
      </c>
      <c r="W1569" s="7" t="s">
        <v>85</v>
      </c>
      <c r="X1569" s="7" t="s">
        <v>187</v>
      </c>
      <c r="Y1569" s="7" t="n">
        <v>0</v>
      </c>
      <c r="Z1569" s="7" t="n">
        <v>1</v>
      </c>
      <c r="AA1569" s="7" t="str">
        <f aca="false">IF(Y1569&gt;Z1569,"Win",IF(Y1569&lt;Z1569,"Loss","Draw"))</f>
        <v>Loss</v>
      </c>
      <c r="AB1569" s="7" t="s">
        <v>99</v>
      </c>
      <c r="AC1569" s="7" t="s">
        <v>99</v>
      </c>
      <c r="AD1569" s="7" t="s">
        <v>4022</v>
      </c>
      <c r="AE1569" s="7" t="s">
        <v>4023</v>
      </c>
      <c r="AF1569" s="7" t="str">
        <f aca="false">IF(AD1569&lt;AE1569,AD1569,AE1569)</f>
        <v>Baby Dragon, Barbarian Barrel, Dark Prince, Electro Giant, Goblin Cage, Ice Wizard, Lightning, Tornado</v>
      </c>
      <c r="AG1569" s="7" t="str">
        <f aca="false">IF(AD1569&lt;AE1569,AE1569,AD1569)</f>
        <v>Berserker, Fire Spirit, Goblin Barrel, Inferno Tower, Magic Archer, Poison, Skeleton Barrel, The Log</v>
      </c>
      <c r="AH1569" s="7" t="str">
        <f aca="false">IF(AD1569=AF1569,AA1569,IF(AA1569="Win","Loss",IF(AA1569="Loss","Win","Draw")))</f>
        <v>Win</v>
      </c>
      <c r="AI1569" s="7" t="s">
        <v>297</v>
      </c>
    </row>
    <row r="1570" customFormat="false" ht="15" hidden="false" customHeight="true" outlineLevel="0" collapsed="false">
      <c r="A1570" s="7" t="s">
        <v>4024</v>
      </c>
      <c r="B1570" s="7" t="n">
        <v>1</v>
      </c>
      <c r="C1570" s="7" t="s">
        <v>2904</v>
      </c>
      <c r="D1570" s="7" t="s">
        <v>2905</v>
      </c>
      <c r="E1570" s="7" t="s">
        <v>4002</v>
      </c>
      <c r="F1570" s="7" t="s">
        <v>4003</v>
      </c>
      <c r="G1570" s="7" t="s">
        <v>4025</v>
      </c>
      <c r="H1570" s="7" t="s">
        <v>485</v>
      </c>
      <c r="I1570" s="7" t="s">
        <v>84</v>
      </c>
      <c r="J1570" s="7" t="s">
        <v>108</v>
      </c>
      <c r="K1570" s="7" t="s">
        <v>114</v>
      </c>
      <c r="L1570" s="7" t="s">
        <v>119</v>
      </c>
      <c r="M1570" s="7" t="s">
        <v>118</v>
      </c>
      <c r="N1570" s="7" t="s">
        <v>138</v>
      </c>
      <c r="O1570" s="7" t="s">
        <v>116</v>
      </c>
      <c r="P1570" s="7" t="s">
        <v>115</v>
      </c>
      <c r="Q1570" s="7" t="s">
        <v>84</v>
      </c>
      <c r="R1570" s="7" t="s">
        <v>108</v>
      </c>
      <c r="S1570" s="7" t="s">
        <v>87</v>
      </c>
      <c r="T1570" s="7" t="s">
        <v>95</v>
      </c>
      <c r="U1570" s="7" t="s">
        <v>115</v>
      </c>
      <c r="V1570" s="7" t="s">
        <v>118</v>
      </c>
      <c r="W1570" s="7" t="s">
        <v>116</v>
      </c>
      <c r="X1570" s="7" t="s">
        <v>126</v>
      </c>
      <c r="Y1570" s="7" t="n">
        <v>1</v>
      </c>
      <c r="Z1570" s="7" t="n">
        <v>0</v>
      </c>
      <c r="AA1570" s="7" t="str">
        <f aca="false">IF(Y1570&gt;Z1570,"Win",IF(Y1570&lt;Z1570,"Loss","Draw"))</f>
        <v>Win</v>
      </c>
      <c r="AB1570" s="7" t="s">
        <v>99</v>
      </c>
      <c r="AC1570" s="7" t="s">
        <v>99</v>
      </c>
      <c r="AD1570" s="7" t="s">
        <v>984</v>
      </c>
      <c r="AE1570" s="7" t="s">
        <v>703</v>
      </c>
      <c r="AF1570" s="7" t="str">
        <f aca="false">IF(AD1570&lt;AE1570,AD1570,AE1570)</f>
        <v>Archers, Barbarian Barrel, Dark Prince, Graveyard, Ice Spirit, Poison, Skeletons, Tesla</v>
      </c>
      <c r="AG1570" s="7" t="str">
        <f aca="false">IF(AD1570&lt;AE1570,AE1570,AD1570)</f>
        <v>Archers, Dark Prince, Giant Snowball, Goblin Demolisher, Goblin Hut, Graveyard, Ice Spirit, Poison</v>
      </c>
      <c r="AH1570" s="7" t="str">
        <f aca="false">IF(AD1570=AF1570,AA1570,IF(AA1570="Win","Loss",IF(AA1570="Loss","Win","Draw")))</f>
        <v>Loss</v>
      </c>
      <c r="AI1570" s="7" t="s">
        <v>297</v>
      </c>
    </row>
    <row r="1571" customFormat="false" ht="15" hidden="false" customHeight="true" outlineLevel="0" collapsed="false">
      <c r="A1571" s="7" t="s">
        <v>4024</v>
      </c>
      <c r="B1571" s="7" t="n">
        <v>2</v>
      </c>
      <c r="C1571" s="7" t="s">
        <v>2904</v>
      </c>
      <c r="D1571" s="7" t="s">
        <v>2905</v>
      </c>
      <c r="E1571" s="7" t="s">
        <v>4002</v>
      </c>
      <c r="F1571" s="7" t="s">
        <v>4003</v>
      </c>
      <c r="G1571" s="7" t="s">
        <v>4026</v>
      </c>
      <c r="H1571" s="7" t="s">
        <v>485</v>
      </c>
      <c r="I1571" s="7" t="s">
        <v>177</v>
      </c>
      <c r="J1571" s="7" t="s">
        <v>83</v>
      </c>
      <c r="K1571" s="7" t="s">
        <v>124</v>
      </c>
      <c r="L1571" s="7" t="s">
        <v>215</v>
      </c>
      <c r="M1571" s="7" t="s">
        <v>257</v>
      </c>
      <c r="N1571" s="7" t="s">
        <v>93</v>
      </c>
      <c r="O1571" s="7" t="s">
        <v>89</v>
      </c>
      <c r="P1571" s="7" t="s">
        <v>150</v>
      </c>
      <c r="Q1571" s="7" t="s">
        <v>233</v>
      </c>
      <c r="R1571" s="7" t="s">
        <v>202</v>
      </c>
      <c r="S1571" s="7" t="s">
        <v>201</v>
      </c>
      <c r="T1571" s="7" t="s">
        <v>88</v>
      </c>
      <c r="U1571" s="7" t="s">
        <v>234</v>
      </c>
      <c r="V1571" s="7" t="s">
        <v>157</v>
      </c>
      <c r="W1571" s="7" t="s">
        <v>111</v>
      </c>
      <c r="X1571" s="7" t="s">
        <v>204</v>
      </c>
      <c r="Y1571" s="7" t="n">
        <v>1</v>
      </c>
      <c r="Z1571" s="7" t="n">
        <v>0</v>
      </c>
      <c r="AA1571" s="7" t="str">
        <f aca="false">IF(Y1571&gt;Z1571,"Win",IF(Y1571&lt;Z1571,"Loss","Draw"))</f>
        <v>Win</v>
      </c>
      <c r="AB1571" s="7" t="s">
        <v>99</v>
      </c>
      <c r="AC1571" s="7" t="s">
        <v>99</v>
      </c>
      <c r="AD1571" s="7" t="s">
        <v>1611</v>
      </c>
      <c r="AE1571" s="7" t="s">
        <v>380</v>
      </c>
      <c r="AF1571" s="7" t="str">
        <f aca="false">IF(AD1571&lt;AE1571,AD1571,AE1571)</f>
        <v>Bats, Berserker, Bomb Tower, Fire Spirit, Magic Archer, Miner, Royal Delivery, Wall Breakers</v>
      </c>
      <c r="AG1571" s="7" t="str">
        <f aca="false">IF(AD1571&lt;AE1571,AE1571,AD1571)</f>
        <v>Electro Spirit, Fireball, Fisherman, Hunter, Monk, Royal Ghost, Royal Giant, The Log</v>
      </c>
      <c r="AH1571" s="7" t="str">
        <f aca="false">IF(AD1571=AF1571,AA1571,IF(AA1571="Win","Loss",IF(AA1571="Loss","Win","Draw")))</f>
        <v>Loss</v>
      </c>
      <c r="AI1571" s="7" t="s">
        <v>297</v>
      </c>
    </row>
    <row r="1572" customFormat="false" ht="15" hidden="false" customHeight="true" outlineLevel="0" collapsed="false">
      <c r="A1572" s="7" t="s">
        <v>4024</v>
      </c>
      <c r="B1572" s="7" t="n">
        <v>3</v>
      </c>
      <c r="C1572" s="7" t="s">
        <v>2904</v>
      </c>
      <c r="D1572" s="7" t="s">
        <v>2905</v>
      </c>
      <c r="E1572" s="7" t="s">
        <v>4002</v>
      </c>
      <c r="F1572" s="7" t="s">
        <v>4003</v>
      </c>
      <c r="G1572" s="7" t="s">
        <v>4027</v>
      </c>
      <c r="H1572" s="7" t="s">
        <v>376</v>
      </c>
      <c r="I1572" s="7" t="s">
        <v>129</v>
      </c>
      <c r="J1572" s="7" t="s">
        <v>128</v>
      </c>
      <c r="K1572" s="7" t="s">
        <v>127</v>
      </c>
      <c r="L1572" s="7" t="s">
        <v>133</v>
      </c>
      <c r="M1572" s="7" t="s">
        <v>97</v>
      </c>
      <c r="N1572" s="7" t="s">
        <v>86</v>
      </c>
      <c r="O1572" s="7" t="s">
        <v>130</v>
      </c>
      <c r="P1572" s="7" t="s">
        <v>132</v>
      </c>
      <c r="Q1572" s="7" t="s">
        <v>152</v>
      </c>
      <c r="R1572" s="7" t="s">
        <v>128</v>
      </c>
      <c r="S1572" s="7" t="s">
        <v>107</v>
      </c>
      <c r="T1572" s="7" t="s">
        <v>242</v>
      </c>
      <c r="U1572" s="7" t="s">
        <v>306</v>
      </c>
      <c r="V1572" s="7" t="s">
        <v>307</v>
      </c>
      <c r="W1572" s="7" t="s">
        <v>85</v>
      </c>
      <c r="X1572" s="7" t="s">
        <v>187</v>
      </c>
      <c r="Y1572" s="7" t="n">
        <v>1</v>
      </c>
      <c r="Z1572" s="7" t="n">
        <v>0</v>
      </c>
      <c r="AA1572" s="7" t="str">
        <f aca="false">IF(Y1572&gt;Z1572,"Win",IF(Y1572&lt;Z1572,"Loss","Draw"))</f>
        <v>Win</v>
      </c>
      <c r="AB1572" s="7" t="s">
        <v>99</v>
      </c>
      <c r="AC1572" s="7" t="s">
        <v>99</v>
      </c>
      <c r="AD1572" s="7" t="s">
        <v>1385</v>
      </c>
      <c r="AE1572" s="7" t="s">
        <v>308</v>
      </c>
      <c r="AF1572" s="7" t="str">
        <f aca="false">IF(AD1572&lt;AE1572,AD1572,AE1572)</f>
        <v>Arrows, Battle Ram, Electro Wizard, Golden Knight, Mega Knight, Mother Witch, Ronin, Skeleton Dragons</v>
      </c>
      <c r="AG1572" s="7" t="str">
        <f aca="false">IF(AD1572&lt;AE1572,AE1572,AD1572)</f>
        <v>Baby Dragon, Bomber, Goblin Cage, Golden Knight, Golem, Ice Wizard, Lightning, Tornado</v>
      </c>
      <c r="AH1572" s="7" t="str">
        <f aca="false">IF(AD1572=AF1572,AA1572,IF(AA1572="Win","Loss",IF(AA1572="Loss","Win","Draw")))</f>
        <v>Win</v>
      </c>
      <c r="AI1572" s="7" t="s">
        <v>297</v>
      </c>
    </row>
    <row r="1573" customFormat="false" ht="15" hidden="false" customHeight="true" outlineLevel="0" collapsed="false">
      <c r="A1573" s="7" t="s">
        <v>4028</v>
      </c>
      <c r="B1573" s="7" t="n">
        <v>1</v>
      </c>
      <c r="C1573" s="7" t="s">
        <v>2904</v>
      </c>
      <c r="D1573" s="7" t="s">
        <v>2905</v>
      </c>
      <c r="E1573" s="7" t="s">
        <v>4002</v>
      </c>
      <c r="F1573" s="7" t="s">
        <v>4003</v>
      </c>
      <c r="G1573" s="7" t="s">
        <v>4029</v>
      </c>
      <c r="H1573" s="7" t="s">
        <v>485</v>
      </c>
      <c r="I1573" s="7" t="s">
        <v>113</v>
      </c>
      <c r="J1573" s="7" t="s">
        <v>151</v>
      </c>
      <c r="K1573" s="7" t="s">
        <v>87</v>
      </c>
      <c r="L1573" s="7" t="s">
        <v>126</v>
      </c>
      <c r="M1573" s="7" t="s">
        <v>150</v>
      </c>
      <c r="N1573" s="7" t="s">
        <v>165</v>
      </c>
      <c r="O1573" s="7" t="s">
        <v>85</v>
      </c>
      <c r="P1573" s="7" t="s">
        <v>89</v>
      </c>
      <c r="Q1573" s="7" t="s">
        <v>208</v>
      </c>
      <c r="R1573" s="7" t="s">
        <v>188</v>
      </c>
      <c r="S1573" s="7" t="s">
        <v>109</v>
      </c>
      <c r="T1573" s="7" t="s">
        <v>88</v>
      </c>
      <c r="U1573" s="7" t="s">
        <v>93</v>
      </c>
      <c r="V1573" s="7" t="s">
        <v>110</v>
      </c>
      <c r="W1573" s="7" t="s">
        <v>86</v>
      </c>
      <c r="X1573" s="7" t="s">
        <v>112</v>
      </c>
      <c r="Y1573" s="7" t="n">
        <v>1</v>
      </c>
      <c r="Z1573" s="7" t="n">
        <v>0</v>
      </c>
      <c r="AA1573" s="7" t="str">
        <f aca="false">IF(Y1573&gt;Z1573,"Win",IF(Y1573&lt;Z1573,"Loss","Draw"))</f>
        <v>Win</v>
      </c>
      <c r="AB1573" s="7" t="s">
        <v>99</v>
      </c>
      <c r="AC1573" s="7" t="s">
        <v>99</v>
      </c>
      <c r="AD1573" s="7" t="s">
        <v>866</v>
      </c>
      <c r="AE1573" s="7" t="s">
        <v>368</v>
      </c>
      <c r="AF1573" s="7" t="str">
        <f aca="false">IF(AD1573&lt;AE1573,AD1573,AE1573)</f>
        <v>Berserker, Fireball, Lava Hound, Skeleton Dragons, Spirit Empress, Tombstone, Valkyrie, Zap</v>
      </c>
      <c r="AG1573" s="7" t="str">
        <f aca="false">IF(AD1573&lt;AE1573,AE1573,AD1573)</f>
        <v>Electro Spirit, Furnace, Hog Rider, Lightning, Mighty Miner, Skeletons, Tesla, The Log</v>
      </c>
      <c r="AH1573" s="7" t="str">
        <f aca="false">IF(AD1573=AF1573,AA1573,IF(AA1573="Win","Loss",IF(AA1573="Loss","Win","Draw")))</f>
        <v>Loss</v>
      </c>
      <c r="AI1573" s="7" t="s">
        <v>297</v>
      </c>
    </row>
    <row r="1574" customFormat="false" ht="15" hidden="false" customHeight="true" outlineLevel="0" collapsed="false">
      <c r="A1574" s="7" t="s">
        <v>4028</v>
      </c>
      <c r="B1574" s="7" t="n">
        <v>2</v>
      </c>
      <c r="C1574" s="7" t="s">
        <v>2904</v>
      </c>
      <c r="D1574" s="7" t="s">
        <v>2905</v>
      </c>
      <c r="E1574" s="7" t="s">
        <v>4002</v>
      </c>
      <c r="F1574" s="7" t="s">
        <v>4003</v>
      </c>
      <c r="G1574" s="7" t="s">
        <v>4030</v>
      </c>
      <c r="H1574" s="7" t="s">
        <v>485</v>
      </c>
      <c r="I1574" s="7" t="s">
        <v>127</v>
      </c>
      <c r="J1574" s="7" t="s">
        <v>219</v>
      </c>
      <c r="K1574" s="7" t="s">
        <v>124</v>
      </c>
      <c r="L1574" s="7" t="s">
        <v>133</v>
      </c>
      <c r="M1574" s="7" t="s">
        <v>117</v>
      </c>
      <c r="N1574" s="7" t="s">
        <v>294</v>
      </c>
      <c r="O1574" s="7" t="s">
        <v>173</v>
      </c>
      <c r="P1574" s="7" t="s">
        <v>130</v>
      </c>
      <c r="Q1574" s="7" t="s">
        <v>203</v>
      </c>
      <c r="R1574" s="7" t="s">
        <v>202</v>
      </c>
      <c r="S1574" s="7" t="s">
        <v>201</v>
      </c>
      <c r="T1574" s="7" t="s">
        <v>157</v>
      </c>
      <c r="U1574" s="7" t="s">
        <v>118</v>
      </c>
      <c r="V1574" s="7" t="s">
        <v>97</v>
      </c>
      <c r="W1574" s="7" t="s">
        <v>204</v>
      </c>
      <c r="X1574" s="7" t="s">
        <v>87</v>
      </c>
      <c r="Y1574" s="7" t="n">
        <v>1</v>
      </c>
      <c r="Z1574" s="7" t="n">
        <v>0</v>
      </c>
      <c r="AA1574" s="7" t="str">
        <f aca="false">IF(Y1574&gt;Z1574,"Win",IF(Y1574&lt;Z1574,"Loss","Draw"))</f>
        <v>Win</v>
      </c>
      <c r="AB1574" s="7" t="s">
        <v>99</v>
      </c>
      <c r="AC1574" s="7" t="s">
        <v>99</v>
      </c>
      <c r="AD1574" s="7" t="s">
        <v>3751</v>
      </c>
      <c r="AE1574" s="7" t="s">
        <v>1001</v>
      </c>
      <c r="AF1574" s="7" t="str">
        <f aca="false">IF(AD1574&lt;AE1574,AD1574,AE1574)</f>
        <v>Arrows, Battle Ram, Giant Skeleton, Mother Witch, Royal Ghost, Vines, Wizard, Zappies</v>
      </c>
      <c r="AG1574" s="7" t="str">
        <f aca="false">IF(AD1574&lt;AE1574,AE1574,AD1574)</f>
        <v>Fire Spirit, Goblin Barrel, Ice Spirit, Magic Archer, Ronin, Royal Delivery, Tesla, Wall Breakers</v>
      </c>
      <c r="AH1574" s="7" t="str">
        <f aca="false">IF(AD1574=AF1574,AA1574,IF(AA1574="Win","Loss",IF(AA1574="Loss","Win","Draw")))</f>
        <v>Win</v>
      </c>
      <c r="AI1574" s="7" t="s">
        <v>297</v>
      </c>
    </row>
    <row r="1575" customFormat="false" ht="15" hidden="false" customHeight="true" outlineLevel="0" collapsed="false">
      <c r="A1575" s="7" t="s">
        <v>4028</v>
      </c>
      <c r="B1575" s="7" t="n">
        <v>3</v>
      </c>
      <c r="C1575" s="7" t="s">
        <v>2904</v>
      </c>
      <c r="D1575" s="7" t="s">
        <v>2905</v>
      </c>
      <c r="E1575" s="7" t="s">
        <v>4002</v>
      </c>
      <c r="F1575" s="7" t="s">
        <v>4003</v>
      </c>
      <c r="G1575" s="7" t="s">
        <v>4031</v>
      </c>
      <c r="H1575" s="7" t="s">
        <v>376</v>
      </c>
      <c r="I1575" s="7" t="s">
        <v>185</v>
      </c>
      <c r="J1575" s="7" t="s">
        <v>128</v>
      </c>
      <c r="K1575" s="7" t="s">
        <v>114</v>
      </c>
      <c r="L1575" s="7" t="s">
        <v>137</v>
      </c>
      <c r="M1575" s="7" t="s">
        <v>187</v>
      </c>
      <c r="N1575" s="7" t="s">
        <v>234</v>
      </c>
      <c r="O1575" s="7" t="s">
        <v>193</v>
      </c>
      <c r="P1575" s="7" t="s">
        <v>118</v>
      </c>
      <c r="Q1575" s="7" t="s">
        <v>90</v>
      </c>
      <c r="R1575" s="7" t="s">
        <v>123</v>
      </c>
      <c r="S1575" s="7" t="s">
        <v>124</v>
      </c>
      <c r="T1575" s="7" t="s">
        <v>95</v>
      </c>
      <c r="U1575" s="7" t="s">
        <v>125</v>
      </c>
      <c r="V1575" s="7" t="s">
        <v>85</v>
      </c>
      <c r="W1575" s="7" t="s">
        <v>96</v>
      </c>
      <c r="X1575" s="7" t="s">
        <v>126</v>
      </c>
      <c r="Y1575" s="7" t="n">
        <v>0</v>
      </c>
      <c r="Z1575" s="7" t="n">
        <v>1</v>
      </c>
      <c r="AA1575" s="7" t="str">
        <f aca="false">IF(Y1575&gt;Z1575,"Win",IF(Y1575&lt;Z1575,"Loss","Draw"))</f>
        <v>Loss</v>
      </c>
      <c r="AB1575" s="7" t="s">
        <v>99</v>
      </c>
      <c r="AC1575" s="7" t="s">
        <v>99</v>
      </c>
      <c r="AD1575" s="7" t="s">
        <v>4032</v>
      </c>
      <c r="AE1575" s="7" t="s">
        <v>134</v>
      </c>
      <c r="AF1575" s="7" t="str">
        <f aca="false">IF(AD1575&lt;AE1575,AD1575,AE1575)</f>
        <v>Barbarian Barrel, Cannon Cart, Goblinstein, Lightning, Minions, Mortar, Royal Ghost, Skeletons</v>
      </c>
      <c r="AG1575" s="7" t="str">
        <f aca="false">IF(AD1575&lt;AE1575,AE1575,AD1575)</f>
        <v>Bomb Tower, Executioner, Giant Snowball, Goblin Drill, Golden Knight, Guards, Ice Spirit, Tornado</v>
      </c>
      <c r="AH1575" s="7" t="str">
        <f aca="false">IF(AD1575=AF1575,AA1575,IF(AA1575="Win","Loss",IF(AA1575="Loss","Win","Draw")))</f>
        <v>Win</v>
      </c>
      <c r="AI1575" s="7" t="s">
        <v>297</v>
      </c>
    </row>
    <row r="1576" customFormat="false" ht="15" hidden="false" customHeight="true" outlineLevel="0" collapsed="false">
      <c r="A1576" s="5" t="s">
        <v>4033</v>
      </c>
      <c r="B1576" s="5" t="n">
        <v>1</v>
      </c>
      <c r="C1576" s="5" t="s">
        <v>2904</v>
      </c>
      <c r="D1576" s="5" t="s">
        <v>2905</v>
      </c>
      <c r="E1576" s="5" t="s">
        <v>4034</v>
      </c>
      <c r="F1576" s="5" t="s">
        <v>4035</v>
      </c>
      <c r="G1576" s="5" t="s">
        <v>4036</v>
      </c>
      <c r="H1576" s="5" t="s">
        <v>485</v>
      </c>
      <c r="I1576" s="5" t="s">
        <v>90</v>
      </c>
      <c r="J1576" s="5" t="s">
        <v>91</v>
      </c>
      <c r="K1576" s="5" t="s">
        <v>92</v>
      </c>
      <c r="L1576" s="5" t="s">
        <v>94</v>
      </c>
      <c r="M1576" s="5" t="s">
        <v>159</v>
      </c>
      <c r="N1576" s="5" t="s">
        <v>93</v>
      </c>
      <c r="O1576" s="5" t="s">
        <v>95</v>
      </c>
      <c r="P1576" s="5" t="s">
        <v>97</v>
      </c>
      <c r="Q1576" s="5" t="s">
        <v>92</v>
      </c>
      <c r="R1576" s="5" t="s">
        <v>91</v>
      </c>
      <c r="S1576" s="5" t="s">
        <v>90</v>
      </c>
      <c r="T1576" s="5" t="s">
        <v>97</v>
      </c>
      <c r="U1576" s="5" t="s">
        <v>93</v>
      </c>
      <c r="V1576" s="5" t="s">
        <v>96</v>
      </c>
      <c r="W1576" s="5" t="s">
        <v>94</v>
      </c>
      <c r="X1576" s="5" t="s">
        <v>95</v>
      </c>
      <c r="Y1576" s="5" t="n">
        <v>1</v>
      </c>
      <c r="Z1576" s="5" t="n">
        <v>0</v>
      </c>
      <c r="AA1576" s="5" t="str">
        <f aca="false">IF(Y1576&gt;Z1576,"Win",IF(Y1576&lt;Z1576,"Loss","Draw"))</f>
        <v>Win</v>
      </c>
      <c r="AB1576" s="5" t="s">
        <v>98</v>
      </c>
      <c r="AC1576" s="5" t="s">
        <v>99</v>
      </c>
      <c r="AD1576" s="5" t="s">
        <v>1036</v>
      </c>
      <c r="AE1576" s="5" t="s">
        <v>101</v>
      </c>
      <c r="AF1576" s="5" t="str">
        <f aca="false">IF(AD1576&lt;AE1576,AD1576,AE1576)</f>
        <v>Barbarian Barrel, Dart Goblin, Fireball, Goblins, Mortar, Rascals, Ronin, Skeleton Barrel</v>
      </c>
      <c r="AG1576" s="5" t="str">
        <f aca="false">IF(AD1576&lt;AE1576,AE1576,AD1576)</f>
        <v>Barbarian Barrel, Fireball, Goblins, Minions, Mortar, Rascals, Ronin, Skeleton Barrel</v>
      </c>
      <c r="AH1576" s="5" t="str">
        <f aca="false">IF(AD1576=AF1576,AA1576,IF(AA1576="Win","Loss",IF(AA1576="Loss","Win","Draw")))</f>
        <v>Win</v>
      </c>
      <c r="AI1576" s="5" t="s">
        <v>297</v>
      </c>
    </row>
    <row r="1577" customFormat="false" ht="15" hidden="false" customHeight="true" outlineLevel="0" collapsed="false">
      <c r="A1577" s="5" t="s">
        <v>4033</v>
      </c>
      <c r="B1577" s="5" t="n">
        <v>2</v>
      </c>
      <c r="C1577" s="5" t="s">
        <v>2904</v>
      </c>
      <c r="D1577" s="5" t="s">
        <v>2905</v>
      </c>
      <c r="E1577" s="5" t="s">
        <v>4034</v>
      </c>
      <c r="F1577" s="5" t="s">
        <v>4035</v>
      </c>
      <c r="G1577" s="5" t="s">
        <v>4037</v>
      </c>
      <c r="H1577" s="5" t="s">
        <v>485</v>
      </c>
      <c r="I1577" s="5" t="s">
        <v>82</v>
      </c>
      <c r="J1577" s="5" t="s">
        <v>151</v>
      </c>
      <c r="K1577" s="5" t="s">
        <v>152</v>
      </c>
      <c r="L1577" s="5" t="s">
        <v>153</v>
      </c>
      <c r="M1577" s="5" t="s">
        <v>150</v>
      </c>
      <c r="N1577" s="5" t="s">
        <v>126</v>
      </c>
      <c r="O1577" s="5" t="s">
        <v>85</v>
      </c>
      <c r="P1577" s="5" t="s">
        <v>89</v>
      </c>
      <c r="Q1577" s="5" t="s">
        <v>129</v>
      </c>
      <c r="R1577" s="5" t="s">
        <v>128</v>
      </c>
      <c r="S1577" s="5" t="s">
        <v>141</v>
      </c>
      <c r="T1577" s="5" t="s">
        <v>132</v>
      </c>
      <c r="U1577" s="5" t="s">
        <v>223</v>
      </c>
      <c r="V1577" s="5" t="s">
        <v>86</v>
      </c>
      <c r="W1577" s="5" t="s">
        <v>131</v>
      </c>
      <c r="X1577" s="5" t="s">
        <v>130</v>
      </c>
      <c r="Y1577" s="5" t="n">
        <v>0</v>
      </c>
      <c r="Z1577" s="5" t="n">
        <v>1</v>
      </c>
      <c r="AA1577" s="5" t="str">
        <f aca="false">IF(Y1577&gt;Z1577,"Win",IF(Y1577&lt;Z1577,"Loss","Draw"))</f>
        <v>Loss</v>
      </c>
      <c r="AB1577" s="5" t="s">
        <v>98</v>
      </c>
      <c r="AC1577" s="5" t="s">
        <v>99</v>
      </c>
      <c r="AD1577" s="5" t="s">
        <v>155</v>
      </c>
      <c r="AE1577" s="5" t="s">
        <v>4038</v>
      </c>
      <c r="AF1577" s="5" t="str">
        <f aca="false">IF(AD1577&lt;AE1577,AD1577,AE1577)</f>
        <v>Arrows, Bandit, Electro Wizard, Golden Knight, Lumberjack, Mega Knight, Ram Rider, Skeleton Dragons</v>
      </c>
      <c r="AG1577" s="5" t="str">
        <f aca="false">IF(AD1577&lt;AE1577,AE1577,AD1577)</f>
        <v>Baby Dragon, Cannon, Electro Spirit, Lightning, Mighty Miner, Royal Hogs, Skeletons, The Log</v>
      </c>
      <c r="AH1577" s="5" t="str">
        <f aca="false">IF(AD1577=AF1577,AA1577,IF(AA1577="Win","Loss",IF(AA1577="Loss","Win","Draw")))</f>
        <v>Win</v>
      </c>
      <c r="AI1577" s="5" t="s">
        <v>297</v>
      </c>
    </row>
    <row r="1578" customFormat="false" ht="15" hidden="false" customHeight="true" outlineLevel="0" collapsed="false">
      <c r="A1578" s="5" t="s">
        <v>4033</v>
      </c>
      <c r="B1578" s="5" t="n">
        <v>3</v>
      </c>
      <c r="C1578" s="5" t="s">
        <v>2904</v>
      </c>
      <c r="D1578" s="5" t="s">
        <v>2905</v>
      </c>
      <c r="E1578" s="5" t="s">
        <v>4034</v>
      </c>
      <c r="F1578" s="5" t="s">
        <v>4035</v>
      </c>
      <c r="G1578" s="5" t="s">
        <v>4039</v>
      </c>
      <c r="H1578" s="5" t="s">
        <v>485</v>
      </c>
      <c r="I1578" s="5" t="s">
        <v>185</v>
      </c>
      <c r="J1578" s="5" t="s">
        <v>186</v>
      </c>
      <c r="K1578" s="5" t="s">
        <v>109</v>
      </c>
      <c r="L1578" s="5" t="s">
        <v>117</v>
      </c>
      <c r="M1578" s="5" t="s">
        <v>187</v>
      </c>
      <c r="N1578" s="5" t="s">
        <v>111</v>
      </c>
      <c r="O1578" s="5" t="s">
        <v>234</v>
      </c>
      <c r="P1578" s="5" t="s">
        <v>193</v>
      </c>
      <c r="Q1578" s="5" t="s">
        <v>418</v>
      </c>
      <c r="R1578" s="5" t="s">
        <v>323</v>
      </c>
      <c r="S1578" s="5" t="s">
        <v>219</v>
      </c>
      <c r="T1578" s="5" t="s">
        <v>447</v>
      </c>
      <c r="U1578" s="5" t="s">
        <v>1663</v>
      </c>
      <c r="V1578" s="5" t="s">
        <v>294</v>
      </c>
      <c r="W1578" s="5" t="s">
        <v>327</v>
      </c>
      <c r="X1578" s="5" t="s">
        <v>143</v>
      </c>
      <c r="Y1578" s="5" t="n">
        <v>0</v>
      </c>
      <c r="Z1578" s="5" t="n">
        <v>1</v>
      </c>
      <c r="AA1578" s="5" t="str">
        <f aca="false">IF(Y1578&gt;Z1578,"Win",IF(Y1578&lt;Z1578,"Loss","Draw"))</f>
        <v>Loss</v>
      </c>
      <c r="AB1578" s="5" t="s">
        <v>98</v>
      </c>
      <c r="AC1578" s="5" t="s">
        <v>99</v>
      </c>
      <c r="AD1578" s="5" t="s">
        <v>1412</v>
      </c>
      <c r="AE1578" s="5" t="s">
        <v>4040</v>
      </c>
      <c r="AF1578" s="5" t="str">
        <f aca="false">IF(AD1578&lt;AE1578,AD1578,AE1578)</f>
        <v>Balloon, Bomb Tower, Executioner, Giant Skeleton, Guards, Miner, Tornado, Zap</v>
      </c>
      <c r="AG1578" s="5" t="str">
        <f aca="false">IF(AD1578&lt;AE1578,AE1578,AD1578)</f>
        <v>Giant, Heal Spirit, Mini P.E.K.K.A, Rage, Skeleton Army, Sparky, Vines, Wizard</v>
      </c>
      <c r="AH1578" s="5" t="str">
        <f aca="false">IF(AD1578=AF1578,AA1578,IF(AA1578="Win","Loss",IF(AA1578="Loss","Win","Draw")))</f>
        <v>Loss</v>
      </c>
      <c r="AI1578" s="5" t="s">
        <v>297</v>
      </c>
    </row>
    <row r="1579" customFormat="false" ht="15" hidden="false" customHeight="true" outlineLevel="0" collapsed="false">
      <c r="A1579" s="7" t="s">
        <v>4041</v>
      </c>
      <c r="B1579" s="7" t="n">
        <v>1</v>
      </c>
      <c r="C1579" s="7" t="s">
        <v>2904</v>
      </c>
      <c r="D1579" s="7" t="s">
        <v>2905</v>
      </c>
      <c r="E1579" s="7" t="s">
        <v>4034</v>
      </c>
      <c r="F1579" s="7" t="s">
        <v>4035</v>
      </c>
      <c r="G1579" s="7" t="s">
        <v>4042</v>
      </c>
      <c r="H1579" s="7" t="s">
        <v>485</v>
      </c>
      <c r="I1579" s="7" t="s">
        <v>203</v>
      </c>
      <c r="J1579" s="7" t="s">
        <v>337</v>
      </c>
      <c r="K1579" s="7" t="s">
        <v>159</v>
      </c>
      <c r="L1579" s="7" t="s">
        <v>118</v>
      </c>
      <c r="M1579" s="7" t="s">
        <v>157</v>
      </c>
      <c r="N1579" s="7" t="s">
        <v>204</v>
      </c>
      <c r="O1579" s="7" t="s">
        <v>88</v>
      </c>
      <c r="P1579" s="7" t="s">
        <v>87</v>
      </c>
      <c r="Q1579" s="7" t="s">
        <v>141</v>
      </c>
      <c r="R1579" s="7" t="s">
        <v>139</v>
      </c>
      <c r="S1579" s="7" t="s">
        <v>109</v>
      </c>
      <c r="T1579" s="7" t="s">
        <v>306</v>
      </c>
      <c r="U1579" s="7" t="s">
        <v>441</v>
      </c>
      <c r="V1579" s="7" t="s">
        <v>440</v>
      </c>
      <c r="W1579" s="7" t="s">
        <v>242</v>
      </c>
      <c r="X1579" s="7" t="s">
        <v>130</v>
      </c>
      <c r="Y1579" s="7" t="n">
        <v>1</v>
      </c>
      <c r="Z1579" s="7" t="n">
        <v>3</v>
      </c>
      <c r="AA1579" s="7" t="str">
        <f aca="false">IF(Y1579&gt;Z1579,"Win",IF(Y1579&lt;Z1579,"Loss","Draw"))</f>
        <v>Loss</v>
      </c>
      <c r="AB1579" s="7" t="s">
        <v>99</v>
      </c>
      <c r="AC1579" s="7" t="s">
        <v>99</v>
      </c>
      <c r="AD1579" s="7" t="s">
        <v>4043</v>
      </c>
      <c r="AE1579" s="7" t="s">
        <v>443</v>
      </c>
      <c r="AF1579" s="7" t="str">
        <f aca="false">IF(AD1579&lt;AE1579,AD1579,AE1579)</f>
        <v>Arrows, Bomber, Elite Barbarians, Golem, Lumberjack, Mega Minion, Night Witch, Zap</v>
      </c>
      <c r="AG1579" s="7" t="str">
        <f aca="false">IF(AD1579&lt;AE1579,AE1579,AD1579)</f>
        <v>Berserker, Boss Bandit, Dart Goblin, Fire Spirit, Goblin Barrel, Ice Spirit, Royal Delivery, Tesla</v>
      </c>
      <c r="AH1579" s="7" t="str">
        <f aca="false">IF(AD1579=AF1579,AA1579,IF(AA1579="Win","Loss",IF(AA1579="Loss","Win","Draw")))</f>
        <v>Win</v>
      </c>
      <c r="AI1579" s="7" t="s">
        <v>297</v>
      </c>
    </row>
    <row r="1580" customFormat="false" ht="15" hidden="false" customHeight="true" outlineLevel="0" collapsed="false">
      <c r="A1580" s="7" t="s">
        <v>4041</v>
      </c>
      <c r="B1580" s="7" t="n">
        <v>2</v>
      </c>
      <c r="C1580" s="7" t="s">
        <v>2904</v>
      </c>
      <c r="D1580" s="7" t="s">
        <v>2905</v>
      </c>
      <c r="E1580" s="7" t="s">
        <v>4034</v>
      </c>
      <c r="F1580" s="7" t="s">
        <v>4035</v>
      </c>
      <c r="G1580" s="7" t="s">
        <v>4044</v>
      </c>
      <c r="H1580" s="7" t="s">
        <v>485</v>
      </c>
      <c r="I1580" s="7" t="s">
        <v>127</v>
      </c>
      <c r="J1580" s="7" t="s">
        <v>219</v>
      </c>
      <c r="K1580" s="7" t="s">
        <v>124</v>
      </c>
      <c r="L1580" s="7" t="s">
        <v>117</v>
      </c>
      <c r="M1580" s="7" t="s">
        <v>95</v>
      </c>
      <c r="N1580" s="7" t="s">
        <v>294</v>
      </c>
      <c r="O1580" s="7" t="s">
        <v>133</v>
      </c>
      <c r="P1580" s="7" t="s">
        <v>173</v>
      </c>
      <c r="Q1580" s="7" t="s">
        <v>208</v>
      </c>
      <c r="R1580" s="7" t="s">
        <v>91</v>
      </c>
      <c r="S1580" s="7" t="s">
        <v>203</v>
      </c>
      <c r="T1580" s="7" t="s">
        <v>118</v>
      </c>
      <c r="U1580" s="7" t="s">
        <v>153</v>
      </c>
      <c r="V1580" s="7" t="s">
        <v>159</v>
      </c>
      <c r="W1580" s="7" t="s">
        <v>157</v>
      </c>
      <c r="X1580" s="7" t="s">
        <v>201</v>
      </c>
      <c r="Y1580" s="7" t="n">
        <v>1</v>
      </c>
      <c r="Z1580" s="7" t="n">
        <v>0</v>
      </c>
      <c r="AA1580" s="7" t="str">
        <f aca="false">IF(Y1580&gt;Z1580,"Win",IF(Y1580&lt;Z1580,"Loss","Draw"))</f>
        <v>Win</v>
      </c>
      <c r="AB1580" s="7" t="s">
        <v>99</v>
      </c>
      <c r="AC1580" s="7" t="s">
        <v>99</v>
      </c>
      <c r="AD1580" s="7" t="s">
        <v>296</v>
      </c>
      <c r="AE1580" s="7" t="s">
        <v>4045</v>
      </c>
      <c r="AF1580" s="7" t="str">
        <f aca="false">IF(AD1580&lt;AE1580,AD1580,AE1580)</f>
        <v>Barbarian Barrel, Battle Ram, Giant Skeleton, Mother Witch, Royal Ghost, Vines, Wizard, Zappies</v>
      </c>
      <c r="AG1580" s="7" t="str">
        <f aca="false">IF(AD1580&lt;AE1580,AE1580,AD1580)</f>
        <v>Cannon, Dart Goblin, Fire Spirit, Goblin Barrel, Goblins, Ice Spirit, Valkyrie, Wall Breakers</v>
      </c>
      <c r="AH1580" s="7" t="str">
        <f aca="false">IF(AD1580=AF1580,AA1580,IF(AA1580="Win","Loss",IF(AA1580="Loss","Win","Draw")))</f>
        <v>Win</v>
      </c>
      <c r="AI1580" s="7" t="s">
        <v>297</v>
      </c>
    </row>
    <row r="1581" customFormat="false" ht="15" hidden="false" customHeight="true" outlineLevel="0" collapsed="false">
      <c r="A1581" s="7" t="s">
        <v>4041</v>
      </c>
      <c r="B1581" s="7" t="n">
        <v>3</v>
      </c>
      <c r="C1581" s="7" t="s">
        <v>2904</v>
      </c>
      <c r="D1581" s="7" t="s">
        <v>2905</v>
      </c>
      <c r="E1581" s="7" t="s">
        <v>4034</v>
      </c>
      <c r="F1581" s="7" t="s">
        <v>4035</v>
      </c>
      <c r="G1581" s="7" t="s">
        <v>4046</v>
      </c>
      <c r="H1581" s="7" t="s">
        <v>81</v>
      </c>
      <c r="I1581" s="7" t="s">
        <v>107</v>
      </c>
      <c r="J1581" s="7" t="s">
        <v>128</v>
      </c>
      <c r="K1581" s="7" t="s">
        <v>284</v>
      </c>
      <c r="L1581" s="7" t="s">
        <v>187</v>
      </c>
      <c r="M1581" s="7" t="s">
        <v>242</v>
      </c>
      <c r="N1581" s="7" t="s">
        <v>85</v>
      </c>
      <c r="O1581" s="7" t="s">
        <v>387</v>
      </c>
      <c r="P1581" s="7" t="s">
        <v>307</v>
      </c>
      <c r="Q1581" s="7" t="s">
        <v>113</v>
      </c>
      <c r="R1581" s="7" t="s">
        <v>563</v>
      </c>
      <c r="S1581" s="7" t="s">
        <v>177</v>
      </c>
      <c r="T1581" s="7" t="s">
        <v>173</v>
      </c>
      <c r="U1581" s="7" t="s">
        <v>215</v>
      </c>
      <c r="V1581" s="7" t="s">
        <v>188</v>
      </c>
      <c r="W1581" s="7" t="s">
        <v>89</v>
      </c>
      <c r="X1581" s="7" t="s">
        <v>93</v>
      </c>
      <c r="Y1581" s="7" t="n">
        <v>1</v>
      </c>
      <c r="Z1581" s="7" t="n">
        <v>0</v>
      </c>
      <c r="AA1581" s="7" t="str">
        <f aca="false">IF(Y1581&gt;Z1581,"Win",IF(Y1581&lt;Z1581,"Loss","Draw"))</f>
        <v>Win</v>
      </c>
      <c r="AB1581" s="7" t="s">
        <v>99</v>
      </c>
      <c r="AC1581" s="7" t="s">
        <v>99</v>
      </c>
      <c r="AD1581" s="7" t="s">
        <v>4047</v>
      </c>
      <c r="AE1581" s="7" t="s">
        <v>4048</v>
      </c>
      <c r="AF1581" s="7" t="str">
        <f aca="false">IF(AD1581&lt;AE1581,AD1581,AE1581)</f>
        <v>Bomber, Electro Giant, Goblin Cage, Golden Knight, Ice Wizard, Inferno Dragon, Lightning, Tornado</v>
      </c>
      <c r="AG1581" s="7" t="str">
        <f aca="false">IF(AD1581&lt;AE1581,AE1581,AD1581)</f>
        <v>Fireball, Fisherman, Furnace, Royal Giant, Skeleton King, The Log, Tombstone, Zappies</v>
      </c>
      <c r="AH1581" s="7" t="str">
        <f aca="false">IF(AD1581=AF1581,AA1581,IF(AA1581="Win","Loss",IF(AA1581="Loss","Win","Draw")))</f>
        <v>Win</v>
      </c>
      <c r="AI1581" s="7" t="s">
        <v>297</v>
      </c>
    </row>
    <row r="1582" customFormat="false" ht="15" hidden="false" customHeight="true" outlineLevel="0" collapsed="false">
      <c r="A1582" s="5" t="s">
        <v>4049</v>
      </c>
      <c r="B1582" s="5" t="n">
        <v>1</v>
      </c>
      <c r="C1582" s="5" t="s">
        <v>2904</v>
      </c>
      <c r="D1582" s="5" t="s">
        <v>2905</v>
      </c>
      <c r="E1582" s="6" t="s">
        <v>264</v>
      </c>
      <c r="F1582" s="5" t="s">
        <v>265</v>
      </c>
      <c r="G1582" s="5" t="s">
        <v>4050</v>
      </c>
      <c r="H1582" s="5" t="s">
        <v>485</v>
      </c>
      <c r="I1582" s="5" t="s">
        <v>107</v>
      </c>
      <c r="J1582" s="5" t="s">
        <v>128</v>
      </c>
      <c r="K1582" s="5" t="s">
        <v>152</v>
      </c>
      <c r="L1582" s="5" t="s">
        <v>187</v>
      </c>
      <c r="M1582" s="5" t="s">
        <v>306</v>
      </c>
      <c r="N1582" s="5" t="s">
        <v>85</v>
      </c>
      <c r="O1582" s="5" t="s">
        <v>95</v>
      </c>
      <c r="P1582" s="5" t="s">
        <v>307</v>
      </c>
      <c r="Q1582" s="5" t="s">
        <v>152</v>
      </c>
      <c r="R1582" s="5" t="s">
        <v>128</v>
      </c>
      <c r="S1582" s="5" t="s">
        <v>107</v>
      </c>
      <c r="T1582" s="5" t="s">
        <v>306</v>
      </c>
      <c r="U1582" s="5" t="s">
        <v>85</v>
      </c>
      <c r="V1582" s="5" t="s">
        <v>307</v>
      </c>
      <c r="W1582" s="5" t="s">
        <v>187</v>
      </c>
      <c r="X1582" s="5" t="s">
        <v>95</v>
      </c>
      <c r="Y1582" s="5" t="n">
        <v>1</v>
      </c>
      <c r="Z1582" s="5" t="n">
        <v>0</v>
      </c>
      <c r="AA1582" s="5" t="str">
        <f aca="false">IF(Y1582&gt;Z1582,"Win",IF(Y1582&lt;Z1582,"Loss","Draw"))</f>
        <v>Win</v>
      </c>
      <c r="AB1582" s="5" t="s">
        <v>98</v>
      </c>
      <c r="AC1582" s="5" t="s">
        <v>99</v>
      </c>
      <c r="AD1582" s="5" t="s">
        <v>603</v>
      </c>
      <c r="AE1582" s="5" t="s">
        <v>603</v>
      </c>
      <c r="AF1582" s="5" t="str">
        <f aca="false">IF(AD1582&lt;AE1582,AD1582,AE1582)</f>
        <v>Baby Dragon, Barbarian Barrel, Goblin Cage, Golden Knight, Golem, Ice Wizard, Lightning, Tornado</v>
      </c>
      <c r="AG1582" s="5" t="str">
        <f aca="false">IF(AD1582&lt;AE1582,AE1582,AD1582)</f>
        <v>Baby Dragon, Barbarian Barrel, Goblin Cage, Golden Knight, Golem, Ice Wizard, Lightning, Tornado</v>
      </c>
      <c r="AH1582" s="5" t="str">
        <f aca="false">IF(AD1582=AF1582,AA1582,IF(AA1582="Win","Loss",IF(AA1582="Loss","Win","Draw")))</f>
        <v>Win</v>
      </c>
      <c r="AI1582" s="5" t="s">
        <v>102</v>
      </c>
    </row>
    <row r="1583" customFormat="false" ht="15" hidden="false" customHeight="true" outlineLevel="0" collapsed="false">
      <c r="A1583" s="7" t="s">
        <v>4051</v>
      </c>
      <c r="B1583" s="7" t="n">
        <v>1</v>
      </c>
      <c r="C1583" s="7" t="s">
        <v>2904</v>
      </c>
      <c r="D1583" s="7" t="s">
        <v>2905</v>
      </c>
      <c r="E1583" s="8" t="s">
        <v>264</v>
      </c>
      <c r="F1583" s="7" t="s">
        <v>265</v>
      </c>
      <c r="G1583" s="7" t="s">
        <v>4052</v>
      </c>
      <c r="H1583" s="7" t="s">
        <v>485</v>
      </c>
      <c r="I1583" s="7" t="s">
        <v>87</v>
      </c>
      <c r="J1583" s="7" t="s">
        <v>202</v>
      </c>
      <c r="K1583" s="7" t="s">
        <v>82</v>
      </c>
      <c r="L1583" s="7" t="s">
        <v>89</v>
      </c>
      <c r="M1583" s="7" t="s">
        <v>85</v>
      </c>
      <c r="N1583" s="7" t="s">
        <v>97</v>
      </c>
      <c r="O1583" s="7" t="s">
        <v>150</v>
      </c>
      <c r="P1583" s="7" t="s">
        <v>126</v>
      </c>
      <c r="Q1583" s="7" t="s">
        <v>418</v>
      </c>
      <c r="R1583" s="7" t="s">
        <v>186</v>
      </c>
      <c r="S1583" s="7" t="s">
        <v>284</v>
      </c>
      <c r="T1583" s="7" t="s">
        <v>93</v>
      </c>
      <c r="U1583" s="7" t="s">
        <v>110</v>
      </c>
      <c r="V1583" s="7" t="s">
        <v>242</v>
      </c>
      <c r="W1583" s="7" t="s">
        <v>96</v>
      </c>
      <c r="X1583" s="7" t="s">
        <v>114</v>
      </c>
      <c r="Y1583" s="7" t="n">
        <v>1</v>
      </c>
      <c r="Z1583" s="7" t="n">
        <v>2</v>
      </c>
      <c r="AA1583" s="7" t="str">
        <f aca="false">IF(Y1583&gt;Z1583,"Win",IF(Y1583&lt;Z1583,"Loss","Draw"))</f>
        <v>Loss</v>
      </c>
      <c r="AB1583" s="7" t="s">
        <v>99</v>
      </c>
      <c r="AC1583" s="7" t="s">
        <v>99</v>
      </c>
      <c r="AD1583" s="7" t="s">
        <v>3366</v>
      </c>
      <c r="AE1583" s="7" t="s">
        <v>1061</v>
      </c>
      <c r="AF1583" s="7" t="str">
        <f aca="false">IF(AD1583&lt;AE1583,AD1583,AE1583)</f>
        <v>Balloon, Bomber, Fireball, Giant Snowball, Inferno Dragon, Lava Hound, Minions, Skeleton Army</v>
      </c>
      <c r="AG1583" s="7" t="str">
        <f aca="false">IF(AD1583&lt;AE1583,AE1583,AD1583)</f>
        <v>Electro Spirit, Lightning, Magic Archer, Ronin, Royal Hogs, Skeletons, Tesla, The Log</v>
      </c>
      <c r="AH1583" s="7" t="str">
        <f aca="false">IF(AD1583=AF1583,AA1583,IF(AA1583="Win","Loss",IF(AA1583="Loss","Win","Draw")))</f>
        <v>Win</v>
      </c>
      <c r="AI1583" s="7" t="s">
        <v>102</v>
      </c>
    </row>
    <row r="1584" customFormat="false" ht="15" hidden="false" customHeight="true" outlineLevel="0" collapsed="false">
      <c r="A1584" s="7" t="s">
        <v>4053</v>
      </c>
      <c r="B1584" s="7" t="n">
        <v>1</v>
      </c>
      <c r="C1584" s="7" t="s">
        <v>2904</v>
      </c>
      <c r="D1584" s="7" t="s">
        <v>2905</v>
      </c>
      <c r="E1584" s="8" t="s">
        <v>264</v>
      </c>
      <c r="F1584" s="7" t="s">
        <v>265</v>
      </c>
      <c r="G1584" s="7" t="s">
        <v>4054</v>
      </c>
      <c r="H1584" s="7" t="s">
        <v>485</v>
      </c>
      <c r="I1584" s="7" t="s">
        <v>177</v>
      </c>
      <c r="J1584" s="7" t="s">
        <v>83</v>
      </c>
      <c r="K1584" s="7" t="s">
        <v>124</v>
      </c>
      <c r="L1584" s="7" t="s">
        <v>150</v>
      </c>
      <c r="M1584" s="7" t="s">
        <v>215</v>
      </c>
      <c r="N1584" s="7" t="s">
        <v>257</v>
      </c>
      <c r="O1584" s="7" t="s">
        <v>93</v>
      </c>
      <c r="P1584" s="7" t="s">
        <v>95</v>
      </c>
      <c r="Q1584" s="7" t="s">
        <v>82</v>
      </c>
      <c r="R1584" s="7" t="s">
        <v>151</v>
      </c>
      <c r="S1584" s="7" t="s">
        <v>152</v>
      </c>
      <c r="T1584" s="7" t="s">
        <v>85</v>
      </c>
      <c r="U1584" s="7" t="s">
        <v>126</v>
      </c>
      <c r="V1584" s="7" t="s">
        <v>150</v>
      </c>
      <c r="W1584" s="7" t="s">
        <v>89</v>
      </c>
      <c r="X1584" s="7" t="s">
        <v>153</v>
      </c>
      <c r="Y1584" s="7" t="n">
        <v>0</v>
      </c>
      <c r="Z1584" s="7" t="n">
        <v>1</v>
      </c>
      <c r="AA1584" s="7" t="str">
        <f aca="false">IF(Y1584&gt;Z1584,"Win",IF(Y1584&lt;Z1584,"Loss","Draw"))</f>
        <v>Loss</v>
      </c>
      <c r="AB1584" s="7" t="s">
        <v>99</v>
      </c>
      <c r="AC1584" s="7" t="s">
        <v>99</v>
      </c>
      <c r="AD1584" s="7" t="s">
        <v>3656</v>
      </c>
      <c r="AE1584" s="7" t="s">
        <v>155</v>
      </c>
      <c r="AF1584" s="7" t="str">
        <f aca="false">IF(AD1584&lt;AE1584,AD1584,AE1584)</f>
        <v>Baby Dragon, Cannon, Electro Spirit, Lightning, Mighty Miner, Royal Hogs, Skeletons, The Log</v>
      </c>
      <c r="AG1584" s="7" t="str">
        <f aca="false">IF(AD1584&lt;AE1584,AE1584,AD1584)</f>
        <v>Barbarian Barrel, Electro Spirit, Fireball, Fisherman, Hunter, Monk, Royal Ghost, Royal Giant</v>
      </c>
      <c r="AH1584" s="7" t="str">
        <f aca="false">IF(AD1584=AF1584,AA1584,IF(AA1584="Win","Loss",IF(AA1584="Loss","Win","Draw")))</f>
        <v>Win</v>
      </c>
      <c r="AI1584" s="7" t="s">
        <v>102</v>
      </c>
    </row>
    <row r="1585" customFormat="false" ht="15" hidden="false" customHeight="true" outlineLevel="0" collapsed="false">
      <c r="A1585" s="7" t="s">
        <v>4053</v>
      </c>
      <c r="B1585" s="7" t="n">
        <v>2</v>
      </c>
      <c r="C1585" s="7" t="s">
        <v>2904</v>
      </c>
      <c r="D1585" s="7" t="s">
        <v>2905</v>
      </c>
      <c r="E1585" s="8" t="s">
        <v>264</v>
      </c>
      <c r="F1585" s="7" t="s">
        <v>265</v>
      </c>
      <c r="G1585" s="7" t="s">
        <v>4055</v>
      </c>
      <c r="H1585" s="7" t="s">
        <v>485</v>
      </c>
      <c r="I1585" s="7" t="s">
        <v>137</v>
      </c>
      <c r="J1585" s="7" t="s">
        <v>202</v>
      </c>
      <c r="K1585" s="7" t="s">
        <v>114</v>
      </c>
      <c r="L1585" s="7" t="s">
        <v>157</v>
      </c>
      <c r="M1585" s="7" t="s">
        <v>88</v>
      </c>
      <c r="N1585" s="7" t="s">
        <v>87</v>
      </c>
      <c r="O1585" s="7" t="s">
        <v>97</v>
      </c>
      <c r="P1585" s="7" t="s">
        <v>116</v>
      </c>
      <c r="Q1585" s="7" t="s">
        <v>201</v>
      </c>
      <c r="R1585" s="7" t="s">
        <v>202</v>
      </c>
      <c r="S1585" s="7" t="s">
        <v>233</v>
      </c>
      <c r="T1585" s="7" t="s">
        <v>126</v>
      </c>
      <c r="U1585" s="7" t="s">
        <v>89</v>
      </c>
      <c r="V1585" s="7" t="s">
        <v>234</v>
      </c>
      <c r="W1585" s="7" t="s">
        <v>111</v>
      </c>
      <c r="X1585" s="7" t="s">
        <v>157</v>
      </c>
      <c r="Y1585" s="7" t="n">
        <v>0</v>
      </c>
      <c r="Z1585" s="7" t="n">
        <v>1</v>
      </c>
      <c r="AA1585" s="7" t="str">
        <f aca="false">IF(Y1585&gt;Z1585,"Win",IF(Y1585&lt;Z1585,"Loss","Draw"))</f>
        <v>Loss</v>
      </c>
      <c r="AB1585" s="7" t="s">
        <v>99</v>
      </c>
      <c r="AC1585" s="7" t="s">
        <v>99</v>
      </c>
      <c r="AD1585" s="7" t="s">
        <v>3902</v>
      </c>
      <c r="AE1585" s="7" t="s">
        <v>415</v>
      </c>
      <c r="AF1585" s="7" t="str">
        <f aca="false">IF(AD1585&lt;AE1585,AD1585,AE1585)</f>
        <v>Bats, Bomb Tower, Fire Spirit, Magic Archer, Miner, Skeletons, The Log, Wall Breakers</v>
      </c>
      <c r="AG1585" s="7" t="str">
        <f aca="false">IF(AD1585&lt;AE1585,AE1585,AD1585)</f>
        <v>Berserker, Fire Spirit, Giant Snowball, Goblin Drill, Magic Archer, Poison, Ronin, Tesla</v>
      </c>
      <c r="AH1585" s="7" t="str">
        <f aca="false">IF(AD1585=AF1585,AA1585,IF(AA1585="Win","Loss",IF(AA1585="Loss","Win","Draw")))</f>
        <v>Win</v>
      </c>
      <c r="AI1585" s="7" t="s">
        <v>102</v>
      </c>
    </row>
    <row r="1586" customFormat="false" ht="15" hidden="false" customHeight="true" outlineLevel="0" collapsed="false">
      <c r="A1586" s="7" t="s">
        <v>4056</v>
      </c>
      <c r="B1586" s="7" t="n">
        <v>1</v>
      </c>
      <c r="C1586" s="7" t="s">
        <v>2904</v>
      </c>
      <c r="D1586" s="7" t="s">
        <v>2905</v>
      </c>
      <c r="E1586" s="8" t="s">
        <v>264</v>
      </c>
      <c r="F1586" s="7" t="s">
        <v>265</v>
      </c>
      <c r="G1586" s="7" t="s">
        <v>4057</v>
      </c>
      <c r="H1586" s="7" t="s">
        <v>485</v>
      </c>
      <c r="I1586" s="7" t="s">
        <v>90</v>
      </c>
      <c r="J1586" s="7" t="s">
        <v>123</v>
      </c>
      <c r="K1586" s="7" t="s">
        <v>124</v>
      </c>
      <c r="L1586" s="7" t="s">
        <v>85</v>
      </c>
      <c r="M1586" s="7" t="s">
        <v>125</v>
      </c>
      <c r="N1586" s="7" t="s">
        <v>96</v>
      </c>
      <c r="O1586" s="7" t="s">
        <v>95</v>
      </c>
      <c r="P1586" s="7" t="s">
        <v>126</v>
      </c>
      <c r="Q1586" s="7" t="s">
        <v>137</v>
      </c>
      <c r="R1586" s="7" t="s">
        <v>241</v>
      </c>
      <c r="S1586" s="7" t="s">
        <v>114</v>
      </c>
      <c r="T1586" s="7" t="s">
        <v>157</v>
      </c>
      <c r="U1586" s="7" t="s">
        <v>126</v>
      </c>
      <c r="V1586" s="7" t="s">
        <v>87</v>
      </c>
      <c r="W1586" s="7" t="s">
        <v>242</v>
      </c>
      <c r="X1586" s="7" t="s">
        <v>116</v>
      </c>
      <c r="Y1586" s="7" t="n">
        <v>1</v>
      </c>
      <c r="Z1586" s="7" t="n">
        <v>0</v>
      </c>
      <c r="AA1586" s="7" t="str">
        <f aca="false">IF(Y1586&gt;Z1586,"Win",IF(Y1586&lt;Z1586,"Loss","Draw"))</f>
        <v>Win</v>
      </c>
      <c r="AB1586" s="7" t="s">
        <v>99</v>
      </c>
      <c r="AC1586" s="7" t="s">
        <v>99</v>
      </c>
      <c r="AD1586" s="7" t="s">
        <v>134</v>
      </c>
      <c r="AE1586" s="7" t="s">
        <v>243</v>
      </c>
      <c r="AF1586" s="7" t="str">
        <f aca="false">IF(AD1586&lt;AE1586,AD1586,AE1586)</f>
        <v>Barbarian Barrel, Cannon Cart, Goblinstein, Lightning, Minions, Mortar, Royal Ghost, Skeletons</v>
      </c>
      <c r="AG1586" s="7" t="str">
        <f aca="false">IF(AD1586&lt;AE1586,AE1586,AD1586)</f>
        <v>Bomber, Fire Spirit, Giant Snowball, Goblin Drill, Knight, Poison, Skeletons, Tesla</v>
      </c>
      <c r="AH1586" s="7" t="str">
        <f aca="false">IF(AD1586=AF1586,AA1586,IF(AA1586="Win","Loss",IF(AA1586="Loss","Win","Draw")))</f>
        <v>Win</v>
      </c>
      <c r="AI1586" s="7" t="s">
        <v>102</v>
      </c>
    </row>
    <row r="1587" customFormat="false" ht="15" hidden="false" customHeight="true" outlineLevel="0" collapsed="false">
      <c r="A1587" s="5" t="s">
        <v>4058</v>
      </c>
      <c r="B1587" s="5" t="n">
        <v>1</v>
      </c>
      <c r="C1587" s="5" t="s">
        <v>2904</v>
      </c>
      <c r="D1587" s="5" t="s">
        <v>2905</v>
      </c>
      <c r="E1587" s="5" t="s">
        <v>4059</v>
      </c>
      <c r="F1587" s="5" t="s">
        <v>4060</v>
      </c>
      <c r="G1587" s="5" t="s">
        <v>4061</v>
      </c>
      <c r="H1587" s="5" t="s">
        <v>485</v>
      </c>
      <c r="I1587" s="5" t="s">
        <v>87</v>
      </c>
      <c r="J1587" s="5" t="s">
        <v>202</v>
      </c>
      <c r="K1587" s="5" t="s">
        <v>82</v>
      </c>
      <c r="L1587" s="5" t="s">
        <v>89</v>
      </c>
      <c r="M1587" s="5" t="s">
        <v>85</v>
      </c>
      <c r="N1587" s="5" t="s">
        <v>108</v>
      </c>
      <c r="O1587" s="5" t="s">
        <v>150</v>
      </c>
      <c r="P1587" s="5" t="s">
        <v>126</v>
      </c>
      <c r="Q1587" s="5" t="s">
        <v>84</v>
      </c>
      <c r="R1587" s="5" t="s">
        <v>108</v>
      </c>
      <c r="S1587" s="5" t="s">
        <v>82</v>
      </c>
      <c r="T1587" s="5" t="s">
        <v>87</v>
      </c>
      <c r="U1587" s="5" t="s">
        <v>150</v>
      </c>
      <c r="V1587" s="5" t="s">
        <v>126</v>
      </c>
      <c r="W1587" s="5" t="s">
        <v>89</v>
      </c>
      <c r="X1587" s="5" t="s">
        <v>85</v>
      </c>
      <c r="Y1587" s="5" t="n">
        <v>1</v>
      </c>
      <c r="Z1587" s="5" t="n">
        <v>0</v>
      </c>
      <c r="AA1587" s="5" t="str">
        <f aca="false">IF(Y1587&gt;Z1587,"Win",IF(Y1587&lt;Z1587,"Loss","Draw"))</f>
        <v>Win</v>
      </c>
      <c r="AB1587" s="5" t="s">
        <v>98</v>
      </c>
      <c r="AC1587" s="5" t="s">
        <v>99</v>
      </c>
      <c r="AD1587" s="5" t="s">
        <v>4062</v>
      </c>
      <c r="AE1587" s="5" t="s">
        <v>571</v>
      </c>
      <c r="AF1587" s="5" t="str">
        <f aca="false">IF(AD1587&lt;AE1587,AD1587,AE1587)</f>
        <v>Archers, Dark Prince, Electro Spirit, Lightning, Royal Hogs, Skeletons, Tesla, The Log</v>
      </c>
      <c r="AG1587" s="5" t="str">
        <f aca="false">IF(AD1587&lt;AE1587,AE1587,AD1587)</f>
        <v>Dark Prince, Electro Spirit, Lightning, Magic Archer, Royal Hogs, Skeletons, Tesla, The Log</v>
      </c>
      <c r="AH1587" s="5" t="str">
        <f aca="false">IF(AD1587=AF1587,AA1587,IF(AA1587="Win","Loss",IF(AA1587="Loss","Win","Draw")))</f>
        <v>Loss</v>
      </c>
      <c r="AI1587" s="5" t="s">
        <v>102</v>
      </c>
    </row>
    <row r="1588" customFormat="false" ht="15" hidden="false" customHeight="true" outlineLevel="0" collapsed="false">
      <c r="A1588" s="5" t="s">
        <v>4058</v>
      </c>
      <c r="B1588" s="5" t="n">
        <v>2</v>
      </c>
      <c r="C1588" s="5" t="s">
        <v>2904</v>
      </c>
      <c r="D1588" s="5" t="s">
        <v>2905</v>
      </c>
      <c r="E1588" s="5" t="s">
        <v>4059</v>
      </c>
      <c r="F1588" s="5" t="s">
        <v>4060</v>
      </c>
      <c r="G1588" s="5" t="s">
        <v>4063</v>
      </c>
      <c r="H1588" s="5" t="s">
        <v>485</v>
      </c>
      <c r="I1588" s="5" t="s">
        <v>127</v>
      </c>
      <c r="J1588" s="5" t="s">
        <v>128</v>
      </c>
      <c r="K1588" s="5" t="s">
        <v>129</v>
      </c>
      <c r="L1588" s="5" t="s">
        <v>133</v>
      </c>
      <c r="M1588" s="5" t="s">
        <v>86</v>
      </c>
      <c r="N1588" s="5" t="s">
        <v>173</v>
      </c>
      <c r="O1588" s="5" t="s">
        <v>124</v>
      </c>
      <c r="P1588" s="5" t="s">
        <v>130</v>
      </c>
      <c r="Q1588" s="5" t="s">
        <v>241</v>
      </c>
      <c r="R1588" s="5" t="s">
        <v>123</v>
      </c>
      <c r="S1588" s="5" t="s">
        <v>107</v>
      </c>
      <c r="T1588" s="5" t="s">
        <v>95</v>
      </c>
      <c r="U1588" s="5" t="s">
        <v>115</v>
      </c>
      <c r="V1588" s="5" t="s">
        <v>96</v>
      </c>
      <c r="W1588" s="5" t="s">
        <v>307</v>
      </c>
      <c r="X1588" s="5" t="s">
        <v>116</v>
      </c>
      <c r="Y1588" s="5" t="n">
        <v>1</v>
      </c>
      <c r="Z1588" s="5" t="n">
        <v>0</v>
      </c>
      <c r="AA1588" s="5" t="str">
        <f aca="false">IF(Y1588&gt;Z1588,"Win",IF(Y1588&lt;Z1588,"Loss","Draw"))</f>
        <v>Win</v>
      </c>
      <c r="AB1588" s="5" t="s">
        <v>98</v>
      </c>
      <c r="AC1588" s="5" t="s">
        <v>99</v>
      </c>
      <c r="AD1588" s="5" t="s">
        <v>175</v>
      </c>
      <c r="AE1588" s="5" t="s">
        <v>4064</v>
      </c>
      <c r="AF1588" s="5" t="str">
        <f aca="false">IF(AD1588&lt;AE1588,AD1588,AE1588)</f>
        <v>Arrows, Battle Ram, Golden Knight, Mega Knight, Mother Witch, Royal Ghost, Skeleton Dragons, Zappies</v>
      </c>
      <c r="AG1588" s="5" t="str">
        <f aca="false">IF(AD1588&lt;AE1588,AE1588,AD1588)</f>
        <v>Barbarian Barrel, Goblin Cage, Goblinstein, Graveyard, Ice Wizard, Knight, Minions, Poison</v>
      </c>
      <c r="AH1588" s="5" t="str">
        <f aca="false">IF(AD1588=AF1588,AA1588,IF(AA1588="Win","Loss",IF(AA1588="Loss","Win","Draw")))</f>
        <v>Win</v>
      </c>
      <c r="AI1588" s="5" t="s">
        <v>102</v>
      </c>
    </row>
    <row r="1589" customFormat="false" ht="15" hidden="false" customHeight="true" outlineLevel="0" collapsed="false">
      <c r="A1589" s="5" t="s">
        <v>4065</v>
      </c>
      <c r="B1589" s="5" t="n">
        <v>1</v>
      </c>
      <c r="C1589" s="5" t="s">
        <v>2904</v>
      </c>
      <c r="D1589" s="5" t="s">
        <v>2905</v>
      </c>
      <c r="E1589" s="5" t="s">
        <v>4066</v>
      </c>
      <c r="F1589" s="5" t="s">
        <v>4067</v>
      </c>
      <c r="G1589" s="5" t="s">
        <v>4068</v>
      </c>
      <c r="H1589" s="5" t="s">
        <v>163</v>
      </c>
      <c r="I1589" s="5" t="s">
        <v>127</v>
      </c>
      <c r="J1589" s="5" t="s">
        <v>128</v>
      </c>
      <c r="K1589" s="5" t="s">
        <v>129</v>
      </c>
      <c r="L1589" s="5" t="s">
        <v>133</v>
      </c>
      <c r="M1589" s="5" t="s">
        <v>86</v>
      </c>
      <c r="N1589" s="5" t="s">
        <v>173</v>
      </c>
      <c r="O1589" s="5" t="s">
        <v>97</v>
      </c>
      <c r="P1589" s="5" t="s">
        <v>130</v>
      </c>
      <c r="Q1589" s="5" t="s">
        <v>113</v>
      </c>
      <c r="R1589" s="5" t="s">
        <v>95</v>
      </c>
      <c r="S1589" s="5" t="s">
        <v>87</v>
      </c>
      <c r="T1589" s="5" t="s">
        <v>115</v>
      </c>
      <c r="U1589" s="5" t="s">
        <v>241</v>
      </c>
      <c r="V1589" s="5" t="s">
        <v>116</v>
      </c>
      <c r="W1589" s="5" t="s">
        <v>126</v>
      </c>
      <c r="X1589" s="5" t="s">
        <v>118</v>
      </c>
      <c r="Y1589" s="5" t="n">
        <v>1</v>
      </c>
      <c r="Z1589" s="5" t="n">
        <v>0</v>
      </c>
      <c r="AA1589" s="5" t="str">
        <f aca="false">IF(Y1589&gt;Z1589,"Win",IF(Y1589&lt;Z1589,"Loss","Draw"))</f>
        <v>Win</v>
      </c>
      <c r="AB1589" s="5" t="s">
        <v>98</v>
      </c>
      <c r="AC1589" s="5" t="s">
        <v>99</v>
      </c>
      <c r="AD1589" s="5" t="s">
        <v>2394</v>
      </c>
      <c r="AE1589" s="5" t="s">
        <v>776</v>
      </c>
      <c r="AF1589" s="5" t="str">
        <f aca="false">IF(AD1589&lt;AE1589,AD1589,AE1589)</f>
        <v>Arrows, Battle Ram, Golden Knight, Mega Knight, Mother Witch, Ronin, Skeleton Dragons, Zappies</v>
      </c>
      <c r="AG1589" s="5" t="str">
        <f aca="false">IF(AD1589&lt;AE1589,AE1589,AD1589)</f>
        <v>Barbarian Barrel, Furnace, Graveyard, Ice Spirit, Knight, Poison, Skeletons, Tesla</v>
      </c>
      <c r="AH1589" s="5" t="str">
        <f aca="false">IF(AD1589=AF1589,AA1589,IF(AA1589="Win","Loss",IF(AA1589="Loss","Win","Draw")))</f>
        <v>Win</v>
      </c>
      <c r="AI1589" s="5" t="s">
        <v>102</v>
      </c>
    </row>
    <row r="1590" customFormat="false" ht="15" hidden="false" customHeight="true" outlineLevel="0" collapsed="false">
      <c r="A1590" s="5" t="s">
        <v>4065</v>
      </c>
      <c r="B1590" s="5" t="n">
        <v>2</v>
      </c>
      <c r="C1590" s="5" t="s">
        <v>2904</v>
      </c>
      <c r="D1590" s="5" t="s">
        <v>2905</v>
      </c>
      <c r="E1590" s="5" t="s">
        <v>4066</v>
      </c>
      <c r="F1590" s="5" t="s">
        <v>4067</v>
      </c>
      <c r="G1590" s="5" t="s">
        <v>4069</v>
      </c>
      <c r="H1590" s="5" t="s">
        <v>485</v>
      </c>
      <c r="I1590" s="5" t="s">
        <v>208</v>
      </c>
      <c r="J1590" s="5" t="s">
        <v>186</v>
      </c>
      <c r="K1590" s="5" t="s">
        <v>109</v>
      </c>
      <c r="L1590" s="5" t="s">
        <v>110</v>
      </c>
      <c r="M1590" s="5" t="s">
        <v>112</v>
      </c>
      <c r="N1590" s="5" t="s">
        <v>152</v>
      </c>
      <c r="O1590" s="5" t="s">
        <v>93</v>
      </c>
      <c r="P1590" s="5" t="s">
        <v>188</v>
      </c>
      <c r="Q1590" s="5" t="s">
        <v>219</v>
      </c>
      <c r="R1590" s="5" t="s">
        <v>186</v>
      </c>
      <c r="S1590" s="5" t="s">
        <v>83</v>
      </c>
      <c r="T1590" s="5" t="s">
        <v>111</v>
      </c>
      <c r="U1590" s="5" t="s">
        <v>193</v>
      </c>
      <c r="V1590" s="5" t="s">
        <v>130</v>
      </c>
      <c r="W1590" s="5" t="s">
        <v>114</v>
      </c>
      <c r="X1590" s="5" t="s">
        <v>234</v>
      </c>
      <c r="Y1590" s="5" t="n">
        <v>0</v>
      </c>
      <c r="Z1590" s="5" t="n">
        <v>1</v>
      </c>
      <c r="AA1590" s="5" t="str">
        <f aca="false">IF(Y1590&gt;Z1590,"Win",IF(Y1590&lt;Z1590,"Loss","Draw"))</f>
        <v>Loss</v>
      </c>
      <c r="AB1590" s="5" t="s">
        <v>98</v>
      </c>
      <c r="AC1590" s="5" t="s">
        <v>99</v>
      </c>
      <c r="AD1590" s="5" t="s">
        <v>4070</v>
      </c>
      <c r="AE1590" s="5" t="s">
        <v>883</v>
      </c>
      <c r="AF1590" s="5" t="str">
        <f aca="false">IF(AD1590&lt;AE1590,AD1590,AE1590)</f>
        <v>Arrows, Balloon, Bomb Tower, Giant Snowball, Guards, Miner, Monk, Wizard</v>
      </c>
      <c r="AG1590" s="5" t="str">
        <f aca="false">IF(AD1590&lt;AE1590,AE1590,AD1590)</f>
        <v>Baby Dragon, Balloon, Fireball, Lava Hound, Spirit Empress, Tombstone, Valkyrie, Zap</v>
      </c>
      <c r="AH1590" s="5" t="str">
        <f aca="false">IF(AD1590=AF1590,AA1590,IF(AA1590="Win","Loss",IF(AA1590="Loss","Win","Draw")))</f>
        <v>Win</v>
      </c>
      <c r="AI1590" s="5" t="s">
        <v>102</v>
      </c>
    </row>
    <row r="1591" customFormat="false" ht="15" hidden="false" customHeight="true" outlineLevel="0" collapsed="false">
      <c r="A1591" s="5" t="s">
        <v>4065</v>
      </c>
      <c r="B1591" s="5" t="n">
        <v>3</v>
      </c>
      <c r="C1591" s="5" t="s">
        <v>2904</v>
      </c>
      <c r="D1591" s="5" t="s">
        <v>2905</v>
      </c>
      <c r="E1591" s="5" t="s">
        <v>4066</v>
      </c>
      <c r="F1591" s="5" t="s">
        <v>4067</v>
      </c>
      <c r="G1591" s="5" t="s">
        <v>4071</v>
      </c>
      <c r="H1591" s="5" t="s">
        <v>163</v>
      </c>
      <c r="I1591" s="5" t="s">
        <v>177</v>
      </c>
      <c r="J1591" s="5" t="s">
        <v>83</v>
      </c>
      <c r="K1591" s="5" t="s">
        <v>124</v>
      </c>
      <c r="L1591" s="5" t="s">
        <v>150</v>
      </c>
      <c r="M1591" s="5" t="s">
        <v>215</v>
      </c>
      <c r="N1591" s="5" t="s">
        <v>257</v>
      </c>
      <c r="O1591" s="5" t="s">
        <v>85</v>
      </c>
      <c r="P1591" s="5" t="s">
        <v>89</v>
      </c>
      <c r="Q1591" s="5" t="s">
        <v>92</v>
      </c>
      <c r="R1591" s="5" t="s">
        <v>158</v>
      </c>
      <c r="S1591" s="5" t="s">
        <v>90</v>
      </c>
      <c r="T1591" s="5" t="s">
        <v>89</v>
      </c>
      <c r="U1591" s="5" t="s">
        <v>93</v>
      </c>
      <c r="V1591" s="5" t="s">
        <v>159</v>
      </c>
      <c r="W1591" s="5" t="s">
        <v>94</v>
      </c>
      <c r="X1591" s="5" t="s">
        <v>150</v>
      </c>
      <c r="Y1591" s="5" t="n">
        <v>1</v>
      </c>
      <c r="Z1591" s="5" t="n">
        <v>0</v>
      </c>
      <c r="AA1591" s="5" t="str">
        <f aca="false">IF(Y1591&gt;Z1591,"Win",IF(Y1591&lt;Z1591,"Loss","Draw"))</f>
        <v>Win</v>
      </c>
      <c r="AB1591" s="5" t="s">
        <v>98</v>
      </c>
      <c r="AC1591" s="5" t="s">
        <v>99</v>
      </c>
      <c r="AD1591" s="5" t="s">
        <v>4072</v>
      </c>
      <c r="AE1591" s="5" t="s">
        <v>4073</v>
      </c>
      <c r="AF1591" s="5" t="str">
        <f aca="false">IF(AD1591&lt;AE1591,AD1591,AE1591)</f>
        <v>Bowler, Dart Goblin, Electro Spirit, Fireball, Mortar, Rascals, Skeleton Barrel, The Log</v>
      </c>
      <c r="AG1591" s="5" t="str">
        <f aca="false">IF(AD1591&lt;AE1591,AE1591,AD1591)</f>
        <v>Electro Spirit, Fisherman, Hunter, Lightning, Monk, Royal Ghost, Royal Giant, The Log</v>
      </c>
      <c r="AH1591" s="5" t="str">
        <f aca="false">IF(AD1591=AF1591,AA1591,IF(AA1591="Win","Loss",IF(AA1591="Loss","Win","Draw")))</f>
        <v>Loss</v>
      </c>
      <c r="AI1591" s="5" t="s">
        <v>102</v>
      </c>
    </row>
    <row r="1592" customFormat="false" ht="15" hidden="false" customHeight="true" outlineLevel="0" collapsed="false">
      <c r="A1592" s="5" t="s">
        <v>4074</v>
      </c>
      <c r="B1592" s="5" t="n">
        <v>1</v>
      </c>
      <c r="C1592" s="5" t="s">
        <v>2904</v>
      </c>
      <c r="D1592" s="5" t="s">
        <v>2905</v>
      </c>
      <c r="E1592" s="5" t="s">
        <v>4075</v>
      </c>
      <c r="F1592" s="5" t="s">
        <v>4076</v>
      </c>
      <c r="G1592" s="5" t="s">
        <v>4077</v>
      </c>
      <c r="H1592" s="5" t="s">
        <v>485</v>
      </c>
      <c r="I1592" s="5" t="s">
        <v>114</v>
      </c>
      <c r="J1592" s="5" t="s">
        <v>241</v>
      </c>
      <c r="K1592" s="5" t="s">
        <v>137</v>
      </c>
      <c r="L1592" s="5" t="s">
        <v>116</v>
      </c>
      <c r="M1592" s="5" t="s">
        <v>157</v>
      </c>
      <c r="N1592" s="5" t="s">
        <v>87</v>
      </c>
      <c r="O1592" s="5" t="s">
        <v>126</v>
      </c>
      <c r="P1592" s="5" t="s">
        <v>138</v>
      </c>
      <c r="Q1592" s="5" t="s">
        <v>114</v>
      </c>
      <c r="R1592" s="5" t="s">
        <v>194</v>
      </c>
      <c r="S1592" s="5" t="s">
        <v>137</v>
      </c>
      <c r="T1592" s="5" t="s">
        <v>116</v>
      </c>
      <c r="U1592" s="5" t="s">
        <v>204</v>
      </c>
      <c r="V1592" s="5" t="s">
        <v>126</v>
      </c>
      <c r="W1592" s="5" t="s">
        <v>88</v>
      </c>
      <c r="X1592" s="5" t="s">
        <v>234</v>
      </c>
      <c r="Y1592" s="5" t="n">
        <v>1</v>
      </c>
      <c r="Z1592" s="5" t="n">
        <v>0</v>
      </c>
      <c r="AA1592" s="5" t="str">
        <f aca="false">IF(Y1592&gt;Z1592,"Win",IF(Y1592&lt;Z1592,"Loss","Draw"))</f>
        <v>Win</v>
      </c>
      <c r="AB1592" s="5" t="s">
        <v>98</v>
      </c>
      <c r="AC1592" s="5" t="s">
        <v>99</v>
      </c>
      <c r="AD1592" s="5" t="s">
        <v>267</v>
      </c>
      <c r="AE1592" s="5" t="s">
        <v>4078</v>
      </c>
      <c r="AF1592" s="5" t="str">
        <f aca="false">IF(AD1592&lt;AE1592,AD1592,AE1592)</f>
        <v>Archer Queen, Berserker, Bomb Tower, Giant Snowball, Goblin Drill, Poison, Royal Delivery, Skeletons</v>
      </c>
      <c r="AG1592" s="5" t="str">
        <f aca="false">IF(AD1592&lt;AE1592,AE1592,AD1592)</f>
        <v>Fire Spirit, Giant Snowball, Goblin Demolisher, Goblin Drill, Knight, Poison, Skeletons, Tesla</v>
      </c>
      <c r="AH1592" s="5" t="str">
        <f aca="false">IF(AD1592=AF1592,AA1592,IF(AA1592="Win","Loss",IF(AA1592="Loss","Win","Draw")))</f>
        <v>Loss</v>
      </c>
      <c r="AI1592" s="5" t="s">
        <v>102</v>
      </c>
    </row>
    <row r="1593" customFormat="false" ht="15" hidden="false" customHeight="true" outlineLevel="0" collapsed="false">
      <c r="A1593" s="5" t="s">
        <v>4074</v>
      </c>
      <c r="B1593" s="5" t="n">
        <v>2</v>
      </c>
      <c r="C1593" s="5" t="s">
        <v>2904</v>
      </c>
      <c r="D1593" s="5" t="s">
        <v>2905</v>
      </c>
      <c r="E1593" s="5" t="s">
        <v>4075</v>
      </c>
      <c r="F1593" s="5" t="s">
        <v>4076</v>
      </c>
      <c r="G1593" s="5" t="s">
        <v>4079</v>
      </c>
      <c r="H1593" s="5" t="s">
        <v>485</v>
      </c>
      <c r="I1593" s="5" t="s">
        <v>82</v>
      </c>
      <c r="J1593" s="5" t="s">
        <v>202</v>
      </c>
      <c r="K1593" s="5" t="s">
        <v>83</v>
      </c>
      <c r="L1593" s="5" t="s">
        <v>118</v>
      </c>
      <c r="M1593" s="5" t="s">
        <v>234</v>
      </c>
      <c r="N1593" s="5" t="s">
        <v>88</v>
      </c>
      <c r="O1593" s="5" t="s">
        <v>85</v>
      </c>
      <c r="P1593" s="5" t="s">
        <v>89</v>
      </c>
      <c r="Q1593" s="5" t="s">
        <v>152</v>
      </c>
      <c r="R1593" s="5" t="s">
        <v>95</v>
      </c>
      <c r="S1593" s="5" t="s">
        <v>107</v>
      </c>
      <c r="T1593" s="5" t="s">
        <v>85</v>
      </c>
      <c r="U1593" s="5" t="s">
        <v>387</v>
      </c>
      <c r="V1593" s="5" t="s">
        <v>187</v>
      </c>
      <c r="W1593" s="5" t="s">
        <v>158</v>
      </c>
      <c r="X1593" s="5" t="s">
        <v>157</v>
      </c>
      <c r="Y1593" s="5" t="n">
        <v>0</v>
      </c>
      <c r="Z1593" s="5" t="n">
        <v>1</v>
      </c>
      <c r="AA1593" s="5" t="str">
        <f aca="false">IF(Y1593&gt;Z1593,"Win",IF(Y1593&lt;Z1593,"Loss","Draw"))</f>
        <v>Loss</v>
      </c>
      <c r="AB1593" s="5" t="s">
        <v>98</v>
      </c>
      <c r="AC1593" s="5" t="s">
        <v>99</v>
      </c>
      <c r="AD1593" s="5" t="s">
        <v>4080</v>
      </c>
      <c r="AE1593" s="5" t="s">
        <v>4081</v>
      </c>
      <c r="AF1593" s="5" t="str">
        <f aca="false">IF(AD1593&lt;AE1593,AD1593,AE1593)</f>
        <v>Baby Dragon, Barbarian Barrel, Bowler, Electro Giant, Fire Spirit, Goblin Cage, Lightning, Tornado</v>
      </c>
      <c r="AG1593" s="5" t="str">
        <f aca="false">IF(AD1593&lt;AE1593,AE1593,AD1593)</f>
        <v>Berserker, Bomb Tower, Ice Spirit, Lightning, Magic Archer, Monk, Royal Hogs, The Log</v>
      </c>
      <c r="AH1593" s="5" t="str">
        <f aca="false">IF(AD1593=AF1593,AA1593,IF(AA1593="Win","Loss",IF(AA1593="Loss","Win","Draw")))</f>
        <v>Win</v>
      </c>
      <c r="AI1593" s="5" t="s">
        <v>102</v>
      </c>
    </row>
    <row r="1594" customFormat="false" ht="15" hidden="false" customHeight="true" outlineLevel="0" collapsed="false">
      <c r="A1594" s="5" t="s">
        <v>4074</v>
      </c>
      <c r="B1594" s="5" t="n">
        <v>3</v>
      </c>
      <c r="C1594" s="5" t="s">
        <v>2904</v>
      </c>
      <c r="D1594" s="5" t="s">
        <v>2905</v>
      </c>
      <c r="E1594" s="5" t="s">
        <v>4075</v>
      </c>
      <c r="F1594" s="5" t="s">
        <v>4076</v>
      </c>
      <c r="G1594" s="5" t="s">
        <v>4082</v>
      </c>
      <c r="H1594" s="5" t="s">
        <v>485</v>
      </c>
      <c r="I1594" s="5" t="s">
        <v>129</v>
      </c>
      <c r="J1594" s="5" t="s">
        <v>128</v>
      </c>
      <c r="K1594" s="5" t="s">
        <v>113</v>
      </c>
      <c r="L1594" s="5" t="s">
        <v>165</v>
      </c>
      <c r="M1594" s="5" t="s">
        <v>173</v>
      </c>
      <c r="N1594" s="5" t="s">
        <v>242</v>
      </c>
      <c r="O1594" s="5" t="s">
        <v>130</v>
      </c>
      <c r="P1594" s="5" t="s">
        <v>95</v>
      </c>
      <c r="Q1594" s="5" t="s">
        <v>203</v>
      </c>
      <c r="R1594" s="5" t="s">
        <v>91</v>
      </c>
      <c r="S1594" s="5" t="s">
        <v>208</v>
      </c>
      <c r="T1594" s="5" t="s">
        <v>118</v>
      </c>
      <c r="U1594" s="5" t="s">
        <v>159</v>
      </c>
      <c r="V1594" s="5" t="s">
        <v>201</v>
      </c>
      <c r="W1594" s="5" t="s">
        <v>209</v>
      </c>
      <c r="X1594" s="5" t="s">
        <v>150</v>
      </c>
      <c r="Y1594" s="5" t="n">
        <v>1</v>
      </c>
      <c r="Z1594" s="5" t="n">
        <v>0</v>
      </c>
      <c r="AA1594" s="5" t="str">
        <f aca="false">IF(Y1594&gt;Z1594,"Win",IF(Y1594&lt;Z1594,"Loss","Draw"))</f>
        <v>Win</v>
      </c>
      <c r="AB1594" s="5" t="s">
        <v>98</v>
      </c>
      <c r="AC1594" s="5" t="s">
        <v>99</v>
      </c>
      <c r="AD1594" s="5" t="s">
        <v>4083</v>
      </c>
      <c r="AE1594" s="5" t="s">
        <v>2733</v>
      </c>
      <c r="AF1594" s="5" t="str">
        <f aca="false">IF(AD1594&lt;AE1594,AD1594,AE1594)</f>
        <v>Arrows, Barbarian Barrel, Bomber, Furnace, Golden Knight, Hog Rider, Mega Knight, Zappies</v>
      </c>
      <c r="AG1594" s="5" t="str">
        <f aca="false">IF(AD1594&lt;AE1594,AE1594,AD1594)</f>
        <v>Dart Goblin, Electro Spirit, Goblin Barrel, Goblins, Ice Spirit, Inferno Tower, Valkyrie, Wall Breakers</v>
      </c>
      <c r="AH1594" s="5" t="str">
        <f aca="false">IF(AD1594=AF1594,AA1594,IF(AA1594="Win","Loss",IF(AA1594="Loss","Win","Draw")))</f>
        <v>Win</v>
      </c>
      <c r="AI1594" s="5" t="s">
        <v>102</v>
      </c>
    </row>
    <row r="1595" customFormat="false" ht="15" hidden="false" customHeight="true" outlineLevel="0" collapsed="false">
      <c r="A1595" s="5" t="s">
        <v>4084</v>
      </c>
      <c r="B1595" s="5" t="n">
        <v>1</v>
      </c>
      <c r="C1595" s="5" t="s">
        <v>2904</v>
      </c>
      <c r="D1595" s="5" t="s">
        <v>2905</v>
      </c>
      <c r="E1595" s="6" t="s">
        <v>4085</v>
      </c>
      <c r="F1595" s="5" t="s">
        <v>4086</v>
      </c>
      <c r="G1595" s="5" t="s">
        <v>3029</v>
      </c>
      <c r="H1595" s="5" t="s">
        <v>715</v>
      </c>
      <c r="I1595" s="5" t="s">
        <v>84</v>
      </c>
      <c r="J1595" s="5" t="s">
        <v>108</v>
      </c>
      <c r="K1595" s="5" t="s">
        <v>87</v>
      </c>
      <c r="L1595" s="5" t="s">
        <v>116</v>
      </c>
      <c r="M1595" s="5" t="s">
        <v>115</v>
      </c>
      <c r="N1595" s="5" t="s">
        <v>118</v>
      </c>
      <c r="O1595" s="5" t="s">
        <v>126</v>
      </c>
      <c r="P1595" s="5" t="s">
        <v>95</v>
      </c>
      <c r="Q1595" s="5" t="s">
        <v>137</v>
      </c>
      <c r="R1595" s="5" t="s">
        <v>241</v>
      </c>
      <c r="S1595" s="5" t="s">
        <v>114</v>
      </c>
      <c r="T1595" s="5" t="s">
        <v>138</v>
      </c>
      <c r="U1595" s="5" t="s">
        <v>157</v>
      </c>
      <c r="V1595" s="5" t="s">
        <v>153</v>
      </c>
      <c r="W1595" s="5" t="s">
        <v>116</v>
      </c>
      <c r="X1595" s="5" t="s">
        <v>88</v>
      </c>
      <c r="Y1595" s="5" t="n">
        <v>0</v>
      </c>
      <c r="Z1595" s="5" t="n">
        <v>1</v>
      </c>
      <c r="AA1595" s="5" t="str">
        <f aca="false">IF(Y1595&gt;Z1595,"Win",IF(Y1595&lt;Z1595,"Loss","Draw"))</f>
        <v>Loss</v>
      </c>
      <c r="AB1595" s="5" t="s">
        <v>98</v>
      </c>
      <c r="AC1595" s="5" t="s">
        <v>99</v>
      </c>
      <c r="AD1595" s="5" t="s">
        <v>703</v>
      </c>
      <c r="AE1595" s="5" t="s">
        <v>4087</v>
      </c>
      <c r="AF1595" s="5" t="str">
        <f aca="false">IF(AD1595&lt;AE1595,AD1595,AE1595)</f>
        <v>Archers, Barbarian Barrel, Dark Prince, Graveyard, Ice Spirit, Poison, Skeletons, Tesla</v>
      </c>
      <c r="AG1595" s="5" t="str">
        <f aca="false">IF(AD1595&lt;AE1595,AE1595,AD1595)</f>
        <v>Berserker, Cannon, Fire Spirit, Giant Snowball, Goblin Demolisher, Goblin Drill, Knight, Poison</v>
      </c>
      <c r="AH1595" s="5" t="str">
        <f aca="false">IF(AD1595=AF1595,AA1595,IF(AA1595="Win","Loss",IF(AA1595="Loss","Win","Draw")))</f>
        <v>Loss</v>
      </c>
      <c r="AI1595" s="5" t="s">
        <v>102</v>
      </c>
    </row>
    <row r="1596" customFormat="false" ht="15" hidden="false" customHeight="true" outlineLevel="0" collapsed="false">
      <c r="A1596" s="5" t="s">
        <v>4084</v>
      </c>
      <c r="B1596" s="5" t="n">
        <v>2</v>
      </c>
      <c r="C1596" s="5" t="s">
        <v>2904</v>
      </c>
      <c r="D1596" s="5" t="s">
        <v>2905</v>
      </c>
      <c r="E1596" s="6" t="s">
        <v>4085</v>
      </c>
      <c r="F1596" s="5" t="s">
        <v>4086</v>
      </c>
      <c r="G1596" s="5" t="s">
        <v>4088</v>
      </c>
      <c r="H1596" s="5" t="s">
        <v>715</v>
      </c>
      <c r="I1596" s="5" t="s">
        <v>129</v>
      </c>
      <c r="J1596" s="5" t="s">
        <v>128</v>
      </c>
      <c r="K1596" s="5" t="s">
        <v>141</v>
      </c>
      <c r="L1596" s="5" t="s">
        <v>133</v>
      </c>
      <c r="M1596" s="5" t="s">
        <v>223</v>
      </c>
      <c r="N1596" s="5" t="s">
        <v>173</v>
      </c>
      <c r="O1596" s="5" t="s">
        <v>86</v>
      </c>
      <c r="P1596" s="5" t="s">
        <v>130</v>
      </c>
      <c r="Q1596" s="5" t="s">
        <v>84</v>
      </c>
      <c r="R1596" s="5" t="s">
        <v>83</v>
      </c>
      <c r="S1596" s="5" t="s">
        <v>87</v>
      </c>
      <c r="T1596" s="5" t="s">
        <v>165</v>
      </c>
      <c r="U1596" s="5" t="s">
        <v>85</v>
      </c>
      <c r="V1596" s="5" t="s">
        <v>150</v>
      </c>
      <c r="W1596" s="5" t="s">
        <v>126</v>
      </c>
      <c r="X1596" s="5" t="s">
        <v>89</v>
      </c>
      <c r="Y1596" s="5" t="n">
        <v>1</v>
      </c>
      <c r="Z1596" s="5" t="n">
        <v>0</v>
      </c>
      <c r="AA1596" s="5" t="str">
        <f aca="false">IF(Y1596&gt;Z1596,"Win",IF(Y1596&lt;Z1596,"Loss","Draw"))</f>
        <v>Win</v>
      </c>
      <c r="AB1596" s="5" t="s">
        <v>98</v>
      </c>
      <c r="AC1596" s="5" t="s">
        <v>99</v>
      </c>
      <c r="AD1596" s="5" t="s">
        <v>4089</v>
      </c>
      <c r="AE1596" s="5" t="s">
        <v>4090</v>
      </c>
      <c r="AF1596" s="5" t="str">
        <f aca="false">IF(AD1596&lt;AE1596,AD1596,AE1596)</f>
        <v>Archers, Electro Spirit, Hog Rider, Lightning, Monk, Skeletons, Tesla, The Log</v>
      </c>
      <c r="AG1596" s="5" t="str">
        <f aca="false">IF(AD1596&lt;AE1596,AE1596,AD1596)</f>
        <v>Arrows, Golden Knight, Lumberjack, Mega Knight, Mother Witch, Ram Rider, Skeleton Dragons, Zappies</v>
      </c>
      <c r="AH1596" s="5" t="str">
        <f aca="false">IF(AD1596=AF1596,AA1596,IF(AA1596="Win","Loss",IF(AA1596="Loss","Win","Draw")))</f>
        <v>Loss</v>
      </c>
      <c r="AI1596" s="5" t="s">
        <v>102</v>
      </c>
    </row>
    <row r="1597" customFormat="false" ht="15" hidden="false" customHeight="true" outlineLevel="0" collapsed="false">
      <c r="A1597" s="5" t="s">
        <v>4084</v>
      </c>
      <c r="B1597" s="5" t="n">
        <v>3</v>
      </c>
      <c r="C1597" s="5" t="s">
        <v>2904</v>
      </c>
      <c r="D1597" s="5" t="s">
        <v>2905</v>
      </c>
      <c r="E1597" s="6" t="s">
        <v>4085</v>
      </c>
      <c r="F1597" s="5" t="s">
        <v>4086</v>
      </c>
      <c r="G1597" s="5" t="s">
        <v>4091</v>
      </c>
      <c r="H1597" s="5" t="s">
        <v>715</v>
      </c>
      <c r="I1597" s="5" t="s">
        <v>90</v>
      </c>
      <c r="J1597" s="5" t="s">
        <v>83</v>
      </c>
      <c r="K1597" s="5" t="s">
        <v>1848</v>
      </c>
      <c r="L1597" s="5" t="s">
        <v>125</v>
      </c>
      <c r="M1597" s="5" t="s">
        <v>307</v>
      </c>
      <c r="N1597" s="5" t="s">
        <v>580</v>
      </c>
      <c r="O1597" s="5" t="s">
        <v>111</v>
      </c>
      <c r="P1597" s="5" t="s">
        <v>294</v>
      </c>
      <c r="Q1597" s="5" t="s">
        <v>201</v>
      </c>
      <c r="R1597" s="5" t="s">
        <v>202</v>
      </c>
      <c r="S1597" s="5" t="s">
        <v>208</v>
      </c>
      <c r="T1597" s="5" t="s">
        <v>234</v>
      </c>
      <c r="U1597" s="5" t="s">
        <v>403</v>
      </c>
      <c r="V1597" s="5" t="s">
        <v>187</v>
      </c>
      <c r="W1597" s="5" t="s">
        <v>93</v>
      </c>
      <c r="X1597" s="5" t="s">
        <v>111</v>
      </c>
      <c r="Y1597" s="5" t="n">
        <v>0</v>
      </c>
      <c r="Z1597" s="5" t="n">
        <v>1</v>
      </c>
      <c r="AA1597" s="5" t="str">
        <f aca="false">IF(Y1597&gt;Z1597,"Win",IF(Y1597&lt;Z1597,"Loss","Draw"))</f>
        <v>Loss</v>
      </c>
      <c r="AB1597" s="5" t="s">
        <v>98</v>
      </c>
      <c r="AC1597" s="5" t="s">
        <v>99</v>
      </c>
      <c r="AD1597" s="5" t="s">
        <v>4092</v>
      </c>
      <c r="AE1597" s="5" t="s">
        <v>4093</v>
      </c>
      <c r="AF1597" s="5" t="str">
        <f aca="false">IF(AD1597&lt;AE1597,AD1597,AE1597)</f>
        <v>Bomb Tower, Fireball, Magic Archer, Miner, Spear Goblins, Tornado, Valkyrie, Wall Breakers</v>
      </c>
      <c r="AG1597" s="5" t="str">
        <f aca="false">IF(AD1597&lt;AE1597,AE1597,AD1597)</f>
        <v>Cannon Cart, Goblin Gang, Ice Wizard, Miner, Minion Horde, Monk, Mortar, Vines</v>
      </c>
      <c r="AH1597" s="5" t="str">
        <f aca="false">IF(AD1597=AF1597,AA1597,IF(AA1597="Win","Loss",IF(AA1597="Loss","Win","Draw")))</f>
        <v>Win</v>
      </c>
      <c r="AI1597" s="5" t="s">
        <v>102</v>
      </c>
    </row>
    <row r="1598" customFormat="false" ht="15" hidden="false" customHeight="true" outlineLevel="0" collapsed="false">
      <c r="A1598" s="5" t="s">
        <v>4094</v>
      </c>
      <c r="B1598" s="5" t="n">
        <v>1</v>
      </c>
      <c r="C1598" s="5" t="s">
        <v>2904</v>
      </c>
      <c r="D1598" s="5" t="s">
        <v>2905</v>
      </c>
      <c r="E1598" s="5" t="s">
        <v>4095</v>
      </c>
      <c r="F1598" s="5" t="s">
        <v>4096</v>
      </c>
      <c r="G1598" s="5" t="s">
        <v>4097</v>
      </c>
      <c r="H1598" s="5" t="s">
        <v>485</v>
      </c>
      <c r="I1598" s="5" t="s">
        <v>407</v>
      </c>
      <c r="J1598" s="5" t="s">
        <v>91</v>
      </c>
      <c r="K1598" s="5" t="s">
        <v>87</v>
      </c>
      <c r="L1598" s="5" t="s">
        <v>164</v>
      </c>
      <c r="M1598" s="5" t="s">
        <v>150</v>
      </c>
      <c r="N1598" s="5" t="s">
        <v>165</v>
      </c>
      <c r="O1598" s="5" t="s">
        <v>97</v>
      </c>
      <c r="P1598" s="5" t="s">
        <v>89</v>
      </c>
      <c r="Q1598" s="5" t="s">
        <v>152</v>
      </c>
      <c r="R1598" s="5" t="s">
        <v>128</v>
      </c>
      <c r="S1598" s="5" t="s">
        <v>107</v>
      </c>
      <c r="T1598" s="5" t="s">
        <v>307</v>
      </c>
      <c r="U1598" s="5" t="s">
        <v>440</v>
      </c>
      <c r="V1598" s="5" t="s">
        <v>93</v>
      </c>
      <c r="W1598" s="5" t="s">
        <v>306</v>
      </c>
      <c r="X1598" s="5" t="s">
        <v>187</v>
      </c>
      <c r="Y1598" s="5" t="n">
        <v>1</v>
      </c>
      <c r="Z1598" s="5" t="n">
        <v>0</v>
      </c>
      <c r="AA1598" s="5" t="str">
        <f aca="false">IF(Y1598&gt;Z1598,"Win",IF(Y1598&lt;Z1598,"Loss","Draw"))</f>
        <v>Win</v>
      </c>
      <c r="AB1598" s="5" t="s">
        <v>98</v>
      </c>
      <c r="AC1598" s="5" t="s">
        <v>99</v>
      </c>
      <c r="AD1598" s="5" t="s">
        <v>4098</v>
      </c>
      <c r="AE1598" s="5" t="s">
        <v>4099</v>
      </c>
      <c r="AF1598" s="5" t="str">
        <f aca="false">IF(AD1598&lt;AE1598,AD1598,AE1598)</f>
        <v>Baby Dragon, Fireball, Goblin Cage, Golden Knight, Golem, Ice Wizard, Night Witch, Tornado</v>
      </c>
      <c r="AG1598" s="5" t="str">
        <f aca="false">IF(AD1598&lt;AE1598,AE1598,AD1598)</f>
        <v>Earthquake, Electro Spirit, Firecracker, Goblins, Hog Rider, Ronin, Tesla, The Log</v>
      </c>
      <c r="AH1598" s="5" t="str">
        <f aca="false">IF(AD1598=AF1598,AA1598,IF(AA1598="Win","Loss",IF(AA1598="Loss","Win","Draw")))</f>
        <v>Loss</v>
      </c>
      <c r="AI1598" s="5" t="s">
        <v>102</v>
      </c>
    </row>
    <row r="1599" customFormat="false" ht="15" hidden="false" customHeight="true" outlineLevel="0" collapsed="false">
      <c r="A1599" s="5" t="s">
        <v>4094</v>
      </c>
      <c r="B1599" s="5" t="n">
        <v>2</v>
      </c>
      <c r="C1599" s="5" t="s">
        <v>2904</v>
      </c>
      <c r="D1599" s="5" t="s">
        <v>2905</v>
      </c>
      <c r="E1599" s="5" t="s">
        <v>4095</v>
      </c>
      <c r="F1599" s="5" t="s">
        <v>4096</v>
      </c>
      <c r="G1599" s="5" t="s">
        <v>4100</v>
      </c>
      <c r="H1599" s="5" t="s">
        <v>163</v>
      </c>
      <c r="I1599" s="5" t="s">
        <v>127</v>
      </c>
      <c r="J1599" s="5" t="s">
        <v>219</v>
      </c>
      <c r="K1599" s="5" t="s">
        <v>141</v>
      </c>
      <c r="L1599" s="5" t="s">
        <v>117</v>
      </c>
      <c r="M1599" s="5" t="s">
        <v>294</v>
      </c>
      <c r="N1599" s="5" t="s">
        <v>95</v>
      </c>
      <c r="O1599" s="5" t="s">
        <v>133</v>
      </c>
      <c r="P1599" s="5" t="s">
        <v>173</v>
      </c>
      <c r="Q1599" s="5" t="s">
        <v>778</v>
      </c>
      <c r="R1599" s="5" t="s">
        <v>112</v>
      </c>
      <c r="S1599" s="5" t="s">
        <v>141</v>
      </c>
      <c r="T1599" s="5" t="s">
        <v>131</v>
      </c>
      <c r="U1599" s="5" t="s">
        <v>86</v>
      </c>
      <c r="V1599" s="5" t="s">
        <v>165</v>
      </c>
      <c r="W1599" s="5" t="s">
        <v>109</v>
      </c>
      <c r="X1599" s="5" t="s">
        <v>130</v>
      </c>
      <c r="Y1599" s="5" t="n">
        <v>1</v>
      </c>
      <c r="Z1599" s="5" t="n">
        <v>0</v>
      </c>
      <c r="AA1599" s="5" t="str">
        <f aca="false">IF(Y1599&gt;Z1599,"Win",IF(Y1599&lt;Z1599,"Loss","Draw"))</f>
        <v>Win</v>
      </c>
      <c r="AB1599" s="5" t="s">
        <v>98</v>
      </c>
      <c r="AC1599" s="5" t="s">
        <v>99</v>
      </c>
      <c r="AD1599" s="5" t="s">
        <v>2572</v>
      </c>
      <c r="AE1599" s="5" t="s">
        <v>4101</v>
      </c>
      <c r="AF1599" s="5" t="str">
        <f aca="false">IF(AD1599&lt;AE1599,AD1599,AE1599)</f>
        <v>Arrows, Bandit, Hog Rider, Lumberjack, P.E.K.K.A, Skeleton Dragons, Spirit Empress, Zap</v>
      </c>
      <c r="AG1599" s="5" t="str">
        <f aca="false">IF(AD1599&lt;AE1599,AE1599,AD1599)</f>
        <v>Barbarian Barrel, Battle Ram, Giant Skeleton, Lumberjack, Mother Witch, Vines, Wizard, Zappies</v>
      </c>
      <c r="AH1599" s="5" t="str">
        <f aca="false">IF(AD1599=AF1599,AA1599,IF(AA1599="Win","Loss",IF(AA1599="Loss","Win","Draw")))</f>
        <v>Loss</v>
      </c>
      <c r="AI1599" s="5" t="s">
        <v>102</v>
      </c>
    </row>
    <row r="1600" customFormat="false" ht="15" hidden="false" customHeight="true" outlineLevel="0" collapsed="false">
      <c r="A1600" s="5" t="s">
        <v>4102</v>
      </c>
      <c r="B1600" s="5" t="n">
        <v>1</v>
      </c>
      <c r="C1600" s="5" t="s">
        <v>2904</v>
      </c>
      <c r="D1600" s="5" t="s">
        <v>2905</v>
      </c>
      <c r="E1600" s="5" t="s">
        <v>3302</v>
      </c>
      <c r="F1600" s="5" t="s">
        <v>3303</v>
      </c>
      <c r="G1600" s="5" t="s">
        <v>4103</v>
      </c>
      <c r="H1600" s="5" t="s">
        <v>715</v>
      </c>
      <c r="I1600" s="5" t="s">
        <v>90</v>
      </c>
      <c r="J1600" s="5" t="s">
        <v>91</v>
      </c>
      <c r="K1600" s="5" t="s">
        <v>92</v>
      </c>
      <c r="L1600" s="5" t="s">
        <v>94</v>
      </c>
      <c r="M1600" s="5" t="s">
        <v>97</v>
      </c>
      <c r="N1600" s="5" t="s">
        <v>159</v>
      </c>
      <c r="O1600" s="5" t="s">
        <v>93</v>
      </c>
      <c r="P1600" s="5" t="s">
        <v>95</v>
      </c>
      <c r="Q1600" s="5" t="s">
        <v>177</v>
      </c>
      <c r="R1600" s="5" t="s">
        <v>83</v>
      </c>
      <c r="S1600" s="5" t="s">
        <v>257</v>
      </c>
      <c r="T1600" s="5" t="s">
        <v>89</v>
      </c>
      <c r="U1600" s="5" t="s">
        <v>126</v>
      </c>
      <c r="V1600" s="5" t="s">
        <v>93</v>
      </c>
      <c r="W1600" s="5" t="s">
        <v>215</v>
      </c>
      <c r="X1600" s="5" t="s">
        <v>150</v>
      </c>
      <c r="Y1600" s="5" t="n">
        <v>1</v>
      </c>
      <c r="Z1600" s="5" t="n">
        <v>0</v>
      </c>
      <c r="AA1600" s="5" t="str">
        <f aca="false">IF(Y1600&gt;Z1600,"Win",IF(Y1600&lt;Z1600,"Loss","Draw"))</f>
        <v>Win</v>
      </c>
      <c r="AB1600" s="5" t="s">
        <v>98</v>
      </c>
      <c r="AC1600" s="5" t="s">
        <v>99</v>
      </c>
      <c r="AD1600" s="5" t="s">
        <v>1036</v>
      </c>
      <c r="AE1600" s="5" t="s">
        <v>259</v>
      </c>
      <c r="AF1600" s="5" t="str">
        <f aca="false">IF(AD1600&lt;AE1600,AD1600,AE1600)</f>
        <v>Barbarian Barrel, Dart Goblin, Fireball, Goblins, Mortar, Rascals, Ronin, Skeleton Barrel</v>
      </c>
      <c r="AG1600" s="5" t="str">
        <f aca="false">IF(AD1600&lt;AE1600,AE1600,AD1600)</f>
        <v>Electro Spirit, Fireball, Fisherman, Hunter, Monk, Royal Giant, Skeletons, The Log</v>
      </c>
      <c r="AH1600" s="5" t="str">
        <f aca="false">IF(AD1600=AF1600,AA1600,IF(AA1600="Win","Loss",IF(AA1600="Loss","Win","Draw")))</f>
        <v>Win</v>
      </c>
      <c r="AI1600" s="5" t="s">
        <v>102</v>
      </c>
    </row>
    <row r="1601" customFormat="false" ht="15" hidden="false" customHeight="true" outlineLevel="0" collapsed="false">
      <c r="A1601" s="5" t="s">
        <v>4102</v>
      </c>
      <c r="B1601" s="5" t="n">
        <v>2</v>
      </c>
      <c r="C1601" s="5" t="s">
        <v>2904</v>
      </c>
      <c r="D1601" s="5" t="s">
        <v>2905</v>
      </c>
      <c r="E1601" s="5" t="s">
        <v>3302</v>
      </c>
      <c r="F1601" s="5" t="s">
        <v>3303</v>
      </c>
      <c r="G1601" s="5" t="s">
        <v>4104</v>
      </c>
      <c r="H1601" s="5" t="s">
        <v>485</v>
      </c>
      <c r="I1601" s="5" t="s">
        <v>113</v>
      </c>
      <c r="J1601" s="5" t="s">
        <v>139</v>
      </c>
      <c r="K1601" s="5" t="s">
        <v>114</v>
      </c>
      <c r="L1601" s="5" t="s">
        <v>116</v>
      </c>
      <c r="M1601" s="5" t="s">
        <v>117</v>
      </c>
      <c r="N1601" s="5" t="s">
        <v>119</v>
      </c>
      <c r="O1601" s="5" t="s">
        <v>115</v>
      </c>
      <c r="P1601" s="5" t="s">
        <v>88</v>
      </c>
      <c r="Q1601" s="5" t="s">
        <v>201</v>
      </c>
      <c r="R1601" s="5" t="s">
        <v>202</v>
      </c>
      <c r="S1601" s="5" t="s">
        <v>203</v>
      </c>
      <c r="T1601" s="5" t="s">
        <v>97</v>
      </c>
      <c r="U1601" s="5" t="s">
        <v>157</v>
      </c>
      <c r="V1601" s="5" t="s">
        <v>118</v>
      </c>
      <c r="W1601" s="5" t="s">
        <v>204</v>
      </c>
      <c r="X1601" s="5" t="s">
        <v>209</v>
      </c>
      <c r="Y1601" s="5" t="n">
        <v>0</v>
      </c>
      <c r="Z1601" s="5" t="n">
        <v>1</v>
      </c>
      <c r="AA1601" s="5" t="str">
        <f aca="false">IF(Y1601&gt;Z1601,"Win",IF(Y1601&lt;Z1601,"Loss","Draw"))</f>
        <v>Loss</v>
      </c>
      <c r="AB1601" s="5" t="s">
        <v>98</v>
      </c>
      <c r="AC1601" s="5" t="s">
        <v>99</v>
      </c>
      <c r="AD1601" s="5" t="s">
        <v>4105</v>
      </c>
      <c r="AE1601" s="5" t="s">
        <v>3315</v>
      </c>
      <c r="AF1601" s="5" t="str">
        <f aca="false">IF(AD1601&lt;AE1601,AD1601,AE1601)</f>
        <v>Berserker, Furnace, Giant Skeleton, Giant Snowball, Goblin Hut, Graveyard, Mega Minion, Poison</v>
      </c>
      <c r="AG1601" s="5" t="str">
        <f aca="false">IF(AD1601&lt;AE1601,AE1601,AD1601)</f>
        <v>Fire Spirit, Goblin Barrel, Ice Spirit, Inferno Tower, Magic Archer, Ronin, Royal Delivery, Wall Breakers</v>
      </c>
      <c r="AH1601" s="5" t="str">
        <f aca="false">IF(AD1601=AF1601,AA1601,IF(AA1601="Win","Loss",IF(AA1601="Loss","Win","Draw")))</f>
        <v>Loss</v>
      </c>
      <c r="AI1601" s="5" t="s">
        <v>102</v>
      </c>
    </row>
    <row r="1602" customFormat="false" ht="15" hidden="false" customHeight="true" outlineLevel="0" collapsed="false">
      <c r="A1602" s="5" t="s">
        <v>4102</v>
      </c>
      <c r="B1602" s="5" t="n">
        <v>3</v>
      </c>
      <c r="C1602" s="5" t="s">
        <v>2904</v>
      </c>
      <c r="D1602" s="5" t="s">
        <v>2905</v>
      </c>
      <c r="E1602" s="5" t="s">
        <v>3302</v>
      </c>
      <c r="F1602" s="5" t="s">
        <v>3303</v>
      </c>
      <c r="G1602" s="5" t="s">
        <v>4106</v>
      </c>
      <c r="H1602" s="5" t="s">
        <v>485</v>
      </c>
      <c r="I1602" s="5" t="s">
        <v>87</v>
      </c>
      <c r="J1602" s="5" t="s">
        <v>172</v>
      </c>
      <c r="K1602" s="5" t="s">
        <v>129</v>
      </c>
      <c r="L1602" s="5" t="s">
        <v>165</v>
      </c>
      <c r="M1602" s="5" t="s">
        <v>118</v>
      </c>
      <c r="N1602" s="5" t="s">
        <v>126</v>
      </c>
      <c r="O1602" s="5" t="s">
        <v>85</v>
      </c>
      <c r="P1602" s="5" t="s">
        <v>89</v>
      </c>
      <c r="Q1602" s="5" t="s">
        <v>127</v>
      </c>
      <c r="R1602" s="5" t="s">
        <v>219</v>
      </c>
      <c r="S1602" s="5" t="s">
        <v>141</v>
      </c>
      <c r="T1602" s="5" t="s">
        <v>108</v>
      </c>
      <c r="U1602" s="5" t="s">
        <v>294</v>
      </c>
      <c r="V1602" s="5" t="s">
        <v>173</v>
      </c>
      <c r="W1602" s="5" t="s">
        <v>95</v>
      </c>
      <c r="X1602" s="5" t="s">
        <v>117</v>
      </c>
      <c r="Y1602" s="5" t="n">
        <v>1</v>
      </c>
      <c r="Z1602" s="5" t="n">
        <v>0</v>
      </c>
      <c r="AA1602" s="5" t="str">
        <f aca="false">IF(Y1602&gt;Z1602,"Win",IF(Y1602&lt;Z1602,"Loss","Draw"))</f>
        <v>Win</v>
      </c>
      <c r="AB1602" s="5" t="s">
        <v>98</v>
      </c>
      <c r="AC1602" s="5" t="s">
        <v>99</v>
      </c>
      <c r="AD1602" s="5" t="s">
        <v>1540</v>
      </c>
      <c r="AE1602" s="5" t="s">
        <v>3324</v>
      </c>
      <c r="AF1602" s="5" t="str">
        <f aca="false">IF(AD1602&lt;AE1602,AD1602,AE1602)</f>
        <v>Barbarian Barrel, Battle Ram, Dark Prince, Giant Skeleton, Lumberjack, Vines, Wizard, Zappies</v>
      </c>
      <c r="AG1602" s="5" t="str">
        <f aca="false">IF(AD1602&lt;AE1602,AE1602,AD1602)</f>
        <v>Hog Rider, Ice Spirit, Lightning, Mega Knight, Musketeer, Skeletons, Tesla, The Log</v>
      </c>
      <c r="AH1602" s="5" t="str">
        <f aca="false">IF(AD1602=AF1602,AA1602,IF(AA1602="Win","Loss",IF(AA1602="Loss","Win","Draw")))</f>
        <v>Loss</v>
      </c>
      <c r="AI1602" s="5" t="s">
        <v>102</v>
      </c>
    </row>
    <row r="1603" customFormat="false" ht="15" hidden="false" customHeight="true" outlineLevel="0" collapsed="false">
      <c r="A1603" s="5" t="s">
        <v>4107</v>
      </c>
      <c r="B1603" s="5" t="n">
        <v>1</v>
      </c>
      <c r="C1603" s="5" t="s">
        <v>2904</v>
      </c>
      <c r="D1603" s="5" t="s">
        <v>2905</v>
      </c>
      <c r="E1603" s="5" t="s">
        <v>2808</v>
      </c>
      <c r="F1603" s="5" t="s">
        <v>2809</v>
      </c>
      <c r="G1603" s="5" t="s">
        <v>4108</v>
      </c>
      <c r="H1603" s="5" t="s">
        <v>485</v>
      </c>
      <c r="I1603" s="5" t="s">
        <v>127</v>
      </c>
      <c r="J1603" s="5" t="s">
        <v>128</v>
      </c>
      <c r="K1603" s="5" t="s">
        <v>129</v>
      </c>
      <c r="L1603" s="5" t="s">
        <v>97</v>
      </c>
      <c r="M1603" s="5" t="s">
        <v>133</v>
      </c>
      <c r="N1603" s="5" t="s">
        <v>173</v>
      </c>
      <c r="O1603" s="5" t="s">
        <v>130</v>
      </c>
      <c r="P1603" s="5" t="s">
        <v>86</v>
      </c>
      <c r="Q1603" s="5" t="s">
        <v>82</v>
      </c>
      <c r="R1603" s="5" t="s">
        <v>202</v>
      </c>
      <c r="S1603" s="5" t="s">
        <v>87</v>
      </c>
      <c r="T1603" s="5" t="s">
        <v>97</v>
      </c>
      <c r="U1603" s="5" t="s">
        <v>85</v>
      </c>
      <c r="V1603" s="5" t="s">
        <v>126</v>
      </c>
      <c r="W1603" s="5" t="s">
        <v>150</v>
      </c>
      <c r="X1603" s="5" t="s">
        <v>95</v>
      </c>
      <c r="Y1603" s="5" t="n">
        <v>1</v>
      </c>
      <c r="Z1603" s="5" t="n">
        <v>0</v>
      </c>
      <c r="AA1603" s="5" t="str">
        <f aca="false">IF(Y1603&gt;Z1603,"Win",IF(Y1603&lt;Z1603,"Loss","Draw"))</f>
        <v>Win</v>
      </c>
      <c r="AB1603" s="5" t="s">
        <v>98</v>
      </c>
      <c r="AC1603" s="5" t="s">
        <v>99</v>
      </c>
      <c r="AD1603" s="5" t="s">
        <v>2394</v>
      </c>
      <c r="AE1603" s="5" t="s">
        <v>492</v>
      </c>
      <c r="AF1603" s="5" t="str">
        <f aca="false">IF(AD1603&lt;AE1603,AD1603,AE1603)</f>
        <v>Arrows, Battle Ram, Golden Knight, Mega Knight, Mother Witch, Ronin, Skeleton Dragons, Zappies</v>
      </c>
      <c r="AG1603" s="5" t="str">
        <f aca="false">IF(AD1603&lt;AE1603,AE1603,AD1603)</f>
        <v>Barbarian Barrel, Electro Spirit, Lightning, Magic Archer, Ronin, Royal Hogs, Skeletons, Tesla</v>
      </c>
      <c r="AH1603" s="5" t="str">
        <f aca="false">IF(AD1603=AF1603,AA1603,IF(AA1603="Win","Loss",IF(AA1603="Loss","Win","Draw")))</f>
        <v>Win</v>
      </c>
      <c r="AI1603" s="5" t="s">
        <v>102</v>
      </c>
    </row>
    <row r="1604" customFormat="false" ht="15" hidden="false" customHeight="true" outlineLevel="0" collapsed="false">
      <c r="A1604" s="5" t="s">
        <v>4107</v>
      </c>
      <c r="B1604" s="5" t="n">
        <v>2</v>
      </c>
      <c r="C1604" s="5" t="s">
        <v>2904</v>
      </c>
      <c r="D1604" s="5" t="s">
        <v>2905</v>
      </c>
      <c r="E1604" s="5" t="s">
        <v>2808</v>
      </c>
      <c r="F1604" s="5" t="s">
        <v>2809</v>
      </c>
      <c r="G1604" s="5" t="s">
        <v>4109</v>
      </c>
      <c r="H1604" s="5" t="s">
        <v>485</v>
      </c>
      <c r="I1604" s="5" t="s">
        <v>177</v>
      </c>
      <c r="J1604" s="5" t="s">
        <v>83</v>
      </c>
      <c r="K1604" s="5" t="s">
        <v>141</v>
      </c>
      <c r="L1604" s="5" t="s">
        <v>150</v>
      </c>
      <c r="M1604" s="5" t="s">
        <v>257</v>
      </c>
      <c r="N1604" s="5" t="s">
        <v>215</v>
      </c>
      <c r="O1604" s="5" t="s">
        <v>93</v>
      </c>
      <c r="P1604" s="5" t="s">
        <v>89</v>
      </c>
      <c r="Q1604" s="5" t="s">
        <v>177</v>
      </c>
      <c r="R1604" s="5" t="s">
        <v>83</v>
      </c>
      <c r="S1604" s="5" t="s">
        <v>185</v>
      </c>
      <c r="T1604" s="5" t="s">
        <v>96</v>
      </c>
      <c r="U1604" s="5" t="s">
        <v>93</v>
      </c>
      <c r="V1604" s="5" t="s">
        <v>215</v>
      </c>
      <c r="W1604" s="5" t="s">
        <v>89</v>
      </c>
      <c r="X1604" s="5" t="s">
        <v>143</v>
      </c>
      <c r="Y1604" s="5" t="n">
        <v>0</v>
      </c>
      <c r="Z1604" s="5" t="n">
        <v>1</v>
      </c>
      <c r="AA1604" s="5" t="str">
        <f aca="false">IF(Y1604&gt;Z1604,"Win",IF(Y1604&lt;Z1604,"Loss","Draw"))</f>
        <v>Loss</v>
      </c>
      <c r="AB1604" s="5" t="s">
        <v>98</v>
      </c>
      <c r="AC1604" s="5" t="s">
        <v>99</v>
      </c>
      <c r="AD1604" s="5" t="s">
        <v>4110</v>
      </c>
      <c r="AE1604" s="5" t="s">
        <v>4111</v>
      </c>
      <c r="AF1604" s="5" t="str">
        <f aca="false">IF(AD1604&lt;AE1604,AD1604,AE1604)</f>
        <v>Electro Spirit, Fireball, Fisherman, Hunter, Lumberjack, Monk, Royal Giant, The Log</v>
      </c>
      <c r="AG1604" s="5" t="str">
        <f aca="false">IF(AD1604&lt;AE1604,AE1604,AD1604)</f>
        <v>Executioner, Fireball, Fisherman, Heal Spirit, Minions, Monk, Royal Giant, The Log</v>
      </c>
      <c r="AH1604" s="5" t="str">
        <f aca="false">IF(AD1604=AF1604,AA1604,IF(AA1604="Win","Loss",IF(AA1604="Loss","Win","Draw")))</f>
        <v>Loss</v>
      </c>
      <c r="AI1604" s="5" t="s">
        <v>102</v>
      </c>
    </row>
    <row r="1605" customFormat="false" ht="15" hidden="false" customHeight="true" outlineLevel="0" collapsed="false">
      <c r="A1605" s="5" t="s">
        <v>4107</v>
      </c>
      <c r="B1605" s="5" t="n">
        <v>3</v>
      </c>
      <c r="C1605" s="5" t="s">
        <v>2904</v>
      </c>
      <c r="D1605" s="5" t="s">
        <v>2905</v>
      </c>
      <c r="E1605" s="5" t="s">
        <v>2808</v>
      </c>
      <c r="F1605" s="5" t="s">
        <v>2809</v>
      </c>
      <c r="G1605" s="5" t="s">
        <v>4112</v>
      </c>
      <c r="H1605" s="5" t="s">
        <v>485</v>
      </c>
      <c r="I1605" s="5" t="s">
        <v>203</v>
      </c>
      <c r="J1605" s="5" t="s">
        <v>337</v>
      </c>
      <c r="K1605" s="5" t="s">
        <v>201</v>
      </c>
      <c r="L1605" s="5" t="s">
        <v>118</v>
      </c>
      <c r="M1605" s="5" t="s">
        <v>159</v>
      </c>
      <c r="N1605" s="5" t="s">
        <v>204</v>
      </c>
      <c r="O1605" s="5" t="s">
        <v>88</v>
      </c>
      <c r="P1605" s="5" t="s">
        <v>87</v>
      </c>
      <c r="Q1605" s="5" t="s">
        <v>114</v>
      </c>
      <c r="R1605" s="5" t="s">
        <v>128</v>
      </c>
      <c r="S1605" s="5" t="s">
        <v>137</v>
      </c>
      <c r="T1605" s="5" t="s">
        <v>119</v>
      </c>
      <c r="U1605" s="5" t="s">
        <v>116</v>
      </c>
      <c r="V1605" s="5" t="s">
        <v>157</v>
      </c>
      <c r="W1605" s="5" t="s">
        <v>88</v>
      </c>
      <c r="X1605" s="5" t="s">
        <v>133</v>
      </c>
      <c r="Y1605" s="5" t="n">
        <v>1</v>
      </c>
      <c r="Z1605" s="5" t="n">
        <v>0</v>
      </c>
      <c r="AA1605" s="5" t="str">
        <f aca="false">IF(Y1605&gt;Z1605,"Win",IF(Y1605&lt;Z1605,"Loss","Draw"))</f>
        <v>Win</v>
      </c>
      <c r="AB1605" s="5" t="s">
        <v>98</v>
      </c>
      <c r="AC1605" s="5" t="s">
        <v>99</v>
      </c>
      <c r="AD1605" s="5" t="s">
        <v>4113</v>
      </c>
      <c r="AE1605" s="5" t="s">
        <v>4114</v>
      </c>
      <c r="AF1605" s="5" t="str">
        <f aca="false">IF(AD1605&lt;AE1605,AD1605,AE1605)</f>
        <v>Berserker, Boss Bandit, Dart Goblin, Goblin Barrel, Ice Spirit, Royal Delivery, Tesla, Wall Breakers</v>
      </c>
      <c r="AG1605" s="5" t="str">
        <f aca="false">IF(AD1605&lt;AE1605,AE1605,AD1605)</f>
        <v>Berserker, Fire Spirit, Giant Snowball, Goblin Drill, Goblin Hut, Golden Knight, Mother Witch, Poison</v>
      </c>
      <c r="AH1605" s="5" t="str">
        <f aca="false">IF(AD1605=AF1605,AA1605,IF(AA1605="Win","Loss",IF(AA1605="Loss","Win","Draw")))</f>
        <v>Win</v>
      </c>
      <c r="AI1605" s="5" t="s">
        <v>102</v>
      </c>
    </row>
    <row r="1606" customFormat="false" ht="15" hidden="false" customHeight="true" outlineLevel="0" collapsed="false">
      <c r="A1606" s="5" t="s">
        <v>4115</v>
      </c>
      <c r="B1606" s="5" t="n">
        <v>1</v>
      </c>
      <c r="C1606" s="5" t="s">
        <v>2904</v>
      </c>
      <c r="D1606" s="5" t="s">
        <v>2905</v>
      </c>
      <c r="E1606" s="5" t="s">
        <v>1739</v>
      </c>
      <c r="F1606" s="5" t="s">
        <v>1740</v>
      </c>
      <c r="G1606" s="5" t="s">
        <v>3619</v>
      </c>
      <c r="H1606" s="5" t="s">
        <v>163</v>
      </c>
      <c r="I1606" s="5" t="s">
        <v>90</v>
      </c>
      <c r="J1606" s="5" t="s">
        <v>91</v>
      </c>
      <c r="K1606" s="5" t="s">
        <v>92</v>
      </c>
      <c r="L1606" s="5" t="s">
        <v>94</v>
      </c>
      <c r="M1606" s="5" t="s">
        <v>97</v>
      </c>
      <c r="N1606" s="5" t="s">
        <v>159</v>
      </c>
      <c r="O1606" s="5" t="s">
        <v>93</v>
      </c>
      <c r="P1606" s="5" t="s">
        <v>150</v>
      </c>
      <c r="Q1606" s="5" t="s">
        <v>137</v>
      </c>
      <c r="R1606" s="5" t="s">
        <v>202</v>
      </c>
      <c r="S1606" s="5" t="s">
        <v>114</v>
      </c>
      <c r="T1606" s="5" t="s">
        <v>97</v>
      </c>
      <c r="U1606" s="5" t="s">
        <v>116</v>
      </c>
      <c r="V1606" s="5" t="s">
        <v>157</v>
      </c>
      <c r="W1606" s="5" t="s">
        <v>126</v>
      </c>
      <c r="X1606" s="5" t="s">
        <v>87</v>
      </c>
      <c r="Y1606" s="5" t="n">
        <v>1</v>
      </c>
      <c r="Z1606" s="5" t="n">
        <v>0</v>
      </c>
      <c r="AA1606" s="5" t="str">
        <f aca="false">IF(Y1606&gt;Z1606,"Win",IF(Y1606&lt;Z1606,"Loss","Draw"))</f>
        <v>Win</v>
      </c>
      <c r="AB1606" s="5" t="s">
        <v>98</v>
      </c>
      <c r="AC1606" s="5" t="s">
        <v>99</v>
      </c>
      <c r="AD1606" s="5" t="s">
        <v>2755</v>
      </c>
      <c r="AE1606" s="5" t="s">
        <v>744</v>
      </c>
      <c r="AF1606" s="5" t="str">
        <f aca="false">IF(AD1606&lt;AE1606,AD1606,AE1606)</f>
        <v>Dart Goblin, Electro Spirit, Fireball, Goblins, Mortar, Rascals, Ronin, Skeleton Barrel</v>
      </c>
      <c r="AG1606" s="5" t="str">
        <f aca="false">IF(AD1606&lt;AE1606,AE1606,AD1606)</f>
        <v>Fire Spirit, Giant Snowball, Goblin Drill, Magic Archer, Poison, Ronin, Skeletons, Tesla</v>
      </c>
      <c r="AH1606" s="5" t="str">
        <f aca="false">IF(AD1606=AF1606,AA1606,IF(AA1606="Win","Loss",IF(AA1606="Loss","Win","Draw")))</f>
        <v>Win</v>
      </c>
      <c r="AI1606" s="5" t="s">
        <v>102</v>
      </c>
    </row>
    <row r="1607" customFormat="false" ht="15" hidden="false" customHeight="true" outlineLevel="0" collapsed="false">
      <c r="A1607" s="5" t="s">
        <v>4115</v>
      </c>
      <c r="B1607" s="5" t="n">
        <v>2</v>
      </c>
      <c r="C1607" s="5" t="s">
        <v>2904</v>
      </c>
      <c r="D1607" s="5" t="s">
        <v>2905</v>
      </c>
      <c r="E1607" s="5" t="s">
        <v>1739</v>
      </c>
      <c r="F1607" s="5" t="s">
        <v>1740</v>
      </c>
      <c r="G1607" s="5" t="s">
        <v>3620</v>
      </c>
      <c r="H1607" s="5" t="s">
        <v>485</v>
      </c>
      <c r="I1607" s="5" t="s">
        <v>129</v>
      </c>
      <c r="J1607" s="5" t="s">
        <v>128</v>
      </c>
      <c r="K1607" s="5" t="s">
        <v>141</v>
      </c>
      <c r="L1607" s="5" t="s">
        <v>173</v>
      </c>
      <c r="M1607" s="5" t="s">
        <v>86</v>
      </c>
      <c r="N1607" s="5" t="s">
        <v>223</v>
      </c>
      <c r="O1607" s="5" t="s">
        <v>294</v>
      </c>
      <c r="P1607" s="5" t="s">
        <v>130</v>
      </c>
      <c r="Q1607" s="5" t="s">
        <v>152</v>
      </c>
      <c r="R1607" s="5" t="s">
        <v>128</v>
      </c>
      <c r="S1607" s="5" t="s">
        <v>107</v>
      </c>
      <c r="T1607" s="5" t="s">
        <v>306</v>
      </c>
      <c r="U1607" s="5" t="s">
        <v>85</v>
      </c>
      <c r="V1607" s="5" t="s">
        <v>307</v>
      </c>
      <c r="W1607" s="5" t="s">
        <v>187</v>
      </c>
      <c r="X1607" s="5" t="s">
        <v>95</v>
      </c>
      <c r="Y1607" s="5" t="n">
        <v>0</v>
      </c>
      <c r="Z1607" s="5" t="n">
        <v>1</v>
      </c>
      <c r="AA1607" s="5" t="str">
        <f aca="false">IF(Y1607&gt;Z1607,"Win",IF(Y1607&lt;Z1607,"Loss","Draw"))</f>
        <v>Loss</v>
      </c>
      <c r="AB1607" s="5" t="s">
        <v>98</v>
      </c>
      <c r="AC1607" s="5" t="s">
        <v>99</v>
      </c>
      <c r="AD1607" s="5" t="s">
        <v>3621</v>
      </c>
      <c r="AE1607" s="5" t="s">
        <v>603</v>
      </c>
      <c r="AF1607" s="5" t="str">
        <f aca="false">IF(AD1607&lt;AE1607,AD1607,AE1607)</f>
        <v>Arrows, Golden Knight, Lumberjack, Mega Knight, Ram Rider, Skeleton Dragons, Vines, Zappies</v>
      </c>
      <c r="AG1607" s="5" t="str">
        <f aca="false">IF(AD1607&lt;AE1607,AE1607,AD1607)</f>
        <v>Baby Dragon, Barbarian Barrel, Goblin Cage, Golden Knight, Golem, Ice Wizard, Lightning, Tornado</v>
      </c>
      <c r="AH1607" s="5" t="str">
        <f aca="false">IF(AD1607=AF1607,AA1607,IF(AA1607="Win","Loss",IF(AA1607="Loss","Win","Draw")))</f>
        <v>Loss</v>
      </c>
      <c r="AI1607" s="5" t="s">
        <v>102</v>
      </c>
    </row>
    <row r="1608" customFormat="false" ht="15" hidden="false" customHeight="true" outlineLevel="0" collapsed="false">
      <c r="A1608" s="5" t="s">
        <v>4115</v>
      </c>
      <c r="B1608" s="5" t="n">
        <v>3</v>
      </c>
      <c r="C1608" s="5" t="s">
        <v>2904</v>
      </c>
      <c r="D1608" s="5" t="s">
        <v>2905</v>
      </c>
      <c r="E1608" s="5" t="s">
        <v>1739</v>
      </c>
      <c r="F1608" s="5" t="s">
        <v>1740</v>
      </c>
      <c r="G1608" s="5" t="s">
        <v>3622</v>
      </c>
      <c r="H1608" s="5" t="s">
        <v>485</v>
      </c>
      <c r="I1608" s="5" t="s">
        <v>177</v>
      </c>
      <c r="J1608" s="5" t="s">
        <v>83</v>
      </c>
      <c r="K1608" s="5" t="s">
        <v>448</v>
      </c>
      <c r="L1608" s="5" t="s">
        <v>88</v>
      </c>
      <c r="M1608" s="5" t="s">
        <v>188</v>
      </c>
      <c r="N1608" s="5" t="s">
        <v>96</v>
      </c>
      <c r="O1608" s="5" t="s">
        <v>85</v>
      </c>
      <c r="P1608" s="5" t="s">
        <v>95</v>
      </c>
      <c r="Q1608" s="5" t="s">
        <v>177</v>
      </c>
      <c r="R1608" s="5" t="s">
        <v>83</v>
      </c>
      <c r="S1608" s="5" t="s">
        <v>188</v>
      </c>
      <c r="T1608" s="5" t="s">
        <v>93</v>
      </c>
      <c r="U1608" s="5" t="s">
        <v>215</v>
      </c>
      <c r="V1608" s="5" t="s">
        <v>89</v>
      </c>
      <c r="W1608" s="5" t="s">
        <v>86</v>
      </c>
      <c r="X1608" s="5" t="s">
        <v>133</v>
      </c>
      <c r="Y1608" s="5" t="n">
        <v>1</v>
      </c>
      <c r="Z1608" s="5" t="n">
        <v>0</v>
      </c>
      <c r="AA1608" s="5" t="str">
        <f aca="false">IF(Y1608&gt;Z1608,"Win",IF(Y1608&lt;Z1608,"Loss","Draw"))</f>
        <v>Win</v>
      </c>
      <c r="AB1608" s="5" t="s">
        <v>98</v>
      </c>
      <c r="AC1608" s="5" t="s">
        <v>99</v>
      </c>
      <c r="AD1608" s="5" t="s">
        <v>3623</v>
      </c>
      <c r="AE1608" s="5" t="s">
        <v>494</v>
      </c>
      <c r="AF1608" s="5" t="str">
        <f aca="false">IF(AD1608&lt;AE1608,AD1608,AE1608)</f>
        <v>Barbarian Barrel, Berserker, Lightning, Minions, Monk, Royal Giant, Tombstone, Witch</v>
      </c>
      <c r="AG1608" s="5" t="str">
        <f aca="false">IF(AD1608&lt;AE1608,AE1608,AD1608)</f>
        <v>Fireball, Fisherman, Monk, Mother Witch, Royal Giant, Skeleton Dragons, The Log, Tombstone</v>
      </c>
      <c r="AH1608" s="5" t="str">
        <f aca="false">IF(AD1608=AF1608,AA1608,IF(AA1608="Win","Loss",IF(AA1608="Loss","Win","Draw")))</f>
        <v>Win</v>
      </c>
      <c r="AI1608" s="5" t="s">
        <v>102</v>
      </c>
    </row>
    <row r="1609" customFormat="false" ht="15" hidden="false" customHeight="true" outlineLevel="0" collapsed="false">
      <c r="A1609" s="5" t="s">
        <v>4116</v>
      </c>
      <c r="B1609" s="5" t="n">
        <v>1</v>
      </c>
      <c r="C1609" s="5" t="s">
        <v>2904</v>
      </c>
      <c r="D1609" s="5" t="s">
        <v>2905</v>
      </c>
      <c r="E1609" s="5" t="s">
        <v>2629</v>
      </c>
      <c r="F1609" s="5" t="s">
        <v>2630</v>
      </c>
      <c r="G1609" s="5" t="s">
        <v>2906</v>
      </c>
      <c r="H1609" s="5" t="s">
        <v>485</v>
      </c>
      <c r="I1609" s="5" t="s">
        <v>127</v>
      </c>
      <c r="J1609" s="5" t="s">
        <v>202</v>
      </c>
      <c r="K1609" s="5" t="s">
        <v>778</v>
      </c>
      <c r="L1609" s="5" t="s">
        <v>124</v>
      </c>
      <c r="M1609" s="5" t="s">
        <v>131</v>
      </c>
      <c r="N1609" s="5" t="s">
        <v>109</v>
      </c>
      <c r="O1609" s="5" t="s">
        <v>294</v>
      </c>
      <c r="P1609" s="5" t="s">
        <v>132</v>
      </c>
      <c r="Q1609" s="5" t="s">
        <v>185</v>
      </c>
      <c r="R1609" s="5" t="s">
        <v>186</v>
      </c>
      <c r="S1609" s="5" t="s">
        <v>109</v>
      </c>
      <c r="T1609" s="5" t="s">
        <v>234</v>
      </c>
      <c r="U1609" s="5" t="s">
        <v>88</v>
      </c>
      <c r="V1609" s="5" t="s">
        <v>187</v>
      </c>
      <c r="W1609" s="5" t="s">
        <v>111</v>
      </c>
      <c r="X1609" s="5" t="s">
        <v>97</v>
      </c>
      <c r="Y1609" s="5" t="n">
        <v>0</v>
      </c>
      <c r="Z1609" s="5" t="n">
        <v>1</v>
      </c>
      <c r="AA1609" s="5" t="str">
        <f aca="false">IF(Y1609&gt;Z1609,"Win",IF(Y1609&lt;Z1609,"Loss","Draw"))</f>
        <v>Loss</v>
      </c>
      <c r="AB1609" s="5" t="s">
        <v>98</v>
      </c>
      <c r="AC1609" s="5" t="s">
        <v>99</v>
      </c>
      <c r="AD1609" s="5" t="s">
        <v>2907</v>
      </c>
      <c r="AE1609" s="5" t="s">
        <v>924</v>
      </c>
      <c r="AF1609" s="5" t="str">
        <f aca="false">IF(AD1609&lt;AE1609,AD1609,AE1609)</f>
        <v>Balloon, Berserker, Bomb Tower, Executioner, Miner, Ronin, Tornado, Zap</v>
      </c>
      <c r="AG1609" s="5" t="str">
        <f aca="false">IF(AD1609&lt;AE1609,AE1609,AD1609)</f>
        <v>Bandit, Battle Ram, Electro Wizard, Magic Archer, P.E.K.K.A, Royal Ghost, Vines, Zap</v>
      </c>
      <c r="AH1609" s="5" t="str">
        <f aca="false">IF(AD1609=AF1609,AA1609,IF(AA1609="Win","Loss",IF(AA1609="Loss","Win","Draw")))</f>
        <v>Win</v>
      </c>
      <c r="AI1609" s="5" t="s">
        <v>102</v>
      </c>
    </row>
    <row r="1610" customFormat="false" ht="15" hidden="false" customHeight="true" outlineLevel="0" collapsed="false">
      <c r="A1610" s="5" t="s">
        <v>4116</v>
      </c>
      <c r="B1610" s="5" t="n">
        <v>2</v>
      </c>
      <c r="C1610" s="5" t="s">
        <v>2904</v>
      </c>
      <c r="D1610" s="5" t="s">
        <v>2905</v>
      </c>
      <c r="E1610" s="5" t="s">
        <v>2629</v>
      </c>
      <c r="F1610" s="5" t="s">
        <v>2630</v>
      </c>
      <c r="G1610" s="5" t="s">
        <v>2908</v>
      </c>
      <c r="H1610" s="5" t="s">
        <v>376</v>
      </c>
      <c r="I1610" s="5" t="s">
        <v>82</v>
      </c>
      <c r="J1610" s="5" t="s">
        <v>151</v>
      </c>
      <c r="K1610" s="5" t="s">
        <v>152</v>
      </c>
      <c r="L1610" s="5" t="s">
        <v>85</v>
      </c>
      <c r="M1610" s="5" t="s">
        <v>150</v>
      </c>
      <c r="N1610" s="5" t="s">
        <v>126</v>
      </c>
      <c r="O1610" s="5" t="s">
        <v>89</v>
      </c>
      <c r="P1610" s="5" t="s">
        <v>153</v>
      </c>
      <c r="Q1610" s="5" t="s">
        <v>219</v>
      </c>
      <c r="R1610" s="5" t="s">
        <v>83</v>
      </c>
      <c r="S1610" s="5" t="s">
        <v>188</v>
      </c>
      <c r="T1610" s="5" t="s">
        <v>89</v>
      </c>
      <c r="U1610" s="5" t="s">
        <v>215</v>
      </c>
      <c r="V1610" s="5" t="s">
        <v>177</v>
      </c>
      <c r="W1610" s="5" t="s">
        <v>327</v>
      </c>
      <c r="X1610" s="5" t="s">
        <v>150</v>
      </c>
      <c r="Y1610" s="5" t="n">
        <v>1</v>
      </c>
      <c r="Z1610" s="5" t="n">
        <v>0</v>
      </c>
      <c r="AA1610" s="5" t="str">
        <f aca="false">IF(Y1610&gt;Z1610,"Win",IF(Y1610&lt;Z1610,"Loss","Draw"))</f>
        <v>Win</v>
      </c>
      <c r="AB1610" s="5" t="s">
        <v>98</v>
      </c>
      <c r="AC1610" s="5" t="s">
        <v>99</v>
      </c>
      <c r="AD1610" s="5" t="s">
        <v>155</v>
      </c>
      <c r="AE1610" s="5" t="s">
        <v>2909</v>
      </c>
      <c r="AF1610" s="5" t="str">
        <f aca="false">IF(AD1610&lt;AE1610,AD1610,AE1610)</f>
        <v>Baby Dragon, Cannon, Electro Spirit, Lightning, Mighty Miner, Royal Hogs, Skeletons, The Log</v>
      </c>
      <c r="AG1610" s="5" t="str">
        <f aca="false">IF(AD1610&lt;AE1610,AE1610,AD1610)</f>
        <v>Electro Spirit, Fisherman, Monk, Rage, Royal Giant, The Log, Tombstone, Wizard</v>
      </c>
      <c r="AH1610" s="5" t="str">
        <f aca="false">IF(AD1610=AF1610,AA1610,IF(AA1610="Win","Loss",IF(AA1610="Loss","Win","Draw")))</f>
        <v>Win</v>
      </c>
      <c r="AI1610" s="5" t="s">
        <v>102</v>
      </c>
    </row>
    <row r="1611" customFormat="false" ht="15" hidden="false" customHeight="true" outlineLevel="0" collapsed="false">
      <c r="A1611" s="5" t="s">
        <v>4116</v>
      </c>
      <c r="B1611" s="5" t="n">
        <v>3</v>
      </c>
      <c r="C1611" s="5" t="s">
        <v>2904</v>
      </c>
      <c r="D1611" s="5" t="s">
        <v>2905</v>
      </c>
      <c r="E1611" s="5" t="s">
        <v>2629</v>
      </c>
      <c r="F1611" s="5" t="s">
        <v>2630</v>
      </c>
      <c r="G1611" s="5" t="s">
        <v>2910</v>
      </c>
      <c r="H1611" s="5" t="s">
        <v>485</v>
      </c>
      <c r="I1611" s="5" t="s">
        <v>185</v>
      </c>
      <c r="J1611" s="5" t="s">
        <v>186</v>
      </c>
      <c r="K1611" s="5" t="s">
        <v>114</v>
      </c>
      <c r="L1611" s="5" t="s">
        <v>88</v>
      </c>
      <c r="M1611" s="5" t="s">
        <v>187</v>
      </c>
      <c r="N1611" s="5" t="s">
        <v>111</v>
      </c>
      <c r="O1611" s="5" t="s">
        <v>97</v>
      </c>
      <c r="P1611" s="5" t="s">
        <v>234</v>
      </c>
      <c r="Q1611" s="5" t="s">
        <v>129</v>
      </c>
      <c r="R1611" s="5" t="s">
        <v>158</v>
      </c>
      <c r="S1611" s="5" t="s">
        <v>114</v>
      </c>
      <c r="T1611" s="5" t="s">
        <v>165</v>
      </c>
      <c r="U1611" s="5" t="s">
        <v>96</v>
      </c>
      <c r="V1611" s="5" t="s">
        <v>130</v>
      </c>
      <c r="W1611" s="5" t="s">
        <v>133</v>
      </c>
      <c r="X1611" s="5" t="s">
        <v>112</v>
      </c>
      <c r="Y1611" s="5" t="n">
        <v>0</v>
      </c>
      <c r="Z1611" s="5" t="n">
        <v>1</v>
      </c>
      <c r="AA1611" s="5" t="str">
        <f aca="false">IF(Y1611&gt;Z1611,"Win",IF(Y1611&lt;Z1611,"Loss","Draw"))</f>
        <v>Loss</v>
      </c>
      <c r="AB1611" s="5" t="s">
        <v>98</v>
      </c>
      <c r="AC1611" s="5" t="s">
        <v>99</v>
      </c>
      <c r="AD1611" s="5" t="s">
        <v>2912</v>
      </c>
      <c r="AE1611" s="5" t="s">
        <v>2911</v>
      </c>
      <c r="AF1611" s="5" t="str">
        <f aca="false">IF(AD1611&lt;AE1611,AD1611,AE1611)</f>
        <v>Arrows, Bowler, Giant Snowball, Hog Rider, Mega Knight, Minions, Mother Witch, Spirit Empress</v>
      </c>
      <c r="AG1611" s="5" t="str">
        <f aca="false">IF(AD1611&lt;AE1611,AE1611,AD1611)</f>
        <v>Balloon, Berserker, Bomb Tower, Executioner, Giant Snowball, Miner, Ronin, Tornado</v>
      </c>
      <c r="AH1611" s="5" t="str">
        <f aca="false">IF(AD1611=AF1611,AA1611,IF(AA1611="Win","Loss",IF(AA1611="Loss","Win","Draw")))</f>
        <v>Win</v>
      </c>
      <c r="AI1611" s="5" t="s">
        <v>102</v>
      </c>
    </row>
    <row r="1612" customFormat="false" ht="15" hidden="false" customHeight="true" outlineLevel="0" collapsed="false">
      <c r="A1612" s="5" t="s">
        <v>4117</v>
      </c>
      <c r="B1612" s="5" t="n">
        <v>1</v>
      </c>
      <c r="C1612" s="5" t="s">
        <v>2904</v>
      </c>
      <c r="D1612" s="5" t="s">
        <v>2905</v>
      </c>
      <c r="E1612" s="5" t="s">
        <v>356</v>
      </c>
      <c r="F1612" s="5" t="s">
        <v>357</v>
      </c>
      <c r="G1612" s="5" t="s">
        <v>4118</v>
      </c>
      <c r="H1612" s="5" t="s">
        <v>485</v>
      </c>
      <c r="I1612" s="5" t="s">
        <v>203</v>
      </c>
      <c r="J1612" s="5" t="s">
        <v>202</v>
      </c>
      <c r="K1612" s="5" t="s">
        <v>201</v>
      </c>
      <c r="L1612" s="5" t="s">
        <v>97</v>
      </c>
      <c r="M1612" s="5" t="s">
        <v>87</v>
      </c>
      <c r="N1612" s="5" t="s">
        <v>157</v>
      </c>
      <c r="O1612" s="5" t="s">
        <v>118</v>
      </c>
      <c r="P1612" s="5" t="s">
        <v>204</v>
      </c>
      <c r="Q1612" s="5" t="s">
        <v>257</v>
      </c>
      <c r="R1612" s="5" t="s">
        <v>158</v>
      </c>
      <c r="S1612" s="5" t="s">
        <v>177</v>
      </c>
      <c r="T1612" s="5" t="s">
        <v>89</v>
      </c>
      <c r="U1612" s="5" t="s">
        <v>150</v>
      </c>
      <c r="V1612" s="5" t="s">
        <v>126</v>
      </c>
      <c r="W1612" s="5" t="s">
        <v>93</v>
      </c>
      <c r="X1612" s="5" t="s">
        <v>215</v>
      </c>
      <c r="Y1612" s="5" t="n">
        <v>0</v>
      </c>
      <c r="Z1612" s="5" t="n">
        <v>1</v>
      </c>
      <c r="AA1612" s="5" t="str">
        <f aca="false">IF(Y1612&gt;Z1612,"Win",IF(Y1612&lt;Z1612,"Loss","Draw"))</f>
        <v>Loss</v>
      </c>
      <c r="AB1612" s="5" t="s">
        <v>98</v>
      </c>
      <c r="AC1612" s="5" t="s">
        <v>99</v>
      </c>
      <c r="AD1612" s="5" t="s">
        <v>1001</v>
      </c>
      <c r="AE1612" s="5" t="s">
        <v>4119</v>
      </c>
      <c r="AF1612" s="5" t="str">
        <f aca="false">IF(AD1612&lt;AE1612,AD1612,AE1612)</f>
        <v>Bowler, Electro Spirit, Fireball, Fisherman, Hunter, Royal Giant, Skeletons, The Log</v>
      </c>
      <c r="AG1612" s="5" t="str">
        <f aca="false">IF(AD1612&lt;AE1612,AE1612,AD1612)</f>
        <v>Fire Spirit, Goblin Barrel, Ice Spirit, Magic Archer, Ronin, Royal Delivery, Tesla, Wall Breakers</v>
      </c>
      <c r="AH1612" s="5" t="str">
        <f aca="false">IF(AD1612=AF1612,AA1612,IF(AA1612="Win","Loss",IF(AA1612="Loss","Win","Draw")))</f>
        <v>Win</v>
      </c>
      <c r="AI1612" s="5" t="s">
        <v>297</v>
      </c>
    </row>
    <row r="1613" customFormat="false" ht="15" hidden="false" customHeight="true" outlineLevel="0" collapsed="false">
      <c r="A1613" s="5" t="s">
        <v>4117</v>
      </c>
      <c r="B1613" s="5" t="n">
        <v>2</v>
      </c>
      <c r="C1613" s="5" t="s">
        <v>2904</v>
      </c>
      <c r="D1613" s="5" t="s">
        <v>2905</v>
      </c>
      <c r="E1613" s="5" t="s">
        <v>356</v>
      </c>
      <c r="F1613" s="5" t="s">
        <v>357</v>
      </c>
      <c r="G1613" s="5" t="s">
        <v>4120</v>
      </c>
      <c r="H1613" s="5" t="s">
        <v>485</v>
      </c>
      <c r="I1613" s="5" t="s">
        <v>141</v>
      </c>
      <c r="J1613" s="5" t="s">
        <v>95</v>
      </c>
      <c r="K1613" s="5" t="s">
        <v>107</v>
      </c>
      <c r="L1613" s="5" t="s">
        <v>93</v>
      </c>
      <c r="M1613" s="5" t="s">
        <v>150</v>
      </c>
      <c r="N1613" s="5" t="s">
        <v>178</v>
      </c>
      <c r="O1613" s="5" t="s">
        <v>177</v>
      </c>
      <c r="P1613" s="5" t="s">
        <v>143</v>
      </c>
      <c r="Q1613" s="5" t="s">
        <v>219</v>
      </c>
      <c r="R1613" s="5" t="s">
        <v>108</v>
      </c>
      <c r="S1613" s="5" t="s">
        <v>87</v>
      </c>
      <c r="T1613" s="5" t="s">
        <v>118</v>
      </c>
      <c r="U1613" s="5" t="s">
        <v>88</v>
      </c>
      <c r="V1613" s="5" t="s">
        <v>89</v>
      </c>
      <c r="W1613" s="5" t="s">
        <v>164</v>
      </c>
      <c r="X1613" s="5" t="s">
        <v>165</v>
      </c>
      <c r="Y1613" s="5" t="n">
        <v>1</v>
      </c>
      <c r="Z1613" s="5" t="n">
        <v>0</v>
      </c>
      <c r="AA1613" s="5" t="str">
        <f aca="false">IF(Y1613&gt;Z1613,"Win",IF(Y1613&lt;Z1613,"Loss","Draw"))</f>
        <v>Win</v>
      </c>
      <c r="AB1613" s="5" t="s">
        <v>98</v>
      </c>
      <c r="AC1613" s="5" t="s">
        <v>99</v>
      </c>
      <c r="AD1613" s="5" t="s">
        <v>180</v>
      </c>
      <c r="AE1613" s="5" t="s">
        <v>4121</v>
      </c>
      <c r="AF1613" s="5" t="str">
        <f aca="false">IF(AD1613&lt;AE1613,AD1613,AE1613)</f>
        <v>Barbarian Barrel, Electro Spirit, Fireball, Goblin Cage, Heal Spirit, Lumberjack, Phoenix, Royal Giant</v>
      </c>
      <c r="AG1613" s="5" t="str">
        <f aca="false">IF(AD1613&lt;AE1613,AE1613,AD1613)</f>
        <v>Berserker, Dark Prince, Earthquake, Hog Rider, Ice Spirit, Tesla, The Log, Wizard</v>
      </c>
      <c r="AH1613" s="5" t="str">
        <f aca="false">IF(AD1613=AF1613,AA1613,IF(AA1613="Win","Loss",IF(AA1613="Loss","Win","Draw")))</f>
        <v>Win</v>
      </c>
      <c r="AI1613" s="5" t="s">
        <v>297</v>
      </c>
    </row>
    <row r="1614" customFormat="false" ht="15" hidden="false" customHeight="true" outlineLevel="0" collapsed="false">
      <c r="A1614" s="5" t="s">
        <v>4117</v>
      </c>
      <c r="B1614" s="5" t="n">
        <v>3</v>
      </c>
      <c r="C1614" s="5" t="s">
        <v>2904</v>
      </c>
      <c r="D1614" s="5" t="s">
        <v>2905</v>
      </c>
      <c r="E1614" s="5" t="s">
        <v>356</v>
      </c>
      <c r="F1614" s="5" t="s">
        <v>357</v>
      </c>
      <c r="G1614" s="5" t="s">
        <v>4122</v>
      </c>
      <c r="H1614" s="5" t="s">
        <v>485</v>
      </c>
      <c r="I1614" s="5" t="s">
        <v>124</v>
      </c>
      <c r="J1614" s="5" t="s">
        <v>219</v>
      </c>
      <c r="K1614" s="5" t="s">
        <v>127</v>
      </c>
      <c r="L1614" s="5" t="s">
        <v>117</v>
      </c>
      <c r="M1614" s="5" t="s">
        <v>294</v>
      </c>
      <c r="N1614" s="5" t="s">
        <v>130</v>
      </c>
      <c r="O1614" s="5" t="s">
        <v>173</v>
      </c>
      <c r="P1614" s="5" t="s">
        <v>133</v>
      </c>
      <c r="Q1614" s="5" t="s">
        <v>233</v>
      </c>
      <c r="R1614" s="5" t="s">
        <v>202</v>
      </c>
      <c r="S1614" s="5" t="s">
        <v>201</v>
      </c>
      <c r="T1614" s="5" t="s">
        <v>111</v>
      </c>
      <c r="U1614" s="5" t="s">
        <v>209</v>
      </c>
      <c r="V1614" s="5" t="s">
        <v>157</v>
      </c>
      <c r="W1614" s="5" t="s">
        <v>204</v>
      </c>
      <c r="X1614" s="5" t="s">
        <v>126</v>
      </c>
      <c r="Y1614" s="5" t="n">
        <v>1</v>
      </c>
      <c r="Z1614" s="5" t="n">
        <v>0</v>
      </c>
      <c r="AA1614" s="5" t="str">
        <f aca="false">IF(Y1614&gt;Z1614,"Win",IF(Y1614&lt;Z1614,"Loss","Draw"))</f>
        <v>Win</v>
      </c>
      <c r="AB1614" s="5" t="s">
        <v>98</v>
      </c>
      <c r="AC1614" s="5" t="s">
        <v>99</v>
      </c>
      <c r="AD1614" s="5" t="s">
        <v>3751</v>
      </c>
      <c r="AE1614" s="5" t="s">
        <v>4123</v>
      </c>
      <c r="AF1614" s="5" t="str">
        <f aca="false">IF(AD1614&lt;AE1614,AD1614,AE1614)</f>
        <v>Arrows, Battle Ram, Giant Skeleton, Mother Witch, Royal Ghost, Vines, Wizard, Zappies</v>
      </c>
      <c r="AG1614" s="5" t="str">
        <f aca="false">IF(AD1614&lt;AE1614,AE1614,AD1614)</f>
        <v>Bats, Fire Spirit, Inferno Tower, Magic Archer, Miner, Royal Delivery, Skeletons, Wall Breakers</v>
      </c>
      <c r="AH1614" s="5" t="str">
        <f aca="false">IF(AD1614=AF1614,AA1614,IF(AA1614="Win","Loss",IF(AA1614="Loss","Win","Draw")))</f>
        <v>Win</v>
      </c>
      <c r="AI1614" s="5" t="s">
        <v>297</v>
      </c>
    </row>
    <row r="1615" customFormat="false" ht="15" hidden="false" customHeight="true" outlineLevel="0" collapsed="false">
      <c r="A1615" s="7" t="s">
        <v>4124</v>
      </c>
      <c r="B1615" s="7" t="n">
        <v>1</v>
      </c>
      <c r="C1615" s="7" t="s">
        <v>2904</v>
      </c>
      <c r="D1615" s="7" t="s">
        <v>2905</v>
      </c>
      <c r="E1615" s="7" t="s">
        <v>356</v>
      </c>
      <c r="F1615" s="7" t="s">
        <v>357</v>
      </c>
      <c r="G1615" s="7" t="s">
        <v>4125</v>
      </c>
      <c r="H1615" s="7" t="s">
        <v>485</v>
      </c>
      <c r="I1615" s="7" t="s">
        <v>129</v>
      </c>
      <c r="J1615" s="7" t="s">
        <v>172</v>
      </c>
      <c r="K1615" s="7" t="s">
        <v>87</v>
      </c>
      <c r="L1615" s="7" t="s">
        <v>118</v>
      </c>
      <c r="M1615" s="7" t="s">
        <v>126</v>
      </c>
      <c r="N1615" s="7" t="s">
        <v>165</v>
      </c>
      <c r="O1615" s="7" t="s">
        <v>85</v>
      </c>
      <c r="P1615" s="7" t="s">
        <v>89</v>
      </c>
      <c r="Q1615" s="7" t="s">
        <v>152</v>
      </c>
      <c r="R1615" s="7" t="s">
        <v>83</v>
      </c>
      <c r="S1615" s="7" t="s">
        <v>153</v>
      </c>
      <c r="T1615" s="7" t="s">
        <v>138</v>
      </c>
      <c r="U1615" s="7" t="s">
        <v>116</v>
      </c>
      <c r="V1615" s="7" t="s">
        <v>187</v>
      </c>
      <c r="W1615" s="7" t="s">
        <v>95</v>
      </c>
      <c r="X1615" s="7" t="s">
        <v>115</v>
      </c>
      <c r="Y1615" s="7" t="n">
        <v>1</v>
      </c>
      <c r="Z1615" s="7" t="n">
        <v>0</v>
      </c>
      <c r="AA1615" s="7" t="str">
        <f aca="false">IF(Y1615&gt;Z1615,"Win",IF(Y1615&lt;Z1615,"Loss","Draw"))</f>
        <v>Win</v>
      </c>
      <c r="AB1615" s="7" t="s">
        <v>99</v>
      </c>
      <c r="AC1615" s="7" t="s">
        <v>99</v>
      </c>
      <c r="AD1615" s="7" t="s">
        <v>1540</v>
      </c>
      <c r="AE1615" s="7" t="s">
        <v>4126</v>
      </c>
      <c r="AF1615" s="7" t="str">
        <f aca="false">IF(AD1615&lt;AE1615,AD1615,AE1615)</f>
        <v>Baby Dragon, Barbarian Barrel, Cannon, Goblin Demolisher, Graveyard, Monk, Poison, Tornado</v>
      </c>
      <c r="AG1615" s="7" t="str">
        <f aca="false">IF(AD1615&lt;AE1615,AE1615,AD1615)</f>
        <v>Hog Rider, Ice Spirit, Lightning, Mega Knight, Musketeer, Skeletons, Tesla, The Log</v>
      </c>
      <c r="AH1615" s="7" t="str">
        <f aca="false">IF(AD1615=AF1615,AA1615,IF(AA1615="Win","Loss",IF(AA1615="Loss","Win","Draw")))</f>
        <v>Loss</v>
      </c>
      <c r="AI1615" s="7" t="s">
        <v>297</v>
      </c>
    </row>
    <row r="1616" customFormat="false" ht="15" hidden="false" customHeight="true" outlineLevel="0" collapsed="false">
      <c r="A1616" s="5" t="s">
        <v>4127</v>
      </c>
      <c r="B1616" s="5" t="n">
        <v>1</v>
      </c>
      <c r="C1616" s="5" t="s">
        <v>2904</v>
      </c>
      <c r="D1616" s="5" t="s">
        <v>2905</v>
      </c>
      <c r="E1616" s="6" t="s">
        <v>761</v>
      </c>
      <c r="F1616" s="5" t="s">
        <v>762</v>
      </c>
      <c r="G1616" s="5" t="s">
        <v>4128</v>
      </c>
      <c r="H1616" s="5" t="s">
        <v>81</v>
      </c>
      <c r="I1616" s="5" t="s">
        <v>84</v>
      </c>
      <c r="J1616" s="5" t="s">
        <v>108</v>
      </c>
      <c r="K1616" s="5" t="s">
        <v>87</v>
      </c>
      <c r="L1616" s="5" t="s">
        <v>118</v>
      </c>
      <c r="M1616" s="5" t="s">
        <v>126</v>
      </c>
      <c r="N1616" s="5" t="s">
        <v>116</v>
      </c>
      <c r="O1616" s="5" t="s">
        <v>115</v>
      </c>
      <c r="P1616" s="5" t="s">
        <v>95</v>
      </c>
      <c r="Q1616" s="5" t="s">
        <v>137</v>
      </c>
      <c r="R1616" s="5" t="s">
        <v>202</v>
      </c>
      <c r="S1616" s="5" t="s">
        <v>126</v>
      </c>
      <c r="T1616" s="5" t="s">
        <v>97</v>
      </c>
      <c r="U1616" s="5" t="s">
        <v>138</v>
      </c>
      <c r="V1616" s="5" t="s">
        <v>234</v>
      </c>
      <c r="W1616" s="5" t="s">
        <v>89</v>
      </c>
      <c r="X1616" s="5" t="s">
        <v>187</v>
      </c>
      <c r="Y1616" s="5" t="n">
        <v>1</v>
      </c>
      <c r="Z1616" s="5" t="n">
        <v>0</v>
      </c>
      <c r="AA1616" s="5" t="str">
        <f aca="false">IF(Y1616&gt;Z1616,"Win",IF(Y1616&lt;Z1616,"Loss","Draw"))</f>
        <v>Win</v>
      </c>
      <c r="AB1616" s="5" t="s">
        <v>98</v>
      </c>
      <c r="AC1616" s="5" t="s">
        <v>99</v>
      </c>
      <c r="AD1616" s="5" t="s">
        <v>703</v>
      </c>
      <c r="AE1616" s="5" t="s">
        <v>764</v>
      </c>
      <c r="AF1616" s="5" t="str">
        <f aca="false">IF(AD1616&lt;AE1616,AD1616,AE1616)</f>
        <v>Archers, Barbarian Barrel, Dark Prince, Graveyard, Ice Spirit, Poison, Skeletons, Tesla</v>
      </c>
      <c r="AG1616" s="5" t="str">
        <f aca="false">IF(AD1616&lt;AE1616,AE1616,AD1616)</f>
        <v>Bomb Tower, Goblin Demolisher, Goblin Drill, Magic Archer, Ronin, Skeletons, The Log, Tornado</v>
      </c>
      <c r="AH1616" s="5" t="str">
        <f aca="false">IF(AD1616=AF1616,AA1616,IF(AA1616="Win","Loss",IF(AA1616="Loss","Win","Draw")))</f>
        <v>Win</v>
      </c>
      <c r="AI1616" s="5" t="s">
        <v>297</v>
      </c>
    </row>
    <row r="1617" customFormat="false" ht="15" hidden="false" customHeight="true" outlineLevel="0" collapsed="false">
      <c r="A1617" s="5" t="s">
        <v>4127</v>
      </c>
      <c r="B1617" s="5" t="n">
        <v>2</v>
      </c>
      <c r="C1617" s="5" t="s">
        <v>2904</v>
      </c>
      <c r="D1617" s="5" t="s">
        <v>2905</v>
      </c>
      <c r="E1617" s="6" t="s">
        <v>761</v>
      </c>
      <c r="F1617" s="5" t="s">
        <v>762</v>
      </c>
      <c r="G1617" s="5" t="s">
        <v>4129</v>
      </c>
      <c r="H1617" s="5" t="s">
        <v>485</v>
      </c>
      <c r="I1617" s="5" t="s">
        <v>129</v>
      </c>
      <c r="J1617" s="5" t="s">
        <v>128</v>
      </c>
      <c r="K1617" s="5" t="s">
        <v>127</v>
      </c>
      <c r="L1617" s="5" t="s">
        <v>173</v>
      </c>
      <c r="M1617" s="5" t="s">
        <v>97</v>
      </c>
      <c r="N1617" s="5" t="s">
        <v>86</v>
      </c>
      <c r="O1617" s="5" t="s">
        <v>133</v>
      </c>
      <c r="P1617" s="5" t="s">
        <v>130</v>
      </c>
      <c r="Q1617" s="5" t="s">
        <v>203</v>
      </c>
      <c r="R1617" s="5" t="s">
        <v>108</v>
      </c>
      <c r="S1617" s="5" t="s">
        <v>159</v>
      </c>
      <c r="T1617" s="5" t="s">
        <v>118</v>
      </c>
      <c r="U1617" s="5" t="s">
        <v>88</v>
      </c>
      <c r="V1617" s="5" t="s">
        <v>157</v>
      </c>
      <c r="W1617" s="5" t="s">
        <v>204</v>
      </c>
      <c r="X1617" s="5" t="s">
        <v>87</v>
      </c>
      <c r="Y1617" s="5" t="n">
        <v>1</v>
      </c>
      <c r="Z1617" s="5" t="n">
        <v>0</v>
      </c>
      <c r="AA1617" s="5" t="str">
        <f aca="false">IF(Y1617&gt;Z1617,"Win",IF(Y1617&lt;Z1617,"Loss","Draw"))</f>
        <v>Win</v>
      </c>
      <c r="AB1617" s="5" t="s">
        <v>98</v>
      </c>
      <c r="AC1617" s="5" t="s">
        <v>99</v>
      </c>
      <c r="AD1617" s="5" t="s">
        <v>2394</v>
      </c>
      <c r="AE1617" s="5" t="s">
        <v>4130</v>
      </c>
      <c r="AF1617" s="5" t="str">
        <f aca="false">IF(AD1617&lt;AE1617,AD1617,AE1617)</f>
        <v>Arrows, Battle Ram, Golden Knight, Mega Knight, Mother Witch, Ronin, Skeleton Dragons, Zappies</v>
      </c>
      <c r="AG1617" s="5" t="str">
        <f aca="false">IF(AD1617&lt;AE1617,AE1617,AD1617)</f>
        <v>Berserker, Dark Prince, Dart Goblin, Fire Spirit, Goblin Barrel, Ice Spirit, Royal Delivery, Tesla</v>
      </c>
      <c r="AH1617" s="5" t="str">
        <f aca="false">IF(AD1617=AF1617,AA1617,IF(AA1617="Win","Loss",IF(AA1617="Loss","Win","Draw")))</f>
        <v>Win</v>
      </c>
      <c r="AI1617" s="5" t="s">
        <v>297</v>
      </c>
    </row>
    <row r="1618" customFormat="false" ht="15" hidden="false" customHeight="true" outlineLevel="0" collapsed="false">
      <c r="A1618" s="5" t="s">
        <v>4127</v>
      </c>
      <c r="B1618" s="5" t="n">
        <v>3</v>
      </c>
      <c r="C1618" s="5" t="s">
        <v>2904</v>
      </c>
      <c r="D1618" s="5" t="s">
        <v>2905</v>
      </c>
      <c r="E1618" s="6" t="s">
        <v>761</v>
      </c>
      <c r="F1618" s="5" t="s">
        <v>762</v>
      </c>
      <c r="G1618" s="5" t="s">
        <v>4131</v>
      </c>
      <c r="H1618" s="5" t="s">
        <v>81</v>
      </c>
      <c r="I1618" s="5" t="s">
        <v>82</v>
      </c>
      <c r="J1618" s="5" t="s">
        <v>219</v>
      </c>
      <c r="K1618" s="5" t="s">
        <v>124</v>
      </c>
      <c r="L1618" s="5" t="s">
        <v>117</v>
      </c>
      <c r="M1618" s="5" t="s">
        <v>215</v>
      </c>
      <c r="N1618" s="5" t="s">
        <v>202</v>
      </c>
      <c r="O1618" s="5" t="s">
        <v>93</v>
      </c>
      <c r="P1618" s="5" t="s">
        <v>89</v>
      </c>
      <c r="Q1618" s="5" t="s">
        <v>113</v>
      </c>
      <c r="R1618" s="5" t="s">
        <v>83</v>
      </c>
      <c r="S1618" s="5" t="s">
        <v>82</v>
      </c>
      <c r="T1618" s="5" t="s">
        <v>85</v>
      </c>
      <c r="U1618" s="5" t="s">
        <v>91</v>
      </c>
      <c r="V1618" s="5" t="s">
        <v>95</v>
      </c>
      <c r="W1618" s="5" t="s">
        <v>150</v>
      </c>
      <c r="X1618" s="5" t="s">
        <v>119</v>
      </c>
      <c r="Y1618" s="5" t="n">
        <v>1</v>
      </c>
      <c r="Z1618" s="5" t="n">
        <v>0</v>
      </c>
      <c r="AA1618" s="5" t="str">
        <f aca="false">IF(Y1618&gt;Z1618,"Win",IF(Y1618&lt;Z1618,"Loss","Draw"))</f>
        <v>Win</v>
      </c>
      <c r="AB1618" s="5" t="s">
        <v>98</v>
      </c>
      <c r="AC1618" s="5" t="s">
        <v>99</v>
      </c>
      <c r="AD1618" s="5" t="s">
        <v>4132</v>
      </c>
      <c r="AE1618" s="5" t="s">
        <v>4133</v>
      </c>
      <c r="AF1618" s="5" t="str">
        <f aca="false">IF(AD1618&lt;AE1618,AD1618,AE1618)</f>
        <v>Barbarian Barrel, Electro Spirit, Furnace, Goblin Hut, Goblins, Lightning, Monk, Royal Hogs</v>
      </c>
      <c r="AG1618" s="5" t="str">
        <f aca="false">IF(AD1618&lt;AE1618,AE1618,AD1618)</f>
        <v>Fireball, Fisherman, Giant Skeleton, Magic Archer, Royal Ghost, Royal Hogs, The Log, Wizard</v>
      </c>
      <c r="AH1618" s="5" t="str">
        <f aca="false">IF(AD1618=AF1618,AA1618,IF(AA1618="Win","Loss",IF(AA1618="Loss","Win","Draw")))</f>
        <v>Loss</v>
      </c>
      <c r="AI1618" s="5" t="s">
        <v>297</v>
      </c>
    </row>
    <row r="1619" customFormat="false" ht="15" hidden="false" customHeight="true" outlineLevel="0" collapsed="false">
      <c r="A1619" s="7" t="s">
        <v>4134</v>
      </c>
      <c r="B1619" s="7" t="n">
        <v>1</v>
      </c>
      <c r="C1619" s="7" t="s">
        <v>2904</v>
      </c>
      <c r="D1619" s="7" t="s">
        <v>2905</v>
      </c>
      <c r="E1619" s="8" t="s">
        <v>761</v>
      </c>
      <c r="F1619" s="7" t="s">
        <v>762</v>
      </c>
      <c r="G1619" s="7" t="s">
        <v>4135</v>
      </c>
      <c r="H1619" s="7" t="s">
        <v>485</v>
      </c>
      <c r="I1619" s="7" t="s">
        <v>82</v>
      </c>
      <c r="J1619" s="7" t="s">
        <v>151</v>
      </c>
      <c r="K1619" s="7" t="s">
        <v>152</v>
      </c>
      <c r="L1619" s="7" t="s">
        <v>150</v>
      </c>
      <c r="M1619" s="7" t="s">
        <v>126</v>
      </c>
      <c r="N1619" s="7" t="s">
        <v>153</v>
      </c>
      <c r="O1619" s="7" t="s">
        <v>85</v>
      </c>
      <c r="P1619" s="7" t="s">
        <v>89</v>
      </c>
      <c r="Q1619" s="7" t="s">
        <v>152</v>
      </c>
      <c r="R1619" s="7" t="s">
        <v>151</v>
      </c>
      <c r="S1619" s="7" t="s">
        <v>82</v>
      </c>
      <c r="T1619" s="7" t="s">
        <v>85</v>
      </c>
      <c r="U1619" s="7" t="s">
        <v>89</v>
      </c>
      <c r="V1619" s="7" t="s">
        <v>150</v>
      </c>
      <c r="W1619" s="7" t="s">
        <v>126</v>
      </c>
      <c r="X1619" s="7" t="s">
        <v>153</v>
      </c>
      <c r="Y1619" s="7" t="n">
        <v>1</v>
      </c>
      <c r="Z1619" s="7" t="n">
        <v>0</v>
      </c>
      <c r="AA1619" s="7" t="str">
        <f aca="false">IF(Y1619&gt;Z1619,"Win",IF(Y1619&lt;Z1619,"Loss","Draw"))</f>
        <v>Win</v>
      </c>
      <c r="AB1619" s="7" t="s">
        <v>99</v>
      </c>
      <c r="AC1619" s="7" t="s">
        <v>99</v>
      </c>
      <c r="AD1619" s="7" t="s">
        <v>155</v>
      </c>
      <c r="AE1619" s="7" t="s">
        <v>155</v>
      </c>
      <c r="AF1619" s="7" t="str">
        <f aca="false">IF(AD1619&lt;AE1619,AD1619,AE1619)</f>
        <v>Baby Dragon, Cannon, Electro Spirit, Lightning, Mighty Miner, Royal Hogs, Skeletons, The Log</v>
      </c>
      <c r="AG1619" s="7" t="str">
        <f aca="false">IF(AD1619&lt;AE1619,AE1619,AD1619)</f>
        <v>Baby Dragon, Cannon, Electro Spirit, Lightning, Mighty Miner, Royal Hogs, Skeletons, The Log</v>
      </c>
      <c r="AH1619" s="7" t="str">
        <f aca="false">IF(AD1619=AF1619,AA1619,IF(AA1619="Win","Loss",IF(AA1619="Loss","Win","Draw")))</f>
        <v>Win</v>
      </c>
      <c r="AI1619" s="7" t="s">
        <v>297</v>
      </c>
    </row>
    <row r="1620" customFormat="false" ht="15" hidden="false" customHeight="true" outlineLevel="0" collapsed="false">
      <c r="A1620" s="7" t="s">
        <v>4134</v>
      </c>
      <c r="B1620" s="7" t="n">
        <v>2</v>
      </c>
      <c r="C1620" s="7" t="s">
        <v>2904</v>
      </c>
      <c r="D1620" s="7" t="s">
        <v>2905</v>
      </c>
      <c r="E1620" s="8" t="s">
        <v>761</v>
      </c>
      <c r="F1620" s="7" t="s">
        <v>762</v>
      </c>
      <c r="G1620" s="7" t="s">
        <v>4136</v>
      </c>
      <c r="H1620" s="7" t="s">
        <v>485</v>
      </c>
      <c r="I1620" s="7" t="s">
        <v>185</v>
      </c>
      <c r="J1620" s="7" t="s">
        <v>186</v>
      </c>
      <c r="K1620" s="7" t="s">
        <v>109</v>
      </c>
      <c r="L1620" s="7" t="s">
        <v>117</v>
      </c>
      <c r="M1620" s="7" t="s">
        <v>111</v>
      </c>
      <c r="N1620" s="7" t="s">
        <v>187</v>
      </c>
      <c r="O1620" s="7" t="s">
        <v>188</v>
      </c>
      <c r="P1620" s="7" t="s">
        <v>86</v>
      </c>
      <c r="Q1620" s="7" t="s">
        <v>152</v>
      </c>
      <c r="R1620" s="7" t="s">
        <v>151</v>
      </c>
      <c r="S1620" s="7" t="s">
        <v>82</v>
      </c>
      <c r="T1620" s="7" t="s">
        <v>85</v>
      </c>
      <c r="U1620" s="7" t="s">
        <v>89</v>
      </c>
      <c r="V1620" s="7" t="s">
        <v>150</v>
      </c>
      <c r="W1620" s="7" t="s">
        <v>126</v>
      </c>
      <c r="X1620" s="7" t="s">
        <v>153</v>
      </c>
      <c r="Y1620" s="7" t="n">
        <v>0</v>
      </c>
      <c r="Z1620" s="7" t="n">
        <v>3</v>
      </c>
      <c r="AA1620" s="7" t="str">
        <f aca="false">IF(Y1620&gt;Z1620,"Win",IF(Y1620&lt;Z1620,"Loss","Draw"))</f>
        <v>Loss</v>
      </c>
      <c r="AB1620" s="7" t="s">
        <v>99</v>
      </c>
      <c r="AC1620" s="7" t="s">
        <v>99</v>
      </c>
      <c r="AD1620" s="7" t="s">
        <v>813</v>
      </c>
      <c r="AE1620" s="7" t="s">
        <v>155</v>
      </c>
      <c r="AF1620" s="7" t="str">
        <f aca="false">IF(AD1620&lt;AE1620,AD1620,AE1620)</f>
        <v>Baby Dragon, Cannon, Electro Spirit, Lightning, Mighty Miner, Royal Hogs, Skeletons, The Log</v>
      </c>
      <c r="AG1620" s="7" t="str">
        <f aca="false">IF(AD1620&lt;AE1620,AE1620,AD1620)</f>
        <v>Balloon, Executioner, Giant Skeleton, Miner, Skeleton Dragons, Tombstone, Tornado, Zap</v>
      </c>
      <c r="AH1620" s="7" t="str">
        <f aca="false">IF(AD1620=AF1620,AA1620,IF(AA1620="Win","Loss",IF(AA1620="Loss","Win","Draw")))</f>
        <v>Win</v>
      </c>
      <c r="AI1620" s="7" t="s">
        <v>297</v>
      </c>
    </row>
    <row r="1621" customFormat="false" ht="15" hidden="false" customHeight="true" outlineLevel="0" collapsed="false">
      <c r="A1621" s="7" t="s">
        <v>4134</v>
      </c>
      <c r="B1621" s="7" t="n">
        <v>3</v>
      </c>
      <c r="C1621" s="7" t="s">
        <v>2904</v>
      </c>
      <c r="D1621" s="7" t="s">
        <v>2905</v>
      </c>
      <c r="E1621" s="8" t="s">
        <v>761</v>
      </c>
      <c r="F1621" s="7" t="s">
        <v>762</v>
      </c>
      <c r="G1621" s="7" t="s">
        <v>4137</v>
      </c>
      <c r="H1621" s="7" t="s">
        <v>485</v>
      </c>
      <c r="I1621" s="7" t="s">
        <v>185</v>
      </c>
      <c r="J1621" s="7" t="s">
        <v>186</v>
      </c>
      <c r="K1621" s="7" t="s">
        <v>109</v>
      </c>
      <c r="L1621" s="7" t="s">
        <v>117</v>
      </c>
      <c r="M1621" s="7" t="s">
        <v>111</v>
      </c>
      <c r="N1621" s="7" t="s">
        <v>187</v>
      </c>
      <c r="O1621" s="7" t="s">
        <v>188</v>
      </c>
      <c r="P1621" s="7" t="s">
        <v>86</v>
      </c>
      <c r="Q1621" s="7" t="s">
        <v>219</v>
      </c>
      <c r="R1621" s="7" t="s">
        <v>91</v>
      </c>
      <c r="S1621" s="7" t="s">
        <v>83</v>
      </c>
      <c r="T1621" s="7" t="s">
        <v>165</v>
      </c>
      <c r="U1621" s="7" t="s">
        <v>164</v>
      </c>
      <c r="V1621" s="7" t="s">
        <v>118</v>
      </c>
      <c r="W1621" s="7" t="s">
        <v>87</v>
      </c>
      <c r="X1621" s="7" t="s">
        <v>95</v>
      </c>
      <c r="Y1621" s="7" t="n">
        <v>1</v>
      </c>
      <c r="Z1621" s="7" t="n">
        <v>0</v>
      </c>
      <c r="AA1621" s="7" t="str">
        <f aca="false">IF(Y1621&gt;Z1621,"Win",IF(Y1621&lt;Z1621,"Loss","Draw"))</f>
        <v>Win</v>
      </c>
      <c r="AB1621" s="7" t="s">
        <v>99</v>
      </c>
      <c r="AC1621" s="7" t="s">
        <v>98</v>
      </c>
      <c r="AD1621" s="7" t="s">
        <v>813</v>
      </c>
      <c r="AE1621" s="7" t="s">
        <v>2175</v>
      </c>
      <c r="AF1621" s="7" t="str">
        <f aca="false">IF(AD1621&lt;AE1621,AD1621,AE1621)</f>
        <v>Balloon, Executioner, Giant Skeleton, Miner, Skeleton Dragons, Tombstone, Tornado, Zap</v>
      </c>
      <c r="AG1621" s="7" t="str">
        <f aca="false">IF(AD1621&lt;AE1621,AE1621,AD1621)</f>
        <v>Barbarian Barrel, Earthquake, Goblins, Hog Rider, Ice Spirit, Monk, Tesla, Wizard</v>
      </c>
      <c r="AH1621" s="7" t="str">
        <f aca="false">IF(AD1621=AF1621,AA1621,IF(AA1621="Win","Loss",IF(AA1621="Loss","Win","Draw")))</f>
        <v>Win</v>
      </c>
      <c r="AI1621" s="7" t="s">
        <v>297</v>
      </c>
    </row>
    <row r="1622" customFormat="false" ht="15" hidden="false" customHeight="true" outlineLevel="0" collapsed="false">
      <c r="A1622" s="7" t="s">
        <v>4134</v>
      </c>
      <c r="B1622" s="7" t="n">
        <v>4</v>
      </c>
      <c r="C1622" s="7" t="s">
        <v>2904</v>
      </c>
      <c r="D1622" s="7" t="s">
        <v>2905</v>
      </c>
      <c r="E1622" s="8" t="s">
        <v>761</v>
      </c>
      <c r="F1622" s="7" t="s">
        <v>762</v>
      </c>
      <c r="G1622" s="7" t="s">
        <v>4138</v>
      </c>
      <c r="H1622" s="7" t="s">
        <v>81</v>
      </c>
      <c r="I1622" s="7" t="s">
        <v>203</v>
      </c>
      <c r="J1622" s="7" t="s">
        <v>337</v>
      </c>
      <c r="K1622" s="7" t="s">
        <v>159</v>
      </c>
      <c r="L1622" s="7" t="s">
        <v>118</v>
      </c>
      <c r="M1622" s="7" t="s">
        <v>157</v>
      </c>
      <c r="N1622" s="7" t="s">
        <v>209</v>
      </c>
      <c r="O1622" s="7" t="s">
        <v>204</v>
      </c>
      <c r="P1622" s="7" t="s">
        <v>88</v>
      </c>
      <c r="Q1622" s="7" t="s">
        <v>129</v>
      </c>
      <c r="R1622" s="7" t="s">
        <v>128</v>
      </c>
      <c r="S1622" s="7" t="s">
        <v>127</v>
      </c>
      <c r="T1622" s="7" t="s">
        <v>173</v>
      </c>
      <c r="U1622" s="7" t="s">
        <v>133</v>
      </c>
      <c r="V1622" s="7" t="s">
        <v>97</v>
      </c>
      <c r="W1622" s="7" t="s">
        <v>130</v>
      </c>
      <c r="X1622" s="7" t="s">
        <v>131</v>
      </c>
      <c r="Y1622" s="7" t="n">
        <v>0</v>
      </c>
      <c r="Z1622" s="7" t="n">
        <v>1</v>
      </c>
      <c r="AA1622" s="7" t="str">
        <f aca="false">IF(Y1622&gt;Z1622,"Win",IF(Y1622&lt;Z1622,"Loss","Draw"))</f>
        <v>Loss</v>
      </c>
      <c r="AB1622" s="7" t="s">
        <v>99</v>
      </c>
      <c r="AC1622" s="7" t="s">
        <v>99</v>
      </c>
      <c r="AD1622" s="7" t="s">
        <v>4139</v>
      </c>
      <c r="AE1622" s="7" t="s">
        <v>503</v>
      </c>
      <c r="AF1622" s="7" t="str">
        <f aca="false">IF(AD1622&lt;AE1622,AD1622,AE1622)</f>
        <v>Arrows, Bandit, Battle Ram, Golden Knight, Mega Knight, Mother Witch, Ronin, Zappies</v>
      </c>
      <c r="AG1622" s="7" t="str">
        <f aca="false">IF(AD1622&lt;AE1622,AE1622,AD1622)</f>
        <v>Berserker, Boss Bandit, Dart Goblin, Fire Spirit, Goblin Barrel, Ice Spirit, Inferno Tower, Royal Delivery</v>
      </c>
      <c r="AH1622" s="7" t="str">
        <f aca="false">IF(AD1622=AF1622,AA1622,IF(AA1622="Win","Loss",IF(AA1622="Loss","Win","Draw")))</f>
        <v>Win</v>
      </c>
      <c r="AI1622" s="7" t="s">
        <v>297</v>
      </c>
    </row>
    <row r="1623" customFormat="false" ht="15" hidden="false" customHeight="true" outlineLevel="0" collapsed="false">
      <c r="A1623" s="5" t="s">
        <v>4140</v>
      </c>
      <c r="B1623" s="5" t="n">
        <v>1</v>
      </c>
      <c r="C1623" s="5" t="s">
        <v>2904</v>
      </c>
      <c r="D1623" s="5" t="s">
        <v>2905</v>
      </c>
      <c r="E1623" s="5" t="s">
        <v>2789</v>
      </c>
      <c r="F1623" s="5" t="s">
        <v>2790</v>
      </c>
      <c r="G1623" s="5" t="s">
        <v>3488</v>
      </c>
      <c r="H1623" s="5" t="s">
        <v>163</v>
      </c>
      <c r="I1623" s="5" t="s">
        <v>90</v>
      </c>
      <c r="J1623" s="5" t="s">
        <v>123</v>
      </c>
      <c r="K1623" s="5" t="s">
        <v>124</v>
      </c>
      <c r="L1623" s="5" t="s">
        <v>95</v>
      </c>
      <c r="M1623" s="5" t="s">
        <v>126</v>
      </c>
      <c r="N1623" s="5" t="s">
        <v>125</v>
      </c>
      <c r="O1623" s="5" t="s">
        <v>85</v>
      </c>
      <c r="P1623" s="5" t="s">
        <v>96</v>
      </c>
      <c r="Q1623" s="5" t="s">
        <v>153</v>
      </c>
      <c r="R1623" s="5" t="s">
        <v>194</v>
      </c>
      <c r="S1623" s="5" t="s">
        <v>82</v>
      </c>
      <c r="T1623" s="5" t="s">
        <v>97</v>
      </c>
      <c r="U1623" s="5" t="s">
        <v>85</v>
      </c>
      <c r="V1623" s="5" t="s">
        <v>89</v>
      </c>
      <c r="W1623" s="5" t="s">
        <v>150</v>
      </c>
      <c r="X1623" s="5" t="s">
        <v>88</v>
      </c>
      <c r="Y1623" s="5" t="n">
        <v>0</v>
      </c>
      <c r="Z1623" s="5" t="n">
        <v>1</v>
      </c>
      <c r="AA1623" s="5" t="str">
        <f aca="false">IF(Y1623&gt;Z1623,"Win",IF(Y1623&lt;Z1623,"Loss","Draw"))</f>
        <v>Loss</v>
      </c>
      <c r="AB1623" s="5" t="s">
        <v>98</v>
      </c>
      <c r="AC1623" s="5" t="s">
        <v>99</v>
      </c>
      <c r="AD1623" s="5" t="s">
        <v>134</v>
      </c>
      <c r="AE1623" s="5" t="s">
        <v>3353</v>
      </c>
      <c r="AF1623" s="5" t="str">
        <f aca="false">IF(AD1623&lt;AE1623,AD1623,AE1623)</f>
        <v>Archer Queen, Berserker, Cannon, Electro Spirit, Lightning, Ronin, Royal Hogs, The Log</v>
      </c>
      <c r="AG1623" s="5" t="str">
        <f aca="false">IF(AD1623&lt;AE1623,AE1623,AD1623)</f>
        <v>Barbarian Barrel, Cannon Cart, Goblinstein, Lightning, Minions, Mortar, Royal Ghost, Skeletons</v>
      </c>
      <c r="AH1623" s="5" t="str">
        <f aca="false">IF(AD1623=AF1623,AA1623,IF(AA1623="Win","Loss",IF(AA1623="Loss","Win","Draw")))</f>
        <v>Win</v>
      </c>
      <c r="AI1623" s="5" t="s">
        <v>102</v>
      </c>
    </row>
    <row r="1624" customFormat="false" ht="15" hidden="false" customHeight="true" outlineLevel="0" collapsed="false">
      <c r="A1624" s="5" t="s">
        <v>4140</v>
      </c>
      <c r="B1624" s="5" t="n">
        <v>2</v>
      </c>
      <c r="C1624" s="5" t="s">
        <v>2904</v>
      </c>
      <c r="D1624" s="5" t="s">
        <v>2905</v>
      </c>
      <c r="E1624" s="5" t="s">
        <v>2789</v>
      </c>
      <c r="F1624" s="5" t="s">
        <v>2790</v>
      </c>
      <c r="G1624" s="5" t="s">
        <v>3489</v>
      </c>
      <c r="H1624" s="5" t="s">
        <v>163</v>
      </c>
      <c r="I1624" s="5" t="s">
        <v>107</v>
      </c>
      <c r="J1624" s="5" t="s">
        <v>186</v>
      </c>
      <c r="K1624" s="5" t="s">
        <v>109</v>
      </c>
      <c r="L1624" s="5" t="s">
        <v>110</v>
      </c>
      <c r="M1624" s="5" t="s">
        <v>112</v>
      </c>
      <c r="N1624" s="5" t="s">
        <v>242</v>
      </c>
      <c r="O1624" s="5" t="s">
        <v>93</v>
      </c>
      <c r="P1624" s="5" t="s">
        <v>86</v>
      </c>
      <c r="Q1624" s="5" t="s">
        <v>159</v>
      </c>
      <c r="R1624" s="5" t="s">
        <v>108</v>
      </c>
      <c r="S1624" s="5" t="s">
        <v>203</v>
      </c>
      <c r="T1624" s="5" t="s">
        <v>201</v>
      </c>
      <c r="U1624" s="5" t="s">
        <v>118</v>
      </c>
      <c r="V1624" s="5" t="s">
        <v>204</v>
      </c>
      <c r="W1624" s="5" t="s">
        <v>126</v>
      </c>
      <c r="X1624" s="5" t="s">
        <v>87</v>
      </c>
      <c r="Y1624" s="5" t="n">
        <v>0</v>
      </c>
      <c r="Z1624" s="5" t="n">
        <v>1</v>
      </c>
      <c r="AA1624" s="5" t="str">
        <f aca="false">IF(Y1624&gt;Z1624,"Win",IF(Y1624&lt;Z1624,"Loss","Draw"))</f>
        <v>Loss</v>
      </c>
      <c r="AB1624" s="5" t="s">
        <v>98</v>
      </c>
      <c r="AC1624" s="5" t="s">
        <v>99</v>
      </c>
      <c r="AD1624" s="5" t="s">
        <v>3491</v>
      </c>
      <c r="AE1624" s="5" t="s">
        <v>3490</v>
      </c>
      <c r="AF1624" s="5" t="str">
        <f aca="false">IF(AD1624&lt;AE1624,AD1624,AE1624)</f>
        <v>Balloon, Bomber, Fireball, Goblin Cage, Lava Hound, Skeleton Dragons, Spirit Empress, Zap</v>
      </c>
      <c r="AG1624" s="5" t="str">
        <f aca="false">IF(AD1624&lt;AE1624,AE1624,AD1624)</f>
        <v>Dark Prince, Dart Goblin, Goblin Barrel, Ice Spirit, Royal Delivery, Skeletons, Tesla, Wall Breakers</v>
      </c>
      <c r="AH1624" s="5" t="str">
        <f aca="false">IF(AD1624=AF1624,AA1624,IF(AA1624="Win","Loss",IF(AA1624="Loss","Win","Draw")))</f>
        <v>Loss</v>
      </c>
      <c r="AI1624" s="5" t="s">
        <v>102</v>
      </c>
    </row>
    <row r="1625" customFormat="false" ht="15" hidden="false" customHeight="true" outlineLevel="0" collapsed="false">
      <c r="A1625" s="5" t="s">
        <v>4141</v>
      </c>
      <c r="B1625" s="5" t="n">
        <v>1</v>
      </c>
      <c r="C1625" s="5" t="s">
        <v>2904</v>
      </c>
      <c r="D1625" s="5" t="s">
        <v>2905</v>
      </c>
      <c r="E1625" s="5" t="s">
        <v>674</v>
      </c>
      <c r="F1625" s="5" t="s">
        <v>675</v>
      </c>
      <c r="G1625" s="5" t="s">
        <v>4142</v>
      </c>
      <c r="H1625" s="5" t="s">
        <v>163</v>
      </c>
      <c r="I1625" s="5" t="s">
        <v>153</v>
      </c>
      <c r="J1625" s="5" t="s">
        <v>91</v>
      </c>
      <c r="K1625" s="5" t="s">
        <v>113</v>
      </c>
      <c r="L1625" s="5" t="s">
        <v>97</v>
      </c>
      <c r="M1625" s="5" t="s">
        <v>89</v>
      </c>
      <c r="N1625" s="5" t="s">
        <v>118</v>
      </c>
      <c r="O1625" s="5" t="s">
        <v>165</v>
      </c>
      <c r="P1625" s="5" t="s">
        <v>85</v>
      </c>
      <c r="Q1625" s="5" t="s">
        <v>241</v>
      </c>
      <c r="R1625" s="5" t="s">
        <v>95</v>
      </c>
      <c r="S1625" s="5" t="s">
        <v>113</v>
      </c>
      <c r="T1625" s="5" t="s">
        <v>119</v>
      </c>
      <c r="U1625" s="5" t="s">
        <v>116</v>
      </c>
      <c r="V1625" s="5" t="s">
        <v>118</v>
      </c>
      <c r="W1625" s="5" t="s">
        <v>115</v>
      </c>
      <c r="X1625" s="5" t="s">
        <v>88</v>
      </c>
      <c r="Y1625" s="5" t="n">
        <v>1</v>
      </c>
      <c r="Z1625" s="5" t="n">
        <v>0</v>
      </c>
      <c r="AA1625" s="5" t="str">
        <f aca="false">IF(Y1625&gt;Z1625,"Win",IF(Y1625&lt;Z1625,"Loss","Draw"))</f>
        <v>Win</v>
      </c>
      <c r="AB1625" s="5" t="s">
        <v>98</v>
      </c>
      <c r="AC1625" s="5" t="s">
        <v>99</v>
      </c>
      <c r="AD1625" s="5" t="s">
        <v>4143</v>
      </c>
      <c r="AE1625" s="5" t="s">
        <v>1468</v>
      </c>
      <c r="AF1625" s="5" t="str">
        <f aca="false">IF(AD1625&lt;AE1625,AD1625,AE1625)</f>
        <v>Barbarian Barrel, Berserker, Furnace, Goblin Hut, Graveyard, Ice Spirit, Knight, Poison</v>
      </c>
      <c r="AG1625" s="5" t="str">
        <f aca="false">IF(AD1625&lt;AE1625,AE1625,AD1625)</f>
        <v>Cannon, Furnace, Goblins, Hog Rider, Ice Spirit, Lightning, Ronin, The Log</v>
      </c>
      <c r="AH1625" s="5" t="str">
        <f aca="false">IF(AD1625=AF1625,AA1625,IF(AA1625="Win","Loss",IF(AA1625="Loss","Win","Draw")))</f>
        <v>Loss</v>
      </c>
      <c r="AI1625" s="5" t="s">
        <v>102</v>
      </c>
    </row>
    <row r="1626" customFormat="false" ht="15" hidden="false" customHeight="true" outlineLevel="0" collapsed="false">
      <c r="A1626" s="5" t="s">
        <v>4141</v>
      </c>
      <c r="B1626" s="5" t="n">
        <v>2</v>
      </c>
      <c r="C1626" s="5" t="s">
        <v>2904</v>
      </c>
      <c r="D1626" s="5" t="s">
        <v>2905</v>
      </c>
      <c r="E1626" s="5" t="s">
        <v>674</v>
      </c>
      <c r="F1626" s="5" t="s">
        <v>675</v>
      </c>
      <c r="G1626" s="5" t="s">
        <v>4144</v>
      </c>
      <c r="H1626" s="5" t="s">
        <v>485</v>
      </c>
      <c r="I1626" s="5" t="s">
        <v>127</v>
      </c>
      <c r="J1626" s="5" t="s">
        <v>219</v>
      </c>
      <c r="K1626" s="5" t="s">
        <v>141</v>
      </c>
      <c r="L1626" s="5" t="s">
        <v>117</v>
      </c>
      <c r="M1626" s="5" t="s">
        <v>173</v>
      </c>
      <c r="N1626" s="5" t="s">
        <v>86</v>
      </c>
      <c r="O1626" s="5" t="s">
        <v>131</v>
      </c>
      <c r="P1626" s="5" t="s">
        <v>130</v>
      </c>
      <c r="Q1626" s="5" t="s">
        <v>129</v>
      </c>
      <c r="R1626" s="5" t="s">
        <v>128</v>
      </c>
      <c r="S1626" s="5" t="s">
        <v>127</v>
      </c>
      <c r="T1626" s="5" t="s">
        <v>132</v>
      </c>
      <c r="U1626" s="5" t="s">
        <v>86</v>
      </c>
      <c r="V1626" s="5" t="s">
        <v>124</v>
      </c>
      <c r="W1626" s="5" t="s">
        <v>133</v>
      </c>
      <c r="X1626" s="5" t="s">
        <v>130</v>
      </c>
      <c r="Y1626" s="5" t="n">
        <v>0</v>
      </c>
      <c r="Z1626" s="5" t="n">
        <v>1</v>
      </c>
      <c r="AA1626" s="5" t="str">
        <f aca="false">IF(Y1626&gt;Z1626,"Win",IF(Y1626&lt;Z1626,"Loss","Draw"))</f>
        <v>Loss</v>
      </c>
      <c r="AB1626" s="5" t="s">
        <v>98</v>
      </c>
      <c r="AC1626" s="5" t="s">
        <v>99</v>
      </c>
      <c r="AD1626" s="5" t="s">
        <v>4145</v>
      </c>
      <c r="AE1626" s="5" t="s">
        <v>2970</v>
      </c>
      <c r="AF1626" s="5" t="str">
        <f aca="false">IF(AD1626&lt;AE1626,AD1626,AE1626)</f>
        <v>Arrows, Bandit, Battle Ram, Giant Skeleton, Lumberjack, Skeleton Dragons, Wizard, Zappies</v>
      </c>
      <c r="AG1626" s="5" t="str">
        <f aca="false">IF(AD1626&lt;AE1626,AE1626,AD1626)</f>
        <v>Arrows, Battle Ram, Electro Wizard, Golden Knight, Mega Knight, Mother Witch, Royal Ghost, Skeleton Dragons</v>
      </c>
      <c r="AH1626" s="5" t="str">
        <f aca="false">IF(AD1626=AF1626,AA1626,IF(AA1626="Win","Loss",IF(AA1626="Loss","Win","Draw")))</f>
        <v>Loss</v>
      </c>
      <c r="AI1626" s="5" t="s">
        <v>102</v>
      </c>
    </row>
    <row r="1627" customFormat="false" ht="15" hidden="false" customHeight="true" outlineLevel="0" collapsed="false">
      <c r="A1627" s="5" t="s">
        <v>4141</v>
      </c>
      <c r="B1627" s="5" t="n">
        <v>3</v>
      </c>
      <c r="C1627" s="5" t="s">
        <v>2904</v>
      </c>
      <c r="D1627" s="5" t="s">
        <v>2905</v>
      </c>
      <c r="E1627" s="5" t="s">
        <v>674</v>
      </c>
      <c r="F1627" s="5" t="s">
        <v>675</v>
      </c>
      <c r="G1627" s="5" t="s">
        <v>4146</v>
      </c>
      <c r="H1627" s="5" t="s">
        <v>485</v>
      </c>
      <c r="I1627" s="5" t="s">
        <v>473</v>
      </c>
      <c r="J1627" s="5" t="s">
        <v>95</v>
      </c>
      <c r="K1627" s="5" t="s">
        <v>107</v>
      </c>
      <c r="L1627" s="5" t="s">
        <v>223</v>
      </c>
      <c r="M1627" s="5" t="s">
        <v>294</v>
      </c>
      <c r="N1627" s="5" t="s">
        <v>284</v>
      </c>
      <c r="O1627" s="5" t="s">
        <v>133</v>
      </c>
      <c r="P1627" s="5" t="s">
        <v>124</v>
      </c>
      <c r="Q1627" s="5" t="s">
        <v>201</v>
      </c>
      <c r="R1627" s="5" t="s">
        <v>151</v>
      </c>
      <c r="S1627" s="5" t="s">
        <v>203</v>
      </c>
      <c r="T1627" s="5" t="s">
        <v>234</v>
      </c>
      <c r="U1627" s="5" t="s">
        <v>157</v>
      </c>
      <c r="V1627" s="5" t="s">
        <v>159</v>
      </c>
      <c r="W1627" s="5" t="s">
        <v>204</v>
      </c>
      <c r="X1627" s="5" t="s">
        <v>126</v>
      </c>
      <c r="Y1627" s="5" t="n">
        <v>1</v>
      </c>
      <c r="Z1627" s="5" t="n">
        <v>0</v>
      </c>
      <c r="AA1627" s="5" t="str">
        <f aca="false">IF(Y1627&gt;Z1627,"Win",IF(Y1627&lt;Z1627,"Loss","Draw"))</f>
        <v>Win</v>
      </c>
      <c r="AB1627" s="5" t="s">
        <v>98</v>
      </c>
      <c r="AC1627" s="5" t="s">
        <v>99</v>
      </c>
      <c r="AD1627" s="5" t="s">
        <v>4147</v>
      </c>
      <c r="AE1627" s="5" t="s">
        <v>4148</v>
      </c>
      <c r="AF1627" s="5" t="str">
        <f aca="false">IF(AD1627&lt;AE1627,AD1627,AE1627)</f>
        <v>Barbarian Barrel, Goblin Cage, Inferno Dragon, Mother Witch, Ram Rider, Royal Ghost, Royal Recruits, Vines</v>
      </c>
      <c r="AG1627" s="5" t="str">
        <f aca="false">IF(AD1627&lt;AE1627,AE1627,AD1627)</f>
        <v>Bomb Tower, Dart Goblin, Fire Spirit, Goblin Barrel, Mighty Miner, Royal Delivery, Skeletons, Wall Breakers</v>
      </c>
      <c r="AH1627" s="5" t="str">
        <f aca="false">IF(AD1627=AF1627,AA1627,IF(AA1627="Win","Loss",IF(AA1627="Loss","Win","Draw")))</f>
        <v>Win</v>
      </c>
      <c r="AI1627" s="5" t="s">
        <v>102</v>
      </c>
    </row>
    <row r="1628" customFormat="false" ht="15" hidden="false" customHeight="true" outlineLevel="0" collapsed="false">
      <c r="A1628" s="5" t="s">
        <v>4149</v>
      </c>
      <c r="B1628" s="5" t="n">
        <v>1</v>
      </c>
      <c r="C1628" s="5" t="s">
        <v>2904</v>
      </c>
      <c r="D1628" s="5" t="s">
        <v>2905</v>
      </c>
      <c r="E1628" s="5" t="s">
        <v>478</v>
      </c>
      <c r="F1628" s="5" t="s">
        <v>479</v>
      </c>
      <c r="G1628" s="5" t="s">
        <v>4150</v>
      </c>
      <c r="H1628" s="5" t="s">
        <v>485</v>
      </c>
      <c r="I1628" s="5" t="s">
        <v>241</v>
      </c>
      <c r="J1628" s="5" t="s">
        <v>186</v>
      </c>
      <c r="K1628" s="5" t="s">
        <v>185</v>
      </c>
      <c r="L1628" s="5" t="s">
        <v>109</v>
      </c>
      <c r="M1628" s="5" t="s">
        <v>88</v>
      </c>
      <c r="N1628" s="5" t="s">
        <v>111</v>
      </c>
      <c r="O1628" s="5" t="s">
        <v>234</v>
      </c>
      <c r="P1628" s="5" t="s">
        <v>187</v>
      </c>
      <c r="Q1628" s="5" t="s">
        <v>129</v>
      </c>
      <c r="R1628" s="5" t="s">
        <v>91</v>
      </c>
      <c r="S1628" s="5" t="s">
        <v>127</v>
      </c>
      <c r="T1628" s="5" t="s">
        <v>117</v>
      </c>
      <c r="U1628" s="5" t="s">
        <v>173</v>
      </c>
      <c r="V1628" s="5" t="s">
        <v>130</v>
      </c>
      <c r="W1628" s="5" t="s">
        <v>133</v>
      </c>
      <c r="X1628" s="5" t="s">
        <v>86</v>
      </c>
      <c r="Y1628" s="5" t="n">
        <v>1</v>
      </c>
      <c r="Z1628" s="5" t="n">
        <v>0</v>
      </c>
      <c r="AA1628" s="5" t="str">
        <f aca="false">IF(Y1628&gt;Z1628,"Win",IF(Y1628&lt;Z1628,"Loss","Draw"))</f>
        <v>Win</v>
      </c>
      <c r="AB1628" s="5" t="s">
        <v>98</v>
      </c>
      <c r="AC1628" s="5" t="s">
        <v>99</v>
      </c>
      <c r="AD1628" s="5" t="s">
        <v>363</v>
      </c>
      <c r="AE1628" s="5" t="s">
        <v>4151</v>
      </c>
      <c r="AF1628" s="5" t="str">
        <f aca="false">IF(AD1628&lt;AE1628,AD1628,AE1628)</f>
        <v>Arrows, Battle Ram, Giant Skeleton, Goblins, Mega Knight, Mother Witch, Skeleton Dragons, Zappies</v>
      </c>
      <c r="AG1628" s="5" t="str">
        <f aca="false">IF(AD1628&lt;AE1628,AE1628,AD1628)</f>
        <v>Balloon, Berserker, Bomb Tower, Executioner, Knight, Miner, Tornado, Zap</v>
      </c>
      <c r="AH1628" s="5" t="str">
        <f aca="false">IF(AD1628=AF1628,AA1628,IF(AA1628="Win","Loss",IF(AA1628="Loss","Win","Draw")))</f>
        <v>Loss</v>
      </c>
      <c r="AI1628" s="5" t="s">
        <v>102</v>
      </c>
    </row>
    <row r="1629" customFormat="false" ht="15" hidden="false" customHeight="true" outlineLevel="0" collapsed="false">
      <c r="A1629" s="5" t="s">
        <v>4149</v>
      </c>
      <c r="B1629" s="5" t="n">
        <v>2</v>
      </c>
      <c r="C1629" s="5" t="s">
        <v>2904</v>
      </c>
      <c r="D1629" s="5" t="s">
        <v>2905</v>
      </c>
      <c r="E1629" s="5" t="s">
        <v>478</v>
      </c>
      <c r="F1629" s="5" t="s">
        <v>479</v>
      </c>
      <c r="G1629" s="5" t="s">
        <v>4152</v>
      </c>
      <c r="H1629" s="5" t="s">
        <v>485</v>
      </c>
      <c r="I1629" s="5" t="s">
        <v>84</v>
      </c>
      <c r="J1629" s="5" t="s">
        <v>108</v>
      </c>
      <c r="K1629" s="5" t="s">
        <v>87</v>
      </c>
      <c r="L1629" s="5" t="s">
        <v>126</v>
      </c>
      <c r="M1629" s="5" t="s">
        <v>95</v>
      </c>
      <c r="N1629" s="5" t="s">
        <v>116</v>
      </c>
      <c r="O1629" s="5" t="s">
        <v>118</v>
      </c>
      <c r="P1629" s="5" t="s">
        <v>115</v>
      </c>
      <c r="Q1629" s="5" t="s">
        <v>90</v>
      </c>
      <c r="R1629" s="5" t="s">
        <v>158</v>
      </c>
      <c r="S1629" s="5" t="s">
        <v>92</v>
      </c>
      <c r="T1629" s="5" t="s">
        <v>88</v>
      </c>
      <c r="U1629" s="5" t="s">
        <v>93</v>
      </c>
      <c r="V1629" s="5" t="s">
        <v>94</v>
      </c>
      <c r="W1629" s="5" t="s">
        <v>159</v>
      </c>
      <c r="X1629" s="5" t="s">
        <v>89</v>
      </c>
      <c r="Y1629" s="5" t="n">
        <v>0</v>
      </c>
      <c r="Z1629" s="5" t="n">
        <v>1</v>
      </c>
      <c r="AA1629" s="5" t="str">
        <f aca="false">IF(Y1629&gt;Z1629,"Win",IF(Y1629&lt;Z1629,"Loss","Draw"))</f>
        <v>Loss</v>
      </c>
      <c r="AB1629" s="5" t="s">
        <v>98</v>
      </c>
      <c r="AC1629" s="5" t="s">
        <v>99</v>
      </c>
      <c r="AD1629" s="5" t="s">
        <v>703</v>
      </c>
      <c r="AE1629" s="5" t="s">
        <v>4153</v>
      </c>
      <c r="AF1629" s="5" t="str">
        <f aca="false">IF(AD1629&lt;AE1629,AD1629,AE1629)</f>
        <v>Archers, Barbarian Barrel, Dark Prince, Graveyard, Ice Spirit, Poison, Skeletons, Tesla</v>
      </c>
      <c r="AG1629" s="5" t="str">
        <f aca="false">IF(AD1629&lt;AE1629,AE1629,AD1629)</f>
        <v>Berserker, Bowler, Dart Goblin, Fireball, Mortar, Rascals, Skeleton Barrel, The Log</v>
      </c>
      <c r="AH1629" s="5" t="str">
        <f aca="false">IF(AD1629=AF1629,AA1629,IF(AA1629="Win","Loss",IF(AA1629="Loss","Win","Draw")))</f>
        <v>Loss</v>
      </c>
      <c r="AI1629" s="5" t="s">
        <v>102</v>
      </c>
    </row>
    <row r="1630" customFormat="false" ht="15" hidden="false" customHeight="true" outlineLevel="0" collapsed="false">
      <c r="A1630" s="5" t="s">
        <v>4149</v>
      </c>
      <c r="B1630" s="5" t="n">
        <v>3</v>
      </c>
      <c r="C1630" s="5" t="s">
        <v>2904</v>
      </c>
      <c r="D1630" s="5" t="s">
        <v>2905</v>
      </c>
      <c r="E1630" s="5" t="s">
        <v>478</v>
      </c>
      <c r="F1630" s="5" t="s">
        <v>479</v>
      </c>
      <c r="G1630" s="5" t="s">
        <v>4154</v>
      </c>
      <c r="H1630" s="5" t="s">
        <v>485</v>
      </c>
      <c r="I1630" s="5" t="s">
        <v>129</v>
      </c>
      <c r="J1630" s="5" t="s">
        <v>128</v>
      </c>
      <c r="K1630" s="5" t="s">
        <v>127</v>
      </c>
      <c r="L1630" s="5" t="s">
        <v>133</v>
      </c>
      <c r="M1630" s="5" t="s">
        <v>97</v>
      </c>
      <c r="N1630" s="5" t="s">
        <v>130</v>
      </c>
      <c r="O1630" s="5" t="s">
        <v>86</v>
      </c>
      <c r="P1630" s="5" t="s">
        <v>173</v>
      </c>
      <c r="Q1630" s="5" t="s">
        <v>109</v>
      </c>
      <c r="R1630" s="5" t="s">
        <v>188</v>
      </c>
      <c r="S1630" s="5" t="s">
        <v>983</v>
      </c>
      <c r="T1630" s="5" t="s">
        <v>178</v>
      </c>
      <c r="U1630" s="5" t="s">
        <v>110</v>
      </c>
      <c r="V1630" s="5" t="s">
        <v>111</v>
      </c>
      <c r="W1630" s="5" t="s">
        <v>579</v>
      </c>
      <c r="X1630" s="5" t="s">
        <v>474</v>
      </c>
      <c r="Y1630" s="5" t="n">
        <v>1</v>
      </c>
      <c r="Z1630" s="5" t="n">
        <v>0</v>
      </c>
      <c r="AA1630" s="5" t="str">
        <f aca="false">IF(Y1630&gt;Z1630,"Win",IF(Y1630&lt;Z1630,"Loss","Draw"))</f>
        <v>Win</v>
      </c>
      <c r="AB1630" s="5" t="s">
        <v>98</v>
      </c>
      <c r="AC1630" s="5" t="s">
        <v>99</v>
      </c>
      <c r="AD1630" s="5" t="s">
        <v>2394</v>
      </c>
      <c r="AE1630" s="5" t="s">
        <v>3427</v>
      </c>
      <c r="AF1630" s="5" t="str">
        <f aca="false">IF(AD1630&lt;AE1630,AD1630,AE1630)</f>
        <v>Arrows, Battle Ram, Golden Knight, Mega Knight, Mother Witch, Ronin, Skeleton Dragons, Zappies</v>
      </c>
      <c r="AG1630" s="5" t="str">
        <f aca="false">IF(AD1630&lt;AE1630,AE1630,AD1630)</f>
        <v>Barbarians, Flying Machine, Goblin Curse, Lava Hound, Miner, Phoenix, Tombstone, Zap</v>
      </c>
      <c r="AH1630" s="5" t="str">
        <f aca="false">IF(AD1630=AF1630,AA1630,IF(AA1630="Win","Loss",IF(AA1630="Loss","Win","Draw")))</f>
        <v>Win</v>
      </c>
      <c r="AI1630" s="5" t="s">
        <v>102</v>
      </c>
    </row>
    <row r="1631" customFormat="false" ht="15" hidden="false" customHeight="true" outlineLevel="0" collapsed="false">
      <c r="A1631" s="5" t="s">
        <v>4155</v>
      </c>
      <c r="B1631" s="5" t="n">
        <v>1</v>
      </c>
      <c r="C1631" s="5" t="s">
        <v>2904</v>
      </c>
      <c r="D1631" s="5" t="s">
        <v>2905</v>
      </c>
      <c r="E1631" s="5" t="s">
        <v>1480</v>
      </c>
      <c r="F1631" s="5" t="s">
        <v>1481</v>
      </c>
      <c r="G1631" s="5" t="s">
        <v>4156</v>
      </c>
      <c r="H1631" s="5" t="s">
        <v>163</v>
      </c>
      <c r="I1631" s="5" t="s">
        <v>152</v>
      </c>
      <c r="J1631" s="5" t="s">
        <v>151</v>
      </c>
      <c r="K1631" s="5" t="s">
        <v>82</v>
      </c>
      <c r="L1631" s="5" t="s">
        <v>85</v>
      </c>
      <c r="M1631" s="5" t="s">
        <v>89</v>
      </c>
      <c r="N1631" s="5" t="s">
        <v>126</v>
      </c>
      <c r="O1631" s="5" t="s">
        <v>150</v>
      </c>
      <c r="P1631" s="5" t="s">
        <v>87</v>
      </c>
      <c r="Q1631" s="5" t="s">
        <v>127</v>
      </c>
      <c r="R1631" s="5" t="s">
        <v>91</v>
      </c>
      <c r="S1631" s="5" t="s">
        <v>128</v>
      </c>
      <c r="T1631" s="5" t="s">
        <v>133</v>
      </c>
      <c r="U1631" s="5" t="s">
        <v>97</v>
      </c>
      <c r="V1631" s="5" t="s">
        <v>86</v>
      </c>
      <c r="W1631" s="5" t="s">
        <v>132</v>
      </c>
      <c r="X1631" s="5" t="s">
        <v>130</v>
      </c>
      <c r="Y1631" s="5" t="n">
        <v>0</v>
      </c>
      <c r="Z1631" s="5" t="n">
        <v>1</v>
      </c>
      <c r="AA1631" s="5" t="str">
        <f aca="false">IF(Y1631&gt;Z1631,"Win",IF(Y1631&lt;Z1631,"Loss","Draw"))</f>
        <v>Loss</v>
      </c>
      <c r="AB1631" s="5" t="s">
        <v>98</v>
      </c>
      <c r="AC1631" s="5" t="s">
        <v>99</v>
      </c>
      <c r="AD1631" s="5" t="s">
        <v>4157</v>
      </c>
      <c r="AE1631" s="5" t="s">
        <v>1484</v>
      </c>
      <c r="AF1631" s="5" t="str">
        <f aca="false">IF(AD1631&lt;AE1631,AD1631,AE1631)</f>
        <v>Arrows, Battle Ram, Electro Wizard, Goblins, Golden Knight, Mother Witch, Ronin, Skeleton Dragons</v>
      </c>
      <c r="AG1631" s="5" t="str">
        <f aca="false">IF(AD1631&lt;AE1631,AE1631,AD1631)</f>
        <v>Baby Dragon, Electro Spirit, Lightning, Mighty Miner, Royal Hogs, Skeletons, Tesla, The Log</v>
      </c>
      <c r="AH1631" s="5" t="str">
        <f aca="false">IF(AD1631=AF1631,AA1631,IF(AA1631="Win","Loss",IF(AA1631="Loss","Win","Draw")))</f>
        <v>Win</v>
      </c>
      <c r="AI1631" s="5" t="s">
        <v>102</v>
      </c>
    </row>
    <row r="1632" customFormat="false" ht="15" hidden="false" customHeight="true" outlineLevel="0" collapsed="false">
      <c r="A1632" s="5" t="s">
        <v>4155</v>
      </c>
      <c r="B1632" s="5" t="n">
        <v>2</v>
      </c>
      <c r="C1632" s="5" t="s">
        <v>2904</v>
      </c>
      <c r="D1632" s="5" t="s">
        <v>2905</v>
      </c>
      <c r="E1632" s="5" t="s">
        <v>1480</v>
      </c>
      <c r="F1632" s="5" t="s">
        <v>1481</v>
      </c>
      <c r="G1632" s="5" t="s">
        <v>4158</v>
      </c>
      <c r="H1632" s="5" t="s">
        <v>163</v>
      </c>
      <c r="I1632" s="5" t="s">
        <v>90</v>
      </c>
      <c r="J1632" s="5" t="s">
        <v>83</v>
      </c>
      <c r="K1632" s="5" t="s">
        <v>1848</v>
      </c>
      <c r="L1632" s="5" t="s">
        <v>133</v>
      </c>
      <c r="M1632" s="5" t="s">
        <v>125</v>
      </c>
      <c r="N1632" s="5" t="s">
        <v>130</v>
      </c>
      <c r="O1632" s="5" t="s">
        <v>193</v>
      </c>
      <c r="P1632" s="5" t="s">
        <v>111</v>
      </c>
      <c r="Q1632" s="5" t="s">
        <v>114</v>
      </c>
      <c r="R1632" s="5" t="s">
        <v>241</v>
      </c>
      <c r="S1632" s="5" t="s">
        <v>137</v>
      </c>
      <c r="T1632" s="5" t="s">
        <v>88</v>
      </c>
      <c r="U1632" s="5" t="s">
        <v>116</v>
      </c>
      <c r="V1632" s="5" t="s">
        <v>242</v>
      </c>
      <c r="W1632" s="5" t="s">
        <v>157</v>
      </c>
      <c r="X1632" s="5" t="s">
        <v>87</v>
      </c>
      <c r="Y1632" s="5" t="n">
        <v>2</v>
      </c>
      <c r="Z1632" s="5" t="n">
        <v>1</v>
      </c>
      <c r="AA1632" s="5" t="str">
        <f aca="false">IF(Y1632&gt;Z1632,"Win",IF(Y1632&lt;Z1632,"Loss","Draw"))</f>
        <v>Win</v>
      </c>
      <c r="AB1632" s="5" t="s">
        <v>98</v>
      </c>
      <c r="AC1632" s="5" t="s">
        <v>99</v>
      </c>
      <c r="AD1632" s="5" t="s">
        <v>4159</v>
      </c>
      <c r="AE1632" s="5" t="s">
        <v>1311</v>
      </c>
      <c r="AF1632" s="5" t="str">
        <f aca="false">IF(AD1632&lt;AE1632,AD1632,AE1632)</f>
        <v>Arrows, Cannon Cart, Guards, Miner, Minion Horde, Monk, Mortar, Mother Witch</v>
      </c>
      <c r="AG1632" s="5" t="str">
        <f aca="false">IF(AD1632&lt;AE1632,AE1632,AD1632)</f>
        <v>Berserker, Bomber, Fire Spirit, Giant Snowball, Goblin Drill, Knight, Poison, Tesla</v>
      </c>
      <c r="AH1632" s="5" t="str">
        <f aca="false">IF(AD1632=AF1632,AA1632,IF(AA1632="Win","Loss",IF(AA1632="Loss","Win","Draw")))</f>
        <v>Win</v>
      </c>
      <c r="AI1632" s="5" t="s">
        <v>102</v>
      </c>
    </row>
    <row r="1633" customFormat="false" ht="15" hidden="false" customHeight="true" outlineLevel="0" collapsed="false">
      <c r="A1633" s="5" t="s">
        <v>4155</v>
      </c>
      <c r="B1633" s="5" t="n">
        <v>3</v>
      </c>
      <c r="C1633" s="5" t="s">
        <v>2904</v>
      </c>
      <c r="D1633" s="5" t="s">
        <v>2905</v>
      </c>
      <c r="E1633" s="5" t="s">
        <v>1480</v>
      </c>
      <c r="F1633" s="5" t="s">
        <v>1481</v>
      </c>
      <c r="G1633" s="5" t="s">
        <v>4160</v>
      </c>
      <c r="H1633" s="5" t="s">
        <v>163</v>
      </c>
      <c r="I1633" s="5" t="s">
        <v>473</v>
      </c>
      <c r="J1633" s="5" t="s">
        <v>95</v>
      </c>
      <c r="K1633" s="5" t="s">
        <v>107</v>
      </c>
      <c r="L1633" s="5" t="s">
        <v>165</v>
      </c>
      <c r="M1633" s="5" t="s">
        <v>173</v>
      </c>
      <c r="N1633" s="5" t="s">
        <v>86</v>
      </c>
      <c r="O1633" s="5" t="s">
        <v>93</v>
      </c>
      <c r="P1633" s="5" t="s">
        <v>141</v>
      </c>
      <c r="Q1633" s="5" t="s">
        <v>141</v>
      </c>
      <c r="R1633" s="5" t="s">
        <v>95</v>
      </c>
      <c r="S1633" s="5" t="s">
        <v>107</v>
      </c>
      <c r="T1633" s="5" t="s">
        <v>143</v>
      </c>
      <c r="U1633" s="5" t="s">
        <v>177</v>
      </c>
      <c r="V1633" s="5" t="s">
        <v>150</v>
      </c>
      <c r="W1633" s="5" t="s">
        <v>178</v>
      </c>
      <c r="X1633" s="5" t="s">
        <v>93</v>
      </c>
      <c r="Y1633" s="5" t="n">
        <v>2</v>
      </c>
      <c r="Z1633" s="5" t="n">
        <v>0</v>
      </c>
      <c r="AA1633" s="5" t="str">
        <f aca="false">IF(Y1633&gt;Z1633,"Win",IF(Y1633&lt;Z1633,"Loss","Draw"))</f>
        <v>Win</v>
      </c>
      <c r="AB1633" s="5" t="s">
        <v>98</v>
      </c>
      <c r="AC1633" s="5" t="s">
        <v>99</v>
      </c>
      <c r="AD1633" s="5" t="s">
        <v>4161</v>
      </c>
      <c r="AE1633" s="5" t="s">
        <v>180</v>
      </c>
      <c r="AF1633" s="5" t="str">
        <f aca="false">IF(AD1633&lt;AE1633,AD1633,AE1633)</f>
        <v>Barbarian Barrel, Electro Spirit, Fireball, Goblin Cage, Heal Spirit, Lumberjack, Phoenix, Royal Giant</v>
      </c>
      <c r="AG1633" s="5" t="str">
        <f aca="false">IF(AD1633&lt;AE1633,AE1633,AD1633)</f>
        <v>Barbarian Barrel, Fireball, Goblin Cage, Hog Rider, Lumberjack, Royal Recruits, Skeleton Dragons, Zappies</v>
      </c>
      <c r="AH1633" s="5" t="str">
        <f aca="false">IF(AD1633=AF1633,AA1633,IF(AA1633="Win","Loss",IF(AA1633="Loss","Win","Draw")))</f>
        <v>Loss</v>
      </c>
      <c r="AI1633" s="5" t="s">
        <v>102</v>
      </c>
    </row>
    <row r="1634" customFormat="false" ht="15" hidden="false" customHeight="true" outlineLevel="0" collapsed="false">
      <c r="A1634" s="5" t="s">
        <v>4162</v>
      </c>
      <c r="B1634" s="5" t="n">
        <v>1</v>
      </c>
      <c r="C1634" s="5" t="s">
        <v>2904</v>
      </c>
      <c r="D1634" s="5" t="s">
        <v>2905</v>
      </c>
      <c r="E1634" s="5" t="s">
        <v>1206</v>
      </c>
      <c r="F1634" s="5" t="s">
        <v>1207</v>
      </c>
      <c r="G1634" s="5" t="s">
        <v>4163</v>
      </c>
      <c r="H1634" s="5" t="s">
        <v>715</v>
      </c>
      <c r="I1634" s="5" t="s">
        <v>203</v>
      </c>
      <c r="J1634" s="5" t="s">
        <v>337</v>
      </c>
      <c r="K1634" s="5" t="s">
        <v>159</v>
      </c>
      <c r="L1634" s="5" t="s">
        <v>118</v>
      </c>
      <c r="M1634" s="5" t="s">
        <v>157</v>
      </c>
      <c r="N1634" s="5" t="s">
        <v>234</v>
      </c>
      <c r="O1634" s="5" t="s">
        <v>204</v>
      </c>
      <c r="P1634" s="5" t="s">
        <v>126</v>
      </c>
      <c r="Q1634" s="5" t="s">
        <v>257</v>
      </c>
      <c r="R1634" s="5" t="s">
        <v>83</v>
      </c>
      <c r="S1634" s="5" t="s">
        <v>177</v>
      </c>
      <c r="T1634" s="5" t="s">
        <v>150</v>
      </c>
      <c r="U1634" s="5" t="s">
        <v>126</v>
      </c>
      <c r="V1634" s="5" t="s">
        <v>89</v>
      </c>
      <c r="W1634" s="5" t="s">
        <v>93</v>
      </c>
      <c r="X1634" s="5" t="s">
        <v>215</v>
      </c>
      <c r="Y1634" s="5" t="n">
        <v>0</v>
      </c>
      <c r="Z1634" s="5" t="n">
        <v>1</v>
      </c>
      <c r="AA1634" s="5" t="str">
        <f aca="false">IF(Y1634&gt;Z1634,"Win",IF(Y1634&lt;Z1634,"Loss","Draw"))</f>
        <v>Loss</v>
      </c>
      <c r="AB1634" s="5" t="s">
        <v>98</v>
      </c>
      <c r="AC1634" s="5" t="s">
        <v>99</v>
      </c>
      <c r="AD1634" s="5" t="s">
        <v>3971</v>
      </c>
      <c r="AE1634" s="5" t="s">
        <v>259</v>
      </c>
      <c r="AF1634" s="5" t="str">
        <f aca="false">IF(AD1634&lt;AE1634,AD1634,AE1634)</f>
        <v>Bomb Tower, Boss Bandit, Dart Goblin, Fire Spirit, Goblin Barrel, Ice Spirit, Royal Delivery, Skeletons</v>
      </c>
      <c r="AG1634" s="5" t="str">
        <f aca="false">IF(AD1634&lt;AE1634,AE1634,AD1634)</f>
        <v>Electro Spirit, Fireball, Fisherman, Hunter, Monk, Royal Giant, Skeletons, The Log</v>
      </c>
      <c r="AH1634" s="5" t="str">
        <f aca="false">IF(AD1634=AF1634,AA1634,IF(AA1634="Win","Loss",IF(AA1634="Loss","Win","Draw")))</f>
        <v>Loss</v>
      </c>
      <c r="AI1634" s="5" t="s">
        <v>102</v>
      </c>
    </row>
    <row r="1635" customFormat="false" ht="15" hidden="false" customHeight="true" outlineLevel="0" collapsed="false">
      <c r="A1635" s="5" t="s">
        <v>4162</v>
      </c>
      <c r="B1635" s="5" t="n">
        <v>2</v>
      </c>
      <c r="C1635" s="5" t="s">
        <v>2904</v>
      </c>
      <c r="D1635" s="5" t="s">
        <v>2905</v>
      </c>
      <c r="E1635" s="5" t="s">
        <v>1206</v>
      </c>
      <c r="F1635" s="5" t="s">
        <v>1207</v>
      </c>
      <c r="G1635" s="5" t="s">
        <v>4164</v>
      </c>
      <c r="H1635" s="5" t="s">
        <v>715</v>
      </c>
      <c r="I1635" s="5" t="s">
        <v>90</v>
      </c>
      <c r="J1635" s="5" t="s">
        <v>158</v>
      </c>
      <c r="K1635" s="5" t="s">
        <v>92</v>
      </c>
      <c r="L1635" s="5" t="s">
        <v>94</v>
      </c>
      <c r="M1635" s="5" t="s">
        <v>96</v>
      </c>
      <c r="N1635" s="5" t="s">
        <v>93</v>
      </c>
      <c r="O1635" s="5" t="s">
        <v>95</v>
      </c>
      <c r="P1635" s="5" t="s">
        <v>97</v>
      </c>
      <c r="Q1635" s="5" t="s">
        <v>201</v>
      </c>
      <c r="R1635" s="5" t="s">
        <v>202</v>
      </c>
      <c r="S1635" s="5" t="s">
        <v>233</v>
      </c>
      <c r="T1635" s="5" t="s">
        <v>157</v>
      </c>
      <c r="U1635" s="5" t="s">
        <v>111</v>
      </c>
      <c r="V1635" s="5" t="s">
        <v>88</v>
      </c>
      <c r="W1635" s="5" t="s">
        <v>234</v>
      </c>
      <c r="X1635" s="5" t="s">
        <v>204</v>
      </c>
      <c r="Y1635" s="5" t="n">
        <v>0</v>
      </c>
      <c r="Z1635" s="5" t="n">
        <v>1</v>
      </c>
      <c r="AA1635" s="5" t="str">
        <f aca="false">IF(Y1635&gt;Z1635,"Win",IF(Y1635&lt;Z1635,"Loss","Draw"))</f>
        <v>Loss</v>
      </c>
      <c r="AB1635" s="5" t="s">
        <v>98</v>
      </c>
      <c r="AC1635" s="5" t="s">
        <v>99</v>
      </c>
      <c r="AD1635" s="5" t="s">
        <v>4165</v>
      </c>
      <c r="AE1635" s="5" t="s">
        <v>380</v>
      </c>
      <c r="AF1635" s="5" t="str">
        <f aca="false">IF(AD1635&lt;AE1635,AD1635,AE1635)</f>
        <v>Barbarian Barrel, Bowler, Fireball, Minions, Mortar, Rascals, Ronin, Skeleton Barrel</v>
      </c>
      <c r="AG1635" s="5" t="str">
        <f aca="false">IF(AD1635&lt;AE1635,AE1635,AD1635)</f>
        <v>Bats, Berserker, Bomb Tower, Fire Spirit, Magic Archer, Miner, Royal Delivery, Wall Breakers</v>
      </c>
      <c r="AH1635" s="5" t="str">
        <f aca="false">IF(AD1635=AF1635,AA1635,IF(AA1635="Win","Loss",IF(AA1635="Loss","Win","Draw")))</f>
        <v>Loss</v>
      </c>
      <c r="AI1635" s="5" t="s">
        <v>102</v>
      </c>
    </row>
    <row r="1636" customFormat="false" ht="15" hidden="false" customHeight="true" outlineLevel="0" collapsed="false">
      <c r="A1636" s="7" t="s">
        <v>4166</v>
      </c>
      <c r="B1636" s="7" t="n">
        <v>1</v>
      </c>
      <c r="C1636" s="7" t="s">
        <v>2904</v>
      </c>
      <c r="D1636" s="7" t="s">
        <v>2905</v>
      </c>
      <c r="E1636" s="7" t="s">
        <v>3302</v>
      </c>
      <c r="F1636" s="7" t="s">
        <v>3303</v>
      </c>
      <c r="G1636" s="7" t="s">
        <v>3337</v>
      </c>
      <c r="H1636" s="7" t="s">
        <v>715</v>
      </c>
      <c r="I1636" s="7" t="s">
        <v>203</v>
      </c>
      <c r="J1636" s="7" t="s">
        <v>202</v>
      </c>
      <c r="K1636" s="7" t="s">
        <v>201</v>
      </c>
      <c r="L1636" s="7" t="s">
        <v>157</v>
      </c>
      <c r="M1636" s="7" t="s">
        <v>209</v>
      </c>
      <c r="N1636" s="7" t="s">
        <v>126</v>
      </c>
      <c r="O1636" s="7" t="s">
        <v>204</v>
      </c>
      <c r="P1636" s="7" t="s">
        <v>208</v>
      </c>
      <c r="Q1636" s="7" t="s">
        <v>407</v>
      </c>
      <c r="R1636" s="7" t="s">
        <v>151</v>
      </c>
      <c r="S1636" s="7" t="s">
        <v>153</v>
      </c>
      <c r="T1636" s="7" t="s">
        <v>165</v>
      </c>
      <c r="U1636" s="7" t="s">
        <v>88</v>
      </c>
      <c r="V1636" s="7" t="s">
        <v>164</v>
      </c>
      <c r="W1636" s="7" t="s">
        <v>157</v>
      </c>
      <c r="X1636" s="7" t="s">
        <v>89</v>
      </c>
      <c r="Y1636" s="7" t="n">
        <v>0</v>
      </c>
      <c r="Z1636" s="7" t="n">
        <v>1</v>
      </c>
      <c r="AA1636" s="7" t="str">
        <f aca="false">IF(Y1636&gt;Z1636,"Win",IF(Y1636&lt;Z1636,"Loss","Draw"))</f>
        <v>Loss</v>
      </c>
      <c r="AB1636" s="7" t="s">
        <v>99</v>
      </c>
      <c r="AC1636" s="7" t="s">
        <v>99</v>
      </c>
      <c r="AD1636" s="7" t="s">
        <v>3312</v>
      </c>
      <c r="AE1636" s="7" t="s">
        <v>3338</v>
      </c>
      <c r="AF1636" s="7" t="str">
        <f aca="false">IF(AD1636&lt;AE1636,AD1636,AE1636)</f>
        <v>Berserker, Cannon, Earthquake, Fire Spirit, Firecracker, Hog Rider, Mighty Miner, The Log</v>
      </c>
      <c r="AG1636" s="7" t="str">
        <f aca="false">IF(AD1636&lt;AE1636,AE1636,AD1636)</f>
        <v>Fire Spirit, Goblin Barrel, Inferno Tower, Magic Archer, Royal Delivery, Skeletons, Valkyrie, Wall Breakers</v>
      </c>
      <c r="AH1636" s="7" t="str">
        <f aca="false">IF(AD1636=AF1636,AA1636,IF(AA1636="Win","Loss",IF(AA1636="Loss","Win","Draw")))</f>
        <v>Win</v>
      </c>
      <c r="AI1636" s="7" t="s">
        <v>102</v>
      </c>
    </row>
    <row r="1637" customFormat="false" ht="15" hidden="false" customHeight="true" outlineLevel="0" collapsed="false">
      <c r="A1637" s="7" t="s">
        <v>4166</v>
      </c>
      <c r="B1637" s="7" t="n">
        <v>2</v>
      </c>
      <c r="C1637" s="7" t="s">
        <v>2904</v>
      </c>
      <c r="D1637" s="7" t="s">
        <v>2905</v>
      </c>
      <c r="E1637" s="7" t="s">
        <v>3302</v>
      </c>
      <c r="F1637" s="7" t="s">
        <v>3303</v>
      </c>
      <c r="G1637" s="7" t="s">
        <v>3254</v>
      </c>
      <c r="H1637" s="7" t="s">
        <v>715</v>
      </c>
      <c r="I1637" s="7" t="s">
        <v>82</v>
      </c>
      <c r="J1637" s="7" t="s">
        <v>151</v>
      </c>
      <c r="K1637" s="7" t="s">
        <v>152</v>
      </c>
      <c r="L1637" s="7" t="s">
        <v>88</v>
      </c>
      <c r="M1637" s="7" t="s">
        <v>153</v>
      </c>
      <c r="N1637" s="7" t="s">
        <v>89</v>
      </c>
      <c r="O1637" s="7" t="s">
        <v>150</v>
      </c>
      <c r="P1637" s="7" t="s">
        <v>85</v>
      </c>
      <c r="Q1637" s="7" t="s">
        <v>177</v>
      </c>
      <c r="R1637" s="7" t="s">
        <v>83</v>
      </c>
      <c r="S1637" s="7" t="s">
        <v>448</v>
      </c>
      <c r="T1637" s="7" t="s">
        <v>96</v>
      </c>
      <c r="U1637" s="7" t="s">
        <v>188</v>
      </c>
      <c r="V1637" s="7" t="s">
        <v>93</v>
      </c>
      <c r="W1637" s="7" t="s">
        <v>95</v>
      </c>
      <c r="X1637" s="7" t="s">
        <v>125</v>
      </c>
      <c r="Y1637" s="7" t="n">
        <v>1</v>
      </c>
      <c r="Z1637" s="7" t="n">
        <v>0</v>
      </c>
      <c r="AA1637" s="7" t="str">
        <f aca="false">IF(Y1637&gt;Z1637,"Win",IF(Y1637&lt;Z1637,"Loss","Draw"))</f>
        <v>Win</v>
      </c>
      <c r="AB1637" s="7" t="s">
        <v>99</v>
      </c>
      <c r="AC1637" s="7" t="s">
        <v>99</v>
      </c>
      <c r="AD1637" s="7" t="s">
        <v>858</v>
      </c>
      <c r="AE1637" s="7" t="s">
        <v>3339</v>
      </c>
      <c r="AF1637" s="7" t="str">
        <f aca="false">IF(AD1637&lt;AE1637,AD1637,AE1637)</f>
        <v>Baby Dragon, Berserker, Cannon, Electro Spirit, Lightning, Mighty Miner, Royal Hogs, The Log</v>
      </c>
      <c r="AG1637" s="7" t="str">
        <f aca="false">IF(AD1637&lt;AE1637,AE1637,AD1637)</f>
        <v>Barbarian Barrel, Cannon Cart, Fireball, Minions, Monk, Royal Giant, Tombstone, Witch</v>
      </c>
      <c r="AH1637" s="7" t="str">
        <f aca="false">IF(AD1637=AF1637,AA1637,IF(AA1637="Win","Loss",IF(AA1637="Loss","Win","Draw")))</f>
        <v>Win</v>
      </c>
      <c r="AI1637" s="7" t="s">
        <v>102</v>
      </c>
    </row>
    <row r="1638" customFormat="false" ht="15" hidden="false" customHeight="true" outlineLevel="0" collapsed="false">
      <c r="A1638" s="7" t="s">
        <v>4166</v>
      </c>
      <c r="B1638" s="7" t="n">
        <v>3</v>
      </c>
      <c r="C1638" s="7" t="s">
        <v>2904</v>
      </c>
      <c r="D1638" s="7" t="s">
        <v>2905</v>
      </c>
      <c r="E1638" s="7" t="s">
        <v>3302</v>
      </c>
      <c r="F1638" s="7" t="s">
        <v>3303</v>
      </c>
      <c r="G1638" s="7" t="s">
        <v>3340</v>
      </c>
      <c r="H1638" s="7" t="s">
        <v>485</v>
      </c>
      <c r="I1638" s="7" t="s">
        <v>129</v>
      </c>
      <c r="J1638" s="7" t="s">
        <v>91</v>
      </c>
      <c r="K1638" s="7" t="s">
        <v>87</v>
      </c>
      <c r="L1638" s="7" t="s">
        <v>118</v>
      </c>
      <c r="M1638" s="7" t="s">
        <v>172</v>
      </c>
      <c r="N1638" s="7" t="s">
        <v>95</v>
      </c>
      <c r="O1638" s="7" t="s">
        <v>165</v>
      </c>
      <c r="P1638" s="7" t="s">
        <v>93</v>
      </c>
      <c r="Q1638" s="7" t="s">
        <v>141</v>
      </c>
      <c r="R1638" s="7" t="s">
        <v>139</v>
      </c>
      <c r="S1638" s="7" t="s">
        <v>109</v>
      </c>
      <c r="T1638" s="7" t="s">
        <v>306</v>
      </c>
      <c r="U1638" s="7" t="s">
        <v>441</v>
      </c>
      <c r="V1638" s="7" t="s">
        <v>440</v>
      </c>
      <c r="W1638" s="7" t="s">
        <v>242</v>
      </c>
      <c r="X1638" s="7" t="s">
        <v>130</v>
      </c>
      <c r="Y1638" s="7" t="n">
        <v>1</v>
      </c>
      <c r="Z1638" s="7" t="n">
        <v>0</v>
      </c>
      <c r="AA1638" s="7" t="str">
        <f aca="false">IF(Y1638&gt;Z1638,"Win",IF(Y1638&lt;Z1638,"Loss","Draw"))</f>
        <v>Win</v>
      </c>
      <c r="AB1638" s="7" t="s">
        <v>99</v>
      </c>
      <c r="AC1638" s="7" t="s">
        <v>99</v>
      </c>
      <c r="AD1638" s="7" t="s">
        <v>3341</v>
      </c>
      <c r="AE1638" s="7" t="s">
        <v>443</v>
      </c>
      <c r="AF1638" s="7" t="str">
        <f aca="false">IF(AD1638&lt;AE1638,AD1638,AE1638)</f>
        <v>Arrows, Bomber, Elite Barbarians, Golem, Lumberjack, Mega Minion, Night Witch, Zap</v>
      </c>
      <c r="AG1638" s="7" t="str">
        <f aca="false">IF(AD1638&lt;AE1638,AE1638,AD1638)</f>
        <v>Barbarian Barrel, Fireball, Goblins, Hog Rider, Ice Spirit, Mega Knight, Musketeer, Tesla</v>
      </c>
      <c r="AH1638" s="7" t="str">
        <f aca="false">IF(AD1638=AF1638,AA1638,IF(AA1638="Win","Loss",IF(AA1638="Loss","Win","Draw")))</f>
        <v>Loss</v>
      </c>
      <c r="AI1638" s="7" t="s">
        <v>102</v>
      </c>
    </row>
    <row r="1639" customFormat="false" ht="15" hidden="false" customHeight="true" outlineLevel="0" collapsed="false">
      <c r="A1639" s="5" t="s">
        <v>4167</v>
      </c>
      <c r="B1639" s="5" t="n">
        <v>1</v>
      </c>
      <c r="C1639" s="5" t="s">
        <v>2904</v>
      </c>
      <c r="D1639" s="5" t="s">
        <v>2905</v>
      </c>
      <c r="E1639" s="5" t="s">
        <v>613</v>
      </c>
      <c r="F1639" s="5" t="s">
        <v>614</v>
      </c>
      <c r="G1639" s="5" t="s">
        <v>4168</v>
      </c>
      <c r="H1639" s="5" t="s">
        <v>163</v>
      </c>
      <c r="I1639" s="5" t="s">
        <v>129</v>
      </c>
      <c r="J1639" s="5" t="s">
        <v>128</v>
      </c>
      <c r="K1639" s="5" t="s">
        <v>127</v>
      </c>
      <c r="L1639" s="5" t="s">
        <v>133</v>
      </c>
      <c r="M1639" s="5" t="s">
        <v>131</v>
      </c>
      <c r="N1639" s="5" t="s">
        <v>173</v>
      </c>
      <c r="O1639" s="5" t="s">
        <v>86</v>
      </c>
      <c r="P1639" s="5" t="s">
        <v>130</v>
      </c>
      <c r="Q1639" s="5" t="s">
        <v>233</v>
      </c>
      <c r="R1639" s="5" t="s">
        <v>202</v>
      </c>
      <c r="S1639" s="5" t="s">
        <v>201</v>
      </c>
      <c r="T1639" s="5" t="s">
        <v>234</v>
      </c>
      <c r="U1639" s="5" t="s">
        <v>204</v>
      </c>
      <c r="V1639" s="5" t="s">
        <v>88</v>
      </c>
      <c r="W1639" s="5" t="s">
        <v>157</v>
      </c>
      <c r="X1639" s="5" t="s">
        <v>111</v>
      </c>
      <c r="Y1639" s="5" t="n">
        <v>0</v>
      </c>
      <c r="Z1639" s="5" t="n">
        <v>1</v>
      </c>
      <c r="AA1639" s="5" t="str">
        <f aca="false">IF(Y1639&gt;Z1639,"Win",IF(Y1639&lt;Z1639,"Loss","Draw"))</f>
        <v>Loss</v>
      </c>
      <c r="AB1639" s="5" t="s">
        <v>98</v>
      </c>
      <c r="AC1639" s="5" t="s">
        <v>99</v>
      </c>
      <c r="AD1639" s="5" t="s">
        <v>796</v>
      </c>
      <c r="AE1639" s="5" t="s">
        <v>380</v>
      </c>
      <c r="AF1639" s="5" t="str">
        <f aca="false">IF(AD1639&lt;AE1639,AD1639,AE1639)</f>
        <v>Arrows, Bandit, Battle Ram, Golden Knight, Mega Knight, Mother Witch, Skeleton Dragons, Zappies</v>
      </c>
      <c r="AG1639" s="5" t="str">
        <f aca="false">IF(AD1639&lt;AE1639,AE1639,AD1639)</f>
        <v>Bats, Berserker, Bomb Tower, Fire Spirit, Magic Archer, Miner, Royal Delivery, Wall Breakers</v>
      </c>
      <c r="AH1639" s="5" t="str">
        <f aca="false">IF(AD1639=AF1639,AA1639,IF(AA1639="Win","Loss",IF(AA1639="Loss","Win","Draw")))</f>
        <v>Loss</v>
      </c>
      <c r="AI1639" s="5" t="s">
        <v>102</v>
      </c>
    </row>
    <row r="1640" customFormat="false" ht="15" hidden="false" customHeight="true" outlineLevel="0" collapsed="false">
      <c r="A1640" s="5" t="s">
        <v>4167</v>
      </c>
      <c r="B1640" s="5" t="n">
        <v>2</v>
      </c>
      <c r="C1640" s="5" t="s">
        <v>2904</v>
      </c>
      <c r="D1640" s="5" t="s">
        <v>2905</v>
      </c>
      <c r="E1640" s="5" t="s">
        <v>613</v>
      </c>
      <c r="F1640" s="5" t="s">
        <v>614</v>
      </c>
      <c r="G1640" s="5" t="s">
        <v>4169</v>
      </c>
      <c r="H1640" s="5" t="s">
        <v>163</v>
      </c>
      <c r="I1640" s="5" t="s">
        <v>124</v>
      </c>
      <c r="J1640" s="5" t="s">
        <v>83</v>
      </c>
      <c r="K1640" s="5" t="s">
        <v>84</v>
      </c>
      <c r="L1640" s="5" t="s">
        <v>177</v>
      </c>
      <c r="M1640" s="5" t="s">
        <v>215</v>
      </c>
      <c r="N1640" s="5" t="s">
        <v>150</v>
      </c>
      <c r="O1640" s="5" t="s">
        <v>93</v>
      </c>
      <c r="P1640" s="5" t="s">
        <v>95</v>
      </c>
      <c r="Q1640" s="5" t="s">
        <v>152</v>
      </c>
      <c r="R1640" s="5" t="s">
        <v>108</v>
      </c>
      <c r="S1640" s="5" t="s">
        <v>82</v>
      </c>
      <c r="T1640" s="5" t="s">
        <v>85</v>
      </c>
      <c r="U1640" s="5" t="s">
        <v>87</v>
      </c>
      <c r="V1640" s="5" t="s">
        <v>95</v>
      </c>
      <c r="W1640" s="5" t="s">
        <v>150</v>
      </c>
      <c r="X1640" s="5" t="s">
        <v>126</v>
      </c>
      <c r="Y1640" s="5" t="n">
        <v>0</v>
      </c>
      <c r="Z1640" s="5" t="n">
        <v>1</v>
      </c>
      <c r="AA1640" s="5" t="str">
        <f aca="false">IF(Y1640&gt;Z1640,"Win",IF(Y1640&lt;Z1640,"Loss","Draw"))</f>
        <v>Loss</v>
      </c>
      <c r="AB1640" s="5" t="s">
        <v>98</v>
      </c>
      <c r="AC1640" s="5" t="s">
        <v>99</v>
      </c>
      <c r="AD1640" s="5" t="s">
        <v>4170</v>
      </c>
      <c r="AE1640" s="5" t="s">
        <v>1513</v>
      </c>
      <c r="AF1640" s="5" t="str">
        <f aca="false">IF(AD1640&lt;AE1640,AD1640,AE1640)</f>
        <v>Archers, Barbarian Barrel, Electro Spirit, Fireball, Fisherman, Monk, Royal Ghost, Royal Giant</v>
      </c>
      <c r="AG1640" s="5" t="str">
        <f aca="false">IF(AD1640&lt;AE1640,AE1640,AD1640)</f>
        <v>Baby Dragon, Barbarian Barrel, Dark Prince, Electro Spirit, Lightning, Royal Hogs, Skeletons, Tesla</v>
      </c>
      <c r="AH1640" s="5" t="str">
        <f aca="false">IF(AD1640=AF1640,AA1640,IF(AA1640="Win","Loss",IF(AA1640="Loss","Win","Draw")))</f>
        <v>Loss</v>
      </c>
      <c r="AI1640" s="5" t="s">
        <v>102</v>
      </c>
    </row>
    <row r="1641" customFormat="false" ht="15" hidden="false" customHeight="true" outlineLevel="0" collapsed="false">
      <c r="A1641" s="5" t="s">
        <v>4171</v>
      </c>
      <c r="B1641" s="5" t="n">
        <v>1</v>
      </c>
      <c r="C1641" s="5" t="s">
        <v>1201</v>
      </c>
      <c r="D1641" s="5" t="s">
        <v>1202</v>
      </c>
      <c r="E1641" s="5" t="s">
        <v>895</v>
      </c>
      <c r="F1641" s="5" t="s">
        <v>896</v>
      </c>
      <c r="G1641" s="5" t="s">
        <v>4172</v>
      </c>
      <c r="H1641" s="5" t="s">
        <v>163</v>
      </c>
      <c r="I1641" s="5" t="s">
        <v>129</v>
      </c>
      <c r="J1641" s="5" t="s">
        <v>128</v>
      </c>
      <c r="K1641" s="5" t="s">
        <v>127</v>
      </c>
      <c r="L1641" s="5" t="s">
        <v>97</v>
      </c>
      <c r="M1641" s="5" t="s">
        <v>133</v>
      </c>
      <c r="N1641" s="5" t="s">
        <v>173</v>
      </c>
      <c r="O1641" s="5" t="s">
        <v>130</v>
      </c>
      <c r="P1641" s="5" t="s">
        <v>126</v>
      </c>
      <c r="Q1641" s="5" t="s">
        <v>201</v>
      </c>
      <c r="R1641" s="5" t="s">
        <v>202</v>
      </c>
      <c r="S1641" s="5" t="s">
        <v>208</v>
      </c>
      <c r="T1641" s="5" t="s">
        <v>187</v>
      </c>
      <c r="U1641" s="5" t="s">
        <v>89</v>
      </c>
      <c r="V1641" s="5" t="s">
        <v>88</v>
      </c>
      <c r="W1641" s="5" t="s">
        <v>234</v>
      </c>
      <c r="X1641" s="5" t="s">
        <v>111</v>
      </c>
      <c r="Y1641" s="5" t="n">
        <v>0</v>
      </c>
      <c r="Z1641" s="5" t="n">
        <v>1</v>
      </c>
      <c r="AA1641" s="5" t="str">
        <f aca="false">IF(Y1641&gt;Z1641,"Win",IF(Y1641&lt;Z1641,"Loss","Draw"))</f>
        <v>Loss</v>
      </c>
      <c r="AB1641" s="5" t="s">
        <v>98</v>
      </c>
      <c r="AC1641" s="5" t="s">
        <v>99</v>
      </c>
      <c r="AD1641" s="5" t="s">
        <v>4173</v>
      </c>
      <c r="AE1641" s="5" t="s">
        <v>4174</v>
      </c>
      <c r="AF1641" s="5" t="str">
        <f aca="false">IF(AD1641&lt;AE1641,AD1641,AE1641)</f>
        <v>Arrows, Battle Ram, Golden Knight, Mega Knight, Mother Witch, Ronin, Skeletons, Zappies</v>
      </c>
      <c r="AG1641" s="5" t="str">
        <f aca="false">IF(AD1641&lt;AE1641,AE1641,AD1641)</f>
        <v>Berserker, Bomb Tower, Magic Archer, Miner, The Log, Tornado, Valkyrie, Wall Breakers</v>
      </c>
      <c r="AH1641" s="5" t="str">
        <f aca="false">IF(AD1641=AF1641,AA1641,IF(AA1641="Win","Loss",IF(AA1641="Loss","Win","Draw")))</f>
        <v>Loss</v>
      </c>
      <c r="AI1641" s="5" t="s">
        <v>297</v>
      </c>
    </row>
    <row r="1642" customFormat="false" ht="15" hidden="false" customHeight="true" outlineLevel="0" collapsed="false">
      <c r="A1642" s="7" t="s">
        <v>4175</v>
      </c>
      <c r="B1642" s="7" t="n">
        <v>1</v>
      </c>
      <c r="C1642" s="7" t="s">
        <v>1201</v>
      </c>
      <c r="D1642" s="7" t="s">
        <v>1202</v>
      </c>
      <c r="E1642" s="7" t="s">
        <v>895</v>
      </c>
      <c r="F1642" s="7" t="s">
        <v>896</v>
      </c>
      <c r="G1642" s="7" t="s">
        <v>4176</v>
      </c>
      <c r="H1642" s="7" t="s">
        <v>163</v>
      </c>
      <c r="I1642" s="7" t="s">
        <v>129</v>
      </c>
      <c r="J1642" s="7" t="s">
        <v>91</v>
      </c>
      <c r="K1642" s="7" t="s">
        <v>124</v>
      </c>
      <c r="L1642" s="7" t="s">
        <v>93</v>
      </c>
      <c r="M1642" s="7" t="s">
        <v>112</v>
      </c>
      <c r="N1642" s="7" t="s">
        <v>113</v>
      </c>
      <c r="O1642" s="7" t="s">
        <v>223</v>
      </c>
      <c r="P1642" s="7" t="s">
        <v>109</v>
      </c>
      <c r="Q1642" s="7" t="s">
        <v>127</v>
      </c>
      <c r="R1642" s="7" t="s">
        <v>128</v>
      </c>
      <c r="S1642" s="7" t="s">
        <v>129</v>
      </c>
      <c r="T1642" s="7" t="s">
        <v>133</v>
      </c>
      <c r="U1642" s="7" t="s">
        <v>97</v>
      </c>
      <c r="V1642" s="7" t="s">
        <v>124</v>
      </c>
      <c r="W1642" s="7" t="s">
        <v>86</v>
      </c>
      <c r="X1642" s="7" t="s">
        <v>130</v>
      </c>
      <c r="Y1642" s="7" t="n">
        <v>0</v>
      </c>
      <c r="Z1642" s="7" t="n">
        <v>1</v>
      </c>
      <c r="AA1642" s="7" t="str">
        <f aca="false">IF(Y1642&gt;Z1642,"Win",IF(Y1642&lt;Z1642,"Loss","Draw"))</f>
        <v>Loss</v>
      </c>
      <c r="AB1642" s="7" t="s">
        <v>99</v>
      </c>
      <c r="AC1642" s="7" t="s">
        <v>99</v>
      </c>
      <c r="AD1642" s="7" t="s">
        <v>1500</v>
      </c>
      <c r="AE1642" s="7" t="s">
        <v>1616</v>
      </c>
      <c r="AF1642" s="7" t="str">
        <f aca="false">IF(AD1642&lt;AE1642,AD1642,AE1642)</f>
        <v>Arrows, Battle Ram, Golden Knight, Mega Knight, Mother Witch, Ronin, Royal Ghost, Skeleton Dragons</v>
      </c>
      <c r="AG1642" s="7" t="str">
        <f aca="false">IF(AD1642&lt;AE1642,AE1642,AD1642)</f>
        <v>Fireball, Furnace, Goblins, Mega Knight, Ram Rider, Royal Ghost, Spirit Empress, Zap</v>
      </c>
      <c r="AH1642" s="7" t="str">
        <f aca="false">IF(AD1642=AF1642,AA1642,IF(AA1642="Win","Loss",IF(AA1642="Loss","Win","Draw")))</f>
        <v>Win</v>
      </c>
      <c r="AI1642" s="7" t="s">
        <v>297</v>
      </c>
    </row>
    <row r="1643" customFormat="false" ht="15" hidden="false" customHeight="true" outlineLevel="0" collapsed="false">
      <c r="A1643" s="7" t="s">
        <v>4175</v>
      </c>
      <c r="B1643" s="7" t="n">
        <v>2</v>
      </c>
      <c r="C1643" s="7" t="s">
        <v>1201</v>
      </c>
      <c r="D1643" s="7" t="s">
        <v>1202</v>
      </c>
      <c r="E1643" s="7" t="s">
        <v>895</v>
      </c>
      <c r="F1643" s="7" t="s">
        <v>896</v>
      </c>
      <c r="G1643" s="7" t="s">
        <v>4177</v>
      </c>
      <c r="H1643" s="7" t="s">
        <v>163</v>
      </c>
      <c r="I1643" s="7" t="s">
        <v>84</v>
      </c>
      <c r="J1643" s="7" t="s">
        <v>108</v>
      </c>
      <c r="K1643" s="7" t="s">
        <v>87</v>
      </c>
      <c r="L1643" s="7" t="s">
        <v>95</v>
      </c>
      <c r="M1643" s="7" t="s">
        <v>115</v>
      </c>
      <c r="N1643" s="7" t="s">
        <v>116</v>
      </c>
      <c r="O1643" s="7" t="s">
        <v>118</v>
      </c>
      <c r="P1643" s="7" t="s">
        <v>126</v>
      </c>
      <c r="Q1643" s="7" t="s">
        <v>84</v>
      </c>
      <c r="R1643" s="7" t="s">
        <v>83</v>
      </c>
      <c r="S1643" s="7" t="s">
        <v>177</v>
      </c>
      <c r="T1643" s="7" t="s">
        <v>173</v>
      </c>
      <c r="U1643" s="7" t="s">
        <v>89</v>
      </c>
      <c r="V1643" s="7" t="s">
        <v>93</v>
      </c>
      <c r="W1643" s="7" t="s">
        <v>215</v>
      </c>
      <c r="X1643" s="7" t="s">
        <v>126</v>
      </c>
      <c r="Y1643" s="7" t="n">
        <v>1</v>
      </c>
      <c r="Z1643" s="7" t="n">
        <v>0</v>
      </c>
      <c r="AA1643" s="7" t="str">
        <f aca="false">IF(Y1643&gt;Z1643,"Win",IF(Y1643&lt;Z1643,"Loss","Draw"))</f>
        <v>Win</v>
      </c>
      <c r="AB1643" s="7" t="s">
        <v>99</v>
      </c>
      <c r="AC1643" s="7" t="s">
        <v>99</v>
      </c>
      <c r="AD1643" s="7" t="s">
        <v>703</v>
      </c>
      <c r="AE1643" s="7" t="s">
        <v>4178</v>
      </c>
      <c r="AF1643" s="7" t="str">
        <f aca="false">IF(AD1643&lt;AE1643,AD1643,AE1643)</f>
        <v>Archers, Barbarian Barrel, Dark Prince, Graveyard, Ice Spirit, Poison, Skeletons, Tesla</v>
      </c>
      <c r="AG1643" s="7" t="str">
        <f aca="false">IF(AD1643&lt;AE1643,AE1643,AD1643)</f>
        <v>Archers, Fireball, Fisherman, Monk, Royal Giant, Skeletons, The Log, Zappies</v>
      </c>
      <c r="AH1643" s="7" t="str">
        <f aca="false">IF(AD1643=AF1643,AA1643,IF(AA1643="Win","Loss",IF(AA1643="Loss","Win","Draw")))</f>
        <v>Win</v>
      </c>
      <c r="AI1643" s="7" t="s">
        <v>297</v>
      </c>
    </row>
    <row r="1644" customFormat="false" ht="15" hidden="false" customHeight="true" outlineLevel="0" collapsed="false">
      <c r="A1644" s="7" t="s">
        <v>4175</v>
      </c>
      <c r="B1644" s="7" t="n">
        <v>3</v>
      </c>
      <c r="C1644" s="7" t="s">
        <v>1201</v>
      </c>
      <c r="D1644" s="7" t="s">
        <v>1202</v>
      </c>
      <c r="E1644" s="7" t="s">
        <v>895</v>
      </c>
      <c r="F1644" s="7" t="s">
        <v>896</v>
      </c>
      <c r="G1644" s="7" t="s">
        <v>4179</v>
      </c>
      <c r="H1644" s="7" t="s">
        <v>163</v>
      </c>
      <c r="I1644" s="7" t="s">
        <v>127</v>
      </c>
      <c r="J1644" s="7" t="s">
        <v>219</v>
      </c>
      <c r="K1644" s="7" t="s">
        <v>141</v>
      </c>
      <c r="L1644" s="7" t="s">
        <v>117</v>
      </c>
      <c r="M1644" s="7" t="s">
        <v>173</v>
      </c>
      <c r="N1644" s="7" t="s">
        <v>133</v>
      </c>
      <c r="O1644" s="7" t="s">
        <v>130</v>
      </c>
      <c r="P1644" s="7" t="s">
        <v>294</v>
      </c>
      <c r="Q1644" s="7" t="s">
        <v>87</v>
      </c>
      <c r="R1644" s="7" t="s">
        <v>337</v>
      </c>
      <c r="S1644" s="7" t="s">
        <v>152</v>
      </c>
      <c r="T1644" s="7" t="s">
        <v>165</v>
      </c>
      <c r="U1644" s="7" t="s">
        <v>88</v>
      </c>
      <c r="V1644" s="7" t="s">
        <v>118</v>
      </c>
      <c r="W1644" s="7" t="s">
        <v>164</v>
      </c>
      <c r="X1644" s="7" t="s">
        <v>95</v>
      </c>
      <c r="Y1644" s="7" t="n">
        <v>1</v>
      </c>
      <c r="Z1644" s="7" t="n">
        <v>0</v>
      </c>
      <c r="AA1644" s="7" t="str">
        <f aca="false">IF(Y1644&gt;Z1644,"Win",IF(Y1644&lt;Z1644,"Loss","Draw"))</f>
        <v>Win</v>
      </c>
      <c r="AB1644" s="7" t="s">
        <v>99</v>
      </c>
      <c r="AC1644" s="7" t="s">
        <v>99</v>
      </c>
      <c r="AD1644" s="7" t="s">
        <v>1222</v>
      </c>
      <c r="AE1644" s="7" t="s">
        <v>4180</v>
      </c>
      <c r="AF1644" s="7" t="str">
        <f aca="false">IF(AD1644&lt;AE1644,AD1644,AE1644)</f>
        <v>Arrows, Battle Ram, Giant Skeleton, Lumberjack, Mother Witch, Vines, Wizard, Zappies</v>
      </c>
      <c r="AG1644" s="7" t="str">
        <f aca="false">IF(AD1644&lt;AE1644,AE1644,AD1644)</f>
        <v>Baby Dragon, Barbarian Barrel, Berserker, Boss Bandit, Earthquake, Hog Rider, Ice Spirit, Tesla</v>
      </c>
      <c r="AH1644" s="7" t="str">
        <f aca="false">IF(AD1644=AF1644,AA1644,IF(AA1644="Win","Loss",IF(AA1644="Loss","Win","Draw")))</f>
        <v>Win</v>
      </c>
      <c r="AI1644" s="7" t="s">
        <v>297</v>
      </c>
    </row>
    <row r="1645" customFormat="false" ht="15" hidden="false" customHeight="true" outlineLevel="0" collapsed="false">
      <c r="A1645" s="7" t="s">
        <v>4181</v>
      </c>
      <c r="B1645" s="7" t="n">
        <v>1</v>
      </c>
      <c r="C1645" s="7" t="s">
        <v>1201</v>
      </c>
      <c r="D1645" s="7" t="s">
        <v>1202</v>
      </c>
      <c r="E1645" s="7" t="s">
        <v>895</v>
      </c>
      <c r="F1645" s="7" t="s">
        <v>896</v>
      </c>
      <c r="G1645" s="7" t="s">
        <v>4182</v>
      </c>
      <c r="H1645" s="7" t="s">
        <v>163</v>
      </c>
      <c r="I1645" s="7" t="s">
        <v>92</v>
      </c>
      <c r="J1645" s="7" t="s">
        <v>91</v>
      </c>
      <c r="K1645" s="7" t="s">
        <v>124</v>
      </c>
      <c r="L1645" s="7" t="s">
        <v>159</v>
      </c>
      <c r="M1645" s="7" t="s">
        <v>201</v>
      </c>
      <c r="N1645" s="7" t="s">
        <v>234</v>
      </c>
      <c r="O1645" s="7" t="s">
        <v>94</v>
      </c>
      <c r="P1645" s="7" t="s">
        <v>294</v>
      </c>
      <c r="Q1645" s="7" t="s">
        <v>92</v>
      </c>
      <c r="R1645" s="7" t="s">
        <v>91</v>
      </c>
      <c r="S1645" s="7" t="s">
        <v>90</v>
      </c>
      <c r="T1645" s="7" t="s">
        <v>93</v>
      </c>
      <c r="U1645" s="7" t="s">
        <v>159</v>
      </c>
      <c r="V1645" s="7" t="s">
        <v>96</v>
      </c>
      <c r="W1645" s="7" t="s">
        <v>94</v>
      </c>
      <c r="X1645" s="7" t="s">
        <v>150</v>
      </c>
      <c r="Y1645" s="7" t="n">
        <v>0</v>
      </c>
      <c r="Z1645" s="7" t="n">
        <v>1</v>
      </c>
      <c r="AA1645" s="7" t="str">
        <f aca="false">IF(Y1645&gt;Z1645,"Win",IF(Y1645&lt;Z1645,"Loss","Draw"))</f>
        <v>Loss</v>
      </c>
      <c r="AB1645" s="7" t="s">
        <v>99</v>
      </c>
      <c r="AC1645" s="7" t="s">
        <v>99</v>
      </c>
      <c r="AD1645" s="7" t="s">
        <v>4183</v>
      </c>
      <c r="AE1645" s="7" t="s">
        <v>3966</v>
      </c>
      <c r="AF1645" s="7" t="str">
        <f aca="false">IF(AD1645&lt;AE1645,AD1645,AE1645)</f>
        <v>Bomb Tower, Dart Goblin, Goblins, Rascals, Royal Ghost, Skeleton Barrel, Vines, Wall Breakers</v>
      </c>
      <c r="AG1645" s="7" t="str">
        <f aca="false">IF(AD1645&lt;AE1645,AE1645,AD1645)</f>
        <v>Dart Goblin, Electro Spirit, Fireball, Goblins, Minions, Mortar, Rascals, Skeleton Barrel</v>
      </c>
      <c r="AH1645" s="7" t="str">
        <f aca="false">IF(AD1645=AF1645,AA1645,IF(AA1645="Win","Loss",IF(AA1645="Loss","Win","Draw")))</f>
        <v>Loss</v>
      </c>
      <c r="AI1645" s="7" t="s">
        <v>297</v>
      </c>
    </row>
    <row r="1646" customFormat="false" ht="15" hidden="false" customHeight="true" outlineLevel="0" collapsed="false">
      <c r="A1646" s="7" t="s">
        <v>4181</v>
      </c>
      <c r="B1646" s="7" t="n">
        <v>2</v>
      </c>
      <c r="C1646" s="7" t="s">
        <v>1201</v>
      </c>
      <c r="D1646" s="7" t="s">
        <v>1202</v>
      </c>
      <c r="E1646" s="7" t="s">
        <v>895</v>
      </c>
      <c r="F1646" s="7" t="s">
        <v>896</v>
      </c>
      <c r="G1646" s="7" t="s">
        <v>4184</v>
      </c>
      <c r="H1646" s="7" t="s">
        <v>163</v>
      </c>
      <c r="I1646" s="7" t="s">
        <v>113</v>
      </c>
      <c r="J1646" s="7" t="s">
        <v>95</v>
      </c>
      <c r="K1646" s="7" t="s">
        <v>87</v>
      </c>
      <c r="L1646" s="7" t="s">
        <v>118</v>
      </c>
      <c r="M1646" s="7" t="s">
        <v>126</v>
      </c>
      <c r="N1646" s="7" t="s">
        <v>115</v>
      </c>
      <c r="O1646" s="7" t="s">
        <v>241</v>
      </c>
      <c r="P1646" s="7" t="s">
        <v>116</v>
      </c>
      <c r="Q1646" s="7" t="s">
        <v>233</v>
      </c>
      <c r="R1646" s="7" t="s">
        <v>202</v>
      </c>
      <c r="S1646" s="7" t="s">
        <v>201</v>
      </c>
      <c r="T1646" s="7" t="s">
        <v>204</v>
      </c>
      <c r="U1646" s="7" t="s">
        <v>111</v>
      </c>
      <c r="V1646" s="7" t="s">
        <v>157</v>
      </c>
      <c r="W1646" s="7" t="s">
        <v>88</v>
      </c>
      <c r="X1646" s="7" t="s">
        <v>234</v>
      </c>
      <c r="Y1646" s="7" t="n">
        <v>0</v>
      </c>
      <c r="Z1646" s="7" t="n">
        <v>1</v>
      </c>
      <c r="AA1646" s="7" t="str">
        <f aca="false">IF(Y1646&gt;Z1646,"Win",IF(Y1646&lt;Z1646,"Loss","Draw"))</f>
        <v>Loss</v>
      </c>
      <c r="AB1646" s="7" t="s">
        <v>99</v>
      </c>
      <c r="AC1646" s="7" t="s">
        <v>99</v>
      </c>
      <c r="AD1646" s="7" t="s">
        <v>776</v>
      </c>
      <c r="AE1646" s="7" t="s">
        <v>380</v>
      </c>
      <c r="AF1646" s="7" t="str">
        <f aca="false">IF(AD1646&lt;AE1646,AD1646,AE1646)</f>
        <v>Barbarian Barrel, Furnace, Graveyard, Ice Spirit, Knight, Poison, Skeletons, Tesla</v>
      </c>
      <c r="AG1646" s="7" t="str">
        <f aca="false">IF(AD1646&lt;AE1646,AE1646,AD1646)</f>
        <v>Bats, Berserker, Bomb Tower, Fire Spirit, Magic Archer, Miner, Royal Delivery, Wall Breakers</v>
      </c>
      <c r="AH1646" s="7" t="str">
        <f aca="false">IF(AD1646=AF1646,AA1646,IF(AA1646="Win","Loss",IF(AA1646="Loss","Win","Draw")))</f>
        <v>Loss</v>
      </c>
      <c r="AI1646" s="7" t="s">
        <v>297</v>
      </c>
    </row>
    <row r="1647" customFormat="false" ht="15" hidden="false" customHeight="true" outlineLevel="0" collapsed="false">
      <c r="A1647" s="7" t="s">
        <v>4181</v>
      </c>
      <c r="B1647" s="7" t="n">
        <v>3</v>
      </c>
      <c r="C1647" s="7" t="s">
        <v>1201</v>
      </c>
      <c r="D1647" s="7" t="s">
        <v>1202</v>
      </c>
      <c r="E1647" s="7" t="s">
        <v>895</v>
      </c>
      <c r="F1647" s="7" t="s">
        <v>896</v>
      </c>
      <c r="G1647" s="7" t="s">
        <v>4185</v>
      </c>
      <c r="H1647" s="7" t="s">
        <v>163</v>
      </c>
      <c r="I1647" s="7" t="s">
        <v>177</v>
      </c>
      <c r="J1647" s="7" t="s">
        <v>188</v>
      </c>
      <c r="K1647" s="7" t="s">
        <v>83</v>
      </c>
      <c r="L1647" s="7" t="s">
        <v>215</v>
      </c>
      <c r="M1647" s="7" t="s">
        <v>89</v>
      </c>
      <c r="N1647" s="7" t="s">
        <v>93</v>
      </c>
      <c r="O1647" s="7" t="s">
        <v>86</v>
      </c>
      <c r="P1647" s="7" t="s">
        <v>173</v>
      </c>
      <c r="Q1647" s="7" t="s">
        <v>152</v>
      </c>
      <c r="R1647" s="7" t="s">
        <v>128</v>
      </c>
      <c r="S1647" s="7" t="s">
        <v>107</v>
      </c>
      <c r="T1647" s="7" t="s">
        <v>187</v>
      </c>
      <c r="U1647" s="7" t="s">
        <v>307</v>
      </c>
      <c r="V1647" s="7" t="s">
        <v>95</v>
      </c>
      <c r="W1647" s="7" t="s">
        <v>85</v>
      </c>
      <c r="X1647" s="7" t="s">
        <v>306</v>
      </c>
      <c r="Y1647" s="7" t="n">
        <v>1</v>
      </c>
      <c r="Z1647" s="7" t="n">
        <v>0</v>
      </c>
      <c r="AA1647" s="7" t="str">
        <f aca="false">IF(Y1647&gt;Z1647,"Win",IF(Y1647&lt;Z1647,"Loss","Draw"))</f>
        <v>Win</v>
      </c>
      <c r="AB1647" s="7" t="s">
        <v>99</v>
      </c>
      <c r="AC1647" s="7" t="s">
        <v>99</v>
      </c>
      <c r="AD1647" s="7" t="s">
        <v>780</v>
      </c>
      <c r="AE1647" s="7" t="s">
        <v>603</v>
      </c>
      <c r="AF1647" s="7" t="str">
        <f aca="false">IF(AD1647&lt;AE1647,AD1647,AE1647)</f>
        <v>Baby Dragon, Barbarian Barrel, Goblin Cage, Golden Knight, Golem, Ice Wizard, Lightning, Tornado</v>
      </c>
      <c r="AG1647" s="7" t="str">
        <f aca="false">IF(AD1647&lt;AE1647,AE1647,AD1647)</f>
        <v>Fireball, Fisherman, Monk, Royal Giant, Skeleton Dragons, The Log, Tombstone, Zappies</v>
      </c>
      <c r="AH1647" s="7" t="str">
        <f aca="false">IF(AD1647=AF1647,AA1647,IF(AA1647="Win","Loss",IF(AA1647="Loss","Win","Draw")))</f>
        <v>Loss</v>
      </c>
      <c r="AI1647" s="7" t="s">
        <v>297</v>
      </c>
    </row>
    <row r="1648" customFormat="false" ht="15" hidden="false" customHeight="true" outlineLevel="0" collapsed="false">
      <c r="A1648" s="5" t="s">
        <v>4186</v>
      </c>
      <c r="B1648" s="5" t="n">
        <v>1</v>
      </c>
      <c r="C1648" s="5" t="s">
        <v>1201</v>
      </c>
      <c r="D1648" s="5" t="s">
        <v>1202</v>
      </c>
      <c r="E1648" s="5" t="s">
        <v>684</v>
      </c>
      <c r="F1648" s="5" t="s">
        <v>685</v>
      </c>
      <c r="G1648" s="5" t="s">
        <v>4187</v>
      </c>
      <c r="H1648" s="5" t="s">
        <v>163</v>
      </c>
      <c r="I1648" s="5" t="s">
        <v>84</v>
      </c>
      <c r="J1648" s="5" t="s">
        <v>108</v>
      </c>
      <c r="K1648" s="5" t="s">
        <v>87</v>
      </c>
      <c r="L1648" s="5" t="s">
        <v>95</v>
      </c>
      <c r="M1648" s="5" t="s">
        <v>115</v>
      </c>
      <c r="N1648" s="5" t="s">
        <v>116</v>
      </c>
      <c r="O1648" s="5" t="s">
        <v>118</v>
      </c>
      <c r="P1648" s="5" t="s">
        <v>126</v>
      </c>
      <c r="Q1648" s="5" t="s">
        <v>185</v>
      </c>
      <c r="R1648" s="5" t="s">
        <v>186</v>
      </c>
      <c r="S1648" s="5" t="s">
        <v>109</v>
      </c>
      <c r="T1648" s="5" t="s">
        <v>117</v>
      </c>
      <c r="U1648" s="5" t="s">
        <v>86</v>
      </c>
      <c r="V1648" s="5" t="s">
        <v>187</v>
      </c>
      <c r="W1648" s="5" t="s">
        <v>111</v>
      </c>
      <c r="X1648" s="5" t="s">
        <v>153</v>
      </c>
      <c r="Y1648" s="5" t="n">
        <v>0</v>
      </c>
      <c r="Z1648" s="5" t="n">
        <v>1</v>
      </c>
      <c r="AA1648" s="5" t="str">
        <f aca="false">IF(Y1648&gt;Z1648,"Win",IF(Y1648&lt;Z1648,"Loss","Draw"))</f>
        <v>Loss</v>
      </c>
      <c r="AB1648" s="5" t="s">
        <v>98</v>
      </c>
      <c r="AC1648" s="5" t="s">
        <v>99</v>
      </c>
      <c r="AD1648" s="5" t="s">
        <v>703</v>
      </c>
      <c r="AE1648" s="5" t="s">
        <v>814</v>
      </c>
      <c r="AF1648" s="5" t="str">
        <f aca="false">IF(AD1648&lt;AE1648,AD1648,AE1648)</f>
        <v>Archers, Barbarian Barrel, Dark Prince, Graveyard, Ice Spirit, Poison, Skeletons, Tesla</v>
      </c>
      <c r="AG1648" s="5" t="str">
        <f aca="false">IF(AD1648&lt;AE1648,AE1648,AD1648)</f>
        <v>Balloon, Cannon, Executioner, Giant Skeleton, Miner, Skeleton Dragons, Tornado, Zap</v>
      </c>
      <c r="AH1648" s="5" t="str">
        <f aca="false">IF(AD1648=AF1648,AA1648,IF(AA1648="Win","Loss",IF(AA1648="Loss","Win","Draw")))</f>
        <v>Loss</v>
      </c>
      <c r="AI1648" s="5" t="s">
        <v>297</v>
      </c>
    </row>
    <row r="1649" customFormat="false" ht="15" hidden="false" customHeight="true" outlineLevel="0" collapsed="false">
      <c r="A1649" s="5" t="s">
        <v>4186</v>
      </c>
      <c r="B1649" s="5" t="n">
        <v>2</v>
      </c>
      <c r="C1649" s="5" t="s">
        <v>1201</v>
      </c>
      <c r="D1649" s="5" t="s">
        <v>1202</v>
      </c>
      <c r="E1649" s="5" t="s">
        <v>684</v>
      </c>
      <c r="F1649" s="5" t="s">
        <v>685</v>
      </c>
      <c r="G1649" s="5" t="s">
        <v>4188</v>
      </c>
      <c r="H1649" s="5" t="s">
        <v>163</v>
      </c>
      <c r="I1649" s="5" t="s">
        <v>90</v>
      </c>
      <c r="J1649" s="5" t="s">
        <v>91</v>
      </c>
      <c r="K1649" s="5" t="s">
        <v>92</v>
      </c>
      <c r="L1649" s="5" t="s">
        <v>150</v>
      </c>
      <c r="M1649" s="5" t="s">
        <v>96</v>
      </c>
      <c r="N1649" s="5" t="s">
        <v>97</v>
      </c>
      <c r="O1649" s="5" t="s">
        <v>93</v>
      </c>
      <c r="P1649" s="5" t="s">
        <v>94</v>
      </c>
      <c r="Q1649" s="5" t="s">
        <v>127</v>
      </c>
      <c r="R1649" s="5" t="s">
        <v>128</v>
      </c>
      <c r="S1649" s="5" t="s">
        <v>778</v>
      </c>
      <c r="T1649" s="5" t="s">
        <v>133</v>
      </c>
      <c r="U1649" s="5" t="s">
        <v>97</v>
      </c>
      <c r="V1649" s="5" t="s">
        <v>131</v>
      </c>
      <c r="W1649" s="5" t="s">
        <v>173</v>
      </c>
      <c r="X1649" s="5" t="s">
        <v>130</v>
      </c>
      <c r="Y1649" s="5" t="n">
        <v>1</v>
      </c>
      <c r="Z1649" s="5" t="n">
        <v>0</v>
      </c>
      <c r="AA1649" s="5" t="str">
        <f aca="false">IF(Y1649&gt;Z1649,"Win",IF(Y1649&lt;Z1649,"Loss","Draw"))</f>
        <v>Win</v>
      </c>
      <c r="AB1649" s="5" t="s">
        <v>98</v>
      </c>
      <c r="AC1649" s="5" t="s">
        <v>99</v>
      </c>
      <c r="AD1649" s="5" t="s">
        <v>1275</v>
      </c>
      <c r="AE1649" s="5" t="s">
        <v>4189</v>
      </c>
      <c r="AF1649" s="5" t="str">
        <f aca="false">IF(AD1649&lt;AE1649,AD1649,AE1649)</f>
        <v>Arrows, Bandit, Battle Ram, Golden Knight, Mother Witch, P.E.K.K.A, Ronin, Zappies</v>
      </c>
      <c r="AG1649" s="5" t="str">
        <f aca="false">IF(AD1649&lt;AE1649,AE1649,AD1649)</f>
        <v>Electro Spirit, Fireball, Goblins, Minions, Mortar, Rascals, Ronin, Skeleton Barrel</v>
      </c>
      <c r="AH1649" s="5" t="str">
        <f aca="false">IF(AD1649=AF1649,AA1649,IF(AA1649="Win","Loss",IF(AA1649="Loss","Win","Draw")))</f>
        <v>Loss</v>
      </c>
      <c r="AI1649" s="5" t="s">
        <v>297</v>
      </c>
    </row>
    <row r="1650" customFormat="false" ht="15" hidden="false" customHeight="true" outlineLevel="0" collapsed="false">
      <c r="A1650" s="5" t="s">
        <v>4186</v>
      </c>
      <c r="B1650" s="5" t="n">
        <v>3</v>
      </c>
      <c r="C1650" s="5" t="s">
        <v>1201</v>
      </c>
      <c r="D1650" s="5" t="s">
        <v>1202</v>
      </c>
      <c r="E1650" s="5" t="s">
        <v>684</v>
      </c>
      <c r="F1650" s="5" t="s">
        <v>685</v>
      </c>
      <c r="G1650" s="5" t="s">
        <v>4190</v>
      </c>
      <c r="H1650" s="5" t="s">
        <v>163</v>
      </c>
      <c r="I1650" s="5" t="s">
        <v>129</v>
      </c>
      <c r="J1650" s="5" t="s">
        <v>172</v>
      </c>
      <c r="K1650" s="5" t="s">
        <v>153</v>
      </c>
      <c r="L1650" s="5" t="s">
        <v>165</v>
      </c>
      <c r="M1650" s="5" t="s">
        <v>85</v>
      </c>
      <c r="N1650" s="5" t="s">
        <v>89</v>
      </c>
      <c r="O1650" s="5" t="s">
        <v>157</v>
      </c>
      <c r="P1650" s="5" t="s">
        <v>88</v>
      </c>
      <c r="Q1650" s="5" t="s">
        <v>177</v>
      </c>
      <c r="R1650" s="5" t="s">
        <v>91</v>
      </c>
      <c r="S1650" s="5" t="s">
        <v>124</v>
      </c>
      <c r="T1650" s="5" t="s">
        <v>257</v>
      </c>
      <c r="U1650" s="5" t="s">
        <v>215</v>
      </c>
      <c r="V1650" s="5" t="s">
        <v>93</v>
      </c>
      <c r="W1650" s="5" t="s">
        <v>89</v>
      </c>
      <c r="X1650" s="5" t="s">
        <v>150</v>
      </c>
      <c r="Y1650" s="5" t="n">
        <v>1</v>
      </c>
      <c r="Z1650" s="5" t="n">
        <v>0</v>
      </c>
      <c r="AA1650" s="5" t="str">
        <f aca="false">IF(Y1650&gt;Z1650,"Win",IF(Y1650&lt;Z1650,"Loss","Draw"))</f>
        <v>Win</v>
      </c>
      <c r="AB1650" s="5" t="s">
        <v>98</v>
      </c>
      <c r="AC1650" s="5" t="s">
        <v>99</v>
      </c>
      <c r="AD1650" s="5" t="s">
        <v>235</v>
      </c>
      <c r="AE1650" s="5" t="s">
        <v>4191</v>
      </c>
      <c r="AF1650" s="5" t="str">
        <f aca="false">IF(AD1650&lt;AE1650,AD1650,AE1650)</f>
        <v>Berserker, Cannon, Fire Spirit, Hog Rider, Lightning, Mega Knight, Musketeer, The Log</v>
      </c>
      <c r="AG1650" s="5" t="str">
        <f aca="false">IF(AD1650&lt;AE1650,AE1650,AD1650)</f>
        <v>Electro Spirit, Fireball, Fisherman, Goblins, Hunter, Royal Ghost, Royal Giant, The Log</v>
      </c>
      <c r="AH1650" s="5" t="str">
        <f aca="false">IF(AD1650=AF1650,AA1650,IF(AA1650="Win","Loss",IF(AA1650="Loss","Win","Draw")))</f>
        <v>Win</v>
      </c>
      <c r="AI1650" s="5" t="s">
        <v>297</v>
      </c>
    </row>
    <row r="1651" customFormat="false" ht="15" hidden="false" customHeight="true" outlineLevel="0" collapsed="false">
      <c r="A1651" s="7" t="s">
        <v>4192</v>
      </c>
      <c r="B1651" s="7" t="n">
        <v>1</v>
      </c>
      <c r="C1651" s="7" t="s">
        <v>1201</v>
      </c>
      <c r="D1651" s="7" t="s">
        <v>1202</v>
      </c>
      <c r="E1651" s="7" t="s">
        <v>684</v>
      </c>
      <c r="F1651" s="7" t="s">
        <v>685</v>
      </c>
      <c r="G1651" s="7" t="s">
        <v>4193</v>
      </c>
      <c r="H1651" s="7" t="s">
        <v>352</v>
      </c>
      <c r="I1651" s="7" t="s">
        <v>1885</v>
      </c>
      <c r="J1651" s="7" t="s">
        <v>95</v>
      </c>
      <c r="K1651" s="7" t="s">
        <v>141</v>
      </c>
      <c r="L1651" s="7" t="s">
        <v>306</v>
      </c>
      <c r="M1651" s="7" t="s">
        <v>97</v>
      </c>
      <c r="N1651" s="7" t="s">
        <v>86</v>
      </c>
      <c r="O1651" s="7" t="s">
        <v>187</v>
      </c>
      <c r="P1651" s="7" t="s">
        <v>449</v>
      </c>
      <c r="Q1651" s="7" t="s">
        <v>177</v>
      </c>
      <c r="R1651" s="7" t="s">
        <v>95</v>
      </c>
      <c r="S1651" s="7" t="s">
        <v>107</v>
      </c>
      <c r="T1651" s="7" t="s">
        <v>178</v>
      </c>
      <c r="U1651" s="7" t="s">
        <v>97</v>
      </c>
      <c r="V1651" s="7" t="s">
        <v>93</v>
      </c>
      <c r="W1651" s="7" t="s">
        <v>150</v>
      </c>
      <c r="X1651" s="7" t="s">
        <v>143</v>
      </c>
      <c r="Y1651" s="7" t="n">
        <v>1</v>
      </c>
      <c r="Z1651" s="7" t="n">
        <v>0</v>
      </c>
      <c r="AA1651" s="7" t="str">
        <f aca="false">IF(Y1651&gt;Z1651,"Win",IF(Y1651&lt;Z1651,"Loss","Draw"))</f>
        <v>Win</v>
      </c>
      <c r="AB1651" s="7" t="s">
        <v>99</v>
      </c>
      <c r="AC1651" s="7" t="s">
        <v>99</v>
      </c>
      <c r="AD1651" s="7" t="s">
        <v>2811</v>
      </c>
      <c r="AE1651" s="7" t="s">
        <v>1467</v>
      </c>
      <c r="AF1651" s="7" t="str">
        <f aca="false">IF(AD1651&lt;AE1651,AD1651,AE1651)</f>
        <v>Barbarian Barrel, Electro Dragon, Elixir Collector, Golem, Lumberjack, Ronin, Skeleton Dragons, Tornado</v>
      </c>
      <c r="AG1651" s="7" t="str">
        <f aca="false">IF(AD1651&lt;AE1651,AE1651,AD1651)</f>
        <v>Barbarian Barrel, Electro Spirit, Fireball, Goblin Cage, Heal Spirit, Phoenix, Ronin, Royal Giant</v>
      </c>
      <c r="AH1651" s="7" t="str">
        <f aca="false">IF(AD1651=AF1651,AA1651,IF(AA1651="Win","Loss",IF(AA1651="Loss","Win","Draw")))</f>
        <v>Win</v>
      </c>
      <c r="AI1651" s="7" t="s">
        <v>297</v>
      </c>
    </row>
    <row r="1652" customFormat="false" ht="15" hidden="false" customHeight="true" outlineLevel="0" collapsed="false">
      <c r="A1652" s="7" t="s">
        <v>4192</v>
      </c>
      <c r="B1652" s="7" t="n">
        <v>2</v>
      </c>
      <c r="C1652" s="7" t="s">
        <v>1201</v>
      </c>
      <c r="D1652" s="7" t="s">
        <v>1202</v>
      </c>
      <c r="E1652" s="7" t="s">
        <v>684</v>
      </c>
      <c r="F1652" s="7" t="s">
        <v>685</v>
      </c>
      <c r="G1652" s="7" t="s">
        <v>4194</v>
      </c>
      <c r="H1652" s="7" t="s">
        <v>163</v>
      </c>
      <c r="I1652" s="7" t="s">
        <v>129</v>
      </c>
      <c r="J1652" s="7" t="s">
        <v>158</v>
      </c>
      <c r="K1652" s="7" t="s">
        <v>128</v>
      </c>
      <c r="L1652" s="7" t="s">
        <v>112</v>
      </c>
      <c r="M1652" s="7" t="s">
        <v>133</v>
      </c>
      <c r="N1652" s="7" t="s">
        <v>130</v>
      </c>
      <c r="O1652" s="7" t="s">
        <v>109</v>
      </c>
      <c r="P1652" s="7" t="s">
        <v>165</v>
      </c>
      <c r="Q1652" s="7" t="s">
        <v>201</v>
      </c>
      <c r="R1652" s="7" t="s">
        <v>202</v>
      </c>
      <c r="S1652" s="7" t="s">
        <v>123</v>
      </c>
      <c r="T1652" s="7" t="s">
        <v>111</v>
      </c>
      <c r="U1652" s="7" t="s">
        <v>187</v>
      </c>
      <c r="V1652" s="7" t="s">
        <v>88</v>
      </c>
      <c r="W1652" s="7" t="s">
        <v>234</v>
      </c>
      <c r="X1652" s="7" t="s">
        <v>89</v>
      </c>
      <c r="Y1652" s="7" t="n">
        <v>1</v>
      </c>
      <c r="Z1652" s="7" t="n">
        <v>0</v>
      </c>
      <c r="AA1652" s="7" t="str">
        <f aca="false">IF(Y1652&gt;Z1652,"Win",IF(Y1652&lt;Z1652,"Loss","Draw"))</f>
        <v>Win</v>
      </c>
      <c r="AB1652" s="7" t="s">
        <v>99</v>
      </c>
      <c r="AC1652" s="7" t="s">
        <v>99</v>
      </c>
      <c r="AD1652" s="7" t="s">
        <v>1430</v>
      </c>
      <c r="AE1652" s="7" t="s">
        <v>1151</v>
      </c>
      <c r="AF1652" s="7" t="str">
        <f aca="false">IF(AD1652&lt;AE1652,AD1652,AE1652)</f>
        <v>Arrows, Bowler, Golden Knight, Hog Rider, Mega Knight, Mother Witch, Spirit Empress, Zap</v>
      </c>
      <c r="AG1652" s="7" t="str">
        <f aca="false">IF(AD1652&lt;AE1652,AE1652,AD1652)</f>
        <v>Berserker, Bomb Tower, Goblinstein, Magic Archer, Miner, The Log, Tornado, Wall Breakers</v>
      </c>
      <c r="AH1652" s="7" t="str">
        <f aca="false">IF(AD1652=AF1652,AA1652,IF(AA1652="Win","Loss",IF(AA1652="Loss","Win","Draw")))</f>
        <v>Win</v>
      </c>
      <c r="AI1652" s="7" t="s">
        <v>297</v>
      </c>
    </row>
    <row r="1653" customFormat="false" ht="15" hidden="false" customHeight="true" outlineLevel="0" collapsed="false">
      <c r="A1653" s="7" t="s">
        <v>4192</v>
      </c>
      <c r="B1653" s="7" t="n">
        <v>3</v>
      </c>
      <c r="C1653" s="7" t="s">
        <v>1201</v>
      </c>
      <c r="D1653" s="7" t="s">
        <v>1202</v>
      </c>
      <c r="E1653" s="7" t="s">
        <v>684</v>
      </c>
      <c r="F1653" s="7" t="s">
        <v>685</v>
      </c>
      <c r="G1653" s="7" t="s">
        <v>4195</v>
      </c>
      <c r="H1653" s="7" t="s">
        <v>352</v>
      </c>
      <c r="I1653" s="7" t="s">
        <v>203</v>
      </c>
      <c r="J1653" s="7" t="s">
        <v>202</v>
      </c>
      <c r="K1653" s="7" t="s">
        <v>201</v>
      </c>
      <c r="L1653" s="7" t="s">
        <v>208</v>
      </c>
      <c r="M1653" s="7" t="s">
        <v>118</v>
      </c>
      <c r="N1653" s="7" t="s">
        <v>126</v>
      </c>
      <c r="O1653" s="7" t="s">
        <v>87</v>
      </c>
      <c r="P1653" s="7" t="s">
        <v>204</v>
      </c>
      <c r="Q1653" s="7" t="s">
        <v>129</v>
      </c>
      <c r="R1653" s="7" t="s">
        <v>158</v>
      </c>
      <c r="S1653" s="7" t="s">
        <v>128</v>
      </c>
      <c r="T1653" s="7" t="s">
        <v>112</v>
      </c>
      <c r="U1653" s="7" t="s">
        <v>133</v>
      </c>
      <c r="V1653" s="7" t="s">
        <v>130</v>
      </c>
      <c r="W1653" s="7" t="s">
        <v>109</v>
      </c>
      <c r="X1653" s="7" t="s">
        <v>165</v>
      </c>
      <c r="Y1653" s="7" t="n">
        <v>1</v>
      </c>
      <c r="Z1653" s="7" t="n">
        <v>0</v>
      </c>
      <c r="AA1653" s="7" t="str">
        <f aca="false">IF(Y1653&gt;Z1653,"Win",IF(Y1653&lt;Z1653,"Loss","Draw"))</f>
        <v>Win</v>
      </c>
      <c r="AB1653" s="7" t="s">
        <v>99</v>
      </c>
      <c r="AC1653" s="7" t="s">
        <v>99</v>
      </c>
      <c r="AD1653" s="7" t="s">
        <v>802</v>
      </c>
      <c r="AE1653" s="7" t="s">
        <v>1430</v>
      </c>
      <c r="AF1653" s="7" t="str">
        <f aca="false">IF(AD1653&lt;AE1653,AD1653,AE1653)</f>
        <v>Arrows, Bowler, Golden Knight, Hog Rider, Mega Knight, Mother Witch, Spirit Empress, Zap</v>
      </c>
      <c r="AG1653" s="7" t="str">
        <f aca="false">IF(AD1653&lt;AE1653,AE1653,AD1653)</f>
        <v>Goblin Barrel, Ice Spirit, Magic Archer, Royal Delivery, Skeletons, Tesla, Valkyrie, Wall Breakers</v>
      </c>
      <c r="AH1653" s="7" t="str">
        <f aca="false">IF(AD1653=AF1653,AA1653,IF(AA1653="Win","Loss",IF(AA1653="Loss","Win","Draw")))</f>
        <v>Loss</v>
      </c>
      <c r="AI1653" s="7" t="s">
        <v>297</v>
      </c>
    </row>
    <row r="1654" customFormat="false" ht="15" hidden="false" customHeight="true" outlineLevel="0" collapsed="false">
      <c r="A1654" s="7" t="s">
        <v>4196</v>
      </c>
      <c r="B1654" s="7" t="n">
        <v>1</v>
      </c>
      <c r="C1654" s="7" t="s">
        <v>1201</v>
      </c>
      <c r="D1654" s="7" t="s">
        <v>1202</v>
      </c>
      <c r="E1654" s="7" t="s">
        <v>684</v>
      </c>
      <c r="F1654" s="7" t="s">
        <v>685</v>
      </c>
      <c r="G1654" s="7" t="s">
        <v>4197</v>
      </c>
      <c r="H1654" s="7" t="s">
        <v>163</v>
      </c>
      <c r="I1654" s="7" t="s">
        <v>203</v>
      </c>
      <c r="J1654" s="7" t="s">
        <v>151</v>
      </c>
      <c r="K1654" s="7" t="s">
        <v>159</v>
      </c>
      <c r="L1654" s="7" t="s">
        <v>201</v>
      </c>
      <c r="M1654" s="7" t="s">
        <v>118</v>
      </c>
      <c r="N1654" s="7" t="s">
        <v>126</v>
      </c>
      <c r="O1654" s="7" t="s">
        <v>157</v>
      </c>
      <c r="P1654" s="7" t="s">
        <v>153</v>
      </c>
      <c r="Q1654" s="7" t="s">
        <v>84</v>
      </c>
      <c r="R1654" s="7" t="s">
        <v>95</v>
      </c>
      <c r="S1654" s="7" t="s">
        <v>87</v>
      </c>
      <c r="T1654" s="7" t="s">
        <v>115</v>
      </c>
      <c r="U1654" s="7" t="s">
        <v>97</v>
      </c>
      <c r="V1654" s="7" t="s">
        <v>116</v>
      </c>
      <c r="W1654" s="7" t="s">
        <v>126</v>
      </c>
      <c r="X1654" s="7" t="s">
        <v>118</v>
      </c>
      <c r="Y1654" s="7" t="n">
        <v>1</v>
      </c>
      <c r="Z1654" s="7" t="n">
        <v>0</v>
      </c>
      <c r="AA1654" s="7" t="str">
        <f aca="false">IF(Y1654&gt;Z1654,"Win",IF(Y1654&lt;Z1654,"Loss","Draw"))</f>
        <v>Win</v>
      </c>
      <c r="AB1654" s="7" t="s">
        <v>99</v>
      </c>
      <c r="AC1654" s="7" t="s">
        <v>99</v>
      </c>
      <c r="AD1654" s="7" t="s">
        <v>4198</v>
      </c>
      <c r="AE1654" s="7" t="s">
        <v>856</v>
      </c>
      <c r="AF1654" s="7" t="str">
        <f aca="false">IF(AD1654&lt;AE1654,AD1654,AE1654)</f>
        <v>Archers, Barbarian Barrel, Graveyard, Ice Spirit, Poison, Ronin, Skeletons, Tesla</v>
      </c>
      <c r="AG1654" s="7" t="str">
        <f aca="false">IF(AD1654&lt;AE1654,AE1654,AD1654)</f>
        <v>Cannon, Dart Goblin, Fire Spirit, Goblin Barrel, Ice Spirit, Mighty Miner, Skeletons, Wall Breakers</v>
      </c>
      <c r="AH1654" s="7" t="str">
        <f aca="false">IF(AD1654=AF1654,AA1654,IF(AA1654="Win","Loss",IF(AA1654="Loss","Win","Draw")))</f>
        <v>Loss</v>
      </c>
      <c r="AI1654" s="7" t="s">
        <v>297</v>
      </c>
    </row>
    <row r="1655" customFormat="false" ht="15" hidden="false" customHeight="true" outlineLevel="0" collapsed="false">
      <c r="A1655" s="7" t="s">
        <v>4196</v>
      </c>
      <c r="B1655" s="7" t="n">
        <v>2</v>
      </c>
      <c r="C1655" s="7" t="s">
        <v>1201</v>
      </c>
      <c r="D1655" s="7" t="s">
        <v>1202</v>
      </c>
      <c r="E1655" s="7" t="s">
        <v>684</v>
      </c>
      <c r="F1655" s="7" t="s">
        <v>685</v>
      </c>
      <c r="G1655" s="7" t="s">
        <v>4199</v>
      </c>
      <c r="H1655" s="7" t="s">
        <v>352</v>
      </c>
      <c r="I1655" s="7" t="s">
        <v>185</v>
      </c>
      <c r="J1655" s="7" t="s">
        <v>128</v>
      </c>
      <c r="K1655" s="7" t="s">
        <v>284</v>
      </c>
      <c r="L1655" s="7" t="s">
        <v>158</v>
      </c>
      <c r="M1655" s="7" t="s">
        <v>785</v>
      </c>
      <c r="N1655" s="7" t="s">
        <v>115</v>
      </c>
      <c r="O1655" s="7" t="s">
        <v>173</v>
      </c>
      <c r="P1655" s="7" t="s">
        <v>187</v>
      </c>
      <c r="Q1655" s="7" t="s">
        <v>82</v>
      </c>
      <c r="R1655" s="7" t="s">
        <v>151</v>
      </c>
      <c r="S1655" s="7" t="s">
        <v>152</v>
      </c>
      <c r="T1655" s="7" t="s">
        <v>85</v>
      </c>
      <c r="U1655" s="7" t="s">
        <v>150</v>
      </c>
      <c r="V1655" s="7" t="s">
        <v>89</v>
      </c>
      <c r="W1655" s="7" t="s">
        <v>153</v>
      </c>
      <c r="X1655" s="7" t="s">
        <v>88</v>
      </c>
      <c r="Y1655" s="7" t="n">
        <v>1</v>
      </c>
      <c r="Z1655" s="7" t="n">
        <v>0</v>
      </c>
      <c r="AA1655" s="7" t="str">
        <f aca="false">IF(Y1655&gt;Z1655,"Win",IF(Y1655&lt;Z1655,"Loss","Draw"))</f>
        <v>Win</v>
      </c>
      <c r="AB1655" s="7" t="s">
        <v>99</v>
      </c>
      <c r="AC1655" s="7" t="s">
        <v>99</v>
      </c>
      <c r="AD1655" s="7" t="s">
        <v>787</v>
      </c>
      <c r="AE1655" s="7" t="s">
        <v>858</v>
      </c>
      <c r="AF1655" s="7" t="str">
        <f aca="false">IF(AD1655&lt;AE1655,AD1655,AE1655)</f>
        <v>Baby Dragon, Berserker, Cannon, Electro Spirit, Lightning, Mighty Miner, Royal Hogs, The Log</v>
      </c>
      <c r="AG1655" s="7" t="str">
        <f aca="false">IF(AD1655&lt;AE1655,AE1655,AD1655)</f>
        <v>Bowler, Executioner, Freeze, Golden Knight, Graveyard, Inferno Dragon, Tornado, Zappies</v>
      </c>
      <c r="AH1655" s="7" t="str">
        <f aca="false">IF(AD1655=AF1655,AA1655,IF(AA1655="Win","Loss",IF(AA1655="Loss","Win","Draw")))</f>
        <v>Loss</v>
      </c>
      <c r="AI1655" s="7" t="s">
        <v>297</v>
      </c>
    </row>
    <row r="1656" customFormat="false" ht="15" hidden="false" customHeight="true" outlineLevel="0" collapsed="false">
      <c r="A1656" s="7" t="s">
        <v>4196</v>
      </c>
      <c r="B1656" s="7" t="n">
        <v>3</v>
      </c>
      <c r="C1656" s="7" t="s">
        <v>1201</v>
      </c>
      <c r="D1656" s="7" t="s">
        <v>1202</v>
      </c>
      <c r="E1656" s="7" t="s">
        <v>684</v>
      </c>
      <c r="F1656" s="7" t="s">
        <v>685</v>
      </c>
      <c r="G1656" s="7" t="s">
        <v>4200</v>
      </c>
      <c r="H1656" s="7" t="s">
        <v>163</v>
      </c>
      <c r="I1656" s="7" t="s">
        <v>82</v>
      </c>
      <c r="J1656" s="7" t="s">
        <v>83</v>
      </c>
      <c r="K1656" s="7" t="s">
        <v>141</v>
      </c>
      <c r="L1656" s="7" t="s">
        <v>142</v>
      </c>
      <c r="M1656" s="7" t="s">
        <v>143</v>
      </c>
      <c r="N1656" s="7" t="s">
        <v>164</v>
      </c>
      <c r="O1656" s="7" t="s">
        <v>95</v>
      </c>
      <c r="P1656" s="7" t="s">
        <v>257</v>
      </c>
      <c r="Q1656" s="7" t="s">
        <v>185</v>
      </c>
      <c r="R1656" s="7" t="s">
        <v>186</v>
      </c>
      <c r="S1656" s="7" t="s">
        <v>109</v>
      </c>
      <c r="T1656" s="7" t="s">
        <v>117</v>
      </c>
      <c r="U1656" s="7" t="s">
        <v>86</v>
      </c>
      <c r="V1656" s="7" t="s">
        <v>187</v>
      </c>
      <c r="W1656" s="7" t="s">
        <v>111</v>
      </c>
      <c r="X1656" s="7" t="s">
        <v>188</v>
      </c>
      <c r="Y1656" s="7" t="n">
        <v>1</v>
      </c>
      <c r="Z1656" s="7" t="n">
        <v>0</v>
      </c>
      <c r="AA1656" s="7" t="str">
        <f aca="false">IF(Y1656&gt;Z1656,"Win",IF(Y1656&lt;Z1656,"Loss","Draw"))</f>
        <v>Win</v>
      </c>
      <c r="AB1656" s="7" t="s">
        <v>99</v>
      </c>
      <c r="AC1656" s="7" t="s">
        <v>99</v>
      </c>
      <c r="AD1656" s="7" t="s">
        <v>4201</v>
      </c>
      <c r="AE1656" s="7" t="s">
        <v>813</v>
      </c>
      <c r="AF1656" s="7" t="str">
        <f aca="false">IF(AD1656&lt;AE1656,AD1656,AE1656)</f>
        <v>Balloon, Executioner, Giant Skeleton, Miner, Skeleton Dragons, Tombstone, Tornado, Zap</v>
      </c>
      <c r="AG1656" s="7" t="str">
        <f aca="false">IF(AD1656&lt;AE1656,AE1656,AD1656)</f>
        <v>Barbarian Barrel, Earthquake, Heal Spirit, Hunter, Lumberjack, Monk, Royal Hogs, Three Musketeers</v>
      </c>
      <c r="AH1656" s="7" t="str">
        <f aca="false">IF(AD1656=AF1656,AA1656,IF(AA1656="Win","Loss",IF(AA1656="Loss","Win","Draw")))</f>
        <v>Loss</v>
      </c>
      <c r="AI1656" s="7" t="s">
        <v>297</v>
      </c>
    </row>
    <row r="1657" customFormat="false" ht="15" hidden="false" customHeight="true" outlineLevel="0" collapsed="false">
      <c r="A1657" s="7" t="s">
        <v>4202</v>
      </c>
      <c r="B1657" s="7" t="n">
        <v>1</v>
      </c>
      <c r="C1657" s="7" t="s">
        <v>1201</v>
      </c>
      <c r="D1657" s="7" t="s">
        <v>1202</v>
      </c>
      <c r="E1657" s="7" t="s">
        <v>684</v>
      </c>
      <c r="F1657" s="7" t="s">
        <v>685</v>
      </c>
      <c r="G1657" s="7" t="s">
        <v>3731</v>
      </c>
      <c r="H1657" s="7" t="s">
        <v>163</v>
      </c>
      <c r="I1657" s="7" t="s">
        <v>177</v>
      </c>
      <c r="J1657" s="7" t="s">
        <v>95</v>
      </c>
      <c r="K1657" s="7" t="s">
        <v>124</v>
      </c>
      <c r="L1657" s="7" t="s">
        <v>126</v>
      </c>
      <c r="M1657" s="7" t="s">
        <v>257</v>
      </c>
      <c r="N1657" s="7" t="s">
        <v>150</v>
      </c>
      <c r="O1657" s="7" t="s">
        <v>215</v>
      </c>
      <c r="P1657" s="7" t="s">
        <v>93</v>
      </c>
      <c r="Q1657" s="7" t="s">
        <v>201</v>
      </c>
      <c r="R1657" s="7" t="s">
        <v>108</v>
      </c>
      <c r="S1657" s="7" t="s">
        <v>203</v>
      </c>
      <c r="T1657" s="7" t="s">
        <v>126</v>
      </c>
      <c r="U1657" s="7" t="s">
        <v>159</v>
      </c>
      <c r="V1657" s="7" t="s">
        <v>157</v>
      </c>
      <c r="W1657" s="7" t="s">
        <v>204</v>
      </c>
      <c r="X1657" s="7" t="s">
        <v>234</v>
      </c>
      <c r="Y1657" s="7" t="n">
        <v>1</v>
      </c>
      <c r="Z1657" s="7" t="n">
        <v>0</v>
      </c>
      <c r="AA1657" s="7" t="str">
        <f aca="false">IF(Y1657&gt;Z1657,"Win",IF(Y1657&lt;Z1657,"Loss","Draw"))</f>
        <v>Win</v>
      </c>
      <c r="AB1657" s="7" t="s">
        <v>99</v>
      </c>
      <c r="AC1657" s="7" t="s">
        <v>99</v>
      </c>
      <c r="AD1657" s="7" t="s">
        <v>429</v>
      </c>
      <c r="AE1657" s="7" t="s">
        <v>2083</v>
      </c>
      <c r="AF1657" s="7" t="str">
        <f aca="false">IF(AD1657&lt;AE1657,AD1657,AE1657)</f>
        <v>Barbarian Barrel, Electro Spirit, Fireball, Fisherman, Hunter, Royal Ghost, Royal Giant, Skeletons</v>
      </c>
      <c r="AG1657" s="7" t="str">
        <f aca="false">IF(AD1657&lt;AE1657,AE1657,AD1657)</f>
        <v>Bomb Tower, Dark Prince, Dart Goblin, Fire Spirit, Goblin Barrel, Royal Delivery, Skeletons, Wall Breakers</v>
      </c>
      <c r="AH1657" s="7" t="str">
        <f aca="false">IF(AD1657=AF1657,AA1657,IF(AA1657="Win","Loss",IF(AA1657="Loss","Win","Draw")))</f>
        <v>Win</v>
      </c>
      <c r="AI1657" s="7" t="s">
        <v>297</v>
      </c>
    </row>
    <row r="1658" customFormat="false" ht="15" hidden="false" customHeight="true" outlineLevel="0" collapsed="false">
      <c r="A1658" s="7" t="s">
        <v>4202</v>
      </c>
      <c r="B1658" s="7" t="n">
        <v>2</v>
      </c>
      <c r="C1658" s="7" t="s">
        <v>1201</v>
      </c>
      <c r="D1658" s="7" t="s">
        <v>1202</v>
      </c>
      <c r="E1658" s="7" t="s">
        <v>684</v>
      </c>
      <c r="F1658" s="7" t="s">
        <v>685</v>
      </c>
      <c r="G1658" s="7" t="s">
        <v>4203</v>
      </c>
      <c r="H1658" s="7" t="s">
        <v>352</v>
      </c>
      <c r="I1658" s="7" t="s">
        <v>137</v>
      </c>
      <c r="J1658" s="7" t="s">
        <v>91</v>
      </c>
      <c r="K1658" s="7" t="s">
        <v>114</v>
      </c>
      <c r="L1658" s="7" t="s">
        <v>242</v>
      </c>
      <c r="M1658" s="7" t="s">
        <v>116</v>
      </c>
      <c r="N1658" s="7" t="s">
        <v>153</v>
      </c>
      <c r="O1658" s="7" t="s">
        <v>157</v>
      </c>
      <c r="P1658" s="7" t="s">
        <v>97</v>
      </c>
      <c r="Q1658" s="7" t="s">
        <v>82</v>
      </c>
      <c r="R1658" s="7" t="s">
        <v>202</v>
      </c>
      <c r="S1658" s="7" t="s">
        <v>87</v>
      </c>
      <c r="T1658" s="7" t="s">
        <v>88</v>
      </c>
      <c r="U1658" s="7" t="s">
        <v>85</v>
      </c>
      <c r="V1658" s="7" t="s">
        <v>86</v>
      </c>
      <c r="W1658" s="7" t="s">
        <v>118</v>
      </c>
      <c r="X1658" s="7" t="s">
        <v>89</v>
      </c>
      <c r="Y1658" s="7" t="n">
        <v>1</v>
      </c>
      <c r="Z1658" s="7" t="n">
        <v>0</v>
      </c>
      <c r="AA1658" s="7" t="str">
        <f aca="false">IF(Y1658&gt;Z1658,"Win",IF(Y1658&lt;Z1658,"Loss","Draw"))</f>
        <v>Win</v>
      </c>
      <c r="AB1658" s="7" t="s">
        <v>99</v>
      </c>
      <c r="AC1658" s="7" t="s">
        <v>99</v>
      </c>
      <c r="AD1658" s="7" t="s">
        <v>4204</v>
      </c>
      <c r="AE1658" s="7" t="s">
        <v>4205</v>
      </c>
      <c r="AF1658" s="7" t="str">
        <f aca="false">IF(AD1658&lt;AE1658,AD1658,AE1658)</f>
        <v>Berserker, Ice Spirit, Lightning, Magic Archer, Royal Hogs, Skeleton Dragons, Tesla, The Log</v>
      </c>
      <c r="AG1658" s="7" t="str">
        <f aca="false">IF(AD1658&lt;AE1658,AE1658,AD1658)</f>
        <v>Bomber, Cannon, Fire Spirit, Giant Snowball, Goblin Drill, Goblins, Poison, Ronin</v>
      </c>
      <c r="AH1658" s="7" t="str">
        <f aca="false">IF(AD1658=AF1658,AA1658,IF(AA1658="Win","Loss",IF(AA1658="Loss","Win","Draw")))</f>
        <v>Loss</v>
      </c>
      <c r="AI1658" s="7" t="s">
        <v>297</v>
      </c>
    </row>
    <row r="1659" customFormat="false" ht="15" hidden="false" customHeight="true" outlineLevel="0" collapsed="false">
      <c r="A1659" s="7" t="s">
        <v>4202</v>
      </c>
      <c r="B1659" s="7" t="n">
        <v>3</v>
      </c>
      <c r="C1659" s="7" t="s">
        <v>1201</v>
      </c>
      <c r="D1659" s="7" t="s">
        <v>1202</v>
      </c>
      <c r="E1659" s="7" t="s">
        <v>684</v>
      </c>
      <c r="F1659" s="7" t="s">
        <v>685</v>
      </c>
      <c r="G1659" s="7" t="s">
        <v>4206</v>
      </c>
      <c r="H1659" s="7" t="s">
        <v>352</v>
      </c>
      <c r="I1659" s="7" t="s">
        <v>203</v>
      </c>
      <c r="J1659" s="7" t="s">
        <v>202</v>
      </c>
      <c r="K1659" s="7" t="s">
        <v>201</v>
      </c>
      <c r="L1659" s="7" t="s">
        <v>208</v>
      </c>
      <c r="M1659" s="7" t="s">
        <v>118</v>
      </c>
      <c r="N1659" s="7" t="s">
        <v>88</v>
      </c>
      <c r="O1659" s="7" t="s">
        <v>87</v>
      </c>
      <c r="P1659" s="7" t="s">
        <v>204</v>
      </c>
      <c r="Q1659" s="7" t="s">
        <v>129</v>
      </c>
      <c r="R1659" s="7" t="s">
        <v>172</v>
      </c>
      <c r="S1659" s="7" t="s">
        <v>153</v>
      </c>
      <c r="T1659" s="7" t="s">
        <v>165</v>
      </c>
      <c r="U1659" s="7" t="s">
        <v>93</v>
      </c>
      <c r="V1659" s="7" t="s">
        <v>91</v>
      </c>
      <c r="W1659" s="7" t="s">
        <v>150</v>
      </c>
      <c r="X1659" s="7" t="s">
        <v>95</v>
      </c>
      <c r="Y1659" s="7" t="n">
        <v>1</v>
      </c>
      <c r="Z1659" s="7" t="n">
        <v>0</v>
      </c>
      <c r="AA1659" s="7" t="str">
        <f aca="false">IF(Y1659&gt;Z1659,"Win",IF(Y1659&lt;Z1659,"Loss","Draw"))</f>
        <v>Win</v>
      </c>
      <c r="AB1659" s="7" t="s">
        <v>99</v>
      </c>
      <c r="AC1659" s="7" t="s">
        <v>99</v>
      </c>
      <c r="AD1659" s="7" t="s">
        <v>4207</v>
      </c>
      <c r="AE1659" s="7" t="s">
        <v>4208</v>
      </c>
      <c r="AF1659" s="7" t="str">
        <f aca="false">IF(AD1659&lt;AE1659,AD1659,AE1659)</f>
        <v>Barbarian Barrel, Cannon, Electro Spirit, Fireball, Goblins, Hog Rider, Mega Knight, Musketeer</v>
      </c>
      <c r="AG1659" s="7" t="str">
        <f aca="false">IF(AD1659&lt;AE1659,AE1659,AD1659)</f>
        <v>Berserker, Goblin Barrel, Ice Spirit, Magic Archer, Royal Delivery, Tesla, Valkyrie, Wall Breakers</v>
      </c>
      <c r="AH1659" s="7" t="str">
        <f aca="false">IF(AD1659=AF1659,AA1659,IF(AA1659="Win","Loss",IF(AA1659="Loss","Win","Draw")))</f>
        <v>Loss</v>
      </c>
      <c r="AI1659" s="7" t="s">
        <v>297</v>
      </c>
    </row>
    <row r="1660" customFormat="false" ht="15" hidden="false" customHeight="true" outlineLevel="0" collapsed="false">
      <c r="A1660" s="5" t="s">
        <v>4209</v>
      </c>
      <c r="B1660" s="5" t="n">
        <v>1</v>
      </c>
      <c r="C1660" s="5" t="s">
        <v>1201</v>
      </c>
      <c r="D1660" s="5" t="s">
        <v>1202</v>
      </c>
      <c r="E1660" s="6" t="s">
        <v>1486</v>
      </c>
      <c r="F1660" s="5" t="s">
        <v>1487</v>
      </c>
      <c r="G1660" s="5" t="s">
        <v>4210</v>
      </c>
      <c r="H1660" s="5" t="s">
        <v>391</v>
      </c>
      <c r="I1660" s="5" t="s">
        <v>203</v>
      </c>
      <c r="J1660" s="5" t="s">
        <v>202</v>
      </c>
      <c r="K1660" s="5" t="s">
        <v>201</v>
      </c>
      <c r="L1660" s="5" t="s">
        <v>88</v>
      </c>
      <c r="M1660" s="5" t="s">
        <v>157</v>
      </c>
      <c r="N1660" s="5" t="s">
        <v>118</v>
      </c>
      <c r="O1660" s="5" t="s">
        <v>204</v>
      </c>
      <c r="P1660" s="5" t="s">
        <v>87</v>
      </c>
      <c r="Q1660" s="5" t="s">
        <v>114</v>
      </c>
      <c r="R1660" s="5" t="s">
        <v>128</v>
      </c>
      <c r="S1660" s="5" t="s">
        <v>137</v>
      </c>
      <c r="T1660" s="5" t="s">
        <v>153</v>
      </c>
      <c r="U1660" s="5" t="s">
        <v>116</v>
      </c>
      <c r="V1660" s="5" t="s">
        <v>91</v>
      </c>
      <c r="W1660" s="5" t="s">
        <v>157</v>
      </c>
      <c r="X1660" s="5" t="s">
        <v>242</v>
      </c>
      <c r="Y1660" s="5" t="n">
        <v>1</v>
      </c>
      <c r="Z1660" s="5" t="n">
        <v>0</v>
      </c>
      <c r="AA1660" s="5" t="str">
        <f aca="false">IF(Y1660&gt;Z1660,"Win",IF(Y1660&lt;Z1660,"Loss","Draw"))</f>
        <v>Win</v>
      </c>
      <c r="AB1660" s="5" t="s">
        <v>98</v>
      </c>
      <c r="AC1660" s="5" t="s">
        <v>99</v>
      </c>
      <c r="AD1660" s="5" t="s">
        <v>206</v>
      </c>
      <c r="AE1660" s="5" t="s">
        <v>4211</v>
      </c>
      <c r="AF1660" s="5" t="str">
        <f aca="false">IF(AD1660&lt;AE1660,AD1660,AE1660)</f>
        <v>Berserker, Fire Spirit, Goblin Barrel, Ice Spirit, Magic Archer, Royal Delivery, Tesla, Wall Breakers</v>
      </c>
      <c r="AG1660" s="5" t="str">
        <f aca="false">IF(AD1660&lt;AE1660,AE1660,AD1660)</f>
        <v>Bomber, Cannon, Fire Spirit, Giant Snowball, Goblin Drill, Goblins, Golden Knight, Poison</v>
      </c>
      <c r="AH1660" s="5" t="str">
        <f aca="false">IF(AD1660=AF1660,AA1660,IF(AA1660="Win","Loss",IF(AA1660="Loss","Win","Draw")))</f>
        <v>Win</v>
      </c>
      <c r="AI1660" s="5" t="s">
        <v>297</v>
      </c>
    </row>
    <row r="1661" customFormat="false" ht="15" hidden="false" customHeight="true" outlineLevel="0" collapsed="false">
      <c r="A1661" s="5" t="s">
        <v>4209</v>
      </c>
      <c r="B1661" s="5" t="n">
        <v>2</v>
      </c>
      <c r="C1661" s="5" t="s">
        <v>1201</v>
      </c>
      <c r="D1661" s="5" t="s">
        <v>1202</v>
      </c>
      <c r="E1661" s="6" t="s">
        <v>1486</v>
      </c>
      <c r="F1661" s="5" t="s">
        <v>1487</v>
      </c>
      <c r="G1661" s="5" t="s">
        <v>4212</v>
      </c>
      <c r="H1661" s="5" t="s">
        <v>391</v>
      </c>
      <c r="I1661" s="5" t="s">
        <v>92</v>
      </c>
      <c r="J1661" s="5" t="s">
        <v>91</v>
      </c>
      <c r="K1661" s="5" t="s">
        <v>90</v>
      </c>
      <c r="L1661" s="5" t="s">
        <v>96</v>
      </c>
      <c r="M1661" s="5" t="s">
        <v>93</v>
      </c>
      <c r="N1661" s="5" t="s">
        <v>94</v>
      </c>
      <c r="O1661" s="5" t="s">
        <v>97</v>
      </c>
      <c r="P1661" s="5" t="s">
        <v>150</v>
      </c>
      <c r="Q1661" s="5" t="s">
        <v>185</v>
      </c>
      <c r="R1661" s="5" t="s">
        <v>186</v>
      </c>
      <c r="S1661" s="5" t="s">
        <v>109</v>
      </c>
      <c r="T1661" s="5" t="s">
        <v>86</v>
      </c>
      <c r="U1661" s="5" t="s">
        <v>188</v>
      </c>
      <c r="V1661" s="5" t="s">
        <v>187</v>
      </c>
      <c r="W1661" s="5" t="s">
        <v>111</v>
      </c>
      <c r="X1661" s="5" t="s">
        <v>117</v>
      </c>
      <c r="Y1661" s="5" t="n">
        <v>1</v>
      </c>
      <c r="Z1661" s="5" t="n">
        <v>0</v>
      </c>
      <c r="AA1661" s="5" t="str">
        <f aca="false">IF(Y1661&gt;Z1661,"Win",IF(Y1661&lt;Z1661,"Loss","Draw"))</f>
        <v>Win</v>
      </c>
      <c r="AB1661" s="5" t="s">
        <v>98</v>
      </c>
      <c r="AC1661" s="5" t="s">
        <v>99</v>
      </c>
      <c r="AD1661" s="5" t="s">
        <v>1275</v>
      </c>
      <c r="AE1661" s="5" t="s">
        <v>813</v>
      </c>
      <c r="AF1661" s="5" t="str">
        <f aca="false">IF(AD1661&lt;AE1661,AD1661,AE1661)</f>
        <v>Balloon, Executioner, Giant Skeleton, Miner, Skeleton Dragons, Tombstone, Tornado, Zap</v>
      </c>
      <c r="AG1661" s="5" t="str">
        <f aca="false">IF(AD1661&lt;AE1661,AE1661,AD1661)</f>
        <v>Electro Spirit, Fireball, Goblins, Minions, Mortar, Rascals, Ronin, Skeleton Barrel</v>
      </c>
      <c r="AH1661" s="5" t="str">
        <f aca="false">IF(AD1661=AF1661,AA1661,IF(AA1661="Win","Loss",IF(AA1661="Loss","Win","Draw")))</f>
        <v>Loss</v>
      </c>
      <c r="AI1661" s="5" t="s">
        <v>297</v>
      </c>
    </row>
    <row r="1662" customFormat="false" ht="15" hidden="false" customHeight="true" outlineLevel="0" collapsed="false">
      <c r="A1662" s="5" t="s">
        <v>4209</v>
      </c>
      <c r="B1662" s="5" t="n">
        <v>3</v>
      </c>
      <c r="C1662" s="5" t="s">
        <v>1201</v>
      </c>
      <c r="D1662" s="5" t="s">
        <v>1202</v>
      </c>
      <c r="E1662" s="6" t="s">
        <v>1486</v>
      </c>
      <c r="F1662" s="5" t="s">
        <v>1487</v>
      </c>
      <c r="G1662" s="5" t="s">
        <v>4213</v>
      </c>
      <c r="H1662" s="5" t="s">
        <v>391</v>
      </c>
      <c r="I1662" s="5" t="s">
        <v>185</v>
      </c>
      <c r="J1662" s="5" t="s">
        <v>186</v>
      </c>
      <c r="K1662" s="5" t="s">
        <v>109</v>
      </c>
      <c r="L1662" s="5" t="s">
        <v>86</v>
      </c>
      <c r="M1662" s="5" t="s">
        <v>188</v>
      </c>
      <c r="N1662" s="5" t="s">
        <v>187</v>
      </c>
      <c r="O1662" s="5" t="s">
        <v>111</v>
      </c>
      <c r="P1662" s="5" t="s">
        <v>117</v>
      </c>
      <c r="Q1662" s="5" t="s">
        <v>92</v>
      </c>
      <c r="R1662" s="5" t="s">
        <v>91</v>
      </c>
      <c r="S1662" s="5" t="s">
        <v>90</v>
      </c>
      <c r="T1662" s="5" t="s">
        <v>96</v>
      </c>
      <c r="U1662" s="5" t="s">
        <v>93</v>
      </c>
      <c r="V1662" s="5" t="s">
        <v>94</v>
      </c>
      <c r="W1662" s="5" t="s">
        <v>97</v>
      </c>
      <c r="X1662" s="5" t="s">
        <v>150</v>
      </c>
      <c r="Y1662" s="5" t="n">
        <v>0</v>
      </c>
      <c r="Z1662" s="5" t="n">
        <v>1</v>
      </c>
      <c r="AA1662" s="5" t="str">
        <f aca="false">IF(Y1662&gt;Z1662,"Win",IF(Y1662&lt;Z1662,"Loss","Draw"))</f>
        <v>Loss</v>
      </c>
      <c r="AB1662" s="5" t="s">
        <v>98</v>
      </c>
      <c r="AC1662" s="5" t="s">
        <v>99</v>
      </c>
      <c r="AD1662" s="5" t="s">
        <v>813</v>
      </c>
      <c r="AE1662" s="5" t="s">
        <v>1275</v>
      </c>
      <c r="AF1662" s="5" t="str">
        <f aca="false">IF(AD1662&lt;AE1662,AD1662,AE1662)</f>
        <v>Balloon, Executioner, Giant Skeleton, Miner, Skeleton Dragons, Tombstone, Tornado, Zap</v>
      </c>
      <c r="AG1662" s="5" t="str">
        <f aca="false">IF(AD1662&lt;AE1662,AE1662,AD1662)</f>
        <v>Electro Spirit, Fireball, Goblins, Minions, Mortar, Rascals, Ronin, Skeleton Barrel</v>
      </c>
      <c r="AH1662" s="5" t="str">
        <f aca="false">IF(AD1662=AF1662,AA1662,IF(AA1662="Win","Loss",IF(AA1662="Loss","Win","Draw")))</f>
        <v>Loss</v>
      </c>
      <c r="AI1662" s="5" t="s">
        <v>297</v>
      </c>
    </row>
    <row r="1663" customFormat="false" ht="15" hidden="false" customHeight="true" outlineLevel="0" collapsed="false">
      <c r="A1663" s="7" t="s">
        <v>4214</v>
      </c>
      <c r="B1663" s="7" t="n">
        <v>1</v>
      </c>
      <c r="C1663" s="7" t="s">
        <v>1201</v>
      </c>
      <c r="D1663" s="7" t="s">
        <v>1202</v>
      </c>
      <c r="E1663" s="8" t="s">
        <v>1486</v>
      </c>
      <c r="F1663" s="7" t="s">
        <v>1487</v>
      </c>
      <c r="G1663" s="7" t="s">
        <v>4215</v>
      </c>
      <c r="H1663" s="7" t="s">
        <v>391</v>
      </c>
      <c r="I1663" s="7" t="s">
        <v>92</v>
      </c>
      <c r="J1663" s="7" t="s">
        <v>91</v>
      </c>
      <c r="K1663" s="7" t="s">
        <v>90</v>
      </c>
      <c r="L1663" s="7" t="s">
        <v>96</v>
      </c>
      <c r="M1663" s="7" t="s">
        <v>93</v>
      </c>
      <c r="N1663" s="7" t="s">
        <v>94</v>
      </c>
      <c r="O1663" s="7" t="s">
        <v>97</v>
      </c>
      <c r="P1663" s="7" t="s">
        <v>150</v>
      </c>
      <c r="Q1663" s="7" t="s">
        <v>185</v>
      </c>
      <c r="R1663" s="7" t="s">
        <v>186</v>
      </c>
      <c r="S1663" s="7" t="s">
        <v>109</v>
      </c>
      <c r="T1663" s="7" t="s">
        <v>86</v>
      </c>
      <c r="U1663" s="7" t="s">
        <v>188</v>
      </c>
      <c r="V1663" s="7" t="s">
        <v>187</v>
      </c>
      <c r="W1663" s="7" t="s">
        <v>111</v>
      </c>
      <c r="X1663" s="7" t="s">
        <v>117</v>
      </c>
      <c r="Y1663" s="7" t="n">
        <v>0</v>
      </c>
      <c r="Z1663" s="7" t="n">
        <v>1</v>
      </c>
      <c r="AA1663" s="7" t="str">
        <f aca="false">IF(Y1663&gt;Z1663,"Win",IF(Y1663&lt;Z1663,"Loss","Draw"))</f>
        <v>Loss</v>
      </c>
      <c r="AB1663" s="7" t="s">
        <v>99</v>
      </c>
      <c r="AC1663" s="7" t="s">
        <v>99</v>
      </c>
      <c r="AD1663" s="7" t="s">
        <v>1275</v>
      </c>
      <c r="AE1663" s="7" t="s">
        <v>813</v>
      </c>
      <c r="AF1663" s="7" t="str">
        <f aca="false">IF(AD1663&lt;AE1663,AD1663,AE1663)</f>
        <v>Balloon, Executioner, Giant Skeleton, Miner, Skeleton Dragons, Tombstone, Tornado, Zap</v>
      </c>
      <c r="AG1663" s="7" t="str">
        <f aca="false">IF(AD1663&lt;AE1663,AE1663,AD1663)</f>
        <v>Electro Spirit, Fireball, Goblins, Minions, Mortar, Rascals, Ronin, Skeleton Barrel</v>
      </c>
      <c r="AH1663" s="7" t="str">
        <f aca="false">IF(AD1663=AF1663,AA1663,IF(AA1663="Win","Loss",IF(AA1663="Loss","Win","Draw")))</f>
        <v>Win</v>
      </c>
      <c r="AI1663" s="7" t="s">
        <v>297</v>
      </c>
    </row>
    <row r="1664" customFormat="false" ht="15" hidden="false" customHeight="true" outlineLevel="0" collapsed="false">
      <c r="A1664" s="7" t="s">
        <v>4214</v>
      </c>
      <c r="B1664" s="7" t="n">
        <v>2</v>
      </c>
      <c r="C1664" s="7" t="s">
        <v>1201</v>
      </c>
      <c r="D1664" s="7" t="s">
        <v>1202</v>
      </c>
      <c r="E1664" s="8" t="s">
        <v>1486</v>
      </c>
      <c r="F1664" s="7" t="s">
        <v>1487</v>
      </c>
      <c r="G1664" s="7" t="s">
        <v>4216</v>
      </c>
      <c r="H1664" s="7" t="s">
        <v>391</v>
      </c>
      <c r="I1664" s="7" t="s">
        <v>185</v>
      </c>
      <c r="J1664" s="7" t="s">
        <v>186</v>
      </c>
      <c r="K1664" s="7" t="s">
        <v>109</v>
      </c>
      <c r="L1664" s="7" t="s">
        <v>86</v>
      </c>
      <c r="M1664" s="7" t="s">
        <v>188</v>
      </c>
      <c r="N1664" s="7" t="s">
        <v>187</v>
      </c>
      <c r="O1664" s="7" t="s">
        <v>111</v>
      </c>
      <c r="P1664" s="7" t="s">
        <v>117</v>
      </c>
      <c r="Q1664" s="7" t="s">
        <v>92</v>
      </c>
      <c r="R1664" s="7" t="s">
        <v>91</v>
      </c>
      <c r="S1664" s="7" t="s">
        <v>90</v>
      </c>
      <c r="T1664" s="7" t="s">
        <v>96</v>
      </c>
      <c r="U1664" s="7" t="s">
        <v>93</v>
      </c>
      <c r="V1664" s="7" t="s">
        <v>94</v>
      </c>
      <c r="W1664" s="7" t="s">
        <v>125</v>
      </c>
      <c r="X1664" s="7" t="s">
        <v>150</v>
      </c>
      <c r="Y1664" s="7" t="n">
        <v>1</v>
      </c>
      <c r="Z1664" s="7" t="n">
        <v>0</v>
      </c>
      <c r="AA1664" s="7" t="str">
        <f aca="false">IF(Y1664&gt;Z1664,"Win",IF(Y1664&lt;Z1664,"Loss","Draw"))</f>
        <v>Win</v>
      </c>
      <c r="AB1664" s="7" t="s">
        <v>99</v>
      </c>
      <c r="AC1664" s="7" t="s">
        <v>99</v>
      </c>
      <c r="AD1664" s="7" t="s">
        <v>813</v>
      </c>
      <c r="AE1664" s="7" t="s">
        <v>635</v>
      </c>
      <c r="AF1664" s="7" t="str">
        <f aca="false">IF(AD1664&lt;AE1664,AD1664,AE1664)</f>
        <v>Balloon, Executioner, Giant Skeleton, Miner, Skeleton Dragons, Tombstone, Tornado, Zap</v>
      </c>
      <c r="AG1664" s="7" t="str">
        <f aca="false">IF(AD1664&lt;AE1664,AE1664,AD1664)</f>
        <v>Cannon Cart, Electro Spirit, Fireball, Goblins, Minions, Mortar, Rascals, Skeleton Barrel</v>
      </c>
      <c r="AH1664" s="7" t="str">
        <f aca="false">IF(AD1664=AF1664,AA1664,IF(AA1664="Win","Loss",IF(AA1664="Loss","Win","Draw")))</f>
        <v>Win</v>
      </c>
      <c r="AI1664" s="7" t="s">
        <v>297</v>
      </c>
    </row>
    <row r="1665" customFormat="false" ht="15" hidden="false" customHeight="true" outlineLevel="0" collapsed="false">
      <c r="A1665" s="7" t="s">
        <v>4217</v>
      </c>
      <c r="B1665" s="7" t="n">
        <v>1</v>
      </c>
      <c r="C1665" s="7" t="s">
        <v>1201</v>
      </c>
      <c r="D1665" s="7" t="s">
        <v>1202</v>
      </c>
      <c r="E1665" s="8" t="s">
        <v>1486</v>
      </c>
      <c r="F1665" s="7" t="s">
        <v>1487</v>
      </c>
      <c r="G1665" s="7" t="s">
        <v>4218</v>
      </c>
      <c r="H1665" s="7" t="s">
        <v>391</v>
      </c>
      <c r="I1665" s="7" t="s">
        <v>92</v>
      </c>
      <c r="J1665" s="7" t="s">
        <v>91</v>
      </c>
      <c r="K1665" s="7" t="s">
        <v>90</v>
      </c>
      <c r="L1665" s="7" t="s">
        <v>96</v>
      </c>
      <c r="M1665" s="7" t="s">
        <v>93</v>
      </c>
      <c r="N1665" s="7" t="s">
        <v>94</v>
      </c>
      <c r="O1665" s="7" t="s">
        <v>125</v>
      </c>
      <c r="P1665" s="7" t="s">
        <v>150</v>
      </c>
      <c r="Q1665" s="7" t="s">
        <v>185</v>
      </c>
      <c r="R1665" s="7" t="s">
        <v>186</v>
      </c>
      <c r="S1665" s="7" t="s">
        <v>109</v>
      </c>
      <c r="T1665" s="7" t="s">
        <v>86</v>
      </c>
      <c r="U1665" s="7" t="s">
        <v>188</v>
      </c>
      <c r="V1665" s="7" t="s">
        <v>187</v>
      </c>
      <c r="W1665" s="7" t="s">
        <v>111</v>
      </c>
      <c r="X1665" s="7" t="s">
        <v>117</v>
      </c>
      <c r="Y1665" s="7" t="n">
        <v>1</v>
      </c>
      <c r="Z1665" s="7" t="n">
        <v>0</v>
      </c>
      <c r="AA1665" s="7" t="str">
        <f aca="false">IF(Y1665&gt;Z1665,"Win",IF(Y1665&lt;Z1665,"Loss","Draw"))</f>
        <v>Win</v>
      </c>
      <c r="AB1665" s="7" t="s">
        <v>99</v>
      </c>
      <c r="AC1665" s="7" t="s">
        <v>99</v>
      </c>
      <c r="AD1665" s="7" t="s">
        <v>635</v>
      </c>
      <c r="AE1665" s="7" t="s">
        <v>813</v>
      </c>
      <c r="AF1665" s="7" t="str">
        <f aca="false">IF(AD1665&lt;AE1665,AD1665,AE1665)</f>
        <v>Balloon, Executioner, Giant Skeleton, Miner, Skeleton Dragons, Tombstone, Tornado, Zap</v>
      </c>
      <c r="AG1665" s="7" t="str">
        <f aca="false">IF(AD1665&lt;AE1665,AE1665,AD1665)</f>
        <v>Cannon Cart, Electro Spirit, Fireball, Goblins, Minions, Mortar, Rascals, Skeleton Barrel</v>
      </c>
      <c r="AH1665" s="7" t="str">
        <f aca="false">IF(AD1665=AF1665,AA1665,IF(AA1665="Win","Loss",IF(AA1665="Loss","Win","Draw")))</f>
        <v>Loss</v>
      </c>
      <c r="AI1665" s="7" t="s">
        <v>297</v>
      </c>
    </row>
    <row r="1666" customFormat="false" ht="15" hidden="false" customHeight="true" outlineLevel="0" collapsed="false">
      <c r="A1666" s="7" t="s">
        <v>4217</v>
      </c>
      <c r="B1666" s="7" t="n">
        <v>2</v>
      </c>
      <c r="C1666" s="7" t="s">
        <v>1201</v>
      </c>
      <c r="D1666" s="7" t="s">
        <v>1202</v>
      </c>
      <c r="E1666" s="8" t="s">
        <v>1486</v>
      </c>
      <c r="F1666" s="7" t="s">
        <v>1487</v>
      </c>
      <c r="G1666" s="7" t="s">
        <v>4219</v>
      </c>
      <c r="H1666" s="7" t="s">
        <v>391</v>
      </c>
      <c r="I1666" s="7" t="s">
        <v>185</v>
      </c>
      <c r="J1666" s="7" t="s">
        <v>186</v>
      </c>
      <c r="K1666" s="7" t="s">
        <v>109</v>
      </c>
      <c r="L1666" s="7" t="s">
        <v>86</v>
      </c>
      <c r="M1666" s="7" t="s">
        <v>188</v>
      </c>
      <c r="N1666" s="7" t="s">
        <v>187</v>
      </c>
      <c r="O1666" s="7" t="s">
        <v>111</v>
      </c>
      <c r="P1666" s="7" t="s">
        <v>117</v>
      </c>
      <c r="Q1666" s="7" t="s">
        <v>82</v>
      </c>
      <c r="R1666" s="7" t="s">
        <v>151</v>
      </c>
      <c r="S1666" s="7" t="s">
        <v>152</v>
      </c>
      <c r="T1666" s="7" t="s">
        <v>85</v>
      </c>
      <c r="U1666" s="7" t="s">
        <v>150</v>
      </c>
      <c r="V1666" s="7" t="s">
        <v>89</v>
      </c>
      <c r="W1666" s="7" t="s">
        <v>153</v>
      </c>
      <c r="X1666" s="7" t="s">
        <v>126</v>
      </c>
      <c r="Y1666" s="7" t="n">
        <v>0</v>
      </c>
      <c r="Z1666" s="7" t="n">
        <v>1</v>
      </c>
      <c r="AA1666" s="7" t="str">
        <f aca="false">IF(Y1666&gt;Z1666,"Win",IF(Y1666&lt;Z1666,"Loss","Draw"))</f>
        <v>Loss</v>
      </c>
      <c r="AB1666" s="7" t="s">
        <v>99</v>
      </c>
      <c r="AC1666" s="7" t="s">
        <v>99</v>
      </c>
      <c r="AD1666" s="7" t="s">
        <v>813</v>
      </c>
      <c r="AE1666" s="7" t="s">
        <v>155</v>
      </c>
      <c r="AF1666" s="7" t="str">
        <f aca="false">IF(AD1666&lt;AE1666,AD1666,AE1666)</f>
        <v>Baby Dragon, Cannon, Electro Spirit, Lightning, Mighty Miner, Royal Hogs, Skeletons, The Log</v>
      </c>
      <c r="AG1666" s="7" t="str">
        <f aca="false">IF(AD1666&lt;AE1666,AE1666,AD1666)</f>
        <v>Balloon, Executioner, Giant Skeleton, Miner, Skeleton Dragons, Tombstone, Tornado, Zap</v>
      </c>
      <c r="AH1666" s="7" t="str">
        <f aca="false">IF(AD1666=AF1666,AA1666,IF(AA1666="Win","Loss",IF(AA1666="Loss","Win","Draw")))</f>
        <v>Win</v>
      </c>
      <c r="AI1666" s="7" t="s">
        <v>297</v>
      </c>
    </row>
    <row r="1667" customFormat="false" ht="15" hidden="false" customHeight="true" outlineLevel="0" collapsed="false">
      <c r="A1667" s="7" t="s">
        <v>4220</v>
      </c>
      <c r="B1667" s="7" t="n">
        <v>1</v>
      </c>
      <c r="C1667" s="7" t="s">
        <v>1201</v>
      </c>
      <c r="D1667" s="7" t="s">
        <v>1202</v>
      </c>
      <c r="E1667" s="8" t="s">
        <v>1486</v>
      </c>
      <c r="F1667" s="7" t="s">
        <v>1487</v>
      </c>
      <c r="G1667" s="7" t="s">
        <v>4221</v>
      </c>
      <c r="H1667" s="7" t="s">
        <v>391</v>
      </c>
      <c r="I1667" s="7" t="s">
        <v>82</v>
      </c>
      <c r="J1667" s="7" t="s">
        <v>151</v>
      </c>
      <c r="K1667" s="7" t="s">
        <v>152</v>
      </c>
      <c r="L1667" s="7" t="s">
        <v>85</v>
      </c>
      <c r="M1667" s="7" t="s">
        <v>150</v>
      </c>
      <c r="N1667" s="7" t="s">
        <v>89</v>
      </c>
      <c r="O1667" s="7" t="s">
        <v>153</v>
      </c>
      <c r="P1667" s="7" t="s">
        <v>126</v>
      </c>
      <c r="Q1667" s="7" t="s">
        <v>185</v>
      </c>
      <c r="R1667" s="7" t="s">
        <v>186</v>
      </c>
      <c r="S1667" s="7" t="s">
        <v>109</v>
      </c>
      <c r="T1667" s="7" t="s">
        <v>86</v>
      </c>
      <c r="U1667" s="7" t="s">
        <v>188</v>
      </c>
      <c r="V1667" s="7" t="s">
        <v>187</v>
      </c>
      <c r="W1667" s="7" t="s">
        <v>111</v>
      </c>
      <c r="X1667" s="7" t="s">
        <v>117</v>
      </c>
      <c r="Y1667" s="7" t="n">
        <v>0</v>
      </c>
      <c r="Z1667" s="7" t="n">
        <v>1</v>
      </c>
      <c r="AA1667" s="7" t="str">
        <f aca="false">IF(Y1667&gt;Z1667,"Win",IF(Y1667&lt;Z1667,"Loss","Draw"))</f>
        <v>Loss</v>
      </c>
      <c r="AB1667" s="7" t="s">
        <v>99</v>
      </c>
      <c r="AC1667" s="7" t="s">
        <v>99</v>
      </c>
      <c r="AD1667" s="7" t="s">
        <v>155</v>
      </c>
      <c r="AE1667" s="7" t="s">
        <v>813</v>
      </c>
      <c r="AF1667" s="7" t="str">
        <f aca="false">IF(AD1667&lt;AE1667,AD1667,AE1667)</f>
        <v>Baby Dragon, Cannon, Electro Spirit, Lightning, Mighty Miner, Royal Hogs, Skeletons, The Log</v>
      </c>
      <c r="AG1667" s="7" t="str">
        <f aca="false">IF(AD1667&lt;AE1667,AE1667,AD1667)</f>
        <v>Balloon, Executioner, Giant Skeleton, Miner, Skeleton Dragons, Tombstone, Tornado, Zap</v>
      </c>
      <c r="AH1667" s="7" t="str">
        <f aca="false">IF(AD1667=AF1667,AA1667,IF(AA1667="Win","Loss",IF(AA1667="Loss","Win","Draw")))</f>
        <v>Loss</v>
      </c>
      <c r="AI1667" s="7" t="s">
        <v>297</v>
      </c>
    </row>
    <row r="1668" customFormat="false" ht="15" hidden="false" customHeight="true" outlineLevel="0" collapsed="false">
      <c r="A1668" s="7" t="s">
        <v>4220</v>
      </c>
      <c r="B1668" s="7" t="n">
        <v>2</v>
      </c>
      <c r="C1668" s="7" t="s">
        <v>1201</v>
      </c>
      <c r="D1668" s="7" t="s">
        <v>1202</v>
      </c>
      <c r="E1668" s="8" t="s">
        <v>1486</v>
      </c>
      <c r="F1668" s="7" t="s">
        <v>1487</v>
      </c>
      <c r="G1668" s="7" t="s">
        <v>4222</v>
      </c>
      <c r="H1668" s="7" t="s">
        <v>391</v>
      </c>
      <c r="I1668" s="7" t="s">
        <v>82</v>
      </c>
      <c r="J1668" s="7" t="s">
        <v>151</v>
      </c>
      <c r="K1668" s="7" t="s">
        <v>152</v>
      </c>
      <c r="L1668" s="7" t="s">
        <v>85</v>
      </c>
      <c r="M1668" s="7" t="s">
        <v>150</v>
      </c>
      <c r="N1668" s="7" t="s">
        <v>89</v>
      </c>
      <c r="O1668" s="7" t="s">
        <v>153</v>
      </c>
      <c r="P1668" s="7" t="s">
        <v>126</v>
      </c>
      <c r="Q1668" s="7" t="s">
        <v>185</v>
      </c>
      <c r="R1668" s="7" t="s">
        <v>186</v>
      </c>
      <c r="S1668" s="7" t="s">
        <v>109</v>
      </c>
      <c r="T1668" s="7" t="s">
        <v>86</v>
      </c>
      <c r="U1668" s="7" t="s">
        <v>188</v>
      </c>
      <c r="V1668" s="7" t="s">
        <v>187</v>
      </c>
      <c r="W1668" s="7" t="s">
        <v>111</v>
      </c>
      <c r="X1668" s="7" t="s">
        <v>117</v>
      </c>
      <c r="Y1668" s="7" t="n">
        <v>1</v>
      </c>
      <c r="Z1668" s="7" t="n">
        <v>0</v>
      </c>
      <c r="AA1668" s="7" t="str">
        <f aca="false">IF(Y1668&gt;Z1668,"Win",IF(Y1668&lt;Z1668,"Loss","Draw"))</f>
        <v>Win</v>
      </c>
      <c r="AB1668" s="7" t="s">
        <v>99</v>
      </c>
      <c r="AC1668" s="7" t="s">
        <v>98</v>
      </c>
      <c r="AD1668" s="7" t="s">
        <v>155</v>
      </c>
      <c r="AE1668" s="7" t="s">
        <v>813</v>
      </c>
      <c r="AF1668" s="7" t="str">
        <f aca="false">IF(AD1668&lt;AE1668,AD1668,AE1668)</f>
        <v>Baby Dragon, Cannon, Electro Spirit, Lightning, Mighty Miner, Royal Hogs, Skeletons, The Log</v>
      </c>
      <c r="AG1668" s="7" t="str">
        <f aca="false">IF(AD1668&lt;AE1668,AE1668,AD1668)</f>
        <v>Balloon, Executioner, Giant Skeleton, Miner, Skeleton Dragons, Tombstone, Tornado, Zap</v>
      </c>
      <c r="AH1668" s="7" t="str">
        <f aca="false">IF(AD1668=AF1668,AA1668,IF(AA1668="Win","Loss",IF(AA1668="Loss","Win","Draw")))</f>
        <v>Win</v>
      </c>
      <c r="AI1668" s="7" t="s">
        <v>297</v>
      </c>
    </row>
    <row r="1669" customFormat="false" ht="15" hidden="false" customHeight="true" outlineLevel="0" collapsed="false">
      <c r="A1669" s="7" t="s">
        <v>4220</v>
      </c>
      <c r="B1669" s="7" t="n">
        <v>3</v>
      </c>
      <c r="C1669" s="7" t="s">
        <v>1201</v>
      </c>
      <c r="D1669" s="7" t="s">
        <v>1202</v>
      </c>
      <c r="E1669" s="8" t="s">
        <v>1486</v>
      </c>
      <c r="F1669" s="7" t="s">
        <v>1487</v>
      </c>
      <c r="G1669" s="7" t="s">
        <v>4223</v>
      </c>
      <c r="H1669" s="7" t="s">
        <v>391</v>
      </c>
      <c r="I1669" s="7" t="s">
        <v>185</v>
      </c>
      <c r="J1669" s="7" t="s">
        <v>186</v>
      </c>
      <c r="K1669" s="7" t="s">
        <v>109</v>
      </c>
      <c r="L1669" s="7" t="s">
        <v>173</v>
      </c>
      <c r="M1669" s="7" t="s">
        <v>188</v>
      </c>
      <c r="N1669" s="7" t="s">
        <v>187</v>
      </c>
      <c r="O1669" s="7" t="s">
        <v>111</v>
      </c>
      <c r="P1669" s="7" t="s">
        <v>117</v>
      </c>
      <c r="Q1669" s="7" t="s">
        <v>82</v>
      </c>
      <c r="R1669" s="7" t="s">
        <v>151</v>
      </c>
      <c r="S1669" s="7" t="s">
        <v>152</v>
      </c>
      <c r="T1669" s="7" t="s">
        <v>85</v>
      </c>
      <c r="U1669" s="7" t="s">
        <v>150</v>
      </c>
      <c r="V1669" s="7" t="s">
        <v>89</v>
      </c>
      <c r="W1669" s="7" t="s">
        <v>153</v>
      </c>
      <c r="X1669" s="7" t="s">
        <v>126</v>
      </c>
      <c r="Y1669" s="7" t="n">
        <v>1</v>
      </c>
      <c r="Z1669" s="7" t="n">
        <v>0</v>
      </c>
      <c r="AA1669" s="7" t="str">
        <f aca="false">IF(Y1669&gt;Z1669,"Win",IF(Y1669&lt;Z1669,"Loss","Draw"))</f>
        <v>Win</v>
      </c>
      <c r="AB1669" s="7" t="s">
        <v>99</v>
      </c>
      <c r="AC1669" s="7" t="s">
        <v>99</v>
      </c>
      <c r="AD1669" s="7" t="s">
        <v>538</v>
      </c>
      <c r="AE1669" s="7" t="s">
        <v>155</v>
      </c>
      <c r="AF1669" s="7" t="str">
        <f aca="false">IF(AD1669&lt;AE1669,AD1669,AE1669)</f>
        <v>Baby Dragon, Cannon, Electro Spirit, Lightning, Mighty Miner, Royal Hogs, Skeletons, The Log</v>
      </c>
      <c r="AG1669" s="7" t="str">
        <f aca="false">IF(AD1669&lt;AE1669,AE1669,AD1669)</f>
        <v>Balloon, Executioner, Giant Skeleton, Miner, Tombstone, Tornado, Zap, Zappies</v>
      </c>
      <c r="AH1669" s="7" t="str">
        <f aca="false">IF(AD1669=AF1669,AA1669,IF(AA1669="Win","Loss",IF(AA1669="Loss","Win","Draw")))</f>
        <v>Loss</v>
      </c>
      <c r="AI1669" s="7" t="s">
        <v>297</v>
      </c>
    </row>
    <row r="1670" customFormat="false" ht="15" hidden="false" customHeight="true" outlineLevel="0" collapsed="false">
      <c r="A1670" s="7" t="s">
        <v>4220</v>
      </c>
      <c r="B1670" s="7" t="n">
        <v>4</v>
      </c>
      <c r="C1670" s="7" t="s">
        <v>1201</v>
      </c>
      <c r="D1670" s="7" t="s">
        <v>1202</v>
      </c>
      <c r="E1670" s="8" t="s">
        <v>1486</v>
      </c>
      <c r="F1670" s="7" t="s">
        <v>1487</v>
      </c>
      <c r="G1670" s="7" t="s">
        <v>4224</v>
      </c>
      <c r="H1670" s="7" t="s">
        <v>391</v>
      </c>
      <c r="I1670" s="7" t="s">
        <v>185</v>
      </c>
      <c r="J1670" s="7" t="s">
        <v>186</v>
      </c>
      <c r="K1670" s="7" t="s">
        <v>109</v>
      </c>
      <c r="L1670" s="7" t="s">
        <v>173</v>
      </c>
      <c r="M1670" s="7" t="s">
        <v>188</v>
      </c>
      <c r="N1670" s="7" t="s">
        <v>187</v>
      </c>
      <c r="O1670" s="7" t="s">
        <v>111</v>
      </c>
      <c r="P1670" s="7" t="s">
        <v>117</v>
      </c>
      <c r="Q1670" s="7" t="s">
        <v>82</v>
      </c>
      <c r="R1670" s="7" t="s">
        <v>151</v>
      </c>
      <c r="S1670" s="7" t="s">
        <v>152</v>
      </c>
      <c r="T1670" s="7" t="s">
        <v>85</v>
      </c>
      <c r="U1670" s="7" t="s">
        <v>150</v>
      </c>
      <c r="V1670" s="7" t="s">
        <v>89</v>
      </c>
      <c r="W1670" s="7" t="s">
        <v>153</v>
      </c>
      <c r="X1670" s="7" t="s">
        <v>126</v>
      </c>
      <c r="Y1670" s="7" t="n">
        <v>3</v>
      </c>
      <c r="Z1670" s="7" t="n">
        <v>0</v>
      </c>
      <c r="AA1670" s="7" t="str">
        <f aca="false">IF(Y1670&gt;Z1670,"Win",IF(Y1670&lt;Z1670,"Loss","Draw"))</f>
        <v>Win</v>
      </c>
      <c r="AB1670" s="7" t="s">
        <v>99</v>
      </c>
      <c r="AC1670" s="7" t="s">
        <v>98</v>
      </c>
      <c r="AD1670" s="7" t="s">
        <v>538</v>
      </c>
      <c r="AE1670" s="7" t="s">
        <v>155</v>
      </c>
      <c r="AF1670" s="7" t="str">
        <f aca="false">IF(AD1670&lt;AE1670,AD1670,AE1670)</f>
        <v>Baby Dragon, Cannon, Electro Spirit, Lightning, Mighty Miner, Royal Hogs, Skeletons, The Log</v>
      </c>
      <c r="AG1670" s="7" t="str">
        <f aca="false">IF(AD1670&lt;AE1670,AE1670,AD1670)</f>
        <v>Balloon, Executioner, Giant Skeleton, Miner, Tombstone, Tornado, Zap, Zappies</v>
      </c>
      <c r="AH1670" s="7" t="str">
        <f aca="false">IF(AD1670=AF1670,AA1670,IF(AA1670="Win","Loss",IF(AA1670="Loss","Win","Draw")))</f>
        <v>Loss</v>
      </c>
      <c r="AI1670" s="7" t="s">
        <v>297</v>
      </c>
    </row>
    <row r="1671" customFormat="false" ht="15" hidden="false" customHeight="true" outlineLevel="0" collapsed="false">
      <c r="A1671" s="7" t="s">
        <v>4225</v>
      </c>
      <c r="B1671" s="7" t="n">
        <v>1</v>
      </c>
      <c r="C1671" s="7" t="s">
        <v>1201</v>
      </c>
      <c r="D1671" s="7" t="s">
        <v>1202</v>
      </c>
      <c r="E1671" s="8" t="s">
        <v>1486</v>
      </c>
      <c r="F1671" s="7" t="s">
        <v>1487</v>
      </c>
      <c r="G1671" s="7" t="s">
        <v>1082</v>
      </c>
      <c r="H1671" s="7" t="s">
        <v>391</v>
      </c>
      <c r="I1671" s="7" t="s">
        <v>82</v>
      </c>
      <c r="J1671" s="7" t="s">
        <v>151</v>
      </c>
      <c r="K1671" s="7" t="s">
        <v>152</v>
      </c>
      <c r="L1671" s="7" t="s">
        <v>85</v>
      </c>
      <c r="M1671" s="7" t="s">
        <v>150</v>
      </c>
      <c r="N1671" s="7" t="s">
        <v>89</v>
      </c>
      <c r="O1671" s="7" t="s">
        <v>153</v>
      </c>
      <c r="P1671" s="7" t="s">
        <v>126</v>
      </c>
      <c r="Q1671" s="7" t="s">
        <v>185</v>
      </c>
      <c r="R1671" s="7" t="s">
        <v>186</v>
      </c>
      <c r="S1671" s="7" t="s">
        <v>109</v>
      </c>
      <c r="T1671" s="7" t="s">
        <v>173</v>
      </c>
      <c r="U1671" s="7" t="s">
        <v>188</v>
      </c>
      <c r="V1671" s="7" t="s">
        <v>187</v>
      </c>
      <c r="W1671" s="7" t="s">
        <v>111</v>
      </c>
      <c r="X1671" s="7" t="s">
        <v>117</v>
      </c>
      <c r="Y1671" s="7" t="n">
        <v>0</v>
      </c>
      <c r="Z1671" s="7" t="n">
        <v>1</v>
      </c>
      <c r="AA1671" s="7" t="str">
        <f aca="false">IF(Y1671&gt;Z1671,"Win",IF(Y1671&lt;Z1671,"Loss","Draw"))</f>
        <v>Loss</v>
      </c>
      <c r="AB1671" s="7" t="s">
        <v>99</v>
      </c>
      <c r="AC1671" s="7" t="s">
        <v>99</v>
      </c>
      <c r="AD1671" s="7" t="s">
        <v>155</v>
      </c>
      <c r="AE1671" s="7" t="s">
        <v>538</v>
      </c>
      <c r="AF1671" s="7" t="str">
        <f aca="false">IF(AD1671&lt;AE1671,AD1671,AE1671)</f>
        <v>Baby Dragon, Cannon, Electro Spirit, Lightning, Mighty Miner, Royal Hogs, Skeletons, The Log</v>
      </c>
      <c r="AG1671" s="7" t="str">
        <f aca="false">IF(AD1671&lt;AE1671,AE1671,AD1671)</f>
        <v>Balloon, Executioner, Giant Skeleton, Miner, Tombstone, Tornado, Zap, Zappies</v>
      </c>
      <c r="AH1671" s="7" t="str">
        <f aca="false">IF(AD1671=AF1671,AA1671,IF(AA1671="Win","Loss",IF(AA1671="Loss","Win","Draw")))</f>
        <v>Loss</v>
      </c>
      <c r="AI1671" s="7" t="s">
        <v>297</v>
      </c>
    </row>
    <row r="1672" customFormat="false" ht="15" hidden="false" customHeight="true" outlineLevel="0" collapsed="false">
      <c r="A1672" s="7" t="s">
        <v>4225</v>
      </c>
      <c r="B1672" s="7" t="n">
        <v>2</v>
      </c>
      <c r="C1672" s="7" t="s">
        <v>1201</v>
      </c>
      <c r="D1672" s="7" t="s">
        <v>1202</v>
      </c>
      <c r="E1672" s="8" t="s">
        <v>1486</v>
      </c>
      <c r="F1672" s="7" t="s">
        <v>1487</v>
      </c>
      <c r="G1672" s="7" t="s">
        <v>4226</v>
      </c>
      <c r="H1672" s="7" t="s">
        <v>163</v>
      </c>
      <c r="I1672" s="7" t="s">
        <v>233</v>
      </c>
      <c r="J1672" s="7" t="s">
        <v>202</v>
      </c>
      <c r="K1672" s="7" t="s">
        <v>201</v>
      </c>
      <c r="L1672" s="7" t="s">
        <v>111</v>
      </c>
      <c r="M1672" s="7" t="s">
        <v>88</v>
      </c>
      <c r="N1672" s="7" t="s">
        <v>157</v>
      </c>
      <c r="O1672" s="7" t="s">
        <v>204</v>
      </c>
      <c r="P1672" s="7" t="s">
        <v>234</v>
      </c>
      <c r="Q1672" s="7" t="s">
        <v>127</v>
      </c>
      <c r="R1672" s="7" t="s">
        <v>219</v>
      </c>
      <c r="S1672" s="7" t="s">
        <v>141</v>
      </c>
      <c r="T1672" s="7" t="s">
        <v>294</v>
      </c>
      <c r="U1672" s="7" t="s">
        <v>95</v>
      </c>
      <c r="V1672" s="7" t="s">
        <v>173</v>
      </c>
      <c r="W1672" s="7" t="s">
        <v>133</v>
      </c>
      <c r="X1672" s="7" t="s">
        <v>117</v>
      </c>
      <c r="Y1672" s="7" t="n">
        <v>0</v>
      </c>
      <c r="Z1672" s="7" t="n">
        <v>1</v>
      </c>
      <c r="AA1672" s="7" t="str">
        <f aca="false">IF(Y1672&gt;Z1672,"Win",IF(Y1672&lt;Z1672,"Loss","Draw"))</f>
        <v>Loss</v>
      </c>
      <c r="AB1672" s="7" t="s">
        <v>99</v>
      </c>
      <c r="AC1672" s="7" t="s">
        <v>99</v>
      </c>
      <c r="AD1672" s="7" t="s">
        <v>380</v>
      </c>
      <c r="AE1672" s="7" t="s">
        <v>2572</v>
      </c>
      <c r="AF1672" s="7" t="str">
        <f aca="false">IF(AD1672&lt;AE1672,AD1672,AE1672)</f>
        <v>Barbarian Barrel, Battle Ram, Giant Skeleton, Lumberjack, Mother Witch, Vines, Wizard, Zappies</v>
      </c>
      <c r="AG1672" s="7" t="str">
        <f aca="false">IF(AD1672&lt;AE1672,AE1672,AD1672)</f>
        <v>Bats, Berserker, Bomb Tower, Fire Spirit, Magic Archer, Miner, Royal Delivery, Wall Breakers</v>
      </c>
      <c r="AH1672" s="7" t="str">
        <f aca="false">IF(AD1672=AF1672,AA1672,IF(AA1672="Win","Loss",IF(AA1672="Loss","Win","Draw")))</f>
        <v>Win</v>
      </c>
      <c r="AI1672" s="7" t="s">
        <v>297</v>
      </c>
    </row>
    <row r="1673" customFormat="false" ht="15" hidden="false" customHeight="true" outlineLevel="0" collapsed="false">
      <c r="A1673" s="7" t="s">
        <v>4225</v>
      </c>
      <c r="B1673" s="7" t="n">
        <v>3</v>
      </c>
      <c r="C1673" s="7" t="s">
        <v>1201</v>
      </c>
      <c r="D1673" s="7" t="s">
        <v>1202</v>
      </c>
      <c r="E1673" s="8" t="s">
        <v>1486</v>
      </c>
      <c r="F1673" s="7" t="s">
        <v>1487</v>
      </c>
      <c r="G1673" s="7" t="s">
        <v>4227</v>
      </c>
      <c r="H1673" s="7" t="s">
        <v>391</v>
      </c>
      <c r="I1673" s="7" t="s">
        <v>233</v>
      </c>
      <c r="J1673" s="7" t="s">
        <v>202</v>
      </c>
      <c r="K1673" s="7" t="s">
        <v>201</v>
      </c>
      <c r="L1673" s="7" t="s">
        <v>111</v>
      </c>
      <c r="M1673" s="7" t="s">
        <v>88</v>
      </c>
      <c r="N1673" s="7" t="s">
        <v>157</v>
      </c>
      <c r="O1673" s="7" t="s">
        <v>204</v>
      </c>
      <c r="P1673" s="7" t="s">
        <v>234</v>
      </c>
      <c r="Q1673" s="7" t="s">
        <v>129</v>
      </c>
      <c r="R1673" s="7" t="s">
        <v>128</v>
      </c>
      <c r="S1673" s="7" t="s">
        <v>127</v>
      </c>
      <c r="T1673" s="7" t="s">
        <v>130</v>
      </c>
      <c r="U1673" s="7" t="s">
        <v>133</v>
      </c>
      <c r="V1673" s="7" t="s">
        <v>97</v>
      </c>
      <c r="W1673" s="7" t="s">
        <v>132</v>
      </c>
      <c r="X1673" s="7" t="s">
        <v>131</v>
      </c>
      <c r="Y1673" s="7" t="n">
        <v>0</v>
      </c>
      <c r="Z1673" s="7" t="n">
        <v>2</v>
      </c>
      <c r="AA1673" s="7" t="str">
        <f aca="false">IF(Y1673&gt;Z1673,"Win",IF(Y1673&lt;Z1673,"Loss","Draw"))</f>
        <v>Loss</v>
      </c>
      <c r="AB1673" s="7" t="s">
        <v>99</v>
      </c>
      <c r="AC1673" s="7" t="s">
        <v>98</v>
      </c>
      <c r="AD1673" s="7" t="s">
        <v>380</v>
      </c>
      <c r="AE1673" s="7" t="s">
        <v>1762</v>
      </c>
      <c r="AF1673" s="7" t="str">
        <f aca="false">IF(AD1673&lt;AE1673,AD1673,AE1673)</f>
        <v>Arrows, Bandit, Battle Ram, Electro Wizard, Golden Knight, Mega Knight, Mother Witch, Ronin</v>
      </c>
      <c r="AG1673" s="7" t="str">
        <f aca="false">IF(AD1673&lt;AE1673,AE1673,AD1673)</f>
        <v>Bats, Berserker, Bomb Tower, Fire Spirit, Magic Archer, Miner, Royal Delivery, Wall Breakers</v>
      </c>
      <c r="AH1673" s="7" t="str">
        <f aca="false">IF(AD1673=AF1673,AA1673,IF(AA1673="Win","Loss",IF(AA1673="Loss","Win","Draw")))</f>
        <v>Win</v>
      </c>
      <c r="AI1673" s="7" t="s">
        <v>297</v>
      </c>
    </row>
    <row r="1674" customFormat="false" ht="15" hidden="false" customHeight="true" outlineLevel="0" collapsed="false">
      <c r="A1674" s="7" t="s">
        <v>4225</v>
      </c>
      <c r="B1674" s="7" t="n">
        <v>4</v>
      </c>
      <c r="C1674" s="7" t="s">
        <v>1201</v>
      </c>
      <c r="D1674" s="7" t="s">
        <v>1202</v>
      </c>
      <c r="E1674" s="8" t="s">
        <v>1486</v>
      </c>
      <c r="F1674" s="7" t="s">
        <v>1487</v>
      </c>
      <c r="G1674" s="7" t="s">
        <v>4228</v>
      </c>
      <c r="H1674" s="7" t="s">
        <v>391</v>
      </c>
      <c r="I1674" s="7" t="s">
        <v>233</v>
      </c>
      <c r="J1674" s="7" t="s">
        <v>202</v>
      </c>
      <c r="K1674" s="7" t="s">
        <v>201</v>
      </c>
      <c r="L1674" s="7" t="s">
        <v>111</v>
      </c>
      <c r="M1674" s="7" t="s">
        <v>88</v>
      </c>
      <c r="N1674" s="7" t="s">
        <v>157</v>
      </c>
      <c r="O1674" s="7" t="s">
        <v>204</v>
      </c>
      <c r="P1674" s="7" t="s">
        <v>234</v>
      </c>
      <c r="Q1674" s="7" t="s">
        <v>129</v>
      </c>
      <c r="R1674" s="7" t="s">
        <v>128</v>
      </c>
      <c r="S1674" s="7" t="s">
        <v>127</v>
      </c>
      <c r="T1674" s="7" t="s">
        <v>130</v>
      </c>
      <c r="U1674" s="7" t="s">
        <v>133</v>
      </c>
      <c r="V1674" s="7" t="s">
        <v>97</v>
      </c>
      <c r="W1674" s="7" t="s">
        <v>132</v>
      </c>
      <c r="X1674" s="7" t="s">
        <v>86</v>
      </c>
      <c r="Y1674" s="7" t="n">
        <v>1</v>
      </c>
      <c r="Z1674" s="7" t="n">
        <v>0</v>
      </c>
      <c r="AA1674" s="7" t="str">
        <f aca="false">IF(Y1674&gt;Z1674,"Win",IF(Y1674&lt;Z1674,"Loss","Draw"))</f>
        <v>Win</v>
      </c>
      <c r="AB1674" s="7" t="s">
        <v>99</v>
      </c>
      <c r="AC1674" s="7" t="s">
        <v>98</v>
      </c>
      <c r="AD1674" s="7" t="s">
        <v>380</v>
      </c>
      <c r="AE1674" s="7" t="s">
        <v>1385</v>
      </c>
      <c r="AF1674" s="7" t="str">
        <f aca="false">IF(AD1674&lt;AE1674,AD1674,AE1674)</f>
        <v>Arrows, Battle Ram, Electro Wizard, Golden Knight, Mega Knight, Mother Witch, Ronin, Skeleton Dragons</v>
      </c>
      <c r="AG1674" s="7" t="str">
        <f aca="false">IF(AD1674&lt;AE1674,AE1674,AD1674)</f>
        <v>Bats, Berserker, Bomb Tower, Fire Spirit, Magic Archer, Miner, Royal Delivery, Wall Breakers</v>
      </c>
      <c r="AH1674" s="7" t="str">
        <f aca="false">IF(AD1674=AF1674,AA1674,IF(AA1674="Win","Loss",IF(AA1674="Loss","Win","Draw")))</f>
        <v>Loss</v>
      </c>
      <c r="AI1674" s="7" t="s">
        <v>297</v>
      </c>
    </row>
    <row r="1675" customFormat="false" ht="15" hidden="false" customHeight="true" outlineLevel="0" collapsed="false">
      <c r="A1675" s="7" t="s">
        <v>4225</v>
      </c>
      <c r="B1675" s="7" t="n">
        <v>5</v>
      </c>
      <c r="C1675" s="7" t="s">
        <v>1201</v>
      </c>
      <c r="D1675" s="7" t="s">
        <v>1202</v>
      </c>
      <c r="E1675" s="8" t="s">
        <v>1486</v>
      </c>
      <c r="F1675" s="7" t="s">
        <v>1487</v>
      </c>
      <c r="G1675" s="7" t="s">
        <v>4229</v>
      </c>
      <c r="H1675" s="7" t="s">
        <v>391</v>
      </c>
      <c r="I1675" s="7" t="s">
        <v>127</v>
      </c>
      <c r="J1675" s="7" t="s">
        <v>219</v>
      </c>
      <c r="K1675" s="7" t="s">
        <v>141</v>
      </c>
      <c r="L1675" s="7" t="s">
        <v>294</v>
      </c>
      <c r="M1675" s="7" t="s">
        <v>95</v>
      </c>
      <c r="N1675" s="7" t="s">
        <v>173</v>
      </c>
      <c r="O1675" s="7" t="s">
        <v>133</v>
      </c>
      <c r="P1675" s="7" t="s">
        <v>117</v>
      </c>
      <c r="Q1675" s="7" t="s">
        <v>233</v>
      </c>
      <c r="R1675" s="7" t="s">
        <v>202</v>
      </c>
      <c r="S1675" s="7" t="s">
        <v>201</v>
      </c>
      <c r="T1675" s="7" t="s">
        <v>111</v>
      </c>
      <c r="U1675" s="7" t="s">
        <v>88</v>
      </c>
      <c r="V1675" s="7" t="s">
        <v>157</v>
      </c>
      <c r="W1675" s="7" t="s">
        <v>204</v>
      </c>
      <c r="X1675" s="7" t="s">
        <v>234</v>
      </c>
      <c r="Y1675" s="7" t="n">
        <v>0</v>
      </c>
      <c r="Z1675" s="7" t="n">
        <v>1</v>
      </c>
      <c r="AA1675" s="7" t="str">
        <f aca="false">IF(Y1675&gt;Z1675,"Win",IF(Y1675&lt;Z1675,"Loss","Draw"))</f>
        <v>Loss</v>
      </c>
      <c r="AB1675" s="7" t="s">
        <v>99</v>
      </c>
      <c r="AC1675" s="7" t="s">
        <v>99</v>
      </c>
      <c r="AD1675" s="7" t="s">
        <v>2572</v>
      </c>
      <c r="AE1675" s="7" t="s">
        <v>380</v>
      </c>
      <c r="AF1675" s="7" t="str">
        <f aca="false">IF(AD1675&lt;AE1675,AD1675,AE1675)</f>
        <v>Barbarian Barrel, Battle Ram, Giant Skeleton, Lumberjack, Mother Witch, Vines, Wizard, Zappies</v>
      </c>
      <c r="AG1675" s="7" t="str">
        <f aca="false">IF(AD1675&lt;AE1675,AE1675,AD1675)</f>
        <v>Bats, Berserker, Bomb Tower, Fire Spirit, Magic Archer, Miner, Royal Delivery, Wall Breakers</v>
      </c>
      <c r="AH1675" s="7" t="str">
        <f aca="false">IF(AD1675=AF1675,AA1675,IF(AA1675="Win","Loss",IF(AA1675="Loss","Win","Draw")))</f>
        <v>Loss</v>
      </c>
      <c r="AI1675" s="7" t="s">
        <v>297</v>
      </c>
    </row>
    <row r="1676" customFormat="false" ht="15" hidden="false" customHeight="true" outlineLevel="0" collapsed="false">
      <c r="A1676" s="7" t="s">
        <v>4230</v>
      </c>
      <c r="B1676" s="7" t="n">
        <v>1</v>
      </c>
      <c r="C1676" s="7" t="s">
        <v>1201</v>
      </c>
      <c r="D1676" s="7" t="s">
        <v>1202</v>
      </c>
      <c r="E1676" s="8" t="s">
        <v>1486</v>
      </c>
      <c r="F1676" s="7" t="s">
        <v>1487</v>
      </c>
      <c r="G1676" s="7" t="s">
        <v>4231</v>
      </c>
      <c r="H1676" s="7" t="s">
        <v>391</v>
      </c>
      <c r="I1676" s="7" t="s">
        <v>129</v>
      </c>
      <c r="J1676" s="7" t="s">
        <v>128</v>
      </c>
      <c r="K1676" s="7" t="s">
        <v>127</v>
      </c>
      <c r="L1676" s="7" t="s">
        <v>130</v>
      </c>
      <c r="M1676" s="7" t="s">
        <v>133</v>
      </c>
      <c r="N1676" s="7" t="s">
        <v>97</v>
      </c>
      <c r="O1676" s="7" t="s">
        <v>132</v>
      </c>
      <c r="P1676" s="7" t="s">
        <v>131</v>
      </c>
      <c r="Q1676" s="7" t="s">
        <v>233</v>
      </c>
      <c r="R1676" s="7" t="s">
        <v>202</v>
      </c>
      <c r="S1676" s="7" t="s">
        <v>201</v>
      </c>
      <c r="T1676" s="7" t="s">
        <v>111</v>
      </c>
      <c r="U1676" s="7" t="s">
        <v>88</v>
      </c>
      <c r="V1676" s="7" t="s">
        <v>157</v>
      </c>
      <c r="W1676" s="7" t="s">
        <v>204</v>
      </c>
      <c r="X1676" s="7" t="s">
        <v>234</v>
      </c>
      <c r="Y1676" s="7" t="n">
        <v>1</v>
      </c>
      <c r="Z1676" s="7" t="n">
        <v>0</v>
      </c>
      <c r="AA1676" s="7" t="str">
        <f aca="false">IF(Y1676&gt;Z1676,"Win",IF(Y1676&lt;Z1676,"Loss","Draw"))</f>
        <v>Win</v>
      </c>
      <c r="AB1676" s="7" t="s">
        <v>99</v>
      </c>
      <c r="AC1676" s="7" t="s">
        <v>99</v>
      </c>
      <c r="AD1676" s="7" t="s">
        <v>1762</v>
      </c>
      <c r="AE1676" s="7" t="s">
        <v>380</v>
      </c>
      <c r="AF1676" s="7" t="str">
        <f aca="false">IF(AD1676&lt;AE1676,AD1676,AE1676)</f>
        <v>Arrows, Bandit, Battle Ram, Electro Wizard, Golden Knight, Mega Knight, Mother Witch, Ronin</v>
      </c>
      <c r="AG1676" s="7" t="str">
        <f aca="false">IF(AD1676&lt;AE1676,AE1676,AD1676)</f>
        <v>Bats, Berserker, Bomb Tower, Fire Spirit, Magic Archer, Miner, Royal Delivery, Wall Breakers</v>
      </c>
      <c r="AH1676" s="7" t="str">
        <f aca="false">IF(AD1676=AF1676,AA1676,IF(AA1676="Win","Loss",IF(AA1676="Loss","Win","Draw")))</f>
        <v>Win</v>
      </c>
      <c r="AI1676" s="7" t="s">
        <v>297</v>
      </c>
    </row>
    <row r="1677" customFormat="false" ht="15" hidden="false" customHeight="true" outlineLevel="0" collapsed="false">
      <c r="A1677" s="7" t="s">
        <v>4232</v>
      </c>
      <c r="B1677" s="7" t="n">
        <v>1</v>
      </c>
      <c r="C1677" s="7" t="s">
        <v>1201</v>
      </c>
      <c r="D1677" s="7" t="s">
        <v>1202</v>
      </c>
      <c r="E1677" s="8" t="s">
        <v>1486</v>
      </c>
      <c r="F1677" s="7" t="s">
        <v>1487</v>
      </c>
      <c r="G1677" s="7" t="s">
        <v>4233</v>
      </c>
      <c r="H1677" s="7" t="s">
        <v>391</v>
      </c>
      <c r="I1677" s="7" t="s">
        <v>127</v>
      </c>
      <c r="J1677" s="7" t="s">
        <v>219</v>
      </c>
      <c r="K1677" s="7" t="s">
        <v>141</v>
      </c>
      <c r="L1677" s="7" t="s">
        <v>294</v>
      </c>
      <c r="M1677" s="7" t="s">
        <v>95</v>
      </c>
      <c r="N1677" s="7" t="s">
        <v>173</v>
      </c>
      <c r="O1677" s="7" t="s">
        <v>133</v>
      </c>
      <c r="P1677" s="7" t="s">
        <v>117</v>
      </c>
      <c r="Q1677" s="7" t="s">
        <v>233</v>
      </c>
      <c r="R1677" s="7" t="s">
        <v>202</v>
      </c>
      <c r="S1677" s="7" t="s">
        <v>201</v>
      </c>
      <c r="T1677" s="7" t="s">
        <v>111</v>
      </c>
      <c r="U1677" s="7" t="s">
        <v>89</v>
      </c>
      <c r="V1677" s="7" t="s">
        <v>157</v>
      </c>
      <c r="W1677" s="7" t="s">
        <v>126</v>
      </c>
      <c r="X1677" s="7" t="s">
        <v>234</v>
      </c>
      <c r="Y1677" s="7" t="n">
        <v>1</v>
      </c>
      <c r="Z1677" s="7" t="n">
        <v>0</v>
      </c>
      <c r="AA1677" s="7" t="str">
        <f aca="false">IF(Y1677&gt;Z1677,"Win",IF(Y1677&lt;Z1677,"Loss","Draw"))</f>
        <v>Win</v>
      </c>
      <c r="AB1677" s="7" t="s">
        <v>99</v>
      </c>
      <c r="AC1677" s="7" t="s">
        <v>99</v>
      </c>
      <c r="AD1677" s="7" t="s">
        <v>2572</v>
      </c>
      <c r="AE1677" s="7" t="s">
        <v>415</v>
      </c>
      <c r="AF1677" s="7" t="str">
        <f aca="false">IF(AD1677&lt;AE1677,AD1677,AE1677)</f>
        <v>Barbarian Barrel, Battle Ram, Giant Skeleton, Lumberjack, Mother Witch, Vines, Wizard, Zappies</v>
      </c>
      <c r="AG1677" s="7" t="str">
        <f aca="false">IF(AD1677&lt;AE1677,AE1677,AD1677)</f>
        <v>Bats, Bomb Tower, Fire Spirit, Magic Archer, Miner, Skeletons, The Log, Wall Breakers</v>
      </c>
      <c r="AH1677" s="7" t="str">
        <f aca="false">IF(AD1677=AF1677,AA1677,IF(AA1677="Win","Loss",IF(AA1677="Loss","Win","Draw")))</f>
        <v>Win</v>
      </c>
      <c r="AI1677" s="7" t="s">
        <v>297</v>
      </c>
    </row>
    <row r="1678" customFormat="false" ht="15" hidden="false" customHeight="true" outlineLevel="0" collapsed="false">
      <c r="A1678" s="5" t="s">
        <v>4234</v>
      </c>
      <c r="B1678" s="5" t="n">
        <v>1</v>
      </c>
      <c r="C1678" s="5" t="s">
        <v>1201</v>
      </c>
      <c r="D1678" s="5" t="s">
        <v>1202</v>
      </c>
      <c r="E1678" s="5" t="s">
        <v>1739</v>
      </c>
      <c r="F1678" s="5" t="s">
        <v>1740</v>
      </c>
      <c r="G1678" s="5" t="s">
        <v>3554</v>
      </c>
      <c r="H1678" s="5" t="s">
        <v>163</v>
      </c>
      <c r="I1678" s="5" t="s">
        <v>141</v>
      </c>
      <c r="J1678" s="5" t="s">
        <v>95</v>
      </c>
      <c r="K1678" s="5" t="s">
        <v>107</v>
      </c>
      <c r="L1678" s="5" t="s">
        <v>177</v>
      </c>
      <c r="M1678" s="5" t="s">
        <v>178</v>
      </c>
      <c r="N1678" s="5" t="s">
        <v>93</v>
      </c>
      <c r="O1678" s="5" t="s">
        <v>143</v>
      </c>
      <c r="P1678" s="5" t="s">
        <v>150</v>
      </c>
      <c r="Q1678" s="5" t="s">
        <v>201</v>
      </c>
      <c r="R1678" s="5" t="s">
        <v>172</v>
      </c>
      <c r="S1678" s="5" t="s">
        <v>153</v>
      </c>
      <c r="T1678" s="5" t="s">
        <v>111</v>
      </c>
      <c r="U1678" s="5" t="s">
        <v>97</v>
      </c>
      <c r="V1678" s="5" t="s">
        <v>116</v>
      </c>
      <c r="W1678" s="5" t="s">
        <v>126</v>
      </c>
      <c r="X1678" s="5" t="s">
        <v>89</v>
      </c>
      <c r="Y1678" s="5" t="n">
        <v>0</v>
      </c>
      <c r="Z1678" s="5" t="n">
        <v>1</v>
      </c>
      <c r="AA1678" s="5" t="str">
        <f aca="false">IF(Y1678&gt;Z1678,"Win",IF(Y1678&lt;Z1678,"Loss","Draw"))</f>
        <v>Loss</v>
      </c>
      <c r="AB1678" s="5" t="s">
        <v>98</v>
      </c>
      <c r="AC1678" s="5" t="s">
        <v>99</v>
      </c>
      <c r="AD1678" s="5" t="s">
        <v>180</v>
      </c>
      <c r="AE1678" s="5" t="s">
        <v>3555</v>
      </c>
      <c r="AF1678" s="5" t="str">
        <f aca="false">IF(AD1678&lt;AE1678,AD1678,AE1678)</f>
        <v>Barbarian Barrel, Electro Spirit, Fireball, Goblin Cage, Heal Spirit, Lumberjack, Phoenix, Royal Giant</v>
      </c>
      <c r="AG1678" s="5" t="str">
        <f aca="false">IF(AD1678&lt;AE1678,AE1678,AD1678)</f>
        <v>Cannon, Miner, Musketeer, Poison, Ronin, Skeletons, The Log, Wall Breakers</v>
      </c>
      <c r="AH1678" s="5" t="str">
        <f aca="false">IF(AD1678=AF1678,AA1678,IF(AA1678="Win","Loss",IF(AA1678="Loss","Win","Draw")))</f>
        <v>Loss</v>
      </c>
      <c r="AI1678" s="5" t="s">
        <v>297</v>
      </c>
    </row>
    <row r="1679" customFormat="false" ht="15" hidden="false" customHeight="true" outlineLevel="0" collapsed="false">
      <c r="A1679" s="5" t="s">
        <v>4234</v>
      </c>
      <c r="B1679" s="5" t="n">
        <v>2</v>
      </c>
      <c r="C1679" s="5" t="s">
        <v>1201</v>
      </c>
      <c r="D1679" s="5" t="s">
        <v>1202</v>
      </c>
      <c r="E1679" s="5" t="s">
        <v>1739</v>
      </c>
      <c r="F1679" s="5" t="s">
        <v>1740</v>
      </c>
      <c r="G1679" s="5" t="s">
        <v>3556</v>
      </c>
      <c r="H1679" s="5" t="s">
        <v>163</v>
      </c>
      <c r="I1679" s="5" t="s">
        <v>84</v>
      </c>
      <c r="J1679" s="5" t="s">
        <v>241</v>
      </c>
      <c r="K1679" s="5" t="s">
        <v>114</v>
      </c>
      <c r="L1679" s="5" t="s">
        <v>118</v>
      </c>
      <c r="M1679" s="5" t="s">
        <v>119</v>
      </c>
      <c r="N1679" s="5" t="s">
        <v>115</v>
      </c>
      <c r="O1679" s="5" t="s">
        <v>116</v>
      </c>
      <c r="P1679" s="5" t="s">
        <v>138</v>
      </c>
      <c r="Q1679" s="5" t="s">
        <v>127</v>
      </c>
      <c r="R1679" s="5" t="s">
        <v>140</v>
      </c>
      <c r="S1679" s="5" t="s">
        <v>124</v>
      </c>
      <c r="T1679" s="5" t="s">
        <v>449</v>
      </c>
      <c r="U1679" s="5" t="s">
        <v>142</v>
      </c>
      <c r="V1679" s="5" t="s">
        <v>131</v>
      </c>
      <c r="W1679" s="5" t="s">
        <v>95</v>
      </c>
      <c r="X1679" s="5" t="s">
        <v>133</v>
      </c>
      <c r="Y1679" s="5" t="n">
        <v>0</v>
      </c>
      <c r="Z1679" s="5" t="n">
        <v>3</v>
      </c>
      <c r="AA1679" s="5" t="str">
        <f aca="false">IF(Y1679&gt;Z1679,"Win",IF(Y1679&lt;Z1679,"Loss","Draw"))</f>
        <v>Loss</v>
      </c>
      <c r="AB1679" s="5" t="s">
        <v>98</v>
      </c>
      <c r="AC1679" s="5" t="s">
        <v>99</v>
      </c>
      <c r="AD1679" s="5" t="s">
        <v>1369</v>
      </c>
      <c r="AE1679" s="5" t="s">
        <v>3557</v>
      </c>
      <c r="AF1679" s="5" t="str">
        <f aca="false">IF(AD1679&lt;AE1679,AD1679,AE1679)</f>
        <v>Archers, Giant Snowball, Goblin Demolisher, Goblin Hut, Graveyard, Ice Spirit, Knight, Poison</v>
      </c>
      <c r="AG1679" s="5" t="str">
        <f aca="false">IF(AD1679&lt;AE1679,AE1679,AD1679)</f>
        <v>Bandit, Barbarian Barrel, Battle Ram, Elixir Collector, Ice Golem, Mother Witch, Royal Ghost, Three Musketeers</v>
      </c>
      <c r="AH1679" s="5" t="str">
        <f aca="false">IF(AD1679=AF1679,AA1679,IF(AA1679="Win","Loss",IF(AA1679="Loss","Win","Draw")))</f>
        <v>Loss</v>
      </c>
      <c r="AI1679" s="5" t="s">
        <v>297</v>
      </c>
    </row>
    <row r="1680" customFormat="false" ht="15" hidden="false" customHeight="true" outlineLevel="0" collapsed="false">
      <c r="A1680" s="5" t="s">
        <v>4234</v>
      </c>
      <c r="B1680" s="5" t="n">
        <v>3</v>
      </c>
      <c r="C1680" s="5" t="s">
        <v>1201</v>
      </c>
      <c r="D1680" s="5" t="s">
        <v>1202</v>
      </c>
      <c r="E1680" s="5" t="s">
        <v>1739</v>
      </c>
      <c r="F1680" s="5" t="s">
        <v>1740</v>
      </c>
      <c r="G1680" s="5" t="s">
        <v>3558</v>
      </c>
      <c r="H1680" s="5" t="s">
        <v>163</v>
      </c>
      <c r="I1680" s="5" t="s">
        <v>203</v>
      </c>
      <c r="J1680" s="5" t="s">
        <v>151</v>
      </c>
      <c r="K1680" s="5" t="s">
        <v>159</v>
      </c>
      <c r="L1680" s="5" t="s">
        <v>201</v>
      </c>
      <c r="M1680" s="5" t="s">
        <v>126</v>
      </c>
      <c r="N1680" s="5" t="s">
        <v>157</v>
      </c>
      <c r="O1680" s="5" t="s">
        <v>153</v>
      </c>
      <c r="P1680" s="5" t="s">
        <v>89</v>
      </c>
      <c r="Q1680" s="5" t="s">
        <v>152</v>
      </c>
      <c r="R1680" s="5" t="s">
        <v>128</v>
      </c>
      <c r="S1680" s="5" t="s">
        <v>107</v>
      </c>
      <c r="T1680" s="5" t="s">
        <v>306</v>
      </c>
      <c r="U1680" s="5" t="s">
        <v>85</v>
      </c>
      <c r="V1680" s="5" t="s">
        <v>307</v>
      </c>
      <c r="W1680" s="5" t="s">
        <v>187</v>
      </c>
      <c r="X1680" s="5" t="s">
        <v>242</v>
      </c>
      <c r="Y1680" s="5" t="n">
        <v>1</v>
      </c>
      <c r="Z1680" s="5" t="n">
        <v>0</v>
      </c>
      <c r="AA1680" s="5" t="str">
        <f aca="false">IF(Y1680&gt;Z1680,"Win",IF(Y1680&lt;Z1680,"Loss","Draw"))</f>
        <v>Win</v>
      </c>
      <c r="AB1680" s="5" t="s">
        <v>98</v>
      </c>
      <c r="AC1680" s="5" t="s">
        <v>99</v>
      </c>
      <c r="AD1680" s="5" t="s">
        <v>3559</v>
      </c>
      <c r="AE1680" s="5" t="s">
        <v>308</v>
      </c>
      <c r="AF1680" s="5" t="str">
        <f aca="false">IF(AD1680&lt;AE1680,AD1680,AE1680)</f>
        <v>Baby Dragon, Bomber, Goblin Cage, Golden Knight, Golem, Ice Wizard, Lightning, Tornado</v>
      </c>
      <c r="AG1680" s="5" t="str">
        <f aca="false">IF(AD1680&lt;AE1680,AE1680,AD1680)</f>
        <v>Cannon, Dart Goblin, Fire Spirit, Goblin Barrel, Mighty Miner, Skeletons, The Log, Wall Breakers</v>
      </c>
      <c r="AH1680" s="5" t="str">
        <f aca="false">IF(AD1680=AF1680,AA1680,IF(AA1680="Win","Loss",IF(AA1680="Loss","Win","Draw")))</f>
        <v>Loss</v>
      </c>
      <c r="AI1680" s="5" t="s">
        <v>297</v>
      </c>
    </row>
    <row r="1681" customFormat="false" ht="15" hidden="false" customHeight="true" outlineLevel="0" collapsed="false">
      <c r="A1681" s="7" t="s">
        <v>4235</v>
      </c>
      <c r="B1681" s="7" t="n">
        <v>1</v>
      </c>
      <c r="C1681" s="7" t="s">
        <v>1201</v>
      </c>
      <c r="D1681" s="7" t="s">
        <v>1202</v>
      </c>
      <c r="E1681" s="7" t="s">
        <v>1739</v>
      </c>
      <c r="F1681" s="7" t="s">
        <v>1740</v>
      </c>
      <c r="G1681" s="7" t="s">
        <v>3561</v>
      </c>
      <c r="H1681" s="7" t="s">
        <v>163</v>
      </c>
      <c r="I1681" s="7" t="s">
        <v>113</v>
      </c>
      <c r="J1681" s="7" t="s">
        <v>95</v>
      </c>
      <c r="K1681" s="7" t="s">
        <v>87</v>
      </c>
      <c r="L1681" s="7" t="s">
        <v>118</v>
      </c>
      <c r="M1681" s="7" t="s">
        <v>126</v>
      </c>
      <c r="N1681" s="7" t="s">
        <v>115</v>
      </c>
      <c r="O1681" s="7" t="s">
        <v>241</v>
      </c>
      <c r="P1681" s="7" t="s">
        <v>116</v>
      </c>
      <c r="Q1681" s="7" t="s">
        <v>137</v>
      </c>
      <c r="R1681" s="7" t="s">
        <v>241</v>
      </c>
      <c r="S1681" s="7" t="s">
        <v>114</v>
      </c>
      <c r="T1681" s="7" t="s">
        <v>157</v>
      </c>
      <c r="U1681" s="7" t="s">
        <v>126</v>
      </c>
      <c r="V1681" s="7" t="s">
        <v>116</v>
      </c>
      <c r="W1681" s="7" t="s">
        <v>87</v>
      </c>
      <c r="X1681" s="7" t="s">
        <v>242</v>
      </c>
      <c r="Y1681" s="7" t="n">
        <v>0</v>
      </c>
      <c r="Z1681" s="7" t="n">
        <v>1</v>
      </c>
      <c r="AA1681" s="7" t="str">
        <f aca="false">IF(Y1681&gt;Z1681,"Win",IF(Y1681&lt;Z1681,"Loss","Draw"))</f>
        <v>Loss</v>
      </c>
      <c r="AB1681" s="7" t="s">
        <v>99</v>
      </c>
      <c r="AC1681" s="7" t="s">
        <v>99</v>
      </c>
      <c r="AD1681" s="7" t="s">
        <v>776</v>
      </c>
      <c r="AE1681" s="7" t="s">
        <v>243</v>
      </c>
      <c r="AF1681" s="7" t="str">
        <f aca="false">IF(AD1681&lt;AE1681,AD1681,AE1681)</f>
        <v>Barbarian Barrel, Furnace, Graveyard, Ice Spirit, Knight, Poison, Skeletons, Tesla</v>
      </c>
      <c r="AG1681" s="7" t="str">
        <f aca="false">IF(AD1681&lt;AE1681,AE1681,AD1681)</f>
        <v>Bomber, Fire Spirit, Giant Snowball, Goblin Drill, Knight, Poison, Skeletons, Tesla</v>
      </c>
      <c r="AH1681" s="7" t="str">
        <f aca="false">IF(AD1681=AF1681,AA1681,IF(AA1681="Win","Loss",IF(AA1681="Loss","Win","Draw")))</f>
        <v>Loss</v>
      </c>
      <c r="AI1681" s="7" t="s">
        <v>297</v>
      </c>
    </row>
    <row r="1682" customFormat="false" ht="15" hidden="false" customHeight="true" outlineLevel="0" collapsed="false">
      <c r="A1682" s="7" t="s">
        <v>4235</v>
      </c>
      <c r="B1682" s="7" t="n">
        <v>2</v>
      </c>
      <c r="C1682" s="7" t="s">
        <v>1201</v>
      </c>
      <c r="D1682" s="7" t="s">
        <v>1202</v>
      </c>
      <c r="E1682" s="7" t="s">
        <v>1739</v>
      </c>
      <c r="F1682" s="7" t="s">
        <v>1740</v>
      </c>
      <c r="G1682" s="7" t="s">
        <v>3562</v>
      </c>
      <c r="H1682" s="7" t="s">
        <v>163</v>
      </c>
      <c r="I1682" s="7" t="s">
        <v>114</v>
      </c>
      <c r="J1682" s="7" t="s">
        <v>151</v>
      </c>
      <c r="K1682" s="7" t="s">
        <v>153</v>
      </c>
      <c r="L1682" s="7" t="s">
        <v>137</v>
      </c>
      <c r="M1682" s="7" t="s">
        <v>249</v>
      </c>
      <c r="N1682" s="7" t="s">
        <v>157</v>
      </c>
      <c r="O1682" s="7" t="s">
        <v>88</v>
      </c>
      <c r="P1682" s="7" t="s">
        <v>242</v>
      </c>
      <c r="Q1682" s="7" t="s">
        <v>208</v>
      </c>
      <c r="R1682" s="7" t="s">
        <v>188</v>
      </c>
      <c r="S1682" s="7" t="s">
        <v>109</v>
      </c>
      <c r="T1682" s="7" t="s">
        <v>110</v>
      </c>
      <c r="U1682" s="7" t="s">
        <v>112</v>
      </c>
      <c r="V1682" s="7" t="s">
        <v>88</v>
      </c>
      <c r="W1682" s="7" t="s">
        <v>93</v>
      </c>
      <c r="X1682" s="7" t="s">
        <v>86</v>
      </c>
      <c r="Y1682" s="7" t="n">
        <v>1</v>
      </c>
      <c r="Z1682" s="7" t="n">
        <v>0</v>
      </c>
      <c r="AA1682" s="7" t="str">
        <f aca="false">IF(Y1682&gt;Z1682,"Win",IF(Y1682&lt;Z1682,"Loss","Draw"))</f>
        <v>Win</v>
      </c>
      <c r="AB1682" s="7" t="s">
        <v>99</v>
      </c>
      <c r="AC1682" s="7" t="s">
        <v>99</v>
      </c>
      <c r="AD1682" s="7" t="s">
        <v>3563</v>
      </c>
      <c r="AE1682" s="7" t="s">
        <v>368</v>
      </c>
      <c r="AF1682" s="7" t="str">
        <f aca="false">IF(AD1682&lt;AE1682,AD1682,AE1682)</f>
        <v>Berserker, Bomber, Cannon, Fire Spirit, Giant Snowball, Goblin Drill, Mighty Miner, Rocket</v>
      </c>
      <c r="AG1682" s="7" t="str">
        <f aca="false">IF(AD1682&lt;AE1682,AE1682,AD1682)</f>
        <v>Berserker, Fireball, Lava Hound, Skeleton Dragons, Spirit Empress, Tombstone, Valkyrie, Zap</v>
      </c>
      <c r="AH1682" s="7" t="str">
        <f aca="false">IF(AD1682=AF1682,AA1682,IF(AA1682="Win","Loss",IF(AA1682="Loss","Win","Draw")))</f>
        <v>Win</v>
      </c>
      <c r="AI1682" s="7" t="s">
        <v>297</v>
      </c>
    </row>
    <row r="1683" customFormat="false" ht="15" hidden="false" customHeight="true" outlineLevel="0" collapsed="false">
      <c r="A1683" s="7" t="s">
        <v>4235</v>
      </c>
      <c r="B1683" s="7" t="n">
        <v>3</v>
      </c>
      <c r="C1683" s="7" t="s">
        <v>1201</v>
      </c>
      <c r="D1683" s="7" t="s">
        <v>1202</v>
      </c>
      <c r="E1683" s="7" t="s">
        <v>1739</v>
      </c>
      <c r="F1683" s="7" t="s">
        <v>1740</v>
      </c>
      <c r="G1683" s="7" t="s">
        <v>3564</v>
      </c>
      <c r="H1683" s="7" t="s">
        <v>163</v>
      </c>
      <c r="I1683" s="7" t="s">
        <v>185</v>
      </c>
      <c r="J1683" s="7" t="s">
        <v>186</v>
      </c>
      <c r="K1683" s="7" t="s">
        <v>109</v>
      </c>
      <c r="L1683" s="7" t="s">
        <v>188</v>
      </c>
      <c r="M1683" s="7" t="s">
        <v>86</v>
      </c>
      <c r="N1683" s="7" t="s">
        <v>117</v>
      </c>
      <c r="O1683" s="7" t="s">
        <v>111</v>
      </c>
      <c r="P1683" s="7" t="s">
        <v>187</v>
      </c>
      <c r="Q1683" s="7" t="s">
        <v>185</v>
      </c>
      <c r="R1683" s="7" t="s">
        <v>91</v>
      </c>
      <c r="S1683" s="7" t="s">
        <v>153</v>
      </c>
      <c r="T1683" s="7" t="s">
        <v>165</v>
      </c>
      <c r="U1683" s="7" t="s">
        <v>97</v>
      </c>
      <c r="V1683" s="7" t="s">
        <v>85</v>
      </c>
      <c r="W1683" s="7" t="s">
        <v>89</v>
      </c>
      <c r="X1683" s="7" t="s">
        <v>150</v>
      </c>
      <c r="Y1683" s="7" t="n">
        <v>1</v>
      </c>
      <c r="Z1683" s="7" t="n">
        <v>0</v>
      </c>
      <c r="AA1683" s="7" t="str">
        <f aca="false">IF(Y1683&gt;Z1683,"Win",IF(Y1683&lt;Z1683,"Loss","Draw"))</f>
        <v>Win</v>
      </c>
      <c r="AB1683" s="7" t="s">
        <v>99</v>
      </c>
      <c r="AC1683" s="7" t="s">
        <v>99</v>
      </c>
      <c r="AD1683" s="7" t="s">
        <v>813</v>
      </c>
      <c r="AE1683" s="7" t="s">
        <v>3565</v>
      </c>
      <c r="AF1683" s="7" t="str">
        <f aca="false">IF(AD1683&lt;AE1683,AD1683,AE1683)</f>
        <v>Balloon, Executioner, Giant Skeleton, Miner, Skeleton Dragons, Tombstone, Tornado, Zap</v>
      </c>
      <c r="AG1683" s="7" t="str">
        <f aca="false">IF(AD1683&lt;AE1683,AE1683,AD1683)</f>
        <v>Cannon, Electro Spirit, Executioner, Goblins, Hog Rider, Lightning, Ronin, The Log</v>
      </c>
      <c r="AH1683" s="7" t="str">
        <f aca="false">IF(AD1683=AF1683,AA1683,IF(AA1683="Win","Loss",IF(AA1683="Loss","Win","Draw")))</f>
        <v>Win</v>
      </c>
      <c r="AI1683" s="7" t="s">
        <v>297</v>
      </c>
    </row>
    <row r="1684" customFormat="false" ht="15" hidden="false" customHeight="true" outlineLevel="0" collapsed="false">
      <c r="A1684" s="7" t="s">
        <v>4236</v>
      </c>
      <c r="B1684" s="7" t="n">
        <v>1</v>
      </c>
      <c r="C1684" s="7" t="s">
        <v>1201</v>
      </c>
      <c r="D1684" s="7" t="s">
        <v>1202</v>
      </c>
      <c r="E1684" s="7" t="s">
        <v>1739</v>
      </c>
      <c r="F1684" s="7" t="s">
        <v>1740</v>
      </c>
      <c r="G1684" s="7" t="s">
        <v>3567</v>
      </c>
      <c r="H1684" s="7" t="s">
        <v>163</v>
      </c>
      <c r="I1684" s="7" t="s">
        <v>84</v>
      </c>
      <c r="J1684" s="7" t="s">
        <v>158</v>
      </c>
      <c r="K1684" s="7" t="s">
        <v>114</v>
      </c>
      <c r="L1684" s="7" t="s">
        <v>130</v>
      </c>
      <c r="M1684" s="7" t="s">
        <v>447</v>
      </c>
      <c r="N1684" s="7" t="s">
        <v>173</v>
      </c>
      <c r="O1684" s="7" t="s">
        <v>115</v>
      </c>
      <c r="P1684" s="7" t="s">
        <v>126</v>
      </c>
      <c r="Q1684" s="7" t="s">
        <v>82</v>
      </c>
      <c r="R1684" s="7" t="s">
        <v>151</v>
      </c>
      <c r="S1684" s="7" t="s">
        <v>152</v>
      </c>
      <c r="T1684" s="7" t="s">
        <v>85</v>
      </c>
      <c r="U1684" s="7" t="s">
        <v>150</v>
      </c>
      <c r="V1684" s="7" t="s">
        <v>126</v>
      </c>
      <c r="W1684" s="7" t="s">
        <v>89</v>
      </c>
      <c r="X1684" s="7" t="s">
        <v>153</v>
      </c>
      <c r="Y1684" s="7" t="n">
        <v>0</v>
      </c>
      <c r="Z1684" s="7" t="n">
        <v>1</v>
      </c>
      <c r="AA1684" s="7" t="str">
        <f aca="false">IF(Y1684&gt;Z1684,"Win",IF(Y1684&lt;Z1684,"Loss","Draw"))</f>
        <v>Loss</v>
      </c>
      <c r="AB1684" s="7" t="s">
        <v>99</v>
      </c>
      <c r="AC1684" s="7" t="s">
        <v>99</v>
      </c>
      <c r="AD1684" s="7" t="s">
        <v>1338</v>
      </c>
      <c r="AE1684" s="7" t="s">
        <v>155</v>
      </c>
      <c r="AF1684" s="7" t="str">
        <f aca="false">IF(AD1684&lt;AE1684,AD1684,AE1684)</f>
        <v>Archers, Arrows, Bowler, Giant, Giant Snowball, Graveyard, Skeletons, Zappies</v>
      </c>
      <c r="AG1684" s="7" t="str">
        <f aca="false">IF(AD1684&lt;AE1684,AE1684,AD1684)</f>
        <v>Baby Dragon, Cannon, Electro Spirit, Lightning, Mighty Miner, Royal Hogs, Skeletons, The Log</v>
      </c>
      <c r="AH1684" s="7" t="str">
        <f aca="false">IF(AD1684=AF1684,AA1684,IF(AA1684="Win","Loss",IF(AA1684="Loss","Win","Draw")))</f>
        <v>Loss</v>
      </c>
      <c r="AI1684" s="7" t="s">
        <v>297</v>
      </c>
    </row>
    <row r="1685" customFormat="false" ht="15" hidden="false" customHeight="true" outlineLevel="0" collapsed="false">
      <c r="A1685" s="7" t="s">
        <v>4236</v>
      </c>
      <c r="B1685" s="7" t="n">
        <v>2</v>
      </c>
      <c r="C1685" s="7" t="s">
        <v>1201</v>
      </c>
      <c r="D1685" s="7" t="s">
        <v>1202</v>
      </c>
      <c r="E1685" s="7" t="s">
        <v>1739</v>
      </c>
      <c r="F1685" s="7" t="s">
        <v>1740</v>
      </c>
      <c r="G1685" s="7" t="s">
        <v>3568</v>
      </c>
      <c r="H1685" s="7" t="s">
        <v>163</v>
      </c>
      <c r="I1685" s="7" t="s">
        <v>233</v>
      </c>
      <c r="J1685" s="7" t="s">
        <v>202</v>
      </c>
      <c r="K1685" s="7" t="s">
        <v>201</v>
      </c>
      <c r="L1685" s="7" t="s">
        <v>111</v>
      </c>
      <c r="M1685" s="7" t="s">
        <v>88</v>
      </c>
      <c r="N1685" s="7" t="s">
        <v>157</v>
      </c>
      <c r="O1685" s="7" t="s">
        <v>89</v>
      </c>
      <c r="P1685" s="7" t="s">
        <v>234</v>
      </c>
      <c r="Q1685" s="7" t="s">
        <v>92</v>
      </c>
      <c r="R1685" s="7" t="s">
        <v>91</v>
      </c>
      <c r="S1685" s="7" t="s">
        <v>90</v>
      </c>
      <c r="T1685" s="7" t="s">
        <v>97</v>
      </c>
      <c r="U1685" s="7" t="s">
        <v>93</v>
      </c>
      <c r="V1685" s="7" t="s">
        <v>94</v>
      </c>
      <c r="W1685" s="7" t="s">
        <v>96</v>
      </c>
      <c r="X1685" s="7" t="s">
        <v>95</v>
      </c>
      <c r="Y1685" s="7" t="n">
        <v>1</v>
      </c>
      <c r="Z1685" s="7" t="n">
        <v>0</v>
      </c>
      <c r="AA1685" s="7" t="str">
        <f aca="false">IF(Y1685&gt;Z1685,"Win",IF(Y1685&lt;Z1685,"Loss","Draw"))</f>
        <v>Win</v>
      </c>
      <c r="AB1685" s="7" t="s">
        <v>99</v>
      </c>
      <c r="AC1685" s="7" t="s">
        <v>99</v>
      </c>
      <c r="AD1685" s="7" t="s">
        <v>1858</v>
      </c>
      <c r="AE1685" s="7" t="s">
        <v>101</v>
      </c>
      <c r="AF1685" s="7" t="str">
        <f aca="false">IF(AD1685&lt;AE1685,AD1685,AE1685)</f>
        <v>Barbarian Barrel, Fireball, Goblins, Minions, Mortar, Rascals, Ronin, Skeleton Barrel</v>
      </c>
      <c r="AG1685" s="7" t="str">
        <f aca="false">IF(AD1685&lt;AE1685,AE1685,AD1685)</f>
        <v>Bats, Berserker, Bomb Tower, Fire Spirit, Magic Archer, Miner, The Log, Wall Breakers</v>
      </c>
      <c r="AH1685" s="7" t="str">
        <f aca="false">IF(AD1685=AF1685,AA1685,IF(AA1685="Win","Loss",IF(AA1685="Loss","Win","Draw")))</f>
        <v>Loss</v>
      </c>
      <c r="AI1685" s="7" t="s">
        <v>297</v>
      </c>
    </row>
    <row r="1686" customFormat="false" ht="15" hidden="false" customHeight="true" outlineLevel="0" collapsed="false">
      <c r="A1686" s="7" t="s">
        <v>4236</v>
      </c>
      <c r="B1686" s="7" t="n">
        <v>3</v>
      </c>
      <c r="C1686" s="7" t="s">
        <v>1201</v>
      </c>
      <c r="D1686" s="7" t="s">
        <v>1202</v>
      </c>
      <c r="E1686" s="7" t="s">
        <v>1739</v>
      </c>
      <c r="F1686" s="7" t="s">
        <v>1740</v>
      </c>
      <c r="G1686" s="7" t="s">
        <v>3569</v>
      </c>
      <c r="H1686" s="7" t="s">
        <v>163</v>
      </c>
      <c r="I1686" s="7" t="s">
        <v>152</v>
      </c>
      <c r="J1686" s="7" t="s">
        <v>128</v>
      </c>
      <c r="K1686" s="7" t="s">
        <v>107</v>
      </c>
      <c r="L1686" s="7" t="s">
        <v>306</v>
      </c>
      <c r="M1686" s="7" t="s">
        <v>85</v>
      </c>
      <c r="N1686" s="7" t="s">
        <v>307</v>
      </c>
      <c r="O1686" s="7" t="s">
        <v>187</v>
      </c>
      <c r="P1686" s="7" t="s">
        <v>95</v>
      </c>
      <c r="Q1686" s="7" t="s">
        <v>129</v>
      </c>
      <c r="R1686" s="7" t="s">
        <v>158</v>
      </c>
      <c r="S1686" s="7" t="s">
        <v>128</v>
      </c>
      <c r="T1686" s="7" t="s">
        <v>165</v>
      </c>
      <c r="U1686" s="7" t="s">
        <v>112</v>
      </c>
      <c r="V1686" s="7" t="s">
        <v>133</v>
      </c>
      <c r="W1686" s="7" t="s">
        <v>130</v>
      </c>
      <c r="X1686" s="7" t="s">
        <v>109</v>
      </c>
      <c r="Y1686" s="7" t="n">
        <v>1</v>
      </c>
      <c r="Z1686" s="7" t="n">
        <v>0</v>
      </c>
      <c r="AA1686" s="7" t="str">
        <f aca="false">IF(Y1686&gt;Z1686,"Win",IF(Y1686&lt;Z1686,"Loss","Draw"))</f>
        <v>Win</v>
      </c>
      <c r="AB1686" s="7" t="s">
        <v>99</v>
      </c>
      <c r="AC1686" s="7" t="s">
        <v>99</v>
      </c>
      <c r="AD1686" s="7" t="s">
        <v>603</v>
      </c>
      <c r="AE1686" s="7" t="s">
        <v>1430</v>
      </c>
      <c r="AF1686" s="7" t="str">
        <f aca="false">IF(AD1686&lt;AE1686,AD1686,AE1686)</f>
        <v>Arrows, Bowler, Golden Knight, Hog Rider, Mega Knight, Mother Witch, Spirit Empress, Zap</v>
      </c>
      <c r="AG1686" s="7" t="str">
        <f aca="false">IF(AD1686&lt;AE1686,AE1686,AD1686)</f>
        <v>Baby Dragon, Barbarian Barrel, Goblin Cage, Golden Knight, Golem, Ice Wizard, Lightning, Tornado</v>
      </c>
      <c r="AH1686" s="7" t="str">
        <f aca="false">IF(AD1686=AF1686,AA1686,IF(AA1686="Win","Loss",IF(AA1686="Loss","Win","Draw")))</f>
        <v>Loss</v>
      </c>
      <c r="AI1686" s="7" t="s">
        <v>297</v>
      </c>
    </row>
    <row r="1687" customFormat="false" ht="15" hidden="false" customHeight="true" outlineLevel="0" collapsed="false">
      <c r="A1687" s="7" t="s">
        <v>4237</v>
      </c>
      <c r="B1687" s="7" t="n">
        <v>1</v>
      </c>
      <c r="C1687" s="7" t="s">
        <v>1201</v>
      </c>
      <c r="D1687" s="7" t="s">
        <v>1202</v>
      </c>
      <c r="E1687" s="7" t="s">
        <v>1739</v>
      </c>
      <c r="F1687" s="7" t="s">
        <v>1740</v>
      </c>
      <c r="G1687" s="7" t="s">
        <v>3571</v>
      </c>
      <c r="H1687" s="7" t="s">
        <v>163</v>
      </c>
      <c r="I1687" s="7" t="s">
        <v>82</v>
      </c>
      <c r="J1687" s="7" t="s">
        <v>151</v>
      </c>
      <c r="K1687" s="7" t="s">
        <v>152</v>
      </c>
      <c r="L1687" s="7" t="s">
        <v>85</v>
      </c>
      <c r="M1687" s="7" t="s">
        <v>150</v>
      </c>
      <c r="N1687" s="7" t="s">
        <v>89</v>
      </c>
      <c r="O1687" s="7" t="s">
        <v>153</v>
      </c>
      <c r="P1687" s="7" t="s">
        <v>126</v>
      </c>
      <c r="Q1687" s="7" t="s">
        <v>203</v>
      </c>
      <c r="R1687" s="7" t="s">
        <v>91</v>
      </c>
      <c r="S1687" s="7" t="s">
        <v>208</v>
      </c>
      <c r="T1687" s="7" t="s">
        <v>201</v>
      </c>
      <c r="U1687" s="7" t="s">
        <v>249</v>
      </c>
      <c r="V1687" s="7" t="s">
        <v>159</v>
      </c>
      <c r="W1687" s="7" t="s">
        <v>157</v>
      </c>
      <c r="X1687" s="7" t="s">
        <v>118</v>
      </c>
      <c r="Y1687" s="7" t="n">
        <v>1</v>
      </c>
      <c r="Z1687" s="7" t="n">
        <v>0</v>
      </c>
      <c r="AA1687" s="7" t="str">
        <f aca="false">IF(Y1687&gt;Z1687,"Win",IF(Y1687&lt;Z1687,"Loss","Draw"))</f>
        <v>Win</v>
      </c>
      <c r="AB1687" s="7" t="s">
        <v>99</v>
      </c>
      <c r="AC1687" s="7" t="s">
        <v>99</v>
      </c>
      <c r="AD1687" s="7" t="s">
        <v>155</v>
      </c>
      <c r="AE1687" s="7" t="s">
        <v>701</v>
      </c>
      <c r="AF1687" s="7" t="str">
        <f aca="false">IF(AD1687&lt;AE1687,AD1687,AE1687)</f>
        <v>Baby Dragon, Cannon, Electro Spirit, Lightning, Mighty Miner, Royal Hogs, Skeletons, The Log</v>
      </c>
      <c r="AG1687" s="7" t="str">
        <f aca="false">IF(AD1687&lt;AE1687,AE1687,AD1687)</f>
        <v>Dart Goblin, Fire Spirit, Goblin Barrel, Goblins, Ice Spirit, Rocket, Valkyrie, Wall Breakers</v>
      </c>
      <c r="AH1687" s="7" t="str">
        <f aca="false">IF(AD1687=AF1687,AA1687,IF(AA1687="Win","Loss",IF(AA1687="Loss","Win","Draw")))</f>
        <v>Win</v>
      </c>
      <c r="AI1687" s="7" t="s">
        <v>297</v>
      </c>
    </row>
    <row r="1688" customFormat="false" ht="15" hidden="false" customHeight="true" outlineLevel="0" collapsed="false">
      <c r="A1688" s="7" t="s">
        <v>4237</v>
      </c>
      <c r="B1688" s="7" t="n">
        <v>2</v>
      </c>
      <c r="C1688" s="7" t="s">
        <v>1201</v>
      </c>
      <c r="D1688" s="7" t="s">
        <v>1202</v>
      </c>
      <c r="E1688" s="7" t="s">
        <v>1739</v>
      </c>
      <c r="F1688" s="7" t="s">
        <v>1740</v>
      </c>
      <c r="G1688" s="7" t="s">
        <v>3572</v>
      </c>
      <c r="H1688" s="7" t="s">
        <v>163</v>
      </c>
      <c r="I1688" s="7" t="s">
        <v>203</v>
      </c>
      <c r="J1688" s="7" t="s">
        <v>202</v>
      </c>
      <c r="K1688" s="7" t="s">
        <v>201</v>
      </c>
      <c r="L1688" s="7" t="s">
        <v>208</v>
      </c>
      <c r="M1688" s="7" t="s">
        <v>157</v>
      </c>
      <c r="N1688" s="7" t="s">
        <v>118</v>
      </c>
      <c r="O1688" s="7" t="s">
        <v>87</v>
      </c>
      <c r="P1688" s="7" t="s">
        <v>204</v>
      </c>
      <c r="Q1688" s="7" t="s">
        <v>185</v>
      </c>
      <c r="R1688" s="7" t="s">
        <v>186</v>
      </c>
      <c r="S1688" s="7" t="s">
        <v>109</v>
      </c>
      <c r="T1688" s="7" t="s">
        <v>97</v>
      </c>
      <c r="U1688" s="7" t="s">
        <v>88</v>
      </c>
      <c r="V1688" s="7" t="s">
        <v>234</v>
      </c>
      <c r="W1688" s="7" t="s">
        <v>187</v>
      </c>
      <c r="X1688" s="7" t="s">
        <v>111</v>
      </c>
      <c r="Y1688" s="7" t="n">
        <v>0</v>
      </c>
      <c r="Z1688" s="7" t="n">
        <v>1</v>
      </c>
      <c r="AA1688" s="7" t="str">
        <f aca="false">IF(Y1688&gt;Z1688,"Win",IF(Y1688&lt;Z1688,"Loss","Draw"))</f>
        <v>Loss</v>
      </c>
      <c r="AB1688" s="7" t="s">
        <v>99</v>
      </c>
      <c r="AC1688" s="7" t="s">
        <v>99</v>
      </c>
      <c r="AD1688" s="7" t="s">
        <v>721</v>
      </c>
      <c r="AE1688" s="7" t="s">
        <v>924</v>
      </c>
      <c r="AF1688" s="7" t="str">
        <f aca="false">IF(AD1688&lt;AE1688,AD1688,AE1688)</f>
        <v>Balloon, Berserker, Bomb Tower, Executioner, Miner, Ronin, Tornado, Zap</v>
      </c>
      <c r="AG1688" s="7" t="str">
        <f aca="false">IF(AD1688&lt;AE1688,AE1688,AD1688)</f>
        <v>Fire Spirit, Goblin Barrel, Ice Spirit, Magic Archer, Royal Delivery, Tesla, Valkyrie, Wall Breakers</v>
      </c>
      <c r="AH1688" s="7" t="str">
        <f aca="false">IF(AD1688=AF1688,AA1688,IF(AA1688="Win","Loss",IF(AA1688="Loss","Win","Draw")))</f>
        <v>Win</v>
      </c>
      <c r="AI1688" s="7" t="s">
        <v>297</v>
      </c>
    </row>
    <row r="1689" customFormat="false" ht="15" hidden="false" customHeight="true" outlineLevel="0" collapsed="false">
      <c r="A1689" s="7" t="s">
        <v>4237</v>
      </c>
      <c r="B1689" s="7" t="n">
        <v>3</v>
      </c>
      <c r="C1689" s="7" t="s">
        <v>1201</v>
      </c>
      <c r="D1689" s="7" t="s">
        <v>1202</v>
      </c>
      <c r="E1689" s="7" t="s">
        <v>1739</v>
      </c>
      <c r="F1689" s="7" t="s">
        <v>1740</v>
      </c>
      <c r="G1689" s="7" t="s">
        <v>3573</v>
      </c>
      <c r="H1689" s="7" t="s">
        <v>163</v>
      </c>
      <c r="I1689" s="7" t="s">
        <v>107</v>
      </c>
      <c r="J1689" s="7" t="s">
        <v>139</v>
      </c>
      <c r="K1689" s="7" t="s">
        <v>109</v>
      </c>
      <c r="L1689" s="7" t="s">
        <v>110</v>
      </c>
      <c r="M1689" s="7" t="s">
        <v>112</v>
      </c>
      <c r="N1689" s="7" t="s">
        <v>93</v>
      </c>
      <c r="O1689" s="7" t="s">
        <v>95</v>
      </c>
      <c r="P1689" s="7" t="s">
        <v>97</v>
      </c>
      <c r="Q1689" s="7" t="s">
        <v>177</v>
      </c>
      <c r="R1689" s="7" t="s">
        <v>95</v>
      </c>
      <c r="S1689" s="7" t="s">
        <v>124</v>
      </c>
      <c r="T1689" s="7" t="s">
        <v>126</v>
      </c>
      <c r="U1689" s="7" t="s">
        <v>215</v>
      </c>
      <c r="V1689" s="7" t="s">
        <v>93</v>
      </c>
      <c r="W1689" s="7" t="s">
        <v>150</v>
      </c>
      <c r="X1689" s="7" t="s">
        <v>257</v>
      </c>
      <c r="Y1689" s="7" t="n">
        <v>1</v>
      </c>
      <c r="Z1689" s="7" t="n">
        <v>0</v>
      </c>
      <c r="AA1689" s="7" t="str">
        <f aca="false">IF(Y1689&gt;Z1689,"Win",IF(Y1689&lt;Z1689,"Loss","Draw"))</f>
        <v>Win</v>
      </c>
      <c r="AB1689" s="7" t="s">
        <v>99</v>
      </c>
      <c r="AC1689" s="7" t="s">
        <v>99</v>
      </c>
      <c r="AD1689" s="7" t="s">
        <v>3574</v>
      </c>
      <c r="AE1689" s="7" t="s">
        <v>429</v>
      </c>
      <c r="AF1689" s="7" t="str">
        <f aca="false">IF(AD1689&lt;AE1689,AD1689,AE1689)</f>
        <v>Barbarian Barrel, Electro Spirit, Fireball, Fisherman, Hunter, Royal Ghost, Royal Giant, Skeletons</v>
      </c>
      <c r="AG1689" s="7" t="str">
        <f aca="false">IF(AD1689&lt;AE1689,AE1689,AD1689)</f>
        <v>Barbarian Barrel, Fireball, Goblin Cage, Lava Hound, Mega Minion, Ronin, Spirit Empress, Zap</v>
      </c>
      <c r="AH1689" s="7" t="str">
        <f aca="false">IF(AD1689=AF1689,AA1689,IF(AA1689="Win","Loss",IF(AA1689="Loss","Win","Draw")))</f>
        <v>Loss</v>
      </c>
      <c r="AI1689" s="7" t="s">
        <v>297</v>
      </c>
    </row>
    <row r="1690" customFormat="false" ht="15" hidden="false" customHeight="true" outlineLevel="0" collapsed="false">
      <c r="A1690" s="5" t="s">
        <v>4238</v>
      </c>
      <c r="B1690" s="5" t="n">
        <v>1</v>
      </c>
      <c r="C1690" s="5" t="s">
        <v>1201</v>
      </c>
      <c r="D1690" s="5" t="s">
        <v>1202</v>
      </c>
      <c r="E1690" s="6" t="s">
        <v>1486</v>
      </c>
      <c r="F1690" s="5" t="s">
        <v>1487</v>
      </c>
      <c r="G1690" s="5" t="s">
        <v>4239</v>
      </c>
      <c r="H1690" s="5" t="s">
        <v>391</v>
      </c>
      <c r="I1690" s="5" t="s">
        <v>203</v>
      </c>
      <c r="J1690" s="5" t="s">
        <v>202</v>
      </c>
      <c r="K1690" s="5" t="s">
        <v>201</v>
      </c>
      <c r="L1690" s="5" t="s">
        <v>88</v>
      </c>
      <c r="M1690" s="5" t="s">
        <v>157</v>
      </c>
      <c r="N1690" s="5" t="s">
        <v>118</v>
      </c>
      <c r="O1690" s="5" t="s">
        <v>204</v>
      </c>
      <c r="P1690" s="5" t="s">
        <v>87</v>
      </c>
      <c r="Q1690" s="5" t="s">
        <v>92</v>
      </c>
      <c r="R1690" s="5" t="s">
        <v>91</v>
      </c>
      <c r="S1690" s="5" t="s">
        <v>90</v>
      </c>
      <c r="T1690" s="5" t="s">
        <v>96</v>
      </c>
      <c r="U1690" s="5" t="s">
        <v>93</v>
      </c>
      <c r="V1690" s="5" t="s">
        <v>94</v>
      </c>
      <c r="W1690" s="5" t="s">
        <v>97</v>
      </c>
      <c r="X1690" s="5" t="s">
        <v>150</v>
      </c>
      <c r="Y1690" s="5" t="n">
        <v>0</v>
      </c>
      <c r="Z1690" s="5" t="n">
        <v>1</v>
      </c>
      <c r="AA1690" s="5" t="str">
        <f aca="false">IF(Y1690&gt;Z1690,"Win",IF(Y1690&lt;Z1690,"Loss","Draw"))</f>
        <v>Loss</v>
      </c>
      <c r="AB1690" s="5" t="s">
        <v>98</v>
      </c>
      <c r="AC1690" s="5" t="s">
        <v>99</v>
      </c>
      <c r="AD1690" s="5" t="s">
        <v>206</v>
      </c>
      <c r="AE1690" s="5" t="s">
        <v>1275</v>
      </c>
      <c r="AF1690" s="5" t="str">
        <f aca="false">IF(AD1690&lt;AE1690,AD1690,AE1690)</f>
        <v>Berserker, Fire Spirit, Goblin Barrel, Ice Spirit, Magic Archer, Royal Delivery, Tesla, Wall Breakers</v>
      </c>
      <c r="AG1690" s="5" t="str">
        <f aca="false">IF(AD1690&lt;AE1690,AE1690,AD1690)</f>
        <v>Electro Spirit, Fireball, Goblins, Minions, Mortar, Rascals, Ronin, Skeleton Barrel</v>
      </c>
      <c r="AH1690" s="5" t="str">
        <f aca="false">IF(AD1690=AF1690,AA1690,IF(AA1690="Win","Loss",IF(AA1690="Loss","Win","Draw")))</f>
        <v>Loss</v>
      </c>
      <c r="AI1690" s="5" t="s">
        <v>102</v>
      </c>
    </row>
    <row r="1691" customFormat="false" ht="15" hidden="false" customHeight="true" outlineLevel="0" collapsed="false">
      <c r="A1691" s="5" t="s">
        <v>4238</v>
      </c>
      <c r="B1691" s="5" t="n">
        <v>2</v>
      </c>
      <c r="C1691" s="5" t="s">
        <v>1201</v>
      </c>
      <c r="D1691" s="5" t="s">
        <v>1202</v>
      </c>
      <c r="E1691" s="6" t="s">
        <v>1486</v>
      </c>
      <c r="F1691" s="5" t="s">
        <v>1487</v>
      </c>
      <c r="G1691" s="5" t="s">
        <v>4240</v>
      </c>
      <c r="H1691" s="5" t="s">
        <v>391</v>
      </c>
      <c r="I1691" s="5" t="s">
        <v>152</v>
      </c>
      <c r="J1691" s="5" t="s">
        <v>158</v>
      </c>
      <c r="K1691" s="5" t="s">
        <v>107</v>
      </c>
      <c r="L1691" s="5" t="s">
        <v>95</v>
      </c>
      <c r="M1691" s="5" t="s">
        <v>387</v>
      </c>
      <c r="N1691" s="5" t="s">
        <v>187</v>
      </c>
      <c r="O1691" s="5" t="s">
        <v>307</v>
      </c>
      <c r="P1691" s="5" t="s">
        <v>85</v>
      </c>
      <c r="Q1691" s="5" t="s">
        <v>84</v>
      </c>
      <c r="R1691" s="5" t="s">
        <v>241</v>
      </c>
      <c r="S1691" s="5" t="s">
        <v>87</v>
      </c>
      <c r="T1691" s="5" t="s">
        <v>455</v>
      </c>
      <c r="U1691" s="5" t="s">
        <v>93</v>
      </c>
      <c r="V1691" s="5" t="s">
        <v>126</v>
      </c>
      <c r="W1691" s="5" t="s">
        <v>150</v>
      </c>
      <c r="X1691" s="5" t="s">
        <v>89</v>
      </c>
      <c r="Y1691" s="5" t="n">
        <v>0</v>
      </c>
      <c r="Z1691" s="5" t="n">
        <v>1</v>
      </c>
      <c r="AA1691" s="5" t="str">
        <f aca="false">IF(Y1691&gt;Z1691,"Win",IF(Y1691&lt;Z1691,"Loss","Draw"))</f>
        <v>Loss</v>
      </c>
      <c r="AB1691" s="5" t="s">
        <v>98</v>
      </c>
      <c r="AC1691" s="5" t="s">
        <v>99</v>
      </c>
      <c r="AD1691" s="5" t="s">
        <v>1103</v>
      </c>
      <c r="AE1691" s="5" t="s">
        <v>456</v>
      </c>
      <c r="AF1691" s="5" t="str">
        <f aca="false">IF(AD1691&lt;AE1691,AD1691,AE1691)</f>
        <v>Archers, Electro Spirit, Fireball, Knight, Skeletons, Tesla, The Log, X-Bow</v>
      </c>
      <c r="AG1691" s="5" t="str">
        <f aca="false">IF(AD1691&lt;AE1691,AE1691,AD1691)</f>
        <v>Baby Dragon, Barbarian Barrel, Bowler, Electro Giant, Goblin Cage, Ice Wizard, Lightning, Tornado</v>
      </c>
      <c r="AH1691" s="5" t="str">
        <f aca="false">IF(AD1691=AF1691,AA1691,IF(AA1691="Win","Loss",IF(AA1691="Loss","Win","Draw")))</f>
        <v>Win</v>
      </c>
      <c r="AI1691" s="5" t="s">
        <v>102</v>
      </c>
    </row>
    <row r="1692" customFormat="false" ht="15" hidden="false" customHeight="true" outlineLevel="0" collapsed="false">
      <c r="A1692" s="7" t="s">
        <v>4241</v>
      </c>
      <c r="B1692" s="7" t="n">
        <v>1</v>
      </c>
      <c r="C1692" s="7" t="s">
        <v>1201</v>
      </c>
      <c r="D1692" s="7" t="s">
        <v>1202</v>
      </c>
      <c r="E1692" s="8" t="s">
        <v>1486</v>
      </c>
      <c r="F1692" s="7" t="s">
        <v>1487</v>
      </c>
      <c r="G1692" s="7" t="s">
        <v>4242</v>
      </c>
      <c r="H1692" s="7" t="s">
        <v>391</v>
      </c>
      <c r="I1692" s="7" t="s">
        <v>141</v>
      </c>
      <c r="J1692" s="7" t="s">
        <v>95</v>
      </c>
      <c r="K1692" s="7" t="s">
        <v>107</v>
      </c>
      <c r="L1692" s="7" t="s">
        <v>143</v>
      </c>
      <c r="M1692" s="7" t="s">
        <v>178</v>
      </c>
      <c r="N1692" s="7" t="s">
        <v>93</v>
      </c>
      <c r="O1692" s="7" t="s">
        <v>150</v>
      </c>
      <c r="P1692" s="7" t="s">
        <v>177</v>
      </c>
      <c r="Q1692" s="7" t="s">
        <v>82</v>
      </c>
      <c r="R1692" s="7" t="s">
        <v>108</v>
      </c>
      <c r="S1692" s="7" t="s">
        <v>84</v>
      </c>
      <c r="T1692" s="7" t="s">
        <v>85</v>
      </c>
      <c r="U1692" s="7" t="s">
        <v>126</v>
      </c>
      <c r="V1692" s="7" t="s">
        <v>150</v>
      </c>
      <c r="W1692" s="7" t="s">
        <v>95</v>
      </c>
      <c r="X1692" s="7" t="s">
        <v>87</v>
      </c>
      <c r="Y1692" s="7" t="n">
        <v>1</v>
      </c>
      <c r="Z1692" s="7" t="n">
        <v>0</v>
      </c>
      <c r="AA1692" s="7" t="str">
        <f aca="false">IF(Y1692&gt;Z1692,"Win",IF(Y1692&lt;Z1692,"Loss","Draw"))</f>
        <v>Win</v>
      </c>
      <c r="AB1692" s="7" t="s">
        <v>99</v>
      </c>
      <c r="AC1692" s="7" t="s">
        <v>99</v>
      </c>
      <c r="AD1692" s="7" t="s">
        <v>180</v>
      </c>
      <c r="AE1692" s="7" t="s">
        <v>616</v>
      </c>
      <c r="AF1692" s="7" t="str">
        <f aca="false">IF(AD1692&lt;AE1692,AD1692,AE1692)</f>
        <v>Archers, Barbarian Barrel, Dark Prince, Electro Spirit, Lightning, Royal Hogs, Skeletons, Tesla</v>
      </c>
      <c r="AG1692" s="7" t="str">
        <f aca="false">IF(AD1692&lt;AE1692,AE1692,AD1692)</f>
        <v>Barbarian Barrel, Electro Spirit, Fireball, Goblin Cage, Heal Spirit, Lumberjack, Phoenix, Royal Giant</v>
      </c>
      <c r="AH1692" s="7" t="str">
        <f aca="false">IF(AD1692=AF1692,AA1692,IF(AA1692="Win","Loss",IF(AA1692="Loss","Win","Draw")))</f>
        <v>Loss</v>
      </c>
      <c r="AI1692" s="7" t="s">
        <v>102</v>
      </c>
    </row>
    <row r="1693" customFormat="false" ht="15" hidden="false" customHeight="true" outlineLevel="0" collapsed="false">
      <c r="A1693" s="7" t="s">
        <v>4243</v>
      </c>
      <c r="B1693" s="7" t="n">
        <v>1</v>
      </c>
      <c r="C1693" s="7" t="s">
        <v>1201</v>
      </c>
      <c r="D1693" s="7" t="s">
        <v>1202</v>
      </c>
      <c r="E1693" s="8" t="s">
        <v>1486</v>
      </c>
      <c r="F1693" s="7" t="s">
        <v>1487</v>
      </c>
      <c r="G1693" s="7" t="s">
        <v>4244</v>
      </c>
      <c r="H1693" s="7" t="s">
        <v>163</v>
      </c>
      <c r="I1693" s="7" t="s">
        <v>90</v>
      </c>
      <c r="J1693" s="7" t="s">
        <v>91</v>
      </c>
      <c r="K1693" s="7" t="s">
        <v>92</v>
      </c>
      <c r="L1693" s="7" t="s">
        <v>97</v>
      </c>
      <c r="M1693" s="7" t="s">
        <v>150</v>
      </c>
      <c r="N1693" s="7" t="s">
        <v>93</v>
      </c>
      <c r="O1693" s="7" t="s">
        <v>96</v>
      </c>
      <c r="P1693" s="7" t="s">
        <v>94</v>
      </c>
      <c r="Q1693" s="7" t="s">
        <v>241</v>
      </c>
      <c r="R1693" s="7" t="s">
        <v>139</v>
      </c>
      <c r="S1693" s="7" t="s">
        <v>2020</v>
      </c>
      <c r="T1693" s="7" t="s">
        <v>223</v>
      </c>
      <c r="U1693" s="7" t="s">
        <v>778</v>
      </c>
      <c r="V1693" s="7" t="s">
        <v>130</v>
      </c>
      <c r="W1693" s="7" t="s">
        <v>109</v>
      </c>
      <c r="X1693" s="7" t="s">
        <v>95</v>
      </c>
      <c r="Y1693" s="7" t="n">
        <v>1</v>
      </c>
      <c r="Z1693" s="7" t="n">
        <v>0</v>
      </c>
      <c r="AA1693" s="7" t="str">
        <f aca="false">IF(Y1693&gt;Z1693,"Win",IF(Y1693&lt;Z1693,"Loss","Draw"))</f>
        <v>Win</v>
      </c>
      <c r="AB1693" s="7" t="s">
        <v>99</v>
      </c>
      <c r="AC1693" s="7" t="s">
        <v>99</v>
      </c>
      <c r="AD1693" s="7" t="s">
        <v>1275</v>
      </c>
      <c r="AE1693" s="7" t="s">
        <v>4245</v>
      </c>
      <c r="AF1693" s="7" t="str">
        <f aca="false">IF(AD1693&lt;AE1693,AD1693,AE1693)</f>
        <v>Arrows, Barbarian Barrel, Knight, Little Prince, Mega Minion, P.E.K.K.A, Ram Rider, Zap</v>
      </c>
      <c r="AG1693" s="7" t="str">
        <f aca="false">IF(AD1693&lt;AE1693,AE1693,AD1693)</f>
        <v>Electro Spirit, Fireball, Goblins, Minions, Mortar, Rascals, Ronin, Skeleton Barrel</v>
      </c>
      <c r="AH1693" s="7" t="str">
        <f aca="false">IF(AD1693=AF1693,AA1693,IF(AA1693="Win","Loss",IF(AA1693="Loss","Win","Draw")))</f>
        <v>Loss</v>
      </c>
      <c r="AI1693" s="7" t="s">
        <v>102</v>
      </c>
    </row>
    <row r="1694" customFormat="false" ht="15" hidden="false" customHeight="true" outlineLevel="0" collapsed="false">
      <c r="A1694" s="7" t="s">
        <v>4243</v>
      </c>
      <c r="B1694" s="7" t="n">
        <v>2</v>
      </c>
      <c r="C1694" s="7" t="s">
        <v>1201</v>
      </c>
      <c r="D1694" s="7" t="s">
        <v>1202</v>
      </c>
      <c r="E1694" s="8" t="s">
        <v>1486</v>
      </c>
      <c r="F1694" s="7" t="s">
        <v>1487</v>
      </c>
      <c r="G1694" s="7" t="s">
        <v>4246</v>
      </c>
      <c r="H1694" s="7" t="s">
        <v>391</v>
      </c>
      <c r="I1694" s="7" t="s">
        <v>152</v>
      </c>
      <c r="J1694" s="7" t="s">
        <v>186</v>
      </c>
      <c r="K1694" s="7" t="s">
        <v>778</v>
      </c>
      <c r="L1694" s="7" t="s">
        <v>95</v>
      </c>
      <c r="M1694" s="7" t="s">
        <v>785</v>
      </c>
      <c r="N1694" s="7" t="s">
        <v>187</v>
      </c>
      <c r="O1694" s="7" t="s">
        <v>307</v>
      </c>
      <c r="P1694" s="7" t="s">
        <v>141</v>
      </c>
      <c r="Q1694" s="7" t="s">
        <v>1885</v>
      </c>
      <c r="R1694" s="7" t="s">
        <v>123</v>
      </c>
      <c r="S1694" s="7" t="s">
        <v>983</v>
      </c>
      <c r="T1694" s="7" t="s">
        <v>447</v>
      </c>
      <c r="U1694" s="7" t="s">
        <v>1344</v>
      </c>
      <c r="V1694" s="7" t="s">
        <v>242</v>
      </c>
      <c r="W1694" s="7" t="s">
        <v>187</v>
      </c>
      <c r="X1694" s="7" t="s">
        <v>449</v>
      </c>
      <c r="Y1694" s="7" t="n">
        <v>0</v>
      </c>
      <c r="Z1694" s="7" t="n">
        <v>1</v>
      </c>
      <c r="AA1694" s="7" t="str">
        <f aca="false">IF(Y1694&gt;Z1694,"Win",IF(Y1694&lt;Z1694,"Loss","Draw"))</f>
        <v>Loss</v>
      </c>
      <c r="AB1694" s="7" t="s">
        <v>99</v>
      </c>
      <c r="AC1694" s="7" t="s">
        <v>99</v>
      </c>
      <c r="AD1694" s="7" t="s">
        <v>4247</v>
      </c>
      <c r="AE1694" s="7" t="s">
        <v>4248</v>
      </c>
      <c r="AF1694" s="7" t="str">
        <f aca="false">IF(AD1694&lt;AE1694,AD1694,AE1694)</f>
        <v>Baby Dragon, Balloon, Barbarian Barrel, Freeze, Ice Wizard, Lumberjack, P.E.K.K.A, Tornado</v>
      </c>
      <c r="AG1694" s="7" t="str">
        <f aca="false">IF(AD1694&lt;AE1694,AE1694,AD1694)</f>
        <v>Barbarians, Battle Healer, Bomber, Electro Dragon, Elixir Collector, Giant, Goblinstein, Tornado</v>
      </c>
      <c r="AH1694" s="7" t="str">
        <f aca="false">IF(AD1694=AF1694,AA1694,IF(AA1694="Win","Loss",IF(AA1694="Loss","Win","Draw")))</f>
        <v>Loss</v>
      </c>
      <c r="AI1694" s="7" t="s">
        <v>102</v>
      </c>
    </row>
    <row r="1695" customFormat="false" ht="15" hidden="false" customHeight="true" outlineLevel="0" collapsed="false">
      <c r="A1695" s="5" t="s">
        <v>4249</v>
      </c>
      <c r="B1695" s="5" t="n">
        <v>1</v>
      </c>
      <c r="C1695" s="5" t="s">
        <v>1201</v>
      </c>
      <c r="D1695" s="5" t="s">
        <v>1202</v>
      </c>
      <c r="E1695" s="6" t="s">
        <v>507</v>
      </c>
      <c r="F1695" s="5" t="s">
        <v>508</v>
      </c>
      <c r="G1695" s="5" t="s">
        <v>4250</v>
      </c>
      <c r="H1695" s="5" t="s">
        <v>163</v>
      </c>
      <c r="I1695" s="5" t="s">
        <v>152</v>
      </c>
      <c r="J1695" s="5" t="s">
        <v>151</v>
      </c>
      <c r="K1695" s="5" t="s">
        <v>82</v>
      </c>
      <c r="L1695" s="5" t="s">
        <v>85</v>
      </c>
      <c r="M1695" s="5" t="s">
        <v>89</v>
      </c>
      <c r="N1695" s="5" t="s">
        <v>126</v>
      </c>
      <c r="O1695" s="5" t="s">
        <v>150</v>
      </c>
      <c r="P1695" s="5" t="s">
        <v>153</v>
      </c>
      <c r="Q1695" s="5" t="s">
        <v>141</v>
      </c>
      <c r="R1695" s="5" t="s">
        <v>128</v>
      </c>
      <c r="S1695" s="5" t="s">
        <v>129</v>
      </c>
      <c r="T1695" s="5" t="s">
        <v>86</v>
      </c>
      <c r="U1695" s="5" t="s">
        <v>133</v>
      </c>
      <c r="V1695" s="5" t="s">
        <v>327</v>
      </c>
      <c r="W1695" s="5" t="s">
        <v>130</v>
      </c>
      <c r="X1695" s="5" t="s">
        <v>165</v>
      </c>
      <c r="Y1695" s="5" t="n">
        <v>0</v>
      </c>
      <c r="Z1695" s="5" t="n">
        <v>1</v>
      </c>
      <c r="AA1695" s="5" t="str">
        <f aca="false">IF(Y1695&gt;Z1695,"Win",IF(Y1695&lt;Z1695,"Loss","Draw"))</f>
        <v>Loss</v>
      </c>
      <c r="AB1695" s="5" t="s">
        <v>98</v>
      </c>
      <c r="AC1695" s="5" t="s">
        <v>99</v>
      </c>
      <c r="AD1695" s="5" t="s">
        <v>155</v>
      </c>
      <c r="AE1695" s="5" t="s">
        <v>4251</v>
      </c>
      <c r="AF1695" s="5" t="str">
        <f aca="false">IF(AD1695&lt;AE1695,AD1695,AE1695)</f>
        <v>Arrows, Golden Knight, Hog Rider, Lumberjack, Mega Knight, Mother Witch, Rage, Skeleton Dragons</v>
      </c>
      <c r="AG1695" s="5" t="str">
        <f aca="false">IF(AD1695&lt;AE1695,AE1695,AD1695)</f>
        <v>Baby Dragon, Cannon, Electro Spirit, Lightning, Mighty Miner, Royal Hogs, Skeletons, The Log</v>
      </c>
      <c r="AH1695" s="5" t="str">
        <f aca="false">IF(AD1695=AF1695,AA1695,IF(AA1695="Win","Loss",IF(AA1695="Loss","Win","Draw")))</f>
        <v>Win</v>
      </c>
      <c r="AI1695" s="5" t="s">
        <v>102</v>
      </c>
    </row>
    <row r="1696" customFormat="false" ht="15" hidden="false" customHeight="true" outlineLevel="0" collapsed="false">
      <c r="A1696" s="5" t="s">
        <v>4249</v>
      </c>
      <c r="B1696" s="5" t="n">
        <v>2</v>
      </c>
      <c r="C1696" s="5" t="s">
        <v>1201</v>
      </c>
      <c r="D1696" s="5" t="s">
        <v>1202</v>
      </c>
      <c r="E1696" s="6" t="s">
        <v>507</v>
      </c>
      <c r="F1696" s="5" t="s">
        <v>508</v>
      </c>
      <c r="G1696" s="5" t="s">
        <v>4252</v>
      </c>
      <c r="H1696" s="5" t="s">
        <v>163</v>
      </c>
      <c r="I1696" s="5" t="s">
        <v>84</v>
      </c>
      <c r="J1696" s="5" t="s">
        <v>108</v>
      </c>
      <c r="K1696" s="5" t="s">
        <v>87</v>
      </c>
      <c r="L1696" s="5" t="s">
        <v>115</v>
      </c>
      <c r="M1696" s="5" t="s">
        <v>116</v>
      </c>
      <c r="N1696" s="5" t="s">
        <v>95</v>
      </c>
      <c r="O1696" s="5" t="s">
        <v>118</v>
      </c>
      <c r="P1696" s="5" t="s">
        <v>91</v>
      </c>
      <c r="Q1696" s="5" t="s">
        <v>203</v>
      </c>
      <c r="R1696" s="5" t="s">
        <v>194</v>
      </c>
      <c r="S1696" s="5" t="s">
        <v>87</v>
      </c>
      <c r="T1696" s="5" t="s">
        <v>118</v>
      </c>
      <c r="U1696" s="5" t="s">
        <v>157</v>
      </c>
      <c r="V1696" s="5" t="s">
        <v>204</v>
      </c>
      <c r="W1696" s="5" t="s">
        <v>88</v>
      </c>
      <c r="X1696" s="5" t="s">
        <v>201</v>
      </c>
      <c r="Y1696" s="5" t="n">
        <v>1</v>
      </c>
      <c r="Z1696" s="5" t="n">
        <v>0</v>
      </c>
      <c r="AA1696" s="5" t="str">
        <f aca="false">IF(Y1696&gt;Z1696,"Win",IF(Y1696&lt;Z1696,"Loss","Draw"))</f>
        <v>Win</v>
      </c>
      <c r="AB1696" s="5" t="s">
        <v>98</v>
      </c>
      <c r="AC1696" s="5" t="s">
        <v>99</v>
      </c>
      <c r="AD1696" s="5" t="s">
        <v>3239</v>
      </c>
      <c r="AE1696" s="5" t="s">
        <v>4253</v>
      </c>
      <c r="AF1696" s="5" t="str">
        <f aca="false">IF(AD1696&lt;AE1696,AD1696,AE1696)</f>
        <v>Archer Queen, Berserker, Fire Spirit, Goblin Barrel, Ice Spirit, Royal Delivery, Tesla, Wall Breakers</v>
      </c>
      <c r="AG1696" s="5" t="str">
        <f aca="false">IF(AD1696&lt;AE1696,AE1696,AD1696)</f>
        <v>Archers, Barbarian Barrel, Dark Prince, Goblins, Graveyard, Ice Spirit, Poison, Tesla</v>
      </c>
      <c r="AH1696" s="5" t="str">
        <f aca="false">IF(AD1696=AF1696,AA1696,IF(AA1696="Win","Loss",IF(AA1696="Loss","Win","Draw")))</f>
        <v>Loss</v>
      </c>
      <c r="AI1696" s="5" t="s">
        <v>102</v>
      </c>
    </row>
    <row r="1697" customFormat="false" ht="15" hidden="false" customHeight="true" outlineLevel="0" collapsed="false">
      <c r="A1697" s="5" t="s">
        <v>4249</v>
      </c>
      <c r="B1697" s="5" t="n">
        <v>3</v>
      </c>
      <c r="C1697" s="5" t="s">
        <v>1201</v>
      </c>
      <c r="D1697" s="5" t="s">
        <v>1202</v>
      </c>
      <c r="E1697" s="6" t="s">
        <v>507</v>
      </c>
      <c r="F1697" s="5" t="s">
        <v>508</v>
      </c>
      <c r="G1697" s="5" t="s">
        <v>4254</v>
      </c>
      <c r="H1697" s="5" t="s">
        <v>163</v>
      </c>
      <c r="I1697" s="5" t="s">
        <v>185</v>
      </c>
      <c r="J1697" s="5" t="s">
        <v>186</v>
      </c>
      <c r="K1697" s="5" t="s">
        <v>109</v>
      </c>
      <c r="L1697" s="5" t="s">
        <v>188</v>
      </c>
      <c r="M1697" s="5" t="s">
        <v>117</v>
      </c>
      <c r="N1697" s="5" t="s">
        <v>111</v>
      </c>
      <c r="O1697" s="5" t="s">
        <v>187</v>
      </c>
      <c r="P1697" s="5" t="s">
        <v>86</v>
      </c>
      <c r="Q1697" s="5" t="s">
        <v>185</v>
      </c>
      <c r="R1697" s="5" t="s">
        <v>108</v>
      </c>
      <c r="S1697" s="5" t="s">
        <v>139</v>
      </c>
      <c r="T1697" s="5" t="s">
        <v>306</v>
      </c>
      <c r="U1697" s="5" t="s">
        <v>187</v>
      </c>
      <c r="V1697" s="5" t="s">
        <v>294</v>
      </c>
      <c r="W1697" s="5" t="s">
        <v>131</v>
      </c>
      <c r="X1697" s="5" t="s">
        <v>97</v>
      </c>
      <c r="Y1697" s="5" t="n">
        <v>1</v>
      </c>
      <c r="Z1697" s="5" t="n">
        <v>0</v>
      </c>
      <c r="AA1697" s="5" t="str">
        <f aca="false">IF(Y1697&gt;Z1697,"Win",IF(Y1697&lt;Z1697,"Loss","Draw"))</f>
        <v>Win</v>
      </c>
      <c r="AB1697" s="5" t="s">
        <v>98</v>
      </c>
      <c r="AC1697" s="5" t="s">
        <v>99</v>
      </c>
      <c r="AD1697" s="5" t="s">
        <v>813</v>
      </c>
      <c r="AE1697" s="5" t="s">
        <v>4255</v>
      </c>
      <c r="AF1697" s="5" t="str">
        <f aca="false">IF(AD1697&lt;AE1697,AD1697,AE1697)</f>
        <v>Balloon, Executioner, Giant Skeleton, Miner, Skeleton Dragons, Tombstone, Tornado, Zap</v>
      </c>
      <c r="AG1697" s="5" t="str">
        <f aca="false">IF(AD1697&lt;AE1697,AE1697,AD1697)</f>
        <v>Bandit, Dark Prince, Executioner, Golem, Mega Minion, Ronin, Tornado, Vines</v>
      </c>
      <c r="AH1697" s="5" t="str">
        <f aca="false">IF(AD1697=AF1697,AA1697,IF(AA1697="Win","Loss",IF(AA1697="Loss","Win","Draw")))</f>
        <v>Win</v>
      </c>
      <c r="AI1697" s="5" t="s">
        <v>102</v>
      </c>
    </row>
    <row r="1698" customFormat="false" ht="15" hidden="false" customHeight="true" outlineLevel="0" collapsed="false">
      <c r="A1698" s="5" t="s">
        <v>4256</v>
      </c>
      <c r="B1698" s="5" t="n">
        <v>1</v>
      </c>
      <c r="C1698" s="5" t="s">
        <v>1201</v>
      </c>
      <c r="D1698" s="5" t="s">
        <v>1202</v>
      </c>
      <c r="E1698" s="5" t="s">
        <v>4257</v>
      </c>
      <c r="F1698" s="5" t="s">
        <v>4258</v>
      </c>
      <c r="G1698" s="5" t="s">
        <v>4259</v>
      </c>
      <c r="H1698" s="5" t="s">
        <v>163</v>
      </c>
      <c r="I1698" s="5" t="s">
        <v>87</v>
      </c>
      <c r="J1698" s="5" t="s">
        <v>241</v>
      </c>
      <c r="K1698" s="5" t="s">
        <v>114</v>
      </c>
      <c r="L1698" s="5" t="s">
        <v>137</v>
      </c>
      <c r="M1698" s="5" t="s">
        <v>126</v>
      </c>
      <c r="N1698" s="5" t="s">
        <v>157</v>
      </c>
      <c r="O1698" s="5" t="s">
        <v>242</v>
      </c>
      <c r="P1698" s="5" t="s">
        <v>116</v>
      </c>
      <c r="Q1698" s="5" t="s">
        <v>90</v>
      </c>
      <c r="R1698" s="5" t="s">
        <v>158</v>
      </c>
      <c r="S1698" s="5" t="s">
        <v>92</v>
      </c>
      <c r="T1698" s="5" t="s">
        <v>94</v>
      </c>
      <c r="U1698" s="5" t="s">
        <v>93</v>
      </c>
      <c r="V1698" s="5" t="s">
        <v>95</v>
      </c>
      <c r="W1698" s="5" t="s">
        <v>96</v>
      </c>
      <c r="X1698" s="5" t="s">
        <v>159</v>
      </c>
      <c r="Y1698" s="5" t="n">
        <v>1</v>
      </c>
      <c r="Z1698" s="5" t="n">
        <v>0</v>
      </c>
      <c r="AA1698" s="5" t="str">
        <f aca="false">IF(Y1698&gt;Z1698,"Win",IF(Y1698&lt;Z1698,"Loss","Draw"))</f>
        <v>Win</v>
      </c>
      <c r="AB1698" s="5" t="s">
        <v>98</v>
      </c>
      <c r="AC1698" s="5" t="s">
        <v>99</v>
      </c>
      <c r="AD1698" s="5" t="s">
        <v>243</v>
      </c>
      <c r="AE1698" s="5" t="s">
        <v>379</v>
      </c>
      <c r="AF1698" s="5" t="str">
        <f aca="false">IF(AD1698&lt;AE1698,AD1698,AE1698)</f>
        <v>Barbarian Barrel, Bowler, Dart Goblin, Fireball, Minions, Mortar, Rascals, Skeleton Barrel</v>
      </c>
      <c r="AG1698" s="5" t="str">
        <f aca="false">IF(AD1698&lt;AE1698,AE1698,AD1698)</f>
        <v>Bomber, Fire Spirit, Giant Snowball, Goblin Drill, Knight, Poison, Skeletons, Tesla</v>
      </c>
      <c r="AH1698" s="5" t="str">
        <f aca="false">IF(AD1698=AF1698,AA1698,IF(AA1698="Win","Loss",IF(AA1698="Loss","Win","Draw")))</f>
        <v>Loss</v>
      </c>
      <c r="AI1698" s="5" t="s">
        <v>102</v>
      </c>
    </row>
    <row r="1699" customFormat="false" ht="15" hidden="false" customHeight="true" outlineLevel="0" collapsed="false">
      <c r="A1699" s="5" t="s">
        <v>4256</v>
      </c>
      <c r="B1699" s="5" t="n">
        <v>2</v>
      </c>
      <c r="C1699" s="5" t="s">
        <v>1201</v>
      </c>
      <c r="D1699" s="5" t="s">
        <v>1202</v>
      </c>
      <c r="E1699" s="5" t="s">
        <v>4257</v>
      </c>
      <c r="F1699" s="5" t="s">
        <v>4258</v>
      </c>
      <c r="G1699" s="5" t="s">
        <v>4260</v>
      </c>
      <c r="H1699" s="5" t="s">
        <v>163</v>
      </c>
      <c r="I1699" s="5" t="s">
        <v>177</v>
      </c>
      <c r="J1699" s="5" t="s">
        <v>188</v>
      </c>
      <c r="K1699" s="5" t="s">
        <v>83</v>
      </c>
      <c r="L1699" s="5" t="s">
        <v>173</v>
      </c>
      <c r="M1699" s="5" t="s">
        <v>86</v>
      </c>
      <c r="N1699" s="5" t="s">
        <v>93</v>
      </c>
      <c r="O1699" s="5" t="s">
        <v>89</v>
      </c>
      <c r="P1699" s="5" t="s">
        <v>215</v>
      </c>
      <c r="Q1699" s="5" t="s">
        <v>185</v>
      </c>
      <c r="R1699" s="5" t="s">
        <v>186</v>
      </c>
      <c r="S1699" s="5" t="s">
        <v>109</v>
      </c>
      <c r="T1699" s="5" t="s">
        <v>117</v>
      </c>
      <c r="U1699" s="5" t="s">
        <v>173</v>
      </c>
      <c r="V1699" s="5" t="s">
        <v>187</v>
      </c>
      <c r="W1699" s="5" t="s">
        <v>111</v>
      </c>
      <c r="X1699" s="5" t="s">
        <v>188</v>
      </c>
      <c r="Y1699" s="5" t="n">
        <v>0</v>
      </c>
      <c r="Z1699" s="5" t="n">
        <v>1</v>
      </c>
      <c r="AA1699" s="5" t="str">
        <f aca="false">IF(Y1699&gt;Z1699,"Win",IF(Y1699&lt;Z1699,"Loss","Draw"))</f>
        <v>Loss</v>
      </c>
      <c r="AB1699" s="5" t="s">
        <v>98</v>
      </c>
      <c r="AC1699" s="5" t="s">
        <v>99</v>
      </c>
      <c r="AD1699" s="5" t="s">
        <v>780</v>
      </c>
      <c r="AE1699" s="5" t="s">
        <v>538</v>
      </c>
      <c r="AF1699" s="5" t="str">
        <f aca="false">IF(AD1699&lt;AE1699,AD1699,AE1699)</f>
        <v>Balloon, Executioner, Giant Skeleton, Miner, Tombstone, Tornado, Zap, Zappies</v>
      </c>
      <c r="AG1699" s="5" t="str">
        <f aca="false">IF(AD1699&lt;AE1699,AE1699,AD1699)</f>
        <v>Fireball, Fisherman, Monk, Royal Giant, Skeleton Dragons, The Log, Tombstone, Zappies</v>
      </c>
      <c r="AH1699" s="5" t="str">
        <f aca="false">IF(AD1699=AF1699,AA1699,IF(AA1699="Win","Loss",IF(AA1699="Loss","Win","Draw")))</f>
        <v>Win</v>
      </c>
      <c r="AI1699" s="5" t="s">
        <v>102</v>
      </c>
    </row>
    <row r="1700" customFormat="false" ht="15" hidden="false" customHeight="true" outlineLevel="0" collapsed="false">
      <c r="A1700" s="5" t="s">
        <v>4256</v>
      </c>
      <c r="B1700" s="5" t="n">
        <v>3</v>
      </c>
      <c r="C1700" s="5" t="s">
        <v>1201</v>
      </c>
      <c r="D1700" s="5" t="s">
        <v>1202</v>
      </c>
      <c r="E1700" s="5" t="s">
        <v>4257</v>
      </c>
      <c r="F1700" s="5" t="s">
        <v>4258</v>
      </c>
      <c r="G1700" s="5" t="s">
        <v>4261</v>
      </c>
      <c r="H1700" s="5" t="s">
        <v>163</v>
      </c>
      <c r="I1700" s="5" t="s">
        <v>84</v>
      </c>
      <c r="J1700" s="5" t="s">
        <v>108</v>
      </c>
      <c r="K1700" s="5" t="s">
        <v>82</v>
      </c>
      <c r="L1700" s="5" t="s">
        <v>153</v>
      </c>
      <c r="M1700" s="5" t="s">
        <v>95</v>
      </c>
      <c r="N1700" s="5" t="s">
        <v>85</v>
      </c>
      <c r="O1700" s="5" t="s">
        <v>150</v>
      </c>
      <c r="P1700" s="5" t="s">
        <v>88</v>
      </c>
      <c r="Q1700" s="5" t="s">
        <v>203</v>
      </c>
      <c r="R1700" s="5" t="s">
        <v>202</v>
      </c>
      <c r="S1700" s="5" t="s">
        <v>201</v>
      </c>
      <c r="T1700" s="5" t="s">
        <v>157</v>
      </c>
      <c r="U1700" s="5" t="s">
        <v>204</v>
      </c>
      <c r="V1700" s="5" t="s">
        <v>234</v>
      </c>
      <c r="W1700" s="5" t="s">
        <v>118</v>
      </c>
      <c r="X1700" s="5" t="s">
        <v>88</v>
      </c>
      <c r="Y1700" s="5" t="n">
        <v>1</v>
      </c>
      <c r="Z1700" s="5" t="n">
        <v>0</v>
      </c>
      <c r="AA1700" s="5" t="str">
        <f aca="false">IF(Y1700&gt;Z1700,"Win",IF(Y1700&lt;Z1700,"Loss","Draw"))</f>
        <v>Win</v>
      </c>
      <c r="AB1700" s="5" t="s">
        <v>98</v>
      </c>
      <c r="AC1700" s="5" t="s">
        <v>99</v>
      </c>
      <c r="AD1700" s="5" t="s">
        <v>4262</v>
      </c>
      <c r="AE1700" s="5" t="s">
        <v>668</v>
      </c>
      <c r="AF1700" s="5" t="str">
        <f aca="false">IF(AD1700&lt;AE1700,AD1700,AE1700)</f>
        <v>Archers, Barbarian Barrel, Berserker, Cannon, Dark Prince, Electro Spirit, Lightning, Royal Hogs</v>
      </c>
      <c r="AG1700" s="5" t="str">
        <f aca="false">IF(AD1700&lt;AE1700,AE1700,AD1700)</f>
        <v>Berserker, Bomb Tower, Fire Spirit, Goblin Barrel, Ice Spirit, Magic Archer, Royal Delivery, Wall Breakers</v>
      </c>
      <c r="AH1700" s="5" t="str">
        <f aca="false">IF(AD1700=AF1700,AA1700,IF(AA1700="Win","Loss",IF(AA1700="Loss","Win","Draw")))</f>
        <v>Win</v>
      </c>
      <c r="AI1700" s="5" t="s">
        <v>102</v>
      </c>
    </row>
    <row r="1701" customFormat="false" ht="15" hidden="false" customHeight="true" outlineLevel="0" collapsed="false">
      <c r="A1701" s="5" t="s">
        <v>4263</v>
      </c>
      <c r="B1701" s="5" t="n">
        <v>1</v>
      </c>
      <c r="C1701" s="5" t="s">
        <v>1201</v>
      </c>
      <c r="D1701" s="5" t="s">
        <v>1202</v>
      </c>
      <c r="E1701" s="5" t="s">
        <v>2659</v>
      </c>
      <c r="F1701" s="5" t="s">
        <v>2660</v>
      </c>
      <c r="G1701" s="5" t="s">
        <v>4264</v>
      </c>
      <c r="H1701" s="5" t="s">
        <v>163</v>
      </c>
      <c r="I1701" s="5" t="s">
        <v>113</v>
      </c>
      <c r="J1701" s="5" t="s">
        <v>95</v>
      </c>
      <c r="K1701" s="5" t="s">
        <v>87</v>
      </c>
      <c r="L1701" s="5" t="s">
        <v>241</v>
      </c>
      <c r="M1701" s="5" t="s">
        <v>126</v>
      </c>
      <c r="N1701" s="5" t="s">
        <v>118</v>
      </c>
      <c r="O1701" s="5" t="s">
        <v>116</v>
      </c>
      <c r="P1701" s="5" t="s">
        <v>115</v>
      </c>
      <c r="Q1701" s="5" t="s">
        <v>137</v>
      </c>
      <c r="R1701" s="5" t="s">
        <v>202</v>
      </c>
      <c r="S1701" s="5" t="s">
        <v>114</v>
      </c>
      <c r="T1701" s="5" t="s">
        <v>241</v>
      </c>
      <c r="U1701" s="5" t="s">
        <v>116</v>
      </c>
      <c r="V1701" s="5" t="s">
        <v>157</v>
      </c>
      <c r="W1701" s="5" t="s">
        <v>126</v>
      </c>
      <c r="X1701" s="5" t="s">
        <v>87</v>
      </c>
      <c r="Y1701" s="5" t="n">
        <v>1</v>
      </c>
      <c r="Z1701" s="5" t="n">
        <v>0</v>
      </c>
      <c r="AA1701" s="5" t="str">
        <f aca="false">IF(Y1701&gt;Z1701,"Win",IF(Y1701&lt;Z1701,"Loss","Draw"))</f>
        <v>Win</v>
      </c>
      <c r="AB1701" s="5" t="s">
        <v>98</v>
      </c>
      <c r="AC1701" s="5" t="s">
        <v>99</v>
      </c>
      <c r="AD1701" s="5" t="s">
        <v>776</v>
      </c>
      <c r="AE1701" s="5" t="s">
        <v>1167</v>
      </c>
      <c r="AF1701" s="5" t="str">
        <f aca="false">IF(AD1701&lt;AE1701,AD1701,AE1701)</f>
        <v>Barbarian Barrel, Furnace, Graveyard, Ice Spirit, Knight, Poison, Skeletons, Tesla</v>
      </c>
      <c r="AG1701" s="5" t="str">
        <f aca="false">IF(AD1701&lt;AE1701,AE1701,AD1701)</f>
        <v>Fire Spirit, Giant Snowball, Goblin Drill, Knight, Magic Archer, Poison, Skeletons, Tesla</v>
      </c>
      <c r="AH1701" s="5" t="str">
        <f aca="false">IF(AD1701=AF1701,AA1701,IF(AA1701="Win","Loss",IF(AA1701="Loss","Win","Draw")))</f>
        <v>Win</v>
      </c>
      <c r="AI1701" s="5" t="s">
        <v>102</v>
      </c>
    </row>
    <row r="1702" customFormat="false" ht="15" hidden="false" customHeight="true" outlineLevel="0" collapsed="false">
      <c r="A1702" s="5" t="s">
        <v>4263</v>
      </c>
      <c r="B1702" s="5" t="n">
        <v>2</v>
      </c>
      <c r="C1702" s="5" t="s">
        <v>1201</v>
      </c>
      <c r="D1702" s="5" t="s">
        <v>1202</v>
      </c>
      <c r="E1702" s="5" t="s">
        <v>2659</v>
      </c>
      <c r="F1702" s="5" t="s">
        <v>2660</v>
      </c>
      <c r="G1702" s="5" t="s">
        <v>4265</v>
      </c>
      <c r="H1702" s="5" t="s">
        <v>163</v>
      </c>
      <c r="I1702" s="5" t="s">
        <v>185</v>
      </c>
      <c r="J1702" s="5" t="s">
        <v>186</v>
      </c>
      <c r="K1702" s="5" t="s">
        <v>109</v>
      </c>
      <c r="L1702" s="5" t="s">
        <v>111</v>
      </c>
      <c r="M1702" s="5" t="s">
        <v>117</v>
      </c>
      <c r="N1702" s="5" t="s">
        <v>173</v>
      </c>
      <c r="O1702" s="5" t="s">
        <v>187</v>
      </c>
      <c r="P1702" s="5" t="s">
        <v>153</v>
      </c>
      <c r="Q1702" s="5" t="s">
        <v>152</v>
      </c>
      <c r="R1702" s="5" t="s">
        <v>128</v>
      </c>
      <c r="S1702" s="5" t="s">
        <v>107</v>
      </c>
      <c r="T1702" s="5" t="s">
        <v>306</v>
      </c>
      <c r="U1702" s="5" t="s">
        <v>85</v>
      </c>
      <c r="V1702" s="5" t="s">
        <v>307</v>
      </c>
      <c r="W1702" s="5" t="s">
        <v>187</v>
      </c>
      <c r="X1702" s="5" t="s">
        <v>95</v>
      </c>
      <c r="Y1702" s="5" t="n">
        <v>1</v>
      </c>
      <c r="Z1702" s="5" t="n">
        <v>0</v>
      </c>
      <c r="AA1702" s="5" t="str">
        <f aca="false">IF(Y1702&gt;Z1702,"Win",IF(Y1702&lt;Z1702,"Loss","Draw"))</f>
        <v>Win</v>
      </c>
      <c r="AB1702" s="5" t="s">
        <v>98</v>
      </c>
      <c r="AC1702" s="5" t="s">
        <v>99</v>
      </c>
      <c r="AD1702" s="5" t="s">
        <v>4266</v>
      </c>
      <c r="AE1702" s="5" t="s">
        <v>603</v>
      </c>
      <c r="AF1702" s="5" t="str">
        <f aca="false">IF(AD1702&lt;AE1702,AD1702,AE1702)</f>
        <v>Baby Dragon, Barbarian Barrel, Goblin Cage, Golden Knight, Golem, Ice Wizard, Lightning, Tornado</v>
      </c>
      <c r="AG1702" s="5" t="str">
        <f aca="false">IF(AD1702&lt;AE1702,AE1702,AD1702)</f>
        <v>Balloon, Cannon, Executioner, Giant Skeleton, Miner, Tornado, Zap, Zappies</v>
      </c>
      <c r="AH1702" s="5" t="str">
        <f aca="false">IF(AD1702=AF1702,AA1702,IF(AA1702="Win","Loss",IF(AA1702="Loss","Win","Draw")))</f>
        <v>Loss</v>
      </c>
      <c r="AI1702" s="5" t="s">
        <v>102</v>
      </c>
    </row>
    <row r="1703" customFormat="false" ht="15" hidden="false" customHeight="true" outlineLevel="0" collapsed="false">
      <c r="A1703" s="5" t="s">
        <v>4267</v>
      </c>
      <c r="B1703" s="5" t="n">
        <v>1</v>
      </c>
      <c r="C1703" s="5" t="s">
        <v>1201</v>
      </c>
      <c r="D1703" s="5" t="s">
        <v>1202</v>
      </c>
      <c r="E1703" s="5" t="s">
        <v>227</v>
      </c>
      <c r="F1703" s="5" t="s">
        <v>228</v>
      </c>
      <c r="G1703" s="5" t="s">
        <v>4268</v>
      </c>
      <c r="H1703" s="5" t="s">
        <v>163</v>
      </c>
      <c r="I1703" s="5" t="s">
        <v>203</v>
      </c>
      <c r="J1703" s="5" t="s">
        <v>202</v>
      </c>
      <c r="K1703" s="5" t="s">
        <v>201</v>
      </c>
      <c r="L1703" s="5" t="s">
        <v>157</v>
      </c>
      <c r="M1703" s="5" t="s">
        <v>204</v>
      </c>
      <c r="N1703" s="5" t="s">
        <v>87</v>
      </c>
      <c r="O1703" s="5" t="s">
        <v>118</v>
      </c>
      <c r="P1703" s="5" t="s">
        <v>208</v>
      </c>
      <c r="Q1703" s="5" t="s">
        <v>233</v>
      </c>
      <c r="R1703" s="5" t="s">
        <v>202</v>
      </c>
      <c r="S1703" s="5" t="s">
        <v>201</v>
      </c>
      <c r="T1703" s="5" t="s">
        <v>111</v>
      </c>
      <c r="U1703" s="5" t="s">
        <v>88</v>
      </c>
      <c r="V1703" s="5" t="s">
        <v>234</v>
      </c>
      <c r="W1703" s="5" t="s">
        <v>204</v>
      </c>
      <c r="X1703" s="5" t="s">
        <v>157</v>
      </c>
      <c r="Y1703" s="5" t="n">
        <v>1</v>
      </c>
      <c r="Z1703" s="5" t="n">
        <v>0</v>
      </c>
      <c r="AA1703" s="5" t="str">
        <f aca="false">IF(Y1703&gt;Z1703,"Win",IF(Y1703&lt;Z1703,"Loss","Draw"))</f>
        <v>Win</v>
      </c>
      <c r="AB1703" s="5" t="s">
        <v>98</v>
      </c>
      <c r="AC1703" s="5" t="s">
        <v>99</v>
      </c>
      <c r="AD1703" s="5" t="s">
        <v>721</v>
      </c>
      <c r="AE1703" s="5" t="s">
        <v>380</v>
      </c>
      <c r="AF1703" s="5" t="str">
        <f aca="false">IF(AD1703&lt;AE1703,AD1703,AE1703)</f>
        <v>Bats, Berserker, Bomb Tower, Fire Spirit, Magic Archer, Miner, Royal Delivery, Wall Breakers</v>
      </c>
      <c r="AG1703" s="5" t="str">
        <f aca="false">IF(AD1703&lt;AE1703,AE1703,AD1703)</f>
        <v>Fire Spirit, Goblin Barrel, Ice Spirit, Magic Archer, Royal Delivery, Tesla, Valkyrie, Wall Breakers</v>
      </c>
      <c r="AH1703" s="5" t="str">
        <f aca="false">IF(AD1703=AF1703,AA1703,IF(AA1703="Win","Loss",IF(AA1703="Loss","Win","Draw")))</f>
        <v>Loss</v>
      </c>
      <c r="AI1703" s="5" t="s">
        <v>102</v>
      </c>
    </row>
    <row r="1704" customFormat="false" ht="15" hidden="false" customHeight="true" outlineLevel="0" collapsed="false">
      <c r="A1704" s="5" t="s">
        <v>4267</v>
      </c>
      <c r="B1704" s="5" t="n">
        <v>2</v>
      </c>
      <c r="C1704" s="5" t="s">
        <v>1201</v>
      </c>
      <c r="D1704" s="5" t="s">
        <v>1202</v>
      </c>
      <c r="E1704" s="5" t="s">
        <v>227</v>
      </c>
      <c r="F1704" s="5" t="s">
        <v>228</v>
      </c>
      <c r="G1704" s="5" t="s">
        <v>4269</v>
      </c>
      <c r="H1704" s="5" t="s">
        <v>163</v>
      </c>
      <c r="I1704" s="5" t="s">
        <v>152</v>
      </c>
      <c r="J1704" s="5" t="s">
        <v>151</v>
      </c>
      <c r="K1704" s="5" t="s">
        <v>82</v>
      </c>
      <c r="L1704" s="5" t="s">
        <v>85</v>
      </c>
      <c r="M1704" s="5" t="s">
        <v>89</v>
      </c>
      <c r="N1704" s="5" t="s">
        <v>126</v>
      </c>
      <c r="O1704" s="5" t="s">
        <v>150</v>
      </c>
      <c r="P1704" s="5" t="s">
        <v>153</v>
      </c>
      <c r="Q1704" s="5" t="s">
        <v>107</v>
      </c>
      <c r="R1704" s="5" t="s">
        <v>95</v>
      </c>
      <c r="S1704" s="5" t="s">
        <v>141</v>
      </c>
      <c r="T1704" s="5" t="s">
        <v>177</v>
      </c>
      <c r="U1704" s="5" t="s">
        <v>178</v>
      </c>
      <c r="V1704" s="5" t="s">
        <v>132</v>
      </c>
      <c r="W1704" s="5" t="s">
        <v>93</v>
      </c>
      <c r="X1704" s="5" t="s">
        <v>143</v>
      </c>
      <c r="Y1704" s="5" t="n">
        <v>1</v>
      </c>
      <c r="Z1704" s="5" t="n">
        <v>0</v>
      </c>
      <c r="AA1704" s="5" t="str">
        <f aca="false">IF(Y1704&gt;Z1704,"Win",IF(Y1704&lt;Z1704,"Loss","Draw"))</f>
        <v>Win</v>
      </c>
      <c r="AB1704" s="5" t="s">
        <v>98</v>
      </c>
      <c r="AC1704" s="5" t="s">
        <v>99</v>
      </c>
      <c r="AD1704" s="5" t="s">
        <v>155</v>
      </c>
      <c r="AE1704" s="5" t="s">
        <v>4270</v>
      </c>
      <c r="AF1704" s="5" t="str">
        <f aca="false">IF(AD1704&lt;AE1704,AD1704,AE1704)</f>
        <v>Baby Dragon, Cannon, Electro Spirit, Lightning, Mighty Miner, Royal Hogs, Skeletons, The Log</v>
      </c>
      <c r="AG1704" s="5" t="str">
        <f aca="false">IF(AD1704&lt;AE1704,AE1704,AD1704)</f>
        <v>Barbarian Barrel, Electro Wizard, Fireball, Goblin Cage, Heal Spirit, Lumberjack, Phoenix, Royal Giant</v>
      </c>
      <c r="AH1704" s="5" t="str">
        <f aca="false">IF(AD1704=AF1704,AA1704,IF(AA1704="Win","Loss",IF(AA1704="Loss","Win","Draw")))</f>
        <v>Win</v>
      </c>
      <c r="AI1704" s="5" t="s">
        <v>102</v>
      </c>
    </row>
    <row r="1705" customFormat="false" ht="15" hidden="false" customHeight="true" outlineLevel="0" collapsed="false">
      <c r="A1705" s="5" t="s">
        <v>4271</v>
      </c>
      <c r="B1705" s="5" t="n">
        <v>1</v>
      </c>
      <c r="C1705" s="5" t="s">
        <v>1201</v>
      </c>
      <c r="D1705" s="5" t="s">
        <v>1202</v>
      </c>
      <c r="E1705" s="5" t="s">
        <v>1432</v>
      </c>
      <c r="F1705" s="5" t="s">
        <v>1433</v>
      </c>
      <c r="G1705" s="5" t="s">
        <v>1692</v>
      </c>
      <c r="H1705" s="5" t="s">
        <v>163</v>
      </c>
      <c r="I1705" s="5" t="s">
        <v>185</v>
      </c>
      <c r="J1705" s="5" t="s">
        <v>186</v>
      </c>
      <c r="K1705" s="5" t="s">
        <v>109</v>
      </c>
      <c r="L1705" s="5" t="s">
        <v>111</v>
      </c>
      <c r="M1705" s="5" t="s">
        <v>117</v>
      </c>
      <c r="N1705" s="5" t="s">
        <v>173</v>
      </c>
      <c r="O1705" s="5" t="s">
        <v>187</v>
      </c>
      <c r="P1705" s="5" t="s">
        <v>188</v>
      </c>
      <c r="Q1705" s="5" t="s">
        <v>203</v>
      </c>
      <c r="R1705" s="5" t="s">
        <v>202</v>
      </c>
      <c r="S1705" s="5" t="s">
        <v>201</v>
      </c>
      <c r="T1705" s="5" t="s">
        <v>157</v>
      </c>
      <c r="U1705" s="5" t="s">
        <v>118</v>
      </c>
      <c r="V1705" s="5" t="s">
        <v>204</v>
      </c>
      <c r="W1705" s="5" t="s">
        <v>87</v>
      </c>
      <c r="X1705" s="5" t="s">
        <v>88</v>
      </c>
      <c r="Y1705" s="5" t="n">
        <v>0</v>
      </c>
      <c r="Z1705" s="5" t="n">
        <v>1</v>
      </c>
      <c r="AA1705" s="5" t="str">
        <f aca="false">IF(Y1705&gt;Z1705,"Win",IF(Y1705&lt;Z1705,"Loss","Draw"))</f>
        <v>Loss</v>
      </c>
      <c r="AB1705" s="5" t="s">
        <v>98</v>
      </c>
      <c r="AC1705" s="5" t="s">
        <v>99</v>
      </c>
      <c r="AD1705" s="5" t="s">
        <v>538</v>
      </c>
      <c r="AE1705" s="5" t="s">
        <v>206</v>
      </c>
      <c r="AF1705" s="5" t="str">
        <f aca="false">IF(AD1705&lt;AE1705,AD1705,AE1705)</f>
        <v>Balloon, Executioner, Giant Skeleton, Miner, Tombstone, Tornado, Zap, Zappies</v>
      </c>
      <c r="AG1705" s="5" t="str">
        <f aca="false">IF(AD1705&lt;AE1705,AE1705,AD1705)</f>
        <v>Berserker, Fire Spirit, Goblin Barrel, Ice Spirit, Magic Archer, Royal Delivery, Tesla, Wall Breakers</v>
      </c>
      <c r="AH1705" s="5" t="str">
        <f aca="false">IF(AD1705=AF1705,AA1705,IF(AA1705="Win","Loss",IF(AA1705="Loss","Win","Draw")))</f>
        <v>Loss</v>
      </c>
      <c r="AI1705" s="5" t="s">
        <v>102</v>
      </c>
    </row>
    <row r="1706" customFormat="false" ht="15" hidden="false" customHeight="true" outlineLevel="0" collapsed="false">
      <c r="A1706" s="5" t="s">
        <v>4271</v>
      </c>
      <c r="B1706" s="5" t="n">
        <v>2</v>
      </c>
      <c r="C1706" s="5" t="s">
        <v>1201</v>
      </c>
      <c r="D1706" s="5" t="s">
        <v>1202</v>
      </c>
      <c r="E1706" s="5" t="s">
        <v>1432</v>
      </c>
      <c r="F1706" s="5" t="s">
        <v>1433</v>
      </c>
      <c r="G1706" s="5" t="s">
        <v>1693</v>
      </c>
      <c r="H1706" s="5" t="s">
        <v>163</v>
      </c>
      <c r="I1706" s="5" t="s">
        <v>87</v>
      </c>
      <c r="J1706" s="5" t="s">
        <v>91</v>
      </c>
      <c r="K1706" s="5" t="s">
        <v>114</v>
      </c>
      <c r="L1706" s="5" t="s">
        <v>137</v>
      </c>
      <c r="M1706" s="5" t="s">
        <v>97</v>
      </c>
      <c r="N1706" s="5" t="s">
        <v>157</v>
      </c>
      <c r="O1706" s="5" t="s">
        <v>242</v>
      </c>
      <c r="P1706" s="5" t="s">
        <v>116</v>
      </c>
      <c r="Q1706" s="5" t="s">
        <v>82</v>
      </c>
      <c r="R1706" s="5" t="s">
        <v>151</v>
      </c>
      <c r="S1706" s="5" t="s">
        <v>152</v>
      </c>
      <c r="T1706" s="5" t="s">
        <v>126</v>
      </c>
      <c r="U1706" s="5" t="s">
        <v>85</v>
      </c>
      <c r="V1706" s="5" t="s">
        <v>150</v>
      </c>
      <c r="W1706" s="5" t="s">
        <v>89</v>
      </c>
      <c r="X1706" s="5" t="s">
        <v>153</v>
      </c>
      <c r="Y1706" s="5" t="n">
        <v>0</v>
      </c>
      <c r="Z1706" s="5" t="n">
        <v>1</v>
      </c>
      <c r="AA1706" s="5" t="str">
        <f aca="false">IF(Y1706&gt;Z1706,"Win",IF(Y1706&lt;Z1706,"Loss","Draw"))</f>
        <v>Loss</v>
      </c>
      <c r="AB1706" s="5" t="s">
        <v>98</v>
      </c>
      <c r="AC1706" s="5" t="s">
        <v>99</v>
      </c>
      <c r="AD1706" s="5" t="s">
        <v>321</v>
      </c>
      <c r="AE1706" s="5" t="s">
        <v>155</v>
      </c>
      <c r="AF1706" s="5" t="str">
        <f aca="false">IF(AD1706&lt;AE1706,AD1706,AE1706)</f>
        <v>Baby Dragon, Cannon, Electro Spirit, Lightning, Mighty Miner, Royal Hogs, Skeletons, The Log</v>
      </c>
      <c r="AG1706" s="5" t="str">
        <f aca="false">IF(AD1706&lt;AE1706,AE1706,AD1706)</f>
        <v>Bomber, Fire Spirit, Giant Snowball, Goblin Drill, Goblins, Poison, Ronin, Tesla</v>
      </c>
      <c r="AH1706" s="5" t="str">
        <f aca="false">IF(AD1706=AF1706,AA1706,IF(AA1706="Win","Loss",IF(AA1706="Loss","Win","Draw")))</f>
        <v>Win</v>
      </c>
      <c r="AI1706" s="5" t="s">
        <v>102</v>
      </c>
    </row>
    <row r="1707" customFormat="false" ht="15" hidden="false" customHeight="true" outlineLevel="0" collapsed="false">
      <c r="A1707" s="5" t="s">
        <v>4272</v>
      </c>
      <c r="B1707" s="5" t="n">
        <v>1</v>
      </c>
      <c r="C1707" s="5" t="s">
        <v>1201</v>
      </c>
      <c r="D1707" s="5" t="s">
        <v>1202</v>
      </c>
      <c r="E1707" s="5" t="s">
        <v>726</v>
      </c>
      <c r="F1707" s="5" t="s">
        <v>727</v>
      </c>
      <c r="G1707" s="5" t="s">
        <v>1203</v>
      </c>
      <c r="H1707" s="5" t="s">
        <v>163</v>
      </c>
      <c r="I1707" s="5" t="s">
        <v>177</v>
      </c>
      <c r="J1707" s="5" t="s">
        <v>95</v>
      </c>
      <c r="K1707" s="5" t="s">
        <v>124</v>
      </c>
      <c r="L1707" s="5" t="s">
        <v>257</v>
      </c>
      <c r="M1707" s="5" t="s">
        <v>215</v>
      </c>
      <c r="N1707" s="5" t="s">
        <v>93</v>
      </c>
      <c r="O1707" s="5" t="s">
        <v>126</v>
      </c>
      <c r="P1707" s="5" t="s">
        <v>150</v>
      </c>
      <c r="Q1707" s="5" t="s">
        <v>90</v>
      </c>
      <c r="R1707" s="5" t="s">
        <v>91</v>
      </c>
      <c r="S1707" s="5" t="s">
        <v>92</v>
      </c>
      <c r="T1707" s="5" t="s">
        <v>96</v>
      </c>
      <c r="U1707" s="5" t="s">
        <v>94</v>
      </c>
      <c r="V1707" s="5" t="s">
        <v>150</v>
      </c>
      <c r="W1707" s="5" t="s">
        <v>93</v>
      </c>
      <c r="X1707" s="5" t="s">
        <v>125</v>
      </c>
      <c r="Y1707" s="5" t="n">
        <v>0</v>
      </c>
      <c r="Z1707" s="5" t="n">
        <v>1</v>
      </c>
      <c r="AA1707" s="5" t="str">
        <f aca="false">IF(Y1707&gt;Z1707,"Win",IF(Y1707&lt;Z1707,"Loss","Draw"))</f>
        <v>Loss</v>
      </c>
      <c r="AB1707" s="5" t="s">
        <v>98</v>
      </c>
      <c r="AC1707" s="5" t="s">
        <v>99</v>
      </c>
      <c r="AD1707" s="5" t="s">
        <v>429</v>
      </c>
      <c r="AE1707" s="5" t="s">
        <v>635</v>
      </c>
      <c r="AF1707" s="5" t="str">
        <f aca="false">IF(AD1707&lt;AE1707,AD1707,AE1707)</f>
        <v>Barbarian Barrel, Electro Spirit, Fireball, Fisherman, Hunter, Royal Ghost, Royal Giant, Skeletons</v>
      </c>
      <c r="AG1707" s="5" t="str">
        <f aca="false">IF(AD1707&lt;AE1707,AE1707,AD1707)</f>
        <v>Cannon Cart, Electro Spirit, Fireball, Goblins, Minions, Mortar, Rascals, Skeleton Barrel</v>
      </c>
      <c r="AH1707" s="5" t="str">
        <f aca="false">IF(AD1707=AF1707,AA1707,IF(AA1707="Win","Loss",IF(AA1707="Loss","Win","Draw")))</f>
        <v>Loss</v>
      </c>
      <c r="AI1707" s="5" t="s">
        <v>102</v>
      </c>
    </row>
    <row r="1708" customFormat="false" ht="15" hidden="false" customHeight="true" outlineLevel="0" collapsed="false">
      <c r="A1708" s="5" t="s">
        <v>4272</v>
      </c>
      <c r="B1708" s="5" t="n">
        <v>2</v>
      </c>
      <c r="C1708" s="5" t="s">
        <v>1201</v>
      </c>
      <c r="D1708" s="5" t="s">
        <v>1202</v>
      </c>
      <c r="E1708" s="5" t="s">
        <v>726</v>
      </c>
      <c r="F1708" s="5" t="s">
        <v>727</v>
      </c>
      <c r="G1708" s="5" t="s">
        <v>1204</v>
      </c>
      <c r="H1708" s="5" t="s">
        <v>163</v>
      </c>
      <c r="I1708" s="5" t="s">
        <v>185</v>
      </c>
      <c r="J1708" s="5" t="s">
        <v>186</v>
      </c>
      <c r="K1708" s="5" t="s">
        <v>109</v>
      </c>
      <c r="L1708" s="5" t="s">
        <v>111</v>
      </c>
      <c r="M1708" s="5" t="s">
        <v>86</v>
      </c>
      <c r="N1708" s="5" t="s">
        <v>117</v>
      </c>
      <c r="O1708" s="5" t="s">
        <v>187</v>
      </c>
      <c r="P1708" s="5" t="s">
        <v>188</v>
      </c>
      <c r="Q1708" s="5" t="s">
        <v>137</v>
      </c>
      <c r="R1708" s="5" t="s">
        <v>194</v>
      </c>
      <c r="S1708" s="5" t="s">
        <v>114</v>
      </c>
      <c r="T1708" s="5" t="s">
        <v>97</v>
      </c>
      <c r="U1708" s="5" t="s">
        <v>157</v>
      </c>
      <c r="V1708" s="5" t="s">
        <v>126</v>
      </c>
      <c r="W1708" s="5" t="s">
        <v>116</v>
      </c>
      <c r="X1708" s="5" t="s">
        <v>234</v>
      </c>
      <c r="Y1708" s="5" t="n">
        <v>0</v>
      </c>
      <c r="Z1708" s="5" t="n">
        <v>1</v>
      </c>
      <c r="AA1708" s="5" t="str">
        <f aca="false">IF(Y1708&gt;Z1708,"Win",IF(Y1708&lt;Z1708,"Loss","Draw"))</f>
        <v>Loss</v>
      </c>
      <c r="AB1708" s="5" t="s">
        <v>98</v>
      </c>
      <c r="AC1708" s="5" t="s">
        <v>99</v>
      </c>
      <c r="AD1708" s="5" t="s">
        <v>813</v>
      </c>
      <c r="AE1708" s="5" t="s">
        <v>1057</v>
      </c>
      <c r="AF1708" s="5" t="str">
        <f aca="false">IF(AD1708&lt;AE1708,AD1708,AE1708)</f>
        <v>Archer Queen, Bomb Tower, Fire Spirit, Giant Snowball, Goblin Drill, Poison, Ronin, Skeletons</v>
      </c>
      <c r="AG1708" s="5" t="str">
        <f aca="false">IF(AD1708&lt;AE1708,AE1708,AD1708)</f>
        <v>Balloon, Executioner, Giant Skeleton, Miner, Skeleton Dragons, Tombstone, Tornado, Zap</v>
      </c>
      <c r="AH1708" s="5" t="str">
        <f aca="false">IF(AD1708=AF1708,AA1708,IF(AA1708="Win","Loss",IF(AA1708="Loss","Win","Draw")))</f>
        <v>Win</v>
      </c>
      <c r="AI1708" s="5" t="s">
        <v>102</v>
      </c>
    </row>
    <row r="1709" customFormat="false" ht="15" hidden="false" customHeight="true" outlineLevel="0" collapsed="false">
      <c r="A1709" s="5" t="s">
        <v>4273</v>
      </c>
      <c r="B1709" s="5" t="n">
        <v>1</v>
      </c>
      <c r="C1709" s="5" t="s">
        <v>1201</v>
      </c>
      <c r="D1709" s="5" t="s">
        <v>1202</v>
      </c>
      <c r="E1709" s="5" t="s">
        <v>4274</v>
      </c>
      <c r="F1709" s="5" t="s">
        <v>4275</v>
      </c>
      <c r="G1709" s="5" t="s">
        <v>4276</v>
      </c>
      <c r="H1709" s="5" t="s">
        <v>163</v>
      </c>
      <c r="I1709" s="5" t="s">
        <v>203</v>
      </c>
      <c r="J1709" s="5" t="s">
        <v>202</v>
      </c>
      <c r="K1709" s="5" t="s">
        <v>201</v>
      </c>
      <c r="L1709" s="5" t="s">
        <v>157</v>
      </c>
      <c r="M1709" s="5" t="s">
        <v>204</v>
      </c>
      <c r="N1709" s="5" t="s">
        <v>87</v>
      </c>
      <c r="O1709" s="5" t="s">
        <v>118</v>
      </c>
      <c r="P1709" s="5" t="s">
        <v>208</v>
      </c>
      <c r="Q1709" s="5" t="s">
        <v>90</v>
      </c>
      <c r="R1709" s="5" t="s">
        <v>91</v>
      </c>
      <c r="S1709" s="5" t="s">
        <v>92</v>
      </c>
      <c r="T1709" s="5" t="s">
        <v>93</v>
      </c>
      <c r="U1709" s="5" t="s">
        <v>94</v>
      </c>
      <c r="V1709" s="5" t="s">
        <v>95</v>
      </c>
      <c r="W1709" s="5" t="s">
        <v>125</v>
      </c>
      <c r="X1709" s="5" t="s">
        <v>96</v>
      </c>
      <c r="Y1709" s="5" t="n">
        <v>0</v>
      </c>
      <c r="Z1709" s="5" t="n">
        <v>1</v>
      </c>
      <c r="AA1709" s="5" t="str">
        <f aca="false">IF(Y1709&gt;Z1709,"Win",IF(Y1709&lt;Z1709,"Loss","Draw"))</f>
        <v>Loss</v>
      </c>
      <c r="AB1709" s="5" t="s">
        <v>98</v>
      </c>
      <c r="AC1709" s="5" t="s">
        <v>99</v>
      </c>
      <c r="AD1709" s="5" t="s">
        <v>721</v>
      </c>
      <c r="AE1709" s="5" t="s">
        <v>216</v>
      </c>
      <c r="AF1709" s="5" t="str">
        <f aca="false">IF(AD1709&lt;AE1709,AD1709,AE1709)</f>
        <v>Barbarian Barrel, Cannon Cart, Fireball, Goblins, Minions, Mortar, Rascals, Skeleton Barrel</v>
      </c>
      <c r="AG1709" s="5" t="str">
        <f aca="false">IF(AD1709&lt;AE1709,AE1709,AD1709)</f>
        <v>Fire Spirit, Goblin Barrel, Ice Spirit, Magic Archer, Royal Delivery, Tesla, Valkyrie, Wall Breakers</v>
      </c>
      <c r="AH1709" s="5" t="str">
        <f aca="false">IF(AD1709=AF1709,AA1709,IF(AA1709="Win","Loss",IF(AA1709="Loss","Win","Draw")))</f>
        <v>Win</v>
      </c>
      <c r="AI1709" s="5" t="s">
        <v>102</v>
      </c>
    </row>
    <row r="1710" customFormat="false" ht="15" hidden="false" customHeight="true" outlineLevel="0" collapsed="false">
      <c r="A1710" s="5" t="s">
        <v>4273</v>
      </c>
      <c r="B1710" s="5" t="n">
        <v>2</v>
      </c>
      <c r="C1710" s="5" t="s">
        <v>1201</v>
      </c>
      <c r="D1710" s="5" t="s">
        <v>1202</v>
      </c>
      <c r="E1710" s="5" t="s">
        <v>4274</v>
      </c>
      <c r="F1710" s="5" t="s">
        <v>4275</v>
      </c>
      <c r="G1710" s="5" t="s">
        <v>4277</v>
      </c>
      <c r="H1710" s="5" t="s">
        <v>163</v>
      </c>
      <c r="I1710" s="5" t="s">
        <v>177</v>
      </c>
      <c r="J1710" s="5" t="s">
        <v>188</v>
      </c>
      <c r="K1710" s="5" t="s">
        <v>83</v>
      </c>
      <c r="L1710" s="5" t="s">
        <v>173</v>
      </c>
      <c r="M1710" s="5" t="s">
        <v>86</v>
      </c>
      <c r="N1710" s="5" t="s">
        <v>93</v>
      </c>
      <c r="O1710" s="5" t="s">
        <v>89</v>
      </c>
      <c r="P1710" s="5" t="s">
        <v>215</v>
      </c>
      <c r="Q1710" s="5" t="s">
        <v>152</v>
      </c>
      <c r="R1710" s="5" t="s">
        <v>158</v>
      </c>
      <c r="S1710" s="5" t="s">
        <v>128</v>
      </c>
      <c r="T1710" s="5" t="s">
        <v>187</v>
      </c>
      <c r="U1710" s="5" t="s">
        <v>242</v>
      </c>
      <c r="V1710" s="5" t="s">
        <v>153</v>
      </c>
      <c r="W1710" s="5" t="s">
        <v>85</v>
      </c>
      <c r="X1710" s="5" t="s">
        <v>387</v>
      </c>
      <c r="Y1710" s="5" t="n">
        <v>1</v>
      </c>
      <c r="Z1710" s="5" t="n">
        <v>0</v>
      </c>
      <c r="AA1710" s="5" t="str">
        <f aca="false">IF(Y1710&gt;Z1710,"Win",IF(Y1710&lt;Z1710,"Loss","Draw"))</f>
        <v>Win</v>
      </c>
      <c r="AB1710" s="5" t="s">
        <v>98</v>
      </c>
      <c r="AC1710" s="5" t="s">
        <v>99</v>
      </c>
      <c r="AD1710" s="5" t="s">
        <v>780</v>
      </c>
      <c r="AE1710" s="5" t="s">
        <v>4278</v>
      </c>
      <c r="AF1710" s="5" t="str">
        <f aca="false">IF(AD1710&lt;AE1710,AD1710,AE1710)</f>
        <v>Baby Dragon, Bomber, Bowler, Cannon, Electro Giant, Golden Knight, Lightning, Tornado</v>
      </c>
      <c r="AG1710" s="5" t="str">
        <f aca="false">IF(AD1710&lt;AE1710,AE1710,AD1710)</f>
        <v>Fireball, Fisherman, Monk, Royal Giant, Skeleton Dragons, The Log, Tombstone, Zappies</v>
      </c>
      <c r="AH1710" s="5" t="str">
        <f aca="false">IF(AD1710=AF1710,AA1710,IF(AA1710="Win","Loss",IF(AA1710="Loss","Win","Draw")))</f>
        <v>Loss</v>
      </c>
      <c r="AI1710" s="5" t="s">
        <v>102</v>
      </c>
    </row>
    <row r="1711" customFormat="false" ht="15" hidden="false" customHeight="true" outlineLevel="0" collapsed="false">
      <c r="A1711" s="5" t="s">
        <v>4273</v>
      </c>
      <c r="B1711" s="5" t="n">
        <v>3</v>
      </c>
      <c r="C1711" s="5" t="s">
        <v>1201</v>
      </c>
      <c r="D1711" s="5" t="s">
        <v>1202</v>
      </c>
      <c r="E1711" s="5" t="s">
        <v>4274</v>
      </c>
      <c r="F1711" s="5" t="s">
        <v>4275</v>
      </c>
      <c r="G1711" s="5" t="s">
        <v>4279</v>
      </c>
      <c r="H1711" s="5" t="s">
        <v>163</v>
      </c>
      <c r="I1711" s="5" t="s">
        <v>114</v>
      </c>
      <c r="J1711" s="5" t="s">
        <v>95</v>
      </c>
      <c r="K1711" s="5" t="s">
        <v>137</v>
      </c>
      <c r="L1711" s="5" t="s">
        <v>116</v>
      </c>
      <c r="M1711" s="5" t="s">
        <v>97</v>
      </c>
      <c r="N1711" s="5" t="s">
        <v>88</v>
      </c>
      <c r="O1711" s="5" t="s">
        <v>234</v>
      </c>
      <c r="P1711" s="5" t="s">
        <v>242</v>
      </c>
      <c r="Q1711" s="5" t="s">
        <v>87</v>
      </c>
      <c r="R1711" s="5" t="s">
        <v>108</v>
      </c>
      <c r="S1711" s="5" t="s">
        <v>114</v>
      </c>
      <c r="T1711" s="5" t="s">
        <v>116</v>
      </c>
      <c r="U1711" s="5" t="s">
        <v>84</v>
      </c>
      <c r="V1711" s="5" t="s">
        <v>86</v>
      </c>
      <c r="W1711" s="5" t="s">
        <v>115</v>
      </c>
      <c r="X1711" s="5" t="s">
        <v>126</v>
      </c>
      <c r="Y1711" s="5" t="n">
        <v>0</v>
      </c>
      <c r="Z1711" s="5" t="n">
        <v>1</v>
      </c>
      <c r="AA1711" s="5" t="str">
        <f aca="false">IF(Y1711&gt;Z1711,"Win",IF(Y1711&lt;Z1711,"Loss","Draw"))</f>
        <v>Loss</v>
      </c>
      <c r="AB1711" s="5" t="s">
        <v>98</v>
      </c>
      <c r="AC1711" s="5" t="s">
        <v>99</v>
      </c>
      <c r="AD1711" s="5" t="s">
        <v>4280</v>
      </c>
      <c r="AE1711" s="5" t="s">
        <v>4281</v>
      </c>
      <c r="AF1711" s="5" t="str">
        <f aca="false">IF(AD1711&lt;AE1711,AD1711,AE1711)</f>
        <v>Archers, Dark Prince, Giant Snowball, Graveyard, Poison, Skeleton Dragons, Skeletons, Tesla</v>
      </c>
      <c r="AG1711" s="5" t="str">
        <f aca="false">IF(AD1711&lt;AE1711,AE1711,AD1711)</f>
        <v>Barbarian Barrel, Berserker, Bomb Tower, Bomber, Giant Snowball, Goblin Drill, Poison, Ronin</v>
      </c>
      <c r="AH1711" s="5" t="str">
        <f aca="false">IF(AD1711=AF1711,AA1711,IF(AA1711="Win","Loss",IF(AA1711="Loss","Win","Draw")))</f>
        <v>Win</v>
      </c>
      <c r="AI1711" s="5" t="s">
        <v>102</v>
      </c>
    </row>
    <row r="1712" customFormat="false" ht="15" hidden="false" customHeight="true" outlineLevel="0" collapsed="false">
      <c r="A1712" s="5" t="s">
        <v>4282</v>
      </c>
      <c r="B1712" s="5" t="n">
        <v>1</v>
      </c>
      <c r="C1712" s="5" t="s">
        <v>1201</v>
      </c>
      <c r="D1712" s="5" t="s">
        <v>1202</v>
      </c>
      <c r="E1712" s="6" t="s">
        <v>4283</v>
      </c>
      <c r="F1712" s="5" t="s">
        <v>4284</v>
      </c>
      <c r="G1712" s="5" t="s">
        <v>4285</v>
      </c>
      <c r="H1712" s="5" t="s">
        <v>163</v>
      </c>
      <c r="I1712" s="5" t="s">
        <v>87</v>
      </c>
      <c r="J1712" s="5" t="s">
        <v>241</v>
      </c>
      <c r="K1712" s="5" t="s">
        <v>114</v>
      </c>
      <c r="L1712" s="5" t="s">
        <v>137</v>
      </c>
      <c r="M1712" s="5" t="s">
        <v>126</v>
      </c>
      <c r="N1712" s="5" t="s">
        <v>157</v>
      </c>
      <c r="O1712" s="5" t="s">
        <v>242</v>
      </c>
      <c r="P1712" s="5" t="s">
        <v>116</v>
      </c>
      <c r="Q1712" s="5" t="s">
        <v>109</v>
      </c>
      <c r="R1712" s="5" t="s">
        <v>139</v>
      </c>
      <c r="S1712" s="5" t="s">
        <v>208</v>
      </c>
      <c r="T1712" s="5" t="s">
        <v>110</v>
      </c>
      <c r="U1712" s="5" t="s">
        <v>188</v>
      </c>
      <c r="V1712" s="5" t="s">
        <v>284</v>
      </c>
      <c r="W1712" s="5" t="s">
        <v>186</v>
      </c>
      <c r="X1712" s="5" t="s">
        <v>93</v>
      </c>
      <c r="Y1712" s="5" t="n">
        <v>1</v>
      </c>
      <c r="Z1712" s="5" t="n">
        <v>0</v>
      </c>
      <c r="AA1712" s="5" t="str">
        <f aca="false">IF(Y1712&gt;Z1712,"Win",IF(Y1712&lt;Z1712,"Loss","Draw"))</f>
        <v>Win</v>
      </c>
      <c r="AB1712" s="5" t="s">
        <v>98</v>
      </c>
      <c r="AC1712" s="5" t="s">
        <v>99</v>
      </c>
      <c r="AD1712" s="5" t="s">
        <v>243</v>
      </c>
      <c r="AE1712" s="5" t="s">
        <v>4286</v>
      </c>
      <c r="AF1712" s="5" t="str">
        <f aca="false">IF(AD1712&lt;AE1712,AD1712,AE1712)</f>
        <v>Balloon, Fireball, Inferno Dragon, Lava Hound, Mega Minion, Tombstone, Valkyrie, Zap</v>
      </c>
      <c r="AG1712" s="5" t="str">
        <f aca="false">IF(AD1712&lt;AE1712,AE1712,AD1712)</f>
        <v>Bomber, Fire Spirit, Giant Snowball, Goblin Drill, Knight, Poison, Skeletons, Tesla</v>
      </c>
      <c r="AH1712" s="5" t="str">
        <f aca="false">IF(AD1712=AF1712,AA1712,IF(AA1712="Win","Loss",IF(AA1712="Loss","Win","Draw")))</f>
        <v>Loss</v>
      </c>
      <c r="AI1712" s="5" t="s">
        <v>102</v>
      </c>
    </row>
    <row r="1713" customFormat="false" ht="15" hidden="false" customHeight="true" outlineLevel="0" collapsed="false">
      <c r="A1713" s="5" t="s">
        <v>4282</v>
      </c>
      <c r="B1713" s="5" t="n">
        <v>2</v>
      </c>
      <c r="C1713" s="5" t="s">
        <v>1201</v>
      </c>
      <c r="D1713" s="5" t="s">
        <v>1202</v>
      </c>
      <c r="E1713" s="6" t="s">
        <v>4283</v>
      </c>
      <c r="F1713" s="5" t="s">
        <v>4284</v>
      </c>
      <c r="G1713" s="5" t="s">
        <v>3164</v>
      </c>
      <c r="H1713" s="5" t="s">
        <v>163</v>
      </c>
      <c r="I1713" s="5" t="s">
        <v>153</v>
      </c>
      <c r="J1713" s="5" t="s">
        <v>219</v>
      </c>
      <c r="K1713" s="5" t="s">
        <v>83</v>
      </c>
      <c r="L1713" s="5" t="s">
        <v>89</v>
      </c>
      <c r="M1713" s="5" t="s">
        <v>85</v>
      </c>
      <c r="N1713" s="5" t="s">
        <v>165</v>
      </c>
      <c r="O1713" s="5" t="s">
        <v>88</v>
      </c>
      <c r="P1713" s="5" t="s">
        <v>150</v>
      </c>
      <c r="Q1713" s="5" t="s">
        <v>172</v>
      </c>
      <c r="R1713" s="5" t="s">
        <v>128</v>
      </c>
      <c r="S1713" s="5" t="s">
        <v>95</v>
      </c>
      <c r="T1713" s="5" t="s">
        <v>112</v>
      </c>
      <c r="U1713" s="5" t="s">
        <v>117</v>
      </c>
      <c r="V1713" s="5" t="s">
        <v>119</v>
      </c>
      <c r="W1713" s="5" t="s">
        <v>114</v>
      </c>
      <c r="X1713" s="5" t="s">
        <v>115</v>
      </c>
      <c r="Y1713" s="5" t="n">
        <v>1</v>
      </c>
      <c r="Z1713" s="5" t="n">
        <v>0</v>
      </c>
      <c r="AA1713" s="5" t="str">
        <f aca="false">IF(Y1713&gt;Z1713,"Win",IF(Y1713&lt;Z1713,"Loss","Draw"))</f>
        <v>Win</v>
      </c>
      <c r="AB1713" s="5" t="s">
        <v>98</v>
      </c>
      <c r="AC1713" s="5" t="s">
        <v>99</v>
      </c>
      <c r="AD1713" s="5" t="s">
        <v>4287</v>
      </c>
      <c r="AE1713" s="5" t="s">
        <v>4288</v>
      </c>
      <c r="AF1713" s="5" t="str">
        <f aca="false">IF(AD1713&lt;AE1713,AD1713,AE1713)</f>
        <v>Barbarian Barrel, Giant Skeleton, Giant Snowball, Goblin Hut, Golden Knight, Graveyard, Musketeer, Spirit Empress</v>
      </c>
      <c r="AG1713" s="5" t="str">
        <f aca="false">IF(AD1713&lt;AE1713,AE1713,AD1713)</f>
        <v>Berserker, Cannon, Electro Spirit, Hog Rider, Lightning, Monk, The Log, Wizard</v>
      </c>
      <c r="AH1713" s="5" t="str">
        <f aca="false">IF(AD1713=AF1713,AA1713,IF(AA1713="Win","Loss",IF(AA1713="Loss","Win","Draw")))</f>
        <v>Loss</v>
      </c>
      <c r="AI1713" s="5" t="s">
        <v>102</v>
      </c>
    </row>
    <row r="1714" customFormat="false" ht="15" hidden="false" customHeight="true" outlineLevel="0" collapsed="false">
      <c r="A1714" s="5" t="s">
        <v>4289</v>
      </c>
      <c r="B1714" s="5" t="n">
        <v>1</v>
      </c>
      <c r="C1714" s="5" t="s">
        <v>1201</v>
      </c>
      <c r="D1714" s="5" t="s">
        <v>1202</v>
      </c>
      <c r="E1714" s="5" t="s">
        <v>1432</v>
      </c>
      <c r="F1714" s="5" t="s">
        <v>1433</v>
      </c>
      <c r="G1714" s="5" t="s">
        <v>4290</v>
      </c>
      <c r="H1714" s="5" t="s">
        <v>163</v>
      </c>
      <c r="I1714" s="5" t="s">
        <v>87</v>
      </c>
      <c r="J1714" s="5" t="s">
        <v>202</v>
      </c>
      <c r="K1714" s="5" t="s">
        <v>118</v>
      </c>
      <c r="L1714" s="5" t="s">
        <v>97</v>
      </c>
      <c r="M1714" s="5" t="s">
        <v>95</v>
      </c>
      <c r="N1714" s="5" t="s">
        <v>165</v>
      </c>
      <c r="O1714" s="5" t="s">
        <v>93</v>
      </c>
      <c r="P1714" s="5" t="s">
        <v>91</v>
      </c>
      <c r="Q1714" s="5" t="s">
        <v>185</v>
      </c>
      <c r="R1714" s="5" t="s">
        <v>83</v>
      </c>
      <c r="S1714" s="5" t="s">
        <v>87</v>
      </c>
      <c r="T1714" s="5" t="s">
        <v>91</v>
      </c>
      <c r="U1714" s="5" t="s">
        <v>150</v>
      </c>
      <c r="V1714" s="5" t="s">
        <v>85</v>
      </c>
      <c r="W1714" s="5" t="s">
        <v>165</v>
      </c>
      <c r="X1714" s="5" t="s">
        <v>89</v>
      </c>
      <c r="Y1714" s="5" t="n">
        <v>1</v>
      </c>
      <c r="Z1714" s="5" t="n">
        <v>0</v>
      </c>
      <c r="AA1714" s="5" t="str">
        <f aca="false">IF(Y1714&gt;Z1714,"Win",IF(Y1714&lt;Z1714,"Loss","Draw"))</f>
        <v>Win</v>
      </c>
      <c r="AB1714" s="5" t="s">
        <v>98</v>
      </c>
      <c r="AC1714" s="5" t="s">
        <v>99</v>
      </c>
      <c r="AD1714" s="5" t="s">
        <v>1831</v>
      </c>
      <c r="AE1714" s="5" t="s">
        <v>1830</v>
      </c>
      <c r="AF1714" s="5" t="str">
        <f aca="false">IF(AD1714&lt;AE1714,AD1714,AE1714)</f>
        <v>Barbarian Barrel, Fireball, Goblins, Hog Rider, Ice Spirit, Magic Archer, Ronin, Tesla</v>
      </c>
      <c r="AG1714" s="5" t="str">
        <f aca="false">IF(AD1714&lt;AE1714,AE1714,AD1714)</f>
        <v>Electro Spirit, Executioner, Goblins, Hog Rider, Lightning, Monk, Tesla, The Log</v>
      </c>
      <c r="AH1714" s="5" t="str">
        <f aca="false">IF(AD1714=AF1714,AA1714,IF(AA1714="Win","Loss",IF(AA1714="Loss","Win","Draw")))</f>
        <v>Win</v>
      </c>
      <c r="AI1714" s="5" t="s">
        <v>297</v>
      </c>
    </row>
    <row r="1715" customFormat="false" ht="15" hidden="false" customHeight="true" outlineLevel="0" collapsed="false">
      <c r="A1715" s="5" t="s">
        <v>4289</v>
      </c>
      <c r="B1715" s="5" t="n">
        <v>2</v>
      </c>
      <c r="C1715" s="5" t="s">
        <v>1201</v>
      </c>
      <c r="D1715" s="5" t="s">
        <v>1202</v>
      </c>
      <c r="E1715" s="5" t="s">
        <v>1432</v>
      </c>
      <c r="F1715" s="5" t="s">
        <v>1433</v>
      </c>
      <c r="G1715" s="5" t="s">
        <v>1832</v>
      </c>
      <c r="H1715" s="5" t="s">
        <v>163</v>
      </c>
      <c r="I1715" s="5" t="s">
        <v>114</v>
      </c>
      <c r="J1715" s="5" t="s">
        <v>128</v>
      </c>
      <c r="K1715" s="5" t="s">
        <v>137</v>
      </c>
      <c r="L1715" s="5" t="s">
        <v>116</v>
      </c>
      <c r="M1715" s="5" t="s">
        <v>242</v>
      </c>
      <c r="N1715" s="5" t="s">
        <v>157</v>
      </c>
      <c r="O1715" s="5" t="s">
        <v>234</v>
      </c>
      <c r="P1715" s="5" t="s">
        <v>88</v>
      </c>
      <c r="Q1715" s="5" t="s">
        <v>203</v>
      </c>
      <c r="R1715" s="5" t="s">
        <v>202</v>
      </c>
      <c r="S1715" s="5" t="s">
        <v>201</v>
      </c>
      <c r="T1715" s="5" t="s">
        <v>157</v>
      </c>
      <c r="U1715" s="5" t="s">
        <v>88</v>
      </c>
      <c r="V1715" s="5" t="s">
        <v>204</v>
      </c>
      <c r="W1715" s="5" t="s">
        <v>118</v>
      </c>
      <c r="X1715" s="5" t="s">
        <v>234</v>
      </c>
      <c r="Y1715" s="5" t="n">
        <v>0</v>
      </c>
      <c r="Z1715" s="5" t="n">
        <v>1</v>
      </c>
      <c r="AA1715" s="5" t="str">
        <f aca="false">IF(Y1715&gt;Z1715,"Win",IF(Y1715&lt;Z1715,"Loss","Draw"))</f>
        <v>Loss</v>
      </c>
      <c r="AB1715" s="5" t="s">
        <v>98</v>
      </c>
      <c r="AC1715" s="5" t="s">
        <v>99</v>
      </c>
      <c r="AD1715" s="5" t="s">
        <v>1833</v>
      </c>
      <c r="AE1715" s="5" t="s">
        <v>668</v>
      </c>
      <c r="AF1715" s="5" t="str">
        <f aca="false">IF(AD1715&lt;AE1715,AD1715,AE1715)</f>
        <v>Berserker, Bomb Tower, Bomber, Fire Spirit, Giant Snowball, Goblin Drill, Golden Knight, Poison</v>
      </c>
      <c r="AG1715" s="5" t="str">
        <f aca="false">IF(AD1715&lt;AE1715,AE1715,AD1715)</f>
        <v>Berserker, Bomb Tower, Fire Spirit, Goblin Barrel, Ice Spirit, Magic Archer, Royal Delivery, Wall Breakers</v>
      </c>
      <c r="AH1715" s="5" t="str">
        <f aca="false">IF(AD1715=AF1715,AA1715,IF(AA1715="Win","Loss",IF(AA1715="Loss","Win","Draw")))</f>
        <v>Loss</v>
      </c>
      <c r="AI1715" s="5" t="s">
        <v>297</v>
      </c>
    </row>
    <row r="1716" customFormat="false" ht="15" hidden="false" customHeight="true" outlineLevel="0" collapsed="false">
      <c r="A1716" s="7" t="s">
        <v>4291</v>
      </c>
      <c r="B1716" s="7" t="n">
        <v>1</v>
      </c>
      <c r="C1716" s="7" t="s">
        <v>1201</v>
      </c>
      <c r="D1716" s="7" t="s">
        <v>1202</v>
      </c>
      <c r="E1716" s="7" t="s">
        <v>1432</v>
      </c>
      <c r="F1716" s="7" t="s">
        <v>1433</v>
      </c>
      <c r="G1716" s="7" t="s">
        <v>1835</v>
      </c>
      <c r="H1716" s="7" t="s">
        <v>81</v>
      </c>
      <c r="I1716" s="7" t="s">
        <v>177</v>
      </c>
      <c r="J1716" s="7" t="s">
        <v>95</v>
      </c>
      <c r="K1716" s="7" t="s">
        <v>124</v>
      </c>
      <c r="L1716" s="7" t="s">
        <v>126</v>
      </c>
      <c r="M1716" s="7" t="s">
        <v>257</v>
      </c>
      <c r="N1716" s="7" t="s">
        <v>150</v>
      </c>
      <c r="O1716" s="7" t="s">
        <v>215</v>
      </c>
      <c r="P1716" s="7" t="s">
        <v>93</v>
      </c>
      <c r="Q1716" s="7" t="s">
        <v>208</v>
      </c>
      <c r="R1716" s="7" t="s">
        <v>139</v>
      </c>
      <c r="S1716" s="7" t="s">
        <v>109</v>
      </c>
      <c r="T1716" s="7" t="s">
        <v>110</v>
      </c>
      <c r="U1716" s="7" t="s">
        <v>112</v>
      </c>
      <c r="V1716" s="7" t="s">
        <v>93</v>
      </c>
      <c r="W1716" s="7" t="s">
        <v>126</v>
      </c>
      <c r="X1716" s="7" t="s">
        <v>188</v>
      </c>
      <c r="Y1716" s="7" t="n">
        <v>0</v>
      </c>
      <c r="Z1716" s="7" t="n">
        <v>1</v>
      </c>
      <c r="AA1716" s="7" t="str">
        <f aca="false">IF(Y1716&gt;Z1716,"Win",IF(Y1716&lt;Z1716,"Loss","Draw"))</f>
        <v>Loss</v>
      </c>
      <c r="AB1716" s="7" t="s">
        <v>99</v>
      </c>
      <c r="AC1716" s="7" t="s">
        <v>99</v>
      </c>
      <c r="AD1716" s="7" t="s">
        <v>429</v>
      </c>
      <c r="AE1716" s="7" t="s">
        <v>1359</v>
      </c>
      <c r="AF1716" s="7" t="str">
        <f aca="false">IF(AD1716&lt;AE1716,AD1716,AE1716)</f>
        <v>Barbarian Barrel, Electro Spirit, Fireball, Fisherman, Hunter, Royal Ghost, Royal Giant, Skeletons</v>
      </c>
      <c r="AG1716" s="7" t="str">
        <f aca="false">IF(AD1716&lt;AE1716,AE1716,AD1716)</f>
        <v>Fireball, Lava Hound, Mega Minion, Skeletons, Spirit Empress, Tombstone, Valkyrie, Zap</v>
      </c>
      <c r="AH1716" s="7" t="str">
        <f aca="false">IF(AD1716=AF1716,AA1716,IF(AA1716="Win","Loss",IF(AA1716="Loss","Win","Draw")))</f>
        <v>Loss</v>
      </c>
      <c r="AI1716" s="7" t="s">
        <v>297</v>
      </c>
    </row>
    <row r="1717" customFormat="false" ht="15" hidden="false" customHeight="true" outlineLevel="0" collapsed="false">
      <c r="A1717" s="7" t="s">
        <v>4291</v>
      </c>
      <c r="B1717" s="7" t="n">
        <v>2</v>
      </c>
      <c r="C1717" s="7" t="s">
        <v>1201</v>
      </c>
      <c r="D1717" s="7" t="s">
        <v>1202</v>
      </c>
      <c r="E1717" s="7" t="s">
        <v>1432</v>
      </c>
      <c r="F1717" s="7" t="s">
        <v>1433</v>
      </c>
      <c r="G1717" s="7" t="s">
        <v>1836</v>
      </c>
      <c r="H1717" s="7" t="s">
        <v>163</v>
      </c>
      <c r="I1717" s="7" t="s">
        <v>82</v>
      </c>
      <c r="J1717" s="7" t="s">
        <v>83</v>
      </c>
      <c r="K1717" s="7" t="s">
        <v>141</v>
      </c>
      <c r="L1717" s="7" t="s">
        <v>142</v>
      </c>
      <c r="M1717" s="7" t="s">
        <v>143</v>
      </c>
      <c r="N1717" s="7" t="s">
        <v>164</v>
      </c>
      <c r="O1717" s="7" t="s">
        <v>89</v>
      </c>
      <c r="P1717" s="7" t="s">
        <v>173</v>
      </c>
      <c r="Q1717" s="7" t="s">
        <v>107</v>
      </c>
      <c r="R1717" s="7" t="s">
        <v>128</v>
      </c>
      <c r="S1717" s="7" t="s">
        <v>152</v>
      </c>
      <c r="T1717" s="7" t="s">
        <v>95</v>
      </c>
      <c r="U1717" s="7" t="s">
        <v>307</v>
      </c>
      <c r="V1717" s="7" t="s">
        <v>306</v>
      </c>
      <c r="W1717" s="7" t="s">
        <v>85</v>
      </c>
      <c r="X1717" s="7" t="s">
        <v>187</v>
      </c>
      <c r="Y1717" s="7" t="n">
        <v>0</v>
      </c>
      <c r="Z1717" s="7" t="n">
        <v>1</v>
      </c>
      <c r="AA1717" s="7" t="str">
        <f aca="false">IF(Y1717&gt;Z1717,"Win",IF(Y1717&lt;Z1717,"Loss","Draw"))</f>
        <v>Loss</v>
      </c>
      <c r="AB1717" s="7" t="s">
        <v>99</v>
      </c>
      <c r="AC1717" s="7" t="s">
        <v>99</v>
      </c>
      <c r="AD1717" s="7" t="s">
        <v>1837</v>
      </c>
      <c r="AE1717" s="7" t="s">
        <v>603</v>
      </c>
      <c r="AF1717" s="7" t="str">
        <f aca="false">IF(AD1717&lt;AE1717,AD1717,AE1717)</f>
        <v>Baby Dragon, Barbarian Barrel, Goblin Cage, Golden Knight, Golem, Ice Wizard, Lightning, Tornado</v>
      </c>
      <c r="AG1717" s="7" t="str">
        <f aca="false">IF(AD1717&lt;AE1717,AE1717,AD1717)</f>
        <v>Earthquake, Heal Spirit, Lumberjack, Monk, Royal Hogs, The Log, Three Musketeers, Zappies</v>
      </c>
      <c r="AH1717" s="7" t="str">
        <f aca="false">IF(AD1717=AF1717,AA1717,IF(AA1717="Win","Loss",IF(AA1717="Loss","Win","Draw")))</f>
        <v>Win</v>
      </c>
      <c r="AI1717" s="7" t="s">
        <v>297</v>
      </c>
    </row>
    <row r="1718" customFormat="false" ht="15" hidden="false" customHeight="true" outlineLevel="0" collapsed="false">
      <c r="A1718" s="7" t="s">
        <v>4291</v>
      </c>
      <c r="B1718" s="7" t="n">
        <v>3</v>
      </c>
      <c r="C1718" s="7" t="s">
        <v>1201</v>
      </c>
      <c r="D1718" s="7" t="s">
        <v>1202</v>
      </c>
      <c r="E1718" s="7" t="s">
        <v>1432</v>
      </c>
      <c r="F1718" s="7" t="s">
        <v>1433</v>
      </c>
      <c r="G1718" s="7" t="s">
        <v>1838</v>
      </c>
      <c r="H1718" s="7" t="s">
        <v>81</v>
      </c>
      <c r="I1718" s="7" t="s">
        <v>153</v>
      </c>
      <c r="J1718" s="7" t="s">
        <v>128</v>
      </c>
      <c r="K1718" s="7" t="s">
        <v>202</v>
      </c>
      <c r="L1718" s="7" t="s">
        <v>165</v>
      </c>
      <c r="M1718" s="7" t="s">
        <v>204</v>
      </c>
      <c r="N1718" s="7" t="s">
        <v>157</v>
      </c>
      <c r="O1718" s="7" t="s">
        <v>85</v>
      </c>
      <c r="P1718" s="7" t="s">
        <v>88</v>
      </c>
      <c r="Q1718" s="7" t="s">
        <v>114</v>
      </c>
      <c r="R1718" s="7" t="s">
        <v>91</v>
      </c>
      <c r="S1718" s="7" t="s">
        <v>137</v>
      </c>
      <c r="T1718" s="7" t="s">
        <v>157</v>
      </c>
      <c r="U1718" s="7" t="s">
        <v>97</v>
      </c>
      <c r="V1718" s="7" t="s">
        <v>116</v>
      </c>
      <c r="W1718" s="7" t="s">
        <v>87</v>
      </c>
      <c r="X1718" s="7" t="s">
        <v>242</v>
      </c>
      <c r="Y1718" s="7" t="n">
        <v>0</v>
      </c>
      <c r="Z1718" s="7" t="n">
        <v>1</v>
      </c>
      <c r="AA1718" s="7" t="str">
        <f aca="false">IF(Y1718&gt;Z1718,"Win",IF(Y1718&lt;Z1718,"Loss","Draw"))</f>
        <v>Loss</v>
      </c>
      <c r="AB1718" s="7" t="s">
        <v>99</v>
      </c>
      <c r="AC1718" s="7" t="s">
        <v>99</v>
      </c>
      <c r="AD1718" s="7" t="s">
        <v>1839</v>
      </c>
      <c r="AE1718" s="7" t="s">
        <v>321</v>
      </c>
      <c r="AF1718" s="7" t="str">
        <f aca="false">IF(AD1718&lt;AE1718,AD1718,AE1718)</f>
        <v>Berserker, Cannon, Fire Spirit, Golden Knight, Hog Rider, Lightning, Magic Archer, Royal Delivery</v>
      </c>
      <c r="AG1718" s="7" t="str">
        <f aca="false">IF(AD1718&lt;AE1718,AE1718,AD1718)</f>
        <v>Bomber, Fire Spirit, Giant Snowball, Goblin Drill, Goblins, Poison, Ronin, Tesla</v>
      </c>
      <c r="AH1718" s="7" t="str">
        <f aca="false">IF(AD1718=AF1718,AA1718,IF(AA1718="Win","Loss",IF(AA1718="Loss","Win","Draw")))</f>
        <v>Loss</v>
      </c>
      <c r="AI1718" s="7" t="s">
        <v>297</v>
      </c>
    </row>
    <row r="1719" customFormat="false" ht="15" hidden="false" customHeight="true" outlineLevel="0" collapsed="false">
      <c r="A1719" s="7" t="s">
        <v>4292</v>
      </c>
      <c r="B1719" s="7" t="n">
        <v>1</v>
      </c>
      <c r="C1719" s="7" t="s">
        <v>1201</v>
      </c>
      <c r="D1719" s="7" t="s">
        <v>1202</v>
      </c>
      <c r="E1719" s="7" t="s">
        <v>1432</v>
      </c>
      <c r="F1719" s="7" t="s">
        <v>1433</v>
      </c>
      <c r="G1719" s="7" t="s">
        <v>1841</v>
      </c>
      <c r="H1719" s="7" t="s">
        <v>163</v>
      </c>
      <c r="I1719" s="7" t="s">
        <v>113</v>
      </c>
      <c r="J1719" s="7" t="s">
        <v>95</v>
      </c>
      <c r="K1719" s="7" t="s">
        <v>87</v>
      </c>
      <c r="L1719" s="7" t="s">
        <v>118</v>
      </c>
      <c r="M1719" s="7" t="s">
        <v>126</v>
      </c>
      <c r="N1719" s="7" t="s">
        <v>115</v>
      </c>
      <c r="O1719" s="7" t="s">
        <v>241</v>
      </c>
      <c r="P1719" s="7" t="s">
        <v>116</v>
      </c>
      <c r="Q1719" s="7" t="s">
        <v>107</v>
      </c>
      <c r="R1719" s="7" t="s">
        <v>95</v>
      </c>
      <c r="S1719" s="7" t="s">
        <v>141</v>
      </c>
      <c r="T1719" s="7" t="s">
        <v>143</v>
      </c>
      <c r="U1719" s="7" t="s">
        <v>150</v>
      </c>
      <c r="V1719" s="7" t="s">
        <v>177</v>
      </c>
      <c r="W1719" s="7" t="s">
        <v>93</v>
      </c>
      <c r="X1719" s="7" t="s">
        <v>178</v>
      </c>
      <c r="Y1719" s="7" t="n">
        <v>0</v>
      </c>
      <c r="Z1719" s="7" t="n">
        <v>3</v>
      </c>
      <c r="AA1719" s="7" t="str">
        <f aca="false">IF(Y1719&gt;Z1719,"Win",IF(Y1719&lt;Z1719,"Loss","Draw"))</f>
        <v>Loss</v>
      </c>
      <c r="AB1719" s="7" t="s">
        <v>99</v>
      </c>
      <c r="AC1719" s="7" t="s">
        <v>99</v>
      </c>
      <c r="AD1719" s="7" t="s">
        <v>776</v>
      </c>
      <c r="AE1719" s="7" t="s">
        <v>180</v>
      </c>
      <c r="AF1719" s="7" t="str">
        <f aca="false">IF(AD1719&lt;AE1719,AD1719,AE1719)</f>
        <v>Barbarian Barrel, Electro Spirit, Fireball, Goblin Cage, Heal Spirit, Lumberjack, Phoenix, Royal Giant</v>
      </c>
      <c r="AG1719" s="7" t="str">
        <f aca="false">IF(AD1719&lt;AE1719,AE1719,AD1719)</f>
        <v>Barbarian Barrel, Furnace, Graveyard, Ice Spirit, Knight, Poison, Skeletons, Tesla</v>
      </c>
      <c r="AH1719" s="7" t="str">
        <f aca="false">IF(AD1719=AF1719,AA1719,IF(AA1719="Win","Loss",IF(AA1719="Loss","Win","Draw")))</f>
        <v>Win</v>
      </c>
      <c r="AI1719" s="7" t="s">
        <v>297</v>
      </c>
    </row>
    <row r="1720" customFormat="false" ht="15" hidden="false" customHeight="true" outlineLevel="0" collapsed="false">
      <c r="A1720" s="7" t="s">
        <v>4292</v>
      </c>
      <c r="B1720" s="7" t="n">
        <v>2</v>
      </c>
      <c r="C1720" s="7" t="s">
        <v>1201</v>
      </c>
      <c r="D1720" s="7" t="s">
        <v>1202</v>
      </c>
      <c r="E1720" s="7" t="s">
        <v>1432</v>
      </c>
      <c r="F1720" s="7" t="s">
        <v>1433</v>
      </c>
      <c r="G1720" s="7" t="s">
        <v>1842</v>
      </c>
      <c r="H1720" s="7" t="s">
        <v>163</v>
      </c>
      <c r="I1720" s="7" t="s">
        <v>185</v>
      </c>
      <c r="J1720" s="7" t="s">
        <v>186</v>
      </c>
      <c r="K1720" s="7" t="s">
        <v>109</v>
      </c>
      <c r="L1720" s="7" t="s">
        <v>188</v>
      </c>
      <c r="M1720" s="7" t="s">
        <v>86</v>
      </c>
      <c r="N1720" s="7" t="s">
        <v>117</v>
      </c>
      <c r="O1720" s="7" t="s">
        <v>111</v>
      </c>
      <c r="P1720" s="7" t="s">
        <v>187</v>
      </c>
      <c r="Q1720" s="7" t="s">
        <v>201</v>
      </c>
      <c r="R1720" s="7" t="s">
        <v>202</v>
      </c>
      <c r="S1720" s="7" t="s">
        <v>203</v>
      </c>
      <c r="T1720" s="7" t="s">
        <v>157</v>
      </c>
      <c r="U1720" s="7" t="s">
        <v>118</v>
      </c>
      <c r="V1720" s="7" t="s">
        <v>88</v>
      </c>
      <c r="W1720" s="7" t="s">
        <v>87</v>
      </c>
      <c r="X1720" s="7" t="s">
        <v>204</v>
      </c>
      <c r="Y1720" s="7" t="n">
        <v>0</v>
      </c>
      <c r="Z1720" s="7" t="n">
        <v>1</v>
      </c>
      <c r="AA1720" s="7" t="str">
        <f aca="false">IF(Y1720&gt;Z1720,"Win",IF(Y1720&lt;Z1720,"Loss","Draw"))</f>
        <v>Loss</v>
      </c>
      <c r="AB1720" s="7" t="s">
        <v>99</v>
      </c>
      <c r="AC1720" s="7" t="s">
        <v>99</v>
      </c>
      <c r="AD1720" s="7" t="s">
        <v>813</v>
      </c>
      <c r="AE1720" s="7" t="s">
        <v>206</v>
      </c>
      <c r="AF1720" s="7" t="str">
        <f aca="false">IF(AD1720&lt;AE1720,AD1720,AE1720)</f>
        <v>Balloon, Executioner, Giant Skeleton, Miner, Skeleton Dragons, Tombstone, Tornado, Zap</v>
      </c>
      <c r="AG1720" s="7" t="str">
        <f aca="false">IF(AD1720&lt;AE1720,AE1720,AD1720)</f>
        <v>Berserker, Fire Spirit, Goblin Barrel, Ice Spirit, Magic Archer, Royal Delivery, Tesla, Wall Breakers</v>
      </c>
      <c r="AH1720" s="7" t="str">
        <f aca="false">IF(AD1720=AF1720,AA1720,IF(AA1720="Win","Loss",IF(AA1720="Loss","Win","Draw")))</f>
        <v>Loss</v>
      </c>
      <c r="AI1720" s="7" t="s">
        <v>297</v>
      </c>
    </row>
    <row r="1721" customFormat="false" ht="15" hidden="false" customHeight="true" outlineLevel="0" collapsed="false">
      <c r="A1721" s="7" t="s">
        <v>4292</v>
      </c>
      <c r="B1721" s="7" t="n">
        <v>3</v>
      </c>
      <c r="C1721" s="7" t="s">
        <v>1201</v>
      </c>
      <c r="D1721" s="7" t="s">
        <v>1202</v>
      </c>
      <c r="E1721" s="7" t="s">
        <v>1432</v>
      </c>
      <c r="F1721" s="7" t="s">
        <v>1433</v>
      </c>
      <c r="G1721" s="7" t="s">
        <v>1843</v>
      </c>
      <c r="H1721" s="7" t="s">
        <v>81</v>
      </c>
      <c r="I1721" s="7" t="s">
        <v>82</v>
      </c>
      <c r="J1721" s="7" t="s">
        <v>202</v>
      </c>
      <c r="K1721" s="7" t="s">
        <v>83</v>
      </c>
      <c r="L1721" s="7" t="s">
        <v>85</v>
      </c>
      <c r="M1721" s="7" t="s">
        <v>89</v>
      </c>
      <c r="N1721" s="7" t="s">
        <v>119</v>
      </c>
      <c r="O1721" s="7" t="s">
        <v>150</v>
      </c>
      <c r="P1721" s="7" t="s">
        <v>88</v>
      </c>
      <c r="Q1721" s="7" t="s">
        <v>114</v>
      </c>
      <c r="R1721" s="7" t="s">
        <v>91</v>
      </c>
      <c r="S1721" s="7" t="s">
        <v>137</v>
      </c>
      <c r="T1721" s="7" t="s">
        <v>97</v>
      </c>
      <c r="U1721" s="7" t="s">
        <v>116</v>
      </c>
      <c r="V1721" s="7" t="s">
        <v>234</v>
      </c>
      <c r="W1721" s="7" t="s">
        <v>193</v>
      </c>
      <c r="X1721" s="7" t="s">
        <v>242</v>
      </c>
      <c r="Y1721" s="7" t="n">
        <v>0</v>
      </c>
      <c r="Z1721" s="7" t="n">
        <v>1</v>
      </c>
      <c r="AA1721" s="7" t="str">
        <f aca="false">IF(Y1721&gt;Z1721,"Win",IF(Y1721&lt;Z1721,"Loss","Draw"))</f>
        <v>Loss</v>
      </c>
      <c r="AB1721" s="7" t="s">
        <v>99</v>
      </c>
      <c r="AC1721" s="7" t="s">
        <v>99</v>
      </c>
      <c r="AD1721" s="7" t="s">
        <v>1845</v>
      </c>
      <c r="AE1721" s="7" t="s">
        <v>1844</v>
      </c>
      <c r="AF1721" s="7" t="str">
        <f aca="false">IF(AD1721&lt;AE1721,AD1721,AE1721)</f>
        <v>Berserker, Electro Spirit, Goblin Hut, Lightning, Magic Archer, Monk, Royal Hogs, The Log</v>
      </c>
      <c r="AG1721" s="7" t="str">
        <f aca="false">IF(AD1721&lt;AE1721,AE1721,AD1721)</f>
        <v>Bomb Tower, Bomber, Giant Snowball, Goblin Drill, Goblins, Guards, Poison, Ronin</v>
      </c>
      <c r="AH1721" s="7" t="str">
        <f aca="false">IF(AD1721=AF1721,AA1721,IF(AA1721="Win","Loss",IF(AA1721="Loss","Win","Draw")))</f>
        <v>Loss</v>
      </c>
      <c r="AI1721" s="7" t="s">
        <v>297</v>
      </c>
    </row>
    <row r="1722" customFormat="false" ht="15" hidden="false" customHeight="true" outlineLevel="0" collapsed="false">
      <c r="A1722" s="7" t="s">
        <v>4293</v>
      </c>
      <c r="B1722" s="7" t="n">
        <v>1</v>
      </c>
      <c r="C1722" s="7" t="s">
        <v>1201</v>
      </c>
      <c r="D1722" s="7" t="s">
        <v>1202</v>
      </c>
      <c r="E1722" s="7" t="s">
        <v>1432</v>
      </c>
      <c r="F1722" s="7" t="s">
        <v>1433</v>
      </c>
      <c r="G1722" s="7" t="s">
        <v>1847</v>
      </c>
      <c r="H1722" s="7" t="s">
        <v>81</v>
      </c>
      <c r="I1722" s="7" t="s">
        <v>90</v>
      </c>
      <c r="J1722" s="7" t="s">
        <v>91</v>
      </c>
      <c r="K1722" s="7" t="s">
        <v>1848</v>
      </c>
      <c r="L1722" s="7" t="s">
        <v>130</v>
      </c>
      <c r="M1722" s="7" t="s">
        <v>125</v>
      </c>
      <c r="N1722" s="7" t="s">
        <v>86</v>
      </c>
      <c r="O1722" s="7" t="s">
        <v>111</v>
      </c>
      <c r="P1722" s="7" t="s">
        <v>94</v>
      </c>
      <c r="Q1722" s="7" t="s">
        <v>82</v>
      </c>
      <c r="R1722" s="7" t="s">
        <v>108</v>
      </c>
      <c r="S1722" s="7" t="s">
        <v>84</v>
      </c>
      <c r="T1722" s="7" t="s">
        <v>95</v>
      </c>
      <c r="U1722" s="7" t="s">
        <v>85</v>
      </c>
      <c r="V1722" s="7" t="s">
        <v>126</v>
      </c>
      <c r="W1722" s="7" t="s">
        <v>150</v>
      </c>
      <c r="X1722" s="7" t="s">
        <v>87</v>
      </c>
      <c r="Y1722" s="7" t="n">
        <v>1</v>
      </c>
      <c r="Z1722" s="7" t="n">
        <v>0</v>
      </c>
      <c r="AA1722" s="7" t="str">
        <f aca="false">IF(Y1722&gt;Z1722,"Win",IF(Y1722&lt;Z1722,"Loss","Draw"))</f>
        <v>Win</v>
      </c>
      <c r="AB1722" s="7" t="s">
        <v>99</v>
      </c>
      <c r="AC1722" s="7" t="s">
        <v>99</v>
      </c>
      <c r="AD1722" s="7" t="s">
        <v>1849</v>
      </c>
      <c r="AE1722" s="7" t="s">
        <v>616</v>
      </c>
      <c r="AF1722" s="7" t="str">
        <f aca="false">IF(AD1722&lt;AE1722,AD1722,AE1722)</f>
        <v>Archers, Barbarian Barrel, Dark Prince, Electro Spirit, Lightning, Royal Hogs, Skeletons, Tesla</v>
      </c>
      <c r="AG1722" s="7" t="str">
        <f aca="false">IF(AD1722&lt;AE1722,AE1722,AD1722)</f>
        <v>Arrows, Cannon Cart, Goblins, Miner, Minion Horde, Mortar, Rascals, Skeleton Dragons</v>
      </c>
      <c r="AH1722" s="7" t="str">
        <f aca="false">IF(AD1722=AF1722,AA1722,IF(AA1722="Win","Loss",IF(AA1722="Loss","Win","Draw")))</f>
        <v>Loss</v>
      </c>
      <c r="AI1722" s="7" t="s">
        <v>297</v>
      </c>
    </row>
    <row r="1723" customFormat="false" ht="15" hidden="false" customHeight="true" outlineLevel="0" collapsed="false">
      <c r="A1723" s="7" t="s">
        <v>4293</v>
      </c>
      <c r="B1723" s="7" t="n">
        <v>2</v>
      </c>
      <c r="C1723" s="7" t="s">
        <v>1201</v>
      </c>
      <c r="D1723" s="7" t="s">
        <v>1202</v>
      </c>
      <c r="E1723" s="7" t="s">
        <v>1432</v>
      </c>
      <c r="F1723" s="7" t="s">
        <v>1433</v>
      </c>
      <c r="G1723" s="7" t="s">
        <v>1850</v>
      </c>
      <c r="H1723" s="7" t="s">
        <v>81</v>
      </c>
      <c r="I1723" s="7" t="s">
        <v>152</v>
      </c>
      <c r="J1723" s="7" t="s">
        <v>151</v>
      </c>
      <c r="K1723" s="7" t="s">
        <v>82</v>
      </c>
      <c r="L1723" s="7" t="s">
        <v>85</v>
      </c>
      <c r="M1723" s="7" t="s">
        <v>89</v>
      </c>
      <c r="N1723" s="7" t="s">
        <v>126</v>
      </c>
      <c r="O1723" s="7" t="s">
        <v>150</v>
      </c>
      <c r="P1723" s="7" t="s">
        <v>153</v>
      </c>
      <c r="Q1723" s="7" t="s">
        <v>407</v>
      </c>
      <c r="R1723" s="7" t="s">
        <v>337</v>
      </c>
      <c r="S1723" s="7" t="s">
        <v>153</v>
      </c>
      <c r="T1723" s="7" t="s">
        <v>118</v>
      </c>
      <c r="U1723" s="7" t="s">
        <v>89</v>
      </c>
      <c r="V1723" s="7" t="s">
        <v>165</v>
      </c>
      <c r="W1723" s="7" t="s">
        <v>88</v>
      </c>
      <c r="X1723" s="7" t="s">
        <v>164</v>
      </c>
      <c r="Y1723" s="7" t="n">
        <v>0</v>
      </c>
      <c r="Z1723" s="7" t="n">
        <v>1</v>
      </c>
      <c r="AA1723" s="7" t="str">
        <f aca="false">IF(Y1723&gt;Z1723,"Win",IF(Y1723&lt;Z1723,"Loss","Draw"))</f>
        <v>Loss</v>
      </c>
      <c r="AB1723" s="7" t="s">
        <v>99</v>
      </c>
      <c r="AC1723" s="7" t="s">
        <v>99</v>
      </c>
      <c r="AD1723" s="7" t="s">
        <v>155</v>
      </c>
      <c r="AE1723" s="7" t="s">
        <v>1851</v>
      </c>
      <c r="AF1723" s="7" t="str">
        <f aca="false">IF(AD1723&lt;AE1723,AD1723,AE1723)</f>
        <v>Baby Dragon, Cannon, Electro Spirit, Lightning, Mighty Miner, Royal Hogs, Skeletons, The Log</v>
      </c>
      <c r="AG1723" s="7" t="str">
        <f aca="false">IF(AD1723&lt;AE1723,AE1723,AD1723)</f>
        <v>Berserker, Boss Bandit, Cannon, Earthquake, Firecracker, Hog Rider, Ice Spirit, The Log</v>
      </c>
      <c r="AH1723" s="7" t="str">
        <f aca="false">IF(AD1723=AF1723,AA1723,IF(AA1723="Win","Loss",IF(AA1723="Loss","Win","Draw")))</f>
        <v>Loss</v>
      </c>
      <c r="AI1723" s="7" t="s">
        <v>297</v>
      </c>
    </row>
    <row r="1724" customFormat="false" ht="15" hidden="false" customHeight="true" outlineLevel="0" collapsed="false">
      <c r="A1724" s="7" t="s">
        <v>4293</v>
      </c>
      <c r="B1724" s="7" t="n">
        <v>3</v>
      </c>
      <c r="C1724" s="7" t="s">
        <v>1201</v>
      </c>
      <c r="D1724" s="7" t="s">
        <v>1202</v>
      </c>
      <c r="E1724" s="7" t="s">
        <v>1432</v>
      </c>
      <c r="F1724" s="7" t="s">
        <v>1433</v>
      </c>
      <c r="G1724" s="7" t="s">
        <v>1852</v>
      </c>
      <c r="H1724" s="7" t="s">
        <v>163</v>
      </c>
      <c r="I1724" s="7" t="s">
        <v>208</v>
      </c>
      <c r="J1724" s="7" t="s">
        <v>219</v>
      </c>
      <c r="K1724" s="7" t="s">
        <v>114</v>
      </c>
      <c r="L1724" s="7" t="s">
        <v>118</v>
      </c>
      <c r="M1724" s="7" t="s">
        <v>157</v>
      </c>
      <c r="N1724" s="7" t="s">
        <v>449</v>
      </c>
      <c r="O1724" s="7" t="s">
        <v>455</v>
      </c>
      <c r="P1724" s="7" t="s">
        <v>88</v>
      </c>
      <c r="Q1724" s="7" t="s">
        <v>448</v>
      </c>
      <c r="R1724" s="7" t="s">
        <v>158</v>
      </c>
      <c r="S1724" s="7" t="s">
        <v>114</v>
      </c>
      <c r="T1724" s="7" t="s">
        <v>447</v>
      </c>
      <c r="U1724" s="7" t="s">
        <v>97</v>
      </c>
      <c r="V1724" s="7" t="s">
        <v>130</v>
      </c>
      <c r="W1724" s="7" t="s">
        <v>96</v>
      </c>
      <c r="X1724" s="7" t="s">
        <v>115</v>
      </c>
      <c r="Y1724" s="7" t="n">
        <v>1</v>
      </c>
      <c r="Z1724" s="7" t="n">
        <v>0</v>
      </c>
      <c r="AA1724" s="7" t="str">
        <f aca="false">IF(Y1724&gt;Z1724,"Win",IF(Y1724&lt;Z1724,"Loss","Draw"))</f>
        <v>Win</v>
      </c>
      <c r="AB1724" s="7" t="s">
        <v>99</v>
      </c>
      <c r="AC1724" s="7" t="s">
        <v>99</v>
      </c>
      <c r="AD1724" s="7" t="s">
        <v>1853</v>
      </c>
      <c r="AE1724" s="7" t="s">
        <v>483</v>
      </c>
      <c r="AF1724" s="7" t="str">
        <f aca="false">IF(AD1724&lt;AE1724,AD1724,AE1724)</f>
        <v>Arrows, Bowler, Giant, Giant Snowball, Graveyard, Minions, Ronin, Witch</v>
      </c>
      <c r="AG1724" s="7" t="str">
        <f aca="false">IF(AD1724&lt;AE1724,AE1724,AD1724)</f>
        <v>Berserker, Elixir Collector, Fire Spirit, Giant Snowball, Ice Spirit, Valkyrie, Wizard, X-Bow</v>
      </c>
      <c r="AH1724" s="7" t="str">
        <f aca="false">IF(AD1724=AF1724,AA1724,IF(AA1724="Win","Loss",IF(AA1724="Loss","Win","Draw")))</f>
        <v>Loss</v>
      </c>
      <c r="AI1724" s="7" t="s">
        <v>297</v>
      </c>
    </row>
    <row r="1725" customFormat="false" ht="15" hidden="false" customHeight="true" outlineLevel="0" collapsed="false">
      <c r="A1725" s="5" t="s">
        <v>4294</v>
      </c>
      <c r="B1725" s="5" t="n">
        <v>1</v>
      </c>
      <c r="C1725" s="5" t="s">
        <v>1201</v>
      </c>
      <c r="D1725" s="5" t="s">
        <v>1202</v>
      </c>
      <c r="E1725" s="5" t="s">
        <v>613</v>
      </c>
      <c r="F1725" s="5" t="s">
        <v>614</v>
      </c>
      <c r="G1725" s="5" t="s">
        <v>4295</v>
      </c>
      <c r="H1725" s="5" t="s">
        <v>163</v>
      </c>
      <c r="I1725" s="5" t="s">
        <v>84</v>
      </c>
      <c r="J1725" s="5" t="s">
        <v>158</v>
      </c>
      <c r="K1725" s="5" t="s">
        <v>114</v>
      </c>
      <c r="L1725" s="5" t="s">
        <v>130</v>
      </c>
      <c r="M1725" s="5" t="s">
        <v>447</v>
      </c>
      <c r="N1725" s="5" t="s">
        <v>115</v>
      </c>
      <c r="O1725" s="5" t="s">
        <v>126</v>
      </c>
      <c r="P1725" s="5" t="s">
        <v>173</v>
      </c>
      <c r="Q1725" s="5" t="s">
        <v>84</v>
      </c>
      <c r="R1725" s="5" t="s">
        <v>158</v>
      </c>
      <c r="S1725" s="5" t="s">
        <v>114</v>
      </c>
      <c r="T1725" s="5" t="s">
        <v>97</v>
      </c>
      <c r="U1725" s="5" t="s">
        <v>115</v>
      </c>
      <c r="V1725" s="5" t="s">
        <v>447</v>
      </c>
      <c r="W1725" s="5" t="s">
        <v>130</v>
      </c>
      <c r="X1725" s="5" t="s">
        <v>96</v>
      </c>
      <c r="Y1725" s="5" t="n">
        <v>3</v>
      </c>
      <c r="Z1725" s="5" t="n">
        <v>0</v>
      </c>
      <c r="AA1725" s="5" t="str">
        <f aca="false">IF(Y1725&gt;Z1725,"Win",IF(Y1725&lt;Z1725,"Loss","Draw"))</f>
        <v>Win</v>
      </c>
      <c r="AB1725" s="5" t="s">
        <v>98</v>
      </c>
      <c r="AC1725" s="5" t="s">
        <v>99</v>
      </c>
      <c r="AD1725" s="5" t="s">
        <v>1338</v>
      </c>
      <c r="AE1725" s="5" t="s">
        <v>1014</v>
      </c>
      <c r="AF1725" s="5" t="str">
        <f aca="false">IF(AD1725&lt;AE1725,AD1725,AE1725)</f>
        <v>Archers, Arrows, Bowler, Giant, Giant Snowball, Graveyard, Minions, Ronin</v>
      </c>
      <c r="AG1725" s="5" t="str">
        <f aca="false">IF(AD1725&lt;AE1725,AE1725,AD1725)</f>
        <v>Archers, Arrows, Bowler, Giant, Giant Snowball, Graveyard, Skeletons, Zappies</v>
      </c>
      <c r="AH1725" s="5" t="str">
        <f aca="false">IF(AD1725=AF1725,AA1725,IF(AA1725="Win","Loss",IF(AA1725="Loss","Win","Draw")))</f>
        <v>Loss</v>
      </c>
      <c r="AI1725" s="5" t="s">
        <v>297</v>
      </c>
    </row>
    <row r="1726" customFormat="false" ht="15" hidden="false" customHeight="true" outlineLevel="0" collapsed="false">
      <c r="A1726" s="7" t="s">
        <v>4296</v>
      </c>
      <c r="B1726" s="7" t="n">
        <v>1</v>
      </c>
      <c r="C1726" s="7" t="s">
        <v>1201</v>
      </c>
      <c r="D1726" s="7" t="s">
        <v>1202</v>
      </c>
      <c r="E1726" s="7" t="s">
        <v>1432</v>
      </c>
      <c r="F1726" s="7" t="s">
        <v>1433</v>
      </c>
      <c r="G1726" s="7" t="s">
        <v>1855</v>
      </c>
      <c r="H1726" s="7" t="s">
        <v>81</v>
      </c>
      <c r="I1726" s="7" t="s">
        <v>84</v>
      </c>
      <c r="J1726" s="7" t="s">
        <v>158</v>
      </c>
      <c r="K1726" s="7" t="s">
        <v>114</v>
      </c>
      <c r="L1726" s="7" t="s">
        <v>130</v>
      </c>
      <c r="M1726" s="7" t="s">
        <v>447</v>
      </c>
      <c r="N1726" s="7" t="s">
        <v>115</v>
      </c>
      <c r="O1726" s="7" t="s">
        <v>126</v>
      </c>
      <c r="P1726" s="7" t="s">
        <v>173</v>
      </c>
      <c r="Q1726" s="7" t="s">
        <v>127</v>
      </c>
      <c r="R1726" s="7" t="s">
        <v>128</v>
      </c>
      <c r="S1726" s="7" t="s">
        <v>129</v>
      </c>
      <c r="T1726" s="7" t="s">
        <v>133</v>
      </c>
      <c r="U1726" s="7" t="s">
        <v>97</v>
      </c>
      <c r="V1726" s="7" t="s">
        <v>86</v>
      </c>
      <c r="W1726" s="7" t="s">
        <v>132</v>
      </c>
      <c r="X1726" s="7" t="s">
        <v>130</v>
      </c>
      <c r="Y1726" s="7" t="n">
        <v>1</v>
      </c>
      <c r="Z1726" s="7" t="n">
        <v>2</v>
      </c>
      <c r="AA1726" s="7" t="str">
        <f aca="false">IF(Y1726&gt;Z1726,"Win",IF(Y1726&lt;Z1726,"Loss","Draw"))</f>
        <v>Loss</v>
      </c>
      <c r="AB1726" s="7" t="s">
        <v>99</v>
      </c>
      <c r="AC1726" s="7" t="s">
        <v>99</v>
      </c>
      <c r="AD1726" s="7" t="s">
        <v>1338</v>
      </c>
      <c r="AE1726" s="7" t="s">
        <v>1385</v>
      </c>
      <c r="AF1726" s="7" t="str">
        <f aca="false">IF(AD1726&lt;AE1726,AD1726,AE1726)</f>
        <v>Archers, Arrows, Bowler, Giant, Giant Snowball, Graveyard, Skeletons, Zappies</v>
      </c>
      <c r="AG1726" s="7" t="str">
        <f aca="false">IF(AD1726&lt;AE1726,AE1726,AD1726)</f>
        <v>Arrows, Battle Ram, Electro Wizard, Golden Knight, Mega Knight, Mother Witch, Ronin, Skeleton Dragons</v>
      </c>
      <c r="AH1726" s="7" t="str">
        <f aca="false">IF(AD1726=AF1726,AA1726,IF(AA1726="Win","Loss",IF(AA1726="Loss","Win","Draw")))</f>
        <v>Loss</v>
      </c>
      <c r="AI1726" s="7" t="s">
        <v>297</v>
      </c>
    </row>
    <row r="1727" customFormat="false" ht="15" hidden="false" customHeight="true" outlineLevel="0" collapsed="false">
      <c r="A1727" s="7" t="s">
        <v>4296</v>
      </c>
      <c r="B1727" s="7" t="n">
        <v>2</v>
      </c>
      <c r="C1727" s="7" t="s">
        <v>1201</v>
      </c>
      <c r="D1727" s="7" t="s">
        <v>1202</v>
      </c>
      <c r="E1727" s="7" t="s">
        <v>1432</v>
      </c>
      <c r="F1727" s="7" t="s">
        <v>1433</v>
      </c>
      <c r="G1727" s="7" t="s">
        <v>1856</v>
      </c>
      <c r="H1727" s="7" t="s">
        <v>163</v>
      </c>
      <c r="I1727" s="7" t="s">
        <v>90</v>
      </c>
      <c r="J1727" s="7" t="s">
        <v>91</v>
      </c>
      <c r="K1727" s="7" t="s">
        <v>92</v>
      </c>
      <c r="L1727" s="7" t="s">
        <v>150</v>
      </c>
      <c r="M1727" s="7" t="s">
        <v>96</v>
      </c>
      <c r="N1727" s="7" t="s">
        <v>97</v>
      </c>
      <c r="O1727" s="7" t="s">
        <v>93</v>
      </c>
      <c r="P1727" s="7" t="s">
        <v>94</v>
      </c>
      <c r="Q1727" s="7" t="s">
        <v>84</v>
      </c>
      <c r="R1727" s="7" t="s">
        <v>108</v>
      </c>
      <c r="S1727" s="7" t="s">
        <v>87</v>
      </c>
      <c r="T1727" s="7" t="s">
        <v>118</v>
      </c>
      <c r="U1727" s="7" t="s">
        <v>126</v>
      </c>
      <c r="V1727" s="7" t="s">
        <v>95</v>
      </c>
      <c r="W1727" s="7" t="s">
        <v>116</v>
      </c>
      <c r="X1727" s="7" t="s">
        <v>115</v>
      </c>
      <c r="Y1727" s="7" t="n">
        <v>0</v>
      </c>
      <c r="Z1727" s="7" t="n">
        <v>1</v>
      </c>
      <c r="AA1727" s="7" t="str">
        <f aca="false">IF(Y1727&gt;Z1727,"Win",IF(Y1727&lt;Z1727,"Loss","Draw"))</f>
        <v>Loss</v>
      </c>
      <c r="AB1727" s="7" t="s">
        <v>99</v>
      </c>
      <c r="AC1727" s="7" t="s">
        <v>99</v>
      </c>
      <c r="AD1727" s="7" t="s">
        <v>1275</v>
      </c>
      <c r="AE1727" s="7" t="s">
        <v>703</v>
      </c>
      <c r="AF1727" s="7" t="str">
        <f aca="false">IF(AD1727&lt;AE1727,AD1727,AE1727)</f>
        <v>Archers, Barbarian Barrel, Dark Prince, Graveyard, Ice Spirit, Poison, Skeletons, Tesla</v>
      </c>
      <c r="AG1727" s="7" t="str">
        <f aca="false">IF(AD1727&lt;AE1727,AE1727,AD1727)</f>
        <v>Electro Spirit, Fireball, Goblins, Minions, Mortar, Rascals, Ronin, Skeleton Barrel</v>
      </c>
      <c r="AH1727" s="7" t="str">
        <f aca="false">IF(AD1727=AF1727,AA1727,IF(AA1727="Win","Loss",IF(AA1727="Loss","Win","Draw")))</f>
        <v>Win</v>
      </c>
      <c r="AI1727" s="7" t="s">
        <v>297</v>
      </c>
    </row>
    <row r="1728" customFormat="false" ht="15" hidden="false" customHeight="true" outlineLevel="0" collapsed="false">
      <c r="A1728" s="7" t="s">
        <v>4296</v>
      </c>
      <c r="B1728" s="7" t="n">
        <v>3</v>
      </c>
      <c r="C1728" s="7" t="s">
        <v>1201</v>
      </c>
      <c r="D1728" s="7" t="s">
        <v>1202</v>
      </c>
      <c r="E1728" s="7" t="s">
        <v>1432</v>
      </c>
      <c r="F1728" s="7" t="s">
        <v>1433</v>
      </c>
      <c r="G1728" s="7" t="s">
        <v>1857</v>
      </c>
      <c r="H1728" s="7" t="s">
        <v>163</v>
      </c>
      <c r="I1728" s="7" t="s">
        <v>185</v>
      </c>
      <c r="J1728" s="7" t="s">
        <v>186</v>
      </c>
      <c r="K1728" s="7" t="s">
        <v>109</v>
      </c>
      <c r="L1728" s="7" t="s">
        <v>241</v>
      </c>
      <c r="M1728" s="7" t="s">
        <v>234</v>
      </c>
      <c r="N1728" s="7" t="s">
        <v>187</v>
      </c>
      <c r="O1728" s="7" t="s">
        <v>111</v>
      </c>
      <c r="P1728" s="7" t="s">
        <v>88</v>
      </c>
      <c r="Q1728" s="7" t="s">
        <v>201</v>
      </c>
      <c r="R1728" s="7" t="s">
        <v>202</v>
      </c>
      <c r="S1728" s="7" t="s">
        <v>233</v>
      </c>
      <c r="T1728" s="7" t="s">
        <v>88</v>
      </c>
      <c r="U1728" s="7" t="s">
        <v>157</v>
      </c>
      <c r="V1728" s="7" t="s">
        <v>89</v>
      </c>
      <c r="W1728" s="7" t="s">
        <v>234</v>
      </c>
      <c r="X1728" s="7" t="s">
        <v>111</v>
      </c>
      <c r="Y1728" s="7" t="n">
        <v>0</v>
      </c>
      <c r="Z1728" s="7" t="n">
        <v>1</v>
      </c>
      <c r="AA1728" s="7" t="str">
        <f aca="false">IF(Y1728&gt;Z1728,"Win",IF(Y1728&lt;Z1728,"Loss","Draw"))</f>
        <v>Loss</v>
      </c>
      <c r="AB1728" s="7" t="s">
        <v>99</v>
      </c>
      <c r="AC1728" s="7" t="s">
        <v>99</v>
      </c>
      <c r="AD1728" s="7" t="s">
        <v>363</v>
      </c>
      <c r="AE1728" s="7" t="s">
        <v>1858</v>
      </c>
      <c r="AF1728" s="7" t="str">
        <f aca="false">IF(AD1728&lt;AE1728,AD1728,AE1728)</f>
        <v>Balloon, Berserker, Bomb Tower, Executioner, Knight, Miner, Tornado, Zap</v>
      </c>
      <c r="AG1728" s="7" t="str">
        <f aca="false">IF(AD1728&lt;AE1728,AE1728,AD1728)</f>
        <v>Bats, Berserker, Bomb Tower, Fire Spirit, Magic Archer, Miner, The Log, Wall Breakers</v>
      </c>
      <c r="AH1728" s="7" t="str">
        <f aca="false">IF(AD1728=AF1728,AA1728,IF(AA1728="Win","Loss",IF(AA1728="Loss","Win","Draw")))</f>
        <v>Loss</v>
      </c>
      <c r="AI1728" s="7" t="s">
        <v>297</v>
      </c>
    </row>
    <row r="1729" customFormat="false" ht="15" hidden="false" customHeight="true" outlineLevel="0" collapsed="false">
      <c r="A1729" s="7" t="s">
        <v>4297</v>
      </c>
      <c r="B1729" s="7" t="n">
        <v>1</v>
      </c>
      <c r="C1729" s="7" t="s">
        <v>1201</v>
      </c>
      <c r="D1729" s="7" t="s">
        <v>1202</v>
      </c>
      <c r="E1729" s="7" t="s">
        <v>1432</v>
      </c>
      <c r="F1729" s="7" t="s">
        <v>1433</v>
      </c>
      <c r="G1729" s="7" t="s">
        <v>1860</v>
      </c>
      <c r="H1729" s="7" t="s">
        <v>81</v>
      </c>
      <c r="I1729" s="7" t="s">
        <v>284</v>
      </c>
      <c r="J1729" s="7" t="s">
        <v>128</v>
      </c>
      <c r="K1729" s="7" t="s">
        <v>107</v>
      </c>
      <c r="L1729" s="7" t="s">
        <v>242</v>
      </c>
      <c r="M1729" s="7" t="s">
        <v>133</v>
      </c>
      <c r="N1729" s="7" t="s">
        <v>187</v>
      </c>
      <c r="O1729" s="7" t="s">
        <v>85</v>
      </c>
      <c r="P1729" s="7" t="s">
        <v>387</v>
      </c>
      <c r="Q1729" s="7" t="s">
        <v>90</v>
      </c>
      <c r="R1729" s="7" t="s">
        <v>123</v>
      </c>
      <c r="S1729" s="7" t="s">
        <v>124</v>
      </c>
      <c r="T1729" s="7" t="s">
        <v>125</v>
      </c>
      <c r="U1729" s="7" t="s">
        <v>85</v>
      </c>
      <c r="V1729" s="7" t="s">
        <v>96</v>
      </c>
      <c r="W1729" s="7" t="s">
        <v>126</v>
      </c>
      <c r="X1729" s="7" t="s">
        <v>95</v>
      </c>
      <c r="Y1729" s="7" t="n">
        <v>0</v>
      </c>
      <c r="Z1729" s="7" t="n">
        <v>1</v>
      </c>
      <c r="AA1729" s="7" t="str">
        <f aca="false">IF(Y1729&gt;Z1729,"Win",IF(Y1729&lt;Z1729,"Loss","Draw"))</f>
        <v>Loss</v>
      </c>
      <c r="AB1729" s="7" t="s">
        <v>99</v>
      </c>
      <c r="AC1729" s="7" t="s">
        <v>99</v>
      </c>
      <c r="AD1729" s="7" t="s">
        <v>1861</v>
      </c>
      <c r="AE1729" s="7" t="s">
        <v>134</v>
      </c>
      <c r="AF1729" s="7" t="str">
        <f aca="false">IF(AD1729&lt;AE1729,AD1729,AE1729)</f>
        <v>Barbarian Barrel, Cannon Cart, Goblinstein, Lightning, Minions, Mortar, Royal Ghost, Skeletons</v>
      </c>
      <c r="AG1729" s="7" t="str">
        <f aca="false">IF(AD1729&lt;AE1729,AE1729,AD1729)</f>
        <v>Bomber, Electro Giant, Goblin Cage, Golden Knight, Inferno Dragon, Lightning, Mother Witch, Tornado</v>
      </c>
      <c r="AH1729" s="7" t="str">
        <f aca="false">IF(AD1729=AF1729,AA1729,IF(AA1729="Win","Loss",IF(AA1729="Loss","Win","Draw")))</f>
        <v>Win</v>
      </c>
      <c r="AI1729" s="7" t="s">
        <v>297</v>
      </c>
    </row>
    <row r="1730" customFormat="false" ht="15" hidden="false" customHeight="true" outlineLevel="0" collapsed="false">
      <c r="A1730" s="7" t="s">
        <v>4297</v>
      </c>
      <c r="B1730" s="7" t="n">
        <v>2</v>
      </c>
      <c r="C1730" s="7" t="s">
        <v>1201</v>
      </c>
      <c r="D1730" s="7" t="s">
        <v>1202</v>
      </c>
      <c r="E1730" s="7" t="s">
        <v>1432</v>
      </c>
      <c r="F1730" s="7" t="s">
        <v>1433</v>
      </c>
      <c r="G1730" s="7" t="s">
        <v>1862</v>
      </c>
      <c r="H1730" s="7" t="s">
        <v>163</v>
      </c>
      <c r="I1730" s="7" t="s">
        <v>177</v>
      </c>
      <c r="J1730" s="7" t="s">
        <v>95</v>
      </c>
      <c r="K1730" s="7" t="s">
        <v>124</v>
      </c>
      <c r="L1730" s="7" t="s">
        <v>126</v>
      </c>
      <c r="M1730" s="7" t="s">
        <v>257</v>
      </c>
      <c r="N1730" s="7" t="s">
        <v>150</v>
      </c>
      <c r="O1730" s="7" t="s">
        <v>215</v>
      </c>
      <c r="P1730" s="7" t="s">
        <v>93</v>
      </c>
      <c r="Q1730" s="7" t="s">
        <v>114</v>
      </c>
      <c r="R1730" s="7" t="s">
        <v>194</v>
      </c>
      <c r="S1730" s="7" t="s">
        <v>137</v>
      </c>
      <c r="T1730" s="7" t="s">
        <v>97</v>
      </c>
      <c r="U1730" s="7" t="s">
        <v>157</v>
      </c>
      <c r="V1730" s="7" t="s">
        <v>88</v>
      </c>
      <c r="W1730" s="7" t="s">
        <v>234</v>
      </c>
      <c r="X1730" s="7" t="s">
        <v>116</v>
      </c>
      <c r="Y1730" s="7" t="n">
        <v>0</v>
      </c>
      <c r="Z1730" s="7" t="n">
        <v>1</v>
      </c>
      <c r="AA1730" s="7" t="str">
        <f aca="false">IF(Y1730&gt;Z1730,"Win",IF(Y1730&lt;Z1730,"Loss","Draw"))</f>
        <v>Loss</v>
      </c>
      <c r="AB1730" s="7" t="s">
        <v>99</v>
      </c>
      <c r="AC1730" s="7" t="s">
        <v>99</v>
      </c>
      <c r="AD1730" s="7" t="s">
        <v>429</v>
      </c>
      <c r="AE1730" s="7" t="s">
        <v>555</v>
      </c>
      <c r="AF1730" s="7" t="str">
        <f aca="false">IF(AD1730&lt;AE1730,AD1730,AE1730)</f>
        <v>Archer Queen, Berserker, Bomb Tower, Fire Spirit, Giant Snowball, Goblin Drill, Poison, Ronin</v>
      </c>
      <c r="AG1730" s="7" t="str">
        <f aca="false">IF(AD1730&lt;AE1730,AE1730,AD1730)</f>
        <v>Barbarian Barrel, Electro Spirit, Fireball, Fisherman, Hunter, Royal Ghost, Royal Giant, Skeletons</v>
      </c>
      <c r="AH1730" s="7" t="str">
        <f aca="false">IF(AD1730=AF1730,AA1730,IF(AA1730="Win","Loss",IF(AA1730="Loss","Win","Draw")))</f>
        <v>Win</v>
      </c>
      <c r="AI1730" s="7" t="s">
        <v>297</v>
      </c>
    </row>
    <row r="1731" customFormat="false" ht="15" hidden="false" customHeight="true" outlineLevel="0" collapsed="false">
      <c r="A1731" s="7" t="s">
        <v>4297</v>
      </c>
      <c r="B1731" s="7" t="n">
        <v>3</v>
      </c>
      <c r="C1731" s="7" t="s">
        <v>1201</v>
      </c>
      <c r="D1731" s="7" t="s">
        <v>1202</v>
      </c>
      <c r="E1731" s="7" t="s">
        <v>1432</v>
      </c>
      <c r="F1731" s="7" t="s">
        <v>1433</v>
      </c>
      <c r="G1731" s="7" t="s">
        <v>1863</v>
      </c>
      <c r="H1731" s="7" t="s">
        <v>81</v>
      </c>
      <c r="I1731" s="7" t="s">
        <v>129</v>
      </c>
      <c r="J1731" s="7" t="s">
        <v>158</v>
      </c>
      <c r="K1731" s="7" t="s">
        <v>141</v>
      </c>
      <c r="L1731" s="7" t="s">
        <v>112</v>
      </c>
      <c r="M1731" s="7" t="s">
        <v>173</v>
      </c>
      <c r="N1731" s="7" t="s">
        <v>165</v>
      </c>
      <c r="O1731" s="7" t="s">
        <v>130</v>
      </c>
      <c r="P1731" s="7" t="s">
        <v>109</v>
      </c>
      <c r="Q1731" s="7" t="s">
        <v>177</v>
      </c>
      <c r="R1731" s="7" t="s">
        <v>83</v>
      </c>
      <c r="S1731" s="7" t="s">
        <v>188</v>
      </c>
      <c r="T1731" s="7" t="s">
        <v>133</v>
      </c>
      <c r="U1731" s="7" t="s">
        <v>86</v>
      </c>
      <c r="V1731" s="7" t="s">
        <v>89</v>
      </c>
      <c r="W1731" s="7" t="s">
        <v>93</v>
      </c>
      <c r="X1731" s="7" t="s">
        <v>215</v>
      </c>
      <c r="Y1731" s="7" t="n">
        <v>0</v>
      </c>
      <c r="Z1731" s="7" t="n">
        <v>1</v>
      </c>
      <c r="AA1731" s="7" t="str">
        <f aca="false">IF(Y1731&gt;Z1731,"Win",IF(Y1731&lt;Z1731,"Loss","Draw"))</f>
        <v>Loss</v>
      </c>
      <c r="AB1731" s="7" t="s">
        <v>99</v>
      </c>
      <c r="AC1731" s="7" t="s">
        <v>99</v>
      </c>
      <c r="AD1731" s="7" t="s">
        <v>1864</v>
      </c>
      <c r="AE1731" s="7" t="s">
        <v>494</v>
      </c>
      <c r="AF1731" s="7" t="str">
        <f aca="false">IF(AD1731&lt;AE1731,AD1731,AE1731)</f>
        <v>Arrows, Bowler, Hog Rider, Lumberjack, Mega Knight, Spirit Empress, Zap, Zappies</v>
      </c>
      <c r="AG1731" s="7" t="str">
        <f aca="false">IF(AD1731&lt;AE1731,AE1731,AD1731)</f>
        <v>Fireball, Fisherman, Monk, Mother Witch, Royal Giant, Skeleton Dragons, The Log, Tombstone</v>
      </c>
      <c r="AH1731" s="7" t="str">
        <f aca="false">IF(AD1731=AF1731,AA1731,IF(AA1731="Win","Loss",IF(AA1731="Loss","Win","Draw")))</f>
        <v>Loss</v>
      </c>
      <c r="AI1731" s="7" t="s">
        <v>297</v>
      </c>
    </row>
    <row r="1732" customFormat="false" ht="15" hidden="false" customHeight="true" outlineLevel="0" collapsed="false">
      <c r="A1732" s="7" t="s">
        <v>4298</v>
      </c>
      <c r="B1732" s="7" t="n">
        <v>1</v>
      </c>
      <c r="C1732" s="7" t="s">
        <v>1201</v>
      </c>
      <c r="D1732" s="7" t="s">
        <v>1202</v>
      </c>
      <c r="E1732" s="7" t="s">
        <v>1432</v>
      </c>
      <c r="F1732" s="7" t="s">
        <v>1433</v>
      </c>
      <c r="G1732" s="7" t="s">
        <v>1866</v>
      </c>
      <c r="H1732" s="7" t="s">
        <v>81</v>
      </c>
      <c r="I1732" s="7" t="s">
        <v>137</v>
      </c>
      <c r="J1732" s="7" t="s">
        <v>241</v>
      </c>
      <c r="K1732" s="7" t="s">
        <v>114</v>
      </c>
      <c r="L1732" s="7" t="s">
        <v>126</v>
      </c>
      <c r="M1732" s="7" t="s">
        <v>157</v>
      </c>
      <c r="N1732" s="7" t="s">
        <v>87</v>
      </c>
      <c r="O1732" s="7" t="s">
        <v>138</v>
      </c>
      <c r="P1732" s="7" t="s">
        <v>116</v>
      </c>
      <c r="Q1732" s="7" t="s">
        <v>82</v>
      </c>
      <c r="R1732" s="7" t="s">
        <v>194</v>
      </c>
      <c r="S1732" s="7" t="s">
        <v>153</v>
      </c>
      <c r="T1732" s="7" t="s">
        <v>164</v>
      </c>
      <c r="U1732" s="7" t="s">
        <v>157</v>
      </c>
      <c r="V1732" s="7" t="s">
        <v>126</v>
      </c>
      <c r="W1732" s="7" t="s">
        <v>204</v>
      </c>
      <c r="X1732" s="7" t="s">
        <v>89</v>
      </c>
      <c r="Y1732" s="7" t="n">
        <v>0</v>
      </c>
      <c r="Z1732" s="7" t="n">
        <v>1</v>
      </c>
      <c r="AA1732" s="7" t="str">
        <f aca="false">IF(Y1732&gt;Z1732,"Win",IF(Y1732&lt;Z1732,"Loss","Draw"))</f>
        <v>Loss</v>
      </c>
      <c r="AB1732" s="7" t="s">
        <v>99</v>
      </c>
      <c r="AC1732" s="7" t="s">
        <v>99</v>
      </c>
      <c r="AD1732" s="7" t="s">
        <v>267</v>
      </c>
      <c r="AE1732" s="7" t="s">
        <v>1083</v>
      </c>
      <c r="AF1732" s="7" t="str">
        <f aca="false">IF(AD1732&lt;AE1732,AD1732,AE1732)</f>
        <v>Archer Queen, Cannon, Earthquake, Fire Spirit, Royal Delivery, Royal Hogs, Skeletons, The Log</v>
      </c>
      <c r="AG1732" s="7" t="str">
        <f aca="false">IF(AD1732&lt;AE1732,AE1732,AD1732)</f>
        <v>Fire Spirit, Giant Snowball, Goblin Demolisher, Goblin Drill, Knight, Poison, Skeletons, Tesla</v>
      </c>
      <c r="AH1732" s="7" t="str">
        <f aca="false">IF(AD1732=AF1732,AA1732,IF(AA1732="Win","Loss",IF(AA1732="Loss","Win","Draw")))</f>
        <v>Win</v>
      </c>
      <c r="AI1732" s="7" t="s">
        <v>297</v>
      </c>
    </row>
    <row r="1733" customFormat="false" ht="15" hidden="false" customHeight="true" outlineLevel="0" collapsed="false">
      <c r="A1733" s="7" t="s">
        <v>4298</v>
      </c>
      <c r="B1733" s="7" t="n">
        <v>2</v>
      </c>
      <c r="C1733" s="7" t="s">
        <v>1201</v>
      </c>
      <c r="D1733" s="7" t="s">
        <v>1202</v>
      </c>
      <c r="E1733" s="7" t="s">
        <v>1432</v>
      </c>
      <c r="F1733" s="7" t="s">
        <v>1433</v>
      </c>
      <c r="G1733" s="7" t="s">
        <v>1867</v>
      </c>
      <c r="H1733" s="7" t="s">
        <v>81</v>
      </c>
      <c r="I1733" s="7" t="s">
        <v>107</v>
      </c>
      <c r="J1733" s="7" t="s">
        <v>139</v>
      </c>
      <c r="K1733" s="7" t="s">
        <v>109</v>
      </c>
      <c r="L1733" s="7" t="s">
        <v>93</v>
      </c>
      <c r="M1733" s="7" t="s">
        <v>112</v>
      </c>
      <c r="N1733" s="7" t="s">
        <v>97</v>
      </c>
      <c r="O1733" s="7" t="s">
        <v>110</v>
      </c>
      <c r="P1733" s="7" t="s">
        <v>111</v>
      </c>
      <c r="Q1733" s="7" t="s">
        <v>152</v>
      </c>
      <c r="R1733" s="7" t="s">
        <v>128</v>
      </c>
      <c r="S1733" s="7" t="s">
        <v>107</v>
      </c>
      <c r="T1733" s="7" t="s">
        <v>306</v>
      </c>
      <c r="U1733" s="7" t="s">
        <v>187</v>
      </c>
      <c r="V1733" s="7" t="s">
        <v>95</v>
      </c>
      <c r="W1733" s="7" t="s">
        <v>85</v>
      </c>
      <c r="X1733" s="7" t="s">
        <v>307</v>
      </c>
      <c r="Y1733" s="7" t="n">
        <v>1</v>
      </c>
      <c r="Z1733" s="7" t="n">
        <v>0</v>
      </c>
      <c r="AA1733" s="7" t="str">
        <f aca="false">IF(Y1733&gt;Z1733,"Win",IF(Y1733&lt;Z1733,"Loss","Draw"))</f>
        <v>Win</v>
      </c>
      <c r="AB1733" s="7" t="s">
        <v>99</v>
      </c>
      <c r="AC1733" s="7" t="s">
        <v>99</v>
      </c>
      <c r="AD1733" s="7" t="s">
        <v>790</v>
      </c>
      <c r="AE1733" s="7" t="s">
        <v>603</v>
      </c>
      <c r="AF1733" s="7" t="str">
        <f aca="false">IF(AD1733&lt;AE1733,AD1733,AE1733)</f>
        <v>Baby Dragon, Barbarian Barrel, Goblin Cage, Golden Knight, Golem, Ice Wizard, Lightning, Tornado</v>
      </c>
      <c r="AG1733" s="7" t="str">
        <f aca="false">IF(AD1733&lt;AE1733,AE1733,AD1733)</f>
        <v>Fireball, Goblin Cage, Lava Hound, Mega Minion, Miner, Ronin, Spirit Empress, Zap</v>
      </c>
      <c r="AH1733" s="7" t="str">
        <f aca="false">IF(AD1733=AF1733,AA1733,IF(AA1733="Win","Loss",IF(AA1733="Loss","Win","Draw")))</f>
        <v>Loss</v>
      </c>
      <c r="AI1733" s="7" t="s">
        <v>297</v>
      </c>
    </row>
    <row r="1734" customFormat="false" ht="15" hidden="false" customHeight="true" outlineLevel="0" collapsed="false">
      <c r="A1734" s="7" t="s">
        <v>4298</v>
      </c>
      <c r="B1734" s="7" t="n">
        <v>3</v>
      </c>
      <c r="C1734" s="7" t="s">
        <v>1201</v>
      </c>
      <c r="D1734" s="7" t="s">
        <v>1202</v>
      </c>
      <c r="E1734" s="7" t="s">
        <v>1432</v>
      </c>
      <c r="F1734" s="7" t="s">
        <v>1433</v>
      </c>
      <c r="G1734" s="7" t="s">
        <v>1868</v>
      </c>
      <c r="H1734" s="7" t="s">
        <v>163</v>
      </c>
      <c r="I1734" s="7" t="s">
        <v>203</v>
      </c>
      <c r="J1734" s="7" t="s">
        <v>202</v>
      </c>
      <c r="K1734" s="7" t="s">
        <v>201</v>
      </c>
      <c r="L1734" s="7" t="s">
        <v>88</v>
      </c>
      <c r="M1734" s="7" t="s">
        <v>118</v>
      </c>
      <c r="N1734" s="7" t="s">
        <v>150</v>
      </c>
      <c r="O1734" s="7" t="s">
        <v>234</v>
      </c>
      <c r="P1734" s="7" t="s">
        <v>204</v>
      </c>
      <c r="Q1734" s="7" t="s">
        <v>137</v>
      </c>
      <c r="R1734" s="7" t="s">
        <v>202</v>
      </c>
      <c r="S1734" s="7" t="s">
        <v>114</v>
      </c>
      <c r="T1734" s="7" t="s">
        <v>150</v>
      </c>
      <c r="U1734" s="7" t="s">
        <v>193</v>
      </c>
      <c r="V1734" s="7" t="s">
        <v>241</v>
      </c>
      <c r="W1734" s="7" t="s">
        <v>116</v>
      </c>
      <c r="X1734" s="7" t="s">
        <v>234</v>
      </c>
      <c r="Y1734" s="7" t="n">
        <v>0</v>
      </c>
      <c r="Z1734" s="7" t="n">
        <v>1</v>
      </c>
      <c r="AA1734" s="7" t="str">
        <f aca="false">IF(Y1734&gt;Z1734,"Win",IF(Y1734&lt;Z1734,"Loss","Draw"))</f>
        <v>Loss</v>
      </c>
      <c r="AB1734" s="7" t="s">
        <v>99</v>
      </c>
      <c r="AC1734" s="7" t="s">
        <v>99</v>
      </c>
      <c r="AD1734" s="7" t="s">
        <v>1870</v>
      </c>
      <c r="AE1734" s="7" t="s">
        <v>1869</v>
      </c>
      <c r="AF1734" s="7" t="str">
        <f aca="false">IF(AD1734&lt;AE1734,AD1734,AE1734)</f>
        <v>Berserker, Bomb Tower, Electro Spirit, Goblin Barrel, Ice Spirit, Magic Archer, Royal Delivery, Wall Breakers</v>
      </c>
      <c r="AG1734" s="7" t="str">
        <f aca="false">IF(AD1734&lt;AE1734,AE1734,AD1734)</f>
        <v>Bomb Tower, Electro Spirit, Giant Snowball, Goblin Drill, Guards, Knight, Magic Archer, Poison</v>
      </c>
      <c r="AH1734" s="7" t="str">
        <f aca="false">IF(AD1734=AF1734,AA1734,IF(AA1734="Win","Loss",IF(AA1734="Loss","Win","Draw")))</f>
        <v>Loss</v>
      </c>
      <c r="AI1734" s="7" t="s">
        <v>297</v>
      </c>
    </row>
    <row r="1735" customFormat="false" ht="15" hidden="false" customHeight="true" outlineLevel="0" collapsed="false">
      <c r="A1735" s="7" t="s">
        <v>4299</v>
      </c>
      <c r="B1735" s="7" t="n">
        <v>1</v>
      </c>
      <c r="C1735" s="7" t="s">
        <v>1201</v>
      </c>
      <c r="D1735" s="7" t="s">
        <v>1202</v>
      </c>
      <c r="E1735" s="7" t="s">
        <v>1432</v>
      </c>
      <c r="F1735" s="7" t="s">
        <v>1433</v>
      </c>
      <c r="G1735" s="7" t="s">
        <v>1872</v>
      </c>
      <c r="H1735" s="7" t="s">
        <v>163</v>
      </c>
      <c r="I1735" s="7" t="s">
        <v>90</v>
      </c>
      <c r="J1735" s="7" t="s">
        <v>158</v>
      </c>
      <c r="K1735" s="7" t="s">
        <v>92</v>
      </c>
      <c r="L1735" s="7" t="s">
        <v>88</v>
      </c>
      <c r="M1735" s="7" t="s">
        <v>93</v>
      </c>
      <c r="N1735" s="7" t="s">
        <v>96</v>
      </c>
      <c r="O1735" s="7" t="s">
        <v>150</v>
      </c>
      <c r="P1735" s="7" t="s">
        <v>94</v>
      </c>
      <c r="Q1735" s="7" t="s">
        <v>177</v>
      </c>
      <c r="R1735" s="7" t="s">
        <v>95</v>
      </c>
      <c r="S1735" s="7" t="s">
        <v>124</v>
      </c>
      <c r="T1735" s="7" t="s">
        <v>257</v>
      </c>
      <c r="U1735" s="7" t="s">
        <v>215</v>
      </c>
      <c r="V1735" s="7" t="s">
        <v>93</v>
      </c>
      <c r="W1735" s="7" t="s">
        <v>126</v>
      </c>
      <c r="X1735" s="7" t="s">
        <v>150</v>
      </c>
      <c r="Y1735" s="7" t="n">
        <v>1</v>
      </c>
      <c r="Z1735" s="7" t="n">
        <v>0</v>
      </c>
      <c r="AA1735" s="7" t="str">
        <f aca="false">IF(Y1735&gt;Z1735,"Win",IF(Y1735&lt;Z1735,"Loss","Draw"))</f>
        <v>Win</v>
      </c>
      <c r="AB1735" s="7" t="s">
        <v>99</v>
      </c>
      <c r="AC1735" s="7" t="s">
        <v>99</v>
      </c>
      <c r="AD1735" s="7" t="s">
        <v>605</v>
      </c>
      <c r="AE1735" s="7" t="s">
        <v>429</v>
      </c>
      <c r="AF1735" s="7" t="str">
        <f aca="false">IF(AD1735&lt;AE1735,AD1735,AE1735)</f>
        <v>Barbarian Barrel, Electro Spirit, Fireball, Fisherman, Hunter, Royal Ghost, Royal Giant, Skeletons</v>
      </c>
      <c r="AG1735" s="7" t="str">
        <f aca="false">IF(AD1735&lt;AE1735,AE1735,AD1735)</f>
        <v>Berserker, Bowler, Electro Spirit, Fireball, Minions, Mortar, Rascals, Skeleton Barrel</v>
      </c>
      <c r="AH1735" s="7" t="str">
        <f aca="false">IF(AD1735=AF1735,AA1735,IF(AA1735="Win","Loss",IF(AA1735="Loss","Win","Draw")))</f>
        <v>Loss</v>
      </c>
      <c r="AI1735" s="7" t="s">
        <v>297</v>
      </c>
    </row>
    <row r="1736" customFormat="false" ht="15" hidden="false" customHeight="true" outlineLevel="0" collapsed="false">
      <c r="A1736" s="7" t="s">
        <v>4299</v>
      </c>
      <c r="B1736" s="7" t="n">
        <v>2</v>
      </c>
      <c r="C1736" s="7" t="s">
        <v>1201</v>
      </c>
      <c r="D1736" s="7" t="s">
        <v>1202</v>
      </c>
      <c r="E1736" s="7" t="s">
        <v>1432</v>
      </c>
      <c r="F1736" s="7" t="s">
        <v>1433</v>
      </c>
      <c r="G1736" s="7" t="s">
        <v>1873</v>
      </c>
      <c r="H1736" s="7" t="s">
        <v>81</v>
      </c>
      <c r="I1736" s="7" t="s">
        <v>152</v>
      </c>
      <c r="J1736" s="7" t="s">
        <v>151</v>
      </c>
      <c r="K1736" s="7" t="s">
        <v>82</v>
      </c>
      <c r="L1736" s="7" t="s">
        <v>85</v>
      </c>
      <c r="M1736" s="7" t="s">
        <v>89</v>
      </c>
      <c r="N1736" s="7" t="s">
        <v>126</v>
      </c>
      <c r="O1736" s="7" t="s">
        <v>153</v>
      </c>
      <c r="P1736" s="7" t="s">
        <v>118</v>
      </c>
      <c r="Q1736" s="7" t="s">
        <v>201</v>
      </c>
      <c r="R1736" s="7" t="s">
        <v>123</v>
      </c>
      <c r="S1736" s="7" t="s">
        <v>202</v>
      </c>
      <c r="T1736" s="7" t="s">
        <v>234</v>
      </c>
      <c r="U1736" s="7" t="s">
        <v>88</v>
      </c>
      <c r="V1736" s="7" t="s">
        <v>89</v>
      </c>
      <c r="W1736" s="7" t="s">
        <v>187</v>
      </c>
      <c r="X1736" s="7" t="s">
        <v>111</v>
      </c>
      <c r="Y1736" s="7" t="n">
        <v>0</v>
      </c>
      <c r="Z1736" s="7" t="n">
        <v>1</v>
      </c>
      <c r="AA1736" s="7" t="str">
        <f aca="false">IF(Y1736&gt;Z1736,"Win",IF(Y1736&lt;Z1736,"Loss","Draw"))</f>
        <v>Loss</v>
      </c>
      <c r="AB1736" s="7" t="s">
        <v>99</v>
      </c>
      <c r="AC1736" s="7" t="s">
        <v>99</v>
      </c>
      <c r="AD1736" s="7" t="s">
        <v>1874</v>
      </c>
      <c r="AE1736" s="7" t="s">
        <v>1151</v>
      </c>
      <c r="AF1736" s="7" t="str">
        <f aca="false">IF(AD1736&lt;AE1736,AD1736,AE1736)</f>
        <v>Baby Dragon, Cannon, Ice Spirit, Lightning, Mighty Miner, Royal Hogs, Skeletons, The Log</v>
      </c>
      <c r="AG1736" s="7" t="str">
        <f aca="false">IF(AD1736&lt;AE1736,AE1736,AD1736)</f>
        <v>Berserker, Bomb Tower, Goblinstein, Magic Archer, Miner, The Log, Tornado, Wall Breakers</v>
      </c>
      <c r="AH1736" s="7" t="str">
        <f aca="false">IF(AD1736=AF1736,AA1736,IF(AA1736="Win","Loss",IF(AA1736="Loss","Win","Draw")))</f>
        <v>Loss</v>
      </c>
      <c r="AI1736" s="7" t="s">
        <v>297</v>
      </c>
    </row>
    <row r="1737" customFormat="false" ht="15" hidden="false" customHeight="true" outlineLevel="0" collapsed="false">
      <c r="A1737" s="7" t="s">
        <v>4299</v>
      </c>
      <c r="B1737" s="7" t="n">
        <v>3</v>
      </c>
      <c r="C1737" s="7" t="s">
        <v>1201</v>
      </c>
      <c r="D1737" s="7" t="s">
        <v>1202</v>
      </c>
      <c r="E1737" s="7" t="s">
        <v>1432</v>
      </c>
      <c r="F1737" s="7" t="s">
        <v>1433</v>
      </c>
      <c r="G1737" s="7" t="s">
        <v>1875</v>
      </c>
      <c r="H1737" s="7" t="s">
        <v>81</v>
      </c>
      <c r="I1737" s="7" t="s">
        <v>177</v>
      </c>
      <c r="J1737" s="7" t="s">
        <v>83</v>
      </c>
      <c r="K1737" s="7" t="s">
        <v>219</v>
      </c>
      <c r="L1737" s="7" t="s">
        <v>188</v>
      </c>
      <c r="M1737" s="7" t="s">
        <v>95</v>
      </c>
      <c r="N1737" s="7" t="s">
        <v>327</v>
      </c>
      <c r="O1737" s="7" t="s">
        <v>173</v>
      </c>
      <c r="P1737" s="7" t="s">
        <v>215</v>
      </c>
      <c r="Q1737" s="7" t="s">
        <v>248</v>
      </c>
      <c r="R1737" s="7" t="s">
        <v>241</v>
      </c>
      <c r="S1737" s="7" t="s">
        <v>114</v>
      </c>
      <c r="T1737" s="7" t="s">
        <v>119</v>
      </c>
      <c r="U1737" s="7" t="s">
        <v>138</v>
      </c>
      <c r="V1737" s="7" t="s">
        <v>137</v>
      </c>
      <c r="W1737" s="7" t="s">
        <v>118</v>
      </c>
      <c r="X1737" s="7" t="s">
        <v>116</v>
      </c>
      <c r="Y1737" s="7" t="n">
        <v>0</v>
      </c>
      <c r="Z1737" s="7" t="n">
        <v>1</v>
      </c>
      <c r="AA1737" s="7" t="str">
        <f aca="false">IF(Y1737&gt;Z1737,"Win",IF(Y1737&lt;Z1737,"Loss","Draw"))</f>
        <v>Loss</v>
      </c>
      <c r="AB1737" s="7" t="s">
        <v>99</v>
      </c>
      <c r="AC1737" s="7" t="s">
        <v>99</v>
      </c>
      <c r="AD1737" s="7" t="s">
        <v>1877</v>
      </c>
      <c r="AE1737" s="7" t="s">
        <v>1876</v>
      </c>
      <c r="AF1737" s="7" t="str">
        <f aca="false">IF(AD1737&lt;AE1737,AD1737,AE1737)</f>
        <v>Barbarian Barrel, Fisherman, Monk, Rage, Royal Giant, Tombstone, Wizard, Zappies</v>
      </c>
      <c r="AG1737" s="7" t="str">
        <f aca="false">IF(AD1737&lt;AE1737,AE1737,AD1737)</f>
        <v>Giant Snowball, Goblin Demolisher, Goblin Drill, Goblin Hut, Ice Spirit, Knight, Poison, Princess</v>
      </c>
      <c r="AH1737" s="7" t="str">
        <f aca="false">IF(AD1737=AF1737,AA1737,IF(AA1737="Win","Loss",IF(AA1737="Loss","Win","Draw")))</f>
        <v>Loss</v>
      </c>
      <c r="AI1737" s="7" t="s">
        <v>297</v>
      </c>
    </row>
    <row r="1738" customFormat="false" ht="15" hidden="false" customHeight="true" outlineLevel="0" collapsed="false">
      <c r="A1738" s="7" t="s">
        <v>4300</v>
      </c>
      <c r="B1738" s="7" t="n">
        <v>1</v>
      </c>
      <c r="C1738" s="7" t="s">
        <v>1201</v>
      </c>
      <c r="D1738" s="7" t="s">
        <v>1202</v>
      </c>
      <c r="E1738" s="7" t="s">
        <v>1432</v>
      </c>
      <c r="F1738" s="7" t="s">
        <v>1433</v>
      </c>
      <c r="G1738" s="7" t="s">
        <v>1879</v>
      </c>
      <c r="H1738" s="7" t="s">
        <v>81</v>
      </c>
      <c r="I1738" s="7" t="s">
        <v>84</v>
      </c>
      <c r="J1738" s="7" t="s">
        <v>108</v>
      </c>
      <c r="K1738" s="7" t="s">
        <v>87</v>
      </c>
      <c r="L1738" s="7" t="s">
        <v>95</v>
      </c>
      <c r="M1738" s="7" t="s">
        <v>115</v>
      </c>
      <c r="N1738" s="7" t="s">
        <v>116</v>
      </c>
      <c r="O1738" s="7" t="s">
        <v>118</v>
      </c>
      <c r="P1738" s="7" t="s">
        <v>126</v>
      </c>
      <c r="Q1738" s="7" t="s">
        <v>201</v>
      </c>
      <c r="R1738" s="7" t="s">
        <v>202</v>
      </c>
      <c r="S1738" s="7" t="s">
        <v>233</v>
      </c>
      <c r="T1738" s="7" t="s">
        <v>111</v>
      </c>
      <c r="U1738" s="7" t="s">
        <v>157</v>
      </c>
      <c r="V1738" s="7" t="s">
        <v>126</v>
      </c>
      <c r="W1738" s="7" t="s">
        <v>204</v>
      </c>
      <c r="X1738" s="7" t="s">
        <v>234</v>
      </c>
      <c r="Y1738" s="7" t="n">
        <v>1</v>
      </c>
      <c r="Z1738" s="7" t="n">
        <v>0</v>
      </c>
      <c r="AA1738" s="7" t="str">
        <f aca="false">IF(Y1738&gt;Z1738,"Win",IF(Y1738&lt;Z1738,"Loss","Draw"))</f>
        <v>Win</v>
      </c>
      <c r="AB1738" s="7" t="s">
        <v>99</v>
      </c>
      <c r="AC1738" s="7" t="s">
        <v>99</v>
      </c>
      <c r="AD1738" s="7" t="s">
        <v>703</v>
      </c>
      <c r="AE1738" s="7" t="s">
        <v>236</v>
      </c>
      <c r="AF1738" s="7" t="str">
        <f aca="false">IF(AD1738&lt;AE1738,AD1738,AE1738)</f>
        <v>Archers, Barbarian Barrel, Dark Prince, Graveyard, Ice Spirit, Poison, Skeletons, Tesla</v>
      </c>
      <c r="AG1738" s="7" t="str">
        <f aca="false">IF(AD1738&lt;AE1738,AE1738,AD1738)</f>
        <v>Bats, Bomb Tower, Fire Spirit, Magic Archer, Miner, Royal Delivery, Skeletons, Wall Breakers</v>
      </c>
      <c r="AH1738" s="7" t="str">
        <f aca="false">IF(AD1738=AF1738,AA1738,IF(AA1738="Win","Loss",IF(AA1738="Loss","Win","Draw")))</f>
        <v>Win</v>
      </c>
      <c r="AI1738" s="7" t="s">
        <v>297</v>
      </c>
    </row>
    <row r="1739" customFormat="false" ht="15" hidden="false" customHeight="true" outlineLevel="0" collapsed="false">
      <c r="A1739" s="7" t="s">
        <v>4300</v>
      </c>
      <c r="B1739" s="7" t="n">
        <v>2</v>
      </c>
      <c r="C1739" s="7" t="s">
        <v>1201</v>
      </c>
      <c r="D1739" s="7" t="s">
        <v>1202</v>
      </c>
      <c r="E1739" s="7" t="s">
        <v>1432</v>
      </c>
      <c r="F1739" s="7" t="s">
        <v>1433</v>
      </c>
      <c r="G1739" s="7" t="s">
        <v>1880</v>
      </c>
      <c r="H1739" s="7" t="s">
        <v>163</v>
      </c>
      <c r="I1739" s="7" t="s">
        <v>203</v>
      </c>
      <c r="J1739" s="7" t="s">
        <v>202</v>
      </c>
      <c r="K1739" s="7" t="s">
        <v>201</v>
      </c>
      <c r="L1739" s="7" t="s">
        <v>234</v>
      </c>
      <c r="M1739" s="7" t="s">
        <v>204</v>
      </c>
      <c r="N1739" s="7" t="s">
        <v>157</v>
      </c>
      <c r="O1739" s="7" t="s">
        <v>150</v>
      </c>
      <c r="P1739" s="7" t="s">
        <v>88</v>
      </c>
      <c r="Q1739" s="7" t="s">
        <v>152</v>
      </c>
      <c r="R1739" s="7" t="s">
        <v>128</v>
      </c>
      <c r="S1739" s="7" t="s">
        <v>107</v>
      </c>
      <c r="T1739" s="7" t="s">
        <v>306</v>
      </c>
      <c r="U1739" s="7" t="s">
        <v>187</v>
      </c>
      <c r="V1739" s="7" t="s">
        <v>95</v>
      </c>
      <c r="W1739" s="7" t="s">
        <v>85</v>
      </c>
      <c r="X1739" s="7" t="s">
        <v>307</v>
      </c>
      <c r="Y1739" s="7" t="n">
        <v>1</v>
      </c>
      <c r="Z1739" s="7" t="n">
        <v>0</v>
      </c>
      <c r="AA1739" s="7" t="str">
        <f aca="false">IF(Y1739&gt;Z1739,"Win",IF(Y1739&lt;Z1739,"Loss","Draw"))</f>
        <v>Win</v>
      </c>
      <c r="AB1739" s="7" t="s">
        <v>99</v>
      </c>
      <c r="AC1739" s="7" t="s">
        <v>99</v>
      </c>
      <c r="AD1739" s="7" t="s">
        <v>1881</v>
      </c>
      <c r="AE1739" s="7" t="s">
        <v>603</v>
      </c>
      <c r="AF1739" s="7" t="str">
        <f aca="false">IF(AD1739&lt;AE1739,AD1739,AE1739)</f>
        <v>Baby Dragon, Barbarian Barrel, Goblin Cage, Golden Knight, Golem, Ice Wizard, Lightning, Tornado</v>
      </c>
      <c r="AG1739" s="7" t="str">
        <f aca="false">IF(AD1739&lt;AE1739,AE1739,AD1739)</f>
        <v>Berserker, Bomb Tower, Electro Spirit, Fire Spirit, Goblin Barrel, Magic Archer, Royal Delivery, Wall Breakers</v>
      </c>
      <c r="AH1739" s="7" t="str">
        <f aca="false">IF(AD1739=AF1739,AA1739,IF(AA1739="Win","Loss",IF(AA1739="Loss","Win","Draw")))</f>
        <v>Loss</v>
      </c>
      <c r="AI1739" s="7" t="s">
        <v>297</v>
      </c>
    </row>
    <row r="1740" customFormat="false" ht="15" hidden="false" customHeight="true" outlineLevel="0" collapsed="false">
      <c r="A1740" s="7" t="s">
        <v>4300</v>
      </c>
      <c r="B1740" s="7" t="n">
        <v>3</v>
      </c>
      <c r="C1740" s="7" t="s">
        <v>1201</v>
      </c>
      <c r="D1740" s="7" t="s">
        <v>1202</v>
      </c>
      <c r="E1740" s="7" t="s">
        <v>1432</v>
      </c>
      <c r="F1740" s="7" t="s">
        <v>1433</v>
      </c>
      <c r="G1740" s="7" t="s">
        <v>1882</v>
      </c>
      <c r="H1740" s="7" t="s">
        <v>163</v>
      </c>
      <c r="I1740" s="7" t="s">
        <v>107</v>
      </c>
      <c r="J1740" s="7" t="s">
        <v>139</v>
      </c>
      <c r="K1740" s="7" t="s">
        <v>109</v>
      </c>
      <c r="L1740" s="7" t="s">
        <v>93</v>
      </c>
      <c r="M1740" s="7" t="s">
        <v>112</v>
      </c>
      <c r="N1740" s="7" t="s">
        <v>97</v>
      </c>
      <c r="O1740" s="7" t="s">
        <v>110</v>
      </c>
      <c r="P1740" s="7" t="s">
        <v>111</v>
      </c>
      <c r="Q1740" s="7" t="s">
        <v>208</v>
      </c>
      <c r="R1740" s="7" t="s">
        <v>188</v>
      </c>
      <c r="S1740" s="7" t="s">
        <v>109</v>
      </c>
      <c r="T1740" s="7" t="s">
        <v>110</v>
      </c>
      <c r="U1740" s="7" t="s">
        <v>112</v>
      </c>
      <c r="V1740" s="7" t="s">
        <v>86</v>
      </c>
      <c r="W1740" s="7" t="s">
        <v>93</v>
      </c>
      <c r="X1740" s="7" t="s">
        <v>88</v>
      </c>
      <c r="Y1740" s="7" t="n">
        <v>1</v>
      </c>
      <c r="Z1740" s="7" t="n">
        <v>0</v>
      </c>
      <c r="AA1740" s="7" t="str">
        <f aca="false">IF(Y1740&gt;Z1740,"Win",IF(Y1740&lt;Z1740,"Loss","Draw"))</f>
        <v>Win</v>
      </c>
      <c r="AB1740" s="7" t="s">
        <v>99</v>
      </c>
      <c r="AC1740" s="7" t="s">
        <v>99</v>
      </c>
      <c r="AD1740" s="7" t="s">
        <v>790</v>
      </c>
      <c r="AE1740" s="7" t="s">
        <v>368</v>
      </c>
      <c r="AF1740" s="7" t="str">
        <f aca="false">IF(AD1740&lt;AE1740,AD1740,AE1740)</f>
        <v>Berserker, Fireball, Lava Hound, Skeleton Dragons, Spirit Empress, Tombstone, Valkyrie, Zap</v>
      </c>
      <c r="AG1740" s="7" t="str">
        <f aca="false">IF(AD1740&lt;AE1740,AE1740,AD1740)</f>
        <v>Fireball, Goblin Cage, Lava Hound, Mega Minion, Miner, Ronin, Spirit Empress, Zap</v>
      </c>
      <c r="AH1740" s="7" t="str">
        <f aca="false">IF(AD1740=AF1740,AA1740,IF(AA1740="Win","Loss",IF(AA1740="Loss","Win","Draw")))</f>
        <v>Loss</v>
      </c>
      <c r="AI1740" s="7" t="s">
        <v>297</v>
      </c>
    </row>
    <row r="1741" customFormat="false" ht="15" hidden="false" customHeight="true" outlineLevel="0" collapsed="false">
      <c r="A1741" s="7" t="s">
        <v>4301</v>
      </c>
      <c r="B1741" s="7" t="n">
        <v>1</v>
      </c>
      <c r="C1741" s="7" t="s">
        <v>1201</v>
      </c>
      <c r="D1741" s="7" t="s">
        <v>1202</v>
      </c>
      <c r="E1741" s="7" t="s">
        <v>1432</v>
      </c>
      <c r="F1741" s="7" t="s">
        <v>1433</v>
      </c>
      <c r="G1741" s="7" t="s">
        <v>1884</v>
      </c>
      <c r="H1741" s="7" t="s">
        <v>81</v>
      </c>
      <c r="I1741" s="7" t="s">
        <v>1885</v>
      </c>
      <c r="J1741" s="7" t="s">
        <v>95</v>
      </c>
      <c r="K1741" s="7" t="s">
        <v>141</v>
      </c>
      <c r="L1741" s="7" t="s">
        <v>306</v>
      </c>
      <c r="M1741" s="7" t="s">
        <v>1344</v>
      </c>
      <c r="N1741" s="7" t="s">
        <v>86</v>
      </c>
      <c r="O1741" s="7" t="s">
        <v>187</v>
      </c>
      <c r="P1741" s="7" t="s">
        <v>449</v>
      </c>
      <c r="Q1741" s="7" t="s">
        <v>90</v>
      </c>
      <c r="R1741" s="7" t="s">
        <v>123</v>
      </c>
      <c r="S1741" s="7" t="s">
        <v>124</v>
      </c>
      <c r="T1741" s="7" t="s">
        <v>95</v>
      </c>
      <c r="U1741" s="7" t="s">
        <v>126</v>
      </c>
      <c r="V1741" s="7" t="s">
        <v>85</v>
      </c>
      <c r="W1741" s="7" t="s">
        <v>96</v>
      </c>
      <c r="X1741" s="7" t="s">
        <v>125</v>
      </c>
      <c r="Y1741" s="7" t="n">
        <v>3</v>
      </c>
      <c r="Z1741" s="7" t="n">
        <v>1</v>
      </c>
      <c r="AA1741" s="7" t="str">
        <f aca="false">IF(Y1741&gt;Z1741,"Win",IF(Y1741&lt;Z1741,"Loss","Draw"))</f>
        <v>Win</v>
      </c>
      <c r="AB1741" s="7" t="s">
        <v>99</v>
      </c>
      <c r="AC1741" s="7" t="s">
        <v>99</v>
      </c>
      <c r="AD1741" s="7" t="s">
        <v>1886</v>
      </c>
      <c r="AE1741" s="7" t="s">
        <v>134</v>
      </c>
      <c r="AF1741" s="7" t="str">
        <f aca="false">IF(AD1741&lt;AE1741,AD1741,AE1741)</f>
        <v>Barbarian Barrel, Battle Healer, Electro Dragon, Elixir Collector, Golem, Lumberjack, Skeleton Dragons, Tornado</v>
      </c>
      <c r="AG1741" s="7" t="str">
        <f aca="false">IF(AD1741&lt;AE1741,AE1741,AD1741)</f>
        <v>Barbarian Barrel, Cannon Cart, Goblinstein, Lightning, Minions, Mortar, Royal Ghost, Skeletons</v>
      </c>
      <c r="AH1741" s="7" t="str">
        <f aca="false">IF(AD1741=AF1741,AA1741,IF(AA1741="Win","Loss",IF(AA1741="Loss","Win","Draw")))</f>
        <v>Win</v>
      </c>
      <c r="AI1741" s="7" t="s">
        <v>297</v>
      </c>
    </row>
    <row r="1742" customFormat="false" ht="15" hidden="false" customHeight="true" outlineLevel="0" collapsed="false">
      <c r="A1742" s="7" t="s">
        <v>4301</v>
      </c>
      <c r="B1742" s="7" t="n">
        <v>2</v>
      </c>
      <c r="C1742" s="7" t="s">
        <v>1201</v>
      </c>
      <c r="D1742" s="7" t="s">
        <v>1202</v>
      </c>
      <c r="E1742" s="7" t="s">
        <v>1432</v>
      </c>
      <c r="F1742" s="7" t="s">
        <v>1433</v>
      </c>
      <c r="G1742" s="7" t="s">
        <v>1887</v>
      </c>
      <c r="H1742" s="7" t="s">
        <v>81</v>
      </c>
      <c r="I1742" s="7" t="s">
        <v>87</v>
      </c>
      <c r="J1742" s="7" t="s">
        <v>241</v>
      </c>
      <c r="K1742" s="7" t="s">
        <v>114</v>
      </c>
      <c r="L1742" s="7" t="s">
        <v>242</v>
      </c>
      <c r="M1742" s="7" t="s">
        <v>137</v>
      </c>
      <c r="N1742" s="7" t="s">
        <v>116</v>
      </c>
      <c r="O1742" s="7" t="s">
        <v>157</v>
      </c>
      <c r="P1742" s="7" t="s">
        <v>126</v>
      </c>
      <c r="Q1742" s="7" t="s">
        <v>201</v>
      </c>
      <c r="R1742" s="7" t="s">
        <v>202</v>
      </c>
      <c r="S1742" s="7" t="s">
        <v>203</v>
      </c>
      <c r="T1742" s="7" t="s">
        <v>118</v>
      </c>
      <c r="U1742" s="7" t="s">
        <v>157</v>
      </c>
      <c r="V1742" s="7" t="s">
        <v>88</v>
      </c>
      <c r="W1742" s="7" t="s">
        <v>204</v>
      </c>
      <c r="X1742" s="7" t="s">
        <v>87</v>
      </c>
      <c r="Y1742" s="7" t="n">
        <v>0</v>
      </c>
      <c r="Z1742" s="7" t="n">
        <v>1</v>
      </c>
      <c r="AA1742" s="7" t="str">
        <f aca="false">IF(Y1742&gt;Z1742,"Win",IF(Y1742&lt;Z1742,"Loss","Draw"))</f>
        <v>Loss</v>
      </c>
      <c r="AB1742" s="7" t="s">
        <v>99</v>
      </c>
      <c r="AC1742" s="7" t="s">
        <v>99</v>
      </c>
      <c r="AD1742" s="7" t="s">
        <v>243</v>
      </c>
      <c r="AE1742" s="7" t="s">
        <v>206</v>
      </c>
      <c r="AF1742" s="7" t="str">
        <f aca="false">IF(AD1742&lt;AE1742,AD1742,AE1742)</f>
        <v>Berserker, Fire Spirit, Goblin Barrel, Ice Spirit, Magic Archer, Royal Delivery, Tesla, Wall Breakers</v>
      </c>
      <c r="AG1742" s="7" t="str">
        <f aca="false">IF(AD1742&lt;AE1742,AE1742,AD1742)</f>
        <v>Bomber, Fire Spirit, Giant Snowball, Goblin Drill, Knight, Poison, Skeletons, Tesla</v>
      </c>
      <c r="AH1742" s="7" t="str">
        <f aca="false">IF(AD1742=AF1742,AA1742,IF(AA1742="Win","Loss",IF(AA1742="Loss","Win","Draw")))</f>
        <v>Win</v>
      </c>
      <c r="AI1742" s="7" t="s">
        <v>297</v>
      </c>
    </row>
    <row r="1743" customFormat="false" ht="15" hidden="false" customHeight="true" outlineLevel="0" collapsed="false">
      <c r="A1743" s="7" t="s">
        <v>4301</v>
      </c>
      <c r="B1743" s="7" t="n">
        <v>3</v>
      </c>
      <c r="C1743" s="7" t="s">
        <v>1201</v>
      </c>
      <c r="D1743" s="7" t="s">
        <v>1202</v>
      </c>
      <c r="E1743" s="7" t="s">
        <v>1432</v>
      </c>
      <c r="F1743" s="7" t="s">
        <v>1433</v>
      </c>
      <c r="G1743" s="7" t="s">
        <v>1888</v>
      </c>
      <c r="H1743" s="7" t="s">
        <v>163</v>
      </c>
      <c r="I1743" s="7" t="s">
        <v>90</v>
      </c>
      <c r="J1743" s="7" t="s">
        <v>158</v>
      </c>
      <c r="K1743" s="7" t="s">
        <v>92</v>
      </c>
      <c r="L1743" s="7" t="s">
        <v>88</v>
      </c>
      <c r="M1743" s="7" t="s">
        <v>93</v>
      </c>
      <c r="N1743" s="7" t="s">
        <v>96</v>
      </c>
      <c r="O1743" s="7" t="s">
        <v>150</v>
      </c>
      <c r="P1743" s="7" t="s">
        <v>94</v>
      </c>
      <c r="Q1743" s="7" t="s">
        <v>172</v>
      </c>
      <c r="R1743" s="7" t="s">
        <v>186</v>
      </c>
      <c r="S1743" s="7" t="s">
        <v>109</v>
      </c>
      <c r="T1743" s="7" t="s">
        <v>97</v>
      </c>
      <c r="U1743" s="7" t="s">
        <v>111</v>
      </c>
      <c r="V1743" s="7" t="s">
        <v>193</v>
      </c>
      <c r="W1743" s="7" t="s">
        <v>130</v>
      </c>
      <c r="X1743" s="7" t="s">
        <v>234</v>
      </c>
      <c r="Y1743" s="7" t="n">
        <v>0</v>
      </c>
      <c r="Z1743" s="7" t="n">
        <v>1</v>
      </c>
      <c r="AA1743" s="7" t="str">
        <f aca="false">IF(Y1743&gt;Z1743,"Win",IF(Y1743&lt;Z1743,"Loss","Draw"))</f>
        <v>Loss</v>
      </c>
      <c r="AB1743" s="7" t="s">
        <v>99</v>
      </c>
      <c r="AC1743" s="7" t="s">
        <v>99</v>
      </c>
      <c r="AD1743" s="7" t="s">
        <v>605</v>
      </c>
      <c r="AE1743" s="7" t="s">
        <v>1889</v>
      </c>
      <c r="AF1743" s="7" t="str">
        <f aca="false">IF(AD1743&lt;AE1743,AD1743,AE1743)</f>
        <v>Arrows, Balloon, Bomb Tower, Guards, Miner, Musketeer, Ronin, Zap</v>
      </c>
      <c r="AG1743" s="7" t="str">
        <f aca="false">IF(AD1743&lt;AE1743,AE1743,AD1743)</f>
        <v>Berserker, Bowler, Electro Spirit, Fireball, Minions, Mortar, Rascals, Skeleton Barrel</v>
      </c>
      <c r="AH1743" s="7" t="str">
        <f aca="false">IF(AD1743=AF1743,AA1743,IF(AA1743="Win","Loss",IF(AA1743="Loss","Win","Draw")))</f>
        <v>Win</v>
      </c>
      <c r="AI1743" s="7" t="s">
        <v>297</v>
      </c>
    </row>
    <row r="1744" customFormat="false" ht="15" hidden="false" customHeight="true" outlineLevel="0" collapsed="false">
      <c r="A1744" s="5" t="s">
        <v>4302</v>
      </c>
      <c r="B1744" s="5" t="n">
        <v>1</v>
      </c>
      <c r="C1744" s="5" t="s">
        <v>1201</v>
      </c>
      <c r="D1744" s="5" t="s">
        <v>1202</v>
      </c>
      <c r="E1744" s="5" t="s">
        <v>1727</v>
      </c>
      <c r="F1744" s="5" t="s">
        <v>1728</v>
      </c>
      <c r="G1744" s="5" t="s">
        <v>4303</v>
      </c>
      <c r="H1744" s="5" t="s">
        <v>163</v>
      </c>
      <c r="I1744" s="5" t="s">
        <v>124</v>
      </c>
      <c r="J1744" s="5" t="s">
        <v>123</v>
      </c>
      <c r="K1744" s="5" t="s">
        <v>90</v>
      </c>
      <c r="L1744" s="5" t="s">
        <v>85</v>
      </c>
      <c r="M1744" s="5" t="s">
        <v>125</v>
      </c>
      <c r="N1744" s="5" t="s">
        <v>96</v>
      </c>
      <c r="O1744" s="5" t="s">
        <v>95</v>
      </c>
      <c r="P1744" s="5" t="s">
        <v>126</v>
      </c>
      <c r="Q1744" s="5" t="s">
        <v>84</v>
      </c>
      <c r="R1744" s="5" t="s">
        <v>95</v>
      </c>
      <c r="S1744" s="5" t="s">
        <v>87</v>
      </c>
      <c r="T1744" s="5" t="s">
        <v>116</v>
      </c>
      <c r="U1744" s="5" t="s">
        <v>97</v>
      </c>
      <c r="V1744" s="5" t="s">
        <v>118</v>
      </c>
      <c r="W1744" s="5" t="s">
        <v>115</v>
      </c>
      <c r="X1744" s="5" t="s">
        <v>126</v>
      </c>
      <c r="Y1744" s="5" t="n">
        <v>1</v>
      </c>
      <c r="Z1744" s="5" t="n">
        <v>0</v>
      </c>
      <c r="AA1744" s="5" t="str">
        <f aca="false">IF(Y1744&gt;Z1744,"Win",IF(Y1744&lt;Z1744,"Loss","Draw"))</f>
        <v>Win</v>
      </c>
      <c r="AB1744" s="5" t="s">
        <v>98</v>
      </c>
      <c r="AC1744" s="5" t="s">
        <v>99</v>
      </c>
      <c r="AD1744" s="5" t="s">
        <v>134</v>
      </c>
      <c r="AE1744" s="5" t="s">
        <v>856</v>
      </c>
      <c r="AF1744" s="5" t="str">
        <f aca="false">IF(AD1744&lt;AE1744,AD1744,AE1744)</f>
        <v>Archers, Barbarian Barrel, Graveyard, Ice Spirit, Poison, Ronin, Skeletons, Tesla</v>
      </c>
      <c r="AG1744" s="5" t="str">
        <f aca="false">IF(AD1744&lt;AE1744,AE1744,AD1744)</f>
        <v>Barbarian Barrel, Cannon Cart, Goblinstein, Lightning, Minions, Mortar, Royal Ghost, Skeletons</v>
      </c>
      <c r="AH1744" s="5" t="str">
        <f aca="false">IF(AD1744=AF1744,AA1744,IF(AA1744="Win","Loss",IF(AA1744="Loss","Win","Draw")))</f>
        <v>Loss</v>
      </c>
      <c r="AI1744" s="5" t="s">
        <v>297</v>
      </c>
    </row>
    <row r="1745" customFormat="false" ht="15" hidden="false" customHeight="true" outlineLevel="0" collapsed="false">
      <c r="A1745" s="5" t="s">
        <v>4302</v>
      </c>
      <c r="B1745" s="5" t="n">
        <v>2</v>
      </c>
      <c r="C1745" s="5" t="s">
        <v>1201</v>
      </c>
      <c r="D1745" s="5" t="s">
        <v>1202</v>
      </c>
      <c r="E1745" s="5" t="s">
        <v>1727</v>
      </c>
      <c r="F1745" s="5" t="s">
        <v>1728</v>
      </c>
      <c r="G1745" s="5" t="s">
        <v>4304</v>
      </c>
      <c r="H1745" s="5" t="s">
        <v>163</v>
      </c>
      <c r="I1745" s="5" t="s">
        <v>114</v>
      </c>
      <c r="J1745" s="5" t="s">
        <v>91</v>
      </c>
      <c r="K1745" s="5" t="s">
        <v>87</v>
      </c>
      <c r="L1745" s="5" t="s">
        <v>116</v>
      </c>
      <c r="M1745" s="5" t="s">
        <v>137</v>
      </c>
      <c r="N1745" s="5" t="s">
        <v>157</v>
      </c>
      <c r="O1745" s="5" t="s">
        <v>242</v>
      </c>
      <c r="P1745" s="5" t="s">
        <v>97</v>
      </c>
      <c r="Q1745" s="5" t="s">
        <v>177</v>
      </c>
      <c r="R1745" s="5" t="s">
        <v>188</v>
      </c>
      <c r="S1745" s="5" t="s">
        <v>83</v>
      </c>
      <c r="T1745" s="5" t="s">
        <v>89</v>
      </c>
      <c r="U1745" s="5" t="s">
        <v>215</v>
      </c>
      <c r="V1745" s="5" t="s">
        <v>93</v>
      </c>
      <c r="W1745" s="5" t="s">
        <v>86</v>
      </c>
      <c r="X1745" s="5" t="s">
        <v>133</v>
      </c>
      <c r="Y1745" s="5" t="n">
        <v>1</v>
      </c>
      <c r="Z1745" s="5" t="n">
        <v>0</v>
      </c>
      <c r="AA1745" s="5" t="str">
        <f aca="false">IF(Y1745&gt;Z1745,"Win",IF(Y1745&lt;Z1745,"Loss","Draw"))</f>
        <v>Win</v>
      </c>
      <c r="AB1745" s="5" t="s">
        <v>98</v>
      </c>
      <c r="AC1745" s="5" t="s">
        <v>99</v>
      </c>
      <c r="AD1745" s="5" t="s">
        <v>321</v>
      </c>
      <c r="AE1745" s="5" t="s">
        <v>494</v>
      </c>
      <c r="AF1745" s="5" t="str">
        <f aca="false">IF(AD1745&lt;AE1745,AD1745,AE1745)</f>
        <v>Bomber, Fire Spirit, Giant Snowball, Goblin Drill, Goblins, Poison, Ronin, Tesla</v>
      </c>
      <c r="AG1745" s="5" t="str">
        <f aca="false">IF(AD1745&lt;AE1745,AE1745,AD1745)</f>
        <v>Fireball, Fisherman, Monk, Mother Witch, Royal Giant, Skeleton Dragons, The Log, Tombstone</v>
      </c>
      <c r="AH1745" s="5" t="str">
        <f aca="false">IF(AD1745=AF1745,AA1745,IF(AA1745="Win","Loss",IF(AA1745="Loss","Win","Draw")))</f>
        <v>Win</v>
      </c>
      <c r="AI1745" s="5" t="s">
        <v>297</v>
      </c>
    </row>
    <row r="1746" customFormat="false" ht="15" hidden="false" customHeight="true" outlineLevel="0" collapsed="false">
      <c r="A1746" s="5" t="s">
        <v>4302</v>
      </c>
      <c r="B1746" s="5" t="n">
        <v>3</v>
      </c>
      <c r="C1746" s="5" t="s">
        <v>1201</v>
      </c>
      <c r="D1746" s="5" t="s">
        <v>1202</v>
      </c>
      <c r="E1746" s="5" t="s">
        <v>1727</v>
      </c>
      <c r="F1746" s="5" t="s">
        <v>1728</v>
      </c>
      <c r="G1746" s="5" t="s">
        <v>4305</v>
      </c>
      <c r="H1746" s="5" t="s">
        <v>391</v>
      </c>
      <c r="I1746" s="5" t="s">
        <v>203</v>
      </c>
      <c r="J1746" s="5" t="s">
        <v>202</v>
      </c>
      <c r="K1746" s="5" t="s">
        <v>201</v>
      </c>
      <c r="L1746" s="5" t="s">
        <v>88</v>
      </c>
      <c r="M1746" s="5" t="s">
        <v>118</v>
      </c>
      <c r="N1746" s="5" t="s">
        <v>150</v>
      </c>
      <c r="O1746" s="5" t="s">
        <v>234</v>
      </c>
      <c r="P1746" s="5" t="s">
        <v>204</v>
      </c>
      <c r="Q1746" s="5" t="s">
        <v>201</v>
      </c>
      <c r="R1746" s="5" t="s">
        <v>202</v>
      </c>
      <c r="S1746" s="5" t="s">
        <v>203</v>
      </c>
      <c r="T1746" s="5" t="s">
        <v>209</v>
      </c>
      <c r="U1746" s="5" t="s">
        <v>150</v>
      </c>
      <c r="V1746" s="5" t="s">
        <v>157</v>
      </c>
      <c r="W1746" s="5" t="s">
        <v>88</v>
      </c>
      <c r="X1746" s="5" t="s">
        <v>204</v>
      </c>
      <c r="Y1746" s="5" t="n">
        <v>0</v>
      </c>
      <c r="Z1746" s="5" t="n">
        <v>1</v>
      </c>
      <c r="AA1746" s="5" t="str">
        <f aca="false">IF(Y1746&gt;Z1746,"Win",IF(Y1746&lt;Z1746,"Loss","Draw"))</f>
        <v>Loss</v>
      </c>
      <c r="AB1746" s="5" t="s">
        <v>98</v>
      </c>
      <c r="AC1746" s="5" t="s">
        <v>99</v>
      </c>
      <c r="AD1746" s="5" t="s">
        <v>1870</v>
      </c>
      <c r="AE1746" s="5" t="s">
        <v>4306</v>
      </c>
      <c r="AF1746" s="5" t="str">
        <f aca="false">IF(AD1746&lt;AE1746,AD1746,AE1746)</f>
        <v>Berserker, Bomb Tower, Electro Spirit, Goblin Barrel, Ice Spirit, Magic Archer, Royal Delivery, Wall Breakers</v>
      </c>
      <c r="AG1746" s="5" t="str">
        <f aca="false">IF(AD1746&lt;AE1746,AE1746,AD1746)</f>
        <v>Berserker, Electro Spirit, Fire Spirit, Goblin Barrel, Inferno Tower, Magic Archer, Royal Delivery, Wall Breakers</v>
      </c>
      <c r="AH1746" s="5" t="str">
        <f aca="false">IF(AD1746=AF1746,AA1746,IF(AA1746="Win","Loss",IF(AA1746="Loss","Win","Draw")))</f>
        <v>Loss</v>
      </c>
      <c r="AI1746" s="5" t="s">
        <v>297</v>
      </c>
    </row>
    <row r="1747" customFormat="false" ht="15" hidden="false" customHeight="true" outlineLevel="0" collapsed="false">
      <c r="A1747" s="7" t="s">
        <v>4307</v>
      </c>
      <c r="B1747" s="7" t="n">
        <v>1</v>
      </c>
      <c r="C1747" s="7" t="s">
        <v>1201</v>
      </c>
      <c r="D1747" s="7" t="s">
        <v>1202</v>
      </c>
      <c r="E1747" s="7" t="s">
        <v>1727</v>
      </c>
      <c r="F1747" s="7" t="s">
        <v>1728</v>
      </c>
      <c r="G1747" s="7" t="s">
        <v>4308</v>
      </c>
      <c r="H1747" s="7" t="s">
        <v>163</v>
      </c>
      <c r="I1747" s="7" t="s">
        <v>82</v>
      </c>
      <c r="J1747" s="7" t="s">
        <v>151</v>
      </c>
      <c r="K1747" s="7" t="s">
        <v>152</v>
      </c>
      <c r="L1747" s="7" t="s">
        <v>85</v>
      </c>
      <c r="M1747" s="7" t="s">
        <v>150</v>
      </c>
      <c r="N1747" s="7" t="s">
        <v>89</v>
      </c>
      <c r="O1747" s="7" t="s">
        <v>153</v>
      </c>
      <c r="P1747" s="7" t="s">
        <v>126</v>
      </c>
      <c r="Q1747" s="7" t="s">
        <v>201</v>
      </c>
      <c r="R1747" s="7" t="s">
        <v>202</v>
      </c>
      <c r="S1747" s="7" t="s">
        <v>233</v>
      </c>
      <c r="T1747" s="7" t="s">
        <v>88</v>
      </c>
      <c r="U1747" s="7" t="s">
        <v>204</v>
      </c>
      <c r="V1747" s="7" t="s">
        <v>111</v>
      </c>
      <c r="W1747" s="7" t="s">
        <v>234</v>
      </c>
      <c r="X1747" s="7" t="s">
        <v>157</v>
      </c>
      <c r="Y1747" s="7" t="n">
        <v>1</v>
      </c>
      <c r="Z1747" s="7" t="n">
        <v>0</v>
      </c>
      <c r="AA1747" s="7" t="str">
        <f aca="false">IF(Y1747&gt;Z1747,"Win",IF(Y1747&lt;Z1747,"Loss","Draw"))</f>
        <v>Win</v>
      </c>
      <c r="AB1747" s="7" t="s">
        <v>99</v>
      </c>
      <c r="AC1747" s="7" t="s">
        <v>99</v>
      </c>
      <c r="AD1747" s="7" t="s">
        <v>155</v>
      </c>
      <c r="AE1747" s="7" t="s">
        <v>380</v>
      </c>
      <c r="AF1747" s="7" t="str">
        <f aca="false">IF(AD1747&lt;AE1747,AD1747,AE1747)</f>
        <v>Baby Dragon, Cannon, Electro Spirit, Lightning, Mighty Miner, Royal Hogs, Skeletons, The Log</v>
      </c>
      <c r="AG1747" s="7" t="str">
        <f aca="false">IF(AD1747&lt;AE1747,AE1747,AD1747)</f>
        <v>Bats, Berserker, Bomb Tower, Fire Spirit, Magic Archer, Miner, Royal Delivery, Wall Breakers</v>
      </c>
      <c r="AH1747" s="7" t="str">
        <f aca="false">IF(AD1747=AF1747,AA1747,IF(AA1747="Win","Loss",IF(AA1747="Loss","Win","Draw")))</f>
        <v>Win</v>
      </c>
      <c r="AI1747" s="7" t="s">
        <v>297</v>
      </c>
    </row>
    <row r="1748" customFormat="false" ht="15" hidden="false" customHeight="true" outlineLevel="0" collapsed="false">
      <c r="A1748" s="7" t="s">
        <v>4307</v>
      </c>
      <c r="B1748" s="7" t="n">
        <v>2</v>
      </c>
      <c r="C1748" s="7" t="s">
        <v>1201</v>
      </c>
      <c r="D1748" s="7" t="s">
        <v>1202</v>
      </c>
      <c r="E1748" s="7" t="s">
        <v>1727</v>
      </c>
      <c r="F1748" s="7" t="s">
        <v>1728</v>
      </c>
      <c r="G1748" s="7" t="s">
        <v>4309</v>
      </c>
      <c r="H1748" s="7" t="s">
        <v>163</v>
      </c>
      <c r="I1748" s="7" t="s">
        <v>84</v>
      </c>
      <c r="J1748" s="7" t="s">
        <v>158</v>
      </c>
      <c r="K1748" s="7" t="s">
        <v>114</v>
      </c>
      <c r="L1748" s="7" t="s">
        <v>97</v>
      </c>
      <c r="M1748" s="7" t="s">
        <v>115</v>
      </c>
      <c r="N1748" s="7" t="s">
        <v>447</v>
      </c>
      <c r="O1748" s="7" t="s">
        <v>130</v>
      </c>
      <c r="P1748" s="7" t="s">
        <v>96</v>
      </c>
      <c r="Q1748" s="7" t="s">
        <v>129</v>
      </c>
      <c r="R1748" s="7" t="s">
        <v>172</v>
      </c>
      <c r="S1748" s="7" t="s">
        <v>87</v>
      </c>
      <c r="T1748" s="7" t="s">
        <v>150</v>
      </c>
      <c r="U1748" s="7" t="s">
        <v>126</v>
      </c>
      <c r="V1748" s="7" t="s">
        <v>165</v>
      </c>
      <c r="W1748" s="7" t="s">
        <v>89</v>
      </c>
      <c r="X1748" s="7" t="s">
        <v>93</v>
      </c>
      <c r="Y1748" s="7" t="n">
        <v>1</v>
      </c>
      <c r="Z1748" s="7" t="n">
        <v>0</v>
      </c>
      <c r="AA1748" s="7" t="str">
        <f aca="false">IF(Y1748&gt;Z1748,"Win",IF(Y1748&lt;Z1748,"Loss","Draw"))</f>
        <v>Win</v>
      </c>
      <c r="AB1748" s="7" t="s">
        <v>99</v>
      </c>
      <c r="AC1748" s="7" t="s">
        <v>99</v>
      </c>
      <c r="AD1748" s="7" t="s">
        <v>1014</v>
      </c>
      <c r="AE1748" s="7" t="s">
        <v>2443</v>
      </c>
      <c r="AF1748" s="7" t="str">
        <f aca="false">IF(AD1748&lt;AE1748,AD1748,AE1748)</f>
        <v>Archers, Arrows, Bowler, Giant, Giant Snowball, Graveyard, Minions, Ronin</v>
      </c>
      <c r="AG1748" s="7" t="str">
        <f aca="false">IF(AD1748&lt;AE1748,AE1748,AD1748)</f>
        <v>Electro Spirit, Fireball, Hog Rider, Mega Knight, Musketeer, Skeletons, Tesla, The Log</v>
      </c>
      <c r="AH1748" s="7" t="str">
        <f aca="false">IF(AD1748=AF1748,AA1748,IF(AA1748="Win","Loss",IF(AA1748="Loss","Win","Draw")))</f>
        <v>Win</v>
      </c>
      <c r="AI1748" s="7" t="s">
        <v>297</v>
      </c>
    </row>
    <row r="1749" customFormat="false" ht="15" hidden="false" customHeight="true" outlineLevel="0" collapsed="false">
      <c r="A1749" s="7" t="s">
        <v>4307</v>
      </c>
      <c r="B1749" s="7" t="n">
        <v>3</v>
      </c>
      <c r="C1749" s="7" t="s">
        <v>1201</v>
      </c>
      <c r="D1749" s="7" t="s">
        <v>1202</v>
      </c>
      <c r="E1749" s="7" t="s">
        <v>1727</v>
      </c>
      <c r="F1749" s="7" t="s">
        <v>1728</v>
      </c>
      <c r="G1749" s="7" t="s">
        <v>4310</v>
      </c>
      <c r="H1749" s="7" t="s">
        <v>163</v>
      </c>
      <c r="I1749" s="7" t="s">
        <v>185</v>
      </c>
      <c r="J1749" s="7" t="s">
        <v>186</v>
      </c>
      <c r="K1749" s="7" t="s">
        <v>109</v>
      </c>
      <c r="L1749" s="7" t="s">
        <v>188</v>
      </c>
      <c r="M1749" s="7" t="s">
        <v>117</v>
      </c>
      <c r="N1749" s="7" t="s">
        <v>111</v>
      </c>
      <c r="O1749" s="7" t="s">
        <v>187</v>
      </c>
      <c r="P1749" s="7" t="s">
        <v>86</v>
      </c>
      <c r="Q1749" s="7" t="s">
        <v>107</v>
      </c>
      <c r="R1749" s="7" t="s">
        <v>158</v>
      </c>
      <c r="S1749" s="7" t="s">
        <v>152</v>
      </c>
      <c r="T1749" s="7" t="s">
        <v>133</v>
      </c>
      <c r="U1749" s="7" t="s">
        <v>95</v>
      </c>
      <c r="V1749" s="7" t="s">
        <v>85</v>
      </c>
      <c r="W1749" s="7" t="s">
        <v>387</v>
      </c>
      <c r="X1749" s="7" t="s">
        <v>187</v>
      </c>
      <c r="Y1749" s="7" t="n">
        <v>0</v>
      </c>
      <c r="Z1749" s="7" t="n">
        <v>1</v>
      </c>
      <c r="AA1749" s="7" t="str">
        <f aca="false">IF(Y1749&gt;Z1749,"Win",IF(Y1749&lt;Z1749,"Loss","Draw"))</f>
        <v>Loss</v>
      </c>
      <c r="AB1749" s="7" t="s">
        <v>99</v>
      </c>
      <c r="AC1749" s="7" t="s">
        <v>99</v>
      </c>
      <c r="AD1749" s="7" t="s">
        <v>813</v>
      </c>
      <c r="AE1749" s="7" t="s">
        <v>4311</v>
      </c>
      <c r="AF1749" s="7" t="str">
        <f aca="false">IF(AD1749&lt;AE1749,AD1749,AE1749)</f>
        <v>Baby Dragon, Barbarian Barrel, Bowler, Electro Giant, Goblin Cage, Lightning, Mother Witch, Tornado</v>
      </c>
      <c r="AG1749" s="7" t="str">
        <f aca="false">IF(AD1749&lt;AE1749,AE1749,AD1749)</f>
        <v>Balloon, Executioner, Giant Skeleton, Miner, Skeleton Dragons, Tombstone, Tornado, Zap</v>
      </c>
      <c r="AH1749" s="7" t="str">
        <f aca="false">IF(AD1749=AF1749,AA1749,IF(AA1749="Win","Loss",IF(AA1749="Loss","Win","Draw")))</f>
        <v>Win</v>
      </c>
      <c r="AI1749" s="7" t="s">
        <v>297</v>
      </c>
    </row>
    <row r="1750" customFormat="false" ht="15" hidden="false" customHeight="true" outlineLevel="0" collapsed="false">
      <c r="A1750" s="7" t="s">
        <v>4312</v>
      </c>
      <c r="B1750" s="7" t="n">
        <v>1</v>
      </c>
      <c r="C1750" s="7" t="s">
        <v>1201</v>
      </c>
      <c r="D1750" s="7" t="s">
        <v>1202</v>
      </c>
      <c r="E1750" s="7" t="s">
        <v>1727</v>
      </c>
      <c r="F1750" s="7" t="s">
        <v>1728</v>
      </c>
      <c r="G1750" s="7" t="s">
        <v>4313</v>
      </c>
      <c r="H1750" s="7" t="s">
        <v>391</v>
      </c>
      <c r="I1750" s="7" t="s">
        <v>82</v>
      </c>
      <c r="J1750" s="7" t="s">
        <v>202</v>
      </c>
      <c r="K1750" s="7" t="s">
        <v>87</v>
      </c>
      <c r="L1750" s="7" t="s">
        <v>85</v>
      </c>
      <c r="M1750" s="7" t="s">
        <v>150</v>
      </c>
      <c r="N1750" s="7" t="s">
        <v>95</v>
      </c>
      <c r="O1750" s="7" t="s">
        <v>97</v>
      </c>
      <c r="P1750" s="7" t="s">
        <v>126</v>
      </c>
      <c r="Q1750" s="7" t="s">
        <v>109</v>
      </c>
      <c r="R1750" s="7" t="s">
        <v>188</v>
      </c>
      <c r="S1750" s="7" t="s">
        <v>208</v>
      </c>
      <c r="T1750" s="7" t="s">
        <v>88</v>
      </c>
      <c r="U1750" s="7" t="s">
        <v>86</v>
      </c>
      <c r="V1750" s="7" t="s">
        <v>112</v>
      </c>
      <c r="W1750" s="7" t="s">
        <v>93</v>
      </c>
      <c r="X1750" s="7" t="s">
        <v>110</v>
      </c>
      <c r="Y1750" s="7" t="n">
        <v>1</v>
      </c>
      <c r="Z1750" s="7" t="n">
        <v>0</v>
      </c>
      <c r="AA1750" s="7" t="str">
        <f aca="false">IF(Y1750&gt;Z1750,"Win",IF(Y1750&lt;Z1750,"Loss","Draw"))</f>
        <v>Win</v>
      </c>
      <c r="AB1750" s="7" t="s">
        <v>99</v>
      </c>
      <c r="AC1750" s="7" t="s">
        <v>99</v>
      </c>
      <c r="AD1750" s="7" t="s">
        <v>492</v>
      </c>
      <c r="AE1750" s="7" t="s">
        <v>368</v>
      </c>
      <c r="AF1750" s="7" t="str">
        <f aca="false">IF(AD1750&lt;AE1750,AD1750,AE1750)</f>
        <v>Barbarian Barrel, Electro Spirit, Lightning, Magic Archer, Ronin, Royal Hogs, Skeletons, Tesla</v>
      </c>
      <c r="AG1750" s="7" t="str">
        <f aca="false">IF(AD1750&lt;AE1750,AE1750,AD1750)</f>
        <v>Berserker, Fireball, Lava Hound, Skeleton Dragons, Spirit Empress, Tombstone, Valkyrie, Zap</v>
      </c>
      <c r="AH1750" s="7" t="str">
        <f aca="false">IF(AD1750=AF1750,AA1750,IF(AA1750="Win","Loss",IF(AA1750="Loss","Win","Draw")))</f>
        <v>Win</v>
      </c>
      <c r="AI1750" s="7" t="s">
        <v>297</v>
      </c>
    </row>
    <row r="1751" customFormat="false" ht="15" hidden="false" customHeight="true" outlineLevel="0" collapsed="false">
      <c r="A1751" s="7" t="s">
        <v>4312</v>
      </c>
      <c r="B1751" s="7" t="n">
        <v>2</v>
      </c>
      <c r="C1751" s="7" t="s">
        <v>1201</v>
      </c>
      <c r="D1751" s="7" t="s">
        <v>1202</v>
      </c>
      <c r="E1751" s="7" t="s">
        <v>1727</v>
      </c>
      <c r="F1751" s="7" t="s">
        <v>1728</v>
      </c>
      <c r="G1751" s="7" t="s">
        <v>4314</v>
      </c>
      <c r="H1751" s="7" t="s">
        <v>163</v>
      </c>
      <c r="I1751" s="7" t="s">
        <v>177</v>
      </c>
      <c r="J1751" s="7" t="s">
        <v>83</v>
      </c>
      <c r="K1751" s="7" t="s">
        <v>188</v>
      </c>
      <c r="L1751" s="7" t="s">
        <v>215</v>
      </c>
      <c r="M1751" s="7" t="s">
        <v>89</v>
      </c>
      <c r="N1751" s="7" t="s">
        <v>93</v>
      </c>
      <c r="O1751" s="7" t="s">
        <v>173</v>
      </c>
      <c r="P1751" s="7" t="s">
        <v>86</v>
      </c>
      <c r="Q1751" s="7" t="s">
        <v>137</v>
      </c>
      <c r="R1751" s="7" t="s">
        <v>194</v>
      </c>
      <c r="S1751" s="7" t="s">
        <v>114</v>
      </c>
      <c r="T1751" s="7" t="s">
        <v>87</v>
      </c>
      <c r="U1751" s="7" t="s">
        <v>116</v>
      </c>
      <c r="V1751" s="7" t="s">
        <v>157</v>
      </c>
      <c r="W1751" s="7" t="s">
        <v>97</v>
      </c>
      <c r="X1751" s="7" t="s">
        <v>126</v>
      </c>
      <c r="Y1751" s="7" t="n">
        <v>1</v>
      </c>
      <c r="Z1751" s="7" t="n">
        <v>0</v>
      </c>
      <c r="AA1751" s="7" t="str">
        <f aca="false">IF(Y1751&gt;Z1751,"Win",IF(Y1751&lt;Z1751,"Loss","Draw"))</f>
        <v>Win</v>
      </c>
      <c r="AB1751" s="7" t="s">
        <v>99</v>
      </c>
      <c r="AC1751" s="7" t="s">
        <v>99</v>
      </c>
      <c r="AD1751" s="7" t="s">
        <v>780</v>
      </c>
      <c r="AE1751" s="7" t="s">
        <v>1126</v>
      </c>
      <c r="AF1751" s="7" t="str">
        <f aca="false">IF(AD1751&lt;AE1751,AD1751,AE1751)</f>
        <v>Archer Queen, Fire Spirit, Giant Snowball, Goblin Drill, Poison, Ronin, Skeletons, Tesla</v>
      </c>
      <c r="AG1751" s="7" t="str">
        <f aca="false">IF(AD1751&lt;AE1751,AE1751,AD1751)</f>
        <v>Fireball, Fisherman, Monk, Royal Giant, Skeleton Dragons, The Log, Tombstone, Zappies</v>
      </c>
      <c r="AH1751" s="7" t="str">
        <f aca="false">IF(AD1751=AF1751,AA1751,IF(AA1751="Win","Loss",IF(AA1751="Loss","Win","Draw")))</f>
        <v>Loss</v>
      </c>
      <c r="AI1751" s="7" t="s">
        <v>297</v>
      </c>
    </row>
    <row r="1752" customFormat="false" ht="15" hidden="false" customHeight="true" outlineLevel="0" collapsed="false">
      <c r="A1752" s="7" t="s">
        <v>4312</v>
      </c>
      <c r="B1752" s="7" t="n">
        <v>3</v>
      </c>
      <c r="C1752" s="7" t="s">
        <v>1201</v>
      </c>
      <c r="D1752" s="7" t="s">
        <v>1202</v>
      </c>
      <c r="E1752" s="7" t="s">
        <v>1727</v>
      </c>
      <c r="F1752" s="7" t="s">
        <v>1728</v>
      </c>
      <c r="G1752" s="7" t="s">
        <v>4315</v>
      </c>
      <c r="H1752" s="7" t="s">
        <v>391</v>
      </c>
      <c r="I1752" s="7" t="s">
        <v>203</v>
      </c>
      <c r="J1752" s="7" t="s">
        <v>151</v>
      </c>
      <c r="K1752" s="7" t="s">
        <v>159</v>
      </c>
      <c r="L1752" s="7" t="s">
        <v>114</v>
      </c>
      <c r="M1752" s="7" t="s">
        <v>153</v>
      </c>
      <c r="N1752" s="7" t="s">
        <v>204</v>
      </c>
      <c r="O1752" s="7" t="s">
        <v>88</v>
      </c>
      <c r="P1752" s="7" t="s">
        <v>118</v>
      </c>
      <c r="Q1752" s="7" t="s">
        <v>141</v>
      </c>
      <c r="R1752" s="7" t="s">
        <v>83</v>
      </c>
      <c r="S1752" s="7" t="s">
        <v>82</v>
      </c>
      <c r="T1752" s="7" t="s">
        <v>95</v>
      </c>
      <c r="U1752" s="7" t="s">
        <v>143</v>
      </c>
      <c r="V1752" s="7" t="s">
        <v>173</v>
      </c>
      <c r="W1752" s="7" t="s">
        <v>142</v>
      </c>
      <c r="X1752" s="7" t="s">
        <v>164</v>
      </c>
      <c r="Y1752" s="7" t="n">
        <v>0</v>
      </c>
      <c r="Z1752" s="7" t="n">
        <v>1</v>
      </c>
      <c r="AA1752" s="7" t="str">
        <f aca="false">IF(Y1752&gt;Z1752,"Win",IF(Y1752&lt;Z1752,"Loss","Draw"))</f>
        <v>Loss</v>
      </c>
      <c r="AB1752" s="7" t="s">
        <v>99</v>
      </c>
      <c r="AC1752" s="7" t="s">
        <v>99</v>
      </c>
      <c r="AD1752" s="7" t="s">
        <v>4316</v>
      </c>
      <c r="AE1752" s="7" t="s">
        <v>4317</v>
      </c>
      <c r="AF1752" s="7" t="str">
        <f aca="false">IF(AD1752&lt;AE1752,AD1752,AE1752)</f>
        <v>Barbarian Barrel, Earthquake, Heal Spirit, Lumberjack, Monk, Royal Hogs, Three Musketeers, Zappies</v>
      </c>
      <c r="AG1752" s="7" t="str">
        <f aca="false">IF(AD1752&lt;AE1752,AE1752,AD1752)</f>
        <v>Berserker, Cannon, Dart Goblin, Giant Snowball, Goblin Barrel, Ice Spirit, Mighty Miner, Royal Delivery</v>
      </c>
      <c r="AH1752" s="7" t="str">
        <f aca="false">IF(AD1752=AF1752,AA1752,IF(AA1752="Win","Loss",IF(AA1752="Loss","Win","Draw")))</f>
        <v>Win</v>
      </c>
      <c r="AI1752" s="7" t="s">
        <v>297</v>
      </c>
    </row>
    <row r="1753" customFormat="false" ht="15" hidden="false" customHeight="true" outlineLevel="0" collapsed="false">
      <c r="A1753" s="7" t="s">
        <v>4318</v>
      </c>
      <c r="B1753" s="7" t="n">
        <v>1</v>
      </c>
      <c r="C1753" s="7" t="s">
        <v>1201</v>
      </c>
      <c r="D1753" s="7" t="s">
        <v>1202</v>
      </c>
      <c r="E1753" s="7" t="s">
        <v>1727</v>
      </c>
      <c r="F1753" s="7" t="s">
        <v>1728</v>
      </c>
      <c r="G1753" s="7" t="s">
        <v>4319</v>
      </c>
      <c r="H1753" s="7" t="s">
        <v>163</v>
      </c>
      <c r="I1753" s="7" t="s">
        <v>141</v>
      </c>
      <c r="J1753" s="7" t="s">
        <v>95</v>
      </c>
      <c r="K1753" s="7" t="s">
        <v>107</v>
      </c>
      <c r="L1753" s="7" t="s">
        <v>177</v>
      </c>
      <c r="M1753" s="7" t="s">
        <v>178</v>
      </c>
      <c r="N1753" s="7" t="s">
        <v>85</v>
      </c>
      <c r="O1753" s="7" t="s">
        <v>143</v>
      </c>
      <c r="P1753" s="7" t="s">
        <v>150</v>
      </c>
      <c r="Q1753" s="7" t="s">
        <v>107</v>
      </c>
      <c r="R1753" s="7" t="s">
        <v>95</v>
      </c>
      <c r="S1753" s="7" t="s">
        <v>141</v>
      </c>
      <c r="T1753" s="7" t="s">
        <v>85</v>
      </c>
      <c r="U1753" s="7" t="s">
        <v>150</v>
      </c>
      <c r="V1753" s="7" t="s">
        <v>143</v>
      </c>
      <c r="W1753" s="7" t="s">
        <v>178</v>
      </c>
      <c r="X1753" s="7" t="s">
        <v>177</v>
      </c>
      <c r="Y1753" s="7" t="n">
        <v>0</v>
      </c>
      <c r="Z1753" s="7" t="n">
        <v>1</v>
      </c>
      <c r="AA1753" s="7" t="str">
        <f aca="false">IF(Y1753&gt;Z1753,"Win",IF(Y1753&lt;Z1753,"Loss","Draw"))</f>
        <v>Loss</v>
      </c>
      <c r="AB1753" s="7" t="s">
        <v>99</v>
      </c>
      <c r="AC1753" s="7" t="s">
        <v>99</v>
      </c>
      <c r="AD1753" s="7" t="s">
        <v>1058</v>
      </c>
      <c r="AE1753" s="7" t="s">
        <v>1058</v>
      </c>
      <c r="AF1753" s="7" t="str">
        <f aca="false">IF(AD1753&lt;AE1753,AD1753,AE1753)</f>
        <v>Barbarian Barrel, Electro Spirit, Goblin Cage, Heal Spirit, Lightning, Lumberjack, Phoenix, Royal Giant</v>
      </c>
      <c r="AG1753" s="7" t="str">
        <f aca="false">IF(AD1753&lt;AE1753,AE1753,AD1753)</f>
        <v>Barbarian Barrel, Electro Spirit, Goblin Cage, Heal Spirit, Lightning, Lumberjack, Phoenix, Royal Giant</v>
      </c>
      <c r="AH1753" s="7" t="str">
        <f aca="false">IF(AD1753=AF1753,AA1753,IF(AA1753="Win","Loss",IF(AA1753="Loss","Win","Draw")))</f>
        <v>Loss</v>
      </c>
      <c r="AI1753" s="7" t="s">
        <v>297</v>
      </c>
    </row>
    <row r="1754" customFormat="false" ht="15" hidden="false" customHeight="true" outlineLevel="0" collapsed="false">
      <c r="A1754" s="7" t="s">
        <v>4318</v>
      </c>
      <c r="B1754" s="7" t="n">
        <v>2</v>
      </c>
      <c r="C1754" s="7" t="s">
        <v>1201</v>
      </c>
      <c r="D1754" s="7" t="s">
        <v>1202</v>
      </c>
      <c r="E1754" s="7" t="s">
        <v>1727</v>
      </c>
      <c r="F1754" s="7" t="s">
        <v>1728</v>
      </c>
      <c r="G1754" s="7" t="s">
        <v>4320</v>
      </c>
      <c r="H1754" s="7" t="s">
        <v>163</v>
      </c>
      <c r="I1754" s="7" t="s">
        <v>84</v>
      </c>
      <c r="J1754" s="7" t="s">
        <v>241</v>
      </c>
      <c r="K1754" s="7" t="s">
        <v>114</v>
      </c>
      <c r="L1754" s="7" t="s">
        <v>118</v>
      </c>
      <c r="M1754" s="7" t="s">
        <v>119</v>
      </c>
      <c r="N1754" s="7" t="s">
        <v>116</v>
      </c>
      <c r="O1754" s="7" t="s">
        <v>115</v>
      </c>
      <c r="P1754" s="7" t="s">
        <v>138</v>
      </c>
      <c r="Q1754" s="7" t="s">
        <v>90</v>
      </c>
      <c r="R1754" s="7" t="s">
        <v>91</v>
      </c>
      <c r="S1754" s="7" t="s">
        <v>92</v>
      </c>
      <c r="T1754" s="7" t="s">
        <v>118</v>
      </c>
      <c r="U1754" s="7" t="s">
        <v>96</v>
      </c>
      <c r="V1754" s="7" t="s">
        <v>93</v>
      </c>
      <c r="W1754" s="7" t="s">
        <v>125</v>
      </c>
      <c r="X1754" s="7" t="s">
        <v>94</v>
      </c>
      <c r="Y1754" s="7" t="n">
        <v>1</v>
      </c>
      <c r="Z1754" s="7" t="n">
        <v>0</v>
      </c>
      <c r="AA1754" s="7" t="str">
        <f aca="false">IF(Y1754&gt;Z1754,"Win",IF(Y1754&lt;Z1754,"Loss","Draw"))</f>
        <v>Win</v>
      </c>
      <c r="AB1754" s="7" t="s">
        <v>99</v>
      </c>
      <c r="AC1754" s="7" t="s">
        <v>99</v>
      </c>
      <c r="AD1754" s="7" t="s">
        <v>1369</v>
      </c>
      <c r="AE1754" s="7" t="s">
        <v>4321</v>
      </c>
      <c r="AF1754" s="7" t="str">
        <f aca="false">IF(AD1754&lt;AE1754,AD1754,AE1754)</f>
        <v>Archers, Giant Snowball, Goblin Demolisher, Goblin Hut, Graveyard, Ice Spirit, Knight, Poison</v>
      </c>
      <c r="AG1754" s="7" t="str">
        <f aca="false">IF(AD1754&lt;AE1754,AE1754,AD1754)</f>
        <v>Cannon Cart, Fireball, Goblins, Ice Spirit, Minions, Mortar, Rascals, Skeleton Barrel</v>
      </c>
      <c r="AH1754" s="7" t="str">
        <f aca="false">IF(AD1754=AF1754,AA1754,IF(AA1754="Win","Loss",IF(AA1754="Loss","Win","Draw")))</f>
        <v>Win</v>
      </c>
      <c r="AI1754" s="7" t="s">
        <v>297</v>
      </c>
    </row>
    <row r="1755" customFormat="false" ht="15" hidden="false" customHeight="true" outlineLevel="0" collapsed="false">
      <c r="A1755" s="7" t="s">
        <v>4318</v>
      </c>
      <c r="B1755" s="7" t="n">
        <v>3</v>
      </c>
      <c r="C1755" s="7" t="s">
        <v>1201</v>
      </c>
      <c r="D1755" s="7" t="s">
        <v>1202</v>
      </c>
      <c r="E1755" s="7" t="s">
        <v>1727</v>
      </c>
      <c r="F1755" s="7" t="s">
        <v>1728</v>
      </c>
      <c r="G1755" s="7" t="s">
        <v>4322</v>
      </c>
      <c r="H1755" s="7" t="s">
        <v>391</v>
      </c>
      <c r="I1755" s="7" t="s">
        <v>82</v>
      </c>
      <c r="J1755" s="7" t="s">
        <v>202</v>
      </c>
      <c r="K1755" s="7" t="s">
        <v>87</v>
      </c>
      <c r="L1755" s="7" t="s">
        <v>97</v>
      </c>
      <c r="M1755" s="7" t="s">
        <v>126</v>
      </c>
      <c r="N1755" s="7" t="s">
        <v>93</v>
      </c>
      <c r="O1755" s="7" t="s">
        <v>89</v>
      </c>
      <c r="P1755" s="7" t="s">
        <v>157</v>
      </c>
      <c r="Q1755" s="7" t="s">
        <v>159</v>
      </c>
      <c r="R1755" s="7" t="s">
        <v>108</v>
      </c>
      <c r="S1755" s="7" t="s">
        <v>203</v>
      </c>
      <c r="T1755" s="7" t="s">
        <v>201</v>
      </c>
      <c r="U1755" s="7" t="s">
        <v>234</v>
      </c>
      <c r="V1755" s="7" t="s">
        <v>157</v>
      </c>
      <c r="W1755" s="7" t="s">
        <v>88</v>
      </c>
      <c r="X1755" s="7" t="s">
        <v>126</v>
      </c>
      <c r="Y1755" s="7" t="n">
        <v>0</v>
      </c>
      <c r="Z1755" s="7" t="n">
        <v>1</v>
      </c>
      <c r="AA1755" s="7" t="str">
        <f aca="false">IF(Y1755&gt;Z1755,"Win",IF(Y1755&lt;Z1755,"Loss","Draw"))</f>
        <v>Loss</v>
      </c>
      <c r="AB1755" s="7" t="s">
        <v>99</v>
      </c>
      <c r="AC1755" s="7" t="s">
        <v>99</v>
      </c>
      <c r="AD1755" s="7" t="s">
        <v>4323</v>
      </c>
      <c r="AE1755" s="7" t="s">
        <v>4324</v>
      </c>
      <c r="AF1755" s="7" t="str">
        <f aca="false">IF(AD1755&lt;AE1755,AD1755,AE1755)</f>
        <v>Berserker, Bomb Tower, Dark Prince, Dart Goblin, Fire Spirit, Goblin Barrel, Skeletons, Wall Breakers</v>
      </c>
      <c r="AG1755" s="7" t="str">
        <f aca="false">IF(AD1755&lt;AE1755,AE1755,AD1755)</f>
        <v>Fire Spirit, Fireball, Magic Archer, Ronin, Royal Hogs, Skeletons, Tesla, The Log</v>
      </c>
      <c r="AH1755" s="7" t="str">
        <f aca="false">IF(AD1755=AF1755,AA1755,IF(AA1755="Win","Loss",IF(AA1755="Loss","Win","Draw")))</f>
        <v>Win</v>
      </c>
      <c r="AI1755" s="7" t="s">
        <v>297</v>
      </c>
    </row>
    <row r="1756" customFormat="false" ht="15" hidden="false" customHeight="true" outlineLevel="0" collapsed="false">
      <c r="A1756" s="7" t="s">
        <v>4325</v>
      </c>
      <c r="B1756" s="7" t="n">
        <v>1</v>
      </c>
      <c r="C1756" s="7" t="s">
        <v>1201</v>
      </c>
      <c r="D1756" s="7" t="s">
        <v>1202</v>
      </c>
      <c r="E1756" s="7" t="s">
        <v>1727</v>
      </c>
      <c r="F1756" s="7" t="s">
        <v>1728</v>
      </c>
      <c r="G1756" s="7" t="s">
        <v>4326</v>
      </c>
      <c r="H1756" s="7" t="s">
        <v>391</v>
      </c>
      <c r="I1756" s="7" t="s">
        <v>109</v>
      </c>
      <c r="J1756" s="7" t="s">
        <v>188</v>
      </c>
      <c r="K1756" s="7" t="s">
        <v>208</v>
      </c>
      <c r="L1756" s="7" t="s">
        <v>88</v>
      </c>
      <c r="M1756" s="7" t="s">
        <v>86</v>
      </c>
      <c r="N1756" s="7" t="s">
        <v>112</v>
      </c>
      <c r="O1756" s="7" t="s">
        <v>93</v>
      </c>
      <c r="P1756" s="7" t="s">
        <v>110</v>
      </c>
      <c r="Q1756" s="7" t="s">
        <v>177</v>
      </c>
      <c r="R1756" s="7" t="s">
        <v>95</v>
      </c>
      <c r="S1756" s="7" t="s">
        <v>124</v>
      </c>
      <c r="T1756" s="7" t="s">
        <v>126</v>
      </c>
      <c r="U1756" s="7" t="s">
        <v>93</v>
      </c>
      <c r="V1756" s="7" t="s">
        <v>215</v>
      </c>
      <c r="W1756" s="7" t="s">
        <v>150</v>
      </c>
      <c r="X1756" s="7" t="s">
        <v>257</v>
      </c>
      <c r="Y1756" s="7" t="n">
        <v>1</v>
      </c>
      <c r="Z1756" s="7" t="n">
        <v>0</v>
      </c>
      <c r="AA1756" s="7" t="str">
        <f aca="false">IF(Y1756&gt;Z1756,"Win",IF(Y1756&lt;Z1756,"Loss","Draw"))</f>
        <v>Win</v>
      </c>
      <c r="AB1756" s="7" t="s">
        <v>99</v>
      </c>
      <c r="AC1756" s="7" t="s">
        <v>99</v>
      </c>
      <c r="AD1756" s="7" t="s">
        <v>368</v>
      </c>
      <c r="AE1756" s="7" t="s">
        <v>429</v>
      </c>
      <c r="AF1756" s="7" t="str">
        <f aca="false">IF(AD1756&lt;AE1756,AD1756,AE1756)</f>
        <v>Barbarian Barrel, Electro Spirit, Fireball, Fisherman, Hunter, Royal Ghost, Royal Giant, Skeletons</v>
      </c>
      <c r="AG1756" s="7" t="str">
        <f aca="false">IF(AD1756&lt;AE1756,AE1756,AD1756)</f>
        <v>Berserker, Fireball, Lava Hound, Skeleton Dragons, Spirit Empress, Tombstone, Valkyrie, Zap</v>
      </c>
      <c r="AH1756" s="7" t="str">
        <f aca="false">IF(AD1756=AF1756,AA1756,IF(AA1756="Win","Loss",IF(AA1756="Loss","Win","Draw")))</f>
        <v>Loss</v>
      </c>
      <c r="AI1756" s="7" t="s">
        <v>297</v>
      </c>
    </row>
    <row r="1757" customFormat="false" ht="15" hidden="false" customHeight="true" outlineLevel="0" collapsed="false">
      <c r="A1757" s="7" t="s">
        <v>4325</v>
      </c>
      <c r="B1757" s="7" t="n">
        <v>2</v>
      </c>
      <c r="C1757" s="7" t="s">
        <v>1201</v>
      </c>
      <c r="D1757" s="7" t="s">
        <v>1202</v>
      </c>
      <c r="E1757" s="7" t="s">
        <v>1727</v>
      </c>
      <c r="F1757" s="7" t="s">
        <v>1728</v>
      </c>
      <c r="G1757" s="7" t="s">
        <v>4327</v>
      </c>
      <c r="H1757" s="7" t="s">
        <v>163</v>
      </c>
      <c r="I1757" s="7" t="s">
        <v>114</v>
      </c>
      <c r="J1757" s="7" t="s">
        <v>158</v>
      </c>
      <c r="K1757" s="7" t="s">
        <v>84</v>
      </c>
      <c r="L1757" s="7" t="s">
        <v>126</v>
      </c>
      <c r="M1757" s="7" t="s">
        <v>173</v>
      </c>
      <c r="N1757" s="7" t="s">
        <v>447</v>
      </c>
      <c r="O1757" s="7" t="s">
        <v>115</v>
      </c>
      <c r="P1757" s="7" t="s">
        <v>130</v>
      </c>
      <c r="Q1757" s="7" t="s">
        <v>127</v>
      </c>
      <c r="R1757" s="7" t="s">
        <v>219</v>
      </c>
      <c r="S1757" s="7" t="s">
        <v>141</v>
      </c>
      <c r="T1757" s="7" t="s">
        <v>133</v>
      </c>
      <c r="U1757" s="7" t="s">
        <v>173</v>
      </c>
      <c r="V1757" s="7" t="s">
        <v>294</v>
      </c>
      <c r="W1757" s="7" t="s">
        <v>117</v>
      </c>
      <c r="X1757" s="7" t="s">
        <v>327</v>
      </c>
      <c r="Y1757" s="7" t="n">
        <v>1</v>
      </c>
      <c r="Z1757" s="7" t="n">
        <v>0</v>
      </c>
      <c r="AA1757" s="7" t="str">
        <f aca="false">IF(Y1757&gt;Z1757,"Win",IF(Y1757&lt;Z1757,"Loss","Draw"))</f>
        <v>Win</v>
      </c>
      <c r="AB1757" s="7" t="s">
        <v>99</v>
      </c>
      <c r="AC1757" s="7" t="s">
        <v>99</v>
      </c>
      <c r="AD1757" s="7" t="s">
        <v>1338</v>
      </c>
      <c r="AE1757" s="7" t="s">
        <v>4328</v>
      </c>
      <c r="AF1757" s="7" t="str">
        <f aca="false">IF(AD1757&lt;AE1757,AD1757,AE1757)</f>
        <v>Archers, Arrows, Bowler, Giant, Giant Snowball, Graveyard, Skeletons, Zappies</v>
      </c>
      <c r="AG1757" s="7" t="str">
        <f aca="false">IF(AD1757&lt;AE1757,AE1757,AD1757)</f>
        <v>Battle Ram, Giant Skeleton, Lumberjack, Mother Witch, Rage, Vines, Wizard, Zappies</v>
      </c>
      <c r="AH1757" s="7" t="str">
        <f aca="false">IF(AD1757=AF1757,AA1757,IF(AA1757="Win","Loss",IF(AA1757="Loss","Win","Draw")))</f>
        <v>Win</v>
      </c>
      <c r="AI1757" s="7" t="s">
        <v>297</v>
      </c>
    </row>
    <row r="1758" customFormat="false" ht="15" hidden="false" customHeight="true" outlineLevel="0" collapsed="false">
      <c r="A1758" s="7" t="s">
        <v>4325</v>
      </c>
      <c r="B1758" s="7" t="n">
        <v>3</v>
      </c>
      <c r="C1758" s="7" t="s">
        <v>1201</v>
      </c>
      <c r="D1758" s="7" t="s">
        <v>1202</v>
      </c>
      <c r="E1758" s="7" t="s">
        <v>1727</v>
      </c>
      <c r="F1758" s="7" t="s">
        <v>1728</v>
      </c>
      <c r="G1758" s="7" t="s">
        <v>4329</v>
      </c>
      <c r="H1758" s="7" t="s">
        <v>391</v>
      </c>
      <c r="I1758" s="7" t="s">
        <v>92</v>
      </c>
      <c r="J1758" s="7" t="s">
        <v>91</v>
      </c>
      <c r="K1758" s="7" t="s">
        <v>90</v>
      </c>
      <c r="L1758" s="7" t="s">
        <v>96</v>
      </c>
      <c r="M1758" s="7" t="s">
        <v>94</v>
      </c>
      <c r="N1758" s="7" t="s">
        <v>97</v>
      </c>
      <c r="O1758" s="7" t="s">
        <v>95</v>
      </c>
      <c r="P1758" s="7" t="s">
        <v>116</v>
      </c>
      <c r="Q1758" s="7" t="s">
        <v>82</v>
      </c>
      <c r="R1758" s="7" t="s">
        <v>202</v>
      </c>
      <c r="S1758" s="7" t="s">
        <v>87</v>
      </c>
      <c r="T1758" s="7" t="s">
        <v>89</v>
      </c>
      <c r="U1758" s="7" t="s">
        <v>108</v>
      </c>
      <c r="V1758" s="7" t="s">
        <v>118</v>
      </c>
      <c r="W1758" s="7" t="s">
        <v>85</v>
      </c>
      <c r="X1758" s="7" t="s">
        <v>88</v>
      </c>
      <c r="Y1758" s="7" t="n">
        <v>0</v>
      </c>
      <c r="Z1758" s="7" t="n">
        <v>1</v>
      </c>
      <c r="AA1758" s="7" t="str">
        <f aca="false">IF(Y1758&gt;Z1758,"Win",IF(Y1758&lt;Z1758,"Loss","Draw"))</f>
        <v>Loss</v>
      </c>
      <c r="AB1758" s="7" t="s">
        <v>99</v>
      </c>
      <c r="AC1758" s="7" t="s">
        <v>99</v>
      </c>
      <c r="AD1758" s="7" t="s">
        <v>4330</v>
      </c>
      <c r="AE1758" s="7" t="s">
        <v>4331</v>
      </c>
      <c r="AF1758" s="7" t="str">
        <f aca="false">IF(AD1758&lt;AE1758,AD1758,AE1758)</f>
        <v>Barbarian Barrel, Goblins, Minions, Mortar, Poison, Rascals, Ronin, Skeleton Barrel</v>
      </c>
      <c r="AG1758" s="7" t="str">
        <f aca="false">IF(AD1758&lt;AE1758,AE1758,AD1758)</f>
        <v>Berserker, Dark Prince, Ice Spirit, Lightning, Magic Archer, Royal Hogs, Tesla, The Log</v>
      </c>
      <c r="AH1758" s="7" t="str">
        <f aca="false">IF(AD1758=AF1758,AA1758,IF(AA1758="Win","Loss",IF(AA1758="Loss","Win","Draw")))</f>
        <v>Loss</v>
      </c>
      <c r="AI1758" s="7" t="s">
        <v>297</v>
      </c>
    </row>
    <row r="1759" customFormat="false" ht="15" hidden="false" customHeight="true" outlineLevel="0" collapsed="false">
      <c r="A1759" s="7" t="s">
        <v>4332</v>
      </c>
      <c r="B1759" s="7" t="n">
        <v>1</v>
      </c>
      <c r="C1759" s="7" t="s">
        <v>1201</v>
      </c>
      <c r="D1759" s="7" t="s">
        <v>1202</v>
      </c>
      <c r="E1759" s="7" t="s">
        <v>1727</v>
      </c>
      <c r="F1759" s="7" t="s">
        <v>1728</v>
      </c>
      <c r="G1759" s="7" t="s">
        <v>4333</v>
      </c>
      <c r="H1759" s="7" t="s">
        <v>163</v>
      </c>
      <c r="I1759" s="7" t="s">
        <v>129</v>
      </c>
      <c r="J1759" s="7" t="s">
        <v>128</v>
      </c>
      <c r="K1759" s="7" t="s">
        <v>127</v>
      </c>
      <c r="L1759" s="7" t="s">
        <v>130</v>
      </c>
      <c r="M1759" s="7" t="s">
        <v>133</v>
      </c>
      <c r="N1759" s="7" t="s">
        <v>132</v>
      </c>
      <c r="O1759" s="7" t="s">
        <v>131</v>
      </c>
      <c r="P1759" s="7" t="s">
        <v>97</v>
      </c>
      <c r="Q1759" s="7" t="s">
        <v>90</v>
      </c>
      <c r="R1759" s="7" t="s">
        <v>123</v>
      </c>
      <c r="S1759" s="7" t="s">
        <v>124</v>
      </c>
      <c r="T1759" s="7" t="s">
        <v>96</v>
      </c>
      <c r="U1759" s="7" t="s">
        <v>125</v>
      </c>
      <c r="V1759" s="7" t="s">
        <v>85</v>
      </c>
      <c r="W1759" s="7" t="s">
        <v>95</v>
      </c>
      <c r="X1759" s="7" t="s">
        <v>126</v>
      </c>
      <c r="Y1759" s="7" t="n">
        <v>1</v>
      </c>
      <c r="Z1759" s="7" t="n">
        <v>0</v>
      </c>
      <c r="AA1759" s="7" t="str">
        <f aca="false">IF(Y1759&gt;Z1759,"Win",IF(Y1759&lt;Z1759,"Loss","Draw"))</f>
        <v>Win</v>
      </c>
      <c r="AB1759" s="7" t="s">
        <v>99</v>
      </c>
      <c r="AC1759" s="7" t="s">
        <v>99</v>
      </c>
      <c r="AD1759" s="7" t="s">
        <v>1762</v>
      </c>
      <c r="AE1759" s="7" t="s">
        <v>134</v>
      </c>
      <c r="AF1759" s="7" t="str">
        <f aca="false">IF(AD1759&lt;AE1759,AD1759,AE1759)</f>
        <v>Arrows, Bandit, Battle Ram, Electro Wizard, Golden Knight, Mega Knight, Mother Witch, Ronin</v>
      </c>
      <c r="AG1759" s="7" t="str">
        <f aca="false">IF(AD1759&lt;AE1759,AE1759,AD1759)</f>
        <v>Barbarian Barrel, Cannon Cart, Goblinstein, Lightning, Minions, Mortar, Royal Ghost, Skeletons</v>
      </c>
      <c r="AH1759" s="7" t="str">
        <f aca="false">IF(AD1759=AF1759,AA1759,IF(AA1759="Win","Loss",IF(AA1759="Loss","Win","Draw")))</f>
        <v>Win</v>
      </c>
      <c r="AI1759" s="7" t="s">
        <v>297</v>
      </c>
    </row>
    <row r="1760" customFormat="false" ht="15" hidden="false" customHeight="true" outlineLevel="0" collapsed="false">
      <c r="A1760" s="7" t="s">
        <v>4332</v>
      </c>
      <c r="B1760" s="7" t="n">
        <v>2</v>
      </c>
      <c r="C1760" s="7" t="s">
        <v>1201</v>
      </c>
      <c r="D1760" s="7" t="s">
        <v>1202</v>
      </c>
      <c r="E1760" s="7" t="s">
        <v>1727</v>
      </c>
      <c r="F1760" s="7" t="s">
        <v>1728</v>
      </c>
      <c r="G1760" s="7" t="s">
        <v>4334</v>
      </c>
      <c r="H1760" s="7" t="s">
        <v>163</v>
      </c>
      <c r="I1760" s="7" t="s">
        <v>84</v>
      </c>
      <c r="J1760" s="7" t="s">
        <v>241</v>
      </c>
      <c r="K1760" s="7" t="s">
        <v>87</v>
      </c>
      <c r="L1760" s="7" t="s">
        <v>93</v>
      </c>
      <c r="M1760" s="7" t="s">
        <v>89</v>
      </c>
      <c r="N1760" s="7" t="s">
        <v>126</v>
      </c>
      <c r="O1760" s="7" t="s">
        <v>150</v>
      </c>
      <c r="P1760" s="7" t="s">
        <v>455</v>
      </c>
      <c r="Q1760" s="7" t="s">
        <v>177</v>
      </c>
      <c r="R1760" s="7" t="s">
        <v>108</v>
      </c>
      <c r="S1760" s="7" t="s">
        <v>107</v>
      </c>
      <c r="T1760" s="7" t="s">
        <v>178</v>
      </c>
      <c r="U1760" s="7" t="s">
        <v>150</v>
      </c>
      <c r="V1760" s="7" t="s">
        <v>89</v>
      </c>
      <c r="W1760" s="7" t="s">
        <v>143</v>
      </c>
      <c r="X1760" s="7" t="s">
        <v>164</v>
      </c>
      <c r="Y1760" s="7" t="n">
        <v>0</v>
      </c>
      <c r="Z1760" s="7" t="n">
        <v>1</v>
      </c>
      <c r="AA1760" s="7" t="str">
        <f aca="false">IF(Y1760&gt;Z1760,"Win",IF(Y1760&lt;Z1760,"Loss","Draw"))</f>
        <v>Loss</v>
      </c>
      <c r="AB1760" s="7" t="s">
        <v>99</v>
      </c>
      <c r="AC1760" s="7" t="s">
        <v>99</v>
      </c>
      <c r="AD1760" s="7" t="s">
        <v>456</v>
      </c>
      <c r="AE1760" s="7" t="s">
        <v>4335</v>
      </c>
      <c r="AF1760" s="7" t="str">
        <f aca="false">IF(AD1760&lt;AE1760,AD1760,AE1760)</f>
        <v>Archers, Electro Spirit, Fireball, Knight, Skeletons, Tesla, The Log, X-Bow</v>
      </c>
      <c r="AG1760" s="7" t="str">
        <f aca="false">IF(AD1760&lt;AE1760,AE1760,AD1760)</f>
        <v>Dark Prince, Earthquake, Electro Spirit, Goblin Cage, Heal Spirit, Phoenix, Royal Giant, The Log</v>
      </c>
      <c r="AH1760" s="7" t="str">
        <f aca="false">IF(AD1760=AF1760,AA1760,IF(AA1760="Win","Loss",IF(AA1760="Loss","Win","Draw")))</f>
        <v>Loss</v>
      </c>
      <c r="AI1760" s="7" t="s">
        <v>297</v>
      </c>
    </row>
    <row r="1761" customFormat="false" ht="15" hidden="false" customHeight="true" outlineLevel="0" collapsed="false">
      <c r="A1761" s="7" t="s">
        <v>4332</v>
      </c>
      <c r="B1761" s="7" t="n">
        <v>3</v>
      </c>
      <c r="C1761" s="7" t="s">
        <v>1201</v>
      </c>
      <c r="D1761" s="7" t="s">
        <v>1202</v>
      </c>
      <c r="E1761" s="7" t="s">
        <v>1727</v>
      </c>
      <c r="F1761" s="7" t="s">
        <v>1728</v>
      </c>
      <c r="G1761" s="7" t="s">
        <v>4336</v>
      </c>
      <c r="H1761" s="7" t="s">
        <v>391</v>
      </c>
      <c r="I1761" s="7" t="s">
        <v>203</v>
      </c>
      <c r="J1761" s="7" t="s">
        <v>202</v>
      </c>
      <c r="K1761" s="7" t="s">
        <v>201</v>
      </c>
      <c r="L1761" s="7" t="s">
        <v>88</v>
      </c>
      <c r="M1761" s="7" t="s">
        <v>157</v>
      </c>
      <c r="N1761" s="7" t="s">
        <v>118</v>
      </c>
      <c r="O1761" s="7" t="s">
        <v>234</v>
      </c>
      <c r="P1761" s="7" t="s">
        <v>204</v>
      </c>
      <c r="Q1761" s="7" t="s">
        <v>137</v>
      </c>
      <c r="R1761" s="7" t="s">
        <v>241</v>
      </c>
      <c r="S1761" s="7" t="s">
        <v>114</v>
      </c>
      <c r="T1761" s="7" t="s">
        <v>116</v>
      </c>
      <c r="U1761" s="7" t="s">
        <v>242</v>
      </c>
      <c r="V1761" s="7" t="s">
        <v>157</v>
      </c>
      <c r="W1761" s="7" t="s">
        <v>87</v>
      </c>
      <c r="X1761" s="7" t="s">
        <v>88</v>
      </c>
      <c r="Y1761" s="7" t="n">
        <v>1</v>
      </c>
      <c r="Z1761" s="7" t="n">
        <v>0</v>
      </c>
      <c r="AA1761" s="7" t="str">
        <f aca="false">IF(Y1761&gt;Z1761,"Win",IF(Y1761&lt;Z1761,"Loss","Draw"))</f>
        <v>Win</v>
      </c>
      <c r="AB1761" s="7" t="s">
        <v>99</v>
      </c>
      <c r="AC1761" s="7" t="s">
        <v>99</v>
      </c>
      <c r="AD1761" s="7" t="s">
        <v>668</v>
      </c>
      <c r="AE1761" s="7" t="s">
        <v>1311</v>
      </c>
      <c r="AF1761" s="7" t="str">
        <f aca="false">IF(AD1761&lt;AE1761,AD1761,AE1761)</f>
        <v>Berserker, Bomb Tower, Fire Spirit, Goblin Barrel, Ice Spirit, Magic Archer, Royal Delivery, Wall Breakers</v>
      </c>
      <c r="AG1761" s="7" t="str">
        <f aca="false">IF(AD1761&lt;AE1761,AE1761,AD1761)</f>
        <v>Berserker, Bomber, Fire Spirit, Giant Snowball, Goblin Drill, Knight, Poison, Tesla</v>
      </c>
      <c r="AH1761" s="7" t="str">
        <f aca="false">IF(AD1761=AF1761,AA1761,IF(AA1761="Win","Loss",IF(AA1761="Loss","Win","Draw")))</f>
        <v>Win</v>
      </c>
      <c r="AI1761" s="7" t="s">
        <v>297</v>
      </c>
    </row>
    <row r="1762" customFormat="false" ht="15" hidden="false" customHeight="true" outlineLevel="0" collapsed="false">
      <c r="A1762" s="5" t="s">
        <v>4337</v>
      </c>
      <c r="B1762" s="5" t="n">
        <v>1</v>
      </c>
      <c r="C1762" s="5" t="s">
        <v>356</v>
      </c>
      <c r="D1762" s="5" t="s">
        <v>357</v>
      </c>
      <c r="E1762" s="6" t="s">
        <v>431</v>
      </c>
      <c r="F1762" s="5" t="s">
        <v>432</v>
      </c>
      <c r="G1762" s="5" t="s">
        <v>4338</v>
      </c>
      <c r="H1762" s="5" t="s">
        <v>163</v>
      </c>
      <c r="I1762" s="5" t="s">
        <v>82</v>
      </c>
      <c r="J1762" s="5" t="s">
        <v>151</v>
      </c>
      <c r="K1762" s="5" t="s">
        <v>152</v>
      </c>
      <c r="L1762" s="5" t="s">
        <v>88</v>
      </c>
      <c r="M1762" s="5" t="s">
        <v>85</v>
      </c>
      <c r="N1762" s="5" t="s">
        <v>150</v>
      </c>
      <c r="O1762" s="5" t="s">
        <v>204</v>
      </c>
      <c r="P1762" s="5" t="s">
        <v>234</v>
      </c>
      <c r="Q1762" s="5" t="s">
        <v>141</v>
      </c>
      <c r="R1762" s="5" t="s">
        <v>95</v>
      </c>
      <c r="S1762" s="5" t="s">
        <v>107</v>
      </c>
      <c r="T1762" s="5" t="s">
        <v>177</v>
      </c>
      <c r="U1762" s="5" t="s">
        <v>150</v>
      </c>
      <c r="V1762" s="5" t="s">
        <v>178</v>
      </c>
      <c r="W1762" s="5" t="s">
        <v>86</v>
      </c>
      <c r="X1762" s="5" t="s">
        <v>93</v>
      </c>
      <c r="Y1762" s="5" t="n">
        <v>0</v>
      </c>
      <c r="Z1762" s="5" t="n">
        <v>1</v>
      </c>
      <c r="AA1762" s="5" t="str">
        <f aca="false">IF(Y1762&gt;Z1762,"Win",IF(Y1762&lt;Z1762,"Loss","Draw"))</f>
        <v>Loss</v>
      </c>
      <c r="AB1762" s="5" t="s">
        <v>98</v>
      </c>
      <c r="AC1762" s="5" t="s">
        <v>99</v>
      </c>
      <c r="AD1762" s="5" t="s">
        <v>4339</v>
      </c>
      <c r="AE1762" s="5" t="s">
        <v>589</v>
      </c>
      <c r="AF1762" s="5" t="str">
        <f aca="false">IF(AD1762&lt;AE1762,AD1762,AE1762)</f>
        <v>Baby Dragon, Berserker, Bomb Tower, Electro Spirit, Lightning, Mighty Miner, Royal Delivery, Royal Hogs</v>
      </c>
      <c r="AG1762" s="5" t="str">
        <f aca="false">IF(AD1762&lt;AE1762,AE1762,AD1762)</f>
        <v>Barbarian Barrel, Electro Spirit, Fireball, Goblin Cage, Lumberjack, Phoenix, Royal Giant, Skeleton Dragons</v>
      </c>
      <c r="AH1762" s="5" t="str">
        <f aca="false">IF(AD1762=AF1762,AA1762,IF(AA1762="Win","Loss",IF(AA1762="Loss","Win","Draw")))</f>
        <v>Loss</v>
      </c>
      <c r="AI1762" s="5" t="s">
        <v>297</v>
      </c>
    </row>
    <row r="1763" customFormat="false" ht="15" hidden="false" customHeight="true" outlineLevel="0" collapsed="false">
      <c r="A1763" s="5" t="s">
        <v>4337</v>
      </c>
      <c r="B1763" s="5" t="n">
        <v>2</v>
      </c>
      <c r="C1763" s="5" t="s">
        <v>356</v>
      </c>
      <c r="D1763" s="5" t="s">
        <v>357</v>
      </c>
      <c r="E1763" s="6" t="s">
        <v>431</v>
      </c>
      <c r="F1763" s="5" t="s">
        <v>432</v>
      </c>
      <c r="G1763" s="5" t="s">
        <v>4340</v>
      </c>
      <c r="H1763" s="5" t="s">
        <v>163</v>
      </c>
      <c r="I1763" s="5" t="s">
        <v>185</v>
      </c>
      <c r="J1763" s="5" t="s">
        <v>186</v>
      </c>
      <c r="K1763" s="5" t="s">
        <v>241</v>
      </c>
      <c r="L1763" s="5" t="s">
        <v>111</v>
      </c>
      <c r="M1763" s="5" t="s">
        <v>119</v>
      </c>
      <c r="N1763" s="5" t="s">
        <v>173</v>
      </c>
      <c r="O1763" s="5" t="s">
        <v>187</v>
      </c>
      <c r="P1763" s="5" t="s">
        <v>109</v>
      </c>
      <c r="Q1763" s="5" t="s">
        <v>185</v>
      </c>
      <c r="R1763" s="5" t="s">
        <v>186</v>
      </c>
      <c r="S1763" s="5" t="s">
        <v>109</v>
      </c>
      <c r="T1763" s="5" t="s">
        <v>188</v>
      </c>
      <c r="U1763" s="5" t="s">
        <v>111</v>
      </c>
      <c r="V1763" s="5" t="s">
        <v>117</v>
      </c>
      <c r="W1763" s="5" t="s">
        <v>187</v>
      </c>
      <c r="X1763" s="5" t="s">
        <v>193</v>
      </c>
      <c r="Y1763" s="5" t="n">
        <v>0</v>
      </c>
      <c r="Z1763" s="5" t="n">
        <v>1</v>
      </c>
      <c r="AA1763" s="5" t="str">
        <f aca="false">IF(Y1763&gt;Z1763,"Win",IF(Y1763&lt;Z1763,"Loss","Draw"))</f>
        <v>Loss</v>
      </c>
      <c r="AB1763" s="5" t="s">
        <v>98</v>
      </c>
      <c r="AC1763" s="5" t="s">
        <v>99</v>
      </c>
      <c r="AD1763" s="5" t="s">
        <v>4341</v>
      </c>
      <c r="AE1763" s="5" t="s">
        <v>3172</v>
      </c>
      <c r="AF1763" s="5" t="str">
        <f aca="false">IF(AD1763&lt;AE1763,AD1763,AE1763)</f>
        <v>Balloon, Executioner, Giant Skeleton, Guards, Miner, Tombstone, Tornado, Zap</v>
      </c>
      <c r="AG1763" s="5" t="str">
        <f aca="false">IF(AD1763&lt;AE1763,AE1763,AD1763)</f>
        <v>Balloon, Executioner, Goblin Hut, Knight, Miner, Tornado, Zap, Zappies</v>
      </c>
      <c r="AH1763" s="5" t="str">
        <f aca="false">IF(AD1763=AF1763,AA1763,IF(AA1763="Win","Loss",IF(AA1763="Loss","Win","Draw")))</f>
        <v>Win</v>
      </c>
      <c r="AI1763" s="5" t="s">
        <v>297</v>
      </c>
    </row>
    <row r="1764" customFormat="false" ht="15" hidden="false" customHeight="true" outlineLevel="0" collapsed="false">
      <c r="A1764" s="5" t="s">
        <v>4337</v>
      </c>
      <c r="B1764" s="5" t="n">
        <v>3</v>
      </c>
      <c r="C1764" s="5" t="s">
        <v>356</v>
      </c>
      <c r="D1764" s="5" t="s">
        <v>357</v>
      </c>
      <c r="E1764" s="6" t="s">
        <v>431</v>
      </c>
      <c r="F1764" s="5" t="s">
        <v>432</v>
      </c>
      <c r="G1764" s="5" t="s">
        <v>4342</v>
      </c>
      <c r="H1764" s="5" t="s">
        <v>163</v>
      </c>
      <c r="I1764" s="5" t="s">
        <v>92</v>
      </c>
      <c r="J1764" s="5" t="s">
        <v>91</v>
      </c>
      <c r="K1764" s="5" t="s">
        <v>90</v>
      </c>
      <c r="L1764" s="5" t="s">
        <v>125</v>
      </c>
      <c r="M1764" s="5" t="s">
        <v>93</v>
      </c>
      <c r="N1764" s="5" t="s">
        <v>96</v>
      </c>
      <c r="O1764" s="5" t="s">
        <v>94</v>
      </c>
      <c r="P1764" s="5" t="s">
        <v>95</v>
      </c>
      <c r="Q1764" s="5" t="s">
        <v>177</v>
      </c>
      <c r="R1764" s="5" t="s">
        <v>83</v>
      </c>
      <c r="S1764" s="5" t="s">
        <v>219</v>
      </c>
      <c r="T1764" s="5" t="s">
        <v>193</v>
      </c>
      <c r="U1764" s="5" t="s">
        <v>150</v>
      </c>
      <c r="V1764" s="5" t="s">
        <v>327</v>
      </c>
      <c r="W1764" s="5" t="s">
        <v>89</v>
      </c>
      <c r="X1764" s="5" t="s">
        <v>215</v>
      </c>
      <c r="Y1764" s="5" t="n">
        <v>0</v>
      </c>
      <c r="Z1764" s="5" t="n">
        <v>1</v>
      </c>
      <c r="AA1764" s="5" t="str">
        <f aca="false">IF(Y1764&gt;Z1764,"Win",IF(Y1764&lt;Z1764,"Loss","Draw"))</f>
        <v>Loss</v>
      </c>
      <c r="AB1764" s="5" t="s">
        <v>98</v>
      </c>
      <c r="AC1764" s="5" t="s">
        <v>99</v>
      </c>
      <c r="AD1764" s="5" t="s">
        <v>216</v>
      </c>
      <c r="AE1764" s="5" t="s">
        <v>4343</v>
      </c>
      <c r="AF1764" s="5" t="str">
        <f aca="false">IF(AD1764&lt;AE1764,AD1764,AE1764)</f>
        <v>Barbarian Barrel, Cannon Cart, Fireball, Goblins, Minions, Mortar, Rascals, Skeleton Barrel</v>
      </c>
      <c r="AG1764" s="5" t="str">
        <f aca="false">IF(AD1764&lt;AE1764,AE1764,AD1764)</f>
        <v>Electro Spirit, Fisherman, Guards, Monk, Rage, Royal Giant, The Log, Wizard</v>
      </c>
      <c r="AH1764" s="5" t="str">
        <f aca="false">IF(AD1764=AF1764,AA1764,IF(AA1764="Win","Loss",IF(AA1764="Loss","Win","Draw")))</f>
        <v>Loss</v>
      </c>
      <c r="AI1764" s="5" t="s">
        <v>297</v>
      </c>
    </row>
    <row r="1765" customFormat="false" ht="15" hidden="false" customHeight="true" outlineLevel="0" collapsed="false">
      <c r="A1765" s="7" t="s">
        <v>4344</v>
      </c>
      <c r="B1765" s="7" t="n">
        <v>1</v>
      </c>
      <c r="C1765" s="7" t="s">
        <v>356</v>
      </c>
      <c r="D1765" s="7" t="s">
        <v>357</v>
      </c>
      <c r="E1765" s="8" t="s">
        <v>431</v>
      </c>
      <c r="F1765" s="7" t="s">
        <v>432</v>
      </c>
      <c r="G1765" s="7" t="s">
        <v>4345</v>
      </c>
      <c r="H1765" s="7" t="s">
        <v>163</v>
      </c>
      <c r="I1765" s="7" t="s">
        <v>203</v>
      </c>
      <c r="J1765" s="7" t="s">
        <v>241</v>
      </c>
      <c r="K1765" s="7" t="s">
        <v>418</v>
      </c>
      <c r="L1765" s="7" t="s">
        <v>248</v>
      </c>
      <c r="M1765" s="7" t="s">
        <v>159</v>
      </c>
      <c r="N1765" s="7" t="s">
        <v>118</v>
      </c>
      <c r="O1765" s="7" t="s">
        <v>89</v>
      </c>
      <c r="P1765" s="7" t="s">
        <v>209</v>
      </c>
      <c r="Q1765" s="7" t="s">
        <v>92</v>
      </c>
      <c r="R1765" s="7" t="s">
        <v>91</v>
      </c>
      <c r="S1765" s="7" t="s">
        <v>90</v>
      </c>
      <c r="T1765" s="7" t="s">
        <v>96</v>
      </c>
      <c r="U1765" s="7" t="s">
        <v>94</v>
      </c>
      <c r="V1765" s="7" t="s">
        <v>150</v>
      </c>
      <c r="W1765" s="7" t="s">
        <v>125</v>
      </c>
      <c r="X1765" s="7" t="s">
        <v>93</v>
      </c>
      <c r="Y1765" s="7" t="n">
        <v>1</v>
      </c>
      <c r="Z1765" s="7" t="n">
        <v>0</v>
      </c>
      <c r="AA1765" s="7" t="str">
        <f aca="false">IF(Y1765&gt;Z1765,"Win",IF(Y1765&lt;Z1765,"Loss","Draw"))</f>
        <v>Win</v>
      </c>
      <c r="AB1765" s="7" t="s">
        <v>99</v>
      </c>
      <c r="AC1765" s="7" t="s">
        <v>99</v>
      </c>
      <c r="AD1765" s="7" t="s">
        <v>4346</v>
      </c>
      <c r="AE1765" s="7" t="s">
        <v>635</v>
      </c>
      <c r="AF1765" s="7" t="str">
        <f aca="false">IF(AD1765&lt;AE1765,AD1765,AE1765)</f>
        <v>Cannon Cart, Electro Spirit, Fireball, Goblins, Minions, Mortar, Rascals, Skeleton Barrel</v>
      </c>
      <c r="AG1765" s="7" t="str">
        <f aca="false">IF(AD1765&lt;AE1765,AE1765,AD1765)</f>
        <v>Dart Goblin, Goblin Barrel, Ice Spirit, Inferno Tower, Knight, Princess, Skeleton Army, The Log</v>
      </c>
      <c r="AH1765" s="7" t="str">
        <f aca="false">IF(AD1765=AF1765,AA1765,IF(AA1765="Win","Loss",IF(AA1765="Loss","Win","Draw")))</f>
        <v>Loss</v>
      </c>
      <c r="AI1765" s="7" t="s">
        <v>297</v>
      </c>
    </row>
    <row r="1766" customFormat="false" ht="15" hidden="false" customHeight="true" outlineLevel="0" collapsed="false">
      <c r="A1766" s="7" t="s">
        <v>4344</v>
      </c>
      <c r="B1766" s="7" t="n">
        <v>2</v>
      </c>
      <c r="C1766" s="7" t="s">
        <v>356</v>
      </c>
      <c r="D1766" s="7" t="s">
        <v>357</v>
      </c>
      <c r="E1766" s="8" t="s">
        <v>431</v>
      </c>
      <c r="F1766" s="7" t="s">
        <v>432</v>
      </c>
      <c r="G1766" s="7" t="s">
        <v>4347</v>
      </c>
      <c r="H1766" s="7" t="s">
        <v>163</v>
      </c>
      <c r="I1766" s="7" t="s">
        <v>407</v>
      </c>
      <c r="J1766" s="7" t="s">
        <v>140</v>
      </c>
      <c r="K1766" s="7" t="s">
        <v>87</v>
      </c>
      <c r="L1766" s="7" t="s">
        <v>165</v>
      </c>
      <c r="M1766" s="7" t="s">
        <v>97</v>
      </c>
      <c r="N1766" s="7" t="s">
        <v>85</v>
      </c>
      <c r="O1766" s="7" t="s">
        <v>150</v>
      </c>
      <c r="P1766" s="7" t="s">
        <v>204</v>
      </c>
      <c r="Q1766" s="7" t="s">
        <v>92</v>
      </c>
      <c r="R1766" s="7" t="s">
        <v>91</v>
      </c>
      <c r="S1766" s="7" t="s">
        <v>90</v>
      </c>
      <c r="T1766" s="7" t="s">
        <v>96</v>
      </c>
      <c r="U1766" s="7" t="s">
        <v>94</v>
      </c>
      <c r="V1766" s="7" t="s">
        <v>150</v>
      </c>
      <c r="W1766" s="7" t="s">
        <v>125</v>
      </c>
      <c r="X1766" s="7" t="s">
        <v>93</v>
      </c>
      <c r="Y1766" s="7" t="n">
        <v>0</v>
      </c>
      <c r="Z1766" s="7" t="n">
        <v>3</v>
      </c>
      <c r="AA1766" s="7" t="str">
        <f aca="false">IF(Y1766&gt;Z1766,"Win",IF(Y1766&lt;Z1766,"Loss","Draw"))</f>
        <v>Loss</v>
      </c>
      <c r="AB1766" s="7" t="s">
        <v>99</v>
      </c>
      <c r="AC1766" s="7" t="s">
        <v>99</v>
      </c>
      <c r="AD1766" s="7" t="s">
        <v>4348</v>
      </c>
      <c r="AE1766" s="7" t="s">
        <v>635</v>
      </c>
      <c r="AF1766" s="7" t="str">
        <f aca="false">IF(AD1766&lt;AE1766,AD1766,AE1766)</f>
        <v>Cannon Cart, Electro Spirit, Fireball, Goblins, Minions, Mortar, Rascals, Skeleton Barrel</v>
      </c>
      <c r="AG1766" s="7" t="str">
        <f aca="false">IF(AD1766&lt;AE1766,AE1766,AD1766)</f>
        <v>Electro Spirit, Firecracker, Hog Rider, Ice Golem, Lightning, Ronin, Royal Delivery, Tesla</v>
      </c>
      <c r="AH1766" s="7" t="str">
        <f aca="false">IF(AD1766=AF1766,AA1766,IF(AA1766="Win","Loss",IF(AA1766="Loss","Win","Draw")))</f>
        <v>Win</v>
      </c>
      <c r="AI1766" s="7" t="s">
        <v>297</v>
      </c>
    </row>
    <row r="1767" customFormat="false" ht="15" hidden="false" customHeight="true" outlineLevel="0" collapsed="false">
      <c r="A1767" s="7" t="s">
        <v>4349</v>
      </c>
      <c r="B1767" s="7" t="n">
        <v>1</v>
      </c>
      <c r="C1767" s="7" t="s">
        <v>356</v>
      </c>
      <c r="D1767" s="7" t="s">
        <v>357</v>
      </c>
      <c r="E1767" s="8" t="s">
        <v>431</v>
      </c>
      <c r="F1767" s="7" t="s">
        <v>432</v>
      </c>
      <c r="G1767" s="7" t="s">
        <v>4350</v>
      </c>
      <c r="H1767" s="7" t="s">
        <v>163</v>
      </c>
      <c r="I1767" s="7" t="s">
        <v>152</v>
      </c>
      <c r="J1767" s="7" t="s">
        <v>158</v>
      </c>
      <c r="K1767" s="7" t="s">
        <v>107</v>
      </c>
      <c r="L1767" s="7" t="s">
        <v>387</v>
      </c>
      <c r="M1767" s="7" t="s">
        <v>133</v>
      </c>
      <c r="N1767" s="7" t="s">
        <v>85</v>
      </c>
      <c r="O1767" s="7" t="s">
        <v>242</v>
      </c>
      <c r="P1767" s="7" t="s">
        <v>187</v>
      </c>
      <c r="Q1767" s="7" t="s">
        <v>152</v>
      </c>
      <c r="R1767" s="7" t="s">
        <v>95</v>
      </c>
      <c r="S1767" s="7" t="s">
        <v>107</v>
      </c>
      <c r="T1767" s="7" t="s">
        <v>306</v>
      </c>
      <c r="U1767" s="7" t="s">
        <v>97</v>
      </c>
      <c r="V1767" s="7" t="s">
        <v>85</v>
      </c>
      <c r="W1767" s="7" t="s">
        <v>307</v>
      </c>
      <c r="X1767" s="7" t="s">
        <v>187</v>
      </c>
      <c r="Y1767" s="7" t="n">
        <v>1</v>
      </c>
      <c r="Z1767" s="7" t="n">
        <v>0</v>
      </c>
      <c r="AA1767" s="7" t="str">
        <f aca="false">IF(Y1767&gt;Z1767,"Win",IF(Y1767&lt;Z1767,"Loss","Draw"))</f>
        <v>Win</v>
      </c>
      <c r="AB1767" s="7" t="s">
        <v>99</v>
      </c>
      <c r="AC1767" s="7" t="s">
        <v>99</v>
      </c>
      <c r="AD1767" s="7" t="s">
        <v>4351</v>
      </c>
      <c r="AE1767" s="7" t="s">
        <v>2638</v>
      </c>
      <c r="AF1767" s="7" t="str">
        <f aca="false">IF(AD1767&lt;AE1767,AD1767,AE1767)</f>
        <v>Baby Dragon, Barbarian Barrel, Goblin Cage, Golem, Ice Wizard, Lightning, Ronin, Tornado</v>
      </c>
      <c r="AG1767" s="7" t="str">
        <f aca="false">IF(AD1767&lt;AE1767,AE1767,AD1767)</f>
        <v>Baby Dragon, Bomber, Bowler, Electro Giant, Goblin Cage, Lightning, Mother Witch, Tornado</v>
      </c>
      <c r="AH1767" s="7" t="str">
        <f aca="false">IF(AD1767=AF1767,AA1767,IF(AA1767="Win","Loss",IF(AA1767="Loss","Win","Draw")))</f>
        <v>Loss</v>
      </c>
      <c r="AI1767" s="7" t="s">
        <v>297</v>
      </c>
    </row>
    <row r="1768" customFormat="false" ht="15" hidden="false" customHeight="true" outlineLevel="0" collapsed="false">
      <c r="A1768" s="5" t="s">
        <v>4352</v>
      </c>
      <c r="B1768" s="5" t="n">
        <v>1</v>
      </c>
      <c r="C1768" s="5" t="s">
        <v>356</v>
      </c>
      <c r="D1768" s="5" t="s">
        <v>357</v>
      </c>
      <c r="E1768" s="5" t="s">
        <v>2904</v>
      </c>
      <c r="F1768" s="5" t="s">
        <v>2905</v>
      </c>
      <c r="G1768" s="5" t="s">
        <v>4353</v>
      </c>
      <c r="H1768" s="5" t="s">
        <v>485</v>
      </c>
      <c r="I1768" s="5" t="s">
        <v>152</v>
      </c>
      <c r="J1768" s="5" t="s">
        <v>128</v>
      </c>
      <c r="K1768" s="5" t="s">
        <v>107</v>
      </c>
      <c r="L1768" s="5" t="s">
        <v>307</v>
      </c>
      <c r="M1768" s="5" t="s">
        <v>187</v>
      </c>
      <c r="N1768" s="5" t="s">
        <v>85</v>
      </c>
      <c r="O1768" s="5" t="s">
        <v>306</v>
      </c>
      <c r="P1768" s="5" t="s">
        <v>95</v>
      </c>
      <c r="Q1768" s="5" t="s">
        <v>82</v>
      </c>
      <c r="R1768" s="5" t="s">
        <v>83</v>
      </c>
      <c r="S1768" s="5" t="s">
        <v>84</v>
      </c>
      <c r="T1768" s="5" t="s">
        <v>88</v>
      </c>
      <c r="U1768" s="5" t="s">
        <v>86</v>
      </c>
      <c r="V1768" s="5" t="s">
        <v>119</v>
      </c>
      <c r="W1768" s="5" t="s">
        <v>93</v>
      </c>
      <c r="X1768" s="5" t="s">
        <v>89</v>
      </c>
      <c r="Y1768" s="5" t="n">
        <v>1</v>
      </c>
      <c r="Z1768" s="5" t="n">
        <v>0</v>
      </c>
      <c r="AA1768" s="5" t="str">
        <f aca="false">IF(Y1768&gt;Z1768,"Win",IF(Y1768&lt;Z1768,"Loss","Draw"))</f>
        <v>Win</v>
      </c>
      <c r="AB1768" s="5" t="s">
        <v>98</v>
      </c>
      <c r="AC1768" s="5" t="s">
        <v>99</v>
      </c>
      <c r="AD1768" s="5" t="s">
        <v>603</v>
      </c>
      <c r="AE1768" s="5" t="s">
        <v>4354</v>
      </c>
      <c r="AF1768" s="5" t="str">
        <f aca="false">IF(AD1768&lt;AE1768,AD1768,AE1768)</f>
        <v>Archers, Berserker, Fireball, Goblin Hut, Monk, Royal Hogs, Skeleton Dragons, The Log</v>
      </c>
      <c r="AG1768" s="5" t="str">
        <f aca="false">IF(AD1768&lt;AE1768,AE1768,AD1768)</f>
        <v>Baby Dragon, Barbarian Barrel, Goblin Cage, Golden Knight, Golem, Ice Wizard, Lightning, Tornado</v>
      </c>
      <c r="AH1768" s="5" t="str">
        <f aca="false">IF(AD1768=AF1768,AA1768,IF(AA1768="Win","Loss",IF(AA1768="Loss","Win","Draw")))</f>
        <v>Loss</v>
      </c>
      <c r="AI1768" s="5" t="s">
        <v>297</v>
      </c>
    </row>
    <row r="1769" customFormat="false" ht="15" hidden="false" customHeight="true" outlineLevel="0" collapsed="false">
      <c r="A1769" s="5" t="s">
        <v>4352</v>
      </c>
      <c r="B1769" s="5" t="n">
        <v>2</v>
      </c>
      <c r="C1769" s="5" t="s">
        <v>356</v>
      </c>
      <c r="D1769" s="5" t="s">
        <v>357</v>
      </c>
      <c r="E1769" s="5" t="s">
        <v>2904</v>
      </c>
      <c r="F1769" s="5" t="s">
        <v>2905</v>
      </c>
      <c r="G1769" s="5" t="s">
        <v>4355</v>
      </c>
      <c r="H1769" s="5" t="s">
        <v>485</v>
      </c>
      <c r="I1769" s="5" t="s">
        <v>127</v>
      </c>
      <c r="J1769" s="5" t="s">
        <v>108</v>
      </c>
      <c r="K1769" s="5" t="s">
        <v>140</v>
      </c>
      <c r="L1769" s="5" t="s">
        <v>142</v>
      </c>
      <c r="M1769" s="5" t="s">
        <v>130</v>
      </c>
      <c r="N1769" s="5" t="s">
        <v>173</v>
      </c>
      <c r="O1769" s="5" t="s">
        <v>96</v>
      </c>
      <c r="P1769" s="5" t="s">
        <v>242</v>
      </c>
      <c r="Q1769" s="5" t="s">
        <v>107</v>
      </c>
      <c r="R1769" s="5" t="s">
        <v>128</v>
      </c>
      <c r="S1769" s="5" t="s">
        <v>152</v>
      </c>
      <c r="T1769" s="5" t="s">
        <v>187</v>
      </c>
      <c r="U1769" s="5" t="s">
        <v>95</v>
      </c>
      <c r="V1769" s="5" t="s">
        <v>85</v>
      </c>
      <c r="W1769" s="5" t="s">
        <v>387</v>
      </c>
      <c r="X1769" s="5" t="s">
        <v>307</v>
      </c>
      <c r="Y1769" s="5" t="n">
        <v>0</v>
      </c>
      <c r="Z1769" s="5" t="n">
        <v>1</v>
      </c>
      <c r="AA1769" s="5" t="str">
        <f aca="false">IF(Y1769&gt;Z1769,"Win",IF(Y1769&lt;Z1769,"Loss","Draw"))</f>
        <v>Loss</v>
      </c>
      <c r="AB1769" s="5" t="s">
        <v>98</v>
      </c>
      <c r="AC1769" s="5" t="s">
        <v>99</v>
      </c>
      <c r="AD1769" s="5" t="s">
        <v>4356</v>
      </c>
      <c r="AE1769" s="5" t="s">
        <v>1568</v>
      </c>
      <c r="AF1769" s="5" t="str">
        <f aca="false">IF(AD1769&lt;AE1769,AD1769,AE1769)</f>
        <v>Arrows, Battle Ram, Bomber, Dark Prince, Ice Golem, Minions, Three Musketeers, Zappies</v>
      </c>
      <c r="AG1769" s="5" t="str">
        <f aca="false">IF(AD1769&lt;AE1769,AE1769,AD1769)</f>
        <v>Baby Dragon, Barbarian Barrel, Electro Giant, Goblin Cage, Golden Knight, Ice Wizard, Lightning, Tornado</v>
      </c>
      <c r="AH1769" s="5" t="str">
        <f aca="false">IF(AD1769=AF1769,AA1769,IF(AA1769="Win","Loss",IF(AA1769="Loss","Win","Draw")))</f>
        <v>Loss</v>
      </c>
      <c r="AI1769" s="5" t="s">
        <v>297</v>
      </c>
    </row>
    <row r="1770" customFormat="false" ht="15" hidden="false" customHeight="true" outlineLevel="0" collapsed="false">
      <c r="A1770" s="5" t="s">
        <v>4352</v>
      </c>
      <c r="B1770" s="5" t="n">
        <v>3</v>
      </c>
      <c r="C1770" s="5" t="s">
        <v>356</v>
      </c>
      <c r="D1770" s="5" t="s">
        <v>357</v>
      </c>
      <c r="E1770" s="5" t="s">
        <v>2904</v>
      </c>
      <c r="F1770" s="5" t="s">
        <v>2905</v>
      </c>
      <c r="G1770" s="5" t="s">
        <v>4118</v>
      </c>
      <c r="H1770" s="5" t="s">
        <v>485</v>
      </c>
      <c r="I1770" s="5" t="s">
        <v>257</v>
      </c>
      <c r="J1770" s="5" t="s">
        <v>158</v>
      </c>
      <c r="K1770" s="5" t="s">
        <v>177</v>
      </c>
      <c r="L1770" s="5" t="s">
        <v>89</v>
      </c>
      <c r="M1770" s="5" t="s">
        <v>150</v>
      </c>
      <c r="N1770" s="5" t="s">
        <v>126</v>
      </c>
      <c r="O1770" s="5" t="s">
        <v>93</v>
      </c>
      <c r="P1770" s="5" t="s">
        <v>215</v>
      </c>
      <c r="Q1770" s="5" t="s">
        <v>203</v>
      </c>
      <c r="R1770" s="5" t="s">
        <v>202</v>
      </c>
      <c r="S1770" s="5" t="s">
        <v>201</v>
      </c>
      <c r="T1770" s="5" t="s">
        <v>97</v>
      </c>
      <c r="U1770" s="5" t="s">
        <v>87</v>
      </c>
      <c r="V1770" s="5" t="s">
        <v>157</v>
      </c>
      <c r="W1770" s="5" t="s">
        <v>118</v>
      </c>
      <c r="X1770" s="5" t="s">
        <v>204</v>
      </c>
      <c r="Y1770" s="5" t="n">
        <v>1</v>
      </c>
      <c r="Z1770" s="5" t="n">
        <v>0</v>
      </c>
      <c r="AA1770" s="5" t="str">
        <f aca="false">IF(Y1770&gt;Z1770,"Win",IF(Y1770&lt;Z1770,"Loss","Draw"))</f>
        <v>Win</v>
      </c>
      <c r="AB1770" s="5" t="s">
        <v>98</v>
      </c>
      <c r="AC1770" s="5" t="s">
        <v>99</v>
      </c>
      <c r="AD1770" s="5" t="s">
        <v>4119</v>
      </c>
      <c r="AE1770" s="5" t="s">
        <v>1001</v>
      </c>
      <c r="AF1770" s="5" t="str">
        <f aca="false">IF(AD1770&lt;AE1770,AD1770,AE1770)</f>
        <v>Bowler, Electro Spirit, Fireball, Fisherman, Hunter, Royal Giant, Skeletons, The Log</v>
      </c>
      <c r="AG1770" s="5" t="str">
        <f aca="false">IF(AD1770&lt;AE1770,AE1770,AD1770)</f>
        <v>Fire Spirit, Goblin Barrel, Ice Spirit, Magic Archer, Ronin, Royal Delivery, Tesla, Wall Breakers</v>
      </c>
      <c r="AH1770" s="5" t="str">
        <f aca="false">IF(AD1770=AF1770,AA1770,IF(AA1770="Win","Loss",IF(AA1770="Loss","Win","Draw")))</f>
        <v>Win</v>
      </c>
      <c r="AI1770" s="5" t="s">
        <v>297</v>
      </c>
    </row>
    <row r="1771" customFormat="false" ht="15" hidden="false" customHeight="true" outlineLevel="0" collapsed="false">
      <c r="A1771" s="7" t="s">
        <v>4357</v>
      </c>
      <c r="B1771" s="7" t="n">
        <v>1</v>
      </c>
      <c r="C1771" s="7" t="s">
        <v>356</v>
      </c>
      <c r="D1771" s="7" t="s">
        <v>357</v>
      </c>
      <c r="E1771" s="7" t="s">
        <v>2904</v>
      </c>
      <c r="F1771" s="7" t="s">
        <v>2905</v>
      </c>
      <c r="G1771" s="7" t="s">
        <v>4120</v>
      </c>
      <c r="H1771" s="7" t="s">
        <v>485</v>
      </c>
      <c r="I1771" s="7" t="s">
        <v>219</v>
      </c>
      <c r="J1771" s="7" t="s">
        <v>108</v>
      </c>
      <c r="K1771" s="7" t="s">
        <v>87</v>
      </c>
      <c r="L1771" s="7" t="s">
        <v>118</v>
      </c>
      <c r="M1771" s="7" t="s">
        <v>88</v>
      </c>
      <c r="N1771" s="7" t="s">
        <v>89</v>
      </c>
      <c r="O1771" s="7" t="s">
        <v>164</v>
      </c>
      <c r="P1771" s="7" t="s">
        <v>165</v>
      </c>
      <c r="Q1771" s="7" t="s">
        <v>141</v>
      </c>
      <c r="R1771" s="7" t="s">
        <v>95</v>
      </c>
      <c r="S1771" s="7" t="s">
        <v>107</v>
      </c>
      <c r="T1771" s="7" t="s">
        <v>93</v>
      </c>
      <c r="U1771" s="7" t="s">
        <v>150</v>
      </c>
      <c r="V1771" s="7" t="s">
        <v>178</v>
      </c>
      <c r="W1771" s="7" t="s">
        <v>177</v>
      </c>
      <c r="X1771" s="7" t="s">
        <v>143</v>
      </c>
      <c r="Y1771" s="7" t="n">
        <v>0</v>
      </c>
      <c r="Z1771" s="7" t="n">
        <v>1</v>
      </c>
      <c r="AA1771" s="7" t="str">
        <f aca="false">IF(Y1771&gt;Z1771,"Win",IF(Y1771&lt;Z1771,"Loss","Draw"))</f>
        <v>Loss</v>
      </c>
      <c r="AB1771" s="7" t="s">
        <v>99</v>
      </c>
      <c r="AC1771" s="7" t="s">
        <v>99</v>
      </c>
      <c r="AD1771" s="7" t="s">
        <v>4121</v>
      </c>
      <c r="AE1771" s="7" t="s">
        <v>180</v>
      </c>
      <c r="AF1771" s="7" t="str">
        <f aca="false">IF(AD1771&lt;AE1771,AD1771,AE1771)</f>
        <v>Barbarian Barrel, Electro Spirit, Fireball, Goblin Cage, Heal Spirit, Lumberjack, Phoenix, Royal Giant</v>
      </c>
      <c r="AG1771" s="7" t="str">
        <f aca="false">IF(AD1771&lt;AE1771,AE1771,AD1771)</f>
        <v>Berserker, Dark Prince, Earthquake, Hog Rider, Ice Spirit, Tesla, The Log, Wizard</v>
      </c>
      <c r="AH1771" s="7" t="str">
        <f aca="false">IF(AD1771=AF1771,AA1771,IF(AA1771="Win","Loss",IF(AA1771="Loss","Win","Draw")))</f>
        <v>Win</v>
      </c>
      <c r="AI1771" s="7" t="s">
        <v>297</v>
      </c>
    </row>
    <row r="1772" customFormat="false" ht="15" hidden="false" customHeight="true" outlineLevel="0" collapsed="false">
      <c r="A1772" s="7" t="s">
        <v>4357</v>
      </c>
      <c r="B1772" s="7" t="n">
        <v>2</v>
      </c>
      <c r="C1772" s="7" t="s">
        <v>356</v>
      </c>
      <c r="D1772" s="7" t="s">
        <v>357</v>
      </c>
      <c r="E1772" s="7" t="s">
        <v>2904</v>
      </c>
      <c r="F1772" s="7" t="s">
        <v>2905</v>
      </c>
      <c r="G1772" s="7" t="s">
        <v>4122</v>
      </c>
      <c r="H1772" s="7" t="s">
        <v>485</v>
      </c>
      <c r="I1772" s="7" t="s">
        <v>233</v>
      </c>
      <c r="J1772" s="7" t="s">
        <v>202</v>
      </c>
      <c r="K1772" s="7" t="s">
        <v>201</v>
      </c>
      <c r="L1772" s="7" t="s">
        <v>111</v>
      </c>
      <c r="M1772" s="7" t="s">
        <v>209</v>
      </c>
      <c r="N1772" s="7" t="s">
        <v>157</v>
      </c>
      <c r="O1772" s="7" t="s">
        <v>204</v>
      </c>
      <c r="P1772" s="7" t="s">
        <v>126</v>
      </c>
      <c r="Q1772" s="7" t="s">
        <v>124</v>
      </c>
      <c r="R1772" s="7" t="s">
        <v>219</v>
      </c>
      <c r="S1772" s="7" t="s">
        <v>127</v>
      </c>
      <c r="T1772" s="7" t="s">
        <v>117</v>
      </c>
      <c r="U1772" s="7" t="s">
        <v>294</v>
      </c>
      <c r="V1772" s="7" t="s">
        <v>130</v>
      </c>
      <c r="W1772" s="7" t="s">
        <v>173</v>
      </c>
      <c r="X1772" s="7" t="s">
        <v>133</v>
      </c>
      <c r="Y1772" s="7" t="n">
        <v>0</v>
      </c>
      <c r="Z1772" s="7" t="n">
        <v>1</v>
      </c>
      <c r="AA1772" s="7" t="str">
        <f aca="false">IF(Y1772&gt;Z1772,"Win",IF(Y1772&lt;Z1772,"Loss","Draw"))</f>
        <v>Loss</v>
      </c>
      <c r="AB1772" s="7" t="s">
        <v>99</v>
      </c>
      <c r="AC1772" s="7" t="s">
        <v>99</v>
      </c>
      <c r="AD1772" s="7" t="s">
        <v>4123</v>
      </c>
      <c r="AE1772" s="7" t="s">
        <v>3751</v>
      </c>
      <c r="AF1772" s="7" t="str">
        <f aca="false">IF(AD1772&lt;AE1772,AD1772,AE1772)</f>
        <v>Arrows, Battle Ram, Giant Skeleton, Mother Witch, Royal Ghost, Vines, Wizard, Zappies</v>
      </c>
      <c r="AG1772" s="7" t="str">
        <f aca="false">IF(AD1772&lt;AE1772,AE1772,AD1772)</f>
        <v>Bats, Fire Spirit, Inferno Tower, Magic Archer, Miner, Royal Delivery, Skeletons, Wall Breakers</v>
      </c>
      <c r="AH1772" s="7" t="str">
        <f aca="false">IF(AD1772=AF1772,AA1772,IF(AA1772="Win","Loss",IF(AA1772="Loss","Win","Draw")))</f>
        <v>Win</v>
      </c>
      <c r="AI1772" s="7" t="s">
        <v>297</v>
      </c>
    </row>
    <row r="1773" customFormat="false" ht="15" hidden="false" customHeight="true" outlineLevel="0" collapsed="false">
      <c r="A1773" s="7" t="s">
        <v>4357</v>
      </c>
      <c r="B1773" s="7" t="n">
        <v>3</v>
      </c>
      <c r="C1773" s="7" t="s">
        <v>356</v>
      </c>
      <c r="D1773" s="7" t="s">
        <v>357</v>
      </c>
      <c r="E1773" s="7" t="s">
        <v>2904</v>
      </c>
      <c r="F1773" s="7" t="s">
        <v>2905</v>
      </c>
      <c r="G1773" s="7" t="s">
        <v>4125</v>
      </c>
      <c r="H1773" s="7" t="s">
        <v>485</v>
      </c>
      <c r="I1773" s="7" t="s">
        <v>152</v>
      </c>
      <c r="J1773" s="7" t="s">
        <v>83</v>
      </c>
      <c r="K1773" s="7" t="s">
        <v>153</v>
      </c>
      <c r="L1773" s="7" t="s">
        <v>138</v>
      </c>
      <c r="M1773" s="7" t="s">
        <v>116</v>
      </c>
      <c r="N1773" s="7" t="s">
        <v>187</v>
      </c>
      <c r="O1773" s="7" t="s">
        <v>95</v>
      </c>
      <c r="P1773" s="7" t="s">
        <v>115</v>
      </c>
      <c r="Q1773" s="7" t="s">
        <v>129</v>
      </c>
      <c r="R1773" s="7" t="s">
        <v>172</v>
      </c>
      <c r="S1773" s="7" t="s">
        <v>87</v>
      </c>
      <c r="T1773" s="7" t="s">
        <v>118</v>
      </c>
      <c r="U1773" s="7" t="s">
        <v>126</v>
      </c>
      <c r="V1773" s="7" t="s">
        <v>165</v>
      </c>
      <c r="W1773" s="7" t="s">
        <v>85</v>
      </c>
      <c r="X1773" s="7" t="s">
        <v>89</v>
      </c>
      <c r="Y1773" s="7" t="n">
        <v>0</v>
      </c>
      <c r="Z1773" s="7" t="n">
        <v>1</v>
      </c>
      <c r="AA1773" s="7" t="str">
        <f aca="false">IF(Y1773&gt;Z1773,"Win",IF(Y1773&lt;Z1773,"Loss","Draw"))</f>
        <v>Loss</v>
      </c>
      <c r="AB1773" s="7" t="s">
        <v>99</v>
      </c>
      <c r="AC1773" s="7" t="s">
        <v>99</v>
      </c>
      <c r="AD1773" s="7" t="s">
        <v>4126</v>
      </c>
      <c r="AE1773" s="7" t="s">
        <v>1540</v>
      </c>
      <c r="AF1773" s="7" t="str">
        <f aca="false">IF(AD1773&lt;AE1773,AD1773,AE1773)</f>
        <v>Baby Dragon, Barbarian Barrel, Cannon, Goblin Demolisher, Graveyard, Monk, Poison, Tornado</v>
      </c>
      <c r="AG1773" s="7" t="str">
        <f aca="false">IF(AD1773&lt;AE1773,AE1773,AD1773)</f>
        <v>Hog Rider, Ice Spirit, Lightning, Mega Knight, Musketeer, Skeletons, Tesla, The Log</v>
      </c>
      <c r="AH1773" s="7" t="str">
        <f aca="false">IF(AD1773=AF1773,AA1773,IF(AA1773="Win","Loss",IF(AA1773="Loss","Win","Draw")))</f>
        <v>Loss</v>
      </c>
      <c r="AI1773" s="7" t="s">
        <v>297</v>
      </c>
    </row>
    <row r="1774" customFormat="false" ht="15" hidden="false" customHeight="true" outlineLevel="0" collapsed="false">
      <c r="A1774" s="5" t="s">
        <v>4358</v>
      </c>
      <c r="B1774" s="5" t="n">
        <v>1</v>
      </c>
      <c r="C1774" s="5" t="s">
        <v>356</v>
      </c>
      <c r="D1774" s="5" t="s">
        <v>357</v>
      </c>
      <c r="E1774" s="5" t="s">
        <v>4359</v>
      </c>
      <c r="F1774" s="5" t="s">
        <v>4360</v>
      </c>
      <c r="G1774" s="5" t="s">
        <v>4361</v>
      </c>
      <c r="H1774" s="5" t="s">
        <v>163</v>
      </c>
      <c r="I1774" s="5" t="s">
        <v>233</v>
      </c>
      <c r="J1774" s="5" t="s">
        <v>202</v>
      </c>
      <c r="K1774" s="5" t="s">
        <v>201</v>
      </c>
      <c r="L1774" s="5" t="s">
        <v>126</v>
      </c>
      <c r="M1774" s="5" t="s">
        <v>111</v>
      </c>
      <c r="N1774" s="5" t="s">
        <v>157</v>
      </c>
      <c r="O1774" s="5" t="s">
        <v>234</v>
      </c>
      <c r="P1774" s="5" t="s">
        <v>89</v>
      </c>
      <c r="Q1774" s="5" t="s">
        <v>233</v>
      </c>
      <c r="R1774" s="5" t="s">
        <v>202</v>
      </c>
      <c r="S1774" s="5" t="s">
        <v>201</v>
      </c>
      <c r="T1774" s="5" t="s">
        <v>126</v>
      </c>
      <c r="U1774" s="5" t="s">
        <v>111</v>
      </c>
      <c r="V1774" s="5" t="s">
        <v>157</v>
      </c>
      <c r="W1774" s="5" t="s">
        <v>234</v>
      </c>
      <c r="X1774" s="5" t="s">
        <v>89</v>
      </c>
      <c r="Y1774" s="5" t="n">
        <v>0</v>
      </c>
      <c r="Z1774" s="5" t="n">
        <v>1</v>
      </c>
      <c r="AA1774" s="5" t="str">
        <f aca="false">IF(Y1774&gt;Z1774,"Win",IF(Y1774&lt;Z1774,"Loss","Draw"))</f>
        <v>Loss</v>
      </c>
      <c r="AB1774" s="5" t="s">
        <v>98</v>
      </c>
      <c r="AC1774" s="5" t="s">
        <v>99</v>
      </c>
      <c r="AD1774" s="5" t="s">
        <v>415</v>
      </c>
      <c r="AE1774" s="5" t="s">
        <v>415</v>
      </c>
      <c r="AF1774" s="5" t="str">
        <f aca="false">IF(AD1774&lt;AE1774,AD1774,AE1774)</f>
        <v>Bats, Bomb Tower, Fire Spirit, Magic Archer, Miner, Skeletons, The Log, Wall Breakers</v>
      </c>
      <c r="AG1774" s="5" t="str">
        <f aca="false">IF(AD1774&lt;AE1774,AE1774,AD1774)</f>
        <v>Bats, Bomb Tower, Fire Spirit, Magic Archer, Miner, Skeletons, The Log, Wall Breakers</v>
      </c>
      <c r="AH1774" s="5" t="str">
        <f aca="false">IF(AD1774=AF1774,AA1774,IF(AA1774="Win","Loss",IF(AA1774="Loss","Win","Draw")))</f>
        <v>Loss</v>
      </c>
      <c r="AI1774" s="5" t="s">
        <v>297</v>
      </c>
    </row>
    <row r="1775" customFormat="false" ht="15" hidden="false" customHeight="true" outlineLevel="0" collapsed="false">
      <c r="A1775" s="5" t="s">
        <v>4362</v>
      </c>
      <c r="B1775" s="5" t="n">
        <v>1</v>
      </c>
      <c r="C1775" s="5" t="s">
        <v>356</v>
      </c>
      <c r="D1775" s="5" t="s">
        <v>357</v>
      </c>
      <c r="E1775" s="5" t="s">
        <v>318</v>
      </c>
      <c r="F1775" s="5" t="s">
        <v>319</v>
      </c>
      <c r="G1775" s="5" t="s">
        <v>2754</v>
      </c>
      <c r="H1775" s="5" t="s">
        <v>491</v>
      </c>
      <c r="I1775" s="5" t="s">
        <v>92</v>
      </c>
      <c r="J1775" s="5" t="s">
        <v>91</v>
      </c>
      <c r="K1775" s="5" t="s">
        <v>90</v>
      </c>
      <c r="L1775" s="5" t="s">
        <v>97</v>
      </c>
      <c r="M1775" s="5" t="s">
        <v>93</v>
      </c>
      <c r="N1775" s="5" t="s">
        <v>159</v>
      </c>
      <c r="O1775" s="5" t="s">
        <v>94</v>
      </c>
      <c r="P1775" s="5" t="s">
        <v>150</v>
      </c>
      <c r="Q1775" s="5" t="s">
        <v>177</v>
      </c>
      <c r="R1775" s="5" t="s">
        <v>158</v>
      </c>
      <c r="S1775" s="5" t="s">
        <v>107</v>
      </c>
      <c r="T1775" s="5" t="s">
        <v>178</v>
      </c>
      <c r="U1775" s="5" t="s">
        <v>124</v>
      </c>
      <c r="V1775" s="5" t="s">
        <v>93</v>
      </c>
      <c r="W1775" s="5" t="s">
        <v>150</v>
      </c>
      <c r="X1775" s="5" t="s">
        <v>89</v>
      </c>
      <c r="Y1775" s="5" t="n">
        <v>0</v>
      </c>
      <c r="Z1775" s="5" t="n">
        <v>1</v>
      </c>
      <c r="AA1775" s="5" t="str">
        <f aca="false">IF(Y1775&gt;Z1775,"Win",IF(Y1775&lt;Z1775,"Loss","Draw"))</f>
        <v>Loss</v>
      </c>
      <c r="AB1775" s="5" t="s">
        <v>98</v>
      </c>
      <c r="AC1775" s="5" t="s">
        <v>99</v>
      </c>
      <c r="AD1775" s="5" t="s">
        <v>2755</v>
      </c>
      <c r="AE1775" s="5" t="s">
        <v>2699</v>
      </c>
      <c r="AF1775" s="5" t="str">
        <f aca="false">IF(AD1775&lt;AE1775,AD1775,AE1775)</f>
        <v>Bowler, Electro Spirit, Fireball, Goblin Cage, Phoenix, Royal Ghost, Royal Giant, The Log</v>
      </c>
      <c r="AG1775" s="5" t="str">
        <f aca="false">IF(AD1775&lt;AE1775,AE1775,AD1775)</f>
        <v>Dart Goblin, Electro Spirit, Fireball, Goblins, Mortar, Rascals, Ronin, Skeleton Barrel</v>
      </c>
      <c r="AH1775" s="5" t="str">
        <f aca="false">IF(AD1775=AF1775,AA1775,IF(AA1775="Win","Loss",IF(AA1775="Loss","Win","Draw")))</f>
        <v>Win</v>
      </c>
      <c r="AI1775" s="5" t="s">
        <v>102</v>
      </c>
    </row>
    <row r="1776" customFormat="false" ht="15" hidden="false" customHeight="true" outlineLevel="0" collapsed="false">
      <c r="A1776" s="5" t="s">
        <v>4362</v>
      </c>
      <c r="B1776" s="5" t="n">
        <v>2</v>
      </c>
      <c r="C1776" s="5" t="s">
        <v>356</v>
      </c>
      <c r="D1776" s="5" t="s">
        <v>357</v>
      </c>
      <c r="E1776" s="5" t="s">
        <v>318</v>
      </c>
      <c r="F1776" s="5" t="s">
        <v>319</v>
      </c>
      <c r="G1776" s="5" t="s">
        <v>2756</v>
      </c>
      <c r="H1776" s="5" t="s">
        <v>163</v>
      </c>
      <c r="I1776" s="5" t="s">
        <v>127</v>
      </c>
      <c r="J1776" s="5" t="s">
        <v>219</v>
      </c>
      <c r="K1776" s="5" t="s">
        <v>124</v>
      </c>
      <c r="L1776" s="5" t="s">
        <v>117</v>
      </c>
      <c r="M1776" s="5" t="s">
        <v>133</v>
      </c>
      <c r="N1776" s="5" t="s">
        <v>294</v>
      </c>
      <c r="O1776" s="5" t="s">
        <v>173</v>
      </c>
      <c r="P1776" s="5" t="s">
        <v>95</v>
      </c>
      <c r="Q1776" s="5" t="s">
        <v>284</v>
      </c>
      <c r="R1776" s="5" t="s">
        <v>128</v>
      </c>
      <c r="S1776" s="5" t="s">
        <v>185</v>
      </c>
      <c r="T1776" s="5" t="s">
        <v>173</v>
      </c>
      <c r="U1776" s="5" t="s">
        <v>187</v>
      </c>
      <c r="V1776" s="5" t="s">
        <v>115</v>
      </c>
      <c r="W1776" s="5" t="s">
        <v>785</v>
      </c>
      <c r="X1776" s="5" t="s">
        <v>95</v>
      </c>
      <c r="Y1776" s="5" t="n">
        <v>0</v>
      </c>
      <c r="Z1776" s="5" t="n">
        <v>1</v>
      </c>
      <c r="AA1776" s="5" t="str">
        <f aca="false">IF(Y1776&gt;Z1776,"Win",IF(Y1776&lt;Z1776,"Loss","Draw"))</f>
        <v>Loss</v>
      </c>
      <c r="AB1776" s="5" t="s">
        <v>98</v>
      </c>
      <c r="AC1776" s="5" t="s">
        <v>99</v>
      </c>
      <c r="AD1776" s="5" t="s">
        <v>296</v>
      </c>
      <c r="AE1776" s="5" t="s">
        <v>2757</v>
      </c>
      <c r="AF1776" s="5" t="str">
        <f aca="false">IF(AD1776&lt;AE1776,AD1776,AE1776)</f>
        <v>Barbarian Barrel, Battle Ram, Giant Skeleton, Mother Witch, Royal Ghost, Vines, Wizard, Zappies</v>
      </c>
      <c r="AG1776" s="5" t="str">
        <f aca="false">IF(AD1776&lt;AE1776,AE1776,AD1776)</f>
        <v>Barbarian Barrel, Executioner, Freeze, Golden Knight, Graveyard, Inferno Dragon, Tornado, Zappies</v>
      </c>
      <c r="AH1776" s="5" t="str">
        <f aca="false">IF(AD1776=AF1776,AA1776,IF(AA1776="Win","Loss",IF(AA1776="Loss","Win","Draw")))</f>
        <v>Loss</v>
      </c>
      <c r="AI1776" s="5" t="s">
        <v>102</v>
      </c>
    </row>
    <row r="1777" customFormat="false" ht="15" hidden="false" customHeight="true" outlineLevel="0" collapsed="false">
      <c r="A1777" s="5" t="s">
        <v>4363</v>
      </c>
      <c r="B1777" s="5" t="n">
        <v>1</v>
      </c>
      <c r="C1777" s="5" t="s">
        <v>356</v>
      </c>
      <c r="D1777" s="5" t="s">
        <v>357</v>
      </c>
      <c r="E1777" s="5" t="s">
        <v>331</v>
      </c>
      <c r="F1777" s="5" t="s">
        <v>332</v>
      </c>
      <c r="G1777" s="5" t="s">
        <v>3282</v>
      </c>
      <c r="H1777" s="5" t="s">
        <v>352</v>
      </c>
      <c r="I1777" s="5" t="s">
        <v>84</v>
      </c>
      <c r="J1777" s="5" t="s">
        <v>108</v>
      </c>
      <c r="K1777" s="5" t="s">
        <v>114</v>
      </c>
      <c r="L1777" s="5" t="s">
        <v>116</v>
      </c>
      <c r="M1777" s="5" t="s">
        <v>118</v>
      </c>
      <c r="N1777" s="5" t="s">
        <v>137</v>
      </c>
      <c r="O1777" s="5" t="s">
        <v>119</v>
      </c>
      <c r="P1777" s="5" t="s">
        <v>88</v>
      </c>
      <c r="Q1777" s="5" t="s">
        <v>203</v>
      </c>
      <c r="R1777" s="5" t="s">
        <v>151</v>
      </c>
      <c r="S1777" s="5" t="s">
        <v>159</v>
      </c>
      <c r="T1777" s="5" t="s">
        <v>201</v>
      </c>
      <c r="U1777" s="5" t="s">
        <v>234</v>
      </c>
      <c r="V1777" s="5" t="s">
        <v>204</v>
      </c>
      <c r="W1777" s="5" t="s">
        <v>88</v>
      </c>
      <c r="X1777" s="5" t="s">
        <v>118</v>
      </c>
      <c r="Y1777" s="5" t="n">
        <v>0</v>
      </c>
      <c r="Z1777" s="5" t="n">
        <v>1</v>
      </c>
      <c r="AA1777" s="5" t="str">
        <f aca="false">IF(Y1777&gt;Z1777,"Win",IF(Y1777&lt;Z1777,"Loss","Draw"))</f>
        <v>Loss</v>
      </c>
      <c r="AB1777" s="5" t="s">
        <v>98</v>
      </c>
      <c r="AC1777" s="5" t="s">
        <v>99</v>
      </c>
      <c r="AD1777" s="5" t="s">
        <v>3284</v>
      </c>
      <c r="AE1777" s="5" t="s">
        <v>3283</v>
      </c>
      <c r="AF1777" s="5" t="str">
        <f aca="false">IF(AD1777&lt;AE1777,AD1777,AE1777)</f>
        <v>Archers, Berserker, Dark Prince, Giant Snowball, Goblin Drill, Goblin Hut, Ice Spirit, Poison</v>
      </c>
      <c r="AG1777" s="5" t="str">
        <f aca="false">IF(AD1777&lt;AE1777,AE1777,AD1777)</f>
        <v>Berserker, Bomb Tower, Dart Goblin, Goblin Barrel, Ice Spirit, Mighty Miner, Royal Delivery, Wall Breakers</v>
      </c>
      <c r="AH1777" s="5" t="str">
        <f aca="false">IF(AD1777=AF1777,AA1777,IF(AA1777="Win","Loss",IF(AA1777="Loss","Win","Draw")))</f>
        <v>Loss</v>
      </c>
      <c r="AI1777" s="5" t="s">
        <v>102</v>
      </c>
    </row>
    <row r="1778" customFormat="false" ht="15" hidden="false" customHeight="true" outlineLevel="0" collapsed="false">
      <c r="A1778" s="5" t="s">
        <v>4363</v>
      </c>
      <c r="B1778" s="5" t="n">
        <v>2</v>
      </c>
      <c r="C1778" s="5" t="s">
        <v>356</v>
      </c>
      <c r="D1778" s="5" t="s">
        <v>357</v>
      </c>
      <c r="E1778" s="5" t="s">
        <v>331</v>
      </c>
      <c r="F1778" s="5" t="s">
        <v>332</v>
      </c>
      <c r="G1778" s="5" t="s">
        <v>3285</v>
      </c>
      <c r="H1778" s="5" t="s">
        <v>352</v>
      </c>
      <c r="I1778" s="5" t="s">
        <v>90</v>
      </c>
      <c r="J1778" s="5" t="s">
        <v>123</v>
      </c>
      <c r="K1778" s="5" t="s">
        <v>124</v>
      </c>
      <c r="L1778" s="5" t="s">
        <v>125</v>
      </c>
      <c r="M1778" s="5" t="s">
        <v>85</v>
      </c>
      <c r="N1778" s="5" t="s">
        <v>96</v>
      </c>
      <c r="O1778" s="5" t="s">
        <v>126</v>
      </c>
      <c r="P1778" s="5" t="s">
        <v>95</v>
      </c>
      <c r="Q1778" s="5" t="s">
        <v>90</v>
      </c>
      <c r="R1778" s="5" t="s">
        <v>158</v>
      </c>
      <c r="S1778" s="5" t="s">
        <v>92</v>
      </c>
      <c r="T1778" s="5" t="s">
        <v>95</v>
      </c>
      <c r="U1778" s="5" t="s">
        <v>126</v>
      </c>
      <c r="V1778" s="5" t="s">
        <v>96</v>
      </c>
      <c r="W1778" s="5" t="s">
        <v>94</v>
      </c>
      <c r="X1778" s="5" t="s">
        <v>93</v>
      </c>
      <c r="Y1778" s="5" t="n">
        <v>0</v>
      </c>
      <c r="Z1778" s="5" t="n">
        <v>1</v>
      </c>
      <c r="AA1778" s="5" t="str">
        <f aca="false">IF(Y1778&gt;Z1778,"Win",IF(Y1778&lt;Z1778,"Loss","Draw"))</f>
        <v>Loss</v>
      </c>
      <c r="AB1778" s="5" t="s">
        <v>98</v>
      </c>
      <c r="AC1778" s="5" t="s">
        <v>99</v>
      </c>
      <c r="AD1778" s="5" t="s">
        <v>134</v>
      </c>
      <c r="AE1778" s="5" t="s">
        <v>1456</v>
      </c>
      <c r="AF1778" s="5" t="str">
        <f aca="false">IF(AD1778&lt;AE1778,AD1778,AE1778)</f>
        <v>Barbarian Barrel, Bowler, Fireball, Minions, Mortar, Rascals, Skeleton Barrel, Skeletons</v>
      </c>
      <c r="AG1778" s="5" t="str">
        <f aca="false">IF(AD1778&lt;AE1778,AE1778,AD1778)</f>
        <v>Barbarian Barrel, Cannon Cart, Goblinstein, Lightning, Minions, Mortar, Royal Ghost, Skeletons</v>
      </c>
      <c r="AH1778" s="5" t="str">
        <f aca="false">IF(AD1778=AF1778,AA1778,IF(AA1778="Win","Loss",IF(AA1778="Loss","Win","Draw")))</f>
        <v>Win</v>
      </c>
      <c r="AI1778" s="5" t="s">
        <v>102</v>
      </c>
    </row>
    <row r="1779" customFormat="false" ht="15" hidden="false" customHeight="true" outlineLevel="0" collapsed="false">
      <c r="A1779" s="5" t="s">
        <v>4364</v>
      </c>
      <c r="B1779" s="5" t="n">
        <v>1</v>
      </c>
      <c r="C1779" s="5" t="s">
        <v>356</v>
      </c>
      <c r="D1779" s="5" t="s">
        <v>357</v>
      </c>
      <c r="E1779" s="5" t="s">
        <v>343</v>
      </c>
      <c r="F1779" s="5" t="s">
        <v>344</v>
      </c>
      <c r="G1779" s="5" t="s">
        <v>4365</v>
      </c>
      <c r="H1779" s="5" t="s">
        <v>163</v>
      </c>
      <c r="I1779" s="5" t="s">
        <v>152</v>
      </c>
      <c r="J1779" s="5" t="s">
        <v>158</v>
      </c>
      <c r="K1779" s="5" t="s">
        <v>107</v>
      </c>
      <c r="L1779" s="5" t="s">
        <v>387</v>
      </c>
      <c r="M1779" s="5" t="s">
        <v>133</v>
      </c>
      <c r="N1779" s="5" t="s">
        <v>85</v>
      </c>
      <c r="O1779" s="5" t="s">
        <v>157</v>
      </c>
      <c r="P1779" s="5" t="s">
        <v>187</v>
      </c>
      <c r="Q1779" s="5" t="s">
        <v>201</v>
      </c>
      <c r="R1779" s="5" t="s">
        <v>202</v>
      </c>
      <c r="S1779" s="5" t="s">
        <v>123</v>
      </c>
      <c r="T1779" s="5" t="s">
        <v>126</v>
      </c>
      <c r="U1779" s="5" t="s">
        <v>234</v>
      </c>
      <c r="V1779" s="5" t="s">
        <v>187</v>
      </c>
      <c r="W1779" s="5" t="s">
        <v>95</v>
      </c>
      <c r="X1779" s="5" t="s">
        <v>111</v>
      </c>
      <c r="Y1779" s="5" t="n">
        <v>0</v>
      </c>
      <c r="Z1779" s="5" t="n">
        <v>1</v>
      </c>
      <c r="AA1779" s="5" t="str">
        <f aca="false">IF(Y1779&gt;Z1779,"Win",IF(Y1779&lt;Z1779,"Loss","Draw"))</f>
        <v>Loss</v>
      </c>
      <c r="AB1779" s="5" t="s">
        <v>98</v>
      </c>
      <c r="AC1779" s="5" t="s">
        <v>99</v>
      </c>
      <c r="AD1779" s="5" t="s">
        <v>4366</v>
      </c>
      <c r="AE1779" s="5" t="s">
        <v>840</v>
      </c>
      <c r="AF1779" s="5" t="str">
        <f aca="false">IF(AD1779&lt;AE1779,AD1779,AE1779)</f>
        <v>Baby Dragon, Bowler, Electro Giant, Fire Spirit, Goblin Cage, Lightning, Mother Witch, Tornado</v>
      </c>
      <c r="AG1779" s="5" t="str">
        <f aca="false">IF(AD1779&lt;AE1779,AE1779,AD1779)</f>
        <v>Barbarian Barrel, Bomb Tower, Goblinstein, Magic Archer, Miner, Skeletons, Tornado, Wall Breakers</v>
      </c>
      <c r="AH1779" s="5" t="str">
        <f aca="false">IF(AD1779=AF1779,AA1779,IF(AA1779="Win","Loss",IF(AA1779="Loss","Win","Draw")))</f>
        <v>Loss</v>
      </c>
      <c r="AI1779" s="5" t="s">
        <v>102</v>
      </c>
    </row>
    <row r="1780" customFormat="false" ht="15" hidden="false" customHeight="true" outlineLevel="0" collapsed="false">
      <c r="A1780" s="5" t="s">
        <v>4364</v>
      </c>
      <c r="B1780" s="5" t="n">
        <v>2</v>
      </c>
      <c r="C1780" s="5" t="s">
        <v>356</v>
      </c>
      <c r="D1780" s="5" t="s">
        <v>357</v>
      </c>
      <c r="E1780" s="5" t="s">
        <v>343</v>
      </c>
      <c r="F1780" s="5" t="s">
        <v>344</v>
      </c>
      <c r="G1780" s="5" t="s">
        <v>4367</v>
      </c>
      <c r="H1780" s="5" t="s">
        <v>352</v>
      </c>
      <c r="I1780" s="5" t="s">
        <v>90</v>
      </c>
      <c r="J1780" s="5" t="s">
        <v>91</v>
      </c>
      <c r="K1780" s="5" t="s">
        <v>1848</v>
      </c>
      <c r="L1780" s="5" t="s">
        <v>111</v>
      </c>
      <c r="M1780" s="5" t="s">
        <v>125</v>
      </c>
      <c r="N1780" s="5" t="s">
        <v>86</v>
      </c>
      <c r="O1780" s="5" t="s">
        <v>94</v>
      </c>
      <c r="P1780" s="5" t="s">
        <v>130</v>
      </c>
      <c r="Q1780" s="5" t="s">
        <v>127</v>
      </c>
      <c r="R1780" s="5" t="s">
        <v>128</v>
      </c>
      <c r="S1780" s="5" t="s">
        <v>107</v>
      </c>
      <c r="T1780" s="5" t="s">
        <v>142</v>
      </c>
      <c r="U1780" s="5" t="s">
        <v>130</v>
      </c>
      <c r="V1780" s="5" t="s">
        <v>133</v>
      </c>
      <c r="W1780" s="5" t="s">
        <v>140</v>
      </c>
      <c r="X1780" s="5" t="s">
        <v>109</v>
      </c>
      <c r="Y1780" s="5" t="n">
        <v>0</v>
      </c>
      <c r="Z1780" s="5" t="n">
        <v>1</v>
      </c>
      <c r="AA1780" s="5" t="str">
        <f aca="false">IF(Y1780&gt;Z1780,"Win",IF(Y1780&lt;Z1780,"Loss","Draw"))</f>
        <v>Loss</v>
      </c>
      <c r="AB1780" s="5" t="s">
        <v>98</v>
      </c>
      <c r="AC1780" s="5" t="s">
        <v>99</v>
      </c>
      <c r="AD1780" s="5" t="s">
        <v>1849</v>
      </c>
      <c r="AE1780" s="5" t="s">
        <v>4368</v>
      </c>
      <c r="AF1780" s="5" t="str">
        <f aca="false">IF(AD1780&lt;AE1780,AD1780,AE1780)</f>
        <v>Arrows, Battle Ram, Goblin Cage, Golden Knight, Ice Golem, Mother Witch, Three Musketeers, Zap</v>
      </c>
      <c r="AG1780" s="5" t="str">
        <f aca="false">IF(AD1780&lt;AE1780,AE1780,AD1780)</f>
        <v>Arrows, Cannon Cart, Goblins, Miner, Minion Horde, Mortar, Rascals, Skeleton Dragons</v>
      </c>
      <c r="AH1780" s="5" t="str">
        <f aca="false">IF(AD1780=AF1780,AA1780,IF(AA1780="Win","Loss",IF(AA1780="Loss","Win","Draw")))</f>
        <v>Win</v>
      </c>
      <c r="AI1780" s="5" t="s">
        <v>102</v>
      </c>
    </row>
    <row r="1781" customFormat="false" ht="15" hidden="false" customHeight="true" outlineLevel="0" collapsed="false">
      <c r="A1781" s="5" t="s">
        <v>4369</v>
      </c>
      <c r="B1781" s="5" t="n">
        <v>1</v>
      </c>
      <c r="C1781" s="5" t="s">
        <v>356</v>
      </c>
      <c r="D1781" s="5" t="s">
        <v>357</v>
      </c>
      <c r="E1781" s="6" t="s">
        <v>365</v>
      </c>
      <c r="F1781" s="5" t="s">
        <v>366</v>
      </c>
      <c r="G1781" s="5" t="s">
        <v>4370</v>
      </c>
      <c r="H1781" s="5" t="s">
        <v>163</v>
      </c>
      <c r="I1781" s="5" t="s">
        <v>84</v>
      </c>
      <c r="J1781" s="5" t="s">
        <v>108</v>
      </c>
      <c r="K1781" s="5" t="s">
        <v>114</v>
      </c>
      <c r="L1781" s="5" t="s">
        <v>126</v>
      </c>
      <c r="M1781" s="5" t="s">
        <v>234</v>
      </c>
      <c r="N1781" s="5" t="s">
        <v>95</v>
      </c>
      <c r="O1781" s="5" t="s">
        <v>116</v>
      </c>
      <c r="P1781" s="5" t="s">
        <v>115</v>
      </c>
      <c r="Q1781" s="5" t="s">
        <v>90</v>
      </c>
      <c r="R1781" s="5" t="s">
        <v>123</v>
      </c>
      <c r="S1781" s="5" t="s">
        <v>124</v>
      </c>
      <c r="T1781" s="5" t="s">
        <v>125</v>
      </c>
      <c r="U1781" s="5" t="s">
        <v>85</v>
      </c>
      <c r="V1781" s="5" t="s">
        <v>96</v>
      </c>
      <c r="W1781" s="5" t="s">
        <v>126</v>
      </c>
      <c r="X1781" s="5" t="s">
        <v>95</v>
      </c>
      <c r="Y1781" s="5" t="n">
        <v>0</v>
      </c>
      <c r="Z1781" s="5" t="n">
        <v>1</v>
      </c>
      <c r="AA1781" s="5" t="str">
        <f aca="false">IF(Y1781&gt;Z1781,"Win",IF(Y1781&lt;Z1781,"Loss","Draw"))</f>
        <v>Loss</v>
      </c>
      <c r="AB1781" s="5" t="s">
        <v>98</v>
      </c>
      <c r="AC1781" s="5" t="s">
        <v>99</v>
      </c>
      <c r="AD1781" s="5" t="s">
        <v>4371</v>
      </c>
      <c r="AE1781" s="5" t="s">
        <v>134</v>
      </c>
      <c r="AF1781" s="5" t="str">
        <f aca="false">IF(AD1781&lt;AE1781,AD1781,AE1781)</f>
        <v>Archers, Barbarian Barrel, Bomb Tower, Dark Prince, Giant Snowball, Graveyard, Poison, Skeletons</v>
      </c>
      <c r="AG1781" s="5" t="str">
        <f aca="false">IF(AD1781&lt;AE1781,AE1781,AD1781)</f>
        <v>Barbarian Barrel, Cannon Cart, Goblinstein, Lightning, Minions, Mortar, Royal Ghost, Skeletons</v>
      </c>
      <c r="AH1781" s="5" t="str">
        <f aca="false">IF(AD1781=AF1781,AA1781,IF(AA1781="Win","Loss",IF(AA1781="Loss","Win","Draw")))</f>
        <v>Loss</v>
      </c>
      <c r="AI1781" s="5" t="s">
        <v>102</v>
      </c>
    </row>
    <row r="1782" customFormat="false" ht="15" hidden="false" customHeight="true" outlineLevel="0" collapsed="false">
      <c r="A1782" s="5" t="s">
        <v>4369</v>
      </c>
      <c r="B1782" s="5" t="n">
        <v>2</v>
      </c>
      <c r="C1782" s="5" t="s">
        <v>356</v>
      </c>
      <c r="D1782" s="5" t="s">
        <v>357</v>
      </c>
      <c r="E1782" s="6" t="s">
        <v>365</v>
      </c>
      <c r="F1782" s="5" t="s">
        <v>366</v>
      </c>
      <c r="G1782" s="5" t="s">
        <v>4372</v>
      </c>
      <c r="H1782" s="5" t="s">
        <v>163</v>
      </c>
      <c r="I1782" s="5" t="s">
        <v>208</v>
      </c>
      <c r="J1782" s="5" t="s">
        <v>219</v>
      </c>
      <c r="K1782" s="5" t="s">
        <v>91</v>
      </c>
      <c r="L1782" s="5" t="s">
        <v>118</v>
      </c>
      <c r="M1782" s="5" t="s">
        <v>150</v>
      </c>
      <c r="N1782" s="5" t="s">
        <v>157</v>
      </c>
      <c r="O1782" s="5" t="s">
        <v>449</v>
      </c>
      <c r="P1782" s="5" t="s">
        <v>455</v>
      </c>
      <c r="Q1782" s="5" t="s">
        <v>137</v>
      </c>
      <c r="R1782" s="5" t="s">
        <v>91</v>
      </c>
      <c r="S1782" s="5" t="s">
        <v>114</v>
      </c>
      <c r="T1782" s="5" t="s">
        <v>97</v>
      </c>
      <c r="U1782" s="5" t="s">
        <v>116</v>
      </c>
      <c r="V1782" s="5" t="s">
        <v>242</v>
      </c>
      <c r="W1782" s="5" t="s">
        <v>157</v>
      </c>
      <c r="X1782" s="5" t="s">
        <v>87</v>
      </c>
      <c r="Y1782" s="5" t="n">
        <v>1</v>
      </c>
      <c r="Z1782" s="5" t="n">
        <v>0</v>
      </c>
      <c r="AA1782" s="5" t="str">
        <f aca="false">IF(Y1782&gt;Z1782,"Win",IF(Y1782&lt;Z1782,"Loss","Draw"))</f>
        <v>Win</v>
      </c>
      <c r="AB1782" s="5" t="s">
        <v>98</v>
      </c>
      <c r="AC1782" s="5" t="s">
        <v>99</v>
      </c>
      <c r="AD1782" s="5" t="s">
        <v>4373</v>
      </c>
      <c r="AE1782" s="5" t="s">
        <v>321</v>
      </c>
      <c r="AF1782" s="5" t="str">
        <f aca="false">IF(AD1782&lt;AE1782,AD1782,AE1782)</f>
        <v>Bomber, Fire Spirit, Giant Snowball, Goblin Drill, Goblins, Poison, Ronin, Tesla</v>
      </c>
      <c r="AG1782" s="5" t="str">
        <f aca="false">IF(AD1782&lt;AE1782,AE1782,AD1782)</f>
        <v>Electro Spirit, Elixir Collector, Fire Spirit, Goblins, Ice Spirit, Valkyrie, Wizard, X-Bow</v>
      </c>
      <c r="AH1782" s="5" t="str">
        <f aca="false">IF(AD1782=AF1782,AA1782,IF(AA1782="Win","Loss",IF(AA1782="Loss","Win","Draw")))</f>
        <v>Loss</v>
      </c>
      <c r="AI1782" s="5" t="s">
        <v>102</v>
      </c>
    </row>
    <row r="1783" customFormat="false" ht="15" hidden="false" customHeight="true" outlineLevel="0" collapsed="false">
      <c r="A1783" s="5" t="s">
        <v>4369</v>
      </c>
      <c r="B1783" s="5" t="n">
        <v>3</v>
      </c>
      <c r="C1783" s="5" t="s">
        <v>356</v>
      </c>
      <c r="D1783" s="5" t="s">
        <v>357</v>
      </c>
      <c r="E1783" s="6" t="s">
        <v>365</v>
      </c>
      <c r="F1783" s="5" t="s">
        <v>366</v>
      </c>
      <c r="G1783" s="5" t="s">
        <v>4374</v>
      </c>
      <c r="H1783" s="5" t="s">
        <v>163</v>
      </c>
      <c r="I1783" s="5" t="s">
        <v>208</v>
      </c>
      <c r="J1783" s="5" t="s">
        <v>219</v>
      </c>
      <c r="K1783" s="5" t="s">
        <v>91</v>
      </c>
      <c r="L1783" s="5" t="s">
        <v>118</v>
      </c>
      <c r="M1783" s="5" t="s">
        <v>150</v>
      </c>
      <c r="N1783" s="5" t="s">
        <v>157</v>
      </c>
      <c r="O1783" s="5" t="s">
        <v>449</v>
      </c>
      <c r="P1783" s="5" t="s">
        <v>455</v>
      </c>
      <c r="Q1783" s="5" t="s">
        <v>185</v>
      </c>
      <c r="R1783" s="5" t="s">
        <v>186</v>
      </c>
      <c r="S1783" s="5" t="s">
        <v>109</v>
      </c>
      <c r="T1783" s="5" t="s">
        <v>111</v>
      </c>
      <c r="U1783" s="5" t="s">
        <v>117</v>
      </c>
      <c r="V1783" s="5" t="s">
        <v>153</v>
      </c>
      <c r="W1783" s="5" t="s">
        <v>173</v>
      </c>
      <c r="X1783" s="5" t="s">
        <v>187</v>
      </c>
      <c r="Y1783" s="5" t="n">
        <v>0</v>
      </c>
      <c r="Z1783" s="5" t="n">
        <v>3</v>
      </c>
      <c r="AA1783" s="5" t="str">
        <f aca="false">IF(Y1783&gt;Z1783,"Win",IF(Y1783&lt;Z1783,"Loss","Draw"))</f>
        <v>Loss</v>
      </c>
      <c r="AB1783" s="5" t="s">
        <v>98</v>
      </c>
      <c r="AC1783" s="5" t="s">
        <v>98</v>
      </c>
      <c r="AD1783" s="5" t="s">
        <v>4373</v>
      </c>
      <c r="AE1783" s="5" t="s">
        <v>4266</v>
      </c>
      <c r="AF1783" s="5" t="str">
        <f aca="false">IF(AD1783&lt;AE1783,AD1783,AE1783)</f>
        <v>Balloon, Cannon, Executioner, Giant Skeleton, Miner, Tornado, Zap, Zappies</v>
      </c>
      <c r="AG1783" s="5" t="str">
        <f aca="false">IF(AD1783&lt;AE1783,AE1783,AD1783)</f>
        <v>Electro Spirit, Elixir Collector, Fire Spirit, Goblins, Ice Spirit, Valkyrie, Wizard, X-Bow</v>
      </c>
      <c r="AH1783" s="5" t="str">
        <f aca="false">IF(AD1783=AF1783,AA1783,IF(AA1783="Win","Loss",IF(AA1783="Loss","Win","Draw")))</f>
        <v>Win</v>
      </c>
      <c r="AI1783" s="5" t="s">
        <v>102</v>
      </c>
    </row>
    <row r="1784" customFormat="false" ht="15" hidden="false" customHeight="true" outlineLevel="0" collapsed="false">
      <c r="A1784" s="5" t="s">
        <v>4375</v>
      </c>
      <c r="B1784" s="5" t="n">
        <v>1</v>
      </c>
      <c r="C1784" s="5" t="s">
        <v>356</v>
      </c>
      <c r="D1784" s="5" t="s">
        <v>357</v>
      </c>
      <c r="E1784" s="5" t="s">
        <v>271</v>
      </c>
      <c r="F1784" s="5" t="s">
        <v>272</v>
      </c>
      <c r="G1784" s="5" t="s">
        <v>358</v>
      </c>
      <c r="H1784" s="5" t="s">
        <v>163</v>
      </c>
      <c r="I1784" s="5" t="s">
        <v>127</v>
      </c>
      <c r="J1784" s="5" t="s">
        <v>219</v>
      </c>
      <c r="K1784" s="5" t="s">
        <v>124</v>
      </c>
      <c r="L1784" s="5" t="s">
        <v>117</v>
      </c>
      <c r="M1784" s="5" t="s">
        <v>133</v>
      </c>
      <c r="N1784" s="5" t="s">
        <v>294</v>
      </c>
      <c r="O1784" s="5" t="s">
        <v>173</v>
      </c>
      <c r="P1784" s="5" t="s">
        <v>95</v>
      </c>
      <c r="Q1784" s="5" t="s">
        <v>141</v>
      </c>
      <c r="R1784" s="5" t="s">
        <v>128</v>
      </c>
      <c r="S1784" s="5" t="s">
        <v>129</v>
      </c>
      <c r="T1784" s="5" t="s">
        <v>165</v>
      </c>
      <c r="U1784" s="5" t="s">
        <v>133</v>
      </c>
      <c r="V1784" s="5" t="s">
        <v>164</v>
      </c>
      <c r="W1784" s="5" t="s">
        <v>130</v>
      </c>
      <c r="X1784" s="5" t="s">
        <v>86</v>
      </c>
      <c r="Y1784" s="5" t="n">
        <v>1</v>
      </c>
      <c r="Z1784" s="5" t="n">
        <v>0</v>
      </c>
      <c r="AA1784" s="5" t="str">
        <f aca="false">IF(Y1784&gt;Z1784,"Win",IF(Y1784&lt;Z1784,"Loss","Draw"))</f>
        <v>Win</v>
      </c>
      <c r="AB1784" s="5" t="s">
        <v>98</v>
      </c>
      <c r="AC1784" s="5" t="s">
        <v>99</v>
      </c>
      <c r="AD1784" s="5" t="s">
        <v>296</v>
      </c>
      <c r="AE1784" s="5" t="s">
        <v>349</v>
      </c>
      <c r="AF1784" s="5" t="str">
        <f aca="false">IF(AD1784&lt;AE1784,AD1784,AE1784)</f>
        <v>Arrows, Earthquake, Golden Knight, Hog Rider, Lumberjack, Mega Knight, Mother Witch, Skeleton Dragons</v>
      </c>
      <c r="AG1784" s="5" t="str">
        <f aca="false">IF(AD1784&lt;AE1784,AE1784,AD1784)</f>
        <v>Barbarian Barrel, Battle Ram, Giant Skeleton, Mother Witch, Royal Ghost, Vines, Wizard, Zappies</v>
      </c>
      <c r="AH1784" s="5" t="str">
        <f aca="false">IF(AD1784=AF1784,AA1784,IF(AA1784="Win","Loss",IF(AA1784="Loss","Win","Draw")))</f>
        <v>Loss</v>
      </c>
      <c r="AI1784" s="5" t="s">
        <v>102</v>
      </c>
    </row>
    <row r="1785" customFormat="false" ht="15" hidden="false" customHeight="true" outlineLevel="0" collapsed="false">
      <c r="A1785" s="5" t="s">
        <v>4375</v>
      </c>
      <c r="B1785" s="5" t="n">
        <v>2</v>
      </c>
      <c r="C1785" s="5" t="s">
        <v>356</v>
      </c>
      <c r="D1785" s="5" t="s">
        <v>357</v>
      </c>
      <c r="E1785" s="5" t="s">
        <v>271</v>
      </c>
      <c r="F1785" s="5" t="s">
        <v>272</v>
      </c>
      <c r="G1785" s="5" t="s">
        <v>359</v>
      </c>
      <c r="H1785" s="5" t="s">
        <v>163</v>
      </c>
      <c r="I1785" s="5" t="s">
        <v>84</v>
      </c>
      <c r="J1785" s="5" t="s">
        <v>108</v>
      </c>
      <c r="K1785" s="5" t="s">
        <v>114</v>
      </c>
      <c r="L1785" s="5" t="s">
        <v>126</v>
      </c>
      <c r="M1785" s="5" t="s">
        <v>119</v>
      </c>
      <c r="N1785" s="5" t="s">
        <v>116</v>
      </c>
      <c r="O1785" s="5" t="s">
        <v>115</v>
      </c>
      <c r="P1785" s="5" t="s">
        <v>89</v>
      </c>
      <c r="Q1785" s="5" t="s">
        <v>177</v>
      </c>
      <c r="R1785" s="5" t="s">
        <v>83</v>
      </c>
      <c r="S1785" s="5" t="s">
        <v>257</v>
      </c>
      <c r="T1785" s="5" t="s">
        <v>89</v>
      </c>
      <c r="U1785" s="5" t="s">
        <v>126</v>
      </c>
      <c r="V1785" s="5" t="s">
        <v>150</v>
      </c>
      <c r="W1785" s="5" t="s">
        <v>93</v>
      </c>
      <c r="X1785" s="5" t="s">
        <v>215</v>
      </c>
      <c r="Y1785" s="5" t="n">
        <v>0</v>
      </c>
      <c r="Z1785" s="5" t="n">
        <v>1</v>
      </c>
      <c r="AA1785" s="5" t="str">
        <f aca="false">IF(Y1785&gt;Z1785,"Win",IF(Y1785&lt;Z1785,"Loss","Draw"))</f>
        <v>Loss</v>
      </c>
      <c r="AB1785" s="5" t="s">
        <v>98</v>
      </c>
      <c r="AC1785" s="5" t="s">
        <v>99</v>
      </c>
      <c r="AD1785" s="5" t="s">
        <v>360</v>
      </c>
      <c r="AE1785" s="5" t="s">
        <v>259</v>
      </c>
      <c r="AF1785" s="5" t="str">
        <f aca="false">IF(AD1785&lt;AE1785,AD1785,AE1785)</f>
        <v>Archers, Dark Prince, Giant Snowball, Goblin Hut, Graveyard, Poison, Skeletons, The Log</v>
      </c>
      <c r="AG1785" s="5" t="str">
        <f aca="false">IF(AD1785&lt;AE1785,AE1785,AD1785)</f>
        <v>Electro Spirit, Fireball, Fisherman, Hunter, Monk, Royal Giant, Skeletons, The Log</v>
      </c>
      <c r="AH1785" s="5" t="str">
        <f aca="false">IF(AD1785=AF1785,AA1785,IF(AA1785="Win","Loss",IF(AA1785="Loss","Win","Draw")))</f>
        <v>Loss</v>
      </c>
      <c r="AI1785" s="5" t="s">
        <v>102</v>
      </c>
    </row>
    <row r="1786" customFormat="false" ht="15" hidden="false" customHeight="true" outlineLevel="0" collapsed="false">
      <c r="A1786" s="5" t="s">
        <v>4375</v>
      </c>
      <c r="B1786" s="5" t="n">
        <v>3</v>
      </c>
      <c r="C1786" s="5" t="s">
        <v>356</v>
      </c>
      <c r="D1786" s="5" t="s">
        <v>357</v>
      </c>
      <c r="E1786" s="5" t="s">
        <v>271</v>
      </c>
      <c r="F1786" s="5" t="s">
        <v>272</v>
      </c>
      <c r="G1786" s="5" t="s">
        <v>361</v>
      </c>
      <c r="H1786" s="5" t="s">
        <v>163</v>
      </c>
      <c r="I1786" s="5" t="s">
        <v>185</v>
      </c>
      <c r="J1786" s="5" t="s">
        <v>186</v>
      </c>
      <c r="K1786" s="5" t="s">
        <v>241</v>
      </c>
      <c r="L1786" s="5" t="s">
        <v>111</v>
      </c>
      <c r="M1786" s="5" t="s">
        <v>88</v>
      </c>
      <c r="N1786" s="5" t="s">
        <v>187</v>
      </c>
      <c r="O1786" s="5" t="s">
        <v>109</v>
      </c>
      <c r="P1786" s="5" t="s">
        <v>234</v>
      </c>
      <c r="Q1786" s="5" t="s">
        <v>185</v>
      </c>
      <c r="R1786" s="5" t="s">
        <v>158</v>
      </c>
      <c r="S1786" s="5" t="s">
        <v>87</v>
      </c>
      <c r="T1786" s="5" t="s">
        <v>241</v>
      </c>
      <c r="U1786" s="5" t="s">
        <v>95</v>
      </c>
      <c r="V1786" s="5" t="s">
        <v>157</v>
      </c>
      <c r="W1786" s="5" t="s">
        <v>137</v>
      </c>
      <c r="X1786" s="5" t="s">
        <v>187</v>
      </c>
      <c r="Y1786" s="5" t="n">
        <v>0</v>
      </c>
      <c r="Z1786" s="5" t="n">
        <v>1</v>
      </c>
      <c r="AA1786" s="5" t="str">
        <f aca="false">IF(Y1786&gt;Z1786,"Win",IF(Y1786&lt;Z1786,"Loss","Draw"))</f>
        <v>Loss</v>
      </c>
      <c r="AB1786" s="5" t="s">
        <v>98</v>
      </c>
      <c r="AC1786" s="5" t="s">
        <v>99</v>
      </c>
      <c r="AD1786" s="5" t="s">
        <v>363</v>
      </c>
      <c r="AE1786" s="5" t="s">
        <v>362</v>
      </c>
      <c r="AF1786" s="5" t="str">
        <f aca="false">IF(AD1786&lt;AE1786,AD1786,AE1786)</f>
        <v>Balloon, Berserker, Bomb Tower, Executioner, Knight, Miner, Tornado, Zap</v>
      </c>
      <c r="AG1786" s="5" t="str">
        <f aca="false">IF(AD1786&lt;AE1786,AE1786,AD1786)</f>
        <v>Barbarian Barrel, Bowler, Executioner, Fire Spirit, Goblin Drill, Knight, Tesla, Tornado</v>
      </c>
      <c r="AH1786" s="5" t="str">
        <f aca="false">IF(AD1786=AF1786,AA1786,IF(AA1786="Win","Loss",IF(AA1786="Loss","Win","Draw")))</f>
        <v>Loss</v>
      </c>
      <c r="AI1786" s="5" t="s">
        <v>102</v>
      </c>
    </row>
    <row r="1787" customFormat="false" ht="15" hidden="false" customHeight="true" outlineLevel="0" collapsed="false">
      <c r="A1787" s="5" t="s">
        <v>4376</v>
      </c>
      <c r="B1787" s="5" t="n">
        <v>1</v>
      </c>
      <c r="C1787" s="5" t="s">
        <v>356</v>
      </c>
      <c r="D1787" s="5" t="s">
        <v>357</v>
      </c>
      <c r="E1787" s="5" t="s">
        <v>373</v>
      </c>
      <c r="F1787" s="5" t="s">
        <v>374</v>
      </c>
      <c r="G1787" s="5" t="s">
        <v>4377</v>
      </c>
      <c r="H1787" s="5" t="s">
        <v>163</v>
      </c>
      <c r="I1787" s="5" t="s">
        <v>90</v>
      </c>
      <c r="J1787" s="5" t="s">
        <v>123</v>
      </c>
      <c r="K1787" s="5" t="s">
        <v>124</v>
      </c>
      <c r="L1787" s="5" t="s">
        <v>125</v>
      </c>
      <c r="M1787" s="5" t="s">
        <v>85</v>
      </c>
      <c r="N1787" s="5" t="s">
        <v>96</v>
      </c>
      <c r="O1787" s="5" t="s">
        <v>126</v>
      </c>
      <c r="P1787" s="5" t="s">
        <v>95</v>
      </c>
      <c r="Q1787" s="5" t="s">
        <v>82</v>
      </c>
      <c r="R1787" s="5" t="s">
        <v>151</v>
      </c>
      <c r="S1787" s="5" t="s">
        <v>152</v>
      </c>
      <c r="T1787" s="5" t="s">
        <v>85</v>
      </c>
      <c r="U1787" s="5" t="s">
        <v>153</v>
      </c>
      <c r="V1787" s="5" t="s">
        <v>126</v>
      </c>
      <c r="W1787" s="5" t="s">
        <v>89</v>
      </c>
      <c r="X1787" s="5" t="s">
        <v>150</v>
      </c>
      <c r="Y1787" s="5" t="n">
        <v>0</v>
      </c>
      <c r="Z1787" s="5" t="n">
        <v>1</v>
      </c>
      <c r="AA1787" s="5" t="str">
        <f aca="false">IF(Y1787&gt;Z1787,"Win",IF(Y1787&lt;Z1787,"Loss","Draw"))</f>
        <v>Loss</v>
      </c>
      <c r="AB1787" s="5" t="s">
        <v>98</v>
      </c>
      <c r="AC1787" s="5" t="s">
        <v>99</v>
      </c>
      <c r="AD1787" s="5" t="s">
        <v>134</v>
      </c>
      <c r="AE1787" s="5" t="s">
        <v>155</v>
      </c>
      <c r="AF1787" s="5" t="str">
        <f aca="false">IF(AD1787&lt;AE1787,AD1787,AE1787)</f>
        <v>Baby Dragon, Cannon, Electro Spirit, Lightning, Mighty Miner, Royal Hogs, Skeletons, The Log</v>
      </c>
      <c r="AG1787" s="5" t="str">
        <f aca="false">IF(AD1787&lt;AE1787,AE1787,AD1787)</f>
        <v>Barbarian Barrel, Cannon Cart, Goblinstein, Lightning, Minions, Mortar, Royal Ghost, Skeletons</v>
      </c>
      <c r="AH1787" s="5" t="str">
        <f aca="false">IF(AD1787=AF1787,AA1787,IF(AA1787="Win","Loss",IF(AA1787="Loss","Win","Draw")))</f>
        <v>Win</v>
      </c>
      <c r="AI1787" s="5" t="s">
        <v>102</v>
      </c>
    </row>
    <row r="1788" customFormat="false" ht="15" hidden="false" customHeight="true" outlineLevel="0" collapsed="false">
      <c r="A1788" s="5" t="s">
        <v>4376</v>
      </c>
      <c r="B1788" s="5" t="n">
        <v>2</v>
      </c>
      <c r="C1788" s="5" t="s">
        <v>356</v>
      </c>
      <c r="D1788" s="5" t="s">
        <v>357</v>
      </c>
      <c r="E1788" s="5" t="s">
        <v>373</v>
      </c>
      <c r="F1788" s="5" t="s">
        <v>374</v>
      </c>
      <c r="G1788" s="5" t="s">
        <v>4378</v>
      </c>
      <c r="H1788" s="5" t="s">
        <v>163</v>
      </c>
      <c r="I1788" s="5" t="s">
        <v>137</v>
      </c>
      <c r="J1788" s="5" t="s">
        <v>194</v>
      </c>
      <c r="K1788" s="5" t="s">
        <v>114</v>
      </c>
      <c r="L1788" s="5" t="s">
        <v>97</v>
      </c>
      <c r="M1788" s="5" t="s">
        <v>116</v>
      </c>
      <c r="N1788" s="5" t="s">
        <v>157</v>
      </c>
      <c r="O1788" s="5" t="s">
        <v>89</v>
      </c>
      <c r="P1788" s="5" t="s">
        <v>119</v>
      </c>
      <c r="Q1788" s="5" t="s">
        <v>407</v>
      </c>
      <c r="R1788" s="5" t="s">
        <v>83</v>
      </c>
      <c r="S1788" s="5" t="s">
        <v>87</v>
      </c>
      <c r="T1788" s="5" t="s">
        <v>95</v>
      </c>
      <c r="U1788" s="5" t="s">
        <v>165</v>
      </c>
      <c r="V1788" s="5" t="s">
        <v>93</v>
      </c>
      <c r="W1788" s="5" t="s">
        <v>157</v>
      </c>
      <c r="X1788" s="5" t="s">
        <v>88</v>
      </c>
      <c r="Y1788" s="5" t="n">
        <v>0</v>
      </c>
      <c r="Z1788" s="5" t="n">
        <v>1</v>
      </c>
      <c r="AA1788" s="5" t="str">
        <f aca="false">IF(Y1788&gt;Z1788,"Win",IF(Y1788&lt;Z1788,"Loss","Draw"))</f>
        <v>Loss</v>
      </c>
      <c r="AB1788" s="5" t="s">
        <v>98</v>
      </c>
      <c r="AC1788" s="5" t="s">
        <v>99</v>
      </c>
      <c r="AD1788" s="5" t="s">
        <v>4379</v>
      </c>
      <c r="AE1788" s="5" t="s">
        <v>4380</v>
      </c>
      <c r="AF1788" s="5" t="str">
        <f aca="false">IF(AD1788&lt;AE1788,AD1788,AE1788)</f>
        <v>Archer Queen, Fire Spirit, Giant Snowball, Goblin Drill, Goblin Hut, Poison, Ronin, The Log</v>
      </c>
      <c r="AG1788" s="5" t="str">
        <f aca="false">IF(AD1788&lt;AE1788,AE1788,AD1788)</f>
        <v>Barbarian Barrel, Berserker, Fire Spirit, Fireball, Firecracker, Hog Rider, Monk, Tesla</v>
      </c>
      <c r="AH1788" s="5" t="str">
        <f aca="false">IF(AD1788=AF1788,AA1788,IF(AA1788="Win","Loss",IF(AA1788="Loss","Win","Draw")))</f>
        <v>Loss</v>
      </c>
      <c r="AI1788" s="5" t="s">
        <v>102</v>
      </c>
    </row>
    <row r="1789" customFormat="false" ht="15" hidden="false" customHeight="true" outlineLevel="0" collapsed="false">
      <c r="A1789" s="5" t="s">
        <v>4381</v>
      </c>
      <c r="B1789" s="5" t="n">
        <v>1</v>
      </c>
      <c r="C1789" s="5" t="s">
        <v>356</v>
      </c>
      <c r="D1789" s="5" t="s">
        <v>357</v>
      </c>
      <c r="E1789" s="5" t="s">
        <v>147</v>
      </c>
      <c r="F1789" s="5" t="s">
        <v>148</v>
      </c>
      <c r="G1789" s="5" t="s">
        <v>2270</v>
      </c>
      <c r="H1789" s="5" t="s">
        <v>163</v>
      </c>
      <c r="I1789" s="5" t="s">
        <v>129</v>
      </c>
      <c r="J1789" s="5" t="s">
        <v>108</v>
      </c>
      <c r="K1789" s="5" t="s">
        <v>128</v>
      </c>
      <c r="L1789" s="5" t="s">
        <v>165</v>
      </c>
      <c r="M1789" s="5" t="s">
        <v>86</v>
      </c>
      <c r="N1789" s="5" t="s">
        <v>133</v>
      </c>
      <c r="O1789" s="5" t="s">
        <v>294</v>
      </c>
      <c r="P1789" s="5" t="s">
        <v>164</v>
      </c>
      <c r="Q1789" s="5" t="s">
        <v>107</v>
      </c>
      <c r="R1789" s="5" t="s">
        <v>128</v>
      </c>
      <c r="S1789" s="5" t="s">
        <v>152</v>
      </c>
      <c r="T1789" s="5" t="s">
        <v>306</v>
      </c>
      <c r="U1789" s="5" t="s">
        <v>85</v>
      </c>
      <c r="V1789" s="5" t="s">
        <v>187</v>
      </c>
      <c r="W1789" s="5" t="s">
        <v>307</v>
      </c>
      <c r="X1789" s="5" t="s">
        <v>95</v>
      </c>
      <c r="Y1789" s="5" t="n">
        <v>0</v>
      </c>
      <c r="Z1789" s="5" t="n">
        <v>1</v>
      </c>
      <c r="AA1789" s="5" t="str">
        <f aca="false">IF(Y1789&gt;Z1789,"Win",IF(Y1789&lt;Z1789,"Loss","Draw"))</f>
        <v>Loss</v>
      </c>
      <c r="AB1789" s="5" t="s">
        <v>98</v>
      </c>
      <c r="AC1789" s="5" t="s">
        <v>99</v>
      </c>
      <c r="AD1789" s="5" t="s">
        <v>2271</v>
      </c>
      <c r="AE1789" s="5" t="s">
        <v>603</v>
      </c>
      <c r="AF1789" s="5" t="str">
        <f aca="false">IF(AD1789&lt;AE1789,AD1789,AE1789)</f>
        <v>Baby Dragon, Barbarian Barrel, Goblin Cage, Golden Knight, Golem, Ice Wizard, Lightning, Tornado</v>
      </c>
      <c r="AG1789" s="5" t="str">
        <f aca="false">IF(AD1789&lt;AE1789,AE1789,AD1789)</f>
        <v>Dark Prince, Earthquake, Golden Knight, Hog Rider, Mega Knight, Mother Witch, Skeleton Dragons, Vines</v>
      </c>
      <c r="AH1789" s="5" t="str">
        <f aca="false">IF(AD1789=AF1789,AA1789,IF(AA1789="Win","Loss",IF(AA1789="Loss","Win","Draw")))</f>
        <v>Win</v>
      </c>
      <c r="AI1789" s="5" t="s">
        <v>102</v>
      </c>
    </row>
    <row r="1790" customFormat="false" ht="15" hidden="false" customHeight="true" outlineLevel="0" collapsed="false">
      <c r="A1790" s="5" t="s">
        <v>4381</v>
      </c>
      <c r="B1790" s="5" t="n">
        <v>2</v>
      </c>
      <c r="C1790" s="5" t="s">
        <v>356</v>
      </c>
      <c r="D1790" s="5" t="s">
        <v>357</v>
      </c>
      <c r="E1790" s="5" t="s">
        <v>147</v>
      </c>
      <c r="F1790" s="5" t="s">
        <v>148</v>
      </c>
      <c r="G1790" s="5" t="s">
        <v>2272</v>
      </c>
      <c r="H1790" s="5" t="s">
        <v>163</v>
      </c>
      <c r="I1790" s="5" t="s">
        <v>82</v>
      </c>
      <c r="J1790" s="5" t="s">
        <v>151</v>
      </c>
      <c r="K1790" s="5" t="s">
        <v>152</v>
      </c>
      <c r="L1790" s="5" t="s">
        <v>85</v>
      </c>
      <c r="M1790" s="5" t="s">
        <v>126</v>
      </c>
      <c r="N1790" s="5" t="s">
        <v>150</v>
      </c>
      <c r="O1790" s="5" t="s">
        <v>89</v>
      </c>
      <c r="P1790" s="5" t="s">
        <v>153</v>
      </c>
      <c r="Q1790" s="5" t="s">
        <v>84</v>
      </c>
      <c r="R1790" s="5" t="s">
        <v>108</v>
      </c>
      <c r="S1790" s="5" t="s">
        <v>114</v>
      </c>
      <c r="T1790" s="5" t="s">
        <v>115</v>
      </c>
      <c r="U1790" s="5" t="s">
        <v>116</v>
      </c>
      <c r="V1790" s="5" t="s">
        <v>138</v>
      </c>
      <c r="W1790" s="5" t="s">
        <v>126</v>
      </c>
      <c r="X1790" s="5" t="s">
        <v>119</v>
      </c>
      <c r="Y1790" s="5" t="n">
        <v>0</v>
      </c>
      <c r="Z1790" s="5" t="n">
        <v>1</v>
      </c>
      <c r="AA1790" s="5" t="str">
        <f aca="false">IF(Y1790&gt;Z1790,"Win",IF(Y1790&lt;Z1790,"Loss","Draw"))</f>
        <v>Loss</v>
      </c>
      <c r="AB1790" s="5" t="s">
        <v>98</v>
      </c>
      <c r="AC1790" s="5" t="s">
        <v>99</v>
      </c>
      <c r="AD1790" s="5" t="s">
        <v>155</v>
      </c>
      <c r="AE1790" s="5" t="s">
        <v>2273</v>
      </c>
      <c r="AF1790" s="5" t="str">
        <f aca="false">IF(AD1790&lt;AE1790,AD1790,AE1790)</f>
        <v>Archers, Dark Prince, Giant Snowball, Goblin Demolisher, Goblin Hut, Graveyard, Poison, Skeletons</v>
      </c>
      <c r="AG1790" s="5" t="str">
        <f aca="false">IF(AD1790&lt;AE1790,AE1790,AD1790)</f>
        <v>Baby Dragon, Cannon, Electro Spirit, Lightning, Mighty Miner, Royal Hogs, Skeletons, The Log</v>
      </c>
      <c r="AH1790" s="5" t="str">
        <f aca="false">IF(AD1790=AF1790,AA1790,IF(AA1790="Win","Loss",IF(AA1790="Loss","Win","Draw")))</f>
        <v>Win</v>
      </c>
      <c r="AI1790" s="5" t="s">
        <v>102</v>
      </c>
    </row>
    <row r="1791" customFormat="false" ht="15" hidden="false" customHeight="true" outlineLevel="0" collapsed="false">
      <c r="A1791" s="5" t="s">
        <v>4382</v>
      </c>
      <c r="B1791" s="5" t="n">
        <v>1</v>
      </c>
      <c r="C1791" s="5" t="s">
        <v>356</v>
      </c>
      <c r="D1791" s="5" t="s">
        <v>357</v>
      </c>
      <c r="E1791" s="5" t="s">
        <v>488</v>
      </c>
      <c r="F1791" s="5" t="s">
        <v>489</v>
      </c>
      <c r="G1791" s="5" t="s">
        <v>4383</v>
      </c>
      <c r="H1791" s="5" t="s">
        <v>163</v>
      </c>
      <c r="I1791" s="5" t="s">
        <v>87</v>
      </c>
      <c r="J1791" s="5" t="s">
        <v>241</v>
      </c>
      <c r="K1791" s="5" t="s">
        <v>84</v>
      </c>
      <c r="L1791" s="5" t="s">
        <v>89</v>
      </c>
      <c r="M1791" s="5" t="s">
        <v>150</v>
      </c>
      <c r="N1791" s="5" t="s">
        <v>126</v>
      </c>
      <c r="O1791" s="5" t="s">
        <v>93</v>
      </c>
      <c r="P1791" s="5" t="s">
        <v>455</v>
      </c>
      <c r="Q1791" s="5" t="s">
        <v>113</v>
      </c>
      <c r="R1791" s="5" t="s">
        <v>108</v>
      </c>
      <c r="S1791" s="5" t="s">
        <v>87</v>
      </c>
      <c r="T1791" s="5" t="s">
        <v>118</v>
      </c>
      <c r="U1791" s="5" t="s">
        <v>95</v>
      </c>
      <c r="V1791" s="5" t="s">
        <v>116</v>
      </c>
      <c r="W1791" s="5" t="s">
        <v>115</v>
      </c>
      <c r="X1791" s="5" t="s">
        <v>126</v>
      </c>
      <c r="Y1791" s="5" t="n">
        <v>1</v>
      </c>
      <c r="Z1791" s="5" t="n">
        <v>0</v>
      </c>
      <c r="AA1791" s="5" t="str">
        <f aca="false">IF(Y1791&gt;Z1791,"Win",IF(Y1791&lt;Z1791,"Loss","Draw"))</f>
        <v>Win</v>
      </c>
      <c r="AB1791" s="5" t="s">
        <v>98</v>
      </c>
      <c r="AC1791" s="5" t="s">
        <v>99</v>
      </c>
      <c r="AD1791" s="5" t="s">
        <v>456</v>
      </c>
      <c r="AE1791" s="5" t="s">
        <v>2966</v>
      </c>
      <c r="AF1791" s="5" t="str">
        <f aca="false">IF(AD1791&lt;AE1791,AD1791,AE1791)</f>
        <v>Archers, Electro Spirit, Fireball, Knight, Skeletons, Tesla, The Log, X-Bow</v>
      </c>
      <c r="AG1791" s="5" t="str">
        <f aca="false">IF(AD1791&lt;AE1791,AE1791,AD1791)</f>
        <v>Barbarian Barrel, Dark Prince, Furnace, Graveyard, Ice Spirit, Poison, Skeletons, Tesla</v>
      </c>
      <c r="AH1791" s="5" t="str">
        <f aca="false">IF(AD1791=AF1791,AA1791,IF(AA1791="Win","Loss",IF(AA1791="Loss","Win","Draw")))</f>
        <v>Win</v>
      </c>
      <c r="AI1791" s="5" t="s">
        <v>297</v>
      </c>
    </row>
    <row r="1792" customFormat="false" ht="15" hidden="false" customHeight="true" outlineLevel="0" collapsed="false">
      <c r="A1792" s="5" t="s">
        <v>4382</v>
      </c>
      <c r="B1792" s="5" t="n">
        <v>2</v>
      </c>
      <c r="C1792" s="5" t="s">
        <v>356</v>
      </c>
      <c r="D1792" s="5" t="s">
        <v>357</v>
      </c>
      <c r="E1792" s="5" t="s">
        <v>488</v>
      </c>
      <c r="F1792" s="5" t="s">
        <v>489</v>
      </c>
      <c r="G1792" s="5" t="s">
        <v>4384</v>
      </c>
      <c r="H1792" s="5" t="s">
        <v>491</v>
      </c>
      <c r="I1792" s="5" t="s">
        <v>107</v>
      </c>
      <c r="J1792" s="5" t="s">
        <v>95</v>
      </c>
      <c r="K1792" s="5" t="s">
        <v>177</v>
      </c>
      <c r="L1792" s="5" t="s">
        <v>124</v>
      </c>
      <c r="M1792" s="5" t="s">
        <v>215</v>
      </c>
      <c r="N1792" s="5" t="s">
        <v>257</v>
      </c>
      <c r="O1792" s="5" t="s">
        <v>85</v>
      </c>
      <c r="P1792" s="5" t="s">
        <v>118</v>
      </c>
      <c r="Q1792" s="5" t="s">
        <v>203</v>
      </c>
      <c r="R1792" s="5" t="s">
        <v>91</v>
      </c>
      <c r="S1792" s="5" t="s">
        <v>208</v>
      </c>
      <c r="T1792" s="5" t="s">
        <v>159</v>
      </c>
      <c r="U1792" s="5" t="s">
        <v>153</v>
      </c>
      <c r="V1792" s="5" t="s">
        <v>204</v>
      </c>
      <c r="W1792" s="5" t="s">
        <v>157</v>
      </c>
      <c r="X1792" s="5" t="s">
        <v>201</v>
      </c>
      <c r="Y1792" s="5" t="n">
        <v>0</v>
      </c>
      <c r="Z1792" s="5" t="n">
        <v>1</v>
      </c>
      <c r="AA1792" s="5" t="str">
        <f aca="false">IF(Y1792&gt;Z1792,"Win",IF(Y1792&lt;Z1792,"Loss","Draw"))</f>
        <v>Loss</v>
      </c>
      <c r="AB1792" s="5" t="s">
        <v>98</v>
      </c>
      <c r="AC1792" s="5" t="s">
        <v>99</v>
      </c>
      <c r="AD1792" s="5" t="s">
        <v>4385</v>
      </c>
      <c r="AE1792" s="5" t="s">
        <v>4386</v>
      </c>
      <c r="AF1792" s="5" t="str">
        <f aca="false">IF(AD1792&lt;AE1792,AD1792,AE1792)</f>
        <v>Barbarian Barrel, Fisherman, Goblin Cage, Hunter, Ice Spirit, Lightning, Royal Ghost, Royal Giant</v>
      </c>
      <c r="AG1792" s="5" t="str">
        <f aca="false">IF(AD1792&lt;AE1792,AE1792,AD1792)</f>
        <v>Cannon, Dart Goblin, Fire Spirit, Goblin Barrel, Goblins, Royal Delivery, Valkyrie, Wall Breakers</v>
      </c>
      <c r="AH1792" s="5" t="str">
        <f aca="false">IF(AD1792=AF1792,AA1792,IF(AA1792="Win","Loss",IF(AA1792="Loss","Win","Draw")))</f>
        <v>Loss</v>
      </c>
      <c r="AI1792" s="5" t="s">
        <v>297</v>
      </c>
    </row>
    <row r="1793" customFormat="false" ht="15" hidden="false" customHeight="true" outlineLevel="0" collapsed="false">
      <c r="A1793" s="5" t="s">
        <v>4382</v>
      </c>
      <c r="B1793" s="5" t="n">
        <v>3</v>
      </c>
      <c r="C1793" s="5" t="s">
        <v>356</v>
      </c>
      <c r="D1793" s="5" t="s">
        <v>357</v>
      </c>
      <c r="E1793" s="5" t="s">
        <v>488</v>
      </c>
      <c r="F1793" s="5" t="s">
        <v>489</v>
      </c>
      <c r="G1793" s="5" t="s">
        <v>4387</v>
      </c>
      <c r="H1793" s="5" t="s">
        <v>491</v>
      </c>
      <c r="I1793" s="5" t="s">
        <v>129</v>
      </c>
      <c r="J1793" s="5" t="s">
        <v>128</v>
      </c>
      <c r="K1793" s="5" t="s">
        <v>127</v>
      </c>
      <c r="L1793" s="5" t="s">
        <v>294</v>
      </c>
      <c r="M1793" s="5" t="s">
        <v>131</v>
      </c>
      <c r="N1793" s="5" t="s">
        <v>143</v>
      </c>
      <c r="O1793" s="5" t="s">
        <v>284</v>
      </c>
      <c r="P1793" s="5" t="s">
        <v>97</v>
      </c>
      <c r="Q1793" s="5" t="s">
        <v>90</v>
      </c>
      <c r="R1793" s="5" t="s">
        <v>83</v>
      </c>
      <c r="S1793" s="5" t="s">
        <v>233</v>
      </c>
      <c r="T1793" s="5" t="s">
        <v>130</v>
      </c>
      <c r="U1793" s="5" t="s">
        <v>111</v>
      </c>
      <c r="V1793" s="5" t="s">
        <v>138</v>
      </c>
      <c r="W1793" s="5" t="s">
        <v>580</v>
      </c>
      <c r="X1793" s="5" t="s">
        <v>86</v>
      </c>
      <c r="Y1793" s="5" t="n">
        <v>0</v>
      </c>
      <c r="Z1793" s="5" t="n">
        <v>1</v>
      </c>
      <c r="AA1793" s="5" t="str">
        <f aca="false">IF(Y1793&gt;Z1793,"Win",IF(Y1793&lt;Z1793,"Loss","Draw"))</f>
        <v>Loss</v>
      </c>
      <c r="AB1793" s="5" t="s">
        <v>98</v>
      </c>
      <c r="AC1793" s="5" t="s">
        <v>99</v>
      </c>
      <c r="AD1793" s="5" t="s">
        <v>4388</v>
      </c>
      <c r="AE1793" s="5" t="s">
        <v>4389</v>
      </c>
      <c r="AF1793" s="5" t="str">
        <f aca="false">IF(AD1793&lt;AE1793,AD1793,AE1793)</f>
        <v>Arrows, Bats, Goblin Demolisher, Goblin Gang, Miner, Monk, Mortar, Skeleton Dragons</v>
      </c>
      <c r="AG1793" s="5" t="str">
        <f aca="false">IF(AD1793&lt;AE1793,AE1793,AD1793)</f>
        <v>Bandit, Battle Ram, Golden Knight, Heal Spirit, Inferno Dragon, Mega Knight, Ronin, Vines</v>
      </c>
      <c r="AH1793" s="5" t="str">
        <f aca="false">IF(AD1793=AF1793,AA1793,IF(AA1793="Win","Loss",IF(AA1793="Loss","Win","Draw")))</f>
        <v>Win</v>
      </c>
      <c r="AI1793" s="5" t="s">
        <v>297</v>
      </c>
    </row>
    <row r="1794" customFormat="false" ht="15" hidden="false" customHeight="true" outlineLevel="0" collapsed="false">
      <c r="A1794" s="7" t="s">
        <v>4390</v>
      </c>
      <c r="B1794" s="7" t="n">
        <v>1</v>
      </c>
      <c r="C1794" s="7" t="s">
        <v>356</v>
      </c>
      <c r="D1794" s="7" t="s">
        <v>357</v>
      </c>
      <c r="E1794" s="7" t="s">
        <v>488</v>
      </c>
      <c r="F1794" s="7" t="s">
        <v>489</v>
      </c>
      <c r="G1794" s="7" t="s">
        <v>4391</v>
      </c>
      <c r="H1794" s="7" t="s">
        <v>163</v>
      </c>
      <c r="I1794" s="7" t="s">
        <v>141</v>
      </c>
      <c r="J1794" s="7" t="s">
        <v>188</v>
      </c>
      <c r="K1794" s="7" t="s">
        <v>208</v>
      </c>
      <c r="L1794" s="7" t="s">
        <v>86</v>
      </c>
      <c r="M1794" s="7" t="s">
        <v>187</v>
      </c>
      <c r="N1794" s="7" t="s">
        <v>85</v>
      </c>
      <c r="O1794" s="7" t="s">
        <v>306</v>
      </c>
      <c r="P1794" s="7" t="s">
        <v>95</v>
      </c>
      <c r="Q1794" s="7" t="s">
        <v>114</v>
      </c>
      <c r="R1794" s="7" t="s">
        <v>202</v>
      </c>
      <c r="S1794" s="7" t="s">
        <v>153</v>
      </c>
      <c r="T1794" s="7" t="s">
        <v>117</v>
      </c>
      <c r="U1794" s="7" t="s">
        <v>164</v>
      </c>
      <c r="V1794" s="7" t="s">
        <v>150</v>
      </c>
      <c r="W1794" s="7" t="s">
        <v>126</v>
      </c>
      <c r="X1794" s="7" t="s">
        <v>165</v>
      </c>
      <c r="Y1794" s="7" t="n">
        <v>0</v>
      </c>
      <c r="Z1794" s="7" t="n">
        <v>1</v>
      </c>
      <c r="AA1794" s="7" t="str">
        <f aca="false">IF(Y1794&gt;Z1794,"Win",IF(Y1794&lt;Z1794,"Loss","Draw"))</f>
        <v>Loss</v>
      </c>
      <c r="AB1794" s="7" t="s">
        <v>99</v>
      </c>
      <c r="AC1794" s="7" t="s">
        <v>99</v>
      </c>
      <c r="AD1794" s="7" t="s">
        <v>4392</v>
      </c>
      <c r="AE1794" s="7" t="s">
        <v>4393</v>
      </c>
      <c r="AF1794" s="7" t="str">
        <f aca="false">IF(AD1794&lt;AE1794,AD1794,AE1794)</f>
        <v>Barbarian Barrel, Golem, Lightning, Lumberjack, Skeleton Dragons, Tombstone, Tornado, Valkyrie</v>
      </c>
      <c r="AG1794" s="7" t="str">
        <f aca="false">IF(AD1794&lt;AE1794,AE1794,AD1794)</f>
        <v>Cannon, Earthquake, Electro Spirit, Giant Skeleton, Giant Snowball, Hog Rider, Magic Archer, Skeletons</v>
      </c>
      <c r="AH1794" s="7" t="str">
        <f aca="false">IF(AD1794=AF1794,AA1794,IF(AA1794="Win","Loss",IF(AA1794="Loss","Win","Draw")))</f>
        <v>Loss</v>
      </c>
      <c r="AI1794" s="7" t="s">
        <v>297</v>
      </c>
    </row>
    <row r="1795" customFormat="false" ht="15" hidden="false" customHeight="true" outlineLevel="0" collapsed="false">
      <c r="A1795" s="7" t="s">
        <v>4390</v>
      </c>
      <c r="B1795" s="7" t="n">
        <v>2</v>
      </c>
      <c r="C1795" s="7" t="s">
        <v>356</v>
      </c>
      <c r="D1795" s="7" t="s">
        <v>357</v>
      </c>
      <c r="E1795" s="7" t="s">
        <v>488</v>
      </c>
      <c r="F1795" s="7" t="s">
        <v>489</v>
      </c>
      <c r="G1795" s="7" t="s">
        <v>4394</v>
      </c>
      <c r="H1795" s="7" t="s">
        <v>163</v>
      </c>
      <c r="I1795" s="7" t="s">
        <v>109</v>
      </c>
      <c r="J1795" s="7" t="s">
        <v>447</v>
      </c>
      <c r="K1795" s="7" t="s">
        <v>139</v>
      </c>
      <c r="L1795" s="7" t="s">
        <v>97</v>
      </c>
      <c r="M1795" s="7" t="s">
        <v>108</v>
      </c>
      <c r="N1795" s="7" t="s">
        <v>93</v>
      </c>
      <c r="O1795" s="7" t="s">
        <v>242</v>
      </c>
      <c r="P1795" s="7" t="s">
        <v>327</v>
      </c>
      <c r="Q1795" s="7" t="s">
        <v>177</v>
      </c>
      <c r="R1795" s="7" t="s">
        <v>108</v>
      </c>
      <c r="S1795" s="7" t="s">
        <v>84</v>
      </c>
      <c r="T1795" s="7" t="s">
        <v>93</v>
      </c>
      <c r="U1795" s="7" t="s">
        <v>89</v>
      </c>
      <c r="V1795" s="7" t="s">
        <v>215</v>
      </c>
      <c r="W1795" s="7" t="s">
        <v>178</v>
      </c>
      <c r="X1795" s="7" t="s">
        <v>143</v>
      </c>
      <c r="Y1795" s="7" t="n">
        <v>0</v>
      </c>
      <c r="Z1795" s="7" t="n">
        <v>1</v>
      </c>
      <c r="AA1795" s="7" t="str">
        <f aca="false">IF(Y1795&gt;Z1795,"Win",IF(Y1795&lt;Z1795,"Loss","Draw"))</f>
        <v>Loss</v>
      </c>
      <c r="AB1795" s="7" t="s">
        <v>99</v>
      </c>
      <c r="AC1795" s="7" t="s">
        <v>99</v>
      </c>
      <c r="AD1795" s="7" t="s">
        <v>4395</v>
      </c>
      <c r="AE1795" s="7" t="s">
        <v>4396</v>
      </c>
      <c r="AF1795" s="7" t="str">
        <f aca="false">IF(AD1795&lt;AE1795,AD1795,AE1795)</f>
        <v>Archers, Dark Prince, Fireball, Fisherman, Heal Spirit, Phoenix, Royal Giant, The Log</v>
      </c>
      <c r="AG1795" s="7" t="str">
        <f aca="false">IF(AD1795&lt;AE1795,AE1795,AD1795)</f>
        <v>Bomber, Dark Prince, Fireball, Giant, Mega Minion, Rage, Ronin, Zap</v>
      </c>
      <c r="AH1795" s="7" t="str">
        <f aca="false">IF(AD1795=AF1795,AA1795,IF(AA1795="Win","Loss",IF(AA1795="Loss","Win","Draw")))</f>
        <v>Win</v>
      </c>
      <c r="AI1795" s="7" t="s">
        <v>297</v>
      </c>
    </row>
    <row r="1796" customFormat="false" ht="15" hidden="false" customHeight="true" outlineLevel="0" collapsed="false">
      <c r="A1796" s="7" t="s">
        <v>4390</v>
      </c>
      <c r="B1796" s="7" t="n">
        <v>3</v>
      </c>
      <c r="C1796" s="7" t="s">
        <v>356</v>
      </c>
      <c r="D1796" s="7" t="s">
        <v>357</v>
      </c>
      <c r="E1796" s="7" t="s">
        <v>488</v>
      </c>
      <c r="F1796" s="7" t="s">
        <v>489</v>
      </c>
      <c r="G1796" s="7" t="s">
        <v>4397</v>
      </c>
      <c r="H1796" s="7" t="s">
        <v>491</v>
      </c>
      <c r="I1796" s="7" t="s">
        <v>201</v>
      </c>
      <c r="J1796" s="7" t="s">
        <v>202</v>
      </c>
      <c r="K1796" s="7" t="s">
        <v>203</v>
      </c>
      <c r="L1796" s="7" t="s">
        <v>88</v>
      </c>
      <c r="M1796" s="7" t="s">
        <v>159</v>
      </c>
      <c r="N1796" s="7" t="s">
        <v>118</v>
      </c>
      <c r="O1796" s="7" t="s">
        <v>234</v>
      </c>
      <c r="P1796" s="7" t="s">
        <v>89</v>
      </c>
      <c r="Q1796" s="7" t="s">
        <v>82</v>
      </c>
      <c r="R1796" s="7" t="s">
        <v>91</v>
      </c>
      <c r="S1796" s="7" t="s">
        <v>87</v>
      </c>
      <c r="T1796" s="7" t="s">
        <v>307</v>
      </c>
      <c r="U1796" s="7" t="s">
        <v>85</v>
      </c>
      <c r="V1796" s="7" t="s">
        <v>118</v>
      </c>
      <c r="W1796" s="7" t="s">
        <v>97</v>
      </c>
      <c r="X1796" s="7" t="s">
        <v>95</v>
      </c>
      <c r="Y1796" s="7" t="n">
        <v>0</v>
      </c>
      <c r="Z1796" s="7" t="n">
        <v>1</v>
      </c>
      <c r="AA1796" s="7" t="str">
        <f aca="false">IF(Y1796&gt;Z1796,"Win",IF(Y1796&lt;Z1796,"Loss","Draw"))</f>
        <v>Loss</v>
      </c>
      <c r="AB1796" s="7" t="s">
        <v>99</v>
      </c>
      <c r="AC1796" s="7" t="s">
        <v>99</v>
      </c>
      <c r="AD1796" s="7" t="s">
        <v>4398</v>
      </c>
      <c r="AE1796" s="7" t="s">
        <v>4399</v>
      </c>
      <c r="AF1796" s="7" t="str">
        <f aca="false">IF(AD1796&lt;AE1796,AD1796,AE1796)</f>
        <v>Barbarian Barrel, Goblins, Ice Spirit, Ice Wizard, Lightning, Ronin, Royal Hogs, Tesla</v>
      </c>
      <c r="AG1796" s="7" t="str">
        <f aca="false">IF(AD1796&lt;AE1796,AE1796,AD1796)</f>
        <v>Berserker, Bomb Tower, Dart Goblin, Goblin Barrel, Ice Spirit, Magic Archer, The Log, Wall Breakers</v>
      </c>
      <c r="AH1796" s="7" t="str">
        <f aca="false">IF(AD1796=AF1796,AA1796,IF(AA1796="Win","Loss",IF(AA1796="Loss","Win","Draw")))</f>
        <v>Win</v>
      </c>
      <c r="AI1796" s="7" t="s">
        <v>297</v>
      </c>
    </row>
    <row r="1797" customFormat="false" ht="15" hidden="false" customHeight="true" outlineLevel="0" collapsed="false">
      <c r="A1797" s="7" t="s">
        <v>4400</v>
      </c>
      <c r="B1797" s="7" t="n">
        <v>1</v>
      </c>
      <c r="C1797" s="7" t="s">
        <v>356</v>
      </c>
      <c r="D1797" s="7" t="s">
        <v>357</v>
      </c>
      <c r="E1797" s="7" t="s">
        <v>488</v>
      </c>
      <c r="F1797" s="7" t="s">
        <v>489</v>
      </c>
      <c r="G1797" s="7" t="s">
        <v>4401</v>
      </c>
      <c r="H1797" s="7" t="s">
        <v>163</v>
      </c>
      <c r="I1797" s="7" t="s">
        <v>177</v>
      </c>
      <c r="J1797" s="7" t="s">
        <v>83</v>
      </c>
      <c r="K1797" s="7" t="s">
        <v>257</v>
      </c>
      <c r="L1797" s="7" t="s">
        <v>126</v>
      </c>
      <c r="M1797" s="7" t="s">
        <v>215</v>
      </c>
      <c r="N1797" s="7" t="s">
        <v>95</v>
      </c>
      <c r="O1797" s="7" t="s">
        <v>93</v>
      </c>
      <c r="P1797" s="7" t="s">
        <v>150</v>
      </c>
      <c r="Q1797" s="7" t="s">
        <v>129</v>
      </c>
      <c r="R1797" s="7" t="s">
        <v>128</v>
      </c>
      <c r="S1797" s="7" t="s">
        <v>127</v>
      </c>
      <c r="T1797" s="7" t="s">
        <v>132</v>
      </c>
      <c r="U1797" s="7" t="s">
        <v>143</v>
      </c>
      <c r="V1797" s="7" t="s">
        <v>97</v>
      </c>
      <c r="W1797" s="7" t="s">
        <v>86</v>
      </c>
      <c r="X1797" s="7" t="s">
        <v>130</v>
      </c>
      <c r="Y1797" s="7" t="n">
        <v>1</v>
      </c>
      <c r="Z1797" s="7" t="n">
        <v>0</v>
      </c>
      <c r="AA1797" s="7" t="str">
        <f aca="false">IF(Y1797&gt;Z1797,"Win",IF(Y1797&lt;Z1797,"Loss","Draw"))</f>
        <v>Win</v>
      </c>
      <c r="AB1797" s="7" t="s">
        <v>99</v>
      </c>
      <c r="AC1797" s="7" t="s">
        <v>99</v>
      </c>
      <c r="AD1797" s="7" t="s">
        <v>1106</v>
      </c>
      <c r="AE1797" s="7" t="s">
        <v>4402</v>
      </c>
      <c r="AF1797" s="7" t="str">
        <f aca="false">IF(AD1797&lt;AE1797,AD1797,AE1797)</f>
        <v>Arrows, Battle Ram, Electro Wizard, Golden Knight, Heal Spirit, Mega Knight, Ronin, Skeleton Dragons</v>
      </c>
      <c r="AG1797" s="7" t="str">
        <f aca="false">IF(AD1797&lt;AE1797,AE1797,AD1797)</f>
        <v>Barbarian Barrel, Electro Spirit, Fireball, Fisherman, Hunter, Monk, Royal Giant, Skeletons</v>
      </c>
      <c r="AH1797" s="7" t="str">
        <f aca="false">IF(AD1797=AF1797,AA1797,IF(AA1797="Win","Loss",IF(AA1797="Loss","Win","Draw")))</f>
        <v>Loss</v>
      </c>
      <c r="AI1797" s="7" t="s">
        <v>297</v>
      </c>
    </row>
    <row r="1798" customFormat="false" ht="15" hidden="false" customHeight="true" outlineLevel="0" collapsed="false">
      <c r="A1798" s="7" t="s">
        <v>4400</v>
      </c>
      <c r="B1798" s="7" t="n">
        <v>2</v>
      </c>
      <c r="C1798" s="7" t="s">
        <v>356</v>
      </c>
      <c r="D1798" s="7" t="s">
        <v>357</v>
      </c>
      <c r="E1798" s="7" t="s">
        <v>488</v>
      </c>
      <c r="F1798" s="7" t="s">
        <v>489</v>
      </c>
      <c r="G1798" s="7" t="s">
        <v>4403</v>
      </c>
      <c r="H1798" s="7" t="s">
        <v>163</v>
      </c>
      <c r="I1798" s="7" t="s">
        <v>137</v>
      </c>
      <c r="J1798" s="7" t="s">
        <v>151</v>
      </c>
      <c r="K1798" s="7" t="s">
        <v>114</v>
      </c>
      <c r="L1798" s="7" t="s">
        <v>138</v>
      </c>
      <c r="M1798" s="7" t="s">
        <v>116</v>
      </c>
      <c r="N1798" s="7" t="s">
        <v>84</v>
      </c>
      <c r="O1798" s="7" t="s">
        <v>119</v>
      </c>
      <c r="P1798" s="7" t="s">
        <v>157</v>
      </c>
      <c r="Q1798" s="7" t="s">
        <v>141</v>
      </c>
      <c r="R1798" s="7" t="s">
        <v>140</v>
      </c>
      <c r="S1798" s="7" t="s">
        <v>82</v>
      </c>
      <c r="T1798" s="7" t="s">
        <v>93</v>
      </c>
      <c r="U1798" s="7" t="s">
        <v>95</v>
      </c>
      <c r="V1798" s="7" t="s">
        <v>142</v>
      </c>
      <c r="W1798" s="7" t="s">
        <v>150</v>
      </c>
      <c r="X1798" s="7" t="s">
        <v>257</v>
      </c>
      <c r="Y1798" s="7" t="n">
        <v>0</v>
      </c>
      <c r="Z1798" s="7" t="n">
        <v>1</v>
      </c>
      <c r="AA1798" s="7" t="str">
        <f aca="false">IF(Y1798&gt;Z1798,"Win",IF(Y1798&lt;Z1798,"Loss","Draw"))</f>
        <v>Loss</v>
      </c>
      <c r="AB1798" s="7" t="s">
        <v>99</v>
      </c>
      <c r="AC1798" s="7" t="s">
        <v>99</v>
      </c>
      <c r="AD1798" s="7" t="s">
        <v>1581</v>
      </c>
      <c r="AE1798" s="7" t="s">
        <v>4404</v>
      </c>
      <c r="AF1798" s="7" t="str">
        <f aca="false">IF(AD1798&lt;AE1798,AD1798,AE1798)</f>
        <v>Archers, Fire Spirit, Giant Snowball, Goblin Demolisher, Goblin Drill, Goblin Hut, Mighty Miner, Poison</v>
      </c>
      <c r="AG1798" s="7" t="str">
        <f aca="false">IF(AD1798&lt;AE1798,AE1798,AD1798)</f>
        <v>Barbarian Barrel, Electro Spirit, Fireball, Hunter, Ice Golem, Lumberjack, Royal Hogs, Three Musketeers</v>
      </c>
      <c r="AH1798" s="7" t="str">
        <f aca="false">IF(AD1798=AF1798,AA1798,IF(AA1798="Win","Loss",IF(AA1798="Loss","Win","Draw")))</f>
        <v>Loss</v>
      </c>
      <c r="AI1798" s="7" t="s">
        <v>297</v>
      </c>
    </row>
    <row r="1799" customFormat="false" ht="15" hidden="false" customHeight="true" outlineLevel="0" collapsed="false">
      <c r="A1799" s="7" t="s">
        <v>4400</v>
      </c>
      <c r="B1799" s="7" t="n">
        <v>3</v>
      </c>
      <c r="C1799" s="7" t="s">
        <v>356</v>
      </c>
      <c r="D1799" s="7" t="s">
        <v>357</v>
      </c>
      <c r="E1799" s="7" t="s">
        <v>488</v>
      </c>
      <c r="F1799" s="7" t="s">
        <v>489</v>
      </c>
      <c r="G1799" s="7" t="s">
        <v>4405</v>
      </c>
      <c r="H1799" s="7" t="s">
        <v>491</v>
      </c>
      <c r="I1799" s="7" t="s">
        <v>201</v>
      </c>
      <c r="J1799" s="7" t="s">
        <v>202</v>
      </c>
      <c r="K1799" s="7" t="s">
        <v>129</v>
      </c>
      <c r="L1799" s="7" t="s">
        <v>234</v>
      </c>
      <c r="M1799" s="7" t="s">
        <v>89</v>
      </c>
      <c r="N1799" s="7" t="s">
        <v>403</v>
      </c>
      <c r="O1799" s="7" t="s">
        <v>187</v>
      </c>
      <c r="P1799" s="7" t="s">
        <v>111</v>
      </c>
      <c r="Q1799" s="7" t="s">
        <v>113</v>
      </c>
      <c r="R1799" s="7" t="s">
        <v>108</v>
      </c>
      <c r="S1799" s="7" t="s">
        <v>109</v>
      </c>
      <c r="T1799" s="7" t="s">
        <v>165</v>
      </c>
      <c r="U1799" s="7" t="s">
        <v>117</v>
      </c>
      <c r="V1799" s="7" t="s">
        <v>173</v>
      </c>
      <c r="W1799" s="7" t="s">
        <v>164</v>
      </c>
      <c r="X1799" s="7" t="s">
        <v>88</v>
      </c>
      <c r="Y1799" s="7" t="n">
        <v>0</v>
      </c>
      <c r="Z1799" s="7" t="n">
        <v>2</v>
      </c>
      <c r="AA1799" s="7" t="str">
        <f aca="false">IF(Y1799&gt;Z1799,"Win",IF(Y1799&lt;Z1799,"Loss","Draw"))</f>
        <v>Loss</v>
      </c>
      <c r="AB1799" s="7" t="s">
        <v>99</v>
      </c>
      <c r="AC1799" s="7" t="s">
        <v>99</v>
      </c>
      <c r="AD1799" s="7" t="s">
        <v>4406</v>
      </c>
      <c r="AE1799" s="7" t="s">
        <v>4407</v>
      </c>
      <c r="AF1799" s="7" t="str">
        <f aca="false">IF(AD1799&lt;AE1799,AD1799,AE1799)</f>
        <v>Berserker, Dark Prince, Earthquake, Furnace, Giant Skeleton, Hog Rider, Zap, Zappies</v>
      </c>
      <c r="AG1799" s="7" t="str">
        <f aca="false">IF(AD1799&lt;AE1799,AE1799,AD1799)</f>
        <v>Bomb Tower, Magic Archer, Mega Knight, Miner, Spear Goblins, The Log, Tornado, Wall Breakers</v>
      </c>
      <c r="AH1799" s="7" t="str">
        <f aca="false">IF(AD1799=AF1799,AA1799,IF(AA1799="Win","Loss",IF(AA1799="Loss","Win","Draw")))</f>
        <v>Win</v>
      </c>
      <c r="AI1799" s="7" t="s">
        <v>297</v>
      </c>
    </row>
    <row r="1800" customFormat="false" ht="15" hidden="false" customHeight="true" outlineLevel="0" collapsed="false">
      <c r="A1800" s="5" t="s">
        <v>4408</v>
      </c>
      <c r="B1800" s="5" t="n">
        <v>1</v>
      </c>
      <c r="C1800" s="5" t="s">
        <v>356</v>
      </c>
      <c r="D1800" s="5" t="s">
        <v>357</v>
      </c>
      <c r="E1800" s="5" t="s">
        <v>4409</v>
      </c>
      <c r="F1800" s="5" t="s">
        <v>4410</v>
      </c>
      <c r="G1800" s="5" t="s">
        <v>4411</v>
      </c>
      <c r="H1800" s="5" t="s">
        <v>715</v>
      </c>
      <c r="I1800" s="5" t="s">
        <v>126</v>
      </c>
      <c r="J1800" s="5" t="s">
        <v>219</v>
      </c>
      <c r="K1800" s="5" t="s">
        <v>208</v>
      </c>
      <c r="L1800" s="5" t="s">
        <v>118</v>
      </c>
      <c r="M1800" s="5" t="s">
        <v>150</v>
      </c>
      <c r="N1800" s="5" t="s">
        <v>157</v>
      </c>
      <c r="O1800" s="5" t="s">
        <v>455</v>
      </c>
      <c r="P1800" s="5" t="s">
        <v>449</v>
      </c>
      <c r="Q1800" s="5" t="s">
        <v>84</v>
      </c>
      <c r="R1800" s="5" t="s">
        <v>108</v>
      </c>
      <c r="S1800" s="5" t="s">
        <v>87</v>
      </c>
      <c r="T1800" s="5" t="s">
        <v>115</v>
      </c>
      <c r="U1800" s="5" t="s">
        <v>116</v>
      </c>
      <c r="V1800" s="5" t="s">
        <v>126</v>
      </c>
      <c r="W1800" s="5" t="s">
        <v>118</v>
      </c>
      <c r="X1800" s="5" t="s">
        <v>95</v>
      </c>
      <c r="Y1800" s="5" t="n">
        <v>1</v>
      </c>
      <c r="Z1800" s="5" t="n">
        <v>0</v>
      </c>
      <c r="AA1800" s="5" t="str">
        <f aca="false">IF(Y1800&gt;Z1800,"Win",IF(Y1800&lt;Z1800,"Loss","Draw"))</f>
        <v>Win</v>
      </c>
      <c r="AB1800" s="5" t="s">
        <v>98</v>
      </c>
      <c r="AC1800" s="5" t="s">
        <v>99</v>
      </c>
      <c r="AD1800" s="5" t="s">
        <v>4412</v>
      </c>
      <c r="AE1800" s="5" t="s">
        <v>703</v>
      </c>
      <c r="AF1800" s="5" t="str">
        <f aca="false">IF(AD1800&lt;AE1800,AD1800,AE1800)</f>
        <v>Archers, Barbarian Barrel, Dark Prince, Graveyard, Ice Spirit, Poison, Skeletons, Tesla</v>
      </c>
      <c r="AG1800" s="5" t="str">
        <f aca="false">IF(AD1800&lt;AE1800,AE1800,AD1800)</f>
        <v>Electro Spirit, Elixir Collector, Fire Spirit, Ice Spirit, Skeletons, Valkyrie, Wizard, X-Bow</v>
      </c>
      <c r="AH1800" s="5" t="str">
        <f aca="false">IF(AD1800=AF1800,AA1800,IF(AA1800="Win","Loss",IF(AA1800="Loss","Win","Draw")))</f>
        <v>Loss</v>
      </c>
      <c r="AI1800" s="5" t="s">
        <v>297</v>
      </c>
    </row>
    <row r="1801" customFormat="false" ht="15" hidden="false" customHeight="true" outlineLevel="0" collapsed="false">
      <c r="A1801" s="5" t="s">
        <v>4408</v>
      </c>
      <c r="B1801" s="5" t="n">
        <v>2</v>
      </c>
      <c r="C1801" s="5" t="s">
        <v>356</v>
      </c>
      <c r="D1801" s="5" t="s">
        <v>357</v>
      </c>
      <c r="E1801" s="5" t="s">
        <v>4409</v>
      </c>
      <c r="F1801" s="5" t="s">
        <v>4410</v>
      </c>
      <c r="G1801" s="5" t="s">
        <v>4413</v>
      </c>
      <c r="H1801" s="5" t="s">
        <v>715</v>
      </c>
      <c r="I1801" s="5" t="s">
        <v>185</v>
      </c>
      <c r="J1801" s="5" t="s">
        <v>83</v>
      </c>
      <c r="K1801" s="5" t="s">
        <v>186</v>
      </c>
      <c r="L1801" s="5" t="s">
        <v>88</v>
      </c>
      <c r="M1801" s="5" t="s">
        <v>109</v>
      </c>
      <c r="N1801" s="5" t="s">
        <v>187</v>
      </c>
      <c r="O1801" s="5" t="s">
        <v>111</v>
      </c>
      <c r="P1801" s="5" t="s">
        <v>234</v>
      </c>
      <c r="Q1801" s="5" t="s">
        <v>201</v>
      </c>
      <c r="R1801" s="5" t="s">
        <v>202</v>
      </c>
      <c r="S1801" s="5" t="s">
        <v>233</v>
      </c>
      <c r="T1801" s="5" t="s">
        <v>111</v>
      </c>
      <c r="U1801" s="5" t="s">
        <v>88</v>
      </c>
      <c r="V1801" s="5" t="s">
        <v>157</v>
      </c>
      <c r="W1801" s="5" t="s">
        <v>204</v>
      </c>
      <c r="X1801" s="5" t="s">
        <v>234</v>
      </c>
      <c r="Y1801" s="5" t="n">
        <v>1</v>
      </c>
      <c r="Z1801" s="5" t="n">
        <v>0</v>
      </c>
      <c r="AA1801" s="5" t="str">
        <f aca="false">IF(Y1801&gt;Z1801,"Win",IF(Y1801&lt;Z1801,"Loss","Draw"))</f>
        <v>Win</v>
      </c>
      <c r="AB1801" s="5" t="s">
        <v>98</v>
      </c>
      <c r="AC1801" s="5" t="s">
        <v>99</v>
      </c>
      <c r="AD1801" s="5" t="s">
        <v>4414</v>
      </c>
      <c r="AE1801" s="5" t="s">
        <v>380</v>
      </c>
      <c r="AF1801" s="5" t="str">
        <f aca="false">IF(AD1801&lt;AE1801,AD1801,AE1801)</f>
        <v>Balloon, Berserker, Bomb Tower, Executioner, Miner, Monk, Tornado, Zap</v>
      </c>
      <c r="AG1801" s="5" t="str">
        <f aca="false">IF(AD1801&lt;AE1801,AE1801,AD1801)</f>
        <v>Bats, Berserker, Bomb Tower, Fire Spirit, Magic Archer, Miner, Royal Delivery, Wall Breakers</v>
      </c>
      <c r="AH1801" s="5" t="str">
        <f aca="false">IF(AD1801=AF1801,AA1801,IF(AA1801="Win","Loss",IF(AA1801="Loss","Win","Draw")))</f>
        <v>Win</v>
      </c>
      <c r="AI1801" s="5" t="s">
        <v>297</v>
      </c>
    </row>
    <row r="1802" customFormat="false" ht="15" hidden="false" customHeight="true" outlineLevel="0" collapsed="false">
      <c r="A1802" s="5" t="s">
        <v>4408</v>
      </c>
      <c r="B1802" s="5" t="n">
        <v>3</v>
      </c>
      <c r="C1802" s="5" t="s">
        <v>356</v>
      </c>
      <c r="D1802" s="5" t="s">
        <v>357</v>
      </c>
      <c r="E1802" s="5" t="s">
        <v>4409</v>
      </c>
      <c r="F1802" s="5" t="s">
        <v>4410</v>
      </c>
      <c r="G1802" s="5" t="s">
        <v>4415</v>
      </c>
      <c r="H1802" s="5" t="s">
        <v>715</v>
      </c>
      <c r="I1802" s="5" t="s">
        <v>84</v>
      </c>
      <c r="J1802" s="5" t="s">
        <v>91</v>
      </c>
      <c r="K1802" s="5" t="s">
        <v>87</v>
      </c>
      <c r="L1802" s="5" t="s">
        <v>97</v>
      </c>
      <c r="M1802" s="5" t="s">
        <v>143</v>
      </c>
      <c r="N1802" s="5" t="s">
        <v>89</v>
      </c>
      <c r="O1802" s="5" t="s">
        <v>164</v>
      </c>
      <c r="P1802" s="5" t="s">
        <v>165</v>
      </c>
      <c r="Q1802" s="5" t="s">
        <v>137</v>
      </c>
      <c r="R1802" s="5" t="s">
        <v>91</v>
      </c>
      <c r="S1802" s="5" t="s">
        <v>153</v>
      </c>
      <c r="T1802" s="5" t="s">
        <v>138</v>
      </c>
      <c r="U1802" s="5" t="s">
        <v>97</v>
      </c>
      <c r="V1802" s="5" t="s">
        <v>93</v>
      </c>
      <c r="W1802" s="5" t="s">
        <v>150</v>
      </c>
      <c r="X1802" s="5" t="s">
        <v>89</v>
      </c>
      <c r="Y1802" s="5" t="n">
        <v>0</v>
      </c>
      <c r="Z1802" s="5" t="n">
        <v>1</v>
      </c>
      <c r="AA1802" s="5" t="str">
        <f aca="false">IF(Y1802&gt;Z1802,"Win",IF(Y1802&lt;Z1802,"Loss","Draw"))</f>
        <v>Loss</v>
      </c>
      <c r="AB1802" s="5" t="s">
        <v>98</v>
      </c>
      <c r="AC1802" s="5" t="s">
        <v>99</v>
      </c>
      <c r="AD1802" s="5" t="s">
        <v>4416</v>
      </c>
      <c r="AE1802" s="5" t="s">
        <v>4417</v>
      </c>
      <c r="AF1802" s="5" t="str">
        <f aca="false">IF(AD1802&lt;AE1802,AD1802,AE1802)</f>
        <v>Archers, Earthquake, Goblins, Heal Spirit, Hog Rider, Ronin, Tesla, The Log</v>
      </c>
      <c r="AG1802" s="5" t="str">
        <f aca="false">IF(AD1802&lt;AE1802,AE1802,AD1802)</f>
        <v>Cannon, Electro Spirit, Fireball, Goblin Demolisher, Goblin Drill, Goblins, Ronin, The Log</v>
      </c>
      <c r="AH1802" s="5" t="str">
        <f aca="false">IF(AD1802=AF1802,AA1802,IF(AA1802="Win","Loss",IF(AA1802="Loss","Win","Draw")))</f>
        <v>Loss</v>
      </c>
      <c r="AI1802" s="5" t="s">
        <v>297</v>
      </c>
    </row>
    <row r="1803" customFormat="false" ht="15" hidden="false" customHeight="true" outlineLevel="0" collapsed="false">
      <c r="A1803" s="7" t="s">
        <v>4418</v>
      </c>
      <c r="B1803" s="7" t="n">
        <v>1</v>
      </c>
      <c r="C1803" s="7" t="s">
        <v>356</v>
      </c>
      <c r="D1803" s="7" t="s">
        <v>357</v>
      </c>
      <c r="E1803" s="7" t="s">
        <v>4409</v>
      </c>
      <c r="F1803" s="7" t="s">
        <v>4410</v>
      </c>
      <c r="G1803" s="7" t="s">
        <v>4419</v>
      </c>
      <c r="H1803" s="7" t="s">
        <v>163</v>
      </c>
      <c r="I1803" s="7" t="s">
        <v>114</v>
      </c>
      <c r="J1803" s="7" t="s">
        <v>151</v>
      </c>
      <c r="K1803" s="7" t="s">
        <v>137</v>
      </c>
      <c r="L1803" s="7" t="s">
        <v>242</v>
      </c>
      <c r="M1803" s="7" t="s">
        <v>153</v>
      </c>
      <c r="N1803" s="7" t="s">
        <v>116</v>
      </c>
      <c r="O1803" s="7" t="s">
        <v>126</v>
      </c>
      <c r="P1803" s="7" t="s">
        <v>157</v>
      </c>
      <c r="Q1803" s="7" t="s">
        <v>177</v>
      </c>
      <c r="R1803" s="7" t="s">
        <v>188</v>
      </c>
      <c r="S1803" s="7" t="s">
        <v>83</v>
      </c>
      <c r="T1803" s="7" t="s">
        <v>133</v>
      </c>
      <c r="U1803" s="7" t="s">
        <v>215</v>
      </c>
      <c r="V1803" s="7" t="s">
        <v>93</v>
      </c>
      <c r="W1803" s="7" t="s">
        <v>173</v>
      </c>
      <c r="X1803" s="7" t="s">
        <v>95</v>
      </c>
      <c r="Y1803" s="7" t="n">
        <v>0</v>
      </c>
      <c r="Z1803" s="7" t="n">
        <v>1</v>
      </c>
      <c r="AA1803" s="7" t="str">
        <f aca="false">IF(Y1803&gt;Z1803,"Win",IF(Y1803&lt;Z1803,"Loss","Draw"))</f>
        <v>Loss</v>
      </c>
      <c r="AB1803" s="7" t="s">
        <v>99</v>
      </c>
      <c r="AC1803" s="7" t="s">
        <v>99</v>
      </c>
      <c r="AD1803" s="7" t="s">
        <v>4420</v>
      </c>
      <c r="AE1803" s="7" t="s">
        <v>2308</v>
      </c>
      <c r="AF1803" s="7" t="str">
        <f aca="false">IF(AD1803&lt;AE1803,AD1803,AE1803)</f>
        <v>Barbarian Barrel, Fireball, Fisherman, Monk, Mother Witch, Royal Giant, Tombstone, Zappies</v>
      </c>
      <c r="AG1803" s="7" t="str">
        <f aca="false">IF(AD1803&lt;AE1803,AE1803,AD1803)</f>
        <v>Bomber, Cannon, Fire Spirit, Giant Snowball, Goblin Drill, Mighty Miner, Poison, Skeletons</v>
      </c>
      <c r="AH1803" s="7" t="str">
        <f aca="false">IF(AD1803=AF1803,AA1803,IF(AA1803="Win","Loss",IF(AA1803="Loss","Win","Draw")))</f>
        <v>Win</v>
      </c>
      <c r="AI1803" s="7" t="s">
        <v>297</v>
      </c>
    </row>
    <row r="1804" customFormat="false" ht="15" hidden="false" customHeight="true" outlineLevel="0" collapsed="false">
      <c r="A1804" s="7" t="s">
        <v>4418</v>
      </c>
      <c r="B1804" s="7" t="n">
        <v>2</v>
      </c>
      <c r="C1804" s="7" t="s">
        <v>356</v>
      </c>
      <c r="D1804" s="7" t="s">
        <v>357</v>
      </c>
      <c r="E1804" s="7" t="s">
        <v>4409</v>
      </c>
      <c r="F1804" s="7" t="s">
        <v>4410</v>
      </c>
      <c r="G1804" s="7" t="s">
        <v>4421</v>
      </c>
      <c r="H1804" s="7" t="s">
        <v>715</v>
      </c>
      <c r="I1804" s="7" t="s">
        <v>201</v>
      </c>
      <c r="J1804" s="7" t="s">
        <v>123</v>
      </c>
      <c r="K1804" s="7" t="s">
        <v>202</v>
      </c>
      <c r="L1804" s="7" t="s">
        <v>111</v>
      </c>
      <c r="M1804" s="7" t="s">
        <v>88</v>
      </c>
      <c r="N1804" s="7" t="s">
        <v>89</v>
      </c>
      <c r="O1804" s="7" t="s">
        <v>234</v>
      </c>
      <c r="P1804" s="7" t="s">
        <v>187</v>
      </c>
      <c r="Q1804" s="7" t="s">
        <v>219</v>
      </c>
      <c r="R1804" s="7" t="s">
        <v>91</v>
      </c>
      <c r="S1804" s="7" t="s">
        <v>107</v>
      </c>
      <c r="T1804" s="7" t="s">
        <v>165</v>
      </c>
      <c r="U1804" s="7" t="s">
        <v>117</v>
      </c>
      <c r="V1804" s="7" t="s">
        <v>85</v>
      </c>
      <c r="W1804" s="7" t="s">
        <v>118</v>
      </c>
      <c r="X1804" s="7" t="s">
        <v>89</v>
      </c>
      <c r="Y1804" s="7" t="n">
        <v>0</v>
      </c>
      <c r="Z1804" s="7" t="n">
        <v>1</v>
      </c>
      <c r="AA1804" s="7" t="str">
        <f aca="false">IF(Y1804&gt;Z1804,"Win",IF(Y1804&lt;Z1804,"Loss","Draw"))</f>
        <v>Loss</v>
      </c>
      <c r="AB1804" s="7" t="s">
        <v>99</v>
      </c>
      <c r="AC1804" s="7" t="s">
        <v>99</v>
      </c>
      <c r="AD1804" s="7" t="s">
        <v>1151</v>
      </c>
      <c r="AE1804" s="7" t="s">
        <v>4422</v>
      </c>
      <c r="AF1804" s="7" t="str">
        <f aca="false">IF(AD1804&lt;AE1804,AD1804,AE1804)</f>
        <v>Berserker, Bomb Tower, Goblinstein, Magic Archer, Miner, The Log, Tornado, Wall Breakers</v>
      </c>
      <c r="AG1804" s="7" t="str">
        <f aca="false">IF(AD1804&lt;AE1804,AE1804,AD1804)</f>
        <v>Giant Skeleton, Goblin Cage, Goblins, Hog Rider, Ice Spirit, Lightning, The Log, Wizard</v>
      </c>
      <c r="AH1804" s="7" t="str">
        <f aca="false">IF(AD1804=AF1804,AA1804,IF(AA1804="Win","Loss",IF(AA1804="Loss","Win","Draw")))</f>
        <v>Loss</v>
      </c>
      <c r="AI1804" s="7" t="s">
        <v>297</v>
      </c>
    </row>
    <row r="1805" customFormat="false" ht="15" hidden="false" customHeight="true" outlineLevel="0" collapsed="false">
      <c r="A1805" s="7" t="s">
        <v>4418</v>
      </c>
      <c r="B1805" s="7" t="n">
        <v>3</v>
      </c>
      <c r="C1805" s="7" t="s">
        <v>356</v>
      </c>
      <c r="D1805" s="7" t="s">
        <v>357</v>
      </c>
      <c r="E1805" s="7" t="s">
        <v>4409</v>
      </c>
      <c r="F1805" s="7" t="s">
        <v>4410</v>
      </c>
      <c r="G1805" s="7" t="s">
        <v>4423</v>
      </c>
      <c r="H1805" s="7" t="s">
        <v>715</v>
      </c>
      <c r="I1805" s="7" t="s">
        <v>177</v>
      </c>
      <c r="J1805" s="7" t="s">
        <v>83</v>
      </c>
      <c r="K1805" s="7" t="s">
        <v>257</v>
      </c>
      <c r="L1805" s="7" t="s">
        <v>150</v>
      </c>
      <c r="M1805" s="7" t="s">
        <v>215</v>
      </c>
      <c r="N1805" s="7" t="s">
        <v>93</v>
      </c>
      <c r="O1805" s="7" t="s">
        <v>173</v>
      </c>
      <c r="P1805" s="7" t="s">
        <v>95</v>
      </c>
      <c r="Q1805" s="7" t="s">
        <v>185</v>
      </c>
      <c r="R1805" s="7" t="s">
        <v>186</v>
      </c>
      <c r="S1805" s="7" t="s">
        <v>114</v>
      </c>
      <c r="T1805" s="7" t="s">
        <v>111</v>
      </c>
      <c r="U1805" s="7" t="s">
        <v>241</v>
      </c>
      <c r="V1805" s="7" t="s">
        <v>187</v>
      </c>
      <c r="W1805" s="7" t="s">
        <v>193</v>
      </c>
      <c r="X1805" s="7" t="s">
        <v>234</v>
      </c>
      <c r="Y1805" s="7" t="n">
        <v>1</v>
      </c>
      <c r="Z1805" s="7" t="n">
        <v>0</v>
      </c>
      <c r="AA1805" s="7" t="str">
        <f aca="false">IF(Y1805&gt;Z1805,"Win",IF(Y1805&lt;Z1805,"Loss","Draw"))</f>
        <v>Win</v>
      </c>
      <c r="AB1805" s="7" t="s">
        <v>99</v>
      </c>
      <c r="AC1805" s="7" t="s">
        <v>99</v>
      </c>
      <c r="AD1805" s="7" t="s">
        <v>4424</v>
      </c>
      <c r="AE1805" s="7" t="s">
        <v>4425</v>
      </c>
      <c r="AF1805" s="7" t="str">
        <f aca="false">IF(AD1805&lt;AE1805,AD1805,AE1805)</f>
        <v>Balloon, Bomb Tower, Executioner, Giant Snowball, Guards, Knight, Miner, Tornado</v>
      </c>
      <c r="AG1805" s="7" t="str">
        <f aca="false">IF(AD1805&lt;AE1805,AE1805,AD1805)</f>
        <v>Barbarian Barrel, Electro Spirit, Fireball, Fisherman, Hunter, Monk, Royal Giant, Zappies</v>
      </c>
      <c r="AH1805" s="7" t="str">
        <f aca="false">IF(AD1805=AF1805,AA1805,IF(AA1805="Win","Loss",IF(AA1805="Loss","Win","Draw")))</f>
        <v>Loss</v>
      </c>
      <c r="AI1805" s="7" t="s">
        <v>297</v>
      </c>
    </row>
    <row r="1806" customFormat="false" ht="15" hidden="false" customHeight="true" outlineLevel="0" collapsed="false">
      <c r="A1806" s="7" t="s">
        <v>4426</v>
      </c>
      <c r="B1806" s="7" t="n">
        <v>1</v>
      </c>
      <c r="C1806" s="7" t="s">
        <v>356</v>
      </c>
      <c r="D1806" s="7" t="s">
        <v>357</v>
      </c>
      <c r="E1806" s="7" t="s">
        <v>4409</v>
      </c>
      <c r="F1806" s="7" t="s">
        <v>4410</v>
      </c>
      <c r="G1806" s="7" t="s">
        <v>4427</v>
      </c>
      <c r="H1806" s="7" t="s">
        <v>715</v>
      </c>
      <c r="I1806" s="7" t="s">
        <v>127</v>
      </c>
      <c r="J1806" s="7" t="s">
        <v>128</v>
      </c>
      <c r="K1806" s="7" t="s">
        <v>124</v>
      </c>
      <c r="L1806" s="7" t="s">
        <v>133</v>
      </c>
      <c r="M1806" s="7" t="s">
        <v>97</v>
      </c>
      <c r="N1806" s="7" t="s">
        <v>131</v>
      </c>
      <c r="O1806" s="7" t="s">
        <v>173</v>
      </c>
      <c r="P1806" s="7" t="s">
        <v>130</v>
      </c>
      <c r="Q1806" s="7" t="s">
        <v>152</v>
      </c>
      <c r="R1806" s="7" t="s">
        <v>128</v>
      </c>
      <c r="S1806" s="7" t="s">
        <v>107</v>
      </c>
      <c r="T1806" s="7" t="s">
        <v>306</v>
      </c>
      <c r="U1806" s="7" t="s">
        <v>85</v>
      </c>
      <c r="V1806" s="7" t="s">
        <v>307</v>
      </c>
      <c r="W1806" s="7" t="s">
        <v>187</v>
      </c>
      <c r="X1806" s="7" t="s">
        <v>95</v>
      </c>
      <c r="Y1806" s="7" t="n">
        <v>3</v>
      </c>
      <c r="Z1806" s="7" t="n">
        <v>0</v>
      </c>
      <c r="AA1806" s="7" t="str">
        <f aca="false">IF(Y1806&gt;Z1806,"Win",IF(Y1806&lt;Z1806,"Loss","Draw"))</f>
        <v>Win</v>
      </c>
      <c r="AB1806" s="7" t="s">
        <v>99</v>
      </c>
      <c r="AC1806" s="7" t="s">
        <v>99</v>
      </c>
      <c r="AD1806" s="7" t="s">
        <v>4428</v>
      </c>
      <c r="AE1806" s="7" t="s">
        <v>603</v>
      </c>
      <c r="AF1806" s="7" t="str">
        <f aca="false">IF(AD1806&lt;AE1806,AD1806,AE1806)</f>
        <v>Arrows, Bandit, Battle Ram, Golden Knight, Mother Witch, Ronin, Royal Ghost, Zappies</v>
      </c>
      <c r="AG1806" s="7" t="str">
        <f aca="false">IF(AD1806&lt;AE1806,AE1806,AD1806)</f>
        <v>Baby Dragon, Barbarian Barrel, Goblin Cage, Golden Knight, Golem, Ice Wizard, Lightning, Tornado</v>
      </c>
      <c r="AH1806" s="7" t="str">
        <f aca="false">IF(AD1806=AF1806,AA1806,IF(AA1806="Win","Loss",IF(AA1806="Loss","Win","Draw")))</f>
        <v>Win</v>
      </c>
      <c r="AI1806" s="7" t="s">
        <v>297</v>
      </c>
    </row>
    <row r="1807" customFormat="false" ht="15" hidden="false" customHeight="true" outlineLevel="0" collapsed="false">
      <c r="A1807" s="7" t="s">
        <v>4426</v>
      </c>
      <c r="B1807" s="7" t="n">
        <v>2</v>
      </c>
      <c r="C1807" s="7" t="s">
        <v>356</v>
      </c>
      <c r="D1807" s="7" t="s">
        <v>357</v>
      </c>
      <c r="E1807" s="7" t="s">
        <v>4409</v>
      </c>
      <c r="F1807" s="7" t="s">
        <v>4410</v>
      </c>
      <c r="G1807" s="7" t="s">
        <v>4429</v>
      </c>
      <c r="H1807" s="7" t="s">
        <v>163</v>
      </c>
      <c r="I1807" s="7" t="s">
        <v>152</v>
      </c>
      <c r="J1807" s="7" t="s">
        <v>188</v>
      </c>
      <c r="K1807" s="7" t="s">
        <v>241</v>
      </c>
      <c r="L1807" s="7" t="s">
        <v>115</v>
      </c>
      <c r="M1807" s="7" t="s">
        <v>116</v>
      </c>
      <c r="N1807" s="7" t="s">
        <v>307</v>
      </c>
      <c r="O1807" s="7" t="s">
        <v>187</v>
      </c>
      <c r="P1807" s="7" t="s">
        <v>95</v>
      </c>
      <c r="Q1807" s="7" t="s">
        <v>201</v>
      </c>
      <c r="R1807" s="7" t="s">
        <v>337</v>
      </c>
      <c r="S1807" s="7" t="s">
        <v>203</v>
      </c>
      <c r="T1807" s="7" t="s">
        <v>159</v>
      </c>
      <c r="U1807" s="7" t="s">
        <v>157</v>
      </c>
      <c r="V1807" s="7" t="s">
        <v>126</v>
      </c>
      <c r="W1807" s="7" t="s">
        <v>118</v>
      </c>
      <c r="X1807" s="7" t="s">
        <v>119</v>
      </c>
      <c r="Y1807" s="7" t="n">
        <v>0</v>
      </c>
      <c r="Z1807" s="7" t="n">
        <v>1</v>
      </c>
      <c r="AA1807" s="7" t="str">
        <f aca="false">IF(Y1807&gt;Z1807,"Win",IF(Y1807&lt;Z1807,"Loss","Draw"))</f>
        <v>Loss</v>
      </c>
      <c r="AB1807" s="7" t="s">
        <v>99</v>
      </c>
      <c r="AC1807" s="7" t="s">
        <v>99</v>
      </c>
      <c r="AD1807" s="7" t="s">
        <v>3597</v>
      </c>
      <c r="AE1807" s="7" t="s">
        <v>4430</v>
      </c>
      <c r="AF1807" s="7" t="str">
        <f aca="false">IF(AD1807&lt;AE1807,AD1807,AE1807)</f>
        <v>Baby Dragon, Barbarian Barrel, Graveyard, Ice Wizard, Knight, Poison, Tombstone, Tornado</v>
      </c>
      <c r="AG1807" s="7" t="str">
        <f aca="false">IF(AD1807&lt;AE1807,AE1807,AD1807)</f>
        <v>Boss Bandit, Dart Goblin, Fire Spirit, Goblin Barrel, Goblin Hut, Ice Spirit, Skeletons, Wall Breakers</v>
      </c>
      <c r="AH1807" s="7" t="str">
        <f aca="false">IF(AD1807=AF1807,AA1807,IF(AA1807="Win","Loss",IF(AA1807="Loss","Win","Draw")))</f>
        <v>Loss</v>
      </c>
      <c r="AI1807" s="7" t="s">
        <v>297</v>
      </c>
    </row>
    <row r="1808" customFormat="false" ht="15" hidden="false" customHeight="true" outlineLevel="0" collapsed="false">
      <c r="A1808" s="7" t="s">
        <v>4426</v>
      </c>
      <c r="B1808" s="7" t="n">
        <v>3</v>
      </c>
      <c r="C1808" s="7" t="s">
        <v>356</v>
      </c>
      <c r="D1808" s="7" t="s">
        <v>357</v>
      </c>
      <c r="E1808" s="7" t="s">
        <v>4409</v>
      </c>
      <c r="F1808" s="7" t="s">
        <v>4410</v>
      </c>
      <c r="G1808" s="7" t="s">
        <v>4431</v>
      </c>
      <c r="H1808" s="7" t="s">
        <v>715</v>
      </c>
      <c r="I1808" s="7" t="s">
        <v>407</v>
      </c>
      <c r="J1808" s="7" t="s">
        <v>151</v>
      </c>
      <c r="K1808" s="7" t="s">
        <v>87</v>
      </c>
      <c r="L1808" s="7" t="s">
        <v>164</v>
      </c>
      <c r="M1808" s="7" t="s">
        <v>150</v>
      </c>
      <c r="N1808" s="7" t="s">
        <v>165</v>
      </c>
      <c r="O1808" s="7" t="s">
        <v>126</v>
      </c>
      <c r="P1808" s="7" t="s">
        <v>91</v>
      </c>
      <c r="Q1808" s="7" t="s">
        <v>177</v>
      </c>
      <c r="R1808" s="7" t="s">
        <v>83</v>
      </c>
      <c r="S1808" s="7" t="s">
        <v>219</v>
      </c>
      <c r="T1808" s="7" t="s">
        <v>91</v>
      </c>
      <c r="U1808" s="7" t="s">
        <v>215</v>
      </c>
      <c r="V1808" s="7" t="s">
        <v>93</v>
      </c>
      <c r="W1808" s="7" t="s">
        <v>150</v>
      </c>
      <c r="X1808" s="7" t="s">
        <v>89</v>
      </c>
      <c r="Y1808" s="7" t="n">
        <v>0</v>
      </c>
      <c r="Z1808" s="7" t="n">
        <v>1</v>
      </c>
      <c r="AA1808" s="7" t="str">
        <f aca="false">IF(Y1808&gt;Z1808,"Win",IF(Y1808&lt;Z1808,"Loss","Draw"))</f>
        <v>Loss</v>
      </c>
      <c r="AB1808" s="7" t="s">
        <v>99</v>
      </c>
      <c r="AC1808" s="7" t="s">
        <v>99</v>
      </c>
      <c r="AD1808" s="7" t="s">
        <v>4432</v>
      </c>
      <c r="AE1808" s="7" t="s">
        <v>4433</v>
      </c>
      <c r="AF1808" s="7" t="str">
        <f aca="false">IF(AD1808&lt;AE1808,AD1808,AE1808)</f>
        <v>Earthquake, Electro Spirit, Firecracker, Goblins, Hog Rider, Mighty Miner, Skeletons, Tesla</v>
      </c>
      <c r="AG1808" s="7" t="str">
        <f aca="false">IF(AD1808&lt;AE1808,AE1808,AD1808)</f>
        <v>Electro Spirit, Fireball, Fisherman, Goblins, Monk, Royal Giant, The Log, Wizard</v>
      </c>
      <c r="AH1808" s="7" t="str">
        <f aca="false">IF(AD1808=AF1808,AA1808,IF(AA1808="Win","Loss",IF(AA1808="Loss","Win","Draw")))</f>
        <v>Loss</v>
      </c>
      <c r="AI1808" s="7" t="s">
        <v>297</v>
      </c>
    </row>
    <row r="1809" customFormat="false" ht="15" hidden="false" customHeight="true" outlineLevel="0" collapsed="false">
      <c r="A1809" s="7" t="s">
        <v>4434</v>
      </c>
      <c r="B1809" s="7" t="n">
        <v>1</v>
      </c>
      <c r="C1809" s="7" t="s">
        <v>356</v>
      </c>
      <c r="D1809" s="7" t="s">
        <v>357</v>
      </c>
      <c r="E1809" s="7" t="s">
        <v>4409</v>
      </c>
      <c r="F1809" s="7" t="s">
        <v>4410</v>
      </c>
      <c r="G1809" s="7" t="s">
        <v>4435</v>
      </c>
      <c r="H1809" s="7" t="s">
        <v>163</v>
      </c>
      <c r="I1809" s="7" t="s">
        <v>127</v>
      </c>
      <c r="J1809" s="7" t="s">
        <v>219</v>
      </c>
      <c r="K1809" s="7" t="s">
        <v>141</v>
      </c>
      <c r="L1809" s="7" t="s">
        <v>117</v>
      </c>
      <c r="M1809" s="7" t="s">
        <v>108</v>
      </c>
      <c r="N1809" s="7" t="s">
        <v>93</v>
      </c>
      <c r="O1809" s="7" t="s">
        <v>173</v>
      </c>
      <c r="P1809" s="7" t="s">
        <v>95</v>
      </c>
      <c r="Q1809" s="7" t="s">
        <v>152</v>
      </c>
      <c r="R1809" s="7" t="s">
        <v>241</v>
      </c>
      <c r="S1809" s="7" t="s">
        <v>107</v>
      </c>
      <c r="T1809" s="7" t="s">
        <v>115</v>
      </c>
      <c r="U1809" s="7" t="s">
        <v>116</v>
      </c>
      <c r="V1809" s="7" t="s">
        <v>307</v>
      </c>
      <c r="W1809" s="7" t="s">
        <v>187</v>
      </c>
      <c r="X1809" s="7" t="s">
        <v>95</v>
      </c>
      <c r="Y1809" s="7" t="n">
        <v>0</v>
      </c>
      <c r="Z1809" s="7" t="n">
        <v>1</v>
      </c>
      <c r="AA1809" s="7" t="str">
        <f aca="false">IF(Y1809&gt;Z1809,"Win",IF(Y1809&lt;Z1809,"Loss","Draw"))</f>
        <v>Loss</v>
      </c>
      <c r="AB1809" s="7" t="s">
        <v>99</v>
      </c>
      <c r="AC1809" s="7" t="s">
        <v>99</v>
      </c>
      <c r="AD1809" s="7" t="s">
        <v>4436</v>
      </c>
      <c r="AE1809" s="7" t="s">
        <v>4437</v>
      </c>
      <c r="AF1809" s="7" t="str">
        <f aca="false">IF(AD1809&lt;AE1809,AD1809,AE1809)</f>
        <v>Baby Dragon, Barbarian Barrel, Goblin Cage, Graveyard, Ice Wizard, Knight, Poison, Tornado</v>
      </c>
      <c r="AG1809" s="7" t="str">
        <f aca="false">IF(AD1809&lt;AE1809,AE1809,AD1809)</f>
        <v>Barbarian Barrel, Battle Ram, Dark Prince, Fireball, Giant Skeleton, Lumberjack, Wizard, Zappies</v>
      </c>
      <c r="AH1809" s="7" t="str">
        <f aca="false">IF(AD1809=AF1809,AA1809,IF(AA1809="Win","Loss",IF(AA1809="Loss","Win","Draw")))</f>
        <v>Win</v>
      </c>
      <c r="AI1809" s="7" t="s">
        <v>297</v>
      </c>
    </row>
    <row r="1810" customFormat="false" ht="15" hidden="false" customHeight="true" outlineLevel="0" collapsed="false">
      <c r="A1810" s="7" t="s">
        <v>4434</v>
      </c>
      <c r="B1810" s="7" t="n">
        <v>2</v>
      </c>
      <c r="C1810" s="7" t="s">
        <v>356</v>
      </c>
      <c r="D1810" s="7" t="s">
        <v>357</v>
      </c>
      <c r="E1810" s="7" t="s">
        <v>4409</v>
      </c>
      <c r="F1810" s="7" t="s">
        <v>4410</v>
      </c>
      <c r="G1810" s="7" t="s">
        <v>4438</v>
      </c>
      <c r="H1810" s="7" t="s">
        <v>163</v>
      </c>
      <c r="I1810" s="7" t="s">
        <v>152</v>
      </c>
      <c r="J1810" s="7" t="s">
        <v>128</v>
      </c>
      <c r="K1810" s="7" t="s">
        <v>107</v>
      </c>
      <c r="L1810" s="7" t="s">
        <v>387</v>
      </c>
      <c r="M1810" s="7" t="s">
        <v>158</v>
      </c>
      <c r="N1810" s="7" t="s">
        <v>85</v>
      </c>
      <c r="O1810" s="7" t="s">
        <v>139</v>
      </c>
      <c r="P1810" s="7" t="s">
        <v>187</v>
      </c>
      <c r="Q1810" s="7" t="s">
        <v>137</v>
      </c>
      <c r="R1810" s="7" t="s">
        <v>202</v>
      </c>
      <c r="S1810" s="7" t="s">
        <v>114</v>
      </c>
      <c r="T1810" s="7" t="s">
        <v>108</v>
      </c>
      <c r="U1810" s="7" t="s">
        <v>249</v>
      </c>
      <c r="V1810" s="7" t="s">
        <v>193</v>
      </c>
      <c r="W1810" s="7" t="s">
        <v>157</v>
      </c>
      <c r="X1810" s="7" t="s">
        <v>234</v>
      </c>
      <c r="Y1810" s="7" t="n">
        <v>0</v>
      </c>
      <c r="Z1810" s="7" t="n">
        <v>1</v>
      </c>
      <c r="AA1810" s="7" t="str">
        <f aca="false">IF(Y1810&gt;Z1810,"Win",IF(Y1810&lt;Z1810,"Loss","Draw"))</f>
        <v>Loss</v>
      </c>
      <c r="AB1810" s="7" t="s">
        <v>99</v>
      </c>
      <c r="AC1810" s="7" t="s">
        <v>99</v>
      </c>
      <c r="AD1810" s="7" t="s">
        <v>4439</v>
      </c>
      <c r="AE1810" s="7" t="s">
        <v>4440</v>
      </c>
      <c r="AF1810" s="7" t="str">
        <f aca="false">IF(AD1810&lt;AE1810,AD1810,AE1810)</f>
        <v>Baby Dragon, Bowler, Electro Giant, Goblin Cage, Golden Knight, Lightning, Mega Minion, Tornado</v>
      </c>
      <c r="AG1810" s="7" t="str">
        <f aca="false">IF(AD1810&lt;AE1810,AE1810,AD1810)</f>
        <v>Bomb Tower, Dark Prince, Fire Spirit, Giant Snowball, Goblin Drill, Guards, Magic Archer, Rocket</v>
      </c>
      <c r="AH1810" s="7" t="str">
        <f aca="false">IF(AD1810=AF1810,AA1810,IF(AA1810="Win","Loss",IF(AA1810="Loss","Win","Draw")))</f>
        <v>Loss</v>
      </c>
      <c r="AI1810" s="7" t="s">
        <v>297</v>
      </c>
    </row>
    <row r="1811" customFormat="false" ht="15" hidden="false" customHeight="true" outlineLevel="0" collapsed="false">
      <c r="A1811" s="7" t="s">
        <v>4434</v>
      </c>
      <c r="B1811" s="7" t="n">
        <v>3</v>
      </c>
      <c r="C1811" s="7" t="s">
        <v>356</v>
      </c>
      <c r="D1811" s="7" t="s">
        <v>357</v>
      </c>
      <c r="E1811" s="7" t="s">
        <v>4409</v>
      </c>
      <c r="F1811" s="7" t="s">
        <v>4410</v>
      </c>
      <c r="G1811" s="7" t="s">
        <v>4441</v>
      </c>
      <c r="H1811" s="7" t="s">
        <v>163</v>
      </c>
      <c r="I1811" s="7" t="s">
        <v>82</v>
      </c>
      <c r="J1811" s="7" t="s">
        <v>151</v>
      </c>
      <c r="K1811" s="7" t="s">
        <v>84</v>
      </c>
      <c r="L1811" s="7" t="s">
        <v>119</v>
      </c>
      <c r="M1811" s="7" t="s">
        <v>126</v>
      </c>
      <c r="N1811" s="7" t="s">
        <v>150</v>
      </c>
      <c r="O1811" s="7" t="s">
        <v>89</v>
      </c>
      <c r="P1811" s="7" t="s">
        <v>116</v>
      </c>
      <c r="Q1811" s="7" t="s">
        <v>129</v>
      </c>
      <c r="R1811" s="7" t="s">
        <v>91</v>
      </c>
      <c r="S1811" s="7" t="s">
        <v>124</v>
      </c>
      <c r="T1811" s="7" t="s">
        <v>223</v>
      </c>
      <c r="U1811" s="7" t="s">
        <v>112</v>
      </c>
      <c r="V1811" s="7" t="s">
        <v>93</v>
      </c>
      <c r="W1811" s="7" t="s">
        <v>113</v>
      </c>
      <c r="X1811" s="7" t="s">
        <v>109</v>
      </c>
      <c r="Y1811" s="7" t="n">
        <v>0</v>
      </c>
      <c r="Z1811" s="7" t="n">
        <v>1</v>
      </c>
      <c r="AA1811" s="7" t="str">
        <f aca="false">IF(Y1811&gt;Z1811,"Win",IF(Y1811&lt;Z1811,"Loss","Draw"))</f>
        <v>Loss</v>
      </c>
      <c r="AB1811" s="7" t="s">
        <v>99</v>
      </c>
      <c r="AC1811" s="7" t="s">
        <v>99</v>
      </c>
      <c r="AD1811" s="7" t="s">
        <v>4442</v>
      </c>
      <c r="AE1811" s="7" t="s">
        <v>1500</v>
      </c>
      <c r="AF1811" s="7" t="str">
        <f aca="false">IF(AD1811&lt;AE1811,AD1811,AE1811)</f>
        <v>Archers, Electro Spirit, Goblin Hut, Mighty Miner, Poison, Royal Hogs, Skeletons, The Log</v>
      </c>
      <c r="AG1811" s="7" t="str">
        <f aca="false">IF(AD1811&lt;AE1811,AE1811,AD1811)</f>
        <v>Fireball, Furnace, Goblins, Mega Knight, Ram Rider, Royal Ghost, Spirit Empress, Zap</v>
      </c>
      <c r="AH1811" s="7" t="str">
        <f aca="false">IF(AD1811=AF1811,AA1811,IF(AA1811="Win","Loss",IF(AA1811="Loss","Win","Draw")))</f>
        <v>Loss</v>
      </c>
      <c r="AI1811" s="7" t="s">
        <v>297</v>
      </c>
    </row>
    <row r="1812" customFormat="false" ht="15" hidden="false" customHeight="true" outlineLevel="0" collapsed="false">
      <c r="A1812" s="5" t="s">
        <v>4443</v>
      </c>
      <c r="B1812" s="5" t="n">
        <v>1</v>
      </c>
      <c r="C1812" s="5" t="s">
        <v>3071</v>
      </c>
      <c r="D1812" s="5" t="s">
        <v>3072</v>
      </c>
      <c r="E1812" s="5" t="s">
        <v>4444</v>
      </c>
      <c r="F1812" s="5" t="s">
        <v>4445</v>
      </c>
      <c r="G1812" s="5" t="s">
        <v>4446</v>
      </c>
      <c r="H1812" s="5" t="s">
        <v>163</v>
      </c>
      <c r="I1812" s="5" t="s">
        <v>114</v>
      </c>
      <c r="J1812" s="5" t="s">
        <v>108</v>
      </c>
      <c r="K1812" s="5" t="s">
        <v>203</v>
      </c>
      <c r="L1812" s="5" t="s">
        <v>131</v>
      </c>
      <c r="M1812" s="5" t="s">
        <v>248</v>
      </c>
      <c r="N1812" s="5" t="s">
        <v>125</v>
      </c>
      <c r="O1812" s="5" t="s">
        <v>249</v>
      </c>
      <c r="P1812" s="5" t="s">
        <v>94</v>
      </c>
      <c r="Q1812" s="5" t="s">
        <v>107</v>
      </c>
      <c r="R1812" s="5" t="s">
        <v>139</v>
      </c>
      <c r="S1812" s="5" t="s">
        <v>152</v>
      </c>
      <c r="T1812" s="5" t="s">
        <v>108</v>
      </c>
      <c r="U1812" s="5" t="s">
        <v>306</v>
      </c>
      <c r="V1812" s="5" t="s">
        <v>95</v>
      </c>
      <c r="W1812" s="5" t="s">
        <v>85</v>
      </c>
      <c r="X1812" s="5" t="s">
        <v>187</v>
      </c>
      <c r="Y1812" s="5" t="n">
        <v>1</v>
      </c>
      <c r="Z1812" s="5" t="n">
        <v>0</v>
      </c>
      <c r="AA1812" s="5" t="str">
        <f aca="false">IF(Y1812&gt;Z1812,"Win",IF(Y1812&lt;Z1812,"Loss","Draw"))</f>
        <v>Win</v>
      </c>
      <c r="AB1812" s="5" t="s">
        <v>98</v>
      </c>
      <c r="AC1812" s="5" t="s">
        <v>99</v>
      </c>
      <c r="AD1812" s="5" t="s">
        <v>4447</v>
      </c>
      <c r="AE1812" s="5" t="s">
        <v>3022</v>
      </c>
      <c r="AF1812" s="5" t="str">
        <f aca="false">IF(AD1812&lt;AE1812,AD1812,AE1812)</f>
        <v>Baby Dragon, Barbarian Barrel, Dark Prince, Goblin Cage, Golem, Lightning, Mega Minion, Tornado</v>
      </c>
      <c r="AG1812" s="5" t="str">
        <f aca="false">IF(AD1812&lt;AE1812,AE1812,AD1812)</f>
        <v>Bandit, Cannon Cart, Dark Prince, Giant Snowball, Goblin Barrel, Princess, Rascals, Rocket</v>
      </c>
      <c r="AH1812" s="5" t="str">
        <f aca="false">IF(AD1812=AF1812,AA1812,IF(AA1812="Win","Loss",IF(AA1812="Loss","Win","Draw")))</f>
        <v>Loss</v>
      </c>
      <c r="AI1812" s="5" t="s">
        <v>102</v>
      </c>
    </row>
    <row r="1813" customFormat="false" ht="15" hidden="false" customHeight="true" outlineLevel="0" collapsed="false">
      <c r="A1813" s="5" t="s">
        <v>4448</v>
      </c>
      <c r="B1813" s="5" t="n">
        <v>1</v>
      </c>
      <c r="C1813" s="5" t="s">
        <v>3071</v>
      </c>
      <c r="D1813" s="5" t="s">
        <v>3072</v>
      </c>
      <c r="E1813" s="5" t="s">
        <v>4449</v>
      </c>
      <c r="F1813" s="5" t="s">
        <v>4450</v>
      </c>
      <c r="G1813" s="5" t="s">
        <v>4451</v>
      </c>
      <c r="H1813" s="5" t="s">
        <v>163</v>
      </c>
      <c r="I1813" s="5" t="s">
        <v>82</v>
      </c>
      <c r="J1813" s="5" t="s">
        <v>151</v>
      </c>
      <c r="K1813" s="5" t="s">
        <v>152</v>
      </c>
      <c r="L1813" s="5" t="s">
        <v>85</v>
      </c>
      <c r="M1813" s="5" t="s">
        <v>126</v>
      </c>
      <c r="N1813" s="5" t="s">
        <v>150</v>
      </c>
      <c r="O1813" s="5" t="s">
        <v>89</v>
      </c>
      <c r="P1813" s="5" t="s">
        <v>153</v>
      </c>
      <c r="Q1813" s="5" t="s">
        <v>219</v>
      </c>
      <c r="R1813" s="5" t="s">
        <v>186</v>
      </c>
      <c r="S1813" s="5" t="s">
        <v>91</v>
      </c>
      <c r="T1813" s="5" t="s">
        <v>111</v>
      </c>
      <c r="U1813" s="5" t="s">
        <v>117</v>
      </c>
      <c r="V1813" s="5" t="s">
        <v>109</v>
      </c>
      <c r="W1813" s="5" t="s">
        <v>187</v>
      </c>
      <c r="X1813" s="5" t="s">
        <v>234</v>
      </c>
      <c r="Y1813" s="5" t="n">
        <v>1</v>
      </c>
      <c r="Z1813" s="5" t="n">
        <v>0</v>
      </c>
      <c r="AA1813" s="5" t="str">
        <f aca="false">IF(Y1813&gt;Z1813,"Win",IF(Y1813&lt;Z1813,"Loss","Draw"))</f>
        <v>Win</v>
      </c>
      <c r="AB1813" s="5" t="s">
        <v>98</v>
      </c>
      <c r="AC1813" s="5" t="s">
        <v>99</v>
      </c>
      <c r="AD1813" s="5" t="s">
        <v>155</v>
      </c>
      <c r="AE1813" s="5" t="s">
        <v>4452</v>
      </c>
      <c r="AF1813" s="5" t="str">
        <f aca="false">IF(AD1813&lt;AE1813,AD1813,AE1813)</f>
        <v>Baby Dragon, Cannon, Electro Spirit, Lightning, Mighty Miner, Royal Hogs, Skeletons, The Log</v>
      </c>
      <c r="AG1813" s="5" t="str">
        <f aca="false">IF(AD1813&lt;AE1813,AE1813,AD1813)</f>
        <v>Balloon, Bomb Tower, Giant Skeleton, Goblins, Miner, Tornado, Wizard, Zap</v>
      </c>
      <c r="AH1813" s="5" t="str">
        <f aca="false">IF(AD1813=AF1813,AA1813,IF(AA1813="Win","Loss",IF(AA1813="Loss","Win","Draw")))</f>
        <v>Win</v>
      </c>
      <c r="AI1813" s="5" t="s">
        <v>102</v>
      </c>
    </row>
    <row r="1814" customFormat="false" ht="15" hidden="false" customHeight="true" outlineLevel="0" collapsed="false">
      <c r="A1814" s="5" t="s">
        <v>4448</v>
      </c>
      <c r="B1814" s="5" t="n">
        <v>2</v>
      </c>
      <c r="C1814" s="5" t="s">
        <v>3071</v>
      </c>
      <c r="D1814" s="5" t="s">
        <v>3072</v>
      </c>
      <c r="E1814" s="5" t="s">
        <v>4449</v>
      </c>
      <c r="F1814" s="5" t="s">
        <v>4450</v>
      </c>
      <c r="G1814" s="5" t="s">
        <v>4453</v>
      </c>
      <c r="H1814" s="5" t="s">
        <v>163</v>
      </c>
      <c r="I1814" s="5" t="s">
        <v>129</v>
      </c>
      <c r="J1814" s="5" t="s">
        <v>128</v>
      </c>
      <c r="K1814" s="5" t="s">
        <v>127</v>
      </c>
      <c r="L1814" s="5" t="s">
        <v>173</v>
      </c>
      <c r="M1814" s="5" t="s">
        <v>133</v>
      </c>
      <c r="N1814" s="5" t="s">
        <v>86</v>
      </c>
      <c r="O1814" s="5" t="s">
        <v>130</v>
      </c>
      <c r="P1814" s="5" t="s">
        <v>131</v>
      </c>
      <c r="Q1814" s="5" t="s">
        <v>129</v>
      </c>
      <c r="R1814" s="5" t="s">
        <v>126</v>
      </c>
      <c r="S1814" s="5" t="s">
        <v>153</v>
      </c>
      <c r="T1814" s="5" t="s">
        <v>118</v>
      </c>
      <c r="U1814" s="5" t="s">
        <v>89</v>
      </c>
      <c r="V1814" s="5" t="s">
        <v>172</v>
      </c>
      <c r="W1814" s="5" t="s">
        <v>165</v>
      </c>
      <c r="X1814" s="5" t="s">
        <v>85</v>
      </c>
      <c r="Y1814" s="5" t="n">
        <v>1</v>
      </c>
      <c r="Z1814" s="5" t="n">
        <v>0</v>
      </c>
      <c r="AA1814" s="5" t="str">
        <f aca="false">IF(Y1814&gt;Z1814,"Win",IF(Y1814&lt;Z1814,"Loss","Draw"))</f>
        <v>Win</v>
      </c>
      <c r="AB1814" s="5" t="s">
        <v>98</v>
      </c>
      <c r="AC1814" s="5" t="s">
        <v>99</v>
      </c>
      <c r="AD1814" s="5" t="s">
        <v>796</v>
      </c>
      <c r="AE1814" s="5" t="s">
        <v>2828</v>
      </c>
      <c r="AF1814" s="5" t="str">
        <f aca="false">IF(AD1814&lt;AE1814,AD1814,AE1814)</f>
        <v>Arrows, Bandit, Battle Ram, Golden Knight, Mega Knight, Mother Witch, Skeleton Dragons, Zappies</v>
      </c>
      <c r="AG1814" s="5" t="str">
        <f aca="false">IF(AD1814&lt;AE1814,AE1814,AD1814)</f>
        <v>Cannon, Hog Rider, Ice Spirit, Lightning, Mega Knight, Musketeer, Skeletons, The Log</v>
      </c>
      <c r="AH1814" s="5" t="str">
        <f aca="false">IF(AD1814=AF1814,AA1814,IF(AA1814="Win","Loss",IF(AA1814="Loss","Win","Draw")))</f>
        <v>Win</v>
      </c>
      <c r="AI1814" s="5" t="s">
        <v>102</v>
      </c>
    </row>
    <row r="1815" customFormat="false" ht="15" hidden="false" customHeight="true" outlineLevel="0" collapsed="false">
      <c r="A1815" s="5" t="s">
        <v>4454</v>
      </c>
      <c r="B1815" s="5" t="n">
        <v>1</v>
      </c>
      <c r="C1815" s="5" t="s">
        <v>3071</v>
      </c>
      <c r="D1815" s="5" t="s">
        <v>3072</v>
      </c>
      <c r="E1815" s="5" t="s">
        <v>4455</v>
      </c>
      <c r="F1815" s="5" t="s">
        <v>4456</v>
      </c>
      <c r="G1815" s="5" t="s">
        <v>2187</v>
      </c>
      <c r="H1815" s="5" t="s">
        <v>163</v>
      </c>
      <c r="I1815" s="5" t="s">
        <v>90</v>
      </c>
      <c r="J1815" s="5" t="s">
        <v>91</v>
      </c>
      <c r="K1815" s="5" t="s">
        <v>92</v>
      </c>
      <c r="L1815" s="5" t="s">
        <v>125</v>
      </c>
      <c r="M1815" s="5" t="s">
        <v>93</v>
      </c>
      <c r="N1815" s="5" t="s">
        <v>94</v>
      </c>
      <c r="O1815" s="5" t="s">
        <v>95</v>
      </c>
      <c r="P1815" s="5" t="s">
        <v>96</v>
      </c>
      <c r="Q1815" s="5" t="s">
        <v>129</v>
      </c>
      <c r="R1815" s="5" t="s">
        <v>128</v>
      </c>
      <c r="S1815" s="5" t="s">
        <v>127</v>
      </c>
      <c r="T1815" s="5" t="s">
        <v>86</v>
      </c>
      <c r="U1815" s="5" t="s">
        <v>133</v>
      </c>
      <c r="V1815" s="5" t="s">
        <v>130</v>
      </c>
      <c r="W1815" s="5" t="s">
        <v>97</v>
      </c>
      <c r="X1815" s="5" t="s">
        <v>124</v>
      </c>
      <c r="Y1815" s="5" t="n">
        <v>1</v>
      </c>
      <c r="Z1815" s="5" t="n">
        <v>0</v>
      </c>
      <c r="AA1815" s="5" t="str">
        <f aca="false">IF(Y1815&gt;Z1815,"Win",IF(Y1815&lt;Z1815,"Loss","Draw"))</f>
        <v>Win</v>
      </c>
      <c r="AB1815" s="5" t="s">
        <v>98</v>
      </c>
      <c r="AC1815" s="5" t="s">
        <v>99</v>
      </c>
      <c r="AD1815" s="5" t="s">
        <v>216</v>
      </c>
      <c r="AE1815" s="5" t="s">
        <v>1616</v>
      </c>
      <c r="AF1815" s="5" t="str">
        <f aca="false">IF(AD1815&lt;AE1815,AD1815,AE1815)</f>
        <v>Arrows, Battle Ram, Golden Knight, Mega Knight, Mother Witch, Ronin, Royal Ghost, Skeleton Dragons</v>
      </c>
      <c r="AG1815" s="5" t="str">
        <f aca="false">IF(AD1815&lt;AE1815,AE1815,AD1815)</f>
        <v>Barbarian Barrel, Cannon Cart, Fireball, Goblins, Minions, Mortar, Rascals, Skeleton Barrel</v>
      </c>
      <c r="AH1815" s="5" t="str">
        <f aca="false">IF(AD1815=AF1815,AA1815,IF(AA1815="Win","Loss",IF(AA1815="Loss","Win","Draw")))</f>
        <v>Loss</v>
      </c>
      <c r="AI1815" s="5" t="s">
        <v>102</v>
      </c>
    </row>
    <row r="1816" customFormat="false" ht="15" hidden="false" customHeight="true" outlineLevel="0" collapsed="false">
      <c r="A1816" s="5" t="s">
        <v>4454</v>
      </c>
      <c r="B1816" s="5" t="n">
        <v>2</v>
      </c>
      <c r="C1816" s="5" t="s">
        <v>3071</v>
      </c>
      <c r="D1816" s="5" t="s">
        <v>3072</v>
      </c>
      <c r="E1816" s="5" t="s">
        <v>4455</v>
      </c>
      <c r="F1816" s="5" t="s">
        <v>4456</v>
      </c>
      <c r="G1816" s="5" t="s">
        <v>4457</v>
      </c>
      <c r="H1816" s="5" t="s">
        <v>163</v>
      </c>
      <c r="I1816" s="5" t="s">
        <v>137</v>
      </c>
      <c r="J1816" s="5" t="s">
        <v>241</v>
      </c>
      <c r="K1816" s="5" t="s">
        <v>114</v>
      </c>
      <c r="L1816" s="5" t="s">
        <v>126</v>
      </c>
      <c r="M1816" s="5" t="s">
        <v>157</v>
      </c>
      <c r="N1816" s="5" t="s">
        <v>116</v>
      </c>
      <c r="O1816" s="5" t="s">
        <v>87</v>
      </c>
      <c r="P1816" s="5" t="s">
        <v>138</v>
      </c>
      <c r="Q1816" s="5" t="s">
        <v>109</v>
      </c>
      <c r="R1816" s="5" t="s">
        <v>158</v>
      </c>
      <c r="S1816" s="5" t="s">
        <v>107</v>
      </c>
      <c r="T1816" s="5" t="s">
        <v>173</v>
      </c>
      <c r="U1816" s="5" t="s">
        <v>186</v>
      </c>
      <c r="V1816" s="5" t="s">
        <v>117</v>
      </c>
      <c r="W1816" s="5" t="s">
        <v>157</v>
      </c>
      <c r="X1816" s="5" t="s">
        <v>111</v>
      </c>
      <c r="Y1816" s="5" t="n">
        <v>1</v>
      </c>
      <c r="Z1816" s="5" t="n">
        <v>0</v>
      </c>
      <c r="AA1816" s="5" t="str">
        <f aca="false">IF(Y1816&gt;Z1816,"Win",IF(Y1816&lt;Z1816,"Loss","Draw"))</f>
        <v>Win</v>
      </c>
      <c r="AB1816" s="5" t="s">
        <v>98</v>
      </c>
      <c r="AC1816" s="5" t="s">
        <v>99</v>
      </c>
      <c r="AD1816" s="5" t="s">
        <v>267</v>
      </c>
      <c r="AE1816" s="5" t="s">
        <v>4458</v>
      </c>
      <c r="AF1816" s="5" t="str">
        <f aca="false">IF(AD1816&lt;AE1816,AD1816,AE1816)</f>
        <v>Balloon, Bowler, Fire Spirit, Giant Skeleton, Goblin Cage, Miner, Zap, Zappies</v>
      </c>
      <c r="AG1816" s="5" t="str">
        <f aca="false">IF(AD1816&lt;AE1816,AE1816,AD1816)</f>
        <v>Fire Spirit, Giant Snowball, Goblin Demolisher, Goblin Drill, Knight, Poison, Skeletons, Tesla</v>
      </c>
      <c r="AH1816" s="5" t="str">
        <f aca="false">IF(AD1816=AF1816,AA1816,IF(AA1816="Win","Loss",IF(AA1816="Loss","Win","Draw")))</f>
        <v>Loss</v>
      </c>
      <c r="AI1816" s="5" t="s">
        <v>102</v>
      </c>
    </row>
    <row r="1817" customFormat="false" ht="15" hidden="false" customHeight="true" outlineLevel="0" collapsed="false">
      <c r="A1817" s="5" t="s">
        <v>4459</v>
      </c>
      <c r="B1817" s="5" t="n">
        <v>1</v>
      </c>
      <c r="C1817" s="5" t="s">
        <v>3071</v>
      </c>
      <c r="D1817" s="5" t="s">
        <v>3072</v>
      </c>
      <c r="E1817" s="5" t="s">
        <v>4460</v>
      </c>
      <c r="F1817" s="5" t="s">
        <v>4461</v>
      </c>
      <c r="G1817" s="5" t="s">
        <v>4462</v>
      </c>
      <c r="H1817" s="5" t="s">
        <v>81</v>
      </c>
      <c r="I1817" s="5" t="s">
        <v>201</v>
      </c>
      <c r="J1817" s="5" t="s">
        <v>202</v>
      </c>
      <c r="K1817" s="5" t="s">
        <v>233</v>
      </c>
      <c r="L1817" s="5" t="s">
        <v>111</v>
      </c>
      <c r="M1817" s="5" t="s">
        <v>234</v>
      </c>
      <c r="N1817" s="5" t="s">
        <v>126</v>
      </c>
      <c r="O1817" s="5" t="s">
        <v>89</v>
      </c>
      <c r="P1817" s="5" t="s">
        <v>157</v>
      </c>
      <c r="Q1817" s="5" t="s">
        <v>82</v>
      </c>
      <c r="R1817" s="5" t="s">
        <v>194</v>
      </c>
      <c r="S1817" s="5" t="s">
        <v>153</v>
      </c>
      <c r="T1817" s="5" t="s">
        <v>89</v>
      </c>
      <c r="U1817" s="5" t="s">
        <v>126</v>
      </c>
      <c r="V1817" s="5" t="s">
        <v>204</v>
      </c>
      <c r="W1817" s="5" t="s">
        <v>164</v>
      </c>
      <c r="X1817" s="5" t="s">
        <v>118</v>
      </c>
      <c r="Y1817" s="5" t="n">
        <v>0</v>
      </c>
      <c r="Z1817" s="5" t="n">
        <v>1</v>
      </c>
      <c r="AA1817" s="5" t="str">
        <f aca="false">IF(Y1817&gt;Z1817,"Win",IF(Y1817&lt;Z1817,"Loss","Draw"))</f>
        <v>Loss</v>
      </c>
      <c r="AB1817" s="5" t="s">
        <v>98</v>
      </c>
      <c r="AC1817" s="5" t="s">
        <v>99</v>
      </c>
      <c r="AD1817" s="5" t="s">
        <v>415</v>
      </c>
      <c r="AE1817" s="5" t="s">
        <v>1111</v>
      </c>
      <c r="AF1817" s="5" t="str">
        <f aca="false">IF(AD1817&lt;AE1817,AD1817,AE1817)</f>
        <v>Archer Queen, Cannon, Earthquake, Ice Spirit, Royal Delivery, Royal Hogs, Skeletons, The Log</v>
      </c>
      <c r="AG1817" s="5" t="str">
        <f aca="false">IF(AD1817&lt;AE1817,AE1817,AD1817)</f>
        <v>Bats, Bomb Tower, Fire Spirit, Magic Archer, Miner, Skeletons, The Log, Wall Breakers</v>
      </c>
      <c r="AH1817" s="5" t="str">
        <f aca="false">IF(AD1817=AF1817,AA1817,IF(AA1817="Win","Loss",IF(AA1817="Loss","Win","Draw")))</f>
        <v>Win</v>
      </c>
      <c r="AI1817" s="5" t="s">
        <v>102</v>
      </c>
    </row>
    <row r="1818" customFormat="false" ht="15" hidden="false" customHeight="true" outlineLevel="0" collapsed="false">
      <c r="A1818" s="5" t="s">
        <v>4459</v>
      </c>
      <c r="B1818" s="5" t="n">
        <v>2</v>
      </c>
      <c r="C1818" s="5" t="s">
        <v>3071</v>
      </c>
      <c r="D1818" s="5" t="s">
        <v>3072</v>
      </c>
      <c r="E1818" s="5" t="s">
        <v>4460</v>
      </c>
      <c r="F1818" s="5" t="s">
        <v>4461</v>
      </c>
      <c r="G1818" s="5" t="s">
        <v>4463</v>
      </c>
      <c r="H1818" s="5" t="s">
        <v>81</v>
      </c>
      <c r="I1818" s="5" t="s">
        <v>172</v>
      </c>
      <c r="J1818" s="5" t="s">
        <v>108</v>
      </c>
      <c r="K1818" s="5" t="s">
        <v>188</v>
      </c>
      <c r="L1818" s="5" t="s">
        <v>118</v>
      </c>
      <c r="M1818" s="5" t="s">
        <v>116</v>
      </c>
      <c r="N1818" s="5" t="s">
        <v>115</v>
      </c>
      <c r="O1818" s="5" t="s">
        <v>95</v>
      </c>
      <c r="P1818" s="5" t="s">
        <v>86</v>
      </c>
      <c r="Q1818" s="5" t="s">
        <v>114</v>
      </c>
      <c r="R1818" s="5" t="s">
        <v>241</v>
      </c>
      <c r="S1818" s="5" t="s">
        <v>87</v>
      </c>
      <c r="T1818" s="5" t="s">
        <v>126</v>
      </c>
      <c r="U1818" s="5" t="s">
        <v>157</v>
      </c>
      <c r="V1818" s="5" t="s">
        <v>242</v>
      </c>
      <c r="W1818" s="5" t="s">
        <v>116</v>
      </c>
      <c r="X1818" s="5" t="s">
        <v>137</v>
      </c>
      <c r="Y1818" s="5" t="n">
        <v>1</v>
      </c>
      <c r="Z1818" s="5" t="n">
        <v>0</v>
      </c>
      <c r="AA1818" s="5" t="str">
        <f aca="false">IF(Y1818&gt;Z1818,"Win",IF(Y1818&lt;Z1818,"Loss","Draw"))</f>
        <v>Win</v>
      </c>
      <c r="AB1818" s="5" t="s">
        <v>98</v>
      </c>
      <c r="AC1818" s="5" t="s">
        <v>99</v>
      </c>
      <c r="AD1818" s="5" t="s">
        <v>4464</v>
      </c>
      <c r="AE1818" s="5" t="s">
        <v>243</v>
      </c>
      <c r="AF1818" s="5" t="str">
        <f aca="false">IF(AD1818&lt;AE1818,AD1818,AE1818)</f>
        <v>Barbarian Barrel, Dark Prince, Graveyard, Ice Spirit, Musketeer, Poison, Skeleton Dragons, Tombstone</v>
      </c>
      <c r="AG1818" s="5" t="str">
        <f aca="false">IF(AD1818&lt;AE1818,AE1818,AD1818)</f>
        <v>Bomber, Fire Spirit, Giant Snowball, Goblin Drill, Knight, Poison, Skeletons, Tesla</v>
      </c>
      <c r="AH1818" s="5" t="str">
        <f aca="false">IF(AD1818=AF1818,AA1818,IF(AA1818="Win","Loss",IF(AA1818="Loss","Win","Draw")))</f>
        <v>Win</v>
      </c>
      <c r="AI1818" s="5" t="s">
        <v>102</v>
      </c>
    </row>
    <row r="1819" customFormat="false" ht="15" hidden="false" customHeight="true" outlineLevel="0" collapsed="false">
      <c r="A1819" s="5" t="s">
        <v>4459</v>
      </c>
      <c r="B1819" s="5" t="n">
        <v>3</v>
      </c>
      <c r="C1819" s="5" t="s">
        <v>3071</v>
      </c>
      <c r="D1819" s="5" t="s">
        <v>3072</v>
      </c>
      <c r="E1819" s="5" t="s">
        <v>4460</v>
      </c>
      <c r="F1819" s="5" t="s">
        <v>4461</v>
      </c>
      <c r="G1819" s="5" t="s">
        <v>4465</v>
      </c>
      <c r="H1819" s="5" t="s">
        <v>163</v>
      </c>
      <c r="I1819" s="5" t="s">
        <v>90</v>
      </c>
      <c r="J1819" s="5" t="s">
        <v>91</v>
      </c>
      <c r="K1819" s="5" t="s">
        <v>92</v>
      </c>
      <c r="L1819" s="5" t="s">
        <v>96</v>
      </c>
      <c r="M1819" s="5" t="s">
        <v>159</v>
      </c>
      <c r="N1819" s="5" t="s">
        <v>125</v>
      </c>
      <c r="O1819" s="5" t="s">
        <v>93</v>
      </c>
      <c r="P1819" s="5" t="s">
        <v>94</v>
      </c>
      <c r="Q1819" s="5" t="s">
        <v>91</v>
      </c>
      <c r="R1819" s="5" t="s">
        <v>151</v>
      </c>
      <c r="S1819" s="5" t="s">
        <v>407</v>
      </c>
      <c r="T1819" s="5" t="s">
        <v>150</v>
      </c>
      <c r="U1819" s="5" t="s">
        <v>85</v>
      </c>
      <c r="V1819" s="5" t="s">
        <v>95</v>
      </c>
      <c r="W1819" s="5" t="s">
        <v>165</v>
      </c>
      <c r="X1819" s="5" t="s">
        <v>234</v>
      </c>
      <c r="Y1819" s="5" t="n">
        <v>1</v>
      </c>
      <c r="Z1819" s="5" t="n">
        <v>0</v>
      </c>
      <c r="AA1819" s="5" t="str">
        <f aca="false">IF(Y1819&gt;Z1819,"Win",IF(Y1819&lt;Z1819,"Loss","Draw"))</f>
        <v>Win</v>
      </c>
      <c r="AB1819" s="5" t="s">
        <v>98</v>
      </c>
      <c r="AC1819" s="5" t="s">
        <v>99</v>
      </c>
      <c r="AD1819" s="5" t="s">
        <v>4466</v>
      </c>
      <c r="AE1819" s="5" t="s">
        <v>4467</v>
      </c>
      <c r="AF1819" s="5" t="str">
        <f aca="false">IF(AD1819&lt;AE1819,AD1819,AE1819)</f>
        <v>Barbarian Barrel, Bomb Tower, Electro Spirit, Firecracker, Goblins, Hog Rider, Lightning, Mighty Miner</v>
      </c>
      <c r="AG1819" s="5" t="str">
        <f aca="false">IF(AD1819&lt;AE1819,AE1819,AD1819)</f>
        <v>Cannon Cart, Dart Goblin, Fireball, Goblins, Minions, Mortar, Rascals, Skeleton Barrel</v>
      </c>
      <c r="AH1819" s="5" t="str">
        <f aca="false">IF(AD1819=AF1819,AA1819,IF(AA1819="Win","Loss",IF(AA1819="Loss","Win","Draw")))</f>
        <v>Loss</v>
      </c>
      <c r="AI1819" s="5" t="s">
        <v>102</v>
      </c>
    </row>
    <row r="1820" customFormat="false" ht="15" hidden="false" customHeight="true" outlineLevel="0" collapsed="false">
      <c r="A1820" s="5" t="s">
        <v>4468</v>
      </c>
      <c r="B1820" s="5" t="n">
        <v>1</v>
      </c>
      <c r="C1820" s="5" t="s">
        <v>3071</v>
      </c>
      <c r="D1820" s="5" t="s">
        <v>3072</v>
      </c>
      <c r="E1820" s="5" t="s">
        <v>2119</v>
      </c>
      <c r="F1820" s="5" t="s">
        <v>2120</v>
      </c>
      <c r="G1820" s="5" t="s">
        <v>480</v>
      </c>
      <c r="H1820" s="5" t="s">
        <v>163</v>
      </c>
      <c r="I1820" s="5" t="s">
        <v>129</v>
      </c>
      <c r="J1820" s="5" t="s">
        <v>128</v>
      </c>
      <c r="K1820" s="5" t="s">
        <v>127</v>
      </c>
      <c r="L1820" s="5" t="s">
        <v>86</v>
      </c>
      <c r="M1820" s="5" t="s">
        <v>131</v>
      </c>
      <c r="N1820" s="5" t="s">
        <v>173</v>
      </c>
      <c r="O1820" s="5" t="s">
        <v>130</v>
      </c>
      <c r="P1820" s="5" t="s">
        <v>133</v>
      </c>
      <c r="Q1820" s="5" t="s">
        <v>82</v>
      </c>
      <c r="R1820" s="5" t="s">
        <v>151</v>
      </c>
      <c r="S1820" s="5" t="s">
        <v>152</v>
      </c>
      <c r="T1820" s="5" t="s">
        <v>153</v>
      </c>
      <c r="U1820" s="5" t="s">
        <v>126</v>
      </c>
      <c r="V1820" s="5" t="s">
        <v>150</v>
      </c>
      <c r="W1820" s="5" t="s">
        <v>89</v>
      </c>
      <c r="X1820" s="5" t="s">
        <v>85</v>
      </c>
      <c r="Y1820" s="5" t="n">
        <v>0</v>
      </c>
      <c r="Z1820" s="5" t="n">
        <v>1</v>
      </c>
      <c r="AA1820" s="5" t="str">
        <f aca="false">IF(Y1820&gt;Z1820,"Win",IF(Y1820&lt;Z1820,"Loss","Draw"))</f>
        <v>Loss</v>
      </c>
      <c r="AB1820" s="5" t="s">
        <v>98</v>
      </c>
      <c r="AC1820" s="5" t="s">
        <v>99</v>
      </c>
      <c r="AD1820" s="5" t="s">
        <v>796</v>
      </c>
      <c r="AE1820" s="5" t="s">
        <v>155</v>
      </c>
      <c r="AF1820" s="5" t="str">
        <f aca="false">IF(AD1820&lt;AE1820,AD1820,AE1820)</f>
        <v>Arrows, Bandit, Battle Ram, Golden Knight, Mega Knight, Mother Witch, Skeleton Dragons, Zappies</v>
      </c>
      <c r="AG1820" s="5" t="str">
        <f aca="false">IF(AD1820&lt;AE1820,AE1820,AD1820)</f>
        <v>Baby Dragon, Cannon, Electro Spirit, Lightning, Mighty Miner, Royal Hogs, Skeletons, The Log</v>
      </c>
      <c r="AH1820" s="5" t="str">
        <f aca="false">IF(AD1820=AF1820,AA1820,IF(AA1820="Win","Loss",IF(AA1820="Loss","Win","Draw")))</f>
        <v>Loss</v>
      </c>
      <c r="AI1820" s="5" t="s">
        <v>102</v>
      </c>
    </row>
    <row r="1821" customFormat="false" ht="15" hidden="false" customHeight="true" outlineLevel="0" collapsed="false">
      <c r="A1821" s="5" t="s">
        <v>4468</v>
      </c>
      <c r="B1821" s="5" t="n">
        <v>2</v>
      </c>
      <c r="C1821" s="5" t="s">
        <v>3071</v>
      </c>
      <c r="D1821" s="5" t="s">
        <v>3072</v>
      </c>
      <c r="E1821" s="5" t="s">
        <v>2119</v>
      </c>
      <c r="F1821" s="5" t="s">
        <v>2120</v>
      </c>
      <c r="G1821" s="5" t="s">
        <v>4469</v>
      </c>
      <c r="H1821" s="5" t="s">
        <v>163</v>
      </c>
      <c r="I1821" s="5" t="s">
        <v>159</v>
      </c>
      <c r="J1821" s="5" t="s">
        <v>108</v>
      </c>
      <c r="K1821" s="5" t="s">
        <v>203</v>
      </c>
      <c r="L1821" s="5" t="s">
        <v>88</v>
      </c>
      <c r="M1821" s="5" t="s">
        <v>87</v>
      </c>
      <c r="N1821" s="5" t="s">
        <v>118</v>
      </c>
      <c r="O1821" s="5" t="s">
        <v>204</v>
      </c>
      <c r="P1821" s="5" t="s">
        <v>157</v>
      </c>
      <c r="Q1821" s="5" t="s">
        <v>84</v>
      </c>
      <c r="R1821" s="5" t="s">
        <v>108</v>
      </c>
      <c r="S1821" s="5" t="s">
        <v>87</v>
      </c>
      <c r="T1821" s="5" t="s">
        <v>157</v>
      </c>
      <c r="U1821" s="5" t="s">
        <v>88</v>
      </c>
      <c r="V1821" s="5" t="s">
        <v>95</v>
      </c>
      <c r="W1821" s="5" t="s">
        <v>115</v>
      </c>
      <c r="X1821" s="5" t="s">
        <v>116</v>
      </c>
      <c r="Y1821" s="5" t="n">
        <v>0</v>
      </c>
      <c r="Z1821" s="5" t="n">
        <v>1</v>
      </c>
      <c r="AA1821" s="5" t="str">
        <f aca="false">IF(Y1821&gt;Z1821,"Win",IF(Y1821&lt;Z1821,"Loss","Draw"))</f>
        <v>Loss</v>
      </c>
      <c r="AB1821" s="5" t="s">
        <v>98</v>
      </c>
      <c r="AC1821" s="5" t="s">
        <v>99</v>
      </c>
      <c r="AD1821" s="5" t="s">
        <v>4130</v>
      </c>
      <c r="AE1821" s="5" t="s">
        <v>1770</v>
      </c>
      <c r="AF1821" s="5" t="str">
        <f aca="false">IF(AD1821&lt;AE1821,AD1821,AE1821)</f>
        <v>Archers, Barbarian Barrel, Berserker, Dark Prince, Fire Spirit, Graveyard, Poison, Tesla</v>
      </c>
      <c r="AG1821" s="5" t="str">
        <f aca="false">IF(AD1821&lt;AE1821,AE1821,AD1821)</f>
        <v>Berserker, Dark Prince, Dart Goblin, Fire Spirit, Goblin Barrel, Ice Spirit, Royal Delivery, Tesla</v>
      </c>
      <c r="AH1821" s="5" t="str">
        <f aca="false">IF(AD1821=AF1821,AA1821,IF(AA1821="Win","Loss",IF(AA1821="Loss","Win","Draw")))</f>
        <v>Win</v>
      </c>
      <c r="AI1821" s="5" t="s">
        <v>102</v>
      </c>
    </row>
    <row r="1822" customFormat="false" ht="15" hidden="false" customHeight="true" outlineLevel="0" collapsed="false">
      <c r="A1822" s="5" t="s">
        <v>4470</v>
      </c>
      <c r="B1822" s="5" t="n">
        <v>1</v>
      </c>
      <c r="C1822" s="5" t="s">
        <v>3071</v>
      </c>
      <c r="D1822" s="5" t="s">
        <v>3072</v>
      </c>
      <c r="E1822" s="5" t="s">
        <v>373</v>
      </c>
      <c r="F1822" s="5" t="s">
        <v>374</v>
      </c>
      <c r="G1822" s="5" t="s">
        <v>4471</v>
      </c>
      <c r="H1822" s="5" t="s">
        <v>376</v>
      </c>
      <c r="I1822" s="5" t="s">
        <v>82</v>
      </c>
      <c r="J1822" s="5" t="s">
        <v>108</v>
      </c>
      <c r="K1822" s="5" t="s">
        <v>152</v>
      </c>
      <c r="L1822" s="5" t="s">
        <v>153</v>
      </c>
      <c r="M1822" s="5" t="s">
        <v>126</v>
      </c>
      <c r="N1822" s="5" t="s">
        <v>150</v>
      </c>
      <c r="O1822" s="5" t="s">
        <v>89</v>
      </c>
      <c r="P1822" s="5" t="s">
        <v>85</v>
      </c>
      <c r="Q1822" s="5" t="s">
        <v>87</v>
      </c>
      <c r="R1822" s="5" t="s">
        <v>108</v>
      </c>
      <c r="S1822" s="5" t="s">
        <v>84</v>
      </c>
      <c r="T1822" s="5" t="s">
        <v>116</v>
      </c>
      <c r="U1822" s="5" t="s">
        <v>88</v>
      </c>
      <c r="V1822" s="5" t="s">
        <v>157</v>
      </c>
      <c r="W1822" s="5" t="s">
        <v>95</v>
      </c>
      <c r="X1822" s="5" t="s">
        <v>115</v>
      </c>
      <c r="Y1822" s="5" t="n">
        <v>0</v>
      </c>
      <c r="Z1822" s="5" t="n">
        <v>1</v>
      </c>
      <c r="AA1822" s="5" t="str">
        <f aca="false">IF(Y1822&gt;Z1822,"Win",IF(Y1822&lt;Z1822,"Loss","Draw"))</f>
        <v>Loss</v>
      </c>
      <c r="AB1822" s="5" t="s">
        <v>98</v>
      </c>
      <c r="AC1822" s="5" t="s">
        <v>99</v>
      </c>
      <c r="AD1822" s="5" t="s">
        <v>457</v>
      </c>
      <c r="AE1822" s="5" t="s">
        <v>1770</v>
      </c>
      <c r="AF1822" s="5" t="str">
        <f aca="false">IF(AD1822&lt;AE1822,AD1822,AE1822)</f>
        <v>Archers, Barbarian Barrel, Berserker, Dark Prince, Fire Spirit, Graveyard, Poison, Tesla</v>
      </c>
      <c r="AG1822" s="5" t="str">
        <f aca="false">IF(AD1822&lt;AE1822,AE1822,AD1822)</f>
        <v>Baby Dragon, Cannon, Dark Prince, Electro Spirit, Lightning, Royal Hogs, Skeletons, The Log</v>
      </c>
      <c r="AH1822" s="5" t="str">
        <f aca="false">IF(AD1822=AF1822,AA1822,IF(AA1822="Win","Loss",IF(AA1822="Loss","Win","Draw")))</f>
        <v>Win</v>
      </c>
      <c r="AI1822" s="5" t="s">
        <v>102</v>
      </c>
    </row>
    <row r="1823" customFormat="false" ht="15" hidden="false" customHeight="true" outlineLevel="0" collapsed="false">
      <c r="A1823" s="5" t="s">
        <v>4470</v>
      </c>
      <c r="B1823" s="5" t="n">
        <v>2</v>
      </c>
      <c r="C1823" s="5" t="s">
        <v>3071</v>
      </c>
      <c r="D1823" s="5" t="s">
        <v>3072</v>
      </c>
      <c r="E1823" s="5" t="s">
        <v>373</v>
      </c>
      <c r="F1823" s="5" t="s">
        <v>374</v>
      </c>
      <c r="G1823" s="5" t="s">
        <v>4472</v>
      </c>
      <c r="H1823" s="5" t="s">
        <v>376</v>
      </c>
      <c r="I1823" s="5" t="s">
        <v>137</v>
      </c>
      <c r="J1823" s="5" t="s">
        <v>241</v>
      </c>
      <c r="K1823" s="5" t="s">
        <v>114</v>
      </c>
      <c r="L1823" s="5" t="s">
        <v>116</v>
      </c>
      <c r="M1823" s="5" t="s">
        <v>87</v>
      </c>
      <c r="N1823" s="5" t="s">
        <v>88</v>
      </c>
      <c r="O1823" s="5" t="s">
        <v>138</v>
      </c>
      <c r="P1823" s="5" t="s">
        <v>157</v>
      </c>
      <c r="Q1823" s="5" t="s">
        <v>90</v>
      </c>
      <c r="R1823" s="5" t="s">
        <v>91</v>
      </c>
      <c r="S1823" s="5" t="s">
        <v>92</v>
      </c>
      <c r="T1823" s="5" t="s">
        <v>96</v>
      </c>
      <c r="U1823" s="5" t="s">
        <v>89</v>
      </c>
      <c r="V1823" s="5" t="s">
        <v>93</v>
      </c>
      <c r="W1823" s="5" t="s">
        <v>125</v>
      </c>
      <c r="X1823" s="5" t="s">
        <v>94</v>
      </c>
      <c r="Y1823" s="5" t="n">
        <v>1</v>
      </c>
      <c r="Z1823" s="5" t="n">
        <v>0</v>
      </c>
      <c r="AA1823" s="5" t="str">
        <f aca="false">IF(Y1823&gt;Z1823,"Win",IF(Y1823&lt;Z1823,"Loss","Draw"))</f>
        <v>Win</v>
      </c>
      <c r="AB1823" s="5" t="s">
        <v>98</v>
      </c>
      <c r="AC1823" s="5" t="s">
        <v>99</v>
      </c>
      <c r="AD1823" s="5" t="s">
        <v>1347</v>
      </c>
      <c r="AE1823" s="5" t="s">
        <v>519</v>
      </c>
      <c r="AF1823" s="5" t="str">
        <f aca="false">IF(AD1823&lt;AE1823,AD1823,AE1823)</f>
        <v>Berserker, Fire Spirit, Giant Snowball, Goblin Demolisher, Goblin Drill, Knight, Poison, Tesla</v>
      </c>
      <c r="AG1823" s="5" t="str">
        <f aca="false">IF(AD1823&lt;AE1823,AE1823,AD1823)</f>
        <v>Cannon Cart, Fireball, Goblins, Minions, Mortar, Rascals, Skeleton Barrel, The Log</v>
      </c>
      <c r="AH1823" s="5" t="str">
        <f aca="false">IF(AD1823=AF1823,AA1823,IF(AA1823="Win","Loss",IF(AA1823="Loss","Win","Draw")))</f>
        <v>Win</v>
      </c>
      <c r="AI1823" s="5" t="s">
        <v>102</v>
      </c>
    </row>
    <row r="1824" customFormat="false" ht="15" hidden="false" customHeight="true" outlineLevel="0" collapsed="false">
      <c r="A1824" s="5" t="s">
        <v>4470</v>
      </c>
      <c r="B1824" s="5" t="n">
        <v>3</v>
      </c>
      <c r="C1824" s="5" t="s">
        <v>3071</v>
      </c>
      <c r="D1824" s="5" t="s">
        <v>3072</v>
      </c>
      <c r="E1824" s="5" t="s">
        <v>373</v>
      </c>
      <c r="F1824" s="5" t="s">
        <v>374</v>
      </c>
      <c r="G1824" s="5" t="s">
        <v>4473</v>
      </c>
      <c r="H1824" s="5" t="s">
        <v>163</v>
      </c>
      <c r="I1824" s="5" t="s">
        <v>90</v>
      </c>
      <c r="J1824" s="5" t="s">
        <v>91</v>
      </c>
      <c r="K1824" s="5" t="s">
        <v>92</v>
      </c>
      <c r="L1824" s="5" t="s">
        <v>96</v>
      </c>
      <c r="M1824" s="5" t="s">
        <v>93</v>
      </c>
      <c r="N1824" s="5" t="s">
        <v>125</v>
      </c>
      <c r="O1824" s="5" t="s">
        <v>94</v>
      </c>
      <c r="P1824" s="5" t="s">
        <v>95</v>
      </c>
      <c r="Q1824" s="5" t="s">
        <v>127</v>
      </c>
      <c r="R1824" s="5" t="s">
        <v>128</v>
      </c>
      <c r="S1824" s="5" t="s">
        <v>129</v>
      </c>
      <c r="T1824" s="5" t="s">
        <v>133</v>
      </c>
      <c r="U1824" s="5" t="s">
        <v>97</v>
      </c>
      <c r="V1824" s="5" t="s">
        <v>131</v>
      </c>
      <c r="W1824" s="5" t="s">
        <v>173</v>
      </c>
      <c r="X1824" s="5" t="s">
        <v>130</v>
      </c>
      <c r="Y1824" s="5" t="n">
        <v>1</v>
      </c>
      <c r="Z1824" s="5" t="n">
        <v>0</v>
      </c>
      <c r="AA1824" s="5" t="str">
        <f aca="false">IF(Y1824&gt;Z1824,"Win",IF(Y1824&lt;Z1824,"Loss","Draw"))</f>
        <v>Win</v>
      </c>
      <c r="AB1824" s="5" t="s">
        <v>98</v>
      </c>
      <c r="AC1824" s="5" t="s">
        <v>99</v>
      </c>
      <c r="AD1824" s="5" t="s">
        <v>216</v>
      </c>
      <c r="AE1824" s="5" t="s">
        <v>503</v>
      </c>
      <c r="AF1824" s="5" t="str">
        <f aca="false">IF(AD1824&lt;AE1824,AD1824,AE1824)</f>
        <v>Arrows, Bandit, Battle Ram, Golden Knight, Mega Knight, Mother Witch, Ronin, Zappies</v>
      </c>
      <c r="AG1824" s="5" t="str">
        <f aca="false">IF(AD1824&lt;AE1824,AE1824,AD1824)</f>
        <v>Barbarian Barrel, Cannon Cart, Fireball, Goblins, Minions, Mortar, Rascals, Skeleton Barrel</v>
      </c>
      <c r="AH1824" s="5" t="str">
        <f aca="false">IF(AD1824=AF1824,AA1824,IF(AA1824="Win","Loss",IF(AA1824="Loss","Win","Draw")))</f>
        <v>Loss</v>
      </c>
      <c r="AI1824" s="5" t="s">
        <v>102</v>
      </c>
    </row>
    <row r="1825" customFormat="false" ht="15" hidden="false" customHeight="true" outlineLevel="0" collapsed="false">
      <c r="A1825" s="5" t="s">
        <v>4474</v>
      </c>
      <c r="B1825" s="5" t="n">
        <v>1</v>
      </c>
      <c r="C1825" s="5" t="s">
        <v>3071</v>
      </c>
      <c r="D1825" s="5" t="s">
        <v>3072</v>
      </c>
      <c r="E1825" s="6" t="s">
        <v>3704</v>
      </c>
      <c r="F1825" s="5" t="s">
        <v>3705</v>
      </c>
      <c r="G1825" s="5" t="s">
        <v>4475</v>
      </c>
      <c r="H1825" s="5" t="s">
        <v>81</v>
      </c>
      <c r="I1825" s="5" t="s">
        <v>159</v>
      </c>
      <c r="J1825" s="5" t="s">
        <v>151</v>
      </c>
      <c r="K1825" s="5" t="s">
        <v>203</v>
      </c>
      <c r="L1825" s="5" t="s">
        <v>88</v>
      </c>
      <c r="M1825" s="5" t="s">
        <v>118</v>
      </c>
      <c r="N1825" s="5" t="s">
        <v>234</v>
      </c>
      <c r="O1825" s="5" t="s">
        <v>204</v>
      </c>
      <c r="P1825" s="5" t="s">
        <v>201</v>
      </c>
      <c r="Q1825" s="5" t="s">
        <v>185</v>
      </c>
      <c r="R1825" s="5" t="s">
        <v>186</v>
      </c>
      <c r="S1825" s="5" t="s">
        <v>109</v>
      </c>
      <c r="T1825" s="5" t="s">
        <v>111</v>
      </c>
      <c r="U1825" s="5" t="s">
        <v>117</v>
      </c>
      <c r="V1825" s="5" t="s">
        <v>86</v>
      </c>
      <c r="W1825" s="5" t="s">
        <v>187</v>
      </c>
      <c r="X1825" s="5" t="s">
        <v>188</v>
      </c>
      <c r="Y1825" s="5" t="n">
        <v>0</v>
      </c>
      <c r="Z1825" s="5" t="n">
        <v>1</v>
      </c>
      <c r="AA1825" s="5" t="str">
        <f aca="false">IF(Y1825&gt;Z1825,"Win",IF(Y1825&lt;Z1825,"Loss","Draw"))</f>
        <v>Loss</v>
      </c>
      <c r="AB1825" s="5" t="s">
        <v>98</v>
      </c>
      <c r="AC1825" s="5" t="s">
        <v>99</v>
      </c>
      <c r="AD1825" s="5" t="s">
        <v>3283</v>
      </c>
      <c r="AE1825" s="5" t="s">
        <v>813</v>
      </c>
      <c r="AF1825" s="5" t="str">
        <f aca="false">IF(AD1825&lt;AE1825,AD1825,AE1825)</f>
        <v>Balloon, Executioner, Giant Skeleton, Miner, Skeleton Dragons, Tombstone, Tornado, Zap</v>
      </c>
      <c r="AG1825" s="5" t="str">
        <f aca="false">IF(AD1825&lt;AE1825,AE1825,AD1825)</f>
        <v>Berserker, Bomb Tower, Dart Goblin, Goblin Barrel, Ice Spirit, Mighty Miner, Royal Delivery, Wall Breakers</v>
      </c>
      <c r="AH1825" s="5" t="str">
        <f aca="false">IF(AD1825=AF1825,AA1825,IF(AA1825="Win","Loss",IF(AA1825="Loss","Win","Draw")))</f>
        <v>Win</v>
      </c>
      <c r="AI1825" s="5" t="s">
        <v>102</v>
      </c>
    </row>
    <row r="1826" customFormat="false" ht="15" hidden="false" customHeight="true" outlineLevel="0" collapsed="false">
      <c r="A1826" s="5" t="s">
        <v>4474</v>
      </c>
      <c r="B1826" s="5" t="n">
        <v>2</v>
      </c>
      <c r="C1826" s="5" t="s">
        <v>3071</v>
      </c>
      <c r="D1826" s="5" t="s">
        <v>3072</v>
      </c>
      <c r="E1826" s="6" t="s">
        <v>3704</v>
      </c>
      <c r="F1826" s="5" t="s">
        <v>3705</v>
      </c>
      <c r="G1826" s="5" t="s">
        <v>80</v>
      </c>
      <c r="H1826" s="5" t="s">
        <v>163</v>
      </c>
      <c r="I1826" s="5" t="s">
        <v>177</v>
      </c>
      <c r="J1826" s="5" t="s">
        <v>158</v>
      </c>
      <c r="K1826" s="5" t="s">
        <v>188</v>
      </c>
      <c r="L1826" s="5" t="s">
        <v>86</v>
      </c>
      <c r="M1826" s="5" t="s">
        <v>133</v>
      </c>
      <c r="N1826" s="5" t="s">
        <v>95</v>
      </c>
      <c r="O1826" s="5" t="s">
        <v>215</v>
      </c>
      <c r="P1826" s="5" t="s">
        <v>93</v>
      </c>
      <c r="Q1826" s="5" t="s">
        <v>127</v>
      </c>
      <c r="R1826" s="5" t="s">
        <v>128</v>
      </c>
      <c r="S1826" s="5" t="s">
        <v>129</v>
      </c>
      <c r="T1826" s="5" t="s">
        <v>133</v>
      </c>
      <c r="U1826" s="5" t="s">
        <v>97</v>
      </c>
      <c r="V1826" s="5" t="s">
        <v>173</v>
      </c>
      <c r="W1826" s="5" t="s">
        <v>130</v>
      </c>
      <c r="X1826" s="5" t="s">
        <v>131</v>
      </c>
      <c r="Y1826" s="5" t="n">
        <v>1</v>
      </c>
      <c r="Z1826" s="5" t="n">
        <v>0</v>
      </c>
      <c r="AA1826" s="5" t="str">
        <f aca="false">IF(Y1826&gt;Z1826,"Win",IF(Y1826&lt;Z1826,"Loss","Draw"))</f>
        <v>Win</v>
      </c>
      <c r="AB1826" s="5" t="s">
        <v>98</v>
      </c>
      <c r="AC1826" s="5" t="s">
        <v>99</v>
      </c>
      <c r="AD1826" s="5" t="s">
        <v>4476</v>
      </c>
      <c r="AE1826" s="5" t="s">
        <v>503</v>
      </c>
      <c r="AF1826" s="5" t="str">
        <f aca="false">IF(AD1826&lt;AE1826,AD1826,AE1826)</f>
        <v>Arrows, Bandit, Battle Ram, Golden Knight, Mega Knight, Mother Witch, Ronin, Zappies</v>
      </c>
      <c r="AG1826" s="5" t="str">
        <f aca="false">IF(AD1826&lt;AE1826,AE1826,AD1826)</f>
        <v>Barbarian Barrel, Bowler, Fireball, Fisherman, Mother Witch, Royal Giant, Skeleton Dragons, Tombstone</v>
      </c>
      <c r="AH1826" s="5" t="str">
        <f aca="false">IF(AD1826=AF1826,AA1826,IF(AA1826="Win","Loss",IF(AA1826="Loss","Win","Draw")))</f>
        <v>Loss</v>
      </c>
      <c r="AI1826" s="5" t="s">
        <v>102</v>
      </c>
    </row>
    <row r="1827" customFormat="false" ht="15" hidden="false" customHeight="true" outlineLevel="0" collapsed="false">
      <c r="A1827" s="5" t="s">
        <v>4474</v>
      </c>
      <c r="B1827" s="5" t="n">
        <v>3</v>
      </c>
      <c r="C1827" s="5" t="s">
        <v>3071</v>
      </c>
      <c r="D1827" s="5" t="s">
        <v>3072</v>
      </c>
      <c r="E1827" s="6" t="s">
        <v>3704</v>
      </c>
      <c r="F1827" s="5" t="s">
        <v>3705</v>
      </c>
      <c r="G1827" s="5" t="s">
        <v>4477</v>
      </c>
      <c r="H1827" s="5" t="s">
        <v>163</v>
      </c>
      <c r="I1827" s="5" t="s">
        <v>90</v>
      </c>
      <c r="J1827" s="5" t="s">
        <v>91</v>
      </c>
      <c r="K1827" s="5" t="s">
        <v>92</v>
      </c>
      <c r="L1827" s="5" t="s">
        <v>241</v>
      </c>
      <c r="M1827" s="5" t="s">
        <v>94</v>
      </c>
      <c r="N1827" s="5" t="s">
        <v>116</v>
      </c>
      <c r="O1827" s="5" t="s">
        <v>125</v>
      </c>
      <c r="P1827" s="5" t="s">
        <v>84</v>
      </c>
      <c r="Q1827" s="5" t="s">
        <v>84</v>
      </c>
      <c r="R1827" s="5" t="s">
        <v>108</v>
      </c>
      <c r="S1827" s="5" t="s">
        <v>87</v>
      </c>
      <c r="T1827" s="5" t="s">
        <v>116</v>
      </c>
      <c r="U1827" s="5" t="s">
        <v>95</v>
      </c>
      <c r="V1827" s="5" t="s">
        <v>115</v>
      </c>
      <c r="W1827" s="5" t="s">
        <v>118</v>
      </c>
      <c r="X1827" s="5" t="s">
        <v>88</v>
      </c>
      <c r="Y1827" s="5" t="n">
        <v>1</v>
      </c>
      <c r="Z1827" s="5" t="n">
        <v>0</v>
      </c>
      <c r="AA1827" s="5" t="str">
        <f aca="false">IF(Y1827&gt;Z1827,"Win",IF(Y1827&lt;Z1827,"Loss","Draw"))</f>
        <v>Win</v>
      </c>
      <c r="AB1827" s="5" t="s">
        <v>98</v>
      </c>
      <c r="AC1827" s="5" t="s">
        <v>99</v>
      </c>
      <c r="AD1827" s="5" t="s">
        <v>4478</v>
      </c>
      <c r="AE1827" s="5" t="s">
        <v>862</v>
      </c>
      <c r="AF1827" s="5" t="str">
        <f aca="false">IF(AD1827&lt;AE1827,AD1827,AE1827)</f>
        <v>Archers, Barbarian Barrel, Berserker, Dark Prince, Graveyard, Ice Spirit, Poison, Tesla</v>
      </c>
      <c r="AG1827" s="5" t="str">
        <f aca="false">IF(AD1827&lt;AE1827,AE1827,AD1827)</f>
        <v>Archers, Cannon Cart, Goblins, Knight, Mortar, Poison, Rascals, Skeleton Barrel</v>
      </c>
      <c r="AH1827" s="5" t="str">
        <f aca="false">IF(AD1827=AF1827,AA1827,IF(AA1827="Win","Loss",IF(AA1827="Loss","Win","Draw")))</f>
        <v>Loss</v>
      </c>
      <c r="AI1827" s="5" t="s">
        <v>102</v>
      </c>
    </row>
    <row r="1828" customFormat="false" ht="15" hidden="false" customHeight="true" outlineLevel="0" collapsed="false">
      <c r="A1828" s="5" t="s">
        <v>4479</v>
      </c>
      <c r="B1828" s="5" t="n">
        <v>1</v>
      </c>
      <c r="C1828" s="5" t="s">
        <v>3071</v>
      </c>
      <c r="D1828" s="5" t="s">
        <v>3072</v>
      </c>
      <c r="E1828" s="5" t="s">
        <v>718</v>
      </c>
      <c r="F1828" s="5" t="s">
        <v>719</v>
      </c>
      <c r="G1828" s="5" t="s">
        <v>4480</v>
      </c>
      <c r="H1828" s="5" t="s">
        <v>163</v>
      </c>
      <c r="I1828" s="5" t="s">
        <v>127</v>
      </c>
      <c r="J1828" s="5" t="s">
        <v>128</v>
      </c>
      <c r="K1828" s="5" t="s">
        <v>129</v>
      </c>
      <c r="L1828" s="5" t="s">
        <v>133</v>
      </c>
      <c r="M1828" s="5" t="s">
        <v>86</v>
      </c>
      <c r="N1828" s="5" t="s">
        <v>173</v>
      </c>
      <c r="O1828" s="5" t="s">
        <v>130</v>
      </c>
      <c r="P1828" s="5" t="s">
        <v>131</v>
      </c>
      <c r="Q1828" s="5" t="s">
        <v>141</v>
      </c>
      <c r="R1828" s="5" t="s">
        <v>95</v>
      </c>
      <c r="S1828" s="5" t="s">
        <v>107</v>
      </c>
      <c r="T1828" s="5" t="s">
        <v>177</v>
      </c>
      <c r="U1828" s="5" t="s">
        <v>178</v>
      </c>
      <c r="V1828" s="5" t="s">
        <v>93</v>
      </c>
      <c r="W1828" s="5" t="s">
        <v>143</v>
      </c>
      <c r="X1828" s="5" t="s">
        <v>150</v>
      </c>
      <c r="Y1828" s="5" t="n">
        <v>1</v>
      </c>
      <c r="Z1828" s="5" t="n">
        <v>0</v>
      </c>
      <c r="AA1828" s="5" t="str">
        <f aca="false">IF(Y1828&gt;Z1828,"Win",IF(Y1828&lt;Z1828,"Loss","Draw"))</f>
        <v>Win</v>
      </c>
      <c r="AB1828" s="5" t="s">
        <v>98</v>
      </c>
      <c r="AC1828" s="5" t="s">
        <v>99</v>
      </c>
      <c r="AD1828" s="5" t="s">
        <v>796</v>
      </c>
      <c r="AE1828" s="5" t="s">
        <v>180</v>
      </c>
      <c r="AF1828" s="5" t="str">
        <f aca="false">IF(AD1828&lt;AE1828,AD1828,AE1828)</f>
        <v>Arrows, Bandit, Battle Ram, Golden Knight, Mega Knight, Mother Witch, Skeleton Dragons, Zappies</v>
      </c>
      <c r="AG1828" s="5" t="str">
        <f aca="false">IF(AD1828&lt;AE1828,AE1828,AD1828)</f>
        <v>Barbarian Barrel, Electro Spirit, Fireball, Goblin Cage, Heal Spirit, Lumberjack, Phoenix, Royal Giant</v>
      </c>
      <c r="AH1828" s="5" t="str">
        <f aca="false">IF(AD1828=AF1828,AA1828,IF(AA1828="Win","Loss",IF(AA1828="Loss","Win","Draw")))</f>
        <v>Win</v>
      </c>
      <c r="AI1828" s="5" t="s">
        <v>102</v>
      </c>
    </row>
    <row r="1829" customFormat="false" ht="15" hidden="false" customHeight="true" outlineLevel="0" collapsed="false">
      <c r="A1829" s="5" t="s">
        <v>4479</v>
      </c>
      <c r="B1829" s="5" t="n">
        <v>2</v>
      </c>
      <c r="C1829" s="5" t="s">
        <v>3071</v>
      </c>
      <c r="D1829" s="5" t="s">
        <v>3072</v>
      </c>
      <c r="E1829" s="5" t="s">
        <v>718</v>
      </c>
      <c r="F1829" s="5" t="s">
        <v>719</v>
      </c>
      <c r="G1829" s="5" t="s">
        <v>4481</v>
      </c>
      <c r="H1829" s="5" t="s">
        <v>163</v>
      </c>
      <c r="I1829" s="5" t="s">
        <v>201</v>
      </c>
      <c r="J1829" s="5" t="s">
        <v>202</v>
      </c>
      <c r="K1829" s="5" t="s">
        <v>233</v>
      </c>
      <c r="L1829" s="5" t="s">
        <v>126</v>
      </c>
      <c r="M1829" s="5" t="s">
        <v>111</v>
      </c>
      <c r="N1829" s="5" t="s">
        <v>157</v>
      </c>
      <c r="O1829" s="5" t="s">
        <v>234</v>
      </c>
      <c r="P1829" s="5" t="s">
        <v>89</v>
      </c>
      <c r="Q1829" s="5" t="s">
        <v>84</v>
      </c>
      <c r="R1829" s="5" t="s">
        <v>158</v>
      </c>
      <c r="S1829" s="5" t="s">
        <v>114</v>
      </c>
      <c r="T1829" s="5" t="s">
        <v>115</v>
      </c>
      <c r="U1829" s="5" t="s">
        <v>447</v>
      </c>
      <c r="V1829" s="5" t="s">
        <v>108</v>
      </c>
      <c r="W1829" s="5" t="s">
        <v>130</v>
      </c>
      <c r="X1829" s="5" t="s">
        <v>126</v>
      </c>
      <c r="Y1829" s="5" t="n">
        <v>0</v>
      </c>
      <c r="Z1829" s="5" t="n">
        <v>1</v>
      </c>
      <c r="AA1829" s="5" t="str">
        <f aca="false">IF(Y1829&gt;Z1829,"Win",IF(Y1829&lt;Z1829,"Loss","Draw"))</f>
        <v>Loss</v>
      </c>
      <c r="AB1829" s="5" t="s">
        <v>98</v>
      </c>
      <c r="AC1829" s="5" t="s">
        <v>99</v>
      </c>
      <c r="AD1829" s="5" t="s">
        <v>415</v>
      </c>
      <c r="AE1829" s="5" t="s">
        <v>4482</v>
      </c>
      <c r="AF1829" s="5" t="str">
        <f aca="false">IF(AD1829&lt;AE1829,AD1829,AE1829)</f>
        <v>Archers, Arrows, Bowler, Dark Prince, Giant, Giant Snowball, Graveyard, Skeletons</v>
      </c>
      <c r="AG1829" s="5" t="str">
        <f aca="false">IF(AD1829&lt;AE1829,AE1829,AD1829)</f>
        <v>Bats, Bomb Tower, Fire Spirit, Magic Archer, Miner, Skeletons, The Log, Wall Breakers</v>
      </c>
      <c r="AH1829" s="5" t="str">
        <f aca="false">IF(AD1829=AF1829,AA1829,IF(AA1829="Win","Loss",IF(AA1829="Loss","Win","Draw")))</f>
        <v>Win</v>
      </c>
      <c r="AI1829" s="5" t="s">
        <v>102</v>
      </c>
    </row>
    <row r="1830" customFormat="false" ht="15" hidden="false" customHeight="true" outlineLevel="0" collapsed="false">
      <c r="A1830" s="5" t="s">
        <v>4479</v>
      </c>
      <c r="B1830" s="5" t="n">
        <v>3</v>
      </c>
      <c r="C1830" s="5" t="s">
        <v>3071</v>
      </c>
      <c r="D1830" s="5" t="s">
        <v>3072</v>
      </c>
      <c r="E1830" s="5" t="s">
        <v>718</v>
      </c>
      <c r="F1830" s="5" t="s">
        <v>719</v>
      </c>
      <c r="G1830" s="5" t="s">
        <v>4483</v>
      </c>
      <c r="H1830" s="5" t="s">
        <v>163</v>
      </c>
      <c r="I1830" s="5" t="s">
        <v>84</v>
      </c>
      <c r="J1830" s="5" t="s">
        <v>108</v>
      </c>
      <c r="K1830" s="5" t="s">
        <v>87</v>
      </c>
      <c r="L1830" s="5" t="s">
        <v>116</v>
      </c>
      <c r="M1830" s="5" t="s">
        <v>95</v>
      </c>
      <c r="N1830" s="5" t="s">
        <v>115</v>
      </c>
      <c r="O1830" s="5" t="s">
        <v>118</v>
      </c>
      <c r="P1830" s="5" t="s">
        <v>88</v>
      </c>
      <c r="Q1830" s="5" t="s">
        <v>159</v>
      </c>
      <c r="R1830" s="5" t="s">
        <v>337</v>
      </c>
      <c r="S1830" s="5" t="s">
        <v>203</v>
      </c>
      <c r="T1830" s="5" t="s">
        <v>201</v>
      </c>
      <c r="U1830" s="5" t="s">
        <v>157</v>
      </c>
      <c r="V1830" s="5" t="s">
        <v>118</v>
      </c>
      <c r="W1830" s="5" t="s">
        <v>89</v>
      </c>
      <c r="X1830" s="5" t="s">
        <v>87</v>
      </c>
      <c r="Y1830" s="5" t="n">
        <v>1</v>
      </c>
      <c r="Z1830" s="5" t="n">
        <v>0</v>
      </c>
      <c r="AA1830" s="5" t="str">
        <f aca="false">IF(Y1830&gt;Z1830,"Win",IF(Y1830&lt;Z1830,"Loss","Draw"))</f>
        <v>Win</v>
      </c>
      <c r="AB1830" s="5" t="s">
        <v>98</v>
      </c>
      <c r="AC1830" s="5" t="s">
        <v>99</v>
      </c>
      <c r="AD1830" s="5" t="s">
        <v>862</v>
      </c>
      <c r="AE1830" s="5" t="s">
        <v>4484</v>
      </c>
      <c r="AF1830" s="5" t="str">
        <f aca="false">IF(AD1830&lt;AE1830,AD1830,AE1830)</f>
        <v>Archers, Barbarian Barrel, Berserker, Dark Prince, Graveyard, Ice Spirit, Poison, Tesla</v>
      </c>
      <c r="AG1830" s="5" t="str">
        <f aca="false">IF(AD1830&lt;AE1830,AE1830,AD1830)</f>
        <v>Boss Bandit, Dart Goblin, Fire Spirit, Goblin Barrel, Ice Spirit, Tesla, The Log, Wall Breakers</v>
      </c>
      <c r="AH1830" s="5" t="str">
        <f aca="false">IF(AD1830=AF1830,AA1830,IF(AA1830="Win","Loss",IF(AA1830="Loss","Win","Draw")))</f>
        <v>Win</v>
      </c>
      <c r="AI1830" s="5" t="s">
        <v>102</v>
      </c>
    </row>
    <row r="1831" customFormat="false" ht="15" hidden="false" customHeight="true" outlineLevel="0" collapsed="false">
      <c r="A1831" s="5" t="s">
        <v>4485</v>
      </c>
      <c r="B1831" s="5" t="n">
        <v>1</v>
      </c>
      <c r="C1831" s="5" t="s">
        <v>3071</v>
      </c>
      <c r="D1831" s="5" t="s">
        <v>3072</v>
      </c>
      <c r="E1831" s="5" t="s">
        <v>4486</v>
      </c>
      <c r="F1831" s="5" t="s">
        <v>4487</v>
      </c>
      <c r="G1831" s="5" t="s">
        <v>4488</v>
      </c>
      <c r="H1831" s="5" t="s">
        <v>163</v>
      </c>
      <c r="I1831" s="5" t="s">
        <v>177</v>
      </c>
      <c r="J1831" s="5" t="s">
        <v>83</v>
      </c>
      <c r="K1831" s="5" t="s">
        <v>95</v>
      </c>
      <c r="L1831" s="5" t="s">
        <v>93</v>
      </c>
      <c r="M1831" s="5" t="s">
        <v>86</v>
      </c>
      <c r="N1831" s="5" t="s">
        <v>133</v>
      </c>
      <c r="O1831" s="5" t="s">
        <v>215</v>
      </c>
      <c r="P1831" s="5" t="s">
        <v>188</v>
      </c>
      <c r="Q1831" s="5" t="s">
        <v>201</v>
      </c>
      <c r="R1831" s="5" t="s">
        <v>202</v>
      </c>
      <c r="S1831" s="5" t="s">
        <v>233</v>
      </c>
      <c r="T1831" s="5" t="s">
        <v>204</v>
      </c>
      <c r="U1831" s="5" t="s">
        <v>157</v>
      </c>
      <c r="V1831" s="5" t="s">
        <v>111</v>
      </c>
      <c r="W1831" s="5" t="s">
        <v>88</v>
      </c>
      <c r="X1831" s="5" t="s">
        <v>234</v>
      </c>
      <c r="Y1831" s="5" t="n">
        <v>0</v>
      </c>
      <c r="Z1831" s="5" t="n">
        <v>1</v>
      </c>
      <c r="AA1831" s="5" t="str">
        <f aca="false">IF(Y1831&gt;Z1831,"Win",IF(Y1831&lt;Z1831,"Loss","Draw"))</f>
        <v>Loss</v>
      </c>
      <c r="AB1831" s="5" t="s">
        <v>98</v>
      </c>
      <c r="AC1831" s="5" t="s">
        <v>99</v>
      </c>
      <c r="AD1831" s="5" t="s">
        <v>217</v>
      </c>
      <c r="AE1831" s="5" t="s">
        <v>380</v>
      </c>
      <c r="AF1831" s="5" t="str">
        <f aca="false">IF(AD1831&lt;AE1831,AD1831,AE1831)</f>
        <v>Barbarian Barrel, Fireball, Fisherman, Monk, Mother Witch, Royal Giant, Skeleton Dragons, Tombstone</v>
      </c>
      <c r="AG1831" s="5" t="str">
        <f aca="false">IF(AD1831&lt;AE1831,AE1831,AD1831)</f>
        <v>Bats, Berserker, Bomb Tower, Fire Spirit, Magic Archer, Miner, Royal Delivery, Wall Breakers</v>
      </c>
      <c r="AH1831" s="5" t="str">
        <f aca="false">IF(AD1831=AF1831,AA1831,IF(AA1831="Win","Loss",IF(AA1831="Loss","Win","Draw")))</f>
        <v>Loss</v>
      </c>
      <c r="AI1831" s="5" t="s">
        <v>102</v>
      </c>
    </row>
    <row r="1832" customFormat="false" ht="15" hidden="false" customHeight="true" outlineLevel="0" collapsed="false">
      <c r="A1832" s="5" t="s">
        <v>4485</v>
      </c>
      <c r="B1832" s="5" t="n">
        <v>2</v>
      </c>
      <c r="C1832" s="5" t="s">
        <v>3071</v>
      </c>
      <c r="D1832" s="5" t="s">
        <v>3072</v>
      </c>
      <c r="E1832" s="5" t="s">
        <v>4486</v>
      </c>
      <c r="F1832" s="5" t="s">
        <v>4487</v>
      </c>
      <c r="G1832" s="5" t="s">
        <v>4489</v>
      </c>
      <c r="H1832" s="5" t="s">
        <v>352</v>
      </c>
      <c r="I1832" s="5" t="s">
        <v>129</v>
      </c>
      <c r="J1832" s="5" t="s">
        <v>172</v>
      </c>
      <c r="K1832" s="5" t="s">
        <v>87</v>
      </c>
      <c r="L1832" s="5" t="s">
        <v>89</v>
      </c>
      <c r="M1832" s="5" t="s">
        <v>150</v>
      </c>
      <c r="N1832" s="5" t="s">
        <v>165</v>
      </c>
      <c r="O1832" s="5" t="s">
        <v>85</v>
      </c>
      <c r="P1832" s="5" t="s">
        <v>88</v>
      </c>
      <c r="Q1832" s="5" t="s">
        <v>407</v>
      </c>
      <c r="R1832" s="5" t="s">
        <v>83</v>
      </c>
      <c r="S1832" s="5" t="s">
        <v>153</v>
      </c>
      <c r="T1832" s="5" t="s">
        <v>150</v>
      </c>
      <c r="U1832" s="5" t="s">
        <v>126</v>
      </c>
      <c r="V1832" s="5" t="s">
        <v>89</v>
      </c>
      <c r="W1832" s="5" t="s">
        <v>165</v>
      </c>
      <c r="X1832" s="5" t="s">
        <v>164</v>
      </c>
      <c r="Y1832" s="5" t="n">
        <v>1</v>
      </c>
      <c r="Z1832" s="5" t="n">
        <v>0</v>
      </c>
      <c r="AA1832" s="5" t="str">
        <f aca="false">IF(Y1832&gt;Z1832,"Win",IF(Y1832&lt;Z1832,"Loss","Draw"))</f>
        <v>Win</v>
      </c>
      <c r="AB1832" s="5" t="s">
        <v>98</v>
      </c>
      <c r="AC1832" s="5" t="s">
        <v>99</v>
      </c>
      <c r="AD1832" s="5" t="s">
        <v>174</v>
      </c>
      <c r="AE1832" s="5" t="s">
        <v>4490</v>
      </c>
      <c r="AF1832" s="5" t="str">
        <f aca="false">IF(AD1832&lt;AE1832,AD1832,AE1832)</f>
        <v>Berserker, Electro Spirit, Hog Rider, Lightning, Mega Knight, Musketeer, Tesla, The Log</v>
      </c>
      <c r="AG1832" s="5" t="str">
        <f aca="false">IF(AD1832&lt;AE1832,AE1832,AD1832)</f>
        <v>Cannon, Earthquake, Electro Spirit, Firecracker, Hog Rider, Monk, Skeletons, The Log</v>
      </c>
      <c r="AH1832" s="5" t="str">
        <f aca="false">IF(AD1832=AF1832,AA1832,IF(AA1832="Win","Loss",IF(AA1832="Loss","Win","Draw")))</f>
        <v>Win</v>
      </c>
      <c r="AI1832" s="5" t="s">
        <v>102</v>
      </c>
    </row>
    <row r="1833" customFormat="false" ht="15" hidden="false" customHeight="true" outlineLevel="0" collapsed="false">
      <c r="A1833" s="5" t="s">
        <v>4485</v>
      </c>
      <c r="B1833" s="5" t="n">
        <v>3</v>
      </c>
      <c r="C1833" s="5" t="s">
        <v>3071</v>
      </c>
      <c r="D1833" s="5" t="s">
        <v>3072</v>
      </c>
      <c r="E1833" s="5" t="s">
        <v>4486</v>
      </c>
      <c r="F1833" s="5" t="s">
        <v>4487</v>
      </c>
      <c r="G1833" s="5" t="s">
        <v>4491</v>
      </c>
      <c r="H1833" s="5" t="s">
        <v>163</v>
      </c>
      <c r="I1833" s="5" t="s">
        <v>201</v>
      </c>
      <c r="J1833" s="5" t="s">
        <v>151</v>
      </c>
      <c r="K1833" s="5" t="s">
        <v>203</v>
      </c>
      <c r="L1833" s="5" t="s">
        <v>126</v>
      </c>
      <c r="M1833" s="5" t="s">
        <v>157</v>
      </c>
      <c r="N1833" s="5" t="s">
        <v>204</v>
      </c>
      <c r="O1833" s="5" t="s">
        <v>234</v>
      </c>
      <c r="P1833" s="5" t="s">
        <v>159</v>
      </c>
      <c r="Q1833" s="5" t="s">
        <v>129</v>
      </c>
      <c r="R1833" s="5" t="s">
        <v>128</v>
      </c>
      <c r="S1833" s="5" t="s">
        <v>127</v>
      </c>
      <c r="T1833" s="5" t="s">
        <v>132</v>
      </c>
      <c r="U1833" s="5" t="s">
        <v>133</v>
      </c>
      <c r="V1833" s="5" t="s">
        <v>130</v>
      </c>
      <c r="W1833" s="5" t="s">
        <v>131</v>
      </c>
      <c r="X1833" s="5" t="s">
        <v>124</v>
      </c>
      <c r="Y1833" s="5" t="n">
        <v>1</v>
      </c>
      <c r="Z1833" s="5" t="n">
        <v>0</v>
      </c>
      <c r="AA1833" s="5" t="str">
        <f aca="false">IF(Y1833&gt;Z1833,"Win",IF(Y1833&lt;Z1833,"Loss","Draw"))</f>
        <v>Win</v>
      </c>
      <c r="AB1833" s="5" t="s">
        <v>98</v>
      </c>
      <c r="AC1833" s="5" t="s">
        <v>99</v>
      </c>
      <c r="AD1833" s="5" t="s">
        <v>4148</v>
      </c>
      <c r="AE1833" s="5" t="s">
        <v>4492</v>
      </c>
      <c r="AF1833" s="5" t="str">
        <f aca="false">IF(AD1833&lt;AE1833,AD1833,AE1833)</f>
        <v>Arrows, Bandit, Battle Ram, Electro Wizard, Golden Knight, Mega Knight, Mother Witch, Royal Ghost</v>
      </c>
      <c r="AG1833" s="5" t="str">
        <f aca="false">IF(AD1833&lt;AE1833,AE1833,AD1833)</f>
        <v>Bomb Tower, Dart Goblin, Fire Spirit, Goblin Barrel, Mighty Miner, Royal Delivery, Skeletons, Wall Breakers</v>
      </c>
      <c r="AH1833" s="5" t="str">
        <f aca="false">IF(AD1833=AF1833,AA1833,IF(AA1833="Win","Loss",IF(AA1833="Loss","Win","Draw")))</f>
        <v>Loss</v>
      </c>
      <c r="AI1833" s="5" t="s">
        <v>102</v>
      </c>
    </row>
    <row r="1834" customFormat="false" ht="15" hidden="false" customHeight="true" outlineLevel="0" collapsed="false">
      <c r="A1834" s="5" t="s">
        <v>4493</v>
      </c>
      <c r="B1834" s="5" t="n">
        <v>1</v>
      </c>
      <c r="C1834" s="5" t="s">
        <v>3071</v>
      </c>
      <c r="D1834" s="5" t="s">
        <v>3072</v>
      </c>
      <c r="E1834" s="5" t="s">
        <v>331</v>
      </c>
      <c r="F1834" s="5" t="s">
        <v>332</v>
      </c>
      <c r="G1834" s="5" t="s">
        <v>4494</v>
      </c>
      <c r="H1834" s="5" t="s">
        <v>352</v>
      </c>
      <c r="I1834" s="5" t="s">
        <v>90</v>
      </c>
      <c r="J1834" s="5" t="s">
        <v>91</v>
      </c>
      <c r="K1834" s="5" t="s">
        <v>92</v>
      </c>
      <c r="L1834" s="5" t="s">
        <v>96</v>
      </c>
      <c r="M1834" s="5" t="s">
        <v>95</v>
      </c>
      <c r="N1834" s="5" t="s">
        <v>93</v>
      </c>
      <c r="O1834" s="5" t="s">
        <v>125</v>
      </c>
      <c r="P1834" s="5" t="s">
        <v>94</v>
      </c>
      <c r="Q1834" s="5" t="s">
        <v>152</v>
      </c>
      <c r="R1834" s="5" t="s">
        <v>97</v>
      </c>
      <c r="S1834" s="5" t="s">
        <v>82</v>
      </c>
      <c r="T1834" s="5" t="s">
        <v>150</v>
      </c>
      <c r="U1834" s="5" t="s">
        <v>126</v>
      </c>
      <c r="V1834" s="5" t="s">
        <v>153</v>
      </c>
      <c r="W1834" s="5" t="s">
        <v>89</v>
      </c>
      <c r="X1834" s="5" t="s">
        <v>85</v>
      </c>
      <c r="Y1834" s="5" t="n">
        <v>1</v>
      </c>
      <c r="Z1834" s="5" t="n">
        <v>0</v>
      </c>
      <c r="AA1834" s="5" t="str">
        <f aca="false">IF(Y1834&gt;Z1834,"Win",IF(Y1834&lt;Z1834,"Loss","Draw"))</f>
        <v>Win</v>
      </c>
      <c r="AB1834" s="5" t="s">
        <v>98</v>
      </c>
      <c r="AC1834" s="5" t="s">
        <v>99</v>
      </c>
      <c r="AD1834" s="5" t="s">
        <v>216</v>
      </c>
      <c r="AE1834" s="5" t="s">
        <v>4495</v>
      </c>
      <c r="AF1834" s="5" t="str">
        <f aca="false">IF(AD1834&lt;AE1834,AD1834,AE1834)</f>
        <v>Baby Dragon, Cannon, Electro Spirit, Lightning, Ronin, Royal Hogs, Skeletons, The Log</v>
      </c>
      <c r="AG1834" s="5" t="str">
        <f aca="false">IF(AD1834&lt;AE1834,AE1834,AD1834)</f>
        <v>Barbarian Barrel, Cannon Cart, Fireball, Goblins, Minions, Mortar, Rascals, Skeleton Barrel</v>
      </c>
      <c r="AH1834" s="5" t="str">
        <f aca="false">IF(AD1834=AF1834,AA1834,IF(AA1834="Win","Loss",IF(AA1834="Loss","Win","Draw")))</f>
        <v>Loss</v>
      </c>
      <c r="AI1834" s="5" t="s">
        <v>102</v>
      </c>
    </row>
    <row r="1835" customFormat="false" ht="15" hidden="false" customHeight="true" outlineLevel="0" collapsed="false">
      <c r="A1835" s="5" t="s">
        <v>4493</v>
      </c>
      <c r="B1835" s="5" t="n">
        <v>2</v>
      </c>
      <c r="C1835" s="5" t="s">
        <v>3071</v>
      </c>
      <c r="D1835" s="5" t="s">
        <v>3072</v>
      </c>
      <c r="E1835" s="5" t="s">
        <v>331</v>
      </c>
      <c r="F1835" s="5" t="s">
        <v>332</v>
      </c>
      <c r="G1835" s="5" t="s">
        <v>4496</v>
      </c>
      <c r="H1835" s="5" t="s">
        <v>163</v>
      </c>
      <c r="I1835" s="5" t="s">
        <v>203</v>
      </c>
      <c r="J1835" s="5" t="s">
        <v>151</v>
      </c>
      <c r="K1835" s="5" t="s">
        <v>201</v>
      </c>
      <c r="L1835" s="5" t="s">
        <v>118</v>
      </c>
      <c r="M1835" s="5" t="s">
        <v>87</v>
      </c>
      <c r="N1835" s="5" t="s">
        <v>159</v>
      </c>
      <c r="O1835" s="5" t="s">
        <v>126</v>
      </c>
      <c r="P1835" s="5" t="s">
        <v>204</v>
      </c>
      <c r="Q1835" s="5" t="s">
        <v>208</v>
      </c>
      <c r="R1835" s="5" t="s">
        <v>186</v>
      </c>
      <c r="S1835" s="5" t="s">
        <v>107</v>
      </c>
      <c r="T1835" s="5" t="s">
        <v>651</v>
      </c>
      <c r="U1835" s="5" t="s">
        <v>130</v>
      </c>
      <c r="V1835" s="5" t="s">
        <v>110</v>
      </c>
      <c r="W1835" s="5" t="s">
        <v>86</v>
      </c>
      <c r="X1835" s="5" t="s">
        <v>88</v>
      </c>
      <c r="Y1835" s="5" t="n">
        <v>1</v>
      </c>
      <c r="Z1835" s="5" t="n">
        <v>2</v>
      </c>
      <c r="AA1835" s="5" t="str">
        <f aca="false">IF(Y1835&gt;Z1835,"Win",IF(Y1835&lt;Z1835,"Loss","Draw"))</f>
        <v>Loss</v>
      </c>
      <c r="AB1835" s="5" t="s">
        <v>98</v>
      </c>
      <c r="AC1835" s="5" t="s">
        <v>99</v>
      </c>
      <c r="AD1835" s="5" t="s">
        <v>4497</v>
      </c>
      <c r="AE1835" s="5" t="s">
        <v>4498</v>
      </c>
      <c r="AF1835" s="5" t="str">
        <f aca="false">IF(AD1835&lt;AE1835,AD1835,AE1835)</f>
        <v>Arrows, Balloon, Berserker, Goblin Cage, Lava Hound, Skeleton Dragons, Valkyrie, Void</v>
      </c>
      <c r="AG1835" s="5" t="str">
        <f aca="false">IF(AD1835&lt;AE1835,AE1835,AD1835)</f>
        <v>Dart Goblin, Goblin Barrel, Ice Spirit, Mighty Miner, Royal Delivery, Skeletons, Tesla, Wall Breakers</v>
      </c>
      <c r="AH1835" s="5" t="str">
        <f aca="false">IF(AD1835=AF1835,AA1835,IF(AA1835="Win","Loss",IF(AA1835="Loss","Win","Draw")))</f>
        <v>Win</v>
      </c>
      <c r="AI1835" s="5" t="s">
        <v>102</v>
      </c>
    </row>
    <row r="1836" customFormat="false" ht="15" hidden="false" customHeight="true" outlineLevel="0" collapsed="false">
      <c r="A1836" s="5" t="s">
        <v>4493</v>
      </c>
      <c r="B1836" s="5" t="n">
        <v>3</v>
      </c>
      <c r="C1836" s="5" t="s">
        <v>3071</v>
      </c>
      <c r="D1836" s="5" t="s">
        <v>3072</v>
      </c>
      <c r="E1836" s="5" t="s">
        <v>331</v>
      </c>
      <c r="F1836" s="5" t="s">
        <v>332</v>
      </c>
      <c r="G1836" s="5" t="s">
        <v>4499</v>
      </c>
      <c r="H1836" s="5" t="s">
        <v>163</v>
      </c>
      <c r="I1836" s="5" t="s">
        <v>153</v>
      </c>
      <c r="J1836" s="5" t="s">
        <v>83</v>
      </c>
      <c r="K1836" s="5" t="s">
        <v>407</v>
      </c>
      <c r="L1836" s="5" t="s">
        <v>165</v>
      </c>
      <c r="M1836" s="5" t="s">
        <v>88</v>
      </c>
      <c r="N1836" s="5" t="s">
        <v>116</v>
      </c>
      <c r="O1836" s="5" t="s">
        <v>150</v>
      </c>
      <c r="P1836" s="5" t="s">
        <v>89</v>
      </c>
      <c r="Q1836" s="5" t="s">
        <v>203</v>
      </c>
      <c r="R1836" s="5" t="s">
        <v>158</v>
      </c>
      <c r="S1836" s="5" t="s">
        <v>159</v>
      </c>
      <c r="T1836" s="5" t="s">
        <v>95</v>
      </c>
      <c r="U1836" s="5" t="s">
        <v>204</v>
      </c>
      <c r="V1836" s="5" t="s">
        <v>234</v>
      </c>
      <c r="W1836" s="5" t="s">
        <v>118</v>
      </c>
      <c r="X1836" s="5" t="s">
        <v>201</v>
      </c>
      <c r="Y1836" s="5" t="n">
        <v>0</v>
      </c>
      <c r="Z1836" s="5" t="n">
        <v>1</v>
      </c>
      <c r="AA1836" s="5" t="str">
        <f aca="false">IF(Y1836&gt;Z1836,"Win",IF(Y1836&lt;Z1836,"Loss","Draw"))</f>
        <v>Loss</v>
      </c>
      <c r="AB1836" s="5" t="s">
        <v>98</v>
      </c>
      <c r="AC1836" s="5" t="s">
        <v>99</v>
      </c>
      <c r="AD1836" s="5" t="s">
        <v>4500</v>
      </c>
      <c r="AE1836" s="5" t="s">
        <v>4501</v>
      </c>
      <c r="AF1836" s="5" t="str">
        <f aca="false">IF(AD1836&lt;AE1836,AD1836,AE1836)</f>
        <v>Barbarian Barrel, Bomb Tower, Bowler, Dart Goblin, Goblin Barrel, Ice Spirit, Royal Delivery, Wall Breakers</v>
      </c>
      <c r="AG1836" s="5" t="str">
        <f aca="false">IF(AD1836&lt;AE1836,AE1836,AD1836)</f>
        <v>Berserker, Cannon, Electro Spirit, Firecracker, Hog Rider, Monk, Poison, The Log</v>
      </c>
      <c r="AH1836" s="5" t="str">
        <f aca="false">IF(AD1836=AF1836,AA1836,IF(AA1836="Win","Loss",IF(AA1836="Loss","Win","Draw")))</f>
        <v>Win</v>
      </c>
      <c r="AI1836" s="5" t="s">
        <v>102</v>
      </c>
    </row>
    <row r="1837" customFormat="false" ht="15" hidden="false" customHeight="true" outlineLevel="0" collapsed="false">
      <c r="A1837" s="5" t="s">
        <v>4502</v>
      </c>
      <c r="B1837" s="5" t="n">
        <v>1</v>
      </c>
      <c r="C1837" s="5" t="s">
        <v>3071</v>
      </c>
      <c r="D1837" s="5" t="s">
        <v>3072</v>
      </c>
      <c r="E1837" s="5" t="s">
        <v>2953</v>
      </c>
      <c r="F1837" s="5" t="s">
        <v>2954</v>
      </c>
      <c r="G1837" s="5" t="s">
        <v>3073</v>
      </c>
      <c r="H1837" s="5" t="s">
        <v>163</v>
      </c>
      <c r="I1837" s="5" t="s">
        <v>2514</v>
      </c>
      <c r="J1837" s="5" t="s">
        <v>323</v>
      </c>
      <c r="K1837" s="5" t="s">
        <v>109</v>
      </c>
      <c r="L1837" s="5" t="s">
        <v>1663</v>
      </c>
      <c r="M1837" s="5" t="s">
        <v>108</v>
      </c>
      <c r="N1837" s="5" t="s">
        <v>132</v>
      </c>
      <c r="O1837" s="5" t="s">
        <v>143</v>
      </c>
      <c r="P1837" s="5" t="s">
        <v>327</v>
      </c>
      <c r="Q1837" s="5" t="s">
        <v>152</v>
      </c>
      <c r="R1837" s="5" t="s">
        <v>128</v>
      </c>
      <c r="S1837" s="5" t="s">
        <v>129</v>
      </c>
      <c r="T1837" s="5" t="s">
        <v>95</v>
      </c>
      <c r="U1837" s="5" t="s">
        <v>127</v>
      </c>
      <c r="V1837" s="5" t="s">
        <v>130</v>
      </c>
      <c r="W1837" s="5" t="s">
        <v>257</v>
      </c>
      <c r="X1837" s="5" t="s">
        <v>131</v>
      </c>
      <c r="Y1837" s="5" t="n">
        <v>0</v>
      </c>
      <c r="Z1837" s="5" t="n">
        <v>3</v>
      </c>
      <c r="AA1837" s="5" t="str">
        <f aca="false">IF(Y1837&gt;Z1837,"Win",IF(Y1837&lt;Z1837,"Loss","Draw"))</f>
        <v>Loss</v>
      </c>
      <c r="AB1837" s="5" t="s">
        <v>98</v>
      </c>
      <c r="AC1837" s="5" t="s">
        <v>99</v>
      </c>
      <c r="AD1837" s="5" t="s">
        <v>3074</v>
      </c>
      <c r="AE1837" s="5" t="s">
        <v>3068</v>
      </c>
      <c r="AF1837" s="5" t="str">
        <f aca="false">IF(AD1837&lt;AE1837,AD1837,AE1837)</f>
        <v>Arrows, Baby Dragon, Bandit, Barbarian Barrel, Battle Ram, Golden Knight, Hunter, Mega Knight</v>
      </c>
      <c r="AG1837" s="5" t="str">
        <f aca="false">IF(AD1837&lt;AE1837,AE1837,AD1837)</f>
        <v>Dark Prince, Electro Wizard, Goblin Giant, Heal Spirit, Mini P.E.K.K.A, Rage, Sparky, Zap</v>
      </c>
      <c r="AH1837" s="5" t="str">
        <f aca="false">IF(AD1837=AF1837,AA1837,IF(AA1837="Win","Loss",IF(AA1837="Loss","Win","Draw")))</f>
        <v>Win</v>
      </c>
      <c r="AI1837" s="5" t="s">
        <v>297</v>
      </c>
    </row>
    <row r="1838" customFormat="false" ht="15" hidden="false" customHeight="true" outlineLevel="0" collapsed="false">
      <c r="A1838" s="5" t="s">
        <v>4502</v>
      </c>
      <c r="B1838" s="5" t="n">
        <v>2</v>
      </c>
      <c r="C1838" s="5" t="s">
        <v>3071</v>
      </c>
      <c r="D1838" s="5" t="s">
        <v>3072</v>
      </c>
      <c r="E1838" s="5" t="s">
        <v>2953</v>
      </c>
      <c r="F1838" s="5" t="s">
        <v>2954</v>
      </c>
      <c r="G1838" s="5" t="s">
        <v>3076</v>
      </c>
      <c r="H1838" s="5" t="s">
        <v>163</v>
      </c>
      <c r="I1838" s="5" t="s">
        <v>127</v>
      </c>
      <c r="J1838" s="5" t="s">
        <v>219</v>
      </c>
      <c r="K1838" s="5" t="s">
        <v>124</v>
      </c>
      <c r="L1838" s="5" t="s">
        <v>117</v>
      </c>
      <c r="M1838" s="5" t="s">
        <v>133</v>
      </c>
      <c r="N1838" s="5" t="s">
        <v>294</v>
      </c>
      <c r="O1838" s="5" t="s">
        <v>173</v>
      </c>
      <c r="P1838" s="5" t="s">
        <v>95</v>
      </c>
      <c r="Q1838" s="5" t="s">
        <v>82</v>
      </c>
      <c r="R1838" s="5" t="s">
        <v>91</v>
      </c>
      <c r="S1838" s="5" t="s">
        <v>152</v>
      </c>
      <c r="T1838" s="5" t="s">
        <v>97</v>
      </c>
      <c r="U1838" s="5" t="s">
        <v>85</v>
      </c>
      <c r="V1838" s="5" t="s">
        <v>150</v>
      </c>
      <c r="W1838" s="5" t="s">
        <v>89</v>
      </c>
      <c r="X1838" s="5" t="s">
        <v>153</v>
      </c>
      <c r="Y1838" s="5" t="n">
        <v>0</v>
      </c>
      <c r="Z1838" s="5" t="n">
        <v>1</v>
      </c>
      <c r="AA1838" s="5" t="str">
        <f aca="false">IF(Y1838&gt;Z1838,"Win",IF(Y1838&lt;Z1838,"Loss","Draw"))</f>
        <v>Loss</v>
      </c>
      <c r="AB1838" s="5" t="s">
        <v>98</v>
      </c>
      <c r="AC1838" s="5" t="s">
        <v>99</v>
      </c>
      <c r="AD1838" s="5" t="s">
        <v>296</v>
      </c>
      <c r="AE1838" s="5" t="s">
        <v>2932</v>
      </c>
      <c r="AF1838" s="5" t="str">
        <f aca="false">IF(AD1838&lt;AE1838,AD1838,AE1838)</f>
        <v>Baby Dragon, Cannon, Electro Spirit, Goblins, Lightning, Ronin, Royal Hogs, The Log</v>
      </c>
      <c r="AG1838" s="5" t="str">
        <f aca="false">IF(AD1838&lt;AE1838,AE1838,AD1838)</f>
        <v>Barbarian Barrel, Battle Ram, Giant Skeleton, Mother Witch, Royal Ghost, Vines, Wizard, Zappies</v>
      </c>
      <c r="AH1838" s="5" t="str">
        <f aca="false">IF(AD1838=AF1838,AA1838,IF(AA1838="Win","Loss",IF(AA1838="Loss","Win","Draw")))</f>
        <v>Win</v>
      </c>
      <c r="AI1838" s="5" t="s">
        <v>297</v>
      </c>
    </row>
    <row r="1839" customFormat="false" ht="15" hidden="false" customHeight="true" outlineLevel="0" collapsed="false">
      <c r="A1839" s="7" t="s">
        <v>4503</v>
      </c>
      <c r="B1839" s="7" t="n">
        <v>1</v>
      </c>
      <c r="C1839" s="7" t="s">
        <v>3071</v>
      </c>
      <c r="D1839" s="7" t="s">
        <v>3072</v>
      </c>
      <c r="E1839" s="7" t="s">
        <v>2953</v>
      </c>
      <c r="F1839" s="7" t="s">
        <v>2954</v>
      </c>
      <c r="G1839" s="7" t="s">
        <v>3077</v>
      </c>
      <c r="H1839" s="7" t="s">
        <v>163</v>
      </c>
      <c r="I1839" s="7" t="s">
        <v>185</v>
      </c>
      <c r="J1839" s="7" t="s">
        <v>186</v>
      </c>
      <c r="K1839" s="7" t="s">
        <v>241</v>
      </c>
      <c r="L1839" s="7" t="s">
        <v>88</v>
      </c>
      <c r="M1839" s="7" t="s">
        <v>187</v>
      </c>
      <c r="N1839" s="7" t="s">
        <v>109</v>
      </c>
      <c r="O1839" s="7" t="s">
        <v>234</v>
      </c>
      <c r="P1839" s="7" t="s">
        <v>111</v>
      </c>
      <c r="Q1839" s="7" t="s">
        <v>219</v>
      </c>
      <c r="R1839" s="7" t="s">
        <v>151</v>
      </c>
      <c r="S1839" s="7" t="s">
        <v>87</v>
      </c>
      <c r="T1839" s="7" t="s">
        <v>126</v>
      </c>
      <c r="U1839" s="7" t="s">
        <v>118</v>
      </c>
      <c r="V1839" s="7" t="s">
        <v>95</v>
      </c>
      <c r="W1839" s="7" t="s">
        <v>165</v>
      </c>
      <c r="X1839" s="7" t="s">
        <v>164</v>
      </c>
      <c r="Y1839" s="7" t="n">
        <v>0</v>
      </c>
      <c r="Z1839" s="7" t="n">
        <v>1</v>
      </c>
      <c r="AA1839" s="7" t="str">
        <f aca="false">IF(Y1839&gt;Z1839,"Win",IF(Y1839&lt;Z1839,"Loss","Draw"))</f>
        <v>Loss</v>
      </c>
      <c r="AB1839" s="7" t="s">
        <v>99</v>
      </c>
      <c r="AC1839" s="7" t="s">
        <v>99</v>
      </c>
      <c r="AD1839" s="7" t="s">
        <v>363</v>
      </c>
      <c r="AE1839" s="7" t="s">
        <v>3078</v>
      </c>
      <c r="AF1839" s="7" t="str">
        <f aca="false">IF(AD1839&lt;AE1839,AD1839,AE1839)</f>
        <v>Balloon, Berserker, Bomb Tower, Executioner, Knight, Miner, Tornado, Zap</v>
      </c>
      <c r="AG1839" s="7" t="str">
        <f aca="false">IF(AD1839&lt;AE1839,AE1839,AD1839)</f>
        <v>Barbarian Barrel, Earthquake, Hog Rider, Ice Spirit, Mighty Miner, Skeletons, Tesla, Wizard</v>
      </c>
      <c r="AH1839" s="7" t="str">
        <f aca="false">IF(AD1839=AF1839,AA1839,IF(AA1839="Win","Loss",IF(AA1839="Loss","Win","Draw")))</f>
        <v>Loss</v>
      </c>
      <c r="AI1839" s="7" t="s">
        <v>297</v>
      </c>
    </row>
    <row r="1840" customFormat="false" ht="15" hidden="false" customHeight="true" outlineLevel="0" collapsed="false">
      <c r="A1840" s="7" t="s">
        <v>4503</v>
      </c>
      <c r="B1840" s="7" t="n">
        <v>2</v>
      </c>
      <c r="C1840" s="7" t="s">
        <v>3071</v>
      </c>
      <c r="D1840" s="7" t="s">
        <v>3072</v>
      </c>
      <c r="E1840" s="7" t="s">
        <v>2953</v>
      </c>
      <c r="F1840" s="7" t="s">
        <v>2954</v>
      </c>
      <c r="G1840" s="7" t="s">
        <v>3079</v>
      </c>
      <c r="H1840" s="7" t="s">
        <v>163</v>
      </c>
      <c r="I1840" s="7" t="s">
        <v>141</v>
      </c>
      <c r="J1840" s="7" t="s">
        <v>139</v>
      </c>
      <c r="K1840" s="7" t="s">
        <v>107</v>
      </c>
      <c r="L1840" s="7" t="s">
        <v>93</v>
      </c>
      <c r="M1840" s="7" t="s">
        <v>86</v>
      </c>
      <c r="N1840" s="7" t="s">
        <v>177</v>
      </c>
      <c r="O1840" s="7" t="s">
        <v>89</v>
      </c>
      <c r="P1840" s="7" t="s">
        <v>150</v>
      </c>
      <c r="Q1840" s="7" t="s">
        <v>107</v>
      </c>
      <c r="R1840" s="7" t="s">
        <v>158</v>
      </c>
      <c r="S1840" s="7" t="s">
        <v>129</v>
      </c>
      <c r="T1840" s="7" t="s">
        <v>173</v>
      </c>
      <c r="U1840" s="7" t="s">
        <v>109</v>
      </c>
      <c r="V1840" s="7" t="s">
        <v>133</v>
      </c>
      <c r="W1840" s="7" t="s">
        <v>130</v>
      </c>
      <c r="X1840" s="7" t="s">
        <v>127</v>
      </c>
      <c r="Y1840" s="7" t="n">
        <v>1</v>
      </c>
      <c r="Z1840" s="7" t="n">
        <v>0</v>
      </c>
      <c r="AA1840" s="7" t="str">
        <f aca="false">IF(Y1840&gt;Z1840,"Win",IF(Y1840&lt;Z1840,"Loss","Draw"))</f>
        <v>Win</v>
      </c>
      <c r="AB1840" s="7" t="s">
        <v>99</v>
      </c>
      <c r="AC1840" s="7" t="s">
        <v>99</v>
      </c>
      <c r="AD1840" s="7" t="s">
        <v>3081</v>
      </c>
      <c r="AE1840" s="7" t="s">
        <v>3080</v>
      </c>
      <c r="AF1840" s="7" t="str">
        <f aca="false">IF(AD1840&lt;AE1840,AD1840,AE1840)</f>
        <v>Arrows, Battle Ram, Bowler, Goblin Cage, Mega Knight, Mother Witch, Zap, Zappies</v>
      </c>
      <c r="AG1840" s="7" t="str">
        <f aca="false">IF(AD1840&lt;AE1840,AE1840,AD1840)</f>
        <v>Electro Spirit, Fireball, Goblin Cage, Lumberjack, Mega Minion, Royal Giant, Skeleton Dragons, The Log</v>
      </c>
      <c r="AH1840" s="7" t="str">
        <f aca="false">IF(AD1840=AF1840,AA1840,IF(AA1840="Win","Loss",IF(AA1840="Loss","Win","Draw")))</f>
        <v>Loss</v>
      </c>
      <c r="AI1840" s="7" t="s">
        <v>297</v>
      </c>
    </row>
    <row r="1841" customFormat="false" ht="15" hidden="false" customHeight="true" outlineLevel="0" collapsed="false">
      <c r="A1841" s="7" t="s">
        <v>4504</v>
      </c>
      <c r="B1841" s="7" t="n">
        <v>1</v>
      </c>
      <c r="C1841" s="7" t="s">
        <v>3071</v>
      </c>
      <c r="D1841" s="7" t="s">
        <v>3072</v>
      </c>
      <c r="E1841" s="7" t="s">
        <v>2953</v>
      </c>
      <c r="F1841" s="7" t="s">
        <v>2954</v>
      </c>
      <c r="G1841" s="7" t="s">
        <v>3083</v>
      </c>
      <c r="H1841" s="7" t="s">
        <v>163</v>
      </c>
      <c r="I1841" s="7" t="s">
        <v>201</v>
      </c>
      <c r="J1841" s="7" t="s">
        <v>202</v>
      </c>
      <c r="K1841" s="7" t="s">
        <v>203</v>
      </c>
      <c r="L1841" s="7" t="s">
        <v>88</v>
      </c>
      <c r="M1841" s="7" t="s">
        <v>118</v>
      </c>
      <c r="N1841" s="7" t="s">
        <v>157</v>
      </c>
      <c r="O1841" s="7" t="s">
        <v>204</v>
      </c>
      <c r="P1841" s="7" t="s">
        <v>87</v>
      </c>
      <c r="Q1841" s="7" t="s">
        <v>90</v>
      </c>
      <c r="R1841" s="7" t="s">
        <v>123</v>
      </c>
      <c r="S1841" s="7" t="s">
        <v>92</v>
      </c>
      <c r="T1841" s="7" t="s">
        <v>125</v>
      </c>
      <c r="U1841" s="7" t="s">
        <v>126</v>
      </c>
      <c r="V1841" s="7" t="s">
        <v>96</v>
      </c>
      <c r="W1841" s="7" t="s">
        <v>95</v>
      </c>
      <c r="X1841" s="7" t="s">
        <v>85</v>
      </c>
      <c r="Y1841" s="7" t="n">
        <v>1</v>
      </c>
      <c r="Z1841" s="7" t="n">
        <v>0</v>
      </c>
      <c r="AA1841" s="7" t="str">
        <f aca="false">IF(Y1841&gt;Z1841,"Win",IF(Y1841&lt;Z1841,"Loss","Draw"))</f>
        <v>Win</v>
      </c>
      <c r="AB1841" s="7" t="s">
        <v>99</v>
      </c>
      <c r="AC1841" s="7" t="s">
        <v>99</v>
      </c>
      <c r="AD1841" s="7" t="s">
        <v>206</v>
      </c>
      <c r="AE1841" s="7" t="s">
        <v>1913</v>
      </c>
      <c r="AF1841" s="7" t="str">
        <f aca="false">IF(AD1841&lt;AE1841,AD1841,AE1841)</f>
        <v>Barbarian Barrel, Cannon Cart, Goblinstein, Lightning, Minions, Mortar, Skeleton Barrel, Skeletons</v>
      </c>
      <c r="AG1841" s="7" t="str">
        <f aca="false">IF(AD1841&lt;AE1841,AE1841,AD1841)</f>
        <v>Berserker, Fire Spirit, Goblin Barrel, Ice Spirit, Magic Archer, Royal Delivery, Tesla, Wall Breakers</v>
      </c>
      <c r="AH1841" s="7" t="str">
        <f aca="false">IF(AD1841=AF1841,AA1841,IF(AA1841="Win","Loss",IF(AA1841="Loss","Win","Draw")))</f>
        <v>Loss</v>
      </c>
      <c r="AI1841" s="7" t="s">
        <v>297</v>
      </c>
    </row>
    <row r="1842" customFormat="false" ht="15" hidden="false" customHeight="true" outlineLevel="0" collapsed="false">
      <c r="A1842" s="7" t="s">
        <v>4504</v>
      </c>
      <c r="B1842" s="7" t="n">
        <v>2</v>
      </c>
      <c r="C1842" s="7" t="s">
        <v>3071</v>
      </c>
      <c r="D1842" s="7" t="s">
        <v>3072</v>
      </c>
      <c r="E1842" s="7" t="s">
        <v>2953</v>
      </c>
      <c r="F1842" s="7" t="s">
        <v>2954</v>
      </c>
      <c r="G1842" s="7" t="s">
        <v>3084</v>
      </c>
      <c r="H1842" s="7" t="s">
        <v>163</v>
      </c>
      <c r="I1842" s="7" t="s">
        <v>137</v>
      </c>
      <c r="J1842" s="7" t="s">
        <v>91</v>
      </c>
      <c r="K1842" s="7" t="s">
        <v>114</v>
      </c>
      <c r="L1842" s="7" t="s">
        <v>97</v>
      </c>
      <c r="M1842" s="7" t="s">
        <v>116</v>
      </c>
      <c r="N1842" s="7" t="s">
        <v>242</v>
      </c>
      <c r="O1842" s="7" t="s">
        <v>150</v>
      </c>
      <c r="P1842" s="7" t="s">
        <v>234</v>
      </c>
      <c r="Q1842" s="7" t="s">
        <v>87</v>
      </c>
      <c r="R1842" s="7" t="s">
        <v>202</v>
      </c>
      <c r="S1842" s="7" t="s">
        <v>337</v>
      </c>
      <c r="T1842" s="7" t="s">
        <v>164</v>
      </c>
      <c r="U1842" s="7" t="s">
        <v>150</v>
      </c>
      <c r="V1842" s="7" t="s">
        <v>89</v>
      </c>
      <c r="W1842" s="7" t="s">
        <v>88</v>
      </c>
      <c r="X1842" s="7" t="s">
        <v>165</v>
      </c>
      <c r="Y1842" s="7" t="n">
        <v>1</v>
      </c>
      <c r="Z1842" s="7" t="n">
        <v>0</v>
      </c>
      <c r="AA1842" s="7" t="str">
        <f aca="false">IF(Y1842&gt;Z1842,"Win",IF(Y1842&lt;Z1842,"Loss","Draw"))</f>
        <v>Win</v>
      </c>
      <c r="AB1842" s="7" t="s">
        <v>99</v>
      </c>
      <c r="AC1842" s="7" t="s">
        <v>99</v>
      </c>
      <c r="AD1842" s="7" t="s">
        <v>1217</v>
      </c>
      <c r="AE1842" s="7" t="s">
        <v>3085</v>
      </c>
      <c r="AF1842" s="7" t="str">
        <f aca="false">IF(AD1842&lt;AE1842,AD1842,AE1842)</f>
        <v>Berserker, Boss Bandit, Earthquake, Electro Spirit, Hog Rider, Magic Archer, Tesla, The Log</v>
      </c>
      <c r="AG1842" s="7" t="str">
        <f aca="false">IF(AD1842&lt;AE1842,AE1842,AD1842)</f>
        <v>Bomb Tower, Bomber, Electro Spirit, Giant Snowball, Goblin Drill, Goblins, Poison, Ronin</v>
      </c>
      <c r="AH1842" s="7" t="str">
        <f aca="false">IF(AD1842=AF1842,AA1842,IF(AA1842="Win","Loss",IF(AA1842="Loss","Win","Draw")))</f>
        <v>Loss</v>
      </c>
      <c r="AI1842" s="7" t="s">
        <v>297</v>
      </c>
    </row>
    <row r="1843" customFormat="false" ht="15" hidden="false" customHeight="true" outlineLevel="0" collapsed="false">
      <c r="A1843" s="7" t="s">
        <v>4504</v>
      </c>
      <c r="B1843" s="7" t="n">
        <v>3</v>
      </c>
      <c r="C1843" s="7" t="s">
        <v>3071</v>
      </c>
      <c r="D1843" s="7" t="s">
        <v>3072</v>
      </c>
      <c r="E1843" s="7" t="s">
        <v>2953</v>
      </c>
      <c r="F1843" s="7" t="s">
        <v>2954</v>
      </c>
      <c r="G1843" s="7" t="s">
        <v>3086</v>
      </c>
      <c r="H1843" s="7" t="s">
        <v>163</v>
      </c>
      <c r="I1843" s="7" t="s">
        <v>129</v>
      </c>
      <c r="J1843" s="7" t="s">
        <v>158</v>
      </c>
      <c r="K1843" s="7" t="s">
        <v>124</v>
      </c>
      <c r="L1843" s="7" t="s">
        <v>165</v>
      </c>
      <c r="M1843" s="7" t="s">
        <v>133</v>
      </c>
      <c r="N1843" s="7" t="s">
        <v>131</v>
      </c>
      <c r="O1843" s="7" t="s">
        <v>173</v>
      </c>
      <c r="P1843" s="7" t="s">
        <v>130</v>
      </c>
      <c r="Q1843" s="7" t="s">
        <v>129</v>
      </c>
      <c r="R1843" s="7" t="s">
        <v>91</v>
      </c>
      <c r="S1843" s="7" t="s">
        <v>114</v>
      </c>
      <c r="T1843" s="7" t="s">
        <v>257</v>
      </c>
      <c r="U1843" s="7" t="s">
        <v>119</v>
      </c>
      <c r="V1843" s="7" t="s">
        <v>116</v>
      </c>
      <c r="W1843" s="7" t="s">
        <v>118</v>
      </c>
      <c r="X1843" s="7" t="s">
        <v>115</v>
      </c>
      <c r="Y1843" s="7" t="n">
        <v>1</v>
      </c>
      <c r="Z1843" s="7" t="n">
        <v>0</v>
      </c>
      <c r="AA1843" s="7" t="str">
        <f aca="false">IF(Y1843&gt;Z1843,"Win",IF(Y1843&lt;Z1843,"Loss","Draw"))</f>
        <v>Win</v>
      </c>
      <c r="AB1843" s="7" t="s">
        <v>99</v>
      </c>
      <c r="AC1843" s="7" t="s">
        <v>99</v>
      </c>
      <c r="AD1843" s="7" t="s">
        <v>3088</v>
      </c>
      <c r="AE1843" s="7" t="s">
        <v>3087</v>
      </c>
      <c r="AF1843" s="7" t="str">
        <f aca="false">IF(AD1843&lt;AE1843,AD1843,AE1843)</f>
        <v>Arrows, Bandit, Bowler, Hog Rider, Mega Knight, Mother Witch, Royal Ghost, Zappies</v>
      </c>
      <c r="AG1843" s="7" t="str">
        <f aca="false">IF(AD1843&lt;AE1843,AE1843,AD1843)</f>
        <v>Giant Snowball, Goblin Hut, Goblins, Graveyard, Hunter, Ice Spirit, Mega Knight, Poison</v>
      </c>
      <c r="AH1843" s="7" t="str">
        <f aca="false">IF(AD1843=AF1843,AA1843,IF(AA1843="Win","Loss",IF(AA1843="Loss","Win","Draw")))</f>
        <v>Win</v>
      </c>
      <c r="AI1843" s="7" t="s">
        <v>297</v>
      </c>
    </row>
    <row r="1844" customFormat="false" ht="15" hidden="false" customHeight="true" outlineLevel="0" collapsed="false">
      <c r="A1844" s="7" t="s">
        <v>4505</v>
      </c>
      <c r="B1844" s="7" t="n">
        <v>1</v>
      </c>
      <c r="C1844" s="7" t="s">
        <v>3071</v>
      </c>
      <c r="D1844" s="7" t="s">
        <v>3072</v>
      </c>
      <c r="E1844" s="7" t="s">
        <v>2953</v>
      </c>
      <c r="F1844" s="7" t="s">
        <v>2954</v>
      </c>
      <c r="G1844" s="7" t="s">
        <v>3090</v>
      </c>
      <c r="H1844" s="7" t="s">
        <v>163</v>
      </c>
      <c r="I1844" s="7" t="s">
        <v>233</v>
      </c>
      <c r="J1844" s="7" t="s">
        <v>202</v>
      </c>
      <c r="K1844" s="7" t="s">
        <v>201</v>
      </c>
      <c r="L1844" s="7" t="s">
        <v>88</v>
      </c>
      <c r="M1844" s="7" t="s">
        <v>157</v>
      </c>
      <c r="N1844" s="7" t="s">
        <v>111</v>
      </c>
      <c r="O1844" s="7" t="s">
        <v>234</v>
      </c>
      <c r="P1844" s="7" t="s">
        <v>204</v>
      </c>
      <c r="Q1844" s="7" t="s">
        <v>137</v>
      </c>
      <c r="R1844" s="7" t="s">
        <v>91</v>
      </c>
      <c r="S1844" s="7" t="s">
        <v>114</v>
      </c>
      <c r="T1844" s="7" t="s">
        <v>97</v>
      </c>
      <c r="U1844" s="7" t="s">
        <v>116</v>
      </c>
      <c r="V1844" s="7" t="s">
        <v>242</v>
      </c>
      <c r="W1844" s="7" t="s">
        <v>118</v>
      </c>
      <c r="X1844" s="7" t="s">
        <v>87</v>
      </c>
      <c r="Y1844" s="7" t="n">
        <v>0</v>
      </c>
      <c r="Z1844" s="7" t="n">
        <v>1</v>
      </c>
      <c r="AA1844" s="7" t="str">
        <f aca="false">IF(Y1844&gt;Z1844,"Win",IF(Y1844&lt;Z1844,"Loss","Draw"))</f>
        <v>Loss</v>
      </c>
      <c r="AB1844" s="7" t="s">
        <v>99</v>
      </c>
      <c r="AC1844" s="7" t="s">
        <v>99</v>
      </c>
      <c r="AD1844" s="7" t="s">
        <v>380</v>
      </c>
      <c r="AE1844" s="7" t="s">
        <v>1050</v>
      </c>
      <c r="AF1844" s="7" t="str">
        <f aca="false">IF(AD1844&lt;AE1844,AD1844,AE1844)</f>
        <v>Bats, Berserker, Bomb Tower, Fire Spirit, Magic Archer, Miner, Royal Delivery, Wall Breakers</v>
      </c>
      <c r="AG1844" s="7" t="str">
        <f aca="false">IF(AD1844&lt;AE1844,AE1844,AD1844)</f>
        <v>Bomber, Giant Snowball, Goblin Drill, Goblins, Ice Spirit, Poison, Ronin, Tesla</v>
      </c>
      <c r="AH1844" s="7" t="str">
        <f aca="false">IF(AD1844=AF1844,AA1844,IF(AA1844="Win","Loss",IF(AA1844="Loss","Win","Draw")))</f>
        <v>Loss</v>
      </c>
      <c r="AI1844" s="7" t="s">
        <v>297</v>
      </c>
    </row>
    <row r="1845" customFormat="false" ht="15" hidden="false" customHeight="true" outlineLevel="0" collapsed="false">
      <c r="A1845" s="7" t="s">
        <v>4505</v>
      </c>
      <c r="B1845" s="7" t="n">
        <v>2</v>
      </c>
      <c r="C1845" s="7" t="s">
        <v>3071</v>
      </c>
      <c r="D1845" s="7" t="s">
        <v>3072</v>
      </c>
      <c r="E1845" s="7" t="s">
        <v>2953</v>
      </c>
      <c r="F1845" s="7" t="s">
        <v>2954</v>
      </c>
      <c r="G1845" s="7" t="s">
        <v>3091</v>
      </c>
      <c r="H1845" s="7" t="s">
        <v>163</v>
      </c>
      <c r="I1845" s="7" t="s">
        <v>177</v>
      </c>
      <c r="J1845" s="7" t="s">
        <v>158</v>
      </c>
      <c r="K1845" s="7" t="s">
        <v>141</v>
      </c>
      <c r="L1845" s="7" t="s">
        <v>178</v>
      </c>
      <c r="M1845" s="7" t="s">
        <v>215</v>
      </c>
      <c r="N1845" s="7" t="s">
        <v>93</v>
      </c>
      <c r="O1845" s="7" t="s">
        <v>150</v>
      </c>
      <c r="P1845" s="7" t="s">
        <v>95</v>
      </c>
      <c r="Q1845" s="7" t="s">
        <v>201</v>
      </c>
      <c r="R1845" s="7" t="s">
        <v>202</v>
      </c>
      <c r="S1845" s="7" t="s">
        <v>203</v>
      </c>
      <c r="T1845" s="7" t="s">
        <v>88</v>
      </c>
      <c r="U1845" s="7" t="s">
        <v>157</v>
      </c>
      <c r="V1845" s="7" t="s">
        <v>204</v>
      </c>
      <c r="W1845" s="7" t="s">
        <v>234</v>
      </c>
      <c r="X1845" s="7" t="s">
        <v>95</v>
      </c>
      <c r="Y1845" s="7" t="n">
        <v>1</v>
      </c>
      <c r="Z1845" s="7" t="n">
        <v>0</v>
      </c>
      <c r="AA1845" s="7" t="str">
        <f aca="false">IF(Y1845&gt;Z1845,"Win",IF(Y1845&lt;Z1845,"Loss","Draw"))</f>
        <v>Win</v>
      </c>
      <c r="AB1845" s="7" t="s">
        <v>99</v>
      </c>
      <c r="AC1845" s="7" t="s">
        <v>99</v>
      </c>
      <c r="AD1845" s="7" t="s">
        <v>3093</v>
      </c>
      <c r="AE1845" s="7" t="s">
        <v>3092</v>
      </c>
      <c r="AF1845" s="7" t="str">
        <f aca="false">IF(AD1845&lt;AE1845,AD1845,AE1845)</f>
        <v>Barbarian Barrel, Berserker, Bomb Tower, Fire Spirit, Goblin Barrel, Magic Archer, Royal Delivery, Wall Breakers</v>
      </c>
      <c r="AG1845" s="7" t="str">
        <f aca="false">IF(AD1845&lt;AE1845,AE1845,AD1845)</f>
        <v>Barbarian Barrel, Bowler, Electro Spirit, Fireball, Fisherman, Lumberjack, Phoenix, Royal Giant</v>
      </c>
      <c r="AH1845" s="7" t="str">
        <f aca="false">IF(AD1845=AF1845,AA1845,IF(AA1845="Win","Loss",IF(AA1845="Loss","Win","Draw")))</f>
        <v>Loss</v>
      </c>
      <c r="AI1845" s="7" t="s">
        <v>297</v>
      </c>
    </row>
    <row r="1846" customFormat="false" ht="15" hidden="false" customHeight="true" outlineLevel="0" collapsed="false">
      <c r="A1846" s="7" t="s">
        <v>4505</v>
      </c>
      <c r="B1846" s="7" t="n">
        <v>3</v>
      </c>
      <c r="C1846" s="7" t="s">
        <v>3071</v>
      </c>
      <c r="D1846" s="7" t="s">
        <v>3072</v>
      </c>
      <c r="E1846" s="7" t="s">
        <v>2953</v>
      </c>
      <c r="F1846" s="7" t="s">
        <v>2954</v>
      </c>
      <c r="G1846" s="7" t="s">
        <v>3094</v>
      </c>
      <c r="H1846" s="7" t="s">
        <v>163</v>
      </c>
      <c r="I1846" s="7" t="s">
        <v>90</v>
      </c>
      <c r="J1846" s="7" t="s">
        <v>123</v>
      </c>
      <c r="K1846" s="7" t="s">
        <v>124</v>
      </c>
      <c r="L1846" s="7" t="s">
        <v>89</v>
      </c>
      <c r="M1846" s="7" t="s">
        <v>96</v>
      </c>
      <c r="N1846" s="7" t="s">
        <v>125</v>
      </c>
      <c r="O1846" s="7" t="s">
        <v>126</v>
      </c>
      <c r="P1846" s="7" t="s">
        <v>85</v>
      </c>
      <c r="Q1846" s="7" t="s">
        <v>82</v>
      </c>
      <c r="R1846" s="7" t="s">
        <v>108</v>
      </c>
      <c r="S1846" s="7" t="s">
        <v>84</v>
      </c>
      <c r="T1846" s="7" t="s">
        <v>85</v>
      </c>
      <c r="U1846" s="7" t="s">
        <v>89</v>
      </c>
      <c r="V1846" s="7" t="s">
        <v>143</v>
      </c>
      <c r="W1846" s="7" t="s">
        <v>153</v>
      </c>
      <c r="X1846" s="7" t="s">
        <v>96</v>
      </c>
      <c r="Y1846" s="7" t="n">
        <v>1</v>
      </c>
      <c r="Z1846" s="7" t="n">
        <v>0</v>
      </c>
      <c r="AA1846" s="7" t="str">
        <f aca="false">IF(Y1846&gt;Z1846,"Win",IF(Y1846&lt;Z1846,"Loss","Draw"))</f>
        <v>Win</v>
      </c>
      <c r="AB1846" s="7" t="s">
        <v>99</v>
      </c>
      <c r="AC1846" s="7" t="s">
        <v>99</v>
      </c>
      <c r="AD1846" s="7" t="s">
        <v>1032</v>
      </c>
      <c r="AE1846" s="7" t="s">
        <v>3095</v>
      </c>
      <c r="AF1846" s="7" t="str">
        <f aca="false">IF(AD1846&lt;AE1846,AD1846,AE1846)</f>
        <v>Archers, Cannon, Dark Prince, Heal Spirit, Lightning, Minions, Royal Hogs, The Log</v>
      </c>
      <c r="AG1846" s="7" t="str">
        <f aca="false">IF(AD1846&lt;AE1846,AE1846,AD1846)</f>
        <v>Cannon Cart, Goblinstein, Lightning, Minions, Mortar, Royal Ghost, Skeletons, The Log</v>
      </c>
      <c r="AH1846" s="7" t="str">
        <f aca="false">IF(AD1846=AF1846,AA1846,IF(AA1846="Win","Loss",IF(AA1846="Loss","Win","Draw")))</f>
        <v>Loss</v>
      </c>
      <c r="AI1846" s="7" t="s">
        <v>297</v>
      </c>
    </row>
    <row r="1847" customFormat="false" ht="15" hidden="false" customHeight="true" outlineLevel="0" collapsed="false">
      <c r="A1847" s="7" t="s">
        <v>4506</v>
      </c>
      <c r="B1847" s="7" t="n">
        <v>1</v>
      </c>
      <c r="C1847" s="7" t="s">
        <v>3071</v>
      </c>
      <c r="D1847" s="7" t="s">
        <v>3072</v>
      </c>
      <c r="E1847" s="7" t="s">
        <v>2953</v>
      </c>
      <c r="F1847" s="7" t="s">
        <v>2954</v>
      </c>
      <c r="G1847" s="7" t="s">
        <v>3097</v>
      </c>
      <c r="H1847" s="7" t="s">
        <v>163</v>
      </c>
      <c r="I1847" s="7" t="s">
        <v>84</v>
      </c>
      <c r="J1847" s="7" t="s">
        <v>108</v>
      </c>
      <c r="K1847" s="7" t="s">
        <v>87</v>
      </c>
      <c r="L1847" s="7" t="s">
        <v>115</v>
      </c>
      <c r="M1847" s="7" t="s">
        <v>116</v>
      </c>
      <c r="N1847" s="7" t="s">
        <v>126</v>
      </c>
      <c r="O1847" s="7" t="s">
        <v>118</v>
      </c>
      <c r="P1847" s="7" t="s">
        <v>95</v>
      </c>
      <c r="Q1847" s="7" t="s">
        <v>201</v>
      </c>
      <c r="R1847" s="7" t="s">
        <v>202</v>
      </c>
      <c r="S1847" s="7" t="s">
        <v>233</v>
      </c>
      <c r="T1847" s="7" t="s">
        <v>111</v>
      </c>
      <c r="U1847" s="7" t="s">
        <v>157</v>
      </c>
      <c r="V1847" s="7" t="s">
        <v>126</v>
      </c>
      <c r="W1847" s="7" t="s">
        <v>204</v>
      </c>
      <c r="X1847" s="7" t="s">
        <v>234</v>
      </c>
      <c r="Y1847" s="7" t="n">
        <v>1</v>
      </c>
      <c r="Z1847" s="7" t="n">
        <v>0</v>
      </c>
      <c r="AA1847" s="7" t="str">
        <f aca="false">IF(Y1847&gt;Z1847,"Win",IF(Y1847&lt;Z1847,"Loss","Draw"))</f>
        <v>Win</v>
      </c>
      <c r="AB1847" s="7" t="s">
        <v>99</v>
      </c>
      <c r="AC1847" s="7" t="s">
        <v>99</v>
      </c>
      <c r="AD1847" s="7" t="s">
        <v>703</v>
      </c>
      <c r="AE1847" s="7" t="s">
        <v>236</v>
      </c>
      <c r="AF1847" s="7" t="str">
        <f aca="false">IF(AD1847&lt;AE1847,AD1847,AE1847)</f>
        <v>Archers, Barbarian Barrel, Dark Prince, Graveyard, Ice Spirit, Poison, Skeletons, Tesla</v>
      </c>
      <c r="AG1847" s="7" t="str">
        <f aca="false">IF(AD1847&lt;AE1847,AE1847,AD1847)</f>
        <v>Bats, Bomb Tower, Fire Spirit, Magic Archer, Miner, Royal Delivery, Skeletons, Wall Breakers</v>
      </c>
      <c r="AH1847" s="7" t="str">
        <f aca="false">IF(AD1847=AF1847,AA1847,IF(AA1847="Win","Loss",IF(AA1847="Loss","Win","Draw")))</f>
        <v>Win</v>
      </c>
      <c r="AI1847" s="7" t="s">
        <v>297</v>
      </c>
    </row>
    <row r="1848" customFormat="false" ht="15" hidden="false" customHeight="true" outlineLevel="0" collapsed="false">
      <c r="A1848" s="7" t="s">
        <v>4506</v>
      </c>
      <c r="B1848" s="7" t="n">
        <v>2</v>
      </c>
      <c r="C1848" s="7" t="s">
        <v>3071</v>
      </c>
      <c r="D1848" s="7" t="s">
        <v>3072</v>
      </c>
      <c r="E1848" s="7" t="s">
        <v>2953</v>
      </c>
      <c r="F1848" s="7" t="s">
        <v>2954</v>
      </c>
      <c r="G1848" s="7" t="s">
        <v>3098</v>
      </c>
      <c r="H1848" s="7" t="s">
        <v>163</v>
      </c>
      <c r="I1848" s="7" t="s">
        <v>129</v>
      </c>
      <c r="J1848" s="7" t="s">
        <v>202</v>
      </c>
      <c r="K1848" s="7" t="s">
        <v>153</v>
      </c>
      <c r="L1848" s="7" t="s">
        <v>89</v>
      </c>
      <c r="M1848" s="7" t="s">
        <v>85</v>
      </c>
      <c r="N1848" s="7" t="s">
        <v>165</v>
      </c>
      <c r="O1848" s="7" t="s">
        <v>150</v>
      </c>
      <c r="P1848" s="7" t="s">
        <v>88</v>
      </c>
      <c r="Q1848" s="7" t="s">
        <v>208</v>
      </c>
      <c r="R1848" s="7" t="s">
        <v>139</v>
      </c>
      <c r="S1848" s="7" t="s">
        <v>109</v>
      </c>
      <c r="T1848" s="7" t="s">
        <v>110</v>
      </c>
      <c r="U1848" s="7" t="s">
        <v>112</v>
      </c>
      <c r="V1848" s="7" t="s">
        <v>85</v>
      </c>
      <c r="W1848" s="7" t="s">
        <v>95</v>
      </c>
      <c r="X1848" s="7" t="s">
        <v>188</v>
      </c>
      <c r="Y1848" s="7" t="n">
        <v>0</v>
      </c>
      <c r="Z1848" s="7" t="n">
        <v>1</v>
      </c>
      <c r="AA1848" s="7" t="str">
        <f aca="false">IF(Y1848&gt;Z1848,"Win",IF(Y1848&lt;Z1848,"Loss","Draw"))</f>
        <v>Loss</v>
      </c>
      <c r="AB1848" s="7" t="s">
        <v>99</v>
      </c>
      <c r="AC1848" s="7" t="s">
        <v>99</v>
      </c>
      <c r="AD1848" s="7" t="s">
        <v>3100</v>
      </c>
      <c r="AE1848" s="7" t="s">
        <v>3099</v>
      </c>
      <c r="AF1848" s="7" t="str">
        <f aca="false">IF(AD1848&lt;AE1848,AD1848,AE1848)</f>
        <v>Barbarian Barrel, Lava Hound, Lightning, Mega Minion, Spirit Empress, Tombstone, Valkyrie, Zap</v>
      </c>
      <c r="AG1848" s="7" t="str">
        <f aca="false">IF(AD1848&lt;AE1848,AE1848,AD1848)</f>
        <v>Berserker, Cannon, Electro Spirit, Hog Rider, Lightning, Magic Archer, Mega Knight, The Log</v>
      </c>
      <c r="AH1848" s="7" t="str">
        <f aca="false">IF(AD1848=AF1848,AA1848,IF(AA1848="Win","Loss",IF(AA1848="Loss","Win","Draw")))</f>
        <v>Win</v>
      </c>
      <c r="AI1848" s="7" t="s">
        <v>297</v>
      </c>
    </row>
    <row r="1849" customFormat="false" ht="15" hidden="false" customHeight="true" outlineLevel="0" collapsed="false">
      <c r="A1849" s="7" t="s">
        <v>4506</v>
      </c>
      <c r="B1849" s="7" t="n">
        <v>3</v>
      </c>
      <c r="C1849" s="7" t="s">
        <v>3071</v>
      </c>
      <c r="D1849" s="7" t="s">
        <v>3072</v>
      </c>
      <c r="E1849" s="7" t="s">
        <v>2953</v>
      </c>
      <c r="F1849" s="7" t="s">
        <v>2954</v>
      </c>
      <c r="G1849" s="7" t="s">
        <v>3101</v>
      </c>
      <c r="H1849" s="7" t="s">
        <v>163</v>
      </c>
      <c r="I1849" s="7" t="s">
        <v>82</v>
      </c>
      <c r="J1849" s="7" t="s">
        <v>83</v>
      </c>
      <c r="K1849" s="7" t="s">
        <v>113</v>
      </c>
      <c r="L1849" s="7" t="s">
        <v>93</v>
      </c>
      <c r="M1849" s="7" t="s">
        <v>234</v>
      </c>
      <c r="N1849" s="7" t="s">
        <v>157</v>
      </c>
      <c r="O1849" s="7" t="s">
        <v>193</v>
      </c>
      <c r="P1849" s="7" t="s">
        <v>109</v>
      </c>
      <c r="Q1849" s="7" t="s">
        <v>82</v>
      </c>
      <c r="R1849" s="7" t="s">
        <v>108</v>
      </c>
      <c r="S1849" s="7" t="s">
        <v>152</v>
      </c>
      <c r="T1849" s="7" t="s">
        <v>88</v>
      </c>
      <c r="U1849" s="7" t="s">
        <v>209</v>
      </c>
      <c r="V1849" s="7" t="s">
        <v>150</v>
      </c>
      <c r="W1849" s="7" t="s">
        <v>89</v>
      </c>
      <c r="X1849" s="7" t="s">
        <v>93</v>
      </c>
      <c r="Y1849" s="7" t="n">
        <v>0</v>
      </c>
      <c r="Z1849" s="7" t="n">
        <v>1</v>
      </c>
      <c r="AA1849" s="7" t="str">
        <f aca="false">IF(Y1849&gt;Z1849,"Win",IF(Y1849&lt;Z1849,"Loss","Draw"))</f>
        <v>Loss</v>
      </c>
      <c r="AB1849" s="7" t="s">
        <v>99</v>
      </c>
      <c r="AC1849" s="7" t="s">
        <v>99</v>
      </c>
      <c r="AD1849" s="7" t="s">
        <v>3103</v>
      </c>
      <c r="AE1849" s="7" t="s">
        <v>3102</v>
      </c>
      <c r="AF1849" s="7" t="str">
        <f aca="false">IF(AD1849&lt;AE1849,AD1849,AE1849)</f>
        <v>Baby Dragon, Berserker, Dark Prince, Electro Spirit, Fireball, Inferno Tower, Royal Hogs, The Log</v>
      </c>
      <c r="AG1849" s="7" t="str">
        <f aca="false">IF(AD1849&lt;AE1849,AE1849,AD1849)</f>
        <v>Bomb Tower, Fire Spirit, Fireball, Furnace, Guards, Monk, Royal Hogs, Zap</v>
      </c>
      <c r="AH1849" s="7" t="str">
        <f aca="false">IF(AD1849=AF1849,AA1849,IF(AA1849="Win","Loss",IF(AA1849="Loss","Win","Draw")))</f>
        <v>Win</v>
      </c>
      <c r="AI1849" s="7" t="s">
        <v>297</v>
      </c>
    </row>
    <row r="1850" customFormat="false" ht="15" hidden="false" customHeight="true" outlineLevel="0" collapsed="false">
      <c r="A1850" s="5" t="s">
        <v>4507</v>
      </c>
      <c r="B1850" s="5" t="n">
        <v>1</v>
      </c>
      <c r="C1850" s="5" t="s">
        <v>533</v>
      </c>
      <c r="D1850" s="5" t="s">
        <v>534</v>
      </c>
      <c r="E1850" s="5" t="s">
        <v>4508</v>
      </c>
      <c r="F1850" s="5" t="s">
        <v>4509</v>
      </c>
      <c r="G1850" s="5" t="s">
        <v>4510</v>
      </c>
      <c r="H1850" s="5" t="s">
        <v>391</v>
      </c>
      <c r="I1850" s="5" t="s">
        <v>129</v>
      </c>
      <c r="J1850" s="5" t="s">
        <v>128</v>
      </c>
      <c r="K1850" s="5" t="s">
        <v>127</v>
      </c>
      <c r="L1850" s="5" t="s">
        <v>131</v>
      </c>
      <c r="M1850" s="5" t="s">
        <v>86</v>
      </c>
      <c r="N1850" s="5" t="s">
        <v>133</v>
      </c>
      <c r="O1850" s="5" t="s">
        <v>132</v>
      </c>
      <c r="P1850" s="5" t="s">
        <v>130</v>
      </c>
      <c r="Q1850" s="5" t="s">
        <v>92</v>
      </c>
      <c r="R1850" s="5" t="s">
        <v>108</v>
      </c>
      <c r="S1850" s="5" t="s">
        <v>90</v>
      </c>
      <c r="T1850" s="5" t="s">
        <v>159</v>
      </c>
      <c r="U1850" s="5" t="s">
        <v>94</v>
      </c>
      <c r="V1850" s="5" t="s">
        <v>95</v>
      </c>
      <c r="W1850" s="5" t="s">
        <v>125</v>
      </c>
      <c r="X1850" s="5" t="s">
        <v>93</v>
      </c>
      <c r="Y1850" s="5" t="n">
        <v>0</v>
      </c>
      <c r="Z1850" s="5" t="n">
        <v>1</v>
      </c>
      <c r="AA1850" s="5" t="str">
        <f aca="false">IF(Y1850&gt;Z1850,"Win",IF(Y1850&lt;Z1850,"Loss","Draw"))</f>
        <v>Loss</v>
      </c>
      <c r="AB1850" s="5" t="s">
        <v>98</v>
      </c>
      <c r="AC1850" s="5" t="s">
        <v>99</v>
      </c>
      <c r="AD1850" s="5" t="s">
        <v>135</v>
      </c>
      <c r="AE1850" s="5" t="s">
        <v>4511</v>
      </c>
      <c r="AF1850" s="5" t="str">
        <f aca="false">IF(AD1850&lt;AE1850,AD1850,AE1850)</f>
        <v>Arrows, Bandit, Battle Ram, Electro Wizard, Golden Knight, Mega Knight, Mother Witch, Skeleton Dragons</v>
      </c>
      <c r="AG1850" s="5" t="str">
        <f aca="false">IF(AD1850&lt;AE1850,AE1850,AD1850)</f>
        <v>Barbarian Barrel, Cannon Cart, Dark Prince, Dart Goblin, Fireball, Mortar, Rascals, Skeleton Barrel</v>
      </c>
      <c r="AH1850" s="5" t="str">
        <f aca="false">IF(AD1850=AF1850,AA1850,IF(AA1850="Win","Loss",IF(AA1850="Loss","Win","Draw")))</f>
        <v>Loss</v>
      </c>
      <c r="AI1850" s="5" t="s">
        <v>297</v>
      </c>
    </row>
    <row r="1851" customFormat="false" ht="15" hidden="false" customHeight="true" outlineLevel="0" collapsed="false">
      <c r="A1851" s="7" t="s">
        <v>4512</v>
      </c>
      <c r="B1851" s="7" t="n">
        <v>1</v>
      </c>
      <c r="C1851" s="7" t="s">
        <v>533</v>
      </c>
      <c r="D1851" s="7" t="s">
        <v>534</v>
      </c>
      <c r="E1851" s="7" t="s">
        <v>4508</v>
      </c>
      <c r="F1851" s="7" t="s">
        <v>4509</v>
      </c>
      <c r="G1851" s="7" t="s">
        <v>4513</v>
      </c>
      <c r="H1851" s="7" t="s">
        <v>391</v>
      </c>
      <c r="I1851" s="7" t="s">
        <v>109</v>
      </c>
      <c r="J1851" s="7" t="s">
        <v>447</v>
      </c>
      <c r="K1851" s="7" t="s">
        <v>139</v>
      </c>
      <c r="L1851" s="7" t="s">
        <v>93</v>
      </c>
      <c r="M1851" s="7" t="s">
        <v>467</v>
      </c>
      <c r="N1851" s="7" t="s">
        <v>130</v>
      </c>
      <c r="O1851" s="7" t="s">
        <v>108</v>
      </c>
      <c r="P1851" s="7" t="s">
        <v>242</v>
      </c>
      <c r="Q1851" s="7" t="s">
        <v>92</v>
      </c>
      <c r="R1851" s="7" t="s">
        <v>108</v>
      </c>
      <c r="S1851" s="7" t="s">
        <v>90</v>
      </c>
      <c r="T1851" s="7" t="s">
        <v>159</v>
      </c>
      <c r="U1851" s="7" t="s">
        <v>94</v>
      </c>
      <c r="V1851" s="7" t="s">
        <v>95</v>
      </c>
      <c r="W1851" s="7" t="s">
        <v>125</v>
      </c>
      <c r="X1851" s="7" t="s">
        <v>93</v>
      </c>
      <c r="Y1851" s="7" t="n">
        <v>3</v>
      </c>
      <c r="Z1851" s="7" t="n">
        <v>0</v>
      </c>
      <c r="AA1851" s="7" t="str">
        <f aca="false">IF(Y1851&gt;Z1851,"Win",IF(Y1851&lt;Z1851,"Loss","Draw"))</f>
        <v>Win</v>
      </c>
      <c r="AB1851" s="7" t="s">
        <v>99</v>
      </c>
      <c r="AC1851" s="7" t="s">
        <v>99</v>
      </c>
      <c r="AD1851" s="7" t="s">
        <v>4514</v>
      </c>
      <c r="AE1851" s="7" t="s">
        <v>4511</v>
      </c>
      <c r="AF1851" s="7" t="str">
        <f aca="false">IF(AD1851&lt;AE1851,AD1851,AE1851)</f>
        <v>Arrows, Bomber, Dark Prince, Fireball, Giant, Mega Minion, Prince, Zap</v>
      </c>
      <c r="AG1851" s="7" t="str">
        <f aca="false">IF(AD1851&lt;AE1851,AE1851,AD1851)</f>
        <v>Barbarian Barrel, Cannon Cart, Dark Prince, Dart Goblin, Fireball, Mortar, Rascals, Skeleton Barrel</v>
      </c>
      <c r="AH1851" s="7" t="str">
        <f aca="false">IF(AD1851=AF1851,AA1851,IF(AA1851="Win","Loss",IF(AA1851="Loss","Win","Draw")))</f>
        <v>Win</v>
      </c>
      <c r="AI1851" s="7" t="s">
        <v>297</v>
      </c>
    </row>
    <row r="1852" customFormat="false" ht="15" hidden="false" customHeight="true" outlineLevel="0" collapsed="false">
      <c r="A1852" s="5" t="s">
        <v>4515</v>
      </c>
      <c r="B1852" s="5" t="n">
        <v>1</v>
      </c>
      <c r="C1852" s="5" t="s">
        <v>533</v>
      </c>
      <c r="D1852" s="5" t="s">
        <v>534</v>
      </c>
      <c r="E1852" s="5" t="s">
        <v>4516</v>
      </c>
      <c r="F1852" s="5" t="s">
        <v>4517</v>
      </c>
      <c r="G1852" s="5" t="s">
        <v>4518</v>
      </c>
      <c r="H1852" s="5" t="s">
        <v>163</v>
      </c>
      <c r="I1852" s="5" t="s">
        <v>109</v>
      </c>
      <c r="J1852" s="5" t="s">
        <v>447</v>
      </c>
      <c r="K1852" s="5" t="s">
        <v>139</v>
      </c>
      <c r="L1852" s="5" t="s">
        <v>242</v>
      </c>
      <c r="M1852" s="5" t="s">
        <v>327</v>
      </c>
      <c r="N1852" s="5" t="s">
        <v>108</v>
      </c>
      <c r="O1852" s="5" t="s">
        <v>93</v>
      </c>
      <c r="P1852" s="5" t="s">
        <v>467</v>
      </c>
      <c r="Q1852" s="5" t="s">
        <v>177</v>
      </c>
      <c r="R1852" s="5" t="s">
        <v>563</v>
      </c>
      <c r="S1852" s="5" t="s">
        <v>84</v>
      </c>
      <c r="T1852" s="5" t="s">
        <v>173</v>
      </c>
      <c r="U1852" s="5" t="s">
        <v>215</v>
      </c>
      <c r="V1852" s="5" t="s">
        <v>188</v>
      </c>
      <c r="W1852" s="5" t="s">
        <v>95</v>
      </c>
      <c r="X1852" s="5" t="s">
        <v>93</v>
      </c>
      <c r="Y1852" s="5" t="n">
        <v>3</v>
      </c>
      <c r="Z1852" s="5" t="n">
        <v>0</v>
      </c>
      <c r="AA1852" s="5" t="str">
        <f aca="false">IF(Y1852&gt;Z1852,"Win",IF(Y1852&lt;Z1852,"Loss","Draw"))</f>
        <v>Win</v>
      </c>
      <c r="AB1852" s="5" t="s">
        <v>98</v>
      </c>
      <c r="AC1852" s="5" t="s">
        <v>99</v>
      </c>
      <c r="AD1852" s="5" t="s">
        <v>468</v>
      </c>
      <c r="AE1852" s="5" t="s">
        <v>4519</v>
      </c>
      <c r="AF1852" s="5" t="str">
        <f aca="false">IF(AD1852&lt;AE1852,AD1852,AE1852)</f>
        <v>Archers, Barbarian Barrel, Fireball, Fisherman, Royal Giant, Skeleton King, Tombstone, Zappies</v>
      </c>
      <c r="AG1852" s="5" t="str">
        <f aca="false">IF(AD1852&lt;AE1852,AE1852,AD1852)</f>
        <v>Bomber, Dark Prince, Fireball, Giant, Mega Minion, Prince, Rage, Zap</v>
      </c>
      <c r="AH1852" s="5" t="str">
        <f aca="false">IF(AD1852=AF1852,AA1852,IF(AA1852="Win","Loss",IF(AA1852="Loss","Win","Draw")))</f>
        <v>Loss</v>
      </c>
      <c r="AI1852" s="5" t="s">
        <v>297</v>
      </c>
    </row>
    <row r="1853" customFormat="false" ht="15" hidden="false" customHeight="true" outlineLevel="0" collapsed="false">
      <c r="A1853" s="5" t="s">
        <v>4520</v>
      </c>
      <c r="B1853" s="5" t="n">
        <v>1</v>
      </c>
      <c r="C1853" s="5" t="s">
        <v>533</v>
      </c>
      <c r="D1853" s="5" t="s">
        <v>534</v>
      </c>
      <c r="E1853" s="5" t="s">
        <v>4521</v>
      </c>
      <c r="F1853" s="5" t="s">
        <v>4522</v>
      </c>
      <c r="G1853" s="5" t="s">
        <v>4523</v>
      </c>
      <c r="H1853" s="5" t="s">
        <v>391</v>
      </c>
      <c r="I1853" s="5" t="s">
        <v>141</v>
      </c>
      <c r="J1853" s="5" t="s">
        <v>95</v>
      </c>
      <c r="K1853" s="5" t="s">
        <v>152</v>
      </c>
      <c r="L1853" s="5" t="s">
        <v>177</v>
      </c>
      <c r="M1853" s="5" t="s">
        <v>215</v>
      </c>
      <c r="N1853" s="5" t="s">
        <v>93</v>
      </c>
      <c r="O1853" s="5" t="s">
        <v>173</v>
      </c>
      <c r="P1853" s="5" t="s">
        <v>150</v>
      </c>
      <c r="Q1853" s="5" t="s">
        <v>87</v>
      </c>
      <c r="R1853" s="5" t="s">
        <v>241</v>
      </c>
      <c r="S1853" s="5" t="s">
        <v>185</v>
      </c>
      <c r="T1853" s="5" t="s">
        <v>165</v>
      </c>
      <c r="U1853" s="5" t="s">
        <v>118</v>
      </c>
      <c r="V1853" s="5" t="s">
        <v>97</v>
      </c>
      <c r="W1853" s="5" t="s">
        <v>89</v>
      </c>
      <c r="X1853" s="5" t="s">
        <v>109</v>
      </c>
      <c r="Y1853" s="5" t="n">
        <v>1</v>
      </c>
      <c r="Z1853" s="5" t="n">
        <v>0</v>
      </c>
      <c r="AA1853" s="5" t="str">
        <f aca="false">IF(Y1853&gt;Z1853,"Win",IF(Y1853&lt;Z1853,"Loss","Draw"))</f>
        <v>Win</v>
      </c>
      <c r="AB1853" s="5" t="s">
        <v>98</v>
      </c>
      <c r="AC1853" s="5" t="s">
        <v>99</v>
      </c>
      <c r="AD1853" s="5" t="s">
        <v>4524</v>
      </c>
      <c r="AE1853" s="5" t="s">
        <v>4525</v>
      </c>
      <c r="AF1853" s="5" t="str">
        <f aca="false">IF(AD1853&lt;AE1853,AD1853,AE1853)</f>
        <v>Baby Dragon, Barbarian Barrel, Electro Spirit, Fireball, Fisherman, Lumberjack, Royal Giant, Zappies</v>
      </c>
      <c r="AG1853" s="5" t="str">
        <f aca="false">IF(AD1853&lt;AE1853,AE1853,AD1853)</f>
        <v>Executioner, Hog Rider, Ice Spirit, Knight, Ronin, Tesla, The Log, Zap</v>
      </c>
      <c r="AH1853" s="5" t="str">
        <f aca="false">IF(AD1853=AF1853,AA1853,IF(AA1853="Win","Loss",IF(AA1853="Loss","Win","Draw")))</f>
        <v>Win</v>
      </c>
      <c r="AI1853" s="5" t="s">
        <v>297</v>
      </c>
    </row>
    <row r="1854" customFormat="false" ht="15" hidden="false" customHeight="true" outlineLevel="0" collapsed="false">
      <c r="A1854" s="5" t="s">
        <v>4526</v>
      </c>
      <c r="B1854" s="5" t="n">
        <v>1</v>
      </c>
      <c r="C1854" s="5" t="s">
        <v>533</v>
      </c>
      <c r="D1854" s="5" t="s">
        <v>534</v>
      </c>
      <c r="E1854" s="5" t="s">
        <v>4527</v>
      </c>
      <c r="F1854" s="5" t="s">
        <v>4528</v>
      </c>
      <c r="G1854" s="5" t="s">
        <v>4529</v>
      </c>
      <c r="H1854" s="5" t="s">
        <v>163</v>
      </c>
      <c r="I1854" s="5" t="s">
        <v>152</v>
      </c>
      <c r="J1854" s="5" t="s">
        <v>128</v>
      </c>
      <c r="K1854" s="5" t="s">
        <v>107</v>
      </c>
      <c r="L1854" s="5" t="s">
        <v>306</v>
      </c>
      <c r="M1854" s="5" t="s">
        <v>85</v>
      </c>
      <c r="N1854" s="5" t="s">
        <v>307</v>
      </c>
      <c r="O1854" s="5" t="s">
        <v>187</v>
      </c>
      <c r="P1854" s="5" t="s">
        <v>95</v>
      </c>
      <c r="Q1854" s="5" t="s">
        <v>172</v>
      </c>
      <c r="R1854" s="5" t="s">
        <v>186</v>
      </c>
      <c r="S1854" s="5" t="s">
        <v>114</v>
      </c>
      <c r="T1854" s="5" t="s">
        <v>234</v>
      </c>
      <c r="U1854" s="5" t="s">
        <v>140</v>
      </c>
      <c r="V1854" s="5" t="s">
        <v>126</v>
      </c>
      <c r="W1854" s="5" t="s">
        <v>111</v>
      </c>
      <c r="X1854" s="5" t="s">
        <v>95</v>
      </c>
      <c r="Y1854" s="5" t="n">
        <v>1</v>
      </c>
      <c r="Z1854" s="5" t="n">
        <v>0</v>
      </c>
      <c r="AA1854" s="5" t="str">
        <f aca="false">IF(Y1854&gt;Z1854,"Win",IF(Y1854&lt;Z1854,"Loss","Draw"))</f>
        <v>Win</v>
      </c>
      <c r="AB1854" s="5" t="s">
        <v>98</v>
      </c>
      <c r="AC1854" s="5" t="s">
        <v>99</v>
      </c>
      <c r="AD1854" s="5" t="s">
        <v>603</v>
      </c>
      <c r="AE1854" s="5" t="s">
        <v>4530</v>
      </c>
      <c r="AF1854" s="5" t="str">
        <f aca="false">IF(AD1854&lt;AE1854,AD1854,AE1854)</f>
        <v>Baby Dragon, Barbarian Barrel, Goblin Cage, Golden Knight, Golem, Ice Wizard, Lightning, Tornado</v>
      </c>
      <c r="AG1854" s="5" t="str">
        <f aca="false">IF(AD1854&lt;AE1854,AE1854,AD1854)</f>
        <v>Balloon, Barbarian Barrel, Bomb Tower, Giant Snowball, Ice Golem, Miner, Musketeer, Skeletons</v>
      </c>
      <c r="AH1854" s="5" t="str">
        <f aca="false">IF(AD1854=AF1854,AA1854,IF(AA1854="Win","Loss",IF(AA1854="Loss","Win","Draw")))</f>
        <v>Win</v>
      </c>
      <c r="AI1854" s="5" t="s">
        <v>102</v>
      </c>
    </row>
    <row r="1855" customFormat="false" ht="15" hidden="false" customHeight="true" outlineLevel="0" collapsed="false">
      <c r="A1855" s="5" t="s">
        <v>4526</v>
      </c>
      <c r="B1855" s="5" t="n">
        <v>2</v>
      </c>
      <c r="C1855" s="5" t="s">
        <v>533</v>
      </c>
      <c r="D1855" s="5" t="s">
        <v>534</v>
      </c>
      <c r="E1855" s="5" t="s">
        <v>4527</v>
      </c>
      <c r="F1855" s="5" t="s">
        <v>4528</v>
      </c>
      <c r="G1855" s="5" t="s">
        <v>4531</v>
      </c>
      <c r="H1855" s="5" t="s">
        <v>391</v>
      </c>
      <c r="I1855" s="5" t="s">
        <v>82</v>
      </c>
      <c r="J1855" s="5" t="s">
        <v>83</v>
      </c>
      <c r="K1855" s="5" t="s">
        <v>84</v>
      </c>
      <c r="L1855" s="5" t="s">
        <v>88</v>
      </c>
      <c r="M1855" s="5" t="s">
        <v>93</v>
      </c>
      <c r="N1855" s="5" t="s">
        <v>119</v>
      </c>
      <c r="O1855" s="5" t="s">
        <v>150</v>
      </c>
      <c r="P1855" s="5" t="s">
        <v>89</v>
      </c>
      <c r="Q1855" s="5" t="s">
        <v>129</v>
      </c>
      <c r="R1855" s="5" t="s">
        <v>194</v>
      </c>
      <c r="S1855" s="5" t="s">
        <v>141</v>
      </c>
      <c r="T1855" s="5" t="s">
        <v>109</v>
      </c>
      <c r="U1855" s="5" t="s">
        <v>294</v>
      </c>
      <c r="V1855" s="5" t="s">
        <v>223</v>
      </c>
      <c r="W1855" s="5" t="s">
        <v>131</v>
      </c>
      <c r="X1855" s="5" t="s">
        <v>173</v>
      </c>
      <c r="Y1855" s="5" t="n">
        <v>0</v>
      </c>
      <c r="Z1855" s="5" t="n">
        <v>1</v>
      </c>
      <c r="AA1855" s="5" t="str">
        <f aca="false">IF(Y1855&gt;Z1855,"Win",IF(Y1855&lt;Z1855,"Loss","Draw"))</f>
        <v>Loss</v>
      </c>
      <c r="AB1855" s="5" t="s">
        <v>98</v>
      </c>
      <c r="AC1855" s="5" t="s">
        <v>99</v>
      </c>
      <c r="AD1855" s="5" t="s">
        <v>4532</v>
      </c>
      <c r="AE1855" s="5" t="s">
        <v>4533</v>
      </c>
      <c r="AF1855" s="5" t="str">
        <f aca="false">IF(AD1855&lt;AE1855,AD1855,AE1855)</f>
        <v>Archer Queen, Bandit, Lumberjack, Mega Knight, Ram Rider, Vines, Zap, Zappies</v>
      </c>
      <c r="AG1855" s="5" t="str">
        <f aca="false">IF(AD1855&lt;AE1855,AE1855,AD1855)</f>
        <v>Archers, Berserker, Electro Spirit, Fireball, Goblin Hut, Monk, Royal Hogs, The Log</v>
      </c>
      <c r="AH1855" s="5" t="str">
        <f aca="false">IF(AD1855=AF1855,AA1855,IF(AA1855="Win","Loss",IF(AA1855="Loss","Win","Draw")))</f>
        <v>Win</v>
      </c>
      <c r="AI1855" s="5" t="s">
        <v>102</v>
      </c>
    </row>
    <row r="1856" customFormat="false" ht="15" hidden="false" customHeight="true" outlineLevel="0" collapsed="false">
      <c r="A1856" s="5" t="s">
        <v>4526</v>
      </c>
      <c r="B1856" s="5" t="n">
        <v>3</v>
      </c>
      <c r="C1856" s="5" t="s">
        <v>533</v>
      </c>
      <c r="D1856" s="5" t="s">
        <v>534</v>
      </c>
      <c r="E1856" s="5" t="s">
        <v>4527</v>
      </c>
      <c r="F1856" s="5" t="s">
        <v>4528</v>
      </c>
      <c r="G1856" s="5" t="s">
        <v>4534</v>
      </c>
      <c r="H1856" s="5" t="s">
        <v>163</v>
      </c>
      <c r="I1856" s="5" t="s">
        <v>127</v>
      </c>
      <c r="J1856" s="5" t="s">
        <v>139</v>
      </c>
      <c r="K1856" s="5" t="s">
        <v>129</v>
      </c>
      <c r="L1856" s="5" t="s">
        <v>133</v>
      </c>
      <c r="M1856" s="5" t="s">
        <v>141</v>
      </c>
      <c r="N1856" s="5" t="s">
        <v>132</v>
      </c>
      <c r="O1856" s="5" t="s">
        <v>131</v>
      </c>
      <c r="P1856" s="5" t="s">
        <v>130</v>
      </c>
      <c r="Q1856" s="5" t="s">
        <v>203</v>
      </c>
      <c r="R1856" s="5" t="s">
        <v>91</v>
      </c>
      <c r="S1856" s="5" t="s">
        <v>208</v>
      </c>
      <c r="T1856" s="5" t="s">
        <v>201</v>
      </c>
      <c r="U1856" s="5" t="s">
        <v>118</v>
      </c>
      <c r="V1856" s="5" t="s">
        <v>159</v>
      </c>
      <c r="W1856" s="5" t="s">
        <v>153</v>
      </c>
      <c r="X1856" s="5" t="s">
        <v>89</v>
      </c>
      <c r="Y1856" s="5" t="n">
        <v>1</v>
      </c>
      <c r="Z1856" s="5" t="n">
        <v>0</v>
      </c>
      <c r="AA1856" s="5" t="str">
        <f aca="false">IF(Y1856&gt;Z1856,"Win",IF(Y1856&lt;Z1856,"Loss","Draw"))</f>
        <v>Win</v>
      </c>
      <c r="AB1856" s="5" t="s">
        <v>98</v>
      </c>
      <c r="AC1856" s="5" t="s">
        <v>99</v>
      </c>
      <c r="AD1856" s="5" t="s">
        <v>4535</v>
      </c>
      <c r="AE1856" s="5" t="s">
        <v>4536</v>
      </c>
      <c r="AF1856" s="5" t="str">
        <f aca="false">IF(AD1856&lt;AE1856,AD1856,AE1856)</f>
        <v>Arrows, Bandit, Battle Ram, Electro Wizard, Lumberjack, Mega Knight, Mega Minion, Mother Witch</v>
      </c>
      <c r="AG1856" s="5" t="str">
        <f aca="false">IF(AD1856&lt;AE1856,AE1856,AD1856)</f>
        <v>Cannon, Dart Goblin, Goblin Barrel, Goblins, Ice Spirit, The Log, Valkyrie, Wall Breakers</v>
      </c>
      <c r="AH1856" s="5" t="str">
        <f aca="false">IF(AD1856=AF1856,AA1856,IF(AA1856="Win","Loss",IF(AA1856="Loss","Win","Draw")))</f>
        <v>Win</v>
      </c>
      <c r="AI1856" s="5" t="s">
        <v>102</v>
      </c>
    </row>
    <row r="1857" customFormat="false" ht="15" hidden="false" customHeight="true" outlineLevel="0" collapsed="false">
      <c r="A1857" s="5" t="s">
        <v>4537</v>
      </c>
      <c r="B1857" s="5" t="n">
        <v>1</v>
      </c>
      <c r="C1857" s="5" t="s">
        <v>533</v>
      </c>
      <c r="D1857" s="5" t="s">
        <v>534</v>
      </c>
      <c r="E1857" s="5" t="s">
        <v>3052</v>
      </c>
      <c r="F1857" s="5" t="s">
        <v>3053</v>
      </c>
      <c r="G1857" s="5" t="s">
        <v>4538</v>
      </c>
      <c r="H1857" s="5" t="s">
        <v>391</v>
      </c>
      <c r="I1857" s="5" t="s">
        <v>109</v>
      </c>
      <c r="J1857" s="5" t="s">
        <v>108</v>
      </c>
      <c r="K1857" s="5" t="s">
        <v>139</v>
      </c>
      <c r="L1857" s="5" t="s">
        <v>107</v>
      </c>
      <c r="M1857" s="5" t="s">
        <v>112</v>
      </c>
      <c r="N1857" s="5" t="s">
        <v>110</v>
      </c>
      <c r="O1857" s="5" t="s">
        <v>86</v>
      </c>
      <c r="P1857" s="5" t="s">
        <v>93</v>
      </c>
      <c r="Q1857" s="5" t="s">
        <v>92</v>
      </c>
      <c r="R1857" s="5" t="s">
        <v>91</v>
      </c>
      <c r="S1857" s="5" t="s">
        <v>124</v>
      </c>
      <c r="T1857" s="5" t="s">
        <v>159</v>
      </c>
      <c r="U1857" s="5" t="s">
        <v>658</v>
      </c>
      <c r="V1857" s="5" t="s">
        <v>234</v>
      </c>
      <c r="W1857" s="5" t="s">
        <v>94</v>
      </c>
      <c r="X1857" s="5" t="s">
        <v>294</v>
      </c>
      <c r="Y1857" s="5" t="n">
        <v>1</v>
      </c>
      <c r="Z1857" s="5" t="n">
        <v>0</v>
      </c>
      <c r="AA1857" s="5" t="str">
        <f aca="false">IF(Y1857&gt;Z1857,"Win",IF(Y1857&lt;Z1857,"Loss","Draw"))</f>
        <v>Win</v>
      </c>
      <c r="AB1857" s="5" t="s">
        <v>98</v>
      </c>
      <c r="AC1857" s="5" t="s">
        <v>99</v>
      </c>
      <c r="AD1857" s="5" t="s">
        <v>4539</v>
      </c>
      <c r="AE1857" s="5" t="s">
        <v>4540</v>
      </c>
      <c r="AF1857" s="5" t="str">
        <f aca="false">IF(AD1857&lt;AE1857,AD1857,AE1857)</f>
        <v>Bomb Tower, Dart Goblin, Goblins, Rascals, Royal Ghost, Skeleton Barrel, Suspicious Bush, Vines</v>
      </c>
      <c r="AG1857" s="5" t="str">
        <f aca="false">IF(AD1857&lt;AE1857,AE1857,AD1857)</f>
        <v>Dark Prince, Fireball, Goblin Cage, Lava Hound, Mega Minion, Skeleton Dragons, Spirit Empress, Zap</v>
      </c>
      <c r="AH1857" s="5" t="str">
        <f aca="false">IF(AD1857=AF1857,AA1857,IF(AA1857="Win","Loss",IF(AA1857="Loss","Win","Draw")))</f>
        <v>Loss</v>
      </c>
      <c r="AI1857" s="5" t="s">
        <v>102</v>
      </c>
    </row>
    <row r="1858" customFormat="false" ht="15" hidden="false" customHeight="true" outlineLevel="0" collapsed="false">
      <c r="A1858" s="5" t="s">
        <v>4537</v>
      </c>
      <c r="B1858" s="5" t="n">
        <v>2</v>
      </c>
      <c r="C1858" s="5" t="s">
        <v>533</v>
      </c>
      <c r="D1858" s="5" t="s">
        <v>534</v>
      </c>
      <c r="E1858" s="5" t="s">
        <v>3052</v>
      </c>
      <c r="F1858" s="5" t="s">
        <v>3053</v>
      </c>
      <c r="G1858" s="5" t="s">
        <v>4541</v>
      </c>
      <c r="H1858" s="5" t="s">
        <v>391</v>
      </c>
      <c r="I1858" s="5" t="s">
        <v>113</v>
      </c>
      <c r="J1858" s="5" t="s">
        <v>241</v>
      </c>
      <c r="K1858" s="5" t="s">
        <v>158</v>
      </c>
      <c r="L1858" s="5" t="s">
        <v>116</v>
      </c>
      <c r="M1858" s="5" t="s">
        <v>114</v>
      </c>
      <c r="N1858" s="5" t="s">
        <v>115</v>
      </c>
      <c r="O1858" s="5" t="s">
        <v>119</v>
      </c>
      <c r="P1858" s="5" t="s">
        <v>118</v>
      </c>
      <c r="Q1858" s="5" t="s">
        <v>177</v>
      </c>
      <c r="R1858" s="5" t="s">
        <v>83</v>
      </c>
      <c r="S1858" s="5" t="s">
        <v>257</v>
      </c>
      <c r="T1858" s="5" t="s">
        <v>193</v>
      </c>
      <c r="U1858" s="5" t="s">
        <v>150</v>
      </c>
      <c r="V1858" s="5" t="s">
        <v>215</v>
      </c>
      <c r="W1858" s="5" t="s">
        <v>95</v>
      </c>
      <c r="X1858" s="5" t="s">
        <v>93</v>
      </c>
      <c r="Y1858" s="5" t="n">
        <v>1</v>
      </c>
      <c r="Z1858" s="5" t="n">
        <v>0</v>
      </c>
      <c r="AA1858" s="5" t="str">
        <f aca="false">IF(Y1858&gt;Z1858,"Win",IF(Y1858&lt;Z1858,"Loss","Draw"))</f>
        <v>Win</v>
      </c>
      <c r="AB1858" s="5" t="s">
        <v>98</v>
      </c>
      <c r="AC1858" s="5" t="s">
        <v>99</v>
      </c>
      <c r="AD1858" s="5" t="s">
        <v>4542</v>
      </c>
      <c r="AE1858" s="5" t="s">
        <v>2556</v>
      </c>
      <c r="AF1858" s="5" t="str">
        <f aca="false">IF(AD1858&lt;AE1858,AD1858,AE1858)</f>
        <v>Barbarian Barrel, Electro Spirit, Fireball, Fisherman, Guards, Hunter, Monk, Royal Giant</v>
      </c>
      <c r="AG1858" s="5" t="str">
        <f aca="false">IF(AD1858&lt;AE1858,AE1858,AD1858)</f>
        <v>Bowler, Furnace, Giant Snowball, Goblin Hut, Graveyard, Ice Spirit, Knight, Poison</v>
      </c>
      <c r="AH1858" s="5" t="str">
        <f aca="false">IF(AD1858=AF1858,AA1858,IF(AA1858="Win","Loss",IF(AA1858="Loss","Win","Draw")))</f>
        <v>Loss</v>
      </c>
      <c r="AI1858" s="5" t="s">
        <v>102</v>
      </c>
    </row>
    <row r="1859" customFormat="false" ht="15" hidden="false" customHeight="true" outlineLevel="0" collapsed="false">
      <c r="A1859" s="5" t="s">
        <v>4543</v>
      </c>
      <c r="B1859" s="5" t="n">
        <v>1</v>
      </c>
      <c r="C1859" s="5" t="s">
        <v>533</v>
      </c>
      <c r="D1859" s="5" t="s">
        <v>534</v>
      </c>
      <c r="E1859" s="5" t="s">
        <v>573</v>
      </c>
      <c r="F1859" s="5" t="s">
        <v>574</v>
      </c>
      <c r="G1859" s="5" t="s">
        <v>4544</v>
      </c>
      <c r="H1859" s="5" t="s">
        <v>163</v>
      </c>
      <c r="I1859" s="5" t="s">
        <v>129</v>
      </c>
      <c r="J1859" s="5" t="s">
        <v>128</v>
      </c>
      <c r="K1859" s="5" t="s">
        <v>127</v>
      </c>
      <c r="L1859" s="5" t="s">
        <v>133</v>
      </c>
      <c r="M1859" s="5" t="s">
        <v>131</v>
      </c>
      <c r="N1859" s="5" t="s">
        <v>130</v>
      </c>
      <c r="O1859" s="5" t="s">
        <v>132</v>
      </c>
      <c r="P1859" s="5" t="s">
        <v>327</v>
      </c>
      <c r="Q1859" s="5" t="s">
        <v>107</v>
      </c>
      <c r="R1859" s="5" t="s">
        <v>95</v>
      </c>
      <c r="S1859" s="5" t="s">
        <v>177</v>
      </c>
      <c r="T1859" s="5" t="s">
        <v>93</v>
      </c>
      <c r="U1859" s="5" t="s">
        <v>178</v>
      </c>
      <c r="V1859" s="5" t="s">
        <v>143</v>
      </c>
      <c r="W1859" s="5" t="s">
        <v>150</v>
      </c>
      <c r="X1859" s="5" t="s">
        <v>141</v>
      </c>
      <c r="Y1859" s="5" t="n">
        <v>1</v>
      </c>
      <c r="Z1859" s="5" t="n">
        <v>0</v>
      </c>
      <c r="AA1859" s="5" t="str">
        <f aca="false">IF(Y1859&gt;Z1859,"Win",IF(Y1859&lt;Z1859,"Loss","Draw"))</f>
        <v>Win</v>
      </c>
      <c r="AB1859" s="5" t="s">
        <v>98</v>
      </c>
      <c r="AC1859" s="5" t="s">
        <v>99</v>
      </c>
      <c r="AD1859" s="5" t="s">
        <v>2522</v>
      </c>
      <c r="AE1859" s="5" t="s">
        <v>180</v>
      </c>
      <c r="AF1859" s="5" t="str">
        <f aca="false">IF(AD1859&lt;AE1859,AD1859,AE1859)</f>
        <v>Arrows, Bandit, Battle Ram, Electro Wizard, Golden Knight, Mega Knight, Mother Witch, Rage</v>
      </c>
      <c r="AG1859" s="5" t="str">
        <f aca="false">IF(AD1859&lt;AE1859,AE1859,AD1859)</f>
        <v>Barbarian Barrel, Electro Spirit, Fireball, Goblin Cage, Heal Spirit, Lumberjack, Phoenix, Royal Giant</v>
      </c>
      <c r="AH1859" s="5" t="str">
        <f aca="false">IF(AD1859=AF1859,AA1859,IF(AA1859="Win","Loss",IF(AA1859="Loss","Win","Draw")))</f>
        <v>Win</v>
      </c>
      <c r="AI1859" s="5" t="s">
        <v>102</v>
      </c>
    </row>
    <row r="1860" customFormat="false" ht="15" hidden="false" customHeight="true" outlineLevel="0" collapsed="false">
      <c r="A1860" s="5" t="s">
        <v>4543</v>
      </c>
      <c r="B1860" s="5" t="n">
        <v>2</v>
      </c>
      <c r="C1860" s="5" t="s">
        <v>533</v>
      </c>
      <c r="D1860" s="5" t="s">
        <v>534</v>
      </c>
      <c r="E1860" s="5" t="s">
        <v>573</v>
      </c>
      <c r="F1860" s="5" t="s">
        <v>574</v>
      </c>
      <c r="G1860" s="5" t="s">
        <v>2523</v>
      </c>
      <c r="H1860" s="5" t="s">
        <v>163</v>
      </c>
      <c r="I1860" s="5" t="s">
        <v>137</v>
      </c>
      <c r="J1860" s="5" t="s">
        <v>241</v>
      </c>
      <c r="K1860" s="5" t="s">
        <v>114</v>
      </c>
      <c r="L1860" s="5" t="s">
        <v>84</v>
      </c>
      <c r="M1860" s="5" t="s">
        <v>138</v>
      </c>
      <c r="N1860" s="5" t="s">
        <v>119</v>
      </c>
      <c r="O1860" s="5" t="s">
        <v>116</v>
      </c>
      <c r="P1860" s="5" t="s">
        <v>126</v>
      </c>
      <c r="Q1860" s="5" t="s">
        <v>109</v>
      </c>
      <c r="R1860" s="5" t="s">
        <v>108</v>
      </c>
      <c r="S1860" s="5" t="s">
        <v>158</v>
      </c>
      <c r="T1860" s="5" t="s">
        <v>447</v>
      </c>
      <c r="U1860" s="5" t="s">
        <v>440</v>
      </c>
      <c r="V1860" s="5" t="s">
        <v>284</v>
      </c>
      <c r="W1860" s="5" t="s">
        <v>130</v>
      </c>
      <c r="X1860" s="5" t="s">
        <v>580</v>
      </c>
      <c r="Y1860" s="5" t="n">
        <v>1</v>
      </c>
      <c r="Z1860" s="5" t="n">
        <v>0</v>
      </c>
      <c r="AA1860" s="5" t="str">
        <f aca="false">IF(Y1860&gt;Z1860,"Win",IF(Y1860&lt;Z1860,"Loss","Draw"))</f>
        <v>Win</v>
      </c>
      <c r="AB1860" s="5" t="s">
        <v>98</v>
      </c>
      <c r="AC1860" s="5" t="s">
        <v>99</v>
      </c>
      <c r="AD1860" s="5" t="s">
        <v>1127</v>
      </c>
      <c r="AE1860" s="5" t="s">
        <v>2524</v>
      </c>
      <c r="AF1860" s="5" t="str">
        <f aca="false">IF(AD1860&lt;AE1860,AD1860,AE1860)</f>
        <v>Archers, Giant Snowball, Goblin Demolisher, Goblin Drill, Goblin Hut, Knight, Poison, Skeletons</v>
      </c>
      <c r="AG1860" s="5" t="str">
        <f aca="false">IF(AD1860&lt;AE1860,AE1860,AD1860)</f>
        <v>Arrows, Bowler, Dark Prince, Giant, Goblin Gang, Inferno Dragon, Night Witch, Zap</v>
      </c>
      <c r="AH1860" s="5" t="str">
        <f aca="false">IF(AD1860=AF1860,AA1860,IF(AA1860="Win","Loss",IF(AA1860="Loss","Win","Draw")))</f>
        <v>Win</v>
      </c>
      <c r="AI1860" s="5" t="s">
        <v>102</v>
      </c>
    </row>
    <row r="1861" customFormat="false" ht="15" hidden="false" customHeight="true" outlineLevel="0" collapsed="false">
      <c r="A1861" s="5" t="s">
        <v>4545</v>
      </c>
      <c r="B1861" s="5" t="n">
        <v>1</v>
      </c>
      <c r="C1861" s="5" t="s">
        <v>533</v>
      </c>
      <c r="D1861" s="5" t="s">
        <v>534</v>
      </c>
      <c r="E1861" s="5" t="s">
        <v>4546</v>
      </c>
      <c r="F1861" s="5" t="s">
        <v>4547</v>
      </c>
      <c r="G1861" s="5" t="s">
        <v>4548</v>
      </c>
      <c r="H1861" s="5" t="s">
        <v>163</v>
      </c>
      <c r="I1861" s="5" t="s">
        <v>141</v>
      </c>
      <c r="J1861" s="5" t="s">
        <v>95</v>
      </c>
      <c r="K1861" s="5" t="s">
        <v>177</v>
      </c>
      <c r="L1861" s="5" t="s">
        <v>150</v>
      </c>
      <c r="M1861" s="5" t="s">
        <v>143</v>
      </c>
      <c r="N1861" s="5" t="s">
        <v>107</v>
      </c>
      <c r="O1861" s="5" t="s">
        <v>93</v>
      </c>
      <c r="P1861" s="5" t="s">
        <v>178</v>
      </c>
      <c r="Q1861" s="5" t="s">
        <v>203</v>
      </c>
      <c r="R1861" s="5" t="s">
        <v>108</v>
      </c>
      <c r="S1861" s="5" t="s">
        <v>114</v>
      </c>
      <c r="T1861" s="5" t="s">
        <v>94</v>
      </c>
      <c r="U1861" s="5" t="s">
        <v>131</v>
      </c>
      <c r="V1861" s="5" t="s">
        <v>580</v>
      </c>
      <c r="W1861" s="5" t="s">
        <v>125</v>
      </c>
      <c r="X1861" s="5" t="s">
        <v>248</v>
      </c>
      <c r="Y1861" s="5" t="n">
        <v>1</v>
      </c>
      <c r="Z1861" s="5" t="n">
        <v>0</v>
      </c>
      <c r="AA1861" s="5" t="str">
        <f aca="false">IF(Y1861&gt;Z1861,"Win",IF(Y1861&lt;Z1861,"Loss","Draw"))</f>
        <v>Win</v>
      </c>
      <c r="AB1861" s="5" t="s">
        <v>98</v>
      </c>
      <c r="AC1861" s="5" t="s">
        <v>99</v>
      </c>
      <c r="AD1861" s="5" t="s">
        <v>180</v>
      </c>
      <c r="AE1861" s="5" t="s">
        <v>4549</v>
      </c>
      <c r="AF1861" s="5" t="str">
        <f aca="false">IF(AD1861&lt;AE1861,AD1861,AE1861)</f>
        <v>Bandit, Cannon Cart, Dark Prince, Giant Snowball, Goblin Barrel, Goblin Gang, Princess, Rascals</v>
      </c>
      <c r="AG1861" s="5" t="str">
        <f aca="false">IF(AD1861&lt;AE1861,AE1861,AD1861)</f>
        <v>Barbarian Barrel, Electro Spirit, Fireball, Goblin Cage, Heal Spirit, Lumberjack, Phoenix, Royal Giant</v>
      </c>
      <c r="AH1861" s="5" t="str">
        <f aca="false">IF(AD1861=AF1861,AA1861,IF(AA1861="Win","Loss",IF(AA1861="Loss","Win","Draw")))</f>
        <v>Loss</v>
      </c>
      <c r="AI1861" s="5" t="s">
        <v>102</v>
      </c>
    </row>
    <row r="1862" customFormat="false" ht="15" hidden="false" customHeight="true" outlineLevel="0" collapsed="false">
      <c r="A1862" s="5" t="s">
        <v>4545</v>
      </c>
      <c r="B1862" s="5" t="n">
        <v>2</v>
      </c>
      <c r="C1862" s="5" t="s">
        <v>533</v>
      </c>
      <c r="D1862" s="5" t="s">
        <v>534</v>
      </c>
      <c r="E1862" s="5" t="s">
        <v>4546</v>
      </c>
      <c r="F1862" s="5" t="s">
        <v>4547</v>
      </c>
      <c r="G1862" s="5" t="s">
        <v>4550</v>
      </c>
      <c r="H1862" s="5" t="s">
        <v>163</v>
      </c>
      <c r="I1862" s="5" t="s">
        <v>129</v>
      </c>
      <c r="J1862" s="5" t="s">
        <v>128</v>
      </c>
      <c r="K1862" s="5" t="s">
        <v>127</v>
      </c>
      <c r="L1862" s="5" t="s">
        <v>133</v>
      </c>
      <c r="M1862" s="5" t="s">
        <v>131</v>
      </c>
      <c r="N1862" s="5" t="s">
        <v>130</v>
      </c>
      <c r="O1862" s="5" t="s">
        <v>132</v>
      </c>
      <c r="P1862" s="5" t="s">
        <v>327</v>
      </c>
      <c r="Q1862" s="5" t="s">
        <v>127</v>
      </c>
      <c r="R1862" s="5" t="s">
        <v>323</v>
      </c>
      <c r="S1862" s="5" t="s">
        <v>109</v>
      </c>
      <c r="T1862" s="5" t="s">
        <v>117</v>
      </c>
      <c r="U1862" s="5" t="s">
        <v>93</v>
      </c>
      <c r="V1862" s="5" t="s">
        <v>132</v>
      </c>
      <c r="W1862" s="5" t="s">
        <v>124</v>
      </c>
      <c r="X1862" s="5" t="s">
        <v>178</v>
      </c>
      <c r="Y1862" s="5" t="n">
        <v>0</v>
      </c>
      <c r="Z1862" s="5" t="n">
        <v>1</v>
      </c>
      <c r="AA1862" s="5" t="str">
        <f aca="false">IF(Y1862&gt;Z1862,"Win",IF(Y1862&lt;Z1862,"Loss","Draw"))</f>
        <v>Loss</v>
      </c>
      <c r="AB1862" s="5" t="s">
        <v>98</v>
      </c>
      <c r="AC1862" s="5" t="s">
        <v>99</v>
      </c>
      <c r="AD1862" s="5" t="s">
        <v>2522</v>
      </c>
      <c r="AE1862" s="5" t="s">
        <v>4551</v>
      </c>
      <c r="AF1862" s="5" t="str">
        <f aca="false">IF(AD1862&lt;AE1862,AD1862,AE1862)</f>
        <v>Arrows, Bandit, Battle Ram, Electro Wizard, Golden Knight, Mega Knight, Mother Witch, Rage</v>
      </c>
      <c r="AG1862" s="5" t="str">
        <f aca="false">IF(AD1862&lt;AE1862,AE1862,AD1862)</f>
        <v>Battle Ram, Electro Wizard, Fireball, Giant Skeleton, Mini P.E.K.K.A, Phoenix, Royal Ghost, Zap</v>
      </c>
      <c r="AH1862" s="5" t="str">
        <f aca="false">IF(AD1862=AF1862,AA1862,IF(AA1862="Win","Loss",IF(AA1862="Loss","Win","Draw")))</f>
        <v>Loss</v>
      </c>
      <c r="AI1862" s="5" t="s">
        <v>102</v>
      </c>
    </row>
    <row r="1863" customFormat="false" ht="15" hidden="false" customHeight="true" outlineLevel="0" collapsed="false">
      <c r="A1863" s="5" t="s">
        <v>4545</v>
      </c>
      <c r="B1863" s="5" t="n">
        <v>3</v>
      </c>
      <c r="C1863" s="5" t="s">
        <v>533</v>
      </c>
      <c r="D1863" s="5" t="s">
        <v>534</v>
      </c>
      <c r="E1863" s="5" t="s">
        <v>4546</v>
      </c>
      <c r="F1863" s="5" t="s">
        <v>4547</v>
      </c>
      <c r="G1863" s="5" t="s">
        <v>4552</v>
      </c>
      <c r="H1863" s="5" t="s">
        <v>163</v>
      </c>
      <c r="I1863" s="5" t="s">
        <v>137</v>
      </c>
      <c r="J1863" s="5" t="s">
        <v>241</v>
      </c>
      <c r="K1863" s="5" t="s">
        <v>114</v>
      </c>
      <c r="L1863" s="5" t="s">
        <v>284</v>
      </c>
      <c r="M1863" s="5" t="s">
        <v>138</v>
      </c>
      <c r="N1863" s="5" t="s">
        <v>119</v>
      </c>
      <c r="O1863" s="5" t="s">
        <v>116</v>
      </c>
      <c r="P1863" s="5" t="s">
        <v>126</v>
      </c>
      <c r="Q1863" s="5" t="s">
        <v>284</v>
      </c>
      <c r="R1863" s="5" t="s">
        <v>186</v>
      </c>
      <c r="S1863" s="5" t="s">
        <v>208</v>
      </c>
      <c r="T1863" s="5" t="s">
        <v>110</v>
      </c>
      <c r="U1863" s="5" t="s">
        <v>130</v>
      </c>
      <c r="V1863" s="5" t="s">
        <v>651</v>
      </c>
      <c r="W1863" s="5" t="s">
        <v>88</v>
      </c>
      <c r="X1863" s="5" t="s">
        <v>86</v>
      </c>
      <c r="Y1863" s="5" t="n">
        <v>1</v>
      </c>
      <c r="Z1863" s="5" t="n">
        <v>0</v>
      </c>
      <c r="AA1863" s="5" t="str">
        <f aca="false">IF(Y1863&gt;Z1863,"Win",IF(Y1863&lt;Z1863,"Loss","Draw"))</f>
        <v>Win</v>
      </c>
      <c r="AB1863" s="5" t="s">
        <v>98</v>
      </c>
      <c r="AC1863" s="5" t="s">
        <v>99</v>
      </c>
      <c r="AD1863" s="5" t="s">
        <v>4553</v>
      </c>
      <c r="AE1863" s="5" t="s">
        <v>4554</v>
      </c>
      <c r="AF1863" s="5" t="str">
        <f aca="false">IF(AD1863&lt;AE1863,AD1863,AE1863)</f>
        <v>Arrows, Balloon, Berserker, Inferno Dragon, Lava Hound, Skeleton Dragons, Valkyrie, Void</v>
      </c>
      <c r="AG1863" s="5" t="str">
        <f aca="false">IF(AD1863&lt;AE1863,AE1863,AD1863)</f>
        <v>Giant Snowball, Goblin Demolisher, Goblin Drill, Goblin Hut, Inferno Dragon, Knight, Poison, Skeletons</v>
      </c>
      <c r="AH1863" s="5" t="str">
        <f aca="false">IF(AD1863=AF1863,AA1863,IF(AA1863="Win","Loss",IF(AA1863="Loss","Win","Draw")))</f>
        <v>Loss</v>
      </c>
      <c r="AI1863" s="5" t="s">
        <v>102</v>
      </c>
    </row>
    <row r="1864" customFormat="false" ht="15" hidden="false" customHeight="true" outlineLevel="0" collapsed="false">
      <c r="A1864" s="5" t="s">
        <v>4555</v>
      </c>
      <c r="B1864" s="5" t="n">
        <v>1</v>
      </c>
      <c r="C1864" s="5" t="s">
        <v>533</v>
      </c>
      <c r="D1864" s="5" t="s">
        <v>534</v>
      </c>
      <c r="E1864" s="5" t="s">
        <v>611</v>
      </c>
      <c r="F1864" s="5" t="s">
        <v>612</v>
      </c>
      <c r="G1864" s="5" t="s">
        <v>667</v>
      </c>
      <c r="H1864" s="5" t="s">
        <v>163</v>
      </c>
      <c r="I1864" s="5" t="s">
        <v>109</v>
      </c>
      <c r="J1864" s="5" t="s">
        <v>108</v>
      </c>
      <c r="K1864" s="5" t="s">
        <v>139</v>
      </c>
      <c r="L1864" s="5" t="s">
        <v>107</v>
      </c>
      <c r="M1864" s="5" t="s">
        <v>112</v>
      </c>
      <c r="N1864" s="5" t="s">
        <v>110</v>
      </c>
      <c r="O1864" s="5" t="s">
        <v>95</v>
      </c>
      <c r="P1864" s="5" t="s">
        <v>93</v>
      </c>
      <c r="Q1864" s="5" t="s">
        <v>203</v>
      </c>
      <c r="R1864" s="5" t="s">
        <v>202</v>
      </c>
      <c r="S1864" s="5" t="s">
        <v>201</v>
      </c>
      <c r="T1864" s="5" t="s">
        <v>118</v>
      </c>
      <c r="U1864" s="5" t="s">
        <v>157</v>
      </c>
      <c r="V1864" s="5" t="s">
        <v>234</v>
      </c>
      <c r="W1864" s="5" t="s">
        <v>204</v>
      </c>
      <c r="X1864" s="5" t="s">
        <v>88</v>
      </c>
      <c r="Y1864" s="5" t="n">
        <v>0</v>
      </c>
      <c r="Z1864" s="5" t="n">
        <v>1</v>
      </c>
      <c r="AA1864" s="5" t="str">
        <f aca="false">IF(Y1864&gt;Z1864,"Win",IF(Y1864&lt;Z1864,"Loss","Draw"))</f>
        <v>Loss</v>
      </c>
      <c r="AB1864" s="5" t="s">
        <v>98</v>
      </c>
      <c r="AC1864" s="5" t="s">
        <v>99</v>
      </c>
      <c r="AD1864" s="5" t="s">
        <v>669</v>
      </c>
      <c r="AE1864" s="5" t="s">
        <v>668</v>
      </c>
      <c r="AF1864" s="5" t="str">
        <f aca="false">IF(AD1864&lt;AE1864,AD1864,AE1864)</f>
        <v>Barbarian Barrel, Dark Prince, Fireball, Goblin Cage, Lava Hound, Mega Minion, Spirit Empress, Zap</v>
      </c>
      <c r="AG1864" s="5" t="str">
        <f aca="false">IF(AD1864&lt;AE1864,AE1864,AD1864)</f>
        <v>Berserker, Bomb Tower, Fire Spirit, Goblin Barrel, Ice Spirit, Magic Archer, Royal Delivery, Wall Breakers</v>
      </c>
      <c r="AH1864" s="5" t="str">
        <f aca="false">IF(AD1864=AF1864,AA1864,IF(AA1864="Win","Loss",IF(AA1864="Loss","Win","Draw")))</f>
        <v>Loss</v>
      </c>
      <c r="AI1864" s="5" t="s">
        <v>102</v>
      </c>
    </row>
    <row r="1865" customFormat="false" ht="15" hidden="false" customHeight="true" outlineLevel="0" collapsed="false">
      <c r="A1865" s="5" t="s">
        <v>4555</v>
      </c>
      <c r="B1865" s="5" t="n">
        <v>2</v>
      </c>
      <c r="C1865" s="5" t="s">
        <v>533</v>
      </c>
      <c r="D1865" s="5" t="s">
        <v>534</v>
      </c>
      <c r="E1865" s="5" t="s">
        <v>611</v>
      </c>
      <c r="F1865" s="5" t="s">
        <v>612</v>
      </c>
      <c r="G1865" s="5" t="s">
        <v>670</v>
      </c>
      <c r="H1865" s="5" t="s">
        <v>163</v>
      </c>
      <c r="I1865" s="5" t="s">
        <v>127</v>
      </c>
      <c r="J1865" s="5" t="s">
        <v>202</v>
      </c>
      <c r="K1865" s="5" t="s">
        <v>129</v>
      </c>
      <c r="L1865" s="5" t="s">
        <v>130</v>
      </c>
      <c r="M1865" s="5" t="s">
        <v>96</v>
      </c>
      <c r="N1865" s="5" t="s">
        <v>327</v>
      </c>
      <c r="O1865" s="5" t="s">
        <v>467</v>
      </c>
      <c r="P1865" s="5" t="s">
        <v>131</v>
      </c>
      <c r="Q1865" s="5" t="s">
        <v>137</v>
      </c>
      <c r="R1865" s="5" t="s">
        <v>83</v>
      </c>
      <c r="S1865" s="5" t="s">
        <v>114</v>
      </c>
      <c r="T1865" s="5" t="s">
        <v>138</v>
      </c>
      <c r="U1865" s="5" t="s">
        <v>91</v>
      </c>
      <c r="V1865" s="5" t="s">
        <v>87</v>
      </c>
      <c r="W1865" s="5" t="s">
        <v>116</v>
      </c>
      <c r="X1865" s="5" t="s">
        <v>150</v>
      </c>
      <c r="Y1865" s="5" t="n">
        <v>0</v>
      </c>
      <c r="Z1865" s="5" t="n">
        <v>1</v>
      </c>
      <c r="AA1865" s="5" t="str">
        <f aca="false">IF(Y1865&gt;Z1865,"Win",IF(Y1865&lt;Z1865,"Loss","Draw"))</f>
        <v>Loss</v>
      </c>
      <c r="AB1865" s="5" t="s">
        <v>98</v>
      </c>
      <c r="AC1865" s="5" t="s">
        <v>99</v>
      </c>
      <c r="AD1865" s="5" t="s">
        <v>672</v>
      </c>
      <c r="AE1865" s="5" t="s">
        <v>671</v>
      </c>
      <c r="AF1865" s="5" t="str">
        <f aca="false">IF(AD1865&lt;AE1865,AD1865,AE1865)</f>
        <v>Arrows, Bandit, Battle Ram, Magic Archer, Mega Knight, Minions, Prince, Rage</v>
      </c>
      <c r="AG1865" s="5" t="str">
        <f aca="false">IF(AD1865&lt;AE1865,AE1865,AD1865)</f>
        <v>Electro Spirit, Giant Snowball, Goblin Demolisher, Goblin Drill, Goblins, Monk, Poison, Tesla</v>
      </c>
      <c r="AH1865" s="5" t="str">
        <f aca="false">IF(AD1865=AF1865,AA1865,IF(AA1865="Win","Loss",IF(AA1865="Loss","Win","Draw")))</f>
        <v>Loss</v>
      </c>
      <c r="AI1865" s="5" t="s">
        <v>102</v>
      </c>
    </row>
    <row r="1866" customFormat="false" ht="15" hidden="false" customHeight="true" outlineLevel="0" collapsed="false">
      <c r="A1866" s="5" t="s">
        <v>4556</v>
      </c>
      <c r="B1866" s="5" t="n">
        <v>1</v>
      </c>
      <c r="C1866" s="5" t="s">
        <v>533</v>
      </c>
      <c r="D1866" s="5" t="s">
        <v>534</v>
      </c>
      <c r="E1866" s="5" t="s">
        <v>2511</v>
      </c>
      <c r="F1866" s="5" t="s">
        <v>2512</v>
      </c>
      <c r="G1866" s="5" t="s">
        <v>4557</v>
      </c>
      <c r="H1866" s="5" t="s">
        <v>485</v>
      </c>
      <c r="I1866" s="5" t="s">
        <v>185</v>
      </c>
      <c r="J1866" s="5" t="s">
        <v>186</v>
      </c>
      <c r="K1866" s="5" t="s">
        <v>109</v>
      </c>
      <c r="L1866" s="5" t="s">
        <v>187</v>
      </c>
      <c r="M1866" s="5" t="s">
        <v>173</v>
      </c>
      <c r="N1866" s="5" t="s">
        <v>111</v>
      </c>
      <c r="O1866" s="5" t="s">
        <v>117</v>
      </c>
      <c r="P1866" s="5" t="s">
        <v>188</v>
      </c>
      <c r="Q1866" s="5" t="s">
        <v>90</v>
      </c>
      <c r="R1866" s="5" t="s">
        <v>123</v>
      </c>
      <c r="S1866" s="5" t="s">
        <v>124</v>
      </c>
      <c r="T1866" s="5" t="s">
        <v>125</v>
      </c>
      <c r="U1866" s="5" t="s">
        <v>85</v>
      </c>
      <c r="V1866" s="5" t="s">
        <v>96</v>
      </c>
      <c r="W1866" s="5" t="s">
        <v>126</v>
      </c>
      <c r="X1866" s="5" t="s">
        <v>95</v>
      </c>
      <c r="Y1866" s="5" t="n">
        <v>0</v>
      </c>
      <c r="Z1866" s="5" t="n">
        <v>1</v>
      </c>
      <c r="AA1866" s="5" t="str">
        <f aca="false">IF(Y1866&gt;Z1866,"Win",IF(Y1866&lt;Z1866,"Loss","Draw"))</f>
        <v>Loss</v>
      </c>
      <c r="AB1866" s="5" t="s">
        <v>98</v>
      </c>
      <c r="AC1866" s="5" t="s">
        <v>99</v>
      </c>
      <c r="AD1866" s="5" t="s">
        <v>538</v>
      </c>
      <c r="AE1866" s="5" t="s">
        <v>134</v>
      </c>
      <c r="AF1866" s="5" t="str">
        <f aca="false">IF(AD1866&lt;AE1866,AD1866,AE1866)</f>
        <v>Balloon, Executioner, Giant Skeleton, Miner, Tombstone, Tornado, Zap, Zappies</v>
      </c>
      <c r="AG1866" s="5" t="str">
        <f aca="false">IF(AD1866&lt;AE1866,AE1866,AD1866)</f>
        <v>Barbarian Barrel, Cannon Cart, Goblinstein, Lightning, Minions, Mortar, Royal Ghost, Skeletons</v>
      </c>
      <c r="AH1866" s="5" t="str">
        <f aca="false">IF(AD1866=AF1866,AA1866,IF(AA1866="Win","Loss",IF(AA1866="Loss","Win","Draw")))</f>
        <v>Loss</v>
      </c>
      <c r="AI1866" s="5" t="s">
        <v>102</v>
      </c>
    </row>
    <row r="1867" customFormat="false" ht="15" hidden="false" customHeight="true" outlineLevel="0" collapsed="false">
      <c r="A1867" s="5" t="s">
        <v>4556</v>
      </c>
      <c r="B1867" s="5" t="n">
        <v>2</v>
      </c>
      <c r="C1867" s="5" t="s">
        <v>533</v>
      </c>
      <c r="D1867" s="5" t="s">
        <v>534</v>
      </c>
      <c r="E1867" s="5" t="s">
        <v>2511</v>
      </c>
      <c r="F1867" s="5" t="s">
        <v>2512</v>
      </c>
      <c r="G1867" s="5" t="s">
        <v>4558</v>
      </c>
      <c r="H1867" s="5" t="s">
        <v>485</v>
      </c>
      <c r="I1867" s="5" t="s">
        <v>141</v>
      </c>
      <c r="J1867" s="5" t="s">
        <v>95</v>
      </c>
      <c r="K1867" s="5" t="s">
        <v>177</v>
      </c>
      <c r="L1867" s="5" t="s">
        <v>150</v>
      </c>
      <c r="M1867" s="5" t="s">
        <v>143</v>
      </c>
      <c r="N1867" s="5" t="s">
        <v>107</v>
      </c>
      <c r="O1867" s="5" t="s">
        <v>93</v>
      </c>
      <c r="P1867" s="5" t="s">
        <v>178</v>
      </c>
      <c r="Q1867" s="5" t="s">
        <v>177</v>
      </c>
      <c r="R1867" s="5" t="s">
        <v>188</v>
      </c>
      <c r="S1867" s="5" t="s">
        <v>83</v>
      </c>
      <c r="T1867" s="5" t="s">
        <v>133</v>
      </c>
      <c r="U1867" s="5" t="s">
        <v>215</v>
      </c>
      <c r="V1867" s="5" t="s">
        <v>93</v>
      </c>
      <c r="W1867" s="5" t="s">
        <v>86</v>
      </c>
      <c r="X1867" s="5" t="s">
        <v>89</v>
      </c>
      <c r="Y1867" s="5" t="n">
        <v>1</v>
      </c>
      <c r="Z1867" s="5" t="n">
        <v>0</v>
      </c>
      <c r="AA1867" s="5" t="str">
        <f aca="false">IF(Y1867&gt;Z1867,"Win",IF(Y1867&lt;Z1867,"Loss","Draw"))</f>
        <v>Win</v>
      </c>
      <c r="AB1867" s="5" t="s">
        <v>98</v>
      </c>
      <c r="AC1867" s="5" t="s">
        <v>99</v>
      </c>
      <c r="AD1867" s="5" t="s">
        <v>180</v>
      </c>
      <c r="AE1867" s="5" t="s">
        <v>494</v>
      </c>
      <c r="AF1867" s="5" t="str">
        <f aca="false">IF(AD1867&lt;AE1867,AD1867,AE1867)</f>
        <v>Barbarian Barrel, Electro Spirit, Fireball, Goblin Cage, Heal Spirit, Lumberjack, Phoenix, Royal Giant</v>
      </c>
      <c r="AG1867" s="5" t="str">
        <f aca="false">IF(AD1867&lt;AE1867,AE1867,AD1867)</f>
        <v>Fireball, Fisherman, Monk, Mother Witch, Royal Giant, Skeleton Dragons, The Log, Tombstone</v>
      </c>
      <c r="AH1867" s="5" t="str">
        <f aca="false">IF(AD1867=AF1867,AA1867,IF(AA1867="Win","Loss",IF(AA1867="Loss","Win","Draw")))</f>
        <v>Win</v>
      </c>
      <c r="AI1867" s="5" t="s">
        <v>102</v>
      </c>
    </row>
    <row r="1868" customFormat="false" ht="15" hidden="false" customHeight="true" outlineLevel="0" collapsed="false">
      <c r="A1868" s="5" t="s">
        <v>4556</v>
      </c>
      <c r="B1868" s="5" t="n">
        <v>3</v>
      </c>
      <c r="C1868" s="5" t="s">
        <v>533</v>
      </c>
      <c r="D1868" s="5" t="s">
        <v>534</v>
      </c>
      <c r="E1868" s="5" t="s">
        <v>2511</v>
      </c>
      <c r="F1868" s="5" t="s">
        <v>2512</v>
      </c>
      <c r="G1868" s="5" t="s">
        <v>4559</v>
      </c>
      <c r="H1868" s="5" t="s">
        <v>485</v>
      </c>
      <c r="I1868" s="5" t="s">
        <v>284</v>
      </c>
      <c r="J1868" s="5" t="s">
        <v>128</v>
      </c>
      <c r="K1868" s="5" t="s">
        <v>127</v>
      </c>
      <c r="L1868" s="5" t="s">
        <v>133</v>
      </c>
      <c r="M1868" s="5" t="s">
        <v>131</v>
      </c>
      <c r="N1868" s="5" t="s">
        <v>130</v>
      </c>
      <c r="O1868" s="5" t="s">
        <v>132</v>
      </c>
      <c r="P1868" s="5" t="s">
        <v>129</v>
      </c>
      <c r="Q1868" s="5" t="s">
        <v>84</v>
      </c>
      <c r="R1868" s="5" t="s">
        <v>241</v>
      </c>
      <c r="S1868" s="5" t="s">
        <v>114</v>
      </c>
      <c r="T1868" s="5" t="s">
        <v>137</v>
      </c>
      <c r="U1868" s="5" t="s">
        <v>116</v>
      </c>
      <c r="V1868" s="5" t="s">
        <v>91</v>
      </c>
      <c r="W1868" s="5" t="s">
        <v>150</v>
      </c>
      <c r="X1868" s="5" t="s">
        <v>209</v>
      </c>
      <c r="Y1868" s="5" t="n">
        <v>1</v>
      </c>
      <c r="Z1868" s="5" t="n">
        <v>0</v>
      </c>
      <c r="AA1868" s="5" t="str">
        <f aca="false">IF(Y1868&gt;Z1868,"Win",IF(Y1868&lt;Z1868,"Loss","Draw"))</f>
        <v>Win</v>
      </c>
      <c r="AB1868" s="5" t="s">
        <v>98</v>
      </c>
      <c r="AC1868" s="5" t="s">
        <v>99</v>
      </c>
      <c r="AD1868" s="5" t="s">
        <v>4560</v>
      </c>
      <c r="AE1868" s="5" t="s">
        <v>442</v>
      </c>
      <c r="AF1868" s="5" t="str">
        <f aca="false">IF(AD1868&lt;AE1868,AD1868,AE1868)</f>
        <v>Archers, Electro Spirit, Giant Snowball, Goblin Drill, Goblins, Inferno Tower, Knight, Poison</v>
      </c>
      <c r="AG1868" s="5" t="str">
        <f aca="false">IF(AD1868&lt;AE1868,AE1868,AD1868)</f>
        <v>Arrows, Bandit, Battle Ram, Electro Wizard, Golden Knight, Inferno Dragon, Mega Knight, Mother Witch</v>
      </c>
      <c r="AH1868" s="5" t="str">
        <f aca="false">IF(AD1868=AF1868,AA1868,IF(AA1868="Win","Loss",IF(AA1868="Loss","Win","Draw")))</f>
        <v>Loss</v>
      </c>
      <c r="AI1868" s="5" t="s">
        <v>102</v>
      </c>
    </row>
    <row r="1869" customFormat="false" ht="15" hidden="false" customHeight="true" outlineLevel="0" collapsed="false">
      <c r="A1869" s="5" t="s">
        <v>4561</v>
      </c>
      <c r="B1869" s="5" t="n">
        <v>1</v>
      </c>
      <c r="C1869" s="5" t="s">
        <v>533</v>
      </c>
      <c r="D1869" s="5" t="s">
        <v>534</v>
      </c>
      <c r="E1869" s="5" t="s">
        <v>452</v>
      </c>
      <c r="F1869" s="5" t="s">
        <v>453</v>
      </c>
      <c r="G1869" s="5" t="s">
        <v>4562</v>
      </c>
      <c r="H1869" s="5" t="s">
        <v>163</v>
      </c>
      <c r="I1869" s="5" t="s">
        <v>137</v>
      </c>
      <c r="J1869" s="5" t="s">
        <v>241</v>
      </c>
      <c r="K1869" s="5" t="s">
        <v>114</v>
      </c>
      <c r="L1869" s="5" t="s">
        <v>133</v>
      </c>
      <c r="M1869" s="5" t="s">
        <v>138</v>
      </c>
      <c r="N1869" s="5" t="s">
        <v>119</v>
      </c>
      <c r="O1869" s="5" t="s">
        <v>116</v>
      </c>
      <c r="P1869" s="5" t="s">
        <v>126</v>
      </c>
      <c r="Q1869" s="5" t="s">
        <v>203</v>
      </c>
      <c r="R1869" s="5" t="s">
        <v>202</v>
      </c>
      <c r="S1869" s="5" t="s">
        <v>201</v>
      </c>
      <c r="T1869" s="5" t="s">
        <v>204</v>
      </c>
      <c r="U1869" s="5" t="s">
        <v>157</v>
      </c>
      <c r="V1869" s="5" t="s">
        <v>118</v>
      </c>
      <c r="W1869" s="5" t="s">
        <v>208</v>
      </c>
      <c r="X1869" s="5" t="s">
        <v>234</v>
      </c>
      <c r="Y1869" s="5" t="n">
        <v>0</v>
      </c>
      <c r="Z1869" s="5" t="n">
        <v>1</v>
      </c>
      <c r="AA1869" s="5" t="str">
        <f aca="false">IF(Y1869&gt;Z1869,"Win",IF(Y1869&lt;Z1869,"Loss","Draw"))</f>
        <v>Loss</v>
      </c>
      <c r="AB1869" s="5" t="s">
        <v>98</v>
      </c>
      <c r="AC1869" s="5" t="s">
        <v>99</v>
      </c>
      <c r="AD1869" s="5" t="s">
        <v>4563</v>
      </c>
      <c r="AE1869" s="5" t="s">
        <v>1489</v>
      </c>
      <c r="AF1869" s="5" t="str">
        <f aca="false">IF(AD1869&lt;AE1869,AD1869,AE1869)</f>
        <v>Bomb Tower, Fire Spirit, Goblin Barrel, Ice Spirit, Magic Archer, Royal Delivery, Valkyrie, Wall Breakers</v>
      </c>
      <c r="AG1869" s="5" t="str">
        <f aca="false">IF(AD1869&lt;AE1869,AE1869,AD1869)</f>
        <v>Giant Snowball, Goblin Demolisher, Goblin Drill, Goblin Hut, Knight, Mother Witch, Poison, Skeletons</v>
      </c>
      <c r="AH1869" s="5" t="str">
        <f aca="false">IF(AD1869=AF1869,AA1869,IF(AA1869="Win","Loss",IF(AA1869="Loss","Win","Draw")))</f>
        <v>Win</v>
      </c>
      <c r="AI1869" s="5" t="s">
        <v>102</v>
      </c>
    </row>
    <row r="1870" customFormat="false" ht="15" hidden="false" customHeight="true" outlineLevel="0" collapsed="false">
      <c r="A1870" s="5" t="s">
        <v>4561</v>
      </c>
      <c r="B1870" s="5" t="n">
        <v>2</v>
      </c>
      <c r="C1870" s="5" t="s">
        <v>533</v>
      </c>
      <c r="D1870" s="5" t="s">
        <v>534</v>
      </c>
      <c r="E1870" s="5" t="s">
        <v>452</v>
      </c>
      <c r="F1870" s="5" t="s">
        <v>453</v>
      </c>
      <c r="G1870" s="5" t="s">
        <v>4564</v>
      </c>
      <c r="H1870" s="5" t="s">
        <v>163</v>
      </c>
      <c r="I1870" s="5" t="s">
        <v>141</v>
      </c>
      <c r="J1870" s="5" t="s">
        <v>95</v>
      </c>
      <c r="K1870" s="5" t="s">
        <v>177</v>
      </c>
      <c r="L1870" s="5" t="s">
        <v>150</v>
      </c>
      <c r="M1870" s="5" t="s">
        <v>143</v>
      </c>
      <c r="N1870" s="5" t="s">
        <v>107</v>
      </c>
      <c r="O1870" s="5" t="s">
        <v>178</v>
      </c>
      <c r="P1870" s="5" t="s">
        <v>93</v>
      </c>
      <c r="Q1870" s="5" t="s">
        <v>127</v>
      </c>
      <c r="R1870" s="5" t="s">
        <v>128</v>
      </c>
      <c r="S1870" s="5" t="s">
        <v>129</v>
      </c>
      <c r="T1870" s="5" t="s">
        <v>133</v>
      </c>
      <c r="U1870" s="5" t="s">
        <v>97</v>
      </c>
      <c r="V1870" s="5" t="s">
        <v>132</v>
      </c>
      <c r="W1870" s="5" t="s">
        <v>131</v>
      </c>
      <c r="X1870" s="5" t="s">
        <v>130</v>
      </c>
      <c r="Y1870" s="5" t="n">
        <v>0</v>
      </c>
      <c r="Z1870" s="5" t="n">
        <v>1</v>
      </c>
      <c r="AA1870" s="5" t="str">
        <f aca="false">IF(Y1870&gt;Z1870,"Win",IF(Y1870&lt;Z1870,"Loss","Draw"))</f>
        <v>Loss</v>
      </c>
      <c r="AB1870" s="5" t="s">
        <v>98</v>
      </c>
      <c r="AC1870" s="5" t="s">
        <v>99</v>
      </c>
      <c r="AD1870" s="5" t="s">
        <v>180</v>
      </c>
      <c r="AE1870" s="5" t="s">
        <v>1762</v>
      </c>
      <c r="AF1870" s="5" t="str">
        <f aca="false">IF(AD1870&lt;AE1870,AD1870,AE1870)</f>
        <v>Arrows, Bandit, Battle Ram, Electro Wizard, Golden Knight, Mega Knight, Mother Witch, Ronin</v>
      </c>
      <c r="AG1870" s="5" t="str">
        <f aca="false">IF(AD1870&lt;AE1870,AE1870,AD1870)</f>
        <v>Barbarian Barrel, Electro Spirit, Fireball, Goblin Cage, Heal Spirit, Lumberjack, Phoenix, Royal Giant</v>
      </c>
      <c r="AH1870" s="5" t="str">
        <f aca="false">IF(AD1870=AF1870,AA1870,IF(AA1870="Win","Loss",IF(AA1870="Loss","Win","Draw")))</f>
        <v>Win</v>
      </c>
      <c r="AI1870" s="5" t="s">
        <v>102</v>
      </c>
    </row>
    <row r="1871" customFormat="false" ht="15" hidden="false" customHeight="true" outlineLevel="0" collapsed="false">
      <c r="A1871" s="5" t="s">
        <v>4565</v>
      </c>
      <c r="B1871" s="5" t="n">
        <v>1</v>
      </c>
      <c r="C1871" s="5" t="s">
        <v>533</v>
      </c>
      <c r="D1871" s="5" t="s">
        <v>534</v>
      </c>
      <c r="E1871" s="5" t="s">
        <v>648</v>
      </c>
      <c r="F1871" s="5" t="s">
        <v>649</v>
      </c>
      <c r="G1871" s="5" t="s">
        <v>4566</v>
      </c>
      <c r="H1871" s="5" t="s">
        <v>163</v>
      </c>
      <c r="I1871" s="5" t="s">
        <v>113</v>
      </c>
      <c r="J1871" s="5" t="s">
        <v>241</v>
      </c>
      <c r="K1871" s="5" t="s">
        <v>158</v>
      </c>
      <c r="L1871" s="5" t="s">
        <v>116</v>
      </c>
      <c r="M1871" s="5" t="s">
        <v>114</v>
      </c>
      <c r="N1871" s="5" t="s">
        <v>115</v>
      </c>
      <c r="O1871" s="5" t="s">
        <v>119</v>
      </c>
      <c r="P1871" s="5" t="s">
        <v>118</v>
      </c>
      <c r="Q1871" s="5" t="s">
        <v>152</v>
      </c>
      <c r="R1871" s="5" t="s">
        <v>158</v>
      </c>
      <c r="S1871" s="5" t="s">
        <v>107</v>
      </c>
      <c r="T1871" s="5" t="s">
        <v>307</v>
      </c>
      <c r="U1871" s="5" t="s">
        <v>187</v>
      </c>
      <c r="V1871" s="5" t="s">
        <v>85</v>
      </c>
      <c r="W1871" s="5" t="s">
        <v>387</v>
      </c>
      <c r="X1871" s="5" t="s">
        <v>95</v>
      </c>
      <c r="Y1871" s="5" t="n">
        <v>1</v>
      </c>
      <c r="Z1871" s="5" t="n">
        <v>0</v>
      </c>
      <c r="AA1871" s="5" t="str">
        <f aca="false">IF(Y1871&gt;Z1871,"Win",IF(Y1871&lt;Z1871,"Loss","Draw"))</f>
        <v>Win</v>
      </c>
      <c r="AB1871" s="5" t="s">
        <v>98</v>
      </c>
      <c r="AC1871" s="5" t="s">
        <v>99</v>
      </c>
      <c r="AD1871" s="5" t="s">
        <v>4542</v>
      </c>
      <c r="AE1871" s="5" t="s">
        <v>1103</v>
      </c>
      <c r="AF1871" s="5" t="str">
        <f aca="false">IF(AD1871&lt;AE1871,AD1871,AE1871)</f>
        <v>Baby Dragon, Barbarian Barrel, Bowler, Electro Giant, Goblin Cage, Ice Wizard, Lightning, Tornado</v>
      </c>
      <c r="AG1871" s="5" t="str">
        <f aca="false">IF(AD1871&lt;AE1871,AE1871,AD1871)</f>
        <v>Bowler, Furnace, Giant Snowball, Goblin Hut, Graveyard, Ice Spirit, Knight, Poison</v>
      </c>
      <c r="AH1871" s="5" t="str">
        <f aca="false">IF(AD1871=AF1871,AA1871,IF(AA1871="Win","Loss",IF(AA1871="Loss","Win","Draw")))</f>
        <v>Loss</v>
      </c>
      <c r="AI1871" s="5" t="s">
        <v>102</v>
      </c>
    </row>
    <row r="1872" customFormat="false" ht="15" hidden="false" customHeight="true" outlineLevel="0" collapsed="false">
      <c r="A1872" s="5" t="s">
        <v>4565</v>
      </c>
      <c r="B1872" s="5" t="n">
        <v>2</v>
      </c>
      <c r="C1872" s="5" t="s">
        <v>533</v>
      </c>
      <c r="D1872" s="5" t="s">
        <v>534</v>
      </c>
      <c r="E1872" s="5" t="s">
        <v>648</v>
      </c>
      <c r="F1872" s="5" t="s">
        <v>649</v>
      </c>
      <c r="G1872" s="5" t="s">
        <v>4567</v>
      </c>
      <c r="H1872" s="5" t="s">
        <v>163</v>
      </c>
      <c r="I1872" s="5" t="s">
        <v>109</v>
      </c>
      <c r="J1872" s="5" t="s">
        <v>108</v>
      </c>
      <c r="K1872" s="5" t="s">
        <v>107</v>
      </c>
      <c r="L1872" s="5" t="s">
        <v>86</v>
      </c>
      <c r="M1872" s="5" t="s">
        <v>112</v>
      </c>
      <c r="N1872" s="5" t="s">
        <v>110</v>
      </c>
      <c r="O1872" s="5" t="s">
        <v>95</v>
      </c>
      <c r="P1872" s="5" t="s">
        <v>93</v>
      </c>
      <c r="Q1872" s="5" t="s">
        <v>219</v>
      </c>
      <c r="R1872" s="5" t="s">
        <v>83</v>
      </c>
      <c r="S1872" s="5" t="s">
        <v>87</v>
      </c>
      <c r="T1872" s="5" t="s">
        <v>164</v>
      </c>
      <c r="U1872" s="5" t="s">
        <v>89</v>
      </c>
      <c r="V1872" s="5" t="s">
        <v>165</v>
      </c>
      <c r="W1872" s="5" t="s">
        <v>150</v>
      </c>
      <c r="X1872" s="5" t="s">
        <v>193</v>
      </c>
      <c r="Y1872" s="5" t="n">
        <v>3</v>
      </c>
      <c r="Z1872" s="5" t="n">
        <v>0</v>
      </c>
      <c r="AA1872" s="5" t="str">
        <f aca="false">IF(Y1872&gt;Z1872,"Win",IF(Y1872&lt;Z1872,"Loss","Draw"))</f>
        <v>Win</v>
      </c>
      <c r="AB1872" s="5" t="s">
        <v>98</v>
      </c>
      <c r="AC1872" s="5" t="s">
        <v>99</v>
      </c>
      <c r="AD1872" s="5" t="s">
        <v>2740</v>
      </c>
      <c r="AE1872" s="5" t="s">
        <v>3008</v>
      </c>
      <c r="AF1872" s="5" t="str">
        <f aca="false">IF(AD1872&lt;AE1872,AD1872,AE1872)</f>
        <v>Barbarian Barrel, Dark Prince, Fireball, Goblin Cage, Lava Hound, Skeleton Dragons, Spirit Empress, Zap</v>
      </c>
      <c r="AG1872" s="5" t="str">
        <f aca="false">IF(AD1872&lt;AE1872,AE1872,AD1872)</f>
        <v>Earthquake, Electro Spirit, Guards, Hog Rider, Monk, Tesla, The Log, Wizard</v>
      </c>
      <c r="AH1872" s="5" t="str">
        <f aca="false">IF(AD1872=AF1872,AA1872,IF(AA1872="Win","Loss",IF(AA1872="Loss","Win","Draw")))</f>
        <v>Win</v>
      </c>
      <c r="AI1872" s="5" t="s">
        <v>102</v>
      </c>
    </row>
    <row r="1873" customFormat="false" ht="15" hidden="false" customHeight="true" outlineLevel="0" collapsed="false">
      <c r="A1873" s="5" t="s">
        <v>4568</v>
      </c>
      <c r="B1873" s="5" t="n">
        <v>1</v>
      </c>
      <c r="C1873" s="5" t="s">
        <v>533</v>
      </c>
      <c r="D1873" s="5" t="s">
        <v>534</v>
      </c>
      <c r="E1873" s="5" t="s">
        <v>684</v>
      </c>
      <c r="F1873" s="5" t="s">
        <v>685</v>
      </c>
      <c r="G1873" s="5" t="s">
        <v>2906</v>
      </c>
      <c r="H1873" s="5" t="s">
        <v>352</v>
      </c>
      <c r="I1873" s="5" t="s">
        <v>109</v>
      </c>
      <c r="J1873" s="5" t="s">
        <v>108</v>
      </c>
      <c r="K1873" s="5" t="s">
        <v>284</v>
      </c>
      <c r="L1873" s="5" t="s">
        <v>107</v>
      </c>
      <c r="M1873" s="5" t="s">
        <v>112</v>
      </c>
      <c r="N1873" s="5" t="s">
        <v>110</v>
      </c>
      <c r="O1873" s="5" t="s">
        <v>95</v>
      </c>
      <c r="P1873" s="5" t="s">
        <v>93</v>
      </c>
      <c r="Q1873" s="5" t="s">
        <v>185</v>
      </c>
      <c r="R1873" s="5" t="s">
        <v>186</v>
      </c>
      <c r="S1873" s="5" t="s">
        <v>241</v>
      </c>
      <c r="T1873" s="5" t="s">
        <v>111</v>
      </c>
      <c r="U1873" s="5" t="s">
        <v>187</v>
      </c>
      <c r="V1873" s="5" t="s">
        <v>109</v>
      </c>
      <c r="W1873" s="5" t="s">
        <v>234</v>
      </c>
      <c r="X1873" s="5" t="s">
        <v>88</v>
      </c>
      <c r="Y1873" s="5" t="n">
        <v>1</v>
      </c>
      <c r="Z1873" s="5" t="n">
        <v>0</v>
      </c>
      <c r="AA1873" s="5" t="str">
        <f aca="false">IF(Y1873&gt;Z1873,"Win",IF(Y1873&lt;Z1873,"Loss","Draw"))</f>
        <v>Win</v>
      </c>
      <c r="AB1873" s="5" t="s">
        <v>98</v>
      </c>
      <c r="AC1873" s="5" t="s">
        <v>99</v>
      </c>
      <c r="AD1873" s="5" t="s">
        <v>4569</v>
      </c>
      <c r="AE1873" s="5" t="s">
        <v>363</v>
      </c>
      <c r="AF1873" s="5" t="str">
        <f aca="false">IF(AD1873&lt;AE1873,AD1873,AE1873)</f>
        <v>Balloon, Berserker, Bomb Tower, Executioner, Knight, Miner, Tornado, Zap</v>
      </c>
      <c r="AG1873" s="5" t="str">
        <f aca="false">IF(AD1873&lt;AE1873,AE1873,AD1873)</f>
        <v>Barbarian Barrel, Dark Prince, Fireball, Goblin Cage, Inferno Dragon, Lava Hound, Spirit Empress, Zap</v>
      </c>
      <c r="AH1873" s="5" t="str">
        <f aca="false">IF(AD1873=AF1873,AA1873,IF(AA1873="Win","Loss",IF(AA1873="Loss","Win","Draw")))</f>
        <v>Loss</v>
      </c>
      <c r="AI1873" s="5" t="s">
        <v>102</v>
      </c>
    </row>
    <row r="1874" customFormat="false" ht="15" hidden="false" customHeight="true" outlineLevel="0" collapsed="false">
      <c r="A1874" s="5" t="s">
        <v>4568</v>
      </c>
      <c r="B1874" s="5" t="n">
        <v>2</v>
      </c>
      <c r="C1874" s="5" t="s">
        <v>533</v>
      </c>
      <c r="D1874" s="5" t="s">
        <v>534</v>
      </c>
      <c r="E1874" s="5" t="s">
        <v>684</v>
      </c>
      <c r="F1874" s="5" t="s">
        <v>685</v>
      </c>
      <c r="G1874" s="5" t="s">
        <v>4570</v>
      </c>
      <c r="H1874" s="5" t="s">
        <v>352</v>
      </c>
      <c r="I1874" s="5" t="s">
        <v>141</v>
      </c>
      <c r="J1874" s="5" t="s">
        <v>447</v>
      </c>
      <c r="K1874" s="5" t="s">
        <v>139</v>
      </c>
      <c r="L1874" s="5" t="s">
        <v>130</v>
      </c>
      <c r="M1874" s="5" t="s">
        <v>85</v>
      </c>
      <c r="N1874" s="5" t="s">
        <v>327</v>
      </c>
      <c r="O1874" s="5" t="s">
        <v>467</v>
      </c>
      <c r="P1874" s="5" t="s">
        <v>242</v>
      </c>
      <c r="Q1874" s="5" t="s">
        <v>177</v>
      </c>
      <c r="R1874" s="5" t="s">
        <v>95</v>
      </c>
      <c r="S1874" s="5" t="s">
        <v>107</v>
      </c>
      <c r="T1874" s="5" t="s">
        <v>150</v>
      </c>
      <c r="U1874" s="5" t="s">
        <v>178</v>
      </c>
      <c r="V1874" s="5" t="s">
        <v>93</v>
      </c>
      <c r="W1874" s="5" t="s">
        <v>97</v>
      </c>
      <c r="X1874" s="5" t="s">
        <v>143</v>
      </c>
      <c r="Y1874" s="5" t="n">
        <v>1</v>
      </c>
      <c r="Z1874" s="5" t="n">
        <v>0</v>
      </c>
      <c r="AA1874" s="5" t="str">
        <f aca="false">IF(Y1874&gt;Z1874,"Win",IF(Y1874&lt;Z1874,"Loss","Draw"))</f>
        <v>Win</v>
      </c>
      <c r="AB1874" s="5" t="s">
        <v>98</v>
      </c>
      <c r="AC1874" s="5" t="s">
        <v>99</v>
      </c>
      <c r="AD1874" s="5" t="s">
        <v>4571</v>
      </c>
      <c r="AE1874" s="5" t="s">
        <v>1467</v>
      </c>
      <c r="AF1874" s="5" t="str">
        <f aca="false">IF(AD1874&lt;AE1874,AD1874,AE1874)</f>
        <v>Arrows, Bomber, Giant, Lightning, Lumberjack, Mega Minion, Prince, Rage</v>
      </c>
      <c r="AG1874" s="5" t="str">
        <f aca="false">IF(AD1874&lt;AE1874,AE1874,AD1874)</f>
        <v>Barbarian Barrel, Electro Spirit, Fireball, Goblin Cage, Heal Spirit, Phoenix, Ronin, Royal Giant</v>
      </c>
      <c r="AH1874" s="5" t="str">
        <f aca="false">IF(AD1874=AF1874,AA1874,IF(AA1874="Win","Loss",IF(AA1874="Loss","Win","Draw")))</f>
        <v>Win</v>
      </c>
      <c r="AI1874" s="5" t="s">
        <v>102</v>
      </c>
    </row>
    <row r="1875" customFormat="false" ht="15" hidden="false" customHeight="true" outlineLevel="0" collapsed="false">
      <c r="A1875" s="5" t="s">
        <v>4572</v>
      </c>
      <c r="B1875" s="5" t="n">
        <v>1</v>
      </c>
      <c r="C1875" s="5" t="s">
        <v>533</v>
      </c>
      <c r="D1875" s="5" t="s">
        <v>534</v>
      </c>
      <c r="E1875" s="5" t="s">
        <v>424</v>
      </c>
      <c r="F1875" s="5" t="s">
        <v>425</v>
      </c>
      <c r="G1875" s="5" t="s">
        <v>535</v>
      </c>
      <c r="H1875" s="5" t="s">
        <v>163</v>
      </c>
      <c r="I1875" s="5" t="s">
        <v>141</v>
      </c>
      <c r="J1875" s="5" t="s">
        <v>95</v>
      </c>
      <c r="K1875" s="5" t="s">
        <v>177</v>
      </c>
      <c r="L1875" s="5" t="s">
        <v>150</v>
      </c>
      <c r="M1875" s="5" t="s">
        <v>143</v>
      </c>
      <c r="N1875" s="5" t="s">
        <v>107</v>
      </c>
      <c r="O1875" s="5" t="s">
        <v>178</v>
      </c>
      <c r="P1875" s="5" t="s">
        <v>93</v>
      </c>
      <c r="Q1875" s="5" t="s">
        <v>87</v>
      </c>
      <c r="R1875" s="5" t="s">
        <v>91</v>
      </c>
      <c r="S1875" s="5" t="s">
        <v>114</v>
      </c>
      <c r="T1875" s="5" t="s">
        <v>116</v>
      </c>
      <c r="U1875" s="5" t="s">
        <v>97</v>
      </c>
      <c r="V1875" s="5" t="s">
        <v>137</v>
      </c>
      <c r="W1875" s="5" t="s">
        <v>242</v>
      </c>
      <c r="X1875" s="5" t="s">
        <v>157</v>
      </c>
      <c r="Y1875" s="5" t="n">
        <v>0</v>
      </c>
      <c r="Z1875" s="5" t="n">
        <v>1</v>
      </c>
      <c r="AA1875" s="5" t="str">
        <f aca="false">IF(Y1875&gt;Z1875,"Win",IF(Y1875&lt;Z1875,"Loss","Draw"))</f>
        <v>Loss</v>
      </c>
      <c r="AB1875" s="5" t="s">
        <v>98</v>
      </c>
      <c r="AC1875" s="5" t="s">
        <v>99</v>
      </c>
      <c r="AD1875" s="5" t="s">
        <v>180</v>
      </c>
      <c r="AE1875" s="5" t="s">
        <v>321</v>
      </c>
      <c r="AF1875" s="5" t="str">
        <f aca="false">IF(AD1875&lt;AE1875,AD1875,AE1875)</f>
        <v>Barbarian Barrel, Electro Spirit, Fireball, Goblin Cage, Heal Spirit, Lumberjack, Phoenix, Royal Giant</v>
      </c>
      <c r="AG1875" s="5" t="str">
        <f aca="false">IF(AD1875&lt;AE1875,AE1875,AD1875)</f>
        <v>Bomber, Fire Spirit, Giant Snowball, Goblin Drill, Goblins, Poison, Ronin, Tesla</v>
      </c>
      <c r="AH1875" s="5" t="str">
        <f aca="false">IF(AD1875=AF1875,AA1875,IF(AA1875="Win","Loss",IF(AA1875="Loss","Win","Draw")))</f>
        <v>Loss</v>
      </c>
      <c r="AI1875" s="5" t="s">
        <v>102</v>
      </c>
    </row>
    <row r="1876" customFormat="false" ht="15" hidden="false" customHeight="true" outlineLevel="0" collapsed="false">
      <c r="A1876" s="5" t="s">
        <v>4572</v>
      </c>
      <c r="B1876" s="5" t="n">
        <v>2</v>
      </c>
      <c r="C1876" s="5" t="s">
        <v>533</v>
      </c>
      <c r="D1876" s="5" t="s">
        <v>534</v>
      </c>
      <c r="E1876" s="5" t="s">
        <v>424</v>
      </c>
      <c r="F1876" s="5" t="s">
        <v>425</v>
      </c>
      <c r="G1876" s="5" t="s">
        <v>536</v>
      </c>
      <c r="H1876" s="5" t="s">
        <v>163</v>
      </c>
      <c r="I1876" s="5" t="s">
        <v>185</v>
      </c>
      <c r="J1876" s="5" t="s">
        <v>186</v>
      </c>
      <c r="K1876" s="5" t="s">
        <v>109</v>
      </c>
      <c r="L1876" s="5" t="s">
        <v>187</v>
      </c>
      <c r="M1876" s="5" t="s">
        <v>173</v>
      </c>
      <c r="N1876" s="5" t="s">
        <v>111</v>
      </c>
      <c r="O1876" s="5" t="s">
        <v>117</v>
      </c>
      <c r="P1876" s="5" t="s">
        <v>188</v>
      </c>
      <c r="Q1876" s="5" t="s">
        <v>152</v>
      </c>
      <c r="R1876" s="5" t="s">
        <v>128</v>
      </c>
      <c r="S1876" s="5" t="s">
        <v>84</v>
      </c>
      <c r="T1876" s="5" t="s">
        <v>85</v>
      </c>
      <c r="U1876" s="5" t="s">
        <v>188</v>
      </c>
      <c r="V1876" s="5" t="s">
        <v>387</v>
      </c>
      <c r="W1876" s="5" t="s">
        <v>158</v>
      </c>
      <c r="X1876" s="5" t="s">
        <v>187</v>
      </c>
      <c r="Y1876" s="5" t="n">
        <v>0</v>
      </c>
      <c r="Z1876" s="5" t="n">
        <v>1</v>
      </c>
      <c r="AA1876" s="5" t="str">
        <f aca="false">IF(Y1876&gt;Z1876,"Win",IF(Y1876&lt;Z1876,"Loss","Draw"))</f>
        <v>Loss</v>
      </c>
      <c r="AB1876" s="5" t="s">
        <v>98</v>
      </c>
      <c r="AC1876" s="5" t="s">
        <v>99</v>
      </c>
      <c r="AD1876" s="5" t="s">
        <v>538</v>
      </c>
      <c r="AE1876" s="5" t="s">
        <v>537</v>
      </c>
      <c r="AF1876" s="5" t="str">
        <f aca="false">IF(AD1876&lt;AE1876,AD1876,AE1876)</f>
        <v>Archers, Baby Dragon, Bowler, Electro Giant, Golden Knight, Lightning, Tombstone, Tornado</v>
      </c>
      <c r="AG1876" s="5" t="str">
        <f aca="false">IF(AD1876&lt;AE1876,AE1876,AD1876)</f>
        <v>Balloon, Executioner, Giant Skeleton, Miner, Tombstone, Tornado, Zap, Zappies</v>
      </c>
      <c r="AH1876" s="5" t="str">
        <f aca="false">IF(AD1876=AF1876,AA1876,IF(AA1876="Win","Loss",IF(AA1876="Loss","Win","Draw")))</f>
        <v>Win</v>
      </c>
      <c r="AI1876" s="5" t="s">
        <v>102</v>
      </c>
    </row>
    <row r="1877" customFormat="false" ht="15" hidden="false" customHeight="true" outlineLevel="0" collapsed="false">
      <c r="A1877" s="5" t="s">
        <v>4573</v>
      </c>
      <c r="B1877" s="5" t="n">
        <v>1</v>
      </c>
      <c r="C1877" s="5" t="s">
        <v>533</v>
      </c>
      <c r="D1877" s="5" t="s">
        <v>534</v>
      </c>
      <c r="E1877" s="5" t="s">
        <v>567</v>
      </c>
      <c r="F1877" s="5" t="s">
        <v>568</v>
      </c>
      <c r="G1877" s="5" t="s">
        <v>4574</v>
      </c>
      <c r="H1877" s="5" t="s">
        <v>391</v>
      </c>
      <c r="I1877" s="5" t="s">
        <v>113</v>
      </c>
      <c r="J1877" s="5" t="s">
        <v>241</v>
      </c>
      <c r="K1877" s="5" t="s">
        <v>158</v>
      </c>
      <c r="L1877" s="5" t="s">
        <v>116</v>
      </c>
      <c r="M1877" s="5" t="s">
        <v>114</v>
      </c>
      <c r="N1877" s="5" t="s">
        <v>115</v>
      </c>
      <c r="O1877" s="5" t="s">
        <v>119</v>
      </c>
      <c r="P1877" s="5" t="s">
        <v>118</v>
      </c>
      <c r="Q1877" s="5" t="s">
        <v>84</v>
      </c>
      <c r="R1877" s="5" t="s">
        <v>95</v>
      </c>
      <c r="S1877" s="5" t="s">
        <v>87</v>
      </c>
      <c r="T1877" s="5" t="s">
        <v>115</v>
      </c>
      <c r="U1877" s="5" t="s">
        <v>97</v>
      </c>
      <c r="V1877" s="5" t="s">
        <v>116</v>
      </c>
      <c r="W1877" s="5" t="s">
        <v>126</v>
      </c>
      <c r="X1877" s="5" t="s">
        <v>118</v>
      </c>
      <c r="Y1877" s="5" t="n">
        <v>0</v>
      </c>
      <c r="Z1877" s="5" t="n">
        <v>1</v>
      </c>
      <c r="AA1877" s="5" t="str">
        <f aca="false">IF(Y1877&gt;Z1877,"Win",IF(Y1877&lt;Z1877,"Loss","Draw"))</f>
        <v>Loss</v>
      </c>
      <c r="AB1877" s="5" t="s">
        <v>98</v>
      </c>
      <c r="AC1877" s="5" t="s">
        <v>99</v>
      </c>
      <c r="AD1877" s="5" t="s">
        <v>4542</v>
      </c>
      <c r="AE1877" s="5" t="s">
        <v>856</v>
      </c>
      <c r="AF1877" s="5" t="str">
        <f aca="false">IF(AD1877&lt;AE1877,AD1877,AE1877)</f>
        <v>Archers, Barbarian Barrel, Graveyard, Ice Spirit, Poison, Ronin, Skeletons, Tesla</v>
      </c>
      <c r="AG1877" s="5" t="str">
        <f aca="false">IF(AD1877&lt;AE1877,AE1877,AD1877)</f>
        <v>Bowler, Furnace, Giant Snowball, Goblin Hut, Graveyard, Ice Spirit, Knight, Poison</v>
      </c>
      <c r="AH1877" s="5" t="str">
        <f aca="false">IF(AD1877=AF1877,AA1877,IF(AA1877="Win","Loss",IF(AA1877="Loss","Win","Draw")))</f>
        <v>Win</v>
      </c>
      <c r="AI1877" s="5" t="s">
        <v>102</v>
      </c>
    </row>
    <row r="1878" customFormat="false" ht="15" hidden="false" customHeight="true" outlineLevel="0" collapsed="false">
      <c r="A1878" s="5" t="s">
        <v>4573</v>
      </c>
      <c r="B1878" s="5" t="n">
        <v>2</v>
      </c>
      <c r="C1878" s="5" t="s">
        <v>533</v>
      </c>
      <c r="D1878" s="5" t="s">
        <v>534</v>
      </c>
      <c r="E1878" s="5" t="s">
        <v>567</v>
      </c>
      <c r="F1878" s="5" t="s">
        <v>568</v>
      </c>
      <c r="G1878" s="5" t="s">
        <v>4575</v>
      </c>
      <c r="H1878" s="5" t="s">
        <v>391</v>
      </c>
      <c r="I1878" s="5" t="s">
        <v>109</v>
      </c>
      <c r="J1878" s="5" t="s">
        <v>108</v>
      </c>
      <c r="K1878" s="5" t="s">
        <v>107</v>
      </c>
      <c r="L1878" s="5" t="s">
        <v>86</v>
      </c>
      <c r="M1878" s="5" t="s">
        <v>112</v>
      </c>
      <c r="N1878" s="5" t="s">
        <v>110</v>
      </c>
      <c r="O1878" s="5" t="s">
        <v>95</v>
      </c>
      <c r="P1878" s="5" t="s">
        <v>93</v>
      </c>
      <c r="Q1878" s="5" t="s">
        <v>92</v>
      </c>
      <c r="R1878" s="5" t="s">
        <v>91</v>
      </c>
      <c r="S1878" s="5" t="s">
        <v>90</v>
      </c>
      <c r="T1878" s="5" t="s">
        <v>125</v>
      </c>
      <c r="U1878" s="5" t="s">
        <v>93</v>
      </c>
      <c r="V1878" s="5" t="s">
        <v>96</v>
      </c>
      <c r="W1878" s="5" t="s">
        <v>94</v>
      </c>
      <c r="X1878" s="5" t="s">
        <v>150</v>
      </c>
      <c r="Y1878" s="5" t="n">
        <v>0</v>
      </c>
      <c r="Z1878" s="5" t="n">
        <v>1</v>
      </c>
      <c r="AA1878" s="5" t="str">
        <f aca="false">IF(Y1878&gt;Z1878,"Win",IF(Y1878&lt;Z1878,"Loss","Draw"))</f>
        <v>Loss</v>
      </c>
      <c r="AB1878" s="5" t="s">
        <v>98</v>
      </c>
      <c r="AC1878" s="5" t="s">
        <v>99</v>
      </c>
      <c r="AD1878" s="5" t="s">
        <v>2740</v>
      </c>
      <c r="AE1878" s="5" t="s">
        <v>635</v>
      </c>
      <c r="AF1878" s="5" t="str">
        <f aca="false">IF(AD1878&lt;AE1878,AD1878,AE1878)</f>
        <v>Barbarian Barrel, Dark Prince, Fireball, Goblin Cage, Lava Hound, Skeleton Dragons, Spirit Empress, Zap</v>
      </c>
      <c r="AG1878" s="5" t="str">
        <f aca="false">IF(AD1878&lt;AE1878,AE1878,AD1878)</f>
        <v>Cannon Cart, Electro Spirit, Fireball, Goblins, Minions, Mortar, Rascals, Skeleton Barrel</v>
      </c>
      <c r="AH1878" s="5" t="str">
        <f aca="false">IF(AD1878=AF1878,AA1878,IF(AA1878="Win","Loss",IF(AA1878="Loss","Win","Draw")))</f>
        <v>Loss</v>
      </c>
      <c r="AI1878" s="5" t="s">
        <v>102</v>
      </c>
    </row>
    <row r="1879" customFormat="false" ht="15" hidden="false" customHeight="true" outlineLevel="0" collapsed="false">
      <c r="A1879" s="7" t="s">
        <v>4576</v>
      </c>
      <c r="B1879" s="7" t="n">
        <v>1</v>
      </c>
      <c r="C1879" s="7" t="s">
        <v>533</v>
      </c>
      <c r="D1879" s="7" t="s">
        <v>534</v>
      </c>
      <c r="E1879" s="7" t="s">
        <v>573</v>
      </c>
      <c r="F1879" s="7" t="s">
        <v>574</v>
      </c>
      <c r="G1879" s="7" t="s">
        <v>2571</v>
      </c>
      <c r="H1879" s="7" t="s">
        <v>163</v>
      </c>
      <c r="I1879" s="7" t="s">
        <v>141</v>
      </c>
      <c r="J1879" s="7" t="s">
        <v>95</v>
      </c>
      <c r="K1879" s="7" t="s">
        <v>177</v>
      </c>
      <c r="L1879" s="7" t="s">
        <v>150</v>
      </c>
      <c r="M1879" s="7" t="s">
        <v>143</v>
      </c>
      <c r="N1879" s="7" t="s">
        <v>107</v>
      </c>
      <c r="O1879" s="7" t="s">
        <v>178</v>
      </c>
      <c r="P1879" s="7" t="s">
        <v>93</v>
      </c>
      <c r="Q1879" s="7" t="s">
        <v>127</v>
      </c>
      <c r="R1879" s="7" t="s">
        <v>219</v>
      </c>
      <c r="S1879" s="7" t="s">
        <v>141</v>
      </c>
      <c r="T1879" s="7" t="s">
        <v>117</v>
      </c>
      <c r="U1879" s="7" t="s">
        <v>133</v>
      </c>
      <c r="V1879" s="7" t="s">
        <v>294</v>
      </c>
      <c r="W1879" s="7" t="s">
        <v>173</v>
      </c>
      <c r="X1879" s="7" t="s">
        <v>95</v>
      </c>
      <c r="Y1879" s="7" t="n">
        <v>0</v>
      </c>
      <c r="Z1879" s="7" t="n">
        <v>1</v>
      </c>
      <c r="AA1879" s="7" t="str">
        <f aca="false">IF(Y1879&gt;Z1879,"Win",IF(Y1879&lt;Z1879,"Loss","Draw"))</f>
        <v>Loss</v>
      </c>
      <c r="AB1879" s="7" t="s">
        <v>99</v>
      </c>
      <c r="AC1879" s="7" t="s">
        <v>99</v>
      </c>
      <c r="AD1879" s="7" t="s">
        <v>180</v>
      </c>
      <c r="AE1879" s="7" t="s">
        <v>2572</v>
      </c>
      <c r="AF1879" s="7" t="str">
        <f aca="false">IF(AD1879&lt;AE1879,AD1879,AE1879)</f>
        <v>Barbarian Barrel, Battle Ram, Giant Skeleton, Lumberjack, Mother Witch, Vines, Wizard, Zappies</v>
      </c>
      <c r="AG1879" s="7" t="str">
        <f aca="false">IF(AD1879&lt;AE1879,AE1879,AD1879)</f>
        <v>Barbarian Barrel, Electro Spirit, Fireball, Goblin Cage, Heal Spirit, Lumberjack, Phoenix, Royal Giant</v>
      </c>
      <c r="AH1879" s="7" t="str">
        <f aca="false">IF(AD1879=AF1879,AA1879,IF(AA1879="Win","Loss",IF(AA1879="Loss","Win","Draw")))</f>
        <v>Win</v>
      </c>
      <c r="AI1879" s="7" t="s">
        <v>102</v>
      </c>
    </row>
    <row r="1880" customFormat="false" ht="15" hidden="false" customHeight="true" outlineLevel="0" collapsed="false">
      <c r="A1880" s="7" t="s">
        <v>4576</v>
      </c>
      <c r="B1880" s="7" t="n">
        <v>2</v>
      </c>
      <c r="C1880" s="7" t="s">
        <v>533</v>
      </c>
      <c r="D1880" s="7" t="s">
        <v>534</v>
      </c>
      <c r="E1880" s="7" t="s">
        <v>573</v>
      </c>
      <c r="F1880" s="7" t="s">
        <v>574</v>
      </c>
      <c r="G1880" s="7" t="s">
        <v>2573</v>
      </c>
      <c r="H1880" s="7" t="s">
        <v>163</v>
      </c>
      <c r="I1880" s="7" t="s">
        <v>185</v>
      </c>
      <c r="J1880" s="7" t="s">
        <v>186</v>
      </c>
      <c r="K1880" s="7" t="s">
        <v>109</v>
      </c>
      <c r="L1880" s="7" t="s">
        <v>187</v>
      </c>
      <c r="M1880" s="7" t="s">
        <v>173</v>
      </c>
      <c r="N1880" s="7" t="s">
        <v>111</v>
      </c>
      <c r="O1880" s="7" t="s">
        <v>117</v>
      </c>
      <c r="P1880" s="7" t="s">
        <v>188</v>
      </c>
      <c r="Q1880" s="7" t="s">
        <v>177</v>
      </c>
      <c r="R1880" s="7" t="s">
        <v>188</v>
      </c>
      <c r="S1880" s="7" t="s">
        <v>84</v>
      </c>
      <c r="T1880" s="7" t="s">
        <v>215</v>
      </c>
      <c r="U1880" s="7" t="s">
        <v>178</v>
      </c>
      <c r="V1880" s="7" t="s">
        <v>97</v>
      </c>
      <c r="W1880" s="7" t="s">
        <v>89</v>
      </c>
      <c r="X1880" s="7" t="s">
        <v>93</v>
      </c>
      <c r="Y1880" s="7" t="n">
        <v>0</v>
      </c>
      <c r="Z1880" s="7" t="n">
        <v>1</v>
      </c>
      <c r="AA1880" s="7" t="str">
        <f aca="false">IF(Y1880&gt;Z1880,"Win",IF(Y1880&lt;Z1880,"Loss","Draw"))</f>
        <v>Loss</v>
      </c>
      <c r="AB1880" s="7" t="s">
        <v>99</v>
      </c>
      <c r="AC1880" s="7" t="s">
        <v>99</v>
      </c>
      <c r="AD1880" s="7" t="s">
        <v>538</v>
      </c>
      <c r="AE1880" s="7" t="s">
        <v>2574</v>
      </c>
      <c r="AF1880" s="7" t="str">
        <f aca="false">IF(AD1880&lt;AE1880,AD1880,AE1880)</f>
        <v>Archers, Fireball, Fisherman, Phoenix, Ronin, Royal Giant, The Log, Tombstone</v>
      </c>
      <c r="AG1880" s="7" t="str">
        <f aca="false">IF(AD1880&lt;AE1880,AE1880,AD1880)</f>
        <v>Balloon, Executioner, Giant Skeleton, Miner, Tombstone, Tornado, Zap, Zappies</v>
      </c>
      <c r="AH1880" s="7" t="str">
        <f aca="false">IF(AD1880=AF1880,AA1880,IF(AA1880="Win","Loss",IF(AA1880="Loss","Win","Draw")))</f>
        <v>Win</v>
      </c>
      <c r="AI1880" s="7" t="s">
        <v>102</v>
      </c>
    </row>
    <row r="1881" customFormat="false" ht="15" hidden="false" customHeight="true" outlineLevel="0" collapsed="false">
      <c r="A1881" s="5" t="s">
        <v>4577</v>
      </c>
      <c r="B1881" s="5" t="n">
        <v>1</v>
      </c>
      <c r="C1881" s="5" t="s">
        <v>533</v>
      </c>
      <c r="D1881" s="5" t="s">
        <v>534</v>
      </c>
      <c r="E1881" s="5" t="s">
        <v>584</v>
      </c>
      <c r="F1881" s="5" t="s">
        <v>585</v>
      </c>
      <c r="G1881" s="5" t="s">
        <v>4578</v>
      </c>
      <c r="H1881" s="5" t="s">
        <v>163</v>
      </c>
      <c r="I1881" s="5" t="s">
        <v>137</v>
      </c>
      <c r="J1881" s="5" t="s">
        <v>241</v>
      </c>
      <c r="K1881" s="5" t="s">
        <v>114</v>
      </c>
      <c r="L1881" s="5" t="s">
        <v>84</v>
      </c>
      <c r="M1881" s="5" t="s">
        <v>138</v>
      </c>
      <c r="N1881" s="5" t="s">
        <v>119</v>
      </c>
      <c r="O1881" s="5" t="s">
        <v>116</v>
      </c>
      <c r="P1881" s="5" t="s">
        <v>126</v>
      </c>
      <c r="Q1881" s="5" t="s">
        <v>137</v>
      </c>
      <c r="R1881" s="5" t="s">
        <v>91</v>
      </c>
      <c r="S1881" s="5" t="s">
        <v>114</v>
      </c>
      <c r="T1881" s="5" t="s">
        <v>97</v>
      </c>
      <c r="U1881" s="5" t="s">
        <v>116</v>
      </c>
      <c r="V1881" s="5" t="s">
        <v>242</v>
      </c>
      <c r="W1881" s="5" t="s">
        <v>157</v>
      </c>
      <c r="X1881" s="5" t="s">
        <v>87</v>
      </c>
      <c r="Y1881" s="5" t="n">
        <v>0</v>
      </c>
      <c r="Z1881" s="5" t="n">
        <v>1</v>
      </c>
      <c r="AA1881" s="5" t="str">
        <f aca="false">IF(Y1881&gt;Z1881,"Win",IF(Y1881&lt;Z1881,"Loss","Draw"))</f>
        <v>Loss</v>
      </c>
      <c r="AB1881" s="5" t="s">
        <v>98</v>
      </c>
      <c r="AC1881" s="5" t="s">
        <v>99</v>
      </c>
      <c r="AD1881" s="5" t="s">
        <v>1127</v>
      </c>
      <c r="AE1881" s="5" t="s">
        <v>321</v>
      </c>
      <c r="AF1881" s="5" t="str">
        <f aca="false">IF(AD1881&lt;AE1881,AD1881,AE1881)</f>
        <v>Archers, Giant Snowball, Goblin Demolisher, Goblin Drill, Goblin Hut, Knight, Poison, Skeletons</v>
      </c>
      <c r="AG1881" s="5" t="str">
        <f aca="false">IF(AD1881&lt;AE1881,AE1881,AD1881)</f>
        <v>Bomber, Fire Spirit, Giant Snowball, Goblin Drill, Goblins, Poison, Ronin, Tesla</v>
      </c>
      <c r="AH1881" s="5" t="str">
        <f aca="false">IF(AD1881=AF1881,AA1881,IF(AA1881="Win","Loss",IF(AA1881="Loss","Win","Draw")))</f>
        <v>Loss</v>
      </c>
      <c r="AI1881" s="5" t="s">
        <v>102</v>
      </c>
    </row>
    <row r="1882" customFormat="false" ht="15" hidden="false" customHeight="true" outlineLevel="0" collapsed="false">
      <c r="A1882" s="5" t="s">
        <v>4577</v>
      </c>
      <c r="B1882" s="5" t="n">
        <v>2</v>
      </c>
      <c r="C1882" s="5" t="s">
        <v>533</v>
      </c>
      <c r="D1882" s="5" t="s">
        <v>534</v>
      </c>
      <c r="E1882" s="5" t="s">
        <v>584</v>
      </c>
      <c r="F1882" s="5" t="s">
        <v>585</v>
      </c>
      <c r="G1882" s="5" t="s">
        <v>4579</v>
      </c>
      <c r="H1882" s="5" t="s">
        <v>163</v>
      </c>
      <c r="I1882" s="5" t="s">
        <v>141</v>
      </c>
      <c r="J1882" s="5" t="s">
        <v>95</v>
      </c>
      <c r="K1882" s="5" t="s">
        <v>177</v>
      </c>
      <c r="L1882" s="5" t="s">
        <v>150</v>
      </c>
      <c r="M1882" s="5" t="s">
        <v>143</v>
      </c>
      <c r="N1882" s="5" t="s">
        <v>107</v>
      </c>
      <c r="O1882" s="5" t="s">
        <v>178</v>
      </c>
      <c r="P1882" s="5" t="s">
        <v>93</v>
      </c>
      <c r="Q1882" s="5" t="s">
        <v>84</v>
      </c>
      <c r="R1882" s="5" t="s">
        <v>323</v>
      </c>
      <c r="S1882" s="5" t="s">
        <v>152</v>
      </c>
      <c r="T1882" s="5" t="s">
        <v>158</v>
      </c>
      <c r="U1882" s="5" t="s">
        <v>387</v>
      </c>
      <c r="V1882" s="5" t="s">
        <v>188</v>
      </c>
      <c r="W1882" s="5" t="s">
        <v>187</v>
      </c>
      <c r="X1882" s="5" t="s">
        <v>85</v>
      </c>
      <c r="Y1882" s="5" t="n">
        <v>1</v>
      </c>
      <c r="Z1882" s="5" t="n">
        <v>0</v>
      </c>
      <c r="AA1882" s="5" t="str">
        <f aca="false">IF(Y1882&gt;Z1882,"Win",IF(Y1882&lt;Z1882,"Loss","Draw"))</f>
        <v>Win</v>
      </c>
      <c r="AB1882" s="5" t="s">
        <v>98</v>
      </c>
      <c r="AC1882" s="5" t="s">
        <v>99</v>
      </c>
      <c r="AD1882" s="5" t="s">
        <v>180</v>
      </c>
      <c r="AE1882" s="5" t="s">
        <v>4580</v>
      </c>
      <c r="AF1882" s="5" t="str">
        <f aca="false">IF(AD1882&lt;AE1882,AD1882,AE1882)</f>
        <v>Archers, Baby Dragon, Bowler, Electro Giant, Lightning, Mini P.E.K.K.A, Tombstone, Tornado</v>
      </c>
      <c r="AG1882" s="5" t="str">
        <f aca="false">IF(AD1882&lt;AE1882,AE1882,AD1882)</f>
        <v>Barbarian Barrel, Electro Spirit, Fireball, Goblin Cage, Heal Spirit, Lumberjack, Phoenix, Royal Giant</v>
      </c>
      <c r="AH1882" s="5" t="str">
        <f aca="false">IF(AD1882=AF1882,AA1882,IF(AA1882="Win","Loss",IF(AA1882="Loss","Win","Draw")))</f>
        <v>Loss</v>
      </c>
      <c r="AI1882" s="5" t="s">
        <v>102</v>
      </c>
    </row>
    <row r="1883" customFormat="false" ht="15" hidden="false" customHeight="true" outlineLevel="0" collapsed="false">
      <c r="A1883" s="5" t="s">
        <v>4577</v>
      </c>
      <c r="B1883" s="5" t="n">
        <v>3</v>
      </c>
      <c r="C1883" s="5" t="s">
        <v>533</v>
      </c>
      <c r="D1883" s="5" t="s">
        <v>534</v>
      </c>
      <c r="E1883" s="5" t="s">
        <v>584</v>
      </c>
      <c r="F1883" s="5" t="s">
        <v>585</v>
      </c>
      <c r="G1883" s="5" t="s">
        <v>4581</v>
      </c>
      <c r="H1883" s="5" t="s">
        <v>163</v>
      </c>
      <c r="I1883" s="5" t="s">
        <v>129</v>
      </c>
      <c r="J1883" s="5" t="s">
        <v>128</v>
      </c>
      <c r="K1883" s="5" t="s">
        <v>127</v>
      </c>
      <c r="L1883" s="5" t="s">
        <v>86</v>
      </c>
      <c r="M1883" s="5" t="s">
        <v>131</v>
      </c>
      <c r="N1883" s="5" t="s">
        <v>130</v>
      </c>
      <c r="O1883" s="5" t="s">
        <v>132</v>
      </c>
      <c r="P1883" s="5" t="s">
        <v>133</v>
      </c>
      <c r="Q1883" s="5" t="s">
        <v>90</v>
      </c>
      <c r="R1883" s="5" t="s">
        <v>159</v>
      </c>
      <c r="S1883" s="5" t="s">
        <v>92</v>
      </c>
      <c r="T1883" s="5" t="s">
        <v>94</v>
      </c>
      <c r="U1883" s="5" t="s">
        <v>125</v>
      </c>
      <c r="V1883" s="5" t="s">
        <v>96</v>
      </c>
      <c r="W1883" s="5" t="s">
        <v>88</v>
      </c>
      <c r="X1883" s="5" t="s">
        <v>93</v>
      </c>
      <c r="Y1883" s="5" t="n">
        <v>1</v>
      </c>
      <c r="Z1883" s="5" t="n">
        <v>0</v>
      </c>
      <c r="AA1883" s="5" t="str">
        <f aca="false">IF(Y1883&gt;Z1883,"Win",IF(Y1883&lt;Z1883,"Loss","Draw"))</f>
        <v>Win</v>
      </c>
      <c r="AB1883" s="5" t="s">
        <v>98</v>
      </c>
      <c r="AC1883" s="5" t="s">
        <v>99</v>
      </c>
      <c r="AD1883" s="5" t="s">
        <v>135</v>
      </c>
      <c r="AE1883" s="5" t="s">
        <v>4582</v>
      </c>
      <c r="AF1883" s="5" t="str">
        <f aca="false">IF(AD1883&lt;AE1883,AD1883,AE1883)</f>
        <v>Arrows, Bandit, Battle Ram, Electro Wizard, Golden Knight, Mega Knight, Mother Witch, Skeleton Dragons</v>
      </c>
      <c r="AG1883" s="5" t="str">
        <f aca="false">IF(AD1883&lt;AE1883,AE1883,AD1883)</f>
        <v>Berserker, Cannon Cart, Dart Goblin, Fireball, Minions, Mortar, Rascals, Skeleton Barrel</v>
      </c>
      <c r="AH1883" s="5" t="str">
        <f aca="false">IF(AD1883=AF1883,AA1883,IF(AA1883="Win","Loss",IF(AA1883="Loss","Win","Draw")))</f>
        <v>Win</v>
      </c>
      <c r="AI1883" s="5" t="s">
        <v>102</v>
      </c>
    </row>
    <row r="1884" customFormat="false" ht="15" hidden="false" customHeight="true" outlineLevel="0" collapsed="false">
      <c r="A1884" s="5" t="s">
        <v>4583</v>
      </c>
      <c r="B1884" s="5" t="n">
        <v>1</v>
      </c>
      <c r="C1884" s="5" t="s">
        <v>533</v>
      </c>
      <c r="D1884" s="5" t="s">
        <v>534</v>
      </c>
      <c r="E1884" s="6" t="s">
        <v>558</v>
      </c>
      <c r="F1884" s="5" t="s">
        <v>559</v>
      </c>
      <c r="G1884" s="5" t="s">
        <v>4584</v>
      </c>
      <c r="H1884" s="5" t="s">
        <v>163</v>
      </c>
      <c r="I1884" s="5" t="s">
        <v>141</v>
      </c>
      <c r="J1884" s="5" t="s">
        <v>447</v>
      </c>
      <c r="K1884" s="5" t="s">
        <v>139</v>
      </c>
      <c r="L1884" s="5" t="s">
        <v>130</v>
      </c>
      <c r="M1884" s="5" t="s">
        <v>85</v>
      </c>
      <c r="N1884" s="5" t="s">
        <v>327</v>
      </c>
      <c r="O1884" s="5" t="s">
        <v>467</v>
      </c>
      <c r="P1884" s="5" t="s">
        <v>242</v>
      </c>
      <c r="Q1884" s="5" t="s">
        <v>203</v>
      </c>
      <c r="R1884" s="5" t="s">
        <v>202</v>
      </c>
      <c r="S1884" s="5" t="s">
        <v>201</v>
      </c>
      <c r="T1884" s="5" t="s">
        <v>97</v>
      </c>
      <c r="U1884" s="5" t="s">
        <v>118</v>
      </c>
      <c r="V1884" s="5" t="s">
        <v>87</v>
      </c>
      <c r="W1884" s="5" t="s">
        <v>157</v>
      </c>
      <c r="X1884" s="5" t="s">
        <v>204</v>
      </c>
      <c r="Y1884" s="5" t="n">
        <v>0</v>
      </c>
      <c r="Z1884" s="5" t="n">
        <v>1</v>
      </c>
      <c r="AA1884" s="5" t="str">
        <f aca="false">IF(Y1884&gt;Z1884,"Win",IF(Y1884&lt;Z1884,"Loss","Draw"))</f>
        <v>Loss</v>
      </c>
      <c r="AB1884" s="5" t="s">
        <v>98</v>
      </c>
      <c r="AC1884" s="5" t="s">
        <v>99</v>
      </c>
      <c r="AD1884" s="5" t="s">
        <v>4571</v>
      </c>
      <c r="AE1884" s="5" t="s">
        <v>1001</v>
      </c>
      <c r="AF1884" s="5" t="str">
        <f aca="false">IF(AD1884&lt;AE1884,AD1884,AE1884)</f>
        <v>Arrows, Bomber, Giant, Lightning, Lumberjack, Mega Minion, Prince, Rage</v>
      </c>
      <c r="AG1884" s="5" t="str">
        <f aca="false">IF(AD1884&lt;AE1884,AE1884,AD1884)</f>
        <v>Fire Spirit, Goblin Barrel, Ice Spirit, Magic Archer, Ronin, Royal Delivery, Tesla, Wall Breakers</v>
      </c>
      <c r="AH1884" s="5" t="str">
        <f aca="false">IF(AD1884=AF1884,AA1884,IF(AA1884="Win","Loss",IF(AA1884="Loss","Win","Draw")))</f>
        <v>Loss</v>
      </c>
      <c r="AI1884" s="5" t="s">
        <v>102</v>
      </c>
    </row>
    <row r="1885" customFormat="false" ht="15" hidden="false" customHeight="true" outlineLevel="0" collapsed="false">
      <c r="A1885" s="5" t="s">
        <v>4583</v>
      </c>
      <c r="B1885" s="5" t="n">
        <v>2</v>
      </c>
      <c r="C1885" s="5" t="s">
        <v>533</v>
      </c>
      <c r="D1885" s="5" t="s">
        <v>534</v>
      </c>
      <c r="E1885" s="6" t="s">
        <v>558</v>
      </c>
      <c r="F1885" s="5" t="s">
        <v>559</v>
      </c>
      <c r="G1885" s="5" t="s">
        <v>4585</v>
      </c>
      <c r="H1885" s="5" t="s">
        <v>163</v>
      </c>
      <c r="I1885" s="5" t="s">
        <v>109</v>
      </c>
      <c r="J1885" s="5" t="s">
        <v>108</v>
      </c>
      <c r="K1885" s="5" t="s">
        <v>107</v>
      </c>
      <c r="L1885" s="5" t="s">
        <v>86</v>
      </c>
      <c r="M1885" s="5" t="s">
        <v>112</v>
      </c>
      <c r="N1885" s="5" t="s">
        <v>110</v>
      </c>
      <c r="O1885" s="5" t="s">
        <v>95</v>
      </c>
      <c r="P1885" s="5" t="s">
        <v>93</v>
      </c>
      <c r="Q1885" s="5" t="s">
        <v>129</v>
      </c>
      <c r="R1885" s="5" t="s">
        <v>108</v>
      </c>
      <c r="S1885" s="5" t="s">
        <v>84</v>
      </c>
      <c r="T1885" s="5" t="s">
        <v>112</v>
      </c>
      <c r="U1885" s="5" t="s">
        <v>165</v>
      </c>
      <c r="V1885" s="5" t="s">
        <v>95</v>
      </c>
      <c r="W1885" s="5" t="s">
        <v>93</v>
      </c>
      <c r="X1885" s="5" t="s">
        <v>153</v>
      </c>
      <c r="Y1885" s="5" t="n">
        <v>1</v>
      </c>
      <c r="Z1885" s="5" t="n">
        <v>0</v>
      </c>
      <c r="AA1885" s="5" t="str">
        <f aca="false">IF(Y1885&gt;Z1885,"Win",IF(Y1885&lt;Z1885,"Loss","Draw"))</f>
        <v>Win</v>
      </c>
      <c r="AB1885" s="5" t="s">
        <v>98</v>
      </c>
      <c r="AC1885" s="5" t="s">
        <v>99</v>
      </c>
      <c r="AD1885" s="5" t="s">
        <v>2740</v>
      </c>
      <c r="AE1885" s="5" t="s">
        <v>4586</v>
      </c>
      <c r="AF1885" s="5" t="str">
        <f aca="false">IF(AD1885&lt;AE1885,AD1885,AE1885)</f>
        <v>Archers, Barbarian Barrel, Cannon, Dark Prince, Fireball, Hog Rider, Mega Knight, Spirit Empress</v>
      </c>
      <c r="AG1885" s="5" t="str">
        <f aca="false">IF(AD1885&lt;AE1885,AE1885,AD1885)</f>
        <v>Barbarian Barrel, Dark Prince, Fireball, Goblin Cage, Lava Hound, Skeleton Dragons, Spirit Empress, Zap</v>
      </c>
      <c r="AH1885" s="5" t="str">
        <f aca="false">IF(AD1885=AF1885,AA1885,IF(AA1885="Win","Loss",IF(AA1885="Loss","Win","Draw")))</f>
        <v>Loss</v>
      </c>
      <c r="AI1885" s="5" t="s">
        <v>102</v>
      </c>
    </row>
    <row r="1886" customFormat="false" ht="15" hidden="false" customHeight="true" outlineLevel="0" collapsed="false">
      <c r="A1886" s="7" t="s">
        <v>4587</v>
      </c>
      <c r="B1886" s="7" t="n">
        <v>1</v>
      </c>
      <c r="C1886" s="7" t="s">
        <v>533</v>
      </c>
      <c r="D1886" s="7" t="s">
        <v>534</v>
      </c>
      <c r="E1886" s="8" t="s">
        <v>558</v>
      </c>
      <c r="F1886" s="7" t="s">
        <v>559</v>
      </c>
      <c r="G1886" s="7" t="s">
        <v>4588</v>
      </c>
      <c r="H1886" s="7" t="s">
        <v>163</v>
      </c>
      <c r="I1886" s="7" t="s">
        <v>124</v>
      </c>
      <c r="J1886" s="7" t="s">
        <v>83</v>
      </c>
      <c r="K1886" s="7" t="s">
        <v>177</v>
      </c>
      <c r="L1886" s="7" t="s">
        <v>215</v>
      </c>
      <c r="M1886" s="7" t="s">
        <v>89</v>
      </c>
      <c r="N1886" s="7" t="s">
        <v>85</v>
      </c>
      <c r="O1886" s="7" t="s">
        <v>257</v>
      </c>
      <c r="P1886" s="7" t="s">
        <v>150</v>
      </c>
      <c r="Q1886" s="7" t="s">
        <v>137</v>
      </c>
      <c r="R1886" s="7" t="s">
        <v>151</v>
      </c>
      <c r="S1886" s="7" t="s">
        <v>114</v>
      </c>
      <c r="T1886" s="7" t="s">
        <v>209</v>
      </c>
      <c r="U1886" s="7" t="s">
        <v>150</v>
      </c>
      <c r="V1886" s="7" t="s">
        <v>138</v>
      </c>
      <c r="W1886" s="7" t="s">
        <v>116</v>
      </c>
      <c r="X1886" s="7" t="s">
        <v>126</v>
      </c>
      <c r="Y1886" s="7" t="n">
        <v>0</v>
      </c>
      <c r="Z1886" s="7" t="n">
        <v>1</v>
      </c>
      <c r="AA1886" s="7" t="str">
        <f aca="false">IF(Y1886&gt;Z1886,"Win",IF(Y1886&lt;Z1886,"Loss","Draw"))</f>
        <v>Loss</v>
      </c>
      <c r="AB1886" s="7" t="s">
        <v>99</v>
      </c>
      <c r="AC1886" s="7" t="s">
        <v>99</v>
      </c>
      <c r="AD1886" s="7" t="s">
        <v>4072</v>
      </c>
      <c r="AE1886" s="7" t="s">
        <v>4589</v>
      </c>
      <c r="AF1886" s="7" t="str">
        <f aca="false">IF(AD1886&lt;AE1886,AD1886,AE1886)</f>
        <v>Electro Spirit, Fisherman, Hunter, Lightning, Monk, Royal Ghost, Royal Giant, The Log</v>
      </c>
      <c r="AG1886" s="7" t="str">
        <f aca="false">IF(AD1886&lt;AE1886,AE1886,AD1886)</f>
        <v>Electro Spirit, Giant Snowball, Goblin Demolisher, Goblin Drill, Inferno Tower, Mighty Miner, Poison, Skeletons</v>
      </c>
      <c r="AH1886" s="7" t="str">
        <f aca="false">IF(AD1886=AF1886,AA1886,IF(AA1886="Win","Loss",IF(AA1886="Loss","Win","Draw")))</f>
        <v>Loss</v>
      </c>
      <c r="AI1886" s="7" t="s">
        <v>102</v>
      </c>
    </row>
    <row r="1887" customFormat="false" ht="15" hidden="false" customHeight="true" outlineLevel="0" collapsed="false">
      <c r="A1887" s="5" t="s">
        <v>4590</v>
      </c>
      <c r="B1887" s="5" t="n">
        <v>1</v>
      </c>
      <c r="C1887" s="5" t="s">
        <v>533</v>
      </c>
      <c r="D1887" s="5" t="s">
        <v>534</v>
      </c>
      <c r="E1887" s="5" t="s">
        <v>169</v>
      </c>
      <c r="F1887" s="5" t="s">
        <v>170</v>
      </c>
      <c r="G1887" s="5" t="s">
        <v>3373</v>
      </c>
      <c r="H1887" s="5" t="s">
        <v>163</v>
      </c>
      <c r="I1887" s="5" t="s">
        <v>84</v>
      </c>
      <c r="J1887" s="5" t="s">
        <v>83</v>
      </c>
      <c r="K1887" s="5" t="s">
        <v>82</v>
      </c>
      <c r="L1887" s="5" t="s">
        <v>89</v>
      </c>
      <c r="M1887" s="5" t="s">
        <v>85</v>
      </c>
      <c r="N1887" s="5" t="s">
        <v>119</v>
      </c>
      <c r="O1887" s="5" t="s">
        <v>118</v>
      </c>
      <c r="P1887" s="5" t="s">
        <v>86</v>
      </c>
      <c r="Q1887" s="5" t="s">
        <v>201</v>
      </c>
      <c r="R1887" s="5" t="s">
        <v>202</v>
      </c>
      <c r="S1887" s="5" t="s">
        <v>203</v>
      </c>
      <c r="T1887" s="5" t="s">
        <v>97</v>
      </c>
      <c r="U1887" s="5" t="s">
        <v>204</v>
      </c>
      <c r="V1887" s="5" t="s">
        <v>157</v>
      </c>
      <c r="W1887" s="5" t="s">
        <v>118</v>
      </c>
      <c r="X1887" s="5" t="s">
        <v>87</v>
      </c>
      <c r="Y1887" s="5" t="n">
        <v>1</v>
      </c>
      <c r="Z1887" s="5" t="n">
        <v>0</v>
      </c>
      <c r="AA1887" s="5" t="str">
        <f aca="false">IF(Y1887&gt;Z1887,"Win",IF(Y1887&lt;Z1887,"Loss","Draw"))</f>
        <v>Win</v>
      </c>
      <c r="AB1887" s="5" t="s">
        <v>98</v>
      </c>
      <c r="AC1887" s="5" t="s">
        <v>99</v>
      </c>
      <c r="AD1887" s="5" t="s">
        <v>3374</v>
      </c>
      <c r="AE1887" s="5" t="s">
        <v>1001</v>
      </c>
      <c r="AF1887" s="5" t="str">
        <f aca="false">IF(AD1887&lt;AE1887,AD1887,AE1887)</f>
        <v>Archers, Goblin Hut, Ice Spirit, Lightning, Monk, Royal Hogs, Skeleton Dragons, The Log</v>
      </c>
      <c r="AG1887" s="5" t="str">
        <f aca="false">IF(AD1887&lt;AE1887,AE1887,AD1887)</f>
        <v>Fire Spirit, Goblin Barrel, Ice Spirit, Magic Archer, Ronin, Royal Delivery, Tesla, Wall Breakers</v>
      </c>
      <c r="AH1887" s="5" t="str">
        <f aca="false">IF(AD1887=AF1887,AA1887,IF(AA1887="Win","Loss",IF(AA1887="Loss","Win","Draw")))</f>
        <v>Win</v>
      </c>
      <c r="AI1887" s="5" t="s">
        <v>102</v>
      </c>
    </row>
    <row r="1888" customFormat="false" ht="15" hidden="false" customHeight="true" outlineLevel="0" collapsed="false">
      <c r="A1888" s="5" t="s">
        <v>4590</v>
      </c>
      <c r="B1888" s="5" t="n">
        <v>2</v>
      </c>
      <c r="C1888" s="5" t="s">
        <v>533</v>
      </c>
      <c r="D1888" s="5" t="s">
        <v>534</v>
      </c>
      <c r="E1888" s="5" t="s">
        <v>169</v>
      </c>
      <c r="F1888" s="5" t="s">
        <v>170</v>
      </c>
      <c r="G1888" s="5" t="s">
        <v>3375</v>
      </c>
      <c r="H1888" s="5" t="s">
        <v>163</v>
      </c>
      <c r="I1888" s="5" t="s">
        <v>448</v>
      </c>
      <c r="J1888" s="5" t="s">
        <v>323</v>
      </c>
      <c r="K1888" s="5" t="s">
        <v>114</v>
      </c>
      <c r="L1888" s="5" t="s">
        <v>115</v>
      </c>
      <c r="M1888" s="5" t="s">
        <v>130</v>
      </c>
      <c r="N1888" s="5" t="s">
        <v>96</v>
      </c>
      <c r="O1888" s="5" t="s">
        <v>447</v>
      </c>
      <c r="P1888" s="5" t="s">
        <v>158</v>
      </c>
      <c r="Q1888" s="5" t="s">
        <v>90</v>
      </c>
      <c r="R1888" s="5" t="s">
        <v>91</v>
      </c>
      <c r="S1888" s="5" t="s">
        <v>92</v>
      </c>
      <c r="T1888" s="5" t="s">
        <v>125</v>
      </c>
      <c r="U1888" s="5" t="s">
        <v>93</v>
      </c>
      <c r="V1888" s="5" t="s">
        <v>94</v>
      </c>
      <c r="W1888" s="5" t="s">
        <v>89</v>
      </c>
      <c r="X1888" s="5" t="s">
        <v>96</v>
      </c>
      <c r="Y1888" s="5" t="n">
        <v>0</v>
      </c>
      <c r="Z1888" s="5" t="n">
        <v>1</v>
      </c>
      <c r="AA1888" s="5" t="str">
        <f aca="false">IF(Y1888&gt;Z1888,"Win",IF(Y1888&lt;Z1888,"Loss","Draw"))</f>
        <v>Loss</v>
      </c>
      <c r="AB1888" s="5" t="s">
        <v>98</v>
      </c>
      <c r="AC1888" s="5" t="s">
        <v>99</v>
      </c>
      <c r="AD1888" s="5" t="s">
        <v>1896</v>
      </c>
      <c r="AE1888" s="5" t="s">
        <v>519</v>
      </c>
      <c r="AF1888" s="5" t="str">
        <f aca="false">IF(AD1888&lt;AE1888,AD1888,AE1888)</f>
        <v>Arrows, Bowler, Giant, Giant Snowball, Graveyard, Mini P.E.K.K.A, Minions, Witch</v>
      </c>
      <c r="AG1888" s="5" t="str">
        <f aca="false">IF(AD1888&lt;AE1888,AE1888,AD1888)</f>
        <v>Cannon Cart, Fireball, Goblins, Minions, Mortar, Rascals, Skeleton Barrel, The Log</v>
      </c>
      <c r="AH1888" s="5" t="str">
        <f aca="false">IF(AD1888=AF1888,AA1888,IF(AA1888="Win","Loss",IF(AA1888="Loss","Win","Draw")))</f>
        <v>Loss</v>
      </c>
      <c r="AI1888" s="5" t="s">
        <v>102</v>
      </c>
    </row>
    <row r="1889" customFormat="false" ht="15" hidden="false" customHeight="true" outlineLevel="0" collapsed="false">
      <c r="A1889" s="5" t="s">
        <v>4590</v>
      </c>
      <c r="B1889" s="5" t="n">
        <v>3</v>
      </c>
      <c r="C1889" s="5" t="s">
        <v>533</v>
      </c>
      <c r="D1889" s="5" t="s">
        <v>534</v>
      </c>
      <c r="E1889" s="5" t="s">
        <v>169</v>
      </c>
      <c r="F1889" s="5" t="s">
        <v>170</v>
      </c>
      <c r="G1889" s="5" t="s">
        <v>3376</v>
      </c>
      <c r="H1889" s="5" t="s">
        <v>163</v>
      </c>
      <c r="I1889" s="5" t="s">
        <v>177</v>
      </c>
      <c r="J1889" s="5" t="s">
        <v>95</v>
      </c>
      <c r="K1889" s="5" t="s">
        <v>124</v>
      </c>
      <c r="L1889" s="5" t="s">
        <v>93</v>
      </c>
      <c r="M1889" s="5" t="s">
        <v>150</v>
      </c>
      <c r="N1889" s="5" t="s">
        <v>215</v>
      </c>
      <c r="O1889" s="5" t="s">
        <v>126</v>
      </c>
      <c r="P1889" s="5" t="s">
        <v>257</v>
      </c>
      <c r="Q1889" s="5" t="s">
        <v>84</v>
      </c>
      <c r="R1889" s="5" t="s">
        <v>108</v>
      </c>
      <c r="S1889" s="5" t="s">
        <v>82</v>
      </c>
      <c r="T1889" s="5" t="s">
        <v>126</v>
      </c>
      <c r="U1889" s="5" t="s">
        <v>119</v>
      </c>
      <c r="V1889" s="5" t="s">
        <v>85</v>
      </c>
      <c r="W1889" s="5" t="s">
        <v>150</v>
      </c>
      <c r="X1889" s="5" t="s">
        <v>95</v>
      </c>
      <c r="Y1889" s="5" t="n">
        <v>0</v>
      </c>
      <c r="Z1889" s="5" t="n">
        <v>1</v>
      </c>
      <c r="AA1889" s="5" t="str">
        <f aca="false">IF(Y1889&gt;Z1889,"Win",IF(Y1889&lt;Z1889,"Loss","Draw"))</f>
        <v>Loss</v>
      </c>
      <c r="AB1889" s="5" t="s">
        <v>98</v>
      </c>
      <c r="AC1889" s="5" t="s">
        <v>99</v>
      </c>
      <c r="AD1889" s="5" t="s">
        <v>429</v>
      </c>
      <c r="AE1889" s="5" t="s">
        <v>1808</v>
      </c>
      <c r="AF1889" s="5" t="str">
        <f aca="false">IF(AD1889&lt;AE1889,AD1889,AE1889)</f>
        <v>Archers, Barbarian Barrel, Dark Prince, Electro Spirit, Goblin Hut, Lightning, Royal Hogs, Skeletons</v>
      </c>
      <c r="AG1889" s="5" t="str">
        <f aca="false">IF(AD1889&lt;AE1889,AE1889,AD1889)</f>
        <v>Barbarian Barrel, Electro Spirit, Fireball, Fisherman, Hunter, Royal Ghost, Royal Giant, Skeletons</v>
      </c>
      <c r="AH1889" s="5" t="str">
        <f aca="false">IF(AD1889=AF1889,AA1889,IF(AA1889="Win","Loss",IF(AA1889="Loss","Win","Draw")))</f>
        <v>Win</v>
      </c>
      <c r="AI1889" s="5" t="s">
        <v>102</v>
      </c>
    </row>
    <row r="1890" customFormat="false" ht="15" hidden="false" customHeight="true" outlineLevel="0" collapsed="false">
      <c r="A1890" s="5" t="s">
        <v>4591</v>
      </c>
      <c r="B1890" s="5" t="n">
        <v>1</v>
      </c>
      <c r="C1890" s="5" t="s">
        <v>533</v>
      </c>
      <c r="D1890" s="5" t="s">
        <v>534</v>
      </c>
      <c r="E1890" s="5" t="s">
        <v>547</v>
      </c>
      <c r="F1890" s="5" t="s">
        <v>548</v>
      </c>
      <c r="G1890" s="5" t="s">
        <v>4592</v>
      </c>
      <c r="H1890" s="5" t="s">
        <v>163</v>
      </c>
      <c r="I1890" s="5" t="s">
        <v>124</v>
      </c>
      <c r="J1890" s="5" t="s">
        <v>186</v>
      </c>
      <c r="K1890" s="5" t="s">
        <v>113</v>
      </c>
      <c r="L1890" s="5" t="s">
        <v>89</v>
      </c>
      <c r="M1890" s="5" t="s">
        <v>91</v>
      </c>
      <c r="N1890" s="5" t="s">
        <v>87</v>
      </c>
      <c r="O1890" s="5" t="s">
        <v>140</v>
      </c>
      <c r="P1890" s="5" t="s">
        <v>93</v>
      </c>
      <c r="Q1890" s="5" t="s">
        <v>109</v>
      </c>
      <c r="R1890" s="5" t="s">
        <v>447</v>
      </c>
      <c r="S1890" s="5" t="s">
        <v>139</v>
      </c>
      <c r="T1890" s="5" t="s">
        <v>327</v>
      </c>
      <c r="U1890" s="5" t="s">
        <v>467</v>
      </c>
      <c r="V1890" s="5" t="s">
        <v>108</v>
      </c>
      <c r="W1890" s="5" t="s">
        <v>93</v>
      </c>
      <c r="X1890" s="5" t="s">
        <v>242</v>
      </c>
      <c r="Y1890" s="5" t="n">
        <v>1</v>
      </c>
      <c r="Z1890" s="5" t="n">
        <v>3</v>
      </c>
      <c r="AA1890" s="5" t="str">
        <f aca="false">IF(Y1890&gt;Z1890,"Win",IF(Y1890&lt;Z1890,"Loss","Draw"))</f>
        <v>Loss</v>
      </c>
      <c r="AB1890" s="5" t="s">
        <v>98</v>
      </c>
      <c r="AC1890" s="5" t="s">
        <v>99</v>
      </c>
      <c r="AD1890" s="5" t="s">
        <v>4593</v>
      </c>
      <c r="AE1890" s="5" t="s">
        <v>468</v>
      </c>
      <c r="AF1890" s="5" t="str">
        <f aca="false">IF(AD1890&lt;AE1890,AD1890,AE1890)</f>
        <v>Balloon, Fireball, Furnace, Goblins, Ice Golem, Royal Ghost, Tesla, The Log</v>
      </c>
      <c r="AG1890" s="5" t="str">
        <f aca="false">IF(AD1890&lt;AE1890,AE1890,AD1890)</f>
        <v>Bomber, Dark Prince, Fireball, Giant, Mega Minion, Prince, Rage, Zap</v>
      </c>
      <c r="AH1890" s="5" t="str">
        <f aca="false">IF(AD1890=AF1890,AA1890,IF(AA1890="Win","Loss",IF(AA1890="Loss","Win","Draw")))</f>
        <v>Loss</v>
      </c>
      <c r="AI1890" s="5" t="s">
        <v>102</v>
      </c>
    </row>
    <row r="1891" customFormat="false" ht="15" hidden="false" customHeight="true" outlineLevel="0" collapsed="false">
      <c r="A1891" s="5" t="s">
        <v>4591</v>
      </c>
      <c r="B1891" s="5" t="n">
        <v>2</v>
      </c>
      <c r="C1891" s="5" t="s">
        <v>533</v>
      </c>
      <c r="D1891" s="5" t="s">
        <v>534</v>
      </c>
      <c r="E1891" s="5" t="s">
        <v>547</v>
      </c>
      <c r="F1891" s="5" t="s">
        <v>548</v>
      </c>
      <c r="G1891" s="5" t="s">
        <v>4594</v>
      </c>
      <c r="H1891" s="5" t="s">
        <v>163</v>
      </c>
      <c r="I1891" s="5" t="s">
        <v>141</v>
      </c>
      <c r="J1891" s="5" t="s">
        <v>95</v>
      </c>
      <c r="K1891" s="5" t="s">
        <v>177</v>
      </c>
      <c r="L1891" s="5" t="s">
        <v>150</v>
      </c>
      <c r="M1891" s="5" t="s">
        <v>143</v>
      </c>
      <c r="N1891" s="5" t="s">
        <v>107</v>
      </c>
      <c r="O1891" s="5" t="s">
        <v>178</v>
      </c>
      <c r="P1891" s="5" t="s">
        <v>85</v>
      </c>
      <c r="Q1891" s="5" t="s">
        <v>92</v>
      </c>
      <c r="R1891" s="5" t="s">
        <v>705</v>
      </c>
      <c r="S1891" s="5" t="s">
        <v>141</v>
      </c>
      <c r="T1891" s="5" t="s">
        <v>215</v>
      </c>
      <c r="U1891" s="5" t="s">
        <v>117</v>
      </c>
      <c r="V1891" s="5" t="s">
        <v>178</v>
      </c>
      <c r="W1891" s="5" t="s">
        <v>97</v>
      </c>
      <c r="X1891" s="5" t="s">
        <v>126</v>
      </c>
      <c r="Y1891" s="5" t="n">
        <v>0</v>
      </c>
      <c r="Z1891" s="5" t="n">
        <v>1</v>
      </c>
      <c r="AA1891" s="5" t="str">
        <f aca="false">IF(Y1891&gt;Z1891,"Win",IF(Y1891&lt;Z1891,"Loss","Draw"))</f>
        <v>Loss</v>
      </c>
      <c r="AB1891" s="5" t="s">
        <v>98</v>
      </c>
      <c r="AC1891" s="5" t="s">
        <v>99</v>
      </c>
      <c r="AD1891" s="5" t="s">
        <v>1058</v>
      </c>
      <c r="AE1891" s="5" t="s">
        <v>4595</v>
      </c>
      <c r="AF1891" s="5" t="str">
        <f aca="false">IF(AD1891&lt;AE1891,AD1891,AE1891)</f>
        <v>Barbarian Barrel, Electro Spirit, Goblin Cage, Heal Spirit, Lightning, Lumberjack, Phoenix, Royal Giant</v>
      </c>
      <c r="AG1891" s="5" t="str">
        <f aca="false">IF(AD1891&lt;AE1891,AE1891,AD1891)</f>
        <v>Clone, Fisherman, Giant Skeleton, Lumberjack, Phoenix, Ronin, Skeleton Barrel, Skeletons</v>
      </c>
      <c r="AH1891" s="5" t="str">
        <f aca="false">IF(AD1891=AF1891,AA1891,IF(AA1891="Win","Loss",IF(AA1891="Loss","Win","Draw")))</f>
        <v>Loss</v>
      </c>
      <c r="AI1891" s="5" t="s">
        <v>102</v>
      </c>
    </row>
    <row r="1892" customFormat="false" ht="15" hidden="false" customHeight="true" outlineLevel="0" collapsed="false">
      <c r="A1892" s="5" t="s">
        <v>4596</v>
      </c>
      <c r="B1892" s="5" t="n">
        <v>1</v>
      </c>
      <c r="C1892" s="5" t="s">
        <v>547</v>
      </c>
      <c r="D1892" s="5" t="s">
        <v>548</v>
      </c>
      <c r="E1892" s="5" t="s">
        <v>4597</v>
      </c>
      <c r="F1892" s="5" t="s">
        <v>4598</v>
      </c>
      <c r="G1892" s="5" t="s">
        <v>4599</v>
      </c>
      <c r="H1892" s="5" t="s">
        <v>163</v>
      </c>
      <c r="I1892" s="5" t="s">
        <v>153</v>
      </c>
      <c r="J1892" s="5" t="s">
        <v>140</v>
      </c>
      <c r="K1892" s="5" t="s">
        <v>172</v>
      </c>
      <c r="L1892" s="5" t="s">
        <v>165</v>
      </c>
      <c r="M1892" s="5" t="s">
        <v>126</v>
      </c>
      <c r="N1892" s="5" t="s">
        <v>118</v>
      </c>
      <c r="O1892" s="5" t="s">
        <v>93</v>
      </c>
      <c r="P1892" s="5" t="s">
        <v>89</v>
      </c>
      <c r="Q1892" s="5" t="s">
        <v>137</v>
      </c>
      <c r="R1892" s="5" t="s">
        <v>172</v>
      </c>
      <c r="S1892" s="5" t="s">
        <v>126</v>
      </c>
      <c r="T1892" s="5" t="s">
        <v>97</v>
      </c>
      <c r="U1892" s="5" t="s">
        <v>116</v>
      </c>
      <c r="V1892" s="5" t="s">
        <v>89</v>
      </c>
      <c r="W1892" s="5" t="s">
        <v>234</v>
      </c>
      <c r="X1892" s="5" t="s">
        <v>88</v>
      </c>
      <c r="Y1892" s="5" t="n">
        <v>1</v>
      </c>
      <c r="Z1892" s="5" t="n">
        <v>0</v>
      </c>
      <c r="AA1892" s="5" t="str">
        <f aca="false">IF(Y1892&gt;Z1892,"Win",IF(Y1892&lt;Z1892,"Loss","Draw"))</f>
        <v>Win</v>
      </c>
      <c r="AB1892" s="5" t="s">
        <v>98</v>
      </c>
      <c r="AC1892" s="5" t="s">
        <v>99</v>
      </c>
      <c r="AD1892" s="5" t="s">
        <v>2197</v>
      </c>
      <c r="AE1892" s="5" t="s">
        <v>4600</v>
      </c>
      <c r="AF1892" s="5" t="str">
        <f aca="false">IF(AD1892&lt;AE1892,AD1892,AE1892)</f>
        <v>Berserker, Bomb Tower, Goblin Drill, Musketeer, Poison, Ronin, Skeletons, The Log</v>
      </c>
      <c r="AG1892" s="5" t="str">
        <f aca="false">IF(AD1892&lt;AE1892,AE1892,AD1892)</f>
        <v>Cannon, Fireball, Hog Rider, Ice Golem, Ice Spirit, Musketeer, Skeletons, The Log</v>
      </c>
      <c r="AH1892" s="5" t="str">
        <f aca="false">IF(AD1892=AF1892,AA1892,IF(AA1892="Win","Loss",IF(AA1892="Loss","Win","Draw")))</f>
        <v>Loss</v>
      </c>
      <c r="AI1892" s="5" t="s">
        <v>102</v>
      </c>
    </row>
    <row r="1893" customFormat="false" ht="15" hidden="false" customHeight="true" outlineLevel="0" collapsed="false">
      <c r="A1893" s="5" t="s">
        <v>4596</v>
      </c>
      <c r="B1893" s="5" t="n">
        <v>2</v>
      </c>
      <c r="C1893" s="5" t="s">
        <v>547</v>
      </c>
      <c r="D1893" s="5" t="s">
        <v>548</v>
      </c>
      <c r="E1893" s="5" t="s">
        <v>4597</v>
      </c>
      <c r="F1893" s="5" t="s">
        <v>4598</v>
      </c>
      <c r="G1893" s="5" t="s">
        <v>4601</v>
      </c>
      <c r="H1893" s="5" t="s">
        <v>163</v>
      </c>
      <c r="I1893" s="5" t="s">
        <v>84</v>
      </c>
      <c r="J1893" s="5" t="s">
        <v>91</v>
      </c>
      <c r="K1893" s="5" t="s">
        <v>114</v>
      </c>
      <c r="L1893" s="5" t="s">
        <v>97</v>
      </c>
      <c r="M1893" s="5" t="s">
        <v>157</v>
      </c>
      <c r="N1893" s="5" t="s">
        <v>150</v>
      </c>
      <c r="O1893" s="5" t="s">
        <v>449</v>
      </c>
      <c r="P1893" s="5" t="s">
        <v>455</v>
      </c>
      <c r="Q1893" s="5" t="s">
        <v>90</v>
      </c>
      <c r="R1893" s="5" t="s">
        <v>241</v>
      </c>
      <c r="S1893" s="5" t="s">
        <v>92</v>
      </c>
      <c r="T1893" s="5" t="s">
        <v>580</v>
      </c>
      <c r="U1893" s="5" t="s">
        <v>111</v>
      </c>
      <c r="V1893" s="5" t="s">
        <v>125</v>
      </c>
      <c r="W1893" s="5" t="s">
        <v>86</v>
      </c>
      <c r="X1893" s="5" t="s">
        <v>93</v>
      </c>
      <c r="Y1893" s="5" t="n">
        <v>0</v>
      </c>
      <c r="Z1893" s="5" t="n">
        <v>1</v>
      </c>
      <c r="AA1893" s="5" t="str">
        <f aca="false">IF(Y1893&gt;Z1893,"Win",IF(Y1893&lt;Z1893,"Loss","Draw"))</f>
        <v>Loss</v>
      </c>
      <c r="AB1893" s="5" t="s">
        <v>98</v>
      </c>
      <c r="AC1893" s="5" t="s">
        <v>99</v>
      </c>
      <c r="AD1893" s="5" t="s">
        <v>4602</v>
      </c>
      <c r="AE1893" s="5" t="s">
        <v>4603</v>
      </c>
      <c r="AF1893" s="5" t="str">
        <f aca="false">IF(AD1893&lt;AE1893,AD1893,AE1893)</f>
        <v>Archers, Electro Spirit, Elixir Collector, Fire Spirit, Giant Snowball, Goblins, Ronin, X-Bow</v>
      </c>
      <c r="AG1893" s="5" t="str">
        <f aca="false">IF(AD1893&lt;AE1893,AE1893,AD1893)</f>
        <v>Cannon Cart, Fireball, Goblin Gang, Knight, Miner, Mortar, Skeleton Barrel, Skeleton Dragons</v>
      </c>
      <c r="AH1893" s="5" t="str">
        <f aca="false">IF(AD1893=AF1893,AA1893,IF(AA1893="Win","Loss",IF(AA1893="Loss","Win","Draw")))</f>
        <v>Loss</v>
      </c>
      <c r="AI1893" s="5" t="s">
        <v>102</v>
      </c>
    </row>
    <row r="1894" customFormat="false" ht="15" hidden="false" customHeight="true" outlineLevel="0" collapsed="false">
      <c r="A1894" s="5" t="s">
        <v>4596</v>
      </c>
      <c r="B1894" s="5" t="n">
        <v>3</v>
      </c>
      <c r="C1894" s="5" t="s">
        <v>547</v>
      </c>
      <c r="D1894" s="5" t="s">
        <v>548</v>
      </c>
      <c r="E1894" s="5" t="s">
        <v>4597</v>
      </c>
      <c r="F1894" s="5" t="s">
        <v>4598</v>
      </c>
      <c r="G1894" s="5" t="s">
        <v>4604</v>
      </c>
      <c r="H1894" s="5" t="s">
        <v>163</v>
      </c>
      <c r="I1894" s="5" t="s">
        <v>84</v>
      </c>
      <c r="J1894" s="5" t="s">
        <v>91</v>
      </c>
      <c r="K1894" s="5" t="s">
        <v>114</v>
      </c>
      <c r="L1894" s="5" t="s">
        <v>97</v>
      </c>
      <c r="M1894" s="5" t="s">
        <v>157</v>
      </c>
      <c r="N1894" s="5" t="s">
        <v>150</v>
      </c>
      <c r="O1894" s="5" t="s">
        <v>449</v>
      </c>
      <c r="P1894" s="5" t="s">
        <v>455</v>
      </c>
      <c r="Q1894" s="5" t="s">
        <v>114</v>
      </c>
      <c r="R1894" s="5" t="s">
        <v>337</v>
      </c>
      <c r="S1894" s="5" t="s">
        <v>128</v>
      </c>
      <c r="T1894" s="5" t="s">
        <v>165</v>
      </c>
      <c r="U1894" s="5" t="s">
        <v>95</v>
      </c>
      <c r="V1894" s="5" t="s">
        <v>185</v>
      </c>
      <c r="W1894" s="5" t="s">
        <v>257</v>
      </c>
      <c r="X1894" s="5" t="s">
        <v>785</v>
      </c>
      <c r="Y1894" s="5" t="n">
        <v>3</v>
      </c>
      <c r="Z1894" s="5" t="n">
        <v>0</v>
      </c>
      <c r="AA1894" s="5" t="str">
        <f aca="false">IF(Y1894&gt;Z1894,"Win",IF(Y1894&lt;Z1894,"Loss","Draw"))</f>
        <v>Win</v>
      </c>
      <c r="AB1894" s="5" t="s">
        <v>98</v>
      </c>
      <c r="AC1894" s="5" t="s">
        <v>98</v>
      </c>
      <c r="AD1894" s="5" t="s">
        <v>4602</v>
      </c>
      <c r="AE1894" s="5" t="s">
        <v>4605</v>
      </c>
      <c r="AF1894" s="5" t="str">
        <f aca="false">IF(AD1894&lt;AE1894,AD1894,AE1894)</f>
        <v>Archers, Electro Spirit, Elixir Collector, Fire Spirit, Giant Snowball, Goblins, Ronin, X-Bow</v>
      </c>
      <c r="AG1894" s="5" t="str">
        <f aca="false">IF(AD1894&lt;AE1894,AE1894,AD1894)</f>
        <v>Barbarian Barrel, Boss Bandit, Executioner, Freeze, Giant Snowball, Golden Knight, Hog Rider, Hunter</v>
      </c>
      <c r="AH1894" s="5" t="str">
        <f aca="false">IF(AD1894=AF1894,AA1894,IF(AA1894="Win","Loss",IF(AA1894="Loss","Win","Draw")))</f>
        <v>Win</v>
      </c>
      <c r="AI1894" s="5" t="s">
        <v>102</v>
      </c>
    </row>
    <row r="1895" customFormat="false" ht="15" hidden="false" customHeight="true" outlineLevel="0" collapsed="false">
      <c r="A1895" s="5" t="s">
        <v>4606</v>
      </c>
      <c r="B1895" s="5" t="n">
        <v>1</v>
      </c>
      <c r="C1895" s="5" t="s">
        <v>547</v>
      </c>
      <c r="D1895" s="5" t="s">
        <v>548</v>
      </c>
      <c r="E1895" s="5" t="s">
        <v>4607</v>
      </c>
      <c r="F1895" s="5" t="s">
        <v>4608</v>
      </c>
      <c r="G1895" s="5" t="s">
        <v>4609</v>
      </c>
      <c r="H1895" s="5" t="s">
        <v>163</v>
      </c>
      <c r="I1895" s="5" t="s">
        <v>137</v>
      </c>
      <c r="J1895" s="5" t="s">
        <v>151</v>
      </c>
      <c r="K1895" s="5" t="s">
        <v>114</v>
      </c>
      <c r="L1895" s="5" t="s">
        <v>116</v>
      </c>
      <c r="M1895" s="5" t="s">
        <v>126</v>
      </c>
      <c r="N1895" s="5" t="s">
        <v>157</v>
      </c>
      <c r="O1895" s="5" t="s">
        <v>87</v>
      </c>
      <c r="P1895" s="5" t="s">
        <v>242</v>
      </c>
      <c r="Q1895" s="5" t="s">
        <v>185</v>
      </c>
      <c r="R1895" s="5" t="s">
        <v>337</v>
      </c>
      <c r="S1895" s="5" t="s">
        <v>114</v>
      </c>
      <c r="T1895" s="5" t="s">
        <v>223</v>
      </c>
      <c r="U1895" s="5" t="s">
        <v>97</v>
      </c>
      <c r="V1895" s="5" t="s">
        <v>85</v>
      </c>
      <c r="W1895" s="5" t="s">
        <v>242</v>
      </c>
      <c r="X1895" s="5" t="s">
        <v>126</v>
      </c>
      <c r="Y1895" s="5" t="n">
        <v>0</v>
      </c>
      <c r="Z1895" s="5" t="n">
        <v>1</v>
      </c>
      <c r="AA1895" s="5" t="str">
        <f aca="false">IF(Y1895&gt;Z1895,"Win",IF(Y1895&lt;Z1895,"Loss","Draw"))</f>
        <v>Loss</v>
      </c>
      <c r="AB1895" s="5" t="s">
        <v>98</v>
      </c>
      <c r="AC1895" s="5" t="s">
        <v>99</v>
      </c>
      <c r="AD1895" s="5" t="s">
        <v>2586</v>
      </c>
      <c r="AE1895" s="5" t="s">
        <v>3724</v>
      </c>
      <c r="AF1895" s="5" t="str">
        <f aca="false">IF(AD1895&lt;AE1895,AD1895,AE1895)</f>
        <v>Bomber, Boss Bandit, Executioner, Giant Snowball, Lightning, Ram Rider, Ronin, Skeletons</v>
      </c>
      <c r="AG1895" s="5" t="str">
        <f aca="false">IF(AD1895&lt;AE1895,AE1895,AD1895)</f>
        <v>Bomber, Fire Spirit, Giant Snowball, Goblin Drill, Mighty Miner, Poison, Skeletons, Tesla</v>
      </c>
      <c r="AH1895" s="5" t="str">
        <f aca="false">IF(AD1895=AF1895,AA1895,IF(AA1895="Win","Loss",IF(AA1895="Loss","Win","Draw")))</f>
        <v>Win</v>
      </c>
      <c r="AI1895" s="5" t="s">
        <v>102</v>
      </c>
    </row>
    <row r="1896" customFormat="false" ht="15" hidden="false" customHeight="true" outlineLevel="0" collapsed="false">
      <c r="A1896" s="5" t="s">
        <v>4606</v>
      </c>
      <c r="B1896" s="5" t="n">
        <v>2</v>
      </c>
      <c r="C1896" s="5" t="s">
        <v>547</v>
      </c>
      <c r="D1896" s="5" t="s">
        <v>548</v>
      </c>
      <c r="E1896" s="5" t="s">
        <v>4607</v>
      </c>
      <c r="F1896" s="5" t="s">
        <v>4608</v>
      </c>
      <c r="G1896" s="5" t="s">
        <v>4610</v>
      </c>
      <c r="H1896" s="5" t="s">
        <v>163</v>
      </c>
      <c r="I1896" s="5" t="s">
        <v>82</v>
      </c>
      <c r="J1896" s="5" t="s">
        <v>194</v>
      </c>
      <c r="K1896" s="5" t="s">
        <v>153</v>
      </c>
      <c r="L1896" s="5" t="s">
        <v>89</v>
      </c>
      <c r="M1896" s="5" t="s">
        <v>150</v>
      </c>
      <c r="N1896" s="5" t="s">
        <v>97</v>
      </c>
      <c r="O1896" s="5" t="s">
        <v>85</v>
      </c>
      <c r="P1896" s="5" t="s">
        <v>88</v>
      </c>
      <c r="Q1896" s="5" t="s">
        <v>109</v>
      </c>
      <c r="R1896" s="5" t="s">
        <v>323</v>
      </c>
      <c r="S1896" s="5" t="s">
        <v>141</v>
      </c>
      <c r="T1896" s="5" t="s">
        <v>306</v>
      </c>
      <c r="U1896" s="5" t="s">
        <v>130</v>
      </c>
      <c r="V1896" s="5" t="s">
        <v>440</v>
      </c>
      <c r="W1896" s="5" t="s">
        <v>651</v>
      </c>
      <c r="X1896" s="5" t="s">
        <v>178</v>
      </c>
      <c r="Y1896" s="5" t="n">
        <v>2</v>
      </c>
      <c r="Z1896" s="5" t="n">
        <v>1</v>
      </c>
      <c r="AA1896" s="5" t="str">
        <f aca="false">IF(Y1896&gt;Z1896,"Win",IF(Y1896&lt;Z1896,"Loss","Draw"))</f>
        <v>Win</v>
      </c>
      <c r="AB1896" s="5" t="s">
        <v>98</v>
      </c>
      <c r="AC1896" s="5" t="s">
        <v>99</v>
      </c>
      <c r="AD1896" s="5" t="s">
        <v>3353</v>
      </c>
      <c r="AE1896" s="5" t="s">
        <v>4611</v>
      </c>
      <c r="AF1896" s="5" t="str">
        <f aca="false">IF(AD1896&lt;AE1896,AD1896,AE1896)</f>
        <v>Archer Queen, Berserker, Cannon, Electro Spirit, Lightning, Ronin, Royal Hogs, The Log</v>
      </c>
      <c r="AG1896" s="5" t="str">
        <f aca="false">IF(AD1896&lt;AE1896,AE1896,AD1896)</f>
        <v>Arrows, Golem, Lumberjack, Mini P.E.K.K.A, Night Witch, Phoenix, Void, Zap</v>
      </c>
      <c r="AH1896" s="5" t="str">
        <f aca="false">IF(AD1896=AF1896,AA1896,IF(AA1896="Win","Loss",IF(AA1896="Loss","Win","Draw")))</f>
        <v>Win</v>
      </c>
      <c r="AI1896" s="5" t="s">
        <v>102</v>
      </c>
    </row>
    <row r="1897" customFormat="false" ht="15" hidden="false" customHeight="true" outlineLevel="0" collapsed="false">
      <c r="A1897" s="5" t="s">
        <v>4606</v>
      </c>
      <c r="B1897" s="5" t="n">
        <v>3</v>
      </c>
      <c r="C1897" s="5" t="s">
        <v>547</v>
      </c>
      <c r="D1897" s="5" t="s">
        <v>548</v>
      </c>
      <c r="E1897" s="5" t="s">
        <v>4607</v>
      </c>
      <c r="F1897" s="5" t="s">
        <v>4608</v>
      </c>
      <c r="G1897" s="5" t="s">
        <v>4612</v>
      </c>
      <c r="H1897" s="5" t="s">
        <v>163</v>
      </c>
      <c r="I1897" s="5" t="s">
        <v>141</v>
      </c>
      <c r="J1897" s="5" t="s">
        <v>95</v>
      </c>
      <c r="K1897" s="5" t="s">
        <v>107</v>
      </c>
      <c r="L1897" s="5" t="s">
        <v>178</v>
      </c>
      <c r="M1897" s="5" t="s">
        <v>93</v>
      </c>
      <c r="N1897" s="5" t="s">
        <v>177</v>
      </c>
      <c r="O1897" s="5" t="s">
        <v>143</v>
      </c>
      <c r="P1897" s="5" t="s">
        <v>118</v>
      </c>
      <c r="Q1897" s="5" t="s">
        <v>208</v>
      </c>
      <c r="R1897" s="5" t="s">
        <v>139</v>
      </c>
      <c r="S1897" s="5" t="s">
        <v>188</v>
      </c>
      <c r="T1897" s="5" t="s">
        <v>112</v>
      </c>
      <c r="U1897" s="5" t="s">
        <v>88</v>
      </c>
      <c r="V1897" s="5" t="s">
        <v>294</v>
      </c>
      <c r="W1897" s="5" t="s">
        <v>93</v>
      </c>
      <c r="X1897" s="5" t="s">
        <v>110</v>
      </c>
      <c r="Y1897" s="5" t="n">
        <v>1</v>
      </c>
      <c r="Z1897" s="5" t="n">
        <v>0</v>
      </c>
      <c r="AA1897" s="5" t="str">
        <f aca="false">IF(Y1897&gt;Z1897,"Win",IF(Y1897&lt;Z1897,"Loss","Draw"))</f>
        <v>Win</v>
      </c>
      <c r="AB1897" s="5" t="s">
        <v>98</v>
      </c>
      <c r="AC1897" s="5" t="s">
        <v>99</v>
      </c>
      <c r="AD1897" s="5" t="s">
        <v>4613</v>
      </c>
      <c r="AE1897" s="5" t="s">
        <v>4614</v>
      </c>
      <c r="AF1897" s="5" t="str">
        <f aca="false">IF(AD1897&lt;AE1897,AD1897,AE1897)</f>
        <v>Barbarian Barrel, Fireball, Goblin Cage, Heal Spirit, Ice Spirit, Lumberjack, Phoenix, Royal Giant</v>
      </c>
      <c r="AG1897" s="5" t="str">
        <f aca="false">IF(AD1897&lt;AE1897,AE1897,AD1897)</f>
        <v>Berserker, Fireball, Lava Hound, Mega Minion, Spirit Empress, Tombstone, Valkyrie, Vines</v>
      </c>
      <c r="AH1897" s="5" t="str">
        <f aca="false">IF(AD1897=AF1897,AA1897,IF(AA1897="Win","Loss",IF(AA1897="Loss","Win","Draw")))</f>
        <v>Win</v>
      </c>
      <c r="AI1897" s="5" t="s">
        <v>102</v>
      </c>
    </row>
    <row r="1898" customFormat="false" ht="15" hidden="false" customHeight="true" outlineLevel="0" collapsed="false">
      <c r="A1898" s="5" t="s">
        <v>4615</v>
      </c>
      <c r="B1898" s="5" t="n">
        <v>1</v>
      </c>
      <c r="C1898" s="5" t="s">
        <v>547</v>
      </c>
      <c r="D1898" s="5" t="s">
        <v>548</v>
      </c>
      <c r="E1898" s="5" t="s">
        <v>4616</v>
      </c>
      <c r="F1898" s="5" t="s">
        <v>4617</v>
      </c>
      <c r="G1898" s="5" t="s">
        <v>4618</v>
      </c>
      <c r="H1898" s="5" t="s">
        <v>163</v>
      </c>
      <c r="I1898" s="5" t="s">
        <v>84</v>
      </c>
      <c r="J1898" s="5" t="s">
        <v>108</v>
      </c>
      <c r="K1898" s="5" t="s">
        <v>114</v>
      </c>
      <c r="L1898" s="5" t="s">
        <v>118</v>
      </c>
      <c r="M1898" s="5" t="s">
        <v>138</v>
      </c>
      <c r="N1898" s="5" t="s">
        <v>115</v>
      </c>
      <c r="O1898" s="5" t="s">
        <v>116</v>
      </c>
      <c r="P1898" s="5" t="s">
        <v>119</v>
      </c>
      <c r="Q1898" s="5" t="s">
        <v>177</v>
      </c>
      <c r="R1898" s="5" t="s">
        <v>83</v>
      </c>
      <c r="S1898" s="5" t="s">
        <v>257</v>
      </c>
      <c r="T1898" s="5" t="s">
        <v>150</v>
      </c>
      <c r="U1898" s="5" t="s">
        <v>215</v>
      </c>
      <c r="V1898" s="5" t="s">
        <v>126</v>
      </c>
      <c r="W1898" s="5" t="s">
        <v>93</v>
      </c>
      <c r="X1898" s="5" t="s">
        <v>89</v>
      </c>
      <c r="Y1898" s="5" t="n">
        <v>1</v>
      </c>
      <c r="Z1898" s="5" t="n">
        <v>0</v>
      </c>
      <c r="AA1898" s="5" t="str">
        <f aca="false">IF(Y1898&gt;Z1898,"Win",IF(Y1898&lt;Z1898,"Loss","Draw"))</f>
        <v>Win</v>
      </c>
      <c r="AB1898" s="5" t="s">
        <v>98</v>
      </c>
      <c r="AC1898" s="5" t="s">
        <v>99</v>
      </c>
      <c r="AD1898" s="5" t="s">
        <v>984</v>
      </c>
      <c r="AE1898" s="5" t="s">
        <v>259</v>
      </c>
      <c r="AF1898" s="5" t="str">
        <f aca="false">IF(AD1898&lt;AE1898,AD1898,AE1898)</f>
        <v>Archers, Dark Prince, Giant Snowball, Goblin Demolisher, Goblin Hut, Graveyard, Ice Spirit, Poison</v>
      </c>
      <c r="AG1898" s="5" t="str">
        <f aca="false">IF(AD1898&lt;AE1898,AE1898,AD1898)</f>
        <v>Electro Spirit, Fireball, Fisherman, Hunter, Monk, Royal Giant, Skeletons, The Log</v>
      </c>
      <c r="AH1898" s="5" t="str">
        <f aca="false">IF(AD1898=AF1898,AA1898,IF(AA1898="Win","Loss",IF(AA1898="Loss","Win","Draw")))</f>
        <v>Win</v>
      </c>
      <c r="AI1898" s="5" t="s">
        <v>102</v>
      </c>
    </row>
    <row r="1899" customFormat="false" ht="15" hidden="false" customHeight="true" outlineLevel="0" collapsed="false">
      <c r="A1899" s="5" t="s">
        <v>4615</v>
      </c>
      <c r="B1899" s="5" t="n">
        <v>2</v>
      </c>
      <c r="C1899" s="5" t="s">
        <v>547</v>
      </c>
      <c r="D1899" s="5" t="s">
        <v>548</v>
      </c>
      <c r="E1899" s="5" t="s">
        <v>4616</v>
      </c>
      <c r="F1899" s="5" t="s">
        <v>4617</v>
      </c>
      <c r="G1899" s="5" t="s">
        <v>4619</v>
      </c>
      <c r="H1899" s="5" t="s">
        <v>163</v>
      </c>
      <c r="I1899" s="5" t="s">
        <v>153</v>
      </c>
      <c r="J1899" s="5" t="s">
        <v>202</v>
      </c>
      <c r="K1899" s="5" t="s">
        <v>82</v>
      </c>
      <c r="L1899" s="5" t="s">
        <v>150</v>
      </c>
      <c r="M1899" s="5" t="s">
        <v>95</v>
      </c>
      <c r="N1899" s="5" t="s">
        <v>85</v>
      </c>
      <c r="O1899" s="5" t="s">
        <v>126</v>
      </c>
      <c r="P1899" s="5" t="s">
        <v>86</v>
      </c>
      <c r="Q1899" s="5" t="s">
        <v>84</v>
      </c>
      <c r="R1899" s="5" t="s">
        <v>108</v>
      </c>
      <c r="S1899" s="5" t="s">
        <v>114</v>
      </c>
      <c r="T1899" s="5" t="s">
        <v>118</v>
      </c>
      <c r="U1899" s="5" t="s">
        <v>138</v>
      </c>
      <c r="V1899" s="5" t="s">
        <v>115</v>
      </c>
      <c r="W1899" s="5" t="s">
        <v>116</v>
      </c>
      <c r="X1899" s="5" t="s">
        <v>119</v>
      </c>
      <c r="Y1899" s="5" t="n">
        <v>1</v>
      </c>
      <c r="Z1899" s="5" t="n">
        <v>0</v>
      </c>
      <c r="AA1899" s="5" t="str">
        <f aca="false">IF(Y1899&gt;Z1899,"Win",IF(Y1899&lt;Z1899,"Loss","Draw"))</f>
        <v>Win</v>
      </c>
      <c r="AB1899" s="5" t="s">
        <v>98</v>
      </c>
      <c r="AC1899" s="5" t="s">
        <v>99</v>
      </c>
      <c r="AD1899" s="5" t="s">
        <v>4620</v>
      </c>
      <c r="AE1899" s="5" t="s">
        <v>984</v>
      </c>
      <c r="AF1899" s="5" t="str">
        <f aca="false">IF(AD1899&lt;AE1899,AD1899,AE1899)</f>
        <v>Archers, Dark Prince, Giant Snowball, Goblin Demolisher, Goblin Hut, Graveyard, Ice Spirit, Poison</v>
      </c>
      <c r="AG1899" s="5" t="str">
        <f aca="false">IF(AD1899&lt;AE1899,AE1899,AD1899)</f>
        <v>Barbarian Barrel, Cannon, Electro Spirit, Lightning, Magic Archer, Royal Hogs, Skeleton Dragons, Skeletons</v>
      </c>
      <c r="AH1899" s="5" t="str">
        <f aca="false">IF(AD1899=AF1899,AA1899,IF(AA1899="Win","Loss",IF(AA1899="Loss","Win","Draw")))</f>
        <v>Loss</v>
      </c>
      <c r="AI1899" s="5" t="s">
        <v>102</v>
      </c>
    </row>
    <row r="1900" customFormat="false" ht="15" hidden="false" customHeight="true" outlineLevel="0" collapsed="false">
      <c r="A1900" s="5" t="s">
        <v>4621</v>
      </c>
      <c r="B1900" s="5" t="n">
        <v>1</v>
      </c>
      <c r="C1900" s="5" t="s">
        <v>547</v>
      </c>
      <c r="D1900" s="5" t="s">
        <v>548</v>
      </c>
      <c r="E1900" s="5" t="s">
        <v>4622</v>
      </c>
      <c r="F1900" s="5" t="s">
        <v>4623</v>
      </c>
      <c r="G1900" s="5" t="s">
        <v>4624</v>
      </c>
      <c r="H1900" s="5" t="s">
        <v>163</v>
      </c>
      <c r="I1900" s="5" t="s">
        <v>84</v>
      </c>
      <c r="J1900" s="5" t="s">
        <v>108</v>
      </c>
      <c r="K1900" s="5" t="s">
        <v>87</v>
      </c>
      <c r="L1900" s="5" t="s">
        <v>126</v>
      </c>
      <c r="M1900" s="5" t="s">
        <v>118</v>
      </c>
      <c r="N1900" s="5" t="s">
        <v>116</v>
      </c>
      <c r="O1900" s="5" t="s">
        <v>115</v>
      </c>
      <c r="P1900" s="5" t="s">
        <v>204</v>
      </c>
      <c r="Q1900" s="5" t="s">
        <v>185</v>
      </c>
      <c r="R1900" s="5" t="s">
        <v>186</v>
      </c>
      <c r="S1900" s="5" t="s">
        <v>114</v>
      </c>
      <c r="T1900" s="5" t="s">
        <v>173</v>
      </c>
      <c r="U1900" s="5" t="s">
        <v>117</v>
      </c>
      <c r="V1900" s="5" t="s">
        <v>153</v>
      </c>
      <c r="W1900" s="5" t="s">
        <v>111</v>
      </c>
      <c r="X1900" s="5" t="s">
        <v>187</v>
      </c>
      <c r="Y1900" s="5" t="n">
        <v>1</v>
      </c>
      <c r="Z1900" s="5" t="n">
        <v>0</v>
      </c>
      <c r="AA1900" s="5" t="str">
        <f aca="false">IF(Y1900&gt;Z1900,"Win",IF(Y1900&lt;Z1900,"Loss","Draw"))</f>
        <v>Win</v>
      </c>
      <c r="AB1900" s="5" t="s">
        <v>98</v>
      </c>
      <c r="AC1900" s="5" t="s">
        <v>99</v>
      </c>
      <c r="AD1900" s="5" t="s">
        <v>4625</v>
      </c>
      <c r="AE1900" s="5" t="s">
        <v>4626</v>
      </c>
      <c r="AF1900" s="5" t="str">
        <f aca="false">IF(AD1900&lt;AE1900,AD1900,AE1900)</f>
        <v>Archers, Dark Prince, Graveyard, Ice Spirit, Poison, Royal Delivery, Skeletons, Tesla</v>
      </c>
      <c r="AG1900" s="5" t="str">
        <f aca="false">IF(AD1900&lt;AE1900,AE1900,AD1900)</f>
        <v>Balloon, Cannon, Executioner, Giant Skeleton, Giant Snowball, Miner, Tornado, Zappies</v>
      </c>
      <c r="AH1900" s="5" t="str">
        <f aca="false">IF(AD1900=AF1900,AA1900,IF(AA1900="Win","Loss",IF(AA1900="Loss","Win","Draw")))</f>
        <v>Win</v>
      </c>
      <c r="AI1900" s="5" t="s">
        <v>102</v>
      </c>
    </row>
    <row r="1901" customFormat="false" ht="15" hidden="false" customHeight="true" outlineLevel="0" collapsed="false">
      <c r="A1901" s="5" t="s">
        <v>4621</v>
      </c>
      <c r="B1901" s="5" t="n">
        <v>2</v>
      </c>
      <c r="C1901" s="5" t="s">
        <v>547</v>
      </c>
      <c r="D1901" s="5" t="s">
        <v>548</v>
      </c>
      <c r="E1901" s="5" t="s">
        <v>4622</v>
      </c>
      <c r="F1901" s="5" t="s">
        <v>4623</v>
      </c>
      <c r="G1901" s="5" t="s">
        <v>4627</v>
      </c>
      <c r="H1901" s="5" t="s">
        <v>163</v>
      </c>
      <c r="I1901" s="5" t="s">
        <v>177</v>
      </c>
      <c r="J1901" s="5" t="s">
        <v>83</v>
      </c>
      <c r="K1901" s="5" t="s">
        <v>219</v>
      </c>
      <c r="L1901" s="5" t="s">
        <v>327</v>
      </c>
      <c r="M1901" s="5" t="s">
        <v>150</v>
      </c>
      <c r="N1901" s="5" t="s">
        <v>215</v>
      </c>
      <c r="O1901" s="5" t="s">
        <v>93</v>
      </c>
      <c r="P1901" s="5" t="s">
        <v>113</v>
      </c>
      <c r="Q1901" s="5" t="s">
        <v>284</v>
      </c>
      <c r="R1901" s="5" t="s">
        <v>219</v>
      </c>
      <c r="S1901" s="5" t="s">
        <v>124</v>
      </c>
      <c r="T1901" s="5" t="s">
        <v>129</v>
      </c>
      <c r="U1901" s="5" t="s">
        <v>223</v>
      </c>
      <c r="V1901" s="5" t="s">
        <v>93</v>
      </c>
      <c r="W1901" s="5" t="s">
        <v>109</v>
      </c>
      <c r="X1901" s="5" t="s">
        <v>131</v>
      </c>
      <c r="Y1901" s="5" t="n">
        <v>0</v>
      </c>
      <c r="Z1901" s="5" t="n">
        <v>1</v>
      </c>
      <c r="AA1901" s="5" t="str">
        <f aca="false">IF(Y1901&gt;Z1901,"Win",IF(Y1901&lt;Z1901,"Loss","Draw"))</f>
        <v>Loss</v>
      </c>
      <c r="AB1901" s="5" t="s">
        <v>98</v>
      </c>
      <c r="AC1901" s="5" t="s">
        <v>99</v>
      </c>
      <c r="AD1901" s="5" t="s">
        <v>4628</v>
      </c>
      <c r="AE1901" s="5" t="s">
        <v>4629</v>
      </c>
      <c r="AF1901" s="5" t="str">
        <f aca="false">IF(AD1901&lt;AE1901,AD1901,AE1901)</f>
        <v>Bandit, Fireball, Inferno Dragon, Mega Knight, Ram Rider, Royal Ghost, Wizard, Zap</v>
      </c>
      <c r="AG1901" s="5" t="str">
        <f aca="false">IF(AD1901&lt;AE1901,AE1901,AD1901)</f>
        <v>Electro Spirit, Fireball, Fisherman, Furnace, Monk, Rage, Royal Giant, Wizard</v>
      </c>
      <c r="AH1901" s="5" t="str">
        <f aca="false">IF(AD1901=AF1901,AA1901,IF(AA1901="Win","Loss",IF(AA1901="Loss","Win","Draw")))</f>
        <v>Win</v>
      </c>
      <c r="AI1901" s="5" t="s">
        <v>102</v>
      </c>
    </row>
    <row r="1902" customFormat="false" ht="15" hidden="false" customHeight="true" outlineLevel="0" collapsed="false">
      <c r="A1902" s="5" t="s">
        <v>4621</v>
      </c>
      <c r="B1902" s="5" t="n">
        <v>3</v>
      </c>
      <c r="C1902" s="5" t="s">
        <v>547</v>
      </c>
      <c r="D1902" s="5" t="s">
        <v>548</v>
      </c>
      <c r="E1902" s="5" t="s">
        <v>4622</v>
      </c>
      <c r="F1902" s="5" t="s">
        <v>4623</v>
      </c>
      <c r="G1902" s="5" t="s">
        <v>4630</v>
      </c>
      <c r="H1902" s="5" t="s">
        <v>163</v>
      </c>
      <c r="I1902" s="5" t="s">
        <v>201</v>
      </c>
      <c r="J1902" s="5" t="s">
        <v>202</v>
      </c>
      <c r="K1902" s="5" t="s">
        <v>233</v>
      </c>
      <c r="L1902" s="5" t="s">
        <v>111</v>
      </c>
      <c r="M1902" s="5" t="s">
        <v>234</v>
      </c>
      <c r="N1902" s="5" t="s">
        <v>157</v>
      </c>
      <c r="O1902" s="5" t="s">
        <v>88</v>
      </c>
      <c r="P1902" s="5" t="s">
        <v>89</v>
      </c>
      <c r="Q1902" s="5" t="s">
        <v>90</v>
      </c>
      <c r="R1902" s="5" t="s">
        <v>123</v>
      </c>
      <c r="S1902" s="5" t="s">
        <v>92</v>
      </c>
      <c r="T1902" s="5" t="s">
        <v>85</v>
      </c>
      <c r="U1902" s="5" t="s">
        <v>96</v>
      </c>
      <c r="V1902" s="5" t="s">
        <v>91</v>
      </c>
      <c r="W1902" s="5" t="s">
        <v>95</v>
      </c>
      <c r="X1902" s="5" t="s">
        <v>125</v>
      </c>
      <c r="Y1902" s="5" t="n">
        <v>1</v>
      </c>
      <c r="Z1902" s="5" t="n">
        <v>2</v>
      </c>
      <c r="AA1902" s="5" t="str">
        <f aca="false">IF(Y1902&gt;Z1902,"Win",IF(Y1902&lt;Z1902,"Loss","Draw"))</f>
        <v>Loss</v>
      </c>
      <c r="AB1902" s="5" t="s">
        <v>98</v>
      </c>
      <c r="AC1902" s="5" t="s">
        <v>99</v>
      </c>
      <c r="AD1902" s="5" t="s">
        <v>1858</v>
      </c>
      <c r="AE1902" s="5" t="s">
        <v>4631</v>
      </c>
      <c r="AF1902" s="5" t="str">
        <f aca="false">IF(AD1902&lt;AE1902,AD1902,AE1902)</f>
        <v>Barbarian Barrel, Cannon Cart, Goblins, Goblinstein, Lightning, Minions, Mortar, Skeleton Barrel</v>
      </c>
      <c r="AG1902" s="5" t="str">
        <f aca="false">IF(AD1902&lt;AE1902,AE1902,AD1902)</f>
        <v>Bats, Berserker, Bomb Tower, Fire Spirit, Magic Archer, Miner, The Log, Wall Breakers</v>
      </c>
      <c r="AH1902" s="5" t="str">
        <f aca="false">IF(AD1902=AF1902,AA1902,IF(AA1902="Win","Loss",IF(AA1902="Loss","Win","Draw")))</f>
        <v>Win</v>
      </c>
      <c r="AI1902" s="5" t="s">
        <v>102</v>
      </c>
    </row>
    <row r="1903" customFormat="false" ht="15" hidden="false" customHeight="true" outlineLevel="0" collapsed="false">
      <c r="A1903" s="5" t="s">
        <v>4632</v>
      </c>
      <c r="B1903" s="5" t="n">
        <v>1</v>
      </c>
      <c r="C1903" s="5" t="s">
        <v>547</v>
      </c>
      <c r="D1903" s="5" t="s">
        <v>548</v>
      </c>
      <c r="E1903" s="5" t="s">
        <v>3746</v>
      </c>
      <c r="F1903" s="5" t="s">
        <v>3747</v>
      </c>
      <c r="G1903" s="5" t="s">
        <v>4633</v>
      </c>
      <c r="H1903" s="5" t="s">
        <v>352</v>
      </c>
      <c r="I1903" s="5" t="s">
        <v>284</v>
      </c>
      <c r="J1903" s="5" t="s">
        <v>186</v>
      </c>
      <c r="K1903" s="5" t="s">
        <v>152</v>
      </c>
      <c r="L1903" s="5" t="s">
        <v>785</v>
      </c>
      <c r="M1903" s="5" t="s">
        <v>158</v>
      </c>
      <c r="N1903" s="5" t="s">
        <v>241</v>
      </c>
      <c r="O1903" s="5" t="s">
        <v>187</v>
      </c>
      <c r="P1903" s="5" t="s">
        <v>95</v>
      </c>
      <c r="Q1903" s="5" t="s">
        <v>152</v>
      </c>
      <c r="R1903" s="5" t="s">
        <v>128</v>
      </c>
      <c r="S1903" s="5" t="s">
        <v>84</v>
      </c>
      <c r="T1903" s="5" t="s">
        <v>223</v>
      </c>
      <c r="U1903" s="5" t="s">
        <v>129</v>
      </c>
      <c r="V1903" s="5" t="s">
        <v>130</v>
      </c>
      <c r="W1903" s="5" t="s">
        <v>327</v>
      </c>
      <c r="X1903" s="5" t="s">
        <v>131</v>
      </c>
      <c r="Y1903" s="5" t="n">
        <v>1</v>
      </c>
      <c r="Z1903" s="5" t="n">
        <v>0</v>
      </c>
      <c r="AA1903" s="5" t="str">
        <f aca="false">IF(Y1903&gt;Z1903,"Win",IF(Y1903&lt;Z1903,"Loss","Draw"))</f>
        <v>Win</v>
      </c>
      <c r="AB1903" s="5" t="s">
        <v>98</v>
      </c>
      <c r="AC1903" s="5" t="s">
        <v>99</v>
      </c>
      <c r="AD1903" s="5" t="s">
        <v>1241</v>
      </c>
      <c r="AE1903" s="5" t="s">
        <v>4634</v>
      </c>
      <c r="AF1903" s="5" t="str">
        <f aca="false">IF(AD1903&lt;AE1903,AD1903,AE1903)</f>
        <v>Archers, Arrows, Baby Dragon, Bandit, Golden Knight, Mega Knight, Rage, Ram Rider</v>
      </c>
      <c r="AG1903" s="5" t="str">
        <f aca="false">IF(AD1903&lt;AE1903,AE1903,AD1903)</f>
        <v>Baby Dragon, Balloon, Barbarian Barrel, Bowler, Freeze, Inferno Dragon, Knight, Tornado</v>
      </c>
      <c r="AH1903" s="5" t="str">
        <f aca="false">IF(AD1903=AF1903,AA1903,IF(AA1903="Win","Loss",IF(AA1903="Loss","Win","Draw")))</f>
        <v>Loss</v>
      </c>
      <c r="AI1903" s="5" t="s">
        <v>102</v>
      </c>
    </row>
    <row r="1904" customFormat="false" ht="15" hidden="false" customHeight="true" outlineLevel="0" collapsed="false">
      <c r="A1904" s="5" t="s">
        <v>4632</v>
      </c>
      <c r="B1904" s="5" t="n">
        <v>2</v>
      </c>
      <c r="C1904" s="5" t="s">
        <v>547</v>
      </c>
      <c r="D1904" s="5" t="s">
        <v>548</v>
      </c>
      <c r="E1904" s="5" t="s">
        <v>3746</v>
      </c>
      <c r="F1904" s="5" t="s">
        <v>3747</v>
      </c>
      <c r="G1904" s="5" t="s">
        <v>4635</v>
      </c>
      <c r="H1904" s="5" t="s">
        <v>352</v>
      </c>
      <c r="I1904" s="5" t="s">
        <v>114</v>
      </c>
      <c r="J1904" s="5" t="s">
        <v>108</v>
      </c>
      <c r="K1904" s="5" t="s">
        <v>137</v>
      </c>
      <c r="L1904" s="5" t="s">
        <v>242</v>
      </c>
      <c r="M1904" s="5" t="s">
        <v>157</v>
      </c>
      <c r="N1904" s="5" t="s">
        <v>126</v>
      </c>
      <c r="O1904" s="5" t="s">
        <v>209</v>
      </c>
      <c r="P1904" s="5" t="s">
        <v>116</v>
      </c>
      <c r="Q1904" s="5" t="s">
        <v>172</v>
      </c>
      <c r="R1904" s="5" t="s">
        <v>158</v>
      </c>
      <c r="S1904" s="5" t="s">
        <v>109</v>
      </c>
      <c r="T1904" s="5" t="s">
        <v>115</v>
      </c>
      <c r="U1904" s="5" t="s">
        <v>447</v>
      </c>
      <c r="V1904" s="5" t="s">
        <v>440</v>
      </c>
      <c r="W1904" s="5" t="s">
        <v>193</v>
      </c>
      <c r="X1904" s="5" t="s">
        <v>651</v>
      </c>
      <c r="Y1904" s="5" t="n">
        <v>1</v>
      </c>
      <c r="Z1904" s="5" t="n">
        <v>0</v>
      </c>
      <c r="AA1904" s="5" t="str">
        <f aca="false">IF(Y1904&gt;Z1904,"Win",IF(Y1904&lt;Z1904,"Loss","Draw"))</f>
        <v>Win</v>
      </c>
      <c r="AB1904" s="5" t="s">
        <v>98</v>
      </c>
      <c r="AC1904" s="5" t="s">
        <v>99</v>
      </c>
      <c r="AD1904" s="5" t="s">
        <v>4636</v>
      </c>
      <c r="AE1904" s="5" t="s">
        <v>4637</v>
      </c>
      <c r="AF1904" s="5" t="str">
        <f aca="false">IF(AD1904&lt;AE1904,AD1904,AE1904)</f>
        <v>Bomber, Dark Prince, Fire Spirit, Giant Snowball, Goblin Drill, Inferno Tower, Poison, Skeletons</v>
      </c>
      <c r="AG1904" s="5" t="str">
        <f aca="false">IF(AD1904&lt;AE1904,AE1904,AD1904)</f>
        <v>Bowler, Giant, Graveyard, Guards, Musketeer, Night Witch, Void, Zap</v>
      </c>
      <c r="AH1904" s="5" t="str">
        <f aca="false">IF(AD1904=AF1904,AA1904,IF(AA1904="Win","Loss",IF(AA1904="Loss","Win","Draw")))</f>
        <v>Win</v>
      </c>
      <c r="AI1904" s="5" t="s">
        <v>102</v>
      </c>
    </row>
    <row r="1905" customFormat="false" ht="15" hidden="false" customHeight="true" outlineLevel="0" collapsed="false">
      <c r="A1905" s="5" t="s">
        <v>4638</v>
      </c>
      <c r="B1905" s="5" t="n">
        <v>1</v>
      </c>
      <c r="C1905" s="5" t="s">
        <v>547</v>
      </c>
      <c r="D1905" s="5" t="s">
        <v>548</v>
      </c>
      <c r="E1905" s="5" t="s">
        <v>4639</v>
      </c>
      <c r="F1905" s="5" t="s">
        <v>4640</v>
      </c>
      <c r="G1905" s="5" t="s">
        <v>4641</v>
      </c>
      <c r="H1905" s="5" t="s">
        <v>163</v>
      </c>
      <c r="I1905" s="5" t="s">
        <v>203</v>
      </c>
      <c r="J1905" s="5" t="s">
        <v>91</v>
      </c>
      <c r="K1905" s="5" t="s">
        <v>208</v>
      </c>
      <c r="L1905" s="5" t="s">
        <v>157</v>
      </c>
      <c r="M1905" s="5" t="s">
        <v>118</v>
      </c>
      <c r="N1905" s="5" t="s">
        <v>201</v>
      </c>
      <c r="O1905" s="5" t="s">
        <v>159</v>
      </c>
      <c r="P1905" s="5" t="s">
        <v>249</v>
      </c>
      <c r="Q1905" s="5" t="s">
        <v>114</v>
      </c>
      <c r="R1905" s="5" t="s">
        <v>241</v>
      </c>
      <c r="S1905" s="5" t="s">
        <v>137</v>
      </c>
      <c r="T1905" s="5" t="s">
        <v>157</v>
      </c>
      <c r="U1905" s="5" t="s">
        <v>126</v>
      </c>
      <c r="V1905" s="5" t="s">
        <v>116</v>
      </c>
      <c r="W1905" s="5" t="s">
        <v>138</v>
      </c>
      <c r="X1905" s="5" t="s">
        <v>87</v>
      </c>
      <c r="Y1905" s="5" t="n">
        <v>1</v>
      </c>
      <c r="Z1905" s="5" t="n">
        <v>0</v>
      </c>
      <c r="AA1905" s="5" t="str">
        <f aca="false">IF(Y1905&gt;Z1905,"Win",IF(Y1905&lt;Z1905,"Loss","Draw"))</f>
        <v>Win</v>
      </c>
      <c r="AB1905" s="5" t="s">
        <v>98</v>
      </c>
      <c r="AC1905" s="5" t="s">
        <v>99</v>
      </c>
      <c r="AD1905" s="5" t="s">
        <v>701</v>
      </c>
      <c r="AE1905" s="5" t="s">
        <v>267</v>
      </c>
      <c r="AF1905" s="5" t="str">
        <f aca="false">IF(AD1905&lt;AE1905,AD1905,AE1905)</f>
        <v>Dart Goblin, Fire Spirit, Goblin Barrel, Goblins, Ice Spirit, Rocket, Valkyrie, Wall Breakers</v>
      </c>
      <c r="AG1905" s="5" t="str">
        <f aca="false">IF(AD1905&lt;AE1905,AE1905,AD1905)</f>
        <v>Fire Spirit, Giant Snowball, Goblin Demolisher, Goblin Drill, Knight, Poison, Skeletons, Tesla</v>
      </c>
      <c r="AH1905" s="5" t="str">
        <f aca="false">IF(AD1905=AF1905,AA1905,IF(AA1905="Win","Loss",IF(AA1905="Loss","Win","Draw")))</f>
        <v>Win</v>
      </c>
      <c r="AI1905" s="5" t="s">
        <v>102</v>
      </c>
    </row>
    <row r="1906" customFormat="false" ht="15" hidden="false" customHeight="true" outlineLevel="0" collapsed="false">
      <c r="A1906" s="5" t="s">
        <v>4638</v>
      </c>
      <c r="B1906" s="5" t="n">
        <v>2</v>
      </c>
      <c r="C1906" s="5" t="s">
        <v>547</v>
      </c>
      <c r="D1906" s="5" t="s">
        <v>548</v>
      </c>
      <c r="E1906" s="5" t="s">
        <v>4639</v>
      </c>
      <c r="F1906" s="5" t="s">
        <v>4640</v>
      </c>
      <c r="G1906" s="5" t="s">
        <v>4642</v>
      </c>
      <c r="H1906" s="5" t="s">
        <v>163</v>
      </c>
      <c r="I1906" s="5" t="s">
        <v>90</v>
      </c>
      <c r="J1906" s="5" t="s">
        <v>95</v>
      </c>
      <c r="K1906" s="5" t="s">
        <v>92</v>
      </c>
      <c r="L1906" s="5" t="s">
        <v>125</v>
      </c>
      <c r="M1906" s="5" t="s">
        <v>94</v>
      </c>
      <c r="N1906" s="5" t="s">
        <v>93</v>
      </c>
      <c r="O1906" s="5" t="s">
        <v>150</v>
      </c>
      <c r="P1906" s="5" t="s">
        <v>96</v>
      </c>
      <c r="Q1906" s="5" t="s">
        <v>152</v>
      </c>
      <c r="R1906" s="5" t="s">
        <v>158</v>
      </c>
      <c r="S1906" s="5" t="s">
        <v>107</v>
      </c>
      <c r="T1906" s="5" t="s">
        <v>387</v>
      </c>
      <c r="U1906" s="5" t="s">
        <v>85</v>
      </c>
      <c r="V1906" s="5" t="s">
        <v>307</v>
      </c>
      <c r="W1906" s="5" t="s">
        <v>187</v>
      </c>
      <c r="X1906" s="5" t="s">
        <v>95</v>
      </c>
      <c r="Y1906" s="5" t="n">
        <v>1</v>
      </c>
      <c r="Z1906" s="5" t="n">
        <v>0</v>
      </c>
      <c r="AA1906" s="5" t="str">
        <f aca="false">IF(Y1906&gt;Z1906,"Win",IF(Y1906&lt;Z1906,"Loss","Draw"))</f>
        <v>Win</v>
      </c>
      <c r="AB1906" s="5" t="s">
        <v>98</v>
      </c>
      <c r="AC1906" s="5" t="s">
        <v>99</v>
      </c>
      <c r="AD1906" s="5" t="s">
        <v>4643</v>
      </c>
      <c r="AE1906" s="5" t="s">
        <v>1103</v>
      </c>
      <c r="AF1906" s="5" t="str">
        <f aca="false">IF(AD1906&lt;AE1906,AD1906,AE1906)</f>
        <v>Baby Dragon, Barbarian Barrel, Bowler, Electro Giant, Goblin Cage, Ice Wizard, Lightning, Tornado</v>
      </c>
      <c r="AG1906" s="5" t="str">
        <f aca="false">IF(AD1906&lt;AE1906,AE1906,AD1906)</f>
        <v>Barbarian Barrel, Cannon Cart, Electro Spirit, Fireball, Minions, Mortar, Rascals, Skeleton Barrel</v>
      </c>
      <c r="AH1906" s="5" t="str">
        <f aca="false">IF(AD1906=AF1906,AA1906,IF(AA1906="Win","Loss",IF(AA1906="Loss","Win","Draw")))</f>
        <v>Loss</v>
      </c>
      <c r="AI1906" s="5" t="s">
        <v>102</v>
      </c>
    </row>
    <row r="1907" customFormat="false" ht="15" hidden="false" customHeight="true" outlineLevel="0" collapsed="false">
      <c r="A1907" s="5" t="s">
        <v>4644</v>
      </c>
      <c r="B1907" s="5" t="n">
        <v>1</v>
      </c>
      <c r="C1907" s="5" t="s">
        <v>547</v>
      </c>
      <c r="D1907" s="5" t="s">
        <v>548</v>
      </c>
      <c r="E1907" s="5" t="s">
        <v>4460</v>
      </c>
      <c r="F1907" s="5" t="s">
        <v>4461</v>
      </c>
      <c r="G1907" s="5" t="s">
        <v>4645</v>
      </c>
      <c r="H1907" s="5" t="s">
        <v>163</v>
      </c>
      <c r="I1907" s="5" t="s">
        <v>177</v>
      </c>
      <c r="J1907" s="5" t="s">
        <v>83</v>
      </c>
      <c r="K1907" s="5" t="s">
        <v>219</v>
      </c>
      <c r="L1907" s="5" t="s">
        <v>327</v>
      </c>
      <c r="M1907" s="5" t="s">
        <v>126</v>
      </c>
      <c r="N1907" s="5" t="s">
        <v>150</v>
      </c>
      <c r="O1907" s="5" t="s">
        <v>215</v>
      </c>
      <c r="P1907" s="5" t="s">
        <v>93</v>
      </c>
      <c r="Q1907" s="5" t="s">
        <v>82</v>
      </c>
      <c r="R1907" s="5" t="s">
        <v>151</v>
      </c>
      <c r="S1907" s="5" t="s">
        <v>152</v>
      </c>
      <c r="T1907" s="5" t="s">
        <v>150</v>
      </c>
      <c r="U1907" s="5" t="s">
        <v>89</v>
      </c>
      <c r="V1907" s="5" t="s">
        <v>88</v>
      </c>
      <c r="W1907" s="5" t="s">
        <v>153</v>
      </c>
      <c r="X1907" s="5" t="s">
        <v>85</v>
      </c>
      <c r="Y1907" s="5" t="n">
        <v>0</v>
      </c>
      <c r="Z1907" s="5" t="n">
        <v>1</v>
      </c>
      <c r="AA1907" s="5" t="str">
        <f aca="false">IF(Y1907&gt;Z1907,"Win",IF(Y1907&lt;Z1907,"Loss","Draw"))</f>
        <v>Loss</v>
      </c>
      <c r="AB1907" s="5" t="s">
        <v>98</v>
      </c>
      <c r="AC1907" s="5" t="s">
        <v>99</v>
      </c>
      <c r="AD1907" s="5" t="s">
        <v>1585</v>
      </c>
      <c r="AE1907" s="5" t="s">
        <v>858</v>
      </c>
      <c r="AF1907" s="5" t="str">
        <f aca="false">IF(AD1907&lt;AE1907,AD1907,AE1907)</f>
        <v>Baby Dragon, Berserker, Cannon, Electro Spirit, Lightning, Mighty Miner, Royal Hogs, The Log</v>
      </c>
      <c r="AG1907" s="5" t="str">
        <f aca="false">IF(AD1907&lt;AE1907,AE1907,AD1907)</f>
        <v>Electro Spirit, Fireball, Fisherman, Monk, Rage, Royal Giant, Skeletons, Wizard</v>
      </c>
      <c r="AH1907" s="5" t="str">
        <f aca="false">IF(AD1907=AF1907,AA1907,IF(AA1907="Win","Loss",IF(AA1907="Loss","Win","Draw")))</f>
        <v>Win</v>
      </c>
      <c r="AI1907" s="5" t="s">
        <v>102</v>
      </c>
    </row>
    <row r="1908" customFormat="false" ht="15" hidden="false" customHeight="true" outlineLevel="0" collapsed="false">
      <c r="A1908" s="5" t="s">
        <v>4644</v>
      </c>
      <c r="B1908" s="5" t="n">
        <v>2</v>
      </c>
      <c r="C1908" s="5" t="s">
        <v>547</v>
      </c>
      <c r="D1908" s="5" t="s">
        <v>548</v>
      </c>
      <c r="E1908" s="5" t="s">
        <v>4460</v>
      </c>
      <c r="F1908" s="5" t="s">
        <v>4461</v>
      </c>
      <c r="G1908" s="5" t="s">
        <v>4646</v>
      </c>
      <c r="H1908" s="5" t="s">
        <v>81</v>
      </c>
      <c r="I1908" s="5" t="s">
        <v>84</v>
      </c>
      <c r="J1908" s="5" t="s">
        <v>108</v>
      </c>
      <c r="K1908" s="5" t="s">
        <v>87</v>
      </c>
      <c r="L1908" s="5" t="s">
        <v>91</v>
      </c>
      <c r="M1908" s="5" t="s">
        <v>116</v>
      </c>
      <c r="N1908" s="5" t="s">
        <v>115</v>
      </c>
      <c r="O1908" s="5" t="s">
        <v>118</v>
      </c>
      <c r="P1908" s="5" t="s">
        <v>95</v>
      </c>
      <c r="Q1908" s="5" t="s">
        <v>114</v>
      </c>
      <c r="R1908" s="5" t="s">
        <v>194</v>
      </c>
      <c r="S1908" s="5" t="s">
        <v>87</v>
      </c>
      <c r="T1908" s="5" t="s">
        <v>126</v>
      </c>
      <c r="U1908" s="5" t="s">
        <v>118</v>
      </c>
      <c r="V1908" s="5" t="s">
        <v>241</v>
      </c>
      <c r="W1908" s="5" t="s">
        <v>116</v>
      </c>
      <c r="X1908" s="5" t="s">
        <v>137</v>
      </c>
      <c r="Y1908" s="5" t="n">
        <v>1</v>
      </c>
      <c r="Z1908" s="5" t="n">
        <v>0</v>
      </c>
      <c r="AA1908" s="5" t="str">
        <f aca="false">IF(Y1908&gt;Z1908,"Win",IF(Y1908&lt;Z1908,"Loss","Draw"))</f>
        <v>Win</v>
      </c>
      <c r="AB1908" s="5" t="s">
        <v>98</v>
      </c>
      <c r="AC1908" s="5" t="s">
        <v>99</v>
      </c>
      <c r="AD1908" s="5" t="s">
        <v>3239</v>
      </c>
      <c r="AE1908" s="5" t="s">
        <v>4647</v>
      </c>
      <c r="AF1908" s="5" t="str">
        <f aca="false">IF(AD1908&lt;AE1908,AD1908,AE1908)</f>
        <v>Archer Queen, Giant Snowball, Goblin Drill, Ice Spirit, Knight, Poison, Skeletons, Tesla</v>
      </c>
      <c r="AG1908" s="5" t="str">
        <f aca="false">IF(AD1908&lt;AE1908,AE1908,AD1908)</f>
        <v>Archers, Barbarian Barrel, Dark Prince, Goblins, Graveyard, Ice Spirit, Poison, Tesla</v>
      </c>
      <c r="AH1908" s="5" t="str">
        <f aca="false">IF(AD1908=AF1908,AA1908,IF(AA1908="Win","Loss",IF(AA1908="Loss","Win","Draw")))</f>
        <v>Loss</v>
      </c>
      <c r="AI1908" s="5" t="s">
        <v>102</v>
      </c>
    </row>
    <row r="1909" customFormat="false" ht="15" hidden="false" customHeight="true" outlineLevel="0" collapsed="false">
      <c r="A1909" s="5" t="s">
        <v>4644</v>
      </c>
      <c r="B1909" s="5" t="n">
        <v>3</v>
      </c>
      <c r="C1909" s="5" t="s">
        <v>547</v>
      </c>
      <c r="D1909" s="5" t="s">
        <v>548</v>
      </c>
      <c r="E1909" s="5" t="s">
        <v>4460</v>
      </c>
      <c r="F1909" s="5" t="s">
        <v>4461</v>
      </c>
      <c r="G1909" s="5" t="s">
        <v>4648</v>
      </c>
      <c r="H1909" s="5" t="s">
        <v>163</v>
      </c>
      <c r="I1909" s="5" t="s">
        <v>159</v>
      </c>
      <c r="J1909" s="5" t="s">
        <v>241</v>
      </c>
      <c r="K1909" s="5" t="s">
        <v>203</v>
      </c>
      <c r="L1909" s="5" t="s">
        <v>201</v>
      </c>
      <c r="M1909" s="5" t="s">
        <v>157</v>
      </c>
      <c r="N1909" s="5" t="s">
        <v>107</v>
      </c>
      <c r="O1909" s="5" t="s">
        <v>89</v>
      </c>
      <c r="P1909" s="5" t="s">
        <v>248</v>
      </c>
      <c r="Q1909" s="5" t="s">
        <v>201</v>
      </c>
      <c r="R1909" s="5" t="s">
        <v>202</v>
      </c>
      <c r="S1909" s="5" t="s">
        <v>203</v>
      </c>
      <c r="T1909" s="5" t="s">
        <v>204</v>
      </c>
      <c r="U1909" s="5" t="s">
        <v>234</v>
      </c>
      <c r="V1909" s="5" t="s">
        <v>193</v>
      </c>
      <c r="W1909" s="5" t="s">
        <v>249</v>
      </c>
      <c r="X1909" s="5" t="s">
        <v>95</v>
      </c>
      <c r="Y1909" s="5" t="n">
        <v>1</v>
      </c>
      <c r="Z1909" s="5" t="n">
        <v>0</v>
      </c>
      <c r="AA1909" s="5" t="str">
        <f aca="false">IF(Y1909&gt;Z1909,"Win",IF(Y1909&lt;Z1909,"Loss","Draw"))</f>
        <v>Win</v>
      </c>
      <c r="AB1909" s="5" t="s">
        <v>98</v>
      </c>
      <c r="AC1909" s="5" t="s">
        <v>99</v>
      </c>
      <c r="AD1909" s="5" t="s">
        <v>4649</v>
      </c>
      <c r="AE1909" s="5" t="s">
        <v>4650</v>
      </c>
      <c r="AF1909" s="5" t="str">
        <f aca="false">IF(AD1909&lt;AE1909,AD1909,AE1909)</f>
        <v>Barbarian Barrel, Bomb Tower, Goblin Barrel, Guards, Magic Archer, Rocket, Royal Delivery, Wall Breakers</v>
      </c>
      <c r="AG1909" s="5" t="str">
        <f aca="false">IF(AD1909&lt;AE1909,AE1909,AD1909)</f>
        <v>Dart Goblin, Fire Spirit, Goblin Barrel, Goblin Cage, Knight, Princess, The Log, Wall Breakers</v>
      </c>
      <c r="AH1909" s="5" t="str">
        <f aca="false">IF(AD1909=AF1909,AA1909,IF(AA1909="Win","Loss",IF(AA1909="Loss","Win","Draw")))</f>
        <v>Loss</v>
      </c>
      <c r="AI1909" s="5" t="s">
        <v>102</v>
      </c>
    </row>
    <row r="1910" customFormat="false" ht="15" hidden="false" customHeight="true" outlineLevel="0" collapsed="false">
      <c r="A1910" s="5" t="s">
        <v>4651</v>
      </c>
      <c r="B1910" s="5" t="n">
        <v>1</v>
      </c>
      <c r="C1910" s="5" t="s">
        <v>547</v>
      </c>
      <c r="D1910" s="5" t="s">
        <v>548</v>
      </c>
      <c r="E1910" s="5" t="s">
        <v>4652</v>
      </c>
      <c r="F1910" s="5" t="s">
        <v>4653</v>
      </c>
      <c r="G1910" s="5" t="s">
        <v>149</v>
      </c>
      <c r="H1910" s="5" t="s">
        <v>163</v>
      </c>
      <c r="I1910" s="5" t="s">
        <v>177</v>
      </c>
      <c r="J1910" s="5" t="s">
        <v>188</v>
      </c>
      <c r="K1910" s="5" t="s">
        <v>83</v>
      </c>
      <c r="L1910" s="5" t="s">
        <v>215</v>
      </c>
      <c r="M1910" s="5" t="s">
        <v>89</v>
      </c>
      <c r="N1910" s="5" t="s">
        <v>133</v>
      </c>
      <c r="O1910" s="5" t="s">
        <v>93</v>
      </c>
      <c r="P1910" s="5" t="s">
        <v>86</v>
      </c>
      <c r="Q1910" s="5" t="s">
        <v>82</v>
      </c>
      <c r="R1910" s="5" t="s">
        <v>83</v>
      </c>
      <c r="S1910" s="5" t="s">
        <v>141</v>
      </c>
      <c r="T1910" s="5" t="s">
        <v>142</v>
      </c>
      <c r="U1910" s="5" t="s">
        <v>257</v>
      </c>
      <c r="V1910" s="5" t="s">
        <v>143</v>
      </c>
      <c r="W1910" s="5" t="s">
        <v>95</v>
      </c>
      <c r="X1910" s="5" t="s">
        <v>93</v>
      </c>
      <c r="Y1910" s="5" t="n">
        <v>1</v>
      </c>
      <c r="Z1910" s="5" t="n">
        <v>0</v>
      </c>
      <c r="AA1910" s="5" t="str">
        <f aca="false">IF(Y1910&gt;Z1910,"Win",IF(Y1910&lt;Z1910,"Loss","Draw"))</f>
        <v>Win</v>
      </c>
      <c r="AB1910" s="5" t="s">
        <v>98</v>
      </c>
      <c r="AC1910" s="5" t="s">
        <v>99</v>
      </c>
      <c r="AD1910" s="5" t="s">
        <v>494</v>
      </c>
      <c r="AE1910" s="5" t="s">
        <v>2795</v>
      </c>
      <c r="AF1910" s="5" t="str">
        <f aca="false">IF(AD1910&lt;AE1910,AD1910,AE1910)</f>
        <v>Barbarian Barrel, Fireball, Heal Spirit, Hunter, Lumberjack, Monk, Royal Hogs, Three Musketeers</v>
      </c>
      <c r="AG1910" s="5" t="str">
        <f aca="false">IF(AD1910&lt;AE1910,AE1910,AD1910)</f>
        <v>Fireball, Fisherman, Monk, Mother Witch, Royal Giant, Skeleton Dragons, The Log, Tombstone</v>
      </c>
      <c r="AH1910" s="5" t="str">
        <f aca="false">IF(AD1910=AF1910,AA1910,IF(AA1910="Win","Loss",IF(AA1910="Loss","Win","Draw")))</f>
        <v>Loss</v>
      </c>
      <c r="AI1910" s="5" t="s">
        <v>102</v>
      </c>
    </row>
    <row r="1911" customFormat="false" ht="15" hidden="false" customHeight="true" outlineLevel="0" collapsed="false">
      <c r="A1911" s="5" t="s">
        <v>4651</v>
      </c>
      <c r="B1911" s="5" t="n">
        <v>2</v>
      </c>
      <c r="C1911" s="5" t="s">
        <v>547</v>
      </c>
      <c r="D1911" s="5" t="s">
        <v>548</v>
      </c>
      <c r="E1911" s="5" t="s">
        <v>4652</v>
      </c>
      <c r="F1911" s="5" t="s">
        <v>4653</v>
      </c>
      <c r="G1911" s="5" t="s">
        <v>4654</v>
      </c>
      <c r="H1911" s="5" t="s">
        <v>163</v>
      </c>
      <c r="I1911" s="5" t="s">
        <v>407</v>
      </c>
      <c r="J1911" s="5" t="s">
        <v>151</v>
      </c>
      <c r="K1911" s="5" t="s">
        <v>107</v>
      </c>
      <c r="L1911" s="5" t="s">
        <v>150</v>
      </c>
      <c r="M1911" s="5" t="s">
        <v>126</v>
      </c>
      <c r="N1911" s="5" t="s">
        <v>164</v>
      </c>
      <c r="O1911" s="5" t="s">
        <v>165</v>
      </c>
      <c r="P1911" s="5" t="s">
        <v>95</v>
      </c>
      <c r="Q1911" s="5" t="s">
        <v>127</v>
      </c>
      <c r="R1911" s="5" t="s">
        <v>128</v>
      </c>
      <c r="S1911" s="5" t="s">
        <v>109</v>
      </c>
      <c r="T1911" s="5" t="s">
        <v>133</v>
      </c>
      <c r="U1911" s="5" t="s">
        <v>108</v>
      </c>
      <c r="V1911" s="5" t="s">
        <v>132</v>
      </c>
      <c r="W1911" s="5" t="s">
        <v>778</v>
      </c>
      <c r="X1911" s="5" t="s">
        <v>116</v>
      </c>
      <c r="Y1911" s="5" t="n">
        <v>1</v>
      </c>
      <c r="Z1911" s="5" t="n">
        <v>0</v>
      </c>
      <c r="AA1911" s="5" t="str">
        <f aca="false">IF(Y1911&gt;Z1911,"Win",IF(Y1911&lt;Z1911,"Loss","Draw"))</f>
        <v>Win</v>
      </c>
      <c r="AB1911" s="5" t="s">
        <v>98</v>
      </c>
      <c r="AC1911" s="5" t="s">
        <v>99</v>
      </c>
      <c r="AD1911" s="5" t="s">
        <v>4655</v>
      </c>
      <c r="AE1911" s="5" t="s">
        <v>4656</v>
      </c>
      <c r="AF1911" s="5" t="str">
        <f aca="false">IF(AD1911&lt;AE1911,AD1911,AE1911)</f>
        <v>Barbarian Barrel, Earthquake, Electro Spirit, Firecracker, Goblin Cage, Hog Rider, Mighty Miner, Skeletons</v>
      </c>
      <c r="AG1911" s="5" t="str">
        <f aca="false">IF(AD1911&lt;AE1911,AE1911,AD1911)</f>
        <v>Battle Ram, Dark Prince, Electro Wizard, Golden Knight, Mother Witch, P.E.K.K.A, Poison, Zap</v>
      </c>
      <c r="AH1911" s="5" t="str">
        <f aca="false">IF(AD1911=AF1911,AA1911,IF(AA1911="Win","Loss",IF(AA1911="Loss","Win","Draw")))</f>
        <v>Win</v>
      </c>
      <c r="AI1911" s="5" t="s">
        <v>102</v>
      </c>
    </row>
    <row r="1912" customFormat="false" ht="15" hidden="false" customHeight="true" outlineLevel="0" collapsed="false">
      <c r="A1912" s="5" t="s">
        <v>4657</v>
      </c>
      <c r="B1912" s="5" t="n">
        <v>1</v>
      </c>
      <c r="C1912" s="5" t="s">
        <v>547</v>
      </c>
      <c r="D1912" s="5" t="s">
        <v>548</v>
      </c>
      <c r="E1912" s="5" t="s">
        <v>945</v>
      </c>
      <c r="F1912" s="5" t="s">
        <v>946</v>
      </c>
      <c r="G1912" s="5" t="s">
        <v>1026</v>
      </c>
      <c r="H1912" s="5" t="s">
        <v>163</v>
      </c>
      <c r="I1912" s="5" t="s">
        <v>233</v>
      </c>
      <c r="J1912" s="5" t="s">
        <v>202</v>
      </c>
      <c r="K1912" s="5" t="s">
        <v>201</v>
      </c>
      <c r="L1912" s="5" t="s">
        <v>126</v>
      </c>
      <c r="M1912" s="5" t="s">
        <v>153</v>
      </c>
      <c r="N1912" s="5" t="s">
        <v>157</v>
      </c>
      <c r="O1912" s="5" t="s">
        <v>111</v>
      </c>
      <c r="P1912" s="5" t="s">
        <v>89</v>
      </c>
      <c r="Q1912" s="5" t="s">
        <v>84</v>
      </c>
      <c r="R1912" s="5" t="s">
        <v>95</v>
      </c>
      <c r="S1912" s="5" t="s">
        <v>87</v>
      </c>
      <c r="T1912" s="5" t="s">
        <v>115</v>
      </c>
      <c r="U1912" s="5" t="s">
        <v>97</v>
      </c>
      <c r="V1912" s="5" t="s">
        <v>88</v>
      </c>
      <c r="W1912" s="5" t="s">
        <v>116</v>
      </c>
      <c r="X1912" s="5" t="s">
        <v>118</v>
      </c>
      <c r="Y1912" s="5" t="n">
        <v>1</v>
      </c>
      <c r="Z1912" s="5" t="n">
        <v>0</v>
      </c>
      <c r="AA1912" s="5" t="str">
        <f aca="false">IF(Y1912&gt;Z1912,"Win",IF(Y1912&lt;Z1912,"Loss","Draw"))</f>
        <v>Win</v>
      </c>
      <c r="AB1912" s="5" t="s">
        <v>98</v>
      </c>
      <c r="AC1912" s="5" t="s">
        <v>99</v>
      </c>
      <c r="AD1912" s="5" t="s">
        <v>1028</v>
      </c>
      <c r="AE1912" s="5" t="s">
        <v>1027</v>
      </c>
      <c r="AF1912" s="5" t="str">
        <f aca="false">IF(AD1912&lt;AE1912,AD1912,AE1912)</f>
        <v>Archers, Barbarian Barrel, Berserker, Graveyard, Ice Spirit, Poison, Ronin, Tesla</v>
      </c>
      <c r="AG1912" s="5" t="str">
        <f aca="false">IF(AD1912&lt;AE1912,AE1912,AD1912)</f>
        <v>Bats, Cannon, Fire Spirit, Magic Archer, Miner, Skeletons, The Log, Wall Breakers</v>
      </c>
      <c r="AH1912" s="5" t="str">
        <f aca="false">IF(AD1912=AF1912,AA1912,IF(AA1912="Win","Loss",IF(AA1912="Loss","Win","Draw")))</f>
        <v>Loss</v>
      </c>
      <c r="AI1912" s="5" t="s">
        <v>102</v>
      </c>
    </row>
    <row r="1913" customFormat="false" ht="15" hidden="false" customHeight="true" outlineLevel="0" collapsed="false">
      <c r="A1913" s="5" t="s">
        <v>4657</v>
      </c>
      <c r="B1913" s="5" t="n">
        <v>2</v>
      </c>
      <c r="C1913" s="5" t="s">
        <v>547</v>
      </c>
      <c r="D1913" s="5" t="s">
        <v>548</v>
      </c>
      <c r="E1913" s="5" t="s">
        <v>945</v>
      </c>
      <c r="F1913" s="5" t="s">
        <v>946</v>
      </c>
      <c r="G1913" s="5" t="s">
        <v>1029</v>
      </c>
      <c r="H1913" s="5" t="s">
        <v>163</v>
      </c>
      <c r="I1913" s="5" t="s">
        <v>84</v>
      </c>
      <c r="J1913" s="5" t="s">
        <v>83</v>
      </c>
      <c r="K1913" s="5" t="s">
        <v>82</v>
      </c>
      <c r="L1913" s="5" t="s">
        <v>118</v>
      </c>
      <c r="M1913" s="5" t="s">
        <v>85</v>
      </c>
      <c r="N1913" s="5" t="s">
        <v>107</v>
      </c>
      <c r="O1913" s="5" t="s">
        <v>95</v>
      </c>
      <c r="P1913" s="5" t="s">
        <v>86</v>
      </c>
      <c r="Q1913" s="5" t="s">
        <v>141</v>
      </c>
      <c r="R1913" s="5" t="s">
        <v>158</v>
      </c>
      <c r="S1913" s="5" t="s">
        <v>129</v>
      </c>
      <c r="T1913" s="5" t="s">
        <v>165</v>
      </c>
      <c r="U1913" s="5" t="s">
        <v>133</v>
      </c>
      <c r="V1913" s="5" t="s">
        <v>164</v>
      </c>
      <c r="W1913" s="5" t="s">
        <v>173</v>
      </c>
      <c r="X1913" s="5" t="s">
        <v>130</v>
      </c>
      <c r="Y1913" s="5" t="n">
        <v>0</v>
      </c>
      <c r="Z1913" s="5" t="n">
        <v>1</v>
      </c>
      <c r="AA1913" s="5" t="str">
        <f aca="false">IF(Y1913&gt;Z1913,"Win",IF(Y1913&lt;Z1913,"Loss","Draw"))</f>
        <v>Loss</v>
      </c>
      <c r="AB1913" s="5" t="s">
        <v>98</v>
      </c>
      <c r="AC1913" s="5" t="s">
        <v>99</v>
      </c>
      <c r="AD1913" s="5" t="s">
        <v>1030</v>
      </c>
      <c r="AE1913" s="5" t="s">
        <v>821</v>
      </c>
      <c r="AF1913" s="5" t="str">
        <f aca="false">IF(AD1913&lt;AE1913,AD1913,AE1913)</f>
        <v>Archers, Barbarian Barrel, Goblin Cage, Ice Spirit, Lightning, Monk, Royal Hogs, Skeleton Dragons</v>
      </c>
      <c r="AG1913" s="5" t="str">
        <f aca="false">IF(AD1913&lt;AE1913,AE1913,AD1913)</f>
        <v>Arrows, Bowler, Earthquake, Hog Rider, Lumberjack, Mega Knight, Mother Witch, Zappies</v>
      </c>
      <c r="AH1913" s="5" t="str">
        <f aca="false">IF(AD1913=AF1913,AA1913,IF(AA1913="Win","Loss",IF(AA1913="Loss","Win","Draw")))</f>
        <v>Loss</v>
      </c>
      <c r="AI1913" s="5" t="s">
        <v>102</v>
      </c>
    </row>
    <row r="1914" customFormat="false" ht="15" hidden="false" customHeight="true" outlineLevel="0" collapsed="false">
      <c r="A1914" s="5" t="s">
        <v>4657</v>
      </c>
      <c r="B1914" s="5" t="n">
        <v>3</v>
      </c>
      <c r="C1914" s="5" t="s">
        <v>547</v>
      </c>
      <c r="D1914" s="5" t="s">
        <v>548</v>
      </c>
      <c r="E1914" s="5" t="s">
        <v>945</v>
      </c>
      <c r="F1914" s="5" t="s">
        <v>946</v>
      </c>
      <c r="G1914" s="5" t="s">
        <v>1031</v>
      </c>
      <c r="H1914" s="5" t="s">
        <v>163</v>
      </c>
      <c r="I1914" s="5" t="s">
        <v>137</v>
      </c>
      <c r="J1914" s="5" t="s">
        <v>108</v>
      </c>
      <c r="K1914" s="5" t="s">
        <v>114</v>
      </c>
      <c r="L1914" s="5" t="s">
        <v>88</v>
      </c>
      <c r="M1914" s="5" t="s">
        <v>116</v>
      </c>
      <c r="N1914" s="5" t="s">
        <v>87</v>
      </c>
      <c r="O1914" s="5" t="s">
        <v>242</v>
      </c>
      <c r="P1914" s="5" t="s">
        <v>150</v>
      </c>
      <c r="Q1914" s="5" t="s">
        <v>90</v>
      </c>
      <c r="R1914" s="5" t="s">
        <v>123</v>
      </c>
      <c r="S1914" s="5" t="s">
        <v>124</v>
      </c>
      <c r="T1914" s="5" t="s">
        <v>125</v>
      </c>
      <c r="U1914" s="5" t="s">
        <v>85</v>
      </c>
      <c r="V1914" s="5" t="s">
        <v>96</v>
      </c>
      <c r="W1914" s="5" t="s">
        <v>126</v>
      </c>
      <c r="X1914" s="5" t="s">
        <v>89</v>
      </c>
      <c r="Y1914" s="5" t="n">
        <v>1</v>
      </c>
      <c r="Z1914" s="5" t="n">
        <v>0</v>
      </c>
      <c r="AA1914" s="5" t="str">
        <f aca="false">IF(Y1914&gt;Z1914,"Win",IF(Y1914&lt;Z1914,"Loss","Draw"))</f>
        <v>Win</v>
      </c>
      <c r="AB1914" s="5" t="s">
        <v>98</v>
      </c>
      <c r="AC1914" s="5" t="s">
        <v>99</v>
      </c>
      <c r="AD1914" s="5" t="s">
        <v>1033</v>
      </c>
      <c r="AE1914" s="5" t="s">
        <v>1032</v>
      </c>
      <c r="AF1914" s="5" t="str">
        <f aca="false">IF(AD1914&lt;AE1914,AD1914,AE1914)</f>
        <v>Berserker, Bomber, Dark Prince, Electro Spirit, Giant Snowball, Goblin Drill, Poison, Tesla</v>
      </c>
      <c r="AG1914" s="5" t="str">
        <f aca="false">IF(AD1914&lt;AE1914,AE1914,AD1914)</f>
        <v>Cannon Cart, Goblinstein, Lightning, Minions, Mortar, Royal Ghost, Skeletons, The Log</v>
      </c>
      <c r="AH1914" s="5" t="str">
        <f aca="false">IF(AD1914=AF1914,AA1914,IF(AA1914="Win","Loss",IF(AA1914="Loss","Win","Draw")))</f>
        <v>Win</v>
      </c>
      <c r="AI1914" s="5" t="s">
        <v>102</v>
      </c>
    </row>
    <row r="1915" customFormat="false" ht="15" hidden="false" customHeight="true" outlineLevel="0" collapsed="false">
      <c r="A1915" s="5" t="s">
        <v>4658</v>
      </c>
      <c r="B1915" s="5" t="n">
        <v>1</v>
      </c>
      <c r="C1915" s="5" t="s">
        <v>547</v>
      </c>
      <c r="D1915" s="5" t="s">
        <v>548</v>
      </c>
      <c r="E1915" s="5" t="s">
        <v>169</v>
      </c>
      <c r="F1915" s="5" t="s">
        <v>170</v>
      </c>
      <c r="G1915" s="5" t="s">
        <v>3356</v>
      </c>
      <c r="H1915" s="5" t="s">
        <v>163</v>
      </c>
      <c r="I1915" s="5" t="s">
        <v>152</v>
      </c>
      <c r="J1915" s="5" t="s">
        <v>151</v>
      </c>
      <c r="K1915" s="5" t="s">
        <v>82</v>
      </c>
      <c r="L1915" s="5" t="s">
        <v>153</v>
      </c>
      <c r="M1915" s="5" t="s">
        <v>150</v>
      </c>
      <c r="N1915" s="5" t="s">
        <v>126</v>
      </c>
      <c r="O1915" s="5" t="s">
        <v>89</v>
      </c>
      <c r="P1915" s="5" t="s">
        <v>85</v>
      </c>
      <c r="Q1915" s="5" t="s">
        <v>127</v>
      </c>
      <c r="R1915" s="5" t="s">
        <v>128</v>
      </c>
      <c r="S1915" s="5" t="s">
        <v>129</v>
      </c>
      <c r="T1915" s="5" t="s">
        <v>133</v>
      </c>
      <c r="U1915" s="5" t="s">
        <v>97</v>
      </c>
      <c r="V1915" s="5" t="s">
        <v>131</v>
      </c>
      <c r="W1915" s="5" t="s">
        <v>173</v>
      </c>
      <c r="X1915" s="5" t="s">
        <v>130</v>
      </c>
      <c r="Y1915" s="5" t="n">
        <v>0</v>
      </c>
      <c r="Z1915" s="5" t="n">
        <v>1</v>
      </c>
      <c r="AA1915" s="5" t="str">
        <f aca="false">IF(Y1915&gt;Z1915,"Win",IF(Y1915&lt;Z1915,"Loss","Draw"))</f>
        <v>Loss</v>
      </c>
      <c r="AB1915" s="5" t="s">
        <v>98</v>
      </c>
      <c r="AC1915" s="5" t="s">
        <v>99</v>
      </c>
      <c r="AD1915" s="5" t="s">
        <v>155</v>
      </c>
      <c r="AE1915" s="5" t="s">
        <v>503</v>
      </c>
      <c r="AF1915" s="5" t="str">
        <f aca="false">IF(AD1915&lt;AE1915,AD1915,AE1915)</f>
        <v>Arrows, Bandit, Battle Ram, Golden Knight, Mega Knight, Mother Witch, Ronin, Zappies</v>
      </c>
      <c r="AG1915" s="5" t="str">
        <f aca="false">IF(AD1915&lt;AE1915,AE1915,AD1915)</f>
        <v>Baby Dragon, Cannon, Electro Spirit, Lightning, Mighty Miner, Royal Hogs, Skeletons, The Log</v>
      </c>
      <c r="AH1915" s="5" t="str">
        <f aca="false">IF(AD1915=AF1915,AA1915,IF(AA1915="Win","Loss",IF(AA1915="Loss","Win","Draw")))</f>
        <v>Win</v>
      </c>
      <c r="AI1915" s="5" t="s">
        <v>102</v>
      </c>
    </row>
    <row r="1916" customFormat="false" ht="15" hidden="false" customHeight="true" outlineLevel="0" collapsed="false">
      <c r="A1916" s="5" t="s">
        <v>4658</v>
      </c>
      <c r="B1916" s="5" t="n">
        <v>2</v>
      </c>
      <c r="C1916" s="5" t="s">
        <v>547</v>
      </c>
      <c r="D1916" s="5" t="s">
        <v>548</v>
      </c>
      <c r="E1916" s="5" t="s">
        <v>169</v>
      </c>
      <c r="F1916" s="5" t="s">
        <v>170</v>
      </c>
      <c r="G1916" s="5" t="s">
        <v>3357</v>
      </c>
      <c r="H1916" s="5" t="s">
        <v>163</v>
      </c>
      <c r="I1916" s="5" t="s">
        <v>84</v>
      </c>
      <c r="J1916" s="5" t="s">
        <v>83</v>
      </c>
      <c r="K1916" s="5" t="s">
        <v>177</v>
      </c>
      <c r="L1916" s="5" t="s">
        <v>130</v>
      </c>
      <c r="M1916" s="5" t="s">
        <v>95</v>
      </c>
      <c r="N1916" s="5" t="s">
        <v>188</v>
      </c>
      <c r="O1916" s="5" t="s">
        <v>215</v>
      </c>
      <c r="P1916" s="5" t="s">
        <v>118</v>
      </c>
      <c r="Q1916" s="5" t="s">
        <v>84</v>
      </c>
      <c r="R1916" s="5" t="s">
        <v>108</v>
      </c>
      <c r="S1916" s="5" t="s">
        <v>114</v>
      </c>
      <c r="T1916" s="5" t="s">
        <v>138</v>
      </c>
      <c r="U1916" s="5" t="s">
        <v>116</v>
      </c>
      <c r="V1916" s="5" t="s">
        <v>115</v>
      </c>
      <c r="W1916" s="5" t="s">
        <v>118</v>
      </c>
      <c r="X1916" s="5" t="s">
        <v>119</v>
      </c>
      <c r="Y1916" s="5" t="n">
        <v>1</v>
      </c>
      <c r="Z1916" s="5" t="n">
        <v>0</v>
      </c>
      <c r="AA1916" s="5" t="str">
        <f aca="false">IF(Y1916&gt;Z1916,"Win",IF(Y1916&lt;Z1916,"Loss","Draw"))</f>
        <v>Win</v>
      </c>
      <c r="AB1916" s="5" t="s">
        <v>98</v>
      </c>
      <c r="AC1916" s="5" t="s">
        <v>99</v>
      </c>
      <c r="AD1916" s="5" t="s">
        <v>3358</v>
      </c>
      <c r="AE1916" s="5" t="s">
        <v>984</v>
      </c>
      <c r="AF1916" s="5" t="str">
        <f aca="false">IF(AD1916&lt;AE1916,AD1916,AE1916)</f>
        <v>Archers, Arrows, Barbarian Barrel, Fisherman, Ice Spirit, Monk, Royal Giant, Tombstone</v>
      </c>
      <c r="AG1916" s="5" t="str">
        <f aca="false">IF(AD1916&lt;AE1916,AE1916,AD1916)</f>
        <v>Archers, Dark Prince, Giant Snowball, Goblin Demolisher, Goblin Hut, Graveyard, Ice Spirit, Poison</v>
      </c>
      <c r="AH1916" s="5" t="str">
        <f aca="false">IF(AD1916=AF1916,AA1916,IF(AA1916="Win","Loss",IF(AA1916="Loss","Win","Draw")))</f>
        <v>Win</v>
      </c>
      <c r="AI1916" s="5" t="s">
        <v>102</v>
      </c>
    </row>
    <row r="1917" customFormat="false" ht="15" hidden="false" customHeight="true" outlineLevel="0" collapsed="false">
      <c r="A1917" s="5" t="s">
        <v>4658</v>
      </c>
      <c r="B1917" s="5" t="n">
        <v>3</v>
      </c>
      <c r="C1917" s="5" t="s">
        <v>547</v>
      </c>
      <c r="D1917" s="5" t="s">
        <v>548</v>
      </c>
      <c r="E1917" s="5" t="s">
        <v>169</v>
      </c>
      <c r="F1917" s="5" t="s">
        <v>170</v>
      </c>
      <c r="G1917" s="5" t="s">
        <v>3359</v>
      </c>
      <c r="H1917" s="5" t="s">
        <v>163</v>
      </c>
      <c r="I1917" s="5" t="s">
        <v>114</v>
      </c>
      <c r="J1917" s="5" t="s">
        <v>128</v>
      </c>
      <c r="K1917" s="5" t="s">
        <v>137</v>
      </c>
      <c r="L1917" s="5" t="s">
        <v>157</v>
      </c>
      <c r="M1917" s="5" t="s">
        <v>116</v>
      </c>
      <c r="N1917" s="5" t="s">
        <v>242</v>
      </c>
      <c r="O1917" s="5" t="s">
        <v>88</v>
      </c>
      <c r="P1917" s="5" t="s">
        <v>209</v>
      </c>
      <c r="Q1917" s="5" t="s">
        <v>201</v>
      </c>
      <c r="R1917" s="5" t="s">
        <v>151</v>
      </c>
      <c r="S1917" s="5" t="s">
        <v>203</v>
      </c>
      <c r="T1917" s="5" t="s">
        <v>209</v>
      </c>
      <c r="U1917" s="5" t="s">
        <v>159</v>
      </c>
      <c r="V1917" s="5" t="s">
        <v>89</v>
      </c>
      <c r="W1917" s="5" t="s">
        <v>157</v>
      </c>
      <c r="X1917" s="5" t="s">
        <v>93</v>
      </c>
      <c r="Y1917" s="5" t="n">
        <v>1</v>
      </c>
      <c r="Z1917" s="5" t="n">
        <v>0</v>
      </c>
      <c r="AA1917" s="5" t="str">
        <f aca="false">IF(Y1917&gt;Z1917,"Win",IF(Y1917&lt;Z1917,"Loss","Draw"))</f>
        <v>Win</v>
      </c>
      <c r="AB1917" s="5" t="s">
        <v>98</v>
      </c>
      <c r="AC1917" s="5" t="s">
        <v>99</v>
      </c>
      <c r="AD1917" s="5" t="s">
        <v>3361</v>
      </c>
      <c r="AE1917" s="5" t="s">
        <v>3360</v>
      </c>
      <c r="AF1917" s="5" t="str">
        <f aca="false">IF(AD1917&lt;AE1917,AD1917,AE1917)</f>
        <v>Berserker, Bomber, Fire Spirit, Giant Snowball, Goblin Drill, Golden Knight, Inferno Tower, Poison</v>
      </c>
      <c r="AG1917" s="5" t="str">
        <f aca="false">IF(AD1917&lt;AE1917,AE1917,AD1917)</f>
        <v>Dart Goblin, Fire Spirit, Fireball, Goblin Barrel, Inferno Tower, Mighty Miner, The Log, Wall Breakers</v>
      </c>
      <c r="AH1917" s="5" t="str">
        <f aca="false">IF(AD1917=AF1917,AA1917,IF(AA1917="Win","Loss",IF(AA1917="Loss","Win","Draw")))</f>
        <v>Win</v>
      </c>
      <c r="AI1917" s="5" t="s">
        <v>102</v>
      </c>
    </row>
    <row r="1918" customFormat="false" ht="15" hidden="false" customHeight="true" outlineLevel="0" collapsed="false">
      <c r="A1918" s="5" t="s">
        <v>4659</v>
      </c>
      <c r="B1918" s="5" t="n">
        <v>1</v>
      </c>
      <c r="C1918" s="5" t="s">
        <v>547</v>
      </c>
      <c r="D1918" s="5" t="s">
        <v>548</v>
      </c>
      <c r="E1918" s="6" t="s">
        <v>558</v>
      </c>
      <c r="F1918" s="5" t="s">
        <v>559</v>
      </c>
      <c r="G1918" s="5" t="s">
        <v>4660</v>
      </c>
      <c r="H1918" s="5" t="s">
        <v>163</v>
      </c>
      <c r="I1918" s="5" t="s">
        <v>82</v>
      </c>
      <c r="J1918" s="5" t="s">
        <v>108</v>
      </c>
      <c r="K1918" s="5" t="s">
        <v>84</v>
      </c>
      <c r="L1918" s="5" t="s">
        <v>87</v>
      </c>
      <c r="M1918" s="5" t="s">
        <v>95</v>
      </c>
      <c r="N1918" s="5" t="s">
        <v>150</v>
      </c>
      <c r="O1918" s="5" t="s">
        <v>85</v>
      </c>
      <c r="P1918" s="5" t="s">
        <v>126</v>
      </c>
      <c r="Q1918" s="5" t="s">
        <v>129</v>
      </c>
      <c r="R1918" s="5" t="s">
        <v>158</v>
      </c>
      <c r="S1918" s="5" t="s">
        <v>141</v>
      </c>
      <c r="T1918" s="5" t="s">
        <v>165</v>
      </c>
      <c r="U1918" s="5" t="s">
        <v>130</v>
      </c>
      <c r="V1918" s="5" t="s">
        <v>95</v>
      </c>
      <c r="W1918" s="5" t="s">
        <v>112</v>
      </c>
      <c r="X1918" s="5" t="s">
        <v>173</v>
      </c>
      <c r="Y1918" s="5" t="n">
        <v>0</v>
      </c>
      <c r="Z1918" s="5" t="n">
        <v>1</v>
      </c>
      <c r="AA1918" s="5" t="str">
        <f aca="false">IF(Y1918&gt;Z1918,"Win",IF(Y1918&lt;Z1918,"Loss","Draw"))</f>
        <v>Loss</v>
      </c>
      <c r="AB1918" s="5" t="s">
        <v>98</v>
      </c>
      <c r="AC1918" s="5" t="s">
        <v>99</v>
      </c>
      <c r="AD1918" s="5" t="s">
        <v>616</v>
      </c>
      <c r="AE1918" s="5" t="s">
        <v>4661</v>
      </c>
      <c r="AF1918" s="5" t="str">
        <f aca="false">IF(AD1918&lt;AE1918,AD1918,AE1918)</f>
        <v>Archers, Barbarian Barrel, Dark Prince, Electro Spirit, Lightning, Royal Hogs, Skeletons, Tesla</v>
      </c>
      <c r="AG1918" s="5" t="str">
        <f aca="false">IF(AD1918&lt;AE1918,AE1918,AD1918)</f>
        <v>Arrows, Barbarian Barrel, Bowler, Hog Rider, Lumberjack, Mega Knight, Spirit Empress, Zappies</v>
      </c>
      <c r="AH1918" s="5" t="str">
        <f aca="false">IF(AD1918=AF1918,AA1918,IF(AA1918="Win","Loss",IF(AA1918="Loss","Win","Draw")))</f>
        <v>Loss</v>
      </c>
      <c r="AI1918" s="5" t="s">
        <v>102</v>
      </c>
    </row>
    <row r="1919" customFormat="false" ht="15" hidden="false" customHeight="true" outlineLevel="0" collapsed="false">
      <c r="A1919" s="5" t="s">
        <v>4659</v>
      </c>
      <c r="B1919" s="5" t="n">
        <v>2</v>
      </c>
      <c r="C1919" s="5" t="s">
        <v>547</v>
      </c>
      <c r="D1919" s="5" t="s">
        <v>548</v>
      </c>
      <c r="E1919" s="6" t="s">
        <v>558</v>
      </c>
      <c r="F1919" s="5" t="s">
        <v>559</v>
      </c>
      <c r="G1919" s="5" t="s">
        <v>4662</v>
      </c>
      <c r="H1919" s="5" t="s">
        <v>163</v>
      </c>
      <c r="I1919" s="5" t="s">
        <v>177</v>
      </c>
      <c r="J1919" s="5" t="s">
        <v>188</v>
      </c>
      <c r="K1919" s="5" t="s">
        <v>83</v>
      </c>
      <c r="L1919" s="5" t="s">
        <v>93</v>
      </c>
      <c r="M1919" s="5" t="s">
        <v>215</v>
      </c>
      <c r="N1919" s="5" t="s">
        <v>133</v>
      </c>
      <c r="O1919" s="5" t="s">
        <v>86</v>
      </c>
      <c r="P1919" s="5" t="s">
        <v>89</v>
      </c>
      <c r="Q1919" s="5" t="s">
        <v>185</v>
      </c>
      <c r="R1919" s="5" t="s">
        <v>186</v>
      </c>
      <c r="S1919" s="5" t="s">
        <v>241</v>
      </c>
      <c r="T1919" s="5" t="s">
        <v>187</v>
      </c>
      <c r="U1919" s="5" t="s">
        <v>109</v>
      </c>
      <c r="V1919" s="5" t="s">
        <v>153</v>
      </c>
      <c r="W1919" s="5" t="s">
        <v>111</v>
      </c>
      <c r="X1919" s="5" t="s">
        <v>88</v>
      </c>
      <c r="Y1919" s="5" t="n">
        <v>0</v>
      </c>
      <c r="Z1919" s="5" t="n">
        <v>1</v>
      </c>
      <c r="AA1919" s="5" t="str">
        <f aca="false">IF(Y1919&gt;Z1919,"Win",IF(Y1919&lt;Z1919,"Loss","Draw"))</f>
        <v>Loss</v>
      </c>
      <c r="AB1919" s="5" t="s">
        <v>98</v>
      </c>
      <c r="AC1919" s="5" t="s">
        <v>99</v>
      </c>
      <c r="AD1919" s="5" t="s">
        <v>494</v>
      </c>
      <c r="AE1919" s="5" t="s">
        <v>805</v>
      </c>
      <c r="AF1919" s="5" t="str">
        <f aca="false">IF(AD1919&lt;AE1919,AD1919,AE1919)</f>
        <v>Balloon, Berserker, Cannon, Executioner, Knight, Miner, Tornado, Zap</v>
      </c>
      <c r="AG1919" s="5" t="str">
        <f aca="false">IF(AD1919&lt;AE1919,AE1919,AD1919)</f>
        <v>Fireball, Fisherman, Monk, Mother Witch, Royal Giant, Skeleton Dragons, The Log, Tombstone</v>
      </c>
      <c r="AH1919" s="5" t="str">
        <f aca="false">IF(AD1919=AF1919,AA1919,IF(AA1919="Win","Loss",IF(AA1919="Loss","Win","Draw")))</f>
        <v>Win</v>
      </c>
      <c r="AI1919" s="5" t="s">
        <v>102</v>
      </c>
    </row>
    <row r="1920" customFormat="false" ht="15" hidden="false" customHeight="true" outlineLevel="0" collapsed="false">
      <c r="A1920" s="5" t="s">
        <v>4663</v>
      </c>
      <c r="B1920" s="5" t="n">
        <v>1</v>
      </c>
      <c r="C1920" s="5" t="s">
        <v>547</v>
      </c>
      <c r="D1920" s="5" t="s">
        <v>548</v>
      </c>
      <c r="E1920" s="5" t="s">
        <v>424</v>
      </c>
      <c r="F1920" s="5" t="s">
        <v>425</v>
      </c>
      <c r="G1920" s="5" t="s">
        <v>549</v>
      </c>
      <c r="H1920" s="5" t="s">
        <v>163</v>
      </c>
      <c r="I1920" s="5" t="s">
        <v>152</v>
      </c>
      <c r="J1920" s="5" t="s">
        <v>128</v>
      </c>
      <c r="K1920" s="5" t="s">
        <v>107</v>
      </c>
      <c r="L1920" s="5" t="s">
        <v>108</v>
      </c>
      <c r="M1920" s="5" t="s">
        <v>306</v>
      </c>
      <c r="N1920" s="5" t="s">
        <v>95</v>
      </c>
      <c r="O1920" s="5" t="s">
        <v>187</v>
      </c>
      <c r="P1920" s="5" t="s">
        <v>85</v>
      </c>
      <c r="Q1920" s="5" t="s">
        <v>124</v>
      </c>
      <c r="R1920" s="5" t="s">
        <v>158</v>
      </c>
      <c r="S1920" s="5" t="s">
        <v>129</v>
      </c>
      <c r="T1920" s="5" t="s">
        <v>165</v>
      </c>
      <c r="U1920" s="5" t="s">
        <v>133</v>
      </c>
      <c r="V1920" s="5" t="s">
        <v>164</v>
      </c>
      <c r="W1920" s="5" t="s">
        <v>173</v>
      </c>
      <c r="X1920" s="5" t="s">
        <v>130</v>
      </c>
      <c r="Y1920" s="5" t="n">
        <v>1</v>
      </c>
      <c r="Z1920" s="5" t="n">
        <v>0</v>
      </c>
      <c r="AA1920" s="5" t="str">
        <f aca="false">IF(Y1920&gt;Z1920,"Win",IF(Y1920&lt;Z1920,"Loss","Draw"))</f>
        <v>Win</v>
      </c>
      <c r="AB1920" s="5" t="s">
        <v>98</v>
      </c>
      <c r="AC1920" s="5" t="s">
        <v>99</v>
      </c>
      <c r="AD1920" s="5" t="s">
        <v>551</v>
      </c>
      <c r="AE1920" s="5" t="s">
        <v>550</v>
      </c>
      <c r="AF1920" s="5" t="str">
        <f aca="false">IF(AD1920&lt;AE1920,AD1920,AE1920)</f>
        <v>Arrows, Bowler, Earthquake, Hog Rider, Mega Knight, Mother Witch, Royal Ghost, Zappies</v>
      </c>
      <c r="AG1920" s="5" t="str">
        <f aca="false">IF(AD1920&lt;AE1920,AE1920,AD1920)</f>
        <v>Baby Dragon, Barbarian Barrel, Dark Prince, Goblin Cage, Golden Knight, Golem, Lightning, Tornado</v>
      </c>
      <c r="AH1920" s="5" t="str">
        <f aca="false">IF(AD1920=AF1920,AA1920,IF(AA1920="Win","Loss",IF(AA1920="Loss","Win","Draw")))</f>
        <v>Loss</v>
      </c>
      <c r="AI1920" s="5" t="s">
        <v>102</v>
      </c>
    </row>
    <row r="1921" customFormat="false" ht="15" hidden="false" customHeight="true" outlineLevel="0" collapsed="false">
      <c r="A1921" s="5" t="s">
        <v>4663</v>
      </c>
      <c r="B1921" s="5" t="n">
        <v>2</v>
      </c>
      <c r="C1921" s="5" t="s">
        <v>547</v>
      </c>
      <c r="D1921" s="5" t="s">
        <v>548</v>
      </c>
      <c r="E1921" s="5" t="s">
        <v>424</v>
      </c>
      <c r="F1921" s="5" t="s">
        <v>425</v>
      </c>
      <c r="G1921" s="5" t="s">
        <v>552</v>
      </c>
      <c r="H1921" s="5" t="s">
        <v>163</v>
      </c>
      <c r="I1921" s="5" t="s">
        <v>109</v>
      </c>
      <c r="J1921" s="5" t="s">
        <v>186</v>
      </c>
      <c r="K1921" s="5" t="s">
        <v>284</v>
      </c>
      <c r="L1921" s="5" t="s">
        <v>242</v>
      </c>
      <c r="M1921" s="5" t="s">
        <v>110</v>
      </c>
      <c r="N1921" s="5" t="s">
        <v>111</v>
      </c>
      <c r="O1921" s="5" t="s">
        <v>130</v>
      </c>
      <c r="P1921" s="5" t="s">
        <v>126</v>
      </c>
      <c r="Q1921" s="5" t="s">
        <v>92</v>
      </c>
      <c r="R1921" s="5" t="s">
        <v>91</v>
      </c>
      <c r="S1921" s="5" t="s">
        <v>90</v>
      </c>
      <c r="T1921" s="5" t="s">
        <v>125</v>
      </c>
      <c r="U1921" s="5" t="s">
        <v>93</v>
      </c>
      <c r="V1921" s="5" t="s">
        <v>96</v>
      </c>
      <c r="W1921" s="5" t="s">
        <v>94</v>
      </c>
      <c r="X1921" s="5" t="s">
        <v>95</v>
      </c>
      <c r="Y1921" s="5" t="n">
        <v>1</v>
      </c>
      <c r="Z1921" s="5" t="n">
        <v>2</v>
      </c>
      <c r="AA1921" s="5" t="str">
        <f aca="false">IF(Y1921&gt;Z1921,"Win",IF(Y1921&lt;Z1921,"Loss","Draw"))</f>
        <v>Loss</v>
      </c>
      <c r="AB1921" s="5" t="s">
        <v>98</v>
      </c>
      <c r="AC1921" s="5" t="s">
        <v>99</v>
      </c>
      <c r="AD1921" s="5" t="s">
        <v>553</v>
      </c>
      <c r="AE1921" s="5" t="s">
        <v>216</v>
      </c>
      <c r="AF1921" s="5" t="str">
        <f aca="false">IF(AD1921&lt;AE1921,AD1921,AE1921)</f>
        <v>Arrows, Balloon, Bomber, Inferno Dragon, Lava Hound, Miner, Skeletons, Zap</v>
      </c>
      <c r="AG1921" s="5" t="str">
        <f aca="false">IF(AD1921&lt;AE1921,AE1921,AD1921)</f>
        <v>Barbarian Barrel, Cannon Cart, Fireball, Goblins, Minions, Mortar, Rascals, Skeleton Barrel</v>
      </c>
      <c r="AH1921" s="5" t="str">
        <f aca="false">IF(AD1921=AF1921,AA1921,IF(AA1921="Win","Loss",IF(AA1921="Loss","Win","Draw")))</f>
        <v>Loss</v>
      </c>
      <c r="AI1921" s="5" t="s">
        <v>102</v>
      </c>
    </row>
    <row r="1922" customFormat="false" ht="15" hidden="false" customHeight="true" outlineLevel="0" collapsed="false">
      <c r="A1922" s="5" t="s">
        <v>4663</v>
      </c>
      <c r="B1922" s="5" t="n">
        <v>3</v>
      </c>
      <c r="C1922" s="5" t="s">
        <v>547</v>
      </c>
      <c r="D1922" s="5" t="s">
        <v>548</v>
      </c>
      <c r="E1922" s="5" t="s">
        <v>424</v>
      </c>
      <c r="F1922" s="5" t="s">
        <v>425</v>
      </c>
      <c r="G1922" s="5" t="s">
        <v>554</v>
      </c>
      <c r="H1922" s="5" t="s">
        <v>163</v>
      </c>
      <c r="I1922" s="5" t="s">
        <v>127</v>
      </c>
      <c r="J1922" s="5" t="s">
        <v>158</v>
      </c>
      <c r="K1922" s="5" t="s">
        <v>141</v>
      </c>
      <c r="L1922" s="5" t="s">
        <v>294</v>
      </c>
      <c r="M1922" s="5" t="s">
        <v>143</v>
      </c>
      <c r="N1922" s="5" t="s">
        <v>124</v>
      </c>
      <c r="O1922" s="5" t="s">
        <v>173</v>
      </c>
      <c r="P1922" s="5" t="s">
        <v>117</v>
      </c>
      <c r="Q1922" s="5" t="s">
        <v>137</v>
      </c>
      <c r="R1922" s="5" t="s">
        <v>194</v>
      </c>
      <c r="S1922" s="5" t="s">
        <v>114</v>
      </c>
      <c r="T1922" s="5" t="s">
        <v>97</v>
      </c>
      <c r="U1922" s="5" t="s">
        <v>88</v>
      </c>
      <c r="V1922" s="5" t="s">
        <v>116</v>
      </c>
      <c r="W1922" s="5" t="s">
        <v>157</v>
      </c>
      <c r="X1922" s="5" t="s">
        <v>234</v>
      </c>
      <c r="Y1922" s="5" t="n">
        <v>1</v>
      </c>
      <c r="Z1922" s="5" t="n">
        <v>0</v>
      </c>
      <c r="AA1922" s="5" t="str">
        <f aca="false">IF(Y1922&gt;Z1922,"Win",IF(Y1922&lt;Z1922,"Loss","Draw"))</f>
        <v>Win</v>
      </c>
      <c r="AB1922" s="5" t="s">
        <v>98</v>
      </c>
      <c r="AC1922" s="5" t="s">
        <v>99</v>
      </c>
      <c r="AD1922" s="5" t="s">
        <v>556</v>
      </c>
      <c r="AE1922" s="5" t="s">
        <v>555</v>
      </c>
      <c r="AF1922" s="5" t="str">
        <f aca="false">IF(AD1922&lt;AE1922,AD1922,AE1922)</f>
        <v>Archer Queen, Berserker, Bomb Tower, Fire Spirit, Giant Snowball, Goblin Drill, Poison, Ronin</v>
      </c>
      <c r="AG1922" s="5" t="str">
        <f aca="false">IF(AD1922&lt;AE1922,AE1922,AD1922)</f>
        <v>Battle Ram, Bowler, Giant Skeleton, Heal Spirit, Lumberjack, Royal Ghost, Vines, Zappies</v>
      </c>
      <c r="AH1922" s="5" t="str">
        <f aca="false">IF(AD1922=AF1922,AA1922,IF(AA1922="Win","Loss",IF(AA1922="Loss","Win","Draw")))</f>
        <v>Loss</v>
      </c>
      <c r="AI1922" s="5" t="s">
        <v>102</v>
      </c>
    </row>
    <row r="1923" customFormat="false" ht="15" hidden="false" customHeight="true" outlineLevel="0" collapsed="false">
      <c r="A1923" s="5" t="s">
        <v>4664</v>
      </c>
      <c r="B1923" s="5" t="n">
        <v>1</v>
      </c>
      <c r="C1923" s="5" t="s">
        <v>547</v>
      </c>
      <c r="D1923" s="5" t="s">
        <v>548</v>
      </c>
      <c r="E1923" s="5" t="s">
        <v>567</v>
      </c>
      <c r="F1923" s="5" t="s">
        <v>568</v>
      </c>
      <c r="G1923" s="5" t="s">
        <v>4665</v>
      </c>
      <c r="H1923" s="5" t="s">
        <v>163</v>
      </c>
      <c r="I1923" s="5" t="s">
        <v>82</v>
      </c>
      <c r="J1923" s="5" t="s">
        <v>83</v>
      </c>
      <c r="K1923" s="5" t="s">
        <v>87</v>
      </c>
      <c r="L1923" s="5" t="s">
        <v>95</v>
      </c>
      <c r="M1923" s="5" t="s">
        <v>150</v>
      </c>
      <c r="N1923" s="5" t="s">
        <v>126</v>
      </c>
      <c r="O1923" s="5" t="s">
        <v>85</v>
      </c>
      <c r="P1923" s="5" t="s">
        <v>86</v>
      </c>
      <c r="Q1923" s="5" t="s">
        <v>177</v>
      </c>
      <c r="R1923" s="5" t="s">
        <v>188</v>
      </c>
      <c r="S1923" s="5" t="s">
        <v>83</v>
      </c>
      <c r="T1923" s="5" t="s">
        <v>133</v>
      </c>
      <c r="U1923" s="5" t="s">
        <v>215</v>
      </c>
      <c r="V1923" s="5" t="s">
        <v>93</v>
      </c>
      <c r="W1923" s="5" t="s">
        <v>86</v>
      </c>
      <c r="X1923" s="5" t="s">
        <v>95</v>
      </c>
      <c r="Y1923" s="5" t="n">
        <v>0</v>
      </c>
      <c r="Z1923" s="5" t="n">
        <v>3</v>
      </c>
      <c r="AA1923" s="5" t="str">
        <f aca="false">IF(Y1923&gt;Z1923,"Win",IF(Y1923&lt;Z1923,"Loss","Draw"))</f>
        <v>Loss</v>
      </c>
      <c r="AB1923" s="5" t="s">
        <v>98</v>
      </c>
      <c r="AC1923" s="5" t="s">
        <v>99</v>
      </c>
      <c r="AD1923" s="5" t="s">
        <v>880</v>
      </c>
      <c r="AE1923" s="5" t="s">
        <v>217</v>
      </c>
      <c r="AF1923" s="5" t="str">
        <f aca="false">IF(AD1923&lt;AE1923,AD1923,AE1923)</f>
        <v>Barbarian Barrel, Electro Spirit, Lightning, Monk, Royal Hogs, Skeleton Dragons, Skeletons, Tesla</v>
      </c>
      <c r="AG1923" s="5" t="str">
        <f aca="false">IF(AD1923&lt;AE1923,AE1923,AD1923)</f>
        <v>Barbarian Barrel, Fireball, Fisherman, Monk, Mother Witch, Royal Giant, Skeleton Dragons, Tombstone</v>
      </c>
      <c r="AH1923" s="5" t="str">
        <f aca="false">IF(AD1923=AF1923,AA1923,IF(AA1923="Win","Loss",IF(AA1923="Loss","Win","Draw")))</f>
        <v>Loss</v>
      </c>
      <c r="AI1923" s="5" t="s">
        <v>102</v>
      </c>
    </row>
    <row r="1924" customFormat="false" ht="15" hidden="false" customHeight="true" outlineLevel="0" collapsed="false">
      <c r="A1924" s="5" t="s">
        <v>4664</v>
      </c>
      <c r="B1924" s="5" t="n">
        <v>2</v>
      </c>
      <c r="C1924" s="5" t="s">
        <v>547</v>
      </c>
      <c r="D1924" s="5" t="s">
        <v>548</v>
      </c>
      <c r="E1924" s="5" t="s">
        <v>567</v>
      </c>
      <c r="F1924" s="5" t="s">
        <v>568</v>
      </c>
      <c r="G1924" s="5" t="s">
        <v>4666</v>
      </c>
      <c r="H1924" s="5" t="s">
        <v>163</v>
      </c>
      <c r="I1924" s="5" t="s">
        <v>203</v>
      </c>
      <c r="J1924" s="5" t="s">
        <v>202</v>
      </c>
      <c r="K1924" s="5" t="s">
        <v>201</v>
      </c>
      <c r="L1924" s="5" t="s">
        <v>88</v>
      </c>
      <c r="M1924" s="5" t="s">
        <v>234</v>
      </c>
      <c r="N1924" s="5" t="s">
        <v>157</v>
      </c>
      <c r="O1924" s="5" t="s">
        <v>118</v>
      </c>
      <c r="P1924" s="5" t="s">
        <v>204</v>
      </c>
      <c r="Q1924" s="5" t="s">
        <v>113</v>
      </c>
      <c r="R1924" s="5" t="s">
        <v>151</v>
      </c>
      <c r="S1924" s="5" t="s">
        <v>87</v>
      </c>
      <c r="T1924" s="5" t="s">
        <v>165</v>
      </c>
      <c r="U1924" s="5" t="s">
        <v>85</v>
      </c>
      <c r="V1924" s="5" t="s">
        <v>126</v>
      </c>
      <c r="W1924" s="5" t="s">
        <v>150</v>
      </c>
      <c r="X1924" s="5" t="s">
        <v>89</v>
      </c>
      <c r="Y1924" s="5" t="n">
        <v>1</v>
      </c>
      <c r="Z1924" s="5" t="n">
        <v>0</v>
      </c>
      <c r="AA1924" s="5" t="str">
        <f aca="false">IF(Y1924&gt;Z1924,"Win",IF(Y1924&lt;Z1924,"Loss","Draw"))</f>
        <v>Win</v>
      </c>
      <c r="AB1924" s="5" t="s">
        <v>98</v>
      </c>
      <c r="AC1924" s="5" t="s">
        <v>99</v>
      </c>
      <c r="AD1924" s="5" t="s">
        <v>668</v>
      </c>
      <c r="AE1924" s="5" t="s">
        <v>866</v>
      </c>
      <c r="AF1924" s="5" t="str">
        <f aca="false">IF(AD1924&lt;AE1924,AD1924,AE1924)</f>
        <v>Berserker, Bomb Tower, Fire Spirit, Goblin Barrel, Ice Spirit, Magic Archer, Royal Delivery, Wall Breakers</v>
      </c>
      <c r="AG1924" s="5" t="str">
        <f aca="false">IF(AD1924&lt;AE1924,AE1924,AD1924)</f>
        <v>Electro Spirit, Furnace, Hog Rider, Lightning, Mighty Miner, Skeletons, Tesla, The Log</v>
      </c>
      <c r="AH1924" s="5" t="str">
        <f aca="false">IF(AD1924=AF1924,AA1924,IF(AA1924="Win","Loss",IF(AA1924="Loss","Win","Draw")))</f>
        <v>Win</v>
      </c>
      <c r="AI1924" s="5" t="s">
        <v>102</v>
      </c>
    </row>
    <row r="1925" customFormat="false" ht="15" hidden="false" customHeight="true" outlineLevel="0" collapsed="false">
      <c r="A1925" s="5" t="s">
        <v>4664</v>
      </c>
      <c r="B1925" s="5" t="n">
        <v>3</v>
      </c>
      <c r="C1925" s="5" t="s">
        <v>547</v>
      </c>
      <c r="D1925" s="5" t="s">
        <v>548</v>
      </c>
      <c r="E1925" s="5" t="s">
        <v>567</v>
      </c>
      <c r="F1925" s="5" t="s">
        <v>568</v>
      </c>
      <c r="G1925" s="5" t="s">
        <v>4667</v>
      </c>
      <c r="H1925" s="5" t="s">
        <v>163</v>
      </c>
      <c r="I1925" s="5" t="s">
        <v>127</v>
      </c>
      <c r="J1925" s="5" t="s">
        <v>128</v>
      </c>
      <c r="K1925" s="5" t="s">
        <v>124</v>
      </c>
      <c r="L1925" s="5" t="s">
        <v>130</v>
      </c>
      <c r="M1925" s="5" t="s">
        <v>142</v>
      </c>
      <c r="N1925" s="5" t="s">
        <v>97</v>
      </c>
      <c r="O1925" s="5" t="s">
        <v>133</v>
      </c>
      <c r="P1925" s="5" t="s">
        <v>143</v>
      </c>
      <c r="Q1925" s="5" t="s">
        <v>137</v>
      </c>
      <c r="R1925" s="5" t="s">
        <v>194</v>
      </c>
      <c r="S1925" s="5" t="s">
        <v>114</v>
      </c>
      <c r="T1925" s="5" t="s">
        <v>97</v>
      </c>
      <c r="U1925" s="5" t="s">
        <v>88</v>
      </c>
      <c r="V1925" s="5" t="s">
        <v>116</v>
      </c>
      <c r="W1925" s="5" t="s">
        <v>157</v>
      </c>
      <c r="X1925" s="5" t="s">
        <v>234</v>
      </c>
      <c r="Y1925" s="5" t="n">
        <v>0</v>
      </c>
      <c r="Z1925" s="5" t="n">
        <v>1</v>
      </c>
      <c r="AA1925" s="5" t="str">
        <f aca="false">IF(Y1925&gt;Z1925,"Win",IF(Y1925&lt;Z1925,"Loss","Draw"))</f>
        <v>Loss</v>
      </c>
      <c r="AB1925" s="5" t="s">
        <v>98</v>
      </c>
      <c r="AC1925" s="5" t="s">
        <v>99</v>
      </c>
      <c r="AD1925" s="5" t="s">
        <v>4668</v>
      </c>
      <c r="AE1925" s="5" t="s">
        <v>555</v>
      </c>
      <c r="AF1925" s="5" t="str">
        <f aca="false">IF(AD1925&lt;AE1925,AD1925,AE1925)</f>
        <v>Archer Queen, Berserker, Bomb Tower, Fire Spirit, Giant Snowball, Goblin Drill, Poison, Ronin</v>
      </c>
      <c r="AG1925" s="5" t="str">
        <f aca="false">IF(AD1925&lt;AE1925,AE1925,AD1925)</f>
        <v>Arrows, Battle Ram, Golden Knight, Heal Spirit, Mother Witch, Ronin, Royal Ghost, Three Musketeers</v>
      </c>
      <c r="AH1925" s="5" t="str">
        <f aca="false">IF(AD1925=AF1925,AA1925,IF(AA1925="Win","Loss",IF(AA1925="Loss","Win","Draw")))</f>
        <v>Win</v>
      </c>
      <c r="AI1925" s="5" t="s">
        <v>102</v>
      </c>
    </row>
    <row r="1926" customFormat="false" ht="15" hidden="false" customHeight="true" outlineLevel="0" collapsed="false">
      <c r="A1926" s="5" t="s">
        <v>4669</v>
      </c>
      <c r="B1926" s="5" t="n">
        <v>1</v>
      </c>
      <c r="C1926" s="5" t="s">
        <v>547</v>
      </c>
      <c r="D1926" s="5" t="s">
        <v>548</v>
      </c>
      <c r="E1926" s="5" t="s">
        <v>573</v>
      </c>
      <c r="F1926" s="5" t="s">
        <v>574</v>
      </c>
      <c r="G1926" s="5" t="s">
        <v>2581</v>
      </c>
      <c r="H1926" s="5" t="s">
        <v>163</v>
      </c>
      <c r="I1926" s="5" t="s">
        <v>284</v>
      </c>
      <c r="J1926" s="5" t="s">
        <v>241</v>
      </c>
      <c r="K1926" s="5" t="s">
        <v>152</v>
      </c>
      <c r="L1926" s="5" t="s">
        <v>186</v>
      </c>
      <c r="M1926" s="5" t="s">
        <v>158</v>
      </c>
      <c r="N1926" s="5" t="s">
        <v>785</v>
      </c>
      <c r="O1926" s="5" t="s">
        <v>187</v>
      </c>
      <c r="P1926" s="5" t="s">
        <v>95</v>
      </c>
      <c r="Q1926" s="5" t="s">
        <v>2514</v>
      </c>
      <c r="R1926" s="5" t="s">
        <v>128</v>
      </c>
      <c r="S1926" s="5" t="s">
        <v>108</v>
      </c>
      <c r="T1926" s="5" t="s">
        <v>1663</v>
      </c>
      <c r="U1926" s="5" t="s">
        <v>327</v>
      </c>
      <c r="V1926" s="5" t="s">
        <v>294</v>
      </c>
      <c r="W1926" s="5" t="s">
        <v>133</v>
      </c>
      <c r="X1926" s="5" t="s">
        <v>139</v>
      </c>
      <c r="Y1926" s="5" t="n">
        <v>0</v>
      </c>
      <c r="Z1926" s="5" t="n">
        <v>1</v>
      </c>
      <c r="AA1926" s="5" t="str">
        <f aca="false">IF(Y1926&gt;Z1926,"Win",IF(Y1926&lt;Z1926,"Loss","Draw"))</f>
        <v>Loss</v>
      </c>
      <c r="AB1926" s="5" t="s">
        <v>98</v>
      </c>
      <c r="AC1926" s="5" t="s">
        <v>99</v>
      </c>
      <c r="AD1926" s="5" t="s">
        <v>1241</v>
      </c>
      <c r="AE1926" s="5" t="s">
        <v>2582</v>
      </c>
      <c r="AF1926" s="5" t="str">
        <f aca="false">IF(AD1926&lt;AE1926,AD1926,AE1926)</f>
        <v>Baby Dragon, Balloon, Barbarian Barrel, Bowler, Freeze, Inferno Dragon, Knight, Tornado</v>
      </c>
      <c r="AG1926" s="5" t="str">
        <f aca="false">IF(AD1926&lt;AE1926,AE1926,AD1926)</f>
        <v>Dark Prince, Goblin Giant, Golden Knight, Mega Minion, Mother Witch, Rage, Sparky, Vines</v>
      </c>
      <c r="AH1926" s="5" t="str">
        <f aca="false">IF(AD1926=AF1926,AA1926,IF(AA1926="Win","Loss",IF(AA1926="Loss","Win","Draw")))</f>
        <v>Loss</v>
      </c>
      <c r="AI1926" s="5" t="s">
        <v>102</v>
      </c>
    </row>
    <row r="1927" customFormat="false" ht="15" hidden="false" customHeight="true" outlineLevel="0" collapsed="false">
      <c r="A1927" s="5" t="s">
        <v>4669</v>
      </c>
      <c r="B1927" s="5" t="n">
        <v>2</v>
      </c>
      <c r="C1927" s="5" t="s">
        <v>547</v>
      </c>
      <c r="D1927" s="5" t="s">
        <v>548</v>
      </c>
      <c r="E1927" s="5" t="s">
        <v>573</v>
      </c>
      <c r="F1927" s="5" t="s">
        <v>574</v>
      </c>
      <c r="G1927" s="5" t="s">
        <v>4670</v>
      </c>
      <c r="H1927" s="5" t="s">
        <v>163</v>
      </c>
      <c r="I1927" s="5" t="s">
        <v>141</v>
      </c>
      <c r="J1927" s="5" t="s">
        <v>93</v>
      </c>
      <c r="K1927" s="5" t="s">
        <v>107</v>
      </c>
      <c r="L1927" s="5" t="s">
        <v>143</v>
      </c>
      <c r="M1927" s="5" t="s">
        <v>150</v>
      </c>
      <c r="N1927" s="5" t="s">
        <v>177</v>
      </c>
      <c r="O1927" s="5" t="s">
        <v>178</v>
      </c>
      <c r="P1927" s="5" t="s">
        <v>89</v>
      </c>
      <c r="Q1927" s="5" t="s">
        <v>113</v>
      </c>
      <c r="R1927" s="5" t="s">
        <v>91</v>
      </c>
      <c r="S1927" s="5" t="s">
        <v>141</v>
      </c>
      <c r="T1927" s="5" t="s">
        <v>130</v>
      </c>
      <c r="U1927" s="5" t="s">
        <v>97</v>
      </c>
      <c r="V1927" s="5" t="s">
        <v>86</v>
      </c>
      <c r="W1927" s="5" t="s">
        <v>125</v>
      </c>
      <c r="X1927" s="5" t="s">
        <v>223</v>
      </c>
      <c r="Y1927" s="5" t="n">
        <v>1</v>
      </c>
      <c r="Z1927" s="5" t="n">
        <v>0</v>
      </c>
      <c r="AA1927" s="5" t="str">
        <f aca="false">IF(Y1927&gt;Z1927,"Win",IF(Y1927&lt;Z1927,"Loss","Draw"))</f>
        <v>Win</v>
      </c>
      <c r="AB1927" s="5" t="s">
        <v>98</v>
      </c>
      <c r="AC1927" s="5" t="s">
        <v>99</v>
      </c>
      <c r="AD1927" s="5" t="s">
        <v>2584</v>
      </c>
      <c r="AE1927" s="5" t="s">
        <v>2545</v>
      </c>
      <c r="AF1927" s="5" t="str">
        <f aca="false">IF(AD1927&lt;AE1927,AD1927,AE1927)</f>
        <v>Arrows, Cannon Cart, Furnace, Goblins, Lumberjack, Ram Rider, Ronin, Skeleton Dragons</v>
      </c>
      <c r="AG1927" s="5" t="str">
        <f aca="false">IF(AD1927&lt;AE1927,AE1927,AD1927)</f>
        <v>Electro Spirit, Fireball, Goblin Cage, Heal Spirit, Lumberjack, Phoenix, Royal Giant, The Log</v>
      </c>
      <c r="AH1927" s="5" t="str">
        <f aca="false">IF(AD1927=AF1927,AA1927,IF(AA1927="Win","Loss",IF(AA1927="Loss","Win","Draw")))</f>
        <v>Loss</v>
      </c>
      <c r="AI1927" s="5" t="s">
        <v>102</v>
      </c>
    </row>
    <row r="1928" customFormat="false" ht="15" hidden="false" customHeight="true" outlineLevel="0" collapsed="false">
      <c r="A1928" s="5" t="s">
        <v>4669</v>
      </c>
      <c r="B1928" s="5" t="n">
        <v>3</v>
      </c>
      <c r="C1928" s="5" t="s">
        <v>547</v>
      </c>
      <c r="D1928" s="5" t="s">
        <v>548</v>
      </c>
      <c r="E1928" s="5" t="s">
        <v>573</v>
      </c>
      <c r="F1928" s="5" t="s">
        <v>574</v>
      </c>
      <c r="G1928" s="5" t="s">
        <v>2585</v>
      </c>
      <c r="H1928" s="5" t="s">
        <v>163</v>
      </c>
      <c r="I1928" s="5" t="s">
        <v>114</v>
      </c>
      <c r="J1928" s="5" t="s">
        <v>151</v>
      </c>
      <c r="K1928" s="5" t="s">
        <v>137</v>
      </c>
      <c r="L1928" s="5" t="s">
        <v>157</v>
      </c>
      <c r="M1928" s="5" t="s">
        <v>87</v>
      </c>
      <c r="N1928" s="5" t="s">
        <v>126</v>
      </c>
      <c r="O1928" s="5" t="s">
        <v>116</v>
      </c>
      <c r="P1928" s="5" t="s">
        <v>242</v>
      </c>
      <c r="Q1928" s="5" t="s">
        <v>284</v>
      </c>
      <c r="R1928" s="5" t="s">
        <v>158</v>
      </c>
      <c r="S1928" s="5" t="s">
        <v>185</v>
      </c>
      <c r="T1928" s="5" t="s">
        <v>241</v>
      </c>
      <c r="U1928" s="5" t="s">
        <v>173</v>
      </c>
      <c r="V1928" s="5" t="s">
        <v>785</v>
      </c>
      <c r="W1928" s="5" t="s">
        <v>187</v>
      </c>
      <c r="X1928" s="5" t="s">
        <v>115</v>
      </c>
      <c r="Y1928" s="5" t="n">
        <v>1</v>
      </c>
      <c r="Z1928" s="5" t="n">
        <v>0</v>
      </c>
      <c r="AA1928" s="5" t="str">
        <f aca="false">IF(Y1928&gt;Z1928,"Win",IF(Y1928&lt;Z1928,"Loss","Draw"))</f>
        <v>Win</v>
      </c>
      <c r="AB1928" s="5" t="s">
        <v>98</v>
      </c>
      <c r="AC1928" s="5" t="s">
        <v>99</v>
      </c>
      <c r="AD1928" s="5" t="s">
        <v>2586</v>
      </c>
      <c r="AE1928" s="5" t="s">
        <v>2536</v>
      </c>
      <c r="AF1928" s="5" t="str">
        <f aca="false">IF(AD1928&lt;AE1928,AD1928,AE1928)</f>
        <v>Bomber, Fire Spirit, Giant Snowball, Goblin Drill, Mighty Miner, Poison, Skeletons, Tesla</v>
      </c>
      <c r="AG1928" s="5" t="str">
        <f aca="false">IF(AD1928&lt;AE1928,AE1928,AD1928)</f>
        <v>Bowler, Executioner, Freeze, Graveyard, Inferno Dragon, Knight, Tornado, Zappies</v>
      </c>
      <c r="AH1928" s="5" t="str">
        <f aca="false">IF(AD1928=AF1928,AA1928,IF(AA1928="Win","Loss",IF(AA1928="Loss","Win","Draw")))</f>
        <v>Win</v>
      </c>
      <c r="AI1928" s="5" t="s">
        <v>102</v>
      </c>
    </row>
    <row r="1929" customFormat="false" ht="15" hidden="false" customHeight="true" outlineLevel="0" collapsed="false">
      <c r="A1929" s="5" t="s">
        <v>4671</v>
      </c>
      <c r="B1929" s="5" t="n">
        <v>1</v>
      </c>
      <c r="C1929" s="5" t="s">
        <v>547</v>
      </c>
      <c r="D1929" s="5" t="s">
        <v>548</v>
      </c>
      <c r="E1929" s="5" t="s">
        <v>584</v>
      </c>
      <c r="F1929" s="5" t="s">
        <v>585</v>
      </c>
      <c r="G1929" s="5" t="s">
        <v>3252</v>
      </c>
      <c r="H1929" s="5" t="s">
        <v>163</v>
      </c>
      <c r="I1929" s="5" t="s">
        <v>129</v>
      </c>
      <c r="J1929" s="5" t="s">
        <v>2020</v>
      </c>
      <c r="K1929" s="5" t="s">
        <v>109</v>
      </c>
      <c r="L1929" s="5" t="s">
        <v>138</v>
      </c>
      <c r="M1929" s="5" t="s">
        <v>111</v>
      </c>
      <c r="N1929" s="5" t="s">
        <v>118</v>
      </c>
      <c r="O1929" s="5" t="s">
        <v>579</v>
      </c>
      <c r="P1929" s="5" t="s">
        <v>395</v>
      </c>
      <c r="Q1929" s="5" t="s">
        <v>177</v>
      </c>
      <c r="R1929" s="5" t="s">
        <v>188</v>
      </c>
      <c r="S1929" s="5" t="s">
        <v>83</v>
      </c>
      <c r="T1929" s="5" t="s">
        <v>86</v>
      </c>
      <c r="U1929" s="5" t="s">
        <v>133</v>
      </c>
      <c r="V1929" s="5" t="s">
        <v>215</v>
      </c>
      <c r="W1929" s="5" t="s">
        <v>95</v>
      </c>
      <c r="X1929" s="5" t="s">
        <v>93</v>
      </c>
      <c r="Y1929" s="5" t="n">
        <v>1</v>
      </c>
      <c r="Z1929" s="5" t="n">
        <v>0</v>
      </c>
      <c r="AA1929" s="5" t="str">
        <f aca="false">IF(Y1929&gt;Z1929,"Win",IF(Y1929&lt;Z1929,"Loss","Draw"))</f>
        <v>Win</v>
      </c>
      <c r="AB1929" s="5" t="s">
        <v>98</v>
      </c>
      <c r="AC1929" s="5" t="s">
        <v>99</v>
      </c>
      <c r="AD1929" s="5" t="s">
        <v>4672</v>
      </c>
      <c r="AE1929" s="5" t="s">
        <v>217</v>
      </c>
      <c r="AF1929" s="5" t="str">
        <f aca="false">IF(AD1929&lt;AE1929,AD1929,AE1929)</f>
        <v>Barbarian Barrel, Fireball, Fisherman, Monk, Mother Witch, Royal Giant, Skeleton Dragons, Tombstone</v>
      </c>
      <c r="AG1929" s="5" t="str">
        <f aca="false">IF(AD1929&lt;AE1929,AE1929,AD1929)</f>
        <v>Goblin Curse, Goblin Demolisher, Ice Spirit, Little Prince, Mega Knight, Miner, Rune Giant, Zap</v>
      </c>
      <c r="AH1929" s="5" t="str">
        <f aca="false">IF(AD1929=AF1929,AA1929,IF(AA1929="Win","Loss",IF(AA1929="Loss","Win","Draw")))</f>
        <v>Loss</v>
      </c>
      <c r="AI1929" s="5" t="s">
        <v>102</v>
      </c>
    </row>
    <row r="1930" customFormat="false" ht="15" hidden="false" customHeight="true" outlineLevel="0" collapsed="false">
      <c r="A1930" s="5" t="s">
        <v>4671</v>
      </c>
      <c r="B1930" s="5" t="n">
        <v>2</v>
      </c>
      <c r="C1930" s="5" t="s">
        <v>547</v>
      </c>
      <c r="D1930" s="5" t="s">
        <v>548</v>
      </c>
      <c r="E1930" s="5" t="s">
        <v>584</v>
      </c>
      <c r="F1930" s="5" t="s">
        <v>585</v>
      </c>
      <c r="G1930" s="5" t="s">
        <v>4673</v>
      </c>
      <c r="H1930" s="5" t="s">
        <v>163</v>
      </c>
      <c r="I1930" s="5" t="s">
        <v>114</v>
      </c>
      <c r="J1930" s="5" t="s">
        <v>88</v>
      </c>
      <c r="K1930" s="5" t="s">
        <v>153</v>
      </c>
      <c r="L1930" s="5" t="s">
        <v>137</v>
      </c>
      <c r="M1930" s="5" t="s">
        <v>249</v>
      </c>
      <c r="N1930" s="5" t="s">
        <v>126</v>
      </c>
      <c r="O1930" s="5" t="s">
        <v>157</v>
      </c>
      <c r="P1930" s="5" t="s">
        <v>242</v>
      </c>
      <c r="Q1930" s="5" t="s">
        <v>84</v>
      </c>
      <c r="R1930" s="5" t="s">
        <v>91</v>
      </c>
      <c r="S1930" s="5" t="s">
        <v>108</v>
      </c>
      <c r="T1930" s="5" t="s">
        <v>234</v>
      </c>
      <c r="U1930" s="5" t="s">
        <v>89</v>
      </c>
      <c r="V1930" s="5" t="s">
        <v>157</v>
      </c>
      <c r="W1930" s="5" t="s">
        <v>116</v>
      </c>
      <c r="X1930" s="5" t="s">
        <v>115</v>
      </c>
      <c r="Y1930" s="5" t="n">
        <v>0</v>
      </c>
      <c r="Z1930" s="5" t="n">
        <v>1</v>
      </c>
      <c r="AA1930" s="5" t="str">
        <f aca="false">IF(Y1930&gt;Z1930,"Win",IF(Y1930&lt;Z1930,"Loss","Draw"))</f>
        <v>Loss</v>
      </c>
      <c r="AB1930" s="5" t="s">
        <v>98</v>
      </c>
      <c r="AC1930" s="5" t="s">
        <v>99</v>
      </c>
      <c r="AD1930" s="5" t="s">
        <v>4674</v>
      </c>
      <c r="AE1930" s="5" t="s">
        <v>4675</v>
      </c>
      <c r="AF1930" s="5" t="str">
        <f aca="false">IF(AD1930&lt;AE1930,AD1930,AE1930)</f>
        <v>Archers, Bomb Tower, Dark Prince, Fire Spirit, Goblins, Graveyard, Poison, The Log</v>
      </c>
      <c r="AG1930" s="5" t="str">
        <f aca="false">IF(AD1930&lt;AE1930,AE1930,AD1930)</f>
        <v>Berserker, Bomber, Cannon, Fire Spirit, Giant Snowball, Goblin Drill, Rocket, Skeletons</v>
      </c>
      <c r="AH1930" s="5" t="str">
        <f aca="false">IF(AD1930=AF1930,AA1930,IF(AA1930="Win","Loss",IF(AA1930="Loss","Win","Draw")))</f>
        <v>Win</v>
      </c>
      <c r="AI1930" s="5" t="s">
        <v>102</v>
      </c>
    </row>
    <row r="1931" customFormat="false" ht="15" hidden="false" customHeight="true" outlineLevel="0" collapsed="false">
      <c r="A1931" s="5" t="s">
        <v>4671</v>
      </c>
      <c r="B1931" s="5" t="n">
        <v>3</v>
      </c>
      <c r="C1931" s="5" t="s">
        <v>547</v>
      </c>
      <c r="D1931" s="5" t="s">
        <v>548</v>
      </c>
      <c r="E1931" s="5" t="s">
        <v>584</v>
      </c>
      <c r="F1931" s="5" t="s">
        <v>585</v>
      </c>
      <c r="G1931" s="5" t="s">
        <v>4676</v>
      </c>
      <c r="H1931" s="5" t="s">
        <v>163</v>
      </c>
      <c r="I1931" s="5" t="s">
        <v>203</v>
      </c>
      <c r="J1931" s="5" t="s">
        <v>91</v>
      </c>
      <c r="K1931" s="5" t="s">
        <v>159</v>
      </c>
      <c r="L1931" s="5" t="s">
        <v>89</v>
      </c>
      <c r="M1931" s="5" t="s">
        <v>150</v>
      </c>
      <c r="N1931" s="5" t="s">
        <v>201</v>
      </c>
      <c r="O1931" s="5" t="s">
        <v>97</v>
      </c>
      <c r="P1931" s="5" t="s">
        <v>983</v>
      </c>
      <c r="Q1931" s="5" t="s">
        <v>418</v>
      </c>
      <c r="R1931" s="5" t="s">
        <v>186</v>
      </c>
      <c r="S1931" s="5" t="s">
        <v>284</v>
      </c>
      <c r="T1931" s="5" t="s">
        <v>110</v>
      </c>
      <c r="U1931" s="5" t="s">
        <v>107</v>
      </c>
      <c r="V1931" s="5" t="s">
        <v>651</v>
      </c>
      <c r="W1931" s="5" t="s">
        <v>242</v>
      </c>
      <c r="X1931" s="5" t="s">
        <v>130</v>
      </c>
      <c r="Y1931" s="5" t="n">
        <v>1</v>
      </c>
      <c r="Z1931" s="5" t="n">
        <v>2</v>
      </c>
      <c r="AA1931" s="5" t="str">
        <f aca="false">IF(Y1931&gt;Z1931,"Win",IF(Y1931&lt;Z1931,"Loss","Draw"))</f>
        <v>Loss</v>
      </c>
      <c r="AB1931" s="5" t="s">
        <v>98</v>
      </c>
      <c r="AC1931" s="5" t="s">
        <v>99</v>
      </c>
      <c r="AD1931" s="5" t="s">
        <v>4677</v>
      </c>
      <c r="AE1931" s="5" t="s">
        <v>4678</v>
      </c>
      <c r="AF1931" s="5" t="str">
        <f aca="false">IF(AD1931&lt;AE1931,AD1931,AE1931)</f>
        <v>Arrows, Balloon, Bomber, Goblin Cage, Inferno Dragon, Lava Hound, Skeleton Army, Void</v>
      </c>
      <c r="AG1931" s="5" t="str">
        <f aca="false">IF(AD1931&lt;AE1931,AE1931,AD1931)</f>
        <v>Barbarians, Dart Goblin, Electro Spirit, Goblin Barrel, Goblins, Ronin, The Log, Wall Breakers</v>
      </c>
      <c r="AH1931" s="5" t="str">
        <f aca="false">IF(AD1931=AF1931,AA1931,IF(AA1931="Win","Loss",IF(AA1931="Loss","Win","Draw")))</f>
        <v>Win</v>
      </c>
      <c r="AI1931" s="5" t="s">
        <v>102</v>
      </c>
    </row>
    <row r="1932" customFormat="false" ht="15" hidden="false" customHeight="true" outlineLevel="0" collapsed="false">
      <c r="A1932" s="5" t="s">
        <v>4679</v>
      </c>
      <c r="B1932" s="5" t="n">
        <v>1</v>
      </c>
      <c r="C1932" s="5" t="s">
        <v>547</v>
      </c>
      <c r="D1932" s="5" t="s">
        <v>548</v>
      </c>
      <c r="E1932" s="5" t="s">
        <v>533</v>
      </c>
      <c r="F1932" s="5" t="s">
        <v>534</v>
      </c>
      <c r="G1932" s="5" t="s">
        <v>4592</v>
      </c>
      <c r="H1932" s="5" t="s">
        <v>163</v>
      </c>
      <c r="I1932" s="5" t="s">
        <v>109</v>
      </c>
      <c r="J1932" s="5" t="s">
        <v>447</v>
      </c>
      <c r="K1932" s="5" t="s">
        <v>139</v>
      </c>
      <c r="L1932" s="5" t="s">
        <v>327</v>
      </c>
      <c r="M1932" s="5" t="s">
        <v>467</v>
      </c>
      <c r="N1932" s="5" t="s">
        <v>108</v>
      </c>
      <c r="O1932" s="5" t="s">
        <v>93</v>
      </c>
      <c r="P1932" s="5" t="s">
        <v>242</v>
      </c>
      <c r="Q1932" s="5" t="s">
        <v>124</v>
      </c>
      <c r="R1932" s="5" t="s">
        <v>186</v>
      </c>
      <c r="S1932" s="5" t="s">
        <v>113</v>
      </c>
      <c r="T1932" s="5" t="s">
        <v>89</v>
      </c>
      <c r="U1932" s="5" t="s">
        <v>91</v>
      </c>
      <c r="V1932" s="5" t="s">
        <v>87</v>
      </c>
      <c r="W1932" s="5" t="s">
        <v>140</v>
      </c>
      <c r="X1932" s="5" t="s">
        <v>93</v>
      </c>
      <c r="Y1932" s="5" t="n">
        <v>3</v>
      </c>
      <c r="Z1932" s="5" t="n">
        <v>1</v>
      </c>
      <c r="AA1932" s="5" t="str">
        <f aca="false">IF(Y1932&gt;Z1932,"Win",IF(Y1932&lt;Z1932,"Loss","Draw"))</f>
        <v>Win</v>
      </c>
      <c r="AB1932" s="5" t="s">
        <v>98</v>
      </c>
      <c r="AC1932" s="5" t="s">
        <v>99</v>
      </c>
      <c r="AD1932" s="5" t="s">
        <v>468</v>
      </c>
      <c r="AE1932" s="5" t="s">
        <v>4593</v>
      </c>
      <c r="AF1932" s="5" t="str">
        <f aca="false">IF(AD1932&lt;AE1932,AD1932,AE1932)</f>
        <v>Balloon, Fireball, Furnace, Goblins, Ice Golem, Royal Ghost, Tesla, The Log</v>
      </c>
      <c r="AG1932" s="5" t="str">
        <f aca="false">IF(AD1932&lt;AE1932,AE1932,AD1932)</f>
        <v>Bomber, Dark Prince, Fireball, Giant, Mega Minion, Prince, Rage, Zap</v>
      </c>
      <c r="AH1932" s="5" t="str">
        <f aca="false">IF(AD1932=AF1932,AA1932,IF(AA1932="Win","Loss",IF(AA1932="Loss","Win","Draw")))</f>
        <v>Loss</v>
      </c>
      <c r="AI1932" s="5" t="s">
        <v>102</v>
      </c>
    </row>
    <row r="1933" customFormat="false" ht="15" hidden="false" customHeight="true" outlineLevel="0" collapsed="false">
      <c r="A1933" s="5" t="s">
        <v>4679</v>
      </c>
      <c r="B1933" s="5" t="n">
        <v>2</v>
      </c>
      <c r="C1933" s="5" t="s">
        <v>547</v>
      </c>
      <c r="D1933" s="5" t="s">
        <v>548</v>
      </c>
      <c r="E1933" s="5" t="s">
        <v>533</v>
      </c>
      <c r="F1933" s="5" t="s">
        <v>534</v>
      </c>
      <c r="G1933" s="5" t="s">
        <v>4594</v>
      </c>
      <c r="H1933" s="5" t="s">
        <v>163</v>
      </c>
      <c r="I1933" s="5" t="s">
        <v>92</v>
      </c>
      <c r="J1933" s="5" t="s">
        <v>705</v>
      </c>
      <c r="K1933" s="5" t="s">
        <v>141</v>
      </c>
      <c r="L1933" s="5" t="s">
        <v>215</v>
      </c>
      <c r="M1933" s="5" t="s">
        <v>117</v>
      </c>
      <c r="N1933" s="5" t="s">
        <v>178</v>
      </c>
      <c r="O1933" s="5" t="s">
        <v>97</v>
      </c>
      <c r="P1933" s="5" t="s">
        <v>126</v>
      </c>
      <c r="Q1933" s="5" t="s">
        <v>141</v>
      </c>
      <c r="R1933" s="5" t="s">
        <v>95</v>
      </c>
      <c r="S1933" s="5" t="s">
        <v>177</v>
      </c>
      <c r="T1933" s="5" t="s">
        <v>150</v>
      </c>
      <c r="U1933" s="5" t="s">
        <v>143</v>
      </c>
      <c r="V1933" s="5" t="s">
        <v>107</v>
      </c>
      <c r="W1933" s="5" t="s">
        <v>178</v>
      </c>
      <c r="X1933" s="5" t="s">
        <v>85</v>
      </c>
      <c r="Y1933" s="5" t="n">
        <v>1</v>
      </c>
      <c r="Z1933" s="5" t="n">
        <v>0</v>
      </c>
      <c r="AA1933" s="5" t="str">
        <f aca="false">IF(Y1933&gt;Z1933,"Win",IF(Y1933&lt;Z1933,"Loss","Draw"))</f>
        <v>Win</v>
      </c>
      <c r="AB1933" s="5" t="s">
        <v>98</v>
      </c>
      <c r="AC1933" s="5" t="s">
        <v>99</v>
      </c>
      <c r="AD1933" s="5" t="s">
        <v>4595</v>
      </c>
      <c r="AE1933" s="5" t="s">
        <v>1058</v>
      </c>
      <c r="AF1933" s="5" t="str">
        <f aca="false">IF(AD1933&lt;AE1933,AD1933,AE1933)</f>
        <v>Barbarian Barrel, Electro Spirit, Goblin Cage, Heal Spirit, Lightning, Lumberjack, Phoenix, Royal Giant</v>
      </c>
      <c r="AG1933" s="5" t="str">
        <f aca="false">IF(AD1933&lt;AE1933,AE1933,AD1933)</f>
        <v>Clone, Fisherman, Giant Skeleton, Lumberjack, Phoenix, Ronin, Skeleton Barrel, Skeletons</v>
      </c>
      <c r="AH1933" s="5" t="str">
        <f aca="false">IF(AD1933=AF1933,AA1933,IF(AA1933="Win","Loss",IF(AA1933="Loss","Win","Draw")))</f>
        <v>Loss</v>
      </c>
      <c r="AI1933" s="5" t="s">
        <v>102</v>
      </c>
    </row>
    <row r="1934" customFormat="false" ht="15" hidden="false" customHeight="true" outlineLevel="0" collapsed="false">
      <c r="A1934" s="5" t="s">
        <v>4680</v>
      </c>
      <c r="B1934" s="5" t="n">
        <v>1</v>
      </c>
      <c r="C1934" s="5" t="s">
        <v>547</v>
      </c>
      <c r="D1934" s="5" t="s">
        <v>548</v>
      </c>
      <c r="E1934" s="5" t="s">
        <v>1283</v>
      </c>
      <c r="F1934" s="5" t="s">
        <v>727</v>
      </c>
      <c r="G1934" s="5" t="s">
        <v>1284</v>
      </c>
      <c r="H1934" s="5" t="s">
        <v>163</v>
      </c>
      <c r="I1934" s="5" t="s">
        <v>82</v>
      </c>
      <c r="J1934" s="5" t="s">
        <v>194</v>
      </c>
      <c r="K1934" s="5" t="s">
        <v>153</v>
      </c>
      <c r="L1934" s="5" t="s">
        <v>157</v>
      </c>
      <c r="M1934" s="5" t="s">
        <v>126</v>
      </c>
      <c r="N1934" s="5" t="s">
        <v>89</v>
      </c>
      <c r="O1934" s="5" t="s">
        <v>204</v>
      </c>
      <c r="P1934" s="5" t="s">
        <v>164</v>
      </c>
      <c r="Q1934" s="5" t="s">
        <v>90</v>
      </c>
      <c r="R1934" s="5" t="s">
        <v>91</v>
      </c>
      <c r="S1934" s="5" t="s">
        <v>92</v>
      </c>
      <c r="T1934" s="5" t="s">
        <v>96</v>
      </c>
      <c r="U1934" s="5" t="s">
        <v>94</v>
      </c>
      <c r="V1934" s="5" t="s">
        <v>150</v>
      </c>
      <c r="W1934" s="5" t="s">
        <v>93</v>
      </c>
      <c r="X1934" s="5" t="s">
        <v>125</v>
      </c>
      <c r="Y1934" s="5" t="n">
        <v>1</v>
      </c>
      <c r="Z1934" s="5" t="n">
        <v>0</v>
      </c>
      <c r="AA1934" s="5" t="str">
        <f aca="false">IF(Y1934&gt;Z1934,"Win",IF(Y1934&lt;Z1934,"Loss","Draw"))</f>
        <v>Win</v>
      </c>
      <c r="AB1934" s="5" t="s">
        <v>98</v>
      </c>
      <c r="AC1934" s="5" t="s">
        <v>99</v>
      </c>
      <c r="AD1934" s="5" t="s">
        <v>1083</v>
      </c>
      <c r="AE1934" s="5" t="s">
        <v>635</v>
      </c>
      <c r="AF1934" s="5" t="str">
        <f aca="false">IF(AD1934&lt;AE1934,AD1934,AE1934)</f>
        <v>Archer Queen, Cannon, Earthquake, Fire Spirit, Royal Delivery, Royal Hogs, Skeletons, The Log</v>
      </c>
      <c r="AG1934" s="5" t="str">
        <f aca="false">IF(AD1934&lt;AE1934,AE1934,AD1934)</f>
        <v>Cannon Cart, Electro Spirit, Fireball, Goblins, Minions, Mortar, Rascals, Skeleton Barrel</v>
      </c>
      <c r="AH1934" s="5" t="str">
        <f aca="false">IF(AD1934=AF1934,AA1934,IF(AA1934="Win","Loss",IF(AA1934="Loss","Win","Draw")))</f>
        <v>Win</v>
      </c>
      <c r="AI1934" s="5" t="s">
        <v>297</v>
      </c>
    </row>
    <row r="1935" customFormat="false" ht="15" hidden="false" customHeight="true" outlineLevel="0" collapsed="false">
      <c r="A1935" s="5" t="s">
        <v>4680</v>
      </c>
      <c r="B1935" s="5" t="n">
        <v>2</v>
      </c>
      <c r="C1935" s="5" t="s">
        <v>547</v>
      </c>
      <c r="D1935" s="5" t="s">
        <v>548</v>
      </c>
      <c r="E1935" s="5" t="s">
        <v>1283</v>
      </c>
      <c r="F1935" s="5" t="s">
        <v>727</v>
      </c>
      <c r="G1935" s="5" t="s">
        <v>1285</v>
      </c>
      <c r="H1935" s="5" t="s">
        <v>163</v>
      </c>
      <c r="I1935" s="5" t="s">
        <v>177</v>
      </c>
      <c r="J1935" s="5" t="s">
        <v>188</v>
      </c>
      <c r="K1935" s="5" t="s">
        <v>83</v>
      </c>
      <c r="L1935" s="5" t="s">
        <v>133</v>
      </c>
      <c r="M1935" s="5" t="s">
        <v>95</v>
      </c>
      <c r="N1935" s="5" t="s">
        <v>130</v>
      </c>
      <c r="O1935" s="5" t="s">
        <v>143</v>
      </c>
      <c r="P1935" s="5" t="s">
        <v>86</v>
      </c>
      <c r="Q1935" s="5" t="s">
        <v>203</v>
      </c>
      <c r="R1935" s="5" t="s">
        <v>202</v>
      </c>
      <c r="S1935" s="5" t="s">
        <v>201</v>
      </c>
      <c r="T1935" s="5" t="s">
        <v>88</v>
      </c>
      <c r="U1935" s="5" t="s">
        <v>157</v>
      </c>
      <c r="V1935" s="5" t="s">
        <v>118</v>
      </c>
      <c r="W1935" s="5" t="s">
        <v>204</v>
      </c>
      <c r="X1935" s="5" t="s">
        <v>87</v>
      </c>
      <c r="Y1935" s="5" t="n">
        <v>0</v>
      </c>
      <c r="Z1935" s="5" t="n">
        <v>1</v>
      </c>
      <c r="AA1935" s="5" t="str">
        <f aca="false">IF(Y1935&gt;Z1935,"Win",IF(Y1935&lt;Z1935,"Loss","Draw"))</f>
        <v>Loss</v>
      </c>
      <c r="AB1935" s="5" t="s">
        <v>98</v>
      </c>
      <c r="AC1935" s="5" t="s">
        <v>99</v>
      </c>
      <c r="AD1935" s="5" t="s">
        <v>1286</v>
      </c>
      <c r="AE1935" s="5" t="s">
        <v>206</v>
      </c>
      <c r="AF1935" s="5" t="str">
        <f aca="false">IF(AD1935&lt;AE1935,AD1935,AE1935)</f>
        <v>Arrows, Barbarian Barrel, Heal Spirit, Monk, Mother Witch, Royal Giant, Skeleton Dragons, Tombstone</v>
      </c>
      <c r="AG1935" s="5" t="str">
        <f aca="false">IF(AD1935&lt;AE1935,AE1935,AD1935)</f>
        <v>Berserker, Fire Spirit, Goblin Barrel, Ice Spirit, Magic Archer, Royal Delivery, Tesla, Wall Breakers</v>
      </c>
      <c r="AH1935" s="5" t="str">
        <f aca="false">IF(AD1935=AF1935,AA1935,IF(AA1935="Win","Loss",IF(AA1935="Loss","Win","Draw")))</f>
        <v>Loss</v>
      </c>
      <c r="AI1935" s="5" t="s">
        <v>297</v>
      </c>
    </row>
    <row r="1936" customFormat="false" ht="15" hidden="false" customHeight="true" outlineLevel="0" collapsed="false">
      <c r="A1936" s="5" t="s">
        <v>4680</v>
      </c>
      <c r="B1936" s="5" t="n">
        <v>3</v>
      </c>
      <c r="C1936" s="5" t="s">
        <v>547</v>
      </c>
      <c r="D1936" s="5" t="s">
        <v>548</v>
      </c>
      <c r="E1936" s="5" t="s">
        <v>1283</v>
      </c>
      <c r="F1936" s="5" t="s">
        <v>727</v>
      </c>
      <c r="G1936" s="5" t="s">
        <v>1287</v>
      </c>
      <c r="H1936" s="5" t="s">
        <v>163</v>
      </c>
      <c r="I1936" s="5" t="s">
        <v>208</v>
      </c>
      <c r="J1936" s="5" t="s">
        <v>219</v>
      </c>
      <c r="K1936" s="5" t="s">
        <v>114</v>
      </c>
      <c r="L1936" s="5" t="s">
        <v>118</v>
      </c>
      <c r="M1936" s="5" t="s">
        <v>150</v>
      </c>
      <c r="N1936" s="5" t="s">
        <v>455</v>
      </c>
      <c r="O1936" s="5" t="s">
        <v>449</v>
      </c>
      <c r="P1936" s="5" t="s">
        <v>88</v>
      </c>
      <c r="Q1936" s="5" t="s">
        <v>137</v>
      </c>
      <c r="R1936" s="5" t="s">
        <v>108</v>
      </c>
      <c r="S1936" s="5" t="s">
        <v>114</v>
      </c>
      <c r="T1936" s="5" t="s">
        <v>138</v>
      </c>
      <c r="U1936" s="5" t="s">
        <v>126</v>
      </c>
      <c r="V1936" s="5" t="s">
        <v>84</v>
      </c>
      <c r="W1936" s="5" t="s">
        <v>116</v>
      </c>
      <c r="X1936" s="5" t="s">
        <v>119</v>
      </c>
      <c r="Y1936" s="5" t="n">
        <v>0</v>
      </c>
      <c r="Z1936" s="5" t="n">
        <v>1</v>
      </c>
      <c r="AA1936" s="5" t="str">
        <f aca="false">IF(Y1936&gt;Z1936,"Win",IF(Y1936&lt;Z1936,"Loss","Draw"))</f>
        <v>Loss</v>
      </c>
      <c r="AB1936" s="5" t="s">
        <v>98</v>
      </c>
      <c r="AC1936" s="5" t="s">
        <v>99</v>
      </c>
      <c r="AD1936" s="5" t="s">
        <v>1289</v>
      </c>
      <c r="AE1936" s="5" t="s">
        <v>1288</v>
      </c>
      <c r="AF1936" s="5" t="str">
        <f aca="false">IF(AD1936&lt;AE1936,AD1936,AE1936)</f>
        <v>Archers, Dark Prince, Giant Snowball, Goblin Demolisher, Goblin Drill, Goblin Hut, Poison, Skeletons</v>
      </c>
      <c r="AG1936" s="5" t="str">
        <f aca="false">IF(AD1936&lt;AE1936,AE1936,AD1936)</f>
        <v>Berserker, Electro Spirit, Elixir Collector, Giant Snowball, Ice Spirit, Valkyrie, Wizard, X-Bow</v>
      </c>
      <c r="AH1936" s="5" t="str">
        <f aca="false">IF(AD1936=AF1936,AA1936,IF(AA1936="Win","Loss",IF(AA1936="Loss","Win","Draw")))</f>
        <v>Win</v>
      </c>
      <c r="AI1936" s="5" t="s">
        <v>297</v>
      </c>
    </row>
    <row r="1937" customFormat="false" ht="15" hidden="false" customHeight="true" outlineLevel="0" collapsed="false">
      <c r="A1937" s="7" t="s">
        <v>4681</v>
      </c>
      <c r="B1937" s="7" t="n">
        <v>1</v>
      </c>
      <c r="C1937" s="7" t="s">
        <v>547</v>
      </c>
      <c r="D1937" s="7" t="s">
        <v>548</v>
      </c>
      <c r="E1937" s="7" t="s">
        <v>1283</v>
      </c>
      <c r="F1937" s="7" t="s">
        <v>727</v>
      </c>
      <c r="G1937" s="7" t="s">
        <v>1291</v>
      </c>
      <c r="H1937" s="7" t="s">
        <v>163</v>
      </c>
      <c r="I1937" s="7" t="s">
        <v>107</v>
      </c>
      <c r="J1937" s="7" t="s">
        <v>95</v>
      </c>
      <c r="K1937" s="7" t="s">
        <v>141</v>
      </c>
      <c r="L1937" s="7" t="s">
        <v>178</v>
      </c>
      <c r="M1937" s="7" t="s">
        <v>177</v>
      </c>
      <c r="N1937" s="7" t="s">
        <v>93</v>
      </c>
      <c r="O1937" s="7" t="s">
        <v>150</v>
      </c>
      <c r="P1937" s="7" t="s">
        <v>143</v>
      </c>
      <c r="Q1937" s="7" t="s">
        <v>82</v>
      </c>
      <c r="R1937" s="7" t="s">
        <v>151</v>
      </c>
      <c r="S1937" s="7" t="s">
        <v>152</v>
      </c>
      <c r="T1937" s="7" t="s">
        <v>85</v>
      </c>
      <c r="U1937" s="7" t="s">
        <v>150</v>
      </c>
      <c r="V1937" s="7" t="s">
        <v>126</v>
      </c>
      <c r="W1937" s="7" t="s">
        <v>89</v>
      </c>
      <c r="X1937" s="7" t="s">
        <v>153</v>
      </c>
      <c r="Y1937" s="7" t="n">
        <v>0</v>
      </c>
      <c r="Z1937" s="7" t="n">
        <v>1</v>
      </c>
      <c r="AA1937" s="7" t="str">
        <f aca="false">IF(Y1937&gt;Z1937,"Win",IF(Y1937&lt;Z1937,"Loss","Draw"))</f>
        <v>Loss</v>
      </c>
      <c r="AB1937" s="7" t="s">
        <v>99</v>
      </c>
      <c r="AC1937" s="7" t="s">
        <v>99</v>
      </c>
      <c r="AD1937" s="7" t="s">
        <v>180</v>
      </c>
      <c r="AE1937" s="7" t="s">
        <v>155</v>
      </c>
      <c r="AF1937" s="7" t="str">
        <f aca="false">IF(AD1937&lt;AE1937,AD1937,AE1937)</f>
        <v>Baby Dragon, Cannon, Electro Spirit, Lightning, Mighty Miner, Royal Hogs, Skeletons, The Log</v>
      </c>
      <c r="AG1937" s="7" t="str">
        <f aca="false">IF(AD1937&lt;AE1937,AE1937,AD1937)</f>
        <v>Barbarian Barrel, Electro Spirit, Fireball, Goblin Cage, Heal Spirit, Lumberjack, Phoenix, Royal Giant</v>
      </c>
      <c r="AH1937" s="7" t="str">
        <f aca="false">IF(AD1937=AF1937,AA1937,IF(AA1937="Win","Loss",IF(AA1937="Loss","Win","Draw")))</f>
        <v>Win</v>
      </c>
      <c r="AI1937" s="7" t="s">
        <v>297</v>
      </c>
    </row>
    <row r="1938" customFormat="false" ht="15" hidden="false" customHeight="true" outlineLevel="0" collapsed="false">
      <c r="A1938" s="7" t="s">
        <v>4681</v>
      </c>
      <c r="B1938" s="7" t="n">
        <v>2</v>
      </c>
      <c r="C1938" s="7" t="s">
        <v>547</v>
      </c>
      <c r="D1938" s="7" t="s">
        <v>548</v>
      </c>
      <c r="E1938" s="7" t="s">
        <v>1283</v>
      </c>
      <c r="F1938" s="7" t="s">
        <v>727</v>
      </c>
      <c r="G1938" s="7" t="s">
        <v>1292</v>
      </c>
      <c r="H1938" s="7" t="s">
        <v>163</v>
      </c>
      <c r="I1938" s="7" t="s">
        <v>153</v>
      </c>
      <c r="J1938" s="7" t="s">
        <v>241</v>
      </c>
      <c r="K1938" s="7" t="s">
        <v>114</v>
      </c>
      <c r="L1938" s="7" t="s">
        <v>242</v>
      </c>
      <c r="M1938" s="7" t="s">
        <v>157</v>
      </c>
      <c r="N1938" s="7" t="s">
        <v>249</v>
      </c>
      <c r="O1938" s="7" t="s">
        <v>137</v>
      </c>
      <c r="P1938" s="7" t="s">
        <v>126</v>
      </c>
      <c r="Q1938" s="7" t="s">
        <v>177</v>
      </c>
      <c r="R1938" s="7" t="s">
        <v>188</v>
      </c>
      <c r="S1938" s="7" t="s">
        <v>83</v>
      </c>
      <c r="T1938" s="7" t="s">
        <v>86</v>
      </c>
      <c r="U1938" s="7" t="s">
        <v>215</v>
      </c>
      <c r="V1938" s="7" t="s">
        <v>133</v>
      </c>
      <c r="W1938" s="7" t="s">
        <v>93</v>
      </c>
      <c r="X1938" s="7" t="s">
        <v>95</v>
      </c>
      <c r="Y1938" s="7" t="n">
        <v>0</v>
      </c>
      <c r="Z1938" s="7" t="n">
        <v>1</v>
      </c>
      <c r="AA1938" s="7" t="str">
        <f aca="false">IF(Y1938&gt;Z1938,"Win",IF(Y1938&lt;Z1938,"Loss","Draw"))</f>
        <v>Loss</v>
      </c>
      <c r="AB1938" s="7" t="s">
        <v>99</v>
      </c>
      <c r="AC1938" s="7" t="s">
        <v>99</v>
      </c>
      <c r="AD1938" s="7" t="s">
        <v>958</v>
      </c>
      <c r="AE1938" s="7" t="s">
        <v>217</v>
      </c>
      <c r="AF1938" s="7" t="str">
        <f aca="false">IF(AD1938&lt;AE1938,AD1938,AE1938)</f>
        <v>Barbarian Barrel, Fireball, Fisherman, Monk, Mother Witch, Royal Giant, Skeleton Dragons, Tombstone</v>
      </c>
      <c r="AG1938" s="7" t="str">
        <f aca="false">IF(AD1938&lt;AE1938,AE1938,AD1938)</f>
        <v>Bomber, Cannon, Fire Spirit, Giant Snowball, Goblin Drill, Knight, Rocket, Skeletons</v>
      </c>
      <c r="AH1938" s="7" t="str">
        <f aca="false">IF(AD1938=AF1938,AA1938,IF(AA1938="Win","Loss",IF(AA1938="Loss","Win","Draw")))</f>
        <v>Win</v>
      </c>
      <c r="AI1938" s="7" t="s">
        <v>297</v>
      </c>
    </row>
    <row r="1939" customFormat="false" ht="15" hidden="false" customHeight="true" outlineLevel="0" collapsed="false">
      <c r="A1939" s="7" t="s">
        <v>4681</v>
      </c>
      <c r="B1939" s="7" t="n">
        <v>3</v>
      </c>
      <c r="C1939" s="7" t="s">
        <v>547</v>
      </c>
      <c r="D1939" s="7" t="s">
        <v>548</v>
      </c>
      <c r="E1939" s="7" t="s">
        <v>1283</v>
      </c>
      <c r="F1939" s="7" t="s">
        <v>727</v>
      </c>
      <c r="G1939" s="7" t="s">
        <v>1293</v>
      </c>
      <c r="H1939" s="7" t="s">
        <v>163</v>
      </c>
      <c r="I1939" s="7" t="s">
        <v>203</v>
      </c>
      <c r="J1939" s="7" t="s">
        <v>91</v>
      </c>
      <c r="K1939" s="7" t="s">
        <v>159</v>
      </c>
      <c r="L1939" s="7" t="s">
        <v>118</v>
      </c>
      <c r="M1939" s="7" t="s">
        <v>97</v>
      </c>
      <c r="N1939" s="7" t="s">
        <v>89</v>
      </c>
      <c r="O1939" s="7" t="s">
        <v>234</v>
      </c>
      <c r="P1939" s="7" t="s">
        <v>201</v>
      </c>
      <c r="Q1939" s="7" t="s">
        <v>418</v>
      </c>
      <c r="R1939" s="7" t="s">
        <v>186</v>
      </c>
      <c r="S1939" s="7" t="s">
        <v>284</v>
      </c>
      <c r="T1939" s="7" t="s">
        <v>96</v>
      </c>
      <c r="U1939" s="7" t="s">
        <v>242</v>
      </c>
      <c r="V1939" s="7" t="s">
        <v>110</v>
      </c>
      <c r="W1939" s="7" t="s">
        <v>130</v>
      </c>
      <c r="X1939" s="7" t="s">
        <v>114</v>
      </c>
      <c r="Y1939" s="7" t="n">
        <v>0</v>
      </c>
      <c r="Z1939" s="7" t="n">
        <v>1</v>
      </c>
      <c r="AA1939" s="7" t="str">
        <f aca="false">IF(Y1939&gt;Z1939,"Win",IF(Y1939&lt;Z1939,"Loss","Draw"))</f>
        <v>Loss</v>
      </c>
      <c r="AB1939" s="7" t="s">
        <v>99</v>
      </c>
      <c r="AC1939" s="7" t="s">
        <v>99</v>
      </c>
      <c r="AD1939" s="7" t="s">
        <v>1294</v>
      </c>
      <c r="AE1939" s="7" t="s">
        <v>419</v>
      </c>
      <c r="AF1939" s="7" t="str">
        <f aca="false">IF(AD1939&lt;AE1939,AD1939,AE1939)</f>
        <v>Arrows, Balloon, Bomber, Giant Snowball, Inferno Dragon, Lava Hound, Minions, Skeleton Army</v>
      </c>
      <c r="AG1939" s="7" t="str">
        <f aca="false">IF(AD1939&lt;AE1939,AE1939,AD1939)</f>
        <v>Bomb Tower, Dart Goblin, Goblin Barrel, Goblins, Ice Spirit, Ronin, The Log, Wall Breakers</v>
      </c>
      <c r="AH1939" s="7" t="str">
        <f aca="false">IF(AD1939=AF1939,AA1939,IF(AA1939="Win","Loss",IF(AA1939="Loss","Win","Draw")))</f>
        <v>Win</v>
      </c>
      <c r="AI1939" s="7" t="s">
        <v>297</v>
      </c>
    </row>
    <row r="1940" customFormat="false" ht="15" hidden="false" customHeight="true" outlineLevel="0" collapsed="false">
      <c r="A1940" s="7" t="s">
        <v>4682</v>
      </c>
      <c r="B1940" s="7" t="n">
        <v>1</v>
      </c>
      <c r="C1940" s="7" t="s">
        <v>547</v>
      </c>
      <c r="D1940" s="7" t="s">
        <v>548</v>
      </c>
      <c r="E1940" s="7" t="s">
        <v>1283</v>
      </c>
      <c r="F1940" s="7" t="s">
        <v>727</v>
      </c>
      <c r="G1940" s="7" t="s">
        <v>1296</v>
      </c>
      <c r="H1940" s="7" t="s">
        <v>163</v>
      </c>
      <c r="I1940" s="7" t="s">
        <v>84</v>
      </c>
      <c r="J1940" s="7" t="s">
        <v>108</v>
      </c>
      <c r="K1940" s="7" t="s">
        <v>87</v>
      </c>
      <c r="L1940" s="7" t="s">
        <v>115</v>
      </c>
      <c r="M1940" s="7" t="s">
        <v>95</v>
      </c>
      <c r="N1940" s="7" t="s">
        <v>126</v>
      </c>
      <c r="O1940" s="7" t="s">
        <v>118</v>
      </c>
      <c r="P1940" s="7" t="s">
        <v>116</v>
      </c>
      <c r="Q1940" s="7" t="s">
        <v>126</v>
      </c>
      <c r="R1940" s="7" t="s">
        <v>123</v>
      </c>
      <c r="S1940" s="7" t="s">
        <v>172</v>
      </c>
      <c r="T1940" s="7" t="s">
        <v>115</v>
      </c>
      <c r="U1940" s="7" t="s">
        <v>118</v>
      </c>
      <c r="V1940" s="7" t="s">
        <v>95</v>
      </c>
      <c r="W1940" s="7" t="s">
        <v>116</v>
      </c>
      <c r="X1940" s="7" t="s">
        <v>234</v>
      </c>
      <c r="Y1940" s="7" t="n">
        <v>1</v>
      </c>
      <c r="Z1940" s="7" t="n">
        <v>0</v>
      </c>
      <c r="AA1940" s="7" t="str">
        <f aca="false">IF(Y1940&gt;Z1940,"Win",IF(Y1940&lt;Z1940,"Loss","Draw"))</f>
        <v>Win</v>
      </c>
      <c r="AB1940" s="7" t="s">
        <v>99</v>
      </c>
      <c r="AC1940" s="7" t="s">
        <v>99</v>
      </c>
      <c r="AD1940" s="7" t="s">
        <v>703</v>
      </c>
      <c r="AE1940" s="7" t="s">
        <v>1297</v>
      </c>
      <c r="AF1940" s="7" t="str">
        <f aca="false">IF(AD1940&lt;AE1940,AD1940,AE1940)</f>
        <v>Archers, Barbarian Barrel, Dark Prince, Graveyard, Ice Spirit, Poison, Skeletons, Tesla</v>
      </c>
      <c r="AG1940" s="7" t="str">
        <f aca="false">IF(AD1940&lt;AE1940,AE1940,AD1940)</f>
        <v>Barbarian Barrel, Bomb Tower, Goblinstein, Graveyard, Ice Spirit, Musketeer, Poison, Skeletons</v>
      </c>
      <c r="AH1940" s="7" t="str">
        <f aca="false">IF(AD1940=AF1940,AA1940,IF(AA1940="Win","Loss",IF(AA1940="Loss","Win","Draw")))</f>
        <v>Win</v>
      </c>
      <c r="AI1940" s="7" t="s">
        <v>297</v>
      </c>
    </row>
    <row r="1941" customFormat="false" ht="15" hidden="false" customHeight="true" outlineLevel="0" collapsed="false">
      <c r="A1941" s="7" t="s">
        <v>4682</v>
      </c>
      <c r="B1941" s="7" t="n">
        <v>2</v>
      </c>
      <c r="C1941" s="7" t="s">
        <v>547</v>
      </c>
      <c r="D1941" s="7" t="s">
        <v>548</v>
      </c>
      <c r="E1941" s="7" t="s">
        <v>1283</v>
      </c>
      <c r="F1941" s="7" t="s">
        <v>727</v>
      </c>
      <c r="G1941" s="7" t="s">
        <v>1298</v>
      </c>
      <c r="H1941" s="7" t="s">
        <v>163</v>
      </c>
      <c r="I1941" s="7" t="s">
        <v>114</v>
      </c>
      <c r="J1941" s="7" t="s">
        <v>241</v>
      </c>
      <c r="K1941" s="7" t="s">
        <v>153</v>
      </c>
      <c r="L1941" s="7" t="s">
        <v>242</v>
      </c>
      <c r="M1941" s="7" t="s">
        <v>249</v>
      </c>
      <c r="N1941" s="7" t="s">
        <v>88</v>
      </c>
      <c r="O1941" s="7" t="s">
        <v>137</v>
      </c>
      <c r="P1941" s="7" t="s">
        <v>157</v>
      </c>
      <c r="Q1941" s="7" t="s">
        <v>201</v>
      </c>
      <c r="R1941" s="7" t="s">
        <v>202</v>
      </c>
      <c r="S1941" s="7" t="s">
        <v>233</v>
      </c>
      <c r="T1941" s="7" t="s">
        <v>111</v>
      </c>
      <c r="U1941" s="7" t="s">
        <v>157</v>
      </c>
      <c r="V1941" s="7" t="s">
        <v>88</v>
      </c>
      <c r="W1941" s="7" t="s">
        <v>204</v>
      </c>
      <c r="X1941" s="7" t="s">
        <v>87</v>
      </c>
      <c r="Y1941" s="7" t="n">
        <v>0</v>
      </c>
      <c r="Z1941" s="7" t="n">
        <v>1</v>
      </c>
      <c r="AA1941" s="7" t="str">
        <f aca="false">IF(Y1941&gt;Z1941,"Win",IF(Y1941&lt;Z1941,"Loss","Draw"))</f>
        <v>Loss</v>
      </c>
      <c r="AB1941" s="7" t="s">
        <v>99</v>
      </c>
      <c r="AC1941" s="7" t="s">
        <v>99</v>
      </c>
      <c r="AD1941" s="7" t="s">
        <v>799</v>
      </c>
      <c r="AE1941" s="7" t="s">
        <v>1246</v>
      </c>
      <c r="AF1941" s="7" t="str">
        <f aca="false">IF(AD1941&lt;AE1941,AD1941,AE1941)</f>
        <v>Bats, Berserker, Fire Spirit, Magic Archer, Miner, Royal Delivery, Tesla, Wall Breakers</v>
      </c>
      <c r="AG1941" s="7" t="str">
        <f aca="false">IF(AD1941&lt;AE1941,AE1941,AD1941)</f>
        <v>Berserker, Bomber, Cannon, Fire Spirit, Giant Snowball, Goblin Drill, Knight, Rocket</v>
      </c>
      <c r="AH1941" s="7" t="str">
        <f aca="false">IF(AD1941=AF1941,AA1941,IF(AA1941="Win","Loss",IF(AA1941="Loss","Win","Draw")))</f>
        <v>Win</v>
      </c>
      <c r="AI1941" s="7" t="s">
        <v>297</v>
      </c>
    </row>
    <row r="1942" customFormat="false" ht="15" hidden="false" customHeight="true" outlineLevel="0" collapsed="false">
      <c r="A1942" s="7" t="s">
        <v>4682</v>
      </c>
      <c r="B1942" s="7" t="n">
        <v>3</v>
      </c>
      <c r="C1942" s="7" t="s">
        <v>547</v>
      </c>
      <c r="D1942" s="7" t="s">
        <v>548</v>
      </c>
      <c r="E1942" s="7" t="s">
        <v>1283</v>
      </c>
      <c r="F1942" s="7" t="s">
        <v>727</v>
      </c>
      <c r="G1942" s="7" t="s">
        <v>1299</v>
      </c>
      <c r="H1942" s="7" t="s">
        <v>163</v>
      </c>
      <c r="I1942" s="7" t="s">
        <v>152</v>
      </c>
      <c r="J1942" s="7" t="s">
        <v>151</v>
      </c>
      <c r="K1942" s="7" t="s">
        <v>82</v>
      </c>
      <c r="L1942" s="7" t="s">
        <v>89</v>
      </c>
      <c r="M1942" s="7" t="s">
        <v>107</v>
      </c>
      <c r="N1942" s="7" t="s">
        <v>150</v>
      </c>
      <c r="O1942" s="7" t="s">
        <v>91</v>
      </c>
      <c r="P1942" s="7" t="s">
        <v>85</v>
      </c>
      <c r="Q1942" s="7" t="s">
        <v>177</v>
      </c>
      <c r="R1942" s="7" t="s">
        <v>83</v>
      </c>
      <c r="S1942" s="7" t="s">
        <v>257</v>
      </c>
      <c r="T1942" s="7" t="s">
        <v>93</v>
      </c>
      <c r="U1942" s="7" t="s">
        <v>150</v>
      </c>
      <c r="V1942" s="7" t="s">
        <v>193</v>
      </c>
      <c r="W1942" s="7" t="s">
        <v>89</v>
      </c>
      <c r="X1942" s="7" t="s">
        <v>215</v>
      </c>
      <c r="Y1942" s="7" t="n">
        <v>1</v>
      </c>
      <c r="Z1942" s="7" t="n">
        <v>0</v>
      </c>
      <c r="AA1942" s="7" t="str">
        <f aca="false">IF(Y1942&gt;Z1942,"Win",IF(Y1942&lt;Z1942,"Loss","Draw"))</f>
        <v>Win</v>
      </c>
      <c r="AB1942" s="7" t="s">
        <v>99</v>
      </c>
      <c r="AC1942" s="7" t="s">
        <v>99</v>
      </c>
      <c r="AD1942" s="7" t="s">
        <v>1301</v>
      </c>
      <c r="AE1942" s="7" t="s">
        <v>1300</v>
      </c>
      <c r="AF1942" s="7" t="str">
        <f aca="false">IF(AD1942&lt;AE1942,AD1942,AE1942)</f>
        <v>Baby Dragon, Electro Spirit, Goblin Cage, Goblins, Lightning, Mighty Miner, Royal Hogs, The Log</v>
      </c>
      <c r="AG1942" s="7" t="str">
        <f aca="false">IF(AD1942&lt;AE1942,AE1942,AD1942)</f>
        <v>Electro Spirit, Fireball, Fisherman, Guards, Hunter, Monk, Royal Giant, The Log</v>
      </c>
      <c r="AH1942" s="7" t="str">
        <f aca="false">IF(AD1942=AF1942,AA1942,IF(AA1942="Win","Loss",IF(AA1942="Loss","Win","Draw")))</f>
        <v>Win</v>
      </c>
      <c r="AI1942" s="7" t="s">
        <v>297</v>
      </c>
    </row>
    <row r="1943" customFormat="false" ht="15" hidden="false" customHeight="true" outlineLevel="0" collapsed="false">
      <c r="A1943" s="7" t="s">
        <v>4683</v>
      </c>
      <c r="B1943" s="7" t="n">
        <v>1</v>
      </c>
      <c r="C1943" s="7" t="s">
        <v>547</v>
      </c>
      <c r="D1943" s="7" t="s">
        <v>548</v>
      </c>
      <c r="E1943" s="7" t="s">
        <v>1283</v>
      </c>
      <c r="F1943" s="7" t="s">
        <v>727</v>
      </c>
      <c r="G1943" s="7" t="s">
        <v>1303</v>
      </c>
      <c r="H1943" s="7" t="s">
        <v>163</v>
      </c>
      <c r="I1943" s="7" t="s">
        <v>124</v>
      </c>
      <c r="J1943" s="7" t="s">
        <v>123</v>
      </c>
      <c r="K1943" s="7" t="s">
        <v>90</v>
      </c>
      <c r="L1943" s="7" t="s">
        <v>96</v>
      </c>
      <c r="M1943" s="7" t="s">
        <v>126</v>
      </c>
      <c r="N1943" s="7" t="s">
        <v>125</v>
      </c>
      <c r="O1943" s="7" t="s">
        <v>85</v>
      </c>
      <c r="P1943" s="7" t="s">
        <v>95</v>
      </c>
      <c r="Q1943" s="7" t="s">
        <v>124</v>
      </c>
      <c r="R1943" s="7" t="s">
        <v>123</v>
      </c>
      <c r="S1943" s="7" t="s">
        <v>90</v>
      </c>
      <c r="T1943" s="7" t="s">
        <v>96</v>
      </c>
      <c r="U1943" s="7" t="s">
        <v>126</v>
      </c>
      <c r="V1943" s="7" t="s">
        <v>125</v>
      </c>
      <c r="W1943" s="7" t="s">
        <v>85</v>
      </c>
      <c r="X1943" s="7" t="s">
        <v>95</v>
      </c>
      <c r="Y1943" s="7" t="n">
        <v>1</v>
      </c>
      <c r="Z1943" s="7" t="n">
        <v>0</v>
      </c>
      <c r="AA1943" s="7" t="str">
        <f aca="false">IF(Y1943&gt;Z1943,"Win",IF(Y1943&lt;Z1943,"Loss","Draw"))</f>
        <v>Win</v>
      </c>
      <c r="AB1943" s="7" t="s">
        <v>99</v>
      </c>
      <c r="AC1943" s="7" t="s">
        <v>99</v>
      </c>
      <c r="AD1943" s="7" t="s">
        <v>134</v>
      </c>
      <c r="AE1943" s="7" t="s">
        <v>134</v>
      </c>
      <c r="AF1943" s="7" t="str">
        <f aca="false">IF(AD1943&lt;AE1943,AD1943,AE1943)</f>
        <v>Barbarian Barrel, Cannon Cart, Goblinstein, Lightning, Minions, Mortar, Royal Ghost, Skeletons</v>
      </c>
      <c r="AG1943" s="7" t="str">
        <f aca="false">IF(AD1943&lt;AE1943,AE1943,AD1943)</f>
        <v>Barbarian Barrel, Cannon Cart, Goblinstein, Lightning, Minions, Mortar, Royal Ghost, Skeletons</v>
      </c>
      <c r="AH1943" s="7" t="str">
        <f aca="false">IF(AD1943=AF1943,AA1943,IF(AA1943="Win","Loss",IF(AA1943="Loss","Win","Draw")))</f>
        <v>Win</v>
      </c>
      <c r="AI1943" s="7" t="s">
        <v>297</v>
      </c>
    </row>
    <row r="1944" customFormat="false" ht="15" hidden="false" customHeight="true" outlineLevel="0" collapsed="false">
      <c r="A1944" s="7" t="s">
        <v>4683</v>
      </c>
      <c r="B1944" s="7" t="n">
        <v>2</v>
      </c>
      <c r="C1944" s="7" t="s">
        <v>547</v>
      </c>
      <c r="D1944" s="7" t="s">
        <v>548</v>
      </c>
      <c r="E1944" s="7" t="s">
        <v>1283</v>
      </c>
      <c r="F1944" s="7" t="s">
        <v>727</v>
      </c>
      <c r="G1944" s="7" t="s">
        <v>1304</v>
      </c>
      <c r="H1944" s="7" t="s">
        <v>163</v>
      </c>
      <c r="I1944" s="7" t="s">
        <v>114</v>
      </c>
      <c r="J1944" s="7" t="s">
        <v>194</v>
      </c>
      <c r="K1944" s="7" t="s">
        <v>137</v>
      </c>
      <c r="L1944" s="7" t="s">
        <v>116</v>
      </c>
      <c r="M1944" s="7" t="s">
        <v>97</v>
      </c>
      <c r="N1944" s="7" t="s">
        <v>157</v>
      </c>
      <c r="O1944" s="7" t="s">
        <v>234</v>
      </c>
      <c r="P1944" s="7" t="s">
        <v>88</v>
      </c>
      <c r="Q1944" s="7" t="s">
        <v>137</v>
      </c>
      <c r="R1944" s="7" t="s">
        <v>194</v>
      </c>
      <c r="S1944" s="7" t="s">
        <v>114</v>
      </c>
      <c r="T1944" s="7" t="s">
        <v>97</v>
      </c>
      <c r="U1944" s="7" t="s">
        <v>157</v>
      </c>
      <c r="V1944" s="7" t="s">
        <v>88</v>
      </c>
      <c r="W1944" s="7" t="s">
        <v>116</v>
      </c>
      <c r="X1944" s="7" t="s">
        <v>153</v>
      </c>
      <c r="Y1944" s="7" t="n">
        <v>0</v>
      </c>
      <c r="Z1944" s="7" t="n">
        <v>1</v>
      </c>
      <c r="AA1944" s="7" t="str">
        <f aca="false">IF(Y1944&gt;Z1944,"Win",IF(Y1944&lt;Z1944,"Loss","Draw"))</f>
        <v>Loss</v>
      </c>
      <c r="AB1944" s="7" t="s">
        <v>99</v>
      </c>
      <c r="AC1944" s="7" t="s">
        <v>99</v>
      </c>
      <c r="AD1944" s="7" t="s">
        <v>555</v>
      </c>
      <c r="AE1944" s="7" t="s">
        <v>1305</v>
      </c>
      <c r="AF1944" s="7" t="str">
        <f aca="false">IF(AD1944&lt;AE1944,AD1944,AE1944)</f>
        <v>Archer Queen, Berserker, Bomb Tower, Fire Spirit, Giant Snowball, Goblin Drill, Poison, Ronin</v>
      </c>
      <c r="AG1944" s="7" t="str">
        <f aca="false">IF(AD1944&lt;AE1944,AE1944,AD1944)</f>
        <v>Archer Queen, Berserker, Cannon, Fire Spirit, Giant Snowball, Goblin Drill, Poison, Ronin</v>
      </c>
      <c r="AH1944" s="7" t="str">
        <f aca="false">IF(AD1944=AF1944,AA1944,IF(AA1944="Win","Loss",IF(AA1944="Loss","Win","Draw")))</f>
        <v>Loss</v>
      </c>
      <c r="AI1944" s="7" t="s">
        <v>297</v>
      </c>
    </row>
    <row r="1945" customFormat="false" ht="15" hidden="false" customHeight="true" outlineLevel="0" collapsed="false">
      <c r="A1945" s="7" t="s">
        <v>4683</v>
      </c>
      <c r="B1945" s="7" t="n">
        <v>3</v>
      </c>
      <c r="C1945" s="7" t="s">
        <v>547</v>
      </c>
      <c r="D1945" s="7" t="s">
        <v>548</v>
      </c>
      <c r="E1945" s="7" t="s">
        <v>1283</v>
      </c>
      <c r="F1945" s="7" t="s">
        <v>727</v>
      </c>
      <c r="G1945" s="7" t="s">
        <v>1306</v>
      </c>
      <c r="H1945" s="7" t="s">
        <v>163</v>
      </c>
      <c r="I1945" s="7" t="s">
        <v>107</v>
      </c>
      <c r="J1945" s="7" t="s">
        <v>337</v>
      </c>
      <c r="K1945" s="7" t="s">
        <v>84</v>
      </c>
      <c r="L1945" s="7" t="s">
        <v>118</v>
      </c>
      <c r="M1945" s="7" t="s">
        <v>89</v>
      </c>
      <c r="N1945" s="7" t="s">
        <v>165</v>
      </c>
      <c r="O1945" s="7" t="s">
        <v>204</v>
      </c>
      <c r="P1945" s="7" t="s">
        <v>164</v>
      </c>
      <c r="Q1945" s="7" t="s">
        <v>82</v>
      </c>
      <c r="R1945" s="7" t="s">
        <v>83</v>
      </c>
      <c r="S1945" s="7" t="s">
        <v>172</v>
      </c>
      <c r="T1945" s="7" t="s">
        <v>93</v>
      </c>
      <c r="U1945" s="7" t="s">
        <v>150</v>
      </c>
      <c r="V1945" s="7" t="s">
        <v>91</v>
      </c>
      <c r="W1945" s="7" t="s">
        <v>89</v>
      </c>
      <c r="X1945" s="7" t="s">
        <v>119</v>
      </c>
      <c r="Y1945" s="7" t="n">
        <v>1</v>
      </c>
      <c r="Z1945" s="7" t="n">
        <v>0</v>
      </c>
      <c r="AA1945" s="7" t="str">
        <f aca="false">IF(Y1945&gt;Z1945,"Win",IF(Y1945&lt;Z1945,"Loss","Draw"))</f>
        <v>Win</v>
      </c>
      <c r="AB1945" s="7" t="s">
        <v>99</v>
      </c>
      <c r="AC1945" s="7" t="s">
        <v>99</v>
      </c>
      <c r="AD1945" s="7" t="s">
        <v>1308</v>
      </c>
      <c r="AE1945" s="7" t="s">
        <v>1307</v>
      </c>
      <c r="AF1945" s="7" t="str">
        <f aca="false">IF(AD1945&lt;AE1945,AD1945,AE1945)</f>
        <v>Archers, Boss Bandit, Earthquake, Goblin Cage, Hog Rider, Ice Spirit, Royal Delivery, The Log</v>
      </c>
      <c r="AG1945" s="7" t="str">
        <f aca="false">IF(AD1945&lt;AE1945,AE1945,AD1945)</f>
        <v>Electro Spirit, Fireball, Goblin Hut, Goblins, Monk, Musketeer, Royal Hogs, The Log</v>
      </c>
      <c r="AH1945" s="7" t="str">
        <f aca="false">IF(AD1945=AF1945,AA1945,IF(AA1945="Win","Loss",IF(AA1945="Loss","Win","Draw")))</f>
        <v>Win</v>
      </c>
      <c r="AI1945" s="7" t="s">
        <v>297</v>
      </c>
    </row>
    <row r="1946" customFormat="false" ht="15" hidden="false" customHeight="true" outlineLevel="0" collapsed="false">
      <c r="A1946" s="5" t="s">
        <v>4684</v>
      </c>
      <c r="B1946" s="5" t="n">
        <v>1</v>
      </c>
      <c r="C1946" s="5" t="s">
        <v>547</v>
      </c>
      <c r="D1946" s="5" t="s">
        <v>548</v>
      </c>
      <c r="E1946" s="5" t="s">
        <v>1206</v>
      </c>
      <c r="F1946" s="5" t="s">
        <v>1207</v>
      </c>
      <c r="G1946" s="5" t="s">
        <v>4685</v>
      </c>
      <c r="H1946" s="5" t="s">
        <v>715</v>
      </c>
      <c r="I1946" s="5" t="s">
        <v>153</v>
      </c>
      <c r="J1946" s="5" t="s">
        <v>151</v>
      </c>
      <c r="K1946" s="5" t="s">
        <v>248</v>
      </c>
      <c r="L1946" s="5" t="s">
        <v>89</v>
      </c>
      <c r="M1946" s="5" t="s">
        <v>203</v>
      </c>
      <c r="N1946" s="5" t="s">
        <v>118</v>
      </c>
      <c r="O1946" s="5" t="s">
        <v>249</v>
      </c>
      <c r="P1946" s="5" t="s">
        <v>126</v>
      </c>
      <c r="Q1946" s="5" t="s">
        <v>233</v>
      </c>
      <c r="R1946" s="5" t="s">
        <v>202</v>
      </c>
      <c r="S1946" s="5" t="s">
        <v>201</v>
      </c>
      <c r="T1946" s="5" t="s">
        <v>157</v>
      </c>
      <c r="U1946" s="5" t="s">
        <v>111</v>
      </c>
      <c r="V1946" s="5" t="s">
        <v>88</v>
      </c>
      <c r="W1946" s="5" t="s">
        <v>234</v>
      </c>
      <c r="X1946" s="5" t="s">
        <v>204</v>
      </c>
      <c r="Y1946" s="5" t="n">
        <v>3</v>
      </c>
      <c r="Z1946" s="5" t="n">
        <v>0</v>
      </c>
      <c r="AA1946" s="5" t="str">
        <f aca="false">IF(Y1946&gt;Z1946,"Win",IF(Y1946&lt;Z1946,"Loss","Draw"))</f>
        <v>Win</v>
      </c>
      <c r="AB1946" s="5" t="s">
        <v>98</v>
      </c>
      <c r="AC1946" s="5" t="s">
        <v>99</v>
      </c>
      <c r="AD1946" s="5" t="s">
        <v>1314</v>
      </c>
      <c r="AE1946" s="5" t="s">
        <v>380</v>
      </c>
      <c r="AF1946" s="5" t="str">
        <f aca="false">IF(AD1946&lt;AE1946,AD1946,AE1946)</f>
        <v>Bats, Berserker, Bomb Tower, Fire Spirit, Magic Archer, Miner, Royal Delivery, Wall Breakers</v>
      </c>
      <c r="AG1946" s="5" t="str">
        <f aca="false">IF(AD1946&lt;AE1946,AE1946,AD1946)</f>
        <v>Cannon, Goblin Barrel, Ice Spirit, Mighty Miner, Princess, Rocket, Skeletons, The Log</v>
      </c>
      <c r="AH1946" s="5" t="str">
        <f aca="false">IF(AD1946=AF1946,AA1946,IF(AA1946="Win","Loss",IF(AA1946="Loss","Win","Draw")))</f>
        <v>Loss</v>
      </c>
      <c r="AI1946" s="5" t="s">
        <v>297</v>
      </c>
    </row>
    <row r="1947" customFormat="false" ht="15" hidden="false" customHeight="true" outlineLevel="0" collapsed="false">
      <c r="A1947" s="7" t="s">
        <v>4686</v>
      </c>
      <c r="B1947" s="7" t="n">
        <v>1</v>
      </c>
      <c r="C1947" s="7" t="s">
        <v>547</v>
      </c>
      <c r="D1947" s="7" t="s">
        <v>548</v>
      </c>
      <c r="E1947" s="7" t="s">
        <v>1283</v>
      </c>
      <c r="F1947" s="7" t="s">
        <v>727</v>
      </c>
      <c r="G1947" s="7" t="s">
        <v>1313</v>
      </c>
      <c r="H1947" s="7" t="s">
        <v>163</v>
      </c>
      <c r="I1947" s="7" t="s">
        <v>153</v>
      </c>
      <c r="J1947" s="7" t="s">
        <v>151</v>
      </c>
      <c r="K1947" s="7" t="s">
        <v>248</v>
      </c>
      <c r="L1947" s="7" t="s">
        <v>89</v>
      </c>
      <c r="M1947" s="7" t="s">
        <v>203</v>
      </c>
      <c r="N1947" s="7" t="s">
        <v>118</v>
      </c>
      <c r="O1947" s="7" t="s">
        <v>249</v>
      </c>
      <c r="P1947" s="7" t="s">
        <v>126</v>
      </c>
      <c r="Q1947" s="7" t="s">
        <v>107</v>
      </c>
      <c r="R1947" s="7" t="s">
        <v>128</v>
      </c>
      <c r="S1947" s="7" t="s">
        <v>152</v>
      </c>
      <c r="T1947" s="7" t="s">
        <v>306</v>
      </c>
      <c r="U1947" s="7" t="s">
        <v>307</v>
      </c>
      <c r="V1947" s="7" t="s">
        <v>85</v>
      </c>
      <c r="W1947" s="7" t="s">
        <v>187</v>
      </c>
      <c r="X1947" s="7" t="s">
        <v>95</v>
      </c>
      <c r="Y1947" s="7" t="n">
        <v>1</v>
      </c>
      <c r="Z1947" s="7" t="n">
        <v>0</v>
      </c>
      <c r="AA1947" s="7" t="str">
        <f aca="false">IF(Y1947&gt;Z1947,"Win",IF(Y1947&lt;Z1947,"Loss","Draw"))</f>
        <v>Win</v>
      </c>
      <c r="AB1947" s="7" t="s">
        <v>99</v>
      </c>
      <c r="AC1947" s="7" t="s">
        <v>99</v>
      </c>
      <c r="AD1947" s="7" t="s">
        <v>1314</v>
      </c>
      <c r="AE1947" s="7" t="s">
        <v>603</v>
      </c>
      <c r="AF1947" s="7" t="str">
        <f aca="false">IF(AD1947&lt;AE1947,AD1947,AE1947)</f>
        <v>Baby Dragon, Barbarian Barrel, Goblin Cage, Golden Knight, Golem, Ice Wizard, Lightning, Tornado</v>
      </c>
      <c r="AG1947" s="7" t="str">
        <f aca="false">IF(AD1947&lt;AE1947,AE1947,AD1947)</f>
        <v>Cannon, Goblin Barrel, Ice Spirit, Mighty Miner, Princess, Rocket, Skeletons, The Log</v>
      </c>
      <c r="AH1947" s="7" t="str">
        <f aca="false">IF(AD1947=AF1947,AA1947,IF(AA1947="Win","Loss",IF(AA1947="Loss","Win","Draw")))</f>
        <v>Loss</v>
      </c>
      <c r="AI1947" s="7" t="s">
        <v>297</v>
      </c>
    </row>
    <row r="1948" customFormat="false" ht="15" hidden="false" customHeight="true" outlineLevel="0" collapsed="false">
      <c r="A1948" s="7" t="s">
        <v>4686</v>
      </c>
      <c r="B1948" s="7" t="n">
        <v>2</v>
      </c>
      <c r="C1948" s="7" t="s">
        <v>547</v>
      </c>
      <c r="D1948" s="7" t="s">
        <v>548</v>
      </c>
      <c r="E1948" s="7" t="s">
        <v>1283</v>
      </c>
      <c r="F1948" s="7" t="s">
        <v>727</v>
      </c>
      <c r="G1948" s="7" t="s">
        <v>1315</v>
      </c>
      <c r="H1948" s="7" t="s">
        <v>163</v>
      </c>
      <c r="I1948" s="7" t="s">
        <v>185</v>
      </c>
      <c r="J1948" s="7" t="s">
        <v>186</v>
      </c>
      <c r="K1948" s="7" t="s">
        <v>152</v>
      </c>
      <c r="L1948" s="7" t="s">
        <v>117</v>
      </c>
      <c r="M1948" s="7" t="s">
        <v>187</v>
      </c>
      <c r="N1948" s="7" t="s">
        <v>111</v>
      </c>
      <c r="O1948" s="7" t="s">
        <v>109</v>
      </c>
      <c r="P1948" s="7" t="s">
        <v>188</v>
      </c>
      <c r="Q1948" s="7" t="s">
        <v>203</v>
      </c>
      <c r="R1948" s="7" t="s">
        <v>91</v>
      </c>
      <c r="S1948" s="7" t="s">
        <v>208</v>
      </c>
      <c r="T1948" s="7" t="s">
        <v>201</v>
      </c>
      <c r="U1948" s="7" t="s">
        <v>157</v>
      </c>
      <c r="V1948" s="7" t="s">
        <v>118</v>
      </c>
      <c r="W1948" s="7" t="s">
        <v>249</v>
      </c>
      <c r="X1948" s="7" t="s">
        <v>159</v>
      </c>
      <c r="Y1948" s="7" t="n">
        <v>0</v>
      </c>
      <c r="Z1948" s="7" t="n">
        <v>1</v>
      </c>
      <c r="AA1948" s="7" t="str">
        <f aca="false">IF(Y1948&gt;Z1948,"Win",IF(Y1948&lt;Z1948,"Loss","Draw"))</f>
        <v>Loss</v>
      </c>
      <c r="AB1948" s="7" t="s">
        <v>99</v>
      </c>
      <c r="AC1948" s="7" t="s">
        <v>99</v>
      </c>
      <c r="AD1948" s="7" t="s">
        <v>1316</v>
      </c>
      <c r="AE1948" s="7" t="s">
        <v>701</v>
      </c>
      <c r="AF1948" s="7" t="str">
        <f aca="false">IF(AD1948&lt;AE1948,AD1948,AE1948)</f>
        <v>Baby Dragon, Balloon, Executioner, Giant Skeleton, Miner, Tombstone, Tornado, Zap</v>
      </c>
      <c r="AG1948" s="7" t="str">
        <f aca="false">IF(AD1948&lt;AE1948,AE1948,AD1948)</f>
        <v>Dart Goblin, Fire Spirit, Goblin Barrel, Goblins, Ice Spirit, Rocket, Valkyrie, Wall Breakers</v>
      </c>
      <c r="AH1948" s="7" t="str">
        <f aca="false">IF(AD1948=AF1948,AA1948,IF(AA1948="Win","Loss",IF(AA1948="Loss","Win","Draw")))</f>
        <v>Loss</v>
      </c>
      <c r="AI1948" s="7" t="s">
        <v>297</v>
      </c>
    </row>
    <row r="1949" customFormat="false" ht="15" hidden="false" customHeight="true" outlineLevel="0" collapsed="false">
      <c r="A1949" s="7" t="s">
        <v>4686</v>
      </c>
      <c r="B1949" s="7" t="n">
        <v>3</v>
      </c>
      <c r="C1949" s="7" t="s">
        <v>547</v>
      </c>
      <c r="D1949" s="7" t="s">
        <v>548</v>
      </c>
      <c r="E1949" s="7" t="s">
        <v>1283</v>
      </c>
      <c r="F1949" s="7" t="s">
        <v>727</v>
      </c>
      <c r="G1949" s="7" t="s">
        <v>1317</v>
      </c>
      <c r="H1949" s="7" t="s">
        <v>163</v>
      </c>
      <c r="I1949" s="7" t="s">
        <v>82</v>
      </c>
      <c r="J1949" s="7" t="s">
        <v>83</v>
      </c>
      <c r="K1949" s="7" t="s">
        <v>84</v>
      </c>
      <c r="L1949" s="7" t="s">
        <v>150</v>
      </c>
      <c r="M1949" s="7" t="s">
        <v>95</v>
      </c>
      <c r="N1949" s="7" t="s">
        <v>85</v>
      </c>
      <c r="O1949" s="7" t="s">
        <v>119</v>
      </c>
      <c r="P1949" s="7" t="s">
        <v>97</v>
      </c>
      <c r="Q1949" s="7" t="s">
        <v>82</v>
      </c>
      <c r="R1949" s="7" t="s">
        <v>83</v>
      </c>
      <c r="S1949" s="7" t="s">
        <v>84</v>
      </c>
      <c r="T1949" s="7" t="s">
        <v>93</v>
      </c>
      <c r="U1949" s="7" t="s">
        <v>150</v>
      </c>
      <c r="V1949" s="7" t="s">
        <v>126</v>
      </c>
      <c r="W1949" s="7" t="s">
        <v>89</v>
      </c>
      <c r="X1949" s="7" t="s">
        <v>87</v>
      </c>
      <c r="Y1949" s="7" t="n">
        <v>0</v>
      </c>
      <c r="Z1949" s="7" t="n">
        <v>1</v>
      </c>
      <c r="AA1949" s="7" t="str">
        <f aca="false">IF(Y1949&gt;Z1949,"Win",IF(Y1949&lt;Z1949,"Loss","Draw"))</f>
        <v>Loss</v>
      </c>
      <c r="AB1949" s="7" t="s">
        <v>99</v>
      </c>
      <c r="AC1949" s="7" t="s">
        <v>99</v>
      </c>
      <c r="AD1949" s="7" t="s">
        <v>1319</v>
      </c>
      <c r="AE1949" s="7" t="s">
        <v>1318</v>
      </c>
      <c r="AF1949" s="7" t="str">
        <f aca="false">IF(AD1949&lt;AE1949,AD1949,AE1949)</f>
        <v>Archers, Barbarian Barrel, Electro Spirit, Goblin Hut, Lightning, Monk, Ronin, Royal Hogs</v>
      </c>
      <c r="AG1949" s="7" t="str">
        <f aca="false">IF(AD1949&lt;AE1949,AE1949,AD1949)</f>
        <v>Archers, Electro Spirit, Fireball, Monk, Royal Hogs, Skeletons, Tesla, The Log</v>
      </c>
      <c r="AH1949" s="7" t="str">
        <f aca="false">IF(AD1949=AF1949,AA1949,IF(AA1949="Win","Loss",IF(AA1949="Loss","Win","Draw")))</f>
        <v>Loss</v>
      </c>
      <c r="AI1949" s="7" t="s">
        <v>297</v>
      </c>
    </row>
    <row r="1950" customFormat="false" ht="15" hidden="false" customHeight="true" outlineLevel="0" collapsed="false">
      <c r="A1950" s="7" t="s">
        <v>4687</v>
      </c>
      <c r="B1950" s="7" t="n">
        <v>1</v>
      </c>
      <c r="C1950" s="7" t="s">
        <v>547</v>
      </c>
      <c r="D1950" s="7" t="s">
        <v>548</v>
      </c>
      <c r="E1950" s="7" t="s">
        <v>1283</v>
      </c>
      <c r="F1950" s="7" t="s">
        <v>727</v>
      </c>
      <c r="G1950" s="7" t="s">
        <v>1321</v>
      </c>
      <c r="H1950" s="7" t="s">
        <v>163</v>
      </c>
      <c r="I1950" s="7" t="s">
        <v>129</v>
      </c>
      <c r="J1950" s="7" t="s">
        <v>128</v>
      </c>
      <c r="K1950" s="7" t="s">
        <v>127</v>
      </c>
      <c r="L1950" s="7" t="s">
        <v>97</v>
      </c>
      <c r="M1950" s="7" t="s">
        <v>130</v>
      </c>
      <c r="N1950" s="7" t="s">
        <v>133</v>
      </c>
      <c r="O1950" s="7" t="s">
        <v>132</v>
      </c>
      <c r="P1950" s="7" t="s">
        <v>124</v>
      </c>
      <c r="Q1950" s="7" t="s">
        <v>137</v>
      </c>
      <c r="R1950" s="7" t="s">
        <v>108</v>
      </c>
      <c r="S1950" s="7" t="s">
        <v>114</v>
      </c>
      <c r="T1950" s="7" t="s">
        <v>242</v>
      </c>
      <c r="U1950" s="7" t="s">
        <v>157</v>
      </c>
      <c r="V1950" s="7" t="s">
        <v>126</v>
      </c>
      <c r="W1950" s="7" t="s">
        <v>116</v>
      </c>
      <c r="X1950" s="7" t="s">
        <v>87</v>
      </c>
      <c r="Y1950" s="7" t="n">
        <v>0</v>
      </c>
      <c r="Z1950" s="7" t="n">
        <v>1</v>
      </c>
      <c r="AA1950" s="7" t="str">
        <f aca="false">IF(Y1950&gt;Z1950,"Win",IF(Y1950&lt;Z1950,"Loss","Draw"))</f>
        <v>Loss</v>
      </c>
      <c r="AB1950" s="7" t="s">
        <v>99</v>
      </c>
      <c r="AC1950" s="7" t="s">
        <v>99</v>
      </c>
      <c r="AD1950" s="7" t="s">
        <v>1323</v>
      </c>
      <c r="AE1950" s="7" t="s">
        <v>1322</v>
      </c>
      <c r="AF1950" s="7" t="str">
        <f aca="false">IF(AD1950&lt;AE1950,AD1950,AE1950)</f>
        <v>Arrows, Battle Ram, Electro Wizard, Golden Knight, Mega Knight, Mother Witch, Ronin, Royal Ghost</v>
      </c>
      <c r="AG1950" s="7" t="str">
        <f aca="false">IF(AD1950&lt;AE1950,AE1950,AD1950)</f>
        <v>Bomber, Dark Prince, Fire Spirit, Giant Snowball, Goblin Drill, Poison, Skeletons, Tesla</v>
      </c>
      <c r="AH1950" s="7" t="str">
        <f aca="false">IF(AD1950=AF1950,AA1950,IF(AA1950="Win","Loss",IF(AA1950="Loss","Win","Draw")))</f>
        <v>Loss</v>
      </c>
      <c r="AI1950" s="7" t="s">
        <v>297</v>
      </c>
    </row>
    <row r="1951" customFormat="false" ht="15" hidden="false" customHeight="true" outlineLevel="0" collapsed="false">
      <c r="A1951" s="7" t="s">
        <v>4687</v>
      </c>
      <c r="B1951" s="7" t="n">
        <v>2</v>
      </c>
      <c r="C1951" s="7" t="s">
        <v>547</v>
      </c>
      <c r="D1951" s="7" t="s">
        <v>548</v>
      </c>
      <c r="E1951" s="7" t="s">
        <v>1283</v>
      </c>
      <c r="F1951" s="7" t="s">
        <v>727</v>
      </c>
      <c r="G1951" s="7" t="s">
        <v>1324</v>
      </c>
      <c r="H1951" s="7" t="s">
        <v>163</v>
      </c>
      <c r="I1951" s="7" t="s">
        <v>109</v>
      </c>
      <c r="J1951" s="7" t="s">
        <v>186</v>
      </c>
      <c r="K1951" s="7" t="s">
        <v>284</v>
      </c>
      <c r="L1951" s="7" t="s">
        <v>110</v>
      </c>
      <c r="M1951" s="7" t="s">
        <v>193</v>
      </c>
      <c r="N1951" s="7" t="s">
        <v>983</v>
      </c>
      <c r="O1951" s="7" t="s">
        <v>93</v>
      </c>
      <c r="P1951" s="7" t="s">
        <v>96</v>
      </c>
      <c r="Q1951" s="7" t="s">
        <v>241</v>
      </c>
      <c r="R1951" s="7" t="s">
        <v>186</v>
      </c>
      <c r="S1951" s="7" t="s">
        <v>185</v>
      </c>
      <c r="T1951" s="7" t="s">
        <v>187</v>
      </c>
      <c r="U1951" s="7" t="s">
        <v>111</v>
      </c>
      <c r="V1951" s="7" t="s">
        <v>88</v>
      </c>
      <c r="W1951" s="7" t="s">
        <v>109</v>
      </c>
      <c r="X1951" s="7" t="s">
        <v>234</v>
      </c>
      <c r="Y1951" s="7" t="n">
        <v>0</v>
      </c>
      <c r="Z1951" s="7" t="n">
        <v>1</v>
      </c>
      <c r="AA1951" s="7" t="str">
        <f aca="false">IF(Y1951&gt;Z1951,"Win",IF(Y1951&lt;Z1951,"Loss","Draw"))</f>
        <v>Loss</v>
      </c>
      <c r="AB1951" s="7" t="s">
        <v>99</v>
      </c>
      <c r="AC1951" s="7" t="s">
        <v>99</v>
      </c>
      <c r="AD1951" s="7" t="s">
        <v>1325</v>
      </c>
      <c r="AE1951" s="7" t="s">
        <v>363</v>
      </c>
      <c r="AF1951" s="7" t="str">
        <f aca="false">IF(AD1951&lt;AE1951,AD1951,AE1951)</f>
        <v>Balloon, Barbarians, Fireball, Guards, Inferno Dragon, Lava Hound, Minions, Zap</v>
      </c>
      <c r="AG1951" s="7" t="str">
        <f aca="false">IF(AD1951&lt;AE1951,AE1951,AD1951)</f>
        <v>Balloon, Berserker, Bomb Tower, Executioner, Knight, Miner, Tornado, Zap</v>
      </c>
      <c r="AH1951" s="7" t="str">
        <f aca="false">IF(AD1951=AF1951,AA1951,IF(AA1951="Win","Loss",IF(AA1951="Loss","Win","Draw")))</f>
        <v>Loss</v>
      </c>
      <c r="AI1951" s="7" t="s">
        <v>297</v>
      </c>
    </row>
    <row r="1952" customFormat="false" ht="15" hidden="false" customHeight="true" outlineLevel="0" collapsed="false">
      <c r="A1952" s="7" t="s">
        <v>4687</v>
      </c>
      <c r="B1952" s="7" t="n">
        <v>3</v>
      </c>
      <c r="C1952" s="7" t="s">
        <v>547</v>
      </c>
      <c r="D1952" s="7" t="s">
        <v>548</v>
      </c>
      <c r="E1952" s="7" t="s">
        <v>1283</v>
      </c>
      <c r="F1952" s="7" t="s">
        <v>727</v>
      </c>
      <c r="G1952" s="7" t="s">
        <v>1326</v>
      </c>
      <c r="H1952" s="7" t="s">
        <v>163</v>
      </c>
      <c r="I1952" s="7" t="s">
        <v>233</v>
      </c>
      <c r="J1952" s="7" t="s">
        <v>202</v>
      </c>
      <c r="K1952" s="7" t="s">
        <v>201</v>
      </c>
      <c r="L1952" s="7" t="s">
        <v>157</v>
      </c>
      <c r="M1952" s="7" t="s">
        <v>111</v>
      </c>
      <c r="N1952" s="7" t="s">
        <v>126</v>
      </c>
      <c r="O1952" s="7" t="s">
        <v>89</v>
      </c>
      <c r="P1952" s="7" t="s">
        <v>323</v>
      </c>
      <c r="Q1952" s="7" t="s">
        <v>129</v>
      </c>
      <c r="R1952" s="7" t="s">
        <v>128</v>
      </c>
      <c r="S1952" s="7" t="s">
        <v>127</v>
      </c>
      <c r="T1952" s="7" t="s">
        <v>131</v>
      </c>
      <c r="U1952" s="7" t="s">
        <v>173</v>
      </c>
      <c r="V1952" s="7" t="s">
        <v>133</v>
      </c>
      <c r="W1952" s="7" t="s">
        <v>130</v>
      </c>
      <c r="X1952" s="7" t="s">
        <v>97</v>
      </c>
      <c r="Y1952" s="7" t="n">
        <v>0</v>
      </c>
      <c r="Z1952" s="7" t="n">
        <v>3</v>
      </c>
      <c r="AA1952" s="7" t="str">
        <f aca="false">IF(Y1952&gt;Z1952,"Win",IF(Y1952&lt;Z1952,"Loss","Draw"))</f>
        <v>Loss</v>
      </c>
      <c r="AB1952" s="7" t="s">
        <v>99</v>
      </c>
      <c r="AC1952" s="7" t="s">
        <v>99</v>
      </c>
      <c r="AD1952" s="7" t="s">
        <v>1327</v>
      </c>
      <c r="AE1952" s="7" t="s">
        <v>503</v>
      </c>
      <c r="AF1952" s="7" t="str">
        <f aca="false">IF(AD1952&lt;AE1952,AD1952,AE1952)</f>
        <v>Arrows, Bandit, Battle Ram, Golden Knight, Mega Knight, Mother Witch, Ronin, Zappies</v>
      </c>
      <c r="AG1952" s="7" t="str">
        <f aca="false">IF(AD1952&lt;AE1952,AE1952,AD1952)</f>
        <v>Bats, Fire Spirit, Magic Archer, Miner, Mini P.E.K.K.A, Skeletons, The Log, Wall Breakers</v>
      </c>
      <c r="AH1952" s="7" t="str">
        <f aca="false">IF(AD1952=AF1952,AA1952,IF(AA1952="Win","Loss",IF(AA1952="Loss","Win","Draw")))</f>
        <v>Win</v>
      </c>
      <c r="AI1952" s="7" t="s">
        <v>297</v>
      </c>
    </row>
    <row r="1953" customFormat="false" ht="15" hidden="false" customHeight="true" outlineLevel="0" collapsed="false">
      <c r="A1953" s="7" t="s">
        <v>4688</v>
      </c>
      <c r="B1953" s="7" t="n">
        <v>1</v>
      </c>
      <c r="C1953" s="7" t="s">
        <v>547</v>
      </c>
      <c r="D1953" s="7" t="s">
        <v>548</v>
      </c>
      <c r="E1953" s="7" t="s">
        <v>1283</v>
      </c>
      <c r="F1953" s="7" t="s">
        <v>727</v>
      </c>
      <c r="G1953" s="7" t="s">
        <v>1329</v>
      </c>
      <c r="H1953" s="7" t="s">
        <v>163</v>
      </c>
      <c r="I1953" s="7" t="s">
        <v>233</v>
      </c>
      <c r="J1953" s="7" t="s">
        <v>202</v>
      </c>
      <c r="K1953" s="7" t="s">
        <v>201</v>
      </c>
      <c r="L1953" s="7" t="s">
        <v>157</v>
      </c>
      <c r="M1953" s="7" t="s">
        <v>111</v>
      </c>
      <c r="N1953" s="7" t="s">
        <v>126</v>
      </c>
      <c r="O1953" s="7" t="s">
        <v>89</v>
      </c>
      <c r="P1953" s="7" t="s">
        <v>234</v>
      </c>
      <c r="Q1953" s="7" t="s">
        <v>129</v>
      </c>
      <c r="R1953" s="7" t="s">
        <v>128</v>
      </c>
      <c r="S1953" s="7" t="s">
        <v>127</v>
      </c>
      <c r="T1953" s="7" t="s">
        <v>131</v>
      </c>
      <c r="U1953" s="7" t="s">
        <v>173</v>
      </c>
      <c r="V1953" s="7" t="s">
        <v>133</v>
      </c>
      <c r="W1953" s="7" t="s">
        <v>130</v>
      </c>
      <c r="X1953" s="7" t="s">
        <v>97</v>
      </c>
      <c r="Y1953" s="7" t="n">
        <v>0</v>
      </c>
      <c r="Z1953" s="7" t="n">
        <v>1</v>
      </c>
      <c r="AA1953" s="7" t="str">
        <f aca="false">IF(Y1953&gt;Z1953,"Win",IF(Y1953&lt;Z1953,"Loss","Draw"))</f>
        <v>Loss</v>
      </c>
      <c r="AB1953" s="7" t="s">
        <v>99</v>
      </c>
      <c r="AC1953" s="7" t="s">
        <v>99</v>
      </c>
      <c r="AD1953" s="7" t="s">
        <v>415</v>
      </c>
      <c r="AE1953" s="7" t="s">
        <v>503</v>
      </c>
      <c r="AF1953" s="7" t="str">
        <f aca="false">IF(AD1953&lt;AE1953,AD1953,AE1953)</f>
        <v>Arrows, Bandit, Battle Ram, Golden Knight, Mega Knight, Mother Witch, Ronin, Zappies</v>
      </c>
      <c r="AG1953" s="7" t="str">
        <f aca="false">IF(AD1953&lt;AE1953,AE1953,AD1953)</f>
        <v>Bats, Bomb Tower, Fire Spirit, Magic Archer, Miner, Skeletons, The Log, Wall Breakers</v>
      </c>
      <c r="AH1953" s="7" t="str">
        <f aca="false">IF(AD1953=AF1953,AA1953,IF(AA1953="Win","Loss",IF(AA1953="Loss","Win","Draw")))</f>
        <v>Win</v>
      </c>
      <c r="AI1953" s="7" t="s">
        <v>297</v>
      </c>
    </row>
    <row r="1954" customFormat="false" ht="15" hidden="false" customHeight="true" outlineLevel="0" collapsed="false">
      <c r="A1954" s="7" t="s">
        <v>4688</v>
      </c>
      <c r="B1954" s="7" t="n">
        <v>2</v>
      </c>
      <c r="C1954" s="7" t="s">
        <v>547</v>
      </c>
      <c r="D1954" s="7" t="s">
        <v>548</v>
      </c>
      <c r="E1954" s="7" t="s">
        <v>1283</v>
      </c>
      <c r="F1954" s="7" t="s">
        <v>727</v>
      </c>
      <c r="G1954" s="7" t="s">
        <v>1355</v>
      </c>
      <c r="H1954" s="7" t="s">
        <v>163</v>
      </c>
      <c r="I1954" s="7" t="s">
        <v>127</v>
      </c>
      <c r="J1954" s="7" t="s">
        <v>140</v>
      </c>
      <c r="K1954" s="7" t="s">
        <v>141</v>
      </c>
      <c r="L1954" s="7" t="s">
        <v>95</v>
      </c>
      <c r="M1954" s="7" t="s">
        <v>449</v>
      </c>
      <c r="N1954" s="7" t="s">
        <v>143</v>
      </c>
      <c r="O1954" s="7" t="s">
        <v>142</v>
      </c>
      <c r="P1954" s="7" t="s">
        <v>131</v>
      </c>
      <c r="Q1954" s="7" t="s">
        <v>448</v>
      </c>
      <c r="R1954" s="7" t="s">
        <v>158</v>
      </c>
      <c r="S1954" s="7" t="s">
        <v>114</v>
      </c>
      <c r="T1954" s="7" t="s">
        <v>447</v>
      </c>
      <c r="U1954" s="7" t="s">
        <v>96</v>
      </c>
      <c r="V1954" s="7" t="s">
        <v>97</v>
      </c>
      <c r="W1954" s="7" t="s">
        <v>130</v>
      </c>
      <c r="X1954" s="7" t="s">
        <v>115</v>
      </c>
      <c r="Y1954" s="7" t="n">
        <v>1</v>
      </c>
      <c r="Z1954" s="7" t="n">
        <v>2</v>
      </c>
      <c r="AA1954" s="7" t="str">
        <f aca="false">IF(Y1954&gt;Z1954,"Win",IF(Y1954&lt;Z1954,"Loss","Draw"))</f>
        <v>Loss</v>
      </c>
      <c r="AB1954" s="7" t="s">
        <v>99</v>
      </c>
      <c r="AC1954" s="7" t="s">
        <v>99</v>
      </c>
      <c r="AD1954" s="7" t="s">
        <v>1356</v>
      </c>
      <c r="AE1954" s="7" t="s">
        <v>483</v>
      </c>
      <c r="AF1954" s="7" t="str">
        <f aca="false">IF(AD1954&lt;AE1954,AD1954,AE1954)</f>
        <v>Arrows, Bowler, Giant, Giant Snowball, Graveyard, Minions, Ronin, Witch</v>
      </c>
      <c r="AG1954" s="7" t="str">
        <f aca="false">IF(AD1954&lt;AE1954,AE1954,AD1954)</f>
        <v>Bandit, Barbarian Barrel, Battle Ram, Elixir Collector, Heal Spirit, Ice Golem, Lumberjack, Three Musketeers</v>
      </c>
      <c r="AH1954" s="7" t="str">
        <f aca="false">IF(AD1954=AF1954,AA1954,IF(AA1954="Win","Loss",IF(AA1954="Loss","Win","Draw")))</f>
        <v>Win</v>
      </c>
      <c r="AI1954" s="7" t="s">
        <v>297</v>
      </c>
    </row>
    <row r="1955" customFormat="false" ht="15" hidden="false" customHeight="true" outlineLevel="0" collapsed="false">
      <c r="A1955" s="5" t="s">
        <v>4689</v>
      </c>
      <c r="B1955" s="5" t="n">
        <v>1</v>
      </c>
      <c r="C1955" s="5" t="s">
        <v>547</v>
      </c>
      <c r="D1955" s="5" t="s">
        <v>548</v>
      </c>
      <c r="E1955" s="5" t="s">
        <v>2119</v>
      </c>
      <c r="F1955" s="5" t="s">
        <v>2120</v>
      </c>
      <c r="G1955" s="5" t="s">
        <v>4690</v>
      </c>
      <c r="H1955" s="5" t="s">
        <v>163</v>
      </c>
      <c r="I1955" s="5" t="s">
        <v>201</v>
      </c>
      <c r="J1955" s="5" t="s">
        <v>202</v>
      </c>
      <c r="K1955" s="5" t="s">
        <v>203</v>
      </c>
      <c r="L1955" s="5" t="s">
        <v>157</v>
      </c>
      <c r="M1955" s="5" t="s">
        <v>88</v>
      </c>
      <c r="N1955" s="5" t="s">
        <v>204</v>
      </c>
      <c r="O1955" s="5" t="s">
        <v>118</v>
      </c>
      <c r="P1955" s="5" t="s">
        <v>87</v>
      </c>
      <c r="Q1955" s="5" t="s">
        <v>201</v>
      </c>
      <c r="R1955" s="5" t="s">
        <v>202</v>
      </c>
      <c r="S1955" s="5" t="s">
        <v>203</v>
      </c>
      <c r="T1955" s="5" t="s">
        <v>118</v>
      </c>
      <c r="U1955" s="5" t="s">
        <v>157</v>
      </c>
      <c r="V1955" s="5" t="s">
        <v>204</v>
      </c>
      <c r="W1955" s="5" t="s">
        <v>88</v>
      </c>
      <c r="X1955" s="5" t="s">
        <v>87</v>
      </c>
      <c r="Y1955" s="5" t="n">
        <v>0</v>
      </c>
      <c r="Z1955" s="5" t="n">
        <v>1</v>
      </c>
      <c r="AA1955" s="5" t="str">
        <f aca="false">IF(Y1955&gt;Z1955,"Win",IF(Y1955&lt;Z1955,"Loss","Draw"))</f>
        <v>Loss</v>
      </c>
      <c r="AB1955" s="5" t="s">
        <v>98</v>
      </c>
      <c r="AC1955" s="5" t="s">
        <v>99</v>
      </c>
      <c r="AD1955" s="5" t="s">
        <v>206</v>
      </c>
      <c r="AE1955" s="5" t="s">
        <v>206</v>
      </c>
      <c r="AF1955" s="5" t="str">
        <f aca="false">IF(AD1955&lt;AE1955,AD1955,AE1955)</f>
        <v>Berserker, Fire Spirit, Goblin Barrel, Ice Spirit, Magic Archer, Royal Delivery, Tesla, Wall Breakers</v>
      </c>
      <c r="AG1955" s="5" t="str">
        <f aca="false">IF(AD1955&lt;AE1955,AE1955,AD1955)</f>
        <v>Berserker, Fire Spirit, Goblin Barrel, Ice Spirit, Magic Archer, Royal Delivery, Tesla, Wall Breakers</v>
      </c>
      <c r="AH1955" s="5" t="str">
        <f aca="false">IF(AD1955=AF1955,AA1955,IF(AA1955="Win","Loss",IF(AA1955="Loss","Win","Draw")))</f>
        <v>Loss</v>
      </c>
      <c r="AI1955" s="5" t="s">
        <v>297</v>
      </c>
    </row>
    <row r="1956" customFormat="false" ht="15" hidden="false" customHeight="true" outlineLevel="0" collapsed="false">
      <c r="A1956" s="5" t="s">
        <v>4689</v>
      </c>
      <c r="B1956" s="5" t="n">
        <v>2</v>
      </c>
      <c r="C1956" s="5" t="s">
        <v>547</v>
      </c>
      <c r="D1956" s="5" t="s">
        <v>548</v>
      </c>
      <c r="E1956" s="5" t="s">
        <v>2119</v>
      </c>
      <c r="F1956" s="5" t="s">
        <v>2120</v>
      </c>
      <c r="G1956" s="5" t="s">
        <v>4691</v>
      </c>
      <c r="H1956" s="5" t="s">
        <v>163</v>
      </c>
      <c r="I1956" s="5" t="s">
        <v>129</v>
      </c>
      <c r="J1956" s="5" t="s">
        <v>172</v>
      </c>
      <c r="K1956" s="5" t="s">
        <v>153</v>
      </c>
      <c r="L1956" s="5" t="s">
        <v>85</v>
      </c>
      <c r="M1956" s="5" t="s">
        <v>165</v>
      </c>
      <c r="N1956" s="5" t="s">
        <v>150</v>
      </c>
      <c r="O1956" s="5" t="s">
        <v>95</v>
      </c>
      <c r="P1956" s="5" t="s">
        <v>126</v>
      </c>
      <c r="Q1956" s="5" t="s">
        <v>152</v>
      </c>
      <c r="R1956" s="5" t="s">
        <v>128</v>
      </c>
      <c r="S1956" s="5" t="s">
        <v>107</v>
      </c>
      <c r="T1956" s="5" t="s">
        <v>187</v>
      </c>
      <c r="U1956" s="5" t="s">
        <v>95</v>
      </c>
      <c r="V1956" s="5" t="s">
        <v>85</v>
      </c>
      <c r="W1956" s="5" t="s">
        <v>307</v>
      </c>
      <c r="X1956" s="5" t="s">
        <v>306</v>
      </c>
      <c r="Y1956" s="5" t="n">
        <v>0</v>
      </c>
      <c r="Z1956" s="5" t="n">
        <v>1</v>
      </c>
      <c r="AA1956" s="5" t="str">
        <f aca="false">IF(Y1956&gt;Z1956,"Win",IF(Y1956&lt;Z1956,"Loss","Draw"))</f>
        <v>Loss</v>
      </c>
      <c r="AB1956" s="5" t="s">
        <v>98</v>
      </c>
      <c r="AC1956" s="5" t="s">
        <v>99</v>
      </c>
      <c r="AD1956" s="5" t="s">
        <v>4692</v>
      </c>
      <c r="AE1956" s="5" t="s">
        <v>603</v>
      </c>
      <c r="AF1956" s="5" t="str">
        <f aca="false">IF(AD1956&lt;AE1956,AD1956,AE1956)</f>
        <v>Baby Dragon, Barbarian Barrel, Goblin Cage, Golden Knight, Golem, Ice Wizard, Lightning, Tornado</v>
      </c>
      <c r="AG1956" s="5" t="str">
        <f aca="false">IF(AD1956&lt;AE1956,AE1956,AD1956)</f>
        <v>Barbarian Barrel, Cannon, Electro Spirit, Hog Rider, Lightning, Mega Knight, Musketeer, Skeletons</v>
      </c>
      <c r="AH1956" s="5" t="str">
        <f aca="false">IF(AD1956=AF1956,AA1956,IF(AA1956="Win","Loss",IF(AA1956="Loss","Win","Draw")))</f>
        <v>Win</v>
      </c>
      <c r="AI1956" s="5" t="s">
        <v>297</v>
      </c>
    </row>
    <row r="1957" customFormat="false" ht="15" hidden="false" customHeight="true" outlineLevel="0" collapsed="false">
      <c r="A1957" s="5" t="s">
        <v>4689</v>
      </c>
      <c r="B1957" s="5" t="n">
        <v>3</v>
      </c>
      <c r="C1957" s="5" t="s">
        <v>547</v>
      </c>
      <c r="D1957" s="5" t="s">
        <v>548</v>
      </c>
      <c r="E1957" s="5" t="s">
        <v>2119</v>
      </c>
      <c r="F1957" s="5" t="s">
        <v>2120</v>
      </c>
      <c r="G1957" s="5" t="s">
        <v>4693</v>
      </c>
      <c r="H1957" s="5" t="s">
        <v>163</v>
      </c>
      <c r="I1957" s="5" t="s">
        <v>448</v>
      </c>
      <c r="J1957" s="5" t="s">
        <v>447</v>
      </c>
      <c r="K1957" s="5" t="s">
        <v>114</v>
      </c>
      <c r="L1957" s="5" t="s">
        <v>96</v>
      </c>
      <c r="M1957" s="5" t="s">
        <v>130</v>
      </c>
      <c r="N1957" s="5" t="s">
        <v>158</v>
      </c>
      <c r="O1957" s="5" t="s">
        <v>115</v>
      </c>
      <c r="P1957" s="5" t="s">
        <v>323</v>
      </c>
      <c r="Q1957" s="5" t="s">
        <v>114</v>
      </c>
      <c r="R1957" s="5" t="s">
        <v>194</v>
      </c>
      <c r="S1957" s="5" t="s">
        <v>137</v>
      </c>
      <c r="T1957" s="5" t="s">
        <v>97</v>
      </c>
      <c r="U1957" s="5" t="s">
        <v>193</v>
      </c>
      <c r="V1957" s="5" t="s">
        <v>150</v>
      </c>
      <c r="W1957" s="5" t="s">
        <v>116</v>
      </c>
      <c r="X1957" s="5" t="s">
        <v>234</v>
      </c>
      <c r="Y1957" s="5" t="n">
        <v>0</v>
      </c>
      <c r="Z1957" s="5" t="n">
        <v>1</v>
      </c>
      <c r="AA1957" s="5" t="str">
        <f aca="false">IF(Y1957&gt;Z1957,"Win",IF(Y1957&lt;Z1957,"Loss","Draw"))</f>
        <v>Loss</v>
      </c>
      <c r="AB1957" s="5" t="s">
        <v>98</v>
      </c>
      <c r="AC1957" s="5" t="s">
        <v>99</v>
      </c>
      <c r="AD1957" s="5" t="s">
        <v>1896</v>
      </c>
      <c r="AE1957" s="5" t="s">
        <v>4694</v>
      </c>
      <c r="AF1957" s="5" t="str">
        <f aca="false">IF(AD1957&lt;AE1957,AD1957,AE1957)</f>
        <v>Archer Queen, Bomb Tower, Electro Spirit, Giant Snowball, Goblin Drill, Guards, Poison, Ronin</v>
      </c>
      <c r="AG1957" s="5" t="str">
        <f aca="false">IF(AD1957&lt;AE1957,AE1957,AD1957)</f>
        <v>Arrows, Bowler, Giant, Giant Snowball, Graveyard, Mini P.E.K.K.A, Minions, Witch</v>
      </c>
      <c r="AH1957" s="5" t="str">
        <f aca="false">IF(AD1957=AF1957,AA1957,IF(AA1957="Win","Loss",IF(AA1957="Loss","Win","Draw")))</f>
        <v>Win</v>
      </c>
      <c r="AI1957" s="5" t="s">
        <v>297</v>
      </c>
    </row>
    <row r="1958" customFormat="false" ht="15" hidden="false" customHeight="true" outlineLevel="0" collapsed="false">
      <c r="A1958" s="7" t="s">
        <v>4695</v>
      </c>
      <c r="B1958" s="7" t="n">
        <v>1</v>
      </c>
      <c r="C1958" s="7" t="s">
        <v>547</v>
      </c>
      <c r="D1958" s="7" t="s">
        <v>548</v>
      </c>
      <c r="E1958" s="7" t="s">
        <v>2119</v>
      </c>
      <c r="F1958" s="7" t="s">
        <v>2120</v>
      </c>
      <c r="G1958" s="7" t="s">
        <v>4696</v>
      </c>
      <c r="H1958" s="7" t="s">
        <v>163</v>
      </c>
      <c r="I1958" s="7" t="s">
        <v>84</v>
      </c>
      <c r="J1958" s="7" t="s">
        <v>108</v>
      </c>
      <c r="K1958" s="7" t="s">
        <v>114</v>
      </c>
      <c r="L1958" s="7" t="s">
        <v>115</v>
      </c>
      <c r="M1958" s="7" t="s">
        <v>118</v>
      </c>
      <c r="N1958" s="7" t="s">
        <v>138</v>
      </c>
      <c r="O1958" s="7" t="s">
        <v>116</v>
      </c>
      <c r="P1958" s="7" t="s">
        <v>119</v>
      </c>
      <c r="Q1958" s="7" t="s">
        <v>177</v>
      </c>
      <c r="R1958" s="7" t="s">
        <v>95</v>
      </c>
      <c r="S1958" s="7" t="s">
        <v>124</v>
      </c>
      <c r="T1958" s="7" t="s">
        <v>257</v>
      </c>
      <c r="U1958" s="7" t="s">
        <v>215</v>
      </c>
      <c r="V1958" s="7" t="s">
        <v>93</v>
      </c>
      <c r="W1958" s="7" t="s">
        <v>126</v>
      </c>
      <c r="X1958" s="7" t="s">
        <v>150</v>
      </c>
      <c r="Y1958" s="7" t="n">
        <v>1</v>
      </c>
      <c r="Z1958" s="7" t="n">
        <v>0</v>
      </c>
      <c r="AA1958" s="7" t="str">
        <f aca="false">IF(Y1958&gt;Z1958,"Win",IF(Y1958&lt;Z1958,"Loss","Draw"))</f>
        <v>Win</v>
      </c>
      <c r="AB1958" s="7" t="s">
        <v>99</v>
      </c>
      <c r="AC1958" s="7" t="s">
        <v>99</v>
      </c>
      <c r="AD1958" s="7" t="s">
        <v>984</v>
      </c>
      <c r="AE1958" s="7" t="s">
        <v>429</v>
      </c>
      <c r="AF1958" s="7" t="str">
        <f aca="false">IF(AD1958&lt;AE1958,AD1958,AE1958)</f>
        <v>Archers, Dark Prince, Giant Snowball, Goblin Demolisher, Goblin Hut, Graveyard, Ice Spirit, Poison</v>
      </c>
      <c r="AG1958" s="7" t="str">
        <f aca="false">IF(AD1958&lt;AE1958,AE1958,AD1958)</f>
        <v>Barbarian Barrel, Electro Spirit, Fireball, Fisherman, Hunter, Royal Ghost, Royal Giant, Skeletons</v>
      </c>
      <c r="AH1958" s="7" t="str">
        <f aca="false">IF(AD1958=AF1958,AA1958,IF(AA1958="Win","Loss",IF(AA1958="Loss","Win","Draw")))</f>
        <v>Win</v>
      </c>
      <c r="AI1958" s="7" t="s">
        <v>297</v>
      </c>
    </row>
    <row r="1959" customFormat="false" ht="15" hidden="false" customHeight="true" outlineLevel="0" collapsed="false">
      <c r="A1959" s="7" t="s">
        <v>4695</v>
      </c>
      <c r="B1959" s="7" t="n">
        <v>2</v>
      </c>
      <c r="C1959" s="7" t="s">
        <v>547</v>
      </c>
      <c r="D1959" s="7" t="s">
        <v>548</v>
      </c>
      <c r="E1959" s="7" t="s">
        <v>2119</v>
      </c>
      <c r="F1959" s="7" t="s">
        <v>2120</v>
      </c>
      <c r="G1959" s="7" t="s">
        <v>4697</v>
      </c>
      <c r="H1959" s="7" t="s">
        <v>163</v>
      </c>
      <c r="I1959" s="7" t="s">
        <v>127</v>
      </c>
      <c r="J1959" s="7" t="s">
        <v>158</v>
      </c>
      <c r="K1959" s="7" t="s">
        <v>141</v>
      </c>
      <c r="L1959" s="7" t="s">
        <v>117</v>
      </c>
      <c r="M1959" s="7" t="s">
        <v>143</v>
      </c>
      <c r="N1959" s="7" t="s">
        <v>294</v>
      </c>
      <c r="O1959" s="7" t="s">
        <v>173</v>
      </c>
      <c r="P1959" s="7" t="s">
        <v>124</v>
      </c>
      <c r="Q1959" s="7" t="s">
        <v>201</v>
      </c>
      <c r="R1959" s="7" t="s">
        <v>202</v>
      </c>
      <c r="S1959" s="7" t="s">
        <v>123</v>
      </c>
      <c r="T1959" s="7" t="s">
        <v>187</v>
      </c>
      <c r="U1959" s="7" t="s">
        <v>89</v>
      </c>
      <c r="V1959" s="7" t="s">
        <v>88</v>
      </c>
      <c r="W1959" s="7" t="s">
        <v>111</v>
      </c>
      <c r="X1959" s="7" t="s">
        <v>234</v>
      </c>
      <c r="Y1959" s="7" t="n">
        <v>0</v>
      </c>
      <c r="Z1959" s="7" t="n">
        <v>1</v>
      </c>
      <c r="AA1959" s="7" t="str">
        <f aca="false">IF(Y1959&gt;Z1959,"Win",IF(Y1959&lt;Z1959,"Loss","Draw"))</f>
        <v>Loss</v>
      </c>
      <c r="AB1959" s="7" t="s">
        <v>99</v>
      </c>
      <c r="AC1959" s="7" t="s">
        <v>99</v>
      </c>
      <c r="AD1959" s="7" t="s">
        <v>556</v>
      </c>
      <c r="AE1959" s="7" t="s">
        <v>1151</v>
      </c>
      <c r="AF1959" s="7" t="str">
        <f aca="false">IF(AD1959&lt;AE1959,AD1959,AE1959)</f>
        <v>Battle Ram, Bowler, Giant Skeleton, Heal Spirit, Lumberjack, Royal Ghost, Vines, Zappies</v>
      </c>
      <c r="AG1959" s="7" t="str">
        <f aca="false">IF(AD1959&lt;AE1959,AE1959,AD1959)</f>
        <v>Berserker, Bomb Tower, Goblinstein, Magic Archer, Miner, The Log, Tornado, Wall Breakers</v>
      </c>
      <c r="AH1959" s="7" t="str">
        <f aca="false">IF(AD1959=AF1959,AA1959,IF(AA1959="Win","Loss",IF(AA1959="Loss","Win","Draw")))</f>
        <v>Loss</v>
      </c>
      <c r="AI1959" s="7" t="s">
        <v>297</v>
      </c>
    </row>
    <row r="1960" customFormat="false" ht="15" hidden="false" customHeight="true" outlineLevel="0" collapsed="false">
      <c r="A1960" s="7" t="s">
        <v>4695</v>
      </c>
      <c r="B1960" s="7" t="n">
        <v>3</v>
      </c>
      <c r="C1960" s="7" t="s">
        <v>547</v>
      </c>
      <c r="D1960" s="7" t="s">
        <v>548</v>
      </c>
      <c r="E1960" s="7" t="s">
        <v>2119</v>
      </c>
      <c r="F1960" s="7" t="s">
        <v>2120</v>
      </c>
      <c r="G1960" s="7" t="s">
        <v>4698</v>
      </c>
      <c r="H1960" s="7" t="s">
        <v>163</v>
      </c>
      <c r="I1960" s="7" t="s">
        <v>109</v>
      </c>
      <c r="J1960" s="7" t="s">
        <v>337</v>
      </c>
      <c r="K1960" s="7" t="s">
        <v>128</v>
      </c>
      <c r="L1960" s="7" t="s">
        <v>133</v>
      </c>
      <c r="M1960" s="7" t="s">
        <v>125</v>
      </c>
      <c r="N1960" s="7" t="s">
        <v>132</v>
      </c>
      <c r="O1960" s="7" t="s">
        <v>202</v>
      </c>
      <c r="P1960" s="7" t="s">
        <v>95</v>
      </c>
      <c r="Q1960" s="7" t="s">
        <v>113</v>
      </c>
      <c r="R1960" s="7" t="s">
        <v>108</v>
      </c>
      <c r="S1960" s="7" t="s">
        <v>114</v>
      </c>
      <c r="T1960" s="7" t="s">
        <v>153</v>
      </c>
      <c r="U1960" s="7" t="s">
        <v>157</v>
      </c>
      <c r="V1960" s="7" t="s">
        <v>116</v>
      </c>
      <c r="W1960" s="7" t="s">
        <v>193</v>
      </c>
      <c r="X1960" s="7" t="s">
        <v>115</v>
      </c>
      <c r="Y1960" s="7" t="n">
        <v>0</v>
      </c>
      <c r="Z1960" s="7" t="n">
        <v>1</v>
      </c>
      <c r="AA1960" s="7" t="str">
        <f aca="false">IF(Y1960&gt;Z1960,"Win",IF(Y1960&lt;Z1960,"Loss","Draw"))</f>
        <v>Loss</v>
      </c>
      <c r="AB1960" s="7" t="s">
        <v>99</v>
      </c>
      <c r="AC1960" s="7" t="s">
        <v>99</v>
      </c>
      <c r="AD1960" s="7" t="s">
        <v>4699</v>
      </c>
      <c r="AE1960" s="7" t="s">
        <v>4700</v>
      </c>
      <c r="AF1960" s="7" t="str">
        <f aca="false">IF(AD1960&lt;AE1960,AD1960,AE1960)</f>
        <v>Barbarian Barrel, Boss Bandit, Cannon Cart, Electro Wizard, Golden Knight, Magic Archer, Mother Witch, Zap</v>
      </c>
      <c r="AG1960" s="7" t="str">
        <f aca="false">IF(AD1960&lt;AE1960,AE1960,AD1960)</f>
        <v>Cannon, Dark Prince, Fire Spirit, Furnace, Giant Snowball, Graveyard, Guards, Poison</v>
      </c>
      <c r="AH1960" s="7" t="str">
        <f aca="false">IF(AD1960=AF1960,AA1960,IF(AA1960="Win","Loss",IF(AA1960="Loss","Win","Draw")))</f>
        <v>Loss</v>
      </c>
      <c r="AI1960" s="7" t="s">
        <v>297</v>
      </c>
    </row>
    <row r="1961" customFormat="false" ht="15" hidden="false" customHeight="true" outlineLevel="0" collapsed="false">
      <c r="A1961" s="7" t="s">
        <v>4701</v>
      </c>
      <c r="B1961" s="7" t="n">
        <v>1</v>
      </c>
      <c r="C1961" s="7" t="s">
        <v>547</v>
      </c>
      <c r="D1961" s="7" t="s">
        <v>548</v>
      </c>
      <c r="E1961" s="7" t="s">
        <v>2119</v>
      </c>
      <c r="F1961" s="7" t="s">
        <v>2120</v>
      </c>
      <c r="G1961" s="7" t="s">
        <v>4702</v>
      </c>
      <c r="H1961" s="7" t="s">
        <v>163</v>
      </c>
      <c r="I1961" s="7" t="s">
        <v>90</v>
      </c>
      <c r="J1961" s="7" t="s">
        <v>123</v>
      </c>
      <c r="K1961" s="7" t="s">
        <v>124</v>
      </c>
      <c r="L1961" s="7" t="s">
        <v>95</v>
      </c>
      <c r="M1961" s="7" t="s">
        <v>85</v>
      </c>
      <c r="N1961" s="7" t="s">
        <v>96</v>
      </c>
      <c r="O1961" s="7" t="s">
        <v>126</v>
      </c>
      <c r="P1961" s="7" t="s">
        <v>125</v>
      </c>
      <c r="Q1961" s="7" t="s">
        <v>177</v>
      </c>
      <c r="R1961" s="7" t="s">
        <v>188</v>
      </c>
      <c r="S1961" s="7" t="s">
        <v>83</v>
      </c>
      <c r="T1961" s="7" t="s">
        <v>133</v>
      </c>
      <c r="U1961" s="7" t="s">
        <v>215</v>
      </c>
      <c r="V1961" s="7" t="s">
        <v>93</v>
      </c>
      <c r="W1961" s="7" t="s">
        <v>86</v>
      </c>
      <c r="X1961" s="7" t="s">
        <v>89</v>
      </c>
      <c r="Y1961" s="7" t="n">
        <v>0</v>
      </c>
      <c r="Z1961" s="7" t="n">
        <v>1</v>
      </c>
      <c r="AA1961" s="7" t="str">
        <f aca="false">IF(Y1961&gt;Z1961,"Win",IF(Y1961&lt;Z1961,"Loss","Draw"))</f>
        <v>Loss</v>
      </c>
      <c r="AB1961" s="7" t="s">
        <v>99</v>
      </c>
      <c r="AC1961" s="7" t="s">
        <v>99</v>
      </c>
      <c r="AD1961" s="7" t="s">
        <v>134</v>
      </c>
      <c r="AE1961" s="7" t="s">
        <v>494</v>
      </c>
      <c r="AF1961" s="7" t="str">
        <f aca="false">IF(AD1961&lt;AE1961,AD1961,AE1961)</f>
        <v>Barbarian Barrel, Cannon Cart, Goblinstein, Lightning, Minions, Mortar, Royal Ghost, Skeletons</v>
      </c>
      <c r="AG1961" s="7" t="str">
        <f aca="false">IF(AD1961&lt;AE1961,AE1961,AD1961)</f>
        <v>Fireball, Fisherman, Monk, Mother Witch, Royal Giant, Skeleton Dragons, The Log, Tombstone</v>
      </c>
      <c r="AH1961" s="7" t="str">
        <f aca="false">IF(AD1961=AF1961,AA1961,IF(AA1961="Win","Loss",IF(AA1961="Loss","Win","Draw")))</f>
        <v>Loss</v>
      </c>
      <c r="AI1961" s="7" t="s">
        <v>297</v>
      </c>
    </row>
    <row r="1962" customFormat="false" ht="15" hidden="false" customHeight="true" outlineLevel="0" collapsed="false">
      <c r="A1962" s="7" t="s">
        <v>4701</v>
      </c>
      <c r="B1962" s="7" t="n">
        <v>2</v>
      </c>
      <c r="C1962" s="7" t="s">
        <v>547</v>
      </c>
      <c r="D1962" s="7" t="s">
        <v>548</v>
      </c>
      <c r="E1962" s="7" t="s">
        <v>2119</v>
      </c>
      <c r="F1962" s="7" t="s">
        <v>2120</v>
      </c>
      <c r="G1962" s="7" t="s">
        <v>4703</v>
      </c>
      <c r="H1962" s="7" t="s">
        <v>163</v>
      </c>
      <c r="I1962" s="7" t="s">
        <v>114</v>
      </c>
      <c r="J1962" s="7" t="s">
        <v>139</v>
      </c>
      <c r="K1962" s="7" t="s">
        <v>137</v>
      </c>
      <c r="L1962" s="7" t="s">
        <v>87</v>
      </c>
      <c r="M1962" s="7" t="s">
        <v>116</v>
      </c>
      <c r="N1962" s="7" t="s">
        <v>88</v>
      </c>
      <c r="O1962" s="7" t="s">
        <v>157</v>
      </c>
      <c r="P1962" s="7" t="s">
        <v>118</v>
      </c>
      <c r="Q1962" s="7" t="s">
        <v>152</v>
      </c>
      <c r="R1962" s="7" t="s">
        <v>128</v>
      </c>
      <c r="S1962" s="7" t="s">
        <v>107</v>
      </c>
      <c r="T1962" s="7" t="s">
        <v>306</v>
      </c>
      <c r="U1962" s="7" t="s">
        <v>187</v>
      </c>
      <c r="V1962" s="7" t="s">
        <v>85</v>
      </c>
      <c r="W1962" s="7" t="s">
        <v>95</v>
      </c>
      <c r="X1962" s="7" t="s">
        <v>307</v>
      </c>
      <c r="Y1962" s="7" t="n">
        <v>1</v>
      </c>
      <c r="Z1962" s="7" t="n">
        <v>0</v>
      </c>
      <c r="AA1962" s="7" t="str">
        <f aca="false">IF(Y1962&gt;Z1962,"Win",IF(Y1962&lt;Z1962,"Loss","Draw"))</f>
        <v>Win</v>
      </c>
      <c r="AB1962" s="7" t="s">
        <v>99</v>
      </c>
      <c r="AC1962" s="7" t="s">
        <v>99</v>
      </c>
      <c r="AD1962" s="7" t="s">
        <v>4704</v>
      </c>
      <c r="AE1962" s="7" t="s">
        <v>603</v>
      </c>
      <c r="AF1962" s="7" t="str">
        <f aca="false">IF(AD1962&lt;AE1962,AD1962,AE1962)</f>
        <v>Baby Dragon, Barbarian Barrel, Goblin Cage, Golden Knight, Golem, Ice Wizard, Lightning, Tornado</v>
      </c>
      <c r="AG1962" s="7" t="str">
        <f aca="false">IF(AD1962&lt;AE1962,AE1962,AD1962)</f>
        <v>Berserker, Fire Spirit, Giant Snowball, Goblin Drill, Ice Spirit, Mega Minion, Poison, Tesla</v>
      </c>
      <c r="AH1962" s="7" t="str">
        <f aca="false">IF(AD1962=AF1962,AA1962,IF(AA1962="Win","Loss",IF(AA1962="Loss","Win","Draw")))</f>
        <v>Loss</v>
      </c>
      <c r="AI1962" s="7" t="s">
        <v>297</v>
      </c>
    </row>
    <row r="1963" customFormat="false" ht="15" hidden="false" customHeight="true" outlineLevel="0" collapsed="false">
      <c r="A1963" s="7" t="s">
        <v>4701</v>
      </c>
      <c r="B1963" s="7" t="n">
        <v>3</v>
      </c>
      <c r="C1963" s="7" t="s">
        <v>547</v>
      </c>
      <c r="D1963" s="7" t="s">
        <v>548</v>
      </c>
      <c r="E1963" s="7" t="s">
        <v>2119</v>
      </c>
      <c r="F1963" s="7" t="s">
        <v>2120</v>
      </c>
      <c r="G1963" s="7" t="s">
        <v>4705</v>
      </c>
      <c r="H1963" s="7" t="s">
        <v>163</v>
      </c>
      <c r="I1963" s="7" t="s">
        <v>109</v>
      </c>
      <c r="J1963" s="7" t="s">
        <v>108</v>
      </c>
      <c r="K1963" s="7" t="s">
        <v>1848</v>
      </c>
      <c r="L1963" s="7" t="s">
        <v>89</v>
      </c>
      <c r="M1963" s="7" t="s">
        <v>111</v>
      </c>
      <c r="N1963" s="7" t="s">
        <v>142</v>
      </c>
      <c r="O1963" s="7" t="s">
        <v>449</v>
      </c>
      <c r="P1963" s="7" t="s">
        <v>131</v>
      </c>
      <c r="Q1963" s="7" t="s">
        <v>113</v>
      </c>
      <c r="R1963" s="7" t="s">
        <v>337</v>
      </c>
      <c r="S1963" s="7" t="s">
        <v>87</v>
      </c>
      <c r="T1963" s="7" t="s">
        <v>150</v>
      </c>
      <c r="U1963" s="7" t="s">
        <v>204</v>
      </c>
      <c r="V1963" s="7" t="s">
        <v>126</v>
      </c>
      <c r="W1963" s="7" t="s">
        <v>165</v>
      </c>
      <c r="X1963" s="7" t="s">
        <v>164</v>
      </c>
      <c r="Y1963" s="7" t="n">
        <v>0</v>
      </c>
      <c r="Z1963" s="7" t="n">
        <v>3</v>
      </c>
      <c r="AA1963" s="7" t="str">
        <f aca="false">IF(Y1963&gt;Z1963,"Win",IF(Y1963&lt;Z1963,"Loss","Draw"))</f>
        <v>Loss</v>
      </c>
      <c r="AB1963" s="7" t="s">
        <v>99</v>
      </c>
      <c r="AC1963" s="7" t="s">
        <v>99</v>
      </c>
      <c r="AD1963" s="7" t="s">
        <v>4706</v>
      </c>
      <c r="AE1963" s="7" t="s">
        <v>4707</v>
      </c>
      <c r="AF1963" s="7" t="str">
        <f aca="false">IF(AD1963&lt;AE1963,AD1963,AE1963)</f>
        <v>Bandit, Dark Prince, Elixir Collector, Miner, Minion Horde, The Log, Three Musketeers, Zap</v>
      </c>
      <c r="AG1963" s="7" t="str">
        <f aca="false">IF(AD1963&lt;AE1963,AE1963,AD1963)</f>
        <v>Boss Bandit, Earthquake, Electro Spirit, Furnace, Hog Rider, Royal Delivery, Skeletons, Tesla</v>
      </c>
      <c r="AH1963" s="7" t="str">
        <f aca="false">IF(AD1963=AF1963,AA1963,IF(AA1963="Win","Loss",IF(AA1963="Loss","Win","Draw")))</f>
        <v>Loss</v>
      </c>
      <c r="AI1963" s="7" t="s">
        <v>297</v>
      </c>
    </row>
    <row r="1964" customFormat="false" ht="15" hidden="false" customHeight="true" outlineLevel="0" collapsed="false">
      <c r="A1964" s="7" t="s">
        <v>4708</v>
      </c>
      <c r="B1964" s="7" t="n">
        <v>1</v>
      </c>
      <c r="C1964" s="7" t="s">
        <v>547</v>
      </c>
      <c r="D1964" s="7" t="s">
        <v>548</v>
      </c>
      <c r="E1964" s="7" t="s">
        <v>2119</v>
      </c>
      <c r="F1964" s="7" t="s">
        <v>2120</v>
      </c>
      <c r="G1964" s="7" t="s">
        <v>4709</v>
      </c>
      <c r="H1964" s="7" t="s">
        <v>163</v>
      </c>
      <c r="I1964" s="7" t="s">
        <v>233</v>
      </c>
      <c r="J1964" s="7" t="s">
        <v>202</v>
      </c>
      <c r="K1964" s="7" t="s">
        <v>201</v>
      </c>
      <c r="L1964" s="7" t="s">
        <v>157</v>
      </c>
      <c r="M1964" s="7" t="s">
        <v>89</v>
      </c>
      <c r="N1964" s="7" t="s">
        <v>111</v>
      </c>
      <c r="O1964" s="7" t="s">
        <v>126</v>
      </c>
      <c r="P1964" s="7" t="s">
        <v>234</v>
      </c>
      <c r="Q1964" s="7" t="s">
        <v>92</v>
      </c>
      <c r="R1964" s="7" t="s">
        <v>91</v>
      </c>
      <c r="S1964" s="7" t="s">
        <v>90</v>
      </c>
      <c r="T1964" s="7" t="s">
        <v>125</v>
      </c>
      <c r="U1964" s="7" t="s">
        <v>93</v>
      </c>
      <c r="V1964" s="7" t="s">
        <v>96</v>
      </c>
      <c r="W1964" s="7" t="s">
        <v>94</v>
      </c>
      <c r="X1964" s="7" t="s">
        <v>150</v>
      </c>
      <c r="Y1964" s="7" t="n">
        <v>1</v>
      </c>
      <c r="Z1964" s="7" t="n">
        <v>0</v>
      </c>
      <c r="AA1964" s="7" t="str">
        <f aca="false">IF(Y1964&gt;Z1964,"Win",IF(Y1964&lt;Z1964,"Loss","Draw"))</f>
        <v>Win</v>
      </c>
      <c r="AB1964" s="7" t="s">
        <v>99</v>
      </c>
      <c r="AC1964" s="7" t="s">
        <v>99</v>
      </c>
      <c r="AD1964" s="7" t="s">
        <v>415</v>
      </c>
      <c r="AE1964" s="7" t="s">
        <v>635</v>
      </c>
      <c r="AF1964" s="7" t="str">
        <f aca="false">IF(AD1964&lt;AE1964,AD1964,AE1964)</f>
        <v>Bats, Bomb Tower, Fire Spirit, Magic Archer, Miner, Skeletons, The Log, Wall Breakers</v>
      </c>
      <c r="AG1964" s="7" t="str">
        <f aca="false">IF(AD1964&lt;AE1964,AE1964,AD1964)</f>
        <v>Cannon Cart, Electro Spirit, Fireball, Goblins, Minions, Mortar, Rascals, Skeleton Barrel</v>
      </c>
      <c r="AH1964" s="7" t="str">
        <f aca="false">IF(AD1964=AF1964,AA1964,IF(AA1964="Win","Loss",IF(AA1964="Loss","Win","Draw")))</f>
        <v>Win</v>
      </c>
      <c r="AI1964" s="7" t="s">
        <v>297</v>
      </c>
    </row>
    <row r="1965" customFormat="false" ht="15" hidden="false" customHeight="true" outlineLevel="0" collapsed="false">
      <c r="A1965" s="7" t="s">
        <v>4708</v>
      </c>
      <c r="B1965" s="7" t="n">
        <v>2</v>
      </c>
      <c r="C1965" s="7" t="s">
        <v>547</v>
      </c>
      <c r="D1965" s="7" t="s">
        <v>548</v>
      </c>
      <c r="E1965" s="7" t="s">
        <v>2119</v>
      </c>
      <c r="F1965" s="7" t="s">
        <v>2120</v>
      </c>
      <c r="G1965" s="7" t="s">
        <v>4710</v>
      </c>
      <c r="H1965" s="7" t="s">
        <v>163</v>
      </c>
      <c r="I1965" s="7" t="s">
        <v>141</v>
      </c>
      <c r="J1965" s="7" t="s">
        <v>95</v>
      </c>
      <c r="K1965" s="7" t="s">
        <v>107</v>
      </c>
      <c r="L1965" s="7" t="s">
        <v>177</v>
      </c>
      <c r="M1965" s="7" t="s">
        <v>143</v>
      </c>
      <c r="N1965" s="7" t="s">
        <v>150</v>
      </c>
      <c r="O1965" s="7" t="s">
        <v>93</v>
      </c>
      <c r="P1965" s="7" t="s">
        <v>178</v>
      </c>
      <c r="Q1965" s="7" t="s">
        <v>284</v>
      </c>
      <c r="R1965" s="7" t="s">
        <v>128</v>
      </c>
      <c r="S1965" s="7" t="s">
        <v>107</v>
      </c>
      <c r="T1965" s="7" t="s">
        <v>157</v>
      </c>
      <c r="U1965" s="7" t="s">
        <v>187</v>
      </c>
      <c r="V1965" s="7" t="s">
        <v>158</v>
      </c>
      <c r="W1965" s="7" t="s">
        <v>85</v>
      </c>
      <c r="X1965" s="7" t="s">
        <v>387</v>
      </c>
      <c r="Y1965" s="7" t="n">
        <v>1</v>
      </c>
      <c r="Z1965" s="7" t="n">
        <v>0</v>
      </c>
      <c r="AA1965" s="7" t="str">
        <f aca="false">IF(Y1965&gt;Z1965,"Win",IF(Y1965&lt;Z1965,"Loss","Draw"))</f>
        <v>Win</v>
      </c>
      <c r="AB1965" s="7" t="s">
        <v>99</v>
      </c>
      <c r="AC1965" s="7" t="s">
        <v>99</v>
      </c>
      <c r="AD1965" s="7" t="s">
        <v>180</v>
      </c>
      <c r="AE1965" s="7" t="s">
        <v>1994</v>
      </c>
      <c r="AF1965" s="7" t="str">
        <f aca="false">IF(AD1965&lt;AE1965,AD1965,AE1965)</f>
        <v>Barbarian Barrel, Electro Spirit, Fireball, Goblin Cage, Heal Spirit, Lumberjack, Phoenix, Royal Giant</v>
      </c>
      <c r="AG1965" s="7" t="str">
        <f aca="false">IF(AD1965&lt;AE1965,AE1965,AD1965)</f>
        <v>Bowler, Electro Giant, Fire Spirit, Goblin Cage, Golden Knight, Inferno Dragon, Lightning, Tornado</v>
      </c>
      <c r="AH1965" s="7" t="str">
        <f aca="false">IF(AD1965=AF1965,AA1965,IF(AA1965="Win","Loss",IF(AA1965="Loss","Win","Draw")))</f>
        <v>Win</v>
      </c>
      <c r="AI1965" s="7" t="s">
        <v>297</v>
      </c>
    </row>
    <row r="1966" customFormat="false" ht="15" hidden="false" customHeight="true" outlineLevel="0" collapsed="false">
      <c r="A1966" s="7" t="s">
        <v>4708</v>
      </c>
      <c r="B1966" s="7" t="n">
        <v>3</v>
      </c>
      <c r="C1966" s="7" t="s">
        <v>547</v>
      </c>
      <c r="D1966" s="7" t="s">
        <v>548</v>
      </c>
      <c r="E1966" s="7" t="s">
        <v>2119</v>
      </c>
      <c r="F1966" s="7" t="s">
        <v>2120</v>
      </c>
      <c r="G1966" s="7" t="s">
        <v>4711</v>
      </c>
      <c r="H1966" s="7" t="s">
        <v>163</v>
      </c>
      <c r="I1966" s="7" t="s">
        <v>114</v>
      </c>
      <c r="J1966" s="7" t="s">
        <v>563</v>
      </c>
      <c r="K1966" s="7" t="s">
        <v>137</v>
      </c>
      <c r="L1966" s="7" t="s">
        <v>116</v>
      </c>
      <c r="M1966" s="7" t="s">
        <v>307</v>
      </c>
      <c r="N1966" s="7" t="s">
        <v>119</v>
      </c>
      <c r="O1966" s="7" t="s">
        <v>88</v>
      </c>
      <c r="P1966" s="7" t="s">
        <v>118</v>
      </c>
      <c r="Q1966" s="7" t="s">
        <v>159</v>
      </c>
      <c r="R1966" s="7" t="s">
        <v>123</v>
      </c>
      <c r="S1966" s="7" t="s">
        <v>203</v>
      </c>
      <c r="T1966" s="7" t="s">
        <v>89</v>
      </c>
      <c r="U1966" s="7" t="s">
        <v>118</v>
      </c>
      <c r="V1966" s="7" t="s">
        <v>234</v>
      </c>
      <c r="W1966" s="7" t="s">
        <v>201</v>
      </c>
      <c r="X1966" s="7" t="s">
        <v>88</v>
      </c>
      <c r="Y1966" s="7" t="n">
        <v>0</v>
      </c>
      <c r="Z1966" s="7" t="n">
        <v>1</v>
      </c>
      <c r="AA1966" s="7" t="str">
        <f aca="false">IF(Y1966&gt;Z1966,"Win",IF(Y1966&lt;Z1966,"Loss","Draw"))</f>
        <v>Loss</v>
      </c>
      <c r="AB1966" s="7" t="s">
        <v>99</v>
      </c>
      <c r="AC1966" s="7" t="s">
        <v>99</v>
      </c>
      <c r="AD1966" s="7" t="s">
        <v>4712</v>
      </c>
      <c r="AE1966" s="7" t="s">
        <v>4713</v>
      </c>
      <c r="AF1966" s="7" t="str">
        <f aca="false">IF(AD1966&lt;AE1966,AD1966,AE1966)</f>
        <v>Berserker, Bomb Tower, Dart Goblin, Goblin Barrel, Goblinstein, Ice Spirit, The Log, Wall Breakers</v>
      </c>
      <c r="AG1966" s="7" t="str">
        <f aca="false">IF(AD1966&lt;AE1966,AE1966,AD1966)</f>
        <v>Berserker, Giant Snowball, Goblin Drill, Goblin Hut, Ice Spirit, Ice Wizard, Poison, Skeleton King</v>
      </c>
      <c r="AH1966" s="7" t="str">
        <f aca="false">IF(AD1966=AF1966,AA1966,IF(AA1966="Win","Loss",IF(AA1966="Loss","Win","Draw")))</f>
        <v>Win</v>
      </c>
      <c r="AI1966" s="7" t="s">
        <v>297</v>
      </c>
    </row>
    <row r="1967" customFormat="false" ht="15" hidden="false" customHeight="true" outlineLevel="0" collapsed="false">
      <c r="A1967" s="5" t="s">
        <v>4714</v>
      </c>
      <c r="B1967" s="5" t="n">
        <v>1</v>
      </c>
      <c r="C1967" s="5" t="s">
        <v>547</v>
      </c>
      <c r="D1967" s="5" t="s">
        <v>548</v>
      </c>
      <c r="E1967" s="5" t="s">
        <v>1432</v>
      </c>
      <c r="F1967" s="5" t="s">
        <v>1433</v>
      </c>
      <c r="G1967" s="5" t="s">
        <v>1944</v>
      </c>
      <c r="H1967" s="5" t="s">
        <v>81</v>
      </c>
      <c r="I1967" s="5" t="s">
        <v>129</v>
      </c>
      <c r="J1967" s="5" t="s">
        <v>128</v>
      </c>
      <c r="K1967" s="5" t="s">
        <v>141</v>
      </c>
      <c r="L1967" s="5" t="s">
        <v>164</v>
      </c>
      <c r="M1967" s="5" t="s">
        <v>130</v>
      </c>
      <c r="N1967" s="5" t="s">
        <v>133</v>
      </c>
      <c r="O1967" s="5" t="s">
        <v>165</v>
      </c>
      <c r="P1967" s="5" t="s">
        <v>173</v>
      </c>
      <c r="Q1967" s="5" t="s">
        <v>107</v>
      </c>
      <c r="R1967" s="5" t="s">
        <v>128</v>
      </c>
      <c r="S1967" s="5" t="s">
        <v>152</v>
      </c>
      <c r="T1967" s="5" t="s">
        <v>306</v>
      </c>
      <c r="U1967" s="5" t="s">
        <v>132</v>
      </c>
      <c r="V1967" s="5" t="s">
        <v>242</v>
      </c>
      <c r="W1967" s="5" t="s">
        <v>187</v>
      </c>
      <c r="X1967" s="5" t="s">
        <v>85</v>
      </c>
      <c r="Y1967" s="5" t="n">
        <v>1</v>
      </c>
      <c r="Z1967" s="5" t="n">
        <v>0</v>
      </c>
      <c r="AA1967" s="5" t="str">
        <f aca="false">IF(Y1967&gt;Z1967,"Win",IF(Y1967&lt;Z1967,"Loss","Draw"))</f>
        <v>Win</v>
      </c>
      <c r="AB1967" s="5" t="s">
        <v>98</v>
      </c>
      <c r="AC1967" s="5" t="s">
        <v>99</v>
      </c>
      <c r="AD1967" s="5" t="s">
        <v>1946</v>
      </c>
      <c r="AE1967" s="5" t="s">
        <v>1945</v>
      </c>
      <c r="AF1967" s="5" t="str">
        <f aca="false">IF(AD1967&lt;AE1967,AD1967,AE1967)</f>
        <v>Arrows, Earthquake, Golden Knight, Hog Rider, Lumberjack, Mega Knight, Mother Witch, Zappies</v>
      </c>
      <c r="AG1967" s="5" t="str">
        <f aca="false">IF(AD1967&lt;AE1967,AE1967,AD1967)</f>
        <v>Baby Dragon, Bomber, Electro Wizard, Goblin Cage, Golden Knight, Golem, Lightning, Tornado</v>
      </c>
      <c r="AH1967" s="5" t="str">
        <f aca="false">IF(AD1967=AF1967,AA1967,IF(AA1967="Win","Loss",IF(AA1967="Loss","Win","Draw")))</f>
        <v>Win</v>
      </c>
      <c r="AI1967" s="5" t="s">
        <v>297</v>
      </c>
    </row>
    <row r="1968" customFormat="false" ht="15" hidden="false" customHeight="true" outlineLevel="0" collapsed="false">
      <c r="A1968" s="5" t="s">
        <v>4714</v>
      </c>
      <c r="B1968" s="5" t="n">
        <v>2</v>
      </c>
      <c r="C1968" s="5" t="s">
        <v>547</v>
      </c>
      <c r="D1968" s="5" t="s">
        <v>548</v>
      </c>
      <c r="E1968" s="5" t="s">
        <v>1432</v>
      </c>
      <c r="F1968" s="5" t="s">
        <v>1433</v>
      </c>
      <c r="G1968" s="5" t="s">
        <v>1947</v>
      </c>
      <c r="H1968" s="5" t="s">
        <v>81</v>
      </c>
      <c r="I1968" s="5" t="s">
        <v>137</v>
      </c>
      <c r="J1968" s="5" t="s">
        <v>95</v>
      </c>
      <c r="K1968" s="5" t="s">
        <v>114</v>
      </c>
      <c r="L1968" s="5" t="s">
        <v>157</v>
      </c>
      <c r="M1968" s="5" t="s">
        <v>116</v>
      </c>
      <c r="N1968" s="5" t="s">
        <v>87</v>
      </c>
      <c r="O1968" s="5" t="s">
        <v>242</v>
      </c>
      <c r="P1968" s="5" t="s">
        <v>88</v>
      </c>
      <c r="Q1968" s="5" t="s">
        <v>177</v>
      </c>
      <c r="R1968" s="5" t="s">
        <v>83</v>
      </c>
      <c r="S1968" s="5" t="s">
        <v>257</v>
      </c>
      <c r="T1968" s="5" t="s">
        <v>150</v>
      </c>
      <c r="U1968" s="5" t="s">
        <v>126</v>
      </c>
      <c r="V1968" s="5" t="s">
        <v>89</v>
      </c>
      <c r="W1968" s="5" t="s">
        <v>93</v>
      </c>
      <c r="X1968" s="5" t="s">
        <v>215</v>
      </c>
      <c r="Y1968" s="5" t="n">
        <v>0</v>
      </c>
      <c r="Z1968" s="5" t="n">
        <v>1</v>
      </c>
      <c r="AA1968" s="5" t="str">
        <f aca="false">IF(Y1968&gt;Z1968,"Win",IF(Y1968&lt;Z1968,"Loss","Draw"))</f>
        <v>Loss</v>
      </c>
      <c r="AB1968" s="5" t="s">
        <v>98</v>
      </c>
      <c r="AC1968" s="5" t="s">
        <v>99</v>
      </c>
      <c r="AD1968" s="5" t="s">
        <v>1948</v>
      </c>
      <c r="AE1968" s="5" t="s">
        <v>259</v>
      </c>
      <c r="AF1968" s="5" t="str">
        <f aca="false">IF(AD1968&lt;AE1968,AD1968,AE1968)</f>
        <v>Barbarian Barrel, Berserker, Bomber, Fire Spirit, Giant Snowball, Goblin Drill, Poison, Tesla</v>
      </c>
      <c r="AG1968" s="5" t="str">
        <f aca="false">IF(AD1968&lt;AE1968,AE1968,AD1968)</f>
        <v>Electro Spirit, Fireball, Fisherman, Hunter, Monk, Royal Giant, Skeletons, The Log</v>
      </c>
      <c r="AH1968" s="5" t="str">
        <f aca="false">IF(AD1968=AF1968,AA1968,IF(AA1968="Win","Loss",IF(AA1968="Loss","Win","Draw")))</f>
        <v>Loss</v>
      </c>
      <c r="AI1968" s="5" t="s">
        <v>297</v>
      </c>
    </row>
    <row r="1969" customFormat="false" ht="15" hidden="false" customHeight="true" outlineLevel="0" collapsed="false">
      <c r="A1969" s="7" t="s">
        <v>4715</v>
      </c>
      <c r="B1969" s="7" t="n">
        <v>1</v>
      </c>
      <c r="C1969" s="7" t="s">
        <v>547</v>
      </c>
      <c r="D1969" s="7" t="s">
        <v>548</v>
      </c>
      <c r="E1969" s="7" t="s">
        <v>1432</v>
      </c>
      <c r="F1969" s="7" t="s">
        <v>1433</v>
      </c>
      <c r="G1969" s="7" t="s">
        <v>1950</v>
      </c>
      <c r="H1969" s="7" t="s">
        <v>163</v>
      </c>
      <c r="I1969" s="7" t="s">
        <v>107</v>
      </c>
      <c r="J1969" s="7" t="s">
        <v>128</v>
      </c>
      <c r="K1969" s="7" t="s">
        <v>152</v>
      </c>
      <c r="L1969" s="7" t="s">
        <v>306</v>
      </c>
      <c r="M1969" s="7" t="s">
        <v>85</v>
      </c>
      <c r="N1969" s="7" t="s">
        <v>95</v>
      </c>
      <c r="O1969" s="7" t="s">
        <v>307</v>
      </c>
      <c r="P1969" s="7" t="s">
        <v>187</v>
      </c>
      <c r="Q1969" s="7" t="s">
        <v>201</v>
      </c>
      <c r="R1969" s="7" t="s">
        <v>123</v>
      </c>
      <c r="S1969" s="7" t="s">
        <v>202</v>
      </c>
      <c r="T1969" s="7" t="s">
        <v>95</v>
      </c>
      <c r="U1969" s="7" t="s">
        <v>234</v>
      </c>
      <c r="V1969" s="7" t="s">
        <v>88</v>
      </c>
      <c r="W1969" s="7" t="s">
        <v>111</v>
      </c>
      <c r="X1969" s="7" t="s">
        <v>187</v>
      </c>
      <c r="Y1969" s="7" t="n">
        <v>0</v>
      </c>
      <c r="Z1969" s="7" t="n">
        <v>1</v>
      </c>
      <c r="AA1969" s="7" t="str">
        <f aca="false">IF(Y1969&gt;Z1969,"Win",IF(Y1969&lt;Z1969,"Loss","Draw"))</f>
        <v>Loss</v>
      </c>
      <c r="AB1969" s="7" t="s">
        <v>99</v>
      </c>
      <c r="AC1969" s="7" t="s">
        <v>99</v>
      </c>
      <c r="AD1969" s="7" t="s">
        <v>603</v>
      </c>
      <c r="AE1969" s="7" t="s">
        <v>295</v>
      </c>
      <c r="AF1969" s="7" t="str">
        <f aca="false">IF(AD1969&lt;AE1969,AD1969,AE1969)</f>
        <v>Baby Dragon, Barbarian Barrel, Goblin Cage, Golden Knight, Golem, Ice Wizard, Lightning, Tornado</v>
      </c>
      <c r="AG1969" s="7" t="str">
        <f aca="false">IF(AD1969&lt;AE1969,AE1969,AD1969)</f>
        <v>Barbarian Barrel, Berserker, Bomb Tower, Goblinstein, Magic Archer, Miner, Tornado, Wall Breakers</v>
      </c>
      <c r="AH1969" s="7" t="str">
        <f aca="false">IF(AD1969=AF1969,AA1969,IF(AA1969="Win","Loss",IF(AA1969="Loss","Win","Draw")))</f>
        <v>Loss</v>
      </c>
      <c r="AI1969" s="7" t="s">
        <v>297</v>
      </c>
    </row>
    <row r="1970" customFormat="false" ht="15" hidden="false" customHeight="true" outlineLevel="0" collapsed="false">
      <c r="A1970" s="7" t="s">
        <v>4715</v>
      </c>
      <c r="B1970" s="7" t="n">
        <v>2</v>
      </c>
      <c r="C1970" s="7" t="s">
        <v>547</v>
      </c>
      <c r="D1970" s="7" t="s">
        <v>548</v>
      </c>
      <c r="E1970" s="7" t="s">
        <v>1432</v>
      </c>
      <c r="F1970" s="7" t="s">
        <v>1433</v>
      </c>
      <c r="G1970" s="7" t="s">
        <v>1951</v>
      </c>
      <c r="H1970" s="7" t="s">
        <v>81</v>
      </c>
      <c r="I1970" s="7" t="s">
        <v>114</v>
      </c>
      <c r="J1970" s="7" t="s">
        <v>123</v>
      </c>
      <c r="K1970" s="7" t="s">
        <v>172</v>
      </c>
      <c r="L1970" s="7" t="s">
        <v>234</v>
      </c>
      <c r="M1970" s="7" t="s">
        <v>126</v>
      </c>
      <c r="N1970" s="7" t="s">
        <v>116</v>
      </c>
      <c r="O1970" s="7" t="s">
        <v>115</v>
      </c>
      <c r="P1970" s="7" t="s">
        <v>118</v>
      </c>
      <c r="Q1970" s="7" t="s">
        <v>87</v>
      </c>
      <c r="R1970" s="7" t="s">
        <v>151</v>
      </c>
      <c r="S1970" s="7" t="s">
        <v>407</v>
      </c>
      <c r="T1970" s="7" t="s">
        <v>126</v>
      </c>
      <c r="U1970" s="7" t="s">
        <v>150</v>
      </c>
      <c r="V1970" s="7" t="s">
        <v>89</v>
      </c>
      <c r="W1970" s="7" t="s">
        <v>165</v>
      </c>
      <c r="X1970" s="7" t="s">
        <v>164</v>
      </c>
      <c r="Y1970" s="7" t="n">
        <v>0</v>
      </c>
      <c r="Z1970" s="7" t="n">
        <v>1</v>
      </c>
      <c r="AA1970" s="7" t="str">
        <f aca="false">IF(Y1970&gt;Z1970,"Win",IF(Y1970&lt;Z1970,"Loss","Draw"))</f>
        <v>Loss</v>
      </c>
      <c r="AB1970" s="7" t="s">
        <v>99</v>
      </c>
      <c r="AC1970" s="7" t="s">
        <v>99</v>
      </c>
      <c r="AD1970" s="7" t="s">
        <v>1952</v>
      </c>
      <c r="AE1970" s="7" t="s">
        <v>526</v>
      </c>
      <c r="AF1970" s="7" t="str">
        <f aca="false">IF(AD1970&lt;AE1970,AD1970,AE1970)</f>
        <v>Bomb Tower, Giant Snowball, Goblinstein, Graveyard, Ice Spirit, Musketeer, Poison, Skeletons</v>
      </c>
      <c r="AG1970" s="7" t="str">
        <f aca="false">IF(AD1970&lt;AE1970,AE1970,AD1970)</f>
        <v>Earthquake, Electro Spirit, Firecracker, Hog Rider, Mighty Miner, Skeletons, Tesla, The Log</v>
      </c>
      <c r="AH1970" s="7" t="str">
        <f aca="false">IF(AD1970=AF1970,AA1970,IF(AA1970="Win","Loss",IF(AA1970="Loss","Win","Draw")))</f>
        <v>Loss</v>
      </c>
      <c r="AI1970" s="7" t="s">
        <v>297</v>
      </c>
    </row>
    <row r="1971" customFormat="false" ht="15" hidden="false" customHeight="true" outlineLevel="0" collapsed="false">
      <c r="A1971" s="7" t="s">
        <v>4715</v>
      </c>
      <c r="B1971" s="7" t="n">
        <v>3</v>
      </c>
      <c r="C1971" s="7" t="s">
        <v>547</v>
      </c>
      <c r="D1971" s="7" t="s">
        <v>548</v>
      </c>
      <c r="E1971" s="7" t="s">
        <v>1432</v>
      </c>
      <c r="F1971" s="7" t="s">
        <v>1433</v>
      </c>
      <c r="G1971" s="7" t="s">
        <v>1953</v>
      </c>
      <c r="H1971" s="7" t="s">
        <v>163</v>
      </c>
      <c r="I1971" s="7" t="s">
        <v>87</v>
      </c>
      <c r="J1971" s="7" t="s">
        <v>140</v>
      </c>
      <c r="K1971" s="7" t="s">
        <v>233</v>
      </c>
      <c r="L1971" s="7" t="s">
        <v>89</v>
      </c>
      <c r="M1971" s="7" t="s">
        <v>159</v>
      </c>
      <c r="N1971" s="7" t="s">
        <v>111</v>
      </c>
      <c r="O1971" s="7" t="s">
        <v>157</v>
      </c>
      <c r="P1971" s="7" t="s">
        <v>201</v>
      </c>
      <c r="Q1971" s="7" t="s">
        <v>82</v>
      </c>
      <c r="R1971" s="7" t="s">
        <v>83</v>
      </c>
      <c r="S1971" s="7" t="s">
        <v>84</v>
      </c>
      <c r="T1971" s="7" t="s">
        <v>204</v>
      </c>
      <c r="U1971" s="7" t="s">
        <v>119</v>
      </c>
      <c r="V1971" s="7" t="s">
        <v>93</v>
      </c>
      <c r="W1971" s="7" t="s">
        <v>418</v>
      </c>
      <c r="X1971" s="7" t="s">
        <v>118</v>
      </c>
      <c r="Y1971" s="7" t="n">
        <v>0</v>
      </c>
      <c r="Z1971" s="7" t="n">
        <v>1</v>
      </c>
      <c r="AA1971" s="7" t="str">
        <f aca="false">IF(Y1971&gt;Z1971,"Win",IF(Y1971&lt;Z1971,"Loss","Draw"))</f>
        <v>Loss</v>
      </c>
      <c r="AB1971" s="7" t="s">
        <v>99</v>
      </c>
      <c r="AC1971" s="7" t="s">
        <v>99</v>
      </c>
      <c r="AD1971" s="7" t="s">
        <v>1955</v>
      </c>
      <c r="AE1971" s="7" t="s">
        <v>1954</v>
      </c>
      <c r="AF1971" s="7" t="str">
        <f aca="false">IF(AD1971&lt;AE1971,AD1971,AE1971)</f>
        <v>Archers, Fireball, Goblin Hut, Ice Spirit, Monk, Royal Delivery, Royal Hogs, Skeleton Army</v>
      </c>
      <c r="AG1971" s="7" t="str">
        <f aca="false">IF(AD1971&lt;AE1971,AE1971,AD1971)</f>
        <v>Bats, Dart Goblin, Fire Spirit, Ice Golem, Miner, Tesla, The Log, Wall Breakers</v>
      </c>
      <c r="AH1971" s="7" t="str">
        <f aca="false">IF(AD1971=AF1971,AA1971,IF(AA1971="Win","Loss",IF(AA1971="Loss","Win","Draw")))</f>
        <v>Win</v>
      </c>
      <c r="AI1971" s="7" t="s">
        <v>297</v>
      </c>
    </row>
    <row r="1972" customFormat="false" ht="15" hidden="false" customHeight="true" outlineLevel="0" collapsed="false">
      <c r="A1972" s="7" t="s">
        <v>4716</v>
      </c>
      <c r="B1972" s="7" t="n">
        <v>1</v>
      </c>
      <c r="C1972" s="7" t="s">
        <v>547</v>
      </c>
      <c r="D1972" s="7" t="s">
        <v>548</v>
      </c>
      <c r="E1972" s="7" t="s">
        <v>1432</v>
      </c>
      <c r="F1972" s="7" t="s">
        <v>1433</v>
      </c>
      <c r="G1972" s="7" t="s">
        <v>1957</v>
      </c>
      <c r="H1972" s="7" t="s">
        <v>163</v>
      </c>
      <c r="I1972" s="7" t="s">
        <v>177</v>
      </c>
      <c r="J1972" s="7" t="s">
        <v>83</v>
      </c>
      <c r="K1972" s="7" t="s">
        <v>257</v>
      </c>
      <c r="L1972" s="7" t="s">
        <v>89</v>
      </c>
      <c r="M1972" s="7" t="s">
        <v>126</v>
      </c>
      <c r="N1972" s="7" t="s">
        <v>150</v>
      </c>
      <c r="O1972" s="7" t="s">
        <v>93</v>
      </c>
      <c r="P1972" s="7" t="s">
        <v>215</v>
      </c>
      <c r="Q1972" s="7" t="s">
        <v>127</v>
      </c>
      <c r="R1972" s="7" t="s">
        <v>140</v>
      </c>
      <c r="S1972" s="7" t="s">
        <v>124</v>
      </c>
      <c r="T1972" s="7" t="s">
        <v>142</v>
      </c>
      <c r="U1972" s="7" t="s">
        <v>257</v>
      </c>
      <c r="V1972" s="7" t="s">
        <v>131</v>
      </c>
      <c r="W1972" s="7" t="s">
        <v>95</v>
      </c>
      <c r="X1972" s="7" t="s">
        <v>449</v>
      </c>
      <c r="Y1972" s="7" t="n">
        <v>0</v>
      </c>
      <c r="Z1972" s="7" t="n">
        <v>1</v>
      </c>
      <c r="AA1972" s="7" t="str">
        <f aca="false">IF(Y1972&gt;Z1972,"Win",IF(Y1972&lt;Z1972,"Loss","Draw"))</f>
        <v>Loss</v>
      </c>
      <c r="AB1972" s="7" t="s">
        <v>99</v>
      </c>
      <c r="AC1972" s="7" t="s">
        <v>99</v>
      </c>
      <c r="AD1972" s="7" t="s">
        <v>259</v>
      </c>
      <c r="AE1972" s="7" t="s">
        <v>1958</v>
      </c>
      <c r="AF1972" s="7" t="str">
        <f aca="false">IF(AD1972&lt;AE1972,AD1972,AE1972)</f>
        <v>Bandit, Barbarian Barrel, Battle Ram, Elixir Collector, Hunter, Ice Golem, Royal Ghost, Three Musketeers</v>
      </c>
      <c r="AG1972" s="7" t="str">
        <f aca="false">IF(AD1972&lt;AE1972,AE1972,AD1972)</f>
        <v>Electro Spirit, Fireball, Fisherman, Hunter, Monk, Royal Giant, Skeletons, The Log</v>
      </c>
      <c r="AH1972" s="7" t="str">
        <f aca="false">IF(AD1972=AF1972,AA1972,IF(AA1972="Win","Loss",IF(AA1972="Loss","Win","Draw")))</f>
        <v>Win</v>
      </c>
      <c r="AI1972" s="7" t="s">
        <v>297</v>
      </c>
    </row>
    <row r="1973" customFormat="false" ht="15" hidden="false" customHeight="true" outlineLevel="0" collapsed="false">
      <c r="A1973" s="7" t="s">
        <v>4716</v>
      </c>
      <c r="B1973" s="7" t="n">
        <v>2</v>
      </c>
      <c r="C1973" s="7" t="s">
        <v>547</v>
      </c>
      <c r="D1973" s="7" t="s">
        <v>548</v>
      </c>
      <c r="E1973" s="7" t="s">
        <v>1432</v>
      </c>
      <c r="F1973" s="7" t="s">
        <v>1433</v>
      </c>
      <c r="G1973" s="7" t="s">
        <v>4717</v>
      </c>
      <c r="H1973" s="7" t="s">
        <v>163</v>
      </c>
      <c r="I1973" s="7" t="s">
        <v>82</v>
      </c>
      <c r="J1973" s="7" t="s">
        <v>194</v>
      </c>
      <c r="K1973" s="7" t="s">
        <v>114</v>
      </c>
      <c r="L1973" s="7" t="s">
        <v>157</v>
      </c>
      <c r="M1973" s="7" t="s">
        <v>204</v>
      </c>
      <c r="N1973" s="7" t="s">
        <v>164</v>
      </c>
      <c r="O1973" s="7" t="s">
        <v>118</v>
      </c>
      <c r="P1973" s="7" t="s">
        <v>234</v>
      </c>
      <c r="Q1973" s="7" t="s">
        <v>159</v>
      </c>
      <c r="R1973" s="7" t="s">
        <v>337</v>
      </c>
      <c r="S1973" s="7" t="s">
        <v>203</v>
      </c>
      <c r="T1973" s="7" t="s">
        <v>118</v>
      </c>
      <c r="U1973" s="7" t="s">
        <v>157</v>
      </c>
      <c r="V1973" s="7" t="s">
        <v>89</v>
      </c>
      <c r="W1973" s="7" t="s">
        <v>119</v>
      </c>
      <c r="X1973" s="7" t="s">
        <v>126</v>
      </c>
      <c r="Y1973" s="7" t="n">
        <v>0</v>
      </c>
      <c r="Z1973" s="7" t="n">
        <v>1</v>
      </c>
      <c r="AA1973" s="7" t="str">
        <f aca="false">IF(Y1973&gt;Z1973,"Win",IF(Y1973&lt;Z1973,"Loss","Draw"))</f>
        <v>Loss</v>
      </c>
      <c r="AB1973" s="7" t="s">
        <v>99</v>
      </c>
      <c r="AC1973" s="7" t="s">
        <v>99</v>
      </c>
      <c r="AD1973" s="7" t="s">
        <v>1961</v>
      </c>
      <c r="AE1973" s="7" t="s">
        <v>1960</v>
      </c>
      <c r="AF1973" s="7" t="str">
        <f aca="false">IF(AD1973&lt;AE1973,AD1973,AE1973)</f>
        <v>Archer Queen, Bomb Tower, Earthquake, Fire Spirit, Giant Snowball, Ice Spirit, Royal Delivery, Royal Hogs</v>
      </c>
      <c r="AG1973" s="7" t="str">
        <f aca="false">IF(AD1973&lt;AE1973,AE1973,AD1973)</f>
        <v>Boss Bandit, Dart Goblin, Fire Spirit, Goblin Barrel, Goblin Hut, Ice Spirit, Skeletons, The Log</v>
      </c>
      <c r="AH1973" s="7" t="str">
        <f aca="false">IF(AD1973=AF1973,AA1973,IF(AA1973="Win","Loss",IF(AA1973="Loss","Win","Draw")))</f>
        <v>Loss</v>
      </c>
      <c r="AI1973" s="7" t="s">
        <v>297</v>
      </c>
    </row>
    <row r="1974" customFormat="false" ht="15" hidden="false" customHeight="true" outlineLevel="0" collapsed="false">
      <c r="A1974" s="7" t="s">
        <v>4716</v>
      </c>
      <c r="B1974" s="7" t="n">
        <v>3</v>
      </c>
      <c r="C1974" s="7" t="s">
        <v>547</v>
      </c>
      <c r="D1974" s="7" t="s">
        <v>548</v>
      </c>
      <c r="E1974" s="7" t="s">
        <v>1432</v>
      </c>
      <c r="F1974" s="7" t="s">
        <v>1433</v>
      </c>
      <c r="G1974" s="7" t="s">
        <v>1962</v>
      </c>
      <c r="H1974" s="7" t="s">
        <v>163</v>
      </c>
      <c r="I1974" s="7" t="s">
        <v>201</v>
      </c>
      <c r="J1974" s="7" t="s">
        <v>563</v>
      </c>
      <c r="K1974" s="7" t="s">
        <v>418</v>
      </c>
      <c r="L1974" s="7" t="s">
        <v>137</v>
      </c>
      <c r="M1974" s="7" t="s">
        <v>116</v>
      </c>
      <c r="N1974" s="7" t="s">
        <v>119</v>
      </c>
      <c r="O1974" s="7" t="s">
        <v>307</v>
      </c>
      <c r="P1974" s="7" t="s">
        <v>242</v>
      </c>
      <c r="Q1974" s="7" t="s">
        <v>82</v>
      </c>
      <c r="R1974" s="7" t="s">
        <v>202</v>
      </c>
      <c r="S1974" s="7" t="s">
        <v>153</v>
      </c>
      <c r="T1974" s="7" t="s">
        <v>150</v>
      </c>
      <c r="U1974" s="7" t="s">
        <v>204</v>
      </c>
      <c r="V1974" s="7" t="s">
        <v>88</v>
      </c>
      <c r="W1974" s="7" t="s">
        <v>164</v>
      </c>
      <c r="X1974" s="7" t="s">
        <v>193</v>
      </c>
      <c r="Y1974" s="7" t="n">
        <v>0</v>
      </c>
      <c r="Z1974" s="7" t="n">
        <v>1</v>
      </c>
      <c r="AA1974" s="7" t="str">
        <f aca="false">IF(Y1974&gt;Z1974,"Win",IF(Y1974&lt;Z1974,"Loss","Draw"))</f>
        <v>Loss</v>
      </c>
      <c r="AB1974" s="7" t="s">
        <v>99</v>
      </c>
      <c r="AC1974" s="7" t="s">
        <v>99</v>
      </c>
      <c r="AD1974" s="7" t="s">
        <v>1964</v>
      </c>
      <c r="AE1974" s="7" t="s">
        <v>1963</v>
      </c>
      <c r="AF1974" s="7" t="str">
        <f aca="false">IF(AD1974&lt;AE1974,AD1974,AE1974)</f>
        <v>Berserker, Cannon, Earthquake, Electro Spirit, Guards, Magic Archer, Royal Delivery, Royal Hogs</v>
      </c>
      <c r="AG1974" s="7" t="str">
        <f aca="false">IF(AD1974&lt;AE1974,AE1974,AD1974)</f>
        <v>Bomber, Goblin Drill, Goblin Hut, Ice Wizard, Poison, Skeleton Army, Skeleton King, Wall Breakers</v>
      </c>
      <c r="AH1974" s="7" t="str">
        <f aca="false">IF(AD1974=AF1974,AA1974,IF(AA1974="Win","Loss",IF(AA1974="Loss","Win","Draw")))</f>
        <v>Win</v>
      </c>
      <c r="AI1974" s="7" t="s">
        <v>297</v>
      </c>
    </row>
    <row r="1975" customFormat="false" ht="15" hidden="false" customHeight="true" outlineLevel="0" collapsed="false">
      <c r="A1975" s="7" t="s">
        <v>4718</v>
      </c>
      <c r="B1975" s="7" t="n">
        <v>1</v>
      </c>
      <c r="C1975" s="7" t="s">
        <v>547</v>
      </c>
      <c r="D1975" s="7" t="s">
        <v>548</v>
      </c>
      <c r="E1975" s="7" t="s">
        <v>1432</v>
      </c>
      <c r="F1975" s="7" t="s">
        <v>1433</v>
      </c>
      <c r="G1975" s="7" t="s">
        <v>1966</v>
      </c>
      <c r="H1975" s="7" t="s">
        <v>163</v>
      </c>
      <c r="I1975" s="7" t="s">
        <v>203</v>
      </c>
      <c r="J1975" s="7" t="s">
        <v>202</v>
      </c>
      <c r="K1975" s="7" t="s">
        <v>201</v>
      </c>
      <c r="L1975" s="7" t="s">
        <v>157</v>
      </c>
      <c r="M1975" s="7" t="s">
        <v>118</v>
      </c>
      <c r="N1975" s="7" t="s">
        <v>88</v>
      </c>
      <c r="O1975" s="7" t="s">
        <v>204</v>
      </c>
      <c r="P1975" s="7" t="s">
        <v>87</v>
      </c>
      <c r="Q1975" s="7" t="s">
        <v>82</v>
      </c>
      <c r="R1975" s="7" t="s">
        <v>194</v>
      </c>
      <c r="S1975" s="7" t="s">
        <v>153</v>
      </c>
      <c r="T1975" s="7" t="s">
        <v>164</v>
      </c>
      <c r="U1975" s="7" t="s">
        <v>157</v>
      </c>
      <c r="V1975" s="7" t="s">
        <v>126</v>
      </c>
      <c r="W1975" s="7" t="s">
        <v>204</v>
      </c>
      <c r="X1975" s="7" t="s">
        <v>89</v>
      </c>
      <c r="Y1975" s="7" t="n">
        <v>1</v>
      </c>
      <c r="Z1975" s="7" t="n">
        <v>0</v>
      </c>
      <c r="AA1975" s="7" t="str">
        <f aca="false">IF(Y1975&gt;Z1975,"Win",IF(Y1975&lt;Z1975,"Loss","Draw"))</f>
        <v>Win</v>
      </c>
      <c r="AB1975" s="7" t="s">
        <v>99</v>
      </c>
      <c r="AC1975" s="7" t="s">
        <v>99</v>
      </c>
      <c r="AD1975" s="7" t="s">
        <v>206</v>
      </c>
      <c r="AE1975" s="7" t="s">
        <v>1083</v>
      </c>
      <c r="AF1975" s="7" t="str">
        <f aca="false">IF(AD1975&lt;AE1975,AD1975,AE1975)</f>
        <v>Archer Queen, Cannon, Earthquake, Fire Spirit, Royal Delivery, Royal Hogs, Skeletons, The Log</v>
      </c>
      <c r="AG1975" s="7" t="str">
        <f aca="false">IF(AD1975&lt;AE1975,AE1975,AD1975)</f>
        <v>Berserker, Fire Spirit, Goblin Barrel, Ice Spirit, Magic Archer, Royal Delivery, Tesla, Wall Breakers</v>
      </c>
      <c r="AH1975" s="7" t="str">
        <f aca="false">IF(AD1975=AF1975,AA1975,IF(AA1975="Win","Loss",IF(AA1975="Loss","Win","Draw")))</f>
        <v>Loss</v>
      </c>
      <c r="AI1975" s="7" t="s">
        <v>297</v>
      </c>
    </row>
    <row r="1976" customFormat="false" ht="15" hidden="false" customHeight="true" outlineLevel="0" collapsed="false">
      <c r="A1976" s="7" t="s">
        <v>4718</v>
      </c>
      <c r="B1976" s="7" t="n">
        <v>2</v>
      </c>
      <c r="C1976" s="7" t="s">
        <v>547</v>
      </c>
      <c r="D1976" s="7" t="s">
        <v>548</v>
      </c>
      <c r="E1976" s="7" t="s">
        <v>1432</v>
      </c>
      <c r="F1976" s="7" t="s">
        <v>1433</v>
      </c>
      <c r="G1976" s="7" t="s">
        <v>1967</v>
      </c>
      <c r="H1976" s="7" t="s">
        <v>81</v>
      </c>
      <c r="I1976" s="7" t="s">
        <v>114</v>
      </c>
      <c r="J1976" s="7" t="s">
        <v>139</v>
      </c>
      <c r="K1976" s="7" t="s">
        <v>137</v>
      </c>
      <c r="L1976" s="7" t="s">
        <v>116</v>
      </c>
      <c r="M1976" s="7" t="s">
        <v>119</v>
      </c>
      <c r="N1976" s="7" t="s">
        <v>126</v>
      </c>
      <c r="O1976" s="7" t="s">
        <v>242</v>
      </c>
      <c r="P1976" s="7" t="s">
        <v>97</v>
      </c>
      <c r="Q1976" s="7" t="s">
        <v>241</v>
      </c>
      <c r="R1976" s="7" t="s">
        <v>186</v>
      </c>
      <c r="S1976" s="7" t="s">
        <v>185</v>
      </c>
      <c r="T1976" s="7" t="s">
        <v>88</v>
      </c>
      <c r="U1976" s="7" t="s">
        <v>109</v>
      </c>
      <c r="V1976" s="7" t="s">
        <v>187</v>
      </c>
      <c r="W1976" s="7" t="s">
        <v>234</v>
      </c>
      <c r="X1976" s="7" t="s">
        <v>111</v>
      </c>
      <c r="Y1976" s="7" t="n">
        <v>0</v>
      </c>
      <c r="Z1976" s="7" t="n">
        <v>1</v>
      </c>
      <c r="AA1976" s="7" t="str">
        <f aca="false">IF(Y1976&gt;Z1976,"Win",IF(Y1976&lt;Z1976,"Loss","Draw"))</f>
        <v>Loss</v>
      </c>
      <c r="AB1976" s="7" t="s">
        <v>99</v>
      </c>
      <c r="AC1976" s="7" t="s">
        <v>99</v>
      </c>
      <c r="AD1976" s="7" t="s">
        <v>1968</v>
      </c>
      <c r="AE1976" s="7" t="s">
        <v>363</v>
      </c>
      <c r="AF1976" s="7" t="str">
        <f aca="false">IF(AD1976&lt;AE1976,AD1976,AE1976)</f>
        <v>Balloon, Berserker, Bomb Tower, Executioner, Knight, Miner, Tornado, Zap</v>
      </c>
      <c r="AG1976" s="7" t="str">
        <f aca="false">IF(AD1976&lt;AE1976,AE1976,AD1976)</f>
        <v>Bomber, Giant Snowball, Goblin Drill, Goblin Hut, Mega Minion, Poison, Ronin, Skeletons</v>
      </c>
      <c r="AH1976" s="7" t="str">
        <f aca="false">IF(AD1976=AF1976,AA1976,IF(AA1976="Win","Loss",IF(AA1976="Loss","Win","Draw")))</f>
        <v>Win</v>
      </c>
      <c r="AI1976" s="7" t="s">
        <v>297</v>
      </c>
    </row>
    <row r="1977" customFormat="false" ht="15" hidden="false" customHeight="true" outlineLevel="0" collapsed="false">
      <c r="A1977" s="7" t="s">
        <v>4718</v>
      </c>
      <c r="B1977" s="7" t="n">
        <v>3</v>
      </c>
      <c r="C1977" s="7" t="s">
        <v>547</v>
      </c>
      <c r="D1977" s="7" t="s">
        <v>548</v>
      </c>
      <c r="E1977" s="7" t="s">
        <v>1432</v>
      </c>
      <c r="F1977" s="7" t="s">
        <v>1433</v>
      </c>
      <c r="G1977" s="7" t="s">
        <v>1969</v>
      </c>
      <c r="H1977" s="7" t="s">
        <v>81</v>
      </c>
      <c r="I1977" s="7" t="s">
        <v>113</v>
      </c>
      <c r="J1977" s="7" t="s">
        <v>151</v>
      </c>
      <c r="K1977" s="7" t="s">
        <v>153</v>
      </c>
      <c r="L1977" s="7" t="s">
        <v>91</v>
      </c>
      <c r="M1977" s="7" t="s">
        <v>150</v>
      </c>
      <c r="N1977" s="7" t="s">
        <v>95</v>
      </c>
      <c r="O1977" s="7" t="s">
        <v>165</v>
      </c>
      <c r="P1977" s="7" t="s">
        <v>85</v>
      </c>
      <c r="Q1977" s="7" t="s">
        <v>114</v>
      </c>
      <c r="R1977" s="7" t="s">
        <v>91</v>
      </c>
      <c r="S1977" s="7" t="s">
        <v>137</v>
      </c>
      <c r="T1977" s="7" t="s">
        <v>116</v>
      </c>
      <c r="U1977" s="7" t="s">
        <v>118</v>
      </c>
      <c r="V1977" s="7" t="s">
        <v>97</v>
      </c>
      <c r="W1977" s="7" t="s">
        <v>242</v>
      </c>
      <c r="X1977" s="7" t="s">
        <v>87</v>
      </c>
      <c r="Y1977" s="7" t="n">
        <v>0</v>
      </c>
      <c r="Z1977" s="7" t="n">
        <v>1</v>
      </c>
      <c r="AA1977" s="7" t="str">
        <f aca="false">IF(Y1977&gt;Z1977,"Win",IF(Y1977&lt;Z1977,"Loss","Draw"))</f>
        <v>Loss</v>
      </c>
      <c r="AB1977" s="7" t="s">
        <v>99</v>
      </c>
      <c r="AC1977" s="7" t="s">
        <v>99</v>
      </c>
      <c r="AD1977" s="7" t="s">
        <v>1970</v>
      </c>
      <c r="AE1977" s="7" t="s">
        <v>1050</v>
      </c>
      <c r="AF1977" s="7" t="str">
        <f aca="false">IF(AD1977&lt;AE1977,AD1977,AE1977)</f>
        <v>Barbarian Barrel, Cannon, Electro Spirit, Furnace, Goblins, Hog Rider, Lightning, Mighty Miner</v>
      </c>
      <c r="AG1977" s="7" t="str">
        <f aca="false">IF(AD1977&lt;AE1977,AE1977,AD1977)</f>
        <v>Bomber, Giant Snowball, Goblin Drill, Goblins, Ice Spirit, Poison, Ronin, Tesla</v>
      </c>
      <c r="AH1977" s="7" t="str">
        <f aca="false">IF(AD1977=AF1977,AA1977,IF(AA1977="Win","Loss",IF(AA1977="Loss","Win","Draw")))</f>
        <v>Loss</v>
      </c>
      <c r="AI1977" s="7" t="s">
        <v>297</v>
      </c>
    </row>
    <row r="1978" customFormat="false" ht="15" hidden="false" customHeight="true" outlineLevel="0" collapsed="false">
      <c r="A1978" s="7" t="s">
        <v>4719</v>
      </c>
      <c r="B1978" s="7" t="n">
        <v>1</v>
      </c>
      <c r="C1978" s="7" t="s">
        <v>547</v>
      </c>
      <c r="D1978" s="7" t="s">
        <v>548</v>
      </c>
      <c r="E1978" s="7" t="s">
        <v>1432</v>
      </c>
      <c r="F1978" s="7" t="s">
        <v>1433</v>
      </c>
      <c r="G1978" s="7" t="s">
        <v>1972</v>
      </c>
      <c r="H1978" s="7" t="s">
        <v>163</v>
      </c>
      <c r="I1978" s="7" t="s">
        <v>84</v>
      </c>
      <c r="J1978" s="7" t="s">
        <v>108</v>
      </c>
      <c r="K1978" s="7" t="s">
        <v>114</v>
      </c>
      <c r="L1978" s="7" t="s">
        <v>116</v>
      </c>
      <c r="M1978" s="7" t="s">
        <v>118</v>
      </c>
      <c r="N1978" s="7" t="s">
        <v>119</v>
      </c>
      <c r="O1978" s="7" t="s">
        <v>115</v>
      </c>
      <c r="P1978" s="7" t="s">
        <v>138</v>
      </c>
      <c r="Q1978" s="7" t="s">
        <v>90</v>
      </c>
      <c r="R1978" s="7" t="s">
        <v>123</v>
      </c>
      <c r="S1978" s="7" t="s">
        <v>124</v>
      </c>
      <c r="T1978" s="7" t="s">
        <v>126</v>
      </c>
      <c r="U1978" s="7" t="s">
        <v>96</v>
      </c>
      <c r="V1978" s="7" t="s">
        <v>85</v>
      </c>
      <c r="W1978" s="7" t="s">
        <v>95</v>
      </c>
      <c r="X1978" s="7" t="s">
        <v>125</v>
      </c>
      <c r="Y1978" s="7" t="n">
        <v>0</v>
      </c>
      <c r="Z1978" s="7" t="n">
        <v>1</v>
      </c>
      <c r="AA1978" s="7" t="str">
        <f aca="false">IF(Y1978&gt;Z1978,"Win",IF(Y1978&lt;Z1978,"Loss","Draw"))</f>
        <v>Loss</v>
      </c>
      <c r="AB1978" s="7" t="s">
        <v>99</v>
      </c>
      <c r="AC1978" s="7" t="s">
        <v>99</v>
      </c>
      <c r="AD1978" s="7" t="s">
        <v>984</v>
      </c>
      <c r="AE1978" s="7" t="s">
        <v>134</v>
      </c>
      <c r="AF1978" s="7" t="str">
        <f aca="false">IF(AD1978&lt;AE1978,AD1978,AE1978)</f>
        <v>Archers, Dark Prince, Giant Snowball, Goblin Demolisher, Goblin Hut, Graveyard, Ice Spirit, Poison</v>
      </c>
      <c r="AG1978" s="7" t="str">
        <f aca="false">IF(AD1978&lt;AE1978,AE1978,AD1978)</f>
        <v>Barbarian Barrel, Cannon Cart, Goblinstein, Lightning, Minions, Mortar, Royal Ghost, Skeletons</v>
      </c>
      <c r="AH1978" s="7" t="str">
        <f aca="false">IF(AD1978=AF1978,AA1978,IF(AA1978="Win","Loss",IF(AA1978="Loss","Win","Draw")))</f>
        <v>Loss</v>
      </c>
      <c r="AI1978" s="7" t="s">
        <v>297</v>
      </c>
    </row>
    <row r="1979" customFormat="false" ht="15" hidden="false" customHeight="true" outlineLevel="0" collapsed="false">
      <c r="A1979" s="7" t="s">
        <v>4719</v>
      </c>
      <c r="B1979" s="7" t="n">
        <v>2</v>
      </c>
      <c r="C1979" s="7" t="s">
        <v>547</v>
      </c>
      <c r="D1979" s="7" t="s">
        <v>548</v>
      </c>
      <c r="E1979" s="7" t="s">
        <v>1432</v>
      </c>
      <c r="F1979" s="7" t="s">
        <v>1433</v>
      </c>
      <c r="G1979" s="7" t="s">
        <v>1973</v>
      </c>
      <c r="H1979" s="7" t="s">
        <v>81</v>
      </c>
      <c r="I1979" s="7" t="s">
        <v>127</v>
      </c>
      <c r="J1979" s="7" t="s">
        <v>140</v>
      </c>
      <c r="K1979" s="7" t="s">
        <v>124</v>
      </c>
      <c r="L1979" s="7" t="s">
        <v>142</v>
      </c>
      <c r="M1979" s="7" t="s">
        <v>257</v>
      </c>
      <c r="N1979" s="7" t="s">
        <v>95</v>
      </c>
      <c r="O1979" s="7" t="s">
        <v>131</v>
      </c>
      <c r="P1979" s="7" t="s">
        <v>449</v>
      </c>
      <c r="Q1979" s="7" t="s">
        <v>233</v>
      </c>
      <c r="R1979" s="7" t="s">
        <v>202</v>
      </c>
      <c r="S1979" s="7" t="s">
        <v>201</v>
      </c>
      <c r="T1979" s="7" t="s">
        <v>118</v>
      </c>
      <c r="U1979" s="7" t="s">
        <v>88</v>
      </c>
      <c r="V1979" s="7" t="s">
        <v>234</v>
      </c>
      <c r="W1979" s="7" t="s">
        <v>204</v>
      </c>
      <c r="X1979" s="7" t="s">
        <v>111</v>
      </c>
      <c r="Y1979" s="7" t="n">
        <v>0</v>
      </c>
      <c r="Z1979" s="7" t="n">
        <v>1</v>
      </c>
      <c r="AA1979" s="7" t="str">
        <f aca="false">IF(Y1979&gt;Z1979,"Win",IF(Y1979&lt;Z1979,"Loss","Draw"))</f>
        <v>Loss</v>
      </c>
      <c r="AB1979" s="7" t="s">
        <v>99</v>
      </c>
      <c r="AC1979" s="7" t="s">
        <v>99</v>
      </c>
      <c r="AD1979" s="7" t="s">
        <v>1958</v>
      </c>
      <c r="AE1979" s="7" t="s">
        <v>1731</v>
      </c>
      <c r="AF1979" s="7" t="str">
        <f aca="false">IF(AD1979&lt;AE1979,AD1979,AE1979)</f>
        <v>Bandit, Barbarian Barrel, Battle Ram, Elixir Collector, Hunter, Ice Golem, Royal Ghost, Three Musketeers</v>
      </c>
      <c r="AG1979" s="7" t="str">
        <f aca="false">IF(AD1979&lt;AE1979,AE1979,AD1979)</f>
        <v>Bats, Berserker, Bomb Tower, Ice Spirit, Magic Archer, Miner, Royal Delivery, Wall Breakers</v>
      </c>
      <c r="AH1979" s="7" t="str">
        <f aca="false">IF(AD1979=AF1979,AA1979,IF(AA1979="Win","Loss",IF(AA1979="Loss","Win","Draw")))</f>
        <v>Loss</v>
      </c>
      <c r="AI1979" s="7" t="s">
        <v>297</v>
      </c>
    </row>
    <row r="1980" customFormat="false" ht="15" hidden="false" customHeight="true" outlineLevel="0" collapsed="false">
      <c r="A1980" s="7" t="s">
        <v>4719</v>
      </c>
      <c r="B1980" s="7" t="n">
        <v>3</v>
      </c>
      <c r="C1980" s="7" t="s">
        <v>547</v>
      </c>
      <c r="D1980" s="7" t="s">
        <v>548</v>
      </c>
      <c r="E1980" s="7" t="s">
        <v>1432</v>
      </c>
      <c r="F1980" s="7" t="s">
        <v>1433</v>
      </c>
      <c r="G1980" s="7" t="s">
        <v>4720</v>
      </c>
      <c r="H1980" s="7" t="s">
        <v>81</v>
      </c>
      <c r="I1980" s="7" t="s">
        <v>87</v>
      </c>
      <c r="J1980" s="7" t="s">
        <v>83</v>
      </c>
      <c r="K1980" s="7" t="s">
        <v>82</v>
      </c>
      <c r="L1980" s="7" t="s">
        <v>89</v>
      </c>
      <c r="M1980" s="7" t="s">
        <v>126</v>
      </c>
      <c r="N1980" s="7" t="s">
        <v>150</v>
      </c>
      <c r="O1980" s="7" t="s">
        <v>85</v>
      </c>
      <c r="P1980" s="7" t="s">
        <v>242</v>
      </c>
      <c r="Q1980" s="7" t="s">
        <v>208</v>
      </c>
      <c r="R1980" s="7" t="s">
        <v>188</v>
      </c>
      <c r="S1980" s="7" t="s">
        <v>109</v>
      </c>
      <c r="T1980" s="7" t="s">
        <v>110</v>
      </c>
      <c r="U1980" s="7" t="s">
        <v>193</v>
      </c>
      <c r="V1980" s="7" t="s">
        <v>112</v>
      </c>
      <c r="W1980" s="7" t="s">
        <v>86</v>
      </c>
      <c r="X1980" s="7" t="s">
        <v>93</v>
      </c>
      <c r="Y1980" s="7" t="n">
        <v>0</v>
      </c>
      <c r="Z1980" s="7" t="n">
        <v>1</v>
      </c>
      <c r="AA1980" s="7" t="str">
        <f aca="false">IF(Y1980&gt;Z1980,"Win",IF(Y1980&lt;Z1980,"Loss","Draw"))</f>
        <v>Loss</v>
      </c>
      <c r="AB1980" s="7" t="s">
        <v>99</v>
      </c>
      <c r="AC1980" s="7" t="s">
        <v>99</v>
      </c>
      <c r="AD1980" s="7" t="s">
        <v>1975</v>
      </c>
      <c r="AE1980" s="7" t="s">
        <v>1784</v>
      </c>
      <c r="AF1980" s="7" t="str">
        <f aca="false">IF(AD1980&lt;AE1980,AD1980,AE1980)</f>
        <v>Bomber, Electro Spirit, Lightning, Monk, Royal Hogs, Skeletons, Tesla, The Log</v>
      </c>
      <c r="AG1980" s="7" t="str">
        <f aca="false">IF(AD1980&lt;AE1980,AE1980,AD1980)</f>
        <v>Fireball, Guards, Lava Hound, Skeleton Dragons, Spirit Empress, Tombstone, Valkyrie, Zap</v>
      </c>
      <c r="AH1980" s="7" t="str">
        <f aca="false">IF(AD1980=AF1980,AA1980,IF(AA1980="Win","Loss",IF(AA1980="Loss","Win","Draw")))</f>
        <v>Loss</v>
      </c>
      <c r="AI1980" s="7" t="s">
        <v>297</v>
      </c>
    </row>
    <row r="1981" customFormat="false" ht="15" hidden="false" customHeight="true" outlineLevel="0" collapsed="false">
      <c r="A1981" s="7" t="s">
        <v>4721</v>
      </c>
      <c r="B1981" s="7" t="n">
        <v>1</v>
      </c>
      <c r="C1981" s="7" t="s">
        <v>547</v>
      </c>
      <c r="D1981" s="7" t="s">
        <v>548</v>
      </c>
      <c r="E1981" s="7" t="s">
        <v>1432</v>
      </c>
      <c r="F1981" s="7" t="s">
        <v>1433</v>
      </c>
      <c r="G1981" s="7" t="s">
        <v>1977</v>
      </c>
      <c r="H1981" s="7" t="s">
        <v>81</v>
      </c>
      <c r="I1981" s="7" t="s">
        <v>90</v>
      </c>
      <c r="J1981" s="7" t="s">
        <v>91</v>
      </c>
      <c r="K1981" s="7" t="s">
        <v>92</v>
      </c>
      <c r="L1981" s="7" t="s">
        <v>150</v>
      </c>
      <c r="M1981" s="7" t="s">
        <v>93</v>
      </c>
      <c r="N1981" s="7" t="s">
        <v>96</v>
      </c>
      <c r="O1981" s="7" t="s">
        <v>94</v>
      </c>
      <c r="P1981" s="7" t="s">
        <v>97</v>
      </c>
      <c r="Q1981" s="7" t="s">
        <v>84</v>
      </c>
      <c r="R1981" s="7" t="s">
        <v>158</v>
      </c>
      <c r="S1981" s="7" t="s">
        <v>114</v>
      </c>
      <c r="T1981" s="7" t="s">
        <v>115</v>
      </c>
      <c r="U1981" s="7" t="s">
        <v>447</v>
      </c>
      <c r="V1981" s="7" t="s">
        <v>173</v>
      </c>
      <c r="W1981" s="7" t="s">
        <v>130</v>
      </c>
      <c r="X1981" s="7" t="s">
        <v>126</v>
      </c>
      <c r="Y1981" s="7" t="n">
        <v>0</v>
      </c>
      <c r="Z1981" s="7" t="n">
        <v>1</v>
      </c>
      <c r="AA1981" s="7" t="str">
        <f aca="false">IF(Y1981&gt;Z1981,"Win",IF(Y1981&lt;Z1981,"Loss","Draw"))</f>
        <v>Loss</v>
      </c>
      <c r="AB1981" s="7" t="s">
        <v>99</v>
      </c>
      <c r="AC1981" s="7" t="s">
        <v>99</v>
      </c>
      <c r="AD1981" s="7" t="s">
        <v>1275</v>
      </c>
      <c r="AE1981" s="7" t="s">
        <v>1338</v>
      </c>
      <c r="AF1981" s="7" t="str">
        <f aca="false">IF(AD1981&lt;AE1981,AD1981,AE1981)</f>
        <v>Archers, Arrows, Bowler, Giant, Giant Snowball, Graveyard, Skeletons, Zappies</v>
      </c>
      <c r="AG1981" s="7" t="str">
        <f aca="false">IF(AD1981&lt;AE1981,AE1981,AD1981)</f>
        <v>Electro Spirit, Fireball, Goblins, Minions, Mortar, Rascals, Ronin, Skeleton Barrel</v>
      </c>
      <c r="AH1981" s="7" t="str">
        <f aca="false">IF(AD1981=AF1981,AA1981,IF(AA1981="Win","Loss",IF(AA1981="Loss","Win","Draw")))</f>
        <v>Win</v>
      </c>
      <c r="AI1981" s="7" t="s">
        <v>297</v>
      </c>
    </row>
    <row r="1982" customFormat="false" ht="15" hidden="false" customHeight="true" outlineLevel="0" collapsed="false">
      <c r="A1982" s="7" t="s">
        <v>4721</v>
      </c>
      <c r="B1982" s="7" t="n">
        <v>2</v>
      </c>
      <c r="C1982" s="7" t="s">
        <v>547</v>
      </c>
      <c r="D1982" s="7" t="s">
        <v>548</v>
      </c>
      <c r="E1982" s="7" t="s">
        <v>1432</v>
      </c>
      <c r="F1982" s="7" t="s">
        <v>1433</v>
      </c>
      <c r="G1982" s="7" t="s">
        <v>1978</v>
      </c>
      <c r="H1982" s="7" t="s">
        <v>163</v>
      </c>
      <c r="I1982" s="7" t="s">
        <v>84</v>
      </c>
      <c r="J1982" s="7" t="s">
        <v>83</v>
      </c>
      <c r="K1982" s="7" t="s">
        <v>82</v>
      </c>
      <c r="L1982" s="7" t="s">
        <v>85</v>
      </c>
      <c r="M1982" s="7" t="s">
        <v>234</v>
      </c>
      <c r="N1982" s="7" t="s">
        <v>126</v>
      </c>
      <c r="O1982" s="7" t="s">
        <v>95</v>
      </c>
      <c r="P1982" s="7" t="s">
        <v>138</v>
      </c>
      <c r="Q1982" s="7" t="s">
        <v>82</v>
      </c>
      <c r="R1982" s="7" t="s">
        <v>202</v>
      </c>
      <c r="S1982" s="7" t="s">
        <v>87</v>
      </c>
      <c r="T1982" s="7" t="s">
        <v>150</v>
      </c>
      <c r="U1982" s="7" t="s">
        <v>95</v>
      </c>
      <c r="V1982" s="7" t="s">
        <v>108</v>
      </c>
      <c r="W1982" s="7" t="s">
        <v>88</v>
      </c>
      <c r="X1982" s="7" t="s">
        <v>85</v>
      </c>
      <c r="Y1982" s="7" t="n">
        <v>1</v>
      </c>
      <c r="Z1982" s="7" t="n">
        <v>0</v>
      </c>
      <c r="AA1982" s="7" t="str">
        <f aca="false">IF(Y1982&gt;Z1982,"Win",IF(Y1982&lt;Z1982,"Loss","Draw"))</f>
        <v>Win</v>
      </c>
      <c r="AB1982" s="7" t="s">
        <v>99</v>
      </c>
      <c r="AC1982" s="7" t="s">
        <v>99</v>
      </c>
      <c r="AD1982" s="7" t="s">
        <v>1980</v>
      </c>
      <c r="AE1982" s="7" t="s">
        <v>1979</v>
      </c>
      <c r="AF1982" s="7" t="str">
        <f aca="false">IF(AD1982&lt;AE1982,AD1982,AE1982)</f>
        <v>Archers, Barbarian Barrel, Bomb Tower, Goblin Demolisher, Lightning, Monk, Royal Hogs, Skeletons</v>
      </c>
      <c r="AG1982" s="7" t="str">
        <f aca="false">IF(AD1982&lt;AE1982,AE1982,AD1982)</f>
        <v>Barbarian Barrel, Berserker, Dark Prince, Electro Spirit, Lightning, Magic Archer, Royal Hogs, Tesla</v>
      </c>
      <c r="AH1982" s="7" t="str">
        <f aca="false">IF(AD1982=AF1982,AA1982,IF(AA1982="Win","Loss",IF(AA1982="Loss","Win","Draw")))</f>
        <v>Win</v>
      </c>
      <c r="AI1982" s="7" t="s">
        <v>297</v>
      </c>
    </row>
    <row r="1983" customFormat="false" ht="15" hidden="false" customHeight="true" outlineLevel="0" collapsed="false">
      <c r="A1983" s="7" t="s">
        <v>4721</v>
      </c>
      <c r="B1983" s="7" t="n">
        <v>3</v>
      </c>
      <c r="C1983" s="7" t="s">
        <v>547</v>
      </c>
      <c r="D1983" s="7" t="s">
        <v>548</v>
      </c>
      <c r="E1983" s="7" t="s">
        <v>1432</v>
      </c>
      <c r="F1983" s="7" t="s">
        <v>1433</v>
      </c>
      <c r="G1983" s="7" t="s">
        <v>1981</v>
      </c>
      <c r="H1983" s="7" t="s">
        <v>163</v>
      </c>
      <c r="I1983" s="7" t="s">
        <v>87</v>
      </c>
      <c r="J1983" s="7" t="s">
        <v>108</v>
      </c>
      <c r="K1983" s="7" t="s">
        <v>118</v>
      </c>
      <c r="L1983" s="7" t="s">
        <v>193</v>
      </c>
      <c r="M1983" s="7" t="s">
        <v>204</v>
      </c>
      <c r="N1983" s="7" t="s">
        <v>111</v>
      </c>
      <c r="O1983" s="7" t="s">
        <v>89</v>
      </c>
      <c r="P1983" s="7" t="s">
        <v>249</v>
      </c>
      <c r="Q1983" s="7" t="s">
        <v>177</v>
      </c>
      <c r="R1983" s="7" t="s">
        <v>83</v>
      </c>
      <c r="S1983" s="7" t="s">
        <v>448</v>
      </c>
      <c r="T1983" s="7" t="s">
        <v>215</v>
      </c>
      <c r="U1983" s="7" t="s">
        <v>93</v>
      </c>
      <c r="V1983" s="7" t="s">
        <v>193</v>
      </c>
      <c r="W1983" s="7" t="s">
        <v>143</v>
      </c>
      <c r="X1983" s="7" t="s">
        <v>89</v>
      </c>
      <c r="Y1983" s="7" t="n">
        <v>0</v>
      </c>
      <c r="Z1983" s="7" t="n">
        <v>1</v>
      </c>
      <c r="AA1983" s="7" t="str">
        <f aca="false">IF(Y1983&gt;Z1983,"Win",IF(Y1983&lt;Z1983,"Loss","Draw"))</f>
        <v>Loss</v>
      </c>
      <c r="AB1983" s="7" t="s">
        <v>99</v>
      </c>
      <c r="AC1983" s="7" t="s">
        <v>99</v>
      </c>
      <c r="AD1983" s="7" t="s">
        <v>1983</v>
      </c>
      <c r="AE1983" s="7" t="s">
        <v>1982</v>
      </c>
      <c r="AF1983" s="7" t="str">
        <f aca="false">IF(AD1983&lt;AE1983,AD1983,AE1983)</f>
        <v>Dark Prince, Guards, Ice Spirit, Miner, Rocket, Royal Delivery, Tesla, The Log</v>
      </c>
      <c r="AG1983" s="7" t="str">
        <f aca="false">IF(AD1983&lt;AE1983,AE1983,AD1983)</f>
        <v>Fireball, Fisherman, Guards, Heal Spirit, Monk, Royal Giant, The Log, Witch</v>
      </c>
      <c r="AH1983" s="7" t="str">
        <f aca="false">IF(AD1983=AF1983,AA1983,IF(AA1983="Win","Loss",IF(AA1983="Loss","Win","Draw")))</f>
        <v>Loss</v>
      </c>
      <c r="AI1983" s="7" t="s">
        <v>297</v>
      </c>
    </row>
    <row r="1984" customFormat="false" ht="15" hidden="false" customHeight="true" outlineLevel="0" collapsed="false">
      <c r="A1984" s="7" t="s">
        <v>4722</v>
      </c>
      <c r="B1984" s="7" t="n">
        <v>1</v>
      </c>
      <c r="C1984" s="7" t="s">
        <v>547</v>
      </c>
      <c r="D1984" s="7" t="s">
        <v>548</v>
      </c>
      <c r="E1984" s="7" t="s">
        <v>1432</v>
      </c>
      <c r="F1984" s="7" t="s">
        <v>1433</v>
      </c>
      <c r="G1984" s="7" t="s">
        <v>1985</v>
      </c>
      <c r="H1984" s="7" t="s">
        <v>163</v>
      </c>
      <c r="I1984" s="7" t="s">
        <v>152</v>
      </c>
      <c r="J1984" s="7" t="s">
        <v>151</v>
      </c>
      <c r="K1984" s="7" t="s">
        <v>82</v>
      </c>
      <c r="L1984" s="7" t="s">
        <v>153</v>
      </c>
      <c r="M1984" s="7" t="s">
        <v>150</v>
      </c>
      <c r="N1984" s="7" t="s">
        <v>85</v>
      </c>
      <c r="O1984" s="7" t="s">
        <v>126</v>
      </c>
      <c r="P1984" s="7" t="s">
        <v>89</v>
      </c>
      <c r="Q1984" s="7" t="s">
        <v>129</v>
      </c>
      <c r="R1984" s="7" t="s">
        <v>128</v>
      </c>
      <c r="S1984" s="7" t="s">
        <v>127</v>
      </c>
      <c r="T1984" s="7" t="s">
        <v>97</v>
      </c>
      <c r="U1984" s="7" t="s">
        <v>131</v>
      </c>
      <c r="V1984" s="7" t="s">
        <v>173</v>
      </c>
      <c r="W1984" s="7" t="s">
        <v>133</v>
      </c>
      <c r="X1984" s="7" t="s">
        <v>130</v>
      </c>
      <c r="Y1984" s="7" t="n">
        <v>0</v>
      </c>
      <c r="Z1984" s="7" t="n">
        <v>1</v>
      </c>
      <c r="AA1984" s="7" t="str">
        <f aca="false">IF(Y1984&gt;Z1984,"Win",IF(Y1984&lt;Z1984,"Loss","Draw"))</f>
        <v>Loss</v>
      </c>
      <c r="AB1984" s="7" t="s">
        <v>99</v>
      </c>
      <c r="AC1984" s="7" t="s">
        <v>99</v>
      </c>
      <c r="AD1984" s="7" t="s">
        <v>155</v>
      </c>
      <c r="AE1984" s="7" t="s">
        <v>503</v>
      </c>
      <c r="AF1984" s="7" t="str">
        <f aca="false">IF(AD1984&lt;AE1984,AD1984,AE1984)</f>
        <v>Arrows, Bandit, Battle Ram, Golden Knight, Mega Knight, Mother Witch, Ronin, Zappies</v>
      </c>
      <c r="AG1984" s="7" t="str">
        <f aca="false">IF(AD1984&lt;AE1984,AE1984,AD1984)</f>
        <v>Baby Dragon, Cannon, Electro Spirit, Lightning, Mighty Miner, Royal Hogs, Skeletons, The Log</v>
      </c>
      <c r="AH1984" s="7" t="str">
        <f aca="false">IF(AD1984=AF1984,AA1984,IF(AA1984="Win","Loss",IF(AA1984="Loss","Win","Draw")))</f>
        <v>Win</v>
      </c>
      <c r="AI1984" s="7" t="s">
        <v>297</v>
      </c>
    </row>
    <row r="1985" customFormat="false" ht="15" hidden="false" customHeight="true" outlineLevel="0" collapsed="false">
      <c r="A1985" s="7" t="s">
        <v>4722</v>
      </c>
      <c r="B1985" s="7" t="n">
        <v>2</v>
      </c>
      <c r="C1985" s="7" t="s">
        <v>547</v>
      </c>
      <c r="D1985" s="7" t="s">
        <v>548</v>
      </c>
      <c r="E1985" s="7" t="s">
        <v>1432</v>
      </c>
      <c r="F1985" s="7" t="s">
        <v>1433</v>
      </c>
      <c r="G1985" s="7" t="s">
        <v>1986</v>
      </c>
      <c r="H1985" s="7" t="s">
        <v>163</v>
      </c>
      <c r="I1985" s="7" t="s">
        <v>84</v>
      </c>
      <c r="J1985" s="7" t="s">
        <v>241</v>
      </c>
      <c r="K1985" s="7" t="s">
        <v>87</v>
      </c>
      <c r="L1985" s="7" t="s">
        <v>95</v>
      </c>
      <c r="M1985" s="7" t="s">
        <v>93</v>
      </c>
      <c r="N1985" s="7" t="s">
        <v>88</v>
      </c>
      <c r="O1985" s="7" t="s">
        <v>157</v>
      </c>
      <c r="P1985" s="7" t="s">
        <v>455</v>
      </c>
      <c r="Q1985" s="7" t="s">
        <v>82</v>
      </c>
      <c r="R1985" s="7" t="s">
        <v>151</v>
      </c>
      <c r="S1985" s="7" t="s">
        <v>152</v>
      </c>
      <c r="T1985" s="7" t="s">
        <v>150</v>
      </c>
      <c r="U1985" s="7" t="s">
        <v>126</v>
      </c>
      <c r="V1985" s="7" t="s">
        <v>153</v>
      </c>
      <c r="W1985" s="7" t="s">
        <v>89</v>
      </c>
      <c r="X1985" s="7" t="s">
        <v>85</v>
      </c>
      <c r="Y1985" s="7" t="n">
        <v>0</v>
      </c>
      <c r="Z1985" s="7" t="n">
        <v>1</v>
      </c>
      <c r="AA1985" s="7" t="str">
        <f aca="false">IF(Y1985&gt;Z1985,"Win",IF(Y1985&lt;Z1985,"Loss","Draw"))</f>
        <v>Loss</v>
      </c>
      <c r="AB1985" s="7" t="s">
        <v>99</v>
      </c>
      <c r="AC1985" s="7" t="s">
        <v>99</v>
      </c>
      <c r="AD1985" s="7" t="s">
        <v>1987</v>
      </c>
      <c r="AE1985" s="7" t="s">
        <v>155</v>
      </c>
      <c r="AF1985" s="7" t="str">
        <f aca="false">IF(AD1985&lt;AE1985,AD1985,AE1985)</f>
        <v>Archers, Barbarian Barrel, Berserker, Fire Spirit, Fireball, Knight, Tesla, X-Bow</v>
      </c>
      <c r="AG1985" s="7" t="str">
        <f aca="false">IF(AD1985&lt;AE1985,AE1985,AD1985)</f>
        <v>Baby Dragon, Cannon, Electro Spirit, Lightning, Mighty Miner, Royal Hogs, Skeletons, The Log</v>
      </c>
      <c r="AH1985" s="7" t="str">
        <f aca="false">IF(AD1985=AF1985,AA1985,IF(AA1985="Win","Loss",IF(AA1985="Loss","Win","Draw")))</f>
        <v>Loss</v>
      </c>
      <c r="AI1985" s="7" t="s">
        <v>297</v>
      </c>
    </row>
    <row r="1986" customFormat="false" ht="15" hidden="false" customHeight="true" outlineLevel="0" collapsed="false">
      <c r="A1986" s="7" t="s">
        <v>4722</v>
      </c>
      <c r="B1986" s="7" t="n">
        <v>3</v>
      </c>
      <c r="C1986" s="7" t="s">
        <v>547</v>
      </c>
      <c r="D1986" s="7" t="s">
        <v>548</v>
      </c>
      <c r="E1986" s="7" t="s">
        <v>1432</v>
      </c>
      <c r="F1986" s="7" t="s">
        <v>1433</v>
      </c>
      <c r="G1986" s="7" t="s">
        <v>1988</v>
      </c>
      <c r="H1986" s="7" t="s">
        <v>81</v>
      </c>
      <c r="I1986" s="7" t="s">
        <v>141</v>
      </c>
      <c r="J1986" s="7" t="s">
        <v>158</v>
      </c>
      <c r="K1986" s="7" t="s">
        <v>127</v>
      </c>
      <c r="L1986" s="7" t="s">
        <v>143</v>
      </c>
      <c r="M1986" s="7" t="s">
        <v>133</v>
      </c>
      <c r="N1986" s="7" t="s">
        <v>294</v>
      </c>
      <c r="O1986" s="7" t="s">
        <v>117</v>
      </c>
      <c r="P1986" s="7" t="s">
        <v>131</v>
      </c>
      <c r="Q1986" s="7" t="s">
        <v>284</v>
      </c>
      <c r="R1986" s="7" t="s">
        <v>186</v>
      </c>
      <c r="S1986" s="7" t="s">
        <v>141</v>
      </c>
      <c r="T1986" s="7" t="s">
        <v>187</v>
      </c>
      <c r="U1986" s="7" t="s">
        <v>158</v>
      </c>
      <c r="V1986" s="7" t="s">
        <v>785</v>
      </c>
      <c r="W1986" s="7" t="s">
        <v>95</v>
      </c>
      <c r="X1986" s="7" t="s">
        <v>86</v>
      </c>
      <c r="Y1986" s="7" t="n">
        <v>0</v>
      </c>
      <c r="Z1986" s="7" t="n">
        <v>1</v>
      </c>
      <c r="AA1986" s="7" t="str">
        <f aca="false">IF(Y1986&gt;Z1986,"Win",IF(Y1986&lt;Z1986,"Loss","Draw"))</f>
        <v>Loss</v>
      </c>
      <c r="AB1986" s="7" t="s">
        <v>99</v>
      </c>
      <c r="AC1986" s="7" t="s">
        <v>99</v>
      </c>
      <c r="AD1986" s="7" t="s">
        <v>1990</v>
      </c>
      <c r="AE1986" s="7" t="s">
        <v>1989</v>
      </c>
      <c r="AF1986" s="7" t="str">
        <f aca="false">IF(AD1986&lt;AE1986,AD1986,AE1986)</f>
        <v>Balloon, Barbarian Barrel, Bowler, Freeze, Inferno Dragon, Lumberjack, Skeleton Dragons, Tornado</v>
      </c>
      <c r="AG1986" s="7" t="str">
        <f aca="false">IF(AD1986&lt;AE1986,AE1986,AD1986)</f>
        <v>Bandit, Battle Ram, Bowler, Giant Skeleton, Heal Spirit, Lumberjack, Mother Witch, Vines</v>
      </c>
      <c r="AH1986" s="7" t="str">
        <f aca="false">IF(AD1986=AF1986,AA1986,IF(AA1986="Win","Loss",IF(AA1986="Loss","Win","Draw")))</f>
        <v>Win</v>
      </c>
      <c r="AI1986" s="7" t="s">
        <v>297</v>
      </c>
    </row>
    <row r="1987" customFormat="false" ht="15" hidden="false" customHeight="true" outlineLevel="0" collapsed="false">
      <c r="A1987" s="7" t="s">
        <v>4723</v>
      </c>
      <c r="B1987" s="7" t="n">
        <v>1</v>
      </c>
      <c r="C1987" s="7" t="s">
        <v>547</v>
      </c>
      <c r="D1987" s="7" t="s">
        <v>548</v>
      </c>
      <c r="E1987" s="7" t="s">
        <v>1432</v>
      </c>
      <c r="F1987" s="7" t="s">
        <v>1433</v>
      </c>
      <c r="G1987" s="7" t="s">
        <v>1992</v>
      </c>
      <c r="H1987" s="7" t="s">
        <v>81</v>
      </c>
      <c r="I1987" s="7" t="s">
        <v>114</v>
      </c>
      <c r="J1987" s="7" t="s">
        <v>158</v>
      </c>
      <c r="K1987" s="7" t="s">
        <v>84</v>
      </c>
      <c r="L1987" s="7" t="s">
        <v>447</v>
      </c>
      <c r="M1987" s="7" t="s">
        <v>130</v>
      </c>
      <c r="N1987" s="7" t="s">
        <v>126</v>
      </c>
      <c r="O1987" s="7" t="s">
        <v>173</v>
      </c>
      <c r="P1987" s="7" t="s">
        <v>115</v>
      </c>
      <c r="Q1987" s="7" t="s">
        <v>84</v>
      </c>
      <c r="R1987" s="7" t="s">
        <v>108</v>
      </c>
      <c r="S1987" s="7" t="s">
        <v>87</v>
      </c>
      <c r="T1987" s="7" t="s">
        <v>126</v>
      </c>
      <c r="U1987" s="7" t="s">
        <v>118</v>
      </c>
      <c r="V1987" s="7" t="s">
        <v>116</v>
      </c>
      <c r="W1987" s="7" t="s">
        <v>95</v>
      </c>
      <c r="X1987" s="7" t="s">
        <v>115</v>
      </c>
      <c r="Y1987" s="7" t="n">
        <v>0</v>
      </c>
      <c r="Z1987" s="7" t="n">
        <v>1</v>
      </c>
      <c r="AA1987" s="7" t="str">
        <f aca="false">IF(Y1987&gt;Z1987,"Win",IF(Y1987&lt;Z1987,"Loss","Draw"))</f>
        <v>Loss</v>
      </c>
      <c r="AB1987" s="7" t="s">
        <v>99</v>
      </c>
      <c r="AC1987" s="7" t="s">
        <v>99</v>
      </c>
      <c r="AD1987" s="7" t="s">
        <v>1338</v>
      </c>
      <c r="AE1987" s="7" t="s">
        <v>703</v>
      </c>
      <c r="AF1987" s="7" t="str">
        <f aca="false">IF(AD1987&lt;AE1987,AD1987,AE1987)</f>
        <v>Archers, Arrows, Bowler, Giant, Giant Snowball, Graveyard, Skeletons, Zappies</v>
      </c>
      <c r="AG1987" s="7" t="str">
        <f aca="false">IF(AD1987&lt;AE1987,AE1987,AD1987)</f>
        <v>Archers, Barbarian Barrel, Dark Prince, Graveyard, Ice Spirit, Poison, Skeletons, Tesla</v>
      </c>
      <c r="AH1987" s="7" t="str">
        <f aca="false">IF(AD1987=AF1987,AA1987,IF(AA1987="Win","Loss",IF(AA1987="Loss","Win","Draw")))</f>
        <v>Loss</v>
      </c>
      <c r="AI1987" s="7" t="s">
        <v>297</v>
      </c>
    </row>
    <row r="1988" customFormat="false" ht="15" hidden="false" customHeight="true" outlineLevel="0" collapsed="false">
      <c r="A1988" s="7" t="s">
        <v>4723</v>
      </c>
      <c r="B1988" s="7" t="n">
        <v>2</v>
      </c>
      <c r="C1988" s="7" t="s">
        <v>547</v>
      </c>
      <c r="D1988" s="7" t="s">
        <v>548</v>
      </c>
      <c r="E1988" s="7" t="s">
        <v>1432</v>
      </c>
      <c r="F1988" s="7" t="s">
        <v>1433</v>
      </c>
      <c r="G1988" s="7" t="s">
        <v>1993</v>
      </c>
      <c r="H1988" s="7" t="s">
        <v>163</v>
      </c>
      <c r="I1988" s="7" t="s">
        <v>107</v>
      </c>
      <c r="J1988" s="7" t="s">
        <v>95</v>
      </c>
      <c r="K1988" s="7" t="s">
        <v>141</v>
      </c>
      <c r="L1988" s="7" t="s">
        <v>150</v>
      </c>
      <c r="M1988" s="7" t="s">
        <v>93</v>
      </c>
      <c r="N1988" s="7" t="s">
        <v>143</v>
      </c>
      <c r="O1988" s="7" t="s">
        <v>178</v>
      </c>
      <c r="P1988" s="7" t="s">
        <v>177</v>
      </c>
      <c r="Q1988" s="7" t="s">
        <v>284</v>
      </c>
      <c r="R1988" s="7" t="s">
        <v>128</v>
      </c>
      <c r="S1988" s="7" t="s">
        <v>107</v>
      </c>
      <c r="T1988" s="7" t="s">
        <v>187</v>
      </c>
      <c r="U1988" s="7" t="s">
        <v>158</v>
      </c>
      <c r="V1988" s="7" t="s">
        <v>157</v>
      </c>
      <c r="W1988" s="7" t="s">
        <v>387</v>
      </c>
      <c r="X1988" s="7" t="s">
        <v>85</v>
      </c>
      <c r="Y1988" s="7" t="n">
        <v>0</v>
      </c>
      <c r="Z1988" s="7" t="n">
        <v>1</v>
      </c>
      <c r="AA1988" s="7" t="str">
        <f aca="false">IF(Y1988&gt;Z1988,"Win",IF(Y1988&lt;Z1988,"Loss","Draw"))</f>
        <v>Loss</v>
      </c>
      <c r="AB1988" s="7" t="s">
        <v>99</v>
      </c>
      <c r="AC1988" s="7" t="s">
        <v>99</v>
      </c>
      <c r="AD1988" s="7" t="s">
        <v>180</v>
      </c>
      <c r="AE1988" s="7" t="s">
        <v>1994</v>
      </c>
      <c r="AF1988" s="7" t="str">
        <f aca="false">IF(AD1988&lt;AE1988,AD1988,AE1988)</f>
        <v>Barbarian Barrel, Electro Spirit, Fireball, Goblin Cage, Heal Spirit, Lumberjack, Phoenix, Royal Giant</v>
      </c>
      <c r="AG1988" s="7" t="str">
        <f aca="false">IF(AD1988&lt;AE1988,AE1988,AD1988)</f>
        <v>Bowler, Electro Giant, Fire Spirit, Goblin Cage, Golden Knight, Inferno Dragon, Lightning, Tornado</v>
      </c>
      <c r="AH1988" s="7" t="str">
        <f aca="false">IF(AD1988=AF1988,AA1988,IF(AA1988="Win","Loss",IF(AA1988="Loss","Win","Draw")))</f>
        <v>Loss</v>
      </c>
      <c r="AI1988" s="7" t="s">
        <v>297</v>
      </c>
    </row>
    <row r="1989" customFormat="false" ht="15" hidden="false" customHeight="true" outlineLevel="0" collapsed="false">
      <c r="A1989" s="7" t="s">
        <v>4723</v>
      </c>
      <c r="B1989" s="7" t="n">
        <v>3</v>
      </c>
      <c r="C1989" s="7" t="s">
        <v>547</v>
      </c>
      <c r="D1989" s="7" t="s">
        <v>548</v>
      </c>
      <c r="E1989" s="7" t="s">
        <v>1432</v>
      </c>
      <c r="F1989" s="7" t="s">
        <v>1433</v>
      </c>
      <c r="G1989" s="7" t="s">
        <v>1995</v>
      </c>
      <c r="H1989" s="7" t="s">
        <v>163</v>
      </c>
      <c r="I1989" s="7" t="s">
        <v>90</v>
      </c>
      <c r="J1989" s="7" t="s">
        <v>91</v>
      </c>
      <c r="K1989" s="7" t="s">
        <v>92</v>
      </c>
      <c r="L1989" s="7" t="s">
        <v>85</v>
      </c>
      <c r="M1989" s="7" t="s">
        <v>96</v>
      </c>
      <c r="N1989" s="7" t="s">
        <v>94</v>
      </c>
      <c r="O1989" s="7" t="s">
        <v>97</v>
      </c>
      <c r="P1989" s="7" t="s">
        <v>89</v>
      </c>
      <c r="Q1989" s="7" t="s">
        <v>208</v>
      </c>
      <c r="R1989" s="7" t="s">
        <v>188</v>
      </c>
      <c r="S1989" s="7" t="s">
        <v>109</v>
      </c>
      <c r="T1989" s="7" t="s">
        <v>88</v>
      </c>
      <c r="U1989" s="7" t="s">
        <v>110</v>
      </c>
      <c r="V1989" s="7" t="s">
        <v>86</v>
      </c>
      <c r="W1989" s="7" t="s">
        <v>112</v>
      </c>
      <c r="X1989" s="7" t="s">
        <v>93</v>
      </c>
      <c r="Y1989" s="7" t="n">
        <v>1</v>
      </c>
      <c r="Z1989" s="7" t="n">
        <v>0</v>
      </c>
      <c r="AA1989" s="7" t="str">
        <f aca="false">IF(Y1989&gt;Z1989,"Win",IF(Y1989&lt;Z1989,"Loss","Draw"))</f>
        <v>Win</v>
      </c>
      <c r="AB1989" s="7" t="s">
        <v>99</v>
      </c>
      <c r="AC1989" s="7" t="s">
        <v>99</v>
      </c>
      <c r="AD1989" s="7" t="s">
        <v>1996</v>
      </c>
      <c r="AE1989" s="7" t="s">
        <v>368</v>
      </c>
      <c r="AF1989" s="7" t="str">
        <f aca="false">IF(AD1989&lt;AE1989,AD1989,AE1989)</f>
        <v>Berserker, Fireball, Lava Hound, Skeleton Dragons, Spirit Empress, Tombstone, Valkyrie, Zap</v>
      </c>
      <c r="AG1989" s="7" t="str">
        <f aca="false">IF(AD1989&lt;AE1989,AE1989,AD1989)</f>
        <v>Goblins, Lightning, Minions, Mortar, Rascals, Ronin, Skeleton Barrel, The Log</v>
      </c>
      <c r="AH1989" s="7" t="str">
        <f aca="false">IF(AD1989=AF1989,AA1989,IF(AA1989="Win","Loss",IF(AA1989="Loss","Win","Draw")))</f>
        <v>Loss</v>
      </c>
      <c r="AI1989" s="7" t="s">
        <v>297</v>
      </c>
    </row>
    <row r="1990" customFormat="false" ht="15" hidden="false" customHeight="true" outlineLevel="0" collapsed="false">
      <c r="A1990" s="7" t="s">
        <v>4724</v>
      </c>
      <c r="B1990" s="7" t="n">
        <v>1</v>
      </c>
      <c r="C1990" s="7" t="s">
        <v>547</v>
      </c>
      <c r="D1990" s="7" t="s">
        <v>548</v>
      </c>
      <c r="E1990" s="7" t="s">
        <v>2119</v>
      </c>
      <c r="F1990" s="7" t="s">
        <v>2120</v>
      </c>
      <c r="G1990" s="7" t="s">
        <v>4725</v>
      </c>
      <c r="H1990" s="7" t="s">
        <v>163</v>
      </c>
      <c r="I1990" s="7" t="s">
        <v>203</v>
      </c>
      <c r="J1990" s="7" t="s">
        <v>202</v>
      </c>
      <c r="K1990" s="7" t="s">
        <v>201</v>
      </c>
      <c r="L1990" s="7" t="s">
        <v>88</v>
      </c>
      <c r="M1990" s="7" t="s">
        <v>157</v>
      </c>
      <c r="N1990" s="7" t="s">
        <v>118</v>
      </c>
      <c r="O1990" s="7" t="s">
        <v>204</v>
      </c>
      <c r="P1990" s="7" t="s">
        <v>87</v>
      </c>
      <c r="Q1990" s="7" t="s">
        <v>82</v>
      </c>
      <c r="R1990" s="7" t="s">
        <v>202</v>
      </c>
      <c r="S1990" s="7" t="s">
        <v>87</v>
      </c>
      <c r="T1990" s="7" t="s">
        <v>126</v>
      </c>
      <c r="U1990" s="7" t="s">
        <v>150</v>
      </c>
      <c r="V1990" s="7" t="s">
        <v>97</v>
      </c>
      <c r="W1990" s="7" t="s">
        <v>85</v>
      </c>
      <c r="X1990" s="7" t="s">
        <v>95</v>
      </c>
      <c r="Y1990" s="7" t="n">
        <v>0</v>
      </c>
      <c r="Z1990" s="7" t="n">
        <v>1</v>
      </c>
      <c r="AA1990" s="7" t="str">
        <f aca="false">IF(Y1990&gt;Z1990,"Win",IF(Y1990&lt;Z1990,"Loss","Draw"))</f>
        <v>Loss</v>
      </c>
      <c r="AB1990" s="7" t="s">
        <v>99</v>
      </c>
      <c r="AC1990" s="7" t="s">
        <v>99</v>
      </c>
      <c r="AD1990" s="7" t="s">
        <v>206</v>
      </c>
      <c r="AE1990" s="7" t="s">
        <v>492</v>
      </c>
      <c r="AF1990" s="7" t="str">
        <f aca="false">IF(AD1990&lt;AE1990,AD1990,AE1990)</f>
        <v>Barbarian Barrel, Electro Spirit, Lightning, Magic Archer, Ronin, Royal Hogs, Skeletons, Tesla</v>
      </c>
      <c r="AG1990" s="7" t="str">
        <f aca="false">IF(AD1990&lt;AE1990,AE1990,AD1990)</f>
        <v>Berserker, Fire Spirit, Goblin Barrel, Ice Spirit, Magic Archer, Royal Delivery, Tesla, Wall Breakers</v>
      </c>
      <c r="AH1990" s="7" t="str">
        <f aca="false">IF(AD1990=AF1990,AA1990,IF(AA1990="Win","Loss",IF(AA1990="Loss","Win","Draw")))</f>
        <v>Win</v>
      </c>
      <c r="AI1990" s="7" t="s">
        <v>297</v>
      </c>
    </row>
    <row r="1991" customFormat="false" ht="15" hidden="false" customHeight="true" outlineLevel="0" collapsed="false">
      <c r="A1991" s="7" t="s">
        <v>4724</v>
      </c>
      <c r="B1991" s="7" t="n">
        <v>2</v>
      </c>
      <c r="C1991" s="7" t="s">
        <v>547</v>
      </c>
      <c r="D1991" s="7" t="s">
        <v>548</v>
      </c>
      <c r="E1991" s="7" t="s">
        <v>2119</v>
      </c>
      <c r="F1991" s="7" t="s">
        <v>2120</v>
      </c>
      <c r="G1991" s="7" t="s">
        <v>4726</v>
      </c>
      <c r="H1991" s="7" t="s">
        <v>163</v>
      </c>
      <c r="I1991" s="7" t="s">
        <v>152</v>
      </c>
      <c r="J1991" s="7" t="s">
        <v>128</v>
      </c>
      <c r="K1991" s="7" t="s">
        <v>107</v>
      </c>
      <c r="L1991" s="7" t="s">
        <v>95</v>
      </c>
      <c r="M1991" s="7" t="s">
        <v>306</v>
      </c>
      <c r="N1991" s="7" t="s">
        <v>307</v>
      </c>
      <c r="O1991" s="7" t="s">
        <v>85</v>
      </c>
      <c r="P1991" s="7" t="s">
        <v>187</v>
      </c>
      <c r="Q1991" s="7" t="s">
        <v>114</v>
      </c>
      <c r="R1991" s="7" t="s">
        <v>241</v>
      </c>
      <c r="S1991" s="7" t="s">
        <v>137</v>
      </c>
      <c r="T1991" s="7" t="s">
        <v>153</v>
      </c>
      <c r="U1991" s="7" t="s">
        <v>88</v>
      </c>
      <c r="V1991" s="7" t="s">
        <v>116</v>
      </c>
      <c r="W1991" s="7" t="s">
        <v>157</v>
      </c>
      <c r="X1991" s="7" t="s">
        <v>242</v>
      </c>
      <c r="Y1991" s="7" t="n">
        <v>0</v>
      </c>
      <c r="Z1991" s="7" t="n">
        <v>1</v>
      </c>
      <c r="AA1991" s="7" t="str">
        <f aca="false">IF(Y1991&gt;Z1991,"Win",IF(Y1991&lt;Z1991,"Loss","Draw"))</f>
        <v>Loss</v>
      </c>
      <c r="AB1991" s="7" t="s">
        <v>99</v>
      </c>
      <c r="AC1991" s="7" t="s">
        <v>99</v>
      </c>
      <c r="AD1991" s="7" t="s">
        <v>603</v>
      </c>
      <c r="AE1991" s="7" t="s">
        <v>594</v>
      </c>
      <c r="AF1991" s="7" t="str">
        <f aca="false">IF(AD1991&lt;AE1991,AD1991,AE1991)</f>
        <v>Baby Dragon, Barbarian Barrel, Goblin Cage, Golden Knight, Golem, Ice Wizard, Lightning, Tornado</v>
      </c>
      <c r="AG1991" s="7" t="str">
        <f aca="false">IF(AD1991&lt;AE1991,AE1991,AD1991)</f>
        <v>Berserker, Bomber, Cannon, Fire Spirit, Giant Snowball, Goblin Drill, Knight, Poison</v>
      </c>
      <c r="AH1991" s="7" t="str">
        <f aca="false">IF(AD1991=AF1991,AA1991,IF(AA1991="Win","Loss",IF(AA1991="Loss","Win","Draw")))</f>
        <v>Loss</v>
      </c>
      <c r="AI1991" s="7" t="s">
        <v>297</v>
      </c>
    </row>
    <row r="1992" customFormat="false" ht="15" hidden="false" customHeight="true" outlineLevel="0" collapsed="false">
      <c r="A1992" s="7" t="s">
        <v>4724</v>
      </c>
      <c r="B1992" s="7" t="n">
        <v>3</v>
      </c>
      <c r="C1992" s="7" t="s">
        <v>547</v>
      </c>
      <c r="D1992" s="7" t="s">
        <v>548</v>
      </c>
      <c r="E1992" s="7" t="s">
        <v>2119</v>
      </c>
      <c r="F1992" s="7" t="s">
        <v>2120</v>
      </c>
      <c r="G1992" s="7" t="s">
        <v>4727</v>
      </c>
      <c r="H1992" s="7" t="s">
        <v>163</v>
      </c>
      <c r="I1992" s="7" t="s">
        <v>233</v>
      </c>
      <c r="J1992" s="7" t="s">
        <v>123</v>
      </c>
      <c r="K1992" s="7" t="s">
        <v>84</v>
      </c>
      <c r="L1992" s="7" t="s">
        <v>111</v>
      </c>
      <c r="M1992" s="7" t="s">
        <v>89</v>
      </c>
      <c r="N1992" s="7" t="s">
        <v>126</v>
      </c>
      <c r="O1992" s="7" t="s">
        <v>116</v>
      </c>
      <c r="P1992" s="7" t="s">
        <v>209</v>
      </c>
      <c r="Q1992" s="7" t="s">
        <v>185</v>
      </c>
      <c r="R1992" s="7" t="s">
        <v>83</v>
      </c>
      <c r="S1992" s="7" t="s">
        <v>118</v>
      </c>
      <c r="T1992" s="7" t="s">
        <v>234</v>
      </c>
      <c r="U1992" s="7" t="s">
        <v>89</v>
      </c>
      <c r="V1992" s="7" t="s">
        <v>193</v>
      </c>
      <c r="W1992" s="7" t="s">
        <v>164</v>
      </c>
      <c r="X1992" s="7" t="s">
        <v>165</v>
      </c>
      <c r="Y1992" s="7" t="n">
        <v>1</v>
      </c>
      <c r="Z1992" s="7" t="n">
        <v>0</v>
      </c>
      <c r="AA1992" s="7" t="str">
        <f aca="false">IF(Y1992&gt;Z1992,"Win",IF(Y1992&lt;Z1992,"Loss","Draw"))</f>
        <v>Win</v>
      </c>
      <c r="AB1992" s="7" t="s">
        <v>99</v>
      </c>
      <c r="AC1992" s="7" t="s">
        <v>99</v>
      </c>
      <c r="AD1992" s="7" t="s">
        <v>4728</v>
      </c>
      <c r="AE1992" s="7" t="s">
        <v>4729</v>
      </c>
      <c r="AF1992" s="7" t="str">
        <f aca="false">IF(AD1992&lt;AE1992,AD1992,AE1992)</f>
        <v>Archers, Bats, Goblinstein, Inferno Tower, Miner, Poison, Skeletons, The Log</v>
      </c>
      <c r="AG1992" s="7" t="str">
        <f aca="false">IF(AD1992&lt;AE1992,AE1992,AD1992)</f>
        <v>Bomb Tower, Earthquake, Executioner, Guards, Hog Rider, Ice Spirit, Monk, The Log</v>
      </c>
      <c r="AH1992" s="7" t="str">
        <f aca="false">IF(AD1992=AF1992,AA1992,IF(AA1992="Win","Loss",IF(AA1992="Loss","Win","Draw")))</f>
        <v>Win</v>
      </c>
      <c r="AI1992" s="7" t="s">
        <v>297</v>
      </c>
    </row>
    <row r="1993" customFormat="false" ht="15" hidden="false" customHeight="true" outlineLevel="0" collapsed="false">
      <c r="A1993" s="7" t="s">
        <v>4730</v>
      </c>
      <c r="B1993" s="7" t="n">
        <v>1</v>
      </c>
      <c r="C1993" s="7" t="s">
        <v>547</v>
      </c>
      <c r="D1993" s="7" t="s">
        <v>548</v>
      </c>
      <c r="E1993" s="7" t="s">
        <v>2119</v>
      </c>
      <c r="F1993" s="7" t="s">
        <v>2120</v>
      </c>
      <c r="G1993" s="7" t="s">
        <v>4731</v>
      </c>
      <c r="H1993" s="7" t="s">
        <v>163</v>
      </c>
      <c r="I1993" s="7" t="s">
        <v>127</v>
      </c>
      <c r="J1993" s="7" t="s">
        <v>128</v>
      </c>
      <c r="K1993" s="7" t="s">
        <v>129</v>
      </c>
      <c r="L1993" s="7" t="s">
        <v>130</v>
      </c>
      <c r="M1993" s="7" t="s">
        <v>131</v>
      </c>
      <c r="N1993" s="7" t="s">
        <v>133</v>
      </c>
      <c r="O1993" s="7" t="s">
        <v>97</v>
      </c>
      <c r="P1993" s="7" t="s">
        <v>173</v>
      </c>
      <c r="Q1993" s="7" t="s">
        <v>177</v>
      </c>
      <c r="R1993" s="7" t="s">
        <v>95</v>
      </c>
      <c r="S1993" s="7" t="s">
        <v>124</v>
      </c>
      <c r="T1993" s="7" t="s">
        <v>257</v>
      </c>
      <c r="U1993" s="7" t="s">
        <v>215</v>
      </c>
      <c r="V1993" s="7" t="s">
        <v>93</v>
      </c>
      <c r="W1993" s="7" t="s">
        <v>126</v>
      </c>
      <c r="X1993" s="7" t="s">
        <v>150</v>
      </c>
      <c r="Y1993" s="7" t="n">
        <v>1</v>
      </c>
      <c r="Z1993" s="7" t="n">
        <v>0</v>
      </c>
      <c r="AA1993" s="7" t="str">
        <f aca="false">IF(Y1993&gt;Z1993,"Win",IF(Y1993&lt;Z1993,"Loss","Draw"))</f>
        <v>Win</v>
      </c>
      <c r="AB1993" s="7" t="s">
        <v>99</v>
      </c>
      <c r="AC1993" s="7" t="s">
        <v>99</v>
      </c>
      <c r="AD1993" s="7" t="s">
        <v>503</v>
      </c>
      <c r="AE1993" s="7" t="s">
        <v>429</v>
      </c>
      <c r="AF1993" s="7" t="str">
        <f aca="false">IF(AD1993&lt;AE1993,AD1993,AE1993)</f>
        <v>Arrows, Bandit, Battle Ram, Golden Knight, Mega Knight, Mother Witch, Ronin, Zappies</v>
      </c>
      <c r="AG1993" s="7" t="str">
        <f aca="false">IF(AD1993&lt;AE1993,AE1993,AD1993)</f>
        <v>Barbarian Barrel, Electro Spirit, Fireball, Fisherman, Hunter, Royal Ghost, Royal Giant, Skeletons</v>
      </c>
      <c r="AH1993" s="7" t="str">
        <f aca="false">IF(AD1993=AF1993,AA1993,IF(AA1993="Win","Loss",IF(AA1993="Loss","Win","Draw")))</f>
        <v>Win</v>
      </c>
      <c r="AI1993" s="7" t="s">
        <v>297</v>
      </c>
    </row>
    <row r="1994" customFormat="false" ht="15" hidden="false" customHeight="true" outlineLevel="0" collapsed="false">
      <c r="A1994" s="7" t="s">
        <v>4730</v>
      </c>
      <c r="B1994" s="7" t="n">
        <v>2</v>
      </c>
      <c r="C1994" s="7" t="s">
        <v>547</v>
      </c>
      <c r="D1994" s="7" t="s">
        <v>548</v>
      </c>
      <c r="E1994" s="7" t="s">
        <v>2119</v>
      </c>
      <c r="F1994" s="7" t="s">
        <v>2120</v>
      </c>
      <c r="G1994" s="7" t="s">
        <v>4732</v>
      </c>
      <c r="H1994" s="7" t="s">
        <v>163</v>
      </c>
      <c r="I1994" s="7" t="s">
        <v>114</v>
      </c>
      <c r="J1994" s="7" t="s">
        <v>219</v>
      </c>
      <c r="K1994" s="7" t="s">
        <v>208</v>
      </c>
      <c r="L1994" s="7" t="s">
        <v>88</v>
      </c>
      <c r="M1994" s="7" t="s">
        <v>449</v>
      </c>
      <c r="N1994" s="7" t="s">
        <v>157</v>
      </c>
      <c r="O1994" s="7" t="s">
        <v>118</v>
      </c>
      <c r="P1994" s="7" t="s">
        <v>455</v>
      </c>
      <c r="Q1994" s="7" t="s">
        <v>84</v>
      </c>
      <c r="R1994" s="7" t="s">
        <v>108</v>
      </c>
      <c r="S1994" s="7" t="s">
        <v>114</v>
      </c>
      <c r="T1994" s="7" t="s">
        <v>119</v>
      </c>
      <c r="U1994" s="7" t="s">
        <v>138</v>
      </c>
      <c r="V1994" s="7" t="s">
        <v>116</v>
      </c>
      <c r="W1994" s="7" t="s">
        <v>118</v>
      </c>
      <c r="X1994" s="7" t="s">
        <v>115</v>
      </c>
      <c r="Y1994" s="7" t="n">
        <v>0</v>
      </c>
      <c r="Z1994" s="7" t="n">
        <v>3</v>
      </c>
      <c r="AA1994" s="7" t="str">
        <f aca="false">IF(Y1994&gt;Z1994,"Win",IF(Y1994&lt;Z1994,"Loss","Draw"))</f>
        <v>Loss</v>
      </c>
      <c r="AB1994" s="7" t="s">
        <v>99</v>
      </c>
      <c r="AC1994" s="7" t="s">
        <v>99</v>
      </c>
      <c r="AD1994" s="7" t="s">
        <v>1853</v>
      </c>
      <c r="AE1994" s="7" t="s">
        <v>984</v>
      </c>
      <c r="AF1994" s="7" t="str">
        <f aca="false">IF(AD1994&lt;AE1994,AD1994,AE1994)</f>
        <v>Archers, Dark Prince, Giant Snowball, Goblin Demolisher, Goblin Hut, Graveyard, Ice Spirit, Poison</v>
      </c>
      <c r="AG1994" s="7" t="str">
        <f aca="false">IF(AD1994&lt;AE1994,AE1994,AD1994)</f>
        <v>Berserker, Elixir Collector, Fire Spirit, Giant Snowball, Ice Spirit, Valkyrie, Wizard, X-Bow</v>
      </c>
      <c r="AH1994" s="7" t="str">
        <f aca="false">IF(AD1994=AF1994,AA1994,IF(AA1994="Win","Loss",IF(AA1994="Loss","Win","Draw")))</f>
        <v>Win</v>
      </c>
      <c r="AI1994" s="7" t="s">
        <v>297</v>
      </c>
    </row>
    <row r="1995" customFormat="false" ht="15" hidden="false" customHeight="true" outlineLevel="0" collapsed="false">
      <c r="A1995" s="7" t="s">
        <v>4730</v>
      </c>
      <c r="B1995" s="7" t="n">
        <v>3</v>
      </c>
      <c r="C1995" s="7" t="s">
        <v>547</v>
      </c>
      <c r="D1995" s="7" t="s">
        <v>548</v>
      </c>
      <c r="E1995" s="7" t="s">
        <v>2119</v>
      </c>
      <c r="F1995" s="7" t="s">
        <v>2120</v>
      </c>
      <c r="G1995" s="7" t="s">
        <v>4733</v>
      </c>
      <c r="H1995" s="7" t="s">
        <v>163</v>
      </c>
      <c r="I1995" s="7" t="s">
        <v>90</v>
      </c>
      <c r="J1995" s="7" t="s">
        <v>123</v>
      </c>
      <c r="K1995" s="7" t="s">
        <v>92</v>
      </c>
      <c r="L1995" s="7" t="s">
        <v>95</v>
      </c>
      <c r="M1995" s="7" t="s">
        <v>85</v>
      </c>
      <c r="N1995" s="7" t="s">
        <v>84</v>
      </c>
      <c r="O1995" s="7" t="s">
        <v>126</v>
      </c>
      <c r="P1995" s="7" t="s">
        <v>125</v>
      </c>
      <c r="Q1995" s="7" t="s">
        <v>82</v>
      </c>
      <c r="R1995" s="7" t="s">
        <v>151</v>
      </c>
      <c r="S1995" s="7" t="s">
        <v>152</v>
      </c>
      <c r="T1995" s="7" t="s">
        <v>157</v>
      </c>
      <c r="U1995" s="7" t="s">
        <v>88</v>
      </c>
      <c r="V1995" s="7" t="s">
        <v>234</v>
      </c>
      <c r="W1995" s="7" t="s">
        <v>85</v>
      </c>
      <c r="X1995" s="7" t="s">
        <v>89</v>
      </c>
      <c r="Y1995" s="7" t="n">
        <v>0</v>
      </c>
      <c r="Z1995" s="7" t="n">
        <v>1</v>
      </c>
      <c r="AA1995" s="7" t="str">
        <f aca="false">IF(Y1995&gt;Z1995,"Win",IF(Y1995&lt;Z1995,"Loss","Draw"))</f>
        <v>Loss</v>
      </c>
      <c r="AB1995" s="7" t="s">
        <v>99</v>
      </c>
      <c r="AC1995" s="7" t="s">
        <v>99</v>
      </c>
      <c r="AD1995" s="7" t="s">
        <v>4734</v>
      </c>
      <c r="AE1995" s="7" t="s">
        <v>4735</v>
      </c>
      <c r="AF1995" s="7" t="str">
        <f aca="false">IF(AD1995&lt;AE1995,AD1995,AE1995)</f>
        <v>Archers, Barbarian Barrel, Cannon Cart, Goblinstein, Lightning, Mortar, Skeleton Barrel, Skeletons</v>
      </c>
      <c r="AG1995" s="7" t="str">
        <f aca="false">IF(AD1995&lt;AE1995,AE1995,AD1995)</f>
        <v>Baby Dragon, Berserker, Bomb Tower, Fire Spirit, Lightning, Mighty Miner, Royal Hogs, The Log</v>
      </c>
      <c r="AH1995" s="7" t="str">
        <f aca="false">IF(AD1995=AF1995,AA1995,IF(AA1995="Win","Loss",IF(AA1995="Loss","Win","Draw")))</f>
        <v>Loss</v>
      </c>
      <c r="AI1995" s="7" t="s">
        <v>297</v>
      </c>
    </row>
    <row r="1996" customFormat="false" ht="15" hidden="false" customHeight="true" outlineLevel="0" collapsed="false">
      <c r="A1996" s="7" t="s">
        <v>4736</v>
      </c>
      <c r="B1996" s="7" t="n">
        <v>1</v>
      </c>
      <c r="C1996" s="7" t="s">
        <v>547</v>
      </c>
      <c r="D1996" s="7" t="s">
        <v>548</v>
      </c>
      <c r="E1996" s="7" t="s">
        <v>2119</v>
      </c>
      <c r="F1996" s="7" t="s">
        <v>2120</v>
      </c>
      <c r="G1996" s="7" t="s">
        <v>4737</v>
      </c>
      <c r="H1996" s="7" t="s">
        <v>163</v>
      </c>
      <c r="I1996" s="7" t="s">
        <v>84</v>
      </c>
      <c r="J1996" s="7" t="s">
        <v>123</v>
      </c>
      <c r="K1996" s="7" t="s">
        <v>126</v>
      </c>
      <c r="L1996" s="7" t="s">
        <v>95</v>
      </c>
      <c r="M1996" s="7" t="s">
        <v>234</v>
      </c>
      <c r="N1996" s="7" t="s">
        <v>115</v>
      </c>
      <c r="O1996" s="7" t="s">
        <v>118</v>
      </c>
      <c r="P1996" s="7" t="s">
        <v>116</v>
      </c>
      <c r="Q1996" s="7" t="s">
        <v>201</v>
      </c>
      <c r="R1996" s="7" t="s">
        <v>202</v>
      </c>
      <c r="S1996" s="7" t="s">
        <v>203</v>
      </c>
      <c r="T1996" s="7" t="s">
        <v>118</v>
      </c>
      <c r="U1996" s="7" t="s">
        <v>157</v>
      </c>
      <c r="V1996" s="7" t="s">
        <v>88</v>
      </c>
      <c r="W1996" s="7" t="s">
        <v>87</v>
      </c>
      <c r="X1996" s="7" t="s">
        <v>204</v>
      </c>
      <c r="Y1996" s="7" t="n">
        <v>0</v>
      </c>
      <c r="Z1996" s="7" t="n">
        <v>1</v>
      </c>
      <c r="AA1996" s="7" t="str">
        <f aca="false">IF(Y1996&gt;Z1996,"Win",IF(Y1996&lt;Z1996,"Loss","Draw"))</f>
        <v>Loss</v>
      </c>
      <c r="AB1996" s="7" t="s">
        <v>99</v>
      </c>
      <c r="AC1996" s="7" t="s">
        <v>99</v>
      </c>
      <c r="AD1996" s="7" t="s">
        <v>1374</v>
      </c>
      <c r="AE1996" s="7" t="s">
        <v>206</v>
      </c>
      <c r="AF1996" s="7" t="str">
        <f aca="false">IF(AD1996&lt;AE1996,AD1996,AE1996)</f>
        <v>Archers, Barbarian Barrel, Bomb Tower, Goblinstein, Graveyard, Ice Spirit, Poison, Skeletons</v>
      </c>
      <c r="AG1996" s="7" t="str">
        <f aca="false">IF(AD1996&lt;AE1996,AE1996,AD1996)</f>
        <v>Berserker, Fire Spirit, Goblin Barrel, Ice Spirit, Magic Archer, Royal Delivery, Tesla, Wall Breakers</v>
      </c>
      <c r="AH1996" s="7" t="str">
        <f aca="false">IF(AD1996=AF1996,AA1996,IF(AA1996="Win","Loss",IF(AA1996="Loss","Win","Draw")))</f>
        <v>Loss</v>
      </c>
      <c r="AI1996" s="7" t="s">
        <v>297</v>
      </c>
    </row>
    <row r="1997" customFormat="false" ht="15" hidden="false" customHeight="true" outlineLevel="0" collapsed="false">
      <c r="A1997" s="7" t="s">
        <v>4736</v>
      </c>
      <c r="B1997" s="7" t="n">
        <v>2</v>
      </c>
      <c r="C1997" s="7" t="s">
        <v>547</v>
      </c>
      <c r="D1997" s="7" t="s">
        <v>548</v>
      </c>
      <c r="E1997" s="7" t="s">
        <v>2119</v>
      </c>
      <c r="F1997" s="7" t="s">
        <v>2120</v>
      </c>
      <c r="G1997" s="7" t="s">
        <v>4738</v>
      </c>
      <c r="H1997" s="7" t="s">
        <v>163</v>
      </c>
      <c r="I1997" s="7" t="s">
        <v>109</v>
      </c>
      <c r="J1997" s="7" t="s">
        <v>139</v>
      </c>
      <c r="K1997" s="7" t="s">
        <v>107</v>
      </c>
      <c r="L1997" s="7" t="s">
        <v>110</v>
      </c>
      <c r="M1997" s="7" t="s">
        <v>579</v>
      </c>
      <c r="N1997" s="7" t="s">
        <v>112</v>
      </c>
      <c r="O1997" s="7" t="s">
        <v>111</v>
      </c>
      <c r="P1997" s="7" t="s">
        <v>193</v>
      </c>
      <c r="Q1997" s="7" t="s">
        <v>113</v>
      </c>
      <c r="R1997" s="7" t="s">
        <v>108</v>
      </c>
      <c r="S1997" s="7" t="s">
        <v>114</v>
      </c>
      <c r="T1997" s="7" t="s">
        <v>153</v>
      </c>
      <c r="U1997" s="7" t="s">
        <v>116</v>
      </c>
      <c r="V1997" s="7" t="s">
        <v>137</v>
      </c>
      <c r="W1997" s="7" t="s">
        <v>193</v>
      </c>
      <c r="X1997" s="7" t="s">
        <v>150</v>
      </c>
      <c r="Y1997" s="7" t="n">
        <v>0</v>
      </c>
      <c r="Z1997" s="7" t="n">
        <v>1</v>
      </c>
      <c r="AA1997" s="7" t="str">
        <f aca="false">IF(Y1997&gt;Z1997,"Win",IF(Y1997&lt;Z1997,"Loss","Draw"))</f>
        <v>Loss</v>
      </c>
      <c r="AB1997" s="7" t="s">
        <v>99</v>
      </c>
      <c r="AC1997" s="7" t="s">
        <v>99</v>
      </c>
      <c r="AD1997" s="7" t="s">
        <v>4739</v>
      </c>
      <c r="AE1997" s="7" t="s">
        <v>4740</v>
      </c>
      <c r="AF1997" s="7" t="str">
        <f aca="false">IF(AD1997&lt;AE1997,AD1997,AE1997)</f>
        <v>Cannon, Dark Prince, Electro Spirit, Furnace, Giant Snowball, Goblin Drill, Guards, Poison</v>
      </c>
      <c r="AG1997" s="7" t="str">
        <f aca="false">IF(AD1997&lt;AE1997,AE1997,AD1997)</f>
        <v>Goblin Cage, Goblin Curse, Guards, Lava Hound, Mega Minion, Miner, Spirit Empress, Zap</v>
      </c>
      <c r="AH1997" s="7" t="str">
        <f aca="false">IF(AD1997=AF1997,AA1997,IF(AA1997="Win","Loss",IF(AA1997="Loss","Win","Draw")))</f>
        <v>Win</v>
      </c>
      <c r="AI1997" s="7" t="s">
        <v>297</v>
      </c>
    </row>
    <row r="1998" customFormat="false" ht="15" hidden="false" customHeight="true" outlineLevel="0" collapsed="false">
      <c r="A1998" s="7" t="s">
        <v>4736</v>
      </c>
      <c r="B1998" s="7" t="n">
        <v>3</v>
      </c>
      <c r="C1998" s="7" t="s">
        <v>547</v>
      </c>
      <c r="D1998" s="7" t="s">
        <v>548</v>
      </c>
      <c r="E1998" s="7" t="s">
        <v>2119</v>
      </c>
      <c r="F1998" s="7" t="s">
        <v>2120</v>
      </c>
      <c r="G1998" s="7" t="s">
        <v>4741</v>
      </c>
      <c r="H1998" s="7" t="s">
        <v>163</v>
      </c>
      <c r="I1998" s="7" t="s">
        <v>242</v>
      </c>
      <c r="J1998" s="7" t="s">
        <v>83</v>
      </c>
      <c r="K1998" s="7" t="s">
        <v>241</v>
      </c>
      <c r="L1998" s="7" t="s">
        <v>143</v>
      </c>
      <c r="M1998" s="7" t="s">
        <v>327</v>
      </c>
      <c r="N1998" s="7" t="s">
        <v>142</v>
      </c>
      <c r="O1998" s="7" t="s">
        <v>449</v>
      </c>
      <c r="P1998" s="7" t="s">
        <v>441</v>
      </c>
      <c r="Q1998" s="7" t="s">
        <v>107</v>
      </c>
      <c r="R1998" s="7" t="s">
        <v>128</v>
      </c>
      <c r="S1998" s="7" t="s">
        <v>152</v>
      </c>
      <c r="T1998" s="7" t="s">
        <v>187</v>
      </c>
      <c r="U1998" s="7" t="s">
        <v>158</v>
      </c>
      <c r="V1998" s="7" t="s">
        <v>387</v>
      </c>
      <c r="W1998" s="7" t="s">
        <v>85</v>
      </c>
      <c r="X1998" s="7" t="s">
        <v>95</v>
      </c>
      <c r="Y1998" s="7" t="n">
        <v>0</v>
      </c>
      <c r="Z1998" s="7" t="n">
        <v>1</v>
      </c>
      <c r="AA1998" s="7" t="str">
        <f aca="false">IF(Y1998&gt;Z1998,"Win",IF(Y1998&lt;Z1998,"Loss","Draw"))</f>
        <v>Loss</v>
      </c>
      <c r="AB1998" s="7" t="s">
        <v>99</v>
      </c>
      <c r="AC1998" s="7" t="s">
        <v>99</v>
      </c>
      <c r="AD1998" s="7" t="s">
        <v>4742</v>
      </c>
      <c r="AE1998" s="7" t="s">
        <v>1499</v>
      </c>
      <c r="AF1998" s="7" t="str">
        <f aca="false">IF(AD1998&lt;AE1998,AD1998,AE1998)</f>
        <v>Baby Dragon, Barbarian Barrel, Bowler, Electro Giant, Goblin Cage, Golden Knight, Lightning, Tornado</v>
      </c>
      <c r="AG1998" s="7" t="str">
        <f aca="false">IF(AD1998&lt;AE1998,AE1998,AD1998)</f>
        <v>Bomber, Elite Barbarians, Elixir Collector, Heal Spirit, Knight, Monk, Rage, Three Musketeers</v>
      </c>
      <c r="AH1998" s="7" t="str">
        <f aca="false">IF(AD1998=AF1998,AA1998,IF(AA1998="Win","Loss",IF(AA1998="Loss","Win","Draw")))</f>
        <v>Win</v>
      </c>
      <c r="AI1998" s="7" t="s">
        <v>297</v>
      </c>
    </row>
    <row r="1999" customFormat="false" ht="15" hidden="false" customHeight="true" outlineLevel="0" collapsed="false">
      <c r="A1999" s="5" t="s">
        <v>4743</v>
      </c>
      <c r="B1999" s="5" t="n">
        <v>1</v>
      </c>
      <c r="C1999" s="5" t="s">
        <v>2158</v>
      </c>
      <c r="D1999" s="5" t="s">
        <v>2159</v>
      </c>
      <c r="E1999" s="5" t="s">
        <v>945</v>
      </c>
      <c r="F1999" s="5" t="s">
        <v>946</v>
      </c>
      <c r="G1999" s="5" t="s">
        <v>4744</v>
      </c>
      <c r="H1999" s="5" t="s">
        <v>163</v>
      </c>
      <c r="I1999" s="5" t="s">
        <v>127</v>
      </c>
      <c r="J1999" s="5" t="s">
        <v>128</v>
      </c>
      <c r="K1999" s="5" t="s">
        <v>140</v>
      </c>
      <c r="L1999" s="5" t="s">
        <v>257</v>
      </c>
      <c r="M1999" s="5" t="s">
        <v>142</v>
      </c>
      <c r="N1999" s="5" t="s">
        <v>143</v>
      </c>
      <c r="O1999" s="5" t="s">
        <v>141</v>
      </c>
      <c r="P1999" s="5" t="s">
        <v>130</v>
      </c>
      <c r="Q1999" s="5" t="s">
        <v>201</v>
      </c>
      <c r="R1999" s="5" t="s">
        <v>202</v>
      </c>
      <c r="S1999" s="5" t="s">
        <v>233</v>
      </c>
      <c r="T1999" s="5" t="s">
        <v>111</v>
      </c>
      <c r="U1999" s="5" t="s">
        <v>88</v>
      </c>
      <c r="V1999" s="5" t="s">
        <v>157</v>
      </c>
      <c r="W1999" s="5" t="s">
        <v>204</v>
      </c>
      <c r="X1999" s="5" t="s">
        <v>234</v>
      </c>
      <c r="Y1999" s="5" t="n">
        <v>0</v>
      </c>
      <c r="Z1999" s="5" t="n">
        <v>1</v>
      </c>
      <c r="AA1999" s="5" t="str">
        <f aca="false">IF(Y1999&gt;Z1999,"Win",IF(Y1999&lt;Z1999,"Loss","Draw"))</f>
        <v>Loss</v>
      </c>
      <c r="AB1999" s="5" t="s">
        <v>98</v>
      </c>
      <c r="AC1999" s="5" t="s">
        <v>99</v>
      </c>
      <c r="AD1999" s="5" t="s">
        <v>4745</v>
      </c>
      <c r="AE1999" s="5" t="s">
        <v>380</v>
      </c>
      <c r="AF1999" s="5" t="str">
        <f aca="false">IF(AD1999&lt;AE1999,AD1999,AE1999)</f>
        <v>Arrows, Battle Ram, Golden Knight, Heal Spirit, Hunter, Ice Golem, Lumberjack, Three Musketeers</v>
      </c>
      <c r="AG1999" s="5" t="str">
        <f aca="false">IF(AD1999&lt;AE1999,AE1999,AD1999)</f>
        <v>Bats, Berserker, Bomb Tower, Fire Spirit, Magic Archer, Miner, Royal Delivery, Wall Breakers</v>
      </c>
      <c r="AH1999" s="5" t="str">
        <f aca="false">IF(AD1999=AF1999,AA1999,IF(AA1999="Win","Loss",IF(AA1999="Loss","Win","Draw")))</f>
        <v>Loss</v>
      </c>
      <c r="AI1999" s="5" t="s">
        <v>297</v>
      </c>
    </row>
    <row r="2000" customFormat="false" ht="15" hidden="false" customHeight="true" outlineLevel="0" collapsed="false">
      <c r="A2000" s="5" t="s">
        <v>4743</v>
      </c>
      <c r="B2000" s="5" t="n">
        <v>2</v>
      </c>
      <c r="C2000" s="5" t="s">
        <v>2158</v>
      </c>
      <c r="D2000" s="5" t="s">
        <v>2159</v>
      </c>
      <c r="E2000" s="5" t="s">
        <v>945</v>
      </c>
      <c r="F2000" s="5" t="s">
        <v>946</v>
      </c>
      <c r="G2000" s="5" t="s">
        <v>4746</v>
      </c>
      <c r="H2000" s="5" t="s">
        <v>163</v>
      </c>
      <c r="I2000" s="5" t="s">
        <v>90</v>
      </c>
      <c r="J2000" s="5" t="s">
        <v>158</v>
      </c>
      <c r="K2000" s="5" t="s">
        <v>92</v>
      </c>
      <c r="L2000" s="5" t="s">
        <v>150</v>
      </c>
      <c r="M2000" s="5" t="s">
        <v>93</v>
      </c>
      <c r="N2000" s="5" t="s">
        <v>159</v>
      </c>
      <c r="O2000" s="5" t="s">
        <v>94</v>
      </c>
      <c r="P2000" s="5" t="s">
        <v>96</v>
      </c>
      <c r="Q2000" s="5" t="s">
        <v>82</v>
      </c>
      <c r="R2000" s="5" t="s">
        <v>108</v>
      </c>
      <c r="S2000" s="5" t="s">
        <v>153</v>
      </c>
      <c r="T2000" s="5" t="s">
        <v>85</v>
      </c>
      <c r="U2000" s="5" t="s">
        <v>86</v>
      </c>
      <c r="V2000" s="5" t="s">
        <v>126</v>
      </c>
      <c r="W2000" s="5" t="s">
        <v>150</v>
      </c>
      <c r="X2000" s="5" t="s">
        <v>95</v>
      </c>
      <c r="Y2000" s="5" t="n">
        <v>1</v>
      </c>
      <c r="Z2000" s="5" t="n">
        <v>0</v>
      </c>
      <c r="AA2000" s="5" t="str">
        <f aca="false">IF(Y2000&gt;Z2000,"Win",IF(Y2000&lt;Z2000,"Loss","Draw"))</f>
        <v>Win</v>
      </c>
      <c r="AB2000" s="5" t="s">
        <v>98</v>
      </c>
      <c r="AC2000" s="5" t="s">
        <v>99</v>
      </c>
      <c r="AD2000" s="5" t="s">
        <v>967</v>
      </c>
      <c r="AE2000" s="5" t="s">
        <v>1052</v>
      </c>
      <c r="AF2000" s="5" t="str">
        <f aca="false">IF(AD2000&lt;AE2000,AD2000,AE2000)</f>
        <v>Barbarian Barrel, Cannon, Dark Prince, Electro Spirit, Lightning, Royal Hogs, Skeleton Dragons, Skeletons</v>
      </c>
      <c r="AG2000" s="5" t="str">
        <f aca="false">IF(AD2000&lt;AE2000,AE2000,AD2000)</f>
        <v>Bowler, Dart Goblin, Electro Spirit, Fireball, Minions, Mortar, Rascals, Skeleton Barrel</v>
      </c>
      <c r="AH2000" s="5" t="str">
        <f aca="false">IF(AD2000=AF2000,AA2000,IF(AA2000="Win","Loss",IF(AA2000="Loss","Win","Draw")))</f>
        <v>Loss</v>
      </c>
      <c r="AI2000" s="5" t="s">
        <v>297</v>
      </c>
    </row>
    <row r="2001" customFormat="false" ht="15" hidden="false" customHeight="true" outlineLevel="0" collapsed="false">
      <c r="A2001" s="7" t="s">
        <v>4747</v>
      </c>
      <c r="B2001" s="7" t="n">
        <v>1</v>
      </c>
      <c r="C2001" s="7" t="s">
        <v>2158</v>
      </c>
      <c r="D2001" s="7" t="s">
        <v>2159</v>
      </c>
      <c r="E2001" s="7" t="s">
        <v>945</v>
      </c>
      <c r="F2001" s="7" t="s">
        <v>946</v>
      </c>
      <c r="G2001" s="7" t="s">
        <v>4748</v>
      </c>
      <c r="H2001" s="7" t="s">
        <v>163</v>
      </c>
      <c r="I2001" s="7" t="s">
        <v>127</v>
      </c>
      <c r="J2001" s="7" t="s">
        <v>219</v>
      </c>
      <c r="K2001" s="7" t="s">
        <v>124</v>
      </c>
      <c r="L2001" s="7" t="s">
        <v>95</v>
      </c>
      <c r="M2001" s="7" t="s">
        <v>294</v>
      </c>
      <c r="N2001" s="7" t="s">
        <v>117</v>
      </c>
      <c r="O2001" s="7" t="s">
        <v>173</v>
      </c>
      <c r="P2001" s="7" t="s">
        <v>133</v>
      </c>
      <c r="Q2001" s="7" t="s">
        <v>185</v>
      </c>
      <c r="R2001" s="7" t="s">
        <v>186</v>
      </c>
      <c r="S2001" s="7" t="s">
        <v>109</v>
      </c>
      <c r="T2001" s="7" t="s">
        <v>111</v>
      </c>
      <c r="U2001" s="7" t="s">
        <v>117</v>
      </c>
      <c r="V2001" s="7" t="s">
        <v>173</v>
      </c>
      <c r="W2001" s="7" t="s">
        <v>187</v>
      </c>
      <c r="X2001" s="7" t="s">
        <v>188</v>
      </c>
      <c r="Y2001" s="7" t="n">
        <v>1</v>
      </c>
      <c r="Z2001" s="7" t="n">
        <v>0</v>
      </c>
      <c r="AA2001" s="7" t="str">
        <f aca="false">IF(Y2001&gt;Z2001,"Win",IF(Y2001&lt;Z2001,"Loss","Draw"))</f>
        <v>Win</v>
      </c>
      <c r="AB2001" s="7" t="s">
        <v>99</v>
      </c>
      <c r="AC2001" s="7" t="s">
        <v>99</v>
      </c>
      <c r="AD2001" s="7" t="s">
        <v>296</v>
      </c>
      <c r="AE2001" s="7" t="s">
        <v>538</v>
      </c>
      <c r="AF2001" s="7" t="str">
        <f aca="false">IF(AD2001&lt;AE2001,AD2001,AE2001)</f>
        <v>Balloon, Executioner, Giant Skeleton, Miner, Tombstone, Tornado, Zap, Zappies</v>
      </c>
      <c r="AG2001" s="7" t="str">
        <f aca="false">IF(AD2001&lt;AE2001,AE2001,AD2001)</f>
        <v>Barbarian Barrel, Battle Ram, Giant Skeleton, Mother Witch, Royal Ghost, Vines, Wizard, Zappies</v>
      </c>
      <c r="AH2001" s="7" t="str">
        <f aca="false">IF(AD2001=AF2001,AA2001,IF(AA2001="Win","Loss",IF(AA2001="Loss","Win","Draw")))</f>
        <v>Loss</v>
      </c>
      <c r="AI2001" s="7" t="s">
        <v>297</v>
      </c>
    </row>
    <row r="2002" customFormat="false" ht="15" hidden="false" customHeight="true" outlineLevel="0" collapsed="false">
      <c r="A2002" s="7" t="s">
        <v>4747</v>
      </c>
      <c r="B2002" s="7" t="n">
        <v>2</v>
      </c>
      <c r="C2002" s="7" t="s">
        <v>2158</v>
      </c>
      <c r="D2002" s="7" t="s">
        <v>2159</v>
      </c>
      <c r="E2002" s="7" t="s">
        <v>945</v>
      </c>
      <c r="F2002" s="7" t="s">
        <v>946</v>
      </c>
      <c r="G2002" s="7" t="s">
        <v>4749</v>
      </c>
      <c r="H2002" s="7" t="s">
        <v>163</v>
      </c>
      <c r="I2002" s="7" t="s">
        <v>87</v>
      </c>
      <c r="J2002" s="7" t="s">
        <v>194</v>
      </c>
      <c r="K2002" s="7" t="s">
        <v>118</v>
      </c>
      <c r="L2002" s="7" t="s">
        <v>89</v>
      </c>
      <c r="M2002" s="7" t="s">
        <v>165</v>
      </c>
      <c r="N2002" s="7" t="s">
        <v>193</v>
      </c>
      <c r="O2002" s="7" t="s">
        <v>85</v>
      </c>
      <c r="P2002" s="7" t="s">
        <v>97</v>
      </c>
      <c r="Q2002" s="7" t="s">
        <v>84</v>
      </c>
      <c r="R2002" s="7" t="s">
        <v>158</v>
      </c>
      <c r="S2002" s="7" t="s">
        <v>114</v>
      </c>
      <c r="T2002" s="7" t="s">
        <v>115</v>
      </c>
      <c r="U2002" s="7" t="s">
        <v>447</v>
      </c>
      <c r="V2002" s="7" t="s">
        <v>440</v>
      </c>
      <c r="W2002" s="7" t="s">
        <v>96</v>
      </c>
      <c r="X2002" s="7" t="s">
        <v>130</v>
      </c>
      <c r="Y2002" s="7" t="n">
        <v>0</v>
      </c>
      <c r="Z2002" s="7" t="n">
        <v>2</v>
      </c>
      <c r="AA2002" s="7" t="str">
        <f aca="false">IF(Y2002&gt;Z2002,"Win",IF(Y2002&lt;Z2002,"Loss","Draw"))</f>
        <v>Loss</v>
      </c>
      <c r="AB2002" s="7" t="s">
        <v>99</v>
      </c>
      <c r="AC2002" s="7" t="s">
        <v>99</v>
      </c>
      <c r="AD2002" s="7" t="s">
        <v>4750</v>
      </c>
      <c r="AE2002" s="7" t="s">
        <v>1041</v>
      </c>
      <c r="AF2002" s="7" t="str">
        <f aca="false">IF(AD2002&lt;AE2002,AD2002,AE2002)</f>
        <v>Archer Queen, Guards, Hog Rider, Ice Spirit, Lightning, Ronin, Tesla, The Log</v>
      </c>
      <c r="AG2002" s="7" t="str">
        <f aca="false">IF(AD2002&lt;AE2002,AE2002,AD2002)</f>
        <v>Archers, Arrows, Bowler, Giant, Giant Snowball, Graveyard, Minions, Night Witch</v>
      </c>
      <c r="AH2002" s="7" t="str">
        <f aca="false">IF(AD2002=AF2002,AA2002,IF(AA2002="Win","Loss",IF(AA2002="Loss","Win","Draw")))</f>
        <v>Loss</v>
      </c>
      <c r="AI2002" s="7" t="s">
        <v>297</v>
      </c>
    </row>
    <row r="2003" customFormat="false" ht="15" hidden="false" customHeight="true" outlineLevel="0" collapsed="false">
      <c r="A2003" s="7" t="s">
        <v>4747</v>
      </c>
      <c r="B2003" s="7" t="n">
        <v>3</v>
      </c>
      <c r="C2003" s="7" t="s">
        <v>2158</v>
      </c>
      <c r="D2003" s="7" t="s">
        <v>2159</v>
      </c>
      <c r="E2003" s="7" t="s">
        <v>945</v>
      </c>
      <c r="F2003" s="7" t="s">
        <v>946</v>
      </c>
      <c r="G2003" s="7" t="s">
        <v>4751</v>
      </c>
      <c r="H2003" s="7" t="s">
        <v>163</v>
      </c>
      <c r="I2003" s="7" t="s">
        <v>201</v>
      </c>
      <c r="J2003" s="7" t="s">
        <v>202</v>
      </c>
      <c r="K2003" s="7" t="s">
        <v>233</v>
      </c>
      <c r="L2003" s="7" t="s">
        <v>111</v>
      </c>
      <c r="M2003" s="7" t="s">
        <v>88</v>
      </c>
      <c r="N2003" s="7" t="s">
        <v>157</v>
      </c>
      <c r="O2003" s="7" t="s">
        <v>204</v>
      </c>
      <c r="P2003" s="7" t="s">
        <v>234</v>
      </c>
      <c r="Q2003" s="7" t="s">
        <v>177</v>
      </c>
      <c r="R2003" s="7" t="s">
        <v>91</v>
      </c>
      <c r="S2003" s="7" t="s">
        <v>124</v>
      </c>
      <c r="T2003" s="7" t="s">
        <v>257</v>
      </c>
      <c r="U2003" s="7" t="s">
        <v>215</v>
      </c>
      <c r="V2003" s="7" t="s">
        <v>93</v>
      </c>
      <c r="W2003" s="7" t="s">
        <v>95</v>
      </c>
      <c r="X2003" s="7" t="s">
        <v>143</v>
      </c>
      <c r="Y2003" s="7" t="n">
        <v>1</v>
      </c>
      <c r="Z2003" s="7" t="n">
        <v>0</v>
      </c>
      <c r="AA2003" s="7" t="str">
        <f aca="false">IF(Y2003&gt;Z2003,"Win",IF(Y2003&lt;Z2003,"Loss","Draw"))</f>
        <v>Win</v>
      </c>
      <c r="AB2003" s="7" t="s">
        <v>99</v>
      </c>
      <c r="AC2003" s="7" t="s">
        <v>99</v>
      </c>
      <c r="AD2003" s="7" t="s">
        <v>380</v>
      </c>
      <c r="AE2003" s="7" t="s">
        <v>4752</v>
      </c>
      <c r="AF2003" s="7" t="str">
        <f aca="false">IF(AD2003&lt;AE2003,AD2003,AE2003)</f>
        <v>Barbarian Barrel, Fireball, Fisherman, Goblins, Heal Spirit, Hunter, Royal Ghost, Royal Giant</v>
      </c>
      <c r="AG2003" s="7" t="str">
        <f aca="false">IF(AD2003&lt;AE2003,AE2003,AD2003)</f>
        <v>Bats, Berserker, Bomb Tower, Fire Spirit, Magic Archer, Miner, Royal Delivery, Wall Breakers</v>
      </c>
      <c r="AH2003" s="7" t="str">
        <f aca="false">IF(AD2003=AF2003,AA2003,IF(AA2003="Win","Loss",IF(AA2003="Loss","Win","Draw")))</f>
        <v>Loss</v>
      </c>
      <c r="AI2003" s="7" t="s">
        <v>297</v>
      </c>
    </row>
    <row r="2004" customFormat="false" ht="15" hidden="false" customHeight="true" outlineLevel="0" collapsed="false">
      <c r="A2004" s="7" t="s">
        <v>4753</v>
      </c>
      <c r="B2004" s="7" t="n">
        <v>1</v>
      </c>
      <c r="C2004" s="7" t="s">
        <v>2158</v>
      </c>
      <c r="D2004" s="7" t="s">
        <v>2159</v>
      </c>
      <c r="E2004" s="7" t="s">
        <v>945</v>
      </c>
      <c r="F2004" s="7" t="s">
        <v>946</v>
      </c>
      <c r="G2004" s="7" t="s">
        <v>4754</v>
      </c>
      <c r="H2004" s="7" t="s">
        <v>163</v>
      </c>
      <c r="I2004" s="7" t="s">
        <v>82</v>
      </c>
      <c r="J2004" s="7" t="s">
        <v>95</v>
      </c>
      <c r="K2004" s="7" t="s">
        <v>87</v>
      </c>
      <c r="L2004" s="7" t="s">
        <v>86</v>
      </c>
      <c r="M2004" s="7" t="s">
        <v>97</v>
      </c>
      <c r="N2004" s="7" t="s">
        <v>150</v>
      </c>
      <c r="O2004" s="7" t="s">
        <v>126</v>
      </c>
      <c r="P2004" s="7" t="s">
        <v>85</v>
      </c>
      <c r="Q2004" s="7" t="s">
        <v>84</v>
      </c>
      <c r="R2004" s="7" t="s">
        <v>108</v>
      </c>
      <c r="S2004" s="7" t="s">
        <v>114</v>
      </c>
      <c r="T2004" s="7" t="s">
        <v>115</v>
      </c>
      <c r="U2004" s="7" t="s">
        <v>138</v>
      </c>
      <c r="V2004" s="7" t="s">
        <v>116</v>
      </c>
      <c r="W2004" s="7" t="s">
        <v>119</v>
      </c>
      <c r="X2004" s="7" t="s">
        <v>118</v>
      </c>
      <c r="Y2004" s="7" t="n">
        <v>1</v>
      </c>
      <c r="Z2004" s="7" t="n">
        <v>0</v>
      </c>
      <c r="AA2004" s="7" t="str">
        <f aca="false">IF(Y2004&gt;Z2004,"Win",IF(Y2004&lt;Z2004,"Loss","Draw"))</f>
        <v>Win</v>
      </c>
      <c r="AB2004" s="7" t="s">
        <v>99</v>
      </c>
      <c r="AC2004" s="7" t="s">
        <v>99</v>
      </c>
      <c r="AD2004" s="7" t="s">
        <v>4017</v>
      </c>
      <c r="AE2004" s="7" t="s">
        <v>984</v>
      </c>
      <c r="AF2004" s="7" t="str">
        <f aca="false">IF(AD2004&lt;AE2004,AD2004,AE2004)</f>
        <v>Archers, Dark Prince, Giant Snowball, Goblin Demolisher, Goblin Hut, Graveyard, Ice Spirit, Poison</v>
      </c>
      <c r="AG2004" s="7" t="str">
        <f aca="false">IF(AD2004&lt;AE2004,AE2004,AD2004)</f>
        <v>Barbarian Barrel, Electro Spirit, Lightning, Ronin, Royal Hogs, Skeleton Dragons, Skeletons, Tesla</v>
      </c>
      <c r="AH2004" s="7" t="str">
        <f aca="false">IF(AD2004=AF2004,AA2004,IF(AA2004="Win","Loss",IF(AA2004="Loss","Win","Draw")))</f>
        <v>Loss</v>
      </c>
      <c r="AI2004" s="7" t="s">
        <v>297</v>
      </c>
    </row>
    <row r="2005" customFormat="false" ht="15" hidden="false" customHeight="true" outlineLevel="0" collapsed="false">
      <c r="A2005" s="5" t="s">
        <v>4755</v>
      </c>
      <c r="B2005" s="5" t="n">
        <v>1</v>
      </c>
      <c r="C2005" s="5" t="s">
        <v>2158</v>
      </c>
      <c r="D2005" s="5" t="s">
        <v>2159</v>
      </c>
      <c r="E2005" s="5" t="s">
        <v>2953</v>
      </c>
      <c r="F2005" s="5" t="s">
        <v>2954</v>
      </c>
      <c r="G2005" s="5" t="s">
        <v>2955</v>
      </c>
      <c r="H2005" s="5" t="s">
        <v>163</v>
      </c>
      <c r="I2005" s="5" t="s">
        <v>82</v>
      </c>
      <c r="J2005" s="5" t="s">
        <v>151</v>
      </c>
      <c r="K2005" s="5" t="s">
        <v>152</v>
      </c>
      <c r="L2005" s="5" t="s">
        <v>153</v>
      </c>
      <c r="M2005" s="5" t="s">
        <v>126</v>
      </c>
      <c r="N2005" s="5" t="s">
        <v>150</v>
      </c>
      <c r="O2005" s="5" t="s">
        <v>85</v>
      </c>
      <c r="P2005" s="5" t="s">
        <v>89</v>
      </c>
      <c r="Q2005" s="5" t="s">
        <v>82</v>
      </c>
      <c r="R2005" s="5" t="s">
        <v>108</v>
      </c>
      <c r="S2005" s="5" t="s">
        <v>84</v>
      </c>
      <c r="T2005" s="5" t="s">
        <v>88</v>
      </c>
      <c r="U2005" s="5" t="s">
        <v>85</v>
      </c>
      <c r="V2005" s="5" t="s">
        <v>150</v>
      </c>
      <c r="W2005" s="5" t="s">
        <v>95</v>
      </c>
      <c r="X2005" s="5" t="s">
        <v>87</v>
      </c>
      <c r="Y2005" s="5" t="n">
        <v>0</v>
      </c>
      <c r="Z2005" s="5" t="n">
        <v>1</v>
      </c>
      <c r="AA2005" s="5" t="str">
        <f aca="false">IF(Y2005&gt;Z2005,"Win",IF(Y2005&lt;Z2005,"Loss","Draw"))</f>
        <v>Loss</v>
      </c>
      <c r="AB2005" s="5" t="s">
        <v>98</v>
      </c>
      <c r="AC2005" s="5" t="s">
        <v>99</v>
      </c>
      <c r="AD2005" s="5" t="s">
        <v>155</v>
      </c>
      <c r="AE2005" s="5" t="s">
        <v>2956</v>
      </c>
      <c r="AF2005" s="5" t="str">
        <f aca="false">IF(AD2005&lt;AE2005,AD2005,AE2005)</f>
        <v>Archers, Barbarian Barrel, Berserker, Dark Prince, Electro Spirit, Lightning, Royal Hogs, Tesla</v>
      </c>
      <c r="AG2005" s="5" t="str">
        <f aca="false">IF(AD2005&lt;AE2005,AE2005,AD2005)</f>
        <v>Baby Dragon, Cannon, Electro Spirit, Lightning, Mighty Miner, Royal Hogs, Skeletons, The Log</v>
      </c>
      <c r="AH2005" s="5" t="str">
        <f aca="false">IF(AD2005=AF2005,AA2005,IF(AA2005="Win","Loss",IF(AA2005="Loss","Win","Draw")))</f>
        <v>Win</v>
      </c>
      <c r="AI2005" s="5" t="s">
        <v>297</v>
      </c>
    </row>
    <row r="2006" customFormat="false" ht="15" hidden="false" customHeight="true" outlineLevel="0" collapsed="false">
      <c r="A2006" s="5" t="s">
        <v>4755</v>
      </c>
      <c r="B2006" s="5" t="n">
        <v>2</v>
      </c>
      <c r="C2006" s="5" t="s">
        <v>2158</v>
      </c>
      <c r="D2006" s="5" t="s">
        <v>2159</v>
      </c>
      <c r="E2006" s="5" t="s">
        <v>2953</v>
      </c>
      <c r="F2006" s="5" t="s">
        <v>2954</v>
      </c>
      <c r="G2006" s="5" t="s">
        <v>2957</v>
      </c>
      <c r="H2006" s="5" t="s">
        <v>163</v>
      </c>
      <c r="I2006" s="5" t="s">
        <v>87</v>
      </c>
      <c r="J2006" s="5" t="s">
        <v>194</v>
      </c>
      <c r="K2006" s="5" t="s">
        <v>108</v>
      </c>
      <c r="L2006" s="5" t="s">
        <v>165</v>
      </c>
      <c r="M2006" s="5" t="s">
        <v>164</v>
      </c>
      <c r="N2006" s="5" t="s">
        <v>118</v>
      </c>
      <c r="O2006" s="5" t="s">
        <v>91</v>
      </c>
      <c r="P2006" s="5" t="s">
        <v>95</v>
      </c>
      <c r="Q2006" s="5" t="s">
        <v>177</v>
      </c>
      <c r="R2006" s="5" t="s">
        <v>91</v>
      </c>
      <c r="S2006" s="5" t="s">
        <v>124</v>
      </c>
      <c r="T2006" s="5" t="s">
        <v>257</v>
      </c>
      <c r="U2006" s="5" t="s">
        <v>215</v>
      </c>
      <c r="V2006" s="5" t="s">
        <v>93</v>
      </c>
      <c r="W2006" s="5" t="s">
        <v>143</v>
      </c>
      <c r="X2006" s="5" t="s">
        <v>89</v>
      </c>
      <c r="Y2006" s="5" t="n">
        <v>1</v>
      </c>
      <c r="Z2006" s="5" t="n">
        <v>0</v>
      </c>
      <c r="AA2006" s="5" t="str">
        <f aca="false">IF(Y2006&gt;Z2006,"Win",IF(Y2006&lt;Z2006,"Loss","Draw"))</f>
        <v>Win</v>
      </c>
      <c r="AB2006" s="5" t="s">
        <v>98</v>
      </c>
      <c r="AC2006" s="5" t="s">
        <v>99</v>
      </c>
      <c r="AD2006" s="5" t="s">
        <v>2958</v>
      </c>
      <c r="AE2006" s="5" t="s">
        <v>1007</v>
      </c>
      <c r="AF2006" s="5" t="str">
        <f aca="false">IF(AD2006&lt;AE2006,AD2006,AE2006)</f>
        <v>Archer Queen, Barbarian Barrel, Dark Prince, Earthquake, Goblins, Hog Rider, Ice Spirit, Tesla</v>
      </c>
      <c r="AG2006" s="5" t="str">
        <f aca="false">IF(AD2006&lt;AE2006,AE2006,AD2006)</f>
        <v>Fireball, Fisherman, Goblins, Heal Spirit, Hunter, Royal Ghost, Royal Giant, The Log</v>
      </c>
      <c r="AH2006" s="5" t="str">
        <f aca="false">IF(AD2006=AF2006,AA2006,IF(AA2006="Win","Loss",IF(AA2006="Loss","Win","Draw")))</f>
        <v>Win</v>
      </c>
      <c r="AI2006" s="5" t="s">
        <v>297</v>
      </c>
    </row>
    <row r="2007" customFormat="false" ht="15" hidden="false" customHeight="true" outlineLevel="0" collapsed="false">
      <c r="A2007" s="5" t="s">
        <v>4755</v>
      </c>
      <c r="B2007" s="5" t="n">
        <v>3</v>
      </c>
      <c r="C2007" s="5" t="s">
        <v>2158</v>
      </c>
      <c r="D2007" s="5" t="s">
        <v>2159</v>
      </c>
      <c r="E2007" s="5" t="s">
        <v>2953</v>
      </c>
      <c r="F2007" s="5" t="s">
        <v>2954</v>
      </c>
      <c r="G2007" s="5" t="s">
        <v>2959</v>
      </c>
      <c r="H2007" s="5" t="s">
        <v>163</v>
      </c>
      <c r="I2007" s="5" t="s">
        <v>201</v>
      </c>
      <c r="J2007" s="5" t="s">
        <v>202</v>
      </c>
      <c r="K2007" s="5" t="s">
        <v>203</v>
      </c>
      <c r="L2007" s="5" t="s">
        <v>157</v>
      </c>
      <c r="M2007" s="5" t="s">
        <v>204</v>
      </c>
      <c r="N2007" s="5" t="s">
        <v>97</v>
      </c>
      <c r="O2007" s="5" t="s">
        <v>234</v>
      </c>
      <c r="P2007" s="5" t="s">
        <v>88</v>
      </c>
      <c r="Q2007" s="5" t="s">
        <v>203</v>
      </c>
      <c r="R2007" s="5" t="s">
        <v>188</v>
      </c>
      <c r="S2007" s="5" t="s">
        <v>201</v>
      </c>
      <c r="T2007" s="5" t="s">
        <v>249</v>
      </c>
      <c r="U2007" s="5" t="s">
        <v>159</v>
      </c>
      <c r="V2007" s="5" t="s">
        <v>157</v>
      </c>
      <c r="W2007" s="5" t="s">
        <v>118</v>
      </c>
      <c r="X2007" s="5" t="s">
        <v>208</v>
      </c>
      <c r="Y2007" s="5" t="n">
        <v>1</v>
      </c>
      <c r="Z2007" s="5" t="n">
        <v>0</v>
      </c>
      <c r="AA2007" s="5" t="str">
        <f aca="false">IF(Y2007&gt;Z2007,"Win",IF(Y2007&lt;Z2007,"Loss","Draw"))</f>
        <v>Win</v>
      </c>
      <c r="AB2007" s="5" t="s">
        <v>98</v>
      </c>
      <c r="AC2007" s="5" t="s">
        <v>99</v>
      </c>
      <c r="AD2007" s="5" t="s">
        <v>2961</v>
      </c>
      <c r="AE2007" s="5" t="s">
        <v>2960</v>
      </c>
      <c r="AF2007" s="5" t="str">
        <f aca="false">IF(AD2007&lt;AE2007,AD2007,AE2007)</f>
        <v>Berserker, Bomb Tower, Fire Spirit, Goblin Barrel, Magic Archer, Ronin, Royal Delivery, Wall Breakers</v>
      </c>
      <c r="AG2007" s="5" t="str">
        <f aca="false">IF(AD2007&lt;AE2007,AE2007,AD2007)</f>
        <v>Dart Goblin, Fire Spirit, Goblin Barrel, Ice Spirit, Rocket, Tombstone, Valkyrie, Wall Breakers</v>
      </c>
      <c r="AH2007" s="5" t="str">
        <f aca="false">IF(AD2007=AF2007,AA2007,IF(AA2007="Win","Loss",IF(AA2007="Loss","Win","Draw")))</f>
        <v>Win</v>
      </c>
      <c r="AI2007" s="5" t="s">
        <v>297</v>
      </c>
    </row>
    <row r="2008" customFormat="false" ht="15" hidden="false" customHeight="true" outlineLevel="0" collapsed="false">
      <c r="A2008" s="7" t="s">
        <v>4756</v>
      </c>
      <c r="B2008" s="7" t="n">
        <v>1</v>
      </c>
      <c r="C2008" s="7" t="s">
        <v>2158</v>
      </c>
      <c r="D2008" s="7" t="s">
        <v>2159</v>
      </c>
      <c r="E2008" s="7" t="s">
        <v>2953</v>
      </c>
      <c r="F2008" s="7" t="s">
        <v>2954</v>
      </c>
      <c r="G2008" s="7" t="s">
        <v>2963</v>
      </c>
      <c r="H2008" s="7" t="s">
        <v>163</v>
      </c>
      <c r="I2008" s="7" t="s">
        <v>90</v>
      </c>
      <c r="J2008" s="7" t="s">
        <v>158</v>
      </c>
      <c r="K2008" s="7" t="s">
        <v>92</v>
      </c>
      <c r="L2008" s="7" t="s">
        <v>150</v>
      </c>
      <c r="M2008" s="7" t="s">
        <v>93</v>
      </c>
      <c r="N2008" s="7" t="s">
        <v>159</v>
      </c>
      <c r="O2008" s="7" t="s">
        <v>94</v>
      </c>
      <c r="P2008" s="7" t="s">
        <v>96</v>
      </c>
      <c r="Q2008" s="7" t="s">
        <v>219</v>
      </c>
      <c r="R2008" s="7" t="s">
        <v>151</v>
      </c>
      <c r="S2008" s="7" t="s">
        <v>153</v>
      </c>
      <c r="T2008" s="7" t="s">
        <v>165</v>
      </c>
      <c r="U2008" s="7" t="s">
        <v>164</v>
      </c>
      <c r="V2008" s="7" t="s">
        <v>193</v>
      </c>
      <c r="W2008" s="7" t="s">
        <v>150</v>
      </c>
      <c r="X2008" s="7" t="s">
        <v>89</v>
      </c>
      <c r="Y2008" s="7" t="n">
        <v>0</v>
      </c>
      <c r="Z2008" s="7" t="n">
        <v>1</v>
      </c>
      <c r="AA2008" s="7" t="str">
        <f aca="false">IF(Y2008&gt;Z2008,"Win",IF(Y2008&lt;Z2008,"Loss","Draw"))</f>
        <v>Loss</v>
      </c>
      <c r="AB2008" s="7" t="s">
        <v>99</v>
      </c>
      <c r="AC2008" s="7" t="s">
        <v>99</v>
      </c>
      <c r="AD2008" s="7" t="s">
        <v>967</v>
      </c>
      <c r="AE2008" s="7" t="s">
        <v>1063</v>
      </c>
      <c r="AF2008" s="7" t="str">
        <f aca="false">IF(AD2008&lt;AE2008,AD2008,AE2008)</f>
        <v>Bowler, Dart Goblin, Electro Spirit, Fireball, Minions, Mortar, Rascals, Skeleton Barrel</v>
      </c>
      <c r="AG2008" s="7" t="str">
        <f aca="false">IF(AD2008&lt;AE2008,AE2008,AD2008)</f>
        <v>Cannon, Earthquake, Electro Spirit, Guards, Hog Rider, Mighty Miner, The Log, Wizard</v>
      </c>
      <c r="AH2008" s="7" t="str">
        <f aca="false">IF(AD2008=AF2008,AA2008,IF(AA2008="Win","Loss",IF(AA2008="Loss","Win","Draw")))</f>
        <v>Loss</v>
      </c>
      <c r="AI2008" s="7" t="s">
        <v>297</v>
      </c>
    </row>
    <row r="2009" customFormat="false" ht="15" hidden="false" customHeight="true" outlineLevel="0" collapsed="false">
      <c r="A2009" s="7" t="s">
        <v>4756</v>
      </c>
      <c r="B2009" s="7" t="n">
        <v>2</v>
      </c>
      <c r="C2009" s="7" t="s">
        <v>2158</v>
      </c>
      <c r="D2009" s="7" t="s">
        <v>2159</v>
      </c>
      <c r="E2009" s="7" t="s">
        <v>2953</v>
      </c>
      <c r="F2009" s="7" t="s">
        <v>2954</v>
      </c>
      <c r="G2009" s="7" t="s">
        <v>2964</v>
      </c>
      <c r="H2009" s="7" t="s">
        <v>163</v>
      </c>
      <c r="I2009" s="7" t="s">
        <v>185</v>
      </c>
      <c r="J2009" s="7" t="s">
        <v>186</v>
      </c>
      <c r="K2009" s="7" t="s">
        <v>114</v>
      </c>
      <c r="L2009" s="7" t="s">
        <v>117</v>
      </c>
      <c r="M2009" s="7" t="s">
        <v>173</v>
      </c>
      <c r="N2009" s="7" t="s">
        <v>188</v>
      </c>
      <c r="O2009" s="7" t="s">
        <v>187</v>
      </c>
      <c r="P2009" s="7" t="s">
        <v>111</v>
      </c>
      <c r="Q2009" s="7" t="s">
        <v>137</v>
      </c>
      <c r="R2009" s="7" t="s">
        <v>194</v>
      </c>
      <c r="S2009" s="7" t="s">
        <v>114</v>
      </c>
      <c r="T2009" s="7" t="s">
        <v>97</v>
      </c>
      <c r="U2009" s="7" t="s">
        <v>116</v>
      </c>
      <c r="V2009" s="7" t="s">
        <v>157</v>
      </c>
      <c r="W2009" s="7" t="s">
        <v>126</v>
      </c>
      <c r="X2009" s="7" t="s">
        <v>234</v>
      </c>
      <c r="Y2009" s="7" t="n">
        <v>0</v>
      </c>
      <c r="Z2009" s="7" t="n">
        <v>1</v>
      </c>
      <c r="AA2009" s="7" t="str">
        <f aca="false">IF(Y2009&gt;Z2009,"Win",IF(Y2009&lt;Z2009,"Loss","Draw"))</f>
        <v>Loss</v>
      </c>
      <c r="AB2009" s="7" t="s">
        <v>99</v>
      </c>
      <c r="AC2009" s="7" t="s">
        <v>99</v>
      </c>
      <c r="AD2009" s="7" t="s">
        <v>346</v>
      </c>
      <c r="AE2009" s="7" t="s">
        <v>1057</v>
      </c>
      <c r="AF2009" s="7" t="str">
        <f aca="false">IF(AD2009&lt;AE2009,AD2009,AE2009)</f>
        <v>Archer Queen, Bomb Tower, Fire Spirit, Giant Snowball, Goblin Drill, Poison, Ronin, Skeletons</v>
      </c>
      <c r="AG2009" s="7" t="str">
        <f aca="false">IF(AD2009&lt;AE2009,AE2009,AD2009)</f>
        <v>Balloon, Executioner, Giant Skeleton, Giant Snowball, Miner, Tombstone, Tornado, Zappies</v>
      </c>
      <c r="AH2009" s="7" t="str">
        <f aca="false">IF(AD2009=AF2009,AA2009,IF(AA2009="Win","Loss",IF(AA2009="Loss","Win","Draw")))</f>
        <v>Win</v>
      </c>
      <c r="AI2009" s="7" t="s">
        <v>297</v>
      </c>
    </row>
    <row r="2010" customFormat="false" ht="15" hidden="false" customHeight="true" outlineLevel="0" collapsed="false">
      <c r="A2010" s="7" t="s">
        <v>4756</v>
      </c>
      <c r="B2010" s="7" t="n">
        <v>3</v>
      </c>
      <c r="C2010" s="7" t="s">
        <v>2158</v>
      </c>
      <c r="D2010" s="7" t="s">
        <v>2159</v>
      </c>
      <c r="E2010" s="7" t="s">
        <v>2953</v>
      </c>
      <c r="F2010" s="7" t="s">
        <v>2954</v>
      </c>
      <c r="G2010" s="7" t="s">
        <v>2965</v>
      </c>
      <c r="H2010" s="7" t="s">
        <v>163</v>
      </c>
      <c r="I2010" s="7" t="s">
        <v>87</v>
      </c>
      <c r="J2010" s="7" t="s">
        <v>108</v>
      </c>
      <c r="K2010" s="7" t="s">
        <v>113</v>
      </c>
      <c r="L2010" s="7" t="s">
        <v>95</v>
      </c>
      <c r="M2010" s="7" t="s">
        <v>116</v>
      </c>
      <c r="N2010" s="7" t="s">
        <v>115</v>
      </c>
      <c r="O2010" s="7" t="s">
        <v>126</v>
      </c>
      <c r="P2010" s="7" t="s">
        <v>118</v>
      </c>
      <c r="Q2010" s="7" t="s">
        <v>127</v>
      </c>
      <c r="R2010" s="7" t="s">
        <v>128</v>
      </c>
      <c r="S2010" s="7" t="s">
        <v>152</v>
      </c>
      <c r="T2010" s="7" t="s">
        <v>778</v>
      </c>
      <c r="U2010" s="7" t="s">
        <v>133</v>
      </c>
      <c r="V2010" s="7" t="s">
        <v>124</v>
      </c>
      <c r="W2010" s="7" t="s">
        <v>173</v>
      </c>
      <c r="X2010" s="7" t="s">
        <v>130</v>
      </c>
      <c r="Y2010" s="7" t="n">
        <v>0</v>
      </c>
      <c r="Z2010" s="7" t="n">
        <v>1</v>
      </c>
      <c r="AA2010" s="7" t="str">
        <f aca="false">IF(Y2010&gt;Z2010,"Win",IF(Y2010&lt;Z2010,"Loss","Draw"))</f>
        <v>Loss</v>
      </c>
      <c r="AB2010" s="7" t="s">
        <v>99</v>
      </c>
      <c r="AC2010" s="7" t="s">
        <v>99</v>
      </c>
      <c r="AD2010" s="7" t="s">
        <v>2966</v>
      </c>
      <c r="AE2010" s="7" t="s">
        <v>2111</v>
      </c>
      <c r="AF2010" s="7" t="str">
        <f aca="false">IF(AD2010&lt;AE2010,AD2010,AE2010)</f>
        <v>Arrows, Baby Dragon, Battle Ram, Golden Knight, Mother Witch, P.E.K.K.A, Royal Ghost, Zappies</v>
      </c>
      <c r="AG2010" s="7" t="str">
        <f aca="false">IF(AD2010&lt;AE2010,AE2010,AD2010)</f>
        <v>Barbarian Barrel, Dark Prince, Furnace, Graveyard, Ice Spirit, Poison, Skeletons, Tesla</v>
      </c>
      <c r="AH2010" s="7" t="str">
        <f aca="false">IF(AD2010=AF2010,AA2010,IF(AA2010="Win","Loss",IF(AA2010="Loss","Win","Draw")))</f>
        <v>Win</v>
      </c>
      <c r="AI2010" s="7" t="s">
        <v>297</v>
      </c>
    </row>
    <row r="2011" customFormat="false" ht="15" hidden="false" customHeight="true" outlineLevel="0" collapsed="false">
      <c r="A2011" s="7" t="s">
        <v>4757</v>
      </c>
      <c r="B2011" s="7" t="n">
        <v>1</v>
      </c>
      <c r="C2011" s="7" t="s">
        <v>2158</v>
      </c>
      <c r="D2011" s="7" t="s">
        <v>2159</v>
      </c>
      <c r="E2011" s="7" t="s">
        <v>2953</v>
      </c>
      <c r="F2011" s="7" t="s">
        <v>2954</v>
      </c>
      <c r="G2011" s="7" t="s">
        <v>2968</v>
      </c>
      <c r="H2011" s="7" t="s">
        <v>163</v>
      </c>
      <c r="I2011" s="7" t="s">
        <v>201</v>
      </c>
      <c r="J2011" s="7" t="s">
        <v>202</v>
      </c>
      <c r="K2011" s="7" t="s">
        <v>233</v>
      </c>
      <c r="L2011" s="7" t="s">
        <v>111</v>
      </c>
      <c r="M2011" s="7" t="s">
        <v>97</v>
      </c>
      <c r="N2011" s="7" t="s">
        <v>157</v>
      </c>
      <c r="O2011" s="7" t="s">
        <v>204</v>
      </c>
      <c r="P2011" s="7" t="s">
        <v>234</v>
      </c>
      <c r="Q2011" s="7" t="s">
        <v>172</v>
      </c>
      <c r="R2011" s="7" t="s">
        <v>188</v>
      </c>
      <c r="S2011" s="7" t="s">
        <v>241</v>
      </c>
      <c r="T2011" s="7" t="s">
        <v>115</v>
      </c>
      <c r="U2011" s="7" t="s">
        <v>116</v>
      </c>
      <c r="V2011" s="7" t="s">
        <v>86</v>
      </c>
      <c r="W2011" s="7" t="s">
        <v>118</v>
      </c>
      <c r="X2011" s="7" t="s">
        <v>95</v>
      </c>
      <c r="Y2011" s="7" t="n">
        <v>0</v>
      </c>
      <c r="Z2011" s="7" t="n">
        <v>1</v>
      </c>
      <c r="AA2011" s="7" t="str">
        <f aca="false">IF(Y2011&gt;Z2011,"Win",IF(Y2011&lt;Z2011,"Loss","Draw"))</f>
        <v>Loss</v>
      </c>
      <c r="AB2011" s="7" t="s">
        <v>99</v>
      </c>
      <c r="AC2011" s="7" t="s">
        <v>99</v>
      </c>
      <c r="AD2011" s="7" t="s">
        <v>859</v>
      </c>
      <c r="AE2011" s="7" t="s">
        <v>1089</v>
      </c>
      <c r="AF2011" s="7" t="str">
        <f aca="false">IF(AD2011&lt;AE2011,AD2011,AE2011)</f>
        <v>Barbarian Barrel, Graveyard, Ice Spirit, Knight, Musketeer, Poison, Skeleton Dragons, Tombstone</v>
      </c>
      <c r="AG2011" s="7" t="str">
        <f aca="false">IF(AD2011&lt;AE2011,AE2011,AD2011)</f>
        <v>Bats, Bomb Tower, Fire Spirit, Magic Archer, Miner, Ronin, Royal Delivery, Wall Breakers</v>
      </c>
      <c r="AH2011" s="7" t="str">
        <f aca="false">IF(AD2011=AF2011,AA2011,IF(AA2011="Win","Loss",IF(AA2011="Loss","Win","Draw")))</f>
        <v>Win</v>
      </c>
      <c r="AI2011" s="7" t="s">
        <v>297</v>
      </c>
    </row>
    <row r="2012" customFormat="false" ht="15" hidden="false" customHeight="true" outlineLevel="0" collapsed="false">
      <c r="A2012" s="7" t="s">
        <v>4757</v>
      </c>
      <c r="B2012" s="7" t="n">
        <v>2</v>
      </c>
      <c r="C2012" s="7" t="s">
        <v>2158</v>
      </c>
      <c r="D2012" s="7" t="s">
        <v>2159</v>
      </c>
      <c r="E2012" s="7" t="s">
        <v>2953</v>
      </c>
      <c r="F2012" s="7" t="s">
        <v>2954</v>
      </c>
      <c r="G2012" s="7" t="s">
        <v>2969</v>
      </c>
      <c r="H2012" s="7" t="s">
        <v>163</v>
      </c>
      <c r="I2012" s="7" t="s">
        <v>127</v>
      </c>
      <c r="J2012" s="7" t="s">
        <v>128</v>
      </c>
      <c r="K2012" s="7" t="s">
        <v>129</v>
      </c>
      <c r="L2012" s="7" t="s">
        <v>133</v>
      </c>
      <c r="M2012" s="7" t="s">
        <v>86</v>
      </c>
      <c r="N2012" s="7" t="s">
        <v>132</v>
      </c>
      <c r="O2012" s="7" t="s">
        <v>124</v>
      </c>
      <c r="P2012" s="7" t="s">
        <v>130</v>
      </c>
      <c r="Q2012" s="7" t="s">
        <v>201</v>
      </c>
      <c r="R2012" s="7" t="s">
        <v>202</v>
      </c>
      <c r="S2012" s="7" t="s">
        <v>233</v>
      </c>
      <c r="T2012" s="7" t="s">
        <v>111</v>
      </c>
      <c r="U2012" s="7" t="s">
        <v>88</v>
      </c>
      <c r="V2012" s="7" t="s">
        <v>157</v>
      </c>
      <c r="W2012" s="7" t="s">
        <v>204</v>
      </c>
      <c r="X2012" s="7" t="s">
        <v>234</v>
      </c>
      <c r="Y2012" s="7" t="n">
        <v>0</v>
      </c>
      <c r="Z2012" s="7" t="n">
        <v>1</v>
      </c>
      <c r="AA2012" s="7" t="str">
        <f aca="false">IF(Y2012&gt;Z2012,"Win",IF(Y2012&lt;Z2012,"Loss","Draw"))</f>
        <v>Loss</v>
      </c>
      <c r="AB2012" s="7" t="s">
        <v>99</v>
      </c>
      <c r="AC2012" s="7" t="s">
        <v>99</v>
      </c>
      <c r="AD2012" s="7" t="s">
        <v>2970</v>
      </c>
      <c r="AE2012" s="7" t="s">
        <v>380</v>
      </c>
      <c r="AF2012" s="7" t="str">
        <f aca="false">IF(AD2012&lt;AE2012,AD2012,AE2012)</f>
        <v>Arrows, Battle Ram, Electro Wizard, Golden Knight, Mega Knight, Mother Witch, Royal Ghost, Skeleton Dragons</v>
      </c>
      <c r="AG2012" s="7" t="str">
        <f aca="false">IF(AD2012&lt;AE2012,AE2012,AD2012)</f>
        <v>Bats, Berserker, Bomb Tower, Fire Spirit, Magic Archer, Miner, Royal Delivery, Wall Breakers</v>
      </c>
      <c r="AH2012" s="7" t="str">
        <f aca="false">IF(AD2012=AF2012,AA2012,IF(AA2012="Win","Loss",IF(AA2012="Loss","Win","Draw")))</f>
        <v>Loss</v>
      </c>
      <c r="AI2012" s="7" t="s">
        <v>297</v>
      </c>
    </row>
    <row r="2013" customFormat="false" ht="15" hidden="false" customHeight="true" outlineLevel="0" collapsed="false">
      <c r="A2013" s="7" t="s">
        <v>4757</v>
      </c>
      <c r="B2013" s="7" t="n">
        <v>3</v>
      </c>
      <c r="C2013" s="7" t="s">
        <v>2158</v>
      </c>
      <c r="D2013" s="7" t="s">
        <v>2159</v>
      </c>
      <c r="E2013" s="7" t="s">
        <v>2953</v>
      </c>
      <c r="F2013" s="7" t="s">
        <v>2954</v>
      </c>
      <c r="G2013" s="7" t="s">
        <v>2971</v>
      </c>
      <c r="H2013" s="7" t="s">
        <v>163</v>
      </c>
      <c r="I2013" s="7" t="s">
        <v>113</v>
      </c>
      <c r="J2013" s="7" t="s">
        <v>151</v>
      </c>
      <c r="K2013" s="7" t="s">
        <v>87</v>
      </c>
      <c r="L2013" s="7" t="s">
        <v>165</v>
      </c>
      <c r="M2013" s="7" t="s">
        <v>85</v>
      </c>
      <c r="N2013" s="7" t="s">
        <v>89</v>
      </c>
      <c r="O2013" s="7" t="s">
        <v>150</v>
      </c>
      <c r="P2013" s="7" t="s">
        <v>126</v>
      </c>
      <c r="Q2013" s="7" t="s">
        <v>82</v>
      </c>
      <c r="R2013" s="7" t="s">
        <v>151</v>
      </c>
      <c r="S2013" s="7" t="s">
        <v>152</v>
      </c>
      <c r="T2013" s="7" t="s">
        <v>85</v>
      </c>
      <c r="U2013" s="7" t="s">
        <v>126</v>
      </c>
      <c r="V2013" s="7" t="s">
        <v>150</v>
      </c>
      <c r="W2013" s="7" t="s">
        <v>89</v>
      </c>
      <c r="X2013" s="7" t="s">
        <v>153</v>
      </c>
      <c r="Y2013" s="7" t="n">
        <v>1</v>
      </c>
      <c r="Z2013" s="7" t="n">
        <v>0</v>
      </c>
      <c r="AA2013" s="7" t="str">
        <f aca="false">IF(Y2013&gt;Z2013,"Win",IF(Y2013&lt;Z2013,"Loss","Draw"))</f>
        <v>Win</v>
      </c>
      <c r="AB2013" s="7" t="s">
        <v>99</v>
      </c>
      <c r="AC2013" s="7" t="s">
        <v>99</v>
      </c>
      <c r="AD2013" s="7" t="s">
        <v>866</v>
      </c>
      <c r="AE2013" s="7" t="s">
        <v>155</v>
      </c>
      <c r="AF2013" s="7" t="str">
        <f aca="false">IF(AD2013&lt;AE2013,AD2013,AE2013)</f>
        <v>Baby Dragon, Cannon, Electro Spirit, Lightning, Mighty Miner, Royal Hogs, Skeletons, The Log</v>
      </c>
      <c r="AG2013" s="7" t="str">
        <f aca="false">IF(AD2013&lt;AE2013,AE2013,AD2013)</f>
        <v>Electro Spirit, Furnace, Hog Rider, Lightning, Mighty Miner, Skeletons, Tesla, The Log</v>
      </c>
      <c r="AH2013" s="7" t="str">
        <f aca="false">IF(AD2013=AF2013,AA2013,IF(AA2013="Win","Loss",IF(AA2013="Loss","Win","Draw")))</f>
        <v>Loss</v>
      </c>
      <c r="AI2013" s="7" t="s">
        <v>297</v>
      </c>
    </row>
    <row r="2014" customFormat="false" ht="15" hidden="false" customHeight="true" outlineLevel="0" collapsed="false">
      <c r="A2014" s="7" t="s">
        <v>4758</v>
      </c>
      <c r="B2014" s="7" t="n">
        <v>1</v>
      </c>
      <c r="C2014" s="7" t="s">
        <v>2158</v>
      </c>
      <c r="D2014" s="7" t="s">
        <v>2159</v>
      </c>
      <c r="E2014" s="7" t="s">
        <v>2953</v>
      </c>
      <c r="F2014" s="7" t="s">
        <v>2954</v>
      </c>
      <c r="G2014" s="7" t="s">
        <v>2973</v>
      </c>
      <c r="H2014" s="7" t="s">
        <v>163</v>
      </c>
      <c r="I2014" s="7" t="s">
        <v>107</v>
      </c>
      <c r="J2014" s="7" t="s">
        <v>108</v>
      </c>
      <c r="K2014" s="7" t="s">
        <v>109</v>
      </c>
      <c r="L2014" s="7" t="s">
        <v>110</v>
      </c>
      <c r="M2014" s="7" t="s">
        <v>112</v>
      </c>
      <c r="N2014" s="7" t="s">
        <v>93</v>
      </c>
      <c r="O2014" s="7" t="s">
        <v>86</v>
      </c>
      <c r="P2014" s="7" t="s">
        <v>88</v>
      </c>
      <c r="Q2014" s="7" t="s">
        <v>141</v>
      </c>
      <c r="R2014" s="7" t="s">
        <v>95</v>
      </c>
      <c r="S2014" s="7" t="s">
        <v>107</v>
      </c>
      <c r="T2014" s="7" t="s">
        <v>177</v>
      </c>
      <c r="U2014" s="7" t="s">
        <v>178</v>
      </c>
      <c r="V2014" s="7" t="s">
        <v>93</v>
      </c>
      <c r="W2014" s="7" t="s">
        <v>150</v>
      </c>
      <c r="X2014" s="7" t="s">
        <v>143</v>
      </c>
      <c r="Y2014" s="7" t="n">
        <v>1</v>
      </c>
      <c r="Z2014" s="7" t="n">
        <v>0</v>
      </c>
      <c r="AA2014" s="7" t="str">
        <f aca="false">IF(Y2014&gt;Z2014,"Win",IF(Y2014&lt;Z2014,"Loss","Draw"))</f>
        <v>Win</v>
      </c>
      <c r="AB2014" s="7" t="s">
        <v>99</v>
      </c>
      <c r="AC2014" s="7" t="s">
        <v>99</v>
      </c>
      <c r="AD2014" s="7" t="s">
        <v>1268</v>
      </c>
      <c r="AE2014" s="7" t="s">
        <v>180</v>
      </c>
      <c r="AF2014" s="7" t="str">
        <f aca="false">IF(AD2014&lt;AE2014,AD2014,AE2014)</f>
        <v>Barbarian Barrel, Electro Spirit, Fireball, Goblin Cage, Heal Spirit, Lumberjack, Phoenix, Royal Giant</v>
      </c>
      <c r="AG2014" s="7" t="str">
        <f aca="false">IF(AD2014&lt;AE2014,AE2014,AD2014)</f>
        <v>Berserker, Dark Prince, Fireball, Goblin Cage, Lava Hound, Skeleton Dragons, Spirit Empress, Zap</v>
      </c>
      <c r="AH2014" s="7" t="str">
        <f aca="false">IF(AD2014=AF2014,AA2014,IF(AA2014="Win","Loss",IF(AA2014="Loss","Win","Draw")))</f>
        <v>Loss</v>
      </c>
      <c r="AI2014" s="7" t="s">
        <v>297</v>
      </c>
    </row>
    <row r="2015" customFormat="false" ht="15" hidden="false" customHeight="true" outlineLevel="0" collapsed="false">
      <c r="A2015" s="7" t="s">
        <v>4758</v>
      </c>
      <c r="B2015" s="7" t="n">
        <v>2</v>
      </c>
      <c r="C2015" s="7" t="s">
        <v>2158</v>
      </c>
      <c r="D2015" s="7" t="s">
        <v>2159</v>
      </c>
      <c r="E2015" s="7" t="s">
        <v>2953</v>
      </c>
      <c r="F2015" s="7" t="s">
        <v>2954</v>
      </c>
      <c r="G2015" s="7" t="s">
        <v>2974</v>
      </c>
      <c r="H2015" s="7" t="s">
        <v>163</v>
      </c>
      <c r="I2015" s="7" t="s">
        <v>82</v>
      </c>
      <c r="J2015" s="7" t="s">
        <v>83</v>
      </c>
      <c r="K2015" s="7" t="s">
        <v>202</v>
      </c>
      <c r="L2015" s="7" t="s">
        <v>89</v>
      </c>
      <c r="M2015" s="7" t="s">
        <v>150</v>
      </c>
      <c r="N2015" s="7" t="s">
        <v>126</v>
      </c>
      <c r="O2015" s="7" t="s">
        <v>85</v>
      </c>
      <c r="P2015" s="7" t="s">
        <v>87</v>
      </c>
      <c r="Q2015" s="7" t="s">
        <v>153</v>
      </c>
      <c r="R2015" s="7" t="s">
        <v>202</v>
      </c>
      <c r="S2015" s="7" t="s">
        <v>118</v>
      </c>
      <c r="T2015" s="7" t="s">
        <v>165</v>
      </c>
      <c r="U2015" s="7" t="s">
        <v>97</v>
      </c>
      <c r="V2015" s="7" t="s">
        <v>88</v>
      </c>
      <c r="W2015" s="7" t="s">
        <v>85</v>
      </c>
      <c r="X2015" s="7" t="s">
        <v>89</v>
      </c>
      <c r="Y2015" s="7" t="n">
        <v>0</v>
      </c>
      <c r="Z2015" s="7" t="n">
        <v>1</v>
      </c>
      <c r="AA2015" s="7" t="str">
        <f aca="false">IF(Y2015&gt;Z2015,"Win",IF(Y2015&lt;Z2015,"Loss","Draw"))</f>
        <v>Loss</v>
      </c>
      <c r="AB2015" s="7" t="s">
        <v>99</v>
      </c>
      <c r="AC2015" s="7" t="s">
        <v>99</v>
      </c>
      <c r="AD2015" s="7" t="s">
        <v>2976</v>
      </c>
      <c r="AE2015" s="7" t="s">
        <v>2975</v>
      </c>
      <c r="AF2015" s="7" t="str">
        <f aca="false">IF(AD2015&lt;AE2015,AD2015,AE2015)</f>
        <v>Berserker, Cannon, Hog Rider, Ice Spirit, Lightning, Magic Archer, Ronin, The Log</v>
      </c>
      <c r="AG2015" s="7" t="str">
        <f aca="false">IF(AD2015&lt;AE2015,AE2015,AD2015)</f>
        <v>Electro Spirit, Lightning, Magic Archer, Monk, Royal Hogs, Skeletons, Tesla, The Log</v>
      </c>
      <c r="AH2015" s="7" t="str">
        <f aca="false">IF(AD2015=AF2015,AA2015,IF(AA2015="Win","Loss",IF(AA2015="Loss","Win","Draw")))</f>
        <v>Win</v>
      </c>
      <c r="AI2015" s="7" t="s">
        <v>297</v>
      </c>
    </row>
    <row r="2016" customFormat="false" ht="15" hidden="false" customHeight="true" outlineLevel="0" collapsed="false">
      <c r="A2016" s="7" t="s">
        <v>4758</v>
      </c>
      <c r="B2016" s="7" t="n">
        <v>3</v>
      </c>
      <c r="C2016" s="7" t="s">
        <v>2158</v>
      </c>
      <c r="D2016" s="7" t="s">
        <v>2159</v>
      </c>
      <c r="E2016" s="7" t="s">
        <v>2953</v>
      </c>
      <c r="F2016" s="7" t="s">
        <v>2954</v>
      </c>
      <c r="G2016" s="7" t="s">
        <v>2977</v>
      </c>
      <c r="H2016" s="7" t="s">
        <v>163</v>
      </c>
      <c r="I2016" s="7" t="s">
        <v>127</v>
      </c>
      <c r="J2016" s="7" t="s">
        <v>128</v>
      </c>
      <c r="K2016" s="7" t="s">
        <v>140</v>
      </c>
      <c r="L2016" s="7" t="s">
        <v>95</v>
      </c>
      <c r="M2016" s="7" t="s">
        <v>142</v>
      </c>
      <c r="N2016" s="7" t="s">
        <v>164</v>
      </c>
      <c r="O2016" s="7" t="s">
        <v>143</v>
      </c>
      <c r="P2016" s="7" t="s">
        <v>257</v>
      </c>
      <c r="Q2016" s="7" t="s">
        <v>201</v>
      </c>
      <c r="R2016" s="7" t="s">
        <v>128</v>
      </c>
      <c r="S2016" s="7" t="s">
        <v>233</v>
      </c>
      <c r="T2016" s="7" t="s">
        <v>111</v>
      </c>
      <c r="U2016" s="7" t="s">
        <v>403</v>
      </c>
      <c r="V2016" s="7" t="s">
        <v>234</v>
      </c>
      <c r="W2016" s="7" t="s">
        <v>204</v>
      </c>
      <c r="X2016" s="7" t="s">
        <v>157</v>
      </c>
      <c r="Y2016" s="7" t="n">
        <v>1</v>
      </c>
      <c r="Z2016" s="7" t="n">
        <v>0</v>
      </c>
      <c r="AA2016" s="7" t="str">
        <f aca="false">IF(Y2016&gt;Z2016,"Win",IF(Y2016&lt;Z2016,"Loss","Draw"))</f>
        <v>Win</v>
      </c>
      <c r="AB2016" s="7" t="s">
        <v>99</v>
      </c>
      <c r="AC2016" s="7" t="s">
        <v>99</v>
      </c>
      <c r="AD2016" s="7" t="s">
        <v>2979</v>
      </c>
      <c r="AE2016" s="7" t="s">
        <v>2978</v>
      </c>
      <c r="AF2016" s="7" t="str">
        <f aca="false">IF(AD2016&lt;AE2016,AD2016,AE2016)</f>
        <v>Barbarian Barrel, Battle Ram, Earthquake, Golden Knight, Heal Spirit, Hunter, Ice Golem, Three Musketeers</v>
      </c>
      <c r="AG2016" s="7" t="str">
        <f aca="false">IF(AD2016&lt;AE2016,AE2016,AD2016)</f>
        <v>Bats, Bomb Tower, Fire Spirit, Golden Knight, Miner, Royal Delivery, Spear Goblins, Wall Breakers</v>
      </c>
      <c r="AH2016" s="7" t="str">
        <f aca="false">IF(AD2016=AF2016,AA2016,IF(AA2016="Win","Loss",IF(AA2016="Loss","Win","Draw")))</f>
        <v>Win</v>
      </c>
      <c r="AI2016" s="7" t="s">
        <v>297</v>
      </c>
    </row>
    <row r="2017" customFormat="false" ht="15" hidden="false" customHeight="true" outlineLevel="0" collapsed="false">
      <c r="A2017" s="7" t="s">
        <v>4759</v>
      </c>
      <c r="B2017" s="7" t="n">
        <v>1</v>
      </c>
      <c r="C2017" s="7" t="s">
        <v>2158</v>
      </c>
      <c r="D2017" s="7" t="s">
        <v>2159</v>
      </c>
      <c r="E2017" s="7" t="s">
        <v>2953</v>
      </c>
      <c r="F2017" s="7" t="s">
        <v>2954</v>
      </c>
      <c r="G2017" s="7" t="s">
        <v>2981</v>
      </c>
      <c r="H2017" s="7" t="s">
        <v>163</v>
      </c>
      <c r="I2017" s="7" t="s">
        <v>201</v>
      </c>
      <c r="J2017" s="7" t="s">
        <v>202</v>
      </c>
      <c r="K2017" s="7" t="s">
        <v>203</v>
      </c>
      <c r="L2017" s="7" t="s">
        <v>97</v>
      </c>
      <c r="M2017" s="7" t="s">
        <v>157</v>
      </c>
      <c r="N2017" s="7" t="s">
        <v>126</v>
      </c>
      <c r="O2017" s="7" t="s">
        <v>204</v>
      </c>
      <c r="P2017" s="7" t="s">
        <v>87</v>
      </c>
      <c r="Q2017" s="7" t="s">
        <v>90</v>
      </c>
      <c r="R2017" s="7" t="s">
        <v>194</v>
      </c>
      <c r="S2017" s="7" t="s">
        <v>233</v>
      </c>
      <c r="T2017" s="7" t="s">
        <v>111</v>
      </c>
      <c r="U2017" s="7" t="s">
        <v>97</v>
      </c>
      <c r="V2017" s="7" t="s">
        <v>116</v>
      </c>
      <c r="W2017" s="7" t="s">
        <v>126</v>
      </c>
      <c r="X2017" s="7" t="s">
        <v>95</v>
      </c>
      <c r="Y2017" s="7" t="n">
        <v>0</v>
      </c>
      <c r="Z2017" s="7" t="n">
        <v>1</v>
      </c>
      <c r="AA2017" s="7" t="str">
        <f aca="false">IF(Y2017&gt;Z2017,"Win",IF(Y2017&lt;Z2017,"Loss","Draw"))</f>
        <v>Loss</v>
      </c>
      <c r="AB2017" s="7" t="s">
        <v>99</v>
      </c>
      <c r="AC2017" s="7" t="s">
        <v>99</v>
      </c>
      <c r="AD2017" s="7" t="s">
        <v>2983</v>
      </c>
      <c r="AE2017" s="7" t="s">
        <v>2982</v>
      </c>
      <c r="AF2017" s="7" t="str">
        <f aca="false">IF(AD2017&lt;AE2017,AD2017,AE2017)</f>
        <v>Archer Queen, Barbarian Barrel, Bats, Miner, Mortar, Poison, Ronin, Skeletons</v>
      </c>
      <c r="AG2017" s="7" t="str">
        <f aca="false">IF(AD2017&lt;AE2017,AE2017,AD2017)</f>
        <v>Fire Spirit, Goblin Barrel, Magic Archer, Ronin, Royal Delivery, Skeletons, Tesla, Wall Breakers</v>
      </c>
      <c r="AH2017" s="7" t="str">
        <f aca="false">IF(AD2017=AF2017,AA2017,IF(AA2017="Win","Loss",IF(AA2017="Loss","Win","Draw")))</f>
        <v>Win</v>
      </c>
      <c r="AI2017" s="7" t="s">
        <v>297</v>
      </c>
    </row>
    <row r="2018" customFormat="false" ht="15" hidden="false" customHeight="true" outlineLevel="0" collapsed="false">
      <c r="A2018" s="7" t="s">
        <v>4759</v>
      </c>
      <c r="B2018" s="7" t="n">
        <v>2</v>
      </c>
      <c r="C2018" s="7" t="s">
        <v>2158</v>
      </c>
      <c r="D2018" s="7" t="s">
        <v>2159</v>
      </c>
      <c r="E2018" s="7" t="s">
        <v>2953</v>
      </c>
      <c r="F2018" s="7" t="s">
        <v>2954</v>
      </c>
      <c r="G2018" s="7" t="s">
        <v>2984</v>
      </c>
      <c r="H2018" s="7" t="s">
        <v>163</v>
      </c>
      <c r="I2018" s="7" t="s">
        <v>113</v>
      </c>
      <c r="J2018" s="7" t="s">
        <v>337</v>
      </c>
      <c r="K2018" s="7" t="s">
        <v>91</v>
      </c>
      <c r="L2018" s="7" t="s">
        <v>89</v>
      </c>
      <c r="M2018" s="7" t="s">
        <v>150</v>
      </c>
      <c r="N2018" s="7" t="s">
        <v>119</v>
      </c>
      <c r="O2018" s="7" t="s">
        <v>165</v>
      </c>
      <c r="P2018" s="7" t="s">
        <v>85</v>
      </c>
      <c r="Q2018" s="7" t="s">
        <v>107</v>
      </c>
      <c r="R2018" s="7" t="s">
        <v>108</v>
      </c>
      <c r="S2018" s="7" t="s">
        <v>109</v>
      </c>
      <c r="T2018" s="7" t="s">
        <v>110</v>
      </c>
      <c r="U2018" s="7" t="s">
        <v>112</v>
      </c>
      <c r="V2018" s="7" t="s">
        <v>93</v>
      </c>
      <c r="W2018" s="7" t="s">
        <v>86</v>
      </c>
      <c r="X2018" s="7" t="s">
        <v>88</v>
      </c>
      <c r="Y2018" s="7" t="n">
        <v>0</v>
      </c>
      <c r="Z2018" s="7" t="n">
        <v>1</v>
      </c>
      <c r="AA2018" s="7" t="str">
        <f aca="false">IF(Y2018&gt;Z2018,"Win",IF(Y2018&lt;Z2018,"Loss","Draw"))</f>
        <v>Loss</v>
      </c>
      <c r="AB2018" s="7" t="s">
        <v>99</v>
      </c>
      <c r="AC2018" s="7" t="s">
        <v>99</v>
      </c>
      <c r="AD2018" s="7" t="s">
        <v>2985</v>
      </c>
      <c r="AE2018" s="7" t="s">
        <v>1268</v>
      </c>
      <c r="AF2018" s="7" t="str">
        <f aca="false">IF(AD2018&lt;AE2018,AD2018,AE2018)</f>
        <v>Berserker, Dark Prince, Fireball, Goblin Cage, Lava Hound, Skeleton Dragons, Spirit Empress, Zap</v>
      </c>
      <c r="AG2018" s="7" t="str">
        <f aca="false">IF(AD2018&lt;AE2018,AE2018,AD2018)</f>
        <v>Boss Bandit, Electro Spirit, Furnace, Goblin Hut, Goblins, Hog Rider, Lightning, The Log</v>
      </c>
      <c r="AH2018" s="7" t="str">
        <f aca="false">IF(AD2018=AF2018,AA2018,IF(AA2018="Win","Loss",IF(AA2018="Loss","Win","Draw")))</f>
        <v>Win</v>
      </c>
      <c r="AI2018" s="7" t="s">
        <v>297</v>
      </c>
    </row>
    <row r="2019" customFormat="false" ht="15" hidden="false" customHeight="true" outlineLevel="0" collapsed="false">
      <c r="A2019" s="7" t="s">
        <v>4759</v>
      </c>
      <c r="B2019" s="7" t="n">
        <v>3</v>
      </c>
      <c r="C2019" s="7" t="s">
        <v>2158</v>
      </c>
      <c r="D2019" s="7" t="s">
        <v>2159</v>
      </c>
      <c r="E2019" s="7" t="s">
        <v>2953</v>
      </c>
      <c r="F2019" s="7" t="s">
        <v>2954</v>
      </c>
      <c r="G2019" s="7" t="s">
        <v>2986</v>
      </c>
      <c r="H2019" s="7" t="s">
        <v>163</v>
      </c>
      <c r="I2019" s="7" t="s">
        <v>177</v>
      </c>
      <c r="J2019" s="7" t="s">
        <v>83</v>
      </c>
      <c r="K2019" s="7" t="s">
        <v>257</v>
      </c>
      <c r="L2019" s="7" t="s">
        <v>93</v>
      </c>
      <c r="M2019" s="7" t="s">
        <v>95</v>
      </c>
      <c r="N2019" s="7" t="s">
        <v>143</v>
      </c>
      <c r="O2019" s="7" t="s">
        <v>88</v>
      </c>
      <c r="P2019" s="7" t="s">
        <v>215</v>
      </c>
      <c r="Q2019" s="7" t="s">
        <v>177</v>
      </c>
      <c r="R2019" s="7" t="s">
        <v>83</v>
      </c>
      <c r="S2019" s="7" t="s">
        <v>188</v>
      </c>
      <c r="T2019" s="7" t="s">
        <v>215</v>
      </c>
      <c r="U2019" s="7" t="s">
        <v>173</v>
      </c>
      <c r="V2019" s="7" t="s">
        <v>133</v>
      </c>
      <c r="W2019" s="7" t="s">
        <v>89</v>
      </c>
      <c r="X2019" s="7" t="s">
        <v>164</v>
      </c>
      <c r="Y2019" s="7" t="n">
        <v>2</v>
      </c>
      <c r="Z2019" s="7" t="n">
        <v>0</v>
      </c>
      <c r="AA2019" s="7" t="str">
        <f aca="false">IF(Y2019&gt;Z2019,"Win",IF(Y2019&lt;Z2019,"Loss","Draw"))</f>
        <v>Win</v>
      </c>
      <c r="AB2019" s="7" t="s">
        <v>99</v>
      </c>
      <c r="AC2019" s="7" t="s">
        <v>99</v>
      </c>
      <c r="AD2019" s="7" t="s">
        <v>2988</v>
      </c>
      <c r="AE2019" s="7" t="s">
        <v>2987</v>
      </c>
      <c r="AF2019" s="7" t="str">
        <f aca="false">IF(AD2019&lt;AE2019,AD2019,AE2019)</f>
        <v>Barbarian Barrel, Berserker, Fireball, Fisherman, Heal Spirit, Hunter, Monk, Royal Giant</v>
      </c>
      <c r="AG2019" s="7" t="str">
        <f aca="false">IF(AD2019&lt;AE2019,AE2019,AD2019)</f>
        <v>Earthquake, Fisherman, Monk, Mother Witch, Royal Giant, The Log, Tombstone, Zappies</v>
      </c>
      <c r="AH2019" s="7" t="str">
        <f aca="false">IF(AD2019=AF2019,AA2019,IF(AA2019="Win","Loss",IF(AA2019="Loss","Win","Draw")))</f>
        <v>Win</v>
      </c>
      <c r="AI2019" s="7" t="s">
        <v>297</v>
      </c>
    </row>
    <row r="2020" customFormat="false" ht="15" hidden="false" customHeight="true" outlineLevel="0" collapsed="false">
      <c r="A2020" s="7" t="s">
        <v>4760</v>
      </c>
      <c r="B2020" s="7" t="n">
        <v>1</v>
      </c>
      <c r="C2020" s="7" t="s">
        <v>2158</v>
      </c>
      <c r="D2020" s="7" t="s">
        <v>2159</v>
      </c>
      <c r="E2020" s="7" t="s">
        <v>2953</v>
      </c>
      <c r="F2020" s="7" t="s">
        <v>2954</v>
      </c>
      <c r="G2020" s="7" t="s">
        <v>2990</v>
      </c>
      <c r="H2020" s="7" t="s">
        <v>163</v>
      </c>
      <c r="I2020" s="7" t="s">
        <v>129</v>
      </c>
      <c r="J2020" s="7" t="s">
        <v>202</v>
      </c>
      <c r="K2020" s="7" t="s">
        <v>87</v>
      </c>
      <c r="L2020" s="7" t="s">
        <v>165</v>
      </c>
      <c r="M2020" s="7" t="s">
        <v>85</v>
      </c>
      <c r="N2020" s="7" t="s">
        <v>126</v>
      </c>
      <c r="O2020" s="7" t="s">
        <v>150</v>
      </c>
      <c r="P2020" s="7" t="s">
        <v>95</v>
      </c>
      <c r="Q2020" s="7" t="s">
        <v>92</v>
      </c>
      <c r="R2020" s="7" t="s">
        <v>91</v>
      </c>
      <c r="S2020" s="7" t="s">
        <v>90</v>
      </c>
      <c r="T2020" s="7" t="s">
        <v>97</v>
      </c>
      <c r="U2020" s="7" t="s">
        <v>93</v>
      </c>
      <c r="V2020" s="7" t="s">
        <v>159</v>
      </c>
      <c r="W2020" s="7" t="s">
        <v>94</v>
      </c>
      <c r="X2020" s="7" t="s">
        <v>95</v>
      </c>
      <c r="Y2020" s="7" t="n">
        <v>1</v>
      </c>
      <c r="Z2020" s="7" t="n">
        <v>0</v>
      </c>
      <c r="AA2020" s="7" t="str">
        <f aca="false">IF(Y2020&gt;Z2020,"Win",IF(Y2020&lt;Z2020,"Loss","Draw"))</f>
        <v>Win</v>
      </c>
      <c r="AB2020" s="7" t="s">
        <v>99</v>
      </c>
      <c r="AC2020" s="7" t="s">
        <v>99</v>
      </c>
      <c r="AD2020" s="7" t="s">
        <v>2991</v>
      </c>
      <c r="AE2020" s="7" t="s">
        <v>1036</v>
      </c>
      <c r="AF2020" s="7" t="str">
        <f aca="false">IF(AD2020&lt;AE2020,AD2020,AE2020)</f>
        <v>Barbarian Barrel, Dart Goblin, Fireball, Goblins, Mortar, Rascals, Ronin, Skeleton Barrel</v>
      </c>
      <c r="AG2020" s="7" t="str">
        <f aca="false">IF(AD2020&lt;AE2020,AE2020,AD2020)</f>
        <v>Barbarian Barrel, Electro Spirit, Hog Rider, Lightning, Magic Archer, Mega Knight, Skeletons, Tesla</v>
      </c>
      <c r="AH2020" s="7" t="str">
        <f aca="false">IF(AD2020=AF2020,AA2020,IF(AA2020="Win","Loss",IF(AA2020="Loss","Win","Draw")))</f>
        <v>Loss</v>
      </c>
      <c r="AI2020" s="7" t="s">
        <v>297</v>
      </c>
    </row>
    <row r="2021" customFormat="false" ht="15" hidden="false" customHeight="true" outlineLevel="0" collapsed="false">
      <c r="A2021" s="7" t="s">
        <v>4760</v>
      </c>
      <c r="B2021" s="7" t="n">
        <v>2</v>
      </c>
      <c r="C2021" s="7" t="s">
        <v>2158</v>
      </c>
      <c r="D2021" s="7" t="s">
        <v>2159</v>
      </c>
      <c r="E2021" s="7" t="s">
        <v>2953</v>
      </c>
      <c r="F2021" s="7" t="s">
        <v>2954</v>
      </c>
      <c r="G2021" s="7" t="s">
        <v>2992</v>
      </c>
      <c r="H2021" s="7" t="s">
        <v>163</v>
      </c>
      <c r="I2021" s="7" t="s">
        <v>153</v>
      </c>
      <c r="J2021" s="7" t="s">
        <v>194</v>
      </c>
      <c r="K2021" s="7" t="s">
        <v>82</v>
      </c>
      <c r="L2021" s="7" t="s">
        <v>89</v>
      </c>
      <c r="M2021" s="7" t="s">
        <v>118</v>
      </c>
      <c r="N2021" s="7" t="s">
        <v>164</v>
      </c>
      <c r="O2021" s="7" t="s">
        <v>204</v>
      </c>
      <c r="P2021" s="7" t="s">
        <v>88</v>
      </c>
      <c r="Q2021" s="7" t="s">
        <v>201</v>
      </c>
      <c r="R2021" s="7" t="s">
        <v>202</v>
      </c>
      <c r="S2021" s="7" t="s">
        <v>203</v>
      </c>
      <c r="T2021" s="7" t="s">
        <v>208</v>
      </c>
      <c r="U2021" s="7" t="s">
        <v>157</v>
      </c>
      <c r="V2021" s="7" t="s">
        <v>118</v>
      </c>
      <c r="W2021" s="7" t="s">
        <v>204</v>
      </c>
      <c r="X2021" s="7" t="s">
        <v>87</v>
      </c>
      <c r="Y2021" s="7" t="n">
        <v>1</v>
      </c>
      <c r="Z2021" s="7" t="n">
        <v>0</v>
      </c>
      <c r="AA2021" s="7" t="str">
        <f aca="false">IF(Y2021&gt;Z2021,"Win",IF(Y2021&lt;Z2021,"Loss","Draw"))</f>
        <v>Win</v>
      </c>
      <c r="AB2021" s="7" t="s">
        <v>99</v>
      </c>
      <c r="AC2021" s="7" t="s">
        <v>99</v>
      </c>
      <c r="AD2021" s="7" t="s">
        <v>1040</v>
      </c>
      <c r="AE2021" s="7" t="s">
        <v>721</v>
      </c>
      <c r="AF2021" s="7" t="str">
        <f aca="false">IF(AD2021&lt;AE2021,AD2021,AE2021)</f>
        <v>Archer Queen, Berserker, Cannon, Earthquake, Ice Spirit, Royal Delivery, Royal Hogs, The Log</v>
      </c>
      <c r="AG2021" s="7" t="str">
        <f aca="false">IF(AD2021&lt;AE2021,AE2021,AD2021)</f>
        <v>Fire Spirit, Goblin Barrel, Ice Spirit, Magic Archer, Royal Delivery, Tesla, Valkyrie, Wall Breakers</v>
      </c>
      <c r="AH2021" s="7" t="str">
        <f aca="false">IF(AD2021=AF2021,AA2021,IF(AA2021="Win","Loss",IF(AA2021="Loss","Win","Draw")))</f>
        <v>Win</v>
      </c>
      <c r="AI2021" s="7" t="s">
        <v>297</v>
      </c>
    </row>
    <row r="2022" customFormat="false" ht="15" hidden="false" customHeight="true" outlineLevel="0" collapsed="false">
      <c r="A2022" s="7" t="s">
        <v>4760</v>
      </c>
      <c r="B2022" s="7" t="n">
        <v>3</v>
      </c>
      <c r="C2022" s="7" t="s">
        <v>2158</v>
      </c>
      <c r="D2022" s="7" t="s">
        <v>2159</v>
      </c>
      <c r="E2022" s="7" t="s">
        <v>2953</v>
      </c>
      <c r="F2022" s="7" t="s">
        <v>2954</v>
      </c>
      <c r="G2022" s="7" t="s">
        <v>2993</v>
      </c>
      <c r="H2022" s="7" t="s">
        <v>163</v>
      </c>
      <c r="I2022" s="7" t="s">
        <v>114</v>
      </c>
      <c r="J2022" s="7" t="s">
        <v>241</v>
      </c>
      <c r="K2022" s="7" t="s">
        <v>137</v>
      </c>
      <c r="L2022" s="7" t="s">
        <v>116</v>
      </c>
      <c r="M2022" s="7" t="s">
        <v>157</v>
      </c>
      <c r="N2022" s="7" t="s">
        <v>91</v>
      </c>
      <c r="O2022" s="7" t="s">
        <v>138</v>
      </c>
      <c r="P2022" s="7" t="s">
        <v>119</v>
      </c>
      <c r="Q2022" s="7" t="s">
        <v>109</v>
      </c>
      <c r="R2022" s="7" t="s">
        <v>108</v>
      </c>
      <c r="S2022" s="7" t="s">
        <v>188</v>
      </c>
      <c r="T2022" s="7" t="s">
        <v>111</v>
      </c>
      <c r="U2022" s="7" t="s">
        <v>112</v>
      </c>
      <c r="V2022" s="7" t="s">
        <v>294</v>
      </c>
      <c r="W2022" s="7" t="s">
        <v>96</v>
      </c>
      <c r="X2022" s="7" t="s">
        <v>110</v>
      </c>
      <c r="Y2022" s="7" t="n">
        <v>1</v>
      </c>
      <c r="Z2022" s="7" t="n">
        <v>0</v>
      </c>
      <c r="AA2022" s="7" t="str">
        <f aca="false">IF(Y2022&gt;Z2022,"Win",IF(Y2022&lt;Z2022,"Loss","Draw"))</f>
        <v>Win</v>
      </c>
      <c r="AB2022" s="7" t="s">
        <v>99</v>
      </c>
      <c r="AC2022" s="7" t="s">
        <v>99</v>
      </c>
      <c r="AD2022" s="7" t="s">
        <v>2995</v>
      </c>
      <c r="AE2022" s="7" t="s">
        <v>2994</v>
      </c>
      <c r="AF2022" s="7" t="str">
        <f aca="false">IF(AD2022&lt;AE2022,AD2022,AE2022)</f>
        <v>Dark Prince, Lava Hound, Miner, Minions, Spirit Empress, Tombstone, Vines, Zap</v>
      </c>
      <c r="AG2022" s="7" t="str">
        <f aca="false">IF(AD2022&lt;AE2022,AE2022,AD2022)</f>
        <v>Fire Spirit, Giant Snowball, Goblin Demolisher, Goblin Drill, Goblin Hut, Goblins, Knight, Poison</v>
      </c>
      <c r="AH2022" s="7" t="str">
        <f aca="false">IF(AD2022=AF2022,AA2022,IF(AA2022="Win","Loss",IF(AA2022="Loss","Win","Draw")))</f>
        <v>Loss</v>
      </c>
      <c r="AI2022" s="7" t="s">
        <v>297</v>
      </c>
    </row>
    <row r="2023" customFormat="false" ht="15" hidden="false" customHeight="true" outlineLevel="0" collapsed="false">
      <c r="A2023" s="7" t="s">
        <v>4761</v>
      </c>
      <c r="B2023" s="7" t="n">
        <v>1</v>
      </c>
      <c r="C2023" s="7" t="s">
        <v>2158</v>
      </c>
      <c r="D2023" s="7" t="s">
        <v>2159</v>
      </c>
      <c r="E2023" s="7" t="s">
        <v>2953</v>
      </c>
      <c r="F2023" s="7" t="s">
        <v>2954</v>
      </c>
      <c r="G2023" s="7" t="s">
        <v>2997</v>
      </c>
      <c r="H2023" s="7" t="s">
        <v>163</v>
      </c>
      <c r="I2023" s="7" t="s">
        <v>141</v>
      </c>
      <c r="J2023" s="7" t="s">
        <v>95</v>
      </c>
      <c r="K2023" s="7" t="s">
        <v>107</v>
      </c>
      <c r="L2023" s="7" t="s">
        <v>177</v>
      </c>
      <c r="M2023" s="7" t="s">
        <v>178</v>
      </c>
      <c r="N2023" s="7" t="s">
        <v>93</v>
      </c>
      <c r="O2023" s="7" t="s">
        <v>150</v>
      </c>
      <c r="P2023" s="7" t="s">
        <v>143</v>
      </c>
      <c r="Q2023" s="7" t="s">
        <v>82</v>
      </c>
      <c r="R2023" s="7" t="s">
        <v>91</v>
      </c>
      <c r="S2023" s="7" t="s">
        <v>84</v>
      </c>
      <c r="T2023" s="7" t="s">
        <v>97</v>
      </c>
      <c r="U2023" s="7" t="s">
        <v>85</v>
      </c>
      <c r="V2023" s="7" t="s">
        <v>119</v>
      </c>
      <c r="W2023" s="7" t="s">
        <v>118</v>
      </c>
      <c r="X2023" s="7" t="s">
        <v>89</v>
      </c>
      <c r="Y2023" s="7" t="n">
        <v>0</v>
      </c>
      <c r="Z2023" s="7" t="n">
        <v>1</v>
      </c>
      <c r="AA2023" s="7" t="str">
        <f aca="false">IF(Y2023&gt;Z2023,"Win",IF(Y2023&lt;Z2023,"Loss","Draw"))</f>
        <v>Loss</v>
      </c>
      <c r="AB2023" s="7" t="s">
        <v>99</v>
      </c>
      <c r="AC2023" s="7" t="s">
        <v>99</v>
      </c>
      <c r="AD2023" s="7" t="s">
        <v>180</v>
      </c>
      <c r="AE2023" s="7" t="s">
        <v>2998</v>
      </c>
      <c r="AF2023" s="7" t="str">
        <f aca="false">IF(AD2023&lt;AE2023,AD2023,AE2023)</f>
        <v>Archers, Goblin Hut, Goblins, Ice Spirit, Lightning, Ronin, Royal Hogs, The Log</v>
      </c>
      <c r="AG2023" s="7" t="str">
        <f aca="false">IF(AD2023&lt;AE2023,AE2023,AD2023)</f>
        <v>Barbarian Barrel, Electro Spirit, Fireball, Goblin Cage, Heal Spirit, Lumberjack, Phoenix, Royal Giant</v>
      </c>
      <c r="AH2023" s="7" t="str">
        <f aca="false">IF(AD2023=AF2023,AA2023,IF(AA2023="Win","Loss",IF(AA2023="Loss","Win","Draw")))</f>
        <v>Win</v>
      </c>
      <c r="AI2023" s="7" t="s">
        <v>297</v>
      </c>
    </row>
    <row r="2024" customFormat="false" ht="15" hidden="false" customHeight="true" outlineLevel="0" collapsed="false">
      <c r="A2024" s="7" t="s">
        <v>4761</v>
      </c>
      <c r="B2024" s="7" t="n">
        <v>2</v>
      </c>
      <c r="C2024" s="7" t="s">
        <v>2158</v>
      </c>
      <c r="D2024" s="7" t="s">
        <v>2159</v>
      </c>
      <c r="E2024" s="7" t="s">
        <v>2953</v>
      </c>
      <c r="F2024" s="7" t="s">
        <v>2954</v>
      </c>
      <c r="G2024" s="7" t="s">
        <v>2999</v>
      </c>
      <c r="H2024" s="7" t="s">
        <v>163</v>
      </c>
      <c r="I2024" s="7" t="s">
        <v>201</v>
      </c>
      <c r="J2024" s="7" t="s">
        <v>202</v>
      </c>
      <c r="K2024" s="7" t="s">
        <v>123</v>
      </c>
      <c r="L2024" s="7" t="s">
        <v>234</v>
      </c>
      <c r="M2024" s="7" t="s">
        <v>111</v>
      </c>
      <c r="N2024" s="7" t="s">
        <v>89</v>
      </c>
      <c r="O2024" s="7" t="s">
        <v>126</v>
      </c>
      <c r="P2024" s="7" t="s">
        <v>187</v>
      </c>
      <c r="Q2024" s="7" t="s">
        <v>201</v>
      </c>
      <c r="R2024" s="7" t="s">
        <v>202</v>
      </c>
      <c r="S2024" s="7" t="s">
        <v>233</v>
      </c>
      <c r="T2024" s="7" t="s">
        <v>111</v>
      </c>
      <c r="U2024" s="7" t="s">
        <v>88</v>
      </c>
      <c r="V2024" s="7" t="s">
        <v>157</v>
      </c>
      <c r="W2024" s="7" t="s">
        <v>234</v>
      </c>
      <c r="X2024" s="7" t="s">
        <v>204</v>
      </c>
      <c r="Y2024" s="7" t="n">
        <v>0</v>
      </c>
      <c r="Z2024" s="7" t="n">
        <v>1</v>
      </c>
      <c r="AA2024" s="7" t="str">
        <f aca="false">IF(Y2024&gt;Z2024,"Win",IF(Y2024&lt;Z2024,"Loss","Draw"))</f>
        <v>Loss</v>
      </c>
      <c r="AB2024" s="7" t="s">
        <v>99</v>
      </c>
      <c r="AC2024" s="7" t="s">
        <v>99</v>
      </c>
      <c r="AD2024" s="7" t="s">
        <v>3000</v>
      </c>
      <c r="AE2024" s="7" t="s">
        <v>380</v>
      </c>
      <c r="AF2024" s="7" t="str">
        <f aca="false">IF(AD2024&lt;AE2024,AD2024,AE2024)</f>
        <v>Bats, Berserker, Bomb Tower, Fire Spirit, Magic Archer, Miner, Royal Delivery, Wall Breakers</v>
      </c>
      <c r="AG2024" s="7" t="str">
        <f aca="false">IF(AD2024&lt;AE2024,AE2024,AD2024)</f>
        <v>Bomb Tower, Goblinstein, Magic Archer, Miner, Skeletons, The Log, Tornado, Wall Breakers</v>
      </c>
      <c r="AH2024" s="7" t="str">
        <f aca="false">IF(AD2024=AF2024,AA2024,IF(AA2024="Win","Loss",IF(AA2024="Loss","Win","Draw")))</f>
        <v>Win</v>
      </c>
      <c r="AI2024" s="7" t="s">
        <v>297</v>
      </c>
    </row>
    <row r="2025" customFormat="false" ht="15" hidden="false" customHeight="true" outlineLevel="0" collapsed="false">
      <c r="A2025" s="7" t="s">
        <v>4761</v>
      </c>
      <c r="B2025" s="7" t="n">
        <v>3</v>
      </c>
      <c r="C2025" s="7" t="s">
        <v>2158</v>
      </c>
      <c r="D2025" s="7" t="s">
        <v>2159</v>
      </c>
      <c r="E2025" s="7" t="s">
        <v>2953</v>
      </c>
      <c r="F2025" s="7" t="s">
        <v>2954</v>
      </c>
      <c r="G2025" s="7" t="s">
        <v>3001</v>
      </c>
      <c r="H2025" s="7" t="s">
        <v>163</v>
      </c>
      <c r="I2025" s="7" t="s">
        <v>127</v>
      </c>
      <c r="J2025" s="7" t="s">
        <v>219</v>
      </c>
      <c r="K2025" s="7" t="s">
        <v>124</v>
      </c>
      <c r="L2025" s="7" t="s">
        <v>117</v>
      </c>
      <c r="M2025" s="7" t="s">
        <v>294</v>
      </c>
      <c r="N2025" s="7" t="s">
        <v>133</v>
      </c>
      <c r="O2025" s="7" t="s">
        <v>173</v>
      </c>
      <c r="P2025" s="7" t="s">
        <v>109</v>
      </c>
      <c r="Q2025" s="7" t="s">
        <v>92</v>
      </c>
      <c r="R2025" s="7" t="s">
        <v>108</v>
      </c>
      <c r="S2025" s="7" t="s">
        <v>90</v>
      </c>
      <c r="T2025" s="7" t="s">
        <v>93</v>
      </c>
      <c r="U2025" s="7" t="s">
        <v>96</v>
      </c>
      <c r="V2025" s="7" t="s">
        <v>94</v>
      </c>
      <c r="W2025" s="7" t="s">
        <v>95</v>
      </c>
      <c r="X2025" s="7" t="s">
        <v>125</v>
      </c>
      <c r="Y2025" s="7" t="n">
        <v>0</v>
      </c>
      <c r="Z2025" s="7" t="n">
        <v>1</v>
      </c>
      <c r="AA2025" s="7" t="str">
        <f aca="false">IF(Y2025&gt;Z2025,"Win",IF(Y2025&lt;Z2025,"Loss","Draw"))</f>
        <v>Loss</v>
      </c>
      <c r="AB2025" s="7" t="s">
        <v>99</v>
      </c>
      <c r="AC2025" s="7" t="s">
        <v>99</v>
      </c>
      <c r="AD2025" s="7" t="s">
        <v>3003</v>
      </c>
      <c r="AE2025" s="7" t="s">
        <v>3002</v>
      </c>
      <c r="AF2025" s="7" t="str">
        <f aca="false">IF(AD2025&lt;AE2025,AD2025,AE2025)</f>
        <v>Barbarian Barrel, Cannon Cart, Dark Prince, Fireball, Minions, Mortar, Rascals, Skeleton Barrel</v>
      </c>
      <c r="AG2025" s="7" t="str">
        <f aca="false">IF(AD2025&lt;AE2025,AE2025,AD2025)</f>
        <v>Battle Ram, Giant Skeleton, Mother Witch, Royal Ghost, Vines, Wizard, Zap, Zappies</v>
      </c>
      <c r="AH2025" s="7" t="str">
        <f aca="false">IF(AD2025=AF2025,AA2025,IF(AA2025="Win","Loss",IF(AA2025="Loss","Win","Draw")))</f>
        <v>Win</v>
      </c>
      <c r="AI2025" s="7" t="s">
        <v>297</v>
      </c>
    </row>
    <row r="2026" customFormat="false" ht="15" hidden="false" customHeight="true" outlineLevel="0" collapsed="false">
      <c r="A2026" s="5" t="s">
        <v>4762</v>
      </c>
      <c r="B2026" s="5" t="n">
        <v>1</v>
      </c>
      <c r="C2026" s="5" t="s">
        <v>2158</v>
      </c>
      <c r="D2026" s="5" t="s">
        <v>2159</v>
      </c>
      <c r="E2026" s="5" t="s">
        <v>4066</v>
      </c>
      <c r="F2026" s="5" t="s">
        <v>4067</v>
      </c>
      <c r="G2026" s="5" t="s">
        <v>4763</v>
      </c>
      <c r="H2026" s="5" t="s">
        <v>163</v>
      </c>
      <c r="I2026" s="5" t="s">
        <v>141</v>
      </c>
      <c r="J2026" s="5" t="s">
        <v>95</v>
      </c>
      <c r="K2026" s="5" t="s">
        <v>107</v>
      </c>
      <c r="L2026" s="5" t="s">
        <v>177</v>
      </c>
      <c r="M2026" s="5" t="s">
        <v>178</v>
      </c>
      <c r="N2026" s="5" t="s">
        <v>93</v>
      </c>
      <c r="O2026" s="5" t="s">
        <v>150</v>
      </c>
      <c r="P2026" s="5" t="s">
        <v>143</v>
      </c>
      <c r="Q2026" s="5" t="s">
        <v>82</v>
      </c>
      <c r="R2026" s="5" t="s">
        <v>151</v>
      </c>
      <c r="S2026" s="5" t="s">
        <v>152</v>
      </c>
      <c r="T2026" s="5" t="s">
        <v>85</v>
      </c>
      <c r="U2026" s="5" t="s">
        <v>126</v>
      </c>
      <c r="V2026" s="5" t="s">
        <v>150</v>
      </c>
      <c r="W2026" s="5" t="s">
        <v>89</v>
      </c>
      <c r="X2026" s="5" t="s">
        <v>153</v>
      </c>
      <c r="Y2026" s="5" t="n">
        <v>0</v>
      </c>
      <c r="Z2026" s="5" t="n">
        <v>1</v>
      </c>
      <c r="AA2026" s="5" t="str">
        <f aca="false">IF(Y2026&gt;Z2026,"Win",IF(Y2026&lt;Z2026,"Loss","Draw"))</f>
        <v>Loss</v>
      </c>
      <c r="AB2026" s="5" t="s">
        <v>98</v>
      </c>
      <c r="AC2026" s="5" t="s">
        <v>99</v>
      </c>
      <c r="AD2026" s="5" t="s">
        <v>180</v>
      </c>
      <c r="AE2026" s="5" t="s">
        <v>155</v>
      </c>
      <c r="AF2026" s="5" t="str">
        <f aca="false">IF(AD2026&lt;AE2026,AD2026,AE2026)</f>
        <v>Baby Dragon, Cannon, Electro Spirit, Lightning, Mighty Miner, Royal Hogs, Skeletons, The Log</v>
      </c>
      <c r="AG2026" s="5" t="str">
        <f aca="false">IF(AD2026&lt;AE2026,AE2026,AD2026)</f>
        <v>Barbarian Barrel, Electro Spirit, Fireball, Goblin Cage, Heal Spirit, Lumberjack, Phoenix, Royal Giant</v>
      </c>
      <c r="AH2026" s="5" t="str">
        <f aca="false">IF(AD2026=AF2026,AA2026,IF(AA2026="Win","Loss",IF(AA2026="Loss","Win","Draw")))</f>
        <v>Win</v>
      </c>
      <c r="AI2026" s="5" t="s">
        <v>297</v>
      </c>
    </row>
    <row r="2027" customFormat="false" ht="15" hidden="false" customHeight="true" outlineLevel="0" collapsed="false">
      <c r="A2027" s="5" t="s">
        <v>4762</v>
      </c>
      <c r="B2027" s="5" t="n">
        <v>2</v>
      </c>
      <c r="C2027" s="5" t="s">
        <v>2158</v>
      </c>
      <c r="D2027" s="5" t="s">
        <v>2159</v>
      </c>
      <c r="E2027" s="5" t="s">
        <v>4066</v>
      </c>
      <c r="F2027" s="5" t="s">
        <v>4067</v>
      </c>
      <c r="G2027" s="5" t="s">
        <v>4764</v>
      </c>
      <c r="H2027" s="5" t="s">
        <v>163</v>
      </c>
      <c r="I2027" s="5" t="s">
        <v>201</v>
      </c>
      <c r="J2027" s="5" t="s">
        <v>202</v>
      </c>
      <c r="K2027" s="5" t="s">
        <v>203</v>
      </c>
      <c r="L2027" s="5" t="s">
        <v>157</v>
      </c>
      <c r="M2027" s="5" t="s">
        <v>97</v>
      </c>
      <c r="N2027" s="5" t="s">
        <v>234</v>
      </c>
      <c r="O2027" s="5" t="s">
        <v>118</v>
      </c>
      <c r="P2027" s="5" t="s">
        <v>204</v>
      </c>
      <c r="Q2027" s="5" t="s">
        <v>201</v>
      </c>
      <c r="R2027" s="5" t="s">
        <v>202</v>
      </c>
      <c r="S2027" s="5" t="s">
        <v>203</v>
      </c>
      <c r="T2027" s="5" t="s">
        <v>97</v>
      </c>
      <c r="U2027" s="5" t="s">
        <v>157</v>
      </c>
      <c r="V2027" s="5" t="s">
        <v>118</v>
      </c>
      <c r="W2027" s="5" t="s">
        <v>204</v>
      </c>
      <c r="X2027" s="5" t="s">
        <v>87</v>
      </c>
      <c r="Y2027" s="5" t="n">
        <v>1</v>
      </c>
      <c r="Z2027" s="5" t="n">
        <v>0</v>
      </c>
      <c r="AA2027" s="5" t="str">
        <f aca="false">IF(Y2027&gt;Z2027,"Win",IF(Y2027&lt;Z2027,"Loss","Draw"))</f>
        <v>Win</v>
      </c>
      <c r="AB2027" s="5" t="s">
        <v>98</v>
      </c>
      <c r="AC2027" s="5" t="s">
        <v>99</v>
      </c>
      <c r="AD2027" s="5" t="s">
        <v>543</v>
      </c>
      <c r="AE2027" s="5" t="s">
        <v>1001</v>
      </c>
      <c r="AF2027" s="5" t="str">
        <f aca="false">IF(AD2027&lt;AE2027,AD2027,AE2027)</f>
        <v>Bomb Tower, Fire Spirit, Goblin Barrel, Ice Spirit, Magic Archer, Ronin, Royal Delivery, Wall Breakers</v>
      </c>
      <c r="AG2027" s="5" t="str">
        <f aca="false">IF(AD2027&lt;AE2027,AE2027,AD2027)</f>
        <v>Fire Spirit, Goblin Barrel, Ice Spirit, Magic Archer, Ronin, Royal Delivery, Tesla, Wall Breakers</v>
      </c>
      <c r="AH2027" s="5" t="str">
        <f aca="false">IF(AD2027=AF2027,AA2027,IF(AA2027="Win","Loss",IF(AA2027="Loss","Win","Draw")))</f>
        <v>Win</v>
      </c>
      <c r="AI2027" s="5" t="s">
        <v>297</v>
      </c>
    </row>
    <row r="2028" customFormat="false" ht="15" hidden="false" customHeight="true" outlineLevel="0" collapsed="false">
      <c r="A2028" s="5" t="s">
        <v>4762</v>
      </c>
      <c r="B2028" s="5" t="n">
        <v>3</v>
      </c>
      <c r="C2028" s="5" t="s">
        <v>2158</v>
      </c>
      <c r="D2028" s="5" t="s">
        <v>2159</v>
      </c>
      <c r="E2028" s="5" t="s">
        <v>4066</v>
      </c>
      <c r="F2028" s="5" t="s">
        <v>4067</v>
      </c>
      <c r="G2028" s="5" t="s">
        <v>4765</v>
      </c>
      <c r="H2028" s="5" t="s">
        <v>163</v>
      </c>
      <c r="I2028" s="5" t="s">
        <v>185</v>
      </c>
      <c r="J2028" s="5" t="s">
        <v>186</v>
      </c>
      <c r="K2028" s="5" t="s">
        <v>114</v>
      </c>
      <c r="L2028" s="5" t="s">
        <v>117</v>
      </c>
      <c r="M2028" s="5" t="s">
        <v>111</v>
      </c>
      <c r="N2028" s="5" t="s">
        <v>188</v>
      </c>
      <c r="O2028" s="5" t="s">
        <v>86</v>
      </c>
      <c r="P2028" s="5" t="s">
        <v>187</v>
      </c>
      <c r="Q2028" s="5" t="s">
        <v>84</v>
      </c>
      <c r="R2028" s="5" t="s">
        <v>108</v>
      </c>
      <c r="S2028" s="5" t="s">
        <v>114</v>
      </c>
      <c r="T2028" s="5" t="s">
        <v>137</v>
      </c>
      <c r="U2028" s="5" t="s">
        <v>138</v>
      </c>
      <c r="V2028" s="5" t="s">
        <v>88</v>
      </c>
      <c r="W2028" s="5" t="s">
        <v>116</v>
      </c>
      <c r="X2028" s="5" t="s">
        <v>119</v>
      </c>
      <c r="Y2028" s="5" t="n">
        <v>0</v>
      </c>
      <c r="Z2028" s="5" t="n">
        <v>1</v>
      </c>
      <c r="AA2028" s="5" t="str">
        <f aca="false">IF(Y2028&gt;Z2028,"Win",IF(Y2028&lt;Z2028,"Loss","Draw"))</f>
        <v>Loss</v>
      </c>
      <c r="AB2028" s="5" t="s">
        <v>98</v>
      </c>
      <c r="AC2028" s="5" t="s">
        <v>99</v>
      </c>
      <c r="AD2028" s="5" t="s">
        <v>4766</v>
      </c>
      <c r="AE2028" s="5" t="s">
        <v>205</v>
      </c>
      <c r="AF2028" s="5" t="str">
        <f aca="false">IF(AD2028&lt;AE2028,AD2028,AE2028)</f>
        <v>Archers, Berserker, Dark Prince, Giant Snowball, Goblin Demolisher, Goblin Drill, Goblin Hut, Poison</v>
      </c>
      <c r="AG2028" s="5" t="str">
        <f aca="false">IF(AD2028&lt;AE2028,AE2028,AD2028)</f>
        <v>Balloon, Executioner, Giant Skeleton, Giant Snowball, Miner, Skeleton Dragons, Tombstone, Tornado</v>
      </c>
      <c r="AH2028" s="5" t="str">
        <f aca="false">IF(AD2028=AF2028,AA2028,IF(AA2028="Win","Loss",IF(AA2028="Loss","Win","Draw")))</f>
        <v>Win</v>
      </c>
      <c r="AI2028" s="5" t="s">
        <v>297</v>
      </c>
    </row>
    <row r="2029" customFormat="false" ht="15" hidden="false" customHeight="true" outlineLevel="0" collapsed="false">
      <c r="A2029" s="7" t="s">
        <v>4767</v>
      </c>
      <c r="B2029" s="7" t="n">
        <v>1</v>
      </c>
      <c r="C2029" s="7" t="s">
        <v>2158</v>
      </c>
      <c r="D2029" s="7" t="s">
        <v>2159</v>
      </c>
      <c r="E2029" s="7" t="s">
        <v>4066</v>
      </c>
      <c r="F2029" s="7" t="s">
        <v>4067</v>
      </c>
      <c r="G2029" s="7" t="s">
        <v>4768</v>
      </c>
      <c r="H2029" s="7" t="s">
        <v>163</v>
      </c>
      <c r="I2029" s="7" t="s">
        <v>113</v>
      </c>
      <c r="J2029" s="7" t="s">
        <v>95</v>
      </c>
      <c r="K2029" s="7" t="s">
        <v>87</v>
      </c>
      <c r="L2029" s="7" t="s">
        <v>116</v>
      </c>
      <c r="M2029" s="7" t="s">
        <v>126</v>
      </c>
      <c r="N2029" s="7" t="s">
        <v>118</v>
      </c>
      <c r="O2029" s="7" t="s">
        <v>241</v>
      </c>
      <c r="P2029" s="7" t="s">
        <v>115</v>
      </c>
      <c r="Q2029" s="7" t="s">
        <v>201</v>
      </c>
      <c r="R2029" s="7" t="s">
        <v>202</v>
      </c>
      <c r="S2029" s="7" t="s">
        <v>123</v>
      </c>
      <c r="T2029" s="7" t="s">
        <v>111</v>
      </c>
      <c r="U2029" s="7" t="s">
        <v>88</v>
      </c>
      <c r="V2029" s="7" t="s">
        <v>187</v>
      </c>
      <c r="W2029" s="7" t="s">
        <v>95</v>
      </c>
      <c r="X2029" s="7" t="s">
        <v>234</v>
      </c>
      <c r="Y2029" s="7" t="n">
        <v>1</v>
      </c>
      <c r="Z2029" s="7" t="n">
        <v>0</v>
      </c>
      <c r="AA2029" s="7" t="str">
        <f aca="false">IF(Y2029&gt;Z2029,"Win",IF(Y2029&lt;Z2029,"Loss","Draw"))</f>
        <v>Win</v>
      </c>
      <c r="AB2029" s="7" t="s">
        <v>99</v>
      </c>
      <c r="AC2029" s="7" t="s">
        <v>99</v>
      </c>
      <c r="AD2029" s="7" t="s">
        <v>776</v>
      </c>
      <c r="AE2029" s="7" t="s">
        <v>295</v>
      </c>
      <c r="AF2029" s="7" t="str">
        <f aca="false">IF(AD2029&lt;AE2029,AD2029,AE2029)</f>
        <v>Barbarian Barrel, Berserker, Bomb Tower, Goblinstein, Magic Archer, Miner, Tornado, Wall Breakers</v>
      </c>
      <c r="AG2029" s="7" t="str">
        <f aca="false">IF(AD2029&lt;AE2029,AE2029,AD2029)</f>
        <v>Barbarian Barrel, Furnace, Graveyard, Ice Spirit, Knight, Poison, Skeletons, Tesla</v>
      </c>
      <c r="AH2029" s="7" t="str">
        <f aca="false">IF(AD2029=AF2029,AA2029,IF(AA2029="Win","Loss",IF(AA2029="Loss","Win","Draw")))</f>
        <v>Loss</v>
      </c>
      <c r="AI2029" s="7" t="s">
        <v>297</v>
      </c>
    </row>
    <row r="2030" customFormat="false" ht="15" hidden="false" customHeight="true" outlineLevel="0" collapsed="false">
      <c r="A2030" s="7" t="s">
        <v>4767</v>
      </c>
      <c r="B2030" s="7" t="n">
        <v>2</v>
      </c>
      <c r="C2030" s="7" t="s">
        <v>2158</v>
      </c>
      <c r="D2030" s="7" t="s">
        <v>2159</v>
      </c>
      <c r="E2030" s="7" t="s">
        <v>4066</v>
      </c>
      <c r="F2030" s="7" t="s">
        <v>4067</v>
      </c>
      <c r="G2030" s="7" t="s">
        <v>4769</v>
      </c>
      <c r="H2030" s="7" t="s">
        <v>163</v>
      </c>
      <c r="I2030" s="7" t="s">
        <v>152</v>
      </c>
      <c r="J2030" s="7" t="s">
        <v>151</v>
      </c>
      <c r="K2030" s="7" t="s">
        <v>82</v>
      </c>
      <c r="L2030" s="7" t="s">
        <v>150</v>
      </c>
      <c r="M2030" s="7" t="s">
        <v>153</v>
      </c>
      <c r="N2030" s="7" t="s">
        <v>85</v>
      </c>
      <c r="O2030" s="7" t="s">
        <v>89</v>
      </c>
      <c r="P2030" s="7" t="s">
        <v>88</v>
      </c>
      <c r="Q2030" s="7" t="s">
        <v>177</v>
      </c>
      <c r="R2030" s="7" t="s">
        <v>83</v>
      </c>
      <c r="S2030" s="7" t="s">
        <v>219</v>
      </c>
      <c r="T2030" s="7" t="s">
        <v>215</v>
      </c>
      <c r="U2030" s="7" t="s">
        <v>93</v>
      </c>
      <c r="V2030" s="7" t="s">
        <v>193</v>
      </c>
      <c r="W2030" s="7" t="s">
        <v>150</v>
      </c>
      <c r="X2030" s="7" t="s">
        <v>89</v>
      </c>
      <c r="Y2030" s="7" t="n">
        <v>1</v>
      </c>
      <c r="Z2030" s="7" t="n">
        <v>0</v>
      </c>
      <c r="AA2030" s="7" t="str">
        <f aca="false">IF(Y2030&gt;Z2030,"Win",IF(Y2030&lt;Z2030,"Loss","Draw"))</f>
        <v>Win</v>
      </c>
      <c r="AB2030" s="7" t="s">
        <v>99</v>
      </c>
      <c r="AC2030" s="7" t="s">
        <v>99</v>
      </c>
      <c r="AD2030" s="7" t="s">
        <v>858</v>
      </c>
      <c r="AE2030" s="7" t="s">
        <v>2368</v>
      </c>
      <c r="AF2030" s="7" t="str">
        <f aca="false">IF(AD2030&lt;AE2030,AD2030,AE2030)</f>
        <v>Baby Dragon, Berserker, Cannon, Electro Spirit, Lightning, Mighty Miner, Royal Hogs, The Log</v>
      </c>
      <c r="AG2030" s="7" t="str">
        <f aca="false">IF(AD2030&lt;AE2030,AE2030,AD2030)</f>
        <v>Electro Spirit, Fireball, Fisherman, Guards, Monk, Royal Giant, The Log, Wizard</v>
      </c>
      <c r="AH2030" s="7" t="str">
        <f aca="false">IF(AD2030=AF2030,AA2030,IF(AA2030="Win","Loss",IF(AA2030="Loss","Win","Draw")))</f>
        <v>Win</v>
      </c>
      <c r="AI2030" s="7" t="s">
        <v>297</v>
      </c>
    </row>
    <row r="2031" customFormat="false" ht="15" hidden="false" customHeight="true" outlineLevel="0" collapsed="false">
      <c r="A2031" s="7" t="s">
        <v>4767</v>
      </c>
      <c r="B2031" s="7" t="n">
        <v>3</v>
      </c>
      <c r="C2031" s="7" t="s">
        <v>2158</v>
      </c>
      <c r="D2031" s="7" t="s">
        <v>2159</v>
      </c>
      <c r="E2031" s="7" t="s">
        <v>4066</v>
      </c>
      <c r="F2031" s="7" t="s">
        <v>4067</v>
      </c>
      <c r="G2031" s="7" t="s">
        <v>4770</v>
      </c>
      <c r="H2031" s="7" t="s">
        <v>163</v>
      </c>
      <c r="I2031" s="7" t="s">
        <v>90</v>
      </c>
      <c r="J2031" s="7" t="s">
        <v>158</v>
      </c>
      <c r="K2031" s="7" t="s">
        <v>92</v>
      </c>
      <c r="L2031" s="7" t="s">
        <v>93</v>
      </c>
      <c r="M2031" s="7" t="s">
        <v>91</v>
      </c>
      <c r="N2031" s="7" t="s">
        <v>159</v>
      </c>
      <c r="O2031" s="7" t="s">
        <v>96</v>
      </c>
      <c r="P2031" s="7" t="s">
        <v>94</v>
      </c>
      <c r="Q2031" s="7" t="s">
        <v>84</v>
      </c>
      <c r="R2031" s="7" t="s">
        <v>91</v>
      </c>
      <c r="S2031" s="7" t="s">
        <v>114</v>
      </c>
      <c r="T2031" s="7" t="s">
        <v>115</v>
      </c>
      <c r="U2031" s="7" t="s">
        <v>138</v>
      </c>
      <c r="V2031" s="7" t="s">
        <v>97</v>
      </c>
      <c r="W2031" s="7" t="s">
        <v>116</v>
      </c>
      <c r="X2031" s="7" t="s">
        <v>119</v>
      </c>
      <c r="Y2031" s="7" t="n">
        <v>1</v>
      </c>
      <c r="Z2031" s="7" t="n">
        <v>0</v>
      </c>
      <c r="AA2031" s="7" t="str">
        <f aca="false">IF(Y2031&gt;Z2031,"Win",IF(Y2031&lt;Z2031,"Loss","Draw"))</f>
        <v>Win</v>
      </c>
      <c r="AB2031" s="7" t="s">
        <v>99</v>
      </c>
      <c r="AC2031" s="7" t="s">
        <v>99</v>
      </c>
      <c r="AD2031" s="7" t="s">
        <v>4771</v>
      </c>
      <c r="AE2031" s="7" t="s">
        <v>1527</v>
      </c>
      <c r="AF2031" s="7" t="str">
        <f aca="false">IF(AD2031&lt;AE2031,AD2031,AE2031)</f>
        <v>Archers, Giant Snowball, Goblin Demolisher, Goblin Hut, Goblins, Graveyard, Poison, Ronin</v>
      </c>
      <c r="AG2031" s="7" t="str">
        <f aca="false">IF(AD2031&lt;AE2031,AE2031,AD2031)</f>
        <v>Bowler, Dart Goblin, Fireball, Goblins, Minions, Mortar, Rascals, Skeleton Barrel</v>
      </c>
      <c r="AH2031" s="7" t="str">
        <f aca="false">IF(AD2031=AF2031,AA2031,IF(AA2031="Win","Loss",IF(AA2031="Loss","Win","Draw")))</f>
        <v>Loss</v>
      </c>
      <c r="AI2031" s="7" t="s">
        <v>297</v>
      </c>
    </row>
    <row r="2032" customFormat="false" ht="15" hidden="false" customHeight="true" outlineLevel="0" collapsed="false">
      <c r="A2032" s="7" t="s">
        <v>4772</v>
      </c>
      <c r="B2032" s="7" t="n">
        <v>1</v>
      </c>
      <c r="C2032" s="7" t="s">
        <v>2158</v>
      </c>
      <c r="D2032" s="7" t="s">
        <v>2159</v>
      </c>
      <c r="E2032" s="7" t="s">
        <v>4066</v>
      </c>
      <c r="F2032" s="7" t="s">
        <v>4067</v>
      </c>
      <c r="G2032" s="7" t="s">
        <v>4773</v>
      </c>
      <c r="H2032" s="7" t="s">
        <v>163</v>
      </c>
      <c r="I2032" s="7" t="s">
        <v>82</v>
      </c>
      <c r="J2032" s="7" t="s">
        <v>83</v>
      </c>
      <c r="K2032" s="7" t="s">
        <v>84</v>
      </c>
      <c r="L2032" s="7" t="s">
        <v>119</v>
      </c>
      <c r="M2032" s="7" t="s">
        <v>86</v>
      </c>
      <c r="N2032" s="7" t="s">
        <v>150</v>
      </c>
      <c r="O2032" s="7" t="s">
        <v>95</v>
      </c>
      <c r="P2032" s="7" t="s">
        <v>93</v>
      </c>
      <c r="Q2032" s="7" t="s">
        <v>208</v>
      </c>
      <c r="R2032" s="7" t="s">
        <v>188</v>
      </c>
      <c r="S2032" s="7" t="s">
        <v>109</v>
      </c>
      <c r="T2032" s="7" t="s">
        <v>110</v>
      </c>
      <c r="U2032" s="7" t="s">
        <v>112</v>
      </c>
      <c r="V2032" s="7" t="s">
        <v>88</v>
      </c>
      <c r="W2032" s="7" t="s">
        <v>93</v>
      </c>
      <c r="X2032" s="7" t="s">
        <v>86</v>
      </c>
      <c r="Y2032" s="7" t="n">
        <v>0</v>
      </c>
      <c r="Z2032" s="7" t="n">
        <v>1</v>
      </c>
      <c r="AA2032" s="7" t="str">
        <f aca="false">IF(Y2032&gt;Z2032,"Win",IF(Y2032&lt;Z2032,"Loss","Draw"))</f>
        <v>Loss</v>
      </c>
      <c r="AB2032" s="7" t="s">
        <v>99</v>
      </c>
      <c r="AC2032" s="7" t="s">
        <v>99</v>
      </c>
      <c r="AD2032" s="7" t="s">
        <v>154</v>
      </c>
      <c r="AE2032" s="7" t="s">
        <v>368</v>
      </c>
      <c r="AF2032" s="7" t="str">
        <f aca="false">IF(AD2032&lt;AE2032,AD2032,AE2032)</f>
        <v>Archers, Barbarian Barrel, Electro Spirit, Fireball, Goblin Hut, Monk, Royal Hogs, Skeleton Dragons</v>
      </c>
      <c r="AG2032" s="7" t="str">
        <f aca="false">IF(AD2032&lt;AE2032,AE2032,AD2032)</f>
        <v>Berserker, Fireball, Lava Hound, Skeleton Dragons, Spirit Empress, Tombstone, Valkyrie, Zap</v>
      </c>
      <c r="AH2032" s="7" t="str">
        <f aca="false">IF(AD2032=AF2032,AA2032,IF(AA2032="Win","Loss",IF(AA2032="Loss","Win","Draw")))</f>
        <v>Loss</v>
      </c>
      <c r="AI2032" s="7" t="s">
        <v>297</v>
      </c>
    </row>
    <row r="2033" customFormat="false" ht="15" hidden="false" customHeight="true" outlineLevel="0" collapsed="false">
      <c r="A2033" s="7" t="s">
        <v>4772</v>
      </c>
      <c r="B2033" s="7" t="n">
        <v>2</v>
      </c>
      <c r="C2033" s="7" t="s">
        <v>2158</v>
      </c>
      <c r="D2033" s="7" t="s">
        <v>2159</v>
      </c>
      <c r="E2033" s="7" t="s">
        <v>4066</v>
      </c>
      <c r="F2033" s="7" t="s">
        <v>4067</v>
      </c>
      <c r="G2033" s="7" t="s">
        <v>4774</v>
      </c>
      <c r="H2033" s="7" t="s">
        <v>163</v>
      </c>
      <c r="I2033" s="7" t="s">
        <v>124</v>
      </c>
      <c r="J2033" s="7" t="s">
        <v>219</v>
      </c>
      <c r="K2033" s="7" t="s">
        <v>127</v>
      </c>
      <c r="L2033" s="7" t="s">
        <v>173</v>
      </c>
      <c r="M2033" s="7" t="s">
        <v>117</v>
      </c>
      <c r="N2033" s="7" t="s">
        <v>294</v>
      </c>
      <c r="O2033" s="7" t="s">
        <v>130</v>
      </c>
      <c r="P2033" s="7" t="s">
        <v>133</v>
      </c>
      <c r="Q2033" s="7" t="s">
        <v>82</v>
      </c>
      <c r="R2033" s="7" t="s">
        <v>83</v>
      </c>
      <c r="S2033" s="7" t="s">
        <v>113</v>
      </c>
      <c r="T2033" s="7" t="s">
        <v>85</v>
      </c>
      <c r="U2033" s="7" t="s">
        <v>193</v>
      </c>
      <c r="V2033" s="7" t="s">
        <v>150</v>
      </c>
      <c r="W2033" s="7" t="s">
        <v>89</v>
      </c>
      <c r="X2033" s="7" t="s">
        <v>234</v>
      </c>
      <c r="Y2033" s="7" t="n">
        <v>0</v>
      </c>
      <c r="Z2033" s="7" t="n">
        <v>1</v>
      </c>
      <c r="AA2033" s="7" t="str">
        <f aca="false">IF(Y2033&gt;Z2033,"Win",IF(Y2033&lt;Z2033,"Loss","Draw"))</f>
        <v>Loss</v>
      </c>
      <c r="AB2033" s="7" t="s">
        <v>99</v>
      </c>
      <c r="AC2033" s="7" t="s">
        <v>99</v>
      </c>
      <c r="AD2033" s="7" t="s">
        <v>3751</v>
      </c>
      <c r="AE2033" s="7" t="s">
        <v>4775</v>
      </c>
      <c r="AF2033" s="7" t="str">
        <f aca="false">IF(AD2033&lt;AE2033,AD2033,AE2033)</f>
        <v>Arrows, Battle Ram, Giant Skeleton, Mother Witch, Royal Ghost, Vines, Wizard, Zappies</v>
      </c>
      <c r="AG2033" s="7" t="str">
        <f aca="false">IF(AD2033&lt;AE2033,AE2033,AD2033)</f>
        <v>Bomb Tower, Electro Spirit, Furnace, Guards, Lightning, Monk, Royal Hogs, The Log</v>
      </c>
      <c r="AH2033" s="7" t="str">
        <f aca="false">IF(AD2033=AF2033,AA2033,IF(AA2033="Win","Loss",IF(AA2033="Loss","Win","Draw")))</f>
        <v>Loss</v>
      </c>
      <c r="AI2033" s="7" t="s">
        <v>297</v>
      </c>
    </row>
    <row r="2034" customFormat="false" ht="15" hidden="false" customHeight="true" outlineLevel="0" collapsed="false">
      <c r="A2034" s="7" t="s">
        <v>4772</v>
      </c>
      <c r="B2034" s="7" t="n">
        <v>3</v>
      </c>
      <c r="C2034" s="7" t="s">
        <v>2158</v>
      </c>
      <c r="D2034" s="7" t="s">
        <v>2159</v>
      </c>
      <c r="E2034" s="7" t="s">
        <v>4066</v>
      </c>
      <c r="F2034" s="7" t="s">
        <v>4067</v>
      </c>
      <c r="G2034" s="7" t="s">
        <v>4776</v>
      </c>
      <c r="H2034" s="7" t="s">
        <v>163</v>
      </c>
      <c r="I2034" s="7" t="s">
        <v>233</v>
      </c>
      <c r="J2034" s="7" t="s">
        <v>202</v>
      </c>
      <c r="K2034" s="7" t="s">
        <v>201</v>
      </c>
      <c r="L2034" s="7" t="s">
        <v>111</v>
      </c>
      <c r="M2034" s="7" t="s">
        <v>157</v>
      </c>
      <c r="N2034" s="7" t="s">
        <v>89</v>
      </c>
      <c r="O2034" s="7" t="s">
        <v>87</v>
      </c>
      <c r="P2034" s="7" t="s">
        <v>97</v>
      </c>
      <c r="Q2034" s="7" t="s">
        <v>84</v>
      </c>
      <c r="R2034" s="7" t="s">
        <v>95</v>
      </c>
      <c r="S2034" s="7" t="s">
        <v>87</v>
      </c>
      <c r="T2034" s="7" t="s">
        <v>115</v>
      </c>
      <c r="U2034" s="7" t="s">
        <v>241</v>
      </c>
      <c r="V2034" s="7" t="s">
        <v>116</v>
      </c>
      <c r="W2034" s="7" t="s">
        <v>126</v>
      </c>
      <c r="X2034" s="7" t="s">
        <v>118</v>
      </c>
      <c r="Y2034" s="7" t="n">
        <v>0</v>
      </c>
      <c r="Z2034" s="7" t="n">
        <v>1</v>
      </c>
      <c r="AA2034" s="7" t="str">
        <f aca="false">IF(Y2034&gt;Z2034,"Win",IF(Y2034&lt;Z2034,"Loss","Draw"))</f>
        <v>Loss</v>
      </c>
      <c r="AB2034" s="7" t="s">
        <v>99</v>
      </c>
      <c r="AC2034" s="7" t="s">
        <v>99</v>
      </c>
      <c r="AD2034" s="7" t="s">
        <v>4777</v>
      </c>
      <c r="AE2034" s="7" t="s">
        <v>4778</v>
      </c>
      <c r="AF2034" s="7" t="str">
        <f aca="false">IF(AD2034&lt;AE2034,AD2034,AE2034)</f>
        <v>Archers, Barbarian Barrel, Graveyard, Ice Spirit, Knight, Poison, Skeletons, Tesla</v>
      </c>
      <c r="AG2034" s="7" t="str">
        <f aca="false">IF(AD2034&lt;AE2034,AE2034,AD2034)</f>
        <v>Bats, Fire Spirit, Magic Archer, Miner, Ronin, Tesla, The Log, Wall Breakers</v>
      </c>
      <c r="AH2034" s="7" t="str">
        <f aca="false">IF(AD2034=AF2034,AA2034,IF(AA2034="Win","Loss",IF(AA2034="Loss","Win","Draw")))</f>
        <v>Win</v>
      </c>
      <c r="AI2034" s="7" t="s">
        <v>297</v>
      </c>
    </row>
    <row r="2035" customFormat="false" ht="15" hidden="false" customHeight="true" outlineLevel="0" collapsed="false">
      <c r="A2035" s="7" t="s">
        <v>4779</v>
      </c>
      <c r="B2035" s="7" t="n">
        <v>1</v>
      </c>
      <c r="C2035" s="7" t="s">
        <v>2158</v>
      </c>
      <c r="D2035" s="7" t="s">
        <v>2159</v>
      </c>
      <c r="E2035" s="7" t="s">
        <v>4066</v>
      </c>
      <c r="F2035" s="7" t="s">
        <v>4067</v>
      </c>
      <c r="G2035" s="7" t="s">
        <v>4780</v>
      </c>
      <c r="H2035" s="7" t="s">
        <v>163</v>
      </c>
      <c r="I2035" s="7" t="s">
        <v>129</v>
      </c>
      <c r="J2035" s="7" t="s">
        <v>172</v>
      </c>
      <c r="K2035" s="7" t="s">
        <v>153</v>
      </c>
      <c r="L2035" s="7" t="s">
        <v>126</v>
      </c>
      <c r="M2035" s="7" t="s">
        <v>89</v>
      </c>
      <c r="N2035" s="7" t="s">
        <v>93</v>
      </c>
      <c r="O2035" s="7" t="s">
        <v>118</v>
      </c>
      <c r="P2035" s="7" t="s">
        <v>165</v>
      </c>
      <c r="Q2035" s="7" t="s">
        <v>107</v>
      </c>
      <c r="R2035" s="7" t="s">
        <v>108</v>
      </c>
      <c r="S2035" s="7" t="s">
        <v>109</v>
      </c>
      <c r="T2035" s="7" t="s">
        <v>110</v>
      </c>
      <c r="U2035" s="7" t="s">
        <v>112</v>
      </c>
      <c r="V2035" s="7" t="s">
        <v>88</v>
      </c>
      <c r="W2035" s="7" t="s">
        <v>93</v>
      </c>
      <c r="X2035" s="7" t="s">
        <v>86</v>
      </c>
      <c r="Y2035" s="7" t="n">
        <v>0</v>
      </c>
      <c r="Z2035" s="7" t="n">
        <v>1</v>
      </c>
      <c r="AA2035" s="7" t="str">
        <f aca="false">IF(Y2035&gt;Z2035,"Win",IF(Y2035&lt;Z2035,"Loss","Draw"))</f>
        <v>Loss</v>
      </c>
      <c r="AB2035" s="7" t="s">
        <v>99</v>
      </c>
      <c r="AC2035" s="7" t="s">
        <v>99</v>
      </c>
      <c r="AD2035" s="7" t="s">
        <v>4781</v>
      </c>
      <c r="AE2035" s="7" t="s">
        <v>1268</v>
      </c>
      <c r="AF2035" s="7" t="str">
        <f aca="false">IF(AD2035&lt;AE2035,AD2035,AE2035)</f>
        <v>Berserker, Dark Prince, Fireball, Goblin Cage, Lava Hound, Skeleton Dragons, Spirit Empress, Zap</v>
      </c>
      <c r="AG2035" s="7" t="str">
        <f aca="false">IF(AD2035&lt;AE2035,AE2035,AD2035)</f>
        <v>Cannon, Fireball, Hog Rider, Ice Spirit, Mega Knight, Musketeer, Skeletons, The Log</v>
      </c>
      <c r="AH2035" s="7" t="str">
        <f aca="false">IF(AD2035=AF2035,AA2035,IF(AA2035="Win","Loss",IF(AA2035="Loss","Win","Draw")))</f>
        <v>Win</v>
      </c>
      <c r="AI2035" s="7" t="s">
        <v>297</v>
      </c>
    </row>
    <row r="2036" customFormat="false" ht="15" hidden="false" customHeight="true" outlineLevel="0" collapsed="false">
      <c r="A2036" s="7" t="s">
        <v>4779</v>
      </c>
      <c r="B2036" s="7" t="n">
        <v>2</v>
      </c>
      <c r="C2036" s="7" t="s">
        <v>2158</v>
      </c>
      <c r="D2036" s="7" t="s">
        <v>2159</v>
      </c>
      <c r="E2036" s="7" t="s">
        <v>4066</v>
      </c>
      <c r="F2036" s="7" t="s">
        <v>4067</v>
      </c>
      <c r="G2036" s="7" t="s">
        <v>4782</v>
      </c>
      <c r="H2036" s="7" t="s">
        <v>163</v>
      </c>
      <c r="I2036" s="7" t="s">
        <v>114</v>
      </c>
      <c r="J2036" s="7" t="s">
        <v>241</v>
      </c>
      <c r="K2036" s="7" t="s">
        <v>137</v>
      </c>
      <c r="L2036" s="7" t="s">
        <v>87</v>
      </c>
      <c r="M2036" s="7" t="s">
        <v>116</v>
      </c>
      <c r="N2036" s="7" t="s">
        <v>157</v>
      </c>
      <c r="O2036" s="7" t="s">
        <v>242</v>
      </c>
      <c r="P2036" s="7" t="s">
        <v>88</v>
      </c>
      <c r="Q2036" s="7" t="s">
        <v>203</v>
      </c>
      <c r="R2036" s="7" t="s">
        <v>337</v>
      </c>
      <c r="S2036" s="7" t="s">
        <v>159</v>
      </c>
      <c r="T2036" s="7" t="s">
        <v>157</v>
      </c>
      <c r="U2036" s="7" t="s">
        <v>126</v>
      </c>
      <c r="V2036" s="7" t="s">
        <v>118</v>
      </c>
      <c r="W2036" s="7" t="s">
        <v>204</v>
      </c>
      <c r="X2036" s="7" t="s">
        <v>87</v>
      </c>
      <c r="Y2036" s="7" t="n">
        <v>0</v>
      </c>
      <c r="Z2036" s="7" t="n">
        <v>1</v>
      </c>
      <c r="AA2036" s="7" t="str">
        <f aca="false">IF(Y2036&gt;Z2036,"Win",IF(Y2036&lt;Z2036,"Loss","Draw"))</f>
        <v>Loss</v>
      </c>
      <c r="AB2036" s="7" t="s">
        <v>99</v>
      </c>
      <c r="AC2036" s="7" t="s">
        <v>99</v>
      </c>
      <c r="AD2036" s="7" t="s">
        <v>1311</v>
      </c>
      <c r="AE2036" s="7" t="s">
        <v>4783</v>
      </c>
      <c r="AF2036" s="7" t="str">
        <f aca="false">IF(AD2036&lt;AE2036,AD2036,AE2036)</f>
        <v>Berserker, Bomber, Fire Spirit, Giant Snowball, Goblin Drill, Knight, Poison, Tesla</v>
      </c>
      <c r="AG2036" s="7" t="str">
        <f aca="false">IF(AD2036&lt;AE2036,AE2036,AD2036)</f>
        <v>Boss Bandit, Dart Goblin, Fire Spirit, Goblin Barrel, Ice Spirit, Royal Delivery, Skeletons, Tesla</v>
      </c>
      <c r="AH2036" s="7" t="str">
        <f aca="false">IF(AD2036=AF2036,AA2036,IF(AA2036="Win","Loss",IF(AA2036="Loss","Win","Draw")))</f>
        <v>Loss</v>
      </c>
      <c r="AI2036" s="7" t="s">
        <v>297</v>
      </c>
    </row>
    <row r="2037" customFormat="false" ht="15" hidden="false" customHeight="true" outlineLevel="0" collapsed="false">
      <c r="A2037" s="7" t="s">
        <v>4779</v>
      </c>
      <c r="B2037" s="7" t="n">
        <v>3</v>
      </c>
      <c r="C2037" s="7" t="s">
        <v>2158</v>
      </c>
      <c r="D2037" s="7" t="s">
        <v>2159</v>
      </c>
      <c r="E2037" s="7" t="s">
        <v>4066</v>
      </c>
      <c r="F2037" s="7" t="s">
        <v>4067</v>
      </c>
      <c r="G2037" s="7" t="s">
        <v>4784</v>
      </c>
      <c r="H2037" s="7" t="s">
        <v>163</v>
      </c>
      <c r="I2037" s="7" t="s">
        <v>84</v>
      </c>
      <c r="J2037" s="7" t="s">
        <v>91</v>
      </c>
      <c r="K2037" s="7" t="s">
        <v>82</v>
      </c>
      <c r="L2037" s="7" t="s">
        <v>95</v>
      </c>
      <c r="M2037" s="7" t="s">
        <v>85</v>
      </c>
      <c r="N2037" s="7" t="s">
        <v>150</v>
      </c>
      <c r="O2037" s="7" t="s">
        <v>234</v>
      </c>
      <c r="P2037" s="7" t="s">
        <v>97</v>
      </c>
      <c r="Q2037" s="7" t="s">
        <v>82</v>
      </c>
      <c r="R2037" s="7" t="s">
        <v>83</v>
      </c>
      <c r="S2037" s="7" t="s">
        <v>113</v>
      </c>
      <c r="T2037" s="7" t="s">
        <v>85</v>
      </c>
      <c r="U2037" s="7" t="s">
        <v>193</v>
      </c>
      <c r="V2037" s="7" t="s">
        <v>150</v>
      </c>
      <c r="W2037" s="7" t="s">
        <v>89</v>
      </c>
      <c r="X2037" s="7" t="s">
        <v>234</v>
      </c>
      <c r="Y2037" s="7" t="n">
        <v>1</v>
      </c>
      <c r="Z2037" s="7" t="n">
        <v>0</v>
      </c>
      <c r="AA2037" s="7" t="str">
        <f aca="false">IF(Y2037&gt;Z2037,"Win",IF(Y2037&lt;Z2037,"Loss","Draw"))</f>
        <v>Win</v>
      </c>
      <c r="AB2037" s="7" t="s">
        <v>99</v>
      </c>
      <c r="AC2037" s="7" t="s">
        <v>99</v>
      </c>
      <c r="AD2037" s="7" t="s">
        <v>4785</v>
      </c>
      <c r="AE2037" s="7" t="s">
        <v>4775</v>
      </c>
      <c r="AF2037" s="7" t="str">
        <f aca="false">IF(AD2037&lt;AE2037,AD2037,AE2037)</f>
        <v>Archers, Barbarian Barrel, Bomb Tower, Electro Spirit, Goblins, Lightning, Ronin, Royal Hogs</v>
      </c>
      <c r="AG2037" s="7" t="str">
        <f aca="false">IF(AD2037&lt;AE2037,AE2037,AD2037)</f>
        <v>Bomb Tower, Electro Spirit, Furnace, Guards, Lightning, Monk, Royal Hogs, The Log</v>
      </c>
      <c r="AH2037" s="7" t="str">
        <f aca="false">IF(AD2037=AF2037,AA2037,IF(AA2037="Win","Loss",IF(AA2037="Loss","Win","Draw")))</f>
        <v>Win</v>
      </c>
      <c r="AI2037" s="7" t="s">
        <v>297</v>
      </c>
    </row>
    <row r="2038" customFormat="false" ht="15" hidden="false" customHeight="true" outlineLevel="0" collapsed="false">
      <c r="A2038" s="7" t="s">
        <v>4786</v>
      </c>
      <c r="B2038" s="7" t="n">
        <v>1</v>
      </c>
      <c r="C2038" s="7" t="s">
        <v>2158</v>
      </c>
      <c r="D2038" s="7" t="s">
        <v>2159</v>
      </c>
      <c r="E2038" s="7" t="s">
        <v>4066</v>
      </c>
      <c r="F2038" s="7" t="s">
        <v>4067</v>
      </c>
      <c r="G2038" s="7" t="s">
        <v>4787</v>
      </c>
      <c r="H2038" s="7" t="s">
        <v>163</v>
      </c>
      <c r="I2038" s="7" t="s">
        <v>129</v>
      </c>
      <c r="J2038" s="7" t="s">
        <v>128</v>
      </c>
      <c r="K2038" s="7" t="s">
        <v>127</v>
      </c>
      <c r="L2038" s="7" t="s">
        <v>86</v>
      </c>
      <c r="M2038" s="7" t="s">
        <v>130</v>
      </c>
      <c r="N2038" s="7" t="s">
        <v>131</v>
      </c>
      <c r="O2038" s="7" t="s">
        <v>133</v>
      </c>
      <c r="P2038" s="7" t="s">
        <v>132</v>
      </c>
      <c r="Q2038" s="7" t="s">
        <v>82</v>
      </c>
      <c r="R2038" s="7" t="s">
        <v>108</v>
      </c>
      <c r="S2038" s="7" t="s">
        <v>87</v>
      </c>
      <c r="T2038" s="7" t="s">
        <v>85</v>
      </c>
      <c r="U2038" s="7" t="s">
        <v>86</v>
      </c>
      <c r="V2038" s="7" t="s">
        <v>126</v>
      </c>
      <c r="W2038" s="7" t="s">
        <v>150</v>
      </c>
      <c r="X2038" s="7" t="s">
        <v>95</v>
      </c>
      <c r="Y2038" s="7" t="n">
        <v>1</v>
      </c>
      <c r="Z2038" s="7" t="n">
        <v>0</v>
      </c>
      <c r="AA2038" s="7" t="str">
        <f aca="false">IF(Y2038&gt;Z2038,"Win",IF(Y2038&lt;Z2038,"Loss","Draw"))</f>
        <v>Win</v>
      </c>
      <c r="AB2038" s="7" t="s">
        <v>99</v>
      </c>
      <c r="AC2038" s="7" t="s">
        <v>99</v>
      </c>
      <c r="AD2038" s="7" t="s">
        <v>135</v>
      </c>
      <c r="AE2038" s="7" t="s">
        <v>4788</v>
      </c>
      <c r="AF2038" s="7" t="str">
        <f aca="false">IF(AD2038&lt;AE2038,AD2038,AE2038)</f>
        <v>Arrows, Bandit, Battle Ram, Electro Wizard, Golden Knight, Mega Knight, Mother Witch, Skeleton Dragons</v>
      </c>
      <c r="AG2038" s="7" t="str">
        <f aca="false">IF(AD2038&lt;AE2038,AE2038,AD2038)</f>
        <v>Barbarian Barrel, Dark Prince, Electro Spirit, Lightning, Royal Hogs, Skeleton Dragons, Skeletons, Tesla</v>
      </c>
      <c r="AH2038" s="7" t="str">
        <f aca="false">IF(AD2038=AF2038,AA2038,IF(AA2038="Win","Loss",IF(AA2038="Loss","Win","Draw")))</f>
        <v>Win</v>
      </c>
      <c r="AI2038" s="7" t="s">
        <v>297</v>
      </c>
    </row>
    <row r="2039" customFormat="false" ht="15" hidden="false" customHeight="true" outlineLevel="0" collapsed="false">
      <c r="A2039" s="7" t="s">
        <v>4786</v>
      </c>
      <c r="B2039" s="7" t="n">
        <v>2</v>
      </c>
      <c r="C2039" s="7" t="s">
        <v>2158</v>
      </c>
      <c r="D2039" s="7" t="s">
        <v>2159</v>
      </c>
      <c r="E2039" s="7" t="s">
        <v>4066</v>
      </c>
      <c r="F2039" s="7" t="s">
        <v>4067</v>
      </c>
      <c r="G2039" s="7" t="s">
        <v>4789</v>
      </c>
      <c r="H2039" s="7" t="s">
        <v>163</v>
      </c>
      <c r="I2039" s="7" t="s">
        <v>109</v>
      </c>
      <c r="J2039" s="7" t="s">
        <v>139</v>
      </c>
      <c r="K2039" s="7" t="s">
        <v>208</v>
      </c>
      <c r="L2039" s="7" t="s">
        <v>93</v>
      </c>
      <c r="M2039" s="7" t="s">
        <v>110</v>
      </c>
      <c r="N2039" s="7" t="s">
        <v>88</v>
      </c>
      <c r="O2039" s="7" t="s">
        <v>112</v>
      </c>
      <c r="P2039" s="7" t="s">
        <v>188</v>
      </c>
      <c r="Q2039" s="7" t="s">
        <v>84</v>
      </c>
      <c r="R2039" s="7" t="s">
        <v>91</v>
      </c>
      <c r="S2039" s="7" t="s">
        <v>114</v>
      </c>
      <c r="T2039" s="7" t="s">
        <v>115</v>
      </c>
      <c r="U2039" s="7" t="s">
        <v>97</v>
      </c>
      <c r="V2039" s="7" t="s">
        <v>116</v>
      </c>
      <c r="W2039" s="7" t="s">
        <v>242</v>
      </c>
      <c r="X2039" s="7" t="s">
        <v>119</v>
      </c>
      <c r="Y2039" s="7" t="n">
        <v>0</v>
      </c>
      <c r="Z2039" s="7" t="n">
        <v>1</v>
      </c>
      <c r="AA2039" s="7" t="str">
        <f aca="false">IF(Y2039&gt;Z2039,"Win",IF(Y2039&lt;Z2039,"Loss","Draw"))</f>
        <v>Loss</v>
      </c>
      <c r="AB2039" s="7" t="s">
        <v>99</v>
      </c>
      <c r="AC2039" s="7" t="s">
        <v>99</v>
      </c>
      <c r="AD2039" s="7" t="s">
        <v>285</v>
      </c>
      <c r="AE2039" s="7" t="s">
        <v>4790</v>
      </c>
      <c r="AF2039" s="7" t="str">
        <f aca="false">IF(AD2039&lt;AE2039,AD2039,AE2039)</f>
        <v>Archers, Bomber, Giant Snowball, Goblin Hut, Goblins, Graveyard, Poison, Ronin</v>
      </c>
      <c r="AG2039" s="7" t="str">
        <f aca="false">IF(AD2039&lt;AE2039,AE2039,AD2039)</f>
        <v>Berserker, Fireball, Lava Hound, Mega Minion, Spirit Empress, Tombstone, Valkyrie, Zap</v>
      </c>
      <c r="AH2039" s="7" t="str">
        <f aca="false">IF(AD2039=AF2039,AA2039,IF(AA2039="Win","Loss",IF(AA2039="Loss","Win","Draw")))</f>
        <v>Win</v>
      </c>
      <c r="AI2039" s="7" t="s">
        <v>297</v>
      </c>
    </row>
    <row r="2040" customFormat="false" ht="15" hidden="false" customHeight="true" outlineLevel="0" collapsed="false">
      <c r="A2040" s="7" t="s">
        <v>4786</v>
      </c>
      <c r="B2040" s="7" t="n">
        <v>3</v>
      </c>
      <c r="C2040" s="7" t="s">
        <v>2158</v>
      </c>
      <c r="D2040" s="7" t="s">
        <v>2159</v>
      </c>
      <c r="E2040" s="7" t="s">
        <v>4066</v>
      </c>
      <c r="F2040" s="7" t="s">
        <v>4067</v>
      </c>
      <c r="G2040" s="7" t="s">
        <v>4791</v>
      </c>
      <c r="H2040" s="7" t="s">
        <v>163</v>
      </c>
      <c r="I2040" s="7" t="s">
        <v>152</v>
      </c>
      <c r="J2040" s="7" t="s">
        <v>108</v>
      </c>
      <c r="K2040" s="7" t="s">
        <v>107</v>
      </c>
      <c r="L2040" s="7" t="s">
        <v>85</v>
      </c>
      <c r="M2040" s="7" t="s">
        <v>187</v>
      </c>
      <c r="N2040" s="7" t="s">
        <v>387</v>
      </c>
      <c r="O2040" s="7" t="s">
        <v>95</v>
      </c>
      <c r="P2040" s="7" t="s">
        <v>307</v>
      </c>
      <c r="Q2040" s="7" t="s">
        <v>201</v>
      </c>
      <c r="R2040" s="7" t="s">
        <v>202</v>
      </c>
      <c r="S2040" s="7" t="s">
        <v>418</v>
      </c>
      <c r="T2040" s="7" t="s">
        <v>111</v>
      </c>
      <c r="U2040" s="7" t="s">
        <v>88</v>
      </c>
      <c r="V2040" s="7" t="s">
        <v>157</v>
      </c>
      <c r="W2040" s="7" t="s">
        <v>204</v>
      </c>
      <c r="X2040" s="7" t="s">
        <v>234</v>
      </c>
      <c r="Y2040" s="7" t="n">
        <v>1</v>
      </c>
      <c r="Z2040" s="7" t="n">
        <v>0</v>
      </c>
      <c r="AA2040" s="7" t="str">
        <f aca="false">IF(Y2040&gt;Z2040,"Win",IF(Y2040&lt;Z2040,"Loss","Draw"))</f>
        <v>Win</v>
      </c>
      <c r="AB2040" s="7" t="s">
        <v>99</v>
      </c>
      <c r="AC2040" s="7" t="s">
        <v>99</v>
      </c>
      <c r="AD2040" s="7" t="s">
        <v>4023</v>
      </c>
      <c r="AE2040" s="7" t="s">
        <v>4792</v>
      </c>
      <c r="AF2040" s="7" t="str">
        <f aca="false">IF(AD2040&lt;AE2040,AD2040,AE2040)</f>
        <v>Baby Dragon, Barbarian Barrel, Dark Prince, Electro Giant, Goblin Cage, Ice Wizard, Lightning, Tornado</v>
      </c>
      <c r="AG2040" s="7" t="str">
        <f aca="false">IF(AD2040&lt;AE2040,AE2040,AD2040)</f>
        <v>Berserker, Bomb Tower, Fire Spirit, Magic Archer, Miner, Royal Delivery, Skeleton Army, Wall Breakers</v>
      </c>
      <c r="AH2040" s="7" t="str">
        <f aca="false">IF(AD2040=AF2040,AA2040,IF(AA2040="Win","Loss",IF(AA2040="Loss","Win","Draw")))</f>
        <v>Win</v>
      </c>
      <c r="AI2040" s="7" t="s">
        <v>297</v>
      </c>
    </row>
    <row r="2041" customFormat="false" ht="15" hidden="false" customHeight="true" outlineLevel="0" collapsed="false">
      <c r="A2041" s="5" t="s">
        <v>4793</v>
      </c>
      <c r="B2041" s="5" t="n">
        <v>1</v>
      </c>
      <c r="C2041" s="5" t="s">
        <v>2158</v>
      </c>
      <c r="D2041" s="5" t="s">
        <v>2159</v>
      </c>
      <c r="E2041" s="6" t="s">
        <v>104</v>
      </c>
      <c r="F2041" s="5" t="s">
        <v>105</v>
      </c>
      <c r="G2041" s="5" t="s">
        <v>4794</v>
      </c>
      <c r="H2041" s="5" t="s">
        <v>163</v>
      </c>
      <c r="I2041" s="5" t="s">
        <v>82</v>
      </c>
      <c r="J2041" s="5" t="s">
        <v>151</v>
      </c>
      <c r="K2041" s="5" t="s">
        <v>152</v>
      </c>
      <c r="L2041" s="5" t="s">
        <v>85</v>
      </c>
      <c r="M2041" s="5" t="s">
        <v>126</v>
      </c>
      <c r="N2041" s="5" t="s">
        <v>150</v>
      </c>
      <c r="O2041" s="5" t="s">
        <v>89</v>
      </c>
      <c r="P2041" s="5" t="s">
        <v>153</v>
      </c>
      <c r="Q2041" s="5" t="s">
        <v>152</v>
      </c>
      <c r="R2041" s="5" t="s">
        <v>108</v>
      </c>
      <c r="S2041" s="5" t="s">
        <v>107</v>
      </c>
      <c r="T2041" s="5" t="s">
        <v>307</v>
      </c>
      <c r="U2041" s="5" t="s">
        <v>85</v>
      </c>
      <c r="V2041" s="5" t="s">
        <v>187</v>
      </c>
      <c r="W2041" s="5" t="s">
        <v>95</v>
      </c>
      <c r="X2041" s="5" t="s">
        <v>387</v>
      </c>
      <c r="Y2041" s="5" t="n">
        <v>1</v>
      </c>
      <c r="Z2041" s="5" t="n">
        <v>0</v>
      </c>
      <c r="AA2041" s="5" t="str">
        <f aca="false">IF(Y2041&gt;Z2041,"Win",IF(Y2041&lt;Z2041,"Loss","Draw"))</f>
        <v>Win</v>
      </c>
      <c r="AB2041" s="5" t="s">
        <v>98</v>
      </c>
      <c r="AC2041" s="5" t="s">
        <v>99</v>
      </c>
      <c r="AD2041" s="5" t="s">
        <v>155</v>
      </c>
      <c r="AE2041" s="5" t="s">
        <v>4023</v>
      </c>
      <c r="AF2041" s="5" t="str">
        <f aca="false">IF(AD2041&lt;AE2041,AD2041,AE2041)</f>
        <v>Baby Dragon, Barbarian Barrel, Dark Prince, Electro Giant, Goblin Cage, Ice Wizard, Lightning, Tornado</v>
      </c>
      <c r="AG2041" s="5" t="str">
        <f aca="false">IF(AD2041&lt;AE2041,AE2041,AD2041)</f>
        <v>Baby Dragon, Cannon, Electro Spirit, Lightning, Mighty Miner, Royal Hogs, Skeletons, The Log</v>
      </c>
      <c r="AH2041" s="5" t="str">
        <f aca="false">IF(AD2041=AF2041,AA2041,IF(AA2041="Win","Loss",IF(AA2041="Loss","Win","Draw")))</f>
        <v>Loss</v>
      </c>
      <c r="AI2041" s="5" t="s">
        <v>297</v>
      </c>
    </row>
    <row r="2042" customFormat="false" ht="15" hidden="false" customHeight="true" outlineLevel="0" collapsed="false">
      <c r="A2042" s="5" t="s">
        <v>4795</v>
      </c>
      <c r="B2042" s="5" t="n">
        <v>1</v>
      </c>
      <c r="C2042" s="5" t="s">
        <v>2158</v>
      </c>
      <c r="D2042" s="5" t="s">
        <v>2159</v>
      </c>
      <c r="E2042" s="5" t="s">
        <v>4002</v>
      </c>
      <c r="F2042" s="5" t="s">
        <v>4003</v>
      </c>
      <c r="G2042" s="5" t="s">
        <v>4796</v>
      </c>
      <c r="H2042" s="5" t="s">
        <v>376</v>
      </c>
      <c r="I2042" s="5" t="s">
        <v>201</v>
      </c>
      <c r="J2042" s="5" t="s">
        <v>202</v>
      </c>
      <c r="K2042" s="5" t="s">
        <v>203</v>
      </c>
      <c r="L2042" s="5" t="s">
        <v>97</v>
      </c>
      <c r="M2042" s="5" t="s">
        <v>157</v>
      </c>
      <c r="N2042" s="5" t="s">
        <v>118</v>
      </c>
      <c r="O2042" s="5" t="s">
        <v>204</v>
      </c>
      <c r="P2042" s="5" t="s">
        <v>87</v>
      </c>
      <c r="Q2042" s="5" t="s">
        <v>84</v>
      </c>
      <c r="R2042" s="5" t="s">
        <v>95</v>
      </c>
      <c r="S2042" s="5" t="s">
        <v>87</v>
      </c>
      <c r="T2042" s="5" t="s">
        <v>88</v>
      </c>
      <c r="U2042" s="5" t="s">
        <v>115</v>
      </c>
      <c r="V2042" s="5" t="s">
        <v>118</v>
      </c>
      <c r="W2042" s="5" t="s">
        <v>116</v>
      </c>
      <c r="X2042" s="5" t="s">
        <v>97</v>
      </c>
      <c r="Y2042" s="5" t="n">
        <v>1</v>
      </c>
      <c r="Z2042" s="5" t="n">
        <v>0</v>
      </c>
      <c r="AA2042" s="5" t="str">
        <f aca="false">IF(Y2042&gt;Z2042,"Win",IF(Y2042&lt;Z2042,"Loss","Draw"))</f>
        <v>Win</v>
      </c>
      <c r="AB2042" s="5" t="s">
        <v>98</v>
      </c>
      <c r="AC2042" s="5" t="s">
        <v>99</v>
      </c>
      <c r="AD2042" s="5" t="s">
        <v>1001</v>
      </c>
      <c r="AE2042" s="5" t="s">
        <v>1027</v>
      </c>
      <c r="AF2042" s="5" t="str">
        <f aca="false">IF(AD2042&lt;AE2042,AD2042,AE2042)</f>
        <v>Archers, Barbarian Barrel, Berserker, Graveyard, Ice Spirit, Poison, Ronin, Tesla</v>
      </c>
      <c r="AG2042" s="5" t="str">
        <f aca="false">IF(AD2042&lt;AE2042,AE2042,AD2042)</f>
        <v>Fire Spirit, Goblin Barrel, Ice Spirit, Magic Archer, Ronin, Royal Delivery, Tesla, Wall Breakers</v>
      </c>
      <c r="AH2042" s="5" t="str">
        <f aca="false">IF(AD2042=AF2042,AA2042,IF(AA2042="Win","Loss",IF(AA2042="Loss","Win","Draw")))</f>
        <v>Loss</v>
      </c>
      <c r="AI2042" s="5" t="s">
        <v>297</v>
      </c>
    </row>
    <row r="2043" customFormat="false" ht="15" hidden="false" customHeight="true" outlineLevel="0" collapsed="false">
      <c r="A2043" s="5" t="s">
        <v>4795</v>
      </c>
      <c r="B2043" s="5" t="n">
        <v>2</v>
      </c>
      <c r="C2043" s="5" t="s">
        <v>2158</v>
      </c>
      <c r="D2043" s="5" t="s">
        <v>2159</v>
      </c>
      <c r="E2043" s="5" t="s">
        <v>4002</v>
      </c>
      <c r="F2043" s="5" t="s">
        <v>4003</v>
      </c>
      <c r="G2043" s="5" t="s">
        <v>4797</v>
      </c>
      <c r="H2043" s="5" t="s">
        <v>163</v>
      </c>
      <c r="I2043" s="5" t="s">
        <v>84</v>
      </c>
      <c r="J2043" s="5" t="s">
        <v>241</v>
      </c>
      <c r="K2043" s="5" t="s">
        <v>114</v>
      </c>
      <c r="L2043" s="5" t="s">
        <v>119</v>
      </c>
      <c r="M2043" s="5" t="s">
        <v>116</v>
      </c>
      <c r="N2043" s="5" t="s">
        <v>115</v>
      </c>
      <c r="O2043" s="5" t="s">
        <v>138</v>
      </c>
      <c r="P2043" s="5" t="s">
        <v>126</v>
      </c>
      <c r="Q2043" s="5" t="s">
        <v>284</v>
      </c>
      <c r="R2043" s="5" t="s">
        <v>186</v>
      </c>
      <c r="S2043" s="5" t="s">
        <v>418</v>
      </c>
      <c r="T2043" s="5" t="s">
        <v>242</v>
      </c>
      <c r="U2043" s="5" t="s">
        <v>93</v>
      </c>
      <c r="V2043" s="5" t="s">
        <v>114</v>
      </c>
      <c r="W2043" s="5" t="s">
        <v>110</v>
      </c>
      <c r="X2043" s="5" t="s">
        <v>96</v>
      </c>
      <c r="Y2043" s="5" t="n">
        <v>1</v>
      </c>
      <c r="Z2043" s="5" t="n">
        <v>0</v>
      </c>
      <c r="AA2043" s="5" t="str">
        <f aca="false">IF(Y2043&gt;Z2043,"Win",IF(Y2043&lt;Z2043,"Loss","Draw"))</f>
        <v>Win</v>
      </c>
      <c r="AB2043" s="5" t="s">
        <v>98</v>
      </c>
      <c r="AC2043" s="5" t="s">
        <v>99</v>
      </c>
      <c r="AD2043" s="5" t="s">
        <v>2122</v>
      </c>
      <c r="AE2043" s="5" t="s">
        <v>1061</v>
      </c>
      <c r="AF2043" s="5" t="str">
        <f aca="false">IF(AD2043&lt;AE2043,AD2043,AE2043)</f>
        <v>Archers, Giant Snowball, Goblin Demolisher, Goblin Hut, Graveyard, Knight, Poison, Skeletons</v>
      </c>
      <c r="AG2043" s="5" t="str">
        <f aca="false">IF(AD2043&lt;AE2043,AE2043,AD2043)</f>
        <v>Balloon, Bomber, Fireball, Giant Snowball, Inferno Dragon, Lava Hound, Minions, Skeleton Army</v>
      </c>
      <c r="AH2043" s="5" t="str">
        <f aca="false">IF(AD2043=AF2043,AA2043,IF(AA2043="Win","Loss",IF(AA2043="Loss","Win","Draw")))</f>
        <v>Win</v>
      </c>
      <c r="AI2043" s="5" t="s">
        <v>297</v>
      </c>
    </row>
    <row r="2044" customFormat="false" ht="15" hidden="false" customHeight="true" outlineLevel="0" collapsed="false">
      <c r="A2044" s="5" t="s">
        <v>4795</v>
      </c>
      <c r="B2044" s="5" t="n">
        <v>3</v>
      </c>
      <c r="C2044" s="5" t="s">
        <v>2158</v>
      </c>
      <c r="D2044" s="5" t="s">
        <v>2159</v>
      </c>
      <c r="E2044" s="5" t="s">
        <v>4002</v>
      </c>
      <c r="F2044" s="5" t="s">
        <v>4003</v>
      </c>
      <c r="G2044" s="5" t="s">
        <v>4798</v>
      </c>
      <c r="H2044" s="5" t="s">
        <v>376</v>
      </c>
      <c r="I2044" s="5" t="s">
        <v>152</v>
      </c>
      <c r="J2044" s="5" t="s">
        <v>151</v>
      </c>
      <c r="K2044" s="5" t="s">
        <v>82</v>
      </c>
      <c r="L2044" s="5" t="s">
        <v>89</v>
      </c>
      <c r="M2044" s="5" t="s">
        <v>150</v>
      </c>
      <c r="N2044" s="5" t="s">
        <v>91</v>
      </c>
      <c r="O2044" s="5" t="s">
        <v>85</v>
      </c>
      <c r="P2044" s="5" t="s">
        <v>153</v>
      </c>
      <c r="Q2044" s="5" t="s">
        <v>153</v>
      </c>
      <c r="R2044" s="5" t="s">
        <v>151</v>
      </c>
      <c r="S2044" s="5" t="s">
        <v>407</v>
      </c>
      <c r="T2044" s="5" t="s">
        <v>164</v>
      </c>
      <c r="U2044" s="5" t="s">
        <v>150</v>
      </c>
      <c r="V2044" s="5" t="s">
        <v>165</v>
      </c>
      <c r="W2044" s="5" t="s">
        <v>126</v>
      </c>
      <c r="X2044" s="5" t="s">
        <v>89</v>
      </c>
      <c r="Y2044" s="5" t="n">
        <v>0</v>
      </c>
      <c r="Z2044" s="5" t="n">
        <v>1</v>
      </c>
      <c r="AA2044" s="5" t="str">
        <f aca="false">IF(Y2044&gt;Z2044,"Win",IF(Y2044&lt;Z2044,"Loss","Draw"))</f>
        <v>Loss</v>
      </c>
      <c r="AB2044" s="5" t="s">
        <v>98</v>
      </c>
      <c r="AC2044" s="5" t="s">
        <v>99</v>
      </c>
      <c r="AD2044" s="5" t="s">
        <v>4799</v>
      </c>
      <c r="AE2044" s="5" t="s">
        <v>2205</v>
      </c>
      <c r="AF2044" s="5" t="str">
        <f aca="false">IF(AD2044&lt;AE2044,AD2044,AE2044)</f>
        <v>Baby Dragon, Cannon, Electro Spirit, Goblins, Lightning, Mighty Miner, Royal Hogs, The Log</v>
      </c>
      <c r="AG2044" s="5" t="str">
        <f aca="false">IF(AD2044&lt;AE2044,AE2044,AD2044)</f>
        <v>Cannon, Earthquake, Electro Spirit, Firecracker, Hog Rider, Mighty Miner, Skeletons, The Log</v>
      </c>
      <c r="AH2044" s="5" t="str">
        <f aca="false">IF(AD2044=AF2044,AA2044,IF(AA2044="Win","Loss",IF(AA2044="Loss","Win","Draw")))</f>
        <v>Loss</v>
      </c>
      <c r="AI2044" s="5" t="s">
        <v>297</v>
      </c>
    </row>
    <row r="2045" customFormat="false" ht="15" hidden="false" customHeight="true" outlineLevel="0" collapsed="false">
      <c r="A2045" s="7" t="s">
        <v>4800</v>
      </c>
      <c r="B2045" s="7" t="n">
        <v>1</v>
      </c>
      <c r="C2045" s="7" t="s">
        <v>2158</v>
      </c>
      <c r="D2045" s="7" t="s">
        <v>2159</v>
      </c>
      <c r="E2045" s="7" t="s">
        <v>4002</v>
      </c>
      <c r="F2045" s="7" t="s">
        <v>4003</v>
      </c>
      <c r="G2045" s="7" t="s">
        <v>4801</v>
      </c>
      <c r="H2045" s="7" t="s">
        <v>163</v>
      </c>
      <c r="I2045" s="7" t="s">
        <v>201</v>
      </c>
      <c r="J2045" s="7" t="s">
        <v>202</v>
      </c>
      <c r="K2045" s="7" t="s">
        <v>123</v>
      </c>
      <c r="L2045" s="7" t="s">
        <v>111</v>
      </c>
      <c r="M2045" s="7" t="s">
        <v>126</v>
      </c>
      <c r="N2045" s="7" t="s">
        <v>187</v>
      </c>
      <c r="O2045" s="7" t="s">
        <v>95</v>
      </c>
      <c r="P2045" s="7" t="s">
        <v>234</v>
      </c>
      <c r="Q2045" s="7" t="s">
        <v>127</v>
      </c>
      <c r="R2045" s="7" t="s">
        <v>219</v>
      </c>
      <c r="S2045" s="7" t="s">
        <v>124</v>
      </c>
      <c r="T2045" s="7" t="s">
        <v>95</v>
      </c>
      <c r="U2045" s="7" t="s">
        <v>117</v>
      </c>
      <c r="V2045" s="7" t="s">
        <v>133</v>
      </c>
      <c r="W2045" s="7" t="s">
        <v>294</v>
      </c>
      <c r="X2045" s="7" t="s">
        <v>173</v>
      </c>
      <c r="Y2045" s="7" t="n">
        <v>1</v>
      </c>
      <c r="Z2045" s="7" t="n">
        <v>0</v>
      </c>
      <c r="AA2045" s="7" t="str">
        <f aca="false">IF(Y2045&gt;Z2045,"Win",IF(Y2045&lt;Z2045,"Loss","Draw"))</f>
        <v>Win</v>
      </c>
      <c r="AB2045" s="7" t="s">
        <v>99</v>
      </c>
      <c r="AC2045" s="7" t="s">
        <v>99</v>
      </c>
      <c r="AD2045" s="7" t="s">
        <v>840</v>
      </c>
      <c r="AE2045" s="7" t="s">
        <v>296</v>
      </c>
      <c r="AF2045" s="7" t="str">
        <f aca="false">IF(AD2045&lt;AE2045,AD2045,AE2045)</f>
        <v>Barbarian Barrel, Battle Ram, Giant Skeleton, Mother Witch, Royal Ghost, Vines, Wizard, Zappies</v>
      </c>
      <c r="AG2045" s="7" t="str">
        <f aca="false">IF(AD2045&lt;AE2045,AE2045,AD2045)</f>
        <v>Barbarian Barrel, Bomb Tower, Goblinstein, Magic Archer, Miner, Skeletons, Tornado, Wall Breakers</v>
      </c>
      <c r="AH2045" s="7" t="str">
        <f aca="false">IF(AD2045=AF2045,AA2045,IF(AA2045="Win","Loss",IF(AA2045="Loss","Win","Draw")))</f>
        <v>Loss</v>
      </c>
      <c r="AI2045" s="7" t="s">
        <v>297</v>
      </c>
    </row>
    <row r="2046" customFormat="false" ht="15" hidden="false" customHeight="true" outlineLevel="0" collapsed="false">
      <c r="A2046" s="7" t="s">
        <v>4800</v>
      </c>
      <c r="B2046" s="7" t="n">
        <v>2</v>
      </c>
      <c r="C2046" s="7" t="s">
        <v>2158</v>
      </c>
      <c r="D2046" s="7" t="s">
        <v>2159</v>
      </c>
      <c r="E2046" s="7" t="s">
        <v>4002</v>
      </c>
      <c r="F2046" s="7" t="s">
        <v>4003</v>
      </c>
      <c r="G2046" s="7" t="s">
        <v>4802</v>
      </c>
      <c r="H2046" s="7" t="s">
        <v>376</v>
      </c>
      <c r="I2046" s="7" t="s">
        <v>87</v>
      </c>
      <c r="J2046" s="7" t="s">
        <v>151</v>
      </c>
      <c r="K2046" s="7" t="s">
        <v>113</v>
      </c>
      <c r="L2046" s="7" t="s">
        <v>85</v>
      </c>
      <c r="M2046" s="7" t="s">
        <v>150</v>
      </c>
      <c r="N2046" s="7" t="s">
        <v>91</v>
      </c>
      <c r="O2046" s="7" t="s">
        <v>89</v>
      </c>
      <c r="P2046" s="7" t="s">
        <v>165</v>
      </c>
      <c r="Q2046" s="7" t="s">
        <v>203</v>
      </c>
      <c r="R2046" s="7" t="s">
        <v>202</v>
      </c>
      <c r="S2046" s="7" t="s">
        <v>201</v>
      </c>
      <c r="T2046" s="7" t="s">
        <v>88</v>
      </c>
      <c r="U2046" s="7" t="s">
        <v>157</v>
      </c>
      <c r="V2046" s="7" t="s">
        <v>118</v>
      </c>
      <c r="W2046" s="7" t="s">
        <v>204</v>
      </c>
      <c r="X2046" s="7" t="s">
        <v>87</v>
      </c>
      <c r="Y2046" s="7" t="n">
        <v>1</v>
      </c>
      <c r="Z2046" s="7" t="n">
        <v>0</v>
      </c>
      <c r="AA2046" s="7" t="str">
        <f aca="false">IF(Y2046&gt;Z2046,"Win",IF(Y2046&lt;Z2046,"Loss","Draw"))</f>
        <v>Win</v>
      </c>
      <c r="AB2046" s="7" t="s">
        <v>99</v>
      </c>
      <c r="AC2046" s="7" t="s">
        <v>99</v>
      </c>
      <c r="AD2046" s="7" t="s">
        <v>4803</v>
      </c>
      <c r="AE2046" s="7" t="s">
        <v>206</v>
      </c>
      <c r="AF2046" s="7" t="str">
        <f aca="false">IF(AD2046&lt;AE2046,AD2046,AE2046)</f>
        <v>Berserker, Fire Spirit, Goblin Barrel, Ice Spirit, Magic Archer, Royal Delivery, Tesla, Wall Breakers</v>
      </c>
      <c r="AG2046" s="7" t="str">
        <f aca="false">IF(AD2046&lt;AE2046,AE2046,AD2046)</f>
        <v>Electro Spirit, Furnace, Goblins, Hog Rider, Lightning, Mighty Miner, Tesla, The Log</v>
      </c>
      <c r="AH2046" s="7" t="str">
        <f aca="false">IF(AD2046=AF2046,AA2046,IF(AA2046="Win","Loss",IF(AA2046="Loss","Win","Draw")))</f>
        <v>Loss</v>
      </c>
      <c r="AI2046" s="7" t="s">
        <v>297</v>
      </c>
    </row>
    <row r="2047" customFormat="false" ht="15" hidden="false" customHeight="true" outlineLevel="0" collapsed="false">
      <c r="A2047" s="7" t="s">
        <v>4800</v>
      </c>
      <c r="B2047" s="7" t="n">
        <v>3</v>
      </c>
      <c r="C2047" s="7" t="s">
        <v>2158</v>
      </c>
      <c r="D2047" s="7" t="s">
        <v>2159</v>
      </c>
      <c r="E2047" s="7" t="s">
        <v>4002</v>
      </c>
      <c r="F2047" s="7" t="s">
        <v>4003</v>
      </c>
      <c r="G2047" s="7" t="s">
        <v>4804</v>
      </c>
      <c r="H2047" s="7" t="s">
        <v>376</v>
      </c>
      <c r="I2047" s="7" t="s">
        <v>129</v>
      </c>
      <c r="J2047" s="7" t="s">
        <v>128</v>
      </c>
      <c r="K2047" s="7" t="s">
        <v>127</v>
      </c>
      <c r="L2047" s="7" t="s">
        <v>130</v>
      </c>
      <c r="M2047" s="7" t="s">
        <v>124</v>
      </c>
      <c r="N2047" s="7" t="s">
        <v>132</v>
      </c>
      <c r="O2047" s="7" t="s">
        <v>133</v>
      </c>
      <c r="P2047" s="7" t="s">
        <v>86</v>
      </c>
      <c r="Q2047" s="7" t="s">
        <v>90</v>
      </c>
      <c r="R2047" s="7" t="s">
        <v>91</v>
      </c>
      <c r="S2047" s="7" t="s">
        <v>92</v>
      </c>
      <c r="T2047" s="7" t="s">
        <v>125</v>
      </c>
      <c r="U2047" s="7" t="s">
        <v>150</v>
      </c>
      <c r="V2047" s="7" t="s">
        <v>93</v>
      </c>
      <c r="W2047" s="7" t="s">
        <v>96</v>
      </c>
      <c r="X2047" s="7" t="s">
        <v>94</v>
      </c>
      <c r="Y2047" s="7" t="n">
        <v>0</v>
      </c>
      <c r="Z2047" s="7" t="n">
        <v>1</v>
      </c>
      <c r="AA2047" s="7" t="str">
        <f aca="false">IF(Y2047&gt;Z2047,"Win",IF(Y2047&lt;Z2047,"Loss","Draw"))</f>
        <v>Loss</v>
      </c>
      <c r="AB2047" s="7" t="s">
        <v>99</v>
      </c>
      <c r="AC2047" s="7" t="s">
        <v>99</v>
      </c>
      <c r="AD2047" s="7" t="s">
        <v>2970</v>
      </c>
      <c r="AE2047" s="7" t="s">
        <v>635</v>
      </c>
      <c r="AF2047" s="7" t="str">
        <f aca="false">IF(AD2047&lt;AE2047,AD2047,AE2047)</f>
        <v>Arrows, Battle Ram, Electro Wizard, Golden Knight, Mega Knight, Mother Witch, Royal Ghost, Skeleton Dragons</v>
      </c>
      <c r="AG2047" s="7" t="str">
        <f aca="false">IF(AD2047&lt;AE2047,AE2047,AD2047)</f>
        <v>Cannon Cart, Electro Spirit, Fireball, Goblins, Minions, Mortar, Rascals, Skeleton Barrel</v>
      </c>
      <c r="AH2047" s="7" t="str">
        <f aca="false">IF(AD2047=AF2047,AA2047,IF(AA2047="Win","Loss",IF(AA2047="Loss","Win","Draw")))</f>
        <v>Loss</v>
      </c>
      <c r="AI2047" s="7" t="s">
        <v>297</v>
      </c>
    </row>
    <row r="2048" customFormat="false" ht="15" hidden="false" customHeight="true" outlineLevel="0" collapsed="false">
      <c r="A2048" s="7" t="s">
        <v>4805</v>
      </c>
      <c r="B2048" s="7" t="n">
        <v>1</v>
      </c>
      <c r="C2048" s="7" t="s">
        <v>2158</v>
      </c>
      <c r="D2048" s="7" t="s">
        <v>2159</v>
      </c>
      <c r="E2048" s="7" t="s">
        <v>4002</v>
      </c>
      <c r="F2048" s="7" t="s">
        <v>4003</v>
      </c>
      <c r="G2048" s="7" t="s">
        <v>4806</v>
      </c>
      <c r="H2048" s="7" t="s">
        <v>163</v>
      </c>
      <c r="I2048" s="7" t="s">
        <v>201</v>
      </c>
      <c r="J2048" s="7" t="s">
        <v>202</v>
      </c>
      <c r="K2048" s="7" t="s">
        <v>233</v>
      </c>
      <c r="L2048" s="7" t="s">
        <v>111</v>
      </c>
      <c r="M2048" s="7" t="s">
        <v>97</v>
      </c>
      <c r="N2048" s="7" t="s">
        <v>157</v>
      </c>
      <c r="O2048" s="7" t="s">
        <v>204</v>
      </c>
      <c r="P2048" s="7" t="s">
        <v>234</v>
      </c>
      <c r="Q2048" s="7" t="s">
        <v>113</v>
      </c>
      <c r="R2048" s="7" t="s">
        <v>108</v>
      </c>
      <c r="S2048" s="7" t="s">
        <v>114</v>
      </c>
      <c r="T2048" s="7" t="s">
        <v>117</v>
      </c>
      <c r="U2048" s="7" t="s">
        <v>119</v>
      </c>
      <c r="V2048" s="7" t="s">
        <v>115</v>
      </c>
      <c r="W2048" s="7" t="s">
        <v>118</v>
      </c>
      <c r="X2048" s="7" t="s">
        <v>116</v>
      </c>
      <c r="Y2048" s="7" t="n">
        <v>1</v>
      </c>
      <c r="Z2048" s="7" t="n">
        <v>0</v>
      </c>
      <c r="AA2048" s="7" t="str">
        <f aca="false">IF(Y2048&gt;Z2048,"Win",IF(Y2048&lt;Z2048,"Loss","Draw"))</f>
        <v>Win</v>
      </c>
      <c r="AB2048" s="7" t="s">
        <v>99</v>
      </c>
      <c r="AC2048" s="7" t="s">
        <v>99</v>
      </c>
      <c r="AD2048" s="7" t="s">
        <v>859</v>
      </c>
      <c r="AE2048" s="7" t="s">
        <v>121</v>
      </c>
      <c r="AF2048" s="7" t="str">
        <f aca="false">IF(AD2048&lt;AE2048,AD2048,AE2048)</f>
        <v>Bats, Bomb Tower, Fire Spirit, Magic Archer, Miner, Ronin, Royal Delivery, Wall Breakers</v>
      </c>
      <c r="AG2048" s="7" t="str">
        <f aca="false">IF(AD2048&lt;AE2048,AE2048,AD2048)</f>
        <v>Dark Prince, Furnace, Giant Skeleton, Giant Snowball, Goblin Hut, Graveyard, Ice Spirit, Poison</v>
      </c>
      <c r="AH2048" s="7" t="str">
        <f aca="false">IF(AD2048=AF2048,AA2048,IF(AA2048="Win","Loss",IF(AA2048="Loss","Win","Draw")))</f>
        <v>Win</v>
      </c>
      <c r="AI2048" s="7" t="s">
        <v>297</v>
      </c>
    </row>
    <row r="2049" customFormat="false" ht="15" hidden="false" customHeight="true" outlineLevel="0" collapsed="false">
      <c r="A2049" s="7" t="s">
        <v>4805</v>
      </c>
      <c r="B2049" s="7" t="n">
        <v>2</v>
      </c>
      <c r="C2049" s="7" t="s">
        <v>2158</v>
      </c>
      <c r="D2049" s="7" t="s">
        <v>2159</v>
      </c>
      <c r="E2049" s="7" t="s">
        <v>4002</v>
      </c>
      <c r="F2049" s="7" t="s">
        <v>4003</v>
      </c>
      <c r="G2049" s="7" t="s">
        <v>4807</v>
      </c>
      <c r="H2049" s="7" t="s">
        <v>376</v>
      </c>
      <c r="I2049" s="7" t="s">
        <v>177</v>
      </c>
      <c r="J2049" s="7" t="s">
        <v>95</v>
      </c>
      <c r="K2049" s="7" t="s">
        <v>124</v>
      </c>
      <c r="L2049" s="7" t="s">
        <v>257</v>
      </c>
      <c r="M2049" s="7" t="s">
        <v>93</v>
      </c>
      <c r="N2049" s="7" t="s">
        <v>126</v>
      </c>
      <c r="O2049" s="7" t="s">
        <v>150</v>
      </c>
      <c r="P2049" s="7" t="s">
        <v>215</v>
      </c>
      <c r="Q2049" s="7" t="s">
        <v>127</v>
      </c>
      <c r="R2049" s="7" t="s">
        <v>128</v>
      </c>
      <c r="S2049" s="7" t="s">
        <v>129</v>
      </c>
      <c r="T2049" s="7" t="s">
        <v>130</v>
      </c>
      <c r="U2049" s="7" t="s">
        <v>131</v>
      </c>
      <c r="V2049" s="7" t="s">
        <v>132</v>
      </c>
      <c r="W2049" s="7" t="s">
        <v>133</v>
      </c>
      <c r="X2049" s="7" t="s">
        <v>86</v>
      </c>
      <c r="Y2049" s="7" t="n">
        <v>3</v>
      </c>
      <c r="Z2049" s="7" t="n">
        <v>0</v>
      </c>
      <c r="AA2049" s="7" t="str">
        <f aca="false">IF(Y2049&gt;Z2049,"Win",IF(Y2049&lt;Z2049,"Loss","Draw"))</f>
        <v>Win</v>
      </c>
      <c r="AB2049" s="7" t="s">
        <v>99</v>
      </c>
      <c r="AC2049" s="7" t="s">
        <v>99</v>
      </c>
      <c r="AD2049" s="7" t="s">
        <v>429</v>
      </c>
      <c r="AE2049" s="7" t="s">
        <v>135</v>
      </c>
      <c r="AF2049" s="7" t="str">
        <f aca="false">IF(AD2049&lt;AE2049,AD2049,AE2049)</f>
        <v>Arrows, Bandit, Battle Ram, Electro Wizard, Golden Knight, Mega Knight, Mother Witch, Skeleton Dragons</v>
      </c>
      <c r="AG2049" s="7" t="str">
        <f aca="false">IF(AD2049&lt;AE2049,AE2049,AD2049)</f>
        <v>Barbarian Barrel, Electro Spirit, Fireball, Fisherman, Hunter, Royal Ghost, Royal Giant, Skeletons</v>
      </c>
      <c r="AH2049" s="7" t="str">
        <f aca="false">IF(AD2049=AF2049,AA2049,IF(AA2049="Win","Loss",IF(AA2049="Loss","Win","Draw")))</f>
        <v>Loss</v>
      </c>
      <c r="AI2049" s="7" t="s">
        <v>297</v>
      </c>
    </row>
    <row r="2050" customFormat="false" ht="15" hidden="false" customHeight="true" outlineLevel="0" collapsed="false">
      <c r="A2050" s="7" t="s">
        <v>4805</v>
      </c>
      <c r="B2050" s="7" t="n">
        <v>3</v>
      </c>
      <c r="C2050" s="7" t="s">
        <v>2158</v>
      </c>
      <c r="D2050" s="7" t="s">
        <v>2159</v>
      </c>
      <c r="E2050" s="7" t="s">
        <v>4002</v>
      </c>
      <c r="F2050" s="7" t="s">
        <v>4003</v>
      </c>
      <c r="G2050" s="7" t="s">
        <v>4808</v>
      </c>
      <c r="H2050" s="7" t="s">
        <v>376</v>
      </c>
      <c r="I2050" s="7" t="s">
        <v>177</v>
      </c>
      <c r="J2050" s="7" t="s">
        <v>95</v>
      </c>
      <c r="K2050" s="7" t="s">
        <v>124</v>
      </c>
      <c r="L2050" s="7" t="s">
        <v>257</v>
      </c>
      <c r="M2050" s="7" t="s">
        <v>93</v>
      </c>
      <c r="N2050" s="7" t="s">
        <v>126</v>
      </c>
      <c r="O2050" s="7" t="s">
        <v>150</v>
      </c>
      <c r="P2050" s="7" t="s">
        <v>215</v>
      </c>
      <c r="Q2050" s="7" t="s">
        <v>127</v>
      </c>
      <c r="R2050" s="7" t="s">
        <v>128</v>
      </c>
      <c r="S2050" s="7" t="s">
        <v>129</v>
      </c>
      <c r="T2050" s="7" t="s">
        <v>130</v>
      </c>
      <c r="U2050" s="7" t="s">
        <v>131</v>
      </c>
      <c r="V2050" s="7" t="s">
        <v>132</v>
      </c>
      <c r="W2050" s="7" t="s">
        <v>133</v>
      </c>
      <c r="X2050" s="7" t="s">
        <v>86</v>
      </c>
      <c r="Y2050" s="7" t="n">
        <v>1</v>
      </c>
      <c r="Z2050" s="7" t="n">
        <v>0</v>
      </c>
      <c r="AA2050" s="7" t="str">
        <f aca="false">IF(Y2050&gt;Z2050,"Win",IF(Y2050&lt;Z2050,"Loss","Draw"))</f>
        <v>Win</v>
      </c>
      <c r="AB2050" s="7" t="s">
        <v>99</v>
      </c>
      <c r="AC2050" s="7" t="s">
        <v>98</v>
      </c>
      <c r="AD2050" s="7" t="s">
        <v>429</v>
      </c>
      <c r="AE2050" s="7" t="s">
        <v>135</v>
      </c>
      <c r="AF2050" s="7" t="str">
        <f aca="false">IF(AD2050&lt;AE2050,AD2050,AE2050)</f>
        <v>Arrows, Bandit, Battle Ram, Electro Wizard, Golden Knight, Mega Knight, Mother Witch, Skeleton Dragons</v>
      </c>
      <c r="AG2050" s="7" t="str">
        <f aca="false">IF(AD2050&lt;AE2050,AE2050,AD2050)</f>
        <v>Barbarian Barrel, Electro Spirit, Fireball, Fisherman, Hunter, Royal Ghost, Royal Giant, Skeletons</v>
      </c>
      <c r="AH2050" s="7" t="str">
        <f aca="false">IF(AD2050=AF2050,AA2050,IF(AA2050="Win","Loss",IF(AA2050="Loss","Win","Draw")))</f>
        <v>Loss</v>
      </c>
      <c r="AI2050" s="7" t="s">
        <v>297</v>
      </c>
    </row>
    <row r="2051" customFormat="false" ht="15" hidden="false" customHeight="true" outlineLevel="0" collapsed="false">
      <c r="A2051" s="7" t="s">
        <v>4805</v>
      </c>
      <c r="B2051" s="7" t="n">
        <v>4</v>
      </c>
      <c r="C2051" s="7" t="s">
        <v>2158</v>
      </c>
      <c r="D2051" s="7" t="s">
        <v>2159</v>
      </c>
      <c r="E2051" s="7" t="s">
        <v>4002</v>
      </c>
      <c r="F2051" s="7" t="s">
        <v>4003</v>
      </c>
      <c r="G2051" s="7" t="s">
        <v>4809</v>
      </c>
      <c r="H2051" s="7" t="s">
        <v>376</v>
      </c>
      <c r="I2051" s="7" t="s">
        <v>114</v>
      </c>
      <c r="J2051" s="7" t="s">
        <v>241</v>
      </c>
      <c r="K2051" s="7" t="s">
        <v>137</v>
      </c>
      <c r="L2051" s="7" t="s">
        <v>87</v>
      </c>
      <c r="M2051" s="7" t="s">
        <v>116</v>
      </c>
      <c r="N2051" s="7" t="s">
        <v>138</v>
      </c>
      <c r="O2051" s="7" t="s">
        <v>118</v>
      </c>
      <c r="P2051" s="7" t="s">
        <v>88</v>
      </c>
      <c r="Q2051" s="7" t="s">
        <v>153</v>
      </c>
      <c r="R2051" s="7" t="s">
        <v>194</v>
      </c>
      <c r="S2051" s="7" t="s">
        <v>82</v>
      </c>
      <c r="T2051" s="7" t="s">
        <v>164</v>
      </c>
      <c r="U2051" s="7" t="s">
        <v>157</v>
      </c>
      <c r="V2051" s="7" t="s">
        <v>204</v>
      </c>
      <c r="W2051" s="7" t="s">
        <v>126</v>
      </c>
      <c r="X2051" s="7" t="s">
        <v>89</v>
      </c>
      <c r="Y2051" s="7" t="n">
        <v>1</v>
      </c>
      <c r="Z2051" s="7" t="n">
        <v>0</v>
      </c>
      <c r="AA2051" s="7" t="str">
        <f aca="false">IF(Y2051&gt;Z2051,"Win",IF(Y2051&lt;Z2051,"Loss","Draw"))</f>
        <v>Win</v>
      </c>
      <c r="AB2051" s="7" t="s">
        <v>99</v>
      </c>
      <c r="AC2051" s="7" t="s">
        <v>99</v>
      </c>
      <c r="AD2051" s="7" t="s">
        <v>4810</v>
      </c>
      <c r="AE2051" s="7" t="s">
        <v>1083</v>
      </c>
      <c r="AF2051" s="7" t="str">
        <f aca="false">IF(AD2051&lt;AE2051,AD2051,AE2051)</f>
        <v>Archer Queen, Cannon, Earthquake, Fire Spirit, Royal Delivery, Royal Hogs, Skeletons, The Log</v>
      </c>
      <c r="AG2051" s="7" t="str">
        <f aca="false">IF(AD2051&lt;AE2051,AE2051,AD2051)</f>
        <v>Berserker, Giant Snowball, Goblin Demolisher, Goblin Drill, Ice Spirit, Knight, Poison, Tesla</v>
      </c>
      <c r="AH2051" s="7" t="str">
        <f aca="false">IF(AD2051=AF2051,AA2051,IF(AA2051="Win","Loss",IF(AA2051="Loss","Win","Draw")))</f>
        <v>Loss</v>
      </c>
      <c r="AI2051" s="7" t="s">
        <v>297</v>
      </c>
    </row>
    <row r="2052" customFormat="false" ht="15" hidden="false" customHeight="true" outlineLevel="0" collapsed="false">
      <c r="A2052" s="7" t="s">
        <v>4811</v>
      </c>
      <c r="B2052" s="7" t="n">
        <v>1</v>
      </c>
      <c r="C2052" s="7" t="s">
        <v>2158</v>
      </c>
      <c r="D2052" s="7" t="s">
        <v>2159</v>
      </c>
      <c r="E2052" s="7" t="s">
        <v>4002</v>
      </c>
      <c r="F2052" s="7" t="s">
        <v>4003</v>
      </c>
      <c r="G2052" s="7" t="s">
        <v>4812</v>
      </c>
      <c r="H2052" s="7" t="s">
        <v>163</v>
      </c>
      <c r="I2052" s="7" t="s">
        <v>90</v>
      </c>
      <c r="J2052" s="7" t="s">
        <v>158</v>
      </c>
      <c r="K2052" s="7" t="s">
        <v>92</v>
      </c>
      <c r="L2052" s="7" t="s">
        <v>150</v>
      </c>
      <c r="M2052" s="7" t="s">
        <v>93</v>
      </c>
      <c r="N2052" s="7" t="s">
        <v>159</v>
      </c>
      <c r="O2052" s="7" t="s">
        <v>94</v>
      </c>
      <c r="P2052" s="7" t="s">
        <v>96</v>
      </c>
      <c r="Q2052" s="7" t="s">
        <v>152</v>
      </c>
      <c r="R2052" s="7" t="s">
        <v>128</v>
      </c>
      <c r="S2052" s="7" t="s">
        <v>107</v>
      </c>
      <c r="T2052" s="7" t="s">
        <v>95</v>
      </c>
      <c r="U2052" s="7" t="s">
        <v>306</v>
      </c>
      <c r="V2052" s="7" t="s">
        <v>307</v>
      </c>
      <c r="W2052" s="7" t="s">
        <v>85</v>
      </c>
      <c r="X2052" s="7" t="s">
        <v>187</v>
      </c>
      <c r="Y2052" s="7" t="n">
        <v>1</v>
      </c>
      <c r="Z2052" s="7" t="n">
        <v>0</v>
      </c>
      <c r="AA2052" s="7" t="str">
        <f aca="false">IF(Y2052&gt;Z2052,"Win",IF(Y2052&lt;Z2052,"Loss","Draw"))</f>
        <v>Win</v>
      </c>
      <c r="AB2052" s="7" t="s">
        <v>99</v>
      </c>
      <c r="AC2052" s="7" t="s">
        <v>99</v>
      </c>
      <c r="AD2052" s="7" t="s">
        <v>967</v>
      </c>
      <c r="AE2052" s="7" t="s">
        <v>603</v>
      </c>
      <c r="AF2052" s="7" t="str">
        <f aca="false">IF(AD2052&lt;AE2052,AD2052,AE2052)</f>
        <v>Baby Dragon, Barbarian Barrel, Goblin Cage, Golden Knight, Golem, Ice Wizard, Lightning, Tornado</v>
      </c>
      <c r="AG2052" s="7" t="str">
        <f aca="false">IF(AD2052&lt;AE2052,AE2052,AD2052)</f>
        <v>Bowler, Dart Goblin, Electro Spirit, Fireball, Minions, Mortar, Rascals, Skeleton Barrel</v>
      </c>
      <c r="AH2052" s="7" t="str">
        <f aca="false">IF(AD2052=AF2052,AA2052,IF(AA2052="Win","Loss",IF(AA2052="Loss","Win","Draw")))</f>
        <v>Loss</v>
      </c>
      <c r="AI2052" s="7" t="s">
        <v>297</v>
      </c>
    </row>
    <row r="2053" customFormat="false" ht="15" hidden="false" customHeight="true" outlineLevel="0" collapsed="false">
      <c r="A2053" s="7" t="s">
        <v>4811</v>
      </c>
      <c r="B2053" s="7" t="n">
        <v>2</v>
      </c>
      <c r="C2053" s="7" t="s">
        <v>2158</v>
      </c>
      <c r="D2053" s="7" t="s">
        <v>2159</v>
      </c>
      <c r="E2053" s="7" t="s">
        <v>4002</v>
      </c>
      <c r="F2053" s="7" t="s">
        <v>4003</v>
      </c>
      <c r="G2053" s="7" t="s">
        <v>4813</v>
      </c>
      <c r="H2053" s="7" t="s">
        <v>376</v>
      </c>
      <c r="I2053" s="7" t="s">
        <v>185</v>
      </c>
      <c r="J2053" s="7" t="s">
        <v>186</v>
      </c>
      <c r="K2053" s="7" t="s">
        <v>114</v>
      </c>
      <c r="L2053" s="7" t="s">
        <v>187</v>
      </c>
      <c r="M2053" s="7" t="s">
        <v>173</v>
      </c>
      <c r="N2053" s="7" t="s">
        <v>111</v>
      </c>
      <c r="O2053" s="7" t="s">
        <v>188</v>
      </c>
      <c r="P2053" s="7" t="s">
        <v>117</v>
      </c>
      <c r="Q2053" s="7" t="s">
        <v>84</v>
      </c>
      <c r="R2053" s="7" t="s">
        <v>83</v>
      </c>
      <c r="S2053" s="7" t="s">
        <v>177</v>
      </c>
      <c r="T2053" s="7" t="s">
        <v>93</v>
      </c>
      <c r="U2053" s="7" t="s">
        <v>215</v>
      </c>
      <c r="V2053" s="7" t="s">
        <v>89</v>
      </c>
      <c r="W2053" s="7" t="s">
        <v>188</v>
      </c>
      <c r="X2053" s="7" t="s">
        <v>173</v>
      </c>
      <c r="Y2053" s="7" t="n">
        <v>0</v>
      </c>
      <c r="Z2053" s="7" t="n">
        <v>1</v>
      </c>
      <c r="AA2053" s="7" t="str">
        <f aca="false">IF(Y2053&gt;Z2053,"Win",IF(Y2053&lt;Z2053,"Loss","Draw"))</f>
        <v>Loss</v>
      </c>
      <c r="AB2053" s="7" t="s">
        <v>99</v>
      </c>
      <c r="AC2053" s="7" t="s">
        <v>99</v>
      </c>
      <c r="AD2053" s="7" t="s">
        <v>346</v>
      </c>
      <c r="AE2053" s="7" t="s">
        <v>4814</v>
      </c>
      <c r="AF2053" s="7" t="str">
        <f aca="false">IF(AD2053&lt;AE2053,AD2053,AE2053)</f>
        <v>Archers, Fireball, Fisherman, Monk, Royal Giant, The Log, Tombstone, Zappies</v>
      </c>
      <c r="AG2053" s="7" t="str">
        <f aca="false">IF(AD2053&lt;AE2053,AE2053,AD2053)</f>
        <v>Balloon, Executioner, Giant Skeleton, Giant Snowball, Miner, Tombstone, Tornado, Zappies</v>
      </c>
      <c r="AH2053" s="7" t="str">
        <f aca="false">IF(AD2053=AF2053,AA2053,IF(AA2053="Win","Loss",IF(AA2053="Loss","Win","Draw")))</f>
        <v>Win</v>
      </c>
      <c r="AI2053" s="7" t="s">
        <v>297</v>
      </c>
    </row>
    <row r="2054" customFormat="false" ht="15" hidden="false" customHeight="true" outlineLevel="0" collapsed="false">
      <c r="A2054" s="7" t="s">
        <v>4811</v>
      </c>
      <c r="B2054" s="7" t="n">
        <v>3</v>
      </c>
      <c r="C2054" s="7" t="s">
        <v>2158</v>
      </c>
      <c r="D2054" s="7" t="s">
        <v>2159</v>
      </c>
      <c r="E2054" s="7" t="s">
        <v>4002</v>
      </c>
      <c r="F2054" s="7" t="s">
        <v>4003</v>
      </c>
      <c r="G2054" s="7" t="s">
        <v>4815</v>
      </c>
      <c r="H2054" s="7" t="s">
        <v>376</v>
      </c>
      <c r="I2054" s="7" t="s">
        <v>248</v>
      </c>
      <c r="J2054" s="7" t="s">
        <v>151</v>
      </c>
      <c r="K2054" s="7" t="s">
        <v>203</v>
      </c>
      <c r="L2054" s="7" t="s">
        <v>87</v>
      </c>
      <c r="M2054" s="7" t="s">
        <v>249</v>
      </c>
      <c r="N2054" s="7" t="s">
        <v>89</v>
      </c>
      <c r="O2054" s="7" t="s">
        <v>126</v>
      </c>
      <c r="P2054" s="7" t="s">
        <v>118</v>
      </c>
      <c r="Q2054" s="7" t="s">
        <v>159</v>
      </c>
      <c r="R2054" s="7" t="s">
        <v>151</v>
      </c>
      <c r="S2054" s="7" t="s">
        <v>203</v>
      </c>
      <c r="T2054" s="7" t="s">
        <v>88</v>
      </c>
      <c r="U2054" s="7" t="s">
        <v>234</v>
      </c>
      <c r="V2054" s="7" t="s">
        <v>157</v>
      </c>
      <c r="W2054" s="7" t="s">
        <v>118</v>
      </c>
      <c r="X2054" s="7" t="s">
        <v>204</v>
      </c>
      <c r="Y2054" s="7" t="n">
        <v>0</v>
      </c>
      <c r="Z2054" s="7" t="n">
        <v>1</v>
      </c>
      <c r="AA2054" s="7" t="str">
        <f aca="false">IF(Y2054&gt;Z2054,"Win",IF(Y2054&lt;Z2054,"Loss","Draw"))</f>
        <v>Loss</v>
      </c>
      <c r="AB2054" s="7" t="s">
        <v>99</v>
      </c>
      <c r="AC2054" s="7" t="s">
        <v>99</v>
      </c>
      <c r="AD2054" s="7" t="s">
        <v>4816</v>
      </c>
      <c r="AE2054" s="7" t="s">
        <v>497</v>
      </c>
      <c r="AF2054" s="7" t="str">
        <f aca="false">IF(AD2054&lt;AE2054,AD2054,AE2054)</f>
        <v>Berserker, Bomb Tower, Dart Goblin, Fire Spirit, Goblin Barrel, Ice Spirit, Mighty Miner, Royal Delivery</v>
      </c>
      <c r="AG2054" s="7" t="str">
        <f aca="false">IF(AD2054&lt;AE2054,AE2054,AD2054)</f>
        <v>Goblin Barrel, Ice Spirit, Mighty Miner, Princess, Rocket, Skeletons, Tesla, The Log</v>
      </c>
      <c r="AH2054" s="7" t="str">
        <f aca="false">IF(AD2054=AF2054,AA2054,IF(AA2054="Win","Loss",IF(AA2054="Loss","Win","Draw")))</f>
        <v>Win</v>
      </c>
      <c r="AI2054" s="7" t="s">
        <v>297</v>
      </c>
    </row>
    <row r="2055" customFormat="false" ht="15" hidden="false" customHeight="true" outlineLevel="0" collapsed="false">
      <c r="A2055" s="5" t="s">
        <v>4817</v>
      </c>
      <c r="B2055" s="5" t="n">
        <v>1</v>
      </c>
      <c r="C2055" s="5" t="s">
        <v>2158</v>
      </c>
      <c r="D2055" s="5" t="s">
        <v>2159</v>
      </c>
      <c r="E2055" s="5" t="s">
        <v>4818</v>
      </c>
      <c r="F2055" s="5" t="s">
        <v>4819</v>
      </c>
      <c r="G2055" s="5" t="s">
        <v>4820</v>
      </c>
      <c r="H2055" s="5" t="s">
        <v>715</v>
      </c>
      <c r="I2055" s="5" t="s">
        <v>141</v>
      </c>
      <c r="J2055" s="5" t="s">
        <v>95</v>
      </c>
      <c r="K2055" s="5" t="s">
        <v>107</v>
      </c>
      <c r="L2055" s="5" t="s">
        <v>177</v>
      </c>
      <c r="M2055" s="5" t="s">
        <v>178</v>
      </c>
      <c r="N2055" s="5" t="s">
        <v>93</v>
      </c>
      <c r="O2055" s="5" t="s">
        <v>143</v>
      </c>
      <c r="P2055" s="5" t="s">
        <v>150</v>
      </c>
      <c r="Q2055" s="5" t="s">
        <v>124</v>
      </c>
      <c r="R2055" s="5" t="s">
        <v>140</v>
      </c>
      <c r="S2055" s="5" t="s">
        <v>128</v>
      </c>
      <c r="T2055" s="5" t="s">
        <v>441</v>
      </c>
      <c r="U2055" s="5" t="s">
        <v>95</v>
      </c>
      <c r="V2055" s="5" t="s">
        <v>449</v>
      </c>
      <c r="W2055" s="5" t="s">
        <v>142</v>
      </c>
      <c r="X2055" s="5" t="s">
        <v>143</v>
      </c>
      <c r="Y2055" s="5" t="n">
        <v>0</v>
      </c>
      <c r="Z2055" s="5" t="n">
        <v>1</v>
      </c>
      <c r="AA2055" s="5" t="str">
        <f aca="false">IF(Y2055&gt;Z2055,"Win",IF(Y2055&lt;Z2055,"Loss","Draw"))</f>
        <v>Loss</v>
      </c>
      <c r="AB2055" s="5" t="s">
        <v>98</v>
      </c>
      <c r="AC2055" s="5" t="s">
        <v>99</v>
      </c>
      <c r="AD2055" s="5" t="s">
        <v>180</v>
      </c>
      <c r="AE2055" s="5" t="s">
        <v>4821</v>
      </c>
      <c r="AF2055" s="5" t="str">
        <f aca="false">IF(AD2055&lt;AE2055,AD2055,AE2055)</f>
        <v>Barbarian Barrel, Electro Spirit, Fireball, Goblin Cage, Heal Spirit, Lumberjack, Phoenix, Royal Giant</v>
      </c>
      <c r="AG2055" s="5" t="str">
        <f aca="false">IF(AD2055&lt;AE2055,AE2055,AD2055)</f>
        <v>Barbarian Barrel, Elite Barbarians, Elixir Collector, Golden Knight, Heal Spirit, Ice Golem, Royal Ghost, Three Musketeers</v>
      </c>
      <c r="AH2055" s="5" t="str">
        <f aca="false">IF(AD2055=AF2055,AA2055,IF(AA2055="Win","Loss",IF(AA2055="Loss","Win","Draw")))</f>
        <v>Loss</v>
      </c>
      <c r="AI2055" s="5" t="s">
        <v>297</v>
      </c>
    </row>
    <row r="2056" customFormat="false" ht="15" hidden="false" customHeight="true" outlineLevel="0" collapsed="false">
      <c r="A2056" s="5" t="s">
        <v>4822</v>
      </c>
      <c r="B2056" s="5" t="n">
        <v>1</v>
      </c>
      <c r="C2056" s="5" t="s">
        <v>2158</v>
      </c>
      <c r="D2056" s="5" t="s">
        <v>2159</v>
      </c>
      <c r="E2056" s="5" t="s">
        <v>4823</v>
      </c>
      <c r="F2056" s="5" t="s">
        <v>4824</v>
      </c>
      <c r="G2056" s="5" t="s">
        <v>4825</v>
      </c>
      <c r="H2056" s="5" t="s">
        <v>352</v>
      </c>
      <c r="I2056" s="5" t="s">
        <v>84</v>
      </c>
      <c r="J2056" s="5" t="s">
        <v>241</v>
      </c>
      <c r="K2056" s="5" t="s">
        <v>114</v>
      </c>
      <c r="L2056" s="5" t="s">
        <v>115</v>
      </c>
      <c r="M2056" s="5" t="s">
        <v>138</v>
      </c>
      <c r="N2056" s="5" t="s">
        <v>116</v>
      </c>
      <c r="O2056" s="5" t="s">
        <v>91</v>
      </c>
      <c r="P2056" s="5" t="s">
        <v>119</v>
      </c>
      <c r="Q2056" s="5" t="s">
        <v>152</v>
      </c>
      <c r="R2056" s="5" t="s">
        <v>323</v>
      </c>
      <c r="S2056" s="5" t="s">
        <v>1885</v>
      </c>
      <c r="T2056" s="5" t="s">
        <v>294</v>
      </c>
      <c r="U2056" s="5" t="s">
        <v>966</v>
      </c>
      <c r="V2056" s="5" t="s">
        <v>1344</v>
      </c>
      <c r="W2056" s="5" t="s">
        <v>193</v>
      </c>
      <c r="X2056" s="5" t="s">
        <v>187</v>
      </c>
      <c r="Y2056" s="5" t="n">
        <v>1</v>
      </c>
      <c r="Z2056" s="5" t="n">
        <v>0</v>
      </c>
      <c r="AA2056" s="5" t="str">
        <f aca="false">IF(Y2056&gt;Z2056,"Win",IF(Y2056&lt;Z2056,"Loss","Draw"))</f>
        <v>Win</v>
      </c>
      <c r="AB2056" s="5" t="s">
        <v>98</v>
      </c>
      <c r="AC2056" s="5" t="s">
        <v>99</v>
      </c>
      <c r="AD2056" s="5" t="s">
        <v>4826</v>
      </c>
      <c r="AE2056" s="5" t="s">
        <v>4827</v>
      </c>
      <c r="AF2056" s="5" t="str">
        <f aca="false">IF(AD2056&lt;AE2056,AD2056,AE2056)</f>
        <v>Archers, Giant Snowball, Goblin Demolisher, Goblin Hut, Goblins, Graveyard, Knight, Poison</v>
      </c>
      <c r="AG2056" s="5" t="str">
        <f aca="false">IF(AD2056&lt;AE2056,AE2056,AD2056)</f>
        <v>Baby Dragon, Battle Healer, Electro Dragon, Elixir Golem, Guards, Mini P.E.K.K.A, Tornado, Vines</v>
      </c>
      <c r="AH2056" s="5" t="str">
        <f aca="false">IF(AD2056=AF2056,AA2056,IF(AA2056="Win","Loss",IF(AA2056="Loss","Win","Draw")))</f>
        <v>Win</v>
      </c>
      <c r="AI2056" s="5" t="s">
        <v>297</v>
      </c>
    </row>
    <row r="2057" customFormat="false" ht="15" hidden="false" customHeight="true" outlineLevel="0" collapsed="false">
      <c r="A2057" s="5" t="s">
        <v>4828</v>
      </c>
      <c r="B2057" s="5" t="n">
        <v>1</v>
      </c>
      <c r="C2057" s="5" t="s">
        <v>2158</v>
      </c>
      <c r="D2057" s="5" t="s">
        <v>2159</v>
      </c>
      <c r="E2057" s="5" t="s">
        <v>4829</v>
      </c>
      <c r="F2057" s="5" t="s">
        <v>4830</v>
      </c>
      <c r="G2057" s="5" t="s">
        <v>4831</v>
      </c>
      <c r="H2057" s="5" t="s">
        <v>485</v>
      </c>
      <c r="I2057" s="5" t="s">
        <v>201</v>
      </c>
      <c r="J2057" s="5" t="s">
        <v>202</v>
      </c>
      <c r="K2057" s="5" t="s">
        <v>233</v>
      </c>
      <c r="L2057" s="5" t="s">
        <v>111</v>
      </c>
      <c r="M2057" s="5" t="s">
        <v>97</v>
      </c>
      <c r="N2057" s="5" t="s">
        <v>157</v>
      </c>
      <c r="O2057" s="5" t="s">
        <v>204</v>
      </c>
      <c r="P2057" s="5" t="s">
        <v>87</v>
      </c>
      <c r="Q2057" s="5" t="s">
        <v>129</v>
      </c>
      <c r="R2057" s="5" t="s">
        <v>128</v>
      </c>
      <c r="S2057" s="5" t="s">
        <v>127</v>
      </c>
      <c r="T2057" s="5" t="s">
        <v>132</v>
      </c>
      <c r="U2057" s="5" t="s">
        <v>130</v>
      </c>
      <c r="V2057" s="5" t="s">
        <v>131</v>
      </c>
      <c r="W2057" s="5" t="s">
        <v>133</v>
      </c>
      <c r="X2057" s="5" t="s">
        <v>86</v>
      </c>
      <c r="Y2057" s="5" t="n">
        <v>0</v>
      </c>
      <c r="Z2057" s="5" t="n">
        <v>1</v>
      </c>
      <c r="AA2057" s="5" t="str">
        <f aca="false">IF(Y2057&gt;Z2057,"Win",IF(Y2057&lt;Z2057,"Loss","Draw"))</f>
        <v>Loss</v>
      </c>
      <c r="AB2057" s="5" t="s">
        <v>98</v>
      </c>
      <c r="AC2057" s="5" t="s">
        <v>99</v>
      </c>
      <c r="AD2057" s="5" t="s">
        <v>4832</v>
      </c>
      <c r="AE2057" s="5" t="s">
        <v>135</v>
      </c>
      <c r="AF2057" s="5" t="str">
        <f aca="false">IF(AD2057&lt;AE2057,AD2057,AE2057)</f>
        <v>Arrows, Bandit, Battle Ram, Electro Wizard, Golden Knight, Mega Knight, Mother Witch, Skeleton Dragons</v>
      </c>
      <c r="AG2057" s="5" t="str">
        <f aca="false">IF(AD2057&lt;AE2057,AE2057,AD2057)</f>
        <v>Bats, Fire Spirit, Magic Archer, Miner, Ronin, Royal Delivery, Tesla, Wall Breakers</v>
      </c>
      <c r="AH2057" s="5" t="str">
        <f aca="false">IF(AD2057=AF2057,AA2057,IF(AA2057="Win","Loss",IF(AA2057="Loss","Win","Draw")))</f>
        <v>Win</v>
      </c>
      <c r="AI2057" s="5" t="s">
        <v>297</v>
      </c>
    </row>
    <row r="2058" customFormat="false" ht="15" hidden="false" customHeight="true" outlineLevel="0" collapsed="false">
      <c r="A2058" s="7" t="s">
        <v>4833</v>
      </c>
      <c r="B2058" s="7" t="n">
        <v>1</v>
      </c>
      <c r="C2058" s="7" t="s">
        <v>2158</v>
      </c>
      <c r="D2058" s="7" t="s">
        <v>2159</v>
      </c>
      <c r="E2058" s="7" t="s">
        <v>4829</v>
      </c>
      <c r="F2058" s="7" t="s">
        <v>4830</v>
      </c>
      <c r="G2058" s="7" t="s">
        <v>4834</v>
      </c>
      <c r="H2058" s="7" t="s">
        <v>485</v>
      </c>
      <c r="I2058" s="7" t="s">
        <v>203</v>
      </c>
      <c r="J2058" s="7" t="s">
        <v>91</v>
      </c>
      <c r="K2058" s="7" t="s">
        <v>159</v>
      </c>
      <c r="L2058" s="7" t="s">
        <v>97</v>
      </c>
      <c r="M2058" s="7" t="s">
        <v>157</v>
      </c>
      <c r="N2058" s="7" t="s">
        <v>234</v>
      </c>
      <c r="O2058" s="7" t="s">
        <v>118</v>
      </c>
      <c r="P2058" s="7" t="s">
        <v>204</v>
      </c>
      <c r="Q2058" s="7" t="s">
        <v>141</v>
      </c>
      <c r="R2058" s="7" t="s">
        <v>128</v>
      </c>
      <c r="S2058" s="7" t="s">
        <v>152</v>
      </c>
      <c r="T2058" s="7" t="s">
        <v>117</v>
      </c>
      <c r="U2058" s="7" t="s">
        <v>223</v>
      </c>
      <c r="V2058" s="7" t="s">
        <v>133</v>
      </c>
      <c r="W2058" s="7" t="s">
        <v>215</v>
      </c>
      <c r="X2058" s="7" t="s">
        <v>130</v>
      </c>
      <c r="Y2058" s="7" t="n">
        <v>1</v>
      </c>
      <c r="Z2058" s="7" t="n">
        <v>0</v>
      </c>
      <c r="AA2058" s="7" t="str">
        <f aca="false">IF(Y2058&gt;Z2058,"Win",IF(Y2058&lt;Z2058,"Loss","Draw"))</f>
        <v>Win</v>
      </c>
      <c r="AB2058" s="7" t="s">
        <v>99</v>
      </c>
      <c r="AC2058" s="7" t="s">
        <v>99</v>
      </c>
      <c r="AD2058" s="7" t="s">
        <v>1657</v>
      </c>
      <c r="AE2058" s="7" t="s">
        <v>4835</v>
      </c>
      <c r="AF2058" s="7" t="str">
        <f aca="false">IF(AD2058&lt;AE2058,AD2058,AE2058)</f>
        <v>Arrows, Baby Dragon, Fisherman, Giant Skeleton, Golden Knight, Lumberjack, Mother Witch, Ram Rider</v>
      </c>
      <c r="AG2058" s="7" t="str">
        <f aca="false">IF(AD2058&lt;AE2058,AE2058,AD2058)</f>
        <v>Bomb Tower, Dart Goblin, Fire Spirit, Goblin Barrel, Goblins, Ice Spirit, Ronin, Royal Delivery</v>
      </c>
      <c r="AH2058" s="7" t="str">
        <f aca="false">IF(AD2058=AF2058,AA2058,IF(AA2058="Win","Loss",IF(AA2058="Loss","Win","Draw")))</f>
        <v>Loss</v>
      </c>
      <c r="AI2058" s="7" t="s">
        <v>297</v>
      </c>
    </row>
    <row r="2059" customFormat="false" ht="15" hidden="false" customHeight="true" outlineLevel="0" collapsed="false">
      <c r="A2059" s="7" t="s">
        <v>4833</v>
      </c>
      <c r="B2059" s="7" t="n">
        <v>2</v>
      </c>
      <c r="C2059" s="7" t="s">
        <v>2158</v>
      </c>
      <c r="D2059" s="7" t="s">
        <v>2159</v>
      </c>
      <c r="E2059" s="7" t="s">
        <v>4829</v>
      </c>
      <c r="F2059" s="7" t="s">
        <v>4830</v>
      </c>
      <c r="G2059" s="7" t="s">
        <v>4836</v>
      </c>
      <c r="H2059" s="7" t="s">
        <v>485</v>
      </c>
      <c r="I2059" s="7" t="s">
        <v>203</v>
      </c>
      <c r="J2059" s="7" t="s">
        <v>91</v>
      </c>
      <c r="K2059" s="7" t="s">
        <v>159</v>
      </c>
      <c r="L2059" s="7" t="s">
        <v>97</v>
      </c>
      <c r="M2059" s="7" t="s">
        <v>157</v>
      </c>
      <c r="N2059" s="7" t="s">
        <v>234</v>
      </c>
      <c r="O2059" s="7" t="s">
        <v>118</v>
      </c>
      <c r="P2059" s="7" t="s">
        <v>204</v>
      </c>
      <c r="Q2059" s="7" t="s">
        <v>127</v>
      </c>
      <c r="R2059" s="7" t="s">
        <v>219</v>
      </c>
      <c r="S2059" s="7" t="s">
        <v>141</v>
      </c>
      <c r="T2059" s="7" t="s">
        <v>117</v>
      </c>
      <c r="U2059" s="7" t="s">
        <v>132</v>
      </c>
      <c r="V2059" s="7" t="s">
        <v>294</v>
      </c>
      <c r="W2059" s="7" t="s">
        <v>133</v>
      </c>
      <c r="X2059" s="7" t="s">
        <v>95</v>
      </c>
      <c r="Y2059" s="7" t="n">
        <v>2</v>
      </c>
      <c r="Z2059" s="7" t="n">
        <v>0</v>
      </c>
      <c r="AA2059" s="7" t="str">
        <f aca="false">IF(Y2059&gt;Z2059,"Win",IF(Y2059&lt;Z2059,"Loss","Draw"))</f>
        <v>Win</v>
      </c>
      <c r="AB2059" s="7" t="s">
        <v>99</v>
      </c>
      <c r="AC2059" s="7" t="s">
        <v>98</v>
      </c>
      <c r="AD2059" s="7" t="s">
        <v>1657</v>
      </c>
      <c r="AE2059" s="7" t="s">
        <v>4837</v>
      </c>
      <c r="AF2059" s="7" t="str">
        <f aca="false">IF(AD2059&lt;AE2059,AD2059,AE2059)</f>
        <v>Barbarian Barrel, Battle Ram, Electro Wizard, Giant Skeleton, Lumberjack, Mother Witch, Vines, Wizard</v>
      </c>
      <c r="AG2059" s="7" t="str">
        <f aca="false">IF(AD2059&lt;AE2059,AE2059,AD2059)</f>
        <v>Bomb Tower, Dart Goblin, Fire Spirit, Goblin Barrel, Goblins, Ice Spirit, Ronin, Royal Delivery</v>
      </c>
      <c r="AH2059" s="7" t="str">
        <f aca="false">IF(AD2059=AF2059,AA2059,IF(AA2059="Win","Loss",IF(AA2059="Loss","Win","Draw")))</f>
        <v>Loss</v>
      </c>
      <c r="AI2059" s="7" t="s">
        <v>297</v>
      </c>
    </row>
    <row r="2060" customFormat="false" ht="15" hidden="false" customHeight="true" outlineLevel="0" collapsed="false">
      <c r="A2060" s="7" t="s">
        <v>4838</v>
      </c>
      <c r="B2060" s="7" t="n">
        <v>1</v>
      </c>
      <c r="C2060" s="7" t="s">
        <v>2158</v>
      </c>
      <c r="D2060" s="7" t="s">
        <v>2159</v>
      </c>
      <c r="E2060" s="7" t="s">
        <v>4829</v>
      </c>
      <c r="F2060" s="7" t="s">
        <v>4830</v>
      </c>
      <c r="G2060" s="7" t="s">
        <v>4839</v>
      </c>
      <c r="H2060" s="7" t="s">
        <v>485</v>
      </c>
      <c r="I2060" s="7" t="s">
        <v>177</v>
      </c>
      <c r="J2060" s="7" t="s">
        <v>95</v>
      </c>
      <c r="K2060" s="7" t="s">
        <v>257</v>
      </c>
      <c r="L2060" s="7" t="s">
        <v>126</v>
      </c>
      <c r="M2060" s="7" t="s">
        <v>97</v>
      </c>
      <c r="N2060" s="7" t="s">
        <v>215</v>
      </c>
      <c r="O2060" s="7" t="s">
        <v>150</v>
      </c>
      <c r="P2060" s="7" t="s">
        <v>93</v>
      </c>
      <c r="Q2060" s="7" t="s">
        <v>127</v>
      </c>
      <c r="R2060" s="7" t="s">
        <v>219</v>
      </c>
      <c r="S2060" s="7" t="s">
        <v>141</v>
      </c>
      <c r="T2060" s="7" t="s">
        <v>117</v>
      </c>
      <c r="U2060" s="7" t="s">
        <v>132</v>
      </c>
      <c r="V2060" s="7" t="s">
        <v>294</v>
      </c>
      <c r="W2060" s="7" t="s">
        <v>133</v>
      </c>
      <c r="X2060" s="7" t="s">
        <v>95</v>
      </c>
      <c r="Y2060" s="7" t="n">
        <v>3</v>
      </c>
      <c r="Z2060" s="7" t="n">
        <v>0</v>
      </c>
      <c r="AA2060" s="7" t="str">
        <f aca="false">IF(Y2060&gt;Z2060,"Win",IF(Y2060&lt;Z2060,"Loss","Draw"))</f>
        <v>Win</v>
      </c>
      <c r="AB2060" s="7" t="s">
        <v>99</v>
      </c>
      <c r="AC2060" s="7" t="s">
        <v>99</v>
      </c>
      <c r="AD2060" s="7" t="s">
        <v>399</v>
      </c>
      <c r="AE2060" s="7" t="s">
        <v>4837</v>
      </c>
      <c r="AF2060" s="7" t="str">
        <f aca="false">IF(AD2060&lt;AE2060,AD2060,AE2060)</f>
        <v>Barbarian Barrel, Battle Ram, Electro Wizard, Giant Skeleton, Lumberjack, Mother Witch, Vines, Wizard</v>
      </c>
      <c r="AG2060" s="7" t="str">
        <f aca="false">IF(AD2060&lt;AE2060,AE2060,AD2060)</f>
        <v>Barbarian Barrel, Electro Spirit, Fireball, Fisherman, Hunter, Ronin, Royal Giant, Skeletons</v>
      </c>
      <c r="AH2060" s="7" t="str">
        <f aca="false">IF(AD2060=AF2060,AA2060,IF(AA2060="Win","Loss",IF(AA2060="Loss","Win","Draw")))</f>
        <v>Loss</v>
      </c>
      <c r="AI2060" s="7" t="s">
        <v>297</v>
      </c>
    </row>
    <row r="2061" customFormat="false" ht="15" hidden="false" customHeight="true" outlineLevel="0" collapsed="false">
      <c r="A2061" s="5" t="s">
        <v>4840</v>
      </c>
      <c r="B2061" s="5" t="n">
        <v>1</v>
      </c>
      <c r="C2061" s="5" t="s">
        <v>2158</v>
      </c>
      <c r="D2061" s="5" t="s">
        <v>2159</v>
      </c>
      <c r="E2061" s="5" t="s">
        <v>147</v>
      </c>
      <c r="F2061" s="5" t="s">
        <v>148</v>
      </c>
      <c r="G2061" s="5" t="s">
        <v>2160</v>
      </c>
      <c r="H2061" s="5" t="s">
        <v>163</v>
      </c>
      <c r="I2061" s="5" t="s">
        <v>127</v>
      </c>
      <c r="J2061" s="5" t="s">
        <v>219</v>
      </c>
      <c r="K2061" s="5" t="s">
        <v>124</v>
      </c>
      <c r="L2061" s="5" t="s">
        <v>117</v>
      </c>
      <c r="M2061" s="5" t="s">
        <v>133</v>
      </c>
      <c r="N2061" s="5" t="s">
        <v>173</v>
      </c>
      <c r="O2061" s="5" t="s">
        <v>294</v>
      </c>
      <c r="P2061" s="5" t="s">
        <v>95</v>
      </c>
      <c r="Q2061" s="5" t="s">
        <v>203</v>
      </c>
      <c r="R2061" s="5" t="s">
        <v>202</v>
      </c>
      <c r="S2061" s="5" t="s">
        <v>201</v>
      </c>
      <c r="T2061" s="5" t="s">
        <v>204</v>
      </c>
      <c r="U2061" s="5" t="s">
        <v>157</v>
      </c>
      <c r="V2061" s="5" t="s">
        <v>118</v>
      </c>
      <c r="W2061" s="5" t="s">
        <v>88</v>
      </c>
      <c r="X2061" s="5" t="s">
        <v>234</v>
      </c>
      <c r="Y2061" s="5" t="n">
        <v>1</v>
      </c>
      <c r="Z2061" s="5" t="n">
        <v>0</v>
      </c>
      <c r="AA2061" s="5" t="str">
        <f aca="false">IF(Y2061&gt;Z2061,"Win",IF(Y2061&lt;Z2061,"Loss","Draw"))</f>
        <v>Win</v>
      </c>
      <c r="AB2061" s="5" t="s">
        <v>98</v>
      </c>
      <c r="AC2061" s="5" t="s">
        <v>99</v>
      </c>
      <c r="AD2061" s="5" t="s">
        <v>296</v>
      </c>
      <c r="AE2061" s="5" t="s">
        <v>668</v>
      </c>
      <c r="AF2061" s="5" t="str">
        <f aca="false">IF(AD2061&lt;AE2061,AD2061,AE2061)</f>
        <v>Barbarian Barrel, Battle Ram, Giant Skeleton, Mother Witch, Royal Ghost, Vines, Wizard, Zappies</v>
      </c>
      <c r="AG2061" s="5" t="str">
        <f aca="false">IF(AD2061&lt;AE2061,AE2061,AD2061)</f>
        <v>Berserker, Bomb Tower, Fire Spirit, Goblin Barrel, Ice Spirit, Magic Archer, Royal Delivery, Wall Breakers</v>
      </c>
      <c r="AH2061" s="5" t="str">
        <f aca="false">IF(AD2061=AF2061,AA2061,IF(AA2061="Win","Loss",IF(AA2061="Loss","Win","Draw")))</f>
        <v>Win</v>
      </c>
      <c r="AI2061" s="5" t="s">
        <v>297</v>
      </c>
    </row>
    <row r="2062" customFormat="false" ht="15" hidden="false" customHeight="true" outlineLevel="0" collapsed="false">
      <c r="A2062" s="5" t="s">
        <v>4840</v>
      </c>
      <c r="B2062" s="5" t="n">
        <v>2</v>
      </c>
      <c r="C2062" s="5" t="s">
        <v>2158</v>
      </c>
      <c r="D2062" s="5" t="s">
        <v>2159</v>
      </c>
      <c r="E2062" s="5" t="s">
        <v>147</v>
      </c>
      <c r="F2062" s="5" t="s">
        <v>148</v>
      </c>
      <c r="G2062" s="5" t="s">
        <v>2161</v>
      </c>
      <c r="H2062" s="5" t="s">
        <v>163</v>
      </c>
      <c r="I2062" s="5" t="s">
        <v>82</v>
      </c>
      <c r="J2062" s="5" t="s">
        <v>151</v>
      </c>
      <c r="K2062" s="5" t="s">
        <v>152</v>
      </c>
      <c r="L2062" s="5" t="s">
        <v>150</v>
      </c>
      <c r="M2062" s="5" t="s">
        <v>153</v>
      </c>
      <c r="N2062" s="5" t="s">
        <v>85</v>
      </c>
      <c r="O2062" s="5" t="s">
        <v>126</v>
      </c>
      <c r="P2062" s="5" t="s">
        <v>89</v>
      </c>
      <c r="Q2062" s="5" t="s">
        <v>107</v>
      </c>
      <c r="R2062" s="5" t="s">
        <v>95</v>
      </c>
      <c r="S2062" s="5" t="s">
        <v>141</v>
      </c>
      <c r="T2062" s="5" t="s">
        <v>177</v>
      </c>
      <c r="U2062" s="5" t="s">
        <v>85</v>
      </c>
      <c r="V2062" s="5" t="s">
        <v>150</v>
      </c>
      <c r="W2062" s="5" t="s">
        <v>143</v>
      </c>
      <c r="X2062" s="5" t="s">
        <v>178</v>
      </c>
      <c r="Y2062" s="5" t="n">
        <v>1</v>
      </c>
      <c r="Z2062" s="5" t="n">
        <v>0</v>
      </c>
      <c r="AA2062" s="5" t="str">
        <f aca="false">IF(Y2062&gt;Z2062,"Win",IF(Y2062&lt;Z2062,"Loss","Draw"))</f>
        <v>Win</v>
      </c>
      <c r="AB2062" s="5" t="s">
        <v>98</v>
      </c>
      <c r="AC2062" s="5" t="s">
        <v>99</v>
      </c>
      <c r="AD2062" s="5" t="s">
        <v>155</v>
      </c>
      <c r="AE2062" s="5" t="s">
        <v>1058</v>
      </c>
      <c r="AF2062" s="5" t="str">
        <f aca="false">IF(AD2062&lt;AE2062,AD2062,AE2062)</f>
        <v>Baby Dragon, Cannon, Electro Spirit, Lightning, Mighty Miner, Royal Hogs, Skeletons, The Log</v>
      </c>
      <c r="AG2062" s="5" t="str">
        <f aca="false">IF(AD2062&lt;AE2062,AE2062,AD2062)</f>
        <v>Barbarian Barrel, Electro Spirit, Goblin Cage, Heal Spirit, Lightning, Lumberjack, Phoenix, Royal Giant</v>
      </c>
      <c r="AH2062" s="5" t="str">
        <f aca="false">IF(AD2062=AF2062,AA2062,IF(AA2062="Win","Loss",IF(AA2062="Loss","Win","Draw")))</f>
        <v>Win</v>
      </c>
      <c r="AI2062" s="5" t="s">
        <v>297</v>
      </c>
    </row>
    <row r="2063" customFormat="false" ht="15" hidden="false" customHeight="true" outlineLevel="0" collapsed="false">
      <c r="A2063" s="5" t="s">
        <v>4840</v>
      </c>
      <c r="B2063" s="5" t="n">
        <v>3</v>
      </c>
      <c r="C2063" s="5" t="s">
        <v>2158</v>
      </c>
      <c r="D2063" s="5" t="s">
        <v>2159</v>
      </c>
      <c r="E2063" s="5" t="s">
        <v>147</v>
      </c>
      <c r="F2063" s="5" t="s">
        <v>148</v>
      </c>
      <c r="G2063" s="5" t="s">
        <v>2162</v>
      </c>
      <c r="H2063" s="5" t="s">
        <v>163</v>
      </c>
      <c r="I2063" s="5" t="s">
        <v>208</v>
      </c>
      <c r="J2063" s="5" t="s">
        <v>194</v>
      </c>
      <c r="K2063" s="5" t="s">
        <v>203</v>
      </c>
      <c r="L2063" s="5" t="s">
        <v>114</v>
      </c>
      <c r="M2063" s="5" t="s">
        <v>248</v>
      </c>
      <c r="N2063" s="5" t="s">
        <v>580</v>
      </c>
      <c r="O2063" s="5" t="s">
        <v>234</v>
      </c>
      <c r="P2063" s="5" t="s">
        <v>92</v>
      </c>
      <c r="Q2063" s="5" t="s">
        <v>185</v>
      </c>
      <c r="R2063" s="5" t="s">
        <v>186</v>
      </c>
      <c r="S2063" s="5" t="s">
        <v>109</v>
      </c>
      <c r="T2063" s="5" t="s">
        <v>111</v>
      </c>
      <c r="U2063" s="5" t="s">
        <v>187</v>
      </c>
      <c r="V2063" s="5" t="s">
        <v>117</v>
      </c>
      <c r="W2063" s="5" t="s">
        <v>188</v>
      </c>
      <c r="X2063" s="5" t="s">
        <v>96</v>
      </c>
      <c r="Y2063" s="5" t="n">
        <v>0</v>
      </c>
      <c r="Z2063" s="5" t="n">
        <v>1</v>
      </c>
      <c r="AA2063" s="5" t="str">
        <f aca="false">IF(Y2063&gt;Z2063,"Win",IF(Y2063&lt;Z2063,"Loss","Draw"))</f>
        <v>Loss</v>
      </c>
      <c r="AB2063" s="5" t="s">
        <v>98</v>
      </c>
      <c r="AC2063" s="5" t="s">
        <v>99</v>
      </c>
      <c r="AD2063" s="5" t="s">
        <v>2164</v>
      </c>
      <c r="AE2063" s="5" t="s">
        <v>2163</v>
      </c>
      <c r="AF2063" s="5" t="str">
        <f aca="false">IF(AD2063&lt;AE2063,AD2063,AE2063)</f>
        <v>Archer Queen, Bomb Tower, Giant Snowball, Goblin Barrel, Goblin Gang, Princess, Skeleton Barrel, Valkyrie</v>
      </c>
      <c r="AG2063" s="5" t="str">
        <f aca="false">IF(AD2063&lt;AE2063,AE2063,AD2063)</f>
        <v>Balloon, Executioner, Giant Skeleton, Miner, Minions, Tombstone, Tornado, Zap</v>
      </c>
      <c r="AH2063" s="5" t="str">
        <f aca="false">IF(AD2063=AF2063,AA2063,IF(AA2063="Win","Loss",IF(AA2063="Loss","Win","Draw")))</f>
        <v>Loss</v>
      </c>
      <c r="AI2063" s="5" t="s">
        <v>297</v>
      </c>
    </row>
    <row r="2064" customFormat="false" ht="15" hidden="false" customHeight="true" outlineLevel="0" collapsed="false">
      <c r="A2064" s="7" t="s">
        <v>4841</v>
      </c>
      <c r="B2064" s="7" t="n">
        <v>1</v>
      </c>
      <c r="C2064" s="7" t="s">
        <v>2158</v>
      </c>
      <c r="D2064" s="7" t="s">
        <v>2159</v>
      </c>
      <c r="E2064" s="7" t="s">
        <v>147</v>
      </c>
      <c r="F2064" s="7" t="s">
        <v>148</v>
      </c>
      <c r="G2064" s="7" t="s">
        <v>2166</v>
      </c>
      <c r="H2064" s="7" t="s">
        <v>163</v>
      </c>
      <c r="I2064" s="7" t="s">
        <v>84</v>
      </c>
      <c r="J2064" s="7" t="s">
        <v>188</v>
      </c>
      <c r="K2064" s="7" t="s">
        <v>177</v>
      </c>
      <c r="L2064" s="7" t="s">
        <v>93</v>
      </c>
      <c r="M2064" s="7" t="s">
        <v>215</v>
      </c>
      <c r="N2064" s="7" t="s">
        <v>173</v>
      </c>
      <c r="O2064" s="7" t="s">
        <v>97</v>
      </c>
      <c r="P2064" s="7" t="s">
        <v>95</v>
      </c>
      <c r="Q2064" s="7" t="s">
        <v>92</v>
      </c>
      <c r="R2064" s="7" t="s">
        <v>91</v>
      </c>
      <c r="S2064" s="7" t="s">
        <v>90</v>
      </c>
      <c r="T2064" s="7" t="s">
        <v>125</v>
      </c>
      <c r="U2064" s="7" t="s">
        <v>93</v>
      </c>
      <c r="V2064" s="7" t="s">
        <v>96</v>
      </c>
      <c r="W2064" s="7" t="s">
        <v>94</v>
      </c>
      <c r="X2064" s="7" t="s">
        <v>95</v>
      </c>
      <c r="Y2064" s="7" t="n">
        <v>0</v>
      </c>
      <c r="Z2064" s="7" t="n">
        <v>1</v>
      </c>
      <c r="AA2064" s="7" t="str">
        <f aca="false">IF(Y2064&gt;Z2064,"Win",IF(Y2064&lt;Z2064,"Loss","Draw"))</f>
        <v>Loss</v>
      </c>
      <c r="AB2064" s="7" t="s">
        <v>99</v>
      </c>
      <c r="AC2064" s="7" t="s">
        <v>99</v>
      </c>
      <c r="AD2064" s="7" t="s">
        <v>2167</v>
      </c>
      <c r="AE2064" s="7" t="s">
        <v>216</v>
      </c>
      <c r="AF2064" s="7" t="str">
        <f aca="false">IF(AD2064&lt;AE2064,AD2064,AE2064)</f>
        <v>Archers, Barbarian Barrel, Fireball, Fisherman, Ronin, Royal Giant, Tombstone, Zappies</v>
      </c>
      <c r="AG2064" s="7" t="str">
        <f aca="false">IF(AD2064&lt;AE2064,AE2064,AD2064)</f>
        <v>Barbarian Barrel, Cannon Cart, Fireball, Goblins, Minions, Mortar, Rascals, Skeleton Barrel</v>
      </c>
      <c r="AH2064" s="7" t="str">
        <f aca="false">IF(AD2064=AF2064,AA2064,IF(AA2064="Win","Loss",IF(AA2064="Loss","Win","Draw")))</f>
        <v>Loss</v>
      </c>
      <c r="AI2064" s="7" t="s">
        <v>297</v>
      </c>
    </row>
    <row r="2065" customFormat="false" ht="15" hidden="false" customHeight="true" outlineLevel="0" collapsed="false">
      <c r="A2065" s="7" t="s">
        <v>4841</v>
      </c>
      <c r="B2065" s="7" t="n">
        <v>2</v>
      </c>
      <c r="C2065" s="7" t="s">
        <v>2158</v>
      </c>
      <c r="D2065" s="7" t="s">
        <v>2159</v>
      </c>
      <c r="E2065" s="7" t="s">
        <v>147</v>
      </c>
      <c r="F2065" s="7" t="s">
        <v>148</v>
      </c>
      <c r="G2065" s="7" t="s">
        <v>2168</v>
      </c>
      <c r="H2065" s="7" t="s">
        <v>163</v>
      </c>
      <c r="I2065" s="7" t="s">
        <v>127</v>
      </c>
      <c r="J2065" s="7" t="s">
        <v>128</v>
      </c>
      <c r="K2065" s="7" t="s">
        <v>129</v>
      </c>
      <c r="L2065" s="7" t="s">
        <v>132</v>
      </c>
      <c r="M2065" s="7" t="s">
        <v>133</v>
      </c>
      <c r="N2065" s="7" t="s">
        <v>131</v>
      </c>
      <c r="O2065" s="7" t="s">
        <v>86</v>
      </c>
      <c r="P2065" s="7" t="s">
        <v>130</v>
      </c>
      <c r="Q2065" s="7" t="s">
        <v>201</v>
      </c>
      <c r="R2065" s="7" t="s">
        <v>202</v>
      </c>
      <c r="S2065" s="7" t="s">
        <v>123</v>
      </c>
      <c r="T2065" s="7" t="s">
        <v>234</v>
      </c>
      <c r="U2065" s="7" t="s">
        <v>187</v>
      </c>
      <c r="V2065" s="7" t="s">
        <v>111</v>
      </c>
      <c r="W2065" s="7" t="s">
        <v>89</v>
      </c>
      <c r="X2065" s="7" t="s">
        <v>88</v>
      </c>
      <c r="Y2065" s="7" t="n">
        <v>1</v>
      </c>
      <c r="Z2065" s="7" t="n">
        <v>0</v>
      </c>
      <c r="AA2065" s="7" t="str">
        <f aca="false">IF(Y2065&gt;Z2065,"Win",IF(Y2065&lt;Z2065,"Loss","Draw"))</f>
        <v>Win</v>
      </c>
      <c r="AB2065" s="7" t="s">
        <v>99</v>
      </c>
      <c r="AC2065" s="7" t="s">
        <v>99</v>
      </c>
      <c r="AD2065" s="7" t="s">
        <v>135</v>
      </c>
      <c r="AE2065" s="7" t="s">
        <v>1151</v>
      </c>
      <c r="AF2065" s="7" t="str">
        <f aca="false">IF(AD2065&lt;AE2065,AD2065,AE2065)</f>
        <v>Arrows, Bandit, Battle Ram, Electro Wizard, Golden Knight, Mega Knight, Mother Witch, Skeleton Dragons</v>
      </c>
      <c r="AG2065" s="7" t="str">
        <f aca="false">IF(AD2065&lt;AE2065,AE2065,AD2065)</f>
        <v>Berserker, Bomb Tower, Goblinstein, Magic Archer, Miner, The Log, Tornado, Wall Breakers</v>
      </c>
      <c r="AH2065" s="7" t="str">
        <f aca="false">IF(AD2065=AF2065,AA2065,IF(AA2065="Win","Loss",IF(AA2065="Loss","Win","Draw")))</f>
        <v>Win</v>
      </c>
      <c r="AI2065" s="7" t="s">
        <v>297</v>
      </c>
    </row>
    <row r="2066" customFormat="false" ht="15" hidden="false" customHeight="true" outlineLevel="0" collapsed="false">
      <c r="A2066" s="7" t="s">
        <v>4841</v>
      </c>
      <c r="B2066" s="7" t="n">
        <v>3</v>
      </c>
      <c r="C2066" s="7" t="s">
        <v>2158</v>
      </c>
      <c r="D2066" s="7" t="s">
        <v>2159</v>
      </c>
      <c r="E2066" s="7" t="s">
        <v>147</v>
      </c>
      <c r="F2066" s="7" t="s">
        <v>148</v>
      </c>
      <c r="G2066" s="7" t="s">
        <v>2169</v>
      </c>
      <c r="H2066" s="7" t="s">
        <v>163</v>
      </c>
      <c r="I2066" s="7" t="s">
        <v>113</v>
      </c>
      <c r="J2066" s="7" t="s">
        <v>151</v>
      </c>
      <c r="K2066" s="7" t="s">
        <v>87</v>
      </c>
      <c r="L2066" s="7" t="s">
        <v>150</v>
      </c>
      <c r="M2066" s="7" t="s">
        <v>85</v>
      </c>
      <c r="N2066" s="7" t="s">
        <v>89</v>
      </c>
      <c r="O2066" s="7" t="s">
        <v>126</v>
      </c>
      <c r="P2066" s="7" t="s">
        <v>165</v>
      </c>
      <c r="Q2066" s="7" t="s">
        <v>448</v>
      </c>
      <c r="R2066" s="7" t="s">
        <v>447</v>
      </c>
      <c r="S2066" s="7" t="s">
        <v>114</v>
      </c>
      <c r="T2066" s="7" t="s">
        <v>130</v>
      </c>
      <c r="U2066" s="7" t="s">
        <v>158</v>
      </c>
      <c r="V2066" s="7" t="s">
        <v>193</v>
      </c>
      <c r="W2066" s="7" t="s">
        <v>323</v>
      </c>
      <c r="X2066" s="7" t="s">
        <v>115</v>
      </c>
      <c r="Y2066" s="7" t="n">
        <v>1</v>
      </c>
      <c r="Z2066" s="7" t="n">
        <v>0</v>
      </c>
      <c r="AA2066" s="7" t="str">
        <f aca="false">IF(Y2066&gt;Z2066,"Win",IF(Y2066&lt;Z2066,"Loss","Draw"))</f>
        <v>Win</v>
      </c>
      <c r="AB2066" s="7" t="s">
        <v>99</v>
      </c>
      <c r="AC2066" s="7" t="s">
        <v>99</v>
      </c>
      <c r="AD2066" s="7" t="s">
        <v>866</v>
      </c>
      <c r="AE2066" s="7" t="s">
        <v>2170</v>
      </c>
      <c r="AF2066" s="7" t="str">
        <f aca="false">IF(AD2066&lt;AE2066,AD2066,AE2066)</f>
        <v>Arrows, Bowler, Giant, Giant Snowball, Graveyard, Guards, Mini P.E.K.K.A, Witch</v>
      </c>
      <c r="AG2066" s="7" t="str">
        <f aca="false">IF(AD2066&lt;AE2066,AE2066,AD2066)</f>
        <v>Electro Spirit, Furnace, Hog Rider, Lightning, Mighty Miner, Skeletons, Tesla, The Log</v>
      </c>
      <c r="AH2066" s="7" t="str">
        <f aca="false">IF(AD2066=AF2066,AA2066,IF(AA2066="Win","Loss",IF(AA2066="Loss","Win","Draw")))</f>
        <v>Loss</v>
      </c>
      <c r="AI2066" s="7" t="s">
        <v>297</v>
      </c>
    </row>
    <row r="2067" customFormat="false" ht="15" hidden="false" customHeight="true" outlineLevel="0" collapsed="false">
      <c r="A2067" s="7" t="s">
        <v>4842</v>
      </c>
      <c r="B2067" s="7" t="n">
        <v>1</v>
      </c>
      <c r="C2067" s="7" t="s">
        <v>2158</v>
      </c>
      <c r="D2067" s="7" t="s">
        <v>2159</v>
      </c>
      <c r="E2067" s="7" t="s">
        <v>147</v>
      </c>
      <c r="F2067" s="7" t="s">
        <v>148</v>
      </c>
      <c r="G2067" s="7" t="s">
        <v>2172</v>
      </c>
      <c r="H2067" s="7" t="s">
        <v>163</v>
      </c>
      <c r="I2067" s="7" t="s">
        <v>82</v>
      </c>
      <c r="J2067" s="7" t="s">
        <v>128</v>
      </c>
      <c r="K2067" s="7" t="s">
        <v>140</v>
      </c>
      <c r="L2067" s="7" t="s">
        <v>449</v>
      </c>
      <c r="M2067" s="7" t="s">
        <v>143</v>
      </c>
      <c r="N2067" s="7" t="s">
        <v>257</v>
      </c>
      <c r="O2067" s="7" t="s">
        <v>142</v>
      </c>
      <c r="P2067" s="7" t="s">
        <v>95</v>
      </c>
      <c r="Q2067" s="7" t="s">
        <v>152</v>
      </c>
      <c r="R2067" s="7" t="s">
        <v>151</v>
      </c>
      <c r="S2067" s="7" t="s">
        <v>82</v>
      </c>
      <c r="T2067" s="7" t="s">
        <v>85</v>
      </c>
      <c r="U2067" s="7" t="s">
        <v>89</v>
      </c>
      <c r="V2067" s="7" t="s">
        <v>150</v>
      </c>
      <c r="W2067" s="7" t="s">
        <v>126</v>
      </c>
      <c r="X2067" s="7" t="s">
        <v>153</v>
      </c>
      <c r="Y2067" s="7" t="n">
        <v>0</v>
      </c>
      <c r="Z2067" s="7" t="n">
        <v>1</v>
      </c>
      <c r="AA2067" s="7" t="str">
        <f aca="false">IF(Y2067&gt;Z2067,"Win",IF(Y2067&lt;Z2067,"Loss","Draw"))</f>
        <v>Loss</v>
      </c>
      <c r="AB2067" s="7" t="s">
        <v>99</v>
      </c>
      <c r="AC2067" s="7" t="s">
        <v>99</v>
      </c>
      <c r="AD2067" s="7" t="s">
        <v>2173</v>
      </c>
      <c r="AE2067" s="7" t="s">
        <v>155</v>
      </c>
      <c r="AF2067" s="7" t="str">
        <f aca="false">IF(AD2067&lt;AE2067,AD2067,AE2067)</f>
        <v>Baby Dragon, Cannon, Electro Spirit, Lightning, Mighty Miner, Royal Hogs, Skeletons, The Log</v>
      </c>
      <c r="AG2067" s="7" t="str">
        <f aca="false">IF(AD2067&lt;AE2067,AE2067,AD2067)</f>
        <v>Barbarian Barrel, Elixir Collector, Golden Knight, Heal Spirit, Hunter, Ice Golem, Royal Hogs, Three Musketeers</v>
      </c>
      <c r="AH2067" s="7" t="str">
        <f aca="false">IF(AD2067=AF2067,AA2067,IF(AA2067="Win","Loss",IF(AA2067="Loss","Win","Draw")))</f>
        <v>Win</v>
      </c>
      <c r="AI2067" s="7" t="s">
        <v>297</v>
      </c>
    </row>
    <row r="2068" customFormat="false" ht="15" hidden="false" customHeight="true" outlineLevel="0" collapsed="false">
      <c r="A2068" s="7" t="s">
        <v>4842</v>
      </c>
      <c r="B2068" s="7" t="n">
        <v>2</v>
      </c>
      <c r="C2068" s="7" t="s">
        <v>2158</v>
      </c>
      <c r="D2068" s="7" t="s">
        <v>2159</v>
      </c>
      <c r="E2068" s="7" t="s">
        <v>147</v>
      </c>
      <c r="F2068" s="7" t="s">
        <v>148</v>
      </c>
      <c r="G2068" s="7" t="s">
        <v>2174</v>
      </c>
      <c r="H2068" s="7" t="s">
        <v>163</v>
      </c>
      <c r="I2068" s="7" t="s">
        <v>159</v>
      </c>
      <c r="J2068" s="7" t="s">
        <v>91</v>
      </c>
      <c r="K2068" s="7" t="s">
        <v>203</v>
      </c>
      <c r="L2068" s="7" t="s">
        <v>118</v>
      </c>
      <c r="M2068" s="7" t="s">
        <v>204</v>
      </c>
      <c r="N2068" s="7" t="s">
        <v>97</v>
      </c>
      <c r="O2068" s="7" t="s">
        <v>157</v>
      </c>
      <c r="P2068" s="7" t="s">
        <v>87</v>
      </c>
      <c r="Q2068" s="7" t="s">
        <v>219</v>
      </c>
      <c r="R2068" s="7" t="s">
        <v>83</v>
      </c>
      <c r="S2068" s="7" t="s">
        <v>87</v>
      </c>
      <c r="T2068" s="7" t="s">
        <v>91</v>
      </c>
      <c r="U2068" s="7" t="s">
        <v>95</v>
      </c>
      <c r="V2068" s="7" t="s">
        <v>165</v>
      </c>
      <c r="W2068" s="7" t="s">
        <v>164</v>
      </c>
      <c r="X2068" s="7" t="s">
        <v>118</v>
      </c>
      <c r="Y2068" s="7" t="n">
        <v>1</v>
      </c>
      <c r="Z2068" s="7" t="n">
        <v>0</v>
      </c>
      <c r="AA2068" s="7" t="str">
        <f aca="false">IF(Y2068&gt;Z2068,"Win",IF(Y2068&lt;Z2068,"Loss","Draw"))</f>
        <v>Win</v>
      </c>
      <c r="AB2068" s="7" t="s">
        <v>99</v>
      </c>
      <c r="AC2068" s="7" t="s">
        <v>99</v>
      </c>
      <c r="AD2068" s="7" t="s">
        <v>2176</v>
      </c>
      <c r="AE2068" s="7" t="s">
        <v>2175</v>
      </c>
      <c r="AF2068" s="7" t="str">
        <f aca="false">IF(AD2068&lt;AE2068,AD2068,AE2068)</f>
        <v>Barbarian Barrel, Earthquake, Goblins, Hog Rider, Ice Spirit, Monk, Tesla, Wizard</v>
      </c>
      <c r="AG2068" s="7" t="str">
        <f aca="false">IF(AD2068&lt;AE2068,AE2068,AD2068)</f>
        <v>Dart Goblin, Fire Spirit, Goblin Barrel, Goblins, Ice Spirit, Ronin, Royal Delivery, Tesla</v>
      </c>
      <c r="AH2068" s="7" t="str">
        <f aca="false">IF(AD2068=AF2068,AA2068,IF(AA2068="Win","Loss",IF(AA2068="Loss","Win","Draw")))</f>
        <v>Loss</v>
      </c>
      <c r="AI2068" s="7" t="s">
        <v>297</v>
      </c>
    </row>
    <row r="2069" customFormat="false" ht="15" hidden="false" customHeight="true" outlineLevel="0" collapsed="false">
      <c r="A2069" s="7" t="s">
        <v>4842</v>
      </c>
      <c r="B2069" s="7" t="n">
        <v>3</v>
      </c>
      <c r="C2069" s="7" t="s">
        <v>2158</v>
      </c>
      <c r="D2069" s="7" t="s">
        <v>2159</v>
      </c>
      <c r="E2069" s="7" t="s">
        <v>147</v>
      </c>
      <c r="F2069" s="7" t="s">
        <v>148</v>
      </c>
      <c r="G2069" s="7" t="s">
        <v>2177</v>
      </c>
      <c r="H2069" s="7" t="s">
        <v>163</v>
      </c>
      <c r="I2069" s="7" t="s">
        <v>114</v>
      </c>
      <c r="J2069" s="7" t="s">
        <v>241</v>
      </c>
      <c r="K2069" s="7" t="s">
        <v>84</v>
      </c>
      <c r="L2069" s="7" t="s">
        <v>126</v>
      </c>
      <c r="M2069" s="7" t="s">
        <v>119</v>
      </c>
      <c r="N2069" s="7" t="s">
        <v>138</v>
      </c>
      <c r="O2069" s="7" t="s">
        <v>116</v>
      </c>
      <c r="P2069" s="7" t="s">
        <v>115</v>
      </c>
      <c r="Q2069" s="7" t="s">
        <v>159</v>
      </c>
      <c r="R2069" s="7" t="s">
        <v>128</v>
      </c>
      <c r="S2069" s="7" t="s">
        <v>203</v>
      </c>
      <c r="T2069" s="7" t="s">
        <v>97</v>
      </c>
      <c r="U2069" s="7" t="s">
        <v>157</v>
      </c>
      <c r="V2069" s="7" t="s">
        <v>204</v>
      </c>
      <c r="W2069" s="7" t="s">
        <v>119</v>
      </c>
      <c r="X2069" s="7" t="s">
        <v>88</v>
      </c>
      <c r="Y2069" s="7" t="n">
        <v>0</v>
      </c>
      <c r="Z2069" s="7" t="n">
        <v>1</v>
      </c>
      <c r="AA2069" s="7" t="str">
        <f aca="false">IF(Y2069&gt;Z2069,"Win",IF(Y2069&lt;Z2069,"Loss","Draw"))</f>
        <v>Loss</v>
      </c>
      <c r="AB2069" s="7" t="s">
        <v>99</v>
      </c>
      <c r="AC2069" s="7" t="s">
        <v>99</v>
      </c>
      <c r="AD2069" s="7" t="s">
        <v>2122</v>
      </c>
      <c r="AE2069" s="7" t="s">
        <v>2178</v>
      </c>
      <c r="AF2069" s="7" t="str">
        <f aca="false">IF(AD2069&lt;AE2069,AD2069,AE2069)</f>
        <v>Archers, Giant Snowball, Goblin Demolisher, Goblin Hut, Graveyard, Knight, Poison, Skeletons</v>
      </c>
      <c r="AG2069" s="7" t="str">
        <f aca="false">IF(AD2069&lt;AE2069,AE2069,AD2069)</f>
        <v>Berserker, Dart Goblin, Fire Spirit, Goblin Barrel, Goblin Hut, Golden Knight, Ronin, Royal Delivery</v>
      </c>
      <c r="AH2069" s="7" t="str">
        <f aca="false">IF(AD2069=AF2069,AA2069,IF(AA2069="Win","Loss",IF(AA2069="Loss","Win","Draw")))</f>
        <v>Loss</v>
      </c>
      <c r="AI2069" s="7" t="s">
        <v>297</v>
      </c>
    </row>
    <row r="2070" customFormat="false" ht="15" hidden="false" customHeight="true" outlineLevel="0" collapsed="false">
      <c r="A2070" s="5" t="s">
        <v>4843</v>
      </c>
      <c r="B2070" s="5" t="n">
        <v>1</v>
      </c>
      <c r="C2070" s="5" t="s">
        <v>2158</v>
      </c>
      <c r="D2070" s="5" t="s">
        <v>2159</v>
      </c>
      <c r="E2070" s="5" t="s">
        <v>4844</v>
      </c>
      <c r="F2070" s="5" t="s">
        <v>4845</v>
      </c>
      <c r="G2070" s="5" t="s">
        <v>4846</v>
      </c>
      <c r="H2070" s="5" t="s">
        <v>163</v>
      </c>
      <c r="I2070" s="5" t="s">
        <v>90</v>
      </c>
      <c r="J2070" s="5" t="s">
        <v>91</v>
      </c>
      <c r="K2070" s="5" t="s">
        <v>92</v>
      </c>
      <c r="L2070" s="5" t="s">
        <v>95</v>
      </c>
      <c r="M2070" s="5" t="s">
        <v>93</v>
      </c>
      <c r="N2070" s="5" t="s">
        <v>125</v>
      </c>
      <c r="O2070" s="5" t="s">
        <v>94</v>
      </c>
      <c r="P2070" s="5" t="s">
        <v>96</v>
      </c>
      <c r="Q2070" s="5" t="s">
        <v>129</v>
      </c>
      <c r="R2070" s="5" t="s">
        <v>91</v>
      </c>
      <c r="S2070" s="5" t="s">
        <v>124</v>
      </c>
      <c r="T2070" s="5" t="s">
        <v>223</v>
      </c>
      <c r="U2070" s="5" t="s">
        <v>113</v>
      </c>
      <c r="V2070" s="5" t="s">
        <v>112</v>
      </c>
      <c r="W2070" s="5" t="s">
        <v>109</v>
      </c>
      <c r="X2070" s="5" t="s">
        <v>93</v>
      </c>
      <c r="Y2070" s="5" t="n">
        <v>0</v>
      </c>
      <c r="Z2070" s="5" t="n">
        <v>1</v>
      </c>
      <c r="AA2070" s="5" t="str">
        <f aca="false">IF(Y2070&gt;Z2070,"Win",IF(Y2070&lt;Z2070,"Loss","Draw"))</f>
        <v>Loss</v>
      </c>
      <c r="AB2070" s="5" t="s">
        <v>98</v>
      </c>
      <c r="AC2070" s="5" t="s">
        <v>99</v>
      </c>
      <c r="AD2070" s="5" t="s">
        <v>216</v>
      </c>
      <c r="AE2070" s="5" t="s">
        <v>1500</v>
      </c>
      <c r="AF2070" s="5" t="str">
        <f aca="false">IF(AD2070&lt;AE2070,AD2070,AE2070)</f>
        <v>Barbarian Barrel, Cannon Cart, Fireball, Goblins, Minions, Mortar, Rascals, Skeleton Barrel</v>
      </c>
      <c r="AG2070" s="5" t="str">
        <f aca="false">IF(AD2070&lt;AE2070,AE2070,AD2070)</f>
        <v>Fireball, Furnace, Goblins, Mega Knight, Ram Rider, Royal Ghost, Spirit Empress, Zap</v>
      </c>
      <c r="AH2070" s="5" t="str">
        <f aca="false">IF(AD2070=AF2070,AA2070,IF(AA2070="Win","Loss",IF(AA2070="Loss","Win","Draw")))</f>
        <v>Loss</v>
      </c>
      <c r="AI2070" s="5" t="s">
        <v>102</v>
      </c>
    </row>
    <row r="2071" customFormat="false" ht="15" hidden="false" customHeight="true" outlineLevel="0" collapsed="false">
      <c r="A2071" s="5" t="s">
        <v>4843</v>
      </c>
      <c r="B2071" s="5" t="n">
        <v>2</v>
      </c>
      <c r="C2071" s="5" t="s">
        <v>2158</v>
      </c>
      <c r="D2071" s="5" t="s">
        <v>2159</v>
      </c>
      <c r="E2071" s="5" t="s">
        <v>4844</v>
      </c>
      <c r="F2071" s="5" t="s">
        <v>4845</v>
      </c>
      <c r="G2071" s="5" t="s">
        <v>4847</v>
      </c>
      <c r="H2071" s="5" t="s">
        <v>485</v>
      </c>
      <c r="I2071" s="5" t="s">
        <v>152</v>
      </c>
      <c r="J2071" s="5" t="s">
        <v>151</v>
      </c>
      <c r="K2071" s="5" t="s">
        <v>82</v>
      </c>
      <c r="L2071" s="5" t="s">
        <v>85</v>
      </c>
      <c r="M2071" s="5" t="s">
        <v>89</v>
      </c>
      <c r="N2071" s="5" t="s">
        <v>150</v>
      </c>
      <c r="O2071" s="5" t="s">
        <v>126</v>
      </c>
      <c r="P2071" s="5" t="s">
        <v>153</v>
      </c>
      <c r="Q2071" s="5" t="s">
        <v>203</v>
      </c>
      <c r="R2071" s="5" t="s">
        <v>108</v>
      </c>
      <c r="S2071" s="5" t="s">
        <v>114</v>
      </c>
      <c r="T2071" s="5" t="s">
        <v>94</v>
      </c>
      <c r="U2071" s="5" t="s">
        <v>125</v>
      </c>
      <c r="V2071" s="5" t="s">
        <v>248</v>
      </c>
      <c r="W2071" s="5" t="s">
        <v>249</v>
      </c>
      <c r="X2071" s="5" t="s">
        <v>131</v>
      </c>
      <c r="Y2071" s="5" t="n">
        <v>1</v>
      </c>
      <c r="Z2071" s="5" t="n">
        <v>0</v>
      </c>
      <c r="AA2071" s="5" t="str">
        <f aca="false">IF(Y2071&gt;Z2071,"Win",IF(Y2071&lt;Z2071,"Loss","Draw"))</f>
        <v>Win</v>
      </c>
      <c r="AB2071" s="5" t="s">
        <v>98</v>
      </c>
      <c r="AC2071" s="5" t="s">
        <v>99</v>
      </c>
      <c r="AD2071" s="5" t="s">
        <v>155</v>
      </c>
      <c r="AE2071" s="5" t="s">
        <v>4447</v>
      </c>
      <c r="AF2071" s="5" t="str">
        <f aca="false">IF(AD2071&lt;AE2071,AD2071,AE2071)</f>
        <v>Baby Dragon, Cannon, Electro Spirit, Lightning, Mighty Miner, Royal Hogs, Skeletons, The Log</v>
      </c>
      <c r="AG2071" s="5" t="str">
        <f aca="false">IF(AD2071&lt;AE2071,AE2071,AD2071)</f>
        <v>Bandit, Cannon Cart, Dark Prince, Giant Snowball, Goblin Barrel, Princess, Rascals, Rocket</v>
      </c>
      <c r="AH2071" s="5" t="str">
        <f aca="false">IF(AD2071=AF2071,AA2071,IF(AA2071="Win","Loss",IF(AA2071="Loss","Win","Draw")))</f>
        <v>Win</v>
      </c>
      <c r="AI2071" s="5" t="s">
        <v>102</v>
      </c>
    </row>
    <row r="2072" customFormat="false" ht="15" hidden="false" customHeight="true" outlineLevel="0" collapsed="false">
      <c r="A2072" s="5" t="s">
        <v>4843</v>
      </c>
      <c r="B2072" s="5" t="n">
        <v>3</v>
      </c>
      <c r="C2072" s="5" t="s">
        <v>2158</v>
      </c>
      <c r="D2072" s="5" t="s">
        <v>2159</v>
      </c>
      <c r="E2072" s="5" t="s">
        <v>4844</v>
      </c>
      <c r="F2072" s="5" t="s">
        <v>4845</v>
      </c>
      <c r="G2072" s="5" t="s">
        <v>4848</v>
      </c>
      <c r="H2072" s="5" t="s">
        <v>163</v>
      </c>
      <c r="I2072" s="5" t="s">
        <v>201</v>
      </c>
      <c r="J2072" s="5" t="s">
        <v>202</v>
      </c>
      <c r="K2072" s="5" t="s">
        <v>233</v>
      </c>
      <c r="L2072" s="5" t="s">
        <v>204</v>
      </c>
      <c r="M2072" s="5" t="s">
        <v>118</v>
      </c>
      <c r="N2072" s="5" t="s">
        <v>88</v>
      </c>
      <c r="O2072" s="5" t="s">
        <v>234</v>
      </c>
      <c r="P2072" s="5" t="s">
        <v>111</v>
      </c>
      <c r="Q2072" s="5" t="s">
        <v>141</v>
      </c>
      <c r="R2072" s="5" t="s">
        <v>95</v>
      </c>
      <c r="S2072" s="5" t="s">
        <v>107</v>
      </c>
      <c r="T2072" s="5" t="s">
        <v>177</v>
      </c>
      <c r="U2072" s="5" t="s">
        <v>178</v>
      </c>
      <c r="V2072" s="5" t="s">
        <v>85</v>
      </c>
      <c r="W2072" s="5" t="s">
        <v>143</v>
      </c>
      <c r="X2072" s="5" t="s">
        <v>150</v>
      </c>
      <c r="Y2072" s="5" t="n">
        <v>0</v>
      </c>
      <c r="Z2072" s="5" t="n">
        <v>1</v>
      </c>
      <c r="AA2072" s="5" t="str">
        <f aca="false">IF(Y2072&gt;Z2072,"Win",IF(Y2072&lt;Z2072,"Loss","Draw"))</f>
        <v>Loss</v>
      </c>
      <c r="AB2072" s="5" t="s">
        <v>98</v>
      </c>
      <c r="AC2072" s="5" t="s">
        <v>99</v>
      </c>
      <c r="AD2072" s="5" t="s">
        <v>1731</v>
      </c>
      <c r="AE2072" s="5" t="s">
        <v>1058</v>
      </c>
      <c r="AF2072" s="5" t="str">
        <f aca="false">IF(AD2072&lt;AE2072,AD2072,AE2072)</f>
        <v>Barbarian Barrel, Electro Spirit, Goblin Cage, Heal Spirit, Lightning, Lumberjack, Phoenix, Royal Giant</v>
      </c>
      <c r="AG2072" s="5" t="str">
        <f aca="false">IF(AD2072&lt;AE2072,AE2072,AD2072)</f>
        <v>Bats, Berserker, Bomb Tower, Ice Spirit, Magic Archer, Miner, Royal Delivery, Wall Breakers</v>
      </c>
      <c r="AH2072" s="5" t="str">
        <f aca="false">IF(AD2072=AF2072,AA2072,IF(AA2072="Win","Loss",IF(AA2072="Loss","Win","Draw")))</f>
        <v>Win</v>
      </c>
      <c r="AI2072" s="5" t="s">
        <v>102</v>
      </c>
    </row>
    <row r="2073" customFormat="false" ht="15" hidden="false" customHeight="true" outlineLevel="0" collapsed="false">
      <c r="A2073" s="5" t="s">
        <v>4849</v>
      </c>
      <c r="B2073" s="5" t="n">
        <v>1</v>
      </c>
      <c r="C2073" s="5" t="s">
        <v>2158</v>
      </c>
      <c r="D2073" s="5" t="s">
        <v>2159</v>
      </c>
      <c r="E2073" s="5" t="s">
        <v>4850</v>
      </c>
      <c r="F2073" s="5" t="s">
        <v>4851</v>
      </c>
      <c r="G2073" s="5" t="s">
        <v>4538</v>
      </c>
      <c r="H2073" s="5" t="s">
        <v>163</v>
      </c>
      <c r="I2073" s="5" t="s">
        <v>201</v>
      </c>
      <c r="J2073" s="5" t="s">
        <v>202</v>
      </c>
      <c r="K2073" s="5" t="s">
        <v>233</v>
      </c>
      <c r="L2073" s="5" t="s">
        <v>204</v>
      </c>
      <c r="M2073" s="5" t="s">
        <v>118</v>
      </c>
      <c r="N2073" s="5" t="s">
        <v>88</v>
      </c>
      <c r="O2073" s="5" t="s">
        <v>234</v>
      </c>
      <c r="P2073" s="5" t="s">
        <v>111</v>
      </c>
      <c r="Q2073" s="5" t="s">
        <v>90</v>
      </c>
      <c r="R2073" s="5" t="s">
        <v>125</v>
      </c>
      <c r="S2073" s="5" t="s">
        <v>92</v>
      </c>
      <c r="T2073" s="5" t="s">
        <v>173</v>
      </c>
      <c r="U2073" s="5" t="s">
        <v>96</v>
      </c>
      <c r="V2073" s="5" t="s">
        <v>241</v>
      </c>
      <c r="W2073" s="5" t="s">
        <v>580</v>
      </c>
      <c r="X2073" s="5" t="s">
        <v>130</v>
      </c>
      <c r="Y2073" s="5" t="n">
        <v>0</v>
      </c>
      <c r="Z2073" s="5" t="n">
        <v>3</v>
      </c>
      <c r="AA2073" s="5" t="str">
        <f aca="false">IF(Y2073&gt;Z2073,"Win",IF(Y2073&lt;Z2073,"Loss","Draw"))</f>
        <v>Loss</v>
      </c>
      <c r="AB2073" s="5" t="s">
        <v>98</v>
      </c>
      <c r="AC2073" s="5" t="s">
        <v>99</v>
      </c>
      <c r="AD2073" s="5" t="s">
        <v>1731</v>
      </c>
      <c r="AE2073" s="5" t="s">
        <v>4852</v>
      </c>
      <c r="AF2073" s="5" t="str">
        <f aca="false">IF(AD2073&lt;AE2073,AD2073,AE2073)</f>
        <v>Arrows, Cannon Cart, Goblin Gang, Knight, Minions, Mortar, Skeleton Barrel, Zappies</v>
      </c>
      <c r="AG2073" s="5" t="str">
        <f aca="false">IF(AD2073&lt;AE2073,AE2073,AD2073)</f>
        <v>Bats, Berserker, Bomb Tower, Ice Spirit, Magic Archer, Miner, Royal Delivery, Wall Breakers</v>
      </c>
      <c r="AH2073" s="5" t="str">
        <f aca="false">IF(AD2073=AF2073,AA2073,IF(AA2073="Win","Loss",IF(AA2073="Loss","Win","Draw")))</f>
        <v>Win</v>
      </c>
      <c r="AI2073" s="5" t="s">
        <v>102</v>
      </c>
    </row>
    <row r="2074" customFormat="false" ht="15" hidden="false" customHeight="true" outlineLevel="0" collapsed="false">
      <c r="A2074" s="5" t="s">
        <v>4849</v>
      </c>
      <c r="B2074" s="5" t="n">
        <v>2</v>
      </c>
      <c r="C2074" s="5" t="s">
        <v>2158</v>
      </c>
      <c r="D2074" s="5" t="s">
        <v>2159</v>
      </c>
      <c r="E2074" s="5" t="s">
        <v>4850</v>
      </c>
      <c r="F2074" s="5" t="s">
        <v>4851</v>
      </c>
      <c r="G2074" s="5" t="s">
        <v>4853</v>
      </c>
      <c r="H2074" s="5" t="s">
        <v>163</v>
      </c>
      <c r="I2074" s="5" t="s">
        <v>113</v>
      </c>
      <c r="J2074" s="5" t="s">
        <v>151</v>
      </c>
      <c r="K2074" s="5" t="s">
        <v>87</v>
      </c>
      <c r="L2074" s="5" t="s">
        <v>89</v>
      </c>
      <c r="M2074" s="5" t="s">
        <v>165</v>
      </c>
      <c r="N2074" s="5" t="s">
        <v>85</v>
      </c>
      <c r="O2074" s="5" t="s">
        <v>126</v>
      </c>
      <c r="P2074" s="5" t="s">
        <v>150</v>
      </c>
      <c r="Q2074" s="5" t="s">
        <v>177</v>
      </c>
      <c r="R2074" s="5" t="s">
        <v>215</v>
      </c>
      <c r="S2074" s="5" t="s">
        <v>124</v>
      </c>
      <c r="T2074" s="5" t="s">
        <v>150</v>
      </c>
      <c r="U2074" s="5" t="s">
        <v>126</v>
      </c>
      <c r="V2074" s="5" t="s">
        <v>257</v>
      </c>
      <c r="W2074" s="5" t="s">
        <v>93</v>
      </c>
      <c r="X2074" s="5" t="s">
        <v>89</v>
      </c>
      <c r="Y2074" s="5" t="n">
        <v>1</v>
      </c>
      <c r="Z2074" s="5" t="n">
        <v>0</v>
      </c>
      <c r="AA2074" s="5" t="str">
        <f aca="false">IF(Y2074&gt;Z2074,"Win",IF(Y2074&lt;Z2074,"Loss","Draw"))</f>
        <v>Win</v>
      </c>
      <c r="AB2074" s="5" t="s">
        <v>98</v>
      </c>
      <c r="AC2074" s="5" t="s">
        <v>99</v>
      </c>
      <c r="AD2074" s="5" t="s">
        <v>866</v>
      </c>
      <c r="AE2074" s="5" t="s">
        <v>4854</v>
      </c>
      <c r="AF2074" s="5" t="str">
        <f aca="false">IF(AD2074&lt;AE2074,AD2074,AE2074)</f>
        <v>Electro Spirit, Fireball, Fisherman, Hunter, Royal Ghost, Royal Giant, Skeletons, The Log</v>
      </c>
      <c r="AG2074" s="5" t="str">
        <f aca="false">IF(AD2074&lt;AE2074,AE2074,AD2074)</f>
        <v>Electro Spirit, Furnace, Hog Rider, Lightning, Mighty Miner, Skeletons, Tesla, The Log</v>
      </c>
      <c r="AH2074" s="5" t="str">
        <f aca="false">IF(AD2074=AF2074,AA2074,IF(AA2074="Win","Loss",IF(AA2074="Loss","Win","Draw")))</f>
        <v>Loss</v>
      </c>
      <c r="AI2074" s="5" t="s">
        <v>102</v>
      </c>
    </row>
    <row r="2075" customFormat="false" ht="15" hidden="false" customHeight="true" outlineLevel="0" collapsed="false">
      <c r="A2075" s="5" t="s">
        <v>4849</v>
      </c>
      <c r="B2075" s="5" t="n">
        <v>3</v>
      </c>
      <c r="C2075" s="5" t="s">
        <v>2158</v>
      </c>
      <c r="D2075" s="5" t="s">
        <v>2159</v>
      </c>
      <c r="E2075" s="5" t="s">
        <v>4850</v>
      </c>
      <c r="F2075" s="5" t="s">
        <v>4851</v>
      </c>
      <c r="G2075" s="5" t="s">
        <v>4855</v>
      </c>
      <c r="H2075" s="5" t="s">
        <v>163</v>
      </c>
      <c r="I2075" s="5" t="s">
        <v>84</v>
      </c>
      <c r="J2075" s="5" t="s">
        <v>108</v>
      </c>
      <c r="K2075" s="5" t="s">
        <v>82</v>
      </c>
      <c r="L2075" s="5" t="s">
        <v>93</v>
      </c>
      <c r="M2075" s="5" t="s">
        <v>86</v>
      </c>
      <c r="N2075" s="5" t="s">
        <v>95</v>
      </c>
      <c r="O2075" s="5" t="s">
        <v>157</v>
      </c>
      <c r="P2075" s="5" t="s">
        <v>119</v>
      </c>
      <c r="Q2075" s="5" t="s">
        <v>203</v>
      </c>
      <c r="R2075" s="5" t="s">
        <v>563</v>
      </c>
      <c r="S2075" s="5" t="s">
        <v>91</v>
      </c>
      <c r="T2075" s="5" t="s">
        <v>159</v>
      </c>
      <c r="U2075" s="5" t="s">
        <v>248</v>
      </c>
      <c r="V2075" s="5" t="s">
        <v>94</v>
      </c>
      <c r="W2075" s="5" t="s">
        <v>467</v>
      </c>
      <c r="X2075" s="5" t="s">
        <v>114</v>
      </c>
      <c r="Y2075" s="5" t="n">
        <v>1</v>
      </c>
      <c r="Z2075" s="5" t="n">
        <v>0</v>
      </c>
      <c r="AA2075" s="5" t="str">
        <f aca="false">IF(Y2075&gt;Z2075,"Win",IF(Y2075&lt;Z2075,"Loss","Draw"))</f>
        <v>Win</v>
      </c>
      <c r="AB2075" s="5" t="s">
        <v>98</v>
      </c>
      <c r="AC2075" s="5" t="s">
        <v>99</v>
      </c>
      <c r="AD2075" s="5" t="s">
        <v>4856</v>
      </c>
      <c r="AE2075" s="5" t="s">
        <v>4857</v>
      </c>
      <c r="AF2075" s="5" t="str">
        <f aca="false">IF(AD2075&lt;AE2075,AD2075,AE2075)</f>
        <v>Archers, Barbarian Barrel, Dark Prince, Fire Spirit, Fireball, Goblin Hut, Royal Hogs, Skeleton Dragons</v>
      </c>
      <c r="AG2075" s="5" t="str">
        <f aca="false">IF(AD2075&lt;AE2075,AE2075,AD2075)</f>
        <v>Dart Goblin, Giant Snowball, Goblin Barrel, Goblins, Prince, Princess, Rascals, Skeleton King</v>
      </c>
      <c r="AH2075" s="5" t="str">
        <f aca="false">IF(AD2075=AF2075,AA2075,IF(AA2075="Win","Loss",IF(AA2075="Loss","Win","Draw")))</f>
        <v>Win</v>
      </c>
      <c r="AI2075" s="5" t="s">
        <v>102</v>
      </c>
    </row>
    <row r="2076" customFormat="false" ht="15" hidden="false" customHeight="true" outlineLevel="0" collapsed="false">
      <c r="A2076" s="5" t="s">
        <v>4858</v>
      </c>
      <c r="B2076" s="5" t="n">
        <v>1</v>
      </c>
      <c r="C2076" s="5" t="s">
        <v>2158</v>
      </c>
      <c r="D2076" s="5" t="s">
        <v>2159</v>
      </c>
      <c r="E2076" s="5" t="s">
        <v>4859</v>
      </c>
      <c r="F2076" s="5" t="s">
        <v>4860</v>
      </c>
      <c r="G2076" s="5" t="s">
        <v>4861</v>
      </c>
      <c r="H2076" s="5" t="s">
        <v>163</v>
      </c>
      <c r="I2076" s="5" t="s">
        <v>84</v>
      </c>
      <c r="J2076" s="5" t="s">
        <v>241</v>
      </c>
      <c r="K2076" s="5" t="s">
        <v>114</v>
      </c>
      <c r="L2076" s="5" t="s">
        <v>138</v>
      </c>
      <c r="M2076" s="5" t="s">
        <v>91</v>
      </c>
      <c r="N2076" s="5" t="s">
        <v>119</v>
      </c>
      <c r="O2076" s="5" t="s">
        <v>116</v>
      </c>
      <c r="P2076" s="5" t="s">
        <v>115</v>
      </c>
      <c r="Q2076" s="5" t="s">
        <v>473</v>
      </c>
      <c r="R2076" s="5" t="s">
        <v>178</v>
      </c>
      <c r="S2076" s="5" t="s">
        <v>201</v>
      </c>
      <c r="T2076" s="5" t="s">
        <v>234</v>
      </c>
      <c r="U2076" s="5" t="s">
        <v>89</v>
      </c>
      <c r="V2076" s="5" t="s">
        <v>116</v>
      </c>
      <c r="W2076" s="5" t="s">
        <v>403</v>
      </c>
      <c r="X2076" s="5" t="s">
        <v>111</v>
      </c>
      <c r="Y2076" s="5" t="n">
        <v>1</v>
      </c>
      <c r="Z2076" s="5" t="n">
        <v>0</v>
      </c>
      <c r="AA2076" s="5" t="str">
        <f aca="false">IF(Y2076&gt;Z2076,"Win",IF(Y2076&lt;Z2076,"Loss","Draw"))</f>
        <v>Win</v>
      </c>
      <c r="AB2076" s="5" t="s">
        <v>98</v>
      </c>
      <c r="AC2076" s="5" t="s">
        <v>99</v>
      </c>
      <c r="AD2076" s="5" t="s">
        <v>4826</v>
      </c>
      <c r="AE2076" s="5" t="s">
        <v>4862</v>
      </c>
      <c r="AF2076" s="5" t="str">
        <f aca="false">IF(AD2076&lt;AE2076,AD2076,AE2076)</f>
        <v>Archers, Giant Snowball, Goblin Demolisher, Goblin Hut, Goblins, Graveyard, Knight, Poison</v>
      </c>
      <c r="AG2076" s="5" t="str">
        <f aca="false">IF(AD2076&lt;AE2076,AE2076,AD2076)</f>
        <v>Bomb Tower, Miner, Phoenix, Poison, Royal Recruits, Spear Goblins, The Log, Wall Breakers</v>
      </c>
      <c r="AH2076" s="5" t="str">
        <f aca="false">IF(AD2076=AF2076,AA2076,IF(AA2076="Win","Loss",IF(AA2076="Loss","Win","Draw")))</f>
        <v>Win</v>
      </c>
      <c r="AI2076" s="5" t="s">
        <v>102</v>
      </c>
    </row>
    <row r="2077" customFormat="false" ht="15" hidden="false" customHeight="true" outlineLevel="0" collapsed="false">
      <c r="A2077" s="5" t="s">
        <v>4858</v>
      </c>
      <c r="B2077" s="5" t="n">
        <v>2</v>
      </c>
      <c r="C2077" s="5" t="s">
        <v>2158</v>
      </c>
      <c r="D2077" s="5" t="s">
        <v>2159</v>
      </c>
      <c r="E2077" s="5" t="s">
        <v>4859</v>
      </c>
      <c r="F2077" s="5" t="s">
        <v>4860</v>
      </c>
      <c r="G2077" s="5" t="s">
        <v>4863</v>
      </c>
      <c r="H2077" s="5" t="s">
        <v>163</v>
      </c>
      <c r="I2077" s="5" t="s">
        <v>129</v>
      </c>
      <c r="J2077" s="5" t="s">
        <v>172</v>
      </c>
      <c r="K2077" s="5" t="s">
        <v>87</v>
      </c>
      <c r="L2077" s="5" t="s">
        <v>165</v>
      </c>
      <c r="M2077" s="5" t="s">
        <v>85</v>
      </c>
      <c r="N2077" s="5" t="s">
        <v>126</v>
      </c>
      <c r="O2077" s="5" t="s">
        <v>150</v>
      </c>
      <c r="P2077" s="5" t="s">
        <v>89</v>
      </c>
      <c r="Q2077" s="5" t="s">
        <v>208</v>
      </c>
      <c r="R2077" s="5" t="s">
        <v>95</v>
      </c>
      <c r="S2077" s="5" t="s">
        <v>152</v>
      </c>
      <c r="T2077" s="5" t="s">
        <v>187</v>
      </c>
      <c r="U2077" s="5" t="s">
        <v>119</v>
      </c>
      <c r="V2077" s="5" t="s">
        <v>158</v>
      </c>
      <c r="W2077" s="5" t="s">
        <v>85</v>
      </c>
      <c r="X2077" s="5" t="s">
        <v>387</v>
      </c>
      <c r="Y2077" s="5" t="n">
        <v>1</v>
      </c>
      <c r="Z2077" s="5" t="n">
        <v>0</v>
      </c>
      <c r="AA2077" s="5" t="str">
        <f aca="false">IF(Y2077&gt;Z2077,"Win",IF(Y2077&lt;Z2077,"Loss","Draw"))</f>
        <v>Win</v>
      </c>
      <c r="AB2077" s="5" t="s">
        <v>98</v>
      </c>
      <c r="AC2077" s="5" t="s">
        <v>99</v>
      </c>
      <c r="AD2077" s="5" t="s">
        <v>1732</v>
      </c>
      <c r="AE2077" s="5" t="s">
        <v>4864</v>
      </c>
      <c r="AF2077" s="5" t="str">
        <f aca="false">IF(AD2077&lt;AE2077,AD2077,AE2077)</f>
        <v>Baby Dragon, Barbarian Barrel, Bowler, Electro Giant, Goblin Hut, Lightning, Tornado, Valkyrie</v>
      </c>
      <c r="AG2077" s="5" t="str">
        <f aca="false">IF(AD2077&lt;AE2077,AE2077,AD2077)</f>
        <v>Electro Spirit, Hog Rider, Lightning, Mega Knight, Musketeer, Skeletons, Tesla, The Log</v>
      </c>
      <c r="AH2077" s="5" t="str">
        <f aca="false">IF(AD2077=AF2077,AA2077,IF(AA2077="Win","Loss",IF(AA2077="Loss","Win","Draw")))</f>
        <v>Loss</v>
      </c>
      <c r="AI2077" s="5" t="s">
        <v>102</v>
      </c>
    </row>
    <row r="2078" customFormat="false" ht="15" hidden="false" customHeight="true" outlineLevel="0" collapsed="false">
      <c r="A2078" s="5" t="s">
        <v>4865</v>
      </c>
      <c r="B2078" s="5" t="n">
        <v>1</v>
      </c>
      <c r="C2078" s="5" t="s">
        <v>2158</v>
      </c>
      <c r="D2078" s="5" t="s">
        <v>2159</v>
      </c>
      <c r="E2078" s="5" t="s">
        <v>4866</v>
      </c>
      <c r="F2078" s="5" t="s">
        <v>4867</v>
      </c>
      <c r="G2078" s="5" t="s">
        <v>4868</v>
      </c>
      <c r="H2078" s="5" t="s">
        <v>163</v>
      </c>
      <c r="I2078" s="5" t="s">
        <v>201</v>
      </c>
      <c r="J2078" s="5" t="s">
        <v>202</v>
      </c>
      <c r="K2078" s="5" t="s">
        <v>203</v>
      </c>
      <c r="L2078" s="5" t="s">
        <v>97</v>
      </c>
      <c r="M2078" s="5" t="s">
        <v>157</v>
      </c>
      <c r="N2078" s="5" t="s">
        <v>118</v>
      </c>
      <c r="O2078" s="5" t="s">
        <v>204</v>
      </c>
      <c r="P2078" s="5" t="s">
        <v>87</v>
      </c>
      <c r="Q2078" s="5" t="s">
        <v>129</v>
      </c>
      <c r="R2078" s="5" t="s">
        <v>128</v>
      </c>
      <c r="S2078" s="5" t="s">
        <v>124</v>
      </c>
      <c r="T2078" s="5" t="s">
        <v>130</v>
      </c>
      <c r="U2078" s="5" t="s">
        <v>164</v>
      </c>
      <c r="V2078" s="5" t="s">
        <v>165</v>
      </c>
      <c r="W2078" s="5" t="s">
        <v>133</v>
      </c>
      <c r="X2078" s="5" t="s">
        <v>173</v>
      </c>
      <c r="Y2078" s="5" t="n">
        <v>1</v>
      </c>
      <c r="Z2078" s="5" t="n">
        <v>0</v>
      </c>
      <c r="AA2078" s="5" t="str">
        <f aca="false">IF(Y2078&gt;Z2078,"Win",IF(Y2078&lt;Z2078,"Loss","Draw"))</f>
        <v>Win</v>
      </c>
      <c r="AB2078" s="5" t="s">
        <v>98</v>
      </c>
      <c r="AC2078" s="5" t="s">
        <v>99</v>
      </c>
      <c r="AD2078" s="5" t="s">
        <v>1001</v>
      </c>
      <c r="AE2078" s="5" t="s">
        <v>3199</v>
      </c>
      <c r="AF2078" s="5" t="str">
        <f aca="false">IF(AD2078&lt;AE2078,AD2078,AE2078)</f>
        <v>Arrows, Earthquake, Golden Knight, Hog Rider, Mega Knight, Mother Witch, Royal Ghost, Zappies</v>
      </c>
      <c r="AG2078" s="5" t="str">
        <f aca="false">IF(AD2078&lt;AE2078,AE2078,AD2078)</f>
        <v>Fire Spirit, Goblin Barrel, Ice Spirit, Magic Archer, Ronin, Royal Delivery, Tesla, Wall Breakers</v>
      </c>
      <c r="AH2078" s="5" t="str">
        <f aca="false">IF(AD2078=AF2078,AA2078,IF(AA2078="Win","Loss",IF(AA2078="Loss","Win","Draw")))</f>
        <v>Loss</v>
      </c>
      <c r="AI2078" s="5" t="s">
        <v>102</v>
      </c>
    </row>
    <row r="2079" customFormat="false" ht="15" hidden="false" customHeight="true" outlineLevel="0" collapsed="false">
      <c r="A2079" s="5" t="s">
        <v>4865</v>
      </c>
      <c r="B2079" s="5" t="n">
        <v>2</v>
      </c>
      <c r="C2079" s="5" t="s">
        <v>2158</v>
      </c>
      <c r="D2079" s="5" t="s">
        <v>2159</v>
      </c>
      <c r="E2079" s="5" t="s">
        <v>4866</v>
      </c>
      <c r="F2079" s="5" t="s">
        <v>4867</v>
      </c>
      <c r="G2079" s="5" t="s">
        <v>4869</v>
      </c>
      <c r="H2079" s="5" t="s">
        <v>163</v>
      </c>
      <c r="I2079" s="5" t="s">
        <v>84</v>
      </c>
      <c r="J2079" s="5" t="s">
        <v>108</v>
      </c>
      <c r="K2079" s="5" t="s">
        <v>114</v>
      </c>
      <c r="L2079" s="5" t="s">
        <v>116</v>
      </c>
      <c r="M2079" s="5" t="s">
        <v>119</v>
      </c>
      <c r="N2079" s="5" t="s">
        <v>91</v>
      </c>
      <c r="O2079" s="5" t="s">
        <v>138</v>
      </c>
      <c r="P2079" s="5" t="s">
        <v>115</v>
      </c>
      <c r="Q2079" s="5" t="s">
        <v>152</v>
      </c>
      <c r="R2079" s="5" t="s">
        <v>108</v>
      </c>
      <c r="S2079" s="5" t="s">
        <v>82</v>
      </c>
      <c r="T2079" s="5" t="s">
        <v>89</v>
      </c>
      <c r="U2079" s="5" t="s">
        <v>85</v>
      </c>
      <c r="V2079" s="5" t="s">
        <v>119</v>
      </c>
      <c r="W2079" s="5" t="s">
        <v>126</v>
      </c>
      <c r="X2079" s="5" t="s">
        <v>150</v>
      </c>
      <c r="Y2079" s="5" t="n">
        <v>1</v>
      </c>
      <c r="Z2079" s="5" t="n">
        <v>0</v>
      </c>
      <c r="AA2079" s="5" t="str">
        <f aca="false">IF(Y2079&gt;Z2079,"Win",IF(Y2079&lt;Z2079,"Loss","Draw"))</f>
        <v>Win</v>
      </c>
      <c r="AB2079" s="5" t="s">
        <v>98</v>
      </c>
      <c r="AC2079" s="5" t="s">
        <v>99</v>
      </c>
      <c r="AD2079" s="5" t="s">
        <v>4870</v>
      </c>
      <c r="AE2079" s="5" t="s">
        <v>769</v>
      </c>
      <c r="AF2079" s="5" t="str">
        <f aca="false">IF(AD2079&lt;AE2079,AD2079,AE2079)</f>
        <v>Archers, Dark Prince, Giant Snowball, Goblin Demolisher, Goblin Hut, Goblins, Graveyard, Poison</v>
      </c>
      <c r="AG2079" s="5" t="str">
        <f aca="false">IF(AD2079&lt;AE2079,AE2079,AD2079)</f>
        <v>Baby Dragon, Dark Prince, Electro Spirit, Goblin Hut, Lightning, Royal Hogs, Skeletons, The Log</v>
      </c>
      <c r="AH2079" s="5" t="str">
        <f aca="false">IF(AD2079=AF2079,AA2079,IF(AA2079="Win","Loss",IF(AA2079="Loss","Win","Draw")))</f>
        <v>Win</v>
      </c>
      <c r="AI2079" s="5" t="s">
        <v>102</v>
      </c>
    </row>
    <row r="2080" customFormat="false" ht="15" hidden="false" customHeight="true" outlineLevel="0" collapsed="false">
      <c r="A2080" s="5" t="s">
        <v>4871</v>
      </c>
      <c r="B2080" s="5" t="n">
        <v>1</v>
      </c>
      <c r="C2080" s="5" t="s">
        <v>2158</v>
      </c>
      <c r="D2080" s="5" t="s">
        <v>2159</v>
      </c>
      <c r="E2080" s="5" t="s">
        <v>709</v>
      </c>
      <c r="F2080" s="5" t="s">
        <v>710</v>
      </c>
      <c r="G2080" s="5" t="s">
        <v>4872</v>
      </c>
      <c r="H2080" s="5" t="s">
        <v>163</v>
      </c>
      <c r="I2080" s="5" t="s">
        <v>177</v>
      </c>
      <c r="J2080" s="5" t="s">
        <v>83</v>
      </c>
      <c r="K2080" s="5" t="s">
        <v>257</v>
      </c>
      <c r="L2080" s="5" t="s">
        <v>95</v>
      </c>
      <c r="M2080" s="5" t="s">
        <v>93</v>
      </c>
      <c r="N2080" s="5" t="s">
        <v>215</v>
      </c>
      <c r="O2080" s="5" t="s">
        <v>150</v>
      </c>
      <c r="P2080" s="5" t="s">
        <v>126</v>
      </c>
      <c r="Q2080" s="5" t="s">
        <v>152</v>
      </c>
      <c r="R2080" s="5" t="s">
        <v>151</v>
      </c>
      <c r="S2080" s="5" t="s">
        <v>82</v>
      </c>
      <c r="T2080" s="5" t="s">
        <v>150</v>
      </c>
      <c r="U2080" s="5" t="s">
        <v>126</v>
      </c>
      <c r="V2080" s="5" t="s">
        <v>85</v>
      </c>
      <c r="W2080" s="5" t="s">
        <v>89</v>
      </c>
      <c r="X2080" s="5" t="s">
        <v>153</v>
      </c>
      <c r="Y2080" s="5" t="n">
        <v>0</v>
      </c>
      <c r="Z2080" s="5" t="n">
        <v>1</v>
      </c>
      <c r="AA2080" s="5" t="str">
        <f aca="false">IF(Y2080&gt;Z2080,"Win",IF(Y2080&lt;Z2080,"Loss","Draw"))</f>
        <v>Loss</v>
      </c>
      <c r="AB2080" s="5" t="s">
        <v>98</v>
      </c>
      <c r="AC2080" s="5" t="s">
        <v>99</v>
      </c>
      <c r="AD2080" s="5" t="s">
        <v>1106</v>
      </c>
      <c r="AE2080" s="5" t="s">
        <v>155</v>
      </c>
      <c r="AF2080" s="5" t="str">
        <f aca="false">IF(AD2080&lt;AE2080,AD2080,AE2080)</f>
        <v>Baby Dragon, Cannon, Electro Spirit, Lightning, Mighty Miner, Royal Hogs, Skeletons, The Log</v>
      </c>
      <c r="AG2080" s="5" t="str">
        <f aca="false">IF(AD2080&lt;AE2080,AE2080,AD2080)</f>
        <v>Barbarian Barrel, Electro Spirit, Fireball, Fisherman, Hunter, Monk, Royal Giant, Skeletons</v>
      </c>
      <c r="AH2080" s="5" t="str">
        <f aca="false">IF(AD2080=AF2080,AA2080,IF(AA2080="Win","Loss",IF(AA2080="Loss","Win","Draw")))</f>
        <v>Win</v>
      </c>
      <c r="AI2080" s="5" t="s">
        <v>102</v>
      </c>
    </row>
    <row r="2081" customFormat="false" ht="15" hidden="false" customHeight="true" outlineLevel="0" collapsed="false">
      <c r="A2081" s="5" t="s">
        <v>4871</v>
      </c>
      <c r="B2081" s="5" t="n">
        <v>2</v>
      </c>
      <c r="C2081" s="5" t="s">
        <v>2158</v>
      </c>
      <c r="D2081" s="5" t="s">
        <v>2159</v>
      </c>
      <c r="E2081" s="5" t="s">
        <v>709</v>
      </c>
      <c r="F2081" s="5" t="s">
        <v>710</v>
      </c>
      <c r="G2081" s="5" t="s">
        <v>4873</v>
      </c>
      <c r="H2081" s="5" t="s">
        <v>163</v>
      </c>
      <c r="I2081" s="5" t="s">
        <v>185</v>
      </c>
      <c r="J2081" s="5" t="s">
        <v>186</v>
      </c>
      <c r="K2081" s="5" t="s">
        <v>114</v>
      </c>
      <c r="L2081" s="5" t="s">
        <v>111</v>
      </c>
      <c r="M2081" s="5" t="s">
        <v>187</v>
      </c>
      <c r="N2081" s="5" t="s">
        <v>117</v>
      </c>
      <c r="O2081" s="5" t="s">
        <v>188</v>
      </c>
      <c r="P2081" s="5" t="s">
        <v>173</v>
      </c>
      <c r="Q2081" s="5" t="s">
        <v>418</v>
      </c>
      <c r="R2081" s="5" t="s">
        <v>186</v>
      </c>
      <c r="S2081" s="5" t="s">
        <v>284</v>
      </c>
      <c r="T2081" s="5" t="s">
        <v>110</v>
      </c>
      <c r="U2081" s="5" t="s">
        <v>93</v>
      </c>
      <c r="V2081" s="5" t="s">
        <v>114</v>
      </c>
      <c r="W2081" s="5" t="s">
        <v>242</v>
      </c>
      <c r="X2081" s="5" t="s">
        <v>96</v>
      </c>
      <c r="Y2081" s="5" t="n">
        <v>1</v>
      </c>
      <c r="Z2081" s="5" t="n">
        <v>0</v>
      </c>
      <c r="AA2081" s="5" t="str">
        <f aca="false">IF(Y2081&gt;Z2081,"Win",IF(Y2081&lt;Z2081,"Loss","Draw"))</f>
        <v>Win</v>
      </c>
      <c r="AB2081" s="5" t="s">
        <v>98</v>
      </c>
      <c r="AC2081" s="5" t="s">
        <v>99</v>
      </c>
      <c r="AD2081" s="5" t="s">
        <v>346</v>
      </c>
      <c r="AE2081" s="5" t="s">
        <v>1061</v>
      </c>
      <c r="AF2081" s="5" t="str">
        <f aca="false">IF(AD2081&lt;AE2081,AD2081,AE2081)</f>
        <v>Balloon, Bomber, Fireball, Giant Snowball, Inferno Dragon, Lava Hound, Minions, Skeleton Army</v>
      </c>
      <c r="AG2081" s="5" t="str">
        <f aca="false">IF(AD2081&lt;AE2081,AE2081,AD2081)</f>
        <v>Balloon, Executioner, Giant Skeleton, Giant Snowball, Miner, Tombstone, Tornado, Zappies</v>
      </c>
      <c r="AH2081" s="5" t="str">
        <f aca="false">IF(AD2081=AF2081,AA2081,IF(AA2081="Win","Loss",IF(AA2081="Loss","Win","Draw")))</f>
        <v>Loss</v>
      </c>
      <c r="AI2081" s="5" t="s">
        <v>102</v>
      </c>
    </row>
    <row r="2082" customFormat="false" ht="15" hidden="false" customHeight="true" outlineLevel="0" collapsed="false">
      <c r="A2082" s="5" t="s">
        <v>4871</v>
      </c>
      <c r="B2082" s="5" t="n">
        <v>3</v>
      </c>
      <c r="C2082" s="5" t="s">
        <v>2158</v>
      </c>
      <c r="D2082" s="5" t="s">
        <v>2159</v>
      </c>
      <c r="E2082" s="5" t="s">
        <v>709</v>
      </c>
      <c r="F2082" s="5" t="s">
        <v>710</v>
      </c>
      <c r="G2082" s="5" t="s">
        <v>4874</v>
      </c>
      <c r="H2082" s="5" t="s">
        <v>715</v>
      </c>
      <c r="I2082" s="5" t="s">
        <v>129</v>
      </c>
      <c r="J2082" s="5" t="s">
        <v>202</v>
      </c>
      <c r="K2082" s="5" t="s">
        <v>87</v>
      </c>
      <c r="L2082" s="5" t="s">
        <v>89</v>
      </c>
      <c r="M2082" s="5" t="s">
        <v>118</v>
      </c>
      <c r="N2082" s="5" t="s">
        <v>165</v>
      </c>
      <c r="O2082" s="5" t="s">
        <v>85</v>
      </c>
      <c r="P2082" s="5" t="s">
        <v>91</v>
      </c>
      <c r="Q2082" s="5" t="s">
        <v>172</v>
      </c>
      <c r="R2082" s="5" t="s">
        <v>158</v>
      </c>
      <c r="S2082" s="5" t="s">
        <v>109</v>
      </c>
      <c r="T2082" s="5" t="s">
        <v>193</v>
      </c>
      <c r="U2082" s="5" t="s">
        <v>440</v>
      </c>
      <c r="V2082" s="5" t="s">
        <v>130</v>
      </c>
      <c r="W2082" s="5" t="s">
        <v>447</v>
      </c>
      <c r="X2082" s="5" t="s">
        <v>115</v>
      </c>
      <c r="Y2082" s="5" t="n">
        <v>1</v>
      </c>
      <c r="Z2082" s="5" t="n">
        <v>0</v>
      </c>
      <c r="AA2082" s="5" t="str">
        <f aca="false">IF(Y2082&gt;Z2082,"Win",IF(Y2082&lt;Z2082,"Loss","Draw"))</f>
        <v>Win</v>
      </c>
      <c r="AB2082" s="5" t="s">
        <v>98</v>
      </c>
      <c r="AC2082" s="5" t="s">
        <v>99</v>
      </c>
      <c r="AD2082" s="5" t="s">
        <v>4875</v>
      </c>
      <c r="AE2082" s="5" t="s">
        <v>4876</v>
      </c>
      <c r="AF2082" s="5" t="str">
        <f aca="false">IF(AD2082&lt;AE2082,AD2082,AE2082)</f>
        <v>Arrows, Bowler, Giant, Graveyard, Guards, Musketeer, Night Witch, Zap</v>
      </c>
      <c r="AG2082" s="5" t="str">
        <f aca="false">IF(AD2082&lt;AE2082,AE2082,AD2082)</f>
        <v>Goblins, Hog Rider, Ice Spirit, Lightning, Magic Archer, Mega Knight, Tesla, The Log</v>
      </c>
      <c r="AH2082" s="5" t="str">
        <f aca="false">IF(AD2082=AF2082,AA2082,IF(AA2082="Win","Loss",IF(AA2082="Loss","Win","Draw")))</f>
        <v>Loss</v>
      </c>
      <c r="AI2082" s="5" t="s">
        <v>102</v>
      </c>
    </row>
    <row r="2083" customFormat="false" ht="15" hidden="false" customHeight="true" outlineLevel="0" collapsed="false">
      <c r="A2083" s="5" t="s">
        <v>4877</v>
      </c>
      <c r="B2083" s="5" t="n">
        <v>1</v>
      </c>
      <c r="C2083" s="5" t="s">
        <v>2158</v>
      </c>
      <c r="D2083" s="5" t="s">
        <v>2159</v>
      </c>
      <c r="E2083" s="6" t="s">
        <v>4878</v>
      </c>
      <c r="F2083" s="5" t="s">
        <v>4879</v>
      </c>
      <c r="G2083" s="5" t="s">
        <v>4880</v>
      </c>
      <c r="H2083" s="5" t="s">
        <v>163</v>
      </c>
      <c r="I2083" s="5" t="s">
        <v>201</v>
      </c>
      <c r="J2083" s="5" t="s">
        <v>202</v>
      </c>
      <c r="K2083" s="5" t="s">
        <v>123</v>
      </c>
      <c r="L2083" s="5" t="s">
        <v>89</v>
      </c>
      <c r="M2083" s="5" t="s">
        <v>126</v>
      </c>
      <c r="N2083" s="5" t="s">
        <v>187</v>
      </c>
      <c r="O2083" s="5" t="s">
        <v>111</v>
      </c>
      <c r="P2083" s="5" t="s">
        <v>234</v>
      </c>
      <c r="Q2083" s="5" t="s">
        <v>82</v>
      </c>
      <c r="R2083" s="5" t="s">
        <v>202</v>
      </c>
      <c r="S2083" s="5" t="s">
        <v>87</v>
      </c>
      <c r="T2083" s="5" t="s">
        <v>88</v>
      </c>
      <c r="U2083" s="5" t="s">
        <v>95</v>
      </c>
      <c r="V2083" s="5" t="s">
        <v>91</v>
      </c>
      <c r="W2083" s="5" t="s">
        <v>150</v>
      </c>
      <c r="X2083" s="5" t="s">
        <v>93</v>
      </c>
      <c r="Y2083" s="5" t="n">
        <v>0</v>
      </c>
      <c r="Z2083" s="5" t="n">
        <v>1</v>
      </c>
      <c r="AA2083" s="5" t="str">
        <f aca="false">IF(Y2083&gt;Z2083,"Win",IF(Y2083&lt;Z2083,"Loss","Draw"))</f>
        <v>Loss</v>
      </c>
      <c r="AB2083" s="5" t="s">
        <v>98</v>
      </c>
      <c r="AC2083" s="5" t="s">
        <v>99</v>
      </c>
      <c r="AD2083" s="5" t="s">
        <v>3000</v>
      </c>
      <c r="AE2083" s="5" t="s">
        <v>4881</v>
      </c>
      <c r="AF2083" s="5" t="str">
        <f aca="false">IF(AD2083&lt;AE2083,AD2083,AE2083)</f>
        <v>Barbarian Barrel, Berserker, Electro Spirit, Fireball, Goblins, Magic Archer, Royal Hogs, Tesla</v>
      </c>
      <c r="AG2083" s="5" t="str">
        <f aca="false">IF(AD2083&lt;AE2083,AE2083,AD2083)</f>
        <v>Bomb Tower, Goblinstein, Magic Archer, Miner, Skeletons, The Log, Tornado, Wall Breakers</v>
      </c>
      <c r="AH2083" s="5" t="str">
        <f aca="false">IF(AD2083=AF2083,AA2083,IF(AA2083="Win","Loss",IF(AA2083="Loss","Win","Draw")))</f>
        <v>Win</v>
      </c>
      <c r="AI2083" s="5" t="s">
        <v>102</v>
      </c>
    </row>
    <row r="2084" customFormat="false" ht="15" hidden="false" customHeight="true" outlineLevel="0" collapsed="false">
      <c r="A2084" s="5" t="s">
        <v>4877</v>
      </c>
      <c r="B2084" s="5" t="n">
        <v>2</v>
      </c>
      <c r="C2084" s="5" t="s">
        <v>2158</v>
      </c>
      <c r="D2084" s="5" t="s">
        <v>2159</v>
      </c>
      <c r="E2084" s="6" t="s">
        <v>4878</v>
      </c>
      <c r="F2084" s="5" t="s">
        <v>4879</v>
      </c>
      <c r="G2084" s="5" t="s">
        <v>4882</v>
      </c>
      <c r="H2084" s="5" t="s">
        <v>163</v>
      </c>
      <c r="I2084" s="5" t="s">
        <v>129</v>
      </c>
      <c r="J2084" s="5" t="s">
        <v>128</v>
      </c>
      <c r="K2084" s="5" t="s">
        <v>141</v>
      </c>
      <c r="L2084" s="5" t="s">
        <v>130</v>
      </c>
      <c r="M2084" s="5" t="s">
        <v>164</v>
      </c>
      <c r="N2084" s="5" t="s">
        <v>165</v>
      </c>
      <c r="O2084" s="5" t="s">
        <v>133</v>
      </c>
      <c r="P2084" s="5" t="s">
        <v>173</v>
      </c>
      <c r="Q2084" s="5" t="s">
        <v>126</v>
      </c>
      <c r="R2084" s="5" t="s">
        <v>140</v>
      </c>
      <c r="S2084" s="5" t="s">
        <v>407</v>
      </c>
      <c r="T2084" s="5" t="s">
        <v>165</v>
      </c>
      <c r="U2084" s="5" t="s">
        <v>118</v>
      </c>
      <c r="V2084" s="5" t="s">
        <v>234</v>
      </c>
      <c r="W2084" s="5" t="s">
        <v>164</v>
      </c>
      <c r="X2084" s="5" t="s">
        <v>89</v>
      </c>
      <c r="Y2084" s="5" t="n">
        <v>1</v>
      </c>
      <c r="Z2084" s="5" t="n">
        <v>0</v>
      </c>
      <c r="AA2084" s="5" t="str">
        <f aca="false">IF(Y2084&gt;Z2084,"Win",IF(Y2084&lt;Z2084,"Loss","Draw"))</f>
        <v>Win</v>
      </c>
      <c r="AB2084" s="5" t="s">
        <v>98</v>
      </c>
      <c r="AC2084" s="5" t="s">
        <v>99</v>
      </c>
      <c r="AD2084" s="5" t="s">
        <v>1946</v>
      </c>
      <c r="AE2084" s="5" t="s">
        <v>4883</v>
      </c>
      <c r="AF2084" s="5" t="str">
        <f aca="false">IF(AD2084&lt;AE2084,AD2084,AE2084)</f>
        <v>Arrows, Earthquake, Golden Knight, Hog Rider, Lumberjack, Mega Knight, Mother Witch, Zappies</v>
      </c>
      <c r="AG2084" s="5" t="str">
        <f aca="false">IF(AD2084&lt;AE2084,AE2084,AD2084)</f>
        <v>Bomb Tower, Earthquake, Firecracker, Hog Rider, Ice Golem, Ice Spirit, Skeletons, The Log</v>
      </c>
      <c r="AH2084" s="5" t="str">
        <f aca="false">IF(AD2084=AF2084,AA2084,IF(AA2084="Win","Loss",IF(AA2084="Loss","Win","Draw")))</f>
        <v>Win</v>
      </c>
      <c r="AI2084" s="5" t="s">
        <v>102</v>
      </c>
    </row>
    <row r="2085" customFormat="false" ht="15" hidden="false" customHeight="true" outlineLevel="0" collapsed="false">
      <c r="A2085" s="5" t="s">
        <v>4877</v>
      </c>
      <c r="B2085" s="5" t="n">
        <v>3</v>
      </c>
      <c r="C2085" s="5" t="s">
        <v>2158</v>
      </c>
      <c r="D2085" s="5" t="s">
        <v>2159</v>
      </c>
      <c r="E2085" s="6" t="s">
        <v>4878</v>
      </c>
      <c r="F2085" s="5" t="s">
        <v>4879</v>
      </c>
      <c r="G2085" s="5" t="s">
        <v>4884</v>
      </c>
      <c r="H2085" s="5" t="s">
        <v>163</v>
      </c>
      <c r="I2085" s="5" t="s">
        <v>113</v>
      </c>
      <c r="J2085" s="5" t="s">
        <v>108</v>
      </c>
      <c r="K2085" s="5" t="s">
        <v>114</v>
      </c>
      <c r="L2085" s="5" t="s">
        <v>116</v>
      </c>
      <c r="M2085" s="5" t="s">
        <v>137</v>
      </c>
      <c r="N2085" s="5" t="s">
        <v>119</v>
      </c>
      <c r="O2085" s="5" t="s">
        <v>157</v>
      </c>
      <c r="P2085" s="5" t="s">
        <v>91</v>
      </c>
      <c r="Q2085" s="5" t="s">
        <v>114</v>
      </c>
      <c r="R2085" s="5" t="s">
        <v>241</v>
      </c>
      <c r="S2085" s="5" t="s">
        <v>84</v>
      </c>
      <c r="T2085" s="5" t="s">
        <v>116</v>
      </c>
      <c r="U2085" s="5" t="s">
        <v>153</v>
      </c>
      <c r="V2085" s="5" t="s">
        <v>138</v>
      </c>
      <c r="W2085" s="5" t="s">
        <v>115</v>
      </c>
      <c r="X2085" s="5" t="s">
        <v>157</v>
      </c>
      <c r="Y2085" s="5" t="n">
        <v>1</v>
      </c>
      <c r="Z2085" s="5" t="n">
        <v>0</v>
      </c>
      <c r="AA2085" s="5" t="str">
        <f aca="false">IF(Y2085&gt;Z2085,"Win",IF(Y2085&lt;Z2085,"Loss","Draw"))</f>
        <v>Win</v>
      </c>
      <c r="AB2085" s="5" t="s">
        <v>98</v>
      </c>
      <c r="AC2085" s="5" t="s">
        <v>99</v>
      </c>
      <c r="AD2085" s="5" t="s">
        <v>315</v>
      </c>
      <c r="AE2085" s="5" t="s">
        <v>4885</v>
      </c>
      <c r="AF2085" s="5" t="str">
        <f aca="false">IF(AD2085&lt;AE2085,AD2085,AE2085)</f>
        <v>Archers, Cannon, Fire Spirit, Giant Snowball, Goblin Demolisher, Graveyard, Knight, Poison</v>
      </c>
      <c r="AG2085" s="5" t="str">
        <f aca="false">IF(AD2085&lt;AE2085,AE2085,AD2085)</f>
        <v>Dark Prince, Fire Spirit, Furnace, Giant Snowball, Goblin Drill, Goblin Hut, Goblins, Poison</v>
      </c>
      <c r="AH2085" s="5" t="str">
        <f aca="false">IF(AD2085=AF2085,AA2085,IF(AA2085="Win","Loss",IF(AA2085="Loss","Win","Draw")))</f>
        <v>Loss</v>
      </c>
      <c r="AI2085" s="5" t="s">
        <v>102</v>
      </c>
    </row>
    <row r="2086" customFormat="false" ht="15" hidden="false" customHeight="true" outlineLevel="0" collapsed="false">
      <c r="A2086" s="5" t="s">
        <v>4886</v>
      </c>
      <c r="B2086" s="5" t="n">
        <v>1</v>
      </c>
      <c r="C2086" s="5" t="s">
        <v>2158</v>
      </c>
      <c r="D2086" s="5" t="s">
        <v>2159</v>
      </c>
      <c r="E2086" s="5" t="s">
        <v>4486</v>
      </c>
      <c r="F2086" s="5" t="s">
        <v>4487</v>
      </c>
      <c r="G2086" s="5" t="s">
        <v>4887</v>
      </c>
      <c r="H2086" s="5" t="s">
        <v>163</v>
      </c>
      <c r="I2086" s="5" t="s">
        <v>84</v>
      </c>
      <c r="J2086" s="5" t="s">
        <v>241</v>
      </c>
      <c r="K2086" s="5" t="s">
        <v>114</v>
      </c>
      <c r="L2086" s="5" t="s">
        <v>116</v>
      </c>
      <c r="M2086" s="5" t="s">
        <v>115</v>
      </c>
      <c r="N2086" s="5" t="s">
        <v>234</v>
      </c>
      <c r="O2086" s="5" t="s">
        <v>138</v>
      </c>
      <c r="P2086" s="5" t="s">
        <v>91</v>
      </c>
      <c r="Q2086" s="5" t="s">
        <v>201</v>
      </c>
      <c r="R2086" s="5" t="s">
        <v>202</v>
      </c>
      <c r="S2086" s="5" t="s">
        <v>233</v>
      </c>
      <c r="T2086" s="5" t="s">
        <v>89</v>
      </c>
      <c r="U2086" s="5" t="s">
        <v>157</v>
      </c>
      <c r="V2086" s="5" t="s">
        <v>111</v>
      </c>
      <c r="W2086" s="5" t="s">
        <v>126</v>
      </c>
      <c r="X2086" s="5" t="s">
        <v>234</v>
      </c>
      <c r="Y2086" s="5" t="n">
        <v>1</v>
      </c>
      <c r="Z2086" s="5" t="n">
        <v>0</v>
      </c>
      <c r="AA2086" s="5" t="str">
        <f aca="false">IF(Y2086&gt;Z2086,"Win",IF(Y2086&lt;Z2086,"Loss","Draw"))</f>
        <v>Win</v>
      </c>
      <c r="AB2086" s="5" t="s">
        <v>98</v>
      </c>
      <c r="AC2086" s="5" t="s">
        <v>99</v>
      </c>
      <c r="AD2086" s="5" t="s">
        <v>4888</v>
      </c>
      <c r="AE2086" s="5" t="s">
        <v>415</v>
      </c>
      <c r="AF2086" s="5" t="str">
        <f aca="false">IF(AD2086&lt;AE2086,AD2086,AE2086)</f>
        <v>Archers, Bomb Tower, Giant Snowball, Goblin Demolisher, Goblins, Graveyard, Knight, Poison</v>
      </c>
      <c r="AG2086" s="5" t="str">
        <f aca="false">IF(AD2086&lt;AE2086,AE2086,AD2086)</f>
        <v>Bats, Bomb Tower, Fire Spirit, Magic Archer, Miner, Skeletons, The Log, Wall Breakers</v>
      </c>
      <c r="AH2086" s="5" t="str">
        <f aca="false">IF(AD2086=AF2086,AA2086,IF(AA2086="Win","Loss",IF(AA2086="Loss","Win","Draw")))</f>
        <v>Win</v>
      </c>
      <c r="AI2086" s="5" t="s">
        <v>102</v>
      </c>
    </row>
    <row r="2087" customFormat="false" ht="15" hidden="false" customHeight="true" outlineLevel="0" collapsed="false">
      <c r="A2087" s="5" t="s">
        <v>4886</v>
      </c>
      <c r="B2087" s="5" t="n">
        <v>2</v>
      </c>
      <c r="C2087" s="5" t="s">
        <v>2158</v>
      </c>
      <c r="D2087" s="5" t="s">
        <v>2159</v>
      </c>
      <c r="E2087" s="5" t="s">
        <v>4486</v>
      </c>
      <c r="F2087" s="5" t="s">
        <v>4487</v>
      </c>
      <c r="G2087" s="5" t="s">
        <v>4889</v>
      </c>
      <c r="H2087" s="5" t="s">
        <v>163</v>
      </c>
      <c r="I2087" s="5" t="s">
        <v>203</v>
      </c>
      <c r="J2087" s="5" t="s">
        <v>202</v>
      </c>
      <c r="K2087" s="5" t="s">
        <v>201</v>
      </c>
      <c r="L2087" s="5" t="s">
        <v>208</v>
      </c>
      <c r="M2087" s="5" t="s">
        <v>157</v>
      </c>
      <c r="N2087" s="5" t="s">
        <v>118</v>
      </c>
      <c r="O2087" s="5" t="s">
        <v>153</v>
      </c>
      <c r="P2087" s="5" t="s">
        <v>204</v>
      </c>
      <c r="Q2087" s="5" t="s">
        <v>107</v>
      </c>
      <c r="R2087" s="5" t="s">
        <v>95</v>
      </c>
      <c r="S2087" s="5" t="s">
        <v>141</v>
      </c>
      <c r="T2087" s="5" t="s">
        <v>86</v>
      </c>
      <c r="U2087" s="5" t="s">
        <v>93</v>
      </c>
      <c r="V2087" s="5" t="s">
        <v>150</v>
      </c>
      <c r="W2087" s="5" t="s">
        <v>177</v>
      </c>
      <c r="X2087" s="5" t="s">
        <v>178</v>
      </c>
      <c r="Y2087" s="5" t="n">
        <v>0</v>
      </c>
      <c r="Z2087" s="5" t="n">
        <v>1</v>
      </c>
      <c r="AA2087" s="5" t="str">
        <f aca="false">IF(Y2087&gt;Z2087,"Win",IF(Y2087&lt;Z2087,"Loss","Draw"))</f>
        <v>Loss</v>
      </c>
      <c r="AB2087" s="5" t="s">
        <v>98</v>
      </c>
      <c r="AC2087" s="5" t="s">
        <v>99</v>
      </c>
      <c r="AD2087" s="5" t="s">
        <v>1820</v>
      </c>
      <c r="AE2087" s="5" t="s">
        <v>589</v>
      </c>
      <c r="AF2087" s="5" t="str">
        <f aca="false">IF(AD2087&lt;AE2087,AD2087,AE2087)</f>
        <v>Barbarian Barrel, Electro Spirit, Fireball, Goblin Cage, Lumberjack, Phoenix, Royal Giant, Skeleton Dragons</v>
      </c>
      <c r="AG2087" s="5" t="str">
        <f aca="false">IF(AD2087&lt;AE2087,AE2087,AD2087)</f>
        <v>Cannon, Fire Spirit, Goblin Barrel, Ice Spirit, Magic Archer, Royal Delivery, Valkyrie, Wall Breakers</v>
      </c>
      <c r="AH2087" s="5" t="str">
        <f aca="false">IF(AD2087=AF2087,AA2087,IF(AA2087="Win","Loss",IF(AA2087="Loss","Win","Draw")))</f>
        <v>Win</v>
      </c>
      <c r="AI2087" s="5" t="s">
        <v>102</v>
      </c>
    </row>
    <row r="2088" customFormat="false" ht="15" hidden="false" customHeight="true" outlineLevel="0" collapsed="false">
      <c r="A2088" s="5" t="s">
        <v>4886</v>
      </c>
      <c r="B2088" s="5" t="n">
        <v>3</v>
      </c>
      <c r="C2088" s="5" t="s">
        <v>2158</v>
      </c>
      <c r="D2088" s="5" t="s">
        <v>2159</v>
      </c>
      <c r="E2088" s="5" t="s">
        <v>4486</v>
      </c>
      <c r="F2088" s="5" t="s">
        <v>4487</v>
      </c>
      <c r="G2088" s="5" t="s">
        <v>4890</v>
      </c>
      <c r="H2088" s="5" t="s">
        <v>163</v>
      </c>
      <c r="I2088" s="5" t="s">
        <v>82</v>
      </c>
      <c r="J2088" s="5" t="s">
        <v>151</v>
      </c>
      <c r="K2088" s="5" t="s">
        <v>152</v>
      </c>
      <c r="L2088" s="5" t="s">
        <v>87</v>
      </c>
      <c r="M2088" s="5" t="s">
        <v>150</v>
      </c>
      <c r="N2088" s="5" t="s">
        <v>126</v>
      </c>
      <c r="O2088" s="5" t="s">
        <v>89</v>
      </c>
      <c r="P2088" s="5" t="s">
        <v>85</v>
      </c>
      <c r="Q2088" s="5" t="s">
        <v>137</v>
      </c>
      <c r="R2088" s="5" t="s">
        <v>241</v>
      </c>
      <c r="S2088" s="5" t="s">
        <v>114</v>
      </c>
      <c r="T2088" s="5" t="s">
        <v>242</v>
      </c>
      <c r="U2088" s="5" t="s">
        <v>88</v>
      </c>
      <c r="V2088" s="5" t="s">
        <v>87</v>
      </c>
      <c r="W2088" s="5" t="s">
        <v>116</v>
      </c>
      <c r="X2088" s="5" t="s">
        <v>118</v>
      </c>
      <c r="Y2088" s="5" t="n">
        <v>0</v>
      </c>
      <c r="Z2088" s="5" t="n">
        <v>1</v>
      </c>
      <c r="AA2088" s="5" t="str">
        <f aca="false">IF(Y2088&gt;Z2088,"Win",IF(Y2088&lt;Z2088,"Loss","Draw"))</f>
        <v>Loss</v>
      </c>
      <c r="AB2088" s="5" t="s">
        <v>98</v>
      </c>
      <c r="AC2088" s="5" t="s">
        <v>99</v>
      </c>
      <c r="AD2088" s="5" t="s">
        <v>4157</v>
      </c>
      <c r="AE2088" s="5" t="s">
        <v>4891</v>
      </c>
      <c r="AF2088" s="5" t="str">
        <f aca="false">IF(AD2088&lt;AE2088,AD2088,AE2088)</f>
        <v>Baby Dragon, Electro Spirit, Lightning, Mighty Miner, Royal Hogs, Skeletons, Tesla, The Log</v>
      </c>
      <c r="AG2088" s="5" t="str">
        <f aca="false">IF(AD2088&lt;AE2088,AE2088,AD2088)</f>
        <v>Berserker, Bomber, Giant Snowball, Goblin Drill, Ice Spirit, Knight, Poison, Tesla</v>
      </c>
      <c r="AH2088" s="5" t="str">
        <f aca="false">IF(AD2088=AF2088,AA2088,IF(AA2088="Win","Loss",IF(AA2088="Loss","Win","Draw")))</f>
        <v>Loss</v>
      </c>
      <c r="AI2088" s="5" t="s">
        <v>102</v>
      </c>
    </row>
    <row r="2089" customFormat="false" ht="15" hidden="false" customHeight="true" outlineLevel="0" collapsed="false">
      <c r="A2089" s="5" t="s">
        <v>4892</v>
      </c>
      <c r="B2089" s="5" t="n">
        <v>1</v>
      </c>
      <c r="C2089" s="5" t="s">
        <v>2158</v>
      </c>
      <c r="D2089" s="5" t="s">
        <v>2159</v>
      </c>
      <c r="E2089" s="6" t="s">
        <v>431</v>
      </c>
      <c r="F2089" s="5" t="s">
        <v>432</v>
      </c>
      <c r="G2089" s="5" t="s">
        <v>4893</v>
      </c>
      <c r="H2089" s="5" t="s">
        <v>163</v>
      </c>
      <c r="I2089" s="5" t="s">
        <v>113</v>
      </c>
      <c r="J2089" s="5" t="s">
        <v>151</v>
      </c>
      <c r="K2089" s="5" t="s">
        <v>87</v>
      </c>
      <c r="L2089" s="5" t="s">
        <v>165</v>
      </c>
      <c r="M2089" s="5" t="s">
        <v>150</v>
      </c>
      <c r="N2089" s="5" t="s">
        <v>126</v>
      </c>
      <c r="O2089" s="5" t="s">
        <v>89</v>
      </c>
      <c r="P2089" s="5" t="s">
        <v>85</v>
      </c>
      <c r="Q2089" s="5" t="s">
        <v>109</v>
      </c>
      <c r="R2089" s="5" t="s">
        <v>447</v>
      </c>
      <c r="S2089" s="5" t="s">
        <v>139</v>
      </c>
      <c r="T2089" s="5" t="s">
        <v>467</v>
      </c>
      <c r="U2089" s="5" t="s">
        <v>108</v>
      </c>
      <c r="V2089" s="5" t="s">
        <v>327</v>
      </c>
      <c r="W2089" s="5" t="s">
        <v>242</v>
      </c>
      <c r="X2089" s="5" t="s">
        <v>93</v>
      </c>
      <c r="Y2089" s="5" t="n">
        <v>0</v>
      </c>
      <c r="Z2089" s="5" t="n">
        <v>1</v>
      </c>
      <c r="AA2089" s="5" t="str">
        <f aca="false">IF(Y2089&gt;Z2089,"Win",IF(Y2089&lt;Z2089,"Loss","Draw"))</f>
        <v>Loss</v>
      </c>
      <c r="AB2089" s="5" t="s">
        <v>98</v>
      </c>
      <c r="AC2089" s="5" t="s">
        <v>99</v>
      </c>
      <c r="AD2089" s="5" t="s">
        <v>866</v>
      </c>
      <c r="AE2089" s="5" t="s">
        <v>468</v>
      </c>
      <c r="AF2089" s="5" t="str">
        <f aca="false">IF(AD2089&lt;AE2089,AD2089,AE2089)</f>
        <v>Bomber, Dark Prince, Fireball, Giant, Mega Minion, Prince, Rage, Zap</v>
      </c>
      <c r="AG2089" s="5" t="str">
        <f aca="false">IF(AD2089&lt;AE2089,AE2089,AD2089)</f>
        <v>Electro Spirit, Furnace, Hog Rider, Lightning, Mighty Miner, Skeletons, Tesla, The Log</v>
      </c>
      <c r="AH2089" s="5" t="str">
        <f aca="false">IF(AD2089=AF2089,AA2089,IF(AA2089="Win","Loss",IF(AA2089="Loss","Win","Draw")))</f>
        <v>Win</v>
      </c>
      <c r="AI2089" s="5" t="s">
        <v>102</v>
      </c>
    </row>
    <row r="2090" customFormat="false" ht="15" hidden="false" customHeight="true" outlineLevel="0" collapsed="false">
      <c r="A2090" s="5" t="s">
        <v>4892</v>
      </c>
      <c r="B2090" s="5" t="n">
        <v>2</v>
      </c>
      <c r="C2090" s="5" t="s">
        <v>2158</v>
      </c>
      <c r="D2090" s="5" t="s">
        <v>2159</v>
      </c>
      <c r="E2090" s="6" t="s">
        <v>431</v>
      </c>
      <c r="F2090" s="5" t="s">
        <v>432</v>
      </c>
      <c r="G2090" s="5" t="s">
        <v>4894</v>
      </c>
      <c r="H2090" s="5" t="s">
        <v>163</v>
      </c>
      <c r="I2090" s="5" t="s">
        <v>84</v>
      </c>
      <c r="J2090" s="5" t="s">
        <v>91</v>
      </c>
      <c r="K2090" s="5" t="s">
        <v>114</v>
      </c>
      <c r="L2090" s="5" t="s">
        <v>116</v>
      </c>
      <c r="M2090" s="5" t="s">
        <v>138</v>
      </c>
      <c r="N2090" s="5" t="s">
        <v>115</v>
      </c>
      <c r="O2090" s="5" t="s">
        <v>234</v>
      </c>
      <c r="P2090" s="5" t="s">
        <v>117</v>
      </c>
      <c r="Q2090" s="5" t="s">
        <v>152</v>
      </c>
      <c r="R2090" s="5" t="s">
        <v>95</v>
      </c>
      <c r="S2090" s="5" t="s">
        <v>107</v>
      </c>
      <c r="T2090" s="5" t="s">
        <v>306</v>
      </c>
      <c r="U2090" s="5" t="s">
        <v>97</v>
      </c>
      <c r="V2090" s="5" t="s">
        <v>85</v>
      </c>
      <c r="W2090" s="5" t="s">
        <v>173</v>
      </c>
      <c r="X2090" s="5" t="s">
        <v>187</v>
      </c>
      <c r="Y2090" s="5" t="n">
        <v>1</v>
      </c>
      <c r="Z2090" s="5" t="n">
        <v>0</v>
      </c>
      <c r="AA2090" s="5" t="str">
        <f aca="false">IF(Y2090&gt;Z2090,"Win",IF(Y2090&lt;Z2090,"Loss","Draw"))</f>
        <v>Win</v>
      </c>
      <c r="AB2090" s="5" t="s">
        <v>98</v>
      </c>
      <c r="AC2090" s="5" t="s">
        <v>99</v>
      </c>
      <c r="AD2090" s="5" t="s">
        <v>4895</v>
      </c>
      <c r="AE2090" s="5" t="s">
        <v>4896</v>
      </c>
      <c r="AF2090" s="5" t="str">
        <f aca="false">IF(AD2090&lt;AE2090,AD2090,AE2090)</f>
        <v>Archers, Bomb Tower, Giant Skeleton, Giant Snowball, Goblin Demolisher, Goblins, Graveyard, Poison</v>
      </c>
      <c r="AG2090" s="5" t="str">
        <f aca="false">IF(AD2090&lt;AE2090,AE2090,AD2090)</f>
        <v>Baby Dragon, Barbarian Barrel, Goblin Cage, Golem, Lightning, Ronin, Tornado, Zappies</v>
      </c>
      <c r="AH2090" s="5" t="str">
        <f aca="false">IF(AD2090=AF2090,AA2090,IF(AA2090="Win","Loss",IF(AA2090="Loss","Win","Draw")))</f>
        <v>Win</v>
      </c>
      <c r="AI2090" s="5" t="s">
        <v>102</v>
      </c>
    </row>
    <row r="2091" customFormat="false" ht="15" hidden="false" customHeight="true" outlineLevel="0" collapsed="false">
      <c r="A2091" s="5" t="s">
        <v>4892</v>
      </c>
      <c r="B2091" s="5" t="n">
        <v>3</v>
      </c>
      <c r="C2091" s="5" t="s">
        <v>2158</v>
      </c>
      <c r="D2091" s="5" t="s">
        <v>2159</v>
      </c>
      <c r="E2091" s="6" t="s">
        <v>431</v>
      </c>
      <c r="F2091" s="5" t="s">
        <v>432</v>
      </c>
      <c r="G2091" s="5" t="s">
        <v>4897</v>
      </c>
      <c r="H2091" s="5" t="s">
        <v>163</v>
      </c>
      <c r="I2091" s="5" t="s">
        <v>118</v>
      </c>
      <c r="J2091" s="5" t="s">
        <v>194</v>
      </c>
      <c r="K2091" s="5" t="s">
        <v>208</v>
      </c>
      <c r="L2091" s="5" t="s">
        <v>93</v>
      </c>
      <c r="M2091" s="5" t="s">
        <v>111</v>
      </c>
      <c r="N2091" s="5" t="s">
        <v>88</v>
      </c>
      <c r="O2091" s="5" t="s">
        <v>209</v>
      </c>
      <c r="P2091" s="5" t="s">
        <v>95</v>
      </c>
      <c r="Q2091" s="5" t="s">
        <v>127</v>
      </c>
      <c r="R2091" s="5" t="s">
        <v>128</v>
      </c>
      <c r="S2091" s="5" t="s">
        <v>284</v>
      </c>
      <c r="T2091" s="5" t="s">
        <v>193</v>
      </c>
      <c r="U2091" s="5" t="s">
        <v>294</v>
      </c>
      <c r="V2091" s="5" t="s">
        <v>124</v>
      </c>
      <c r="W2091" s="5" t="s">
        <v>113</v>
      </c>
      <c r="X2091" s="5" t="s">
        <v>129</v>
      </c>
      <c r="Y2091" s="5" t="n">
        <v>0</v>
      </c>
      <c r="Z2091" s="5" t="n">
        <v>1</v>
      </c>
      <c r="AA2091" s="5" t="str">
        <f aca="false">IF(Y2091&gt;Z2091,"Win",IF(Y2091&lt;Z2091,"Loss","Draw"))</f>
        <v>Loss</v>
      </c>
      <c r="AB2091" s="5" t="s">
        <v>98</v>
      </c>
      <c r="AC2091" s="5" t="s">
        <v>99</v>
      </c>
      <c r="AD2091" s="5" t="s">
        <v>4898</v>
      </c>
      <c r="AE2091" s="5" t="s">
        <v>4899</v>
      </c>
      <c r="AF2091" s="5" t="str">
        <f aca="false">IF(AD2091&lt;AE2091,AD2091,AE2091)</f>
        <v>Archer Queen, Barbarian Barrel, Berserker, Fireball, Ice Spirit, Inferno Tower, Miner, Valkyrie</v>
      </c>
      <c r="AG2091" s="5" t="str">
        <f aca="false">IF(AD2091&lt;AE2091,AE2091,AD2091)</f>
        <v>Battle Ram, Furnace, Golden Knight, Guards, Inferno Dragon, Mega Knight, Royal Ghost, Vines</v>
      </c>
      <c r="AH2091" s="5" t="str">
        <f aca="false">IF(AD2091=AF2091,AA2091,IF(AA2091="Win","Loss",IF(AA2091="Loss","Win","Draw")))</f>
        <v>Loss</v>
      </c>
      <c r="AI2091" s="5" t="s">
        <v>102</v>
      </c>
    </row>
    <row r="2092" customFormat="false" ht="15" hidden="false" customHeight="true" outlineLevel="0" collapsed="false">
      <c r="A2092" s="5" t="s">
        <v>4900</v>
      </c>
      <c r="B2092" s="5" t="n">
        <v>1</v>
      </c>
      <c r="C2092" s="5" t="s">
        <v>2158</v>
      </c>
      <c r="D2092" s="5" t="s">
        <v>2159</v>
      </c>
      <c r="E2092" s="5" t="s">
        <v>3201</v>
      </c>
      <c r="F2092" s="5" t="s">
        <v>3202</v>
      </c>
      <c r="G2092" s="5" t="s">
        <v>4901</v>
      </c>
      <c r="H2092" s="5" t="s">
        <v>163</v>
      </c>
      <c r="I2092" s="5" t="s">
        <v>201</v>
      </c>
      <c r="J2092" s="5" t="s">
        <v>202</v>
      </c>
      <c r="K2092" s="5" t="s">
        <v>233</v>
      </c>
      <c r="L2092" s="5" t="s">
        <v>111</v>
      </c>
      <c r="M2092" s="5" t="s">
        <v>97</v>
      </c>
      <c r="N2092" s="5" t="s">
        <v>157</v>
      </c>
      <c r="O2092" s="5" t="s">
        <v>204</v>
      </c>
      <c r="P2092" s="5" t="s">
        <v>87</v>
      </c>
      <c r="Q2092" s="5" t="s">
        <v>129</v>
      </c>
      <c r="R2092" s="5" t="s">
        <v>202</v>
      </c>
      <c r="S2092" s="5" t="s">
        <v>127</v>
      </c>
      <c r="T2092" s="5" t="s">
        <v>173</v>
      </c>
      <c r="U2092" s="5" t="s">
        <v>131</v>
      </c>
      <c r="V2092" s="5" t="s">
        <v>108</v>
      </c>
      <c r="W2092" s="5" t="s">
        <v>294</v>
      </c>
      <c r="X2092" s="5" t="s">
        <v>114</v>
      </c>
      <c r="Y2092" s="5" t="n">
        <v>1</v>
      </c>
      <c r="Z2092" s="5" t="n">
        <v>0</v>
      </c>
      <c r="AA2092" s="5" t="str">
        <f aca="false">IF(Y2092&gt;Z2092,"Win",IF(Y2092&lt;Z2092,"Loss","Draw"))</f>
        <v>Win</v>
      </c>
      <c r="AB2092" s="5" t="s">
        <v>98</v>
      </c>
      <c r="AC2092" s="5" t="s">
        <v>99</v>
      </c>
      <c r="AD2092" s="5" t="s">
        <v>4832</v>
      </c>
      <c r="AE2092" s="5" t="s">
        <v>4902</v>
      </c>
      <c r="AF2092" s="5" t="str">
        <f aca="false">IF(AD2092&lt;AE2092,AD2092,AE2092)</f>
        <v>Bandit, Battle Ram, Dark Prince, Giant Snowball, Magic Archer, Mega Knight, Vines, Zappies</v>
      </c>
      <c r="AG2092" s="5" t="str">
        <f aca="false">IF(AD2092&lt;AE2092,AE2092,AD2092)</f>
        <v>Bats, Fire Spirit, Magic Archer, Miner, Ronin, Royal Delivery, Tesla, Wall Breakers</v>
      </c>
      <c r="AH2092" s="5" t="str">
        <f aca="false">IF(AD2092=AF2092,AA2092,IF(AA2092="Win","Loss",IF(AA2092="Loss","Win","Draw")))</f>
        <v>Loss</v>
      </c>
      <c r="AI2092" s="5" t="s">
        <v>102</v>
      </c>
    </row>
    <row r="2093" customFormat="false" ht="15" hidden="false" customHeight="true" outlineLevel="0" collapsed="false">
      <c r="A2093" s="5" t="s">
        <v>4900</v>
      </c>
      <c r="B2093" s="5" t="n">
        <v>2</v>
      </c>
      <c r="C2093" s="5" t="s">
        <v>2158</v>
      </c>
      <c r="D2093" s="5" t="s">
        <v>2159</v>
      </c>
      <c r="E2093" s="5" t="s">
        <v>3201</v>
      </c>
      <c r="F2093" s="5" t="s">
        <v>3202</v>
      </c>
      <c r="G2093" s="5" t="s">
        <v>4903</v>
      </c>
      <c r="H2093" s="5" t="s">
        <v>163</v>
      </c>
      <c r="I2093" s="5" t="s">
        <v>137</v>
      </c>
      <c r="J2093" s="5" t="s">
        <v>241</v>
      </c>
      <c r="K2093" s="5" t="s">
        <v>114</v>
      </c>
      <c r="L2093" s="5" t="s">
        <v>88</v>
      </c>
      <c r="M2093" s="5" t="s">
        <v>116</v>
      </c>
      <c r="N2093" s="5" t="s">
        <v>118</v>
      </c>
      <c r="O2093" s="5" t="s">
        <v>119</v>
      </c>
      <c r="P2093" s="5" t="s">
        <v>242</v>
      </c>
      <c r="Q2093" s="5" t="s">
        <v>778</v>
      </c>
      <c r="R2093" s="5" t="s">
        <v>95</v>
      </c>
      <c r="S2093" s="5" t="s">
        <v>185</v>
      </c>
      <c r="T2093" s="5" t="s">
        <v>132</v>
      </c>
      <c r="U2093" s="5" t="s">
        <v>141</v>
      </c>
      <c r="V2093" s="5" t="s">
        <v>187</v>
      </c>
      <c r="W2093" s="5" t="s">
        <v>186</v>
      </c>
      <c r="X2093" s="5" t="s">
        <v>785</v>
      </c>
      <c r="Y2093" s="5" t="n">
        <v>1</v>
      </c>
      <c r="Z2093" s="5" t="n">
        <v>0</v>
      </c>
      <c r="AA2093" s="5" t="str">
        <f aca="false">IF(Y2093&gt;Z2093,"Win",IF(Y2093&lt;Z2093,"Loss","Draw"))</f>
        <v>Win</v>
      </c>
      <c r="AB2093" s="5" t="s">
        <v>98</v>
      </c>
      <c r="AC2093" s="5" t="s">
        <v>99</v>
      </c>
      <c r="AD2093" s="5" t="s">
        <v>4904</v>
      </c>
      <c r="AE2093" s="5" t="s">
        <v>4905</v>
      </c>
      <c r="AF2093" s="5" t="str">
        <f aca="false">IF(AD2093&lt;AE2093,AD2093,AE2093)</f>
        <v>Balloon, Barbarian Barrel, Electro Wizard, Executioner, Freeze, Lumberjack, P.E.K.K.A, Tornado</v>
      </c>
      <c r="AG2093" s="5" t="str">
        <f aca="false">IF(AD2093&lt;AE2093,AE2093,AD2093)</f>
        <v>Berserker, Bomber, Giant Snowball, Goblin Drill, Goblin Hut, Ice Spirit, Knight, Poison</v>
      </c>
      <c r="AH2093" s="5" t="str">
        <f aca="false">IF(AD2093=AF2093,AA2093,IF(AA2093="Win","Loss",IF(AA2093="Loss","Win","Draw")))</f>
        <v>Loss</v>
      </c>
      <c r="AI2093" s="5" t="s">
        <v>102</v>
      </c>
    </row>
    <row r="2094" customFormat="false" ht="15" hidden="false" customHeight="true" outlineLevel="0" collapsed="false">
      <c r="A2094" s="5" t="s">
        <v>4906</v>
      </c>
      <c r="B2094" s="5" t="n">
        <v>1</v>
      </c>
      <c r="C2094" s="5" t="s">
        <v>2158</v>
      </c>
      <c r="D2094" s="5" t="s">
        <v>2159</v>
      </c>
      <c r="E2094" s="5" t="s">
        <v>291</v>
      </c>
      <c r="F2094" s="5" t="s">
        <v>292</v>
      </c>
      <c r="G2094" s="5" t="s">
        <v>4907</v>
      </c>
      <c r="H2094" s="5" t="s">
        <v>163</v>
      </c>
      <c r="I2094" s="5" t="s">
        <v>92</v>
      </c>
      <c r="J2094" s="5" t="s">
        <v>91</v>
      </c>
      <c r="K2094" s="5" t="s">
        <v>90</v>
      </c>
      <c r="L2094" s="5" t="s">
        <v>125</v>
      </c>
      <c r="M2094" s="5" t="s">
        <v>93</v>
      </c>
      <c r="N2094" s="5" t="s">
        <v>96</v>
      </c>
      <c r="O2094" s="5" t="s">
        <v>94</v>
      </c>
      <c r="P2094" s="5" t="s">
        <v>95</v>
      </c>
      <c r="Q2094" s="5" t="s">
        <v>137</v>
      </c>
      <c r="R2094" s="5" t="s">
        <v>202</v>
      </c>
      <c r="S2094" s="5" t="s">
        <v>126</v>
      </c>
      <c r="T2094" s="5" t="s">
        <v>241</v>
      </c>
      <c r="U2094" s="5" t="s">
        <v>138</v>
      </c>
      <c r="V2094" s="5" t="s">
        <v>187</v>
      </c>
      <c r="W2094" s="5" t="s">
        <v>95</v>
      </c>
      <c r="X2094" s="5" t="s">
        <v>234</v>
      </c>
      <c r="Y2094" s="5" t="n">
        <v>0</v>
      </c>
      <c r="Z2094" s="5" t="n">
        <v>1</v>
      </c>
      <c r="AA2094" s="5" t="str">
        <f aca="false">IF(Y2094&gt;Z2094,"Win",IF(Y2094&lt;Z2094,"Loss","Draw"))</f>
        <v>Loss</v>
      </c>
      <c r="AB2094" s="5" t="s">
        <v>98</v>
      </c>
      <c r="AC2094" s="5" t="s">
        <v>99</v>
      </c>
      <c r="AD2094" s="5" t="s">
        <v>216</v>
      </c>
      <c r="AE2094" s="5" t="s">
        <v>3198</v>
      </c>
      <c r="AF2094" s="5" t="str">
        <f aca="false">IF(AD2094&lt;AE2094,AD2094,AE2094)</f>
        <v>Barbarian Barrel, Bomb Tower, Goblin Demolisher, Goblin Drill, Knight, Magic Archer, Skeletons, Tornado</v>
      </c>
      <c r="AG2094" s="5" t="str">
        <f aca="false">IF(AD2094&lt;AE2094,AE2094,AD2094)</f>
        <v>Barbarian Barrel, Cannon Cart, Fireball, Goblins, Minions, Mortar, Rascals, Skeleton Barrel</v>
      </c>
      <c r="AH2094" s="5" t="str">
        <f aca="false">IF(AD2094=AF2094,AA2094,IF(AA2094="Win","Loss",IF(AA2094="Loss","Win","Draw")))</f>
        <v>Win</v>
      </c>
      <c r="AI2094" s="5" t="s">
        <v>297</v>
      </c>
    </row>
    <row r="2095" customFormat="false" ht="15" hidden="false" customHeight="true" outlineLevel="0" collapsed="false">
      <c r="A2095" s="5" t="s">
        <v>4908</v>
      </c>
      <c r="B2095" s="5" t="n">
        <v>1</v>
      </c>
      <c r="C2095" s="5" t="s">
        <v>2158</v>
      </c>
      <c r="D2095" s="5" t="s">
        <v>2159</v>
      </c>
      <c r="E2095" s="5" t="s">
        <v>4909</v>
      </c>
      <c r="F2095" s="5" t="s">
        <v>4910</v>
      </c>
      <c r="G2095" s="5" t="s">
        <v>4911</v>
      </c>
      <c r="H2095" s="5" t="s">
        <v>163</v>
      </c>
      <c r="I2095" s="5" t="s">
        <v>92</v>
      </c>
      <c r="J2095" s="5" t="s">
        <v>91</v>
      </c>
      <c r="K2095" s="5" t="s">
        <v>90</v>
      </c>
      <c r="L2095" s="5" t="s">
        <v>125</v>
      </c>
      <c r="M2095" s="5" t="s">
        <v>93</v>
      </c>
      <c r="N2095" s="5" t="s">
        <v>96</v>
      </c>
      <c r="O2095" s="5" t="s">
        <v>94</v>
      </c>
      <c r="P2095" s="5" t="s">
        <v>95</v>
      </c>
      <c r="Q2095" s="5" t="s">
        <v>109</v>
      </c>
      <c r="R2095" s="5" t="s">
        <v>447</v>
      </c>
      <c r="S2095" s="5" t="s">
        <v>139</v>
      </c>
      <c r="T2095" s="5" t="s">
        <v>93</v>
      </c>
      <c r="U2095" s="5" t="s">
        <v>327</v>
      </c>
      <c r="V2095" s="5" t="s">
        <v>242</v>
      </c>
      <c r="W2095" s="5" t="s">
        <v>108</v>
      </c>
      <c r="X2095" s="5" t="s">
        <v>467</v>
      </c>
      <c r="Y2095" s="5" t="n">
        <v>1</v>
      </c>
      <c r="Z2095" s="5" t="n">
        <v>0</v>
      </c>
      <c r="AA2095" s="5" t="str">
        <f aca="false">IF(Y2095&gt;Z2095,"Win",IF(Y2095&lt;Z2095,"Loss","Draw"))</f>
        <v>Win</v>
      </c>
      <c r="AB2095" s="5" t="s">
        <v>98</v>
      </c>
      <c r="AC2095" s="5" t="s">
        <v>99</v>
      </c>
      <c r="AD2095" s="5" t="s">
        <v>216</v>
      </c>
      <c r="AE2095" s="5" t="s">
        <v>468</v>
      </c>
      <c r="AF2095" s="5" t="str">
        <f aca="false">IF(AD2095&lt;AE2095,AD2095,AE2095)</f>
        <v>Barbarian Barrel, Cannon Cart, Fireball, Goblins, Minions, Mortar, Rascals, Skeleton Barrel</v>
      </c>
      <c r="AG2095" s="5" t="str">
        <f aca="false">IF(AD2095&lt;AE2095,AE2095,AD2095)</f>
        <v>Bomber, Dark Prince, Fireball, Giant, Mega Minion, Prince, Rage, Zap</v>
      </c>
      <c r="AH2095" s="5" t="str">
        <f aca="false">IF(AD2095=AF2095,AA2095,IF(AA2095="Win","Loss",IF(AA2095="Loss","Win","Draw")))</f>
        <v>Win</v>
      </c>
      <c r="AI2095" s="5" t="s">
        <v>297</v>
      </c>
    </row>
    <row r="2096" customFormat="false" ht="15" hidden="false" customHeight="true" outlineLevel="0" collapsed="false">
      <c r="A2096" s="5" t="s">
        <v>4912</v>
      </c>
      <c r="B2096" s="5" t="n">
        <v>1</v>
      </c>
      <c r="C2096" s="5" t="s">
        <v>2158</v>
      </c>
      <c r="D2096" s="5" t="s">
        <v>2159</v>
      </c>
      <c r="E2096" s="5" t="s">
        <v>1158</v>
      </c>
      <c r="F2096" s="5" t="s">
        <v>1159</v>
      </c>
      <c r="G2096" s="5" t="s">
        <v>4913</v>
      </c>
      <c r="H2096" s="5" t="s">
        <v>163</v>
      </c>
      <c r="I2096" s="5" t="s">
        <v>84</v>
      </c>
      <c r="J2096" s="5" t="s">
        <v>108</v>
      </c>
      <c r="K2096" s="5" t="s">
        <v>114</v>
      </c>
      <c r="L2096" s="5" t="s">
        <v>138</v>
      </c>
      <c r="M2096" s="5" t="s">
        <v>115</v>
      </c>
      <c r="N2096" s="5" t="s">
        <v>126</v>
      </c>
      <c r="O2096" s="5" t="s">
        <v>116</v>
      </c>
      <c r="P2096" s="5" t="s">
        <v>119</v>
      </c>
      <c r="Q2096" s="5" t="s">
        <v>90</v>
      </c>
      <c r="R2096" s="5" t="s">
        <v>91</v>
      </c>
      <c r="S2096" s="5" t="s">
        <v>92</v>
      </c>
      <c r="T2096" s="5" t="s">
        <v>95</v>
      </c>
      <c r="U2096" s="5" t="s">
        <v>93</v>
      </c>
      <c r="V2096" s="5" t="s">
        <v>96</v>
      </c>
      <c r="W2096" s="5" t="s">
        <v>125</v>
      </c>
      <c r="X2096" s="5" t="s">
        <v>94</v>
      </c>
      <c r="Y2096" s="5" t="n">
        <v>1</v>
      </c>
      <c r="Z2096" s="5" t="n">
        <v>0</v>
      </c>
      <c r="AA2096" s="5" t="str">
        <f aca="false">IF(Y2096&gt;Z2096,"Win",IF(Y2096&lt;Z2096,"Loss","Draw"))</f>
        <v>Win</v>
      </c>
      <c r="AB2096" s="5" t="s">
        <v>98</v>
      </c>
      <c r="AC2096" s="5" t="s">
        <v>99</v>
      </c>
      <c r="AD2096" s="5" t="s">
        <v>2273</v>
      </c>
      <c r="AE2096" s="5" t="s">
        <v>216</v>
      </c>
      <c r="AF2096" s="5" t="str">
        <f aca="false">IF(AD2096&lt;AE2096,AD2096,AE2096)</f>
        <v>Archers, Dark Prince, Giant Snowball, Goblin Demolisher, Goblin Hut, Graveyard, Poison, Skeletons</v>
      </c>
      <c r="AG2096" s="5" t="str">
        <f aca="false">IF(AD2096&lt;AE2096,AE2096,AD2096)</f>
        <v>Barbarian Barrel, Cannon Cart, Fireball, Goblins, Minions, Mortar, Rascals, Skeleton Barrel</v>
      </c>
      <c r="AH2096" s="5" t="str">
        <f aca="false">IF(AD2096=AF2096,AA2096,IF(AA2096="Win","Loss",IF(AA2096="Loss","Win","Draw")))</f>
        <v>Win</v>
      </c>
      <c r="AI2096" s="5" t="s">
        <v>297</v>
      </c>
    </row>
    <row r="2097" customFormat="false" ht="15" hidden="false" customHeight="true" outlineLevel="0" collapsed="false">
      <c r="A2097" s="5" t="s">
        <v>4914</v>
      </c>
      <c r="B2097" s="5" t="n">
        <v>1</v>
      </c>
      <c r="C2097" s="5" t="s">
        <v>2158</v>
      </c>
      <c r="D2097" s="5" t="s">
        <v>2159</v>
      </c>
      <c r="E2097" s="5" t="s">
        <v>4915</v>
      </c>
      <c r="F2097" s="5" t="s">
        <v>4916</v>
      </c>
      <c r="G2097" s="5" t="s">
        <v>4917</v>
      </c>
      <c r="H2097" s="5" t="s">
        <v>163</v>
      </c>
      <c r="I2097" s="5" t="s">
        <v>127</v>
      </c>
      <c r="J2097" s="5" t="s">
        <v>140</v>
      </c>
      <c r="K2097" s="5" t="s">
        <v>124</v>
      </c>
      <c r="L2097" s="5" t="s">
        <v>142</v>
      </c>
      <c r="M2097" s="5" t="s">
        <v>257</v>
      </c>
      <c r="N2097" s="5" t="s">
        <v>131</v>
      </c>
      <c r="O2097" s="5" t="s">
        <v>95</v>
      </c>
      <c r="P2097" s="5" t="s">
        <v>449</v>
      </c>
      <c r="Q2097" s="5" t="s">
        <v>257</v>
      </c>
      <c r="R2097" s="5" t="s">
        <v>83</v>
      </c>
      <c r="S2097" s="5" t="s">
        <v>177</v>
      </c>
      <c r="T2097" s="5" t="s">
        <v>150</v>
      </c>
      <c r="U2097" s="5" t="s">
        <v>193</v>
      </c>
      <c r="V2097" s="5" t="s">
        <v>89</v>
      </c>
      <c r="W2097" s="5" t="s">
        <v>93</v>
      </c>
      <c r="X2097" s="5" t="s">
        <v>215</v>
      </c>
      <c r="Y2097" s="5" t="n">
        <v>1</v>
      </c>
      <c r="Z2097" s="5" t="n">
        <v>2</v>
      </c>
      <c r="AA2097" s="5" t="str">
        <f aca="false">IF(Y2097&gt;Z2097,"Win",IF(Y2097&lt;Z2097,"Loss","Draw"))</f>
        <v>Loss</v>
      </c>
      <c r="AB2097" s="5" t="s">
        <v>98</v>
      </c>
      <c r="AC2097" s="5" t="s">
        <v>99</v>
      </c>
      <c r="AD2097" s="5" t="s">
        <v>1958</v>
      </c>
      <c r="AE2097" s="5" t="s">
        <v>1300</v>
      </c>
      <c r="AF2097" s="5" t="str">
        <f aca="false">IF(AD2097&lt;AE2097,AD2097,AE2097)</f>
        <v>Bandit, Barbarian Barrel, Battle Ram, Elixir Collector, Hunter, Ice Golem, Royal Ghost, Three Musketeers</v>
      </c>
      <c r="AG2097" s="5" t="str">
        <f aca="false">IF(AD2097&lt;AE2097,AE2097,AD2097)</f>
        <v>Electro Spirit, Fireball, Fisherman, Guards, Hunter, Monk, Royal Giant, The Log</v>
      </c>
      <c r="AH2097" s="5" t="str">
        <f aca="false">IF(AD2097=AF2097,AA2097,IF(AA2097="Win","Loss",IF(AA2097="Loss","Win","Draw")))</f>
        <v>Loss</v>
      </c>
      <c r="AI2097" s="5" t="s">
        <v>297</v>
      </c>
    </row>
    <row r="2098" customFormat="false" ht="15" hidden="false" customHeight="true" outlineLevel="0" collapsed="false">
      <c r="A2098" s="5" t="s">
        <v>4918</v>
      </c>
      <c r="B2098" s="5" t="n">
        <v>1</v>
      </c>
      <c r="C2098" s="5" t="s">
        <v>613</v>
      </c>
      <c r="D2098" s="5" t="s">
        <v>614</v>
      </c>
      <c r="E2098" s="5" t="s">
        <v>1010</v>
      </c>
      <c r="F2098" s="5" t="s">
        <v>1011</v>
      </c>
      <c r="G2098" s="5" t="s">
        <v>4919</v>
      </c>
      <c r="H2098" s="5" t="s">
        <v>163</v>
      </c>
      <c r="I2098" s="5" t="s">
        <v>113</v>
      </c>
      <c r="J2098" s="5" t="s">
        <v>83</v>
      </c>
      <c r="K2098" s="5" t="s">
        <v>91</v>
      </c>
      <c r="L2098" s="5" t="s">
        <v>119</v>
      </c>
      <c r="M2098" s="5" t="s">
        <v>165</v>
      </c>
      <c r="N2098" s="5" t="s">
        <v>143</v>
      </c>
      <c r="O2098" s="5" t="s">
        <v>114</v>
      </c>
      <c r="P2098" s="5" t="s">
        <v>85</v>
      </c>
      <c r="Q2098" s="5" t="s">
        <v>152</v>
      </c>
      <c r="R2098" s="5" t="s">
        <v>108</v>
      </c>
      <c r="S2098" s="5" t="s">
        <v>82</v>
      </c>
      <c r="T2098" s="5" t="s">
        <v>95</v>
      </c>
      <c r="U2098" s="5" t="s">
        <v>88</v>
      </c>
      <c r="V2098" s="5" t="s">
        <v>150</v>
      </c>
      <c r="W2098" s="5" t="s">
        <v>119</v>
      </c>
      <c r="X2098" s="5" t="s">
        <v>85</v>
      </c>
      <c r="Y2098" s="5" t="n">
        <v>1</v>
      </c>
      <c r="Z2098" s="5" t="n">
        <v>0</v>
      </c>
      <c r="AA2098" s="5" t="str">
        <f aca="false">IF(Y2098&gt;Z2098,"Win",IF(Y2098&lt;Z2098,"Loss","Draw"))</f>
        <v>Win</v>
      </c>
      <c r="AB2098" s="5" t="s">
        <v>98</v>
      </c>
      <c r="AC2098" s="5" t="s">
        <v>99</v>
      </c>
      <c r="AD2098" s="5" t="s">
        <v>4920</v>
      </c>
      <c r="AE2098" s="5" t="s">
        <v>889</v>
      </c>
      <c r="AF2098" s="5" t="str">
        <f aca="false">IF(AD2098&lt;AE2098,AD2098,AE2098)</f>
        <v>Baby Dragon, Barbarian Barrel, Berserker, Dark Prince, Electro Spirit, Goblin Hut, Lightning, Royal Hogs</v>
      </c>
      <c r="AG2098" s="5" t="str">
        <f aca="false">IF(AD2098&lt;AE2098,AE2098,AD2098)</f>
        <v>Furnace, Giant Snowball, Goblin Hut, Goblins, Heal Spirit, Hog Rider, Lightning, Monk</v>
      </c>
      <c r="AH2098" s="5" t="str">
        <f aca="false">IF(AD2098=AF2098,AA2098,IF(AA2098="Win","Loss",IF(AA2098="Loss","Win","Draw")))</f>
        <v>Loss</v>
      </c>
      <c r="AI2098" s="5" t="s">
        <v>297</v>
      </c>
    </row>
    <row r="2099" customFormat="false" ht="15" hidden="false" customHeight="true" outlineLevel="0" collapsed="false">
      <c r="A2099" s="7" t="s">
        <v>4921</v>
      </c>
      <c r="B2099" s="7" t="n">
        <v>1</v>
      </c>
      <c r="C2099" s="7" t="s">
        <v>613</v>
      </c>
      <c r="D2099" s="7" t="s">
        <v>614</v>
      </c>
      <c r="E2099" s="7" t="s">
        <v>1010</v>
      </c>
      <c r="F2099" s="7" t="s">
        <v>1011</v>
      </c>
      <c r="G2099" s="7" t="s">
        <v>4922</v>
      </c>
      <c r="H2099" s="7" t="s">
        <v>163</v>
      </c>
      <c r="I2099" s="7" t="s">
        <v>177</v>
      </c>
      <c r="J2099" s="7" t="s">
        <v>95</v>
      </c>
      <c r="K2099" s="7" t="s">
        <v>107</v>
      </c>
      <c r="L2099" s="7" t="s">
        <v>97</v>
      </c>
      <c r="M2099" s="7" t="s">
        <v>178</v>
      </c>
      <c r="N2099" s="7" t="s">
        <v>93</v>
      </c>
      <c r="O2099" s="7" t="s">
        <v>150</v>
      </c>
      <c r="P2099" s="7" t="s">
        <v>143</v>
      </c>
      <c r="Q2099" s="7" t="s">
        <v>152</v>
      </c>
      <c r="R2099" s="7" t="s">
        <v>151</v>
      </c>
      <c r="S2099" s="7" t="s">
        <v>82</v>
      </c>
      <c r="T2099" s="7" t="s">
        <v>153</v>
      </c>
      <c r="U2099" s="7" t="s">
        <v>150</v>
      </c>
      <c r="V2099" s="7" t="s">
        <v>85</v>
      </c>
      <c r="W2099" s="7" t="s">
        <v>126</v>
      </c>
      <c r="X2099" s="7" t="s">
        <v>89</v>
      </c>
      <c r="Y2099" s="7" t="n">
        <v>1</v>
      </c>
      <c r="Z2099" s="7" t="n">
        <v>0</v>
      </c>
      <c r="AA2099" s="7" t="str">
        <f aca="false">IF(Y2099&gt;Z2099,"Win",IF(Y2099&lt;Z2099,"Loss","Draw"))</f>
        <v>Win</v>
      </c>
      <c r="AB2099" s="7" t="s">
        <v>99</v>
      </c>
      <c r="AC2099" s="7" t="s">
        <v>99</v>
      </c>
      <c r="AD2099" s="7" t="s">
        <v>1467</v>
      </c>
      <c r="AE2099" s="7" t="s">
        <v>155</v>
      </c>
      <c r="AF2099" s="7" t="str">
        <f aca="false">IF(AD2099&lt;AE2099,AD2099,AE2099)</f>
        <v>Baby Dragon, Cannon, Electro Spirit, Lightning, Mighty Miner, Royal Hogs, Skeletons, The Log</v>
      </c>
      <c r="AG2099" s="7" t="str">
        <f aca="false">IF(AD2099&lt;AE2099,AE2099,AD2099)</f>
        <v>Barbarian Barrel, Electro Spirit, Fireball, Goblin Cage, Heal Spirit, Phoenix, Ronin, Royal Giant</v>
      </c>
      <c r="AH2099" s="7" t="str">
        <f aca="false">IF(AD2099=AF2099,AA2099,IF(AA2099="Win","Loss",IF(AA2099="Loss","Win","Draw")))</f>
        <v>Loss</v>
      </c>
      <c r="AI2099" s="7" t="s">
        <v>297</v>
      </c>
    </row>
    <row r="2100" customFormat="false" ht="15" hidden="false" customHeight="true" outlineLevel="0" collapsed="false">
      <c r="A2100" s="7" t="s">
        <v>4921</v>
      </c>
      <c r="B2100" s="7" t="n">
        <v>2</v>
      </c>
      <c r="C2100" s="7" t="s">
        <v>613</v>
      </c>
      <c r="D2100" s="7" t="s">
        <v>614</v>
      </c>
      <c r="E2100" s="7" t="s">
        <v>1010</v>
      </c>
      <c r="F2100" s="7" t="s">
        <v>1011</v>
      </c>
      <c r="G2100" s="7" t="s">
        <v>4923</v>
      </c>
      <c r="H2100" s="7" t="s">
        <v>163</v>
      </c>
      <c r="I2100" s="7" t="s">
        <v>137</v>
      </c>
      <c r="J2100" s="7" t="s">
        <v>241</v>
      </c>
      <c r="K2100" s="7" t="s">
        <v>114</v>
      </c>
      <c r="L2100" s="7" t="s">
        <v>242</v>
      </c>
      <c r="M2100" s="7" t="s">
        <v>116</v>
      </c>
      <c r="N2100" s="7" t="s">
        <v>126</v>
      </c>
      <c r="O2100" s="7" t="s">
        <v>157</v>
      </c>
      <c r="P2100" s="7" t="s">
        <v>87</v>
      </c>
      <c r="Q2100" s="7" t="s">
        <v>203</v>
      </c>
      <c r="R2100" s="7" t="s">
        <v>202</v>
      </c>
      <c r="S2100" s="7" t="s">
        <v>201</v>
      </c>
      <c r="T2100" s="7" t="s">
        <v>88</v>
      </c>
      <c r="U2100" s="7" t="s">
        <v>234</v>
      </c>
      <c r="V2100" s="7" t="s">
        <v>157</v>
      </c>
      <c r="W2100" s="7" t="s">
        <v>118</v>
      </c>
      <c r="X2100" s="7" t="s">
        <v>204</v>
      </c>
      <c r="Y2100" s="7" t="n">
        <v>1</v>
      </c>
      <c r="Z2100" s="7" t="n">
        <v>0</v>
      </c>
      <c r="AA2100" s="7" t="str">
        <f aca="false">IF(Y2100&gt;Z2100,"Win",IF(Y2100&lt;Z2100,"Loss","Draw"))</f>
        <v>Win</v>
      </c>
      <c r="AB2100" s="7" t="s">
        <v>99</v>
      </c>
      <c r="AC2100" s="7" t="s">
        <v>99</v>
      </c>
      <c r="AD2100" s="7" t="s">
        <v>243</v>
      </c>
      <c r="AE2100" s="7" t="s">
        <v>668</v>
      </c>
      <c r="AF2100" s="7" t="str">
        <f aca="false">IF(AD2100&lt;AE2100,AD2100,AE2100)</f>
        <v>Berserker, Bomb Tower, Fire Spirit, Goblin Barrel, Ice Spirit, Magic Archer, Royal Delivery, Wall Breakers</v>
      </c>
      <c r="AG2100" s="7" t="str">
        <f aca="false">IF(AD2100&lt;AE2100,AE2100,AD2100)</f>
        <v>Bomber, Fire Spirit, Giant Snowball, Goblin Drill, Knight, Poison, Skeletons, Tesla</v>
      </c>
      <c r="AH2100" s="7" t="str">
        <f aca="false">IF(AD2100=AF2100,AA2100,IF(AA2100="Win","Loss",IF(AA2100="Loss","Win","Draw")))</f>
        <v>Loss</v>
      </c>
      <c r="AI2100" s="7" t="s">
        <v>297</v>
      </c>
    </row>
    <row r="2101" customFormat="false" ht="15" hidden="false" customHeight="true" outlineLevel="0" collapsed="false">
      <c r="A2101" s="7" t="s">
        <v>4921</v>
      </c>
      <c r="B2101" s="7" t="n">
        <v>3</v>
      </c>
      <c r="C2101" s="7" t="s">
        <v>613</v>
      </c>
      <c r="D2101" s="7" t="s">
        <v>614</v>
      </c>
      <c r="E2101" s="7" t="s">
        <v>1010</v>
      </c>
      <c r="F2101" s="7" t="s">
        <v>1011</v>
      </c>
      <c r="G2101" s="7" t="s">
        <v>4924</v>
      </c>
      <c r="H2101" s="7" t="s">
        <v>163</v>
      </c>
      <c r="I2101" s="7" t="s">
        <v>82</v>
      </c>
      <c r="J2101" s="7" t="s">
        <v>108</v>
      </c>
      <c r="K2101" s="7" t="s">
        <v>202</v>
      </c>
      <c r="L2101" s="7" t="s">
        <v>119</v>
      </c>
      <c r="M2101" s="7" t="s">
        <v>85</v>
      </c>
      <c r="N2101" s="7" t="s">
        <v>204</v>
      </c>
      <c r="O2101" s="7" t="s">
        <v>118</v>
      </c>
      <c r="P2101" s="7" t="s">
        <v>88</v>
      </c>
      <c r="Q2101" s="7" t="s">
        <v>177</v>
      </c>
      <c r="R2101" s="7" t="s">
        <v>83</v>
      </c>
      <c r="S2101" s="7" t="s">
        <v>188</v>
      </c>
      <c r="T2101" s="7" t="s">
        <v>93</v>
      </c>
      <c r="U2101" s="7" t="s">
        <v>215</v>
      </c>
      <c r="V2101" s="7" t="s">
        <v>173</v>
      </c>
      <c r="W2101" s="7" t="s">
        <v>327</v>
      </c>
      <c r="X2101" s="7" t="s">
        <v>86</v>
      </c>
      <c r="Y2101" s="7" t="n">
        <v>1</v>
      </c>
      <c r="Z2101" s="7" t="n">
        <v>0</v>
      </c>
      <c r="AA2101" s="7" t="str">
        <f aca="false">IF(Y2101&gt;Z2101,"Win",IF(Y2101&lt;Z2101,"Loss","Draw"))</f>
        <v>Win</v>
      </c>
      <c r="AB2101" s="7" t="s">
        <v>99</v>
      </c>
      <c r="AC2101" s="7" t="s">
        <v>99</v>
      </c>
      <c r="AD2101" s="7" t="s">
        <v>4925</v>
      </c>
      <c r="AE2101" s="7" t="s">
        <v>4926</v>
      </c>
      <c r="AF2101" s="7" t="str">
        <f aca="false">IF(AD2101&lt;AE2101,AD2101,AE2101)</f>
        <v>Berserker, Dark Prince, Goblin Hut, Ice Spirit, Lightning, Magic Archer, Royal Delivery, Royal Hogs</v>
      </c>
      <c r="AG2101" s="7" t="str">
        <f aca="false">IF(AD2101&lt;AE2101,AE2101,AD2101)</f>
        <v>Fireball, Fisherman, Monk, Rage, Royal Giant, Skeleton Dragons, Tombstone, Zappies</v>
      </c>
      <c r="AH2101" s="7" t="str">
        <f aca="false">IF(AD2101=AF2101,AA2101,IF(AA2101="Win","Loss",IF(AA2101="Loss","Win","Draw")))</f>
        <v>Win</v>
      </c>
      <c r="AI2101" s="7" t="s">
        <v>297</v>
      </c>
    </row>
    <row r="2102" customFormat="false" ht="15" hidden="false" customHeight="true" outlineLevel="0" collapsed="false">
      <c r="A2102" s="7" t="s">
        <v>4927</v>
      </c>
      <c r="B2102" s="7" t="n">
        <v>1</v>
      </c>
      <c r="C2102" s="7" t="s">
        <v>613</v>
      </c>
      <c r="D2102" s="7" t="s">
        <v>614</v>
      </c>
      <c r="E2102" s="7" t="s">
        <v>1010</v>
      </c>
      <c r="F2102" s="7" t="s">
        <v>1011</v>
      </c>
      <c r="G2102" s="7" t="s">
        <v>4928</v>
      </c>
      <c r="H2102" s="7" t="s">
        <v>163</v>
      </c>
      <c r="I2102" s="7" t="s">
        <v>233</v>
      </c>
      <c r="J2102" s="7" t="s">
        <v>202</v>
      </c>
      <c r="K2102" s="7" t="s">
        <v>201</v>
      </c>
      <c r="L2102" s="7" t="s">
        <v>89</v>
      </c>
      <c r="M2102" s="7" t="s">
        <v>157</v>
      </c>
      <c r="N2102" s="7" t="s">
        <v>126</v>
      </c>
      <c r="O2102" s="7" t="s">
        <v>111</v>
      </c>
      <c r="P2102" s="7" t="s">
        <v>234</v>
      </c>
      <c r="Q2102" s="7" t="s">
        <v>152</v>
      </c>
      <c r="R2102" s="7" t="s">
        <v>128</v>
      </c>
      <c r="S2102" s="7" t="s">
        <v>107</v>
      </c>
      <c r="T2102" s="7" t="s">
        <v>95</v>
      </c>
      <c r="U2102" s="7" t="s">
        <v>306</v>
      </c>
      <c r="V2102" s="7" t="s">
        <v>307</v>
      </c>
      <c r="W2102" s="7" t="s">
        <v>85</v>
      </c>
      <c r="X2102" s="7" t="s">
        <v>187</v>
      </c>
      <c r="Y2102" s="7" t="n">
        <v>0</v>
      </c>
      <c r="Z2102" s="7" t="n">
        <v>1</v>
      </c>
      <c r="AA2102" s="7" t="str">
        <f aca="false">IF(Y2102&gt;Z2102,"Win",IF(Y2102&lt;Z2102,"Loss","Draw"))</f>
        <v>Loss</v>
      </c>
      <c r="AB2102" s="7" t="s">
        <v>99</v>
      </c>
      <c r="AC2102" s="7" t="s">
        <v>99</v>
      </c>
      <c r="AD2102" s="7" t="s">
        <v>415</v>
      </c>
      <c r="AE2102" s="7" t="s">
        <v>603</v>
      </c>
      <c r="AF2102" s="7" t="str">
        <f aca="false">IF(AD2102&lt;AE2102,AD2102,AE2102)</f>
        <v>Baby Dragon, Barbarian Barrel, Goblin Cage, Golden Knight, Golem, Ice Wizard, Lightning, Tornado</v>
      </c>
      <c r="AG2102" s="7" t="str">
        <f aca="false">IF(AD2102&lt;AE2102,AE2102,AD2102)</f>
        <v>Bats, Bomb Tower, Fire Spirit, Magic Archer, Miner, Skeletons, The Log, Wall Breakers</v>
      </c>
      <c r="AH2102" s="7" t="str">
        <f aca="false">IF(AD2102=AF2102,AA2102,IF(AA2102="Win","Loss",IF(AA2102="Loss","Win","Draw")))</f>
        <v>Win</v>
      </c>
      <c r="AI2102" s="7" t="s">
        <v>297</v>
      </c>
    </row>
    <row r="2103" customFormat="false" ht="15" hidden="false" customHeight="true" outlineLevel="0" collapsed="false">
      <c r="A2103" s="7" t="s">
        <v>4927</v>
      </c>
      <c r="B2103" s="7" t="n">
        <v>2</v>
      </c>
      <c r="C2103" s="7" t="s">
        <v>613</v>
      </c>
      <c r="D2103" s="7" t="s">
        <v>614</v>
      </c>
      <c r="E2103" s="7" t="s">
        <v>1010</v>
      </c>
      <c r="F2103" s="7" t="s">
        <v>1011</v>
      </c>
      <c r="G2103" s="7" t="s">
        <v>4929</v>
      </c>
      <c r="H2103" s="7" t="s">
        <v>163</v>
      </c>
      <c r="I2103" s="7" t="s">
        <v>152</v>
      </c>
      <c r="J2103" s="7" t="s">
        <v>108</v>
      </c>
      <c r="K2103" s="7" t="s">
        <v>82</v>
      </c>
      <c r="L2103" s="7" t="s">
        <v>119</v>
      </c>
      <c r="M2103" s="7" t="s">
        <v>95</v>
      </c>
      <c r="N2103" s="7" t="s">
        <v>150</v>
      </c>
      <c r="O2103" s="7" t="s">
        <v>88</v>
      </c>
      <c r="P2103" s="7" t="s">
        <v>85</v>
      </c>
      <c r="Q2103" s="7" t="s">
        <v>114</v>
      </c>
      <c r="R2103" s="7" t="s">
        <v>241</v>
      </c>
      <c r="S2103" s="7" t="s">
        <v>137</v>
      </c>
      <c r="T2103" s="7" t="s">
        <v>242</v>
      </c>
      <c r="U2103" s="7" t="s">
        <v>153</v>
      </c>
      <c r="V2103" s="7" t="s">
        <v>157</v>
      </c>
      <c r="W2103" s="7" t="s">
        <v>116</v>
      </c>
      <c r="X2103" s="7" t="s">
        <v>126</v>
      </c>
      <c r="Y2103" s="7" t="n">
        <v>1</v>
      </c>
      <c r="Z2103" s="7" t="n">
        <v>0</v>
      </c>
      <c r="AA2103" s="7" t="str">
        <f aca="false">IF(Y2103&gt;Z2103,"Win",IF(Y2103&lt;Z2103,"Loss","Draw"))</f>
        <v>Win</v>
      </c>
      <c r="AB2103" s="7" t="s">
        <v>99</v>
      </c>
      <c r="AC2103" s="7" t="s">
        <v>99</v>
      </c>
      <c r="AD2103" s="7" t="s">
        <v>889</v>
      </c>
      <c r="AE2103" s="7" t="s">
        <v>1635</v>
      </c>
      <c r="AF2103" s="7" t="str">
        <f aca="false">IF(AD2103&lt;AE2103,AD2103,AE2103)</f>
        <v>Baby Dragon, Barbarian Barrel, Berserker, Dark Prince, Electro Spirit, Goblin Hut, Lightning, Royal Hogs</v>
      </c>
      <c r="AG2103" s="7" t="str">
        <f aca="false">IF(AD2103&lt;AE2103,AE2103,AD2103)</f>
        <v>Bomber, Cannon, Fire Spirit, Giant Snowball, Goblin Drill, Knight, Poison, Skeletons</v>
      </c>
      <c r="AH2103" s="7" t="str">
        <f aca="false">IF(AD2103=AF2103,AA2103,IF(AA2103="Win","Loss",IF(AA2103="Loss","Win","Draw")))</f>
        <v>Win</v>
      </c>
      <c r="AI2103" s="7" t="s">
        <v>297</v>
      </c>
    </row>
    <row r="2104" customFormat="false" ht="15" hidden="false" customHeight="true" outlineLevel="0" collapsed="false">
      <c r="A2104" s="7" t="s">
        <v>4927</v>
      </c>
      <c r="B2104" s="7" t="n">
        <v>3</v>
      </c>
      <c r="C2104" s="7" t="s">
        <v>613</v>
      </c>
      <c r="D2104" s="7" t="s">
        <v>614</v>
      </c>
      <c r="E2104" s="7" t="s">
        <v>1010</v>
      </c>
      <c r="F2104" s="7" t="s">
        <v>1011</v>
      </c>
      <c r="G2104" s="7" t="s">
        <v>4930</v>
      </c>
      <c r="H2104" s="7" t="s">
        <v>163</v>
      </c>
      <c r="I2104" s="7" t="s">
        <v>90</v>
      </c>
      <c r="J2104" s="7" t="s">
        <v>91</v>
      </c>
      <c r="K2104" s="7" t="s">
        <v>92</v>
      </c>
      <c r="L2104" s="7" t="s">
        <v>97</v>
      </c>
      <c r="M2104" s="7" t="s">
        <v>93</v>
      </c>
      <c r="N2104" s="7" t="s">
        <v>96</v>
      </c>
      <c r="O2104" s="7" t="s">
        <v>94</v>
      </c>
      <c r="P2104" s="7" t="s">
        <v>242</v>
      </c>
      <c r="Q2104" s="7" t="s">
        <v>113</v>
      </c>
      <c r="R2104" s="7" t="s">
        <v>91</v>
      </c>
      <c r="S2104" s="7" t="s">
        <v>87</v>
      </c>
      <c r="T2104" s="7" t="s">
        <v>165</v>
      </c>
      <c r="U2104" s="7" t="s">
        <v>89</v>
      </c>
      <c r="V2104" s="7" t="s">
        <v>150</v>
      </c>
      <c r="W2104" s="7" t="s">
        <v>97</v>
      </c>
      <c r="X2104" s="7" t="s">
        <v>164</v>
      </c>
      <c r="Y2104" s="7" t="n">
        <v>3</v>
      </c>
      <c r="Z2104" s="7" t="n">
        <v>0</v>
      </c>
      <c r="AA2104" s="7" t="str">
        <f aca="false">IF(Y2104&gt;Z2104,"Win",IF(Y2104&lt;Z2104,"Loss","Draw"))</f>
        <v>Win</v>
      </c>
      <c r="AB2104" s="7" t="s">
        <v>99</v>
      </c>
      <c r="AC2104" s="7" t="s">
        <v>99</v>
      </c>
      <c r="AD2104" s="7" t="s">
        <v>4931</v>
      </c>
      <c r="AE2104" s="7" t="s">
        <v>4932</v>
      </c>
      <c r="AF2104" s="7" t="str">
        <f aca="false">IF(AD2104&lt;AE2104,AD2104,AE2104)</f>
        <v>Bomber, Fireball, Goblins, Minions, Mortar, Rascals, Ronin, Skeleton Barrel</v>
      </c>
      <c r="AG2104" s="7" t="str">
        <f aca="false">IF(AD2104&lt;AE2104,AE2104,AD2104)</f>
        <v>Earthquake, Electro Spirit, Furnace, Goblins, Hog Rider, Ronin, Tesla, The Log</v>
      </c>
      <c r="AH2104" s="7" t="str">
        <f aca="false">IF(AD2104=AF2104,AA2104,IF(AA2104="Win","Loss",IF(AA2104="Loss","Win","Draw")))</f>
        <v>Win</v>
      </c>
      <c r="AI2104" s="7" t="s">
        <v>297</v>
      </c>
    </row>
    <row r="2105" customFormat="false" ht="15" hidden="false" customHeight="true" outlineLevel="0" collapsed="false">
      <c r="A2105" s="7" t="s">
        <v>4933</v>
      </c>
      <c r="B2105" s="7" t="n">
        <v>1</v>
      </c>
      <c r="C2105" s="7" t="s">
        <v>613</v>
      </c>
      <c r="D2105" s="7" t="s">
        <v>614</v>
      </c>
      <c r="E2105" s="7" t="s">
        <v>1010</v>
      </c>
      <c r="F2105" s="7" t="s">
        <v>1011</v>
      </c>
      <c r="G2105" s="7" t="s">
        <v>4934</v>
      </c>
      <c r="H2105" s="7" t="s">
        <v>163</v>
      </c>
      <c r="I2105" s="7" t="s">
        <v>87</v>
      </c>
      <c r="J2105" s="7" t="s">
        <v>95</v>
      </c>
      <c r="K2105" s="7" t="s">
        <v>84</v>
      </c>
      <c r="L2105" s="7" t="s">
        <v>118</v>
      </c>
      <c r="M2105" s="7" t="s">
        <v>97</v>
      </c>
      <c r="N2105" s="7" t="s">
        <v>115</v>
      </c>
      <c r="O2105" s="7" t="s">
        <v>126</v>
      </c>
      <c r="P2105" s="7" t="s">
        <v>116</v>
      </c>
      <c r="Q2105" s="7" t="s">
        <v>284</v>
      </c>
      <c r="R2105" s="7" t="s">
        <v>186</v>
      </c>
      <c r="S2105" s="7" t="s">
        <v>418</v>
      </c>
      <c r="T2105" s="7" t="s">
        <v>242</v>
      </c>
      <c r="U2105" s="7" t="s">
        <v>93</v>
      </c>
      <c r="V2105" s="7" t="s">
        <v>114</v>
      </c>
      <c r="W2105" s="7" t="s">
        <v>110</v>
      </c>
      <c r="X2105" s="7" t="s">
        <v>96</v>
      </c>
      <c r="Y2105" s="7" t="n">
        <v>1</v>
      </c>
      <c r="Z2105" s="7" t="n">
        <v>0</v>
      </c>
      <c r="AA2105" s="7" t="str">
        <f aca="false">IF(Y2105&gt;Z2105,"Win",IF(Y2105&lt;Z2105,"Loss","Draw"))</f>
        <v>Win</v>
      </c>
      <c r="AB2105" s="7" t="s">
        <v>99</v>
      </c>
      <c r="AC2105" s="7" t="s">
        <v>99</v>
      </c>
      <c r="AD2105" s="7" t="s">
        <v>856</v>
      </c>
      <c r="AE2105" s="7" t="s">
        <v>1061</v>
      </c>
      <c r="AF2105" s="7" t="str">
        <f aca="false">IF(AD2105&lt;AE2105,AD2105,AE2105)</f>
        <v>Archers, Barbarian Barrel, Graveyard, Ice Spirit, Poison, Ronin, Skeletons, Tesla</v>
      </c>
      <c r="AG2105" s="7" t="str">
        <f aca="false">IF(AD2105&lt;AE2105,AE2105,AD2105)</f>
        <v>Balloon, Bomber, Fireball, Giant Snowball, Inferno Dragon, Lava Hound, Minions, Skeleton Army</v>
      </c>
      <c r="AH2105" s="7" t="str">
        <f aca="false">IF(AD2105=AF2105,AA2105,IF(AA2105="Win","Loss",IF(AA2105="Loss","Win","Draw")))</f>
        <v>Win</v>
      </c>
      <c r="AI2105" s="7" t="s">
        <v>297</v>
      </c>
    </row>
    <row r="2106" customFormat="false" ht="15" hidden="false" customHeight="true" outlineLevel="0" collapsed="false">
      <c r="A2106" s="7" t="s">
        <v>4933</v>
      </c>
      <c r="B2106" s="7" t="n">
        <v>2</v>
      </c>
      <c r="C2106" s="7" t="s">
        <v>613</v>
      </c>
      <c r="D2106" s="7" t="s">
        <v>614</v>
      </c>
      <c r="E2106" s="7" t="s">
        <v>1010</v>
      </c>
      <c r="F2106" s="7" t="s">
        <v>1011</v>
      </c>
      <c r="G2106" s="7" t="s">
        <v>4935</v>
      </c>
      <c r="H2106" s="7" t="s">
        <v>163</v>
      </c>
      <c r="I2106" s="7" t="s">
        <v>201</v>
      </c>
      <c r="J2106" s="7" t="s">
        <v>108</v>
      </c>
      <c r="K2106" s="7" t="s">
        <v>203</v>
      </c>
      <c r="L2106" s="7" t="s">
        <v>234</v>
      </c>
      <c r="M2106" s="7" t="s">
        <v>157</v>
      </c>
      <c r="N2106" s="7" t="s">
        <v>88</v>
      </c>
      <c r="O2106" s="7" t="s">
        <v>204</v>
      </c>
      <c r="P2106" s="7" t="s">
        <v>159</v>
      </c>
      <c r="Q2106" s="7" t="s">
        <v>82</v>
      </c>
      <c r="R2106" s="7" t="s">
        <v>202</v>
      </c>
      <c r="S2106" s="7" t="s">
        <v>87</v>
      </c>
      <c r="T2106" s="7" t="s">
        <v>95</v>
      </c>
      <c r="U2106" s="7" t="s">
        <v>150</v>
      </c>
      <c r="V2106" s="7" t="s">
        <v>85</v>
      </c>
      <c r="W2106" s="7" t="s">
        <v>86</v>
      </c>
      <c r="X2106" s="7" t="s">
        <v>88</v>
      </c>
      <c r="Y2106" s="7" t="n">
        <v>1</v>
      </c>
      <c r="Z2106" s="7" t="n">
        <v>0</v>
      </c>
      <c r="AA2106" s="7" t="str">
        <f aca="false">IF(Y2106&gt;Z2106,"Win",IF(Y2106&lt;Z2106,"Loss","Draw"))</f>
        <v>Win</v>
      </c>
      <c r="AB2106" s="7" t="s">
        <v>99</v>
      </c>
      <c r="AC2106" s="7" t="s">
        <v>99</v>
      </c>
      <c r="AD2106" s="7" t="s">
        <v>1000</v>
      </c>
      <c r="AE2106" s="7" t="s">
        <v>4936</v>
      </c>
      <c r="AF2106" s="7" t="str">
        <f aca="false">IF(AD2106&lt;AE2106,AD2106,AE2106)</f>
        <v>Barbarian Barrel, Berserker, Electro Spirit, Lightning, Magic Archer, Royal Hogs, Skeleton Dragons, Tesla</v>
      </c>
      <c r="AG2106" s="7" t="str">
        <f aca="false">IF(AD2106&lt;AE2106,AE2106,AD2106)</f>
        <v>Berserker, Bomb Tower, Dark Prince, Dart Goblin, Fire Spirit, Goblin Barrel, Royal Delivery, Wall Breakers</v>
      </c>
      <c r="AH2106" s="7" t="str">
        <f aca="false">IF(AD2106=AF2106,AA2106,IF(AA2106="Win","Loss",IF(AA2106="Loss","Win","Draw")))</f>
        <v>Loss</v>
      </c>
      <c r="AI2106" s="7" t="s">
        <v>297</v>
      </c>
    </row>
    <row r="2107" customFormat="false" ht="15" hidden="false" customHeight="true" outlineLevel="0" collapsed="false">
      <c r="A2107" s="7" t="s">
        <v>4933</v>
      </c>
      <c r="B2107" s="7" t="n">
        <v>3</v>
      </c>
      <c r="C2107" s="7" t="s">
        <v>613</v>
      </c>
      <c r="D2107" s="7" t="s">
        <v>614</v>
      </c>
      <c r="E2107" s="7" t="s">
        <v>1010</v>
      </c>
      <c r="F2107" s="7" t="s">
        <v>1011</v>
      </c>
      <c r="G2107" s="7" t="s">
        <v>4937</v>
      </c>
      <c r="H2107" s="7" t="s">
        <v>163</v>
      </c>
      <c r="I2107" s="7" t="s">
        <v>124</v>
      </c>
      <c r="J2107" s="7" t="s">
        <v>140</v>
      </c>
      <c r="K2107" s="7" t="s">
        <v>82</v>
      </c>
      <c r="L2107" s="7" t="s">
        <v>142</v>
      </c>
      <c r="M2107" s="7" t="s">
        <v>93</v>
      </c>
      <c r="N2107" s="7" t="s">
        <v>173</v>
      </c>
      <c r="O2107" s="7" t="s">
        <v>89</v>
      </c>
      <c r="P2107" s="7" t="s">
        <v>143</v>
      </c>
      <c r="Q2107" s="7" t="s">
        <v>84</v>
      </c>
      <c r="R2107" s="7" t="s">
        <v>337</v>
      </c>
      <c r="S2107" s="7" t="s">
        <v>153</v>
      </c>
      <c r="T2107" s="7" t="s">
        <v>89</v>
      </c>
      <c r="U2107" s="7" t="s">
        <v>165</v>
      </c>
      <c r="V2107" s="7" t="s">
        <v>164</v>
      </c>
      <c r="W2107" s="7" t="s">
        <v>118</v>
      </c>
      <c r="X2107" s="7" t="s">
        <v>126</v>
      </c>
      <c r="Y2107" s="7" t="n">
        <v>1</v>
      </c>
      <c r="Z2107" s="7" t="n">
        <v>0</v>
      </c>
      <c r="AA2107" s="7" t="str">
        <f aca="false">IF(Y2107&gt;Z2107,"Win",IF(Y2107&lt;Z2107,"Loss","Draw"))</f>
        <v>Win</v>
      </c>
      <c r="AB2107" s="7" t="s">
        <v>99</v>
      </c>
      <c r="AC2107" s="7" t="s">
        <v>99</v>
      </c>
      <c r="AD2107" s="7" t="s">
        <v>4938</v>
      </c>
      <c r="AE2107" s="7" t="s">
        <v>4939</v>
      </c>
      <c r="AF2107" s="7" t="str">
        <f aca="false">IF(AD2107&lt;AE2107,AD2107,AE2107)</f>
        <v>Archers, Boss Bandit, Cannon, Earthquake, Hog Rider, Ice Spirit, Skeletons, The Log</v>
      </c>
      <c r="AG2107" s="7" t="str">
        <f aca="false">IF(AD2107&lt;AE2107,AE2107,AD2107)</f>
        <v>Fireball, Heal Spirit, Ice Golem, Royal Ghost, Royal Hogs, The Log, Three Musketeers, Zappies</v>
      </c>
      <c r="AH2107" s="7" t="str">
        <f aca="false">IF(AD2107=AF2107,AA2107,IF(AA2107="Win","Loss",IF(AA2107="Loss","Win","Draw")))</f>
        <v>Loss</v>
      </c>
      <c r="AI2107" s="7" t="s">
        <v>297</v>
      </c>
    </row>
    <row r="2108" customFormat="false" ht="15" hidden="false" customHeight="true" outlineLevel="0" collapsed="false">
      <c r="A2108" s="5" t="s">
        <v>4940</v>
      </c>
      <c r="B2108" s="5" t="n">
        <v>1</v>
      </c>
      <c r="C2108" s="5" t="s">
        <v>613</v>
      </c>
      <c r="D2108" s="5" t="s">
        <v>614</v>
      </c>
      <c r="E2108" s="5" t="s">
        <v>567</v>
      </c>
      <c r="F2108" s="5" t="s">
        <v>568</v>
      </c>
      <c r="G2108" s="5" t="s">
        <v>4941</v>
      </c>
      <c r="H2108" s="5" t="s">
        <v>163</v>
      </c>
      <c r="I2108" s="5" t="s">
        <v>153</v>
      </c>
      <c r="J2108" s="5" t="s">
        <v>172</v>
      </c>
      <c r="K2108" s="5" t="s">
        <v>201</v>
      </c>
      <c r="L2108" s="5" t="s">
        <v>88</v>
      </c>
      <c r="M2108" s="5" t="s">
        <v>111</v>
      </c>
      <c r="N2108" s="5" t="s">
        <v>116</v>
      </c>
      <c r="O2108" s="5" t="s">
        <v>97</v>
      </c>
      <c r="P2108" s="5" t="s">
        <v>89</v>
      </c>
      <c r="Q2108" s="5" t="s">
        <v>82</v>
      </c>
      <c r="R2108" s="5" t="s">
        <v>202</v>
      </c>
      <c r="S2108" s="5" t="s">
        <v>87</v>
      </c>
      <c r="T2108" s="5" t="s">
        <v>88</v>
      </c>
      <c r="U2108" s="5" t="s">
        <v>150</v>
      </c>
      <c r="V2108" s="5" t="s">
        <v>93</v>
      </c>
      <c r="W2108" s="5" t="s">
        <v>89</v>
      </c>
      <c r="X2108" s="5" t="s">
        <v>97</v>
      </c>
      <c r="Y2108" s="5" t="n">
        <v>0</v>
      </c>
      <c r="Z2108" s="5" t="n">
        <v>1</v>
      </c>
      <c r="AA2108" s="5" t="str">
        <f aca="false">IF(Y2108&gt;Z2108,"Win",IF(Y2108&lt;Z2108,"Loss","Draw"))</f>
        <v>Loss</v>
      </c>
      <c r="AB2108" s="5" t="s">
        <v>98</v>
      </c>
      <c r="AC2108" s="5" t="s">
        <v>99</v>
      </c>
      <c r="AD2108" s="5" t="s">
        <v>4942</v>
      </c>
      <c r="AE2108" s="5" t="s">
        <v>1046</v>
      </c>
      <c r="AF2108" s="5" t="str">
        <f aca="false">IF(AD2108&lt;AE2108,AD2108,AE2108)</f>
        <v>Berserker, Cannon, Miner, Musketeer, Poison, Ronin, The Log, Wall Breakers</v>
      </c>
      <c r="AG2108" s="5" t="str">
        <f aca="false">IF(AD2108&lt;AE2108,AE2108,AD2108)</f>
        <v>Berserker, Electro Spirit, Fireball, Magic Archer, Ronin, Royal Hogs, Tesla, The Log</v>
      </c>
      <c r="AH2108" s="5" t="str">
        <f aca="false">IF(AD2108=AF2108,AA2108,IF(AA2108="Win","Loss",IF(AA2108="Loss","Win","Draw")))</f>
        <v>Loss</v>
      </c>
      <c r="AI2108" s="5" t="s">
        <v>297</v>
      </c>
    </row>
    <row r="2109" customFormat="false" ht="15" hidden="false" customHeight="true" outlineLevel="0" collapsed="false">
      <c r="A2109" s="5" t="s">
        <v>4940</v>
      </c>
      <c r="B2109" s="5" t="n">
        <v>2</v>
      </c>
      <c r="C2109" s="5" t="s">
        <v>613</v>
      </c>
      <c r="D2109" s="5" t="s">
        <v>614</v>
      </c>
      <c r="E2109" s="5" t="s">
        <v>567</v>
      </c>
      <c r="F2109" s="5" t="s">
        <v>568</v>
      </c>
      <c r="G2109" s="5" t="s">
        <v>4943</v>
      </c>
      <c r="H2109" s="5" t="s">
        <v>485</v>
      </c>
      <c r="I2109" s="5" t="s">
        <v>114</v>
      </c>
      <c r="J2109" s="5" t="s">
        <v>128</v>
      </c>
      <c r="K2109" s="5" t="s">
        <v>137</v>
      </c>
      <c r="L2109" s="5" t="s">
        <v>84</v>
      </c>
      <c r="M2109" s="5" t="s">
        <v>157</v>
      </c>
      <c r="N2109" s="5" t="s">
        <v>91</v>
      </c>
      <c r="O2109" s="5" t="s">
        <v>234</v>
      </c>
      <c r="P2109" s="5" t="s">
        <v>249</v>
      </c>
      <c r="Q2109" s="5" t="s">
        <v>203</v>
      </c>
      <c r="R2109" s="5" t="s">
        <v>337</v>
      </c>
      <c r="S2109" s="5" t="s">
        <v>159</v>
      </c>
      <c r="T2109" s="5" t="s">
        <v>157</v>
      </c>
      <c r="U2109" s="5" t="s">
        <v>118</v>
      </c>
      <c r="V2109" s="5" t="s">
        <v>234</v>
      </c>
      <c r="W2109" s="5" t="s">
        <v>204</v>
      </c>
      <c r="X2109" s="5" t="s">
        <v>126</v>
      </c>
      <c r="Y2109" s="5" t="n">
        <v>1</v>
      </c>
      <c r="Z2109" s="5" t="n">
        <v>0</v>
      </c>
      <c r="AA2109" s="5" t="str">
        <f aca="false">IF(Y2109&gt;Z2109,"Win",IF(Y2109&lt;Z2109,"Loss","Draw"))</f>
        <v>Win</v>
      </c>
      <c r="AB2109" s="5" t="s">
        <v>98</v>
      </c>
      <c r="AC2109" s="5" t="s">
        <v>99</v>
      </c>
      <c r="AD2109" s="5" t="s">
        <v>4944</v>
      </c>
      <c r="AE2109" s="5" t="s">
        <v>3971</v>
      </c>
      <c r="AF2109" s="5" t="str">
        <f aca="false">IF(AD2109&lt;AE2109,AD2109,AE2109)</f>
        <v>Archers, Bomb Tower, Fire Spirit, Giant Snowball, Goblin Drill, Goblins, Golden Knight, Rocket</v>
      </c>
      <c r="AG2109" s="5" t="str">
        <f aca="false">IF(AD2109&lt;AE2109,AE2109,AD2109)</f>
        <v>Bomb Tower, Boss Bandit, Dart Goblin, Fire Spirit, Goblin Barrel, Ice Spirit, Royal Delivery, Skeletons</v>
      </c>
      <c r="AH2109" s="5" t="str">
        <f aca="false">IF(AD2109=AF2109,AA2109,IF(AA2109="Win","Loss",IF(AA2109="Loss","Win","Draw")))</f>
        <v>Win</v>
      </c>
      <c r="AI2109" s="5" t="s">
        <v>297</v>
      </c>
    </row>
    <row r="2110" customFormat="false" ht="15" hidden="false" customHeight="true" outlineLevel="0" collapsed="false">
      <c r="A2110" s="5" t="s">
        <v>4940</v>
      </c>
      <c r="B2110" s="5" t="n">
        <v>3</v>
      </c>
      <c r="C2110" s="5" t="s">
        <v>613</v>
      </c>
      <c r="D2110" s="5" t="s">
        <v>614</v>
      </c>
      <c r="E2110" s="5" t="s">
        <v>567</v>
      </c>
      <c r="F2110" s="5" t="s">
        <v>568</v>
      </c>
      <c r="G2110" s="5" t="s">
        <v>4945</v>
      </c>
      <c r="H2110" s="5" t="s">
        <v>163</v>
      </c>
      <c r="I2110" s="5" t="s">
        <v>107</v>
      </c>
      <c r="J2110" s="5" t="s">
        <v>95</v>
      </c>
      <c r="K2110" s="5" t="s">
        <v>141</v>
      </c>
      <c r="L2110" s="5" t="s">
        <v>150</v>
      </c>
      <c r="M2110" s="5" t="s">
        <v>93</v>
      </c>
      <c r="N2110" s="5" t="s">
        <v>143</v>
      </c>
      <c r="O2110" s="5" t="s">
        <v>178</v>
      </c>
      <c r="P2110" s="5" t="s">
        <v>177</v>
      </c>
      <c r="Q2110" s="5" t="s">
        <v>124</v>
      </c>
      <c r="R2110" s="5" t="s">
        <v>95</v>
      </c>
      <c r="S2110" s="5" t="s">
        <v>177</v>
      </c>
      <c r="T2110" s="5" t="s">
        <v>150</v>
      </c>
      <c r="U2110" s="5" t="s">
        <v>126</v>
      </c>
      <c r="V2110" s="5" t="s">
        <v>93</v>
      </c>
      <c r="W2110" s="5" t="s">
        <v>215</v>
      </c>
      <c r="X2110" s="5" t="s">
        <v>257</v>
      </c>
      <c r="Y2110" s="5" t="n">
        <v>1</v>
      </c>
      <c r="Z2110" s="5" t="n">
        <v>0</v>
      </c>
      <c r="AA2110" s="5" t="str">
        <f aca="false">IF(Y2110&gt;Z2110,"Win",IF(Y2110&lt;Z2110,"Loss","Draw"))</f>
        <v>Win</v>
      </c>
      <c r="AB2110" s="5" t="s">
        <v>98</v>
      </c>
      <c r="AC2110" s="5" t="s">
        <v>99</v>
      </c>
      <c r="AD2110" s="5" t="s">
        <v>180</v>
      </c>
      <c r="AE2110" s="5" t="s">
        <v>429</v>
      </c>
      <c r="AF2110" s="5" t="str">
        <f aca="false">IF(AD2110&lt;AE2110,AD2110,AE2110)</f>
        <v>Barbarian Barrel, Electro Spirit, Fireball, Fisherman, Hunter, Royal Ghost, Royal Giant, Skeletons</v>
      </c>
      <c r="AG2110" s="5" t="str">
        <f aca="false">IF(AD2110&lt;AE2110,AE2110,AD2110)</f>
        <v>Barbarian Barrel, Electro Spirit, Fireball, Goblin Cage, Heal Spirit, Lumberjack, Phoenix, Royal Giant</v>
      </c>
      <c r="AH2110" s="5" t="str">
        <f aca="false">IF(AD2110=AF2110,AA2110,IF(AA2110="Win","Loss",IF(AA2110="Loss","Win","Draw")))</f>
        <v>Loss</v>
      </c>
      <c r="AI2110" s="5" t="s">
        <v>297</v>
      </c>
    </row>
    <row r="2111" customFormat="false" ht="15" hidden="false" customHeight="true" outlineLevel="0" collapsed="false">
      <c r="A2111" s="7" t="s">
        <v>4946</v>
      </c>
      <c r="B2111" s="7" t="n">
        <v>1</v>
      </c>
      <c r="C2111" s="7" t="s">
        <v>613</v>
      </c>
      <c r="D2111" s="7" t="s">
        <v>614</v>
      </c>
      <c r="E2111" s="7" t="s">
        <v>567</v>
      </c>
      <c r="F2111" s="7" t="s">
        <v>568</v>
      </c>
      <c r="G2111" s="7" t="s">
        <v>4947</v>
      </c>
      <c r="H2111" s="7" t="s">
        <v>163</v>
      </c>
      <c r="I2111" s="7" t="s">
        <v>114</v>
      </c>
      <c r="J2111" s="7" t="s">
        <v>241</v>
      </c>
      <c r="K2111" s="7" t="s">
        <v>137</v>
      </c>
      <c r="L2111" s="7" t="s">
        <v>242</v>
      </c>
      <c r="M2111" s="7" t="s">
        <v>153</v>
      </c>
      <c r="N2111" s="7" t="s">
        <v>157</v>
      </c>
      <c r="O2111" s="7" t="s">
        <v>116</v>
      </c>
      <c r="P2111" s="7" t="s">
        <v>126</v>
      </c>
      <c r="Q2111" s="7" t="s">
        <v>114</v>
      </c>
      <c r="R2111" s="7" t="s">
        <v>91</v>
      </c>
      <c r="S2111" s="7" t="s">
        <v>84</v>
      </c>
      <c r="T2111" s="7" t="s">
        <v>116</v>
      </c>
      <c r="U2111" s="7" t="s">
        <v>119</v>
      </c>
      <c r="V2111" s="7" t="s">
        <v>138</v>
      </c>
      <c r="W2111" s="7" t="s">
        <v>97</v>
      </c>
      <c r="X2111" s="7" t="s">
        <v>115</v>
      </c>
      <c r="Y2111" s="7" t="n">
        <v>1</v>
      </c>
      <c r="Z2111" s="7" t="n">
        <v>0</v>
      </c>
      <c r="AA2111" s="7" t="str">
        <f aca="false">IF(Y2111&gt;Z2111,"Win",IF(Y2111&lt;Z2111,"Loss","Draw"))</f>
        <v>Win</v>
      </c>
      <c r="AB2111" s="7" t="s">
        <v>99</v>
      </c>
      <c r="AC2111" s="7" t="s">
        <v>99</v>
      </c>
      <c r="AD2111" s="7" t="s">
        <v>1635</v>
      </c>
      <c r="AE2111" s="7" t="s">
        <v>1527</v>
      </c>
      <c r="AF2111" s="7" t="str">
        <f aca="false">IF(AD2111&lt;AE2111,AD2111,AE2111)</f>
        <v>Archers, Giant Snowball, Goblin Demolisher, Goblin Hut, Goblins, Graveyard, Poison, Ronin</v>
      </c>
      <c r="AG2111" s="7" t="str">
        <f aca="false">IF(AD2111&lt;AE2111,AE2111,AD2111)</f>
        <v>Bomber, Cannon, Fire Spirit, Giant Snowball, Goblin Drill, Knight, Poison, Skeletons</v>
      </c>
      <c r="AH2111" s="7" t="str">
        <f aca="false">IF(AD2111=AF2111,AA2111,IF(AA2111="Win","Loss",IF(AA2111="Loss","Win","Draw")))</f>
        <v>Loss</v>
      </c>
      <c r="AI2111" s="7" t="s">
        <v>297</v>
      </c>
    </row>
    <row r="2112" customFormat="false" ht="15" hidden="false" customHeight="true" outlineLevel="0" collapsed="false">
      <c r="A2112" s="7" t="s">
        <v>4946</v>
      </c>
      <c r="B2112" s="7" t="n">
        <v>2</v>
      </c>
      <c r="C2112" s="7" t="s">
        <v>613</v>
      </c>
      <c r="D2112" s="7" t="s">
        <v>614</v>
      </c>
      <c r="E2112" s="7" t="s">
        <v>567</v>
      </c>
      <c r="F2112" s="7" t="s">
        <v>568</v>
      </c>
      <c r="G2112" s="7" t="s">
        <v>4948</v>
      </c>
      <c r="H2112" s="7" t="s">
        <v>485</v>
      </c>
      <c r="I2112" s="7" t="s">
        <v>152</v>
      </c>
      <c r="J2112" s="7" t="s">
        <v>128</v>
      </c>
      <c r="K2112" s="7" t="s">
        <v>139</v>
      </c>
      <c r="L2112" s="7" t="s">
        <v>85</v>
      </c>
      <c r="M2112" s="7" t="s">
        <v>187</v>
      </c>
      <c r="N2112" s="7" t="s">
        <v>306</v>
      </c>
      <c r="O2112" s="7" t="s">
        <v>188</v>
      </c>
      <c r="P2112" s="7" t="s">
        <v>88</v>
      </c>
      <c r="Q2112" s="7" t="s">
        <v>201</v>
      </c>
      <c r="R2112" s="7" t="s">
        <v>202</v>
      </c>
      <c r="S2112" s="7" t="s">
        <v>233</v>
      </c>
      <c r="T2112" s="7" t="s">
        <v>157</v>
      </c>
      <c r="U2112" s="7" t="s">
        <v>88</v>
      </c>
      <c r="V2112" s="7" t="s">
        <v>234</v>
      </c>
      <c r="W2112" s="7" t="s">
        <v>89</v>
      </c>
      <c r="X2112" s="7" t="s">
        <v>111</v>
      </c>
      <c r="Y2112" s="7" t="n">
        <v>1</v>
      </c>
      <c r="Z2112" s="7" t="n">
        <v>0</v>
      </c>
      <c r="AA2112" s="7" t="str">
        <f aca="false">IF(Y2112&gt;Z2112,"Win",IF(Y2112&lt;Z2112,"Loss","Draw"))</f>
        <v>Win</v>
      </c>
      <c r="AB2112" s="7" t="s">
        <v>99</v>
      </c>
      <c r="AC2112" s="7" t="s">
        <v>99</v>
      </c>
      <c r="AD2112" s="7" t="s">
        <v>4949</v>
      </c>
      <c r="AE2112" s="7" t="s">
        <v>1858</v>
      </c>
      <c r="AF2112" s="7" t="str">
        <f aca="false">IF(AD2112&lt;AE2112,AD2112,AE2112)</f>
        <v>Baby Dragon, Berserker, Golden Knight, Golem, Lightning, Mega Minion, Tombstone, Tornado</v>
      </c>
      <c r="AG2112" s="7" t="str">
        <f aca="false">IF(AD2112&lt;AE2112,AE2112,AD2112)</f>
        <v>Bats, Berserker, Bomb Tower, Fire Spirit, Magic Archer, Miner, The Log, Wall Breakers</v>
      </c>
      <c r="AH2112" s="7" t="str">
        <f aca="false">IF(AD2112=AF2112,AA2112,IF(AA2112="Win","Loss",IF(AA2112="Loss","Win","Draw")))</f>
        <v>Win</v>
      </c>
      <c r="AI2112" s="7" t="s">
        <v>297</v>
      </c>
    </row>
    <row r="2113" customFormat="false" ht="15" hidden="false" customHeight="true" outlineLevel="0" collapsed="false">
      <c r="A2113" s="7" t="s">
        <v>4950</v>
      </c>
      <c r="B2113" s="7" t="n">
        <v>1</v>
      </c>
      <c r="C2113" s="7" t="s">
        <v>613</v>
      </c>
      <c r="D2113" s="7" t="s">
        <v>614</v>
      </c>
      <c r="E2113" s="7" t="s">
        <v>567</v>
      </c>
      <c r="F2113" s="7" t="s">
        <v>568</v>
      </c>
      <c r="G2113" s="7" t="s">
        <v>4951</v>
      </c>
      <c r="H2113" s="7" t="s">
        <v>485</v>
      </c>
      <c r="I2113" s="7" t="s">
        <v>233</v>
      </c>
      <c r="J2113" s="7" t="s">
        <v>202</v>
      </c>
      <c r="K2113" s="7" t="s">
        <v>201</v>
      </c>
      <c r="L2113" s="7" t="s">
        <v>88</v>
      </c>
      <c r="M2113" s="7" t="s">
        <v>157</v>
      </c>
      <c r="N2113" s="7" t="s">
        <v>234</v>
      </c>
      <c r="O2113" s="7" t="s">
        <v>111</v>
      </c>
      <c r="P2113" s="7" t="s">
        <v>204</v>
      </c>
      <c r="Q2113" s="7" t="s">
        <v>127</v>
      </c>
      <c r="R2113" s="7" t="s">
        <v>128</v>
      </c>
      <c r="S2113" s="7" t="s">
        <v>129</v>
      </c>
      <c r="T2113" s="7" t="s">
        <v>133</v>
      </c>
      <c r="U2113" s="7" t="s">
        <v>97</v>
      </c>
      <c r="V2113" s="7" t="s">
        <v>131</v>
      </c>
      <c r="W2113" s="7" t="s">
        <v>173</v>
      </c>
      <c r="X2113" s="7" t="s">
        <v>130</v>
      </c>
      <c r="Y2113" s="7" t="n">
        <v>1</v>
      </c>
      <c r="Z2113" s="7" t="n">
        <v>0</v>
      </c>
      <c r="AA2113" s="7" t="str">
        <f aca="false">IF(Y2113&gt;Z2113,"Win",IF(Y2113&lt;Z2113,"Loss","Draw"))</f>
        <v>Win</v>
      </c>
      <c r="AB2113" s="7" t="s">
        <v>99</v>
      </c>
      <c r="AC2113" s="7" t="s">
        <v>99</v>
      </c>
      <c r="AD2113" s="7" t="s">
        <v>380</v>
      </c>
      <c r="AE2113" s="7" t="s">
        <v>503</v>
      </c>
      <c r="AF2113" s="7" t="str">
        <f aca="false">IF(AD2113&lt;AE2113,AD2113,AE2113)</f>
        <v>Arrows, Bandit, Battle Ram, Golden Knight, Mega Knight, Mother Witch, Ronin, Zappies</v>
      </c>
      <c r="AG2113" s="7" t="str">
        <f aca="false">IF(AD2113&lt;AE2113,AE2113,AD2113)</f>
        <v>Bats, Berserker, Bomb Tower, Fire Spirit, Magic Archer, Miner, Royal Delivery, Wall Breakers</v>
      </c>
      <c r="AH2113" s="7" t="str">
        <f aca="false">IF(AD2113=AF2113,AA2113,IF(AA2113="Win","Loss",IF(AA2113="Loss","Win","Draw")))</f>
        <v>Loss</v>
      </c>
      <c r="AI2113" s="7" t="s">
        <v>297</v>
      </c>
    </row>
    <row r="2114" customFormat="false" ht="15" hidden="false" customHeight="true" outlineLevel="0" collapsed="false">
      <c r="A2114" s="7" t="s">
        <v>4950</v>
      </c>
      <c r="B2114" s="7" t="n">
        <v>2</v>
      </c>
      <c r="C2114" s="7" t="s">
        <v>613</v>
      </c>
      <c r="D2114" s="7" t="s">
        <v>614</v>
      </c>
      <c r="E2114" s="7" t="s">
        <v>567</v>
      </c>
      <c r="F2114" s="7" t="s">
        <v>568</v>
      </c>
      <c r="G2114" s="7" t="s">
        <v>4221</v>
      </c>
      <c r="H2114" s="7" t="s">
        <v>485</v>
      </c>
      <c r="I2114" s="7" t="s">
        <v>177</v>
      </c>
      <c r="J2114" s="7" t="s">
        <v>83</v>
      </c>
      <c r="K2114" s="7" t="s">
        <v>188</v>
      </c>
      <c r="L2114" s="7" t="s">
        <v>215</v>
      </c>
      <c r="M2114" s="7" t="s">
        <v>85</v>
      </c>
      <c r="N2114" s="7" t="s">
        <v>86</v>
      </c>
      <c r="O2114" s="7" t="s">
        <v>89</v>
      </c>
      <c r="P2114" s="7" t="s">
        <v>133</v>
      </c>
      <c r="Q2114" s="7" t="s">
        <v>82</v>
      </c>
      <c r="R2114" s="7" t="s">
        <v>151</v>
      </c>
      <c r="S2114" s="7" t="s">
        <v>152</v>
      </c>
      <c r="T2114" s="7" t="s">
        <v>85</v>
      </c>
      <c r="U2114" s="7" t="s">
        <v>126</v>
      </c>
      <c r="V2114" s="7" t="s">
        <v>150</v>
      </c>
      <c r="W2114" s="7" t="s">
        <v>89</v>
      </c>
      <c r="X2114" s="7" t="s">
        <v>153</v>
      </c>
      <c r="Y2114" s="7" t="n">
        <v>1</v>
      </c>
      <c r="Z2114" s="7" t="n">
        <v>0</v>
      </c>
      <c r="AA2114" s="7" t="str">
        <f aca="false">IF(Y2114&gt;Z2114,"Win",IF(Y2114&lt;Z2114,"Loss","Draw"))</f>
        <v>Win</v>
      </c>
      <c r="AB2114" s="7" t="s">
        <v>99</v>
      </c>
      <c r="AC2114" s="7" t="s">
        <v>99</v>
      </c>
      <c r="AD2114" s="7" t="s">
        <v>4952</v>
      </c>
      <c r="AE2114" s="7" t="s">
        <v>155</v>
      </c>
      <c r="AF2114" s="7" t="str">
        <f aca="false">IF(AD2114&lt;AE2114,AD2114,AE2114)</f>
        <v>Baby Dragon, Cannon, Electro Spirit, Lightning, Mighty Miner, Royal Hogs, Skeletons, The Log</v>
      </c>
      <c r="AG2114" s="7" t="str">
        <f aca="false">IF(AD2114&lt;AE2114,AE2114,AD2114)</f>
        <v>Fisherman, Lightning, Monk, Mother Witch, Royal Giant, Skeleton Dragons, The Log, Tombstone</v>
      </c>
      <c r="AH2114" s="7" t="str">
        <f aca="false">IF(AD2114=AF2114,AA2114,IF(AA2114="Win","Loss",IF(AA2114="Loss","Win","Draw")))</f>
        <v>Loss</v>
      </c>
      <c r="AI2114" s="7" t="s">
        <v>297</v>
      </c>
    </row>
    <row r="2115" customFormat="false" ht="15" hidden="false" customHeight="true" outlineLevel="0" collapsed="false">
      <c r="A2115" s="7" t="s">
        <v>4950</v>
      </c>
      <c r="B2115" s="7" t="n">
        <v>3</v>
      </c>
      <c r="C2115" s="7" t="s">
        <v>613</v>
      </c>
      <c r="D2115" s="7" t="s">
        <v>614</v>
      </c>
      <c r="E2115" s="7" t="s">
        <v>567</v>
      </c>
      <c r="F2115" s="7" t="s">
        <v>568</v>
      </c>
      <c r="G2115" s="7" t="s">
        <v>4953</v>
      </c>
      <c r="H2115" s="7" t="s">
        <v>163</v>
      </c>
      <c r="I2115" s="7" t="s">
        <v>82</v>
      </c>
      <c r="J2115" s="7" t="s">
        <v>108</v>
      </c>
      <c r="K2115" s="7" t="s">
        <v>87</v>
      </c>
      <c r="L2115" s="7" t="s">
        <v>95</v>
      </c>
      <c r="M2115" s="7" t="s">
        <v>150</v>
      </c>
      <c r="N2115" s="7" t="s">
        <v>93</v>
      </c>
      <c r="O2115" s="7" t="s">
        <v>257</v>
      </c>
      <c r="P2115" s="7" t="s">
        <v>126</v>
      </c>
      <c r="Q2115" s="7" t="s">
        <v>201</v>
      </c>
      <c r="R2115" s="7" t="s">
        <v>202</v>
      </c>
      <c r="S2115" s="7" t="s">
        <v>203</v>
      </c>
      <c r="T2115" s="7" t="s">
        <v>88</v>
      </c>
      <c r="U2115" s="7" t="s">
        <v>157</v>
      </c>
      <c r="V2115" s="7" t="s">
        <v>118</v>
      </c>
      <c r="W2115" s="7" t="s">
        <v>204</v>
      </c>
      <c r="X2115" s="7" t="s">
        <v>87</v>
      </c>
      <c r="Y2115" s="7" t="n">
        <v>0</v>
      </c>
      <c r="Z2115" s="7" t="n">
        <v>1</v>
      </c>
      <c r="AA2115" s="7" t="str">
        <f aca="false">IF(Y2115&gt;Z2115,"Win",IF(Y2115&lt;Z2115,"Loss","Draw"))</f>
        <v>Loss</v>
      </c>
      <c r="AB2115" s="7" t="s">
        <v>99</v>
      </c>
      <c r="AC2115" s="7" t="s">
        <v>99</v>
      </c>
      <c r="AD2115" s="7" t="s">
        <v>4954</v>
      </c>
      <c r="AE2115" s="7" t="s">
        <v>206</v>
      </c>
      <c r="AF2115" s="7" t="str">
        <f aca="false">IF(AD2115&lt;AE2115,AD2115,AE2115)</f>
        <v>Barbarian Barrel, Dark Prince, Electro Spirit, Fireball, Hunter, Royal Hogs, Skeletons, Tesla</v>
      </c>
      <c r="AG2115" s="7" t="str">
        <f aca="false">IF(AD2115&lt;AE2115,AE2115,AD2115)</f>
        <v>Berserker, Fire Spirit, Goblin Barrel, Ice Spirit, Magic Archer, Royal Delivery, Tesla, Wall Breakers</v>
      </c>
      <c r="AH2115" s="7" t="str">
        <f aca="false">IF(AD2115=AF2115,AA2115,IF(AA2115="Win","Loss",IF(AA2115="Loss","Win","Draw")))</f>
        <v>Loss</v>
      </c>
      <c r="AI2115" s="7" t="s">
        <v>297</v>
      </c>
    </row>
    <row r="2116" customFormat="false" ht="15" hidden="false" customHeight="true" outlineLevel="0" collapsed="false">
      <c r="A2116" s="7" t="s">
        <v>4955</v>
      </c>
      <c r="B2116" s="7" t="n">
        <v>1</v>
      </c>
      <c r="C2116" s="7" t="s">
        <v>613</v>
      </c>
      <c r="D2116" s="7" t="s">
        <v>614</v>
      </c>
      <c r="E2116" s="7" t="s">
        <v>567</v>
      </c>
      <c r="F2116" s="7" t="s">
        <v>568</v>
      </c>
      <c r="G2116" s="7" t="s">
        <v>4956</v>
      </c>
      <c r="H2116" s="7" t="s">
        <v>163</v>
      </c>
      <c r="I2116" s="7" t="s">
        <v>84</v>
      </c>
      <c r="J2116" s="7" t="s">
        <v>241</v>
      </c>
      <c r="K2116" s="7" t="s">
        <v>87</v>
      </c>
      <c r="L2116" s="7" t="s">
        <v>150</v>
      </c>
      <c r="M2116" s="7" t="s">
        <v>93</v>
      </c>
      <c r="N2116" s="7" t="s">
        <v>126</v>
      </c>
      <c r="O2116" s="7" t="s">
        <v>89</v>
      </c>
      <c r="P2116" s="7" t="s">
        <v>455</v>
      </c>
      <c r="Q2116" s="7" t="s">
        <v>92</v>
      </c>
      <c r="R2116" s="7" t="s">
        <v>91</v>
      </c>
      <c r="S2116" s="7" t="s">
        <v>90</v>
      </c>
      <c r="T2116" s="7" t="s">
        <v>125</v>
      </c>
      <c r="U2116" s="7" t="s">
        <v>93</v>
      </c>
      <c r="V2116" s="7" t="s">
        <v>96</v>
      </c>
      <c r="W2116" s="7" t="s">
        <v>94</v>
      </c>
      <c r="X2116" s="7" t="s">
        <v>150</v>
      </c>
      <c r="Y2116" s="7" t="n">
        <v>0</v>
      </c>
      <c r="Z2116" s="7" t="n">
        <v>1</v>
      </c>
      <c r="AA2116" s="7" t="str">
        <f aca="false">IF(Y2116&gt;Z2116,"Win",IF(Y2116&lt;Z2116,"Loss","Draw"))</f>
        <v>Loss</v>
      </c>
      <c r="AB2116" s="7" t="s">
        <v>99</v>
      </c>
      <c r="AC2116" s="7" t="s">
        <v>99</v>
      </c>
      <c r="AD2116" s="7" t="s">
        <v>456</v>
      </c>
      <c r="AE2116" s="7" t="s">
        <v>635</v>
      </c>
      <c r="AF2116" s="7" t="str">
        <f aca="false">IF(AD2116&lt;AE2116,AD2116,AE2116)</f>
        <v>Archers, Electro Spirit, Fireball, Knight, Skeletons, Tesla, The Log, X-Bow</v>
      </c>
      <c r="AG2116" s="7" t="str">
        <f aca="false">IF(AD2116&lt;AE2116,AE2116,AD2116)</f>
        <v>Cannon Cart, Electro Spirit, Fireball, Goblins, Minions, Mortar, Rascals, Skeleton Barrel</v>
      </c>
      <c r="AH2116" s="7" t="str">
        <f aca="false">IF(AD2116=AF2116,AA2116,IF(AA2116="Win","Loss",IF(AA2116="Loss","Win","Draw")))</f>
        <v>Loss</v>
      </c>
      <c r="AI2116" s="7" t="s">
        <v>297</v>
      </c>
    </row>
    <row r="2117" customFormat="false" ht="15" hidden="false" customHeight="true" outlineLevel="0" collapsed="false">
      <c r="A2117" s="7" t="s">
        <v>4955</v>
      </c>
      <c r="B2117" s="7" t="n">
        <v>2</v>
      </c>
      <c r="C2117" s="7" t="s">
        <v>613</v>
      </c>
      <c r="D2117" s="7" t="s">
        <v>614</v>
      </c>
      <c r="E2117" s="7" t="s">
        <v>567</v>
      </c>
      <c r="F2117" s="7" t="s">
        <v>568</v>
      </c>
      <c r="G2117" s="7" t="s">
        <v>4957</v>
      </c>
      <c r="H2117" s="7" t="s">
        <v>163</v>
      </c>
      <c r="I2117" s="7" t="s">
        <v>82</v>
      </c>
      <c r="J2117" s="7" t="s">
        <v>108</v>
      </c>
      <c r="K2117" s="7" t="s">
        <v>152</v>
      </c>
      <c r="L2117" s="7" t="s">
        <v>119</v>
      </c>
      <c r="M2117" s="7" t="s">
        <v>118</v>
      </c>
      <c r="N2117" s="7" t="s">
        <v>95</v>
      </c>
      <c r="O2117" s="7" t="s">
        <v>88</v>
      </c>
      <c r="P2117" s="7" t="s">
        <v>85</v>
      </c>
      <c r="Q2117" s="7" t="s">
        <v>113</v>
      </c>
      <c r="R2117" s="7" t="s">
        <v>95</v>
      </c>
      <c r="S2117" s="7" t="s">
        <v>87</v>
      </c>
      <c r="T2117" s="7" t="s">
        <v>115</v>
      </c>
      <c r="U2117" s="7" t="s">
        <v>241</v>
      </c>
      <c r="V2117" s="7" t="s">
        <v>116</v>
      </c>
      <c r="W2117" s="7" t="s">
        <v>126</v>
      </c>
      <c r="X2117" s="7" t="s">
        <v>118</v>
      </c>
      <c r="Y2117" s="7" t="n">
        <v>0</v>
      </c>
      <c r="Z2117" s="7" t="n">
        <v>3</v>
      </c>
      <c r="AA2117" s="7" t="str">
        <f aca="false">IF(Y2117&gt;Z2117,"Win",IF(Y2117&lt;Z2117,"Loss","Draw"))</f>
        <v>Loss</v>
      </c>
      <c r="AB2117" s="7" t="s">
        <v>99</v>
      </c>
      <c r="AC2117" s="7" t="s">
        <v>99</v>
      </c>
      <c r="AD2117" s="7" t="s">
        <v>2899</v>
      </c>
      <c r="AE2117" s="7" t="s">
        <v>776</v>
      </c>
      <c r="AF2117" s="7" t="str">
        <f aca="false">IF(AD2117&lt;AE2117,AD2117,AE2117)</f>
        <v>Baby Dragon, Barbarian Barrel, Berserker, Dark Prince, Goblin Hut, Ice Spirit, Lightning, Royal Hogs</v>
      </c>
      <c r="AG2117" s="7" t="str">
        <f aca="false">IF(AD2117&lt;AE2117,AE2117,AD2117)</f>
        <v>Barbarian Barrel, Furnace, Graveyard, Ice Spirit, Knight, Poison, Skeletons, Tesla</v>
      </c>
      <c r="AH2117" s="7" t="str">
        <f aca="false">IF(AD2117=AF2117,AA2117,IF(AA2117="Win","Loss",IF(AA2117="Loss","Win","Draw")))</f>
        <v>Loss</v>
      </c>
      <c r="AI2117" s="7" t="s">
        <v>297</v>
      </c>
    </row>
    <row r="2118" customFormat="false" ht="15" hidden="false" customHeight="true" outlineLevel="0" collapsed="false">
      <c r="A2118" s="7" t="s">
        <v>4955</v>
      </c>
      <c r="B2118" s="7" t="n">
        <v>3</v>
      </c>
      <c r="C2118" s="7" t="s">
        <v>613</v>
      </c>
      <c r="D2118" s="7" t="s">
        <v>614</v>
      </c>
      <c r="E2118" s="7" t="s">
        <v>567</v>
      </c>
      <c r="F2118" s="7" t="s">
        <v>568</v>
      </c>
      <c r="G2118" s="7" t="s">
        <v>4958</v>
      </c>
      <c r="H2118" s="7" t="s">
        <v>163</v>
      </c>
      <c r="I2118" s="7" t="s">
        <v>82</v>
      </c>
      <c r="J2118" s="7" t="s">
        <v>108</v>
      </c>
      <c r="K2118" s="7" t="s">
        <v>152</v>
      </c>
      <c r="L2118" s="7" t="s">
        <v>119</v>
      </c>
      <c r="M2118" s="7" t="s">
        <v>118</v>
      </c>
      <c r="N2118" s="7" t="s">
        <v>95</v>
      </c>
      <c r="O2118" s="7" t="s">
        <v>88</v>
      </c>
      <c r="P2118" s="7" t="s">
        <v>85</v>
      </c>
      <c r="Q2118" s="7" t="s">
        <v>113</v>
      </c>
      <c r="R2118" s="7" t="s">
        <v>95</v>
      </c>
      <c r="S2118" s="7" t="s">
        <v>87</v>
      </c>
      <c r="T2118" s="7" t="s">
        <v>115</v>
      </c>
      <c r="U2118" s="7" t="s">
        <v>241</v>
      </c>
      <c r="V2118" s="7" t="s">
        <v>116</v>
      </c>
      <c r="W2118" s="7" t="s">
        <v>126</v>
      </c>
      <c r="X2118" s="7" t="s">
        <v>118</v>
      </c>
      <c r="Y2118" s="7" t="n">
        <v>0</v>
      </c>
      <c r="Z2118" s="7" t="n">
        <v>1</v>
      </c>
      <c r="AA2118" s="7" t="str">
        <f aca="false">IF(Y2118&gt;Z2118,"Win",IF(Y2118&lt;Z2118,"Loss","Draw"))</f>
        <v>Loss</v>
      </c>
      <c r="AB2118" s="7" t="s">
        <v>99</v>
      </c>
      <c r="AC2118" s="7" t="s">
        <v>98</v>
      </c>
      <c r="AD2118" s="7" t="s">
        <v>2899</v>
      </c>
      <c r="AE2118" s="7" t="s">
        <v>776</v>
      </c>
      <c r="AF2118" s="7" t="str">
        <f aca="false">IF(AD2118&lt;AE2118,AD2118,AE2118)</f>
        <v>Baby Dragon, Barbarian Barrel, Berserker, Dark Prince, Goblin Hut, Ice Spirit, Lightning, Royal Hogs</v>
      </c>
      <c r="AG2118" s="7" t="str">
        <f aca="false">IF(AD2118&lt;AE2118,AE2118,AD2118)</f>
        <v>Barbarian Barrel, Furnace, Graveyard, Ice Spirit, Knight, Poison, Skeletons, Tesla</v>
      </c>
      <c r="AH2118" s="7" t="str">
        <f aca="false">IF(AD2118=AF2118,AA2118,IF(AA2118="Win","Loss",IF(AA2118="Loss","Win","Draw")))</f>
        <v>Loss</v>
      </c>
      <c r="AI2118" s="7" t="s">
        <v>297</v>
      </c>
    </row>
    <row r="2119" customFormat="false" ht="15" hidden="false" customHeight="true" outlineLevel="0" collapsed="false">
      <c r="A2119" s="7" t="s">
        <v>4955</v>
      </c>
      <c r="B2119" s="7" t="n">
        <v>4</v>
      </c>
      <c r="C2119" s="7" t="s">
        <v>613</v>
      </c>
      <c r="D2119" s="7" t="s">
        <v>614</v>
      </c>
      <c r="E2119" s="7" t="s">
        <v>567</v>
      </c>
      <c r="F2119" s="7" t="s">
        <v>568</v>
      </c>
      <c r="G2119" s="7" t="s">
        <v>4959</v>
      </c>
      <c r="H2119" s="7" t="s">
        <v>163</v>
      </c>
      <c r="I2119" s="7" t="s">
        <v>208</v>
      </c>
      <c r="J2119" s="7" t="s">
        <v>188</v>
      </c>
      <c r="K2119" s="7" t="s">
        <v>113</v>
      </c>
      <c r="L2119" s="7" t="s">
        <v>116</v>
      </c>
      <c r="M2119" s="7" t="s">
        <v>115</v>
      </c>
      <c r="N2119" s="7" t="s">
        <v>114</v>
      </c>
      <c r="O2119" s="7" t="s">
        <v>157</v>
      </c>
      <c r="P2119" s="7" t="s">
        <v>91</v>
      </c>
      <c r="Q2119" s="7" t="s">
        <v>219</v>
      </c>
      <c r="R2119" s="7" t="s">
        <v>186</v>
      </c>
      <c r="S2119" s="7" t="s">
        <v>83</v>
      </c>
      <c r="T2119" s="7" t="s">
        <v>111</v>
      </c>
      <c r="U2119" s="7" t="s">
        <v>193</v>
      </c>
      <c r="V2119" s="7" t="s">
        <v>130</v>
      </c>
      <c r="W2119" s="7" t="s">
        <v>114</v>
      </c>
      <c r="X2119" s="7" t="s">
        <v>234</v>
      </c>
      <c r="Y2119" s="7" t="n">
        <v>0</v>
      </c>
      <c r="Z2119" s="7" t="n">
        <v>3</v>
      </c>
      <c r="AA2119" s="7" t="str">
        <f aca="false">IF(Y2119&gt;Z2119,"Win",IF(Y2119&lt;Z2119,"Loss","Draw"))</f>
        <v>Loss</v>
      </c>
      <c r="AB2119" s="7" t="s">
        <v>99</v>
      </c>
      <c r="AC2119" s="7" t="s">
        <v>99</v>
      </c>
      <c r="AD2119" s="7" t="s">
        <v>4960</v>
      </c>
      <c r="AE2119" s="7" t="s">
        <v>883</v>
      </c>
      <c r="AF2119" s="7" t="str">
        <f aca="false">IF(AD2119&lt;AE2119,AD2119,AE2119)</f>
        <v>Arrows, Balloon, Bomb Tower, Giant Snowball, Guards, Miner, Monk, Wizard</v>
      </c>
      <c r="AG2119" s="7" t="str">
        <f aca="false">IF(AD2119&lt;AE2119,AE2119,AD2119)</f>
        <v>Fire Spirit, Furnace, Giant Snowball, Goblins, Graveyard, Poison, Tombstone, Valkyrie</v>
      </c>
      <c r="AH2119" s="7" t="str">
        <f aca="false">IF(AD2119=AF2119,AA2119,IF(AA2119="Win","Loss",IF(AA2119="Loss","Win","Draw")))</f>
        <v>Win</v>
      </c>
      <c r="AI2119" s="7" t="s">
        <v>297</v>
      </c>
    </row>
    <row r="2120" customFormat="false" ht="15" hidden="false" customHeight="true" outlineLevel="0" collapsed="false">
      <c r="A2120" s="7" t="s">
        <v>4961</v>
      </c>
      <c r="B2120" s="7" t="n">
        <v>1</v>
      </c>
      <c r="C2120" s="7" t="s">
        <v>613</v>
      </c>
      <c r="D2120" s="7" t="s">
        <v>614</v>
      </c>
      <c r="E2120" s="7" t="s">
        <v>567</v>
      </c>
      <c r="F2120" s="7" t="s">
        <v>568</v>
      </c>
      <c r="G2120" s="7" t="s">
        <v>4962</v>
      </c>
      <c r="H2120" s="7" t="s">
        <v>163</v>
      </c>
      <c r="I2120" s="7" t="s">
        <v>90</v>
      </c>
      <c r="J2120" s="7" t="s">
        <v>123</v>
      </c>
      <c r="K2120" s="7" t="s">
        <v>124</v>
      </c>
      <c r="L2120" s="7" t="s">
        <v>126</v>
      </c>
      <c r="M2120" s="7" t="s">
        <v>95</v>
      </c>
      <c r="N2120" s="7" t="s">
        <v>85</v>
      </c>
      <c r="O2120" s="7" t="s">
        <v>96</v>
      </c>
      <c r="P2120" s="7" t="s">
        <v>125</v>
      </c>
      <c r="Q2120" s="7" t="s">
        <v>90</v>
      </c>
      <c r="R2120" s="7" t="s">
        <v>123</v>
      </c>
      <c r="S2120" s="7" t="s">
        <v>124</v>
      </c>
      <c r="T2120" s="7" t="s">
        <v>125</v>
      </c>
      <c r="U2120" s="7" t="s">
        <v>85</v>
      </c>
      <c r="V2120" s="7" t="s">
        <v>96</v>
      </c>
      <c r="W2120" s="7" t="s">
        <v>126</v>
      </c>
      <c r="X2120" s="7" t="s">
        <v>95</v>
      </c>
      <c r="Y2120" s="7" t="n">
        <v>3</v>
      </c>
      <c r="Z2120" s="7" t="n">
        <v>0</v>
      </c>
      <c r="AA2120" s="7" t="str">
        <f aca="false">IF(Y2120&gt;Z2120,"Win",IF(Y2120&lt;Z2120,"Loss","Draw"))</f>
        <v>Win</v>
      </c>
      <c r="AB2120" s="7" t="s">
        <v>99</v>
      </c>
      <c r="AC2120" s="7" t="s">
        <v>99</v>
      </c>
      <c r="AD2120" s="7" t="s">
        <v>134</v>
      </c>
      <c r="AE2120" s="7" t="s">
        <v>134</v>
      </c>
      <c r="AF2120" s="7" t="str">
        <f aca="false">IF(AD2120&lt;AE2120,AD2120,AE2120)</f>
        <v>Barbarian Barrel, Cannon Cart, Goblinstein, Lightning, Minions, Mortar, Royal Ghost, Skeletons</v>
      </c>
      <c r="AG2120" s="7" t="str">
        <f aca="false">IF(AD2120&lt;AE2120,AE2120,AD2120)</f>
        <v>Barbarian Barrel, Cannon Cart, Goblinstein, Lightning, Minions, Mortar, Royal Ghost, Skeletons</v>
      </c>
      <c r="AH2120" s="7" t="str">
        <f aca="false">IF(AD2120=AF2120,AA2120,IF(AA2120="Win","Loss",IF(AA2120="Loss","Win","Draw")))</f>
        <v>Win</v>
      </c>
      <c r="AI2120" s="7" t="s">
        <v>297</v>
      </c>
    </row>
    <row r="2121" customFormat="false" ht="15" hidden="false" customHeight="true" outlineLevel="0" collapsed="false">
      <c r="A2121" s="7" t="s">
        <v>4961</v>
      </c>
      <c r="B2121" s="7" t="n">
        <v>2</v>
      </c>
      <c r="C2121" s="7" t="s">
        <v>613</v>
      </c>
      <c r="D2121" s="7" t="s">
        <v>614</v>
      </c>
      <c r="E2121" s="7" t="s">
        <v>567</v>
      </c>
      <c r="F2121" s="7" t="s">
        <v>568</v>
      </c>
      <c r="G2121" s="7" t="s">
        <v>4963</v>
      </c>
      <c r="H2121" s="7" t="s">
        <v>485</v>
      </c>
      <c r="I2121" s="7" t="s">
        <v>201</v>
      </c>
      <c r="J2121" s="7" t="s">
        <v>202</v>
      </c>
      <c r="K2121" s="7" t="s">
        <v>203</v>
      </c>
      <c r="L2121" s="7" t="s">
        <v>88</v>
      </c>
      <c r="M2121" s="7" t="s">
        <v>157</v>
      </c>
      <c r="N2121" s="7" t="s">
        <v>118</v>
      </c>
      <c r="O2121" s="7" t="s">
        <v>204</v>
      </c>
      <c r="P2121" s="7" t="s">
        <v>87</v>
      </c>
      <c r="Q2121" s="7" t="s">
        <v>201</v>
      </c>
      <c r="R2121" s="7" t="s">
        <v>202</v>
      </c>
      <c r="S2121" s="7" t="s">
        <v>203</v>
      </c>
      <c r="T2121" s="7" t="s">
        <v>88</v>
      </c>
      <c r="U2121" s="7" t="s">
        <v>157</v>
      </c>
      <c r="V2121" s="7" t="s">
        <v>118</v>
      </c>
      <c r="W2121" s="7" t="s">
        <v>204</v>
      </c>
      <c r="X2121" s="7" t="s">
        <v>87</v>
      </c>
      <c r="Y2121" s="7" t="n">
        <v>0</v>
      </c>
      <c r="Z2121" s="7" t="n">
        <v>1</v>
      </c>
      <c r="AA2121" s="7" t="str">
        <f aca="false">IF(Y2121&gt;Z2121,"Win",IF(Y2121&lt;Z2121,"Loss","Draw"))</f>
        <v>Loss</v>
      </c>
      <c r="AB2121" s="7" t="s">
        <v>99</v>
      </c>
      <c r="AC2121" s="7" t="s">
        <v>99</v>
      </c>
      <c r="AD2121" s="7" t="s">
        <v>206</v>
      </c>
      <c r="AE2121" s="7" t="s">
        <v>206</v>
      </c>
      <c r="AF2121" s="7" t="str">
        <f aca="false">IF(AD2121&lt;AE2121,AD2121,AE2121)</f>
        <v>Berserker, Fire Spirit, Goblin Barrel, Ice Spirit, Magic Archer, Royal Delivery, Tesla, Wall Breakers</v>
      </c>
      <c r="AG2121" s="7" t="str">
        <f aca="false">IF(AD2121&lt;AE2121,AE2121,AD2121)</f>
        <v>Berserker, Fire Spirit, Goblin Barrel, Ice Spirit, Magic Archer, Royal Delivery, Tesla, Wall Breakers</v>
      </c>
      <c r="AH2121" s="7" t="str">
        <f aca="false">IF(AD2121=AF2121,AA2121,IF(AA2121="Win","Loss",IF(AA2121="Loss","Win","Draw")))</f>
        <v>Loss</v>
      </c>
      <c r="AI2121" s="7" t="s">
        <v>297</v>
      </c>
    </row>
    <row r="2122" customFormat="false" ht="15" hidden="false" customHeight="true" outlineLevel="0" collapsed="false">
      <c r="A2122" s="7" t="s">
        <v>4961</v>
      </c>
      <c r="B2122" s="7" t="n">
        <v>3</v>
      </c>
      <c r="C2122" s="7" t="s">
        <v>613</v>
      </c>
      <c r="D2122" s="7" t="s">
        <v>614</v>
      </c>
      <c r="E2122" s="7" t="s">
        <v>567</v>
      </c>
      <c r="F2122" s="7" t="s">
        <v>568</v>
      </c>
      <c r="G2122" s="7" t="s">
        <v>4964</v>
      </c>
      <c r="H2122" s="7" t="s">
        <v>485</v>
      </c>
      <c r="I2122" s="7" t="s">
        <v>84</v>
      </c>
      <c r="J2122" s="7" t="s">
        <v>241</v>
      </c>
      <c r="K2122" s="7" t="s">
        <v>114</v>
      </c>
      <c r="L2122" s="7" t="s">
        <v>91</v>
      </c>
      <c r="M2122" s="7" t="s">
        <v>150</v>
      </c>
      <c r="N2122" s="7" t="s">
        <v>116</v>
      </c>
      <c r="O2122" s="7" t="s">
        <v>137</v>
      </c>
      <c r="P2122" s="7" t="s">
        <v>209</v>
      </c>
      <c r="Q2122" s="7" t="s">
        <v>177</v>
      </c>
      <c r="R2122" s="7" t="s">
        <v>188</v>
      </c>
      <c r="S2122" s="7" t="s">
        <v>83</v>
      </c>
      <c r="T2122" s="7" t="s">
        <v>133</v>
      </c>
      <c r="U2122" s="7" t="s">
        <v>215</v>
      </c>
      <c r="V2122" s="7" t="s">
        <v>93</v>
      </c>
      <c r="W2122" s="7" t="s">
        <v>86</v>
      </c>
      <c r="X2122" s="7" t="s">
        <v>89</v>
      </c>
      <c r="Y2122" s="7" t="n">
        <v>0</v>
      </c>
      <c r="Z2122" s="7" t="n">
        <v>1</v>
      </c>
      <c r="AA2122" s="7" t="str">
        <f aca="false">IF(Y2122&gt;Z2122,"Win",IF(Y2122&lt;Z2122,"Loss","Draw"))</f>
        <v>Loss</v>
      </c>
      <c r="AB2122" s="7" t="s">
        <v>99</v>
      </c>
      <c r="AC2122" s="7" t="s">
        <v>99</v>
      </c>
      <c r="AD2122" s="7" t="s">
        <v>442</v>
      </c>
      <c r="AE2122" s="7" t="s">
        <v>494</v>
      </c>
      <c r="AF2122" s="7" t="str">
        <f aca="false">IF(AD2122&lt;AE2122,AD2122,AE2122)</f>
        <v>Archers, Electro Spirit, Giant Snowball, Goblin Drill, Goblins, Inferno Tower, Knight, Poison</v>
      </c>
      <c r="AG2122" s="7" t="str">
        <f aca="false">IF(AD2122&lt;AE2122,AE2122,AD2122)</f>
        <v>Fireball, Fisherman, Monk, Mother Witch, Royal Giant, Skeleton Dragons, The Log, Tombstone</v>
      </c>
      <c r="AH2122" s="7" t="str">
        <f aca="false">IF(AD2122=AF2122,AA2122,IF(AA2122="Win","Loss",IF(AA2122="Loss","Win","Draw")))</f>
        <v>Loss</v>
      </c>
      <c r="AI2122" s="7" t="s">
        <v>297</v>
      </c>
    </row>
    <row r="2123" customFormat="false" ht="15" hidden="false" customHeight="true" outlineLevel="0" collapsed="false">
      <c r="A2123" s="7" t="s">
        <v>4965</v>
      </c>
      <c r="B2123" s="7" t="n">
        <v>1</v>
      </c>
      <c r="C2123" s="7" t="s">
        <v>613</v>
      </c>
      <c r="D2123" s="7" t="s">
        <v>614</v>
      </c>
      <c r="E2123" s="7" t="s">
        <v>567</v>
      </c>
      <c r="F2123" s="7" t="s">
        <v>568</v>
      </c>
      <c r="G2123" s="7" t="s">
        <v>4966</v>
      </c>
      <c r="H2123" s="7" t="s">
        <v>485</v>
      </c>
      <c r="I2123" s="7" t="s">
        <v>152</v>
      </c>
      <c r="J2123" s="7" t="s">
        <v>128</v>
      </c>
      <c r="K2123" s="7" t="s">
        <v>107</v>
      </c>
      <c r="L2123" s="7" t="s">
        <v>95</v>
      </c>
      <c r="M2123" s="7" t="s">
        <v>306</v>
      </c>
      <c r="N2123" s="7" t="s">
        <v>307</v>
      </c>
      <c r="O2123" s="7" t="s">
        <v>85</v>
      </c>
      <c r="P2123" s="7" t="s">
        <v>187</v>
      </c>
      <c r="Q2123" s="7" t="s">
        <v>208</v>
      </c>
      <c r="R2123" s="7" t="s">
        <v>188</v>
      </c>
      <c r="S2123" s="7" t="s">
        <v>109</v>
      </c>
      <c r="T2123" s="7" t="s">
        <v>110</v>
      </c>
      <c r="U2123" s="7" t="s">
        <v>112</v>
      </c>
      <c r="V2123" s="7" t="s">
        <v>88</v>
      </c>
      <c r="W2123" s="7" t="s">
        <v>93</v>
      </c>
      <c r="X2123" s="7" t="s">
        <v>86</v>
      </c>
      <c r="Y2123" s="7" t="n">
        <v>0</v>
      </c>
      <c r="Z2123" s="7" t="n">
        <v>1</v>
      </c>
      <c r="AA2123" s="7" t="str">
        <f aca="false">IF(Y2123&gt;Z2123,"Win",IF(Y2123&lt;Z2123,"Loss","Draw"))</f>
        <v>Loss</v>
      </c>
      <c r="AB2123" s="7" t="s">
        <v>99</v>
      </c>
      <c r="AC2123" s="7" t="s">
        <v>99</v>
      </c>
      <c r="AD2123" s="7" t="s">
        <v>603</v>
      </c>
      <c r="AE2123" s="7" t="s">
        <v>368</v>
      </c>
      <c r="AF2123" s="7" t="str">
        <f aca="false">IF(AD2123&lt;AE2123,AD2123,AE2123)</f>
        <v>Baby Dragon, Barbarian Barrel, Goblin Cage, Golden Knight, Golem, Ice Wizard, Lightning, Tornado</v>
      </c>
      <c r="AG2123" s="7" t="str">
        <f aca="false">IF(AD2123&lt;AE2123,AE2123,AD2123)</f>
        <v>Berserker, Fireball, Lava Hound, Skeleton Dragons, Spirit Empress, Tombstone, Valkyrie, Zap</v>
      </c>
      <c r="AH2123" s="7" t="str">
        <f aca="false">IF(AD2123=AF2123,AA2123,IF(AA2123="Win","Loss",IF(AA2123="Loss","Win","Draw")))</f>
        <v>Loss</v>
      </c>
      <c r="AI2123" s="7" t="s">
        <v>297</v>
      </c>
    </row>
    <row r="2124" customFormat="false" ht="15" hidden="false" customHeight="true" outlineLevel="0" collapsed="false">
      <c r="A2124" s="7" t="s">
        <v>4965</v>
      </c>
      <c r="B2124" s="7" t="n">
        <v>2</v>
      </c>
      <c r="C2124" s="7" t="s">
        <v>613</v>
      </c>
      <c r="D2124" s="7" t="s">
        <v>614</v>
      </c>
      <c r="E2124" s="7" t="s">
        <v>567</v>
      </c>
      <c r="F2124" s="7" t="s">
        <v>568</v>
      </c>
      <c r="G2124" s="7" t="s">
        <v>4967</v>
      </c>
      <c r="H2124" s="7" t="s">
        <v>485</v>
      </c>
      <c r="I2124" s="7" t="s">
        <v>203</v>
      </c>
      <c r="J2124" s="7" t="s">
        <v>202</v>
      </c>
      <c r="K2124" s="7" t="s">
        <v>201</v>
      </c>
      <c r="L2124" s="7" t="s">
        <v>157</v>
      </c>
      <c r="M2124" s="7" t="s">
        <v>88</v>
      </c>
      <c r="N2124" s="7" t="s">
        <v>204</v>
      </c>
      <c r="O2124" s="7" t="s">
        <v>153</v>
      </c>
      <c r="P2124" s="7" t="s">
        <v>208</v>
      </c>
      <c r="Q2124" s="7" t="s">
        <v>152</v>
      </c>
      <c r="R2124" s="7" t="s">
        <v>128</v>
      </c>
      <c r="S2124" s="7" t="s">
        <v>107</v>
      </c>
      <c r="T2124" s="7" t="s">
        <v>306</v>
      </c>
      <c r="U2124" s="7" t="s">
        <v>85</v>
      </c>
      <c r="V2124" s="7" t="s">
        <v>307</v>
      </c>
      <c r="W2124" s="7" t="s">
        <v>187</v>
      </c>
      <c r="X2124" s="7" t="s">
        <v>95</v>
      </c>
      <c r="Y2124" s="7" t="n">
        <v>0</v>
      </c>
      <c r="Z2124" s="7" t="n">
        <v>1</v>
      </c>
      <c r="AA2124" s="7" t="str">
        <f aca="false">IF(Y2124&gt;Z2124,"Win",IF(Y2124&lt;Z2124,"Loss","Draw"))</f>
        <v>Loss</v>
      </c>
      <c r="AB2124" s="7" t="s">
        <v>99</v>
      </c>
      <c r="AC2124" s="7" t="s">
        <v>99</v>
      </c>
      <c r="AD2124" s="7" t="s">
        <v>618</v>
      </c>
      <c r="AE2124" s="7" t="s">
        <v>603</v>
      </c>
      <c r="AF2124" s="7" t="str">
        <f aca="false">IF(AD2124&lt;AE2124,AD2124,AE2124)</f>
        <v>Baby Dragon, Barbarian Barrel, Goblin Cage, Golden Knight, Golem, Ice Wizard, Lightning, Tornado</v>
      </c>
      <c r="AG2124" s="7" t="str">
        <f aca="false">IF(AD2124&lt;AE2124,AE2124,AD2124)</f>
        <v>Berserker, Cannon, Fire Spirit, Goblin Barrel, Magic Archer, Royal Delivery, Valkyrie, Wall Breakers</v>
      </c>
      <c r="AH2124" s="7" t="str">
        <f aca="false">IF(AD2124=AF2124,AA2124,IF(AA2124="Win","Loss",IF(AA2124="Loss","Win","Draw")))</f>
        <v>Win</v>
      </c>
      <c r="AI2124" s="7" t="s">
        <v>297</v>
      </c>
    </row>
    <row r="2125" customFormat="false" ht="15" hidden="false" customHeight="true" outlineLevel="0" collapsed="false">
      <c r="A2125" s="7" t="s">
        <v>4965</v>
      </c>
      <c r="B2125" s="7" t="n">
        <v>3</v>
      </c>
      <c r="C2125" s="7" t="s">
        <v>613</v>
      </c>
      <c r="D2125" s="7" t="s">
        <v>614</v>
      </c>
      <c r="E2125" s="7" t="s">
        <v>567</v>
      </c>
      <c r="F2125" s="7" t="s">
        <v>568</v>
      </c>
      <c r="G2125" s="7" t="s">
        <v>4968</v>
      </c>
      <c r="H2125" s="7" t="s">
        <v>163</v>
      </c>
      <c r="I2125" s="7" t="s">
        <v>84</v>
      </c>
      <c r="J2125" s="7" t="s">
        <v>241</v>
      </c>
      <c r="K2125" s="7" t="s">
        <v>87</v>
      </c>
      <c r="L2125" s="7" t="s">
        <v>89</v>
      </c>
      <c r="M2125" s="7" t="s">
        <v>150</v>
      </c>
      <c r="N2125" s="7" t="s">
        <v>126</v>
      </c>
      <c r="O2125" s="7" t="s">
        <v>455</v>
      </c>
      <c r="P2125" s="7" t="s">
        <v>93</v>
      </c>
      <c r="Q2125" s="7" t="s">
        <v>219</v>
      </c>
      <c r="R2125" s="7" t="s">
        <v>83</v>
      </c>
      <c r="S2125" s="7" t="s">
        <v>87</v>
      </c>
      <c r="T2125" s="7" t="s">
        <v>165</v>
      </c>
      <c r="U2125" s="7" t="s">
        <v>164</v>
      </c>
      <c r="V2125" s="7" t="s">
        <v>193</v>
      </c>
      <c r="W2125" s="7" t="s">
        <v>150</v>
      </c>
      <c r="X2125" s="7" t="s">
        <v>89</v>
      </c>
      <c r="Y2125" s="7" t="n">
        <v>0</v>
      </c>
      <c r="Z2125" s="7" t="n">
        <v>1</v>
      </c>
      <c r="AA2125" s="7" t="str">
        <f aca="false">IF(Y2125&gt;Z2125,"Win",IF(Y2125&lt;Z2125,"Loss","Draw"))</f>
        <v>Loss</v>
      </c>
      <c r="AB2125" s="7" t="s">
        <v>99</v>
      </c>
      <c r="AC2125" s="7" t="s">
        <v>99</v>
      </c>
      <c r="AD2125" s="7" t="s">
        <v>456</v>
      </c>
      <c r="AE2125" s="7" t="s">
        <v>3008</v>
      </c>
      <c r="AF2125" s="7" t="str">
        <f aca="false">IF(AD2125&lt;AE2125,AD2125,AE2125)</f>
        <v>Archers, Electro Spirit, Fireball, Knight, Skeletons, Tesla, The Log, X-Bow</v>
      </c>
      <c r="AG2125" s="7" t="str">
        <f aca="false">IF(AD2125&lt;AE2125,AE2125,AD2125)</f>
        <v>Earthquake, Electro Spirit, Guards, Hog Rider, Monk, Tesla, The Log, Wizard</v>
      </c>
      <c r="AH2125" s="7" t="str">
        <f aca="false">IF(AD2125=AF2125,AA2125,IF(AA2125="Win","Loss",IF(AA2125="Loss","Win","Draw")))</f>
        <v>Loss</v>
      </c>
      <c r="AI2125" s="7" t="s">
        <v>297</v>
      </c>
    </row>
    <row r="2126" customFormat="false" ht="15" hidden="false" customHeight="true" outlineLevel="0" collapsed="false">
      <c r="A2126" s="7" t="s">
        <v>4969</v>
      </c>
      <c r="B2126" s="7" t="n">
        <v>1</v>
      </c>
      <c r="C2126" s="7" t="s">
        <v>613</v>
      </c>
      <c r="D2126" s="7" t="s">
        <v>614</v>
      </c>
      <c r="E2126" s="7" t="s">
        <v>567</v>
      </c>
      <c r="F2126" s="7" t="s">
        <v>568</v>
      </c>
      <c r="G2126" s="7" t="s">
        <v>4970</v>
      </c>
      <c r="H2126" s="7" t="s">
        <v>163</v>
      </c>
      <c r="I2126" s="7" t="s">
        <v>114</v>
      </c>
      <c r="J2126" s="7" t="s">
        <v>158</v>
      </c>
      <c r="K2126" s="7" t="s">
        <v>84</v>
      </c>
      <c r="L2126" s="7" t="s">
        <v>97</v>
      </c>
      <c r="M2126" s="7" t="s">
        <v>447</v>
      </c>
      <c r="N2126" s="7" t="s">
        <v>130</v>
      </c>
      <c r="O2126" s="7" t="s">
        <v>96</v>
      </c>
      <c r="P2126" s="7" t="s">
        <v>115</v>
      </c>
      <c r="Q2126" s="7" t="s">
        <v>84</v>
      </c>
      <c r="R2126" s="7" t="s">
        <v>241</v>
      </c>
      <c r="S2126" s="7" t="s">
        <v>87</v>
      </c>
      <c r="T2126" s="7" t="s">
        <v>455</v>
      </c>
      <c r="U2126" s="7" t="s">
        <v>93</v>
      </c>
      <c r="V2126" s="7" t="s">
        <v>126</v>
      </c>
      <c r="W2126" s="7" t="s">
        <v>150</v>
      </c>
      <c r="X2126" s="7" t="s">
        <v>89</v>
      </c>
      <c r="Y2126" s="7" t="n">
        <v>1</v>
      </c>
      <c r="Z2126" s="7" t="n">
        <v>0</v>
      </c>
      <c r="AA2126" s="7" t="str">
        <f aca="false">IF(Y2126&gt;Z2126,"Win",IF(Y2126&lt;Z2126,"Loss","Draw"))</f>
        <v>Win</v>
      </c>
      <c r="AB2126" s="7" t="s">
        <v>99</v>
      </c>
      <c r="AC2126" s="7" t="s">
        <v>99</v>
      </c>
      <c r="AD2126" s="7" t="s">
        <v>1014</v>
      </c>
      <c r="AE2126" s="7" t="s">
        <v>456</v>
      </c>
      <c r="AF2126" s="7" t="str">
        <f aca="false">IF(AD2126&lt;AE2126,AD2126,AE2126)</f>
        <v>Archers, Arrows, Bowler, Giant, Giant Snowball, Graveyard, Minions, Ronin</v>
      </c>
      <c r="AG2126" s="7" t="str">
        <f aca="false">IF(AD2126&lt;AE2126,AE2126,AD2126)</f>
        <v>Archers, Electro Spirit, Fireball, Knight, Skeletons, Tesla, The Log, X-Bow</v>
      </c>
      <c r="AH2126" s="7" t="str">
        <f aca="false">IF(AD2126=AF2126,AA2126,IF(AA2126="Win","Loss",IF(AA2126="Loss","Win","Draw")))</f>
        <v>Win</v>
      </c>
      <c r="AI2126" s="7" t="s">
        <v>297</v>
      </c>
    </row>
    <row r="2127" customFormat="false" ht="15" hidden="false" customHeight="true" outlineLevel="0" collapsed="false">
      <c r="A2127" s="7" t="s">
        <v>4969</v>
      </c>
      <c r="B2127" s="7" t="n">
        <v>2</v>
      </c>
      <c r="C2127" s="7" t="s">
        <v>613</v>
      </c>
      <c r="D2127" s="7" t="s">
        <v>614</v>
      </c>
      <c r="E2127" s="7" t="s">
        <v>567</v>
      </c>
      <c r="F2127" s="7" t="s">
        <v>568</v>
      </c>
      <c r="G2127" s="7" t="s">
        <v>4971</v>
      </c>
      <c r="H2127" s="7" t="s">
        <v>485</v>
      </c>
      <c r="I2127" s="7" t="s">
        <v>152</v>
      </c>
      <c r="J2127" s="7" t="s">
        <v>108</v>
      </c>
      <c r="K2127" s="7" t="s">
        <v>82</v>
      </c>
      <c r="L2127" s="7" t="s">
        <v>95</v>
      </c>
      <c r="M2127" s="7" t="s">
        <v>150</v>
      </c>
      <c r="N2127" s="7" t="s">
        <v>88</v>
      </c>
      <c r="O2127" s="7" t="s">
        <v>85</v>
      </c>
      <c r="P2127" s="7" t="s">
        <v>119</v>
      </c>
      <c r="Q2127" s="7" t="s">
        <v>137</v>
      </c>
      <c r="R2127" s="7" t="s">
        <v>202</v>
      </c>
      <c r="S2127" s="7" t="s">
        <v>114</v>
      </c>
      <c r="T2127" s="7" t="s">
        <v>108</v>
      </c>
      <c r="U2127" s="7" t="s">
        <v>88</v>
      </c>
      <c r="V2127" s="7" t="s">
        <v>116</v>
      </c>
      <c r="W2127" s="7" t="s">
        <v>157</v>
      </c>
      <c r="X2127" s="7" t="s">
        <v>234</v>
      </c>
      <c r="Y2127" s="7" t="n">
        <v>0</v>
      </c>
      <c r="Z2127" s="7" t="n">
        <v>1</v>
      </c>
      <c r="AA2127" s="7" t="str">
        <f aca="false">IF(Y2127&gt;Z2127,"Win",IF(Y2127&lt;Z2127,"Loss","Draw"))</f>
        <v>Loss</v>
      </c>
      <c r="AB2127" s="7" t="s">
        <v>99</v>
      </c>
      <c r="AC2127" s="7" t="s">
        <v>99</v>
      </c>
      <c r="AD2127" s="7" t="s">
        <v>889</v>
      </c>
      <c r="AE2127" s="7" t="s">
        <v>1505</v>
      </c>
      <c r="AF2127" s="7" t="str">
        <f aca="false">IF(AD2127&lt;AE2127,AD2127,AE2127)</f>
        <v>Baby Dragon, Barbarian Barrel, Berserker, Dark Prince, Electro Spirit, Goblin Hut, Lightning, Royal Hogs</v>
      </c>
      <c r="AG2127" s="7" t="str">
        <f aca="false">IF(AD2127&lt;AE2127,AE2127,AD2127)</f>
        <v>Berserker, Bomb Tower, Dark Prince, Fire Spirit, Giant Snowball, Goblin Drill, Magic Archer, Poison</v>
      </c>
      <c r="AH2127" s="7" t="str">
        <f aca="false">IF(AD2127=AF2127,AA2127,IF(AA2127="Win","Loss",IF(AA2127="Loss","Win","Draw")))</f>
        <v>Loss</v>
      </c>
      <c r="AI2127" s="7" t="s">
        <v>297</v>
      </c>
    </row>
    <row r="2128" customFormat="false" ht="15" hidden="false" customHeight="true" outlineLevel="0" collapsed="false">
      <c r="A2128" s="7" t="s">
        <v>4969</v>
      </c>
      <c r="B2128" s="7" t="n">
        <v>3</v>
      </c>
      <c r="C2128" s="7" t="s">
        <v>613</v>
      </c>
      <c r="D2128" s="7" t="s">
        <v>614</v>
      </c>
      <c r="E2128" s="7" t="s">
        <v>567</v>
      </c>
      <c r="F2128" s="7" t="s">
        <v>568</v>
      </c>
      <c r="G2128" s="7" t="s">
        <v>4972</v>
      </c>
      <c r="H2128" s="7" t="s">
        <v>163</v>
      </c>
      <c r="I2128" s="7" t="s">
        <v>257</v>
      </c>
      <c r="J2128" s="7" t="s">
        <v>83</v>
      </c>
      <c r="K2128" s="7" t="s">
        <v>177</v>
      </c>
      <c r="L2128" s="7" t="s">
        <v>89</v>
      </c>
      <c r="M2128" s="7" t="s">
        <v>143</v>
      </c>
      <c r="N2128" s="7" t="s">
        <v>215</v>
      </c>
      <c r="O2128" s="7" t="s">
        <v>93</v>
      </c>
      <c r="P2128" s="7" t="s">
        <v>126</v>
      </c>
      <c r="Q2128" s="7" t="s">
        <v>82</v>
      </c>
      <c r="R2128" s="7" t="s">
        <v>83</v>
      </c>
      <c r="S2128" s="7" t="s">
        <v>113</v>
      </c>
      <c r="T2128" s="7" t="s">
        <v>85</v>
      </c>
      <c r="U2128" s="7" t="s">
        <v>119</v>
      </c>
      <c r="V2128" s="7" t="s">
        <v>193</v>
      </c>
      <c r="W2128" s="7" t="s">
        <v>118</v>
      </c>
      <c r="X2128" s="7" t="s">
        <v>95</v>
      </c>
      <c r="Y2128" s="7" t="n">
        <v>1</v>
      </c>
      <c r="Z2128" s="7" t="n">
        <v>0</v>
      </c>
      <c r="AA2128" s="7" t="str">
        <f aca="false">IF(Y2128&gt;Z2128,"Win",IF(Y2128&lt;Z2128,"Loss","Draw"))</f>
        <v>Win</v>
      </c>
      <c r="AB2128" s="7" t="s">
        <v>99</v>
      </c>
      <c r="AC2128" s="7" t="s">
        <v>99</v>
      </c>
      <c r="AD2128" s="7" t="s">
        <v>4973</v>
      </c>
      <c r="AE2128" s="7" t="s">
        <v>4974</v>
      </c>
      <c r="AF2128" s="7" t="str">
        <f aca="false">IF(AD2128&lt;AE2128,AD2128,AE2128)</f>
        <v>Barbarian Barrel, Furnace, Goblin Hut, Guards, Ice Spirit, Lightning, Monk, Royal Hogs</v>
      </c>
      <c r="AG2128" s="7" t="str">
        <f aca="false">IF(AD2128&lt;AE2128,AE2128,AD2128)</f>
        <v>Fireball, Fisherman, Heal Spirit, Hunter, Monk, Royal Giant, Skeletons, The Log</v>
      </c>
      <c r="AH2128" s="7" t="str">
        <f aca="false">IF(AD2128=AF2128,AA2128,IF(AA2128="Win","Loss",IF(AA2128="Loss","Win","Draw")))</f>
        <v>Loss</v>
      </c>
      <c r="AI2128" s="7" t="s">
        <v>297</v>
      </c>
    </row>
    <row r="2129" customFormat="false" ht="15" hidden="false" customHeight="true" outlineLevel="0" collapsed="false">
      <c r="A2129" s="5" t="s">
        <v>4975</v>
      </c>
      <c r="B2129" s="5" t="n">
        <v>1</v>
      </c>
      <c r="C2129" s="5" t="s">
        <v>613</v>
      </c>
      <c r="D2129" s="5" t="s">
        <v>614</v>
      </c>
      <c r="E2129" s="5" t="s">
        <v>611</v>
      </c>
      <c r="F2129" s="5" t="s">
        <v>612</v>
      </c>
      <c r="G2129" s="5" t="s">
        <v>615</v>
      </c>
      <c r="H2129" s="5" t="s">
        <v>163</v>
      </c>
      <c r="I2129" s="5" t="s">
        <v>124</v>
      </c>
      <c r="J2129" s="5" t="s">
        <v>123</v>
      </c>
      <c r="K2129" s="5" t="s">
        <v>90</v>
      </c>
      <c r="L2129" s="5" t="s">
        <v>96</v>
      </c>
      <c r="M2129" s="5" t="s">
        <v>126</v>
      </c>
      <c r="N2129" s="5" t="s">
        <v>125</v>
      </c>
      <c r="O2129" s="5" t="s">
        <v>85</v>
      </c>
      <c r="P2129" s="5" t="s">
        <v>95</v>
      </c>
      <c r="Q2129" s="5" t="s">
        <v>82</v>
      </c>
      <c r="R2129" s="5" t="s">
        <v>108</v>
      </c>
      <c r="S2129" s="5" t="s">
        <v>84</v>
      </c>
      <c r="T2129" s="5" t="s">
        <v>87</v>
      </c>
      <c r="U2129" s="5" t="s">
        <v>95</v>
      </c>
      <c r="V2129" s="5" t="s">
        <v>126</v>
      </c>
      <c r="W2129" s="5" t="s">
        <v>150</v>
      </c>
      <c r="X2129" s="5" t="s">
        <v>85</v>
      </c>
      <c r="Y2129" s="5" t="n">
        <v>1</v>
      </c>
      <c r="Z2129" s="5" t="n">
        <v>0</v>
      </c>
      <c r="AA2129" s="5" t="str">
        <f aca="false">IF(Y2129&gt;Z2129,"Win",IF(Y2129&lt;Z2129,"Loss","Draw"))</f>
        <v>Win</v>
      </c>
      <c r="AB2129" s="5" t="s">
        <v>98</v>
      </c>
      <c r="AC2129" s="5" t="s">
        <v>99</v>
      </c>
      <c r="AD2129" s="5" t="s">
        <v>134</v>
      </c>
      <c r="AE2129" s="5" t="s">
        <v>616</v>
      </c>
      <c r="AF2129" s="5" t="str">
        <f aca="false">IF(AD2129&lt;AE2129,AD2129,AE2129)</f>
        <v>Archers, Barbarian Barrel, Dark Prince, Electro Spirit, Lightning, Royal Hogs, Skeletons, Tesla</v>
      </c>
      <c r="AG2129" s="5" t="str">
        <f aca="false">IF(AD2129&lt;AE2129,AE2129,AD2129)</f>
        <v>Barbarian Barrel, Cannon Cart, Goblinstein, Lightning, Minions, Mortar, Royal Ghost, Skeletons</v>
      </c>
      <c r="AH2129" s="5" t="str">
        <f aca="false">IF(AD2129=AF2129,AA2129,IF(AA2129="Win","Loss",IF(AA2129="Loss","Win","Draw")))</f>
        <v>Loss</v>
      </c>
      <c r="AI2129" s="5" t="s">
        <v>297</v>
      </c>
    </row>
    <row r="2130" customFormat="false" ht="15" hidden="false" customHeight="true" outlineLevel="0" collapsed="false">
      <c r="A2130" s="5" t="s">
        <v>4975</v>
      </c>
      <c r="B2130" s="5" t="n">
        <v>2</v>
      </c>
      <c r="C2130" s="5" t="s">
        <v>613</v>
      </c>
      <c r="D2130" s="5" t="s">
        <v>614</v>
      </c>
      <c r="E2130" s="5" t="s">
        <v>611</v>
      </c>
      <c r="F2130" s="5" t="s">
        <v>612</v>
      </c>
      <c r="G2130" s="5" t="s">
        <v>617</v>
      </c>
      <c r="H2130" s="5" t="s">
        <v>163</v>
      </c>
      <c r="I2130" s="5" t="s">
        <v>203</v>
      </c>
      <c r="J2130" s="5" t="s">
        <v>202</v>
      </c>
      <c r="K2130" s="5" t="s">
        <v>201</v>
      </c>
      <c r="L2130" s="5" t="s">
        <v>157</v>
      </c>
      <c r="M2130" s="5" t="s">
        <v>118</v>
      </c>
      <c r="N2130" s="5" t="s">
        <v>88</v>
      </c>
      <c r="O2130" s="5" t="s">
        <v>204</v>
      </c>
      <c r="P2130" s="5" t="s">
        <v>87</v>
      </c>
      <c r="Q2130" s="5" t="s">
        <v>203</v>
      </c>
      <c r="R2130" s="5" t="s">
        <v>202</v>
      </c>
      <c r="S2130" s="5" t="s">
        <v>201</v>
      </c>
      <c r="T2130" s="5" t="s">
        <v>88</v>
      </c>
      <c r="U2130" s="5" t="s">
        <v>153</v>
      </c>
      <c r="V2130" s="5" t="s">
        <v>157</v>
      </c>
      <c r="W2130" s="5" t="s">
        <v>208</v>
      </c>
      <c r="X2130" s="5" t="s">
        <v>204</v>
      </c>
      <c r="Y2130" s="5" t="n">
        <v>1</v>
      </c>
      <c r="Z2130" s="5" t="n">
        <v>0</v>
      </c>
      <c r="AA2130" s="5" t="str">
        <f aca="false">IF(Y2130&gt;Z2130,"Win",IF(Y2130&lt;Z2130,"Loss","Draw"))</f>
        <v>Win</v>
      </c>
      <c r="AB2130" s="5" t="s">
        <v>98</v>
      </c>
      <c r="AC2130" s="5" t="s">
        <v>99</v>
      </c>
      <c r="AD2130" s="5" t="s">
        <v>206</v>
      </c>
      <c r="AE2130" s="5" t="s">
        <v>618</v>
      </c>
      <c r="AF2130" s="5" t="str">
        <f aca="false">IF(AD2130&lt;AE2130,AD2130,AE2130)</f>
        <v>Berserker, Cannon, Fire Spirit, Goblin Barrel, Magic Archer, Royal Delivery, Valkyrie, Wall Breakers</v>
      </c>
      <c r="AG2130" s="5" t="str">
        <f aca="false">IF(AD2130&lt;AE2130,AE2130,AD2130)</f>
        <v>Berserker, Fire Spirit, Goblin Barrel, Ice Spirit, Magic Archer, Royal Delivery, Tesla, Wall Breakers</v>
      </c>
      <c r="AH2130" s="5" t="str">
        <f aca="false">IF(AD2130=AF2130,AA2130,IF(AA2130="Win","Loss",IF(AA2130="Loss","Win","Draw")))</f>
        <v>Loss</v>
      </c>
      <c r="AI2130" s="5" t="s">
        <v>297</v>
      </c>
    </row>
    <row r="2131" customFormat="false" ht="15" hidden="false" customHeight="true" outlineLevel="0" collapsed="false">
      <c r="A2131" s="5" t="s">
        <v>4975</v>
      </c>
      <c r="B2131" s="5" t="n">
        <v>3</v>
      </c>
      <c r="C2131" s="5" t="s">
        <v>613</v>
      </c>
      <c r="D2131" s="5" t="s">
        <v>614</v>
      </c>
      <c r="E2131" s="5" t="s">
        <v>611</v>
      </c>
      <c r="F2131" s="5" t="s">
        <v>612</v>
      </c>
      <c r="G2131" s="5" t="s">
        <v>619</v>
      </c>
      <c r="H2131" s="5" t="s">
        <v>163</v>
      </c>
      <c r="I2131" s="5" t="s">
        <v>172</v>
      </c>
      <c r="J2131" s="5" t="s">
        <v>108</v>
      </c>
      <c r="K2131" s="5" t="s">
        <v>114</v>
      </c>
      <c r="L2131" s="5" t="s">
        <v>234</v>
      </c>
      <c r="M2131" s="5" t="s">
        <v>143</v>
      </c>
      <c r="N2131" s="5" t="s">
        <v>193</v>
      </c>
      <c r="O2131" s="5" t="s">
        <v>115</v>
      </c>
      <c r="P2131" s="5" t="s">
        <v>116</v>
      </c>
      <c r="Q2131" s="5" t="s">
        <v>137</v>
      </c>
      <c r="R2131" s="5" t="s">
        <v>241</v>
      </c>
      <c r="S2131" s="5" t="s">
        <v>114</v>
      </c>
      <c r="T2131" s="5" t="s">
        <v>116</v>
      </c>
      <c r="U2131" s="5" t="s">
        <v>118</v>
      </c>
      <c r="V2131" s="5" t="s">
        <v>242</v>
      </c>
      <c r="W2131" s="5" t="s">
        <v>91</v>
      </c>
      <c r="X2131" s="5" t="s">
        <v>119</v>
      </c>
      <c r="Y2131" s="5" t="n">
        <v>0</v>
      </c>
      <c r="Z2131" s="5" t="n">
        <v>1</v>
      </c>
      <c r="AA2131" s="5" t="str">
        <f aca="false">IF(Y2131&gt;Z2131,"Win",IF(Y2131&lt;Z2131,"Loss","Draw"))</f>
        <v>Loss</v>
      </c>
      <c r="AB2131" s="5" t="s">
        <v>98</v>
      </c>
      <c r="AC2131" s="5" t="s">
        <v>99</v>
      </c>
      <c r="AD2131" s="5" t="s">
        <v>510</v>
      </c>
      <c r="AE2131" s="5" t="s">
        <v>620</v>
      </c>
      <c r="AF2131" s="5" t="str">
        <f aca="false">IF(AD2131&lt;AE2131,AD2131,AE2131)</f>
        <v>Bomb Tower, Dark Prince, Giant Snowball, Graveyard, Guards, Heal Spirit, Musketeer, Poison</v>
      </c>
      <c r="AG2131" s="5" t="str">
        <f aca="false">IF(AD2131&lt;AE2131,AE2131,AD2131)</f>
        <v>Bomber, Giant Snowball, Goblin Drill, Goblin Hut, Goblins, Ice Spirit, Knight, Poison</v>
      </c>
      <c r="AH2131" s="5" t="str">
        <f aca="false">IF(AD2131=AF2131,AA2131,IF(AA2131="Win","Loss",IF(AA2131="Loss","Win","Draw")))</f>
        <v>Loss</v>
      </c>
      <c r="AI2131" s="5" t="s">
        <v>297</v>
      </c>
    </row>
    <row r="2132" customFormat="false" ht="15" hidden="false" customHeight="true" outlineLevel="0" collapsed="false">
      <c r="A2132" s="7" t="s">
        <v>4976</v>
      </c>
      <c r="B2132" s="7" t="n">
        <v>1</v>
      </c>
      <c r="C2132" s="7" t="s">
        <v>613</v>
      </c>
      <c r="D2132" s="7" t="s">
        <v>614</v>
      </c>
      <c r="E2132" s="7" t="s">
        <v>611</v>
      </c>
      <c r="F2132" s="7" t="s">
        <v>612</v>
      </c>
      <c r="G2132" s="7" t="s">
        <v>622</v>
      </c>
      <c r="H2132" s="7" t="s">
        <v>163</v>
      </c>
      <c r="I2132" s="7" t="s">
        <v>87</v>
      </c>
      <c r="J2132" s="7" t="s">
        <v>241</v>
      </c>
      <c r="K2132" s="7" t="s">
        <v>84</v>
      </c>
      <c r="L2132" s="7" t="s">
        <v>93</v>
      </c>
      <c r="M2132" s="7" t="s">
        <v>89</v>
      </c>
      <c r="N2132" s="7" t="s">
        <v>150</v>
      </c>
      <c r="O2132" s="7" t="s">
        <v>126</v>
      </c>
      <c r="P2132" s="7" t="s">
        <v>455</v>
      </c>
      <c r="Q2132" s="7" t="s">
        <v>87</v>
      </c>
      <c r="R2132" s="7" t="s">
        <v>337</v>
      </c>
      <c r="S2132" s="7" t="s">
        <v>113</v>
      </c>
      <c r="T2132" s="7" t="s">
        <v>85</v>
      </c>
      <c r="U2132" s="7" t="s">
        <v>95</v>
      </c>
      <c r="V2132" s="7" t="s">
        <v>165</v>
      </c>
      <c r="W2132" s="7" t="s">
        <v>150</v>
      </c>
      <c r="X2132" s="7" t="s">
        <v>126</v>
      </c>
      <c r="Y2132" s="7" t="n">
        <v>1</v>
      </c>
      <c r="Z2132" s="7" t="n">
        <v>0</v>
      </c>
      <c r="AA2132" s="7" t="str">
        <f aca="false">IF(Y2132&gt;Z2132,"Win",IF(Y2132&lt;Z2132,"Loss","Draw"))</f>
        <v>Win</v>
      </c>
      <c r="AB2132" s="7" t="s">
        <v>99</v>
      </c>
      <c r="AC2132" s="7" t="s">
        <v>99</v>
      </c>
      <c r="AD2132" s="7" t="s">
        <v>456</v>
      </c>
      <c r="AE2132" s="7" t="s">
        <v>623</v>
      </c>
      <c r="AF2132" s="7" t="str">
        <f aca="false">IF(AD2132&lt;AE2132,AD2132,AE2132)</f>
        <v>Archers, Electro Spirit, Fireball, Knight, Skeletons, Tesla, The Log, X-Bow</v>
      </c>
      <c r="AG2132" s="7" t="str">
        <f aca="false">IF(AD2132&lt;AE2132,AE2132,AD2132)</f>
        <v>Barbarian Barrel, Boss Bandit, Electro Spirit, Furnace, Hog Rider, Lightning, Skeletons, Tesla</v>
      </c>
      <c r="AH2132" s="7" t="str">
        <f aca="false">IF(AD2132=AF2132,AA2132,IF(AA2132="Win","Loss",IF(AA2132="Loss","Win","Draw")))</f>
        <v>Win</v>
      </c>
      <c r="AI2132" s="7" t="s">
        <v>297</v>
      </c>
    </row>
    <row r="2133" customFormat="false" ht="15" hidden="false" customHeight="true" outlineLevel="0" collapsed="false">
      <c r="A2133" s="7" t="s">
        <v>4976</v>
      </c>
      <c r="B2133" s="7" t="n">
        <v>2</v>
      </c>
      <c r="C2133" s="7" t="s">
        <v>613</v>
      </c>
      <c r="D2133" s="7" t="s">
        <v>614</v>
      </c>
      <c r="E2133" s="7" t="s">
        <v>611</v>
      </c>
      <c r="F2133" s="7" t="s">
        <v>612</v>
      </c>
      <c r="G2133" s="7" t="s">
        <v>624</v>
      </c>
      <c r="H2133" s="7" t="s">
        <v>163</v>
      </c>
      <c r="I2133" s="7" t="s">
        <v>82</v>
      </c>
      <c r="J2133" s="7" t="s">
        <v>83</v>
      </c>
      <c r="K2133" s="7" t="s">
        <v>202</v>
      </c>
      <c r="L2133" s="7" t="s">
        <v>153</v>
      </c>
      <c r="M2133" s="7" t="s">
        <v>85</v>
      </c>
      <c r="N2133" s="7" t="s">
        <v>95</v>
      </c>
      <c r="O2133" s="7" t="s">
        <v>157</v>
      </c>
      <c r="P2133" s="7" t="s">
        <v>88</v>
      </c>
      <c r="Q2133" s="7" t="s">
        <v>201</v>
      </c>
      <c r="R2133" s="7" t="s">
        <v>202</v>
      </c>
      <c r="S2133" s="7" t="s">
        <v>233</v>
      </c>
      <c r="T2133" s="7" t="s">
        <v>234</v>
      </c>
      <c r="U2133" s="7" t="s">
        <v>157</v>
      </c>
      <c r="V2133" s="7" t="s">
        <v>88</v>
      </c>
      <c r="W2133" s="7" t="s">
        <v>204</v>
      </c>
      <c r="X2133" s="7" t="s">
        <v>111</v>
      </c>
      <c r="Y2133" s="7" t="n">
        <v>1</v>
      </c>
      <c r="Z2133" s="7" t="n">
        <v>0</v>
      </c>
      <c r="AA2133" s="7" t="str">
        <f aca="false">IF(Y2133&gt;Z2133,"Win",IF(Y2133&lt;Z2133,"Loss","Draw"))</f>
        <v>Win</v>
      </c>
      <c r="AB2133" s="7" t="s">
        <v>99</v>
      </c>
      <c r="AC2133" s="7" t="s">
        <v>99</v>
      </c>
      <c r="AD2133" s="7" t="s">
        <v>625</v>
      </c>
      <c r="AE2133" s="7" t="s">
        <v>380</v>
      </c>
      <c r="AF2133" s="7" t="str">
        <f aca="false">IF(AD2133&lt;AE2133,AD2133,AE2133)</f>
        <v>Barbarian Barrel, Berserker, Cannon, Fire Spirit, Lightning, Magic Archer, Monk, Royal Hogs</v>
      </c>
      <c r="AG2133" s="7" t="str">
        <f aca="false">IF(AD2133&lt;AE2133,AE2133,AD2133)</f>
        <v>Bats, Berserker, Bomb Tower, Fire Spirit, Magic Archer, Miner, Royal Delivery, Wall Breakers</v>
      </c>
      <c r="AH2133" s="7" t="str">
        <f aca="false">IF(AD2133=AF2133,AA2133,IF(AA2133="Win","Loss",IF(AA2133="Loss","Win","Draw")))</f>
        <v>Win</v>
      </c>
      <c r="AI2133" s="7" t="s">
        <v>297</v>
      </c>
    </row>
    <row r="2134" customFormat="false" ht="15" hidden="false" customHeight="true" outlineLevel="0" collapsed="false">
      <c r="A2134" s="7" t="s">
        <v>4976</v>
      </c>
      <c r="B2134" s="7" t="n">
        <v>3</v>
      </c>
      <c r="C2134" s="7" t="s">
        <v>613</v>
      </c>
      <c r="D2134" s="7" t="s">
        <v>614</v>
      </c>
      <c r="E2134" s="7" t="s">
        <v>611</v>
      </c>
      <c r="F2134" s="7" t="s">
        <v>612</v>
      </c>
      <c r="G2134" s="7" t="s">
        <v>626</v>
      </c>
      <c r="H2134" s="7" t="s">
        <v>163</v>
      </c>
      <c r="I2134" s="7" t="s">
        <v>90</v>
      </c>
      <c r="J2134" s="7" t="s">
        <v>158</v>
      </c>
      <c r="K2134" s="7" t="s">
        <v>92</v>
      </c>
      <c r="L2134" s="7" t="s">
        <v>116</v>
      </c>
      <c r="M2134" s="7" t="s">
        <v>94</v>
      </c>
      <c r="N2134" s="7" t="s">
        <v>204</v>
      </c>
      <c r="O2134" s="7" t="s">
        <v>193</v>
      </c>
      <c r="P2134" s="7" t="s">
        <v>159</v>
      </c>
      <c r="Q2134" s="7" t="s">
        <v>284</v>
      </c>
      <c r="R2134" s="7" t="s">
        <v>186</v>
      </c>
      <c r="S2134" s="7" t="s">
        <v>208</v>
      </c>
      <c r="T2134" s="7" t="s">
        <v>93</v>
      </c>
      <c r="U2134" s="7" t="s">
        <v>110</v>
      </c>
      <c r="V2134" s="7" t="s">
        <v>109</v>
      </c>
      <c r="W2134" s="7" t="s">
        <v>86</v>
      </c>
      <c r="X2134" s="7" t="s">
        <v>188</v>
      </c>
      <c r="Y2134" s="7" t="n">
        <v>1</v>
      </c>
      <c r="Z2134" s="7" t="n">
        <v>0</v>
      </c>
      <c r="AA2134" s="7" t="str">
        <f aca="false">IF(Y2134&gt;Z2134,"Win",IF(Y2134&lt;Z2134,"Loss","Draw"))</f>
        <v>Win</v>
      </c>
      <c r="AB2134" s="7" t="s">
        <v>99</v>
      </c>
      <c r="AC2134" s="7" t="s">
        <v>99</v>
      </c>
      <c r="AD2134" s="7" t="s">
        <v>502</v>
      </c>
      <c r="AE2134" s="7" t="s">
        <v>627</v>
      </c>
      <c r="AF2134" s="7" t="str">
        <f aca="false">IF(AD2134&lt;AE2134,AD2134,AE2134)</f>
        <v>Balloon, Fireball, Inferno Dragon, Lava Hound, Skeleton Dragons, Tombstone, Valkyrie, Zap</v>
      </c>
      <c r="AG2134" s="7" t="str">
        <f aca="false">IF(AD2134&lt;AE2134,AE2134,AD2134)</f>
        <v>Bowler, Dart Goblin, Guards, Mortar, Poison, Rascals, Royal Delivery, Skeleton Barrel</v>
      </c>
      <c r="AH2134" s="7" t="str">
        <f aca="false">IF(AD2134=AF2134,AA2134,IF(AA2134="Win","Loss",IF(AA2134="Loss","Win","Draw")))</f>
        <v>Loss</v>
      </c>
      <c r="AI2134" s="7" t="s">
        <v>297</v>
      </c>
    </row>
    <row r="2135" customFormat="false" ht="15" hidden="false" customHeight="true" outlineLevel="0" collapsed="false">
      <c r="A2135" s="5" t="s">
        <v>4977</v>
      </c>
      <c r="B2135" s="5" t="n">
        <v>1</v>
      </c>
      <c r="C2135" s="5" t="s">
        <v>613</v>
      </c>
      <c r="D2135" s="5" t="s">
        <v>614</v>
      </c>
      <c r="E2135" s="5" t="s">
        <v>4978</v>
      </c>
      <c r="F2135" s="5" t="s">
        <v>4979</v>
      </c>
      <c r="G2135" s="5" t="s">
        <v>1160</v>
      </c>
      <c r="H2135" s="5" t="s">
        <v>163</v>
      </c>
      <c r="I2135" s="5" t="s">
        <v>137</v>
      </c>
      <c r="J2135" s="5" t="s">
        <v>241</v>
      </c>
      <c r="K2135" s="5" t="s">
        <v>114</v>
      </c>
      <c r="L2135" s="5" t="s">
        <v>116</v>
      </c>
      <c r="M2135" s="5" t="s">
        <v>126</v>
      </c>
      <c r="N2135" s="5" t="s">
        <v>157</v>
      </c>
      <c r="O2135" s="5" t="s">
        <v>87</v>
      </c>
      <c r="P2135" s="5" t="s">
        <v>242</v>
      </c>
      <c r="Q2135" s="5" t="s">
        <v>153</v>
      </c>
      <c r="R2135" s="5" t="s">
        <v>140</v>
      </c>
      <c r="S2135" s="5" t="s">
        <v>172</v>
      </c>
      <c r="T2135" s="5" t="s">
        <v>118</v>
      </c>
      <c r="U2135" s="5" t="s">
        <v>165</v>
      </c>
      <c r="V2135" s="5" t="s">
        <v>126</v>
      </c>
      <c r="W2135" s="5" t="s">
        <v>89</v>
      </c>
      <c r="X2135" s="5" t="s">
        <v>93</v>
      </c>
      <c r="Y2135" s="5" t="n">
        <v>1</v>
      </c>
      <c r="Z2135" s="5" t="n">
        <v>0</v>
      </c>
      <c r="AA2135" s="5" t="str">
        <f aca="false">IF(Y2135&gt;Z2135,"Win",IF(Y2135&lt;Z2135,"Loss","Draw"))</f>
        <v>Win</v>
      </c>
      <c r="AB2135" s="5" t="s">
        <v>98</v>
      </c>
      <c r="AC2135" s="5" t="s">
        <v>99</v>
      </c>
      <c r="AD2135" s="5" t="s">
        <v>243</v>
      </c>
      <c r="AE2135" s="5" t="s">
        <v>2197</v>
      </c>
      <c r="AF2135" s="5" t="str">
        <f aca="false">IF(AD2135&lt;AE2135,AD2135,AE2135)</f>
        <v>Bomber, Fire Spirit, Giant Snowball, Goblin Drill, Knight, Poison, Skeletons, Tesla</v>
      </c>
      <c r="AG2135" s="5" t="str">
        <f aca="false">IF(AD2135&lt;AE2135,AE2135,AD2135)</f>
        <v>Cannon, Fireball, Hog Rider, Ice Golem, Ice Spirit, Musketeer, Skeletons, The Log</v>
      </c>
      <c r="AH2135" s="5" t="str">
        <f aca="false">IF(AD2135=AF2135,AA2135,IF(AA2135="Win","Loss",IF(AA2135="Loss","Win","Draw")))</f>
        <v>Win</v>
      </c>
      <c r="AI2135" s="5" t="s">
        <v>102</v>
      </c>
    </row>
    <row r="2136" customFormat="false" ht="15" hidden="false" customHeight="true" outlineLevel="0" collapsed="false">
      <c r="A2136" s="5" t="s">
        <v>4977</v>
      </c>
      <c r="B2136" s="5" t="n">
        <v>2</v>
      </c>
      <c r="C2136" s="5" t="s">
        <v>613</v>
      </c>
      <c r="D2136" s="5" t="s">
        <v>614</v>
      </c>
      <c r="E2136" s="5" t="s">
        <v>4978</v>
      </c>
      <c r="F2136" s="5" t="s">
        <v>4979</v>
      </c>
      <c r="G2136" s="5" t="s">
        <v>4980</v>
      </c>
      <c r="H2136" s="5" t="s">
        <v>163</v>
      </c>
      <c r="I2136" s="5" t="s">
        <v>82</v>
      </c>
      <c r="J2136" s="5" t="s">
        <v>108</v>
      </c>
      <c r="K2136" s="5" t="s">
        <v>152</v>
      </c>
      <c r="L2136" s="5" t="s">
        <v>119</v>
      </c>
      <c r="M2136" s="5" t="s">
        <v>95</v>
      </c>
      <c r="N2136" s="5" t="s">
        <v>150</v>
      </c>
      <c r="O2136" s="5" t="s">
        <v>88</v>
      </c>
      <c r="P2136" s="5" t="s">
        <v>85</v>
      </c>
      <c r="Q2136" s="5" t="s">
        <v>82</v>
      </c>
      <c r="R2136" s="5" t="s">
        <v>91</v>
      </c>
      <c r="S2136" s="5" t="s">
        <v>194</v>
      </c>
      <c r="T2136" s="5" t="s">
        <v>204</v>
      </c>
      <c r="U2136" s="5" t="s">
        <v>87</v>
      </c>
      <c r="V2136" s="5" t="s">
        <v>95</v>
      </c>
      <c r="W2136" s="5" t="s">
        <v>157</v>
      </c>
      <c r="X2136" s="5" t="s">
        <v>164</v>
      </c>
      <c r="Y2136" s="5" t="n">
        <v>1</v>
      </c>
      <c r="Z2136" s="5" t="n">
        <v>0</v>
      </c>
      <c r="AA2136" s="5" t="str">
        <f aca="false">IF(Y2136&gt;Z2136,"Win",IF(Y2136&lt;Z2136,"Loss","Draw"))</f>
        <v>Win</v>
      </c>
      <c r="AB2136" s="5" t="s">
        <v>98</v>
      </c>
      <c r="AC2136" s="5" t="s">
        <v>99</v>
      </c>
      <c r="AD2136" s="5" t="s">
        <v>889</v>
      </c>
      <c r="AE2136" s="5" t="s">
        <v>4981</v>
      </c>
      <c r="AF2136" s="5" t="str">
        <f aca="false">IF(AD2136&lt;AE2136,AD2136,AE2136)</f>
        <v>Archer Queen, Barbarian Barrel, Earthquake, Fire Spirit, Goblins, Royal Delivery, Royal Hogs, Tesla</v>
      </c>
      <c r="AG2136" s="5" t="str">
        <f aca="false">IF(AD2136&lt;AE2136,AE2136,AD2136)</f>
        <v>Baby Dragon, Barbarian Barrel, Berserker, Dark Prince, Electro Spirit, Goblin Hut, Lightning, Royal Hogs</v>
      </c>
      <c r="AH2136" s="5" t="str">
        <f aca="false">IF(AD2136=AF2136,AA2136,IF(AA2136="Win","Loss",IF(AA2136="Loss","Win","Draw")))</f>
        <v>Loss</v>
      </c>
      <c r="AI2136" s="5" t="s">
        <v>102</v>
      </c>
    </row>
    <row r="2137" customFormat="false" ht="15" hidden="false" customHeight="true" outlineLevel="0" collapsed="false">
      <c r="A2137" s="5" t="s">
        <v>4982</v>
      </c>
      <c r="B2137" s="5" t="n">
        <v>1</v>
      </c>
      <c r="C2137" s="5" t="s">
        <v>613</v>
      </c>
      <c r="D2137" s="5" t="s">
        <v>614</v>
      </c>
      <c r="E2137" s="5" t="s">
        <v>4983</v>
      </c>
      <c r="F2137" s="5" t="s">
        <v>4984</v>
      </c>
      <c r="G2137" s="5" t="s">
        <v>4985</v>
      </c>
      <c r="H2137" s="5" t="s">
        <v>163</v>
      </c>
      <c r="I2137" s="5" t="s">
        <v>84</v>
      </c>
      <c r="J2137" s="5" t="s">
        <v>108</v>
      </c>
      <c r="K2137" s="5" t="s">
        <v>82</v>
      </c>
      <c r="L2137" s="5" t="s">
        <v>85</v>
      </c>
      <c r="M2137" s="5" t="s">
        <v>87</v>
      </c>
      <c r="N2137" s="5" t="s">
        <v>204</v>
      </c>
      <c r="O2137" s="5" t="s">
        <v>150</v>
      </c>
      <c r="P2137" s="5" t="s">
        <v>126</v>
      </c>
      <c r="Q2137" s="5" t="s">
        <v>473</v>
      </c>
      <c r="R2137" s="5" t="s">
        <v>95</v>
      </c>
      <c r="S2137" s="5" t="s">
        <v>107</v>
      </c>
      <c r="T2137" s="5" t="s">
        <v>474</v>
      </c>
      <c r="U2137" s="5" t="s">
        <v>150</v>
      </c>
      <c r="V2137" s="5" t="s">
        <v>173</v>
      </c>
      <c r="W2137" s="5" t="s">
        <v>82</v>
      </c>
      <c r="X2137" s="5" t="s">
        <v>130</v>
      </c>
      <c r="Y2137" s="5" t="n">
        <v>1</v>
      </c>
      <c r="Z2137" s="5" t="n">
        <v>0</v>
      </c>
      <c r="AA2137" s="5" t="str">
        <f aca="false">IF(Y2137&gt;Z2137,"Win",IF(Y2137&lt;Z2137,"Loss","Draw"))</f>
        <v>Win</v>
      </c>
      <c r="AB2137" s="5" t="s">
        <v>98</v>
      </c>
      <c r="AC2137" s="5" t="s">
        <v>99</v>
      </c>
      <c r="AD2137" s="5" t="s">
        <v>4986</v>
      </c>
      <c r="AE2137" s="5" t="s">
        <v>1674</v>
      </c>
      <c r="AF2137" s="5" t="str">
        <f aca="false">IF(AD2137&lt;AE2137,AD2137,AE2137)</f>
        <v>Archers, Dark Prince, Electro Spirit, Lightning, Royal Delivery, Royal Hogs, Skeletons, Tesla</v>
      </c>
      <c r="AG2137" s="5" t="str">
        <f aca="false">IF(AD2137&lt;AE2137,AE2137,AD2137)</f>
        <v>Arrows, Barbarian Barrel, Electro Spirit, Flying Machine, Goblin Cage, Royal Hogs, Royal Recruits, Zappies</v>
      </c>
      <c r="AH2137" s="5" t="str">
        <f aca="false">IF(AD2137=AF2137,AA2137,IF(AA2137="Win","Loss",IF(AA2137="Loss","Win","Draw")))</f>
        <v>Win</v>
      </c>
      <c r="AI2137" s="5" t="s">
        <v>102</v>
      </c>
    </row>
    <row r="2138" customFormat="false" ht="15" hidden="false" customHeight="true" outlineLevel="0" collapsed="false">
      <c r="A2138" s="5" t="s">
        <v>4982</v>
      </c>
      <c r="B2138" s="5" t="n">
        <v>2</v>
      </c>
      <c r="C2138" s="5" t="s">
        <v>613</v>
      </c>
      <c r="D2138" s="5" t="s">
        <v>614</v>
      </c>
      <c r="E2138" s="5" t="s">
        <v>4983</v>
      </c>
      <c r="F2138" s="5" t="s">
        <v>4984</v>
      </c>
      <c r="G2138" s="5" t="s">
        <v>4987</v>
      </c>
      <c r="H2138" s="5" t="s">
        <v>163</v>
      </c>
      <c r="I2138" s="5" t="s">
        <v>114</v>
      </c>
      <c r="J2138" s="5" t="s">
        <v>194</v>
      </c>
      <c r="K2138" s="5" t="s">
        <v>137</v>
      </c>
      <c r="L2138" s="5" t="s">
        <v>234</v>
      </c>
      <c r="M2138" s="5" t="s">
        <v>116</v>
      </c>
      <c r="N2138" s="5" t="s">
        <v>118</v>
      </c>
      <c r="O2138" s="5" t="s">
        <v>241</v>
      </c>
      <c r="P2138" s="5" t="s">
        <v>91</v>
      </c>
      <c r="Q2138" s="5" t="s">
        <v>152</v>
      </c>
      <c r="R2138" s="5" t="s">
        <v>323</v>
      </c>
      <c r="S2138" s="5" t="s">
        <v>208</v>
      </c>
      <c r="T2138" s="5" t="s">
        <v>306</v>
      </c>
      <c r="U2138" s="5" t="s">
        <v>1344</v>
      </c>
      <c r="V2138" s="5" t="s">
        <v>294</v>
      </c>
      <c r="W2138" s="5" t="s">
        <v>449</v>
      </c>
      <c r="X2138" s="5" t="s">
        <v>132</v>
      </c>
      <c r="Y2138" s="5" t="n">
        <v>1</v>
      </c>
      <c r="Z2138" s="5" t="n">
        <v>0</v>
      </c>
      <c r="AA2138" s="5" t="str">
        <f aca="false">IF(Y2138&gt;Z2138,"Win",IF(Y2138&lt;Z2138,"Loss","Draw"))</f>
        <v>Win</v>
      </c>
      <c r="AB2138" s="5" t="s">
        <v>98</v>
      </c>
      <c r="AC2138" s="5" t="s">
        <v>99</v>
      </c>
      <c r="AD2138" s="5" t="s">
        <v>2227</v>
      </c>
      <c r="AE2138" s="5" t="s">
        <v>4988</v>
      </c>
      <c r="AF2138" s="5" t="str">
        <f aca="false">IF(AD2138&lt;AE2138,AD2138,AE2138)</f>
        <v>Archer Queen, Bomb Tower, Giant Snowball, Goblin Drill, Goblins, Ice Spirit, Knight, Poison</v>
      </c>
      <c r="AG2138" s="5" t="str">
        <f aca="false">IF(AD2138&lt;AE2138,AE2138,AD2138)</f>
        <v>Baby Dragon, Battle Healer, Electro Wizard, Elixir Collector, Golem, Mini P.E.K.K.A, Valkyrie, Vines</v>
      </c>
      <c r="AH2138" s="5" t="str">
        <f aca="false">IF(AD2138=AF2138,AA2138,IF(AA2138="Win","Loss",IF(AA2138="Loss","Win","Draw")))</f>
        <v>Win</v>
      </c>
      <c r="AI2138" s="5" t="s">
        <v>102</v>
      </c>
    </row>
    <row r="2139" customFormat="false" ht="15" hidden="false" customHeight="true" outlineLevel="0" collapsed="false">
      <c r="A2139" s="5" t="s">
        <v>4989</v>
      </c>
      <c r="B2139" s="5" t="n">
        <v>1</v>
      </c>
      <c r="C2139" s="5" t="s">
        <v>613</v>
      </c>
      <c r="D2139" s="5" t="s">
        <v>614</v>
      </c>
      <c r="E2139" s="5" t="s">
        <v>4990</v>
      </c>
      <c r="F2139" s="5" t="s">
        <v>4991</v>
      </c>
      <c r="G2139" s="5" t="s">
        <v>890</v>
      </c>
      <c r="H2139" s="5" t="s">
        <v>163</v>
      </c>
      <c r="I2139" s="5" t="s">
        <v>152</v>
      </c>
      <c r="J2139" s="5" t="s">
        <v>108</v>
      </c>
      <c r="K2139" s="5" t="s">
        <v>82</v>
      </c>
      <c r="L2139" s="5" t="s">
        <v>150</v>
      </c>
      <c r="M2139" s="5" t="s">
        <v>119</v>
      </c>
      <c r="N2139" s="5" t="s">
        <v>95</v>
      </c>
      <c r="O2139" s="5" t="s">
        <v>85</v>
      </c>
      <c r="P2139" s="5" t="s">
        <v>126</v>
      </c>
      <c r="Q2139" s="5" t="s">
        <v>177</v>
      </c>
      <c r="R2139" s="5" t="s">
        <v>139</v>
      </c>
      <c r="S2139" s="5" t="s">
        <v>124</v>
      </c>
      <c r="T2139" s="5" t="s">
        <v>133</v>
      </c>
      <c r="U2139" s="5" t="s">
        <v>215</v>
      </c>
      <c r="V2139" s="5" t="s">
        <v>95</v>
      </c>
      <c r="W2139" s="5" t="s">
        <v>85</v>
      </c>
      <c r="X2139" s="5" t="s">
        <v>150</v>
      </c>
      <c r="Y2139" s="5" t="n">
        <v>1</v>
      </c>
      <c r="Z2139" s="5" t="n">
        <v>0</v>
      </c>
      <c r="AA2139" s="5" t="str">
        <f aca="false">IF(Y2139&gt;Z2139,"Win",IF(Y2139&lt;Z2139,"Loss","Draw"))</f>
        <v>Win</v>
      </c>
      <c r="AB2139" s="5" t="s">
        <v>98</v>
      </c>
      <c r="AC2139" s="5" t="s">
        <v>99</v>
      </c>
      <c r="AD2139" s="5" t="s">
        <v>4992</v>
      </c>
      <c r="AE2139" s="5" t="s">
        <v>4993</v>
      </c>
      <c r="AF2139" s="5" t="str">
        <f aca="false">IF(AD2139&lt;AE2139,AD2139,AE2139)</f>
        <v>Baby Dragon, Barbarian Barrel, Dark Prince, Electro Spirit, Goblin Hut, Lightning, Royal Hogs, Skeletons</v>
      </c>
      <c r="AG2139" s="5" t="str">
        <f aca="false">IF(AD2139&lt;AE2139,AE2139,AD2139)</f>
        <v>Barbarian Barrel, Electro Spirit, Fisherman, Lightning, Mega Minion, Mother Witch, Royal Ghost, Royal Giant</v>
      </c>
      <c r="AH2139" s="5" t="str">
        <f aca="false">IF(AD2139=AF2139,AA2139,IF(AA2139="Win","Loss",IF(AA2139="Loss","Win","Draw")))</f>
        <v>Win</v>
      </c>
      <c r="AI2139" s="5" t="s">
        <v>102</v>
      </c>
    </row>
    <row r="2140" customFormat="false" ht="15" hidden="false" customHeight="true" outlineLevel="0" collapsed="false">
      <c r="A2140" s="5" t="s">
        <v>4994</v>
      </c>
      <c r="B2140" s="5" t="n">
        <v>1</v>
      </c>
      <c r="C2140" s="5" t="s">
        <v>613</v>
      </c>
      <c r="D2140" s="5" t="s">
        <v>614</v>
      </c>
      <c r="E2140" s="5" t="s">
        <v>2328</v>
      </c>
      <c r="F2140" s="5" t="s">
        <v>2329</v>
      </c>
      <c r="G2140" s="5" t="s">
        <v>2459</v>
      </c>
      <c r="H2140" s="5" t="s">
        <v>163</v>
      </c>
      <c r="I2140" s="5" t="s">
        <v>201</v>
      </c>
      <c r="J2140" s="5" t="s">
        <v>202</v>
      </c>
      <c r="K2140" s="5" t="s">
        <v>203</v>
      </c>
      <c r="L2140" s="5" t="s">
        <v>204</v>
      </c>
      <c r="M2140" s="5" t="s">
        <v>118</v>
      </c>
      <c r="N2140" s="5" t="s">
        <v>157</v>
      </c>
      <c r="O2140" s="5" t="s">
        <v>88</v>
      </c>
      <c r="P2140" s="5" t="s">
        <v>87</v>
      </c>
      <c r="Q2140" s="5" t="s">
        <v>114</v>
      </c>
      <c r="R2140" s="5" t="s">
        <v>241</v>
      </c>
      <c r="S2140" s="5" t="s">
        <v>137</v>
      </c>
      <c r="T2140" s="5" t="s">
        <v>157</v>
      </c>
      <c r="U2140" s="5" t="s">
        <v>116</v>
      </c>
      <c r="V2140" s="5" t="s">
        <v>242</v>
      </c>
      <c r="W2140" s="5" t="s">
        <v>126</v>
      </c>
      <c r="X2140" s="5" t="s">
        <v>153</v>
      </c>
      <c r="Y2140" s="5" t="n">
        <v>1</v>
      </c>
      <c r="Z2140" s="5" t="n">
        <v>0</v>
      </c>
      <c r="AA2140" s="5" t="str">
        <f aca="false">IF(Y2140&gt;Z2140,"Win",IF(Y2140&lt;Z2140,"Loss","Draw"))</f>
        <v>Win</v>
      </c>
      <c r="AB2140" s="5" t="s">
        <v>98</v>
      </c>
      <c r="AC2140" s="5" t="s">
        <v>99</v>
      </c>
      <c r="AD2140" s="5" t="s">
        <v>206</v>
      </c>
      <c r="AE2140" s="5" t="s">
        <v>1635</v>
      </c>
      <c r="AF2140" s="5" t="str">
        <f aca="false">IF(AD2140&lt;AE2140,AD2140,AE2140)</f>
        <v>Berserker, Fire Spirit, Goblin Barrel, Ice Spirit, Magic Archer, Royal Delivery, Tesla, Wall Breakers</v>
      </c>
      <c r="AG2140" s="5" t="str">
        <f aca="false">IF(AD2140&lt;AE2140,AE2140,AD2140)</f>
        <v>Bomber, Cannon, Fire Spirit, Giant Snowball, Goblin Drill, Knight, Poison, Skeletons</v>
      </c>
      <c r="AH2140" s="5" t="str">
        <f aca="false">IF(AD2140=AF2140,AA2140,IF(AA2140="Win","Loss",IF(AA2140="Loss","Win","Draw")))</f>
        <v>Win</v>
      </c>
      <c r="AI2140" s="5" t="s">
        <v>102</v>
      </c>
    </row>
    <row r="2141" customFormat="false" ht="15" hidden="false" customHeight="true" outlineLevel="0" collapsed="false">
      <c r="A2141" s="5" t="s">
        <v>4994</v>
      </c>
      <c r="B2141" s="5" t="n">
        <v>2</v>
      </c>
      <c r="C2141" s="5" t="s">
        <v>613</v>
      </c>
      <c r="D2141" s="5" t="s">
        <v>614</v>
      </c>
      <c r="E2141" s="5" t="s">
        <v>2328</v>
      </c>
      <c r="F2141" s="5" t="s">
        <v>2329</v>
      </c>
      <c r="G2141" s="5" t="s">
        <v>2460</v>
      </c>
      <c r="H2141" s="5" t="s">
        <v>163</v>
      </c>
      <c r="I2141" s="5" t="s">
        <v>152</v>
      </c>
      <c r="J2141" s="5" t="s">
        <v>83</v>
      </c>
      <c r="K2141" s="5" t="s">
        <v>82</v>
      </c>
      <c r="L2141" s="5" t="s">
        <v>85</v>
      </c>
      <c r="M2141" s="5" t="s">
        <v>95</v>
      </c>
      <c r="N2141" s="5" t="s">
        <v>150</v>
      </c>
      <c r="O2141" s="5" t="s">
        <v>119</v>
      </c>
      <c r="P2141" s="5" t="s">
        <v>126</v>
      </c>
      <c r="Q2141" s="5" t="s">
        <v>129</v>
      </c>
      <c r="R2141" s="5" t="s">
        <v>91</v>
      </c>
      <c r="S2141" s="5" t="s">
        <v>257</v>
      </c>
      <c r="T2141" s="5" t="s">
        <v>89</v>
      </c>
      <c r="U2141" s="5" t="s">
        <v>215</v>
      </c>
      <c r="V2141" s="5" t="s">
        <v>93</v>
      </c>
      <c r="W2141" s="5" t="s">
        <v>150</v>
      </c>
      <c r="X2141" s="5" t="s">
        <v>177</v>
      </c>
      <c r="Y2141" s="5" t="n">
        <v>0</v>
      </c>
      <c r="Z2141" s="5" t="n">
        <v>1</v>
      </c>
      <c r="AA2141" s="5" t="str">
        <f aca="false">IF(Y2141&gt;Z2141,"Win",IF(Y2141&lt;Z2141,"Loss","Draw"))</f>
        <v>Loss</v>
      </c>
      <c r="AB2141" s="5" t="s">
        <v>98</v>
      </c>
      <c r="AC2141" s="5" t="s">
        <v>99</v>
      </c>
      <c r="AD2141" s="5" t="s">
        <v>2462</v>
      </c>
      <c r="AE2141" s="5" t="s">
        <v>2461</v>
      </c>
      <c r="AF2141" s="5" t="str">
        <f aca="false">IF(AD2141&lt;AE2141,AD2141,AE2141)</f>
        <v>Baby Dragon, Barbarian Barrel, Electro Spirit, Goblin Hut, Lightning, Monk, Royal Hogs, Skeletons</v>
      </c>
      <c r="AG2141" s="5" t="str">
        <f aca="false">IF(AD2141&lt;AE2141,AE2141,AD2141)</f>
        <v>Electro Spirit, Fireball, Fisherman, Goblins, Hunter, Mega Knight, Royal Giant, The Log</v>
      </c>
      <c r="AH2141" s="5" t="str">
        <f aca="false">IF(AD2141=AF2141,AA2141,IF(AA2141="Win","Loss",IF(AA2141="Loss","Win","Draw")))</f>
        <v>Loss</v>
      </c>
      <c r="AI2141" s="5" t="s">
        <v>102</v>
      </c>
    </row>
    <row r="2142" customFormat="false" ht="15" hidden="false" customHeight="true" outlineLevel="0" collapsed="false">
      <c r="A2142" s="5" t="s">
        <v>4994</v>
      </c>
      <c r="B2142" s="5" t="n">
        <v>3</v>
      </c>
      <c r="C2142" s="5" t="s">
        <v>613</v>
      </c>
      <c r="D2142" s="5" t="s">
        <v>614</v>
      </c>
      <c r="E2142" s="5" t="s">
        <v>2328</v>
      </c>
      <c r="F2142" s="5" t="s">
        <v>2329</v>
      </c>
      <c r="G2142" s="5" t="s">
        <v>2463</v>
      </c>
      <c r="H2142" s="5" t="s">
        <v>163</v>
      </c>
      <c r="I2142" s="5" t="s">
        <v>90</v>
      </c>
      <c r="J2142" s="5" t="s">
        <v>158</v>
      </c>
      <c r="K2142" s="5" t="s">
        <v>92</v>
      </c>
      <c r="L2142" s="5" t="s">
        <v>94</v>
      </c>
      <c r="M2142" s="5" t="s">
        <v>93</v>
      </c>
      <c r="N2142" s="5" t="s">
        <v>89</v>
      </c>
      <c r="O2142" s="5" t="s">
        <v>159</v>
      </c>
      <c r="P2142" s="5" t="s">
        <v>91</v>
      </c>
      <c r="Q2142" s="5" t="s">
        <v>87</v>
      </c>
      <c r="R2142" s="5" t="s">
        <v>337</v>
      </c>
      <c r="S2142" s="5" t="s">
        <v>407</v>
      </c>
      <c r="T2142" s="5" t="s">
        <v>165</v>
      </c>
      <c r="U2142" s="5" t="s">
        <v>85</v>
      </c>
      <c r="V2142" s="5" t="s">
        <v>95</v>
      </c>
      <c r="W2142" s="5" t="s">
        <v>118</v>
      </c>
      <c r="X2142" s="5" t="s">
        <v>88</v>
      </c>
      <c r="Y2142" s="5" t="n">
        <v>1</v>
      </c>
      <c r="Z2142" s="5" t="n">
        <v>0</v>
      </c>
      <c r="AA2142" s="5" t="str">
        <f aca="false">IF(Y2142&gt;Z2142,"Win",IF(Y2142&lt;Z2142,"Loss","Draw"))</f>
        <v>Win</v>
      </c>
      <c r="AB2142" s="5" t="s">
        <v>98</v>
      </c>
      <c r="AC2142" s="5" t="s">
        <v>99</v>
      </c>
      <c r="AD2142" s="5" t="s">
        <v>2465</v>
      </c>
      <c r="AE2142" s="5" t="s">
        <v>2464</v>
      </c>
      <c r="AF2142" s="5" t="str">
        <f aca="false">IF(AD2142&lt;AE2142,AD2142,AE2142)</f>
        <v>Barbarian Barrel, Berserker, Boss Bandit, Firecracker, Hog Rider, Ice Spirit, Lightning, Tesla</v>
      </c>
      <c r="AG2142" s="5" t="str">
        <f aca="false">IF(AD2142&lt;AE2142,AE2142,AD2142)</f>
        <v>Bowler, Dart Goblin, Fireball, Goblins, Mortar, Rascals, Skeleton Barrel, The Log</v>
      </c>
      <c r="AH2142" s="5" t="str">
        <f aca="false">IF(AD2142=AF2142,AA2142,IF(AA2142="Win","Loss",IF(AA2142="Loss","Win","Draw")))</f>
        <v>Loss</v>
      </c>
      <c r="AI2142" s="5" t="s">
        <v>102</v>
      </c>
    </row>
    <row r="2143" customFormat="false" ht="15" hidden="false" customHeight="true" outlineLevel="0" collapsed="false">
      <c r="A2143" s="5" t="s">
        <v>4995</v>
      </c>
      <c r="B2143" s="5" t="n">
        <v>1</v>
      </c>
      <c r="C2143" s="5" t="s">
        <v>613</v>
      </c>
      <c r="D2143" s="5" t="s">
        <v>614</v>
      </c>
      <c r="E2143" s="5" t="s">
        <v>182</v>
      </c>
      <c r="F2143" s="5" t="s">
        <v>183</v>
      </c>
      <c r="G2143" s="5" t="s">
        <v>4872</v>
      </c>
      <c r="H2143" s="5" t="s">
        <v>163</v>
      </c>
      <c r="I2143" s="5" t="s">
        <v>203</v>
      </c>
      <c r="J2143" s="5" t="s">
        <v>202</v>
      </c>
      <c r="K2143" s="5" t="s">
        <v>201</v>
      </c>
      <c r="L2143" s="5" t="s">
        <v>118</v>
      </c>
      <c r="M2143" s="5" t="s">
        <v>157</v>
      </c>
      <c r="N2143" s="5" t="s">
        <v>204</v>
      </c>
      <c r="O2143" s="5" t="s">
        <v>88</v>
      </c>
      <c r="P2143" s="5" t="s">
        <v>87</v>
      </c>
      <c r="Q2143" s="5" t="s">
        <v>90</v>
      </c>
      <c r="R2143" s="5" t="s">
        <v>194</v>
      </c>
      <c r="S2143" s="5" t="s">
        <v>208</v>
      </c>
      <c r="T2143" s="5" t="s">
        <v>165</v>
      </c>
      <c r="U2143" s="5" t="s">
        <v>93</v>
      </c>
      <c r="V2143" s="5" t="s">
        <v>193</v>
      </c>
      <c r="W2143" s="5" t="s">
        <v>118</v>
      </c>
      <c r="X2143" s="5" t="s">
        <v>95</v>
      </c>
      <c r="Y2143" s="5" t="n">
        <v>1</v>
      </c>
      <c r="Z2143" s="5" t="n">
        <v>0</v>
      </c>
      <c r="AA2143" s="5" t="str">
        <f aca="false">IF(Y2143&gt;Z2143,"Win",IF(Y2143&lt;Z2143,"Loss","Draw"))</f>
        <v>Win</v>
      </c>
      <c r="AB2143" s="5" t="s">
        <v>98</v>
      </c>
      <c r="AC2143" s="5" t="s">
        <v>99</v>
      </c>
      <c r="AD2143" s="5" t="s">
        <v>206</v>
      </c>
      <c r="AE2143" s="5" t="s">
        <v>4996</v>
      </c>
      <c r="AF2143" s="5" t="str">
        <f aca="false">IF(AD2143&lt;AE2143,AD2143,AE2143)</f>
        <v>Archer Queen, Barbarian Barrel, Fireball, Guards, Hog Rider, Ice Spirit, Mortar, Valkyrie</v>
      </c>
      <c r="AG2143" s="5" t="str">
        <f aca="false">IF(AD2143&lt;AE2143,AE2143,AD2143)</f>
        <v>Berserker, Fire Spirit, Goblin Barrel, Ice Spirit, Magic Archer, Royal Delivery, Tesla, Wall Breakers</v>
      </c>
      <c r="AH2143" s="5" t="str">
        <f aca="false">IF(AD2143=AF2143,AA2143,IF(AA2143="Win","Loss",IF(AA2143="Loss","Win","Draw")))</f>
        <v>Loss</v>
      </c>
      <c r="AI2143" s="5" t="s">
        <v>102</v>
      </c>
    </row>
    <row r="2144" customFormat="false" ht="15" hidden="false" customHeight="true" outlineLevel="0" collapsed="false">
      <c r="A2144" s="5" t="s">
        <v>4995</v>
      </c>
      <c r="B2144" s="5" t="n">
        <v>2</v>
      </c>
      <c r="C2144" s="5" t="s">
        <v>613</v>
      </c>
      <c r="D2144" s="5" t="s">
        <v>614</v>
      </c>
      <c r="E2144" s="5" t="s">
        <v>182</v>
      </c>
      <c r="F2144" s="5" t="s">
        <v>183</v>
      </c>
      <c r="G2144" s="5" t="s">
        <v>4997</v>
      </c>
      <c r="H2144" s="5" t="s">
        <v>163</v>
      </c>
      <c r="I2144" s="5" t="s">
        <v>107</v>
      </c>
      <c r="J2144" s="5" t="s">
        <v>95</v>
      </c>
      <c r="K2144" s="5" t="s">
        <v>141</v>
      </c>
      <c r="L2144" s="5" t="s">
        <v>177</v>
      </c>
      <c r="M2144" s="5" t="s">
        <v>143</v>
      </c>
      <c r="N2144" s="5" t="s">
        <v>150</v>
      </c>
      <c r="O2144" s="5" t="s">
        <v>93</v>
      </c>
      <c r="P2144" s="5" t="s">
        <v>178</v>
      </c>
      <c r="Q2144" s="5" t="s">
        <v>82</v>
      </c>
      <c r="R2144" s="5" t="s">
        <v>83</v>
      </c>
      <c r="S2144" s="5" t="s">
        <v>152</v>
      </c>
      <c r="T2144" s="5" t="s">
        <v>85</v>
      </c>
      <c r="U2144" s="5" t="s">
        <v>126</v>
      </c>
      <c r="V2144" s="5" t="s">
        <v>150</v>
      </c>
      <c r="W2144" s="5" t="s">
        <v>89</v>
      </c>
      <c r="X2144" s="5" t="s">
        <v>153</v>
      </c>
      <c r="Y2144" s="5" t="n">
        <v>3</v>
      </c>
      <c r="Z2144" s="5" t="n">
        <v>0</v>
      </c>
      <c r="AA2144" s="5" t="str">
        <f aca="false">IF(Y2144&gt;Z2144,"Win",IF(Y2144&lt;Z2144,"Loss","Draw"))</f>
        <v>Win</v>
      </c>
      <c r="AB2144" s="5" t="s">
        <v>98</v>
      </c>
      <c r="AC2144" s="5" t="s">
        <v>99</v>
      </c>
      <c r="AD2144" s="5" t="s">
        <v>180</v>
      </c>
      <c r="AE2144" s="5" t="s">
        <v>2245</v>
      </c>
      <c r="AF2144" s="5" t="str">
        <f aca="false">IF(AD2144&lt;AE2144,AD2144,AE2144)</f>
        <v>Baby Dragon, Cannon, Electro Spirit, Lightning, Monk, Royal Hogs, Skeletons, The Log</v>
      </c>
      <c r="AG2144" s="5" t="str">
        <f aca="false">IF(AD2144&lt;AE2144,AE2144,AD2144)</f>
        <v>Barbarian Barrel, Electro Spirit, Fireball, Goblin Cage, Heal Spirit, Lumberjack, Phoenix, Royal Giant</v>
      </c>
      <c r="AH2144" s="5" t="str">
        <f aca="false">IF(AD2144=AF2144,AA2144,IF(AA2144="Win","Loss",IF(AA2144="Loss","Win","Draw")))</f>
        <v>Loss</v>
      </c>
      <c r="AI2144" s="5" t="s">
        <v>102</v>
      </c>
    </row>
    <row r="2145" customFormat="false" ht="15" hidden="false" customHeight="true" outlineLevel="0" collapsed="false">
      <c r="A2145" s="5" t="s">
        <v>4998</v>
      </c>
      <c r="B2145" s="5" t="n">
        <v>1</v>
      </c>
      <c r="C2145" s="5" t="s">
        <v>613</v>
      </c>
      <c r="D2145" s="5" t="s">
        <v>614</v>
      </c>
      <c r="E2145" s="5" t="s">
        <v>753</v>
      </c>
      <c r="F2145" s="5" t="s">
        <v>754</v>
      </c>
      <c r="G2145" s="5" t="s">
        <v>4999</v>
      </c>
      <c r="H2145" s="5" t="s">
        <v>163</v>
      </c>
      <c r="I2145" s="5" t="s">
        <v>90</v>
      </c>
      <c r="J2145" s="5" t="s">
        <v>123</v>
      </c>
      <c r="K2145" s="5" t="s">
        <v>124</v>
      </c>
      <c r="L2145" s="5" t="s">
        <v>125</v>
      </c>
      <c r="M2145" s="5" t="s">
        <v>85</v>
      </c>
      <c r="N2145" s="5" t="s">
        <v>96</v>
      </c>
      <c r="O2145" s="5" t="s">
        <v>126</v>
      </c>
      <c r="P2145" s="5" t="s">
        <v>95</v>
      </c>
      <c r="Q2145" s="5" t="s">
        <v>185</v>
      </c>
      <c r="R2145" s="5" t="s">
        <v>337</v>
      </c>
      <c r="S2145" s="5" t="s">
        <v>114</v>
      </c>
      <c r="T2145" s="5" t="s">
        <v>223</v>
      </c>
      <c r="U2145" s="5" t="s">
        <v>97</v>
      </c>
      <c r="V2145" s="5" t="s">
        <v>85</v>
      </c>
      <c r="W2145" s="5" t="s">
        <v>124</v>
      </c>
      <c r="X2145" s="5" t="s">
        <v>193</v>
      </c>
      <c r="Y2145" s="5" t="n">
        <v>1</v>
      </c>
      <c r="Z2145" s="5" t="n">
        <v>0</v>
      </c>
      <c r="AA2145" s="5" t="str">
        <f aca="false">IF(Y2145&gt;Z2145,"Win",IF(Y2145&lt;Z2145,"Loss","Draw"))</f>
        <v>Win</v>
      </c>
      <c r="AB2145" s="5" t="s">
        <v>98</v>
      </c>
      <c r="AC2145" s="5" t="s">
        <v>99</v>
      </c>
      <c r="AD2145" s="5" t="s">
        <v>134</v>
      </c>
      <c r="AE2145" s="5" t="s">
        <v>2262</v>
      </c>
      <c r="AF2145" s="5" t="str">
        <f aca="false">IF(AD2145&lt;AE2145,AD2145,AE2145)</f>
        <v>Barbarian Barrel, Cannon Cart, Goblinstein, Lightning, Minions, Mortar, Royal Ghost, Skeletons</v>
      </c>
      <c r="AG2145" s="5" t="str">
        <f aca="false">IF(AD2145&lt;AE2145,AE2145,AD2145)</f>
        <v>Boss Bandit, Executioner, Giant Snowball, Guards, Lightning, Ram Rider, Ronin, Royal Ghost</v>
      </c>
      <c r="AH2145" s="5" t="str">
        <f aca="false">IF(AD2145=AF2145,AA2145,IF(AA2145="Win","Loss",IF(AA2145="Loss","Win","Draw")))</f>
        <v>Win</v>
      </c>
      <c r="AI2145" s="5" t="s">
        <v>102</v>
      </c>
    </row>
    <row r="2146" customFormat="false" ht="15" hidden="false" customHeight="true" outlineLevel="0" collapsed="false">
      <c r="A2146" s="5" t="s">
        <v>4998</v>
      </c>
      <c r="B2146" s="5" t="n">
        <v>2</v>
      </c>
      <c r="C2146" s="5" t="s">
        <v>613</v>
      </c>
      <c r="D2146" s="5" t="s">
        <v>614</v>
      </c>
      <c r="E2146" s="5" t="s">
        <v>753</v>
      </c>
      <c r="F2146" s="5" t="s">
        <v>754</v>
      </c>
      <c r="G2146" s="5" t="s">
        <v>2541</v>
      </c>
      <c r="H2146" s="5" t="s">
        <v>163</v>
      </c>
      <c r="I2146" s="5" t="s">
        <v>201</v>
      </c>
      <c r="J2146" s="5" t="s">
        <v>108</v>
      </c>
      <c r="K2146" s="5" t="s">
        <v>203</v>
      </c>
      <c r="L2146" s="5" t="s">
        <v>159</v>
      </c>
      <c r="M2146" s="5" t="s">
        <v>88</v>
      </c>
      <c r="N2146" s="5" t="s">
        <v>118</v>
      </c>
      <c r="O2146" s="5" t="s">
        <v>204</v>
      </c>
      <c r="P2146" s="5" t="s">
        <v>87</v>
      </c>
      <c r="Q2146" s="5" t="s">
        <v>84</v>
      </c>
      <c r="R2146" s="5" t="s">
        <v>108</v>
      </c>
      <c r="S2146" s="5" t="s">
        <v>87</v>
      </c>
      <c r="T2146" s="5" t="s">
        <v>126</v>
      </c>
      <c r="U2146" s="5" t="s">
        <v>116</v>
      </c>
      <c r="V2146" s="5" t="s">
        <v>118</v>
      </c>
      <c r="W2146" s="5" t="s">
        <v>95</v>
      </c>
      <c r="X2146" s="5" t="s">
        <v>115</v>
      </c>
      <c r="Y2146" s="5" t="n">
        <v>1</v>
      </c>
      <c r="Z2146" s="5" t="n">
        <v>0</v>
      </c>
      <c r="AA2146" s="5" t="str">
        <f aca="false">IF(Y2146&gt;Z2146,"Win",IF(Y2146&lt;Z2146,"Loss","Draw"))</f>
        <v>Win</v>
      </c>
      <c r="AB2146" s="5" t="s">
        <v>98</v>
      </c>
      <c r="AC2146" s="5" t="s">
        <v>99</v>
      </c>
      <c r="AD2146" s="5" t="s">
        <v>5000</v>
      </c>
      <c r="AE2146" s="5" t="s">
        <v>703</v>
      </c>
      <c r="AF2146" s="5" t="str">
        <f aca="false">IF(AD2146&lt;AE2146,AD2146,AE2146)</f>
        <v>Archers, Barbarian Barrel, Dark Prince, Graveyard, Ice Spirit, Poison, Skeletons, Tesla</v>
      </c>
      <c r="AG2146" s="5" t="str">
        <f aca="false">IF(AD2146&lt;AE2146,AE2146,AD2146)</f>
        <v>Berserker, Dark Prince, Dart Goblin, Goblin Barrel, Ice Spirit, Royal Delivery, Tesla, Wall Breakers</v>
      </c>
      <c r="AH2146" s="5" t="str">
        <f aca="false">IF(AD2146=AF2146,AA2146,IF(AA2146="Win","Loss",IF(AA2146="Loss","Win","Draw")))</f>
        <v>Loss</v>
      </c>
      <c r="AI2146" s="5" t="s">
        <v>102</v>
      </c>
    </row>
    <row r="2147" customFormat="false" ht="15" hidden="false" customHeight="true" outlineLevel="0" collapsed="false">
      <c r="A2147" s="5" t="s">
        <v>5001</v>
      </c>
      <c r="B2147" s="5" t="n">
        <v>1</v>
      </c>
      <c r="C2147" s="5" t="s">
        <v>613</v>
      </c>
      <c r="D2147" s="5" t="s">
        <v>614</v>
      </c>
      <c r="E2147" s="5" t="s">
        <v>2789</v>
      </c>
      <c r="F2147" s="5" t="s">
        <v>2790</v>
      </c>
      <c r="G2147" s="5" t="s">
        <v>3455</v>
      </c>
      <c r="H2147" s="5" t="s">
        <v>163</v>
      </c>
      <c r="I2147" s="5" t="s">
        <v>152</v>
      </c>
      <c r="J2147" s="5" t="s">
        <v>151</v>
      </c>
      <c r="K2147" s="5" t="s">
        <v>82</v>
      </c>
      <c r="L2147" s="5" t="s">
        <v>85</v>
      </c>
      <c r="M2147" s="5" t="s">
        <v>89</v>
      </c>
      <c r="N2147" s="5" t="s">
        <v>126</v>
      </c>
      <c r="O2147" s="5" t="s">
        <v>150</v>
      </c>
      <c r="P2147" s="5" t="s">
        <v>153</v>
      </c>
      <c r="Q2147" s="5" t="s">
        <v>84</v>
      </c>
      <c r="R2147" s="5" t="s">
        <v>241</v>
      </c>
      <c r="S2147" s="5" t="s">
        <v>87</v>
      </c>
      <c r="T2147" s="5" t="s">
        <v>126</v>
      </c>
      <c r="U2147" s="5" t="s">
        <v>150</v>
      </c>
      <c r="V2147" s="5" t="s">
        <v>89</v>
      </c>
      <c r="W2147" s="5" t="s">
        <v>93</v>
      </c>
      <c r="X2147" s="5" t="s">
        <v>455</v>
      </c>
      <c r="Y2147" s="5" t="n">
        <v>0</v>
      </c>
      <c r="Z2147" s="5" t="n">
        <v>1</v>
      </c>
      <c r="AA2147" s="5" t="str">
        <f aca="false">IF(Y2147&gt;Z2147,"Win",IF(Y2147&lt;Z2147,"Loss","Draw"))</f>
        <v>Loss</v>
      </c>
      <c r="AB2147" s="5" t="s">
        <v>98</v>
      </c>
      <c r="AC2147" s="5" t="s">
        <v>99</v>
      </c>
      <c r="AD2147" s="5" t="s">
        <v>155</v>
      </c>
      <c r="AE2147" s="5" t="s">
        <v>456</v>
      </c>
      <c r="AF2147" s="5" t="str">
        <f aca="false">IF(AD2147&lt;AE2147,AD2147,AE2147)</f>
        <v>Archers, Electro Spirit, Fireball, Knight, Skeletons, Tesla, The Log, X-Bow</v>
      </c>
      <c r="AG2147" s="5" t="str">
        <f aca="false">IF(AD2147&lt;AE2147,AE2147,AD2147)</f>
        <v>Baby Dragon, Cannon, Electro Spirit, Lightning, Mighty Miner, Royal Hogs, Skeletons, The Log</v>
      </c>
      <c r="AH2147" s="5" t="str">
        <f aca="false">IF(AD2147=AF2147,AA2147,IF(AA2147="Win","Loss",IF(AA2147="Loss","Win","Draw")))</f>
        <v>Win</v>
      </c>
      <c r="AI2147" s="5" t="s">
        <v>102</v>
      </c>
    </row>
    <row r="2148" customFormat="false" ht="15" hidden="false" customHeight="true" outlineLevel="0" collapsed="false">
      <c r="A2148" s="5" t="s">
        <v>5001</v>
      </c>
      <c r="B2148" s="5" t="n">
        <v>2</v>
      </c>
      <c r="C2148" s="5" t="s">
        <v>613</v>
      </c>
      <c r="D2148" s="5" t="s">
        <v>614</v>
      </c>
      <c r="E2148" s="5" t="s">
        <v>2789</v>
      </c>
      <c r="F2148" s="5" t="s">
        <v>2790</v>
      </c>
      <c r="G2148" s="5" t="s">
        <v>3456</v>
      </c>
      <c r="H2148" s="5" t="s">
        <v>163</v>
      </c>
      <c r="I2148" s="5" t="s">
        <v>208</v>
      </c>
      <c r="J2148" s="5" t="s">
        <v>95</v>
      </c>
      <c r="K2148" s="5" t="s">
        <v>109</v>
      </c>
      <c r="L2148" s="5" t="s">
        <v>110</v>
      </c>
      <c r="M2148" s="5" t="s">
        <v>112</v>
      </c>
      <c r="N2148" s="5" t="s">
        <v>86</v>
      </c>
      <c r="O2148" s="5" t="s">
        <v>93</v>
      </c>
      <c r="P2148" s="5" t="s">
        <v>188</v>
      </c>
      <c r="Q2148" s="5" t="s">
        <v>90</v>
      </c>
      <c r="R2148" s="5" t="s">
        <v>123</v>
      </c>
      <c r="S2148" s="5" t="s">
        <v>124</v>
      </c>
      <c r="T2148" s="5" t="s">
        <v>95</v>
      </c>
      <c r="U2148" s="5" t="s">
        <v>88</v>
      </c>
      <c r="V2148" s="5" t="s">
        <v>85</v>
      </c>
      <c r="W2148" s="5" t="s">
        <v>125</v>
      </c>
      <c r="X2148" s="5" t="s">
        <v>96</v>
      </c>
      <c r="Y2148" s="5" t="n">
        <v>1</v>
      </c>
      <c r="Z2148" s="5" t="n">
        <v>0</v>
      </c>
      <c r="AA2148" s="5" t="str">
        <f aca="false">IF(Y2148&gt;Z2148,"Win",IF(Y2148&lt;Z2148,"Loss","Draw"))</f>
        <v>Win</v>
      </c>
      <c r="AB2148" s="5" t="s">
        <v>98</v>
      </c>
      <c r="AC2148" s="5" t="s">
        <v>99</v>
      </c>
      <c r="AD2148" s="5" t="s">
        <v>3457</v>
      </c>
      <c r="AE2148" s="5" t="s">
        <v>191</v>
      </c>
      <c r="AF2148" s="5" t="str">
        <f aca="false">IF(AD2148&lt;AE2148,AD2148,AE2148)</f>
        <v>Barbarian Barrel, Berserker, Cannon Cart, Goblinstein, Lightning, Minions, Mortar, Royal Ghost</v>
      </c>
      <c r="AG2148" s="5" t="str">
        <f aca="false">IF(AD2148&lt;AE2148,AE2148,AD2148)</f>
        <v>Barbarian Barrel, Fireball, Lava Hound, Skeleton Dragons, Spirit Empress, Tombstone, Valkyrie, Zap</v>
      </c>
      <c r="AH2148" s="5" t="str">
        <f aca="false">IF(AD2148=AF2148,AA2148,IF(AA2148="Win","Loss",IF(AA2148="Loss","Win","Draw")))</f>
        <v>Loss</v>
      </c>
      <c r="AI2148" s="5" t="s">
        <v>102</v>
      </c>
    </row>
    <row r="2149" customFormat="false" ht="15" hidden="false" customHeight="true" outlineLevel="0" collapsed="false">
      <c r="A2149" s="5" t="s">
        <v>5001</v>
      </c>
      <c r="B2149" s="5" t="n">
        <v>3</v>
      </c>
      <c r="C2149" s="5" t="s">
        <v>613</v>
      </c>
      <c r="D2149" s="5" t="s">
        <v>614</v>
      </c>
      <c r="E2149" s="5" t="s">
        <v>2789</v>
      </c>
      <c r="F2149" s="5" t="s">
        <v>2790</v>
      </c>
      <c r="G2149" s="5" t="s">
        <v>3458</v>
      </c>
      <c r="H2149" s="5" t="s">
        <v>163</v>
      </c>
      <c r="I2149" s="5" t="s">
        <v>87</v>
      </c>
      <c r="J2149" s="5" t="s">
        <v>241</v>
      </c>
      <c r="K2149" s="5" t="s">
        <v>84</v>
      </c>
      <c r="L2149" s="5" t="s">
        <v>193</v>
      </c>
      <c r="M2149" s="5" t="s">
        <v>157</v>
      </c>
      <c r="N2149" s="5" t="s">
        <v>455</v>
      </c>
      <c r="O2149" s="5" t="s">
        <v>249</v>
      </c>
      <c r="P2149" s="5" t="s">
        <v>114</v>
      </c>
      <c r="Q2149" s="5" t="s">
        <v>114</v>
      </c>
      <c r="R2149" s="5" t="s">
        <v>108</v>
      </c>
      <c r="S2149" s="5" t="s">
        <v>137</v>
      </c>
      <c r="T2149" s="5" t="s">
        <v>153</v>
      </c>
      <c r="U2149" s="5" t="s">
        <v>157</v>
      </c>
      <c r="V2149" s="5" t="s">
        <v>91</v>
      </c>
      <c r="W2149" s="5" t="s">
        <v>116</v>
      </c>
      <c r="X2149" s="5" t="s">
        <v>202</v>
      </c>
      <c r="Y2149" s="5" t="n">
        <v>1</v>
      </c>
      <c r="Z2149" s="5" t="n">
        <v>0</v>
      </c>
      <c r="AA2149" s="5" t="str">
        <f aca="false">IF(Y2149&gt;Z2149,"Win",IF(Y2149&lt;Z2149,"Loss","Draw"))</f>
        <v>Win</v>
      </c>
      <c r="AB2149" s="5" t="s">
        <v>98</v>
      </c>
      <c r="AC2149" s="5" t="s">
        <v>99</v>
      </c>
      <c r="AD2149" s="5" t="s">
        <v>3460</v>
      </c>
      <c r="AE2149" s="5" t="s">
        <v>3459</v>
      </c>
      <c r="AF2149" s="5" t="str">
        <f aca="false">IF(AD2149&lt;AE2149,AD2149,AE2149)</f>
        <v>Archers, Fire Spirit, Giant Snowball, Guards, Knight, Rocket, Tesla, X-Bow</v>
      </c>
      <c r="AG2149" s="5" t="str">
        <f aca="false">IF(AD2149&lt;AE2149,AE2149,AD2149)</f>
        <v>Cannon, Dark Prince, Fire Spirit, Giant Snowball, Goblin Drill, Goblins, Magic Archer, Poison</v>
      </c>
      <c r="AH2149" s="5" t="str">
        <f aca="false">IF(AD2149=AF2149,AA2149,IF(AA2149="Win","Loss",IF(AA2149="Loss","Win","Draw")))</f>
        <v>Win</v>
      </c>
      <c r="AI2149" s="5" t="s">
        <v>102</v>
      </c>
    </row>
    <row r="2150" customFormat="false" ht="15" hidden="false" customHeight="true" outlineLevel="0" collapsed="false">
      <c r="A2150" s="5" t="s">
        <v>5002</v>
      </c>
      <c r="B2150" s="5" t="n">
        <v>1</v>
      </c>
      <c r="C2150" s="5" t="s">
        <v>613</v>
      </c>
      <c r="D2150" s="5" t="s">
        <v>614</v>
      </c>
      <c r="E2150" s="5" t="s">
        <v>1432</v>
      </c>
      <c r="F2150" s="5" t="s">
        <v>1433</v>
      </c>
      <c r="G2150" s="5" t="s">
        <v>1702</v>
      </c>
      <c r="H2150" s="5" t="s">
        <v>81</v>
      </c>
      <c r="I2150" s="5" t="s">
        <v>87</v>
      </c>
      <c r="J2150" s="5" t="s">
        <v>241</v>
      </c>
      <c r="K2150" s="5" t="s">
        <v>84</v>
      </c>
      <c r="L2150" s="5" t="s">
        <v>126</v>
      </c>
      <c r="M2150" s="5" t="s">
        <v>150</v>
      </c>
      <c r="N2150" s="5" t="s">
        <v>455</v>
      </c>
      <c r="O2150" s="5" t="s">
        <v>93</v>
      </c>
      <c r="P2150" s="5" t="s">
        <v>89</v>
      </c>
      <c r="Q2150" s="5" t="s">
        <v>201</v>
      </c>
      <c r="R2150" s="5" t="s">
        <v>123</v>
      </c>
      <c r="S2150" s="5" t="s">
        <v>202</v>
      </c>
      <c r="T2150" s="5" t="s">
        <v>187</v>
      </c>
      <c r="U2150" s="5" t="s">
        <v>95</v>
      </c>
      <c r="V2150" s="5" t="s">
        <v>234</v>
      </c>
      <c r="W2150" s="5" t="s">
        <v>111</v>
      </c>
      <c r="X2150" s="5" t="s">
        <v>88</v>
      </c>
      <c r="Y2150" s="5" t="n">
        <v>0</v>
      </c>
      <c r="Z2150" s="5" t="n">
        <v>1</v>
      </c>
      <c r="AA2150" s="5" t="str">
        <f aca="false">IF(Y2150&gt;Z2150,"Win",IF(Y2150&lt;Z2150,"Loss","Draw"))</f>
        <v>Loss</v>
      </c>
      <c r="AB2150" s="5" t="s">
        <v>98</v>
      </c>
      <c r="AC2150" s="5" t="s">
        <v>99</v>
      </c>
      <c r="AD2150" s="5" t="s">
        <v>456</v>
      </c>
      <c r="AE2150" s="5" t="s">
        <v>295</v>
      </c>
      <c r="AF2150" s="5" t="str">
        <f aca="false">IF(AD2150&lt;AE2150,AD2150,AE2150)</f>
        <v>Archers, Electro Spirit, Fireball, Knight, Skeletons, Tesla, The Log, X-Bow</v>
      </c>
      <c r="AG2150" s="5" t="str">
        <f aca="false">IF(AD2150&lt;AE2150,AE2150,AD2150)</f>
        <v>Barbarian Barrel, Berserker, Bomb Tower, Goblinstein, Magic Archer, Miner, Tornado, Wall Breakers</v>
      </c>
      <c r="AH2150" s="5" t="str">
        <f aca="false">IF(AD2150=AF2150,AA2150,IF(AA2150="Win","Loss",IF(AA2150="Loss","Win","Draw")))</f>
        <v>Loss</v>
      </c>
      <c r="AI2150" s="5" t="s">
        <v>102</v>
      </c>
    </row>
    <row r="2151" customFormat="false" ht="15" hidden="false" customHeight="true" outlineLevel="0" collapsed="false">
      <c r="A2151" s="5" t="s">
        <v>5002</v>
      </c>
      <c r="B2151" s="5" t="n">
        <v>2</v>
      </c>
      <c r="C2151" s="5" t="s">
        <v>613</v>
      </c>
      <c r="D2151" s="5" t="s">
        <v>614</v>
      </c>
      <c r="E2151" s="5" t="s">
        <v>1432</v>
      </c>
      <c r="F2151" s="5" t="s">
        <v>1433</v>
      </c>
      <c r="G2151" s="5" t="s">
        <v>1703</v>
      </c>
      <c r="H2151" s="5" t="s">
        <v>163</v>
      </c>
      <c r="I2151" s="5" t="s">
        <v>90</v>
      </c>
      <c r="J2151" s="5" t="s">
        <v>123</v>
      </c>
      <c r="K2151" s="5" t="s">
        <v>124</v>
      </c>
      <c r="L2151" s="5" t="s">
        <v>85</v>
      </c>
      <c r="M2151" s="5" t="s">
        <v>95</v>
      </c>
      <c r="N2151" s="5" t="s">
        <v>91</v>
      </c>
      <c r="O2151" s="5" t="s">
        <v>96</v>
      </c>
      <c r="P2151" s="5" t="s">
        <v>125</v>
      </c>
      <c r="Q2151" s="5" t="s">
        <v>248</v>
      </c>
      <c r="R2151" s="5" t="s">
        <v>241</v>
      </c>
      <c r="S2151" s="5" t="s">
        <v>114</v>
      </c>
      <c r="T2151" s="5" t="s">
        <v>116</v>
      </c>
      <c r="U2151" s="5" t="s">
        <v>137</v>
      </c>
      <c r="V2151" s="5" t="s">
        <v>138</v>
      </c>
      <c r="W2151" s="5" t="s">
        <v>87</v>
      </c>
      <c r="X2151" s="5" t="s">
        <v>126</v>
      </c>
      <c r="Y2151" s="5" t="n">
        <v>1</v>
      </c>
      <c r="Z2151" s="5" t="n">
        <v>0</v>
      </c>
      <c r="AA2151" s="5" t="str">
        <f aca="false">IF(Y2151&gt;Z2151,"Win",IF(Y2151&lt;Z2151,"Loss","Draw"))</f>
        <v>Win</v>
      </c>
      <c r="AB2151" s="5" t="s">
        <v>98</v>
      </c>
      <c r="AC2151" s="5" t="s">
        <v>99</v>
      </c>
      <c r="AD2151" s="5" t="s">
        <v>1666</v>
      </c>
      <c r="AE2151" s="5" t="s">
        <v>1704</v>
      </c>
      <c r="AF2151" s="5" t="str">
        <f aca="false">IF(AD2151&lt;AE2151,AD2151,AE2151)</f>
        <v>Barbarian Barrel, Cannon Cart, Goblins, Goblinstein, Lightning, Minions, Mortar, Royal Ghost</v>
      </c>
      <c r="AG2151" s="5" t="str">
        <f aca="false">IF(AD2151&lt;AE2151,AE2151,AD2151)</f>
        <v>Giant Snowball, Goblin Demolisher, Goblin Drill, Knight, Poison, Princess, Skeletons, Tesla</v>
      </c>
      <c r="AH2151" s="5" t="str">
        <f aca="false">IF(AD2151=AF2151,AA2151,IF(AA2151="Win","Loss",IF(AA2151="Loss","Win","Draw")))</f>
        <v>Win</v>
      </c>
      <c r="AI2151" s="5" t="s">
        <v>102</v>
      </c>
    </row>
    <row r="2152" customFormat="false" ht="15" hidden="false" customHeight="true" outlineLevel="0" collapsed="false">
      <c r="A2152" s="5" t="s">
        <v>5002</v>
      </c>
      <c r="B2152" s="5" t="n">
        <v>3</v>
      </c>
      <c r="C2152" s="5" t="s">
        <v>613</v>
      </c>
      <c r="D2152" s="5" t="s">
        <v>614</v>
      </c>
      <c r="E2152" s="5" t="s">
        <v>1432</v>
      </c>
      <c r="F2152" s="5" t="s">
        <v>1433</v>
      </c>
      <c r="G2152" s="5" t="s">
        <v>1705</v>
      </c>
      <c r="H2152" s="5" t="s">
        <v>81</v>
      </c>
      <c r="I2152" s="5" t="s">
        <v>82</v>
      </c>
      <c r="J2152" s="5" t="s">
        <v>83</v>
      </c>
      <c r="K2152" s="5" t="s">
        <v>172</v>
      </c>
      <c r="L2152" s="5" t="s">
        <v>143</v>
      </c>
      <c r="M2152" s="5" t="s">
        <v>119</v>
      </c>
      <c r="N2152" s="5" t="s">
        <v>164</v>
      </c>
      <c r="O2152" s="5" t="s">
        <v>204</v>
      </c>
      <c r="P2152" s="5" t="s">
        <v>193</v>
      </c>
      <c r="Q2152" s="5" t="s">
        <v>177</v>
      </c>
      <c r="R2152" s="5" t="s">
        <v>83</v>
      </c>
      <c r="S2152" s="5" t="s">
        <v>188</v>
      </c>
      <c r="T2152" s="5" t="s">
        <v>86</v>
      </c>
      <c r="U2152" s="5" t="s">
        <v>133</v>
      </c>
      <c r="V2152" s="5" t="s">
        <v>89</v>
      </c>
      <c r="W2152" s="5" t="s">
        <v>93</v>
      </c>
      <c r="X2152" s="5" t="s">
        <v>215</v>
      </c>
      <c r="Y2152" s="5" t="n">
        <v>1</v>
      </c>
      <c r="Z2152" s="5" t="n">
        <v>0</v>
      </c>
      <c r="AA2152" s="5" t="str">
        <f aca="false">IF(Y2152&gt;Z2152,"Win",IF(Y2152&lt;Z2152,"Loss","Draw"))</f>
        <v>Win</v>
      </c>
      <c r="AB2152" s="5" t="s">
        <v>98</v>
      </c>
      <c r="AC2152" s="5" t="s">
        <v>99</v>
      </c>
      <c r="AD2152" s="5" t="s">
        <v>1706</v>
      </c>
      <c r="AE2152" s="5" t="s">
        <v>494</v>
      </c>
      <c r="AF2152" s="5" t="str">
        <f aca="false">IF(AD2152&lt;AE2152,AD2152,AE2152)</f>
        <v>Earthquake, Goblin Hut, Guards, Heal Spirit, Monk, Musketeer, Royal Delivery, Royal Hogs</v>
      </c>
      <c r="AG2152" s="5" t="str">
        <f aca="false">IF(AD2152&lt;AE2152,AE2152,AD2152)</f>
        <v>Fireball, Fisherman, Monk, Mother Witch, Royal Giant, Skeleton Dragons, The Log, Tombstone</v>
      </c>
      <c r="AH2152" s="5" t="str">
        <f aca="false">IF(AD2152=AF2152,AA2152,IF(AA2152="Win","Loss",IF(AA2152="Loss","Win","Draw")))</f>
        <v>Win</v>
      </c>
      <c r="AI2152" s="5" t="s">
        <v>102</v>
      </c>
    </row>
    <row r="2153" customFormat="false" ht="15" hidden="false" customHeight="true" outlineLevel="0" collapsed="false">
      <c r="A2153" s="5" t="s">
        <v>5003</v>
      </c>
      <c r="B2153" s="5" t="n">
        <v>1</v>
      </c>
      <c r="C2153" s="5" t="s">
        <v>613</v>
      </c>
      <c r="D2153" s="5" t="s">
        <v>614</v>
      </c>
      <c r="E2153" s="6" t="s">
        <v>558</v>
      </c>
      <c r="F2153" s="5" t="s">
        <v>559</v>
      </c>
      <c r="G2153" s="5" t="s">
        <v>5004</v>
      </c>
      <c r="H2153" s="5" t="s">
        <v>163</v>
      </c>
      <c r="I2153" s="5" t="s">
        <v>84</v>
      </c>
      <c r="J2153" s="5" t="s">
        <v>108</v>
      </c>
      <c r="K2153" s="5" t="s">
        <v>82</v>
      </c>
      <c r="L2153" s="5" t="s">
        <v>85</v>
      </c>
      <c r="M2153" s="5" t="s">
        <v>119</v>
      </c>
      <c r="N2153" s="5" t="s">
        <v>95</v>
      </c>
      <c r="O2153" s="5" t="s">
        <v>126</v>
      </c>
      <c r="P2153" s="5" t="s">
        <v>150</v>
      </c>
      <c r="Q2153" s="5" t="s">
        <v>84</v>
      </c>
      <c r="R2153" s="5" t="s">
        <v>83</v>
      </c>
      <c r="S2153" s="5" t="s">
        <v>177</v>
      </c>
      <c r="T2153" s="5" t="s">
        <v>126</v>
      </c>
      <c r="U2153" s="5" t="s">
        <v>215</v>
      </c>
      <c r="V2153" s="5" t="s">
        <v>93</v>
      </c>
      <c r="W2153" s="5" t="s">
        <v>89</v>
      </c>
      <c r="X2153" s="5" t="s">
        <v>150</v>
      </c>
      <c r="Y2153" s="5" t="n">
        <v>1</v>
      </c>
      <c r="Z2153" s="5" t="n">
        <v>0</v>
      </c>
      <c r="AA2153" s="5" t="str">
        <f aca="false">IF(Y2153&gt;Z2153,"Win",IF(Y2153&lt;Z2153,"Loss","Draw"))</f>
        <v>Win</v>
      </c>
      <c r="AB2153" s="5" t="s">
        <v>98</v>
      </c>
      <c r="AC2153" s="5" t="s">
        <v>99</v>
      </c>
      <c r="AD2153" s="5" t="s">
        <v>1808</v>
      </c>
      <c r="AE2153" s="5" t="s">
        <v>5005</v>
      </c>
      <c r="AF2153" s="5" t="str">
        <f aca="false">IF(AD2153&lt;AE2153,AD2153,AE2153)</f>
        <v>Archers, Barbarian Barrel, Dark Prince, Electro Spirit, Goblin Hut, Lightning, Royal Hogs, Skeletons</v>
      </c>
      <c r="AG2153" s="5" t="str">
        <f aca="false">IF(AD2153&lt;AE2153,AE2153,AD2153)</f>
        <v>Archers, Electro Spirit, Fireball, Fisherman, Monk, Royal Giant, Skeletons, The Log</v>
      </c>
      <c r="AH2153" s="5" t="str">
        <f aca="false">IF(AD2153=AF2153,AA2153,IF(AA2153="Win","Loss",IF(AA2153="Loss","Win","Draw")))</f>
        <v>Win</v>
      </c>
      <c r="AI2153" s="5" t="s">
        <v>102</v>
      </c>
    </row>
    <row r="2154" customFormat="false" ht="15" hidden="false" customHeight="true" outlineLevel="0" collapsed="false">
      <c r="A2154" s="5" t="s">
        <v>5003</v>
      </c>
      <c r="B2154" s="5" t="n">
        <v>2</v>
      </c>
      <c r="C2154" s="5" t="s">
        <v>613</v>
      </c>
      <c r="D2154" s="5" t="s">
        <v>614</v>
      </c>
      <c r="E2154" s="6" t="s">
        <v>558</v>
      </c>
      <c r="F2154" s="5" t="s">
        <v>559</v>
      </c>
      <c r="G2154" s="5" t="s">
        <v>5006</v>
      </c>
      <c r="H2154" s="5" t="s">
        <v>163</v>
      </c>
      <c r="I2154" s="5" t="s">
        <v>201</v>
      </c>
      <c r="J2154" s="5" t="s">
        <v>202</v>
      </c>
      <c r="K2154" s="5" t="s">
        <v>203</v>
      </c>
      <c r="L2154" s="5" t="s">
        <v>87</v>
      </c>
      <c r="M2154" s="5" t="s">
        <v>204</v>
      </c>
      <c r="N2154" s="5" t="s">
        <v>157</v>
      </c>
      <c r="O2154" s="5" t="s">
        <v>118</v>
      </c>
      <c r="P2154" s="5" t="s">
        <v>88</v>
      </c>
      <c r="Q2154" s="5" t="s">
        <v>152</v>
      </c>
      <c r="R2154" s="5" t="s">
        <v>108</v>
      </c>
      <c r="S2154" s="5" t="s">
        <v>82</v>
      </c>
      <c r="T2154" s="5" t="s">
        <v>118</v>
      </c>
      <c r="U2154" s="5" t="s">
        <v>95</v>
      </c>
      <c r="V2154" s="5" t="s">
        <v>157</v>
      </c>
      <c r="W2154" s="5" t="s">
        <v>85</v>
      </c>
      <c r="X2154" s="5" t="s">
        <v>153</v>
      </c>
      <c r="Y2154" s="5" t="n">
        <v>0</v>
      </c>
      <c r="Z2154" s="5" t="n">
        <v>1</v>
      </c>
      <c r="AA2154" s="5" t="str">
        <f aca="false">IF(Y2154&gt;Z2154,"Win",IF(Y2154&lt;Z2154,"Loss","Draw"))</f>
        <v>Loss</v>
      </c>
      <c r="AB2154" s="5" t="s">
        <v>98</v>
      </c>
      <c r="AC2154" s="5" t="s">
        <v>99</v>
      </c>
      <c r="AD2154" s="5" t="s">
        <v>206</v>
      </c>
      <c r="AE2154" s="5" t="s">
        <v>5007</v>
      </c>
      <c r="AF2154" s="5" t="str">
        <f aca="false">IF(AD2154&lt;AE2154,AD2154,AE2154)</f>
        <v>Baby Dragon, Barbarian Barrel, Cannon, Dark Prince, Fire Spirit, Ice Spirit, Lightning, Royal Hogs</v>
      </c>
      <c r="AG2154" s="5" t="str">
        <f aca="false">IF(AD2154&lt;AE2154,AE2154,AD2154)</f>
        <v>Berserker, Fire Spirit, Goblin Barrel, Ice Spirit, Magic Archer, Royal Delivery, Tesla, Wall Breakers</v>
      </c>
      <c r="AH2154" s="5" t="str">
        <f aca="false">IF(AD2154=AF2154,AA2154,IF(AA2154="Win","Loss",IF(AA2154="Loss","Win","Draw")))</f>
        <v>Win</v>
      </c>
      <c r="AI2154" s="5" t="s">
        <v>102</v>
      </c>
    </row>
    <row r="2155" customFormat="false" ht="15" hidden="false" customHeight="true" outlineLevel="0" collapsed="false">
      <c r="A2155" s="5" t="s">
        <v>5003</v>
      </c>
      <c r="B2155" s="5" t="n">
        <v>3</v>
      </c>
      <c r="C2155" s="5" t="s">
        <v>613</v>
      </c>
      <c r="D2155" s="5" t="s">
        <v>614</v>
      </c>
      <c r="E2155" s="6" t="s">
        <v>558</v>
      </c>
      <c r="F2155" s="5" t="s">
        <v>559</v>
      </c>
      <c r="G2155" s="5" t="s">
        <v>5008</v>
      </c>
      <c r="H2155" s="5" t="s">
        <v>163</v>
      </c>
      <c r="I2155" s="5" t="s">
        <v>124</v>
      </c>
      <c r="J2155" s="5" t="s">
        <v>194</v>
      </c>
      <c r="K2155" s="5" t="s">
        <v>153</v>
      </c>
      <c r="L2155" s="5" t="s">
        <v>89</v>
      </c>
      <c r="M2155" s="5" t="s">
        <v>143</v>
      </c>
      <c r="N2155" s="5" t="s">
        <v>137</v>
      </c>
      <c r="O2155" s="5" t="s">
        <v>93</v>
      </c>
      <c r="P2155" s="5" t="s">
        <v>91</v>
      </c>
      <c r="Q2155" s="5" t="s">
        <v>203</v>
      </c>
      <c r="R2155" s="5" t="s">
        <v>202</v>
      </c>
      <c r="S2155" s="5" t="s">
        <v>201</v>
      </c>
      <c r="T2155" s="5" t="s">
        <v>91</v>
      </c>
      <c r="U2155" s="5" t="s">
        <v>87</v>
      </c>
      <c r="V2155" s="5" t="s">
        <v>88</v>
      </c>
      <c r="W2155" s="5" t="s">
        <v>208</v>
      </c>
      <c r="X2155" s="5" t="s">
        <v>204</v>
      </c>
      <c r="Y2155" s="5" t="n">
        <v>0</v>
      </c>
      <c r="Z2155" s="5" t="n">
        <v>1</v>
      </c>
      <c r="AA2155" s="5" t="str">
        <f aca="false">IF(Y2155&gt;Z2155,"Win",IF(Y2155&lt;Z2155,"Loss","Draw"))</f>
        <v>Loss</v>
      </c>
      <c r="AB2155" s="5" t="s">
        <v>98</v>
      </c>
      <c r="AC2155" s="5" t="s">
        <v>99</v>
      </c>
      <c r="AD2155" s="5" t="s">
        <v>5009</v>
      </c>
      <c r="AE2155" s="5" t="s">
        <v>5010</v>
      </c>
      <c r="AF2155" s="5" t="str">
        <f aca="false">IF(AD2155&lt;AE2155,AD2155,AE2155)</f>
        <v>Archer Queen, Cannon, Fireball, Goblin Drill, Goblins, Heal Spirit, Royal Ghost, The Log</v>
      </c>
      <c r="AG2155" s="5" t="str">
        <f aca="false">IF(AD2155&lt;AE2155,AE2155,AD2155)</f>
        <v>Berserker, Goblin Barrel, Goblins, Magic Archer, Royal Delivery, Tesla, Valkyrie, Wall Breakers</v>
      </c>
      <c r="AH2155" s="5" t="str">
        <f aca="false">IF(AD2155=AF2155,AA2155,IF(AA2155="Win","Loss",IF(AA2155="Loss","Win","Draw")))</f>
        <v>Loss</v>
      </c>
      <c r="AI2155" s="5" t="s">
        <v>102</v>
      </c>
    </row>
    <row r="2156" customFormat="false" ht="15" hidden="false" customHeight="true" outlineLevel="0" collapsed="false">
      <c r="A2156" s="5" t="s">
        <v>5011</v>
      </c>
      <c r="B2156" s="5" t="n">
        <v>1</v>
      </c>
      <c r="C2156" s="5" t="s">
        <v>613</v>
      </c>
      <c r="D2156" s="5" t="s">
        <v>614</v>
      </c>
      <c r="E2156" s="5" t="s">
        <v>1480</v>
      </c>
      <c r="F2156" s="5" t="s">
        <v>1481</v>
      </c>
      <c r="G2156" s="5" t="s">
        <v>5012</v>
      </c>
      <c r="H2156" s="5" t="s">
        <v>163</v>
      </c>
      <c r="I2156" s="5" t="s">
        <v>152</v>
      </c>
      <c r="J2156" s="5" t="s">
        <v>151</v>
      </c>
      <c r="K2156" s="5" t="s">
        <v>82</v>
      </c>
      <c r="L2156" s="5" t="s">
        <v>153</v>
      </c>
      <c r="M2156" s="5" t="s">
        <v>150</v>
      </c>
      <c r="N2156" s="5" t="s">
        <v>85</v>
      </c>
      <c r="O2156" s="5" t="s">
        <v>126</v>
      </c>
      <c r="P2156" s="5" t="s">
        <v>89</v>
      </c>
      <c r="Q2156" s="5" t="s">
        <v>152</v>
      </c>
      <c r="R2156" s="5" t="s">
        <v>128</v>
      </c>
      <c r="S2156" s="5" t="s">
        <v>107</v>
      </c>
      <c r="T2156" s="5" t="s">
        <v>306</v>
      </c>
      <c r="U2156" s="5" t="s">
        <v>85</v>
      </c>
      <c r="V2156" s="5" t="s">
        <v>307</v>
      </c>
      <c r="W2156" s="5" t="s">
        <v>187</v>
      </c>
      <c r="X2156" s="5" t="s">
        <v>95</v>
      </c>
      <c r="Y2156" s="5" t="n">
        <v>1</v>
      </c>
      <c r="Z2156" s="5" t="n">
        <v>0</v>
      </c>
      <c r="AA2156" s="5" t="str">
        <f aca="false">IF(Y2156&gt;Z2156,"Win",IF(Y2156&lt;Z2156,"Loss","Draw"))</f>
        <v>Win</v>
      </c>
      <c r="AB2156" s="5" t="s">
        <v>98</v>
      </c>
      <c r="AC2156" s="5" t="s">
        <v>99</v>
      </c>
      <c r="AD2156" s="5" t="s">
        <v>155</v>
      </c>
      <c r="AE2156" s="5" t="s">
        <v>603</v>
      </c>
      <c r="AF2156" s="5" t="str">
        <f aca="false">IF(AD2156&lt;AE2156,AD2156,AE2156)</f>
        <v>Baby Dragon, Barbarian Barrel, Goblin Cage, Golden Knight, Golem, Ice Wizard, Lightning, Tornado</v>
      </c>
      <c r="AG2156" s="5" t="str">
        <f aca="false">IF(AD2156&lt;AE2156,AE2156,AD2156)</f>
        <v>Baby Dragon, Cannon, Electro Spirit, Lightning, Mighty Miner, Royal Hogs, Skeletons, The Log</v>
      </c>
      <c r="AH2156" s="5" t="str">
        <f aca="false">IF(AD2156=AF2156,AA2156,IF(AA2156="Win","Loss",IF(AA2156="Loss","Win","Draw")))</f>
        <v>Loss</v>
      </c>
      <c r="AI2156" s="5" t="s">
        <v>102</v>
      </c>
    </row>
    <row r="2157" customFormat="false" ht="15" hidden="false" customHeight="true" outlineLevel="0" collapsed="false">
      <c r="A2157" s="5" t="s">
        <v>5011</v>
      </c>
      <c r="B2157" s="5" t="n">
        <v>2</v>
      </c>
      <c r="C2157" s="5" t="s">
        <v>613</v>
      </c>
      <c r="D2157" s="5" t="s">
        <v>614</v>
      </c>
      <c r="E2157" s="5" t="s">
        <v>1480</v>
      </c>
      <c r="F2157" s="5" t="s">
        <v>1481</v>
      </c>
      <c r="G2157" s="5" t="s">
        <v>5013</v>
      </c>
      <c r="H2157" s="5" t="s">
        <v>163</v>
      </c>
      <c r="I2157" s="5" t="s">
        <v>233</v>
      </c>
      <c r="J2157" s="5" t="s">
        <v>202</v>
      </c>
      <c r="K2157" s="5" t="s">
        <v>201</v>
      </c>
      <c r="L2157" s="5" t="s">
        <v>111</v>
      </c>
      <c r="M2157" s="5" t="s">
        <v>87</v>
      </c>
      <c r="N2157" s="5" t="s">
        <v>204</v>
      </c>
      <c r="O2157" s="5" t="s">
        <v>88</v>
      </c>
      <c r="P2157" s="5" t="s">
        <v>118</v>
      </c>
      <c r="Q2157" s="5" t="s">
        <v>82</v>
      </c>
      <c r="R2157" s="5" t="s">
        <v>194</v>
      </c>
      <c r="S2157" s="5" t="s">
        <v>87</v>
      </c>
      <c r="T2157" s="5" t="s">
        <v>164</v>
      </c>
      <c r="U2157" s="5" t="s">
        <v>126</v>
      </c>
      <c r="V2157" s="5" t="s">
        <v>118</v>
      </c>
      <c r="W2157" s="5" t="s">
        <v>204</v>
      </c>
      <c r="X2157" s="5" t="s">
        <v>89</v>
      </c>
      <c r="Y2157" s="5" t="n">
        <v>1</v>
      </c>
      <c r="Z2157" s="5" t="n">
        <v>0</v>
      </c>
      <c r="AA2157" s="5" t="str">
        <f aca="false">IF(Y2157&gt;Z2157,"Win",IF(Y2157&lt;Z2157,"Loss","Draw"))</f>
        <v>Win</v>
      </c>
      <c r="AB2157" s="5" t="s">
        <v>98</v>
      </c>
      <c r="AC2157" s="5" t="s">
        <v>99</v>
      </c>
      <c r="AD2157" s="5" t="s">
        <v>5014</v>
      </c>
      <c r="AE2157" s="5" t="s">
        <v>5015</v>
      </c>
      <c r="AF2157" s="5" t="str">
        <f aca="false">IF(AD2157&lt;AE2157,AD2157,AE2157)</f>
        <v>Archer Queen, Earthquake, Ice Spirit, Royal Delivery, Royal Hogs, Skeletons, Tesla, The Log</v>
      </c>
      <c r="AG2157" s="5" t="str">
        <f aca="false">IF(AD2157&lt;AE2157,AE2157,AD2157)</f>
        <v>Bats, Berserker, Ice Spirit, Magic Archer, Miner, Royal Delivery, Tesla, Wall Breakers</v>
      </c>
      <c r="AH2157" s="5" t="str">
        <f aca="false">IF(AD2157=AF2157,AA2157,IF(AA2157="Win","Loss",IF(AA2157="Loss","Win","Draw")))</f>
        <v>Loss</v>
      </c>
      <c r="AI2157" s="5" t="s">
        <v>102</v>
      </c>
    </row>
    <row r="2158" customFormat="false" ht="15" hidden="false" customHeight="true" outlineLevel="0" collapsed="false">
      <c r="A2158" s="7" t="s">
        <v>5016</v>
      </c>
      <c r="B2158" s="7" t="n">
        <v>1</v>
      </c>
      <c r="C2158" s="7" t="s">
        <v>613</v>
      </c>
      <c r="D2158" s="7" t="s">
        <v>614</v>
      </c>
      <c r="E2158" s="7" t="s">
        <v>2789</v>
      </c>
      <c r="F2158" s="7" t="s">
        <v>2790</v>
      </c>
      <c r="G2158" s="7" t="s">
        <v>3493</v>
      </c>
      <c r="H2158" s="7" t="s">
        <v>163</v>
      </c>
      <c r="I2158" s="7" t="s">
        <v>84</v>
      </c>
      <c r="J2158" s="7" t="s">
        <v>151</v>
      </c>
      <c r="K2158" s="7" t="s">
        <v>87</v>
      </c>
      <c r="L2158" s="7" t="s">
        <v>116</v>
      </c>
      <c r="M2158" s="7" t="s">
        <v>115</v>
      </c>
      <c r="N2158" s="7" t="s">
        <v>157</v>
      </c>
      <c r="O2158" s="7" t="s">
        <v>126</v>
      </c>
      <c r="P2158" s="7" t="s">
        <v>95</v>
      </c>
      <c r="Q2158" s="7" t="s">
        <v>82</v>
      </c>
      <c r="R2158" s="7" t="s">
        <v>83</v>
      </c>
      <c r="S2158" s="7" t="s">
        <v>87</v>
      </c>
      <c r="T2158" s="7" t="s">
        <v>95</v>
      </c>
      <c r="U2158" s="7" t="s">
        <v>150</v>
      </c>
      <c r="V2158" s="7" t="s">
        <v>126</v>
      </c>
      <c r="W2158" s="7" t="s">
        <v>85</v>
      </c>
      <c r="X2158" s="7" t="s">
        <v>86</v>
      </c>
      <c r="Y2158" s="7" t="n">
        <v>0</v>
      </c>
      <c r="Z2158" s="7" t="n">
        <v>1</v>
      </c>
      <c r="AA2158" s="7" t="str">
        <f aca="false">IF(Y2158&gt;Z2158,"Win",IF(Y2158&lt;Z2158,"Loss","Draw"))</f>
        <v>Loss</v>
      </c>
      <c r="AB2158" s="7" t="s">
        <v>99</v>
      </c>
      <c r="AC2158" s="7" t="s">
        <v>99</v>
      </c>
      <c r="AD2158" s="7" t="s">
        <v>3494</v>
      </c>
      <c r="AE2158" s="7" t="s">
        <v>880</v>
      </c>
      <c r="AF2158" s="7" t="str">
        <f aca="false">IF(AD2158&lt;AE2158,AD2158,AE2158)</f>
        <v>Archers, Barbarian Barrel, Fire Spirit, Graveyard, Mighty Miner, Poison, Skeletons, Tesla</v>
      </c>
      <c r="AG2158" s="7" t="str">
        <f aca="false">IF(AD2158&lt;AE2158,AE2158,AD2158)</f>
        <v>Barbarian Barrel, Electro Spirit, Lightning, Monk, Royal Hogs, Skeleton Dragons, Skeletons, Tesla</v>
      </c>
      <c r="AH2158" s="7" t="str">
        <f aca="false">IF(AD2158=AF2158,AA2158,IF(AA2158="Win","Loss",IF(AA2158="Loss","Win","Draw")))</f>
        <v>Loss</v>
      </c>
      <c r="AI2158" s="7" t="s">
        <v>102</v>
      </c>
    </row>
    <row r="2159" customFormat="false" ht="15" hidden="false" customHeight="true" outlineLevel="0" collapsed="false">
      <c r="A2159" s="7" t="s">
        <v>5016</v>
      </c>
      <c r="B2159" s="7" t="n">
        <v>2</v>
      </c>
      <c r="C2159" s="7" t="s">
        <v>613</v>
      </c>
      <c r="D2159" s="7" t="s">
        <v>614</v>
      </c>
      <c r="E2159" s="7" t="s">
        <v>2789</v>
      </c>
      <c r="F2159" s="7" t="s">
        <v>2790</v>
      </c>
      <c r="G2159" s="7" t="s">
        <v>3495</v>
      </c>
      <c r="H2159" s="7" t="s">
        <v>163</v>
      </c>
      <c r="I2159" s="7" t="s">
        <v>82</v>
      </c>
      <c r="J2159" s="7" t="s">
        <v>83</v>
      </c>
      <c r="K2159" s="7" t="s">
        <v>152</v>
      </c>
      <c r="L2159" s="7" t="s">
        <v>119</v>
      </c>
      <c r="M2159" s="7" t="s">
        <v>85</v>
      </c>
      <c r="N2159" s="7" t="s">
        <v>150</v>
      </c>
      <c r="O2159" s="7" t="s">
        <v>89</v>
      </c>
      <c r="P2159" s="7" t="s">
        <v>88</v>
      </c>
      <c r="Q2159" s="7" t="s">
        <v>114</v>
      </c>
      <c r="R2159" s="7" t="s">
        <v>202</v>
      </c>
      <c r="S2159" s="7" t="s">
        <v>137</v>
      </c>
      <c r="T2159" s="7" t="s">
        <v>88</v>
      </c>
      <c r="U2159" s="7" t="s">
        <v>234</v>
      </c>
      <c r="V2159" s="7" t="s">
        <v>157</v>
      </c>
      <c r="W2159" s="7" t="s">
        <v>241</v>
      </c>
      <c r="X2159" s="7" t="s">
        <v>116</v>
      </c>
      <c r="Y2159" s="7" t="n">
        <v>1</v>
      </c>
      <c r="Z2159" s="7" t="n">
        <v>0</v>
      </c>
      <c r="AA2159" s="7" t="str">
        <f aca="false">IF(Y2159&gt;Z2159,"Win",IF(Y2159&lt;Z2159,"Loss","Draw"))</f>
        <v>Win</v>
      </c>
      <c r="AB2159" s="7" t="s">
        <v>99</v>
      </c>
      <c r="AC2159" s="7" t="s">
        <v>99</v>
      </c>
      <c r="AD2159" s="7" t="s">
        <v>3497</v>
      </c>
      <c r="AE2159" s="7" t="s">
        <v>3496</v>
      </c>
      <c r="AF2159" s="7" t="str">
        <f aca="false">IF(AD2159&lt;AE2159,AD2159,AE2159)</f>
        <v>Baby Dragon, Berserker, Electro Spirit, Goblin Hut, Lightning, Monk, Royal Hogs, The Log</v>
      </c>
      <c r="AG2159" s="7" t="str">
        <f aca="false">IF(AD2159&lt;AE2159,AE2159,AD2159)</f>
        <v>Berserker, Bomb Tower, Fire Spirit, Giant Snowball, Goblin Drill, Knight, Magic Archer, Poison</v>
      </c>
      <c r="AH2159" s="7" t="str">
        <f aca="false">IF(AD2159=AF2159,AA2159,IF(AA2159="Win","Loss",IF(AA2159="Loss","Win","Draw")))</f>
        <v>Win</v>
      </c>
      <c r="AI2159" s="7" t="s">
        <v>102</v>
      </c>
    </row>
    <row r="2160" customFormat="false" ht="15" hidden="false" customHeight="true" outlineLevel="0" collapsed="false">
      <c r="A2160" s="7" t="s">
        <v>5016</v>
      </c>
      <c r="B2160" s="7" t="n">
        <v>3</v>
      </c>
      <c r="C2160" s="7" t="s">
        <v>613</v>
      </c>
      <c r="D2160" s="7" t="s">
        <v>614</v>
      </c>
      <c r="E2160" s="7" t="s">
        <v>2789</v>
      </c>
      <c r="F2160" s="7" t="s">
        <v>2790</v>
      </c>
      <c r="G2160" s="7" t="s">
        <v>3498</v>
      </c>
      <c r="H2160" s="7" t="s">
        <v>163</v>
      </c>
      <c r="I2160" s="7" t="s">
        <v>114</v>
      </c>
      <c r="J2160" s="7" t="s">
        <v>194</v>
      </c>
      <c r="K2160" s="7" t="s">
        <v>153</v>
      </c>
      <c r="L2160" s="7" t="s">
        <v>130</v>
      </c>
      <c r="M2160" s="7" t="s">
        <v>97</v>
      </c>
      <c r="N2160" s="7" t="s">
        <v>193</v>
      </c>
      <c r="O2160" s="7" t="s">
        <v>118</v>
      </c>
      <c r="P2160" s="7" t="s">
        <v>137</v>
      </c>
      <c r="Q2160" s="7" t="s">
        <v>84</v>
      </c>
      <c r="R2160" s="7" t="s">
        <v>108</v>
      </c>
      <c r="S2160" s="7" t="s">
        <v>153</v>
      </c>
      <c r="T2160" s="7" t="s">
        <v>89</v>
      </c>
      <c r="U2160" s="7" t="s">
        <v>118</v>
      </c>
      <c r="V2160" s="7" t="s">
        <v>93</v>
      </c>
      <c r="W2160" s="7" t="s">
        <v>455</v>
      </c>
      <c r="X2160" s="7" t="s">
        <v>91</v>
      </c>
      <c r="Y2160" s="7" t="n">
        <v>0</v>
      </c>
      <c r="Z2160" s="7" t="n">
        <v>1</v>
      </c>
      <c r="AA2160" s="7" t="str">
        <f aca="false">IF(Y2160&gt;Z2160,"Win",IF(Y2160&lt;Z2160,"Loss","Draw"))</f>
        <v>Loss</v>
      </c>
      <c r="AB2160" s="7" t="s">
        <v>99</v>
      </c>
      <c r="AC2160" s="7" t="s">
        <v>99</v>
      </c>
      <c r="AD2160" s="7" t="s">
        <v>2645</v>
      </c>
      <c r="AE2160" s="7" t="s">
        <v>3499</v>
      </c>
      <c r="AF2160" s="7" t="str">
        <f aca="false">IF(AD2160&lt;AE2160,AD2160,AE2160)</f>
        <v>Archer Queen, Arrows, Cannon, Giant Snowball, Goblin Drill, Guards, Ice Spirit, Ronin</v>
      </c>
      <c r="AG2160" s="7" t="str">
        <f aca="false">IF(AD2160&lt;AE2160,AE2160,AD2160)</f>
        <v>Archers, Cannon, Dark Prince, Fireball, Goblins, Ice Spirit, The Log, X-Bow</v>
      </c>
      <c r="AH2160" s="7" t="str">
        <f aca="false">IF(AD2160=AF2160,AA2160,IF(AA2160="Win","Loss",IF(AA2160="Loss","Win","Draw")))</f>
        <v>Loss</v>
      </c>
      <c r="AI2160" s="7" t="s">
        <v>102</v>
      </c>
    </row>
    <row r="2161" customFormat="false" ht="15" hidden="false" customHeight="true" outlineLevel="0" collapsed="false">
      <c r="A2161" s="5" t="s">
        <v>5017</v>
      </c>
      <c r="B2161" s="5" t="n">
        <v>1</v>
      </c>
      <c r="C2161" s="5" t="s">
        <v>613</v>
      </c>
      <c r="D2161" s="5" t="s">
        <v>614</v>
      </c>
      <c r="E2161" s="5" t="s">
        <v>1206</v>
      </c>
      <c r="F2161" s="5" t="s">
        <v>1207</v>
      </c>
      <c r="G2161" s="5" t="s">
        <v>5018</v>
      </c>
      <c r="H2161" s="5" t="s">
        <v>163</v>
      </c>
      <c r="I2161" s="5" t="s">
        <v>114</v>
      </c>
      <c r="J2161" s="5" t="s">
        <v>194</v>
      </c>
      <c r="K2161" s="5" t="s">
        <v>153</v>
      </c>
      <c r="L2161" s="5" t="s">
        <v>130</v>
      </c>
      <c r="M2161" s="5" t="s">
        <v>97</v>
      </c>
      <c r="N2161" s="5" t="s">
        <v>193</v>
      </c>
      <c r="O2161" s="5" t="s">
        <v>118</v>
      </c>
      <c r="P2161" s="5" t="s">
        <v>137</v>
      </c>
      <c r="Q2161" s="5" t="s">
        <v>84</v>
      </c>
      <c r="R2161" s="5" t="s">
        <v>83</v>
      </c>
      <c r="S2161" s="5" t="s">
        <v>87</v>
      </c>
      <c r="T2161" s="5" t="s">
        <v>85</v>
      </c>
      <c r="U2161" s="5" t="s">
        <v>95</v>
      </c>
      <c r="V2161" s="5" t="s">
        <v>150</v>
      </c>
      <c r="W2161" s="5" t="s">
        <v>126</v>
      </c>
      <c r="X2161" s="5" t="s">
        <v>82</v>
      </c>
      <c r="Y2161" s="5" t="n">
        <v>1</v>
      </c>
      <c r="Z2161" s="5" t="n">
        <v>0</v>
      </c>
      <c r="AA2161" s="5" t="str">
        <f aca="false">IF(Y2161&gt;Z2161,"Win",IF(Y2161&lt;Z2161,"Loss","Draw"))</f>
        <v>Win</v>
      </c>
      <c r="AB2161" s="5" t="s">
        <v>98</v>
      </c>
      <c r="AC2161" s="5" t="s">
        <v>99</v>
      </c>
      <c r="AD2161" s="5" t="s">
        <v>2645</v>
      </c>
      <c r="AE2161" s="5" t="s">
        <v>5019</v>
      </c>
      <c r="AF2161" s="5" t="str">
        <f aca="false">IF(AD2161&lt;AE2161,AD2161,AE2161)</f>
        <v>Archer Queen, Arrows, Cannon, Giant Snowball, Goblin Drill, Guards, Ice Spirit, Ronin</v>
      </c>
      <c r="AG2161" s="5" t="str">
        <f aca="false">IF(AD2161&lt;AE2161,AE2161,AD2161)</f>
        <v>Archers, Barbarian Barrel, Electro Spirit, Lightning, Monk, Royal Hogs, Skeletons, Tesla</v>
      </c>
      <c r="AH2161" s="5" t="str">
        <f aca="false">IF(AD2161=AF2161,AA2161,IF(AA2161="Win","Loss",IF(AA2161="Loss","Win","Draw")))</f>
        <v>Win</v>
      </c>
      <c r="AI2161" s="5" t="s">
        <v>102</v>
      </c>
    </row>
    <row r="2162" customFormat="false" ht="15" hidden="false" customHeight="true" outlineLevel="0" collapsed="false">
      <c r="A2162" s="5" t="s">
        <v>5017</v>
      </c>
      <c r="B2162" s="5" t="n">
        <v>2</v>
      </c>
      <c r="C2162" s="5" t="s">
        <v>613</v>
      </c>
      <c r="D2162" s="5" t="s">
        <v>614</v>
      </c>
      <c r="E2162" s="5" t="s">
        <v>1206</v>
      </c>
      <c r="F2162" s="5" t="s">
        <v>1207</v>
      </c>
      <c r="G2162" s="5" t="s">
        <v>5020</v>
      </c>
      <c r="H2162" s="5" t="s">
        <v>163</v>
      </c>
      <c r="I2162" s="5" t="s">
        <v>201</v>
      </c>
      <c r="J2162" s="5" t="s">
        <v>202</v>
      </c>
      <c r="K2162" s="5" t="s">
        <v>123</v>
      </c>
      <c r="L2162" s="5" t="s">
        <v>234</v>
      </c>
      <c r="M2162" s="5" t="s">
        <v>187</v>
      </c>
      <c r="N2162" s="5" t="s">
        <v>95</v>
      </c>
      <c r="O2162" s="5" t="s">
        <v>88</v>
      </c>
      <c r="P2162" s="5" t="s">
        <v>111</v>
      </c>
      <c r="Q2162" s="5" t="s">
        <v>201</v>
      </c>
      <c r="R2162" s="5" t="s">
        <v>202</v>
      </c>
      <c r="S2162" s="5" t="s">
        <v>233</v>
      </c>
      <c r="T2162" s="5" t="s">
        <v>234</v>
      </c>
      <c r="U2162" s="5" t="s">
        <v>111</v>
      </c>
      <c r="V2162" s="5" t="s">
        <v>89</v>
      </c>
      <c r="W2162" s="5" t="s">
        <v>157</v>
      </c>
      <c r="X2162" s="5" t="s">
        <v>88</v>
      </c>
      <c r="Y2162" s="5" t="n">
        <v>0</v>
      </c>
      <c r="Z2162" s="5" t="n">
        <v>1</v>
      </c>
      <c r="AA2162" s="5" t="str">
        <f aca="false">IF(Y2162&gt;Z2162,"Win",IF(Y2162&lt;Z2162,"Loss","Draw"))</f>
        <v>Loss</v>
      </c>
      <c r="AB2162" s="5" t="s">
        <v>98</v>
      </c>
      <c r="AC2162" s="5" t="s">
        <v>99</v>
      </c>
      <c r="AD2162" s="5" t="s">
        <v>295</v>
      </c>
      <c r="AE2162" s="5" t="s">
        <v>1858</v>
      </c>
      <c r="AF2162" s="5" t="str">
        <f aca="false">IF(AD2162&lt;AE2162,AD2162,AE2162)</f>
        <v>Barbarian Barrel, Berserker, Bomb Tower, Goblinstein, Magic Archer, Miner, Tornado, Wall Breakers</v>
      </c>
      <c r="AG2162" s="5" t="str">
        <f aca="false">IF(AD2162&lt;AE2162,AE2162,AD2162)</f>
        <v>Bats, Berserker, Bomb Tower, Fire Spirit, Magic Archer, Miner, The Log, Wall Breakers</v>
      </c>
      <c r="AH2162" s="5" t="str">
        <f aca="false">IF(AD2162=AF2162,AA2162,IF(AA2162="Win","Loss",IF(AA2162="Loss","Win","Draw")))</f>
        <v>Loss</v>
      </c>
      <c r="AI2162" s="5" t="s">
        <v>102</v>
      </c>
    </row>
    <row r="2163" customFormat="false" ht="15" hidden="false" customHeight="true" outlineLevel="0" collapsed="false">
      <c r="A2163" s="5" t="s">
        <v>5017</v>
      </c>
      <c r="B2163" s="5" t="n">
        <v>3</v>
      </c>
      <c r="C2163" s="5" t="s">
        <v>613</v>
      </c>
      <c r="D2163" s="5" t="s">
        <v>614</v>
      </c>
      <c r="E2163" s="5" t="s">
        <v>1206</v>
      </c>
      <c r="F2163" s="5" t="s">
        <v>1207</v>
      </c>
      <c r="G2163" s="5" t="s">
        <v>5021</v>
      </c>
      <c r="H2163" s="5" t="s">
        <v>715</v>
      </c>
      <c r="I2163" s="5" t="s">
        <v>87</v>
      </c>
      <c r="J2163" s="5" t="s">
        <v>83</v>
      </c>
      <c r="K2163" s="5" t="s">
        <v>84</v>
      </c>
      <c r="L2163" s="5" t="s">
        <v>165</v>
      </c>
      <c r="M2163" s="5" t="s">
        <v>89</v>
      </c>
      <c r="N2163" s="5" t="s">
        <v>164</v>
      </c>
      <c r="O2163" s="5" t="s">
        <v>91</v>
      </c>
      <c r="P2163" s="5" t="s">
        <v>150</v>
      </c>
      <c r="Q2163" s="5" t="s">
        <v>284</v>
      </c>
      <c r="R2163" s="5" t="s">
        <v>108</v>
      </c>
      <c r="S2163" s="5" t="s">
        <v>107</v>
      </c>
      <c r="T2163" s="5" t="s">
        <v>110</v>
      </c>
      <c r="U2163" s="5" t="s">
        <v>86</v>
      </c>
      <c r="V2163" s="5" t="s">
        <v>93</v>
      </c>
      <c r="W2163" s="5" t="s">
        <v>242</v>
      </c>
      <c r="X2163" s="5" t="s">
        <v>114</v>
      </c>
      <c r="Y2163" s="5" t="n">
        <v>0</v>
      </c>
      <c r="Z2163" s="5" t="n">
        <v>1</v>
      </c>
      <c r="AA2163" s="5" t="str">
        <f aca="false">IF(Y2163&gt;Z2163,"Win",IF(Y2163&lt;Z2163,"Loss","Draw"))</f>
        <v>Loss</v>
      </c>
      <c r="AB2163" s="5" t="s">
        <v>98</v>
      </c>
      <c r="AC2163" s="5" t="s">
        <v>99</v>
      </c>
      <c r="AD2163" s="5" t="s">
        <v>5022</v>
      </c>
      <c r="AE2163" s="5" t="s">
        <v>5023</v>
      </c>
      <c r="AF2163" s="5" t="str">
        <f aca="false">IF(AD2163&lt;AE2163,AD2163,AE2163)</f>
        <v>Archers, Earthquake, Electro Spirit, Goblins, Hog Rider, Monk, Tesla, The Log</v>
      </c>
      <c r="AG2163" s="5" t="str">
        <f aca="false">IF(AD2163&lt;AE2163,AE2163,AD2163)</f>
        <v>Bomber, Dark Prince, Fireball, Giant Snowball, Goblin Cage, Inferno Dragon, Lava Hound, Skeleton Dragons</v>
      </c>
      <c r="AH2163" s="5" t="str">
        <f aca="false">IF(AD2163=AF2163,AA2163,IF(AA2163="Win","Loss",IF(AA2163="Loss","Win","Draw")))</f>
        <v>Loss</v>
      </c>
      <c r="AI2163" s="5" t="s">
        <v>102</v>
      </c>
    </row>
    <row r="2164" customFormat="false" ht="15" hidden="false" customHeight="true" outlineLevel="0" collapsed="false">
      <c r="A2164" s="5" t="s">
        <v>5024</v>
      </c>
      <c r="B2164" s="5" t="n">
        <v>1</v>
      </c>
      <c r="C2164" s="5" t="s">
        <v>613</v>
      </c>
      <c r="D2164" s="5" t="s">
        <v>614</v>
      </c>
      <c r="E2164" s="5" t="s">
        <v>674</v>
      </c>
      <c r="F2164" s="5" t="s">
        <v>675</v>
      </c>
      <c r="G2164" s="5" t="s">
        <v>5025</v>
      </c>
      <c r="H2164" s="5" t="s">
        <v>163</v>
      </c>
      <c r="I2164" s="5" t="s">
        <v>152</v>
      </c>
      <c r="J2164" s="5" t="s">
        <v>108</v>
      </c>
      <c r="K2164" s="5" t="s">
        <v>82</v>
      </c>
      <c r="L2164" s="5" t="s">
        <v>85</v>
      </c>
      <c r="M2164" s="5" t="s">
        <v>119</v>
      </c>
      <c r="N2164" s="5" t="s">
        <v>95</v>
      </c>
      <c r="O2164" s="5" t="s">
        <v>150</v>
      </c>
      <c r="P2164" s="5" t="s">
        <v>88</v>
      </c>
      <c r="Q2164" s="5" t="s">
        <v>141</v>
      </c>
      <c r="R2164" s="5" t="s">
        <v>108</v>
      </c>
      <c r="S2164" s="5" t="s">
        <v>107</v>
      </c>
      <c r="T2164" s="5" t="s">
        <v>93</v>
      </c>
      <c r="U2164" s="5" t="s">
        <v>177</v>
      </c>
      <c r="V2164" s="5" t="s">
        <v>150</v>
      </c>
      <c r="W2164" s="5" t="s">
        <v>89</v>
      </c>
      <c r="X2164" s="5" t="s">
        <v>178</v>
      </c>
      <c r="Y2164" s="5" t="n">
        <v>1</v>
      </c>
      <c r="Z2164" s="5" t="n">
        <v>0</v>
      </c>
      <c r="AA2164" s="5" t="str">
        <f aca="false">IF(Y2164&gt;Z2164,"Win",IF(Y2164&lt;Z2164,"Loss","Draw"))</f>
        <v>Win</v>
      </c>
      <c r="AB2164" s="5" t="s">
        <v>98</v>
      </c>
      <c r="AC2164" s="5" t="s">
        <v>99</v>
      </c>
      <c r="AD2164" s="5" t="s">
        <v>889</v>
      </c>
      <c r="AE2164" s="5" t="s">
        <v>5026</v>
      </c>
      <c r="AF2164" s="5" t="str">
        <f aca="false">IF(AD2164&lt;AE2164,AD2164,AE2164)</f>
        <v>Baby Dragon, Barbarian Barrel, Berserker, Dark Prince, Electro Spirit, Goblin Hut, Lightning, Royal Hogs</v>
      </c>
      <c r="AG2164" s="5" t="str">
        <f aca="false">IF(AD2164&lt;AE2164,AE2164,AD2164)</f>
        <v>Dark Prince, Electro Spirit, Fireball, Goblin Cage, Lumberjack, Phoenix, Royal Giant, The Log</v>
      </c>
      <c r="AH2164" s="5" t="str">
        <f aca="false">IF(AD2164=AF2164,AA2164,IF(AA2164="Win","Loss",IF(AA2164="Loss","Win","Draw")))</f>
        <v>Win</v>
      </c>
      <c r="AI2164" s="5" t="s">
        <v>102</v>
      </c>
    </row>
    <row r="2165" customFormat="false" ht="15" hidden="false" customHeight="true" outlineLevel="0" collapsed="false">
      <c r="A2165" s="5" t="s">
        <v>5024</v>
      </c>
      <c r="B2165" s="5" t="n">
        <v>2</v>
      </c>
      <c r="C2165" s="5" t="s">
        <v>613</v>
      </c>
      <c r="D2165" s="5" t="s">
        <v>614</v>
      </c>
      <c r="E2165" s="5" t="s">
        <v>674</v>
      </c>
      <c r="F2165" s="5" t="s">
        <v>675</v>
      </c>
      <c r="G2165" s="5" t="s">
        <v>5027</v>
      </c>
      <c r="H2165" s="5" t="s">
        <v>163</v>
      </c>
      <c r="I2165" s="5" t="s">
        <v>203</v>
      </c>
      <c r="J2165" s="5" t="s">
        <v>202</v>
      </c>
      <c r="K2165" s="5" t="s">
        <v>201</v>
      </c>
      <c r="L2165" s="5" t="s">
        <v>87</v>
      </c>
      <c r="M2165" s="5" t="s">
        <v>204</v>
      </c>
      <c r="N2165" s="5" t="s">
        <v>157</v>
      </c>
      <c r="O2165" s="5" t="s">
        <v>118</v>
      </c>
      <c r="P2165" s="5" t="s">
        <v>97</v>
      </c>
      <c r="Q2165" s="5" t="s">
        <v>127</v>
      </c>
      <c r="R2165" s="5" t="s">
        <v>128</v>
      </c>
      <c r="S2165" s="5" t="s">
        <v>152</v>
      </c>
      <c r="T2165" s="5" t="s">
        <v>124</v>
      </c>
      <c r="U2165" s="5" t="s">
        <v>130</v>
      </c>
      <c r="V2165" s="5" t="s">
        <v>778</v>
      </c>
      <c r="W2165" s="5" t="s">
        <v>133</v>
      </c>
      <c r="X2165" s="5" t="s">
        <v>131</v>
      </c>
      <c r="Y2165" s="5" t="n">
        <v>1</v>
      </c>
      <c r="Z2165" s="5" t="n">
        <v>0</v>
      </c>
      <c r="AA2165" s="5" t="str">
        <f aca="false">IF(Y2165&gt;Z2165,"Win",IF(Y2165&lt;Z2165,"Loss","Draw"))</f>
        <v>Win</v>
      </c>
      <c r="AB2165" s="5" t="s">
        <v>98</v>
      </c>
      <c r="AC2165" s="5" t="s">
        <v>99</v>
      </c>
      <c r="AD2165" s="5" t="s">
        <v>1001</v>
      </c>
      <c r="AE2165" s="5" t="s">
        <v>5028</v>
      </c>
      <c r="AF2165" s="5" t="str">
        <f aca="false">IF(AD2165&lt;AE2165,AD2165,AE2165)</f>
        <v>Arrows, Baby Dragon, Bandit, Battle Ram, Golden Knight, Mother Witch, P.E.K.K.A, Royal Ghost</v>
      </c>
      <c r="AG2165" s="5" t="str">
        <f aca="false">IF(AD2165&lt;AE2165,AE2165,AD2165)</f>
        <v>Fire Spirit, Goblin Barrel, Ice Spirit, Magic Archer, Ronin, Royal Delivery, Tesla, Wall Breakers</v>
      </c>
      <c r="AH2165" s="5" t="str">
        <f aca="false">IF(AD2165=AF2165,AA2165,IF(AA2165="Win","Loss",IF(AA2165="Loss","Win","Draw")))</f>
        <v>Loss</v>
      </c>
      <c r="AI2165" s="5" t="s">
        <v>102</v>
      </c>
    </row>
    <row r="2166" customFormat="false" ht="15" hidden="false" customHeight="true" outlineLevel="0" collapsed="false">
      <c r="A2166" s="5" t="s">
        <v>5029</v>
      </c>
      <c r="B2166" s="5" t="n">
        <v>1</v>
      </c>
      <c r="C2166" s="5" t="s">
        <v>613</v>
      </c>
      <c r="D2166" s="5" t="s">
        <v>614</v>
      </c>
      <c r="E2166" s="5" t="s">
        <v>3302</v>
      </c>
      <c r="F2166" s="5" t="s">
        <v>3303</v>
      </c>
      <c r="G2166" s="5" t="s">
        <v>3333</v>
      </c>
      <c r="H2166" s="5" t="s">
        <v>163</v>
      </c>
      <c r="I2166" s="5" t="s">
        <v>152</v>
      </c>
      <c r="J2166" s="5" t="s">
        <v>151</v>
      </c>
      <c r="K2166" s="5" t="s">
        <v>82</v>
      </c>
      <c r="L2166" s="5" t="s">
        <v>153</v>
      </c>
      <c r="M2166" s="5" t="s">
        <v>95</v>
      </c>
      <c r="N2166" s="5" t="s">
        <v>150</v>
      </c>
      <c r="O2166" s="5" t="s">
        <v>85</v>
      </c>
      <c r="P2166" s="5" t="s">
        <v>126</v>
      </c>
      <c r="Q2166" s="5" t="s">
        <v>127</v>
      </c>
      <c r="R2166" s="5" t="s">
        <v>219</v>
      </c>
      <c r="S2166" s="5" t="s">
        <v>141</v>
      </c>
      <c r="T2166" s="5" t="s">
        <v>294</v>
      </c>
      <c r="U2166" s="5" t="s">
        <v>173</v>
      </c>
      <c r="V2166" s="5" t="s">
        <v>117</v>
      </c>
      <c r="W2166" s="5" t="s">
        <v>108</v>
      </c>
      <c r="X2166" s="5" t="s">
        <v>95</v>
      </c>
      <c r="Y2166" s="5" t="n">
        <v>1</v>
      </c>
      <c r="Z2166" s="5" t="n">
        <v>0</v>
      </c>
      <c r="AA2166" s="5" t="str">
        <f aca="false">IF(Y2166&gt;Z2166,"Win",IF(Y2166&lt;Z2166,"Loss","Draw"))</f>
        <v>Win</v>
      </c>
      <c r="AB2166" s="5" t="s">
        <v>98</v>
      </c>
      <c r="AC2166" s="5" t="s">
        <v>99</v>
      </c>
      <c r="AD2166" s="5" t="s">
        <v>1525</v>
      </c>
      <c r="AE2166" s="5" t="s">
        <v>3324</v>
      </c>
      <c r="AF2166" s="5" t="str">
        <f aca="false">IF(AD2166&lt;AE2166,AD2166,AE2166)</f>
        <v>Baby Dragon, Barbarian Barrel, Cannon, Electro Spirit, Lightning, Mighty Miner, Royal Hogs, Skeletons</v>
      </c>
      <c r="AG2166" s="5" t="str">
        <f aca="false">IF(AD2166&lt;AE2166,AE2166,AD2166)</f>
        <v>Barbarian Barrel, Battle Ram, Dark Prince, Giant Skeleton, Lumberjack, Vines, Wizard, Zappies</v>
      </c>
      <c r="AH2166" s="5" t="str">
        <f aca="false">IF(AD2166=AF2166,AA2166,IF(AA2166="Win","Loss",IF(AA2166="Loss","Win","Draw")))</f>
        <v>Win</v>
      </c>
      <c r="AI2166" s="5" t="s">
        <v>102</v>
      </c>
    </row>
    <row r="2167" customFormat="false" ht="15" hidden="false" customHeight="true" outlineLevel="0" collapsed="false">
      <c r="A2167" s="5" t="s">
        <v>5029</v>
      </c>
      <c r="B2167" s="5" t="n">
        <v>2</v>
      </c>
      <c r="C2167" s="5" t="s">
        <v>613</v>
      </c>
      <c r="D2167" s="5" t="s">
        <v>614</v>
      </c>
      <c r="E2167" s="5" t="s">
        <v>3302</v>
      </c>
      <c r="F2167" s="5" t="s">
        <v>3303</v>
      </c>
      <c r="G2167" s="5" t="s">
        <v>3334</v>
      </c>
      <c r="H2167" s="5" t="s">
        <v>163</v>
      </c>
      <c r="I2167" s="5" t="s">
        <v>87</v>
      </c>
      <c r="J2167" s="5" t="s">
        <v>241</v>
      </c>
      <c r="K2167" s="5" t="s">
        <v>407</v>
      </c>
      <c r="L2167" s="5" t="s">
        <v>164</v>
      </c>
      <c r="M2167" s="5" t="s">
        <v>193</v>
      </c>
      <c r="N2167" s="5" t="s">
        <v>204</v>
      </c>
      <c r="O2167" s="5" t="s">
        <v>118</v>
      </c>
      <c r="P2167" s="5" t="s">
        <v>165</v>
      </c>
      <c r="Q2167" s="5" t="s">
        <v>177</v>
      </c>
      <c r="R2167" s="5" t="s">
        <v>158</v>
      </c>
      <c r="S2167" s="5" t="s">
        <v>107</v>
      </c>
      <c r="T2167" s="5" t="s">
        <v>178</v>
      </c>
      <c r="U2167" s="5" t="s">
        <v>133</v>
      </c>
      <c r="V2167" s="5" t="s">
        <v>85</v>
      </c>
      <c r="W2167" s="5" t="s">
        <v>150</v>
      </c>
      <c r="X2167" s="5" t="s">
        <v>89</v>
      </c>
      <c r="Y2167" s="5" t="n">
        <v>1</v>
      </c>
      <c r="Z2167" s="5" t="n">
        <v>0</v>
      </c>
      <c r="AA2167" s="5" t="str">
        <f aca="false">IF(Y2167&gt;Z2167,"Win",IF(Y2167&lt;Z2167,"Loss","Draw"))</f>
        <v>Win</v>
      </c>
      <c r="AB2167" s="5" t="s">
        <v>98</v>
      </c>
      <c r="AC2167" s="5" t="s">
        <v>99</v>
      </c>
      <c r="AD2167" s="5" t="s">
        <v>3335</v>
      </c>
      <c r="AE2167" s="5" t="s">
        <v>3317</v>
      </c>
      <c r="AF2167" s="5" t="str">
        <f aca="false">IF(AD2167&lt;AE2167,AD2167,AE2167)</f>
        <v>Bowler, Electro Spirit, Goblin Cage, Lightning, Mother Witch, Phoenix, Royal Giant, The Log</v>
      </c>
      <c r="AG2167" s="5" t="str">
        <f aca="false">IF(AD2167&lt;AE2167,AE2167,AD2167)</f>
        <v>Earthquake, Firecracker, Guards, Hog Rider, Ice Spirit, Knight, Royal Delivery, Tesla</v>
      </c>
      <c r="AH2167" s="5" t="str">
        <f aca="false">IF(AD2167=AF2167,AA2167,IF(AA2167="Win","Loss",IF(AA2167="Loss","Win","Draw")))</f>
        <v>Loss</v>
      </c>
      <c r="AI2167" s="5" t="s">
        <v>102</v>
      </c>
    </row>
    <row r="2168" customFormat="false" ht="15" hidden="false" customHeight="true" outlineLevel="0" collapsed="false">
      <c r="A2168" s="5" t="s">
        <v>5030</v>
      </c>
      <c r="B2168" s="5" t="n">
        <v>1</v>
      </c>
      <c r="C2168" s="5" t="s">
        <v>613</v>
      </c>
      <c r="D2168" s="5" t="s">
        <v>614</v>
      </c>
      <c r="E2168" s="5" t="s">
        <v>478</v>
      </c>
      <c r="F2168" s="5" t="s">
        <v>479</v>
      </c>
      <c r="G2168" s="5" t="s">
        <v>5031</v>
      </c>
      <c r="H2168" s="5" t="s">
        <v>163</v>
      </c>
      <c r="I2168" s="5" t="s">
        <v>201</v>
      </c>
      <c r="J2168" s="5" t="s">
        <v>202</v>
      </c>
      <c r="K2168" s="5" t="s">
        <v>203</v>
      </c>
      <c r="L2168" s="5" t="s">
        <v>204</v>
      </c>
      <c r="M2168" s="5" t="s">
        <v>157</v>
      </c>
      <c r="N2168" s="5" t="s">
        <v>118</v>
      </c>
      <c r="O2168" s="5" t="s">
        <v>88</v>
      </c>
      <c r="P2168" s="5" t="s">
        <v>87</v>
      </c>
      <c r="Q2168" s="5" t="s">
        <v>129</v>
      </c>
      <c r="R2168" s="5" t="s">
        <v>323</v>
      </c>
      <c r="S2168" s="5" t="s">
        <v>108</v>
      </c>
      <c r="T2168" s="5" t="s">
        <v>112</v>
      </c>
      <c r="U2168" s="5" t="s">
        <v>133</v>
      </c>
      <c r="V2168" s="5" t="s">
        <v>165</v>
      </c>
      <c r="W2168" s="5" t="s">
        <v>130</v>
      </c>
      <c r="X2168" s="5" t="s">
        <v>164</v>
      </c>
      <c r="Y2168" s="5" t="n">
        <v>1</v>
      </c>
      <c r="Z2168" s="5" t="n">
        <v>0</v>
      </c>
      <c r="AA2168" s="5" t="str">
        <f aca="false">IF(Y2168&gt;Z2168,"Win",IF(Y2168&lt;Z2168,"Loss","Draw"))</f>
        <v>Win</v>
      </c>
      <c r="AB2168" s="5" t="s">
        <v>98</v>
      </c>
      <c r="AC2168" s="5" t="s">
        <v>99</v>
      </c>
      <c r="AD2168" s="5" t="s">
        <v>206</v>
      </c>
      <c r="AE2168" s="5" t="s">
        <v>5032</v>
      </c>
      <c r="AF2168" s="5" t="str">
        <f aca="false">IF(AD2168&lt;AE2168,AD2168,AE2168)</f>
        <v>Arrows, Dark Prince, Earthquake, Hog Rider, Mega Knight, Mini P.E.K.K.A, Mother Witch, Spirit Empress</v>
      </c>
      <c r="AG2168" s="5" t="str">
        <f aca="false">IF(AD2168&lt;AE2168,AE2168,AD2168)</f>
        <v>Berserker, Fire Spirit, Goblin Barrel, Ice Spirit, Magic Archer, Royal Delivery, Tesla, Wall Breakers</v>
      </c>
      <c r="AH2168" s="5" t="str">
        <f aca="false">IF(AD2168=AF2168,AA2168,IF(AA2168="Win","Loss",IF(AA2168="Loss","Win","Draw")))</f>
        <v>Loss</v>
      </c>
      <c r="AI2168" s="5" t="s">
        <v>102</v>
      </c>
    </row>
    <row r="2169" customFormat="false" ht="15" hidden="false" customHeight="true" outlineLevel="0" collapsed="false">
      <c r="A2169" s="5" t="s">
        <v>5030</v>
      </c>
      <c r="B2169" s="5" t="n">
        <v>2</v>
      </c>
      <c r="C2169" s="5" t="s">
        <v>613</v>
      </c>
      <c r="D2169" s="5" t="s">
        <v>614</v>
      </c>
      <c r="E2169" s="5" t="s">
        <v>478</v>
      </c>
      <c r="F2169" s="5" t="s">
        <v>479</v>
      </c>
      <c r="G2169" s="5" t="s">
        <v>5033</v>
      </c>
      <c r="H2169" s="5" t="s">
        <v>163</v>
      </c>
      <c r="I2169" s="5" t="s">
        <v>82</v>
      </c>
      <c r="J2169" s="5" t="s">
        <v>151</v>
      </c>
      <c r="K2169" s="5" t="s">
        <v>152</v>
      </c>
      <c r="L2169" s="5" t="s">
        <v>119</v>
      </c>
      <c r="M2169" s="5" t="s">
        <v>95</v>
      </c>
      <c r="N2169" s="5" t="s">
        <v>150</v>
      </c>
      <c r="O2169" s="5" t="s">
        <v>126</v>
      </c>
      <c r="P2169" s="5" t="s">
        <v>85</v>
      </c>
      <c r="Q2169" s="5" t="s">
        <v>152</v>
      </c>
      <c r="R2169" s="5" t="s">
        <v>128</v>
      </c>
      <c r="S2169" s="5" t="s">
        <v>107</v>
      </c>
      <c r="T2169" s="5" t="s">
        <v>187</v>
      </c>
      <c r="U2169" s="5" t="s">
        <v>306</v>
      </c>
      <c r="V2169" s="5" t="s">
        <v>85</v>
      </c>
      <c r="W2169" s="5" t="s">
        <v>95</v>
      </c>
      <c r="X2169" s="5" t="s">
        <v>307</v>
      </c>
      <c r="Y2169" s="5" t="n">
        <v>1</v>
      </c>
      <c r="Z2169" s="5" t="n">
        <v>0</v>
      </c>
      <c r="AA2169" s="5" t="str">
        <f aca="false">IF(Y2169&gt;Z2169,"Win",IF(Y2169&lt;Z2169,"Loss","Draw"))</f>
        <v>Win</v>
      </c>
      <c r="AB2169" s="5" t="s">
        <v>98</v>
      </c>
      <c r="AC2169" s="5" t="s">
        <v>99</v>
      </c>
      <c r="AD2169" s="5" t="s">
        <v>5034</v>
      </c>
      <c r="AE2169" s="5" t="s">
        <v>603</v>
      </c>
      <c r="AF2169" s="5" t="str">
        <f aca="false">IF(AD2169&lt;AE2169,AD2169,AE2169)</f>
        <v>Baby Dragon, Barbarian Barrel, Electro Spirit, Goblin Hut, Lightning, Mighty Miner, Royal Hogs, Skeletons</v>
      </c>
      <c r="AG2169" s="5" t="str">
        <f aca="false">IF(AD2169&lt;AE2169,AE2169,AD2169)</f>
        <v>Baby Dragon, Barbarian Barrel, Goblin Cage, Golden Knight, Golem, Ice Wizard, Lightning, Tornado</v>
      </c>
      <c r="AH2169" s="5" t="str">
        <f aca="false">IF(AD2169=AF2169,AA2169,IF(AA2169="Win","Loss",IF(AA2169="Loss","Win","Draw")))</f>
        <v>Win</v>
      </c>
      <c r="AI2169" s="5" t="s">
        <v>102</v>
      </c>
    </row>
    <row r="2170" customFormat="false" ht="15" hidden="false" customHeight="true" outlineLevel="0" collapsed="false">
      <c r="A2170" s="5" t="s">
        <v>5035</v>
      </c>
      <c r="B2170" s="5" t="n">
        <v>1</v>
      </c>
      <c r="C2170" s="5" t="s">
        <v>613</v>
      </c>
      <c r="D2170" s="5" t="s">
        <v>614</v>
      </c>
      <c r="E2170" s="5" t="s">
        <v>2904</v>
      </c>
      <c r="F2170" s="5" t="s">
        <v>2905</v>
      </c>
      <c r="G2170" s="5" t="s">
        <v>4168</v>
      </c>
      <c r="H2170" s="5" t="s">
        <v>163</v>
      </c>
      <c r="I2170" s="5" t="s">
        <v>233</v>
      </c>
      <c r="J2170" s="5" t="s">
        <v>202</v>
      </c>
      <c r="K2170" s="5" t="s">
        <v>201</v>
      </c>
      <c r="L2170" s="5" t="s">
        <v>234</v>
      </c>
      <c r="M2170" s="5" t="s">
        <v>204</v>
      </c>
      <c r="N2170" s="5" t="s">
        <v>88</v>
      </c>
      <c r="O2170" s="5" t="s">
        <v>157</v>
      </c>
      <c r="P2170" s="5" t="s">
        <v>111</v>
      </c>
      <c r="Q2170" s="5" t="s">
        <v>129</v>
      </c>
      <c r="R2170" s="5" t="s">
        <v>128</v>
      </c>
      <c r="S2170" s="5" t="s">
        <v>127</v>
      </c>
      <c r="T2170" s="5" t="s">
        <v>133</v>
      </c>
      <c r="U2170" s="5" t="s">
        <v>131</v>
      </c>
      <c r="V2170" s="5" t="s">
        <v>173</v>
      </c>
      <c r="W2170" s="5" t="s">
        <v>86</v>
      </c>
      <c r="X2170" s="5" t="s">
        <v>130</v>
      </c>
      <c r="Y2170" s="5" t="n">
        <v>1</v>
      </c>
      <c r="Z2170" s="5" t="n">
        <v>0</v>
      </c>
      <c r="AA2170" s="5" t="str">
        <f aca="false">IF(Y2170&gt;Z2170,"Win",IF(Y2170&lt;Z2170,"Loss","Draw"))</f>
        <v>Win</v>
      </c>
      <c r="AB2170" s="5" t="s">
        <v>98</v>
      </c>
      <c r="AC2170" s="5" t="s">
        <v>99</v>
      </c>
      <c r="AD2170" s="5" t="s">
        <v>380</v>
      </c>
      <c r="AE2170" s="5" t="s">
        <v>796</v>
      </c>
      <c r="AF2170" s="5" t="str">
        <f aca="false">IF(AD2170&lt;AE2170,AD2170,AE2170)</f>
        <v>Arrows, Bandit, Battle Ram, Golden Knight, Mega Knight, Mother Witch, Skeleton Dragons, Zappies</v>
      </c>
      <c r="AG2170" s="5" t="str">
        <f aca="false">IF(AD2170&lt;AE2170,AE2170,AD2170)</f>
        <v>Bats, Berserker, Bomb Tower, Fire Spirit, Magic Archer, Miner, Royal Delivery, Wall Breakers</v>
      </c>
      <c r="AH2170" s="5" t="str">
        <f aca="false">IF(AD2170=AF2170,AA2170,IF(AA2170="Win","Loss",IF(AA2170="Loss","Win","Draw")))</f>
        <v>Loss</v>
      </c>
      <c r="AI2170" s="5" t="s">
        <v>102</v>
      </c>
    </row>
    <row r="2171" customFormat="false" ht="15" hidden="false" customHeight="true" outlineLevel="0" collapsed="false">
      <c r="A2171" s="5" t="s">
        <v>5035</v>
      </c>
      <c r="B2171" s="5" t="n">
        <v>2</v>
      </c>
      <c r="C2171" s="5" t="s">
        <v>613</v>
      </c>
      <c r="D2171" s="5" t="s">
        <v>614</v>
      </c>
      <c r="E2171" s="5" t="s">
        <v>2904</v>
      </c>
      <c r="F2171" s="5" t="s">
        <v>2905</v>
      </c>
      <c r="G2171" s="5" t="s">
        <v>4169</v>
      </c>
      <c r="H2171" s="5" t="s">
        <v>163</v>
      </c>
      <c r="I2171" s="5" t="s">
        <v>152</v>
      </c>
      <c r="J2171" s="5" t="s">
        <v>108</v>
      </c>
      <c r="K2171" s="5" t="s">
        <v>82</v>
      </c>
      <c r="L2171" s="5" t="s">
        <v>85</v>
      </c>
      <c r="M2171" s="5" t="s">
        <v>87</v>
      </c>
      <c r="N2171" s="5" t="s">
        <v>95</v>
      </c>
      <c r="O2171" s="5" t="s">
        <v>150</v>
      </c>
      <c r="P2171" s="5" t="s">
        <v>126</v>
      </c>
      <c r="Q2171" s="5" t="s">
        <v>124</v>
      </c>
      <c r="R2171" s="5" t="s">
        <v>83</v>
      </c>
      <c r="S2171" s="5" t="s">
        <v>84</v>
      </c>
      <c r="T2171" s="5" t="s">
        <v>177</v>
      </c>
      <c r="U2171" s="5" t="s">
        <v>215</v>
      </c>
      <c r="V2171" s="5" t="s">
        <v>150</v>
      </c>
      <c r="W2171" s="5" t="s">
        <v>93</v>
      </c>
      <c r="X2171" s="5" t="s">
        <v>95</v>
      </c>
      <c r="Y2171" s="5" t="n">
        <v>1</v>
      </c>
      <c r="Z2171" s="5" t="n">
        <v>0</v>
      </c>
      <c r="AA2171" s="5" t="str">
        <f aca="false">IF(Y2171&gt;Z2171,"Win",IF(Y2171&lt;Z2171,"Loss","Draw"))</f>
        <v>Win</v>
      </c>
      <c r="AB2171" s="5" t="s">
        <v>98</v>
      </c>
      <c r="AC2171" s="5" t="s">
        <v>99</v>
      </c>
      <c r="AD2171" s="5" t="s">
        <v>1513</v>
      </c>
      <c r="AE2171" s="5" t="s">
        <v>4170</v>
      </c>
      <c r="AF2171" s="5" t="str">
        <f aca="false">IF(AD2171&lt;AE2171,AD2171,AE2171)</f>
        <v>Archers, Barbarian Barrel, Electro Spirit, Fireball, Fisherman, Monk, Royal Ghost, Royal Giant</v>
      </c>
      <c r="AG2171" s="5" t="str">
        <f aca="false">IF(AD2171&lt;AE2171,AE2171,AD2171)</f>
        <v>Baby Dragon, Barbarian Barrel, Dark Prince, Electro Spirit, Lightning, Royal Hogs, Skeletons, Tesla</v>
      </c>
      <c r="AH2171" s="5" t="str">
        <f aca="false">IF(AD2171=AF2171,AA2171,IF(AA2171="Win","Loss",IF(AA2171="Loss","Win","Draw")))</f>
        <v>Loss</v>
      </c>
      <c r="AI2171" s="5" t="s">
        <v>102</v>
      </c>
    </row>
    <row r="2172" customFormat="false" ht="15" hidden="false" customHeight="true" outlineLevel="0" collapsed="false">
      <c r="A2172" s="5" t="s">
        <v>5036</v>
      </c>
      <c r="B2172" s="5" t="n">
        <v>1</v>
      </c>
      <c r="C2172" s="5" t="s">
        <v>613</v>
      </c>
      <c r="D2172" s="5" t="s">
        <v>614</v>
      </c>
      <c r="E2172" s="5" t="s">
        <v>198</v>
      </c>
      <c r="F2172" s="5" t="s">
        <v>199</v>
      </c>
      <c r="G2172" s="5" t="s">
        <v>5037</v>
      </c>
      <c r="H2172" s="5" t="s">
        <v>163</v>
      </c>
      <c r="I2172" s="5" t="s">
        <v>114</v>
      </c>
      <c r="J2172" s="5" t="s">
        <v>202</v>
      </c>
      <c r="K2172" s="5" t="s">
        <v>137</v>
      </c>
      <c r="L2172" s="5" t="s">
        <v>87</v>
      </c>
      <c r="M2172" s="5" t="s">
        <v>108</v>
      </c>
      <c r="N2172" s="5" t="s">
        <v>116</v>
      </c>
      <c r="O2172" s="5" t="s">
        <v>88</v>
      </c>
      <c r="P2172" s="5" t="s">
        <v>157</v>
      </c>
      <c r="Q2172" s="5" t="s">
        <v>177</v>
      </c>
      <c r="R2172" s="5" t="s">
        <v>83</v>
      </c>
      <c r="S2172" s="5" t="s">
        <v>113</v>
      </c>
      <c r="T2172" s="5" t="s">
        <v>93</v>
      </c>
      <c r="U2172" s="5" t="s">
        <v>188</v>
      </c>
      <c r="V2172" s="5" t="s">
        <v>173</v>
      </c>
      <c r="W2172" s="5" t="s">
        <v>150</v>
      </c>
      <c r="X2172" s="5" t="s">
        <v>95</v>
      </c>
      <c r="Y2172" s="5" t="n">
        <v>3</v>
      </c>
      <c r="Z2172" s="5" t="n">
        <v>0</v>
      </c>
      <c r="AA2172" s="5" t="str">
        <f aca="false">IF(Y2172&gt;Z2172,"Win",IF(Y2172&lt;Z2172,"Loss","Draw"))</f>
        <v>Win</v>
      </c>
      <c r="AB2172" s="5" t="s">
        <v>98</v>
      </c>
      <c r="AC2172" s="5" t="s">
        <v>99</v>
      </c>
      <c r="AD2172" s="5" t="s">
        <v>1427</v>
      </c>
      <c r="AE2172" s="5" t="s">
        <v>5038</v>
      </c>
      <c r="AF2172" s="5" t="str">
        <f aca="false">IF(AD2172&lt;AE2172,AD2172,AE2172)</f>
        <v>Barbarian Barrel, Electro Spirit, Fireball, Furnace, Monk, Royal Giant, Tombstone, Zappies</v>
      </c>
      <c r="AG2172" s="5" t="str">
        <f aca="false">IF(AD2172&lt;AE2172,AE2172,AD2172)</f>
        <v>Berserker, Dark Prince, Fire Spirit, Giant Snowball, Goblin Drill, Magic Archer, Poison, Tesla</v>
      </c>
      <c r="AH2172" s="5" t="str">
        <f aca="false">IF(AD2172=AF2172,AA2172,IF(AA2172="Win","Loss",IF(AA2172="Loss","Win","Draw")))</f>
        <v>Loss</v>
      </c>
      <c r="AI2172" s="5" t="s">
        <v>297</v>
      </c>
    </row>
    <row r="2173" customFormat="false" ht="15" hidden="false" customHeight="true" outlineLevel="0" collapsed="false">
      <c r="A2173" s="5" t="s">
        <v>5036</v>
      </c>
      <c r="B2173" s="5" t="n">
        <v>2</v>
      </c>
      <c r="C2173" s="5" t="s">
        <v>613</v>
      </c>
      <c r="D2173" s="5" t="s">
        <v>614</v>
      </c>
      <c r="E2173" s="5" t="s">
        <v>198</v>
      </c>
      <c r="F2173" s="5" t="s">
        <v>199</v>
      </c>
      <c r="G2173" s="5" t="s">
        <v>5039</v>
      </c>
      <c r="H2173" s="5" t="s">
        <v>163</v>
      </c>
      <c r="I2173" s="5" t="s">
        <v>152</v>
      </c>
      <c r="J2173" s="5" t="s">
        <v>83</v>
      </c>
      <c r="K2173" s="5" t="s">
        <v>82</v>
      </c>
      <c r="L2173" s="5" t="s">
        <v>119</v>
      </c>
      <c r="M2173" s="5" t="s">
        <v>85</v>
      </c>
      <c r="N2173" s="5" t="s">
        <v>95</v>
      </c>
      <c r="O2173" s="5" t="s">
        <v>150</v>
      </c>
      <c r="P2173" s="5" t="s">
        <v>126</v>
      </c>
      <c r="Q2173" s="5" t="s">
        <v>177</v>
      </c>
      <c r="R2173" s="5" t="s">
        <v>83</v>
      </c>
      <c r="S2173" s="5" t="s">
        <v>113</v>
      </c>
      <c r="T2173" s="5" t="s">
        <v>93</v>
      </c>
      <c r="U2173" s="5" t="s">
        <v>188</v>
      </c>
      <c r="V2173" s="5" t="s">
        <v>173</v>
      </c>
      <c r="W2173" s="5" t="s">
        <v>150</v>
      </c>
      <c r="X2173" s="5" t="s">
        <v>95</v>
      </c>
      <c r="Y2173" s="5" t="n">
        <v>1</v>
      </c>
      <c r="Z2173" s="5" t="n">
        <v>0</v>
      </c>
      <c r="AA2173" s="5" t="str">
        <f aca="false">IF(Y2173&gt;Z2173,"Win",IF(Y2173&lt;Z2173,"Loss","Draw"))</f>
        <v>Win</v>
      </c>
      <c r="AB2173" s="5" t="s">
        <v>98</v>
      </c>
      <c r="AC2173" s="5" t="s">
        <v>99</v>
      </c>
      <c r="AD2173" s="5" t="s">
        <v>2462</v>
      </c>
      <c r="AE2173" s="5" t="s">
        <v>5038</v>
      </c>
      <c r="AF2173" s="5" t="str">
        <f aca="false">IF(AD2173&lt;AE2173,AD2173,AE2173)</f>
        <v>Baby Dragon, Barbarian Barrel, Electro Spirit, Goblin Hut, Lightning, Monk, Royal Hogs, Skeletons</v>
      </c>
      <c r="AG2173" s="5" t="str">
        <f aca="false">IF(AD2173&lt;AE2173,AE2173,AD2173)</f>
        <v>Barbarian Barrel, Electro Spirit, Fireball, Furnace, Monk, Royal Giant, Tombstone, Zappies</v>
      </c>
      <c r="AH2173" s="5" t="str">
        <f aca="false">IF(AD2173=AF2173,AA2173,IF(AA2173="Win","Loss",IF(AA2173="Loss","Win","Draw")))</f>
        <v>Win</v>
      </c>
      <c r="AI2173" s="5" t="s">
        <v>297</v>
      </c>
    </row>
    <row r="2174" customFormat="false" ht="15" hidden="false" customHeight="true" outlineLevel="0" collapsed="false">
      <c r="A2174" s="7" t="s">
        <v>5040</v>
      </c>
      <c r="B2174" s="7" t="n">
        <v>1</v>
      </c>
      <c r="C2174" s="7" t="s">
        <v>613</v>
      </c>
      <c r="D2174" s="7" t="s">
        <v>614</v>
      </c>
      <c r="E2174" s="7" t="s">
        <v>198</v>
      </c>
      <c r="F2174" s="7" t="s">
        <v>199</v>
      </c>
      <c r="G2174" s="7" t="s">
        <v>5041</v>
      </c>
      <c r="H2174" s="7" t="s">
        <v>163</v>
      </c>
      <c r="I2174" s="7" t="s">
        <v>185</v>
      </c>
      <c r="J2174" s="7" t="s">
        <v>186</v>
      </c>
      <c r="K2174" s="7" t="s">
        <v>241</v>
      </c>
      <c r="L2174" s="7" t="s">
        <v>234</v>
      </c>
      <c r="M2174" s="7" t="s">
        <v>109</v>
      </c>
      <c r="N2174" s="7" t="s">
        <v>187</v>
      </c>
      <c r="O2174" s="7" t="s">
        <v>111</v>
      </c>
      <c r="P2174" s="7" t="s">
        <v>126</v>
      </c>
      <c r="Q2174" s="7" t="s">
        <v>127</v>
      </c>
      <c r="R2174" s="7" t="s">
        <v>219</v>
      </c>
      <c r="S2174" s="7" t="s">
        <v>141</v>
      </c>
      <c r="T2174" s="7" t="s">
        <v>117</v>
      </c>
      <c r="U2174" s="7" t="s">
        <v>133</v>
      </c>
      <c r="V2174" s="7" t="s">
        <v>294</v>
      </c>
      <c r="W2174" s="7" t="s">
        <v>173</v>
      </c>
      <c r="X2174" s="7" t="s">
        <v>95</v>
      </c>
      <c r="Y2174" s="7" t="n">
        <v>1</v>
      </c>
      <c r="Z2174" s="7" t="n">
        <v>0</v>
      </c>
      <c r="AA2174" s="7" t="str">
        <f aca="false">IF(Y2174&gt;Z2174,"Win",IF(Y2174&lt;Z2174,"Loss","Draw"))</f>
        <v>Win</v>
      </c>
      <c r="AB2174" s="7" t="s">
        <v>99</v>
      </c>
      <c r="AC2174" s="7" t="s">
        <v>99</v>
      </c>
      <c r="AD2174" s="7" t="s">
        <v>853</v>
      </c>
      <c r="AE2174" s="7" t="s">
        <v>2572</v>
      </c>
      <c r="AF2174" s="7" t="str">
        <f aca="false">IF(AD2174&lt;AE2174,AD2174,AE2174)</f>
        <v>Balloon, Bomb Tower, Executioner, Knight, Miner, Skeletons, Tornado, Zap</v>
      </c>
      <c r="AG2174" s="7" t="str">
        <f aca="false">IF(AD2174&lt;AE2174,AE2174,AD2174)</f>
        <v>Barbarian Barrel, Battle Ram, Giant Skeleton, Lumberjack, Mother Witch, Vines, Wizard, Zappies</v>
      </c>
      <c r="AH2174" s="7" t="str">
        <f aca="false">IF(AD2174=AF2174,AA2174,IF(AA2174="Win","Loss",IF(AA2174="Loss","Win","Draw")))</f>
        <v>Win</v>
      </c>
      <c r="AI2174" s="7" t="s">
        <v>297</v>
      </c>
    </row>
    <row r="2175" customFormat="false" ht="15" hidden="false" customHeight="true" outlineLevel="0" collapsed="false">
      <c r="A2175" s="7" t="s">
        <v>5040</v>
      </c>
      <c r="B2175" s="7" t="n">
        <v>2</v>
      </c>
      <c r="C2175" s="7" t="s">
        <v>613</v>
      </c>
      <c r="D2175" s="7" t="s">
        <v>614</v>
      </c>
      <c r="E2175" s="7" t="s">
        <v>198</v>
      </c>
      <c r="F2175" s="7" t="s">
        <v>199</v>
      </c>
      <c r="G2175" s="7" t="s">
        <v>5042</v>
      </c>
      <c r="H2175" s="7" t="s">
        <v>163</v>
      </c>
      <c r="I2175" s="7" t="s">
        <v>124</v>
      </c>
      <c r="J2175" s="7" t="s">
        <v>95</v>
      </c>
      <c r="K2175" s="7" t="s">
        <v>177</v>
      </c>
      <c r="L2175" s="7" t="s">
        <v>150</v>
      </c>
      <c r="M2175" s="7" t="s">
        <v>91</v>
      </c>
      <c r="N2175" s="7" t="s">
        <v>215</v>
      </c>
      <c r="O2175" s="7" t="s">
        <v>93</v>
      </c>
      <c r="P2175" s="7" t="s">
        <v>257</v>
      </c>
      <c r="Q2175" s="7" t="s">
        <v>113</v>
      </c>
      <c r="R2175" s="7" t="s">
        <v>91</v>
      </c>
      <c r="S2175" s="7" t="s">
        <v>87</v>
      </c>
      <c r="T2175" s="7" t="s">
        <v>165</v>
      </c>
      <c r="U2175" s="7" t="s">
        <v>97</v>
      </c>
      <c r="V2175" s="7" t="s">
        <v>164</v>
      </c>
      <c r="W2175" s="7" t="s">
        <v>118</v>
      </c>
      <c r="X2175" s="7" t="s">
        <v>89</v>
      </c>
      <c r="Y2175" s="7" t="n">
        <v>0</v>
      </c>
      <c r="Z2175" s="7" t="n">
        <v>3</v>
      </c>
      <c r="AA2175" s="7" t="str">
        <f aca="false">IF(Y2175&gt;Z2175,"Win",IF(Y2175&lt;Z2175,"Loss","Draw"))</f>
        <v>Loss</v>
      </c>
      <c r="AB2175" s="7" t="s">
        <v>99</v>
      </c>
      <c r="AC2175" s="7" t="s">
        <v>99</v>
      </c>
      <c r="AD2175" s="7" t="s">
        <v>5043</v>
      </c>
      <c r="AE2175" s="7" t="s">
        <v>5044</v>
      </c>
      <c r="AF2175" s="7" t="str">
        <f aca="false">IF(AD2175&lt;AE2175,AD2175,AE2175)</f>
        <v>Barbarian Barrel, Electro Spirit, Fireball, Fisherman, Goblins, Hunter, Royal Ghost, Royal Giant</v>
      </c>
      <c r="AG2175" s="7" t="str">
        <f aca="false">IF(AD2175&lt;AE2175,AE2175,AD2175)</f>
        <v>Earthquake, Furnace, Goblins, Hog Rider, Ice Spirit, Ronin, Tesla, The Log</v>
      </c>
      <c r="AH2175" s="7" t="str">
        <f aca="false">IF(AD2175=AF2175,AA2175,IF(AA2175="Win","Loss",IF(AA2175="Loss","Win","Draw")))</f>
        <v>Loss</v>
      </c>
      <c r="AI2175" s="7" t="s">
        <v>297</v>
      </c>
    </row>
    <row r="2176" customFormat="false" ht="15" hidden="false" customHeight="true" outlineLevel="0" collapsed="false">
      <c r="A2176" s="7" t="s">
        <v>5040</v>
      </c>
      <c r="B2176" s="7" t="n">
        <v>3</v>
      </c>
      <c r="C2176" s="7" t="s">
        <v>613</v>
      </c>
      <c r="D2176" s="7" t="s">
        <v>614</v>
      </c>
      <c r="E2176" s="7" t="s">
        <v>198</v>
      </c>
      <c r="F2176" s="7" t="s">
        <v>199</v>
      </c>
      <c r="G2176" s="7" t="s">
        <v>5045</v>
      </c>
      <c r="H2176" s="7" t="s">
        <v>163</v>
      </c>
      <c r="I2176" s="7" t="s">
        <v>203</v>
      </c>
      <c r="J2176" s="7" t="s">
        <v>202</v>
      </c>
      <c r="K2176" s="7" t="s">
        <v>201</v>
      </c>
      <c r="L2176" s="7" t="s">
        <v>87</v>
      </c>
      <c r="M2176" s="7" t="s">
        <v>204</v>
      </c>
      <c r="N2176" s="7" t="s">
        <v>118</v>
      </c>
      <c r="O2176" s="7" t="s">
        <v>157</v>
      </c>
      <c r="P2176" s="7" t="s">
        <v>88</v>
      </c>
      <c r="Q2176" s="7" t="s">
        <v>208</v>
      </c>
      <c r="R2176" s="7" t="s">
        <v>186</v>
      </c>
      <c r="S2176" s="7" t="s">
        <v>109</v>
      </c>
      <c r="T2176" s="7" t="s">
        <v>110</v>
      </c>
      <c r="U2176" s="7" t="s">
        <v>93</v>
      </c>
      <c r="V2176" s="7" t="s">
        <v>86</v>
      </c>
      <c r="W2176" s="7" t="s">
        <v>139</v>
      </c>
      <c r="X2176" s="7" t="s">
        <v>188</v>
      </c>
      <c r="Y2176" s="7" t="n">
        <v>2</v>
      </c>
      <c r="Z2176" s="7" t="n">
        <v>3</v>
      </c>
      <c r="AA2176" s="7" t="str">
        <f aca="false">IF(Y2176&gt;Z2176,"Win",IF(Y2176&lt;Z2176,"Loss","Draw"))</f>
        <v>Loss</v>
      </c>
      <c r="AB2176" s="7" t="s">
        <v>99</v>
      </c>
      <c r="AC2176" s="7" t="s">
        <v>99</v>
      </c>
      <c r="AD2176" s="7" t="s">
        <v>206</v>
      </c>
      <c r="AE2176" s="7" t="s">
        <v>873</v>
      </c>
      <c r="AF2176" s="7" t="str">
        <f aca="false">IF(AD2176&lt;AE2176,AD2176,AE2176)</f>
        <v>Balloon, Fireball, Lava Hound, Mega Minion, Skeleton Dragons, Tombstone, Valkyrie, Zap</v>
      </c>
      <c r="AG2176" s="7" t="str">
        <f aca="false">IF(AD2176&lt;AE2176,AE2176,AD2176)</f>
        <v>Berserker, Fire Spirit, Goblin Barrel, Ice Spirit, Magic Archer, Royal Delivery, Tesla, Wall Breakers</v>
      </c>
      <c r="AH2176" s="7" t="str">
        <f aca="false">IF(AD2176=AF2176,AA2176,IF(AA2176="Win","Loss",IF(AA2176="Loss","Win","Draw")))</f>
        <v>Win</v>
      </c>
      <c r="AI2176" s="7" t="s">
        <v>297</v>
      </c>
    </row>
    <row r="2177" customFormat="false" ht="15" hidden="false" customHeight="true" outlineLevel="0" collapsed="false">
      <c r="A2177" s="7" t="s">
        <v>5046</v>
      </c>
      <c r="B2177" s="7" t="n">
        <v>1</v>
      </c>
      <c r="C2177" s="7" t="s">
        <v>613</v>
      </c>
      <c r="D2177" s="7" t="s">
        <v>614</v>
      </c>
      <c r="E2177" s="7" t="s">
        <v>198</v>
      </c>
      <c r="F2177" s="7" t="s">
        <v>199</v>
      </c>
      <c r="G2177" s="7" t="s">
        <v>5047</v>
      </c>
      <c r="H2177" s="7" t="s">
        <v>163</v>
      </c>
      <c r="I2177" s="7" t="s">
        <v>201</v>
      </c>
      <c r="J2177" s="7" t="s">
        <v>202</v>
      </c>
      <c r="K2177" s="7" t="s">
        <v>123</v>
      </c>
      <c r="L2177" s="7" t="s">
        <v>111</v>
      </c>
      <c r="M2177" s="7" t="s">
        <v>187</v>
      </c>
      <c r="N2177" s="7" t="s">
        <v>95</v>
      </c>
      <c r="O2177" s="7" t="s">
        <v>234</v>
      </c>
      <c r="P2177" s="7" t="s">
        <v>126</v>
      </c>
      <c r="Q2177" s="7" t="s">
        <v>92</v>
      </c>
      <c r="R2177" s="7" t="s">
        <v>91</v>
      </c>
      <c r="S2177" s="7" t="s">
        <v>90</v>
      </c>
      <c r="T2177" s="7" t="s">
        <v>125</v>
      </c>
      <c r="U2177" s="7" t="s">
        <v>93</v>
      </c>
      <c r="V2177" s="7" t="s">
        <v>96</v>
      </c>
      <c r="W2177" s="7" t="s">
        <v>94</v>
      </c>
      <c r="X2177" s="7" t="s">
        <v>95</v>
      </c>
      <c r="Y2177" s="7" t="n">
        <v>1</v>
      </c>
      <c r="Z2177" s="7" t="n">
        <v>0</v>
      </c>
      <c r="AA2177" s="7" t="str">
        <f aca="false">IF(Y2177&gt;Z2177,"Win",IF(Y2177&lt;Z2177,"Loss","Draw"))</f>
        <v>Win</v>
      </c>
      <c r="AB2177" s="7" t="s">
        <v>99</v>
      </c>
      <c r="AC2177" s="7" t="s">
        <v>99</v>
      </c>
      <c r="AD2177" s="7" t="s">
        <v>840</v>
      </c>
      <c r="AE2177" s="7" t="s">
        <v>216</v>
      </c>
      <c r="AF2177" s="7" t="str">
        <f aca="false">IF(AD2177&lt;AE2177,AD2177,AE2177)</f>
        <v>Barbarian Barrel, Bomb Tower, Goblinstein, Magic Archer, Miner, Skeletons, Tornado, Wall Breakers</v>
      </c>
      <c r="AG2177" s="7" t="str">
        <f aca="false">IF(AD2177&lt;AE2177,AE2177,AD2177)</f>
        <v>Barbarian Barrel, Cannon Cart, Fireball, Goblins, Minions, Mortar, Rascals, Skeleton Barrel</v>
      </c>
      <c r="AH2177" s="7" t="str">
        <f aca="false">IF(AD2177=AF2177,AA2177,IF(AA2177="Win","Loss",IF(AA2177="Loss","Win","Draw")))</f>
        <v>Win</v>
      </c>
      <c r="AI2177" s="7" t="s">
        <v>297</v>
      </c>
    </row>
    <row r="2178" customFormat="false" ht="15" hidden="false" customHeight="true" outlineLevel="0" collapsed="false">
      <c r="A2178" s="7" t="s">
        <v>5046</v>
      </c>
      <c r="B2178" s="7" t="n">
        <v>2</v>
      </c>
      <c r="C2178" s="7" t="s">
        <v>613</v>
      </c>
      <c r="D2178" s="7" t="s">
        <v>614</v>
      </c>
      <c r="E2178" s="7" t="s">
        <v>198</v>
      </c>
      <c r="F2178" s="7" t="s">
        <v>199</v>
      </c>
      <c r="G2178" s="7" t="s">
        <v>5048</v>
      </c>
      <c r="H2178" s="7" t="s">
        <v>163</v>
      </c>
      <c r="I2178" s="7" t="s">
        <v>201</v>
      </c>
      <c r="J2178" s="7" t="s">
        <v>202</v>
      </c>
      <c r="K2178" s="7" t="s">
        <v>123</v>
      </c>
      <c r="L2178" s="7" t="s">
        <v>111</v>
      </c>
      <c r="M2178" s="7" t="s">
        <v>187</v>
      </c>
      <c r="N2178" s="7" t="s">
        <v>95</v>
      </c>
      <c r="O2178" s="7" t="s">
        <v>234</v>
      </c>
      <c r="P2178" s="7" t="s">
        <v>126</v>
      </c>
      <c r="Q2178" s="7" t="s">
        <v>185</v>
      </c>
      <c r="R2178" s="7" t="s">
        <v>186</v>
      </c>
      <c r="S2178" s="7" t="s">
        <v>241</v>
      </c>
      <c r="T2178" s="7" t="s">
        <v>111</v>
      </c>
      <c r="U2178" s="7" t="s">
        <v>193</v>
      </c>
      <c r="V2178" s="7" t="s">
        <v>187</v>
      </c>
      <c r="W2178" s="7" t="s">
        <v>109</v>
      </c>
      <c r="X2178" s="7" t="s">
        <v>234</v>
      </c>
      <c r="Y2178" s="7" t="n">
        <v>3</v>
      </c>
      <c r="Z2178" s="7" t="n">
        <v>0</v>
      </c>
      <c r="AA2178" s="7" t="str">
        <f aca="false">IF(Y2178&gt;Z2178,"Win",IF(Y2178&lt;Z2178,"Loss","Draw"))</f>
        <v>Win</v>
      </c>
      <c r="AB2178" s="7" t="s">
        <v>99</v>
      </c>
      <c r="AC2178" s="7" t="s">
        <v>98</v>
      </c>
      <c r="AD2178" s="7" t="s">
        <v>840</v>
      </c>
      <c r="AE2178" s="7" t="s">
        <v>262</v>
      </c>
      <c r="AF2178" s="7" t="str">
        <f aca="false">IF(AD2178&lt;AE2178,AD2178,AE2178)</f>
        <v>Balloon, Bomb Tower, Executioner, Guards, Knight, Miner, Tornado, Zap</v>
      </c>
      <c r="AG2178" s="7" t="str">
        <f aca="false">IF(AD2178&lt;AE2178,AE2178,AD2178)</f>
        <v>Barbarian Barrel, Bomb Tower, Goblinstein, Magic Archer, Miner, Skeletons, Tornado, Wall Breakers</v>
      </c>
      <c r="AH2178" s="7" t="str">
        <f aca="false">IF(AD2178=AF2178,AA2178,IF(AA2178="Win","Loss",IF(AA2178="Loss","Win","Draw")))</f>
        <v>Loss</v>
      </c>
      <c r="AI2178" s="7" t="s">
        <v>297</v>
      </c>
    </row>
    <row r="2179" customFormat="false" ht="15" hidden="false" customHeight="true" outlineLevel="0" collapsed="false">
      <c r="A2179" s="7" t="s">
        <v>5046</v>
      </c>
      <c r="B2179" s="7" t="n">
        <v>3</v>
      </c>
      <c r="C2179" s="7" t="s">
        <v>613</v>
      </c>
      <c r="D2179" s="7" t="s">
        <v>614</v>
      </c>
      <c r="E2179" s="7" t="s">
        <v>198</v>
      </c>
      <c r="F2179" s="7" t="s">
        <v>199</v>
      </c>
      <c r="G2179" s="7" t="s">
        <v>5049</v>
      </c>
      <c r="H2179" s="7" t="s">
        <v>163</v>
      </c>
      <c r="I2179" s="7" t="s">
        <v>152</v>
      </c>
      <c r="J2179" s="7" t="s">
        <v>108</v>
      </c>
      <c r="K2179" s="7" t="s">
        <v>82</v>
      </c>
      <c r="L2179" s="7" t="s">
        <v>85</v>
      </c>
      <c r="M2179" s="7" t="s">
        <v>89</v>
      </c>
      <c r="N2179" s="7" t="s">
        <v>88</v>
      </c>
      <c r="O2179" s="7" t="s">
        <v>119</v>
      </c>
      <c r="P2179" s="7" t="s">
        <v>150</v>
      </c>
      <c r="Q2179" s="7" t="s">
        <v>185</v>
      </c>
      <c r="R2179" s="7" t="s">
        <v>186</v>
      </c>
      <c r="S2179" s="7" t="s">
        <v>241</v>
      </c>
      <c r="T2179" s="7" t="s">
        <v>111</v>
      </c>
      <c r="U2179" s="7" t="s">
        <v>193</v>
      </c>
      <c r="V2179" s="7" t="s">
        <v>187</v>
      </c>
      <c r="W2179" s="7" t="s">
        <v>109</v>
      </c>
      <c r="X2179" s="7" t="s">
        <v>234</v>
      </c>
      <c r="Y2179" s="7" t="n">
        <v>0</v>
      </c>
      <c r="Z2179" s="7" t="n">
        <v>1</v>
      </c>
      <c r="AA2179" s="7" t="str">
        <f aca="false">IF(Y2179&gt;Z2179,"Win",IF(Y2179&lt;Z2179,"Loss","Draw"))</f>
        <v>Loss</v>
      </c>
      <c r="AB2179" s="7" t="s">
        <v>99</v>
      </c>
      <c r="AC2179" s="7" t="s">
        <v>99</v>
      </c>
      <c r="AD2179" s="7" t="s">
        <v>1690</v>
      </c>
      <c r="AE2179" s="7" t="s">
        <v>262</v>
      </c>
      <c r="AF2179" s="7" t="str">
        <f aca="false">IF(AD2179&lt;AE2179,AD2179,AE2179)</f>
        <v>Baby Dragon, Berserker, Dark Prince, Electro Spirit, Goblin Hut, Lightning, Royal Hogs, The Log</v>
      </c>
      <c r="AG2179" s="7" t="str">
        <f aca="false">IF(AD2179&lt;AE2179,AE2179,AD2179)</f>
        <v>Balloon, Bomb Tower, Executioner, Guards, Knight, Miner, Tornado, Zap</v>
      </c>
      <c r="AH2179" s="7" t="str">
        <f aca="false">IF(AD2179=AF2179,AA2179,IF(AA2179="Win","Loss",IF(AA2179="Loss","Win","Draw")))</f>
        <v>Loss</v>
      </c>
      <c r="AI2179" s="7" t="s">
        <v>297</v>
      </c>
    </row>
    <row r="2180" customFormat="false" ht="15" hidden="false" customHeight="true" outlineLevel="0" collapsed="false">
      <c r="A2180" s="7" t="s">
        <v>5046</v>
      </c>
      <c r="B2180" s="7" t="n">
        <v>4</v>
      </c>
      <c r="C2180" s="7" t="s">
        <v>613</v>
      </c>
      <c r="D2180" s="7" t="s">
        <v>614</v>
      </c>
      <c r="E2180" s="7" t="s">
        <v>198</v>
      </c>
      <c r="F2180" s="7" t="s">
        <v>199</v>
      </c>
      <c r="G2180" s="7" t="s">
        <v>5050</v>
      </c>
      <c r="H2180" s="7" t="s">
        <v>163</v>
      </c>
      <c r="I2180" s="7" t="s">
        <v>208</v>
      </c>
      <c r="J2180" s="7" t="s">
        <v>188</v>
      </c>
      <c r="K2180" s="7" t="s">
        <v>109</v>
      </c>
      <c r="L2180" s="7" t="s">
        <v>110</v>
      </c>
      <c r="M2180" s="7" t="s">
        <v>86</v>
      </c>
      <c r="N2180" s="7" t="s">
        <v>93</v>
      </c>
      <c r="O2180" s="7" t="s">
        <v>112</v>
      </c>
      <c r="P2180" s="7" t="s">
        <v>193</v>
      </c>
      <c r="Q2180" s="7" t="s">
        <v>203</v>
      </c>
      <c r="R2180" s="7" t="s">
        <v>108</v>
      </c>
      <c r="S2180" s="7" t="s">
        <v>194</v>
      </c>
      <c r="T2180" s="7" t="s">
        <v>201</v>
      </c>
      <c r="U2180" s="7" t="s">
        <v>159</v>
      </c>
      <c r="V2180" s="7" t="s">
        <v>294</v>
      </c>
      <c r="W2180" s="7" t="s">
        <v>150</v>
      </c>
      <c r="X2180" s="7" t="s">
        <v>87</v>
      </c>
      <c r="Y2180" s="7" t="n">
        <v>1</v>
      </c>
      <c r="Z2180" s="7" t="n">
        <v>0</v>
      </c>
      <c r="AA2180" s="7" t="str">
        <f aca="false">IF(Y2180&gt;Z2180,"Win",IF(Y2180&lt;Z2180,"Loss","Draw"))</f>
        <v>Win</v>
      </c>
      <c r="AB2180" s="7" t="s">
        <v>99</v>
      </c>
      <c r="AC2180" s="7" t="s">
        <v>99</v>
      </c>
      <c r="AD2180" s="7" t="s">
        <v>1784</v>
      </c>
      <c r="AE2180" s="7" t="s">
        <v>5051</v>
      </c>
      <c r="AF2180" s="7" t="str">
        <f aca="false">IF(AD2180&lt;AE2180,AD2180,AE2180)</f>
        <v>Archer Queen, Dark Prince, Dart Goblin, Electro Spirit, Goblin Barrel, Tesla, Vines, Wall Breakers</v>
      </c>
      <c r="AG2180" s="7" t="str">
        <f aca="false">IF(AD2180&lt;AE2180,AE2180,AD2180)</f>
        <v>Fireball, Guards, Lava Hound, Skeleton Dragons, Spirit Empress, Tombstone, Valkyrie, Zap</v>
      </c>
      <c r="AH2180" s="7" t="str">
        <f aca="false">IF(AD2180=AF2180,AA2180,IF(AA2180="Win","Loss",IF(AA2180="Loss","Win","Draw")))</f>
        <v>Loss</v>
      </c>
      <c r="AI2180" s="7" t="s">
        <v>297</v>
      </c>
    </row>
    <row r="2181" customFormat="false" ht="15" hidden="false" customHeight="true" outlineLevel="0" collapsed="false">
      <c r="A2181" s="7" t="s">
        <v>5052</v>
      </c>
      <c r="B2181" s="7" t="n">
        <v>1</v>
      </c>
      <c r="C2181" s="7" t="s">
        <v>613</v>
      </c>
      <c r="D2181" s="7" t="s">
        <v>614</v>
      </c>
      <c r="E2181" s="7" t="s">
        <v>198</v>
      </c>
      <c r="F2181" s="7" t="s">
        <v>199</v>
      </c>
      <c r="G2181" s="7" t="s">
        <v>5053</v>
      </c>
      <c r="H2181" s="7" t="s">
        <v>163</v>
      </c>
      <c r="I2181" s="7" t="s">
        <v>152</v>
      </c>
      <c r="J2181" s="7" t="s">
        <v>128</v>
      </c>
      <c r="K2181" s="7" t="s">
        <v>107</v>
      </c>
      <c r="L2181" s="7" t="s">
        <v>306</v>
      </c>
      <c r="M2181" s="7" t="s">
        <v>85</v>
      </c>
      <c r="N2181" s="7" t="s">
        <v>307</v>
      </c>
      <c r="O2181" s="7" t="s">
        <v>187</v>
      </c>
      <c r="P2181" s="7" t="s">
        <v>95</v>
      </c>
      <c r="Q2181" s="7" t="s">
        <v>82</v>
      </c>
      <c r="R2181" s="7" t="s">
        <v>151</v>
      </c>
      <c r="S2181" s="7" t="s">
        <v>152</v>
      </c>
      <c r="T2181" s="7" t="s">
        <v>85</v>
      </c>
      <c r="U2181" s="7" t="s">
        <v>126</v>
      </c>
      <c r="V2181" s="7" t="s">
        <v>150</v>
      </c>
      <c r="W2181" s="7" t="s">
        <v>89</v>
      </c>
      <c r="X2181" s="7" t="s">
        <v>153</v>
      </c>
      <c r="Y2181" s="7" t="n">
        <v>1</v>
      </c>
      <c r="Z2181" s="7" t="n">
        <v>0</v>
      </c>
      <c r="AA2181" s="7" t="str">
        <f aca="false">IF(Y2181&gt;Z2181,"Win",IF(Y2181&lt;Z2181,"Loss","Draw"))</f>
        <v>Win</v>
      </c>
      <c r="AB2181" s="7" t="s">
        <v>99</v>
      </c>
      <c r="AC2181" s="7" t="s">
        <v>99</v>
      </c>
      <c r="AD2181" s="7" t="s">
        <v>603</v>
      </c>
      <c r="AE2181" s="7" t="s">
        <v>155</v>
      </c>
      <c r="AF2181" s="7" t="str">
        <f aca="false">IF(AD2181&lt;AE2181,AD2181,AE2181)</f>
        <v>Baby Dragon, Barbarian Barrel, Goblin Cage, Golden Knight, Golem, Ice Wizard, Lightning, Tornado</v>
      </c>
      <c r="AG2181" s="7" t="str">
        <f aca="false">IF(AD2181&lt;AE2181,AE2181,AD2181)</f>
        <v>Baby Dragon, Cannon, Electro Spirit, Lightning, Mighty Miner, Royal Hogs, Skeletons, The Log</v>
      </c>
      <c r="AH2181" s="7" t="str">
        <f aca="false">IF(AD2181=AF2181,AA2181,IF(AA2181="Win","Loss",IF(AA2181="Loss","Win","Draw")))</f>
        <v>Win</v>
      </c>
      <c r="AI2181" s="7" t="s">
        <v>297</v>
      </c>
    </row>
    <row r="2182" customFormat="false" ht="15" hidden="false" customHeight="true" outlineLevel="0" collapsed="false">
      <c r="A2182" s="7" t="s">
        <v>5052</v>
      </c>
      <c r="B2182" s="7" t="n">
        <v>2</v>
      </c>
      <c r="C2182" s="7" t="s">
        <v>613</v>
      </c>
      <c r="D2182" s="7" t="s">
        <v>614</v>
      </c>
      <c r="E2182" s="7" t="s">
        <v>198</v>
      </c>
      <c r="F2182" s="7" t="s">
        <v>199</v>
      </c>
      <c r="G2182" s="7" t="s">
        <v>5054</v>
      </c>
      <c r="H2182" s="7" t="s">
        <v>163</v>
      </c>
      <c r="I2182" s="7" t="s">
        <v>177</v>
      </c>
      <c r="J2182" s="7" t="s">
        <v>83</v>
      </c>
      <c r="K2182" s="7" t="s">
        <v>257</v>
      </c>
      <c r="L2182" s="7" t="s">
        <v>93</v>
      </c>
      <c r="M2182" s="7" t="s">
        <v>89</v>
      </c>
      <c r="N2182" s="7" t="s">
        <v>150</v>
      </c>
      <c r="O2182" s="7" t="s">
        <v>215</v>
      </c>
      <c r="P2182" s="7" t="s">
        <v>91</v>
      </c>
      <c r="Q2182" s="7" t="s">
        <v>92</v>
      </c>
      <c r="R2182" s="7" t="s">
        <v>158</v>
      </c>
      <c r="S2182" s="7" t="s">
        <v>90</v>
      </c>
      <c r="T2182" s="7" t="s">
        <v>93</v>
      </c>
      <c r="U2182" s="7" t="s">
        <v>159</v>
      </c>
      <c r="V2182" s="7" t="s">
        <v>96</v>
      </c>
      <c r="W2182" s="7" t="s">
        <v>94</v>
      </c>
      <c r="X2182" s="7" t="s">
        <v>130</v>
      </c>
      <c r="Y2182" s="7" t="n">
        <v>1</v>
      </c>
      <c r="Z2182" s="7" t="n">
        <v>0</v>
      </c>
      <c r="AA2182" s="7" t="str">
        <f aca="false">IF(Y2182&gt;Z2182,"Win",IF(Y2182&lt;Z2182,"Loss","Draw"))</f>
        <v>Win</v>
      </c>
      <c r="AB2182" s="7" t="s">
        <v>99</v>
      </c>
      <c r="AC2182" s="7" t="s">
        <v>99</v>
      </c>
      <c r="AD2182" s="7" t="s">
        <v>5055</v>
      </c>
      <c r="AE2182" s="7" t="s">
        <v>5056</v>
      </c>
      <c r="AF2182" s="7" t="str">
        <f aca="false">IF(AD2182&lt;AE2182,AD2182,AE2182)</f>
        <v>Arrows, Bowler, Dart Goblin, Fireball, Minions, Mortar, Rascals, Skeleton Barrel</v>
      </c>
      <c r="AG2182" s="7" t="str">
        <f aca="false">IF(AD2182&lt;AE2182,AE2182,AD2182)</f>
        <v>Electro Spirit, Fireball, Fisherman, Goblins, Hunter, Monk, Royal Giant, The Log</v>
      </c>
      <c r="AH2182" s="7" t="str">
        <f aca="false">IF(AD2182=AF2182,AA2182,IF(AA2182="Win","Loss",IF(AA2182="Loss","Win","Draw")))</f>
        <v>Loss</v>
      </c>
      <c r="AI2182" s="7" t="s">
        <v>297</v>
      </c>
    </row>
    <row r="2183" customFormat="false" ht="15" hidden="false" customHeight="true" outlineLevel="0" collapsed="false">
      <c r="A2183" s="7" t="s">
        <v>5052</v>
      </c>
      <c r="B2183" s="7" t="n">
        <v>3</v>
      </c>
      <c r="C2183" s="7" t="s">
        <v>613</v>
      </c>
      <c r="D2183" s="7" t="s">
        <v>614</v>
      </c>
      <c r="E2183" s="7" t="s">
        <v>198</v>
      </c>
      <c r="F2183" s="7" t="s">
        <v>199</v>
      </c>
      <c r="G2183" s="7" t="s">
        <v>5057</v>
      </c>
      <c r="H2183" s="7" t="s">
        <v>163</v>
      </c>
      <c r="I2183" s="7" t="s">
        <v>203</v>
      </c>
      <c r="J2183" s="7" t="s">
        <v>108</v>
      </c>
      <c r="K2183" s="7" t="s">
        <v>201</v>
      </c>
      <c r="L2183" s="7" t="s">
        <v>159</v>
      </c>
      <c r="M2183" s="7" t="s">
        <v>153</v>
      </c>
      <c r="N2183" s="7" t="s">
        <v>204</v>
      </c>
      <c r="O2183" s="7" t="s">
        <v>157</v>
      </c>
      <c r="P2183" s="7" t="s">
        <v>88</v>
      </c>
      <c r="Q2183" s="7" t="s">
        <v>127</v>
      </c>
      <c r="R2183" s="7" t="s">
        <v>202</v>
      </c>
      <c r="S2183" s="7" t="s">
        <v>128</v>
      </c>
      <c r="T2183" s="7" t="s">
        <v>125</v>
      </c>
      <c r="U2183" s="7" t="s">
        <v>97</v>
      </c>
      <c r="V2183" s="7" t="s">
        <v>131</v>
      </c>
      <c r="W2183" s="7" t="s">
        <v>173</v>
      </c>
      <c r="X2183" s="7" t="s">
        <v>95</v>
      </c>
      <c r="Y2183" s="7" t="n">
        <v>1</v>
      </c>
      <c r="Z2183" s="7" t="n">
        <v>0</v>
      </c>
      <c r="AA2183" s="7" t="str">
        <f aca="false">IF(Y2183&gt;Z2183,"Win",IF(Y2183&lt;Z2183,"Loss","Draw"))</f>
        <v>Win</v>
      </c>
      <c r="AB2183" s="7" t="s">
        <v>99</v>
      </c>
      <c r="AC2183" s="7" t="s">
        <v>99</v>
      </c>
      <c r="AD2183" s="7" t="s">
        <v>1782</v>
      </c>
      <c r="AE2183" s="7" t="s">
        <v>5058</v>
      </c>
      <c r="AF2183" s="7" t="str">
        <f aca="false">IF(AD2183&lt;AE2183,AD2183,AE2183)</f>
        <v>Bandit, Barbarian Barrel, Battle Ram, Cannon Cart, Golden Knight, Magic Archer, Ronin, Zappies</v>
      </c>
      <c r="AG2183" s="7" t="str">
        <f aca="false">IF(AD2183&lt;AE2183,AE2183,AD2183)</f>
        <v>Berserker, Cannon, Dark Prince, Dart Goblin, Fire Spirit, Goblin Barrel, Royal Delivery, Wall Breakers</v>
      </c>
      <c r="AH2183" s="7" t="str">
        <f aca="false">IF(AD2183=AF2183,AA2183,IF(AA2183="Win","Loss",IF(AA2183="Loss","Win","Draw")))</f>
        <v>Loss</v>
      </c>
      <c r="AI2183" s="7" t="s">
        <v>297</v>
      </c>
    </row>
    <row r="2184" customFormat="false" ht="15" hidden="false" customHeight="true" outlineLevel="0" collapsed="false">
      <c r="A2184" s="7" t="s">
        <v>5059</v>
      </c>
      <c r="B2184" s="7" t="n">
        <v>1</v>
      </c>
      <c r="C2184" s="7" t="s">
        <v>613</v>
      </c>
      <c r="D2184" s="7" t="s">
        <v>614</v>
      </c>
      <c r="E2184" s="7" t="s">
        <v>198</v>
      </c>
      <c r="F2184" s="7" t="s">
        <v>199</v>
      </c>
      <c r="G2184" s="7" t="s">
        <v>5060</v>
      </c>
      <c r="H2184" s="7" t="s">
        <v>163</v>
      </c>
      <c r="I2184" s="7" t="s">
        <v>84</v>
      </c>
      <c r="J2184" s="7" t="s">
        <v>123</v>
      </c>
      <c r="K2184" s="7" t="s">
        <v>126</v>
      </c>
      <c r="L2184" s="7" t="s">
        <v>115</v>
      </c>
      <c r="M2184" s="7" t="s">
        <v>116</v>
      </c>
      <c r="N2184" s="7" t="s">
        <v>95</v>
      </c>
      <c r="O2184" s="7" t="s">
        <v>118</v>
      </c>
      <c r="P2184" s="7" t="s">
        <v>234</v>
      </c>
      <c r="Q2184" s="7" t="s">
        <v>84</v>
      </c>
      <c r="R2184" s="7" t="s">
        <v>108</v>
      </c>
      <c r="S2184" s="7" t="s">
        <v>114</v>
      </c>
      <c r="T2184" s="7" t="s">
        <v>115</v>
      </c>
      <c r="U2184" s="7" t="s">
        <v>138</v>
      </c>
      <c r="V2184" s="7" t="s">
        <v>116</v>
      </c>
      <c r="W2184" s="7" t="s">
        <v>119</v>
      </c>
      <c r="X2184" s="7" t="s">
        <v>126</v>
      </c>
      <c r="Y2184" s="7" t="n">
        <v>1</v>
      </c>
      <c r="Z2184" s="7" t="n">
        <v>0</v>
      </c>
      <c r="AA2184" s="7" t="str">
        <f aca="false">IF(Y2184&gt;Z2184,"Win",IF(Y2184&lt;Z2184,"Loss","Draw"))</f>
        <v>Win</v>
      </c>
      <c r="AB2184" s="7" t="s">
        <v>99</v>
      </c>
      <c r="AC2184" s="7" t="s">
        <v>99</v>
      </c>
      <c r="AD2184" s="7" t="s">
        <v>1374</v>
      </c>
      <c r="AE2184" s="7" t="s">
        <v>2273</v>
      </c>
      <c r="AF2184" s="7" t="str">
        <f aca="false">IF(AD2184&lt;AE2184,AD2184,AE2184)</f>
        <v>Archers, Barbarian Barrel, Bomb Tower, Goblinstein, Graveyard, Ice Spirit, Poison, Skeletons</v>
      </c>
      <c r="AG2184" s="7" t="str">
        <f aca="false">IF(AD2184&lt;AE2184,AE2184,AD2184)</f>
        <v>Archers, Dark Prince, Giant Snowball, Goblin Demolisher, Goblin Hut, Graveyard, Poison, Skeletons</v>
      </c>
      <c r="AH2184" s="7" t="str">
        <f aca="false">IF(AD2184=AF2184,AA2184,IF(AA2184="Win","Loss",IF(AA2184="Loss","Win","Draw")))</f>
        <v>Win</v>
      </c>
      <c r="AI2184" s="7" t="s">
        <v>297</v>
      </c>
    </row>
    <row r="2185" customFormat="false" ht="15" hidden="false" customHeight="true" outlineLevel="0" collapsed="false">
      <c r="A2185" s="7" t="s">
        <v>5059</v>
      </c>
      <c r="B2185" s="7" t="n">
        <v>2</v>
      </c>
      <c r="C2185" s="7" t="s">
        <v>613</v>
      </c>
      <c r="D2185" s="7" t="s">
        <v>614</v>
      </c>
      <c r="E2185" s="7" t="s">
        <v>198</v>
      </c>
      <c r="F2185" s="7" t="s">
        <v>199</v>
      </c>
      <c r="G2185" s="7" t="s">
        <v>5061</v>
      </c>
      <c r="H2185" s="7" t="s">
        <v>163</v>
      </c>
      <c r="I2185" s="7" t="s">
        <v>107</v>
      </c>
      <c r="J2185" s="7" t="s">
        <v>108</v>
      </c>
      <c r="K2185" s="7" t="s">
        <v>177</v>
      </c>
      <c r="L2185" s="7" t="s">
        <v>150</v>
      </c>
      <c r="M2185" s="7" t="s">
        <v>93</v>
      </c>
      <c r="N2185" s="7" t="s">
        <v>143</v>
      </c>
      <c r="O2185" s="7" t="s">
        <v>178</v>
      </c>
      <c r="P2185" s="7" t="s">
        <v>89</v>
      </c>
      <c r="Q2185" s="7" t="s">
        <v>177</v>
      </c>
      <c r="R2185" s="7" t="s">
        <v>83</v>
      </c>
      <c r="S2185" s="7" t="s">
        <v>257</v>
      </c>
      <c r="T2185" s="7" t="s">
        <v>215</v>
      </c>
      <c r="U2185" s="7" t="s">
        <v>93</v>
      </c>
      <c r="V2185" s="7" t="s">
        <v>91</v>
      </c>
      <c r="W2185" s="7" t="s">
        <v>150</v>
      </c>
      <c r="X2185" s="7" t="s">
        <v>95</v>
      </c>
      <c r="Y2185" s="7" t="n">
        <v>1</v>
      </c>
      <c r="Z2185" s="7" t="n">
        <v>0</v>
      </c>
      <c r="AA2185" s="7" t="str">
        <f aca="false">IF(Y2185&gt;Z2185,"Win",IF(Y2185&lt;Z2185,"Loss","Draw"))</f>
        <v>Win</v>
      </c>
      <c r="AB2185" s="7" t="s">
        <v>99</v>
      </c>
      <c r="AC2185" s="7" t="s">
        <v>99</v>
      </c>
      <c r="AD2185" s="7" t="s">
        <v>1795</v>
      </c>
      <c r="AE2185" s="7" t="s">
        <v>5062</v>
      </c>
      <c r="AF2185" s="7" t="str">
        <f aca="false">IF(AD2185&lt;AE2185,AD2185,AE2185)</f>
        <v>Barbarian Barrel, Electro Spirit, Fireball, Fisherman, Goblins, Hunter, Monk, Royal Giant</v>
      </c>
      <c r="AG2185" s="7" t="str">
        <f aca="false">IF(AD2185&lt;AE2185,AE2185,AD2185)</f>
        <v>Dark Prince, Electro Spirit, Fireball, Goblin Cage, Heal Spirit, Phoenix, Royal Giant, The Log</v>
      </c>
      <c r="AH2185" s="7" t="str">
        <f aca="false">IF(AD2185=AF2185,AA2185,IF(AA2185="Win","Loss",IF(AA2185="Loss","Win","Draw")))</f>
        <v>Loss</v>
      </c>
      <c r="AI2185" s="7" t="s">
        <v>297</v>
      </c>
    </row>
    <row r="2186" customFormat="false" ht="15" hidden="false" customHeight="true" outlineLevel="0" collapsed="false">
      <c r="A2186" s="7" t="s">
        <v>5059</v>
      </c>
      <c r="B2186" s="7" t="n">
        <v>3</v>
      </c>
      <c r="C2186" s="7" t="s">
        <v>613</v>
      </c>
      <c r="D2186" s="7" t="s">
        <v>614</v>
      </c>
      <c r="E2186" s="7" t="s">
        <v>198</v>
      </c>
      <c r="F2186" s="7" t="s">
        <v>199</v>
      </c>
      <c r="G2186" s="7" t="s">
        <v>5063</v>
      </c>
      <c r="H2186" s="7" t="s">
        <v>163</v>
      </c>
      <c r="I2186" s="7" t="s">
        <v>82</v>
      </c>
      <c r="J2186" s="7" t="s">
        <v>202</v>
      </c>
      <c r="K2186" s="7" t="s">
        <v>128</v>
      </c>
      <c r="L2186" s="7" t="s">
        <v>119</v>
      </c>
      <c r="M2186" s="7" t="s">
        <v>204</v>
      </c>
      <c r="N2186" s="7" t="s">
        <v>88</v>
      </c>
      <c r="O2186" s="7" t="s">
        <v>157</v>
      </c>
      <c r="P2186" s="7" t="s">
        <v>85</v>
      </c>
      <c r="Q2186" s="7" t="s">
        <v>201</v>
      </c>
      <c r="R2186" s="7" t="s">
        <v>202</v>
      </c>
      <c r="S2186" s="7" t="s">
        <v>203</v>
      </c>
      <c r="T2186" s="7" t="s">
        <v>97</v>
      </c>
      <c r="U2186" s="7" t="s">
        <v>157</v>
      </c>
      <c r="V2186" s="7" t="s">
        <v>118</v>
      </c>
      <c r="W2186" s="7" t="s">
        <v>204</v>
      </c>
      <c r="X2186" s="7" t="s">
        <v>87</v>
      </c>
      <c r="Y2186" s="7" t="n">
        <v>0</v>
      </c>
      <c r="Z2186" s="7" t="n">
        <v>1</v>
      </c>
      <c r="AA2186" s="7" t="str">
        <f aca="false">IF(Y2186&gt;Z2186,"Win",IF(Y2186&lt;Z2186,"Loss","Draw"))</f>
        <v>Loss</v>
      </c>
      <c r="AB2186" s="7" t="s">
        <v>99</v>
      </c>
      <c r="AC2186" s="7" t="s">
        <v>99</v>
      </c>
      <c r="AD2186" s="7" t="s">
        <v>5064</v>
      </c>
      <c r="AE2186" s="7" t="s">
        <v>1001</v>
      </c>
      <c r="AF2186" s="7" t="str">
        <f aca="false">IF(AD2186&lt;AE2186,AD2186,AE2186)</f>
        <v>Berserker, Fire Spirit, Goblin Hut, Golden Knight, Lightning, Magic Archer, Royal Delivery, Royal Hogs</v>
      </c>
      <c r="AG2186" s="7" t="str">
        <f aca="false">IF(AD2186&lt;AE2186,AE2186,AD2186)</f>
        <v>Fire Spirit, Goblin Barrel, Ice Spirit, Magic Archer, Ronin, Royal Delivery, Tesla, Wall Breakers</v>
      </c>
      <c r="AH2186" s="7" t="str">
        <f aca="false">IF(AD2186=AF2186,AA2186,IF(AA2186="Win","Loss",IF(AA2186="Loss","Win","Draw")))</f>
        <v>Loss</v>
      </c>
      <c r="AI2186" s="7" t="s">
        <v>297</v>
      </c>
    </row>
    <row r="2187" customFormat="false" ht="15" hidden="false" customHeight="true" outlineLevel="0" collapsed="false">
      <c r="A2187" s="5" t="s">
        <v>5065</v>
      </c>
      <c r="B2187" s="5" t="n">
        <v>1</v>
      </c>
      <c r="C2187" s="5" t="s">
        <v>613</v>
      </c>
      <c r="D2187" s="5" t="s">
        <v>614</v>
      </c>
      <c r="E2187" s="5" t="s">
        <v>523</v>
      </c>
      <c r="F2187" s="5" t="s">
        <v>524</v>
      </c>
      <c r="G2187" s="5" t="s">
        <v>5066</v>
      </c>
      <c r="H2187" s="5" t="s">
        <v>163</v>
      </c>
      <c r="I2187" s="5" t="s">
        <v>84</v>
      </c>
      <c r="J2187" s="5" t="s">
        <v>108</v>
      </c>
      <c r="K2187" s="5" t="s">
        <v>87</v>
      </c>
      <c r="L2187" s="5" t="s">
        <v>116</v>
      </c>
      <c r="M2187" s="5" t="s">
        <v>118</v>
      </c>
      <c r="N2187" s="5" t="s">
        <v>95</v>
      </c>
      <c r="O2187" s="5" t="s">
        <v>115</v>
      </c>
      <c r="P2187" s="5" t="s">
        <v>126</v>
      </c>
      <c r="Q2187" s="5" t="s">
        <v>124</v>
      </c>
      <c r="R2187" s="5" t="s">
        <v>123</v>
      </c>
      <c r="S2187" s="5" t="s">
        <v>90</v>
      </c>
      <c r="T2187" s="5" t="s">
        <v>96</v>
      </c>
      <c r="U2187" s="5" t="s">
        <v>126</v>
      </c>
      <c r="V2187" s="5" t="s">
        <v>125</v>
      </c>
      <c r="W2187" s="5" t="s">
        <v>85</v>
      </c>
      <c r="X2187" s="5" t="s">
        <v>95</v>
      </c>
      <c r="Y2187" s="5" t="n">
        <v>1</v>
      </c>
      <c r="Z2187" s="5" t="n">
        <v>0</v>
      </c>
      <c r="AA2187" s="5" t="str">
        <f aca="false">IF(Y2187&gt;Z2187,"Win",IF(Y2187&lt;Z2187,"Loss","Draw"))</f>
        <v>Win</v>
      </c>
      <c r="AB2187" s="5" t="s">
        <v>98</v>
      </c>
      <c r="AC2187" s="5" t="s">
        <v>99</v>
      </c>
      <c r="AD2187" s="5" t="s">
        <v>703</v>
      </c>
      <c r="AE2187" s="5" t="s">
        <v>134</v>
      </c>
      <c r="AF2187" s="5" t="str">
        <f aca="false">IF(AD2187&lt;AE2187,AD2187,AE2187)</f>
        <v>Archers, Barbarian Barrel, Dark Prince, Graveyard, Ice Spirit, Poison, Skeletons, Tesla</v>
      </c>
      <c r="AG2187" s="5" t="str">
        <f aca="false">IF(AD2187&lt;AE2187,AE2187,AD2187)</f>
        <v>Barbarian Barrel, Cannon Cart, Goblinstein, Lightning, Minions, Mortar, Royal Ghost, Skeletons</v>
      </c>
      <c r="AH2187" s="5" t="str">
        <f aca="false">IF(AD2187=AF2187,AA2187,IF(AA2187="Win","Loss",IF(AA2187="Loss","Win","Draw")))</f>
        <v>Win</v>
      </c>
      <c r="AI2187" s="5" t="s">
        <v>297</v>
      </c>
    </row>
    <row r="2188" customFormat="false" ht="15" hidden="false" customHeight="true" outlineLevel="0" collapsed="false">
      <c r="A2188" s="5" t="s">
        <v>5065</v>
      </c>
      <c r="B2188" s="5" t="n">
        <v>2</v>
      </c>
      <c r="C2188" s="5" t="s">
        <v>613</v>
      </c>
      <c r="D2188" s="5" t="s">
        <v>614</v>
      </c>
      <c r="E2188" s="5" t="s">
        <v>523</v>
      </c>
      <c r="F2188" s="5" t="s">
        <v>524</v>
      </c>
      <c r="G2188" s="5" t="s">
        <v>5067</v>
      </c>
      <c r="H2188" s="5" t="s">
        <v>163</v>
      </c>
      <c r="I2188" s="5" t="s">
        <v>241</v>
      </c>
      <c r="J2188" s="5" t="s">
        <v>186</v>
      </c>
      <c r="K2188" s="5" t="s">
        <v>185</v>
      </c>
      <c r="L2188" s="5" t="s">
        <v>234</v>
      </c>
      <c r="M2188" s="5" t="s">
        <v>187</v>
      </c>
      <c r="N2188" s="5" t="s">
        <v>109</v>
      </c>
      <c r="O2188" s="5" t="s">
        <v>88</v>
      </c>
      <c r="P2188" s="5" t="s">
        <v>111</v>
      </c>
      <c r="Q2188" s="5" t="s">
        <v>84</v>
      </c>
      <c r="R2188" s="5" t="s">
        <v>108</v>
      </c>
      <c r="S2188" s="5" t="s">
        <v>114</v>
      </c>
      <c r="T2188" s="5" t="s">
        <v>138</v>
      </c>
      <c r="U2188" s="5" t="s">
        <v>119</v>
      </c>
      <c r="V2188" s="5" t="s">
        <v>116</v>
      </c>
      <c r="W2188" s="5" t="s">
        <v>115</v>
      </c>
      <c r="X2188" s="5" t="s">
        <v>118</v>
      </c>
      <c r="Y2188" s="5" t="n">
        <v>3</v>
      </c>
      <c r="Z2188" s="5" t="n">
        <v>0</v>
      </c>
      <c r="AA2188" s="5" t="str">
        <f aca="false">IF(Y2188&gt;Z2188,"Win",IF(Y2188&lt;Z2188,"Loss","Draw"))</f>
        <v>Win</v>
      </c>
      <c r="AB2188" s="5" t="s">
        <v>98</v>
      </c>
      <c r="AC2188" s="5" t="s">
        <v>99</v>
      </c>
      <c r="AD2188" s="5" t="s">
        <v>363</v>
      </c>
      <c r="AE2188" s="5" t="s">
        <v>984</v>
      </c>
      <c r="AF2188" s="5" t="str">
        <f aca="false">IF(AD2188&lt;AE2188,AD2188,AE2188)</f>
        <v>Archers, Dark Prince, Giant Snowball, Goblin Demolisher, Goblin Hut, Graveyard, Ice Spirit, Poison</v>
      </c>
      <c r="AG2188" s="5" t="str">
        <f aca="false">IF(AD2188&lt;AE2188,AE2188,AD2188)</f>
        <v>Balloon, Berserker, Bomb Tower, Executioner, Knight, Miner, Tornado, Zap</v>
      </c>
      <c r="AH2188" s="5" t="str">
        <f aca="false">IF(AD2188=AF2188,AA2188,IF(AA2188="Win","Loss",IF(AA2188="Loss","Win","Draw")))</f>
        <v>Loss</v>
      </c>
      <c r="AI2188" s="5" t="s">
        <v>297</v>
      </c>
    </row>
    <row r="2189" customFormat="false" ht="15" hidden="false" customHeight="true" outlineLevel="0" collapsed="false">
      <c r="A2189" s="5" t="s">
        <v>5065</v>
      </c>
      <c r="B2189" s="5" t="n">
        <v>3</v>
      </c>
      <c r="C2189" s="5" t="s">
        <v>613</v>
      </c>
      <c r="D2189" s="5" t="s">
        <v>614</v>
      </c>
      <c r="E2189" s="5" t="s">
        <v>523</v>
      </c>
      <c r="F2189" s="5" t="s">
        <v>524</v>
      </c>
      <c r="G2189" s="5" t="s">
        <v>5068</v>
      </c>
      <c r="H2189" s="5" t="s">
        <v>163</v>
      </c>
      <c r="I2189" s="5" t="s">
        <v>177</v>
      </c>
      <c r="J2189" s="5" t="s">
        <v>83</v>
      </c>
      <c r="K2189" s="5" t="s">
        <v>257</v>
      </c>
      <c r="L2189" s="5" t="s">
        <v>93</v>
      </c>
      <c r="M2189" s="5" t="s">
        <v>215</v>
      </c>
      <c r="N2189" s="5" t="s">
        <v>89</v>
      </c>
      <c r="O2189" s="5" t="s">
        <v>150</v>
      </c>
      <c r="P2189" s="5" t="s">
        <v>91</v>
      </c>
      <c r="Q2189" s="5" t="s">
        <v>82</v>
      </c>
      <c r="R2189" s="5" t="s">
        <v>83</v>
      </c>
      <c r="S2189" s="5" t="s">
        <v>172</v>
      </c>
      <c r="T2189" s="5" t="s">
        <v>153</v>
      </c>
      <c r="U2189" s="5" t="s">
        <v>88</v>
      </c>
      <c r="V2189" s="5" t="s">
        <v>89</v>
      </c>
      <c r="W2189" s="5" t="s">
        <v>150</v>
      </c>
      <c r="X2189" s="5" t="s">
        <v>93</v>
      </c>
      <c r="Y2189" s="5" t="n">
        <v>1</v>
      </c>
      <c r="Z2189" s="5" t="n">
        <v>0</v>
      </c>
      <c r="AA2189" s="5" t="str">
        <f aca="false">IF(Y2189&gt;Z2189,"Win",IF(Y2189&lt;Z2189,"Loss","Draw"))</f>
        <v>Win</v>
      </c>
      <c r="AB2189" s="5" t="s">
        <v>98</v>
      </c>
      <c r="AC2189" s="5" t="s">
        <v>99</v>
      </c>
      <c r="AD2189" s="5" t="s">
        <v>5055</v>
      </c>
      <c r="AE2189" s="5" t="s">
        <v>5069</v>
      </c>
      <c r="AF2189" s="5" t="str">
        <f aca="false">IF(AD2189&lt;AE2189,AD2189,AE2189)</f>
        <v>Berserker, Cannon, Electro Spirit, Fireball, Monk, Musketeer, Royal Hogs, The Log</v>
      </c>
      <c r="AG2189" s="5" t="str">
        <f aca="false">IF(AD2189&lt;AE2189,AE2189,AD2189)</f>
        <v>Electro Spirit, Fireball, Fisherman, Goblins, Hunter, Monk, Royal Giant, The Log</v>
      </c>
      <c r="AH2189" s="5" t="str">
        <f aca="false">IF(AD2189=AF2189,AA2189,IF(AA2189="Win","Loss",IF(AA2189="Loss","Win","Draw")))</f>
        <v>Loss</v>
      </c>
      <c r="AI2189" s="5" t="s">
        <v>297</v>
      </c>
    </row>
    <row r="2190" customFormat="false" ht="15" hidden="false" customHeight="true" outlineLevel="0" collapsed="false">
      <c r="A2190" s="7" t="s">
        <v>5070</v>
      </c>
      <c r="B2190" s="7" t="n">
        <v>1</v>
      </c>
      <c r="C2190" s="7" t="s">
        <v>613</v>
      </c>
      <c r="D2190" s="7" t="s">
        <v>614</v>
      </c>
      <c r="E2190" s="7" t="s">
        <v>523</v>
      </c>
      <c r="F2190" s="7" t="s">
        <v>524</v>
      </c>
      <c r="G2190" s="7" t="s">
        <v>5071</v>
      </c>
      <c r="H2190" s="7" t="s">
        <v>163</v>
      </c>
      <c r="I2190" s="7" t="s">
        <v>201</v>
      </c>
      <c r="J2190" s="7" t="s">
        <v>202</v>
      </c>
      <c r="K2190" s="7" t="s">
        <v>203</v>
      </c>
      <c r="L2190" s="7" t="s">
        <v>118</v>
      </c>
      <c r="M2190" s="7" t="s">
        <v>157</v>
      </c>
      <c r="N2190" s="7" t="s">
        <v>88</v>
      </c>
      <c r="O2190" s="7" t="s">
        <v>234</v>
      </c>
      <c r="P2190" s="7" t="s">
        <v>204</v>
      </c>
      <c r="Q2190" s="7" t="s">
        <v>152</v>
      </c>
      <c r="R2190" s="7" t="s">
        <v>108</v>
      </c>
      <c r="S2190" s="7" t="s">
        <v>82</v>
      </c>
      <c r="T2190" s="7" t="s">
        <v>126</v>
      </c>
      <c r="U2190" s="7" t="s">
        <v>150</v>
      </c>
      <c r="V2190" s="7" t="s">
        <v>119</v>
      </c>
      <c r="W2190" s="7" t="s">
        <v>85</v>
      </c>
      <c r="X2190" s="7" t="s">
        <v>95</v>
      </c>
      <c r="Y2190" s="7" t="n">
        <v>1</v>
      </c>
      <c r="Z2190" s="7" t="n">
        <v>0</v>
      </c>
      <c r="AA2190" s="7" t="str">
        <f aca="false">IF(Y2190&gt;Z2190,"Win",IF(Y2190&lt;Z2190,"Loss","Draw"))</f>
        <v>Win</v>
      </c>
      <c r="AB2190" s="7" t="s">
        <v>99</v>
      </c>
      <c r="AC2190" s="7" t="s">
        <v>99</v>
      </c>
      <c r="AD2190" s="7" t="s">
        <v>668</v>
      </c>
      <c r="AE2190" s="7" t="s">
        <v>4992</v>
      </c>
      <c r="AF2190" s="7" t="str">
        <f aca="false">IF(AD2190&lt;AE2190,AD2190,AE2190)</f>
        <v>Baby Dragon, Barbarian Barrel, Dark Prince, Electro Spirit, Goblin Hut, Lightning, Royal Hogs, Skeletons</v>
      </c>
      <c r="AG2190" s="7" t="str">
        <f aca="false">IF(AD2190&lt;AE2190,AE2190,AD2190)</f>
        <v>Berserker, Bomb Tower, Fire Spirit, Goblin Barrel, Ice Spirit, Magic Archer, Royal Delivery, Wall Breakers</v>
      </c>
      <c r="AH2190" s="7" t="str">
        <f aca="false">IF(AD2190=AF2190,AA2190,IF(AA2190="Win","Loss",IF(AA2190="Loss","Win","Draw")))</f>
        <v>Loss</v>
      </c>
      <c r="AI2190" s="7" t="s">
        <v>297</v>
      </c>
    </row>
    <row r="2191" customFormat="false" ht="15" hidden="false" customHeight="true" outlineLevel="0" collapsed="false">
      <c r="A2191" s="7" t="s">
        <v>5070</v>
      </c>
      <c r="B2191" s="7" t="n">
        <v>2</v>
      </c>
      <c r="C2191" s="7" t="s">
        <v>613</v>
      </c>
      <c r="D2191" s="7" t="s">
        <v>614</v>
      </c>
      <c r="E2191" s="7" t="s">
        <v>523</v>
      </c>
      <c r="F2191" s="7" t="s">
        <v>524</v>
      </c>
      <c r="G2191" s="7" t="s">
        <v>5072</v>
      </c>
      <c r="H2191" s="7" t="s">
        <v>163</v>
      </c>
      <c r="I2191" s="7" t="s">
        <v>114</v>
      </c>
      <c r="J2191" s="7" t="s">
        <v>108</v>
      </c>
      <c r="K2191" s="7" t="s">
        <v>84</v>
      </c>
      <c r="L2191" s="7" t="s">
        <v>119</v>
      </c>
      <c r="M2191" s="7" t="s">
        <v>116</v>
      </c>
      <c r="N2191" s="7" t="s">
        <v>115</v>
      </c>
      <c r="O2191" s="7" t="s">
        <v>126</v>
      </c>
      <c r="P2191" s="7" t="s">
        <v>95</v>
      </c>
      <c r="Q2191" s="7" t="s">
        <v>129</v>
      </c>
      <c r="R2191" s="7" t="s">
        <v>158</v>
      </c>
      <c r="S2191" s="7" t="s">
        <v>128</v>
      </c>
      <c r="T2191" s="7" t="s">
        <v>223</v>
      </c>
      <c r="U2191" s="7" t="s">
        <v>133</v>
      </c>
      <c r="V2191" s="7" t="s">
        <v>130</v>
      </c>
      <c r="W2191" s="7" t="s">
        <v>109</v>
      </c>
      <c r="X2191" s="7" t="s">
        <v>112</v>
      </c>
      <c r="Y2191" s="7" t="n">
        <v>0</v>
      </c>
      <c r="Z2191" s="7" t="n">
        <v>1</v>
      </c>
      <c r="AA2191" s="7" t="str">
        <f aca="false">IF(Y2191&gt;Z2191,"Win",IF(Y2191&lt;Z2191,"Loss","Draw"))</f>
        <v>Loss</v>
      </c>
      <c r="AB2191" s="7" t="s">
        <v>99</v>
      </c>
      <c r="AC2191" s="7" t="s">
        <v>99</v>
      </c>
      <c r="AD2191" s="7" t="s">
        <v>5073</v>
      </c>
      <c r="AE2191" s="7" t="s">
        <v>5074</v>
      </c>
      <c r="AF2191" s="7" t="str">
        <f aca="false">IF(AD2191&lt;AE2191,AD2191,AE2191)</f>
        <v>Archers, Barbarian Barrel, Dark Prince, Giant Snowball, Goblin Hut, Graveyard, Poison, Skeletons</v>
      </c>
      <c r="AG2191" s="7" t="str">
        <f aca="false">IF(AD2191&lt;AE2191,AE2191,AD2191)</f>
        <v>Arrows, Bowler, Golden Knight, Mega Knight, Mother Witch, Ram Rider, Spirit Empress, Zap</v>
      </c>
      <c r="AH2191" s="7" t="str">
        <f aca="false">IF(AD2191=AF2191,AA2191,IF(AA2191="Win","Loss",IF(AA2191="Loss","Win","Draw")))</f>
        <v>Loss</v>
      </c>
      <c r="AI2191" s="7" t="s">
        <v>297</v>
      </c>
    </row>
    <row r="2192" customFormat="false" ht="15" hidden="false" customHeight="true" outlineLevel="0" collapsed="false">
      <c r="A2192" s="7" t="s">
        <v>5070</v>
      </c>
      <c r="B2192" s="7" t="n">
        <v>3</v>
      </c>
      <c r="C2192" s="7" t="s">
        <v>613</v>
      </c>
      <c r="D2192" s="7" t="s">
        <v>614</v>
      </c>
      <c r="E2192" s="7" t="s">
        <v>523</v>
      </c>
      <c r="F2192" s="7" t="s">
        <v>524</v>
      </c>
      <c r="G2192" s="7" t="s">
        <v>5075</v>
      </c>
      <c r="H2192" s="7" t="s">
        <v>163</v>
      </c>
      <c r="I2192" s="7" t="s">
        <v>82</v>
      </c>
      <c r="J2192" s="7" t="s">
        <v>83</v>
      </c>
      <c r="K2192" s="7" t="s">
        <v>152</v>
      </c>
      <c r="L2192" s="7" t="s">
        <v>87</v>
      </c>
      <c r="M2192" s="7" t="s">
        <v>91</v>
      </c>
      <c r="N2192" s="7" t="s">
        <v>89</v>
      </c>
      <c r="O2192" s="7" t="s">
        <v>150</v>
      </c>
      <c r="P2192" s="7" t="s">
        <v>85</v>
      </c>
      <c r="Q2192" s="7" t="s">
        <v>137</v>
      </c>
      <c r="R2192" s="7" t="s">
        <v>91</v>
      </c>
      <c r="S2192" s="7" t="s">
        <v>114</v>
      </c>
      <c r="T2192" s="7" t="s">
        <v>242</v>
      </c>
      <c r="U2192" s="7" t="s">
        <v>157</v>
      </c>
      <c r="V2192" s="7" t="s">
        <v>97</v>
      </c>
      <c r="W2192" s="7" t="s">
        <v>87</v>
      </c>
      <c r="X2192" s="7" t="s">
        <v>116</v>
      </c>
      <c r="Y2192" s="7" t="n">
        <v>1</v>
      </c>
      <c r="Z2192" s="7" t="n">
        <v>0</v>
      </c>
      <c r="AA2192" s="7" t="str">
        <f aca="false">IF(Y2192&gt;Z2192,"Win",IF(Y2192&lt;Z2192,"Loss","Draw"))</f>
        <v>Win</v>
      </c>
      <c r="AB2192" s="7" t="s">
        <v>99</v>
      </c>
      <c r="AC2192" s="7" t="s">
        <v>99</v>
      </c>
      <c r="AD2192" s="7" t="s">
        <v>5076</v>
      </c>
      <c r="AE2192" s="7" t="s">
        <v>321</v>
      </c>
      <c r="AF2192" s="7" t="str">
        <f aca="false">IF(AD2192&lt;AE2192,AD2192,AE2192)</f>
        <v>Baby Dragon, Electro Spirit, Goblins, Lightning, Monk, Royal Hogs, Tesla, The Log</v>
      </c>
      <c r="AG2192" s="7" t="str">
        <f aca="false">IF(AD2192&lt;AE2192,AE2192,AD2192)</f>
        <v>Bomber, Fire Spirit, Giant Snowball, Goblin Drill, Goblins, Poison, Ronin, Tesla</v>
      </c>
      <c r="AH2192" s="7" t="str">
        <f aca="false">IF(AD2192=AF2192,AA2192,IF(AA2192="Win","Loss",IF(AA2192="Loss","Win","Draw")))</f>
        <v>Win</v>
      </c>
      <c r="AI2192" s="7" t="s">
        <v>297</v>
      </c>
    </row>
    <row r="2193" customFormat="false" ht="15" hidden="false" customHeight="true" outlineLevel="0" collapsed="false">
      <c r="A2193" s="7" t="s">
        <v>5077</v>
      </c>
      <c r="B2193" s="7" t="n">
        <v>1</v>
      </c>
      <c r="C2193" s="7" t="s">
        <v>613</v>
      </c>
      <c r="D2193" s="7" t="s">
        <v>614</v>
      </c>
      <c r="E2193" s="7" t="s">
        <v>523</v>
      </c>
      <c r="F2193" s="7" t="s">
        <v>524</v>
      </c>
      <c r="G2193" s="7" t="s">
        <v>5078</v>
      </c>
      <c r="H2193" s="7" t="s">
        <v>163</v>
      </c>
      <c r="I2193" s="7" t="s">
        <v>177</v>
      </c>
      <c r="J2193" s="7" t="s">
        <v>83</v>
      </c>
      <c r="K2193" s="7" t="s">
        <v>188</v>
      </c>
      <c r="L2193" s="7" t="s">
        <v>215</v>
      </c>
      <c r="M2193" s="7" t="s">
        <v>86</v>
      </c>
      <c r="N2193" s="7" t="s">
        <v>133</v>
      </c>
      <c r="O2193" s="7" t="s">
        <v>93</v>
      </c>
      <c r="P2193" s="7" t="s">
        <v>95</v>
      </c>
      <c r="Q2193" s="7" t="s">
        <v>177</v>
      </c>
      <c r="R2193" s="7" t="s">
        <v>95</v>
      </c>
      <c r="S2193" s="7" t="s">
        <v>124</v>
      </c>
      <c r="T2193" s="7" t="s">
        <v>126</v>
      </c>
      <c r="U2193" s="7" t="s">
        <v>257</v>
      </c>
      <c r="V2193" s="7" t="s">
        <v>215</v>
      </c>
      <c r="W2193" s="7" t="s">
        <v>150</v>
      </c>
      <c r="X2193" s="7" t="s">
        <v>93</v>
      </c>
      <c r="Y2193" s="7" t="n">
        <v>1</v>
      </c>
      <c r="Z2193" s="7" t="n">
        <v>0</v>
      </c>
      <c r="AA2193" s="7" t="str">
        <f aca="false">IF(Y2193&gt;Z2193,"Win",IF(Y2193&lt;Z2193,"Loss","Draw"))</f>
        <v>Win</v>
      </c>
      <c r="AB2193" s="7" t="s">
        <v>99</v>
      </c>
      <c r="AC2193" s="7" t="s">
        <v>99</v>
      </c>
      <c r="AD2193" s="7" t="s">
        <v>217</v>
      </c>
      <c r="AE2193" s="7" t="s">
        <v>429</v>
      </c>
      <c r="AF2193" s="7" t="str">
        <f aca="false">IF(AD2193&lt;AE2193,AD2193,AE2193)</f>
        <v>Barbarian Barrel, Electro Spirit, Fireball, Fisherman, Hunter, Royal Ghost, Royal Giant, Skeletons</v>
      </c>
      <c r="AG2193" s="7" t="str">
        <f aca="false">IF(AD2193&lt;AE2193,AE2193,AD2193)</f>
        <v>Barbarian Barrel, Fireball, Fisherman, Monk, Mother Witch, Royal Giant, Skeleton Dragons, Tombstone</v>
      </c>
      <c r="AH2193" s="7" t="str">
        <f aca="false">IF(AD2193=AF2193,AA2193,IF(AA2193="Win","Loss",IF(AA2193="Loss","Win","Draw")))</f>
        <v>Loss</v>
      </c>
      <c r="AI2193" s="7" t="s">
        <v>297</v>
      </c>
    </row>
    <row r="2194" customFormat="false" ht="15" hidden="false" customHeight="true" outlineLevel="0" collapsed="false">
      <c r="A2194" s="7" t="s">
        <v>5077</v>
      </c>
      <c r="B2194" s="7" t="n">
        <v>2</v>
      </c>
      <c r="C2194" s="7" t="s">
        <v>613</v>
      </c>
      <c r="D2194" s="7" t="s">
        <v>614</v>
      </c>
      <c r="E2194" s="7" t="s">
        <v>523</v>
      </c>
      <c r="F2194" s="7" t="s">
        <v>524</v>
      </c>
      <c r="G2194" s="7" t="s">
        <v>3820</v>
      </c>
      <c r="H2194" s="7" t="s">
        <v>163</v>
      </c>
      <c r="I2194" s="7" t="s">
        <v>87</v>
      </c>
      <c r="J2194" s="7" t="s">
        <v>202</v>
      </c>
      <c r="K2194" s="7" t="s">
        <v>82</v>
      </c>
      <c r="L2194" s="7" t="s">
        <v>97</v>
      </c>
      <c r="M2194" s="7" t="s">
        <v>85</v>
      </c>
      <c r="N2194" s="7" t="s">
        <v>89</v>
      </c>
      <c r="O2194" s="7" t="s">
        <v>150</v>
      </c>
      <c r="P2194" s="7" t="s">
        <v>126</v>
      </c>
      <c r="Q2194" s="7" t="s">
        <v>113</v>
      </c>
      <c r="R2194" s="7" t="s">
        <v>337</v>
      </c>
      <c r="S2194" s="7" t="s">
        <v>153</v>
      </c>
      <c r="T2194" s="7" t="s">
        <v>91</v>
      </c>
      <c r="U2194" s="7" t="s">
        <v>165</v>
      </c>
      <c r="V2194" s="7" t="s">
        <v>118</v>
      </c>
      <c r="W2194" s="7" t="s">
        <v>85</v>
      </c>
      <c r="X2194" s="7" t="s">
        <v>89</v>
      </c>
      <c r="Y2194" s="7" t="n">
        <v>2</v>
      </c>
      <c r="Z2194" s="7" t="n">
        <v>0</v>
      </c>
      <c r="AA2194" s="7" t="str">
        <f aca="false">IF(Y2194&gt;Z2194,"Win",IF(Y2194&lt;Z2194,"Loss","Draw"))</f>
        <v>Win</v>
      </c>
      <c r="AB2194" s="7" t="s">
        <v>99</v>
      </c>
      <c r="AC2194" s="7" t="s">
        <v>99</v>
      </c>
      <c r="AD2194" s="7" t="s">
        <v>3366</v>
      </c>
      <c r="AE2194" s="7" t="s">
        <v>3821</v>
      </c>
      <c r="AF2194" s="7" t="str">
        <f aca="false">IF(AD2194&lt;AE2194,AD2194,AE2194)</f>
        <v>Boss Bandit, Cannon, Furnace, Goblins, Hog Rider, Ice Spirit, Lightning, The Log</v>
      </c>
      <c r="AG2194" s="7" t="str">
        <f aca="false">IF(AD2194&lt;AE2194,AE2194,AD2194)</f>
        <v>Electro Spirit, Lightning, Magic Archer, Ronin, Royal Hogs, Skeletons, Tesla, The Log</v>
      </c>
      <c r="AH2194" s="7" t="str">
        <f aca="false">IF(AD2194=AF2194,AA2194,IF(AA2194="Win","Loss",IF(AA2194="Loss","Win","Draw")))</f>
        <v>Loss</v>
      </c>
      <c r="AI2194" s="7" t="s">
        <v>297</v>
      </c>
    </row>
    <row r="2195" customFormat="false" ht="15" hidden="false" customHeight="true" outlineLevel="0" collapsed="false">
      <c r="A2195" s="7" t="s">
        <v>5077</v>
      </c>
      <c r="B2195" s="7" t="n">
        <v>3</v>
      </c>
      <c r="C2195" s="7" t="s">
        <v>613</v>
      </c>
      <c r="D2195" s="7" t="s">
        <v>614</v>
      </c>
      <c r="E2195" s="7" t="s">
        <v>523</v>
      </c>
      <c r="F2195" s="7" t="s">
        <v>524</v>
      </c>
      <c r="G2195" s="7" t="s">
        <v>3822</v>
      </c>
      <c r="H2195" s="7" t="s">
        <v>163</v>
      </c>
      <c r="I2195" s="7" t="s">
        <v>203</v>
      </c>
      <c r="J2195" s="7" t="s">
        <v>194</v>
      </c>
      <c r="K2195" s="7" t="s">
        <v>248</v>
      </c>
      <c r="L2195" s="7" t="s">
        <v>201</v>
      </c>
      <c r="M2195" s="7" t="s">
        <v>153</v>
      </c>
      <c r="N2195" s="7" t="s">
        <v>208</v>
      </c>
      <c r="O2195" s="7" t="s">
        <v>157</v>
      </c>
      <c r="P2195" s="7" t="s">
        <v>91</v>
      </c>
      <c r="Q2195" s="7" t="s">
        <v>159</v>
      </c>
      <c r="R2195" s="7" t="s">
        <v>108</v>
      </c>
      <c r="S2195" s="7" t="s">
        <v>203</v>
      </c>
      <c r="T2195" s="7" t="s">
        <v>157</v>
      </c>
      <c r="U2195" s="7" t="s">
        <v>201</v>
      </c>
      <c r="V2195" s="7" t="s">
        <v>88</v>
      </c>
      <c r="W2195" s="7" t="s">
        <v>234</v>
      </c>
      <c r="X2195" s="7" t="s">
        <v>204</v>
      </c>
      <c r="Y2195" s="7" t="n">
        <v>1</v>
      </c>
      <c r="Z2195" s="7" t="n">
        <v>0</v>
      </c>
      <c r="AA2195" s="7" t="str">
        <f aca="false">IF(Y2195&gt;Z2195,"Win",IF(Y2195&lt;Z2195,"Loss","Draw"))</f>
        <v>Win</v>
      </c>
      <c r="AB2195" s="7" t="s">
        <v>99</v>
      </c>
      <c r="AC2195" s="7" t="s">
        <v>99</v>
      </c>
      <c r="AD2195" s="7" t="s">
        <v>3823</v>
      </c>
      <c r="AE2195" s="7" t="s">
        <v>1000</v>
      </c>
      <c r="AF2195" s="7" t="str">
        <f aca="false">IF(AD2195&lt;AE2195,AD2195,AE2195)</f>
        <v>Archer Queen, Cannon, Fire Spirit, Goblin Barrel, Goblins, Princess, Valkyrie, Wall Breakers</v>
      </c>
      <c r="AG2195" s="7" t="str">
        <f aca="false">IF(AD2195&lt;AE2195,AE2195,AD2195)</f>
        <v>Berserker, Bomb Tower, Dark Prince, Dart Goblin, Fire Spirit, Goblin Barrel, Royal Delivery, Wall Breakers</v>
      </c>
      <c r="AH2195" s="7" t="str">
        <f aca="false">IF(AD2195=AF2195,AA2195,IF(AA2195="Win","Loss",IF(AA2195="Loss","Win","Draw")))</f>
        <v>Win</v>
      </c>
      <c r="AI2195" s="7" t="s">
        <v>297</v>
      </c>
    </row>
    <row r="2196" customFormat="false" ht="15" hidden="false" customHeight="true" outlineLevel="0" collapsed="false">
      <c r="A2196" s="7" t="s">
        <v>5079</v>
      </c>
      <c r="B2196" s="7" t="n">
        <v>1</v>
      </c>
      <c r="C2196" s="7" t="s">
        <v>613</v>
      </c>
      <c r="D2196" s="7" t="s">
        <v>614</v>
      </c>
      <c r="E2196" s="7" t="s">
        <v>523</v>
      </c>
      <c r="F2196" s="7" t="s">
        <v>524</v>
      </c>
      <c r="G2196" s="7" t="s">
        <v>3825</v>
      </c>
      <c r="H2196" s="7" t="s">
        <v>163</v>
      </c>
      <c r="I2196" s="7" t="s">
        <v>233</v>
      </c>
      <c r="J2196" s="7" t="s">
        <v>202</v>
      </c>
      <c r="K2196" s="7" t="s">
        <v>201</v>
      </c>
      <c r="L2196" s="7" t="s">
        <v>234</v>
      </c>
      <c r="M2196" s="7" t="s">
        <v>157</v>
      </c>
      <c r="N2196" s="7" t="s">
        <v>126</v>
      </c>
      <c r="O2196" s="7" t="s">
        <v>111</v>
      </c>
      <c r="P2196" s="7" t="s">
        <v>89</v>
      </c>
      <c r="Q2196" s="7" t="s">
        <v>152</v>
      </c>
      <c r="R2196" s="7" t="s">
        <v>128</v>
      </c>
      <c r="S2196" s="7" t="s">
        <v>107</v>
      </c>
      <c r="T2196" s="7" t="s">
        <v>306</v>
      </c>
      <c r="U2196" s="7" t="s">
        <v>307</v>
      </c>
      <c r="V2196" s="7" t="s">
        <v>85</v>
      </c>
      <c r="W2196" s="7" t="s">
        <v>187</v>
      </c>
      <c r="X2196" s="7" t="s">
        <v>95</v>
      </c>
      <c r="Y2196" s="7" t="n">
        <v>1</v>
      </c>
      <c r="Z2196" s="7" t="n">
        <v>0</v>
      </c>
      <c r="AA2196" s="7" t="str">
        <f aca="false">IF(Y2196&gt;Z2196,"Win",IF(Y2196&lt;Z2196,"Loss","Draw"))</f>
        <v>Win</v>
      </c>
      <c r="AB2196" s="7" t="s">
        <v>99</v>
      </c>
      <c r="AC2196" s="7" t="s">
        <v>99</v>
      </c>
      <c r="AD2196" s="7" t="s">
        <v>415</v>
      </c>
      <c r="AE2196" s="7" t="s">
        <v>603</v>
      </c>
      <c r="AF2196" s="7" t="str">
        <f aca="false">IF(AD2196&lt;AE2196,AD2196,AE2196)</f>
        <v>Baby Dragon, Barbarian Barrel, Goblin Cage, Golden Knight, Golem, Ice Wizard, Lightning, Tornado</v>
      </c>
      <c r="AG2196" s="7" t="str">
        <f aca="false">IF(AD2196&lt;AE2196,AE2196,AD2196)</f>
        <v>Bats, Bomb Tower, Fire Spirit, Magic Archer, Miner, Skeletons, The Log, Wall Breakers</v>
      </c>
      <c r="AH2196" s="7" t="str">
        <f aca="false">IF(AD2196=AF2196,AA2196,IF(AA2196="Win","Loss",IF(AA2196="Loss","Win","Draw")))</f>
        <v>Loss</v>
      </c>
      <c r="AI2196" s="7" t="s">
        <v>297</v>
      </c>
    </row>
    <row r="2197" customFormat="false" ht="15" hidden="false" customHeight="true" outlineLevel="0" collapsed="false">
      <c r="A2197" s="7" t="s">
        <v>5079</v>
      </c>
      <c r="B2197" s="7" t="n">
        <v>2</v>
      </c>
      <c r="C2197" s="7" t="s">
        <v>613</v>
      </c>
      <c r="D2197" s="7" t="s">
        <v>614</v>
      </c>
      <c r="E2197" s="7" t="s">
        <v>523</v>
      </c>
      <c r="F2197" s="7" t="s">
        <v>524</v>
      </c>
      <c r="G2197" s="7" t="s">
        <v>3826</v>
      </c>
      <c r="H2197" s="7" t="s">
        <v>163</v>
      </c>
      <c r="I2197" s="7" t="s">
        <v>152</v>
      </c>
      <c r="J2197" s="7" t="s">
        <v>139</v>
      </c>
      <c r="K2197" s="7" t="s">
        <v>128</v>
      </c>
      <c r="L2197" s="7" t="s">
        <v>85</v>
      </c>
      <c r="M2197" s="7" t="s">
        <v>187</v>
      </c>
      <c r="N2197" s="7" t="s">
        <v>242</v>
      </c>
      <c r="O2197" s="7" t="s">
        <v>306</v>
      </c>
      <c r="P2197" s="7" t="s">
        <v>188</v>
      </c>
      <c r="Q2197" s="7" t="s">
        <v>208</v>
      </c>
      <c r="R2197" s="7" t="s">
        <v>188</v>
      </c>
      <c r="S2197" s="7" t="s">
        <v>109</v>
      </c>
      <c r="T2197" s="7" t="s">
        <v>110</v>
      </c>
      <c r="U2197" s="7" t="s">
        <v>86</v>
      </c>
      <c r="V2197" s="7" t="s">
        <v>88</v>
      </c>
      <c r="W2197" s="7" t="s">
        <v>93</v>
      </c>
      <c r="X2197" s="7" t="s">
        <v>112</v>
      </c>
      <c r="Y2197" s="7" t="n">
        <v>1</v>
      </c>
      <c r="Z2197" s="7" t="n">
        <v>0</v>
      </c>
      <c r="AA2197" s="7" t="str">
        <f aca="false">IF(Y2197&gt;Z2197,"Win",IF(Y2197&lt;Z2197,"Loss","Draw"))</f>
        <v>Win</v>
      </c>
      <c r="AB2197" s="7" t="s">
        <v>99</v>
      </c>
      <c r="AC2197" s="7" t="s">
        <v>99</v>
      </c>
      <c r="AD2197" s="7" t="s">
        <v>3827</v>
      </c>
      <c r="AE2197" s="7" t="s">
        <v>368</v>
      </c>
      <c r="AF2197" s="7" t="str">
        <f aca="false">IF(AD2197&lt;AE2197,AD2197,AE2197)</f>
        <v>Baby Dragon, Bomber, Golden Knight, Golem, Lightning, Mega Minion, Tombstone, Tornado</v>
      </c>
      <c r="AG2197" s="7" t="str">
        <f aca="false">IF(AD2197&lt;AE2197,AE2197,AD2197)</f>
        <v>Berserker, Fireball, Lava Hound, Skeleton Dragons, Spirit Empress, Tombstone, Valkyrie, Zap</v>
      </c>
      <c r="AH2197" s="7" t="str">
        <f aca="false">IF(AD2197=AF2197,AA2197,IF(AA2197="Win","Loss",IF(AA2197="Loss","Win","Draw")))</f>
        <v>Win</v>
      </c>
      <c r="AI2197" s="7" t="s">
        <v>297</v>
      </c>
    </row>
    <row r="2198" customFormat="false" ht="15" hidden="false" customHeight="true" outlineLevel="0" collapsed="false">
      <c r="A2198" s="7" t="s">
        <v>5079</v>
      </c>
      <c r="B2198" s="7" t="n">
        <v>3</v>
      </c>
      <c r="C2198" s="7" t="s">
        <v>613</v>
      </c>
      <c r="D2198" s="7" t="s">
        <v>614</v>
      </c>
      <c r="E2198" s="7" t="s">
        <v>523</v>
      </c>
      <c r="F2198" s="7" t="s">
        <v>524</v>
      </c>
      <c r="G2198" s="7" t="s">
        <v>3828</v>
      </c>
      <c r="H2198" s="7" t="s">
        <v>163</v>
      </c>
      <c r="I2198" s="7" t="s">
        <v>129</v>
      </c>
      <c r="J2198" s="7" t="s">
        <v>158</v>
      </c>
      <c r="K2198" s="7" t="s">
        <v>109</v>
      </c>
      <c r="L2198" s="7" t="s">
        <v>130</v>
      </c>
      <c r="M2198" s="7" t="s">
        <v>165</v>
      </c>
      <c r="N2198" s="7" t="s">
        <v>133</v>
      </c>
      <c r="O2198" s="7" t="s">
        <v>193</v>
      </c>
      <c r="P2198" s="7" t="s">
        <v>112</v>
      </c>
      <c r="Q2198" s="7" t="s">
        <v>137</v>
      </c>
      <c r="R2198" s="7" t="s">
        <v>194</v>
      </c>
      <c r="S2198" s="7" t="s">
        <v>114</v>
      </c>
      <c r="T2198" s="7" t="s">
        <v>126</v>
      </c>
      <c r="U2198" s="7" t="s">
        <v>157</v>
      </c>
      <c r="V2198" s="7" t="s">
        <v>97</v>
      </c>
      <c r="W2198" s="7" t="s">
        <v>234</v>
      </c>
      <c r="X2198" s="7" t="s">
        <v>116</v>
      </c>
      <c r="Y2198" s="7" t="n">
        <v>0</v>
      </c>
      <c r="Z2198" s="7" t="n">
        <v>1</v>
      </c>
      <c r="AA2198" s="7" t="str">
        <f aca="false">IF(Y2198&gt;Z2198,"Win",IF(Y2198&lt;Z2198,"Loss","Draw"))</f>
        <v>Loss</v>
      </c>
      <c r="AB2198" s="7" t="s">
        <v>99</v>
      </c>
      <c r="AC2198" s="7" t="s">
        <v>99</v>
      </c>
      <c r="AD2198" s="7" t="s">
        <v>3829</v>
      </c>
      <c r="AE2198" s="7" t="s">
        <v>1057</v>
      </c>
      <c r="AF2198" s="7" t="str">
        <f aca="false">IF(AD2198&lt;AE2198,AD2198,AE2198)</f>
        <v>Archer Queen, Bomb Tower, Fire Spirit, Giant Snowball, Goblin Drill, Poison, Ronin, Skeletons</v>
      </c>
      <c r="AG2198" s="7" t="str">
        <f aca="false">IF(AD2198&lt;AE2198,AE2198,AD2198)</f>
        <v>Arrows, Bowler, Guards, Hog Rider, Mega Knight, Mother Witch, Spirit Empress, Zap</v>
      </c>
      <c r="AH2198" s="7" t="str">
        <f aca="false">IF(AD2198=AF2198,AA2198,IF(AA2198="Win","Loss",IF(AA2198="Loss","Win","Draw")))</f>
        <v>Win</v>
      </c>
      <c r="AI2198" s="7" t="s">
        <v>297</v>
      </c>
    </row>
    <row r="2199" customFormat="false" ht="15" hidden="false" customHeight="true" outlineLevel="0" collapsed="false">
      <c r="A2199" s="7" t="s">
        <v>5080</v>
      </c>
      <c r="B2199" s="7" t="n">
        <v>1</v>
      </c>
      <c r="C2199" s="7" t="s">
        <v>613</v>
      </c>
      <c r="D2199" s="7" t="s">
        <v>614</v>
      </c>
      <c r="E2199" s="7" t="s">
        <v>523</v>
      </c>
      <c r="F2199" s="7" t="s">
        <v>524</v>
      </c>
      <c r="G2199" s="7" t="s">
        <v>3831</v>
      </c>
      <c r="H2199" s="7" t="s">
        <v>163</v>
      </c>
      <c r="I2199" s="7" t="s">
        <v>84</v>
      </c>
      <c r="J2199" s="7" t="s">
        <v>158</v>
      </c>
      <c r="K2199" s="7" t="s">
        <v>114</v>
      </c>
      <c r="L2199" s="7" t="s">
        <v>447</v>
      </c>
      <c r="M2199" s="7" t="s">
        <v>97</v>
      </c>
      <c r="N2199" s="7" t="s">
        <v>130</v>
      </c>
      <c r="O2199" s="7" t="s">
        <v>115</v>
      </c>
      <c r="P2199" s="7" t="s">
        <v>96</v>
      </c>
      <c r="Q2199" s="7" t="s">
        <v>87</v>
      </c>
      <c r="R2199" s="7" t="s">
        <v>95</v>
      </c>
      <c r="S2199" s="7" t="s">
        <v>113</v>
      </c>
      <c r="T2199" s="7" t="s">
        <v>241</v>
      </c>
      <c r="U2199" s="7" t="s">
        <v>126</v>
      </c>
      <c r="V2199" s="7" t="s">
        <v>118</v>
      </c>
      <c r="W2199" s="7" t="s">
        <v>116</v>
      </c>
      <c r="X2199" s="7" t="s">
        <v>115</v>
      </c>
      <c r="Y2199" s="7" t="n">
        <v>1</v>
      </c>
      <c r="Z2199" s="7" t="n">
        <v>0</v>
      </c>
      <c r="AA2199" s="7" t="str">
        <f aca="false">IF(Y2199&gt;Z2199,"Win",IF(Y2199&lt;Z2199,"Loss","Draw"))</f>
        <v>Win</v>
      </c>
      <c r="AB2199" s="7" t="s">
        <v>99</v>
      </c>
      <c r="AC2199" s="7" t="s">
        <v>99</v>
      </c>
      <c r="AD2199" s="7" t="s">
        <v>1014</v>
      </c>
      <c r="AE2199" s="7" t="s">
        <v>776</v>
      </c>
      <c r="AF2199" s="7" t="str">
        <f aca="false">IF(AD2199&lt;AE2199,AD2199,AE2199)</f>
        <v>Archers, Arrows, Bowler, Giant, Giant Snowball, Graveyard, Minions, Ronin</v>
      </c>
      <c r="AG2199" s="7" t="str">
        <f aca="false">IF(AD2199&lt;AE2199,AE2199,AD2199)</f>
        <v>Barbarian Barrel, Furnace, Graveyard, Ice Spirit, Knight, Poison, Skeletons, Tesla</v>
      </c>
      <c r="AH2199" s="7" t="str">
        <f aca="false">IF(AD2199=AF2199,AA2199,IF(AA2199="Win","Loss",IF(AA2199="Loss","Win","Draw")))</f>
        <v>Win</v>
      </c>
      <c r="AI2199" s="7" t="s">
        <v>297</v>
      </c>
    </row>
    <row r="2200" customFormat="false" ht="15" hidden="false" customHeight="true" outlineLevel="0" collapsed="false">
      <c r="A2200" s="7" t="s">
        <v>5080</v>
      </c>
      <c r="B2200" s="7" t="n">
        <v>2</v>
      </c>
      <c r="C2200" s="7" t="s">
        <v>613</v>
      </c>
      <c r="D2200" s="7" t="s">
        <v>614</v>
      </c>
      <c r="E2200" s="7" t="s">
        <v>523</v>
      </c>
      <c r="F2200" s="7" t="s">
        <v>524</v>
      </c>
      <c r="G2200" s="7" t="s">
        <v>3832</v>
      </c>
      <c r="H2200" s="7" t="s">
        <v>163</v>
      </c>
      <c r="I2200" s="7" t="s">
        <v>124</v>
      </c>
      <c r="J2200" s="7" t="s">
        <v>95</v>
      </c>
      <c r="K2200" s="7" t="s">
        <v>177</v>
      </c>
      <c r="L2200" s="7" t="s">
        <v>93</v>
      </c>
      <c r="M2200" s="7" t="s">
        <v>150</v>
      </c>
      <c r="N2200" s="7" t="s">
        <v>126</v>
      </c>
      <c r="O2200" s="7" t="s">
        <v>257</v>
      </c>
      <c r="P2200" s="7" t="s">
        <v>215</v>
      </c>
      <c r="Q2200" s="7" t="s">
        <v>84</v>
      </c>
      <c r="R2200" s="7" t="s">
        <v>186</v>
      </c>
      <c r="S2200" s="7" t="s">
        <v>83</v>
      </c>
      <c r="T2200" s="7" t="s">
        <v>193</v>
      </c>
      <c r="U2200" s="7" t="s">
        <v>111</v>
      </c>
      <c r="V2200" s="7" t="s">
        <v>234</v>
      </c>
      <c r="W2200" s="7" t="s">
        <v>130</v>
      </c>
      <c r="X2200" s="7" t="s">
        <v>114</v>
      </c>
      <c r="Y2200" s="7" t="n">
        <v>1</v>
      </c>
      <c r="Z2200" s="7" t="n">
        <v>0</v>
      </c>
      <c r="AA2200" s="7" t="str">
        <f aca="false">IF(Y2200&gt;Z2200,"Win",IF(Y2200&lt;Z2200,"Loss","Draw"))</f>
        <v>Win</v>
      </c>
      <c r="AB2200" s="7" t="s">
        <v>99</v>
      </c>
      <c r="AC2200" s="7" t="s">
        <v>99</v>
      </c>
      <c r="AD2200" s="7" t="s">
        <v>429</v>
      </c>
      <c r="AE2200" s="7" t="s">
        <v>3833</v>
      </c>
      <c r="AF2200" s="7" t="str">
        <f aca="false">IF(AD2200&lt;AE2200,AD2200,AE2200)</f>
        <v>Archers, Arrows, Balloon, Bomb Tower, Giant Snowball, Guards, Miner, Monk</v>
      </c>
      <c r="AG2200" s="7" t="str">
        <f aca="false">IF(AD2200&lt;AE2200,AE2200,AD2200)</f>
        <v>Barbarian Barrel, Electro Spirit, Fireball, Fisherman, Hunter, Royal Ghost, Royal Giant, Skeletons</v>
      </c>
      <c r="AH2200" s="7" t="str">
        <f aca="false">IF(AD2200=AF2200,AA2200,IF(AA2200="Win","Loss",IF(AA2200="Loss","Win","Draw")))</f>
        <v>Loss</v>
      </c>
      <c r="AI2200" s="7" t="s">
        <v>297</v>
      </c>
    </row>
    <row r="2201" customFormat="false" ht="15" hidden="false" customHeight="true" outlineLevel="0" collapsed="false">
      <c r="A2201" s="7" t="s">
        <v>5080</v>
      </c>
      <c r="B2201" s="7" t="n">
        <v>3</v>
      </c>
      <c r="C2201" s="7" t="s">
        <v>613</v>
      </c>
      <c r="D2201" s="7" t="s">
        <v>614</v>
      </c>
      <c r="E2201" s="7" t="s">
        <v>523</v>
      </c>
      <c r="F2201" s="7" t="s">
        <v>524</v>
      </c>
      <c r="G2201" s="7" t="s">
        <v>3834</v>
      </c>
      <c r="H2201" s="7" t="s">
        <v>163</v>
      </c>
      <c r="I2201" s="7" t="s">
        <v>87</v>
      </c>
      <c r="J2201" s="7" t="s">
        <v>83</v>
      </c>
      <c r="K2201" s="7" t="s">
        <v>113</v>
      </c>
      <c r="L2201" s="7" t="s">
        <v>165</v>
      </c>
      <c r="M2201" s="7" t="s">
        <v>89</v>
      </c>
      <c r="N2201" s="7" t="s">
        <v>193</v>
      </c>
      <c r="O2201" s="7" t="s">
        <v>157</v>
      </c>
      <c r="P2201" s="7" t="s">
        <v>85</v>
      </c>
      <c r="Q2201" s="7" t="s">
        <v>92</v>
      </c>
      <c r="R2201" s="7" t="s">
        <v>91</v>
      </c>
      <c r="S2201" s="7" t="s">
        <v>90</v>
      </c>
      <c r="T2201" s="7" t="s">
        <v>96</v>
      </c>
      <c r="U2201" s="7" t="s">
        <v>94</v>
      </c>
      <c r="V2201" s="7" t="s">
        <v>125</v>
      </c>
      <c r="W2201" s="7" t="s">
        <v>150</v>
      </c>
      <c r="X2201" s="7" t="s">
        <v>93</v>
      </c>
      <c r="Y2201" s="7" t="n">
        <v>1</v>
      </c>
      <c r="Z2201" s="7" t="n">
        <v>0</v>
      </c>
      <c r="AA2201" s="7" t="str">
        <f aca="false">IF(Y2201&gt;Z2201,"Win",IF(Y2201&lt;Z2201,"Loss","Draw"))</f>
        <v>Win</v>
      </c>
      <c r="AB2201" s="7" t="s">
        <v>99</v>
      </c>
      <c r="AC2201" s="7" t="s">
        <v>99</v>
      </c>
      <c r="AD2201" s="7" t="s">
        <v>3835</v>
      </c>
      <c r="AE2201" s="7" t="s">
        <v>635</v>
      </c>
      <c r="AF2201" s="7" t="str">
        <f aca="false">IF(AD2201&lt;AE2201,AD2201,AE2201)</f>
        <v>Cannon Cart, Electro Spirit, Fireball, Goblins, Minions, Mortar, Rascals, Skeleton Barrel</v>
      </c>
      <c r="AG2201" s="7" t="str">
        <f aca="false">IF(AD2201&lt;AE2201,AE2201,AD2201)</f>
        <v>Fire Spirit, Furnace, Guards, Hog Rider, Lightning, Monk, Tesla, The Log</v>
      </c>
      <c r="AH2201" s="7" t="str">
        <f aca="false">IF(AD2201=AF2201,AA2201,IF(AA2201="Win","Loss",IF(AA2201="Loss","Win","Draw")))</f>
        <v>Loss</v>
      </c>
      <c r="AI2201" s="7" t="s">
        <v>297</v>
      </c>
    </row>
    <row r="2202" customFormat="false" ht="15" hidden="false" customHeight="true" outlineLevel="0" collapsed="false">
      <c r="A2202" s="5" t="s">
        <v>5081</v>
      </c>
      <c r="B2202" s="5" t="n">
        <v>1</v>
      </c>
      <c r="C2202" s="5" t="s">
        <v>613</v>
      </c>
      <c r="D2202" s="5" t="s">
        <v>614</v>
      </c>
      <c r="E2202" s="6" t="s">
        <v>365</v>
      </c>
      <c r="F2202" s="5" t="s">
        <v>366</v>
      </c>
      <c r="G2202" s="5" t="s">
        <v>5082</v>
      </c>
      <c r="H2202" s="5" t="s">
        <v>163</v>
      </c>
      <c r="I2202" s="5" t="s">
        <v>203</v>
      </c>
      <c r="J2202" s="5" t="s">
        <v>202</v>
      </c>
      <c r="K2202" s="5" t="s">
        <v>201</v>
      </c>
      <c r="L2202" s="5" t="s">
        <v>118</v>
      </c>
      <c r="M2202" s="5" t="s">
        <v>157</v>
      </c>
      <c r="N2202" s="5" t="s">
        <v>204</v>
      </c>
      <c r="O2202" s="5" t="s">
        <v>88</v>
      </c>
      <c r="P2202" s="5" t="s">
        <v>234</v>
      </c>
      <c r="Q2202" s="5" t="s">
        <v>233</v>
      </c>
      <c r="R2202" s="5" t="s">
        <v>202</v>
      </c>
      <c r="S2202" s="5" t="s">
        <v>201</v>
      </c>
      <c r="T2202" s="5" t="s">
        <v>111</v>
      </c>
      <c r="U2202" s="5" t="s">
        <v>88</v>
      </c>
      <c r="V2202" s="5" t="s">
        <v>157</v>
      </c>
      <c r="W2202" s="5" t="s">
        <v>89</v>
      </c>
      <c r="X2202" s="5" t="s">
        <v>234</v>
      </c>
      <c r="Y2202" s="5" t="n">
        <v>1</v>
      </c>
      <c r="Z2202" s="5" t="n">
        <v>0</v>
      </c>
      <c r="AA2202" s="5" t="str">
        <f aca="false">IF(Y2202&gt;Z2202,"Win",IF(Y2202&lt;Z2202,"Loss","Draw"))</f>
        <v>Win</v>
      </c>
      <c r="AB2202" s="5" t="s">
        <v>98</v>
      </c>
      <c r="AC2202" s="5" t="s">
        <v>99</v>
      </c>
      <c r="AD2202" s="5" t="s">
        <v>668</v>
      </c>
      <c r="AE2202" s="5" t="s">
        <v>1858</v>
      </c>
      <c r="AF2202" s="5" t="str">
        <f aca="false">IF(AD2202&lt;AE2202,AD2202,AE2202)</f>
        <v>Bats, Berserker, Bomb Tower, Fire Spirit, Magic Archer, Miner, The Log, Wall Breakers</v>
      </c>
      <c r="AG2202" s="5" t="str">
        <f aca="false">IF(AD2202&lt;AE2202,AE2202,AD2202)</f>
        <v>Berserker, Bomb Tower, Fire Spirit, Goblin Barrel, Ice Spirit, Magic Archer, Royal Delivery, Wall Breakers</v>
      </c>
      <c r="AH2202" s="5" t="str">
        <f aca="false">IF(AD2202=AF2202,AA2202,IF(AA2202="Win","Loss",IF(AA2202="Loss","Win","Draw")))</f>
        <v>Loss</v>
      </c>
      <c r="AI2202" s="5" t="s">
        <v>297</v>
      </c>
    </row>
    <row r="2203" customFormat="false" ht="15" hidden="false" customHeight="true" outlineLevel="0" collapsed="false">
      <c r="A2203" s="5" t="s">
        <v>5081</v>
      </c>
      <c r="B2203" s="5" t="n">
        <v>2</v>
      </c>
      <c r="C2203" s="5" t="s">
        <v>613</v>
      </c>
      <c r="D2203" s="5" t="s">
        <v>614</v>
      </c>
      <c r="E2203" s="6" t="s">
        <v>365</v>
      </c>
      <c r="F2203" s="5" t="s">
        <v>366</v>
      </c>
      <c r="G2203" s="5" t="s">
        <v>5083</v>
      </c>
      <c r="H2203" s="5" t="s">
        <v>163</v>
      </c>
      <c r="I2203" s="5" t="s">
        <v>124</v>
      </c>
      <c r="J2203" s="5" t="s">
        <v>83</v>
      </c>
      <c r="K2203" s="5" t="s">
        <v>95</v>
      </c>
      <c r="L2203" s="5" t="s">
        <v>93</v>
      </c>
      <c r="M2203" s="5" t="s">
        <v>142</v>
      </c>
      <c r="N2203" s="5" t="s">
        <v>173</v>
      </c>
      <c r="O2203" s="5" t="s">
        <v>143</v>
      </c>
      <c r="P2203" s="5" t="s">
        <v>165</v>
      </c>
      <c r="Q2203" s="5" t="s">
        <v>203</v>
      </c>
      <c r="R2203" s="5" t="s">
        <v>151</v>
      </c>
      <c r="S2203" s="5" t="s">
        <v>159</v>
      </c>
      <c r="T2203" s="5" t="s">
        <v>126</v>
      </c>
      <c r="U2203" s="5" t="s">
        <v>118</v>
      </c>
      <c r="V2203" s="5" t="s">
        <v>204</v>
      </c>
      <c r="W2203" s="5" t="s">
        <v>87</v>
      </c>
      <c r="X2203" s="5" t="s">
        <v>242</v>
      </c>
      <c r="Y2203" s="5" t="n">
        <v>1</v>
      </c>
      <c r="Z2203" s="5" t="n">
        <v>0</v>
      </c>
      <c r="AA2203" s="5" t="str">
        <f aca="false">IF(Y2203&gt;Z2203,"Win",IF(Y2203&lt;Z2203,"Loss","Draw"))</f>
        <v>Win</v>
      </c>
      <c r="AB2203" s="5" t="s">
        <v>98</v>
      </c>
      <c r="AC2203" s="5" t="s">
        <v>99</v>
      </c>
      <c r="AD2203" s="5" t="s">
        <v>5084</v>
      </c>
      <c r="AE2203" s="5" t="s">
        <v>5085</v>
      </c>
      <c r="AF2203" s="5" t="str">
        <f aca="false">IF(AD2203&lt;AE2203,AD2203,AE2203)</f>
        <v>Barbarian Barrel, Fireball, Heal Spirit, Hog Rider, Monk, Royal Ghost, Three Musketeers, Zappies</v>
      </c>
      <c r="AG2203" s="5" t="str">
        <f aca="false">IF(AD2203&lt;AE2203,AE2203,AD2203)</f>
        <v>Bomber, Dart Goblin, Goblin Barrel, Ice Spirit, Mighty Miner, Royal Delivery, Skeletons, Tesla</v>
      </c>
      <c r="AH2203" s="5" t="str">
        <f aca="false">IF(AD2203=AF2203,AA2203,IF(AA2203="Win","Loss",IF(AA2203="Loss","Win","Draw")))</f>
        <v>Win</v>
      </c>
      <c r="AI2203" s="5" t="s">
        <v>297</v>
      </c>
    </row>
    <row r="2204" customFormat="false" ht="15" hidden="false" customHeight="true" outlineLevel="0" collapsed="false">
      <c r="A2204" s="7" t="s">
        <v>5086</v>
      </c>
      <c r="B2204" s="7" t="n">
        <v>1</v>
      </c>
      <c r="C2204" s="7" t="s">
        <v>613</v>
      </c>
      <c r="D2204" s="7" t="s">
        <v>614</v>
      </c>
      <c r="E2204" s="8" t="s">
        <v>365</v>
      </c>
      <c r="F2204" s="7" t="s">
        <v>366</v>
      </c>
      <c r="G2204" s="7" t="s">
        <v>5087</v>
      </c>
      <c r="H2204" s="7" t="s">
        <v>163</v>
      </c>
      <c r="I2204" s="7" t="s">
        <v>233</v>
      </c>
      <c r="J2204" s="7" t="s">
        <v>202</v>
      </c>
      <c r="K2204" s="7" t="s">
        <v>201</v>
      </c>
      <c r="L2204" s="7" t="s">
        <v>111</v>
      </c>
      <c r="M2204" s="7" t="s">
        <v>126</v>
      </c>
      <c r="N2204" s="7" t="s">
        <v>157</v>
      </c>
      <c r="O2204" s="7" t="s">
        <v>89</v>
      </c>
      <c r="P2204" s="7" t="s">
        <v>234</v>
      </c>
      <c r="Q2204" s="7" t="s">
        <v>114</v>
      </c>
      <c r="R2204" s="7" t="s">
        <v>241</v>
      </c>
      <c r="S2204" s="7" t="s">
        <v>87</v>
      </c>
      <c r="T2204" s="7" t="s">
        <v>137</v>
      </c>
      <c r="U2204" s="7" t="s">
        <v>116</v>
      </c>
      <c r="V2204" s="7" t="s">
        <v>126</v>
      </c>
      <c r="W2204" s="7" t="s">
        <v>157</v>
      </c>
      <c r="X2204" s="7" t="s">
        <v>242</v>
      </c>
      <c r="Y2204" s="7" t="n">
        <v>1</v>
      </c>
      <c r="Z2204" s="7" t="n">
        <v>0</v>
      </c>
      <c r="AA2204" s="7" t="str">
        <f aca="false">IF(Y2204&gt;Z2204,"Win",IF(Y2204&lt;Z2204,"Loss","Draw"))</f>
        <v>Win</v>
      </c>
      <c r="AB2204" s="7" t="s">
        <v>99</v>
      </c>
      <c r="AC2204" s="7" t="s">
        <v>99</v>
      </c>
      <c r="AD2204" s="7" t="s">
        <v>415</v>
      </c>
      <c r="AE2204" s="7" t="s">
        <v>243</v>
      </c>
      <c r="AF2204" s="7" t="str">
        <f aca="false">IF(AD2204&lt;AE2204,AD2204,AE2204)</f>
        <v>Bats, Bomb Tower, Fire Spirit, Magic Archer, Miner, Skeletons, The Log, Wall Breakers</v>
      </c>
      <c r="AG2204" s="7" t="str">
        <f aca="false">IF(AD2204&lt;AE2204,AE2204,AD2204)</f>
        <v>Bomber, Fire Spirit, Giant Snowball, Goblin Drill, Knight, Poison, Skeletons, Tesla</v>
      </c>
      <c r="AH2204" s="7" t="str">
        <f aca="false">IF(AD2204=AF2204,AA2204,IF(AA2204="Win","Loss",IF(AA2204="Loss","Win","Draw")))</f>
        <v>Win</v>
      </c>
      <c r="AI2204" s="7" t="s">
        <v>297</v>
      </c>
    </row>
    <row r="2205" customFormat="false" ht="15" hidden="false" customHeight="true" outlineLevel="0" collapsed="false">
      <c r="A2205" s="7" t="s">
        <v>5086</v>
      </c>
      <c r="B2205" s="7" t="n">
        <v>2</v>
      </c>
      <c r="C2205" s="7" t="s">
        <v>613</v>
      </c>
      <c r="D2205" s="7" t="s">
        <v>614</v>
      </c>
      <c r="E2205" s="8" t="s">
        <v>365</v>
      </c>
      <c r="F2205" s="7" t="s">
        <v>366</v>
      </c>
      <c r="G2205" s="7" t="s">
        <v>5088</v>
      </c>
      <c r="H2205" s="7" t="s">
        <v>163</v>
      </c>
      <c r="I2205" s="7" t="s">
        <v>84</v>
      </c>
      <c r="J2205" s="7" t="s">
        <v>241</v>
      </c>
      <c r="K2205" s="7" t="s">
        <v>87</v>
      </c>
      <c r="L2205" s="7" t="s">
        <v>93</v>
      </c>
      <c r="M2205" s="7" t="s">
        <v>455</v>
      </c>
      <c r="N2205" s="7" t="s">
        <v>88</v>
      </c>
      <c r="O2205" s="7" t="s">
        <v>95</v>
      </c>
      <c r="P2205" s="7" t="s">
        <v>150</v>
      </c>
      <c r="Q2205" s="7" t="s">
        <v>185</v>
      </c>
      <c r="R2205" s="7" t="s">
        <v>128</v>
      </c>
      <c r="S2205" s="7" t="s">
        <v>284</v>
      </c>
      <c r="T2205" s="7" t="s">
        <v>115</v>
      </c>
      <c r="U2205" s="7" t="s">
        <v>158</v>
      </c>
      <c r="V2205" s="7" t="s">
        <v>187</v>
      </c>
      <c r="W2205" s="7" t="s">
        <v>173</v>
      </c>
      <c r="X2205" s="7" t="s">
        <v>785</v>
      </c>
      <c r="Y2205" s="7" t="n">
        <v>1</v>
      </c>
      <c r="Z2205" s="7" t="n">
        <v>0</v>
      </c>
      <c r="AA2205" s="7" t="str">
        <f aca="false">IF(Y2205&gt;Z2205,"Win",IF(Y2205&lt;Z2205,"Loss","Draw"))</f>
        <v>Win</v>
      </c>
      <c r="AB2205" s="7" t="s">
        <v>99</v>
      </c>
      <c r="AC2205" s="7" t="s">
        <v>99</v>
      </c>
      <c r="AD2205" s="7" t="s">
        <v>5089</v>
      </c>
      <c r="AE2205" s="7" t="s">
        <v>787</v>
      </c>
      <c r="AF2205" s="7" t="str">
        <f aca="false">IF(AD2205&lt;AE2205,AD2205,AE2205)</f>
        <v>Archers, Barbarian Barrel, Berserker, Electro Spirit, Fireball, Knight, Tesla, X-Bow</v>
      </c>
      <c r="AG2205" s="7" t="str">
        <f aca="false">IF(AD2205&lt;AE2205,AE2205,AD2205)</f>
        <v>Bowler, Executioner, Freeze, Golden Knight, Graveyard, Inferno Dragon, Tornado, Zappies</v>
      </c>
      <c r="AH2205" s="7" t="str">
        <f aca="false">IF(AD2205=AF2205,AA2205,IF(AA2205="Win","Loss",IF(AA2205="Loss","Win","Draw")))</f>
        <v>Win</v>
      </c>
      <c r="AI2205" s="7" t="s">
        <v>297</v>
      </c>
    </row>
    <row r="2206" customFormat="false" ht="15" hidden="false" customHeight="true" outlineLevel="0" collapsed="false">
      <c r="A2206" s="7" t="s">
        <v>5086</v>
      </c>
      <c r="B2206" s="7" t="n">
        <v>3</v>
      </c>
      <c r="C2206" s="7" t="s">
        <v>613</v>
      </c>
      <c r="D2206" s="7" t="s">
        <v>614</v>
      </c>
      <c r="E2206" s="8" t="s">
        <v>365</v>
      </c>
      <c r="F2206" s="7" t="s">
        <v>366</v>
      </c>
      <c r="G2206" s="7" t="s">
        <v>5090</v>
      </c>
      <c r="H2206" s="7" t="s">
        <v>715</v>
      </c>
      <c r="I2206" s="7" t="s">
        <v>114</v>
      </c>
      <c r="J2206" s="7" t="s">
        <v>158</v>
      </c>
      <c r="K2206" s="7" t="s">
        <v>113</v>
      </c>
      <c r="L2206" s="7" t="s">
        <v>115</v>
      </c>
      <c r="M2206" s="7" t="s">
        <v>130</v>
      </c>
      <c r="N2206" s="7" t="s">
        <v>173</v>
      </c>
      <c r="O2206" s="7" t="s">
        <v>91</v>
      </c>
      <c r="P2206" s="7" t="s">
        <v>447</v>
      </c>
      <c r="Q2206" s="7" t="s">
        <v>203</v>
      </c>
      <c r="R2206" s="7" t="s">
        <v>202</v>
      </c>
      <c r="S2206" s="7" t="s">
        <v>201</v>
      </c>
      <c r="T2206" s="7" t="s">
        <v>88</v>
      </c>
      <c r="U2206" s="7" t="s">
        <v>118</v>
      </c>
      <c r="V2206" s="7" t="s">
        <v>150</v>
      </c>
      <c r="W2206" s="7" t="s">
        <v>204</v>
      </c>
      <c r="X2206" s="7" t="s">
        <v>234</v>
      </c>
      <c r="Y2206" s="7" t="n">
        <v>0</v>
      </c>
      <c r="Z2206" s="7" t="n">
        <v>1</v>
      </c>
      <c r="AA2206" s="7" t="str">
        <f aca="false">IF(Y2206&gt;Z2206,"Win",IF(Y2206&lt;Z2206,"Loss","Draw"))</f>
        <v>Loss</v>
      </c>
      <c r="AB2206" s="7" t="s">
        <v>99</v>
      </c>
      <c r="AC2206" s="7" t="s">
        <v>99</v>
      </c>
      <c r="AD2206" s="7" t="s">
        <v>5091</v>
      </c>
      <c r="AE2206" s="7" t="s">
        <v>1870</v>
      </c>
      <c r="AF2206" s="7" t="str">
        <f aca="false">IF(AD2206&lt;AE2206,AD2206,AE2206)</f>
        <v>Arrows, Bowler, Furnace, Giant, Giant Snowball, Goblins, Graveyard, Zappies</v>
      </c>
      <c r="AG2206" s="7" t="str">
        <f aca="false">IF(AD2206&lt;AE2206,AE2206,AD2206)</f>
        <v>Berserker, Bomb Tower, Electro Spirit, Goblin Barrel, Ice Spirit, Magic Archer, Royal Delivery, Wall Breakers</v>
      </c>
      <c r="AH2206" s="7" t="str">
        <f aca="false">IF(AD2206=AF2206,AA2206,IF(AA2206="Win","Loss",IF(AA2206="Loss","Win","Draw")))</f>
        <v>Loss</v>
      </c>
      <c r="AI2206" s="7" t="s">
        <v>297</v>
      </c>
    </row>
    <row r="2207" customFormat="false" ht="15" hidden="false" customHeight="true" outlineLevel="0" collapsed="false">
      <c r="A2207" s="7" t="s">
        <v>5092</v>
      </c>
      <c r="B2207" s="7" t="n">
        <v>1</v>
      </c>
      <c r="C2207" s="7" t="s">
        <v>613</v>
      </c>
      <c r="D2207" s="7" t="s">
        <v>614</v>
      </c>
      <c r="E2207" s="8" t="s">
        <v>365</v>
      </c>
      <c r="F2207" s="7" t="s">
        <v>366</v>
      </c>
      <c r="G2207" s="7" t="s">
        <v>5093</v>
      </c>
      <c r="H2207" s="7" t="s">
        <v>163</v>
      </c>
      <c r="I2207" s="7" t="s">
        <v>124</v>
      </c>
      <c r="J2207" s="7" t="s">
        <v>123</v>
      </c>
      <c r="K2207" s="7" t="s">
        <v>90</v>
      </c>
      <c r="L2207" s="7" t="s">
        <v>85</v>
      </c>
      <c r="M2207" s="7" t="s">
        <v>125</v>
      </c>
      <c r="N2207" s="7" t="s">
        <v>96</v>
      </c>
      <c r="O2207" s="7" t="s">
        <v>95</v>
      </c>
      <c r="P2207" s="7" t="s">
        <v>126</v>
      </c>
      <c r="Q2207" s="7" t="s">
        <v>107</v>
      </c>
      <c r="R2207" s="7" t="s">
        <v>128</v>
      </c>
      <c r="S2207" s="7" t="s">
        <v>152</v>
      </c>
      <c r="T2207" s="7" t="s">
        <v>95</v>
      </c>
      <c r="U2207" s="7" t="s">
        <v>307</v>
      </c>
      <c r="V2207" s="7" t="s">
        <v>306</v>
      </c>
      <c r="W2207" s="7" t="s">
        <v>85</v>
      </c>
      <c r="X2207" s="7" t="s">
        <v>187</v>
      </c>
      <c r="Y2207" s="7" t="n">
        <v>1</v>
      </c>
      <c r="Z2207" s="7" t="n">
        <v>0</v>
      </c>
      <c r="AA2207" s="7" t="str">
        <f aca="false">IF(Y2207&gt;Z2207,"Win",IF(Y2207&lt;Z2207,"Loss","Draw"))</f>
        <v>Win</v>
      </c>
      <c r="AB2207" s="7" t="s">
        <v>99</v>
      </c>
      <c r="AC2207" s="7" t="s">
        <v>99</v>
      </c>
      <c r="AD2207" s="7" t="s">
        <v>134</v>
      </c>
      <c r="AE2207" s="7" t="s">
        <v>603</v>
      </c>
      <c r="AF2207" s="7" t="str">
        <f aca="false">IF(AD2207&lt;AE2207,AD2207,AE2207)</f>
        <v>Baby Dragon, Barbarian Barrel, Goblin Cage, Golden Knight, Golem, Ice Wizard, Lightning, Tornado</v>
      </c>
      <c r="AG2207" s="7" t="str">
        <f aca="false">IF(AD2207&lt;AE2207,AE2207,AD2207)</f>
        <v>Barbarian Barrel, Cannon Cart, Goblinstein, Lightning, Minions, Mortar, Royal Ghost, Skeletons</v>
      </c>
      <c r="AH2207" s="7" t="str">
        <f aca="false">IF(AD2207=AF2207,AA2207,IF(AA2207="Win","Loss",IF(AA2207="Loss","Win","Draw")))</f>
        <v>Loss</v>
      </c>
      <c r="AI2207" s="7" t="s">
        <v>297</v>
      </c>
    </row>
    <row r="2208" customFormat="false" ht="15" hidden="false" customHeight="true" outlineLevel="0" collapsed="false">
      <c r="A2208" s="7" t="s">
        <v>5092</v>
      </c>
      <c r="B2208" s="7" t="n">
        <v>2</v>
      </c>
      <c r="C2208" s="7" t="s">
        <v>613</v>
      </c>
      <c r="D2208" s="7" t="s">
        <v>614</v>
      </c>
      <c r="E2208" s="8" t="s">
        <v>365</v>
      </c>
      <c r="F2208" s="7" t="s">
        <v>366</v>
      </c>
      <c r="G2208" s="7" t="s">
        <v>5094</v>
      </c>
      <c r="H2208" s="7" t="s">
        <v>715</v>
      </c>
      <c r="I2208" s="7" t="s">
        <v>82</v>
      </c>
      <c r="J2208" s="7" t="s">
        <v>202</v>
      </c>
      <c r="K2208" s="7" t="s">
        <v>87</v>
      </c>
      <c r="L2208" s="7" t="s">
        <v>88</v>
      </c>
      <c r="M2208" s="7" t="s">
        <v>89</v>
      </c>
      <c r="N2208" s="7" t="s">
        <v>97</v>
      </c>
      <c r="O2208" s="7" t="s">
        <v>118</v>
      </c>
      <c r="P2208" s="7" t="s">
        <v>93</v>
      </c>
      <c r="Q2208" s="7" t="s">
        <v>201</v>
      </c>
      <c r="R2208" s="7" t="s">
        <v>202</v>
      </c>
      <c r="S2208" s="7" t="s">
        <v>203</v>
      </c>
      <c r="T2208" s="7" t="s">
        <v>157</v>
      </c>
      <c r="U2208" s="7" t="s">
        <v>118</v>
      </c>
      <c r="V2208" s="7" t="s">
        <v>88</v>
      </c>
      <c r="W2208" s="7" t="s">
        <v>87</v>
      </c>
      <c r="X2208" s="7" t="s">
        <v>204</v>
      </c>
      <c r="Y2208" s="7" t="n">
        <v>1</v>
      </c>
      <c r="Z2208" s="7" t="n">
        <v>0</v>
      </c>
      <c r="AA2208" s="7" t="str">
        <f aca="false">IF(Y2208&gt;Z2208,"Win",IF(Y2208&lt;Z2208,"Loss","Draw"))</f>
        <v>Win</v>
      </c>
      <c r="AB2208" s="7" t="s">
        <v>99</v>
      </c>
      <c r="AC2208" s="7" t="s">
        <v>99</v>
      </c>
      <c r="AD2208" s="7" t="s">
        <v>5095</v>
      </c>
      <c r="AE2208" s="7" t="s">
        <v>206</v>
      </c>
      <c r="AF2208" s="7" t="str">
        <f aca="false">IF(AD2208&lt;AE2208,AD2208,AE2208)</f>
        <v>Berserker, Fire Spirit, Goblin Barrel, Ice Spirit, Magic Archer, Royal Delivery, Tesla, Wall Breakers</v>
      </c>
      <c r="AG2208" s="7" t="str">
        <f aca="false">IF(AD2208&lt;AE2208,AE2208,AD2208)</f>
        <v>Berserker, Fireball, Ice Spirit, Magic Archer, Ronin, Royal Hogs, Tesla, The Log</v>
      </c>
      <c r="AH2208" s="7" t="str">
        <f aca="false">IF(AD2208=AF2208,AA2208,IF(AA2208="Win","Loss",IF(AA2208="Loss","Win","Draw")))</f>
        <v>Loss</v>
      </c>
      <c r="AI2208" s="7" t="s">
        <v>297</v>
      </c>
    </row>
    <row r="2209" customFormat="false" ht="15" hidden="false" customHeight="true" outlineLevel="0" collapsed="false">
      <c r="A2209" s="7" t="s">
        <v>5092</v>
      </c>
      <c r="B2209" s="7" t="n">
        <v>3</v>
      </c>
      <c r="C2209" s="7" t="s">
        <v>613</v>
      </c>
      <c r="D2209" s="7" t="s">
        <v>614</v>
      </c>
      <c r="E2209" s="8" t="s">
        <v>365</v>
      </c>
      <c r="F2209" s="7" t="s">
        <v>366</v>
      </c>
      <c r="G2209" s="7" t="s">
        <v>5096</v>
      </c>
      <c r="H2209" s="7" t="s">
        <v>715</v>
      </c>
      <c r="I2209" s="7" t="s">
        <v>114</v>
      </c>
      <c r="J2209" s="7" t="s">
        <v>108</v>
      </c>
      <c r="K2209" s="7" t="s">
        <v>84</v>
      </c>
      <c r="L2209" s="7" t="s">
        <v>173</v>
      </c>
      <c r="M2209" s="7" t="s">
        <v>116</v>
      </c>
      <c r="N2209" s="7" t="s">
        <v>119</v>
      </c>
      <c r="O2209" s="7" t="s">
        <v>115</v>
      </c>
      <c r="P2209" s="7" t="s">
        <v>157</v>
      </c>
      <c r="Q2209" s="7" t="s">
        <v>127</v>
      </c>
      <c r="R2209" s="7" t="s">
        <v>219</v>
      </c>
      <c r="S2209" s="7" t="s">
        <v>141</v>
      </c>
      <c r="T2209" s="7" t="s">
        <v>117</v>
      </c>
      <c r="U2209" s="7" t="s">
        <v>173</v>
      </c>
      <c r="V2209" s="7" t="s">
        <v>133</v>
      </c>
      <c r="W2209" s="7" t="s">
        <v>124</v>
      </c>
      <c r="X2209" s="7" t="s">
        <v>130</v>
      </c>
      <c r="Y2209" s="7" t="n">
        <v>0</v>
      </c>
      <c r="Z2209" s="7" t="n">
        <v>1</v>
      </c>
      <c r="AA2209" s="7" t="str">
        <f aca="false">IF(Y2209&gt;Z2209,"Win",IF(Y2209&lt;Z2209,"Loss","Draw"))</f>
        <v>Loss</v>
      </c>
      <c r="AB2209" s="7" t="s">
        <v>99</v>
      </c>
      <c r="AC2209" s="7" t="s">
        <v>99</v>
      </c>
      <c r="AD2209" s="7" t="s">
        <v>5097</v>
      </c>
      <c r="AE2209" s="7" t="s">
        <v>5098</v>
      </c>
      <c r="AF2209" s="7" t="str">
        <f aca="false">IF(AD2209&lt;AE2209,AD2209,AE2209)</f>
        <v>Archers, Dark Prince, Fire Spirit, Giant Snowball, Goblin Hut, Graveyard, Poison, Zappies</v>
      </c>
      <c r="AG2209" s="7" t="str">
        <f aca="false">IF(AD2209&lt;AE2209,AE2209,AD2209)</f>
        <v>Arrows, Battle Ram, Giant Skeleton, Lumberjack, Mother Witch, Royal Ghost, Wizard, Zappies</v>
      </c>
      <c r="AH2209" s="7" t="str">
        <f aca="false">IF(AD2209=AF2209,AA2209,IF(AA2209="Win","Loss",IF(AA2209="Loss","Win","Draw")))</f>
        <v>Loss</v>
      </c>
      <c r="AI2209" s="7" t="s">
        <v>297</v>
      </c>
    </row>
    <row r="2210" customFormat="false" ht="15" hidden="false" customHeight="true" outlineLevel="0" collapsed="false">
      <c r="A2210" s="7" t="s">
        <v>5099</v>
      </c>
      <c r="B2210" s="7" t="n">
        <v>1</v>
      </c>
      <c r="C2210" s="7" t="s">
        <v>613</v>
      </c>
      <c r="D2210" s="7" t="s">
        <v>614</v>
      </c>
      <c r="E2210" s="8" t="s">
        <v>365</v>
      </c>
      <c r="F2210" s="7" t="s">
        <v>366</v>
      </c>
      <c r="G2210" s="7" t="s">
        <v>5100</v>
      </c>
      <c r="H2210" s="7" t="s">
        <v>715</v>
      </c>
      <c r="I2210" s="7" t="s">
        <v>107</v>
      </c>
      <c r="J2210" s="7" t="s">
        <v>95</v>
      </c>
      <c r="K2210" s="7" t="s">
        <v>141</v>
      </c>
      <c r="L2210" s="7" t="s">
        <v>177</v>
      </c>
      <c r="M2210" s="7" t="s">
        <v>93</v>
      </c>
      <c r="N2210" s="7" t="s">
        <v>178</v>
      </c>
      <c r="O2210" s="7" t="s">
        <v>143</v>
      </c>
      <c r="P2210" s="7" t="s">
        <v>150</v>
      </c>
      <c r="Q2210" s="7" t="s">
        <v>124</v>
      </c>
      <c r="R2210" s="7" t="s">
        <v>123</v>
      </c>
      <c r="S2210" s="7" t="s">
        <v>90</v>
      </c>
      <c r="T2210" s="7" t="s">
        <v>85</v>
      </c>
      <c r="U2210" s="7" t="s">
        <v>125</v>
      </c>
      <c r="V2210" s="7" t="s">
        <v>96</v>
      </c>
      <c r="W2210" s="7" t="s">
        <v>95</v>
      </c>
      <c r="X2210" s="7" t="s">
        <v>126</v>
      </c>
      <c r="Y2210" s="7" t="n">
        <v>0</v>
      </c>
      <c r="Z2210" s="7" t="n">
        <v>1</v>
      </c>
      <c r="AA2210" s="7" t="str">
        <f aca="false">IF(Y2210&gt;Z2210,"Win",IF(Y2210&lt;Z2210,"Loss","Draw"))</f>
        <v>Loss</v>
      </c>
      <c r="AB2210" s="7" t="s">
        <v>99</v>
      </c>
      <c r="AC2210" s="7" t="s">
        <v>99</v>
      </c>
      <c r="AD2210" s="7" t="s">
        <v>180</v>
      </c>
      <c r="AE2210" s="7" t="s">
        <v>134</v>
      </c>
      <c r="AF2210" s="7" t="str">
        <f aca="false">IF(AD2210&lt;AE2210,AD2210,AE2210)</f>
        <v>Barbarian Barrel, Cannon Cart, Goblinstein, Lightning, Minions, Mortar, Royal Ghost, Skeletons</v>
      </c>
      <c r="AG2210" s="7" t="str">
        <f aca="false">IF(AD2210&lt;AE2210,AE2210,AD2210)</f>
        <v>Barbarian Barrel, Electro Spirit, Fireball, Goblin Cage, Heal Spirit, Lumberjack, Phoenix, Royal Giant</v>
      </c>
      <c r="AH2210" s="7" t="str">
        <f aca="false">IF(AD2210=AF2210,AA2210,IF(AA2210="Win","Loss",IF(AA2210="Loss","Win","Draw")))</f>
        <v>Win</v>
      </c>
      <c r="AI2210" s="7" t="s">
        <v>297</v>
      </c>
    </row>
    <row r="2211" customFormat="false" ht="15" hidden="false" customHeight="true" outlineLevel="0" collapsed="false">
      <c r="A2211" s="5" t="s">
        <v>5101</v>
      </c>
      <c r="B2211" s="5" t="n">
        <v>1</v>
      </c>
      <c r="C2211" s="5" t="s">
        <v>613</v>
      </c>
      <c r="D2211" s="5" t="s">
        <v>614</v>
      </c>
      <c r="E2211" s="5" t="s">
        <v>1201</v>
      </c>
      <c r="F2211" s="5" t="s">
        <v>1202</v>
      </c>
      <c r="G2211" s="5" t="s">
        <v>4295</v>
      </c>
      <c r="H2211" s="5" t="s">
        <v>163</v>
      </c>
      <c r="I2211" s="5" t="s">
        <v>84</v>
      </c>
      <c r="J2211" s="5" t="s">
        <v>158</v>
      </c>
      <c r="K2211" s="5" t="s">
        <v>114</v>
      </c>
      <c r="L2211" s="5" t="s">
        <v>97</v>
      </c>
      <c r="M2211" s="5" t="s">
        <v>115</v>
      </c>
      <c r="N2211" s="5" t="s">
        <v>447</v>
      </c>
      <c r="O2211" s="5" t="s">
        <v>130</v>
      </c>
      <c r="P2211" s="5" t="s">
        <v>96</v>
      </c>
      <c r="Q2211" s="5" t="s">
        <v>84</v>
      </c>
      <c r="R2211" s="5" t="s">
        <v>158</v>
      </c>
      <c r="S2211" s="5" t="s">
        <v>114</v>
      </c>
      <c r="T2211" s="5" t="s">
        <v>130</v>
      </c>
      <c r="U2211" s="5" t="s">
        <v>447</v>
      </c>
      <c r="V2211" s="5" t="s">
        <v>115</v>
      </c>
      <c r="W2211" s="5" t="s">
        <v>126</v>
      </c>
      <c r="X2211" s="5" t="s">
        <v>173</v>
      </c>
      <c r="Y2211" s="5" t="n">
        <v>0</v>
      </c>
      <c r="Z2211" s="5" t="n">
        <v>3</v>
      </c>
      <c r="AA2211" s="5" t="str">
        <f aca="false">IF(Y2211&gt;Z2211,"Win",IF(Y2211&lt;Z2211,"Loss","Draw"))</f>
        <v>Loss</v>
      </c>
      <c r="AB2211" s="5" t="s">
        <v>98</v>
      </c>
      <c r="AC2211" s="5" t="s">
        <v>99</v>
      </c>
      <c r="AD2211" s="5" t="s">
        <v>1014</v>
      </c>
      <c r="AE2211" s="5" t="s">
        <v>1338</v>
      </c>
      <c r="AF2211" s="5" t="str">
        <f aca="false">IF(AD2211&lt;AE2211,AD2211,AE2211)</f>
        <v>Archers, Arrows, Bowler, Giant, Giant Snowball, Graveyard, Minions, Ronin</v>
      </c>
      <c r="AG2211" s="5" t="str">
        <f aca="false">IF(AD2211&lt;AE2211,AE2211,AD2211)</f>
        <v>Archers, Arrows, Bowler, Giant, Giant Snowball, Graveyard, Skeletons, Zappies</v>
      </c>
      <c r="AH2211" s="5" t="str">
        <f aca="false">IF(AD2211=AF2211,AA2211,IF(AA2211="Win","Loss",IF(AA2211="Loss","Win","Draw")))</f>
        <v>Loss</v>
      </c>
      <c r="AI2211" s="5" t="s">
        <v>297</v>
      </c>
    </row>
    <row r="2212" customFormat="false" ht="15" hidden="false" customHeight="true" outlineLevel="0" collapsed="false">
      <c r="A2212" s="7" t="s">
        <v>5099</v>
      </c>
      <c r="B2212" s="7" t="n">
        <v>2</v>
      </c>
      <c r="C2212" s="7" t="s">
        <v>613</v>
      </c>
      <c r="D2212" s="7" t="s">
        <v>614</v>
      </c>
      <c r="E2212" s="8" t="s">
        <v>365</v>
      </c>
      <c r="F2212" s="7" t="s">
        <v>366</v>
      </c>
      <c r="G2212" s="7" t="s">
        <v>5102</v>
      </c>
      <c r="H2212" s="7" t="s">
        <v>715</v>
      </c>
      <c r="I2212" s="7" t="s">
        <v>84</v>
      </c>
      <c r="J2212" s="7" t="s">
        <v>158</v>
      </c>
      <c r="K2212" s="7" t="s">
        <v>114</v>
      </c>
      <c r="L2212" s="7" t="s">
        <v>97</v>
      </c>
      <c r="M2212" s="7" t="s">
        <v>115</v>
      </c>
      <c r="N2212" s="7" t="s">
        <v>447</v>
      </c>
      <c r="O2212" s="7" t="s">
        <v>130</v>
      </c>
      <c r="P2212" s="7" t="s">
        <v>96</v>
      </c>
      <c r="Q2212" s="7" t="s">
        <v>177</v>
      </c>
      <c r="R2212" s="7" t="s">
        <v>83</v>
      </c>
      <c r="S2212" s="7" t="s">
        <v>219</v>
      </c>
      <c r="T2212" s="7" t="s">
        <v>93</v>
      </c>
      <c r="U2212" s="7" t="s">
        <v>89</v>
      </c>
      <c r="V2212" s="7" t="s">
        <v>215</v>
      </c>
      <c r="W2212" s="7" t="s">
        <v>173</v>
      </c>
      <c r="X2212" s="7" t="s">
        <v>188</v>
      </c>
      <c r="Y2212" s="7" t="n">
        <v>0</v>
      </c>
      <c r="Z2212" s="7" t="n">
        <v>2</v>
      </c>
      <c r="AA2212" s="7" t="str">
        <f aca="false">IF(Y2212&gt;Z2212,"Win",IF(Y2212&lt;Z2212,"Loss","Draw"))</f>
        <v>Loss</v>
      </c>
      <c r="AB2212" s="7" t="s">
        <v>99</v>
      </c>
      <c r="AC2212" s="7" t="s">
        <v>99</v>
      </c>
      <c r="AD2212" s="7" t="s">
        <v>1014</v>
      </c>
      <c r="AE2212" s="7" t="s">
        <v>316</v>
      </c>
      <c r="AF2212" s="7" t="str">
        <f aca="false">IF(AD2212&lt;AE2212,AD2212,AE2212)</f>
        <v>Archers, Arrows, Bowler, Giant, Giant Snowball, Graveyard, Minions, Ronin</v>
      </c>
      <c r="AG2212" s="7" t="str">
        <f aca="false">IF(AD2212&lt;AE2212,AE2212,AD2212)</f>
        <v>Fireball, Fisherman, Monk, Royal Giant, The Log, Tombstone, Wizard, Zappies</v>
      </c>
      <c r="AH2212" s="7" t="str">
        <f aca="false">IF(AD2212=AF2212,AA2212,IF(AA2212="Win","Loss",IF(AA2212="Loss","Win","Draw")))</f>
        <v>Loss</v>
      </c>
      <c r="AI2212" s="7" t="s">
        <v>297</v>
      </c>
    </row>
    <row r="2213" customFormat="false" ht="15" hidden="false" customHeight="true" outlineLevel="0" collapsed="false">
      <c r="A2213" s="7" t="s">
        <v>5099</v>
      </c>
      <c r="B2213" s="7" t="n">
        <v>3</v>
      </c>
      <c r="C2213" s="7" t="s">
        <v>613</v>
      </c>
      <c r="D2213" s="7" t="s">
        <v>614</v>
      </c>
      <c r="E2213" s="8" t="s">
        <v>365</v>
      </c>
      <c r="F2213" s="7" t="s">
        <v>366</v>
      </c>
      <c r="G2213" s="7" t="s">
        <v>5103</v>
      </c>
      <c r="H2213" s="7" t="s">
        <v>715</v>
      </c>
      <c r="I2213" s="7" t="s">
        <v>203</v>
      </c>
      <c r="J2213" s="7" t="s">
        <v>202</v>
      </c>
      <c r="K2213" s="7" t="s">
        <v>201</v>
      </c>
      <c r="L2213" s="7" t="s">
        <v>87</v>
      </c>
      <c r="M2213" s="7" t="s">
        <v>157</v>
      </c>
      <c r="N2213" s="7" t="s">
        <v>118</v>
      </c>
      <c r="O2213" s="7" t="s">
        <v>88</v>
      </c>
      <c r="P2213" s="7" t="s">
        <v>204</v>
      </c>
      <c r="Q2213" s="7" t="s">
        <v>129</v>
      </c>
      <c r="R2213" s="7" t="s">
        <v>128</v>
      </c>
      <c r="S2213" s="7" t="s">
        <v>127</v>
      </c>
      <c r="T2213" s="7" t="s">
        <v>133</v>
      </c>
      <c r="U2213" s="7" t="s">
        <v>150</v>
      </c>
      <c r="V2213" s="7" t="s">
        <v>130</v>
      </c>
      <c r="W2213" s="7" t="s">
        <v>86</v>
      </c>
      <c r="X2213" s="7" t="s">
        <v>132</v>
      </c>
      <c r="Y2213" s="7" t="n">
        <v>0</v>
      </c>
      <c r="Z2213" s="7" t="n">
        <v>3</v>
      </c>
      <c r="AA2213" s="7" t="str">
        <f aca="false">IF(Y2213&gt;Z2213,"Win",IF(Y2213&lt;Z2213,"Loss","Draw"))</f>
        <v>Loss</v>
      </c>
      <c r="AB2213" s="7" t="s">
        <v>99</v>
      </c>
      <c r="AC2213" s="7" t="s">
        <v>99</v>
      </c>
      <c r="AD2213" s="7" t="s">
        <v>206</v>
      </c>
      <c r="AE2213" s="7" t="s">
        <v>5104</v>
      </c>
      <c r="AF2213" s="7" t="str">
        <f aca="false">IF(AD2213&lt;AE2213,AD2213,AE2213)</f>
        <v>Arrows, Battle Ram, Electro Spirit, Electro Wizard, Golden Knight, Mega Knight, Mother Witch, Skeleton Dragons</v>
      </c>
      <c r="AG2213" s="7" t="str">
        <f aca="false">IF(AD2213&lt;AE2213,AE2213,AD2213)</f>
        <v>Berserker, Fire Spirit, Goblin Barrel, Ice Spirit, Magic Archer, Royal Delivery, Tesla, Wall Breakers</v>
      </c>
      <c r="AH2213" s="7" t="str">
        <f aca="false">IF(AD2213=AF2213,AA2213,IF(AA2213="Win","Loss",IF(AA2213="Loss","Win","Draw")))</f>
        <v>Win</v>
      </c>
      <c r="AI2213" s="7" t="s">
        <v>297</v>
      </c>
    </row>
    <row r="2214" customFormat="false" ht="15" hidden="false" customHeight="true" outlineLevel="0" collapsed="false">
      <c r="A2214" s="7" t="s">
        <v>5105</v>
      </c>
      <c r="B2214" s="7" t="n">
        <v>1</v>
      </c>
      <c r="C2214" s="7" t="s">
        <v>613</v>
      </c>
      <c r="D2214" s="7" t="s">
        <v>614</v>
      </c>
      <c r="E2214" s="8" t="s">
        <v>365</v>
      </c>
      <c r="F2214" s="7" t="s">
        <v>366</v>
      </c>
      <c r="G2214" s="7" t="s">
        <v>5106</v>
      </c>
      <c r="H2214" s="7" t="s">
        <v>715</v>
      </c>
      <c r="I2214" s="7" t="s">
        <v>208</v>
      </c>
      <c r="J2214" s="7" t="s">
        <v>186</v>
      </c>
      <c r="K2214" s="7" t="s">
        <v>109</v>
      </c>
      <c r="L2214" s="7" t="s">
        <v>110</v>
      </c>
      <c r="M2214" s="7" t="s">
        <v>86</v>
      </c>
      <c r="N2214" s="7" t="s">
        <v>188</v>
      </c>
      <c r="O2214" s="7" t="s">
        <v>93</v>
      </c>
      <c r="P2214" s="7" t="s">
        <v>112</v>
      </c>
      <c r="Q2214" s="7" t="s">
        <v>84</v>
      </c>
      <c r="R2214" s="7" t="s">
        <v>158</v>
      </c>
      <c r="S2214" s="7" t="s">
        <v>114</v>
      </c>
      <c r="T2214" s="7" t="s">
        <v>130</v>
      </c>
      <c r="U2214" s="7" t="s">
        <v>447</v>
      </c>
      <c r="V2214" s="7" t="s">
        <v>115</v>
      </c>
      <c r="W2214" s="7" t="s">
        <v>126</v>
      </c>
      <c r="X2214" s="7" t="s">
        <v>173</v>
      </c>
      <c r="Y2214" s="7" t="n">
        <v>0</v>
      </c>
      <c r="Z2214" s="7" t="n">
        <v>3</v>
      </c>
      <c r="AA2214" s="7" t="str">
        <f aca="false">IF(Y2214&gt;Z2214,"Win",IF(Y2214&lt;Z2214,"Loss","Draw"))</f>
        <v>Loss</v>
      </c>
      <c r="AB2214" s="7" t="s">
        <v>99</v>
      </c>
      <c r="AC2214" s="7" t="s">
        <v>99</v>
      </c>
      <c r="AD2214" s="7" t="s">
        <v>832</v>
      </c>
      <c r="AE2214" s="7" t="s">
        <v>1338</v>
      </c>
      <c r="AF2214" s="7" t="str">
        <f aca="false">IF(AD2214&lt;AE2214,AD2214,AE2214)</f>
        <v>Archers, Arrows, Bowler, Giant, Giant Snowball, Graveyard, Skeletons, Zappies</v>
      </c>
      <c r="AG2214" s="7" t="str">
        <f aca="false">IF(AD2214&lt;AE2214,AE2214,AD2214)</f>
        <v>Balloon, Fireball, Lava Hound, Skeleton Dragons, Spirit Empress, Tombstone, Valkyrie, Zap</v>
      </c>
      <c r="AH2214" s="7" t="str">
        <f aca="false">IF(AD2214=AF2214,AA2214,IF(AA2214="Win","Loss",IF(AA2214="Loss","Win","Draw")))</f>
        <v>Win</v>
      </c>
      <c r="AI2214" s="7" t="s">
        <v>297</v>
      </c>
    </row>
    <row r="2215" customFormat="false" ht="15" hidden="false" customHeight="true" outlineLevel="0" collapsed="false">
      <c r="A2215" s="7" t="s">
        <v>5105</v>
      </c>
      <c r="B2215" s="7" t="n">
        <v>2</v>
      </c>
      <c r="C2215" s="7" t="s">
        <v>613</v>
      </c>
      <c r="D2215" s="7" t="s">
        <v>614</v>
      </c>
      <c r="E2215" s="8" t="s">
        <v>365</v>
      </c>
      <c r="F2215" s="7" t="s">
        <v>366</v>
      </c>
      <c r="G2215" s="7" t="s">
        <v>5107</v>
      </c>
      <c r="H2215" s="7" t="s">
        <v>715</v>
      </c>
      <c r="I2215" s="7" t="s">
        <v>84</v>
      </c>
      <c r="J2215" s="7" t="s">
        <v>108</v>
      </c>
      <c r="K2215" s="7" t="s">
        <v>82</v>
      </c>
      <c r="L2215" s="7" t="s">
        <v>85</v>
      </c>
      <c r="M2215" s="7" t="s">
        <v>87</v>
      </c>
      <c r="N2215" s="7" t="s">
        <v>95</v>
      </c>
      <c r="O2215" s="7" t="s">
        <v>150</v>
      </c>
      <c r="P2215" s="7" t="s">
        <v>88</v>
      </c>
      <c r="Q2215" s="7" t="s">
        <v>82</v>
      </c>
      <c r="R2215" s="7" t="s">
        <v>202</v>
      </c>
      <c r="S2215" s="7" t="s">
        <v>87</v>
      </c>
      <c r="T2215" s="7" t="s">
        <v>85</v>
      </c>
      <c r="U2215" s="7" t="s">
        <v>150</v>
      </c>
      <c r="V2215" s="7" t="s">
        <v>95</v>
      </c>
      <c r="W2215" s="7" t="s">
        <v>97</v>
      </c>
      <c r="X2215" s="7" t="s">
        <v>88</v>
      </c>
      <c r="Y2215" s="7" t="n">
        <v>0</v>
      </c>
      <c r="Z2215" s="7" t="n">
        <v>3</v>
      </c>
      <c r="AA2215" s="7" t="str">
        <f aca="false">IF(Y2215&gt;Z2215,"Win",IF(Y2215&lt;Z2215,"Loss","Draw"))</f>
        <v>Loss</v>
      </c>
      <c r="AB2215" s="7" t="s">
        <v>99</v>
      </c>
      <c r="AC2215" s="7" t="s">
        <v>99</v>
      </c>
      <c r="AD2215" s="7" t="s">
        <v>2956</v>
      </c>
      <c r="AE2215" s="7" t="s">
        <v>5108</v>
      </c>
      <c r="AF2215" s="7" t="str">
        <f aca="false">IF(AD2215&lt;AE2215,AD2215,AE2215)</f>
        <v>Archers, Barbarian Barrel, Berserker, Dark Prince, Electro Spirit, Lightning, Royal Hogs, Tesla</v>
      </c>
      <c r="AG2215" s="7" t="str">
        <f aca="false">IF(AD2215&lt;AE2215,AE2215,AD2215)</f>
        <v>Barbarian Barrel, Berserker, Electro Spirit, Lightning, Magic Archer, Ronin, Royal Hogs, Tesla</v>
      </c>
      <c r="AH2215" s="7" t="str">
        <f aca="false">IF(AD2215=AF2215,AA2215,IF(AA2215="Win","Loss",IF(AA2215="Loss","Win","Draw")))</f>
        <v>Loss</v>
      </c>
      <c r="AI2215" s="7" t="s">
        <v>297</v>
      </c>
    </row>
    <row r="2216" customFormat="false" ht="15" hidden="false" customHeight="true" outlineLevel="0" collapsed="false">
      <c r="A2216" s="7" t="s">
        <v>5105</v>
      </c>
      <c r="B2216" s="7" t="n">
        <v>3</v>
      </c>
      <c r="C2216" s="7" t="s">
        <v>613</v>
      </c>
      <c r="D2216" s="7" t="s">
        <v>614</v>
      </c>
      <c r="E2216" s="8" t="s">
        <v>365</v>
      </c>
      <c r="F2216" s="7" t="s">
        <v>366</v>
      </c>
      <c r="G2216" s="7" t="s">
        <v>5109</v>
      </c>
      <c r="H2216" s="7" t="s">
        <v>715</v>
      </c>
      <c r="I2216" s="7" t="s">
        <v>114</v>
      </c>
      <c r="J2216" s="7" t="s">
        <v>241</v>
      </c>
      <c r="K2216" s="7" t="s">
        <v>113</v>
      </c>
      <c r="L2216" s="7" t="s">
        <v>234</v>
      </c>
      <c r="M2216" s="7" t="s">
        <v>116</v>
      </c>
      <c r="N2216" s="7" t="s">
        <v>137</v>
      </c>
      <c r="O2216" s="7" t="s">
        <v>157</v>
      </c>
      <c r="P2216" s="7" t="s">
        <v>193</v>
      </c>
      <c r="Q2216" s="7" t="s">
        <v>185</v>
      </c>
      <c r="R2216" s="7" t="s">
        <v>186</v>
      </c>
      <c r="S2216" s="7" t="s">
        <v>109</v>
      </c>
      <c r="T2216" s="7" t="s">
        <v>86</v>
      </c>
      <c r="U2216" s="7" t="s">
        <v>117</v>
      </c>
      <c r="V2216" s="7" t="s">
        <v>111</v>
      </c>
      <c r="W2216" s="7" t="s">
        <v>187</v>
      </c>
      <c r="X2216" s="7" t="s">
        <v>188</v>
      </c>
      <c r="Y2216" s="7" t="n">
        <v>1</v>
      </c>
      <c r="Z2216" s="7" t="n">
        <v>0</v>
      </c>
      <c r="AA2216" s="7" t="str">
        <f aca="false">IF(Y2216&gt;Z2216,"Win",IF(Y2216&lt;Z2216,"Loss","Draw"))</f>
        <v>Win</v>
      </c>
      <c r="AB2216" s="7" t="s">
        <v>99</v>
      </c>
      <c r="AC2216" s="7" t="s">
        <v>99</v>
      </c>
      <c r="AD2216" s="7" t="s">
        <v>5110</v>
      </c>
      <c r="AE2216" s="7" t="s">
        <v>813</v>
      </c>
      <c r="AF2216" s="7" t="str">
        <f aca="false">IF(AD2216&lt;AE2216,AD2216,AE2216)</f>
        <v>Balloon, Executioner, Giant Skeleton, Miner, Skeleton Dragons, Tombstone, Tornado, Zap</v>
      </c>
      <c r="AG2216" s="7" t="str">
        <f aca="false">IF(AD2216&lt;AE2216,AE2216,AD2216)</f>
        <v>Bomb Tower, Fire Spirit, Furnace, Giant Snowball, Goblin Drill, Guards, Knight, Poison</v>
      </c>
      <c r="AH2216" s="7" t="str">
        <f aca="false">IF(AD2216=AF2216,AA2216,IF(AA2216="Win","Loss",IF(AA2216="Loss","Win","Draw")))</f>
        <v>Loss</v>
      </c>
      <c r="AI2216" s="7" t="s">
        <v>297</v>
      </c>
    </row>
    <row r="2217" customFormat="false" ht="15" hidden="false" customHeight="true" outlineLevel="0" collapsed="false">
      <c r="A2217" s="7" t="s">
        <v>5111</v>
      </c>
      <c r="B2217" s="7" t="n">
        <v>1</v>
      </c>
      <c r="C2217" s="7" t="s">
        <v>613</v>
      </c>
      <c r="D2217" s="7" t="s">
        <v>614</v>
      </c>
      <c r="E2217" s="8" t="s">
        <v>365</v>
      </c>
      <c r="F2217" s="7" t="s">
        <v>366</v>
      </c>
      <c r="G2217" s="7" t="s">
        <v>5112</v>
      </c>
      <c r="H2217" s="7" t="s">
        <v>163</v>
      </c>
      <c r="I2217" s="7" t="s">
        <v>233</v>
      </c>
      <c r="J2217" s="7" t="s">
        <v>202</v>
      </c>
      <c r="K2217" s="7" t="s">
        <v>201</v>
      </c>
      <c r="L2217" s="7" t="s">
        <v>111</v>
      </c>
      <c r="M2217" s="7" t="s">
        <v>126</v>
      </c>
      <c r="N2217" s="7" t="s">
        <v>157</v>
      </c>
      <c r="O2217" s="7" t="s">
        <v>89</v>
      </c>
      <c r="P2217" s="7" t="s">
        <v>234</v>
      </c>
      <c r="Q2217" s="7" t="s">
        <v>87</v>
      </c>
      <c r="R2217" s="7" t="s">
        <v>95</v>
      </c>
      <c r="S2217" s="7" t="s">
        <v>113</v>
      </c>
      <c r="T2217" s="7" t="s">
        <v>241</v>
      </c>
      <c r="U2217" s="7" t="s">
        <v>118</v>
      </c>
      <c r="V2217" s="7" t="s">
        <v>116</v>
      </c>
      <c r="W2217" s="7" t="s">
        <v>115</v>
      </c>
      <c r="X2217" s="7" t="s">
        <v>126</v>
      </c>
      <c r="Y2217" s="7" t="n">
        <v>0</v>
      </c>
      <c r="Z2217" s="7" t="n">
        <v>1</v>
      </c>
      <c r="AA2217" s="7" t="str">
        <f aca="false">IF(Y2217&gt;Z2217,"Win",IF(Y2217&lt;Z2217,"Loss","Draw"))</f>
        <v>Loss</v>
      </c>
      <c r="AB2217" s="7" t="s">
        <v>99</v>
      </c>
      <c r="AC2217" s="7" t="s">
        <v>99</v>
      </c>
      <c r="AD2217" s="7" t="s">
        <v>415</v>
      </c>
      <c r="AE2217" s="7" t="s">
        <v>776</v>
      </c>
      <c r="AF2217" s="7" t="str">
        <f aca="false">IF(AD2217&lt;AE2217,AD2217,AE2217)</f>
        <v>Barbarian Barrel, Furnace, Graveyard, Ice Spirit, Knight, Poison, Skeletons, Tesla</v>
      </c>
      <c r="AG2217" s="7" t="str">
        <f aca="false">IF(AD2217&lt;AE2217,AE2217,AD2217)</f>
        <v>Bats, Bomb Tower, Fire Spirit, Magic Archer, Miner, Skeletons, The Log, Wall Breakers</v>
      </c>
      <c r="AH2217" s="7" t="str">
        <f aca="false">IF(AD2217=AF2217,AA2217,IF(AA2217="Win","Loss",IF(AA2217="Loss","Win","Draw")))</f>
        <v>Win</v>
      </c>
      <c r="AI2217" s="7" t="s">
        <v>297</v>
      </c>
    </row>
    <row r="2218" customFormat="false" ht="15" hidden="false" customHeight="true" outlineLevel="0" collapsed="false">
      <c r="A2218" s="7" t="s">
        <v>5111</v>
      </c>
      <c r="B2218" s="7" t="n">
        <v>2</v>
      </c>
      <c r="C2218" s="7" t="s">
        <v>613</v>
      </c>
      <c r="D2218" s="7" t="s">
        <v>614</v>
      </c>
      <c r="E2218" s="8" t="s">
        <v>365</v>
      </c>
      <c r="F2218" s="7" t="s">
        <v>366</v>
      </c>
      <c r="G2218" s="7" t="s">
        <v>5113</v>
      </c>
      <c r="H2218" s="7" t="s">
        <v>715</v>
      </c>
      <c r="I2218" s="7" t="s">
        <v>153</v>
      </c>
      <c r="J2218" s="7" t="s">
        <v>83</v>
      </c>
      <c r="K2218" s="7" t="s">
        <v>407</v>
      </c>
      <c r="L2218" s="7" t="s">
        <v>165</v>
      </c>
      <c r="M2218" s="7" t="s">
        <v>95</v>
      </c>
      <c r="N2218" s="7" t="s">
        <v>150</v>
      </c>
      <c r="O2218" s="7" t="s">
        <v>85</v>
      </c>
      <c r="P2218" s="7" t="s">
        <v>91</v>
      </c>
      <c r="Q2218" s="7" t="s">
        <v>114</v>
      </c>
      <c r="R2218" s="7" t="s">
        <v>91</v>
      </c>
      <c r="S2218" s="7" t="s">
        <v>137</v>
      </c>
      <c r="T2218" s="7" t="s">
        <v>157</v>
      </c>
      <c r="U2218" s="7" t="s">
        <v>153</v>
      </c>
      <c r="V2218" s="7" t="s">
        <v>249</v>
      </c>
      <c r="W2218" s="7" t="s">
        <v>97</v>
      </c>
      <c r="X2218" s="7" t="s">
        <v>242</v>
      </c>
      <c r="Y2218" s="7" t="n">
        <v>1</v>
      </c>
      <c r="Z2218" s="7" t="n">
        <v>0</v>
      </c>
      <c r="AA2218" s="7" t="str">
        <f aca="false">IF(Y2218&gt;Z2218,"Win",IF(Y2218&lt;Z2218,"Loss","Draw"))</f>
        <v>Win</v>
      </c>
      <c r="AB2218" s="7" t="s">
        <v>99</v>
      </c>
      <c r="AC2218" s="7" t="s">
        <v>99</v>
      </c>
      <c r="AD2218" s="7" t="s">
        <v>5114</v>
      </c>
      <c r="AE2218" s="7" t="s">
        <v>5115</v>
      </c>
      <c r="AF2218" s="7" t="str">
        <f aca="false">IF(AD2218&lt;AE2218,AD2218,AE2218)</f>
        <v>Barbarian Barrel, Cannon, Electro Spirit, Firecracker, Goblins, Hog Rider, Lightning, Monk</v>
      </c>
      <c r="AG2218" s="7" t="str">
        <f aca="false">IF(AD2218&lt;AE2218,AE2218,AD2218)</f>
        <v>Bomber, Cannon, Fire Spirit, Giant Snowball, Goblin Drill, Goblins, Rocket, Ronin</v>
      </c>
      <c r="AH2218" s="7" t="str">
        <f aca="false">IF(AD2218=AF2218,AA2218,IF(AA2218="Win","Loss",IF(AA2218="Loss","Win","Draw")))</f>
        <v>Win</v>
      </c>
      <c r="AI2218" s="7" t="s">
        <v>297</v>
      </c>
    </row>
    <row r="2219" customFormat="false" ht="15" hidden="false" customHeight="true" outlineLevel="0" collapsed="false">
      <c r="A2219" s="7" t="s">
        <v>5111</v>
      </c>
      <c r="B2219" s="7" t="n">
        <v>3</v>
      </c>
      <c r="C2219" s="7" t="s">
        <v>613</v>
      </c>
      <c r="D2219" s="7" t="s">
        <v>614</v>
      </c>
      <c r="E2219" s="8" t="s">
        <v>365</v>
      </c>
      <c r="F2219" s="7" t="s">
        <v>366</v>
      </c>
      <c r="G2219" s="7" t="s">
        <v>5116</v>
      </c>
      <c r="H2219" s="7" t="s">
        <v>715</v>
      </c>
      <c r="I2219" s="7" t="s">
        <v>87</v>
      </c>
      <c r="J2219" s="7" t="s">
        <v>337</v>
      </c>
      <c r="K2219" s="7" t="s">
        <v>114</v>
      </c>
      <c r="L2219" s="7" t="s">
        <v>88</v>
      </c>
      <c r="M2219" s="7" t="s">
        <v>403</v>
      </c>
      <c r="N2219" s="7" t="s">
        <v>130</v>
      </c>
      <c r="O2219" s="7" t="s">
        <v>137</v>
      </c>
      <c r="P2219" s="7" t="s">
        <v>118</v>
      </c>
      <c r="Q2219" s="7" t="s">
        <v>107</v>
      </c>
      <c r="R2219" s="7" t="s">
        <v>219</v>
      </c>
      <c r="S2219" s="7" t="s">
        <v>83</v>
      </c>
      <c r="T2219" s="7" t="s">
        <v>85</v>
      </c>
      <c r="U2219" s="7" t="s">
        <v>89</v>
      </c>
      <c r="V2219" s="7" t="s">
        <v>165</v>
      </c>
      <c r="W2219" s="7" t="s">
        <v>150</v>
      </c>
      <c r="X2219" s="7" t="s">
        <v>88</v>
      </c>
      <c r="Y2219" s="7" t="n">
        <v>0</v>
      </c>
      <c r="Z2219" s="7" t="n">
        <v>1</v>
      </c>
      <c r="AA2219" s="7" t="str">
        <f aca="false">IF(Y2219&gt;Z2219,"Win",IF(Y2219&lt;Z2219,"Loss","Draw"))</f>
        <v>Loss</v>
      </c>
      <c r="AB2219" s="7" t="s">
        <v>99</v>
      </c>
      <c r="AC2219" s="7" t="s">
        <v>99</v>
      </c>
      <c r="AD2219" s="7" t="s">
        <v>5117</v>
      </c>
      <c r="AE2219" s="7" t="s">
        <v>5118</v>
      </c>
      <c r="AF2219" s="7" t="str">
        <f aca="false">IF(AD2219&lt;AE2219,AD2219,AE2219)</f>
        <v>Arrows, Berserker, Boss Bandit, Giant Snowball, Goblin Drill, Ice Spirit, Spear Goblins, Tesla</v>
      </c>
      <c r="AG2219" s="7" t="str">
        <f aca="false">IF(AD2219&lt;AE2219,AE2219,AD2219)</f>
        <v>Berserker, Electro Spirit, Goblin Cage, Hog Rider, Lightning, Monk, The Log, Wizard</v>
      </c>
      <c r="AH2219" s="7" t="str">
        <f aca="false">IF(AD2219=AF2219,AA2219,IF(AA2219="Win","Loss",IF(AA2219="Loss","Win","Draw")))</f>
        <v>Loss</v>
      </c>
      <c r="AI2219" s="7" t="s">
        <v>297</v>
      </c>
    </row>
    <row r="2220" customFormat="false" ht="15" hidden="false" customHeight="true" outlineLevel="0" collapsed="false">
      <c r="A2220" s="7" t="s">
        <v>5119</v>
      </c>
      <c r="B2220" s="7" t="n">
        <v>1</v>
      </c>
      <c r="C2220" s="7" t="s">
        <v>613</v>
      </c>
      <c r="D2220" s="7" t="s">
        <v>614</v>
      </c>
      <c r="E2220" s="8" t="s">
        <v>365</v>
      </c>
      <c r="F2220" s="7" t="s">
        <v>366</v>
      </c>
      <c r="G2220" s="7" t="s">
        <v>5120</v>
      </c>
      <c r="H2220" s="7" t="s">
        <v>163</v>
      </c>
      <c r="I2220" s="7" t="s">
        <v>177</v>
      </c>
      <c r="J2220" s="7" t="s">
        <v>83</v>
      </c>
      <c r="K2220" s="7" t="s">
        <v>188</v>
      </c>
      <c r="L2220" s="7" t="s">
        <v>133</v>
      </c>
      <c r="M2220" s="7" t="s">
        <v>86</v>
      </c>
      <c r="N2220" s="7" t="s">
        <v>89</v>
      </c>
      <c r="O2220" s="7" t="s">
        <v>93</v>
      </c>
      <c r="P2220" s="7" t="s">
        <v>215</v>
      </c>
      <c r="Q2220" s="7" t="s">
        <v>84</v>
      </c>
      <c r="R2220" s="7" t="s">
        <v>158</v>
      </c>
      <c r="S2220" s="7" t="s">
        <v>114</v>
      </c>
      <c r="T2220" s="7" t="s">
        <v>130</v>
      </c>
      <c r="U2220" s="7" t="s">
        <v>447</v>
      </c>
      <c r="V2220" s="7" t="s">
        <v>115</v>
      </c>
      <c r="W2220" s="7" t="s">
        <v>126</v>
      </c>
      <c r="X2220" s="7" t="s">
        <v>173</v>
      </c>
      <c r="Y2220" s="7" t="n">
        <v>1</v>
      </c>
      <c r="Z2220" s="7" t="n">
        <v>0</v>
      </c>
      <c r="AA2220" s="7" t="str">
        <f aca="false">IF(Y2220&gt;Z2220,"Win",IF(Y2220&lt;Z2220,"Loss","Draw"))</f>
        <v>Win</v>
      </c>
      <c r="AB2220" s="7" t="s">
        <v>99</v>
      </c>
      <c r="AC2220" s="7" t="s">
        <v>99</v>
      </c>
      <c r="AD2220" s="7" t="s">
        <v>494</v>
      </c>
      <c r="AE2220" s="7" t="s">
        <v>1338</v>
      </c>
      <c r="AF2220" s="7" t="str">
        <f aca="false">IF(AD2220&lt;AE2220,AD2220,AE2220)</f>
        <v>Archers, Arrows, Bowler, Giant, Giant Snowball, Graveyard, Skeletons, Zappies</v>
      </c>
      <c r="AG2220" s="7" t="str">
        <f aca="false">IF(AD2220&lt;AE2220,AE2220,AD2220)</f>
        <v>Fireball, Fisherman, Monk, Mother Witch, Royal Giant, Skeleton Dragons, The Log, Tombstone</v>
      </c>
      <c r="AH2220" s="7" t="str">
        <f aca="false">IF(AD2220=AF2220,AA2220,IF(AA2220="Win","Loss",IF(AA2220="Loss","Win","Draw")))</f>
        <v>Loss</v>
      </c>
      <c r="AI2220" s="7" t="s">
        <v>297</v>
      </c>
    </row>
    <row r="2221" customFormat="false" ht="15" hidden="false" customHeight="true" outlineLevel="0" collapsed="false">
      <c r="A2221" s="7" t="s">
        <v>5119</v>
      </c>
      <c r="B2221" s="7" t="n">
        <v>2</v>
      </c>
      <c r="C2221" s="7" t="s">
        <v>613</v>
      </c>
      <c r="D2221" s="7" t="s">
        <v>614</v>
      </c>
      <c r="E2221" s="8" t="s">
        <v>365</v>
      </c>
      <c r="F2221" s="7" t="s">
        <v>366</v>
      </c>
      <c r="G2221" s="7" t="s">
        <v>5121</v>
      </c>
      <c r="H2221" s="7" t="s">
        <v>163</v>
      </c>
      <c r="I2221" s="7" t="s">
        <v>152</v>
      </c>
      <c r="J2221" s="7" t="s">
        <v>108</v>
      </c>
      <c r="K2221" s="7" t="s">
        <v>82</v>
      </c>
      <c r="L2221" s="7" t="s">
        <v>153</v>
      </c>
      <c r="M2221" s="7" t="s">
        <v>150</v>
      </c>
      <c r="N2221" s="7" t="s">
        <v>204</v>
      </c>
      <c r="O2221" s="7" t="s">
        <v>126</v>
      </c>
      <c r="P2221" s="7" t="s">
        <v>85</v>
      </c>
      <c r="Q2221" s="7" t="s">
        <v>107</v>
      </c>
      <c r="R2221" s="7" t="s">
        <v>108</v>
      </c>
      <c r="S2221" s="7" t="s">
        <v>109</v>
      </c>
      <c r="T2221" s="7" t="s">
        <v>110</v>
      </c>
      <c r="U2221" s="7" t="s">
        <v>112</v>
      </c>
      <c r="V2221" s="7" t="s">
        <v>93</v>
      </c>
      <c r="W2221" s="7" t="s">
        <v>111</v>
      </c>
      <c r="X2221" s="7" t="s">
        <v>86</v>
      </c>
      <c r="Y2221" s="7" t="n">
        <v>1</v>
      </c>
      <c r="Z2221" s="7" t="n">
        <v>0</v>
      </c>
      <c r="AA2221" s="7" t="str">
        <f aca="false">IF(Y2221&gt;Z2221,"Win",IF(Y2221&lt;Z2221,"Loss","Draw"))</f>
        <v>Win</v>
      </c>
      <c r="AB2221" s="7" t="s">
        <v>99</v>
      </c>
      <c r="AC2221" s="7" t="s">
        <v>99</v>
      </c>
      <c r="AD2221" s="7" t="s">
        <v>5122</v>
      </c>
      <c r="AE2221" s="7" t="s">
        <v>120</v>
      </c>
      <c r="AF2221" s="7" t="str">
        <f aca="false">IF(AD2221&lt;AE2221,AD2221,AE2221)</f>
        <v>Baby Dragon, Cannon, Dark Prince, Electro Spirit, Lightning, Royal Delivery, Royal Hogs, Skeletons</v>
      </c>
      <c r="AG2221" s="7" t="str">
        <f aca="false">IF(AD2221&lt;AE2221,AE2221,AD2221)</f>
        <v>Dark Prince, Fireball, Goblin Cage, Lava Hound, Miner, Skeleton Dragons, Spirit Empress, Zap</v>
      </c>
      <c r="AH2221" s="7" t="str">
        <f aca="false">IF(AD2221=AF2221,AA2221,IF(AA2221="Win","Loss",IF(AA2221="Loss","Win","Draw")))</f>
        <v>Win</v>
      </c>
      <c r="AI2221" s="7" t="s">
        <v>297</v>
      </c>
    </row>
    <row r="2222" customFormat="false" ht="15" hidden="false" customHeight="true" outlineLevel="0" collapsed="false">
      <c r="A2222" s="7" t="s">
        <v>5119</v>
      </c>
      <c r="B2222" s="7" t="n">
        <v>3</v>
      </c>
      <c r="C2222" s="7" t="s">
        <v>613</v>
      </c>
      <c r="D2222" s="7" t="s">
        <v>614</v>
      </c>
      <c r="E2222" s="8" t="s">
        <v>365</v>
      </c>
      <c r="F2222" s="7" t="s">
        <v>366</v>
      </c>
      <c r="G2222" s="7" t="s">
        <v>5123</v>
      </c>
      <c r="H2222" s="7" t="s">
        <v>163</v>
      </c>
      <c r="I2222" s="7" t="s">
        <v>201</v>
      </c>
      <c r="J2222" s="7" t="s">
        <v>202</v>
      </c>
      <c r="K2222" s="7" t="s">
        <v>123</v>
      </c>
      <c r="L2222" s="7" t="s">
        <v>193</v>
      </c>
      <c r="M2222" s="7" t="s">
        <v>234</v>
      </c>
      <c r="N2222" s="7" t="s">
        <v>187</v>
      </c>
      <c r="O2222" s="7" t="s">
        <v>95</v>
      </c>
      <c r="P2222" s="7" t="s">
        <v>111</v>
      </c>
      <c r="Q2222" s="7" t="s">
        <v>82</v>
      </c>
      <c r="R2222" s="7" t="s">
        <v>202</v>
      </c>
      <c r="S2222" s="7" t="s">
        <v>87</v>
      </c>
      <c r="T2222" s="7" t="s">
        <v>85</v>
      </c>
      <c r="U2222" s="7" t="s">
        <v>150</v>
      </c>
      <c r="V2222" s="7" t="s">
        <v>95</v>
      </c>
      <c r="W2222" s="7" t="s">
        <v>97</v>
      </c>
      <c r="X2222" s="7" t="s">
        <v>88</v>
      </c>
      <c r="Y2222" s="7" t="n">
        <v>1</v>
      </c>
      <c r="Z2222" s="7" t="n">
        <v>0</v>
      </c>
      <c r="AA2222" s="7" t="str">
        <f aca="false">IF(Y2222&gt;Z2222,"Win",IF(Y2222&lt;Z2222,"Loss","Draw"))</f>
        <v>Win</v>
      </c>
      <c r="AB2222" s="7" t="s">
        <v>99</v>
      </c>
      <c r="AC2222" s="7" t="s">
        <v>99</v>
      </c>
      <c r="AD2222" s="7" t="s">
        <v>5124</v>
      </c>
      <c r="AE2222" s="7" t="s">
        <v>5108</v>
      </c>
      <c r="AF2222" s="7" t="str">
        <f aca="false">IF(AD2222&lt;AE2222,AD2222,AE2222)</f>
        <v>Barbarian Barrel, Berserker, Electro Spirit, Lightning, Magic Archer, Ronin, Royal Hogs, Tesla</v>
      </c>
      <c r="AG2222" s="7" t="str">
        <f aca="false">IF(AD2222&lt;AE2222,AE2222,AD2222)</f>
        <v>Barbarian Barrel, Bomb Tower, Goblinstein, Guards, Magic Archer, Miner, Tornado, Wall Breakers</v>
      </c>
      <c r="AH2222" s="7" t="str">
        <f aca="false">IF(AD2222=AF2222,AA2222,IF(AA2222="Win","Loss",IF(AA2222="Loss","Win","Draw")))</f>
        <v>Loss</v>
      </c>
      <c r="AI2222" s="7" t="s">
        <v>297</v>
      </c>
    </row>
    <row r="2223" customFormat="false" ht="15" hidden="false" customHeight="true" outlineLevel="0" collapsed="false">
      <c r="A2223" s="7" t="s">
        <v>5125</v>
      </c>
      <c r="B2223" s="7" t="n">
        <v>1</v>
      </c>
      <c r="C2223" s="7" t="s">
        <v>613</v>
      </c>
      <c r="D2223" s="7" t="s">
        <v>614</v>
      </c>
      <c r="E2223" s="8" t="s">
        <v>365</v>
      </c>
      <c r="F2223" s="7" t="s">
        <v>366</v>
      </c>
      <c r="G2223" s="7" t="s">
        <v>5126</v>
      </c>
      <c r="H2223" s="7" t="s">
        <v>163</v>
      </c>
      <c r="I2223" s="7" t="s">
        <v>84</v>
      </c>
      <c r="J2223" s="7" t="s">
        <v>241</v>
      </c>
      <c r="K2223" s="7" t="s">
        <v>87</v>
      </c>
      <c r="L2223" s="7" t="s">
        <v>93</v>
      </c>
      <c r="M2223" s="7" t="s">
        <v>455</v>
      </c>
      <c r="N2223" s="7" t="s">
        <v>89</v>
      </c>
      <c r="O2223" s="7" t="s">
        <v>150</v>
      </c>
      <c r="P2223" s="7" t="s">
        <v>126</v>
      </c>
      <c r="Q2223" s="7" t="s">
        <v>201</v>
      </c>
      <c r="R2223" s="7" t="s">
        <v>202</v>
      </c>
      <c r="S2223" s="7" t="s">
        <v>123</v>
      </c>
      <c r="T2223" s="7" t="s">
        <v>88</v>
      </c>
      <c r="U2223" s="7" t="s">
        <v>234</v>
      </c>
      <c r="V2223" s="7" t="s">
        <v>187</v>
      </c>
      <c r="W2223" s="7" t="s">
        <v>95</v>
      </c>
      <c r="X2223" s="7" t="s">
        <v>111</v>
      </c>
      <c r="Y2223" s="7" t="n">
        <v>0</v>
      </c>
      <c r="Z2223" s="7" t="n">
        <v>1</v>
      </c>
      <c r="AA2223" s="7" t="str">
        <f aca="false">IF(Y2223&gt;Z2223,"Win",IF(Y2223&lt;Z2223,"Loss","Draw"))</f>
        <v>Loss</v>
      </c>
      <c r="AB2223" s="7" t="s">
        <v>99</v>
      </c>
      <c r="AC2223" s="7" t="s">
        <v>99</v>
      </c>
      <c r="AD2223" s="7" t="s">
        <v>456</v>
      </c>
      <c r="AE2223" s="7" t="s">
        <v>295</v>
      </c>
      <c r="AF2223" s="7" t="str">
        <f aca="false">IF(AD2223&lt;AE2223,AD2223,AE2223)</f>
        <v>Archers, Electro Spirit, Fireball, Knight, Skeletons, Tesla, The Log, X-Bow</v>
      </c>
      <c r="AG2223" s="7" t="str">
        <f aca="false">IF(AD2223&lt;AE2223,AE2223,AD2223)</f>
        <v>Barbarian Barrel, Berserker, Bomb Tower, Goblinstein, Magic Archer, Miner, Tornado, Wall Breakers</v>
      </c>
      <c r="AH2223" s="7" t="str">
        <f aca="false">IF(AD2223=AF2223,AA2223,IF(AA2223="Win","Loss",IF(AA2223="Loss","Win","Draw")))</f>
        <v>Loss</v>
      </c>
      <c r="AI2223" s="7" t="s">
        <v>297</v>
      </c>
    </row>
    <row r="2224" customFormat="false" ht="15" hidden="false" customHeight="true" outlineLevel="0" collapsed="false">
      <c r="A2224" s="7" t="s">
        <v>5125</v>
      </c>
      <c r="B2224" s="7" t="n">
        <v>2</v>
      </c>
      <c r="C2224" s="7" t="s">
        <v>613</v>
      </c>
      <c r="D2224" s="7" t="s">
        <v>614</v>
      </c>
      <c r="E2224" s="8" t="s">
        <v>365</v>
      </c>
      <c r="F2224" s="7" t="s">
        <v>366</v>
      </c>
      <c r="G2224" s="7" t="s">
        <v>5127</v>
      </c>
      <c r="H2224" s="7" t="s">
        <v>715</v>
      </c>
      <c r="I2224" s="7" t="s">
        <v>233</v>
      </c>
      <c r="J2224" s="7" t="s">
        <v>202</v>
      </c>
      <c r="K2224" s="7" t="s">
        <v>201</v>
      </c>
      <c r="L2224" s="7" t="s">
        <v>234</v>
      </c>
      <c r="M2224" s="7" t="s">
        <v>204</v>
      </c>
      <c r="N2224" s="7" t="s">
        <v>111</v>
      </c>
      <c r="O2224" s="7" t="s">
        <v>157</v>
      </c>
      <c r="P2224" s="7" t="s">
        <v>88</v>
      </c>
      <c r="Q2224" s="7" t="s">
        <v>90</v>
      </c>
      <c r="R2224" s="7" t="s">
        <v>91</v>
      </c>
      <c r="S2224" s="7" t="s">
        <v>92</v>
      </c>
      <c r="T2224" s="7" t="s">
        <v>138</v>
      </c>
      <c r="U2224" s="7" t="s">
        <v>93</v>
      </c>
      <c r="V2224" s="7" t="s">
        <v>150</v>
      </c>
      <c r="W2224" s="7" t="s">
        <v>125</v>
      </c>
      <c r="X2224" s="7" t="s">
        <v>96</v>
      </c>
      <c r="Y2224" s="7" t="n">
        <v>1</v>
      </c>
      <c r="Z2224" s="7" t="n">
        <v>0</v>
      </c>
      <c r="AA2224" s="7" t="str">
        <f aca="false">IF(Y2224&gt;Z2224,"Win",IF(Y2224&lt;Z2224,"Loss","Draw"))</f>
        <v>Win</v>
      </c>
      <c r="AB2224" s="7" t="s">
        <v>99</v>
      </c>
      <c r="AC2224" s="7" t="s">
        <v>99</v>
      </c>
      <c r="AD2224" s="7" t="s">
        <v>380</v>
      </c>
      <c r="AE2224" s="7" t="s">
        <v>5128</v>
      </c>
      <c r="AF2224" s="7" t="str">
        <f aca="false">IF(AD2224&lt;AE2224,AD2224,AE2224)</f>
        <v>Bats, Berserker, Bomb Tower, Fire Spirit, Magic Archer, Miner, Royal Delivery, Wall Breakers</v>
      </c>
      <c r="AG2224" s="7" t="str">
        <f aca="false">IF(AD2224&lt;AE2224,AE2224,AD2224)</f>
        <v>Cannon Cart, Electro Spirit, Fireball, Goblin Demolisher, Goblins, Minions, Mortar, Skeleton Barrel</v>
      </c>
      <c r="AH2224" s="7" t="str">
        <f aca="false">IF(AD2224=AF2224,AA2224,IF(AA2224="Win","Loss",IF(AA2224="Loss","Win","Draw")))</f>
        <v>Win</v>
      </c>
      <c r="AI2224" s="7" t="s">
        <v>297</v>
      </c>
    </row>
    <row r="2225" customFormat="false" ht="15" hidden="false" customHeight="true" outlineLevel="0" collapsed="false">
      <c r="A2225" s="7" t="s">
        <v>5125</v>
      </c>
      <c r="B2225" s="7" t="n">
        <v>3</v>
      </c>
      <c r="C2225" s="7" t="s">
        <v>613</v>
      </c>
      <c r="D2225" s="7" t="s">
        <v>614</v>
      </c>
      <c r="E2225" s="8" t="s">
        <v>365</v>
      </c>
      <c r="F2225" s="7" t="s">
        <v>366</v>
      </c>
      <c r="G2225" s="7" t="s">
        <v>5129</v>
      </c>
      <c r="H2225" s="7" t="s">
        <v>163</v>
      </c>
      <c r="I2225" s="7" t="s">
        <v>82</v>
      </c>
      <c r="J2225" s="7" t="s">
        <v>83</v>
      </c>
      <c r="K2225" s="7" t="s">
        <v>152</v>
      </c>
      <c r="L2225" s="7" t="s">
        <v>193</v>
      </c>
      <c r="M2225" s="7" t="s">
        <v>119</v>
      </c>
      <c r="N2225" s="7" t="s">
        <v>95</v>
      </c>
      <c r="O2225" s="7" t="s">
        <v>118</v>
      </c>
      <c r="P2225" s="7" t="s">
        <v>85</v>
      </c>
      <c r="Q2225" s="7" t="s">
        <v>82</v>
      </c>
      <c r="R2225" s="7" t="s">
        <v>151</v>
      </c>
      <c r="S2225" s="7" t="s">
        <v>152</v>
      </c>
      <c r="T2225" s="7" t="s">
        <v>85</v>
      </c>
      <c r="U2225" s="7" t="s">
        <v>89</v>
      </c>
      <c r="V2225" s="7" t="s">
        <v>153</v>
      </c>
      <c r="W2225" s="7" t="s">
        <v>126</v>
      </c>
      <c r="X2225" s="7" t="s">
        <v>118</v>
      </c>
      <c r="Y2225" s="7" t="n">
        <v>0</v>
      </c>
      <c r="Z2225" s="7" t="n">
        <v>1</v>
      </c>
      <c r="AA2225" s="7" t="str">
        <f aca="false">IF(Y2225&gt;Z2225,"Win",IF(Y2225&lt;Z2225,"Loss","Draw"))</f>
        <v>Loss</v>
      </c>
      <c r="AB2225" s="7" t="s">
        <v>99</v>
      </c>
      <c r="AC2225" s="7" t="s">
        <v>99</v>
      </c>
      <c r="AD2225" s="7" t="s">
        <v>5130</v>
      </c>
      <c r="AE2225" s="7" t="s">
        <v>1874</v>
      </c>
      <c r="AF2225" s="7" t="str">
        <f aca="false">IF(AD2225&lt;AE2225,AD2225,AE2225)</f>
        <v>Baby Dragon, Barbarian Barrel, Goblin Hut, Guards, Ice Spirit, Lightning, Monk, Royal Hogs</v>
      </c>
      <c r="AG2225" s="7" t="str">
        <f aca="false">IF(AD2225&lt;AE2225,AE2225,AD2225)</f>
        <v>Baby Dragon, Cannon, Ice Spirit, Lightning, Mighty Miner, Royal Hogs, Skeletons, The Log</v>
      </c>
      <c r="AH2225" s="7" t="str">
        <f aca="false">IF(AD2225=AF2225,AA2225,IF(AA2225="Win","Loss",IF(AA2225="Loss","Win","Draw")))</f>
        <v>Loss</v>
      </c>
      <c r="AI2225" s="7" t="s">
        <v>297</v>
      </c>
    </row>
    <row r="2226" customFormat="false" ht="15" hidden="false" customHeight="true" outlineLevel="0" collapsed="false">
      <c r="A2226" s="7" t="s">
        <v>5131</v>
      </c>
      <c r="B2226" s="7" t="n">
        <v>1</v>
      </c>
      <c r="C2226" s="7" t="s">
        <v>613</v>
      </c>
      <c r="D2226" s="7" t="s">
        <v>614</v>
      </c>
      <c r="E2226" s="8" t="s">
        <v>365</v>
      </c>
      <c r="F2226" s="7" t="s">
        <v>366</v>
      </c>
      <c r="G2226" s="7" t="s">
        <v>5132</v>
      </c>
      <c r="H2226" s="7" t="s">
        <v>715</v>
      </c>
      <c r="I2226" s="7" t="s">
        <v>82</v>
      </c>
      <c r="J2226" s="7" t="s">
        <v>194</v>
      </c>
      <c r="K2226" s="7" t="s">
        <v>153</v>
      </c>
      <c r="L2226" s="7" t="s">
        <v>157</v>
      </c>
      <c r="M2226" s="7" t="s">
        <v>204</v>
      </c>
      <c r="N2226" s="7" t="s">
        <v>164</v>
      </c>
      <c r="O2226" s="7" t="s">
        <v>89</v>
      </c>
      <c r="P2226" s="7" t="s">
        <v>126</v>
      </c>
      <c r="Q2226" s="7" t="s">
        <v>84</v>
      </c>
      <c r="R2226" s="7" t="s">
        <v>158</v>
      </c>
      <c r="S2226" s="7" t="s">
        <v>114</v>
      </c>
      <c r="T2226" s="7" t="s">
        <v>97</v>
      </c>
      <c r="U2226" s="7" t="s">
        <v>115</v>
      </c>
      <c r="V2226" s="7" t="s">
        <v>447</v>
      </c>
      <c r="W2226" s="7" t="s">
        <v>130</v>
      </c>
      <c r="X2226" s="7" t="s">
        <v>96</v>
      </c>
      <c r="Y2226" s="7" t="n">
        <v>1</v>
      </c>
      <c r="Z2226" s="7" t="n">
        <v>0</v>
      </c>
      <c r="AA2226" s="7" t="str">
        <f aca="false">IF(Y2226&gt;Z2226,"Win",IF(Y2226&lt;Z2226,"Loss","Draw"))</f>
        <v>Win</v>
      </c>
      <c r="AB2226" s="7" t="s">
        <v>99</v>
      </c>
      <c r="AC2226" s="7" t="s">
        <v>99</v>
      </c>
      <c r="AD2226" s="7" t="s">
        <v>1083</v>
      </c>
      <c r="AE2226" s="7" t="s">
        <v>1014</v>
      </c>
      <c r="AF2226" s="7" t="str">
        <f aca="false">IF(AD2226&lt;AE2226,AD2226,AE2226)</f>
        <v>Archer Queen, Cannon, Earthquake, Fire Spirit, Royal Delivery, Royal Hogs, Skeletons, The Log</v>
      </c>
      <c r="AG2226" s="7" t="str">
        <f aca="false">IF(AD2226&lt;AE2226,AE2226,AD2226)</f>
        <v>Archers, Arrows, Bowler, Giant, Giant Snowball, Graveyard, Minions, Ronin</v>
      </c>
      <c r="AH2226" s="7" t="str">
        <f aca="false">IF(AD2226=AF2226,AA2226,IF(AA2226="Win","Loss",IF(AA2226="Loss","Win","Draw")))</f>
        <v>Win</v>
      </c>
      <c r="AI2226" s="7" t="s">
        <v>297</v>
      </c>
    </row>
    <row r="2227" customFormat="false" ht="15" hidden="false" customHeight="true" outlineLevel="0" collapsed="false">
      <c r="A2227" s="7" t="s">
        <v>5131</v>
      </c>
      <c r="B2227" s="7" t="n">
        <v>2</v>
      </c>
      <c r="C2227" s="7" t="s">
        <v>613</v>
      </c>
      <c r="D2227" s="7" t="s">
        <v>614</v>
      </c>
      <c r="E2227" s="8" t="s">
        <v>365</v>
      </c>
      <c r="F2227" s="7" t="s">
        <v>366</v>
      </c>
      <c r="G2227" s="7" t="s">
        <v>5133</v>
      </c>
      <c r="H2227" s="7" t="s">
        <v>163</v>
      </c>
      <c r="I2227" s="7" t="s">
        <v>152</v>
      </c>
      <c r="J2227" s="7" t="s">
        <v>108</v>
      </c>
      <c r="K2227" s="7" t="s">
        <v>128</v>
      </c>
      <c r="L2227" s="7" t="s">
        <v>107</v>
      </c>
      <c r="M2227" s="7" t="s">
        <v>85</v>
      </c>
      <c r="N2227" s="7" t="s">
        <v>306</v>
      </c>
      <c r="O2227" s="7" t="s">
        <v>187</v>
      </c>
      <c r="P2227" s="7" t="s">
        <v>95</v>
      </c>
      <c r="Q2227" s="7" t="s">
        <v>208</v>
      </c>
      <c r="R2227" s="7" t="s">
        <v>219</v>
      </c>
      <c r="S2227" s="7" t="s">
        <v>126</v>
      </c>
      <c r="T2227" s="7" t="s">
        <v>449</v>
      </c>
      <c r="U2227" s="7" t="s">
        <v>455</v>
      </c>
      <c r="V2227" s="7" t="s">
        <v>157</v>
      </c>
      <c r="W2227" s="7" t="s">
        <v>118</v>
      </c>
      <c r="X2227" s="7" t="s">
        <v>150</v>
      </c>
      <c r="Y2227" s="7" t="n">
        <v>0</v>
      </c>
      <c r="Z2227" s="7" t="n">
        <v>1</v>
      </c>
      <c r="AA2227" s="7" t="str">
        <f aca="false">IF(Y2227&gt;Z2227,"Win",IF(Y2227&lt;Z2227,"Loss","Draw"))</f>
        <v>Loss</v>
      </c>
      <c r="AB2227" s="7" t="s">
        <v>99</v>
      </c>
      <c r="AC2227" s="7" t="s">
        <v>99</v>
      </c>
      <c r="AD2227" s="7" t="s">
        <v>551</v>
      </c>
      <c r="AE2227" s="7" t="s">
        <v>4412</v>
      </c>
      <c r="AF2227" s="7" t="str">
        <f aca="false">IF(AD2227&lt;AE2227,AD2227,AE2227)</f>
        <v>Baby Dragon, Barbarian Barrel, Dark Prince, Goblin Cage, Golden Knight, Golem, Lightning, Tornado</v>
      </c>
      <c r="AG2227" s="7" t="str">
        <f aca="false">IF(AD2227&lt;AE2227,AE2227,AD2227)</f>
        <v>Electro Spirit, Elixir Collector, Fire Spirit, Ice Spirit, Skeletons, Valkyrie, Wizard, X-Bow</v>
      </c>
      <c r="AH2227" s="7" t="str">
        <f aca="false">IF(AD2227=AF2227,AA2227,IF(AA2227="Win","Loss",IF(AA2227="Loss","Win","Draw")))</f>
        <v>Loss</v>
      </c>
      <c r="AI2227" s="7" t="s">
        <v>297</v>
      </c>
    </row>
    <row r="2228" customFormat="false" ht="15" hidden="false" customHeight="true" outlineLevel="0" collapsed="false">
      <c r="A2228" s="7" t="s">
        <v>5131</v>
      </c>
      <c r="B2228" s="7" t="n">
        <v>3</v>
      </c>
      <c r="C2228" s="7" t="s">
        <v>613</v>
      </c>
      <c r="D2228" s="7" t="s">
        <v>614</v>
      </c>
      <c r="E2228" s="8" t="s">
        <v>365</v>
      </c>
      <c r="F2228" s="7" t="s">
        <v>366</v>
      </c>
      <c r="G2228" s="7" t="s">
        <v>5134</v>
      </c>
      <c r="H2228" s="7" t="s">
        <v>715</v>
      </c>
      <c r="I2228" s="7" t="s">
        <v>203</v>
      </c>
      <c r="J2228" s="7" t="s">
        <v>202</v>
      </c>
      <c r="K2228" s="7" t="s">
        <v>201</v>
      </c>
      <c r="L2228" s="7" t="s">
        <v>88</v>
      </c>
      <c r="M2228" s="7" t="s">
        <v>114</v>
      </c>
      <c r="N2228" s="7" t="s">
        <v>87</v>
      </c>
      <c r="O2228" s="7" t="s">
        <v>118</v>
      </c>
      <c r="P2228" s="7" t="s">
        <v>150</v>
      </c>
      <c r="Q2228" s="7" t="s">
        <v>82</v>
      </c>
      <c r="R2228" s="7" t="s">
        <v>83</v>
      </c>
      <c r="S2228" s="7" t="s">
        <v>141</v>
      </c>
      <c r="T2228" s="7" t="s">
        <v>89</v>
      </c>
      <c r="U2228" s="7" t="s">
        <v>164</v>
      </c>
      <c r="V2228" s="7" t="s">
        <v>142</v>
      </c>
      <c r="W2228" s="7" t="s">
        <v>143</v>
      </c>
      <c r="X2228" s="7" t="s">
        <v>257</v>
      </c>
      <c r="Y2228" s="7" t="n">
        <v>0</v>
      </c>
      <c r="Z2228" s="7" t="n">
        <v>1</v>
      </c>
      <c r="AA2228" s="7" t="str">
        <f aca="false">IF(Y2228&gt;Z2228,"Win",IF(Y2228&lt;Z2228,"Loss","Draw"))</f>
        <v>Loss</v>
      </c>
      <c r="AB2228" s="7" t="s">
        <v>99</v>
      </c>
      <c r="AC2228" s="7" t="s">
        <v>99</v>
      </c>
      <c r="AD2228" s="7" t="s">
        <v>5135</v>
      </c>
      <c r="AE2228" s="7" t="s">
        <v>5136</v>
      </c>
      <c r="AF2228" s="7" t="str">
        <f aca="false">IF(AD2228&lt;AE2228,AD2228,AE2228)</f>
        <v>Berserker, Electro Spirit, Giant Snowball, Goblin Barrel, Ice Spirit, Magic Archer, Tesla, Wall Breakers</v>
      </c>
      <c r="AG2228" s="7" t="str">
        <f aca="false">IF(AD2228&lt;AE2228,AE2228,AD2228)</f>
        <v>Earthquake, Heal Spirit, Hunter, Lumberjack, Monk, Royal Hogs, The Log, Three Musketeers</v>
      </c>
      <c r="AH2228" s="7" t="str">
        <f aca="false">IF(AD2228=AF2228,AA2228,IF(AA2228="Win","Loss",IF(AA2228="Loss","Win","Draw")))</f>
        <v>Loss</v>
      </c>
      <c r="AI2228" s="7" t="s">
        <v>297</v>
      </c>
    </row>
    <row r="2229" customFormat="false" ht="15" hidden="false" customHeight="true" outlineLevel="0" collapsed="false">
      <c r="A2229" s="7" t="s">
        <v>5137</v>
      </c>
      <c r="B2229" s="7" t="n">
        <v>1</v>
      </c>
      <c r="C2229" s="7" t="s">
        <v>613</v>
      </c>
      <c r="D2229" s="7" t="s">
        <v>614</v>
      </c>
      <c r="E2229" s="8" t="s">
        <v>365</v>
      </c>
      <c r="F2229" s="7" t="s">
        <v>366</v>
      </c>
      <c r="G2229" s="7" t="s">
        <v>5138</v>
      </c>
      <c r="H2229" s="7" t="s">
        <v>163</v>
      </c>
      <c r="I2229" s="7" t="s">
        <v>185</v>
      </c>
      <c r="J2229" s="7" t="s">
        <v>186</v>
      </c>
      <c r="K2229" s="7" t="s">
        <v>241</v>
      </c>
      <c r="L2229" s="7" t="s">
        <v>234</v>
      </c>
      <c r="M2229" s="7" t="s">
        <v>109</v>
      </c>
      <c r="N2229" s="7" t="s">
        <v>187</v>
      </c>
      <c r="O2229" s="7" t="s">
        <v>111</v>
      </c>
      <c r="P2229" s="7" t="s">
        <v>126</v>
      </c>
      <c r="Q2229" s="7" t="s">
        <v>84</v>
      </c>
      <c r="R2229" s="7" t="s">
        <v>241</v>
      </c>
      <c r="S2229" s="7" t="s">
        <v>114</v>
      </c>
      <c r="T2229" s="7" t="s">
        <v>118</v>
      </c>
      <c r="U2229" s="7" t="s">
        <v>119</v>
      </c>
      <c r="V2229" s="7" t="s">
        <v>116</v>
      </c>
      <c r="W2229" s="7" t="s">
        <v>115</v>
      </c>
      <c r="X2229" s="7" t="s">
        <v>138</v>
      </c>
      <c r="Y2229" s="7" t="n">
        <v>0</v>
      </c>
      <c r="Z2229" s="7" t="n">
        <v>1</v>
      </c>
      <c r="AA2229" s="7" t="str">
        <f aca="false">IF(Y2229&gt;Z2229,"Win",IF(Y2229&lt;Z2229,"Loss","Draw"))</f>
        <v>Loss</v>
      </c>
      <c r="AB2229" s="7" t="s">
        <v>99</v>
      </c>
      <c r="AC2229" s="7" t="s">
        <v>99</v>
      </c>
      <c r="AD2229" s="7" t="s">
        <v>853</v>
      </c>
      <c r="AE2229" s="7" t="s">
        <v>1369</v>
      </c>
      <c r="AF2229" s="7" t="str">
        <f aca="false">IF(AD2229&lt;AE2229,AD2229,AE2229)</f>
        <v>Archers, Giant Snowball, Goblin Demolisher, Goblin Hut, Graveyard, Ice Spirit, Knight, Poison</v>
      </c>
      <c r="AG2229" s="7" t="str">
        <f aca="false">IF(AD2229&lt;AE2229,AE2229,AD2229)</f>
        <v>Balloon, Bomb Tower, Executioner, Knight, Miner, Skeletons, Tornado, Zap</v>
      </c>
      <c r="AH2229" s="7" t="str">
        <f aca="false">IF(AD2229=AF2229,AA2229,IF(AA2229="Win","Loss",IF(AA2229="Loss","Win","Draw")))</f>
        <v>Win</v>
      </c>
      <c r="AI2229" s="7" t="s">
        <v>297</v>
      </c>
    </row>
    <row r="2230" customFormat="false" ht="15" hidden="false" customHeight="true" outlineLevel="0" collapsed="false">
      <c r="A2230" s="7" t="s">
        <v>5137</v>
      </c>
      <c r="B2230" s="7" t="n">
        <v>2</v>
      </c>
      <c r="C2230" s="7" t="s">
        <v>613</v>
      </c>
      <c r="D2230" s="7" t="s">
        <v>614</v>
      </c>
      <c r="E2230" s="8" t="s">
        <v>365</v>
      </c>
      <c r="F2230" s="7" t="s">
        <v>366</v>
      </c>
      <c r="G2230" s="7" t="s">
        <v>5139</v>
      </c>
      <c r="H2230" s="7" t="s">
        <v>715</v>
      </c>
      <c r="I2230" s="7" t="s">
        <v>107</v>
      </c>
      <c r="J2230" s="7" t="s">
        <v>95</v>
      </c>
      <c r="K2230" s="7" t="s">
        <v>141</v>
      </c>
      <c r="L2230" s="7" t="s">
        <v>177</v>
      </c>
      <c r="M2230" s="7" t="s">
        <v>178</v>
      </c>
      <c r="N2230" s="7" t="s">
        <v>93</v>
      </c>
      <c r="O2230" s="7" t="s">
        <v>150</v>
      </c>
      <c r="P2230" s="7" t="s">
        <v>143</v>
      </c>
      <c r="Q2230" s="7" t="s">
        <v>233</v>
      </c>
      <c r="R2230" s="7" t="s">
        <v>202</v>
      </c>
      <c r="S2230" s="7" t="s">
        <v>201</v>
      </c>
      <c r="T2230" s="7" t="s">
        <v>89</v>
      </c>
      <c r="U2230" s="7" t="s">
        <v>111</v>
      </c>
      <c r="V2230" s="7" t="s">
        <v>126</v>
      </c>
      <c r="W2230" s="7" t="s">
        <v>157</v>
      </c>
      <c r="X2230" s="7" t="s">
        <v>234</v>
      </c>
      <c r="Y2230" s="7" t="n">
        <v>1</v>
      </c>
      <c r="Z2230" s="7" t="n">
        <v>0</v>
      </c>
      <c r="AA2230" s="7" t="str">
        <f aca="false">IF(Y2230&gt;Z2230,"Win",IF(Y2230&lt;Z2230,"Loss","Draw"))</f>
        <v>Win</v>
      </c>
      <c r="AB2230" s="7" t="s">
        <v>99</v>
      </c>
      <c r="AC2230" s="7" t="s">
        <v>99</v>
      </c>
      <c r="AD2230" s="7" t="s">
        <v>180</v>
      </c>
      <c r="AE2230" s="7" t="s">
        <v>415</v>
      </c>
      <c r="AF2230" s="7" t="str">
        <f aca="false">IF(AD2230&lt;AE2230,AD2230,AE2230)</f>
        <v>Barbarian Barrel, Electro Spirit, Fireball, Goblin Cage, Heal Spirit, Lumberjack, Phoenix, Royal Giant</v>
      </c>
      <c r="AG2230" s="7" t="str">
        <f aca="false">IF(AD2230&lt;AE2230,AE2230,AD2230)</f>
        <v>Bats, Bomb Tower, Fire Spirit, Magic Archer, Miner, Skeletons, The Log, Wall Breakers</v>
      </c>
      <c r="AH2230" s="7" t="str">
        <f aca="false">IF(AD2230=AF2230,AA2230,IF(AA2230="Win","Loss",IF(AA2230="Loss","Win","Draw")))</f>
        <v>Win</v>
      </c>
      <c r="AI2230" s="7" t="s">
        <v>297</v>
      </c>
    </row>
    <row r="2231" customFormat="false" ht="15" hidden="false" customHeight="true" outlineLevel="0" collapsed="false">
      <c r="A2231" s="7" t="s">
        <v>5137</v>
      </c>
      <c r="B2231" s="7" t="n">
        <v>3</v>
      </c>
      <c r="C2231" s="7" t="s">
        <v>613</v>
      </c>
      <c r="D2231" s="7" t="s">
        <v>614</v>
      </c>
      <c r="E2231" s="8" t="s">
        <v>365</v>
      </c>
      <c r="F2231" s="7" t="s">
        <v>366</v>
      </c>
      <c r="G2231" s="7" t="s">
        <v>5140</v>
      </c>
      <c r="H2231" s="7" t="s">
        <v>715</v>
      </c>
      <c r="I2231" s="7" t="s">
        <v>87</v>
      </c>
      <c r="J2231" s="7" t="s">
        <v>202</v>
      </c>
      <c r="K2231" s="7" t="s">
        <v>82</v>
      </c>
      <c r="L2231" s="7" t="s">
        <v>97</v>
      </c>
      <c r="M2231" s="7" t="s">
        <v>85</v>
      </c>
      <c r="N2231" s="7" t="s">
        <v>89</v>
      </c>
      <c r="O2231" s="7" t="s">
        <v>118</v>
      </c>
      <c r="P2231" s="7" t="s">
        <v>88</v>
      </c>
      <c r="Q2231" s="7" t="s">
        <v>129</v>
      </c>
      <c r="R2231" s="7" t="s">
        <v>172</v>
      </c>
      <c r="S2231" s="7" t="s">
        <v>153</v>
      </c>
      <c r="T2231" s="7" t="s">
        <v>165</v>
      </c>
      <c r="U2231" s="7" t="s">
        <v>85</v>
      </c>
      <c r="V2231" s="7" t="s">
        <v>95</v>
      </c>
      <c r="W2231" s="7" t="s">
        <v>150</v>
      </c>
      <c r="X2231" s="7" t="s">
        <v>88</v>
      </c>
      <c r="Y2231" s="7" t="n">
        <v>1</v>
      </c>
      <c r="Z2231" s="7" t="n">
        <v>0</v>
      </c>
      <c r="AA2231" s="7" t="str">
        <f aca="false">IF(Y2231&gt;Z2231,"Win",IF(Y2231&lt;Z2231,"Loss","Draw"))</f>
        <v>Win</v>
      </c>
      <c r="AB2231" s="7" t="s">
        <v>99</v>
      </c>
      <c r="AC2231" s="7" t="s">
        <v>99</v>
      </c>
      <c r="AD2231" s="7" t="s">
        <v>2377</v>
      </c>
      <c r="AE2231" s="7" t="s">
        <v>5141</v>
      </c>
      <c r="AF2231" s="7" t="str">
        <f aca="false">IF(AD2231&lt;AE2231,AD2231,AE2231)</f>
        <v>Barbarian Barrel, Berserker, Cannon, Electro Spirit, Hog Rider, Lightning, Mega Knight, Musketeer</v>
      </c>
      <c r="AG2231" s="7" t="str">
        <f aca="false">IF(AD2231&lt;AE2231,AE2231,AD2231)</f>
        <v>Berserker, Ice Spirit, Lightning, Magic Archer, Ronin, Royal Hogs, Tesla, The Log</v>
      </c>
      <c r="AH2231" s="7" t="str">
        <f aca="false">IF(AD2231=AF2231,AA2231,IF(AA2231="Win","Loss",IF(AA2231="Loss","Win","Draw")))</f>
        <v>Loss</v>
      </c>
      <c r="AI2231" s="7" t="s">
        <v>297</v>
      </c>
    </row>
    <row r="2232" customFormat="false" ht="15" hidden="false" customHeight="true" outlineLevel="0" collapsed="false">
      <c r="A2232" s="7" t="s">
        <v>5142</v>
      </c>
      <c r="B2232" s="7" t="n">
        <v>1</v>
      </c>
      <c r="C2232" s="7" t="s">
        <v>613</v>
      </c>
      <c r="D2232" s="7" t="s">
        <v>614</v>
      </c>
      <c r="E2232" s="7" t="s">
        <v>567</v>
      </c>
      <c r="F2232" s="7" t="s">
        <v>568</v>
      </c>
      <c r="G2232" s="7" t="s">
        <v>5143</v>
      </c>
      <c r="H2232" s="7" t="s">
        <v>485</v>
      </c>
      <c r="I2232" s="7" t="s">
        <v>107</v>
      </c>
      <c r="J2232" s="7" t="s">
        <v>128</v>
      </c>
      <c r="K2232" s="7" t="s">
        <v>152</v>
      </c>
      <c r="L2232" s="7" t="s">
        <v>306</v>
      </c>
      <c r="M2232" s="7" t="s">
        <v>85</v>
      </c>
      <c r="N2232" s="7" t="s">
        <v>187</v>
      </c>
      <c r="O2232" s="7" t="s">
        <v>95</v>
      </c>
      <c r="P2232" s="7" t="s">
        <v>307</v>
      </c>
      <c r="Q2232" s="7" t="s">
        <v>201</v>
      </c>
      <c r="R2232" s="7" t="s">
        <v>202</v>
      </c>
      <c r="S2232" s="7" t="s">
        <v>123</v>
      </c>
      <c r="T2232" s="7" t="s">
        <v>111</v>
      </c>
      <c r="U2232" s="7" t="s">
        <v>187</v>
      </c>
      <c r="V2232" s="7" t="s">
        <v>126</v>
      </c>
      <c r="W2232" s="7" t="s">
        <v>95</v>
      </c>
      <c r="X2232" s="7" t="s">
        <v>234</v>
      </c>
      <c r="Y2232" s="7" t="n">
        <v>3</v>
      </c>
      <c r="Z2232" s="7" t="n">
        <v>0</v>
      </c>
      <c r="AA2232" s="7" t="str">
        <f aca="false">IF(Y2232&gt;Z2232,"Win",IF(Y2232&lt;Z2232,"Loss","Draw"))</f>
        <v>Win</v>
      </c>
      <c r="AB2232" s="7" t="s">
        <v>99</v>
      </c>
      <c r="AC2232" s="7" t="s">
        <v>99</v>
      </c>
      <c r="AD2232" s="7" t="s">
        <v>603</v>
      </c>
      <c r="AE2232" s="7" t="s">
        <v>840</v>
      </c>
      <c r="AF2232" s="7" t="str">
        <f aca="false">IF(AD2232&lt;AE2232,AD2232,AE2232)</f>
        <v>Baby Dragon, Barbarian Barrel, Goblin Cage, Golden Knight, Golem, Ice Wizard, Lightning, Tornado</v>
      </c>
      <c r="AG2232" s="7" t="str">
        <f aca="false">IF(AD2232&lt;AE2232,AE2232,AD2232)</f>
        <v>Barbarian Barrel, Bomb Tower, Goblinstein, Magic Archer, Miner, Skeletons, Tornado, Wall Breakers</v>
      </c>
      <c r="AH2232" s="7" t="str">
        <f aca="false">IF(AD2232=AF2232,AA2232,IF(AA2232="Win","Loss",IF(AA2232="Loss","Win","Draw")))</f>
        <v>Win</v>
      </c>
      <c r="AI2232" s="7" t="s">
        <v>297</v>
      </c>
    </row>
    <row r="2233" customFormat="false" ht="15" hidden="false" customHeight="true" outlineLevel="0" collapsed="false">
      <c r="A2233" s="7" t="s">
        <v>5142</v>
      </c>
      <c r="B2233" s="7" t="n">
        <v>2</v>
      </c>
      <c r="C2233" s="7" t="s">
        <v>613</v>
      </c>
      <c r="D2233" s="7" t="s">
        <v>614</v>
      </c>
      <c r="E2233" s="7" t="s">
        <v>567</v>
      </c>
      <c r="F2233" s="7" t="s">
        <v>568</v>
      </c>
      <c r="G2233" s="7" t="s">
        <v>5144</v>
      </c>
      <c r="H2233" s="7" t="s">
        <v>485</v>
      </c>
      <c r="I2233" s="7" t="s">
        <v>201</v>
      </c>
      <c r="J2233" s="7" t="s">
        <v>202</v>
      </c>
      <c r="K2233" s="7" t="s">
        <v>203</v>
      </c>
      <c r="L2233" s="7" t="s">
        <v>87</v>
      </c>
      <c r="M2233" s="7" t="s">
        <v>204</v>
      </c>
      <c r="N2233" s="7" t="s">
        <v>157</v>
      </c>
      <c r="O2233" s="7" t="s">
        <v>118</v>
      </c>
      <c r="P2233" s="7" t="s">
        <v>88</v>
      </c>
      <c r="Q2233" s="7" t="s">
        <v>84</v>
      </c>
      <c r="R2233" s="7" t="s">
        <v>158</v>
      </c>
      <c r="S2233" s="7" t="s">
        <v>114</v>
      </c>
      <c r="T2233" s="7" t="s">
        <v>96</v>
      </c>
      <c r="U2233" s="7" t="s">
        <v>130</v>
      </c>
      <c r="V2233" s="7" t="s">
        <v>115</v>
      </c>
      <c r="W2233" s="7" t="s">
        <v>97</v>
      </c>
      <c r="X2233" s="7" t="s">
        <v>447</v>
      </c>
      <c r="Y2233" s="7" t="n">
        <v>1</v>
      </c>
      <c r="Z2233" s="7" t="n">
        <v>0</v>
      </c>
      <c r="AA2233" s="7" t="str">
        <f aca="false">IF(Y2233&gt;Z2233,"Win",IF(Y2233&lt;Z2233,"Loss","Draw"))</f>
        <v>Win</v>
      </c>
      <c r="AB2233" s="7" t="s">
        <v>99</v>
      </c>
      <c r="AC2233" s="7" t="s">
        <v>99</v>
      </c>
      <c r="AD2233" s="7" t="s">
        <v>206</v>
      </c>
      <c r="AE2233" s="7" t="s">
        <v>1014</v>
      </c>
      <c r="AF2233" s="7" t="str">
        <f aca="false">IF(AD2233&lt;AE2233,AD2233,AE2233)</f>
        <v>Archers, Arrows, Bowler, Giant, Giant Snowball, Graveyard, Minions, Ronin</v>
      </c>
      <c r="AG2233" s="7" t="str">
        <f aca="false">IF(AD2233&lt;AE2233,AE2233,AD2233)</f>
        <v>Berserker, Fire Spirit, Goblin Barrel, Ice Spirit, Magic Archer, Royal Delivery, Tesla, Wall Breakers</v>
      </c>
      <c r="AH2233" s="7" t="str">
        <f aca="false">IF(AD2233=AF2233,AA2233,IF(AA2233="Win","Loss",IF(AA2233="Loss","Win","Draw")))</f>
        <v>Loss</v>
      </c>
      <c r="AI2233" s="7" t="s">
        <v>297</v>
      </c>
    </row>
    <row r="2234" customFormat="false" ht="15" hidden="false" customHeight="true" outlineLevel="0" collapsed="false">
      <c r="A2234" s="7" t="s">
        <v>5142</v>
      </c>
      <c r="B2234" s="7" t="n">
        <v>3</v>
      </c>
      <c r="C2234" s="7" t="s">
        <v>613</v>
      </c>
      <c r="D2234" s="7" t="s">
        <v>614</v>
      </c>
      <c r="E2234" s="7" t="s">
        <v>567</v>
      </c>
      <c r="F2234" s="7" t="s">
        <v>568</v>
      </c>
      <c r="G2234" s="7" t="s">
        <v>5145</v>
      </c>
      <c r="H2234" s="7" t="s">
        <v>485</v>
      </c>
      <c r="I2234" s="7" t="s">
        <v>90</v>
      </c>
      <c r="J2234" s="7" t="s">
        <v>158</v>
      </c>
      <c r="K2234" s="7" t="s">
        <v>92</v>
      </c>
      <c r="L2234" s="7" t="s">
        <v>94</v>
      </c>
      <c r="M2234" s="7" t="s">
        <v>93</v>
      </c>
      <c r="N2234" s="7" t="s">
        <v>150</v>
      </c>
      <c r="O2234" s="7" t="s">
        <v>96</v>
      </c>
      <c r="P2234" s="7" t="s">
        <v>159</v>
      </c>
      <c r="Q2234" s="7" t="s">
        <v>82</v>
      </c>
      <c r="R2234" s="7" t="s">
        <v>83</v>
      </c>
      <c r="S2234" s="7" t="s">
        <v>152</v>
      </c>
      <c r="T2234" s="7" t="s">
        <v>150</v>
      </c>
      <c r="U2234" s="7" t="s">
        <v>88</v>
      </c>
      <c r="V2234" s="7" t="s">
        <v>89</v>
      </c>
      <c r="W2234" s="7" t="s">
        <v>153</v>
      </c>
      <c r="X2234" s="7" t="s">
        <v>85</v>
      </c>
      <c r="Y2234" s="7" t="n">
        <v>0</v>
      </c>
      <c r="Z2234" s="7" t="n">
        <v>1</v>
      </c>
      <c r="AA2234" s="7" t="str">
        <f aca="false">IF(Y2234&gt;Z2234,"Win",IF(Y2234&lt;Z2234,"Loss","Draw"))</f>
        <v>Loss</v>
      </c>
      <c r="AB2234" s="7" t="s">
        <v>99</v>
      </c>
      <c r="AC2234" s="7" t="s">
        <v>99</v>
      </c>
      <c r="AD2234" s="7" t="s">
        <v>967</v>
      </c>
      <c r="AE2234" s="7" t="s">
        <v>2258</v>
      </c>
      <c r="AF2234" s="7" t="str">
        <f aca="false">IF(AD2234&lt;AE2234,AD2234,AE2234)</f>
        <v>Baby Dragon, Berserker, Cannon, Electro Spirit, Lightning, Monk, Royal Hogs, The Log</v>
      </c>
      <c r="AG2234" s="7" t="str">
        <f aca="false">IF(AD2234&lt;AE2234,AE2234,AD2234)</f>
        <v>Bowler, Dart Goblin, Electro Spirit, Fireball, Minions, Mortar, Rascals, Skeleton Barrel</v>
      </c>
      <c r="AH2234" s="7" t="str">
        <f aca="false">IF(AD2234=AF2234,AA2234,IF(AA2234="Win","Loss",IF(AA2234="Loss","Win","Draw")))</f>
        <v>Win</v>
      </c>
      <c r="AI2234" s="7" t="s">
        <v>297</v>
      </c>
    </row>
    <row r="2235" customFormat="false" ht="15" hidden="false" customHeight="true" outlineLevel="0" collapsed="false">
      <c r="A2235" s="7" t="s">
        <v>5146</v>
      </c>
      <c r="B2235" s="7" t="n">
        <v>1</v>
      </c>
      <c r="C2235" s="7" t="s">
        <v>613</v>
      </c>
      <c r="D2235" s="7" t="s">
        <v>614</v>
      </c>
      <c r="E2235" s="7" t="s">
        <v>567</v>
      </c>
      <c r="F2235" s="7" t="s">
        <v>568</v>
      </c>
      <c r="G2235" s="7" t="s">
        <v>5147</v>
      </c>
      <c r="H2235" s="7" t="s">
        <v>163</v>
      </c>
      <c r="I2235" s="7" t="s">
        <v>82</v>
      </c>
      <c r="J2235" s="7" t="s">
        <v>202</v>
      </c>
      <c r="K2235" s="7" t="s">
        <v>87</v>
      </c>
      <c r="L2235" s="7" t="s">
        <v>97</v>
      </c>
      <c r="M2235" s="7" t="s">
        <v>85</v>
      </c>
      <c r="N2235" s="7" t="s">
        <v>126</v>
      </c>
      <c r="O2235" s="7" t="s">
        <v>150</v>
      </c>
      <c r="P2235" s="7" t="s">
        <v>95</v>
      </c>
      <c r="Q2235" s="7" t="s">
        <v>84</v>
      </c>
      <c r="R2235" s="7" t="s">
        <v>123</v>
      </c>
      <c r="S2235" s="7" t="s">
        <v>126</v>
      </c>
      <c r="T2235" s="7" t="s">
        <v>115</v>
      </c>
      <c r="U2235" s="7" t="s">
        <v>116</v>
      </c>
      <c r="V2235" s="7" t="s">
        <v>118</v>
      </c>
      <c r="W2235" s="7" t="s">
        <v>95</v>
      </c>
      <c r="X2235" s="7" t="s">
        <v>234</v>
      </c>
      <c r="Y2235" s="7" t="n">
        <v>0</v>
      </c>
      <c r="Z2235" s="7" t="n">
        <v>1</v>
      </c>
      <c r="AA2235" s="7" t="str">
        <f aca="false">IF(Y2235&gt;Z2235,"Win",IF(Y2235&lt;Z2235,"Loss","Draw"))</f>
        <v>Loss</v>
      </c>
      <c r="AB2235" s="7" t="s">
        <v>99</v>
      </c>
      <c r="AC2235" s="7" t="s">
        <v>99</v>
      </c>
      <c r="AD2235" s="7" t="s">
        <v>492</v>
      </c>
      <c r="AE2235" s="7" t="s">
        <v>1374</v>
      </c>
      <c r="AF2235" s="7" t="str">
        <f aca="false">IF(AD2235&lt;AE2235,AD2235,AE2235)</f>
        <v>Archers, Barbarian Barrel, Bomb Tower, Goblinstein, Graveyard, Ice Spirit, Poison, Skeletons</v>
      </c>
      <c r="AG2235" s="7" t="str">
        <f aca="false">IF(AD2235&lt;AE2235,AE2235,AD2235)</f>
        <v>Barbarian Barrel, Electro Spirit, Lightning, Magic Archer, Ronin, Royal Hogs, Skeletons, Tesla</v>
      </c>
      <c r="AH2235" s="7" t="str">
        <f aca="false">IF(AD2235=AF2235,AA2235,IF(AA2235="Win","Loss",IF(AA2235="Loss","Win","Draw")))</f>
        <v>Win</v>
      </c>
      <c r="AI2235" s="7" t="s">
        <v>297</v>
      </c>
    </row>
    <row r="2236" customFormat="false" ht="15" hidden="false" customHeight="true" outlineLevel="0" collapsed="false">
      <c r="A2236" s="7" t="s">
        <v>5146</v>
      </c>
      <c r="B2236" s="7" t="n">
        <v>2</v>
      </c>
      <c r="C2236" s="7" t="s">
        <v>613</v>
      </c>
      <c r="D2236" s="7" t="s">
        <v>614</v>
      </c>
      <c r="E2236" s="7" t="s">
        <v>567</v>
      </c>
      <c r="F2236" s="7" t="s">
        <v>568</v>
      </c>
      <c r="G2236" s="7" t="s">
        <v>5148</v>
      </c>
      <c r="H2236" s="7" t="s">
        <v>163</v>
      </c>
      <c r="I2236" s="7" t="s">
        <v>82</v>
      </c>
      <c r="J2236" s="7" t="s">
        <v>202</v>
      </c>
      <c r="K2236" s="7" t="s">
        <v>87</v>
      </c>
      <c r="L2236" s="7" t="s">
        <v>97</v>
      </c>
      <c r="M2236" s="7" t="s">
        <v>85</v>
      </c>
      <c r="N2236" s="7" t="s">
        <v>126</v>
      </c>
      <c r="O2236" s="7" t="s">
        <v>150</v>
      </c>
      <c r="P2236" s="7" t="s">
        <v>95</v>
      </c>
      <c r="Q2236" s="7" t="s">
        <v>109</v>
      </c>
      <c r="R2236" s="7" t="s">
        <v>188</v>
      </c>
      <c r="S2236" s="7" t="s">
        <v>208</v>
      </c>
      <c r="T2236" s="7" t="s">
        <v>93</v>
      </c>
      <c r="U2236" s="7" t="s">
        <v>88</v>
      </c>
      <c r="V2236" s="7" t="s">
        <v>110</v>
      </c>
      <c r="W2236" s="7" t="s">
        <v>86</v>
      </c>
      <c r="X2236" s="7" t="s">
        <v>112</v>
      </c>
      <c r="Y2236" s="7" t="n">
        <v>3</v>
      </c>
      <c r="Z2236" s="7" t="n">
        <v>0</v>
      </c>
      <c r="AA2236" s="7" t="str">
        <f aca="false">IF(Y2236&gt;Z2236,"Win",IF(Y2236&lt;Z2236,"Loss","Draw"))</f>
        <v>Win</v>
      </c>
      <c r="AB2236" s="7" t="s">
        <v>99</v>
      </c>
      <c r="AC2236" s="7" t="s">
        <v>98</v>
      </c>
      <c r="AD2236" s="7" t="s">
        <v>492</v>
      </c>
      <c r="AE2236" s="7" t="s">
        <v>368</v>
      </c>
      <c r="AF2236" s="7" t="str">
        <f aca="false">IF(AD2236&lt;AE2236,AD2236,AE2236)</f>
        <v>Barbarian Barrel, Electro Spirit, Lightning, Magic Archer, Ronin, Royal Hogs, Skeletons, Tesla</v>
      </c>
      <c r="AG2236" s="7" t="str">
        <f aca="false">IF(AD2236&lt;AE2236,AE2236,AD2236)</f>
        <v>Berserker, Fireball, Lava Hound, Skeleton Dragons, Spirit Empress, Tombstone, Valkyrie, Zap</v>
      </c>
      <c r="AH2236" s="7" t="str">
        <f aca="false">IF(AD2236=AF2236,AA2236,IF(AA2236="Win","Loss",IF(AA2236="Loss","Win","Draw")))</f>
        <v>Win</v>
      </c>
      <c r="AI2236" s="7" t="s">
        <v>297</v>
      </c>
    </row>
    <row r="2237" customFormat="false" ht="15" hidden="false" customHeight="true" outlineLevel="0" collapsed="false">
      <c r="A2237" s="7" t="s">
        <v>5146</v>
      </c>
      <c r="B2237" s="7" t="n">
        <v>3</v>
      </c>
      <c r="C2237" s="7" t="s">
        <v>613</v>
      </c>
      <c r="D2237" s="7" t="s">
        <v>614</v>
      </c>
      <c r="E2237" s="7" t="s">
        <v>567</v>
      </c>
      <c r="F2237" s="7" t="s">
        <v>568</v>
      </c>
      <c r="G2237" s="7" t="s">
        <v>5149</v>
      </c>
      <c r="H2237" s="7" t="s">
        <v>485</v>
      </c>
      <c r="I2237" s="7" t="s">
        <v>177</v>
      </c>
      <c r="J2237" s="7" t="s">
        <v>83</v>
      </c>
      <c r="K2237" s="7" t="s">
        <v>219</v>
      </c>
      <c r="L2237" s="7" t="s">
        <v>193</v>
      </c>
      <c r="M2237" s="7" t="s">
        <v>89</v>
      </c>
      <c r="N2237" s="7" t="s">
        <v>143</v>
      </c>
      <c r="O2237" s="7" t="s">
        <v>93</v>
      </c>
      <c r="P2237" s="7" t="s">
        <v>215</v>
      </c>
      <c r="Q2237" s="7" t="s">
        <v>109</v>
      </c>
      <c r="R2237" s="7" t="s">
        <v>188</v>
      </c>
      <c r="S2237" s="7" t="s">
        <v>208</v>
      </c>
      <c r="T2237" s="7" t="s">
        <v>93</v>
      </c>
      <c r="U2237" s="7" t="s">
        <v>88</v>
      </c>
      <c r="V2237" s="7" t="s">
        <v>110</v>
      </c>
      <c r="W2237" s="7" t="s">
        <v>86</v>
      </c>
      <c r="X2237" s="7" t="s">
        <v>112</v>
      </c>
      <c r="Y2237" s="7" t="n">
        <v>1</v>
      </c>
      <c r="Z2237" s="7" t="n">
        <v>0</v>
      </c>
      <c r="AA2237" s="7" t="str">
        <f aca="false">IF(Y2237&gt;Z2237,"Win",IF(Y2237&lt;Z2237,"Loss","Draw"))</f>
        <v>Win</v>
      </c>
      <c r="AB2237" s="7" t="s">
        <v>99</v>
      </c>
      <c r="AC2237" s="7" t="s">
        <v>99</v>
      </c>
      <c r="AD2237" s="7" t="s">
        <v>5150</v>
      </c>
      <c r="AE2237" s="7" t="s">
        <v>368</v>
      </c>
      <c r="AF2237" s="7" t="str">
        <f aca="false">IF(AD2237&lt;AE2237,AD2237,AE2237)</f>
        <v>Berserker, Fireball, Lava Hound, Skeleton Dragons, Spirit Empress, Tombstone, Valkyrie, Zap</v>
      </c>
      <c r="AG2237" s="7" t="str">
        <f aca="false">IF(AD2237&lt;AE2237,AE2237,AD2237)</f>
        <v>Fireball, Fisherman, Guards, Heal Spirit, Monk, Royal Giant, The Log, Wizard</v>
      </c>
      <c r="AH2237" s="7" t="str">
        <f aca="false">IF(AD2237=AF2237,AA2237,IF(AA2237="Win","Loss",IF(AA2237="Loss","Win","Draw")))</f>
        <v>Loss</v>
      </c>
      <c r="AI2237" s="7" t="s">
        <v>297</v>
      </c>
    </row>
    <row r="2238" customFormat="false" ht="15" hidden="false" customHeight="true" outlineLevel="0" collapsed="false">
      <c r="A2238" s="7" t="s">
        <v>5146</v>
      </c>
      <c r="B2238" s="7" t="n">
        <v>4</v>
      </c>
      <c r="C2238" s="7" t="s">
        <v>613</v>
      </c>
      <c r="D2238" s="7" t="s">
        <v>614</v>
      </c>
      <c r="E2238" s="7" t="s">
        <v>567</v>
      </c>
      <c r="F2238" s="7" t="s">
        <v>568</v>
      </c>
      <c r="G2238" s="7" t="s">
        <v>5151</v>
      </c>
      <c r="H2238" s="7" t="s">
        <v>485</v>
      </c>
      <c r="I2238" s="7" t="s">
        <v>114</v>
      </c>
      <c r="J2238" s="7" t="s">
        <v>139</v>
      </c>
      <c r="K2238" s="7" t="s">
        <v>158</v>
      </c>
      <c r="L2238" s="7" t="s">
        <v>115</v>
      </c>
      <c r="M2238" s="7" t="s">
        <v>447</v>
      </c>
      <c r="N2238" s="7" t="s">
        <v>130</v>
      </c>
      <c r="O2238" s="7" t="s">
        <v>173</v>
      </c>
      <c r="P2238" s="7" t="s">
        <v>91</v>
      </c>
      <c r="Q2238" s="7" t="s">
        <v>203</v>
      </c>
      <c r="R2238" s="7" t="s">
        <v>202</v>
      </c>
      <c r="S2238" s="7" t="s">
        <v>201</v>
      </c>
      <c r="T2238" s="7" t="s">
        <v>157</v>
      </c>
      <c r="U2238" s="7" t="s">
        <v>150</v>
      </c>
      <c r="V2238" s="7" t="s">
        <v>153</v>
      </c>
      <c r="W2238" s="7" t="s">
        <v>97</v>
      </c>
      <c r="X2238" s="7" t="s">
        <v>204</v>
      </c>
      <c r="Y2238" s="7" t="n">
        <v>0</v>
      </c>
      <c r="Z2238" s="7" t="n">
        <v>1</v>
      </c>
      <c r="AA2238" s="7" t="str">
        <f aca="false">IF(Y2238&gt;Z2238,"Win",IF(Y2238&lt;Z2238,"Loss","Draw"))</f>
        <v>Loss</v>
      </c>
      <c r="AB2238" s="7" t="s">
        <v>99</v>
      </c>
      <c r="AC2238" s="7" t="s">
        <v>99</v>
      </c>
      <c r="AD2238" s="7" t="s">
        <v>5152</v>
      </c>
      <c r="AE2238" s="7" t="s">
        <v>1365</v>
      </c>
      <c r="AF2238" s="7" t="str">
        <f aca="false">IF(AD2238&lt;AE2238,AD2238,AE2238)</f>
        <v>Arrows, Bowler, Giant, Giant Snowball, Goblins, Graveyard, Mega Minion, Zappies</v>
      </c>
      <c r="AG2238" s="7" t="str">
        <f aca="false">IF(AD2238&lt;AE2238,AE2238,AD2238)</f>
        <v>Cannon, Electro Spirit, Fire Spirit, Goblin Barrel, Magic Archer, Ronin, Royal Delivery, Wall Breakers</v>
      </c>
      <c r="AH2238" s="7" t="str">
        <f aca="false">IF(AD2238=AF2238,AA2238,IF(AA2238="Win","Loss",IF(AA2238="Loss","Win","Draw")))</f>
        <v>Loss</v>
      </c>
      <c r="AI2238" s="7" t="s">
        <v>297</v>
      </c>
    </row>
    <row r="2239" customFormat="false" ht="15" hidden="false" customHeight="true" outlineLevel="0" collapsed="false">
      <c r="A2239" s="7" t="s">
        <v>5153</v>
      </c>
      <c r="B2239" s="7" t="n">
        <v>1</v>
      </c>
      <c r="C2239" s="7" t="s">
        <v>613</v>
      </c>
      <c r="D2239" s="7" t="s">
        <v>614</v>
      </c>
      <c r="E2239" s="7" t="s">
        <v>567</v>
      </c>
      <c r="F2239" s="7" t="s">
        <v>568</v>
      </c>
      <c r="G2239" s="7" t="s">
        <v>5154</v>
      </c>
      <c r="H2239" s="7" t="s">
        <v>485</v>
      </c>
      <c r="I2239" s="7" t="s">
        <v>208</v>
      </c>
      <c r="J2239" s="7" t="s">
        <v>188</v>
      </c>
      <c r="K2239" s="7" t="s">
        <v>109</v>
      </c>
      <c r="L2239" s="7" t="s">
        <v>110</v>
      </c>
      <c r="M2239" s="7" t="s">
        <v>86</v>
      </c>
      <c r="N2239" s="7" t="s">
        <v>88</v>
      </c>
      <c r="O2239" s="7" t="s">
        <v>93</v>
      </c>
      <c r="P2239" s="7" t="s">
        <v>112</v>
      </c>
      <c r="Q2239" s="7" t="s">
        <v>152</v>
      </c>
      <c r="R2239" s="7" t="s">
        <v>128</v>
      </c>
      <c r="S2239" s="7" t="s">
        <v>107</v>
      </c>
      <c r="T2239" s="7" t="s">
        <v>306</v>
      </c>
      <c r="U2239" s="7" t="s">
        <v>85</v>
      </c>
      <c r="V2239" s="7" t="s">
        <v>307</v>
      </c>
      <c r="W2239" s="7" t="s">
        <v>187</v>
      </c>
      <c r="X2239" s="7" t="s">
        <v>95</v>
      </c>
      <c r="Y2239" s="7" t="n">
        <v>1</v>
      </c>
      <c r="Z2239" s="7" t="n">
        <v>0</v>
      </c>
      <c r="AA2239" s="7" t="str">
        <f aca="false">IF(Y2239&gt;Z2239,"Win",IF(Y2239&lt;Z2239,"Loss","Draw"))</f>
        <v>Win</v>
      </c>
      <c r="AB2239" s="7" t="s">
        <v>99</v>
      </c>
      <c r="AC2239" s="7" t="s">
        <v>99</v>
      </c>
      <c r="AD2239" s="7" t="s">
        <v>368</v>
      </c>
      <c r="AE2239" s="7" t="s">
        <v>603</v>
      </c>
      <c r="AF2239" s="7" t="str">
        <f aca="false">IF(AD2239&lt;AE2239,AD2239,AE2239)</f>
        <v>Baby Dragon, Barbarian Barrel, Goblin Cage, Golden Knight, Golem, Ice Wizard, Lightning, Tornado</v>
      </c>
      <c r="AG2239" s="7" t="str">
        <f aca="false">IF(AD2239&lt;AE2239,AE2239,AD2239)</f>
        <v>Berserker, Fireball, Lava Hound, Skeleton Dragons, Spirit Empress, Tombstone, Valkyrie, Zap</v>
      </c>
      <c r="AH2239" s="7" t="str">
        <f aca="false">IF(AD2239=AF2239,AA2239,IF(AA2239="Win","Loss",IF(AA2239="Loss","Win","Draw")))</f>
        <v>Loss</v>
      </c>
      <c r="AI2239" s="7" t="s">
        <v>297</v>
      </c>
    </row>
    <row r="2240" customFormat="false" ht="15" hidden="false" customHeight="true" outlineLevel="0" collapsed="false">
      <c r="A2240" s="7" t="s">
        <v>5153</v>
      </c>
      <c r="B2240" s="7" t="n">
        <v>2</v>
      </c>
      <c r="C2240" s="7" t="s">
        <v>613</v>
      </c>
      <c r="D2240" s="7" t="s">
        <v>614</v>
      </c>
      <c r="E2240" s="7" t="s">
        <v>567</v>
      </c>
      <c r="F2240" s="7" t="s">
        <v>568</v>
      </c>
      <c r="G2240" s="7" t="s">
        <v>5155</v>
      </c>
      <c r="H2240" s="7" t="s">
        <v>485</v>
      </c>
      <c r="I2240" s="7" t="s">
        <v>113</v>
      </c>
      <c r="J2240" s="7" t="s">
        <v>83</v>
      </c>
      <c r="K2240" s="7" t="s">
        <v>87</v>
      </c>
      <c r="L2240" s="7" t="s">
        <v>85</v>
      </c>
      <c r="M2240" s="7" t="s">
        <v>165</v>
      </c>
      <c r="N2240" s="7" t="s">
        <v>150</v>
      </c>
      <c r="O2240" s="7" t="s">
        <v>126</v>
      </c>
      <c r="P2240" s="7" t="s">
        <v>95</v>
      </c>
      <c r="Q2240" s="7" t="s">
        <v>177</v>
      </c>
      <c r="R2240" s="7" t="s">
        <v>188</v>
      </c>
      <c r="S2240" s="7" t="s">
        <v>83</v>
      </c>
      <c r="T2240" s="7" t="s">
        <v>133</v>
      </c>
      <c r="U2240" s="7" t="s">
        <v>86</v>
      </c>
      <c r="V2240" s="7" t="s">
        <v>89</v>
      </c>
      <c r="W2240" s="7" t="s">
        <v>93</v>
      </c>
      <c r="X2240" s="7" t="s">
        <v>215</v>
      </c>
      <c r="Y2240" s="7" t="n">
        <v>1</v>
      </c>
      <c r="Z2240" s="7" t="n">
        <v>0</v>
      </c>
      <c r="AA2240" s="7" t="str">
        <f aca="false">IF(Y2240&gt;Z2240,"Win",IF(Y2240&lt;Z2240,"Loss","Draw"))</f>
        <v>Win</v>
      </c>
      <c r="AB2240" s="7" t="s">
        <v>99</v>
      </c>
      <c r="AC2240" s="7" t="s">
        <v>99</v>
      </c>
      <c r="AD2240" s="7" t="s">
        <v>5156</v>
      </c>
      <c r="AE2240" s="7" t="s">
        <v>494</v>
      </c>
      <c r="AF2240" s="7" t="str">
        <f aca="false">IF(AD2240&lt;AE2240,AD2240,AE2240)</f>
        <v>Barbarian Barrel, Electro Spirit, Furnace, Hog Rider, Lightning, Monk, Skeletons, Tesla</v>
      </c>
      <c r="AG2240" s="7" t="str">
        <f aca="false">IF(AD2240&lt;AE2240,AE2240,AD2240)</f>
        <v>Fireball, Fisherman, Monk, Mother Witch, Royal Giant, Skeleton Dragons, The Log, Tombstone</v>
      </c>
      <c r="AH2240" s="7" t="str">
        <f aca="false">IF(AD2240=AF2240,AA2240,IF(AA2240="Win","Loss",IF(AA2240="Loss","Win","Draw")))</f>
        <v>Win</v>
      </c>
      <c r="AI2240" s="7" t="s">
        <v>297</v>
      </c>
    </row>
    <row r="2241" customFormat="false" ht="15" hidden="false" customHeight="true" outlineLevel="0" collapsed="false">
      <c r="A2241" s="7" t="s">
        <v>5153</v>
      </c>
      <c r="B2241" s="7" t="n">
        <v>3</v>
      </c>
      <c r="C2241" s="7" t="s">
        <v>613</v>
      </c>
      <c r="D2241" s="7" t="s">
        <v>614</v>
      </c>
      <c r="E2241" s="7" t="s">
        <v>567</v>
      </c>
      <c r="F2241" s="7" t="s">
        <v>568</v>
      </c>
      <c r="G2241" s="7" t="s">
        <v>5157</v>
      </c>
      <c r="H2241" s="7" t="s">
        <v>163</v>
      </c>
      <c r="I2241" s="7" t="s">
        <v>203</v>
      </c>
      <c r="J2241" s="7" t="s">
        <v>202</v>
      </c>
      <c r="K2241" s="7" t="s">
        <v>201</v>
      </c>
      <c r="L2241" s="7" t="s">
        <v>97</v>
      </c>
      <c r="M2241" s="7" t="s">
        <v>153</v>
      </c>
      <c r="N2241" s="7" t="s">
        <v>204</v>
      </c>
      <c r="O2241" s="7" t="s">
        <v>157</v>
      </c>
      <c r="P2241" s="7" t="s">
        <v>118</v>
      </c>
      <c r="Q2241" s="7" t="s">
        <v>127</v>
      </c>
      <c r="R2241" s="7" t="s">
        <v>202</v>
      </c>
      <c r="S2241" s="7" t="s">
        <v>194</v>
      </c>
      <c r="T2241" s="7" t="s">
        <v>97</v>
      </c>
      <c r="U2241" s="7" t="s">
        <v>143</v>
      </c>
      <c r="V2241" s="7" t="s">
        <v>124</v>
      </c>
      <c r="W2241" s="7" t="s">
        <v>131</v>
      </c>
      <c r="X2241" s="7" t="s">
        <v>327</v>
      </c>
      <c r="Y2241" s="7" t="n">
        <v>1</v>
      </c>
      <c r="Z2241" s="7" t="n">
        <v>0</v>
      </c>
      <c r="AA2241" s="7" t="str">
        <f aca="false">IF(Y2241&gt;Z2241,"Win",IF(Y2241&lt;Z2241,"Loss","Draw"))</f>
        <v>Win</v>
      </c>
      <c r="AB2241" s="7" t="s">
        <v>99</v>
      </c>
      <c r="AC2241" s="7" t="s">
        <v>99</v>
      </c>
      <c r="AD2241" s="7" t="s">
        <v>1520</v>
      </c>
      <c r="AE2241" s="7" t="s">
        <v>5158</v>
      </c>
      <c r="AF2241" s="7" t="str">
        <f aca="false">IF(AD2241&lt;AE2241,AD2241,AE2241)</f>
        <v>Archer Queen, Bandit, Battle Ram, Heal Spirit, Magic Archer, Rage, Ronin, Royal Ghost</v>
      </c>
      <c r="AG2241" s="7" t="str">
        <f aca="false">IF(AD2241&lt;AE2241,AE2241,AD2241)</f>
        <v>Cannon, Fire Spirit, Goblin Barrel, Ice Spirit, Magic Archer, Ronin, Royal Delivery, Wall Breakers</v>
      </c>
      <c r="AH2241" s="7" t="str">
        <f aca="false">IF(AD2241=AF2241,AA2241,IF(AA2241="Win","Loss",IF(AA2241="Loss","Win","Draw")))</f>
        <v>Loss</v>
      </c>
      <c r="AI2241" s="7" t="s">
        <v>297</v>
      </c>
    </row>
    <row r="2242" customFormat="false" ht="15" hidden="false" customHeight="true" outlineLevel="0" collapsed="false">
      <c r="A2242" s="7" t="s">
        <v>5159</v>
      </c>
      <c r="B2242" s="7" t="n">
        <v>1</v>
      </c>
      <c r="C2242" s="7" t="s">
        <v>613</v>
      </c>
      <c r="D2242" s="7" t="s">
        <v>614</v>
      </c>
      <c r="E2242" s="7" t="s">
        <v>567</v>
      </c>
      <c r="F2242" s="7" t="s">
        <v>568</v>
      </c>
      <c r="G2242" s="7" t="s">
        <v>5160</v>
      </c>
      <c r="H2242" s="7" t="s">
        <v>485</v>
      </c>
      <c r="I2242" s="7" t="s">
        <v>114</v>
      </c>
      <c r="J2242" s="7" t="s">
        <v>158</v>
      </c>
      <c r="K2242" s="7" t="s">
        <v>84</v>
      </c>
      <c r="L2242" s="7" t="s">
        <v>130</v>
      </c>
      <c r="M2242" s="7" t="s">
        <v>126</v>
      </c>
      <c r="N2242" s="7" t="s">
        <v>115</v>
      </c>
      <c r="O2242" s="7" t="s">
        <v>447</v>
      </c>
      <c r="P2242" s="7" t="s">
        <v>173</v>
      </c>
      <c r="Q2242" s="7" t="s">
        <v>84</v>
      </c>
      <c r="R2242" s="7" t="s">
        <v>158</v>
      </c>
      <c r="S2242" s="7" t="s">
        <v>114</v>
      </c>
      <c r="T2242" s="7" t="s">
        <v>115</v>
      </c>
      <c r="U2242" s="7" t="s">
        <v>447</v>
      </c>
      <c r="V2242" s="7" t="s">
        <v>173</v>
      </c>
      <c r="W2242" s="7" t="s">
        <v>130</v>
      </c>
      <c r="X2242" s="7" t="s">
        <v>126</v>
      </c>
      <c r="Y2242" s="7" t="n">
        <v>1</v>
      </c>
      <c r="Z2242" s="7" t="n">
        <v>0</v>
      </c>
      <c r="AA2242" s="7" t="str">
        <f aca="false">IF(Y2242&gt;Z2242,"Win",IF(Y2242&lt;Z2242,"Loss","Draw"))</f>
        <v>Win</v>
      </c>
      <c r="AB2242" s="7" t="s">
        <v>99</v>
      </c>
      <c r="AC2242" s="7" t="s">
        <v>99</v>
      </c>
      <c r="AD2242" s="7" t="s">
        <v>1338</v>
      </c>
      <c r="AE2242" s="7" t="s">
        <v>1338</v>
      </c>
      <c r="AF2242" s="7" t="str">
        <f aca="false">IF(AD2242&lt;AE2242,AD2242,AE2242)</f>
        <v>Archers, Arrows, Bowler, Giant, Giant Snowball, Graveyard, Skeletons, Zappies</v>
      </c>
      <c r="AG2242" s="7" t="str">
        <f aca="false">IF(AD2242&lt;AE2242,AE2242,AD2242)</f>
        <v>Archers, Arrows, Bowler, Giant, Giant Snowball, Graveyard, Skeletons, Zappies</v>
      </c>
      <c r="AH2242" s="7" t="str">
        <f aca="false">IF(AD2242=AF2242,AA2242,IF(AA2242="Win","Loss",IF(AA2242="Loss","Win","Draw")))</f>
        <v>Win</v>
      </c>
      <c r="AI2242" s="7" t="s">
        <v>297</v>
      </c>
    </row>
    <row r="2243" customFormat="false" ht="15" hidden="false" customHeight="true" outlineLevel="0" collapsed="false">
      <c r="A2243" s="7" t="s">
        <v>5159</v>
      </c>
      <c r="B2243" s="7" t="n">
        <v>2</v>
      </c>
      <c r="C2243" s="7" t="s">
        <v>613</v>
      </c>
      <c r="D2243" s="7" t="s">
        <v>614</v>
      </c>
      <c r="E2243" s="7" t="s">
        <v>567</v>
      </c>
      <c r="F2243" s="7" t="s">
        <v>568</v>
      </c>
      <c r="G2243" s="7" t="s">
        <v>5161</v>
      </c>
      <c r="H2243" s="7" t="s">
        <v>163</v>
      </c>
      <c r="I2243" s="7" t="s">
        <v>177</v>
      </c>
      <c r="J2243" s="7" t="s">
        <v>83</v>
      </c>
      <c r="K2243" s="7" t="s">
        <v>188</v>
      </c>
      <c r="L2243" s="7" t="s">
        <v>93</v>
      </c>
      <c r="M2243" s="7" t="s">
        <v>86</v>
      </c>
      <c r="N2243" s="7" t="s">
        <v>133</v>
      </c>
      <c r="O2243" s="7" t="s">
        <v>95</v>
      </c>
      <c r="P2243" s="7" t="s">
        <v>215</v>
      </c>
      <c r="Q2243" s="7" t="s">
        <v>90</v>
      </c>
      <c r="R2243" s="7" t="s">
        <v>123</v>
      </c>
      <c r="S2243" s="7" t="s">
        <v>124</v>
      </c>
      <c r="T2243" s="7" t="s">
        <v>125</v>
      </c>
      <c r="U2243" s="7" t="s">
        <v>85</v>
      </c>
      <c r="V2243" s="7" t="s">
        <v>91</v>
      </c>
      <c r="W2243" s="7" t="s">
        <v>96</v>
      </c>
      <c r="X2243" s="7" t="s">
        <v>95</v>
      </c>
      <c r="Y2243" s="7" t="n">
        <v>1</v>
      </c>
      <c r="Z2243" s="7" t="n">
        <v>0</v>
      </c>
      <c r="AA2243" s="7" t="str">
        <f aca="false">IF(Y2243&gt;Z2243,"Win",IF(Y2243&lt;Z2243,"Loss","Draw"))</f>
        <v>Win</v>
      </c>
      <c r="AB2243" s="7" t="s">
        <v>99</v>
      </c>
      <c r="AC2243" s="7" t="s">
        <v>99</v>
      </c>
      <c r="AD2243" s="7" t="s">
        <v>217</v>
      </c>
      <c r="AE2243" s="7" t="s">
        <v>1666</v>
      </c>
      <c r="AF2243" s="7" t="str">
        <f aca="false">IF(AD2243&lt;AE2243,AD2243,AE2243)</f>
        <v>Barbarian Barrel, Cannon Cart, Goblins, Goblinstein, Lightning, Minions, Mortar, Royal Ghost</v>
      </c>
      <c r="AG2243" s="7" t="str">
        <f aca="false">IF(AD2243&lt;AE2243,AE2243,AD2243)</f>
        <v>Barbarian Barrel, Fireball, Fisherman, Monk, Mother Witch, Royal Giant, Skeleton Dragons, Tombstone</v>
      </c>
      <c r="AH2243" s="7" t="str">
        <f aca="false">IF(AD2243=AF2243,AA2243,IF(AA2243="Win","Loss",IF(AA2243="Loss","Win","Draw")))</f>
        <v>Loss</v>
      </c>
      <c r="AI2243" s="7" t="s">
        <v>297</v>
      </c>
    </row>
    <row r="2244" customFormat="false" ht="15" hidden="false" customHeight="true" outlineLevel="0" collapsed="false">
      <c r="A2244" s="7" t="s">
        <v>5159</v>
      </c>
      <c r="B2244" s="7" t="n">
        <v>3</v>
      </c>
      <c r="C2244" s="7" t="s">
        <v>613</v>
      </c>
      <c r="D2244" s="7" t="s">
        <v>614</v>
      </c>
      <c r="E2244" s="7" t="s">
        <v>567</v>
      </c>
      <c r="F2244" s="7" t="s">
        <v>568</v>
      </c>
      <c r="G2244" s="7" t="s">
        <v>5162</v>
      </c>
      <c r="H2244" s="7" t="s">
        <v>485</v>
      </c>
      <c r="I2244" s="7" t="s">
        <v>201</v>
      </c>
      <c r="J2244" s="7" t="s">
        <v>202</v>
      </c>
      <c r="K2244" s="7" t="s">
        <v>123</v>
      </c>
      <c r="L2244" s="7" t="s">
        <v>234</v>
      </c>
      <c r="M2244" s="7" t="s">
        <v>89</v>
      </c>
      <c r="N2244" s="7" t="s">
        <v>187</v>
      </c>
      <c r="O2244" s="7" t="s">
        <v>88</v>
      </c>
      <c r="P2244" s="7" t="s">
        <v>111</v>
      </c>
      <c r="Q2244" s="7" t="s">
        <v>201</v>
      </c>
      <c r="R2244" s="7" t="s">
        <v>202</v>
      </c>
      <c r="S2244" s="7" t="s">
        <v>203</v>
      </c>
      <c r="T2244" s="7" t="s">
        <v>88</v>
      </c>
      <c r="U2244" s="7" t="s">
        <v>157</v>
      </c>
      <c r="V2244" s="7" t="s">
        <v>118</v>
      </c>
      <c r="W2244" s="7" t="s">
        <v>204</v>
      </c>
      <c r="X2244" s="7" t="s">
        <v>87</v>
      </c>
      <c r="Y2244" s="7" t="n">
        <v>1</v>
      </c>
      <c r="Z2244" s="7" t="n">
        <v>0</v>
      </c>
      <c r="AA2244" s="7" t="str">
        <f aca="false">IF(Y2244&gt;Z2244,"Win",IF(Y2244&lt;Z2244,"Loss","Draw"))</f>
        <v>Win</v>
      </c>
      <c r="AB2244" s="7" t="s">
        <v>99</v>
      </c>
      <c r="AC2244" s="7" t="s">
        <v>99</v>
      </c>
      <c r="AD2244" s="7" t="s">
        <v>1151</v>
      </c>
      <c r="AE2244" s="7" t="s">
        <v>206</v>
      </c>
      <c r="AF2244" s="7" t="str">
        <f aca="false">IF(AD2244&lt;AE2244,AD2244,AE2244)</f>
        <v>Berserker, Bomb Tower, Goblinstein, Magic Archer, Miner, The Log, Tornado, Wall Breakers</v>
      </c>
      <c r="AG2244" s="7" t="str">
        <f aca="false">IF(AD2244&lt;AE2244,AE2244,AD2244)</f>
        <v>Berserker, Fire Spirit, Goblin Barrel, Ice Spirit, Magic Archer, Royal Delivery, Tesla, Wall Breakers</v>
      </c>
      <c r="AH2244" s="7" t="str">
        <f aca="false">IF(AD2244=AF2244,AA2244,IF(AA2244="Win","Loss",IF(AA2244="Loss","Win","Draw")))</f>
        <v>Win</v>
      </c>
      <c r="AI2244" s="7" t="s">
        <v>297</v>
      </c>
    </row>
    <row r="2245" customFormat="false" ht="15" hidden="false" customHeight="true" outlineLevel="0" collapsed="false">
      <c r="A2245" s="7" t="s">
        <v>5163</v>
      </c>
      <c r="B2245" s="7" t="n">
        <v>1</v>
      </c>
      <c r="C2245" s="7" t="s">
        <v>613</v>
      </c>
      <c r="D2245" s="7" t="s">
        <v>614</v>
      </c>
      <c r="E2245" s="7" t="s">
        <v>567</v>
      </c>
      <c r="F2245" s="7" t="s">
        <v>568</v>
      </c>
      <c r="G2245" s="7" t="s">
        <v>5164</v>
      </c>
      <c r="H2245" s="7" t="s">
        <v>485</v>
      </c>
      <c r="I2245" s="7" t="s">
        <v>152</v>
      </c>
      <c r="J2245" s="7" t="s">
        <v>151</v>
      </c>
      <c r="K2245" s="7" t="s">
        <v>82</v>
      </c>
      <c r="L2245" s="7" t="s">
        <v>153</v>
      </c>
      <c r="M2245" s="7" t="s">
        <v>150</v>
      </c>
      <c r="N2245" s="7" t="s">
        <v>85</v>
      </c>
      <c r="O2245" s="7" t="s">
        <v>126</v>
      </c>
      <c r="P2245" s="7" t="s">
        <v>89</v>
      </c>
      <c r="Q2245" s="7" t="s">
        <v>82</v>
      </c>
      <c r="R2245" s="7" t="s">
        <v>108</v>
      </c>
      <c r="S2245" s="7" t="s">
        <v>84</v>
      </c>
      <c r="T2245" s="7" t="s">
        <v>88</v>
      </c>
      <c r="U2245" s="7" t="s">
        <v>85</v>
      </c>
      <c r="V2245" s="7" t="s">
        <v>150</v>
      </c>
      <c r="W2245" s="7" t="s">
        <v>95</v>
      </c>
      <c r="X2245" s="7" t="s">
        <v>87</v>
      </c>
      <c r="Y2245" s="7" t="n">
        <v>1</v>
      </c>
      <c r="Z2245" s="7" t="n">
        <v>0</v>
      </c>
      <c r="AA2245" s="7" t="str">
        <f aca="false">IF(Y2245&gt;Z2245,"Win",IF(Y2245&lt;Z2245,"Loss","Draw"))</f>
        <v>Win</v>
      </c>
      <c r="AB2245" s="7" t="s">
        <v>99</v>
      </c>
      <c r="AC2245" s="7" t="s">
        <v>99</v>
      </c>
      <c r="AD2245" s="7" t="s">
        <v>155</v>
      </c>
      <c r="AE2245" s="7" t="s">
        <v>2956</v>
      </c>
      <c r="AF2245" s="7" t="str">
        <f aca="false">IF(AD2245&lt;AE2245,AD2245,AE2245)</f>
        <v>Archers, Barbarian Barrel, Berserker, Dark Prince, Electro Spirit, Lightning, Royal Hogs, Tesla</v>
      </c>
      <c r="AG2245" s="7" t="str">
        <f aca="false">IF(AD2245&lt;AE2245,AE2245,AD2245)</f>
        <v>Baby Dragon, Cannon, Electro Spirit, Lightning, Mighty Miner, Royal Hogs, Skeletons, The Log</v>
      </c>
      <c r="AH2245" s="7" t="str">
        <f aca="false">IF(AD2245=AF2245,AA2245,IF(AA2245="Win","Loss",IF(AA2245="Loss","Win","Draw")))</f>
        <v>Loss</v>
      </c>
      <c r="AI2245" s="7" t="s">
        <v>297</v>
      </c>
    </row>
    <row r="2246" customFormat="false" ht="15" hidden="false" customHeight="true" outlineLevel="0" collapsed="false">
      <c r="A2246" s="7" t="s">
        <v>5163</v>
      </c>
      <c r="B2246" s="7" t="n">
        <v>2</v>
      </c>
      <c r="C2246" s="7" t="s">
        <v>613</v>
      </c>
      <c r="D2246" s="7" t="s">
        <v>614</v>
      </c>
      <c r="E2246" s="7" t="s">
        <v>567</v>
      </c>
      <c r="F2246" s="7" t="s">
        <v>568</v>
      </c>
      <c r="G2246" s="7" t="s">
        <v>5165</v>
      </c>
      <c r="H2246" s="7" t="s">
        <v>163</v>
      </c>
      <c r="I2246" s="7" t="s">
        <v>241</v>
      </c>
      <c r="J2246" s="7" t="s">
        <v>186</v>
      </c>
      <c r="K2246" s="7" t="s">
        <v>185</v>
      </c>
      <c r="L2246" s="7" t="s">
        <v>234</v>
      </c>
      <c r="M2246" s="7" t="s">
        <v>109</v>
      </c>
      <c r="N2246" s="7" t="s">
        <v>187</v>
      </c>
      <c r="O2246" s="7" t="s">
        <v>111</v>
      </c>
      <c r="P2246" s="7" t="s">
        <v>88</v>
      </c>
      <c r="Q2246" s="7" t="s">
        <v>177</v>
      </c>
      <c r="R2246" s="7" t="s">
        <v>188</v>
      </c>
      <c r="S2246" s="7" t="s">
        <v>83</v>
      </c>
      <c r="T2246" s="7" t="s">
        <v>133</v>
      </c>
      <c r="U2246" s="7" t="s">
        <v>215</v>
      </c>
      <c r="V2246" s="7" t="s">
        <v>93</v>
      </c>
      <c r="W2246" s="7" t="s">
        <v>86</v>
      </c>
      <c r="X2246" s="7" t="s">
        <v>89</v>
      </c>
      <c r="Y2246" s="7" t="n">
        <v>1</v>
      </c>
      <c r="Z2246" s="7" t="n">
        <v>0</v>
      </c>
      <c r="AA2246" s="7" t="str">
        <f aca="false">IF(Y2246&gt;Z2246,"Win",IF(Y2246&lt;Z2246,"Loss","Draw"))</f>
        <v>Win</v>
      </c>
      <c r="AB2246" s="7" t="s">
        <v>99</v>
      </c>
      <c r="AC2246" s="7" t="s">
        <v>99</v>
      </c>
      <c r="AD2246" s="7" t="s">
        <v>363</v>
      </c>
      <c r="AE2246" s="7" t="s">
        <v>494</v>
      </c>
      <c r="AF2246" s="7" t="str">
        <f aca="false">IF(AD2246&lt;AE2246,AD2246,AE2246)</f>
        <v>Balloon, Berserker, Bomb Tower, Executioner, Knight, Miner, Tornado, Zap</v>
      </c>
      <c r="AG2246" s="7" t="str">
        <f aca="false">IF(AD2246&lt;AE2246,AE2246,AD2246)</f>
        <v>Fireball, Fisherman, Monk, Mother Witch, Royal Giant, Skeleton Dragons, The Log, Tombstone</v>
      </c>
      <c r="AH2246" s="7" t="str">
        <f aca="false">IF(AD2246=AF2246,AA2246,IF(AA2246="Win","Loss",IF(AA2246="Loss","Win","Draw")))</f>
        <v>Win</v>
      </c>
      <c r="AI2246" s="7" t="s">
        <v>297</v>
      </c>
    </row>
    <row r="2247" customFormat="false" ht="15" hidden="false" customHeight="true" outlineLevel="0" collapsed="false">
      <c r="A2247" s="7" t="s">
        <v>5163</v>
      </c>
      <c r="B2247" s="7" t="n">
        <v>3</v>
      </c>
      <c r="C2247" s="7" t="s">
        <v>613</v>
      </c>
      <c r="D2247" s="7" t="s">
        <v>614</v>
      </c>
      <c r="E2247" s="7" t="s">
        <v>567</v>
      </c>
      <c r="F2247" s="7" t="s">
        <v>568</v>
      </c>
      <c r="G2247" s="7" t="s">
        <v>5166</v>
      </c>
      <c r="H2247" s="7" t="s">
        <v>163</v>
      </c>
      <c r="I2247" s="7" t="s">
        <v>208</v>
      </c>
      <c r="J2247" s="7" t="s">
        <v>139</v>
      </c>
      <c r="K2247" s="7" t="s">
        <v>242</v>
      </c>
      <c r="L2247" s="7" t="s">
        <v>110</v>
      </c>
      <c r="M2247" s="7" t="s">
        <v>112</v>
      </c>
      <c r="N2247" s="7" t="s">
        <v>188</v>
      </c>
      <c r="O2247" s="7" t="s">
        <v>130</v>
      </c>
      <c r="P2247" s="7" t="s">
        <v>114</v>
      </c>
      <c r="Q2247" s="7" t="s">
        <v>185</v>
      </c>
      <c r="R2247" s="7" t="s">
        <v>186</v>
      </c>
      <c r="S2247" s="7" t="s">
        <v>241</v>
      </c>
      <c r="T2247" s="7" t="s">
        <v>111</v>
      </c>
      <c r="U2247" s="7" t="s">
        <v>193</v>
      </c>
      <c r="V2247" s="7" t="s">
        <v>187</v>
      </c>
      <c r="W2247" s="7" t="s">
        <v>109</v>
      </c>
      <c r="X2247" s="7" t="s">
        <v>234</v>
      </c>
      <c r="Y2247" s="7" t="n">
        <v>1</v>
      </c>
      <c r="Z2247" s="7" t="n">
        <v>0</v>
      </c>
      <c r="AA2247" s="7" t="str">
        <f aca="false">IF(Y2247&gt;Z2247,"Win",IF(Y2247&lt;Z2247,"Loss","Draw"))</f>
        <v>Win</v>
      </c>
      <c r="AB2247" s="7" t="s">
        <v>99</v>
      </c>
      <c r="AC2247" s="7" t="s">
        <v>99</v>
      </c>
      <c r="AD2247" s="7" t="s">
        <v>5167</v>
      </c>
      <c r="AE2247" s="7" t="s">
        <v>262</v>
      </c>
      <c r="AF2247" s="7" t="str">
        <f aca="false">IF(AD2247&lt;AE2247,AD2247,AE2247)</f>
        <v>Arrows, Bomber, Giant Snowball, Lava Hound, Mega Minion, Spirit Empress, Tombstone, Valkyrie</v>
      </c>
      <c r="AG2247" s="7" t="str">
        <f aca="false">IF(AD2247&lt;AE2247,AE2247,AD2247)</f>
        <v>Balloon, Bomb Tower, Executioner, Guards, Knight, Miner, Tornado, Zap</v>
      </c>
      <c r="AH2247" s="7" t="str">
        <f aca="false">IF(AD2247=AF2247,AA2247,IF(AA2247="Win","Loss",IF(AA2247="Loss","Win","Draw")))</f>
        <v>Win</v>
      </c>
      <c r="AI2247" s="7" t="s">
        <v>297</v>
      </c>
    </row>
    <row r="2248" customFormat="false" ht="15" hidden="false" customHeight="true" outlineLevel="0" collapsed="false">
      <c r="A2248" s="5" t="s">
        <v>5168</v>
      </c>
      <c r="B2248" s="5" t="n">
        <v>1</v>
      </c>
      <c r="C2248" s="5" t="s">
        <v>613</v>
      </c>
      <c r="D2248" s="5" t="s">
        <v>614</v>
      </c>
      <c r="E2248" s="6" t="s">
        <v>1486</v>
      </c>
      <c r="F2248" s="5" t="s">
        <v>1487</v>
      </c>
      <c r="G2248" s="5" t="s">
        <v>5169</v>
      </c>
      <c r="H2248" s="5" t="s">
        <v>391</v>
      </c>
      <c r="I2248" s="5" t="s">
        <v>241</v>
      </c>
      <c r="J2248" s="5" t="s">
        <v>186</v>
      </c>
      <c r="K2248" s="5" t="s">
        <v>185</v>
      </c>
      <c r="L2248" s="5" t="s">
        <v>234</v>
      </c>
      <c r="M2248" s="5" t="s">
        <v>109</v>
      </c>
      <c r="N2248" s="5" t="s">
        <v>187</v>
      </c>
      <c r="O2248" s="5" t="s">
        <v>111</v>
      </c>
      <c r="P2248" s="5" t="s">
        <v>126</v>
      </c>
      <c r="Q2248" s="5" t="s">
        <v>177</v>
      </c>
      <c r="R2248" s="5" t="s">
        <v>95</v>
      </c>
      <c r="S2248" s="5" t="s">
        <v>124</v>
      </c>
      <c r="T2248" s="5" t="s">
        <v>257</v>
      </c>
      <c r="U2248" s="5" t="s">
        <v>215</v>
      </c>
      <c r="V2248" s="5" t="s">
        <v>150</v>
      </c>
      <c r="W2248" s="5" t="s">
        <v>126</v>
      </c>
      <c r="X2248" s="5" t="s">
        <v>93</v>
      </c>
      <c r="Y2248" s="5" t="n">
        <v>0</v>
      </c>
      <c r="Z2248" s="5" t="n">
        <v>1</v>
      </c>
      <c r="AA2248" s="5" t="str">
        <f aca="false">IF(Y2248&gt;Z2248,"Win",IF(Y2248&lt;Z2248,"Loss","Draw"))</f>
        <v>Loss</v>
      </c>
      <c r="AB2248" s="5" t="s">
        <v>98</v>
      </c>
      <c r="AC2248" s="5" t="s">
        <v>99</v>
      </c>
      <c r="AD2248" s="5" t="s">
        <v>853</v>
      </c>
      <c r="AE2248" s="5" t="s">
        <v>429</v>
      </c>
      <c r="AF2248" s="5" t="str">
        <f aca="false">IF(AD2248&lt;AE2248,AD2248,AE2248)</f>
        <v>Balloon, Bomb Tower, Executioner, Knight, Miner, Skeletons, Tornado, Zap</v>
      </c>
      <c r="AG2248" s="5" t="str">
        <f aca="false">IF(AD2248&lt;AE2248,AE2248,AD2248)</f>
        <v>Barbarian Barrel, Electro Spirit, Fireball, Fisherman, Hunter, Royal Ghost, Royal Giant, Skeletons</v>
      </c>
      <c r="AH2248" s="5" t="str">
        <f aca="false">IF(AD2248=AF2248,AA2248,IF(AA2248="Win","Loss",IF(AA2248="Loss","Win","Draw")))</f>
        <v>Loss</v>
      </c>
      <c r="AI2248" s="5" t="s">
        <v>297</v>
      </c>
    </row>
    <row r="2249" customFormat="false" ht="15" hidden="false" customHeight="true" outlineLevel="0" collapsed="false">
      <c r="A2249" s="5" t="s">
        <v>5168</v>
      </c>
      <c r="B2249" s="5" t="n">
        <v>2</v>
      </c>
      <c r="C2249" s="5" t="s">
        <v>613</v>
      </c>
      <c r="D2249" s="5" t="s">
        <v>614</v>
      </c>
      <c r="E2249" s="6" t="s">
        <v>1486</v>
      </c>
      <c r="F2249" s="5" t="s">
        <v>1487</v>
      </c>
      <c r="G2249" s="5" t="s">
        <v>5170</v>
      </c>
      <c r="H2249" s="5" t="s">
        <v>391</v>
      </c>
      <c r="I2249" s="5" t="s">
        <v>84</v>
      </c>
      <c r="J2249" s="5" t="s">
        <v>158</v>
      </c>
      <c r="K2249" s="5" t="s">
        <v>114</v>
      </c>
      <c r="L2249" s="5" t="s">
        <v>91</v>
      </c>
      <c r="M2249" s="5" t="s">
        <v>173</v>
      </c>
      <c r="N2249" s="5" t="s">
        <v>115</v>
      </c>
      <c r="O2249" s="5" t="s">
        <v>447</v>
      </c>
      <c r="P2249" s="5" t="s">
        <v>130</v>
      </c>
      <c r="Q2249" s="5" t="s">
        <v>84</v>
      </c>
      <c r="R2249" s="5" t="s">
        <v>241</v>
      </c>
      <c r="S2249" s="5" t="s">
        <v>114</v>
      </c>
      <c r="T2249" s="5" t="s">
        <v>118</v>
      </c>
      <c r="U2249" s="5" t="s">
        <v>119</v>
      </c>
      <c r="V2249" s="5" t="s">
        <v>116</v>
      </c>
      <c r="W2249" s="5" t="s">
        <v>115</v>
      </c>
      <c r="X2249" s="5" t="s">
        <v>138</v>
      </c>
      <c r="Y2249" s="5" t="n">
        <v>0</v>
      </c>
      <c r="Z2249" s="5" t="n">
        <v>1</v>
      </c>
      <c r="AA2249" s="5" t="str">
        <f aca="false">IF(Y2249&gt;Z2249,"Win",IF(Y2249&lt;Z2249,"Loss","Draw"))</f>
        <v>Loss</v>
      </c>
      <c r="AB2249" s="5" t="s">
        <v>98</v>
      </c>
      <c r="AC2249" s="5" t="s">
        <v>99</v>
      </c>
      <c r="AD2249" s="5" t="s">
        <v>5171</v>
      </c>
      <c r="AE2249" s="5" t="s">
        <v>1369</v>
      </c>
      <c r="AF2249" s="5" t="str">
        <f aca="false">IF(AD2249&lt;AE2249,AD2249,AE2249)</f>
        <v>Archers, Arrows, Bowler, Giant, Giant Snowball, Goblins, Graveyard, Zappies</v>
      </c>
      <c r="AG2249" s="5" t="str">
        <f aca="false">IF(AD2249&lt;AE2249,AE2249,AD2249)</f>
        <v>Archers, Giant Snowball, Goblin Demolisher, Goblin Hut, Graveyard, Ice Spirit, Knight, Poison</v>
      </c>
      <c r="AH2249" s="5" t="str">
        <f aca="false">IF(AD2249=AF2249,AA2249,IF(AA2249="Win","Loss",IF(AA2249="Loss","Win","Draw")))</f>
        <v>Loss</v>
      </c>
      <c r="AI2249" s="5" t="s">
        <v>297</v>
      </c>
    </row>
    <row r="2250" customFormat="false" ht="15" hidden="false" customHeight="true" outlineLevel="0" collapsed="false">
      <c r="A2250" s="5" t="s">
        <v>5168</v>
      </c>
      <c r="B2250" s="5" t="n">
        <v>3</v>
      </c>
      <c r="C2250" s="5" t="s">
        <v>613</v>
      </c>
      <c r="D2250" s="5" t="s">
        <v>614</v>
      </c>
      <c r="E2250" s="6" t="s">
        <v>1486</v>
      </c>
      <c r="F2250" s="5" t="s">
        <v>1487</v>
      </c>
      <c r="G2250" s="5" t="s">
        <v>5172</v>
      </c>
      <c r="H2250" s="5" t="s">
        <v>391</v>
      </c>
      <c r="I2250" s="5" t="s">
        <v>87</v>
      </c>
      <c r="J2250" s="5" t="s">
        <v>123</v>
      </c>
      <c r="K2250" s="5" t="s">
        <v>82</v>
      </c>
      <c r="L2250" s="5" t="s">
        <v>307</v>
      </c>
      <c r="M2250" s="5" t="s">
        <v>89</v>
      </c>
      <c r="N2250" s="5" t="s">
        <v>150</v>
      </c>
      <c r="O2250" s="5" t="s">
        <v>85</v>
      </c>
      <c r="P2250" s="5" t="s">
        <v>193</v>
      </c>
      <c r="Q2250" s="5" t="s">
        <v>87</v>
      </c>
      <c r="R2250" s="5" t="s">
        <v>219</v>
      </c>
      <c r="S2250" s="5" t="s">
        <v>83</v>
      </c>
      <c r="T2250" s="5" t="s">
        <v>165</v>
      </c>
      <c r="U2250" s="5" t="s">
        <v>89</v>
      </c>
      <c r="V2250" s="5" t="s">
        <v>85</v>
      </c>
      <c r="W2250" s="5" t="s">
        <v>157</v>
      </c>
      <c r="X2250" s="5" t="s">
        <v>88</v>
      </c>
      <c r="Y2250" s="5" t="n">
        <v>1</v>
      </c>
      <c r="Z2250" s="5" t="n">
        <v>0</v>
      </c>
      <c r="AA2250" s="5" t="str">
        <f aca="false">IF(Y2250&gt;Z2250,"Win",IF(Y2250&lt;Z2250,"Loss","Draw"))</f>
        <v>Win</v>
      </c>
      <c r="AB2250" s="5" t="s">
        <v>98</v>
      </c>
      <c r="AC2250" s="5" t="s">
        <v>99</v>
      </c>
      <c r="AD2250" s="5" t="s">
        <v>5173</v>
      </c>
      <c r="AE2250" s="5" t="s">
        <v>5174</v>
      </c>
      <c r="AF2250" s="5" t="str">
        <f aca="false">IF(AD2250&lt;AE2250,AD2250,AE2250)</f>
        <v>Berserker, Fire Spirit, Hog Rider, Lightning, Monk, Tesla, The Log, Wizard</v>
      </c>
      <c r="AG2250" s="5" t="str">
        <f aca="false">IF(AD2250&lt;AE2250,AE2250,AD2250)</f>
        <v>Electro Spirit, Goblinstein, Guards, Ice Wizard, Lightning, Royal Hogs, Tesla, The Log</v>
      </c>
      <c r="AH2250" s="5" t="str">
        <f aca="false">IF(AD2250=AF2250,AA2250,IF(AA2250="Win","Loss",IF(AA2250="Loss","Win","Draw")))</f>
        <v>Loss</v>
      </c>
      <c r="AI2250" s="5" t="s">
        <v>297</v>
      </c>
    </row>
    <row r="2251" customFormat="false" ht="15" hidden="false" customHeight="true" outlineLevel="0" collapsed="false">
      <c r="A2251" s="7" t="s">
        <v>5175</v>
      </c>
      <c r="B2251" s="7" t="n">
        <v>1</v>
      </c>
      <c r="C2251" s="7" t="s">
        <v>613</v>
      </c>
      <c r="D2251" s="7" t="s">
        <v>614</v>
      </c>
      <c r="E2251" s="8" t="s">
        <v>1486</v>
      </c>
      <c r="F2251" s="7" t="s">
        <v>1487</v>
      </c>
      <c r="G2251" s="7" t="s">
        <v>5176</v>
      </c>
      <c r="H2251" s="7" t="s">
        <v>163</v>
      </c>
      <c r="I2251" s="7" t="s">
        <v>233</v>
      </c>
      <c r="J2251" s="7" t="s">
        <v>202</v>
      </c>
      <c r="K2251" s="7" t="s">
        <v>201</v>
      </c>
      <c r="L2251" s="7" t="s">
        <v>89</v>
      </c>
      <c r="M2251" s="7" t="s">
        <v>111</v>
      </c>
      <c r="N2251" s="7" t="s">
        <v>126</v>
      </c>
      <c r="O2251" s="7" t="s">
        <v>157</v>
      </c>
      <c r="P2251" s="7" t="s">
        <v>234</v>
      </c>
      <c r="Q2251" s="7" t="s">
        <v>84</v>
      </c>
      <c r="R2251" s="7" t="s">
        <v>158</v>
      </c>
      <c r="S2251" s="7" t="s">
        <v>114</v>
      </c>
      <c r="T2251" s="7" t="s">
        <v>97</v>
      </c>
      <c r="U2251" s="7" t="s">
        <v>115</v>
      </c>
      <c r="V2251" s="7" t="s">
        <v>447</v>
      </c>
      <c r="W2251" s="7" t="s">
        <v>130</v>
      </c>
      <c r="X2251" s="7" t="s">
        <v>96</v>
      </c>
      <c r="Y2251" s="7" t="n">
        <v>1</v>
      </c>
      <c r="Z2251" s="7" t="n">
        <v>0</v>
      </c>
      <c r="AA2251" s="7" t="str">
        <f aca="false">IF(Y2251&gt;Z2251,"Win",IF(Y2251&lt;Z2251,"Loss","Draw"))</f>
        <v>Win</v>
      </c>
      <c r="AB2251" s="7" t="s">
        <v>99</v>
      </c>
      <c r="AC2251" s="7" t="s">
        <v>99</v>
      </c>
      <c r="AD2251" s="7" t="s">
        <v>415</v>
      </c>
      <c r="AE2251" s="7" t="s">
        <v>1014</v>
      </c>
      <c r="AF2251" s="7" t="str">
        <f aca="false">IF(AD2251&lt;AE2251,AD2251,AE2251)</f>
        <v>Archers, Arrows, Bowler, Giant, Giant Snowball, Graveyard, Minions, Ronin</v>
      </c>
      <c r="AG2251" s="7" t="str">
        <f aca="false">IF(AD2251&lt;AE2251,AE2251,AD2251)</f>
        <v>Bats, Bomb Tower, Fire Spirit, Magic Archer, Miner, Skeletons, The Log, Wall Breakers</v>
      </c>
      <c r="AH2251" s="7" t="str">
        <f aca="false">IF(AD2251=AF2251,AA2251,IF(AA2251="Win","Loss",IF(AA2251="Loss","Win","Draw")))</f>
        <v>Loss</v>
      </c>
      <c r="AI2251" s="7" t="s">
        <v>297</v>
      </c>
    </row>
    <row r="2252" customFormat="false" ht="15" hidden="false" customHeight="true" outlineLevel="0" collapsed="false">
      <c r="A2252" s="7" t="s">
        <v>5175</v>
      </c>
      <c r="B2252" s="7" t="n">
        <v>2</v>
      </c>
      <c r="C2252" s="7" t="s">
        <v>613</v>
      </c>
      <c r="D2252" s="7" t="s">
        <v>614</v>
      </c>
      <c r="E2252" s="8" t="s">
        <v>1486</v>
      </c>
      <c r="F2252" s="7" t="s">
        <v>1487</v>
      </c>
      <c r="G2252" s="7" t="s">
        <v>5177</v>
      </c>
      <c r="H2252" s="7" t="s">
        <v>391</v>
      </c>
      <c r="I2252" s="7" t="s">
        <v>87</v>
      </c>
      <c r="J2252" s="7" t="s">
        <v>83</v>
      </c>
      <c r="K2252" s="7" t="s">
        <v>82</v>
      </c>
      <c r="L2252" s="7" t="s">
        <v>88</v>
      </c>
      <c r="M2252" s="7" t="s">
        <v>95</v>
      </c>
      <c r="N2252" s="7" t="s">
        <v>150</v>
      </c>
      <c r="O2252" s="7" t="s">
        <v>84</v>
      </c>
      <c r="P2252" s="7" t="s">
        <v>85</v>
      </c>
      <c r="Q2252" s="7" t="s">
        <v>201</v>
      </c>
      <c r="R2252" s="7" t="s">
        <v>202</v>
      </c>
      <c r="S2252" s="7" t="s">
        <v>123</v>
      </c>
      <c r="T2252" s="7" t="s">
        <v>88</v>
      </c>
      <c r="U2252" s="7" t="s">
        <v>234</v>
      </c>
      <c r="V2252" s="7" t="s">
        <v>187</v>
      </c>
      <c r="W2252" s="7" t="s">
        <v>95</v>
      </c>
      <c r="X2252" s="7" t="s">
        <v>137</v>
      </c>
      <c r="Y2252" s="7" t="n">
        <v>1</v>
      </c>
      <c r="Z2252" s="7" t="n">
        <v>0</v>
      </c>
      <c r="AA2252" s="7" t="str">
        <f aca="false">IF(Y2252&gt;Z2252,"Win",IF(Y2252&lt;Z2252,"Loss","Draw"))</f>
        <v>Win</v>
      </c>
      <c r="AB2252" s="7" t="s">
        <v>99</v>
      </c>
      <c r="AC2252" s="7" t="s">
        <v>99</v>
      </c>
      <c r="AD2252" s="7" t="s">
        <v>5178</v>
      </c>
      <c r="AE2252" s="7" t="s">
        <v>5179</v>
      </c>
      <c r="AF2252" s="7" t="str">
        <f aca="false">IF(AD2252&lt;AE2252,AD2252,AE2252)</f>
        <v>Archers, Barbarian Barrel, Berserker, Electro Spirit, Lightning, Monk, Royal Hogs, Tesla</v>
      </c>
      <c r="AG2252" s="7" t="str">
        <f aca="false">IF(AD2252&lt;AE2252,AE2252,AD2252)</f>
        <v>Barbarian Barrel, Berserker, Bomb Tower, Goblin Drill, Goblinstein, Magic Archer, Tornado, Wall Breakers</v>
      </c>
      <c r="AH2252" s="7" t="str">
        <f aca="false">IF(AD2252=AF2252,AA2252,IF(AA2252="Win","Loss",IF(AA2252="Loss","Win","Draw")))</f>
        <v>Win</v>
      </c>
      <c r="AI2252" s="7" t="s">
        <v>297</v>
      </c>
    </row>
    <row r="2253" customFormat="false" ht="15" hidden="false" customHeight="true" outlineLevel="0" collapsed="false">
      <c r="A2253" s="7" t="s">
        <v>5175</v>
      </c>
      <c r="B2253" s="7" t="n">
        <v>3</v>
      </c>
      <c r="C2253" s="7" t="s">
        <v>613</v>
      </c>
      <c r="D2253" s="7" t="s">
        <v>614</v>
      </c>
      <c r="E2253" s="8" t="s">
        <v>1486</v>
      </c>
      <c r="F2253" s="7" t="s">
        <v>1487</v>
      </c>
      <c r="G2253" s="7" t="s">
        <v>5180</v>
      </c>
      <c r="H2253" s="7" t="s">
        <v>391</v>
      </c>
      <c r="I2253" s="7" t="s">
        <v>203</v>
      </c>
      <c r="J2253" s="7" t="s">
        <v>108</v>
      </c>
      <c r="K2253" s="7" t="s">
        <v>159</v>
      </c>
      <c r="L2253" s="7" t="s">
        <v>118</v>
      </c>
      <c r="M2253" s="7" t="s">
        <v>91</v>
      </c>
      <c r="N2253" s="7" t="s">
        <v>204</v>
      </c>
      <c r="O2253" s="7" t="s">
        <v>153</v>
      </c>
      <c r="P2253" s="7" t="s">
        <v>114</v>
      </c>
      <c r="Q2253" s="7" t="s">
        <v>177</v>
      </c>
      <c r="R2253" s="7" t="s">
        <v>83</v>
      </c>
      <c r="S2253" s="7" t="s">
        <v>219</v>
      </c>
      <c r="T2253" s="7" t="s">
        <v>89</v>
      </c>
      <c r="U2253" s="7" t="s">
        <v>93</v>
      </c>
      <c r="V2253" s="7" t="s">
        <v>188</v>
      </c>
      <c r="W2253" s="7" t="s">
        <v>173</v>
      </c>
      <c r="X2253" s="7" t="s">
        <v>215</v>
      </c>
      <c r="Y2253" s="7" t="n">
        <v>1</v>
      </c>
      <c r="Z2253" s="7" t="n">
        <v>0</v>
      </c>
      <c r="AA2253" s="7" t="str">
        <f aca="false">IF(Y2253&gt;Z2253,"Win",IF(Y2253&lt;Z2253,"Loss","Draw"))</f>
        <v>Win</v>
      </c>
      <c r="AB2253" s="7" t="s">
        <v>99</v>
      </c>
      <c r="AC2253" s="7" t="s">
        <v>99</v>
      </c>
      <c r="AD2253" s="7" t="s">
        <v>5181</v>
      </c>
      <c r="AE2253" s="7" t="s">
        <v>316</v>
      </c>
      <c r="AF2253" s="7" t="str">
        <f aca="false">IF(AD2253&lt;AE2253,AD2253,AE2253)</f>
        <v>Cannon, Dark Prince, Dart Goblin, Giant Snowball, Goblin Barrel, Goblins, Ice Spirit, Royal Delivery</v>
      </c>
      <c r="AG2253" s="7" t="str">
        <f aca="false">IF(AD2253&lt;AE2253,AE2253,AD2253)</f>
        <v>Fireball, Fisherman, Monk, Royal Giant, The Log, Tombstone, Wizard, Zappies</v>
      </c>
      <c r="AH2253" s="7" t="str">
        <f aca="false">IF(AD2253=AF2253,AA2253,IF(AA2253="Win","Loss",IF(AA2253="Loss","Win","Draw")))</f>
        <v>Win</v>
      </c>
      <c r="AI2253" s="7" t="s">
        <v>297</v>
      </c>
    </row>
    <row r="2254" customFormat="false" ht="15" hidden="false" customHeight="true" outlineLevel="0" collapsed="false">
      <c r="A2254" s="7" t="s">
        <v>5182</v>
      </c>
      <c r="B2254" s="7" t="n">
        <v>1</v>
      </c>
      <c r="C2254" s="7" t="s">
        <v>613</v>
      </c>
      <c r="D2254" s="7" t="s">
        <v>614</v>
      </c>
      <c r="E2254" s="8" t="s">
        <v>1486</v>
      </c>
      <c r="F2254" s="7" t="s">
        <v>1487</v>
      </c>
      <c r="G2254" s="7" t="s">
        <v>5183</v>
      </c>
      <c r="H2254" s="7" t="s">
        <v>391</v>
      </c>
      <c r="I2254" s="7" t="s">
        <v>90</v>
      </c>
      <c r="J2254" s="7" t="s">
        <v>123</v>
      </c>
      <c r="K2254" s="7" t="s">
        <v>124</v>
      </c>
      <c r="L2254" s="7" t="s">
        <v>125</v>
      </c>
      <c r="M2254" s="7" t="s">
        <v>85</v>
      </c>
      <c r="N2254" s="7" t="s">
        <v>126</v>
      </c>
      <c r="O2254" s="7" t="s">
        <v>96</v>
      </c>
      <c r="P2254" s="7" t="s">
        <v>95</v>
      </c>
      <c r="Q2254" s="7" t="s">
        <v>87</v>
      </c>
      <c r="R2254" s="7" t="s">
        <v>108</v>
      </c>
      <c r="S2254" s="7" t="s">
        <v>84</v>
      </c>
      <c r="T2254" s="7" t="s">
        <v>95</v>
      </c>
      <c r="U2254" s="7" t="s">
        <v>118</v>
      </c>
      <c r="V2254" s="7" t="s">
        <v>116</v>
      </c>
      <c r="W2254" s="7" t="s">
        <v>115</v>
      </c>
      <c r="X2254" s="7" t="s">
        <v>126</v>
      </c>
      <c r="Y2254" s="7" t="n">
        <v>1</v>
      </c>
      <c r="Z2254" s="7" t="n">
        <v>0</v>
      </c>
      <c r="AA2254" s="7" t="str">
        <f aca="false">IF(Y2254&gt;Z2254,"Win",IF(Y2254&lt;Z2254,"Loss","Draw"))</f>
        <v>Win</v>
      </c>
      <c r="AB2254" s="7" t="s">
        <v>99</v>
      </c>
      <c r="AC2254" s="7" t="s">
        <v>99</v>
      </c>
      <c r="AD2254" s="7" t="s">
        <v>134</v>
      </c>
      <c r="AE2254" s="7" t="s">
        <v>703</v>
      </c>
      <c r="AF2254" s="7" t="str">
        <f aca="false">IF(AD2254&lt;AE2254,AD2254,AE2254)</f>
        <v>Archers, Barbarian Barrel, Dark Prince, Graveyard, Ice Spirit, Poison, Skeletons, Tesla</v>
      </c>
      <c r="AG2254" s="7" t="str">
        <f aca="false">IF(AD2254&lt;AE2254,AE2254,AD2254)</f>
        <v>Barbarian Barrel, Cannon Cart, Goblinstein, Lightning, Minions, Mortar, Royal Ghost, Skeletons</v>
      </c>
      <c r="AH2254" s="7" t="str">
        <f aca="false">IF(AD2254=AF2254,AA2254,IF(AA2254="Win","Loss",IF(AA2254="Loss","Win","Draw")))</f>
        <v>Loss</v>
      </c>
      <c r="AI2254" s="7" t="s">
        <v>297</v>
      </c>
    </row>
    <row r="2255" customFormat="false" ht="15" hidden="false" customHeight="true" outlineLevel="0" collapsed="false">
      <c r="A2255" s="7" t="s">
        <v>5182</v>
      </c>
      <c r="B2255" s="7" t="n">
        <v>2</v>
      </c>
      <c r="C2255" s="7" t="s">
        <v>613</v>
      </c>
      <c r="D2255" s="7" t="s">
        <v>614</v>
      </c>
      <c r="E2255" s="8" t="s">
        <v>1486</v>
      </c>
      <c r="F2255" s="7" t="s">
        <v>1487</v>
      </c>
      <c r="G2255" s="7" t="s">
        <v>5184</v>
      </c>
      <c r="H2255" s="7" t="s">
        <v>391</v>
      </c>
      <c r="I2255" s="7" t="s">
        <v>203</v>
      </c>
      <c r="J2255" s="7" t="s">
        <v>202</v>
      </c>
      <c r="K2255" s="7" t="s">
        <v>201</v>
      </c>
      <c r="L2255" s="7" t="s">
        <v>118</v>
      </c>
      <c r="M2255" s="7" t="s">
        <v>157</v>
      </c>
      <c r="N2255" s="7" t="s">
        <v>88</v>
      </c>
      <c r="O2255" s="7" t="s">
        <v>87</v>
      </c>
      <c r="P2255" s="7" t="s">
        <v>204</v>
      </c>
      <c r="Q2255" s="7" t="s">
        <v>114</v>
      </c>
      <c r="R2255" s="7" t="s">
        <v>151</v>
      </c>
      <c r="S2255" s="7" t="s">
        <v>153</v>
      </c>
      <c r="T2255" s="7" t="s">
        <v>137</v>
      </c>
      <c r="U2255" s="7" t="s">
        <v>249</v>
      </c>
      <c r="V2255" s="7" t="s">
        <v>157</v>
      </c>
      <c r="W2255" s="7" t="s">
        <v>242</v>
      </c>
      <c r="X2255" s="7" t="s">
        <v>88</v>
      </c>
      <c r="Y2255" s="7" t="n">
        <v>1</v>
      </c>
      <c r="Z2255" s="7" t="n">
        <v>0</v>
      </c>
      <c r="AA2255" s="7" t="str">
        <f aca="false">IF(Y2255&gt;Z2255,"Win",IF(Y2255&lt;Z2255,"Loss","Draw"))</f>
        <v>Win</v>
      </c>
      <c r="AB2255" s="7" t="s">
        <v>99</v>
      </c>
      <c r="AC2255" s="7" t="s">
        <v>99</v>
      </c>
      <c r="AD2255" s="7" t="s">
        <v>206</v>
      </c>
      <c r="AE2255" s="7" t="s">
        <v>3563</v>
      </c>
      <c r="AF2255" s="7" t="str">
        <f aca="false">IF(AD2255&lt;AE2255,AD2255,AE2255)</f>
        <v>Berserker, Bomber, Cannon, Fire Spirit, Giant Snowball, Goblin Drill, Mighty Miner, Rocket</v>
      </c>
      <c r="AG2255" s="7" t="str">
        <f aca="false">IF(AD2255&lt;AE2255,AE2255,AD2255)</f>
        <v>Berserker, Fire Spirit, Goblin Barrel, Ice Spirit, Magic Archer, Royal Delivery, Tesla, Wall Breakers</v>
      </c>
      <c r="AH2255" s="7" t="str">
        <f aca="false">IF(AD2255=AF2255,AA2255,IF(AA2255="Win","Loss",IF(AA2255="Loss","Win","Draw")))</f>
        <v>Loss</v>
      </c>
      <c r="AI2255" s="7" t="s">
        <v>297</v>
      </c>
    </row>
    <row r="2256" customFormat="false" ht="15" hidden="false" customHeight="true" outlineLevel="0" collapsed="false">
      <c r="A2256" s="7" t="s">
        <v>5182</v>
      </c>
      <c r="B2256" s="7" t="n">
        <v>3</v>
      </c>
      <c r="C2256" s="7" t="s">
        <v>613</v>
      </c>
      <c r="D2256" s="7" t="s">
        <v>614</v>
      </c>
      <c r="E2256" s="8" t="s">
        <v>1486</v>
      </c>
      <c r="F2256" s="7" t="s">
        <v>1487</v>
      </c>
      <c r="G2256" s="7" t="s">
        <v>5185</v>
      </c>
      <c r="H2256" s="7" t="s">
        <v>391</v>
      </c>
      <c r="I2256" s="7" t="s">
        <v>177</v>
      </c>
      <c r="J2256" s="7" t="s">
        <v>83</v>
      </c>
      <c r="K2256" s="7" t="s">
        <v>257</v>
      </c>
      <c r="L2256" s="7" t="s">
        <v>215</v>
      </c>
      <c r="M2256" s="7" t="s">
        <v>89</v>
      </c>
      <c r="N2256" s="7" t="s">
        <v>143</v>
      </c>
      <c r="O2256" s="7" t="s">
        <v>93</v>
      </c>
      <c r="P2256" s="7" t="s">
        <v>91</v>
      </c>
      <c r="Q2256" s="7" t="s">
        <v>107</v>
      </c>
      <c r="R2256" s="7" t="s">
        <v>139</v>
      </c>
      <c r="S2256" s="7" t="s">
        <v>109</v>
      </c>
      <c r="T2256" s="7" t="s">
        <v>110</v>
      </c>
      <c r="U2256" s="7" t="s">
        <v>112</v>
      </c>
      <c r="V2256" s="7" t="s">
        <v>93</v>
      </c>
      <c r="W2256" s="7" t="s">
        <v>111</v>
      </c>
      <c r="X2256" s="7" t="s">
        <v>97</v>
      </c>
      <c r="Y2256" s="7" t="n">
        <v>1</v>
      </c>
      <c r="Z2256" s="7" t="n">
        <v>0</v>
      </c>
      <c r="AA2256" s="7" t="str">
        <f aca="false">IF(Y2256&gt;Z2256,"Win",IF(Y2256&lt;Z2256,"Loss","Draw"))</f>
        <v>Win</v>
      </c>
      <c r="AB2256" s="7" t="s">
        <v>99</v>
      </c>
      <c r="AC2256" s="7" t="s">
        <v>99</v>
      </c>
      <c r="AD2256" s="7" t="s">
        <v>276</v>
      </c>
      <c r="AE2256" s="7" t="s">
        <v>790</v>
      </c>
      <c r="AF2256" s="7" t="str">
        <f aca="false">IF(AD2256&lt;AE2256,AD2256,AE2256)</f>
        <v>Fireball, Fisherman, Goblins, Heal Spirit, Hunter, Monk, Royal Giant, The Log</v>
      </c>
      <c r="AG2256" s="7" t="str">
        <f aca="false">IF(AD2256&lt;AE2256,AE2256,AD2256)</f>
        <v>Fireball, Goblin Cage, Lava Hound, Mega Minion, Miner, Ronin, Spirit Empress, Zap</v>
      </c>
      <c r="AH2256" s="7" t="str">
        <f aca="false">IF(AD2256=AF2256,AA2256,IF(AA2256="Win","Loss",IF(AA2256="Loss","Win","Draw")))</f>
        <v>Win</v>
      </c>
      <c r="AI2256" s="7" t="s">
        <v>297</v>
      </c>
    </row>
    <row r="2257" customFormat="false" ht="15" hidden="false" customHeight="true" outlineLevel="0" collapsed="false">
      <c r="A2257" s="7" t="s">
        <v>5186</v>
      </c>
      <c r="B2257" s="7" t="n">
        <v>1</v>
      </c>
      <c r="C2257" s="7" t="s">
        <v>613</v>
      </c>
      <c r="D2257" s="7" t="s">
        <v>614</v>
      </c>
      <c r="E2257" s="8" t="s">
        <v>1486</v>
      </c>
      <c r="F2257" s="7" t="s">
        <v>1487</v>
      </c>
      <c r="G2257" s="7" t="s">
        <v>5187</v>
      </c>
      <c r="H2257" s="7" t="s">
        <v>391</v>
      </c>
      <c r="I2257" s="7" t="s">
        <v>114</v>
      </c>
      <c r="J2257" s="7" t="s">
        <v>158</v>
      </c>
      <c r="K2257" s="7" t="s">
        <v>84</v>
      </c>
      <c r="L2257" s="7" t="s">
        <v>130</v>
      </c>
      <c r="M2257" s="7" t="s">
        <v>126</v>
      </c>
      <c r="N2257" s="7" t="s">
        <v>115</v>
      </c>
      <c r="O2257" s="7" t="s">
        <v>447</v>
      </c>
      <c r="P2257" s="7" t="s">
        <v>173</v>
      </c>
      <c r="Q2257" s="7" t="s">
        <v>203</v>
      </c>
      <c r="R2257" s="7" t="s">
        <v>202</v>
      </c>
      <c r="S2257" s="7" t="s">
        <v>201</v>
      </c>
      <c r="T2257" s="7" t="s">
        <v>118</v>
      </c>
      <c r="U2257" s="7" t="s">
        <v>157</v>
      </c>
      <c r="V2257" s="7" t="s">
        <v>208</v>
      </c>
      <c r="W2257" s="7" t="s">
        <v>87</v>
      </c>
      <c r="X2257" s="7" t="s">
        <v>204</v>
      </c>
      <c r="Y2257" s="7" t="n">
        <v>1</v>
      </c>
      <c r="Z2257" s="7" t="n">
        <v>0</v>
      </c>
      <c r="AA2257" s="7" t="str">
        <f aca="false">IF(Y2257&gt;Z2257,"Win",IF(Y2257&lt;Z2257,"Loss","Draw"))</f>
        <v>Win</v>
      </c>
      <c r="AB2257" s="7" t="s">
        <v>99</v>
      </c>
      <c r="AC2257" s="7" t="s">
        <v>99</v>
      </c>
      <c r="AD2257" s="7" t="s">
        <v>1338</v>
      </c>
      <c r="AE2257" s="7" t="s">
        <v>721</v>
      </c>
      <c r="AF2257" s="7" t="str">
        <f aca="false">IF(AD2257&lt;AE2257,AD2257,AE2257)</f>
        <v>Archers, Arrows, Bowler, Giant, Giant Snowball, Graveyard, Skeletons, Zappies</v>
      </c>
      <c r="AG2257" s="7" t="str">
        <f aca="false">IF(AD2257&lt;AE2257,AE2257,AD2257)</f>
        <v>Fire Spirit, Goblin Barrel, Ice Spirit, Magic Archer, Royal Delivery, Tesla, Valkyrie, Wall Breakers</v>
      </c>
      <c r="AH2257" s="7" t="str">
        <f aca="false">IF(AD2257=AF2257,AA2257,IF(AA2257="Win","Loss",IF(AA2257="Loss","Win","Draw")))</f>
        <v>Win</v>
      </c>
      <c r="AI2257" s="7" t="s">
        <v>297</v>
      </c>
    </row>
    <row r="2258" customFormat="false" ht="15" hidden="false" customHeight="true" outlineLevel="0" collapsed="false">
      <c r="A2258" s="7" t="s">
        <v>5186</v>
      </c>
      <c r="B2258" s="7" t="n">
        <v>2</v>
      </c>
      <c r="C2258" s="7" t="s">
        <v>613</v>
      </c>
      <c r="D2258" s="7" t="s">
        <v>614</v>
      </c>
      <c r="E2258" s="8" t="s">
        <v>1486</v>
      </c>
      <c r="F2258" s="7" t="s">
        <v>1487</v>
      </c>
      <c r="G2258" s="7" t="s">
        <v>5188</v>
      </c>
      <c r="H2258" s="7" t="s">
        <v>391</v>
      </c>
      <c r="I2258" s="7" t="s">
        <v>241</v>
      </c>
      <c r="J2258" s="7" t="s">
        <v>186</v>
      </c>
      <c r="K2258" s="7" t="s">
        <v>185</v>
      </c>
      <c r="L2258" s="7" t="s">
        <v>234</v>
      </c>
      <c r="M2258" s="7" t="s">
        <v>88</v>
      </c>
      <c r="N2258" s="7" t="s">
        <v>111</v>
      </c>
      <c r="O2258" s="7" t="s">
        <v>187</v>
      </c>
      <c r="P2258" s="7" t="s">
        <v>109</v>
      </c>
      <c r="Q2258" s="7" t="s">
        <v>124</v>
      </c>
      <c r="R2258" s="7" t="s">
        <v>123</v>
      </c>
      <c r="S2258" s="7" t="s">
        <v>90</v>
      </c>
      <c r="T2258" s="7" t="s">
        <v>85</v>
      </c>
      <c r="U2258" s="7" t="s">
        <v>125</v>
      </c>
      <c r="V2258" s="7" t="s">
        <v>96</v>
      </c>
      <c r="W2258" s="7" t="s">
        <v>95</v>
      </c>
      <c r="X2258" s="7" t="s">
        <v>126</v>
      </c>
      <c r="Y2258" s="7" t="n">
        <v>1</v>
      </c>
      <c r="Z2258" s="7" t="n">
        <v>0</v>
      </c>
      <c r="AA2258" s="7" t="str">
        <f aca="false">IF(Y2258&gt;Z2258,"Win",IF(Y2258&lt;Z2258,"Loss","Draw"))</f>
        <v>Win</v>
      </c>
      <c r="AB2258" s="7" t="s">
        <v>99</v>
      </c>
      <c r="AC2258" s="7" t="s">
        <v>99</v>
      </c>
      <c r="AD2258" s="7" t="s">
        <v>363</v>
      </c>
      <c r="AE2258" s="7" t="s">
        <v>134</v>
      </c>
      <c r="AF2258" s="7" t="str">
        <f aca="false">IF(AD2258&lt;AE2258,AD2258,AE2258)</f>
        <v>Balloon, Berserker, Bomb Tower, Executioner, Knight, Miner, Tornado, Zap</v>
      </c>
      <c r="AG2258" s="7" t="str">
        <f aca="false">IF(AD2258&lt;AE2258,AE2258,AD2258)</f>
        <v>Barbarian Barrel, Cannon Cart, Goblinstein, Lightning, Minions, Mortar, Royal Ghost, Skeletons</v>
      </c>
      <c r="AH2258" s="7" t="str">
        <f aca="false">IF(AD2258=AF2258,AA2258,IF(AA2258="Win","Loss",IF(AA2258="Loss","Win","Draw")))</f>
        <v>Win</v>
      </c>
      <c r="AI2258" s="7" t="s">
        <v>297</v>
      </c>
    </row>
    <row r="2259" customFormat="false" ht="15" hidden="false" customHeight="true" outlineLevel="0" collapsed="false">
      <c r="A2259" s="7" t="s">
        <v>5186</v>
      </c>
      <c r="B2259" s="7" t="n">
        <v>3</v>
      </c>
      <c r="C2259" s="7" t="s">
        <v>613</v>
      </c>
      <c r="D2259" s="7" t="s">
        <v>614</v>
      </c>
      <c r="E2259" s="8" t="s">
        <v>1486</v>
      </c>
      <c r="F2259" s="7" t="s">
        <v>1487</v>
      </c>
      <c r="G2259" s="7" t="s">
        <v>5189</v>
      </c>
      <c r="H2259" s="7" t="s">
        <v>163</v>
      </c>
      <c r="I2259" s="7" t="s">
        <v>241</v>
      </c>
      <c r="J2259" s="7" t="s">
        <v>186</v>
      </c>
      <c r="K2259" s="7" t="s">
        <v>185</v>
      </c>
      <c r="L2259" s="7" t="s">
        <v>234</v>
      </c>
      <c r="M2259" s="7" t="s">
        <v>88</v>
      </c>
      <c r="N2259" s="7" t="s">
        <v>111</v>
      </c>
      <c r="O2259" s="7" t="s">
        <v>187</v>
      </c>
      <c r="P2259" s="7" t="s">
        <v>109</v>
      </c>
      <c r="Q2259" s="7" t="s">
        <v>82</v>
      </c>
      <c r="R2259" s="7" t="s">
        <v>83</v>
      </c>
      <c r="S2259" s="7" t="s">
        <v>141</v>
      </c>
      <c r="T2259" s="7" t="s">
        <v>89</v>
      </c>
      <c r="U2259" s="7" t="s">
        <v>142</v>
      </c>
      <c r="V2259" s="7" t="s">
        <v>164</v>
      </c>
      <c r="W2259" s="7" t="s">
        <v>143</v>
      </c>
      <c r="X2259" s="7" t="s">
        <v>173</v>
      </c>
      <c r="Y2259" s="7" t="n">
        <v>3</v>
      </c>
      <c r="Z2259" s="7" t="n">
        <v>0</v>
      </c>
      <c r="AA2259" s="7" t="str">
        <f aca="false">IF(Y2259&gt;Z2259,"Win",IF(Y2259&lt;Z2259,"Loss","Draw"))</f>
        <v>Win</v>
      </c>
      <c r="AB2259" s="7" t="s">
        <v>99</v>
      </c>
      <c r="AC2259" s="7" t="s">
        <v>98</v>
      </c>
      <c r="AD2259" s="7" t="s">
        <v>363</v>
      </c>
      <c r="AE2259" s="7" t="s">
        <v>1837</v>
      </c>
      <c r="AF2259" s="7" t="str">
        <f aca="false">IF(AD2259&lt;AE2259,AD2259,AE2259)</f>
        <v>Balloon, Berserker, Bomb Tower, Executioner, Knight, Miner, Tornado, Zap</v>
      </c>
      <c r="AG2259" s="7" t="str">
        <f aca="false">IF(AD2259&lt;AE2259,AE2259,AD2259)</f>
        <v>Earthquake, Heal Spirit, Lumberjack, Monk, Royal Hogs, The Log, Three Musketeers, Zappies</v>
      </c>
      <c r="AH2259" s="7" t="str">
        <f aca="false">IF(AD2259=AF2259,AA2259,IF(AA2259="Win","Loss",IF(AA2259="Loss","Win","Draw")))</f>
        <v>Win</v>
      </c>
      <c r="AI2259" s="7" t="s">
        <v>297</v>
      </c>
    </row>
    <row r="2260" customFormat="false" ht="15" hidden="false" customHeight="true" outlineLevel="0" collapsed="false">
      <c r="A2260" s="7" t="s">
        <v>5186</v>
      </c>
      <c r="B2260" s="7" t="n">
        <v>4</v>
      </c>
      <c r="C2260" s="7" t="s">
        <v>613</v>
      </c>
      <c r="D2260" s="7" t="s">
        <v>614</v>
      </c>
      <c r="E2260" s="8" t="s">
        <v>1486</v>
      </c>
      <c r="F2260" s="7" t="s">
        <v>1487</v>
      </c>
      <c r="G2260" s="7" t="s">
        <v>5190</v>
      </c>
      <c r="H2260" s="7" t="s">
        <v>391</v>
      </c>
      <c r="I2260" s="7" t="s">
        <v>177</v>
      </c>
      <c r="J2260" s="7" t="s">
        <v>83</v>
      </c>
      <c r="K2260" s="7" t="s">
        <v>219</v>
      </c>
      <c r="L2260" s="7" t="s">
        <v>91</v>
      </c>
      <c r="M2260" s="7" t="s">
        <v>215</v>
      </c>
      <c r="N2260" s="7" t="s">
        <v>89</v>
      </c>
      <c r="O2260" s="7" t="s">
        <v>150</v>
      </c>
      <c r="P2260" s="7" t="s">
        <v>85</v>
      </c>
      <c r="Q2260" s="7" t="s">
        <v>82</v>
      </c>
      <c r="R2260" s="7" t="s">
        <v>83</v>
      </c>
      <c r="S2260" s="7" t="s">
        <v>141</v>
      </c>
      <c r="T2260" s="7" t="s">
        <v>89</v>
      </c>
      <c r="U2260" s="7" t="s">
        <v>142</v>
      </c>
      <c r="V2260" s="7" t="s">
        <v>164</v>
      </c>
      <c r="W2260" s="7" t="s">
        <v>143</v>
      </c>
      <c r="X2260" s="7" t="s">
        <v>173</v>
      </c>
      <c r="Y2260" s="7" t="n">
        <v>1</v>
      </c>
      <c r="Z2260" s="7" t="n">
        <v>0</v>
      </c>
      <c r="AA2260" s="7" t="str">
        <f aca="false">IF(Y2260&gt;Z2260,"Win",IF(Y2260&lt;Z2260,"Loss","Draw"))</f>
        <v>Win</v>
      </c>
      <c r="AB2260" s="7" t="s">
        <v>99</v>
      </c>
      <c r="AC2260" s="7" t="s">
        <v>99</v>
      </c>
      <c r="AD2260" s="7" t="s">
        <v>5191</v>
      </c>
      <c r="AE2260" s="7" t="s">
        <v>1837</v>
      </c>
      <c r="AF2260" s="7" t="str">
        <f aca="false">IF(AD2260&lt;AE2260,AD2260,AE2260)</f>
        <v>Earthquake, Heal Spirit, Lumberjack, Monk, Royal Hogs, The Log, Three Musketeers, Zappies</v>
      </c>
      <c r="AG2260" s="7" t="str">
        <f aca="false">IF(AD2260&lt;AE2260,AE2260,AD2260)</f>
        <v>Electro Spirit, Fisherman, Goblins, Lightning, Monk, Royal Giant, The Log, Wizard</v>
      </c>
      <c r="AH2260" s="7" t="str">
        <f aca="false">IF(AD2260=AF2260,AA2260,IF(AA2260="Win","Loss",IF(AA2260="Loss","Win","Draw")))</f>
        <v>Loss</v>
      </c>
      <c r="AI2260" s="7" t="s">
        <v>297</v>
      </c>
    </row>
    <row r="2261" customFormat="false" ht="15" hidden="false" customHeight="true" outlineLevel="0" collapsed="false">
      <c r="A2261" s="7" t="s">
        <v>5192</v>
      </c>
      <c r="B2261" s="7" t="n">
        <v>1</v>
      </c>
      <c r="C2261" s="7" t="s">
        <v>613</v>
      </c>
      <c r="D2261" s="7" t="s">
        <v>614</v>
      </c>
      <c r="E2261" s="8" t="s">
        <v>1486</v>
      </c>
      <c r="F2261" s="7" t="s">
        <v>1487</v>
      </c>
      <c r="G2261" s="7" t="s">
        <v>5193</v>
      </c>
      <c r="H2261" s="7" t="s">
        <v>391</v>
      </c>
      <c r="I2261" s="7" t="s">
        <v>107</v>
      </c>
      <c r="J2261" s="7" t="s">
        <v>128</v>
      </c>
      <c r="K2261" s="7" t="s">
        <v>152</v>
      </c>
      <c r="L2261" s="7" t="s">
        <v>306</v>
      </c>
      <c r="M2261" s="7" t="s">
        <v>85</v>
      </c>
      <c r="N2261" s="7" t="s">
        <v>187</v>
      </c>
      <c r="O2261" s="7" t="s">
        <v>95</v>
      </c>
      <c r="P2261" s="7" t="s">
        <v>307</v>
      </c>
      <c r="Q2261" s="7" t="s">
        <v>114</v>
      </c>
      <c r="R2261" s="7" t="s">
        <v>158</v>
      </c>
      <c r="S2261" s="7" t="s">
        <v>84</v>
      </c>
      <c r="T2261" s="7" t="s">
        <v>130</v>
      </c>
      <c r="U2261" s="7" t="s">
        <v>126</v>
      </c>
      <c r="V2261" s="7" t="s">
        <v>115</v>
      </c>
      <c r="W2261" s="7" t="s">
        <v>447</v>
      </c>
      <c r="X2261" s="7" t="s">
        <v>173</v>
      </c>
      <c r="Y2261" s="7" t="n">
        <v>1</v>
      </c>
      <c r="Z2261" s="7" t="n">
        <v>0</v>
      </c>
      <c r="AA2261" s="7" t="str">
        <f aca="false">IF(Y2261&gt;Z2261,"Win",IF(Y2261&lt;Z2261,"Loss","Draw"))</f>
        <v>Win</v>
      </c>
      <c r="AB2261" s="7" t="s">
        <v>99</v>
      </c>
      <c r="AC2261" s="7" t="s">
        <v>99</v>
      </c>
      <c r="AD2261" s="7" t="s">
        <v>603</v>
      </c>
      <c r="AE2261" s="7" t="s">
        <v>1338</v>
      </c>
      <c r="AF2261" s="7" t="str">
        <f aca="false">IF(AD2261&lt;AE2261,AD2261,AE2261)</f>
        <v>Archers, Arrows, Bowler, Giant, Giant Snowball, Graveyard, Skeletons, Zappies</v>
      </c>
      <c r="AG2261" s="7" t="str">
        <f aca="false">IF(AD2261&lt;AE2261,AE2261,AD2261)</f>
        <v>Baby Dragon, Barbarian Barrel, Goblin Cage, Golden Knight, Golem, Ice Wizard, Lightning, Tornado</v>
      </c>
      <c r="AH2261" s="7" t="str">
        <f aca="false">IF(AD2261=AF2261,AA2261,IF(AA2261="Win","Loss",IF(AA2261="Loss","Win","Draw")))</f>
        <v>Loss</v>
      </c>
      <c r="AI2261" s="7" t="s">
        <v>297</v>
      </c>
    </row>
    <row r="2262" customFormat="false" ht="15" hidden="false" customHeight="true" outlineLevel="0" collapsed="false">
      <c r="A2262" s="7" t="s">
        <v>5192</v>
      </c>
      <c r="B2262" s="7" t="n">
        <v>2</v>
      </c>
      <c r="C2262" s="7" t="s">
        <v>613</v>
      </c>
      <c r="D2262" s="7" t="s">
        <v>614</v>
      </c>
      <c r="E2262" s="8" t="s">
        <v>1486</v>
      </c>
      <c r="F2262" s="7" t="s">
        <v>1487</v>
      </c>
      <c r="G2262" s="7" t="s">
        <v>5194</v>
      </c>
      <c r="H2262" s="7" t="s">
        <v>163</v>
      </c>
      <c r="I2262" s="7" t="s">
        <v>201</v>
      </c>
      <c r="J2262" s="7" t="s">
        <v>202</v>
      </c>
      <c r="K2262" s="7" t="s">
        <v>233</v>
      </c>
      <c r="L2262" s="7" t="s">
        <v>234</v>
      </c>
      <c r="M2262" s="7" t="s">
        <v>204</v>
      </c>
      <c r="N2262" s="7" t="s">
        <v>157</v>
      </c>
      <c r="O2262" s="7" t="s">
        <v>88</v>
      </c>
      <c r="P2262" s="7" t="s">
        <v>111</v>
      </c>
      <c r="Q2262" s="7" t="s">
        <v>82</v>
      </c>
      <c r="R2262" s="7" t="s">
        <v>202</v>
      </c>
      <c r="S2262" s="7" t="s">
        <v>87</v>
      </c>
      <c r="T2262" s="7" t="s">
        <v>85</v>
      </c>
      <c r="U2262" s="7" t="s">
        <v>150</v>
      </c>
      <c r="V2262" s="7" t="s">
        <v>95</v>
      </c>
      <c r="W2262" s="7" t="s">
        <v>97</v>
      </c>
      <c r="X2262" s="7" t="s">
        <v>88</v>
      </c>
      <c r="Y2262" s="7" t="n">
        <v>1</v>
      </c>
      <c r="Z2262" s="7" t="n">
        <v>0</v>
      </c>
      <c r="AA2262" s="7" t="str">
        <f aca="false">IF(Y2262&gt;Z2262,"Win",IF(Y2262&lt;Z2262,"Loss","Draw"))</f>
        <v>Win</v>
      </c>
      <c r="AB2262" s="7" t="s">
        <v>99</v>
      </c>
      <c r="AC2262" s="7" t="s">
        <v>99</v>
      </c>
      <c r="AD2262" s="7" t="s">
        <v>380</v>
      </c>
      <c r="AE2262" s="7" t="s">
        <v>5108</v>
      </c>
      <c r="AF2262" s="7" t="str">
        <f aca="false">IF(AD2262&lt;AE2262,AD2262,AE2262)</f>
        <v>Barbarian Barrel, Berserker, Electro Spirit, Lightning, Magic Archer, Ronin, Royal Hogs, Tesla</v>
      </c>
      <c r="AG2262" s="7" t="str">
        <f aca="false">IF(AD2262&lt;AE2262,AE2262,AD2262)</f>
        <v>Bats, Berserker, Bomb Tower, Fire Spirit, Magic Archer, Miner, Royal Delivery, Wall Breakers</v>
      </c>
      <c r="AH2262" s="7" t="str">
        <f aca="false">IF(AD2262=AF2262,AA2262,IF(AA2262="Win","Loss",IF(AA2262="Loss","Win","Draw")))</f>
        <v>Loss</v>
      </c>
      <c r="AI2262" s="7" t="s">
        <v>297</v>
      </c>
    </row>
    <row r="2263" customFormat="false" ht="15" hidden="false" customHeight="true" outlineLevel="0" collapsed="false">
      <c r="A2263" s="7" t="s">
        <v>5192</v>
      </c>
      <c r="B2263" s="7" t="n">
        <v>3</v>
      </c>
      <c r="C2263" s="7" t="s">
        <v>613</v>
      </c>
      <c r="D2263" s="7" t="s">
        <v>614</v>
      </c>
      <c r="E2263" s="8" t="s">
        <v>1486</v>
      </c>
      <c r="F2263" s="7" t="s">
        <v>1487</v>
      </c>
      <c r="G2263" s="7" t="s">
        <v>5195</v>
      </c>
      <c r="H2263" s="7" t="s">
        <v>391</v>
      </c>
      <c r="I2263" s="7" t="s">
        <v>87</v>
      </c>
      <c r="J2263" s="7" t="s">
        <v>219</v>
      </c>
      <c r="K2263" s="7" t="s">
        <v>83</v>
      </c>
      <c r="L2263" s="7" t="s">
        <v>165</v>
      </c>
      <c r="M2263" s="7" t="s">
        <v>164</v>
      </c>
      <c r="N2263" s="7" t="s">
        <v>89</v>
      </c>
      <c r="O2263" s="7" t="s">
        <v>150</v>
      </c>
      <c r="P2263" s="7" t="s">
        <v>193</v>
      </c>
      <c r="Q2263" s="7" t="s">
        <v>137</v>
      </c>
      <c r="R2263" s="7" t="s">
        <v>194</v>
      </c>
      <c r="S2263" s="7" t="s">
        <v>153</v>
      </c>
      <c r="T2263" s="7" t="s">
        <v>93</v>
      </c>
      <c r="U2263" s="7" t="s">
        <v>89</v>
      </c>
      <c r="V2263" s="7" t="s">
        <v>157</v>
      </c>
      <c r="W2263" s="7" t="s">
        <v>91</v>
      </c>
      <c r="X2263" s="7" t="s">
        <v>241</v>
      </c>
      <c r="Y2263" s="7" t="n">
        <v>1</v>
      </c>
      <c r="Z2263" s="7" t="n">
        <v>0</v>
      </c>
      <c r="AA2263" s="7" t="str">
        <f aca="false">IF(Y2263&gt;Z2263,"Win",IF(Y2263&lt;Z2263,"Loss","Draw"))</f>
        <v>Win</v>
      </c>
      <c r="AB2263" s="7" t="s">
        <v>99</v>
      </c>
      <c r="AC2263" s="7" t="s">
        <v>99</v>
      </c>
      <c r="AD2263" s="7" t="s">
        <v>3008</v>
      </c>
      <c r="AE2263" s="7" t="s">
        <v>5196</v>
      </c>
      <c r="AF2263" s="7" t="str">
        <f aca="false">IF(AD2263&lt;AE2263,AD2263,AE2263)</f>
        <v>Archer Queen, Cannon, Fire Spirit, Fireball, Goblin Drill, Goblins, Knight, The Log</v>
      </c>
      <c r="AG2263" s="7" t="str">
        <f aca="false">IF(AD2263&lt;AE2263,AE2263,AD2263)</f>
        <v>Earthquake, Electro Spirit, Guards, Hog Rider, Monk, Tesla, The Log, Wizard</v>
      </c>
      <c r="AH2263" s="7" t="str">
        <f aca="false">IF(AD2263=AF2263,AA2263,IF(AA2263="Win","Loss",IF(AA2263="Loss","Win","Draw")))</f>
        <v>Loss</v>
      </c>
      <c r="AI2263" s="7" t="s">
        <v>297</v>
      </c>
    </row>
    <row r="2264" customFormat="false" ht="15" hidden="false" customHeight="true" outlineLevel="0" collapsed="false">
      <c r="A2264" s="7" t="s">
        <v>5197</v>
      </c>
      <c r="B2264" s="7" t="n">
        <v>1</v>
      </c>
      <c r="C2264" s="7" t="s">
        <v>613</v>
      </c>
      <c r="D2264" s="7" t="s">
        <v>614</v>
      </c>
      <c r="E2264" s="8" t="s">
        <v>1486</v>
      </c>
      <c r="F2264" s="7" t="s">
        <v>1487</v>
      </c>
      <c r="G2264" s="7" t="s">
        <v>5198</v>
      </c>
      <c r="H2264" s="7" t="s">
        <v>391</v>
      </c>
      <c r="I2264" s="7" t="s">
        <v>201</v>
      </c>
      <c r="J2264" s="7" t="s">
        <v>202</v>
      </c>
      <c r="K2264" s="7" t="s">
        <v>203</v>
      </c>
      <c r="L2264" s="7" t="s">
        <v>88</v>
      </c>
      <c r="M2264" s="7" t="s">
        <v>118</v>
      </c>
      <c r="N2264" s="7" t="s">
        <v>157</v>
      </c>
      <c r="O2264" s="7" t="s">
        <v>234</v>
      </c>
      <c r="P2264" s="7" t="s">
        <v>204</v>
      </c>
      <c r="Q2264" s="7" t="s">
        <v>82</v>
      </c>
      <c r="R2264" s="7" t="s">
        <v>151</v>
      </c>
      <c r="S2264" s="7" t="s">
        <v>152</v>
      </c>
      <c r="T2264" s="7" t="s">
        <v>85</v>
      </c>
      <c r="U2264" s="7" t="s">
        <v>150</v>
      </c>
      <c r="V2264" s="7" t="s">
        <v>89</v>
      </c>
      <c r="W2264" s="7" t="s">
        <v>153</v>
      </c>
      <c r="X2264" s="7" t="s">
        <v>126</v>
      </c>
      <c r="Y2264" s="7" t="n">
        <v>1</v>
      </c>
      <c r="Z2264" s="7" t="n">
        <v>0</v>
      </c>
      <c r="AA2264" s="7" t="str">
        <f aca="false">IF(Y2264&gt;Z2264,"Win",IF(Y2264&lt;Z2264,"Loss","Draw"))</f>
        <v>Win</v>
      </c>
      <c r="AB2264" s="7" t="s">
        <v>99</v>
      </c>
      <c r="AC2264" s="7" t="s">
        <v>99</v>
      </c>
      <c r="AD2264" s="7" t="s">
        <v>668</v>
      </c>
      <c r="AE2264" s="7" t="s">
        <v>155</v>
      </c>
      <c r="AF2264" s="7" t="str">
        <f aca="false">IF(AD2264&lt;AE2264,AD2264,AE2264)</f>
        <v>Baby Dragon, Cannon, Electro Spirit, Lightning, Mighty Miner, Royal Hogs, Skeletons, The Log</v>
      </c>
      <c r="AG2264" s="7" t="str">
        <f aca="false">IF(AD2264&lt;AE2264,AE2264,AD2264)</f>
        <v>Berserker, Bomb Tower, Fire Spirit, Goblin Barrel, Ice Spirit, Magic Archer, Royal Delivery, Wall Breakers</v>
      </c>
      <c r="AH2264" s="7" t="str">
        <f aca="false">IF(AD2264=AF2264,AA2264,IF(AA2264="Win","Loss",IF(AA2264="Loss","Win","Draw")))</f>
        <v>Loss</v>
      </c>
      <c r="AI2264" s="7" t="s">
        <v>297</v>
      </c>
    </row>
    <row r="2265" customFormat="false" ht="15" hidden="false" customHeight="true" outlineLevel="0" collapsed="false">
      <c r="A2265" s="7" t="s">
        <v>5197</v>
      </c>
      <c r="B2265" s="7" t="n">
        <v>2</v>
      </c>
      <c r="C2265" s="7" t="s">
        <v>613</v>
      </c>
      <c r="D2265" s="7" t="s">
        <v>614</v>
      </c>
      <c r="E2265" s="8" t="s">
        <v>1486</v>
      </c>
      <c r="F2265" s="7" t="s">
        <v>1487</v>
      </c>
      <c r="G2265" s="7" t="s">
        <v>5199</v>
      </c>
      <c r="H2265" s="7" t="s">
        <v>391</v>
      </c>
      <c r="I2265" s="7" t="s">
        <v>152</v>
      </c>
      <c r="J2265" s="7" t="s">
        <v>108</v>
      </c>
      <c r="K2265" s="7" t="s">
        <v>82</v>
      </c>
      <c r="L2265" s="7" t="s">
        <v>119</v>
      </c>
      <c r="M2265" s="7" t="s">
        <v>95</v>
      </c>
      <c r="N2265" s="7" t="s">
        <v>150</v>
      </c>
      <c r="O2265" s="7" t="s">
        <v>126</v>
      </c>
      <c r="P2265" s="7" t="s">
        <v>85</v>
      </c>
      <c r="Q2265" s="7" t="s">
        <v>114</v>
      </c>
      <c r="R2265" s="7" t="s">
        <v>91</v>
      </c>
      <c r="S2265" s="7" t="s">
        <v>87</v>
      </c>
      <c r="T2265" s="7" t="s">
        <v>137</v>
      </c>
      <c r="U2265" s="7" t="s">
        <v>116</v>
      </c>
      <c r="V2265" s="7" t="s">
        <v>97</v>
      </c>
      <c r="W2265" s="7" t="s">
        <v>242</v>
      </c>
      <c r="X2265" s="7" t="s">
        <v>157</v>
      </c>
      <c r="Y2265" s="7" t="n">
        <v>1</v>
      </c>
      <c r="Z2265" s="7" t="n">
        <v>0</v>
      </c>
      <c r="AA2265" s="7" t="str">
        <f aca="false">IF(Y2265&gt;Z2265,"Win",IF(Y2265&lt;Z2265,"Loss","Draw"))</f>
        <v>Win</v>
      </c>
      <c r="AB2265" s="7" t="s">
        <v>99</v>
      </c>
      <c r="AC2265" s="7" t="s">
        <v>99</v>
      </c>
      <c r="AD2265" s="7" t="s">
        <v>4992</v>
      </c>
      <c r="AE2265" s="7" t="s">
        <v>321</v>
      </c>
      <c r="AF2265" s="7" t="str">
        <f aca="false">IF(AD2265&lt;AE2265,AD2265,AE2265)</f>
        <v>Baby Dragon, Barbarian Barrel, Dark Prince, Electro Spirit, Goblin Hut, Lightning, Royal Hogs, Skeletons</v>
      </c>
      <c r="AG2265" s="7" t="str">
        <f aca="false">IF(AD2265&lt;AE2265,AE2265,AD2265)</f>
        <v>Bomber, Fire Spirit, Giant Snowball, Goblin Drill, Goblins, Poison, Ronin, Tesla</v>
      </c>
      <c r="AH2265" s="7" t="str">
        <f aca="false">IF(AD2265=AF2265,AA2265,IF(AA2265="Win","Loss",IF(AA2265="Loss","Win","Draw")))</f>
        <v>Win</v>
      </c>
      <c r="AI2265" s="7" t="s">
        <v>297</v>
      </c>
    </row>
    <row r="2266" customFormat="false" ht="15" hidden="false" customHeight="true" outlineLevel="0" collapsed="false">
      <c r="A2266" s="7" t="s">
        <v>5197</v>
      </c>
      <c r="B2266" s="7" t="n">
        <v>3</v>
      </c>
      <c r="C2266" s="7" t="s">
        <v>613</v>
      </c>
      <c r="D2266" s="7" t="s">
        <v>614</v>
      </c>
      <c r="E2266" s="8" t="s">
        <v>1486</v>
      </c>
      <c r="F2266" s="7" t="s">
        <v>1487</v>
      </c>
      <c r="G2266" s="7" t="s">
        <v>5200</v>
      </c>
      <c r="H2266" s="7" t="s">
        <v>391</v>
      </c>
      <c r="I2266" s="7" t="s">
        <v>90</v>
      </c>
      <c r="J2266" s="7" t="s">
        <v>83</v>
      </c>
      <c r="K2266" s="7" t="s">
        <v>172</v>
      </c>
      <c r="L2266" s="7" t="s">
        <v>165</v>
      </c>
      <c r="M2266" s="7" t="s">
        <v>93</v>
      </c>
      <c r="N2266" s="7" t="s">
        <v>89</v>
      </c>
      <c r="O2266" s="7" t="s">
        <v>193</v>
      </c>
      <c r="P2266" s="7" t="s">
        <v>143</v>
      </c>
      <c r="Q2266" s="7" t="s">
        <v>177</v>
      </c>
      <c r="R2266" s="7" t="s">
        <v>83</v>
      </c>
      <c r="S2266" s="7" t="s">
        <v>219</v>
      </c>
      <c r="T2266" s="7" t="s">
        <v>173</v>
      </c>
      <c r="U2266" s="7" t="s">
        <v>93</v>
      </c>
      <c r="V2266" s="7" t="s">
        <v>95</v>
      </c>
      <c r="W2266" s="7" t="s">
        <v>188</v>
      </c>
      <c r="X2266" s="7" t="s">
        <v>215</v>
      </c>
      <c r="Y2266" s="7" t="n">
        <v>1</v>
      </c>
      <c r="Z2266" s="7" t="n">
        <v>0</v>
      </c>
      <c r="AA2266" s="7" t="str">
        <f aca="false">IF(Y2266&gt;Z2266,"Win",IF(Y2266&lt;Z2266,"Loss","Draw"))</f>
        <v>Win</v>
      </c>
      <c r="AB2266" s="7" t="s">
        <v>99</v>
      </c>
      <c r="AC2266" s="7" t="s">
        <v>99</v>
      </c>
      <c r="AD2266" s="7" t="s">
        <v>5201</v>
      </c>
      <c r="AE2266" s="7" t="s">
        <v>2234</v>
      </c>
      <c r="AF2266" s="7" t="str">
        <f aca="false">IF(AD2266&lt;AE2266,AD2266,AE2266)</f>
        <v>Barbarian Barrel, Fireball, Fisherman, Monk, Royal Giant, Tombstone, Wizard, Zappies</v>
      </c>
      <c r="AG2266" s="7" t="str">
        <f aca="false">IF(AD2266&lt;AE2266,AE2266,AD2266)</f>
        <v>Fireball, Guards, Heal Spirit, Hog Rider, Monk, Mortar, Musketeer, The Log</v>
      </c>
      <c r="AH2266" s="7" t="str">
        <f aca="false">IF(AD2266=AF2266,AA2266,IF(AA2266="Win","Loss",IF(AA2266="Loss","Win","Draw")))</f>
        <v>Loss</v>
      </c>
      <c r="AI2266" s="7" t="s">
        <v>297</v>
      </c>
    </row>
    <row r="2267" customFormat="false" ht="15" hidden="false" customHeight="true" outlineLevel="0" collapsed="false">
      <c r="A2267" s="5" t="s">
        <v>5202</v>
      </c>
      <c r="B2267" s="5" t="n">
        <v>1</v>
      </c>
      <c r="C2267" s="5" t="s">
        <v>1480</v>
      </c>
      <c r="D2267" s="5" t="s">
        <v>1481</v>
      </c>
      <c r="E2267" s="5" t="s">
        <v>613</v>
      </c>
      <c r="F2267" s="5" t="s">
        <v>614</v>
      </c>
      <c r="G2267" s="5" t="s">
        <v>5012</v>
      </c>
      <c r="H2267" s="5" t="s">
        <v>163</v>
      </c>
      <c r="I2267" s="5" t="s">
        <v>152</v>
      </c>
      <c r="J2267" s="5" t="s">
        <v>128</v>
      </c>
      <c r="K2267" s="5" t="s">
        <v>107</v>
      </c>
      <c r="L2267" s="5" t="s">
        <v>306</v>
      </c>
      <c r="M2267" s="5" t="s">
        <v>85</v>
      </c>
      <c r="N2267" s="5" t="s">
        <v>307</v>
      </c>
      <c r="O2267" s="5" t="s">
        <v>187</v>
      </c>
      <c r="P2267" s="5" t="s">
        <v>95</v>
      </c>
      <c r="Q2267" s="5" t="s">
        <v>152</v>
      </c>
      <c r="R2267" s="5" t="s">
        <v>151</v>
      </c>
      <c r="S2267" s="5" t="s">
        <v>82</v>
      </c>
      <c r="T2267" s="5" t="s">
        <v>153</v>
      </c>
      <c r="U2267" s="5" t="s">
        <v>150</v>
      </c>
      <c r="V2267" s="5" t="s">
        <v>85</v>
      </c>
      <c r="W2267" s="5" t="s">
        <v>126</v>
      </c>
      <c r="X2267" s="5" t="s">
        <v>89</v>
      </c>
      <c r="Y2267" s="5" t="n">
        <v>0</v>
      </c>
      <c r="Z2267" s="5" t="n">
        <v>1</v>
      </c>
      <c r="AA2267" s="5" t="str">
        <f aca="false">IF(Y2267&gt;Z2267,"Win",IF(Y2267&lt;Z2267,"Loss","Draw"))</f>
        <v>Loss</v>
      </c>
      <c r="AB2267" s="5" t="s">
        <v>98</v>
      </c>
      <c r="AC2267" s="5" t="s">
        <v>99</v>
      </c>
      <c r="AD2267" s="5" t="s">
        <v>603</v>
      </c>
      <c r="AE2267" s="5" t="s">
        <v>155</v>
      </c>
      <c r="AF2267" s="5" t="str">
        <f aca="false">IF(AD2267&lt;AE2267,AD2267,AE2267)</f>
        <v>Baby Dragon, Barbarian Barrel, Goblin Cage, Golden Knight, Golem, Ice Wizard, Lightning, Tornado</v>
      </c>
      <c r="AG2267" s="5" t="str">
        <f aca="false">IF(AD2267&lt;AE2267,AE2267,AD2267)</f>
        <v>Baby Dragon, Cannon, Electro Spirit, Lightning, Mighty Miner, Royal Hogs, Skeletons, The Log</v>
      </c>
      <c r="AH2267" s="5" t="str">
        <f aca="false">IF(AD2267=AF2267,AA2267,IF(AA2267="Win","Loss",IF(AA2267="Loss","Win","Draw")))</f>
        <v>Loss</v>
      </c>
      <c r="AI2267" s="5" t="s">
        <v>102</v>
      </c>
    </row>
    <row r="2268" customFormat="false" ht="15" hidden="false" customHeight="true" outlineLevel="0" collapsed="false">
      <c r="A2268" s="5" t="s">
        <v>5202</v>
      </c>
      <c r="B2268" s="5" t="n">
        <v>2</v>
      </c>
      <c r="C2268" s="5" t="s">
        <v>1480</v>
      </c>
      <c r="D2268" s="5" t="s">
        <v>1481</v>
      </c>
      <c r="E2268" s="5" t="s">
        <v>613</v>
      </c>
      <c r="F2268" s="5" t="s">
        <v>614</v>
      </c>
      <c r="G2268" s="5" t="s">
        <v>5013</v>
      </c>
      <c r="H2268" s="5" t="s">
        <v>163</v>
      </c>
      <c r="I2268" s="5" t="s">
        <v>82</v>
      </c>
      <c r="J2268" s="5" t="s">
        <v>194</v>
      </c>
      <c r="K2268" s="5" t="s">
        <v>87</v>
      </c>
      <c r="L2268" s="5" t="s">
        <v>164</v>
      </c>
      <c r="M2268" s="5" t="s">
        <v>126</v>
      </c>
      <c r="N2268" s="5" t="s">
        <v>118</v>
      </c>
      <c r="O2268" s="5" t="s">
        <v>204</v>
      </c>
      <c r="P2268" s="5" t="s">
        <v>89</v>
      </c>
      <c r="Q2268" s="5" t="s">
        <v>233</v>
      </c>
      <c r="R2268" s="5" t="s">
        <v>202</v>
      </c>
      <c r="S2268" s="5" t="s">
        <v>201</v>
      </c>
      <c r="T2268" s="5" t="s">
        <v>111</v>
      </c>
      <c r="U2268" s="5" t="s">
        <v>87</v>
      </c>
      <c r="V2268" s="5" t="s">
        <v>204</v>
      </c>
      <c r="W2268" s="5" t="s">
        <v>88</v>
      </c>
      <c r="X2268" s="5" t="s">
        <v>118</v>
      </c>
      <c r="Y2268" s="5" t="n">
        <v>0</v>
      </c>
      <c r="Z2268" s="5" t="n">
        <v>1</v>
      </c>
      <c r="AA2268" s="5" t="str">
        <f aca="false">IF(Y2268&gt;Z2268,"Win",IF(Y2268&lt;Z2268,"Loss","Draw"))</f>
        <v>Loss</v>
      </c>
      <c r="AB2268" s="5" t="s">
        <v>98</v>
      </c>
      <c r="AC2268" s="5" t="s">
        <v>99</v>
      </c>
      <c r="AD2268" s="5" t="s">
        <v>5015</v>
      </c>
      <c r="AE2268" s="5" t="s">
        <v>5014</v>
      </c>
      <c r="AF2268" s="5" t="str">
        <f aca="false">IF(AD2268&lt;AE2268,AD2268,AE2268)</f>
        <v>Archer Queen, Earthquake, Ice Spirit, Royal Delivery, Royal Hogs, Skeletons, Tesla, The Log</v>
      </c>
      <c r="AG2268" s="5" t="str">
        <f aca="false">IF(AD2268&lt;AE2268,AE2268,AD2268)</f>
        <v>Bats, Berserker, Ice Spirit, Magic Archer, Miner, Royal Delivery, Tesla, Wall Breakers</v>
      </c>
      <c r="AH2268" s="5" t="str">
        <f aca="false">IF(AD2268=AF2268,AA2268,IF(AA2268="Win","Loss",IF(AA2268="Loss","Win","Draw")))</f>
        <v>Loss</v>
      </c>
      <c r="AI2268" s="5" t="s">
        <v>102</v>
      </c>
    </row>
    <row r="2269" customFormat="false" ht="15" hidden="false" customHeight="true" outlineLevel="0" collapsed="false">
      <c r="A2269" s="5" t="s">
        <v>5203</v>
      </c>
      <c r="B2269" s="5" t="n">
        <v>1</v>
      </c>
      <c r="C2269" s="5" t="s">
        <v>1480</v>
      </c>
      <c r="D2269" s="5" t="s">
        <v>1481</v>
      </c>
      <c r="E2269" s="5" t="s">
        <v>1206</v>
      </c>
      <c r="F2269" s="5" t="s">
        <v>1207</v>
      </c>
      <c r="G2269" s="5" t="s">
        <v>5204</v>
      </c>
      <c r="H2269" s="5" t="s">
        <v>163</v>
      </c>
      <c r="I2269" s="5" t="s">
        <v>127</v>
      </c>
      <c r="J2269" s="5" t="s">
        <v>91</v>
      </c>
      <c r="K2269" s="5" t="s">
        <v>128</v>
      </c>
      <c r="L2269" s="5" t="s">
        <v>133</v>
      </c>
      <c r="M2269" s="5" t="s">
        <v>97</v>
      </c>
      <c r="N2269" s="5" t="s">
        <v>86</v>
      </c>
      <c r="O2269" s="5" t="s">
        <v>132</v>
      </c>
      <c r="P2269" s="5" t="s">
        <v>130</v>
      </c>
      <c r="Q2269" s="5" t="s">
        <v>90</v>
      </c>
      <c r="R2269" s="5" t="s">
        <v>91</v>
      </c>
      <c r="S2269" s="5" t="s">
        <v>92</v>
      </c>
      <c r="T2269" s="5" t="s">
        <v>150</v>
      </c>
      <c r="U2269" s="5" t="s">
        <v>94</v>
      </c>
      <c r="V2269" s="5" t="s">
        <v>125</v>
      </c>
      <c r="W2269" s="5" t="s">
        <v>86</v>
      </c>
      <c r="X2269" s="5" t="s">
        <v>93</v>
      </c>
      <c r="Y2269" s="5" t="n">
        <v>1</v>
      </c>
      <c r="Z2269" s="5" t="n">
        <v>0</v>
      </c>
      <c r="AA2269" s="5" t="str">
        <f aca="false">IF(Y2269&gt;Z2269,"Win",IF(Y2269&lt;Z2269,"Loss","Draw"))</f>
        <v>Win</v>
      </c>
      <c r="AB2269" s="5" t="s">
        <v>98</v>
      </c>
      <c r="AC2269" s="5" t="s">
        <v>99</v>
      </c>
      <c r="AD2269" s="5" t="s">
        <v>1484</v>
      </c>
      <c r="AE2269" s="5" t="s">
        <v>5205</v>
      </c>
      <c r="AF2269" s="5" t="str">
        <f aca="false">IF(AD2269&lt;AE2269,AD2269,AE2269)</f>
        <v>Arrows, Battle Ram, Electro Wizard, Goblins, Golden Knight, Mother Witch, Ronin, Skeleton Dragons</v>
      </c>
      <c r="AG2269" s="5" t="str">
        <f aca="false">IF(AD2269&lt;AE2269,AE2269,AD2269)</f>
        <v>Cannon Cart, Electro Spirit, Fireball, Goblins, Mortar, Rascals, Skeleton Barrel, Skeleton Dragons</v>
      </c>
      <c r="AH2269" s="5" t="str">
        <f aca="false">IF(AD2269=AF2269,AA2269,IF(AA2269="Win","Loss",IF(AA2269="Loss","Win","Draw")))</f>
        <v>Win</v>
      </c>
      <c r="AI2269" s="5" t="s">
        <v>102</v>
      </c>
    </row>
    <row r="2270" customFormat="false" ht="15" hidden="false" customHeight="true" outlineLevel="0" collapsed="false">
      <c r="A2270" s="5" t="s">
        <v>5203</v>
      </c>
      <c r="B2270" s="5" t="n">
        <v>2</v>
      </c>
      <c r="C2270" s="5" t="s">
        <v>1480</v>
      </c>
      <c r="D2270" s="5" t="s">
        <v>1481</v>
      </c>
      <c r="E2270" s="5" t="s">
        <v>1206</v>
      </c>
      <c r="F2270" s="5" t="s">
        <v>1207</v>
      </c>
      <c r="G2270" s="5" t="s">
        <v>5206</v>
      </c>
      <c r="H2270" s="5" t="s">
        <v>163</v>
      </c>
      <c r="I2270" s="5" t="s">
        <v>185</v>
      </c>
      <c r="J2270" s="5" t="s">
        <v>241</v>
      </c>
      <c r="K2270" s="5" t="s">
        <v>284</v>
      </c>
      <c r="L2270" s="5" t="s">
        <v>115</v>
      </c>
      <c r="M2270" s="5" t="s">
        <v>158</v>
      </c>
      <c r="N2270" s="5" t="s">
        <v>173</v>
      </c>
      <c r="O2270" s="5" t="s">
        <v>187</v>
      </c>
      <c r="P2270" s="5" t="s">
        <v>785</v>
      </c>
      <c r="Q2270" s="5" t="s">
        <v>137</v>
      </c>
      <c r="R2270" s="5" t="s">
        <v>128</v>
      </c>
      <c r="S2270" s="5" t="s">
        <v>114</v>
      </c>
      <c r="T2270" s="5" t="s">
        <v>126</v>
      </c>
      <c r="U2270" s="5" t="s">
        <v>242</v>
      </c>
      <c r="V2270" s="5" t="s">
        <v>157</v>
      </c>
      <c r="W2270" s="5" t="s">
        <v>87</v>
      </c>
      <c r="X2270" s="5" t="s">
        <v>116</v>
      </c>
      <c r="Y2270" s="5" t="n">
        <v>0</v>
      </c>
      <c r="Z2270" s="5" t="n">
        <v>1</v>
      </c>
      <c r="AA2270" s="5" t="str">
        <f aca="false">IF(Y2270&gt;Z2270,"Win",IF(Y2270&lt;Z2270,"Loss","Draw"))</f>
        <v>Loss</v>
      </c>
      <c r="AB2270" s="5" t="s">
        <v>98</v>
      </c>
      <c r="AC2270" s="5" t="s">
        <v>99</v>
      </c>
      <c r="AD2270" s="5" t="s">
        <v>2536</v>
      </c>
      <c r="AE2270" s="5" t="s">
        <v>1230</v>
      </c>
      <c r="AF2270" s="5" t="str">
        <f aca="false">IF(AD2270&lt;AE2270,AD2270,AE2270)</f>
        <v>Bomber, Fire Spirit, Giant Snowball, Goblin Drill, Golden Knight, Poison, Skeletons, Tesla</v>
      </c>
      <c r="AG2270" s="5" t="str">
        <f aca="false">IF(AD2270&lt;AE2270,AE2270,AD2270)</f>
        <v>Bowler, Executioner, Freeze, Graveyard, Inferno Dragon, Knight, Tornado, Zappies</v>
      </c>
      <c r="AH2270" s="5" t="str">
        <f aca="false">IF(AD2270=AF2270,AA2270,IF(AA2270="Win","Loss",IF(AA2270="Loss","Win","Draw")))</f>
        <v>Win</v>
      </c>
      <c r="AI2270" s="5" t="s">
        <v>102</v>
      </c>
    </row>
    <row r="2271" customFormat="false" ht="15" hidden="false" customHeight="true" outlineLevel="0" collapsed="false">
      <c r="A2271" s="5" t="s">
        <v>5203</v>
      </c>
      <c r="B2271" s="5" t="n">
        <v>3</v>
      </c>
      <c r="C2271" s="5" t="s">
        <v>1480</v>
      </c>
      <c r="D2271" s="5" t="s">
        <v>1481</v>
      </c>
      <c r="E2271" s="5" t="s">
        <v>1206</v>
      </c>
      <c r="F2271" s="5" t="s">
        <v>1207</v>
      </c>
      <c r="G2271" s="5" t="s">
        <v>5207</v>
      </c>
      <c r="H2271" s="5" t="s">
        <v>715</v>
      </c>
      <c r="I2271" s="5" t="s">
        <v>177</v>
      </c>
      <c r="J2271" s="5" t="s">
        <v>95</v>
      </c>
      <c r="K2271" s="5" t="s">
        <v>124</v>
      </c>
      <c r="L2271" s="5" t="s">
        <v>215</v>
      </c>
      <c r="M2271" s="5" t="s">
        <v>126</v>
      </c>
      <c r="N2271" s="5" t="s">
        <v>150</v>
      </c>
      <c r="O2271" s="5" t="s">
        <v>257</v>
      </c>
      <c r="P2271" s="5" t="s">
        <v>93</v>
      </c>
      <c r="Q2271" s="5" t="s">
        <v>233</v>
      </c>
      <c r="R2271" s="5" t="s">
        <v>202</v>
      </c>
      <c r="S2271" s="5" t="s">
        <v>201</v>
      </c>
      <c r="T2271" s="5" t="s">
        <v>118</v>
      </c>
      <c r="U2271" s="5" t="s">
        <v>111</v>
      </c>
      <c r="V2271" s="5" t="s">
        <v>234</v>
      </c>
      <c r="W2271" s="5" t="s">
        <v>88</v>
      </c>
      <c r="X2271" s="5" t="s">
        <v>204</v>
      </c>
      <c r="Y2271" s="5" t="n">
        <v>1</v>
      </c>
      <c r="Z2271" s="5" t="n">
        <v>0</v>
      </c>
      <c r="AA2271" s="5" t="str">
        <f aca="false">IF(Y2271&gt;Z2271,"Win",IF(Y2271&lt;Z2271,"Loss","Draw"))</f>
        <v>Win</v>
      </c>
      <c r="AB2271" s="5" t="s">
        <v>98</v>
      </c>
      <c r="AC2271" s="5" t="s">
        <v>99</v>
      </c>
      <c r="AD2271" s="5" t="s">
        <v>429</v>
      </c>
      <c r="AE2271" s="5" t="s">
        <v>1731</v>
      </c>
      <c r="AF2271" s="5" t="str">
        <f aca="false">IF(AD2271&lt;AE2271,AD2271,AE2271)</f>
        <v>Barbarian Barrel, Electro Spirit, Fireball, Fisherman, Hunter, Royal Ghost, Royal Giant, Skeletons</v>
      </c>
      <c r="AG2271" s="5" t="str">
        <f aca="false">IF(AD2271&lt;AE2271,AE2271,AD2271)</f>
        <v>Bats, Berserker, Bomb Tower, Ice Spirit, Magic Archer, Miner, Royal Delivery, Wall Breakers</v>
      </c>
      <c r="AH2271" s="5" t="str">
        <f aca="false">IF(AD2271=AF2271,AA2271,IF(AA2271="Win","Loss",IF(AA2271="Loss","Win","Draw")))</f>
        <v>Win</v>
      </c>
      <c r="AI2271" s="5" t="s">
        <v>102</v>
      </c>
    </row>
    <row r="2272" customFormat="false" ht="15" hidden="false" customHeight="true" outlineLevel="0" collapsed="false">
      <c r="A2272" s="5" t="s">
        <v>5208</v>
      </c>
      <c r="B2272" s="5" t="n">
        <v>1</v>
      </c>
      <c r="C2272" s="5" t="s">
        <v>1480</v>
      </c>
      <c r="D2272" s="5" t="s">
        <v>1481</v>
      </c>
      <c r="E2272" s="5" t="s">
        <v>3302</v>
      </c>
      <c r="F2272" s="5" t="s">
        <v>3303</v>
      </c>
      <c r="G2272" s="5" t="s">
        <v>3322</v>
      </c>
      <c r="H2272" s="5" t="s">
        <v>163</v>
      </c>
      <c r="I2272" s="5" t="s">
        <v>407</v>
      </c>
      <c r="J2272" s="5" t="s">
        <v>151</v>
      </c>
      <c r="K2272" s="5" t="s">
        <v>153</v>
      </c>
      <c r="L2272" s="5" t="s">
        <v>165</v>
      </c>
      <c r="M2272" s="5" t="s">
        <v>164</v>
      </c>
      <c r="N2272" s="5" t="s">
        <v>126</v>
      </c>
      <c r="O2272" s="5" t="s">
        <v>89</v>
      </c>
      <c r="P2272" s="5" t="s">
        <v>118</v>
      </c>
      <c r="Q2272" s="5" t="s">
        <v>177</v>
      </c>
      <c r="R2272" s="5" t="s">
        <v>83</v>
      </c>
      <c r="S2272" s="5" t="s">
        <v>448</v>
      </c>
      <c r="T2272" s="5" t="s">
        <v>88</v>
      </c>
      <c r="U2272" s="5" t="s">
        <v>96</v>
      </c>
      <c r="V2272" s="5" t="s">
        <v>89</v>
      </c>
      <c r="W2272" s="5" t="s">
        <v>188</v>
      </c>
      <c r="X2272" s="5" t="s">
        <v>93</v>
      </c>
      <c r="Y2272" s="5" t="n">
        <v>1</v>
      </c>
      <c r="Z2272" s="5" t="n">
        <v>0</v>
      </c>
      <c r="AA2272" s="5" t="str">
        <f aca="false">IF(Y2272&gt;Z2272,"Win",IF(Y2272&lt;Z2272,"Loss","Draw"))</f>
        <v>Win</v>
      </c>
      <c r="AB2272" s="5" t="s">
        <v>98</v>
      </c>
      <c r="AC2272" s="5" t="s">
        <v>99</v>
      </c>
      <c r="AD2272" s="5" t="s">
        <v>1178</v>
      </c>
      <c r="AE2272" s="5" t="s">
        <v>3323</v>
      </c>
      <c r="AF2272" s="5" t="str">
        <f aca="false">IF(AD2272&lt;AE2272,AD2272,AE2272)</f>
        <v>Berserker, Fireball, Minions, Monk, Royal Giant, The Log, Tombstone, Witch</v>
      </c>
      <c r="AG2272" s="5" t="str">
        <f aca="false">IF(AD2272&lt;AE2272,AE2272,AD2272)</f>
        <v>Cannon, Earthquake, Firecracker, Hog Rider, Ice Spirit, Mighty Miner, Skeletons, The Log</v>
      </c>
      <c r="AH2272" s="5" t="str">
        <f aca="false">IF(AD2272=AF2272,AA2272,IF(AA2272="Win","Loss",IF(AA2272="Loss","Win","Draw")))</f>
        <v>Loss</v>
      </c>
      <c r="AI2272" s="5" t="s">
        <v>102</v>
      </c>
    </row>
    <row r="2273" customFormat="false" ht="15" hidden="false" customHeight="true" outlineLevel="0" collapsed="false">
      <c r="A2273" s="5" t="s">
        <v>5208</v>
      </c>
      <c r="B2273" s="5" t="n">
        <v>2</v>
      </c>
      <c r="C2273" s="5" t="s">
        <v>1480</v>
      </c>
      <c r="D2273" s="5" t="s">
        <v>1481</v>
      </c>
      <c r="E2273" s="5" t="s">
        <v>3302</v>
      </c>
      <c r="F2273" s="5" t="s">
        <v>3303</v>
      </c>
      <c r="G2273" s="5" t="s">
        <v>1730</v>
      </c>
      <c r="H2273" s="5" t="s">
        <v>163</v>
      </c>
      <c r="I2273" s="5" t="s">
        <v>141</v>
      </c>
      <c r="J2273" s="5" t="s">
        <v>95</v>
      </c>
      <c r="K2273" s="5" t="s">
        <v>107</v>
      </c>
      <c r="L2273" s="5" t="s">
        <v>143</v>
      </c>
      <c r="M2273" s="5" t="s">
        <v>177</v>
      </c>
      <c r="N2273" s="5" t="s">
        <v>150</v>
      </c>
      <c r="O2273" s="5" t="s">
        <v>178</v>
      </c>
      <c r="P2273" s="5" t="s">
        <v>93</v>
      </c>
      <c r="Q2273" s="5" t="s">
        <v>127</v>
      </c>
      <c r="R2273" s="5" t="s">
        <v>219</v>
      </c>
      <c r="S2273" s="5" t="s">
        <v>141</v>
      </c>
      <c r="T2273" s="5" t="s">
        <v>294</v>
      </c>
      <c r="U2273" s="5" t="s">
        <v>173</v>
      </c>
      <c r="V2273" s="5" t="s">
        <v>117</v>
      </c>
      <c r="W2273" s="5" t="s">
        <v>108</v>
      </c>
      <c r="X2273" s="5" t="s">
        <v>95</v>
      </c>
      <c r="Y2273" s="5" t="n">
        <v>0</v>
      </c>
      <c r="Z2273" s="5" t="n">
        <v>1</v>
      </c>
      <c r="AA2273" s="5" t="str">
        <f aca="false">IF(Y2273&gt;Z2273,"Win",IF(Y2273&lt;Z2273,"Loss","Draw"))</f>
        <v>Loss</v>
      </c>
      <c r="AB2273" s="5" t="s">
        <v>98</v>
      </c>
      <c r="AC2273" s="5" t="s">
        <v>99</v>
      </c>
      <c r="AD2273" s="5" t="s">
        <v>180</v>
      </c>
      <c r="AE2273" s="5" t="s">
        <v>3324</v>
      </c>
      <c r="AF2273" s="5" t="str">
        <f aca="false">IF(AD2273&lt;AE2273,AD2273,AE2273)</f>
        <v>Barbarian Barrel, Battle Ram, Dark Prince, Giant Skeleton, Lumberjack, Vines, Wizard, Zappies</v>
      </c>
      <c r="AG2273" s="5" t="str">
        <f aca="false">IF(AD2273&lt;AE2273,AE2273,AD2273)</f>
        <v>Barbarian Barrel, Electro Spirit, Fireball, Goblin Cage, Heal Spirit, Lumberjack, Phoenix, Royal Giant</v>
      </c>
      <c r="AH2273" s="5" t="str">
        <f aca="false">IF(AD2273=AF2273,AA2273,IF(AA2273="Win","Loss",IF(AA2273="Loss","Win","Draw")))</f>
        <v>Win</v>
      </c>
      <c r="AI2273" s="5" t="s">
        <v>102</v>
      </c>
    </row>
    <row r="2274" customFormat="false" ht="15" hidden="false" customHeight="true" outlineLevel="0" collapsed="false">
      <c r="A2274" s="5" t="s">
        <v>5208</v>
      </c>
      <c r="B2274" s="5" t="n">
        <v>3</v>
      </c>
      <c r="C2274" s="5" t="s">
        <v>1480</v>
      </c>
      <c r="D2274" s="5" t="s">
        <v>1481</v>
      </c>
      <c r="E2274" s="5" t="s">
        <v>3302</v>
      </c>
      <c r="F2274" s="5" t="s">
        <v>3303</v>
      </c>
      <c r="G2274" s="5" t="s">
        <v>3325</v>
      </c>
      <c r="H2274" s="5" t="s">
        <v>163</v>
      </c>
      <c r="I2274" s="5" t="s">
        <v>284</v>
      </c>
      <c r="J2274" s="5" t="s">
        <v>128</v>
      </c>
      <c r="K2274" s="5" t="s">
        <v>185</v>
      </c>
      <c r="L2274" s="5" t="s">
        <v>785</v>
      </c>
      <c r="M2274" s="5" t="s">
        <v>115</v>
      </c>
      <c r="N2274" s="5" t="s">
        <v>187</v>
      </c>
      <c r="O2274" s="5" t="s">
        <v>173</v>
      </c>
      <c r="P2274" s="5" t="s">
        <v>158</v>
      </c>
      <c r="Q2274" s="5" t="s">
        <v>407</v>
      </c>
      <c r="R2274" s="5" t="s">
        <v>151</v>
      </c>
      <c r="S2274" s="5" t="s">
        <v>153</v>
      </c>
      <c r="T2274" s="5" t="s">
        <v>165</v>
      </c>
      <c r="U2274" s="5" t="s">
        <v>193</v>
      </c>
      <c r="V2274" s="5" t="s">
        <v>164</v>
      </c>
      <c r="W2274" s="5" t="s">
        <v>157</v>
      </c>
      <c r="X2274" s="5" t="s">
        <v>204</v>
      </c>
      <c r="Y2274" s="5" t="n">
        <v>0</v>
      </c>
      <c r="Z2274" s="5" t="n">
        <v>1</v>
      </c>
      <c r="AA2274" s="5" t="str">
        <f aca="false">IF(Y2274&gt;Z2274,"Win",IF(Y2274&lt;Z2274,"Loss","Draw"))</f>
        <v>Loss</v>
      </c>
      <c r="AB2274" s="5" t="s">
        <v>98</v>
      </c>
      <c r="AC2274" s="5" t="s">
        <v>99</v>
      </c>
      <c r="AD2274" s="5" t="s">
        <v>787</v>
      </c>
      <c r="AE2274" s="5" t="s">
        <v>3326</v>
      </c>
      <c r="AF2274" s="5" t="str">
        <f aca="false">IF(AD2274&lt;AE2274,AD2274,AE2274)</f>
        <v>Bowler, Executioner, Freeze, Golden Knight, Graveyard, Inferno Dragon, Tornado, Zappies</v>
      </c>
      <c r="AG2274" s="5" t="str">
        <f aca="false">IF(AD2274&lt;AE2274,AE2274,AD2274)</f>
        <v>Cannon, Earthquake, Fire Spirit, Firecracker, Guards, Hog Rider, Mighty Miner, Royal Delivery</v>
      </c>
      <c r="AH2274" s="5" t="str">
        <f aca="false">IF(AD2274=AF2274,AA2274,IF(AA2274="Win","Loss",IF(AA2274="Loss","Win","Draw")))</f>
        <v>Loss</v>
      </c>
      <c r="AI2274" s="5" t="s">
        <v>102</v>
      </c>
    </row>
    <row r="2275" customFormat="false" ht="15" hidden="false" customHeight="true" outlineLevel="0" collapsed="false">
      <c r="A2275" s="5" t="s">
        <v>5209</v>
      </c>
      <c r="B2275" s="5" t="n">
        <v>1</v>
      </c>
      <c r="C2275" s="5" t="s">
        <v>1480</v>
      </c>
      <c r="D2275" s="5" t="s">
        <v>1481</v>
      </c>
      <c r="E2275" s="5" t="s">
        <v>2904</v>
      </c>
      <c r="F2275" s="5" t="s">
        <v>2905</v>
      </c>
      <c r="G2275" s="5" t="s">
        <v>4156</v>
      </c>
      <c r="H2275" s="5" t="s">
        <v>163</v>
      </c>
      <c r="I2275" s="5" t="s">
        <v>127</v>
      </c>
      <c r="J2275" s="5" t="s">
        <v>91</v>
      </c>
      <c r="K2275" s="5" t="s">
        <v>128</v>
      </c>
      <c r="L2275" s="5" t="s">
        <v>133</v>
      </c>
      <c r="M2275" s="5" t="s">
        <v>97</v>
      </c>
      <c r="N2275" s="5" t="s">
        <v>86</v>
      </c>
      <c r="O2275" s="5" t="s">
        <v>132</v>
      </c>
      <c r="P2275" s="5" t="s">
        <v>130</v>
      </c>
      <c r="Q2275" s="5" t="s">
        <v>152</v>
      </c>
      <c r="R2275" s="5" t="s">
        <v>151</v>
      </c>
      <c r="S2275" s="5" t="s">
        <v>82</v>
      </c>
      <c r="T2275" s="5" t="s">
        <v>85</v>
      </c>
      <c r="U2275" s="5" t="s">
        <v>89</v>
      </c>
      <c r="V2275" s="5" t="s">
        <v>126</v>
      </c>
      <c r="W2275" s="5" t="s">
        <v>150</v>
      </c>
      <c r="X2275" s="5" t="s">
        <v>87</v>
      </c>
      <c r="Y2275" s="5" t="n">
        <v>1</v>
      </c>
      <c r="Z2275" s="5" t="n">
        <v>0</v>
      </c>
      <c r="AA2275" s="5" t="str">
        <f aca="false">IF(Y2275&gt;Z2275,"Win",IF(Y2275&lt;Z2275,"Loss","Draw"))</f>
        <v>Win</v>
      </c>
      <c r="AB2275" s="5" t="s">
        <v>98</v>
      </c>
      <c r="AC2275" s="5" t="s">
        <v>99</v>
      </c>
      <c r="AD2275" s="5" t="s">
        <v>1484</v>
      </c>
      <c r="AE2275" s="5" t="s">
        <v>4157</v>
      </c>
      <c r="AF2275" s="5" t="str">
        <f aca="false">IF(AD2275&lt;AE2275,AD2275,AE2275)</f>
        <v>Arrows, Battle Ram, Electro Wizard, Goblins, Golden Knight, Mother Witch, Ronin, Skeleton Dragons</v>
      </c>
      <c r="AG2275" s="5" t="str">
        <f aca="false">IF(AD2275&lt;AE2275,AE2275,AD2275)</f>
        <v>Baby Dragon, Electro Spirit, Lightning, Mighty Miner, Royal Hogs, Skeletons, Tesla, The Log</v>
      </c>
      <c r="AH2275" s="5" t="str">
        <f aca="false">IF(AD2275=AF2275,AA2275,IF(AA2275="Win","Loss",IF(AA2275="Loss","Win","Draw")))</f>
        <v>Win</v>
      </c>
      <c r="AI2275" s="5" t="s">
        <v>102</v>
      </c>
    </row>
    <row r="2276" customFormat="false" ht="15" hidden="false" customHeight="true" outlineLevel="0" collapsed="false">
      <c r="A2276" s="5" t="s">
        <v>5209</v>
      </c>
      <c r="B2276" s="5" t="n">
        <v>2</v>
      </c>
      <c r="C2276" s="5" t="s">
        <v>1480</v>
      </c>
      <c r="D2276" s="5" t="s">
        <v>1481</v>
      </c>
      <c r="E2276" s="5" t="s">
        <v>2904</v>
      </c>
      <c r="F2276" s="5" t="s">
        <v>2905</v>
      </c>
      <c r="G2276" s="5" t="s">
        <v>4158</v>
      </c>
      <c r="H2276" s="5" t="s">
        <v>163</v>
      </c>
      <c r="I2276" s="5" t="s">
        <v>114</v>
      </c>
      <c r="J2276" s="5" t="s">
        <v>241</v>
      </c>
      <c r="K2276" s="5" t="s">
        <v>137</v>
      </c>
      <c r="L2276" s="5" t="s">
        <v>88</v>
      </c>
      <c r="M2276" s="5" t="s">
        <v>116</v>
      </c>
      <c r="N2276" s="5" t="s">
        <v>242</v>
      </c>
      <c r="O2276" s="5" t="s">
        <v>157</v>
      </c>
      <c r="P2276" s="5" t="s">
        <v>87</v>
      </c>
      <c r="Q2276" s="5" t="s">
        <v>90</v>
      </c>
      <c r="R2276" s="5" t="s">
        <v>83</v>
      </c>
      <c r="S2276" s="5" t="s">
        <v>1848</v>
      </c>
      <c r="T2276" s="5" t="s">
        <v>133</v>
      </c>
      <c r="U2276" s="5" t="s">
        <v>125</v>
      </c>
      <c r="V2276" s="5" t="s">
        <v>130</v>
      </c>
      <c r="W2276" s="5" t="s">
        <v>193</v>
      </c>
      <c r="X2276" s="5" t="s">
        <v>111</v>
      </c>
      <c r="Y2276" s="5" t="n">
        <v>1</v>
      </c>
      <c r="Z2276" s="5" t="n">
        <v>2</v>
      </c>
      <c r="AA2276" s="5" t="str">
        <f aca="false">IF(Y2276&gt;Z2276,"Win",IF(Y2276&lt;Z2276,"Loss","Draw"))</f>
        <v>Loss</v>
      </c>
      <c r="AB2276" s="5" t="s">
        <v>98</v>
      </c>
      <c r="AC2276" s="5" t="s">
        <v>99</v>
      </c>
      <c r="AD2276" s="5" t="s">
        <v>1311</v>
      </c>
      <c r="AE2276" s="5" t="s">
        <v>4159</v>
      </c>
      <c r="AF2276" s="5" t="str">
        <f aca="false">IF(AD2276&lt;AE2276,AD2276,AE2276)</f>
        <v>Arrows, Cannon Cart, Guards, Miner, Minion Horde, Monk, Mortar, Mother Witch</v>
      </c>
      <c r="AG2276" s="5" t="str">
        <f aca="false">IF(AD2276&lt;AE2276,AE2276,AD2276)</f>
        <v>Berserker, Bomber, Fire Spirit, Giant Snowball, Goblin Drill, Knight, Poison, Tesla</v>
      </c>
      <c r="AH2276" s="5" t="str">
        <f aca="false">IF(AD2276=AF2276,AA2276,IF(AA2276="Win","Loss",IF(AA2276="Loss","Win","Draw")))</f>
        <v>Win</v>
      </c>
      <c r="AI2276" s="5" t="s">
        <v>102</v>
      </c>
    </row>
    <row r="2277" customFormat="false" ht="15" hidden="false" customHeight="true" outlineLevel="0" collapsed="false">
      <c r="A2277" s="5" t="s">
        <v>5209</v>
      </c>
      <c r="B2277" s="5" t="n">
        <v>3</v>
      </c>
      <c r="C2277" s="5" t="s">
        <v>1480</v>
      </c>
      <c r="D2277" s="5" t="s">
        <v>1481</v>
      </c>
      <c r="E2277" s="5" t="s">
        <v>2904</v>
      </c>
      <c r="F2277" s="5" t="s">
        <v>2905</v>
      </c>
      <c r="G2277" s="5" t="s">
        <v>4160</v>
      </c>
      <c r="H2277" s="5" t="s">
        <v>163</v>
      </c>
      <c r="I2277" s="5" t="s">
        <v>141</v>
      </c>
      <c r="J2277" s="5" t="s">
        <v>95</v>
      </c>
      <c r="K2277" s="5" t="s">
        <v>107</v>
      </c>
      <c r="L2277" s="5" t="s">
        <v>143</v>
      </c>
      <c r="M2277" s="5" t="s">
        <v>177</v>
      </c>
      <c r="N2277" s="5" t="s">
        <v>150</v>
      </c>
      <c r="O2277" s="5" t="s">
        <v>178</v>
      </c>
      <c r="P2277" s="5" t="s">
        <v>93</v>
      </c>
      <c r="Q2277" s="5" t="s">
        <v>473</v>
      </c>
      <c r="R2277" s="5" t="s">
        <v>95</v>
      </c>
      <c r="S2277" s="5" t="s">
        <v>107</v>
      </c>
      <c r="T2277" s="5" t="s">
        <v>165</v>
      </c>
      <c r="U2277" s="5" t="s">
        <v>173</v>
      </c>
      <c r="V2277" s="5" t="s">
        <v>86</v>
      </c>
      <c r="W2277" s="5" t="s">
        <v>93</v>
      </c>
      <c r="X2277" s="5" t="s">
        <v>141</v>
      </c>
      <c r="Y2277" s="5" t="n">
        <v>0</v>
      </c>
      <c r="Z2277" s="5" t="n">
        <v>2</v>
      </c>
      <c r="AA2277" s="5" t="str">
        <f aca="false">IF(Y2277&gt;Z2277,"Win",IF(Y2277&lt;Z2277,"Loss","Draw"))</f>
        <v>Loss</v>
      </c>
      <c r="AB2277" s="5" t="s">
        <v>98</v>
      </c>
      <c r="AC2277" s="5" t="s">
        <v>99</v>
      </c>
      <c r="AD2277" s="5" t="s">
        <v>180</v>
      </c>
      <c r="AE2277" s="5" t="s">
        <v>4161</v>
      </c>
      <c r="AF2277" s="5" t="str">
        <f aca="false">IF(AD2277&lt;AE2277,AD2277,AE2277)</f>
        <v>Barbarian Barrel, Electro Spirit, Fireball, Goblin Cage, Heal Spirit, Lumberjack, Phoenix, Royal Giant</v>
      </c>
      <c r="AG2277" s="5" t="str">
        <f aca="false">IF(AD2277&lt;AE2277,AE2277,AD2277)</f>
        <v>Barbarian Barrel, Fireball, Goblin Cage, Hog Rider, Lumberjack, Royal Recruits, Skeleton Dragons, Zappies</v>
      </c>
      <c r="AH2277" s="5" t="str">
        <f aca="false">IF(AD2277=AF2277,AA2277,IF(AA2277="Win","Loss",IF(AA2277="Loss","Win","Draw")))</f>
        <v>Loss</v>
      </c>
      <c r="AI2277" s="5" t="s">
        <v>102</v>
      </c>
    </row>
    <row r="2278" customFormat="false" ht="15" hidden="false" customHeight="true" outlineLevel="0" collapsed="false">
      <c r="A2278" s="5" t="s">
        <v>5210</v>
      </c>
      <c r="B2278" s="5" t="n">
        <v>1</v>
      </c>
      <c r="C2278" s="5" t="s">
        <v>1480</v>
      </c>
      <c r="D2278" s="5" t="s">
        <v>1481</v>
      </c>
      <c r="E2278" s="5" t="s">
        <v>2789</v>
      </c>
      <c r="F2278" s="5" t="s">
        <v>2790</v>
      </c>
      <c r="G2278" s="5" t="s">
        <v>3510</v>
      </c>
      <c r="H2278" s="5" t="s">
        <v>163</v>
      </c>
      <c r="I2278" s="5" t="s">
        <v>177</v>
      </c>
      <c r="J2278" s="5" t="s">
        <v>95</v>
      </c>
      <c r="K2278" s="5" t="s">
        <v>124</v>
      </c>
      <c r="L2278" s="5" t="s">
        <v>215</v>
      </c>
      <c r="M2278" s="5" t="s">
        <v>126</v>
      </c>
      <c r="N2278" s="5" t="s">
        <v>150</v>
      </c>
      <c r="O2278" s="5" t="s">
        <v>257</v>
      </c>
      <c r="P2278" s="5" t="s">
        <v>93</v>
      </c>
      <c r="Q2278" s="5" t="s">
        <v>233</v>
      </c>
      <c r="R2278" s="5" t="s">
        <v>202</v>
      </c>
      <c r="S2278" s="5" t="s">
        <v>201</v>
      </c>
      <c r="T2278" s="5" t="s">
        <v>88</v>
      </c>
      <c r="U2278" s="5" t="s">
        <v>234</v>
      </c>
      <c r="V2278" s="5" t="s">
        <v>157</v>
      </c>
      <c r="W2278" s="5" t="s">
        <v>111</v>
      </c>
      <c r="X2278" s="5" t="s">
        <v>204</v>
      </c>
      <c r="Y2278" s="5" t="n">
        <v>0</v>
      </c>
      <c r="Z2278" s="5" t="n">
        <v>1</v>
      </c>
      <c r="AA2278" s="5" t="str">
        <f aca="false">IF(Y2278&gt;Z2278,"Win",IF(Y2278&lt;Z2278,"Loss","Draw"))</f>
        <v>Loss</v>
      </c>
      <c r="AB2278" s="5" t="s">
        <v>98</v>
      </c>
      <c r="AC2278" s="5" t="s">
        <v>99</v>
      </c>
      <c r="AD2278" s="5" t="s">
        <v>429</v>
      </c>
      <c r="AE2278" s="5" t="s">
        <v>380</v>
      </c>
      <c r="AF2278" s="5" t="str">
        <f aca="false">IF(AD2278&lt;AE2278,AD2278,AE2278)</f>
        <v>Barbarian Barrel, Electro Spirit, Fireball, Fisherman, Hunter, Royal Ghost, Royal Giant, Skeletons</v>
      </c>
      <c r="AG2278" s="5" t="str">
        <f aca="false">IF(AD2278&lt;AE2278,AE2278,AD2278)</f>
        <v>Bats, Berserker, Bomb Tower, Fire Spirit, Magic Archer, Miner, Royal Delivery, Wall Breakers</v>
      </c>
      <c r="AH2278" s="5" t="str">
        <f aca="false">IF(AD2278=AF2278,AA2278,IF(AA2278="Win","Loss",IF(AA2278="Loss","Win","Draw")))</f>
        <v>Loss</v>
      </c>
      <c r="AI2278" s="5" t="s">
        <v>102</v>
      </c>
    </row>
    <row r="2279" customFormat="false" ht="15" hidden="false" customHeight="true" outlineLevel="0" collapsed="false">
      <c r="A2279" s="5" t="s">
        <v>5210</v>
      </c>
      <c r="B2279" s="5" t="n">
        <v>2</v>
      </c>
      <c r="C2279" s="5" t="s">
        <v>1480</v>
      </c>
      <c r="D2279" s="5" t="s">
        <v>1481</v>
      </c>
      <c r="E2279" s="5" t="s">
        <v>2789</v>
      </c>
      <c r="F2279" s="5" t="s">
        <v>2790</v>
      </c>
      <c r="G2279" s="5" t="s">
        <v>3511</v>
      </c>
      <c r="H2279" s="5" t="s">
        <v>163</v>
      </c>
      <c r="I2279" s="5" t="s">
        <v>82</v>
      </c>
      <c r="J2279" s="5" t="s">
        <v>194</v>
      </c>
      <c r="K2279" s="5" t="s">
        <v>153</v>
      </c>
      <c r="L2279" s="5" t="s">
        <v>164</v>
      </c>
      <c r="M2279" s="5" t="s">
        <v>91</v>
      </c>
      <c r="N2279" s="5" t="s">
        <v>118</v>
      </c>
      <c r="O2279" s="5" t="s">
        <v>204</v>
      </c>
      <c r="P2279" s="5" t="s">
        <v>89</v>
      </c>
      <c r="Q2279" s="5" t="s">
        <v>152</v>
      </c>
      <c r="R2279" s="5" t="s">
        <v>151</v>
      </c>
      <c r="S2279" s="5" t="s">
        <v>82</v>
      </c>
      <c r="T2279" s="5" t="s">
        <v>153</v>
      </c>
      <c r="U2279" s="5" t="s">
        <v>150</v>
      </c>
      <c r="V2279" s="5" t="s">
        <v>85</v>
      </c>
      <c r="W2279" s="5" t="s">
        <v>126</v>
      </c>
      <c r="X2279" s="5" t="s">
        <v>89</v>
      </c>
      <c r="Y2279" s="5" t="n">
        <v>0</v>
      </c>
      <c r="Z2279" s="5" t="n">
        <v>1</v>
      </c>
      <c r="AA2279" s="5" t="str">
        <f aca="false">IF(Y2279&gt;Z2279,"Win",IF(Y2279&lt;Z2279,"Loss","Draw"))</f>
        <v>Loss</v>
      </c>
      <c r="AB2279" s="5" t="s">
        <v>98</v>
      </c>
      <c r="AC2279" s="5" t="s">
        <v>99</v>
      </c>
      <c r="AD2279" s="5" t="s">
        <v>1916</v>
      </c>
      <c r="AE2279" s="5" t="s">
        <v>155</v>
      </c>
      <c r="AF2279" s="5" t="str">
        <f aca="false">IF(AD2279&lt;AE2279,AD2279,AE2279)</f>
        <v>Archer Queen, Cannon, Earthquake, Goblins, Ice Spirit, Royal Delivery, Royal Hogs, The Log</v>
      </c>
      <c r="AG2279" s="5" t="str">
        <f aca="false">IF(AD2279&lt;AE2279,AE2279,AD2279)</f>
        <v>Baby Dragon, Cannon, Electro Spirit, Lightning, Mighty Miner, Royal Hogs, Skeletons, The Log</v>
      </c>
      <c r="AH2279" s="5" t="str">
        <f aca="false">IF(AD2279=AF2279,AA2279,IF(AA2279="Win","Loss",IF(AA2279="Loss","Win","Draw")))</f>
        <v>Loss</v>
      </c>
      <c r="AI2279" s="5" t="s">
        <v>102</v>
      </c>
    </row>
    <row r="2280" customFormat="false" ht="15" hidden="false" customHeight="true" outlineLevel="0" collapsed="false">
      <c r="A2280" s="5" t="s">
        <v>5211</v>
      </c>
      <c r="B2280" s="5" t="n">
        <v>1</v>
      </c>
      <c r="C2280" s="5" t="s">
        <v>1480</v>
      </c>
      <c r="D2280" s="5" t="s">
        <v>1481</v>
      </c>
      <c r="E2280" s="5" t="s">
        <v>674</v>
      </c>
      <c r="F2280" s="5" t="s">
        <v>675</v>
      </c>
      <c r="G2280" s="5" t="s">
        <v>5212</v>
      </c>
      <c r="H2280" s="5" t="s">
        <v>163</v>
      </c>
      <c r="I2280" s="5" t="s">
        <v>92</v>
      </c>
      <c r="J2280" s="5" t="s">
        <v>91</v>
      </c>
      <c r="K2280" s="5" t="s">
        <v>90</v>
      </c>
      <c r="L2280" s="5" t="s">
        <v>125</v>
      </c>
      <c r="M2280" s="5" t="s">
        <v>93</v>
      </c>
      <c r="N2280" s="5" t="s">
        <v>96</v>
      </c>
      <c r="O2280" s="5" t="s">
        <v>94</v>
      </c>
      <c r="P2280" s="5" t="s">
        <v>95</v>
      </c>
      <c r="Q2280" s="5" t="s">
        <v>82</v>
      </c>
      <c r="R2280" s="5" t="s">
        <v>83</v>
      </c>
      <c r="S2280" s="5" t="s">
        <v>84</v>
      </c>
      <c r="T2280" s="5" t="s">
        <v>85</v>
      </c>
      <c r="U2280" s="5" t="s">
        <v>150</v>
      </c>
      <c r="V2280" s="5" t="s">
        <v>88</v>
      </c>
      <c r="W2280" s="5" t="s">
        <v>89</v>
      </c>
      <c r="X2280" s="5" t="s">
        <v>119</v>
      </c>
      <c r="Y2280" s="5" t="n">
        <v>3</v>
      </c>
      <c r="Z2280" s="5" t="n">
        <v>0</v>
      </c>
      <c r="AA2280" s="5" t="str">
        <f aca="false">IF(Y2280&gt;Z2280,"Win",IF(Y2280&lt;Z2280,"Loss","Draw"))</f>
        <v>Win</v>
      </c>
      <c r="AB2280" s="5" t="s">
        <v>98</v>
      </c>
      <c r="AC2280" s="5" t="s">
        <v>99</v>
      </c>
      <c r="AD2280" s="5" t="s">
        <v>216</v>
      </c>
      <c r="AE2280" s="5" t="s">
        <v>1262</v>
      </c>
      <c r="AF2280" s="5" t="str">
        <f aca="false">IF(AD2280&lt;AE2280,AD2280,AE2280)</f>
        <v>Archers, Berserker, Electro Spirit, Goblin Hut, Lightning, Monk, Royal Hogs, The Log</v>
      </c>
      <c r="AG2280" s="5" t="str">
        <f aca="false">IF(AD2280&lt;AE2280,AE2280,AD2280)</f>
        <v>Barbarian Barrel, Cannon Cart, Fireball, Goblins, Minions, Mortar, Rascals, Skeleton Barrel</v>
      </c>
      <c r="AH2280" s="5" t="str">
        <f aca="false">IF(AD2280=AF2280,AA2280,IF(AA2280="Win","Loss",IF(AA2280="Loss","Win","Draw")))</f>
        <v>Loss</v>
      </c>
      <c r="AI2280" s="5" t="s">
        <v>102</v>
      </c>
    </row>
    <row r="2281" customFormat="false" ht="15" hidden="false" customHeight="true" outlineLevel="0" collapsed="false">
      <c r="A2281" s="5" t="s">
        <v>5211</v>
      </c>
      <c r="B2281" s="5" t="n">
        <v>2</v>
      </c>
      <c r="C2281" s="5" t="s">
        <v>1480</v>
      </c>
      <c r="D2281" s="5" t="s">
        <v>1481</v>
      </c>
      <c r="E2281" s="5" t="s">
        <v>674</v>
      </c>
      <c r="F2281" s="5" t="s">
        <v>675</v>
      </c>
      <c r="G2281" s="5" t="s">
        <v>5213</v>
      </c>
      <c r="H2281" s="5" t="s">
        <v>163</v>
      </c>
      <c r="I2281" s="5" t="s">
        <v>127</v>
      </c>
      <c r="J2281" s="5" t="s">
        <v>128</v>
      </c>
      <c r="K2281" s="5" t="s">
        <v>124</v>
      </c>
      <c r="L2281" s="5" t="s">
        <v>133</v>
      </c>
      <c r="M2281" s="5" t="s">
        <v>97</v>
      </c>
      <c r="N2281" s="5" t="s">
        <v>86</v>
      </c>
      <c r="O2281" s="5" t="s">
        <v>132</v>
      </c>
      <c r="P2281" s="5" t="s">
        <v>130</v>
      </c>
      <c r="Q2281" s="5" t="s">
        <v>109</v>
      </c>
      <c r="R2281" s="5" t="s">
        <v>186</v>
      </c>
      <c r="S2281" s="5" t="s">
        <v>185</v>
      </c>
      <c r="T2281" s="5" t="s">
        <v>111</v>
      </c>
      <c r="U2281" s="5" t="s">
        <v>117</v>
      </c>
      <c r="V2281" s="5" t="s">
        <v>173</v>
      </c>
      <c r="W2281" s="5" t="s">
        <v>187</v>
      </c>
      <c r="X2281" s="5" t="s">
        <v>188</v>
      </c>
      <c r="Y2281" s="5" t="n">
        <v>3</v>
      </c>
      <c r="Z2281" s="5" t="n">
        <v>0</v>
      </c>
      <c r="AA2281" s="5" t="str">
        <f aca="false">IF(Y2281&gt;Z2281,"Win",IF(Y2281&lt;Z2281,"Loss","Draw"))</f>
        <v>Win</v>
      </c>
      <c r="AB2281" s="5" t="s">
        <v>98</v>
      </c>
      <c r="AC2281" s="5" t="s">
        <v>99</v>
      </c>
      <c r="AD2281" s="5" t="s">
        <v>5214</v>
      </c>
      <c r="AE2281" s="5" t="s">
        <v>538</v>
      </c>
      <c r="AF2281" s="5" t="str">
        <f aca="false">IF(AD2281&lt;AE2281,AD2281,AE2281)</f>
        <v>Arrows, Battle Ram, Electro Wizard, Golden Knight, Mother Witch, Ronin, Royal Ghost, Skeleton Dragons</v>
      </c>
      <c r="AG2281" s="5" t="str">
        <f aca="false">IF(AD2281&lt;AE2281,AE2281,AD2281)</f>
        <v>Balloon, Executioner, Giant Skeleton, Miner, Tombstone, Tornado, Zap, Zappies</v>
      </c>
      <c r="AH2281" s="5" t="str">
        <f aca="false">IF(AD2281=AF2281,AA2281,IF(AA2281="Win","Loss",IF(AA2281="Loss","Win","Draw")))</f>
        <v>Win</v>
      </c>
      <c r="AI2281" s="5" t="s">
        <v>102</v>
      </c>
    </row>
    <row r="2282" customFormat="false" ht="15" hidden="false" customHeight="true" outlineLevel="0" collapsed="false">
      <c r="A2282" s="5" t="s">
        <v>5215</v>
      </c>
      <c r="B2282" s="5" t="n">
        <v>1</v>
      </c>
      <c r="C2282" s="5" t="s">
        <v>1480</v>
      </c>
      <c r="D2282" s="5" t="s">
        <v>1481</v>
      </c>
      <c r="E2282" s="5" t="s">
        <v>478</v>
      </c>
      <c r="F2282" s="5" t="s">
        <v>479</v>
      </c>
      <c r="G2282" s="5" t="s">
        <v>5216</v>
      </c>
      <c r="H2282" s="5" t="s">
        <v>163</v>
      </c>
      <c r="I2282" s="5" t="s">
        <v>185</v>
      </c>
      <c r="J2282" s="5" t="s">
        <v>128</v>
      </c>
      <c r="K2282" s="5" t="s">
        <v>284</v>
      </c>
      <c r="L2282" s="5" t="s">
        <v>115</v>
      </c>
      <c r="M2282" s="5" t="s">
        <v>158</v>
      </c>
      <c r="N2282" s="5" t="s">
        <v>173</v>
      </c>
      <c r="O2282" s="5" t="s">
        <v>187</v>
      </c>
      <c r="P2282" s="5" t="s">
        <v>785</v>
      </c>
      <c r="Q2282" s="5" t="s">
        <v>90</v>
      </c>
      <c r="R2282" s="5" t="s">
        <v>158</v>
      </c>
      <c r="S2282" s="5" t="s">
        <v>92</v>
      </c>
      <c r="T2282" s="5" t="s">
        <v>130</v>
      </c>
      <c r="U2282" s="5" t="s">
        <v>96</v>
      </c>
      <c r="V2282" s="5" t="s">
        <v>88</v>
      </c>
      <c r="W2282" s="5" t="s">
        <v>159</v>
      </c>
      <c r="X2282" s="5" t="s">
        <v>94</v>
      </c>
      <c r="Y2282" s="5" t="n">
        <v>1</v>
      </c>
      <c r="Z2282" s="5" t="n">
        <v>0</v>
      </c>
      <c r="AA2282" s="5" t="str">
        <f aca="false">IF(Y2282&gt;Z2282,"Win",IF(Y2282&lt;Z2282,"Loss","Draw"))</f>
        <v>Win</v>
      </c>
      <c r="AB2282" s="5" t="s">
        <v>98</v>
      </c>
      <c r="AC2282" s="5" t="s">
        <v>99</v>
      </c>
      <c r="AD2282" s="5" t="s">
        <v>787</v>
      </c>
      <c r="AE2282" s="5" t="s">
        <v>328</v>
      </c>
      <c r="AF2282" s="5" t="str">
        <f aca="false">IF(AD2282&lt;AE2282,AD2282,AE2282)</f>
        <v>Arrows, Berserker, Bowler, Dart Goblin, Minions, Mortar, Rascals, Skeleton Barrel</v>
      </c>
      <c r="AG2282" s="5" t="str">
        <f aca="false">IF(AD2282&lt;AE2282,AE2282,AD2282)</f>
        <v>Bowler, Executioner, Freeze, Golden Knight, Graveyard, Inferno Dragon, Tornado, Zappies</v>
      </c>
      <c r="AH2282" s="5" t="str">
        <f aca="false">IF(AD2282=AF2282,AA2282,IF(AA2282="Win","Loss",IF(AA2282="Loss","Win","Draw")))</f>
        <v>Loss</v>
      </c>
      <c r="AI2282" s="5" t="s">
        <v>102</v>
      </c>
    </row>
    <row r="2283" customFormat="false" ht="15" hidden="false" customHeight="true" outlineLevel="0" collapsed="false">
      <c r="A2283" s="5" t="s">
        <v>5215</v>
      </c>
      <c r="B2283" s="5" t="n">
        <v>2</v>
      </c>
      <c r="C2283" s="5" t="s">
        <v>1480</v>
      </c>
      <c r="D2283" s="5" t="s">
        <v>1481</v>
      </c>
      <c r="E2283" s="5" t="s">
        <v>478</v>
      </c>
      <c r="F2283" s="5" t="s">
        <v>479</v>
      </c>
      <c r="G2283" s="5" t="s">
        <v>5217</v>
      </c>
      <c r="H2283" s="5" t="s">
        <v>485</v>
      </c>
      <c r="I2283" s="5" t="s">
        <v>107</v>
      </c>
      <c r="J2283" s="5" t="s">
        <v>95</v>
      </c>
      <c r="K2283" s="5" t="s">
        <v>141</v>
      </c>
      <c r="L2283" s="5" t="s">
        <v>143</v>
      </c>
      <c r="M2283" s="5" t="s">
        <v>177</v>
      </c>
      <c r="N2283" s="5" t="s">
        <v>150</v>
      </c>
      <c r="O2283" s="5" t="s">
        <v>178</v>
      </c>
      <c r="P2283" s="5" t="s">
        <v>93</v>
      </c>
      <c r="Q2283" s="5" t="s">
        <v>177</v>
      </c>
      <c r="R2283" s="5" t="s">
        <v>83</v>
      </c>
      <c r="S2283" s="5" t="s">
        <v>448</v>
      </c>
      <c r="T2283" s="5" t="s">
        <v>95</v>
      </c>
      <c r="U2283" s="5" t="s">
        <v>93</v>
      </c>
      <c r="V2283" s="5" t="s">
        <v>173</v>
      </c>
      <c r="W2283" s="5" t="s">
        <v>215</v>
      </c>
      <c r="X2283" s="5" t="s">
        <v>188</v>
      </c>
      <c r="Y2283" s="5" t="n">
        <v>0</v>
      </c>
      <c r="Z2283" s="5" t="n">
        <v>1</v>
      </c>
      <c r="AA2283" s="5" t="str">
        <f aca="false">IF(Y2283&gt;Z2283,"Win",IF(Y2283&lt;Z2283,"Loss","Draw"))</f>
        <v>Loss</v>
      </c>
      <c r="AB2283" s="5" t="s">
        <v>98</v>
      </c>
      <c r="AC2283" s="5" t="s">
        <v>99</v>
      </c>
      <c r="AD2283" s="5" t="s">
        <v>180</v>
      </c>
      <c r="AE2283" s="5" t="s">
        <v>2137</v>
      </c>
      <c r="AF2283" s="5" t="str">
        <f aca="false">IF(AD2283&lt;AE2283,AD2283,AE2283)</f>
        <v>Barbarian Barrel, Electro Spirit, Fireball, Goblin Cage, Heal Spirit, Lumberjack, Phoenix, Royal Giant</v>
      </c>
      <c r="AG2283" s="5" t="str">
        <f aca="false">IF(AD2283&lt;AE2283,AE2283,AD2283)</f>
        <v>Barbarian Barrel, Fireball, Fisherman, Monk, Royal Giant, Tombstone, Witch, Zappies</v>
      </c>
      <c r="AH2283" s="5" t="str">
        <f aca="false">IF(AD2283=AF2283,AA2283,IF(AA2283="Win","Loss",IF(AA2283="Loss","Win","Draw")))</f>
        <v>Loss</v>
      </c>
      <c r="AI2283" s="5" t="s">
        <v>102</v>
      </c>
    </row>
    <row r="2284" customFormat="false" ht="15" hidden="false" customHeight="true" outlineLevel="0" collapsed="false">
      <c r="A2284" s="5" t="s">
        <v>5215</v>
      </c>
      <c r="B2284" s="5" t="n">
        <v>3</v>
      </c>
      <c r="C2284" s="5" t="s">
        <v>1480</v>
      </c>
      <c r="D2284" s="5" t="s">
        <v>1481</v>
      </c>
      <c r="E2284" s="5" t="s">
        <v>478</v>
      </c>
      <c r="F2284" s="5" t="s">
        <v>479</v>
      </c>
      <c r="G2284" s="5" t="s">
        <v>5218</v>
      </c>
      <c r="H2284" s="5" t="s">
        <v>485</v>
      </c>
      <c r="I2284" s="5" t="s">
        <v>152</v>
      </c>
      <c r="J2284" s="5" t="s">
        <v>151</v>
      </c>
      <c r="K2284" s="5" t="s">
        <v>153</v>
      </c>
      <c r="L2284" s="5" t="s">
        <v>82</v>
      </c>
      <c r="M2284" s="5" t="s">
        <v>85</v>
      </c>
      <c r="N2284" s="5" t="s">
        <v>126</v>
      </c>
      <c r="O2284" s="5" t="s">
        <v>89</v>
      </c>
      <c r="P2284" s="5" t="s">
        <v>118</v>
      </c>
      <c r="Q2284" s="5" t="s">
        <v>87</v>
      </c>
      <c r="R2284" s="5" t="s">
        <v>172</v>
      </c>
      <c r="S2284" s="5" t="s">
        <v>129</v>
      </c>
      <c r="T2284" s="5" t="s">
        <v>85</v>
      </c>
      <c r="U2284" s="5" t="s">
        <v>89</v>
      </c>
      <c r="V2284" s="5" t="s">
        <v>165</v>
      </c>
      <c r="W2284" s="5" t="s">
        <v>97</v>
      </c>
      <c r="X2284" s="5" t="s">
        <v>150</v>
      </c>
      <c r="Y2284" s="5" t="n">
        <v>0</v>
      </c>
      <c r="Z2284" s="5" t="n">
        <v>1</v>
      </c>
      <c r="AA2284" s="5" t="str">
        <f aca="false">IF(Y2284&gt;Z2284,"Win",IF(Y2284&lt;Z2284,"Loss","Draw"))</f>
        <v>Loss</v>
      </c>
      <c r="AB2284" s="5" t="s">
        <v>98</v>
      </c>
      <c r="AC2284" s="5" t="s">
        <v>99</v>
      </c>
      <c r="AD2284" s="5" t="s">
        <v>1874</v>
      </c>
      <c r="AE2284" s="5" t="s">
        <v>5219</v>
      </c>
      <c r="AF2284" s="5" t="str">
        <f aca="false">IF(AD2284&lt;AE2284,AD2284,AE2284)</f>
        <v>Baby Dragon, Cannon, Ice Spirit, Lightning, Mighty Miner, Royal Hogs, Skeletons, The Log</v>
      </c>
      <c r="AG2284" s="5" t="str">
        <f aca="false">IF(AD2284&lt;AE2284,AE2284,AD2284)</f>
        <v>Electro Spirit, Hog Rider, Lightning, Mega Knight, Musketeer, Ronin, Tesla, The Log</v>
      </c>
      <c r="AH2284" s="5" t="str">
        <f aca="false">IF(AD2284=AF2284,AA2284,IF(AA2284="Win","Loss",IF(AA2284="Loss","Win","Draw")))</f>
        <v>Loss</v>
      </c>
      <c r="AI2284" s="5" t="s">
        <v>102</v>
      </c>
    </row>
    <row r="2285" customFormat="false" ht="15" hidden="false" customHeight="true" outlineLevel="0" collapsed="false">
      <c r="A2285" s="5" t="s">
        <v>5220</v>
      </c>
      <c r="B2285" s="5" t="n">
        <v>1</v>
      </c>
      <c r="C2285" s="5" t="s">
        <v>3759</v>
      </c>
      <c r="D2285" s="5" t="s">
        <v>3760</v>
      </c>
      <c r="E2285" s="5" t="s">
        <v>488</v>
      </c>
      <c r="F2285" s="5" t="s">
        <v>489</v>
      </c>
      <c r="G2285" s="5" t="s">
        <v>5221</v>
      </c>
      <c r="H2285" s="5" t="s">
        <v>491</v>
      </c>
      <c r="I2285" s="5" t="s">
        <v>152</v>
      </c>
      <c r="J2285" s="5" t="s">
        <v>158</v>
      </c>
      <c r="K2285" s="5" t="s">
        <v>107</v>
      </c>
      <c r="L2285" s="5" t="s">
        <v>387</v>
      </c>
      <c r="M2285" s="5" t="s">
        <v>85</v>
      </c>
      <c r="N2285" s="5" t="s">
        <v>187</v>
      </c>
      <c r="O2285" s="5" t="s">
        <v>157</v>
      </c>
      <c r="P2285" s="5" t="s">
        <v>307</v>
      </c>
      <c r="Q2285" s="5" t="s">
        <v>114</v>
      </c>
      <c r="R2285" s="5" t="s">
        <v>202</v>
      </c>
      <c r="S2285" s="5" t="s">
        <v>87</v>
      </c>
      <c r="T2285" s="5" t="s">
        <v>137</v>
      </c>
      <c r="U2285" s="5" t="s">
        <v>241</v>
      </c>
      <c r="V2285" s="5" t="s">
        <v>88</v>
      </c>
      <c r="W2285" s="5" t="s">
        <v>116</v>
      </c>
      <c r="X2285" s="5" t="s">
        <v>157</v>
      </c>
      <c r="Y2285" s="5" t="n">
        <v>0</v>
      </c>
      <c r="Z2285" s="5" t="n">
        <v>1</v>
      </c>
      <c r="AA2285" s="5" t="str">
        <f aca="false">IF(Y2285&gt;Z2285,"Win",IF(Y2285&lt;Z2285,"Loss","Draw"))</f>
        <v>Loss</v>
      </c>
      <c r="AB2285" s="5" t="s">
        <v>98</v>
      </c>
      <c r="AC2285" s="5" t="s">
        <v>99</v>
      </c>
      <c r="AD2285" s="5" t="s">
        <v>5222</v>
      </c>
      <c r="AE2285" s="5" t="s">
        <v>783</v>
      </c>
      <c r="AF2285" s="5" t="str">
        <f aca="false">IF(AD2285&lt;AE2285,AD2285,AE2285)</f>
        <v>Baby Dragon, Bowler, Electro Giant, Fire Spirit, Goblin Cage, Ice Wizard, Lightning, Tornado</v>
      </c>
      <c r="AG2285" s="5" t="str">
        <f aca="false">IF(AD2285&lt;AE2285,AE2285,AD2285)</f>
        <v>Berserker, Fire Spirit, Giant Snowball, Goblin Drill, Knight, Magic Archer, Poison, Tesla</v>
      </c>
      <c r="AH2285" s="5" t="str">
        <f aca="false">IF(AD2285=AF2285,AA2285,IF(AA2285="Win","Loss",IF(AA2285="Loss","Win","Draw")))</f>
        <v>Loss</v>
      </c>
      <c r="AI2285" s="5" t="s">
        <v>297</v>
      </c>
    </row>
    <row r="2286" customFormat="false" ht="15" hidden="false" customHeight="true" outlineLevel="0" collapsed="false">
      <c r="A2286" s="5" t="s">
        <v>5220</v>
      </c>
      <c r="B2286" s="5" t="n">
        <v>2</v>
      </c>
      <c r="C2286" s="5" t="s">
        <v>3759</v>
      </c>
      <c r="D2286" s="5" t="s">
        <v>3760</v>
      </c>
      <c r="E2286" s="5" t="s">
        <v>488</v>
      </c>
      <c r="F2286" s="5" t="s">
        <v>489</v>
      </c>
      <c r="G2286" s="5" t="s">
        <v>5223</v>
      </c>
      <c r="H2286" s="5" t="s">
        <v>491</v>
      </c>
      <c r="I2286" s="5" t="s">
        <v>152</v>
      </c>
      <c r="J2286" s="5" t="s">
        <v>158</v>
      </c>
      <c r="K2286" s="5" t="s">
        <v>107</v>
      </c>
      <c r="L2286" s="5" t="s">
        <v>387</v>
      </c>
      <c r="M2286" s="5" t="s">
        <v>85</v>
      </c>
      <c r="N2286" s="5" t="s">
        <v>187</v>
      </c>
      <c r="O2286" s="5" t="s">
        <v>157</v>
      </c>
      <c r="P2286" s="5" t="s">
        <v>307</v>
      </c>
      <c r="Q2286" s="5" t="s">
        <v>114</v>
      </c>
      <c r="R2286" s="5" t="s">
        <v>202</v>
      </c>
      <c r="S2286" s="5" t="s">
        <v>87</v>
      </c>
      <c r="T2286" s="5" t="s">
        <v>137</v>
      </c>
      <c r="U2286" s="5" t="s">
        <v>241</v>
      </c>
      <c r="V2286" s="5" t="s">
        <v>88</v>
      </c>
      <c r="W2286" s="5" t="s">
        <v>116</v>
      </c>
      <c r="X2286" s="5" t="s">
        <v>157</v>
      </c>
      <c r="Y2286" s="5" t="n">
        <v>0</v>
      </c>
      <c r="Z2286" s="5" t="n">
        <v>1</v>
      </c>
      <c r="AA2286" s="5" t="str">
        <f aca="false">IF(Y2286&gt;Z2286,"Win",IF(Y2286&lt;Z2286,"Loss","Draw"))</f>
        <v>Loss</v>
      </c>
      <c r="AB2286" s="5" t="s">
        <v>98</v>
      </c>
      <c r="AC2286" s="5" t="s">
        <v>98</v>
      </c>
      <c r="AD2286" s="5" t="s">
        <v>5222</v>
      </c>
      <c r="AE2286" s="5" t="s">
        <v>783</v>
      </c>
      <c r="AF2286" s="5" t="str">
        <f aca="false">IF(AD2286&lt;AE2286,AD2286,AE2286)</f>
        <v>Baby Dragon, Bowler, Electro Giant, Fire Spirit, Goblin Cage, Ice Wizard, Lightning, Tornado</v>
      </c>
      <c r="AG2286" s="5" t="str">
        <f aca="false">IF(AD2286&lt;AE2286,AE2286,AD2286)</f>
        <v>Berserker, Fire Spirit, Giant Snowball, Goblin Drill, Knight, Magic Archer, Poison, Tesla</v>
      </c>
      <c r="AH2286" s="5" t="str">
        <f aca="false">IF(AD2286=AF2286,AA2286,IF(AA2286="Win","Loss",IF(AA2286="Loss","Win","Draw")))</f>
        <v>Loss</v>
      </c>
      <c r="AI2286" s="5" t="s">
        <v>297</v>
      </c>
    </row>
    <row r="2287" customFormat="false" ht="15" hidden="false" customHeight="true" outlineLevel="0" collapsed="false">
      <c r="A2287" s="5" t="s">
        <v>5220</v>
      </c>
      <c r="B2287" s="5" t="n">
        <v>3</v>
      </c>
      <c r="C2287" s="5" t="s">
        <v>3759</v>
      </c>
      <c r="D2287" s="5" t="s">
        <v>3760</v>
      </c>
      <c r="E2287" s="5" t="s">
        <v>488</v>
      </c>
      <c r="F2287" s="5" t="s">
        <v>489</v>
      </c>
      <c r="G2287" s="5" t="s">
        <v>5224</v>
      </c>
      <c r="H2287" s="5" t="s">
        <v>491</v>
      </c>
      <c r="I2287" s="5" t="s">
        <v>219</v>
      </c>
      <c r="J2287" s="5" t="s">
        <v>151</v>
      </c>
      <c r="K2287" s="5" t="s">
        <v>153</v>
      </c>
      <c r="L2287" s="5" t="s">
        <v>165</v>
      </c>
      <c r="M2287" s="5" t="s">
        <v>164</v>
      </c>
      <c r="N2287" s="5" t="s">
        <v>193</v>
      </c>
      <c r="O2287" s="5" t="s">
        <v>150</v>
      </c>
      <c r="P2287" s="5" t="s">
        <v>89</v>
      </c>
      <c r="Q2287" s="5" t="s">
        <v>82</v>
      </c>
      <c r="R2287" s="5" t="s">
        <v>151</v>
      </c>
      <c r="S2287" s="5" t="s">
        <v>152</v>
      </c>
      <c r="T2287" s="5" t="s">
        <v>85</v>
      </c>
      <c r="U2287" s="5" t="s">
        <v>126</v>
      </c>
      <c r="V2287" s="5" t="s">
        <v>150</v>
      </c>
      <c r="W2287" s="5" t="s">
        <v>89</v>
      </c>
      <c r="X2287" s="5" t="s">
        <v>153</v>
      </c>
      <c r="Y2287" s="5" t="n">
        <v>1</v>
      </c>
      <c r="Z2287" s="5" t="n">
        <v>0</v>
      </c>
      <c r="AA2287" s="5" t="str">
        <f aca="false">IF(Y2287&gt;Z2287,"Win",IF(Y2287&lt;Z2287,"Loss","Draw"))</f>
        <v>Win</v>
      </c>
      <c r="AB2287" s="5" t="s">
        <v>98</v>
      </c>
      <c r="AC2287" s="5" t="s">
        <v>99</v>
      </c>
      <c r="AD2287" s="5" t="s">
        <v>1063</v>
      </c>
      <c r="AE2287" s="5" t="s">
        <v>155</v>
      </c>
      <c r="AF2287" s="5" t="str">
        <f aca="false">IF(AD2287&lt;AE2287,AD2287,AE2287)</f>
        <v>Baby Dragon, Cannon, Electro Spirit, Lightning, Mighty Miner, Royal Hogs, Skeletons, The Log</v>
      </c>
      <c r="AG2287" s="5" t="str">
        <f aca="false">IF(AD2287&lt;AE2287,AE2287,AD2287)</f>
        <v>Cannon, Earthquake, Electro Spirit, Guards, Hog Rider, Mighty Miner, The Log, Wizard</v>
      </c>
      <c r="AH2287" s="5" t="str">
        <f aca="false">IF(AD2287=AF2287,AA2287,IF(AA2287="Win","Loss",IF(AA2287="Loss","Win","Draw")))</f>
        <v>Loss</v>
      </c>
      <c r="AI2287" s="5" t="s">
        <v>297</v>
      </c>
    </row>
    <row r="2288" customFormat="false" ht="15" hidden="false" customHeight="true" outlineLevel="0" collapsed="false">
      <c r="A2288" s="5" t="s">
        <v>5220</v>
      </c>
      <c r="B2288" s="5" t="n">
        <v>4</v>
      </c>
      <c r="C2288" s="5" t="s">
        <v>3759</v>
      </c>
      <c r="D2288" s="5" t="s">
        <v>3760</v>
      </c>
      <c r="E2288" s="5" t="s">
        <v>488</v>
      </c>
      <c r="F2288" s="5" t="s">
        <v>489</v>
      </c>
      <c r="G2288" s="5" t="s">
        <v>5225</v>
      </c>
      <c r="H2288" s="5" t="s">
        <v>491</v>
      </c>
      <c r="I2288" s="5" t="s">
        <v>87</v>
      </c>
      <c r="J2288" s="5" t="s">
        <v>241</v>
      </c>
      <c r="K2288" s="5" t="s">
        <v>114</v>
      </c>
      <c r="L2288" s="5" t="s">
        <v>242</v>
      </c>
      <c r="M2288" s="5" t="s">
        <v>118</v>
      </c>
      <c r="N2288" s="5" t="s">
        <v>137</v>
      </c>
      <c r="O2288" s="5" t="s">
        <v>88</v>
      </c>
      <c r="P2288" s="5" t="s">
        <v>116</v>
      </c>
      <c r="Q2288" s="5" t="s">
        <v>92</v>
      </c>
      <c r="R2288" s="5" t="s">
        <v>91</v>
      </c>
      <c r="S2288" s="5" t="s">
        <v>90</v>
      </c>
      <c r="T2288" s="5" t="s">
        <v>97</v>
      </c>
      <c r="U2288" s="5" t="s">
        <v>93</v>
      </c>
      <c r="V2288" s="5" t="s">
        <v>159</v>
      </c>
      <c r="W2288" s="5" t="s">
        <v>94</v>
      </c>
      <c r="X2288" s="5" t="s">
        <v>95</v>
      </c>
      <c r="Y2288" s="5" t="n">
        <v>0</v>
      </c>
      <c r="Z2288" s="5" t="n">
        <v>1</v>
      </c>
      <c r="AA2288" s="5" t="str">
        <f aca="false">IF(Y2288&gt;Z2288,"Win",IF(Y2288&lt;Z2288,"Loss","Draw"))</f>
        <v>Loss</v>
      </c>
      <c r="AB2288" s="5" t="s">
        <v>98</v>
      </c>
      <c r="AC2288" s="5" t="s">
        <v>99</v>
      </c>
      <c r="AD2288" s="5" t="s">
        <v>4891</v>
      </c>
      <c r="AE2288" s="5" t="s">
        <v>1036</v>
      </c>
      <c r="AF2288" s="5" t="str">
        <f aca="false">IF(AD2288&lt;AE2288,AD2288,AE2288)</f>
        <v>Barbarian Barrel, Dart Goblin, Fireball, Goblins, Mortar, Rascals, Ronin, Skeleton Barrel</v>
      </c>
      <c r="AG2288" s="5" t="str">
        <f aca="false">IF(AD2288&lt;AE2288,AE2288,AD2288)</f>
        <v>Berserker, Bomber, Giant Snowball, Goblin Drill, Ice Spirit, Knight, Poison, Tesla</v>
      </c>
      <c r="AH2288" s="5" t="str">
        <f aca="false">IF(AD2288=AF2288,AA2288,IF(AA2288="Win","Loss",IF(AA2288="Loss","Win","Draw")))</f>
        <v>Win</v>
      </c>
      <c r="AI2288" s="5" t="s">
        <v>297</v>
      </c>
    </row>
    <row r="2289" customFormat="false" ht="15" hidden="false" customHeight="true" outlineLevel="0" collapsed="false">
      <c r="A2289" s="7" t="s">
        <v>5226</v>
      </c>
      <c r="B2289" s="7" t="n">
        <v>1</v>
      </c>
      <c r="C2289" s="7" t="s">
        <v>3759</v>
      </c>
      <c r="D2289" s="7" t="s">
        <v>3760</v>
      </c>
      <c r="E2289" s="7" t="s">
        <v>488</v>
      </c>
      <c r="F2289" s="7" t="s">
        <v>489</v>
      </c>
      <c r="G2289" s="7" t="s">
        <v>5227</v>
      </c>
      <c r="H2289" s="7" t="s">
        <v>376</v>
      </c>
      <c r="I2289" s="7" t="s">
        <v>418</v>
      </c>
      <c r="J2289" s="7" t="s">
        <v>186</v>
      </c>
      <c r="K2289" s="7" t="s">
        <v>284</v>
      </c>
      <c r="L2289" s="7" t="s">
        <v>110</v>
      </c>
      <c r="M2289" s="7" t="s">
        <v>93</v>
      </c>
      <c r="N2289" s="7" t="s">
        <v>96</v>
      </c>
      <c r="O2289" s="7" t="s">
        <v>242</v>
      </c>
      <c r="P2289" s="7" t="s">
        <v>114</v>
      </c>
      <c r="Q2289" s="7" t="s">
        <v>137</v>
      </c>
      <c r="R2289" s="7" t="s">
        <v>202</v>
      </c>
      <c r="S2289" s="7" t="s">
        <v>114</v>
      </c>
      <c r="T2289" s="7" t="s">
        <v>88</v>
      </c>
      <c r="U2289" s="7" t="s">
        <v>116</v>
      </c>
      <c r="V2289" s="7" t="s">
        <v>193</v>
      </c>
      <c r="W2289" s="7" t="s">
        <v>118</v>
      </c>
      <c r="X2289" s="7" t="s">
        <v>87</v>
      </c>
      <c r="Y2289" s="7" t="n">
        <v>0</v>
      </c>
      <c r="Z2289" s="7" t="n">
        <v>1</v>
      </c>
      <c r="AA2289" s="7" t="str">
        <f aca="false">IF(Y2289&gt;Z2289,"Win",IF(Y2289&lt;Z2289,"Loss","Draw"))</f>
        <v>Loss</v>
      </c>
      <c r="AB2289" s="7" t="s">
        <v>99</v>
      </c>
      <c r="AC2289" s="7" t="s">
        <v>99</v>
      </c>
      <c r="AD2289" s="7" t="s">
        <v>1061</v>
      </c>
      <c r="AE2289" s="7" t="s">
        <v>5228</v>
      </c>
      <c r="AF2289" s="7" t="str">
        <f aca="false">IF(AD2289&lt;AE2289,AD2289,AE2289)</f>
        <v>Balloon, Bomber, Fireball, Giant Snowball, Inferno Dragon, Lava Hound, Minions, Skeleton Army</v>
      </c>
      <c r="AG2289" s="7" t="str">
        <f aca="false">IF(AD2289&lt;AE2289,AE2289,AD2289)</f>
        <v>Berserker, Giant Snowball, Goblin Drill, Guards, Ice Spirit, Magic Archer, Poison, Tesla</v>
      </c>
      <c r="AH2289" s="7" t="str">
        <f aca="false">IF(AD2289=AF2289,AA2289,IF(AA2289="Win","Loss",IF(AA2289="Loss","Win","Draw")))</f>
        <v>Loss</v>
      </c>
      <c r="AI2289" s="7" t="s">
        <v>297</v>
      </c>
    </row>
    <row r="2290" customFormat="false" ht="15" hidden="false" customHeight="true" outlineLevel="0" collapsed="false">
      <c r="A2290" s="7" t="s">
        <v>5226</v>
      </c>
      <c r="B2290" s="7" t="n">
        <v>2</v>
      </c>
      <c r="C2290" s="7" t="s">
        <v>3759</v>
      </c>
      <c r="D2290" s="7" t="s">
        <v>3760</v>
      </c>
      <c r="E2290" s="7" t="s">
        <v>488</v>
      </c>
      <c r="F2290" s="7" t="s">
        <v>489</v>
      </c>
      <c r="G2290" s="7" t="s">
        <v>5229</v>
      </c>
      <c r="H2290" s="7" t="s">
        <v>376</v>
      </c>
      <c r="I2290" s="7" t="s">
        <v>90</v>
      </c>
      <c r="J2290" s="7" t="s">
        <v>158</v>
      </c>
      <c r="K2290" s="7" t="s">
        <v>233</v>
      </c>
      <c r="L2290" s="7" t="s">
        <v>111</v>
      </c>
      <c r="M2290" s="7" t="s">
        <v>125</v>
      </c>
      <c r="N2290" s="7" t="s">
        <v>88</v>
      </c>
      <c r="O2290" s="7" t="s">
        <v>86</v>
      </c>
      <c r="P2290" s="7" t="s">
        <v>130</v>
      </c>
      <c r="Q2290" s="7" t="s">
        <v>177</v>
      </c>
      <c r="R2290" s="7" t="s">
        <v>95</v>
      </c>
      <c r="S2290" s="7" t="s">
        <v>124</v>
      </c>
      <c r="T2290" s="7" t="s">
        <v>257</v>
      </c>
      <c r="U2290" s="7" t="s">
        <v>93</v>
      </c>
      <c r="V2290" s="7" t="s">
        <v>126</v>
      </c>
      <c r="W2290" s="7" t="s">
        <v>150</v>
      </c>
      <c r="X2290" s="7" t="s">
        <v>215</v>
      </c>
      <c r="Y2290" s="7" t="n">
        <v>0</v>
      </c>
      <c r="Z2290" s="7" t="n">
        <v>1</v>
      </c>
      <c r="AA2290" s="7" t="str">
        <f aca="false">IF(Y2290&gt;Z2290,"Win",IF(Y2290&lt;Z2290,"Loss","Draw"))</f>
        <v>Loss</v>
      </c>
      <c r="AB2290" s="7" t="s">
        <v>99</v>
      </c>
      <c r="AC2290" s="7" t="s">
        <v>99</v>
      </c>
      <c r="AD2290" s="7" t="s">
        <v>5230</v>
      </c>
      <c r="AE2290" s="7" t="s">
        <v>429</v>
      </c>
      <c r="AF2290" s="7" t="str">
        <f aca="false">IF(AD2290&lt;AE2290,AD2290,AE2290)</f>
        <v>Arrows, Bats, Berserker, Bowler, Cannon Cart, Miner, Mortar, Skeleton Dragons</v>
      </c>
      <c r="AG2290" s="7" t="str">
        <f aca="false">IF(AD2290&lt;AE2290,AE2290,AD2290)</f>
        <v>Barbarian Barrel, Electro Spirit, Fireball, Fisherman, Hunter, Royal Ghost, Royal Giant, Skeletons</v>
      </c>
      <c r="AH2290" s="7" t="str">
        <f aca="false">IF(AD2290=AF2290,AA2290,IF(AA2290="Win","Loss",IF(AA2290="Loss","Win","Draw")))</f>
        <v>Loss</v>
      </c>
      <c r="AI2290" s="7" t="s">
        <v>297</v>
      </c>
    </row>
    <row r="2291" customFormat="false" ht="15" hidden="false" customHeight="true" outlineLevel="0" collapsed="false">
      <c r="A2291" s="5" t="s">
        <v>5231</v>
      </c>
      <c r="B2291" s="5" t="n">
        <v>1</v>
      </c>
      <c r="C2291" s="5" t="s">
        <v>3759</v>
      </c>
      <c r="D2291" s="5" t="s">
        <v>3760</v>
      </c>
      <c r="E2291" s="5" t="s">
        <v>5232</v>
      </c>
      <c r="F2291" s="5" t="s">
        <v>5233</v>
      </c>
      <c r="G2291" s="5" t="s">
        <v>5234</v>
      </c>
      <c r="H2291" s="5" t="s">
        <v>163</v>
      </c>
      <c r="I2291" s="5" t="s">
        <v>127</v>
      </c>
      <c r="J2291" s="5" t="s">
        <v>219</v>
      </c>
      <c r="K2291" s="5" t="s">
        <v>124</v>
      </c>
      <c r="L2291" s="5" t="s">
        <v>173</v>
      </c>
      <c r="M2291" s="5" t="s">
        <v>133</v>
      </c>
      <c r="N2291" s="5" t="s">
        <v>117</v>
      </c>
      <c r="O2291" s="5" t="s">
        <v>294</v>
      </c>
      <c r="P2291" s="5" t="s">
        <v>95</v>
      </c>
      <c r="Q2291" s="5" t="s">
        <v>113</v>
      </c>
      <c r="R2291" s="5" t="s">
        <v>91</v>
      </c>
      <c r="S2291" s="5" t="s">
        <v>208</v>
      </c>
      <c r="T2291" s="5" t="s">
        <v>115</v>
      </c>
      <c r="U2291" s="5" t="s">
        <v>116</v>
      </c>
      <c r="V2291" s="5" t="s">
        <v>188</v>
      </c>
      <c r="W2291" s="5" t="s">
        <v>157</v>
      </c>
      <c r="X2291" s="5" t="s">
        <v>114</v>
      </c>
      <c r="Y2291" s="5" t="n">
        <v>1</v>
      </c>
      <c r="Z2291" s="5" t="n">
        <v>0</v>
      </c>
      <c r="AA2291" s="5" t="str">
        <f aca="false">IF(Y2291&gt;Z2291,"Win",IF(Y2291&lt;Z2291,"Loss","Draw"))</f>
        <v>Win</v>
      </c>
      <c r="AB2291" s="5" t="s">
        <v>98</v>
      </c>
      <c r="AC2291" s="5" t="s">
        <v>99</v>
      </c>
      <c r="AD2291" s="5" t="s">
        <v>296</v>
      </c>
      <c r="AE2291" s="5" t="s">
        <v>4960</v>
      </c>
      <c r="AF2291" s="5" t="str">
        <f aca="false">IF(AD2291&lt;AE2291,AD2291,AE2291)</f>
        <v>Barbarian Barrel, Battle Ram, Giant Skeleton, Mother Witch, Royal Ghost, Vines, Wizard, Zappies</v>
      </c>
      <c r="AG2291" s="5" t="str">
        <f aca="false">IF(AD2291&lt;AE2291,AE2291,AD2291)</f>
        <v>Fire Spirit, Furnace, Giant Snowball, Goblins, Graveyard, Poison, Tombstone, Valkyrie</v>
      </c>
      <c r="AH2291" s="5" t="str">
        <f aca="false">IF(AD2291=AF2291,AA2291,IF(AA2291="Win","Loss",IF(AA2291="Loss","Win","Draw")))</f>
        <v>Win</v>
      </c>
      <c r="AI2291" s="5" t="s">
        <v>102</v>
      </c>
    </row>
    <row r="2292" customFormat="false" ht="15" hidden="false" customHeight="true" outlineLevel="0" collapsed="false">
      <c r="A2292" s="5" t="s">
        <v>5235</v>
      </c>
      <c r="B2292" s="5" t="n">
        <v>1</v>
      </c>
      <c r="C2292" s="5" t="s">
        <v>3759</v>
      </c>
      <c r="D2292" s="5" t="s">
        <v>3760</v>
      </c>
      <c r="E2292" s="5" t="s">
        <v>5236</v>
      </c>
      <c r="F2292" s="5" t="s">
        <v>5237</v>
      </c>
      <c r="G2292" s="5" t="s">
        <v>1166</v>
      </c>
      <c r="H2292" s="5" t="s">
        <v>376</v>
      </c>
      <c r="I2292" s="5" t="s">
        <v>208</v>
      </c>
      <c r="J2292" s="5" t="s">
        <v>186</v>
      </c>
      <c r="K2292" s="5" t="s">
        <v>109</v>
      </c>
      <c r="L2292" s="5" t="s">
        <v>110</v>
      </c>
      <c r="M2292" s="5" t="s">
        <v>139</v>
      </c>
      <c r="N2292" s="5" t="s">
        <v>112</v>
      </c>
      <c r="O2292" s="5" t="s">
        <v>188</v>
      </c>
      <c r="P2292" s="5" t="s">
        <v>93</v>
      </c>
      <c r="Q2292" s="5" t="s">
        <v>127</v>
      </c>
      <c r="R2292" s="5" t="s">
        <v>219</v>
      </c>
      <c r="S2292" s="5" t="s">
        <v>124</v>
      </c>
      <c r="T2292" s="5" t="s">
        <v>133</v>
      </c>
      <c r="U2292" s="5" t="s">
        <v>95</v>
      </c>
      <c r="V2292" s="5" t="s">
        <v>294</v>
      </c>
      <c r="W2292" s="5" t="s">
        <v>173</v>
      </c>
      <c r="X2292" s="5" t="s">
        <v>117</v>
      </c>
      <c r="Y2292" s="5" t="n">
        <v>0</v>
      </c>
      <c r="Z2292" s="5" t="n">
        <v>1</v>
      </c>
      <c r="AA2292" s="5" t="str">
        <f aca="false">IF(Y2292&gt;Z2292,"Win",IF(Y2292&lt;Z2292,"Loss","Draw"))</f>
        <v>Loss</v>
      </c>
      <c r="AB2292" s="5" t="s">
        <v>98</v>
      </c>
      <c r="AC2292" s="5" t="s">
        <v>99</v>
      </c>
      <c r="AD2292" s="5" t="s">
        <v>5238</v>
      </c>
      <c r="AE2292" s="5" t="s">
        <v>296</v>
      </c>
      <c r="AF2292" s="5" t="str">
        <f aca="false">IF(AD2292&lt;AE2292,AD2292,AE2292)</f>
        <v>Balloon, Fireball, Lava Hound, Mega Minion, Spirit Empress, Tombstone, Valkyrie, Zap</v>
      </c>
      <c r="AG2292" s="5" t="str">
        <f aca="false">IF(AD2292&lt;AE2292,AE2292,AD2292)</f>
        <v>Barbarian Barrel, Battle Ram, Giant Skeleton, Mother Witch, Royal Ghost, Vines, Wizard, Zappies</v>
      </c>
      <c r="AH2292" s="5" t="str">
        <f aca="false">IF(AD2292=AF2292,AA2292,IF(AA2292="Win","Loss",IF(AA2292="Loss","Win","Draw")))</f>
        <v>Loss</v>
      </c>
      <c r="AI2292" s="5" t="s">
        <v>102</v>
      </c>
    </row>
    <row r="2293" customFormat="false" ht="15" hidden="false" customHeight="true" outlineLevel="0" collapsed="false">
      <c r="A2293" s="5" t="s">
        <v>5235</v>
      </c>
      <c r="B2293" s="5" t="n">
        <v>2</v>
      </c>
      <c r="C2293" s="5" t="s">
        <v>3759</v>
      </c>
      <c r="D2293" s="5" t="s">
        <v>3760</v>
      </c>
      <c r="E2293" s="5" t="s">
        <v>5236</v>
      </c>
      <c r="F2293" s="5" t="s">
        <v>5237</v>
      </c>
      <c r="G2293" s="5" t="s">
        <v>5239</v>
      </c>
      <c r="H2293" s="5" t="s">
        <v>376</v>
      </c>
      <c r="I2293" s="5" t="s">
        <v>127</v>
      </c>
      <c r="J2293" s="5" t="s">
        <v>219</v>
      </c>
      <c r="K2293" s="5" t="s">
        <v>124</v>
      </c>
      <c r="L2293" s="5" t="s">
        <v>173</v>
      </c>
      <c r="M2293" s="5" t="s">
        <v>133</v>
      </c>
      <c r="N2293" s="5" t="s">
        <v>117</v>
      </c>
      <c r="O2293" s="5" t="s">
        <v>294</v>
      </c>
      <c r="P2293" s="5" t="s">
        <v>95</v>
      </c>
      <c r="Q2293" s="5" t="s">
        <v>137</v>
      </c>
      <c r="R2293" s="5" t="s">
        <v>241</v>
      </c>
      <c r="S2293" s="5" t="s">
        <v>114</v>
      </c>
      <c r="T2293" s="5" t="s">
        <v>138</v>
      </c>
      <c r="U2293" s="5" t="s">
        <v>116</v>
      </c>
      <c r="V2293" s="5" t="s">
        <v>87</v>
      </c>
      <c r="W2293" s="5" t="s">
        <v>157</v>
      </c>
      <c r="X2293" s="5" t="s">
        <v>126</v>
      </c>
      <c r="Y2293" s="5" t="n">
        <v>3</v>
      </c>
      <c r="Z2293" s="5" t="n">
        <v>0</v>
      </c>
      <c r="AA2293" s="5" t="str">
        <f aca="false">IF(Y2293&gt;Z2293,"Win",IF(Y2293&lt;Z2293,"Loss","Draw"))</f>
        <v>Win</v>
      </c>
      <c r="AB2293" s="5" t="s">
        <v>98</v>
      </c>
      <c r="AC2293" s="5" t="s">
        <v>99</v>
      </c>
      <c r="AD2293" s="5" t="s">
        <v>296</v>
      </c>
      <c r="AE2293" s="5" t="s">
        <v>267</v>
      </c>
      <c r="AF2293" s="5" t="str">
        <f aca="false">IF(AD2293&lt;AE2293,AD2293,AE2293)</f>
        <v>Barbarian Barrel, Battle Ram, Giant Skeleton, Mother Witch, Royal Ghost, Vines, Wizard, Zappies</v>
      </c>
      <c r="AG2293" s="5" t="str">
        <f aca="false">IF(AD2293&lt;AE2293,AE2293,AD2293)</f>
        <v>Fire Spirit, Giant Snowball, Goblin Demolisher, Goblin Drill, Knight, Poison, Skeletons, Tesla</v>
      </c>
      <c r="AH2293" s="5" t="str">
        <f aca="false">IF(AD2293=AF2293,AA2293,IF(AA2293="Win","Loss",IF(AA2293="Loss","Win","Draw")))</f>
        <v>Win</v>
      </c>
      <c r="AI2293" s="5" t="s">
        <v>102</v>
      </c>
    </row>
    <row r="2294" customFormat="false" ht="15" hidden="false" customHeight="true" outlineLevel="0" collapsed="false">
      <c r="A2294" s="5" t="s">
        <v>5235</v>
      </c>
      <c r="B2294" s="5" t="n">
        <v>3</v>
      </c>
      <c r="C2294" s="5" t="s">
        <v>3759</v>
      </c>
      <c r="D2294" s="5" t="s">
        <v>3760</v>
      </c>
      <c r="E2294" s="5" t="s">
        <v>5236</v>
      </c>
      <c r="F2294" s="5" t="s">
        <v>5237</v>
      </c>
      <c r="G2294" s="5" t="s">
        <v>5240</v>
      </c>
      <c r="H2294" s="5" t="s">
        <v>376</v>
      </c>
      <c r="I2294" s="5" t="s">
        <v>90</v>
      </c>
      <c r="J2294" s="5" t="s">
        <v>194</v>
      </c>
      <c r="K2294" s="5" t="s">
        <v>233</v>
      </c>
      <c r="L2294" s="5" t="s">
        <v>111</v>
      </c>
      <c r="M2294" s="5" t="s">
        <v>97</v>
      </c>
      <c r="N2294" s="5" t="s">
        <v>89</v>
      </c>
      <c r="O2294" s="5" t="s">
        <v>116</v>
      </c>
      <c r="P2294" s="5" t="s">
        <v>126</v>
      </c>
      <c r="Q2294" s="5" t="s">
        <v>208</v>
      </c>
      <c r="R2294" s="5" t="s">
        <v>186</v>
      </c>
      <c r="S2294" s="5" t="s">
        <v>152</v>
      </c>
      <c r="T2294" s="5" t="s">
        <v>188</v>
      </c>
      <c r="U2294" s="5" t="s">
        <v>130</v>
      </c>
      <c r="V2294" s="5" t="s">
        <v>93</v>
      </c>
      <c r="W2294" s="5" t="s">
        <v>178</v>
      </c>
      <c r="X2294" s="5" t="s">
        <v>110</v>
      </c>
      <c r="Y2294" s="5" t="n">
        <v>1</v>
      </c>
      <c r="Z2294" s="5" t="n">
        <v>0</v>
      </c>
      <c r="AA2294" s="5" t="str">
        <f aca="false">IF(Y2294&gt;Z2294,"Win",IF(Y2294&lt;Z2294,"Loss","Draw"))</f>
        <v>Win</v>
      </c>
      <c r="AB2294" s="5" t="s">
        <v>98</v>
      </c>
      <c r="AC2294" s="5" t="s">
        <v>99</v>
      </c>
      <c r="AD2294" s="5" t="s">
        <v>5241</v>
      </c>
      <c r="AE2294" s="5" t="s">
        <v>5242</v>
      </c>
      <c r="AF2294" s="5" t="str">
        <f aca="false">IF(AD2294&lt;AE2294,AD2294,AE2294)</f>
        <v>Archer Queen, Bats, Miner, Mortar, Poison, Ronin, Skeletons, The Log</v>
      </c>
      <c r="AG2294" s="5" t="str">
        <f aca="false">IF(AD2294&lt;AE2294,AE2294,AD2294)</f>
        <v>Arrows, Baby Dragon, Balloon, Fireball, Lava Hound, Phoenix, Tombstone, Valkyrie</v>
      </c>
      <c r="AH2294" s="5" t="str">
        <f aca="false">IF(AD2294=AF2294,AA2294,IF(AA2294="Win","Loss",IF(AA2294="Loss","Win","Draw")))</f>
        <v>Win</v>
      </c>
      <c r="AI2294" s="5" t="s">
        <v>102</v>
      </c>
    </row>
    <row r="2295" customFormat="false" ht="15" hidden="false" customHeight="true" outlineLevel="0" collapsed="false">
      <c r="A2295" s="5" t="s">
        <v>5243</v>
      </c>
      <c r="B2295" s="5" t="n">
        <v>1</v>
      </c>
      <c r="C2295" s="5" t="s">
        <v>3759</v>
      </c>
      <c r="D2295" s="5" t="s">
        <v>3760</v>
      </c>
      <c r="E2295" s="5" t="s">
        <v>5244</v>
      </c>
      <c r="F2295" s="5" t="s">
        <v>5245</v>
      </c>
      <c r="G2295" s="5" t="s">
        <v>5246</v>
      </c>
      <c r="H2295" s="5" t="s">
        <v>376</v>
      </c>
      <c r="I2295" s="5" t="s">
        <v>127</v>
      </c>
      <c r="J2295" s="5" t="s">
        <v>219</v>
      </c>
      <c r="K2295" s="5" t="s">
        <v>124</v>
      </c>
      <c r="L2295" s="5" t="s">
        <v>173</v>
      </c>
      <c r="M2295" s="5" t="s">
        <v>133</v>
      </c>
      <c r="N2295" s="5" t="s">
        <v>117</v>
      </c>
      <c r="O2295" s="5" t="s">
        <v>294</v>
      </c>
      <c r="P2295" s="5" t="s">
        <v>95</v>
      </c>
      <c r="Q2295" s="5" t="s">
        <v>82</v>
      </c>
      <c r="R2295" s="5" t="s">
        <v>140</v>
      </c>
      <c r="S2295" s="5" t="s">
        <v>124</v>
      </c>
      <c r="T2295" s="5" t="s">
        <v>257</v>
      </c>
      <c r="U2295" s="5" t="s">
        <v>142</v>
      </c>
      <c r="V2295" s="5" t="s">
        <v>93</v>
      </c>
      <c r="W2295" s="5" t="s">
        <v>95</v>
      </c>
      <c r="X2295" s="5" t="s">
        <v>143</v>
      </c>
      <c r="Y2295" s="5" t="n">
        <v>1</v>
      </c>
      <c r="Z2295" s="5" t="n">
        <v>0</v>
      </c>
      <c r="AA2295" s="5" t="str">
        <f aca="false">IF(Y2295&gt;Z2295,"Win",IF(Y2295&lt;Z2295,"Loss","Draw"))</f>
        <v>Win</v>
      </c>
      <c r="AB2295" s="5" t="s">
        <v>98</v>
      </c>
      <c r="AC2295" s="5" t="s">
        <v>99</v>
      </c>
      <c r="AD2295" s="5" t="s">
        <v>296</v>
      </c>
      <c r="AE2295" s="5" t="s">
        <v>5247</v>
      </c>
      <c r="AF2295" s="5" t="str">
        <f aca="false">IF(AD2295&lt;AE2295,AD2295,AE2295)</f>
        <v>Barbarian Barrel, Battle Ram, Giant Skeleton, Mother Witch, Royal Ghost, Vines, Wizard, Zappies</v>
      </c>
      <c r="AG2295" s="5" t="str">
        <f aca="false">IF(AD2295&lt;AE2295,AE2295,AD2295)</f>
        <v>Barbarian Barrel, Fireball, Heal Spirit, Hunter, Ice Golem, Royal Ghost, Royal Hogs, Three Musketeers</v>
      </c>
      <c r="AH2295" s="5" t="str">
        <f aca="false">IF(AD2295=AF2295,AA2295,IF(AA2295="Win","Loss",IF(AA2295="Loss","Win","Draw")))</f>
        <v>Win</v>
      </c>
      <c r="AI2295" s="5" t="s">
        <v>102</v>
      </c>
    </row>
    <row r="2296" customFormat="false" ht="15" hidden="false" customHeight="true" outlineLevel="0" collapsed="false">
      <c r="A2296" s="5" t="s">
        <v>5243</v>
      </c>
      <c r="B2296" s="5" t="n">
        <v>2</v>
      </c>
      <c r="C2296" s="5" t="s">
        <v>3759</v>
      </c>
      <c r="D2296" s="5" t="s">
        <v>3760</v>
      </c>
      <c r="E2296" s="5" t="s">
        <v>5244</v>
      </c>
      <c r="F2296" s="5" t="s">
        <v>5245</v>
      </c>
      <c r="G2296" s="5" t="s">
        <v>5248</v>
      </c>
      <c r="H2296" s="5" t="s">
        <v>376</v>
      </c>
      <c r="I2296" s="5" t="s">
        <v>82</v>
      </c>
      <c r="J2296" s="5" t="s">
        <v>108</v>
      </c>
      <c r="K2296" s="5" t="s">
        <v>84</v>
      </c>
      <c r="L2296" s="5" t="s">
        <v>87</v>
      </c>
      <c r="M2296" s="5" t="s">
        <v>88</v>
      </c>
      <c r="N2296" s="5" t="s">
        <v>118</v>
      </c>
      <c r="O2296" s="5" t="s">
        <v>89</v>
      </c>
      <c r="P2296" s="5" t="s">
        <v>85</v>
      </c>
      <c r="Q2296" s="5" t="s">
        <v>90</v>
      </c>
      <c r="R2296" s="5" t="s">
        <v>123</v>
      </c>
      <c r="S2296" s="5" t="s">
        <v>1848</v>
      </c>
      <c r="T2296" s="5" t="s">
        <v>125</v>
      </c>
      <c r="U2296" s="5" t="s">
        <v>85</v>
      </c>
      <c r="V2296" s="5" t="s">
        <v>96</v>
      </c>
      <c r="W2296" s="5" t="s">
        <v>126</v>
      </c>
      <c r="X2296" s="5" t="s">
        <v>130</v>
      </c>
      <c r="Y2296" s="5" t="n">
        <v>1</v>
      </c>
      <c r="Z2296" s="5" t="n">
        <v>2</v>
      </c>
      <c r="AA2296" s="5" t="str">
        <f aca="false">IF(Y2296&gt;Z2296,"Win",IF(Y2296&lt;Z2296,"Loss","Draw"))</f>
        <v>Loss</v>
      </c>
      <c r="AB2296" s="5" t="s">
        <v>98</v>
      </c>
      <c r="AC2296" s="5" t="s">
        <v>99</v>
      </c>
      <c r="AD2296" s="5" t="s">
        <v>1577</v>
      </c>
      <c r="AE2296" s="5" t="s">
        <v>5249</v>
      </c>
      <c r="AF2296" s="5" t="str">
        <f aca="false">IF(AD2296&lt;AE2296,AD2296,AE2296)</f>
        <v>Archers, Berserker, Dark Prince, Ice Spirit, Lightning, Royal Hogs, Tesla, The Log</v>
      </c>
      <c r="AG2296" s="5" t="str">
        <f aca="false">IF(AD2296&lt;AE2296,AE2296,AD2296)</f>
        <v>Arrows, Cannon Cart, Goblinstein, Lightning, Minion Horde, Minions, Mortar, Skeletons</v>
      </c>
      <c r="AH2296" s="5" t="str">
        <f aca="false">IF(AD2296=AF2296,AA2296,IF(AA2296="Win","Loss",IF(AA2296="Loss","Win","Draw")))</f>
        <v>Loss</v>
      </c>
      <c r="AI2296" s="5" t="s">
        <v>102</v>
      </c>
    </row>
    <row r="2297" customFormat="false" ht="15" hidden="false" customHeight="true" outlineLevel="0" collapsed="false">
      <c r="A2297" s="5" t="s">
        <v>5243</v>
      </c>
      <c r="B2297" s="5" t="n">
        <v>3</v>
      </c>
      <c r="C2297" s="5" t="s">
        <v>3759</v>
      </c>
      <c r="D2297" s="5" t="s">
        <v>3760</v>
      </c>
      <c r="E2297" s="5" t="s">
        <v>5244</v>
      </c>
      <c r="F2297" s="5" t="s">
        <v>5245</v>
      </c>
      <c r="G2297" s="5" t="s">
        <v>5250</v>
      </c>
      <c r="H2297" s="5" t="s">
        <v>376</v>
      </c>
      <c r="I2297" s="5" t="s">
        <v>129</v>
      </c>
      <c r="J2297" s="5" t="s">
        <v>128</v>
      </c>
      <c r="K2297" s="5" t="s">
        <v>152</v>
      </c>
      <c r="L2297" s="5" t="s">
        <v>130</v>
      </c>
      <c r="M2297" s="5" t="s">
        <v>138</v>
      </c>
      <c r="N2297" s="5" t="s">
        <v>132</v>
      </c>
      <c r="O2297" s="5" t="s">
        <v>223</v>
      </c>
      <c r="P2297" s="5" t="s">
        <v>579</v>
      </c>
      <c r="Q2297" s="5" t="s">
        <v>201</v>
      </c>
      <c r="R2297" s="5" t="s">
        <v>202</v>
      </c>
      <c r="S2297" s="5" t="s">
        <v>203</v>
      </c>
      <c r="T2297" s="5" t="s">
        <v>88</v>
      </c>
      <c r="U2297" s="5" t="s">
        <v>249</v>
      </c>
      <c r="V2297" s="5" t="s">
        <v>118</v>
      </c>
      <c r="W2297" s="5" t="s">
        <v>204</v>
      </c>
      <c r="X2297" s="5" t="s">
        <v>87</v>
      </c>
      <c r="Y2297" s="5" t="n">
        <v>1</v>
      </c>
      <c r="Z2297" s="5" t="n">
        <v>0</v>
      </c>
      <c r="AA2297" s="5" t="str">
        <f aca="false">IF(Y2297&gt;Z2297,"Win",IF(Y2297&lt;Z2297,"Loss","Draw"))</f>
        <v>Win</v>
      </c>
      <c r="AB2297" s="5" t="s">
        <v>98</v>
      </c>
      <c r="AC2297" s="5" t="s">
        <v>99</v>
      </c>
      <c r="AD2297" s="5" t="s">
        <v>5251</v>
      </c>
      <c r="AE2297" s="5" t="s">
        <v>5252</v>
      </c>
      <c r="AF2297" s="5" t="str">
        <f aca="false">IF(AD2297&lt;AE2297,AD2297,AE2297)</f>
        <v>Arrows, Baby Dragon, Electro Wizard, Goblin Curse, Goblin Demolisher, Golden Knight, Mega Knight, Ram Rider</v>
      </c>
      <c r="AG2297" s="5" t="str">
        <f aca="false">IF(AD2297&lt;AE2297,AE2297,AD2297)</f>
        <v>Berserker, Goblin Barrel, Ice Spirit, Magic Archer, Rocket, Royal Delivery, Tesla, Wall Breakers</v>
      </c>
      <c r="AH2297" s="5" t="str">
        <f aca="false">IF(AD2297=AF2297,AA2297,IF(AA2297="Win","Loss",IF(AA2297="Loss","Win","Draw")))</f>
        <v>Win</v>
      </c>
      <c r="AI2297" s="5" t="s">
        <v>102</v>
      </c>
    </row>
    <row r="2298" customFormat="false" ht="15" hidden="false" customHeight="true" outlineLevel="0" collapsed="false">
      <c r="A2298" s="5" t="s">
        <v>5253</v>
      </c>
      <c r="B2298" s="5" t="n">
        <v>1</v>
      </c>
      <c r="C2298" s="5" t="s">
        <v>3759</v>
      </c>
      <c r="D2298" s="5" t="s">
        <v>3760</v>
      </c>
      <c r="E2298" s="5" t="s">
        <v>523</v>
      </c>
      <c r="F2298" s="5" t="s">
        <v>524</v>
      </c>
      <c r="G2298" s="5" t="s">
        <v>482</v>
      </c>
      <c r="H2298" s="5" t="s">
        <v>376</v>
      </c>
      <c r="I2298" s="5" t="s">
        <v>153</v>
      </c>
      <c r="J2298" s="5" t="s">
        <v>91</v>
      </c>
      <c r="K2298" s="5" t="s">
        <v>219</v>
      </c>
      <c r="L2298" s="5" t="s">
        <v>165</v>
      </c>
      <c r="M2298" s="5" t="s">
        <v>85</v>
      </c>
      <c r="N2298" s="5" t="s">
        <v>157</v>
      </c>
      <c r="O2298" s="5" t="s">
        <v>89</v>
      </c>
      <c r="P2298" s="5" t="s">
        <v>97</v>
      </c>
      <c r="Q2298" s="5" t="s">
        <v>92</v>
      </c>
      <c r="R2298" s="5" t="s">
        <v>91</v>
      </c>
      <c r="S2298" s="5" t="s">
        <v>90</v>
      </c>
      <c r="T2298" s="5" t="s">
        <v>159</v>
      </c>
      <c r="U2298" s="5" t="s">
        <v>94</v>
      </c>
      <c r="V2298" s="5" t="s">
        <v>150</v>
      </c>
      <c r="W2298" s="5" t="s">
        <v>97</v>
      </c>
      <c r="X2298" s="5" t="s">
        <v>93</v>
      </c>
      <c r="Y2298" s="5" t="n">
        <v>1</v>
      </c>
      <c r="Z2298" s="5" t="n">
        <v>0</v>
      </c>
      <c r="AA2298" s="5" t="str">
        <f aca="false">IF(Y2298&gt;Z2298,"Win",IF(Y2298&lt;Z2298,"Loss","Draw"))</f>
        <v>Win</v>
      </c>
      <c r="AB2298" s="5" t="s">
        <v>98</v>
      </c>
      <c r="AC2298" s="5" t="s">
        <v>99</v>
      </c>
      <c r="AD2298" s="5" t="s">
        <v>3761</v>
      </c>
      <c r="AE2298" s="5" t="s">
        <v>2755</v>
      </c>
      <c r="AF2298" s="5" t="str">
        <f aca="false">IF(AD2298&lt;AE2298,AD2298,AE2298)</f>
        <v>Cannon, Fire Spirit, Goblins, Hog Rider, Lightning, Ronin, The Log, Wizard</v>
      </c>
      <c r="AG2298" s="5" t="str">
        <f aca="false">IF(AD2298&lt;AE2298,AE2298,AD2298)</f>
        <v>Dart Goblin, Electro Spirit, Fireball, Goblins, Mortar, Rascals, Ronin, Skeleton Barrel</v>
      </c>
      <c r="AH2298" s="5" t="str">
        <f aca="false">IF(AD2298=AF2298,AA2298,IF(AA2298="Win","Loss",IF(AA2298="Loss","Win","Draw")))</f>
        <v>Win</v>
      </c>
      <c r="AI2298" s="5" t="s">
        <v>102</v>
      </c>
    </row>
    <row r="2299" customFormat="false" ht="15" hidden="false" customHeight="true" outlineLevel="0" collapsed="false">
      <c r="A2299" s="5" t="s">
        <v>5253</v>
      </c>
      <c r="B2299" s="5" t="n">
        <v>2</v>
      </c>
      <c r="C2299" s="5" t="s">
        <v>3759</v>
      </c>
      <c r="D2299" s="5" t="s">
        <v>3760</v>
      </c>
      <c r="E2299" s="5" t="s">
        <v>523</v>
      </c>
      <c r="F2299" s="5" t="s">
        <v>524</v>
      </c>
      <c r="G2299" s="5" t="s">
        <v>3762</v>
      </c>
      <c r="H2299" s="5" t="s">
        <v>376</v>
      </c>
      <c r="I2299" s="5" t="s">
        <v>127</v>
      </c>
      <c r="J2299" s="5" t="s">
        <v>108</v>
      </c>
      <c r="K2299" s="5" t="s">
        <v>124</v>
      </c>
      <c r="L2299" s="5" t="s">
        <v>173</v>
      </c>
      <c r="M2299" s="5" t="s">
        <v>133</v>
      </c>
      <c r="N2299" s="5" t="s">
        <v>117</v>
      </c>
      <c r="O2299" s="5" t="s">
        <v>294</v>
      </c>
      <c r="P2299" s="5" t="s">
        <v>95</v>
      </c>
      <c r="Q2299" s="5" t="s">
        <v>172</v>
      </c>
      <c r="R2299" s="5" t="s">
        <v>186</v>
      </c>
      <c r="S2299" s="5" t="s">
        <v>83</v>
      </c>
      <c r="T2299" s="5" t="s">
        <v>193</v>
      </c>
      <c r="U2299" s="5" t="s">
        <v>234</v>
      </c>
      <c r="V2299" s="5" t="s">
        <v>114</v>
      </c>
      <c r="W2299" s="5" t="s">
        <v>111</v>
      </c>
      <c r="X2299" s="5" t="s">
        <v>130</v>
      </c>
      <c r="Y2299" s="5" t="n">
        <v>0</v>
      </c>
      <c r="Z2299" s="5" t="n">
        <v>1</v>
      </c>
      <c r="AA2299" s="5" t="str">
        <f aca="false">IF(Y2299&gt;Z2299,"Win",IF(Y2299&lt;Z2299,"Loss","Draw"))</f>
        <v>Loss</v>
      </c>
      <c r="AB2299" s="5" t="s">
        <v>98</v>
      </c>
      <c r="AC2299" s="5" t="s">
        <v>99</v>
      </c>
      <c r="AD2299" s="5" t="s">
        <v>3231</v>
      </c>
      <c r="AE2299" s="5" t="s">
        <v>3763</v>
      </c>
      <c r="AF2299" s="5" t="str">
        <f aca="false">IF(AD2299&lt;AE2299,AD2299,AE2299)</f>
        <v>Arrows, Balloon, Bomb Tower, Giant Snowball, Guards, Miner, Monk, Musketeer</v>
      </c>
      <c r="AG2299" s="5" t="str">
        <f aca="false">IF(AD2299&lt;AE2299,AE2299,AD2299)</f>
        <v>Barbarian Barrel, Battle Ram, Dark Prince, Giant Skeleton, Mother Witch, Royal Ghost, Vines, Zappies</v>
      </c>
      <c r="AH2299" s="5" t="str">
        <f aca="false">IF(AD2299=AF2299,AA2299,IF(AA2299="Win","Loss",IF(AA2299="Loss","Win","Draw")))</f>
        <v>Win</v>
      </c>
      <c r="AI2299" s="5" t="s">
        <v>102</v>
      </c>
    </row>
    <row r="2300" customFormat="false" ht="15" hidden="false" customHeight="true" outlineLevel="0" collapsed="false">
      <c r="A2300" s="5" t="s">
        <v>5254</v>
      </c>
      <c r="B2300" s="5" t="n">
        <v>1</v>
      </c>
      <c r="C2300" s="5" t="s">
        <v>3759</v>
      </c>
      <c r="D2300" s="5" t="s">
        <v>3760</v>
      </c>
      <c r="E2300" s="6" t="s">
        <v>1474</v>
      </c>
      <c r="F2300" s="5" t="s">
        <v>1475</v>
      </c>
      <c r="G2300" s="5" t="s">
        <v>5255</v>
      </c>
      <c r="H2300" s="5" t="s">
        <v>376</v>
      </c>
      <c r="I2300" s="5" t="s">
        <v>127</v>
      </c>
      <c r="J2300" s="5" t="s">
        <v>219</v>
      </c>
      <c r="K2300" s="5" t="s">
        <v>124</v>
      </c>
      <c r="L2300" s="5" t="s">
        <v>173</v>
      </c>
      <c r="M2300" s="5" t="s">
        <v>133</v>
      </c>
      <c r="N2300" s="5" t="s">
        <v>117</v>
      </c>
      <c r="O2300" s="5" t="s">
        <v>294</v>
      </c>
      <c r="P2300" s="5" t="s">
        <v>95</v>
      </c>
      <c r="Q2300" s="5" t="s">
        <v>127</v>
      </c>
      <c r="R2300" s="5" t="s">
        <v>194</v>
      </c>
      <c r="S2300" s="5" t="s">
        <v>983</v>
      </c>
      <c r="T2300" s="5" t="s">
        <v>124</v>
      </c>
      <c r="U2300" s="5" t="s">
        <v>131</v>
      </c>
      <c r="V2300" s="5" t="s">
        <v>130</v>
      </c>
      <c r="W2300" s="5" t="s">
        <v>143</v>
      </c>
      <c r="X2300" s="5" t="s">
        <v>449</v>
      </c>
      <c r="Y2300" s="5" t="n">
        <v>1</v>
      </c>
      <c r="Z2300" s="5" t="n">
        <v>0</v>
      </c>
      <c r="AA2300" s="5" t="str">
        <f aca="false">IF(Y2300&gt;Z2300,"Win",IF(Y2300&lt;Z2300,"Loss","Draw"))</f>
        <v>Win</v>
      </c>
      <c r="AB2300" s="5" t="s">
        <v>98</v>
      </c>
      <c r="AC2300" s="5" t="s">
        <v>99</v>
      </c>
      <c r="AD2300" s="5" t="s">
        <v>296</v>
      </c>
      <c r="AE2300" s="5" t="s">
        <v>3018</v>
      </c>
      <c r="AF2300" s="5" t="str">
        <f aca="false">IF(AD2300&lt;AE2300,AD2300,AE2300)</f>
        <v>Archer Queen, Arrows, Bandit, Barbarians, Battle Ram, Elixir Collector, Heal Spirit, Royal Ghost</v>
      </c>
      <c r="AG2300" s="5" t="str">
        <f aca="false">IF(AD2300&lt;AE2300,AE2300,AD2300)</f>
        <v>Barbarian Barrel, Battle Ram, Giant Skeleton, Mother Witch, Royal Ghost, Vines, Wizard, Zappies</v>
      </c>
      <c r="AH2300" s="5" t="str">
        <f aca="false">IF(AD2300=AF2300,AA2300,IF(AA2300="Win","Loss",IF(AA2300="Loss","Win","Draw")))</f>
        <v>Loss</v>
      </c>
      <c r="AI2300" s="5" t="s">
        <v>102</v>
      </c>
    </row>
    <row r="2301" customFormat="false" ht="15" hidden="false" customHeight="true" outlineLevel="0" collapsed="false">
      <c r="A2301" s="5" t="s">
        <v>5254</v>
      </c>
      <c r="B2301" s="5" t="n">
        <v>2</v>
      </c>
      <c r="C2301" s="5" t="s">
        <v>3759</v>
      </c>
      <c r="D2301" s="5" t="s">
        <v>3760</v>
      </c>
      <c r="E2301" s="6" t="s">
        <v>1474</v>
      </c>
      <c r="F2301" s="5" t="s">
        <v>1475</v>
      </c>
      <c r="G2301" s="5" t="s">
        <v>5256</v>
      </c>
      <c r="H2301" s="5" t="s">
        <v>715</v>
      </c>
      <c r="I2301" s="5" t="s">
        <v>153</v>
      </c>
      <c r="J2301" s="5" t="s">
        <v>128</v>
      </c>
      <c r="K2301" s="5" t="s">
        <v>407</v>
      </c>
      <c r="L2301" s="5" t="s">
        <v>89</v>
      </c>
      <c r="M2301" s="5" t="s">
        <v>157</v>
      </c>
      <c r="N2301" s="5" t="s">
        <v>88</v>
      </c>
      <c r="O2301" s="5" t="s">
        <v>165</v>
      </c>
      <c r="P2301" s="5" t="s">
        <v>164</v>
      </c>
      <c r="Q2301" s="5" t="s">
        <v>284</v>
      </c>
      <c r="R2301" s="5" t="s">
        <v>83</v>
      </c>
      <c r="S2301" s="5" t="s">
        <v>141</v>
      </c>
      <c r="T2301" s="5" t="s">
        <v>150</v>
      </c>
      <c r="U2301" s="5" t="s">
        <v>119</v>
      </c>
      <c r="V2301" s="5" t="s">
        <v>85</v>
      </c>
      <c r="W2301" s="5" t="s">
        <v>177</v>
      </c>
      <c r="X2301" s="5" t="s">
        <v>95</v>
      </c>
      <c r="Y2301" s="5" t="n">
        <v>0</v>
      </c>
      <c r="Z2301" s="5" t="n">
        <v>1</v>
      </c>
      <c r="AA2301" s="5" t="str">
        <f aca="false">IF(Y2301&gt;Z2301,"Win",IF(Y2301&lt;Z2301,"Loss","Draw"))</f>
        <v>Loss</v>
      </c>
      <c r="AB2301" s="5" t="s">
        <v>98</v>
      </c>
      <c r="AC2301" s="5" t="s">
        <v>99</v>
      </c>
      <c r="AD2301" s="5" t="s">
        <v>5257</v>
      </c>
      <c r="AE2301" s="5" t="s">
        <v>5258</v>
      </c>
      <c r="AF2301" s="5" t="str">
        <f aca="false">IF(AD2301&lt;AE2301,AD2301,AE2301)</f>
        <v>Barbarian Barrel, Electro Spirit, Goblin Hut, Inferno Dragon, Lightning, Lumberjack, Monk, Royal Giant</v>
      </c>
      <c r="AG2301" s="5" t="str">
        <f aca="false">IF(AD2301&lt;AE2301,AE2301,AD2301)</f>
        <v>Berserker, Cannon, Earthquake, Fire Spirit, Firecracker, Golden Knight, Hog Rider, The Log</v>
      </c>
      <c r="AH2301" s="5" t="str">
        <f aca="false">IF(AD2301=AF2301,AA2301,IF(AA2301="Win","Loss",IF(AA2301="Loss","Win","Draw")))</f>
        <v>Win</v>
      </c>
      <c r="AI2301" s="5" t="s">
        <v>102</v>
      </c>
    </row>
    <row r="2302" customFormat="false" ht="15" hidden="false" customHeight="true" outlineLevel="0" collapsed="false">
      <c r="A2302" s="5" t="s">
        <v>5254</v>
      </c>
      <c r="B2302" s="5" t="n">
        <v>3</v>
      </c>
      <c r="C2302" s="5" t="s">
        <v>3759</v>
      </c>
      <c r="D2302" s="5" t="s">
        <v>3760</v>
      </c>
      <c r="E2302" s="6" t="s">
        <v>1474</v>
      </c>
      <c r="F2302" s="5" t="s">
        <v>1475</v>
      </c>
      <c r="G2302" s="5" t="s">
        <v>5259</v>
      </c>
      <c r="H2302" s="5" t="s">
        <v>376</v>
      </c>
      <c r="I2302" s="5" t="s">
        <v>208</v>
      </c>
      <c r="J2302" s="5" t="s">
        <v>186</v>
      </c>
      <c r="K2302" s="5" t="s">
        <v>284</v>
      </c>
      <c r="L2302" s="5" t="s">
        <v>110</v>
      </c>
      <c r="M2302" s="5" t="s">
        <v>109</v>
      </c>
      <c r="N2302" s="5" t="s">
        <v>112</v>
      </c>
      <c r="O2302" s="5" t="s">
        <v>188</v>
      </c>
      <c r="P2302" s="5" t="s">
        <v>130</v>
      </c>
      <c r="Q2302" s="5" t="s">
        <v>129</v>
      </c>
      <c r="R2302" s="5" t="s">
        <v>128</v>
      </c>
      <c r="S2302" s="5" t="s">
        <v>109</v>
      </c>
      <c r="T2302" s="5" t="s">
        <v>112</v>
      </c>
      <c r="U2302" s="5" t="s">
        <v>88</v>
      </c>
      <c r="V2302" s="5" t="s">
        <v>97</v>
      </c>
      <c r="W2302" s="5" t="s">
        <v>93</v>
      </c>
      <c r="X2302" s="5" t="s">
        <v>165</v>
      </c>
      <c r="Y2302" s="5" t="n">
        <v>1</v>
      </c>
      <c r="Z2302" s="5" t="n">
        <v>2</v>
      </c>
      <c r="AA2302" s="5" t="str">
        <f aca="false">IF(Y2302&gt;Z2302,"Win",IF(Y2302&lt;Z2302,"Loss","Draw"))</f>
        <v>Loss</v>
      </c>
      <c r="AB2302" s="5" t="s">
        <v>98</v>
      </c>
      <c r="AC2302" s="5" t="s">
        <v>99</v>
      </c>
      <c r="AD2302" s="5" t="s">
        <v>5260</v>
      </c>
      <c r="AE2302" s="5" t="s">
        <v>5261</v>
      </c>
      <c r="AF2302" s="5" t="str">
        <f aca="false">IF(AD2302&lt;AE2302,AD2302,AE2302)</f>
        <v>Arrows, Balloon, Inferno Dragon, Lava Hound, Spirit Empress, Tombstone, Valkyrie, Zap</v>
      </c>
      <c r="AG2302" s="5" t="str">
        <f aca="false">IF(AD2302&lt;AE2302,AE2302,AD2302)</f>
        <v>Berserker, Fireball, Golden Knight, Hog Rider, Mega Knight, Ronin, Spirit Empress, Zap</v>
      </c>
      <c r="AH2302" s="5" t="str">
        <f aca="false">IF(AD2302=AF2302,AA2302,IF(AA2302="Win","Loss",IF(AA2302="Loss","Win","Draw")))</f>
        <v>Loss</v>
      </c>
      <c r="AI2302" s="5" t="s">
        <v>102</v>
      </c>
    </row>
    <row r="2303" customFormat="false" ht="15" hidden="false" customHeight="true" outlineLevel="0" collapsed="false">
      <c r="A2303" s="5" t="s">
        <v>5262</v>
      </c>
      <c r="B2303" s="5" t="n">
        <v>1</v>
      </c>
      <c r="C2303" s="5" t="s">
        <v>3759</v>
      </c>
      <c r="D2303" s="5" t="s">
        <v>3760</v>
      </c>
      <c r="E2303" s="5" t="s">
        <v>5263</v>
      </c>
      <c r="F2303" s="5" t="s">
        <v>5264</v>
      </c>
      <c r="G2303" s="5" t="s">
        <v>5265</v>
      </c>
      <c r="H2303" s="5" t="s">
        <v>376</v>
      </c>
      <c r="I2303" s="5" t="s">
        <v>87</v>
      </c>
      <c r="J2303" s="5" t="s">
        <v>241</v>
      </c>
      <c r="K2303" s="5" t="s">
        <v>114</v>
      </c>
      <c r="L2303" s="5" t="s">
        <v>242</v>
      </c>
      <c r="M2303" s="5" t="s">
        <v>126</v>
      </c>
      <c r="N2303" s="5" t="s">
        <v>137</v>
      </c>
      <c r="O2303" s="5" t="s">
        <v>157</v>
      </c>
      <c r="P2303" s="5" t="s">
        <v>116</v>
      </c>
      <c r="Q2303" s="5" t="s">
        <v>87</v>
      </c>
      <c r="R2303" s="5" t="s">
        <v>151</v>
      </c>
      <c r="S2303" s="5" t="s">
        <v>113</v>
      </c>
      <c r="T2303" s="5" t="s">
        <v>116</v>
      </c>
      <c r="U2303" s="5" t="s">
        <v>137</v>
      </c>
      <c r="V2303" s="5" t="s">
        <v>114</v>
      </c>
      <c r="W2303" s="5" t="s">
        <v>157</v>
      </c>
      <c r="X2303" s="5" t="s">
        <v>193</v>
      </c>
      <c r="Y2303" s="5" t="n">
        <v>1</v>
      </c>
      <c r="Z2303" s="5" t="n">
        <v>0</v>
      </c>
      <c r="AA2303" s="5" t="str">
        <f aca="false">IF(Y2303&gt;Z2303,"Win",IF(Y2303&lt;Z2303,"Loss","Draw"))</f>
        <v>Win</v>
      </c>
      <c r="AB2303" s="5" t="s">
        <v>98</v>
      </c>
      <c r="AC2303" s="5" t="s">
        <v>99</v>
      </c>
      <c r="AD2303" s="5" t="s">
        <v>243</v>
      </c>
      <c r="AE2303" s="5" t="s">
        <v>2761</v>
      </c>
      <c r="AF2303" s="5" t="str">
        <f aca="false">IF(AD2303&lt;AE2303,AD2303,AE2303)</f>
        <v>Bomber, Fire Spirit, Giant Snowball, Goblin Drill, Knight, Poison, Skeletons, Tesla</v>
      </c>
      <c r="AG2303" s="5" t="str">
        <f aca="false">IF(AD2303&lt;AE2303,AE2303,AD2303)</f>
        <v>Fire Spirit, Furnace, Giant Snowball, Goblin Drill, Guards, Mighty Miner, Poison, Tesla</v>
      </c>
      <c r="AH2303" s="5" t="str">
        <f aca="false">IF(AD2303=AF2303,AA2303,IF(AA2303="Win","Loss",IF(AA2303="Loss","Win","Draw")))</f>
        <v>Win</v>
      </c>
      <c r="AI2303" s="5" t="s">
        <v>102</v>
      </c>
    </row>
    <row r="2304" customFormat="false" ht="15" hidden="false" customHeight="true" outlineLevel="0" collapsed="false">
      <c r="A2304" s="5" t="s">
        <v>5262</v>
      </c>
      <c r="B2304" s="5" t="n">
        <v>2</v>
      </c>
      <c r="C2304" s="5" t="s">
        <v>3759</v>
      </c>
      <c r="D2304" s="5" t="s">
        <v>3760</v>
      </c>
      <c r="E2304" s="5" t="s">
        <v>5263</v>
      </c>
      <c r="F2304" s="5" t="s">
        <v>5264</v>
      </c>
      <c r="G2304" s="5" t="s">
        <v>5266</v>
      </c>
      <c r="H2304" s="5" t="s">
        <v>376</v>
      </c>
      <c r="I2304" s="5" t="s">
        <v>127</v>
      </c>
      <c r="J2304" s="5" t="s">
        <v>219</v>
      </c>
      <c r="K2304" s="5" t="s">
        <v>124</v>
      </c>
      <c r="L2304" s="5" t="s">
        <v>173</v>
      </c>
      <c r="M2304" s="5" t="s">
        <v>133</v>
      </c>
      <c r="N2304" s="5" t="s">
        <v>117</v>
      </c>
      <c r="O2304" s="5" t="s">
        <v>294</v>
      </c>
      <c r="P2304" s="5" t="s">
        <v>95</v>
      </c>
      <c r="Q2304" s="5" t="s">
        <v>82</v>
      </c>
      <c r="R2304" s="5" t="s">
        <v>140</v>
      </c>
      <c r="S2304" s="5" t="s">
        <v>124</v>
      </c>
      <c r="T2304" s="5" t="s">
        <v>142</v>
      </c>
      <c r="U2304" s="5" t="s">
        <v>257</v>
      </c>
      <c r="V2304" s="5" t="s">
        <v>93</v>
      </c>
      <c r="W2304" s="5" t="s">
        <v>95</v>
      </c>
      <c r="X2304" s="5" t="s">
        <v>143</v>
      </c>
      <c r="Y2304" s="5" t="n">
        <v>3</v>
      </c>
      <c r="Z2304" s="5" t="n">
        <v>0</v>
      </c>
      <c r="AA2304" s="5" t="str">
        <f aca="false">IF(Y2304&gt;Z2304,"Win",IF(Y2304&lt;Z2304,"Loss","Draw"))</f>
        <v>Win</v>
      </c>
      <c r="AB2304" s="5" t="s">
        <v>98</v>
      </c>
      <c r="AC2304" s="5" t="s">
        <v>99</v>
      </c>
      <c r="AD2304" s="5" t="s">
        <v>296</v>
      </c>
      <c r="AE2304" s="5" t="s">
        <v>5247</v>
      </c>
      <c r="AF2304" s="5" t="str">
        <f aca="false">IF(AD2304&lt;AE2304,AD2304,AE2304)</f>
        <v>Barbarian Barrel, Battle Ram, Giant Skeleton, Mother Witch, Royal Ghost, Vines, Wizard, Zappies</v>
      </c>
      <c r="AG2304" s="5" t="str">
        <f aca="false">IF(AD2304&lt;AE2304,AE2304,AD2304)</f>
        <v>Barbarian Barrel, Fireball, Heal Spirit, Hunter, Ice Golem, Royal Ghost, Royal Hogs, Three Musketeers</v>
      </c>
      <c r="AH2304" s="5" t="str">
        <f aca="false">IF(AD2304=AF2304,AA2304,IF(AA2304="Win","Loss",IF(AA2304="Loss","Win","Draw")))</f>
        <v>Win</v>
      </c>
      <c r="AI2304" s="5" t="s">
        <v>102</v>
      </c>
    </row>
    <row r="2305" customFormat="false" ht="15" hidden="false" customHeight="true" outlineLevel="0" collapsed="false">
      <c r="A2305" s="5" t="s">
        <v>5267</v>
      </c>
      <c r="B2305" s="5" t="n">
        <v>1</v>
      </c>
      <c r="C2305" s="5" t="s">
        <v>3759</v>
      </c>
      <c r="D2305" s="5" t="s">
        <v>3760</v>
      </c>
      <c r="E2305" s="5" t="s">
        <v>1003</v>
      </c>
      <c r="F2305" s="5" t="s">
        <v>1004</v>
      </c>
      <c r="G2305" s="5" t="s">
        <v>5268</v>
      </c>
      <c r="H2305" s="5" t="s">
        <v>376</v>
      </c>
      <c r="I2305" s="5" t="s">
        <v>87</v>
      </c>
      <c r="J2305" s="5" t="s">
        <v>241</v>
      </c>
      <c r="K2305" s="5" t="s">
        <v>114</v>
      </c>
      <c r="L2305" s="5" t="s">
        <v>242</v>
      </c>
      <c r="M2305" s="5" t="s">
        <v>126</v>
      </c>
      <c r="N2305" s="5" t="s">
        <v>137</v>
      </c>
      <c r="O2305" s="5" t="s">
        <v>157</v>
      </c>
      <c r="P2305" s="5" t="s">
        <v>116</v>
      </c>
      <c r="Q2305" s="5" t="s">
        <v>84</v>
      </c>
      <c r="R2305" s="5" t="s">
        <v>108</v>
      </c>
      <c r="S2305" s="5" t="s">
        <v>87</v>
      </c>
      <c r="T2305" s="5" t="s">
        <v>115</v>
      </c>
      <c r="U2305" s="5" t="s">
        <v>116</v>
      </c>
      <c r="V2305" s="5" t="s">
        <v>126</v>
      </c>
      <c r="W2305" s="5" t="s">
        <v>157</v>
      </c>
      <c r="X2305" s="5" t="s">
        <v>95</v>
      </c>
      <c r="Y2305" s="5" t="n">
        <v>0</v>
      </c>
      <c r="Z2305" s="5" t="n">
        <v>1</v>
      </c>
      <c r="AA2305" s="5" t="str">
        <f aca="false">IF(Y2305&gt;Z2305,"Win",IF(Y2305&lt;Z2305,"Loss","Draw"))</f>
        <v>Loss</v>
      </c>
      <c r="AB2305" s="5" t="s">
        <v>98</v>
      </c>
      <c r="AC2305" s="5" t="s">
        <v>99</v>
      </c>
      <c r="AD2305" s="5" t="s">
        <v>243</v>
      </c>
      <c r="AE2305" s="5" t="s">
        <v>2632</v>
      </c>
      <c r="AF2305" s="5" t="str">
        <f aca="false">IF(AD2305&lt;AE2305,AD2305,AE2305)</f>
        <v>Archers, Barbarian Barrel, Dark Prince, Fire Spirit, Graveyard, Poison, Skeletons, Tesla</v>
      </c>
      <c r="AG2305" s="5" t="str">
        <f aca="false">IF(AD2305&lt;AE2305,AE2305,AD2305)</f>
        <v>Bomber, Fire Spirit, Giant Snowball, Goblin Drill, Knight, Poison, Skeletons, Tesla</v>
      </c>
      <c r="AH2305" s="5" t="str">
        <f aca="false">IF(AD2305=AF2305,AA2305,IF(AA2305="Win","Loss",IF(AA2305="Loss","Win","Draw")))</f>
        <v>Win</v>
      </c>
      <c r="AI2305" s="5" t="s">
        <v>102</v>
      </c>
    </row>
    <row r="2306" customFormat="false" ht="15" hidden="false" customHeight="true" outlineLevel="0" collapsed="false">
      <c r="A2306" s="5" t="s">
        <v>5267</v>
      </c>
      <c r="B2306" s="5" t="n">
        <v>2</v>
      </c>
      <c r="C2306" s="5" t="s">
        <v>3759</v>
      </c>
      <c r="D2306" s="5" t="s">
        <v>3760</v>
      </c>
      <c r="E2306" s="5" t="s">
        <v>1003</v>
      </c>
      <c r="F2306" s="5" t="s">
        <v>1004</v>
      </c>
      <c r="G2306" s="5" t="s">
        <v>5269</v>
      </c>
      <c r="H2306" s="5" t="s">
        <v>376</v>
      </c>
      <c r="I2306" s="5" t="s">
        <v>90</v>
      </c>
      <c r="J2306" s="5" t="s">
        <v>194</v>
      </c>
      <c r="K2306" s="5" t="s">
        <v>233</v>
      </c>
      <c r="L2306" s="5" t="s">
        <v>111</v>
      </c>
      <c r="M2306" s="5" t="s">
        <v>97</v>
      </c>
      <c r="N2306" s="5" t="s">
        <v>89</v>
      </c>
      <c r="O2306" s="5" t="s">
        <v>93</v>
      </c>
      <c r="P2306" s="5" t="s">
        <v>118</v>
      </c>
      <c r="Q2306" s="5" t="s">
        <v>90</v>
      </c>
      <c r="R2306" s="5" t="s">
        <v>158</v>
      </c>
      <c r="S2306" s="5" t="s">
        <v>92</v>
      </c>
      <c r="T2306" s="5" t="s">
        <v>125</v>
      </c>
      <c r="U2306" s="5" t="s">
        <v>93</v>
      </c>
      <c r="V2306" s="5" t="s">
        <v>150</v>
      </c>
      <c r="W2306" s="5" t="s">
        <v>193</v>
      </c>
      <c r="X2306" s="5" t="s">
        <v>96</v>
      </c>
      <c r="Y2306" s="5" t="n">
        <v>0</v>
      </c>
      <c r="Z2306" s="5" t="n">
        <v>1</v>
      </c>
      <c r="AA2306" s="5" t="str">
        <f aca="false">IF(Y2306&gt;Z2306,"Win",IF(Y2306&lt;Z2306,"Loss","Draw"))</f>
        <v>Loss</v>
      </c>
      <c r="AB2306" s="5" t="s">
        <v>98</v>
      </c>
      <c r="AC2306" s="5" t="s">
        <v>99</v>
      </c>
      <c r="AD2306" s="5" t="s">
        <v>5270</v>
      </c>
      <c r="AE2306" s="5" t="s">
        <v>5271</v>
      </c>
      <c r="AF2306" s="5" t="str">
        <f aca="false">IF(AD2306&lt;AE2306,AD2306,AE2306)</f>
        <v>Archer Queen, Bats, Fireball, Ice Spirit, Miner, Mortar, Ronin, The Log</v>
      </c>
      <c r="AG2306" s="5" t="str">
        <f aca="false">IF(AD2306&lt;AE2306,AE2306,AD2306)</f>
        <v>Bowler, Cannon Cart, Electro Spirit, Fireball, Guards, Minions, Mortar, Skeleton Barrel</v>
      </c>
      <c r="AH2306" s="5" t="str">
        <f aca="false">IF(AD2306=AF2306,AA2306,IF(AA2306="Win","Loss",IF(AA2306="Loss","Win","Draw")))</f>
        <v>Loss</v>
      </c>
      <c r="AI2306" s="5" t="s">
        <v>102</v>
      </c>
    </row>
    <row r="2307" customFormat="false" ht="15" hidden="false" customHeight="true" outlineLevel="0" collapsed="false">
      <c r="A2307" s="5" t="s">
        <v>5272</v>
      </c>
      <c r="B2307" s="5" t="n">
        <v>1</v>
      </c>
      <c r="C2307" s="5" t="s">
        <v>3759</v>
      </c>
      <c r="D2307" s="5" t="s">
        <v>3760</v>
      </c>
      <c r="E2307" s="5" t="s">
        <v>5273</v>
      </c>
      <c r="F2307" s="5" t="s">
        <v>5274</v>
      </c>
      <c r="G2307" s="5" t="s">
        <v>5275</v>
      </c>
      <c r="H2307" s="5" t="s">
        <v>376</v>
      </c>
      <c r="I2307" s="5" t="s">
        <v>82</v>
      </c>
      <c r="J2307" s="5" t="s">
        <v>108</v>
      </c>
      <c r="K2307" s="5" t="s">
        <v>84</v>
      </c>
      <c r="L2307" s="5" t="s">
        <v>87</v>
      </c>
      <c r="M2307" s="5" t="s">
        <v>88</v>
      </c>
      <c r="N2307" s="5" t="s">
        <v>118</v>
      </c>
      <c r="O2307" s="5" t="s">
        <v>89</v>
      </c>
      <c r="P2307" s="5" t="s">
        <v>85</v>
      </c>
      <c r="Q2307" s="5" t="s">
        <v>152</v>
      </c>
      <c r="R2307" s="5" t="s">
        <v>128</v>
      </c>
      <c r="S2307" s="5" t="s">
        <v>127</v>
      </c>
      <c r="T2307" s="5" t="s">
        <v>294</v>
      </c>
      <c r="U2307" s="5" t="s">
        <v>778</v>
      </c>
      <c r="V2307" s="5" t="s">
        <v>150</v>
      </c>
      <c r="W2307" s="5" t="s">
        <v>96</v>
      </c>
      <c r="X2307" s="5" t="s">
        <v>132</v>
      </c>
      <c r="Y2307" s="5" t="n">
        <v>1</v>
      </c>
      <c r="Z2307" s="5" t="n">
        <v>0</v>
      </c>
      <c r="AA2307" s="5" t="str">
        <f aca="false">IF(Y2307&gt;Z2307,"Win",IF(Y2307&lt;Z2307,"Loss","Draw"))</f>
        <v>Win</v>
      </c>
      <c r="AB2307" s="5" t="s">
        <v>98</v>
      </c>
      <c r="AC2307" s="5" t="s">
        <v>99</v>
      </c>
      <c r="AD2307" s="5" t="s">
        <v>1577</v>
      </c>
      <c r="AE2307" s="5" t="s">
        <v>5276</v>
      </c>
      <c r="AF2307" s="5" t="str">
        <f aca="false">IF(AD2307&lt;AE2307,AD2307,AE2307)</f>
        <v>Archers, Berserker, Dark Prince, Ice Spirit, Lightning, Royal Hogs, Tesla, The Log</v>
      </c>
      <c r="AG2307" s="5" t="str">
        <f aca="false">IF(AD2307&lt;AE2307,AE2307,AD2307)</f>
        <v>Baby Dragon, Battle Ram, Electro Spirit, Electro Wizard, Golden Knight, Minions, P.E.K.K.A, Vines</v>
      </c>
      <c r="AH2307" s="5" t="str">
        <f aca="false">IF(AD2307=AF2307,AA2307,IF(AA2307="Win","Loss",IF(AA2307="Loss","Win","Draw")))</f>
        <v>Win</v>
      </c>
      <c r="AI2307" s="5" t="s">
        <v>102</v>
      </c>
    </row>
    <row r="2308" customFormat="false" ht="15" hidden="false" customHeight="true" outlineLevel="0" collapsed="false">
      <c r="A2308" s="5" t="s">
        <v>5272</v>
      </c>
      <c r="B2308" s="5" t="n">
        <v>2</v>
      </c>
      <c r="C2308" s="5" t="s">
        <v>3759</v>
      </c>
      <c r="D2308" s="5" t="s">
        <v>3760</v>
      </c>
      <c r="E2308" s="5" t="s">
        <v>5273</v>
      </c>
      <c r="F2308" s="5" t="s">
        <v>5274</v>
      </c>
      <c r="G2308" s="5" t="s">
        <v>5277</v>
      </c>
      <c r="H2308" s="5" t="s">
        <v>376</v>
      </c>
      <c r="I2308" s="5" t="s">
        <v>107</v>
      </c>
      <c r="J2308" s="5" t="s">
        <v>95</v>
      </c>
      <c r="K2308" s="5" t="s">
        <v>141</v>
      </c>
      <c r="L2308" s="5" t="s">
        <v>143</v>
      </c>
      <c r="M2308" s="5" t="s">
        <v>93</v>
      </c>
      <c r="N2308" s="5" t="s">
        <v>150</v>
      </c>
      <c r="O2308" s="5" t="s">
        <v>177</v>
      </c>
      <c r="P2308" s="5" t="s">
        <v>178</v>
      </c>
      <c r="Q2308" s="5" t="s">
        <v>90</v>
      </c>
      <c r="R2308" s="5" t="s">
        <v>123</v>
      </c>
      <c r="S2308" s="5" t="s">
        <v>124</v>
      </c>
      <c r="T2308" s="5" t="s">
        <v>88</v>
      </c>
      <c r="U2308" s="5" t="s">
        <v>85</v>
      </c>
      <c r="V2308" s="5" t="s">
        <v>95</v>
      </c>
      <c r="W2308" s="5" t="s">
        <v>96</v>
      </c>
      <c r="X2308" s="5" t="s">
        <v>125</v>
      </c>
      <c r="Y2308" s="5" t="n">
        <v>1</v>
      </c>
      <c r="Z2308" s="5" t="n">
        <v>0</v>
      </c>
      <c r="AA2308" s="5" t="str">
        <f aca="false">IF(Y2308&gt;Z2308,"Win",IF(Y2308&lt;Z2308,"Loss","Draw"))</f>
        <v>Win</v>
      </c>
      <c r="AB2308" s="5" t="s">
        <v>98</v>
      </c>
      <c r="AC2308" s="5" t="s">
        <v>99</v>
      </c>
      <c r="AD2308" s="5" t="s">
        <v>180</v>
      </c>
      <c r="AE2308" s="5" t="s">
        <v>191</v>
      </c>
      <c r="AF2308" s="5" t="str">
        <f aca="false">IF(AD2308&lt;AE2308,AD2308,AE2308)</f>
        <v>Barbarian Barrel, Berserker, Cannon Cart, Goblinstein, Lightning, Minions, Mortar, Royal Ghost</v>
      </c>
      <c r="AG2308" s="5" t="str">
        <f aca="false">IF(AD2308&lt;AE2308,AE2308,AD2308)</f>
        <v>Barbarian Barrel, Electro Spirit, Fireball, Goblin Cage, Heal Spirit, Lumberjack, Phoenix, Royal Giant</v>
      </c>
      <c r="AH2308" s="5" t="str">
        <f aca="false">IF(AD2308=AF2308,AA2308,IF(AA2308="Win","Loss",IF(AA2308="Loss","Win","Draw")))</f>
        <v>Loss</v>
      </c>
      <c r="AI2308" s="5" t="s">
        <v>102</v>
      </c>
    </row>
    <row r="2309" customFormat="false" ht="15" hidden="false" customHeight="true" outlineLevel="0" collapsed="false">
      <c r="A2309" s="5" t="s">
        <v>5278</v>
      </c>
      <c r="B2309" s="5" t="n">
        <v>1</v>
      </c>
      <c r="C2309" s="5" t="s">
        <v>3759</v>
      </c>
      <c r="D2309" s="5" t="s">
        <v>3760</v>
      </c>
      <c r="E2309" s="5" t="s">
        <v>5279</v>
      </c>
      <c r="F2309" s="5" t="s">
        <v>5280</v>
      </c>
      <c r="G2309" s="5" t="s">
        <v>935</v>
      </c>
      <c r="H2309" s="5" t="s">
        <v>376</v>
      </c>
      <c r="I2309" s="5" t="s">
        <v>219</v>
      </c>
      <c r="J2309" s="5" t="s">
        <v>151</v>
      </c>
      <c r="K2309" s="5" t="s">
        <v>153</v>
      </c>
      <c r="L2309" s="5" t="s">
        <v>165</v>
      </c>
      <c r="M2309" s="5" t="s">
        <v>164</v>
      </c>
      <c r="N2309" s="5" t="s">
        <v>193</v>
      </c>
      <c r="O2309" s="5" t="s">
        <v>150</v>
      </c>
      <c r="P2309" s="5" t="s">
        <v>95</v>
      </c>
      <c r="Q2309" s="5" t="s">
        <v>82</v>
      </c>
      <c r="R2309" s="5" t="s">
        <v>194</v>
      </c>
      <c r="S2309" s="5" t="s">
        <v>153</v>
      </c>
      <c r="T2309" s="5" t="s">
        <v>126</v>
      </c>
      <c r="U2309" s="5" t="s">
        <v>118</v>
      </c>
      <c r="V2309" s="5" t="s">
        <v>89</v>
      </c>
      <c r="W2309" s="5" t="s">
        <v>164</v>
      </c>
      <c r="X2309" s="5" t="s">
        <v>204</v>
      </c>
      <c r="Y2309" s="5" t="n">
        <v>0</v>
      </c>
      <c r="Z2309" s="5" t="n">
        <v>1</v>
      </c>
      <c r="AA2309" s="5" t="str">
        <f aca="false">IF(Y2309&gt;Z2309,"Win",IF(Y2309&lt;Z2309,"Loss","Draw"))</f>
        <v>Loss</v>
      </c>
      <c r="AB2309" s="5" t="s">
        <v>98</v>
      </c>
      <c r="AC2309" s="5" t="s">
        <v>99</v>
      </c>
      <c r="AD2309" s="5" t="s">
        <v>5281</v>
      </c>
      <c r="AE2309" s="5" t="s">
        <v>1111</v>
      </c>
      <c r="AF2309" s="5" t="str">
        <f aca="false">IF(AD2309&lt;AE2309,AD2309,AE2309)</f>
        <v>Archer Queen, Cannon, Earthquake, Ice Spirit, Royal Delivery, Royal Hogs, Skeletons, The Log</v>
      </c>
      <c r="AG2309" s="5" t="str">
        <f aca="false">IF(AD2309&lt;AE2309,AE2309,AD2309)</f>
        <v>Barbarian Barrel, Cannon, Earthquake, Electro Spirit, Guards, Hog Rider, Mighty Miner, Wizard</v>
      </c>
      <c r="AH2309" s="5" t="str">
        <f aca="false">IF(AD2309=AF2309,AA2309,IF(AA2309="Win","Loss",IF(AA2309="Loss","Win","Draw")))</f>
        <v>Win</v>
      </c>
      <c r="AI2309" s="5" t="s">
        <v>102</v>
      </c>
    </row>
    <row r="2310" customFormat="false" ht="15" hidden="false" customHeight="true" outlineLevel="0" collapsed="false">
      <c r="A2310" s="5" t="s">
        <v>5278</v>
      </c>
      <c r="B2310" s="5" t="n">
        <v>2</v>
      </c>
      <c r="C2310" s="5" t="s">
        <v>3759</v>
      </c>
      <c r="D2310" s="5" t="s">
        <v>3760</v>
      </c>
      <c r="E2310" s="5" t="s">
        <v>5279</v>
      </c>
      <c r="F2310" s="5" t="s">
        <v>5280</v>
      </c>
      <c r="G2310" s="5" t="s">
        <v>5282</v>
      </c>
      <c r="H2310" s="5" t="s">
        <v>163</v>
      </c>
      <c r="I2310" s="5" t="s">
        <v>87</v>
      </c>
      <c r="J2310" s="5" t="s">
        <v>241</v>
      </c>
      <c r="K2310" s="5" t="s">
        <v>114</v>
      </c>
      <c r="L2310" s="5" t="s">
        <v>138</v>
      </c>
      <c r="M2310" s="5" t="s">
        <v>88</v>
      </c>
      <c r="N2310" s="5" t="s">
        <v>137</v>
      </c>
      <c r="O2310" s="5" t="s">
        <v>157</v>
      </c>
      <c r="P2310" s="5" t="s">
        <v>116</v>
      </c>
      <c r="Q2310" s="5" t="s">
        <v>177</v>
      </c>
      <c r="R2310" s="5" t="s">
        <v>95</v>
      </c>
      <c r="S2310" s="5" t="s">
        <v>124</v>
      </c>
      <c r="T2310" s="5" t="s">
        <v>215</v>
      </c>
      <c r="U2310" s="5" t="s">
        <v>93</v>
      </c>
      <c r="V2310" s="5" t="s">
        <v>91</v>
      </c>
      <c r="W2310" s="5" t="s">
        <v>150</v>
      </c>
      <c r="X2310" s="5" t="s">
        <v>257</v>
      </c>
      <c r="Y2310" s="5" t="n">
        <v>0</v>
      </c>
      <c r="Z2310" s="5" t="n">
        <v>1</v>
      </c>
      <c r="AA2310" s="5" t="str">
        <f aca="false">IF(Y2310&gt;Z2310,"Win",IF(Y2310&lt;Z2310,"Loss","Draw"))</f>
        <v>Loss</v>
      </c>
      <c r="AB2310" s="5" t="s">
        <v>98</v>
      </c>
      <c r="AC2310" s="5" t="s">
        <v>99</v>
      </c>
      <c r="AD2310" s="5" t="s">
        <v>1347</v>
      </c>
      <c r="AE2310" s="5" t="s">
        <v>5043</v>
      </c>
      <c r="AF2310" s="5" t="str">
        <f aca="false">IF(AD2310&lt;AE2310,AD2310,AE2310)</f>
        <v>Barbarian Barrel, Electro Spirit, Fireball, Fisherman, Goblins, Hunter, Royal Ghost, Royal Giant</v>
      </c>
      <c r="AG2310" s="5" t="str">
        <f aca="false">IF(AD2310&lt;AE2310,AE2310,AD2310)</f>
        <v>Berserker, Fire Spirit, Giant Snowball, Goblin Demolisher, Goblin Drill, Knight, Poison, Tesla</v>
      </c>
      <c r="AH2310" s="5" t="str">
        <f aca="false">IF(AD2310=AF2310,AA2310,IF(AA2310="Win","Loss",IF(AA2310="Loss","Win","Draw")))</f>
        <v>Win</v>
      </c>
      <c r="AI2310" s="5" t="s">
        <v>102</v>
      </c>
    </row>
    <row r="2311" customFormat="false" ht="15" hidden="false" customHeight="true" outlineLevel="0" collapsed="false">
      <c r="A2311" s="5" t="s">
        <v>5283</v>
      </c>
      <c r="B2311" s="5" t="n">
        <v>1</v>
      </c>
      <c r="C2311" s="5" t="s">
        <v>684</v>
      </c>
      <c r="D2311" s="5" t="s">
        <v>685</v>
      </c>
      <c r="E2311" s="5" t="s">
        <v>1201</v>
      </c>
      <c r="F2311" s="5" t="s">
        <v>1202</v>
      </c>
      <c r="G2311" s="5" t="s">
        <v>4206</v>
      </c>
      <c r="H2311" s="5" t="s">
        <v>352</v>
      </c>
      <c r="I2311" s="5" t="s">
        <v>129</v>
      </c>
      <c r="J2311" s="5" t="s">
        <v>172</v>
      </c>
      <c r="K2311" s="5" t="s">
        <v>153</v>
      </c>
      <c r="L2311" s="5" t="s">
        <v>165</v>
      </c>
      <c r="M2311" s="5" t="s">
        <v>93</v>
      </c>
      <c r="N2311" s="5" t="s">
        <v>91</v>
      </c>
      <c r="O2311" s="5" t="s">
        <v>150</v>
      </c>
      <c r="P2311" s="5" t="s">
        <v>95</v>
      </c>
      <c r="Q2311" s="5" t="s">
        <v>203</v>
      </c>
      <c r="R2311" s="5" t="s">
        <v>202</v>
      </c>
      <c r="S2311" s="5" t="s">
        <v>201</v>
      </c>
      <c r="T2311" s="5" t="s">
        <v>208</v>
      </c>
      <c r="U2311" s="5" t="s">
        <v>118</v>
      </c>
      <c r="V2311" s="5" t="s">
        <v>88</v>
      </c>
      <c r="W2311" s="5" t="s">
        <v>87</v>
      </c>
      <c r="X2311" s="5" t="s">
        <v>204</v>
      </c>
      <c r="Y2311" s="5" t="n">
        <v>0</v>
      </c>
      <c r="Z2311" s="5" t="n">
        <v>1</v>
      </c>
      <c r="AA2311" s="5" t="str">
        <f aca="false">IF(Y2311&gt;Z2311,"Win",IF(Y2311&lt;Z2311,"Loss","Draw"))</f>
        <v>Loss</v>
      </c>
      <c r="AB2311" s="5" t="s">
        <v>98</v>
      </c>
      <c r="AC2311" s="5" t="s">
        <v>99</v>
      </c>
      <c r="AD2311" s="5" t="s">
        <v>4208</v>
      </c>
      <c r="AE2311" s="5" t="s">
        <v>4207</v>
      </c>
      <c r="AF2311" s="5" t="str">
        <f aca="false">IF(AD2311&lt;AE2311,AD2311,AE2311)</f>
        <v>Barbarian Barrel, Cannon, Electro Spirit, Fireball, Goblins, Hog Rider, Mega Knight, Musketeer</v>
      </c>
      <c r="AG2311" s="5" t="str">
        <f aca="false">IF(AD2311&lt;AE2311,AE2311,AD2311)</f>
        <v>Berserker, Goblin Barrel, Ice Spirit, Magic Archer, Royal Delivery, Tesla, Valkyrie, Wall Breakers</v>
      </c>
      <c r="AH2311" s="5" t="str">
        <f aca="false">IF(AD2311=AF2311,AA2311,IF(AA2311="Win","Loss",IF(AA2311="Loss","Win","Draw")))</f>
        <v>Loss</v>
      </c>
      <c r="AI2311" s="5" t="s">
        <v>297</v>
      </c>
    </row>
    <row r="2312" customFormat="false" ht="15" hidden="false" customHeight="true" outlineLevel="0" collapsed="false">
      <c r="A2312" s="5" t="s">
        <v>5284</v>
      </c>
      <c r="B2312" s="5" t="n">
        <v>1</v>
      </c>
      <c r="C2312" s="5" t="s">
        <v>684</v>
      </c>
      <c r="D2312" s="5" t="s">
        <v>685</v>
      </c>
      <c r="E2312" s="5" t="s">
        <v>343</v>
      </c>
      <c r="F2312" s="5" t="s">
        <v>344</v>
      </c>
      <c r="G2312" s="5" t="s">
        <v>5285</v>
      </c>
      <c r="H2312" s="5" t="s">
        <v>352</v>
      </c>
      <c r="I2312" s="5" t="s">
        <v>201</v>
      </c>
      <c r="J2312" s="5" t="s">
        <v>202</v>
      </c>
      <c r="K2312" s="5" t="s">
        <v>203</v>
      </c>
      <c r="L2312" s="5" t="s">
        <v>208</v>
      </c>
      <c r="M2312" s="5" t="s">
        <v>157</v>
      </c>
      <c r="N2312" s="5" t="s">
        <v>118</v>
      </c>
      <c r="O2312" s="5" t="s">
        <v>204</v>
      </c>
      <c r="P2312" s="5" t="s">
        <v>87</v>
      </c>
      <c r="Q2312" s="5" t="s">
        <v>92</v>
      </c>
      <c r="R2312" s="5" t="s">
        <v>91</v>
      </c>
      <c r="S2312" s="5" t="s">
        <v>90</v>
      </c>
      <c r="T2312" s="5" t="s">
        <v>125</v>
      </c>
      <c r="U2312" s="5" t="s">
        <v>93</v>
      </c>
      <c r="V2312" s="5" t="s">
        <v>96</v>
      </c>
      <c r="W2312" s="5" t="s">
        <v>94</v>
      </c>
      <c r="X2312" s="5" t="s">
        <v>95</v>
      </c>
      <c r="Y2312" s="5" t="n">
        <v>0</v>
      </c>
      <c r="Z2312" s="5" t="n">
        <v>1</v>
      </c>
      <c r="AA2312" s="5" t="str">
        <f aca="false">IF(Y2312&gt;Z2312,"Win",IF(Y2312&lt;Z2312,"Loss","Draw"))</f>
        <v>Loss</v>
      </c>
      <c r="AB2312" s="5" t="s">
        <v>98</v>
      </c>
      <c r="AC2312" s="5" t="s">
        <v>99</v>
      </c>
      <c r="AD2312" s="5" t="s">
        <v>721</v>
      </c>
      <c r="AE2312" s="5" t="s">
        <v>216</v>
      </c>
      <c r="AF2312" s="5" t="str">
        <f aca="false">IF(AD2312&lt;AE2312,AD2312,AE2312)</f>
        <v>Barbarian Barrel, Cannon Cart, Fireball, Goblins, Minions, Mortar, Rascals, Skeleton Barrel</v>
      </c>
      <c r="AG2312" s="5" t="str">
        <f aca="false">IF(AD2312&lt;AE2312,AE2312,AD2312)</f>
        <v>Fire Spirit, Goblin Barrel, Ice Spirit, Magic Archer, Royal Delivery, Tesla, Valkyrie, Wall Breakers</v>
      </c>
      <c r="AH2312" s="5" t="str">
        <f aca="false">IF(AD2312=AF2312,AA2312,IF(AA2312="Win","Loss",IF(AA2312="Loss","Win","Draw")))</f>
        <v>Win</v>
      </c>
      <c r="AI2312" s="5" t="s">
        <v>297</v>
      </c>
    </row>
    <row r="2313" customFormat="false" ht="15" hidden="false" customHeight="true" outlineLevel="0" collapsed="false">
      <c r="A2313" s="5" t="s">
        <v>5284</v>
      </c>
      <c r="B2313" s="5" t="n">
        <v>2</v>
      </c>
      <c r="C2313" s="5" t="s">
        <v>684</v>
      </c>
      <c r="D2313" s="5" t="s">
        <v>685</v>
      </c>
      <c r="E2313" s="5" t="s">
        <v>343</v>
      </c>
      <c r="F2313" s="5" t="s">
        <v>344</v>
      </c>
      <c r="G2313" s="5" t="s">
        <v>5286</v>
      </c>
      <c r="H2313" s="5" t="s">
        <v>352</v>
      </c>
      <c r="I2313" s="5" t="s">
        <v>172</v>
      </c>
      <c r="J2313" s="5" t="s">
        <v>188</v>
      </c>
      <c r="K2313" s="5" t="s">
        <v>241</v>
      </c>
      <c r="L2313" s="5" t="s">
        <v>115</v>
      </c>
      <c r="M2313" s="5" t="s">
        <v>116</v>
      </c>
      <c r="N2313" s="5" t="s">
        <v>86</v>
      </c>
      <c r="O2313" s="5" t="s">
        <v>126</v>
      </c>
      <c r="P2313" s="5" t="s">
        <v>114</v>
      </c>
      <c r="Q2313" s="5" t="s">
        <v>153</v>
      </c>
      <c r="R2313" s="5" t="s">
        <v>151</v>
      </c>
      <c r="S2313" s="5" t="s">
        <v>82</v>
      </c>
      <c r="T2313" s="5" t="s">
        <v>126</v>
      </c>
      <c r="U2313" s="5" t="s">
        <v>133</v>
      </c>
      <c r="V2313" s="5" t="s">
        <v>85</v>
      </c>
      <c r="W2313" s="5" t="s">
        <v>150</v>
      </c>
      <c r="X2313" s="5" t="s">
        <v>204</v>
      </c>
      <c r="Y2313" s="5" t="n">
        <v>0</v>
      </c>
      <c r="Z2313" s="5" t="n">
        <v>1</v>
      </c>
      <c r="AA2313" s="5" t="str">
        <f aca="false">IF(Y2313&gt;Z2313,"Win",IF(Y2313&lt;Z2313,"Loss","Draw"))</f>
        <v>Loss</v>
      </c>
      <c r="AB2313" s="5" t="s">
        <v>98</v>
      </c>
      <c r="AC2313" s="5" t="s">
        <v>99</v>
      </c>
      <c r="AD2313" s="5" t="s">
        <v>2686</v>
      </c>
      <c r="AE2313" s="5" t="s">
        <v>5287</v>
      </c>
      <c r="AF2313" s="5" t="str">
        <f aca="false">IF(AD2313&lt;AE2313,AD2313,AE2313)</f>
        <v>Cannon, Electro Spirit, Lightning, Mighty Miner, Mother Witch, Royal Delivery, Royal Hogs, Skeletons</v>
      </c>
      <c r="AG2313" s="5" t="str">
        <f aca="false">IF(AD2313&lt;AE2313,AE2313,AD2313)</f>
        <v>Giant Snowball, Graveyard, Knight, Musketeer, Poison, Skeleton Dragons, Skeletons, Tombstone</v>
      </c>
      <c r="AH2313" s="5" t="str">
        <f aca="false">IF(AD2313=AF2313,AA2313,IF(AA2313="Win","Loss",IF(AA2313="Loss","Win","Draw")))</f>
        <v>Win</v>
      </c>
      <c r="AI2313" s="5" t="s">
        <v>297</v>
      </c>
    </row>
    <row r="2314" customFormat="false" ht="15" hidden="false" customHeight="true" outlineLevel="0" collapsed="false">
      <c r="A2314" s="5" t="s">
        <v>5284</v>
      </c>
      <c r="B2314" s="5" t="n">
        <v>3</v>
      </c>
      <c r="C2314" s="5" t="s">
        <v>684</v>
      </c>
      <c r="D2314" s="5" t="s">
        <v>685</v>
      </c>
      <c r="E2314" s="5" t="s">
        <v>343</v>
      </c>
      <c r="F2314" s="5" t="s">
        <v>344</v>
      </c>
      <c r="G2314" s="5" t="s">
        <v>5288</v>
      </c>
      <c r="H2314" s="5" t="s">
        <v>352</v>
      </c>
      <c r="I2314" s="5" t="s">
        <v>152</v>
      </c>
      <c r="J2314" s="5" t="s">
        <v>128</v>
      </c>
      <c r="K2314" s="5" t="s">
        <v>107</v>
      </c>
      <c r="L2314" s="5" t="s">
        <v>306</v>
      </c>
      <c r="M2314" s="5" t="s">
        <v>85</v>
      </c>
      <c r="N2314" s="5" t="s">
        <v>307</v>
      </c>
      <c r="O2314" s="5" t="s">
        <v>187</v>
      </c>
      <c r="P2314" s="5" t="s">
        <v>95</v>
      </c>
      <c r="Q2314" s="5" t="s">
        <v>201</v>
      </c>
      <c r="R2314" s="5" t="s">
        <v>202</v>
      </c>
      <c r="S2314" s="5" t="s">
        <v>203</v>
      </c>
      <c r="T2314" s="5" t="s">
        <v>157</v>
      </c>
      <c r="U2314" s="5" t="s">
        <v>118</v>
      </c>
      <c r="V2314" s="5" t="s">
        <v>89</v>
      </c>
      <c r="W2314" s="5" t="s">
        <v>97</v>
      </c>
      <c r="X2314" s="5" t="s">
        <v>209</v>
      </c>
      <c r="Y2314" s="5" t="n">
        <v>0</v>
      </c>
      <c r="Z2314" s="5" t="n">
        <v>1</v>
      </c>
      <c r="AA2314" s="5" t="str">
        <f aca="false">IF(Y2314&gt;Z2314,"Win",IF(Y2314&lt;Z2314,"Loss","Draw"))</f>
        <v>Loss</v>
      </c>
      <c r="AB2314" s="5" t="s">
        <v>98</v>
      </c>
      <c r="AC2314" s="5" t="s">
        <v>99</v>
      </c>
      <c r="AD2314" s="5" t="s">
        <v>603</v>
      </c>
      <c r="AE2314" s="5" t="s">
        <v>5289</v>
      </c>
      <c r="AF2314" s="5" t="str">
        <f aca="false">IF(AD2314&lt;AE2314,AD2314,AE2314)</f>
        <v>Baby Dragon, Barbarian Barrel, Goblin Cage, Golden Knight, Golem, Ice Wizard, Lightning, Tornado</v>
      </c>
      <c r="AG2314" s="5" t="str">
        <f aca="false">IF(AD2314&lt;AE2314,AE2314,AD2314)</f>
        <v>Fire Spirit, Goblin Barrel, Ice Spirit, Inferno Tower, Magic Archer, Ronin, The Log, Wall Breakers</v>
      </c>
      <c r="AH2314" s="5" t="str">
        <f aca="false">IF(AD2314=AF2314,AA2314,IF(AA2314="Win","Loss",IF(AA2314="Loss","Win","Draw")))</f>
        <v>Loss</v>
      </c>
      <c r="AI2314" s="5" t="s">
        <v>297</v>
      </c>
    </row>
    <row r="2315" customFormat="false" ht="15" hidden="false" customHeight="true" outlineLevel="0" collapsed="false">
      <c r="A2315" s="7" t="s">
        <v>5290</v>
      </c>
      <c r="B2315" s="7" t="n">
        <v>1</v>
      </c>
      <c r="C2315" s="7" t="s">
        <v>684</v>
      </c>
      <c r="D2315" s="7" t="s">
        <v>685</v>
      </c>
      <c r="E2315" s="7" t="s">
        <v>343</v>
      </c>
      <c r="F2315" s="7" t="s">
        <v>344</v>
      </c>
      <c r="G2315" s="7" t="s">
        <v>5291</v>
      </c>
      <c r="H2315" s="7" t="s">
        <v>352</v>
      </c>
      <c r="I2315" s="7" t="s">
        <v>82</v>
      </c>
      <c r="J2315" s="7" t="s">
        <v>108</v>
      </c>
      <c r="K2315" s="7" t="s">
        <v>84</v>
      </c>
      <c r="L2315" s="7" t="s">
        <v>88</v>
      </c>
      <c r="M2315" s="7" t="s">
        <v>85</v>
      </c>
      <c r="N2315" s="7" t="s">
        <v>118</v>
      </c>
      <c r="O2315" s="7" t="s">
        <v>89</v>
      </c>
      <c r="P2315" s="7" t="s">
        <v>87</v>
      </c>
      <c r="Q2315" s="7" t="s">
        <v>124</v>
      </c>
      <c r="R2315" s="7" t="s">
        <v>95</v>
      </c>
      <c r="S2315" s="7" t="s">
        <v>177</v>
      </c>
      <c r="T2315" s="7" t="s">
        <v>126</v>
      </c>
      <c r="U2315" s="7" t="s">
        <v>215</v>
      </c>
      <c r="V2315" s="7" t="s">
        <v>257</v>
      </c>
      <c r="W2315" s="7" t="s">
        <v>93</v>
      </c>
      <c r="X2315" s="7" t="s">
        <v>150</v>
      </c>
      <c r="Y2315" s="7" t="n">
        <v>1</v>
      </c>
      <c r="Z2315" s="7" t="n">
        <v>0</v>
      </c>
      <c r="AA2315" s="7" t="str">
        <f aca="false">IF(Y2315&gt;Z2315,"Win",IF(Y2315&lt;Z2315,"Loss","Draw"))</f>
        <v>Win</v>
      </c>
      <c r="AB2315" s="7" t="s">
        <v>99</v>
      </c>
      <c r="AC2315" s="7" t="s">
        <v>99</v>
      </c>
      <c r="AD2315" s="7" t="s">
        <v>1577</v>
      </c>
      <c r="AE2315" s="7" t="s">
        <v>429</v>
      </c>
      <c r="AF2315" s="7" t="str">
        <f aca="false">IF(AD2315&lt;AE2315,AD2315,AE2315)</f>
        <v>Archers, Berserker, Dark Prince, Ice Spirit, Lightning, Royal Hogs, Tesla, The Log</v>
      </c>
      <c r="AG2315" s="7" t="str">
        <f aca="false">IF(AD2315&lt;AE2315,AE2315,AD2315)</f>
        <v>Barbarian Barrel, Electro Spirit, Fireball, Fisherman, Hunter, Royal Ghost, Royal Giant, Skeletons</v>
      </c>
      <c r="AH2315" s="7" t="str">
        <f aca="false">IF(AD2315=AF2315,AA2315,IF(AA2315="Win","Loss",IF(AA2315="Loss","Win","Draw")))</f>
        <v>Win</v>
      </c>
      <c r="AI2315" s="7" t="s">
        <v>297</v>
      </c>
    </row>
    <row r="2316" customFormat="false" ht="15" hidden="false" customHeight="true" outlineLevel="0" collapsed="false">
      <c r="A2316" s="7" t="s">
        <v>5290</v>
      </c>
      <c r="B2316" s="7" t="n">
        <v>2</v>
      </c>
      <c r="C2316" s="7" t="s">
        <v>684</v>
      </c>
      <c r="D2316" s="7" t="s">
        <v>685</v>
      </c>
      <c r="E2316" s="7" t="s">
        <v>343</v>
      </c>
      <c r="F2316" s="7" t="s">
        <v>344</v>
      </c>
      <c r="G2316" s="7" t="s">
        <v>5292</v>
      </c>
      <c r="H2316" s="7" t="s">
        <v>352</v>
      </c>
      <c r="I2316" s="7" t="s">
        <v>137</v>
      </c>
      <c r="J2316" s="7" t="s">
        <v>194</v>
      </c>
      <c r="K2316" s="7" t="s">
        <v>114</v>
      </c>
      <c r="L2316" s="7" t="s">
        <v>97</v>
      </c>
      <c r="M2316" s="7" t="s">
        <v>116</v>
      </c>
      <c r="N2316" s="7" t="s">
        <v>157</v>
      </c>
      <c r="O2316" s="7" t="s">
        <v>126</v>
      </c>
      <c r="P2316" s="7" t="s">
        <v>234</v>
      </c>
      <c r="Q2316" s="7" t="s">
        <v>137</v>
      </c>
      <c r="R2316" s="7" t="s">
        <v>91</v>
      </c>
      <c r="S2316" s="7" t="s">
        <v>114</v>
      </c>
      <c r="T2316" s="7" t="s">
        <v>119</v>
      </c>
      <c r="U2316" s="7" t="s">
        <v>157</v>
      </c>
      <c r="V2316" s="7" t="s">
        <v>97</v>
      </c>
      <c r="W2316" s="7" t="s">
        <v>159</v>
      </c>
      <c r="X2316" s="7" t="s">
        <v>201</v>
      </c>
      <c r="Y2316" s="7" t="n">
        <v>0</v>
      </c>
      <c r="Z2316" s="7" t="n">
        <v>1</v>
      </c>
      <c r="AA2316" s="7" t="str">
        <f aca="false">IF(Y2316&gt;Z2316,"Win",IF(Y2316&lt;Z2316,"Loss","Draw"))</f>
        <v>Loss</v>
      </c>
      <c r="AB2316" s="7" t="s">
        <v>99</v>
      </c>
      <c r="AC2316" s="7" t="s">
        <v>99</v>
      </c>
      <c r="AD2316" s="7" t="s">
        <v>1057</v>
      </c>
      <c r="AE2316" s="7" t="s">
        <v>5293</v>
      </c>
      <c r="AF2316" s="7" t="str">
        <f aca="false">IF(AD2316&lt;AE2316,AD2316,AE2316)</f>
        <v>Archer Queen, Bomb Tower, Fire Spirit, Giant Snowball, Goblin Drill, Poison, Ronin, Skeletons</v>
      </c>
      <c r="AG2316" s="7" t="str">
        <f aca="false">IF(AD2316&lt;AE2316,AE2316,AD2316)</f>
        <v>Dart Goblin, Fire Spirit, Giant Snowball, Goblin Drill, Goblin Hut, Goblins, Ronin, Wall Breakers</v>
      </c>
      <c r="AH2316" s="7" t="str">
        <f aca="false">IF(AD2316=AF2316,AA2316,IF(AA2316="Win","Loss",IF(AA2316="Loss","Win","Draw")))</f>
        <v>Loss</v>
      </c>
      <c r="AI2316" s="7" t="s">
        <v>297</v>
      </c>
    </row>
    <row r="2317" customFormat="false" ht="15" hidden="false" customHeight="true" outlineLevel="0" collapsed="false">
      <c r="A2317" s="7" t="s">
        <v>5290</v>
      </c>
      <c r="B2317" s="7" t="n">
        <v>3</v>
      </c>
      <c r="C2317" s="7" t="s">
        <v>684</v>
      </c>
      <c r="D2317" s="7" t="s">
        <v>685</v>
      </c>
      <c r="E2317" s="7" t="s">
        <v>343</v>
      </c>
      <c r="F2317" s="7" t="s">
        <v>344</v>
      </c>
      <c r="G2317" s="7" t="s">
        <v>5294</v>
      </c>
      <c r="H2317" s="7" t="s">
        <v>352</v>
      </c>
      <c r="I2317" s="7" t="s">
        <v>129</v>
      </c>
      <c r="J2317" s="7" t="s">
        <v>202</v>
      </c>
      <c r="K2317" s="7" t="s">
        <v>153</v>
      </c>
      <c r="L2317" s="7" t="s">
        <v>165</v>
      </c>
      <c r="M2317" s="7" t="s">
        <v>93</v>
      </c>
      <c r="N2317" s="7" t="s">
        <v>91</v>
      </c>
      <c r="O2317" s="7" t="s">
        <v>150</v>
      </c>
      <c r="P2317" s="7" t="s">
        <v>95</v>
      </c>
      <c r="Q2317" s="7" t="s">
        <v>87</v>
      </c>
      <c r="R2317" s="7" t="s">
        <v>194</v>
      </c>
      <c r="S2317" s="7" t="s">
        <v>208</v>
      </c>
      <c r="T2317" s="7" t="s">
        <v>88</v>
      </c>
      <c r="U2317" s="7" t="s">
        <v>118</v>
      </c>
      <c r="V2317" s="7" t="s">
        <v>165</v>
      </c>
      <c r="W2317" s="7" t="s">
        <v>164</v>
      </c>
      <c r="X2317" s="7" t="s">
        <v>89</v>
      </c>
      <c r="Y2317" s="7" t="n">
        <v>1</v>
      </c>
      <c r="Z2317" s="7" t="n">
        <v>0</v>
      </c>
      <c r="AA2317" s="7" t="str">
        <f aca="false">IF(Y2317&gt;Z2317,"Win",IF(Y2317&lt;Z2317,"Loss","Draw"))</f>
        <v>Win</v>
      </c>
      <c r="AB2317" s="7" t="s">
        <v>99</v>
      </c>
      <c r="AC2317" s="7" t="s">
        <v>99</v>
      </c>
      <c r="AD2317" s="7" t="s">
        <v>5295</v>
      </c>
      <c r="AE2317" s="7" t="s">
        <v>5296</v>
      </c>
      <c r="AF2317" s="7" t="str">
        <f aca="false">IF(AD2317&lt;AE2317,AD2317,AE2317)</f>
        <v>Archer Queen, Berserker, Earthquake, Hog Rider, Ice Spirit, Tesla, The Log, Valkyrie</v>
      </c>
      <c r="AG2317" s="7" t="str">
        <f aca="false">IF(AD2317&lt;AE2317,AE2317,AD2317)</f>
        <v>Barbarian Barrel, Cannon, Electro Spirit, Fireball, Goblins, Hog Rider, Magic Archer, Mega Knight</v>
      </c>
      <c r="AH2317" s="7" t="str">
        <f aca="false">IF(AD2317=AF2317,AA2317,IF(AA2317="Win","Loss",IF(AA2317="Loss","Win","Draw")))</f>
        <v>Loss</v>
      </c>
      <c r="AI2317" s="7" t="s">
        <v>297</v>
      </c>
    </row>
    <row r="2318" customFormat="false" ht="15" hidden="false" customHeight="true" outlineLevel="0" collapsed="false">
      <c r="A2318" s="7" t="s">
        <v>5297</v>
      </c>
      <c r="B2318" s="7" t="n">
        <v>1</v>
      </c>
      <c r="C2318" s="7" t="s">
        <v>684</v>
      </c>
      <c r="D2318" s="7" t="s">
        <v>685</v>
      </c>
      <c r="E2318" s="7" t="s">
        <v>343</v>
      </c>
      <c r="F2318" s="7" t="s">
        <v>344</v>
      </c>
      <c r="G2318" s="7" t="s">
        <v>5298</v>
      </c>
      <c r="H2318" s="7" t="s">
        <v>352</v>
      </c>
      <c r="I2318" s="7" t="s">
        <v>141</v>
      </c>
      <c r="J2318" s="7" t="s">
        <v>95</v>
      </c>
      <c r="K2318" s="7" t="s">
        <v>107</v>
      </c>
      <c r="L2318" s="7" t="s">
        <v>177</v>
      </c>
      <c r="M2318" s="7" t="s">
        <v>178</v>
      </c>
      <c r="N2318" s="7" t="s">
        <v>93</v>
      </c>
      <c r="O2318" s="7" t="s">
        <v>150</v>
      </c>
      <c r="P2318" s="7" t="s">
        <v>143</v>
      </c>
      <c r="Q2318" s="7" t="s">
        <v>137</v>
      </c>
      <c r="R2318" s="7" t="s">
        <v>151</v>
      </c>
      <c r="S2318" s="7" t="s">
        <v>114</v>
      </c>
      <c r="T2318" s="7" t="s">
        <v>138</v>
      </c>
      <c r="U2318" s="7" t="s">
        <v>116</v>
      </c>
      <c r="V2318" s="7" t="s">
        <v>84</v>
      </c>
      <c r="W2318" s="7" t="s">
        <v>119</v>
      </c>
      <c r="X2318" s="7" t="s">
        <v>126</v>
      </c>
      <c r="Y2318" s="7" t="n">
        <v>0</v>
      </c>
      <c r="Z2318" s="7" t="n">
        <v>1</v>
      </c>
      <c r="AA2318" s="7" t="str">
        <f aca="false">IF(Y2318&gt;Z2318,"Win",IF(Y2318&lt;Z2318,"Loss","Draw"))</f>
        <v>Loss</v>
      </c>
      <c r="AB2318" s="7" t="s">
        <v>99</v>
      </c>
      <c r="AC2318" s="7" t="s">
        <v>99</v>
      </c>
      <c r="AD2318" s="7" t="s">
        <v>180</v>
      </c>
      <c r="AE2318" s="7" t="s">
        <v>3279</v>
      </c>
      <c r="AF2318" s="7" t="str">
        <f aca="false">IF(AD2318&lt;AE2318,AD2318,AE2318)</f>
        <v>Archers, Giant Snowball, Goblin Demolisher, Goblin Drill, Goblin Hut, Mighty Miner, Poison, Skeletons</v>
      </c>
      <c r="AG2318" s="7" t="str">
        <f aca="false">IF(AD2318&lt;AE2318,AE2318,AD2318)</f>
        <v>Barbarian Barrel, Electro Spirit, Fireball, Goblin Cage, Heal Spirit, Lumberjack, Phoenix, Royal Giant</v>
      </c>
      <c r="AH2318" s="7" t="str">
        <f aca="false">IF(AD2318=AF2318,AA2318,IF(AA2318="Win","Loss",IF(AA2318="Loss","Win","Draw")))</f>
        <v>Win</v>
      </c>
      <c r="AI2318" s="7" t="s">
        <v>297</v>
      </c>
    </row>
    <row r="2319" customFormat="false" ht="15" hidden="false" customHeight="true" outlineLevel="0" collapsed="false">
      <c r="A2319" s="7" t="s">
        <v>5297</v>
      </c>
      <c r="B2319" s="7" t="n">
        <v>2</v>
      </c>
      <c r="C2319" s="7" t="s">
        <v>684</v>
      </c>
      <c r="D2319" s="7" t="s">
        <v>685</v>
      </c>
      <c r="E2319" s="7" t="s">
        <v>343</v>
      </c>
      <c r="F2319" s="7" t="s">
        <v>344</v>
      </c>
      <c r="G2319" s="7" t="s">
        <v>5299</v>
      </c>
      <c r="H2319" s="7" t="s">
        <v>352</v>
      </c>
      <c r="I2319" s="7" t="s">
        <v>92</v>
      </c>
      <c r="J2319" s="7" t="s">
        <v>91</v>
      </c>
      <c r="K2319" s="7" t="s">
        <v>90</v>
      </c>
      <c r="L2319" s="7" t="s">
        <v>97</v>
      </c>
      <c r="M2319" s="7" t="s">
        <v>116</v>
      </c>
      <c r="N2319" s="7" t="s">
        <v>159</v>
      </c>
      <c r="O2319" s="7" t="s">
        <v>94</v>
      </c>
      <c r="P2319" s="7" t="s">
        <v>89</v>
      </c>
      <c r="Q2319" s="7" t="s">
        <v>201</v>
      </c>
      <c r="R2319" s="7" t="s">
        <v>202</v>
      </c>
      <c r="S2319" s="7" t="s">
        <v>233</v>
      </c>
      <c r="T2319" s="7" t="s">
        <v>88</v>
      </c>
      <c r="U2319" s="7" t="s">
        <v>157</v>
      </c>
      <c r="V2319" s="7" t="s">
        <v>89</v>
      </c>
      <c r="W2319" s="7" t="s">
        <v>87</v>
      </c>
      <c r="X2319" s="7" t="s">
        <v>111</v>
      </c>
      <c r="Y2319" s="7" t="n">
        <v>0</v>
      </c>
      <c r="Z2319" s="7" t="n">
        <v>1</v>
      </c>
      <c r="AA2319" s="7" t="str">
        <f aca="false">IF(Y2319&gt;Z2319,"Win",IF(Y2319&lt;Z2319,"Loss","Draw"))</f>
        <v>Loss</v>
      </c>
      <c r="AB2319" s="7" t="s">
        <v>99</v>
      </c>
      <c r="AC2319" s="7" t="s">
        <v>99</v>
      </c>
      <c r="AD2319" s="7" t="s">
        <v>1570</v>
      </c>
      <c r="AE2319" s="7" t="s">
        <v>5300</v>
      </c>
      <c r="AF2319" s="7" t="str">
        <f aca="false">IF(AD2319&lt;AE2319,AD2319,AE2319)</f>
        <v>Bats, Berserker, Fire Spirit, Magic Archer, Miner, Tesla, The Log, Wall Breakers</v>
      </c>
      <c r="AG2319" s="7" t="str">
        <f aca="false">IF(AD2319&lt;AE2319,AE2319,AD2319)</f>
        <v>Dart Goblin, Goblins, Mortar, Poison, Rascals, Ronin, Skeleton Barrel, The Log</v>
      </c>
      <c r="AH2319" s="7" t="str">
        <f aca="false">IF(AD2319=AF2319,AA2319,IF(AA2319="Win","Loss",IF(AA2319="Loss","Win","Draw")))</f>
        <v>Win</v>
      </c>
      <c r="AI2319" s="7" t="s">
        <v>297</v>
      </c>
    </row>
    <row r="2320" customFormat="false" ht="15" hidden="false" customHeight="true" outlineLevel="0" collapsed="false">
      <c r="A2320" s="7" t="s">
        <v>5297</v>
      </c>
      <c r="B2320" s="7" t="n">
        <v>3</v>
      </c>
      <c r="C2320" s="7" t="s">
        <v>684</v>
      </c>
      <c r="D2320" s="7" t="s">
        <v>685</v>
      </c>
      <c r="E2320" s="7" t="s">
        <v>343</v>
      </c>
      <c r="F2320" s="7" t="s">
        <v>344</v>
      </c>
      <c r="G2320" s="7" t="s">
        <v>5301</v>
      </c>
      <c r="H2320" s="7" t="s">
        <v>352</v>
      </c>
      <c r="I2320" s="7" t="s">
        <v>233</v>
      </c>
      <c r="J2320" s="7" t="s">
        <v>202</v>
      </c>
      <c r="K2320" s="7" t="s">
        <v>201</v>
      </c>
      <c r="L2320" s="7" t="s">
        <v>209</v>
      </c>
      <c r="M2320" s="7" t="s">
        <v>88</v>
      </c>
      <c r="N2320" s="7" t="s">
        <v>157</v>
      </c>
      <c r="O2320" s="7" t="s">
        <v>204</v>
      </c>
      <c r="P2320" s="7" t="s">
        <v>111</v>
      </c>
      <c r="Q2320" s="7" t="s">
        <v>82</v>
      </c>
      <c r="R2320" s="7" t="s">
        <v>91</v>
      </c>
      <c r="S2320" s="7" t="s">
        <v>153</v>
      </c>
      <c r="T2320" s="7" t="s">
        <v>150</v>
      </c>
      <c r="U2320" s="7" t="s">
        <v>93</v>
      </c>
      <c r="V2320" s="7" t="s">
        <v>86</v>
      </c>
      <c r="W2320" s="7" t="s">
        <v>97</v>
      </c>
      <c r="X2320" s="7" t="s">
        <v>95</v>
      </c>
      <c r="Y2320" s="7" t="n">
        <v>1</v>
      </c>
      <c r="Z2320" s="7" t="n">
        <v>0</v>
      </c>
      <c r="AA2320" s="7" t="str">
        <f aca="false">IF(Y2320&gt;Z2320,"Win",IF(Y2320&lt;Z2320,"Loss","Draw"))</f>
        <v>Win</v>
      </c>
      <c r="AB2320" s="7" t="s">
        <v>99</v>
      </c>
      <c r="AC2320" s="7" t="s">
        <v>99</v>
      </c>
      <c r="AD2320" s="7" t="s">
        <v>1163</v>
      </c>
      <c r="AE2320" s="7" t="s">
        <v>5302</v>
      </c>
      <c r="AF2320" s="7" t="str">
        <f aca="false">IF(AD2320&lt;AE2320,AD2320,AE2320)</f>
        <v>Barbarian Barrel, Cannon, Electro Spirit, Fireball, Goblins, Ronin, Royal Hogs, Skeleton Dragons</v>
      </c>
      <c r="AG2320" s="7" t="str">
        <f aca="false">IF(AD2320&lt;AE2320,AE2320,AD2320)</f>
        <v>Bats, Berserker, Fire Spirit, Inferno Tower, Magic Archer, Miner, Royal Delivery, Wall Breakers</v>
      </c>
      <c r="AH2320" s="7" t="str">
        <f aca="false">IF(AD2320=AF2320,AA2320,IF(AA2320="Win","Loss",IF(AA2320="Loss","Win","Draw")))</f>
        <v>Loss</v>
      </c>
      <c r="AI2320" s="7" t="s">
        <v>297</v>
      </c>
    </row>
    <row r="2321" customFormat="false" ht="15" hidden="false" customHeight="true" outlineLevel="0" collapsed="false">
      <c r="A2321" s="5" t="s">
        <v>5303</v>
      </c>
      <c r="B2321" s="5" t="n">
        <v>1</v>
      </c>
      <c r="C2321" s="5" t="s">
        <v>684</v>
      </c>
      <c r="D2321" s="5" t="s">
        <v>685</v>
      </c>
      <c r="E2321" s="5" t="s">
        <v>5304</v>
      </c>
      <c r="F2321" s="5" t="s">
        <v>5305</v>
      </c>
      <c r="G2321" s="5" t="s">
        <v>5306</v>
      </c>
      <c r="H2321" s="5" t="s">
        <v>352</v>
      </c>
      <c r="I2321" s="5" t="s">
        <v>208</v>
      </c>
      <c r="J2321" s="5" t="s">
        <v>188</v>
      </c>
      <c r="K2321" s="5" t="s">
        <v>109</v>
      </c>
      <c r="L2321" s="5" t="s">
        <v>110</v>
      </c>
      <c r="M2321" s="5" t="s">
        <v>112</v>
      </c>
      <c r="N2321" s="5" t="s">
        <v>88</v>
      </c>
      <c r="O2321" s="5" t="s">
        <v>93</v>
      </c>
      <c r="P2321" s="5" t="s">
        <v>86</v>
      </c>
      <c r="Q2321" s="5" t="s">
        <v>107</v>
      </c>
      <c r="R2321" s="5" t="s">
        <v>158</v>
      </c>
      <c r="S2321" s="5" t="s">
        <v>141</v>
      </c>
      <c r="T2321" s="5" t="s">
        <v>177</v>
      </c>
      <c r="U2321" s="5" t="s">
        <v>150</v>
      </c>
      <c r="V2321" s="5" t="s">
        <v>95</v>
      </c>
      <c r="W2321" s="5" t="s">
        <v>93</v>
      </c>
      <c r="X2321" s="5" t="s">
        <v>178</v>
      </c>
      <c r="Y2321" s="5" t="n">
        <v>0</v>
      </c>
      <c r="Z2321" s="5" t="n">
        <v>1</v>
      </c>
      <c r="AA2321" s="5" t="str">
        <f aca="false">IF(Y2321&gt;Z2321,"Win",IF(Y2321&lt;Z2321,"Loss","Draw"))</f>
        <v>Loss</v>
      </c>
      <c r="AB2321" s="5" t="s">
        <v>98</v>
      </c>
      <c r="AC2321" s="5" t="s">
        <v>99</v>
      </c>
      <c r="AD2321" s="5" t="s">
        <v>368</v>
      </c>
      <c r="AE2321" s="5" t="s">
        <v>5307</v>
      </c>
      <c r="AF2321" s="5" t="str">
        <f aca="false">IF(AD2321&lt;AE2321,AD2321,AE2321)</f>
        <v>Barbarian Barrel, Bowler, Electro Spirit, Fireball, Goblin Cage, Lumberjack, Phoenix, Royal Giant</v>
      </c>
      <c r="AG2321" s="5" t="str">
        <f aca="false">IF(AD2321&lt;AE2321,AE2321,AD2321)</f>
        <v>Berserker, Fireball, Lava Hound, Skeleton Dragons, Spirit Empress, Tombstone, Valkyrie, Zap</v>
      </c>
      <c r="AH2321" s="5" t="str">
        <f aca="false">IF(AD2321=AF2321,AA2321,IF(AA2321="Win","Loss",IF(AA2321="Loss","Win","Draw")))</f>
        <v>Win</v>
      </c>
      <c r="AI2321" s="5" t="s">
        <v>297</v>
      </c>
    </row>
    <row r="2322" customFormat="false" ht="15" hidden="false" customHeight="true" outlineLevel="0" collapsed="false">
      <c r="A2322" s="5" t="s">
        <v>5303</v>
      </c>
      <c r="B2322" s="5" t="n">
        <v>2</v>
      </c>
      <c r="C2322" s="5" t="s">
        <v>684</v>
      </c>
      <c r="D2322" s="5" t="s">
        <v>685</v>
      </c>
      <c r="E2322" s="5" t="s">
        <v>5304</v>
      </c>
      <c r="F2322" s="5" t="s">
        <v>5305</v>
      </c>
      <c r="G2322" s="5" t="s">
        <v>5308</v>
      </c>
      <c r="H2322" s="5" t="s">
        <v>163</v>
      </c>
      <c r="I2322" s="5" t="s">
        <v>152</v>
      </c>
      <c r="J2322" s="5" t="s">
        <v>128</v>
      </c>
      <c r="K2322" s="5" t="s">
        <v>107</v>
      </c>
      <c r="L2322" s="5" t="s">
        <v>306</v>
      </c>
      <c r="M2322" s="5" t="s">
        <v>85</v>
      </c>
      <c r="N2322" s="5" t="s">
        <v>307</v>
      </c>
      <c r="O2322" s="5" t="s">
        <v>187</v>
      </c>
      <c r="P2322" s="5" t="s">
        <v>95</v>
      </c>
      <c r="Q2322" s="5" t="s">
        <v>127</v>
      </c>
      <c r="R2322" s="5" t="s">
        <v>128</v>
      </c>
      <c r="S2322" s="5" t="s">
        <v>129</v>
      </c>
      <c r="T2322" s="5" t="s">
        <v>133</v>
      </c>
      <c r="U2322" s="5" t="s">
        <v>97</v>
      </c>
      <c r="V2322" s="5" t="s">
        <v>132</v>
      </c>
      <c r="W2322" s="5" t="s">
        <v>131</v>
      </c>
      <c r="X2322" s="5" t="s">
        <v>130</v>
      </c>
      <c r="Y2322" s="5" t="n">
        <v>2</v>
      </c>
      <c r="Z2322" s="5" t="n">
        <v>1</v>
      </c>
      <c r="AA2322" s="5" t="str">
        <f aca="false">IF(Y2322&gt;Z2322,"Win",IF(Y2322&lt;Z2322,"Loss","Draw"))</f>
        <v>Win</v>
      </c>
      <c r="AB2322" s="5" t="s">
        <v>98</v>
      </c>
      <c r="AC2322" s="5" t="s">
        <v>99</v>
      </c>
      <c r="AD2322" s="5" t="s">
        <v>603</v>
      </c>
      <c r="AE2322" s="5" t="s">
        <v>1762</v>
      </c>
      <c r="AF2322" s="5" t="str">
        <f aca="false">IF(AD2322&lt;AE2322,AD2322,AE2322)</f>
        <v>Arrows, Bandit, Battle Ram, Electro Wizard, Golden Knight, Mega Knight, Mother Witch, Ronin</v>
      </c>
      <c r="AG2322" s="5" t="str">
        <f aca="false">IF(AD2322&lt;AE2322,AE2322,AD2322)</f>
        <v>Baby Dragon, Barbarian Barrel, Goblin Cage, Golden Knight, Golem, Ice Wizard, Lightning, Tornado</v>
      </c>
      <c r="AH2322" s="5" t="str">
        <f aca="false">IF(AD2322=AF2322,AA2322,IF(AA2322="Win","Loss",IF(AA2322="Loss","Win","Draw")))</f>
        <v>Loss</v>
      </c>
      <c r="AI2322" s="5" t="s">
        <v>297</v>
      </c>
    </row>
    <row r="2323" customFormat="false" ht="15" hidden="false" customHeight="true" outlineLevel="0" collapsed="false">
      <c r="A2323" s="5" t="s">
        <v>5303</v>
      </c>
      <c r="B2323" s="5" t="n">
        <v>3</v>
      </c>
      <c r="C2323" s="5" t="s">
        <v>684</v>
      </c>
      <c r="D2323" s="5" t="s">
        <v>685</v>
      </c>
      <c r="E2323" s="5" t="s">
        <v>5304</v>
      </c>
      <c r="F2323" s="5" t="s">
        <v>5305</v>
      </c>
      <c r="G2323" s="5" t="s">
        <v>5309</v>
      </c>
      <c r="H2323" s="5" t="s">
        <v>352</v>
      </c>
      <c r="I2323" s="5" t="s">
        <v>201</v>
      </c>
      <c r="J2323" s="5" t="s">
        <v>202</v>
      </c>
      <c r="K2323" s="5" t="s">
        <v>233</v>
      </c>
      <c r="L2323" s="5" t="s">
        <v>157</v>
      </c>
      <c r="M2323" s="5" t="s">
        <v>204</v>
      </c>
      <c r="N2323" s="5" t="s">
        <v>234</v>
      </c>
      <c r="O2323" s="5" t="s">
        <v>111</v>
      </c>
      <c r="P2323" s="5" t="s">
        <v>126</v>
      </c>
      <c r="Q2323" s="5" t="s">
        <v>201</v>
      </c>
      <c r="R2323" s="5" t="s">
        <v>202</v>
      </c>
      <c r="S2323" s="5" t="s">
        <v>233</v>
      </c>
      <c r="T2323" s="5" t="s">
        <v>234</v>
      </c>
      <c r="U2323" s="5" t="s">
        <v>111</v>
      </c>
      <c r="V2323" s="5" t="s">
        <v>88</v>
      </c>
      <c r="W2323" s="5" t="s">
        <v>89</v>
      </c>
      <c r="X2323" s="5" t="s">
        <v>157</v>
      </c>
      <c r="Y2323" s="5" t="n">
        <v>1</v>
      </c>
      <c r="Z2323" s="5" t="n">
        <v>0</v>
      </c>
      <c r="AA2323" s="5" t="str">
        <f aca="false">IF(Y2323&gt;Z2323,"Win",IF(Y2323&lt;Z2323,"Loss","Draw"))</f>
        <v>Win</v>
      </c>
      <c r="AB2323" s="5" t="s">
        <v>98</v>
      </c>
      <c r="AC2323" s="5" t="s">
        <v>99</v>
      </c>
      <c r="AD2323" s="5" t="s">
        <v>236</v>
      </c>
      <c r="AE2323" s="5" t="s">
        <v>1858</v>
      </c>
      <c r="AF2323" s="5" t="str">
        <f aca="false">IF(AD2323&lt;AE2323,AD2323,AE2323)</f>
        <v>Bats, Berserker, Bomb Tower, Fire Spirit, Magic Archer, Miner, The Log, Wall Breakers</v>
      </c>
      <c r="AG2323" s="5" t="str">
        <f aca="false">IF(AD2323&lt;AE2323,AE2323,AD2323)</f>
        <v>Bats, Bomb Tower, Fire Spirit, Magic Archer, Miner, Royal Delivery, Skeletons, Wall Breakers</v>
      </c>
      <c r="AH2323" s="5" t="str">
        <f aca="false">IF(AD2323=AF2323,AA2323,IF(AA2323="Win","Loss",IF(AA2323="Loss","Win","Draw")))</f>
        <v>Loss</v>
      </c>
      <c r="AI2323" s="5" t="s">
        <v>297</v>
      </c>
    </row>
    <row r="2324" customFormat="false" ht="15" hidden="false" customHeight="true" outlineLevel="0" collapsed="false">
      <c r="A2324" s="7" t="s">
        <v>5310</v>
      </c>
      <c r="B2324" s="7" t="n">
        <v>1</v>
      </c>
      <c r="C2324" s="7" t="s">
        <v>684</v>
      </c>
      <c r="D2324" s="7" t="s">
        <v>685</v>
      </c>
      <c r="E2324" s="7" t="s">
        <v>5304</v>
      </c>
      <c r="F2324" s="7" t="s">
        <v>5305</v>
      </c>
      <c r="G2324" s="7" t="s">
        <v>5311</v>
      </c>
      <c r="H2324" s="7" t="s">
        <v>352</v>
      </c>
      <c r="I2324" s="7" t="s">
        <v>90</v>
      </c>
      <c r="J2324" s="7" t="s">
        <v>123</v>
      </c>
      <c r="K2324" s="7" t="s">
        <v>124</v>
      </c>
      <c r="L2324" s="7" t="s">
        <v>125</v>
      </c>
      <c r="M2324" s="7" t="s">
        <v>85</v>
      </c>
      <c r="N2324" s="7" t="s">
        <v>96</v>
      </c>
      <c r="O2324" s="7" t="s">
        <v>126</v>
      </c>
      <c r="P2324" s="7" t="s">
        <v>95</v>
      </c>
      <c r="Q2324" s="7" t="s">
        <v>109</v>
      </c>
      <c r="R2324" s="7" t="s">
        <v>186</v>
      </c>
      <c r="S2324" s="7" t="s">
        <v>152</v>
      </c>
      <c r="T2324" s="7" t="s">
        <v>117</v>
      </c>
      <c r="U2324" s="7" t="s">
        <v>119</v>
      </c>
      <c r="V2324" s="7" t="s">
        <v>187</v>
      </c>
      <c r="W2324" s="7" t="s">
        <v>111</v>
      </c>
      <c r="X2324" s="7" t="s">
        <v>307</v>
      </c>
      <c r="Y2324" s="7" t="n">
        <v>0</v>
      </c>
      <c r="Z2324" s="7" t="n">
        <v>3</v>
      </c>
      <c r="AA2324" s="7" t="str">
        <f aca="false">IF(Y2324&gt;Z2324,"Win",IF(Y2324&lt;Z2324,"Loss","Draw"))</f>
        <v>Loss</v>
      </c>
      <c r="AB2324" s="7" t="s">
        <v>99</v>
      </c>
      <c r="AC2324" s="7" t="s">
        <v>99</v>
      </c>
      <c r="AD2324" s="7" t="s">
        <v>134</v>
      </c>
      <c r="AE2324" s="7" t="s">
        <v>5312</v>
      </c>
      <c r="AF2324" s="7" t="str">
        <f aca="false">IF(AD2324&lt;AE2324,AD2324,AE2324)</f>
        <v>Baby Dragon, Balloon, Giant Skeleton, Goblin Hut, Ice Wizard, Miner, Tornado, Zap</v>
      </c>
      <c r="AG2324" s="7" t="str">
        <f aca="false">IF(AD2324&lt;AE2324,AE2324,AD2324)</f>
        <v>Barbarian Barrel, Cannon Cart, Goblinstein, Lightning, Minions, Mortar, Royal Ghost, Skeletons</v>
      </c>
      <c r="AH2324" s="7" t="str">
        <f aca="false">IF(AD2324=AF2324,AA2324,IF(AA2324="Win","Loss",IF(AA2324="Loss","Win","Draw")))</f>
        <v>Win</v>
      </c>
      <c r="AI2324" s="7" t="s">
        <v>297</v>
      </c>
    </row>
    <row r="2325" customFormat="false" ht="15" hidden="false" customHeight="true" outlineLevel="0" collapsed="false">
      <c r="A2325" s="7" t="s">
        <v>5310</v>
      </c>
      <c r="B2325" s="7" t="n">
        <v>2</v>
      </c>
      <c r="C2325" s="7" t="s">
        <v>684</v>
      </c>
      <c r="D2325" s="7" t="s">
        <v>685</v>
      </c>
      <c r="E2325" s="7" t="s">
        <v>5304</v>
      </c>
      <c r="F2325" s="7" t="s">
        <v>5305</v>
      </c>
      <c r="G2325" s="7" t="s">
        <v>5313</v>
      </c>
      <c r="H2325" s="7" t="s">
        <v>163</v>
      </c>
      <c r="I2325" s="7" t="s">
        <v>82</v>
      </c>
      <c r="J2325" s="7" t="s">
        <v>202</v>
      </c>
      <c r="K2325" s="7" t="s">
        <v>87</v>
      </c>
      <c r="L2325" s="7" t="s">
        <v>88</v>
      </c>
      <c r="M2325" s="7" t="s">
        <v>93</v>
      </c>
      <c r="N2325" s="7" t="s">
        <v>86</v>
      </c>
      <c r="O2325" s="7" t="s">
        <v>118</v>
      </c>
      <c r="P2325" s="7" t="s">
        <v>89</v>
      </c>
      <c r="Q2325" s="7" t="s">
        <v>241</v>
      </c>
      <c r="R2325" s="7" t="s">
        <v>95</v>
      </c>
      <c r="S2325" s="7" t="s">
        <v>87</v>
      </c>
      <c r="T2325" s="7" t="s">
        <v>115</v>
      </c>
      <c r="U2325" s="7" t="s">
        <v>116</v>
      </c>
      <c r="V2325" s="7" t="s">
        <v>138</v>
      </c>
      <c r="W2325" s="7" t="s">
        <v>126</v>
      </c>
      <c r="X2325" s="7" t="s">
        <v>118</v>
      </c>
      <c r="Y2325" s="7" t="n">
        <v>1</v>
      </c>
      <c r="Z2325" s="7" t="n">
        <v>0</v>
      </c>
      <c r="AA2325" s="7" t="str">
        <f aca="false">IF(Y2325&gt;Z2325,"Win",IF(Y2325&lt;Z2325,"Loss","Draw"))</f>
        <v>Win</v>
      </c>
      <c r="AB2325" s="7" t="s">
        <v>99</v>
      </c>
      <c r="AC2325" s="7" t="s">
        <v>99</v>
      </c>
      <c r="AD2325" s="7" t="s">
        <v>5314</v>
      </c>
      <c r="AE2325" s="7" t="s">
        <v>5315</v>
      </c>
      <c r="AF2325" s="7" t="str">
        <f aca="false">IF(AD2325&lt;AE2325,AD2325,AE2325)</f>
        <v>Barbarian Barrel, Goblin Demolisher, Graveyard, Ice Spirit, Knight, Poison, Skeletons, Tesla</v>
      </c>
      <c r="AG2325" s="7" t="str">
        <f aca="false">IF(AD2325&lt;AE2325,AE2325,AD2325)</f>
        <v>Berserker, Fireball, Ice Spirit, Magic Archer, Royal Hogs, Skeleton Dragons, Tesla, The Log</v>
      </c>
      <c r="AH2325" s="7" t="str">
        <f aca="false">IF(AD2325=AF2325,AA2325,IF(AA2325="Win","Loss",IF(AA2325="Loss","Win","Draw")))</f>
        <v>Loss</v>
      </c>
      <c r="AI2325" s="7" t="s">
        <v>297</v>
      </c>
    </row>
    <row r="2326" customFormat="false" ht="15" hidden="false" customHeight="true" outlineLevel="0" collapsed="false">
      <c r="A2326" s="7" t="s">
        <v>5310</v>
      </c>
      <c r="B2326" s="7" t="n">
        <v>3</v>
      </c>
      <c r="C2326" s="7" t="s">
        <v>684</v>
      </c>
      <c r="D2326" s="7" t="s">
        <v>685</v>
      </c>
      <c r="E2326" s="7" t="s">
        <v>5304</v>
      </c>
      <c r="F2326" s="7" t="s">
        <v>5305</v>
      </c>
      <c r="G2326" s="7" t="s">
        <v>5316</v>
      </c>
      <c r="H2326" s="7" t="s">
        <v>163</v>
      </c>
      <c r="I2326" s="7" t="s">
        <v>137</v>
      </c>
      <c r="J2326" s="7" t="s">
        <v>151</v>
      </c>
      <c r="K2326" s="7" t="s">
        <v>114</v>
      </c>
      <c r="L2326" s="7" t="s">
        <v>138</v>
      </c>
      <c r="M2326" s="7" t="s">
        <v>116</v>
      </c>
      <c r="N2326" s="7" t="s">
        <v>84</v>
      </c>
      <c r="O2326" s="7" t="s">
        <v>119</v>
      </c>
      <c r="P2326" s="7" t="s">
        <v>91</v>
      </c>
      <c r="Q2326" s="7" t="s">
        <v>159</v>
      </c>
      <c r="R2326" s="7" t="s">
        <v>91</v>
      </c>
      <c r="S2326" s="7" t="s">
        <v>203</v>
      </c>
      <c r="T2326" s="7" t="s">
        <v>97</v>
      </c>
      <c r="U2326" s="7" t="s">
        <v>150</v>
      </c>
      <c r="V2326" s="7" t="s">
        <v>153</v>
      </c>
      <c r="W2326" s="7" t="s">
        <v>204</v>
      </c>
      <c r="X2326" s="7" t="s">
        <v>201</v>
      </c>
      <c r="Y2326" s="7" t="n">
        <v>1</v>
      </c>
      <c r="Z2326" s="7" t="n">
        <v>0</v>
      </c>
      <c r="AA2326" s="7" t="str">
        <f aca="false">IF(Y2326&gt;Z2326,"Win",IF(Y2326&lt;Z2326,"Loss","Draw"))</f>
        <v>Win</v>
      </c>
      <c r="AB2326" s="7" t="s">
        <v>99</v>
      </c>
      <c r="AC2326" s="7" t="s">
        <v>99</v>
      </c>
      <c r="AD2326" s="7" t="s">
        <v>5317</v>
      </c>
      <c r="AE2326" s="7" t="s">
        <v>5318</v>
      </c>
      <c r="AF2326" s="7" t="str">
        <f aca="false">IF(AD2326&lt;AE2326,AD2326,AE2326)</f>
        <v>Archers, Giant Snowball, Goblin Demolisher, Goblin Drill, Goblin Hut, Goblins, Mighty Miner, Poison</v>
      </c>
      <c r="AG2326" s="7" t="str">
        <f aca="false">IF(AD2326&lt;AE2326,AE2326,AD2326)</f>
        <v>Cannon, Dart Goblin, Electro Spirit, Goblin Barrel, Goblins, Ronin, Royal Delivery, Wall Breakers</v>
      </c>
      <c r="AH2326" s="7" t="str">
        <f aca="false">IF(AD2326=AF2326,AA2326,IF(AA2326="Win","Loss",IF(AA2326="Loss","Win","Draw")))</f>
        <v>Win</v>
      </c>
      <c r="AI2326" s="7" t="s">
        <v>297</v>
      </c>
    </row>
    <row r="2327" customFormat="false" ht="15" hidden="false" customHeight="true" outlineLevel="0" collapsed="false">
      <c r="A2327" s="7" t="s">
        <v>5319</v>
      </c>
      <c r="B2327" s="7" t="n">
        <v>1</v>
      </c>
      <c r="C2327" s="7" t="s">
        <v>684</v>
      </c>
      <c r="D2327" s="7" t="s">
        <v>685</v>
      </c>
      <c r="E2327" s="7" t="s">
        <v>5304</v>
      </c>
      <c r="F2327" s="7" t="s">
        <v>5305</v>
      </c>
      <c r="G2327" s="7" t="s">
        <v>5320</v>
      </c>
      <c r="H2327" s="7" t="s">
        <v>352</v>
      </c>
      <c r="I2327" s="7" t="s">
        <v>82</v>
      </c>
      <c r="J2327" s="7" t="s">
        <v>108</v>
      </c>
      <c r="K2327" s="7" t="s">
        <v>152</v>
      </c>
      <c r="L2327" s="7" t="s">
        <v>85</v>
      </c>
      <c r="M2327" s="7" t="s">
        <v>126</v>
      </c>
      <c r="N2327" s="7" t="s">
        <v>150</v>
      </c>
      <c r="O2327" s="7" t="s">
        <v>89</v>
      </c>
      <c r="P2327" s="7" t="s">
        <v>153</v>
      </c>
      <c r="Q2327" s="7" t="s">
        <v>82</v>
      </c>
      <c r="R2327" s="7" t="s">
        <v>95</v>
      </c>
      <c r="S2327" s="7" t="s">
        <v>84</v>
      </c>
      <c r="T2327" s="7" t="s">
        <v>119</v>
      </c>
      <c r="U2327" s="7" t="s">
        <v>150</v>
      </c>
      <c r="V2327" s="7" t="s">
        <v>86</v>
      </c>
      <c r="W2327" s="7" t="s">
        <v>93</v>
      </c>
      <c r="X2327" s="7" t="s">
        <v>97</v>
      </c>
      <c r="Y2327" s="7" t="n">
        <v>0</v>
      </c>
      <c r="Z2327" s="7" t="n">
        <v>1</v>
      </c>
      <c r="AA2327" s="7" t="str">
        <f aca="false">IF(Y2327&gt;Z2327,"Win",IF(Y2327&lt;Z2327,"Loss","Draw"))</f>
        <v>Loss</v>
      </c>
      <c r="AB2327" s="7" t="s">
        <v>99</v>
      </c>
      <c r="AC2327" s="7" t="s">
        <v>99</v>
      </c>
      <c r="AD2327" s="7" t="s">
        <v>457</v>
      </c>
      <c r="AE2327" s="7" t="s">
        <v>5321</v>
      </c>
      <c r="AF2327" s="7" t="str">
        <f aca="false">IF(AD2327&lt;AE2327,AD2327,AE2327)</f>
        <v>Archers, Barbarian Barrel, Electro Spirit, Fireball, Goblin Hut, Ronin, Royal Hogs, Skeleton Dragons</v>
      </c>
      <c r="AG2327" s="7" t="str">
        <f aca="false">IF(AD2327&lt;AE2327,AE2327,AD2327)</f>
        <v>Baby Dragon, Cannon, Dark Prince, Electro Spirit, Lightning, Royal Hogs, Skeletons, The Log</v>
      </c>
      <c r="AH2327" s="7" t="str">
        <f aca="false">IF(AD2327=AF2327,AA2327,IF(AA2327="Win","Loss",IF(AA2327="Loss","Win","Draw")))</f>
        <v>Win</v>
      </c>
      <c r="AI2327" s="7" t="s">
        <v>297</v>
      </c>
    </row>
    <row r="2328" customFormat="false" ht="15" hidden="false" customHeight="true" outlineLevel="0" collapsed="false">
      <c r="A2328" s="7" t="s">
        <v>5319</v>
      </c>
      <c r="B2328" s="7" t="n">
        <v>2</v>
      </c>
      <c r="C2328" s="7" t="s">
        <v>684</v>
      </c>
      <c r="D2328" s="7" t="s">
        <v>685</v>
      </c>
      <c r="E2328" s="7" t="s">
        <v>5304</v>
      </c>
      <c r="F2328" s="7" t="s">
        <v>5305</v>
      </c>
      <c r="G2328" s="7" t="s">
        <v>5322</v>
      </c>
      <c r="H2328" s="7" t="s">
        <v>163</v>
      </c>
      <c r="I2328" s="7" t="s">
        <v>185</v>
      </c>
      <c r="J2328" s="7" t="s">
        <v>128</v>
      </c>
      <c r="K2328" s="7" t="s">
        <v>284</v>
      </c>
      <c r="L2328" s="7" t="s">
        <v>115</v>
      </c>
      <c r="M2328" s="7" t="s">
        <v>158</v>
      </c>
      <c r="N2328" s="7" t="s">
        <v>173</v>
      </c>
      <c r="O2328" s="7" t="s">
        <v>187</v>
      </c>
      <c r="P2328" s="7" t="s">
        <v>785</v>
      </c>
      <c r="Q2328" s="7" t="s">
        <v>127</v>
      </c>
      <c r="R2328" s="7" t="s">
        <v>219</v>
      </c>
      <c r="S2328" s="7" t="s">
        <v>141</v>
      </c>
      <c r="T2328" s="7" t="s">
        <v>132</v>
      </c>
      <c r="U2328" s="7" t="s">
        <v>117</v>
      </c>
      <c r="V2328" s="7" t="s">
        <v>294</v>
      </c>
      <c r="W2328" s="7" t="s">
        <v>109</v>
      </c>
      <c r="X2328" s="7" t="s">
        <v>133</v>
      </c>
      <c r="Y2328" s="7" t="n">
        <v>1</v>
      </c>
      <c r="Z2328" s="7" t="n">
        <v>0</v>
      </c>
      <c r="AA2328" s="7" t="str">
        <f aca="false">IF(Y2328&gt;Z2328,"Win",IF(Y2328&lt;Z2328,"Loss","Draw"))</f>
        <v>Win</v>
      </c>
      <c r="AB2328" s="7" t="s">
        <v>99</v>
      </c>
      <c r="AC2328" s="7" t="s">
        <v>99</v>
      </c>
      <c r="AD2328" s="7" t="s">
        <v>787</v>
      </c>
      <c r="AE2328" s="7" t="s">
        <v>5323</v>
      </c>
      <c r="AF2328" s="7" t="str">
        <f aca="false">IF(AD2328&lt;AE2328,AD2328,AE2328)</f>
        <v>Battle Ram, Electro Wizard, Giant Skeleton, Lumberjack, Mother Witch, Vines, Wizard, Zap</v>
      </c>
      <c r="AG2328" s="7" t="str">
        <f aca="false">IF(AD2328&lt;AE2328,AE2328,AD2328)</f>
        <v>Bowler, Executioner, Freeze, Golden Knight, Graveyard, Inferno Dragon, Tornado, Zappies</v>
      </c>
      <c r="AH2328" s="7" t="str">
        <f aca="false">IF(AD2328=AF2328,AA2328,IF(AA2328="Win","Loss",IF(AA2328="Loss","Win","Draw")))</f>
        <v>Loss</v>
      </c>
      <c r="AI2328" s="7" t="s">
        <v>297</v>
      </c>
    </row>
    <row r="2329" customFormat="false" ht="15" hidden="false" customHeight="true" outlineLevel="0" collapsed="false">
      <c r="A2329" s="7" t="s">
        <v>5319</v>
      </c>
      <c r="B2329" s="7" t="n">
        <v>3</v>
      </c>
      <c r="C2329" s="7" t="s">
        <v>684</v>
      </c>
      <c r="D2329" s="7" t="s">
        <v>685</v>
      </c>
      <c r="E2329" s="7" t="s">
        <v>5304</v>
      </c>
      <c r="F2329" s="7" t="s">
        <v>5305</v>
      </c>
      <c r="G2329" s="7" t="s">
        <v>5324</v>
      </c>
      <c r="H2329" s="7" t="s">
        <v>163</v>
      </c>
      <c r="I2329" s="7" t="s">
        <v>201</v>
      </c>
      <c r="J2329" s="7" t="s">
        <v>202</v>
      </c>
      <c r="K2329" s="7" t="s">
        <v>203</v>
      </c>
      <c r="L2329" s="7" t="s">
        <v>157</v>
      </c>
      <c r="M2329" s="7" t="s">
        <v>118</v>
      </c>
      <c r="N2329" s="7" t="s">
        <v>97</v>
      </c>
      <c r="O2329" s="7" t="s">
        <v>209</v>
      </c>
      <c r="P2329" s="7" t="s">
        <v>88</v>
      </c>
      <c r="Q2329" s="7" t="s">
        <v>152</v>
      </c>
      <c r="R2329" s="7" t="s">
        <v>128</v>
      </c>
      <c r="S2329" s="7" t="s">
        <v>107</v>
      </c>
      <c r="T2329" s="7" t="s">
        <v>307</v>
      </c>
      <c r="U2329" s="7" t="s">
        <v>387</v>
      </c>
      <c r="V2329" s="7" t="s">
        <v>242</v>
      </c>
      <c r="W2329" s="7" t="s">
        <v>187</v>
      </c>
      <c r="X2329" s="7" t="s">
        <v>85</v>
      </c>
      <c r="Y2329" s="7" t="n">
        <v>1</v>
      </c>
      <c r="Z2329" s="7" t="n">
        <v>0</v>
      </c>
      <c r="AA2329" s="7" t="str">
        <f aca="false">IF(Y2329&gt;Z2329,"Win",IF(Y2329&lt;Z2329,"Loss","Draw"))</f>
        <v>Win</v>
      </c>
      <c r="AB2329" s="7" t="s">
        <v>99</v>
      </c>
      <c r="AC2329" s="7" t="s">
        <v>99</v>
      </c>
      <c r="AD2329" s="7" t="s">
        <v>5325</v>
      </c>
      <c r="AE2329" s="7" t="s">
        <v>5326</v>
      </c>
      <c r="AF2329" s="7" t="str">
        <f aca="false">IF(AD2329&lt;AE2329,AD2329,AE2329)</f>
        <v>Baby Dragon, Bomber, Electro Giant, Goblin Cage, Golden Knight, Ice Wizard, Lightning, Tornado</v>
      </c>
      <c r="AG2329" s="7" t="str">
        <f aca="false">IF(AD2329&lt;AE2329,AE2329,AD2329)</f>
        <v>Berserker, Fire Spirit, Goblin Barrel, Ice Spirit, Inferno Tower, Magic Archer, Ronin, Wall Breakers</v>
      </c>
      <c r="AH2329" s="7" t="str">
        <f aca="false">IF(AD2329=AF2329,AA2329,IF(AA2329="Win","Loss",IF(AA2329="Loss","Win","Draw")))</f>
        <v>Loss</v>
      </c>
      <c r="AI2329" s="7" t="s">
        <v>297</v>
      </c>
    </row>
    <row r="2330" customFormat="false" ht="15" hidden="false" customHeight="true" outlineLevel="0" collapsed="false">
      <c r="A2330" s="7" t="s">
        <v>5327</v>
      </c>
      <c r="B2330" s="7" t="n">
        <v>1</v>
      </c>
      <c r="C2330" s="7" t="s">
        <v>684</v>
      </c>
      <c r="D2330" s="7" t="s">
        <v>685</v>
      </c>
      <c r="E2330" s="7" t="s">
        <v>5304</v>
      </c>
      <c r="F2330" s="7" t="s">
        <v>5305</v>
      </c>
      <c r="G2330" s="7" t="s">
        <v>5328</v>
      </c>
      <c r="H2330" s="7" t="s">
        <v>352</v>
      </c>
      <c r="I2330" s="7" t="s">
        <v>201</v>
      </c>
      <c r="J2330" s="7" t="s">
        <v>202</v>
      </c>
      <c r="K2330" s="7" t="s">
        <v>233</v>
      </c>
      <c r="L2330" s="7" t="s">
        <v>111</v>
      </c>
      <c r="M2330" s="7" t="s">
        <v>157</v>
      </c>
      <c r="N2330" s="7" t="s">
        <v>126</v>
      </c>
      <c r="O2330" s="7" t="s">
        <v>89</v>
      </c>
      <c r="P2330" s="7" t="s">
        <v>234</v>
      </c>
      <c r="Q2330" s="7" t="s">
        <v>203</v>
      </c>
      <c r="R2330" s="7" t="s">
        <v>91</v>
      </c>
      <c r="S2330" s="7" t="s">
        <v>208</v>
      </c>
      <c r="T2330" s="7" t="s">
        <v>157</v>
      </c>
      <c r="U2330" s="7" t="s">
        <v>159</v>
      </c>
      <c r="V2330" s="7" t="s">
        <v>249</v>
      </c>
      <c r="W2330" s="7" t="s">
        <v>118</v>
      </c>
      <c r="X2330" s="7" t="s">
        <v>201</v>
      </c>
      <c r="Y2330" s="7" t="n">
        <v>1</v>
      </c>
      <c r="Z2330" s="7" t="n">
        <v>0</v>
      </c>
      <c r="AA2330" s="7" t="str">
        <f aca="false">IF(Y2330&gt;Z2330,"Win",IF(Y2330&lt;Z2330,"Loss","Draw"))</f>
        <v>Win</v>
      </c>
      <c r="AB2330" s="7" t="s">
        <v>99</v>
      </c>
      <c r="AC2330" s="7" t="s">
        <v>99</v>
      </c>
      <c r="AD2330" s="7" t="s">
        <v>415</v>
      </c>
      <c r="AE2330" s="7" t="s">
        <v>701</v>
      </c>
      <c r="AF2330" s="7" t="str">
        <f aca="false">IF(AD2330&lt;AE2330,AD2330,AE2330)</f>
        <v>Bats, Bomb Tower, Fire Spirit, Magic Archer, Miner, Skeletons, The Log, Wall Breakers</v>
      </c>
      <c r="AG2330" s="7" t="str">
        <f aca="false">IF(AD2330&lt;AE2330,AE2330,AD2330)</f>
        <v>Dart Goblin, Fire Spirit, Goblin Barrel, Goblins, Ice Spirit, Rocket, Valkyrie, Wall Breakers</v>
      </c>
      <c r="AH2330" s="7" t="str">
        <f aca="false">IF(AD2330=AF2330,AA2330,IF(AA2330="Win","Loss",IF(AA2330="Loss","Win","Draw")))</f>
        <v>Win</v>
      </c>
      <c r="AI2330" s="7" t="s">
        <v>297</v>
      </c>
    </row>
    <row r="2331" customFormat="false" ht="15" hidden="false" customHeight="true" outlineLevel="0" collapsed="false">
      <c r="A2331" s="7" t="s">
        <v>5327</v>
      </c>
      <c r="B2331" s="7" t="n">
        <v>2</v>
      </c>
      <c r="C2331" s="7" t="s">
        <v>684</v>
      </c>
      <c r="D2331" s="7" t="s">
        <v>685</v>
      </c>
      <c r="E2331" s="7" t="s">
        <v>5304</v>
      </c>
      <c r="F2331" s="7" t="s">
        <v>5305</v>
      </c>
      <c r="G2331" s="7" t="s">
        <v>5329</v>
      </c>
      <c r="H2331" s="7" t="s">
        <v>163</v>
      </c>
      <c r="I2331" s="7" t="s">
        <v>177</v>
      </c>
      <c r="J2331" s="7" t="s">
        <v>95</v>
      </c>
      <c r="K2331" s="7" t="s">
        <v>124</v>
      </c>
      <c r="L2331" s="7" t="s">
        <v>88</v>
      </c>
      <c r="M2331" s="7" t="s">
        <v>257</v>
      </c>
      <c r="N2331" s="7" t="s">
        <v>215</v>
      </c>
      <c r="O2331" s="7" t="s">
        <v>93</v>
      </c>
      <c r="P2331" s="7" t="s">
        <v>150</v>
      </c>
      <c r="Q2331" s="7" t="s">
        <v>84</v>
      </c>
      <c r="R2331" s="7" t="s">
        <v>158</v>
      </c>
      <c r="S2331" s="7" t="s">
        <v>114</v>
      </c>
      <c r="T2331" s="7" t="s">
        <v>115</v>
      </c>
      <c r="U2331" s="7" t="s">
        <v>447</v>
      </c>
      <c r="V2331" s="7" t="s">
        <v>97</v>
      </c>
      <c r="W2331" s="7" t="s">
        <v>96</v>
      </c>
      <c r="X2331" s="7" t="s">
        <v>130</v>
      </c>
      <c r="Y2331" s="7" t="n">
        <v>0</v>
      </c>
      <c r="Z2331" s="7" t="n">
        <v>1</v>
      </c>
      <c r="AA2331" s="7" t="str">
        <f aca="false">IF(Y2331&gt;Z2331,"Win",IF(Y2331&lt;Z2331,"Loss","Draw"))</f>
        <v>Loss</v>
      </c>
      <c r="AB2331" s="7" t="s">
        <v>99</v>
      </c>
      <c r="AC2331" s="7" t="s">
        <v>99</v>
      </c>
      <c r="AD2331" s="7" t="s">
        <v>1099</v>
      </c>
      <c r="AE2331" s="7" t="s">
        <v>1014</v>
      </c>
      <c r="AF2331" s="7" t="str">
        <f aca="false">IF(AD2331&lt;AE2331,AD2331,AE2331)</f>
        <v>Archers, Arrows, Bowler, Giant, Giant Snowball, Graveyard, Minions, Ronin</v>
      </c>
      <c r="AG2331" s="7" t="str">
        <f aca="false">IF(AD2331&lt;AE2331,AE2331,AD2331)</f>
        <v>Barbarian Barrel, Berserker, Electro Spirit, Fireball, Fisherman, Hunter, Royal Ghost, Royal Giant</v>
      </c>
      <c r="AH2331" s="7" t="str">
        <f aca="false">IF(AD2331=AF2331,AA2331,IF(AA2331="Win","Loss",IF(AA2331="Loss","Win","Draw")))</f>
        <v>Win</v>
      </c>
      <c r="AI2331" s="7" t="s">
        <v>297</v>
      </c>
    </row>
    <row r="2332" customFormat="false" ht="15" hidden="false" customHeight="true" outlineLevel="0" collapsed="false">
      <c r="A2332" s="7" t="s">
        <v>5327</v>
      </c>
      <c r="B2332" s="7" t="n">
        <v>3</v>
      </c>
      <c r="C2332" s="7" t="s">
        <v>684</v>
      </c>
      <c r="D2332" s="7" t="s">
        <v>685</v>
      </c>
      <c r="E2332" s="7" t="s">
        <v>5304</v>
      </c>
      <c r="F2332" s="7" t="s">
        <v>5305</v>
      </c>
      <c r="G2332" s="7" t="s">
        <v>5330</v>
      </c>
      <c r="H2332" s="7" t="s">
        <v>352</v>
      </c>
      <c r="I2332" s="7" t="s">
        <v>137</v>
      </c>
      <c r="J2332" s="7" t="s">
        <v>91</v>
      </c>
      <c r="K2332" s="7" t="s">
        <v>114</v>
      </c>
      <c r="L2332" s="7" t="s">
        <v>97</v>
      </c>
      <c r="M2332" s="7" t="s">
        <v>116</v>
      </c>
      <c r="N2332" s="7" t="s">
        <v>242</v>
      </c>
      <c r="O2332" s="7" t="s">
        <v>118</v>
      </c>
      <c r="P2332" s="7" t="s">
        <v>87</v>
      </c>
      <c r="Q2332" s="7" t="s">
        <v>109</v>
      </c>
      <c r="R2332" s="7" t="s">
        <v>188</v>
      </c>
      <c r="S2332" s="7" t="s">
        <v>983</v>
      </c>
      <c r="T2332" s="7" t="s">
        <v>93</v>
      </c>
      <c r="U2332" s="7" t="s">
        <v>86</v>
      </c>
      <c r="V2332" s="7" t="s">
        <v>112</v>
      </c>
      <c r="W2332" s="7" t="s">
        <v>110</v>
      </c>
      <c r="X2332" s="7" t="s">
        <v>111</v>
      </c>
      <c r="Y2332" s="7" t="n">
        <v>1</v>
      </c>
      <c r="Z2332" s="7" t="n">
        <v>0</v>
      </c>
      <c r="AA2332" s="7" t="str">
        <f aca="false">IF(Y2332&gt;Z2332,"Win",IF(Y2332&lt;Z2332,"Loss","Draw"))</f>
        <v>Win</v>
      </c>
      <c r="AB2332" s="7" t="s">
        <v>99</v>
      </c>
      <c r="AC2332" s="7" t="s">
        <v>99</v>
      </c>
      <c r="AD2332" s="7" t="s">
        <v>1050</v>
      </c>
      <c r="AE2332" s="7" t="s">
        <v>5331</v>
      </c>
      <c r="AF2332" s="7" t="str">
        <f aca="false">IF(AD2332&lt;AE2332,AD2332,AE2332)</f>
        <v>Barbarians, Fireball, Lava Hound, Miner, Skeleton Dragons, Spirit Empress, Tombstone, Zap</v>
      </c>
      <c r="AG2332" s="7" t="str">
        <f aca="false">IF(AD2332&lt;AE2332,AE2332,AD2332)</f>
        <v>Bomber, Giant Snowball, Goblin Drill, Goblins, Ice Spirit, Poison, Ronin, Tesla</v>
      </c>
      <c r="AH2332" s="7" t="str">
        <f aca="false">IF(AD2332=AF2332,AA2332,IF(AA2332="Win","Loss",IF(AA2332="Loss","Win","Draw")))</f>
        <v>Loss</v>
      </c>
      <c r="AI2332" s="7" t="s">
        <v>297</v>
      </c>
    </row>
    <row r="2333" customFormat="false" ht="15" hidden="false" customHeight="true" outlineLevel="0" collapsed="false">
      <c r="A2333" s="7" t="s">
        <v>5332</v>
      </c>
      <c r="B2333" s="7" t="n">
        <v>1</v>
      </c>
      <c r="C2333" s="7" t="s">
        <v>684</v>
      </c>
      <c r="D2333" s="7" t="s">
        <v>685</v>
      </c>
      <c r="E2333" s="7" t="s">
        <v>5304</v>
      </c>
      <c r="F2333" s="7" t="s">
        <v>5305</v>
      </c>
      <c r="G2333" s="7" t="s">
        <v>5333</v>
      </c>
      <c r="H2333" s="7" t="s">
        <v>352</v>
      </c>
      <c r="I2333" s="7" t="s">
        <v>177</v>
      </c>
      <c r="J2333" s="7" t="s">
        <v>188</v>
      </c>
      <c r="K2333" s="7" t="s">
        <v>83</v>
      </c>
      <c r="L2333" s="7" t="s">
        <v>133</v>
      </c>
      <c r="M2333" s="7" t="s">
        <v>215</v>
      </c>
      <c r="N2333" s="7" t="s">
        <v>93</v>
      </c>
      <c r="O2333" s="7" t="s">
        <v>86</v>
      </c>
      <c r="P2333" s="7" t="s">
        <v>89</v>
      </c>
      <c r="Q2333" s="7" t="s">
        <v>82</v>
      </c>
      <c r="R2333" s="7" t="s">
        <v>202</v>
      </c>
      <c r="S2333" s="7" t="s">
        <v>108</v>
      </c>
      <c r="T2333" s="7" t="s">
        <v>126</v>
      </c>
      <c r="U2333" s="7" t="s">
        <v>85</v>
      </c>
      <c r="V2333" s="7" t="s">
        <v>95</v>
      </c>
      <c r="W2333" s="7" t="s">
        <v>119</v>
      </c>
      <c r="X2333" s="7" t="s">
        <v>150</v>
      </c>
      <c r="Y2333" s="7" t="n">
        <v>0</v>
      </c>
      <c r="Z2333" s="7" t="n">
        <v>1</v>
      </c>
      <c r="AA2333" s="7" t="str">
        <f aca="false">IF(Y2333&gt;Z2333,"Win",IF(Y2333&lt;Z2333,"Loss","Draw"))</f>
        <v>Loss</v>
      </c>
      <c r="AB2333" s="7" t="s">
        <v>99</v>
      </c>
      <c r="AC2333" s="7" t="s">
        <v>99</v>
      </c>
      <c r="AD2333" s="7" t="s">
        <v>494</v>
      </c>
      <c r="AE2333" s="7" t="s">
        <v>5334</v>
      </c>
      <c r="AF2333" s="7" t="str">
        <f aca="false">IF(AD2333&lt;AE2333,AD2333,AE2333)</f>
        <v>Barbarian Barrel, Dark Prince, Electro Spirit, Goblin Hut, Lightning, Magic Archer, Royal Hogs, Skeletons</v>
      </c>
      <c r="AG2333" s="7" t="str">
        <f aca="false">IF(AD2333&lt;AE2333,AE2333,AD2333)</f>
        <v>Fireball, Fisherman, Monk, Mother Witch, Royal Giant, Skeleton Dragons, The Log, Tombstone</v>
      </c>
      <c r="AH2333" s="7" t="str">
        <f aca="false">IF(AD2333=AF2333,AA2333,IF(AA2333="Win","Loss",IF(AA2333="Loss","Win","Draw")))</f>
        <v>Win</v>
      </c>
      <c r="AI2333" s="7" t="s">
        <v>297</v>
      </c>
    </row>
    <row r="2334" customFormat="false" ht="15" hidden="false" customHeight="true" outlineLevel="0" collapsed="false">
      <c r="A2334" s="7" t="s">
        <v>5332</v>
      </c>
      <c r="B2334" s="7" t="n">
        <v>2</v>
      </c>
      <c r="C2334" s="7" t="s">
        <v>684</v>
      </c>
      <c r="D2334" s="7" t="s">
        <v>685</v>
      </c>
      <c r="E2334" s="7" t="s">
        <v>5304</v>
      </c>
      <c r="F2334" s="7" t="s">
        <v>5305</v>
      </c>
      <c r="G2334" s="7" t="s">
        <v>5335</v>
      </c>
      <c r="H2334" s="7" t="s">
        <v>163</v>
      </c>
      <c r="I2334" s="7" t="s">
        <v>152</v>
      </c>
      <c r="J2334" s="7" t="s">
        <v>128</v>
      </c>
      <c r="K2334" s="7" t="s">
        <v>107</v>
      </c>
      <c r="L2334" s="7" t="s">
        <v>306</v>
      </c>
      <c r="M2334" s="7" t="s">
        <v>85</v>
      </c>
      <c r="N2334" s="7" t="s">
        <v>307</v>
      </c>
      <c r="O2334" s="7" t="s">
        <v>187</v>
      </c>
      <c r="P2334" s="7" t="s">
        <v>95</v>
      </c>
      <c r="Q2334" s="7" t="s">
        <v>127</v>
      </c>
      <c r="R2334" s="7" t="s">
        <v>128</v>
      </c>
      <c r="S2334" s="7" t="s">
        <v>129</v>
      </c>
      <c r="T2334" s="7" t="s">
        <v>133</v>
      </c>
      <c r="U2334" s="7" t="s">
        <v>97</v>
      </c>
      <c r="V2334" s="7" t="s">
        <v>173</v>
      </c>
      <c r="W2334" s="7" t="s">
        <v>131</v>
      </c>
      <c r="X2334" s="7" t="s">
        <v>130</v>
      </c>
      <c r="Y2334" s="7" t="n">
        <v>0</v>
      </c>
      <c r="Z2334" s="7" t="n">
        <v>1</v>
      </c>
      <c r="AA2334" s="7" t="str">
        <f aca="false">IF(Y2334&gt;Z2334,"Win",IF(Y2334&lt;Z2334,"Loss","Draw"))</f>
        <v>Loss</v>
      </c>
      <c r="AB2334" s="7" t="s">
        <v>99</v>
      </c>
      <c r="AC2334" s="7" t="s">
        <v>99</v>
      </c>
      <c r="AD2334" s="7" t="s">
        <v>603</v>
      </c>
      <c r="AE2334" s="7" t="s">
        <v>503</v>
      </c>
      <c r="AF2334" s="7" t="str">
        <f aca="false">IF(AD2334&lt;AE2334,AD2334,AE2334)</f>
        <v>Arrows, Bandit, Battle Ram, Golden Knight, Mega Knight, Mother Witch, Ronin, Zappies</v>
      </c>
      <c r="AG2334" s="7" t="str">
        <f aca="false">IF(AD2334&lt;AE2334,AE2334,AD2334)</f>
        <v>Baby Dragon, Barbarian Barrel, Goblin Cage, Golden Knight, Golem, Ice Wizard, Lightning, Tornado</v>
      </c>
      <c r="AH2334" s="7" t="str">
        <f aca="false">IF(AD2334=AF2334,AA2334,IF(AA2334="Win","Loss",IF(AA2334="Loss","Win","Draw")))</f>
        <v>Win</v>
      </c>
      <c r="AI2334" s="7" t="s">
        <v>297</v>
      </c>
    </row>
    <row r="2335" customFormat="false" ht="15" hidden="false" customHeight="true" outlineLevel="0" collapsed="false">
      <c r="A2335" s="7" t="s">
        <v>5332</v>
      </c>
      <c r="B2335" s="7" t="n">
        <v>3</v>
      </c>
      <c r="C2335" s="7" t="s">
        <v>684</v>
      </c>
      <c r="D2335" s="7" t="s">
        <v>685</v>
      </c>
      <c r="E2335" s="7" t="s">
        <v>5304</v>
      </c>
      <c r="F2335" s="7" t="s">
        <v>5305</v>
      </c>
      <c r="G2335" s="7" t="s">
        <v>5336</v>
      </c>
      <c r="H2335" s="7" t="s">
        <v>352</v>
      </c>
      <c r="I2335" s="7" t="s">
        <v>159</v>
      </c>
      <c r="J2335" s="7" t="s">
        <v>108</v>
      </c>
      <c r="K2335" s="7" t="s">
        <v>203</v>
      </c>
      <c r="L2335" s="7" t="s">
        <v>157</v>
      </c>
      <c r="M2335" s="7" t="s">
        <v>118</v>
      </c>
      <c r="N2335" s="7" t="s">
        <v>204</v>
      </c>
      <c r="O2335" s="7" t="s">
        <v>209</v>
      </c>
      <c r="P2335" s="7" t="s">
        <v>88</v>
      </c>
      <c r="Q2335" s="7" t="s">
        <v>90</v>
      </c>
      <c r="R2335" s="7" t="s">
        <v>91</v>
      </c>
      <c r="S2335" s="7" t="s">
        <v>92</v>
      </c>
      <c r="T2335" s="7" t="s">
        <v>96</v>
      </c>
      <c r="U2335" s="7" t="s">
        <v>93</v>
      </c>
      <c r="V2335" s="7" t="s">
        <v>89</v>
      </c>
      <c r="W2335" s="7" t="s">
        <v>94</v>
      </c>
      <c r="X2335" s="7" t="s">
        <v>125</v>
      </c>
      <c r="Y2335" s="7" t="n">
        <v>0</v>
      </c>
      <c r="Z2335" s="7" t="n">
        <v>1</v>
      </c>
      <c r="AA2335" s="7" t="str">
        <f aca="false">IF(Y2335&gt;Z2335,"Win",IF(Y2335&lt;Z2335,"Loss","Draw"))</f>
        <v>Loss</v>
      </c>
      <c r="AB2335" s="7" t="s">
        <v>99</v>
      </c>
      <c r="AC2335" s="7" t="s">
        <v>99</v>
      </c>
      <c r="AD2335" s="7" t="s">
        <v>5337</v>
      </c>
      <c r="AE2335" s="7" t="s">
        <v>519</v>
      </c>
      <c r="AF2335" s="7" t="str">
        <f aca="false">IF(AD2335&lt;AE2335,AD2335,AE2335)</f>
        <v>Berserker, Dark Prince, Dart Goblin, Fire Spirit, Goblin Barrel, Ice Spirit, Inferno Tower, Royal Delivery</v>
      </c>
      <c r="AG2335" s="7" t="str">
        <f aca="false">IF(AD2335&lt;AE2335,AE2335,AD2335)</f>
        <v>Cannon Cart, Fireball, Goblins, Minions, Mortar, Rascals, Skeleton Barrel, The Log</v>
      </c>
      <c r="AH2335" s="7" t="str">
        <f aca="false">IF(AD2335=AF2335,AA2335,IF(AA2335="Win","Loss",IF(AA2335="Loss","Win","Draw")))</f>
        <v>Loss</v>
      </c>
      <c r="AI2335" s="7" t="s">
        <v>297</v>
      </c>
    </row>
    <row r="2336" customFormat="false" ht="15" hidden="false" customHeight="true" outlineLevel="0" collapsed="false">
      <c r="A2336" s="5" t="s">
        <v>5338</v>
      </c>
      <c r="B2336" s="5" t="n">
        <v>1</v>
      </c>
      <c r="C2336" s="5" t="s">
        <v>684</v>
      </c>
      <c r="D2336" s="5" t="s">
        <v>685</v>
      </c>
      <c r="E2336" s="5" t="s">
        <v>5339</v>
      </c>
      <c r="F2336" s="5" t="s">
        <v>5340</v>
      </c>
      <c r="G2336" s="5" t="s">
        <v>5341</v>
      </c>
      <c r="H2336" s="5" t="s">
        <v>491</v>
      </c>
      <c r="I2336" s="5" t="s">
        <v>141</v>
      </c>
      <c r="J2336" s="5" t="s">
        <v>95</v>
      </c>
      <c r="K2336" s="5" t="s">
        <v>107</v>
      </c>
      <c r="L2336" s="5" t="s">
        <v>177</v>
      </c>
      <c r="M2336" s="5" t="s">
        <v>178</v>
      </c>
      <c r="N2336" s="5" t="s">
        <v>93</v>
      </c>
      <c r="O2336" s="5" t="s">
        <v>150</v>
      </c>
      <c r="P2336" s="5" t="s">
        <v>143</v>
      </c>
      <c r="Q2336" s="5" t="s">
        <v>84</v>
      </c>
      <c r="R2336" s="5" t="s">
        <v>158</v>
      </c>
      <c r="S2336" s="5" t="s">
        <v>114</v>
      </c>
      <c r="T2336" s="5" t="s">
        <v>130</v>
      </c>
      <c r="U2336" s="5" t="s">
        <v>96</v>
      </c>
      <c r="V2336" s="5" t="s">
        <v>97</v>
      </c>
      <c r="W2336" s="5" t="s">
        <v>447</v>
      </c>
      <c r="X2336" s="5" t="s">
        <v>115</v>
      </c>
      <c r="Y2336" s="5" t="n">
        <v>0</v>
      </c>
      <c r="Z2336" s="5" t="n">
        <v>1</v>
      </c>
      <c r="AA2336" s="5" t="str">
        <f aca="false">IF(Y2336&gt;Z2336,"Win",IF(Y2336&lt;Z2336,"Loss","Draw"))</f>
        <v>Loss</v>
      </c>
      <c r="AB2336" s="5" t="s">
        <v>98</v>
      </c>
      <c r="AC2336" s="5" t="s">
        <v>99</v>
      </c>
      <c r="AD2336" s="5" t="s">
        <v>180</v>
      </c>
      <c r="AE2336" s="5" t="s">
        <v>1014</v>
      </c>
      <c r="AF2336" s="5" t="str">
        <f aca="false">IF(AD2336&lt;AE2336,AD2336,AE2336)</f>
        <v>Archers, Arrows, Bowler, Giant, Giant Snowball, Graveyard, Minions, Ronin</v>
      </c>
      <c r="AG2336" s="5" t="str">
        <f aca="false">IF(AD2336&lt;AE2336,AE2336,AD2336)</f>
        <v>Barbarian Barrel, Electro Spirit, Fireball, Goblin Cage, Heal Spirit, Lumberjack, Phoenix, Royal Giant</v>
      </c>
      <c r="AH2336" s="5" t="str">
        <f aca="false">IF(AD2336=AF2336,AA2336,IF(AA2336="Win","Loss",IF(AA2336="Loss","Win","Draw")))</f>
        <v>Win</v>
      </c>
      <c r="AI2336" s="5" t="s">
        <v>102</v>
      </c>
    </row>
    <row r="2337" customFormat="false" ht="15" hidden="false" customHeight="true" outlineLevel="0" collapsed="false">
      <c r="A2337" s="5" t="s">
        <v>5338</v>
      </c>
      <c r="B2337" s="5" t="n">
        <v>2</v>
      </c>
      <c r="C2337" s="5" t="s">
        <v>684</v>
      </c>
      <c r="D2337" s="5" t="s">
        <v>685</v>
      </c>
      <c r="E2337" s="5" t="s">
        <v>5339</v>
      </c>
      <c r="F2337" s="5" t="s">
        <v>5340</v>
      </c>
      <c r="G2337" s="5" t="s">
        <v>5342</v>
      </c>
      <c r="H2337" s="5" t="s">
        <v>491</v>
      </c>
      <c r="I2337" s="5" t="s">
        <v>84</v>
      </c>
      <c r="J2337" s="5" t="s">
        <v>108</v>
      </c>
      <c r="K2337" s="5" t="s">
        <v>114</v>
      </c>
      <c r="L2337" s="5" t="s">
        <v>115</v>
      </c>
      <c r="M2337" s="5" t="s">
        <v>138</v>
      </c>
      <c r="N2337" s="5" t="s">
        <v>88</v>
      </c>
      <c r="O2337" s="5" t="s">
        <v>116</v>
      </c>
      <c r="P2337" s="5" t="s">
        <v>119</v>
      </c>
      <c r="Q2337" s="5" t="s">
        <v>113</v>
      </c>
      <c r="R2337" s="5" t="s">
        <v>337</v>
      </c>
      <c r="S2337" s="5" t="s">
        <v>87</v>
      </c>
      <c r="T2337" s="5" t="s">
        <v>165</v>
      </c>
      <c r="U2337" s="5" t="s">
        <v>150</v>
      </c>
      <c r="V2337" s="5" t="s">
        <v>126</v>
      </c>
      <c r="W2337" s="5" t="s">
        <v>89</v>
      </c>
      <c r="X2337" s="5" t="s">
        <v>85</v>
      </c>
      <c r="Y2337" s="5" t="n">
        <v>0</v>
      </c>
      <c r="Z2337" s="5" t="n">
        <v>1</v>
      </c>
      <c r="AA2337" s="5" t="str">
        <f aca="false">IF(Y2337&gt;Z2337,"Win",IF(Y2337&lt;Z2337,"Loss","Draw"))</f>
        <v>Loss</v>
      </c>
      <c r="AB2337" s="5" t="s">
        <v>98</v>
      </c>
      <c r="AC2337" s="5" t="s">
        <v>99</v>
      </c>
      <c r="AD2337" s="5" t="s">
        <v>231</v>
      </c>
      <c r="AE2337" s="5" t="s">
        <v>1100</v>
      </c>
      <c r="AF2337" s="5" t="str">
        <f aca="false">IF(AD2337&lt;AE2337,AD2337,AE2337)</f>
        <v>Archers, Berserker, Dark Prince, Giant Snowball, Goblin Demolisher, Goblin Hut, Graveyard, Poison</v>
      </c>
      <c r="AG2337" s="5" t="str">
        <f aca="false">IF(AD2337&lt;AE2337,AE2337,AD2337)</f>
        <v>Boss Bandit, Electro Spirit, Furnace, Hog Rider, Lightning, Skeletons, Tesla, The Log</v>
      </c>
      <c r="AH2337" s="5" t="str">
        <f aca="false">IF(AD2337=AF2337,AA2337,IF(AA2337="Win","Loss",IF(AA2337="Loss","Win","Draw")))</f>
        <v>Loss</v>
      </c>
      <c r="AI2337" s="5" t="s">
        <v>102</v>
      </c>
    </row>
    <row r="2338" customFormat="false" ht="15" hidden="false" customHeight="true" outlineLevel="0" collapsed="false">
      <c r="A2338" s="5" t="s">
        <v>5343</v>
      </c>
      <c r="B2338" s="5" t="n">
        <v>1</v>
      </c>
      <c r="C2338" s="5" t="s">
        <v>684</v>
      </c>
      <c r="D2338" s="5" t="s">
        <v>685</v>
      </c>
      <c r="E2338" s="5" t="s">
        <v>5344</v>
      </c>
      <c r="F2338" s="5" t="s">
        <v>5345</v>
      </c>
      <c r="G2338" s="5" t="s">
        <v>5346</v>
      </c>
      <c r="H2338" s="5" t="s">
        <v>485</v>
      </c>
      <c r="I2338" s="5" t="s">
        <v>201</v>
      </c>
      <c r="J2338" s="5" t="s">
        <v>202</v>
      </c>
      <c r="K2338" s="5" t="s">
        <v>233</v>
      </c>
      <c r="L2338" s="5" t="s">
        <v>111</v>
      </c>
      <c r="M2338" s="5" t="s">
        <v>126</v>
      </c>
      <c r="N2338" s="5" t="s">
        <v>157</v>
      </c>
      <c r="O2338" s="5" t="s">
        <v>89</v>
      </c>
      <c r="P2338" s="5" t="s">
        <v>234</v>
      </c>
      <c r="Q2338" s="5" t="s">
        <v>109</v>
      </c>
      <c r="R2338" s="5" t="s">
        <v>447</v>
      </c>
      <c r="S2338" s="5" t="s">
        <v>158</v>
      </c>
      <c r="T2338" s="5" t="s">
        <v>111</v>
      </c>
      <c r="U2338" s="5" t="s">
        <v>580</v>
      </c>
      <c r="V2338" s="5" t="s">
        <v>130</v>
      </c>
      <c r="W2338" s="5" t="s">
        <v>209</v>
      </c>
      <c r="X2338" s="5" t="s">
        <v>440</v>
      </c>
      <c r="Y2338" s="5" t="n">
        <v>1</v>
      </c>
      <c r="Z2338" s="5" t="n">
        <v>0</v>
      </c>
      <c r="AA2338" s="5" t="str">
        <f aca="false">IF(Y2338&gt;Z2338,"Win",IF(Y2338&lt;Z2338,"Loss","Draw"))</f>
        <v>Win</v>
      </c>
      <c r="AB2338" s="5" t="s">
        <v>98</v>
      </c>
      <c r="AC2338" s="5" t="s">
        <v>99</v>
      </c>
      <c r="AD2338" s="5" t="s">
        <v>415</v>
      </c>
      <c r="AE2338" s="5" t="s">
        <v>5347</v>
      </c>
      <c r="AF2338" s="5" t="str">
        <f aca="false">IF(AD2338&lt;AE2338,AD2338,AE2338)</f>
        <v>Arrows, Bowler, Giant, Goblin Gang, Inferno Tower, Miner, Night Witch, Zap</v>
      </c>
      <c r="AG2338" s="5" t="str">
        <f aca="false">IF(AD2338&lt;AE2338,AE2338,AD2338)</f>
        <v>Bats, Bomb Tower, Fire Spirit, Magic Archer, Miner, Skeletons, The Log, Wall Breakers</v>
      </c>
      <c r="AH2338" s="5" t="str">
        <f aca="false">IF(AD2338=AF2338,AA2338,IF(AA2338="Win","Loss",IF(AA2338="Loss","Win","Draw")))</f>
        <v>Loss</v>
      </c>
      <c r="AI2338" s="5" t="s">
        <v>102</v>
      </c>
    </row>
    <row r="2339" customFormat="false" ht="15" hidden="false" customHeight="true" outlineLevel="0" collapsed="false">
      <c r="A2339" s="5" t="s">
        <v>5348</v>
      </c>
      <c r="B2339" s="5" t="n">
        <v>1</v>
      </c>
      <c r="C2339" s="5" t="s">
        <v>684</v>
      </c>
      <c r="D2339" s="5" t="s">
        <v>685</v>
      </c>
      <c r="E2339" s="5" t="s">
        <v>5349</v>
      </c>
      <c r="F2339" s="5" t="s">
        <v>5350</v>
      </c>
      <c r="G2339" s="5" t="s">
        <v>5351</v>
      </c>
      <c r="H2339" s="5" t="s">
        <v>352</v>
      </c>
      <c r="I2339" s="5" t="s">
        <v>177</v>
      </c>
      <c r="J2339" s="5" t="s">
        <v>95</v>
      </c>
      <c r="K2339" s="5" t="s">
        <v>107</v>
      </c>
      <c r="L2339" s="5" t="s">
        <v>178</v>
      </c>
      <c r="M2339" s="5" t="s">
        <v>97</v>
      </c>
      <c r="N2339" s="5" t="s">
        <v>93</v>
      </c>
      <c r="O2339" s="5" t="s">
        <v>150</v>
      </c>
      <c r="P2339" s="5" t="s">
        <v>143</v>
      </c>
      <c r="Q2339" s="5" t="s">
        <v>177</v>
      </c>
      <c r="R2339" s="5" t="s">
        <v>95</v>
      </c>
      <c r="S2339" s="5" t="s">
        <v>124</v>
      </c>
      <c r="T2339" s="5" t="s">
        <v>126</v>
      </c>
      <c r="U2339" s="5" t="s">
        <v>257</v>
      </c>
      <c r="V2339" s="5" t="s">
        <v>150</v>
      </c>
      <c r="W2339" s="5" t="s">
        <v>215</v>
      </c>
      <c r="X2339" s="5" t="s">
        <v>93</v>
      </c>
      <c r="Y2339" s="5" t="n">
        <v>1</v>
      </c>
      <c r="Z2339" s="5" t="n">
        <v>0</v>
      </c>
      <c r="AA2339" s="5" t="str">
        <f aca="false">IF(Y2339&gt;Z2339,"Win",IF(Y2339&lt;Z2339,"Loss","Draw"))</f>
        <v>Win</v>
      </c>
      <c r="AB2339" s="5" t="s">
        <v>98</v>
      </c>
      <c r="AC2339" s="5" t="s">
        <v>99</v>
      </c>
      <c r="AD2339" s="5" t="s">
        <v>1467</v>
      </c>
      <c r="AE2339" s="5" t="s">
        <v>429</v>
      </c>
      <c r="AF2339" s="5" t="str">
        <f aca="false">IF(AD2339&lt;AE2339,AD2339,AE2339)</f>
        <v>Barbarian Barrel, Electro Spirit, Fireball, Fisherman, Hunter, Royal Ghost, Royal Giant, Skeletons</v>
      </c>
      <c r="AG2339" s="5" t="str">
        <f aca="false">IF(AD2339&lt;AE2339,AE2339,AD2339)</f>
        <v>Barbarian Barrel, Electro Spirit, Fireball, Goblin Cage, Heal Spirit, Phoenix, Ronin, Royal Giant</v>
      </c>
      <c r="AH2339" s="5" t="str">
        <f aca="false">IF(AD2339=AF2339,AA2339,IF(AA2339="Win","Loss",IF(AA2339="Loss","Win","Draw")))</f>
        <v>Loss</v>
      </c>
      <c r="AI2339" s="5" t="s">
        <v>102</v>
      </c>
    </row>
    <row r="2340" customFormat="false" ht="15" hidden="false" customHeight="true" outlineLevel="0" collapsed="false">
      <c r="A2340" s="5" t="s">
        <v>5348</v>
      </c>
      <c r="B2340" s="5" t="n">
        <v>2</v>
      </c>
      <c r="C2340" s="5" t="s">
        <v>684</v>
      </c>
      <c r="D2340" s="5" t="s">
        <v>685</v>
      </c>
      <c r="E2340" s="5" t="s">
        <v>5349</v>
      </c>
      <c r="F2340" s="5" t="s">
        <v>5350</v>
      </c>
      <c r="G2340" s="5" t="s">
        <v>5352</v>
      </c>
      <c r="H2340" s="5" t="s">
        <v>352</v>
      </c>
      <c r="I2340" s="5" t="s">
        <v>185</v>
      </c>
      <c r="J2340" s="5" t="s">
        <v>186</v>
      </c>
      <c r="K2340" s="5" t="s">
        <v>241</v>
      </c>
      <c r="L2340" s="5" t="s">
        <v>111</v>
      </c>
      <c r="M2340" s="5" t="s">
        <v>187</v>
      </c>
      <c r="N2340" s="5" t="s">
        <v>88</v>
      </c>
      <c r="O2340" s="5" t="s">
        <v>109</v>
      </c>
      <c r="P2340" s="5" t="s">
        <v>234</v>
      </c>
      <c r="Q2340" s="5" t="s">
        <v>127</v>
      </c>
      <c r="R2340" s="5" t="s">
        <v>128</v>
      </c>
      <c r="S2340" s="5" t="s">
        <v>129</v>
      </c>
      <c r="T2340" s="5" t="s">
        <v>133</v>
      </c>
      <c r="U2340" s="5" t="s">
        <v>86</v>
      </c>
      <c r="V2340" s="5" t="s">
        <v>132</v>
      </c>
      <c r="W2340" s="5" t="s">
        <v>131</v>
      </c>
      <c r="X2340" s="5" t="s">
        <v>130</v>
      </c>
      <c r="Y2340" s="5" t="n">
        <v>1</v>
      </c>
      <c r="Z2340" s="5" t="n">
        <v>0</v>
      </c>
      <c r="AA2340" s="5" t="str">
        <f aca="false">IF(Y2340&gt;Z2340,"Win",IF(Y2340&lt;Z2340,"Loss","Draw"))</f>
        <v>Win</v>
      </c>
      <c r="AB2340" s="5" t="s">
        <v>98</v>
      </c>
      <c r="AC2340" s="5" t="s">
        <v>99</v>
      </c>
      <c r="AD2340" s="5" t="s">
        <v>363</v>
      </c>
      <c r="AE2340" s="5" t="s">
        <v>135</v>
      </c>
      <c r="AF2340" s="5" t="str">
        <f aca="false">IF(AD2340&lt;AE2340,AD2340,AE2340)</f>
        <v>Arrows, Bandit, Battle Ram, Electro Wizard, Golden Knight, Mega Knight, Mother Witch, Skeleton Dragons</v>
      </c>
      <c r="AG2340" s="5" t="str">
        <f aca="false">IF(AD2340&lt;AE2340,AE2340,AD2340)</f>
        <v>Balloon, Berserker, Bomb Tower, Executioner, Knight, Miner, Tornado, Zap</v>
      </c>
      <c r="AH2340" s="5" t="str">
        <f aca="false">IF(AD2340=AF2340,AA2340,IF(AA2340="Win","Loss",IF(AA2340="Loss","Win","Draw")))</f>
        <v>Loss</v>
      </c>
      <c r="AI2340" s="5" t="s">
        <v>102</v>
      </c>
    </row>
    <row r="2341" customFormat="false" ht="15" hidden="false" customHeight="true" outlineLevel="0" collapsed="false">
      <c r="A2341" s="5" t="s">
        <v>5353</v>
      </c>
      <c r="B2341" s="5" t="n">
        <v>1</v>
      </c>
      <c r="C2341" s="5" t="s">
        <v>684</v>
      </c>
      <c r="D2341" s="5" t="s">
        <v>685</v>
      </c>
      <c r="E2341" s="5" t="s">
        <v>1016</v>
      </c>
      <c r="F2341" s="5" t="s">
        <v>1017</v>
      </c>
      <c r="G2341" s="5" t="s">
        <v>5354</v>
      </c>
      <c r="H2341" s="5" t="s">
        <v>352</v>
      </c>
      <c r="I2341" s="5" t="s">
        <v>84</v>
      </c>
      <c r="J2341" s="5" t="s">
        <v>158</v>
      </c>
      <c r="K2341" s="5" t="s">
        <v>114</v>
      </c>
      <c r="L2341" s="5" t="s">
        <v>130</v>
      </c>
      <c r="M2341" s="5" t="s">
        <v>96</v>
      </c>
      <c r="N2341" s="5" t="s">
        <v>97</v>
      </c>
      <c r="O2341" s="5" t="s">
        <v>447</v>
      </c>
      <c r="P2341" s="5" t="s">
        <v>115</v>
      </c>
      <c r="Q2341" s="5" t="s">
        <v>113</v>
      </c>
      <c r="R2341" s="5" t="s">
        <v>95</v>
      </c>
      <c r="S2341" s="5" t="s">
        <v>118</v>
      </c>
      <c r="T2341" s="5" t="s">
        <v>208</v>
      </c>
      <c r="U2341" s="5" t="s">
        <v>119</v>
      </c>
      <c r="V2341" s="5" t="s">
        <v>126</v>
      </c>
      <c r="W2341" s="5" t="s">
        <v>116</v>
      </c>
      <c r="X2341" s="5" t="s">
        <v>115</v>
      </c>
      <c r="Y2341" s="5" t="n">
        <v>1</v>
      </c>
      <c r="Z2341" s="5" t="n">
        <v>0</v>
      </c>
      <c r="AA2341" s="5" t="str">
        <f aca="false">IF(Y2341&gt;Z2341,"Win",IF(Y2341&lt;Z2341,"Loss","Draw"))</f>
        <v>Win</v>
      </c>
      <c r="AB2341" s="5" t="s">
        <v>98</v>
      </c>
      <c r="AC2341" s="5" t="s">
        <v>99</v>
      </c>
      <c r="AD2341" s="5" t="s">
        <v>1014</v>
      </c>
      <c r="AE2341" s="5" t="s">
        <v>5355</v>
      </c>
      <c r="AF2341" s="5" t="str">
        <f aca="false">IF(AD2341&lt;AE2341,AD2341,AE2341)</f>
        <v>Archers, Arrows, Bowler, Giant, Giant Snowball, Graveyard, Minions, Ronin</v>
      </c>
      <c r="AG2341" s="5" t="str">
        <f aca="false">IF(AD2341&lt;AE2341,AE2341,AD2341)</f>
        <v>Barbarian Barrel, Furnace, Goblin Hut, Graveyard, Ice Spirit, Poison, Skeletons, Valkyrie</v>
      </c>
      <c r="AH2341" s="5" t="str">
        <f aca="false">IF(AD2341=AF2341,AA2341,IF(AA2341="Win","Loss",IF(AA2341="Loss","Win","Draw")))</f>
        <v>Win</v>
      </c>
      <c r="AI2341" s="5" t="s">
        <v>102</v>
      </c>
    </row>
    <row r="2342" customFormat="false" ht="15" hidden="false" customHeight="true" outlineLevel="0" collapsed="false">
      <c r="A2342" s="5" t="s">
        <v>5353</v>
      </c>
      <c r="B2342" s="5" t="n">
        <v>2</v>
      </c>
      <c r="C2342" s="5" t="s">
        <v>684</v>
      </c>
      <c r="D2342" s="5" t="s">
        <v>685</v>
      </c>
      <c r="E2342" s="5" t="s">
        <v>1016</v>
      </c>
      <c r="F2342" s="5" t="s">
        <v>1017</v>
      </c>
      <c r="G2342" s="5" t="s">
        <v>5356</v>
      </c>
      <c r="H2342" s="5" t="s">
        <v>391</v>
      </c>
      <c r="I2342" s="5" t="s">
        <v>82</v>
      </c>
      <c r="J2342" s="5" t="s">
        <v>108</v>
      </c>
      <c r="K2342" s="5" t="s">
        <v>152</v>
      </c>
      <c r="L2342" s="5" t="s">
        <v>126</v>
      </c>
      <c r="M2342" s="5" t="s">
        <v>85</v>
      </c>
      <c r="N2342" s="5" t="s">
        <v>153</v>
      </c>
      <c r="O2342" s="5" t="s">
        <v>95</v>
      </c>
      <c r="P2342" s="5" t="s">
        <v>150</v>
      </c>
      <c r="Q2342" s="5" t="s">
        <v>92</v>
      </c>
      <c r="R2342" s="5" t="s">
        <v>91</v>
      </c>
      <c r="S2342" s="5" t="s">
        <v>90</v>
      </c>
      <c r="T2342" s="5" t="s">
        <v>150</v>
      </c>
      <c r="U2342" s="5" t="s">
        <v>125</v>
      </c>
      <c r="V2342" s="5" t="s">
        <v>93</v>
      </c>
      <c r="W2342" s="5" t="s">
        <v>96</v>
      </c>
      <c r="X2342" s="5" t="s">
        <v>94</v>
      </c>
      <c r="Y2342" s="5" t="n">
        <v>1</v>
      </c>
      <c r="Z2342" s="5" t="n">
        <v>0</v>
      </c>
      <c r="AA2342" s="5" t="str">
        <f aca="false">IF(Y2342&gt;Z2342,"Win",IF(Y2342&lt;Z2342,"Loss","Draw"))</f>
        <v>Win</v>
      </c>
      <c r="AB2342" s="5" t="s">
        <v>98</v>
      </c>
      <c r="AC2342" s="5" t="s">
        <v>99</v>
      </c>
      <c r="AD2342" s="5" t="s">
        <v>5357</v>
      </c>
      <c r="AE2342" s="5" t="s">
        <v>635</v>
      </c>
      <c r="AF2342" s="5" t="str">
        <f aca="false">IF(AD2342&lt;AE2342,AD2342,AE2342)</f>
        <v>Baby Dragon, Barbarian Barrel, Cannon, Dark Prince, Electro Spirit, Lightning, Royal Hogs, Skeletons</v>
      </c>
      <c r="AG2342" s="5" t="str">
        <f aca="false">IF(AD2342&lt;AE2342,AE2342,AD2342)</f>
        <v>Cannon Cart, Electro Spirit, Fireball, Goblins, Minions, Mortar, Rascals, Skeleton Barrel</v>
      </c>
      <c r="AH2342" s="5" t="str">
        <f aca="false">IF(AD2342=AF2342,AA2342,IF(AA2342="Win","Loss",IF(AA2342="Loss","Win","Draw")))</f>
        <v>Win</v>
      </c>
      <c r="AI2342" s="5" t="s">
        <v>102</v>
      </c>
    </row>
    <row r="2343" customFormat="false" ht="15" hidden="false" customHeight="true" outlineLevel="0" collapsed="false">
      <c r="A2343" s="5" t="s">
        <v>5358</v>
      </c>
      <c r="B2343" s="5" t="n">
        <v>1</v>
      </c>
      <c r="C2343" s="5" t="s">
        <v>684</v>
      </c>
      <c r="D2343" s="5" t="s">
        <v>685</v>
      </c>
      <c r="E2343" s="5" t="s">
        <v>5359</v>
      </c>
      <c r="F2343" s="5" t="s">
        <v>5360</v>
      </c>
      <c r="G2343" s="5" t="s">
        <v>5361</v>
      </c>
      <c r="H2343" s="5" t="s">
        <v>81</v>
      </c>
      <c r="I2343" s="5" t="s">
        <v>201</v>
      </c>
      <c r="J2343" s="5" t="s">
        <v>202</v>
      </c>
      <c r="K2343" s="5" t="s">
        <v>203</v>
      </c>
      <c r="L2343" s="5" t="s">
        <v>88</v>
      </c>
      <c r="M2343" s="5" t="s">
        <v>157</v>
      </c>
      <c r="N2343" s="5" t="s">
        <v>118</v>
      </c>
      <c r="O2343" s="5" t="s">
        <v>204</v>
      </c>
      <c r="P2343" s="5" t="s">
        <v>87</v>
      </c>
      <c r="Q2343" s="5" t="s">
        <v>177</v>
      </c>
      <c r="R2343" s="5" t="s">
        <v>83</v>
      </c>
      <c r="S2343" s="5" t="s">
        <v>107</v>
      </c>
      <c r="T2343" s="5" t="s">
        <v>178</v>
      </c>
      <c r="U2343" s="5" t="s">
        <v>93</v>
      </c>
      <c r="V2343" s="5" t="s">
        <v>86</v>
      </c>
      <c r="W2343" s="5" t="s">
        <v>95</v>
      </c>
      <c r="X2343" s="5" t="s">
        <v>143</v>
      </c>
      <c r="Y2343" s="5" t="n">
        <v>1</v>
      </c>
      <c r="Z2343" s="5" t="n">
        <v>0</v>
      </c>
      <c r="AA2343" s="5" t="str">
        <f aca="false">IF(Y2343&gt;Z2343,"Win",IF(Y2343&lt;Z2343,"Loss","Draw"))</f>
        <v>Win</v>
      </c>
      <c r="AB2343" s="5" t="s">
        <v>98</v>
      </c>
      <c r="AC2343" s="5" t="s">
        <v>99</v>
      </c>
      <c r="AD2343" s="5" t="s">
        <v>206</v>
      </c>
      <c r="AE2343" s="5" t="s">
        <v>5362</v>
      </c>
      <c r="AF2343" s="5" t="str">
        <f aca="false">IF(AD2343&lt;AE2343,AD2343,AE2343)</f>
        <v>Barbarian Barrel, Fireball, Goblin Cage, Heal Spirit, Monk, Phoenix, Royal Giant, Skeleton Dragons</v>
      </c>
      <c r="AG2343" s="5" t="str">
        <f aca="false">IF(AD2343&lt;AE2343,AE2343,AD2343)</f>
        <v>Berserker, Fire Spirit, Goblin Barrel, Ice Spirit, Magic Archer, Royal Delivery, Tesla, Wall Breakers</v>
      </c>
      <c r="AH2343" s="5" t="str">
        <f aca="false">IF(AD2343=AF2343,AA2343,IF(AA2343="Win","Loss",IF(AA2343="Loss","Win","Draw")))</f>
        <v>Loss</v>
      </c>
      <c r="AI2343" s="5" t="s">
        <v>102</v>
      </c>
    </row>
    <row r="2344" customFormat="false" ht="15" hidden="false" customHeight="true" outlineLevel="0" collapsed="false">
      <c r="A2344" s="5" t="s">
        <v>5358</v>
      </c>
      <c r="B2344" s="5" t="n">
        <v>2</v>
      </c>
      <c r="C2344" s="5" t="s">
        <v>684</v>
      </c>
      <c r="D2344" s="5" t="s">
        <v>685</v>
      </c>
      <c r="E2344" s="5" t="s">
        <v>5359</v>
      </c>
      <c r="F2344" s="5" t="s">
        <v>5360</v>
      </c>
      <c r="G2344" s="5" t="s">
        <v>5363</v>
      </c>
      <c r="H2344" s="5" t="s">
        <v>81</v>
      </c>
      <c r="I2344" s="5" t="s">
        <v>152</v>
      </c>
      <c r="J2344" s="5" t="s">
        <v>128</v>
      </c>
      <c r="K2344" s="5" t="s">
        <v>107</v>
      </c>
      <c r="L2344" s="5" t="s">
        <v>306</v>
      </c>
      <c r="M2344" s="5" t="s">
        <v>85</v>
      </c>
      <c r="N2344" s="5" t="s">
        <v>307</v>
      </c>
      <c r="O2344" s="5" t="s">
        <v>187</v>
      </c>
      <c r="P2344" s="5" t="s">
        <v>95</v>
      </c>
      <c r="Q2344" s="5" t="s">
        <v>185</v>
      </c>
      <c r="R2344" s="5" t="s">
        <v>186</v>
      </c>
      <c r="S2344" s="5" t="s">
        <v>114</v>
      </c>
      <c r="T2344" s="5" t="s">
        <v>111</v>
      </c>
      <c r="U2344" s="5" t="s">
        <v>117</v>
      </c>
      <c r="V2344" s="5" t="s">
        <v>173</v>
      </c>
      <c r="W2344" s="5" t="s">
        <v>187</v>
      </c>
      <c r="X2344" s="5" t="s">
        <v>153</v>
      </c>
      <c r="Y2344" s="5" t="n">
        <v>1</v>
      </c>
      <c r="Z2344" s="5" t="n">
        <v>0</v>
      </c>
      <c r="AA2344" s="5" t="str">
        <f aca="false">IF(Y2344&gt;Z2344,"Win",IF(Y2344&lt;Z2344,"Loss","Draw"))</f>
        <v>Win</v>
      </c>
      <c r="AB2344" s="5" t="s">
        <v>98</v>
      </c>
      <c r="AC2344" s="5" t="s">
        <v>99</v>
      </c>
      <c r="AD2344" s="5" t="s">
        <v>603</v>
      </c>
      <c r="AE2344" s="5" t="s">
        <v>4626</v>
      </c>
      <c r="AF2344" s="5" t="str">
        <f aca="false">IF(AD2344&lt;AE2344,AD2344,AE2344)</f>
        <v>Baby Dragon, Barbarian Barrel, Goblin Cage, Golden Knight, Golem, Ice Wizard, Lightning, Tornado</v>
      </c>
      <c r="AG2344" s="5" t="str">
        <f aca="false">IF(AD2344&lt;AE2344,AE2344,AD2344)</f>
        <v>Balloon, Cannon, Executioner, Giant Skeleton, Giant Snowball, Miner, Tornado, Zappies</v>
      </c>
      <c r="AH2344" s="5" t="str">
        <f aca="false">IF(AD2344=AF2344,AA2344,IF(AA2344="Win","Loss",IF(AA2344="Loss","Win","Draw")))</f>
        <v>Win</v>
      </c>
      <c r="AI2344" s="5" t="s">
        <v>102</v>
      </c>
    </row>
    <row r="2345" customFormat="false" ht="15" hidden="false" customHeight="true" outlineLevel="0" collapsed="false">
      <c r="A2345" s="5" t="s">
        <v>5364</v>
      </c>
      <c r="B2345" s="5" t="n">
        <v>1</v>
      </c>
      <c r="C2345" s="5" t="s">
        <v>684</v>
      </c>
      <c r="D2345" s="5" t="s">
        <v>685</v>
      </c>
      <c r="E2345" s="5" t="s">
        <v>753</v>
      </c>
      <c r="F2345" s="5" t="s">
        <v>754</v>
      </c>
      <c r="G2345" s="5" t="s">
        <v>5365</v>
      </c>
      <c r="H2345" s="5" t="s">
        <v>352</v>
      </c>
      <c r="I2345" s="5" t="s">
        <v>137</v>
      </c>
      <c r="J2345" s="5" t="s">
        <v>91</v>
      </c>
      <c r="K2345" s="5" t="s">
        <v>114</v>
      </c>
      <c r="L2345" s="5" t="s">
        <v>97</v>
      </c>
      <c r="M2345" s="5" t="s">
        <v>116</v>
      </c>
      <c r="N2345" s="5" t="s">
        <v>242</v>
      </c>
      <c r="O2345" s="5" t="s">
        <v>118</v>
      </c>
      <c r="P2345" s="5" t="s">
        <v>87</v>
      </c>
      <c r="Q2345" s="5" t="s">
        <v>152</v>
      </c>
      <c r="R2345" s="5" t="s">
        <v>128</v>
      </c>
      <c r="S2345" s="5" t="s">
        <v>107</v>
      </c>
      <c r="T2345" s="5" t="s">
        <v>306</v>
      </c>
      <c r="U2345" s="5" t="s">
        <v>85</v>
      </c>
      <c r="V2345" s="5" t="s">
        <v>307</v>
      </c>
      <c r="W2345" s="5" t="s">
        <v>187</v>
      </c>
      <c r="X2345" s="5" t="s">
        <v>95</v>
      </c>
      <c r="Y2345" s="5" t="n">
        <v>0</v>
      </c>
      <c r="Z2345" s="5" t="n">
        <v>1</v>
      </c>
      <c r="AA2345" s="5" t="str">
        <f aca="false">IF(Y2345&gt;Z2345,"Win",IF(Y2345&lt;Z2345,"Loss","Draw"))</f>
        <v>Loss</v>
      </c>
      <c r="AB2345" s="5" t="s">
        <v>98</v>
      </c>
      <c r="AC2345" s="5" t="s">
        <v>99</v>
      </c>
      <c r="AD2345" s="5" t="s">
        <v>1050</v>
      </c>
      <c r="AE2345" s="5" t="s">
        <v>603</v>
      </c>
      <c r="AF2345" s="5" t="str">
        <f aca="false">IF(AD2345&lt;AE2345,AD2345,AE2345)</f>
        <v>Baby Dragon, Barbarian Barrel, Goblin Cage, Golden Knight, Golem, Ice Wizard, Lightning, Tornado</v>
      </c>
      <c r="AG2345" s="5" t="str">
        <f aca="false">IF(AD2345&lt;AE2345,AE2345,AD2345)</f>
        <v>Bomber, Giant Snowball, Goblin Drill, Goblins, Ice Spirit, Poison, Ronin, Tesla</v>
      </c>
      <c r="AH2345" s="5" t="str">
        <f aca="false">IF(AD2345=AF2345,AA2345,IF(AA2345="Win","Loss",IF(AA2345="Loss","Win","Draw")))</f>
        <v>Win</v>
      </c>
      <c r="AI2345" s="5" t="s">
        <v>102</v>
      </c>
    </row>
    <row r="2346" customFormat="false" ht="15" hidden="false" customHeight="true" outlineLevel="0" collapsed="false">
      <c r="A2346" s="5" t="s">
        <v>5364</v>
      </c>
      <c r="B2346" s="5" t="n">
        <v>2</v>
      </c>
      <c r="C2346" s="5" t="s">
        <v>684</v>
      </c>
      <c r="D2346" s="5" t="s">
        <v>685</v>
      </c>
      <c r="E2346" s="5" t="s">
        <v>753</v>
      </c>
      <c r="F2346" s="5" t="s">
        <v>754</v>
      </c>
      <c r="G2346" s="5" t="s">
        <v>5366</v>
      </c>
      <c r="H2346" s="5" t="s">
        <v>352</v>
      </c>
      <c r="I2346" s="5" t="s">
        <v>185</v>
      </c>
      <c r="J2346" s="5" t="s">
        <v>128</v>
      </c>
      <c r="K2346" s="5" t="s">
        <v>284</v>
      </c>
      <c r="L2346" s="5" t="s">
        <v>115</v>
      </c>
      <c r="M2346" s="5" t="s">
        <v>158</v>
      </c>
      <c r="N2346" s="5" t="s">
        <v>173</v>
      </c>
      <c r="O2346" s="5" t="s">
        <v>187</v>
      </c>
      <c r="P2346" s="5" t="s">
        <v>785</v>
      </c>
      <c r="Q2346" s="5" t="s">
        <v>114</v>
      </c>
      <c r="R2346" s="5" t="s">
        <v>108</v>
      </c>
      <c r="S2346" s="5" t="s">
        <v>202</v>
      </c>
      <c r="T2346" s="5" t="s">
        <v>137</v>
      </c>
      <c r="U2346" s="5" t="s">
        <v>88</v>
      </c>
      <c r="V2346" s="5" t="s">
        <v>116</v>
      </c>
      <c r="W2346" s="5" t="s">
        <v>157</v>
      </c>
      <c r="X2346" s="5" t="s">
        <v>87</v>
      </c>
      <c r="Y2346" s="5" t="n">
        <v>0</v>
      </c>
      <c r="Z2346" s="5" t="n">
        <v>1</v>
      </c>
      <c r="AA2346" s="5" t="str">
        <f aca="false">IF(Y2346&gt;Z2346,"Win",IF(Y2346&lt;Z2346,"Loss","Draw"))</f>
        <v>Loss</v>
      </c>
      <c r="AB2346" s="5" t="s">
        <v>98</v>
      </c>
      <c r="AC2346" s="5" t="s">
        <v>99</v>
      </c>
      <c r="AD2346" s="5" t="s">
        <v>787</v>
      </c>
      <c r="AE2346" s="5" t="s">
        <v>1427</v>
      </c>
      <c r="AF2346" s="5" t="str">
        <f aca="false">IF(AD2346&lt;AE2346,AD2346,AE2346)</f>
        <v>Berserker, Dark Prince, Fire Spirit, Giant Snowball, Goblin Drill, Magic Archer, Poison, Tesla</v>
      </c>
      <c r="AG2346" s="5" t="str">
        <f aca="false">IF(AD2346&lt;AE2346,AE2346,AD2346)</f>
        <v>Bowler, Executioner, Freeze, Golden Knight, Graveyard, Inferno Dragon, Tornado, Zappies</v>
      </c>
      <c r="AH2346" s="5" t="str">
        <f aca="false">IF(AD2346=AF2346,AA2346,IF(AA2346="Win","Loss",IF(AA2346="Loss","Win","Draw")))</f>
        <v>Win</v>
      </c>
      <c r="AI2346" s="5" t="s">
        <v>102</v>
      </c>
    </row>
    <row r="2347" customFormat="false" ht="15" hidden="false" customHeight="true" outlineLevel="0" collapsed="false">
      <c r="A2347" s="5" t="s">
        <v>5367</v>
      </c>
      <c r="B2347" s="5" t="n">
        <v>1</v>
      </c>
      <c r="C2347" s="5" t="s">
        <v>684</v>
      </c>
      <c r="D2347" s="5" t="s">
        <v>685</v>
      </c>
      <c r="E2347" s="5" t="s">
        <v>573</v>
      </c>
      <c r="F2347" s="5" t="s">
        <v>574</v>
      </c>
      <c r="G2347" s="5" t="s">
        <v>2539</v>
      </c>
      <c r="H2347" s="5" t="s">
        <v>163</v>
      </c>
      <c r="I2347" s="5" t="s">
        <v>201</v>
      </c>
      <c r="J2347" s="5" t="s">
        <v>202</v>
      </c>
      <c r="K2347" s="5" t="s">
        <v>203</v>
      </c>
      <c r="L2347" s="5" t="s">
        <v>88</v>
      </c>
      <c r="M2347" s="5" t="s">
        <v>157</v>
      </c>
      <c r="N2347" s="5" t="s">
        <v>118</v>
      </c>
      <c r="O2347" s="5" t="s">
        <v>204</v>
      </c>
      <c r="P2347" s="5" t="s">
        <v>87</v>
      </c>
      <c r="Q2347" s="5" t="s">
        <v>177</v>
      </c>
      <c r="R2347" s="5" t="s">
        <v>563</v>
      </c>
      <c r="S2347" s="5" t="s">
        <v>95</v>
      </c>
      <c r="T2347" s="5" t="s">
        <v>215</v>
      </c>
      <c r="U2347" s="5" t="s">
        <v>133</v>
      </c>
      <c r="V2347" s="5" t="s">
        <v>173</v>
      </c>
      <c r="W2347" s="5" t="s">
        <v>188</v>
      </c>
      <c r="X2347" s="5" t="s">
        <v>93</v>
      </c>
      <c r="Y2347" s="5" t="n">
        <v>0</v>
      </c>
      <c r="Z2347" s="5" t="n">
        <v>1</v>
      </c>
      <c r="AA2347" s="5" t="str">
        <f aca="false">IF(Y2347&gt;Z2347,"Win",IF(Y2347&lt;Z2347,"Loss","Draw"))</f>
        <v>Loss</v>
      </c>
      <c r="AB2347" s="5" t="s">
        <v>98</v>
      </c>
      <c r="AC2347" s="5" t="s">
        <v>99</v>
      </c>
      <c r="AD2347" s="5" t="s">
        <v>206</v>
      </c>
      <c r="AE2347" s="5" t="s">
        <v>2540</v>
      </c>
      <c r="AF2347" s="5" t="str">
        <f aca="false">IF(AD2347&lt;AE2347,AD2347,AE2347)</f>
        <v>Barbarian Barrel, Fireball, Fisherman, Mother Witch, Royal Giant, Skeleton King, Tombstone, Zappies</v>
      </c>
      <c r="AG2347" s="5" t="str">
        <f aca="false">IF(AD2347&lt;AE2347,AE2347,AD2347)</f>
        <v>Berserker, Fire Spirit, Goblin Barrel, Ice Spirit, Magic Archer, Royal Delivery, Tesla, Wall Breakers</v>
      </c>
      <c r="AH2347" s="5" t="str">
        <f aca="false">IF(AD2347=AF2347,AA2347,IF(AA2347="Win","Loss",IF(AA2347="Loss","Win","Draw")))</f>
        <v>Win</v>
      </c>
      <c r="AI2347" s="5" t="s">
        <v>102</v>
      </c>
    </row>
    <row r="2348" customFormat="false" ht="15" hidden="false" customHeight="true" outlineLevel="0" collapsed="false">
      <c r="A2348" s="5" t="s">
        <v>5367</v>
      </c>
      <c r="B2348" s="5" t="n">
        <v>2</v>
      </c>
      <c r="C2348" s="5" t="s">
        <v>684</v>
      </c>
      <c r="D2348" s="5" t="s">
        <v>685</v>
      </c>
      <c r="E2348" s="5" t="s">
        <v>573</v>
      </c>
      <c r="F2348" s="5" t="s">
        <v>574</v>
      </c>
      <c r="G2348" s="5" t="s">
        <v>2541</v>
      </c>
      <c r="H2348" s="5" t="s">
        <v>163</v>
      </c>
      <c r="I2348" s="5" t="s">
        <v>107</v>
      </c>
      <c r="J2348" s="5" t="s">
        <v>128</v>
      </c>
      <c r="K2348" s="5" t="s">
        <v>284</v>
      </c>
      <c r="L2348" s="5" t="s">
        <v>85</v>
      </c>
      <c r="M2348" s="5" t="s">
        <v>387</v>
      </c>
      <c r="N2348" s="5" t="s">
        <v>187</v>
      </c>
      <c r="O2348" s="5" t="s">
        <v>133</v>
      </c>
      <c r="P2348" s="5" t="s">
        <v>150</v>
      </c>
      <c r="Q2348" s="5" t="s">
        <v>152</v>
      </c>
      <c r="R2348" s="5" t="s">
        <v>128</v>
      </c>
      <c r="S2348" s="5" t="s">
        <v>158</v>
      </c>
      <c r="T2348" s="5" t="s">
        <v>242</v>
      </c>
      <c r="U2348" s="5" t="s">
        <v>387</v>
      </c>
      <c r="V2348" s="5" t="s">
        <v>187</v>
      </c>
      <c r="W2348" s="5" t="s">
        <v>107</v>
      </c>
      <c r="X2348" s="5" t="s">
        <v>85</v>
      </c>
      <c r="Y2348" s="5" t="n">
        <v>1</v>
      </c>
      <c r="Z2348" s="5" t="n">
        <v>0</v>
      </c>
      <c r="AA2348" s="5" t="str">
        <f aca="false">IF(Y2348&gt;Z2348,"Win",IF(Y2348&lt;Z2348,"Loss","Draw"))</f>
        <v>Win</v>
      </c>
      <c r="AB2348" s="5" t="s">
        <v>98</v>
      </c>
      <c r="AC2348" s="5" t="s">
        <v>99</v>
      </c>
      <c r="AD2348" s="5" t="s">
        <v>2543</v>
      </c>
      <c r="AE2348" s="5" t="s">
        <v>2542</v>
      </c>
      <c r="AF2348" s="5" t="str">
        <f aca="false">IF(AD2348&lt;AE2348,AD2348,AE2348)</f>
        <v>Baby Dragon, Bomber, Bowler, Electro Giant, Goblin Cage, Golden Knight, Lightning, Tornado</v>
      </c>
      <c r="AG2348" s="5" t="str">
        <f aca="false">IF(AD2348&lt;AE2348,AE2348,AD2348)</f>
        <v>Electro Giant, Electro Spirit, Goblin Cage, Golden Knight, Inferno Dragon, Lightning, Mother Witch, Tornado</v>
      </c>
      <c r="AH2348" s="5" t="str">
        <f aca="false">IF(AD2348=AF2348,AA2348,IF(AA2348="Win","Loss",IF(AA2348="Loss","Win","Draw")))</f>
        <v>Loss</v>
      </c>
      <c r="AI2348" s="5" t="s">
        <v>102</v>
      </c>
    </row>
    <row r="2349" customFormat="false" ht="15" hidden="false" customHeight="true" outlineLevel="0" collapsed="false">
      <c r="A2349" s="5" t="s">
        <v>5367</v>
      </c>
      <c r="B2349" s="5" t="n">
        <v>3</v>
      </c>
      <c r="C2349" s="5" t="s">
        <v>684</v>
      </c>
      <c r="D2349" s="5" t="s">
        <v>685</v>
      </c>
      <c r="E2349" s="5" t="s">
        <v>573</v>
      </c>
      <c r="F2349" s="5" t="s">
        <v>574</v>
      </c>
      <c r="G2349" s="5" t="s">
        <v>2544</v>
      </c>
      <c r="H2349" s="5" t="s">
        <v>352</v>
      </c>
      <c r="I2349" s="5" t="s">
        <v>92</v>
      </c>
      <c r="J2349" s="5" t="s">
        <v>91</v>
      </c>
      <c r="K2349" s="5" t="s">
        <v>90</v>
      </c>
      <c r="L2349" s="5" t="s">
        <v>125</v>
      </c>
      <c r="M2349" s="5" t="s">
        <v>93</v>
      </c>
      <c r="N2349" s="5" t="s">
        <v>159</v>
      </c>
      <c r="O2349" s="5" t="s">
        <v>94</v>
      </c>
      <c r="P2349" s="5" t="s">
        <v>95</v>
      </c>
      <c r="Q2349" s="5" t="s">
        <v>141</v>
      </c>
      <c r="R2349" s="5" t="s">
        <v>91</v>
      </c>
      <c r="S2349" s="5" t="s">
        <v>113</v>
      </c>
      <c r="T2349" s="5" t="s">
        <v>86</v>
      </c>
      <c r="U2349" s="5" t="s">
        <v>97</v>
      </c>
      <c r="V2349" s="5" t="s">
        <v>223</v>
      </c>
      <c r="W2349" s="5" t="s">
        <v>130</v>
      </c>
      <c r="X2349" s="5" t="s">
        <v>125</v>
      </c>
      <c r="Y2349" s="5" t="n">
        <v>0</v>
      </c>
      <c r="Z2349" s="5" t="n">
        <v>1</v>
      </c>
      <c r="AA2349" s="5" t="str">
        <f aca="false">IF(Y2349&gt;Z2349,"Win",IF(Y2349&lt;Z2349,"Loss","Draw"))</f>
        <v>Loss</v>
      </c>
      <c r="AB2349" s="5" t="s">
        <v>98</v>
      </c>
      <c r="AC2349" s="5" t="s">
        <v>99</v>
      </c>
      <c r="AD2349" s="5" t="s">
        <v>518</v>
      </c>
      <c r="AE2349" s="5" t="s">
        <v>2545</v>
      </c>
      <c r="AF2349" s="5" t="str">
        <f aca="false">IF(AD2349&lt;AE2349,AD2349,AE2349)</f>
        <v>Arrows, Cannon Cart, Furnace, Goblins, Lumberjack, Ram Rider, Ronin, Skeleton Dragons</v>
      </c>
      <c r="AG2349" s="5" t="str">
        <f aca="false">IF(AD2349&lt;AE2349,AE2349,AD2349)</f>
        <v>Barbarian Barrel, Cannon Cart, Dart Goblin, Fireball, Goblins, Mortar, Rascals, Skeleton Barrel</v>
      </c>
      <c r="AH2349" s="5" t="str">
        <f aca="false">IF(AD2349=AF2349,AA2349,IF(AA2349="Win","Loss",IF(AA2349="Loss","Win","Draw")))</f>
        <v>Win</v>
      </c>
      <c r="AI2349" s="5" t="s">
        <v>102</v>
      </c>
    </row>
    <row r="2350" customFormat="false" ht="15" hidden="false" customHeight="true" outlineLevel="0" collapsed="false">
      <c r="A2350" s="5" t="s">
        <v>5368</v>
      </c>
      <c r="B2350" s="5" t="n">
        <v>1</v>
      </c>
      <c r="C2350" s="5" t="s">
        <v>684</v>
      </c>
      <c r="D2350" s="5" t="s">
        <v>685</v>
      </c>
      <c r="E2350" s="5" t="s">
        <v>611</v>
      </c>
      <c r="F2350" s="5" t="s">
        <v>612</v>
      </c>
      <c r="G2350" s="5" t="s">
        <v>686</v>
      </c>
      <c r="H2350" s="5" t="s">
        <v>352</v>
      </c>
      <c r="I2350" s="5" t="s">
        <v>90</v>
      </c>
      <c r="J2350" s="5" t="s">
        <v>123</v>
      </c>
      <c r="K2350" s="5" t="s">
        <v>124</v>
      </c>
      <c r="L2350" s="5" t="s">
        <v>125</v>
      </c>
      <c r="M2350" s="5" t="s">
        <v>96</v>
      </c>
      <c r="N2350" s="5" t="s">
        <v>126</v>
      </c>
      <c r="O2350" s="5" t="s">
        <v>95</v>
      </c>
      <c r="P2350" s="5" t="s">
        <v>85</v>
      </c>
      <c r="Q2350" s="5" t="s">
        <v>201</v>
      </c>
      <c r="R2350" s="5" t="s">
        <v>108</v>
      </c>
      <c r="S2350" s="5" t="s">
        <v>203</v>
      </c>
      <c r="T2350" s="5" t="s">
        <v>88</v>
      </c>
      <c r="U2350" s="5" t="s">
        <v>157</v>
      </c>
      <c r="V2350" s="5" t="s">
        <v>159</v>
      </c>
      <c r="W2350" s="5" t="s">
        <v>204</v>
      </c>
      <c r="X2350" s="5" t="s">
        <v>87</v>
      </c>
      <c r="Y2350" s="5" t="n">
        <v>0</v>
      </c>
      <c r="Z2350" s="5" t="n">
        <v>1</v>
      </c>
      <c r="AA2350" s="5" t="str">
        <f aca="false">IF(Y2350&gt;Z2350,"Win",IF(Y2350&lt;Z2350,"Loss","Draw"))</f>
        <v>Loss</v>
      </c>
      <c r="AB2350" s="5" t="s">
        <v>98</v>
      </c>
      <c r="AC2350" s="5" t="s">
        <v>99</v>
      </c>
      <c r="AD2350" s="5" t="s">
        <v>134</v>
      </c>
      <c r="AE2350" s="5" t="s">
        <v>687</v>
      </c>
      <c r="AF2350" s="5" t="str">
        <f aca="false">IF(AD2350&lt;AE2350,AD2350,AE2350)</f>
        <v>Barbarian Barrel, Cannon Cart, Goblinstein, Lightning, Minions, Mortar, Royal Ghost, Skeletons</v>
      </c>
      <c r="AG2350" s="5" t="str">
        <f aca="false">IF(AD2350&lt;AE2350,AE2350,AD2350)</f>
        <v>Berserker, Dark Prince, Dart Goblin, Fire Spirit, Goblin Barrel, Royal Delivery, Tesla, Wall Breakers</v>
      </c>
      <c r="AH2350" s="5" t="str">
        <f aca="false">IF(AD2350=AF2350,AA2350,IF(AA2350="Win","Loss",IF(AA2350="Loss","Win","Draw")))</f>
        <v>Loss</v>
      </c>
      <c r="AI2350" s="5" t="s">
        <v>102</v>
      </c>
    </row>
    <row r="2351" customFormat="false" ht="15" hidden="false" customHeight="true" outlineLevel="0" collapsed="false">
      <c r="A2351" s="5" t="s">
        <v>5368</v>
      </c>
      <c r="B2351" s="5" t="n">
        <v>2</v>
      </c>
      <c r="C2351" s="5" t="s">
        <v>684</v>
      </c>
      <c r="D2351" s="5" t="s">
        <v>685</v>
      </c>
      <c r="E2351" s="5" t="s">
        <v>611</v>
      </c>
      <c r="F2351" s="5" t="s">
        <v>612</v>
      </c>
      <c r="G2351" s="5" t="s">
        <v>688</v>
      </c>
      <c r="H2351" s="5" t="s">
        <v>163</v>
      </c>
      <c r="I2351" s="5" t="s">
        <v>185</v>
      </c>
      <c r="J2351" s="5" t="s">
        <v>186</v>
      </c>
      <c r="K2351" s="5" t="s">
        <v>241</v>
      </c>
      <c r="L2351" s="5" t="s">
        <v>111</v>
      </c>
      <c r="M2351" s="5" t="s">
        <v>187</v>
      </c>
      <c r="N2351" s="5" t="s">
        <v>109</v>
      </c>
      <c r="O2351" s="5" t="s">
        <v>234</v>
      </c>
      <c r="P2351" s="5" t="s">
        <v>88</v>
      </c>
      <c r="Q2351" s="5" t="s">
        <v>129</v>
      </c>
      <c r="R2351" s="5" t="s">
        <v>158</v>
      </c>
      <c r="S2351" s="5" t="s">
        <v>141</v>
      </c>
      <c r="T2351" s="5" t="s">
        <v>165</v>
      </c>
      <c r="U2351" s="5" t="s">
        <v>133</v>
      </c>
      <c r="V2351" s="5" t="s">
        <v>130</v>
      </c>
      <c r="W2351" s="5" t="s">
        <v>327</v>
      </c>
      <c r="X2351" s="5" t="s">
        <v>112</v>
      </c>
      <c r="Y2351" s="5" t="n">
        <v>1</v>
      </c>
      <c r="Z2351" s="5" t="n">
        <v>0</v>
      </c>
      <c r="AA2351" s="5" t="str">
        <f aca="false">IF(Y2351&gt;Z2351,"Win",IF(Y2351&lt;Z2351,"Loss","Draw"))</f>
        <v>Win</v>
      </c>
      <c r="AB2351" s="5" t="s">
        <v>98</v>
      </c>
      <c r="AC2351" s="5" t="s">
        <v>99</v>
      </c>
      <c r="AD2351" s="5" t="s">
        <v>363</v>
      </c>
      <c r="AE2351" s="5" t="s">
        <v>689</v>
      </c>
      <c r="AF2351" s="5" t="str">
        <f aca="false">IF(AD2351&lt;AE2351,AD2351,AE2351)</f>
        <v>Arrows, Bowler, Hog Rider, Lumberjack, Mega Knight, Mother Witch, Rage, Spirit Empress</v>
      </c>
      <c r="AG2351" s="5" t="str">
        <f aca="false">IF(AD2351&lt;AE2351,AE2351,AD2351)</f>
        <v>Balloon, Berserker, Bomb Tower, Executioner, Knight, Miner, Tornado, Zap</v>
      </c>
      <c r="AH2351" s="5" t="str">
        <f aca="false">IF(AD2351=AF2351,AA2351,IF(AA2351="Win","Loss",IF(AA2351="Loss","Win","Draw")))</f>
        <v>Loss</v>
      </c>
      <c r="AI2351" s="5" t="s">
        <v>102</v>
      </c>
    </row>
    <row r="2352" customFormat="false" ht="15" hidden="false" customHeight="true" outlineLevel="0" collapsed="false">
      <c r="A2352" s="5" t="s">
        <v>5368</v>
      </c>
      <c r="B2352" s="5" t="n">
        <v>3</v>
      </c>
      <c r="C2352" s="5" t="s">
        <v>684</v>
      </c>
      <c r="D2352" s="5" t="s">
        <v>685</v>
      </c>
      <c r="E2352" s="5" t="s">
        <v>611</v>
      </c>
      <c r="F2352" s="5" t="s">
        <v>612</v>
      </c>
      <c r="G2352" s="5" t="s">
        <v>690</v>
      </c>
      <c r="H2352" s="5" t="s">
        <v>163</v>
      </c>
      <c r="I2352" s="5" t="s">
        <v>177</v>
      </c>
      <c r="J2352" s="5" t="s">
        <v>188</v>
      </c>
      <c r="K2352" s="5" t="s">
        <v>83</v>
      </c>
      <c r="L2352" s="5" t="s">
        <v>133</v>
      </c>
      <c r="M2352" s="5" t="s">
        <v>215</v>
      </c>
      <c r="N2352" s="5" t="s">
        <v>93</v>
      </c>
      <c r="O2352" s="5" t="s">
        <v>86</v>
      </c>
      <c r="P2352" s="5" t="s">
        <v>89</v>
      </c>
      <c r="Q2352" s="5" t="s">
        <v>107</v>
      </c>
      <c r="R2352" s="5" t="s">
        <v>563</v>
      </c>
      <c r="S2352" s="5" t="s">
        <v>152</v>
      </c>
      <c r="T2352" s="5" t="s">
        <v>306</v>
      </c>
      <c r="U2352" s="5" t="s">
        <v>95</v>
      </c>
      <c r="V2352" s="5" t="s">
        <v>242</v>
      </c>
      <c r="W2352" s="5" t="s">
        <v>85</v>
      </c>
      <c r="X2352" s="5" t="s">
        <v>474</v>
      </c>
      <c r="Y2352" s="5" t="n">
        <v>1</v>
      </c>
      <c r="Z2352" s="5" t="n">
        <v>0</v>
      </c>
      <c r="AA2352" s="5" t="str">
        <f aca="false">IF(Y2352&gt;Z2352,"Win",IF(Y2352&lt;Z2352,"Loss","Draw"))</f>
        <v>Win</v>
      </c>
      <c r="AB2352" s="5" t="s">
        <v>98</v>
      </c>
      <c r="AC2352" s="5" t="s">
        <v>99</v>
      </c>
      <c r="AD2352" s="5" t="s">
        <v>494</v>
      </c>
      <c r="AE2352" s="5" t="s">
        <v>691</v>
      </c>
      <c r="AF2352" s="5" t="str">
        <f aca="false">IF(AD2352&lt;AE2352,AD2352,AE2352)</f>
        <v>Baby Dragon, Barbarian Barrel, Bomber, Flying Machine, Goblin Cage, Golem, Lightning, Skeleton King</v>
      </c>
      <c r="AG2352" s="5" t="str">
        <f aca="false">IF(AD2352&lt;AE2352,AE2352,AD2352)</f>
        <v>Fireball, Fisherman, Monk, Mother Witch, Royal Giant, Skeleton Dragons, The Log, Tombstone</v>
      </c>
      <c r="AH2352" s="5" t="str">
        <f aca="false">IF(AD2352=AF2352,AA2352,IF(AA2352="Win","Loss",IF(AA2352="Loss","Win","Draw")))</f>
        <v>Loss</v>
      </c>
      <c r="AI2352" s="5" t="s">
        <v>102</v>
      </c>
    </row>
    <row r="2353" customFormat="false" ht="15" hidden="false" customHeight="true" outlineLevel="0" collapsed="false">
      <c r="A2353" s="5" t="s">
        <v>5369</v>
      </c>
      <c r="B2353" s="5" t="n">
        <v>1</v>
      </c>
      <c r="C2353" s="5" t="s">
        <v>684</v>
      </c>
      <c r="D2353" s="5" t="s">
        <v>685</v>
      </c>
      <c r="E2353" s="5" t="s">
        <v>5370</v>
      </c>
      <c r="F2353" s="5" t="s">
        <v>5371</v>
      </c>
      <c r="G2353" s="5" t="s">
        <v>5372</v>
      </c>
      <c r="H2353" s="5" t="s">
        <v>163</v>
      </c>
      <c r="I2353" s="5" t="s">
        <v>185</v>
      </c>
      <c r="J2353" s="5" t="s">
        <v>128</v>
      </c>
      <c r="K2353" s="5" t="s">
        <v>284</v>
      </c>
      <c r="L2353" s="5" t="s">
        <v>115</v>
      </c>
      <c r="M2353" s="5" t="s">
        <v>158</v>
      </c>
      <c r="N2353" s="5" t="s">
        <v>173</v>
      </c>
      <c r="O2353" s="5" t="s">
        <v>187</v>
      </c>
      <c r="P2353" s="5" t="s">
        <v>785</v>
      </c>
      <c r="Q2353" s="5" t="s">
        <v>141</v>
      </c>
      <c r="R2353" s="5" t="s">
        <v>91</v>
      </c>
      <c r="S2353" s="5" t="s">
        <v>113</v>
      </c>
      <c r="T2353" s="5" t="s">
        <v>223</v>
      </c>
      <c r="U2353" s="5" t="s">
        <v>125</v>
      </c>
      <c r="V2353" s="5" t="s">
        <v>97</v>
      </c>
      <c r="W2353" s="5" t="s">
        <v>86</v>
      </c>
      <c r="X2353" s="5" t="s">
        <v>130</v>
      </c>
      <c r="Y2353" s="5" t="n">
        <v>1</v>
      </c>
      <c r="Z2353" s="5" t="n">
        <v>0</v>
      </c>
      <c r="AA2353" s="5" t="str">
        <f aca="false">IF(Y2353&gt;Z2353,"Win",IF(Y2353&lt;Z2353,"Loss","Draw"))</f>
        <v>Win</v>
      </c>
      <c r="AB2353" s="5" t="s">
        <v>98</v>
      </c>
      <c r="AC2353" s="5" t="s">
        <v>99</v>
      </c>
      <c r="AD2353" s="5" t="s">
        <v>787</v>
      </c>
      <c r="AE2353" s="5" t="s">
        <v>2545</v>
      </c>
      <c r="AF2353" s="5" t="str">
        <f aca="false">IF(AD2353&lt;AE2353,AD2353,AE2353)</f>
        <v>Arrows, Cannon Cart, Furnace, Goblins, Lumberjack, Ram Rider, Ronin, Skeleton Dragons</v>
      </c>
      <c r="AG2353" s="5" t="str">
        <f aca="false">IF(AD2353&lt;AE2353,AE2353,AD2353)</f>
        <v>Bowler, Executioner, Freeze, Golden Knight, Graveyard, Inferno Dragon, Tornado, Zappies</v>
      </c>
      <c r="AH2353" s="5" t="str">
        <f aca="false">IF(AD2353=AF2353,AA2353,IF(AA2353="Win","Loss",IF(AA2353="Loss","Win","Draw")))</f>
        <v>Loss</v>
      </c>
      <c r="AI2353" s="5" t="s">
        <v>102</v>
      </c>
    </row>
    <row r="2354" customFormat="false" ht="15" hidden="false" customHeight="true" outlineLevel="0" collapsed="false">
      <c r="A2354" s="5" t="s">
        <v>5369</v>
      </c>
      <c r="B2354" s="5" t="n">
        <v>2</v>
      </c>
      <c r="C2354" s="5" t="s">
        <v>684</v>
      </c>
      <c r="D2354" s="5" t="s">
        <v>685</v>
      </c>
      <c r="E2354" s="5" t="s">
        <v>5370</v>
      </c>
      <c r="F2354" s="5" t="s">
        <v>5371</v>
      </c>
      <c r="G2354" s="5" t="s">
        <v>5373</v>
      </c>
      <c r="H2354" s="5" t="s">
        <v>352</v>
      </c>
      <c r="I2354" s="5" t="s">
        <v>82</v>
      </c>
      <c r="J2354" s="5" t="s">
        <v>202</v>
      </c>
      <c r="K2354" s="5" t="s">
        <v>87</v>
      </c>
      <c r="L2354" s="5" t="s">
        <v>97</v>
      </c>
      <c r="M2354" s="5" t="s">
        <v>85</v>
      </c>
      <c r="N2354" s="5" t="s">
        <v>126</v>
      </c>
      <c r="O2354" s="5" t="s">
        <v>150</v>
      </c>
      <c r="P2354" s="5" t="s">
        <v>95</v>
      </c>
      <c r="Q2354" s="5" t="s">
        <v>177</v>
      </c>
      <c r="R2354" s="5" t="s">
        <v>95</v>
      </c>
      <c r="S2354" s="5" t="s">
        <v>124</v>
      </c>
      <c r="T2354" s="5" t="s">
        <v>257</v>
      </c>
      <c r="U2354" s="5" t="s">
        <v>215</v>
      </c>
      <c r="V2354" s="5" t="s">
        <v>93</v>
      </c>
      <c r="W2354" s="5" t="s">
        <v>126</v>
      </c>
      <c r="X2354" s="5" t="s">
        <v>150</v>
      </c>
      <c r="Y2354" s="5" t="n">
        <v>0</v>
      </c>
      <c r="Z2354" s="5" t="n">
        <v>1</v>
      </c>
      <c r="AA2354" s="5" t="str">
        <f aca="false">IF(Y2354&gt;Z2354,"Win",IF(Y2354&lt;Z2354,"Loss","Draw"))</f>
        <v>Loss</v>
      </c>
      <c r="AB2354" s="5" t="s">
        <v>98</v>
      </c>
      <c r="AC2354" s="5" t="s">
        <v>99</v>
      </c>
      <c r="AD2354" s="5" t="s">
        <v>492</v>
      </c>
      <c r="AE2354" s="5" t="s">
        <v>429</v>
      </c>
      <c r="AF2354" s="5" t="str">
        <f aca="false">IF(AD2354&lt;AE2354,AD2354,AE2354)</f>
        <v>Barbarian Barrel, Electro Spirit, Fireball, Fisherman, Hunter, Royal Ghost, Royal Giant, Skeletons</v>
      </c>
      <c r="AG2354" s="5" t="str">
        <f aca="false">IF(AD2354&lt;AE2354,AE2354,AD2354)</f>
        <v>Barbarian Barrel, Electro Spirit, Lightning, Magic Archer, Ronin, Royal Hogs, Skeletons, Tesla</v>
      </c>
      <c r="AH2354" s="5" t="str">
        <f aca="false">IF(AD2354=AF2354,AA2354,IF(AA2354="Win","Loss",IF(AA2354="Loss","Win","Draw")))</f>
        <v>Win</v>
      </c>
      <c r="AI2354" s="5" t="s">
        <v>102</v>
      </c>
    </row>
    <row r="2355" customFormat="false" ht="15" hidden="false" customHeight="true" outlineLevel="0" collapsed="false">
      <c r="A2355" s="5" t="s">
        <v>5369</v>
      </c>
      <c r="B2355" s="5" t="n">
        <v>3</v>
      </c>
      <c r="C2355" s="5" t="s">
        <v>684</v>
      </c>
      <c r="D2355" s="5" t="s">
        <v>685</v>
      </c>
      <c r="E2355" s="5" t="s">
        <v>5370</v>
      </c>
      <c r="F2355" s="5" t="s">
        <v>5371</v>
      </c>
      <c r="G2355" s="5" t="s">
        <v>5374</v>
      </c>
      <c r="H2355" s="5" t="s">
        <v>163</v>
      </c>
      <c r="I2355" s="5" t="s">
        <v>159</v>
      </c>
      <c r="J2355" s="5" t="s">
        <v>108</v>
      </c>
      <c r="K2355" s="5" t="s">
        <v>203</v>
      </c>
      <c r="L2355" s="5" t="s">
        <v>88</v>
      </c>
      <c r="M2355" s="5" t="s">
        <v>157</v>
      </c>
      <c r="N2355" s="5" t="s">
        <v>201</v>
      </c>
      <c r="O2355" s="5" t="s">
        <v>204</v>
      </c>
      <c r="P2355" s="5" t="s">
        <v>234</v>
      </c>
      <c r="Q2355" s="5" t="s">
        <v>233</v>
      </c>
      <c r="R2355" s="5" t="s">
        <v>108</v>
      </c>
      <c r="S2355" s="5" t="s">
        <v>129</v>
      </c>
      <c r="T2355" s="5" t="s">
        <v>403</v>
      </c>
      <c r="U2355" s="5" t="s">
        <v>87</v>
      </c>
      <c r="V2355" s="5" t="s">
        <v>89</v>
      </c>
      <c r="W2355" s="5" t="s">
        <v>116</v>
      </c>
      <c r="X2355" s="5" t="s">
        <v>111</v>
      </c>
      <c r="Y2355" s="5" t="n">
        <v>0</v>
      </c>
      <c r="Z2355" s="5" t="n">
        <v>1</v>
      </c>
      <c r="AA2355" s="5" t="str">
        <f aca="false">IF(Y2355&gt;Z2355,"Win",IF(Y2355&lt;Z2355,"Loss","Draw"))</f>
        <v>Loss</v>
      </c>
      <c r="AB2355" s="5" t="s">
        <v>98</v>
      </c>
      <c r="AC2355" s="5" t="s">
        <v>99</v>
      </c>
      <c r="AD2355" s="5" t="s">
        <v>1000</v>
      </c>
      <c r="AE2355" s="5" t="s">
        <v>5375</v>
      </c>
      <c r="AF2355" s="5" t="str">
        <f aca="false">IF(AD2355&lt;AE2355,AD2355,AE2355)</f>
        <v>Bats, Dark Prince, Mega Knight, Miner, Poison, Spear Goblins, Tesla, The Log</v>
      </c>
      <c r="AG2355" s="5" t="str">
        <f aca="false">IF(AD2355&lt;AE2355,AE2355,AD2355)</f>
        <v>Berserker, Bomb Tower, Dark Prince, Dart Goblin, Fire Spirit, Goblin Barrel, Royal Delivery, Wall Breakers</v>
      </c>
      <c r="AH2355" s="5" t="str">
        <f aca="false">IF(AD2355=AF2355,AA2355,IF(AA2355="Win","Loss",IF(AA2355="Loss","Win","Draw")))</f>
        <v>Win</v>
      </c>
      <c r="AI2355" s="5" t="s">
        <v>102</v>
      </c>
    </row>
    <row r="2356" customFormat="false" ht="15" hidden="false" customHeight="true" outlineLevel="0" collapsed="false">
      <c r="A2356" s="5" t="s">
        <v>5376</v>
      </c>
      <c r="B2356" s="5" t="n">
        <v>1</v>
      </c>
      <c r="C2356" s="5" t="s">
        <v>684</v>
      </c>
      <c r="D2356" s="5" t="s">
        <v>685</v>
      </c>
      <c r="E2356" s="5" t="s">
        <v>533</v>
      </c>
      <c r="F2356" s="5" t="s">
        <v>534</v>
      </c>
      <c r="G2356" s="5" t="s">
        <v>2906</v>
      </c>
      <c r="H2356" s="5" t="s">
        <v>352</v>
      </c>
      <c r="I2356" s="5" t="s">
        <v>185</v>
      </c>
      <c r="J2356" s="5" t="s">
        <v>186</v>
      </c>
      <c r="K2356" s="5" t="s">
        <v>241</v>
      </c>
      <c r="L2356" s="5" t="s">
        <v>111</v>
      </c>
      <c r="M2356" s="5" t="s">
        <v>187</v>
      </c>
      <c r="N2356" s="5" t="s">
        <v>109</v>
      </c>
      <c r="O2356" s="5" t="s">
        <v>234</v>
      </c>
      <c r="P2356" s="5" t="s">
        <v>88</v>
      </c>
      <c r="Q2356" s="5" t="s">
        <v>109</v>
      </c>
      <c r="R2356" s="5" t="s">
        <v>108</v>
      </c>
      <c r="S2356" s="5" t="s">
        <v>284</v>
      </c>
      <c r="T2356" s="5" t="s">
        <v>107</v>
      </c>
      <c r="U2356" s="5" t="s">
        <v>112</v>
      </c>
      <c r="V2356" s="5" t="s">
        <v>110</v>
      </c>
      <c r="W2356" s="5" t="s">
        <v>95</v>
      </c>
      <c r="X2356" s="5" t="s">
        <v>93</v>
      </c>
      <c r="Y2356" s="5" t="n">
        <v>0</v>
      </c>
      <c r="Z2356" s="5" t="n">
        <v>1</v>
      </c>
      <c r="AA2356" s="5" t="str">
        <f aca="false">IF(Y2356&gt;Z2356,"Win",IF(Y2356&lt;Z2356,"Loss","Draw"))</f>
        <v>Loss</v>
      </c>
      <c r="AB2356" s="5" t="s">
        <v>98</v>
      </c>
      <c r="AC2356" s="5" t="s">
        <v>99</v>
      </c>
      <c r="AD2356" s="5" t="s">
        <v>363</v>
      </c>
      <c r="AE2356" s="5" t="s">
        <v>4569</v>
      </c>
      <c r="AF2356" s="5" t="str">
        <f aca="false">IF(AD2356&lt;AE2356,AD2356,AE2356)</f>
        <v>Balloon, Berserker, Bomb Tower, Executioner, Knight, Miner, Tornado, Zap</v>
      </c>
      <c r="AG2356" s="5" t="str">
        <f aca="false">IF(AD2356&lt;AE2356,AE2356,AD2356)</f>
        <v>Barbarian Barrel, Dark Prince, Fireball, Goblin Cage, Inferno Dragon, Lava Hound, Spirit Empress, Zap</v>
      </c>
      <c r="AH2356" s="5" t="str">
        <f aca="false">IF(AD2356=AF2356,AA2356,IF(AA2356="Win","Loss",IF(AA2356="Loss","Win","Draw")))</f>
        <v>Loss</v>
      </c>
      <c r="AI2356" s="5" t="s">
        <v>102</v>
      </c>
    </row>
    <row r="2357" customFormat="false" ht="15" hidden="false" customHeight="true" outlineLevel="0" collapsed="false">
      <c r="A2357" s="5" t="s">
        <v>5376</v>
      </c>
      <c r="B2357" s="5" t="n">
        <v>2</v>
      </c>
      <c r="C2357" s="5" t="s">
        <v>684</v>
      </c>
      <c r="D2357" s="5" t="s">
        <v>685</v>
      </c>
      <c r="E2357" s="5" t="s">
        <v>533</v>
      </c>
      <c r="F2357" s="5" t="s">
        <v>534</v>
      </c>
      <c r="G2357" s="5" t="s">
        <v>4570</v>
      </c>
      <c r="H2357" s="5" t="s">
        <v>352</v>
      </c>
      <c r="I2357" s="5" t="s">
        <v>177</v>
      </c>
      <c r="J2357" s="5" t="s">
        <v>95</v>
      </c>
      <c r="K2357" s="5" t="s">
        <v>107</v>
      </c>
      <c r="L2357" s="5" t="s">
        <v>150</v>
      </c>
      <c r="M2357" s="5" t="s">
        <v>178</v>
      </c>
      <c r="N2357" s="5" t="s">
        <v>93</v>
      </c>
      <c r="O2357" s="5" t="s">
        <v>97</v>
      </c>
      <c r="P2357" s="5" t="s">
        <v>143</v>
      </c>
      <c r="Q2357" s="5" t="s">
        <v>141</v>
      </c>
      <c r="R2357" s="5" t="s">
        <v>447</v>
      </c>
      <c r="S2357" s="5" t="s">
        <v>139</v>
      </c>
      <c r="T2357" s="5" t="s">
        <v>130</v>
      </c>
      <c r="U2357" s="5" t="s">
        <v>85</v>
      </c>
      <c r="V2357" s="5" t="s">
        <v>327</v>
      </c>
      <c r="W2357" s="5" t="s">
        <v>467</v>
      </c>
      <c r="X2357" s="5" t="s">
        <v>242</v>
      </c>
      <c r="Y2357" s="5" t="n">
        <v>0</v>
      </c>
      <c r="Z2357" s="5" t="n">
        <v>1</v>
      </c>
      <c r="AA2357" s="5" t="str">
        <f aca="false">IF(Y2357&gt;Z2357,"Win",IF(Y2357&lt;Z2357,"Loss","Draw"))</f>
        <v>Loss</v>
      </c>
      <c r="AB2357" s="5" t="s">
        <v>98</v>
      </c>
      <c r="AC2357" s="5" t="s">
        <v>99</v>
      </c>
      <c r="AD2357" s="5" t="s">
        <v>1467</v>
      </c>
      <c r="AE2357" s="5" t="s">
        <v>4571</v>
      </c>
      <c r="AF2357" s="5" t="str">
        <f aca="false">IF(AD2357&lt;AE2357,AD2357,AE2357)</f>
        <v>Arrows, Bomber, Giant, Lightning, Lumberjack, Mega Minion, Prince, Rage</v>
      </c>
      <c r="AG2357" s="5" t="str">
        <f aca="false">IF(AD2357&lt;AE2357,AE2357,AD2357)</f>
        <v>Barbarian Barrel, Electro Spirit, Fireball, Goblin Cage, Heal Spirit, Phoenix, Ronin, Royal Giant</v>
      </c>
      <c r="AH2357" s="5" t="str">
        <f aca="false">IF(AD2357=AF2357,AA2357,IF(AA2357="Win","Loss",IF(AA2357="Loss","Win","Draw")))</f>
        <v>Win</v>
      </c>
      <c r="AI2357" s="5" t="s">
        <v>102</v>
      </c>
    </row>
    <row r="2358" customFormat="false" ht="15" hidden="false" customHeight="true" outlineLevel="0" collapsed="false">
      <c r="A2358" s="5" t="s">
        <v>5377</v>
      </c>
      <c r="B2358" s="5" t="n">
        <v>1</v>
      </c>
      <c r="C2358" s="5" t="s">
        <v>684</v>
      </c>
      <c r="D2358" s="5" t="s">
        <v>685</v>
      </c>
      <c r="E2358" s="5" t="s">
        <v>318</v>
      </c>
      <c r="F2358" s="5" t="s">
        <v>319</v>
      </c>
      <c r="G2358" s="5" t="s">
        <v>2786</v>
      </c>
      <c r="H2358" s="5" t="s">
        <v>491</v>
      </c>
      <c r="I2358" s="5" t="s">
        <v>141</v>
      </c>
      <c r="J2358" s="5" t="s">
        <v>158</v>
      </c>
      <c r="K2358" s="5" t="s">
        <v>129</v>
      </c>
      <c r="L2358" s="5" t="s">
        <v>165</v>
      </c>
      <c r="M2358" s="5" t="s">
        <v>133</v>
      </c>
      <c r="N2358" s="5" t="s">
        <v>164</v>
      </c>
      <c r="O2358" s="5" t="s">
        <v>96</v>
      </c>
      <c r="P2358" s="5" t="s">
        <v>130</v>
      </c>
      <c r="Q2358" s="5" t="s">
        <v>201</v>
      </c>
      <c r="R2358" s="5" t="s">
        <v>202</v>
      </c>
      <c r="S2358" s="5" t="s">
        <v>203</v>
      </c>
      <c r="T2358" s="5" t="s">
        <v>88</v>
      </c>
      <c r="U2358" s="5" t="s">
        <v>157</v>
      </c>
      <c r="V2358" s="5" t="s">
        <v>118</v>
      </c>
      <c r="W2358" s="5" t="s">
        <v>204</v>
      </c>
      <c r="X2358" s="5" t="s">
        <v>87</v>
      </c>
      <c r="Y2358" s="5" t="n">
        <v>1</v>
      </c>
      <c r="Z2358" s="5" t="n">
        <v>0</v>
      </c>
      <c r="AA2358" s="5" t="str">
        <f aca="false">IF(Y2358&gt;Z2358,"Win",IF(Y2358&lt;Z2358,"Loss","Draw"))</f>
        <v>Win</v>
      </c>
      <c r="AB2358" s="5" t="s">
        <v>98</v>
      </c>
      <c r="AC2358" s="5" t="s">
        <v>99</v>
      </c>
      <c r="AD2358" s="5" t="s">
        <v>2767</v>
      </c>
      <c r="AE2358" s="5" t="s">
        <v>206</v>
      </c>
      <c r="AF2358" s="5" t="str">
        <f aca="false">IF(AD2358&lt;AE2358,AD2358,AE2358)</f>
        <v>Arrows, Bowler, Earthquake, Hog Rider, Lumberjack, Mega Knight, Minions, Mother Witch</v>
      </c>
      <c r="AG2358" s="5" t="str">
        <f aca="false">IF(AD2358&lt;AE2358,AE2358,AD2358)</f>
        <v>Berserker, Fire Spirit, Goblin Barrel, Ice Spirit, Magic Archer, Royal Delivery, Tesla, Wall Breakers</v>
      </c>
      <c r="AH2358" s="5" t="str">
        <f aca="false">IF(AD2358=AF2358,AA2358,IF(AA2358="Win","Loss",IF(AA2358="Loss","Win","Draw")))</f>
        <v>Win</v>
      </c>
      <c r="AI2358" s="5" t="s">
        <v>297</v>
      </c>
    </row>
    <row r="2359" customFormat="false" ht="15" hidden="false" customHeight="true" outlineLevel="0" collapsed="false">
      <c r="A2359" s="5" t="s">
        <v>5377</v>
      </c>
      <c r="B2359" s="5" t="n">
        <v>2</v>
      </c>
      <c r="C2359" s="5" t="s">
        <v>684</v>
      </c>
      <c r="D2359" s="5" t="s">
        <v>685</v>
      </c>
      <c r="E2359" s="5" t="s">
        <v>318</v>
      </c>
      <c r="F2359" s="5" t="s">
        <v>319</v>
      </c>
      <c r="G2359" s="5" t="s">
        <v>2787</v>
      </c>
      <c r="H2359" s="5" t="s">
        <v>491</v>
      </c>
      <c r="I2359" s="5" t="s">
        <v>201</v>
      </c>
      <c r="J2359" s="5" t="s">
        <v>202</v>
      </c>
      <c r="K2359" s="5" t="s">
        <v>203</v>
      </c>
      <c r="L2359" s="5" t="s">
        <v>88</v>
      </c>
      <c r="M2359" s="5" t="s">
        <v>157</v>
      </c>
      <c r="N2359" s="5" t="s">
        <v>118</v>
      </c>
      <c r="O2359" s="5" t="s">
        <v>204</v>
      </c>
      <c r="P2359" s="5" t="s">
        <v>87</v>
      </c>
      <c r="Q2359" s="5" t="s">
        <v>141</v>
      </c>
      <c r="R2359" s="5" t="s">
        <v>158</v>
      </c>
      <c r="S2359" s="5" t="s">
        <v>129</v>
      </c>
      <c r="T2359" s="5" t="s">
        <v>165</v>
      </c>
      <c r="U2359" s="5" t="s">
        <v>133</v>
      </c>
      <c r="V2359" s="5" t="s">
        <v>164</v>
      </c>
      <c r="W2359" s="5" t="s">
        <v>96</v>
      </c>
      <c r="X2359" s="5" t="s">
        <v>130</v>
      </c>
      <c r="Y2359" s="5" t="n">
        <v>1</v>
      </c>
      <c r="Z2359" s="5" t="n">
        <v>2</v>
      </c>
      <c r="AA2359" s="5" t="str">
        <f aca="false">IF(Y2359&gt;Z2359,"Win",IF(Y2359&lt;Z2359,"Loss","Draw"))</f>
        <v>Loss</v>
      </c>
      <c r="AB2359" s="5" t="s">
        <v>98</v>
      </c>
      <c r="AC2359" s="5" t="s">
        <v>99</v>
      </c>
      <c r="AD2359" s="5" t="s">
        <v>206</v>
      </c>
      <c r="AE2359" s="5" t="s">
        <v>2767</v>
      </c>
      <c r="AF2359" s="5" t="str">
        <f aca="false">IF(AD2359&lt;AE2359,AD2359,AE2359)</f>
        <v>Arrows, Bowler, Earthquake, Hog Rider, Lumberjack, Mega Knight, Minions, Mother Witch</v>
      </c>
      <c r="AG2359" s="5" t="str">
        <f aca="false">IF(AD2359&lt;AE2359,AE2359,AD2359)</f>
        <v>Berserker, Fire Spirit, Goblin Barrel, Ice Spirit, Magic Archer, Royal Delivery, Tesla, Wall Breakers</v>
      </c>
      <c r="AH2359" s="5" t="str">
        <f aca="false">IF(AD2359=AF2359,AA2359,IF(AA2359="Win","Loss",IF(AA2359="Loss","Win","Draw")))</f>
        <v>Win</v>
      </c>
      <c r="AI2359" s="5" t="s">
        <v>297</v>
      </c>
    </row>
    <row r="2360" customFormat="false" ht="15" hidden="false" customHeight="true" outlineLevel="0" collapsed="false">
      <c r="A2360" s="5" t="s">
        <v>5378</v>
      </c>
      <c r="B2360" s="5" t="n">
        <v>1</v>
      </c>
      <c r="C2360" s="5" t="s">
        <v>709</v>
      </c>
      <c r="D2360" s="5" t="s">
        <v>710</v>
      </c>
      <c r="E2360" s="5" t="s">
        <v>2158</v>
      </c>
      <c r="F2360" s="5" t="s">
        <v>2159</v>
      </c>
      <c r="G2360" s="5" t="s">
        <v>4874</v>
      </c>
      <c r="H2360" s="5" t="s">
        <v>715</v>
      </c>
      <c r="I2360" s="5" t="s">
        <v>172</v>
      </c>
      <c r="J2360" s="5" t="s">
        <v>158</v>
      </c>
      <c r="K2360" s="5" t="s">
        <v>109</v>
      </c>
      <c r="L2360" s="5" t="s">
        <v>193</v>
      </c>
      <c r="M2360" s="5" t="s">
        <v>440</v>
      </c>
      <c r="N2360" s="5" t="s">
        <v>130</v>
      </c>
      <c r="O2360" s="5" t="s">
        <v>447</v>
      </c>
      <c r="P2360" s="5" t="s">
        <v>115</v>
      </c>
      <c r="Q2360" s="5" t="s">
        <v>129</v>
      </c>
      <c r="R2360" s="5" t="s">
        <v>202</v>
      </c>
      <c r="S2360" s="5" t="s">
        <v>87</v>
      </c>
      <c r="T2360" s="5" t="s">
        <v>89</v>
      </c>
      <c r="U2360" s="5" t="s">
        <v>118</v>
      </c>
      <c r="V2360" s="5" t="s">
        <v>165</v>
      </c>
      <c r="W2360" s="5" t="s">
        <v>85</v>
      </c>
      <c r="X2360" s="5" t="s">
        <v>91</v>
      </c>
      <c r="Y2360" s="5" t="n">
        <v>0</v>
      </c>
      <c r="Z2360" s="5" t="n">
        <v>1</v>
      </c>
      <c r="AA2360" s="5" t="str">
        <f aca="false">IF(Y2360&gt;Z2360,"Win",IF(Y2360&lt;Z2360,"Loss","Draw"))</f>
        <v>Loss</v>
      </c>
      <c r="AB2360" s="5" t="s">
        <v>98</v>
      </c>
      <c r="AC2360" s="5" t="s">
        <v>99</v>
      </c>
      <c r="AD2360" s="5" t="s">
        <v>4876</v>
      </c>
      <c r="AE2360" s="5" t="s">
        <v>4875</v>
      </c>
      <c r="AF2360" s="5" t="str">
        <f aca="false">IF(AD2360&lt;AE2360,AD2360,AE2360)</f>
        <v>Arrows, Bowler, Giant, Graveyard, Guards, Musketeer, Night Witch, Zap</v>
      </c>
      <c r="AG2360" s="5" t="str">
        <f aca="false">IF(AD2360&lt;AE2360,AE2360,AD2360)</f>
        <v>Goblins, Hog Rider, Ice Spirit, Lightning, Magic Archer, Mega Knight, Tesla, The Log</v>
      </c>
      <c r="AH2360" s="5" t="str">
        <f aca="false">IF(AD2360=AF2360,AA2360,IF(AA2360="Win","Loss",IF(AA2360="Loss","Win","Draw")))</f>
        <v>Loss</v>
      </c>
      <c r="AI2360" s="5" t="s">
        <v>102</v>
      </c>
    </row>
    <row r="2361" customFormat="false" ht="15" hidden="false" customHeight="true" outlineLevel="0" collapsed="false">
      <c r="A2361" s="5" t="s">
        <v>5379</v>
      </c>
      <c r="B2361" s="5" t="n">
        <v>1</v>
      </c>
      <c r="C2361" s="5" t="s">
        <v>709</v>
      </c>
      <c r="D2361" s="5" t="s">
        <v>710</v>
      </c>
      <c r="E2361" s="5" t="s">
        <v>4850</v>
      </c>
      <c r="F2361" s="5" t="s">
        <v>4851</v>
      </c>
      <c r="G2361" s="5" t="s">
        <v>5380</v>
      </c>
      <c r="H2361" s="5" t="s">
        <v>163</v>
      </c>
      <c r="I2361" s="5" t="s">
        <v>418</v>
      </c>
      <c r="J2361" s="5" t="s">
        <v>241</v>
      </c>
      <c r="K2361" s="5" t="s">
        <v>203</v>
      </c>
      <c r="L2361" s="5" t="s">
        <v>89</v>
      </c>
      <c r="M2361" s="5" t="s">
        <v>248</v>
      </c>
      <c r="N2361" s="5" t="s">
        <v>209</v>
      </c>
      <c r="O2361" s="5" t="s">
        <v>118</v>
      </c>
      <c r="P2361" s="5" t="s">
        <v>159</v>
      </c>
      <c r="Q2361" s="5" t="s">
        <v>201</v>
      </c>
      <c r="R2361" s="5" t="s">
        <v>202</v>
      </c>
      <c r="S2361" s="5" t="s">
        <v>208</v>
      </c>
      <c r="T2361" s="5" t="s">
        <v>658</v>
      </c>
      <c r="U2361" s="5" t="s">
        <v>87</v>
      </c>
      <c r="V2361" s="5" t="s">
        <v>118</v>
      </c>
      <c r="W2361" s="5" t="s">
        <v>249</v>
      </c>
      <c r="X2361" s="5" t="s">
        <v>157</v>
      </c>
      <c r="Y2361" s="5" t="n">
        <v>1</v>
      </c>
      <c r="Z2361" s="5" t="n">
        <v>0</v>
      </c>
      <c r="AA2361" s="5" t="str">
        <f aca="false">IF(Y2361&gt;Z2361,"Win",IF(Y2361&lt;Z2361,"Loss","Draw"))</f>
        <v>Win</v>
      </c>
      <c r="AB2361" s="5" t="s">
        <v>98</v>
      </c>
      <c r="AC2361" s="5" t="s">
        <v>99</v>
      </c>
      <c r="AD2361" s="5" t="s">
        <v>4346</v>
      </c>
      <c r="AE2361" s="5" t="s">
        <v>5381</v>
      </c>
      <c r="AF2361" s="5" t="str">
        <f aca="false">IF(AD2361&lt;AE2361,AD2361,AE2361)</f>
        <v>Dart Goblin, Goblin Barrel, Ice Spirit, Inferno Tower, Knight, Princess, Skeleton Army, The Log</v>
      </c>
      <c r="AG2361" s="5" t="str">
        <f aca="false">IF(AD2361&lt;AE2361,AE2361,AD2361)</f>
        <v>Fire Spirit, Ice Spirit, Magic Archer, Rocket, Suspicious Bush, Tesla, Valkyrie, Wall Breakers</v>
      </c>
      <c r="AH2361" s="5" t="str">
        <f aca="false">IF(AD2361=AF2361,AA2361,IF(AA2361="Win","Loss",IF(AA2361="Loss","Win","Draw")))</f>
        <v>Win</v>
      </c>
      <c r="AI2361" s="5" t="s">
        <v>102</v>
      </c>
    </row>
    <row r="2362" customFormat="false" ht="15" hidden="false" customHeight="true" outlineLevel="0" collapsed="false">
      <c r="A2362" s="5" t="s">
        <v>5379</v>
      </c>
      <c r="B2362" s="5" t="n">
        <v>2</v>
      </c>
      <c r="C2362" s="5" t="s">
        <v>709</v>
      </c>
      <c r="D2362" s="5" t="s">
        <v>710</v>
      </c>
      <c r="E2362" s="5" t="s">
        <v>4850</v>
      </c>
      <c r="F2362" s="5" t="s">
        <v>4851</v>
      </c>
      <c r="G2362" s="5" t="s">
        <v>1006</v>
      </c>
      <c r="H2362" s="5" t="s">
        <v>163</v>
      </c>
      <c r="I2362" s="5" t="s">
        <v>114</v>
      </c>
      <c r="J2362" s="5" t="s">
        <v>172</v>
      </c>
      <c r="K2362" s="5" t="s">
        <v>87</v>
      </c>
      <c r="L2362" s="5" t="s">
        <v>137</v>
      </c>
      <c r="M2362" s="5" t="s">
        <v>88</v>
      </c>
      <c r="N2362" s="5" t="s">
        <v>91</v>
      </c>
      <c r="O2362" s="5" t="s">
        <v>95</v>
      </c>
      <c r="P2362" s="5" t="s">
        <v>116</v>
      </c>
      <c r="Q2362" s="5" t="s">
        <v>418</v>
      </c>
      <c r="R2362" s="5" t="s">
        <v>563</v>
      </c>
      <c r="S2362" s="5" t="s">
        <v>185</v>
      </c>
      <c r="T2362" s="5" t="s">
        <v>187</v>
      </c>
      <c r="U2362" s="5" t="s">
        <v>115</v>
      </c>
      <c r="V2362" s="5" t="s">
        <v>119</v>
      </c>
      <c r="W2362" s="5" t="s">
        <v>307</v>
      </c>
      <c r="X2362" s="5" t="s">
        <v>116</v>
      </c>
      <c r="Y2362" s="5" t="n">
        <v>1</v>
      </c>
      <c r="Z2362" s="5" t="n">
        <v>0</v>
      </c>
      <c r="AA2362" s="5" t="str">
        <f aca="false">IF(Y2362&gt;Z2362,"Win",IF(Y2362&lt;Z2362,"Loss","Draw"))</f>
        <v>Win</v>
      </c>
      <c r="AB2362" s="5" t="s">
        <v>98</v>
      </c>
      <c r="AC2362" s="5" t="s">
        <v>99</v>
      </c>
      <c r="AD2362" s="5" t="s">
        <v>5382</v>
      </c>
      <c r="AE2362" s="5" t="s">
        <v>5383</v>
      </c>
      <c r="AF2362" s="5" t="str">
        <f aca="false">IF(AD2362&lt;AE2362,AD2362,AE2362)</f>
        <v>Barbarian Barrel, Berserker, Giant Snowball, Goblin Drill, Goblins, Musketeer, Poison, Tesla</v>
      </c>
      <c r="AG2362" s="5" t="str">
        <f aca="false">IF(AD2362&lt;AE2362,AE2362,AD2362)</f>
        <v>Executioner, Goblin Hut, Graveyard, Ice Wizard, Poison, Skeleton Army, Skeleton King, Tornado</v>
      </c>
      <c r="AH2362" s="5" t="str">
        <f aca="false">IF(AD2362=AF2362,AA2362,IF(AA2362="Win","Loss",IF(AA2362="Loss","Win","Draw")))</f>
        <v>Win</v>
      </c>
      <c r="AI2362" s="5" t="s">
        <v>102</v>
      </c>
    </row>
    <row r="2363" customFormat="false" ht="15" hidden="false" customHeight="true" outlineLevel="0" collapsed="false">
      <c r="A2363" s="5" t="s">
        <v>5384</v>
      </c>
      <c r="B2363" s="5" t="n">
        <v>1</v>
      </c>
      <c r="C2363" s="5" t="s">
        <v>709</v>
      </c>
      <c r="D2363" s="5" t="s">
        <v>710</v>
      </c>
      <c r="E2363" s="6" t="s">
        <v>5385</v>
      </c>
      <c r="F2363" s="5" t="s">
        <v>5386</v>
      </c>
      <c r="G2363" s="5" t="s">
        <v>5387</v>
      </c>
      <c r="H2363" s="5" t="s">
        <v>81</v>
      </c>
      <c r="I2363" s="5" t="s">
        <v>107</v>
      </c>
      <c r="J2363" s="5" t="s">
        <v>95</v>
      </c>
      <c r="K2363" s="5" t="s">
        <v>141</v>
      </c>
      <c r="L2363" s="5" t="s">
        <v>178</v>
      </c>
      <c r="M2363" s="5" t="s">
        <v>143</v>
      </c>
      <c r="N2363" s="5" t="s">
        <v>150</v>
      </c>
      <c r="O2363" s="5" t="s">
        <v>93</v>
      </c>
      <c r="P2363" s="5" t="s">
        <v>177</v>
      </c>
      <c r="Q2363" s="5" t="s">
        <v>92</v>
      </c>
      <c r="R2363" s="5" t="s">
        <v>91</v>
      </c>
      <c r="S2363" s="5" t="s">
        <v>90</v>
      </c>
      <c r="T2363" s="5" t="s">
        <v>125</v>
      </c>
      <c r="U2363" s="5" t="s">
        <v>93</v>
      </c>
      <c r="V2363" s="5" t="s">
        <v>96</v>
      </c>
      <c r="W2363" s="5" t="s">
        <v>94</v>
      </c>
      <c r="X2363" s="5" t="s">
        <v>150</v>
      </c>
      <c r="Y2363" s="5" t="n">
        <v>1</v>
      </c>
      <c r="Z2363" s="5" t="n">
        <v>0</v>
      </c>
      <c r="AA2363" s="5" t="str">
        <f aca="false">IF(Y2363&gt;Z2363,"Win",IF(Y2363&lt;Z2363,"Loss","Draw"))</f>
        <v>Win</v>
      </c>
      <c r="AB2363" s="5" t="s">
        <v>98</v>
      </c>
      <c r="AC2363" s="5" t="s">
        <v>99</v>
      </c>
      <c r="AD2363" s="5" t="s">
        <v>180</v>
      </c>
      <c r="AE2363" s="5" t="s">
        <v>635</v>
      </c>
      <c r="AF2363" s="5" t="str">
        <f aca="false">IF(AD2363&lt;AE2363,AD2363,AE2363)</f>
        <v>Barbarian Barrel, Electro Spirit, Fireball, Goblin Cage, Heal Spirit, Lumberjack, Phoenix, Royal Giant</v>
      </c>
      <c r="AG2363" s="5" t="str">
        <f aca="false">IF(AD2363&lt;AE2363,AE2363,AD2363)</f>
        <v>Cannon Cart, Electro Spirit, Fireball, Goblins, Minions, Mortar, Rascals, Skeleton Barrel</v>
      </c>
      <c r="AH2363" s="5" t="str">
        <f aca="false">IF(AD2363=AF2363,AA2363,IF(AA2363="Win","Loss",IF(AA2363="Loss","Win","Draw")))</f>
        <v>Win</v>
      </c>
      <c r="AI2363" s="5" t="s">
        <v>102</v>
      </c>
    </row>
    <row r="2364" customFormat="false" ht="15" hidden="false" customHeight="true" outlineLevel="0" collapsed="false">
      <c r="A2364" s="5" t="s">
        <v>5384</v>
      </c>
      <c r="B2364" s="5" t="n">
        <v>2</v>
      </c>
      <c r="C2364" s="5" t="s">
        <v>709</v>
      </c>
      <c r="D2364" s="5" t="s">
        <v>710</v>
      </c>
      <c r="E2364" s="6" t="s">
        <v>5385</v>
      </c>
      <c r="F2364" s="5" t="s">
        <v>5386</v>
      </c>
      <c r="G2364" s="5" t="s">
        <v>5388</v>
      </c>
      <c r="H2364" s="5" t="s">
        <v>715</v>
      </c>
      <c r="I2364" s="5" t="s">
        <v>84</v>
      </c>
      <c r="J2364" s="5" t="s">
        <v>108</v>
      </c>
      <c r="K2364" s="5" t="s">
        <v>82</v>
      </c>
      <c r="L2364" s="5" t="s">
        <v>118</v>
      </c>
      <c r="M2364" s="5" t="s">
        <v>89</v>
      </c>
      <c r="N2364" s="5" t="s">
        <v>85</v>
      </c>
      <c r="O2364" s="5" t="s">
        <v>87</v>
      </c>
      <c r="P2364" s="5" t="s">
        <v>88</v>
      </c>
      <c r="Q2364" s="5" t="s">
        <v>185</v>
      </c>
      <c r="R2364" s="5" t="s">
        <v>186</v>
      </c>
      <c r="S2364" s="5" t="s">
        <v>114</v>
      </c>
      <c r="T2364" s="5" t="s">
        <v>117</v>
      </c>
      <c r="U2364" s="5" t="s">
        <v>173</v>
      </c>
      <c r="V2364" s="5" t="s">
        <v>111</v>
      </c>
      <c r="W2364" s="5" t="s">
        <v>188</v>
      </c>
      <c r="X2364" s="5" t="s">
        <v>187</v>
      </c>
      <c r="Y2364" s="5" t="n">
        <v>1</v>
      </c>
      <c r="Z2364" s="5" t="n">
        <v>0</v>
      </c>
      <c r="AA2364" s="5" t="str">
        <f aca="false">IF(Y2364&gt;Z2364,"Win",IF(Y2364&lt;Z2364,"Loss","Draw"))</f>
        <v>Win</v>
      </c>
      <c r="AB2364" s="5" t="s">
        <v>98</v>
      </c>
      <c r="AC2364" s="5" t="s">
        <v>99</v>
      </c>
      <c r="AD2364" s="5" t="s">
        <v>1577</v>
      </c>
      <c r="AE2364" s="5" t="s">
        <v>346</v>
      </c>
      <c r="AF2364" s="5" t="str">
        <f aca="false">IF(AD2364&lt;AE2364,AD2364,AE2364)</f>
        <v>Archers, Berserker, Dark Prince, Ice Spirit, Lightning, Royal Hogs, Tesla, The Log</v>
      </c>
      <c r="AG2364" s="5" t="str">
        <f aca="false">IF(AD2364&lt;AE2364,AE2364,AD2364)</f>
        <v>Balloon, Executioner, Giant Skeleton, Giant Snowball, Miner, Tombstone, Tornado, Zappies</v>
      </c>
      <c r="AH2364" s="5" t="str">
        <f aca="false">IF(AD2364=AF2364,AA2364,IF(AA2364="Win","Loss",IF(AA2364="Loss","Win","Draw")))</f>
        <v>Win</v>
      </c>
      <c r="AI2364" s="5" t="s">
        <v>102</v>
      </c>
    </row>
    <row r="2365" customFormat="false" ht="15" hidden="false" customHeight="true" outlineLevel="0" collapsed="false">
      <c r="A2365" s="5" t="s">
        <v>5389</v>
      </c>
      <c r="B2365" s="5" t="n">
        <v>1</v>
      </c>
      <c r="C2365" s="5" t="s">
        <v>709</v>
      </c>
      <c r="D2365" s="5" t="s">
        <v>710</v>
      </c>
      <c r="E2365" s="6" t="s">
        <v>2854</v>
      </c>
      <c r="F2365" s="5" t="s">
        <v>2855</v>
      </c>
      <c r="G2365" s="5" t="s">
        <v>5390</v>
      </c>
      <c r="H2365" s="5" t="s">
        <v>81</v>
      </c>
      <c r="I2365" s="5" t="s">
        <v>137</v>
      </c>
      <c r="J2365" s="5" t="s">
        <v>91</v>
      </c>
      <c r="K2365" s="5" t="s">
        <v>114</v>
      </c>
      <c r="L2365" s="5" t="s">
        <v>116</v>
      </c>
      <c r="M2365" s="5" t="s">
        <v>97</v>
      </c>
      <c r="N2365" s="5" t="s">
        <v>118</v>
      </c>
      <c r="O2365" s="5" t="s">
        <v>87</v>
      </c>
      <c r="P2365" s="5" t="s">
        <v>242</v>
      </c>
      <c r="Q2365" s="5" t="s">
        <v>129</v>
      </c>
      <c r="R2365" s="5" t="s">
        <v>91</v>
      </c>
      <c r="S2365" s="5" t="s">
        <v>257</v>
      </c>
      <c r="T2365" s="5" t="s">
        <v>150</v>
      </c>
      <c r="U2365" s="5" t="s">
        <v>215</v>
      </c>
      <c r="V2365" s="5" t="s">
        <v>89</v>
      </c>
      <c r="W2365" s="5" t="s">
        <v>177</v>
      </c>
      <c r="X2365" s="5" t="s">
        <v>93</v>
      </c>
      <c r="Y2365" s="5" t="n">
        <v>1</v>
      </c>
      <c r="Z2365" s="5" t="n">
        <v>0</v>
      </c>
      <c r="AA2365" s="5" t="str">
        <f aca="false">IF(Y2365&gt;Z2365,"Win",IF(Y2365&lt;Z2365,"Loss","Draw"))</f>
        <v>Win</v>
      </c>
      <c r="AB2365" s="5" t="s">
        <v>98</v>
      </c>
      <c r="AC2365" s="5" t="s">
        <v>99</v>
      </c>
      <c r="AD2365" s="5" t="s">
        <v>1050</v>
      </c>
      <c r="AE2365" s="5" t="s">
        <v>2461</v>
      </c>
      <c r="AF2365" s="5" t="str">
        <f aca="false">IF(AD2365&lt;AE2365,AD2365,AE2365)</f>
        <v>Bomber, Giant Snowball, Goblin Drill, Goblins, Ice Spirit, Poison, Ronin, Tesla</v>
      </c>
      <c r="AG2365" s="5" t="str">
        <f aca="false">IF(AD2365&lt;AE2365,AE2365,AD2365)</f>
        <v>Electro Spirit, Fireball, Fisherman, Goblins, Hunter, Mega Knight, Royal Giant, The Log</v>
      </c>
      <c r="AH2365" s="5" t="str">
        <f aca="false">IF(AD2365=AF2365,AA2365,IF(AA2365="Win","Loss",IF(AA2365="Loss","Win","Draw")))</f>
        <v>Win</v>
      </c>
      <c r="AI2365" s="5" t="s">
        <v>102</v>
      </c>
    </row>
    <row r="2366" customFormat="false" ht="15" hidden="false" customHeight="true" outlineLevel="0" collapsed="false">
      <c r="A2366" s="5" t="s">
        <v>5389</v>
      </c>
      <c r="B2366" s="5" t="n">
        <v>2</v>
      </c>
      <c r="C2366" s="5" t="s">
        <v>709</v>
      </c>
      <c r="D2366" s="5" t="s">
        <v>710</v>
      </c>
      <c r="E2366" s="6" t="s">
        <v>2854</v>
      </c>
      <c r="F2366" s="5" t="s">
        <v>2855</v>
      </c>
      <c r="G2366" s="5" t="s">
        <v>5391</v>
      </c>
      <c r="H2366" s="5" t="s">
        <v>81</v>
      </c>
      <c r="I2366" s="5" t="s">
        <v>177</v>
      </c>
      <c r="J2366" s="5" t="s">
        <v>83</v>
      </c>
      <c r="K2366" s="5" t="s">
        <v>219</v>
      </c>
      <c r="L2366" s="5" t="s">
        <v>93</v>
      </c>
      <c r="M2366" s="5" t="s">
        <v>95</v>
      </c>
      <c r="N2366" s="5" t="s">
        <v>215</v>
      </c>
      <c r="O2366" s="5" t="s">
        <v>173</v>
      </c>
      <c r="P2366" s="5" t="s">
        <v>188</v>
      </c>
      <c r="Q2366" s="5" t="s">
        <v>124</v>
      </c>
      <c r="R2366" s="5" t="s">
        <v>337</v>
      </c>
      <c r="S2366" s="5" t="s">
        <v>114</v>
      </c>
      <c r="T2366" s="5" t="s">
        <v>165</v>
      </c>
      <c r="U2366" s="5" t="s">
        <v>126</v>
      </c>
      <c r="V2366" s="5" t="s">
        <v>131</v>
      </c>
      <c r="W2366" s="5" t="s">
        <v>185</v>
      </c>
      <c r="X2366" s="5" t="s">
        <v>474</v>
      </c>
      <c r="Y2366" s="5" t="n">
        <v>1</v>
      </c>
      <c r="Z2366" s="5" t="n">
        <v>0</v>
      </c>
      <c r="AA2366" s="5" t="str">
        <f aca="false">IF(Y2366&gt;Z2366,"Win",IF(Y2366&lt;Z2366,"Loss","Draw"))</f>
        <v>Win</v>
      </c>
      <c r="AB2366" s="5" t="s">
        <v>98</v>
      </c>
      <c r="AC2366" s="5" t="s">
        <v>99</v>
      </c>
      <c r="AD2366" s="5" t="s">
        <v>2234</v>
      </c>
      <c r="AE2366" s="5" t="s">
        <v>5392</v>
      </c>
      <c r="AF2366" s="5" t="str">
        <f aca="false">IF(AD2366&lt;AE2366,AD2366,AE2366)</f>
        <v>Bandit, Boss Bandit, Executioner, Flying Machine, Giant Snowball, Hog Rider, Royal Ghost, Skeletons</v>
      </c>
      <c r="AG2366" s="5" t="str">
        <f aca="false">IF(AD2366&lt;AE2366,AE2366,AD2366)</f>
        <v>Barbarian Barrel, Fireball, Fisherman, Monk, Royal Giant, Tombstone, Wizard, Zappies</v>
      </c>
      <c r="AH2366" s="5" t="str">
        <f aca="false">IF(AD2366=AF2366,AA2366,IF(AA2366="Win","Loss",IF(AA2366="Loss","Win","Draw")))</f>
        <v>Loss</v>
      </c>
      <c r="AI2366" s="5" t="s">
        <v>102</v>
      </c>
    </row>
    <row r="2367" customFormat="false" ht="15" hidden="false" customHeight="true" outlineLevel="0" collapsed="false">
      <c r="A2367" s="5" t="s">
        <v>5393</v>
      </c>
      <c r="B2367" s="5" t="n">
        <v>1</v>
      </c>
      <c r="C2367" s="5" t="s">
        <v>709</v>
      </c>
      <c r="D2367" s="5" t="s">
        <v>710</v>
      </c>
      <c r="E2367" s="6" t="s">
        <v>761</v>
      </c>
      <c r="F2367" s="5" t="s">
        <v>762</v>
      </c>
      <c r="G2367" s="5" t="s">
        <v>5394</v>
      </c>
      <c r="H2367" s="5" t="s">
        <v>81</v>
      </c>
      <c r="I2367" s="5" t="s">
        <v>233</v>
      </c>
      <c r="J2367" s="5" t="s">
        <v>202</v>
      </c>
      <c r="K2367" s="5" t="s">
        <v>201</v>
      </c>
      <c r="L2367" s="5" t="s">
        <v>204</v>
      </c>
      <c r="M2367" s="5" t="s">
        <v>234</v>
      </c>
      <c r="N2367" s="5" t="s">
        <v>157</v>
      </c>
      <c r="O2367" s="5" t="s">
        <v>88</v>
      </c>
      <c r="P2367" s="5" t="s">
        <v>111</v>
      </c>
      <c r="Q2367" s="5" t="s">
        <v>203</v>
      </c>
      <c r="R2367" s="5" t="s">
        <v>202</v>
      </c>
      <c r="S2367" s="5" t="s">
        <v>201</v>
      </c>
      <c r="T2367" s="5" t="s">
        <v>208</v>
      </c>
      <c r="U2367" s="5" t="s">
        <v>157</v>
      </c>
      <c r="V2367" s="5" t="s">
        <v>87</v>
      </c>
      <c r="W2367" s="5" t="s">
        <v>204</v>
      </c>
      <c r="X2367" s="5" t="s">
        <v>88</v>
      </c>
      <c r="Y2367" s="5" t="n">
        <v>1</v>
      </c>
      <c r="Z2367" s="5" t="n">
        <v>0</v>
      </c>
      <c r="AA2367" s="5" t="str">
        <f aca="false">IF(Y2367&gt;Z2367,"Win",IF(Y2367&lt;Z2367,"Loss","Draw"))</f>
        <v>Win</v>
      </c>
      <c r="AB2367" s="5" t="s">
        <v>98</v>
      </c>
      <c r="AC2367" s="5" t="s">
        <v>99</v>
      </c>
      <c r="AD2367" s="5" t="s">
        <v>380</v>
      </c>
      <c r="AE2367" s="5" t="s">
        <v>5395</v>
      </c>
      <c r="AF2367" s="5" t="str">
        <f aca="false">IF(AD2367&lt;AE2367,AD2367,AE2367)</f>
        <v>Bats, Berserker, Bomb Tower, Fire Spirit, Magic Archer, Miner, Royal Delivery, Wall Breakers</v>
      </c>
      <c r="AG2367" s="5" t="str">
        <f aca="false">IF(AD2367&lt;AE2367,AE2367,AD2367)</f>
        <v>Berserker, Fire Spirit, Goblin Barrel, Magic Archer, Royal Delivery, Tesla, Valkyrie, Wall Breakers</v>
      </c>
      <c r="AH2367" s="5" t="str">
        <f aca="false">IF(AD2367=AF2367,AA2367,IF(AA2367="Win","Loss",IF(AA2367="Loss","Win","Draw")))</f>
        <v>Win</v>
      </c>
      <c r="AI2367" s="5" t="s">
        <v>102</v>
      </c>
    </row>
    <row r="2368" customFormat="false" ht="15" hidden="false" customHeight="true" outlineLevel="0" collapsed="false">
      <c r="A2368" s="5" t="s">
        <v>5393</v>
      </c>
      <c r="B2368" s="5" t="n">
        <v>2</v>
      </c>
      <c r="C2368" s="5" t="s">
        <v>709</v>
      </c>
      <c r="D2368" s="5" t="s">
        <v>710</v>
      </c>
      <c r="E2368" s="6" t="s">
        <v>761</v>
      </c>
      <c r="F2368" s="5" t="s">
        <v>762</v>
      </c>
      <c r="G2368" s="5" t="s">
        <v>5396</v>
      </c>
      <c r="H2368" s="5" t="s">
        <v>81</v>
      </c>
      <c r="I2368" s="5" t="s">
        <v>87</v>
      </c>
      <c r="J2368" s="5" t="s">
        <v>83</v>
      </c>
      <c r="K2368" s="5" t="s">
        <v>82</v>
      </c>
      <c r="L2368" s="5" t="s">
        <v>150</v>
      </c>
      <c r="M2368" s="5" t="s">
        <v>126</v>
      </c>
      <c r="N2368" s="5" t="s">
        <v>89</v>
      </c>
      <c r="O2368" s="5" t="s">
        <v>86</v>
      </c>
      <c r="P2368" s="5" t="s">
        <v>85</v>
      </c>
      <c r="Q2368" s="5" t="s">
        <v>113</v>
      </c>
      <c r="R2368" s="5" t="s">
        <v>108</v>
      </c>
      <c r="S2368" s="5" t="s">
        <v>95</v>
      </c>
      <c r="T2368" s="5" t="s">
        <v>115</v>
      </c>
      <c r="U2368" s="5" t="s">
        <v>116</v>
      </c>
      <c r="V2368" s="5" t="s">
        <v>118</v>
      </c>
      <c r="W2368" s="5" t="s">
        <v>119</v>
      </c>
      <c r="X2368" s="5" t="s">
        <v>126</v>
      </c>
      <c r="Y2368" s="5" t="n">
        <v>1</v>
      </c>
      <c r="Z2368" s="5" t="n">
        <v>0</v>
      </c>
      <c r="AA2368" s="5" t="str">
        <f aca="false">IF(Y2368&gt;Z2368,"Win",IF(Y2368&lt;Z2368,"Loss","Draw"))</f>
        <v>Win</v>
      </c>
      <c r="AB2368" s="5" t="s">
        <v>98</v>
      </c>
      <c r="AC2368" s="5" t="s">
        <v>99</v>
      </c>
      <c r="AD2368" s="5" t="s">
        <v>5397</v>
      </c>
      <c r="AE2368" s="5" t="s">
        <v>5398</v>
      </c>
      <c r="AF2368" s="5" t="str">
        <f aca="false">IF(AD2368&lt;AE2368,AD2368,AE2368)</f>
        <v>Barbarian Barrel, Dark Prince, Furnace, Goblin Hut, Graveyard, Ice Spirit, Poison, Skeletons</v>
      </c>
      <c r="AG2368" s="5" t="str">
        <f aca="false">IF(AD2368&lt;AE2368,AE2368,AD2368)</f>
        <v>Electro Spirit, Lightning, Monk, Royal Hogs, Skeleton Dragons, Skeletons, Tesla, The Log</v>
      </c>
      <c r="AH2368" s="5" t="str">
        <f aca="false">IF(AD2368=AF2368,AA2368,IF(AA2368="Win","Loss",IF(AA2368="Loss","Win","Draw")))</f>
        <v>Loss</v>
      </c>
      <c r="AI2368" s="5" t="s">
        <v>102</v>
      </c>
    </row>
    <row r="2369" customFormat="false" ht="15" hidden="false" customHeight="true" outlineLevel="0" collapsed="false">
      <c r="A2369" s="5" t="s">
        <v>5399</v>
      </c>
      <c r="B2369" s="5" t="n">
        <v>1</v>
      </c>
      <c r="C2369" s="5" t="s">
        <v>709</v>
      </c>
      <c r="D2369" s="5" t="s">
        <v>710</v>
      </c>
      <c r="E2369" s="5" t="s">
        <v>5400</v>
      </c>
      <c r="F2369" s="5" t="s">
        <v>5401</v>
      </c>
      <c r="G2369" s="5" t="s">
        <v>5402</v>
      </c>
      <c r="H2369" s="5" t="s">
        <v>715</v>
      </c>
      <c r="I2369" s="5" t="s">
        <v>129</v>
      </c>
      <c r="J2369" s="5" t="s">
        <v>2020</v>
      </c>
      <c r="K2369" s="5" t="s">
        <v>114</v>
      </c>
      <c r="L2369" s="5" t="s">
        <v>455</v>
      </c>
      <c r="M2369" s="5" t="s">
        <v>126</v>
      </c>
      <c r="N2369" s="5" t="s">
        <v>157</v>
      </c>
      <c r="O2369" s="5" t="s">
        <v>150</v>
      </c>
      <c r="P2369" s="5" t="s">
        <v>449</v>
      </c>
      <c r="Q2369" s="5" t="s">
        <v>257</v>
      </c>
      <c r="R2369" s="5" t="s">
        <v>186</v>
      </c>
      <c r="S2369" s="5" t="s">
        <v>233</v>
      </c>
      <c r="T2369" s="5" t="s">
        <v>193</v>
      </c>
      <c r="U2369" s="5" t="s">
        <v>111</v>
      </c>
      <c r="V2369" s="5" t="s">
        <v>114</v>
      </c>
      <c r="W2369" s="5" t="s">
        <v>215</v>
      </c>
      <c r="X2369" s="5" t="s">
        <v>117</v>
      </c>
      <c r="Y2369" s="5" t="n">
        <v>1</v>
      </c>
      <c r="Z2369" s="5" t="n">
        <v>0</v>
      </c>
      <c r="AA2369" s="5" t="str">
        <f aca="false">IF(Y2369&gt;Z2369,"Win",IF(Y2369&lt;Z2369,"Loss","Draw"))</f>
        <v>Win</v>
      </c>
      <c r="AB2369" s="5" t="s">
        <v>98</v>
      </c>
      <c r="AC2369" s="5" t="s">
        <v>99</v>
      </c>
      <c r="AD2369" s="5" t="s">
        <v>5403</v>
      </c>
      <c r="AE2369" s="5" t="s">
        <v>5404</v>
      </c>
      <c r="AF2369" s="5" t="str">
        <f aca="false">IF(AD2369&lt;AE2369,AD2369,AE2369)</f>
        <v>Balloon, Bats, Fisherman, Giant Skeleton, Giant Snowball, Guards, Hunter, Miner</v>
      </c>
      <c r="AG2369" s="5" t="str">
        <f aca="false">IF(AD2369&lt;AE2369,AE2369,AD2369)</f>
        <v>Electro Spirit, Elixir Collector, Fire Spirit, Giant Snowball, Little Prince, Mega Knight, Skeletons, X-Bow</v>
      </c>
      <c r="AH2369" s="5" t="str">
        <f aca="false">IF(AD2369=AF2369,AA2369,IF(AA2369="Win","Loss",IF(AA2369="Loss","Win","Draw")))</f>
        <v>Loss</v>
      </c>
      <c r="AI2369" s="5" t="s">
        <v>297</v>
      </c>
    </row>
    <row r="2370" customFormat="false" ht="15" hidden="false" customHeight="true" outlineLevel="0" collapsed="false">
      <c r="A2370" s="5" t="s">
        <v>5405</v>
      </c>
      <c r="B2370" s="5" t="n">
        <v>1</v>
      </c>
      <c r="C2370" s="5" t="s">
        <v>709</v>
      </c>
      <c r="D2370" s="5" t="s">
        <v>710</v>
      </c>
      <c r="E2370" s="5" t="s">
        <v>611</v>
      </c>
      <c r="F2370" s="5" t="s">
        <v>612</v>
      </c>
      <c r="G2370" s="5" t="s">
        <v>711</v>
      </c>
      <c r="H2370" s="5" t="s">
        <v>163</v>
      </c>
      <c r="I2370" s="5" t="s">
        <v>113</v>
      </c>
      <c r="J2370" s="5" t="s">
        <v>151</v>
      </c>
      <c r="K2370" s="5" t="s">
        <v>153</v>
      </c>
      <c r="L2370" s="5" t="s">
        <v>126</v>
      </c>
      <c r="M2370" s="5" t="s">
        <v>150</v>
      </c>
      <c r="N2370" s="5" t="s">
        <v>85</v>
      </c>
      <c r="O2370" s="5" t="s">
        <v>89</v>
      </c>
      <c r="P2370" s="5" t="s">
        <v>165</v>
      </c>
      <c r="Q2370" s="5" t="s">
        <v>137</v>
      </c>
      <c r="R2370" s="5" t="s">
        <v>202</v>
      </c>
      <c r="S2370" s="5" t="s">
        <v>114</v>
      </c>
      <c r="T2370" s="5" t="s">
        <v>126</v>
      </c>
      <c r="U2370" s="5" t="s">
        <v>241</v>
      </c>
      <c r="V2370" s="5" t="s">
        <v>116</v>
      </c>
      <c r="W2370" s="5" t="s">
        <v>87</v>
      </c>
      <c r="X2370" s="5" t="s">
        <v>204</v>
      </c>
      <c r="Y2370" s="5" t="n">
        <v>0</v>
      </c>
      <c r="Z2370" s="5" t="n">
        <v>1</v>
      </c>
      <c r="AA2370" s="5" t="str">
        <f aca="false">IF(Y2370&gt;Z2370,"Win",IF(Y2370&lt;Z2370,"Loss","Draw"))</f>
        <v>Loss</v>
      </c>
      <c r="AB2370" s="5" t="s">
        <v>98</v>
      </c>
      <c r="AC2370" s="5" t="s">
        <v>99</v>
      </c>
      <c r="AD2370" s="5" t="s">
        <v>713</v>
      </c>
      <c r="AE2370" s="5" t="s">
        <v>712</v>
      </c>
      <c r="AF2370" s="5" t="str">
        <f aca="false">IF(AD2370&lt;AE2370,AD2370,AE2370)</f>
        <v>Cannon, Electro Spirit, Furnace, Hog Rider, Lightning, Mighty Miner, Skeletons, The Log</v>
      </c>
      <c r="AG2370" s="5" t="str">
        <f aca="false">IF(AD2370&lt;AE2370,AE2370,AD2370)</f>
        <v>Giant Snowball, Goblin Drill, Knight, Magic Archer, Poison, Royal Delivery, Skeletons, Tesla</v>
      </c>
      <c r="AH2370" s="5" t="str">
        <f aca="false">IF(AD2370=AF2370,AA2370,IF(AA2370="Win","Loss",IF(AA2370="Loss","Win","Draw")))</f>
        <v>Loss</v>
      </c>
      <c r="AI2370" s="5" t="s">
        <v>102</v>
      </c>
    </row>
    <row r="2371" customFormat="false" ht="15" hidden="false" customHeight="true" outlineLevel="0" collapsed="false">
      <c r="A2371" s="5" t="s">
        <v>5405</v>
      </c>
      <c r="B2371" s="5" t="n">
        <v>2</v>
      </c>
      <c r="C2371" s="5" t="s">
        <v>709</v>
      </c>
      <c r="D2371" s="5" t="s">
        <v>710</v>
      </c>
      <c r="E2371" s="5" t="s">
        <v>611</v>
      </c>
      <c r="F2371" s="5" t="s">
        <v>612</v>
      </c>
      <c r="G2371" s="5" t="s">
        <v>714</v>
      </c>
      <c r="H2371" s="5" t="s">
        <v>715</v>
      </c>
      <c r="I2371" s="5" t="s">
        <v>177</v>
      </c>
      <c r="J2371" s="5" t="s">
        <v>83</v>
      </c>
      <c r="K2371" s="5" t="s">
        <v>95</v>
      </c>
      <c r="L2371" s="5" t="s">
        <v>133</v>
      </c>
      <c r="M2371" s="5" t="s">
        <v>86</v>
      </c>
      <c r="N2371" s="5" t="s">
        <v>188</v>
      </c>
      <c r="O2371" s="5" t="s">
        <v>93</v>
      </c>
      <c r="P2371" s="5" t="s">
        <v>215</v>
      </c>
      <c r="Q2371" s="5" t="s">
        <v>203</v>
      </c>
      <c r="R2371" s="5" t="s">
        <v>337</v>
      </c>
      <c r="S2371" s="5" t="s">
        <v>159</v>
      </c>
      <c r="T2371" s="5" t="s">
        <v>150</v>
      </c>
      <c r="U2371" s="5" t="s">
        <v>157</v>
      </c>
      <c r="V2371" s="5" t="s">
        <v>88</v>
      </c>
      <c r="W2371" s="5" t="s">
        <v>234</v>
      </c>
      <c r="X2371" s="5" t="s">
        <v>89</v>
      </c>
      <c r="Y2371" s="5" t="n">
        <v>0</v>
      </c>
      <c r="Z2371" s="5" t="n">
        <v>1</v>
      </c>
      <c r="AA2371" s="5" t="str">
        <f aca="false">IF(Y2371&gt;Z2371,"Win",IF(Y2371&lt;Z2371,"Loss","Draw"))</f>
        <v>Loss</v>
      </c>
      <c r="AB2371" s="5" t="s">
        <v>98</v>
      </c>
      <c r="AC2371" s="5" t="s">
        <v>99</v>
      </c>
      <c r="AD2371" s="5" t="s">
        <v>217</v>
      </c>
      <c r="AE2371" s="5" t="s">
        <v>716</v>
      </c>
      <c r="AF2371" s="5" t="str">
        <f aca="false">IF(AD2371&lt;AE2371,AD2371,AE2371)</f>
        <v>Barbarian Barrel, Fireball, Fisherman, Monk, Mother Witch, Royal Giant, Skeleton Dragons, Tombstone</v>
      </c>
      <c r="AG2371" s="5" t="str">
        <f aca="false">IF(AD2371&lt;AE2371,AE2371,AD2371)</f>
        <v>Berserker, Bomb Tower, Boss Bandit, Dart Goblin, Electro Spirit, Fire Spirit, Goblin Barrel, The Log</v>
      </c>
      <c r="AH2371" s="5" t="str">
        <f aca="false">IF(AD2371=AF2371,AA2371,IF(AA2371="Win","Loss",IF(AA2371="Loss","Win","Draw")))</f>
        <v>Loss</v>
      </c>
      <c r="AI2371" s="5" t="s">
        <v>102</v>
      </c>
    </row>
    <row r="2372" customFormat="false" ht="15" hidden="false" customHeight="true" outlineLevel="0" collapsed="false">
      <c r="A2372" s="7" t="s">
        <v>5406</v>
      </c>
      <c r="B2372" s="7" t="n">
        <v>1</v>
      </c>
      <c r="C2372" s="7" t="s">
        <v>709</v>
      </c>
      <c r="D2372" s="7" t="s">
        <v>710</v>
      </c>
      <c r="E2372" s="8" t="s">
        <v>761</v>
      </c>
      <c r="F2372" s="7" t="s">
        <v>762</v>
      </c>
      <c r="G2372" s="7" t="s">
        <v>3678</v>
      </c>
      <c r="H2372" s="7" t="s">
        <v>715</v>
      </c>
      <c r="I2372" s="7" t="s">
        <v>201</v>
      </c>
      <c r="J2372" s="7" t="s">
        <v>202</v>
      </c>
      <c r="K2372" s="7" t="s">
        <v>203</v>
      </c>
      <c r="L2372" s="7" t="s">
        <v>204</v>
      </c>
      <c r="M2372" s="7" t="s">
        <v>88</v>
      </c>
      <c r="N2372" s="7" t="s">
        <v>157</v>
      </c>
      <c r="O2372" s="7" t="s">
        <v>118</v>
      </c>
      <c r="P2372" s="7" t="s">
        <v>234</v>
      </c>
      <c r="Q2372" s="7" t="s">
        <v>152</v>
      </c>
      <c r="R2372" s="7" t="s">
        <v>108</v>
      </c>
      <c r="S2372" s="7" t="s">
        <v>82</v>
      </c>
      <c r="T2372" s="7" t="s">
        <v>85</v>
      </c>
      <c r="U2372" s="7" t="s">
        <v>89</v>
      </c>
      <c r="V2372" s="7" t="s">
        <v>150</v>
      </c>
      <c r="W2372" s="7" t="s">
        <v>88</v>
      </c>
      <c r="X2372" s="7" t="s">
        <v>119</v>
      </c>
      <c r="Y2372" s="7" t="n">
        <v>1</v>
      </c>
      <c r="Z2372" s="7" t="n">
        <v>0</v>
      </c>
      <c r="AA2372" s="7" t="str">
        <f aca="false">IF(Y2372&gt;Z2372,"Win",IF(Y2372&lt;Z2372,"Loss","Draw"))</f>
        <v>Win</v>
      </c>
      <c r="AB2372" s="7" t="s">
        <v>99</v>
      </c>
      <c r="AC2372" s="7" t="s">
        <v>99</v>
      </c>
      <c r="AD2372" s="7" t="s">
        <v>668</v>
      </c>
      <c r="AE2372" s="7" t="s">
        <v>1690</v>
      </c>
      <c r="AF2372" s="7" t="str">
        <f aca="false">IF(AD2372&lt;AE2372,AD2372,AE2372)</f>
        <v>Baby Dragon, Berserker, Dark Prince, Electro Spirit, Goblin Hut, Lightning, Royal Hogs, The Log</v>
      </c>
      <c r="AG2372" s="7" t="str">
        <f aca="false">IF(AD2372&lt;AE2372,AE2372,AD2372)</f>
        <v>Berserker, Bomb Tower, Fire Spirit, Goblin Barrel, Ice Spirit, Magic Archer, Royal Delivery, Wall Breakers</v>
      </c>
      <c r="AH2372" s="7" t="str">
        <f aca="false">IF(AD2372=AF2372,AA2372,IF(AA2372="Win","Loss",IF(AA2372="Loss","Win","Draw")))</f>
        <v>Loss</v>
      </c>
      <c r="AI2372" s="7" t="s">
        <v>102</v>
      </c>
    </row>
    <row r="2373" customFormat="false" ht="15" hidden="false" customHeight="true" outlineLevel="0" collapsed="false">
      <c r="A2373" s="7" t="s">
        <v>5406</v>
      </c>
      <c r="B2373" s="7" t="n">
        <v>2</v>
      </c>
      <c r="C2373" s="7" t="s">
        <v>709</v>
      </c>
      <c r="D2373" s="7" t="s">
        <v>710</v>
      </c>
      <c r="E2373" s="8" t="s">
        <v>761</v>
      </c>
      <c r="F2373" s="7" t="s">
        <v>762</v>
      </c>
      <c r="G2373" s="7" t="s">
        <v>5407</v>
      </c>
      <c r="H2373" s="7" t="s">
        <v>715</v>
      </c>
      <c r="I2373" s="7" t="s">
        <v>177</v>
      </c>
      <c r="J2373" s="7" t="s">
        <v>83</v>
      </c>
      <c r="K2373" s="7" t="s">
        <v>124</v>
      </c>
      <c r="L2373" s="7" t="s">
        <v>150</v>
      </c>
      <c r="M2373" s="7" t="s">
        <v>215</v>
      </c>
      <c r="N2373" s="7" t="s">
        <v>133</v>
      </c>
      <c r="O2373" s="7" t="s">
        <v>93</v>
      </c>
      <c r="P2373" s="7" t="s">
        <v>95</v>
      </c>
      <c r="Q2373" s="7" t="s">
        <v>124</v>
      </c>
      <c r="R2373" s="7" t="s">
        <v>177</v>
      </c>
      <c r="S2373" s="7" t="s">
        <v>95</v>
      </c>
      <c r="T2373" s="7" t="s">
        <v>93</v>
      </c>
      <c r="U2373" s="7" t="s">
        <v>215</v>
      </c>
      <c r="V2373" s="7" t="s">
        <v>257</v>
      </c>
      <c r="W2373" s="7" t="s">
        <v>126</v>
      </c>
      <c r="X2373" s="7" t="s">
        <v>157</v>
      </c>
      <c r="Y2373" s="7" t="n">
        <v>2</v>
      </c>
      <c r="Z2373" s="7" t="n">
        <v>0</v>
      </c>
      <c r="AA2373" s="7" t="str">
        <f aca="false">IF(Y2373&gt;Z2373,"Win",IF(Y2373&lt;Z2373,"Loss","Draw"))</f>
        <v>Win</v>
      </c>
      <c r="AB2373" s="7" t="s">
        <v>99</v>
      </c>
      <c r="AC2373" s="7" t="s">
        <v>99</v>
      </c>
      <c r="AD2373" s="7" t="s">
        <v>5408</v>
      </c>
      <c r="AE2373" s="7" t="s">
        <v>5409</v>
      </c>
      <c r="AF2373" s="7" t="str">
        <f aca="false">IF(AD2373&lt;AE2373,AD2373,AE2373)</f>
        <v>Barbarian Barrel, Electro Spirit, Fireball, Fisherman, Monk, Mother Witch, Royal Ghost, Royal Giant</v>
      </c>
      <c r="AG2373" s="7" t="str">
        <f aca="false">IF(AD2373&lt;AE2373,AE2373,AD2373)</f>
        <v>Barbarian Barrel, Fire Spirit, Fireball, Fisherman, Hunter, Royal Ghost, Royal Giant, Skeletons</v>
      </c>
      <c r="AH2373" s="7" t="str">
        <f aca="false">IF(AD2373=AF2373,AA2373,IF(AA2373="Win","Loss",IF(AA2373="Loss","Win","Draw")))</f>
        <v>Win</v>
      </c>
      <c r="AI2373" s="7" t="s">
        <v>102</v>
      </c>
    </row>
    <row r="2374" customFormat="false" ht="15" hidden="false" customHeight="true" outlineLevel="0" collapsed="false">
      <c r="A2374" s="5" t="s">
        <v>5410</v>
      </c>
      <c r="B2374" s="5" t="n">
        <v>1</v>
      </c>
      <c r="C2374" s="5" t="s">
        <v>709</v>
      </c>
      <c r="D2374" s="5" t="s">
        <v>710</v>
      </c>
      <c r="E2374" s="5" t="s">
        <v>753</v>
      </c>
      <c r="F2374" s="5" t="s">
        <v>754</v>
      </c>
      <c r="G2374" s="5" t="s">
        <v>5411</v>
      </c>
      <c r="H2374" s="5" t="s">
        <v>352</v>
      </c>
      <c r="I2374" s="5" t="s">
        <v>84</v>
      </c>
      <c r="J2374" s="5" t="s">
        <v>108</v>
      </c>
      <c r="K2374" s="5" t="s">
        <v>114</v>
      </c>
      <c r="L2374" s="5" t="s">
        <v>118</v>
      </c>
      <c r="M2374" s="5" t="s">
        <v>138</v>
      </c>
      <c r="N2374" s="5" t="s">
        <v>116</v>
      </c>
      <c r="O2374" s="5" t="s">
        <v>115</v>
      </c>
      <c r="P2374" s="5" t="s">
        <v>119</v>
      </c>
      <c r="Q2374" s="5" t="s">
        <v>185</v>
      </c>
      <c r="R2374" s="5" t="s">
        <v>337</v>
      </c>
      <c r="S2374" s="5" t="s">
        <v>114</v>
      </c>
      <c r="T2374" s="5" t="s">
        <v>223</v>
      </c>
      <c r="U2374" s="5" t="s">
        <v>97</v>
      </c>
      <c r="V2374" s="5" t="s">
        <v>85</v>
      </c>
      <c r="W2374" s="5" t="s">
        <v>124</v>
      </c>
      <c r="X2374" s="5" t="s">
        <v>193</v>
      </c>
      <c r="Y2374" s="5" t="n">
        <v>1</v>
      </c>
      <c r="Z2374" s="5" t="n">
        <v>0</v>
      </c>
      <c r="AA2374" s="5" t="str">
        <f aca="false">IF(Y2374&gt;Z2374,"Win",IF(Y2374&lt;Z2374,"Loss","Draw"))</f>
        <v>Win</v>
      </c>
      <c r="AB2374" s="5" t="s">
        <v>98</v>
      </c>
      <c r="AC2374" s="5" t="s">
        <v>99</v>
      </c>
      <c r="AD2374" s="5" t="s">
        <v>984</v>
      </c>
      <c r="AE2374" s="5" t="s">
        <v>2262</v>
      </c>
      <c r="AF2374" s="5" t="str">
        <f aca="false">IF(AD2374&lt;AE2374,AD2374,AE2374)</f>
        <v>Archers, Dark Prince, Giant Snowball, Goblin Demolisher, Goblin Hut, Graveyard, Ice Spirit, Poison</v>
      </c>
      <c r="AG2374" s="5" t="str">
        <f aca="false">IF(AD2374&lt;AE2374,AE2374,AD2374)</f>
        <v>Boss Bandit, Executioner, Giant Snowball, Guards, Lightning, Ram Rider, Ronin, Royal Ghost</v>
      </c>
      <c r="AH2374" s="5" t="str">
        <f aca="false">IF(AD2374=AF2374,AA2374,IF(AA2374="Win","Loss",IF(AA2374="Loss","Win","Draw")))</f>
        <v>Win</v>
      </c>
      <c r="AI2374" s="5" t="s">
        <v>102</v>
      </c>
    </row>
    <row r="2375" customFormat="false" ht="15" hidden="false" customHeight="true" outlineLevel="0" collapsed="false">
      <c r="A2375" s="5" t="s">
        <v>5410</v>
      </c>
      <c r="B2375" s="5" t="n">
        <v>2</v>
      </c>
      <c r="C2375" s="5" t="s">
        <v>709</v>
      </c>
      <c r="D2375" s="5" t="s">
        <v>710</v>
      </c>
      <c r="E2375" s="5" t="s">
        <v>753</v>
      </c>
      <c r="F2375" s="5" t="s">
        <v>754</v>
      </c>
      <c r="G2375" s="5" t="s">
        <v>5412</v>
      </c>
      <c r="H2375" s="5" t="s">
        <v>715</v>
      </c>
      <c r="I2375" s="5" t="s">
        <v>127</v>
      </c>
      <c r="J2375" s="5" t="s">
        <v>219</v>
      </c>
      <c r="K2375" s="5" t="s">
        <v>141</v>
      </c>
      <c r="L2375" s="5" t="s">
        <v>117</v>
      </c>
      <c r="M2375" s="5" t="s">
        <v>95</v>
      </c>
      <c r="N2375" s="5" t="s">
        <v>294</v>
      </c>
      <c r="O2375" s="5" t="s">
        <v>133</v>
      </c>
      <c r="P2375" s="5" t="s">
        <v>124</v>
      </c>
      <c r="Q2375" s="5" t="s">
        <v>92</v>
      </c>
      <c r="R2375" s="5" t="s">
        <v>158</v>
      </c>
      <c r="S2375" s="5" t="s">
        <v>90</v>
      </c>
      <c r="T2375" s="5" t="s">
        <v>93</v>
      </c>
      <c r="U2375" s="5" t="s">
        <v>159</v>
      </c>
      <c r="V2375" s="5" t="s">
        <v>94</v>
      </c>
      <c r="W2375" s="5" t="s">
        <v>96</v>
      </c>
      <c r="X2375" s="5" t="s">
        <v>95</v>
      </c>
      <c r="Y2375" s="5" t="n">
        <v>1</v>
      </c>
      <c r="Z2375" s="5" t="n">
        <v>0</v>
      </c>
      <c r="AA2375" s="5" t="str">
        <f aca="false">IF(Y2375&gt;Z2375,"Win",IF(Y2375&lt;Z2375,"Loss","Draw"))</f>
        <v>Win</v>
      </c>
      <c r="AB2375" s="5" t="s">
        <v>98</v>
      </c>
      <c r="AC2375" s="5" t="s">
        <v>99</v>
      </c>
      <c r="AD2375" s="5" t="s">
        <v>5413</v>
      </c>
      <c r="AE2375" s="5" t="s">
        <v>379</v>
      </c>
      <c r="AF2375" s="5" t="str">
        <f aca="false">IF(AD2375&lt;AE2375,AD2375,AE2375)</f>
        <v>Barbarian Barrel, Battle Ram, Giant Skeleton, Lumberjack, Mother Witch, Royal Ghost, Vines, Wizard</v>
      </c>
      <c r="AG2375" s="5" t="str">
        <f aca="false">IF(AD2375&lt;AE2375,AE2375,AD2375)</f>
        <v>Barbarian Barrel, Bowler, Dart Goblin, Fireball, Minions, Mortar, Rascals, Skeleton Barrel</v>
      </c>
      <c r="AH2375" s="5" t="str">
        <f aca="false">IF(AD2375=AF2375,AA2375,IF(AA2375="Win","Loss",IF(AA2375="Loss","Win","Draw")))</f>
        <v>Win</v>
      </c>
      <c r="AI2375" s="5" t="s">
        <v>102</v>
      </c>
    </row>
    <row r="2376" customFormat="false" ht="15" hidden="false" customHeight="true" outlineLevel="0" collapsed="false">
      <c r="A2376" s="5" t="s">
        <v>5414</v>
      </c>
      <c r="B2376" s="5" t="n">
        <v>1</v>
      </c>
      <c r="C2376" s="5" t="s">
        <v>709</v>
      </c>
      <c r="D2376" s="5" t="s">
        <v>710</v>
      </c>
      <c r="E2376" s="5" t="s">
        <v>718</v>
      </c>
      <c r="F2376" s="5" t="s">
        <v>719</v>
      </c>
      <c r="G2376" s="5" t="s">
        <v>1734</v>
      </c>
      <c r="H2376" s="5" t="s">
        <v>163</v>
      </c>
      <c r="I2376" s="5" t="s">
        <v>107</v>
      </c>
      <c r="J2376" s="5" t="s">
        <v>128</v>
      </c>
      <c r="K2376" s="5" t="s">
        <v>152</v>
      </c>
      <c r="L2376" s="5" t="s">
        <v>85</v>
      </c>
      <c r="M2376" s="5" t="s">
        <v>306</v>
      </c>
      <c r="N2376" s="5" t="s">
        <v>187</v>
      </c>
      <c r="O2376" s="5" t="s">
        <v>95</v>
      </c>
      <c r="P2376" s="5" t="s">
        <v>307</v>
      </c>
      <c r="Q2376" s="5" t="s">
        <v>107</v>
      </c>
      <c r="R2376" s="5" t="s">
        <v>108</v>
      </c>
      <c r="S2376" s="5" t="s">
        <v>109</v>
      </c>
      <c r="T2376" s="5" t="s">
        <v>110</v>
      </c>
      <c r="U2376" s="5" t="s">
        <v>88</v>
      </c>
      <c r="V2376" s="5" t="s">
        <v>86</v>
      </c>
      <c r="W2376" s="5" t="s">
        <v>93</v>
      </c>
      <c r="X2376" s="5" t="s">
        <v>112</v>
      </c>
      <c r="Y2376" s="5" t="n">
        <v>1</v>
      </c>
      <c r="Z2376" s="5" t="n">
        <v>0</v>
      </c>
      <c r="AA2376" s="5" t="str">
        <f aca="false">IF(Y2376&gt;Z2376,"Win",IF(Y2376&lt;Z2376,"Loss","Draw"))</f>
        <v>Win</v>
      </c>
      <c r="AB2376" s="5" t="s">
        <v>98</v>
      </c>
      <c r="AC2376" s="5" t="s">
        <v>99</v>
      </c>
      <c r="AD2376" s="5" t="s">
        <v>603</v>
      </c>
      <c r="AE2376" s="5" t="s">
        <v>1268</v>
      </c>
      <c r="AF2376" s="5" t="str">
        <f aca="false">IF(AD2376&lt;AE2376,AD2376,AE2376)</f>
        <v>Baby Dragon, Barbarian Barrel, Goblin Cage, Golden Knight, Golem, Ice Wizard, Lightning, Tornado</v>
      </c>
      <c r="AG2376" s="5" t="str">
        <f aca="false">IF(AD2376&lt;AE2376,AE2376,AD2376)</f>
        <v>Berserker, Dark Prince, Fireball, Goblin Cage, Lava Hound, Skeleton Dragons, Spirit Empress, Zap</v>
      </c>
      <c r="AH2376" s="5" t="str">
        <f aca="false">IF(AD2376=AF2376,AA2376,IF(AA2376="Win","Loss",IF(AA2376="Loss","Win","Draw")))</f>
        <v>Win</v>
      </c>
      <c r="AI2376" s="5" t="s">
        <v>102</v>
      </c>
    </row>
    <row r="2377" customFormat="false" ht="15" hidden="false" customHeight="true" outlineLevel="0" collapsed="false">
      <c r="A2377" s="5" t="s">
        <v>5414</v>
      </c>
      <c r="B2377" s="5" t="n">
        <v>2</v>
      </c>
      <c r="C2377" s="5" t="s">
        <v>709</v>
      </c>
      <c r="D2377" s="5" t="s">
        <v>710</v>
      </c>
      <c r="E2377" s="5" t="s">
        <v>718</v>
      </c>
      <c r="F2377" s="5" t="s">
        <v>719</v>
      </c>
      <c r="G2377" s="5" t="s">
        <v>5415</v>
      </c>
      <c r="H2377" s="5" t="s">
        <v>163</v>
      </c>
      <c r="I2377" s="5" t="s">
        <v>87</v>
      </c>
      <c r="J2377" s="5" t="s">
        <v>202</v>
      </c>
      <c r="K2377" s="5" t="s">
        <v>82</v>
      </c>
      <c r="L2377" s="5" t="s">
        <v>97</v>
      </c>
      <c r="M2377" s="5" t="s">
        <v>150</v>
      </c>
      <c r="N2377" s="5" t="s">
        <v>89</v>
      </c>
      <c r="O2377" s="5" t="s">
        <v>93</v>
      </c>
      <c r="P2377" s="5" t="s">
        <v>88</v>
      </c>
      <c r="Q2377" s="5" t="s">
        <v>129</v>
      </c>
      <c r="R2377" s="5" t="s">
        <v>91</v>
      </c>
      <c r="S2377" s="5" t="s">
        <v>153</v>
      </c>
      <c r="T2377" s="5" t="s">
        <v>165</v>
      </c>
      <c r="U2377" s="5" t="s">
        <v>85</v>
      </c>
      <c r="V2377" s="5" t="s">
        <v>172</v>
      </c>
      <c r="W2377" s="5" t="s">
        <v>150</v>
      </c>
      <c r="X2377" s="5" t="s">
        <v>89</v>
      </c>
      <c r="Y2377" s="5" t="n">
        <v>0</v>
      </c>
      <c r="Z2377" s="5" t="n">
        <v>1</v>
      </c>
      <c r="AA2377" s="5" t="str">
        <f aca="false">IF(Y2377&gt;Z2377,"Win",IF(Y2377&lt;Z2377,"Loss","Draw"))</f>
        <v>Loss</v>
      </c>
      <c r="AB2377" s="5" t="s">
        <v>98</v>
      </c>
      <c r="AC2377" s="5" t="s">
        <v>99</v>
      </c>
      <c r="AD2377" s="5" t="s">
        <v>1046</v>
      </c>
      <c r="AE2377" s="5" t="s">
        <v>5416</v>
      </c>
      <c r="AF2377" s="5" t="str">
        <f aca="false">IF(AD2377&lt;AE2377,AD2377,AE2377)</f>
        <v>Berserker, Electro Spirit, Fireball, Magic Archer, Ronin, Royal Hogs, Tesla, The Log</v>
      </c>
      <c r="AG2377" s="5" t="str">
        <f aca="false">IF(AD2377&lt;AE2377,AE2377,AD2377)</f>
        <v>Cannon, Electro Spirit, Goblins, Hog Rider, Lightning, Mega Knight, Musketeer, The Log</v>
      </c>
      <c r="AH2377" s="5" t="str">
        <f aca="false">IF(AD2377=AF2377,AA2377,IF(AA2377="Win","Loss",IF(AA2377="Loss","Win","Draw")))</f>
        <v>Loss</v>
      </c>
      <c r="AI2377" s="5" t="s">
        <v>102</v>
      </c>
    </row>
    <row r="2378" customFormat="false" ht="15" hidden="false" customHeight="true" outlineLevel="0" collapsed="false">
      <c r="A2378" s="5" t="s">
        <v>5414</v>
      </c>
      <c r="B2378" s="5" t="n">
        <v>3</v>
      </c>
      <c r="C2378" s="5" t="s">
        <v>709</v>
      </c>
      <c r="D2378" s="5" t="s">
        <v>710</v>
      </c>
      <c r="E2378" s="5" t="s">
        <v>718</v>
      </c>
      <c r="F2378" s="5" t="s">
        <v>719</v>
      </c>
      <c r="G2378" s="5" t="s">
        <v>5417</v>
      </c>
      <c r="H2378" s="5" t="s">
        <v>163</v>
      </c>
      <c r="I2378" s="5" t="s">
        <v>124</v>
      </c>
      <c r="J2378" s="5" t="s">
        <v>83</v>
      </c>
      <c r="K2378" s="5" t="s">
        <v>90</v>
      </c>
      <c r="L2378" s="5" t="s">
        <v>165</v>
      </c>
      <c r="M2378" s="5" t="s">
        <v>133</v>
      </c>
      <c r="N2378" s="5" t="s">
        <v>157</v>
      </c>
      <c r="O2378" s="5" t="s">
        <v>114</v>
      </c>
      <c r="P2378" s="5" t="s">
        <v>164</v>
      </c>
      <c r="Q2378" s="5" t="s">
        <v>201</v>
      </c>
      <c r="R2378" s="5" t="s">
        <v>202</v>
      </c>
      <c r="S2378" s="5" t="s">
        <v>203</v>
      </c>
      <c r="T2378" s="5" t="s">
        <v>208</v>
      </c>
      <c r="U2378" s="5" t="s">
        <v>157</v>
      </c>
      <c r="V2378" s="5" t="s">
        <v>118</v>
      </c>
      <c r="W2378" s="5" t="s">
        <v>204</v>
      </c>
      <c r="X2378" s="5" t="s">
        <v>87</v>
      </c>
      <c r="Y2378" s="5" t="n">
        <v>1</v>
      </c>
      <c r="Z2378" s="5" t="n">
        <v>0</v>
      </c>
      <c r="AA2378" s="5" t="str">
        <f aca="false">IF(Y2378&gt;Z2378,"Win",IF(Y2378&lt;Z2378,"Loss","Draw"))</f>
        <v>Win</v>
      </c>
      <c r="AB2378" s="5" t="s">
        <v>98</v>
      </c>
      <c r="AC2378" s="5" t="s">
        <v>99</v>
      </c>
      <c r="AD2378" s="5" t="s">
        <v>5418</v>
      </c>
      <c r="AE2378" s="5" t="s">
        <v>721</v>
      </c>
      <c r="AF2378" s="5" t="str">
        <f aca="false">IF(AD2378&lt;AE2378,AD2378,AE2378)</f>
        <v>Earthquake, Fire Spirit, Giant Snowball, Hog Rider, Monk, Mortar, Mother Witch, Royal Ghost</v>
      </c>
      <c r="AG2378" s="5" t="str">
        <f aca="false">IF(AD2378&lt;AE2378,AE2378,AD2378)</f>
        <v>Fire Spirit, Goblin Barrel, Ice Spirit, Magic Archer, Royal Delivery, Tesla, Valkyrie, Wall Breakers</v>
      </c>
      <c r="AH2378" s="5" t="str">
        <f aca="false">IF(AD2378=AF2378,AA2378,IF(AA2378="Win","Loss",IF(AA2378="Loss","Win","Draw")))</f>
        <v>Win</v>
      </c>
      <c r="AI2378" s="5" t="s">
        <v>102</v>
      </c>
    </row>
    <row r="2379" customFormat="false" ht="15" hidden="false" customHeight="true" outlineLevel="0" collapsed="false">
      <c r="A2379" s="5" t="s">
        <v>5419</v>
      </c>
      <c r="B2379" s="5" t="n">
        <v>1</v>
      </c>
      <c r="C2379" s="5" t="s">
        <v>709</v>
      </c>
      <c r="D2379" s="5" t="s">
        <v>710</v>
      </c>
      <c r="E2379" s="5" t="s">
        <v>726</v>
      </c>
      <c r="F2379" s="5" t="s">
        <v>727</v>
      </c>
      <c r="G2379" s="5" t="s">
        <v>1267</v>
      </c>
      <c r="H2379" s="5" t="s">
        <v>163</v>
      </c>
      <c r="I2379" s="5" t="s">
        <v>107</v>
      </c>
      <c r="J2379" s="5" t="s">
        <v>108</v>
      </c>
      <c r="K2379" s="5" t="s">
        <v>109</v>
      </c>
      <c r="L2379" s="5" t="s">
        <v>110</v>
      </c>
      <c r="M2379" s="5" t="s">
        <v>88</v>
      </c>
      <c r="N2379" s="5" t="s">
        <v>86</v>
      </c>
      <c r="O2379" s="5" t="s">
        <v>93</v>
      </c>
      <c r="P2379" s="5" t="s">
        <v>112</v>
      </c>
      <c r="Q2379" s="5" t="s">
        <v>109</v>
      </c>
      <c r="R2379" s="5" t="s">
        <v>188</v>
      </c>
      <c r="S2379" s="5" t="s">
        <v>208</v>
      </c>
      <c r="T2379" s="5" t="s">
        <v>110</v>
      </c>
      <c r="U2379" s="5" t="s">
        <v>86</v>
      </c>
      <c r="V2379" s="5" t="s">
        <v>88</v>
      </c>
      <c r="W2379" s="5" t="s">
        <v>93</v>
      </c>
      <c r="X2379" s="5" t="s">
        <v>112</v>
      </c>
      <c r="Y2379" s="5" t="n">
        <v>0</v>
      </c>
      <c r="Z2379" s="5" t="n">
        <v>1</v>
      </c>
      <c r="AA2379" s="5" t="str">
        <f aca="false">IF(Y2379&gt;Z2379,"Win",IF(Y2379&lt;Z2379,"Loss","Draw"))</f>
        <v>Loss</v>
      </c>
      <c r="AB2379" s="5" t="s">
        <v>98</v>
      </c>
      <c r="AC2379" s="5" t="s">
        <v>99</v>
      </c>
      <c r="AD2379" s="5" t="s">
        <v>1268</v>
      </c>
      <c r="AE2379" s="5" t="s">
        <v>368</v>
      </c>
      <c r="AF2379" s="5" t="str">
        <f aca="false">IF(AD2379&lt;AE2379,AD2379,AE2379)</f>
        <v>Berserker, Dark Prince, Fireball, Goblin Cage, Lava Hound, Skeleton Dragons, Spirit Empress, Zap</v>
      </c>
      <c r="AG2379" s="5" t="str">
        <f aca="false">IF(AD2379&lt;AE2379,AE2379,AD2379)</f>
        <v>Berserker, Fireball, Lava Hound, Skeleton Dragons, Spirit Empress, Tombstone, Valkyrie, Zap</v>
      </c>
      <c r="AH2379" s="5" t="str">
        <f aca="false">IF(AD2379=AF2379,AA2379,IF(AA2379="Win","Loss",IF(AA2379="Loss","Win","Draw")))</f>
        <v>Loss</v>
      </c>
      <c r="AI2379" s="5" t="s">
        <v>102</v>
      </c>
    </row>
    <row r="2380" customFormat="false" ht="15" hidden="false" customHeight="true" outlineLevel="0" collapsed="false">
      <c r="A2380" s="5" t="s">
        <v>5419</v>
      </c>
      <c r="B2380" s="5" t="n">
        <v>2</v>
      </c>
      <c r="C2380" s="5" t="s">
        <v>709</v>
      </c>
      <c r="D2380" s="5" t="s">
        <v>710</v>
      </c>
      <c r="E2380" s="5" t="s">
        <v>726</v>
      </c>
      <c r="F2380" s="5" t="s">
        <v>727</v>
      </c>
      <c r="G2380" s="5" t="s">
        <v>1269</v>
      </c>
      <c r="H2380" s="5" t="s">
        <v>715</v>
      </c>
      <c r="I2380" s="5" t="s">
        <v>152</v>
      </c>
      <c r="J2380" s="5" t="s">
        <v>128</v>
      </c>
      <c r="K2380" s="5" t="s">
        <v>95</v>
      </c>
      <c r="L2380" s="5" t="s">
        <v>187</v>
      </c>
      <c r="M2380" s="5" t="s">
        <v>85</v>
      </c>
      <c r="N2380" s="5" t="s">
        <v>188</v>
      </c>
      <c r="O2380" s="5" t="s">
        <v>306</v>
      </c>
      <c r="P2380" s="5" t="s">
        <v>307</v>
      </c>
      <c r="Q2380" s="5" t="s">
        <v>201</v>
      </c>
      <c r="R2380" s="5" t="s">
        <v>202</v>
      </c>
      <c r="S2380" s="5" t="s">
        <v>233</v>
      </c>
      <c r="T2380" s="5" t="s">
        <v>111</v>
      </c>
      <c r="U2380" s="5" t="s">
        <v>157</v>
      </c>
      <c r="V2380" s="5" t="s">
        <v>126</v>
      </c>
      <c r="W2380" s="5" t="s">
        <v>204</v>
      </c>
      <c r="X2380" s="5" t="s">
        <v>234</v>
      </c>
      <c r="Y2380" s="5" t="n">
        <v>1</v>
      </c>
      <c r="Z2380" s="5" t="n">
        <v>0</v>
      </c>
      <c r="AA2380" s="5" t="str">
        <f aca="false">IF(Y2380&gt;Z2380,"Win",IF(Y2380&lt;Z2380,"Loss","Draw"))</f>
        <v>Win</v>
      </c>
      <c r="AB2380" s="5" t="s">
        <v>98</v>
      </c>
      <c r="AC2380" s="5" t="s">
        <v>99</v>
      </c>
      <c r="AD2380" s="5" t="s">
        <v>1270</v>
      </c>
      <c r="AE2380" s="5" t="s">
        <v>236</v>
      </c>
      <c r="AF2380" s="5" t="str">
        <f aca="false">IF(AD2380&lt;AE2380,AD2380,AE2380)</f>
        <v>Baby Dragon, Barbarian Barrel, Golden Knight, Golem, Ice Wizard, Lightning, Tombstone, Tornado</v>
      </c>
      <c r="AG2380" s="5" t="str">
        <f aca="false">IF(AD2380&lt;AE2380,AE2380,AD2380)</f>
        <v>Bats, Bomb Tower, Fire Spirit, Magic Archer, Miner, Royal Delivery, Skeletons, Wall Breakers</v>
      </c>
      <c r="AH2380" s="5" t="str">
        <f aca="false">IF(AD2380=AF2380,AA2380,IF(AA2380="Win","Loss",IF(AA2380="Loss","Win","Draw")))</f>
        <v>Win</v>
      </c>
      <c r="AI2380" s="5" t="s">
        <v>102</v>
      </c>
    </row>
    <row r="2381" customFormat="false" ht="15" hidden="false" customHeight="true" outlineLevel="0" collapsed="false">
      <c r="A2381" s="5" t="s">
        <v>5419</v>
      </c>
      <c r="B2381" s="5" t="n">
        <v>3</v>
      </c>
      <c r="C2381" s="5" t="s">
        <v>709</v>
      </c>
      <c r="D2381" s="5" t="s">
        <v>710</v>
      </c>
      <c r="E2381" s="5" t="s">
        <v>726</v>
      </c>
      <c r="F2381" s="5" t="s">
        <v>727</v>
      </c>
      <c r="G2381" s="5" t="s">
        <v>1271</v>
      </c>
      <c r="H2381" s="5" t="s">
        <v>163</v>
      </c>
      <c r="I2381" s="5" t="s">
        <v>201</v>
      </c>
      <c r="J2381" s="5" t="s">
        <v>202</v>
      </c>
      <c r="K2381" s="5" t="s">
        <v>233</v>
      </c>
      <c r="L2381" s="5" t="s">
        <v>111</v>
      </c>
      <c r="M2381" s="5" t="s">
        <v>157</v>
      </c>
      <c r="N2381" s="5" t="s">
        <v>126</v>
      </c>
      <c r="O2381" s="5" t="s">
        <v>89</v>
      </c>
      <c r="P2381" s="5" t="s">
        <v>234</v>
      </c>
      <c r="Q2381" s="5" t="s">
        <v>113</v>
      </c>
      <c r="R2381" s="5" t="s">
        <v>108</v>
      </c>
      <c r="S2381" s="5" t="s">
        <v>87</v>
      </c>
      <c r="T2381" s="5" t="s">
        <v>115</v>
      </c>
      <c r="U2381" s="5" t="s">
        <v>118</v>
      </c>
      <c r="V2381" s="5" t="s">
        <v>91</v>
      </c>
      <c r="W2381" s="5" t="s">
        <v>95</v>
      </c>
      <c r="X2381" s="5" t="s">
        <v>116</v>
      </c>
      <c r="Y2381" s="5" t="n">
        <v>0</v>
      </c>
      <c r="Z2381" s="5" t="n">
        <v>1</v>
      </c>
      <c r="AA2381" s="5" t="str">
        <f aca="false">IF(Y2381&gt;Z2381,"Win",IF(Y2381&lt;Z2381,"Loss","Draw"))</f>
        <v>Loss</v>
      </c>
      <c r="AB2381" s="5" t="s">
        <v>98</v>
      </c>
      <c r="AC2381" s="5" t="s">
        <v>99</v>
      </c>
      <c r="AD2381" s="5" t="s">
        <v>415</v>
      </c>
      <c r="AE2381" s="5" t="s">
        <v>1141</v>
      </c>
      <c r="AF2381" s="5" t="str">
        <f aca="false">IF(AD2381&lt;AE2381,AD2381,AE2381)</f>
        <v>Barbarian Barrel, Dark Prince, Furnace, Goblins, Graveyard, Ice Spirit, Poison, Tesla</v>
      </c>
      <c r="AG2381" s="5" t="str">
        <f aca="false">IF(AD2381&lt;AE2381,AE2381,AD2381)</f>
        <v>Bats, Bomb Tower, Fire Spirit, Magic Archer, Miner, Skeletons, The Log, Wall Breakers</v>
      </c>
      <c r="AH2381" s="5" t="str">
        <f aca="false">IF(AD2381=AF2381,AA2381,IF(AA2381="Win","Loss",IF(AA2381="Loss","Win","Draw")))</f>
        <v>Win</v>
      </c>
      <c r="AI2381" s="5" t="s">
        <v>102</v>
      </c>
    </row>
    <row r="2382" customFormat="false" ht="15" hidden="false" customHeight="true" outlineLevel="0" collapsed="false">
      <c r="A2382" s="5" t="s">
        <v>5420</v>
      </c>
      <c r="B2382" s="5" t="n">
        <v>1</v>
      </c>
      <c r="C2382" s="5" t="s">
        <v>709</v>
      </c>
      <c r="D2382" s="5" t="s">
        <v>710</v>
      </c>
      <c r="E2382" s="5" t="s">
        <v>733</v>
      </c>
      <c r="F2382" s="5" t="s">
        <v>734</v>
      </c>
      <c r="G2382" s="5" t="s">
        <v>5421</v>
      </c>
      <c r="H2382" s="5" t="s">
        <v>163</v>
      </c>
      <c r="I2382" s="5" t="s">
        <v>90</v>
      </c>
      <c r="J2382" s="5" t="s">
        <v>91</v>
      </c>
      <c r="K2382" s="5" t="s">
        <v>92</v>
      </c>
      <c r="L2382" s="5" t="s">
        <v>96</v>
      </c>
      <c r="M2382" s="5" t="s">
        <v>125</v>
      </c>
      <c r="N2382" s="5" t="s">
        <v>94</v>
      </c>
      <c r="O2382" s="5" t="s">
        <v>150</v>
      </c>
      <c r="P2382" s="5" t="s">
        <v>93</v>
      </c>
      <c r="Q2382" s="5" t="s">
        <v>219</v>
      </c>
      <c r="R2382" s="5" t="s">
        <v>151</v>
      </c>
      <c r="S2382" s="5" t="s">
        <v>87</v>
      </c>
      <c r="T2382" s="5" t="s">
        <v>165</v>
      </c>
      <c r="U2382" s="5" t="s">
        <v>126</v>
      </c>
      <c r="V2382" s="5" t="s">
        <v>85</v>
      </c>
      <c r="W2382" s="5" t="s">
        <v>150</v>
      </c>
      <c r="X2382" s="5" t="s">
        <v>95</v>
      </c>
      <c r="Y2382" s="5" t="n">
        <v>1</v>
      </c>
      <c r="Z2382" s="5" t="n">
        <v>0</v>
      </c>
      <c r="AA2382" s="5" t="str">
        <f aca="false">IF(Y2382&gt;Z2382,"Win",IF(Y2382&lt;Z2382,"Loss","Draw"))</f>
        <v>Win</v>
      </c>
      <c r="AB2382" s="5" t="s">
        <v>98</v>
      </c>
      <c r="AC2382" s="5" t="s">
        <v>99</v>
      </c>
      <c r="AD2382" s="5" t="s">
        <v>635</v>
      </c>
      <c r="AE2382" s="5" t="s">
        <v>5422</v>
      </c>
      <c r="AF2382" s="5" t="str">
        <f aca="false">IF(AD2382&lt;AE2382,AD2382,AE2382)</f>
        <v>Barbarian Barrel, Electro Spirit, Hog Rider, Lightning, Mighty Miner, Skeletons, Tesla, Wizard</v>
      </c>
      <c r="AG2382" s="5" t="str">
        <f aca="false">IF(AD2382&lt;AE2382,AE2382,AD2382)</f>
        <v>Cannon Cart, Electro Spirit, Fireball, Goblins, Minions, Mortar, Rascals, Skeleton Barrel</v>
      </c>
      <c r="AH2382" s="5" t="str">
        <f aca="false">IF(AD2382=AF2382,AA2382,IF(AA2382="Win","Loss",IF(AA2382="Loss","Win","Draw")))</f>
        <v>Loss</v>
      </c>
      <c r="AI2382" s="5" t="s">
        <v>102</v>
      </c>
    </row>
    <row r="2383" customFormat="false" ht="15" hidden="false" customHeight="true" outlineLevel="0" collapsed="false">
      <c r="A2383" s="5" t="s">
        <v>5420</v>
      </c>
      <c r="B2383" s="5" t="n">
        <v>2</v>
      </c>
      <c r="C2383" s="5" t="s">
        <v>709</v>
      </c>
      <c r="D2383" s="5" t="s">
        <v>710</v>
      </c>
      <c r="E2383" s="5" t="s">
        <v>733</v>
      </c>
      <c r="F2383" s="5" t="s">
        <v>734</v>
      </c>
      <c r="G2383" s="5" t="s">
        <v>5423</v>
      </c>
      <c r="H2383" s="5" t="s">
        <v>163</v>
      </c>
      <c r="I2383" s="5" t="s">
        <v>219</v>
      </c>
      <c r="J2383" s="5" t="s">
        <v>83</v>
      </c>
      <c r="K2383" s="5" t="s">
        <v>87</v>
      </c>
      <c r="L2383" s="5" t="s">
        <v>165</v>
      </c>
      <c r="M2383" s="5" t="s">
        <v>126</v>
      </c>
      <c r="N2383" s="5" t="s">
        <v>85</v>
      </c>
      <c r="O2383" s="5" t="s">
        <v>95</v>
      </c>
      <c r="P2383" s="5" t="s">
        <v>157</v>
      </c>
      <c r="Q2383" s="5" t="s">
        <v>185</v>
      </c>
      <c r="R2383" s="5" t="s">
        <v>186</v>
      </c>
      <c r="S2383" s="5" t="s">
        <v>114</v>
      </c>
      <c r="T2383" s="5" t="s">
        <v>111</v>
      </c>
      <c r="U2383" s="5" t="s">
        <v>193</v>
      </c>
      <c r="V2383" s="5" t="s">
        <v>187</v>
      </c>
      <c r="W2383" s="5" t="s">
        <v>241</v>
      </c>
      <c r="X2383" s="5" t="s">
        <v>209</v>
      </c>
      <c r="Y2383" s="5" t="n">
        <v>0</v>
      </c>
      <c r="Z2383" s="5" t="n">
        <v>1</v>
      </c>
      <c r="AA2383" s="5" t="str">
        <f aca="false">IF(Y2383&gt;Z2383,"Win",IF(Y2383&lt;Z2383,"Loss","Draw"))</f>
        <v>Loss</v>
      </c>
      <c r="AB2383" s="5" t="s">
        <v>98</v>
      </c>
      <c r="AC2383" s="5" t="s">
        <v>99</v>
      </c>
      <c r="AD2383" s="5" t="s">
        <v>5424</v>
      </c>
      <c r="AE2383" s="5" t="s">
        <v>5425</v>
      </c>
      <c r="AF2383" s="5" t="str">
        <f aca="false">IF(AD2383&lt;AE2383,AD2383,AE2383)</f>
        <v>Balloon, Executioner, Giant Snowball, Guards, Inferno Tower, Knight, Miner, Tornado</v>
      </c>
      <c r="AG2383" s="5" t="str">
        <f aca="false">IF(AD2383&lt;AE2383,AE2383,AD2383)</f>
        <v>Barbarian Barrel, Fire Spirit, Hog Rider, Lightning, Monk, Skeletons, Tesla, Wizard</v>
      </c>
      <c r="AH2383" s="5" t="str">
        <f aca="false">IF(AD2383=AF2383,AA2383,IF(AA2383="Win","Loss",IF(AA2383="Loss","Win","Draw")))</f>
        <v>Win</v>
      </c>
      <c r="AI2383" s="5" t="s">
        <v>102</v>
      </c>
    </row>
    <row r="2384" customFormat="false" ht="15" hidden="false" customHeight="true" outlineLevel="0" collapsed="false">
      <c r="A2384" s="5" t="s">
        <v>5420</v>
      </c>
      <c r="B2384" s="5" t="n">
        <v>3</v>
      </c>
      <c r="C2384" s="5" t="s">
        <v>709</v>
      </c>
      <c r="D2384" s="5" t="s">
        <v>710</v>
      </c>
      <c r="E2384" s="5" t="s">
        <v>733</v>
      </c>
      <c r="F2384" s="5" t="s">
        <v>734</v>
      </c>
      <c r="G2384" s="5" t="s">
        <v>5426</v>
      </c>
      <c r="H2384" s="5" t="s">
        <v>163</v>
      </c>
      <c r="I2384" s="5" t="s">
        <v>153</v>
      </c>
      <c r="J2384" s="5" t="s">
        <v>194</v>
      </c>
      <c r="K2384" s="5" t="s">
        <v>82</v>
      </c>
      <c r="L2384" s="5" t="s">
        <v>204</v>
      </c>
      <c r="M2384" s="5" t="s">
        <v>118</v>
      </c>
      <c r="N2384" s="5" t="s">
        <v>88</v>
      </c>
      <c r="O2384" s="5" t="s">
        <v>89</v>
      </c>
      <c r="P2384" s="5" t="s">
        <v>164</v>
      </c>
      <c r="Q2384" s="5" t="s">
        <v>127</v>
      </c>
      <c r="R2384" s="5" t="s">
        <v>91</v>
      </c>
      <c r="S2384" s="5" t="s">
        <v>128</v>
      </c>
      <c r="T2384" s="5" t="s">
        <v>125</v>
      </c>
      <c r="U2384" s="5" t="s">
        <v>112</v>
      </c>
      <c r="V2384" s="5" t="s">
        <v>133</v>
      </c>
      <c r="W2384" s="5" t="s">
        <v>97</v>
      </c>
      <c r="X2384" s="5" t="s">
        <v>130</v>
      </c>
      <c r="Y2384" s="5" t="n">
        <v>1</v>
      </c>
      <c r="Z2384" s="5" t="n">
        <v>0</v>
      </c>
      <c r="AA2384" s="5" t="str">
        <f aca="false">IF(Y2384&gt;Z2384,"Win",IF(Y2384&lt;Z2384,"Loss","Draw"))</f>
        <v>Win</v>
      </c>
      <c r="AB2384" s="5" t="s">
        <v>98</v>
      </c>
      <c r="AC2384" s="5" t="s">
        <v>99</v>
      </c>
      <c r="AD2384" s="5" t="s">
        <v>1040</v>
      </c>
      <c r="AE2384" s="5" t="s">
        <v>5427</v>
      </c>
      <c r="AF2384" s="5" t="str">
        <f aca="false">IF(AD2384&lt;AE2384,AD2384,AE2384)</f>
        <v>Archer Queen, Berserker, Cannon, Earthquake, Ice Spirit, Royal Delivery, Royal Hogs, The Log</v>
      </c>
      <c r="AG2384" s="5" t="str">
        <f aca="false">IF(AD2384&lt;AE2384,AE2384,AD2384)</f>
        <v>Arrows, Battle Ram, Cannon Cart, Goblins, Golden Knight, Mother Witch, Ronin, Spirit Empress</v>
      </c>
      <c r="AH2384" s="5" t="str">
        <f aca="false">IF(AD2384=AF2384,AA2384,IF(AA2384="Win","Loss",IF(AA2384="Loss","Win","Draw")))</f>
        <v>Win</v>
      </c>
      <c r="AI2384" s="5" t="s">
        <v>102</v>
      </c>
    </row>
    <row r="2385" customFormat="false" ht="15" hidden="false" customHeight="true" outlineLevel="0" collapsed="false">
      <c r="A2385" s="5" t="s">
        <v>5428</v>
      </c>
      <c r="B2385" s="5" t="n">
        <v>1</v>
      </c>
      <c r="C2385" s="5" t="s">
        <v>709</v>
      </c>
      <c r="D2385" s="5" t="s">
        <v>710</v>
      </c>
      <c r="E2385" s="5" t="s">
        <v>741</v>
      </c>
      <c r="F2385" s="5" t="s">
        <v>742</v>
      </c>
      <c r="G2385" s="5" t="s">
        <v>1529</v>
      </c>
      <c r="H2385" s="5" t="s">
        <v>715</v>
      </c>
      <c r="I2385" s="5" t="s">
        <v>141</v>
      </c>
      <c r="J2385" s="5" t="s">
        <v>95</v>
      </c>
      <c r="K2385" s="5" t="s">
        <v>107</v>
      </c>
      <c r="L2385" s="5" t="s">
        <v>143</v>
      </c>
      <c r="M2385" s="5" t="s">
        <v>150</v>
      </c>
      <c r="N2385" s="5" t="s">
        <v>177</v>
      </c>
      <c r="O2385" s="5" t="s">
        <v>93</v>
      </c>
      <c r="P2385" s="5" t="s">
        <v>178</v>
      </c>
      <c r="Q2385" s="5" t="s">
        <v>109</v>
      </c>
      <c r="R2385" s="5" t="s">
        <v>108</v>
      </c>
      <c r="S2385" s="5" t="s">
        <v>107</v>
      </c>
      <c r="T2385" s="5" t="s">
        <v>110</v>
      </c>
      <c r="U2385" s="5" t="s">
        <v>93</v>
      </c>
      <c r="V2385" s="5" t="s">
        <v>86</v>
      </c>
      <c r="W2385" s="5" t="s">
        <v>112</v>
      </c>
      <c r="X2385" s="5" t="s">
        <v>88</v>
      </c>
      <c r="Y2385" s="5" t="n">
        <v>1</v>
      </c>
      <c r="Z2385" s="5" t="n">
        <v>0</v>
      </c>
      <c r="AA2385" s="5" t="str">
        <f aca="false">IF(Y2385&gt;Z2385,"Win",IF(Y2385&lt;Z2385,"Loss","Draw"))</f>
        <v>Win</v>
      </c>
      <c r="AB2385" s="5" t="s">
        <v>98</v>
      </c>
      <c r="AC2385" s="5" t="s">
        <v>99</v>
      </c>
      <c r="AD2385" s="5" t="s">
        <v>180</v>
      </c>
      <c r="AE2385" s="5" t="s">
        <v>1268</v>
      </c>
      <c r="AF2385" s="5" t="str">
        <f aca="false">IF(AD2385&lt;AE2385,AD2385,AE2385)</f>
        <v>Barbarian Barrel, Electro Spirit, Fireball, Goblin Cage, Heal Spirit, Lumberjack, Phoenix, Royal Giant</v>
      </c>
      <c r="AG2385" s="5" t="str">
        <f aca="false">IF(AD2385&lt;AE2385,AE2385,AD2385)</f>
        <v>Berserker, Dark Prince, Fireball, Goblin Cage, Lava Hound, Skeleton Dragons, Spirit Empress, Zap</v>
      </c>
      <c r="AH2385" s="5" t="str">
        <f aca="false">IF(AD2385=AF2385,AA2385,IF(AA2385="Win","Loss",IF(AA2385="Loss","Win","Draw")))</f>
        <v>Win</v>
      </c>
      <c r="AI2385" s="5" t="s">
        <v>102</v>
      </c>
    </row>
    <row r="2386" customFormat="false" ht="15" hidden="false" customHeight="true" outlineLevel="0" collapsed="false">
      <c r="A2386" s="5" t="s">
        <v>5428</v>
      </c>
      <c r="B2386" s="5" t="n">
        <v>2</v>
      </c>
      <c r="C2386" s="5" t="s">
        <v>709</v>
      </c>
      <c r="D2386" s="5" t="s">
        <v>710</v>
      </c>
      <c r="E2386" s="5" t="s">
        <v>741</v>
      </c>
      <c r="F2386" s="5" t="s">
        <v>742</v>
      </c>
      <c r="G2386" s="5" t="s">
        <v>1530</v>
      </c>
      <c r="H2386" s="5" t="s">
        <v>352</v>
      </c>
      <c r="I2386" s="5" t="s">
        <v>114</v>
      </c>
      <c r="J2386" s="5" t="s">
        <v>194</v>
      </c>
      <c r="K2386" s="5" t="s">
        <v>153</v>
      </c>
      <c r="L2386" s="5" t="s">
        <v>116</v>
      </c>
      <c r="M2386" s="5" t="s">
        <v>126</v>
      </c>
      <c r="N2386" s="5" t="s">
        <v>97</v>
      </c>
      <c r="O2386" s="5" t="s">
        <v>157</v>
      </c>
      <c r="P2386" s="5" t="s">
        <v>137</v>
      </c>
      <c r="Q2386" s="5" t="s">
        <v>84</v>
      </c>
      <c r="R2386" s="5" t="s">
        <v>91</v>
      </c>
      <c r="S2386" s="5" t="s">
        <v>114</v>
      </c>
      <c r="T2386" s="5" t="s">
        <v>115</v>
      </c>
      <c r="U2386" s="5" t="s">
        <v>138</v>
      </c>
      <c r="V2386" s="5" t="s">
        <v>116</v>
      </c>
      <c r="W2386" s="5" t="s">
        <v>119</v>
      </c>
      <c r="X2386" s="5" t="s">
        <v>97</v>
      </c>
      <c r="Y2386" s="5" t="n">
        <v>1</v>
      </c>
      <c r="Z2386" s="5" t="n">
        <v>0</v>
      </c>
      <c r="AA2386" s="5" t="str">
        <f aca="false">IF(Y2386&gt;Z2386,"Win",IF(Y2386&lt;Z2386,"Loss","Draw"))</f>
        <v>Win</v>
      </c>
      <c r="AB2386" s="5" t="s">
        <v>98</v>
      </c>
      <c r="AC2386" s="5" t="s">
        <v>99</v>
      </c>
      <c r="AD2386" s="5" t="s">
        <v>1531</v>
      </c>
      <c r="AE2386" s="5" t="s">
        <v>1527</v>
      </c>
      <c r="AF2386" s="5" t="str">
        <f aca="false">IF(AD2386&lt;AE2386,AD2386,AE2386)</f>
        <v>Archer Queen, Cannon, Fire Spirit, Giant Snowball, Goblin Drill, Poison, Ronin, Skeletons</v>
      </c>
      <c r="AG2386" s="5" t="str">
        <f aca="false">IF(AD2386&lt;AE2386,AE2386,AD2386)</f>
        <v>Archers, Giant Snowball, Goblin Demolisher, Goblin Hut, Goblins, Graveyard, Poison, Ronin</v>
      </c>
      <c r="AH2386" s="5" t="str">
        <f aca="false">IF(AD2386=AF2386,AA2386,IF(AA2386="Win","Loss",IF(AA2386="Loss","Win","Draw")))</f>
        <v>Win</v>
      </c>
      <c r="AI2386" s="5" t="s">
        <v>102</v>
      </c>
    </row>
    <row r="2387" customFormat="false" ht="15" hidden="false" customHeight="true" outlineLevel="0" collapsed="false">
      <c r="A2387" s="5" t="s">
        <v>5429</v>
      </c>
      <c r="B2387" s="5" t="n">
        <v>1</v>
      </c>
      <c r="C2387" s="5" t="s">
        <v>1206</v>
      </c>
      <c r="D2387" s="5" t="s">
        <v>1207</v>
      </c>
      <c r="E2387" s="5" t="s">
        <v>2789</v>
      </c>
      <c r="F2387" s="5" t="s">
        <v>2790</v>
      </c>
      <c r="G2387" s="5" t="s">
        <v>5430</v>
      </c>
      <c r="H2387" s="5" t="s">
        <v>715</v>
      </c>
      <c r="I2387" s="5" t="s">
        <v>114</v>
      </c>
      <c r="J2387" s="5" t="s">
        <v>194</v>
      </c>
      <c r="K2387" s="5" t="s">
        <v>137</v>
      </c>
      <c r="L2387" s="5" t="s">
        <v>97</v>
      </c>
      <c r="M2387" s="5" t="s">
        <v>126</v>
      </c>
      <c r="N2387" s="5" t="s">
        <v>157</v>
      </c>
      <c r="O2387" s="5" t="s">
        <v>234</v>
      </c>
      <c r="P2387" s="5" t="s">
        <v>116</v>
      </c>
      <c r="Q2387" s="5" t="s">
        <v>84</v>
      </c>
      <c r="R2387" s="5" t="s">
        <v>241</v>
      </c>
      <c r="S2387" s="5" t="s">
        <v>87</v>
      </c>
      <c r="T2387" s="5" t="s">
        <v>150</v>
      </c>
      <c r="U2387" s="5" t="s">
        <v>93</v>
      </c>
      <c r="V2387" s="5" t="s">
        <v>126</v>
      </c>
      <c r="W2387" s="5" t="s">
        <v>89</v>
      </c>
      <c r="X2387" s="5" t="s">
        <v>455</v>
      </c>
      <c r="Y2387" s="5" t="n">
        <v>0</v>
      </c>
      <c r="Z2387" s="5" t="n">
        <v>3</v>
      </c>
      <c r="AA2387" s="5" t="str">
        <f aca="false">IF(Y2387&gt;Z2387,"Win",IF(Y2387&lt;Z2387,"Loss","Draw"))</f>
        <v>Loss</v>
      </c>
      <c r="AB2387" s="5" t="s">
        <v>98</v>
      </c>
      <c r="AC2387" s="5" t="s">
        <v>99</v>
      </c>
      <c r="AD2387" s="5" t="s">
        <v>1057</v>
      </c>
      <c r="AE2387" s="5" t="s">
        <v>456</v>
      </c>
      <c r="AF2387" s="5" t="str">
        <f aca="false">IF(AD2387&lt;AE2387,AD2387,AE2387)</f>
        <v>Archer Queen, Bomb Tower, Fire Spirit, Giant Snowball, Goblin Drill, Poison, Ronin, Skeletons</v>
      </c>
      <c r="AG2387" s="5" t="str">
        <f aca="false">IF(AD2387&lt;AE2387,AE2387,AD2387)</f>
        <v>Archers, Electro Spirit, Fireball, Knight, Skeletons, Tesla, The Log, X-Bow</v>
      </c>
      <c r="AH2387" s="5" t="str">
        <f aca="false">IF(AD2387=AF2387,AA2387,IF(AA2387="Win","Loss",IF(AA2387="Loss","Win","Draw")))</f>
        <v>Loss</v>
      </c>
      <c r="AI2387" s="5" t="s">
        <v>297</v>
      </c>
    </row>
    <row r="2388" customFormat="false" ht="15" hidden="false" customHeight="true" outlineLevel="0" collapsed="false">
      <c r="A2388" s="5" t="s">
        <v>5429</v>
      </c>
      <c r="B2388" s="5" t="n">
        <v>2</v>
      </c>
      <c r="C2388" s="5" t="s">
        <v>1206</v>
      </c>
      <c r="D2388" s="5" t="s">
        <v>1207</v>
      </c>
      <c r="E2388" s="5" t="s">
        <v>2789</v>
      </c>
      <c r="F2388" s="5" t="s">
        <v>2790</v>
      </c>
      <c r="G2388" s="5" t="s">
        <v>5431</v>
      </c>
      <c r="H2388" s="5" t="s">
        <v>163</v>
      </c>
      <c r="I2388" s="5" t="s">
        <v>84</v>
      </c>
      <c r="J2388" s="5" t="s">
        <v>83</v>
      </c>
      <c r="K2388" s="5" t="s">
        <v>82</v>
      </c>
      <c r="L2388" s="5" t="s">
        <v>119</v>
      </c>
      <c r="M2388" s="5" t="s">
        <v>150</v>
      </c>
      <c r="N2388" s="5" t="s">
        <v>86</v>
      </c>
      <c r="O2388" s="5" t="s">
        <v>93</v>
      </c>
      <c r="P2388" s="5" t="s">
        <v>95</v>
      </c>
      <c r="Q2388" s="5" t="s">
        <v>152</v>
      </c>
      <c r="R2388" s="5" t="s">
        <v>128</v>
      </c>
      <c r="S2388" s="5" t="s">
        <v>107</v>
      </c>
      <c r="T2388" s="5" t="s">
        <v>95</v>
      </c>
      <c r="U2388" s="5" t="s">
        <v>306</v>
      </c>
      <c r="V2388" s="5" t="s">
        <v>307</v>
      </c>
      <c r="W2388" s="5" t="s">
        <v>85</v>
      </c>
      <c r="X2388" s="5" t="s">
        <v>187</v>
      </c>
      <c r="Y2388" s="5" t="n">
        <v>0</v>
      </c>
      <c r="Z2388" s="5" t="n">
        <v>1</v>
      </c>
      <c r="AA2388" s="5" t="str">
        <f aca="false">IF(Y2388&gt;Z2388,"Win",IF(Y2388&lt;Z2388,"Loss","Draw"))</f>
        <v>Loss</v>
      </c>
      <c r="AB2388" s="5" t="s">
        <v>98</v>
      </c>
      <c r="AC2388" s="5" t="s">
        <v>99</v>
      </c>
      <c r="AD2388" s="5" t="s">
        <v>154</v>
      </c>
      <c r="AE2388" s="5" t="s">
        <v>603</v>
      </c>
      <c r="AF2388" s="5" t="str">
        <f aca="false">IF(AD2388&lt;AE2388,AD2388,AE2388)</f>
        <v>Archers, Barbarian Barrel, Electro Spirit, Fireball, Goblin Hut, Monk, Royal Hogs, Skeleton Dragons</v>
      </c>
      <c r="AG2388" s="5" t="str">
        <f aca="false">IF(AD2388&lt;AE2388,AE2388,AD2388)</f>
        <v>Baby Dragon, Barbarian Barrel, Goblin Cage, Golden Knight, Golem, Ice Wizard, Lightning, Tornado</v>
      </c>
      <c r="AH2388" s="5" t="str">
        <f aca="false">IF(AD2388=AF2388,AA2388,IF(AA2388="Win","Loss",IF(AA2388="Loss","Win","Draw")))</f>
        <v>Loss</v>
      </c>
      <c r="AI2388" s="5" t="s">
        <v>297</v>
      </c>
    </row>
    <row r="2389" customFormat="false" ht="15" hidden="false" customHeight="true" outlineLevel="0" collapsed="false">
      <c r="A2389" s="5" t="s">
        <v>5429</v>
      </c>
      <c r="B2389" s="5" t="n">
        <v>3</v>
      </c>
      <c r="C2389" s="5" t="s">
        <v>1206</v>
      </c>
      <c r="D2389" s="5" t="s">
        <v>1207</v>
      </c>
      <c r="E2389" s="5" t="s">
        <v>2789</v>
      </c>
      <c r="F2389" s="5" t="s">
        <v>2790</v>
      </c>
      <c r="G2389" s="5" t="s">
        <v>5432</v>
      </c>
      <c r="H2389" s="5" t="s">
        <v>715</v>
      </c>
      <c r="I2389" s="5" t="s">
        <v>219</v>
      </c>
      <c r="J2389" s="5" t="s">
        <v>151</v>
      </c>
      <c r="K2389" s="5" t="s">
        <v>87</v>
      </c>
      <c r="L2389" s="5" t="s">
        <v>164</v>
      </c>
      <c r="M2389" s="5" t="s">
        <v>118</v>
      </c>
      <c r="N2389" s="5" t="s">
        <v>193</v>
      </c>
      <c r="O2389" s="5" t="s">
        <v>165</v>
      </c>
      <c r="P2389" s="5" t="s">
        <v>89</v>
      </c>
      <c r="Q2389" s="5" t="s">
        <v>114</v>
      </c>
      <c r="R2389" s="5" t="s">
        <v>91</v>
      </c>
      <c r="S2389" s="5" t="s">
        <v>137</v>
      </c>
      <c r="T2389" s="5" t="s">
        <v>242</v>
      </c>
      <c r="U2389" s="5" t="s">
        <v>153</v>
      </c>
      <c r="V2389" s="5" t="s">
        <v>157</v>
      </c>
      <c r="W2389" s="5" t="s">
        <v>116</v>
      </c>
      <c r="X2389" s="5" t="s">
        <v>97</v>
      </c>
      <c r="Y2389" s="5" t="n">
        <v>0</v>
      </c>
      <c r="Z2389" s="5" t="n">
        <v>1</v>
      </c>
      <c r="AA2389" s="5" t="str">
        <f aca="false">IF(Y2389&gt;Z2389,"Win",IF(Y2389&lt;Z2389,"Loss","Draw"))</f>
        <v>Loss</v>
      </c>
      <c r="AB2389" s="5" t="s">
        <v>98</v>
      </c>
      <c r="AC2389" s="5" t="s">
        <v>99</v>
      </c>
      <c r="AD2389" s="5" t="s">
        <v>5433</v>
      </c>
      <c r="AE2389" s="5" t="s">
        <v>4204</v>
      </c>
      <c r="AF2389" s="5" t="str">
        <f aca="false">IF(AD2389&lt;AE2389,AD2389,AE2389)</f>
        <v>Bomber, Cannon, Fire Spirit, Giant Snowball, Goblin Drill, Goblins, Poison, Ronin</v>
      </c>
      <c r="AG2389" s="5" t="str">
        <f aca="false">IF(AD2389&lt;AE2389,AE2389,AD2389)</f>
        <v>Earthquake, Guards, Hog Rider, Ice Spirit, Mighty Miner, Tesla, The Log, Wizard</v>
      </c>
      <c r="AH2389" s="5" t="str">
        <f aca="false">IF(AD2389=AF2389,AA2389,IF(AA2389="Win","Loss",IF(AA2389="Loss","Win","Draw")))</f>
        <v>Win</v>
      </c>
      <c r="AI2389" s="5" t="s">
        <v>297</v>
      </c>
    </row>
    <row r="2390" customFormat="false" ht="15" hidden="false" customHeight="true" outlineLevel="0" collapsed="false">
      <c r="A2390" s="7" t="s">
        <v>5434</v>
      </c>
      <c r="B2390" s="7" t="n">
        <v>1</v>
      </c>
      <c r="C2390" s="7" t="s">
        <v>1206</v>
      </c>
      <c r="D2390" s="7" t="s">
        <v>1207</v>
      </c>
      <c r="E2390" s="7" t="s">
        <v>2789</v>
      </c>
      <c r="F2390" s="7" t="s">
        <v>2790</v>
      </c>
      <c r="G2390" s="7" t="s">
        <v>5435</v>
      </c>
      <c r="H2390" s="7" t="s">
        <v>163</v>
      </c>
      <c r="I2390" s="7" t="s">
        <v>90</v>
      </c>
      <c r="J2390" s="7" t="s">
        <v>91</v>
      </c>
      <c r="K2390" s="7" t="s">
        <v>92</v>
      </c>
      <c r="L2390" s="7" t="s">
        <v>94</v>
      </c>
      <c r="M2390" s="7" t="s">
        <v>125</v>
      </c>
      <c r="N2390" s="7" t="s">
        <v>96</v>
      </c>
      <c r="O2390" s="7" t="s">
        <v>150</v>
      </c>
      <c r="P2390" s="7" t="s">
        <v>93</v>
      </c>
      <c r="Q2390" s="7" t="s">
        <v>233</v>
      </c>
      <c r="R2390" s="7" t="s">
        <v>202</v>
      </c>
      <c r="S2390" s="7" t="s">
        <v>201</v>
      </c>
      <c r="T2390" s="7" t="s">
        <v>88</v>
      </c>
      <c r="U2390" s="7" t="s">
        <v>234</v>
      </c>
      <c r="V2390" s="7" t="s">
        <v>157</v>
      </c>
      <c r="W2390" s="7" t="s">
        <v>111</v>
      </c>
      <c r="X2390" s="7" t="s">
        <v>204</v>
      </c>
      <c r="Y2390" s="7" t="n">
        <v>0</v>
      </c>
      <c r="Z2390" s="7" t="n">
        <v>3</v>
      </c>
      <c r="AA2390" s="7" t="str">
        <f aca="false">IF(Y2390&gt;Z2390,"Win",IF(Y2390&lt;Z2390,"Loss","Draw"))</f>
        <v>Loss</v>
      </c>
      <c r="AB2390" s="7" t="s">
        <v>99</v>
      </c>
      <c r="AC2390" s="7" t="s">
        <v>99</v>
      </c>
      <c r="AD2390" s="7" t="s">
        <v>635</v>
      </c>
      <c r="AE2390" s="7" t="s">
        <v>380</v>
      </c>
      <c r="AF2390" s="7" t="str">
        <f aca="false">IF(AD2390&lt;AE2390,AD2390,AE2390)</f>
        <v>Bats, Berserker, Bomb Tower, Fire Spirit, Magic Archer, Miner, Royal Delivery, Wall Breakers</v>
      </c>
      <c r="AG2390" s="7" t="str">
        <f aca="false">IF(AD2390&lt;AE2390,AE2390,AD2390)</f>
        <v>Cannon Cart, Electro Spirit, Fireball, Goblins, Minions, Mortar, Rascals, Skeleton Barrel</v>
      </c>
      <c r="AH2390" s="7" t="str">
        <f aca="false">IF(AD2390=AF2390,AA2390,IF(AA2390="Win","Loss",IF(AA2390="Loss","Win","Draw")))</f>
        <v>Win</v>
      </c>
      <c r="AI2390" s="7" t="s">
        <v>297</v>
      </c>
    </row>
    <row r="2391" customFormat="false" ht="15" hidden="false" customHeight="true" outlineLevel="0" collapsed="false">
      <c r="A2391" s="7" t="s">
        <v>5434</v>
      </c>
      <c r="B2391" s="7" t="n">
        <v>2</v>
      </c>
      <c r="C2391" s="7" t="s">
        <v>1206</v>
      </c>
      <c r="D2391" s="7" t="s">
        <v>1207</v>
      </c>
      <c r="E2391" s="7" t="s">
        <v>2789</v>
      </c>
      <c r="F2391" s="7" t="s">
        <v>2790</v>
      </c>
      <c r="G2391" s="7" t="s">
        <v>5436</v>
      </c>
      <c r="H2391" s="7" t="s">
        <v>715</v>
      </c>
      <c r="I2391" s="7" t="s">
        <v>114</v>
      </c>
      <c r="J2391" s="7" t="s">
        <v>202</v>
      </c>
      <c r="K2391" s="7" t="s">
        <v>137</v>
      </c>
      <c r="L2391" s="7" t="s">
        <v>126</v>
      </c>
      <c r="M2391" s="7" t="s">
        <v>157</v>
      </c>
      <c r="N2391" s="7" t="s">
        <v>97</v>
      </c>
      <c r="O2391" s="7" t="s">
        <v>153</v>
      </c>
      <c r="P2391" s="7" t="s">
        <v>116</v>
      </c>
      <c r="Q2391" s="7" t="s">
        <v>107</v>
      </c>
      <c r="R2391" s="7" t="s">
        <v>95</v>
      </c>
      <c r="S2391" s="7" t="s">
        <v>141</v>
      </c>
      <c r="T2391" s="7" t="s">
        <v>150</v>
      </c>
      <c r="U2391" s="7" t="s">
        <v>93</v>
      </c>
      <c r="V2391" s="7" t="s">
        <v>143</v>
      </c>
      <c r="W2391" s="7" t="s">
        <v>178</v>
      </c>
      <c r="X2391" s="7" t="s">
        <v>177</v>
      </c>
      <c r="Y2391" s="7" t="n">
        <v>1</v>
      </c>
      <c r="Z2391" s="7" t="n">
        <v>0</v>
      </c>
      <c r="AA2391" s="7" t="str">
        <f aca="false">IF(Y2391&gt;Z2391,"Win",IF(Y2391&lt;Z2391,"Loss","Draw"))</f>
        <v>Win</v>
      </c>
      <c r="AB2391" s="7" t="s">
        <v>99</v>
      </c>
      <c r="AC2391" s="7" t="s">
        <v>99</v>
      </c>
      <c r="AD2391" s="7" t="s">
        <v>1095</v>
      </c>
      <c r="AE2391" s="7" t="s">
        <v>180</v>
      </c>
      <c r="AF2391" s="7" t="str">
        <f aca="false">IF(AD2391&lt;AE2391,AD2391,AE2391)</f>
        <v>Barbarian Barrel, Electro Spirit, Fireball, Goblin Cage, Heal Spirit, Lumberjack, Phoenix, Royal Giant</v>
      </c>
      <c r="AG2391" s="7" t="str">
        <f aca="false">IF(AD2391&lt;AE2391,AE2391,AD2391)</f>
        <v>Cannon, Fire Spirit, Giant Snowball, Goblin Drill, Magic Archer, Poison, Ronin, Skeletons</v>
      </c>
      <c r="AH2391" s="7" t="str">
        <f aca="false">IF(AD2391=AF2391,AA2391,IF(AA2391="Win","Loss",IF(AA2391="Loss","Win","Draw")))</f>
        <v>Loss</v>
      </c>
      <c r="AI2391" s="7" t="s">
        <v>297</v>
      </c>
    </row>
    <row r="2392" customFormat="false" ht="15" hidden="false" customHeight="true" outlineLevel="0" collapsed="false">
      <c r="A2392" s="7" t="s">
        <v>5434</v>
      </c>
      <c r="B2392" s="7" t="n">
        <v>3</v>
      </c>
      <c r="C2392" s="7" t="s">
        <v>1206</v>
      </c>
      <c r="D2392" s="7" t="s">
        <v>1207</v>
      </c>
      <c r="E2392" s="7" t="s">
        <v>2789</v>
      </c>
      <c r="F2392" s="7" t="s">
        <v>2790</v>
      </c>
      <c r="G2392" s="7" t="s">
        <v>5437</v>
      </c>
      <c r="H2392" s="7" t="s">
        <v>163</v>
      </c>
      <c r="I2392" s="7" t="s">
        <v>185</v>
      </c>
      <c r="J2392" s="7" t="s">
        <v>186</v>
      </c>
      <c r="K2392" s="7" t="s">
        <v>109</v>
      </c>
      <c r="L2392" s="7" t="s">
        <v>117</v>
      </c>
      <c r="M2392" s="7" t="s">
        <v>111</v>
      </c>
      <c r="N2392" s="7" t="s">
        <v>173</v>
      </c>
      <c r="O2392" s="7" t="s">
        <v>188</v>
      </c>
      <c r="P2392" s="7" t="s">
        <v>187</v>
      </c>
      <c r="Q2392" s="7" t="s">
        <v>127</v>
      </c>
      <c r="R2392" s="7" t="s">
        <v>128</v>
      </c>
      <c r="S2392" s="7" t="s">
        <v>129</v>
      </c>
      <c r="T2392" s="7" t="s">
        <v>130</v>
      </c>
      <c r="U2392" s="7" t="s">
        <v>131</v>
      </c>
      <c r="V2392" s="7" t="s">
        <v>133</v>
      </c>
      <c r="W2392" s="7" t="s">
        <v>97</v>
      </c>
      <c r="X2392" s="7" t="s">
        <v>173</v>
      </c>
      <c r="Y2392" s="7" t="n">
        <v>1</v>
      </c>
      <c r="Z2392" s="7" t="n">
        <v>0</v>
      </c>
      <c r="AA2392" s="7" t="str">
        <f aca="false">IF(Y2392&gt;Z2392,"Win",IF(Y2392&lt;Z2392,"Loss","Draw"))</f>
        <v>Win</v>
      </c>
      <c r="AB2392" s="7" t="s">
        <v>99</v>
      </c>
      <c r="AC2392" s="7" t="s">
        <v>99</v>
      </c>
      <c r="AD2392" s="7" t="s">
        <v>538</v>
      </c>
      <c r="AE2392" s="7" t="s">
        <v>503</v>
      </c>
      <c r="AF2392" s="7" t="str">
        <f aca="false">IF(AD2392&lt;AE2392,AD2392,AE2392)</f>
        <v>Arrows, Bandit, Battle Ram, Golden Knight, Mega Knight, Mother Witch, Ronin, Zappies</v>
      </c>
      <c r="AG2392" s="7" t="str">
        <f aca="false">IF(AD2392&lt;AE2392,AE2392,AD2392)</f>
        <v>Balloon, Executioner, Giant Skeleton, Miner, Tombstone, Tornado, Zap, Zappies</v>
      </c>
      <c r="AH2392" s="7" t="str">
        <f aca="false">IF(AD2392=AF2392,AA2392,IF(AA2392="Win","Loss",IF(AA2392="Loss","Win","Draw")))</f>
        <v>Loss</v>
      </c>
      <c r="AI2392" s="7" t="s">
        <v>297</v>
      </c>
    </row>
    <row r="2393" customFormat="false" ht="15" hidden="false" customHeight="true" outlineLevel="0" collapsed="false">
      <c r="A2393" s="7" t="s">
        <v>5438</v>
      </c>
      <c r="B2393" s="7" t="n">
        <v>1</v>
      </c>
      <c r="C2393" s="7" t="s">
        <v>1206</v>
      </c>
      <c r="D2393" s="7" t="s">
        <v>1207</v>
      </c>
      <c r="E2393" s="7" t="s">
        <v>2789</v>
      </c>
      <c r="F2393" s="7" t="s">
        <v>2790</v>
      </c>
      <c r="G2393" s="7" t="s">
        <v>5439</v>
      </c>
      <c r="H2393" s="7" t="s">
        <v>163</v>
      </c>
      <c r="I2393" s="7" t="s">
        <v>152</v>
      </c>
      <c r="J2393" s="7" t="s">
        <v>151</v>
      </c>
      <c r="K2393" s="7" t="s">
        <v>82</v>
      </c>
      <c r="L2393" s="7" t="s">
        <v>126</v>
      </c>
      <c r="M2393" s="7" t="s">
        <v>150</v>
      </c>
      <c r="N2393" s="7" t="s">
        <v>153</v>
      </c>
      <c r="O2393" s="7" t="s">
        <v>85</v>
      </c>
      <c r="P2393" s="7" t="s">
        <v>89</v>
      </c>
      <c r="Q2393" s="7" t="s">
        <v>124</v>
      </c>
      <c r="R2393" s="7" t="s">
        <v>95</v>
      </c>
      <c r="S2393" s="7" t="s">
        <v>177</v>
      </c>
      <c r="T2393" s="7" t="s">
        <v>150</v>
      </c>
      <c r="U2393" s="7" t="s">
        <v>93</v>
      </c>
      <c r="V2393" s="7" t="s">
        <v>215</v>
      </c>
      <c r="W2393" s="7" t="s">
        <v>257</v>
      </c>
      <c r="X2393" s="7" t="s">
        <v>126</v>
      </c>
      <c r="Y2393" s="7" t="n">
        <v>0</v>
      </c>
      <c r="Z2393" s="7" t="n">
        <v>1</v>
      </c>
      <c r="AA2393" s="7" t="str">
        <f aca="false">IF(Y2393&gt;Z2393,"Win",IF(Y2393&lt;Z2393,"Loss","Draw"))</f>
        <v>Loss</v>
      </c>
      <c r="AB2393" s="7" t="s">
        <v>99</v>
      </c>
      <c r="AC2393" s="7" t="s">
        <v>99</v>
      </c>
      <c r="AD2393" s="7" t="s">
        <v>155</v>
      </c>
      <c r="AE2393" s="7" t="s">
        <v>429</v>
      </c>
      <c r="AF2393" s="7" t="str">
        <f aca="false">IF(AD2393&lt;AE2393,AD2393,AE2393)</f>
        <v>Baby Dragon, Cannon, Electro Spirit, Lightning, Mighty Miner, Royal Hogs, Skeletons, The Log</v>
      </c>
      <c r="AG2393" s="7" t="str">
        <f aca="false">IF(AD2393&lt;AE2393,AE2393,AD2393)</f>
        <v>Barbarian Barrel, Electro Spirit, Fireball, Fisherman, Hunter, Royal Ghost, Royal Giant, Skeletons</v>
      </c>
      <c r="AH2393" s="7" t="str">
        <f aca="false">IF(AD2393=AF2393,AA2393,IF(AA2393="Win","Loss",IF(AA2393="Loss","Win","Draw")))</f>
        <v>Loss</v>
      </c>
      <c r="AI2393" s="7" t="s">
        <v>297</v>
      </c>
    </row>
    <row r="2394" customFormat="false" ht="15" hidden="false" customHeight="true" outlineLevel="0" collapsed="false">
      <c r="A2394" s="7" t="s">
        <v>5438</v>
      </c>
      <c r="B2394" s="7" t="n">
        <v>2</v>
      </c>
      <c r="C2394" s="7" t="s">
        <v>1206</v>
      </c>
      <c r="D2394" s="7" t="s">
        <v>1207</v>
      </c>
      <c r="E2394" s="7" t="s">
        <v>2789</v>
      </c>
      <c r="F2394" s="7" t="s">
        <v>2790</v>
      </c>
      <c r="G2394" s="7" t="s">
        <v>5440</v>
      </c>
      <c r="H2394" s="7" t="s">
        <v>715</v>
      </c>
      <c r="I2394" s="7" t="s">
        <v>418</v>
      </c>
      <c r="J2394" s="7" t="s">
        <v>186</v>
      </c>
      <c r="K2394" s="7" t="s">
        <v>284</v>
      </c>
      <c r="L2394" s="7" t="s">
        <v>96</v>
      </c>
      <c r="M2394" s="7" t="s">
        <v>242</v>
      </c>
      <c r="N2394" s="7" t="s">
        <v>110</v>
      </c>
      <c r="O2394" s="7" t="s">
        <v>93</v>
      </c>
      <c r="P2394" s="7" t="s">
        <v>114</v>
      </c>
      <c r="Q2394" s="7" t="s">
        <v>203</v>
      </c>
      <c r="R2394" s="7" t="s">
        <v>202</v>
      </c>
      <c r="S2394" s="7" t="s">
        <v>201</v>
      </c>
      <c r="T2394" s="7" t="s">
        <v>88</v>
      </c>
      <c r="U2394" s="7" t="s">
        <v>157</v>
      </c>
      <c r="V2394" s="7" t="s">
        <v>118</v>
      </c>
      <c r="W2394" s="7" t="s">
        <v>204</v>
      </c>
      <c r="X2394" s="7" t="s">
        <v>87</v>
      </c>
      <c r="Y2394" s="7" t="n">
        <v>0</v>
      </c>
      <c r="Z2394" s="7" t="n">
        <v>1</v>
      </c>
      <c r="AA2394" s="7" t="str">
        <f aca="false">IF(Y2394&gt;Z2394,"Win",IF(Y2394&lt;Z2394,"Loss","Draw"))</f>
        <v>Loss</v>
      </c>
      <c r="AB2394" s="7" t="s">
        <v>99</v>
      </c>
      <c r="AC2394" s="7" t="s">
        <v>99</v>
      </c>
      <c r="AD2394" s="7" t="s">
        <v>1061</v>
      </c>
      <c r="AE2394" s="7" t="s">
        <v>206</v>
      </c>
      <c r="AF2394" s="7" t="str">
        <f aca="false">IF(AD2394&lt;AE2394,AD2394,AE2394)</f>
        <v>Balloon, Bomber, Fireball, Giant Snowball, Inferno Dragon, Lava Hound, Minions, Skeleton Army</v>
      </c>
      <c r="AG2394" s="7" t="str">
        <f aca="false">IF(AD2394&lt;AE2394,AE2394,AD2394)</f>
        <v>Berserker, Fire Spirit, Goblin Barrel, Ice Spirit, Magic Archer, Royal Delivery, Tesla, Wall Breakers</v>
      </c>
      <c r="AH2394" s="7" t="str">
        <f aca="false">IF(AD2394=AF2394,AA2394,IF(AA2394="Win","Loss",IF(AA2394="Loss","Win","Draw")))</f>
        <v>Loss</v>
      </c>
      <c r="AI2394" s="7" t="s">
        <v>297</v>
      </c>
    </row>
    <row r="2395" customFormat="false" ht="15" hidden="false" customHeight="true" outlineLevel="0" collapsed="false">
      <c r="A2395" s="7" t="s">
        <v>5438</v>
      </c>
      <c r="B2395" s="7" t="n">
        <v>3</v>
      </c>
      <c r="C2395" s="7" t="s">
        <v>1206</v>
      </c>
      <c r="D2395" s="7" t="s">
        <v>1207</v>
      </c>
      <c r="E2395" s="7" t="s">
        <v>2789</v>
      </c>
      <c r="F2395" s="7" t="s">
        <v>2790</v>
      </c>
      <c r="G2395" s="7" t="s">
        <v>5441</v>
      </c>
      <c r="H2395" s="7" t="s">
        <v>163</v>
      </c>
      <c r="I2395" s="7" t="s">
        <v>129</v>
      </c>
      <c r="J2395" s="7" t="s">
        <v>128</v>
      </c>
      <c r="K2395" s="7" t="s">
        <v>127</v>
      </c>
      <c r="L2395" s="7" t="s">
        <v>97</v>
      </c>
      <c r="M2395" s="7" t="s">
        <v>131</v>
      </c>
      <c r="N2395" s="7" t="s">
        <v>173</v>
      </c>
      <c r="O2395" s="7" t="s">
        <v>133</v>
      </c>
      <c r="P2395" s="7" t="s">
        <v>130</v>
      </c>
      <c r="Q2395" s="7" t="s">
        <v>82</v>
      </c>
      <c r="R2395" s="7" t="s">
        <v>108</v>
      </c>
      <c r="S2395" s="7" t="s">
        <v>84</v>
      </c>
      <c r="T2395" s="7" t="s">
        <v>89</v>
      </c>
      <c r="U2395" s="7" t="s">
        <v>143</v>
      </c>
      <c r="V2395" s="7" t="s">
        <v>85</v>
      </c>
      <c r="W2395" s="7" t="s">
        <v>91</v>
      </c>
      <c r="X2395" s="7" t="s">
        <v>234</v>
      </c>
      <c r="Y2395" s="7" t="n">
        <v>0</v>
      </c>
      <c r="Z2395" s="7" t="n">
        <v>1</v>
      </c>
      <c r="AA2395" s="7" t="str">
        <f aca="false">IF(Y2395&gt;Z2395,"Win",IF(Y2395&lt;Z2395,"Loss","Draw"))</f>
        <v>Loss</v>
      </c>
      <c r="AB2395" s="7" t="s">
        <v>99</v>
      </c>
      <c r="AC2395" s="7" t="s">
        <v>99</v>
      </c>
      <c r="AD2395" s="7" t="s">
        <v>503</v>
      </c>
      <c r="AE2395" s="7" t="s">
        <v>5442</v>
      </c>
      <c r="AF2395" s="7" t="str">
        <f aca="false">IF(AD2395&lt;AE2395,AD2395,AE2395)</f>
        <v>Archers, Bomb Tower, Dark Prince, Goblins, Heal Spirit, Lightning, Royal Hogs, The Log</v>
      </c>
      <c r="AG2395" s="7" t="str">
        <f aca="false">IF(AD2395&lt;AE2395,AE2395,AD2395)</f>
        <v>Arrows, Bandit, Battle Ram, Golden Knight, Mega Knight, Mother Witch, Ronin, Zappies</v>
      </c>
      <c r="AH2395" s="7" t="str">
        <f aca="false">IF(AD2395=AF2395,AA2395,IF(AA2395="Win","Loss",IF(AA2395="Loss","Win","Draw")))</f>
        <v>Win</v>
      </c>
      <c r="AI2395" s="7" t="s">
        <v>297</v>
      </c>
    </row>
    <row r="2396" customFormat="false" ht="15" hidden="false" customHeight="true" outlineLevel="0" collapsed="false">
      <c r="A2396" s="7" t="s">
        <v>5443</v>
      </c>
      <c r="B2396" s="7" t="n">
        <v>1</v>
      </c>
      <c r="C2396" s="7" t="s">
        <v>1206</v>
      </c>
      <c r="D2396" s="7" t="s">
        <v>1207</v>
      </c>
      <c r="E2396" s="7" t="s">
        <v>2789</v>
      </c>
      <c r="F2396" s="7" t="s">
        <v>2790</v>
      </c>
      <c r="G2396" s="7" t="s">
        <v>5444</v>
      </c>
      <c r="H2396" s="7" t="s">
        <v>715</v>
      </c>
      <c r="I2396" s="7" t="s">
        <v>418</v>
      </c>
      <c r="J2396" s="7" t="s">
        <v>202</v>
      </c>
      <c r="K2396" s="7" t="s">
        <v>201</v>
      </c>
      <c r="L2396" s="7" t="s">
        <v>157</v>
      </c>
      <c r="M2396" s="7" t="s">
        <v>111</v>
      </c>
      <c r="N2396" s="7" t="s">
        <v>88</v>
      </c>
      <c r="O2396" s="7" t="s">
        <v>234</v>
      </c>
      <c r="P2396" s="7" t="s">
        <v>204</v>
      </c>
      <c r="Q2396" s="7" t="s">
        <v>152</v>
      </c>
      <c r="R2396" s="7" t="s">
        <v>151</v>
      </c>
      <c r="S2396" s="7" t="s">
        <v>82</v>
      </c>
      <c r="T2396" s="7" t="s">
        <v>153</v>
      </c>
      <c r="U2396" s="7" t="s">
        <v>150</v>
      </c>
      <c r="V2396" s="7" t="s">
        <v>85</v>
      </c>
      <c r="W2396" s="7" t="s">
        <v>126</v>
      </c>
      <c r="X2396" s="7" t="s">
        <v>89</v>
      </c>
      <c r="Y2396" s="7" t="n">
        <v>1</v>
      </c>
      <c r="Z2396" s="7" t="n">
        <v>0</v>
      </c>
      <c r="AA2396" s="7" t="str">
        <f aca="false">IF(Y2396&gt;Z2396,"Win",IF(Y2396&lt;Z2396,"Loss","Draw"))</f>
        <v>Win</v>
      </c>
      <c r="AB2396" s="7" t="s">
        <v>99</v>
      </c>
      <c r="AC2396" s="7" t="s">
        <v>99</v>
      </c>
      <c r="AD2396" s="7" t="s">
        <v>4792</v>
      </c>
      <c r="AE2396" s="7" t="s">
        <v>155</v>
      </c>
      <c r="AF2396" s="7" t="str">
        <f aca="false">IF(AD2396&lt;AE2396,AD2396,AE2396)</f>
        <v>Baby Dragon, Cannon, Electro Spirit, Lightning, Mighty Miner, Royal Hogs, Skeletons, The Log</v>
      </c>
      <c r="AG2396" s="7" t="str">
        <f aca="false">IF(AD2396&lt;AE2396,AE2396,AD2396)</f>
        <v>Berserker, Bomb Tower, Fire Spirit, Magic Archer, Miner, Royal Delivery, Skeleton Army, Wall Breakers</v>
      </c>
      <c r="AH2396" s="7" t="str">
        <f aca="false">IF(AD2396=AF2396,AA2396,IF(AA2396="Win","Loss",IF(AA2396="Loss","Win","Draw")))</f>
        <v>Loss</v>
      </c>
      <c r="AI2396" s="7" t="s">
        <v>297</v>
      </c>
    </row>
    <row r="2397" customFormat="false" ht="15" hidden="false" customHeight="true" outlineLevel="0" collapsed="false">
      <c r="A2397" s="7" t="s">
        <v>5443</v>
      </c>
      <c r="B2397" s="7" t="n">
        <v>2</v>
      </c>
      <c r="C2397" s="7" t="s">
        <v>1206</v>
      </c>
      <c r="D2397" s="7" t="s">
        <v>1207</v>
      </c>
      <c r="E2397" s="7" t="s">
        <v>2789</v>
      </c>
      <c r="F2397" s="7" t="s">
        <v>2790</v>
      </c>
      <c r="G2397" s="7" t="s">
        <v>5445</v>
      </c>
      <c r="H2397" s="7" t="s">
        <v>715</v>
      </c>
      <c r="I2397" s="7" t="s">
        <v>113</v>
      </c>
      <c r="J2397" s="7" t="s">
        <v>95</v>
      </c>
      <c r="K2397" s="7" t="s">
        <v>87</v>
      </c>
      <c r="L2397" s="7" t="s">
        <v>241</v>
      </c>
      <c r="M2397" s="7" t="s">
        <v>126</v>
      </c>
      <c r="N2397" s="7" t="s">
        <v>118</v>
      </c>
      <c r="O2397" s="7" t="s">
        <v>116</v>
      </c>
      <c r="P2397" s="7" t="s">
        <v>115</v>
      </c>
      <c r="Q2397" s="7" t="s">
        <v>407</v>
      </c>
      <c r="R2397" s="7" t="s">
        <v>83</v>
      </c>
      <c r="S2397" s="7" t="s">
        <v>87</v>
      </c>
      <c r="T2397" s="7" t="s">
        <v>95</v>
      </c>
      <c r="U2397" s="7" t="s">
        <v>164</v>
      </c>
      <c r="V2397" s="7" t="s">
        <v>157</v>
      </c>
      <c r="W2397" s="7" t="s">
        <v>165</v>
      </c>
      <c r="X2397" s="7" t="s">
        <v>88</v>
      </c>
      <c r="Y2397" s="7" t="n">
        <v>1</v>
      </c>
      <c r="Z2397" s="7" t="n">
        <v>0</v>
      </c>
      <c r="AA2397" s="7" t="str">
        <f aca="false">IF(Y2397&gt;Z2397,"Win",IF(Y2397&lt;Z2397,"Loss","Draw"))</f>
        <v>Win</v>
      </c>
      <c r="AB2397" s="7" t="s">
        <v>99</v>
      </c>
      <c r="AC2397" s="7" t="s">
        <v>99</v>
      </c>
      <c r="AD2397" s="7" t="s">
        <v>776</v>
      </c>
      <c r="AE2397" s="7" t="s">
        <v>3633</v>
      </c>
      <c r="AF2397" s="7" t="str">
        <f aca="false">IF(AD2397&lt;AE2397,AD2397,AE2397)</f>
        <v>Barbarian Barrel, Berserker, Earthquake, Fire Spirit, Firecracker, Hog Rider, Monk, Tesla</v>
      </c>
      <c r="AG2397" s="7" t="str">
        <f aca="false">IF(AD2397&lt;AE2397,AE2397,AD2397)</f>
        <v>Barbarian Barrel, Furnace, Graveyard, Ice Spirit, Knight, Poison, Skeletons, Tesla</v>
      </c>
      <c r="AH2397" s="7" t="str">
        <f aca="false">IF(AD2397=AF2397,AA2397,IF(AA2397="Win","Loss",IF(AA2397="Loss","Win","Draw")))</f>
        <v>Loss</v>
      </c>
      <c r="AI2397" s="7" t="s">
        <v>297</v>
      </c>
    </row>
    <row r="2398" customFormat="false" ht="15" hidden="false" customHeight="true" outlineLevel="0" collapsed="false">
      <c r="A2398" s="7" t="s">
        <v>5443</v>
      </c>
      <c r="B2398" s="7" t="n">
        <v>3</v>
      </c>
      <c r="C2398" s="7" t="s">
        <v>1206</v>
      </c>
      <c r="D2398" s="7" t="s">
        <v>1207</v>
      </c>
      <c r="E2398" s="7" t="s">
        <v>2789</v>
      </c>
      <c r="F2398" s="7" t="s">
        <v>2790</v>
      </c>
      <c r="G2398" s="7" t="s">
        <v>5446</v>
      </c>
      <c r="H2398" s="7" t="s">
        <v>163</v>
      </c>
      <c r="I2398" s="7" t="s">
        <v>90</v>
      </c>
      <c r="J2398" s="7" t="s">
        <v>194</v>
      </c>
      <c r="K2398" s="7" t="s">
        <v>208</v>
      </c>
      <c r="L2398" s="7" t="s">
        <v>165</v>
      </c>
      <c r="M2398" s="7" t="s">
        <v>150</v>
      </c>
      <c r="N2398" s="7" t="s">
        <v>91</v>
      </c>
      <c r="O2398" s="7" t="s">
        <v>89</v>
      </c>
      <c r="P2398" s="7" t="s">
        <v>164</v>
      </c>
      <c r="Q2398" s="7" t="s">
        <v>203</v>
      </c>
      <c r="R2398" s="7" t="s">
        <v>108</v>
      </c>
      <c r="S2398" s="7" t="s">
        <v>248</v>
      </c>
      <c r="T2398" s="7" t="s">
        <v>234</v>
      </c>
      <c r="U2398" s="7" t="s">
        <v>159</v>
      </c>
      <c r="V2398" s="7" t="s">
        <v>118</v>
      </c>
      <c r="W2398" s="7" t="s">
        <v>204</v>
      </c>
      <c r="X2398" s="7" t="s">
        <v>201</v>
      </c>
      <c r="Y2398" s="7" t="n">
        <v>1</v>
      </c>
      <c r="Z2398" s="7" t="n">
        <v>0</v>
      </c>
      <c r="AA2398" s="7" t="str">
        <f aca="false">IF(Y2398&gt;Z2398,"Win",IF(Y2398&lt;Z2398,"Loss","Draw"))</f>
        <v>Win</v>
      </c>
      <c r="AB2398" s="7" t="s">
        <v>99</v>
      </c>
      <c r="AC2398" s="7" t="s">
        <v>99</v>
      </c>
      <c r="AD2398" s="7" t="s">
        <v>5447</v>
      </c>
      <c r="AE2398" s="7" t="s">
        <v>5448</v>
      </c>
      <c r="AF2398" s="7" t="str">
        <f aca="false">IF(AD2398&lt;AE2398,AD2398,AE2398)</f>
        <v>Archer Queen, Earthquake, Electro Spirit, Goblins, Hog Rider, Mortar, The Log, Valkyrie</v>
      </c>
      <c r="AG2398" s="7" t="str">
        <f aca="false">IF(AD2398&lt;AE2398,AE2398,AD2398)</f>
        <v>Bomb Tower, Dark Prince, Dart Goblin, Goblin Barrel, Ice Spirit, Princess, Royal Delivery, Wall Breakers</v>
      </c>
      <c r="AH2398" s="7" t="str">
        <f aca="false">IF(AD2398=AF2398,AA2398,IF(AA2398="Win","Loss",IF(AA2398="Loss","Win","Draw")))</f>
        <v>Win</v>
      </c>
      <c r="AI2398" s="7" t="s">
        <v>297</v>
      </c>
    </row>
    <row r="2399" customFormat="false" ht="15" hidden="false" customHeight="true" outlineLevel="0" collapsed="false">
      <c r="A2399" s="7" t="s">
        <v>5449</v>
      </c>
      <c r="B2399" s="7" t="n">
        <v>1</v>
      </c>
      <c r="C2399" s="7" t="s">
        <v>1206</v>
      </c>
      <c r="D2399" s="7" t="s">
        <v>1207</v>
      </c>
      <c r="E2399" s="7" t="s">
        <v>2789</v>
      </c>
      <c r="F2399" s="7" t="s">
        <v>2790</v>
      </c>
      <c r="G2399" s="7" t="s">
        <v>5450</v>
      </c>
      <c r="H2399" s="7" t="s">
        <v>715</v>
      </c>
      <c r="I2399" s="7" t="s">
        <v>177</v>
      </c>
      <c r="J2399" s="7" t="s">
        <v>95</v>
      </c>
      <c r="K2399" s="7" t="s">
        <v>124</v>
      </c>
      <c r="L2399" s="7" t="s">
        <v>257</v>
      </c>
      <c r="M2399" s="7" t="s">
        <v>215</v>
      </c>
      <c r="N2399" s="7" t="s">
        <v>150</v>
      </c>
      <c r="O2399" s="7" t="s">
        <v>126</v>
      </c>
      <c r="P2399" s="7" t="s">
        <v>93</v>
      </c>
      <c r="Q2399" s="7" t="s">
        <v>90</v>
      </c>
      <c r="R2399" s="7" t="s">
        <v>123</v>
      </c>
      <c r="S2399" s="7" t="s">
        <v>124</v>
      </c>
      <c r="T2399" s="7" t="s">
        <v>125</v>
      </c>
      <c r="U2399" s="7" t="s">
        <v>85</v>
      </c>
      <c r="V2399" s="7" t="s">
        <v>96</v>
      </c>
      <c r="W2399" s="7" t="s">
        <v>126</v>
      </c>
      <c r="X2399" s="7" t="s">
        <v>95</v>
      </c>
      <c r="Y2399" s="7" t="n">
        <v>0</v>
      </c>
      <c r="Z2399" s="7" t="n">
        <v>1</v>
      </c>
      <c r="AA2399" s="7" t="str">
        <f aca="false">IF(Y2399&gt;Z2399,"Win",IF(Y2399&lt;Z2399,"Loss","Draw"))</f>
        <v>Loss</v>
      </c>
      <c r="AB2399" s="7" t="s">
        <v>99</v>
      </c>
      <c r="AC2399" s="7" t="s">
        <v>99</v>
      </c>
      <c r="AD2399" s="7" t="s">
        <v>429</v>
      </c>
      <c r="AE2399" s="7" t="s">
        <v>134</v>
      </c>
      <c r="AF2399" s="7" t="str">
        <f aca="false">IF(AD2399&lt;AE2399,AD2399,AE2399)</f>
        <v>Barbarian Barrel, Cannon Cart, Goblinstein, Lightning, Minions, Mortar, Royal Ghost, Skeletons</v>
      </c>
      <c r="AG2399" s="7" t="str">
        <f aca="false">IF(AD2399&lt;AE2399,AE2399,AD2399)</f>
        <v>Barbarian Barrel, Electro Spirit, Fireball, Fisherman, Hunter, Royal Ghost, Royal Giant, Skeletons</v>
      </c>
      <c r="AH2399" s="7" t="str">
        <f aca="false">IF(AD2399=AF2399,AA2399,IF(AA2399="Win","Loss",IF(AA2399="Loss","Win","Draw")))</f>
        <v>Win</v>
      </c>
      <c r="AI2399" s="7" t="s">
        <v>297</v>
      </c>
    </row>
    <row r="2400" customFormat="false" ht="15" hidden="false" customHeight="true" outlineLevel="0" collapsed="false">
      <c r="A2400" s="7" t="s">
        <v>5449</v>
      </c>
      <c r="B2400" s="7" t="n">
        <v>2</v>
      </c>
      <c r="C2400" s="7" t="s">
        <v>1206</v>
      </c>
      <c r="D2400" s="7" t="s">
        <v>1207</v>
      </c>
      <c r="E2400" s="7" t="s">
        <v>2789</v>
      </c>
      <c r="F2400" s="7" t="s">
        <v>2790</v>
      </c>
      <c r="G2400" s="7" t="s">
        <v>5451</v>
      </c>
      <c r="H2400" s="7" t="s">
        <v>163</v>
      </c>
      <c r="I2400" s="7" t="s">
        <v>172</v>
      </c>
      <c r="J2400" s="7" t="s">
        <v>188</v>
      </c>
      <c r="K2400" s="7" t="s">
        <v>241</v>
      </c>
      <c r="L2400" s="7" t="s">
        <v>114</v>
      </c>
      <c r="M2400" s="7" t="s">
        <v>86</v>
      </c>
      <c r="N2400" s="7" t="s">
        <v>118</v>
      </c>
      <c r="O2400" s="7" t="s">
        <v>116</v>
      </c>
      <c r="P2400" s="7" t="s">
        <v>115</v>
      </c>
      <c r="Q2400" s="7" t="s">
        <v>201</v>
      </c>
      <c r="R2400" s="7" t="s">
        <v>202</v>
      </c>
      <c r="S2400" s="7" t="s">
        <v>233</v>
      </c>
      <c r="T2400" s="7" t="s">
        <v>234</v>
      </c>
      <c r="U2400" s="7" t="s">
        <v>157</v>
      </c>
      <c r="V2400" s="7" t="s">
        <v>88</v>
      </c>
      <c r="W2400" s="7" t="s">
        <v>204</v>
      </c>
      <c r="X2400" s="7" t="s">
        <v>111</v>
      </c>
      <c r="Y2400" s="7" t="n">
        <v>0</v>
      </c>
      <c r="Z2400" s="7" t="n">
        <v>3</v>
      </c>
      <c r="AA2400" s="7" t="str">
        <f aca="false">IF(Y2400&gt;Z2400,"Win",IF(Y2400&lt;Z2400,"Loss","Draw"))</f>
        <v>Loss</v>
      </c>
      <c r="AB2400" s="7" t="s">
        <v>99</v>
      </c>
      <c r="AC2400" s="7" t="s">
        <v>99</v>
      </c>
      <c r="AD2400" s="7" t="s">
        <v>3726</v>
      </c>
      <c r="AE2400" s="7" t="s">
        <v>380</v>
      </c>
      <c r="AF2400" s="7" t="str">
        <f aca="false">IF(AD2400&lt;AE2400,AD2400,AE2400)</f>
        <v>Bats, Berserker, Bomb Tower, Fire Spirit, Magic Archer, Miner, Royal Delivery, Wall Breakers</v>
      </c>
      <c r="AG2400" s="7" t="str">
        <f aca="false">IF(AD2400&lt;AE2400,AE2400,AD2400)</f>
        <v>Giant Snowball, Graveyard, Ice Spirit, Knight, Musketeer, Poison, Skeleton Dragons, Tombstone</v>
      </c>
      <c r="AH2400" s="7" t="str">
        <f aca="false">IF(AD2400=AF2400,AA2400,IF(AA2400="Win","Loss",IF(AA2400="Loss","Win","Draw")))</f>
        <v>Win</v>
      </c>
      <c r="AI2400" s="7" t="s">
        <v>297</v>
      </c>
    </row>
    <row r="2401" customFormat="false" ht="15" hidden="false" customHeight="true" outlineLevel="0" collapsed="false">
      <c r="A2401" s="7" t="s">
        <v>5449</v>
      </c>
      <c r="B2401" s="7" t="n">
        <v>3</v>
      </c>
      <c r="C2401" s="7" t="s">
        <v>1206</v>
      </c>
      <c r="D2401" s="7" t="s">
        <v>1207</v>
      </c>
      <c r="E2401" s="7" t="s">
        <v>2789</v>
      </c>
      <c r="F2401" s="7" t="s">
        <v>2790</v>
      </c>
      <c r="G2401" s="7" t="s">
        <v>5452</v>
      </c>
      <c r="H2401" s="7" t="s">
        <v>163</v>
      </c>
      <c r="I2401" s="7" t="s">
        <v>82</v>
      </c>
      <c r="J2401" s="7" t="s">
        <v>194</v>
      </c>
      <c r="K2401" s="7" t="s">
        <v>153</v>
      </c>
      <c r="L2401" s="7" t="s">
        <v>157</v>
      </c>
      <c r="M2401" s="7" t="s">
        <v>88</v>
      </c>
      <c r="N2401" s="7" t="s">
        <v>89</v>
      </c>
      <c r="O2401" s="7" t="s">
        <v>164</v>
      </c>
      <c r="P2401" s="7" t="s">
        <v>204</v>
      </c>
      <c r="Q2401" s="7" t="s">
        <v>177</v>
      </c>
      <c r="R2401" s="7" t="s">
        <v>83</v>
      </c>
      <c r="S2401" s="7" t="s">
        <v>188</v>
      </c>
      <c r="T2401" s="7" t="s">
        <v>93</v>
      </c>
      <c r="U2401" s="7" t="s">
        <v>215</v>
      </c>
      <c r="V2401" s="7" t="s">
        <v>86</v>
      </c>
      <c r="W2401" s="7" t="s">
        <v>89</v>
      </c>
      <c r="X2401" s="7" t="s">
        <v>173</v>
      </c>
      <c r="Y2401" s="7" t="n">
        <v>1</v>
      </c>
      <c r="Z2401" s="7" t="n">
        <v>0</v>
      </c>
      <c r="AA2401" s="7" t="str">
        <f aca="false">IF(Y2401&gt;Z2401,"Win",IF(Y2401&lt;Z2401,"Loss","Draw"))</f>
        <v>Win</v>
      </c>
      <c r="AB2401" s="7" t="s">
        <v>99</v>
      </c>
      <c r="AC2401" s="7" t="s">
        <v>99</v>
      </c>
      <c r="AD2401" s="7" t="s">
        <v>5453</v>
      </c>
      <c r="AE2401" s="7" t="s">
        <v>780</v>
      </c>
      <c r="AF2401" s="7" t="str">
        <f aca="false">IF(AD2401&lt;AE2401,AD2401,AE2401)</f>
        <v>Archer Queen, Berserker, Cannon, Earthquake, Fire Spirit, Royal Delivery, Royal Hogs, The Log</v>
      </c>
      <c r="AG2401" s="7" t="str">
        <f aca="false">IF(AD2401&lt;AE2401,AE2401,AD2401)</f>
        <v>Fireball, Fisherman, Monk, Royal Giant, Skeleton Dragons, The Log, Tombstone, Zappies</v>
      </c>
      <c r="AH2401" s="7" t="str">
        <f aca="false">IF(AD2401=AF2401,AA2401,IF(AA2401="Win","Loss",IF(AA2401="Loss","Win","Draw")))</f>
        <v>Win</v>
      </c>
      <c r="AI2401" s="7" t="s">
        <v>297</v>
      </c>
    </row>
    <row r="2402" customFormat="false" ht="15" hidden="false" customHeight="true" outlineLevel="0" collapsed="false">
      <c r="A2402" s="7" t="s">
        <v>5454</v>
      </c>
      <c r="B2402" s="7" t="n">
        <v>1</v>
      </c>
      <c r="C2402" s="7" t="s">
        <v>1206</v>
      </c>
      <c r="D2402" s="7" t="s">
        <v>1207</v>
      </c>
      <c r="E2402" s="7" t="s">
        <v>2789</v>
      </c>
      <c r="F2402" s="7" t="s">
        <v>2790</v>
      </c>
      <c r="G2402" s="7" t="s">
        <v>5455</v>
      </c>
      <c r="H2402" s="7" t="s">
        <v>163</v>
      </c>
      <c r="I2402" s="7" t="s">
        <v>124</v>
      </c>
      <c r="J2402" s="7" t="s">
        <v>123</v>
      </c>
      <c r="K2402" s="7" t="s">
        <v>90</v>
      </c>
      <c r="L2402" s="7" t="s">
        <v>96</v>
      </c>
      <c r="M2402" s="7" t="s">
        <v>126</v>
      </c>
      <c r="N2402" s="7" t="s">
        <v>125</v>
      </c>
      <c r="O2402" s="7" t="s">
        <v>85</v>
      </c>
      <c r="P2402" s="7" t="s">
        <v>95</v>
      </c>
      <c r="Q2402" s="7" t="s">
        <v>152</v>
      </c>
      <c r="R2402" s="7" t="s">
        <v>128</v>
      </c>
      <c r="S2402" s="7" t="s">
        <v>107</v>
      </c>
      <c r="T2402" s="7" t="s">
        <v>306</v>
      </c>
      <c r="U2402" s="7" t="s">
        <v>85</v>
      </c>
      <c r="V2402" s="7" t="s">
        <v>307</v>
      </c>
      <c r="W2402" s="7" t="s">
        <v>187</v>
      </c>
      <c r="X2402" s="7" t="s">
        <v>95</v>
      </c>
      <c r="Y2402" s="7" t="n">
        <v>1</v>
      </c>
      <c r="Z2402" s="7" t="n">
        <v>0</v>
      </c>
      <c r="AA2402" s="7" t="str">
        <f aca="false">IF(Y2402&gt;Z2402,"Win",IF(Y2402&lt;Z2402,"Loss","Draw"))</f>
        <v>Win</v>
      </c>
      <c r="AB2402" s="7" t="s">
        <v>99</v>
      </c>
      <c r="AC2402" s="7" t="s">
        <v>99</v>
      </c>
      <c r="AD2402" s="7" t="s">
        <v>134</v>
      </c>
      <c r="AE2402" s="7" t="s">
        <v>603</v>
      </c>
      <c r="AF2402" s="7" t="str">
        <f aca="false">IF(AD2402&lt;AE2402,AD2402,AE2402)</f>
        <v>Baby Dragon, Barbarian Barrel, Goblin Cage, Golden Knight, Golem, Ice Wizard, Lightning, Tornado</v>
      </c>
      <c r="AG2402" s="7" t="str">
        <f aca="false">IF(AD2402&lt;AE2402,AE2402,AD2402)</f>
        <v>Barbarian Barrel, Cannon Cart, Goblinstein, Lightning, Minions, Mortar, Royal Ghost, Skeletons</v>
      </c>
      <c r="AH2402" s="7" t="str">
        <f aca="false">IF(AD2402=AF2402,AA2402,IF(AA2402="Win","Loss",IF(AA2402="Loss","Win","Draw")))</f>
        <v>Loss</v>
      </c>
      <c r="AI2402" s="7" t="s">
        <v>297</v>
      </c>
    </row>
    <row r="2403" customFormat="false" ht="15" hidden="false" customHeight="true" outlineLevel="0" collapsed="false">
      <c r="A2403" s="7" t="s">
        <v>5454</v>
      </c>
      <c r="B2403" s="7" t="n">
        <v>2</v>
      </c>
      <c r="C2403" s="7" t="s">
        <v>1206</v>
      </c>
      <c r="D2403" s="7" t="s">
        <v>1207</v>
      </c>
      <c r="E2403" s="7" t="s">
        <v>2789</v>
      </c>
      <c r="F2403" s="7" t="s">
        <v>2790</v>
      </c>
      <c r="G2403" s="7" t="s">
        <v>5456</v>
      </c>
      <c r="H2403" s="7" t="s">
        <v>163</v>
      </c>
      <c r="I2403" s="7" t="s">
        <v>137</v>
      </c>
      <c r="J2403" s="7" t="s">
        <v>241</v>
      </c>
      <c r="K2403" s="7" t="s">
        <v>114</v>
      </c>
      <c r="L2403" s="7" t="s">
        <v>157</v>
      </c>
      <c r="M2403" s="7" t="s">
        <v>242</v>
      </c>
      <c r="N2403" s="7" t="s">
        <v>88</v>
      </c>
      <c r="O2403" s="7" t="s">
        <v>87</v>
      </c>
      <c r="P2403" s="7" t="s">
        <v>116</v>
      </c>
      <c r="Q2403" s="7" t="s">
        <v>114</v>
      </c>
      <c r="R2403" s="7" t="s">
        <v>241</v>
      </c>
      <c r="S2403" s="7" t="s">
        <v>137</v>
      </c>
      <c r="T2403" s="7" t="s">
        <v>242</v>
      </c>
      <c r="U2403" s="7" t="s">
        <v>153</v>
      </c>
      <c r="V2403" s="7" t="s">
        <v>157</v>
      </c>
      <c r="W2403" s="7" t="s">
        <v>116</v>
      </c>
      <c r="X2403" s="7" t="s">
        <v>126</v>
      </c>
      <c r="Y2403" s="7" t="n">
        <v>1</v>
      </c>
      <c r="Z2403" s="7" t="n">
        <v>0</v>
      </c>
      <c r="AA2403" s="7" t="str">
        <f aca="false">IF(Y2403&gt;Z2403,"Win",IF(Y2403&lt;Z2403,"Loss","Draw"))</f>
        <v>Win</v>
      </c>
      <c r="AB2403" s="7" t="s">
        <v>99</v>
      </c>
      <c r="AC2403" s="7" t="s">
        <v>99</v>
      </c>
      <c r="AD2403" s="7" t="s">
        <v>1311</v>
      </c>
      <c r="AE2403" s="7" t="s">
        <v>1635</v>
      </c>
      <c r="AF2403" s="7" t="str">
        <f aca="false">IF(AD2403&lt;AE2403,AD2403,AE2403)</f>
        <v>Berserker, Bomber, Fire Spirit, Giant Snowball, Goblin Drill, Knight, Poison, Tesla</v>
      </c>
      <c r="AG2403" s="7" t="str">
        <f aca="false">IF(AD2403&lt;AE2403,AE2403,AD2403)</f>
        <v>Bomber, Cannon, Fire Spirit, Giant Snowball, Goblin Drill, Knight, Poison, Skeletons</v>
      </c>
      <c r="AH2403" s="7" t="str">
        <f aca="false">IF(AD2403=AF2403,AA2403,IF(AA2403="Win","Loss",IF(AA2403="Loss","Win","Draw")))</f>
        <v>Win</v>
      </c>
      <c r="AI2403" s="7" t="s">
        <v>297</v>
      </c>
    </row>
    <row r="2404" customFormat="false" ht="15" hidden="false" customHeight="true" outlineLevel="0" collapsed="false">
      <c r="A2404" s="7" t="s">
        <v>5454</v>
      </c>
      <c r="B2404" s="7" t="n">
        <v>3</v>
      </c>
      <c r="C2404" s="7" t="s">
        <v>1206</v>
      </c>
      <c r="D2404" s="7" t="s">
        <v>1207</v>
      </c>
      <c r="E2404" s="7" t="s">
        <v>2789</v>
      </c>
      <c r="F2404" s="7" t="s">
        <v>2790</v>
      </c>
      <c r="G2404" s="7" t="s">
        <v>5457</v>
      </c>
      <c r="H2404" s="7" t="s">
        <v>715</v>
      </c>
      <c r="I2404" s="7" t="s">
        <v>109</v>
      </c>
      <c r="J2404" s="7" t="s">
        <v>158</v>
      </c>
      <c r="K2404" s="7" t="s">
        <v>172</v>
      </c>
      <c r="L2404" s="7" t="s">
        <v>447</v>
      </c>
      <c r="M2404" s="7" t="s">
        <v>193</v>
      </c>
      <c r="N2404" s="7" t="s">
        <v>440</v>
      </c>
      <c r="O2404" s="7" t="s">
        <v>130</v>
      </c>
      <c r="P2404" s="7" t="s">
        <v>115</v>
      </c>
      <c r="Q2404" s="7" t="s">
        <v>82</v>
      </c>
      <c r="R2404" s="7" t="s">
        <v>83</v>
      </c>
      <c r="S2404" s="7" t="s">
        <v>87</v>
      </c>
      <c r="T2404" s="7" t="s">
        <v>150</v>
      </c>
      <c r="U2404" s="7" t="s">
        <v>89</v>
      </c>
      <c r="V2404" s="7" t="s">
        <v>93</v>
      </c>
      <c r="W2404" s="7" t="s">
        <v>88</v>
      </c>
      <c r="X2404" s="7" t="s">
        <v>86</v>
      </c>
      <c r="Y2404" s="7" t="n">
        <v>0</v>
      </c>
      <c r="Z2404" s="7" t="n">
        <v>1</v>
      </c>
      <c r="AA2404" s="7" t="str">
        <f aca="false">IF(Y2404&gt;Z2404,"Win",IF(Y2404&lt;Z2404,"Loss","Draw"))</f>
        <v>Loss</v>
      </c>
      <c r="AB2404" s="7" t="s">
        <v>99</v>
      </c>
      <c r="AC2404" s="7" t="s">
        <v>99</v>
      </c>
      <c r="AD2404" s="7" t="s">
        <v>4876</v>
      </c>
      <c r="AE2404" s="7" t="s">
        <v>5458</v>
      </c>
      <c r="AF2404" s="7" t="str">
        <f aca="false">IF(AD2404&lt;AE2404,AD2404,AE2404)</f>
        <v>Arrows, Bowler, Giant, Graveyard, Guards, Musketeer, Night Witch, Zap</v>
      </c>
      <c r="AG2404" s="7" t="str">
        <f aca="false">IF(AD2404&lt;AE2404,AE2404,AD2404)</f>
        <v>Berserker, Electro Spirit, Fireball, Monk, Royal Hogs, Skeleton Dragons, Tesla, The Log</v>
      </c>
      <c r="AH2404" s="7" t="str">
        <f aca="false">IF(AD2404=AF2404,AA2404,IF(AA2404="Win","Loss",IF(AA2404="Loss","Win","Draw")))</f>
        <v>Loss</v>
      </c>
      <c r="AI2404" s="7" t="s">
        <v>297</v>
      </c>
    </row>
    <row r="2405" customFormat="false" ht="15" hidden="false" customHeight="true" outlineLevel="0" collapsed="false">
      <c r="A2405" s="7" t="s">
        <v>5459</v>
      </c>
      <c r="B2405" s="7" t="n">
        <v>1</v>
      </c>
      <c r="C2405" s="7" t="s">
        <v>1206</v>
      </c>
      <c r="D2405" s="7" t="s">
        <v>1207</v>
      </c>
      <c r="E2405" s="7" t="s">
        <v>2789</v>
      </c>
      <c r="F2405" s="7" t="s">
        <v>2790</v>
      </c>
      <c r="G2405" s="7" t="s">
        <v>5460</v>
      </c>
      <c r="H2405" s="7" t="s">
        <v>715</v>
      </c>
      <c r="I2405" s="7" t="s">
        <v>126</v>
      </c>
      <c r="J2405" s="7" t="s">
        <v>202</v>
      </c>
      <c r="K2405" s="7" t="s">
        <v>137</v>
      </c>
      <c r="L2405" s="7" t="s">
        <v>241</v>
      </c>
      <c r="M2405" s="7" t="s">
        <v>138</v>
      </c>
      <c r="N2405" s="7" t="s">
        <v>234</v>
      </c>
      <c r="O2405" s="7" t="s">
        <v>89</v>
      </c>
      <c r="P2405" s="7" t="s">
        <v>187</v>
      </c>
      <c r="Q2405" s="7" t="s">
        <v>84</v>
      </c>
      <c r="R2405" s="7" t="s">
        <v>241</v>
      </c>
      <c r="S2405" s="7" t="s">
        <v>87</v>
      </c>
      <c r="T2405" s="7" t="s">
        <v>455</v>
      </c>
      <c r="U2405" s="7" t="s">
        <v>93</v>
      </c>
      <c r="V2405" s="7" t="s">
        <v>126</v>
      </c>
      <c r="W2405" s="7" t="s">
        <v>150</v>
      </c>
      <c r="X2405" s="7" t="s">
        <v>89</v>
      </c>
      <c r="Y2405" s="7" t="n">
        <v>0</v>
      </c>
      <c r="Z2405" s="7" t="n">
        <v>1</v>
      </c>
      <c r="AA2405" s="7" t="str">
        <f aca="false">IF(Y2405&gt;Z2405,"Win",IF(Y2405&lt;Z2405,"Loss","Draw"))</f>
        <v>Loss</v>
      </c>
      <c r="AB2405" s="7" t="s">
        <v>99</v>
      </c>
      <c r="AC2405" s="7" t="s">
        <v>99</v>
      </c>
      <c r="AD2405" s="7" t="s">
        <v>829</v>
      </c>
      <c r="AE2405" s="7" t="s">
        <v>456</v>
      </c>
      <c r="AF2405" s="7" t="str">
        <f aca="false">IF(AD2405&lt;AE2405,AD2405,AE2405)</f>
        <v>Archers, Electro Spirit, Fireball, Knight, Skeletons, Tesla, The Log, X-Bow</v>
      </c>
      <c r="AG2405" s="7" t="str">
        <f aca="false">IF(AD2405&lt;AE2405,AE2405,AD2405)</f>
        <v>Bomb Tower, Goblin Demolisher, Goblin Drill, Knight, Magic Archer, Skeletons, The Log, Tornado</v>
      </c>
      <c r="AH2405" s="7" t="str">
        <f aca="false">IF(AD2405=AF2405,AA2405,IF(AA2405="Win","Loss",IF(AA2405="Loss","Win","Draw")))</f>
        <v>Win</v>
      </c>
      <c r="AI2405" s="7" t="s">
        <v>297</v>
      </c>
    </row>
    <row r="2406" customFormat="false" ht="15" hidden="false" customHeight="true" outlineLevel="0" collapsed="false">
      <c r="A2406" s="7" t="s">
        <v>5459</v>
      </c>
      <c r="B2406" s="7" t="n">
        <v>2</v>
      </c>
      <c r="C2406" s="7" t="s">
        <v>1206</v>
      </c>
      <c r="D2406" s="7" t="s">
        <v>1207</v>
      </c>
      <c r="E2406" s="7" t="s">
        <v>2789</v>
      </c>
      <c r="F2406" s="7" t="s">
        <v>2790</v>
      </c>
      <c r="G2406" s="7" t="s">
        <v>5461</v>
      </c>
      <c r="H2406" s="7" t="s">
        <v>163</v>
      </c>
      <c r="I2406" s="7" t="s">
        <v>141</v>
      </c>
      <c r="J2406" s="7" t="s">
        <v>95</v>
      </c>
      <c r="K2406" s="7" t="s">
        <v>107</v>
      </c>
      <c r="L2406" s="7" t="s">
        <v>177</v>
      </c>
      <c r="M2406" s="7" t="s">
        <v>150</v>
      </c>
      <c r="N2406" s="7" t="s">
        <v>178</v>
      </c>
      <c r="O2406" s="7" t="s">
        <v>93</v>
      </c>
      <c r="P2406" s="7" t="s">
        <v>143</v>
      </c>
      <c r="Q2406" s="7" t="s">
        <v>201</v>
      </c>
      <c r="R2406" s="7" t="s">
        <v>202</v>
      </c>
      <c r="S2406" s="7" t="s">
        <v>203</v>
      </c>
      <c r="T2406" s="7" t="s">
        <v>208</v>
      </c>
      <c r="U2406" s="7" t="s">
        <v>157</v>
      </c>
      <c r="V2406" s="7" t="s">
        <v>153</v>
      </c>
      <c r="W2406" s="7" t="s">
        <v>88</v>
      </c>
      <c r="X2406" s="7" t="s">
        <v>204</v>
      </c>
      <c r="Y2406" s="7" t="n">
        <v>0</v>
      </c>
      <c r="Z2406" s="7" t="n">
        <v>1</v>
      </c>
      <c r="AA2406" s="7" t="str">
        <f aca="false">IF(Y2406&gt;Z2406,"Win",IF(Y2406&lt;Z2406,"Loss","Draw"))</f>
        <v>Loss</v>
      </c>
      <c r="AB2406" s="7" t="s">
        <v>99</v>
      </c>
      <c r="AC2406" s="7" t="s">
        <v>99</v>
      </c>
      <c r="AD2406" s="7" t="s">
        <v>180</v>
      </c>
      <c r="AE2406" s="7" t="s">
        <v>618</v>
      </c>
      <c r="AF2406" s="7" t="str">
        <f aca="false">IF(AD2406&lt;AE2406,AD2406,AE2406)</f>
        <v>Barbarian Barrel, Electro Spirit, Fireball, Goblin Cage, Heal Spirit, Lumberjack, Phoenix, Royal Giant</v>
      </c>
      <c r="AG2406" s="7" t="str">
        <f aca="false">IF(AD2406&lt;AE2406,AE2406,AD2406)</f>
        <v>Berserker, Cannon, Fire Spirit, Goblin Barrel, Magic Archer, Royal Delivery, Valkyrie, Wall Breakers</v>
      </c>
      <c r="AH2406" s="7" t="str">
        <f aca="false">IF(AD2406=AF2406,AA2406,IF(AA2406="Win","Loss",IF(AA2406="Loss","Win","Draw")))</f>
        <v>Loss</v>
      </c>
      <c r="AI2406" s="7" t="s">
        <v>297</v>
      </c>
    </row>
    <row r="2407" customFormat="false" ht="15" hidden="false" customHeight="true" outlineLevel="0" collapsed="false">
      <c r="A2407" s="7" t="s">
        <v>5459</v>
      </c>
      <c r="B2407" s="7" t="n">
        <v>3</v>
      </c>
      <c r="C2407" s="7" t="s">
        <v>1206</v>
      </c>
      <c r="D2407" s="7" t="s">
        <v>1207</v>
      </c>
      <c r="E2407" s="7" t="s">
        <v>2789</v>
      </c>
      <c r="F2407" s="7" t="s">
        <v>2790</v>
      </c>
      <c r="G2407" s="7" t="s">
        <v>5462</v>
      </c>
      <c r="H2407" s="7" t="s">
        <v>715</v>
      </c>
      <c r="I2407" s="7" t="s">
        <v>84</v>
      </c>
      <c r="J2407" s="7" t="s">
        <v>91</v>
      </c>
      <c r="K2407" s="7" t="s">
        <v>114</v>
      </c>
      <c r="L2407" s="7" t="s">
        <v>242</v>
      </c>
      <c r="M2407" s="7" t="s">
        <v>97</v>
      </c>
      <c r="N2407" s="7" t="s">
        <v>119</v>
      </c>
      <c r="O2407" s="7" t="s">
        <v>116</v>
      </c>
      <c r="P2407" s="7" t="s">
        <v>115</v>
      </c>
      <c r="Q2407" s="7" t="s">
        <v>114</v>
      </c>
      <c r="R2407" s="7" t="s">
        <v>91</v>
      </c>
      <c r="S2407" s="7" t="s">
        <v>137</v>
      </c>
      <c r="T2407" s="7" t="s">
        <v>116</v>
      </c>
      <c r="U2407" s="7" t="s">
        <v>242</v>
      </c>
      <c r="V2407" s="7" t="s">
        <v>118</v>
      </c>
      <c r="W2407" s="7" t="s">
        <v>97</v>
      </c>
      <c r="X2407" s="7" t="s">
        <v>234</v>
      </c>
      <c r="Y2407" s="7" t="n">
        <v>1</v>
      </c>
      <c r="Z2407" s="7" t="n">
        <v>0</v>
      </c>
      <c r="AA2407" s="7" t="str">
        <f aca="false">IF(Y2407&gt;Z2407,"Win",IF(Y2407&lt;Z2407,"Loss","Draw"))</f>
        <v>Win</v>
      </c>
      <c r="AB2407" s="7" t="s">
        <v>99</v>
      </c>
      <c r="AC2407" s="7" t="s">
        <v>99</v>
      </c>
      <c r="AD2407" s="7" t="s">
        <v>4790</v>
      </c>
      <c r="AE2407" s="7" t="s">
        <v>5463</v>
      </c>
      <c r="AF2407" s="7" t="str">
        <f aca="false">IF(AD2407&lt;AE2407,AD2407,AE2407)</f>
        <v>Archers, Bomber, Giant Snowball, Goblin Hut, Goblins, Graveyard, Poison, Ronin</v>
      </c>
      <c r="AG2407" s="7" t="str">
        <f aca="false">IF(AD2407&lt;AE2407,AE2407,AD2407)</f>
        <v>Bomb Tower, Bomber, Giant Snowball, Goblin Drill, Goblins, Ice Spirit, Poison, Ronin</v>
      </c>
      <c r="AH2407" s="7" t="str">
        <f aca="false">IF(AD2407=AF2407,AA2407,IF(AA2407="Win","Loss",IF(AA2407="Loss","Win","Draw")))</f>
        <v>Win</v>
      </c>
      <c r="AI2407" s="7" t="s">
        <v>297</v>
      </c>
    </row>
    <row r="2408" customFormat="false" ht="15" hidden="false" customHeight="true" outlineLevel="0" collapsed="false">
      <c r="A2408" s="7" t="s">
        <v>5464</v>
      </c>
      <c r="B2408" s="7" t="n">
        <v>1</v>
      </c>
      <c r="C2408" s="7" t="s">
        <v>1206</v>
      </c>
      <c r="D2408" s="7" t="s">
        <v>1207</v>
      </c>
      <c r="E2408" s="7" t="s">
        <v>2789</v>
      </c>
      <c r="F2408" s="7" t="s">
        <v>2790</v>
      </c>
      <c r="G2408" s="7" t="s">
        <v>5465</v>
      </c>
      <c r="H2408" s="7" t="s">
        <v>163</v>
      </c>
      <c r="I2408" s="7" t="s">
        <v>201</v>
      </c>
      <c r="J2408" s="7" t="s">
        <v>202</v>
      </c>
      <c r="K2408" s="7" t="s">
        <v>233</v>
      </c>
      <c r="L2408" s="7" t="s">
        <v>111</v>
      </c>
      <c r="M2408" s="7" t="s">
        <v>157</v>
      </c>
      <c r="N2408" s="7" t="s">
        <v>126</v>
      </c>
      <c r="O2408" s="7" t="s">
        <v>89</v>
      </c>
      <c r="P2408" s="7" t="s">
        <v>234</v>
      </c>
      <c r="Q2408" s="7" t="s">
        <v>127</v>
      </c>
      <c r="R2408" s="7" t="s">
        <v>128</v>
      </c>
      <c r="S2408" s="7" t="s">
        <v>129</v>
      </c>
      <c r="T2408" s="7" t="s">
        <v>133</v>
      </c>
      <c r="U2408" s="7" t="s">
        <v>97</v>
      </c>
      <c r="V2408" s="7" t="s">
        <v>131</v>
      </c>
      <c r="W2408" s="7" t="s">
        <v>173</v>
      </c>
      <c r="X2408" s="7" t="s">
        <v>130</v>
      </c>
      <c r="Y2408" s="7" t="n">
        <v>0</v>
      </c>
      <c r="Z2408" s="7" t="n">
        <v>1</v>
      </c>
      <c r="AA2408" s="7" t="str">
        <f aca="false">IF(Y2408&gt;Z2408,"Win",IF(Y2408&lt;Z2408,"Loss","Draw"))</f>
        <v>Loss</v>
      </c>
      <c r="AB2408" s="7" t="s">
        <v>99</v>
      </c>
      <c r="AC2408" s="7" t="s">
        <v>99</v>
      </c>
      <c r="AD2408" s="7" t="s">
        <v>415</v>
      </c>
      <c r="AE2408" s="7" t="s">
        <v>503</v>
      </c>
      <c r="AF2408" s="7" t="str">
        <f aca="false">IF(AD2408&lt;AE2408,AD2408,AE2408)</f>
        <v>Arrows, Bandit, Battle Ram, Golden Knight, Mega Knight, Mother Witch, Ronin, Zappies</v>
      </c>
      <c r="AG2408" s="7" t="str">
        <f aca="false">IF(AD2408&lt;AE2408,AE2408,AD2408)</f>
        <v>Bats, Bomb Tower, Fire Spirit, Magic Archer, Miner, Skeletons, The Log, Wall Breakers</v>
      </c>
      <c r="AH2408" s="7" t="str">
        <f aca="false">IF(AD2408=AF2408,AA2408,IF(AA2408="Win","Loss",IF(AA2408="Loss","Win","Draw")))</f>
        <v>Win</v>
      </c>
      <c r="AI2408" s="7" t="s">
        <v>297</v>
      </c>
    </row>
    <row r="2409" customFormat="false" ht="15" hidden="false" customHeight="true" outlineLevel="0" collapsed="false">
      <c r="A2409" s="7" t="s">
        <v>5464</v>
      </c>
      <c r="B2409" s="7" t="n">
        <v>2</v>
      </c>
      <c r="C2409" s="7" t="s">
        <v>1206</v>
      </c>
      <c r="D2409" s="7" t="s">
        <v>1207</v>
      </c>
      <c r="E2409" s="7" t="s">
        <v>2789</v>
      </c>
      <c r="F2409" s="7" t="s">
        <v>2790</v>
      </c>
      <c r="G2409" s="7" t="s">
        <v>5466</v>
      </c>
      <c r="H2409" s="7" t="s">
        <v>163</v>
      </c>
      <c r="I2409" s="7" t="s">
        <v>84</v>
      </c>
      <c r="J2409" s="7" t="s">
        <v>108</v>
      </c>
      <c r="K2409" s="7" t="s">
        <v>87</v>
      </c>
      <c r="L2409" s="7" t="s">
        <v>118</v>
      </c>
      <c r="M2409" s="7" t="s">
        <v>88</v>
      </c>
      <c r="N2409" s="7" t="s">
        <v>95</v>
      </c>
      <c r="O2409" s="7" t="s">
        <v>116</v>
      </c>
      <c r="P2409" s="7" t="s">
        <v>115</v>
      </c>
      <c r="Q2409" s="7" t="s">
        <v>152</v>
      </c>
      <c r="R2409" s="7" t="s">
        <v>108</v>
      </c>
      <c r="S2409" s="7" t="s">
        <v>82</v>
      </c>
      <c r="T2409" s="7" t="s">
        <v>95</v>
      </c>
      <c r="U2409" s="7" t="s">
        <v>88</v>
      </c>
      <c r="V2409" s="7" t="s">
        <v>150</v>
      </c>
      <c r="W2409" s="7" t="s">
        <v>119</v>
      </c>
      <c r="X2409" s="7" t="s">
        <v>85</v>
      </c>
      <c r="Y2409" s="7" t="n">
        <v>0</v>
      </c>
      <c r="Z2409" s="7" t="n">
        <v>1</v>
      </c>
      <c r="AA2409" s="7" t="str">
        <f aca="false">IF(Y2409&gt;Z2409,"Win",IF(Y2409&lt;Z2409,"Loss","Draw"))</f>
        <v>Loss</v>
      </c>
      <c r="AB2409" s="7" t="s">
        <v>99</v>
      </c>
      <c r="AC2409" s="7" t="s">
        <v>99</v>
      </c>
      <c r="AD2409" s="7" t="s">
        <v>862</v>
      </c>
      <c r="AE2409" s="7" t="s">
        <v>889</v>
      </c>
      <c r="AF2409" s="7" t="str">
        <f aca="false">IF(AD2409&lt;AE2409,AD2409,AE2409)</f>
        <v>Archers, Barbarian Barrel, Berserker, Dark Prince, Graveyard, Ice Spirit, Poison, Tesla</v>
      </c>
      <c r="AG2409" s="7" t="str">
        <f aca="false">IF(AD2409&lt;AE2409,AE2409,AD2409)</f>
        <v>Baby Dragon, Barbarian Barrel, Berserker, Dark Prince, Electro Spirit, Goblin Hut, Lightning, Royal Hogs</v>
      </c>
      <c r="AH2409" s="7" t="str">
        <f aca="false">IF(AD2409=AF2409,AA2409,IF(AA2409="Win","Loss",IF(AA2409="Loss","Win","Draw")))</f>
        <v>Loss</v>
      </c>
      <c r="AI2409" s="7" t="s">
        <v>297</v>
      </c>
    </row>
    <row r="2410" customFormat="false" ht="15" hidden="false" customHeight="true" outlineLevel="0" collapsed="false">
      <c r="A2410" s="7" t="s">
        <v>5464</v>
      </c>
      <c r="B2410" s="7" t="n">
        <v>3</v>
      </c>
      <c r="C2410" s="7" t="s">
        <v>1206</v>
      </c>
      <c r="D2410" s="7" t="s">
        <v>1207</v>
      </c>
      <c r="E2410" s="7" t="s">
        <v>2789</v>
      </c>
      <c r="F2410" s="7" t="s">
        <v>2790</v>
      </c>
      <c r="G2410" s="7" t="s">
        <v>5467</v>
      </c>
      <c r="H2410" s="7" t="s">
        <v>163</v>
      </c>
      <c r="I2410" s="7" t="s">
        <v>418</v>
      </c>
      <c r="J2410" s="7" t="s">
        <v>186</v>
      </c>
      <c r="K2410" s="7" t="s">
        <v>284</v>
      </c>
      <c r="L2410" s="7" t="s">
        <v>96</v>
      </c>
      <c r="M2410" s="7" t="s">
        <v>242</v>
      </c>
      <c r="N2410" s="7" t="s">
        <v>110</v>
      </c>
      <c r="O2410" s="7" t="s">
        <v>130</v>
      </c>
      <c r="P2410" s="7" t="s">
        <v>114</v>
      </c>
      <c r="Q2410" s="7" t="s">
        <v>203</v>
      </c>
      <c r="R2410" s="7" t="s">
        <v>202</v>
      </c>
      <c r="S2410" s="7" t="s">
        <v>201</v>
      </c>
      <c r="T2410" s="7" t="s">
        <v>157</v>
      </c>
      <c r="U2410" s="7" t="s">
        <v>118</v>
      </c>
      <c r="V2410" s="7" t="s">
        <v>204</v>
      </c>
      <c r="W2410" s="7" t="s">
        <v>126</v>
      </c>
      <c r="X2410" s="7" t="s">
        <v>87</v>
      </c>
      <c r="Y2410" s="7" t="n">
        <v>3</v>
      </c>
      <c r="Z2410" s="7" t="n">
        <v>0</v>
      </c>
      <c r="AA2410" s="7" t="str">
        <f aca="false">IF(Y2410&gt;Z2410,"Win",IF(Y2410&lt;Z2410,"Loss","Draw"))</f>
        <v>Win</v>
      </c>
      <c r="AB2410" s="7" t="s">
        <v>99</v>
      </c>
      <c r="AC2410" s="7" t="s">
        <v>99</v>
      </c>
      <c r="AD2410" s="7" t="s">
        <v>419</v>
      </c>
      <c r="AE2410" s="7" t="s">
        <v>5468</v>
      </c>
      <c r="AF2410" s="7" t="str">
        <f aca="false">IF(AD2410&lt;AE2410,AD2410,AE2410)</f>
        <v>Arrows, Balloon, Bomber, Giant Snowball, Inferno Dragon, Lava Hound, Minions, Skeleton Army</v>
      </c>
      <c r="AG2410" s="7" t="str">
        <f aca="false">IF(AD2410&lt;AE2410,AE2410,AD2410)</f>
        <v>Fire Spirit, Goblin Barrel, Ice Spirit, Magic Archer, Royal Delivery, Skeletons, Tesla, Wall Breakers</v>
      </c>
      <c r="AH2410" s="7" t="str">
        <f aca="false">IF(AD2410=AF2410,AA2410,IF(AA2410="Win","Loss",IF(AA2410="Loss","Win","Draw")))</f>
        <v>Win</v>
      </c>
      <c r="AI2410" s="7" t="s">
        <v>297</v>
      </c>
    </row>
    <row r="2411" customFormat="false" ht="15" hidden="false" customHeight="true" outlineLevel="0" collapsed="false">
      <c r="A2411" s="5" t="s">
        <v>5469</v>
      </c>
      <c r="B2411" s="5" t="n">
        <v>1</v>
      </c>
      <c r="C2411" s="5" t="s">
        <v>1206</v>
      </c>
      <c r="D2411" s="5" t="s">
        <v>1207</v>
      </c>
      <c r="E2411" s="5" t="s">
        <v>567</v>
      </c>
      <c r="F2411" s="5" t="s">
        <v>568</v>
      </c>
      <c r="G2411" s="5" t="s">
        <v>5470</v>
      </c>
      <c r="H2411" s="5" t="s">
        <v>485</v>
      </c>
      <c r="I2411" s="5" t="s">
        <v>208</v>
      </c>
      <c r="J2411" s="5" t="s">
        <v>188</v>
      </c>
      <c r="K2411" s="5" t="s">
        <v>109</v>
      </c>
      <c r="L2411" s="5" t="s">
        <v>110</v>
      </c>
      <c r="M2411" s="5" t="s">
        <v>86</v>
      </c>
      <c r="N2411" s="5" t="s">
        <v>88</v>
      </c>
      <c r="O2411" s="5" t="s">
        <v>93</v>
      </c>
      <c r="P2411" s="5" t="s">
        <v>112</v>
      </c>
      <c r="Q2411" s="5" t="s">
        <v>177</v>
      </c>
      <c r="R2411" s="5" t="s">
        <v>95</v>
      </c>
      <c r="S2411" s="5" t="s">
        <v>124</v>
      </c>
      <c r="T2411" s="5" t="s">
        <v>257</v>
      </c>
      <c r="U2411" s="5" t="s">
        <v>215</v>
      </c>
      <c r="V2411" s="5" t="s">
        <v>93</v>
      </c>
      <c r="W2411" s="5" t="s">
        <v>126</v>
      </c>
      <c r="X2411" s="5" t="s">
        <v>150</v>
      </c>
      <c r="Y2411" s="5" t="n">
        <v>1</v>
      </c>
      <c r="Z2411" s="5" t="n">
        <v>0</v>
      </c>
      <c r="AA2411" s="5" t="str">
        <f aca="false">IF(Y2411&gt;Z2411,"Win",IF(Y2411&lt;Z2411,"Loss","Draw"))</f>
        <v>Win</v>
      </c>
      <c r="AB2411" s="5" t="s">
        <v>98</v>
      </c>
      <c r="AC2411" s="5" t="s">
        <v>99</v>
      </c>
      <c r="AD2411" s="5" t="s">
        <v>368</v>
      </c>
      <c r="AE2411" s="5" t="s">
        <v>429</v>
      </c>
      <c r="AF2411" s="5" t="str">
        <f aca="false">IF(AD2411&lt;AE2411,AD2411,AE2411)</f>
        <v>Barbarian Barrel, Electro Spirit, Fireball, Fisherman, Hunter, Royal Ghost, Royal Giant, Skeletons</v>
      </c>
      <c r="AG2411" s="5" t="str">
        <f aca="false">IF(AD2411&lt;AE2411,AE2411,AD2411)</f>
        <v>Berserker, Fireball, Lava Hound, Skeleton Dragons, Spirit Empress, Tombstone, Valkyrie, Zap</v>
      </c>
      <c r="AH2411" s="5" t="str">
        <f aca="false">IF(AD2411=AF2411,AA2411,IF(AA2411="Win","Loss",IF(AA2411="Loss","Win","Draw")))</f>
        <v>Loss</v>
      </c>
      <c r="AI2411" s="5" t="s">
        <v>297</v>
      </c>
    </row>
    <row r="2412" customFormat="false" ht="15" hidden="false" customHeight="true" outlineLevel="0" collapsed="false">
      <c r="A2412" s="5" t="s">
        <v>5469</v>
      </c>
      <c r="B2412" s="5" t="n">
        <v>2</v>
      </c>
      <c r="C2412" s="5" t="s">
        <v>1206</v>
      </c>
      <c r="D2412" s="5" t="s">
        <v>1207</v>
      </c>
      <c r="E2412" s="5" t="s">
        <v>567</v>
      </c>
      <c r="F2412" s="5" t="s">
        <v>568</v>
      </c>
      <c r="G2412" s="5" t="s">
        <v>5471</v>
      </c>
      <c r="H2412" s="5" t="s">
        <v>715</v>
      </c>
      <c r="I2412" s="5" t="s">
        <v>233</v>
      </c>
      <c r="J2412" s="5" t="s">
        <v>202</v>
      </c>
      <c r="K2412" s="5" t="s">
        <v>201</v>
      </c>
      <c r="L2412" s="5" t="s">
        <v>126</v>
      </c>
      <c r="M2412" s="5" t="s">
        <v>157</v>
      </c>
      <c r="N2412" s="5" t="s">
        <v>111</v>
      </c>
      <c r="O2412" s="5" t="s">
        <v>234</v>
      </c>
      <c r="P2412" s="5" t="s">
        <v>204</v>
      </c>
      <c r="Q2412" s="5" t="s">
        <v>201</v>
      </c>
      <c r="R2412" s="5" t="s">
        <v>202</v>
      </c>
      <c r="S2412" s="5" t="s">
        <v>233</v>
      </c>
      <c r="T2412" s="5" t="s">
        <v>111</v>
      </c>
      <c r="U2412" s="5" t="s">
        <v>88</v>
      </c>
      <c r="V2412" s="5" t="s">
        <v>157</v>
      </c>
      <c r="W2412" s="5" t="s">
        <v>204</v>
      </c>
      <c r="X2412" s="5" t="s">
        <v>234</v>
      </c>
      <c r="Y2412" s="5" t="n">
        <v>1</v>
      </c>
      <c r="Z2412" s="5" t="n">
        <v>0</v>
      </c>
      <c r="AA2412" s="5" t="str">
        <f aca="false">IF(Y2412&gt;Z2412,"Win",IF(Y2412&lt;Z2412,"Loss","Draw"))</f>
        <v>Win</v>
      </c>
      <c r="AB2412" s="5" t="s">
        <v>98</v>
      </c>
      <c r="AC2412" s="5" t="s">
        <v>99</v>
      </c>
      <c r="AD2412" s="5" t="s">
        <v>236</v>
      </c>
      <c r="AE2412" s="5" t="s">
        <v>380</v>
      </c>
      <c r="AF2412" s="5" t="str">
        <f aca="false">IF(AD2412&lt;AE2412,AD2412,AE2412)</f>
        <v>Bats, Berserker, Bomb Tower, Fire Spirit, Magic Archer, Miner, Royal Delivery, Wall Breakers</v>
      </c>
      <c r="AG2412" s="5" t="str">
        <f aca="false">IF(AD2412&lt;AE2412,AE2412,AD2412)</f>
        <v>Bats, Bomb Tower, Fire Spirit, Magic Archer, Miner, Royal Delivery, Skeletons, Wall Breakers</v>
      </c>
      <c r="AH2412" s="5" t="str">
        <f aca="false">IF(AD2412=AF2412,AA2412,IF(AA2412="Win","Loss",IF(AA2412="Loss","Win","Draw")))</f>
        <v>Loss</v>
      </c>
      <c r="AI2412" s="5" t="s">
        <v>297</v>
      </c>
    </row>
    <row r="2413" customFormat="false" ht="15" hidden="false" customHeight="true" outlineLevel="0" collapsed="false">
      <c r="A2413" s="5" t="s">
        <v>5469</v>
      </c>
      <c r="B2413" s="5" t="n">
        <v>3</v>
      </c>
      <c r="C2413" s="5" t="s">
        <v>1206</v>
      </c>
      <c r="D2413" s="5" t="s">
        <v>1207</v>
      </c>
      <c r="E2413" s="5" t="s">
        <v>567</v>
      </c>
      <c r="F2413" s="5" t="s">
        <v>568</v>
      </c>
      <c r="G2413" s="5" t="s">
        <v>5472</v>
      </c>
      <c r="H2413" s="5" t="s">
        <v>485</v>
      </c>
      <c r="I2413" s="5" t="s">
        <v>127</v>
      </c>
      <c r="J2413" s="5" t="s">
        <v>128</v>
      </c>
      <c r="K2413" s="5" t="s">
        <v>152</v>
      </c>
      <c r="L2413" s="5" t="s">
        <v>778</v>
      </c>
      <c r="M2413" s="5" t="s">
        <v>173</v>
      </c>
      <c r="N2413" s="5" t="s">
        <v>124</v>
      </c>
      <c r="O2413" s="5" t="s">
        <v>133</v>
      </c>
      <c r="P2413" s="5" t="s">
        <v>130</v>
      </c>
      <c r="Q2413" s="5" t="s">
        <v>84</v>
      </c>
      <c r="R2413" s="5" t="s">
        <v>108</v>
      </c>
      <c r="S2413" s="5" t="s">
        <v>114</v>
      </c>
      <c r="T2413" s="5" t="s">
        <v>115</v>
      </c>
      <c r="U2413" s="5" t="s">
        <v>138</v>
      </c>
      <c r="V2413" s="5" t="s">
        <v>116</v>
      </c>
      <c r="W2413" s="5" t="s">
        <v>119</v>
      </c>
      <c r="X2413" s="5" t="s">
        <v>118</v>
      </c>
      <c r="Y2413" s="5" t="n">
        <v>1</v>
      </c>
      <c r="Z2413" s="5" t="n">
        <v>0</v>
      </c>
      <c r="AA2413" s="5" t="str">
        <f aca="false">IF(Y2413&gt;Z2413,"Win",IF(Y2413&lt;Z2413,"Loss","Draw"))</f>
        <v>Win</v>
      </c>
      <c r="AB2413" s="5" t="s">
        <v>98</v>
      </c>
      <c r="AC2413" s="5" t="s">
        <v>99</v>
      </c>
      <c r="AD2413" s="5" t="s">
        <v>2111</v>
      </c>
      <c r="AE2413" s="5" t="s">
        <v>984</v>
      </c>
      <c r="AF2413" s="5" t="str">
        <f aca="false">IF(AD2413&lt;AE2413,AD2413,AE2413)</f>
        <v>Archers, Dark Prince, Giant Snowball, Goblin Demolisher, Goblin Hut, Graveyard, Ice Spirit, Poison</v>
      </c>
      <c r="AG2413" s="5" t="str">
        <f aca="false">IF(AD2413&lt;AE2413,AE2413,AD2413)</f>
        <v>Arrows, Baby Dragon, Battle Ram, Golden Knight, Mother Witch, P.E.K.K.A, Royal Ghost, Zappies</v>
      </c>
      <c r="AH2413" s="5" t="str">
        <f aca="false">IF(AD2413=AF2413,AA2413,IF(AA2413="Win","Loss",IF(AA2413="Loss","Win","Draw")))</f>
        <v>Loss</v>
      </c>
      <c r="AI2413" s="5" t="s">
        <v>297</v>
      </c>
    </row>
    <row r="2414" customFormat="false" ht="15" hidden="false" customHeight="true" outlineLevel="0" collapsed="false">
      <c r="A2414" s="7" t="s">
        <v>5473</v>
      </c>
      <c r="B2414" s="7" t="n">
        <v>1</v>
      </c>
      <c r="C2414" s="7" t="s">
        <v>1206</v>
      </c>
      <c r="D2414" s="7" t="s">
        <v>1207</v>
      </c>
      <c r="E2414" s="7" t="s">
        <v>567</v>
      </c>
      <c r="F2414" s="7" t="s">
        <v>568</v>
      </c>
      <c r="G2414" s="7" t="s">
        <v>5474</v>
      </c>
      <c r="H2414" s="7" t="s">
        <v>485</v>
      </c>
      <c r="I2414" s="7" t="s">
        <v>84</v>
      </c>
      <c r="J2414" s="7" t="s">
        <v>158</v>
      </c>
      <c r="K2414" s="7" t="s">
        <v>114</v>
      </c>
      <c r="L2414" s="7" t="s">
        <v>447</v>
      </c>
      <c r="M2414" s="7" t="s">
        <v>96</v>
      </c>
      <c r="N2414" s="7" t="s">
        <v>97</v>
      </c>
      <c r="O2414" s="7" t="s">
        <v>130</v>
      </c>
      <c r="P2414" s="7" t="s">
        <v>115</v>
      </c>
      <c r="Q2414" s="7" t="s">
        <v>90</v>
      </c>
      <c r="R2414" s="7" t="s">
        <v>123</v>
      </c>
      <c r="S2414" s="7" t="s">
        <v>124</v>
      </c>
      <c r="T2414" s="7" t="s">
        <v>125</v>
      </c>
      <c r="U2414" s="7" t="s">
        <v>85</v>
      </c>
      <c r="V2414" s="7" t="s">
        <v>96</v>
      </c>
      <c r="W2414" s="7" t="s">
        <v>126</v>
      </c>
      <c r="X2414" s="7" t="s">
        <v>95</v>
      </c>
      <c r="Y2414" s="7" t="n">
        <v>1</v>
      </c>
      <c r="Z2414" s="7" t="n">
        <v>0</v>
      </c>
      <c r="AA2414" s="7" t="str">
        <f aca="false">IF(Y2414&gt;Z2414,"Win",IF(Y2414&lt;Z2414,"Loss","Draw"))</f>
        <v>Win</v>
      </c>
      <c r="AB2414" s="7" t="s">
        <v>99</v>
      </c>
      <c r="AC2414" s="7" t="s">
        <v>99</v>
      </c>
      <c r="AD2414" s="7" t="s">
        <v>1014</v>
      </c>
      <c r="AE2414" s="7" t="s">
        <v>134</v>
      </c>
      <c r="AF2414" s="7" t="str">
        <f aca="false">IF(AD2414&lt;AE2414,AD2414,AE2414)</f>
        <v>Archers, Arrows, Bowler, Giant, Giant Snowball, Graveyard, Minions, Ronin</v>
      </c>
      <c r="AG2414" s="7" t="str">
        <f aca="false">IF(AD2414&lt;AE2414,AE2414,AD2414)</f>
        <v>Barbarian Barrel, Cannon Cart, Goblinstein, Lightning, Minions, Mortar, Royal Ghost, Skeletons</v>
      </c>
      <c r="AH2414" s="7" t="str">
        <f aca="false">IF(AD2414=AF2414,AA2414,IF(AA2414="Win","Loss",IF(AA2414="Loss","Win","Draw")))</f>
        <v>Win</v>
      </c>
      <c r="AI2414" s="7" t="s">
        <v>297</v>
      </c>
    </row>
    <row r="2415" customFormat="false" ht="15" hidden="false" customHeight="true" outlineLevel="0" collapsed="false">
      <c r="A2415" s="7" t="s">
        <v>5473</v>
      </c>
      <c r="B2415" s="7" t="n">
        <v>2</v>
      </c>
      <c r="C2415" s="7" t="s">
        <v>1206</v>
      </c>
      <c r="D2415" s="7" t="s">
        <v>1207</v>
      </c>
      <c r="E2415" s="7" t="s">
        <v>567</v>
      </c>
      <c r="F2415" s="7" t="s">
        <v>568</v>
      </c>
      <c r="G2415" s="7" t="s">
        <v>5475</v>
      </c>
      <c r="H2415" s="7" t="s">
        <v>715</v>
      </c>
      <c r="I2415" s="7" t="s">
        <v>127</v>
      </c>
      <c r="J2415" s="7" t="s">
        <v>219</v>
      </c>
      <c r="K2415" s="7" t="s">
        <v>124</v>
      </c>
      <c r="L2415" s="7" t="s">
        <v>117</v>
      </c>
      <c r="M2415" s="7" t="s">
        <v>173</v>
      </c>
      <c r="N2415" s="7" t="s">
        <v>133</v>
      </c>
      <c r="O2415" s="7" t="s">
        <v>95</v>
      </c>
      <c r="P2415" s="7" t="s">
        <v>294</v>
      </c>
      <c r="Q2415" s="7" t="s">
        <v>137</v>
      </c>
      <c r="R2415" s="7" t="s">
        <v>202</v>
      </c>
      <c r="S2415" s="7" t="s">
        <v>114</v>
      </c>
      <c r="T2415" s="7" t="s">
        <v>88</v>
      </c>
      <c r="U2415" s="7" t="s">
        <v>116</v>
      </c>
      <c r="V2415" s="7" t="s">
        <v>157</v>
      </c>
      <c r="W2415" s="7" t="s">
        <v>204</v>
      </c>
      <c r="X2415" s="7" t="s">
        <v>87</v>
      </c>
      <c r="Y2415" s="7" t="n">
        <v>1</v>
      </c>
      <c r="Z2415" s="7" t="n">
        <v>0</v>
      </c>
      <c r="AA2415" s="7" t="str">
        <f aca="false">IF(Y2415&gt;Z2415,"Win",IF(Y2415&lt;Z2415,"Loss","Draw"))</f>
        <v>Win</v>
      </c>
      <c r="AB2415" s="7" t="s">
        <v>99</v>
      </c>
      <c r="AC2415" s="7" t="s">
        <v>99</v>
      </c>
      <c r="AD2415" s="7" t="s">
        <v>296</v>
      </c>
      <c r="AE2415" s="7" t="s">
        <v>5476</v>
      </c>
      <c r="AF2415" s="7" t="str">
        <f aca="false">IF(AD2415&lt;AE2415,AD2415,AE2415)</f>
        <v>Barbarian Barrel, Battle Ram, Giant Skeleton, Mother Witch, Royal Ghost, Vines, Wizard, Zappies</v>
      </c>
      <c r="AG2415" s="7" t="str">
        <f aca="false">IF(AD2415&lt;AE2415,AE2415,AD2415)</f>
        <v>Berserker, Fire Spirit, Giant Snowball, Goblin Drill, Magic Archer, Poison, Royal Delivery, Tesla</v>
      </c>
      <c r="AH2415" s="7" t="str">
        <f aca="false">IF(AD2415=AF2415,AA2415,IF(AA2415="Win","Loss",IF(AA2415="Loss","Win","Draw")))</f>
        <v>Win</v>
      </c>
      <c r="AI2415" s="7" t="s">
        <v>297</v>
      </c>
    </row>
    <row r="2416" customFormat="false" ht="15" hidden="false" customHeight="true" outlineLevel="0" collapsed="false">
      <c r="A2416" s="7" t="s">
        <v>5473</v>
      </c>
      <c r="B2416" s="7" t="n">
        <v>3</v>
      </c>
      <c r="C2416" s="7" t="s">
        <v>1206</v>
      </c>
      <c r="D2416" s="7" t="s">
        <v>1207</v>
      </c>
      <c r="E2416" s="7" t="s">
        <v>567</v>
      </c>
      <c r="F2416" s="7" t="s">
        <v>568</v>
      </c>
      <c r="G2416" s="7" t="s">
        <v>5477</v>
      </c>
      <c r="H2416" s="7" t="s">
        <v>485</v>
      </c>
      <c r="I2416" s="7" t="s">
        <v>153</v>
      </c>
      <c r="J2416" s="7" t="s">
        <v>151</v>
      </c>
      <c r="K2416" s="7" t="s">
        <v>407</v>
      </c>
      <c r="L2416" s="7" t="s">
        <v>150</v>
      </c>
      <c r="M2416" s="7" t="s">
        <v>126</v>
      </c>
      <c r="N2416" s="7" t="s">
        <v>164</v>
      </c>
      <c r="O2416" s="7" t="s">
        <v>89</v>
      </c>
      <c r="P2416" s="7" t="s">
        <v>165</v>
      </c>
      <c r="Q2416" s="7" t="s">
        <v>177</v>
      </c>
      <c r="R2416" s="7" t="s">
        <v>188</v>
      </c>
      <c r="S2416" s="7" t="s">
        <v>83</v>
      </c>
      <c r="T2416" s="7" t="s">
        <v>133</v>
      </c>
      <c r="U2416" s="7" t="s">
        <v>215</v>
      </c>
      <c r="V2416" s="7" t="s">
        <v>93</v>
      </c>
      <c r="W2416" s="7" t="s">
        <v>86</v>
      </c>
      <c r="X2416" s="7" t="s">
        <v>89</v>
      </c>
      <c r="Y2416" s="7" t="n">
        <v>0</v>
      </c>
      <c r="Z2416" s="7" t="n">
        <v>3</v>
      </c>
      <c r="AA2416" s="7" t="str">
        <f aca="false">IF(Y2416&gt;Z2416,"Win",IF(Y2416&lt;Z2416,"Loss","Draw"))</f>
        <v>Loss</v>
      </c>
      <c r="AB2416" s="7" t="s">
        <v>99</v>
      </c>
      <c r="AC2416" s="7" t="s">
        <v>99</v>
      </c>
      <c r="AD2416" s="7" t="s">
        <v>2205</v>
      </c>
      <c r="AE2416" s="7" t="s">
        <v>494</v>
      </c>
      <c r="AF2416" s="7" t="str">
        <f aca="false">IF(AD2416&lt;AE2416,AD2416,AE2416)</f>
        <v>Cannon, Earthquake, Electro Spirit, Firecracker, Hog Rider, Mighty Miner, Skeletons, The Log</v>
      </c>
      <c r="AG2416" s="7" t="str">
        <f aca="false">IF(AD2416&lt;AE2416,AE2416,AD2416)</f>
        <v>Fireball, Fisherman, Monk, Mother Witch, Royal Giant, Skeleton Dragons, The Log, Tombstone</v>
      </c>
      <c r="AH2416" s="7" t="str">
        <f aca="false">IF(AD2416=AF2416,AA2416,IF(AA2416="Win","Loss",IF(AA2416="Loss","Win","Draw")))</f>
        <v>Loss</v>
      </c>
      <c r="AI2416" s="7" t="s">
        <v>297</v>
      </c>
    </row>
    <row r="2417" customFormat="false" ht="15" hidden="false" customHeight="true" outlineLevel="0" collapsed="false">
      <c r="A2417" s="7" t="s">
        <v>5478</v>
      </c>
      <c r="B2417" s="7" t="n">
        <v>1</v>
      </c>
      <c r="C2417" s="7" t="s">
        <v>1206</v>
      </c>
      <c r="D2417" s="7" t="s">
        <v>1207</v>
      </c>
      <c r="E2417" s="7" t="s">
        <v>567</v>
      </c>
      <c r="F2417" s="7" t="s">
        <v>568</v>
      </c>
      <c r="G2417" s="7" t="s">
        <v>5479</v>
      </c>
      <c r="H2417" s="7" t="s">
        <v>715</v>
      </c>
      <c r="I2417" s="7" t="s">
        <v>284</v>
      </c>
      <c r="J2417" s="7" t="s">
        <v>128</v>
      </c>
      <c r="K2417" s="7" t="s">
        <v>185</v>
      </c>
      <c r="L2417" s="7" t="s">
        <v>158</v>
      </c>
      <c r="M2417" s="7" t="s">
        <v>173</v>
      </c>
      <c r="N2417" s="7" t="s">
        <v>785</v>
      </c>
      <c r="O2417" s="7" t="s">
        <v>115</v>
      </c>
      <c r="P2417" s="7" t="s">
        <v>187</v>
      </c>
      <c r="Q2417" s="7" t="s">
        <v>208</v>
      </c>
      <c r="R2417" s="7" t="s">
        <v>188</v>
      </c>
      <c r="S2417" s="7" t="s">
        <v>109</v>
      </c>
      <c r="T2417" s="7" t="s">
        <v>110</v>
      </c>
      <c r="U2417" s="7" t="s">
        <v>112</v>
      </c>
      <c r="V2417" s="7" t="s">
        <v>88</v>
      </c>
      <c r="W2417" s="7" t="s">
        <v>93</v>
      </c>
      <c r="X2417" s="7" t="s">
        <v>86</v>
      </c>
      <c r="Y2417" s="7" t="n">
        <v>1</v>
      </c>
      <c r="Z2417" s="7" t="n">
        <v>0</v>
      </c>
      <c r="AA2417" s="7" t="str">
        <f aca="false">IF(Y2417&gt;Z2417,"Win",IF(Y2417&lt;Z2417,"Loss","Draw"))</f>
        <v>Win</v>
      </c>
      <c r="AB2417" s="7" t="s">
        <v>99</v>
      </c>
      <c r="AC2417" s="7" t="s">
        <v>99</v>
      </c>
      <c r="AD2417" s="7" t="s">
        <v>787</v>
      </c>
      <c r="AE2417" s="7" t="s">
        <v>368</v>
      </c>
      <c r="AF2417" s="7" t="str">
        <f aca="false">IF(AD2417&lt;AE2417,AD2417,AE2417)</f>
        <v>Berserker, Fireball, Lava Hound, Skeleton Dragons, Spirit Empress, Tombstone, Valkyrie, Zap</v>
      </c>
      <c r="AG2417" s="7" t="str">
        <f aca="false">IF(AD2417&lt;AE2417,AE2417,AD2417)</f>
        <v>Bowler, Executioner, Freeze, Golden Knight, Graveyard, Inferno Dragon, Tornado, Zappies</v>
      </c>
      <c r="AH2417" s="7" t="str">
        <f aca="false">IF(AD2417=AF2417,AA2417,IF(AA2417="Win","Loss",IF(AA2417="Loss","Win","Draw")))</f>
        <v>Loss</v>
      </c>
      <c r="AI2417" s="7" t="s">
        <v>297</v>
      </c>
    </row>
    <row r="2418" customFormat="false" ht="15" hidden="false" customHeight="true" outlineLevel="0" collapsed="false">
      <c r="A2418" s="7" t="s">
        <v>5478</v>
      </c>
      <c r="B2418" s="7" t="n">
        <v>2</v>
      </c>
      <c r="C2418" s="7" t="s">
        <v>1206</v>
      </c>
      <c r="D2418" s="7" t="s">
        <v>1207</v>
      </c>
      <c r="E2418" s="7" t="s">
        <v>567</v>
      </c>
      <c r="F2418" s="7" t="s">
        <v>568</v>
      </c>
      <c r="G2418" s="7" t="s">
        <v>5480</v>
      </c>
      <c r="H2418" s="7" t="s">
        <v>715</v>
      </c>
      <c r="I2418" s="7" t="s">
        <v>152</v>
      </c>
      <c r="J2418" s="7" t="s">
        <v>108</v>
      </c>
      <c r="K2418" s="7" t="s">
        <v>82</v>
      </c>
      <c r="L2418" s="7" t="s">
        <v>126</v>
      </c>
      <c r="M2418" s="7" t="s">
        <v>150</v>
      </c>
      <c r="N2418" s="7" t="s">
        <v>153</v>
      </c>
      <c r="O2418" s="7" t="s">
        <v>85</v>
      </c>
      <c r="P2418" s="7" t="s">
        <v>89</v>
      </c>
      <c r="Q2418" s="7" t="s">
        <v>84</v>
      </c>
      <c r="R2418" s="7" t="s">
        <v>108</v>
      </c>
      <c r="S2418" s="7" t="s">
        <v>87</v>
      </c>
      <c r="T2418" s="7" t="s">
        <v>115</v>
      </c>
      <c r="U2418" s="7" t="s">
        <v>116</v>
      </c>
      <c r="V2418" s="7" t="s">
        <v>126</v>
      </c>
      <c r="W2418" s="7" t="s">
        <v>118</v>
      </c>
      <c r="X2418" s="7" t="s">
        <v>95</v>
      </c>
      <c r="Y2418" s="7" t="n">
        <v>0</v>
      </c>
      <c r="Z2418" s="7" t="n">
        <v>1</v>
      </c>
      <c r="AA2418" s="7" t="str">
        <f aca="false">IF(Y2418&gt;Z2418,"Win",IF(Y2418&lt;Z2418,"Loss","Draw"))</f>
        <v>Loss</v>
      </c>
      <c r="AB2418" s="7" t="s">
        <v>99</v>
      </c>
      <c r="AC2418" s="7" t="s">
        <v>99</v>
      </c>
      <c r="AD2418" s="7" t="s">
        <v>457</v>
      </c>
      <c r="AE2418" s="7" t="s">
        <v>703</v>
      </c>
      <c r="AF2418" s="7" t="str">
        <f aca="false">IF(AD2418&lt;AE2418,AD2418,AE2418)</f>
        <v>Archers, Barbarian Barrel, Dark Prince, Graveyard, Ice Spirit, Poison, Skeletons, Tesla</v>
      </c>
      <c r="AG2418" s="7" t="str">
        <f aca="false">IF(AD2418&lt;AE2418,AE2418,AD2418)</f>
        <v>Baby Dragon, Cannon, Dark Prince, Electro Spirit, Lightning, Royal Hogs, Skeletons, The Log</v>
      </c>
      <c r="AH2418" s="7" t="str">
        <f aca="false">IF(AD2418=AF2418,AA2418,IF(AA2418="Win","Loss",IF(AA2418="Loss","Win","Draw")))</f>
        <v>Win</v>
      </c>
      <c r="AI2418" s="7" t="s">
        <v>297</v>
      </c>
    </row>
    <row r="2419" customFormat="false" ht="15" hidden="false" customHeight="true" outlineLevel="0" collapsed="false">
      <c r="A2419" s="7" t="s">
        <v>5478</v>
      </c>
      <c r="B2419" s="7" t="n">
        <v>3</v>
      </c>
      <c r="C2419" s="7" t="s">
        <v>1206</v>
      </c>
      <c r="D2419" s="7" t="s">
        <v>1207</v>
      </c>
      <c r="E2419" s="7" t="s">
        <v>567</v>
      </c>
      <c r="F2419" s="7" t="s">
        <v>568</v>
      </c>
      <c r="G2419" s="7" t="s">
        <v>5481</v>
      </c>
      <c r="H2419" s="7" t="s">
        <v>715</v>
      </c>
      <c r="I2419" s="7" t="s">
        <v>201</v>
      </c>
      <c r="J2419" s="7" t="s">
        <v>202</v>
      </c>
      <c r="K2419" s="7" t="s">
        <v>203</v>
      </c>
      <c r="L2419" s="7" t="s">
        <v>118</v>
      </c>
      <c r="M2419" s="7" t="s">
        <v>157</v>
      </c>
      <c r="N2419" s="7" t="s">
        <v>97</v>
      </c>
      <c r="O2419" s="7" t="s">
        <v>234</v>
      </c>
      <c r="P2419" s="7" t="s">
        <v>204</v>
      </c>
      <c r="Q2419" s="7" t="s">
        <v>82</v>
      </c>
      <c r="R2419" s="7" t="s">
        <v>91</v>
      </c>
      <c r="S2419" s="7" t="s">
        <v>113</v>
      </c>
      <c r="T2419" s="7" t="s">
        <v>97</v>
      </c>
      <c r="U2419" s="7" t="s">
        <v>85</v>
      </c>
      <c r="V2419" s="7" t="s">
        <v>119</v>
      </c>
      <c r="W2419" s="7" t="s">
        <v>150</v>
      </c>
      <c r="X2419" s="7" t="s">
        <v>89</v>
      </c>
      <c r="Y2419" s="7" t="n">
        <v>0</v>
      </c>
      <c r="Z2419" s="7" t="n">
        <v>1</v>
      </c>
      <c r="AA2419" s="7" t="str">
        <f aca="false">IF(Y2419&gt;Z2419,"Win",IF(Y2419&lt;Z2419,"Loss","Draw"))</f>
        <v>Loss</v>
      </c>
      <c r="AB2419" s="7" t="s">
        <v>99</v>
      </c>
      <c r="AC2419" s="7" t="s">
        <v>99</v>
      </c>
      <c r="AD2419" s="7" t="s">
        <v>543</v>
      </c>
      <c r="AE2419" s="7" t="s">
        <v>5482</v>
      </c>
      <c r="AF2419" s="7" t="str">
        <f aca="false">IF(AD2419&lt;AE2419,AD2419,AE2419)</f>
        <v>Bomb Tower, Fire Spirit, Goblin Barrel, Ice Spirit, Magic Archer, Ronin, Royal Delivery, Wall Breakers</v>
      </c>
      <c r="AG2419" s="7" t="str">
        <f aca="false">IF(AD2419&lt;AE2419,AE2419,AD2419)</f>
        <v>Electro Spirit, Furnace, Goblin Hut, Goblins, Lightning, Ronin, Royal Hogs, The Log</v>
      </c>
      <c r="AH2419" s="7" t="str">
        <f aca="false">IF(AD2419=AF2419,AA2419,IF(AA2419="Win","Loss",IF(AA2419="Loss","Win","Draw")))</f>
        <v>Loss</v>
      </c>
      <c r="AI2419" s="7" t="s">
        <v>297</v>
      </c>
    </row>
    <row r="2420" customFormat="false" ht="15" hidden="false" customHeight="true" outlineLevel="0" collapsed="false">
      <c r="A2420" s="7" t="s">
        <v>5483</v>
      </c>
      <c r="B2420" s="7" t="n">
        <v>1</v>
      </c>
      <c r="C2420" s="7" t="s">
        <v>1206</v>
      </c>
      <c r="D2420" s="7" t="s">
        <v>1207</v>
      </c>
      <c r="E2420" s="7" t="s">
        <v>567</v>
      </c>
      <c r="F2420" s="7" t="s">
        <v>568</v>
      </c>
      <c r="G2420" s="7" t="s">
        <v>5484</v>
      </c>
      <c r="H2420" s="7" t="s">
        <v>715</v>
      </c>
      <c r="I2420" s="7" t="s">
        <v>107</v>
      </c>
      <c r="J2420" s="7" t="s">
        <v>128</v>
      </c>
      <c r="K2420" s="7" t="s">
        <v>152</v>
      </c>
      <c r="L2420" s="7" t="s">
        <v>306</v>
      </c>
      <c r="M2420" s="7" t="s">
        <v>307</v>
      </c>
      <c r="N2420" s="7" t="s">
        <v>85</v>
      </c>
      <c r="O2420" s="7" t="s">
        <v>187</v>
      </c>
      <c r="P2420" s="7" t="s">
        <v>95</v>
      </c>
      <c r="Q2420" s="7" t="s">
        <v>127</v>
      </c>
      <c r="R2420" s="7" t="s">
        <v>128</v>
      </c>
      <c r="S2420" s="7" t="s">
        <v>129</v>
      </c>
      <c r="T2420" s="7" t="s">
        <v>133</v>
      </c>
      <c r="U2420" s="7" t="s">
        <v>97</v>
      </c>
      <c r="V2420" s="7" t="s">
        <v>131</v>
      </c>
      <c r="W2420" s="7" t="s">
        <v>173</v>
      </c>
      <c r="X2420" s="7" t="s">
        <v>130</v>
      </c>
      <c r="Y2420" s="7" t="n">
        <v>0</v>
      </c>
      <c r="Z2420" s="7" t="n">
        <v>1</v>
      </c>
      <c r="AA2420" s="7" t="str">
        <f aca="false">IF(Y2420&gt;Z2420,"Win",IF(Y2420&lt;Z2420,"Loss","Draw"))</f>
        <v>Loss</v>
      </c>
      <c r="AB2420" s="7" t="s">
        <v>99</v>
      </c>
      <c r="AC2420" s="7" t="s">
        <v>99</v>
      </c>
      <c r="AD2420" s="7" t="s">
        <v>603</v>
      </c>
      <c r="AE2420" s="7" t="s">
        <v>503</v>
      </c>
      <c r="AF2420" s="7" t="str">
        <f aca="false">IF(AD2420&lt;AE2420,AD2420,AE2420)</f>
        <v>Arrows, Bandit, Battle Ram, Golden Knight, Mega Knight, Mother Witch, Ronin, Zappies</v>
      </c>
      <c r="AG2420" s="7" t="str">
        <f aca="false">IF(AD2420&lt;AE2420,AE2420,AD2420)</f>
        <v>Baby Dragon, Barbarian Barrel, Goblin Cage, Golden Knight, Golem, Ice Wizard, Lightning, Tornado</v>
      </c>
      <c r="AH2420" s="7" t="str">
        <f aca="false">IF(AD2420=AF2420,AA2420,IF(AA2420="Win","Loss",IF(AA2420="Loss","Win","Draw")))</f>
        <v>Win</v>
      </c>
      <c r="AI2420" s="7" t="s">
        <v>297</v>
      </c>
    </row>
    <row r="2421" customFormat="false" ht="15" hidden="false" customHeight="true" outlineLevel="0" collapsed="false">
      <c r="A2421" s="7" t="s">
        <v>5483</v>
      </c>
      <c r="B2421" s="7" t="n">
        <v>2</v>
      </c>
      <c r="C2421" s="7" t="s">
        <v>1206</v>
      </c>
      <c r="D2421" s="7" t="s">
        <v>1207</v>
      </c>
      <c r="E2421" s="7" t="s">
        <v>567</v>
      </c>
      <c r="F2421" s="7" t="s">
        <v>568</v>
      </c>
      <c r="G2421" s="7" t="s">
        <v>5485</v>
      </c>
      <c r="H2421" s="7" t="s">
        <v>715</v>
      </c>
      <c r="I2421" s="7" t="s">
        <v>84</v>
      </c>
      <c r="J2421" s="7" t="s">
        <v>108</v>
      </c>
      <c r="K2421" s="7" t="s">
        <v>114</v>
      </c>
      <c r="L2421" s="7" t="s">
        <v>118</v>
      </c>
      <c r="M2421" s="7" t="s">
        <v>138</v>
      </c>
      <c r="N2421" s="7" t="s">
        <v>119</v>
      </c>
      <c r="O2421" s="7" t="s">
        <v>116</v>
      </c>
      <c r="P2421" s="7" t="s">
        <v>115</v>
      </c>
      <c r="Q2421" s="7" t="s">
        <v>201</v>
      </c>
      <c r="R2421" s="7" t="s">
        <v>202</v>
      </c>
      <c r="S2421" s="7" t="s">
        <v>203</v>
      </c>
      <c r="T2421" s="7" t="s">
        <v>88</v>
      </c>
      <c r="U2421" s="7" t="s">
        <v>157</v>
      </c>
      <c r="V2421" s="7" t="s">
        <v>118</v>
      </c>
      <c r="W2421" s="7" t="s">
        <v>204</v>
      </c>
      <c r="X2421" s="7" t="s">
        <v>87</v>
      </c>
      <c r="Y2421" s="7" t="n">
        <v>0</v>
      </c>
      <c r="Z2421" s="7" t="n">
        <v>1</v>
      </c>
      <c r="AA2421" s="7" t="str">
        <f aca="false">IF(Y2421&gt;Z2421,"Win",IF(Y2421&lt;Z2421,"Loss","Draw"))</f>
        <v>Loss</v>
      </c>
      <c r="AB2421" s="7" t="s">
        <v>99</v>
      </c>
      <c r="AC2421" s="7" t="s">
        <v>99</v>
      </c>
      <c r="AD2421" s="7" t="s">
        <v>984</v>
      </c>
      <c r="AE2421" s="7" t="s">
        <v>206</v>
      </c>
      <c r="AF2421" s="7" t="str">
        <f aca="false">IF(AD2421&lt;AE2421,AD2421,AE2421)</f>
        <v>Archers, Dark Prince, Giant Snowball, Goblin Demolisher, Goblin Hut, Graveyard, Ice Spirit, Poison</v>
      </c>
      <c r="AG2421" s="7" t="str">
        <f aca="false">IF(AD2421&lt;AE2421,AE2421,AD2421)</f>
        <v>Berserker, Fire Spirit, Goblin Barrel, Ice Spirit, Magic Archer, Royal Delivery, Tesla, Wall Breakers</v>
      </c>
      <c r="AH2421" s="7" t="str">
        <f aca="false">IF(AD2421=AF2421,AA2421,IF(AA2421="Win","Loss",IF(AA2421="Loss","Win","Draw")))</f>
        <v>Loss</v>
      </c>
      <c r="AI2421" s="7" t="s">
        <v>297</v>
      </c>
    </row>
    <row r="2422" customFormat="false" ht="15" hidden="false" customHeight="true" outlineLevel="0" collapsed="false">
      <c r="A2422" s="7" t="s">
        <v>5483</v>
      </c>
      <c r="B2422" s="7" t="n">
        <v>3</v>
      </c>
      <c r="C2422" s="7" t="s">
        <v>1206</v>
      </c>
      <c r="D2422" s="7" t="s">
        <v>1207</v>
      </c>
      <c r="E2422" s="7" t="s">
        <v>567</v>
      </c>
      <c r="F2422" s="7" t="s">
        <v>568</v>
      </c>
      <c r="G2422" s="7" t="s">
        <v>5486</v>
      </c>
      <c r="H2422" s="7" t="s">
        <v>715</v>
      </c>
      <c r="I2422" s="7" t="s">
        <v>82</v>
      </c>
      <c r="J2422" s="7" t="s">
        <v>202</v>
      </c>
      <c r="K2422" s="7" t="s">
        <v>87</v>
      </c>
      <c r="L2422" s="7" t="s">
        <v>126</v>
      </c>
      <c r="M2422" s="7" t="s">
        <v>150</v>
      </c>
      <c r="N2422" s="7" t="s">
        <v>97</v>
      </c>
      <c r="O2422" s="7" t="s">
        <v>93</v>
      </c>
      <c r="P2422" s="7" t="s">
        <v>89</v>
      </c>
      <c r="Q2422" s="7" t="s">
        <v>219</v>
      </c>
      <c r="R2422" s="7" t="s">
        <v>83</v>
      </c>
      <c r="S2422" s="7" t="s">
        <v>153</v>
      </c>
      <c r="T2422" s="7" t="s">
        <v>165</v>
      </c>
      <c r="U2422" s="7" t="s">
        <v>93</v>
      </c>
      <c r="V2422" s="7" t="s">
        <v>193</v>
      </c>
      <c r="W2422" s="7" t="s">
        <v>150</v>
      </c>
      <c r="X2422" s="7" t="s">
        <v>89</v>
      </c>
      <c r="Y2422" s="7" t="n">
        <v>0</v>
      </c>
      <c r="Z2422" s="7" t="n">
        <v>1</v>
      </c>
      <c r="AA2422" s="7" t="str">
        <f aca="false">IF(Y2422&gt;Z2422,"Win",IF(Y2422&lt;Z2422,"Loss","Draw"))</f>
        <v>Loss</v>
      </c>
      <c r="AB2422" s="7" t="s">
        <v>99</v>
      </c>
      <c r="AC2422" s="7" t="s">
        <v>99</v>
      </c>
      <c r="AD2422" s="7" t="s">
        <v>3729</v>
      </c>
      <c r="AE2422" s="7" t="s">
        <v>5487</v>
      </c>
      <c r="AF2422" s="7" t="str">
        <f aca="false">IF(AD2422&lt;AE2422,AD2422,AE2422)</f>
        <v>Cannon, Electro Spirit, Fireball, Guards, Hog Rider, Monk, The Log, Wizard</v>
      </c>
      <c r="AG2422" s="7" t="str">
        <f aca="false">IF(AD2422&lt;AE2422,AE2422,AD2422)</f>
        <v>Electro Spirit, Fireball, Magic Archer, Ronin, Royal Hogs, Skeletons, Tesla, The Log</v>
      </c>
      <c r="AH2422" s="7" t="str">
        <f aca="false">IF(AD2422=AF2422,AA2422,IF(AA2422="Win","Loss",IF(AA2422="Loss","Win","Draw")))</f>
        <v>Win</v>
      </c>
      <c r="AI2422" s="7" t="s">
        <v>297</v>
      </c>
    </row>
    <row r="2423" customFormat="false" ht="15" hidden="false" customHeight="true" outlineLevel="0" collapsed="false">
      <c r="A2423" s="7" t="s">
        <v>5488</v>
      </c>
      <c r="B2423" s="7" t="n">
        <v>1</v>
      </c>
      <c r="C2423" s="7" t="s">
        <v>1206</v>
      </c>
      <c r="D2423" s="7" t="s">
        <v>1207</v>
      </c>
      <c r="E2423" s="7" t="s">
        <v>567</v>
      </c>
      <c r="F2423" s="7" t="s">
        <v>568</v>
      </c>
      <c r="G2423" s="7" t="s">
        <v>5489</v>
      </c>
      <c r="H2423" s="7" t="s">
        <v>715</v>
      </c>
      <c r="I2423" s="7" t="s">
        <v>141</v>
      </c>
      <c r="J2423" s="7" t="s">
        <v>95</v>
      </c>
      <c r="K2423" s="7" t="s">
        <v>107</v>
      </c>
      <c r="L2423" s="7" t="s">
        <v>177</v>
      </c>
      <c r="M2423" s="7" t="s">
        <v>178</v>
      </c>
      <c r="N2423" s="7" t="s">
        <v>85</v>
      </c>
      <c r="O2423" s="7" t="s">
        <v>150</v>
      </c>
      <c r="P2423" s="7" t="s">
        <v>143</v>
      </c>
      <c r="Q2423" s="7" t="s">
        <v>84</v>
      </c>
      <c r="R2423" s="7" t="s">
        <v>158</v>
      </c>
      <c r="S2423" s="7" t="s">
        <v>114</v>
      </c>
      <c r="T2423" s="7" t="s">
        <v>115</v>
      </c>
      <c r="U2423" s="7" t="s">
        <v>447</v>
      </c>
      <c r="V2423" s="7" t="s">
        <v>97</v>
      </c>
      <c r="W2423" s="7" t="s">
        <v>96</v>
      </c>
      <c r="X2423" s="7" t="s">
        <v>130</v>
      </c>
      <c r="Y2423" s="7" t="n">
        <v>1</v>
      </c>
      <c r="Z2423" s="7" t="n">
        <v>0</v>
      </c>
      <c r="AA2423" s="7" t="str">
        <f aca="false">IF(Y2423&gt;Z2423,"Win",IF(Y2423&lt;Z2423,"Loss","Draw"))</f>
        <v>Win</v>
      </c>
      <c r="AB2423" s="7" t="s">
        <v>99</v>
      </c>
      <c r="AC2423" s="7" t="s">
        <v>99</v>
      </c>
      <c r="AD2423" s="7" t="s">
        <v>1058</v>
      </c>
      <c r="AE2423" s="7" t="s">
        <v>1014</v>
      </c>
      <c r="AF2423" s="7" t="str">
        <f aca="false">IF(AD2423&lt;AE2423,AD2423,AE2423)</f>
        <v>Archers, Arrows, Bowler, Giant, Giant Snowball, Graveyard, Minions, Ronin</v>
      </c>
      <c r="AG2423" s="7" t="str">
        <f aca="false">IF(AD2423&lt;AE2423,AE2423,AD2423)</f>
        <v>Barbarian Barrel, Electro Spirit, Goblin Cage, Heal Spirit, Lightning, Lumberjack, Phoenix, Royal Giant</v>
      </c>
      <c r="AH2423" s="7" t="str">
        <f aca="false">IF(AD2423=AF2423,AA2423,IF(AA2423="Win","Loss",IF(AA2423="Loss","Win","Draw")))</f>
        <v>Loss</v>
      </c>
      <c r="AI2423" s="7" t="s">
        <v>297</v>
      </c>
    </row>
    <row r="2424" customFormat="false" ht="15" hidden="false" customHeight="true" outlineLevel="0" collapsed="false">
      <c r="A2424" s="7" t="s">
        <v>5488</v>
      </c>
      <c r="B2424" s="7" t="n">
        <v>2</v>
      </c>
      <c r="C2424" s="7" t="s">
        <v>1206</v>
      </c>
      <c r="D2424" s="7" t="s">
        <v>1207</v>
      </c>
      <c r="E2424" s="7" t="s">
        <v>567</v>
      </c>
      <c r="F2424" s="7" t="s">
        <v>568</v>
      </c>
      <c r="G2424" s="7" t="s">
        <v>5490</v>
      </c>
      <c r="H2424" s="7" t="s">
        <v>715</v>
      </c>
      <c r="I2424" s="7" t="s">
        <v>172</v>
      </c>
      <c r="J2424" s="7" t="s">
        <v>91</v>
      </c>
      <c r="K2424" s="7" t="s">
        <v>114</v>
      </c>
      <c r="L2424" s="7" t="s">
        <v>242</v>
      </c>
      <c r="M2424" s="7" t="s">
        <v>97</v>
      </c>
      <c r="N2424" s="7" t="s">
        <v>153</v>
      </c>
      <c r="O2424" s="7" t="s">
        <v>116</v>
      </c>
      <c r="P2424" s="7" t="s">
        <v>115</v>
      </c>
      <c r="Q2424" s="7" t="s">
        <v>177</v>
      </c>
      <c r="R2424" s="7" t="s">
        <v>83</v>
      </c>
      <c r="S2424" s="7" t="s">
        <v>124</v>
      </c>
      <c r="T2424" s="7" t="s">
        <v>257</v>
      </c>
      <c r="U2424" s="7" t="s">
        <v>215</v>
      </c>
      <c r="V2424" s="7" t="s">
        <v>93</v>
      </c>
      <c r="W2424" s="7" t="s">
        <v>150</v>
      </c>
      <c r="X2424" s="7" t="s">
        <v>89</v>
      </c>
      <c r="Y2424" s="7" t="n">
        <v>1</v>
      </c>
      <c r="Z2424" s="7" t="n">
        <v>0</v>
      </c>
      <c r="AA2424" s="7" t="str">
        <f aca="false">IF(Y2424&gt;Z2424,"Win",IF(Y2424&lt;Z2424,"Loss","Draw"))</f>
        <v>Win</v>
      </c>
      <c r="AB2424" s="7" t="s">
        <v>99</v>
      </c>
      <c r="AC2424" s="7" t="s">
        <v>99</v>
      </c>
      <c r="AD2424" s="7" t="s">
        <v>1416</v>
      </c>
      <c r="AE2424" s="7" t="s">
        <v>1611</v>
      </c>
      <c r="AF2424" s="7" t="str">
        <f aca="false">IF(AD2424&lt;AE2424,AD2424,AE2424)</f>
        <v>Bomber, Cannon, Giant Snowball, Goblins, Graveyard, Musketeer, Poison, Ronin</v>
      </c>
      <c r="AG2424" s="7" t="str">
        <f aca="false">IF(AD2424&lt;AE2424,AE2424,AD2424)</f>
        <v>Electro Spirit, Fireball, Fisherman, Hunter, Monk, Royal Ghost, Royal Giant, The Log</v>
      </c>
      <c r="AH2424" s="7" t="str">
        <f aca="false">IF(AD2424=AF2424,AA2424,IF(AA2424="Win","Loss",IF(AA2424="Loss","Win","Draw")))</f>
        <v>Win</v>
      </c>
      <c r="AI2424" s="7" t="s">
        <v>297</v>
      </c>
    </row>
    <row r="2425" customFormat="false" ht="15" hidden="false" customHeight="true" outlineLevel="0" collapsed="false">
      <c r="A2425" s="7" t="s">
        <v>5488</v>
      </c>
      <c r="B2425" s="7" t="n">
        <v>3</v>
      </c>
      <c r="C2425" s="7" t="s">
        <v>1206</v>
      </c>
      <c r="D2425" s="7" t="s">
        <v>1207</v>
      </c>
      <c r="E2425" s="7" t="s">
        <v>567</v>
      </c>
      <c r="F2425" s="7" t="s">
        <v>568</v>
      </c>
      <c r="G2425" s="7" t="s">
        <v>5491</v>
      </c>
      <c r="H2425" s="7" t="s">
        <v>715</v>
      </c>
      <c r="I2425" s="7" t="s">
        <v>201</v>
      </c>
      <c r="J2425" s="7" t="s">
        <v>202</v>
      </c>
      <c r="K2425" s="7" t="s">
        <v>203</v>
      </c>
      <c r="L2425" s="7" t="s">
        <v>118</v>
      </c>
      <c r="M2425" s="7" t="s">
        <v>157</v>
      </c>
      <c r="N2425" s="7" t="s">
        <v>88</v>
      </c>
      <c r="O2425" s="7" t="s">
        <v>234</v>
      </c>
      <c r="P2425" s="7" t="s">
        <v>204</v>
      </c>
      <c r="Q2425" s="7" t="s">
        <v>129</v>
      </c>
      <c r="R2425" s="7" t="s">
        <v>186</v>
      </c>
      <c r="S2425" s="7" t="s">
        <v>185</v>
      </c>
      <c r="T2425" s="7" t="s">
        <v>111</v>
      </c>
      <c r="U2425" s="7" t="s">
        <v>88</v>
      </c>
      <c r="V2425" s="7" t="s">
        <v>187</v>
      </c>
      <c r="W2425" s="7" t="s">
        <v>109</v>
      </c>
      <c r="X2425" s="7" t="s">
        <v>234</v>
      </c>
      <c r="Y2425" s="7" t="n">
        <v>1</v>
      </c>
      <c r="Z2425" s="7" t="n">
        <v>2</v>
      </c>
      <c r="AA2425" s="7" t="str">
        <f aca="false">IF(Y2425&gt;Z2425,"Win",IF(Y2425&lt;Z2425,"Loss","Draw"))</f>
        <v>Loss</v>
      </c>
      <c r="AB2425" s="7" t="s">
        <v>99</v>
      </c>
      <c r="AC2425" s="7" t="s">
        <v>99</v>
      </c>
      <c r="AD2425" s="7" t="s">
        <v>668</v>
      </c>
      <c r="AE2425" s="7" t="s">
        <v>930</v>
      </c>
      <c r="AF2425" s="7" t="str">
        <f aca="false">IF(AD2425&lt;AE2425,AD2425,AE2425)</f>
        <v>Balloon, Berserker, Bomb Tower, Executioner, Mega Knight, Miner, Tornado, Zap</v>
      </c>
      <c r="AG2425" s="7" t="str">
        <f aca="false">IF(AD2425&lt;AE2425,AE2425,AD2425)</f>
        <v>Berserker, Bomb Tower, Fire Spirit, Goblin Barrel, Ice Spirit, Magic Archer, Royal Delivery, Wall Breakers</v>
      </c>
      <c r="AH2425" s="7" t="str">
        <f aca="false">IF(AD2425=AF2425,AA2425,IF(AA2425="Win","Loss",IF(AA2425="Loss","Win","Draw")))</f>
        <v>Win</v>
      </c>
      <c r="AI2425" s="7" t="s">
        <v>297</v>
      </c>
    </row>
    <row r="2426" customFormat="false" ht="15" hidden="false" customHeight="true" outlineLevel="0" collapsed="false">
      <c r="A2426" s="7" t="s">
        <v>5492</v>
      </c>
      <c r="B2426" s="7" t="n">
        <v>1</v>
      </c>
      <c r="C2426" s="7" t="s">
        <v>1206</v>
      </c>
      <c r="D2426" s="7" t="s">
        <v>1207</v>
      </c>
      <c r="E2426" s="7" t="s">
        <v>567</v>
      </c>
      <c r="F2426" s="7" t="s">
        <v>568</v>
      </c>
      <c r="G2426" s="7" t="s">
        <v>5493</v>
      </c>
      <c r="H2426" s="7" t="s">
        <v>715</v>
      </c>
      <c r="I2426" s="7" t="s">
        <v>177</v>
      </c>
      <c r="J2426" s="7" t="s">
        <v>83</v>
      </c>
      <c r="K2426" s="7" t="s">
        <v>257</v>
      </c>
      <c r="L2426" s="7" t="s">
        <v>215</v>
      </c>
      <c r="M2426" s="7" t="s">
        <v>93</v>
      </c>
      <c r="N2426" s="7" t="s">
        <v>126</v>
      </c>
      <c r="O2426" s="7" t="s">
        <v>150</v>
      </c>
      <c r="P2426" s="7" t="s">
        <v>95</v>
      </c>
      <c r="Q2426" s="7" t="s">
        <v>82</v>
      </c>
      <c r="R2426" s="7" t="s">
        <v>151</v>
      </c>
      <c r="S2426" s="7" t="s">
        <v>152</v>
      </c>
      <c r="T2426" s="7" t="s">
        <v>85</v>
      </c>
      <c r="U2426" s="7" t="s">
        <v>126</v>
      </c>
      <c r="V2426" s="7" t="s">
        <v>150</v>
      </c>
      <c r="W2426" s="7" t="s">
        <v>89</v>
      </c>
      <c r="X2426" s="7" t="s">
        <v>153</v>
      </c>
      <c r="Y2426" s="7" t="n">
        <v>0</v>
      </c>
      <c r="Z2426" s="7" t="n">
        <v>1</v>
      </c>
      <c r="AA2426" s="7" t="str">
        <f aca="false">IF(Y2426&gt;Z2426,"Win",IF(Y2426&lt;Z2426,"Loss","Draw"))</f>
        <v>Loss</v>
      </c>
      <c r="AB2426" s="7" t="s">
        <v>99</v>
      </c>
      <c r="AC2426" s="7" t="s">
        <v>99</v>
      </c>
      <c r="AD2426" s="7" t="s">
        <v>1106</v>
      </c>
      <c r="AE2426" s="7" t="s">
        <v>155</v>
      </c>
      <c r="AF2426" s="7" t="str">
        <f aca="false">IF(AD2426&lt;AE2426,AD2426,AE2426)</f>
        <v>Baby Dragon, Cannon, Electro Spirit, Lightning, Mighty Miner, Royal Hogs, Skeletons, The Log</v>
      </c>
      <c r="AG2426" s="7" t="str">
        <f aca="false">IF(AD2426&lt;AE2426,AE2426,AD2426)</f>
        <v>Barbarian Barrel, Electro Spirit, Fireball, Fisherman, Hunter, Monk, Royal Giant, Skeletons</v>
      </c>
      <c r="AH2426" s="7" t="str">
        <f aca="false">IF(AD2426=AF2426,AA2426,IF(AA2426="Win","Loss",IF(AA2426="Loss","Win","Draw")))</f>
        <v>Win</v>
      </c>
      <c r="AI2426" s="7" t="s">
        <v>297</v>
      </c>
    </row>
    <row r="2427" customFormat="false" ht="15" hidden="false" customHeight="true" outlineLevel="0" collapsed="false">
      <c r="A2427" s="7" t="s">
        <v>5492</v>
      </c>
      <c r="B2427" s="7" t="n">
        <v>2</v>
      </c>
      <c r="C2427" s="7" t="s">
        <v>1206</v>
      </c>
      <c r="D2427" s="7" t="s">
        <v>1207</v>
      </c>
      <c r="E2427" s="7" t="s">
        <v>567</v>
      </c>
      <c r="F2427" s="7" t="s">
        <v>568</v>
      </c>
      <c r="G2427" s="7" t="s">
        <v>5494</v>
      </c>
      <c r="H2427" s="7" t="s">
        <v>715</v>
      </c>
      <c r="I2427" s="7" t="s">
        <v>185</v>
      </c>
      <c r="J2427" s="7" t="s">
        <v>186</v>
      </c>
      <c r="K2427" s="7" t="s">
        <v>129</v>
      </c>
      <c r="L2427" s="7" t="s">
        <v>111</v>
      </c>
      <c r="M2427" s="7" t="s">
        <v>173</v>
      </c>
      <c r="N2427" s="7" t="s">
        <v>234</v>
      </c>
      <c r="O2427" s="7" t="s">
        <v>109</v>
      </c>
      <c r="P2427" s="7" t="s">
        <v>187</v>
      </c>
      <c r="Q2427" s="7" t="s">
        <v>127</v>
      </c>
      <c r="R2427" s="7" t="s">
        <v>128</v>
      </c>
      <c r="S2427" s="7" t="s">
        <v>129</v>
      </c>
      <c r="T2427" s="7" t="s">
        <v>133</v>
      </c>
      <c r="U2427" s="7" t="s">
        <v>97</v>
      </c>
      <c r="V2427" s="7" t="s">
        <v>131</v>
      </c>
      <c r="W2427" s="7" t="s">
        <v>173</v>
      </c>
      <c r="X2427" s="7" t="s">
        <v>130</v>
      </c>
      <c r="Y2427" s="7" t="n">
        <v>1</v>
      </c>
      <c r="Z2427" s="7" t="n">
        <v>0</v>
      </c>
      <c r="AA2427" s="7" t="str">
        <f aca="false">IF(Y2427&gt;Z2427,"Win",IF(Y2427&lt;Z2427,"Loss","Draw"))</f>
        <v>Win</v>
      </c>
      <c r="AB2427" s="7" t="s">
        <v>99</v>
      </c>
      <c r="AC2427" s="7" t="s">
        <v>99</v>
      </c>
      <c r="AD2427" s="7" t="s">
        <v>5495</v>
      </c>
      <c r="AE2427" s="7" t="s">
        <v>503</v>
      </c>
      <c r="AF2427" s="7" t="str">
        <f aca="false">IF(AD2427&lt;AE2427,AD2427,AE2427)</f>
        <v>Arrows, Bandit, Battle Ram, Golden Knight, Mega Knight, Mother Witch, Ronin, Zappies</v>
      </c>
      <c r="AG2427" s="7" t="str">
        <f aca="false">IF(AD2427&lt;AE2427,AE2427,AD2427)</f>
        <v>Balloon, Bomb Tower, Executioner, Mega Knight, Miner, Tornado, Zap, Zappies</v>
      </c>
      <c r="AH2427" s="7" t="str">
        <f aca="false">IF(AD2427=AF2427,AA2427,IF(AA2427="Win","Loss",IF(AA2427="Loss","Win","Draw")))</f>
        <v>Loss</v>
      </c>
      <c r="AI2427" s="7" t="s">
        <v>297</v>
      </c>
    </row>
    <row r="2428" customFormat="false" ht="15" hidden="false" customHeight="true" outlineLevel="0" collapsed="false">
      <c r="A2428" s="7" t="s">
        <v>5492</v>
      </c>
      <c r="B2428" s="7" t="n">
        <v>3</v>
      </c>
      <c r="C2428" s="7" t="s">
        <v>1206</v>
      </c>
      <c r="D2428" s="7" t="s">
        <v>1207</v>
      </c>
      <c r="E2428" s="7" t="s">
        <v>567</v>
      </c>
      <c r="F2428" s="7" t="s">
        <v>568</v>
      </c>
      <c r="G2428" s="7" t="s">
        <v>5496</v>
      </c>
      <c r="H2428" s="7" t="s">
        <v>715</v>
      </c>
      <c r="I2428" s="7" t="s">
        <v>137</v>
      </c>
      <c r="J2428" s="7" t="s">
        <v>202</v>
      </c>
      <c r="K2428" s="7" t="s">
        <v>114</v>
      </c>
      <c r="L2428" s="7" t="s">
        <v>118</v>
      </c>
      <c r="M2428" s="7" t="s">
        <v>88</v>
      </c>
      <c r="N2428" s="7" t="s">
        <v>97</v>
      </c>
      <c r="O2428" s="7" t="s">
        <v>87</v>
      </c>
      <c r="P2428" s="7" t="s">
        <v>116</v>
      </c>
      <c r="Q2428" s="7" t="s">
        <v>137</v>
      </c>
      <c r="R2428" s="7" t="s">
        <v>202</v>
      </c>
      <c r="S2428" s="7" t="s">
        <v>114</v>
      </c>
      <c r="T2428" s="7" t="s">
        <v>108</v>
      </c>
      <c r="U2428" s="7" t="s">
        <v>88</v>
      </c>
      <c r="V2428" s="7" t="s">
        <v>116</v>
      </c>
      <c r="W2428" s="7" t="s">
        <v>157</v>
      </c>
      <c r="X2428" s="7" t="s">
        <v>87</v>
      </c>
      <c r="Y2428" s="7" t="n">
        <v>0</v>
      </c>
      <c r="Z2428" s="7" t="n">
        <v>1</v>
      </c>
      <c r="AA2428" s="7" t="str">
        <f aca="false">IF(Y2428&gt;Z2428,"Win",IF(Y2428&lt;Z2428,"Loss","Draw"))</f>
        <v>Loss</v>
      </c>
      <c r="AB2428" s="7" t="s">
        <v>99</v>
      </c>
      <c r="AC2428" s="7" t="s">
        <v>99</v>
      </c>
      <c r="AD2428" s="7" t="s">
        <v>3787</v>
      </c>
      <c r="AE2428" s="7" t="s">
        <v>1427</v>
      </c>
      <c r="AF2428" s="7" t="str">
        <f aca="false">IF(AD2428&lt;AE2428,AD2428,AE2428)</f>
        <v>Berserker, Dark Prince, Fire Spirit, Giant Snowball, Goblin Drill, Magic Archer, Poison, Tesla</v>
      </c>
      <c r="AG2428" s="7" t="str">
        <f aca="false">IF(AD2428&lt;AE2428,AE2428,AD2428)</f>
        <v>Berserker, Giant Snowball, Goblin Drill, Ice Spirit, Magic Archer, Poison, Ronin, Tesla</v>
      </c>
      <c r="AH2428" s="7" t="str">
        <f aca="false">IF(AD2428=AF2428,AA2428,IF(AA2428="Win","Loss",IF(AA2428="Loss","Win","Draw")))</f>
        <v>Win</v>
      </c>
      <c r="AI2428" s="7" t="s">
        <v>297</v>
      </c>
    </row>
    <row r="2429" customFormat="false" ht="15" hidden="false" customHeight="true" outlineLevel="0" collapsed="false">
      <c r="A2429" s="7" t="s">
        <v>5497</v>
      </c>
      <c r="B2429" s="7" t="n">
        <v>1</v>
      </c>
      <c r="C2429" s="7" t="s">
        <v>1206</v>
      </c>
      <c r="D2429" s="7" t="s">
        <v>1207</v>
      </c>
      <c r="E2429" s="7" t="s">
        <v>2789</v>
      </c>
      <c r="F2429" s="7" t="s">
        <v>2790</v>
      </c>
      <c r="G2429" s="7" t="s">
        <v>3383</v>
      </c>
      <c r="H2429" s="7" t="s">
        <v>715</v>
      </c>
      <c r="I2429" s="7" t="s">
        <v>92</v>
      </c>
      <c r="J2429" s="7" t="s">
        <v>91</v>
      </c>
      <c r="K2429" s="7" t="s">
        <v>90</v>
      </c>
      <c r="L2429" s="7" t="s">
        <v>96</v>
      </c>
      <c r="M2429" s="7" t="s">
        <v>94</v>
      </c>
      <c r="N2429" s="7" t="s">
        <v>97</v>
      </c>
      <c r="O2429" s="7" t="s">
        <v>93</v>
      </c>
      <c r="P2429" s="7" t="s">
        <v>150</v>
      </c>
      <c r="Q2429" s="7" t="s">
        <v>90</v>
      </c>
      <c r="R2429" s="7" t="s">
        <v>123</v>
      </c>
      <c r="S2429" s="7" t="s">
        <v>124</v>
      </c>
      <c r="T2429" s="7" t="s">
        <v>125</v>
      </c>
      <c r="U2429" s="7" t="s">
        <v>85</v>
      </c>
      <c r="V2429" s="7" t="s">
        <v>96</v>
      </c>
      <c r="W2429" s="7" t="s">
        <v>126</v>
      </c>
      <c r="X2429" s="7" t="s">
        <v>95</v>
      </c>
      <c r="Y2429" s="7" t="n">
        <v>0</v>
      </c>
      <c r="Z2429" s="7" t="n">
        <v>1</v>
      </c>
      <c r="AA2429" s="7" t="str">
        <f aca="false">IF(Y2429&gt;Z2429,"Win",IF(Y2429&lt;Z2429,"Loss","Draw"))</f>
        <v>Loss</v>
      </c>
      <c r="AB2429" s="7" t="s">
        <v>99</v>
      </c>
      <c r="AC2429" s="7" t="s">
        <v>99</v>
      </c>
      <c r="AD2429" s="7" t="s">
        <v>1275</v>
      </c>
      <c r="AE2429" s="7" t="s">
        <v>134</v>
      </c>
      <c r="AF2429" s="7" t="str">
        <f aca="false">IF(AD2429&lt;AE2429,AD2429,AE2429)</f>
        <v>Barbarian Barrel, Cannon Cart, Goblinstein, Lightning, Minions, Mortar, Royal Ghost, Skeletons</v>
      </c>
      <c r="AG2429" s="7" t="str">
        <f aca="false">IF(AD2429&lt;AE2429,AE2429,AD2429)</f>
        <v>Electro Spirit, Fireball, Goblins, Minions, Mortar, Rascals, Ronin, Skeleton Barrel</v>
      </c>
      <c r="AH2429" s="7" t="str">
        <f aca="false">IF(AD2429=AF2429,AA2429,IF(AA2429="Win","Loss",IF(AA2429="Loss","Win","Draw")))</f>
        <v>Win</v>
      </c>
      <c r="AI2429" s="7" t="s">
        <v>297</v>
      </c>
    </row>
    <row r="2430" customFormat="false" ht="15" hidden="false" customHeight="true" outlineLevel="0" collapsed="false">
      <c r="A2430" s="7" t="s">
        <v>5497</v>
      </c>
      <c r="B2430" s="7" t="n">
        <v>2</v>
      </c>
      <c r="C2430" s="7" t="s">
        <v>1206</v>
      </c>
      <c r="D2430" s="7" t="s">
        <v>1207</v>
      </c>
      <c r="E2430" s="7" t="s">
        <v>2789</v>
      </c>
      <c r="F2430" s="7" t="s">
        <v>2790</v>
      </c>
      <c r="G2430" s="7" t="s">
        <v>3384</v>
      </c>
      <c r="H2430" s="7" t="s">
        <v>715</v>
      </c>
      <c r="I2430" s="7" t="s">
        <v>82</v>
      </c>
      <c r="J2430" s="7" t="s">
        <v>194</v>
      </c>
      <c r="K2430" s="7" t="s">
        <v>153</v>
      </c>
      <c r="L2430" s="7" t="s">
        <v>126</v>
      </c>
      <c r="M2430" s="7" t="s">
        <v>157</v>
      </c>
      <c r="N2430" s="7" t="s">
        <v>89</v>
      </c>
      <c r="O2430" s="7" t="s">
        <v>164</v>
      </c>
      <c r="P2430" s="7" t="s">
        <v>204</v>
      </c>
      <c r="Q2430" s="7" t="s">
        <v>201</v>
      </c>
      <c r="R2430" s="7" t="s">
        <v>202</v>
      </c>
      <c r="S2430" s="7" t="s">
        <v>233</v>
      </c>
      <c r="T2430" s="7" t="s">
        <v>111</v>
      </c>
      <c r="U2430" s="7" t="s">
        <v>157</v>
      </c>
      <c r="V2430" s="7" t="s">
        <v>89</v>
      </c>
      <c r="W2430" s="7" t="s">
        <v>234</v>
      </c>
      <c r="X2430" s="7" t="s">
        <v>88</v>
      </c>
      <c r="Y2430" s="7" t="n">
        <v>1</v>
      </c>
      <c r="Z2430" s="7" t="n">
        <v>0</v>
      </c>
      <c r="AA2430" s="7" t="str">
        <f aca="false">IF(Y2430&gt;Z2430,"Win",IF(Y2430&lt;Z2430,"Loss","Draw"))</f>
        <v>Win</v>
      </c>
      <c r="AB2430" s="7" t="s">
        <v>99</v>
      </c>
      <c r="AC2430" s="7" t="s">
        <v>99</v>
      </c>
      <c r="AD2430" s="7" t="s">
        <v>1083</v>
      </c>
      <c r="AE2430" s="7" t="s">
        <v>1858</v>
      </c>
      <c r="AF2430" s="7" t="str">
        <f aca="false">IF(AD2430&lt;AE2430,AD2430,AE2430)</f>
        <v>Archer Queen, Cannon, Earthquake, Fire Spirit, Royal Delivery, Royal Hogs, Skeletons, The Log</v>
      </c>
      <c r="AG2430" s="7" t="str">
        <f aca="false">IF(AD2430&lt;AE2430,AE2430,AD2430)</f>
        <v>Bats, Berserker, Bomb Tower, Fire Spirit, Magic Archer, Miner, The Log, Wall Breakers</v>
      </c>
      <c r="AH2430" s="7" t="str">
        <f aca="false">IF(AD2430=AF2430,AA2430,IF(AA2430="Win","Loss",IF(AA2430="Loss","Win","Draw")))</f>
        <v>Win</v>
      </c>
      <c r="AI2430" s="7" t="s">
        <v>297</v>
      </c>
    </row>
    <row r="2431" customFormat="false" ht="15" hidden="false" customHeight="true" outlineLevel="0" collapsed="false">
      <c r="A2431" s="7" t="s">
        <v>5497</v>
      </c>
      <c r="B2431" s="7" t="n">
        <v>3</v>
      </c>
      <c r="C2431" s="7" t="s">
        <v>1206</v>
      </c>
      <c r="D2431" s="7" t="s">
        <v>1207</v>
      </c>
      <c r="E2431" s="7" t="s">
        <v>2789</v>
      </c>
      <c r="F2431" s="7" t="s">
        <v>2790</v>
      </c>
      <c r="G2431" s="7" t="s">
        <v>3385</v>
      </c>
      <c r="H2431" s="7" t="s">
        <v>715</v>
      </c>
      <c r="I2431" s="7" t="s">
        <v>203</v>
      </c>
      <c r="J2431" s="7" t="s">
        <v>202</v>
      </c>
      <c r="K2431" s="7" t="s">
        <v>201</v>
      </c>
      <c r="L2431" s="7" t="s">
        <v>118</v>
      </c>
      <c r="M2431" s="7" t="s">
        <v>88</v>
      </c>
      <c r="N2431" s="7" t="s">
        <v>234</v>
      </c>
      <c r="O2431" s="7" t="s">
        <v>95</v>
      </c>
      <c r="P2431" s="7" t="s">
        <v>208</v>
      </c>
      <c r="Q2431" s="7" t="s">
        <v>153</v>
      </c>
      <c r="R2431" s="7" t="s">
        <v>241</v>
      </c>
      <c r="S2431" s="7" t="s">
        <v>114</v>
      </c>
      <c r="T2431" s="7" t="s">
        <v>137</v>
      </c>
      <c r="U2431" s="7" t="s">
        <v>118</v>
      </c>
      <c r="V2431" s="7" t="s">
        <v>116</v>
      </c>
      <c r="W2431" s="7" t="s">
        <v>242</v>
      </c>
      <c r="X2431" s="7" t="s">
        <v>91</v>
      </c>
      <c r="Y2431" s="7" t="n">
        <v>1</v>
      </c>
      <c r="Z2431" s="7" t="n">
        <v>0</v>
      </c>
      <c r="AA2431" s="7" t="str">
        <f aca="false">IF(Y2431&gt;Z2431,"Win",IF(Y2431&lt;Z2431,"Loss","Draw"))</f>
        <v>Win</v>
      </c>
      <c r="AB2431" s="7" t="s">
        <v>99</v>
      </c>
      <c r="AC2431" s="7" t="s">
        <v>99</v>
      </c>
      <c r="AD2431" s="7" t="s">
        <v>3387</v>
      </c>
      <c r="AE2431" s="7" t="s">
        <v>3386</v>
      </c>
      <c r="AF2431" s="7" t="str">
        <f aca="false">IF(AD2431&lt;AE2431,AD2431,AE2431)</f>
        <v>Barbarian Barrel, Berserker, Bomb Tower, Goblin Barrel, Ice Spirit, Magic Archer, Valkyrie, Wall Breakers</v>
      </c>
      <c r="AG2431" s="7" t="str">
        <f aca="false">IF(AD2431&lt;AE2431,AE2431,AD2431)</f>
        <v>Bomber, Cannon, Giant Snowball, Goblin Drill, Goblins, Ice Spirit, Knight, Poison</v>
      </c>
      <c r="AH2431" s="7" t="str">
        <f aca="false">IF(AD2431=AF2431,AA2431,IF(AA2431="Win","Loss",IF(AA2431="Loss","Win","Draw")))</f>
        <v>Win</v>
      </c>
      <c r="AI2431" s="7" t="s">
        <v>297</v>
      </c>
    </row>
    <row r="2432" customFormat="false" ht="15" hidden="false" customHeight="true" outlineLevel="0" collapsed="false">
      <c r="A2432" s="7" t="s">
        <v>5498</v>
      </c>
      <c r="B2432" s="7" t="n">
        <v>1</v>
      </c>
      <c r="C2432" s="7" t="s">
        <v>1206</v>
      </c>
      <c r="D2432" s="7" t="s">
        <v>1207</v>
      </c>
      <c r="E2432" s="7" t="s">
        <v>2789</v>
      </c>
      <c r="F2432" s="7" t="s">
        <v>2790</v>
      </c>
      <c r="G2432" s="7" t="s">
        <v>3389</v>
      </c>
      <c r="H2432" s="7" t="s">
        <v>163</v>
      </c>
      <c r="I2432" s="7" t="s">
        <v>153</v>
      </c>
      <c r="J2432" s="7" t="s">
        <v>95</v>
      </c>
      <c r="K2432" s="7" t="s">
        <v>241</v>
      </c>
      <c r="L2432" s="7" t="s">
        <v>115</v>
      </c>
      <c r="M2432" s="7" t="s">
        <v>126</v>
      </c>
      <c r="N2432" s="7" t="s">
        <v>118</v>
      </c>
      <c r="O2432" s="7" t="s">
        <v>138</v>
      </c>
      <c r="P2432" s="7" t="s">
        <v>116</v>
      </c>
      <c r="Q2432" s="7" t="s">
        <v>141</v>
      </c>
      <c r="R2432" s="7" t="s">
        <v>95</v>
      </c>
      <c r="S2432" s="7" t="s">
        <v>107</v>
      </c>
      <c r="T2432" s="7" t="s">
        <v>177</v>
      </c>
      <c r="U2432" s="7" t="s">
        <v>178</v>
      </c>
      <c r="V2432" s="7" t="s">
        <v>93</v>
      </c>
      <c r="W2432" s="7" t="s">
        <v>150</v>
      </c>
      <c r="X2432" s="7" t="s">
        <v>143</v>
      </c>
      <c r="Y2432" s="7" t="n">
        <v>0</v>
      </c>
      <c r="Z2432" s="7" t="n">
        <v>1</v>
      </c>
      <c r="AA2432" s="7" t="str">
        <f aca="false">IF(Y2432&gt;Z2432,"Win",IF(Y2432&lt;Z2432,"Loss","Draw"))</f>
        <v>Loss</v>
      </c>
      <c r="AB2432" s="7" t="s">
        <v>99</v>
      </c>
      <c r="AC2432" s="7" t="s">
        <v>99</v>
      </c>
      <c r="AD2432" s="7" t="s">
        <v>3390</v>
      </c>
      <c r="AE2432" s="7" t="s">
        <v>180</v>
      </c>
      <c r="AF2432" s="7" t="str">
        <f aca="false">IF(AD2432&lt;AE2432,AD2432,AE2432)</f>
        <v>Barbarian Barrel, Cannon, Goblin Demolisher, Graveyard, Ice Spirit, Knight, Poison, Skeletons</v>
      </c>
      <c r="AG2432" s="7" t="str">
        <f aca="false">IF(AD2432&lt;AE2432,AE2432,AD2432)</f>
        <v>Barbarian Barrel, Electro Spirit, Fireball, Goblin Cage, Heal Spirit, Lumberjack, Phoenix, Royal Giant</v>
      </c>
      <c r="AH2432" s="7" t="str">
        <f aca="false">IF(AD2432=AF2432,AA2432,IF(AA2432="Win","Loss",IF(AA2432="Loss","Win","Draw")))</f>
        <v>Loss</v>
      </c>
      <c r="AI2432" s="7" t="s">
        <v>297</v>
      </c>
    </row>
    <row r="2433" customFormat="false" ht="15" hidden="false" customHeight="true" outlineLevel="0" collapsed="false">
      <c r="A2433" s="7" t="s">
        <v>5498</v>
      </c>
      <c r="B2433" s="7" t="n">
        <v>2</v>
      </c>
      <c r="C2433" s="7" t="s">
        <v>1206</v>
      </c>
      <c r="D2433" s="7" t="s">
        <v>1207</v>
      </c>
      <c r="E2433" s="7" t="s">
        <v>2789</v>
      </c>
      <c r="F2433" s="7" t="s">
        <v>2790</v>
      </c>
      <c r="G2433" s="7" t="s">
        <v>2152</v>
      </c>
      <c r="H2433" s="7" t="s">
        <v>715</v>
      </c>
      <c r="I2433" s="7" t="s">
        <v>208</v>
      </c>
      <c r="J2433" s="7" t="s">
        <v>188</v>
      </c>
      <c r="K2433" s="7" t="s">
        <v>109</v>
      </c>
      <c r="L2433" s="7" t="s">
        <v>110</v>
      </c>
      <c r="M2433" s="7" t="s">
        <v>86</v>
      </c>
      <c r="N2433" s="7" t="s">
        <v>88</v>
      </c>
      <c r="O2433" s="7" t="s">
        <v>93</v>
      </c>
      <c r="P2433" s="7" t="s">
        <v>112</v>
      </c>
      <c r="Q2433" s="7" t="s">
        <v>82</v>
      </c>
      <c r="R2433" s="7" t="s">
        <v>108</v>
      </c>
      <c r="S2433" s="7" t="s">
        <v>84</v>
      </c>
      <c r="T2433" s="7" t="s">
        <v>87</v>
      </c>
      <c r="U2433" s="7" t="s">
        <v>126</v>
      </c>
      <c r="V2433" s="7" t="s">
        <v>89</v>
      </c>
      <c r="W2433" s="7" t="s">
        <v>85</v>
      </c>
      <c r="X2433" s="7" t="s">
        <v>118</v>
      </c>
      <c r="Y2433" s="7" t="n">
        <v>0</v>
      </c>
      <c r="Z2433" s="7" t="n">
        <v>1</v>
      </c>
      <c r="AA2433" s="7" t="str">
        <f aca="false">IF(Y2433&gt;Z2433,"Win",IF(Y2433&lt;Z2433,"Loss","Draw"))</f>
        <v>Loss</v>
      </c>
      <c r="AB2433" s="7" t="s">
        <v>99</v>
      </c>
      <c r="AC2433" s="7" t="s">
        <v>99</v>
      </c>
      <c r="AD2433" s="7" t="s">
        <v>368</v>
      </c>
      <c r="AE2433" s="7" t="s">
        <v>3391</v>
      </c>
      <c r="AF2433" s="7" t="str">
        <f aca="false">IF(AD2433&lt;AE2433,AD2433,AE2433)</f>
        <v>Archers, Dark Prince, Ice Spirit, Lightning, Royal Hogs, Skeletons, Tesla, The Log</v>
      </c>
      <c r="AG2433" s="7" t="str">
        <f aca="false">IF(AD2433&lt;AE2433,AE2433,AD2433)</f>
        <v>Berserker, Fireball, Lava Hound, Skeleton Dragons, Spirit Empress, Tombstone, Valkyrie, Zap</v>
      </c>
      <c r="AH2433" s="7" t="str">
        <f aca="false">IF(AD2433=AF2433,AA2433,IF(AA2433="Win","Loss",IF(AA2433="Loss","Win","Draw")))</f>
        <v>Win</v>
      </c>
      <c r="AI2433" s="7" t="s">
        <v>297</v>
      </c>
    </row>
    <row r="2434" customFormat="false" ht="15" hidden="false" customHeight="true" outlineLevel="0" collapsed="false">
      <c r="A2434" s="7" t="s">
        <v>5498</v>
      </c>
      <c r="B2434" s="7" t="n">
        <v>3</v>
      </c>
      <c r="C2434" s="7" t="s">
        <v>1206</v>
      </c>
      <c r="D2434" s="7" t="s">
        <v>1207</v>
      </c>
      <c r="E2434" s="7" t="s">
        <v>2789</v>
      </c>
      <c r="F2434" s="7" t="s">
        <v>2790</v>
      </c>
      <c r="G2434" s="7" t="s">
        <v>3392</v>
      </c>
      <c r="H2434" s="7" t="s">
        <v>715</v>
      </c>
      <c r="I2434" s="7" t="s">
        <v>172</v>
      </c>
      <c r="J2434" s="7" t="s">
        <v>186</v>
      </c>
      <c r="K2434" s="7" t="s">
        <v>140</v>
      </c>
      <c r="L2434" s="7" t="s">
        <v>193</v>
      </c>
      <c r="M2434" s="7" t="s">
        <v>111</v>
      </c>
      <c r="N2434" s="7" t="s">
        <v>234</v>
      </c>
      <c r="O2434" s="7" t="s">
        <v>130</v>
      </c>
      <c r="P2434" s="7" t="s">
        <v>114</v>
      </c>
      <c r="Q2434" s="7" t="s">
        <v>203</v>
      </c>
      <c r="R2434" s="7" t="s">
        <v>202</v>
      </c>
      <c r="S2434" s="7" t="s">
        <v>201</v>
      </c>
      <c r="T2434" s="7" t="s">
        <v>153</v>
      </c>
      <c r="U2434" s="7" t="s">
        <v>208</v>
      </c>
      <c r="V2434" s="7" t="s">
        <v>88</v>
      </c>
      <c r="W2434" s="7" t="s">
        <v>157</v>
      </c>
      <c r="X2434" s="7" t="s">
        <v>114</v>
      </c>
      <c r="Y2434" s="7" t="n">
        <v>0</v>
      </c>
      <c r="Z2434" s="7" t="n">
        <v>1</v>
      </c>
      <c r="AA2434" s="7" t="str">
        <f aca="false">IF(Y2434&gt;Z2434,"Win",IF(Y2434&lt;Z2434,"Loss","Draw"))</f>
        <v>Loss</v>
      </c>
      <c r="AB2434" s="7" t="s">
        <v>99</v>
      </c>
      <c r="AC2434" s="7" t="s">
        <v>99</v>
      </c>
      <c r="AD2434" s="7" t="s">
        <v>2516</v>
      </c>
      <c r="AE2434" s="7" t="s">
        <v>3393</v>
      </c>
      <c r="AF2434" s="7" t="str">
        <f aca="false">IF(AD2434&lt;AE2434,AD2434,AE2434)</f>
        <v>Arrows, Balloon, Bomb Tower, Giant Snowball, Guards, Ice Golem, Miner, Musketeer</v>
      </c>
      <c r="AG2434" s="7" t="str">
        <f aca="false">IF(AD2434&lt;AE2434,AE2434,AD2434)</f>
        <v>Berserker, Cannon, Fire Spirit, Giant Snowball, Goblin Barrel, Magic Archer, Valkyrie, Wall Breakers</v>
      </c>
      <c r="AH2434" s="7" t="str">
        <f aca="false">IF(AD2434=AF2434,AA2434,IF(AA2434="Win","Loss",IF(AA2434="Loss","Win","Draw")))</f>
        <v>Loss</v>
      </c>
      <c r="AI2434" s="7" t="s">
        <v>297</v>
      </c>
    </row>
    <row r="2435" customFormat="false" ht="15" hidden="false" customHeight="true" outlineLevel="0" collapsed="false">
      <c r="A2435" s="7" t="s">
        <v>5499</v>
      </c>
      <c r="B2435" s="7" t="n">
        <v>1</v>
      </c>
      <c r="C2435" s="7" t="s">
        <v>1206</v>
      </c>
      <c r="D2435" s="7" t="s">
        <v>1207</v>
      </c>
      <c r="E2435" s="7" t="s">
        <v>2789</v>
      </c>
      <c r="F2435" s="7" t="s">
        <v>2790</v>
      </c>
      <c r="G2435" s="7" t="s">
        <v>3395</v>
      </c>
      <c r="H2435" s="7" t="s">
        <v>715</v>
      </c>
      <c r="I2435" s="7" t="s">
        <v>152</v>
      </c>
      <c r="J2435" s="7" t="s">
        <v>151</v>
      </c>
      <c r="K2435" s="7" t="s">
        <v>82</v>
      </c>
      <c r="L2435" s="7" t="s">
        <v>126</v>
      </c>
      <c r="M2435" s="7" t="s">
        <v>150</v>
      </c>
      <c r="N2435" s="7" t="s">
        <v>153</v>
      </c>
      <c r="O2435" s="7" t="s">
        <v>85</v>
      </c>
      <c r="P2435" s="7" t="s">
        <v>89</v>
      </c>
      <c r="Q2435" s="7" t="s">
        <v>84</v>
      </c>
      <c r="R2435" s="7" t="s">
        <v>241</v>
      </c>
      <c r="S2435" s="7" t="s">
        <v>87</v>
      </c>
      <c r="T2435" s="7" t="s">
        <v>455</v>
      </c>
      <c r="U2435" s="7" t="s">
        <v>93</v>
      </c>
      <c r="V2435" s="7" t="s">
        <v>126</v>
      </c>
      <c r="W2435" s="7" t="s">
        <v>150</v>
      </c>
      <c r="X2435" s="7" t="s">
        <v>89</v>
      </c>
      <c r="Y2435" s="7" t="n">
        <v>0</v>
      </c>
      <c r="Z2435" s="7" t="n">
        <v>1</v>
      </c>
      <c r="AA2435" s="7" t="str">
        <f aca="false">IF(Y2435&gt;Z2435,"Win",IF(Y2435&lt;Z2435,"Loss","Draw"))</f>
        <v>Loss</v>
      </c>
      <c r="AB2435" s="7" t="s">
        <v>99</v>
      </c>
      <c r="AC2435" s="7" t="s">
        <v>99</v>
      </c>
      <c r="AD2435" s="7" t="s">
        <v>155</v>
      </c>
      <c r="AE2435" s="7" t="s">
        <v>456</v>
      </c>
      <c r="AF2435" s="7" t="str">
        <f aca="false">IF(AD2435&lt;AE2435,AD2435,AE2435)</f>
        <v>Archers, Electro Spirit, Fireball, Knight, Skeletons, Tesla, The Log, X-Bow</v>
      </c>
      <c r="AG2435" s="7" t="str">
        <f aca="false">IF(AD2435&lt;AE2435,AE2435,AD2435)</f>
        <v>Baby Dragon, Cannon, Electro Spirit, Lightning, Mighty Miner, Royal Hogs, Skeletons, The Log</v>
      </c>
      <c r="AH2435" s="7" t="str">
        <f aca="false">IF(AD2435=AF2435,AA2435,IF(AA2435="Win","Loss",IF(AA2435="Loss","Win","Draw")))</f>
        <v>Win</v>
      </c>
      <c r="AI2435" s="7" t="s">
        <v>297</v>
      </c>
    </row>
    <row r="2436" customFormat="false" ht="15" hidden="false" customHeight="true" outlineLevel="0" collapsed="false">
      <c r="A2436" s="7" t="s">
        <v>5499</v>
      </c>
      <c r="B2436" s="7" t="n">
        <v>2</v>
      </c>
      <c r="C2436" s="7" t="s">
        <v>1206</v>
      </c>
      <c r="D2436" s="7" t="s">
        <v>1207</v>
      </c>
      <c r="E2436" s="7" t="s">
        <v>2789</v>
      </c>
      <c r="F2436" s="7" t="s">
        <v>2790</v>
      </c>
      <c r="G2436" s="7" t="s">
        <v>3396</v>
      </c>
      <c r="H2436" s="7" t="s">
        <v>715</v>
      </c>
      <c r="I2436" s="7" t="s">
        <v>233</v>
      </c>
      <c r="J2436" s="7" t="s">
        <v>202</v>
      </c>
      <c r="K2436" s="7" t="s">
        <v>201</v>
      </c>
      <c r="L2436" s="7" t="s">
        <v>88</v>
      </c>
      <c r="M2436" s="7" t="s">
        <v>157</v>
      </c>
      <c r="N2436" s="7" t="s">
        <v>111</v>
      </c>
      <c r="O2436" s="7" t="s">
        <v>234</v>
      </c>
      <c r="P2436" s="7" t="s">
        <v>204</v>
      </c>
      <c r="Q2436" s="7" t="s">
        <v>114</v>
      </c>
      <c r="R2436" s="7" t="s">
        <v>108</v>
      </c>
      <c r="S2436" s="7" t="s">
        <v>137</v>
      </c>
      <c r="T2436" s="7" t="s">
        <v>157</v>
      </c>
      <c r="U2436" s="7" t="s">
        <v>242</v>
      </c>
      <c r="V2436" s="7" t="s">
        <v>116</v>
      </c>
      <c r="W2436" s="7" t="s">
        <v>153</v>
      </c>
      <c r="X2436" s="7" t="s">
        <v>88</v>
      </c>
      <c r="Y2436" s="7" t="n">
        <v>0</v>
      </c>
      <c r="Z2436" s="7" t="n">
        <v>1</v>
      </c>
      <c r="AA2436" s="7" t="str">
        <f aca="false">IF(Y2436&gt;Z2436,"Win",IF(Y2436&lt;Z2436,"Loss","Draw"))</f>
        <v>Loss</v>
      </c>
      <c r="AB2436" s="7" t="s">
        <v>99</v>
      </c>
      <c r="AC2436" s="7" t="s">
        <v>99</v>
      </c>
      <c r="AD2436" s="7" t="s">
        <v>380</v>
      </c>
      <c r="AE2436" s="7" t="s">
        <v>3397</v>
      </c>
      <c r="AF2436" s="7" t="str">
        <f aca="false">IF(AD2436&lt;AE2436,AD2436,AE2436)</f>
        <v>Bats, Berserker, Bomb Tower, Fire Spirit, Magic Archer, Miner, Royal Delivery, Wall Breakers</v>
      </c>
      <c r="AG2436" s="7" t="str">
        <f aca="false">IF(AD2436&lt;AE2436,AE2436,AD2436)</f>
        <v>Berserker, Bomber, Cannon, Dark Prince, Fire Spirit, Giant Snowball, Goblin Drill, Poison</v>
      </c>
      <c r="AH2436" s="7" t="str">
        <f aca="false">IF(AD2436=AF2436,AA2436,IF(AA2436="Win","Loss",IF(AA2436="Loss","Win","Draw")))</f>
        <v>Loss</v>
      </c>
      <c r="AI2436" s="7" t="s">
        <v>297</v>
      </c>
    </row>
    <row r="2437" customFormat="false" ht="15" hidden="false" customHeight="true" outlineLevel="0" collapsed="false">
      <c r="A2437" s="7" t="s">
        <v>5499</v>
      </c>
      <c r="B2437" s="7" t="n">
        <v>3</v>
      </c>
      <c r="C2437" s="7" t="s">
        <v>1206</v>
      </c>
      <c r="D2437" s="7" t="s">
        <v>1207</v>
      </c>
      <c r="E2437" s="7" t="s">
        <v>2789</v>
      </c>
      <c r="F2437" s="7" t="s">
        <v>2790</v>
      </c>
      <c r="G2437" s="7" t="s">
        <v>3398</v>
      </c>
      <c r="H2437" s="7" t="s">
        <v>715</v>
      </c>
      <c r="I2437" s="7" t="s">
        <v>114</v>
      </c>
      <c r="J2437" s="7" t="s">
        <v>91</v>
      </c>
      <c r="K2437" s="7" t="s">
        <v>137</v>
      </c>
      <c r="L2437" s="7" t="s">
        <v>97</v>
      </c>
      <c r="M2437" s="7" t="s">
        <v>242</v>
      </c>
      <c r="N2437" s="7" t="s">
        <v>118</v>
      </c>
      <c r="O2437" s="7" t="s">
        <v>87</v>
      </c>
      <c r="P2437" s="7" t="s">
        <v>116</v>
      </c>
      <c r="Q2437" s="7" t="s">
        <v>90</v>
      </c>
      <c r="R2437" s="7" t="s">
        <v>91</v>
      </c>
      <c r="S2437" s="7" t="s">
        <v>92</v>
      </c>
      <c r="T2437" s="7" t="s">
        <v>94</v>
      </c>
      <c r="U2437" s="7" t="s">
        <v>95</v>
      </c>
      <c r="V2437" s="7" t="s">
        <v>85</v>
      </c>
      <c r="W2437" s="7" t="s">
        <v>125</v>
      </c>
      <c r="X2437" s="7" t="s">
        <v>96</v>
      </c>
      <c r="Y2437" s="7" t="n">
        <v>0</v>
      </c>
      <c r="Z2437" s="7" t="n">
        <v>3</v>
      </c>
      <c r="AA2437" s="7" t="str">
        <f aca="false">IF(Y2437&gt;Z2437,"Win",IF(Y2437&lt;Z2437,"Loss","Draw"))</f>
        <v>Loss</v>
      </c>
      <c r="AB2437" s="7" t="s">
        <v>99</v>
      </c>
      <c r="AC2437" s="7" t="s">
        <v>99</v>
      </c>
      <c r="AD2437" s="7" t="s">
        <v>1050</v>
      </c>
      <c r="AE2437" s="7" t="s">
        <v>3399</v>
      </c>
      <c r="AF2437" s="7" t="str">
        <f aca="false">IF(AD2437&lt;AE2437,AD2437,AE2437)</f>
        <v>Barbarian Barrel, Cannon Cart, Goblins, Lightning, Minions, Mortar, Rascals, Skeleton Barrel</v>
      </c>
      <c r="AG2437" s="7" t="str">
        <f aca="false">IF(AD2437&lt;AE2437,AE2437,AD2437)</f>
        <v>Bomber, Giant Snowball, Goblin Drill, Goblins, Ice Spirit, Poison, Ronin, Tesla</v>
      </c>
      <c r="AH2437" s="7" t="str">
        <f aca="false">IF(AD2437=AF2437,AA2437,IF(AA2437="Win","Loss",IF(AA2437="Loss","Win","Draw")))</f>
        <v>Win</v>
      </c>
      <c r="AI2437" s="7" t="s">
        <v>297</v>
      </c>
    </row>
    <row r="2438" customFormat="false" ht="15" hidden="false" customHeight="true" outlineLevel="0" collapsed="false">
      <c r="A2438" s="7" t="s">
        <v>5500</v>
      </c>
      <c r="B2438" s="7" t="n">
        <v>1</v>
      </c>
      <c r="C2438" s="7" t="s">
        <v>1206</v>
      </c>
      <c r="D2438" s="7" t="s">
        <v>1207</v>
      </c>
      <c r="E2438" s="7" t="s">
        <v>2789</v>
      </c>
      <c r="F2438" s="7" t="s">
        <v>2790</v>
      </c>
      <c r="G2438" s="7" t="s">
        <v>3401</v>
      </c>
      <c r="H2438" s="7" t="s">
        <v>163</v>
      </c>
      <c r="I2438" s="7" t="s">
        <v>177</v>
      </c>
      <c r="J2438" s="7" t="s">
        <v>95</v>
      </c>
      <c r="K2438" s="7" t="s">
        <v>124</v>
      </c>
      <c r="L2438" s="7" t="s">
        <v>257</v>
      </c>
      <c r="M2438" s="7" t="s">
        <v>215</v>
      </c>
      <c r="N2438" s="7" t="s">
        <v>93</v>
      </c>
      <c r="O2438" s="7" t="s">
        <v>126</v>
      </c>
      <c r="P2438" s="7" t="s">
        <v>150</v>
      </c>
      <c r="Q2438" s="7" t="s">
        <v>241</v>
      </c>
      <c r="R2438" s="7" t="s">
        <v>114</v>
      </c>
      <c r="S2438" s="7" t="s">
        <v>153</v>
      </c>
      <c r="T2438" s="7" t="s">
        <v>137</v>
      </c>
      <c r="U2438" s="7" t="s">
        <v>249</v>
      </c>
      <c r="V2438" s="7" t="s">
        <v>242</v>
      </c>
      <c r="W2438" s="7" t="s">
        <v>157</v>
      </c>
      <c r="X2438" s="7" t="s">
        <v>126</v>
      </c>
      <c r="Y2438" s="7" t="n">
        <v>1</v>
      </c>
      <c r="Z2438" s="7" t="n">
        <v>0</v>
      </c>
      <c r="AA2438" s="7" t="str">
        <f aca="false">IF(Y2438&gt;Z2438,"Win",IF(Y2438&lt;Z2438,"Loss","Draw"))</f>
        <v>Win</v>
      </c>
      <c r="AB2438" s="7" t="s">
        <v>99</v>
      </c>
      <c r="AC2438" s="7" t="s">
        <v>99</v>
      </c>
      <c r="AD2438" s="7" t="s">
        <v>429</v>
      </c>
      <c r="AE2438" s="7" t="s">
        <v>958</v>
      </c>
      <c r="AF2438" s="7" t="str">
        <f aca="false">IF(AD2438&lt;AE2438,AD2438,AE2438)</f>
        <v>Barbarian Barrel, Electro Spirit, Fireball, Fisherman, Hunter, Royal Ghost, Royal Giant, Skeletons</v>
      </c>
      <c r="AG2438" s="7" t="str">
        <f aca="false">IF(AD2438&lt;AE2438,AE2438,AD2438)</f>
        <v>Bomber, Cannon, Fire Spirit, Giant Snowball, Goblin Drill, Knight, Rocket, Skeletons</v>
      </c>
      <c r="AH2438" s="7" t="str">
        <f aca="false">IF(AD2438=AF2438,AA2438,IF(AA2438="Win","Loss",IF(AA2438="Loss","Win","Draw")))</f>
        <v>Win</v>
      </c>
      <c r="AI2438" s="7" t="s">
        <v>297</v>
      </c>
    </row>
    <row r="2439" customFormat="false" ht="15" hidden="false" customHeight="true" outlineLevel="0" collapsed="false">
      <c r="A2439" s="7" t="s">
        <v>5500</v>
      </c>
      <c r="B2439" s="7" t="n">
        <v>2</v>
      </c>
      <c r="C2439" s="7" t="s">
        <v>1206</v>
      </c>
      <c r="D2439" s="7" t="s">
        <v>1207</v>
      </c>
      <c r="E2439" s="7" t="s">
        <v>2789</v>
      </c>
      <c r="F2439" s="7" t="s">
        <v>2790</v>
      </c>
      <c r="G2439" s="7" t="s">
        <v>3402</v>
      </c>
      <c r="H2439" s="7" t="s">
        <v>715</v>
      </c>
      <c r="I2439" s="7" t="s">
        <v>129</v>
      </c>
      <c r="J2439" s="7" t="s">
        <v>128</v>
      </c>
      <c r="K2439" s="7" t="s">
        <v>127</v>
      </c>
      <c r="L2439" s="7" t="s">
        <v>131</v>
      </c>
      <c r="M2439" s="7" t="s">
        <v>173</v>
      </c>
      <c r="N2439" s="7" t="s">
        <v>133</v>
      </c>
      <c r="O2439" s="7" t="s">
        <v>97</v>
      </c>
      <c r="P2439" s="7" t="s">
        <v>130</v>
      </c>
      <c r="Q2439" s="7" t="s">
        <v>201</v>
      </c>
      <c r="R2439" s="7" t="s">
        <v>202</v>
      </c>
      <c r="S2439" s="7" t="s">
        <v>203</v>
      </c>
      <c r="T2439" s="7" t="s">
        <v>88</v>
      </c>
      <c r="U2439" s="7" t="s">
        <v>118</v>
      </c>
      <c r="V2439" s="7" t="s">
        <v>204</v>
      </c>
      <c r="W2439" s="7" t="s">
        <v>87</v>
      </c>
      <c r="X2439" s="7" t="s">
        <v>150</v>
      </c>
      <c r="Y2439" s="7" t="n">
        <v>0</v>
      </c>
      <c r="Z2439" s="7" t="n">
        <v>1</v>
      </c>
      <c r="AA2439" s="7" t="str">
        <f aca="false">IF(Y2439&gt;Z2439,"Win",IF(Y2439&lt;Z2439,"Loss","Draw"))</f>
        <v>Loss</v>
      </c>
      <c r="AB2439" s="7" t="s">
        <v>99</v>
      </c>
      <c r="AC2439" s="7" t="s">
        <v>99</v>
      </c>
      <c r="AD2439" s="7" t="s">
        <v>503</v>
      </c>
      <c r="AE2439" s="7" t="s">
        <v>3403</v>
      </c>
      <c r="AF2439" s="7" t="str">
        <f aca="false">IF(AD2439&lt;AE2439,AD2439,AE2439)</f>
        <v>Arrows, Bandit, Battle Ram, Golden Knight, Mega Knight, Mother Witch, Ronin, Zappies</v>
      </c>
      <c r="AG2439" s="7" t="str">
        <f aca="false">IF(AD2439&lt;AE2439,AE2439,AD2439)</f>
        <v>Berserker, Electro Spirit, Goblin Barrel, Ice Spirit, Magic Archer, Royal Delivery, Tesla, Wall Breakers</v>
      </c>
      <c r="AH2439" s="7" t="str">
        <f aca="false">IF(AD2439=AF2439,AA2439,IF(AA2439="Win","Loss",IF(AA2439="Loss","Win","Draw")))</f>
        <v>Loss</v>
      </c>
      <c r="AI2439" s="7" t="s">
        <v>297</v>
      </c>
    </row>
    <row r="2440" customFormat="false" ht="15" hidden="false" customHeight="true" outlineLevel="0" collapsed="false">
      <c r="A2440" s="7" t="s">
        <v>5500</v>
      </c>
      <c r="B2440" s="7" t="n">
        <v>3</v>
      </c>
      <c r="C2440" s="7" t="s">
        <v>1206</v>
      </c>
      <c r="D2440" s="7" t="s">
        <v>1207</v>
      </c>
      <c r="E2440" s="7" t="s">
        <v>2789</v>
      </c>
      <c r="F2440" s="7" t="s">
        <v>2790</v>
      </c>
      <c r="G2440" s="7" t="s">
        <v>3404</v>
      </c>
      <c r="H2440" s="7" t="s">
        <v>163</v>
      </c>
      <c r="I2440" s="7" t="s">
        <v>203</v>
      </c>
      <c r="J2440" s="7" t="s">
        <v>151</v>
      </c>
      <c r="K2440" s="7" t="s">
        <v>159</v>
      </c>
      <c r="L2440" s="7" t="s">
        <v>87</v>
      </c>
      <c r="M2440" s="7" t="s">
        <v>157</v>
      </c>
      <c r="N2440" s="7" t="s">
        <v>118</v>
      </c>
      <c r="O2440" s="7" t="s">
        <v>204</v>
      </c>
      <c r="P2440" s="7" t="s">
        <v>88</v>
      </c>
      <c r="Q2440" s="7" t="s">
        <v>177</v>
      </c>
      <c r="R2440" s="7" t="s">
        <v>83</v>
      </c>
      <c r="S2440" s="7" t="s">
        <v>188</v>
      </c>
      <c r="T2440" s="7" t="s">
        <v>95</v>
      </c>
      <c r="U2440" s="7" t="s">
        <v>86</v>
      </c>
      <c r="V2440" s="7" t="s">
        <v>93</v>
      </c>
      <c r="W2440" s="7" t="s">
        <v>133</v>
      </c>
      <c r="X2440" s="7" t="s">
        <v>215</v>
      </c>
      <c r="Y2440" s="7" t="n">
        <v>1</v>
      </c>
      <c r="Z2440" s="7" t="n">
        <v>0</v>
      </c>
      <c r="AA2440" s="7" t="str">
        <f aca="false">IF(Y2440&gt;Z2440,"Win",IF(Y2440&lt;Z2440,"Loss","Draw"))</f>
        <v>Win</v>
      </c>
      <c r="AB2440" s="7" t="s">
        <v>99</v>
      </c>
      <c r="AC2440" s="7" t="s">
        <v>99</v>
      </c>
      <c r="AD2440" s="7" t="s">
        <v>3405</v>
      </c>
      <c r="AE2440" s="7" t="s">
        <v>217</v>
      </c>
      <c r="AF2440" s="7" t="str">
        <f aca="false">IF(AD2440&lt;AE2440,AD2440,AE2440)</f>
        <v>Barbarian Barrel, Fireball, Fisherman, Monk, Mother Witch, Royal Giant, Skeleton Dragons, Tombstone</v>
      </c>
      <c r="AG2440" s="7" t="str">
        <f aca="false">IF(AD2440&lt;AE2440,AE2440,AD2440)</f>
        <v>Berserker, Dart Goblin, Fire Spirit, Goblin Barrel, Ice Spirit, Mighty Miner, Royal Delivery, Tesla</v>
      </c>
      <c r="AH2440" s="7" t="str">
        <f aca="false">IF(AD2440=AF2440,AA2440,IF(AA2440="Win","Loss",IF(AA2440="Loss","Win","Draw")))</f>
        <v>Loss</v>
      </c>
      <c r="AI2440" s="7" t="s">
        <v>297</v>
      </c>
    </row>
    <row r="2441" customFormat="false" ht="15" hidden="false" customHeight="true" outlineLevel="0" collapsed="false">
      <c r="A2441" s="7" t="s">
        <v>5501</v>
      </c>
      <c r="B2441" s="7" t="n">
        <v>1</v>
      </c>
      <c r="C2441" s="7" t="s">
        <v>1206</v>
      </c>
      <c r="D2441" s="7" t="s">
        <v>1207</v>
      </c>
      <c r="E2441" s="7" t="s">
        <v>2789</v>
      </c>
      <c r="F2441" s="7" t="s">
        <v>2790</v>
      </c>
      <c r="G2441" s="7" t="s">
        <v>3407</v>
      </c>
      <c r="H2441" s="7" t="s">
        <v>163</v>
      </c>
      <c r="I2441" s="7" t="s">
        <v>107</v>
      </c>
      <c r="J2441" s="7" t="s">
        <v>128</v>
      </c>
      <c r="K2441" s="7" t="s">
        <v>152</v>
      </c>
      <c r="L2441" s="7" t="s">
        <v>306</v>
      </c>
      <c r="M2441" s="7" t="s">
        <v>307</v>
      </c>
      <c r="N2441" s="7" t="s">
        <v>85</v>
      </c>
      <c r="O2441" s="7" t="s">
        <v>187</v>
      </c>
      <c r="P2441" s="7" t="s">
        <v>95</v>
      </c>
      <c r="Q2441" s="7" t="s">
        <v>201</v>
      </c>
      <c r="R2441" s="7" t="s">
        <v>202</v>
      </c>
      <c r="S2441" s="7" t="s">
        <v>233</v>
      </c>
      <c r="T2441" s="7" t="s">
        <v>111</v>
      </c>
      <c r="U2441" s="7" t="s">
        <v>157</v>
      </c>
      <c r="V2441" s="7" t="s">
        <v>126</v>
      </c>
      <c r="W2441" s="7" t="s">
        <v>89</v>
      </c>
      <c r="X2441" s="7" t="s">
        <v>234</v>
      </c>
      <c r="Y2441" s="7" t="n">
        <v>1</v>
      </c>
      <c r="Z2441" s="7" t="n">
        <v>0</v>
      </c>
      <c r="AA2441" s="7" t="str">
        <f aca="false">IF(Y2441&gt;Z2441,"Win",IF(Y2441&lt;Z2441,"Loss","Draw"))</f>
        <v>Win</v>
      </c>
      <c r="AB2441" s="7" t="s">
        <v>99</v>
      </c>
      <c r="AC2441" s="7" t="s">
        <v>99</v>
      </c>
      <c r="AD2441" s="7" t="s">
        <v>603</v>
      </c>
      <c r="AE2441" s="7" t="s">
        <v>415</v>
      </c>
      <c r="AF2441" s="7" t="str">
        <f aca="false">IF(AD2441&lt;AE2441,AD2441,AE2441)</f>
        <v>Baby Dragon, Barbarian Barrel, Goblin Cage, Golden Knight, Golem, Ice Wizard, Lightning, Tornado</v>
      </c>
      <c r="AG2441" s="7" t="str">
        <f aca="false">IF(AD2441&lt;AE2441,AE2441,AD2441)</f>
        <v>Bats, Bomb Tower, Fire Spirit, Magic Archer, Miner, Skeletons, The Log, Wall Breakers</v>
      </c>
      <c r="AH2441" s="7" t="str">
        <f aca="false">IF(AD2441=AF2441,AA2441,IF(AA2441="Win","Loss",IF(AA2441="Loss","Win","Draw")))</f>
        <v>Win</v>
      </c>
      <c r="AI2441" s="7" t="s">
        <v>297</v>
      </c>
    </row>
    <row r="2442" customFormat="false" ht="15" hidden="false" customHeight="true" outlineLevel="0" collapsed="false">
      <c r="A2442" s="7" t="s">
        <v>5501</v>
      </c>
      <c r="B2442" s="7" t="n">
        <v>2</v>
      </c>
      <c r="C2442" s="7" t="s">
        <v>1206</v>
      </c>
      <c r="D2442" s="7" t="s">
        <v>1207</v>
      </c>
      <c r="E2442" s="7" t="s">
        <v>2789</v>
      </c>
      <c r="F2442" s="7" t="s">
        <v>2790</v>
      </c>
      <c r="G2442" s="7" t="s">
        <v>3408</v>
      </c>
      <c r="H2442" s="7" t="s">
        <v>163</v>
      </c>
      <c r="I2442" s="7" t="s">
        <v>90</v>
      </c>
      <c r="J2442" s="7" t="s">
        <v>83</v>
      </c>
      <c r="K2442" s="7" t="s">
        <v>92</v>
      </c>
      <c r="L2442" s="7" t="s">
        <v>159</v>
      </c>
      <c r="M2442" s="7" t="s">
        <v>150</v>
      </c>
      <c r="N2442" s="7" t="s">
        <v>93</v>
      </c>
      <c r="O2442" s="7" t="s">
        <v>193</v>
      </c>
      <c r="P2442" s="7" t="s">
        <v>94</v>
      </c>
      <c r="Q2442" s="7" t="s">
        <v>113</v>
      </c>
      <c r="R2442" s="7" t="s">
        <v>95</v>
      </c>
      <c r="S2442" s="7" t="s">
        <v>87</v>
      </c>
      <c r="T2442" s="7" t="s">
        <v>115</v>
      </c>
      <c r="U2442" s="7" t="s">
        <v>241</v>
      </c>
      <c r="V2442" s="7" t="s">
        <v>116</v>
      </c>
      <c r="W2442" s="7" t="s">
        <v>88</v>
      </c>
      <c r="X2442" s="7" t="s">
        <v>118</v>
      </c>
      <c r="Y2442" s="7" t="n">
        <v>0</v>
      </c>
      <c r="Z2442" s="7" t="n">
        <v>1</v>
      </c>
      <c r="AA2442" s="7" t="str">
        <f aca="false">IF(Y2442&gt;Z2442,"Win",IF(Y2442&lt;Z2442,"Loss","Draw"))</f>
        <v>Loss</v>
      </c>
      <c r="AB2442" s="7" t="s">
        <v>99</v>
      </c>
      <c r="AC2442" s="7" t="s">
        <v>99</v>
      </c>
      <c r="AD2442" s="7" t="s">
        <v>3410</v>
      </c>
      <c r="AE2442" s="7" t="s">
        <v>3409</v>
      </c>
      <c r="AF2442" s="7" t="str">
        <f aca="false">IF(AD2442&lt;AE2442,AD2442,AE2442)</f>
        <v>Barbarian Barrel, Berserker, Furnace, Graveyard, Ice Spirit, Knight, Poison, Tesla</v>
      </c>
      <c r="AG2442" s="7" t="str">
        <f aca="false">IF(AD2442&lt;AE2442,AE2442,AD2442)</f>
        <v>Dart Goblin, Electro Spirit, Fireball, Guards, Monk, Mortar, Rascals, Skeleton Barrel</v>
      </c>
      <c r="AH2442" s="7" t="str">
        <f aca="false">IF(AD2442=AF2442,AA2442,IF(AA2442="Win","Loss",IF(AA2442="Loss","Win","Draw")))</f>
        <v>Win</v>
      </c>
      <c r="AI2442" s="7" t="s">
        <v>297</v>
      </c>
    </row>
    <row r="2443" customFormat="false" ht="15" hidden="false" customHeight="true" outlineLevel="0" collapsed="false">
      <c r="A2443" s="7" t="s">
        <v>5501</v>
      </c>
      <c r="B2443" s="7" t="n">
        <v>3</v>
      </c>
      <c r="C2443" s="7" t="s">
        <v>1206</v>
      </c>
      <c r="D2443" s="7" t="s">
        <v>1207</v>
      </c>
      <c r="E2443" s="7" t="s">
        <v>2789</v>
      </c>
      <c r="F2443" s="7" t="s">
        <v>2790</v>
      </c>
      <c r="G2443" s="7" t="s">
        <v>3411</v>
      </c>
      <c r="H2443" s="7" t="s">
        <v>163</v>
      </c>
      <c r="I2443" s="7" t="s">
        <v>201</v>
      </c>
      <c r="J2443" s="7" t="s">
        <v>202</v>
      </c>
      <c r="K2443" s="7" t="s">
        <v>203</v>
      </c>
      <c r="L2443" s="7" t="s">
        <v>88</v>
      </c>
      <c r="M2443" s="7" t="s">
        <v>157</v>
      </c>
      <c r="N2443" s="7" t="s">
        <v>118</v>
      </c>
      <c r="O2443" s="7" t="s">
        <v>87</v>
      </c>
      <c r="P2443" s="7" t="s">
        <v>204</v>
      </c>
      <c r="Q2443" s="7" t="s">
        <v>177</v>
      </c>
      <c r="R2443" s="7" t="s">
        <v>91</v>
      </c>
      <c r="S2443" s="7" t="s">
        <v>124</v>
      </c>
      <c r="T2443" s="7" t="s">
        <v>257</v>
      </c>
      <c r="U2443" s="7" t="s">
        <v>150</v>
      </c>
      <c r="V2443" s="7" t="s">
        <v>327</v>
      </c>
      <c r="W2443" s="7" t="s">
        <v>215</v>
      </c>
      <c r="X2443" s="7" t="s">
        <v>93</v>
      </c>
      <c r="Y2443" s="7" t="n">
        <v>1</v>
      </c>
      <c r="Z2443" s="7" t="n">
        <v>0</v>
      </c>
      <c r="AA2443" s="7" t="str">
        <f aca="false">IF(Y2443&gt;Z2443,"Win",IF(Y2443&lt;Z2443,"Loss","Draw"))</f>
        <v>Win</v>
      </c>
      <c r="AB2443" s="7" t="s">
        <v>99</v>
      </c>
      <c r="AC2443" s="7" t="s">
        <v>99</v>
      </c>
      <c r="AD2443" s="7" t="s">
        <v>206</v>
      </c>
      <c r="AE2443" s="7" t="s">
        <v>2299</v>
      </c>
      <c r="AF2443" s="7" t="str">
        <f aca="false">IF(AD2443&lt;AE2443,AD2443,AE2443)</f>
        <v>Berserker, Fire Spirit, Goblin Barrel, Ice Spirit, Magic Archer, Royal Delivery, Tesla, Wall Breakers</v>
      </c>
      <c r="AG2443" s="7" t="str">
        <f aca="false">IF(AD2443&lt;AE2443,AE2443,AD2443)</f>
        <v>Electro Spirit, Fireball, Fisherman, Goblins, Hunter, Rage, Royal Ghost, Royal Giant</v>
      </c>
      <c r="AH2443" s="7" t="str">
        <f aca="false">IF(AD2443=AF2443,AA2443,IF(AA2443="Win","Loss",IF(AA2443="Loss","Win","Draw")))</f>
        <v>Win</v>
      </c>
      <c r="AI2443" s="7" t="s">
        <v>297</v>
      </c>
    </row>
    <row r="2444" customFormat="false" ht="15" hidden="false" customHeight="true" outlineLevel="0" collapsed="false">
      <c r="A2444" s="7" t="s">
        <v>5502</v>
      </c>
      <c r="B2444" s="7" t="n">
        <v>1</v>
      </c>
      <c r="C2444" s="7" t="s">
        <v>1206</v>
      </c>
      <c r="D2444" s="7" t="s">
        <v>1207</v>
      </c>
      <c r="E2444" s="7" t="s">
        <v>2789</v>
      </c>
      <c r="F2444" s="7" t="s">
        <v>2790</v>
      </c>
      <c r="G2444" s="7" t="s">
        <v>3413</v>
      </c>
      <c r="H2444" s="7" t="s">
        <v>163</v>
      </c>
      <c r="I2444" s="7" t="s">
        <v>137</v>
      </c>
      <c r="J2444" s="7" t="s">
        <v>241</v>
      </c>
      <c r="K2444" s="7" t="s">
        <v>114</v>
      </c>
      <c r="L2444" s="7" t="s">
        <v>242</v>
      </c>
      <c r="M2444" s="7" t="s">
        <v>157</v>
      </c>
      <c r="N2444" s="7" t="s">
        <v>126</v>
      </c>
      <c r="O2444" s="7" t="s">
        <v>153</v>
      </c>
      <c r="P2444" s="7" t="s">
        <v>116</v>
      </c>
      <c r="Q2444" s="7" t="s">
        <v>152</v>
      </c>
      <c r="R2444" s="7" t="s">
        <v>128</v>
      </c>
      <c r="S2444" s="7" t="s">
        <v>107</v>
      </c>
      <c r="T2444" s="7" t="s">
        <v>85</v>
      </c>
      <c r="U2444" s="7" t="s">
        <v>306</v>
      </c>
      <c r="V2444" s="7" t="s">
        <v>307</v>
      </c>
      <c r="W2444" s="7" t="s">
        <v>95</v>
      </c>
      <c r="X2444" s="7" t="s">
        <v>187</v>
      </c>
      <c r="Y2444" s="7" t="n">
        <v>1</v>
      </c>
      <c r="Z2444" s="7" t="n">
        <v>0</v>
      </c>
      <c r="AA2444" s="7" t="str">
        <f aca="false">IF(Y2444&gt;Z2444,"Win",IF(Y2444&lt;Z2444,"Loss","Draw"))</f>
        <v>Win</v>
      </c>
      <c r="AB2444" s="7" t="s">
        <v>99</v>
      </c>
      <c r="AC2444" s="7" t="s">
        <v>99</v>
      </c>
      <c r="AD2444" s="7" t="s">
        <v>1635</v>
      </c>
      <c r="AE2444" s="7" t="s">
        <v>603</v>
      </c>
      <c r="AF2444" s="7" t="str">
        <f aca="false">IF(AD2444&lt;AE2444,AD2444,AE2444)</f>
        <v>Baby Dragon, Barbarian Barrel, Goblin Cage, Golden Knight, Golem, Ice Wizard, Lightning, Tornado</v>
      </c>
      <c r="AG2444" s="7" t="str">
        <f aca="false">IF(AD2444&lt;AE2444,AE2444,AD2444)</f>
        <v>Bomber, Cannon, Fire Spirit, Giant Snowball, Goblin Drill, Knight, Poison, Skeletons</v>
      </c>
      <c r="AH2444" s="7" t="str">
        <f aca="false">IF(AD2444=AF2444,AA2444,IF(AA2444="Win","Loss",IF(AA2444="Loss","Win","Draw")))</f>
        <v>Loss</v>
      </c>
      <c r="AI2444" s="7" t="s">
        <v>297</v>
      </c>
    </row>
    <row r="2445" customFormat="false" ht="15" hidden="false" customHeight="true" outlineLevel="0" collapsed="false">
      <c r="A2445" s="7" t="s">
        <v>5502</v>
      </c>
      <c r="B2445" s="7" t="n">
        <v>2</v>
      </c>
      <c r="C2445" s="7" t="s">
        <v>1206</v>
      </c>
      <c r="D2445" s="7" t="s">
        <v>1207</v>
      </c>
      <c r="E2445" s="7" t="s">
        <v>2789</v>
      </c>
      <c r="F2445" s="7" t="s">
        <v>2790</v>
      </c>
      <c r="G2445" s="7" t="s">
        <v>3414</v>
      </c>
      <c r="H2445" s="7" t="s">
        <v>163</v>
      </c>
      <c r="I2445" s="7" t="s">
        <v>141</v>
      </c>
      <c r="J2445" s="7" t="s">
        <v>95</v>
      </c>
      <c r="K2445" s="7" t="s">
        <v>107</v>
      </c>
      <c r="L2445" s="7" t="s">
        <v>150</v>
      </c>
      <c r="M2445" s="7" t="s">
        <v>177</v>
      </c>
      <c r="N2445" s="7" t="s">
        <v>178</v>
      </c>
      <c r="O2445" s="7" t="s">
        <v>93</v>
      </c>
      <c r="P2445" s="7" t="s">
        <v>143</v>
      </c>
      <c r="Q2445" s="7" t="s">
        <v>418</v>
      </c>
      <c r="R2445" s="7" t="s">
        <v>186</v>
      </c>
      <c r="S2445" s="7" t="s">
        <v>284</v>
      </c>
      <c r="T2445" s="7" t="s">
        <v>110</v>
      </c>
      <c r="U2445" s="7" t="s">
        <v>93</v>
      </c>
      <c r="V2445" s="7" t="s">
        <v>96</v>
      </c>
      <c r="W2445" s="7" t="s">
        <v>242</v>
      </c>
      <c r="X2445" s="7" t="s">
        <v>114</v>
      </c>
      <c r="Y2445" s="7" t="n">
        <v>0</v>
      </c>
      <c r="Z2445" s="7" t="n">
        <v>1</v>
      </c>
      <c r="AA2445" s="7" t="str">
        <f aca="false">IF(Y2445&gt;Z2445,"Win",IF(Y2445&lt;Z2445,"Loss","Draw"))</f>
        <v>Loss</v>
      </c>
      <c r="AB2445" s="7" t="s">
        <v>99</v>
      </c>
      <c r="AC2445" s="7" t="s">
        <v>99</v>
      </c>
      <c r="AD2445" s="7" t="s">
        <v>180</v>
      </c>
      <c r="AE2445" s="7" t="s">
        <v>1061</v>
      </c>
      <c r="AF2445" s="7" t="str">
        <f aca="false">IF(AD2445&lt;AE2445,AD2445,AE2445)</f>
        <v>Balloon, Bomber, Fireball, Giant Snowball, Inferno Dragon, Lava Hound, Minions, Skeleton Army</v>
      </c>
      <c r="AG2445" s="7" t="str">
        <f aca="false">IF(AD2445&lt;AE2445,AE2445,AD2445)</f>
        <v>Barbarian Barrel, Electro Spirit, Fireball, Goblin Cage, Heal Spirit, Lumberjack, Phoenix, Royal Giant</v>
      </c>
      <c r="AH2445" s="7" t="str">
        <f aca="false">IF(AD2445=AF2445,AA2445,IF(AA2445="Win","Loss",IF(AA2445="Loss","Win","Draw")))</f>
        <v>Win</v>
      </c>
      <c r="AI2445" s="7" t="s">
        <v>297</v>
      </c>
    </row>
    <row r="2446" customFormat="false" ht="15" hidden="false" customHeight="true" outlineLevel="0" collapsed="false">
      <c r="A2446" s="7" t="s">
        <v>5502</v>
      </c>
      <c r="B2446" s="7" t="n">
        <v>3</v>
      </c>
      <c r="C2446" s="7" t="s">
        <v>1206</v>
      </c>
      <c r="D2446" s="7" t="s">
        <v>1207</v>
      </c>
      <c r="E2446" s="7" t="s">
        <v>2789</v>
      </c>
      <c r="F2446" s="7" t="s">
        <v>2790</v>
      </c>
      <c r="G2446" s="7" t="s">
        <v>3415</v>
      </c>
      <c r="H2446" s="7" t="s">
        <v>163</v>
      </c>
      <c r="I2446" s="7" t="s">
        <v>201</v>
      </c>
      <c r="J2446" s="7" t="s">
        <v>202</v>
      </c>
      <c r="K2446" s="7" t="s">
        <v>123</v>
      </c>
      <c r="L2446" s="7" t="s">
        <v>111</v>
      </c>
      <c r="M2446" s="7" t="s">
        <v>88</v>
      </c>
      <c r="N2446" s="7" t="s">
        <v>234</v>
      </c>
      <c r="O2446" s="7" t="s">
        <v>89</v>
      </c>
      <c r="P2446" s="7" t="s">
        <v>187</v>
      </c>
      <c r="Q2446" s="7" t="s">
        <v>201</v>
      </c>
      <c r="R2446" s="7" t="s">
        <v>202</v>
      </c>
      <c r="S2446" s="7" t="s">
        <v>203</v>
      </c>
      <c r="T2446" s="7" t="s">
        <v>150</v>
      </c>
      <c r="U2446" s="7" t="s">
        <v>88</v>
      </c>
      <c r="V2446" s="7" t="s">
        <v>87</v>
      </c>
      <c r="W2446" s="7" t="s">
        <v>204</v>
      </c>
      <c r="X2446" s="7" t="s">
        <v>157</v>
      </c>
      <c r="Y2446" s="7" t="n">
        <v>0</v>
      </c>
      <c r="Z2446" s="7" t="n">
        <v>3</v>
      </c>
      <c r="AA2446" s="7" t="str">
        <f aca="false">IF(Y2446&gt;Z2446,"Win",IF(Y2446&lt;Z2446,"Loss","Draw"))</f>
        <v>Loss</v>
      </c>
      <c r="AB2446" s="7" t="s">
        <v>99</v>
      </c>
      <c r="AC2446" s="7" t="s">
        <v>99</v>
      </c>
      <c r="AD2446" s="7" t="s">
        <v>1151</v>
      </c>
      <c r="AE2446" s="7" t="s">
        <v>1175</v>
      </c>
      <c r="AF2446" s="7" t="str">
        <f aca="false">IF(AD2446&lt;AE2446,AD2446,AE2446)</f>
        <v>Berserker, Bomb Tower, Goblinstein, Magic Archer, Miner, The Log, Tornado, Wall Breakers</v>
      </c>
      <c r="AG2446" s="7" t="str">
        <f aca="false">IF(AD2446&lt;AE2446,AE2446,AD2446)</f>
        <v>Berserker, Electro Spirit, Fire Spirit, Goblin Barrel, Magic Archer, Royal Delivery, Tesla, Wall Breakers</v>
      </c>
      <c r="AH2446" s="7" t="str">
        <f aca="false">IF(AD2446=AF2446,AA2446,IF(AA2446="Win","Loss",IF(AA2446="Loss","Win","Draw")))</f>
        <v>Loss</v>
      </c>
      <c r="AI2446" s="7" t="s">
        <v>297</v>
      </c>
    </row>
    <row r="2447" customFormat="false" ht="15" hidden="false" customHeight="true" outlineLevel="0" collapsed="false">
      <c r="A2447" s="7" t="s">
        <v>5503</v>
      </c>
      <c r="B2447" s="7" t="n">
        <v>1</v>
      </c>
      <c r="C2447" s="7" t="s">
        <v>1206</v>
      </c>
      <c r="D2447" s="7" t="s">
        <v>1207</v>
      </c>
      <c r="E2447" s="7" t="s">
        <v>2789</v>
      </c>
      <c r="F2447" s="7" t="s">
        <v>2790</v>
      </c>
      <c r="G2447" s="7" t="s">
        <v>3417</v>
      </c>
      <c r="H2447" s="7" t="s">
        <v>163</v>
      </c>
      <c r="I2447" s="7" t="s">
        <v>124</v>
      </c>
      <c r="J2447" s="7" t="s">
        <v>123</v>
      </c>
      <c r="K2447" s="7" t="s">
        <v>90</v>
      </c>
      <c r="L2447" s="7" t="s">
        <v>96</v>
      </c>
      <c r="M2447" s="7" t="s">
        <v>126</v>
      </c>
      <c r="N2447" s="7" t="s">
        <v>125</v>
      </c>
      <c r="O2447" s="7" t="s">
        <v>85</v>
      </c>
      <c r="P2447" s="7" t="s">
        <v>95</v>
      </c>
      <c r="Q2447" s="7" t="s">
        <v>407</v>
      </c>
      <c r="R2447" s="7" t="s">
        <v>151</v>
      </c>
      <c r="S2447" s="7" t="s">
        <v>87</v>
      </c>
      <c r="T2447" s="7" t="s">
        <v>165</v>
      </c>
      <c r="U2447" s="7" t="s">
        <v>95</v>
      </c>
      <c r="V2447" s="7" t="s">
        <v>126</v>
      </c>
      <c r="W2447" s="7" t="s">
        <v>150</v>
      </c>
      <c r="X2447" s="7" t="s">
        <v>164</v>
      </c>
      <c r="Y2447" s="7" t="n">
        <v>0</v>
      </c>
      <c r="Z2447" s="7" t="n">
        <v>1</v>
      </c>
      <c r="AA2447" s="7" t="str">
        <f aca="false">IF(Y2447&gt;Z2447,"Win",IF(Y2447&lt;Z2447,"Loss","Draw"))</f>
        <v>Loss</v>
      </c>
      <c r="AB2447" s="7" t="s">
        <v>99</v>
      </c>
      <c r="AC2447" s="7" t="s">
        <v>99</v>
      </c>
      <c r="AD2447" s="7" t="s">
        <v>134</v>
      </c>
      <c r="AE2447" s="7" t="s">
        <v>662</v>
      </c>
      <c r="AF2447" s="7" t="str">
        <f aca="false">IF(AD2447&lt;AE2447,AD2447,AE2447)</f>
        <v>Barbarian Barrel, Cannon Cart, Goblinstein, Lightning, Minions, Mortar, Royal Ghost, Skeletons</v>
      </c>
      <c r="AG2447" s="7" t="str">
        <f aca="false">IF(AD2447&lt;AE2447,AE2447,AD2447)</f>
        <v>Barbarian Barrel, Earthquake, Electro Spirit, Firecracker, Hog Rider, Mighty Miner, Skeletons, Tesla</v>
      </c>
      <c r="AH2447" s="7" t="str">
        <f aca="false">IF(AD2447=AF2447,AA2447,IF(AA2447="Win","Loss",IF(AA2447="Loss","Win","Draw")))</f>
        <v>Loss</v>
      </c>
      <c r="AI2447" s="7" t="s">
        <v>297</v>
      </c>
    </row>
    <row r="2448" customFormat="false" ht="15" hidden="false" customHeight="true" outlineLevel="0" collapsed="false">
      <c r="A2448" s="7" t="s">
        <v>5503</v>
      </c>
      <c r="B2448" s="7" t="n">
        <v>2</v>
      </c>
      <c r="C2448" s="7" t="s">
        <v>1206</v>
      </c>
      <c r="D2448" s="7" t="s">
        <v>1207</v>
      </c>
      <c r="E2448" s="7" t="s">
        <v>2789</v>
      </c>
      <c r="F2448" s="7" t="s">
        <v>2790</v>
      </c>
      <c r="G2448" s="7" t="s">
        <v>1145</v>
      </c>
      <c r="H2448" s="7" t="s">
        <v>715</v>
      </c>
      <c r="I2448" s="7" t="s">
        <v>137</v>
      </c>
      <c r="J2448" s="7" t="s">
        <v>202</v>
      </c>
      <c r="K2448" s="7" t="s">
        <v>114</v>
      </c>
      <c r="L2448" s="7" t="s">
        <v>88</v>
      </c>
      <c r="M2448" s="7" t="s">
        <v>157</v>
      </c>
      <c r="N2448" s="7" t="s">
        <v>241</v>
      </c>
      <c r="O2448" s="7" t="s">
        <v>87</v>
      </c>
      <c r="P2448" s="7" t="s">
        <v>116</v>
      </c>
      <c r="Q2448" s="7" t="s">
        <v>90</v>
      </c>
      <c r="R2448" s="7" t="s">
        <v>123</v>
      </c>
      <c r="S2448" s="7" t="s">
        <v>124</v>
      </c>
      <c r="T2448" s="7" t="s">
        <v>96</v>
      </c>
      <c r="U2448" s="7" t="s">
        <v>85</v>
      </c>
      <c r="V2448" s="7" t="s">
        <v>125</v>
      </c>
      <c r="W2448" s="7" t="s">
        <v>89</v>
      </c>
      <c r="X2448" s="7" t="s">
        <v>88</v>
      </c>
      <c r="Y2448" s="7" t="n">
        <v>0</v>
      </c>
      <c r="Z2448" s="7" t="n">
        <v>1</v>
      </c>
      <c r="AA2448" s="7" t="str">
        <f aca="false">IF(Y2448&gt;Z2448,"Win",IF(Y2448&lt;Z2448,"Loss","Draw"))</f>
        <v>Loss</v>
      </c>
      <c r="AB2448" s="7" t="s">
        <v>99</v>
      </c>
      <c r="AC2448" s="7" t="s">
        <v>99</v>
      </c>
      <c r="AD2448" s="7" t="s">
        <v>783</v>
      </c>
      <c r="AE2448" s="7" t="s">
        <v>3291</v>
      </c>
      <c r="AF2448" s="7" t="str">
        <f aca="false">IF(AD2448&lt;AE2448,AD2448,AE2448)</f>
        <v>Berserker, Cannon Cart, Goblinstein, Lightning, Minions, Mortar, Royal Ghost, The Log</v>
      </c>
      <c r="AG2448" s="7" t="str">
        <f aca="false">IF(AD2448&lt;AE2448,AE2448,AD2448)</f>
        <v>Berserker, Fire Spirit, Giant Snowball, Goblin Drill, Knight, Magic Archer, Poison, Tesla</v>
      </c>
      <c r="AH2448" s="7" t="str">
        <f aca="false">IF(AD2448=AF2448,AA2448,IF(AA2448="Win","Loss",IF(AA2448="Loss","Win","Draw")))</f>
        <v>Win</v>
      </c>
      <c r="AI2448" s="7" t="s">
        <v>297</v>
      </c>
    </row>
    <row r="2449" customFormat="false" ht="15" hidden="false" customHeight="true" outlineLevel="0" collapsed="false">
      <c r="A2449" s="7" t="s">
        <v>5503</v>
      </c>
      <c r="B2449" s="7" t="n">
        <v>3</v>
      </c>
      <c r="C2449" s="7" t="s">
        <v>1206</v>
      </c>
      <c r="D2449" s="7" t="s">
        <v>1207</v>
      </c>
      <c r="E2449" s="7" t="s">
        <v>2789</v>
      </c>
      <c r="F2449" s="7" t="s">
        <v>2790</v>
      </c>
      <c r="G2449" s="7" t="s">
        <v>3418</v>
      </c>
      <c r="H2449" s="7" t="s">
        <v>715</v>
      </c>
      <c r="I2449" s="7" t="s">
        <v>159</v>
      </c>
      <c r="J2449" s="7" t="s">
        <v>337</v>
      </c>
      <c r="K2449" s="7" t="s">
        <v>203</v>
      </c>
      <c r="L2449" s="7" t="s">
        <v>91</v>
      </c>
      <c r="M2449" s="7" t="s">
        <v>201</v>
      </c>
      <c r="N2449" s="7" t="s">
        <v>150</v>
      </c>
      <c r="O2449" s="7" t="s">
        <v>234</v>
      </c>
      <c r="P2449" s="7" t="s">
        <v>204</v>
      </c>
      <c r="Q2449" s="7" t="s">
        <v>137</v>
      </c>
      <c r="R2449" s="7" t="s">
        <v>202</v>
      </c>
      <c r="S2449" s="7" t="s">
        <v>114</v>
      </c>
      <c r="T2449" s="7" t="s">
        <v>116</v>
      </c>
      <c r="U2449" s="7" t="s">
        <v>153</v>
      </c>
      <c r="V2449" s="7" t="s">
        <v>241</v>
      </c>
      <c r="W2449" s="7" t="s">
        <v>157</v>
      </c>
      <c r="X2449" s="7" t="s">
        <v>91</v>
      </c>
      <c r="Y2449" s="7" t="n">
        <v>0</v>
      </c>
      <c r="Z2449" s="7" t="n">
        <v>1</v>
      </c>
      <c r="AA2449" s="7" t="str">
        <f aca="false">IF(Y2449&gt;Z2449,"Win",IF(Y2449&lt;Z2449,"Loss","Draw"))</f>
        <v>Loss</v>
      </c>
      <c r="AB2449" s="7" t="s">
        <v>99</v>
      </c>
      <c r="AC2449" s="7" t="s">
        <v>99</v>
      </c>
      <c r="AD2449" s="7" t="s">
        <v>3420</v>
      </c>
      <c r="AE2449" s="7" t="s">
        <v>3419</v>
      </c>
      <c r="AF2449" s="7" t="str">
        <f aca="false">IF(AD2449&lt;AE2449,AD2449,AE2449)</f>
        <v>Bomb Tower, Boss Bandit, Dart Goblin, Electro Spirit, Goblin Barrel, Goblins, Royal Delivery, Wall Breakers</v>
      </c>
      <c r="AG2449" s="7" t="str">
        <f aca="false">IF(AD2449&lt;AE2449,AE2449,AD2449)</f>
        <v>Cannon, Fire Spirit, Giant Snowball, Goblin Drill, Goblins, Knight, Magic Archer, Poison</v>
      </c>
      <c r="AH2449" s="7" t="str">
        <f aca="false">IF(AD2449=AF2449,AA2449,IF(AA2449="Win","Loss",IF(AA2449="Loss","Win","Draw")))</f>
        <v>Loss</v>
      </c>
      <c r="AI2449" s="7" t="s">
        <v>297</v>
      </c>
    </row>
    <row r="2450" customFormat="false" ht="15" hidden="false" customHeight="true" outlineLevel="0" collapsed="false">
      <c r="A2450" s="5" t="s">
        <v>5504</v>
      </c>
      <c r="B2450" s="5" t="n">
        <v>1</v>
      </c>
      <c r="C2450" s="5" t="s">
        <v>1206</v>
      </c>
      <c r="D2450" s="5" t="s">
        <v>1207</v>
      </c>
      <c r="E2450" s="5" t="s">
        <v>5505</v>
      </c>
      <c r="F2450" s="5" t="s">
        <v>5506</v>
      </c>
      <c r="G2450" s="5" t="s">
        <v>5507</v>
      </c>
      <c r="H2450" s="5" t="s">
        <v>163</v>
      </c>
      <c r="I2450" s="5" t="s">
        <v>114</v>
      </c>
      <c r="J2450" s="5" t="s">
        <v>91</v>
      </c>
      <c r="K2450" s="5" t="s">
        <v>137</v>
      </c>
      <c r="L2450" s="5" t="s">
        <v>242</v>
      </c>
      <c r="M2450" s="5" t="s">
        <v>157</v>
      </c>
      <c r="N2450" s="5" t="s">
        <v>97</v>
      </c>
      <c r="O2450" s="5" t="s">
        <v>87</v>
      </c>
      <c r="P2450" s="5" t="s">
        <v>116</v>
      </c>
      <c r="Q2450" s="5" t="s">
        <v>90</v>
      </c>
      <c r="R2450" s="5" t="s">
        <v>158</v>
      </c>
      <c r="S2450" s="5" t="s">
        <v>1848</v>
      </c>
      <c r="T2450" s="5" t="s">
        <v>130</v>
      </c>
      <c r="U2450" s="5" t="s">
        <v>580</v>
      </c>
      <c r="V2450" s="5" t="s">
        <v>133</v>
      </c>
      <c r="W2450" s="5" t="s">
        <v>94</v>
      </c>
      <c r="X2450" s="5" t="s">
        <v>111</v>
      </c>
      <c r="Y2450" s="5" t="n">
        <v>0</v>
      </c>
      <c r="Z2450" s="5" t="n">
        <v>1</v>
      </c>
      <c r="AA2450" s="5" t="str">
        <f aca="false">IF(Y2450&gt;Z2450,"Win",IF(Y2450&lt;Z2450,"Loss","Draw"))</f>
        <v>Loss</v>
      </c>
      <c r="AB2450" s="5" t="s">
        <v>98</v>
      </c>
      <c r="AC2450" s="5" t="s">
        <v>99</v>
      </c>
      <c r="AD2450" s="5" t="s">
        <v>321</v>
      </c>
      <c r="AE2450" s="5" t="s">
        <v>5508</v>
      </c>
      <c r="AF2450" s="5" t="str">
        <f aca="false">IF(AD2450&lt;AE2450,AD2450,AE2450)</f>
        <v>Arrows, Bowler, Goblin Gang, Miner, Minion Horde, Mortar, Mother Witch, Rascals</v>
      </c>
      <c r="AG2450" s="5" t="str">
        <f aca="false">IF(AD2450&lt;AE2450,AE2450,AD2450)</f>
        <v>Bomber, Fire Spirit, Giant Snowball, Goblin Drill, Goblins, Poison, Ronin, Tesla</v>
      </c>
      <c r="AH2450" s="5" t="str">
        <f aca="false">IF(AD2450=AF2450,AA2450,IF(AA2450="Win","Loss",IF(AA2450="Loss","Win","Draw")))</f>
        <v>Win</v>
      </c>
      <c r="AI2450" s="5" t="s">
        <v>102</v>
      </c>
    </row>
    <row r="2451" customFormat="false" ht="15" hidden="false" customHeight="true" outlineLevel="0" collapsed="false">
      <c r="A2451" s="5" t="s">
        <v>5504</v>
      </c>
      <c r="B2451" s="5" t="n">
        <v>2</v>
      </c>
      <c r="C2451" s="5" t="s">
        <v>1206</v>
      </c>
      <c r="D2451" s="5" t="s">
        <v>1207</v>
      </c>
      <c r="E2451" s="5" t="s">
        <v>5505</v>
      </c>
      <c r="F2451" s="5" t="s">
        <v>5506</v>
      </c>
      <c r="G2451" s="5" t="s">
        <v>5509</v>
      </c>
      <c r="H2451" s="5" t="s">
        <v>715</v>
      </c>
      <c r="I2451" s="5" t="s">
        <v>107</v>
      </c>
      <c r="J2451" s="5" t="s">
        <v>151</v>
      </c>
      <c r="K2451" s="5" t="s">
        <v>407</v>
      </c>
      <c r="L2451" s="5" t="s">
        <v>150</v>
      </c>
      <c r="M2451" s="5" t="s">
        <v>126</v>
      </c>
      <c r="N2451" s="5" t="s">
        <v>85</v>
      </c>
      <c r="O2451" s="5" t="s">
        <v>89</v>
      </c>
      <c r="P2451" s="5" t="s">
        <v>165</v>
      </c>
      <c r="Q2451" s="5" t="s">
        <v>241</v>
      </c>
      <c r="R2451" s="5" t="s">
        <v>186</v>
      </c>
      <c r="S2451" s="5" t="s">
        <v>91</v>
      </c>
      <c r="T2451" s="5" t="s">
        <v>187</v>
      </c>
      <c r="U2451" s="5" t="s">
        <v>178</v>
      </c>
      <c r="V2451" s="5" t="s">
        <v>93</v>
      </c>
      <c r="W2451" s="5" t="s">
        <v>387</v>
      </c>
      <c r="X2451" s="5" t="s">
        <v>242</v>
      </c>
      <c r="Y2451" s="5" t="n">
        <v>1</v>
      </c>
      <c r="Z2451" s="5" t="n">
        <v>0</v>
      </c>
      <c r="AA2451" s="5" t="str">
        <f aca="false">IF(Y2451&gt;Z2451,"Win",IF(Y2451&lt;Z2451,"Loss","Draw"))</f>
        <v>Win</v>
      </c>
      <c r="AB2451" s="5" t="s">
        <v>98</v>
      </c>
      <c r="AC2451" s="5" t="s">
        <v>99</v>
      </c>
      <c r="AD2451" s="5" t="s">
        <v>5510</v>
      </c>
      <c r="AE2451" s="5" t="s">
        <v>5511</v>
      </c>
      <c r="AF2451" s="5" t="str">
        <f aca="false">IF(AD2451&lt;AE2451,AD2451,AE2451)</f>
        <v>Balloon, Bomber, Electro Giant, Fireball, Goblins, Knight, Phoenix, Tornado</v>
      </c>
      <c r="AG2451" s="5" t="str">
        <f aca="false">IF(AD2451&lt;AE2451,AE2451,AD2451)</f>
        <v>Electro Spirit, Firecracker, Goblin Cage, Hog Rider, Lightning, Mighty Miner, Skeletons, The Log</v>
      </c>
      <c r="AH2451" s="5" t="str">
        <f aca="false">IF(AD2451=AF2451,AA2451,IF(AA2451="Win","Loss",IF(AA2451="Loss","Win","Draw")))</f>
        <v>Loss</v>
      </c>
      <c r="AI2451" s="5" t="s">
        <v>102</v>
      </c>
    </row>
    <row r="2452" customFormat="false" ht="15" hidden="false" customHeight="true" outlineLevel="0" collapsed="false">
      <c r="A2452" s="5" t="s">
        <v>5512</v>
      </c>
      <c r="B2452" s="5" t="n">
        <v>1</v>
      </c>
      <c r="C2452" s="5" t="s">
        <v>1206</v>
      </c>
      <c r="D2452" s="5" t="s">
        <v>1207</v>
      </c>
      <c r="E2452" s="5" t="s">
        <v>5513</v>
      </c>
      <c r="F2452" s="5" t="s">
        <v>5514</v>
      </c>
      <c r="G2452" s="5" t="s">
        <v>5515</v>
      </c>
      <c r="H2452" s="5" t="s">
        <v>715</v>
      </c>
      <c r="I2452" s="5" t="s">
        <v>87</v>
      </c>
      <c r="J2452" s="5" t="s">
        <v>83</v>
      </c>
      <c r="K2452" s="5" t="s">
        <v>82</v>
      </c>
      <c r="L2452" s="5" t="s">
        <v>86</v>
      </c>
      <c r="M2452" s="5" t="s">
        <v>126</v>
      </c>
      <c r="N2452" s="5" t="s">
        <v>150</v>
      </c>
      <c r="O2452" s="5" t="s">
        <v>85</v>
      </c>
      <c r="P2452" s="5" t="s">
        <v>95</v>
      </c>
      <c r="Q2452" s="5" t="s">
        <v>113</v>
      </c>
      <c r="R2452" s="5" t="s">
        <v>108</v>
      </c>
      <c r="S2452" s="5" t="s">
        <v>114</v>
      </c>
      <c r="T2452" s="5" t="s">
        <v>115</v>
      </c>
      <c r="U2452" s="5" t="s">
        <v>117</v>
      </c>
      <c r="V2452" s="5" t="s">
        <v>116</v>
      </c>
      <c r="W2452" s="5" t="s">
        <v>96</v>
      </c>
      <c r="X2452" s="5" t="s">
        <v>119</v>
      </c>
      <c r="Y2452" s="5" t="n">
        <v>1</v>
      </c>
      <c r="Z2452" s="5" t="n">
        <v>0</v>
      </c>
      <c r="AA2452" s="5" t="str">
        <f aca="false">IF(Y2452&gt;Z2452,"Win",IF(Y2452&lt;Z2452,"Loss","Draw"))</f>
        <v>Win</v>
      </c>
      <c r="AB2452" s="5" t="s">
        <v>98</v>
      </c>
      <c r="AC2452" s="5" t="s">
        <v>99</v>
      </c>
      <c r="AD2452" s="5" t="s">
        <v>880</v>
      </c>
      <c r="AE2452" s="5" t="s">
        <v>5516</v>
      </c>
      <c r="AF2452" s="5" t="str">
        <f aca="false">IF(AD2452&lt;AE2452,AD2452,AE2452)</f>
        <v>Barbarian Barrel, Electro Spirit, Lightning, Monk, Royal Hogs, Skeleton Dragons, Skeletons, Tesla</v>
      </c>
      <c r="AG2452" s="5" t="str">
        <f aca="false">IF(AD2452&lt;AE2452,AE2452,AD2452)</f>
        <v>Dark Prince, Furnace, Giant Skeleton, Giant Snowball, Goblin Hut, Graveyard, Minions, Poison</v>
      </c>
      <c r="AH2452" s="5" t="str">
        <f aca="false">IF(AD2452=AF2452,AA2452,IF(AA2452="Win","Loss",IF(AA2452="Loss","Win","Draw")))</f>
        <v>Win</v>
      </c>
      <c r="AI2452" s="5" t="s">
        <v>102</v>
      </c>
    </row>
    <row r="2453" customFormat="false" ht="15" hidden="false" customHeight="true" outlineLevel="0" collapsed="false">
      <c r="A2453" s="5" t="s">
        <v>5512</v>
      </c>
      <c r="B2453" s="5" t="n">
        <v>2</v>
      </c>
      <c r="C2453" s="5" t="s">
        <v>1206</v>
      </c>
      <c r="D2453" s="5" t="s">
        <v>1207</v>
      </c>
      <c r="E2453" s="5" t="s">
        <v>5513</v>
      </c>
      <c r="F2453" s="5" t="s">
        <v>5514</v>
      </c>
      <c r="G2453" s="5" t="s">
        <v>5517</v>
      </c>
      <c r="H2453" s="5" t="s">
        <v>715</v>
      </c>
      <c r="I2453" s="5" t="s">
        <v>233</v>
      </c>
      <c r="J2453" s="5" t="s">
        <v>202</v>
      </c>
      <c r="K2453" s="5" t="s">
        <v>201</v>
      </c>
      <c r="L2453" s="5" t="s">
        <v>157</v>
      </c>
      <c r="M2453" s="5" t="s">
        <v>111</v>
      </c>
      <c r="N2453" s="5" t="s">
        <v>88</v>
      </c>
      <c r="O2453" s="5" t="s">
        <v>234</v>
      </c>
      <c r="P2453" s="5" t="s">
        <v>204</v>
      </c>
      <c r="Q2453" s="5" t="s">
        <v>241</v>
      </c>
      <c r="R2453" s="5" t="s">
        <v>83</v>
      </c>
      <c r="S2453" s="5" t="s">
        <v>84</v>
      </c>
      <c r="T2453" s="5" t="s">
        <v>142</v>
      </c>
      <c r="U2453" s="5" t="s">
        <v>143</v>
      </c>
      <c r="V2453" s="5" t="s">
        <v>449</v>
      </c>
      <c r="W2453" s="5" t="s">
        <v>441</v>
      </c>
      <c r="X2453" s="5" t="s">
        <v>327</v>
      </c>
      <c r="Y2453" s="5" t="n">
        <v>1</v>
      </c>
      <c r="Z2453" s="5" t="n">
        <v>0</v>
      </c>
      <c r="AA2453" s="5" t="str">
        <f aca="false">IF(Y2453&gt;Z2453,"Win",IF(Y2453&lt;Z2453,"Loss","Draw"))</f>
        <v>Win</v>
      </c>
      <c r="AB2453" s="5" t="s">
        <v>98</v>
      </c>
      <c r="AC2453" s="5" t="s">
        <v>99</v>
      </c>
      <c r="AD2453" s="5" t="s">
        <v>380</v>
      </c>
      <c r="AE2453" s="5" t="s">
        <v>5518</v>
      </c>
      <c r="AF2453" s="5" t="str">
        <f aca="false">IF(AD2453&lt;AE2453,AD2453,AE2453)</f>
        <v>Archers, Elite Barbarians, Elixir Collector, Heal Spirit, Knight, Monk, Rage, Three Musketeers</v>
      </c>
      <c r="AG2453" s="5" t="str">
        <f aca="false">IF(AD2453&lt;AE2453,AE2453,AD2453)</f>
        <v>Bats, Berserker, Bomb Tower, Fire Spirit, Magic Archer, Miner, Royal Delivery, Wall Breakers</v>
      </c>
      <c r="AH2453" s="5" t="str">
        <f aca="false">IF(AD2453=AF2453,AA2453,IF(AA2453="Win","Loss",IF(AA2453="Loss","Win","Draw")))</f>
        <v>Loss</v>
      </c>
      <c r="AI2453" s="5" t="s">
        <v>102</v>
      </c>
    </row>
    <row r="2454" customFormat="false" ht="15" hidden="false" customHeight="true" outlineLevel="0" collapsed="false">
      <c r="A2454" s="5" t="s">
        <v>5519</v>
      </c>
      <c r="B2454" s="5" t="n">
        <v>1</v>
      </c>
      <c r="C2454" s="5" t="s">
        <v>1206</v>
      </c>
      <c r="D2454" s="5" t="s">
        <v>1207</v>
      </c>
      <c r="E2454" s="5" t="s">
        <v>4844</v>
      </c>
      <c r="F2454" s="5" t="s">
        <v>4845</v>
      </c>
      <c r="G2454" s="5" t="s">
        <v>5520</v>
      </c>
      <c r="H2454" s="5" t="s">
        <v>715</v>
      </c>
      <c r="I2454" s="5" t="s">
        <v>177</v>
      </c>
      <c r="J2454" s="5" t="s">
        <v>83</v>
      </c>
      <c r="K2454" s="5" t="s">
        <v>257</v>
      </c>
      <c r="L2454" s="5" t="s">
        <v>150</v>
      </c>
      <c r="M2454" s="5" t="s">
        <v>126</v>
      </c>
      <c r="N2454" s="5" t="s">
        <v>95</v>
      </c>
      <c r="O2454" s="5" t="s">
        <v>93</v>
      </c>
      <c r="P2454" s="5" t="s">
        <v>215</v>
      </c>
      <c r="Q2454" s="5" t="s">
        <v>129</v>
      </c>
      <c r="R2454" s="5" t="s">
        <v>91</v>
      </c>
      <c r="S2454" s="5" t="s">
        <v>124</v>
      </c>
      <c r="T2454" s="5" t="s">
        <v>223</v>
      </c>
      <c r="U2454" s="5" t="s">
        <v>113</v>
      </c>
      <c r="V2454" s="5" t="s">
        <v>112</v>
      </c>
      <c r="W2454" s="5" t="s">
        <v>109</v>
      </c>
      <c r="X2454" s="5" t="s">
        <v>93</v>
      </c>
      <c r="Y2454" s="5" t="n">
        <v>1</v>
      </c>
      <c r="Z2454" s="5" t="n">
        <v>0</v>
      </c>
      <c r="AA2454" s="5" t="str">
        <f aca="false">IF(Y2454&gt;Z2454,"Win",IF(Y2454&lt;Z2454,"Loss","Draw"))</f>
        <v>Win</v>
      </c>
      <c r="AB2454" s="5" t="s">
        <v>98</v>
      </c>
      <c r="AC2454" s="5" t="s">
        <v>99</v>
      </c>
      <c r="AD2454" s="5" t="s">
        <v>1106</v>
      </c>
      <c r="AE2454" s="5" t="s">
        <v>1500</v>
      </c>
      <c r="AF2454" s="5" t="str">
        <f aca="false">IF(AD2454&lt;AE2454,AD2454,AE2454)</f>
        <v>Barbarian Barrel, Electro Spirit, Fireball, Fisherman, Hunter, Monk, Royal Giant, Skeletons</v>
      </c>
      <c r="AG2454" s="5" t="str">
        <f aca="false">IF(AD2454&lt;AE2454,AE2454,AD2454)</f>
        <v>Fireball, Furnace, Goblins, Mega Knight, Ram Rider, Royal Ghost, Spirit Empress, Zap</v>
      </c>
      <c r="AH2454" s="5" t="str">
        <f aca="false">IF(AD2454=AF2454,AA2454,IF(AA2454="Win","Loss",IF(AA2454="Loss","Win","Draw")))</f>
        <v>Win</v>
      </c>
      <c r="AI2454" s="5" t="s">
        <v>102</v>
      </c>
    </row>
    <row r="2455" customFormat="false" ht="15" hidden="false" customHeight="true" outlineLevel="0" collapsed="false">
      <c r="A2455" s="5" t="s">
        <v>5519</v>
      </c>
      <c r="B2455" s="5" t="n">
        <v>2</v>
      </c>
      <c r="C2455" s="5" t="s">
        <v>1206</v>
      </c>
      <c r="D2455" s="5" t="s">
        <v>1207</v>
      </c>
      <c r="E2455" s="5" t="s">
        <v>4844</v>
      </c>
      <c r="F2455" s="5" t="s">
        <v>4845</v>
      </c>
      <c r="G2455" s="5" t="s">
        <v>3439</v>
      </c>
      <c r="H2455" s="5" t="s">
        <v>715</v>
      </c>
      <c r="I2455" s="5" t="s">
        <v>87</v>
      </c>
      <c r="J2455" s="5" t="s">
        <v>108</v>
      </c>
      <c r="K2455" s="5" t="s">
        <v>82</v>
      </c>
      <c r="L2455" s="5" t="s">
        <v>86</v>
      </c>
      <c r="M2455" s="5" t="s">
        <v>118</v>
      </c>
      <c r="N2455" s="5" t="s">
        <v>193</v>
      </c>
      <c r="O2455" s="5" t="s">
        <v>85</v>
      </c>
      <c r="P2455" s="5" t="s">
        <v>89</v>
      </c>
      <c r="Q2455" s="5" t="s">
        <v>127</v>
      </c>
      <c r="R2455" s="5" t="s">
        <v>128</v>
      </c>
      <c r="S2455" s="5" t="s">
        <v>126</v>
      </c>
      <c r="T2455" s="5" t="s">
        <v>132</v>
      </c>
      <c r="U2455" s="5" t="s">
        <v>86</v>
      </c>
      <c r="V2455" s="5" t="s">
        <v>133</v>
      </c>
      <c r="W2455" s="5" t="s">
        <v>130</v>
      </c>
      <c r="X2455" s="5" t="s">
        <v>97</v>
      </c>
      <c r="Y2455" s="5" t="n">
        <v>1</v>
      </c>
      <c r="Z2455" s="5" t="n">
        <v>0</v>
      </c>
      <c r="AA2455" s="5" t="str">
        <f aca="false">IF(Y2455&gt;Z2455,"Win",IF(Y2455&lt;Z2455,"Loss","Draw"))</f>
        <v>Win</v>
      </c>
      <c r="AB2455" s="5" t="s">
        <v>98</v>
      </c>
      <c r="AC2455" s="5" t="s">
        <v>99</v>
      </c>
      <c r="AD2455" s="5" t="s">
        <v>5521</v>
      </c>
      <c r="AE2455" s="5" t="s">
        <v>5522</v>
      </c>
      <c r="AF2455" s="5" t="str">
        <f aca="false">IF(AD2455&lt;AE2455,AD2455,AE2455)</f>
        <v>Arrows, Battle Ram, Electro Wizard, Golden Knight, Mother Witch, Ronin, Skeleton Dragons, Skeletons</v>
      </c>
      <c r="AG2455" s="5" t="str">
        <f aca="false">IF(AD2455&lt;AE2455,AE2455,AD2455)</f>
        <v>Dark Prince, Guards, Ice Spirit, Lightning, Royal Hogs, Skeleton Dragons, Tesla, The Log</v>
      </c>
      <c r="AH2455" s="5" t="str">
        <f aca="false">IF(AD2455=AF2455,AA2455,IF(AA2455="Win","Loss",IF(AA2455="Loss","Win","Draw")))</f>
        <v>Loss</v>
      </c>
      <c r="AI2455" s="5" t="s">
        <v>102</v>
      </c>
    </row>
    <row r="2456" customFormat="false" ht="15" hidden="false" customHeight="true" outlineLevel="0" collapsed="false">
      <c r="A2456" s="5" t="s">
        <v>5523</v>
      </c>
      <c r="B2456" s="5" t="n">
        <v>1</v>
      </c>
      <c r="C2456" s="5" t="s">
        <v>1206</v>
      </c>
      <c r="D2456" s="5" t="s">
        <v>1207</v>
      </c>
      <c r="E2456" s="5" t="s">
        <v>5524</v>
      </c>
      <c r="F2456" s="5" t="s">
        <v>5525</v>
      </c>
      <c r="G2456" s="5" t="s">
        <v>5526</v>
      </c>
      <c r="H2456" s="5" t="s">
        <v>715</v>
      </c>
      <c r="I2456" s="5" t="s">
        <v>114</v>
      </c>
      <c r="J2456" s="5" t="s">
        <v>128</v>
      </c>
      <c r="K2456" s="5" t="s">
        <v>137</v>
      </c>
      <c r="L2456" s="5" t="s">
        <v>242</v>
      </c>
      <c r="M2456" s="5" t="s">
        <v>87</v>
      </c>
      <c r="N2456" s="5" t="s">
        <v>157</v>
      </c>
      <c r="O2456" s="5" t="s">
        <v>126</v>
      </c>
      <c r="P2456" s="5" t="s">
        <v>116</v>
      </c>
      <c r="Q2456" s="5" t="s">
        <v>107</v>
      </c>
      <c r="R2456" s="5" t="s">
        <v>128</v>
      </c>
      <c r="S2456" s="5" t="s">
        <v>152</v>
      </c>
      <c r="T2456" s="5" t="s">
        <v>187</v>
      </c>
      <c r="U2456" s="5" t="s">
        <v>85</v>
      </c>
      <c r="V2456" s="5" t="s">
        <v>95</v>
      </c>
      <c r="W2456" s="5" t="s">
        <v>307</v>
      </c>
      <c r="X2456" s="5" t="s">
        <v>306</v>
      </c>
      <c r="Y2456" s="5" t="n">
        <v>1</v>
      </c>
      <c r="Z2456" s="5" t="n">
        <v>0</v>
      </c>
      <c r="AA2456" s="5" t="str">
        <f aca="false">IF(Y2456&gt;Z2456,"Win",IF(Y2456&lt;Z2456,"Loss","Draw"))</f>
        <v>Win</v>
      </c>
      <c r="AB2456" s="5" t="s">
        <v>98</v>
      </c>
      <c r="AC2456" s="5" t="s">
        <v>99</v>
      </c>
      <c r="AD2456" s="5" t="s">
        <v>1230</v>
      </c>
      <c r="AE2456" s="5" t="s">
        <v>603</v>
      </c>
      <c r="AF2456" s="5" t="str">
        <f aca="false">IF(AD2456&lt;AE2456,AD2456,AE2456)</f>
        <v>Baby Dragon, Barbarian Barrel, Goblin Cage, Golden Knight, Golem, Ice Wizard, Lightning, Tornado</v>
      </c>
      <c r="AG2456" s="5" t="str">
        <f aca="false">IF(AD2456&lt;AE2456,AE2456,AD2456)</f>
        <v>Bomber, Fire Spirit, Giant Snowball, Goblin Drill, Golden Knight, Poison, Skeletons, Tesla</v>
      </c>
      <c r="AH2456" s="5" t="str">
        <f aca="false">IF(AD2456=AF2456,AA2456,IF(AA2456="Win","Loss",IF(AA2456="Loss","Win","Draw")))</f>
        <v>Loss</v>
      </c>
      <c r="AI2456" s="5" t="s">
        <v>102</v>
      </c>
    </row>
    <row r="2457" customFormat="false" ht="15" hidden="false" customHeight="true" outlineLevel="0" collapsed="false">
      <c r="A2457" s="5" t="s">
        <v>5523</v>
      </c>
      <c r="B2457" s="5" t="n">
        <v>2</v>
      </c>
      <c r="C2457" s="5" t="s">
        <v>1206</v>
      </c>
      <c r="D2457" s="5" t="s">
        <v>1207</v>
      </c>
      <c r="E2457" s="5" t="s">
        <v>5524</v>
      </c>
      <c r="F2457" s="5" t="s">
        <v>5525</v>
      </c>
      <c r="G2457" s="5" t="s">
        <v>5527</v>
      </c>
      <c r="H2457" s="5" t="s">
        <v>715</v>
      </c>
      <c r="I2457" s="5" t="s">
        <v>172</v>
      </c>
      <c r="J2457" s="5" t="s">
        <v>108</v>
      </c>
      <c r="K2457" s="5" t="s">
        <v>90</v>
      </c>
      <c r="L2457" s="5" t="s">
        <v>165</v>
      </c>
      <c r="M2457" s="5" t="s">
        <v>88</v>
      </c>
      <c r="N2457" s="5" t="s">
        <v>150</v>
      </c>
      <c r="O2457" s="5" t="s">
        <v>93</v>
      </c>
      <c r="P2457" s="5" t="s">
        <v>89</v>
      </c>
      <c r="Q2457" s="5" t="s">
        <v>129</v>
      </c>
      <c r="R2457" s="5" t="s">
        <v>202</v>
      </c>
      <c r="S2457" s="5" t="s">
        <v>87</v>
      </c>
      <c r="T2457" s="5" t="s">
        <v>88</v>
      </c>
      <c r="U2457" s="5" t="s">
        <v>89</v>
      </c>
      <c r="V2457" s="5" t="s">
        <v>150</v>
      </c>
      <c r="W2457" s="5" t="s">
        <v>93</v>
      </c>
      <c r="X2457" s="5" t="s">
        <v>165</v>
      </c>
      <c r="Y2457" s="5" t="n">
        <v>0</v>
      </c>
      <c r="Z2457" s="5" t="n">
        <v>1</v>
      </c>
      <c r="AA2457" s="5" t="str">
        <f aca="false">IF(Y2457&gt;Z2457,"Win",IF(Y2457&lt;Z2457,"Loss","Draw"))</f>
        <v>Loss</v>
      </c>
      <c r="AB2457" s="5" t="s">
        <v>98</v>
      </c>
      <c r="AC2457" s="5" t="s">
        <v>99</v>
      </c>
      <c r="AD2457" s="5" t="s">
        <v>5528</v>
      </c>
      <c r="AE2457" s="5" t="s">
        <v>5529</v>
      </c>
      <c r="AF2457" s="5" t="str">
        <f aca="false">IF(AD2457&lt;AE2457,AD2457,AE2457)</f>
        <v>Berserker, Dark Prince, Electro Spirit, Fireball, Hog Rider, Mortar, Musketeer, The Log</v>
      </c>
      <c r="AG2457" s="5" t="str">
        <f aca="false">IF(AD2457&lt;AE2457,AE2457,AD2457)</f>
        <v>Berserker, Electro Spirit, Fireball, Hog Rider, Magic Archer, Mega Knight, Tesla, The Log</v>
      </c>
      <c r="AH2457" s="5" t="str">
        <f aca="false">IF(AD2457=AF2457,AA2457,IF(AA2457="Win","Loss",IF(AA2457="Loss","Win","Draw")))</f>
        <v>Loss</v>
      </c>
      <c r="AI2457" s="5" t="s">
        <v>102</v>
      </c>
    </row>
    <row r="2458" customFormat="false" ht="15" hidden="false" customHeight="true" outlineLevel="0" collapsed="false">
      <c r="A2458" s="5" t="s">
        <v>5523</v>
      </c>
      <c r="B2458" s="5" t="n">
        <v>3</v>
      </c>
      <c r="C2458" s="5" t="s">
        <v>1206</v>
      </c>
      <c r="D2458" s="5" t="s">
        <v>1207</v>
      </c>
      <c r="E2458" s="5" t="s">
        <v>5524</v>
      </c>
      <c r="F2458" s="5" t="s">
        <v>5525</v>
      </c>
      <c r="G2458" s="5" t="s">
        <v>5530</v>
      </c>
      <c r="H2458" s="5" t="s">
        <v>715</v>
      </c>
      <c r="I2458" s="5" t="s">
        <v>203</v>
      </c>
      <c r="J2458" s="5" t="s">
        <v>91</v>
      </c>
      <c r="K2458" s="5" t="s">
        <v>159</v>
      </c>
      <c r="L2458" s="5" t="s">
        <v>248</v>
      </c>
      <c r="M2458" s="5" t="s">
        <v>118</v>
      </c>
      <c r="N2458" s="5" t="s">
        <v>97</v>
      </c>
      <c r="O2458" s="5" t="s">
        <v>234</v>
      </c>
      <c r="P2458" s="5" t="s">
        <v>204</v>
      </c>
      <c r="Q2458" s="5" t="s">
        <v>90</v>
      </c>
      <c r="R2458" s="5" t="s">
        <v>123</v>
      </c>
      <c r="S2458" s="5" t="s">
        <v>284</v>
      </c>
      <c r="T2458" s="5" t="s">
        <v>580</v>
      </c>
      <c r="U2458" s="5" t="s">
        <v>133</v>
      </c>
      <c r="V2458" s="5" t="s">
        <v>130</v>
      </c>
      <c r="W2458" s="5" t="s">
        <v>92</v>
      </c>
      <c r="X2458" s="5" t="s">
        <v>138</v>
      </c>
      <c r="Y2458" s="5" t="n">
        <v>0</v>
      </c>
      <c r="Z2458" s="5" t="n">
        <v>1</v>
      </c>
      <c r="AA2458" s="5" t="str">
        <f aca="false">IF(Y2458&gt;Z2458,"Win",IF(Y2458&lt;Z2458,"Loss","Draw"))</f>
        <v>Loss</v>
      </c>
      <c r="AB2458" s="5" t="s">
        <v>98</v>
      </c>
      <c r="AC2458" s="5" t="s">
        <v>99</v>
      </c>
      <c r="AD2458" s="5" t="s">
        <v>5531</v>
      </c>
      <c r="AE2458" s="5" t="s">
        <v>5532</v>
      </c>
      <c r="AF2458" s="5" t="str">
        <f aca="false">IF(AD2458&lt;AE2458,AD2458,AE2458)</f>
        <v>Arrows, Goblin Demolisher, Goblin Gang, Goblinstein, Inferno Dragon, Mortar, Mother Witch, Skeleton Barrel</v>
      </c>
      <c r="AG2458" s="5" t="str">
        <f aca="false">IF(AD2458&lt;AE2458,AE2458,AD2458)</f>
        <v>Bomb Tower, Dart Goblin, Goblin Barrel, Goblins, Ice Spirit, Princess, Ronin, Royal Delivery</v>
      </c>
      <c r="AH2458" s="5" t="str">
        <f aca="false">IF(AD2458=AF2458,AA2458,IF(AA2458="Win","Loss",IF(AA2458="Loss","Win","Draw")))</f>
        <v>Win</v>
      </c>
      <c r="AI2458" s="5" t="s">
        <v>102</v>
      </c>
    </row>
    <row r="2459" customFormat="false" ht="15" hidden="false" customHeight="true" outlineLevel="0" collapsed="false">
      <c r="A2459" s="5" t="s">
        <v>5533</v>
      </c>
      <c r="B2459" s="5" t="n">
        <v>1</v>
      </c>
      <c r="C2459" s="5" t="s">
        <v>1206</v>
      </c>
      <c r="D2459" s="5" t="s">
        <v>1207</v>
      </c>
      <c r="E2459" s="5" t="s">
        <v>3429</v>
      </c>
      <c r="F2459" s="5" t="s">
        <v>3430</v>
      </c>
      <c r="G2459" s="5" t="s">
        <v>5534</v>
      </c>
      <c r="H2459" s="5" t="s">
        <v>163</v>
      </c>
      <c r="I2459" s="5" t="s">
        <v>233</v>
      </c>
      <c r="J2459" s="5" t="s">
        <v>202</v>
      </c>
      <c r="K2459" s="5" t="s">
        <v>201</v>
      </c>
      <c r="L2459" s="5" t="s">
        <v>157</v>
      </c>
      <c r="M2459" s="5" t="s">
        <v>111</v>
      </c>
      <c r="N2459" s="5" t="s">
        <v>88</v>
      </c>
      <c r="O2459" s="5" t="s">
        <v>234</v>
      </c>
      <c r="P2459" s="5" t="s">
        <v>204</v>
      </c>
      <c r="Q2459" s="5" t="s">
        <v>127</v>
      </c>
      <c r="R2459" s="5" t="s">
        <v>128</v>
      </c>
      <c r="S2459" s="5" t="s">
        <v>129</v>
      </c>
      <c r="T2459" s="5" t="s">
        <v>131</v>
      </c>
      <c r="U2459" s="5" t="s">
        <v>133</v>
      </c>
      <c r="V2459" s="5" t="s">
        <v>124</v>
      </c>
      <c r="W2459" s="5" t="s">
        <v>173</v>
      </c>
      <c r="X2459" s="5" t="s">
        <v>130</v>
      </c>
      <c r="Y2459" s="5" t="n">
        <v>0</v>
      </c>
      <c r="Z2459" s="5" t="n">
        <v>1</v>
      </c>
      <c r="AA2459" s="5" t="str">
        <f aca="false">IF(Y2459&gt;Z2459,"Win",IF(Y2459&lt;Z2459,"Loss","Draw"))</f>
        <v>Loss</v>
      </c>
      <c r="AB2459" s="5" t="s">
        <v>98</v>
      </c>
      <c r="AC2459" s="5" t="s">
        <v>99</v>
      </c>
      <c r="AD2459" s="5" t="s">
        <v>380</v>
      </c>
      <c r="AE2459" s="5" t="s">
        <v>2569</v>
      </c>
      <c r="AF2459" s="5" t="str">
        <f aca="false">IF(AD2459&lt;AE2459,AD2459,AE2459)</f>
        <v>Arrows, Bandit, Battle Ram, Golden Knight, Mega Knight, Mother Witch, Royal Ghost, Zappies</v>
      </c>
      <c r="AG2459" s="5" t="str">
        <f aca="false">IF(AD2459&lt;AE2459,AE2459,AD2459)</f>
        <v>Bats, Berserker, Bomb Tower, Fire Spirit, Magic Archer, Miner, Royal Delivery, Wall Breakers</v>
      </c>
      <c r="AH2459" s="5" t="str">
        <f aca="false">IF(AD2459=AF2459,AA2459,IF(AA2459="Win","Loss",IF(AA2459="Loss","Win","Draw")))</f>
        <v>Win</v>
      </c>
      <c r="AI2459" s="5" t="s">
        <v>102</v>
      </c>
    </row>
    <row r="2460" customFormat="false" ht="15" hidden="false" customHeight="true" outlineLevel="0" collapsed="false">
      <c r="A2460" s="5" t="s">
        <v>5533</v>
      </c>
      <c r="B2460" s="5" t="n">
        <v>2</v>
      </c>
      <c r="C2460" s="5" t="s">
        <v>1206</v>
      </c>
      <c r="D2460" s="5" t="s">
        <v>1207</v>
      </c>
      <c r="E2460" s="5" t="s">
        <v>3429</v>
      </c>
      <c r="F2460" s="5" t="s">
        <v>3430</v>
      </c>
      <c r="G2460" s="5" t="s">
        <v>5535</v>
      </c>
      <c r="H2460" s="5" t="s">
        <v>163</v>
      </c>
      <c r="I2460" s="5" t="s">
        <v>84</v>
      </c>
      <c r="J2460" s="5" t="s">
        <v>108</v>
      </c>
      <c r="K2460" s="5" t="s">
        <v>114</v>
      </c>
      <c r="L2460" s="5" t="s">
        <v>115</v>
      </c>
      <c r="M2460" s="5" t="s">
        <v>118</v>
      </c>
      <c r="N2460" s="5" t="s">
        <v>138</v>
      </c>
      <c r="O2460" s="5" t="s">
        <v>119</v>
      </c>
      <c r="P2460" s="5" t="s">
        <v>116</v>
      </c>
      <c r="Q2460" s="5" t="s">
        <v>185</v>
      </c>
      <c r="R2460" s="5" t="s">
        <v>186</v>
      </c>
      <c r="S2460" s="5" t="s">
        <v>109</v>
      </c>
      <c r="T2460" s="5" t="s">
        <v>111</v>
      </c>
      <c r="U2460" s="5" t="s">
        <v>97</v>
      </c>
      <c r="V2460" s="5" t="s">
        <v>88</v>
      </c>
      <c r="W2460" s="5" t="s">
        <v>187</v>
      </c>
      <c r="X2460" s="5" t="s">
        <v>234</v>
      </c>
      <c r="Y2460" s="5" t="n">
        <v>1</v>
      </c>
      <c r="Z2460" s="5" t="n">
        <v>0</v>
      </c>
      <c r="AA2460" s="5" t="str">
        <f aca="false">IF(Y2460&gt;Z2460,"Win",IF(Y2460&lt;Z2460,"Loss","Draw"))</f>
        <v>Win</v>
      </c>
      <c r="AB2460" s="5" t="s">
        <v>98</v>
      </c>
      <c r="AC2460" s="5" t="s">
        <v>99</v>
      </c>
      <c r="AD2460" s="5" t="s">
        <v>984</v>
      </c>
      <c r="AE2460" s="5" t="s">
        <v>924</v>
      </c>
      <c r="AF2460" s="5" t="str">
        <f aca="false">IF(AD2460&lt;AE2460,AD2460,AE2460)</f>
        <v>Archers, Dark Prince, Giant Snowball, Goblin Demolisher, Goblin Hut, Graveyard, Ice Spirit, Poison</v>
      </c>
      <c r="AG2460" s="5" t="str">
        <f aca="false">IF(AD2460&lt;AE2460,AE2460,AD2460)</f>
        <v>Balloon, Berserker, Bomb Tower, Executioner, Miner, Ronin, Tornado, Zap</v>
      </c>
      <c r="AH2460" s="5" t="str">
        <f aca="false">IF(AD2460=AF2460,AA2460,IF(AA2460="Win","Loss",IF(AA2460="Loss","Win","Draw")))</f>
        <v>Win</v>
      </c>
      <c r="AI2460" s="5" t="s">
        <v>102</v>
      </c>
    </row>
    <row r="2461" customFormat="false" ht="15" hidden="false" customHeight="true" outlineLevel="0" collapsed="false">
      <c r="A2461" s="5" t="s">
        <v>5533</v>
      </c>
      <c r="B2461" s="5" t="n">
        <v>3</v>
      </c>
      <c r="C2461" s="5" t="s">
        <v>1206</v>
      </c>
      <c r="D2461" s="5" t="s">
        <v>1207</v>
      </c>
      <c r="E2461" s="5" t="s">
        <v>3429</v>
      </c>
      <c r="F2461" s="5" t="s">
        <v>3430</v>
      </c>
      <c r="G2461" s="5" t="s">
        <v>5536</v>
      </c>
      <c r="H2461" s="5" t="s">
        <v>163</v>
      </c>
      <c r="I2461" s="5" t="s">
        <v>87</v>
      </c>
      <c r="J2461" s="5" t="s">
        <v>151</v>
      </c>
      <c r="K2461" s="5" t="s">
        <v>407</v>
      </c>
      <c r="L2461" s="5" t="s">
        <v>150</v>
      </c>
      <c r="M2461" s="5" t="s">
        <v>126</v>
      </c>
      <c r="N2461" s="5" t="s">
        <v>164</v>
      </c>
      <c r="O2461" s="5" t="s">
        <v>165</v>
      </c>
      <c r="P2461" s="5" t="s">
        <v>89</v>
      </c>
      <c r="Q2461" s="5" t="s">
        <v>778</v>
      </c>
      <c r="R2461" s="5" t="s">
        <v>219</v>
      </c>
      <c r="S2461" s="5" t="s">
        <v>152</v>
      </c>
      <c r="T2461" s="5" t="s">
        <v>223</v>
      </c>
      <c r="U2461" s="5" t="s">
        <v>141</v>
      </c>
      <c r="V2461" s="5" t="s">
        <v>108</v>
      </c>
      <c r="W2461" s="5" t="s">
        <v>93</v>
      </c>
      <c r="X2461" s="5" t="s">
        <v>150</v>
      </c>
      <c r="Y2461" s="5" t="n">
        <v>1</v>
      </c>
      <c r="Z2461" s="5" t="n">
        <v>0</v>
      </c>
      <c r="AA2461" s="5" t="str">
        <f aca="false">IF(Y2461&gt;Z2461,"Win",IF(Y2461&lt;Z2461,"Loss","Draw"))</f>
        <v>Win</v>
      </c>
      <c r="AB2461" s="5" t="s">
        <v>98</v>
      </c>
      <c r="AC2461" s="5" t="s">
        <v>99</v>
      </c>
      <c r="AD2461" s="5" t="s">
        <v>526</v>
      </c>
      <c r="AE2461" s="5" t="s">
        <v>5537</v>
      </c>
      <c r="AF2461" s="5" t="str">
        <f aca="false">IF(AD2461&lt;AE2461,AD2461,AE2461)</f>
        <v>Baby Dragon, Dark Prince, Electro Spirit, Fireball, Lumberjack, P.E.K.K.A, Ram Rider, Wizard</v>
      </c>
      <c r="AG2461" s="5" t="str">
        <f aca="false">IF(AD2461&lt;AE2461,AE2461,AD2461)</f>
        <v>Earthquake, Electro Spirit, Firecracker, Hog Rider, Mighty Miner, Skeletons, Tesla, The Log</v>
      </c>
      <c r="AH2461" s="5" t="str">
        <f aca="false">IF(AD2461=AF2461,AA2461,IF(AA2461="Win","Loss",IF(AA2461="Loss","Win","Draw")))</f>
        <v>Loss</v>
      </c>
      <c r="AI2461" s="5" t="s">
        <v>102</v>
      </c>
    </row>
    <row r="2462" customFormat="false" ht="15" hidden="false" customHeight="true" outlineLevel="0" collapsed="false">
      <c r="A2462" s="5" t="s">
        <v>5538</v>
      </c>
      <c r="B2462" s="5" t="n">
        <v>1</v>
      </c>
      <c r="C2462" s="5" t="s">
        <v>1206</v>
      </c>
      <c r="D2462" s="5" t="s">
        <v>1207</v>
      </c>
      <c r="E2462" s="6" t="s">
        <v>5539</v>
      </c>
      <c r="F2462" s="5" t="s">
        <v>5540</v>
      </c>
      <c r="G2462" s="5" t="s">
        <v>5541</v>
      </c>
      <c r="H2462" s="5" t="s">
        <v>715</v>
      </c>
      <c r="I2462" s="5" t="s">
        <v>107</v>
      </c>
      <c r="J2462" s="5" t="s">
        <v>128</v>
      </c>
      <c r="K2462" s="5" t="s">
        <v>152</v>
      </c>
      <c r="L2462" s="5" t="s">
        <v>306</v>
      </c>
      <c r="M2462" s="5" t="s">
        <v>307</v>
      </c>
      <c r="N2462" s="5" t="s">
        <v>85</v>
      </c>
      <c r="O2462" s="5" t="s">
        <v>187</v>
      </c>
      <c r="P2462" s="5" t="s">
        <v>95</v>
      </c>
      <c r="Q2462" s="5" t="s">
        <v>201</v>
      </c>
      <c r="R2462" s="5" t="s">
        <v>202</v>
      </c>
      <c r="S2462" s="5" t="s">
        <v>203</v>
      </c>
      <c r="T2462" s="5" t="s">
        <v>88</v>
      </c>
      <c r="U2462" s="5" t="s">
        <v>157</v>
      </c>
      <c r="V2462" s="5" t="s">
        <v>118</v>
      </c>
      <c r="W2462" s="5" t="s">
        <v>204</v>
      </c>
      <c r="X2462" s="5" t="s">
        <v>87</v>
      </c>
      <c r="Y2462" s="5" t="n">
        <v>0</v>
      </c>
      <c r="Z2462" s="5" t="n">
        <v>1</v>
      </c>
      <c r="AA2462" s="5" t="str">
        <f aca="false">IF(Y2462&gt;Z2462,"Win",IF(Y2462&lt;Z2462,"Loss","Draw"))</f>
        <v>Loss</v>
      </c>
      <c r="AB2462" s="5" t="s">
        <v>98</v>
      </c>
      <c r="AC2462" s="5" t="s">
        <v>99</v>
      </c>
      <c r="AD2462" s="5" t="s">
        <v>603</v>
      </c>
      <c r="AE2462" s="5" t="s">
        <v>206</v>
      </c>
      <c r="AF2462" s="5" t="str">
        <f aca="false">IF(AD2462&lt;AE2462,AD2462,AE2462)</f>
        <v>Baby Dragon, Barbarian Barrel, Goblin Cage, Golden Knight, Golem, Ice Wizard, Lightning, Tornado</v>
      </c>
      <c r="AG2462" s="5" t="str">
        <f aca="false">IF(AD2462&lt;AE2462,AE2462,AD2462)</f>
        <v>Berserker, Fire Spirit, Goblin Barrel, Ice Spirit, Magic Archer, Royal Delivery, Tesla, Wall Breakers</v>
      </c>
      <c r="AH2462" s="5" t="str">
        <f aca="false">IF(AD2462=AF2462,AA2462,IF(AA2462="Win","Loss",IF(AA2462="Loss","Win","Draw")))</f>
        <v>Loss</v>
      </c>
      <c r="AI2462" s="5" t="s">
        <v>102</v>
      </c>
    </row>
    <row r="2463" customFormat="false" ht="15" hidden="false" customHeight="true" outlineLevel="0" collapsed="false">
      <c r="A2463" s="5" t="s">
        <v>5538</v>
      </c>
      <c r="B2463" s="5" t="n">
        <v>2</v>
      </c>
      <c r="C2463" s="5" t="s">
        <v>1206</v>
      </c>
      <c r="D2463" s="5" t="s">
        <v>1207</v>
      </c>
      <c r="E2463" s="6" t="s">
        <v>5539</v>
      </c>
      <c r="F2463" s="5" t="s">
        <v>5540</v>
      </c>
      <c r="G2463" s="5" t="s">
        <v>4558</v>
      </c>
      <c r="H2463" s="5" t="s">
        <v>81</v>
      </c>
      <c r="I2463" s="5" t="s">
        <v>114</v>
      </c>
      <c r="J2463" s="5" t="s">
        <v>108</v>
      </c>
      <c r="K2463" s="5" t="s">
        <v>137</v>
      </c>
      <c r="L2463" s="5" t="s">
        <v>87</v>
      </c>
      <c r="M2463" s="5" t="s">
        <v>116</v>
      </c>
      <c r="N2463" s="5" t="s">
        <v>242</v>
      </c>
      <c r="O2463" s="5" t="s">
        <v>157</v>
      </c>
      <c r="P2463" s="5" t="s">
        <v>126</v>
      </c>
      <c r="Q2463" s="5" t="s">
        <v>87</v>
      </c>
      <c r="R2463" s="5" t="s">
        <v>151</v>
      </c>
      <c r="S2463" s="5" t="s">
        <v>114</v>
      </c>
      <c r="T2463" s="5" t="s">
        <v>137</v>
      </c>
      <c r="U2463" s="5" t="s">
        <v>242</v>
      </c>
      <c r="V2463" s="5" t="s">
        <v>193</v>
      </c>
      <c r="W2463" s="5" t="s">
        <v>116</v>
      </c>
      <c r="X2463" s="5" t="s">
        <v>150</v>
      </c>
      <c r="Y2463" s="5" t="n">
        <v>2</v>
      </c>
      <c r="Z2463" s="5" t="n">
        <v>0</v>
      </c>
      <c r="AA2463" s="5" t="str">
        <f aca="false">IF(Y2463&gt;Z2463,"Win",IF(Y2463&lt;Z2463,"Loss","Draw"))</f>
        <v>Win</v>
      </c>
      <c r="AB2463" s="5" t="s">
        <v>98</v>
      </c>
      <c r="AC2463" s="5" t="s">
        <v>99</v>
      </c>
      <c r="AD2463" s="5" t="s">
        <v>1322</v>
      </c>
      <c r="AE2463" s="5" t="s">
        <v>5542</v>
      </c>
      <c r="AF2463" s="5" t="str">
        <f aca="false">IF(AD2463&lt;AE2463,AD2463,AE2463)</f>
        <v>Bomber, Dark Prince, Fire Spirit, Giant Snowball, Goblin Drill, Poison, Skeletons, Tesla</v>
      </c>
      <c r="AG2463" s="5" t="str">
        <f aca="false">IF(AD2463&lt;AE2463,AE2463,AD2463)</f>
        <v>Bomber, Electro Spirit, Giant Snowball, Goblin Drill, Guards, Mighty Miner, Poison, Tesla</v>
      </c>
      <c r="AH2463" s="5" t="str">
        <f aca="false">IF(AD2463=AF2463,AA2463,IF(AA2463="Win","Loss",IF(AA2463="Loss","Win","Draw")))</f>
        <v>Win</v>
      </c>
      <c r="AI2463" s="5" t="s">
        <v>102</v>
      </c>
    </row>
    <row r="2464" customFormat="false" ht="15" hidden="false" customHeight="true" outlineLevel="0" collapsed="false">
      <c r="A2464" s="5" t="s">
        <v>5538</v>
      </c>
      <c r="B2464" s="5" t="n">
        <v>3</v>
      </c>
      <c r="C2464" s="5" t="s">
        <v>1206</v>
      </c>
      <c r="D2464" s="5" t="s">
        <v>1207</v>
      </c>
      <c r="E2464" s="6" t="s">
        <v>5539</v>
      </c>
      <c r="F2464" s="5" t="s">
        <v>5540</v>
      </c>
      <c r="G2464" s="5" t="s">
        <v>5543</v>
      </c>
      <c r="H2464" s="5" t="s">
        <v>81</v>
      </c>
      <c r="I2464" s="5" t="s">
        <v>407</v>
      </c>
      <c r="J2464" s="5" t="s">
        <v>151</v>
      </c>
      <c r="K2464" s="5" t="s">
        <v>153</v>
      </c>
      <c r="L2464" s="5" t="s">
        <v>150</v>
      </c>
      <c r="M2464" s="5" t="s">
        <v>88</v>
      </c>
      <c r="N2464" s="5" t="s">
        <v>165</v>
      </c>
      <c r="O2464" s="5" t="s">
        <v>89</v>
      </c>
      <c r="P2464" s="5" t="s">
        <v>164</v>
      </c>
      <c r="Q2464" s="5" t="s">
        <v>82</v>
      </c>
      <c r="R2464" s="5" t="s">
        <v>108</v>
      </c>
      <c r="S2464" s="5" t="s">
        <v>84</v>
      </c>
      <c r="T2464" s="5" t="s">
        <v>126</v>
      </c>
      <c r="U2464" s="5" t="s">
        <v>95</v>
      </c>
      <c r="V2464" s="5" t="s">
        <v>153</v>
      </c>
      <c r="W2464" s="5" t="s">
        <v>93</v>
      </c>
      <c r="X2464" s="5" t="s">
        <v>86</v>
      </c>
      <c r="Y2464" s="5" t="n">
        <v>1</v>
      </c>
      <c r="Z2464" s="5" t="n">
        <v>0</v>
      </c>
      <c r="AA2464" s="5" t="str">
        <f aca="false">IF(Y2464&gt;Z2464,"Win",IF(Y2464&lt;Z2464,"Loss","Draw"))</f>
        <v>Win</v>
      </c>
      <c r="AB2464" s="5" t="s">
        <v>98</v>
      </c>
      <c r="AC2464" s="5" t="s">
        <v>99</v>
      </c>
      <c r="AD2464" s="5" t="s">
        <v>5544</v>
      </c>
      <c r="AE2464" s="5" t="s">
        <v>5545</v>
      </c>
      <c r="AF2464" s="5" t="str">
        <f aca="false">IF(AD2464&lt;AE2464,AD2464,AE2464)</f>
        <v>Archers, Barbarian Barrel, Cannon, Dark Prince, Fireball, Royal Hogs, Skeleton Dragons, Skeletons</v>
      </c>
      <c r="AG2464" s="5" t="str">
        <f aca="false">IF(AD2464&lt;AE2464,AE2464,AD2464)</f>
        <v>Berserker, Cannon, Earthquake, Electro Spirit, Firecracker, Hog Rider, Mighty Miner, The Log</v>
      </c>
      <c r="AH2464" s="5" t="str">
        <f aca="false">IF(AD2464=AF2464,AA2464,IF(AA2464="Win","Loss",IF(AA2464="Loss","Win","Draw")))</f>
        <v>Loss</v>
      </c>
      <c r="AI2464" s="5" t="s">
        <v>102</v>
      </c>
    </row>
    <row r="2465" customFormat="false" ht="15" hidden="false" customHeight="true" outlineLevel="0" collapsed="false">
      <c r="A2465" s="5" t="s">
        <v>5546</v>
      </c>
      <c r="B2465" s="5" t="n">
        <v>1</v>
      </c>
      <c r="C2465" s="5" t="s">
        <v>1206</v>
      </c>
      <c r="D2465" s="5" t="s">
        <v>1207</v>
      </c>
      <c r="E2465" s="5" t="s">
        <v>3753</v>
      </c>
      <c r="F2465" s="5" t="s">
        <v>3754</v>
      </c>
      <c r="G2465" s="5" t="s">
        <v>5547</v>
      </c>
      <c r="H2465" s="5" t="s">
        <v>715</v>
      </c>
      <c r="I2465" s="5" t="s">
        <v>137</v>
      </c>
      <c r="J2465" s="5" t="s">
        <v>128</v>
      </c>
      <c r="K2465" s="5" t="s">
        <v>114</v>
      </c>
      <c r="L2465" s="5" t="s">
        <v>126</v>
      </c>
      <c r="M2465" s="5" t="s">
        <v>242</v>
      </c>
      <c r="N2465" s="5" t="s">
        <v>157</v>
      </c>
      <c r="O2465" s="5" t="s">
        <v>87</v>
      </c>
      <c r="P2465" s="5" t="s">
        <v>116</v>
      </c>
      <c r="Q2465" s="5" t="s">
        <v>185</v>
      </c>
      <c r="R2465" s="5" t="s">
        <v>186</v>
      </c>
      <c r="S2465" s="5" t="s">
        <v>109</v>
      </c>
      <c r="T2465" s="5" t="s">
        <v>111</v>
      </c>
      <c r="U2465" s="5" t="s">
        <v>117</v>
      </c>
      <c r="V2465" s="5" t="s">
        <v>193</v>
      </c>
      <c r="W2465" s="5" t="s">
        <v>187</v>
      </c>
      <c r="X2465" s="5" t="s">
        <v>234</v>
      </c>
      <c r="Y2465" s="5" t="n">
        <v>1</v>
      </c>
      <c r="Z2465" s="5" t="n">
        <v>0</v>
      </c>
      <c r="AA2465" s="5" t="str">
        <f aca="false">IF(Y2465&gt;Z2465,"Win",IF(Y2465&lt;Z2465,"Loss","Draw"))</f>
        <v>Win</v>
      </c>
      <c r="AB2465" s="5" t="s">
        <v>98</v>
      </c>
      <c r="AC2465" s="5" t="s">
        <v>99</v>
      </c>
      <c r="AD2465" s="5" t="s">
        <v>1230</v>
      </c>
      <c r="AE2465" s="5" t="s">
        <v>1412</v>
      </c>
      <c r="AF2465" s="5" t="str">
        <f aca="false">IF(AD2465&lt;AE2465,AD2465,AE2465)</f>
        <v>Balloon, Bomb Tower, Executioner, Giant Skeleton, Guards, Miner, Tornado, Zap</v>
      </c>
      <c r="AG2465" s="5" t="str">
        <f aca="false">IF(AD2465&lt;AE2465,AE2465,AD2465)</f>
        <v>Bomber, Fire Spirit, Giant Snowball, Goblin Drill, Golden Knight, Poison, Skeletons, Tesla</v>
      </c>
      <c r="AH2465" s="5" t="str">
        <f aca="false">IF(AD2465=AF2465,AA2465,IF(AA2465="Win","Loss",IF(AA2465="Loss","Win","Draw")))</f>
        <v>Loss</v>
      </c>
      <c r="AI2465" s="5" t="s">
        <v>102</v>
      </c>
    </row>
    <row r="2466" customFormat="false" ht="15" hidden="false" customHeight="true" outlineLevel="0" collapsed="false">
      <c r="A2466" s="5" t="s">
        <v>5546</v>
      </c>
      <c r="B2466" s="5" t="n">
        <v>2</v>
      </c>
      <c r="C2466" s="5" t="s">
        <v>1206</v>
      </c>
      <c r="D2466" s="5" t="s">
        <v>1207</v>
      </c>
      <c r="E2466" s="5" t="s">
        <v>3753</v>
      </c>
      <c r="F2466" s="5" t="s">
        <v>3754</v>
      </c>
      <c r="G2466" s="5" t="s">
        <v>5548</v>
      </c>
      <c r="H2466" s="5" t="s">
        <v>163</v>
      </c>
      <c r="I2466" s="5" t="s">
        <v>84</v>
      </c>
      <c r="J2466" s="5" t="s">
        <v>108</v>
      </c>
      <c r="K2466" s="5" t="s">
        <v>82</v>
      </c>
      <c r="L2466" s="5" t="s">
        <v>138</v>
      </c>
      <c r="M2466" s="5" t="s">
        <v>93</v>
      </c>
      <c r="N2466" s="5" t="s">
        <v>95</v>
      </c>
      <c r="O2466" s="5" t="s">
        <v>119</v>
      </c>
      <c r="P2466" s="5" t="s">
        <v>150</v>
      </c>
      <c r="Q2466" s="5" t="s">
        <v>127</v>
      </c>
      <c r="R2466" s="5" t="s">
        <v>128</v>
      </c>
      <c r="S2466" s="5" t="s">
        <v>129</v>
      </c>
      <c r="T2466" s="5" t="s">
        <v>133</v>
      </c>
      <c r="U2466" s="5" t="s">
        <v>173</v>
      </c>
      <c r="V2466" s="5" t="s">
        <v>215</v>
      </c>
      <c r="W2466" s="5" t="s">
        <v>130</v>
      </c>
      <c r="X2466" s="5" t="s">
        <v>86</v>
      </c>
      <c r="Y2466" s="5" t="n">
        <v>1</v>
      </c>
      <c r="Z2466" s="5" t="n">
        <v>0</v>
      </c>
      <c r="AA2466" s="5" t="str">
        <f aca="false">IF(Y2466&gt;Z2466,"Win",IF(Y2466&lt;Z2466,"Loss","Draw"))</f>
        <v>Win</v>
      </c>
      <c r="AB2466" s="5" t="s">
        <v>98</v>
      </c>
      <c r="AC2466" s="5" t="s">
        <v>99</v>
      </c>
      <c r="AD2466" s="5" t="s">
        <v>3802</v>
      </c>
      <c r="AE2466" s="5" t="s">
        <v>5549</v>
      </c>
      <c r="AF2466" s="5" t="str">
        <f aca="false">IF(AD2466&lt;AE2466,AD2466,AE2466)</f>
        <v>Archers, Barbarian Barrel, Dark Prince, Electro Spirit, Fireball, Goblin Demolisher, Goblin Hut, Royal Hogs</v>
      </c>
      <c r="AG2466" s="5" t="str">
        <f aca="false">IF(AD2466&lt;AE2466,AE2466,AD2466)</f>
        <v>Arrows, Battle Ram, Fisherman, Golden Knight, Mega Knight, Mother Witch, Skeleton Dragons, Zappies</v>
      </c>
      <c r="AH2466" s="5" t="str">
        <f aca="false">IF(AD2466=AF2466,AA2466,IF(AA2466="Win","Loss",IF(AA2466="Loss","Win","Draw")))</f>
        <v>Win</v>
      </c>
      <c r="AI2466" s="5" t="s">
        <v>102</v>
      </c>
    </row>
    <row r="2467" customFormat="false" ht="15" hidden="false" customHeight="true" outlineLevel="0" collapsed="false">
      <c r="A2467" s="5" t="s">
        <v>5550</v>
      </c>
      <c r="B2467" s="5" t="n">
        <v>1</v>
      </c>
      <c r="C2467" s="5" t="s">
        <v>1206</v>
      </c>
      <c r="D2467" s="5" t="s">
        <v>1207</v>
      </c>
      <c r="E2467" s="5" t="s">
        <v>726</v>
      </c>
      <c r="F2467" s="5" t="s">
        <v>727</v>
      </c>
      <c r="G2467" s="5" t="s">
        <v>1208</v>
      </c>
      <c r="H2467" s="5" t="s">
        <v>715</v>
      </c>
      <c r="I2467" s="5" t="s">
        <v>177</v>
      </c>
      <c r="J2467" s="5" t="s">
        <v>188</v>
      </c>
      <c r="K2467" s="5" t="s">
        <v>83</v>
      </c>
      <c r="L2467" s="5" t="s">
        <v>86</v>
      </c>
      <c r="M2467" s="5" t="s">
        <v>93</v>
      </c>
      <c r="N2467" s="5" t="s">
        <v>133</v>
      </c>
      <c r="O2467" s="5" t="s">
        <v>95</v>
      </c>
      <c r="P2467" s="5" t="s">
        <v>215</v>
      </c>
      <c r="Q2467" s="5" t="s">
        <v>137</v>
      </c>
      <c r="R2467" s="5" t="s">
        <v>241</v>
      </c>
      <c r="S2467" s="5" t="s">
        <v>114</v>
      </c>
      <c r="T2467" s="5" t="s">
        <v>242</v>
      </c>
      <c r="U2467" s="5" t="s">
        <v>157</v>
      </c>
      <c r="V2467" s="5" t="s">
        <v>126</v>
      </c>
      <c r="W2467" s="5" t="s">
        <v>116</v>
      </c>
      <c r="X2467" s="5" t="s">
        <v>87</v>
      </c>
      <c r="Y2467" s="5" t="n">
        <v>1</v>
      </c>
      <c r="Z2467" s="5" t="n">
        <v>0</v>
      </c>
      <c r="AA2467" s="5" t="str">
        <f aca="false">IF(Y2467&gt;Z2467,"Win",IF(Y2467&lt;Z2467,"Loss","Draw"))</f>
        <v>Win</v>
      </c>
      <c r="AB2467" s="5" t="s">
        <v>98</v>
      </c>
      <c r="AC2467" s="5" t="s">
        <v>99</v>
      </c>
      <c r="AD2467" s="5" t="s">
        <v>217</v>
      </c>
      <c r="AE2467" s="5" t="s">
        <v>243</v>
      </c>
      <c r="AF2467" s="5" t="str">
        <f aca="false">IF(AD2467&lt;AE2467,AD2467,AE2467)</f>
        <v>Barbarian Barrel, Fireball, Fisherman, Monk, Mother Witch, Royal Giant, Skeleton Dragons, Tombstone</v>
      </c>
      <c r="AG2467" s="5" t="str">
        <f aca="false">IF(AD2467&lt;AE2467,AE2467,AD2467)</f>
        <v>Bomber, Fire Spirit, Giant Snowball, Goblin Drill, Knight, Poison, Skeletons, Tesla</v>
      </c>
      <c r="AH2467" s="5" t="str">
        <f aca="false">IF(AD2467=AF2467,AA2467,IF(AA2467="Win","Loss",IF(AA2467="Loss","Win","Draw")))</f>
        <v>Win</v>
      </c>
      <c r="AI2467" s="5" t="s">
        <v>102</v>
      </c>
    </row>
    <row r="2468" customFormat="false" ht="15" hidden="false" customHeight="true" outlineLevel="0" collapsed="false">
      <c r="A2468" s="5" t="s">
        <v>5550</v>
      </c>
      <c r="B2468" s="5" t="n">
        <v>2</v>
      </c>
      <c r="C2468" s="5" t="s">
        <v>1206</v>
      </c>
      <c r="D2468" s="5" t="s">
        <v>1207</v>
      </c>
      <c r="E2468" s="5" t="s">
        <v>726</v>
      </c>
      <c r="F2468" s="5" t="s">
        <v>727</v>
      </c>
      <c r="G2468" s="5" t="s">
        <v>1209</v>
      </c>
      <c r="H2468" s="5" t="s">
        <v>163</v>
      </c>
      <c r="I2468" s="5" t="s">
        <v>233</v>
      </c>
      <c r="J2468" s="5" t="s">
        <v>202</v>
      </c>
      <c r="K2468" s="5" t="s">
        <v>201</v>
      </c>
      <c r="L2468" s="5" t="s">
        <v>234</v>
      </c>
      <c r="M2468" s="5" t="s">
        <v>88</v>
      </c>
      <c r="N2468" s="5" t="s">
        <v>157</v>
      </c>
      <c r="O2468" s="5" t="s">
        <v>204</v>
      </c>
      <c r="P2468" s="5" t="s">
        <v>111</v>
      </c>
      <c r="Q2468" s="5" t="s">
        <v>129</v>
      </c>
      <c r="R2468" s="5" t="s">
        <v>128</v>
      </c>
      <c r="S2468" s="5" t="s">
        <v>127</v>
      </c>
      <c r="T2468" s="5" t="s">
        <v>173</v>
      </c>
      <c r="U2468" s="5" t="s">
        <v>131</v>
      </c>
      <c r="V2468" s="5" t="s">
        <v>97</v>
      </c>
      <c r="W2468" s="5" t="s">
        <v>130</v>
      </c>
      <c r="X2468" s="5" t="s">
        <v>133</v>
      </c>
      <c r="Y2468" s="5" t="n">
        <v>0</v>
      </c>
      <c r="Z2468" s="5" t="n">
        <v>1</v>
      </c>
      <c r="AA2468" s="5" t="str">
        <f aca="false">IF(Y2468&gt;Z2468,"Win",IF(Y2468&lt;Z2468,"Loss","Draw"))</f>
        <v>Loss</v>
      </c>
      <c r="AB2468" s="5" t="s">
        <v>98</v>
      </c>
      <c r="AC2468" s="5" t="s">
        <v>99</v>
      </c>
      <c r="AD2468" s="5" t="s">
        <v>380</v>
      </c>
      <c r="AE2468" s="5" t="s">
        <v>503</v>
      </c>
      <c r="AF2468" s="5" t="str">
        <f aca="false">IF(AD2468&lt;AE2468,AD2468,AE2468)</f>
        <v>Arrows, Bandit, Battle Ram, Golden Knight, Mega Knight, Mother Witch, Ronin, Zappies</v>
      </c>
      <c r="AG2468" s="5" t="str">
        <f aca="false">IF(AD2468&lt;AE2468,AE2468,AD2468)</f>
        <v>Bats, Berserker, Bomb Tower, Fire Spirit, Magic Archer, Miner, Royal Delivery, Wall Breakers</v>
      </c>
      <c r="AH2468" s="5" t="str">
        <f aca="false">IF(AD2468=AF2468,AA2468,IF(AA2468="Win","Loss",IF(AA2468="Loss","Win","Draw")))</f>
        <v>Win</v>
      </c>
      <c r="AI2468" s="5" t="s">
        <v>102</v>
      </c>
    </row>
    <row r="2469" customFormat="false" ht="15" hidden="false" customHeight="true" outlineLevel="0" collapsed="false">
      <c r="A2469" s="5" t="s">
        <v>5550</v>
      </c>
      <c r="B2469" s="5" t="n">
        <v>3</v>
      </c>
      <c r="C2469" s="5" t="s">
        <v>1206</v>
      </c>
      <c r="D2469" s="5" t="s">
        <v>1207</v>
      </c>
      <c r="E2469" s="5" t="s">
        <v>726</v>
      </c>
      <c r="F2469" s="5" t="s">
        <v>727</v>
      </c>
      <c r="G2469" s="5" t="s">
        <v>1210</v>
      </c>
      <c r="H2469" s="5" t="s">
        <v>163</v>
      </c>
      <c r="I2469" s="5" t="s">
        <v>84</v>
      </c>
      <c r="J2469" s="5" t="s">
        <v>108</v>
      </c>
      <c r="K2469" s="5" t="s">
        <v>114</v>
      </c>
      <c r="L2469" s="5" t="s">
        <v>115</v>
      </c>
      <c r="M2469" s="5" t="s">
        <v>119</v>
      </c>
      <c r="N2469" s="5" t="s">
        <v>116</v>
      </c>
      <c r="O2469" s="5" t="s">
        <v>118</v>
      </c>
      <c r="P2469" s="5" t="s">
        <v>418</v>
      </c>
      <c r="Q2469" s="5" t="s">
        <v>203</v>
      </c>
      <c r="R2469" s="5" t="s">
        <v>108</v>
      </c>
      <c r="S2469" s="5" t="s">
        <v>153</v>
      </c>
      <c r="T2469" s="5" t="s">
        <v>159</v>
      </c>
      <c r="U2469" s="5" t="s">
        <v>118</v>
      </c>
      <c r="V2469" s="5" t="s">
        <v>88</v>
      </c>
      <c r="W2469" s="5" t="s">
        <v>89</v>
      </c>
      <c r="X2469" s="5" t="s">
        <v>93</v>
      </c>
      <c r="Y2469" s="5" t="n">
        <v>0</v>
      </c>
      <c r="Z2469" s="5" t="n">
        <v>1</v>
      </c>
      <c r="AA2469" s="5" t="str">
        <f aca="false">IF(Y2469&gt;Z2469,"Win",IF(Y2469&lt;Z2469,"Loss","Draw"))</f>
        <v>Loss</v>
      </c>
      <c r="AB2469" s="5" t="s">
        <v>98</v>
      </c>
      <c r="AC2469" s="5" t="s">
        <v>99</v>
      </c>
      <c r="AD2469" s="5" t="s">
        <v>1211</v>
      </c>
      <c r="AE2469" s="5" t="s">
        <v>542</v>
      </c>
      <c r="AF2469" s="5" t="str">
        <f aca="false">IF(AD2469&lt;AE2469,AD2469,AE2469)</f>
        <v>Archers, Dark Prince, Giant Snowball, Goblin Hut, Graveyard, Ice Spirit, Poison, Skeleton Army</v>
      </c>
      <c r="AG2469" s="5" t="str">
        <f aca="false">IF(AD2469&lt;AE2469,AE2469,AD2469)</f>
        <v>Berserker, Cannon, Dark Prince, Dart Goblin, Fireball, Goblin Barrel, Ice Spirit, The Log</v>
      </c>
      <c r="AH2469" s="5" t="str">
        <f aca="false">IF(AD2469=AF2469,AA2469,IF(AA2469="Win","Loss",IF(AA2469="Loss","Win","Draw")))</f>
        <v>Loss</v>
      </c>
      <c r="AI2469" s="5" t="s">
        <v>102</v>
      </c>
    </row>
    <row r="2470" customFormat="false" ht="15" hidden="false" customHeight="true" outlineLevel="0" collapsed="false">
      <c r="A2470" s="5" t="s">
        <v>5551</v>
      </c>
      <c r="B2470" s="5" t="n">
        <v>1</v>
      </c>
      <c r="C2470" s="5" t="s">
        <v>1206</v>
      </c>
      <c r="D2470" s="5" t="s">
        <v>1207</v>
      </c>
      <c r="E2470" s="5" t="s">
        <v>4075</v>
      </c>
      <c r="F2470" s="5" t="s">
        <v>4076</v>
      </c>
      <c r="G2470" s="5" t="s">
        <v>5552</v>
      </c>
      <c r="H2470" s="5" t="s">
        <v>352</v>
      </c>
      <c r="I2470" s="5" t="s">
        <v>84</v>
      </c>
      <c r="J2470" s="5" t="s">
        <v>108</v>
      </c>
      <c r="K2470" s="5" t="s">
        <v>87</v>
      </c>
      <c r="L2470" s="5" t="s">
        <v>116</v>
      </c>
      <c r="M2470" s="5" t="s">
        <v>115</v>
      </c>
      <c r="N2470" s="5" t="s">
        <v>126</v>
      </c>
      <c r="O2470" s="5" t="s">
        <v>118</v>
      </c>
      <c r="P2470" s="5" t="s">
        <v>95</v>
      </c>
      <c r="Q2470" s="5" t="s">
        <v>87</v>
      </c>
      <c r="R2470" s="5" t="s">
        <v>108</v>
      </c>
      <c r="S2470" s="5" t="s">
        <v>126</v>
      </c>
      <c r="T2470" s="5" t="s">
        <v>111</v>
      </c>
      <c r="U2470" s="5" t="s">
        <v>150</v>
      </c>
      <c r="V2470" s="5" t="s">
        <v>89</v>
      </c>
      <c r="W2470" s="5" t="s">
        <v>249</v>
      </c>
      <c r="X2470" s="5" t="s">
        <v>204</v>
      </c>
      <c r="Y2470" s="5" t="n">
        <v>0</v>
      </c>
      <c r="Z2470" s="5" t="n">
        <v>1</v>
      </c>
      <c r="AA2470" s="5" t="str">
        <f aca="false">IF(Y2470&gt;Z2470,"Win",IF(Y2470&lt;Z2470,"Loss","Draw"))</f>
        <v>Loss</v>
      </c>
      <c r="AB2470" s="5" t="s">
        <v>98</v>
      </c>
      <c r="AC2470" s="5" t="s">
        <v>99</v>
      </c>
      <c r="AD2470" s="5" t="s">
        <v>703</v>
      </c>
      <c r="AE2470" s="5" t="s">
        <v>1391</v>
      </c>
      <c r="AF2470" s="5" t="str">
        <f aca="false">IF(AD2470&lt;AE2470,AD2470,AE2470)</f>
        <v>Archers, Barbarian Barrel, Dark Prince, Graveyard, Ice Spirit, Poison, Skeletons, Tesla</v>
      </c>
      <c r="AG2470" s="5" t="str">
        <f aca="false">IF(AD2470&lt;AE2470,AE2470,AD2470)</f>
        <v>Dark Prince, Electro Spirit, Miner, Rocket, Royal Delivery, Skeletons, Tesla, The Log</v>
      </c>
      <c r="AH2470" s="5" t="str">
        <f aca="false">IF(AD2470=AF2470,AA2470,IF(AA2470="Win","Loss",IF(AA2470="Loss","Win","Draw")))</f>
        <v>Loss</v>
      </c>
      <c r="AI2470" s="5" t="s">
        <v>102</v>
      </c>
    </row>
    <row r="2471" customFormat="false" ht="15" hidden="false" customHeight="true" outlineLevel="0" collapsed="false">
      <c r="A2471" s="5" t="s">
        <v>5551</v>
      </c>
      <c r="B2471" s="5" t="n">
        <v>2</v>
      </c>
      <c r="C2471" s="5" t="s">
        <v>1206</v>
      </c>
      <c r="D2471" s="5" t="s">
        <v>1207</v>
      </c>
      <c r="E2471" s="5" t="s">
        <v>4075</v>
      </c>
      <c r="F2471" s="5" t="s">
        <v>4076</v>
      </c>
      <c r="G2471" s="5" t="s">
        <v>5553</v>
      </c>
      <c r="H2471" s="5" t="s">
        <v>715</v>
      </c>
      <c r="I2471" s="5" t="s">
        <v>201</v>
      </c>
      <c r="J2471" s="5" t="s">
        <v>202</v>
      </c>
      <c r="K2471" s="5" t="s">
        <v>203</v>
      </c>
      <c r="L2471" s="5" t="s">
        <v>150</v>
      </c>
      <c r="M2471" s="5" t="s">
        <v>157</v>
      </c>
      <c r="N2471" s="5" t="s">
        <v>204</v>
      </c>
      <c r="O2471" s="5" t="s">
        <v>234</v>
      </c>
      <c r="P2471" s="5" t="s">
        <v>88</v>
      </c>
      <c r="Q2471" s="5" t="s">
        <v>137</v>
      </c>
      <c r="R2471" s="5" t="s">
        <v>91</v>
      </c>
      <c r="S2471" s="5" t="s">
        <v>114</v>
      </c>
      <c r="T2471" s="5" t="s">
        <v>138</v>
      </c>
      <c r="U2471" s="5" t="s">
        <v>116</v>
      </c>
      <c r="V2471" s="5" t="s">
        <v>118</v>
      </c>
      <c r="W2471" s="5" t="s">
        <v>88</v>
      </c>
      <c r="X2471" s="5" t="s">
        <v>209</v>
      </c>
      <c r="Y2471" s="5" t="n">
        <v>1</v>
      </c>
      <c r="Z2471" s="5" t="n">
        <v>0</v>
      </c>
      <c r="AA2471" s="5" t="str">
        <f aca="false">IF(Y2471&gt;Z2471,"Win",IF(Y2471&lt;Z2471,"Loss","Draw"))</f>
        <v>Win</v>
      </c>
      <c r="AB2471" s="5" t="s">
        <v>98</v>
      </c>
      <c r="AC2471" s="5" t="s">
        <v>99</v>
      </c>
      <c r="AD2471" s="5" t="s">
        <v>1881</v>
      </c>
      <c r="AE2471" s="5" t="s">
        <v>5554</v>
      </c>
      <c r="AF2471" s="5" t="str">
        <f aca="false">IF(AD2471&lt;AE2471,AD2471,AE2471)</f>
        <v>Berserker, Bomb Tower, Electro Spirit, Fire Spirit, Goblin Barrel, Magic Archer, Royal Delivery, Wall Breakers</v>
      </c>
      <c r="AG2471" s="5" t="str">
        <f aca="false">IF(AD2471&lt;AE2471,AE2471,AD2471)</f>
        <v>Berserker, Giant Snowball, Goblin Demolisher, Goblin Drill, Goblins, Ice Spirit, Inferno Tower, Poison</v>
      </c>
      <c r="AH2471" s="5" t="str">
        <f aca="false">IF(AD2471=AF2471,AA2471,IF(AA2471="Win","Loss",IF(AA2471="Loss","Win","Draw")))</f>
        <v>Win</v>
      </c>
      <c r="AI2471" s="5" t="s">
        <v>102</v>
      </c>
    </row>
    <row r="2472" customFormat="false" ht="15" hidden="false" customHeight="true" outlineLevel="0" collapsed="false">
      <c r="A2472" s="5" t="s">
        <v>5551</v>
      </c>
      <c r="B2472" s="5" t="n">
        <v>3</v>
      </c>
      <c r="C2472" s="5" t="s">
        <v>1206</v>
      </c>
      <c r="D2472" s="5" t="s">
        <v>1207</v>
      </c>
      <c r="E2472" s="5" t="s">
        <v>4075</v>
      </c>
      <c r="F2472" s="5" t="s">
        <v>4076</v>
      </c>
      <c r="G2472" s="5" t="s">
        <v>5555</v>
      </c>
      <c r="H2472" s="5" t="s">
        <v>715</v>
      </c>
      <c r="I2472" s="5" t="s">
        <v>185</v>
      </c>
      <c r="J2472" s="5" t="s">
        <v>186</v>
      </c>
      <c r="K2472" s="5" t="s">
        <v>114</v>
      </c>
      <c r="L2472" s="5" t="s">
        <v>117</v>
      </c>
      <c r="M2472" s="5" t="s">
        <v>111</v>
      </c>
      <c r="N2472" s="5" t="s">
        <v>173</v>
      </c>
      <c r="O2472" s="5" t="s">
        <v>188</v>
      </c>
      <c r="P2472" s="5" t="s">
        <v>187</v>
      </c>
      <c r="Q2472" s="5" t="s">
        <v>284</v>
      </c>
      <c r="R2472" s="5" t="s">
        <v>158</v>
      </c>
      <c r="S2472" s="5" t="s">
        <v>107</v>
      </c>
      <c r="T2472" s="5" t="s">
        <v>387</v>
      </c>
      <c r="U2472" s="5" t="s">
        <v>85</v>
      </c>
      <c r="V2472" s="5" t="s">
        <v>187</v>
      </c>
      <c r="W2472" s="5" t="s">
        <v>157</v>
      </c>
      <c r="X2472" s="5" t="s">
        <v>95</v>
      </c>
      <c r="Y2472" s="5" t="n">
        <v>1</v>
      </c>
      <c r="Z2472" s="5" t="n">
        <v>0</v>
      </c>
      <c r="AA2472" s="5" t="str">
        <f aca="false">IF(Y2472&gt;Z2472,"Win",IF(Y2472&lt;Z2472,"Loss","Draw"))</f>
        <v>Win</v>
      </c>
      <c r="AB2472" s="5" t="s">
        <v>98</v>
      </c>
      <c r="AC2472" s="5" t="s">
        <v>99</v>
      </c>
      <c r="AD2472" s="5" t="s">
        <v>346</v>
      </c>
      <c r="AE2472" s="5" t="s">
        <v>5556</v>
      </c>
      <c r="AF2472" s="5" t="str">
        <f aca="false">IF(AD2472&lt;AE2472,AD2472,AE2472)</f>
        <v>Balloon, Executioner, Giant Skeleton, Giant Snowball, Miner, Tombstone, Tornado, Zappies</v>
      </c>
      <c r="AG2472" s="5" t="str">
        <f aca="false">IF(AD2472&lt;AE2472,AE2472,AD2472)</f>
        <v>Barbarian Barrel, Bowler, Electro Giant, Fire Spirit, Goblin Cage, Inferno Dragon, Lightning, Tornado</v>
      </c>
      <c r="AH2472" s="5" t="str">
        <f aca="false">IF(AD2472=AF2472,AA2472,IF(AA2472="Win","Loss",IF(AA2472="Loss","Win","Draw")))</f>
        <v>Win</v>
      </c>
      <c r="AI2472" s="5" t="s">
        <v>102</v>
      </c>
    </row>
    <row r="2473" customFormat="false" ht="15" hidden="false" customHeight="true" outlineLevel="0" collapsed="false">
      <c r="A2473" s="5" t="s">
        <v>5557</v>
      </c>
      <c r="B2473" s="5" t="n">
        <v>1</v>
      </c>
      <c r="C2473" s="5" t="s">
        <v>1206</v>
      </c>
      <c r="D2473" s="5" t="s">
        <v>1207</v>
      </c>
      <c r="E2473" s="5" t="s">
        <v>478</v>
      </c>
      <c r="F2473" s="5" t="s">
        <v>479</v>
      </c>
      <c r="G2473" s="5" t="s">
        <v>5558</v>
      </c>
      <c r="H2473" s="5" t="s">
        <v>485</v>
      </c>
      <c r="I2473" s="5" t="s">
        <v>159</v>
      </c>
      <c r="J2473" s="5" t="s">
        <v>151</v>
      </c>
      <c r="K2473" s="5" t="s">
        <v>203</v>
      </c>
      <c r="L2473" s="5" t="s">
        <v>157</v>
      </c>
      <c r="M2473" s="5" t="s">
        <v>118</v>
      </c>
      <c r="N2473" s="5" t="s">
        <v>88</v>
      </c>
      <c r="O2473" s="5" t="s">
        <v>234</v>
      </c>
      <c r="P2473" s="5" t="s">
        <v>204</v>
      </c>
      <c r="Q2473" s="5" t="s">
        <v>448</v>
      </c>
      <c r="R2473" s="5" t="s">
        <v>158</v>
      </c>
      <c r="S2473" s="5" t="s">
        <v>114</v>
      </c>
      <c r="T2473" s="5" t="s">
        <v>173</v>
      </c>
      <c r="U2473" s="5" t="s">
        <v>447</v>
      </c>
      <c r="V2473" s="5" t="s">
        <v>130</v>
      </c>
      <c r="W2473" s="5" t="s">
        <v>115</v>
      </c>
      <c r="X2473" s="5" t="s">
        <v>126</v>
      </c>
      <c r="Y2473" s="5" t="n">
        <v>1</v>
      </c>
      <c r="Z2473" s="5" t="n">
        <v>0</v>
      </c>
      <c r="AA2473" s="5" t="str">
        <f aca="false">IF(Y2473&gt;Z2473,"Win",IF(Y2473&lt;Z2473,"Loss","Draw"))</f>
        <v>Win</v>
      </c>
      <c r="AB2473" s="5" t="s">
        <v>98</v>
      </c>
      <c r="AC2473" s="5" t="s">
        <v>99</v>
      </c>
      <c r="AD2473" s="5" t="s">
        <v>497</v>
      </c>
      <c r="AE2473" s="5" t="s">
        <v>2812</v>
      </c>
      <c r="AF2473" s="5" t="str">
        <f aca="false">IF(AD2473&lt;AE2473,AD2473,AE2473)</f>
        <v>Arrows, Bowler, Giant, Giant Snowball, Graveyard, Skeletons, Witch, Zappies</v>
      </c>
      <c r="AG2473" s="5" t="str">
        <f aca="false">IF(AD2473&lt;AE2473,AE2473,AD2473)</f>
        <v>Berserker, Bomb Tower, Dart Goblin, Fire Spirit, Goblin Barrel, Ice Spirit, Mighty Miner, Royal Delivery</v>
      </c>
      <c r="AH2473" s="5" t="str">
        <f aca="false">IF(AD2473=AF2473,AA2473,IF(AA2473="Win","Loss",IF(AA2473="Loss","Win","Draw")))</f>
        <v>Loss</v>
      </c>
      <c r="AI2473" s="5" t="s">
        <v>102</v>
      </c>
    </row>
    <row r="2474" customFormat="false" ht="15" hidden="false" customHeight="true" outlineLevel="0" collapsed="false">
      <c r="A2474" s="5" t="s">
        <v>5557</v>
      </c>
      <c r="B2474" s="5" t="n">
        <v>2</v>
      </c>
      <c r="C2474" s="5" t="s">
        <v>1206</v>
      </c>
      <c r="D2474" s="5" t="s">
        <v>1207</v>
      </c>
      <c r="E2474" s="5" t="s">
        <v>478</v>
      </c>
      <c r="F2474" s="5" t="s">
        <v>479</v>
      </c>
      <c r="G2474" s="5" t="s">
        <v>5559</v>
      </c>
      <c r="H2474" s="5" t="s">
        <v>715</v>
      </c>
      <c r="I2474" s="5" t="s">
        <v>84</v>
      </c>
      <c r="J2474" s="5" t="s">
        <v>83</v>
      </c>
      <c r="K2474" s="5" t="s">
        <v>82</v>
      </c>
      <c r="L2474" s="5" t="s">
        <v>150</v>
      </c>
      <c r="M2474" s="5" t="s">
        <v>93</v>
      </c>
      <c r="N2474" s="5" t="s">
        <v>95</v>
      </c>
      <c r="O2474" s="5" t="s">
        <v>193</v>
      </c>
      <c r="P2474" s="5" t="s">
        <v>87</v>
      </c>
      <c r="Q2474" s="5" t="s">
        <v>152</v>
      </c>
      <c r="R2474" s="5" t="s">
        <v>128</v>
      </c>
      <c r="S2474" s="5" t="s">
        <v>107</v>
      </c>
      <c r="T2474" s="5" t="s">
        <v>187</v>
      </c>
      <c r="U2474" s="5" t="s">
        <v>95</v>
      </c>
      <c r="V2474" s="5" t="s">
        <v>85</v>
      </c>
      <c r="W2474" s="5" t="s">
        <v>306</v>
      </c>
      <c r="X2474" s="5" t="s">
        <v>307</v>
      </c>
      <c r="Y2474" s="5" t="n">
        <v>0</v>
      </c>
      <c r="Z2474" s="5" t="n">
        <v>1</v>
      </c>
      <c r="AA2474" s="5" t="str">
        <f aca="false">IF(Y2474&gt;Z2474,"Win",IF(Y2474&lt;Z2474,"Loss","Draw"))</f>
        <v>Loss</v>
      </c>
      <c r="AB2474" s="5" t="s">
        <v>98</v>
      </c>
      <c r="AC2474" s="5" t="s">
        <v>99</v>
      </c>
      <c r="AD2474" s="5" t="s">
        <v>5560</v>
      </c>
      <c r="AE2474" s="5" t="s">
        <v>603</v>
      </c>
      <c r="AF2474" s="5" t="str">
        <f aca="false">IF(AD2474&lt;AE2474,AD2474,AE2474)</f>
        <v>Archers, Barbarian Barrel, Electro Spirit, Fireball, Guards, Monk, Royal Hogs, Tesla</v>
      </c>
      <c r="AG2474" s="5" t="str">
        <f aca="false">IF(AD2474&lt;AE2474,AE2474,AD2474)</f>
        <v>Baby Dragon, Barbarian Barrel, Goblin Cage, Golden Knight, Golem, Ice Wizard, Lightning, Tornado</v>
      </c>
      <c r="AH2474" s="5" t="str">
        <f aca="false">IF(AD2474=AF2474,AA2474,IF(AA2474="Win","Loss",IF(AA2474="Loss","Win","Draw")))</f>
        <v>Loss</v>
      </c>
      <c r="AI2474" s="5" t="s">
        <v>102</v>
      </c>
    </row>
    <row r="2475" customFormat="false" ht="15" hidden="false" customHeight="true" outlineLevel="0" collapsed="false">
      <c r="A2475" s="5" t="s">
        <v>5557</v>
      </c>
      <c r="B2475" s="5" t="n">
        <v>3</v>
      </c>
      <c r="C2475" s="5" t="s">
        <v>1206</v>
      </c>
      <c r="D2475" s="5" t="s">
        <v>1207</v>
      </c>
      <c r="E2475" s="5" t="s">
        <v>478</v>
      </c>
      <c r="F2475" s="5" t="s">
        <v>479</v>
      </c>
      <c r="G2475" s="5" t="s">
        <v>5561</v>
      </c>
      <c r="H2475" s="5" t="s">
        <v>485</v>
      </c>
      <c r="I2475" s="5" t="s">
        <v>172</v>
      </c>
      <c r="J2475" s="5" t="s">
        <v>91</v>
      </c>
      <c r="K2475" s="5" t="s">
        <v>114</v>
      </c>
      <c r="L2475" s="5" t="s">
        <v>242</v>
      </c>
      <c r="M2475" s="5" t="s">
        <v>97</v>
      </c>
      <c r="N2475" s="5" t="s">
        <v>153</v>
      </c>
      <c r="O2475" s="5" t="s">
        <v>116</v>
      </c>
      <c r="P2475" s="5" t="s">
        <v>115</v>
      </c>
      <c r="Q2475" s="5" t="s">
        <v>219</v>
      </c>
      <c r="R2475" s="5" t="s">
        <v>83</v>
      </c>
      <c r="S2475" s="5" t="s">
        <v>82</v>
      </c>
      <c r="T2475" s="5" t="s">
        <v>89</v>
      </c>
      <c r="U2475" s="5" t="s">
        <v>93</v>
      </c>
      <c r="V2475" s="5" t="s">
        <v>88</v>
      </c>
      <c r="W2475" s="5" t="s">
        <v>150</v>
      </c>
      <c r="X2475" s="5" t="s">
        <v>119</v>
      </c>
      <c r="Y2475" s="5" t="n">
        <v>1</v>
      </c>
      <c r="Z2475" s="5" t="n">
        <v>0</v>
      </c>
      <c r="AA2475" s="5" t="str">
        <f aca="false">IF(Y2475&gt;Z2475,"Win",IF(Y2475&lt;Z2475,"Loss","Draw"))</f>
        <v>Win</v>
      </c>
      <c r="AB2475" s="5" t="s">
        <v>98</v>
      </c>
      <c r="AC2475" s="5" t="s">
        <v>99</v>
      </c>
      <c r="AD2475" s="5" t="s">
        <v>1416</v>
      </c>
      <c r="AE2475" s="5" t="s">
        <v>5562</v>
      </c>
      <c r="AF2475" s="5" t="str">
        <f aca="false">IF(AD2475&lt;AE2475,AD2475,AE2475)</f>
        <v>Berserker, Electro Spirit, Fireball, Goblin Hut, Monk, Royal Hogs, The Log, Wizard</v>
      </c>
      <c r="AG2475" s="5" t="str">
        <f aca="false">IF(AD2475&lt;AE2475,AE2475,AD2475)</f>
        <v>Bomber, Cannon, Giant Snowball, Goblins, Graveyard, Musketeer, Poison, Ronin</v>
      </c>
      <c r="AH2475" s="5" t="str">
        <f aca="false">IF(AD2475=AF2475,AA2475,IF(AA2475="Win","Loss",IF(AA2475="Loss","Win","Draw")))</f>
        <v>Loss</v>
      </c>
      <c r="AI2475" s="5" t="s">
        <v>102</v>
      </c>
    </row>
    <row r="2476" customFormat="false" ht="15" hidden="false" customHeight="true" outlineLevel="0" collapsed="false">
      <c r="A2476" s="5" t="s">
        <v>5563</v>
      </c>
      <c r="B2476" s="5" t="n">
        <v>1</v>
      </c>
      <c r="C2476" s="5" t="s">
        <v>1206</v>
      </c>
      <c r="D2476" s="5" t="s">
        <v>1207</v>
      </c>
      <c r="E2476" s="5" t="s">
        <v>1480</v>
      </c>
      <c r="F2476" s="5" t="s">
        <v>1481</v>
      </c>
      <c r="G2476" s="5" t="s">
        <v>5204</v>
      </c>
      <c r="H2476" s="5" t="s">
        <v>163</v>
      </c>
      <c r="I2476" s="5" t="s">
        <v>90</v>
      </c>
      <c r="J2476" s="5" t="s">
        <v>91</v>
      </c>
      <c r="K2476" s="5" t="s">
        <v>92</v>
      </c>
      <c r="L2476" s="5" t="s">
        <v>150</v>
      </c>
      <c r="M2476" s="5" t="s">
        <v>94</v>
      </c>
      <c r="N2476" s="5" t="s">
        <v>125</v>
      </c>
      <c r="O2476" s="5" t="s">
        <v>86</v>
      </c>
      <c r="P2476" s="5" t="s">
        <v>93</v>
      </c>
      <c r="Q2476" s="5" t="s">
        <v>127</v>
      </c>
      <c r="R2476" s="5" t="s">
        <v>91</v>
      </c>
      <c r="S2476" s="5" t="s">
        <v>128</v>
      </c>
      <c r="T2476" s="5" t="s">
        <v>133</v>
      </c>
      <c r="U2476" s="5" t="s">
        <v>97</v>
      </c>
      <c r="V2476" s="5" t="s">
        <v>86</v>
      </c>
      <c r="W2476" s="5" t="s">
        <v>132</v>
      </c>
      <c r="X2476" s="5" t="s">
        <v>130</v>
      </c>
      <c r="Y2476" s="5" t="n">
        <v>0</v>
      </c>
      <c r="Z2476" s="5" t="n">
        <v>1</v>
      </c>
      <c r="AA2476" s="5" t="str">
        <f aca="false">IF(Y2476&gt;Z2476,"Win",IF(Y2476&lt;Z2476,"Loss","Draw"))</f>
        <v>Loss</v>
      </c>
      <c r="AB2476" s="5" t="s">
        <v>98</v>
      </c>
      <c r="AC2476" s="5" t="s">
        <v>99</v>
      </c>
      <c r="AD2476" s="5" t="s">
        <v>5205</v>
      </c>
      <c r="AE2476" s="5" t="s">
        <v>1484</v>
      </c>
      <c r="AF2476" s="5" t="str">
        <f aca="false">IF(AD2476&lt;AE2476,AD2476,AE2476)</f>
        <v>Arrows, Battle Ram, Electro Wizard, Goblins, Golden Knight, Mother Witch, Ronin, Skeleton Dragons</v>
      </c>
      <c r="AG2476" s="5" t="str">
        <f aca="false">IF(AD2476&lt;AE2476,AE2476,AD2476)</f>
        <v>Cannon Cart, Electro Spirit, Fireball, Goblins, Mortar, Rascals, Skeleton Barrel, Skeleton Dragons</v>
      </c>
      <c r="AH2476" s="5" t="str">
        <f aca="false">IF(AD2476=AF2476,AA2476,IF(AA2476="Win","Loss",IF(AA2476="Loss","Win","Draw")))</f>
        <v>Win</v>
      </c>
      <c r="AI2476" s="5" t="s">
        <v>102</v>
      </c>
    </row>
    <row r="2477" customFormat="false" ht="15" hidden="false" customHeight="true" outlineLevel="0" collapsed="false">
      <c r="A2477" s="5" t="s">
        <v>5563</v>
      </c>
      <c r="B2477" s="5" t="n">
        <v>2</v>
      </c>
      <c r="C2477" s="5" t="s">
        <v>1206</v>
      </c>
      <c r="D2477" s="5" t="s">
        <v>1207</v>
      </c>
      <c r="E2477" s="5" t="s">
        <v>1480</v>
      </c>
      <c r="F2477" s="5" t="s">
        <v>1481</v>
      </c>
      <c r="G2477" s="5" t="s">
        <v>5206</v>
      </c>
      <c r="H2477" s="5" t="s">
        <v>163</v>
      </c>
      <c r="I2477" s="5" t="s">
        <v>137</v>
      </c>
      <c r="J2477" s="5" t="s">
        <v>128</v>
      </c>
      <c r="K2477" s="5" t="s">
        <v>114</v>
      </c>
      <c r="L2477" s="5" t="s">
        <v>126</v>
      </c>
      <c r="M2477" s="5" t="s">
        <v>242</v>
      </c>
      <c r="N2477" s="5" t="s">
        <v>157</v>
      </c>
      <c r="O2477" s="5" t="s">
        <v>87</v>
      </c>
      <c r="P2477" s="5" t="s">
        <v>116</v>
      </c>
      <c r="Q2477" s="5" t="s">
        <v>185</v>
      </c>
      <c r="R2477" s="5" t="s">
        <v>241</v>
      </c>
      <c r="S2477" s="5" t="s">
        <v>284</v>
      </c>
      <c r="T2477" s="5" t="s">
        <v>115</v>
      </c>
      <c r="U2477" s="5" t="s">
        <v>158</v>
      </c>
      <c r="V2477" s="5" t="s">
        <v>173</v>
      </c>
      <c r="W2477" s="5" t="s">
        <v>187</v>
      </c>
      <c r="X2477" s="5" t="s">
        <v>785</v>
      </c>
      <c r="Y2477" s="5" t="n">
        <v>1</v>
      </c>
      <c r="Z2477" s="5" t="n">
        <v>0</v>
      </c>
      <c r="AA2477" s="5" t="str">
        <f aca="false">IF(Y2477&gt;Z2477,"Win",IF(Y2477&lt;Z2477,"Loss","Draw"))</f>
        <v>Win</v>
      </c>
      <c r="AB2477" s="5" t="s">
        <v>98</v>
      </c>
      <c r="AC2477" s="5" t="s">
        <v>99</v>
      </c>
      <c r="AD2477" s="5" t="s">
        <v>1230</v>
      </c>
      <c r="AE2477" s="5" t="s">
        <v>2536</v>
      </c>
      <c r="AF2477" s="5" t="str">
        <f aca="false">IF(AD2477&lt;AE2477,AD2477,AE2477)</f>
        <v>Bomber, Fire Spirit, Giant Snowball, Goblin Drill, Golden Knight, Poison, Skeletons, Tesla</v>
      </c>
      <c r="AG2477" s="5" t="str">
        <f aca="false">IF(AD2477&lt;AE2477,AE2477,AD2477)</f>
        <v>Bowler, Executioner, Freeze, Graveyard, Inferno Dragon, Knight, Tornado, Zappies</v>
      </c>
      <c r="AH2477" s="5" t="str">
        <f aca="false">IF(AD2477=AF2477,AA2477,IF(AA2477="Win","Loss",IF(AA2477="Loss","Win","Draw")))</f>
        <v>Win</v>
      </c>
      <c r="AI2477" s="5" t="s">
        <v>102</v>
      </c>
    </row>
    <row r="2478" customFormat="false" ht="15" hidden="false" customHeight="true" outlineLevel="0" collapsed="false">
      <c r="A2478" s="5" t="s">
        <v>5563</v>
      </c>
      <c r="B2478" s="5" t="n">
        <v>3</v>
      </c>
      <c r="C2478" s="5" t="s">
        <v>1206</v>
      </c>
      <c r="D2478" s="5" t="s">
        <v>1207</v>
      </c>
      <c r="E2478" s="5" t="s">
        <v>1480</v>
      </c>
      <c r="F2478" s="5" t="s">
        <v>1481</v>
      </c>
      <c r="G2478" s="5" t="s">
        <v>5207</v>
      </c>
      <c r="H2478" s="5" t="s">
        <v>715</v>
      </c>
      <c r="I2478" s="5" t="s">
        <v>233</v>
      </c>
      <c r="J2478" s="5" t="s">
        <v>202</v>
      </c>
      <c r="K2478" s="5" t="s">
        <v>201</v>
      </c>
      <c r="L2478" s="5" t="s">
        <v>118</v>
      </c>
      <c r="M2478" s="5" t="s">
        <v>111</v>
      </c>
      <c r="N2478" s="5" t="s">
        <v>234</v>
      </c>
      <c r="O2478" s="5" t="s">
        <v>88</v>
      </c>
      <c r="P2478" s="5" t="s">
        <v>204</v>
      </c>
      <c r="Q2478" s="5" t="s">
        <v>177</v>
      </c>
      <c r="R2478" s="5" t="s">
        <v>95</v>
      </c>
      <c r="S2478" s="5" t="s">
        <v>124</v>
      </c>
      <c r="T2478" s="5" t="s">
        <v>215</v>
      </c>
      <c r="U2478" s="5" t="s">
        <v>126</v>
      </c>
      <c r="V2478" s="5" t="s">
        <v>150</v>
      </c>
      <c r="W2478" s="5" t="s">
        <v>257</v>
      </c>
      <c r="X2478" s="5" t="s">
        <v>93</v>
      </c>
      <c r="Y2478" s="5" t="n">
        <v>0</v>
      </c>
      <c r="Z2478" s="5" t="n">
        <v>1</v>
      </c>
      <c r="AA2478" s="5" t="str">
        <f aca="false">IF(Y2478&gt;Z2478,"Win",IF(Y2478&lt;Z2478,"Loss","Draw"))</f>
        <v>Loss</v>
      </c>
      <c r="AB2478" s="5" t="s">
        <v>98</v>
      </c>
      <c r="AC2478" s="5" t="s">
        <v>99</v>
      </c>
      <c r="AD2478" s="5" t="s">
        <v>1731</v>
      </c>
      <c r="AE2478" s="5" t="s">
        <v>429</v>
      </c>
      <c r="AF2478" s="5" t="str">
        <f aca="false">IF(AD2478&lt;AE2478,AD2478,AE2478)</f>
        <v>Barbarian Barrel, Electro Spirit, Fireball, Fisherman, Hunter, Royal Ghost, Royal Giant, Skeletons</v>
      </c>
      <c r="AG2478" s="5" t="str">
        <f aca="false">IF(AD2478&lt;AE2478,AE2478,AD2478)</f>
        <v>Bats, Berserker, Bomb Tower, Ice Spirit, Magic Archer, Miner, Royal Delivery, Wall Breakers</v>
      </c>
      <c r="AH2478" s="5" t="str">
        <f aca="false">IF(AD2478=AF2478,AA2478,IF(AA2478="Win","Loss",IF(AA2478="Loss","Win","Draw")))</f>
        <v>Win</v>
      </c>
      <c r="AI2478" s="5" t="s">
        <v>102</v>
      </c>
    </row>
    <row r="2479" customFormat="false" ht="15" hidden="false" customHeight="true" outlineLevel="0" collapsed="false">
      <c r="A2479" s="5" t="s">
        <v>5564</v>
      </c>
      <c r="B2479" s="5" t="n">
        <v>1</v>
      </c>
      <c r="C2479" s="5" t="s">
        <v>1206</v>
      </c>
      <c r="D2479" s="5" t="s">
        <v>1207</v>
      </c>
      <c r="E2479" s="5" t="s">
        <v>613</v>
      </c>
      <c r="F2479" s="5" t="s">
        <v>614</v>
      </c>
      <c r="G2479" s="5" t="s">
        <v>5018</v>
      </c>
      <c r="H2479" s="5" t="s">
        <v>163</v>
      </c>
      <c r="I2479" s="5" t="s">
        <v>84</v>
      </c>
      <c r="J2479" s="5" t="s">
        <v>83</v>
      </c>
      <c r="K2479" s="5" t="s">
        <v>87</v>
      </c>
      <c r="L2479" s="5" t="s">
        <v>85</v>
      </c>
      <c r="M2479" s="5" t="s">
        <v>95</v>
      </c>
      <c r="N2479" s="5" t="s">
        <v>150</v>
      </c>
      <c r="O2479" s="5" t="s">
        <v>126</v>
      </c>
      <c r="P2479" s="5" t="s">
        <v>82</v>
      </c>
      <c r="Q2479" s="5" t="s">
        <v>114</v>
      </c>
      <c r="R2479" s="5" t="s">
        <v>194</v>
      </c>
      <c r="S2479" s="5" t="s">
        <v>153</v>
      </c>
      <c r="T2479" s="5" t="s">
        <v>130</v>
      </c>
      <c r="U2479" s="5" t="s">
        <v>97</v>
      </c>
      <c r="V2479" s="5" t="s">
        <v>193</v>
      </c>
      <c r="W2479" s="5" t="s">
        <v>118</v>
      </c>
      <c r="X2479" s="5" t="s">
        <v>137</v>
      </c>
      <c r="Y2479" s="5" t="n">
        <v>0</v>
      </c>
      <c r="Z2479" s="5" t="n">
        <v>1</v>
      </c>
      <c r="AA2479" s="5" t="str">
        <f aca="false">IF(Y2479&gt;Z2479,"Win",IF(Y2479&lt;Z2479,"Loss","Draw"))</f>
        <v>Loss</v>
      </c>
      <c r="AB2479" s="5" t="s">
        <v>98</v>
      </c>
      <c r="AC2479" s="5" t="s">
        <v>99</v>
      </c>
      <c r="AD2479" s="5" t="s">
        <v>5019</v>
      </c>
      <c r="AE2479" s="5" t="s">
        <v>2645</v>
      </c>
      <c r="AF2479" s="5" t="str">
        <f aca="false">IF(AD2479&lt;AE2479,AD2479,AE2479)</f>
        <v>Archer Queen, Arrows, Cannon, Giant Snowball, Goblin Drill, Guards, Ice Spirit, Ronin</v>
      </c>
      <c r="AG2479" s="5" t="str">
        <f aca="false">IF(AD2479&lt;AE2479,AE2479,AD2479)</f>
        <v>Archers, Barbarian Barrel, Electro Spirit, Lightning, Monk, Royal Hogs, Skeletons, Tesla</v>
      </c>
      <c r="AH2479" s="5" t="str">
        <f aca="false">IF(AD2479=AF2479,AA2479,IF(AA2479="Win","Loss",IF(AA2479="Loss","Win","Draw")))</f>
        <v>Win</v>
      </c>
      <c r="AI2479" s="5" t="s">
        <v>102</v>
      </c>
    </row>
    <row r="2480" customFormat="false" ht="15" hidden="false" customHeight="true" outlineLevel="0" collapsed="false">
      <c r="A2480" s="5" t="s">
        <v>5564</v>
      </c>
      <c r="B2480" s="5" t="n">
        <v>2</v>
      </c>
      <c r="C2480" s="5" t="s">
        <v>1206</v>
      </c>
      <c r="D2480" s="5" t="s">
        <v>1207</v>
      </c>
      <c r="E2480" s="5" t="s">
        <v>613</v>
      </c>
      <c r="F2480" s="5" t="s">
        <v>614</v>
      </c>
      <c r="G2480" s="5" t="s">
        <v>5020</v>
      </c>
      <c r="H2480" s="5" t="s">
        <v>163</v>
      </c>
      <c r="I2480" s="5" t="s">
        <v>201</v>
      </c>
      <c r="J2480" s="5" t="s">
        <v>202</v>
      </c>
      <c r="K2480" s="5" t="s">
        <v>233</v>
      </c>
      <c r="L2480" s="5" t="s">
        <v>234</v>
      </c>
      <c r="M2480" s="5" t="s">
        <v>111</v>
      </c>
      <c r="N2480" s="5" t="s">
        <v>89</v>
      </c>
      <c r="O2480" s="5" t="s">
        <v>157</v>
      </c>
      <c r="P2480" s="5" t="s">
        <v>88</v>
      </c>
      <c r="Q2480" s="5" t="s">
        <v>201</v>
      </c>
      <c r="R2480" s="5" t="s">
        <v>202</v>
      </c>
      <c r="S2480" s="5" t="s">
        <v>123</v>
      </c>
      <c r="T2480" s="5" t="s">
        <v>234</v>
      </c>
      <c r="U2480" s="5" t="s">
        <v>187</v>
      </c>
      <c r="V2480" s="5" t="s">
        <v>95</v>
      </c>
      <c r="W2480" s="5" t="s">
        <v>88</v>
      </c>
      <c r="X2480" s="5" t="s">
        <v>111</v>
      </c>
      <c r="Y2480" s="5" t="n">
        <v>1</v>
      </c>
      <c r="Z2480" s="5" t="n">
        <v>0</v>
      </c>
      <c r="AA2480" s="5" t="str">
        <f aca="false">IF(Y2480&gt;Z2480,"Win",IF(Y2480&lt;Z2480,"Loss","Draw"))</f>
        <v>Win</v>
      </c>
      <c r="AB2480" s="5" t="s">
        <v>98</v>
      </c>
      <c r="AC2480" s="5" t="s">
        <v>99</v>
      </c>
      <c r="AD2480" s="5" t="s">
        <v>1858</v>
      </c>
      <c r="AE2480" s="5" t="s">
        <v>295</v>
      </c>
      <c r="AF2480" s="5" t="str">
        <f aca="false">IF(AD2480&lt;AE2480,AD2480,AE2480)</f>
        <v>Barbarian Barrel, Berserker, Bomb Tower, Goblinstein, Magic Archer, Miner, Tornado, Wall Breakers</v>
      </c>
      <c r="AG2480" s="5" t="str">
        <f aca="false">IF(AD2480&lt;AE2480,AE2480,AD2480)</f>
        <v>Bats, Berserker, Bomb Tower, Fire Spirit, Magic Archer, Miner, The Log, Wall Breakers</v>
      </c>
      <c r="AH2480" s="5" t="str">
        <f aca="false">IF(AD2480=AF2480,AA2480,IF(AA2480="Win","Loss",IF(AA2480="Loss","Win","Draw")))</f>
        <v>Loss</v>
      </c>
      <c r="AI2480" s="5" t="s">
        <v>102</v>
      </c>
    </row>
    <row r="2481" customFormat="false" ht="15" hidden="false" customHeight="true" outlineLevel="0" collapsed="false">
      <c r="A2481" s="5" t="s">
        <v>5564</v>
      </c>
      <c r="B2481" s="5" t="n">
        <v>3</v>
      </c>
      <c r="C2481" s="5" t="s">
        <v>1206</v>
      </c>
      <c r="D2481" s="5" t="s">
        <v>1207</v>
      </c>
      <c r="E2481" s="5" t="s">
        <v>613</v>
      </c>
      <c r="F2481" s="5" t="s">
        <v>614</v>
      </c>
      <c r="G2481" s="5" t="s">
        <v>5021</v>
      </c>
      <c r="H2481" s="5" t="s">
        <v>715</v>
      </c>
      <c r="I2481" s="5" t="s">
        <v>284</v>
      </c>
      <c r="J2481" s="5" t="s">
        <v>108</v>
      </c>
      <c r="K2481" s="5" t="s">
        <v>107</v>
      </c>
      <c r="L2481" s="5" t="s">
        <v>110</v>
      </c>
      <c r="M2481" s="5" t="s">
        <v>86</v>
      </c>
      <c r="N2481" s="5" t="s">
        <v>93</v>
      </c>
      <c r="O2481" s="5" t="s">
        <v>242</v>
      </c>
      <c r="P2481" s="5" t="s">
        <v>114</v>
      </c>
      <c r="Q2481" s="5" t="s">
        <v>87</v>
      </c>
      <c r="R2481" s="5" t="s">
        <v>83</v>
      </c>
      <c r="S2481" s="5" t="s">
        <v>84</v>
      </c>
      <c r="T2481" s="5" t="s">
        <v>165</v>
      </c>
      <c r="U2481" s="5" t="s">
        <v>89</v>
      </c>
      <c r="V2481" s="5" t="s">
        <v>164</v>
      </c>
      <c r="W2481" s="5" t="s">
        <v>91</v>
      </c>
      <c r="X2481" s="5" t="s">
        <v>150</v>
      </c>
      <c r="Y2481" s="5" t="n">
        <v>1</v>
      </c>
      <c r="Z2481" s="5" t="n">
        <v>0</v>
      </c>
      <c r="AA2481" s="5" t="str">
        <f aca="false">IF(Y2481&gt;Z2481,"Win",IF(Y2481&lt;Z2481,"Loss","Draw"))</f>
        <v>Win</v>
      </c>
      <c r="AB2481" s="5" t="s">
        <v>98</v>
      </c>
      <c r="AC2481" s="5" t="s">
        <v>99</v>
      </c>
      <c r="AD2481" s="5" t="s">
        <v>5023</v>
      </c>
      <c r="AE2481" s="5" t="s">
        <v>5022</v>
      </c>
      <c r="AF2481" s="5" t="str">
        <f aca="false">IF(AD2481&lt;AE2481,AD2481,AE2481)</f>
        <v>Archers, Earthquake, Electro Spirit, Goblins, Hog Rider, Monk, Tesla, The Log</v>
      </c>
      <c r="AG2481" s="5" t="str">
        <f aca="false">IF(AD2481&lt;AE2481,AE2481,AD2481)</f>
        <v>Bomber, Dark Prince, Fireball, Giant Snowball, Goblin Cage, Inferno Dragon, Lava Hound, Skeleton Dragons</v>
      </c>
      <c r="AH2481" s="5" t="str">
        <f aca="false">IF(AD2481=AF2481,AA2481,IF(AA2481="Win","Loss",IF(AA2481="Loss","Win","Draw")))</f>
        <v>Loss</v>
      </c>
      <c r="AI2481" s="5" t="s">
        <v>102</v>
      </c>
    </row>
    <row r="2482" customFormat="false" ht="15" hidden="false" customHeight="true" outlineLevel="0" collapsed="false">
      <c r="A2482" s="5" t="s">
        <v>5565</v>
      </c>
      <c r="B2482" s="5" t="n">
        <v>1</v>
      </c>
      <c r="C2482" s="5" t="s">
        <v>1206</v>
      </c>
      <c r="D2482" s="5" t="s">
        <v>1207</v>
      </c>
      <c r="E2482" s="5" t="s">
        <v>3302</v>
      </c>
      <c r="F2482" s="5" t="s">
        <v>3303</v>
      </c>
      <c r="G2482" s="5" t="s">
        <v>3288</v>
      </c>
      <c r="H2482" s="5" t="s">
        <v>715</v>
      </c>
      <c r="I2482" s="5" t="s">
        <v>137</v>
      </c>
      <c r="J2482" s="5" t="s">
        <v>241</v>
      </c>
      <c r="K2482" s="5" t="s">
        <v>114</v>
      </c>
      <c r="L2482" s="5" t="s">
        <v>126</v>
      </c>
      <c r="M2482" s="5" t="s">
        <v>138</v>
      </c>
      <c r="N2482" s="5" t="s">
        <v>157</v>
      </c>
      <c r="O2482" s="5" t="s">
        <v>87</v>
      </c>
      <c r="P2482" s="5" t="s">
        <v>116</v>
      </c>
      <c r="Q2482" s="5" t="s">
        <v>177</v>
      </c>
      <c r="R2482" s="5" t="s">
        <v>83</v>
      </c>
      <c r="S2482" s="5" t="s">
        <v>448</v>
      </c>
      <c r="T2482" s="5" t="s">
        <v>88</v>
      </c>
      <c r="U2482" s="5" t="s">
        <v>96</v>
      </c>
      <c r="V2482" s="5" t="s">
        <v>89</v>
      </c>
      <c r="W2482" s="5" t="s">
        <v>188</v>
      </c>
      <c r="X2482" s="5" t="s">
        <v>93</v>
      </c>
      <c r="Y2482" s="5" t="n">
        <v>1</v>
      </c>
      <c r="Z2482" s="5" t="n">
        <v>0</v>
      </c>
      <c r="AA2482" s="5" t="str">
        <f aca="false">IF(Y2482&gt;Z2482,"Win",IF(Y2482&lt;Z2482,"Loss","Draw"))</f>
        <v>Win</v>
      </c>
      <c r="AB2482" s="5" t="s">
        <v>98</v>
      </c>
      <c r="AC2482" s="5" t="s">
        <v>99</v>
      </c>
      <c r="AD2482" s="5" t="s">
        <v>267</v>
      </c>
      <c r="AE2482" s="5" t="s">
        <v>3323</v>
      </c>
      <c r="AF2482" s="5" t="str">
        <f aca="false">IF(AD2482&lt;AE2482,AD2482,AE2482)</f>
        <v>Berserker, Fireball, Minions, Monk, Royal Giant, The Log, Tombstone, Witch</v>
      </c>
      <c r="AG2482" s="5" t="str">
        <f aca="false">IF(AD2482&lt;AE2482,AE2482,AD2482)</f>
        <v>Fire Spirit, Giant Snowball, Goblin Demolisher, Goblin Drill, Knight, Poison, Skeletons, Tesla</v>
      </c>
      <c r="AH2482" s="5" t="str">
        <f aca="false">IF(AD2482=AF2482,AA2482,IF(AA2482="Win","Loss",IF(AA2482="Loss","Win","Draw")))</f>
        <v>Loss</v>
      </c>
      <c r="AI2482" s="5" t="s">
        <v>102</v>
      </c>
    </row>
    <row r="2483" customFormat="false" ht="15" hidden="false" customHeight="true" outlineLevel="0" collapsed="false">
      <c r="A2483" s="5" t="s">
        <v>5565</v>
      </c>
      <c r="B2483" s="5" t="n">
        <v>2</v>
      </c>
      <c r="C2483" s="5" t="s">
        <v>1206</v>
      </c>
      <c r="D2483" s="5" t="s">
        <v>1207</v>
      </c>
      <c r="E2483" s="5" t="s">
        <v>3302</v>
      </c>
      <c r="F2483" s="5" t="s">
        <v>3303</v>
      </c>
      <c r="G2483" s="5" t="s">
        <v>3328</v>
      </c>
      <c r="H2483" s="5" t="s">
        <v>715</v>
      </c>
      <c r="I2483" s="5" t="s">
        <v>82</v>
      </c>
      <c r="J2483" s="5" t="s">
        <v>83</v>
      </c>
      <c r="K2483" s="5" t="s">
        <v>153</v>
      </c>
      <c r="L2483" s="5" t="s">
        <v>150</v>
      </c>
      <c r="M2483" s="5" t="s">
        <v>86</v>
      </c>
      <c r="N2483" s="5" t="s">
        <v>88</v>
      </c>
      <c r="O2483" s="5" t="s">
        <v>85</v>
      </c>
      <c r="P2483" s="5" t="s">
        <v>95</v>
      </c>
      <c r="Q2483" s="5" t="s">
        <v>1885</v>
      </c>
      <c r="R2483" s="5" t="s">
        <v>128</v>
      </c>
      <c r="S2483" s="5" t="s">
        <v>107</v>
      </c>
      <c r="T2483" s="5" t="s">
        <v>187</v>
      </c>
      <c r="U2483" s="5" t="s">
        <v>85</v>
      </c>
      <c r="V2483" s="5" t="s">
        <v>86</v>
      </c>
      <c r="W2483" s="5" t="s">
        <v>242</v>
      </c>
      <c r="X2483" s="5" t="s">
        <v>306</v>
      </c>
      <c r="Y2483" s="5" t="n">
        <v>0</v>
      </c>
      <c r="Z2483" s="5" t="n">
        <v>1</v>
      </c>
      <c r="AA2483" s="5" t="str">
        <f aca="false">IF(Y2483&gt;Z2483,"Win",IF(Y2483&lt;Z2483,"Loss","Draw"))</f>
        <v>Loss</v>
      </c>
      <c r="AB2483" s="5" t="s">
        <v>98</v>
      </c>
      <c r="AC2483" s="5" t="s">
        <v>99</v>
      </c>
      <c r="AD2483" s="5" t="s">
        <v>3329</v>
      </c>
      <c r="AE2483" s="5" t="s">
        <v>3305</v>
      </c>
      <c r="AF2483" s="5" t="str">
        <f aca="false">IF(AD2483&lt;AE2483,AD2483,AE2483)</f>
        <v>Barbarian Barrel, Berserker, Cannon, Electro Spirit, Lightning, Monk, Royal Hogs, Skeleton Dragons</v>
      </c>
      <c r="AG2483" s="5" t="str">
        <f aca="false">IF(AD2483&lt;AE2483,AE2483,AD2483)</f>
        <v>Bomber, Electro Dragon, Goblin Cage, Golden Knight, Golem, Lightning, Skeleton Dragons, Tornado</v>
      </c>
      <c r="AH2483" s="5" t="str">
        <f aca="false">IF(AD2483=AF2483,AA2483,IF(AA2483="Win","Loss",IF(AA2483="Loss","Win","Draw")))</f>
        <v>Loss</v>
      </c>
      <c r="AI2483" s="5" t="s">
        <v>102</v>
      </c>
    </row>
    <row r="2484" customFormat="false" ht="15" hidden="false" customHeight="true" outlineLevel="0" collapsed="false">
      <c r="A2484" s="5" t="s">
        <v>5565</v>
      </c>
      <c r="B2484" s="5" t="n">
        <v>3</v>
      </c>
      <c r="C2484" s="5" t="s">
        <v>1206</v>
      </c>
      <c r="D2484" s="5" t="s">
        <v>1207</v>
      </c>
      <c r="E2484" s="5" t="s">
        <v>3302</v>
      </c>
      <c r="F2484" s="5" t="s">
        <v>3303</v>
      </c>
      <c r="G2484" s="5" t="s">
        <v>3330</v>
      </c>
      <c r="H2484" s="5" t="s">
        <v>715</v>
      </c>
      <c r="I2484" s="5" t="s">
        <v>203</v>
      </c>
      <c r="J2484" s="5" t="s">
        <v>91</v>
      </c>
      <c r="K2484" s="5" t="s">
        <v>159</v>
      </c>
      <c r="L2484" s="5" t="s">
        <v>97</v>
      </c>
      <c r="M2484" s="5" t="s">
        <v>201</v>
      </c>
      <c r="N2484" s="5" t="s">
        <v>118</v>
      </c>
      <c r="O2484" s="5" t="s">
        <v>234</v>
      </c>
      <c r="P2484" s="5" t="s">
        <v>204</v>
      </c>
      <c r="Q2484" s="5" t="s">
        <v>129</v>
      </c>
      <c r="R2484" s="5" t="s">
        <v>108</v>
      </c>
      <c r="S2484" s="5" t="s">
        <v>185</v>
      </c>
      <c r="T2484" s="5" t="s">
        <v>130</v>
      </c>
      <c r="U2484" s="5" t="s">
        <v>234</v>
      </c>
      <c r="V2484" s="5" t="s">
        <v>165</v>
      </c>
      <c r="W2484" s="5" t="s">
        <v>164</v>
      </c>
      <c r="X2484" s="5" t="s">
        <v>141</v>
      </c>
      <c r="Y2484" s="5" t="n">
        <v>1</v>
      </c>
      <c r="Z2484" s="5" t="n">
        <v>0</v>
      </c>
      <c r="AA2484" s="5" t="str">
        <f aca="false">IF(Y2484&gt;Z2484,"Win",IF(Y2484&lt;Z2484,"Loss","Draw"))</f>
        <v>Win</v>
      </c>
      <c r="AB2484" s="5" t="s">
        <v>98</v>
      </c>
      <c r="AC2484" s="5" t="s">
        <v>99</v>
      </c>
      <c r="AD2484" s="5" t="s">
        <v>888</v>
      </c>
      <c r="AE2484" s="5" t="s">
        <v>3331</v>
      </c>
      <c r="AF2484" s="5" t="str">
        <f aca="false">IF(AD2484&lt;AE2484,AD2484,AE2484)</f>
        <v>Arrows, Bomb Tower, Dark Prince, Earthquake, Executioner, Hog Rider, Lumberjack, Mega Knight</v>
      </c>
      <c r="AG2484" s="5" t="str">
        <f aca="false">IF(AD2484&lt;AE2484,AE2484,AD2484)</f>
        <v>Bomb Tower, Dart Goblin, Goblin Barrel, Goblins, Ice Spirit, Ronin, Royal Delivery, Wall Breakers</v>
      </c>
      <c r="AH2484" s="5" t="str">
        <f aca="false">IF(AD2484=AF2484,AA2484,IF(AA2484="Win","Loss",IF(AA2484="Loss","Win","Draw")))</f>
        <v>Loss</v>
      </c>
      <c r="AI2484" s="5" t="s">
        <v>102</v>
      </c>
    </row>
    <row r="2485" customFormat="false" ht="15" hidden="false" customHeight="true" outlineLevel="0" collapsed="false">
      <c r="A2485" s="5" t="s">
        <v>5566</v>
      </c>
      <c r="B2485" s="5" t="n">
        <v>1</v>
      </c>
      <c r="C2485" s="5" t="s">
        <v>1206</v>
      </c>
      <c r="D2485" s="5" t="s">
        <v>1207</v>
      </c>
      <c r="E2485" s="5" t="s">
        <v>2904</v>
      </c>
      <c r="F2485" s="5" t="s">
        <v>2905</v>
      </c>
      <c r="G2485" s="5" t="s">
        <v>4163</v>
      </c>
      <c r="H2485" s="5" t="s">
        <v>715</v>
      </c>
      <c r="I2485" s="5" t="s">
        <v>257</v>
      </c>
      <c r="J2485" s="5" t="s">
        <v>83</v>
      </c>
      <c r="K2485" s="5" t="s">
        <v>177</v>
      </c>
      <c r="L2485" s="5" t="s">
        <v>150</v>
      </c>
      <c r="M2485" s="5" t="s">
        <v>126</v>
      </c>
      <c r="N2485" s="5" t="s">
        <v>89</v>
      </c>
      <c r="O2485" s="5" t="s">
        <v>93</v>
      </c>
      <c r="P2485" s="5" t="s">
        <v>215</v>
      </c>
      <c r="Q2485" s="5" t="s">
        <v>203</v>
      </c>
      <c r="R2485" s="5" t="s">
        <v>337</v>
      </c>
      <c r="S2485" s="5" t="s">
        <v>159</v>
      </c>
      <c r="T2485" s="5" t="s">
        <v>118</v>
      </c>
      <c r="U2485" s="5" t="s">
        <v>157</v>
      </c>
      <c r="V2485" s="5" t="s">
        <v>234</v>
      </c>
      <c r="W2485" s="5" t="s">
        <v>204</v>
      </c>
      <c r="X2485" s="5" t="s">
        <v>126</v>
      </c>
      <c r="Y2485" s="5" t="n">
        <v>1</v>
      </c>
      <c r="Z2485" s="5" t="n">
        <v>0</v>
      </c>
      <c r="AA2485" s="5" t="str">
        <f aca="false">IF(Y2485&gt;Z2485,"Win",IF(Y2485&lt;Z2485,"Loss","Draw"))</f>
        <v>Win</v>
      </c>
      <c r="AB2485" s="5" t="s">
        <v>98</v>
      </c>
      <c r="AC2485" s="5" t="s">
        <v>99</v>
      </c>
      <c r="AD2485" s="5" t="s">
        <v>259</v>
      </c>
      <c r="AE2485" s="5" t="s">
        <v>3971</v>
      </c>
      <c r="AF2485" s="5" t="str">
        <f aca="false">IF(AD2485&lt;AE2485,AD2485,AE2485)</f>
        <v>Bomb Tower, Boss Bandit, Dart Goblin, Fire Spirit, Goblin Barrel, Ice Spirit, Royal Delivery, Skeletons</v>
      </c>
      <c r="AG2485" s="5" t="str">
        <f aca="false">IF(AD2485&lt;AE2485,AE2485,AD2485)</f>
        <v>Electro Spirit, Fireball, Fisherman, Hunter, Monk, Royal Giant, Skeletons, The Log</v>
      </c>
      <c r="AH2485" s="5" t="str">
        <f aca="false">IF(AD2485=AF2485,AA2485,IF(AA2485="Win","Loss",IF(AA2485="Loss","Win","Draw")))</f>
        <v>Loss</v>
      </c>
      <c r="AI2485" s="5" t="s">
        <v>102</v>
      </c>
    </row>
    <row r="2486" customFormat="false" ht="15" hidden="false" customHeight="true" outlineLevel="0" collapsed="false">
      <c r="A2486" s="5" t="s">
        <v>5566</v>
      </c>
      <c r="B2486" s="5" t="n">
        <v>2</v>
      </c>
      <c r="C2486" s="5" t="s">
        <v>1206</v>
      </c>
      <c r="D2486" s="5" t="s">
        <v>1207</v>
      </c>
      <c r="E2486" s="5" t="s">
        <v>2904</v>
      </c>
      <c r="F2486" s="5" t="s">
        <v>2905</v>
      </c>
      <c r="G2486" s="5" t="s">
        <v>4164</v>
      </c>
      <c r="H2486" s="5" t="s">
        <v>715</v>
      </c>
      <c r="I2486" s="5" t="s">
        <v>201</v>
      </c>
      <c r="J2486" s="5" t="s">
        <v>202</v>
      </c>
      <c r="K2486" s="5" t="s">
        <v>233</v>
      </c>
      <c r="L2486" s="5" t="s">
        <v>157</v>
      </c>
      <c r="M2486" s="5" t="s">
        <v>111</v>
      </c>
      <c r="N2486" s="5" t="s">
        <v>88</v>
      </c>
      <c r="O2486" s="5" t="s">
        <v>234</v>
      </c>
      <c r="P2486" s="5" t="s">
        <v>204</v>
      </c>
      <c r="Q2486" s="5" t="s">
        <v>90</v>
      </c>
      <c r="R2486" s="5" t="s">
        <v>158</v>
      </c>
      <c r="S2486" s="5" t="s">
        <v>92</v>
      </c>
      <c r="T2486" s="5" t="s">
        <v>94</v>
      </c>
      <c r="U2486" s="5" t="s">
        <v>96</v>
      </c>
      <c r="V2486" s="5" t="s">
        <v>93</v>
      </c>
      <c r="W2486" s="5" t="s">
        <v>95</v>
      </c>
      <c r="X2486" s="5" t="s">
        <v>97</v>
      </c>
      <c r="Y2486" s="5" t="n">
        <v>1</v>
      </c>
      <c r="Z2486" s="5" t="n">
        <v>0</v>
      </c>
      <c r="AA2486" s="5" t="str">
        <f aca="false">IF(Y2486&gt;Z2486,"Win",IF(Y2486&lt;Z2486,"Loss","Draw"))</f>
        <v>Win</v>
      </c>
      <c r="AB2486" s="5" t="s">
        <v>98</v>
      </c>
      <c r="AC2486" s="5" t="s">
        <v>99</v>
      </c>
      <c r="AD2486" s="5" t="s">
        <v>380</v>
      </c>
      <c r="AE2486" s="5" t="s">
        <v>4165</v>
      </c>
      <c r="AF2486" s="5" t="str">
        <f aca="false">IF(AD2486&lt;AE2486,AD2486,AE2486)</f>
        <v>Barbarian Barrel, Bowler, Fireball, Minions, Mortar, Rascals, Ronin, Skeleton Barrel</v>
      </c>
      <c r="AG2486" s="5" t="str">
        <f aca="false">IF(AD2486&lt;AE2486,AE2486,AD2486)</f>
        <v>Bats, Berserker, Bomb Tower, Fire Spirit, Magic Archer, Miner, Royal Delivery, Wall Breakers</v>
      </c>
      <c r="AH2486" s="5" t="str">
        <f aca="false">IF(AD2486=AF2486,AA2486,IF(AA2486="Win","Loss",IF(AA2486="Loss","Win","Draw")))</f>
        <v>Loss</v>
      </c>
      <c r="AI2486" s="5" t="s">
        <v>102</v>
      </c>
    </row>
    <row r="2487" customFormat="false" ht="15" hidden="false" customHeight="true" outlineLevel="0" collapsed="false">
      <c r="A2487" s="5" t="s">
        <v>5567</v>
      </c>
      <c r="B2487" s="5" t="n">
        <v>1</v>
      </c>
      <c r="C2487" s="5" t="s">
        <v>1206</v>
      </c>
      <c r="D2487" s="5" t="s">
        <v>1207</v>
      </c>
      <c r="E2487" s="5" t="s">
        <v>2789</v>
      </c>
      <c r="F2487" s="5" t="s">
        <v>2790</v>
      </c>
      <c r="G2487" s="5" t="s">
        <v>3513</v>
      </c>
      <c r="H2487" s="5" t="s">
        <v>715</v>
      </c>
      <c r="I2487" s="5" t="s">
        <v>107</v>
      </c>
      <c r="J2487" s="5" t="s">
        <v>128</v>
      </c>
      <c r="K2487" s="5" t="s">
        <v>152</v>
      </c>
      <c r="L2487" s="5" t="s">
        <v>85</v>
      </c>
      <c r="M2487" s="5" t="s">
        <v>307</v>
      </c>
      <c r="N2487" s="5" t="s">
        <v>187</v>
      </c>
      <c r="O2487" s="5" t="s">
        <v>306</v>
      </c>
      <c r="P2487" s="5" t="s">
        <v>95</v>
      </c>
      <c r="Q2487" s="5" t="s">
        <v>107</v>
      </c>
      <c r="R2487" s="5" t="s">
        <v>95</v>
      </c>
      <c r="S2487" s="5" t="s">
        <v>141</v>
      </c>
      <c r="T2487" s="5" t="s">
        <v>150</v>
      </c>
      <c r="U2487" s="5" t="s">
        <v>93</v>
      </c>
      <c r="V2487" s="5" t="s">
        <v>143</v>
      </c>
      <c r="W2487" s="5" t="s">
        <v>178</v>
      </c>
      <c r="X2487" s="5" t="s">
        <v>177</v>
      </c>
      <c r="Y2487" s="5" t="n">
        <v>0</v>
      </c>
      <c r="Z2487" s="5" t="n">
        <v>1</v>
      </c>
      <c r="AA2487" s="5" t="str">
        <f aca="false">IF(Y2487&gt;Z2487,"Win",IF(Y2487&lt;Z2487,"Loss","Draw"))</f>
        <v>Loss</v>
      </c>
      <c r="AB2487" s="5" t="s">
        <v>98</v>
      </c>
      <c r="AC2487" s="5" t="s">
        <v>99</v>
      </c>
      <c r="AD2487" s="5" t="s">
        <v>603</v>
      </c>
      <c r="AE2487" s="5" t="s">
        <v>180</v>
      </c>
      <c r="AF2487" s="5" t="str">
        <f aca="false">IF(AD2487&lt;AE2487,AD2487,AE2487)</f>
        <v>Baby Dragon, Barbarian Barrel, Goblin Cage, Golden Knight, Golem, Ice Wizard, Lightning, Tornado</v>
      </c>
      <c r="AG2487" s="5" t="str">
        <f aca="false">IF(AD2487&lt;AE2487,AE2487,AD2487)</f>
        <v>Barbarian Barrel, Electro Spirit, Fireball, Goblin Cage, Heal Spirit, Lumberjack, Phoenix, Royal Giant</v>
      </c>
      <c r="AH2487" s="5" t="str">
        <f aca="false">IF(AD2487=AF2487,AA2487,IF(AA2487="Win","Loss",IF(AA2487="Loss","Win","Draw")))</f>
        <v>Loss</v>
      </c>
      <c r="AI2487" s="5" t="s">
        <v>102</v>
      </c>
    </row>
    <row r="2488" customFormat="false" ht="15" hidden="false" customHeight="true" outlineLevel="0" collapsed="false">
      <c r="A2488" s="5" t="s">
        <v>5567</v>
      </c>
      <c r="B2488" s="5" t="n">
        <v>2</v>
      </c>
      <c r="C2488" s="5" t="s">
        <v>1206</v>
      </c>
      <c r="D2488" s="5" t="s">
        <v>1207</v>
      </c>
      <c r="E2488" s="5" t="s">
        <v>2789</v>
      </c>
      <c r="F2488" s="5" t="s">
        <v>2790</v>
      </c>
      <c r="G2488" s="5" t="s">
        <v>3514</v>
      </c>
      <c r="H2488" s="5" t="s">
        <v>163</v>
      </c>
      <c r="I2488" s="5" t="s">
        <v>137</v>
      </c>
      <c r="J2488" s="5" t="s">
        <v>202</v>
      </c>
      <c r="K2488" s="5" t="s">
        <v>114</v>
      </c>
      <c r="L2488" s="5" t="s">
        <v>126</v>
      </c>
      <c r="M2488" s="5" t="s">
        <v>108</v>
      </c>
      <c r="N2488" s="5" t="s">
        <v>157</v>
      </c>
      <c r="O2488" s="5" t="s">
        <v>153</v>
      </c>
      <c r="P2488" s="5" t="s">
        <v>116</v>
      </c>
      <c r="Q2488" s="5" t="s">
        <v>153</v>
      </c>
      <c r="R2488" s="5" t="s">
        <v>108</v>
      </c>
      <c r="S2488" s="5" t="s">
        <v>82</v>
      </c>
      <c r="T2488" s="5" t="s">
        <v>202</v>
      </c>
      <c r="U2488" s="5" t="s">
        <v>89</v>
      </c>
      <c r="V2488" s="5" t="s">
        <v>157</v>
      </c>
      <c r="W2488" s="5" t="s">
        <v>126</v>
      </c>
      <c r="X2488" s="5" t="s">
        <v>85</v>
      </c>
      <c r="Y2488" s="5" t="n">
        <v>0</v>
      </c>
      <c r="Z2488" s="5" t="n">
        <v>1</v>
      </c>
      <c r="AA2488" s="5" t="str">
        <f aca="false">IF(Y2488&gt;Z2488,"Win",IF(Y2488&lt;Z2488,"Loss","Draw"))</f>
        <v>Loss</v>
      </c>
      <c r="AB2488" s="5" t="s">
        <v>98</v>
      </c>
      <c r="AC2488" s="5" t="s">
        <v>99</v>
      </c>
      <c r="AD2488" s="5" t="s">
        <v>2281</v>
      </c>
      <c r="AE2488" s="5" t="s">
        <v>3515</v>
      </c>
      <c r="AF2488" s="5" t="str">
        <f aca="false">IF(AD2488&lt;AE2488,AD2488,AE2488)</f>
        <v>Cannon, Dark Prince, Fire Spirit, Giant Snowball, Goblin Drill, Magic Archer, Poison, Skeletons</v>
      </c>
      <c r="AG2488" s="5" t="str">
        <f aca="false">IF(AD2488&lt;AE2488,AE2488,AD2488)</f>
        <v>Cannon, Dark Prince, Fire Spirit, Lightning, Magic Archer, Royal Hogs, Skeletons, The Log</v>
      </c>
      <c r="AH2488" s="5" t="str">
        <f aca="false">IF(AD2488=AF2488,AA2488,IF(AA2488="Win","Loss",IF(AA2488="Loss","Win","Draw")))</f>
        <v>Loss</v>
      </c>
      <c r="AI2488" s="5" t="s">
        <v>102</v>
      </c>
    </row>
    <row r="2489" customFormat="false" ht="15" hidden="false" customHeight="true" outlineLevel="0" collapsed="false">
      <c r="A2489" s="5" t="s">
        <v>5568</v>
      </c>
      <c r="B2489" s="5" t="n">
        <v>1</v>
      </c>
      <c r="C2489" s="5" t="s">
        <v>1206</v>
      </c>
      <c r="D2489" s="5" t="s">
        <v>1207</v>
      </c>
      <c r="E2489" s="5" t="s">
        <v>674</v>
      </c>
      <c r="F2489" s="5" t="s">
        <v>675</v>
      </c>
      <c r="G2489" s="5" t="s">
        <v>5569</v>
      </c>
      <c r="H2489" s="5" t="s">
        <v>163</v>
      </c>
      <c r="I2489" s="5" t="s">
        <v>114</v>
      </c>
      <c r="J2489" s="5" t="s">
        <v>241</v>
      </c>
      <c r="K2489" s="5" t="s">
        <v>137</v>
      </c>
      <c r="L2489" s="5" t="s">
        <v>138</v>
      </c>
      <c r="M2489" s="5" t="s">
        <v>116</v>
      </c>
      <c r="N2489" s="5" t="s">
        <v>126</v>
      </c>
      <c r="O2489" s="5" t="s">
        <v>157</v>
      </c>
      <c r="P2489" s="5" t="s">
        <v>87</v>
      </c>
      <c r="Q2489" s="5" t="s">
        <v>137</v>
      </c>
      <c r="R2489" s="5" t="s">
        <v>91</v>
      </c>
      <c r="S2489" s="5" t="s">
        <v>114</v>
      </c>
      <c r="T2489" s="5" t="s">
        <v>116</v>
      </c>
      <c r="U2489" s="5" t="s">
        <v>87</v>
      </c>
      <c r="V2489" s="5" t="s">
        <v>157</v>
      </c>
      <c r="W2489" s="5" t="s">
        <v>97</v>
      </c>
      <c r="X2489" s="5" t="s">
        <v>242</v>
      </c>
      <c r="Y2489" s="5" t="n">
        <v>1</v>
      </c>
      <c r="Z2489" s="5" t="n">
        <v>0</v>
      </c>
      <c r="AA2489" s="5" t="str">
        <f aca="false">IF(Y2489&gt;Z2489,"Win",IF(Y2489&lt;Z2489,"Loss","Draw"))</f>
        <v>Win</v>
      </c>
      <c r="AB2489" s="5" t="s">
        <v>98</v>
      </c>
      <c r="AC2489" s="5" t="s">
        <v>99</v>
      </c>
      <c r="AD2489" s="5" t="s">
        <v>267</v>
      </c>
      <c r="AE2489" s="5" t="s">
        <v>321</v>
      </c>
      <c r="AF2489" s="5" t="str">
        <f aca="false">IF(AD2489&lt;AE2489,AD2489,AE2489)</f>
        <v>Bomber, Fire Spirit, Giant Snowball, Goblin Drill, Goblins, Poison, Ronin, Tesla</v>
      </c>
      <c r="AG2489" s="5" t="str">
        <f aca="false">IF(AD2489&lt;AE2489,AE2489,AD2489)</f>
        <v>Fire Spirit, Giant Snowball, Goblin Demolisher, Goblin Drill, Knight, Poison, Skeletons, Tesla</v>
      </c>
      <c r="AH2489" s="5" t="str">
        <f aca="false">IF(AD2489=AF2489,AA2489,IF(AA2489="Win","Loss",IF(AA2489="Loss","Win","Draw")))</f>
        <v>Loss</v>
      </c>
      <c r="AI2489" s="5" t="s">
        <v>102</v>
      </c>
    </row>
    <row r="2490" customFormat="false" ht="15" hidden="false" customHeight="true" outlineLevel="0" collapsed="false">
      <c r="A2490" s="5" t="s">
        <v>5568</v>
      </c>
      <c r="B2490" s="5" t="n">
        <v>2</v>
      </c>
      <c r="C2490" s="5" t="s">
        <v>1206</v>
      </c>
      <c r="D2490" s="5" t="s">
        <v>1207</v>
      </c>
      <c r="E2490" s="5" t="s">
        <v>674</v>
      </c>
      <c r="F2490" s="5" t="s">
        <v>675</v>
      </c>
      <c r="G2490" s="5" t="s">
        <v>5570</v>
      </c>
      <c r="H2490" s="5" t="s">
        <v>715</v>
      </c>
      <c r="I2490" s="5" t="s">
        <v>107</v>
      </c>
      <c r="J2490" s="5" t="s">
        <v>151</v>
      </c>
      <c r="K2490" s="5" t="s">
        <v>407</v>
      </c>
      <c r="L2490" s="5" t="s">
        <v>118</v>
      </c>
      <c r="M2490" s="5" t="s">
        <v>193</v>
      </c>
      <c r="N2490" s="5" t="s">
        <v>95</v>
      </c>
      <c r="O2490" s="5" t="s">
        <v>165</v>
      </c>
      <c r="P2490" s="5" t="s">
        <v>164</v>
      </c>
      <c r="Q2490" s="5" t="s">
        <v>141</v>
      </c>
      <c r="R2490" s="5" t="s">
        <v>128</v>
      </c>
      <c r="S2490" s="5" t="s">
        <v>129</v>
      </c>
      <c r="T2490" s="5" t="s">
        <v>164</v>
      </c>
      <c r="U2490" s="5" t="s">
        <v>165</v>
      </c>
      <c r="V2490" s="5" t="s">
        <v>132</v>
      </c>
      <c r="W2490" s="5" t="s">
        <v>133</v>
      </c>
      <c r="X2490" s="5" t="s">
        <v>130</v>
      </c>
      <c r="Y2490" s="5" t="n">
        <v>1</v>
      </c>
      <c r="Z2490" s="5" t="n">
        <v>0</v>
      </c>
      <c r="AA2490" s="5" t="str">
        <f aca="false">IF(Y2490&gt;Z2490,"Win",IF(Y2490&lt;Z2490,"Loss","Draw"))</f>
        <v>Win</v>
      </c>
      <c r="AB2490" s="5" t="s">
        <v>98</v>
      </c>
      <c r="AC2490" s="5" t="s">
        <v>99</v>
      </c>
      <c r="AD2490" s="5" t="s">
        <v>5571</v>
      </c>
      <c r="AE2490" s="5" t="s">
        <v>3974</v>
      </c>
      <c r="AF2490" s="5" t="str">
        <f aca="false">IF(AD2490&lt;AE2490,AD2490,AE2490)</f>
        <v>Arrows, Earthquake, Electro Wizard, Golden Knight, Hog Rider, Lumberjack, Mega Knight, Mother Witch</v>
      </c>
      <c r="AG2490" s="5" t="str">
        <f aca="false">IF(AD2490&lt;AE2490,AE2490,AD2490)</f>
        <v>Barbarian Barrel, Earthquake, Firecracker, Goblin Cage, Guards, Hog Rider, Ice Spirit, Mighty Miner</v>
      </c>
      <c r="AH2490" s="5" t="str">
        <f aca="false">IF(AD2490=AF2490,AA2490,IF(AA2490="Win","Loss",IF(AA2490="Loss","Win","Draw")))</f>
        <v>Loss</v>
      </c>
      <c r="AI2490" s="5" t="s">
        <v>102</v>
      </c>
    </row>
    <row r="2491" customFormat="false" ht="15" hidden="false" customHeight="true" outlineLevel="0" collapsed="false">
      <c r="A2491" s="5" t="s">
        <v>5572</v>
      </c>
      <c r="B2491" s="5" t="n">
        <v>1</v>
      </c>
      <c r="C2491" s="5" t="s">
        <v>1206</v>
      </c>
      <c r="D2491" s="5" t="s">
        <v>1207</v>
      </c>
      <c r="E2491" s="5" t="s">
        <v>1010</v>
      </c>
      <c r="F2491" s="5" t="s">
        <v>1011</v>
      </c>
      <c r="G2491" s="5" t="s">
        <v>5573</v>
      </c>
      <c r="H2491" s="5" t="s">
        <v>163</v>
      </c>
      <c r="I2491" s="5" t="s">
        <v>124</v>
      </c>
      <c r="J2491" s="5" t="s">
        <v>123</v>
      </c>
      <c r="K2491" s="5" t="s">
        <v>90</v>
      </c>
      <c r="L2491" s="5" t="s">
        <v>96</v>
      </c>
      <c r="M2491" s="5" t="s">
        <v>126</v>
      </c>
      <c r="N2491" s="5" t="s">
        <v>125</v>
      </c>
      <c r="O2491" s="5" t="s">
        <v>85</v>
      </c>
      <c r="P2491" s="5" t="s">
        <v>95</v>
      </c>
      <c r="Q2491" s="5" t="s">
        <v>172</v>
      </c>
      <c r="R2491" s="5" t="s">
        <v>158</v>
      </c>
      <c r="S2491" s="5" t="s">
        <v>114</v>
      </c>
      <c r="T2491" s="5" t="s">
        <v>115</v>
      </c>
      <c r="U2491" s="5" t="s">
        <v>447</v>
      </c>
      <c r="V2491" s="5" t="s">
        <v>440</v>
      </c>
      <c r="W2491" s="5" t="s">
        <v>97</v>
      </c>
      <c r="X2491" s="5" t="s">
        <v>130</v>
      </c>
      <c r="Y2491" s="5" t="n">
        <v>1</v>
      </c>
      <c r="Z2491" s="5" t="n">
        <v>0</v>
      </c>
      <c r="AA2491" s="5" t="str">
        <f aca="false">IF(Y2491&gt;Z2491,"Win",IF(Y2491&lt;Z2491,"Loss","Draw"))</f>
        <v>Win</v>
      </c>
      <c r="AB2491" s="5" t="s">
        <v>98</v>
      </c>
      <c r="AC2491" s="5" t="s">
        <v>99</v>
      </c>
      <c r="AD2491" s="5" t="s">
        <v>134</v>
      </c>
      <c r="AE2491" s="5" t="s">
        <v>3877</v>
      </c>
      <c r="AF2491" s="5" t="str">
        <f aca="false">IF(AD2491&lt;AE2491,AD2491,AE2491)</f>
        <v>Arrows, Bowler, Giant, Giant Snowball, Graveyard, Musketeer, Night Witch, Ronin</v>
      </c>
      <c r="AG2491" s="5" t="str">
        <f aca="false">IF(AD2491&lt;AE2491,AE2491,AD2491)</f>
        <v>Barbarian Barrel, Cannon Cart, Goblinstein, Lightning, Minions, Mortar, Royal Ghost, Skeletons</v>
      </c>
      <c r="AH2491" s="5" t="str">
        <f aca="false">IF(AD2491=AF2491,AA2491,IF(AA2491="Win","Loss",IF(AA2491="Loss","Win","Draw")))</f>
        <v>Loss</v>
      </c>
      <c r="AI2491" s="5" t="s">
        <v>297</v>
      </c>
    </row>
    <row r="2492" customFormat="false" ht="15" hidden="false" customHeight="true" outlineLevel="0" collapsed="false">
      <c r="A2492" s="5" t="s">
        <v>5572</v>
      </c>
      <c r="B2492" s="5" t="n">
        <v>2</v>
      </c>
      <c r="C2492" s="5" t="s">
        <v>1206</v>
      </c>
      <c r="D2492" s="5" t="s">
        <v>1207</v>
      </c>
      <c r="E2492" s="5" t="s">
        <v>1010</v>
      </c>
      <c r="F2492" s="5" t="s">
        <v>1011</v>
      </c>
      <c r="G2492" s="5" t="s">
        <v>5574</v>
      </c>
      <c r="H2492" s="5" t="s">
        <v>163</v>
      </c>
      <c r="I2492" s="5" t="s">
        <v>84</v>
      </c>
      <c r="J2492" s="5" t="s">
        <v>108</v>
      </c>
      <c r="K2492" s="5" t="s">
        <v>114</v>
      </c>
      <c r="L2492" s="5" t="s">
        <v>118</v>
      </c>
      <c r="M2492" s="5" t="s">
        <v>138</v>
      </c>
      <c r="N2492" s="5" t="s">
        <v>119</v>
      </c>
      <c r="O2492" s="5" t="s">
        <v>116</v>
      </c>
      <c r="P2492" s="5" t="s">
        <v>115</v>
      </c>
      <c r="Q2492" s="5" t="s">
        <v>107</v>
      </c>
      <c r="R2492" s="5" t="s">
        <v>95</v>
      </c>
      <c r="S2492" s="5" t="s">
        <v>141</v>
      </c>
      <c r="T2492" s="5" t="s">
        <v>150</v>
      </c>
      <c r="U2492" s="5" t="s">
        <v>93</v>
      </c>
      <c r="V2492" s="5" t="s">
        <v>143</v>
      </c>
      <c r="W2492" s="5" t="s">
        <v>178</v>
      </c>
      <c r="X2492" s="5" t="s">
        <v>177</v>
      </c>
      <c r="Y2492" s="5" t="n">
        <v>1</v>
      </c>
      <c r="Z2492" s="5" t="n">
        <v>0</v>
      </c>
      <c r="AA2492" s="5" t="str">
        <f aca="false">IF(Y2492&gt;Z2492,"Win",IF(Y2492&lt;Z2492,"Loss","Draw"))</f>
        <v>Win</v>
      </c>
      <c r="AB2492" s="5" t="s">
        <v>98</v>
      </c>
      <c r="AC2492" s="5" t="s">
        <v>99</v>
      </c>
      <c r="AD2492" s="5" t="s">
        <v>984</v>
      </c>
      <c r="AE2492" s="5" t="s">
        <v>180</v>
      </c>
      <c r="AF2492" s="5" t="str">
        <f aca="false">IF(AD2492&lt;AE2492,AD2492,AE2492)</f>
        <v>Archers, Dark Prince, Giant Snowball, Goblin Demolisher, Goblin Hut, Graveyard, Ice Spirit, Poison</v>
      </c>
      <c r="AG2492" s="5" t="str">
        <f aca="false">IF(AD2492&lt;AE2492,AE2492,AD2492)</f>
        <v>Barbarian Barrel, Electro Spirit, Fireball, Goblin Cage, Heal Spirit, Lumberjack, Phoenix, Royal Giant</v>
      </c>
      <c r="AH2492" s="5" t="str">
        <f aca="false">IF(AD2492=AF2492,AA2492,IF(AA2492="Win","Loss",IF(AA2492="Loss","Win","Draw")))</f>
        <v>Win</v>
      </c>
      <c r="AI2492" s="5" t="s">
        <v>297</v>
      </c>
    </row>
    <row r="2493" customFormat="false" ht="15" hidden="false" customHeight="true" outlineLevel="0" collapsed="false">
      <c r="A2493" s="5" t="s">
        <v>5572</v>
      </c>
      <c r="B2493" s="5" t="n">
        <v>3</v>
      </c>
      <c r="C2493" s="5" t="s">
        <v>1206</v>
      </c>
      <c r="D2493" s="5" t="s">
        <v>1207</v>
      </c>
      <c r="E2493" s="5" t="s">
        <v>1010</v>
      </c>
      <c r="F2493" s="5" t="s">
        <v>1011</v>
      </c>
      <c r="G2493" s="5" t="s">
        <v>5575</v>
      </c>
      <c r="H2493" s="5" t="s">
        <v>715</v>
      </c>
      <c r="I2493" s="5" t="s">
        <v>107</v>
      </c>
      <c r="J2493" s="5" t="s">
        <v>202</v>
      </c>
      <c r="K2493" s="5" t="s">
        <v>177</v>
      </c>
      <c r="L2493" s="5" t="s">
        <v>88</v>
      </c>
      <c r="M2493" s="5" t="s">
        <v>150</v>
      </c>
      <c r="N2493" s="5" t="s">
        <v>86</v>
      </c>
      <c r="O2493" s="5" t="s">
        <v>93</v>
      </c>
      <c r="P2493" s="5" t="s">
        <v>89</v>
      </c>
      <c r="Q2493" s="5" t="s">
        <v>233</v>
      </c>
      <c r="R2493" s="5" t="s">
        <v>202</v>
      </c>
      <c r="S2493" s="5" t="s">
        <v>201</v>
      </c>
      <c r="T2493" s="5" t="s">
        <v>234</v>
      </c>
      <c r="U2493" s="5" t="s">
        <v>157</v>
      </c>
      <c r="V2493" s="5" t="s">
        <v>111</v>
      </c>
      <c r="W2493" s="5" t="s">
        <v>126</v>
      </c>
      <c r="X2493" s="5" t="s">
        <v>89</v>
      </c>
      <c r="Y2493" s="5" t="n">
        <v>1</v>
      </c>
      <c r="Z2493" s="5" t="n">
        <v>0</v>
      </c>
      <c r="AA2493" s="5" t="str">
        <f aca="false">IF(Y2493&gt;Z2493,"Win",IF(Y2493&lt;Z2493,"Loss","Draw"))</f>
        <v>Win</v>
      </c>
      <c r="AB2493" s="5" t="s">
        <v>98</v>
      </c>
      <c r="AC2493" s="5" t="s">
        <v>99</v>
      </c>
      <c r="AD2493" s="5" t="s">
        <v>5576</v>
      </c>
      <c r="AE2493" s="5" t="s">
        <v>415</v>
      </c>
      <c r="AF2493" s="5" t="str">
        <f aca="false">IF(AD2493&lt;AE2493,AD2493,AE2493)</f>
        <v>Bats, Bomb Tower, Fire Spirit, Magic Archer, Miner, Skeletons, The Log, Wall Breakers</v>
      </c>
      <c r="AG2493" s="5" t="str">
        <f aca="false">IF(AD2493&lt;AE2493,AE2493,AD2493)</f>
        <v>Berserker, Electro Spirit, Fireball, Goblin Cage, Magic Archer, Royal Giant, Skeleton Dragons, The Log</v>
      </c>
      <c r="AH2493" s="5" t="str">
        <f aca="false">IF(AD2493=AF2493,AA2493,IF(AA2493="Win","Loss",IF(AA2493="Loss","Win","Draw")))</f>
        <v>Loss</v>
      </c>
      <c r="AI2493" s="5" t="s">
        <v>297</v>
      </c>
    </row>
    <row r="2494" customFormat="false" ht="15" hidden="false" customHeight="true" outlineLevel="0" collapsed="false">
      <c r="A2494" s="7" t="s">
        <v>5577</v>
      </c>
      <c r="B2494" s="7" t="n">
        <v>1</v>
      </c>
      <c r="C2494" s="7" t="s">
        <v>1206</v>
      </c>
      <c r="D2494" s="7" t="s">
        <v>1207</v>
      </c>
      <c r="E2494" s="7" t="s">
        <v>1010</v>
      </c>
      <c r="F2494" s="7" t="s">
        <v>1011</v>
      </c>
      <c r="G2494" s="7" t="s">
        <v>5578</v>
      </c>
      <c r="H2494" s="7" t="s">
        <v>163</v>
      </c>
      <c r="I2494" s="7" t="s">
        <v>114</v>
      </c>
      <c r="J2494" s="7" t="s">
        <v>158</v>
      </c>
      <c r="K2494" s="7" t="s">
        <v>84</v>
      </c>
      <c r="L2494" s="7" t="s">
        <v>173</v>
      </c>
      <c r="M2494" s="7" t="s">
        <v>115</v>
      </c>
      <c r="N2494" s="7" t="s">
        <v>447</v>
      </c>
      <c r="O2494" s="7" t="s">
        <v>126</v>
      </c>
      <c r="P2494" s="7" t="s">
        <v>130</v>
      </c>
      <c r="Q2494" s="7" t="s">
        <v>152</v>
      </c>
      <c r="R2494" s="7" t="s">
        <v>151</v>
      </c>
      <c r="S2494" s="7" t="s">
        <v>82</v>
      </c>
      <c r="T2494" s="7" t="s">
        <v>153</v>
      </c>
      <c r="U2494" s="7" t="s">
        <v>150</v>
      </c>
      <c r="V2494" s="7" t="s">
        <v>85</v>
      </c>
      <c r="W2494" s="7" t="s">
        <v>126</v>
      </c>
      <c r="X2494" s="7" t="s">
        <v>89</v>
      </c>
      <c r="Y2494" s="7" t="n">
        <v>1</v>
      </c>
      <c r="Z2494" s="7" t="n">
        <v>0</v>
      </c>
      <c r="AA2494" s="7" t="str">
        <f aca="false">IF(Y2494&gt;Z2494,"Win",IF(Y2494&lt;Z2494,"Loss","Draw"))</f>
        <v>Win</v>
      </c>
      <c r="AB2494" s="7" t="s">
        <v>99</v>
      </c>
      <c r="AC2494" s="7" t="s">
        <v>99</v>
      </c>
      <c r="AD2494" s="7" t="s">
        <v>1338</v>
      </c>
      <c r="AE2494" s="7" t="s">
        <v>155</v>
      </c>
      <c r="AF2494" s="7" t="str">
        <f aca="false">IF(AD2494&lt;AE2494,AD2494,AE2494)</f>
        <v>Archers, Arrows, Bowler, Giant, Giant Snowball, Graveyard, Skeletons, Zappies</v>
      </c>
      <c r="AG2494" s="7" t="str">
        <f aca="false">IF(AD2494&lt;AE2494,AE2494,AD2494)</f>
        <v>Baby Dragon, Cannon, Electro Spirit, Lightning, Mighty Miner, Royal Hogs, Skeletons, The Log</v>
      </c>
      <c r="AH2494" s="7" t="str">
        <f aca="false">IF(AD2494=AF2494,AA2494,IF(AA2494="Win","Loss",IF(AA2494="Loss","Win","Draw")))</f>
        <v>Win</v>
      </c>
      <c r="AI2494" s="7" t="s">
        <v>297</v>
      </c>
    </row>
    <row r="2495" customFormat="false" ht="15" hidden="false" customHeight="true" outlineLevel="0" collapsed="false">
      <c r="A2495" s="5" t="s">
        <v>5579</v>
      </c>
      <c r="B2495" s="5" t="n">
        <v>1</v>
      </c>
      <c r="C2495" s="5" t="s">
        <v>1206</v>
      </c>
      <c r="D2495" s="5" t="s">
        <v>1207</v>
      </c>
      <c r="E2495" s="5" t="s">
        <v>547</v>
      </c>
      <c r="F2495" s="5" t="s">
        <v>548</v>
      </c>
      <c r="G2495" s="5" t="s">
        <v>4685</v>
      </c>
      <c r="H2495" s="5" t="s">
        <v>715</v>
      </c>
      <c r="I2495" s="5" t="s">
        <v>233</v>
      </c>
      <c r="J2495" s="5" t="s">
        <v>202</v>
      </c>
      <c r="K2495" s="5" t="s">
        <v>201</v>
      </c>
      <c r="L2495" s="5" t="s">
        <v>157</v>
      </c>
      <c r="M2495" s="5" t="s">
        <v>111</v>
      </c>
      <c r="N2495" s="5" t="s">
        <v>88</v>
      </c>
      <c r="O2495" s="5" t="s">
        <v>234</v>
      </c>
      <c r="P2495" s="5" t="s">
        <v>204</v>
      </c>
      <c r="Q2495" s="5" t="s">
        <v>153</v>
      </c>
      <c r="R2495" s="5" t="s">
        <v>151</v>
      </c>
      <c r="S2495" s="5" t="s">
        <v>248</v>
      </c>
      <c r="T2495" s="5" t="s">
        <v>89</v>
      </c>
      <c r="U2495" s="5" t="s">
        <v>203</v>
      </c>
      <c r="V2495" s="5" t="s">
        <v>118</v>
      </c>
      <c r="W2495" s="5" t="s">
        <v>249</v>
      </c>
      <c r="X2495" s="5" t="s">
        <v>126</v>
      </c>
      <c r="Y2495" s="5" t="n">
        <v>0</v>
      </c>
      <c r="Z2495" s="5" t="n">
        <v>3</v>
      </c>
      <c r="AA2495" s="5" t="str">
        <f aca="false">IF(Y2495&gt;Z2495,"Win",IF(Y2495&lt;Z2495,"Loss","Draw"))</f>
        <v>Loss</v>
      </c>
      <c r="AB2495" s="5" t="s">
        <v>98</v>
      </c>
      <c r="AC2495" s="5" t="s">
        <v>99</v>
      </c>
      <c r="AD2495" s="5" t="s">
        <v>380</v>
      </c>
      <c r="AE2495" s="5" t="s">
        <v>1314</v>
      </c>
      <c r="AF2495" s="5" t="str">
        <f aca="false">IF(AD2495&lt;AE2495,AD2495,AE2495)</f>
        <v>Bats, Berserker, Bomb Tower, Fire Spirit, Magic Archer, Miner, Royal Delivery, Wall Breakers</v>
      </c>
      <c r="AG2495" s="5" t="str">
        <f aca="false">IF(AD2495&lt;AE2495,AE2495,AD2495)</f>
        <v>Cannon, Goblin Barrel, Ice Spirit, Mighty Miner, Princess, Rocket, Skeletons, The Log</v>
      </c>
      <c r="AH2495" s="5" t="str">
        <f aca="false">IF(AD2495=AF2495,AA2495,IF(AA2495="Win","Loss",IF(AA2495="Loss","Win","Draw")))</f>
        <v>Loss</v>
      </c>
      <c r="AI2495" s="5" t="s">
        <v>297</v>
      </c>
    </row>
    <row r="2496" customFormat="false" ht="15" hidden="false" customHeight="true" outlineLevel="0" collapsed="false">
      <c r="A2496" s="7" t="s">
        <v>5577</v>
      </c>
      <c r="B2496" s="7" t="n">
        <v>2</v>
      </c>
      <c r="C2496" s="7" t="s">
        <v>1206</v>
      </c>
      <c r="D2496" s="7" t="s">
        <v>1207</v>
      </c>
      <c r="E2496" s="7" t="s">
        <v>1010</v>
      </c>
      <c r="F2496" s="7" t="s">
        <v>1011</v>
      </c>
      <c r="G2496" s="7" t="s">
        <v>5580</v>
      </c>
      <c r="H2496" s="7" t="s">
        <v>715</v>
      </c>
      <c r="I2496" s="7" t="s">
        <v>233</v>
      </c>
      <c r="J2496" s="7" t="s">
        <v>202</v>
      </c>
      <c r="K2496" s="7" t="s">
        <v>201</v>
      </c>
      <c r="L2496" s="7" t="s">
        <v>157</v>
      </c>
      <c r="M2496" s="7" t="s">
        <v>111</v>
      </c>
      <c r="N2496" s="7" t="s">
        <v>88</v>
      </c>
      <c r="O2496" s="7" t="s">
        <v>234</v>
      </c>
      <c r="P2496" s="7" t="s">
        <v>204</v>
      </c>
      <c r="Q2496" s="7" t="s">
        <v>137</v>
      </c>
      <c r="R2496" s="7" t="s">
        <v>241</v>
      </c>
      <c r="S2496" s="7" t="s">
        <v>114</v>
      </c>
      <c r="T2496" s="7" t="s">
        <v>157</v>
      </c>
      <c r="U2496" s="7" t="s">
        <v>242</v>
      </c>
      <c r="V2496" s="7" t="s">
        <v>87</v>
      </c>
      <c r="W2496" s="7" t="s">
        <v>88</v>
      </c>
      <c r="X2496" s="7" t="s">
        <v>116</v>
      </c>
      <c r="Y2496" s="7" t="n">
        <v>0</v>
      </c>
      <c r="Z2496" s="7" t="n">
        <v>1</v>
      </c>
      <c r="AA2496" s="7" t="str">
        <f aca="false">IF(Y2496&gt;Z2496,"Win",IF(Y2496&lt;Z2496,"Loss","Draw"))</f>
        <v>Loss</v>
      </c>
      <c r="AB2496" s="7" t="s">
        <v>99</v>
      </c>
      <c r="AC2496" s="7" t="s">
        <v>99</v>
      </c>
      <c r="AD2496" s="7" t="s">
        <v>380</v>
      </c>
      <c r="AE2496" s="7" t="s">
        <v>1311</v>
      </c>
      <c r="AF2496" s="7" t="str">
        <f aca="false">IF(AD2496&lt;AE2496,AD2496,AE2496)</f>
        <v>Bats, Berserker, Bomb Tower, Fire Spirit, Magic Archer, Miner, Royal Delivery, Wall Breakers</v>
      </c>
      <c r="AG2496" s="7" t="str">
        <f aca="false">IF(AD2496&lt;AE2496,AE2496,AD2496)</f>
        <v>Berserker, Bomber, Fire Spirit, Giant Snowball, Goblin Drill, Knight, Poison, Tesla</v>
      </c>
      <c r="AH2496" s="7" t="str">
        <f aca="false">IF(AD2496=AF2496,AA2496,IF(AA2496="Win","Loss",IF(AA2496="Loss","Win","Draw")))</f>
        <v>Loss</v>
      </c>
      <c r="AI2496" s="7" t="s">
        <v>297</v>
      </c>
    </row>
    <row r="2497" customFormat="false" ht="15" hidden="false" customHeight="true" outlineLevel="0" collapsed="false">
      <c r="A2497" s="7" t="s">
        <v>5577</v>
      </c>
      <c r="B2497" s="7" t="n">
        <v>3</v>
      </c>
      <c r="C2497" s="7" t="s">
        <v>1206</v>
      </c>
      <c r="D2497" s="7" t="s">
        <v>1207</v>
      </c>
      <c r="E2497" s="7" t="s">
        <v>1010</v>
      </c>
      <c r="F2497" s="7" t="s">
        <v>1011</v>
      </c>
      <c r="G2497" s="7" t="s">
        <v>5581</v>
      </c>
      <c r="H2497" s="7" t="s">
        <v>715</v>
      </c>
      <c r="I2497" s="7" t="s">
        <v>284</v>
      </c>
      <c r="J2497" s="7" t="s">
        <v>186</v>
      </c>
      <c r="K2497" s="7" t="s">
        <v>418</v>
      </c>
      <c r="L2497" s="7" t="s">
        <v>110</v>
      </c>
      <c r="M2497" s="7" t="s">
        <v>109</v>
      </c>
      <c r="N2497" s="7" t="s">
        <v>242</v>
      </c>
      <c r="O2497" s="7" t="s">
        <v>96</v>
      </c>
      <c r="P2497" s="7" t="s">
        <v>93</v>
      </c>
      <c r="Q2497" s="7" t="s">
        <v>159</v>
      </c>
      <c r="R2497" s="7" t="s">
        <v>91</v>
      </c>
      <c r="S2497" s="7" t="s">
        <v>203</v>
      </c>
      <c r="T2497" s="7" t="s">
        <v>234</v>
      </c>
      <c r="U2497" s="7" t="s">
        <v>118</v>
      </c>
      <c r="V2497" s="7" t="s">
        <v>97</v>
      </c>
      <c r="W2497" s="7" t="s">
        <v>204</v>
      </c>
      <c r="X2497" s="7" t="s">
        <v>201</v>
      </c>
      <c r="Y2497" s="7" t="n">
        <v>2</v>
      </c>
      <c r="Z2497" s="7" t="n">
        <v>1</v>
      </c>
      <c r="AA2497" s="7" t="str">
        <f aca="false">IF(Y2497&gt;Z2497,"Win",IF(Y2497&lt;Z2497,"Loss","Draw"))</f>
        <v>Win</v>
      </c>
      <c r="AB2497" s="7" t="s">
        <v>99</v>
      </c>
      <c r="AC2497" s="7" t="s">
        <v>99</v>
      </c>
      <c r="AD2497" s="7" t="s">
        <v>5582</v>
      </c>
      <c r="AE2497" s="7" t="s">
        <v>888</v>
      </c>
      <c r="AF2497" s="7" t="str">
        <f aca="false">IF(AD2497&lt;AE2497,AD2497,AE2497)</f>
        <v>Balloon, Bomber, Fireball, Inferno Dragon, Lava Hound, Minions, Skeleton Army, Zap</v>
      </c>
      <c r="AG2497" s="7" t="str">
        <f aca="false">IF(AD2497&lt;AE2497,AE2497,AD2497)</f>
        <v>Bomb Tower, Dart Goblin, Goblin Barrel, Goblins, Ice Spirit, Ronin, Royal Delivery, Wall Breakers</v>
      </c>
      <c r="AH2497" s="7" t="str">
        <f aca="false">IF(AD2497=AF2497,AA2497,IF(AA2497="Win","Loss",IF(AA2497="Loss","Win","Draw")))</f>
        <v>Win</v>
      </c>
      <c r="AI2497" s="7" t="s">
        <v>297</v>
      </c>
    </row>
    <row r="2498" customFormat="false" ht="15" hidden="false" customHeight="true" outlineLevel="0" collapsed="false">
      <c r="A2498" s="7" t="s">
        <v>5583</v>
      </c>
      <c r="B2498" s="7" t="n">
        <v>1</v>
      </c>
      <c r="C2498" s="7" t="s">
        <v>1206</v>
      </c>
      <c r="D2498" s="7" t="s">
        <v>1207</v>
      </c>
      <c r="E2498" s="7" t="s">
        <v>1010</v>
      </c>
      <c r="F2498" s="7" t="s">
        <v>1011</v>
      </c>
      <c r="G2498" s="7" t="s">
        <v>5584</v>
      </c>
      <c r="H2498" s="7" t="s">
        <v>715</v>
      </c>
      <c r="I2498" s="7" t="s">
        <v>177</v>
      </c>
      <c r="J2498" s="7" t="s">
        <v>95</v>
      </c>
      <c r="K2498" s="7" t="s">
        <v>124</v>
      </c>
      <c r="L2498" s="7" t="s">
        <v>126</v>
      </c>
      <c r="M2498" s="7" t="s">
        <v>257</v>
      </c>
      <c r="N2498" s="7" t="s">
        <v>215</v>
      </c>
      <c r="O2498" s="7" t="s">
        <v>150</v>
      </c>
      <c r="P2498" s="7" t="s">
        <v>93</v>
      </c>
      <c r="Q2498" s="7" t="s">
        <v>127</v>
      </c>
      <c r="R2498" s="7" t="s">
        <v>128</v>
      </c>
      <c r="S2498" s="7" t="s">
        <v>129</v>
      </c>
      <c r="T2498" s="7" t="s">
        <v>130</v>
      </c>
      <c r="U2498" s="7" t="s">
        <v>131</v>
      </c>
      <c r="V2498" s="7" t="s">
        <v>133</v>
      </c>
      <c r="W2498" s="7" t="s">
        <v>97</v>
      </c>
      <c r="X2498" s="7" t="s">
        <v>173</v>
      </c>
      <c r="Y2498" s="7" t="n">
        <v>1</v>
      </c>
      <c r="Z2498" s="7" t="n">
        <v>0</v>
      </c>
      <c r="AA2498" s="7" t="str">
        <f aca="false">IF(Y2498&gt;Z2498,"Win",IF(Y2498&lt;Z2498,"Loss","Draw"))</f>
        <v>Win</v>
      </c>
      <c r="AB2498" s="7" t="s">
        <v>99</v>
      </c>
      <c r="AC2498" s="7" t="s">
        <v>99</v>
      </c>
      <c r="AD2498" s="7" t="s">
        <v>429</v>
      </c>
      <c r="AE2498" s="7" t="s">
        <v>503</v>
      </c>
      <c r="AF2498" s="7" t="str">
        <f aca="false">IF(AD2498&lt;AE2498,AD2498,AE2498)</f>
        <v>Arrows, Bandit, Battle Ram, Golden Knight, Mega Knight, Mother Witch, Ronin, Zappies</v>
      </c>
      <c r="AG2498" s="7" t="str">
        <f aca="false">IF(AD2498&lt;AE2498,AE2498,AD2498)</f>
        <v>Barbarian Barrel, Electro Spirit, Fireball, Fisherman, Hunter, Royal Ghost, Royal Giant, Skeletons</v>
      </c>
      <c r="AH2498" s="7" t="str">
        <f aca="false">IF(AD2498=AF2498,AA2498,IF(AA2498="Win","Loss",IF(AA2498="Loss","Win","Draw")))</f>
        <v>Loss</v>
      </c>
      <c r="AI2498" s="7" t="s">
        <v>297</v>
      </c>
    </row>
    <row r="2499" customFormat="false" ht="15" hidden="false" customHeight="true" outlineLevel="0" collapsed="false">
      <c r="A2499" s="7" t="s">
        <v>5583</v>
      </c>
      <c r="B2499" s="7" t="n">
        <v>2</v>
      </c>
      <c r="C2499" s="7" t="s">
        <v>1206</v>
      </c>
      <c r="D2499" s="7" t="s">
        <v>1207</v>
      </c>
      <c r="E2499" s="7" t="s">
        <v>1010</v>
      </c>
      <c r="F2499" s="7" t="s">
        <v>1011</v>
      </c>
      <c r="G2499" s="7" t="s">
        <v>5585</v>
      </c>
      <c r="H2499" s="7" t="s">
        <v>715</v>
      </c>
      <c r="I2499" s="7" t="s">
        <v>152</v>
      </c>
      <c r="J2499" s="7" t="s">
        <v>128</v>
      </c>
      <c r="K2499" s="7" t="s">
        <v>127</v>
      </c>
      <c r="L2499" s="7" t="s">
        <v>778</v>
      </c>
      <c r="M2499" s="7" t="s">
        <v>132</v>
      </c>
      <c r="N2499" s="7" t="s">
        <v>131</v>
      </c>
      <c r="O2499" s="7" t="s">
        <v>130</v>
      </c>
      <c r="P2499" s="7" t="s">
        <v>327</v>
      </c>
      <c r="Q2499" s="7" t="s">
        <v>82</v>
      </c>
      <c r="R2499" s="7" t="s">
        <v>108</v>
      </c>
      <c r="S2499" s="7" t="s">
        <v>84</v>
      </c>
      <c r="T2499" s="7" t="s">
        <v>87</v>
      </c>
      <c r="U2499" s="7" t="s">
        <v>95</v>
      </c>
      <c r="V2499" s="7" t="s">
        <v>150</v>
      </c>
      <c r="W2499" s="7" t="s">
        <v>85</v>
      </c>
      <c r="X2499" s="7" t="s">
        <v>126</v>
      </c>
      <c r="Y2499" s="7" t="n">
        <v>1</v>
      </c>
      <c r="Z2499" s="7" t="n">
        <v>0</v>
      </c>
      <c r="AA2499" s="7" t="str">
        <f aca="false">IF(Y2499&gt;Z2499,"Win",IF(Y2499&lt;Z2499,"Loss","Draw"))</f>
        <v>Win</v>
      </c>
      <c r="AB2499" s="7" t="s">
        <v>99</v>
      </c>
      <c r="AC2499" s="7" t="s">
        <v>99</v>
      </c>
      <c r="AD2499" s="7" t="s">
        <v>5586</v>
      </c>
      <c r="AE2499" s="7" t="s">
        <v>616</v>
      </c>
      <c r="AF2499" s="7" t="str">
        <f aca="false">IF(AD2499&lt;AE2499,AD2499,AE2499)</f>
        <v>Archers, Barbarian Barrel, Dark Prince, Electro Spirit, Lightning, Royal Hogs, Skeletons, Tesla</v>
      </c>
      <c r="AG2499" s="7" t="str">
        <f aca="false">IF(AD2499&lt;AE2499,AE2499,AD2499)</f>
        <v>Arrows, Baby Dragon, Bandit, Battle Ram, Electro Wizard, Golden Knight, P.E.K.K.A, Rage</v>
      </c>
      <c r="AH2499" s="7" t="str">
        <f aca="false">IF(AD2499=AF2499,AA2499,IF(AA2499="Win","Loss",IF(AA2499="Loss","Win","Draw")))</f>
        <v>Loss</v>
      </c>
      <c r="AI2499" s="7" t="s">
        <v>297</v>
      </c>
    </row>
    <row r="2500" customFormat="false" ht="15" hidden="false" customHeight="true" outlineLevel="0" collapsed="false">
      <c r="A2500" s="7" t="s">
        <v>5583</v>
      </c>
      <c r="B2500" s="7" t="n">
        <v>3</v>
      </c>
      <c r="C2500" s="7" t="s">
        <v>1206</v>
      </c>
      <c r="D2500" s="7" t="s">
        <v>1207</v>
      </c>
      <c r="E2500" s="7" t="s">
        <v>1010</v>
      </c>
      <c r="F2500" s="7" t="s">
        <v>1011</v>
      </c>
      <c r="G2500" s="7" t="s">
        <v>5587</v>
      </c>
      <c r="H2500" s="7" t="s">
        <v>163</v>
      </c>
      <c r="I2500" s="7" t="s">
        <v>82</v>
      </c>
      <c r="J2500" s="7" t="s">
        <v>194</v>
      </c>
      <c r="K2500" s="7" t="s">
        <v>153</v>
      </c>
      <c r="L2500" s="7" t="s">
        <v>118</v>
      </c>
      <c r="M2500" s="7" t="s">
        <v>88</v>
      </c>
      <c r="N2500" s="7" t="s">
        <v>89</v>
      </c>
      <c r="O2500" s="7" t="s">
        <v>164</v>
      </c>
      <c r="P2500" s="7" t="s">
        <v>204</v>
      </c>
      <c r="Q2500" s="7" t="s">
        <v>203</v>
      </c>
      <c r="R2500" s="7" t="s">
        <v>202</v>
      </c>
      <c r="S2500" s="7" t="s">
        <v>201</v>
      </c>
      <c r="T2500" s="7" t="s">
        <v>234</v>
      </c>
      <c r="U2500" s="7" t="s">
        <v>204</v>
      </c>
      <c r="V2500" s="7" t="s">
        <v>88</v>
      </c>
      <c r="W2500" s="7" t="s">
        <v>118</v>
      </c>
      <c r="X2500" s="7" t="s">
        <v>157</v>
      </c>
      <c r="Y2500" s="7" t="n">
        <v>0</v>
      </c>
      <c r="Z2500" s="7" t="n">
        <v>1</v>
      </c>
      <c r="AA2500" s="7" t="str">
        <f aca="false">IF(Y2500&gt;Z2500,"Win",IF(Y2500&lt;Z2500,"Loss","Draw"))</f>
        <v>Loss</v>
      </c>
      <c r="AB2500" s="7" t="s">
        <v>99</v>
      </c>
      <c r="AC2500" s="7" t="s">
        <v>99</v>
      </c>
      <c r="AD2500" s="7" t="s">
        <v>1040</v>
      </c>
      <c r="AE2500" s="7" t="s">
        <v>668</v>
      </c>
      <c r="AF2500" s="7" t="str">
        <f aca="false">IF(AD2500&lt;AE2500,AD2500,AE2500)</f>
        <v>Archer Queen, Berserker, Cannon, Earthquake, Ice Spirit, Royal Delivery, Royal Hogs, The Log</v>
      </c>
      <c r="AG2500" s="7" t="str">
        <f aca="false">IF(AD2500&lt;AE2500,AE2500,AD2500)</f>
        <v>Berserker, Bomb Tower, Fire Spirit, Goblin Barrel, Ice Spirit, Magic Archer, Royal Delivery, Wall Breakers</v>
      </c>
      <c r="AH2500" s="7" t="str">
        <f aca="false">IF(AD2500=AF2500,AA2500,IF(AA2500="Win","Loss",IF(AA2500="Loss","Win","Draw")))</f>
        <v>Loss</v>
      </c>
      <c r="AI2500" s="7" t="s">
        <v>297</v>
      </c>
    </row>
    <row r="2501" customFormat="false" ht="15" hidden="false" customHeight="true" outlineLevel="0" collapsed="false">
      <c r="A2501" s="7" t="s">
        <v>5588</v>
      </c>
      <c r="B2501" s="7" t="n">
        <v>1</v>
      </c>
      <c r="C2501" s="7" t="s">
        <v>1206</v>
      </c>
      <c r="D2501" s="7" t="s">
        <v>1207</v>
      </c>
      <c r="E2501" s="7" t="s">
        <v>1010</v>
      </c>
      <c r="F2501" s="7" t="s">
        <v>1011</v>
      </c>
      <c r="G2501" s="7" t="s">
        <v>5589</v>
      </c>
      <c r="H2501" s="7" t="s">
        <v>715</v>
      </c>
      <c r="I2501" s="7" t="s">
        <v>152</v>
      </c>
      <c r="J2501" s="7" t="s">
        <v>128</v>
      </c>
      <c r="K2501" s="7" t="s">
        <v>107</v>
      </c>
      <c r="L2501" s="7" t="s">
        <v>306</v>
      </c>
      <c r="M2501" s="7" t="s">
        <v>307</v>
      </c>
      <c r="N2501" s="7" t="s">
        <v>85</v>
      </c>
      <c r="O2501" s="7" t="s">
        <v>187</v>
      </c>
      <c r="P2501" s="7" t="s">
        <v>95</v>
      </c>
      <c r="Q2501" s="7" t="s">
        <v>114</v>
      </c>
      <c r="R2501" s="7" t="s">
        <v>158</v>
      </c>
      <c r="S2501" s="7" t="s">
        <v>84</v>
      </c>
      <c r="T2501" s="7" t="s">
        <v>173</v>
      </c>
      <c r="U2501" s="7" t="s">
        <v>115</v>
      </c>
      <c r="V2501" s="7" t="s">
        <v>447</v>
      </c>
      <c r="W2501" s="7" t="s">
        <v>126</v>
      </c>
      <c r="X2501" s="7" t="s">
        <v>130</v>
      </c>
      <c r="Y2501" s="7" t="n">
        <v>1</v>
      </c>
      <c r="Z2501" s="7" t="n">
        <v>0</v>
      </c>
      <c r="AA2501" s="7" t="str">
        <f aca="false">IF(Y2501&gt;Z2501,"Win",IF(Y2501&lt;Z2501,"Loss","Draw"))</f>
        <v>Win</v>
      </c>
      <c r="AB2501" s="7" t="s">
        <v>99</v>
      </c>
      <c r="AC2501" s="7" t="s">
        <v>99</v>
      </c>
      <c r="AD2501" s="7" t="s">
        <v>603</v>
      </c>
      <c r="AE2501" s="7" t="s">
        <v>1338</v>
      </c>
      <c r="AF2501" s="7" t="str">
        <f aca="false">IF(AD2501&lt;AE2501,AD2501,AE2501)</f>
        <v>Archers, Arrows, Bowler, Giant, Giant Snowball, Graveyard, Skeletons, Zappies</v>
      </c>
      <c r="AG2501" s="7" t="str">
        <f aca="false">IF(AD2501&lt;AE2501,AE2501,AD2501)</f>
        <v>Baby Dragon, Barbarian Barrel, Goblin Cage, Golden Knight, Golem, Ice Wizard, Lightning, Tornado</v>
      </c>
      <c r="AH2501" s="7" t="str">
        <f aca="false">IF(AD2501=AF2501,AA2501,IF(AA2501="Win","Loss",IF(AA2501="Loss","Win","Draw")))</f>
        <v>Loss</v>
      </c>
      <c r="AI2501" s="7" t="s">
        <v>297</v>
      </c>
    </row>
    <row r="2502" customFormat="false" ht="15" hidden="false" customHeight="true" outlineLevel="0" collapsed="false">
      <c r="A2502" s="7" t="s">
        <v>5588</v>
      </c>
      <c r="B2502" s="7" t="n">
        <v>2</v>
      </c>
      <c r="C2502" s="7" t="s">
        <v>1206</v>
      </c>
      <c r="D2502" s="7" t="s">
        <v>1207</v>
      </c>
      <c r="E2502" s="7" t="s">
        <v>1010</v>
      </c>
      <c r="F2502" s="7" t="s">
        <v>1011</v>
      </c>
      <c r="G2502" s="7" t="s">
        <v>5590</v>
      </c>
      <c r="H2502" s="7" t="s">
        <v>163</v>
      </c>
      <c r="I2502" s="7" t="s">
        <v>407</v>
      </c>
      <c r="J2502" s="7" t="s">
        <v>151</v>
      </c>
      <c r="K2502" s="7" t="s">
        <v>87</v>
      </c>
      <c r="L2502" s="7" t="s">
        <v>126</v>
      </c>
      <c r="M2502" s="7" t="s">
        <v>165</v>
      </c>
      <c r="N2502" s="7" t="s">
        <v>150</v>
      </c>
      <c r="O2502" s="7" t="s">
        <v>89</v>
      </c>
      <c r="P2502" s="7" t="s">
        <v>164</v>
      </c>
      <c r="Q2502" s="7" t="s">
        <v>82</v>
      </c>
      <c r="R2502" s="7" t="s">
        <v>202</v>
      </c>
      <c r="S2502" s="7" t="s">
        <v>153</v>
      </c>
      <c r="T2502" s="7" t="s">
        <v>95</v>
      </c>
      <c r="U2502" s="7" t="s">
        <v>150</v>
      </c>
      <c r="V2502" s="7" t="s">
        <v>88</v>
      </c>
      <c r="W2502" s="7" t="s">
        <v>85</v>
      </c>
      <c r="X2502" s="7" t="s">
        <v>86</v>
      </c>
      <c r="Y2502" s="7" t="n">
        <v>1</v>
      </c>
      <c r="Z2502" s="7" t="n">
        <v>0</v>
      </c>
      <c r="AA2502" s="7" t="str">
        <f aca="false">IF(Y2502&gt;Z2502,"Win",IF(Y2502&lt;Z2502,"Loss","Draw"))</f>
        <v>Win</v>
      </c>
      <c r="AB2502" s="7" t="s">
        <v>99</v>
      </c>
      <c r="AC2502" s="7" t="s">
        <v>99</v>
      </c>
      <c r="AD2502" s="7" t="s">
        <v>526</v>
      </c>
      <c r="AE2502" s="7" t="s">
        <v>5591</v>
      </c>
      <c r="AF2502" s="7" t="str">
        <f aca="false">IF(AD2502&lt;AE2502,AD2502,AE2502)</f>
        <v>Barbarian Barrel, Berserker, Cannon, Electro Spirit, Lightning, Magic Archer, Royal Hogs, Skeleton Dragons</v>
      </c>
      <c r="AG2502" s="7" t="str">
        <f aca="false">IF(AD2502&lt;AE2502,AE2502,AD2502)</f>
        <v>Earthquake, Electro Spirit, Firecracker, Hog Rider, Mighty Miner, Skeletons, Tesla, The Log</v>
      </c>
      <c r="AH2502" s="7" t="str">
        <f aca="false">IF(AD2502=AF2502,AA2502,IF(AA2502="Win","Loss",IF(AA2502="Loss","Win","Draw")))</f>
        <v>Loss</v>
      </c>
      <c r="AI2502" s="7" t="s">
        <v>297</v>
      </c>
    </row>
    <row r="2503" customFormat="false" ht="15" hidden="false" customHeight="true" outlineLevel="0" collapsed="false">
      <c r="A2503" s="7" t="s">
        <v>5588</v>
      </c>
      <c r="B2503" s="7" t="n">
        <v>3</v>
      </c>
      <c r="C2503" s="7" t="s">
        <v>1206</v>
      </c>
      <c r="D2503" s="7" t="s">
        <v>1207</v>
      </c>
      <c r="E2503" s="7" t="s">
        <v>1010</v>
      </c>
      <c r="F2503" s="7" t="s">
        <v>1011</v>
      </c>
      <c r="G2503" s="7" t="s">
        <v>5592</v>
      </c>
      <c r="H2503" s="7" t="s">
        <v>163</v>
      </c>
      <c r="I2503" s="7" t="s">
        <v>233</v>
      </c>
      <c r="J2503" s="7" t="s">
        <v>202</v>
      </c>
      <c r="K2503" s="7" t="s">
        <v>201</v>
      </c>
      <c r="L2503" s="7" t="s">
        <v>157</v>
      </c>
      <c r="M2503" s="7" t="s">
        <v>111</v>
      </c>
      <c r="N2503" s="7" t="s">
        <v>88</v>
      </c>
      <c r="O2503" s="7" t="s">
        <v>153</v>
      </c>
      <c r="P2503" s="7" t="s">
        <v>204</v>
      </c>
      <c r="Q2503" s="7" t="s">
        <v>107</v>
      </c>
      <c r="R2503" s="7" t="s">
        <v>139</v>
      </c>
      <c r="S2503" s="7" t="s">
        <v>109</v>
      </c>
      <c r="T2503" s="7" t="s">
        <v>93</v>
      </c>
      <c r="U2503" s="7" t="s">
        <v>110</v>
      </c>
      <c r="V2503" s="7" t="s">
        <v>111</v>
      </c>
      <c r="W2503" s="7" t="s">
        <v>97</v>
      </c>
      <c r="X2503" s="7" t="s">
        <v>112</v>
      </c>
      <c r="Y2503" s="7" t="n">
        <v>1</v>
      </c>
      <c r="Z2503" s="7" t="n">
        <v>0</v>
      </c>
      <c r="AA2503" s="7" t="str">
        <f aca="false">IF(Y2503&gt;Z2503,"Win",IF(Y2503&lt;Z2503,"Loss","Draw"))</f>
        <v>Win</v>
      </c>
      <c r="AB2503" s="7" t="s">
        <v>99</v>
      </c>
      <c r="AC2503" s="7" t="s">
        <v>99</v>
      </c>
      <c r="AD2503" s="7" t="s">
        <v>5593</v>
      </c>
      <c r="AE2503" s="7" t="s">
        <v>790</v>
      </c>
      <c r="AF2503" s="7" t="str">
        <f aca="false">IF(AD2503&lt;AE2503,AD2503,AE2503)</f>
        <v>Bats, Berserker, Cannon, Fire Spirit, Magic Archer, Miner, Royal Delivery, Wall Breakers</v>
      </c>
      <c r="AG2503" s="7" t="str">
        <f aca="false">IF(AD2503&lt;AE2503,AE2503,AD2503)</f>
        <v>Fireball, Goblin Cage, Lava Hound, Mega Minion, Miner, Ronin, Spirit Empress, Zap</v>
      </c>
      <c r="AH2503" s="7" t="str">
        <f aca="false">IF(AD2503=AF2503,AA2503,IF(AA2503="Win","Loss",IF(AA2503="Loss","Win","Draw")))</f>
        <v>Win</v>
      </c>
      <c r="AI2503" s="7" t="s">
        <v>297</v>
      </c>
    </row>
    <row r="2504" customFormat="false" ht="15" hidden="false" customHeight="true" outlineLevel="0" collapsed="false">
      <c r="A2504" s="7" t="s">
        <v>5594</v>
      </c>
      <c r="B2504" s="7" t="n">
        <v>1</v>
      </c>
      <c r="C2504" s="7" t="s">
        <v>1206</v>
      </c>
      <c r="D2504" s="7" t="s">
        <v>1207</v>
      </c>
      <c r="E2504" s="7" t="s">
        <v>1010</v>
      </c>
      <c r="F2504" s="7" t="s">
        <v>1011</v>
      </c>
      <c r="G2504" s="7" t="s">
        <v>5595</v>
      </c>
      <c r="H2504" s="7" t="s">
        <v>163</v>
      </c>
      <c r="I2504" s="7" t="s">
        <v>109</v>
      </c>
      <c r="J2504" s="7" t="s">
        <v>188</v>
      </c>
      <c r="K2504" s="7" t="s">
        <v>208</v>
      </c>
      <c r="L2504" s="7" t="s">
        <v>110</v>
      </c>
      <c r="M2504" s="7" t="s">
        <v>86</v>
      </c>
      <c r="N2504" s="7" t="s">
        <v>88</v>
      </c>
      <c r="O2504" s="7" t="s">
        <v>93</v>
      </c>
      <c r="P2504" s="7" t="s">
        <v>112</v>
      </c>
      <c r="Q2504" s="7" t="s">
        <v>152</v>
      </c>
      <c r="R2504" s="7" t="s">
        <v>128</v>
      </c>
      <c r="S2504" s="7" t="s">
        <v>107</v>
      </c>
      <c r="T2504" s="7" t="s">
        <v>95</v>
      </c>
      <c r="U2504" s="7" t="s">
        <v>306</v>
      </c>
      <c r="V2504" s="7" t="s">
        <v>307</v>
      </c>
      <c r="W2504" s="7" t="s">
        <v>85</v>
      </c>
      <c r="X2504" s="7" t="s">
        <v>187</v>
      </c>
      <c r="Y2504" s="7" t="n">
        <v>1</v>
      </c>
      <c r="Z2504" s="7" t="n">
        <v>0</v>
      </c>
      <c r="AA2504" s="7" t="str">
        <f aca="false">IF(Y2504&gt;Z2504,"Win",IF(Y2504&lt;Z2504,"Loss","Draw"))</f>
        <v>Win</v>
      </c>
      <c r="AB2504" s="7" t="s">
        <v>99</v>
      </c>
      <c r="AC2504" s="7" t="s">
        <v>99</v>
      </c>
      <c r="AD2504" s="7" t="s">
        <v>368</v>
      </c>
      <c r="AE2504" s="7" t="s">
        <v>603</v>
      </c>
      <c r="AF2504" s="7" t="str">
        <f aca="false">IF(AD2504&lt;AE2504,AD2504,AE2504)</f>
        <v>Baby Dragon, Barbarian Barrel, Goblin Cage, Golden Knight, Golem, Ice Wizard, Lightning, Tornado</v>
      </c>
      <c r="AG2504" s="7" t="str">
        <f aca="false">IF(AD2504&lt;AE2504,AE2504,AD2504)</f>
        <v>Berserker, Fireball, Lava Hound, Skeleton Dragons, Spirit Empress, Tombstone, Valkyrie, Zap</v>
      </c>
      <c r="AH2504" s="7" t="str">
        <f aca="false">IF(AD2504=AF2504,AA2504,IF(AA2504="Win","Loss",IF(AA2504="Loss","Win","Draw")))</f>
        <v>Loss</v>
      </c>
      <c r="AI2504" s="7" t="s">
        <v>297</v>
      </c>
    </row>
    <row r="2505" customFormat="false" ht="15" hidden="false" customHeight="true" outlineLevel="0" collapsed="false">
      <c r="A2505" s="7" t="s">
        <v>5594</v>
      </c>
      <c r="B2505" s="7" t="n">
        <v>2</v>
      </c>
      <c r="C2505" s="7" t="s">
        <v>1206</v>
      </c>
      <c r="D2505" s="7" t="s">
        <v>1207</v>
      </c>
      <c r="E2505" s="7" t="s">
        <v>1010</v>
      </c>
      <c r="F2505" s="7" t="s">
        <v>1011</v>
      </c>
      <c r="G2505" s="7" t="s">
        <v>5596</v>
      </c>
      <c r="H2505" s="7" t="s">
        <v>163</v>
      </c>
      <c r="I2505" s="7" t="s">
        <v>137</v>
      </c>
      <c r="J2505" s="7" t="s">
        <v>128</v>
      </c>
      <c r="K2505" s="7" t="s">
        <v>114</v>
      </c>
      <c r="L2505" s="7" t="s">
        <v>126</v>
      </c>
      <c r="M2505" s="7" t="s">
        <v>242</v>
      </c>
      <c r="N2505" s="7" t="s">
        <v>157</v>
      </c>
      <c r="O2505" s="7" t="s">
        <v>87</v>
      </c>
      <c r="P2505" s="7" t="s">
        <v>116</v>
      </c>
      <c r="Q2505" s="7" t="s">
        <v>114</v>
      </c>
      <c r="R2505" s="7" t="s">
        <v>158</v>
      </c>
      <c r="S2505" s="7" t="s">
        <v>84</v>
      </c>
      <c r="T2505" s="7" t="s">
        <v>447</v>
      </c>
      <c r="U2505" s="7" t="s">
        <v>115</v>
      </c>
      <c r="V2505" s="7" t="s">
        <v>173</v>
      </c>
      <c r="W2505" s="7" t="s">
        <v>126</v>
      </c>
      <c r="X2505" s="7" t="s">
        <v>130</v>
      </c>
      <c r="Y2505" s="7" t="n">
        <v>1</v>
      </c>
      <c r="Z2505" s="7" t="n">
        <v>0</v>
      </c>
      <c r="AA2505" s="7" t="str">
        <f aca="false">IF(Y2505&gt;Z2505,"Win",IF(Y2505&lt;Z2505,"Loss","Draw"))</f>
        <v>Win</v>
      </c>
      <c r="AB2505" s="7" t="s">
        <v>99</v>
      </c>
      <c r="AC2505" s="7" t="s">
        <v>99</v>
      </c>
      <c r="AD2505" s="7" t="s">
        <v>1230</v>
      </c>
      <c r="AE2505" s="7" t="s">
        <v>1338</v>
      </c>
      <c r="AF2505" s="7" t="str">
        <f aca="false">IF(AD2505&lt;AE2505,AD2505,AE2505)</f>
        <v>Archers, Arrows, Bowler, Giant, Giant Snowball, Graveyard, Skeletons, Zappies</v>
      </c>
      <c r="AG2505" s="7" t="str">
        <f aca="false">IF(AD2505&lt;AE2505,AE2505,AD2505)</f>
        <v>Bomber, Fire Spirit, Giant Snowball, Goblin Drill, Golden Knight, Poison, Skeletons, Tesla</v>
      </c>
      <c r="AH2505" s="7" t="str">
        <f aca="false">IF(AD2505=AF2505,AA2505,IF(AA2505="Win","Loss",IF(AA2505="Loss","Win","Draw")))</f>
        <v>Loss</v>
      </c>
      <c r="AI2505" s="7" t="s">
        <v>297</v>
      </c>
    </row>
    <row r="2506" customFormat="false" ht="15" hidden="false" customHeight="true" outlineLevel="0" collapsed="false">
      <c r="A2506" s="7" t="s">
        <v>5594</v>
      </c>
      <c r="B2506" s="7" t="n">
        <v>3</v>
      </c>
      <c r="C2506" s="7" t="s">
        <v>1206</v>
      </c>
      <c r="D2506" s="7" t="s">
        <v>1207</v>
      </c>
      <c r="E2506" s="7" t="s">
        <v>1010</v>
      </c>
      <c r="F2506" s="7" t="s">
        <v>1011</v>
      </c>
      <c r="G2506" s="7" t="s">
        <v>5597</v>
      </c>
      <c r="H2506" s="7" t="s">
        <v>163</v>
      </c>
      <c r="I2506" s="7" t="s">
        <v>82</v>
      </c>
      <c r="J2506" s="7" t="s">
        <v>83</v>
      </c>
      <c r="K2506" s="7" t="s">
        <v>84</v>
      </c>
      <c r="L2506" s="7" t="s">
        <v>143</v>
      </c>
      <c r="M2506" s="7" t="s">
        <v>95</v>
      </c>
      <c r="N2506" s="7" t="s">
        <v>164</v>
      </c>
      <c r="O2506" s="7" t="s">
        <v>138</v>
      </c>
      <c r="P2506" s="7" t="s">
        <v>142</v>
      </c>
      <c r="Q2506" s="7" t="s">
        <v>87</v>
      </c>
      <c r="R2506" s="7" t="s">
        <v>172</v>
      </c>
      <c r="S2506" s="7" t="s">
        <v>82</v>
      </c>
      <c r="T2506" s="7" t="s">
        <v>89</v>
      </c>
      <c r="U2506" s="7" t="s">
        <v>93</v>
      </c>
      <c r="V2506" s="7" t="s">
        <v>150</v>
      </c>
      <c r="W2506" s="7" t="s">
        <v>88</v>
      </c>
      <c r="X2506" s="7" t="s">
        <v>97</v>
      </c>
      <c r="Y2506" s="7" t="n">
        <v>0</v>
      </c>
      <c r="Z2506" s="7" t="n">
        <v>1</v>
      </c>
      <c r="AA2506" s="7" t="str">
        <f aca="false">IF(Y2506&gt;Z2506,"Win",IF(Y2506&lt;Z2506,"Loss","Draw"))</f>
        <v>Loss</v>
      </c>
      <c r="AB2506" s="7" t="s">
        <v>99</v>
      </c>
      <c r="AC2506" s="7" t="s">
        <v>99</v>
      </c>
      <c r="AD2506" s="7" t="s">
        <v>5598</v>
      </c>
      <c r="AE2506" s="7" t="s">
        <v>5599</v>
      </c>
      <c r="AF2506" s="7" t="str">
        <f aca="false">IF(AD2506&lt;AE2506,AD2506,AE2506)</f>
        <v>Archers, Barbarian Barrel, Earthquake, Goblin Demolisher, Heal Spirit, Monk, Royal Hogs, Three Musketeers</v>
      </c>
      <c r="AG2506" s="7" t="str">
        <f aca="false">IF(AD2506&lt;AE2506,AE2506,AD2506)</f>
        <v>Berserker, Electro Spirit, Fireball, Musketeer, Ronin, Royal Hogs, Tesla, The Log</v>
      </c>
      <c r="AH2506" s="7" t="str">
        <f aca="false">IF(AD2506=AF2506,AA2506,IF(AA2506="Win","Loss",IF(AA2506="Loss","Win","Draw")))</f>
        <v>Loss</v>
      </c>
      <c r="AI2506" s="7" t="s">
        <v>297</v>
      </c>
    </row>
    <row r="2507" customFormat="false" ht="15" hidden="false" customHeight="true" outlineLevel="0" collapsed="false">
      <c r="A2507" s="7" t="s">
        <v>5600</v>
      </c>
      <c r="B2507" s="7" t="n">
        <v>1</v>
      </c>
      <c r="C2507" s="7" t="s">
        <v>1206</v>
      </c>
      <c r="D2507" s="7" t="s">
        <v>1207</v>
      </c>
      <c r="E2507" s="7" t="s">
        <v>1010</v>
      </c>
      <c r="F2507" s="7" t="s">
        <v>1011</v>
      </c>
      <c r="G2507" s="7" t="s">
        <v>5601</v>
      </c>
      <c r="H2507" s="7" t="s">
        <v>715</v>
      </c>
      <c r="I2507" s="7" t="s">
        <v>137</v>
      </c>
      <c r="J2507" s="7" t="s">
        <v>202</v>
      </c>
      <c r="K2507" s="7" t="s">
        <v>114</v>
      </c>
      <c r="L2507" s="7" t="s">
        <v>108</v>
      </c>
      <c r="M2507" s="7" t="s">
        <v>126</v>
      </c>
      <c r="N2507" s="7" t="s">
        <v>157</v>
      </c>
      <c r="O2507" s="7" t="s">
        <v>87</v>
      </c>
      <c r="P2507" s="7" t="s">
        <v>116</v>
      </c>
      <c r="Q2507" s="7" t="s">
        <v>233</v>
      </c>
      <c r="R2507" s="7" t="s">
        <v>202</v>
      </c>
      <c r="S2507" s="7" t="s">
        <v>201</v>
      </c>
      <c r="T2507" s="7" t="s">
        <v>88</v>
      </c>
      <c r="U2507" s="7" t="s">
        <v>234</v>
      </c>
      <c r="V2507" s="7" t="s">
        <v>157</v>
      </c>
      <c r="W2507" s="7" t="s">
        <v>111</v>
      </c>
      <c r="X2507" s="7" t="s">
        <v>204</v>
      </c>
      <c r="Y2507" s="7" t="n">
        <v>1</v>
      </c>
      <c r="Z2507" s="7" t="n">
        <v>0</v>
      </c>
      <c r="AA2507" s="7" t="str">
        <f aca="false">IF(Y2507&gt;Z2507,"Win",IF(Y2507&lt;Z2507,"Loss","Draw"))</f>
        <v>Win</v>
      </c>
      <c r="AB2507" s="7" t="s">
        <v>99</v>
      </c>
      <c r="AC2507" s="7" t="s">
        <v>99</v>
      </c>
      <c r="AD2507" s="7" t="s">
        <v>729</v>
      </c>
      <c r="AE2507" s="7" t="s">
        <v>380</v>
      </c>
      <c r="AF2507" s="7" t="str">
        <f aca="false">IF(AD2507&lt;AE2507,AD2507,AE2507)</f>
        <v>Bats, Berserker, Bomb Tower, Fire Spirit, Magic Archer, Miner, Royal Delivery, Wall Breakers</v>
      </c>
      <c r="AG2507" s="7" t="str">
        <f aca="false">IF(AD2507&lt;AE2507,AE2507,AD2507)</f>
        <v>Dark Prince, Fire Spirit, Giant Snowball, Goblin Drill, Magic Archer, Poison, Skeletons, Tesla</v>
      </c>
      <c r="AH2507" s="7" t="str">
        <f aca="false">IF(AD2507=AF2507,AA2507,IF(AA2507="Win","Loss",IF(AA2507="Loss","Win","Draw")))</f>
        <v>Loss</v>
      </c>
      <c r="AI2507" s="7" t="s">
        <v>297</v>
      </c>
    </row>
    <row r="2508" customFormat="false" ht="15" hidden="false" customHeight="true" outlineLevel="0" collapsed="false">
      <c r="A2508" s="7" t="s">
        <v>5600</v>
      </c>
      <c r="B2508" s="7" t="n">
        <v>2</v>
      </c>
      <c r="C2508" s="7" t="s">
        <v>1206</v>
      </c>
      <c r="D2508" s="7" t="s">
        <v>1207</v>
      </c>
      <c r="E2508" s="7" t="s">
        <v>1010</v>
      </c>
      <c r="F2508" s="7" t="s">
        <v>1011</v>
      </c>
      <c r="G2508" s="7" t="s">
        <v>5602</v>
      </c>
      <c r="H2508" s="7" t="s">
        <v>163</v>
      </c>
      <c r="I2508" s="7" t="s">
        <v>92</v>
      </c>
      <c r="J2508" s="7" t="s">
        <v>91</v>
      </c>
      <c r="K2508" s="7" t="s">
        <v>90</v>
      </c>
      <c r="L2508" s="7" t="s">
        <v>96</v>
      </c>
      <c r="M2508" s="7" t="s">
        <v>94</v>
      </c>
      <c r="N2508" s="7" t="s">
        <v>125</v>
      </c>
      <c r="O2508" s="7" t="s">
        <v>93</v>
      </c>
      <c r="P2508" s="7" t="s">
        <v>150</v>
      </c>
      <c r="Q2508" s="7" t="s">
        <v>152</v>
      </c>
      <c r="R2508" s="7" t="s">
        <v>151</v>
      </c>
      <c r="S2508" s="7" t="s">
        <v>82</v>
      </c>
      <c r="T2508" s="7" t="s">
        <v>153</v>
      </c>
      <c r="U2508" s="7" t="s">
        <v>150</v>
      </c>
      <c r="V2508" s="7" t="s">
        <v>85</v>
      </c>
      <c r="W2508" s="7" t="s">
        <v>126</v>
      </c>
      <c r="X2508" s="7" t="s">
        <v>89</v>
      </c>
      <c r="Y2508" s="7" t="n">
        <v>1</v>
      </c>
      <c r="Z2508" s="7" t="n">
        <v>0</v>
      </c>
      <c r="AA2508" s="7" t="str">
        <f aca="false">IF(Y2508&gt;Z2508,"Win",IF(Y2508&lt;Z2508,"Loss","Draw"))</f>
        <v>Win</v>
      </c>
      <c r="AB2508" s="7" t="s">
        <v>99</v>
      </c>
      <c r="AC2508" s="7" t="s">
        <v>99</v>
      </c>
      <c r="AD2508" s="7" t="s">
        <v>635</v>
      </c>
      <c r="AE2508" s="7" t="s">
        <v>155</v>
      </c>
      <c r="AF2508" s="7" t="str">
        <f aca="false">IF(AD2508&lt;AE2508,AD2508,AE2508)</f>
        <v>Baby Dragon, Cannon, Electro Spirit, Lightning, Mighty Miner, Royal Hogs, Skeletons, The Log</v>
      </c>
      <c r="AG2508" s="7" t="str">
        <f aca="false">IF(AD2508&lt;AE2508,AE2508,AD2508)</f>
        <v>Cannon Cart, Electro Spirit, Fireball, Goblins, Minions, Mortar, Rascals, Skeleton Barrel</v>
      </c>
      <c r="AH2508" s="7" t="str">
        <f aca="false">IF(AD2508=AF2508,AA2508,IF(AA2508="Win","Loss",IF(AA2508="Loss","Win","Draw")))</f>
        <v>Loss</v>
      </c>
      <c r="AI2508" s="7" t="s">
        <v>297</v>
      </c>
    </row>
    <row r="2509" customFormat="false" ht="15" hidden="false" customHeight="true" outlineLevel="0" collapsed="false">
      <c r="A2509" s="7" t="s">
        <v>5600</v>
      </c>
      <c r="B2509" s="7" t="n">
        <v>3</v>
      </c>
      <c r="C2509" s="7" t="s">
        <v>1206</v>
      </c>
      <c r="D2509" s="7" t="s">
        <v>1207</v>
      </c>
      <c r="E2509" s="7" t="s">
        <v>1010</v>
      </c>
      <c r="F2509" s="7" t="s">
        <v>1011</v>
      </c>
      <c r="G2509" s="7" t="s">
        <v>5603</v>
      </c>
      <c r="H2509" s="7" t="s">
        <v>163</v>
      </c>
      <c r="I2509" s="7" t="s">
        <v>159</v>
      </c>
      <c r="J2509" s="7" t="s">
        <v>337</v>
      </c>
      <c r="K2509" s="7" t="s">
        <v>203</v>
      </c>
      <c r="L2509" s="7" t="s">
        <v>118</v>
      </c>
      <c r="M2509" s="7" t="s">
        <v>201</v>
      </c>
      <c r="N2509" s="7" t="s">
        <v>88</v>
      </c>
      <c r="O2509" s="7" t="s">
        <v>234</v>
      </c>
      <c r="P2509" s="7" t="s">
        <v>204</v>
      </c>
      <c r="Q2509" s="7" t="s">
        <v>84</v>
      </c>
      <c r="R2509" s="7" t="s">
        <v>108</v>
      </c>
      <c r="S2509" s="7" t="s">
        <v>114</v>
      </c>
      <c r="T2509" s="7" t="s">
        <v>138</v>
      </c>
      <c r="U2509" s="7" t="s">
        <v>119</v>
      </c>
      <c r="V2509" s="7" t="s">
        <v>115</v>
      </c>
      <c r="W2509" s="7" t="s">
        <v>118</v>
      </c>
      <c r="X2509" s="7" t="s">
        <v>116</v>
      </c>
      <c r="Y2509" s="7" t="n">
        <v>1</v>
      </c>
      <c r="Z2509" s="7" t="n">
        <v>0</v>
      </c>
      <c r="AA2509" s="7" t="str">
        <f aca="false">IF(Y2509&gt;Z2509,"Win",IF(Y2509&lt;Z2509,"Loss","Draw"))</f>
        <v>Win</v>
      </c>
      <c r="AB2509" s="7" t="s">
        <v>99</v>
      </c>
      <c r="AC2509" s="7" t="s">
        <v>99</v>
      </c>
      <c r="AD2509" s="7" t="s">
        <v>3125</v>
      </c>
      <c r="AE2509" s="7" t="s">
        <v>984</v>
      </c>
      <c r="AF2509" s="7" t="str">
        <f aca="false">IF(AD2509&lt;AE2509,AD2509,AE2509)</f>
        <v>Archers, Dark Prince, Giant Snowball, Goblin Demolisher, Goblin Hut, Graveyard, Ice Spirit, Poison</v>
      </c>
      <c r="AG2509" s="7" t="str">
        <f aca="false">IF(AD2509&lt;AE2509,AE2509,AD2509)</f>
        <v>Berserker, Bomb Tower, Boss Bandit, Dart Goblin, Goblin Barrel, Ice Spirit, Royal Delivery, Wall Breakers</v>
      </c>
      <c r="AH2509" s="7" t="str">
        <f aca="false">IF(AD2509=AF2509,AA2509,IF(AA2509="Win","Loss",IF(AA2509="Loss","Win","Draw")))</f>
        <v>Loss</v>
      </c>
      <c r="AI2509" s="7" t="s">
        <v>297</v>
      </c>
    </row>
    <row r="2510" customFormat="false" ht="15" hidden="false" customHeight="true" outlineLevel="0" collapsed="false">
      <c r="A2510" s="7" t="s">
        <v>5604</v>
      </c>
      <c r="B2510" s="7" t="n">
        <v>1</v>
      </c>
      <c r="C2510" s="7" t="s">
        <v>1206</v>
      </c>
      <c r="D2510" s="7" t="s">
        <v>1207</v>
      </c>
      <c r="E2510" s="7" t="s">
        <v>1010</v>
      </c>
      <c r="F2510" s="7" t="s">
        <v>1011</v>
      </c>
      <c r="G2510" s="7" t="s">
        <v>5605</v>
      </c>
      <c r="H2510" s="7" t="s">
        <v>163</v>
      </c>
      <c r="I2510" s="7" t="s">
        <v>152</v>
      </c>
      <c r="J2510" s="7" t="s">
        <v>151</v>
      </c>
      <c r="K2510" s="7" t="s">
        <v>82</v>
      </c>
      <c r="L2510" s="7" t="s">
        <v>126</v>
      </c>
      <c r="M2510" s="7" t="s">
        <v>150</v>
      </c>
      <c r="N2510" s="7" t="s">
        <v>153</v>
      </c>
      <c r="O2510" s="7" t="s">
        <v>85</v>
      </c>
      <c r="P2510" s="7" t="s">
        <v>89</v>
      </c>
      <c r="Q2510" s="7" t="s">
        <v>84</v>
      </c>
      <c r="R2510" s="7" t="s">
        <v>108</v>
      </c>
      <c r="S2510" s="7" t="s">
        <v>87</v>
      </c>
      <c r="T2510" s="7" t="s">
        <v>115</v>
      </c>
      <c r="U2510" s="7" t="s">
        <v>116</v>
      </c>
      <c r="V2510" s="7" t="s">
        <v>126</v>
      </c>
      <c r="W2510" s="7" t="s">
        <v>118</v>
      </c>
      <c r="X2510" s="7" t="s">
        <v>95</v>
      </c>
      <c r="Y2510" s="7" t="n">
        <v>3</v>
      </c>
      <c r="Z2510" s="7" t="n">
        <v>0</v>
      </c>
      <c r="AA2510" s="7" t="str">
        <f aca="false">IF(Y2510&gt;Z2510,"Win",IF(Y2510&lt;Z2510,"Loss","Draw"))</f>
        <v>Win</v>
      </c>
      <c r="AB2510" s="7" t="s">
        <v>99</v>
      </c>
      <c r="AC2510" s="7" t="s">
        <v>99</v>
      </c>
      <c r="AD2510" s="7" t="s">
        <v>155</v>
      </c>
      <c r="AE2510" s="7" t="s">
        <v>703</v>
      </c>
      <c r="AF2510" s="7" t="str">
        <f aca="false">IF(AD2510&lt;AE2510,AD2510,AE2510)</f>
        <v>Archers, Barbarian Barrel, Dark Prince, Graveyard, Ice Spirit, Poison, Skeletons, Tesla</v>
      </c>
      <c r="AG2510" s="7" t="str">
        <f aca="false">IF(AD2510&lt;AE2510,AE2510,AD2510)</f>
        <v>Baby Dragon, Cannon, Electro Spirit, Lightning, Mighty Miner, Royal Hogs, Skeletons, The Log</v>
      </c>
      <c r="AH2510" s="7" t="str">
        <f aca="false">IF(AD2510=AF2510,AA2510,IF(AA2510="Win","Loss",IF(AA2510="Loss","Win","Draw")))</f>
        <v>Loss</v>
      </c>
      <c r="AI2510" s="7" t="s">
        <v>297</v>
      </c>
    </row>
    <row r="2511" customFormat="false" ht="15" hidden="false" customHeight="true" outlineLevel="0" collapsed="false">
      <c r="A2511" s="7" t="s">
        <v>5604</v>
      </c>
      <c r="B2511" s="7" t="n">
        <v>2</v>
      </c>
      <c r="C2511" s="7" t="s">
        <v>1206</v>
      </c>
      <c r="D2511" s="7" t="s">
        <v>1207</v>
      </c>
      <c r="E2511" s="7" t="s">
        <v>1010</v>
      </c>
      <c r="F2511" s="7" t="s">
        <v>1011</v>
      </c>
      <c r="G2511" s="7" t="s">
        <v>5606</v>
      </c>
      <c r="H2511" s="7" t="s">
        <v>163</v>
      </c>
      <c r="I2511" s="7" t="s">
        <v>201</v>
      </c>
      <c r="J2511" s="7" t="s">
        <v>202</v>
      </c>
      <c r="K2511" s="7" t="s">
        <v>123</v>
      </c>
      <c r="L2511" s="7" t="s">
        <v>111</v>
      </c>
      <c r="M2511" s="7" t="s">
        <v>88</v>
      </c>
      <c r="N2511" s="7" t="s">
        <v>234</v>
      </c>
      <c r="O2511" s="7" t="s">
        <v>187</v>
      </c>
      <c r="P2511" s="7" t="s">
        <v>95</v>
      </c>
      <c r="Q2511" s="7" t="s">
        <v>208</v>
      </c>
      <c r="R2511" s="7" t="s">
        <v>188</v>
      </c>
      <c r="S2511" s="7" t="s">
        <v>109</v>
      </c>
      <c r="T2511" s="7" t="s">
        <v>88</v>
      </c>
      <c r="U2511" s="7" t="s">
        <v>93</v>
      </c>
      <c r="V2511" s="7" t="s">
        <v>110</v>
      </c>
      <c r="W2511" s="7" t="s">
        <v>86</v>
      </c>
      <c r="X2511" s="7" t="s">
        <v>112</v>
      </c>
      <c r="Y2511" s="7" t="n">
        <v>1</v>
      </c>
      <c r="Z2511" s="7" t="n">
        <v>0</v>
      </c>
      <c r="AA2511" s="7" t="str">
        <f aca="false">IF(Y2511&gt;Z2511,"Win",IF(Y2511&lt;Z2511,"Loss","Draw"))</f>
        <v>Win</v>
      </c>
      <c r="AB2511" s="7" t="s">
        <v>99</v>
      </c>
      <c r="AC2511" s="7" t="s">
        <v>99</v>
      </c>
      <c r="AD2511" s="7" t="s">
        <v>295</v>
      </c>
      <c r="AE2511" s="7" t="s">
        <v>368</v>
      </c>
      <c r="AF2511" s="7" t="str">
        <f aca="false">IF(AD2511&lt;AE2511,AD2511,AE2511)</f>
        <v>Barbarian Barrel, Berserker, Bomb Tower, Goblinstein, Magic Archer, Miner, Tornado, Wall Breakers</v>
      </c>
      <c r="AG2511" s="7" t="str">
        <f aca="false">IF(AD2511&lt;AE2511,AE2511,AD2511)</f>
        <v>Berserker, Fireball, Lava Hound, Skeleton Dragons, Spirit Empress, Tombstone, Valkyrie, Zap</v>
      </c>
      <c r="AH2511" s="7" t="str">
        <f aca="false">IF(AD2511=AF2511,AA2511,IF(AA2511="Win","Loss",IF(AA2511="Loss","Win","Draw")))</f>
        <v>Win</v>
      </c>
      <c r="AI2511" s="7" t="s">
        <v>297</v>
      </c>
    </row>
    <row r="2512" customFormat="false" ht="15" hidden="false" customHeight="true" outlineLevel="0" collapsed="false">
      <c r="A2512" s="7" t="s">
        <v>5604</v>
      </c>
      <c r="B2512" s="7" t="n">
        <v>3</v>
      </c>
      <c r="C2512" s="7" t="s">
        <v>1206</v>
      </c>
      <c r="D2512" s="7" t="s">
        <v>1207</v>
      </c>
      <c r="E2512" s="7" t="s">
        <v>1010</v>
      </c>
      <c r="F2512" s="7" t="s">
        <v>1011</v>
      </c>
      <c r="G2512" s="7" t="s">
        <v>5607</v>
      </c>
      <c r="H2512" s="7" t="s">
        <v>163</v>
      </c>
      <c r="I2512" s="7" t="s">
        <v>127</v>
      </c>
      <c r="J2512" s="7" t="s">
        <v>128</v>
      </c>
      <c r="K2512" s="7" t="s">
        <v>129</v>
      </c>
      <c r="L2512" s="7" t="s">
        <v>124</v>
      </c>
      <c r="M2512" s="7" t="s">
        <v>173</v>
      </c>
      <c r="N2512" s="7" t="s">
        <v>133</v>
      </c>
      <c r="O2512" s="7" t="s">
        <v>97</v>
      </c>
      <c r="P2512" s="7" t="s">
        <v>130</v>
      </c>
      <c r="Q2512" s="7" t="s">
        <v>107</v>
      </c>
      <c r="R2512" s="7" t="s">
        <v>128</v>
      </c>
      <c r="S2512" s="7" t="s">
        <v>284</v>
      </c>
      <c r="T2512" s="7" t="s">
        <v>242</v>
      </c>
      <c r="U2512" s="7" t="s">
        <v>387</v>
      </c>
      <c r="V2512" s="7" t="s">
        <v>85</v>
      </c>
      <c r="W2512" s="7" t="s">
        <v>133</v>
      </c>
      <c r="X2512" s="7" t="s">
        <v>187</v>
      </c>
      <c r="Y2512" s="7" t="n">
        <v>0</v>
      </c>
      <c r="Z2512" s="7" t="n">
        <v>1</v>
      </c>
      <c r="AA2512" s="7" t="str">
        <f aca="false">IF(Y2512&gt;Z2512,"Win",IF(Y2512&lt;Z2512,"Loss","Draw"))</f>
        <v>Loss</v>
      </c>
      <c r="AB2512" s="7" t="s">
        <v>99</v>
      </c>
      <c r="AC2512" s="7" t="s">
        <v>99</v>
      </c>
      <c r="AD2512" s="7" t="s">
        <v>1091</v>
      </c>
      <c r="AE2512" s="7" t="s">
        <v>1861</v>
      </c>
      <c r="AF2512" s="7" t="str">
        <f aca="false">IF(AD2512&lt;AE2512,AD2512,AE2512)</f>
        <v>Arrows, Battle Ram, Golden Knight, Mega Knight, Mother Witch, Ronin, Royal Ghost, Zappies</v>
      </c>
      <c r="AG2512" s="7" t="str">
        <f aca="false">IF(AD2512&lt;AE2512,AE2512,AD2512)</f>
        <v>Bomber, Electro Giant, Goblin Cage, Golden Knight, Inferno Dragon, Lightning, Mother Witch, Tornado</v>
      </c>
      <c r="AH2512" s="7" t="str">
        <f aca="false">IF(AD2512=AF2512,AA2512,IF(AA2512="Win","Loss",IF(AA2512="Loss","Win","Draw")))</f>
        <v>Loss</v>
      </c>
      <c r="AI2512" s="7" t="s">
        <v>297</v>
      </c>
    </row>
    <row r="2513" customFormat="false" ht="15" hidden="false" customHeight="true" outlineLevel="0" collapsed="false">
      <c r="A2513" s="7" t="s">
        <v>5608</v>
      </c>
      <c r="B2513" s="7" t="n">
        <v>1</v>
      </c>
      <c r="C2513" s="7" t="s">
        <v>1206</v>
      </c>
      <c r="D2513" s="7" t="s">
        <v>1207</v>
      </c>
      <c r="E2513" s="7" t="s">
        <v>1010</v>
      </c>
      <c r="F2513" s="7" t="s">
        <v>1011</v>
      </c>
      <c r="G2513" s="7" t="s">
        <v>5609</v>
      </c>
      <c r="H2513" s="7" t="s">
        <v>715</v>
      </c>
      <c r="I2513" s="7" t="s">
        <v>87</v>
      </c>
      <c r="J2513" s="7" t="s">
        <v>95</v>
      </c>
      <c r="K2513" s="7" t="s">
        <v>113</v>
      </c>
      <c r="L2513" s="7" t="s">
        <v>241</v>
      </c>
      <c r="M2513" s="7" t="s">
        <v>118</v>
      </c>
      <c r="N2513" s="7" t="s">
        <v>126</v>
      </c>
      <c r="O2513" s="7" t="s">
        <v>116</v>
      </c>
      <c r="P2513" s="7" t="s">
        <v>115</v>
      </c>
      <c r="Q2513" s="7" t="s">
        <v>208</v>
      </c>
      <c r="R2513" s="7" t="s">
        <v>188</v>
      </c>
      <c r="S2513" s="7" t="s">
        <v>109</v>
      </c>
      <c r="T2513" s="7" t="s">
        <v>110</v>
      </c>
      <c r="U2513" s="7" t="s">
        <v>112</v>
      </c>
      <c r="V2513" s="7" t="s">
        <v>88</v>
      </c>
      <c r="W2513" s="7" t="s">
        <v>93</v>
      </c>
      <c r="X2513" s="7" t="s">
        <v>86</v>
      </c>
      <c r="Y2513" s="7" t="n">
        <v>0</v>
      </c>
      <c r="Z2513" s="7" t="n">
        <v>1</v>
      </c>
      <c r="AA2513" s="7" t="str">
        <f aca="false">IF(Y2513&gt;Z2513,"Win",IF(Y2513&lt;Z2513,"Loss","Draw"))</f>
        <v>Loss</v>
      </c>
      <c r="AB2513" s="7" t="s">
        <v>99</v>
      </c>
      <c r="AC2513" s="7" t="s">
        <v>99</v>
      </c>
      <c r="AD2513" s="7" t="s">
        <v>776</v>
      </c>
      <c r="AE2513" s="7" t="s">
        <v>368</v>
      </c>
      <c r="AF2513" s="7" t="str">
        <f aca="false">IF(AD2513&lt;AE2513,AD2513,AE2513)</f>
        <v>Barbarian Barrel, Furnace, Graveyard, Ice Spirit, Knight, Poison, Skeletons, Tesla</v>
      </c>
      <c r="AG2513" s="7" t="str">
        <f aca="false">IF(AD2513&lt;AE2513,AE2513,AD2513)</f>
        <v>Berserker, Fireball, Lava Hound, Skeleton Dragons, Spirit Empress, Tombstone, Valkyrie, Zap</v>
      </c>
      <c r="AH2513" s="7" t="str">
        <f aca="false">IF(AD2513=AF2513,AA2513,IF(AA2513="Win","Loss",IF(AA2513="Loss","Win","Draw")))</f>
        <v>Loss</v>
      </c>
      <c r="AI2513" s="7" t="s">
        <v>297</v>
      </c>
    </row>
    <row r="2514" customFormat="false" ht="15" hidden="false" customHeight="true" outlineLevel="0" collapsed="false">
      <c r="A2514" s="7" t="s">
        <v>5608</v>
      </c>
      <c r="B2514" s="7" t="n">
        <v>2</v>
      </c>
      <c r="C2514" s="7" t="s">
        <v>1206</v>
      </c>
      <c r="D2514" s="7" t="s">
        <v>1207</v>
      </c>
      <c r="E2514" s="7" t="s">
        <v>1010</v>
      </c>
      <c r="F2514" s="7" t="s">
        <v>1011</v>
      </c>
      <c r="G2514" s="7" t="s">
        <v>5610</v>
      </c>
      <c r="H2514" s="7" t="s">
        <v>163</v>
      </c>
      <c r="I2514" s="7" t="s">
        <v>177</v>
      </c>
      <c r="J2514" s="7" t="s">
        <v>188</v>
      </c>
      <c r="K2514" s="7" t="s">
        <v>83</v>
      </c>
      <c r="L2514" s="7" t="s">
        <v>133</v>
      </c>
      <c r="M2514" s="7" t="s">
        <v>215</v>
      </c>
      <c r="N2514" s="7" t="s">
        <v>86</v>
      </c>
      <c r="O2514" s="7" t="s">
        <v>93</v>
      </c>
      <c r="P2514" s="7" t="s">
        <v>89</v>
      </c>
      <c r="Q2514" s="7" t="s">
        <v>90</v>
      </c>
      <c r="R2514" s="7" t="s">
        <v>123</v>
      </c>
      <c r="S2514" s="7" t="s">
        <v>124</v>
      </c>
      <c r="T2514" s="7" t="s">
        <v>95</v>
      </c>
      <c r="U2514" s="7" t="s">
        <v>125</v>
      </c>
      <c r="V2514" s="7" t="s">
        <v>85</v>
      </c>
      <c r="W2514" s="7" t="s">
        <v>96</v>
      </c>
      <c r="X2514" s="7" t="s">
        <v>126</v>
      </c>
      <c r="Y2514" s="7" t="n">
        <v>0</v>
      </c>
      <c r="Z2514" s="7" t="n">
        <v>1</v>
      </c>
      <c r="AA2514" s="7" t="str">
        <f aca="false">IF(Y2514&gt;Z2514,"Win",IF(Y2514&lt;Z2514,"Loss","Draw"))</f>
        <v>Loss</v>
      </c>
      <c r="AB2514" s="7" t="s">
        <v>99</v>
      </c>
      <c r="AC2514" s="7" t="s">
        <v>99</v>
      </c>
      <c r="AD2514" s="7" t="s">
        <v>494</v>
      </c>
      <c r="AE2514" s="7" t="s">
        <v>134</v>
      </c>
      <c r="AF2514" s="7" t="str">
        <f aca="false">IF(AD2514&lt;AE2514,AD2514,AE2514)</f>
        <v>Barbarian Barrel, Cannon Cart, Goblinstein, Lightning, Minions, Mortar, Royal Ghost, Skeletons</v>
      </c>
      <c r="AG2514" s="7" t="str">
        <f aca="false">IF(AD2514&lt;AE2514,AE2514,AD2514)</f>
        <v>Fireball, Fisherman, Monk, Mother Witch, Royal Giant, Skeleton Dragons, The Log, Tombstone</v>
      </c>
      <c r="AH2514" s="7" t="str">
        <f aca="false">IF(AD2514=AF2514,AA2514,IF(AA2514="Win","Loss",IF(AA2514="Loss","Win","Draw")))</f>
        <v>Win</v>
      </c>
      <c r="AI2514" s="7" t="s">
        <v>297</v>
      </c>
    </row>
    <row r="2515" customFormat="false" ht="15" hidden="false" customHeight="true" outlineLevel="0" collapsed="false">
      <c r="A2515" s="7" t="s">
        <v>5608</v>
      </c>
      <c r="B2515" s="7" t="n">
        <v>3</v>
      </c>
      <c r="C2515" s="7" t="s">
        <v>1206</v>
      </c>
      <c r="D2515" s="7" t="s">
        <v>1207</v>
      </c>
      <c r="E2515" s="7" t="s">
        <v>1010</v>
      </c>
      <c r="F2515" s="7" t="s">
        <v>1011</v>
      </c>
      <c r="G2515" s="7" t="s">
        <v>5611</v>
      </c>
      <c r="H2515" s="7" t="s">
        <v>163</v>
      </c>
      <c r="I2515" s="7" t="s">
        <v>185</v>
      </c>
      <c r="J2515" s="7" t="s">
        <v>186</v>
      </c>
      <c r="K2515" s="7" t="s">
        <v>114</v>
      </c>
      <c r="L2515" s="7" t="s">
        <v>97</v>
      </c>
      <c r="M2515" s="7" t="s">
        <v>111</v>
      </c>
      <c r="N2515" s="7" t="s">
        <v>88</v>
      </c>
      <c r="O2515" s="7" t="s">
        <v>234</v>
      </c>
      <c r="P2515" s="7" t="s">
        <v>187</v>
      </c>
      <c r="Q2515" s="7" t="s">
        <v>233</v>
      </c>
      <c r="R2515" s="7" t="s">
        <v>202</v>
      </c>
      <c r="S2515" s="7" t="s">
        <v>201</v>
      </c>
      <c r="T2515" s="7" t="s">
        <v>234</v>
      </c>
      <c r="U2515" s="7" t="s">
        <v>157</v>
      </c>
      <c r="V2515" s="7" t="s">
        <v>111</v>
      </c>
      <c r="W2515" s="7" t="s">
        <v>193</v>
      </c>
      <c r="X2515" s="7" t="s">
        <v>204</v>
      </c>
      <c r="Y2515" s="7" t="n">
        <v>0</v>
      </c>
      <c r="Z2515" s="7" t="n">
        <v>3</v>
      </c>
      <c r="AA2515" s="7" t="str">
        <f aca="false">IF(Y2515&gt;Z2515,"Win",IF(Y2515&lt;Z2515,"Loss","Draw"))</f>
        <v>Loss</v>
      </c>
      <c r="AB2515" s="7" t="s">
        <v>99</v>
      </c>
      <c r="AC2515" s="7" t="s">
        <v>99</v>
      </c>
      <c r="AD2515" s="7" t="s">
        <v>2912</v>
      </c>
      <c r="AE2515" s="7" t="s">
        <v>652</v>
      </c>
      <c r="AF2515" s="7" t="str">
        <f aca="false">IF(AD2515&lt;AE2515,AD2515,AE2515)</f>
        <v>Balloon, Berserker, Bomb Tower, Executioner, Giant Snowball, Miner, Ronin, Tornado</v>
      </c>
      <c r="AG2515" s="7" t="str">
        <f aca="false">IF(AD2515&lt;AE2515,AE2515,AD2515)</f>
        <v>Bats, Bomb Tower, Fire Spirit, Guards, Magic Archer, Miner, Royal Delivery, Wall Breakers</v>
      </c>
      <c r="AH2515" s="7" t="str">
        <f aca="false">IF(AD2515=AF2515,AA2515,IF(AA2515="Win","Loss",IF(AA2515="Loss","Win","Draw")))</f>
        <v>Loss</v>
      </c>
      <c r="AI2515" s="7" t="s">
        <v>297</v>
      </c>
    </row>
    <row r="2516" customFormat="false" ht="15" hidden="false" customHeight="true" outlineLevel="0" collapsed="false">
      <c r="A2516" s="7" t="s">
        <v>5612</v>
      </c>
      <c r="B2516" s="7" t="n">
        <v>1</v>
      </c>
      <c r="C2516" s="7" t="s">
        <v>1206</v>
      </c>
      <c r="D2516" s="7" t="s">
        <v>1207</v>
      </c>
      <c r="E2516" s="7" t="s">
        <v>1010</v>
      </c>
      <c r="F2516" s="7" t="s">
        <v>1011</v>
      </c>
      <c r="G2516" s="7" t="s">
        <v>5613</v>
      </c>
      <c r="H2516" s="7" t="s">
        <v>163</v>
      </c>
      <c r="I2516" s="7" t="s">
        <v>201</v>
      </c>
      <c r="J2516" s="7" t="s">
        <v>202</v>
      </c>
      <c r="K2516" s="7" t="s">
        <v>203</v>
      </c>
      <c r="L2516" s="7" t="s">
        <v>88</v>
      </c>
      <c r="M2516" s="7" t="s">
        <v>118</v>
      </c>
      <c r="N2516" s="7" t="s">
        <v>157</v>
      </c>
      <c r="O2516" s="7" t="s">
        <v>87</v>
      </c>
      <c r="P2516" s="7" t="s">
        <v>204</v>
      </c>
      <c r="Q2516" s="7" t="s">
        <v>107</v>
      </c>
      <c r="R2516" s="7" t="s">
        <v>95</v>
      </c>
      <c r="S2516" s="7" t="s">
        <v>141</v>
      </c>
      <c r="T2516" s="7" t="s">
        <v>150</v>
      </c>
      <c r="U2516" s="7" t="s">
        <v>143</v>
      </c>
      <c r="V2516" s="7" t="s">
        <v>93</v>
      </c>
      <c r="W2516" s="7" t="s">
        <v>177</v>
      </c>
      <c r="X2516" s="7" t="s">
        <v>178</v>
      </c>
      <c r="Y2516" s="7" t="n">
        <v>0</v>
      </c>
      <c r="Z2516" s="7" t="n">
        <v>1</v>
      </c>
      <c r="AA2516" s="7" t="str">
        <f aca="false">IF(Y2516&gt;Z2516,"Win",IF(Y2516&lt;Z2516,"Loss","Draw"))</f>
        <v>Loss</v>
      </c>
      <c r="AB2516" s="7" t="s">
        <v>99</v>
      </c>
      <c r="AC2516" s="7" t="s">
        <v>99</v>
      </c>
      <c r="AD2516" s="7" t="s">
        <v>206</v>
      </c>
      <c r="AE2516" s="7" t="s">
        <v>180</v>
      </c>
      <c r="AF2516" s="7" t="str">
        <f aca="false">IF(AD2516&lt;AE2516,AD2516,AE2516)</f>
        <v>Barbarian Barrel, Electro Spirit, Fireball, Goblin Cage, Heal Spirit, Lumberjack, Phoenix, Royal Giant</v>
      </c>
      <c r="AG2516" s="7" t="str">
        <f aca="false">IF(AD2516&lt;AE2516,AE2516,AD2516)</f>
        <v>Berserker, Fire Spirit, Goblin Barrel, Ice Spirit, Magic Archer, Royal Delivery, Tesla, Wall Breakers</v>
      </c>
      <c r="AH2516" s="7" t="str">
        <f aca="false">IF(AD2516=AF2516,AA2516,IF(AA2516="Win","Loss",IF(AA2516="Loss","Win","Draw")))</f>
        <v>Win</v>
      </c>
      <c r="AI2516" s="7" t="s">
        <v>297</v>
      </c>
    </row>
    <row r="2517" customFormat="false" ht="15" hidden="false" customHeight="true" outlineLevel="0" collapsed="false">
      <c r="A2517" s="7" t="s">
        <v>5612</v>
      </c>
      <c r="B2517" s="7" t="n">
        <v>2</v>
      </c>
      <c r="C2517" s="7" t="s">
        <v>1206</v>
      </c>
      <c r="D2517" s="7" t="s">
        <v>1207</v>
      </c>
      <c r="E2517" s="7" t="s">
        <v>1010</v>
      </c>
      <c r="F2517" s="7" t="s">
        <v>1011</v>
      </c>
      <c r="G2517" s="7" t="s">
        <v>5614</v>
      </c>
      <c r="H2517" s="7" t="s">
        <v>715</v>
      </c>
      <c r="I2517" s="7" t="s">
        <v>152</v>
      </c>
      <c r="J2517" s="7" t="s">
        <v>128</v>
      </c>
      <c r="K2517" s="7" t="s">
        <v>107</v>
      </c>
      <c r="L2517" s="7" t="s">
        <v>85</v>
      </c>
      <c r="M2517" s="7" t="s">
        <v>133</v>
      </c>
      <c r="N2517" s="7" t="s">
        <v>387</v>
      </c>
      <c r="O2517" s="7" t="s">
        <v>187</v>
      </c>
      <c r="P2517" s="7" t="s">
        <v>95</v>
      </c>
      <c r="Q2517" s="7" t="s">
        <v>114</v>
      </c>
      <c r="R2517" s="7" t="s">
        <v>241</v>
      </c>
      <c r="S2517" s="7" t="s">
        <v>137</v>
      </c>
      <c r="T2517" s="7" t="s">
        <v>116</v>
      </c>
      <c r="U2517" s="7" t="s">
        <v>157</v>
      </c>
      <c r="V2517" s="7" t="s">
        <v>88</v>
      </c>
      <c r="W2517" s="7" t="s">
        <v>242</v>
      </c>
      <c r="X2517" s="7" t="s">
        <v>87</v>
      </c>
      <c r="Y2517" s="7" t="n">
        <v>0</v>
      </c>
      <c r="Z2517" s="7" t="n">
        <v>3</v>
      </c>
      <c r="AA2517" s="7" t="str">
        <f aca="false">IF(Y2517&gt;Z2517,"Win",IF(Y2517&lt;Z2517,"Loss","Draw"))</f>
        <v>Loss</v>
      </c>
      <c r="AB2517" s="7" t="s">
        <v>99</v>
      </c>
      <c r="AC2517" s="7" t="s">
        <v>99</v>
      </c>
      <c r="AD2517" s="7" t="s">
        <v>5615</v>
      </c>
      <c r="AE2517" s="7" t="s">
        <v>1311</v>
      </c>
      <c r="AF2517" s="7" t="str">
        <f aca="false">IF(AD2517&lt;AE2517,AD2517,AE2517)</f>
        <v>Baby Dragon, Barbarian Barrel, Electro Giant, Goblin Cage, Golden Knight, Lightning, Mother Witch, Tornado</v>
      </c>
      <c r="AG2517" s="7" t="str">
        <f aca="false">IF(AD2517&lt;AE2517,AE2517,AD2517)</f>
        <v>Berserker, Bomber, Fire Spirit, Giant Snowball, Goblin Drill, Knight, Poison, Tesla</v>
      </c>
      <c r="AH2517" s="7" t="str">
        <f aca="false">IF(AD2517=AF2517,AA2517,IF(AA2517="Win","Loss",IF(AA2517="Loss","Win","Draw")))</f>
        <v>Loss</v>
      </c>
      <c r="AI2517" s="7" t="s">
        <v>297</v>
      </c>
    </row>
    <row r="2518" customFormat="false" ht="15" hidden="false" customHeight="true" outlineLevel="0" collapsed="false">
      <c r="A2518" s="7" t="s">
        <v>5612</v>
      </c>
      <c r="B2518" s="7" t="n">
        <v>3</v>
      </c>
      <c r="C2518" s="7" t="s">
        <v>1206</v>
      </c>
      <c r="D2518" s="7" t="s">
        <v>1207</v>
      </c>
      <c r="E2518" s="7" t="s">
        <v>1010</v>
      </c>
      <c r="F2518" s="7" t="s">
        <v>1011</v>
      </c>
      <c r="G2518" s="7" t="s">
        <v>5616</v>
      </c>
      <c r="H2518" s="7" t="s">
        <v>163</v>
      </c>
      <c r="I2518" s="7" t="s">
        <v>92</v>
      </c>
      <c r="J2518" s="7" t="s">
        <v>91</v>
      </c>
      <c r="K2518" s="7" t="s">
        <v>90</v>
      </c>
      <c r="L2518" s="7" t="s">
        <v>96</v>
      </c>
      <c r="M2518" s="7" t="s">
        <v>94</v>
      </c>
      <c r="N2518" s="7" t="s">
        <v>125</v>
      </c>
      <c r="O2518" s="7" t="s">
        <v>150</v>
      </c>
      <c r="P2518" s="7" t="s">
        <v>93</v>
      </c>
      <c r="Q2518" s="7" t="s">
        <v>82</v>
      </c>
      <c r="R2518" s="7" t="s">
        <v>202</v>
      </c>
      <c r="S2518" s="7" t="s">
        <v>153</v>
      </c>
      <c r="T2518" s="7" t="s">
        <v>91</v>
      </c>
      <c r="U2518" s="7" t="s">
        <v>85</v>
      </c>
      <c r="V2518" s="7" t="s">
        <v>89</v>
      </c>
      <c r="W2518" s="7" t="s">
        <v>118</v>
      </c>
      <c r="X2518" s="7" t="s">
        <v>97</v>
      </c>
      <c r="Y2518" s="7" t="n">
        <v>0</v>
      </c>
      <c r="Z2518" s="7" t="n">
        <v>1</v>
      </c>
      <c r="AA2518" s="7" t="str">
        <f aca="false">IF(Y2518&gt;Z2518,"Win",IF(Y2518&lt;Z2518,"Loss","Draw"))</f>
        <v>Loss</v>
      </c>
      <c r="AB2518" s="7" t="s">
        <v>99</v>
      </c>
      <c r="AC2518" s="7" t="s">
        <v>99</v>
      </c>
      <c r="AD2518" s="7" t="s">
        <v>635</v>
      </c>
      <c r="AE2518" s="7" t="s">
        <v>5617</v>
      </c>
      <c r="AF2518" s="7" t="str">
        <f aca="false">IF(AD2518&lt;AE2518,AD2518,AE2518)</f>
        <v>Cannon Cart, Electro Spirit, Fireball, Goblins, Minions, Mortar, Rascals, Skeleton Barrel</v>
      </c>
      <c r="AG2518" s="7" t="str">
        <f aca="false">IF(AD2518&lt;AE2518,AE2518,AD2518)</f>
        <v>Cannon, Goblins, Ice Spirit, Lightning, Magic Archer, Ronin, Royal Hogs, The Log</v>
      </c>
      <c r="AH2518" s="7" t="str">
        <f aca="false">IF(AD2518=AF2518,AA2518,IF(AA2518="Win","Loss",IF(AA2518="Loss","Win","Draw")))</f>
        <v>Loss</v>
      </c>
      <c r="AI2518" s="7" t="s">
        <v>297</v>
      </c>
    </row>
    <row r="2519" customFormat="false" ht="15" hidden="false" customHeight="true" outlineLevel="0" collapsed="false">
      <c r="A2519" s="7" t="s">
        <v>5618</v>
      </c>
      <c r="B2519" s="7" t="n">
        <v>1</v>
      </c>
      <c r="C2519" s="7" t="s">
        <v>1206</v>
      </c>
      <c r="D2519" s="7" t="s">
        <v>1207</v>
      </c>
      <c r="E2519" s="7" t="s">
        <v>567</v>
      </c>
      <c r="F2519" s="7" t="s">
        <v>568</v>
      </c>
      <c r="G2519" s="7" t="s">
        <v>5619</v>
      </c>
      <c r="H2519" s="7" t="s">
        <v>485</v>
      </c>
      <c r="I2519" s="7" t="s">
        <v>114</v>
      </c>
      <c r="J2519" s="7" t="s">
        <v>241</v>
      </c>
      <c r="K2519" s="7" t="s">
        <v>153</v>
      </c>
      <c r="L2519" s="7" t="s">
        <v>137</v>
      </c>
      <c r="M2519" s="7" t="s">
        <v>249</v>
      </c>
      <c r="N2519" s="7" t="s">
        <v>242</v>
      </c>
      <c r="O2519" s="7" t="s">
        <v>157</v>
      </c>
      <c r="P2519" s="7" t="s">
        <v>126</v>
      </c>
      <c r="Q2519" s="7" t="s">
        <v>107</v>
      </c>
      <c r="R2519" s="7" t="s">
        <v>108</v>
      </c>
      <c r="S2519" s="7" t="s">
        <v>109</v>
      </c>
      <c r="T2519" s="7" t="s">
        <v>110</v>
      </c>
      <c r="U2519" s="7" t="s">
        <v>111</v>
      </c>
      <c r="V2519" s="7" t="s">
        <v>112</v>
      </c>
      <c r="W2519" s="7" t="s">
        <v>93</v>
      </c>
      <c r="X2519" s="7" t="s">
        <v>86</v>
      </c>
      <c r="Y2519" s="7" t="n">
        <v>0</v>
      </c>
      <c r="Z2519" s="7" t="n">
        <v>1</v>
      </c>
      <c r="AA2519" s="7" t="str">
        <f aca="false">IF(Y2519&gt;Z2519,"Win",IF(Y2519&lt;Z2519,"Loss","Draw"))</f>
        <v>Loss</v>
      </c>
      <c r="AB2519" s="7" t="s">
        <v>99</v>
      </c>
      <c r="AC2519" s="7" t="s">
        <v>99</v>
      </c>
      <c r="AD2519" s="7" t="s">
        <v>958</v>
      </c>
      <c r="AE2519" s="7" t="s">
        <v>120</v>
      </c>
      <c r="AF2519" s="7" t="str">
        <f aca="false">IF(AD2519&lt;AE2519,AD2519,AE2519)</f>
        <v>Bomber, Cannon, Fire Spirit, Giant Snowball, Goblin Drill, Knight, Rocket, Skeletons</v>
      </c>
      <c r="AG2519" s="7" t="str">
        <f aca="false">IF(AD2519&lt;AE2519,AE2519,AD2519)</f>
        <v>Dark Prince, Fireball, Goblin Cage, Lava Hound, Miner, Skeleton Dragons, Spirit Empress, Zap</v>
      </c>
      <c r="AH2519" s="7" t="str">
        <f aca="false">IF(AD2519=AF2519,AA2519,IF(AA2519="Win","Loss",IF(AA2519="Loss","Win","Draw")))</f>
        <v>Loss</v>
      </c>
      <c r="AI2519" s="7" t="s">
        <v>297</v>
      </c>
    </row>
    <row r="2520" customFormat="false" ht="15" hidden="false" customHeight="true" outlineLevel="0" collapsed="false">
      <c r="A2520" s="7" t="s">
        <v>5618</v>
      </c>
      <c r="B2520" s="7" t="n">
        <v>2</v>
      </c>
      <c r="C2520" s="7" t="s">
        <v>1206</v>
      </c>
      <c r="D2520" s="7" t="s">
        <v>1207</v>
      </c>
      <c r="E2520" s="7" t="s">
        <v>567</v>
      </c>
      <c r="F2520" s="7" t="s">
        <v>568</v>
      </c>
      <c r="G2520" s="7" t="s">
        <v>5620</v>
      </c>
      <c r="H2520" s="7" t="s">
        <v>485</v>
      </c>
      <c r="I2520" s="7" t="s">
        <v>177</v>
      </c>
      <c r="J2520" s="7" t="s">
        <v>188</v>
      </c>
      <c r="K2520" s="7" t="s">
        <v>83</v>
      </c>
      <c r="L2520" s="7" t="s">
        <v>215</v>
      </c>
      <c r="M2520" s="7" t="s">
        <v>86</v>
      </c>
      <c r="N2520" s="7" t="s">
        <v>133</v>
      </c>
      <c r="O2520" s="7" t="s">
        <v>93</v>
      </c>
      <c r="P2520" s="7" t="s">
        <v>95</v>
      </c>
      <c r="Q2520" s="7" t="s">
        <v>113</v>
      </c>
      <c r="R2520" s="7" t="s">
        <v>95</v>
      </c>
      <c r="S2520" s="7" t="s">
        <v>87</v>
      </c>
      <c r="T2520" s="7" t="s">
        <v>115</v>
      </c>
      <c r="U2520" s="7" t="s">
        <v>241</v>
      </c>
      <c r="V2520" s="7" t="s">
        <v>116</v>
      </c>
      <c r="W2520" s="7" t="s">
        <v>126</v>
      </c>
      <c r="X2520" s="7" t="s">
        <v>118</v>
      </c>
      <c r="Y2520" s="7" t="n">
        <v>1</v>
      </c>
      <c r="Z2520" s="7" t="n">
        <v>0</v>
      </c>
      <c r="AA2520" s="7" t="str">
        <f aca="false">IF(Y2520&gt;Z2520,"Win",IF(Y2520&lt;Z2520,"Loss","Draw"))</f>
        <v>Win</v>
      </c>
      <c r="AB2520" s="7" t="s">
        <v>99</v>
      </c>
      <c r="AC2520" s="7" t="s">
        <v>99</v>
      </c>
      <c r="AD2520" s="7" t="s">
        <v>217</v>
      </c>
      <c r="AE2520" s="7" t="s">
        <v>776</v>
      </c>
      <c r="AF2520" s="7" t="str">
        <f aca="false">IF(AD2520&lt;AE2520,AD2520,AE2520)</f>
        <v>Barbarian Barrel, Fireball, Fisherman, Monk, Mother Witch, Royal Giant, Skeleton Dragons, Tombstone</v>
      </c>
      <c r="AG2520" s="7" t="str">
        <f aca="false">IF(AD2520&lt;AE2520,AE2520,AD2520)</f>
        <v>Barbarian Barrel, Furnace, Graveyard, Ice Spirit, Knight, Poison, Skeletons, Tesla</v>
      </c>
      <c r="AH2520" s="7" t="str">
        <f aca="false">IF(AD2520=AF2520,AA2520,IF(AA2520="Win","Loss",IF(AA2520="Loss","Win","Draw")))</f>
        <v>Win</v>
      </c>
      <c r="AI2520" s="7" t="s">
        <v>297</v>
      </c>
    </row>
    <row r="2521" customFormat="false" ht="15" hidden="false" customHeight="true" outlineLevel="0" collapsed="false">
      <c r="A2521" s="7" t="s">
        <v>5618</v>
      </c>
      <c r="B2521" s="7" t="n">
        <v>3</v>
      </c>
      <c r="C2521" s="7" t="s">
        <v>1206</v>
      </c>
      <c r="D2521" s="7" t="s">
        <v>1207</v>
      </c>
      <c r="E2521" s="7" t="s">
        <v>567</v>
      </c>
      <c r="F2521" s="7" t="s">
        <v>568</v>
      </c>
      <c r="G2521" s="7" t="s">
        <v>5621</v>
      </c>
      <c r="H2521" s="7" t="s">
        <v>715</v>
      </c>
      <c r="I2521" s="7" t="s">
        <v>84</v>
      </c>
      <c r="J2521" s="7" t="s">
        <v>108</v>
      </c>
      <c r="K2521" s="7" t="s">
        <v>82</v>
      </c>
      <c r="L2521" s="7" t="s">
        <v>118</v>
      </c>
      <c r="M2521" s="7" t="s">
        <v>138</v>
      </c>
      <c r="N2521" s="7" t="s">
        <v>119</v>
      </c>
      <c r="O2521" s="7" t="s">
        <v>164</v>
      </c>
      <c r="P2521" s="7" t="s">
        <v>204</v>
      </c>
      <c r="Q2521" s="7" t="s">
        <v>82</v>
      </c>
      <c r="R2521" s="7" t="s">
        <v>151</v>
      </c>
      <c r="S2521" s="7" t="s">
        <v>152</v>
      </c>
      <c r="T2521" s="7" t="s">
        <v>88</v>
      </c>
      <c r="U2521" s="7" t="s">
        <v>85</v>
      </c>
      <c r="V2521" s="7" t="s">
        <v>150</v>
      </c>
      <c r="W2521" s="7" t="s">
        <v>89</v>
      </c>
      <c r="X2521" s="7" t="s">
        <v>234</v>
      </c>
      <c r="Y2521" s="7" t="n">
        <v>0</v>
      </c>
      <c r="Z2521" s="7" t="n">
        <v>1</v>
      </c>
      <c r="AA2521" s="7" t="str">
        <f aca="false">IF(Y2521&gt;Z2521,"Win",IF(Y2521&lt;Z2521,"Loss","Draw"))</f>
        <v>Loss</v>
      </c>
      <c r="AB2521" s="7" t="s">
        <v>99</v>
      </c>
      <c r="AC2521" s="7" t="s">
        <v>99</v>
      </c>
      <c r="AD2521" s="7" t="s">
        <v>5622</v>
      </c>
      <c r="AE2521" s="7" t="s">
        <v>5623</v>
      </c>
      <c r="AF2521" s="7" t="str">
        <f aca="false">IF(AD2521&lt;AE2521,AD2521,AE2521)</f>
        <v>Archers, Dark Prince, Earthquake, Goblin Demolisher, Goblin Hut, Ice Spirit, Royal Delivery, Royal Hogs</v>
      </c>
      <c r="AG2521" s="7" t="str">
        <f aca="false">IF(AD2521&lt;AE2521,AE2521,AD2521)</f>
        <v>Baby Dragon, Berserker, Bomb Tower, Electro Spirit, Lightning, Mighty Miner, Royal Hogs, The Log</v>
      </c>
      <c r="AH2521" s="7" t="str">
        <f aca="false">IF(AD2521=AF2521,AA2521,IF(AA2521="Win","Loss",IF(AA2521="Loss","Win","Draw")))</f>
        <v>Loss</v>
      </c>
      <c r="AI2521" s="7" t="s">
        <v>297</v>
      </c>
    </row>
    <row r="2522" customFormat="false" ht="15" hidden="false" customHeight="true" outlineLevel="0" collapsed="false">
      <c r="A2522" s="7" t="s">
        <v>5624</v>
      </c>
      <c r="B2522" s="7" t="n">
        <v>1</v>
      </c>
      <c r="C2522" s="7" t="s">
        <v>1206</v>
      </c>
      <c r="D2522" s="7" t="s">
        <v>1207</v>
      </c>
      <c r="E2522" s="7" t="s">
        <v>567</v>
      </c>
      <c r="F2522" s="7" t="s">
        <v>568</v>
      </c>
      <c r="G2522" s="7" t="s">
        <v>5625</v>
      </c>
      <c r="H2522" s="7" t="s">
        <v>485</v>
      </c>
      <c r="I2522" s="7" t="s">
        <v>90</v>
      </c>
      <c r="J2522" s="7" t="s">
        <v>123</v>
      </c>
      <c r="K2522" s="7" t="s">
        <v>124</v>
      </c>
      <c r="L2522" s="7" t="s">
        <v>96</v>
      </c>
      <c r="M2522" s="7" t="s">
        <v>126</v>
      </c>
      <c r="N2522" s="7" t="s">
        <v>125</v>
      </c>
      <c r="O2522" s="7" t="s">
        <v>85</v>
      </c>
      <c r="P2522" s="7" t="s">
        <v>95</v>
      </c>
      <c r="Q2522" s="7" t="s">
        <v>84</v>
      </c>
      <c r="R2522" s="7" t="s">
        <v>123</v>
      </c>
      <c r="S2522" s="7" t="s">
        <v>126</v>
      </c>
      <c r="T2522" s="7" t="s">
        <v>115</v>
      </c>
      <c r="U2522" s="7" t="s">
        <v>116</v>
      </c>
      <c r="V2522" s="7" t="s">
        <v>118</v>
      </c>
      <c r="W2522" s="7" t="s">
        <v>95</v>
      </c>
      <c r="X2522" s="7" t="s">
        <v>234</v>
      </c>
      <c r="Y2522" s="7" t="n">
        <v>1</v>
      </c>
      <c r="Z2522" s="7" t="n">
        <v>0</v>
      </c>
      <c r="AA2522" s="7" t="str">
        <f aca="false">IF(Y2522&gt;Z2522,"Win",IF(Y2522&lt;Z2522,"Loss","Draw"))</f>
        <v>Win</v>
      </c>
      <c r="AB2522" s="7" t="s">
        <v>99</v>
      </c>
      <c r="AC2522" s="7" t="s">
        <v>99</v>
      </c>
      <c r="AD2522" s="7" t="s">
        <v>134</v>
      </c>
      <c r="AE2522" s="7" t="s">
        <v>1374</v>
      </c>
      <c r="AF2522" s="7" t="str">
        <f aca="false">IF(AD2522&lt;AE2522,AD2522,AE2522)</f>
        <v>Archers, Barbarian Barrel, Bomb Tower, Goblinstein, Graveyard, Ice Spirit, Poison, Skeletons</v>
      </c>
      <c r="AG2522" s="7" t="str">
        <f aca="false">IF(AD2522&lt;AE2522,AE2522,AD2522)</f>
        <v>Barbarian Barrel, Cannon Cart, Goblinstein, Lightning, Minions, Mortar, Royal Ghost, Skeletons</v>
      </c>
      <c r="AH2522" s="7" t="str">
        <f aca="false">IF(AD2522=AF2522,AA2522,IF(AA2522="Win","Loss",IF(AA2522="Loss","Win","Draw")))</f>
        <v>Loss</v>
      </c>
      <c r="AI2522" s="7" t="s">
        <v>297</v>
      </c>
    </row>
    <row r="2523" customFormat="false" ht="15" hidden="false" customHeight="true" outlineLevel="0" collapsed="false">
      <c r="A2523" s="7" t="s">
        <v>5624</v>
      </c>
      <c r="B2523" s="7" t="n">
        <v>2</v>
      </c>
      <c r="C2523" s="7" t="s">
        <v>1206</v>
      </c>
      <c r="D2523" s="7" t="s">
        <v>1207</v>
      </c>
      <c r="E2523" s="7" t="s">
        <v>567</v>
      </c>
      <c r="F2523" s="7" t="s">
        <v>568</v>
      </c>
      <c r="G2523" s="7" t="s">
        <v>5626</v>
      </c>
      <c r="H2523" s="7" t="s">
        <v>715</v>
      </c>
      <c r="I2523" s="7" t="s">
        <v>208</v>
      </c>
      <c r="J2523" s="7" t="s">
        <v>188</v>
      </c>
      <c r="K2523" s="7" t="s">
        <v>109</v>
      </c>
      <c r="L2523" s="7" t="s">
        <v>110</v>
      </c>
      <c r="M2523" s="7" t="s">
        <v>86</v>
      </c>
      <c r="N2523" s="7" t="s">
        <v>88</v>
      </c>
      <c r="O2523" s="7" t="s">
        <v>93</v>
      </c>
      <c r="P2523" s="7" t="s">
        <v>112</v>
      </c>
      <c r="Q2523" s="7" t="s">
        <v>127</v>
      </c>
      <c r="R2523" s="7" t="s">
        <v>128</v>
      </c>
      <c r="S2523" s="7" t="s">
        <v>129</v>
      </c>
      <c r="T2523" s="7" t="s">
        <v>133</v>
      </c>
      <c r="U2523" s="7" t="s">
        <v>97</v>
      </c>
      <c r="V2523" s="7" t="s">
        <v>86</v>
      </c>
      <c r="W2523" s="7" t="s">
        <v>131</v>
      </c>
      <c r="X2523" s="7" t="s">
        <v>130</v>
      </c>
      <c r="Y2523" s="7" t="n">
        <v>1</v>
      </c>
      <c r="Z2523" s="7" t="n">
        <v>0</v>
      </c>
      <c r="AA2523" s="7" t="str">
        <f aca="false">IF(Y2523&gt;Z2523,"Win",IF(Y2523&lt;Z2523,"Loss","Draw"))</f>
        <v>Win</v>
      </c>
      <c r="AB2523" s="7" t="s">
        <v>99</v>
      </c>
      <c r="AC2523" s="7" t="s">
        <v>99</v>
      </c>
      <c r="AD2523" s="7" t="s">
        <v>368</v>
      </c>
      <c r="AE2523" s="7" t="s">
        <v>595</v>
      </c>
      <c r="AF2523" s="7" t="str">
        <f aca="false">IF(AD2523&lt;AE2523,AD2523,AE2523)</f>
        <v>Arrows, Bandit, Battle Ram, Golden Knight, Mega Knight, Mother Witch, Ronin, Skeleton Dragons</v>
      </c>
      <c r="AG2523" s="7" t="str">
        <f aca="false">IF(AD2523&lt;AE2523,AE2523,AD2523)</f>
        <v>Berserker, Fireball, Lava Hound, Skeleton Dragons, Spirit Empress, Tombstone, Valkyrie, Zap</v>
      </c>
      <c r="AH2523" s="7" t="str">
        <f aca="false">IF(AD2523=AF2523,AA2523,IF(AA2523="Win","Loss",IF(AA2523="Loss","Win","Draw")))</f>
        <v>Loss</v>
      </c>
      <c r="AI2523" s="7" t="s">
        <v>297</v>
      </c>
    </row>
    <row r="2524" customFormat="false" ht="15" hidden="false" customHeight="true" outlineLevel="0" collapsed="false">
      <c r="A2524" s="7" t="s">
        <v>5624</v>
      </c>
      <c r="B2524" s="7" t="n">
        <v>3</v>
      </c>
      <c r="C2524" s="7" t="s">
        <v>1206</v>
      </c>
      <c r="D2524" s="7" t="s">
        <v>1207</v>
      </c>
      <c r="E2524" s="7" t="s">
        <v>567</v>
      </c>
      <c r="F2524" s="7" t="s">
        <v>568</v>
      </c>
      <c r="G2524" s="7" t="s">
        <v>5627</v>
      </c>
      <c r="H2524" s="7" t="s">
        <v>485</v>
      </c>
      <c r="I2524" s="7" t="s">
        <v>407</v>
      </c>
      <c r="J2524" s="7" t="s">
        <v>151</v>
      </c>
      <c r="K2524" s="7" t="s">
        <v>87</v>
      </c>
      <c r="L2524" s="7" t="s">
        <v>164</v>
      </c>
      <c r="M2524" s="7" t="s">
        <v>89</v>
      </c>
      <c r="N2524" s="7" t="s">
        <v>150</v>
      </c>
      <c r="O2524" s="7" t="s">
        <v>165</v>
      </c>
      <c r="P2524" s="7" t="s">
        <v>91</v>
      </c>
      <c r="Q2524" s="7" t="s">
        <v>92</v>
      </c>
      <c r="R2524" s="7" t="s">
        <v>158</v>
      </c>
      <c r="S2524" s="7" t="s">
        <v>90</v>
      </c>
      <c r="T2524" s="7" t="s">
        <v>93</v>
      </c>
      <c r="U2524" s="7" t="s">
        <v>159</v>
      </c>
      <c r="V2524" s="7" t="s">
        <v>96</v>
      </c>
      <c r="W2524" s="7" t="s">
        <v>94</v>
      </c>
      <c r="X2524" s="7" t="s">
        <v>150</v>
      </c>
      <c r="Y2524" s="7" t="n">
        <v>1</v>
      </c>
      <c r="Z2524" s="7" t="n">
        <v>0</v>
      </c>
      <c r="AA2524" s="7" t="str">
        <f aca="false">IF(Y2524&gt;Z2524,"Win",IF(Y2524&lt;Z2524,"Loss","Draw"))</f>
        <v>Win</v>
      </c>
      <c r="AB2524" s="7" t="s">
        <v>99</v>
      </c>
      <c r="AC2524" s="7" t="s">
        <v>99</v>
      </c>
      <c r="AD2524" s="7" t="s">
        <v>5628</v>
      </c>
      <c r="AE2524" s="7" t="s">
        <v>967</v>
      </c>
      <c r="AF2524" s="7" t="str">
        <f aca="false">IF(AD2524&lt;AE2524,AD2524,AE2524)</f>
        <v>Bowler, Dart Goblin, Electro Spirit, Fireball, Minions, Mortar, Rascals, Skeleton Barrel</v>
      </c>
      <c r="AG2524" s="7" t="str">
        <f aca="false">IF(AD2524&lt;AE2524,AE2524,AD2524)</f>
        <v>Earthquake, Electro Spirit, Firecracker, Goblins, Hog Rider, Mighty Miner, Tesla, The Log</v>
      </c>
      <c r="AH2524" s="7" t="str">
        <f aca="false">IF(AD2524=AF2524,AA2524,IF(AA2524="Win","Loss",IF(AA2524="Loss","Win","Draw")))</f>
        <v>Loss</v>
      </c>
      <c r="AI2524" s="7" t="s">
        <v>297</v>
      </c>
    </row>
    <row r="2525" customFormat="false" ht="15" hidden="false" customHeight="true" outlineLevel="0" collapsed="false">
      <c r="A2525" s="7" t="s">
        <v>5629</v>
      </c>
      <c r="B2525" s="7" t="n">
        <v>1</v>
      </c>
      <c r="C2525" s="7" t="s">
        <v>1206</v>
      </c>
      <c r="D2525" s="7" t="s">
        <v>1207</v>
      </c>
      <c r="E2525" s="7" t="s">
        <v>567</v>
      </c>
      <c r="F2525" s="7" t="s">
        <v>568</v>
      </c>
      <c r="G2525" s="7" t="s">
        <v>5630</v>
      </c>
      <c r="H2525" s="7" t="s">
        <v>485</v>
      </c>
      <c r="I2525" s="7" t="s">
        <v>185</v>
      </c>
      <c r="J2525" s="7" t="s">
        <v>128</v>
      </c>
      <c r="K2525" s="7" t="s">
        <v>284</v>
      </c>
      <c r="L2525" s="7" t="s">
        <v>115</v>
      </c>
      <c r="M2525" s="7" t="s">
        <v>158</v>
      </c>
      <c r="N2525" s="7" t="s">
        <v>173</v>
      </c>
      <c r="O2525" s="7" t="s">
        <v>187</v>
      </c>
      <c r="P2525" s="7" t="s">
        <v>785</v>
      </c>
      <c r="Q2525" s="7" t="s">
        <v>84</v>
      </c>
      <c r="R2525" s="7" t="s">
        <v>158</v>
      </c>
      <c r="S2525" s="7" t="s">
        <v>114</v>
      </c>
      <c r="T2525" s="7" t="s">
        <v>115</v>
      </c>
      <c r="U2525" s="7" t="s">
        <v>447</v>
      </c>
      <c r="V2525" s="7" t="s">
        <v>173</v>
      </c>
      <c r="W2525" s="7" t="s">
        <v>130</v>
      </c>
      <c r="X2525" s="7" t="s">
        <v>126</v>
      </c>
      <c r="Y2525" s="7" t="n">
        <v>1</v>
      </c>
      <c r="Z2525" s="7" t="n">
        <v>0</v>
      </c>
      <c r="AA2525" s="7" t="str">
        <f aca="false">IF(Y2525&gt;Z2525,"Win",IF(Y2525&lt;Z2525,"Loss","Draw"))</f>
        <v>Win</v>
      </c>
      <c r="AB2525" s="7" t="s">
        <v>99</v>
      </c>
      <c r="AC2525" s="7" t="s">
        <v>99</v>
      </c>
      <c r="AD2525" s="7" t="s">
        <v>787</v>
      </c>
      <c r="AE2525" s="7" t="s">
        <v>1338</v>
      </c>
      <c r="AF2525" s="7" t="str">
        <f aca="false">IF(AD2525&lt;AE2525,AD2525,AE2525)</f>
        <v>Archers, Arrows, Bowler, Giant, Giant Snowball, Graveyard, Skeletons, Zappies</v>
      </c>
      <c r="AG2525" s="7" t="str">
        <f aca="false">IF(AD2525&lt;AE2525,AE2525,AD2525)</f>
        <v>Bowler, Executioner, Freeze, Golden Knight, Graveyard, Inferno Dragon, Tornado, Zappies</v>
      </c>
      <c r="AH2525" s="7" t="str">
        <f aca="false">IF(AD2525=AF2525,AA2525,IF(AA2525="Win","Loss",IF(AA2525="Loss","Win","Draw")))</f>
        <v>Loss</v>
      </c>
      <c r="AI2525" s="7" t="s">
        <v>297</v>
      </c>
    </row>
    <row r="2526" customFormat="false" ht="15" hidden="false" customHeight="true" outlineLevel="0" collapsed="false">
      <c r="A2526" s="7" t="s">
        <v>5629</v>
      </c>
      <c r="B2526" s="7" t="n">
        <v>2</v>
      </c>
      <c r="C2526" s="7" t="s">
        <v>1206</v>
      </c>
      <c r="D2526" s="7" t="s">
        <v>1207</v>
      </c>
      <c r="E2526" s="7" t="s">
        <v>567</v>
      </c>
      <c r="F2526" s="7" t="s">
        <v>568</v>
      </c>
      <c r="G2526" s="7" t="s">
        <v>5631</v>
      </c>
      <c r="H2526" s="7" t="s">
        <v>715</v>
      </c>
      <c r="I2526" s="7" t="s">
        <v>152</v>
      </c>
      <c r="J2526" s="7" t="s">
        <v>151</v>
      </c>
      <c r="K2526" s="7" t="s">
        <v>82</v>
      </c>
      <c r="L2526" s="7" t="s">
        <v>126</v>
      </c>
      <c r="M2526" s="7" t="s">
        <v>150</v>
      </c>
      <c r="N2526" s="7" t="s">
        <v>153</v>
      </c>
      <c r="O2526" s="7" t="s">
        <v>85</v>
      </c>
      <c r="P2526" s="7" t="s">
        <v>89</v>
      </c>
      <c r="Q2526" s="7" t="s">
        <v>208</v>
      </c>
      <c r="R2526" s="7" t="s">
        <v>188</v>
      </c>
      <c r="S2526" s="7" t="s">
        <v>109</v>
      </c>
      <c r="T2526" s="7" t="s">
        <v>110</v>
      </c>
      <c r="U2526" s="7" t="s">
        <v>112</v>
      </c>
      <c r="V2526" s="7" t="s">
        <v>88</v>
      </c>
      <c r="W2526" s="7" t="s">
        <v>93</v>
      </c>
      <c r="X2526" s="7" t="s">
        <v>86</v>
      </c>
      <c r="Y2526" s="7" t="n">
        <v>1</v>
      </c>
      <c r="Z2526" s="7" t="n">
        <v>0</v>
      </c>
      <c r="AA2526" s="7" t="str">
        <f aca="false">IF(Y2526&gt;Z2526,"Win",IF(Y2526&lt;Z2526,"Loss","Draw"))</f>
        <v>Win</v>
      </c>
      <c r="AB2526" s="7" t="s">
        <v>99</v>
      </c>
      <c r="AC2526" s="7" t="s">
        <v>99</v>
      </c>
      <c r="AD2526" s="7" t="s">
        <v>155</v>
      </c>
      <c r="AE2526" s="7" t="s">
        <v>368</v>
      </c>
      <c r="AF2526" s="7" t="str">
        <f aca="false">IF(AD2526&lt;AE2526,AD2526,AE2526)</f>
        <v>Baby Dragon, Cannon, Electro Spirit, Lightning, Mighty Miner, Royal Hogs, Skeletons, The Log</v>
      </c>
      <c r="AG2526" s="7" t="str">
        <f aca="false">IF(AD2526&lt;AE2526,AE2526,AD2526)</f>
        <v>Berserker, Fireball, Lava Hound, Skeleton Dragons, Spirit Empress, Tombstone, Valkyrie, Zap</v>
      </c>
      <c r="AH2526" s="7" t="str">
        <f aca="false">IF(AD2526=AF2526,AA2526,IF(AA2526="Win","Loss",IF(AA2526="Loss","Win","Draw")))</f>
        <v>Win</v>
      </c>
      <c r="AI2526" s="7" t="s">
        <v>297</v>
      </c>
    </row>
    <row r="2527" customFormat="false" ht="15" hidden="false" customHeight="true" outlineLevel="0" collapsed="false">
      <c r="A2527" s="7" t="s">
        <v>5629</v>
      </c>
      <c r="B2527" s="7" t="n">
        <v>3</v>
      </c>
      <c r="C2527" s="7" t="s">
        <v>1206</v>
      </c>
      <c r="D2527" s="7" t="s">
        <v>1207</v>
      </c>
      <c r="E2527" s="7" t="s">
        <v>567</v>
      </c>
      <c r="F2527" s="7" t="s">
        <v>568</v>
      </c>
      <c r="G2527" s="7" t="s">
        <v>5632</v>
      </c>
      <c r="H2527" s="7" t="s">
        <v>485</v>
      </c>
      <c r="I2527" s="7" t="s">
        <v>137</v>
      </c>
      <c r="J2527" s="7" t="s">
        <v>202</v>
      </c>
      <c r="K2527" s="7" t="s">
        <v>114</v>
      </c>
      <c r="L2527" s="7" t="s">
        <v>116</v>
      </c>
      <c r="M2527" s="7" t="s">
        <v>241</v>
      </c>
      <c r="N2527" s="7" t="s">
        <v>157</v>
      </c>
      <c r="O2527" s="7" t="s">
        <v>88</v>
      </c>
      <c r="P2527" s="7" t="s">
        <v>87</v>
      </c>
      <c r="Q2527" s="7" t="s">
        <v>113</v>
      </c>
      <c r="R2527" s="7" t="s">
        <v>83</v>
      </c>
      <c r="S2527" s="7" t="s">
        <v>87</v>
      </c>
      <c r="T2527" s="7" t="s">
        <v>165</v>
      </c>
      <c r="U2527" s="7" t="s">
        <v>85</v>
      </c>
      <c r="V2527" s="7" t="s">
        <v>193</v>
      </c>
      <c r="W2527" s="7" t="s">
        <v>150</v>
      </c>
      <c r="X2527" s="7" t="s">
        <v>89</v>
      </c>
      <c r="Y2527" s="7" t="n">
        <v>1</v>
      </c>
      <c r="Z2527" s="7" t="n">
        <v>0</v>
      </c>
      <c r="AA2527" s="7" t="str">
        <f aca="false">IF(Y2527&gt;Z2527,"Win",IF(Y2527&lt;Z2527,"Loss","Draw"))</f>
        <v>Win</v>
      </c>
      <c r="AB2527" s="7" t="s">
        <v>99</v>
      </c>
      <c r="AC2527" s="7" t="s">
        <v>99</v>
      </c>
      <c r="AD2527" s="7" t="s">
        <v>783</v>
      </c>
      <c r="AE2527" s="7" t="s">
        <v>5633</v>
      </c>
      <c r="AF2527" s="7" t="str">
        <f aca="false">IF(AD2527&lt;AE2527,AD2527,AE2527)</f>
        <v>Berserker, Fire Spirit, Giant Snowball, Goblin Drill, Knight, Magic Archer, Poison, Tesla</v>
      </c>
      <c r="AG2527" s="7" t="str">
        <f aca="false">IF(AD2527&lt;AE2527,AE2527,AD2527)</f>
        <v>Electro Spirit, Furnace, Guards, Hog Rider, Lightning, Monk, Tesla, The Log</v>
      </c>
      <c r="AH2527" s="7" t="str">
        <f aca="false">IF(AD2527=AF2527,AA2527,IF(AA2527="Win","Loss",IF(AA2527="Loss","Win","Draw")))</f>
        <v>Win</v>
      </c>
      <c r="AI2527" s="7" t="s">
        <v>297</v>
      </c>
    </row>
    <row r="2528" customFormat="false" ht="15" hidden="false" customHeight="true" outlineLevel="0" collapsed="false">
      <c r="A2528" s="7" t="s">
        <v>5634</v>
      </c>
      <c r="B2528" s="7" t="n">
        <v>1</v>
      </c>
      <c r="C2528" s="7" t="s">
        <v>1206</v>
      </c>
      <c r="D2528" s="7" t="s">
        <v>1207</v>
      </c>
      <c r="E2528" s="7" t="s">
        <v>567</v>
      </c>
      <c r="F2528" s="7" t="s">
        <v>568</v>
      </c>
      <c r="G2528" s="7" t="s">
        <v>5635</v>
      </c>
      <c r="H2528" s="7" t="s">
        <v>485</v>
      </c>
      <c r="I2528" s="7" t="s">
        <v>152</v>
      </c>
      <c r="J2528" s="7" t="s">
        <v>128</v>
      </c>
      <c r="K2528" s="7" t="s">
        <v>107</v>
      </c>
      <c r="L2528" s="7" t="s">
        <v>306</v>
      </c>
      <c r="M2528" s="7" t="s">
        <v>307</v>
      </c>
      <c r="N2528" s="7" t="s">
        <v>85</v>
      </c>
      <c r="O2528" s="7" t="s">
        <v>187</v>
      </c>
      <c r="P2528" s="7" t="s">
        <v>95</v>
      </c>
      <c r="Q2528" s="7" t="s">
        <v>82</v>
      </c>
      <c r="R2528" s="7" t="s">
        <v>202</v>
      </c>
      <c r="S2528" s="7" t="s">
        <v>87</v>
      </c>
      <c r="T2528" s="7" t="s">
        <v>97</v>
      </c>
      <c r="U2528" s="7" t="s">
        <v>85</v>
      </c>
      <c r="V2528" s="7" t="s">
        <v>126</v>
      </c>
      <c r="W2528" s="7" t="s">
        <v>150</v>
      </c>
      <c r="X2528" s="7" t="s">
        <v>95</v>
      </c>
      <c r="Y2528" s="7" t="n">
        <v>0</v>
      </c>
      <c r="Z2528" s="7" t="n">
        <v>1</v>
      </c>
      <c r="AA2528" s="7" t="str">
        <f aca="false">IF(Y2528&gt;Z2528,"Win",IF(Y2528&lt;Z2528,"Loss","Draw"))</f>
        <v>Loss</v>
      </c>
      <c r="AB2528" s="7" t="s">
        <v>99</v>
      </c>
      <c r="AC2528" s="7" t="s">
        <v>99</v>
      </c>
      <c r="AD2528" s="7" t="s">
        <v>603</v>
      </c>
      <c r="AE2528" s="7" t="s">
        <v>492</v>
      </c>
      <c r="AF2528" s="7" t="str">
        <f aca="false">IF(AD2528&lt;AE2528,AD2528,AE2528)</f>
        <v>Baby Dragon, Barbarian Barrel, Goblin Cage, Golden Knight, Golem, Ice Wizard, Lightning, Tornado</v>
      </c>
      <c r="AG2528" s="7" t="str">
        <f aca="false">IF(AD2528&lt;AE2528,AE2528,AD2528)</f>
        <v>Barbarian Barrel, Electro Spirit, Lightning, Magic Archer, Ronin, Royal Hogs, Skeletons, Tesla</v>
      </c>
      <c r="AH2528" s="7" t="str">
        <f aca="false">IF(AD2528=AF2528,AA2528,IF(AA2528="Win","Loss",IF(AA2528="Loss","Win","Draw")))</f>
        <v>Loss</v>
      </c>
      <c r="AI2528" s="7" t="s">
        <v>297</v>
      </c>
    </row>
    <row r="2529" customFormat="false" ht="15" hidden="false" customHeight="true" outlineLevel="0" collapsed="false">
      <c r="A2529" s="7" t="s">
        <v>5634</v>
      </c>
      <c r="B2529" s="7" t="n">
        <v>2</v>
      </c>
      <c r="C2529" s="7" t="s">
        <v>1206</v>
      </c>
      <c r="D2529" s="7" t="s">
        <v>1207</v>
      </c>
      <c r="E2529" s="7" t="s">
        <v>567</v>
      </c>
      <c r="F2529" s="7" t="s">
        <v>568</v>
      </c>
      <c r="G2529" s="7" t="s">
        <v>5636</v>
      </c>
      <c r="H2529" s="7" t="s">
        <v>715</v>
      </c>
      <c r="I2529" s="7" t="s">
        <v>172</v>
      </c>
      <c r="J2529" s="7" t="s">
        <v>186</v>
      </c>
      <c r="K2529" s="7" t="s">
        <v>109</v>
      </c>
      <c r="L2529" s="7" t="s">
        <v>193</v>
      </c>
      <c r="M2529" s="7" t="s">
        <v>111</v>
      </c>
      <c r="N2529" s="7" t="s">
        <v>97</v>
      </c>
      <c r="O2529" s="7" t="s">
        <v>234</v>
      </c>
      <c r="P2529" s="7" t="s">
        <v>130</v>
      </c>
      <c r="Q2529" s="7" t="s">
        <v>177</v>
      </c>
      <c r="R2529" s="7" t="s">
        <v>188</v>
      </c>
      <c r="S2529" s="7" t="s">
        <v>83</v>
      </c>
      <c r="T2529" s="7" t="s">
        <v>133</v>
      </c>
      <c r="U2529" s="7" t="s">
        <v>215</v>
      </c>
      <c r="V2529" s="7" t="s">
        <v>93</v>
      </c>
      <c r="W2529" s="7" t="s">
        <v>86</v>
      </c>
      <c r="X2529" s="7" t="s">
        <v>89</v>
      </c>
      <c r="Y2529" s="7" t="n">
        <v>0</v>
      </c>
      <c r="Z2529" s="7" t="n">
        <v>1</v>
      </c>
      <c r="AA2529" s="7" t="str">
        <f aca="false">IF(Y2529&gt;Z2529,"Win",IF(Y2529&lt;Z2529,"Loss","Draw"))</f>
        <v>Loss</v>
      </c>
      <c r="AB2529" s="7" t="s">
        <v>99</v>
      </c>
      <c r="AC2529" s="7" t="s">
        <v>99</v>
      </c>
      <c r="AD2529" s="7" t="s">
        <v>1889</v>
      </c>
      <c r="AE2529" s="7" t="s">
        <v>494</v>
      </c>
      <c r="AF2529" s="7" t="str">
        <f aca="false">IF(AD2529&lt;AE2529,AD2529,AE2529)</f>
        <v>Arrows, Balloon, Bomb Tower, Guards, Miner, Musketeer, Ronin, Zap</v>
      </c>
      <c r="AG2529" s="7" t="str">
        <f aca="false">IF(AD2529&lt;AE2529,AE2529,AD2529)</f>
        <v>Fireball, Fisherman, Monk, Mother Witch, Royal Giant, Skeleton Dragons, The Log, Tombstone</v>
      </c>
      <c r="AH2529" s="7" t="str">
        <f aca="false">IF(AD2529=AF2529,AA2529,IF(AA2529="Win","Loss",IF(AA2529="Loss","Win","Draw")))</f>
        <v>Loss</v>
      </c>
      <c r="AI2529" s="7" t="s">
        <v>297</v>
      </c>
    </row>
    <row r="2530" customFormat="false" ht="15" hidden="false" customHeight="true" outlineLevel="0" collapsed="false">
      <c r="A2530" s="7" t="s">
        <v>5634</v>
      </c>
      <c r="B2530" s="7" t="n">
        <v>3</v>
      </c>
      <c r="C2530" s="7" t="s">
        <v>1206</v>
      </c>
      <c r="D2530" s="7" t="s">
        <v>1207</v>
      </c>
      <c r="E2530" s="7" t="s">
        <v>567</v>
      </c>
      <c r="F2530" s="7" t="s">
        <v>568</v>
      </c>
      <c r="G2530" s="7" t="s">
        <v>5637</v>
      </c>
      <c r="H2530" s="7" t="s">
        <v>715</v>
      </c>
      <c r="I2530" s="7" t="s">
        <v>201</v>
      </c>
      <c r="J2530" s="7" t="s">
        <v>202</v>
      </c>
      <c r="K2530" s="7" t="s">
        <v>203</v>
      </c>
      <c r="L2530" s="7" t="s">
        <v>150</v>
      </c>
      <c r="M2530" s="7" t="s">
        <v>157</v>
      </c>
      <c r="N2530" s="7" t="s">
        <v>88</v>
      </c>
      <c r="O2530" s="7" t="s">
        <v>87</v>
      </c>
      <c r="P2530" s="7" t="s">
        <v>204</v>
      </c>
      <c r="Q2530" s="7" t="s">
        <v>137</v>
      </c>
      <c r="R2530" s="7" t="s">
        <v>128</v>
      </c>
      <c r="S2530" s="7" t="s">
        <v>114</v>
      </c>
      <c r="T2530" s="7" t="s">
        <v>116</v>
      </c>
      <c r="U2530" s="7" t="s">
        <v>242</v>
      </c>
      <c r="V2530" s="7" t="s">
        <v>157</v>
      </c>
      <c r="W2530" s="7" t="s">
        <v>204</v>
      </c>
      <c r="X2530" s="7" t="s">
        <v>153</v>
      </c>
      <c r="Y2530" s="7" t="n">
        <v>1</v>
      </c>
      <c r="Z2530" s="7" t="n">
        <v>0</v>
      </c>
      <c r="AA2530" s="7" t="str">
        <f aca="false">IF(Y2530&gt;Z2530,"Win",IF(Y2530&lt;Z2530,"Loss","Draw"))</f>
        <v>Win</v>
      </c>
      <c r="AB2530" s="7" t="s">
        <v>99</v>
      </c>
      <c r="AC2530" s="7" t="s">
        <v>99</v>
      </c>
      <c r="AD2530" s="7" t="s">
        <v>1175</v>
      </c>
      <c r="AE2530" s="7" t="s">
        <v>5638</v>
      </c>
      <c r="AF2530" s="7" t="str">
        <f aca="false">IF(AD2530&lt;AE2530,AD2530,AE2530)</f>
        <v>Berserker, Electro Spirit, Fire Spirit, Goblin Barrel, Magic Archer, Royal Delivery, Tesla, Wall Breakers</v>
      </c>
      <c r="AG2530" s="7" t="str">
        <f aca="false">IF(AD2530&lt;AE2530,AE2530,AD2530)</f>
        <v>Bomber, Cannon, Fire Spirit, Giant Snowball, Goblin Drill, Golden Knight, Poison, Royal Delivery</v>
      </c>
      <c r="AH2530" s="7" t="str">
        <f aca="false">IF(AD2530=AF2530,AA2530,IF(AA2530="Win","Loss",IF(AA2530="Loss","Win","Draw")))</f>
        <v>Win</v>
      </c>
      <c r="AI2530" s="7" t="s">
        <v>297</v>
      </c>
    </row>
    <row r="2531" customFormat="false" ht="15" hidden="false" customHeight="true" outlineLevel="0" collapsed="false">
      <c r="A2531" s="7" t="s">
        <v>5639</v>
      </c>
      <c r="B2531" s="7" t="n">
        <v>1</v>
      </c>
      <c r="C2531" s="7" t="s">
        <v>1206</v>
      </c>
      <c r="D2531" s="7" t="s">
        <v>1207</v>
      </c>
      <c r="E2531" s="7" t="s">
        <v>567</v>
      </c>
      <c r="F2531" s="7" t="s">
        <v>568</v>
      </c>
      <c r="G2531" s="7" t="s">
        <v>5640</v>
      </c>
      <c r="H2531" s="7" t="s">
        <v>485</v>
      </c>
      <c r="I2531" s="7" t="s">
        <v>177</v>
      </c>
      <c r="J2531" s="7" t="s">
        <v>95</v>
      </c>
      <c r="K2531" s="7" t="s">
        <v>124</v>
      </c>
      <c r="L2531" s="7" t="s">
        <v>126</v>
      </c>
      <c r="M2531" s="7" t="s">
        <v>215</v>
      </c>
      <c r="N2531" s="7" t="s">
        <v>150</v>
      </c>
      <c r="O2531" s="7" t="s">
        <v>257</v>
      </c>
      <c r="P2531" s="7" t="s">
        <v>93</v>
      </c>
      <c r="Q2531" s="7" t="s">
        <v>177</v>
      </c>
      <c r="R2531" s="7" t="s">
        <v>95</v>
      </c>
      <c r="S2531" s="7" t="s">
        <v>124</v>
      </c>
      <c r="T2531" s="7" t="s">
        <v>257</v>
      </c>
      <c r="U2531" s="7" t="s">
        <v>215</v>
      </c>
      <c r="V2531" s="7" t="s">
        <v>93</v>
      </c>
      <c r="W2531" s="7" t="s">
        <v>126</v>
      </c>
      <c r="X2531" s="7" t="s">
        <v>150</v>
      </c>
      <c r="Y2531" s="7" t="n">
        <v>0</v>
      </c>
      <c r="Z2531" s="7" t="n">
        <v>1</v>
      </c>
      <c r="AA2531" s="7" t="str">
        <f aca="false">IF(Y2531&gt;Z2531,"Win",IF(Y2531&lt;Z2531,"Loss","Draw"))</f>
        <v>Loss</v>
      </c>
      <c r="AB2531" s="7" t="s">
        <v>99</v>
      </c>
      <c r="AC2531" s="7" t="s">
        <v>99</v>
      </c>
      <c r="AD2531" s="7" t="s">
        <v>429</v>
      </c>
      <c r="AE2531" s="7" t="s">
        <v>429</v>
      </c>
      <c r="AF2531" s="7" t="str">
        <f aca="false">IF(AD2531&lt;AE2531,AD2531,AE2531)</f>
        <v>Barbarian Barrel, Electro Spirit, Fireball, Fisherman, Hunter, Royal Ghost, Royal Giant, Skeletons</v>
      </c>
      <c r="AG2531" s="7" t="str">
        <f aca="false">IF(AD2531&lt;AE2531,AE2531,AD2531)</f>
        <v>Barbarian Barrel, Electro Spirit, Fireball, Fisherman, Hunter, Royal Ghost, Royal Giant, Skeletons</v>
      </c>
      <c r="AH2531" s="7" t="str">
        <f aca="false">IF(AD2531=AF2531,AA2531,IF(AA2531="Win","Loss",IF(AA2531="Loss","Win","Draw")))</f>
        <v>Loss</v>
      </c>
      <c r="AI2531" s="7" t="s">
        <v>297</v>
      </c>
    </row>
    <row r="2532" customFormat="false" ht="15" hidden="false" customHeight="true" outlineLevel="0" collapsed="false">
      <c r="A2532" s="7" t="s">
        <v>5639</v>
      </c>
      <c r="B2532" s="7" t="n">
        <v>2</v>
      </c>
      <c r="C2532" s="7" t="s">
        <v>1206</v>
      </c>
      <c r="D2532" s="7" t="s">
        <v>1207</v>
      </c>
      <c r="E2532" s="7" t="s">
        <v>567</v>
      </c>
      <c r="F2532" s="7" t="s">
        <v>568</v>
      </c>
      <c r="G2532" s="7" t="s">
        <v>5641</v>
      </c>
      <c r="H2532" s="7" t="s">
        <v>485</v>
      </c>
      <c r="I2532" s="7" t="s">
        <v>233</v>
      </c>
      <c r="J2532" s="7" t="s">
        <v>202</v>
      </c>
      <c r="K2532" s="7" t="s">
        <v>201</v>
      </c>
      <c r="L2532" s="7" t="s">
        <v>157</v>
      </c>
      <c r="M2532" s="7" t="s">
        <v>204</v>
      </c>
      <c r="N2532" s="7" t="s">
        <v>111</v>
      </c>
      <c r="O2532" s="7" t="s">
        <v>97</v>
      </c>
      <c r="P2532" s="7" t="s">
        <v>234</v>
      </c>
      <c r="Q2532" s="7" t="s">
        <v>201</v>
      </c>
      <c r="R2532" s="7" t="s">
        <v>202</v>
      </c>
      <c r="S2532" s="7" t="s">
        <v>203</v>
      </c>
      <c r="T2532" s="7" t="s">
        <v>88</v>
      </c>
      <c r="U2532" s="7" t="s">
        <v>157</v>
      </c>
      <c r="V2532" s="7" t="s">
        <v>118</v>
      </c>
      <c r="W2532" s="7" t="s">
        <v>204</v>
      </c>
      <c r="X2532" s="7" t="s">
        <v>234</v>
      </c>
      <c r="Y2532" s="7" t="n">
        <v>0</v>
      </c>
      <c r="Z2532" s="7" t="n">
        <v>1</v>
      </c>
      <c r="AA2532" s="7" t="str">
        <f aca="false">IF(Y2532&gt;Z2532,"Win",IF(Y2532&lt;Z2532,"Loss","Draw"))</f>
        <v>Loss</v>
      </c>
      <c r="AB2532" s="7" t="s">
        <v>99</v>
      </c>
      <c r="AC2532" s="7" t="s">
        <v>99</v>
      </c>
      <c r="AD2532" s="7" t="s">
        <v>859</v>
      </c>
      <c r="AE2532" s="7" t="s">
        <v>668</v>
      </c>
      <c r="AF2532" s="7" t="str">
        <f aca="false">IF(AD2532&lt;AE2532,AD2532,AE2532)</f>
        <v>Bats, Bomb Tower, Fire Spirit, Magic Archer, Miner, Ronin, Royal Delivery, Wall Breakers</v>
      </c>
      <c r="AG2532" s="7" t="str">
        <f aca="false">IF(AD2532&lt;AE2532,AE2532,AD2532)</f>
        <v>Berserker, Bomb Tower, Fire Spirit, Goblin Barrel, Ice Spirit, Magic Archer, Royal Delivery, Wall Breakers</v>
      </c>
      <c r="AH2532" s="7" t="str">
        <f aca="false">IF(AD2532=AF2532,AA2532,IF(AA2532="Win","Loss",IF(AA2532="Loss","Win","Draw")))</f>
        <v>Loss</v>
      </c>
      <c r="AI2532" s="7" t="s">
        <v>297</v>
      </c>
    </row>
    <row r="2533" customFormat="false" ht="15" hidden="false" customHeight="true" outlineLevel="0" collapsed="false">
      <c r="A2533" s="7" t="s">
        <v>5639</v>
      </c>
      <c r="B2533" s="7" t="n">
        <v>3</v>
      </c>
      <c r="C2533" s="7" t="s">
        <v>1206</v>
      </c>
      <c r="D2533" s="7" t="s">
        <v>1207</v>
      </c>
      <c r="E2533" s="7" t="s">
        <v>567</v>
      </c>
      <c r="F2533" s="7" t="s">
        <v>568</v>
      </c>
      <c r="G2533" s="7" t="s">
        <v>5642</v>
      </c>
      <c r="H2533" s="7" t="s">
        <v>485</v>
      </c>
      <c r="I2533" s="7" t="s">
        <v>152</v>
      </c>
      <c r="J2533" s="7" t="s">
        <v>128</v>
      </c>
      <c r="K2533" s="7" t="s">
        <v>107</v>
      </c>
      <c r="L2533" s="7" t="s">
        <v>242</v>
      </c>
      <c r="M2533" s="7" t="s">
        <v>133</v>
      </c>
      <c r="N2533" s="7" t="s">
        <v>387</v>
      </c>
      <c r="O2533" s="7" t="s">
        <v>85</v>
      </c>
      <c r="P2533" s="7" t="s">
        <v>187</v>
      </c>
      <c r="Q2533" s="7" t="s">
        <v>127</v>
      </c>
      <c r="R2533" s="7" t="s">
        <v>128</v>
      </c>
      <c r="S2533" s="7" t="s">
        <v>129</v>
      </c>
      <c r="T2533" s="7" t="s">
        <v>133</v>
      </c>
      <c r="U2533" s="7" t="s">
        <v>97</v>
      </c>
      <c r="V2533" s="7" t="s">
        <v>131</v>
      </c>
      <c r="W2533" s="7" t="s">
        <v>173</v>
      </c>
      <c r="X2533" s="7" t="s">
        <v>130</v>
      </c>
      <c r="Y2533" s="7" t="n">
        <v>0</v>
      </c>
      <c r="Z2533" s="7" t="n">
        <v>3</v>
      </c>
      <c r="AA2533" s="7" t="str">
        <f aca="false">IF(Y2533&gt;Z2533,"Win",IF(Y2533&lt;Z2533,"Loss","Draw"))</f>
        <v>Loss</v>
      </c>
      <c r="AB2533" s="7" t="s">
        <v>99</v>
      </c>
      <c r="AC2533" s="7" t="s">
        <v>99</v>
      </c>
      <c r="AD2533" s="7" t="s">
        <v>5643</v>
      </c>
      <c r="AE2533" s="7" t="s">
        <v>503</v>
      </c>
      <c r="AF2533" s="7" t="str">
        <f aca="false">IF(AD2533&lt;AE2533,AD2533,AE2533)</f>
        <v>Arrows, Bandit, Battle Ram, Golden Knight, Mega Knight, Mother Witch, Ronin, Zappies</v>
      </c>
      <c r="AG2533" s="7" t="str">
        <f aca="false">IF(AD2533&lt;AE2533,AE2533,AD2533)</f>
        <v>Baby Dragon, Bomber, Electro Giant, Goblin Cage, Golden Knight, Lightning, Mother Witch, Tornado</v>
      </c>
      <c r="AH2533" s="7" t="str">
        <f aca="false">IF(AD2533=AF2533,AA2533,IF(AA2533="Win","Loss",IF(AA2533="Loss","Win","Draw")))</f>
        <v>Win</v>
      </c>
      <c r="AI2533" s="7" t="s">
        <v>297</v>
      </c>
    </row>
    <row r="2534" customFormat="false" ht="15" hidden="false" customHeight="true" outlineLevel="0" collapsed="false">
      <c r="A2534" s="7" t="s">
        <v>5644</v>
      </c>
      <c r="B2534" s="7" t="n">
        <v>1</v>
      </c>
      <c r="C2534" s="7" t="s">
        <v>1206</v>
      </c>
      <c r="D2534" s="7" t="s">
        <v>1207</v>
      </c>
      <c r="E2534" s="7" t="s">
        <v>567</v>
      </c>
      <c r="F2534" s="7" t="s">
        <v>568</v>
      </c>
      <c r="G2534" s="7" t="s">
        <v>5645</v>
      </c>
      <c r="H2534" s="7" t="s">
        <v>715</v>
      </c>
      <c r="I2534" s="7" t="s">
        <v>82</v>
      </c>
      <c r="J2534" s="7" t="s">
        <v>194</v>
      </c>
      <c r="K2534" s="7" t="s">
        <v>153</v>
      </c>
      <c r="L2534" s="7" t="s">
        <v>157</v>
      </c>
      <c r="M2534" s="7" t="s">
        <v>126</v>
      </c>
      <c r="N2534" s="7" t="s">
        <v>89</v>
      </c>
      <c r="O2534" s="7" t="s">
        <v>164</v>
      </c>
      <c r="P2534" s="7" t="s">
        <v>204</v>
      </c>
      <c r="Q2534" s="7" t="s">
        <v>152</v>
      </c>
      <c r="R2534" s="7" t="s">
        <v>128</v>
      </c>
      <c r="S2534" s="7" t="s">
        <v>107</v>
      </c>
      <c r="T2534" s="7" t="s">
        <v>306</v>
      </c>
      <c r="U2534" s="7" t="s">
        <v>85</v>
      </c>
      <c r="V2534" s="7" t="s">
        <v>307</v>
      </c>
      <c r="W2534" s="7" t="s">
        <v>187</v>
      </c>
      <c r="X2534" s="7" t="s">
        <v>95</v>
      </c>
      <c r="Y2534" s="7" t="n">
        <v>1</v>
      </c>
      <c r="Z2534" s="7" t="n">
        <v>0</v>
      </c>
      <c r="AA2534" s="7" t="str">
        <f aca="false">IF(Y2534&gt;Z2534,"Win",IF(Y2534&lt;Z2534,"Loss","Draw"))</f>
        <v>Win</v>
      </c>
      <c r="AB2534" s="7" t="s">
        <v>99</v>
      </c>
      <c r="AC2534" s="7" t="s">
        <v>99</v>
      </c>
      <c r="AD2534" s="7" t="s">
        <v>1083</v>
      </c>
      <c r="AE2534" s="7" t="s">
        <v>603</v>
      </c>
      <c r="AF2534" s="7" t="str">
        <f aca="false">IF(AD2534&lt;AE2534,AD2534,AE2534)</f>
        <v>Archer Queen, Cannon, Earthquake, Fire Spirit, Royal Delivery, Royal Hogs, Skeletons, The Log</v>
      </c>
      <c r="AG2534" s="7" t="str">
        <f aca="false">IF(AD2534&lt;AE2534,AE2534,AD2534)</f>
        <v>Baby Dragon, Barbarian Barrel, Goblin Cage, Golden Knight, Golem, Ice Wizard, Lightning, Tornado</v>
      </c>
      <c r="AH2534" s="7" t="str">
        <f aca="false">IF(AD2534=AF2534,AA2534,IF(AA2534="Win","Loss",IF(AA2534="Loss","Win","Draw")))</f>
        <v>Win</v>
      </c>
      <c r="AI2534" s="7" t="s">
        <v>297</v>
      </c>
    </row>
    <row r="2535" customFormat="false" ht="15" hidden="false" customHeight="true" outlineLevel="0" collapsed="false">
      <c r="A2535" s="7" t="s">
        <v>5644</v>
      </c>
      <c r="B2535" s="7" t="n">
        <v>2</v>
      </c>
      <c r="C2535" s="7" t="s">
        <v>1206</v>
      </c>
      <c r="D2535" s="7" t="s">
        <v>1207</v>
      </c>
      <c r="E2535" s="7" t="s">
        <v>567</v>
      </c>
      <c r="F2535" s="7" t="s">
        <v>568</v>
      </c>
      <c r="G2535" s="7" t="s">
        <v>5646</v>
      </c>
      <c r="H2535" s="7" t="s">
        <v>715</v>
      </c>
      <c r="I2535" s="7" t="s">
        <v>241</v>
      </c>
      <c r="J2535" s="7" t="s">
        <v>188</v>
      </c>
      <c r="K2535" s="7" t="s">
        <v>172</v>
      </c>
      <c r="L2535" s="7" t="s">
        <v>118</v>
      </c>
      <c r="M2535" s="7" t="s">
        <v>86</v>
      </c>
      <c r="N2535" s="7" t="s">
        <v>116</v>
      </c>
      <c r="O2535" s="7" t="s">
        <v>115</v>
      </c>
      <c r="P2535" s="7" t="s">
        <v>114</v>
      </c>
      <c r="Q2535" s="7" t="s">
        <v>92</v>
      </c>
      <c r="R2535" s="7" t="s">
        <v>158</v>
      </c>
      <c r="S2535" s="7" t="s">
        <v>90</v>
      </c>
      <c r="T2535" s="7" t="s">
        <v>93</v>
      </c>
      <c r="U2535" s="7" t="s">
        <v>159</v>
      </c>
      <c r="V2535" s="7" t="s">
        <v>96</v>
      </c>
      <c r="W2535" s="7" t="s">
        <v>94</v>
      </c>
      <c r="X2535" s="7" t="s">
        <v>150</v>
      </c>
      <c r="Y2535" s="7" t="n">
        <v>1</v>
      </c>
      <c r="Z2535" s="7" t="n">
        <v>0</v>
      </c>
      <c r="AA2535" s="7" t="str">
        <f aca="false">IF(Y2535&gt;Z2535,"Win",IF(Y2535&lt;Z2535,"Loss","Draw"))</f>
        <v>Win</v>
      </c>
      <c r="AB2535" s="7" t="s">
        <v>99</v>
      </c>
      <c r="AC2535" s="7" t="s">
        <v>99</v>
      </c>
      <c r="AD2535" s="7" t="s">
        <v>3726</v>
      </c>
      <c r="AE2535" s="7" t="s">
        <v>967</v>
      </c>
      <c r="AF2535" s="7" t="str">
        <f aca="false">IF(AD2535&lt;AE2535,AD2535,AE2535)</f>
        <v>Bowler, Dart Goblin, Electro Spirit, Fireball, Minions, Mortar, Rascals, Skeleton Barrel</v>
      </c>
      <c r="AG2535" s="7" t="str">
        <f aca="false">IF(AD2535&lt;AE2535,AE2535,AD2535)</f>
        <v>Giant Snowball, Graveyard, Ice Spirit, Knight, Musketeer, Poison, Skeleton Dragons, Tombstone</v>
      </c>
      <c r="AH2535" s="7" t="str">
        <f aca="false">IF(AD2535=AF2535,AA2535,IF(AA2535="Win","Loss",IF(AA2535="Loss","Win","Draw")))</f>
        <v>Loss</v>
      </c>
      <c r="AI2535" s="7" t="s">
        <v>297</v>
      </c>
    </row>
    <row r="2536" customFormat="false" ht="15" hidden="false" customHeight="true" outlineLevel="0" collapsed="false">
      <c r="A2536" s="7" t="s">
        <v>5644</v>
      </c>
      <c r="B2536" s="7" t="n">
        <v>3</v>
      </c>
      <c r="C2536" s="7" t="s">
        <v>1206</v>
      </c>
      <c r="D2536" s="7" t="s">
        <v>1207</v>
      </c>
      <c r="E2536" s="7" t="s">
        <v>567</v>
      </c>
      <c r="F2536" s="7" t="s">
        <v>568</v>
      </c>
      <c r="G2536" s="7" t="s">
        <v>5647</v>
      </c>
      <c r="H2536" s="7" t="s">
        <v>715</v>
      </c>
      <c r="I2536" s="7" t="s">
        <v>141</v>
      </c>
      <c r="J2536" s="7" t="s">
        <v>95</v>
      </c>
      <c r="K2536" s="7" t="s">
        <v>107</v>
      </c>
      <c r="L2536" s="7" t="s">
        <v>177</v>
      </c>
      <c r="M2536" s="7" t="s">
        <v>150</v>
      </c>
      <c r="N2536" s="7" t="s">
        <v>178</v>
      </c>
      <c r="O2536" s="7" t="s">
        <v>93</v>
      </c>
      <c r="P2536" s="7" t="s">
        <v>143</v>
      </c>
      <c r="Q2536" s="7" t="s">
        <v>172</v>
      </c>
      <c r="R2536" s="7" t="s">
        <v>186</v>
      </c>
      <c r="S2536" s="7" t="s">
        <v>83</v>
      </c>
      <c r="T2536" s="7" t="s">
        <v>111</v>
      </c>
      <c r="U2536" s="7" t="s">
        <v>193</v>
      </c>
      <c r="V2536" s="7" t="s">
        <v>130</v>
      </c>
      <c r="W2536" s="7" t="s">
        <v>114</v>
      </c>
      <c r="X2536" s="7" t="s">
        <v>234</v>
      </c>
      <c r="Y2536" s="7" t="n">
        <v>1</v>
      </c>
      <c r="Z2536" s="7" t="n">
        <v>0</v>
      </c>
      <c r="AA2536" s="7" t="str">
        <f aca="false">IF(Y2536&gt;Z2536,"Win",IF(Y2536&lt;Z2536,"Loss","Draw"))</f>
        <v>Win</v>
      </c>
      <c r="AB2536" s="7" t="s">
        <v>99</v>
      </c>
      <c r="AC2536" s="7" t="s">
        <v>99</v>
      </c>
      <c r="AD2536" s="7" t="s">
        <v>180</v>
      </c>
      <c r="AE2536" s="7" t="s">
        <v>3763</v>
      </c>
      <c r="AF2536" s="7" t="str">
        <f aca="false">IF(AD2536&lt;AE2536,AD2536,AE2536)</f>
        <v>Arrows, Balloon, Bomb Tower, Giant Snowball, Guards, Miner, Monk, Musketeer</v>
      </c>
      <c r="AG2536" s="7" t="str">
        <f aca="false">IF(AD2536&lt;AE2536,AE2536,AD2536)</f>
        <v>Barbarian Barrel, Electro Spirit, Fireball, Goblin Cage, Heal Spirit, Lumberjack, Phoenix, Royal Giant</v>
      </c>
      <c r="AH2536" s="7" t="str">
        <f aca="false">IF(AD2536=AF2536,AA2536,IF(AA2536="Win","Loss",IF(AA2536="Loss","Win","Draw")))</f>
        <v>Loss</v>
      </c>
      <c r="AI2536" s="7" t="s">
        <v>297</v>
      </c>
    </row>
    <row r="2537" customFormat="false" ht="15" hidden="false" customHeight="true" outlineLevel="0" collapsed="false">
      <c r="A2537" s="7" t="s">
        <v>5648</v>
      </c>
      <c r="B2537" s="7" t="n">
        <v>1</v>
      </c>
      <c r="C2537" s="7" t="s">
        <v>1206</v>
      </c>
      <c r="D2537" s="7" t="s">
        <v>1207</v>
      </c>
      <c r="E2537" s="7" t="s">
        <v>567</v>
      </c>
      <c r="F2537" s="7" t="s">
        <v>568</v>
      </c>
      <c r="G2537" s="7" t="s">
        <v>5649</v>
      </c>
      <c r="H2537" s="7" t="s">
        <v>715</v>
      </c>
      <c r="I2537" s="7" t="s">
        <v>137</v>
      </c>
      <c r="J2537" s="7" t="s">
        <v>241</v>
      </c>
      <c r="K2537" s="7" t="s">
        <v>114</v>
      </c>
      <c r="L2537" s="7" t="s">
        <v>242</v>
      </c>
      <c r="M2537" s="7" t="s">
        <v>157</v>
      </c>
      <c r="N2537" s="7" t="s">
        <v>88</v>
      </c>
      <c r="O2537" s="7" t="s">
        <v>87</v>
      </c>
      <c r="P2537" s="7" t="s">
        <v>116</v>
      </c>
      <c r="Q2537" s="7" t="s">
        <v>90</v>
      </c>
      <c r="R2537" s="7" t="s">
        <v>123</v>
      </c>
      <c r="S2537" s="7" t="s">
        <v>124</v>
      </c>
      <c r="T2537" s="7" t="s">
        <v>125</v>
      </c>
      <c r="U2537" s="7" t="s">
        <v>85</v>
      </c>
      <c r="V2537" s="7" t="s">
        <v>96</v>
      </c>
      <c r="W2537" s="7" t="s">
        <v>126</v>
      </c>
      <c r="X2537" s="7" t="s">
        <v>95</v>
      </c>
      <c r="Y2537" s="7" t="n">
        <v>0</v>
      </c>
      <c r="Z2537" s="7" t="n">
        <v>1</v>
      </c>
      <c r="AA2537" s="7" t="str">
        <f aca="false">IF(Y2537&gt;Z2537,"Win",IF(Y2537&lt;Z2537,"Loss","Draw"))</f>
        <v>Loss</v>
      </c>
      <c r="AB2537" s="7" t="s">
        <v>99</v>
      </c>
      <c r="AC2537" s="7" t="s">
        <v>99</v>
      </c>
      <c r="AD2537" s="7" t="s">
        <v>1311</v>
      </c>
      <c r="AE2537" s="7" t="s">
        <v>134</v>
      </c>
      <c r="AF2537" s="7" t="str">
        <f aca="false">IF(AD2537&lt;AE2537,AD2537,AE2537)</f>
        <v>Barbarian Barrel, Cannon Cart, Goblinstein, Lightning, Minions, Mortar, Royal Ghost, Skeletons</v>
      </c>
      <c r="AG2537" s="7" t="str">
        <f aca="false">IF(AD2537&lt;AE2537,AE2537,AD2537)</f>
        <v>Berserker, Bomber, Fire Spirit, Giant Snowball, Goblin Drill, Knight, Poison, Tesla</v>
      </c>
      <c r="AH2537" s="7" t="str">
        <f aca="false">IF(AD2537=AF2537,AA2537,IF(AA2537="Win","Loss",IF(AA2537="Loss","Win","Draw")))</f>
        <v>Win</v>
      </c>
      <c r="AI2537" s="7" t="s">
        <v>297</v>
      </c>
    </row>
    <row r="2538" customFormat="false" ht="15" hidden="false" customHeight="true" outlineLevel="0" collapsed="false">
      <c r="A2538" s="7" t="s">
        <v>5648</v>
      </c>
      <c r="B2538" s="7" t="n">
        <v>2</v>
      </c>
      <c r="C2538" s="7" t="s">
        <v>1206</v>
      </c>
      <c r="D2538" s="7" t="s">
        <v>1207</v>
      </c>
      <c r="E2538" s="7" t="s">
        <v>567</v>
      </c>
      <c r="F2538" s="7" t="s">
        <v>568</v>
      </c>
      <c r="G2538" s="7" t="s">
        <v>5650</v>
      </c>
      <c r="H2538" s="7" t="s">
        <v>715</v>
      </c>
      <c r="I2538" s="7" t="s">
        <v>208</v>
      </c>
      <c r="J2538" s="7" t="s">
        <v>139</v>
      </c>
      <c r="K2538" s="7" t="s">
        <v>109</v>
      </c>
      <c r="L2538" s="7" t="s">
        <v>110</v>
      </c>
      <c r="M2538" s="7" t="s">
        <v>112</v>
      </c>
      <c r="N2538" s="7" t="s">
        <v>93</v>
      </c>
      <c r="O2538" s="7" t="s">
        <v>126</v>
      </c>
      <c r="P2538" s="7" t="s">
        <v>188</v>
      </c>
      <c r="Q2538" s="7" t="s">
        <v>82</v>
      </c>
      <c r="R2538" s="7" t="s">
        <v>83</v>
      </c>
      <c r="S2538" s="7" t="s">
        <v>87</v>
      </c>
      <c r="T2538" s="7" t="s">
        <v>88</v>
      </c>
      <c r="U2538" s="7" t="s">
        <v>93</v>
      </c>
      <c r="V2538" s="7" t="s">
        <v>86</v>
      </c>
      <c r="W2538" s="7" t="s">
        <v>150</v>
      </c>
      <c r="X2538" s="7" t="s">
        <v>89</v>
      </c>
      <c r="Y2538" s="7" t="n">
        <v>1</v>
      </c>
      <c r="Z2538" s="7" t="n">
        <v>0</v>
      </c>
      <c r="AA2538" s="7" t="str">
        <f aca="false">IF(Y2538&gt;Z2538,"Win",IF(Y2538&lt;Z2538,"Loss","Draw"))</f>
        <v>Win</v>
      </c>
      <c r="AB2538" s="7" t="s">
        <v>99</v>
      </c>
      <c r="AC2538" s="7" t="s">
        <v>99</v>
      </c>
      <c r="AD2538" s="7" t="s">
        <v>1359</v>
      </c>
      <c r="AE2538" s="7" t="s">
        <v>5458</v>
      </c>
      <c r="AF2538" s="7" t="str">
        <f aca="false">IF(AD2538&lt;AE2538,AD2538,AE2538)</f>
        <v>Berserker, Electro Spirit, Fireball, Monk, Royal Hogs, Skeleton Dragons, Tesla, The Log</v>
      </c>
      <c r="AG2538" s="7" t="str">
        <f aca="false">IF(AD2538&lt;AE2538,AE2538,AD2538)</f>
        <v>Fireball, Lava Hound, Mega Minion, Skeletons, Spirit Empress, Tombstone, Valkyrie, Zap</v>
      </c>
      <c r="AH2538" s="7" t="str">
        <f aca="false">IF(AD2538=AF2538,AA2538,IF(AA2538="Win","Loss",IF(AA2538="Loss","Win","Draw")))</f>
        <v>Loss</v>
      </c>
      <c r="AI2538" s="7" t="s">
        <v>297</v>
      </c>
    </row>
    <row r="2539" customFormat="false" ht="15" hidden="false" customHeight="true" outlineLevel="0" collapsed="false">
      <c r="A2539" s="7" t="s">
        <v>5648</v>
      </c>
      <c r="B2539" s="7" t="n">
        <v>3</v>
      </c>
      <c r="C2539" s="7" t="s">
        <v>1206</v>
      </c>
      <c r="D2539" s="7" t="s">
        <v>1207</v>
      </c>
      <c r="E2539" s="7" t="s">
        <v>567</v>
      </c>
      <c r="F2539" s="7" t="s">
        <v>568</v>
      </c>
      <c r="G2539" s="7" t="s">
        <v>5651</v>
      </c>
      <c r="H2539" s="7" t="s">
        <v>715</v>
      </c>
      <c r="I2539" s="7" t="s">
        <v>82</v>
      </c>
      <c r="J2539" s="7" t="s">
        <v>83</v>
      </c>
      <c r="K2539" s="7" t="s">
        <v>153</v>
      </c>
      <c r="L2539" s="7" t="s">
        <v>193</v>
      </c>
      <c r="M2539" s="7" t="s">
        <v>150</v>
      </c>
      <c r="N2539" s="7" t="s">
        <v>86</v>
      </c>
      <c r="O2539" s="7" t="s">
        <v>85</v>
      </c>
      <c r="P2539" s="7" t="s">
        <v>95</v>
      </c>
      <c r="Q2539" s="7" t="s">
        <v>84</v>
      </c>
      <c r="R2539" s="7" t="s">
        <v>158</v>
      </c>
      <c r="S2539" s="7" t="s">
        <v>114</v>
      </c>
      <c r="T2539" s="7" t="s">
        <v>115</v>
      </c>
      <c r="U2539" s="7" t="s">
        <v>447</v>
      </c>
      <c r="V2539" s="7" t="s">
        <v>193</v>
      </c>
      <c r="W2539" s="7" t="s">
        <v>173</v>
      </c>
      <c r="X2539" s="7" t="s">
        <v>130</v>
      </c>
      <c r="Y2539" s="7" t="n">
        <v>1</v>
      </c>
      <c r="Z2539" s="7" t="n">
        <v>0</v>
      </c>
      <c r="AA2539" s="7" t="str">
        <f aca="false">IF(Y2539&gt;Z2539,"Win",IF(Y2539&lt;Z2539,"Loss","Draw"))</f>
        <v>Win</v>
      </c>
      <c r="AB2539" s="7" t="s">
        <v>99</v>
      </c>
      <c r="AC2539" s="7" t="s">
        <v>99</v>
      </c>
      <c r="AD2539" s="7" t="s">
        <v>5652</v>
      </c>
      <c r="AE2539" s="7" t="s">
        <v>3895</v>
      </c>
      <c r="AF2539" s="7" t="str">
        <f aca="false">IF(AD2539&lt;AE2539,AD2539,AE2539)</f>
        <v>Archers, Arrows, Bowler, Giant, Giant Snowball, Graveyard, Guards, Zappies</v>
      </c>
      <c r="AG2539" s="7" t="str">
        <f aca="false">IF(AD2539&lt;AE2539,AE2539,AD2539)</f>
        <v>Barbarian Barrel, Cannon, Electro Spirit, Guards, Lightning, Monk, Royal Hogs, Skeleton Dragons</v>
      </c>
      <c r="AH2539" s="7" t="str">
        <f aca="false">IF(AD2539=AF2539,AA2539,IF(AA2539="Win","Loss",IF(AA2539="Loss","Win","Draw")))</f>
        <v>Loss</v>
      </c>
      <c r="AI2539" s="7" t="s">
        <v>297</v>
      </c>
    </row>
    <row r="2540" customFormat="false" ht="15" hidden="false" customHeight="true" outlineLevel="0" collapsed="false">
      <c r="A2540" s="5" t="s">
        <v>5653</v>
      </c>
      <c r="B2540" s="5" t="n">
        <v>1</v>
      </c>
      <c r="C2540" s="5" t="s">
        <v>227</v>
      </c>
      <c r="D2540" s="5" t="s">
        <v>228</v>
      </c>
      <c r="E2540" s="5" t="s">
        <v>3142</v>
      </c>
      <c r="F2540" s="5" t="s">
        <v>3143</v>
      </c>
      <c r="G2540" s="5" t="s">
        <v>5654</v>
      </c>
      <c r="H2540" s="5" t="s">
        <v>163</v>
      </c>
      <c r="I2540" s="5" t="s">
        <v>84</v>
      </c>
      <c r="J2540" s="5" t="s">
        <v>241</v>
      </c>
      <c r="K2540" s="5" t="s">
        <v>114</v>
      </c>
      <c r="L2540" s="5" t="s">
        <v>115</v>
      </c>
      <c r="M2540" s="5" t="s">
        <v>87</v>
      </c>
      <c r="N2540" s="5" t="s">
        <v>126</v>
      </c>
      <c r="O2540" s="5" t="s">
        <v>116</v>
      </c>
      <c r="P2540" s="5" t="s">
        <v>138</v>
      </c>
      <c r="Q2540" s="5" t="s">
        <v>82</v>
      </c>
      <c r="R2540" s="5" t="s">
        <v>194</v>
      </c>
      <c r="S2540" s="5" t="s">
        <v>153</v>
      </c>
      <c r="T2540" s="5" t="s">
        <v>126</v>
      </c>
      <c r="U2540" s="5" t="s">
        <v>204</v>
      </c>
      <c r="V2540" s="5" t="s">
        <v>89</v>
      </c>
      <c r="W2540" s="5" t="s">
        <v>164</v>
      </c>
      <c r="X2540" s="5" t="s">
        <v>118</v>
      </c>
      <c r="Y2540" s="5" t="n">
        <v>1</v>
      </c>
      <c r="Z2540" s="5" t="n">
        <v>0</v>
      </c>
      <c r="AA2540" s="5" t="str">
        <f aca="false">IF(Y2540&gt;Z2540,"Win",IF(Y2540&lt;Z2540,"Loss","Draw"))</f>
        <v>Win</v>
      </c>
      <c r="AB2540" s="5" t="s">
        <v>98</v>
      </c>
      <c r="AC2540" s="5" t="s">
        <v>99</v>
      </c>
      <c r="AD2540" s="5" t="s">
        <v>5655</v>
      </c>
      <c r="AE2540" s="5" t="s">
        <v>1111</v>
      </c>
      <c r="AF2540" s="5" t="str">
        <f aca="false">IF(AD2540&lt;AE2540,AD2540,AE2540)</f>
        <v>Archer Queen, Cannon, Earthquake, Ice Spirit, Royal Delivery, Royal Hogs, Skeletons, The Log</v>
      </c>
      <c r="AG2540" s="5" t="str">
        <f aca="false">IF(AD2540&lt;AE2540,AE2540,AD2540)</f>
        <v>Archers, Giant Snowball, Goblin Demolisher, Graveyard, Knight, Poison, Skeletons, Tesla</v>
      </c>
      <c r="AH2540" s="5" t="str">
        <f aca="false">IF(AD2540=AF2540,AA2540,IF(AA2540="Win","Loss",IF(AA2540="Loss","Win","Draw")))</f>
        <v>Loss</v>
      </c>
      <c r="AI2540" s="5" t="s">
        <v>102</v>
      </c>
    </row>
    <row r="2541" customFormat="false" ht="15" hidden="false" customHeight="true" outlineLevel="0" collapsed="false">
      <c r="A2541" s="5" t="s">
        <v>5653</v>
      </c>
      <c r="B2541" s="5" t="n">
        <v>2</v>
      </c>
      <c r="C2541" s="5" t="s">
        <v>227</v>
      </c>
      <c r="D2541" s="5" t="s">
        <v>228</v>
      </c>
      <c r="E2541" s="5" t="s">
        <v>3142</v>
      </c>
      <c r="F2541" s="5" t="s">
        <v>3143</v>
      </c>
      <c r="G2541" s="5" t="s">
        <v>5656</v>
      </c>
      <c r="H2541" s="5" t="s">
        <v>163</v>
      </c>
      <c r="I2541" s="5" t="s">
        <v>153</v>
      </c>
      <c r="J2541" s="5" t="s">
        <v>151</v>
      </c>
      <c r="K2541" s="5" t="s">
        <v>137</v>
      </c>
      <c r="L2541" s="5" t="s">
        <v>88</v>
      </c>
      <c r="M2541" s="5" t="s">
        <v>242</v>
      </c>
      <c r="N2541" s="5" t="s">
        <v>157</v>
      </c>
      <c r="O2541" s="5" t="s">
        <v>93</v>
      </c>
      <c r="P2541" s="5" t="s">
        <v>89</v>
      </c>
      <c r="Q2541" s="5" t="s">
        <v>141</v>
      </c>
      <c r="R2541" s="5" t="s">
        <v>95</v>
      </c>
      <c r="S2541" s="5" t="s">
        <v>107</v>
      </c>
      <c r="T2541" s="5" t="s">
        <v>177</v>
      </c>
      <c r="U2541" s="5" t="s">
        <v>178</v>
      </c>
      <c r="V2541" s="5" t="s">
        <v>93</v>
      </c>
      <c r="W2541" s="5" t="s">
        <v>150</v>
      </c>
      <c r="X2541" s="5" t="s">
        <v>143</v>
      </c>
      <c r="Y2541" s="5" t="n">
        <v>1</v>
      </c>
      <c r="Z2541" s="5" t="n">
        <v>0</v>
      </c>
      <c r="AA2541" s="5" t="str">
        <f aca="false">IF(Y2541&gt;Z2541,"Win",IF(Y2541&lt;Z2541,"Loss","Draw"))</f>
        <v>Win</v>
      </c>
      <c r="AB2541" s="5" t="s">
        <v>98</v>
      </c>
      <c r="AC2541" s="5" t="s">
        <v>99</v>
      </c>
      <c r="AD2541" s="5" t="s">
        <v>5657</v>
      </c>
      <c r="AE2541" s="5" t="s">
        <v>180</v>
      </c>
      <c r="AF2541" s="5" t="str">
        <f aca="false">IF(AD2541&lt;AE2541,AD2541,AE2541)</f>
        <v>Barbarian Barrel, Electro Spirit, Fireball, Goblin Cage, Heal Spirit, Lumberjack, Phoenix, Royal Giant</v>
      </c>
      <c r="AG2541" s="5" t="str">
        <f aca="false">IF(AD2541&lt;AE2541,AE2541,AD2541)</f>
        <v>Berserker, Bomber, Cannon, Fire Spirit, Fireball, Goblin Drill, Mighty Miner, The Log</v>
      </c>
      <c r="AH2541" s="5" t="str">
        <f aca="false">IF(AD2541=AF2541,AA2541,IF(AA2541="Win","Loss",IF(AA2541="Loss","Win","Draw")))</f>
        <v>Loss</v>
      </c>
      <c r="AI2541" s="5" t="s">
        <v>102</v>
      </c>
    </row>
    <row r="2542" customFormat="false" ht="15" hidden="false" customHeight="true" outlineLevel="0" collapsed="false">
      <c r="A2542" s="5" t="s">
        <v>5658</v>
      </c>
      <c r="B2542" s="5" t="n">
        <v>1</v>
      </c>
      <c r="C2542" s="5" t="s">
        <v>227</v>
      </c>
      <c r="D2542" s="5" t="s">
        <v>228</v>
      </c>
      <c r="E2542" s="5" t="s">
        <v>1201</v>
      </c>
      <c r="F2542" s="5" t="s">
        <v>1202</v>
      </c>
      <c r="G2542" s="5" t="s">
        <v>4268</v>
      </c>
      <c r="H2542" s="5" t="s">
        <v>163</v>
      </c>
      <c r="I2542" s="5" t="s">
        <v>233</v>
      </c>
      <c r="J2542" s="5" t="s">
        <v>202</v>
      </c>
      <c r="K2542" s="5" t="s">
        <v>201</v>
      </c>
      <c r="L2542" s="5" t="s">
        <v>111</v>
      </c>
      <c r="M2542" s="5" t="s">
        <v>88</v>
      </c>
      <c r="N2542" s="5" t="s">
        <v>234</v>
      </c>
      <c r="O2542" s="5" t="s">
        <v>204</v>
      </c>
      <c r="P2542" s="5" t="s">
        <v>157</v>
      </c>
      <c r="Q2542" s="5" t="s">
        <v>203</v>
      </c>
      <c r="R2542" s="5" t="s">
        <v>202</v>
      </c>
      <c r="S2542" s="5" t="s">
        <v>201</v>
      </c>
      <c r="T2542" s="5" t="s">
        <v>157</v>
      </c>
      <c r="U2542" s="5" t="s">
        <v>204</v>
      </c>
      <c r="V2542" s="5" t="s">
        <v>87</v>
      </c>
      <c r="W2542" s="5" t="s">
        <v>118</v>
      </c>
      <c r="X2542" s="5" t="s">
        <v>208</v>
      </c>
      <c r="Y2542" s="5" t="n">
        <v>0</v>
      </c>
      <c r="Z2542" s="5" t="n">
        <v>1</v>
      </c>
      <c r="AA2542" s="5" t="str">
        <f aca="false">IF(Y2542&gt;Z2542,"Win",IF(Y2542&lt;Z2542,"Loss","Draw"))</f>
        <v>Loss</v>
      </c>
      <c r="AB2542" s="5" t="s">
        <v>98</v>
      </c>
      <c r="AC2542" s="5" t="s">
        <v>99</v>
      </c>
      <c r="AD2542" s="5" t="s">
        <v>380</v>
      </c>
      <c r="AE2542" s="5" t="s">
        <v>721</v>
      </c>
      <c r="AF2542" s="5" t="str">
        <f aca="false">IF(AD2542&lt;AE2542,AD2542,AE2542)</f>
        <v>Bats, Berserker, Bomb Tower, Fire Spirit, Magic Archer, Miner, Royal Delivery, Wall Breakers</v>
      </c>
      <c r="AG2542" s="5" t="str">
        <f aca="false">IF(AD2542&lt;AE2542,AE2542,AD2542)</f>
        <v>Fire Spirit, Goblin Barrel, Ice Spirit, Magic Archer, Royal Delivery, Tesla, Valkyrie, Wall Breakers</v>
      </c>
      <c r="AH2542" s="5" t="str">
        <f aca="false">IF(AD2542=AF2542,AA2542,IF(AA2542="Win","Loss",IF(AA2542="Loss","Win","Draw")))</f>
        <v>Loss</v>
      </c>
      <c r="AI2542" s="5" t="s">
        <v>102</v>
      </c>
    </row>
    <row r="2543" customFormat="false" ht="15" hidden="false" customHeight="true" outlineLevel="0" collapsed="false">
      <c r="A2543" s="5" t="s">
        <v>5658</v>
      </c>
      <c r="B2543" s="5" t="n">
        <v>2</v>
      </c>
      <c r="C2543" s="5" t="s">
        <v>227</v>
      </c>
      <c r="D2543" s="5" t="s">
        <v>228</v>
      </c>
      <c r="E2543" s="5" t="s">
        <v>1201</v>
      </c>
      <c r="F2543" s="5" t="s">
        <v>1202</v>
      </c>
      <c r="G2543" s="5" t="s">
        <v>4269</v>
      </c>
      <c r="H2543" s="5" t="s">
        <v>163</v>
      </c>
      <c r="I2543" s="5" t="s">
        <v>107</v>
      </c>
      <c r="J2543" s="5" t="s">
        <v>95</v>
      </c>
      <c r="K2543" s="5" t="s">
        <v>141</v>
      </c>
      <c r="L2543" s="5" t="s">
        <v>177</v>
      </c>
      <c r="M2543" s="5" t="s">
        <v>178</v>
      </c>
      <c r="N2543" s="5" t="s">
        <v>132</v>
      </c>
      <c r="O2543" s="5" t="s">
        <v>93</v>
      </c>
      <c r="P2543" s="5" t="s">
        <v>143</v>
      </c>
      <c r="Q2543" s="5" t="s">
        <v>152</v>
      </c>
      <c r="R2543" s="5" t="s">
        <v>151</v>
      </c>
      <c r="S2543" s="5" t="s">
        <v>82</v>
      </c>
      <c r="T2543" s="5" t="s">
        <v>85</v>
      </c>
      <c r="U2543" s="5" t="s">
        <v>89</v>
      </c>
      <c r="V2543" s="5" t="s">
        <v>126</v>
      </c>
      <c r="W2543" s="5" t="s">
        <v>150</v>
      </c>
      <c r="X2543" s="5" t="s">
        <v>153</v>
      </c>
      <c r="Y2543" s="5" t="n">
        <v>0</v>
      </c>
      <c r="Z2543" s="5" t="n">
        <v>1</v>
      </c>
      <c r="AA2543" s="5" t="str">
        <f aca="false">IF(Y2543&gt;Z2543,"Win",IF(Y2543&lt;Z2543,"Loss","Draw"))</f>
        <v>Loss</v>
      </c>
      <c r="AB2543" s="5" t="s">
        <v>98</v>
      </c>
      <c r="AC2543" s="5" t="s">
        <v>99</v>
      </c>
      <c r="AD2543" s="5" t="s">
        <v>4270</v>
      </c>
      <c r="AE2543" s="5" t="s">
        <v>155</v>
      </c>
      <c r="AF2543" s="5" t="str">
        <f aca="false">IF(AD2543&lt;AE2543,AD2543,AE2543)</f>
        <v>Baby Dragon, Cannon, Electro Spirit, Lightning, Mighty Miner, Royal Hogs, Skeletons, The Log</v>
      </c>
      <c r="AG2543" s="5" t="str">
        <f aca="false">IF(AD2543&lt;AE2543,AE2543,AD2543)</f>
        <v>Barbarian Barrel, Electro Wizard, Fireball, Goblin Cage, Heal Spirit, Lumberjack, Phoenix, Royal Giant</v>
      </c>
      <c r="AH2543" s="5" t="str">
        <f aca="false">IF(AD2543=AF2543,AA2543,IF(AA2543="Win","Loss",IF(AA2543="Loss","Win","Draw")))</f>
        <v>Win</v>
      </c>
      <c r="AI2543" s="5" t="s">
        <v>102</v>
      </c>
    </row>
    <row r="2544" customFormat="false" ht="15" hidden="false" customHeight="true" outlineLevel="0" collapsed="false">
      <c r="A2544" s="5" t="s">
        <v>5659</v>
      </c>
      <c r="B2544" s="5" t="n">
        <v>1</v>
      </c>
      <c r="C2544" s="5" t="s">
        <v>227</v>
      </c>
      <c r="D2544" s="5" t="s">
        <v>228</v>
      </c>
      <c r="E2544" s="5" t="s">
        <v>1480</v>
      </c>
      <c r="F2544" s="5" t="s">
        <v>1481</v>
      </c>
      <c r="G2544" s="5" t="s">
        <v>5660</v>
      </c>
      <c r="H2544" s="5" t="s">
        <v>715</v>
      </c>
      <c r="I2544" s="5" t="s">
        <v>177</v>
      </c>
      <c r="J2544" s="5" t="s">
        <v>158</v>
      </c>
      <c r="K2544" s="5" t="s">
        <v>107</v>
      </c>
      <c r="L2544" s="5" t="s">
        <v>85</v>
      </c>
      <c r="M2544" s="5" t="s">
        <v>124</v>
      </c>
      <c r="N2544" s="5" t="s">
        <v>86</v>
      </c>
      <c r="O2544" s="5" t="s">
        <v>132</v>
      </c>
      <c r="P2544" s="5" t="s">
        <v>95</v>
      </c>
      <c r="Q2544" s="5" t="s">
        <v>208</v>
      </c>
      <c r="R2544" s="5" t="s">
        <v>139</v>
      </c>
      <c r="S2544" s="5" t="s">
        <v>109</v>
      </c>
      <c r="T2544" s="5" t="s">
        <v>86</v>
      </c>
      <c r="U2544" s="5" t="s">
        <v>93</v>
      </c>
      <c r="V2544" s="5" t="s">
        <v>186</v>
      </c>
      <c r="W2544" s="5" t="s">
        <v>193</v>
      </c>
      <c r="X2544" s="5" t="s">
        <v>188</v>
      </c>
      <c r="Y2544" s="5" t="n">
        <v>1</v>
      </c>
      <c r="Z2544" s="5" t="n">
        <v>0</v>
      </c>
      <c r="AA2544" s="5" t="str">
        <f aca="false">IF(Y2544&gt;Z2544,"Win",IF(Y2544&lt;Z2544,"Loss","Draw"))</f>
        <v>Win</v>
      </c>
      <c r="AB2544" s="5" t="s">
        <v>98</v>
      </c>
      <c r="AC2544" s="5" t="s">
        <v>99</v>
      </c>
      <c r="AD2544" s="5" t="s">
        <v>5661</v>
      </c>
      <c r="AE2544" s="5" t="s">
        <v>5662</v>
      </c>
      <c r="AF2544" s="5" t="str">
        <f aca="false">IF(AD2544&lt;AE2544,AD2544,AE2544)</f>
        <v>Balloon, Fireball, Guards, Mega Minion, Skeleton Dragons, Tombstone, Valkyrie, Zap</v>
      </c>
      <c r="AG2544" s="5" t="str">
        <f aca="false">IF(AD2544&lt;AE2544,AE2544,AD2544)</f>
        <v>Barbarian Barrel, Bowler, Electro Wizard, Goblin Cage, Lightning, Royal Ghost, Royal Giant, Skeleton Dragons</v>
      </c>
      <c r="AH2544" s="5" t="str">
        <f aca="false">IF(AD2544=AF2544,AA2544,IF(AA2544="Win","Loss",IF(AA2544="Loss","Win","Draw")))</f>
        <v>Loss</v>
      </c>
      <c r="AI2544" s="5" t="s">
        <v>102</v>
      </c>
    </row>
    <row r="2545" customFormat="false" ht="15" hidden="false" customHeight="true" outlineLevel="0" collapsed="false">
      <c r="A2545" s="5" t="s">
        <v>5663</v>
      </c>
      <c r="B2545" s="5" t="n">
        <v>1</v>
      </c>
      <c r="C2545" s="5" t="s">
        <v>227</v>
      </c>
      <c r="D2545" s="5" t="s">
        <v>228</v>
      </c>
      <c r="E2545" s="5" t="s">
        <v>182</v>
      </c>
      <c r="F2545" s="5" t="s">
        <v>183</v>
      </c>
      <c r="G2545" s="5" t="s">
        <v>4645</v>
      </c>
      <c r="H2545" s="5" t="s">
        <v>163</v>
      </c>
      <c r="I2545" s="5" t="s">
        <v>90</v>
      </c>
      <c r="J2545" s="5" t="s">
        <v>123</v>
      </c>
      <c r="K2545" s="5" t="s">
        <v>124</v>
      </c>
      <c r="L2545" s="5" t="s">
        <v>125</v>
      </c>
      <c r="M2545" s="5" t="s">
        <v>96</v>
      </c>
      <c r="N2545" s="5" t="s">
        <v>126</v>
      </c>
      <c r="O2545" s="5" t="s">
        <v>95</v>
      </c>
      <c r="P2545" s="5" t="s">
        <v>85</v>
      </c>
      <c r="Q2545" s="5" t="s">
        <v>90</v>
      </c>
      <c r="R2545" s="5" t="s">
        <v>194</v>
      </c>
      <c r="S2545" s="5" t="s">
        <v>208</v>
      </c>
      <c r="T2545" s="5" t="s">
        <v>165</v>
      </c>
      <c r="U2545" s="5" t="s">
        <v>93</v>
      </c>
      <c r="V2545" s="5" t="s">
        <v>193</v>
      </c>
      <c r="W2545" s="5" t="s">
        <v>118</v>
      </c>
      <c r="X2545" s="5" t="s">
        <v>95</v>
      </c>
      <c r="Y2545" s="5" t="n">
        <v>1</v>
      </c>
      <c r="Z2545" s="5" t="n">
        <v>0</v>
      </c>
      <c r="AA2545" s="5" t="str">
        <f aca="false">IF(Y2545&gt;Z2545,"Win",IF(Y2545&lt;Z2545,"Loss","Draw"))</f>
        <v>Win</v>
      </c>
      <c r="AB2545" s="5" t="s">
        <v>98</v>
      </c>
      <c r="AC2545" s="5" t="s">
        <v>99</v>
      </c>
      <c r="AD2545" s="5" t="s">
        <v>134</v>
      </c>
      <c r="AE2545" s="5" t="s">
        <v>4996</v>
      </c>
      <c r="AF2545" s="5" t="str">
        <f aca="false">IF(AD2545&lt;AE2545,AD2545,AE2545)</f>
        <v>Archer Queen, Barbarian Barrel, Fireball, Guards, Hog Rider, Ice Spirit, Mortar, Valkyrie</v>
      </c>
      <c r="AG2545" s="5" t="str">
        <f aca="false">IF(AD2545&lt;AE2545,AE2545,AD2545)</f>
        <v>Barbarian Barrel, Cannon Cart, Goblinstein, Lightning, Minions, Mortar, Royal Ghost, Skeletons</v>
      </c>
      <c r="AH2545" s="5" t="str">
        <f aca="false">IF(AD2545=AF2545,AA2545,IF(AA2545="Win","Loss",IF(AA2545="Loss","Win","Draw")))</f>
        <v>Loss</v>
      </c>
      <c r="AI2545" s="5" t="s">
        <v>102</v>
      </c>
    </row>
    <row r="2546" customFormat="false" ht="15" hidden="false" customHeight="true" outlineLevel="0" collapsed="false">
      <c r="A2546" s="5" t="s">
        <v>5663</v>
      </c>
      <c r="B2546" s="5" t="n">
        <v>2</v>
      </c>
      <c r="C2546" s="5" t="s">
        <v>227</v>
      </c>
      <c r="D2546" s="5" t="s">
        <v>228</v>
      </c>
      <c r="E2546" s="5" t="s">
        <v>182</v>
      </c>
      <c r="F2546" s="5" t="s">
        <v>183</v>
      </c>
      <c r="G2546" s="5" t="s">
        <v>4564</v>
      </c>
      <c r="H2546" s="5" t="s">
        <v>715</v>
      </c>
      <c r="I2546" s="5" t="s">
        <v>141</v>
      </c>
      <c r="J2546" s="5" t="s">
        <v>158</v>
      </c>
      <c r="K2546" s="5" t="s">
        <v>107</v>
      </c>
      <c r="L2546" s="5" t="s">
        <v>177</v>
      </c>
      <c r="M2546" s="5" t="s">
        <v>132</v>
      </c>
      <c r="N2546" s="5" t="s">
        <v>93</v>
      </c>
      <c r="O2546" s="5" t="s">
        <v>86</v>
      </c>
      <c r="P2546" s="5" t="s">
        <v>89</v>
      </c>
      <c r="Q2546" s="5" t="s">
        <v>82</v>
      </c>
      <c r="R2546" s="5" t="s">
        <v>83</v>
      </c>
      <c r="S2546" s="5" t="s">
        <v>152</v>
      </c>
      <c r="T2546" s="5" t="s">
        <v>85</v>
      </c>
      <c r="U2546" s="5" t="s">
        <v>126</v>
      </c>
      <c r="V2546" s="5" t="s">
        <v>150</v>
      </c>
      <c r="W2546" s="5" t="s">
        <v>89</v>
      </c>
      <c r="X2546" s="5" t="s">
        <v>153</v>
      </c>
      <c r="Y2546" s="5" t="n">
        <v>0</v>
      </c>
      <c r="Z2546" s="5" t="n">
        <v>1</v>
      </c>
      <c r="AA2546" s="5" t="str">
        <f aca="false">IF(Y2546&gt;Z2546,"Win",IF(Y2546&lt;Z2546,"Loss","Draw"))</f>
        <v>Loss</v>
      </c>
      <c r="AB2546" s="5" t="s">
        <v>98</v>
      </c>
      <c r="AC2546" s="5" t="s">
        <v>99</v>
      </c>
      <c r="AD2546" s="5" t="s">
        <v>5664</v>
      </c>
      <c r="AE2546" s="5" t="s">
        <v>2245</v>
      </c>
      <c r="AF2546" s="5" t="str">
        <f aca="false">IF(AD2546&lt;AE2546,AD2546,AE2546)</f>
        <v>Baby Dragon, Cannon, Electro Spirit, Lightning, Monk, Royal Hogs, Skeletons, The Log</v>
      </c>
      <c r="AG2546" s="5" t="str">
        <f aca="false">IF(AD2546&lt;AE2546,AE2546,AD2546)</f>
        <v>Bowler, Electro Wizard, Fireball, Goblin Cage, Lumberjack, Royal Giant, Skeleton Dragons, The Log</v>
      </c>
      <c r="AH2546" s="5" t="str">
        <f aca="false">IF(AD2546=AF2546,AA2546,IF(AA2546="Win","Loss",IF(AA2546="Loss","Win","Draw")))</f>
        <v>Win</v>
      </c>
      <c r="AI2546" s="5" t="s">
        <v>102</v>
      </c>
    </row>
    <row r="2547" customFormat="false" ht="15" hidden="false" customHeight="true" outlineLevel="0" collapsed="false">
      <c r="A2547" s="5" t="s">
        <v>5663</v>
      </c>
      <c r="B2547" s="5" t="n">
        <v>3</v>
      </c>
      <c r="C2547" s="5" t="s">
        <v>227</v>
      </c>
      <c r="D2547" s="5" t="s">
        <v>228</v>
      </c>
      <c r="E2547" s="5" t="s">
        <v>182</v>
      </c>
      <c r="F2547" s="5" t="s">
        <v>183</v>
      </c>
      <c r="G2547" s="5" t="s">
        <v>5665</v>
      </c>
      <c r="H2547" s="5" t="s">
        <v>163</v>
      </c>
      <c r="I2547" s="5" t="s">
        <v>127</v>
      </c>
      <c r="J2547" s="5" t="s">
        <v>219</v>
      </c>
      <c r="K2547" s="5" t="s">
        <v>128</v>
      </c>
      <c r="L2547" s="5" t="s">
        <v>117</v>
      </c>
      <c r="M2547" s="5" t="s">
        <v>173</v>
      </c>
      <c r="N2547" s="5" t="s">
        <v>133</v>
      </c>
      <c r="O2547" s="5" t="s">
        <v>294</v>
      </c>
      <c r="P2547" s="5" t="s">
        <v>130</v>
      </c>
      <c r="Q2547" s="5" t="s">
        <v>127</v>
      </c>
      <c r="R2547" s="5" t="s">
        <v>128</v>
      </c>
      <c r="S2547" s="5" t="s">
        <v>219</v>
      </c>
      <c r="T2547" s="5" t="s">
        <v>130</v>
      </c>
      <c r="U2547" s="5" t="s">
        <v>117</v>
      </c>
      <c r="V2547" s="5" t="s">
        <v>133</v>
      </c>
      <c r="W2547" s="5" t="s">
        <v>173</v>
      </c>
      <c r="X2547" s="5" t="s">
        <v>124</v>
      </c>
      <c r="Y2547" s="5" t="n">
        <v>1</v>
      </c>
      <c r="Z2547" s="5" t="n">
        <v>0</v>
      </c>
      <c r="AA2547" s="5" t="str">
        <f aca="false">IF(Y2547&gt;Z2547,"Win",IF(Y2547&lt;Z2547,"Loss","Draw"))</f>
        <v>Win</v>
      </c>
      <c r="AB2547" s="5" t="s">
        <v>98</v>
      </c>
      <c r="AC2547" s="5" t="s">
        <v>99</v>
      </c>
      <c r="AD2547" s="5" t="s">
        <v>5666</v>
      </c>
      <c r="AE2547" s="5" t="s">
        <v>5667</v>
      </c>
      <c r="AF2547" s="5" t="str">
        <f aca="false">IF(AD2547&lt;AE2547,AD2547,AE2547)</f>
        <v>Arrows, Battle Ram, Giant Skeleton, Golden Knight, Mother Witch, Royal Ghost, Wizard, Zappies</v>
      </c>
      <c r="AG2547" s="5" t="str">
        <f aca="false">IF(AD2547&lt;AE2547,AE2547,AD2547)</f>
        <v>Arrows, Battle Ram, Giant Skeleton, Golden Knight, Mother Witch, Vines, Wizard, Zappies</v>
      </c>
      <c r="AH2547" s="5" t="str">
        <f aca="false">IF(AD2547=AF2547,AA2547,IF(AA2547="Win","Loss",IF(AA2547="Loss","Win","Draw")))</f>
        <v>Loss</v>
      </c>
      <c r="AI2547" s="5" t="s">
        <v>102</v>
      </c>
    </row>
    <row r="2548" customFormat="false" ht="15" hidden="false" customHeight="true" outlineLevel="0" collapsed="false">
      <c r="A2548" s="5" t="s">
        <v>5668</v>
      </c>
      <c r="B2548" s="5" t="n">
        <v>1</v>
      </c>
      <c r="C2548" s="5" t="s">
        <v>227</v>
      </c>
      <c r="D2548" s="5" t="s">
        <v>228</v>
      </c>
      <c r="E2548" s="5" t="s">
        <v>169</v>
      </c>
      <c r="F2548" s="5" t="s">
        <v>170</v>
      </c>
      <c r="G2548" s="5" t="s">
        <v>5669</v>
      </c>
      <c r="H2548" s="5" t="s">
        <v>163</v>
      </c>
      <c r="I2548" s="5" t="s">
        <v>233</v>
      </c>
      <c r="J2548" s="5" t="s">
        <v>202</v>
      </c>
      <c r="K2548" s="5" t="s">
        <v>201</v>
      </c>
      <c r="L2548" s="5" t="s">
        <v>111</v>
      </c>
      <c r="M2548" s="5" t="s">
        <v>126</v>
      </c>
      <c r="N2548" s="5" t="s">
        <v>157</v>
      </c>
      <c r="O2548" s="5" t="s">
        <v>89</v>
      </c>
      <c r="P2548" s="5" t="s">
        <v>234</v>
      </c>
      <c r="Q2548" s="5" t="s">
        <v>82</v>
      </c>
      <c r="R2548" s="5" t="s">
        <v>108</v>
      </c>
      <c r="S2548" s="5" t="s">
        <v>152</v>
      </c>
      <c r="T2548" s="5" t="s">
        <v>85</v>
      </c>
      <c r="U2548" s="5" t="s">
        <v>126</v>
      </c>
      <c r="V2548" s="5" t="s">
        <v>150</v>
      </c>
      <c r="W2548" s="5" t="s">
        <v>89</v>
      </c>
      <c r="X2548" s="5" t="s">
        <v>153</v>
      </c>
      <c r="Y2548" s="5" t="n">
        <v>0</v>
      </c>
      <c r="Z2548" s="5" t="n">
        <v>1</v>
      </c>
      <c r="AA2548" s="5" t="str">
        <f aca="false">IF(Y2548&gt;Z2548,"Win",IF(Y2548&lt;Z2548,"Loss","Draw"))</f>
        <v>Loss</v>
      </c>
      <c r="AB2548" s="5" t="s">
        <v>98</v>
      </c>
      <c r="AC2548" s="5" t="s">
        <v>99</v>
      </c>
      <c r="AD2548" s="5" t="s">
        <v>415</v>
      </c>
      <c r="AE2548" s="5" t="s">
        <v>457</v>
      </c>
      <c r="AF2548" s="5" t="str">
        <f aca="false">IF(AD2548&lt;AE2548,AD2548,AE2548)</f>
        <v>Baby Dragon, Cannon, Dark Prince, Electro Spirit, Lightning, Royal Hogs, Skeletons, The Log</v>
      </c>
      <c r="AG2548" s="5" t="str">
        <f aca="false">IF(AD2548&lt;AE2548,AE2548,AD2548)</f>
        <v>Bats, Bomb Tower, Fire Spirit, Magic Archer, Miner, Skeletons, The Log, Wall Breakers</v>
      </c>
      <c r="AH2548" s="5" t="str">
        <f aca="false">IF(AD2548=AF2548,AA2548,IF(AA2548="Win","Loss",IF(AA2548="Loss","Win","Draw")))</f>
        <v>Win</v>
      </c>
      <c r="AI2548" s="5" t="s">
        <v>102</v>
      </c>
    </row>
    <row r="2549" customFormat="false" ht="15" hidden="false" customHeight="true" outlineLevel="0" collapsed="false">
      <c r="A2549" s="5" t="s">
        <v>5668</v>
      </c>
      <c r="B2549" s="5" t="n">
        <v>2</v>
      </c>
      <c r="C2549" s="5" t="s">
        <v>227</v>
      </c>
      <c r="D2549" s="5" t="s">
        <v>228</v>
      </c>
      <c r="E2549" s="5" t="s">
        <v>169</v>
      </c>
      <c r="F2549" s="5" t="s">
        <v>170</v>
      </c>
      <c r="G2549" s="5" t="s">
        <v>5670</v>
      </c>
      <c r="H2549" s="5" t="s">
        <v>715</v>
      </c>
      <c r="I2549" s="5" t="s">
        <v>177</v>
      </c>
      <c r="J2549" s="5" t="s">
        <v>188</v>
      </c>
      <c r="K2549" s="5" t="s">
        <v>83</v>
      </c>
      <c r="L2549" s="5" t="s">
        <v>215</v>
      </c>
      <c r="M2549" s="5" t="s">
        <v>133</v>
      </c>
      <c r="N2549" s="5" t="s">
        <v>86</v>
      </c>
      <c r="O2549" s="5" t="s">
        <v>93</v>
      </c>
      <c r="P2549" s="5" t="s">
        <v>95</v>
      </c>
      <c r="Q2549" s="5" t="s">
        <v>201</v>
      </c>
      <c r="R2549" s="5" t="s">
        <v>202</v>
      </c>
      <c r="S2549" s="5" t="s">
        <v>203</v>
      </c>
      <c r="T2549" s="5" t="s">
        <v>97</v>
      </c>
      <c r="U2549" s="5" t="s">
        <v>157</v>
      </c>
      <c r="V2549" s="5" t="s">
        <v>118</v>
      </c>
      <c r="W2549" s="5" t="s">
        <v>204</v>
      </c>
      <c r="X2549" s="5" t="s">
        <v>234</v>
      </c>
      <c r="Y2549" s="5" t="n">
        <v>1</v>
      </c>
      <c r="Z2549" s="5" t="n">
        <v>0</v>
      </c>
      <c r="AA2549" s="5" t="str">
        <f aca="false">IF(Y2549&gt;Z2549,"Win",IF(Y2549&lt;Z2549,"Loss","Draw"))</f>
        <v>Win</v>
      </c>
      <c r="AB2549" s="5" t="s">
        <v>98</v>
      </c>
      <c r="AC2549" s="5" t="s">
        <v>99</v>
      </c>
      <c r="AD2549" s="5" t="s">
        <v>217</v>
      </c>
      <c r="AE2549" s="5" t="s">
        <v>543</v>
      </c>
      <c r="AF2549" s="5" t="str">
        <f aca="false">IF(AD2549&lt;AE2549,AD2549,AE2549)</f>
        <v>Barbarian Barrel, Fireball, Fisherman, Monk, Mother Witch, Royal Giant, Skeleton Dragons, Tombstone</v>
      </c>
      <c r="AG2549" s="5" t="str">
        <f aca="false">IF(AD2549&lt;AE2549,AE2549,AD2549)</f>
        <v>Bomb Tower, Fire Spirit, Goblin Barrel, Ice Spirit, Magic Archer, Ronin, Royal Delivery, Wall Breakers</v>
      </c>
      <c r="AH2549" s="5" t="str">
        <f aca="false">IF(AD2549=AF2549,AA2549,IF(AA2549="Win","Loss",IF(AA2549="Loss","Win","Draw")))</f>
        <v>Win</v>
      </c>
      <c r="AI2549" s="5" t="s">
        <v>102</v>
      </c>
    </row>
    <row r="2550" customFormat="false" ht="15" hidden="false" customHeight="true" outlineLevel="0" collapsed="false">
      <c r="A2550" s="5" t="s">
        <v>5668</v>
      </c>
      <c r="B2550" s="5" t="n">
        <v>3</v>
      </c>
      <c r="C2550" s="5" t="s">
        <v>227</v>
      </c>
      <c r="D2550" s="5" t="s">
        <v>228</v>
      </c>
      <c r="E2550" s="5" t="s">
        <v>169</v>
      </c>
      <c r="F2550" s="5" t="s">
        <v>170</v>
      </c>
      <c r="G2550" s="5" t="s">
        <v>5671</v>
      </c>
      <c r="H2550" s="5" t="s">
        <v>163</v>
      </c>
      <c r="I2550" s="5" t="s">
        <v>137</v>
      </c>
      <c r="J2550" s="5" t="s">
        <v>194</v>
      </c>
      <c r="K2550" s="5" t="s">
        <v>114</v>
      </c>
      <c r="L2550" s="5" t="s">
        <v>153</v>
      </c>
      <c r="M2550" s="5" t="s">
        <v>193</v>
      </c>
      <c r="N2550" s="5" t="s">
        <v>118</v>
      </c>
      <c r="O2550" s="5" t="s">
        <v>88</v>
      </c>
      <c r="P2550" s="5" t="s">
        <v>116</v>
      </c>
      <c r="Q2550" s="5" t="s">
        <v>141</v>
      </c>
      <c r="R2550" s="5" t="s">
        <v>95</v>
      </c>
      <c r="S2550" s="5" t="s">
        <v>107</v>
      </c>
      <c r="T2550" s="5" t="s">
        <v>177</v>
      </c>
      <c r="U2550" s="5" t="s">
        <v>178</v>
      </c>
      <c r="V2550" s="5" t="s">
        <v>93</v>
      </c>
      <c r="W2550" s="5" t="s">
        <v>86</v>
      </c>
      <c r="X2550" s="5" t="s">
        <v>143</v>
      </c>
      <c r="Y2550" s="5" t="n">
        <v>0</v>
      </c>
      <c r="Z2550" s="5" t="n">
        <v>1</v>
      </c>
      <c r="AA2550" s="5" t="str">
        <f aca="false">IF(Y2550&gt;Z2550,"Win",IF(Y2550&lt;Z2550,"Loss","Draw"))</f>
        <v>Loss</v>
      </c>
      <c r="AB2550" s="5" t="s">
        <v>98</v>
      </c>
      <c r="AC2550" s="5" t="s">
        <v>99</v>
      </c>
      <c r="AD2550" s="5" t="s">
        <v>5672</v>
      </c>
      <c r="AE2550" s="5" t="s">
        <v>5673</v>
      </c>
      <c r="AF2550" s="5" t="str">
        <f aca="false">IF(AD2550&lt;AE2550,AD2550,AE2550)</f>
        <v>Archer Queen, Berserker, Cannon, Giant Snowball, Goblin Drill, Guards, Ice Spirit, Poison</v>
      </c>
      <c r="AG2550" s="5" t="str">
        <f aca="false">IF(AD2550&lt;AE2550,AE2550,AD2550)</f>
        <v>Barbarian Barrel, Fireball, Goblin Cage, Heal Spirit, Lumberjack, Phoenix, Royal Giant, Skeleton Dragons</v>
      </c>
      <c r="AH2550" s="5" t="str">
        <f aca="false">IF(AD2550=AF2550,AA2550,IF(AA2550="Win","Loss",IF(AA2550="Loss","Win","Draw")))</f>
        <v>Loss</v>
      </c>
      <c r="AI2550" s="5" t="s">
        <v>102</v>
      </c>
    </row>
    <row r="2551" customFormat="false" ht="15" hidden="false" customHeight="true" outlineLevel="0" collapsed="false">
      <c r="A2551" s="5" t="s">
        <v>5674</v>
      </c>
      <c r="B2551" s="5" t="n">
        <v>1</v>
      </c>
      <c r="C2551" s="5" t="s">
        <v>227</v>
      </c>
      <c r="D2551" s="5" t="s">
        <v>228</v>
      </c>
      <c r="E2551" s="5" t="s">
        <v>78</v>
      </c>
      <c r="F2551" s="5" t="s">
        <v>79</v>
      </c>
      <c r="G2551" s="5" t="s">
        <v>525</v>
      </c>
      <c r="H2551" s="5" t="s">
        <v>715</v>
      </c>
      <c r="I2551" s="5" t="s">
        <v>177</v>
      </c>
      <c r="J2551" s="5" t="s">
        <v>158</v>
      </c>
      <c r="K2551" s="5" t="s">
        <v>107</v>
      </c>
      <c r="L2551" s="5" t="s">
        <v>93</v>
      </c>
      <c r="M2551" s="5" t="s">
        <v>86</v>
      </c>
      <c r="N2551" s="5" t="s">
        <v>124</v>
      </c>
      <c r="O2551" s="5" t="s">
        <v>132</v>
      </c>
      <c r="P2551" s="5" t="s">
        <v>95</v>
      </c>
      <c r="Q2551" s="5" t="s">
        <v>129</v>
      </c>
      <c r="R2551" s="5" t="s">
        <v>128</v>
      </c>
      <c r="S2551" s="5" t="s">
        <v>113</v>
      </c>
      <c r="T2551" s="5" t="s">
        <v>130</v>
      </c>
      <c r="U2551" s="5" t="s">
        <v>165</v>
      </c>
      <c r="V2551" s="5" t="s">
        <v>173</v>
      </c>
      <c r="W2551" s="5" t="s">
        <v>164</v>
      </c>
      <c r="X2551" s="5" t="s">
        <v>133</v>
      </c>
      <c r="Y2551" s="5" t="n">
        <v>1</v>
      </c>
      <c r="Z2551" s="5" t="n">
        <v>0</v>
      </c>
      <c r="AA2551" s="5" t="str">
        <f aca="false">IF(Y2551&gt;Z2551,"Win",IF(Y2551&lt;Z2551,"Loss","Draw"))</f>
        <v>Win</v>
      </c>
      <c r="AB2551" s="5" t="s">
        <v>98</v>
      </c>
      <c r="AC2551" s="5" t="s">
        <v>99</v>
      </c>
      <c r="AD2551" s="5" t="s">
        <v>5675</v>
      </c>
      <c r="AE2551" s="5" t="s">
        <v>5676</v>
      </c>
      <c r="AF2551" s="5" t="str">
        <f aca="false">IF(AD2551&lt;AE2551,AD2551,AE2551)</f>
        <v>Arrows, Earthquake, Furnace, Golden Knight, Hog Rider, Mega Knight, Mother Witch, Zappies</v>
      </c>
      <c r="AG2551" s="5" t="str">
        <f aca="false">IF(AD2551&lt;AE2551,AE2551,AD2551)</f>
        <v>Barbarian Barrel, Bowler, Electro Wizard, Fireball, Goblin Cage, Royal Ghost, Royal Giant, Skeleton Dragons</v>
      </c>
      <c r="AH2551" s="5" t="str">
        <f aca="false">IF(AD2551=AF2551,AA2551,IF(AA2551="Win","Loss",IF(AA2551="Loss","Win","Draw")))</f>
        <v>Loss</v>
      </c>
      <c r="AI2551" s="5" t="s">
        <v>102</v>
      </c>
    </row>
    <row r="2552" customFormat="false" ht="15" hidden="false" customHeight="true" outlineLevel="0" collapsed="false">
      <c r="A2552" s="5" t="s">
        <v>5674</v>
      </c>
      <c r="B2552" s="5" t="n">
        <v>2</v>
      </c>
      <c r="C2552" s="5" t="s">
        <v>227</v>
      </c>
      <c r="D2552" s="5" t="s">
        <v>228</v>
      </c>
      <c r="E2552" s="5" t="s">
        <v>78</v>
      </c>
      <c r="F2552" s="5" t="s">
        <v>79</v>
      </c>
      <c r="G2552" s="5" t="s">
        <v>5677</v>
      </c>
      <c r="H2552" s="5" t="s">
        <v>715</v>
      </c>
      <c r="I2552" s="5" t="s">
        <v>82</v>
      </c>
      <c r="J2552" s="5" t="s">
        <v>83</v>
      </c>
      <c r="K2552" s="5" t="s">
        <v>152</v>
      </c>
      <c r="L2552" s="5" t="s">
        <v>85</v>
      </c>
      <c r="M2552" s="5" t="s">
        <v>88</v>
      </c>
      <c r="N2552" s="5" t="s">
        <v>150</v>
      </c>
      <c r="O2552" s="5" t="s">
        <v>153</v>
      </c>
      <c r="P2552" s="5" t="s">
        <v>89</v>
      </c>
      <c r="Q2552" s="5" t="s">
        <v>82</v>
      </c>
      <c r="R2552" s="5" t="s">
        <v>140</v>
      </c>
      <c r="S2552" s="5" t="s">
        <v>124</v>
      </c>
      <c r="T2552" s="5" t="s">
        <v>131</v>
      </c>
      <c r="U2552" s="5" t="s">
        <v>257</v>
      </c>
      <c r="V2552" s="5" t="s">
        <v>449</v>
      </c>
      <c r="W2552" s="5" t="s">
        <v>327</v>
      </c>
      <c r="X2552" s="5" t="s">
        <v>142</v>
      </c>
      <c r="Y2552" s="5" t="n">
        <v>1</v>
      </c>
      <c r="Z2552" s="5" t="n">
        <v>0</v>
      </c>
      <c r="AA2552" s="5" t="str">
        <f aca="false">IF(Y2552&gt;Z2552,"Win",IF(Y2552&lt;Z2552,"Loss","Draw"))</f>
        <v>Win</v>
      </c>
      <c r="AB2552" s="5" t="s">
        <v>98</v>
      </c>
      <c r="AC2552" s="5" t="s">
        <v>99</v>
      </c>
      <c r="AD2552" s="5" t="s">
        <v>2258</v>
      </c>
      <c r="AE2552" s="5" t="s">
        <v>5678</v>
      </c>
      <c r="AF2552" s="5" t="str">
        <f aca="false">IF(AD2552&lt;AE2552,AD2552,AE2552)</f>
        <v>Baby Dragon, Berserker, Cannon, Electro Spirit, Lightning, Monk, Royal Hogs, The Log</v>
      </c>
      <c r="AG2552" s="5" t="str">
        <f aca="false">IF(AD2552&lt;AE2552,AE2552,AD2552)</f>
        <v>Bandit, Elixir Collector, Hunter, Ice Golem, Rage, Royal Ghost, Royal Hogs, Three Musketeers</v>
      </c>
      <c r="AH2552" s="5" t="str">
        <f aca="false">IF(AD2552=AF2552,AA2552,IF(AA2552="Win","Loss",IF(AA2552="Loss","Win","Draw")))</f>
        <v>Win</v>
      </c>
      <c r="AI2552" s="5" t="s">
        <v>102</v>
      </c>
    </row>
    <row r="2553" customFormat="false" ht="15" hidden="false" customHeight="true" outlineLevel="0" collapsed="false">
      <c r="A2553" s="5" t="s">
        <v>5679</v>
      </c>
      <c r="B2553" s="5" t="n">
        <v>1</v>
      </c>
      <c r="C2553" s="5" t="s">
        <v>227</v>
      </c>
      <c r="D2553" s="5" t="s">
        <v>228</v>
      </c>
      <c r="E2553" s="6" t="s">
        <v>238</v>
      </c>
      <c r="F2553" s="5" t="s">
        <v>239</v>
      </c>
      <c r="G2553" s="5" t="s">
        <v>5680</v>
      </c>
      <c r="H2553" s="5" t="s">
        <v>715</v>
      </c>
      <c r="I2553" s="5" t="s">
        <v>129</v>
      </c>
      <c r="J2553" s="5" t="s">
        <v>128</v>
      </c>
      <c r="K2553" s="5" t="s">
        <v>127</v>
      </c>
      <c r="L2553" s="5" t="s">
        <v>131</v>
      </c>
      <c r="M2553" s="5" t="s">
        <v>173</v>
      </c>
      <c r="N2553" s="5" t="s">
        <v>133</v>
      </c>
      <c r="O2553" s="5" t="s">
        <v>97</v>
      </c>
      <c r="P2553" s="5" t="s">
        <v>130</v>
      </c>
      <c r="Q2553" s="5" t="s">
        <v>82</v>
      </c>
      <c r="R2553" s="5" t="s">
        <v>151</v>
      </c>
      <c r="S2553" s="5" t="s">
        <v>152</v>
      </c>
      <c r="T2553" s="5" t="s">
        <v>95</v>
      </c>
      <c r="U2553" s="5" t="s">
        <v>85</v>
      </c>
      <c r="V2553" s="5" t="s">
        <v>126</v>
      </c>
      <c r="W2553" s="5" t="s">
        <v>150</v>
      </c>
      <c r="X2553" s="5" t="s">
        <v>153</v>
      </c>
      <c r="Y2553" s="5" t="n">
        <v>1</v>
      </c>
      <c r="Z2553" s="5" t="n">
        <v>0</v>
      </c>
      <c r="AA2553" s="5" t="str">
        <f aca="false">IF(Y2553&gt;Z2553,"Win",IF(Y2553&lt;Z2553,"Loss","Draw"))</f>
        <v>Win</v>
      </c>
      <c r="AB2553" s="5" t="s">
        <v>98</v>
      </c>
      <c r="AC2553" s="5" t="s">
        <v>99</v>
      </c>
      <c r="AD2553" s="5" t="s">
        <v>503</v>
      </c>
      <c r="AE2553" s="5" t="s">
        <v>1525</v>
      </c>
      <c r="AF2553" s="5" t="str">
        <f aca="false">IF(AD2553&lt;AE2553,AD2553,AE2553)</f>
        <v>Arrows, Bandit, Battle Ram, Golden Knight, Mega Knight, Mother Witch, Ronin, Zappies</v>
      </c>
      <c r="AG2553" s="5" t="str">
        <f aca="false">IF(AD2553&lt;AE2553,AE2553,AD2553)</f>
        <v>Baby Dragon, Barbarian Barrel, Cannon, Electro Spirit, Lightning, Mighty Miner, Royal Hogs, Skeletons</v>
      </c>
      <c r="AH2553" s="5" t="str">
        <f aca="false">IF(AD2553=AF2553,AA2553,IF(AA2553="Win","Loss",IF(AA2553="Loss","Win","Draw")))</f>
        <v>Win</v>
      </c>
      <c r="AI2553" s="5" t="s">
        <v>102</v>
      </c>
    </row>
    <row r="2554" customFormat="false" ht="15" hidden="false" customHeight="true" outlineLevel="0" collapsed="false">
      <c r="A2554" s="5" t="s">
        <v>5679</v>
      </c>
      <c r="B2554" s="5" t="n">
        <v>2</v>
      </c>
      <c r="C2554" s="5" t="s">
        <v>227</v>
      </c>
      <c r="D2554" s="5" t="s">
        <v>228</v>
      </c>
      <c r="E2554" s="6" t="s">
        <v>238</v>
      </c>
      <c r="F2554" s="5" t="s">
        <v>239</v>
      </c>
      <c r="G2554" s="5" t="s">
        <v>5681</v>
      </c>
      <c r="H2554" s="5" t="s">
        <v>163</v>
      </c>
      <c r="I2554" s="5" t="s">
        <v>177</v>
      </c>
      <c r="J2554" s="5" t="s">
        <v>158</v>
      </c>
      <c r="K2554" s="5" t="s">
        <v>107</v>
      </c>
      <c r="L2554" s="5" t="s">
        <v>124</v>
      </c>
      <c r="M2554" s="5" t="s">
        <v>86</v>
      </c>
      <c r="N2554" s="5" t="s">
        <v>132</v>
      </c>
      <c r="O2554" s="5" t="s">
        <v>93</v>
      </c>
      <c r="P2554" s="5" t="s">
        <v>95</v>
      </c>
      <c r="Q2554" s="5" t="s">
        <v>177</v>
      </c>
      <c r="R2554" s="5" t="s">
        <v>188</v>
      </c>
      <c r="S2554" s="5" t="s">
        <v>83</v>
      </c>
      <c r="T2554" s="5" t="s">
        <v>133</v>
      </c>
      <c r="U2554" s="5" t="s">
        <v>215</v>
      </c>
      <c r="V2554" s="5" t="s">
        <v>93</v>
      </c>
      <c r="W2554" s="5" t="s">
        <v>86</v>
      </c>
      <c r="X2554" s="5" t="s">
        <v>89</v>
      </c>
      <c r="Y2554" s="5" t="n">
        <v>1</v>
      </c>
      <c r="Z2554" s="5" t="n">
        <v>0</v>
      </c>
      <c r="AA2554" s="5" t="str">
        <f aca="false">IF(Y2554&gt;Z2554,"Win",IF(Y2554&lt;Z2554,"Loss","Draw"))</f>
        <v>Win</v>
      </c>
      <c r="AB2554" s="5" t="s">
        <v>98</v>
      </c>
      <c r="AC2554" s="5" t="s">
        <v>99</v>
      </c>
      <c r="AD2554" s="5" t="s">
        <v>5675</v>
      </c>
      <c r="AE2554" s="5" t="s">
        <v>494</v>
      </c>
      <c r="AF2554" s="5" t="str">
        <f aca="false">IF(AD2554&lt;AE2554,AD2554,AE2554)</f>
        <v>Barbarian Barrel, Bowler, Electro Wizard, Fireball, Goblin Cage, Royal Ghost, Royal Giant, Skeleton Dragons</v>
      </c>
      <c r="AG2554" s="5" t="str">
        <f aca="false">IF(AD2554&lt;AE2554,AE2554,AD2554)</f>
        <v>Fireball, Fisherman, Monk, Mother Witch, Royal Giant, Skeleton Dragons, The Log, Tombstone</v>
      </c>
      <c r="AH2554" s="5" t="str">
        <f aca="false">IF(AD2554=AF2554,AA2554,IF(AA2554="Win","Loss",IF(AA2554="Loss","Win","Draw")))</f>
        <v>Win</v>
      </c>
      <c r="AI2554" s="5" t="s">
        <v>102</v>
      </c>
    </row>
    <row r="2555" customFormat="false" ht="15" hidden="false" customHeight="true" outlineLevel="0" collapsed="false">
      <c r="A2555" s="5" t="s">
        <v>5682</v>
      </c>
      <c r="B2555" s="5" t="n">
        <v>1</v>
      </c>
      <c r="C2555" s="5" t="s">
        <v>227</v>
      </c>
      <c r="D2555" s="5" t="s">
        <v>228</v>
      </c>
      <c r="E2555" s="6" t="s">
        <v>264</v>
      </c>
      <c r="F2555" s="5" t="s">
        <v>265</v>
      </c>
      <c r="G2555" s="5" t="s">
        <v>5683</v>
      </c>
      <c r="H2555" s="5" t="s">
        <v>81</v>
      </c>
      <c r="I2555" s="5" t="s">
        <v>203</v>
      </c>
      <c r="J2555" s="5" t="s">
        <v>202</v>
      </c>
      <c r="K2555" s="5" t="s">
        <v>201</v>
      </c>
      <c r="L2555" s="5" t="s">
        <v>118</v>
      </c>
      <c r="M2555" s="5" t="s">
        <v>204</v>
      </c>
      <c r="N2555" s="5" t="s">
        <v>87</v>
      </c>
      <c r="O2555" s="5" t="s">
        <v>157</v>
      </c>
      <c r="P2555" s="5" t="s">
        <v>208</v>
      </c>
      <c r="Q2555" s="5" t="s">
        <v>84</v>
      </c>
      <c r="R2555" s="5" t="s">
        <v>108</v>
      </c>
      <c r="S2555" s="5" t="s">
        <v>87</v>
      </c>
      <c r="T2555" s="5" t="s">
        <v>115</v>
      </c>
      <c r="U2555" s="5" t="s">
        <v>116</v>
      </c>
      <c r="V2555" s="5" t="s">
        <v>126</v>
      </c>
      <c r="W2555" s="5" t="s">
        <v>118</v>
      </c>
      <c r="X2555" s="5" t="s">
        <v>95</v>
      </c>
      <c r="Y2555" s="5" t="n">
        <v>0</v>
      </c>
      <c r="Z2555" s="5" t="n">
        <v>1</v>
      </c>
      <c r="AA2555" s="5" t="str">
        <f aca="false">IF(Y2555&gt;Z2555,"Win",IF(Y2555&lt;Z2555,"Loss","Draw"))</f>
        <v>Loss</v>
      </c>
      <c r="AB2555" s="5" t="s">
        <v>98</v>
      </c>
      <c r="AC2555" s="5" t="s">
        <v>99</v>
      </c>
      <c r="AD2555" s="5" t="s">
        <v>721</v>
      </c>
      <c r="AE2555" s="5" t="s">
        <v>703</v>
      </c>
      <c r="AF2555" s="5" t="str">
        <f aca="false">IF(AD2555&lt;AE2555,AD2555,AE2555)</f>
        <v>Archers, Barbarian Barrel, Dark Prince, Graveyard, Ice Spirit, Poison, Skeletons, Tesla</v>
      </c>
      <c r="AG2555" s="5" t="str">
        <f aca="false">IF(AD2555&lt;AE2555,AE2555,AD2555)</f>
        <v>Fire Spirit, Goblin Barrel, Ice Spirit, Magic Archer, Royal Delivery, Tesla, Valkyrie, Wall Breakers</v>
      </c>
      <c r="AH2555" s="5" t="str">
        <f aca="false">IF(AD2555=AF2555,AA2555,IF(AA2555="Win","Loss",IF(AA2555="Loss","Win","Draw")))</f>
        <v>Win</v>
      </c>
      <c r="AI2555" s="5" t="s">
        <v>102</v>
      </c>
    </row>
    <row r="2556" customFormat="false" ht="15" hidden="false" customHeight="true" outlineLevel="0" collapsed="false">
      <c r="A2556" s="5" t="s">
        <v>5682</v>
      </c>
      <c r="B2556" s="5" t="n">
        <v>2</v>
      </c>
      <c r="C2556" s="5" t="s">
        <v>227</v>
      </c>
      <c r="D2556" s="5" t="s">
        <v>228</v>
      </c>
      <c r="E2556" s="6" t="s">
        <v>264</v>
      </c>
      <c r="F2556" s="5" t="s">
        <v>265</v>
      </c>
      <c r="G2556" s="5" t="s">
        <v>5206</v>
      </c>
      <c r="H2556" s="5" t="s">
        <v>715</v>
      </c>
      <c r="I2556" s="5" t="s">
        <v>152</v>
      </c>
      <c r="J2556" s="5" t="s">
        <v>108</v>
      </c>
      <c r="K2556" s="5" t="s">
        <v>82</v>
      </c>
      <c r="L2556" s="5" t="s">
        <v>95</v>
      </c>
      <c r="M2556" s="5" t="s">
        <v>119</v>
      </c>
      <c r="N2556" s="5" t="s">
        <v>126</v>
      </c>
      <c r="O2556" s="5" t="s">
        <v>85</v>
      </c>
      <c r="P2556" s="5" t="s">
        <v>150</v>
      </c>
      <c r="Q2556" s="5" t="s">
        <v>92</v>
      </c>
      <c r="R2556" s="5" t="s">
        <v>91</v>
      </c>
      <c r="S2556" s="5" t="s">
        <v>90</v>
      </c>
      <c r="T2556" s="5" t="s">
        <v>125</v>
      </c>
      <c r="U2556" s="5" t="s">
        <v>93</v>
      </c>
      <c r="V2556" s="5" t="s">
        <v>96</v>
      </c>
      <c r="W2556" s="5" t="s">
        <v>94</v>
      </c>
      <c r="X2556" s="5" t="s">
        <v>150</v>
      </c>
      <c r="Y2556" s="5" t="n">
        <v>1</v>
      </c>
      <c r="Z2556" s="5" t="n">
        <v>0</v>
      </c>
      <c r="AA2556" s="5" t="str">
        <f aca="false">IF(Y2556&gt;Z2556,"Win",IF(Y2556&lt;Z2556,"Loss","Draw"))</f>
        <v>Win</v>
      </c>
      <c r="AB2556" s="5" t="s">
        <v>98</v>
      </c>
      <c r="AC2556" s="5" t="s">
        <v>99</v>
      </c>
      <c r="AD2556" s="5" t="s">
        <v>4992</v>
      </c>
      <c r="AE2556" s="5" t="s">
        <v>635</v>
      </c>
      <c r="AF2556" s="5" t="str">
        <f aca="false">IF(AD2556&lt;AE2556,AD2556,AE2556)</f>
        <v>Baby Dragon, Barbarian Barrel, Dark Prince, Electro Spirit, Goblin Hut, Lightning, Royal Hogs, Skeletons</v>
      </c>
      <c r="AG2556" s="5" t="str">
        <f aca="false">IF(AD2556&lt;AE2556,AE2556,AD2556)</f>
        <v>Cannon Cart, Electro Spirit, Fireball, Goblins, Minions, Mortar, Rascals, Skeleton Barrel</v>
      </c>
      <c r="AH2556" s="5" t="str">
        <f aca="false">IF(AD2556=AF2556,AA2556,IF(AA2556="Win","Loss",IF(AA2556="Loss","Win","Draw")))</f>
        <v>Win</v>
      </c>
      <c r="AI2556" s="5" t="s">
        <v>102</v>
      </c>
    </row>
    <row r="2557" customFormat="false" ht="15" hidden="false" customHeight="true" outlineLevel="0" collapsed="false">
      <c r="A2557" s="5" t="s">
        <v>5682</v>
      </c>
      <c r="B2557" s="5" t="n">
        <v>3</v>
      </c>
      <c r="C2557" s="5" t="s">
        <v>227</v>
      </c>
      <c r="D2557" s="5" t="s">
        <v>228</v>
      </c>
      <c r="E2557" s="6" t="s">
        <v>264</v>
      </c>
      <c r="F2557" s="5" t="s">
        <v>265</v>
      </c>
      <c r="G2557" s="5" t="s">
        <v>5684</v>
      </c>
      <c r="H2557" s="5" t="s">
        <v>81</v>
      </c>
      <c r="I2557" s="5" t="s">
        <v>127</v>
      </c>
      <c r="J2557" s="5" t="s">
        <v>128</v>
      </c>
      <c r="K2557" s="5" t="s">
        <v>129</v>
      </c>
      <c r="L2557" s="5" t="s">
        <v>130</v>
      </c>
      <c r="M2557" s="5" t="s">
        <v>86</v>
      </c>
      <c r="N2557" s="5" t="s">
        <v>141</v>
      </c>
      <c r="O2557" s="5" t="s">
        <v>173</v>
      </c>
      <c r="P2557" s="5" t="s">
        <v>124</v>
      </c>
      <c r="Q2557" s="5" t="s">
        <v>219</v>
      </c>
      <c r="R2557" s="5" t="s">
        <v>83</v>
      </c>
      <c r="S2557" s="5" t="s">
        <v>153</v>
      </c>
      <c r="T2557" s="5" t="s">
        <v>85</v>
      </c>
      <c r="U2557" s="5" t="s">
        <v>89</v>
      </c>
      <c r="V2557" s="5" t="s">
        <v>88</v>
      </c>
      <c r="W2557" s="5" t="s">
        <v>157</v>
      </c>
      <c r="X2557" s="5" t="s">
        <v>165</v>
      </c>
      <c r="Y2557" s="5" t="n">
        <v>0</v>
      </c>
      <c r="Z2557" s="5" t="n">
        <v>1</v>
      </c>
      <c r="AA2557" s="5" t="str">
        <f aca="false">IF(Y2557&gt;Z2557,"Win",IF(Y2557&lt;Z2557,"Loss","Draw"))</f>
        <v>Loss</v>
      </c>
      <c r="AB2557" s="5" t="s">
        <v>98</v>
      </c>
      <c r="AC2557" s="5" t="s">
        <v>99</v>
      </c>
      <c r="AD2557" s="5" t="s">
        <v>5685</v>
      </c>
      <c r="AE2557" s="5" t="s">
        <v>5686</v>
      </c>
      <c r="AF2557" s="5" t="str">
        <f aca="false">IF(AD2557&lt;AE2557,AD2557,AE2557)</f>
        <v>Arrows, Battle Ram, Golden Knight, Lumberjack, Mega Knight, Royal Ghost, Skeleton Dragons, Zappies</v>
      </c>
      <c r="AG2557" s="5" t="str">
        <f aca="false">IF(AD2557&lt;AE2557,AE2557,AD2557)</f>
        <v>Berserker, Cannon, Fire Spirit, Hog Rider, Lightning, Monk, The Log, Wizard</v>
      </c>
      <c r="AH2557" s="5" t="str">
        <f aca="false">IF(AD2557=AF2557,AA2557,IF(AA2557="Win","Loss",IF(AA2557="Loss","Win","Draw")))</f>
        <v>Loss</v>
      </c>
      <c r="AI2557" s="5" t="s">
        <v>102</v>
      </c>
    </row>
    <row r="2558" customFormat="false" ht="15" hidden="false" customHeight="true" outlineLevel="0" collapsed="false">
      <c r="A2558" s="5" t="s">
        <v>5687</v>
      </c>
      <c r="B2558" s="5" t="n">
        <v>1</v>
      </c>
      <c r="C2558" s="5" t="s">
        <v>227</v>
      </c>
      <c r="D2558" s="5" t="s">
        <v>228</v>
      </c>
      <c r="E2558" s="5" t="s">
        <v>198</v>
      </c>
      <c r="F2558" s="5" t="s">
        <v>199</v>
      </c>
      <c r="G2558" s="5" t="s">
        <v>5688</v>
      </c>
      <c r="H2558" s="5" t="s">
        <v>163</v>
      </c>
      <c r="I2558" s="5" t="s">
        <v>90</v>
      </c>
      <c r="J2558" s="5" t="s">
        <v>123</v>
      </c>
      <c r="K2558" s="5" t="s">
        <v>124</v>
      </c>
      <c r="L2558" s="5" t="s">
        <v>96</v>
      </c>
      <c r="M2558" s="5" t="s">
        <v>85</v>
      </c>
      <c r="N2558" s="5" t="s">
        <v>95</v>
      </c>
      <c r="O2558" s="5" t="s">
        <v>126</v>
      </c>
      <c r="P2558" s="5" t="s">
        <v>125</v>
      </c>
      <c r="Q2558" s="5" t="s">
        <v>185</v>
      </c>
      <c r="R2558" s="5" t="s">
        <v>186</v>
      </c>
      <c r="S2558" s="5" t="s">
        <v>114</v>
      </c>
      <c r="T2558" s="5" t="s">
        <v>111</v>
      </c>
      <c r="U2558" s="5" t="s">
        <v>117</v>
      </c>
      <c r="V2558" s="5" t="s">
        <v>173</v>
      </c>
      <c r="W2558" s="5" t="s">
        <v>187</v>
      </c>
      <c r="X2558" s="5" t="s">
        <v>188</v>
      </c>
      <c r="Y2558" s="5" t="n">
        <v>1</v>
      </c>
      <c r="Z2558" s="5" t="n">
        <v>0</v>
      </c>
      <c r="AA2558" s="5" t="str">
        <f aca="false">IF(Y2558&gt;Z2558,"Win",IF(Y2558&lt;Z2558,"Loss","Draw"))</f>
        <v>Win</v>
      </c>
      <c r="AB2558" s="5" t="s">
        <v>98</v>
      </c>
      <c r="AC2558" s="5" t="s">
        <v>99</v>
      </c>
      <c r="AD2558" s="5" t="s">
        <v>134</v>
      </c>
      <c r="AE2558" s="5" t="s">
        <v>346</v>
      </c>
      <c r="AF2558" s="5" t="str">
        <f aca="false">IF(AD2558&lt;AE2558,AD2558,AE2558)</f>
        <v>Balloon, Executioner, Giant Skeleton, Giant Snowball, Miner, Tombstone, Tornado, Zappies</v>
      </c>
      <c r="AG2558" s="5" t="str">
        <f aca="false">IF(AD2558&lt;AE2558,AE2558,AD2558)</f>
        <v>Barbarian Barrel, Cannon Cart, Goblinstein, Lightning, Minions, Mortar, Royal Ghost, Skeletons</v>
      </c>
      <c r="AH2558" s="5" t="str">
        <f aca="false">IF(AD2558=AF2558,AA2558,IF(AA2558="Win","Loss",IF(AA2558="Loss","Win","Draw")))</f>
        <v>Loss</v>
      </c>
      <c r="AI2558" s="5" t="s">
        <v>102</v>
      </c>
    </row>
    <row r="2559" customFormat="false" ht="15" hidden="false" customHeight="true" outlineLevel="0" collapsed="false">
      <c r="A2559" s="5" t="s">
        <v>5687</v>
      </c>
      <c r="B2559" s="5" t="n">
        <v>2</v>
      </c>
      <c r="C2559" s="5" t="s">
        <v>227</v>
      </c>
      <c r="D2559" s="5" t="s">
        <v>228</v>
      </c>
      <c r="E2559" s="5" t="s">
        <v>198</v>
      </c>
      <c r="F2559" s="5" t="s">
        <v>199</v>
      </c>
      <c r="G2559" s="5" t="s">
        <v>5689</v>
      </c>
      <c r="H2559" s="5" t="s">
        <v>715</v>
      </c>
      <c r="I2559" s="5" t="s">
        <v>177</v>
      </c>
      <c r="J2559" s="5" t="s">
        <v>83</v>
      </c>
      <c r="K2559" s="5" t="s">
        <v>107</v>
      </c>
      <c r="L2559" s="5" t="s">
        <v>178</v>
      </c>
      <c r="M2559" s="5" t="s">
        <v>132</v>
      </c>
      <c r="N2559" s="5" t="s">
        <v>141</v>
      </c>
      <c r="O2559" s="5" t="s">
        <v>93</v>
      </c>
      <c r="P2559" s="5" t="s">
        <v>89</v>
      </c>
      <c r="Q2559" s="5" t="s">
        <v>84</v>
      </c>
      <c r="R2559" s="5" t="s">
        <v>108</v>
      </c>
      <c r="S2559" s="5" t="s">
        <v>95</v>
      </c>
      <c r="T2559" s="5" t="s">
        <v>115</v>
      </c>
      <c r="U2559" s="5" t="s">
        <v>97</v>
      </c>
      <c r="V2559" s="5" t="s">
        <v>116</v>
      </c>
      <c r="W2559" s="5" t="s">
        <v>119</v>
      </c>
      <c r="X2559" s="5" t="s">
        <v>118</v>
      </c>
      <c r="Y2559" s="5" t="n">
        <v>0</v>
      </c>
      <c r="Z2559" s="5" t="n">
        <v>1</v>
      </c>
      <c r="AA2559" s="5" t="str">
        <f aca="false">IF(Y2559&gt;Z2559,"Win",IF(Y2559&lt;Z2559,"Loss","Draw"))</f>
        <v>Loss</v>
      </c>
      <c r="AB2559" s="5" t="s">
        <v>98</v>
      </c>
      <c r="AC2559" s="5" t="s">
        <v>99</v>
      </c>
      <c r="AD2559" s="5" t="s">
        <v>5690</v>
      </c>
      <c r="AE2559" s="5" t="s">
        <v>3106</v>
      </c>
      <c r="AF2559" s="5" t="str">
        <f aca="false">IF(AD2559&lt;AE2559,AD2559,AE2559)</f>
        <v>Archers, Barbarian Barrel, Dark Prince, Goblin Hut, Graveyard, Ice Spirit, Poison, Ronin</v>
      </c>
      <c r="AG2559" s="5" t="str">
        <f aca="false">IF(AD2559&lt;AE2559,AE2559,AD2559)</f>
        <v>Electro Wizard, Fireball, Goblin Cage, Lumberjack, Monk, Phoenix, Royal Giant, The Log</v>
      </c>
      <c r="AH2559" s="5" t="str">
        <f aca="false">IF(AD2559=AF2559,AA2559,IF(AA2559="Win","Loss",IF(AA2559="Loss","Win","Draw")))</f>
        <v>Win</v>
      </c>
      <c r="AI2559" s="5" t="s">
        <v>102</v>
      </c>
    </row>
    <row r="2560" customFormat="false" ht="15" hidden="false" customHeight="true" outlineLevel="0" collapsed="false">
      <c r="A2560" s="5" t="s">
        <v>5687</v>
      </c>
      <c r="B2560" s="5" t="n">
        <v>3</v>
      </c>
      <c r="C2560" s="5" t="s">
        <v>227</v>
      </c>
      <c r="D2560" s="5" t="s">
        <v>228</v>
      </c>
      <c r="E2560" s="5" t="s">
        <v>198</v>
      </c>
      <c r="F2560" s="5" t="s">
        <v>199</v>
      </c>
      <c r="G2560" s="5" t="s">
        <v>5691</v>
      </c>
      <c r="H2560" s="5" t="s">
        <v>715</v>
      </c>
      <c r="I2560" s="5" t="s">
        <v>129</v>
      </c>
      <c r="J2560" s="5" t="s">
        <v>158</v>
      </c>
      <c r="K2560" s="5" t="s">
        <v>128</v>
      </c>
      <c r="L2560" s="5" t="s">
        <v>165</v>
      </c>
      <c r="M2560" s="5" t="s">
        <v>173</v>
      </c>
      <c r="N2560" s="5" t="s">
        <v>86</v>
      </c>
      <c r="O2560" s="5" t="s">
        <v>130</v>
      </c>
      <c r="P2560" s="5" t="s">
        <v>323</v>
      </c>
      <c r="Q2560" s="5" t="s">
        <v>92</v>
      </c>
      <c r="R2560" s="5" t="s">
        <v>158</v>
      </c>
      <c r="S2560" s="5" t="s">
        <v>90</v>
      </c>
      <c r="T2560" s="5" t="s">
        <v>93</v>
      </c>
      <c r="U2560" s="5" t="s">
        <v>86</v>
      </c>
      <c r="V2560" s="5" t="s">
        <v>159</v>
      </c>
      <c r="W2560" s="5" t="s">
        <v>94</v>
      </c>
      <c r="X2560" s="5" t="s">
        <v>150</v>
      </c>
      <c r="Y2560" s="5" t="n">
        <v>1</v>
      </c>
      <c r="Z2560" s="5" t="n">
        <v>0</v>
      </c>
      <c r="AA2560" s="5" t="str">
        <f aca="false">IF(Y2560&gt;Z2560,"Win",IF(Y2560&lt;Z2560,"Loss","Draw"))</f>
        <v>Win</v>
      </c>
      <c r="AB2560" s="5" t="s">
        <v>98</v>
      </c>
      <c r="AC2560" s="5" t="s">
        <v>99</v>
      </c>
      <c r="AD2560" s="5" t="s">
        <v>5692</v>
      </c>
      <c r="AE2560" s="5" t="s">
        <v>5693</v>
      </c>
      <c r="AF2560" s="5" t="str">
        <f aca="false">IF(AD2560&lt;AE2560,AD2560,AE2560)</f>
        <v>Arrows, Bowler, Golden Knight, Hog Rider, Mega Knight, Mini P.E.K.K.A, Skeleton Dragons, Zappies</v>
      </c>
      <c r="AG2560" s="5" t="str">
        <f aca="false">IF(AD2560&lt;AE2560,AE2560,AD2560)</f>
        <v>Bowler, Dart Goblin, Electro Spirit, Fireball, Mortar, Rascals, Skeleton Barrel, Skeleton Dragons</v>
      </c>
      <c r="AH2560" s="5" t="str">
        <f aca="false">IF(AD2560=AF2560,AA2560,IF(AA2560="Win","Loss",IF(AA2560="Loss","Win","Draw")))</f>
        <v>Win</v>
      </c>
      <c r="AI2560" s="5" t="s">
        <v>102</v>
      </c>
    </row>
    <row r="2561" customFormat="false" ht="15" hidden="false" customHeight="true" outlineLevel="0" collapsed="false">
      <c r="A2561" s="5" t="s">
        <v>5694</v>
      </c>
      <c r="B2561" s="5" t="n">
        <v>1</v>
      </c>
      <c r="C2561" s="5" t="s">
        <v>227</v>
      </c>
      <c r="D2561" s="5" t="s">
        <v>228</v>
      </c>
      <c r="E2561" s="5" t="s">
        <v>76</v>
      </c>
      <c r="F2561" s="5" t="s">
        <v>77</v>
      </c>
      <c r="G2561" s="5" t="s">
        <v>229</v>
      </c>
      <c r="H2561" s="5" t="s">
        <v>81</v>
      </c>
      <c r="I2561" s="5" t="s">
        <v>114</v>
      </c>
      <c r="J2561" s="5" t="s">
        <v>108</v>
      </c>
      <c r="K2561" s="5" t="s">
        <v>84</v>
      </c>
      <c r="L2561" s="5" t="s">
        <v>115</v>
      </c>
      <c r="M2561" s="5" t="s">
        <v>116</v>
      </c>
      <c r="N2561" s="5" t="s">
        <v>138</v>
      </c>
      <c r="O2561" s="5" t="s">
        <v>119</v>
      </c>
      <c r="P2561" s="5" t="s">
        <v>88</v>
      </c>
      <c r="Q2561" s="5" t="s">
        <v>87</v>
      </c>
      <c r="R2561" s="5" t="s">
        <v>91</v>
      </c>
      <c r="S2561" s="5" t="s">
        <v>114</v>
      </c>
      <c r="T2561" s="5" t="s">
        <v>97</v>
      </c>
      <c r="U2561" s="5" t="s">
        <v>116</v>
      </c>
      <c r="V2561" s="5" t="s">
        <v>138</v>
      </c>
      <c r="W2561" s="5" t="s">
        <v>150</v>
      </c>
      <c r="X2561" s="5" t="s">
        <v>137</v>
      </c>
      <c r="Y2561" s="5" t="n">
        <v>0</v>
      </c>
      <c r="Z2561" s="5" t="n">
        <v>1</v>
      </c>
      <c r="AA2561" s="5" t="str">
        <f aca="false">IF(Y2561&gt;Z2561,"Win",IF(Y2561&lt;Z2561,"Loss","Draw"))</f>
        <v>Loss</v>
      </c>
      <c r="AB2561" s="5" t="s">
        <v>98</v>
      </c>
      <c r="AC2561" s="5" t="s">
        <v>99</v>
      </c>
      <c r="AD2561" s="5" t="s">
        <v>231</v>
      </c>
      <c r="AE2561" s="5" t="s">
        <v>230</v>
      </c>
      <c r="AF2561" s="5" t="str">
        <f aca="false">IF(AD2561&lt;AE2561,AD2561,AE2561)</f>
        <v>Archers, Berserker, Dark Prince, Giant Snowball, Goblin Demolisher, Goblin Hut, Graveyard, Poison</v>
      </c>
      <c r="AG2561" s="5" t="str">
        <f aca="false">IF(AD2561&lt;AE2561,AE2561,AD2561)</f>
        <v>Electro Spirit, Giant Snowball, Goblin Demolisher, Goblin Drill, Goblins, Poison, Ronin, Tesla</v>
      </c>
      <c r="AH2561" s="5" t="str">
        <f aca="false">IF(AD2561=AF2561,AA2561,IF(AA2561="Win","Loss",IF(AA2561="Loss","Win","Draw")))</f>
        <v>Loss</v>
      </c>
      <c r="AI2561" s="5" t="s">
        <v>102</v>
      </c>
    </row>
    <row r="2562" customFormat="false" ht="15" hidden="false" customHeight="true" outlineLevel="0" collapsed="false">
      <c r="A2562" s="5" t="s">
        <v>5694</v>
      </c>
      <c r="B2562" s="5" t="n">
        <v>2</v>
      </c>
      <c r="C2562" s="5" t="s">
        <v>227</v>
      </c>
      <c r="D2562" s="5" t="s">
        <v>228</v>
      </c>
      <c r="E2562" s="5" t="s">
        <v>76</v>
      </c>
      <c r="F2562" s="5" t="s">
        <v>77</v>
      </c>
      <c r="G2562" s="5" t="s">
        <v>232</v>
      </c>
      <c r="H2562" s="5" t="s">
        <v>81</v>
      </c>
      <c r="I2562" s="5" t="s">
        <v>233</v>
      </c>
      <c r="J2562" s="5" t="s">
        <v>202</v>
      </c>
      <c r="K2562" s="5" t="s">
        <v>201</v>
      </c>
      <c r="L2562" s="5" t="s">
        <v>111</v>
      </c>
      <c r="M2562" s="5" t="s">
        <v>126</v>
      </c>
      <c r="N2562" s="5" t="s">
        <v>157</v>
      </c>
      <c r="O2562" s="5" t="s">
        <v>234</v>
      </c>
      <c r="P2562" s="5" t="s">
        <v>204</v>
      </c>
      <c r="Q2562" s="5" t="s">
        <v>129</v>
      </c>
      <c r="R2562" s="5" t="s">
        <v>172</v>
      </c>
      <c r="S2562" s="5" t="s">
        <v>153</v>
      </c>
      <c r="T2562" s="5" t="s">
        <v>165</v>
      </c>
      <c r="U2562" s="5" t="s">
        <v>88</v>
      </c>
      <c r="V2562" s="5" t="s">
        <v>85</v>
      </c>
      <c r="W2562" s="5" t="s">
        <v>157</v>
      </c>
      <c r="X2562" s="5" t="s">
        <v>89</v>
      </c>
      <c r="Y2562" s="5" t="n">
        <v>0</v>
      </c>
      <c r="Z2562" s="5" t="n">
        <v>1</v>
      </c>
      <c r="AA2562" s="5" t="str">
        <f aca="false">IF(Y2562&gt;Z2562,"Win",IF(Y2562&lt;Z2562,"Loss","Draw"))</f>
        <v>Loss</v>
      </c>
      <c r="AB2562" s="5" t="s">
        <v>98</v>
      </c>
      <c r="AC2562" s="5" t="s">
        <v>99</v>
      </c>
      <c r="AD2562" s="5" t="s">
        <v>236</v>
      </c>
      <c r="AE2562" s="5" t="s">
        <v>235</v>
      </c>
      <c r="AF2562" s="5" t="str">
        <f aca="false">IF(AD2562&lt;AE2562,AD2562,AE2562)</f>
        <v>Bats, Bomb Tower, Fire Spirit, Magic Archer, Miner, Royal Delivery, Skeletons, Wall Breakers</v>
      </c>
      <c r="AG2562" s="5" t="str">
        <f aca="false">IF(AD2562&lt;AE2562,AE2562,AD2562)</f>
        <v>Berserker, Cannon, Fire Spirit, Hog Rider, Lightning, Mega Knight, Musketeer, The Log</v>
      </c>
      <c r="AH2562" s="5" t="str">
        <f aca="false">IF(AD2562=AF2562,AA2562,IF(AA2562="Win","Loss",IF(AA2562="Loss","Win","Draw")))</f>
        <v>Loss</v>
      </c>
      <c r="AI2562" s="5" t="s">
        <v>102</v>
      </c>
    </row>
    <row r="2563" customFormat="false" ht="15" hidden="false" customHeight="true" outlineLevel="0" collapsed="false">
      <c r="A2563" s="5" t="s">
        <v>5695</v>
      </c>
      <c r="B2563" s="5" t="n">
        <v>1</v>
      </c>
      <c r="C2563" s="5" t="s">
        <v>227</v>
      </c>
      <c r="D2563" s="5" t="s">
        <v>228</v>
      </c>
      <c r="E2563" s="5" t="s">
        <v>253</v>
      </c>
      <c r="F2563" s="5" t="s">
        <v>254</v>
      </c>
      <c r="G2563" s="5" t="s">
        <v>5696</v>
      </c>
      <c r="H2563" s="5" t="s">
        <v>715</v>
      </c>
      <c r="I2563" s="5" t="s">
        <v>129</v>
      </c>
      <c r="J2563" s="5" t="s">
        <v>128</v>
      </c>
      <c r="K2563" s="5" t="s">
        <v>127</v>
      </c>
      <c r="L2563" s="5" t="s">
        <v>173</v>
      </c>
      <c r="M2563" s="5" t="s">
        <v>131</v>
      </c>
      <c r="N2563" s="5" t="s">
        <v>97</v>
      </c>
      <c r="O2563" s="5" t="s">
        <v>130</v>
      </c>
      <c r="P2563" s="5" t="s">
        <v>133</v>
      </c>
      <c r="Q2563" s="5" t="s">
        <v>84</v>
      </c>
      <c r="R2563" s="5" t="s">
        <v>108</v>
      </c>
      <c r="S2563" s="5" t="s">
        <v>114</v>
      </c>
      <c r="T2563" s="5" t="s">
        <v>118</v>
      </c>
      <c r="U2563" s="5" t="s">
        <v>138</v>
      </c>
      <c r="V2563" s="5" t="s">
        <v>119</v>
      </c>
      <c r="W2563" s="5" t="s">
        <v>116</v>
      </c>
      <c r="X2563" s="5" t="s">
        <v>115</v>
      </c>
      <c r="Y2563" s="5" t="n">
        <v>1</v>
      </c>
      <c r="Z2563" s="5" t="n">
        <v>0</v>
      </c>
      <c r="AA2563" s="5" t="str">
        <f aca="false">IF(Y2563&gt;Z2563,"Win",IF(Y2563&lt;Z2563,"Loss","Draw"))</f>
        <v>Win</v>
      </c>
      <c r="AB2563" s="5" t="s">
        <v>98</v>
      </c>
      <c r="AC2563" s="5" t="s">
        <v>99</v>
      </c>
      <c r="AD2563" s="5" t="s">
        <v>503</v>
      </c>
      <c r="AE2563" s="5" t="s">
        <v>984</v>
      </c>
      <c r="AF2563" s="5" t="str">
        <f aca="false">IF(AD2563&lt;AE2563,AD2563,AE2563)</f>
        <v>Archers, Dark Prince, Giant Snowball, Goblin Demolisher, Goblin Hut, Graveyard, Ice Spirit, Poison</v>
      </c>
      <c r="AG2563" s="5" t="str">
        <f aca="false">IF(AD2563&lt;AE2563,AE2563,AD2563)</f>
        <v>Arrows, Bandit, Battle Ram, Golden Knight, Mega Knight, Mother Witch, Ronin, Zappies</v>
      </c>
      <c r="AH2563" s="5" t="str">
        <f aca="false">IF(AD2563=AF2563,AA2563,IF(AA2563="Win","Loss",IF(AA2563="Loss","Win","Draw")))</f>
        <v>Loss</v>
      </c>
      <c r="AI2563" s="5" t="s">
        <v>102</v>
      </c>
    </row>
    <row r="2564" customFormat="false" ht="15" hidden="false" customHeight="true" outlineLevel="0" collapsed="false">
      <c r="A2564" s="5" t="s">
        <v>5695</v>
      </c>
      <c r="B2564" s="5" t="n">
        <v>2</v>
      </c>
      <c r="C2564" s="5" t="s">
        <v>227</v>
      </c>
      <c r="D2564" s="5" t="s">
        <v>228</v>
      </c>
      <c r="E2564" s="5" t="s">
        <v>253</v>
      </c>
      <c r="F2564" s="5" t="s">
        <v>254</v>
      </c>
      <c r="G2564" s="5" t="s">
        <v>5697</v>
      </c>
      <c r="H2564" s="5" t="s">
        <v>163</v>
      </c>
      <c r="I2564" s="5" t="s">
        <v>203</v>
      </c>
      <c r="J2564" s="5" t="s">
        <v>202</v>
      </c>
      <c r="K2564" s="5" t="s">
        <v>201</v>
      </c>
      <c r="L2564" s="5" t="s">
        <v>209</v>
      </c>
      <c r="M2564" s="5" t="s">
        <v>88</v>
      </c>
      <c r="N2564" s="5" t="s">
        <v>157</v>
      </c>
      <c r="O2564" s="5" t="s">
        <v>118</v>
      </c>
      <c r="P2564" s="5" t="s">
        <v>204</v>
      </c>
      <c r="Q2564" s="5" t="s">
        <v>407</v>
      </c>
      <c r="R2564" s="5" t="s">
        <v>151</v>
      </c>
      <c r="S2564" s="5" t="s">
        <v>87</v>
      </c>
      <c r="T2564" s="5" t="s">
        <v>126</v>
      </c>
      <c r="U2564" s="5" t="s">
        <v>165</v>
      </c>
      <c r="V2564" s="5" t="s">
        <v>150</v>
      </c>
      <c r="W2564" s="5" t="s">
        <v>164</v>
      </c>
      <c r="X2564" s="5" t="s">
        <v>95</v>
      </c>
      <c r="Y2564" s="5" t="n">
        <v>1</v>
      </c>
      <c r="Z2564" s="5" t="n">
        <v>0</v>
      </c>
      <c r="AA2564" s="5" t="str">
        <f aca="false">IF(Y2564&gt;Z2564,"Win",IF(Y2564&lt;Z2564,"Loss","Draw"))</f>
        <v>Win</v>
      </c>
      <c r="AB2564" s="5" t="s">
        <v>98</v>
      </c>
      <c r="AC2564" s="5" t="s">
        <v>99</v>
      </c>
      <c r="AD2564" s="5" t="s">
        <v>587</v>
      </c>
      <c r="AE2564" s="5" t="s">
        <v>662</v>
      </c>
      <c r="AF2564" s="5" t="str">
        <f aca="false">IF(AD2564&lt;AE2564,AD2564,AE2564)</f>
        <v>Barbarian Barrel, Earthquake, Electro Spirit, Firecracker, Hog Rider, Mighty Miner, Skeletons, Tesla</v>
      </c>
      <c r="AG2564" s="5" t="str">
        <f aca="false">IF(AD2564&lt;AE2564,AE2564,AD2564)</f>
        <v>Berserker, Fire Spirit, Goblin Barrel, Ice Spirit, Inferno Tower, Magic Archer, Royal Delivery, Wall Breakers</v>
      </c>
      <c r="AH2564" s="5" t="str">
        <f aca="false">IF(AD2564=AF2564,AA2564,IF(AA2564="Win","Loss",IF(AA2564="Loss","Win","Draw")))</f>
        <v>Loss</v>
      </c>
      <c r="AI2564" s="5" t="s">
        <v>102</v>
      </c>
    </row>
    <row r="2565" customFormat="false" ht="15" hidden="false" customHeight="true" outlineLevel="0" collapsed="false">
      <c r="A2565" s="7" t="s">
        <v>5698</v>
      </c>
      <c r="B2565" s="7" t="n">
        <v>1</v>
      </c>
      <c r="C2565" s="7" t="s">
        <v>227</v>
      </c>
      <c r="D2565" s="7" t="s">
        <v>228</v>
      </c>
      <c r="E2565" s="7" t="s">
        <v>182</v>
      </c>
      <c r="F2565" s="7" t="s">
        <v>183</v>
      </c>
      <c r="G2565" s="7" t="s">
        <v>5699</v>
      </c>
      <c r="H2565" s="7" t="s">
        <v>163</v>
      </c>
      <c r="I2565" s="7" t="s">
        <v>82</v>
      </c>
      <c r="J2565" s="7" t="s">
        <v>108</v>
      </c>
      <c r="K2565" s="7" t="s">
        <v>152</v>
      </c>
      <c r="L2565" s="7" t="s">
        <v>89</v>
      </c>
      <c r="M2565" s="7" t="s">
        <v>85</v>
      </c>
      <c r="N2565" s="7" t="s">
        <v>119</v>
      </c>
      <c r="O2565" s="7" t="s">
        <v>88</v>
      </c>
      <c r="P2565" s="7" t="s">
        <v>150</v>
      </c>
      <c r="Q2565" s="7" t="s">
        <v>201</v>
      </c>
      <c r="R2565" s="7" t="s">
        <v>202</v>
      </c>
      <c r="S2565" s="7" t="s">
        <v>233</v>
      </c>
      <c r="T2565" s="7" t="s">
        <v>111</v>
      </c>
      <c r="U2565" s="7" t="s">
        <v>88</v>
      </c>
      <c r="V2565" s="7" t="s">
        <v>157</v>
      </c>
      <c r="W2565" s="7" t="s">
        <v>204</v>
      </c>
      <c r="X2565" s="7" t="s">
        <v>234</v>
      </c>
      <c r="Y2565" s="7" t="n">
        <v>1</v>
      </c>
      <c r="Z2565" s="7" t="n">
        <v>0</v>
      </c>
      <c r="AA2565" s="7" t="str">
        <f aca="false">IF(Y2565&gt;Z2565,"Win",IF(Y2565&lt;Z2565,"Loss","Draw"))</f>
        <v>Win</v>
      </c>
      <c r="AB2565" s="7" t="s">
        <v>99</v>
      </c>
      <c r="AC2565" s="7" t="s">
        <v>99</v>
      </c>
      <c r="AD2565" s="7" t="s">
        <v>1690</v>
      </c>
      <c r="AE2565" s="7" t="s">
        <v>380</v>
      </c>
      <c r="AF2565" s="7" t="str">
        <f aca="false">IF(AD2565&lt;AE2565,AD2565,AE2565)</f>
        <v>Baby Dragon, Berserker, Dark Prince, Electro Spirit, Goblin Hut, Lightning, Royal Hogs, The Log</v>
      </c>
      <c r="AG2565" s="7" t="str">
        <f aca="false">IF(AD2565&lt;AE2565,AE2565,AD2565)</f>
        <v>Bats, Berserker, Bomb Tower, Fire Spirit, Magic Archer, Miner, Royal Delivery, Wall Breakers</v>
      </c>
      <c r="AH2565" s="7" t="str">
        <f aca="false">IF(AD2565=AF2565,AA2565,IF(AA2565="Win","Loss",IF(AA2565="Loss","Win","Draw")))</f>
        <v>Win</v>
      </c>
      <c r="AI2565" s="7" t="s">
        <v>102</v>
      </c>
    </row>
    <row r="2566" customFormat="false" ht="15" hidden="false" customHeight="true" outlineLevel="0" collapsed="false">
      <c r="A2566" s="7" t="s">
        <v>5698</v>
      </c>
      <c r="B2566" s="7" t="n">
        <v>2</v>
      </c>
      <c r="C2566" s="7" t="s">
        <v>227</v>
      </c>
      <c r="D2566" s="7" t="s">
        <v>228</v>
      </c>
      <c r="E2566" s="7" t="s">
        <v>182</v>
      </c>
      <c r="F2566" s="7" t="s">
        <v>183</v>
      </c>
      <c r="G2566" s="7" t="s">
        <v>5700</v>
      </c>
      <c r="H2566" s="7" t="s">
        <v>163</v>
      </c>
      <c r="I2566" s="7" t="s">
        <v>201</v>
      </c>
      <c r="J2566" s="7" t="s">
        <v>202</v>
      </c>
      <c r="K2566" s="7" t="s">
        <v>233</v>
      </c>
      <c r="L2566" s="7" t="s">
        <v>111</v>
      </c>
      <c r="M2566" s="7" t="s">
        <v>157</v>
      </c>
      <c r="N2566" s="7" t="s">
        <v>204</v>
      </c>
      <c r="O2566" s="7" t="s">
        <v>234</v>
      </c>
      <c r="P2566" s="7" t="s">
        <v>126</v>
      </c>
      <c r="Q2566" s="7" t="s">
        <v>185</v>
      </c>
      <c r="R2566" s="7" t="s">
        <v>186</v>
      </c>
      <c r="S2566" s="7" t="s">
        <v>109</v>
      </c>
      <c r="T2566" s="7" t="s">
        <v>117</v>
      </c>
      <c r="U2566" s="7" t="s">
        <v>187</v>
      </c>
      <c r="V2566" s="7" t="s">
        <v>126</v>
      </c>
      <c r="W2566" s="7" t="s">
        <v>87</v>
      </c>
      <c r="X2566" s="7" t="s">
        <v>97</v>
      </c>
      <c r="Y2566" s="7" t="n">
        <v>1</v>
      </c>
      <c r="Z2566" s="7" t="n">
        <v>0</v>
      </c>
      <c r="AA2566" s="7" t="str">
        <f aca="false">IF(Y2566&gt;Z2566,"Win",IF(Y2566&lt;Z2566,"Loss","Draw"))</f>
        <v>Win</v>
      </c>
      <c r="AB2566" s="7" t="s">
        <v>99</v>
      </c>
      <c r="AC2566" s="7" t="s">
        <v>99</v>
      </c>
      <c r="AD2566" s="7" t="s">
        <v>236</v>
      </c>
      <c r="AE2566" s="7" t="s">
        <v>5701</v>
      </c>
      <c r="AF2566" s="7" t="str">
        <f aca="false">IF(AD2566&lt;AE2566,AD2566,AE2566)</f>
        <v>Balloon, Executioner, Giant Skeleton, Ronin, Skeletons, Tesla, Tornado, Zap</v>
      </c>
      <c r="AG2566" s="7" t="str">
        <f aca="false">IF(AD2566&lt;AE2566,AE2566,AD2566)</f>
        <v>Bats, Bomb Tower, Fire Spirit, Magic Archer, Miner, Royal Delivery, Skeletons, Wall Breakers</v>
      </c>
      <c r="AH2566" s="7" t="str">
        <f aca="false">IF(AD2566=AF2566,AA2566,IF(AA2566="Win","Loss",IF(AA2566="Loss","Win","Draw")))</f>
        <v>Loss</v>
      </c>
      <c r="AI2566" s="7" t="s">
        <v>102</v>
      </c>
    </row>
    <row r="2567" customFormat="false" ht="15" hidden="false" customHeight="true" outlineLevel="0" collapsed="false">
      <c r="A2567" s="5" t="s">
        <v>5702</v>
      </c>
      <c r="B2567" s="5" t="n">
        <v>1</v>
      </c>
      <c r="C2567" s="5" t="s">
        <v>227</v>
      </c>
      <c r="D2567" s="5" t="s">
        <v>228</v>
      </c>
      <c r="E2567" s="5" t="s">
        <v>212</v>
      </c>
      <c r="F2567" s="5" t="s">
        <v>213</v>
      </c>
      <c r="G2567" s="5" t="s">
        <v>1279</v>
      </c>
      <c r="H2567" s="5" t="s">
        <v>715</v>
      </c>
      <c r="I2567" s="5" t="s">
        <v>127</v>
      </c>
      <c r="J2567" s="5" t="s">
        <v>219</v>
      </c>
      <c r="K2567" s="5" t="s">
        <v>124</v>
      </c>
      <c r="L2567" s="5" t="s">
        <v>117</v>
      </c>
      <c r="M2567" s="5" t="s">
        <v>133</v>
      </c>
      <c r="N2567" s="5" t="s">
        <v>294</v>
      </c>
      <c r="O2567" s="5" t="s">
        <v>173</v>
      </c>
      <c r="P2567" s="5" t="s">
        <v>95</v>
      </c>
      <c r="Q2567" s="5" t="s">
        <v>185</v>
      </c>
      <c r="R2567" s="5" t="s">
        <v>128</v>
      </c>
      <c r="S2567" s="5" t="s">
        <v>114</v>
      </c>
      <c r="T2567" s="5" t="s">
        <v>137</v>
      </c>
      <c r="U2567" s="5" t="s">
        <v>117</v>
      </c>
      <c r="V2567" s="5" t="s">
        <v>158</v>
      </c>
      <c r="W2567" s="5" t="s">
        <v>173</v>
      </c>
      <c r="X2567" s="5" t="s">
        <v>187</v>
      </c>
      <c r="Y2567" s="5" t="n">
        <v>0</v>
      </c>
      <c r="Z2567" s="5" t="n">
        <v>1</v>
      </c>
      <c r="AA2567" s="5" t="str">
        <f aca="false">IF(Y2567&gt;Z2567,"Win",IF(Y2567&lt;Z2567,"Loss","Draw"))</f>
        <v>Loss</v>
      </c>
      <c r="AB2567" s="5" t="s">
        <v>98</v>
      </c>
      <c r="AC2567" s="5" t="s">
        <v>99</v>
      </c>
      <c r="AD2567" s="5" t="s">
        <v>296</v>
      </c>
      <c r="AE2567" s="5" t="s">
        <v>5703</v>
      </c>
      <c r="AF2567" s="5" t="str">
        <f aca="false">IF(AD2567&lt;AE2567,AD2567,AE2567)</f>
        <v>Barbarian Barrel, Battle Ram, Giant Skeleton, Mother Witch, Royal Ghost, Vines, Wizard, Zappies</v>
      </c>
      <c r="AG2567" s="5" t="str">
        <f aca="false">IF(AD2567&lt;AE2567,AE2567,AD2567)</f>
        <v>Bowler, Executioner, Giant Skeleton, Giant Snowball, Goblin Drill, Golden Knight, Tornado, Zappies</v>
      </c>
      <c r="AH2567" s="5" t="str">
        <f aca="false">IF(AD2567=AF2567,AA2567,IF(AA2567="Win","Loss",IF(AA2567="Loss","Win","Draw")))</f>
        <v>Loss</v>
      </c>
      <c r="AI2567" s="5" t="s">
        <v>102</v>
      </c>
    </row>
    <row r="2568" customFormat="false" ht="15" hidden="false" customHeight="true" outlineLevel="0" collapsed="false">
      <c r="A2568" s="5" t="s">
        <v>5702</v>
      </c>
      <c r="B2568" s="5" t="n">
        <v>2</v>
      </c>
      <c r="C2568" s="5" t="s">
        <v>227</v>
      </c>
      <c r="D2568" s="5" t="s">
        <v>228</v>
      </c>
      <c r="E2568" s="5" t="s">
        <v>212</v>
      </c>
      <c r="F2568" s="5" t="s">
        <v>213</v>
      </c>
      <c r="G2568" s="5" t="s">
        <v>5704</v>
      </c>
      <c r="H2568" s="5" t="s">
        <v>715</v>
      </c>
      <c r="I2568" s="5" t="s">
        <v>84</v>
      </c>
      <c r="J2568" s="5" t="s">
        <v>108</v>
      </c>
      <c r="K2568" s="5" t="s">
        <v>114</v>
      </c>
      <c r="L2568" s="5" t="s">
        <v>115</v>
      </c>
      <c r="M2568" s="5" t="s">
        <v>138</v>
      </c>
      <c r="N2568" s="5" t="s">
        <v>119</v>
      </c>
      <c r="O2568" s="5" t="s">
        <v>116</v>
      </c>
      <c r="P2568" s="5" t="s">
        <v>88</v>
      </c>
      <c r="Q2568" s="5" t="s">
        <v>208</v>
      </c>
      <c r="R2568" s="5" t="s">
        <v>139</v>
      </c>
      <c r="S2568" s="5" t="s">
        <v>109</v>
      </c>
      <c r="T2568" s="5" t="s">
        <v>85</v>
      </c>
      <c r="U2568" s="5" t="s">
        <v>110</v>
      </c>
      <c r="V2568" s="5" t="s">
        <v>112</v>
      </c>
      <c r="W2568" s="5" t="s">
        <v>188</v>
      </c>
      <c r="X2568" s="5" t="s">
        <v>95</v>
      </c>
      <c r="Y2568" s="5" t="n">
        <v>1</v>
      </c>
      <c r="Z2568" s="5" t="n">
        <v>0</v>
      </c>
      <c r="AA2568" s="5" t="str">
        <f aca="false">IF(Y2568&gt;Z2568,"Win",IF(Y2568&lt;Z2568,"Loss","Draw"))</f>
        <v>Win</v>
      </c>
      <c r="AB2568" s="5" t="s">
        <v>98</v>
      </c>
      <c r="AC2568" s="5" t="s">
        <v>99</v>
      </c>
      <c r="AD2568" s="5" t="s">
        <v>231</v>
      </c>
      <c r="AE2568" s="5" t="s">
        <v>3099</v>
      </c>
      <c r="AF2568" s="5" t="str">
        <f aca="false">IF(AD2568&lt;AE2568,AD2568,AE2568)</f>
        <v>Archers, Berserker, Dark Prince, Giant Snowball, Goblin Demolisher, Goblin Hut, Graveyard, Poison</v>
      </c>
      <c r="AG2568" s="5" t="str">
        <f aca="false">IF(AD2568&lt;AE2568,AE2568,AD2568)</f>
        <v>Barbarian Barrel, Lava Hound, Lightning, Mega Minion, Spirit Empress, Tombstone, Valkyrie, Zap</v>
      </c>
      <c r="AH2568" s="5" t="str">
        <f aca="false">IF(AD2568=AF2568,AA2568,IF(AA2568="Win","Loss",IF(AA2568="Loss","Win","Draw")))</f>
        <v>Win</v>
      </c>
      <c r="AI2568" s="5" t="s">
        <v>102</v>
      </c>
    </row>
    <row r="2569" customFormat="false" ht="15" hidden="false" customHeight="true" outlineLevel="0" collapsed="false">
      <c r="A2569" s="5" t="s">
        <v>5702</v>
      </c>
      <c r="B2569" s="5" t="n">
        <v>3</v>
      </c>
      <c r="C2569" s="5" t="s">
        <v>227</v>
      </c>
      <c r="D2569" s="5" t="s">
        <v>228</v>
      </c>
      <c r="E2569" s="5" t="s">
        <v>212</v>
      </c>
      <c r="F2569" s="5" t="s">
        <v>213</v>
      </c>
      <c r="G2569" s="5" t="s">
        <v>5705</v>
      </c>
      <c r="H2569" s="5" t="s">
        <v>715</v>
      </c>
      <c r="I2569" s="5" t="s">
        <v>233</v>
      </c>
      <c r="J2569" s="5" t="s">
        <v>202</v>
      </c>
      <c r="K2569" s="5" t="s">
        <v>201</v>
      </c>
      <c r="L2569" s="5" t="s">
        <v>126</v>
      </c>
      <c r="M2569" s="5" t="s">
        <v>111</v>
      </c>
      <c r="N2569" s="5" t="s">
        <v>157</v>
      </c>
      <c r="O2569" s="5" t="s">
        <v>234</v>
      </c>
      <c r="P2569" s="5" t="s">
        <v>204</v>
      </c>
      <c r="Q2569" s="5" t="s">
        <v>129</v>
      </c>
      <c r="R2569" s="5" t="s">
        <v>186</v>
      </c>
      <c r="S2569" s="5" t="s">
        <v>152</v>
      </c>
      <c r="T2569" s="5" t="s">
        <v>97</v>
      </c>
      <c r="U2569" s="5" t="s">
        <v>124</v>
      </c>
      <c r="V2569" s="5" t="s">
        <v>294</v>
      </c>
      <c r="W2569" s="5" t="s">
        <v>133</v>
      </c>
      <c r="X2569" s="5" t="s">
        <v>141</v>
      </c>
      <c r="Y2569" s="5" t="n">
        <v>1</v>
      </c>
      <c r="Z2569" s="5" t="n">
        <v>0</v>
      </c>
      <c r="AA2569" s="5" t="str">
        <f aca="false">IF(Y2569&gt;Z2569,"Win",IF(Y2569&lt;Z2569,"Loss","Draw"))</f>
        <v>Win</v>
      </c>
      <c r="AB2569" s="5" t="s">
        <v>98</v>
      </c>
      <c r="AC2569" s="5" t="s">
        <v>99</v>
      </c>
      <c r="AD2569" s="5" t="s">
        <v>236</v>
      </c>
      <c r="AE2569" s="5" t="s">
        <v>5706</v>
      </c>
      <c r="AF2569" s="5" t="str">
        <f aca="false">IF(AD2569&lt;AE2569,AD2569,AE2569)</f>
        <v>Baby Dragon, Balloon, Lumberjack, Mega Knight, Mother Witch, Ronin, Royal Ghost, Vines</v>
      </c>
      <c r="AG2569" s="5" t="str">
        <f aca="false">IF(AD2569&lt;AE2569,AE2569,AD2569)</f>
        <v>Bats, Bomb Tower, Fire Spirit, Magic Archer, Miner, Royal Delivery, Skeletons, Wall Breakers</v>
      </c>
      <c r="AH2569" s="5" t="str">
        <f aca="false">IF(AD2569=AF2569,AA2569,IF(AA2569="Win","Loss",IF(AA2569="Loss","Win","Draw")))</f>
        <v>Loss</v>
      </c>
      <c r="AI2569" s="5" t="s">
        <v>102</v>
      </c>
    </row>
    <row r="2570" customFormat="false" ht="15" hidden="false" customHeight="true" outlineLevel="0" collapsed="false">
      <c r="A2570" s="5" t="s">
        <v>5707</v>
      </c>
      <c r="B2570" s="5" t="n">
        <v>1</v>
      </c>
      <c r="C2570" s="5" t="s">
        <v>227</v>
      </c>
      <c r="D2570" s="5" t="s">
        <v>228</v>
      </c>
      <c r="E2570" s="5" t="s">
        <v>613</v>
      </c>
      <c r="F2570" s="5" t="s">
        <v>614</v>
      </c>
      <c r="G2570" s="5" t="s">
        <v>5708</v>
      </c>
      <c r="H2570" s="5" t="s">
        <v>715</v>
      </c>
      <c r="I2570" s="5" t="s">
        <v>201</v>
      </c>
      <c r="J2570" s="5" t="s">
        <v>151</v>
      </c>
      <c r="K2570" s="5" t="s">
        <v>203</v>
      </c>
      <c r="L2570" s="5" t="s">
        <v>159</v>
      </c>
      <c r="M2570" s="5" t="s">
        <v>118</v>
      </c>
      <c r="N2570" s="5" t="s">
        <v>157</v>
      </c>
      <c r="O2570" s="5" t="s">
        <v>234</v>
      </c>
      <c r="P2570" s="5" t="s">
        <v>204</v>
      </c>
      <c r="Q2570" s="5" t="s">
        <v>87</v>
      </c>
      <c r="R2570" s="5" t="s">
        <v>186</v>
      </c>
      <c r="S2570" s="5" t="s">
        <v>83</v>
      </c>
      <c r="T2570" s="5" t="s">
        <v>114</v>
      </c>
      <c r="U2570" s="5" t="s">
        <v>111</v>
      </c>
      <c r="V2570" s="5" t="s">
        <v>130</v>
      </c>
      <c r="W2570" s="5" t="s">
        <v>84</v>
      </c>
      <c r="X2570" s="5" t="s">
        <v>88</v>
      </c>
      <c r="Y2570" s="5" t="n">
        <v>0</v>
      </c>
      <c r="Z2570" s="5" t="n">
        <v>3</v>
      </c>
      <c r="AA2570" s="5" t="str">
        <f aca="false">IF(Y2570&gt;Z2570,"Win",IF(Y2570&lt;Z2570,"Loss","Draw"))</f>
        <v>Loss</v>
      </c>
      <c r="AB2570" s="5" t="s">
        <v>98</v>
      </c>
      <c r="AC2570" s="5" t="s">
        <v>99</v>
      </c>
      <c r="AD2570" s="5" t="s">
        <v>5709</v>
      </c>
      <c r="AE2570" s="5" t="s">
        <v>5710</v>
      </c>
      <c r="AF2570" s="5" t="str">
        <f aca="false">IF(AD2570&lt;AE2570,AD2570,AE2570)</f>
        <v>Archers, Arrows, Balloon, Berserker, Giant Snowball, Miner, Monk, Tesla</v>
      </c>
      <c r="AG2570" s="5" t="str">
        <f aca="false">IF(AD2570&lt;AE2570,AE2570,AD2570)</f>
        <v>Bomb Tower, Dart Goblin, Fire Spirit, Goblin Barrel, Ice Spirit, Mighty Miner, Royal Delivery, Wall Breakers</v>
      </c>
      <c r="AH2570" s="5" t="str">
        <f aca="false">IF(AD2570=AF2570,AA2570,IF(AA2570="Win","Loss",IF(AA2570="Loss","Win","Draw")))</f>
        <v>Win</v>
      </c>
      <c r="AI2570" s="5" t="s">
        <v>297</v>
      </c>
    </row>
    <row r="2571" customFormat="false" ht="15" hidden="false" customHeight="true" outlineLevel="0" collapsed="false">
      <c r="A2571" s="5" t="s">
        <v>5707</v>
      </c>
      <c r="B2571" s="5" t="n">
        <v>2</v>
      </c>
      <c r="C2571" s="5" t="s">
        <v>227</v>
      </c>
      <c r="D2571" s="5" t="s">
        <v>228</v>
      </c>
      <c r="E2571" s="5" t="s">
        <v>613</v>
      </c>
      <c r="F2571" s="5" t="s">
        <v>614</v>
      </c>
      <c r="G2571" s="5" t="s">
        <v>5711</v>
      </c>
      <c r="H2571" s="5" t="s">
        <v>163</v>
      </c>
      <c r="I2571" s="5" t="s">
        <v>107</v>
      </c>
      <c r="J2571" s="5" t="s">
        <v>128</v>
      </c>
      <c r="K2571" s="5" t="s">
        <v>152</v>
      </c>
      <c r="L2571" s="5" t="s">
        <v>306</v>
      </c>
      <c r="M2571" s="5" t="s">
        <v>187</v>
      </c>
      <c r="N2571" s="5" t="s">
        <v>85</v>
      </c>
      <c r="O2571" s="5" t="s">
        <v>95</v>
      </c>
      <c r="P2571" s="5" t="s">
        <v>307</v>
      </c>
      <c r="Q2571" s="5" t="s">
        <v>208</v>
      </c>
      <c r="R2571" s="5" t="s">
        <v>188</v>
      </c>
      <c r="S2571" s="5" t="s">
        <v>109</v>
      </c>
      <c r="T2571" s="5" t="s">
        <v>110</v>
      </c>
      <c r="U2571" s="5" t="s">
        <v>86</v>
      </c>
      <c r="V2571" s="5" t="s">
        <v>88</v>
      </c>
      <c r="W2571" s="5" t="s">
        <v>93</v>
      </c>
      <c r="X2571" s="5" t="s">
        <v>112</v>
      </c>
      <c r="Y2571" s="5" t="n">
        <v>0</v>
      </c>
      <c r="Z2571" s="5" t="n">
        <v>1</v>
      </c>
      <c r="AA2571" s="5" t="str">
        <f aca="false">IF(Y2571&gt;Z2571,"Win",IF(Y2571&lt;Z2571,"Loss","Draw"))</f>
        <v>Loss</v>
      </c>
      <c r="AB2571" s="5" t="s">
        <v>98</v>
      </c>
      <c r="AC2571" s="5" t="s">
        <v>99</v>
      </c>
      <c r="AD2571" s="5" t="s">
        <v>603</v>
      </c>
      <c r="AE2571" s="5" t="s">
        <v>368</v>
      </c>
      <c r="AF2571" s="5" t="str">
        <f aca="false">IF(AD2571&lt;AE2571,AD2571,AE2571)</f>
        <v>Baby Dragon, Barbarian Barrel, Goblin Cage, Golden Knight, Golem, Ice Wizard, Lightning, Tornado</v>
      </c>
      <c r="AG2571" s="5" t="str">
        <f aca="false">IF(AD2571&lt;AE2571,AE2571,AD2571)</f>
        <v>Berserker, Fireball, Lava Hound, Skeleton Dragons, Spirit Empress, Tombstone, Valkyrie, Zap</v>
      </c>
      <c r="AH2571" s="5" t="str">
        <f aca="false">IF(AD2571=AF2571,AA2571,IF(AA2571="Win","Loss",IF(AA2571="Loss","Win","Draw")))</f>
        <v>Loss</v>
      </c>
      <c r="AI2571" s="5" t="s">
        <v>297</v>
      </c>
    </row>
    <row r="2572" customFormat="false" ht="15" hidden="false" customHeight="true" outlineLevel="0" collapsed="false">
      <c r="A2572" s="7" t="s">
        <v>5712</v>
      </c>
      <c r="B2572" s="7" t="n">
        <v>1</v>
      </c>
      <c r="C2572" s="7" t="s">
        <v>227</v>
      </c>
      <c r="D2572" s="7" t="s">
        <v>228</v>
      </c>
      <c r="E2572" s="7" t="s">
        <v>613</v>
      </c>
      <c r="F2572" s="7" t="s">
        <v>614</v>
      </c>
      <c r="G2572" s="7" t="s">
        <v>5713</v>
      </c>
      <c r="H2572" s="7" t="s">
        <v>163</v>
      </c>
      <c r="I2572" s="7" t="s">
        <v>137</v>
      </c>
      <c r="J2572" s="7" t="s">
        <v>241</v>
      </c>
      <c r="K2572" s="7" t="s">
        <v>114</v>
      </c>
      <c r="L2572" s="7" t="s">
        <v>153</v>
      </c>
      <c r="M2572" s="7" t="s">
        <v>157</v>
      </c>
      <c r="N2572" s="7" t="s">
        <v>138</v>
      </c>
      <c r="O2572" s="7" t="s">
        <v>126</v>
      </c>
      <c r="P2572" s="7" t="s">
        <v>116</v>
      </c>
      <c r="Q2572" s="7" t="s">
        <v>201</v>
      </c>
      <c r="R2572" s="7" t="s">
        <v>202</v>
      </c>
      <c r="S2572" s="7" t="s">
        <v>233</v>
      </c>
      <c r="T2572" s="7" t="s">
        <v>204</v>
      </c>
      <c r="U2572" s="7" t="s">
        <v>126</v>
      </c>
      <c r="V2572" s="7" t="s">
        <v>157</v>
      </c>
      <c r="W2572" s="7" t="s">
        <v>111</v>
      </c>
      <c r="X2572" s="7" t="s">
        <v>234</v>
      </c>
      <c r="Y2572" s="7" t="n">
        <v>0</v>
      </c>
      <c r="Z2572" s="7" t="n">
        <v>1</v>
      </c>
      <c r="AA2572" s="7" t="str">
        <f aca="false">IF(Y2572&gt;Z2572,"Win",IF(Y2572&lt;Z2572,"Loss","Draw"))</f>
        <v>Loss</v>
      </c>
      <c r="AB2572" s="7" t="s">
        <v>99</v>
      </c>
      <c r="AC2572" s="7" t="s">
        <v>99</v>
      </c>
      <c r="AD2572" s="7" t="s">
        <v>5714</v>
      </c>
      <c r="AE2572" s="7" t="s">
        <v>236</v>
      </c>
      <c r="AF2572" s="7" t="str">
        <f aca="false">IF(AD2572&lt;AE2572,AD2572,AE2572)</f>
        <v>Bats, Bomb Tower, Fire Spirit, Magic Archer, Miner, Royal Delivery, Skeletons, Wall Breakers</v>
      </c>
      <c r="AG2572" s="7" t="str">
        <f aca="false">IF(AD2572&lt;AE2572,AE2572,AD2572)</f>
        <v>Cannon, Fire Spirit, Giant Snowball, Goblin Demolisher, Goblin Drill, Knight, Poison, Skeletons</v>
      </c>
      <c r="AH2572" s="7" t="str">
        <f aca="false">IF(AD2572=AF2572,AA2572,IF(AA2572="Win","Loss",IF(AA2572="Loss","Win","Draw")))</f>
        <v>Win</v>
      </c>
      <c r="AI2572" s="7" t="s">
        <v>297</v>
      </c>
    </row>
    <row r="2573" customFormat="false" ht="15" hidden="false" customHeight="true" outlineLevel="0" collapsed="false">
      <c r="A2573" s="7" t="s">
        <v>5712</v>
      </c>
      <c r="B2573" s="7" t="n">
        <v>2</v>
      </c>
      <c r="C2573" s="7" t="s">
        <v>227</v>
      </c>
      <c r="D2573" s="7" t="s">
        <v>228</v>
      </c>
      <c r="E2573" s="7" t="s">
        <v>613</v>
      </c>
      <c r="F2573" s="7" t="s">
        <v>614</v>
      </c>
      <c r="G2573" s="7" t="s">
        <v>5715</v>
      </c>
      <c r="H2573" s="7" t="s">
        <v>163</v>
      </c>
      <c r="I2573" s="7" t="s">
        <v>82</v>
      </c>
      <c r="J2573" s="7" t="s">
        <v>83</v>
      </c>
      <c r="K2573" s="7" t="s">
        <v>219</v>
      </c>
      <c r="L2573" s="7" t="s">
        <v>89</v>
      </c>
      <c r="M2573" s="7" t="s">
        <v>87</v>
      </c>
      <c r="N2573" s="7" t="s">
        <v>150</v>
      </c>
      <c r="O2573" s="7" t="s">
        <v>91</v>
      </c>
      <c r="P2573" s="7" t="s">
        <v>164</v>
      </c>
      <c r="Q2573" s="7" t="s">
        <v>82</v>
      </c>
      <c r="R2573" s="7" t="s">
        <v>108</v>
      </c>
      <c r="S2573" s="7" t="s">
        <v>87</v>
      </c>
      <c r="T2573" s="7" t="s">
        <v>84</v>
      </c>
      <c r="U2573" s="7" t="s">
        <v>89</v>
      </c>
      <c r="V2573" s="7" t="s">
        <v>150</v>
      </c>
      <c r="W2573" s="7" t="s">
        <v>91</v>
      </c>
      <c r="X2573" s="7" t="s">
        <v>85</v>
      </c>
      <c r="Y2573" s="7" t="n">
        <v>0</v>
      </c>
      <c r="Z2573" s="7" t="n">
        <v>1</v>
      </c>
      <c r="AA2573" s="7" t="str">
        <f aca="false">IF(Y2573&gt;Z2573,"Win",IF(Y2573&lt;Z2573,"Loss","Draw"))</f>
        <v>Loss</v>
      </c>
      <c r="AB2573" s="7" t="s">
        <v>99</v>
      </c>
      <c r="AC2573" s="7" t="s">
        <v>99</v>
      </c>
      <c r="AD2573" s="7" t="s">
        <v>5716</v>
      </c>
      <c r="AE2573" s="7" t="s">
        <v>5717</v>
      </c>
      <c r="AF2573" s="7" t="str">
        <f aca="false">IF(AD2573&lt;AE2573,AD2573,AE2573)</f>
        <v>Archers, Dark Prince, Electro Spirit, Goblins, Lightning, Royal Hogs, Tesla, The Log</v>
      </c>
      <c r="AG2573" s="7" t="str">
        <f aca="false">IF(AD2573&lt;AE2573,AE2573,AD2573)</f>
        <v>Earthquake, Electro Spirit, Goblins, Monk, Royal Hogs, Tesla, The Log, Wizard</v>
      </c>
      <c r="AH2573" s="7" t="str">
        <f aca="false">IF(AD2573=AF2573,AA2573,IF(AA2573="Win","Loss",IF(AA2573="Loss","Win","Draw")))</f>
        <v>Win</v>
      </c>
      <c r="AI2573" s="7" t="s">
        <v>297</v>
      </c>
    </row>
    <row r="2574" customFormat="false" ht="15" hidden="false" customHeight="true" outlineLevel="0" collapsed="false">
      <c r="A2574" s="7" t="s">
        <v>5712</v>
      </c>
      <c r="B2574" s="7" t="n">
        <v>3</v>
      </c>
      <c r="C2574" s="7" t="s">
        <v>227</v>
      </c>
      <c r="D2574" s="7" t="s">
        <v>228</v>
      </c>
      <c r="E2574" s="7" t="s">
        <v>613</v>
      </c>
      <c r="F2574" s="7" t="s">
        <v>614</v>
      </c>
      <c r="G2574" s="7" t="s">
        <v>5718</v>
      </c>
      <c r="H2574" s="7" t="s">
        <v>163</v>
      </c>
      <c r="I2574" s="7" t="s">
        <v>109</v>
      </c>
      <c r="J2574" s="7" t="s">
        <v>186</v>
      </c>
      <c r="K2574" s="7" t="s">
        <v>185</v>
      </c>
      <c r="L2574" s="7" t="s">
        <v>117</v>
      </c>
      <c r="M2574" s="7" t="s">
        <v>173</v>
      </c>
      <c r="N2574" s="7" t="s">
        <v>188</v>
      </c>
      <c r="O2574" s="7" t="s">
        <v>187</v>
      </c>
      <c r="P2574" s="7" t="s">
        <v>111</v>
      </c>
      <c r="Q2574" s="7" t="s">
        <v>124</v>
      </c>
      <c r="R2574" s="7" t="s">
        <v>219</v>
      </c>
      <c r="S2574" s="7" t="s">
        <v>127</v>
      </c>
      <c r="T2574" s="7" t="s">
        <v>173</v>
      </c>
      <c r="U2574" s="7" t="s">
        <v>133</v>
      </c>
      <c r="V2574" s="7" t="s">
        <v>294</v>
      </c>
      <c r="W2574" s="7" t="s">
        <v>95</v>
      </c>
      <c r="X2574" s="7" t="s">
        <v>117</v>
      </c>
      <c r="Y2574" s="7" t="n">
        <v>0</v>
      </c>
      <c r="Z2574" s="7" t="n">
        <v>1</v>
      </c>
      <c r="AA2574" s="7" t="str">
        <f aca="false">IF(Y2574&gt;Z2574,"Win",IF(Y2574&lt;Z2574,"Loss","Draw"))</f>
        <v>Loss</v>
      </c>
      <c r="AB2574" s="7" t="s">
        <v>99</v>
      </c>
      <c r="AC2574" s="7" t="s">
        <v>99</v>
      </c>
      <c r="AD2574" s="7" t="s">
        <v>538</v>
      </c>
      <c r="AE2574" s="7" t="s">
        <v>296</v>
      </c>
      <c r="AF2574" s="7" t="str">
        <f aca="false">IF(AD2574&lt;AE2574,AD2574,AE2574)</f>
        <v>Balloon, Executioner, Giant Skeleton, Miner, Tombstone, Tornado, Zap, Zappies</v>
      </c>
      <c r="AG2574" s="7" t="str">
        <f aca="false">IF(AD2574&lt;AE2574,AE2574,AD2574)</f>
        <v>Barbarian Barrel, Battle Ram, Giant Skeleton, Mother Witch, Royal Ghost, Vines, Wizard, Zappies</v>
      </c>
      <c r="AH2574" s="7" t="str">
        <f aca="false">IF(AD2574=AF2574,AA2574,IF(AA2574="Win","Loss",IF(AA2574="Loss","Win","Draw")))</f>
        <v>Loss</v>
      </c>
      <c r="AI2574" s="7" t="s">
        <v>297</v>
      </c>
    </row>
    <row r="2575" customFormat="false" ht="15" hidden="false" customHeight="true" outlineLevel="0" collapsed="false">
      <c r="A2575" s="7" t="s">
        <v>5719</v>
      </c>
      <c r="B2575" s="7" t="n">
        <v>1</v>
      </c>
      <c r="C2575" s="7" t="s">
        <v>227</v>
      </c>
      <c r="D2575" s="7" t="s">
        <v>228</v>
      </c>
      <c r="E2575" s="7" t="s">
        <v>613</v>
      </c>
      <c r="F2575" s="7" t="s">
        <v>614</v>
      </c>
      <c r="G2575" s="7" t="s">
        <v>5720</v>
      </c>
      <c r="H2575" s="7" t="s">
        <v>715</v>
      </c>
      <c r="I2575" s="7" t="s">
        <v>87</v>
      </c>
      <c r="J2575" s="7" t="s">
        <v>108</v>
      </c>
      <c r="K2575" s="7" t="s">
        <v>84</v>
      </c>
      <c r="L2575" s="7" t="s">
        <v>115</v>
      </c>
      <c r="M2575" s="7" t="s">
        <v>116</v>
      </c>
      <c r="N2575" s="7" t="s">
        <v>126</v>
      </c>
      <c r="O2575" s="7" t="s">
        <v>118</v>
      </c>
      <c r="P2575" s="7" t="s">
        <v>95</v>
      </c>
      <c r="Q2575" s="7" t="s">
        <v>129</v>
      </c>
      <c r="R2575" s="7" t="s">
        <v>128</v>
      </c>
      <c r="S2575" s="7" t="s">
        <v>158</v>
      </c>
      <c r="T2575" s="7" t="s">
        <v>109</v>
      </c>
      <c r="U2575" s="7" t="s">
        <v>130</v>
      </c>
      <c r="V2575" s="7" t="s">
        <v>84</v>
      </c>
      <c r="W2575" s="7" t="s">
        <v>165</v>
      </c>
      <c r="X2575" s="7" t="s">
        <v>112</v>
      </c>
      <c r="Y2575" s="7" t="n">
        <v>0</v>
      </c>
      <c r="Z2575" s="7" t="n">
        <v>1</v>
      </c>
      <c r="AA2575" s="7" t="str">
        <f aca="false">IF(Y2575&gt;Z2575,"Win",IF(Y2575&lt;Z2575,"Loss","Draw"))</f>
        <v>Loss</v>
      </c>
      <c r="AB2575" s="7" t="s">
        <v>99</v>
      </c>
      <c r="AC2575" s="7" t="s">
        <v>99</v>
      </c>
      <c r="AD2575" s="7" t="s">
        <v>703</v>
      </c>
      <c r="AE2575" s="7" t="s">
        <v>5721</v>
      </c>
      <c r="AF2575" s="7" t="str">
        <f aca="false">IF(AD2575&lt;AE2575,AD2575,AE2575)</f>
        <v>Archers, Arrows, Bowler, Golden Knight, Hog Rider, Mega Knight, Spirit Empress, Zap</v>
      </c>
      <c r="AG2575" s="7" t="str">
        <f aca="false">IF(AD2575&lt;AE2575,AE2575,AD2575)</f>
        <v>Archers, Barbarian Barrel, Dark Prince, Graveyard, Ice Spirit, Poison, Skeletons, Tesla</v>
      </c>
      <c r="AH2575" s="7" t="str">
        <f aca="false">IF(AD2575=AF2575,AA2575,IF(AA2575="Win","Loss",IF(AA2575="Loss","Win","Draw")))</f>
        <v>Win</v>
      </c>
      <c r="AI2575" s="7" t="s">
        <v>297</v>
      </c>
    </row>
    <row r="2576" customFormat="false" ht="15" hidden="false" customHeight="true" outlineLevel="0" collapsed="false">
      <c r="A2576" s="7" t="s">
        <v>5719</v>
      </c>
      <c r="B2576" s="7" t="n">
        <v>2</v>
      </c>
      <c r="C2576" s="7" t="s">
        <v>227</v>
      </c>
      <c r="D2576" s="7" t="s">
        <v>228</v>
      </c>
      <c r="E2576" s="7" t="s">
        <v>613</v>
      </c>
      <c r="F2576" s="7" t="s">
        <v>614</v>
      </c>
      <c r="G2576" s="7" t="s">
        <v>5722</v>
      </c>
      <c r="H2576" s="7" t="s">
        <v>715</v>
      </c>
      <c r="I2576" s="7" t="s">
        <v>284</v>
      </c>
      <c r="J2576" s="7" t="s">
        <v>563</v>
      </c>
      <c r="K2576" s="7" t="s">
        <v>107</v>
      </c>
      <c r="L2576" s="7" t="s">
        <v>93</v>
      </c>
      <c r="M2576" s="7" t="s">
        <v>110</v>
      </c>
      <c r="N2576" s="7" t="s">
        <v>86</v>
      </c>
      <c r="O2576" s="7" t="s">
        <v>114</v>
      </c>
      <c r="P2576" s="7" t="s">
        <v>242</v>
      </c>
      <c r="Q2576" s="7" t="s">
        <v>177</v>
      </c>
      <c r="R2576" s="7" t="s">
        <v>83</v>
      </c>
      <c r="S2576" s="7" t="s">
        <v>257</v>
      </c>
      <c r="T2576" s="7" t="s">
        <v>215</v>
      </c>
      <c r="U2576" s="7" t="s">
        <v>89</v>
      </c>
      <c r="V2576" s="7" t="s">
        <v>150</v>
      </c>
      <c r="W2576" s="7" t="s">
        <v>93</v>
      </c>
      <c r="X2576" s="7" t="s">
        <v>126</v>
      </c>
      <c r="Y2576" s="7" t="n">
        <v>0</v>
      </c>
      <c r="Z2576" s="7" t="n">
        <v>1</v>
      </c>
      <c r="AA2576" s="7" t="str">
        <f aca="false">IF(Y2576&gt;Z2576,"Win",IF(Y2576&lt;Z2576,"Loss","Draw"))</f>
        <v>Loss</v>
      </c>
      <c r="AB2576" s="7" t="s">
        <v>99</v>
      </c>
      <c r="AC2576" s="7" t="s">
        <v>99</v>
      </c>
      <c r="AD2576" s="7" t="s">
        <v>5723</v>
      </c>
      <c r="AE2576" s="7" t="s">
        <v>259</v>
      </c>
      <c r="AF2576" s="7" t="str">
        <f aca="false">IF(AD2576&lt;AE2576,AD2576,AE2576)</f>
        <v>Bomber, Fireball, Giant Snowball, Goblin Cage, Inferno Dragon, Lava Hound, Skeleton Dragons, Skeleton King</v>
      </c>
      <c r="AG2576" s="7" t="str">
        <f aca="false">IF(AD2576&lt;AE2576,AE2576,AD2576)</f>
        <v>Electro Spirit, Fireball, Fisherman, Hunter, Monk, Royal Giant, Skeletons, The Log</v>
      </c>
      <c r="AH2576" s="7" t="str">
        <f aca="false">IF(AD2576=AF2576,AA2576,IF(AA2576="Win","Loss",IF(AA2576="Loss","Win","Draw")))</f>
        <v>Loss</v>
      </c>
      <c r="AI2576" s="7" t="s">
        <v>297</v>
      </c>
    </row>
    <row r="2577" customFormat="false" ht="15" hidden="false" customHeight="true" outlineLevel="0" collapsed="false">
      <c r="A2577" s="5" t="s">
        <v>5724</v>
      </c>
      <c r="B2577" s="5" t="n">
        <v>1</v>
      </c>
      <c r="C2577" s="5" t="s">
        <v>227</v>
      </c>
      <c r="D2577" s="5" t="s">
        <v>228</v>
      </c>
      <c r="E2577" s="5" t="s">
        <v>343</v>
      </c>
      <c r="F2577" s="5" t="s">
        <v>344</v>
      </c>
      <c r="G2577" s="5" t="s">
        <v>5725</v>
      </c>
      <c r="H2577" s="5" t="s">
        <v>715</v>
      </c>
      <c r="I2577" s="5" t="s">
        <v>233</v>
      </c>
      <c r="J2577" s="5" t="s">
        <v>202</v>
      </c>
      <c r="K2577" s="5" t="s">
        <v>201</v>
      </c>
      <c r="L2577" s="5" t="s">
        <v>88</v>
      </c>
      <c r="M2577" s="5" t="s">
        <v>157</v>
      </c>
      <c r="N2577" s="5" t="s">
        <v>111</v>
      </c>
      <c r="O2577" s="5" t="s">
        <v>234</v>
      </c>
      <c r="P2577" s="5" t="s">
        <v>204</v>
      </c>
      <c r="Q2577" s="5" t="s">
        <v>177</v>
      </c>
      <c r="R2577" s="5" t="s">
        <v>158</v>
      </c>
      <c r="S2577" s="5" t="s">
        <v>141</v>
      </c>
      <c r="T2577" s="5" t="s">
        <v>178</v>
      </c>
      <c r="U2577" s="5" t="s">
        <v>215</v>
      </c>
      <c r="V2577" s="5" t="s">
        <v>93</v>
      </c>
      <c r="W2577" s="5" t="s">
        <v>150</v>
      </c>
      <c r="X2577" s="5" t="s">
        <v>95</v>
      </c>
      <c r="Y2577" s="5" t="n">
        <v>1</v>
      </c>
      <c r="Z2577" s="5" t="n">
        <v>0</v>
      </c>
      <c r="AA2577" s="5" t="str">
        <f aca="false">IF(Y2577&gt;Z2577,"Win",IF(Y2577&lt;Z2577,"Loss","Draw"))</f>
        <v>Win</v>
      </c>
      <c r="AB2577" s="5" t="s">
        <v>98</v>
      </c>
      <c r="AC2577" s="5" t="s">
        <v>99</v>
      </c>
      <c r="AD2577" s="5" t="s">
        <v>380</v>
      </c>
      <c r="AE2577" s="5" t="s">
        <v>3093</v>
      </c>
      <c r="AF2577" s="5" t="str">
        <f aca="false">IF(AD2577&lt;AE2577,AD2577,AE2577)</f>
        <v>Barbarian Barrel, Bowler, Electro Spirit, Fireball, Fisherman, Lumberjack, Phoenix, Royal Giant</v>
      </c>
      <c r="AG2577" s="5" t="str">
        <f aca="false">IF(AD2577&lt;AE2577,AE2577,AD2577)</f>
        <v>Bats, Berserker, Bomb Tower, Fire Spirit, Magic Archer, Miner, Royal Delivery, Wall Breakers</v>
      </c>
      <c r="AH2577" s="5" t="str">
        <f aca="false">IF(AD2577=AF2577,AA2577,IF(AA2577="Win","Loss",IF(AA2577="Loss","Win","Draw")))</f>
        <v>Loss</v>
      </c>
      <c r="AI2577" s="5" t="s">
        <v>297</v>
      </c>
    </row>
    <row r="2578" customFormat="false" ht="15" hidden="false" customHeight="true" outlineLevel="0" collapsed="false">
      <c r="A2578" s="5" t="s">
        <v>5724</v>
      </c>
      <c r="B2578" s="5" t="n">
        <v>2</v>
      </c>
      <c r="C2578" s="5" t="s">
        <v>227</v>
      </c>
      <c r="D2578" s="5" t="s">
        <v>228</v>
      </c>
      <c r="E2578" s="5" t="s">
        <v>343</v>
      </c>
      <c r="F2578" s="5" t="s">
        <v>344</v>
      </c>
      <c r="G2578" s="5" t="s">
        <v>5726</v>
      </c>
      <c r="H2578" s="5" t="s">
        <v>352</v>
      </c>
      <c r="I2578" s="5" t="s">
        <v>233</v>
      </c>
      <c r="J2578" s="5" t="s">
        <v>202</v>
      </c>
      <c r="K2578" s="5" t="s">
        <v>201</v>
      </c>
      <c r="L2578" s="5" t="s">
        <v>88</v>
      </c>
      <c r="M2578" s="5" t="s">
        <v>157</v>
      </c>
      <c r="N2578" s="5" t="s">
        <v>111</v>
      </c>
      <c r="O2578" s="5" t="s">
        <v>234</v>
      </c>
      <c r="P2578" s="5" t="s">
        <v>204</v>
      </c>
      <c r="Q2578" s="5" t="s">
        <v>177</v>
      </c>
      <c r="R2578" s="5" t="s">
        <v>158</v>
      </c>
      <c r="S2578" s="5" t="s">
        <v>141</v>
      </c>
      <c r="T2578" s="5" t="s">
        <v>178</v>
      </c>
      <c r="U2578" s="5" t="s">
        <v>215</v>
      </c>
      <c r="V2578" s="5" t="s">
        <v>93</v>
      </c>
      <c r="W2578" s="5" t="s">
        <v>150</v>
      </c>
      <c r="X2578" s="5" t="s">
        <v>95</v>
      </c>
      <c r="Y2578" s="5" t="n">
        <v>0</v>
      </c>
      <c r="Z2578" s="5" t="n">
        <v>1</v>
      </c>
      <c r="AA2578" s="5" t="str">
        <f aca="false">IF(Y2578&gt;Z2578,"Win",IF(Y2578&lt;Z2578,"Loss","Draw"))</f>
        <v>Loss</v>
      </c>
      <c r="AB2578" s="5" t="s">
        <v>98</v>
      </c>
      <c r="AC2578" s="5" t="s">
        <v>98</v>
      </c>
      <c r="AD2578" s="5" t="s">
        <v>380</v>
      </c>
      <c r="AE2578" s="5" t="s">
        <v>3093</v>
      </c>
      <c r="AF2578" s="5" t="str">
        <f aca="false">IF(AD2578&lt;AE2578,AD2578,AE2578)</f>
        <v>Barbarian Barrel, Bowler, Electro Spirit, Fireball, Fisherman, Lumberjack, Phoenix, Royal Giant</v>
      </c>
      <c r="AG2578" s="5" t="str">
        <f aca="false">IF(AD2578&lt;AE2578,AE2578,AD2578)</f>
        <v>Bats, Berserker, Bomb Tower, Fire Spirit, Magic Archer, Miner, Royal Delivery, Wall Breakers</v>
      </c>
      <c r="AH2578" s="5" t="str">
        <f aca="false">IF(AD2578=AF2578,AA2578,IF(AA2578="Win","Loss",IF(AA2578="Loss","Win","Draw")))</f>
        <v>Win</v>
      </c>
      <c r="AI2578" s="5" t="s">
        <v>297</v>
      </c>
    </row>
    <row r="2579" customFormat="false" ht="15" hidden="false" customHeight="true" outlineLevel="0" collapsed="false">
      <c r="A2579" s="5" t="s">
        <v>5724</v>
      </c>
      <c r="B2579" s="5" t="n">
        <v>3</v>
      </c>
      <c r="C2579" s="5" t="s">
        <v>227</v>
      </c>
      <c r="D2579" s="5" t="s">
        <v>228</v>
      </c>
      <c r="E2579" s="5" t="s">
        <v>343</v>
      </c>
      <c r="F2579" s="5" t="s">
        <v>344</v>
      </c>
      <c r="G2579" s="5" t="s">
        <v>5727</v>
      </c>
      <c r="H2579" s="5" t="s">
        <v>715</v>
      </c>
      <c r="I2579" s="5" t="s">
        <v>92</v>
      </c>
      <c r="J2579" s="5" t="s">
        <v>91</v>
      </c>
      <c r="K2579" s="5" t="s">
        <v>90</v>
      </c>
      <c r="L2579" s="5" t="s">
        <v>97</v>
      </c>
      <c r="M2579" s="5" t="s">
        <v>93</v>
      </c>
      <c r="N2579" s="5" t="s">
        <v>96</v>
      </c>
      <c r="O2579" s="5" t="s">
        <v>94</v>
      </c>
      <c r="P2579" s="5" t="s">
        <v>150</v>
      </c>
      <c r="Q2579" s="5" t="s">
        <v>92</v>
      </c>
      <c r="R2579" s="5" t="s">
        <v>91</v>
      </c>
      <c r="S2579" s="5" t="s">
        <v>90</v>
      </c>
      <c r="T2579" s="5" t="s">
        <v>97</v>
      </c>
      <c r="U2579" s="5" t="s">
        <v>116</v>
      </c>
      <c r="V2579" s="5" t="s">
        <v>96</v>
      </c>
      <c r="W2579" s="5" t="s">
        <v>94</v>
      </c>
      <c r="X2579" s="5" t="s">
        <v>242</v>
      </c>
      <c r="Y2579" s="5" t="n">
        <v>0</v>
      </c>
      <c r="Z2579" s="5" t="n">
        <v>1</v>
      </c>
      <c r="AA2579" s="5" t="str">
        <f aca="false">IF(Y2579&gt;Z2579,"Win",IF(Y2579&lt;Z2579,"Loss","Draw"))</f>
        <v>Loss</v>
      </c>
      <c r="AB2579" s="5" t="s">
        <v>98</v>
      </c>
      <c r="AC2579" s="5" t="s">
        <v>99</v>
      </c>
      <c r="AD2579" s="5" t="s">
        <v>1275</v>
      </c>
      <c r="AE2579" s="5" t="s">
        <v>5728</v>
      </c>
      <c r="AF2579" s="5" t="str">
        <f aca="false">IF(AD2579&lt;AE2579,AD2579,AE2579)</f>
        <v>Bomber, Goblins, Minions, Mortar, Poison, Rascals, Ronin, Skeleton Barrel</v>
      </c>
      <c r="AG2579" s="5" t="str">
        <f aca="false">IF(AD2579&lt;AE2579,AE2579,AD2579)</f>
        <v>Electro Spirit, Fireball, Goblins, Minions, Mortar, Rascals, Ronin, Skeleton Barrel</v>
      </c>
      <c r="AH2579" s="5" t="str">
        <f aca="false">IF(AD2579=AF2579,AA2579,IF(AA2579="Win","Loss",IF(AA2579="Loss","Win","Draw")))</f>
        <v>Win</v>
      </c>
      <c r="AI2579" s="5" t="s">
        <v>297</v>
      </c>
    </row>
    <row r="2580" customFormat="false" ht="15" hidden="false" customHeight="true" outlineLevel="0" collapsed="false">
      <c r="A2580" s="5" t="s">
        <v>5724</v>
      </c>
      <c r="B2580" s="5" t="n">
        <v>4</v>
      </c>
      <c r="C2580" s="5" t="s">
        <v>227</v>
      </c>
      <c r="D2580" s="5" t="s">
        <v>228</v>
      </c>
      <c r="E2580" s="5" t="s">
        <v>343</v>
      </c>
      <c r="F2580" s="5" t="s">
        <v>344</v>
      </c>
      <c r="G2580" s="5" t="s">
        <v>5729</v>
      </c>
      <c r="H2580" s="5" t="s">
        <v>715</v>
      </c>
      <c r="I2580" s="5" t="s">
        <v>129</v>
      </c>
      <c r="J2580" s="5" t="s">
        <v>128</v>
      </c>
      <c r="K2580" s="5" t="s">
        <v>127</v>
      </c>
      <c r="L2580" s="5" t="s">
        <v>86</v>
      </c>
      <c r="M2580" s="5" t="s">
        <v>133</v>
      </c>
      <c r="N2580" s="5" t="s">
        <v>131</v>
      </c>
      <c r="O2580" s="5" t="s">
        <v>173</v>
      </c>
      <c r="P2580" s="5" t="s">
        <v>130</v>
      </c>
      <c r="Q2580" s="5" t="s">
        <v>129</v>
      </c>
      <c r="R2580" s="5" t="s">
        <v>202</v>
      </c>
      <c r="S2580" s="5" t="s">
        <v>153</v>
      </c>
      <c r="T2580" s="5" t="s">
        <v>126</v>
      </c>
      <c r="U2580" s="5" t="s">
        <v>89</v>
      </c>
      <c r="V2580" s="5" t="s">
        <v>85</v>
      </c>
      <c r="W2580" s="5" t="s">
        <v>118</v>
      </c>
      <c r="X2580" s="5" t="s">
        <v>165</v>
      </c>
      <c r="Y2580" s="5" t="n">
        <v>0</v>
      </c>
      <c r="Z2580" s="5" t="n">
        <v>1</v>
      </c>
      <c r="AA2580" s="5" t="str">
        <f aca="false">IF(Y2580&gt;Z2580,"Win",IF(Y2580&lt;Z2580,"Loss","Draw"))</f>
        <v>Loss</v>
      </c>
      <c r="AB2580" s="5" t="s">
        <v>98</v>
      </c>
      <c r="AC2580" s="5" t="s">
        <v>99</v>
      </c>
      <c r="AD2580" s="5" t="s">
        <v>796</v>
      </c>
      <c r="AE2580" s="5" t="s">
        <v>5730</v>
      </c>
      <c r="AF2580" s="5" t="str">
        <f aca="false">IF(AD2580&lt;AE2580,AD2580,AE2580)</f>
        <v>Arrows, Bandit, Battle Ram, Golden Knight, Mega Knight, Mother Witch, Skeleton Dragons, Zappies</v>
      </c>
      <c r="AG2580" s="5" t="str">
        <f aca="false">IF(AD2580&lt;AE2580,AE2580,AD2580)</f>
        <v>Cannon, Hog Rider, Ice Spirit, Lightning, Magic Archer, Mega Knight, Skeletons, The Log</v>
      </c>
      <c r="AH2580" s="5" t="str">
        <f aca="false">IF(AD2580=AF2580,AA2580,IF(AA2580="Win","Loss",IF(AA2580="Loss","Win","Draw")))</f>
        <v>Loss</v>
      </c>
      <c r="AI2580" s="5" t="s">
        <v>297</v>
      </c>
    </row>
    <row r="2581" customFormat="false" ht="15" hidden="false" customHeight="true" outlineLevel="0" collapsed="false">
      <c r="A2581" s="7" t="s">
        <v>5731</v>
      </c>
      <c r="B2581" s="7" t="n">
        <v>1</v>
      </c>
      <c r="C2581" s="7" t="s">
        <v>227</v>
      </c>
      <c r="D2581" s="7" t="s">
        <v>228</v>
      </c>
      <c r="E2581" s="7" t="s">
        <v>343</v>
      </c>
      <c r="F2581" s="7" t="s">
        <v>344</v>
      </c>
      <c r="G2581" s="7" t="s">
        <v>5732</v>
      </c>
      <c r="H2581" s="7" t="s">
        <v>715</v>
      </c>
      <c r="I2581" s="7" t="s">
        <v>152</v>
      </c>
      <c r="J2581" s="7" t="s">
        <v>128</v>
      </c>
      <c r="K2581" s="7" t="s">
        <v>107</v>
      </c>
      <c r="L2581" s="7" t="s">
        <v>306</v>
      </c>
      <c r="M2581" s="7" t="s">
        <v>85</v>
      </c>
      <c r="N2581" s="7" t="s">
        <v>307</v>
      </c>
      <c r="O2581" s="7" t="s">
        <v>187</v>
      </c>
      <c r="P2581" s="7" t="s">
        <v>95</v>
      </c>
      <c r="Q2581" s="7" t="s">
        <v>201</v>
      </c>
      <c r="R2581" s="7" t="s">
        <v>202</v>
      </c>
      <c r="S2581" s="7" t="s">
        <v>203</v>
      </c>
      <c r="T2581" s="7" t="s">
        <v>118</v>
      </c>
      <c r="U2581" s="7" t="s">
        <v>157</v>
      </c>
      <c r="V2581" s="7" t="s">
        <v>126</v>
      </c>
      <c r="W2581" s="7" t="s">
        <v>87</v>
      </c>
      <c r="X2581" s="7" t="s">
        <v>97</v>
      </c>
      <c r="Y2581" s="7" t="n">
        <v>0</v>
      </c>
      <c r="Z2581" s="7" t="n">
        <v>1</v>
      </c>
      <c r="AA2581" s="7" t="str">
        <f aca="false">IF(Y2581&gt;Z2581,"Win",IF(Y2581&lt;Z2581,"Loss","Draw"))</f>
        <v>Loss</v>
      </c>
      <c r="AB2581" s="7" t="s">
        <v>99</v>
      </c>
      <c r="AC2581" s="7" t="s">
        <v>99</v>
      </c>
      <c r="AD2581" s="7" t="s">
        <v>603</v>
      </c>
      <c r="AE2581" s="7" t="s">
        <v>1597</v>
      </c>
      <c r="AF2581" s="7" t="str">
        <f aca="false">IF(AD2581&lt;AE2581,AD2581,AE2581)</f>
        <v>Baby Dragon, Barbarian Barrel, Goblin Cage, Golden Knight, Golem, Ice Wizard, Lightning, Tornado</v>
      </c>
      <c r="AG2581" s="7" t="str">
        <f aca="false">IF(AD2581&lt;AE2581,AE2581,AD2581)</f>
        <v>Fire Spirit, Goblin Barrel, Ice Spirit, Magic Archer, Ronin, Skeletons, Tesla, Wall Breakers</v>
      </c>
      <c r="AH2581" s="7" t="str">
        <f aca="false">IF(AD2581=AF2581,AA2581,IF(AA2581="Win","Loss",IF(AA2581="Loss","Win","Draw")))</f>
        <v>Loss</v>
      </c>
      <c r="AI2581" s="7" t="s">
        <v>297</v>
      </c>
    </row>
    <row r="2582" customFormat="false" ht="15" hidden="false" customHeight="true" outlineLevel="0" collapsed="false">
      <c r="A2582" s="7" t="s">
        <v>5731</v>
      </c>
      <c r="B2582" s="7" t="n">
        <v>2</v>
      </c>
      <c r="C2582" s="7" t="s">
        <v>227</v>
      </c>
      <c r="D2582" s="7" t="s">
        <v>228</v>
      </c>
      <c r="E2582" s="7" t="s">
        <v>343</v>
      </c>
      <c r="F2582" s="7" t="s">
        <v>344</v>
      </c>
      <c r="G2582" s="7" t="s">
        <v>5733</v>
      </c>
      <c r="H2582" s="7" t="s">
        <v>715</v>
      </c>
      <c r="I2582" s="7" t="s">
        <v>208</v>
      </c>
      <c r="J2582" s="7" t="s">
        <v>188</v>
      </c>
      <c r="K2582" s="7" t="s">
        <v>109</v>
      </c>
      <c r="L2582" s="7" t="s">
        <v>110</v>
      </c>
      <c r="M2582" s="7" t="s">
        <v>112</v>
      </c>
      <c r="N2582" s="7" t="s">
        <v>88</v>
      </c>
      <c r="O2582" s="7" t="s">
        <v>93</v>
      </c>
      <c r="P2582" s="7" t="s">
        <v>86</v>
      </c>
      <c r="Q2582" s="7" t="s">
        <v>418</v>
      </c>
      <c r="R2582" s="7" t="s">
        <v>108</v>
      </c>
      <c r="S2582" s="7" t="s">
        <v>92</v>
      </c>
      <c r="T2582" s="7" t="s">
        <v>580</v>
      </c>
      <c r="U2582" s="7" t="s">
        <v>159</v>
      </c>
      <c r="V2582" s="7" t="s">
        <v>234</v>
      </c>
      <c r="W2582" s="7" t="s">
        <v>88</v>
      </c>
      <c r="X2582" s="7" t="s">
        <v>124</v>
      </c>
      <c r="Y2582" s="7" t="n">
        <v>2</v>
      </c>
      <c r="Z2582" s="7" t="n">
        <v>1</v>
      </c>
      <c r="AA2582" s="7" t="str">
        <f aca="false">IF(Y2582&gt;Z2582,"Win",IF(Y2582&lt;Z2582,"Loss","Draw"))</f>
        <v>Win</v>
      </c>
      <c r="AB2582" s="7" t="s">
        <v>99</v>
      </c>
      <c r="AC2582" s="7" t="s">
        <v>99</v>
      </c>
      <c r="AD2582" s="7" t="s">
        <v>368</v>
      </c>
      <c r="AE2582" s="7" t="s">
        <v>5734</v>
      </c>
      <c r="AF2582" s="7" t="str">
        <f aca="false">IF(AD2582&lt;AE2582,AD2582,AE2582)</f>
        <v>Berserker, Bomb Tower, Dark Prince, Dart Goblin, Goblin Gang, Royal Ghost, Skeleton Army, Skeleton Barrel</v>
      </c>
      <c r="AG2582" s="7" t="str">
        <f aca="false">IF(AD2582&lt;AE2582,AE2582,AD2582)</f>
        <v>Berserker, Fireball, Lava Hound, Skeleton Dragons, Spirit Empress, Tombstone, Valkyrie, Zap</v>
      </c>
      <c r="AH2582" s="7" t="str">
        <f aca="false">IF(AD2582=AF2582,AA2582,IF(AA2582="Win","Loss",IF(AA2582="Loss","Win","Draw")))</f>
        <v>Loss</v>
      </c>
      <c r="AI2582" s="7" t="s">
        <v>297</v>
      </c>
    </row>
    <row r="2583" customFormat="false" ht="15" hidden="false" customHeight="true" outlineLevel="0" collapsed="false">
      <c r="A2583" s="7" t="s">
        <v>5731</v>
      </c>
      <c r="B2583" s="7" t="n">
        <v>3</v>
      </c>
      <c r="C2583" s="7" t="s">
        <v>227</v>
      </c>
      <c r="D2583" s="7" t="s">
        <v>228</v>
      </c>
      <c r="E2583" s="7" t="s">
        <v>343</v>
      </c>
      <c r="F2583" s="7" t="s">
        <v>344</v>
      </c>
      <c r="G2583" s="7" t="s">
        <v>5735</v>
      </c>
      <c r="H2583" s="7" t="s">
        <v>715</v>
      </c>
      <c r="I2583" s="7" t="s">
        <v>137</v>
      </c>
      <c r="J2583" s="7" t="s">
        <v>91</v>
      </c>
      <c r="K2583" s="7" t="s">
        <v>114</v>
      </c>
      <c r="L2583" s="7" t="s">
        <v>97</v>
      </c>
      <c r="M2583" s="7" t="s">
        <v>116</v>
      </c>
      <c r="N2583" s="7" t="s">
        <v>242</v>
      </c>
      <c r="O2583" s="7" t="s">
        <v>150</v>
      </c>
      <c r="P2583" s="7" t="s">
        <v>234</v>
      </c>
      <c r="Q2583" s="7" t="s">
        <v>82</v>
      </c>
      <c r="R2583" s="7" t="s">
        <v>83</v>
      </c>
      <c r="S2583" s="7" t="s">
        <v>141</v>
      </c>
      <c r="T2583" s="7" t="s">
        <v>142</v>
      </c>
      <c r="U2583" s="7" t="s">
        <v>164</v>
      </c>
      <c r="V2583" s="7" t="s">
        <v>173</v>
      </c>
      <c r="W2583" s="7" t="s">
        <v>95</v>
      </c>
      <c r="X2583" s="7" t="s">
        <v>143</v>
      </c>
      <c r="Y2583" s="7" t="n">
        <v>1</v>
      </c>
      <c r="Z2583" s="7" t="n">
        <v>0</v>
      </c>
      <c r="AA2583" s="7" t="str">
        <f aca="false">IF(Y2583&gt;Z2583,"Win",IF(Y2583&lt;Z2583,"Loss","Draw"))</f>
        <v>Win</v>
      </c>
      <c r="AB2583" s="7" t="s">
        <v>99</v>
      </c>
      <c r="AC2583" s="7" t="s">
        <v>99</v>
      </c>
      <c r="AD2583" s="7" t="s">
        <v>1217</v>
      </c>
      <c r="AE2583" s="7" t="s">
        <v>4317</v>
      </c>
      <c r="AF2583" s="7" t="str">
        <f aca="false">IF(AD2583&lt;AE2583,AD2583,AE2583)</f>
        <v>Barbarian Barrel, Earthquake, Heal Spirit, Lumberjack, Monk, Royal Hogs, Three Musketeers, Zappies</v>
      </c>
      <c r="AG2583" s="7" t="str">
        <f aca="false">IF(AD2583&lt;AE2583,AE2583,AD2583)</f>
        <v>Bomb Tower, Bomber, Electro Spirit, Giant Snowball, Goblin Drill, Goblins, Poison, Ronin</v>
      </c>
      <c r="AH2583" s="7" t="str">
        <f aca="false">IF(AD2583=AF2583,AA2583,IF(AA2583="Win","Loss",IF(AA2583="Loss","Win","Draw")))</f>
        <v>Loss</v>
      </c>
      <c r="AI2583" s="7" t="s">
        <v>297</v>
      </c>
    </row>
    <row r="2584" customFormat="false" ht="15" hidden="false" customHeight="true" outlineLevel="0" collapsed="false">
      <c r="A2584" s="7" t="s">
        <v>5736</v>
      </c>
      <c r="B2584" s="7" t="n">
        <v>1</v>
      </c>
      <c r="C2584" s="7" t="s">
        <v>227</v>
      </c>
      <c r="D2584" s="7" t="s">
        <v>228</v>
      </c>
      <c r="E2584" s="7" t="s">
        <v>343</v>
      </c>
      <c r="F2584" s="7" t="s">
        <v>344</v>
      </c>
      <c r="G2584" s="7" t="s">
        <v>5737</v>
      </c>
      <c r="H2584" s="7" t="s">
        <v>715</v>
      </c>
      <c r="I2584" s="7" t="s">
        <v>82</v>
      </c>
      <c r="J2584" s="7" t="s">
        <v>151</v>
      </c>
      <c r="K2584" s="7" t="s">
        <v>152</v>
      </c>
      <c r="L2584" s="7" t="s">
        <v>85</v>
      </c>
      <c r="M2584" s="7" t="s">
        <v>126</v>
      </c>
      <c r="N2584" s="7" t="s">
        <v>150</v>
      </c>
      <c r="O2584" s="7" t="s">
        <v>89</v>
      </c>
      <c r="P2584" s="7" t="s">
        <v>153</v>
      </c>
      <c r="Q2584" s="7" t="s">
        <v>127</v>
      </c>
      <c r="R2584" s="7" t="s">
        <v>140</v>
      </c>
      <c r="S2584" s="7" t="s">
        <v>124</v>
      </c>
      <c r="T2584" s="7" t="s">
        <v>142</v>
      </c>
      <c r="U2584" s="7" t="s">
        <v>257</v>
      </c>
      <c r="V2584" s="7" t="s">
        <v>131</v>
      </c>
      <c r="W2584" s="7" t="s">
        <v>95</v>
      </c>
      <c r="X2584" s="7" t="s">
        <v>449</v>
      </c>
      <c r="Y2584" s="7" t="n">
        <v>0</v>
      </c>
      <c r="Z2584" s="7" t="n">
        <v>3</v>
      </c>
      <c r="AA2584" s="7" t="str">
        <f aca="false">IF(Y2584&gt;Z2584,"Win",IF(Y2584&lt;Z2584,"Loss","Draw"))</f>
        <v>Loss</v>
      </c>
      <c r="AB2584" s="7" t="s">
        <v>99</v>
      </c>
      <c r="AC2584" s="7" t="s">
        <v>99</v>
      </c>
      <c r="AD2584" s="7" t="s">
        <v>155</v>
      </c>
      <c r="AE2584" s="7" t="s">
        <v>1958</v>
      </c>
      <c r="AF2584" s="7" t="str">
        <f aca="false">IF(AD2584&lt;AE2584,AD2584,AE2584)</f>
        <v>Baby Dragon, Cannon, Electro Spirit, Lightning, Mighty Miner, Royal Hogs, Skeletons, The Log</v>
      </c>
      <c r="AG2584" s="7" t="str">
        <f aca="false">IF(AD2584&lt;AE2584,AE2584,AD2584)</f>
        <v>Bandit, Barbarian Barrel, Battle Ram, Elixir Collector, Hunter, Ice Golem, Royal Ghost, Three Musketeers</v>
      </c>
      <c r="AH2584" s="7" t="str">
        <f aca="false">IF(AD2584=AF2584,AA2584,IF(AA2584="Win","Loss",IF(AA2584="Loss","Win","Draw")))</f>
        <v>Loss</v>
      </c>
      <c r="AI2584" s="7" t="s">
        <v>297</v>
      </c>
    </row>
    <row r="2585" customFormat="false" ht="15" hidden="false" customHeight="true" outlineLevel="0" collapsed="false">
      <c r="A2585" s="7" t="s">
        <v>5736</v>
      </c>
      <c r="B2585" s="7" t="n">
        <v>2</v>
      </c>
      <c r="C2585" s="7" t="s">
        <v>227</v>
      </c>
      <c r="D2585" s="7" t="s">
        <v>228</v>
      </c>
      <c r="E2585" s="7" t="s">
        <v>343</v>
      </c>
      <c r="F2585" s="7" t="s">
        <v>344</v>
      </c>
      <c r="G2585" s="7" t="s">
        <v>5738</v>
      </c>
      <c r="H2585" s="7" t="s">
        <v>715</v>
      </c>
      <c r="I2585" s="7" t="s">
        <v>129</v>
      </c>
      <c r="J2585" s="7" t="s">
        <v>158</v>
      </c>
      <c r="K2585" s="7" t="s">
        <v>124</v>
      </c>
      <c r="L2585" s="7" t="s">
        <v>165</v>
      </c>
      <c r="M2585" s="7" t="s">
        <v>133</v>
      </c>
      <c r="N2585" s="7" t="s">
        <v>131</v>
      </c>
      <c r="O2585" s="7" t="s">
        <v>173</v>
      </c>
      <c r="P2585" s="7" t="s">
        <v>130</v>
      </c>
      <c r="Q2585" s="7" t="s">
        <v>87</v>
      </c>
      <c r="R2585" s="7" t="s">
        <v>123</v>
      </c>
      <c r="S2585" s="7" t="s">
        <v>126</v>
      </c>
      <c r="T2585" s="7" t="s">
        <v>89</v>
      </c>
      <c r="U2585" s="7" t="s">
        <v>150</v>
      </c>
      <c r="V2585" s="7" t="s">
        <v>164</v>
      </c>
      <c r="W2585" s="7" t="s">
        <v>97</v>
      </c>
      <c r="X2585" s="7" t="s">
        <v>165</v>
      </c>
      <c r="Y2585" s="7" t="n">
        <v>1</v>
      </c>
      <c r="Z2585" s="7" t="n">
        <v>0</v>
      </c>
      <c r="AA2585" s="7" t="str">
        <f aca="false">IF(Y2585&gt;Z2585,"Win",IF(Y2585&lt;Z2585,"Loss","Draw"))</f>
        <v>Win</v>
      </c>
      <c r="AB2585" s="7" t="s">
        <v>99</v>
      </c>
      <c r="AC2585" s="7" t="s">
        <v>99</v>
      </c>
      <c r="AD2585" s="7" t="s">
        <v>3088</v>
      </c>
      <c r="AE2585" s="7" t="s">
        <v>5739</v>
      </c>
      <c r="AF2585" s="7" t="str">
        <f aca="false">IF(AD2585&lt;AE2585,AD2585,AE2585)</f>
        <v>Arrows, Bandit, Bowler, Hog Rider, Mega Knight, Mother Witch, Royal Ghost, Zappies</v>
      </c>
      <c r="AG2585" s="7" t="str">
        <f aca="false">IF(AD2585&lt;AE2585,AE2585,AD2585)</f>
        <v>Earthquake, Electro Spirit, Goblinstein, Hog Rider, Ronin, Skeletons, Tesla, The Log</v>
      </c>
      <c r="AH2585" s="7" t="str">
        <f aca="false">IF(AD2585=AF2585,AA2585,IF(AA2585="Win","Loss",IF(AA2585="Loss","Win","Draw")))</f>
        <v>Win</v>
      </c>
      <c r="AI2585" s="7" t="s">
        <v>297</v>
      </c>
    </row>
    <row r="2586" customFormat="false" ht="15" hidden="false" customHeight="true" outlineLevel="0" collapsed="false">
      <c r="A2586" s="7" t="s">
        <v>5736</v>
      </c>
      <c r="B2586" s="7" t="n">
        <v>3</v>
      </c>
      <c r="C2586" s="7" t="s">
        <v>227</v>
      </c>
      <c r="D2586" s="7" t="s">
        <v>228</v>
      </c>
      <c r="E2586" s="7" t="s">
        <v>343</v>
      </c>
      <c r="F2586" s="7" t="s">
        <v>344</v>
      </c>
      <c r="G2586" s="7" t="s">
        <v>5740</v>
      </c>
      <c r="H2586" s="7" t="s">
        <v>715</v>
      </c>
      <c r="I2586" s="7" t="s">
        <v>159</v>
      </c>
      <c r="J2586" s="7" t="s">
        <v>337</v>
      </c>
      <c r="K2586" s="7" t="s">
        <v>203</v>
      </c>
      <c r="L2586" s="7" t="s">
        <v>118</v>
      </c>
      <c r="M2586" s="7" t="s">
        <v>157</v>
      </c>
      <c r="N2586" s="7" t="s">
        <v>88</v>
      </c>
      <c r="O2586" s="7" t="s">
        <v>119</v>
      </c>
      <c r="P2586" s="7" t="s">
        <v>201</v>
      </c>
      <c r="Q2586" s="7" t="s">
        <v>129</v>
      </c>
      <c r="R2586" s="7" t="s">
        <v>108</v>
      </c>
      <c r="S2586" s="7" t="s">
        <v>128</v>
      </c>
      <c r="T2586" s="7" t="s">
        <v>139</v>
      </c>
      <c r="U2586" s="7" t="s">
        <v>109</v>
      </c>
      <c r="V2586" s="7" t="s">
        <v>173</v>
      </c>
      <c r="W2586" s="7" t="s">
        <v>130</v>
      </c>
      <c r="X2586" s="7" t="s">
        <v>223</v>
      </c>
      <c r="Y2586" s="7" t="n">
        <v>0</v>
      </c>
      <c r="Z2586" s="7" t="n">
        <v>1</v>
      </c>
      <c r="AA2586" s="7" t="str">
        <f aca="false">IF(Y2586&gt;Z2586,"Win",IF(Y2586&lt;Z2586,"Loss","Draw"))</f>
        <v>Loss</v>
      </c>
      <c r="AB2586" s="7" t="s">
        <v>99</v>
      </c>
      <c r="AC2586" s="7" t="s">
        <v>99</v>
      </c>
      <c r="AD2586" s="7" t="s">
        <v>5741</v>
      </c>
      <c r="AE2586" s="7" t="s">
        <v>5742</v>
      </c>
      <c r="AF2586" s="7" t="str">
        <f aca="false">IF(AD2586&lt;AE2586,AD2586,AE2586)</f>
        <v>Arrows, Dark Prince, Golden Knight, Mega Knight, Mega Minion, Ram Rider, Zap, Zappies</v>
      </c>
      <c r="AG2586" s="7" t="str">
        <f aca="false">IF(AD2586&lt;AE2586,AE2586,AD2586)</f>
        <v>Berserker, Boss Bandit, Dart Goblin, Fire Spirit, Goblin Barrel, Goblin Hut, Ice Spirit, Wall Breakers</v>
      </c>
      <c r="AH2586" s="7" t="str">
        <f aca="false">IF(AD2586=AF2586,AA2586,IF(AA2586="Win","Loss",IF(AA2586="Loss","Win","Draw")))</f>
        <v>Win</v>
      </c>
      <c r="AI2586" s="7" t="s">
        <v>297</v>
      </c>
    </row>
    <row r="2587" customFormat="false" ht="15" hidden="false" customHeight="true" outlineLevel="0" collapsed="false">
      <c r="A2587" s="7" t="s">
        <v>5743</v>
      </c>
      <c r="B2587" s="7" t="n">
        <v>1</v>
      </c>
      <c r="C2587" s="7" t="s">
        <v>227</v>
      </c>
      <c r="D2587" s="7" t="s">
        <v>228</v>
      </c>
      <c r="E2587" s="7" t="s">
        <v>343</v>
      </c>
      <c r="F2587" s="7" t="s">
        <v>344</v>
      </c>
      <c r="G2587" s="7" t="s">
        <v>5744</v>
      </c>
      <c r="H2587" s="7" t="s">
        <v>715</v>
      </c>
      <c r="I2587" s="7" t="s">
        <v>185</v>
      </c>
      <c r="J2587" s="7" t="s">
        <v>186</v>
      </c>
      <c r="K2587" s="7" t="s">
        <v>241</v>
      </c>
      <c r="L2587" s="7" t="s">
        <v>88</v>
      </c>
      <c r="M2587" s="7" t="s">
        <v>187</v>
      </c>
      <c r="N2587" s="7" t="s">
        <v>109</v>
      </c>
      <c r="O2587" s="7" t="s">
        <v>234</v>
      </c>
      <c r="P2587" s="7" t="s">
        <v>111</v>
      </c>
      <c r="Q2587" s="7" t="s">
        <v>87</v>
      </c>
      <c r="R2587" s="7" t="s">
        <v>91</v>
      </c>
      <c r="S2587" s="7" t="s">
        <v>108</v>
      </c>
      <c r="T2587" s="7" t="s">
        <v>89</v>
      </c>
      <c r="U2587" s="7" t="s">
        <v>249</v>
      </c>
      <c r="V2587" s="7" t="s">
        <v>150</v>
      </c>
      <c r="W2587" s="7" t="s">
        <v>204</v>
      </c>
      <c r="X2587" s="7" t="s">
        <v>111</v>
      </c>
      <c r="Y2587" s="7" t="n">
        <v>1</v>
      </c>
      <c r="Z2587" s="7" t="n">
        <v>0</v>
      </c>
      <c r="AA2587" s="7" t="str">
        <f aca="false">IF(Y2587&gt;Z2587,"Win",IF(Y2587&lt;Z2587,"Loss","Draw"))</f>
        <v>Win</v>
      </c>
      <c r="AB2587" s="7" t="s">
        <v>99</v>
      </c>
      <c r="AC2587" s="7" t="s">
        <v>99</v>
      </c>
      <c r="AD2587" s="7" t="s">
        <v>363</v>
      </c>
      <c r="AE2587" s="7" t="s">
        <v>5745</v>
      </c>
      <c r="AF2587" s="7" t="str">
        <f aca="false">IF(AD2587&lt;AE2587,AD2587,AE2587)</f>
        <v>Balloon, Berserker, Bomb Tower, Executioner, Knight, Miner, Tornado, Zap</v>
      </c>
      <c r="AG2587" s="7" t="str">
        <f aca="false">IF(AD2587&lt;AE2587,AE2587,AD2587)</f>
        <v>Dark Prince, Electro Spirit, Goblins, Miner, Rocket, Royal Delivery, Tesla, The Log</v>
      </c>
      <c r="AH2587" s="7" t="str">
        <f aca="false">IF(AD2587=AF2587,AA2587,IF(AA2587="Win","Loss",IF(AA2587="Loss","Win","Draw")))</f>
        <v>Win</v>
      </c>
      <c r="AI2587" s="7" t="s">
        <v>297</v>
      </c>
    </row>
    <row r="2588" customFormat="false" ht="15" hidden="false" customHeight="true" outlineLevel="0" collapsed="false">
      <c r="A2588" s="7" t="s">
        <v>5743</v>
      </c>
      <c r="B2588" s="7" t="n">
        <v>2</v>
      </c>
      <c r="C2588" s="7" t="s">
        <v>227</v>
      </c>
      <c r="D2588" s="7" t="s">
        <v>228</v>
      </c>
      <c r="E2588" s="7" t="s">
        <v>343</v>
      </c>
      <c r="F2588" s="7" t="s">
        <v>344</v>
      </c>
      <c r="G2588" s="7" t="s">
        <v>5746</v>
      </c>
      <c r="H2588" s="7" t="s">
        <v>352</v>
      </c>
      <c r="I2588" s="7" t="s">
        <v>82</v>
      </c>
      <c r="J2588" s="7" t="s">
        <v>108</v>
      </c>
      <c r="K2588" s="7" t="s">
        <v>84</v>
      </c>
      <c r="L2588" s="7" t="s">
        <v>85</v>
      </c>
      <c r="M2588" s="7" t="s">
        <v>119</v>
      </c>
      <c r="N2588" s="7" t="s">
        <v>89</v>
      </c>
      <c r="O2588" s="7" t="s">
        <v>150</v>
      </c>
      <c r="P2588" s="7" t="s">
        <v>91</v>
      </c>
      <c r="Q2588" s="7" t="s">
        <v>113</v>
      </c>
      <c r="R2588" s="7" t="s">
        <v>151</v>
      </c>
      <c r="S2588" s="7" t="s">
        <v>153</v>
      </c>
      <c r="T2588" s="7" t="s">
        <v>118</v>
      </c>
      <c r="U2588" s="7" t="s">
        <v>126</v>
      </c>
      <c r="V2588" s="7" t="s">
        <v>95</v>
      </c>
      <c r="W2588" s="7" t="s">
        <v>85</v>
      </c>
      <c r="X2588" s="7" t="s">
        <v>165</v>
      </c>
      <c r="Y2588" s="7" t="n">
        <v>1</v>
      </c>
      <c r="Z2588" s="7" t="n">
        <v>0</v>
      </c>
      <c r="AA2588" s="7" t="str">
        <f aca="false">IF(Y2588&gt;Z2588,"Win",IF(Y2588&lt;Z2588,"Loss","Draw"))</f>
        <v>Win</v>
      </c>
      <c r="AB2588" s="7" t="s">
        <v>99</v>
      </c>
      <c r="AC2588" s="7" t="s">
        <v>99</v>
      </c>
      <c r="AD2588" s="7" t="s">
        <v>5747</v>
      </c>
      <c r="AE2588" s="7" t="s">
        <v>5748</v>
      </c>
      <c r="AF2588" s="7" t="str">
        <f aca="false">IF(AD2588&lt;AE2588,AD2588,AE2588)</f>
        <v>Archers, Dark Prince, Electro Spirit, Goblin Hut, Goblins, Lightning, Royal Hogs, The Log</v>
      </c>
      <c r="AG2588" s="7" t="str">
        <f aca="false">IF(AD2588&lt;AE2588,AE2588,AD2588)</f>
        <v>Barbarian Barrel, Cannon, Furnace, Hog Rider, Ice Spirit, Lightning, Mighty Miner, Skeletons</v>
      </c>
      <c r="AH2588" s="7" t="str">
        <f aca="false">IF(AD2588=AF2588,AA2588,IF(AA2588="Win","Loss",IF(AA2588="Loss","Win","Draw")))</f>
        <v>Win</v>
      </c>
      <c r="AI2588" s="7" t="s">
        <v>297</v>
      </c>
    </row>
    <row r="2589" customFormat="false" ht="15" hidden="false" customHeight="true" outlineLevel="0" collapsed="false">
      <c r="A2589" s="7" t="s">
        <v>5743</v>
      </c>
      <c r="B2589" s="7" t="n">
        <v>3</v>
      </c>
      <c r="C2589" s="7" t="s">
        <v>227</v>
      </c>
      <c r="D2589" s="7" t="s">
        <v>228</v>
      </c>
      <c r="E2589" s="7" t="s">
        <v>343</v>
      </c>
      <c r="F2589" s="7" t="s">
        <v>344</v>
      </c>
      <c r="G2589" s="7" t="s">
        <v>5749</v>
      </c>
      <c r="H2589" s="7" t="s">
        <v>715</v>
      </c>
      <c r="I2589" s="7" t="s">
        <v>177</v>
      </c>
      <c r="J2589" s="7" t="s">
        <v>83</v>
      </c>
      <c r="K2589" s="7" t="s">
        <v>188</v>
      </c>
      <c r="L2589" s="7" t="s">
        <v>93</v>
      </c>
      <c r="M2589" s="7" t="s">
        <v>133</v>
      </c>
      <c r="N2589" s="7" t="s">
        <v>86</v>
      </c>
      <c r="O2589" s="7" t="s">
        <v>215</v>
      </c>
      <c r="P2589" s="7" t="s">
        <v>95</v>
      </c>
      <c r="Q2589" s="7" t="s">
        <v>418</v>
      </c>
      <c r="R2589" s="7" t="s">
        <v>202</v>
      </c>
      <c r="S2589" s="7" t="s">
        <v>203</v>
      </c>
      <c r="T2589" s="7" t="s">
        <v>157</v>
      </c>
      <c r="U2589" s="7" t="s">
        <v>97</v>
      </c>
      <c r="V2589" s="7" t="s">
        <v>294</v>
      </c>
      <c r="W2589" s="7" t="s">
        <v>201</v>
      </c>
      <c r="X2589" s="7" t="s">
        <v>119</v>
      </c>
      <c r="Y2589" s="7" t="n">
        <v>0</v>
      </c>
      <c r="Z2589" s="7" t="n">
        <v>1</v>
      </c>
      <c r="AA2589" s="7" t="str">
        <f aca="false">IF(Y2589&gt;Z2589,"Win",IF(Y2589&lt;Z2589,"Loss","Draw"))</f>
        <v>Loss</v>
      </c>
      <c r="AB2589" s="7" t="s">
        <v>99</v>
      </c>
      <c r="AC2589" s="7" t="s">
        <v>99</v>
      </c>
      <c r="AD2589" s="7" t="s">
        <v>217</v>
      </c>
      <c r="AE2589" s="7" t="s">
        <v>5750</v>
      </c>
      <c r="AF2589" s="7" t="str">
        <f aca="false">IF(AD2589&lt;AE2589,AD2589,AE2589)</f>
        <v>Barbarian Barrel, Fireball, Fisherman, Monk, Mother Witch, Royal Giant, Skeleton Dragons, Tombstone</v>
      </c>
      <c r="AG2589" s="7" t="str">
        <f aca="false">IF(AD2589&lt;AE2589,AE2589,AD2589)</f>
        <v>Fire Spirit, Goblin Barrel, Goblin Hut, Magic Archer, Ronin, Skeleton Army, Vines, Wall Breakers</v>
      </c>
      <c r="AH2589" s="7" t="str">
        <f aca="false">IF(AD2589=AF2589,AA2589,IF(AA2589="Win","Loss",IF(AA2589="Loss","Win","Draw")))</f>
        <v>Loss</v>
      </c>
      <c r="AI2589" s="7" t="s">
        <v>297</v>
      </c>
    </row>
    <row r="2590" customFormat="false" ht="15" hidden="false" customHeight="true" outlineLevel="0" collapsed="false">
      <c r="A2590" s="5" t="s">
        <v>5751</v>
      </c>
      <c r="B2590" s="5" t="n">
        <v>1</v>
      </c>
      <c r="C2590" s="5" t="s">
        <v>227</v>
      </c>
      <c r="D2590" s="5" t="s">
        <v>228</v>
      </c>
      <c r="E2590" s="5" t="s">
        <v>1213</v>
      </c>
      <c r="F2590" s="5" t="s">
        <v>1214</v>
      </c>
      <c r="G2590" s="5" t="s">
        <v>3258</v>
      </c>
      <c r="H2590" s="5" t="s">
        <v>715</v>
      </c>
      <c r="I2590" s="5" t="s">
        <v>203</v>
      </c>
      <c r="J2590" s="5" t="s">
        <v>202</v>
      </c>
      <c r="K2590" s="5" t="s">
        <v>201</v>
      </c>
      <c r="L2590" s="5" t="s">
        <v>88</v>
      </c>
      <c r="M2590" s="5" t="s">
        <v>157</v>
      </c>
      <c r="N2590" s="5" t="s">
        <v>118</v>
      </c>
      <c r="O2590" s="5" t="s">
        <v>234</v>
      </c>
      <c r="P2590" s="5" t="s">
        <v>204</v>
      </c>
      <c r="Q2590" s="5" t="s">
        <v>185</v>
      </c>
      <c r="R2590" s="5" t="s">
        <v>186</v>
      </c>
      <c r="S2590" s="5" t="s">
        <v>109</v>
      </c>
      <c r="T2590" s="5" t="s">
        <v>111</v>
      </c>
      <c r="U2590" s="5" t="s">
        <v>97</v>
      </c>
      <c r="V2590" s="5" t="s">
        <v>88</v>
      </c>
      <c r="W2590" s="5" t="s">
        <v>187</v>
      </c>
      <c r="X2590" s="5" t="s">
        <v>234</v>
      </c>
      <c r="Y2590" s="5" t="n">
        <v>0</v>
      </c>
      <c r="Z2590" s="5" t="n">
        <v>1</v>
      </c>
      <c r="AA2590" s="5" t="str">
        <f aca="false">IF(Y2590&gt;Z2590,"Win",IF(Y2590&lt;Z2590,"Loss","Draw"))</f>
        <v>Loss</v>
      </c>
      <c r="AB2590" s="5" t="s">
        <v>98</v>
      </c>
      <c r="AC2590" s="5" t="s">
        <v>99</v>
      </c>
      <c r="AD2590" s="5" t="s">
        <v>668</v>
      </c>
      <c r="AE2590" s="5" t="s">
        <v>924</v>
      </c>
      <c r="AF2590" s="5" t="str">
        <f aca="false">IF(AD2590&lt;AE2590,AD2590,AE2590)</f>
        <v>Balloon, Berserker, Bomb Tower, Executioner, Miner, Ronin, Tornado, Zap</v>
      </c>
      <c r="AG2590" s="5" t="str">
        <f aca="false">IF(AD2590&lt;AE2590,AE2590,AD2590)</f>
        <v>Berserker, Bomb Tower, Fire Spirit, Goblin Barrel, Ice Spirit, Magic Archer, Royal Delivery, Wall Breakers</v>
      </c>
      <c r="AH2590" s="5" t="str">
        <f aca="false">IF(AD2590=AF2590,AA2590,IF(AA2590="Win","Loss",IF(AA2590="Loss","Win","Draw")))</f>
        <v>Win</v>
      </c>
      <c r="AI2590" s="5" t="s">
        <v>297</v>
      </c>
    </row>
    <row r="2591" customFormat="false" ht="15" hidden="false" customHeight="true" outlineLevel="0" collapsed="false">
      <c r="A2591" s="5" t="s">
        <v>5751</v>
      </c>
      <c r="B2591" s="5" t="n">
        <v>2</v>
      </c>
      <c r="C2591" s="5" t="s">
        <v>227</v>
      </c>
      <c r="D2591" s="5" t="s">
        <v>228</v>
      </c>
      <c r="E2591" s="5" t="s">
        <v>1213</v>
      </c>
      <c r="F2591" s="5" t="s">
        <v>1214</v>
      </c>
      <c r="G2591" s="5" t="s">
        <v>3259</v>
      </c>
      <c r="H2591" s="5" t="s">
        <v>163</v>
      </c>
      <c r="I2591" s="5" t="s">
        <v>82</v>
      </c>
      <c r="J2591" s="5" t="s">
        <v>91</v>
      </c>
      <c r="K2591" s="5" t="s">
        <v>152</v>
      </c>
      <c r="L2591" s="5" t="s">
        <v>97</v>
      </c>
      <c r="M2591" s="5" t="s">
        <v>85</v>
      </c>
      <c r="N2591" s="5" t="s">
        <v>150</v>
      </c>
      <c r="O2591" s="5" t="s">
        <v>153</v>
      </c>
      <c r="P2591" s="5" t="s">
        <v>89</v>
      </c>
      <c r="Q2591" s="5" t="s">
        <v>82</v>
      </c>
      <c r="R2591" s="5" t="s">
        <v>108</v>
      </c>
      <c r="S2591" s="5" t="s">
        <v>140</v>
      </c>
      <c r="T2591" s="5" t="s">
        <v>142</v>
      </c>
      <c r="U2591" s="5" t="s">
        <v>126</v>
      </c>
      <c r="V2591" s="5" t="s">
        <v>130</v>
      </c>
      <c r="W2591" s="5" t="s">
        <v>143</v>
      </c>
      <c r="X2591" s="5" t="s">
        <v>141</v>
      </c>
      <c r="Y2591" s="5" t="n">
        <v>3</v>
      </c>
      <c r="Z2591" s="5" t="n">
        <v>0</v>
      </c>
      <c r="AA2591" s="5" t="str">
        <f aca="false">IF(Y2591&gt;Z2591,"Win",IF(Y2591&lt;Z2591,"Loss","Draw"))</f>
        <v>Win</v>
      </c>
      <c r="AB2591" s="5" t="s">
        <v>98</v>
      </c>
      <c r="AC2591" s="5" t="s">
        <v>99</v>
      </c>
      <c r="AD2591" s="5" t="s">
        <v>2932</v>
      </c>
      <c r="AE2591" s="5" t="s">
        <v>3260</v>
      </c>
      <c r="AF2591" s="5" t="str">
        <f aca="false">IF(AD2591&lt;AE2591,AD2591,AE2591)</f>
        <v>Arrows, Dark Prince, Heal Spirit, Ice Golem, Lumberjack, Royal Hogs, Skeletons, Three Musketeers</v>
      </c>
      <c r="AG2591" s="5" t="str">
        <f aca="false">IF(AD2591&lt;AE2591,AE2591,AD2591)</f>
        <v>Baby Dragon, Cannon, Electro Spirit, Goblins, Lightning, Ronin, Royal Hogs, The Log</v>
      </c>
      <c r="AH2591" s="5" t="str">
        <f aca="false">IF(AD2591=AF2591,AA2591,IF(AA2591="Win","Loss",IF(AA2591="Loss","Win","Draw")))</f>
        <v>Loss</v>
      </c>
      <c r="AI2591" s="5" t="s">
        <v>297</v>
      </c>
    </row>
    <row r="2592" customFormat="false" ht="15" hidden="false" customHeight="true" outlineLevel="0" collapsed="false">
      <c r="A2592" s="5" t="s">
        <v>5751</v>
      </c>
      <c r="B2592" s="5" t="n">
        <v>3</v>
      </c>
      <c r="C2592" s="5" t="s">
        <v>227</v>
      </c>
      <c r="D2592" s="5" t="s">
        <v>228</v>
      </c>
      <c r="E2592" s="5" t="s">
        <v>1213</v>
      </c>
      <c r="F2592" s="5" t="s">
        <v>1214</v>
      </c>
      <c r="G2592" s="5" t="s">
        <v>3261</v>
      </c>
      <c r="H2592" s="5" t="s">
        <v>163</v>
      </c>
      <c r="I2592" s="5" t="s">
        <v>82</v>
      </c>
      <c r="J2592" s="5" t="s">
        <v>91</v>
      </c>
      <c r="K2592" s="5" t="s">
        <v>152</v>
      </c>
      <c r="L2592" s="5" t="s">
        <v>97</v>
      </c>
      <c r="M2592" s="5" t="s">
        <v>85</v>
      </c>
      <c r="N2592" s="5" t="s">
        <v>150</v>
      </c>
      <c r="O2592" s="5" t="s">
        <v>153</v>
      </c>
      <c r="P2592" s="5" t="s">
        <v>89</v>
      </c>
      <c r="Q2592" s="5" t="s">
        <v>82</v>
      </c>
      <c r="R2592" s="5" t="s">
        <v>108</v>
      </c>
      <c r="S2592" s="5" t="s">
        <v>140</v>
      </c>
      <c r="T2592" s="5" t="s">
        <v>142</v>
      </c>
      <c r="U2592" s="5" t="s">
        <v>126</v>
      </c>
      <c r="V2592" s="5" t="s">
        <v>130</v>
      </c>
      <c r="W2592" s="5" t="s">
        <v>143</v>
      </c>
      <c r="X2592" s="5" t="s">
        <v>141</v>
      </c>
      <c r="Y2592" s="5" t="n">
        <v>1</v>
      </c>
      <c r="Z2592" s="5" t="n">
        <v>0</v>
      </c>
      <c r="AA2592" s="5" t="str">
        <f aca="false">IF(Y2592&gt;Z2592,"Win",IF(Y2592&lt;Z2592,"Loss","Draw"))</f>
        <v>Win</v>
      </c>
      <c r="AB2592" s="5" t="s">
        <v>98</v>
      </c>
      <c r="AC2592" s="5" t="s">
        <v>98</v>
      </c>
      <c r="AD2592" s="5" t="s">
        <v>2932</v>
      </c>
      <c r="AE2592" s="5" t="s">
        <v>3260</v>
      </c>
      <c r="AF2592" s="5" t="str">
        <f aca="false">IF(AD2592&lt;AE2592,AD2592,AE2592)</f>
        <v>Arrows, Dark Prince, Heal Spirit, Ice Golem, Lumberjack, Royal Hogs, Skeletons, Three Musketeers</v>
      </c>
      <c r="AG2592" s="5" t="str">
        <f aca="false">IF(AD2592&lt;AE2592,AE2592,AD2592)</f>
        <v>Baby Dragon, Cannon, Electro Spirit, Goblins, Lightning, Ronin, Royal Hogs, The Log</v>
      </c>
      <c r="AH2592" s="5" t="str">
        <f aca="false">IF(AD2592=AF2592,AA2592,IF(AA2592="Win","Loss",IF(AA2592="Loss","Win","Draw")))</f>
        <v>Loss</v>
      </c>
      <c r="AI2592" s="5" t="s">
        <v>297</v>
      </c>
    </row>
    <row r="2593" customFormat="false" ht="15" hidden="false" customHeight="true" outlineLevel="0" collapsed="false">
      <c r="A2593" s="5" t="s">
        <v>5751</v>
      </c>
      <c r="B2593" s="5" t="n">
        <v>4</v>
      </c>
      <c r="C2593" s="5" t="s">
        <v>227</v>
      </c>
      <c r="D2593" s="5" t="s">
        <v>228</v>
      </c>
      <c r="E2593" s="5" t="s">
        <v>1213</v>
      </c>
      <c r="F2593" s="5" t="s">
        <v>1214</v>
      </c>
      <c r="G2593" s="5" t="s">
        <v>3262</v>
      </c>
      <c r="H2593" s="5" t="s">
        <v>163</v>
      </c>
      <c r="I2593" s="5" t="s">
        <v>129</v>
      </c>
      <c r="J2593" s="5" t="s">
        <v>128</v>
      </c>
      <c r="K2593" s="5" t="s">
        <v>127</v>
      </c>
      <c r="L2593" s="5" t="s">
        <v>132</v>
      </c>
      <c r="M2593" s="5" t="s">
        <v>133</v>
      </c>
      <c r="N2593" s="5" t="s">
        <v>86</v>
      </c>
      <c r="O2593" s="5" t="s">
        <v>130</v>
      </c>
      <c r="P2593" s="5" t="s">
        <v>131</v>
      </c>
      <c r="Q2593" s="5" t="s">
        <v>203</v>
      </c>
      <c r="R2593" s="5" t="s">
        <v>202</v>
      </c>
      <c r="S2593" s="5" t="s">
        <v>201</v>
      </c>
      <c r="T2593" s="5" t="s">
        <v>150</v>
      </c>
      <c r="U2593" s="5" t="s">
        <v>157</v>
      </c>
      <c r="V2593" s="5" t="s">
        <v>87</v>
      </c>
      <c r="W2593" s="5" t="s">
        <v>204</v>
      </c>
      <c r="X2593" s="5" t="s">
        <v>233</v>
      </c>
      <c r="Y2593" s="5" t="n">
        <v>0</v>
      </c>
      <c r="Z2593" s="5" t="n">
        <v>1</v>
      </c>
      <c r="AA2593" s="5" t="str">
        <f aca="false">IF(Y2593&gt;Z2593,"Win",IF(Y2593&lt;Z2593,"Loss","Draw"))</f>
        <v>Loss</v>
      </c>
      <c r="AB2593" s="5" t="s">
        <v>98</v>
      </c>
      <c r="AC2593" s="5" t="s">
        <v>99</v>
      </c>
      <c r="AD2593" s="5" t="s">
        <v>135</v>
      </c>
      <c r="AE2593" s="5" t="s">
        <v>3263</v>
      </c>
      <c r="AF2593" s="5" t="str">
        <f aca="false">IF(AD2593&lt;AE2593,AD2593,AE2593)</f>
        <v>Arrows, Bandit, Battle Ram, Electro Wizard, Golden Knight, Mega Knight, Mother Witch, Skeleton Dragons</v>
      </c>
      <c r="AG2593" s="5" t="str">
        <f aca="false">IF(AD2593&lt;AE2593,AE2593,AD2593)</f>
        <v>Bats, Electro Spirit, Fire Spirit, Goblin Barrel, Magic Archer, Royal Delivery, Tesla, Wall Breakers</v>
      </c>
      <c r="AH2593" s="5" t="str">
        <f aca="false">IF(AD2593=AF2593,AA2593,IF(AA2593="Win","Loss",IF(AA2593="Loss","Win","Draw")))</f>
        <v>Loss</v>
      </c>
      <c r="AI2593" s="5" t="s">
        <v>297</v>
      </c>
    </row>
    <row r="2594" customFormat="false" ht="15" hidden="false" customHeight="true" outlineLevel="0" collapsed="false">
      <c r="A2594" s="7" t="s">
        <v>5752</v>
      </c>
      <c r="B2594" s="7" t="n">
        <v>1</v>
      </c>
      <c r="C2594" s="7" t="s">
        <v>227</v>
      </c>
      <c r="D2594" s="7" t="s">
        <v>228</v>
      </c>
      <c r="E2594" s="7" t="s">
        <v>1213</v>
      </c>
      <c r="F2594" s="7" t="s">
        <v>1214</v>
      </c>
      <c r="G2594" s="7" t="s">
        <v>3265</v>
      </c>
      <c r="H2594" s="7" t="s">
        <v>163</v>
      </c>
      <c r="I2594" s="7" t="s">
        <v>137</v>
      </c>
      <c r="J2594" s="7" t="s">
        <v>91</v>
      </c>
      <c r="K2594" s="7" t="s">
        <v>114</v>
      </c>
      <c r="L2594" s="7" t="s">
        <v>242</v>
      </c>
      <c r="M2594" s="7" t="s">
        <v>118</v>
      </c>
      <c r="N2594" s="7" t="s">
        <v>97</v>
      </c>
      <c r="O2594" s="7" t="s">
        <v>87</v>
      </c>
      <c r="P2594" s="7" t="s">
        <v>116</v>
      </c>
      <c r="Q2594" s="7" t="s">
        <v>90</v>
      </c>
      <c r="R2594" s="7" t="s">
        <v>123</v>
      </c>
      <c r="S2594" s="7" t="s">
        <v>124</v>
      </c>
      <c r="T2594" s="7" t="s">
        <v>125</v>
      </c>
      <c r="U2594" s="7" t="s">
        <v>85</v>
      </c>
      <c r="V2594" s="7" t="s">
        <v>96</v>
      </c>
      <c r="W2594" s="7" t="s">
        <v>126</v>
      </c>
      <c r="X2594" s="7" t="s">
        <v>95</v>
      </c>
      <c r="Y2594" s="7" t="n">
        <v>0</v>
      </c>
      <c r="Z2594" s="7" t="n">
        <v>1</v>
      </c>
      <c r="AA2594" s="7" t="str">
        <f aca="false">IF(Y2594&gt;Z2594,"Win",IF(Y2594&lt;Z2594,"Loss","Draw"))</f>
        <v>Loss</v>
      </c>
      <c r="AB2594" s="7" t="s">
        <v>99</v>
      </c>
      <c r="AC2594" s="7" t="s">
        <v>99</v>
      </c>
      <c r="AD2594" s="7" t="s">
        <v>1050</v>
      </c>
      <c r="AE2594" s="7" t="s">
        <v>134</v>
      </c>
      <c r="AF2594" s="7" t="str">
        <f aca="false">IF(AD2594&lt;AE2594,AD2594,AE2594)</f>
        <v>Barbarian Barrel, Cannon Cart, Goblinstein, Lightning, Minions, Mortar, Royal Ghost, Skeletons</v>
      </c>
      <c r="AG2594" s="7" t="str">
        <f aca="false">IF(AD2594&lt;AE2594,AE2594,AD2594)</f>
        <v>Bomber, Giant Snowball, Goblin Drill, Goblins, Ice Spirit, Poison, Ronin, Tesla</v>
      </c>
      <c r="AH2594" s="7" t="str">
        <f aca="false">IF(AD2594=AF2594,AA2594,IF(AA2594="Win","Loss",IF(AA2594="Loss","Win","Draw")))</f>
        <v>Win</v>
      </c>
      <c r="AI2594" s="7" t="s">
        <v>297</v>
      </c>
    </row>
    <row r="2595" customFormat="false" ht="15" hidden="false" customHeight="true" outlineLevel="0" collapsed="false">
      <c r="A2595" s="7" t="s">
        <v>5752</v>
      </c>
      <c r="B2595" s="7" t="n">
        <v>2</v>
      </c>
      <c r="C2595" s="7" t="s">
        <v>227</v>
      </c>
      <c r="D2595" s="7" t="s">
        <v>228</v>
      </c>
      <c r="E2595" s="7" t="s">
        <v>1213</v>
      </c>
      <c r="F2595" s="7" t="s">
        <v>1214</v>
      </c>
      <c r="G2595" s="7" t="s">
        <v>3266</v>
      </c>
      <c r="H2595" s="7" t="s">
        <v>163</v>
      </c>
      <c r="I2595" s="7" t="s">
        <v>208</v>
      </c>
      <c r="J2595" s="7" t="s">
        <v>188</v>
      </c>
      <c r="K2595" s="7" t="s">
        <v>109</v>
      </c>
      <c r="L2595" s="7" t="s">
        <v>110</v>
      </c>
      <c r="M2595" s="7" t="s">
        <v>112</v>
      </c>
      <c r="N2595" s="7" t="s">
        <v>93</v>
      </c>
      <c r="O2595" s="7" t="s">
        <v>88</v>
      </c>
      <c r="P2595" s="7" t="s">
        <v>86</v>
      </c>
      <c r="Q2595" s="7" t="s">
        <v>137</v>
      </c>
      <c r="R2595" s="7" t="s">
        <v>241</v>
      </c>
      <c r="S2595" s="7" t="s">
        <v>114</v>
      </c>
      <c r="T2595" s="7" t="s">
        <v>88</v>
      </c>
      <c r="U2595" s="7" t="s">
        <v>116</v>
      </c>
      <c r="V2595" s="7" t="s">
        <v>242</v>
      </c>
      <c r="W2595" s="7" t="s">
        <v>157</v>
      </c>
      <c r="X2595" s="7" t="s">
        <v>153</v>
      </c>
      <c r="Y2595" s="7" t="n">
        <v>1</v>
      </c>
      <c r="Z2595" s="7" t="n">
        <v>0</v>
      </c>
      <c r="AA2595" s="7" t="str">
        <f aca="false">IF(Y2595&gt;Z2595,"Win",IF(Y2595&lt;Z2595,"Loss","Draw"))</f>
        <v>Win</v>
      </c>
      <c r="AB2595" s="7" t="s">
        <v>99</v>
      </c>
      <c r="AC2595" s="7" t="s">
        <v>99</v>
      </c>
      <c r="AD2595" s="7" t="s">
        <v>368</v>
      </c>
      <c r="AE2595" s="7" t="s">
        <v>594</v>
      </c>
      <c r="AF2595" s="7" t="str">
        <f aca="false">IF(AD2595&lt;AE2595,AD2595,AE2595)</f>
        <v>Berserker, Bomber, Cannon, Fire Spirit, Giant Snowball, Goblin Drill, Knight, Poison</v>
      </c>
      <c r="AG2595" s="7" t="str">
        <f aca="false">IF(AD2595&lt;AE2595,AE2595,AD2595)</f>
        <v>Berserker, Fireball, Lava Hound, Skeleton Dragons, Spirit Empress, Tombstone, Valkyrie, Zap</v>
      </c>
      <c r="AH2595" s="7" t="str">
        <f aca="false">IF(AD2595=AF2595,AA2595,IF(AA2595="Win","Loss",IF(AA2595="Loss","Win","Draw")))</f>
        <v>Loss</v>
      </c>
      <c r="AI2595" s="7" t="s">
        <v>297</v>
      </c>
    </row>
    <row r="2596" customFormat="false" ht="15" hidden="false" customHeight="true" outlineLevel="0" collapsed="false">
      <c r="A2596" s="7" t="s">
        <v>5752</v>
      </c>
      <c r="B2596" s="7" t="n">
        <v>3</v>
      </c>
      <c r="C2596" s="7" t="s">
        <v>227</v>
      </c>
      <c r="D2596" s="7" t="s">
        <v>228</v>
      </c>
      <c r="E2596" s="7" t="s">
        <v>1213</v>
      </c>
      <c r="F2596" s="7" t="s">
        <v>1214</v>
      </c>
      <c r="G2596" s="7" t="s">
        <v>3267</v>
      </c>
      <c r="H2596" s="7" t="s">
        <v>715</v>
      </c>
      <c r="I2596" s="7" t="s">
        <v>201</v>
      </c>
      <c r="J2596" s="7" t="s">
        <v>202</v>
      </c>
      <c r="K2596" s="7" t="s">
        <v>233</v>
      </c>
      <c r="L2596" s="7" t="s">
        <v>234</v>
      </c>
      <c r="M2596" s="7" t="s">
        <v>111</v>
      </c>
      <c r="N2596" s="7" t="s">
        <v>157</v>
      </c>
      <c r="O2596" s="7" t="s">
        <v>126</v>
      </c>
      <c r="P2596" s="7" t="s">
        <v>204</v>
      </c>
      <c r="Q2596" s="7" t="s">
        <v>82</v>
      </c>
      <c r="R2596" s="7" t="s">
        <v>108</v>
      </c>
      <c r="S2596" s="7" t="s">
        <v>202</v>
      </c>
      <c r="T2596" s="7" t="s">
        <v>107</v>
      </c>
      <c r="U2596" s="7" t="s">
        <v>143</v>
      </c>
      <c r="V2596" s="7" t="s">
        <v>89</v>
      </c>
      <c r="W2596" s="7" t="s">
        <v>93</v>
      </c>
      <c r="X2596" s="7" t="s">
        <v>150</v>
      </c>
      <c r="Y2596" s="7" t="n">
        <v>1</v>
      </c>
      <c r="Z2596" s="7" t="n">
        <v>0</v>
      </c>
      <c r="AA2596" s="7" t="str">
        <f aca="false">IF(Y2596&gt;Z2596,"Win",IF(Y2596&lt;Z2596,"Loss","Draw"))</f>
        <v>Win</v>
      </c>
      <c r="AB2596" s="7" t="s">
        <v>99</v>
      </c>
      <c r="AC2596" s="7" t="s">
        <v>99</v>
      </c>
      <c r="AD2596" s="7" t="s">
        <v>236</v>
      </c>
      <c r="AE2596" s="7" t="s">
        <v>3268</v>
      </c>
      <c r="AF2596" s="7" t="str">
        <f aca="false">IF(AD2596&lt;AE2596,AD2596,AE2596)</f>
        <v>Bats, Bomb Tower, Fire Spirit, Magic Archer, Miner, Royal Delivery, Skeletons, Wall Breakers</v>
      </c>
      <c r="AG2596" s="7" t="str">
        <f aca="false">IF(AD2596&lt;AE2596,AE2596,AD2596)</f>
        <v>Dark Prince, Electro Spirit, Fireball, Goblin Cage, Heal Spirit, Magic Archer, Royal Hogs, The Log</v>
      </c>
      <c r="AH2596" s="7" t="str">
        <f aca="false">IF(AD2596=AF2596,AA2596,IF(AA2596="Win","Loss",IF(AA2596="Loss","Win","Draw")))</f>
        <v>Win</v>
      </c>
      <c r="AI2596" s="7" t="s">
        <v>297</v>
      </c>
    </row>
    <row r="2597" customFormat="false" ht="15" hidden="false" customHeight="true" outlineLevel="0" collapsed="false">
      <c r="A2597" s="7" t="s">
        <v>5753</v>
      </c>
      <c r="B2597" s="7" t="n">
        <v>1</v>
      </c>
      <c r="C2597" s="7" t="s">
        <v>227</v>
      </c>
      <c r="D2597" s="7" t="s">
        <v>228</v>
      </c>
      <c r="E2597" s="7" t="s">
        <v>1213</v>
      </c>
      <c r="F2597" s="7" t="s">
        <v>1214</v>
      </c>
      <c r="G2597" s="7" t="s">
        <v>3270</v>
      </c>
      <c r="H2597" s="7" t="s">
        <v>163</v>
      </c>
      <c r="I2597" s="7" t="s">
        <v>107</v>
      </c>
      <c r="J2597" s="7" t="s">
        <v>128</v>
      </c>
      <c r="K2597" s="7" t="s">
        <v>152</v>
      </c>
      <c r="L2597" s="7" t="s">
        <v>306</v>
      </c>
      <c r="M2597" s="7" t="s">
        <v>85</v>
      </c>
      <c r="N2597" s="7" t="s">
        <v>95</v>
      </c>
      <c r="O2597" s="7" t="s">
        <v>187</v>
      </c>
      <c r="P2597" s="7" t="s">
        <v>307</v>
      </c>
      <c r="Q2597" s="7" t="s">
        <v>137</v>
      </c>
      <c r="R2597" s="7" t="s">
        <v>91</v>
      </c>
      <c r="S2597" s="7" t="s">
        <v>114</v>
      </c>
      <c r="T2597" s="7" t="s">
        <v>97</v>
      </c>
      <c r="U2597" s="7" t="s">
        <v>116</v>
      </c>
      <c r="V2597" s="7" t="s">
        <v>242</v>
      </c>
      <c r="W2597" s="7" t="s">
        <v>157</v>
      </c>
      <c r="X2597" s="7" t="s">
        <v>87</v>
      </c>
      <c r="Y2597" s="7" t="n">
        <v>1</v>
      </c>
      <c r="Z2597" s="7" t="n">
        <v>0</v>
      </c>
      <c r="AA2597" s="7" t="str">
        <f aca="false">IF(Y2597&gt;Z2597,"Win",IF(Y2597&lt;Z2597,"Loss","Draw"))</f>
        <v>Win</v>
      </c>
      <c r="AB2597" s="7" t="s">
        <v>99</v>
      </c>
      <c r="AC2597" s="7" t="s">
        <v>99</v>
      </c>
      <c r="AD2597" s="7" t="s">
        <v>603</v>
      </c>
      <c r="AE2597" s="7" t="s">
        <v>321</v>
      </c>
      <c r="AF2597" s="7" t="str">
        <f aca="false">IF(AD2597&lt;AE2597,AD2597,AE2597)</f>
        <v>Baby Dragon, Barbarian Barrel, Goblin Cage, Golden Knight, Golem, Ice Wizard, Lightning, Tornado</v>
      </c>
      <c r="AG2597" s="7" t="str">
        <f aca="false">IF(AD2597&lt;AE2597,AE2597,AD2597)</f>
        <v>Bomber, Fire Spirit, Giant Snowball, Goblin Drill, Goblins, Poison, Ronin, Tesla</v>
      </c>
      <c r="AH2597" s="7" t="str">
        <f aca="false">IF(AD2597=AF2597,AA2597,IF(AA2597="Win","Loss",IF(AA2597="Loss","Win","Draw")))</f>
        <v>Win</v>
      </c>
      <c r="AI2597" s="7" t="s">
        <v>297</v>
      </c>
    </row>
    <row r="2598" customFormat="false" ht="15" hidden="false" customHeight="true" outlineLevel="0" collapsed="false">
      <c r="A2598" s="7" t="s">
        <v>5753</v>
      </c>
      <c r="B2598" s="7" t="n">
        <v>2</v>
      </c>
      <c r="C2598" s="7" t="s">
        <v>227</v>
      </c>
      <c r="D2598" s="7" t="s">
        <v>228</v>
      </c>
      <c r="E2598" s="7" t="s">
        <v>1213</v>
      </c>
      <c r="F2598" s="7" t="s">
        <v>1214</v>
      </c>
      <c r="G2598" s="7" t="s">
        <v>3271</v>
      </c>
      <c r="H2598" s="7" t="s">
        <v>163</v>
      </c>
      <c r="I2598" s="7" t="s">
        <v>113</v>
      </c>
      <c r="J2598" s="7" t="s">
        <v>83</v>
      </c>
      <c r="K2598" s="7" t="s">
        <v>87</v>
      </c>
      <c r="L2598" s="7" t="s">
        <v>165</v>
      </c>
      <c r="M2598" s="7" t="s">
        <v>164</v>
      </c>
      <c r="N2598" s="7" t="s">
        <v>89</v>
      </c>
      <c r="O2598" s="7" t="s">
        <v>150</v>
      </c>
      <c r="P2598" s="7" t="s">
        <v>126</v>
      </c>
      <c r="Q2598" s="7" t="s">
        <v>92</v>
      </c>
      <c r="R2598" s="7" t="s">
        <v>158</v>
      </c>
      <c r="S2598" s="7" t="s">
        <v>90</v>
      </c>
      <c r="T2598" s="7" t="s">
        <v>93</v>
      </c>
      <c r="U2598" s="7" t="s">
        <v>159</v>
      </c>
      <c r="V2598" s="7" t="s">
        <v>96</v>
      </c>
      <c r="W2598" s="7" t="s">
        <v>94</v>
      </c>
      <c r="X2598" s="7" t="s">
        <v>95</v>
      </c>
      <c r="Y2598" s="7" t="n">
        <v>1</v>
      </c>
      <c r="Z2598" s="7" t="n">
        <v>0</v>
      </c>
      <c r="AA2598" s="7" t="str">
        <f aca="false">IF(Y2598&gt;Z2598,"Win",IF(Y2598&lt;Z2598,"Loss","Draw"))</f>
        <v>Win</v>
      </c>
      <c r="AB2598" s="7" t="s">
        <v>99</v>
      </c>
      <c r="AC2598" s="7" t="s">
        <v>99</v>
      </c>
      <c r="AD2598" s="7" t="s">
        <v>1941</v>
      </c>
      <c r="AE2598" s="7" t="s">
        <v>379</v>
      </c>
      <c r="AF2598" s="7" t="str">
        <f aca="false">IF(AD2598&lt;AE2598,AD2598,AE2598)</f>
        <v>Barbarian Barrel, Bowler, Dart Goblin, Fireball, Minions, Mortar, Rascals, Skeleton Barrel</v>
      </c>
      <c r="AG2598" s="7" t="str">
        <f aca="false">IF(AD2598&lt;AE2598,AE2598,AD2598)</f>
        <v>Earthquake, Electro Spirit, Furnace, Hog Rider, Monk, Skeletons, Tesla, The Log</v>
      </c>
      <c r="AH2598" s="7" t="str">
        <f aca="false">IF(AD2598=AF2598,AA2598,IF(AA2598="Win","Loss",IF(AA2598="Loss","Win","Draw")))</f>
        <v>Loss</v>
      </c>
      <c r="AI2598" s="7" t="s">
        <v>297</v>
      </c>
    </row>
    <row r="2599" customFormat="false" ht="15" hidden="false" customHeight="true" outlineLevel="0" collapsed="false">
      <c r="A2599" s="7" t="s">
        <v>5753</v>
      </c>
      <c r="B2599" s="7" t="n">
        <v>3</v>
      </c>
      <c r="C2599" s="7" t="s">
        <v>227</v>
      </c>
      <c r="D2599" s="7" t="s">
        <v>228</v>
      </c>
      <c r="E2599" s="7" t="s">
        <v>1213</v>
      </c>
      <c r="F2599" s="7" t="s">
        <v>1214</v>
      </c>
      <c r="G2599" s="7" t="s">
        <v>3272</v>
      </c>
      <c r="H2599" s="7" t="s">
        <v>163</v>
      </c>
      <c r="I2599" s="7" t="s">
        <v>124</v>
      </c>
      <c r="J2599" s="7" t="s">
        <v>108</v>
      </c>
      <c r="K2599" s="7" t="s">
        <v>127</v>
      </c>
      <c r="L2599" s="7" t="s">
        <v>778</v>
      </c>
      <c r="M2599" s="7" t="s">
        <v>86</v>
      </c>
      <c r="N2599" s="7" t="s">
        <v>130</v>
      </c>
      <c r="O2599" s="7" t="s">
        <v>133</v>
      </c>
      <c r="P2599" s="7" t="s">
        <v>173</v>
      </c>
      <c r="Q2599" s="7" t="s">
        <v>201</v>
      </c>
      <c r="R2599" s="7" t="s">
        <v>194</v>
      </c>
      <c r="S2599" s="7" t="s">
        <v>203</v>
      </c>
      <c r="T2599" s="7" t="s">
        <v>89</v>
      </c>
      <c r="U2599" s="7" t="s">
        <v>119</v>
      </c>
      <c r="V2599" s="7" t="s">
        <v>150</v>
      </c>
      <c r="W2599" s="7" t="s">
        <v>88</v>
      </c>
      <c r="X2599" s="7" t="s">
        <v>118</v>
      </c>
      <c r="Y2599" s="7" t="n">
        <v>0</v>
      </c>
      <c r="Z2599" s="7" t="n">
        <v>1</v>
      </c>
      <c r="AA2599" s="7" t="str">
        <f aca="false">IF(Y2599&gt;Z2599,"Win",IF(Y2599&lt;Z2599,"Loss","Draw"))</f>
        <v>Loss</v>
      </c>
      <c r="AB2599" s="7" t="s">
        <v>99</v>
      </c>
      <c r="AC2599" s="7" t="s">
        <v>99</v>
      </c>
      <c r="AD2599" s="7" t="s">
        <v>3274</v>
      </c>
      <c r="AE2599" s="7" t="s">
        <v>3273</v>
      </c>
      <c r="AF2599" s="7" t="str">
        <f aca="false">IF(AD2599&lt;AE2599,AD2599,AE2599)</f>
        <v>Archer Queen, Berserker, Electro Spirit, Goblin Barrel, Goblin Hut, Ice Spirit, The Log, Wall Breakers</v>
      </c>
      <c r="AG2599" s="7" t="str">
        <f aca="false">IF(AD2599&lt;AE2599,AE2599,AD2599)</f>
        <v>Arrows, Battle Ram, Dark Prince, Mother Witch, P.E.K.K.A, Royal Ghost, Skeleton Dragons, Zappies</v>
      </c>
      <c r="AH2599" s="7" t="str">
        <f aca="false">IF(AD2599=AF2599,AA2599,IF(AA2599="Win","Loss",IF(AA2599="Loss","Win","Draw")))</f>
        <v>Win</v>
      </c>
      <c r="AI2599" s="7" t="s">
        <v>297</v>
      </c>
    </row>
    <row r="2600" customFormat="false" ht="15" hidden="false" customHeight="true" outlineLevel="0" collapsed="false">
      <c r="A2600" s="5" t="s">
        <v>5754</v>
      </c>
      <c r="B2600" s="5" t="n">
        <v>1</v>
      </c>
      <c r="C2600" s="5" t="s">
        <v>227</v>
      </c>
      <c r="D2600" s="5" t="s">
        <v>228</v>
      </c>
      <c r="E2600" s="5" t="s">
        <v>1010</v>
      </c>
      <c r="F2600" s="5" t="s">
        <v>1011</v>
      </c>
      <c r="G2600" s="5" t="s">
        <v>5755</v>
      </c>
      <c r="H2600" s="5" t="s">
        <v>163</v>
      </c>
      <c r="I2600" s="5" t="s">
        <v>90</v>
      </c>
      <c r="J2600" s="5" t="s">
        <v>123</v>
      </c>
      <c r="K2600" s="5" t="s">
        <v>124</v>
      </c>
      <c r="L2600" s="5" t="s">
        <v>125</v>
      </c>
      <c r="M2600" s="5" t="s">
        <v>95</v>
      </c>
      <c r="N2600" s="5" t="s">
        <v>126</v>
      </c>
      <c r="O2600" s="5" t="s">
        <v>96</v>
      </c>
      <c r="P2600" s="5" t="s">
        <v>85</v>
      </c>
      <c r="Q2600" s="5" t="s">
        <v>127</v>
      </c>
      <c r="R2600" s="5" t="s">
        <v>140</v>
      </c>
      <c r="S2600" s="5" t="s">
        <v>124</v>
      </c>
      <c r="T2600" s="5" t="s">
        <v>142</v>
      </c>
      <c r="U2600" s="5" t="s">
        <v>257</v>
      </c>
      <c r="V2600" s="5" t="s">
        <v>131</v>
      </c>
      <c r="W2600" s="5" t="s">
        <v>95</v>
      </c>
      <c r="X2600" s="5" t="s">
        <v>449</v>
      </c>
      <c r="Y2600" s="5" t="n">
        <v>1</v>
      </c>
      <c r="Z2600" s="5" t="n">
        <v>0</v>
      </c>
      <c r="AA2600" s="5" t="str">
        <f aca="false">IF(Y2600&gt;Z2600,"Win",IF(Y2600&lt;Z2600,"Loss","Draw"))</f>
        <v>Win</v>
      </c>
      <c r="AB2600" s="5" t="s">
        <v>98</v>
      </c>
      <c r="AC2600" s="5" t="s">
        <v>99</v>
      </c>
      <c r="AD2600" s="5" t="s">
        <v>134</v>
      </c>
      <c r="AE2600" s="5" t="s">
        <v>1958</v>
      </c>
      <c r="AF2600" s="5" t="str">
        <f aca="false">IF(AD2600&lt;AE2600,AD2600,AE2600)</f>
        <v>Bandit, Barbarian Barrel, Battle Ram, Elixir Collector, Hunter, Ice Golem, Royal Ghost, Three Musketeers</v>
      </c>
      <c r="AG2600" s="5" t="str">
        <f aca="false">IF(AD2600&lt;AE2600,AE2600,AD2600)</f>
        <v>Barbarian Barrel, Cannon Cart, Goblinstein, Lightning, Minions, Mortar, Royal Ghost, Skeletons</v>
      </c>
      <c r="AH2600" s="5" t="str">
        <f aca="false">IF(AD2600=AF2600,AA2600,IF(AA2600="Win","Loss",IF(AA2600="Loss","Win","Draw")))</f>
        <v>Loss</v>
      </c>
      <c r="AI2600" s="5" t="s">
        <v>297</v>
      </c>
    </row>
    <row r="2601" customFormat="false" ht="15" hidden="false" customHeight="true" outlineLevel="0" collapsed="false">
      <c r="A2601" s="5" t="s">
        <v>5754</v>
      </c>
      <c r="B2601" s="5" t="n">
        <v>2</v>
      </c>
      <c r="C2601" s="5" t="s">
        <v>227</v>
      </c>
      <c r="D2601" s="5" t="s">
        <v>228</v>
      </c>
      <c r="E2601" s="5" t="s">
        <v>1010</v>
      </c>
      <c r="F2601" s="5" t="s">
        <v>1011</v>
      </c>
      <c r="G2601" s="5" t="s">
        <v>5756</v>
      </c>
      <c r="H2601" s="5" t="s">
        <v>715</v>
      </c>
      <c r="I2601" s="5" t="s">
        <v>203</v>
      </c>
      <c r="J2601" s="5" t="s">
        <v>202</v>
      </c>
      <c r="K2601" s="5" t="s">
        <v>201</v>
      </c>
      <c r="L2601" s="5" t="s">
        <v>87</v>
      </c>
      <c r="M2601" s="5" t="s">
        <v>118</v>
      </c>
      <c r="N2601" s="5" t="s">
        <v>204</v>
      </c>
      <c r="O2601" s="5" t="s">
        <v>88</v>
      </c>
      <c r="P2601" s="5" t="s">
        <v>157</v>
      </c>
      <c r="Q2601" s="5" t="s">
        <v>87</v>
      </c>
      <c r="R2601" s="5" t="s">
        <v>151</v>
      </c>
      <c r="S2601" s="5" t="s">
        <v>202</v>
      </c>
      <c r="T2601" s="5" t="s">
        <v>165</v>
      </c>
      <c r="U2601" s="5" t="s">
        <v>85</v>
      </c>
      <c r="V2601" s="5" t="s">
        <v>89</v>
      </c>
      <c r="W2601" s="5" t="s">
        <v>126</v>
      </c>
      <c r="X2601" s="5" t="s">
        <v>150</v>
      </c>
      <c r="Y2601" s="5" t="n">
        <v>0</v>
      </c>
      <c r="Z2601" s="5" t="n">
        <v>1</v>
      </c>
      <c r="AA2601" s="5" t="str">
        <f aca="false">IF(Y2601&gt;Z2601,"Win",IF(Y2601&lt;Z2601,"Loss","Draw"))</f>
        <v>Loss</v>
      </c>
      <c r="AB2601" s="5" t="s">
        <v>98</v>
      </c>
      <c r="AC2601" s="5" t="s">
        <v>99</v>
      </c>
      <c r="AD2601" s="5" t="s">
        <v>206</v>
      </c>
      <c r="AE2601" s="5" t="s">
        <v>5757</v>
      </c>
      <c r="AF2601" s="5" t="str">
        <f aca="false">IF(AD2601&lt;AE2601,AD2601,AE2601)</f>
        <v>Berserker, Fire Spirit, Goblin Barrel, Ice Spirit, Magic Archer, Royal Delivery, Tesla, Wall Breakers</v>
      </c>
      <c r="AG2601" s="5" t="str">
        <f aca="false">IF(AD2601&lt;AE2601,AE2601,AD2601)</f>
        <v>Electro Spirit, Hog Rider, Lightning, Magic Archer, Mighty Miner, Skeletons, Tesla, The Log</v>
      </c>
      <c r="AH2601" s="5" t="str">
        <f aca="false">IF(AD2601=AF2601,AA2601,IF(AA2601="Win","Loss",IF(AA2601="Loss","Win","Draw")))</f>
        <v>Loss</v>
      </c>
      <c r="AI2601" s="5" t="s">
        <v>297</v>
      </c>
    </row>
    <row r="2602" customFormat="false" ht="15" hidden="false" customHeight="true" outlineLevel="0" collapsed="false">
      <c r="A2602" s="5" t="s">
        <v>5754</v>
      </c>
      <c r="B2602" s="5" t="n">
        <v>3</v>
      </c>
      <c r="C2602" s="5" t="s">
        <v>227</v>
      </c>
      <c r="D2602" s="5" t="s">
        <v>228</v>
      </c>
      <c r="E2602" s="5" t="s">
        <v>1010</v>
      </c>
      <c r="F2602" s="5" t="s">
        <v>1011</v>
      </c>
      <c r="G2602" s="5" t="s">
        <v>5758</v>
      </c>
      <c r="H2602" s="5" t="s">
        <v>163</v>
      </c>
      <c r="I2602" s="5" t="s">
        <v>137</v>
      </c>
      <c r="J2602" s="5" t="s">
        <v>91</v>
      </c>
      <c r="K2602" s="5" t="s">
        <v>114</v>
      </c>
      <c r="L2602" s="5" t="s">
        <v>119</v>
      </c>
      <c r="M2602" s="5" t="s">
        <v>116</v>
      </c>
      <c r="N2602" s="5" t="s">
        <v>97</v>
      </c>
      <c r="O2602" s="5" t="s">
        <v>150</v>
      </c>
      <c r="P2602" s="5" t="s">
        <v>138</v>
      </c>
      <c r="Q2602" s="5" t="s">
        <v>114</v>
      </c>
      <c r="R2602" s="5" t="s">
        <v>241</v>
      </c>
      <c r="S2602" s="5" t="s">
        <v>153</v>
      </c>
      <c r="T2602" s="5" t="s">
        <v>157</v>
      </c>
      <c r="U2602" s="5" t="s">
        <v>159</v>
      </c>
      <c r="V2602" s="5" t="s">
        <v>88</v>
      </c>
      <c r="W2602" s="5" t="s">
        <v>137</v>
      </c>
      <c r="X2602" s="5" t="s">
        <v>116</v>
      </c>
      <c r="Y2602" s="5" t="n">
        <v>0</v>
      </c>
      <c r="Z2602" s="5" t="n">
        <v>1</v>
      </c>
      <c r="AA2602" s="5" t="str">
        <f aca="false">IF(Y2602&gt;Z2602,"Win",IF(Y2602&lt;Z2602,"Loss","Draw"))</f>
        <v>Loss</v>
      </c>
      <c r="AB2602" s="5" t="s">
        <v>98</v>
      </c>
      <c r="AC2602" s="5" t="s">
        <v>99</v>
      </c>
      <c r="AD2602" s="5" t="s">
        <v>5759</v>
      </c>
      <c r="AE2602" s="5" t="s">
        <v>5760</v>
      </c>
      <c r="AF2602" s="5" t="str">
        <f aca="false">IF(AD2602&lt;AE2602,AD2602,AE2602)</f>
        <v>Berserker, Cannon, Dart Goblin, Fire Spirit, Giant Snowball, Goblin Drill, Knight, Poison</v>
      </c>
      <c r="AG2602" s="5" t="str">
        <f aca="false">IF(AD2602&lt;AE2602,AE2602,AD2602)</f>
        <v>Electro Spirit, Giant Snowball, Goblin Demolisher, Goblin Drill, Goblin Hut, Goblins, Poison, Ronin</v>
      </c>
      <c r="AH2602" s="5" t="str">
        <f aca="false">IF(AD2602=AF2602,AA2602,IF(AA2602="Win","Loss",IF(AA2602="Loss","Win","Draw")))</f>
        <v>Win</v>
      </c>
      <c r="AI2602" s="5" t="s">
        <v>297</v>
      </c>
    </row>
    <row r="2603" customFormat="false" ht="15" hidden="false" customHeight="true" outlineLevel="0" collapsed="false">
      <c r="A2603" s="7" t="s">
        <v>5761</v>
      </c>
      <c r="B2603" s="7" t="n">
        <v>1</v>
      </c>
      <c r="C2603" s="7" t="s">
        <v>227</v>
      </c>
      <c r="D2603" s="7" t="s">
        <v>228</v>
      </c>
      <c r="E2603" s="7" t="s">
        <v>1010</v>
      </c>
      <c r="F2603" s="7" t="s">
        <v>1011</v>
      </c>
      <c r="G2603" s="7" t="s">
        <v>5762</v>
      </c>
      <c r="H2603" s="7" t="s">
        <v>715</v>
      </c>
      <c r="I2603" s="7" t="s">
        <v>127</v>
      </c>
      <c r="J2603" s="7" t="s">
        <v>128</v>
      </c>
      <c r="K2603" s="7" t="s">
        <v>129</v>
      </c>
      <c r="L2603" s="7" t="s">
        <v>97</v>
      </c>
      <c r="M2603" s="7" t="s">
        <v>132</v>
      </c>
      <c r="N2603" s="7" t="s">
        <v>86</v>
      </c>
      <c r="O2603" s="7" t="s">
        <v>133</v>
      </c>
      <c r="P2603" s="7" t="s">
        <v>130</v>
      </c>
      <c r="Q2603" s="7" t="s">
        <v>201</v>
      </c>
      <c r="R2603" s="7" t="s">
        <v>202</v>
      </c>
      <c r="S2603" s="7" t="s">
        <v>203</v>
      </c>
      <c r="T2603" s="7" t="s">
        <v>88</v>
      </c>
      <c r="U2603" s="7" t="s">
        <v>157</v>
      </c>
      <c r="V2603" s="7" t="s">
        <v>118</v>
      </c>
      <c r="W2603" s="7" t="s">
        <v>204</v>
      </c>
      <c r="X2603" s="7" t="s">
        <v>87</v>
      </c>
      <c r="Y2603" s="7" t="n">
        <v>1</v>
      </c>
      <c r="Z2603" s="7" t="n">
        <v>0</v>
      </c>
      <c r="AA2603" s="7" t="str">
        <f aca="false">IF(Y2603&gt;Z2603,"Win",IF(Y2603&lt;Z2603,"Loss","Draw"))</f>
        <v>Win</v>
      </c>
      <c r="AB2603" s="7" t="s">
        <v>99</v>
      </c>
      <c r="AC2603" s="7" t="s">
        <v>99</v>
      </c>
      <c r="AD2603" s="7" t="s">
        <v>1385</v>
      </c>
      <c r="AE2603" s="7" t="s">
        <v>206</v>
      </c>
      <c r="AF2603" s="7" t="str">
        <f aca="false">IF(AD2603&lt;AE2603,AD2603,AE2603)</f>
        <v>Arrows, Battle Ram, Electro Wizard, Golden Knight, Mega Knight, Mother Witch, Ronin, Skeleton Dragons</v>
      </c>
      <c r="AG2603" s="7" t="str">
        <f aca="false">IF(AD2603&lt;AE2603,AE2603,AD2603)</f>
        <v>Berserker, Fire Spirit, Goblin Barrel, Ice Spirit, Magic Archer, Royal Delivery, Tesla, Wall Breakers</v>
      </c>
      <c r="AH2603" s="7" t="str">
        <f aca="false">IF(AD2603=AF2603,AA2603,IF(AA2603="Win","Loss",IF(AA2603="Loss","Win","Draw")))</f>
        <v>Win</v>
      </c>
      <c r="AI2603" s="7" t="s">
        <v>297</v>
      </c>
    </row>
    <row r="2604" customFormat="false" ht="15" hidden="false" customHeight="true" outlineLevel="0" collapsed="false">
      <c r="A2604" s="7" t="s">
        <v>5761</v>
      </c>
      <c r="B2604" s="7" t="n">
        <v>2</v>
      </c>
      <c r="C2604" s="7" t="s">
        <v>227</v>
      </c>
      <c r="D2604" s="7" t="s">
        <v>228</v>
      </c>
      <c r="E2604" s="7" t="s">
        <v>1010</v>
      </c>
      <c r="F2604" s="7" t="s">
        <v>1011</v>
      </c>
      <c r="G2604" s="7" t="s">
        <v>5763</v>
      </c>
      <c r="H2604" s="7" t="s">
        <v>163</v>
      </c>
      <c r="I2604" s="7" t="s">
        <v>137</v>
      </c>
      <c r="J2604" s="7" t="s">
        <v>241</v>
      </c>
      <c r="K2604" s="7" t="s">
        <v>114</v>
      </c>
      <c r="L2604" s="7" t="s">
        <v>242</v>
      </c>
      <c r="M2604" s="7" t="s">
        <v>116</v>
      </c>
      <c r="N2604" s="7" t="s">
        <v>209</v>
      </c>
      <c r="O2604" s="7" t="s">
        <v>157</v>
      </c>
      <c r="P2604" s="7" t="s">
        <v>126</v>
      </c>
      <c r="Q2604" s="7" t="s">
        <v>124</v>
      </c>
      <c r="R2604" s="7" t="s">
        <v>123</v>
      </c>
      <c r="S2604" s="7" t="s">
        <v>90</v>
      </c>
      <c r="T2604" s="7" t="s">
        <v>125</v>
      </c>
      <c r="U2604" s="7" t="s">
        <v>96</v>
      </c>
      <c r="V2604" s="7" t="s">
        <v>85</v>
      </c>
      <c r="W2604" s="7" t="s">
        <v>126</v>
      </c>
      <c r="X2604" s="7" t="s">
        <v>95</v>
      </c>
      <c r="Y2604" s="7" t="n">
        <v>1</v>
      </c>
      <c r="Z2604" s="7" t="n">
        <v>0</v>
      </c>
      <c r="AA2604" s="7" t="str">
        <f aca="false">IF(Y2604&gt;Z2604,"Win",IF(Y2604&lt;Z2604,"Loss","Draw"))</f>
        <v>Win</v>
      </c>
      <c r="AB2604" s="7" t="s">
        <v>99</v>
      </c>
      <c r="AC2604" s="7" t="s">
        <v>99</v>
      </c>
      <c r="AD2604" s="7" t="s">
        <v>1170</v>
      </c>
      <c r="AE2604" s="7" t="s">
        <v>134</v>
      </c>
      <c r="AF2604" s="7" t="str">
        <f aca="false">IF(AD2604&lt;AE2604,AD2604,AE2604)</f>
        <v>Barbarian Barrel, Cannon Cart, Goblinstein, Lightning, Minions, Mortar, Royal Ghost, Skeletons</v>
      </c>
      <c r="AG2604" s="7" t="str">
        <f aca="false">IF(AD2604&lt;AE2604,AE2604,AD2604)</f>
        <v>Bomber, Fire Spirit, Giant Snowball, Goblin Drill, Inferno Tower, Knight, Poison, Skeletons</v>
      </c>
      <c r="AH2604" s="7" t="str">
        <f aca="false">IF(AD2604=AF2604,AA2604,IF(AA2604="Win","Loss",IF(AA2604="Loss","Win","Draw")))</f>
        <v>Loss</v>
      </c>
      <c r="AI2604" s="7" t="s">
        <v>297</v>
      </c>
    </row>
    <row r="2605" customFormat="false" ht="15" hidden="false" customHeight="true" outlineLevel="0" collapsed="false">
      <c r="A2605" s="7" t="s">
        <v>5761</v>
      </c>
      <c r="B2605" s="7" t="n">
        <v>3</v>
      </c>
      <c r="C2605" s="7" t="s">
        <v>227</v>
      </c>
      <c r="D2605" s="7" t="s">
        <v>228</v>
      </c>
      <c r="E2605" s="7" t="s">
        <v>1010</v>
      </c>
      <c r="F2605" s="7" t="s">
        <v>1011</v>
      </c>
      <c r="G2605" s="7" t="s">
        <v>5764</v>
      </c>
      <c r="H2605" s="7" t="s">
        <v>163</v>
      </c>
      <c r="I2605" s="7" t="s">
        <v>82</v>
      </c>
      <c r="J2605" s="7" t="s">
        <v>108</v>
      </c>
      <c r="K2605" s="7" t="s">
        <v>152</v>
      </c>
      <c r="L2605" s="7" t="s">
        <v>95</v>
      </c>
      <c r="M2605" s="7" t="s">
        <v>85</v>
      </c>
      <c r="N2605" s="7" t="s">
        <v>88</v>
      </c>
      <c r="O2605" s="7" t="s">
        <v>87</v>
      </c>
      <c r="P2605" s="7" t="s">
        <v>150</v>
      </c>
      <c r="Q2605" s="7" t="s">
        <v>127</v>
      </c>
      <c r="R2605" s="7" t="s">
        <v>128</v>
      </c>
      <c r="S2605" s="7" t="s">
        <v>129</v>
      </c>
      <c r="T2605" s="7" t="s">
        <v>130</v>
      </c>
      <c r="U2605" s="7" t="s">
        <v>131</v>
      </c>
      <c r="V2605" s="7" t="s">
        <v>133</v>
      </c>
      <c r="W2605" s="7" t="s">
        <v>97</v>
      </c>
      <c r="X2605" s="7" t="s">
        <v>173</v>
      </c>
      <c r="Y2605" s="7" t="n">
        <v>0</v>
      </c>
      <c r="Z2605" s="7" t="n">
        <v>3</v>
      </c>
      <c r="AA2605" s="7" t="str">
        <f aca="false">IF(Y2605&gt;Z2605,"Win",IF(Y2605&lt;Z2605,"Loss","Draw"))</f>
        <v>Loss</v>
      </c>
      <c r="AB2605" s="7" t="s">
        <v>99</v>
      </c>
      <c r="AC2605" s="7" t="s">
        <v>99</v>
      </c>
      <c r="AD2605" s="7" t="s">
        <v>3134</v>
      </c>
      <c r="AE2605" s="7" t="s">
        <v>503</v>
      </c>
      <c r="AF2605" s="7" t="str">
        <f aca="false">IF(AD2605&lt;AE2605,AD2605,AE2605)</f>
        <v>Arrows, Bandit, Battle Ram, Golden Knight, Mega Knight, Mother Witch, Ronin, Zappies</v>
      </c>
      <c r="AG2605" s="7" t="str">
        <f aca="false">IF(AD2605&lt;AE2605,AE2605,AD2605)</f>
        <v>Baby Dragon, Barbarian Barrel, Berserker, Dark Prince, Electro Spirit, Lightning, Royal Hogs, Tesla</v>
      </c>
      <c r="AH2605" s="7" t="str">
        <f aca="false">IF(AD2605=AF2605,AA2605,IF(AA2605="Win","Loss",IF(AA2605="Loss","Win","Draw")))</f>
        <v>Win</v>
      </c>
      <c r="AI2605" s="7" t="s">
        <v>297</v>
      </c>
    </row>
    <row r="2606" customFormat="false" ht="15" hidden="false" customHeight="true" outlineLevel="0" collapsed="false">
      <c r="A2606" s="7" t="s">
        <v>5765</v>
      </c>
      <c r="B2606" s="7" t="n">
        <v>1</v>
      </c>
      <c r="C2606" s="7" t="s">
        <v>227</v>
      </c>
      <c r="D2606" s="7" t="s">
        <v>228</v>
      </c>
      <c r="E2606" s="7" t="s">
        <v>1010</v>
      </c>
      <c r="F2606" s="7" t="s">
        <v>1011</v>
      </c>
      <c r="G2606" s="7" t="s">
        <v>5766</v>
      </c>
      <c r="H2606" s="7" t="s">
        <v>163</v>
      </c>
      <c r="I2606" s="7" t="s">
        <v>152</v>
      </c>
      <c r="J2606" s="7" t="s">
        <v>128</v>
      </c>
      <c r="K2606" s="7" t="s">
        <v>107</v>
      </c>
      <c r="L2606" s="7" t="s">
        <v>95</v>
      </c>
      <c r="M2606" s="7" t="s">
        <v>187</v>
      </c>
      <c r="N2606" s="7" t="s">
        <v>306</v>
      </c>
      <c r="O2606" s="7" t="s">
        <v>307</v>
      </c>
      <c r="P2606" s="7" t="s">
        <v>85</v>
      </c>
      <c r="Q2606" s="7" t="s">
        <v>233</v>
      </c>
      <c r="R2606" s="7" t="s">
        <v>202</v>
      </c>
      <c r="S2606" s="7" t="s">
        <v>201</v>
      </c>
      <c r="T2606" s="7" t="s">
        <v>126</v>
      </c>
      <c r="U2606" s="7" t="s">
        <v>234</v>
      </c>
      <c r="V2606" s="7" t="s">
        <v>157</v>
      </c>
      <c r="W2606" s="7" t="s">
        <v>111</v>
      </c>
      <c r="X2606" s="7" t="s">
        <v>89</v>
      </c>
      <c r="Y2606" s="7" t="n">
        <v>1</v>
      </c>
      <c r="Z2606" s="7" t="n">
        <v>0</v>
      </c>
      <c r="AA2606" s="7" t="str">
        <f aca="false">IF(Y2606&gt;Z2606,"Win",IF(Y2606&lt;Z2606,"Loss","Draw"))</f>
        <v>Win</v>
      </c>
      <c r="AB2606" s="7" t="s">
        <v>99</v>
      </c>
      <c r="AC2606" s="7" t="s">
        <v>99</v>
      </c>
      <c r="AD2606" s="7" t="s">
        <v>603</v>
      </c>
      <c r="AE2606" s="7" t="s">
        <v>415</v>
      </c>
      <c r="AF2606" s="7" t="str">
        <f aca="false">IF(AD2606&lt;AE2606,AD2606,AE2606)</f>
        <v>Baby Dragon, Barbarian Barrel, Goblin Cage, Golden Knight, Golem, Ice Wizard, Lightning, Tornado</v>
      </c>
      <c r="AG2606" s="7" t="str">
        <f aca="false">IF(AD2606&lt;AE2606,AE2606,AD2606)</f>
        <v>Bats, Bomb Tower, Fire Spirit, Magic Archer, Miner, Skeletons, The Log, Wall Breakers</v>
      </c>
      <c r="AH2606" s="7" t="str">
        <f aca="false">IF(AD2606=AF2606,AA2606,IF(AA2606="Win","Loss",IF(AA2606="Loss","Win","Draw")))</f>
        <v>Win</v>
      </c>
      <c r="AI2606" s="7" t="s">
        <v>297</v>
      </c>
    </row>
    <row r="2607" customFormat="false" ht="15" hidden="false" customHeight="true" outlineLevel="0" collapsed="false">
      <c r="A2607" s="7" t="s">
        <v>5765</v>
      </c>
      <c r="B2607" s="7" t="n">
        <v>2</v>
      </c>
      <c r="C2607" s="7" t="s">
        <v>227</v>
      </c>
      <c r="D2607" s="7" t="s">
        <v>228</v>
      </c>
      <c r="E2607" s="7" t="s">
        <v>1010</v>
      </c>
      <c r="F2607" s="7" t="s">
        <v>1011</v>
      </c>
      <c r="G2607" s="7" t="s">
        <v>5767</v>
      </c>
      <c r="H2607" s="7" t="s">
        <v>163</v>
      </c>
      <c r="I2607" s="7" t="s">
        <v>233</v>
      </c>
      <c r="J2607" s="7" t="s">
        <v>202</v>
      </c>
      <c r="K2607" s="7" t="s">
        <v>201</v>
      </c>
      <c r="L2607" s="7" t="s">
        <v>126</v>
      </c>
      <c r="M2607" s="7" t="s">
        <v>234</v>
      </c>
      <c r="N2607" s="7" t="s">
        <v>157</v>
      </c>
      <c r="O2607" s="7" t="s">
        <v>111</v>
      </c>
      <c r="P2607" s="7" t="s">
        <v>204</v>
      </c>
      <c r="Q2607" s="7" t="s">
        <v>84</v>
      </c>
      <c r="R2607" s="7" t="s">
        <v>123</v>
      </c>
      <c r="S2607" s="7" t="s">
        <v>87</v>
      </c>
      <c r="T2607" s="7" t="s">
        <v>118</v>
      </c>
      <c r="U2607" s="7" t="s">
        <v>88</v>
      </c>
      <c r="V2607" s="7" t="s">
        <v>116</v>
      </c>
      <c r="W2607" s="7" t="s">
        <v>204</v>
      </c>
      <c r="X2607" s="7" t="s">
        <v>115</v>
      </c>
      <c r="Y2607" s="7" t="n">
        <v>0</v>
      </c>
      <c r="Z2607" s="7" t="n">
        <v>1</v>
      </c>
      <c r="AA2607" s="7" t="str">
        <f aca="false">IF(Y2607&gt;Z2607,"Win",IF(Y2607&lt;Z2607,"Loss","Draw"))</f>
        <v>Loss</v>
      </c>
      <c r="AB2607" s="7" t="s">
        <v>99</v>
      </c>
      <c r="AC2607" s="7" t="s">
        <v>99</v>
      </c>
      <c r="AD2607" s="7" t="s">
        <v>236</v>
      </c>
      <c r="AE2607" s="7" t="s">
        <v>5768</v>
      </c>
      <c r="AF2607" s="7" t="str">
        <f aca="false">IF(AD2607&lt;AE2607,AD2607,AE2607)</f>
        <v>Archers, Berserker, Goblinstein, Graveyard, Ice Spirit, Poison, Royal Delivery, Tesla</v>
      </c>
      <c r="AG2607" s="7" t="str">
        <f aca="false">IF(AD2607&lt;AE2607,AE2607,AD2607)</f>
        <v>Bats, Bomb Tower, Fire Spirit, Magic Archer, Miner, Royal Delivery, Skeletons, Wall Breakers</v>
      </c>
      <c r="AH2607" s="7" t="str">
        <f aca="false">IF(AD2607=AF2607,AA2607,IF(AA2607="Win","Loss",IF(AA2607="Loss","Win","Draw")))</f>
        <v>Win</v>
      </c>
      <c r="AI2607" s="7" t="s">
        <v>297</v>
      </c>
    </row>
    <row r="2608" customFormat="false" ht="15" hidden="false" customHeight="true" outlineLevel="0" collapsed="false">
      <c r="A2608" s="7" t="s">
        <v>5765</v>
      </c>
      <c r="B2608" s="7" t="n">
        <v>3</v>
      </c>
      <c r="C2608" s="7" t="s">
        <v>227</v>
      </c>
      <c r="D2608" s="7" t="s">
        <v>228</v>
      </c>
      <c r="E2608" s="7" t="s">
        <v>1010</v>
      </c>
      <c r="F2608" s="7" t="s">
        <v>1011</v>
      </c>
      <c r="G2608" s="7" t="s">
        <v>5769</v>
      </c>
      <c r="H2608" s="7" t="s">
        <v>163</v>
      </c>
      <c r="I2608" s="7" t="s">
        <v>113</v>
      </c>
      <c r="J2608" s="7" t="s">
        <v>151</v>
      </c>
      <c r="K2608" s="7" t="s">
        <v>153</v>
      </c>
      <c r="L2608" s="7" t="s">
        <v>165</v>
      </c>
      <c r="M2608" s="7" t="s">
        <v>150</v>
      </c>
      <c r="N2608" s="7" t="s">
        <v>88</v>
      </c>
      <c r="O2608" s="7" t="s">
        <v>89</v>
      </c>
      <c r="P2608" s="7" t="s">
        <v>164</v>
      </c>
      <c r="Q2608" s="7" t="s">
        <v>152</v>
      </c>
      <c r="R2608" s="7" t="s">
        <v>139</v>
      </c>
      <c r="S2608" s="7" t="s">
        <v>128</v>
      </c>
      <c r="T2608" s="7" t="s">
        <v>85</v>
      </c>
      <c r="U2608" s="7" t="s">
        <v>95</v>
      </c>
      <c r="V2608" s="7" t="s">
        <v>187</v>
      </c>
      <c r="W2608" s="7" t="s">
        <v>306</v>
      </c>
      <c r="X2608" s="7" t="s">
        <v>107</v>
      </c>
      <c r="Y2608" s="7" t="n">
        <v>0</v>
      </c>
      <c r="Z2608" s="7" t="n">
        <v>1</v>
      </c>
      <c r="AA2608" s="7" t="str">
        <f aca="false">IF(Y2608&gt;Z2608,"Win",IF(Y2608&lt;Z2608,"Loss","Draw"))</f>
        <v>Loss</v>
      </c>
      <c r="AB2608" s="7" t="s">
        <v>99</v>
      </c>
      <c r="AC2608" s="7" t="s">
        <v>99</v>
      </c>
      <c r="AD2608" s="7" t="s">
        <v>5770</v>
      </c>
      <c r="AE2608" s="7" t="s">
        <v>2011</v>
      </c>
      <c r="AF2608" s="7" t="str">
        <f aca="false">IF(AD2608&lt;AE2608,AD2608,AE2608)</f>
        <v>Baby Dragon, Barbarian Barrel, Goblin Cage, Golden Knight, Golem, Lightning, Mega Minion, Tornado</v>
      </c>
      <c r="AG2608" s="7" t="str">
        <f aca="false">IF(AD2608&lt;AE2608,AE2608,AD2608)</f>
        <v>Berserker, Cannon, Earthquake, Electro Spirit, Furnace, Hog Rider, Mighty Miner, The Log</v>
      </c>
      <c r="AH2608" s="7" t="str">
        <f aca="false">IF(AD2608=AF2608,AA2608,IF(AA2608="Win","Loss",IF(AA2608="Loss","Win","Draw")))</f>
        <v>Win</v>
      </c>
      <c r="AI2608" s="7" t="s">
        <v>297</v>
      </c>
    </row>
    <row r="2609" customFormat="false" ht="15" hidden="false" customHeight="true" outlineLevel="0" collapsed="false">
      <c r="A2609" s="7" t="s">
        <v>5771</v>
      </c>
      <c r="B2609" s="7" t="n">
        <v>1</v>
      </c>
      <c r="C2609" s="7" t="s">
        <v>227</v>
      </c>
      <c r="D2609" s="7" t="s">
        <v>228</v>
      </c>
      <c r="E2609" s="7" t="s">
        <v>1010</v>
      </c>
      <c r="F2609" s="7" t="s">
        <v>1011</v>
      </c>
      <c r="G2609" s="7" t="s">
        <v>5772</v>
      </c>
      <c r="H2609" s="7" t="s">
        <v>163</v>
      </c>
      <c r="I2609" s="7" t="s">
        <v>177</v>
      </c>
      <c r="J2609" s="7" t="s">
        <v>95</v>
      </c>
      <c r="K2609" s="7" t="s">
        <v>124</v>
      </c>
      <c r="L2609" s="7" t="s">
        <v>257</v>
      </c>
      <c r="M2609" s="7" t="s">
        <v>215</v>
      </c>
      <c r="N2609" s="7" t="s">
        <v>150</v>
      </c>
      <c r="O2609" s="7" t="s">
        <v>126</v>
      </c>
      <c r="P2609" s="7" t="s">
        <v>93</v>
      </c>
      <c r="Q2609" s="7" t="s">
        <v>152</v>
      </c>
      <c r="R2609" s="7" t="s">
        <v>151</v>
      </c>
      <c r="S2609" s="7" t="s">
        <v>82</v>
      </c>
      <c r="T2609" s="7" t="s">
        <v>153</v>
      </c>
      <c r="U2609" s="7" t="s">
        <v>150</v>
      </c>
      <c r="V2609" s="7" t="s">
        <v>85</v>
      </c>
      <c r="W2609" s="7" t="s">
        <v>126</v>
      </c>
      <c r="X2609" s="7" t="s">
        <v>89</v>
      </c>
      <c r="Y2609" s="7" t="n">
        <v>0</v>
      </c>
      <c r="Z2609" s="7" t="n">
        <v>1</v>
      </c>
      <c r="AA2609" s="7" t="str">
        <f aca="false">IF(Y2609&gt;Z2609,"Win",IF(Y2609&lt;Z2609,"Loss","Draw"))</f>
        <v>Loss</v>
      </c>
      <c r="AB2609" s="7" t="s">
        <v>99</v>
      </c>
      <c r="AC2609" s="7" t="s">
        <v>99</v>
      </c>
      <c r="AD2609" s="7" t="s">
        <v>429</v>
      </c>
      <c r="AE2609" s="7" t="s">
        <v>155</v>
      </c>
      <c r="AF2609" s="7" t="str">
        <f aca="false">IF(AD2609&lt;AE2609,AD2609,AE2609)</f>
        <v>Baby Dragon, Cannon, Electro Spirit, Lightning, Mighty Miner, Royal Hogs, Skeletons, The Log</v>
      </c>
      <c r="AG2609" s="7" t="str">
        <f aca="false">IF(AD2609&lt;AE2609,AE2609,AD2609)</f>
        <v>Barbarian Barrel, Electro Spirit, Fireball, Fisherman, Hunter, Royal Ghost, Royal Giant, Skeletons</v>
      </c>
      <c r="AH2609" s="7" t="str">
        <f aca="false">IF(AD2609=AF2609,AA2609,IF(AA2609="Win","Loss",IF(AA2609="Loss","Win","Draw")))</f>
        <v>Win</v>
      </c>
      <c r="AI2609" s="7" t="s">
        <v>297</v>
      </c>
    </row>
    <row r="2610" customFormat="false" ht="15" hidden="false" customHeight="true" outlineLevel="0" collapsed="false">
      <c r="A2610" s="7" t="s">
        <v>5771</v>
      </c>
      <c r="B2610" s="7" t="n">
        <v>2</v>
      </c>
      <c r="C2610" s="7" t="s">
        <v>227</v>
      </c>
      <c r="D2610" s="7" t="s">
        <v>228</v>
      </c>
      <c r="E2610" s="7" t="s">
        <v>1010</v>
      </c>
      <c r="F2610" s="7" t="s">
        <v>1011</v>
      </c>
      <c r="G2610" s="7" t="s">
        <v>5773</v>
      </c>
      <c r="H2610" s="7" t="s">
        <v>163</v>
      </c>
      <c r="I2610" s="7" t="s">
        <v>203</v>
      </c>
      <c r="J2610" s="7" t="s">
        <v>91</v>
      </c>
      <c r="K2610" s="7" t="s">
        <v>159</v>
      </c>
      <c r="L2610" s="7" t="s">
        <v>204</v>
      </c>
      <c r="M2610" s="7" t="s">
        <v>87</v>
      </c>
      <c r="N2610" s="7" t="s">
        <v>97</v>
      </c>
      <c r="O2610" s="7" t="s">
        <v>118</v>
      </c>
      <c r="P2610" s="7" t="s">
        <v>157</v>
      </c>
      <c r="Q2610" s="7" t="s">
        <v>185</v>
      </c>
      <c r="R2610" s="7" t="s">
        <v>186</v>
      </c>
      <c r="S2610" s="7" t="s">
        <v>241</v>
      </c>
      <c r="T2610" s="7" t="s">
        <v>88</v>
      </c>
      <c r="U2610" s="7" t="s">
        <v>234</v>
      </c>
      <c r="V2610" s="7" t="s">
        <v>111</v>
      </c>
      <c r="W2610" s="7" t="s">
        <v>187</v>
      </c>
      <c r="X2610" s="7" t="s">
        <v>109</v>
      </c>
      <c r="Y2610" s="7" t="n">
        <v>1</v>
      </c>
      <c r="Z2610" s="7" t="n">
        <v>0</v>
      </c>
      <c r="AA2610" s="7" t="str">
        <f aca="false">IF(Y2610&gt;Z2610,"Win",IF(Y2610&lt;Z2610,"Loss","Draw"))</f>
        <v>Win</v>
      </c>
      <c r="AB2610" s="7" t="s">
        <v>99</v>
      </c>
      <c r="AC2610" s="7" t="s">
        <v>99</v>
      </c>
      <c r="AD2610" s="7" t="s">
        <v>2176</v>
      </c>
      <c r="AE2610" s="7" t="s">
        <v>363</v>
      </c>
      <c r="AF2610" s="7" t="str">
        <f aca="false">IF(AD2610&lt;AE2610,AD2610,AE2610)</f>
        <v>Balloon, Berserker, Bomb Tower, Executioner, Knight, Miner, Tornado, Zap</v>
      </c>
      <c r="AG2610" s="7" t="str">
        <f aca="false">IF(AD2610&lt;AE2610,AE2610,AD2610)</f>
        <v>Dart Goblin, Fire Spirit, Goblin Barrel, Goblins, Ice Spirit, Ronin, Royal Delivery, Tesla</v>
      </c>
      <c r="AH2610" s="7" t="str">
        <f aca="false">IF(AD2610=AF2610,AA2610,IF(AA2610="Win","Loss",IF(AA2610="Loss","Win","Draw")))</f>
        <v>Loss</v>
      </c>
      <c r="AI2610" s="7" t="s">
        <v>297</v>
      </c>
    </row>
    <row r="2611" customFormat="false" ht="15" hidden="false" customHeight="true" outlineLevel="0" collapsed="false">
      <c r="A2611" s="7" t="s">
        <v>5771</v>
      </c>
      <c r="B2611" s="7" t="n">
        <v>3</v>
      </c>
      <c r="C2611" s="7" t="s">
        <v>227</v>
      </c>
      <c r="D2611" s="7" t="s">
        <v>228</v>
      </c>
      <c r="E2611" s="7" t="s">
        <v>1010</v>
      </c>
      <c r="F2611" s="7" t="s">
        <v>1011</v>
      </c>
      <c r="G2611" s="7" t="s">
        <v>5774</v>
      </c>
      <c r="H2611" s="7" t="s">
        <v>163</v>
      </c>
      <c r="I2611" s="7" t="s">
        <v>109</v>
      </c>
      <c r="J2611" s="7" t="s">
        <v>188</v>
      </c>
      <c r="K2611" s="7" t="s">
        <v>208</v>
      </c>
      <c r="L2611" s="7" t="s">
        <v>110</v>
      </c>
      <c r="M2611" s="7" t="s">
        <v>112</v>
      </c>
      <c r="N2611" s="7" t="s">
        <v>111</v>
      </c>
      <c r="O2611" s="7" t="s">
        <v>130</v>
      </c>
      <c r="P2611" s="7" t="s">
        <v>86</v>
      </c>
      <c r="Q2611" s="7" t="s">
        <v>203</v>
      </c>
      <c r="R2611" s="7" t="s">
        <v>91</v>
      </c>
      <c r="S2611" s="7" t="s">
        <v>208</v>
      </c>
      <c r="T2611" s="7" t="s">
        <v>159</v>
      </c>
      <c r="U2611" s="7" t="s">
        <v>157</v>
      </c>
      <c r="V2611" s="7" t="s">
        <v>118</v>
      </c>
      <c r="W2611" s="7" t="s">
        <v>249</v>
      </c>
      <c r="X2611" s="7" t="s">
        <v>201</v>
      </c>
      <c r="Y2611" s="7" t="n">
        <v>0</v>
      </c>
      <c r="Z2611" s="7" t="n">
        <v>1</v>
      </c>
      <c r="AA2611" s="7" t="str">
        <f aca="false">IF(Y2611&gt;Z2611,"Win",IF(Y2611&lt;Z2611,"Loss","Draw"))</f>
        <v>Loss</v>
      </c>
      <c r="AB2611" s="7" t="s">
        <v>99</v>
      </c>
      <c r="AC2611" s="7" t="s">
        <v>99</v>
      </c>
      <c r="AD2611" s="7" t="s">
        <v>5775</v>
      </c>
      <c r="AE2611" s="7" t="s">
        <v>701</v>
      </c>
      <c r="AF2611" s="7" t="str">
        <f aca="false">IF(AD2611&lt;AE2611,AD2611,AE2611)</f>
        <v>Arrows, Lava Hound, Miner, Skeleton Dragons, Spirit Empress, Tombstone, Valkyrie, Zap</v>
      </c>
      <c r="AG2611" s="7" t="str">
        <f aca="false">IF(AD2611&lt;AE2611,AE2611,AD2611)</f>
        <v>Dart Goblin, Fire Spirit, Goblin Barrel, Goblins, Ice Spirit, Rocket, Valkyrie, Wall Breakers</v>
      </c>
      <c r="AH2611" s="7" t="str">
        <f aca="false">IF(AD2611=AF2611,AA2611,IF(AA2611="Win","Loss",IF(AA2611="Loss","Win","Draw")))</f>
        <v>Loss</v>
      </c>
      <c r="AI2611" s="7" t="s">
        <v>297</v>
      </c>
    </row>
    <row r="2612" customFormat="false" ht="15" hidden="false" customHeight="true" outlineLevel="0" collapsed="false">
      <c r="A2612" s="7" t="s">
        <v>5776</v>
      </c>
      <c r="B2612" s="7" t="n">
        <v>1</v>
      </c>
      <c r="C2612" s="7" t="s">
        <v>227</v>
      </c>
      <c r="D2612" s="7" t="s">
        <v>228</v>
      </c>
      <c r="E2612" s="7" t="s">
        <v>1010</v>
      </c>
      <c r="F2612" s="7" t="s">
        <v>1011</v>
      </c>
      <c r="G2612" s="7" t="s">
        <v>5777</v>
      </c>
      <c r="H2612" s="7" t="s">
        <v>163</v>
      </c>
      <c r="I2612" s="7" t="s">
        <v>82</v>
      </c>
      <c r="J2612" s="7" t="s">
        <v>108</v>
      </c>
      <c r="K2612" s="7" t="s">
        <v>84</v>
      </c>
      <c r="L2612" s="7" t="s">
        <v>150</v>
      </c>
      <c r="M2612" s="7" t="s">
        <v>126</v>
      </c>
      <c r="N2612" s="7" t="s">
        <v>87</v>
      </c>
      <c r="O2612" s="7" t="s">
        <v>95</v>
      </c>
      <c r="P2612" s="7" t="s">
        <v>85</v>
      </c>
      <c r="Q2612" s="7" t="s">
        <v>124</v>
      </c>
      <c r="R2612" s="7" t="s">
        <v>95</v>
      </c>
      <c r="S2612" s="7" t="s">
        <v>177</v>
      </c>
      <c r="T2612" s="7" t="s">
        <v>215</v>
      </c>
      <c r="U2612" s="7" t="s">
        <v>93</v>
      </c>
      <c r="V2612" s="7" t="s">
        <v>126</v>
      </c>
      <c r="W2612" s="7" t="s">
        <v>150</v>
      </c>
      <c r="X2612" s="7" t="s">
        <v>257</v>
      </c>
      <c r="Y2612" s="7" t="n">
        <v>0</v>
      </c>
      <c r="Z2612" s="7" t="n">
        <v>1</v>
      </c>
      <c r="AA2612" s="7" t="str">
        <f aca="false">IF(Y2612&gt;Z2612,"Win",IF(Y2612&lt;Z2612,"Loss","Draw"))</f>
        <v>Loss</v>
      </c>
      <c r="AB2612" s="7" t="s">
        <v>99</v>
      </c>
      <c r="AC2612" s="7" t="s">
        <v>99</v>
      </c>
      <c r="AD2612" s="7" t="s">
        <v>616</v>
      </c>
      <c r="AE2612" s="7" t="s">
        <v>429</v>
      </c>
      <c r="AF2612" s="7" t="str">
        <f aca="false">IF(AD2612&lt;AE2612,AD2612,AE2612)</f>
        <v>Archers, Barbarian Barrel, Dark Prince, Electro Spirit, Lightning, Royal Hogs, Skeletons, Tesla</v>
      </c>
      <c r="AG2612" s="7" t="str">
        <f aca="false">IF(AD2612&lt;AE2612,AE2612,AD2612)</f>
        <v>Barbarian Barrel, Electro Spirit, Fireball, Fisherman, Hunter, Royal Ghost, Royal Giant, Skeletons</v>
      </c>
      <c r="AH2612" s="7" t="str">
        <f aca="false">IF(AD2612=AF2612,AA2612,IF(AA2612="Win","Loss",IF(AA2612="Loss","Win","Draw")))</f>
        <v>Loss</v>
      </c>
      <c r="AI2612" s="7" t="s">
        <v>297</v>
      </c>
    </row>
    <row r="2613" customFormat="false" ht="15" hidden="false" customHeight="true" outlineLevel="0" collapsed="false">
      <c r="A2613" s="7" t="s">
        <v>5776</v>
      </c>
      <c r="B2613" s="7" t="n">
        <v>2</v>
      </c>
      <c r="C2613" s="7" t="s">
        <v>227</v>
      </c>
      <c r="D2613" s="7" t="s">
        <v>228</v>
      </c>
      <c r="E2613" s="7" t="s">
        <v>1010</v>
      </c>
      <c r="F2613" s="7" t="s">
        <v>1011</v>
      </c>
      <c r="G2613" s="7" t="s">
        <v>5778</v>
      </c>
      <c r="H2613" s="7" t="s">
        <v>715</v>
      </c>
      <c r="I2613" s="7" t="s">
        <v>177</v>
      </c>
      <c r="J2613" s="7" t="s">
        <v>188</v>
      </c>
      <c r="K2613" s="7" t="s">
        <v>83</v>
      </c>
      <c r="L2613" s="7" t="s">
        <v>93</v>
      </c>
      <c r="M2613" s="7" t="s">
        <v>86</v>
      </c>
      <c r="N2613" s="7" t="s">
        <v>215</v>
      </c>
      <c r="O2613" s="7" t="s">
        <v>133</v>
      </c>
      <c r="P2613" s="7" t="s">
        <v>89</v>
      </c>
      <c r="Q2613" s="7" t="s">
        <v>114</v>
      </c>
      <c r="R2613" s="7" t="s">
        <v>241</v>
      </c>
      <c r="S2613" s="7" t="s">
        <v>137</v>
      </c>
      <c r="T2613" s="7" t="s">
        <v>88</v>
      </c>
      <c r="U2613" s="7" t="s">
        <v>242</v>
      </c>
      <c r="V2613" s="7" t="s">
        <v>157</v>
      </c>
      <c r="W2613" s="7" t="s">
        <v>116</v>
      </c>
      <c r="X2613" s="7" t="s">
        <v>87</v>
      </c>
      <c r="Y2613" s="7" t="n">
        <v>0</v>
      </c>
      <c r="Z2613" s="7" t="n">
        <v>1</v>
      </c>
      <c r="AA2613" s="7" t="str">
        <f aca="false">IF(Y2613&gt;Z2613,"Win",IF(Y2613&lt;Z2613,"Loss","Draw"))</f>
        <v>Loss</v>
      </c>
      <c r="AB2613" s="7" t="s">
        <v>99</v>
      </c>
      <c r="AC2613" s="7" t="s">
        <v>99</v>
      </c>
      <c r="AD2613" s="7" t="s">
        <v>494</v>
      </c>
      <c r="AE2613" s="7" t="s">
        <v>1311</v>
      </c>
      <c r="AF2613" s="7" t="str">
        <f aca="false">IF(AD2613&lt;AE2613,AD2613,AE2613)</f>
        <v>Berserker, Bomber, Fire Spirit, Giant Snowball, Goblin Drill, Knight, Poison, Tesla</v>
      </c>
      <c r="AG2613" s="7" t="str">
        <f aca="false">IF(AD2613&lt;AE2613,AE2613,AD2613)</f>
        <v>Fireball, Fisherman, Monk, Mother Witch, Royal Giant, Skeleton Dragons, The Log, Tombstone</v>
      </c>
      <c r="AH2613" s="7" t="str">
        <f aca="false">IF(AD2613=AF2613,AA2613,IF(AA2613="Win","Loss",IF(AA2613="Loss","Win","Draw")))</f>
        <v>Win</v>
      </c>
      <c r="AI2613" s="7" t="s">
        <v>297</v>
      </c>
    </row>
    <row r="2614" customFormat="false" ht="15" hidden="false" customHeight="true" outlineLevel="0" collapsed="false">
      <c r="A2614" s="7" t="s">
        <v>5776</v>
      </c>
      <c r="B2614" s="7" t="n">
        <v>3</v>
      </c>
      <c r="C2614" s="7" t="s">
        <v>227</v>
      </c>
      <c r="D2614" s="7" t="s">
        <v>228</v>
      </c>
      <c r="E2614" s="7" t="s">
        <v>1010</v>
      </c>
      <c r="F2614" s="7" t="s">
        <v>1011</v>
      </c>
      <c r="G2614" s="7" t="s">
        <v>5779</v>
      </c>
      <c r="H2614" s="7" t="s">
        <v>163</v>
      </c>
      <c r="I2614" s="7" t="s">
        <v>153</v>
      </c>
      <c r="J2614" s="7" t="s">
        <v>241</v>
      </c>
      <c r="K2614" s="7" t="s">
        <v>114</v>
      </c>
      <c r="L2614" s="7" t="s">
        <v>115</v>
      </c>
      <c r="M2614" s="7" t="s">
        <v>116</v>
      </c>
      <c r="N2614" s="7" t="s">
        <v>138</v>
      </c>
      <c r="O2614" s="7" t="s">
        <v>118</v>
      </c>
      <c r="P2614" s="7" t="s">
        <v>96</v>
      </c>
      <c r="Q2614" s="7" t="s">
        <v>152</v>
      </c>
      <c r="R2614" s="7" t="s">
        <v>186</v>
      </c>
      <c r="S2614" s="7" t="s">
        <v>109</v>
      </c>
      <c r="T2614" s="7" t="s">
        <v>117</v>
      </c>
      <c r="U2614" s="7" t="s">
        <v>119</v>
      </c>
      <c r="V2614" s="7" t="s">
        <v>193</v>
      </c>
      <c r="W2614" s="7" t="s">
        <v>111</v>
      </c>
      <c r="X2614" s="7" t="s">
        <v>187</v>
      </c>
      <c r="Y2614" s="7" t="n">
        <v>0</v>
      </c>
      <c r="Z2614" s="7" t="n">
        <v>1</v>
      </c>
      <c r="AA2614" s="7" t="str">
        <f aca="false">IF(Y2614&gt;Z2614,"Win",IF(Y2614&lt;Z2614,"Loss","Draw"))</f>
        <v>Loss</v>
      </c>
      <c r="AB2614" s="7" t="s">
        <v>99</v>
      </c>
      <c r="AC2614" s="7" t="s">
        <v>99</v>
      </c>
      <c r="AD2614" s="7" t="s">
        <v>5780</v>
      </c>
      <c r="AE2614" s="7" t="s">
        <v>5781</v>
      </c>
      <c r="AF2614" s="7" t="str">
        <f aca="false">IF(AD2614&lt;AE2614,AD2614,AE2614)</f>
        <v>Baby Dragon, Balloon, Giant Skeleton, Goblin Hut, Guards, Miner, Tornado, Zap</v>
      </c>
      <c r="AG2614" s="7" t="str">
        <f aca="false">IF(AD2614&lt;AE2614,AE2614,AD2614)</f>
        <v>Cannon, Giant Snowball, Goblin Demolisher, Graveyard, Ice Spirit, Knight, Minions, Poison</v>
      </c>
      <c r="AH2614" s="7" t="str">
        <f aca="false">IF(AD2614=AF2614,AA2614,IF(AA2614="Win","Loss",IF(AA2614="Loss","Win","Draw")))</f>
        <v>Win</v>
      </c>
      <c r="AI2614" s="7" t="s">
        <v>297</v>
      </c>
    </row>
    <row r="2615" customFormat="false" ht="15" hidden="false" customHeight="true" outlineLevel="0" collapsed="false">
      <c r="A2615" s="7" t="s">
        <v>5782</v>
      </c>
      <c r="B2615" s="7" t="n">
        <v>1</v>
      </c>
      <c r="C2615" s="7" t="s">
        <v>227</v>
      </c>
      <c r="D2615" s="7" t="s">
        <v>228</v>
      </c>
      <c r="E2615" s="7" t="s">
        <v>1010</v>
      </c>
      <c r="F2615" s="7" t="s">
        <v>1011</v>
      </c>
      <c r="G2615" s="7" t="s">
        <v>5783</v>
      </c>
      <c r="H2615" s="7" t="s">
        <v>163</v>
      </c>
      <c r="I2615" s="7" t="s">
        <v>109</v>
      </c>
      <c r="J2615" s="7" t="s">
        <v>447</v>
      </c>
      <c r="K2615" s="7" t="s">
        <v>139</v>
      </c>
      <c r="L2615" s="7" t="s">
        <v>242</v>
      </c>
      <c r="M2615" s="7" t="s">
        <v>108</v>
      </c>
      <c r="N2615" s="7" t="s">
        <v>97</v>
      </c>
      <c r="O2615" s="7" t="s">
        <v>93</v>
      </c>
      <c r="P2615" s="7" t="s">
        <v>327</v>
      </c>
      <c r="Q2615" s="7" t="s">
        <v>208</v>
      </c>
      <c r="R2615" s="7" t="s">
        <v>188</v>
      </c>
      <c r="S2615" s="7" t="s">
        <v>109</v>
      </c>
      <c r="T2615" s="7" t="s">
        <v>88</v>
      </c>
      <c r="U2615" s="7" t="s">
        <v>93</v>
      </c>
      <c r="V2615" s="7" t="s">
        <v>110</v>
      </c>
      <c r="W2615" s="7" t="s">
        <v>86</v>
      </c>
      <c r="X2615" s="7" t="s">
        <v>112</v>
      </c>
      <c r="Y2615" s="7" t="n">
        <v>0</v>
      </c>
      <c r="Z2615" s="7" t="n">
        <v>3</v>
      </c>
      <c r="AA2615" s="7" t="str">
        <f aca="false">IF(Y2615&gt;Z2615,"Win",IF(Y2615&lt;Z2615,"Loss","Draw"))</f>
        <v>Loss</v>
      </c>
      <c r="AB2615" s="7" t="s">
        <v>99</v>
      </c>
      <c r="AC2615" s="7" t="s">
        <v>99</v>
      </c>
      <c r="AD2615" s="7" t="s">
        <v>4395</v>
      </c>
      <c r="AE2615" s="7" t="s">
        <v>368</v>
      </c>
      <c r="AF2615" s="7" t="str">
        <f aca="false">IF(AD2615&lt;AE2615,AD2615,AE2615)</f>
        <v>Berserker, Fireball, Lava Hound, Skeleton Dragons, Spirit Empress, Tombstone, Valkyrie, Zap</v>
      </c>
      <c r="AG2615" s="7" t="str">
        <f aca="false">IF(AD2615&lt;AE2615,AE2615,AD2615)</f>
        <v>Bomber, Dark Prince, Fireball, Giant, Mega Minion, Rage, Ronin, Zap</v>
      </c>
      <c r="AH2615" s="7" t="str">
        <f aca="false">IF(AD2615=AF2615,AA2615,IF(AA2615="Win","Loss",IF(AA2615="Loss","Win","Draw")))</f>
        <v>Win</v>
      </c>
      <c r="AI2615" s="7" t="s">
        <v>297</v>
      </c>
    </row>
    <row r="2616" customFormat="false" ht="15" hidden="false" customHeight="true" outlineLevel="0" collapsed="false">
      <c r="A2616" s="7" t="s">
        <v>5782</v>
      </c>
      <c r="B2616" s="7" t="n">
        <v>2</v>
      </c>
      <c r="C2616" s="7" t="s">
        <v>227</v>
      </c>
      <c r="D2616" s="7" t="s">
        <v>228</v>
      </c>
      <c r="E2616" s="7" t="s">
        <v>1010</v>
      </c>
      <c r="F2616" s="7" t="s">
        <v>1011</v>
      </c>
      <c r="G2616" s="7" t="s">
        <v>5784</v>
      </c>
      <c r="H2616" s="7" t="s">
        <v>163</v>
      </c>
      <c r="I2616" s="7" t="s">
        <v>129</v>
      </c>
      <c r="J2616" s="7" t="s">
        <v>128</v>
      </c>
      <c r="K2616" s="7" t="s">
        <v>127</v>
      </c>
      <c r="L2616" s="7" t="s">
        <v>86</v>
      </c>
      <c r="M2616" s="7" t="s">
        <v>133</v>
      </c>
      <c r="N2616" s="7" t="s">
        <v>131</v>
      </c>
      <c r="O2616" s="7" t="s">
        <v>130</v>
      </c>
      <c r="P2616" s="7" t="s">
        <v>173</v>
      </c>
      <c r="Q2616" s="7" t="s">
        <v>82</v>
      </c>
      <c r="R2616" s="7" t="s">
        <v>202</v>
      </c>
      <c r="S2616" s="7" t="s">
        <v>87</v>
      </c>
      <c r="T2616" s="7" t="s">
        <v>95</v>
      </c>
      <c r="U2616" s="7" t="s">
        <v>150</v>
      </c>
      <c r="V2616" s="7" t="s">
        <v>85</v>
      </c>
      <c r="W2616" s="7" t="s">
        <v>97</v>
      </c>
      <c r="X2616" s="7" t="s">
        <v>126</v>
      </c>
      <c r="Y2616" s="7" t="n">
        <v>0</v>
      </c>
      <c r="Z2616" s="7" t="n">
        <v>3</v>
      </c>
      <c r="AA2616" s="7" t="str">
        <f aca="false">IF(Y2616&gt;Z2616,"Win",IF(Y2616&lt;Z2616,"Loss","Draw"))</f>
        <v>Loss</v>
      </c>
      <c r="AB2616" s="7" t="s">
        <v>99</v>
      </c>
      <c r="AC2616" s="7" t="s">
        <v>99</v>
      </c>
      <c r="AD2616" s="7" t="s">
        <v>796</v>
      </c>
      <c r="AE2616" s="7" t="s">
        <v>492</v>
      </c>
      <c r="AF2616" s="7" t="str">
        <f aca="false">IF(AD2616&lt;AE2616,AD2616,AE2616)</f>
        <v>Arrows, Bandit, Battle Ram, Golden Knight, Mega Knight, Mother Witch, Skeleton Dragons, Zappies</v>
      </c>
      <c r="AG2616" s="7" t="str">
        <f aca="false">IF(AD2616&lt;AE2616,AE2616,AD2616)</f>
        <v>Barbarian Barrel, Electro Spirit, Lightning, Magic Archer, Ronin, Royal Hogs, Skeletons, Tesla</v>
      </c>
      <c r="AH2616" s="7" t="str">
        <f aca="false">IF(AD2616=AF2616,AA2616,IF(AA2616="Win","Loss",IF(AA2616="Loss","Win","Draw")))</f>
        <v>Loss</v>
      </c>
      <c r="AI2616" s="7" t="s">
        <v>297</v>
      </c>
    </row>
    <row r="2617" customFormat="false" ht="15" hidden="false" customHeight="true" outlineLevel="0" collapsed="false">
      <c r="A2617" s="7" t="s">
        <v>5782</v>
      </c>
      <c r="B2617" s="7" t="n">
        <v>3</v>
      </c>
      <c r="C2617" s="7" t="s">
        <v>227</v>
      </c>
      <c r="D2617" s="7" t="s">
        <v>228</v>
      </c>
      <c r="E2617" s="7" t="s">
        <v>1010</v>
      </c>
      <c r="F2617" s="7" t="s">
        <v>1011</v>
      </c>
      <c r="G2617" s="7" t="s">
        <v>5785</v>
      </c>
      <c r="H2617" s="7" t="s">
        <v>163</v>
      </c>
      <c r="I2617" s="7" t="s">
        <v>129</v>
      </c>
      <c r="J2617" s="7" t="s">
        <v>128</v>
      </c>
      <c r="K2617" s="7" t="s">
        <v>127</v>
      </c>
      <c r="L2617" s="7" t="s">
        <v>86</v>
      </c>
      <c r="M2617" s="7" t="s">
        <v>133</v>
      </c>
      <c r="N2617" s="7" t="s">
        <v>131</v>
      </c>
      <c r="O2617" s="7" t="s">
        <v>130</v>
      </c>
      <c r="P2617" s="7" t="s">
        <v>173</v>
      </c>
      <c r="Q2617" s="7" t="s">
        <v>82</v>
      </c>
      <c r="R2617" s="7" t="s">
        <v>202</v>
      </c>
      <c r="S2617" s="7" t="s">
        <v>87</v>
      </c>
      <c r="T2617" s="7" t="s">
        <v>95</v>
      </c>
      <c r="U2617" s="7" t="s">
        <v>150</v>
      </c>
      <c r="V2617" s="7" t="s">
        <v>85</v>
      </c>
      <c r="W2617" s="7" t="s">
        <v>97</v>
      </c>
      <c r="X2617" s="7" t="s">
        <v>126</v>
      </c>
      <c r="Y2617" s="7" t="n">
        <v>2</v>
      </c>
      <c r="Z2617" s="7" t="n">
        <v>1</v>
      </c>
      <c r="AA2617" s="7" t="str">
        <f aca="false">IF(Y2617&gt;Z2617,"Win",IF(Y2617&lt;Z2617,"Loss","Draw"))</f>
        <v>Win</v>
      </c>
      <c r="AB2617" s="7" t="s">
        <v>99</v>
      </c>
      <c r="AC2617" s="7" t="s">
        <v>98</v>
      </c>
      <c r="AD2617" s="7" t="s">
        <v>796</v>
      </c>
      <c r="AE2617" s="7" t="s">
        <v>492</v>
      </c>
      <c r="AF2617" s="7" t="str">
        <f aca="false">IF(AD2617&lt;AE2617,AD2617,AE2617)</f>
        <v>Arrows, Bandit, Battle Ram, Golden Knight, Mega Knight, Mother Witch, Skeleton Dragons, Zappies</v>
      </c>
      <c r="AG2617" s="7" t="str">
        <f aca="false">IF(AD2617&lt;AE2617,AE2617,AD2617)</f>
        <v>Barbarian Barrel, Electro Spirit, Lightning, Magic Archer, Ronin, Royal Hogs, Skeletons, Tesla</v>
      </c>
      <c r="AH2617" s="7" t="str">
        <f aca="false">IF(AD2617=AF2617,AA2617,IF(AA2617="Win","Loss",IF(AA2617="Loss","Win","Draw")))</f>
        <v>Win</v>
      </c>
      <c r="AI2617" s="7" t="s">
        <v>297</v>
      </c>
    </row>
    <row r="2618" customFormat="false" ht="15" hidden="false" customHeight="true" outlineLevel="0" collapsed="false">
      <c r="A2618" s="7" t="s">
        <v>5782</v>
      </c>
      <c r="B2618" s="7" t="n">
        <v>4</v>
      </c>
      <c r="C2618" s="7" t="s">
        <v>227</v>
      </c>
      <c r="D2618" s="7" t="s">
        <v>228</v>
      </c>
      <c r="E2618" s="7" t="s">
        <v>1010</v>
      </c>
      <c r="F2618" s="7" t="s">
        <v>1011</v>
      </c>
      <c r="G2618" s="7" t="s">
        <v>5786</v>
      </c>
      <c r="H2618" s="7" t="s">
        <v>163</v>
      </c>
      <c r="I2618" s="7" t="s">
        <v>201</v>
      </c>
      <c r="J2618" s="7" t="s">
        <v>202</v>
      </c>
      <c r="K2618" s="7" t="s">
        <v>203</v>
      </c>
      <c r="L2618" s="7" t="s">
        <v>204</v>
      </c>
      <c r="M2618" s="7" t="s">
        <v>88</v>
      </c>
      <c r="N2618" s="7" t="s">
        <v>157</v>
      </c>
      <c r="O2618" s="7" t="s">
        <v>118</v>
      </c>
      <c r="P2618" s="7" t="s">
        <v>209</v>
      </c>
      <c r="Q2618" s="7" t="s">
        <v>137</v>
      </c>
      <c r="R2618" s="7" t="s">
        <v>194</v>
      </c>
      <c r="S2618" s="7" t="s">
        <v>114</v>
      </c>
      <c r="T2618" s="7" t="s">
        <v>153</v>
      </c>
      <c r="U2618" s="7" t="s">
        <v>157</v>
      </c>
      <c r="V2618" s="7" t="s">
        <v>241</v>
      </c>
      <c r="W2618" s="7" t="s">
        <v>116</v>
      </c>
      <c r="X2618" s="7" t="s">
        <v>204</v>
      </c>
      <c r="Y2618" s="7" t="n">
        <v>0</v>
      </c>
      <c r="Z2618" s="7" t="n">
        <v>1</v>
      </c>
      <c r="AA2618" s="7" t="str">
        <f aca="false">IF(Y2618&gt;Z2618,"Win",IF(Y2618&lt;Z2618,"Loss","Draw"))</f>
        <v>Loss</v>
      </c>
      <c r="AB2618" s="7" t="s">
        <v>99</v>
      </c>
      <c r="AC2618" s="7" t="s">
        <v>99</v>
      </c>
      <c r="AD2618" s="7" t="s">
        <v>587</v>
      </c>
      <c r="AE2618" s="7" t="s">
        <v>5787</v>
      </c>
      <c r="AF2618" s="7" t="str">
        <f aca="false">IF(AD2618&lt;AE2618,AD2618,AE2618)</f>
        <v>Archer Queen, Cannon, Fire Spirit, Giant Snowball, Goblin Drill, Knight, Poison, Royal Delivery</v>
      </c>
      <c r="AG2618" s="7" t="str">
        <f aca="false">IF(AD2618&lt;AE2618,AE2618,AD2618)</f>
        <v>Berserker, Fire Spirit, Goblin Barrel, Ice Spirit, Inferno Tower, Magic Archer, Royal Delivery, Wall Breakers</v>
      </c>
      <c r="AH2618" s="7" t="str">
        <f aca="false">IF(AD2618=AF2618,AA2618,IF(AA2618="Win","Loss",IF(AA2618="Loss","Win","Draw")))</f>
        <v>Win</v>
      </c>
      <c r="AI2618" s="7" t="s">
        <v>297</v>
      </c>
    </row>
    <row r="2619" customFormat="false" ht="15" hidden="false" customHeight="true" outlineLevel="0" collapsed="false">
      <c r="A2619" s="7" t="s">
        <v>5788</v>
      </c>
      <c r="B2619" s="7" t="n">
        <v>1</v>
      </c>
      <c r="C2619" s="7" t="s">
        <v>227</v>
      </c>
      <c r="D2619" s="7" t="s">
        <v>228</v>
      </c>
      <c r="E2619" s="7" t="s">
        <v>1010</v>
      </c>
      <c r="F2619" s="7" t="s">
        <v>1011</v>
      </c>
      <c r="G2619" s="7" t="s">
        <v>5789</v>
      </c>
      <c r="H2619" s="7" t="s">
        <v>715</v>
      </c>
      <c r="I2619" s="7" t="s">
        <v>127</v>
      </c>
      <c r="J2619" s="7" t="s">
        <v>140</v>
      </c>
      <c r="K2619" s="7" t="s">
        <v>124</v>
      </c>
      <c r="L2619" s="7" t="s">
        <v>142</v>
      </c>
      <c r="M2619" s="7" t="s">
        <v>257</v>
      </c>
      <c r="N2619" s="7" t="s">
        <v>131</v>
      </c>
      <c r="O2619" s="7" t="s">
        <v>95</v>
      </c>
      <c r="P2619" s="7" t="s">
        <v>449</v>
      </c>
      <c r="Q2619" s="7" t="s">
        <v>152</v>
      </c>
      <c r="R2619" s="7" t="s">
        <v>128</v>
      </c>
      <c r="S2619" s="7" t="s">
        <v>107</v>
      </c>
      <c r="T2619" s="7" t="s">
        <v>95</v>
      </c>
      <c r="U2619" s="7" t="s">
        <v>306</v>
      </c>
      <c r="V2619" s="7" t="s">
        <v>307</v>
      </c>
      <c r="W2619" s="7" t="s">
        <v>85</v>
      </c>
      <c r="X2619" s="7" t="s">
        <v>187</v>
      </c>
      <c r="Y2619" s="7" t="n">
        <v>1</v>
      </c>
      <c r="Z2619" s="7" t="n">
        <v>0</v>
      </c>
      <c r="AA2619" s="7" t="str">
        <f aca="false">IF(Y2619&gt;Z2619,"Win",IF(Y2619&lt;Z2619,"Loss","Draw"))</f>
        <v>Win</v>
      </c>
      <c r="AB2619" s="7" t="s">
        <v>99</v>
      </c>
      <c r="AC2619" s="7" t="s">
        <v>99</v>
      </c>
      <c r="AD2619" s="7" t="s">
        <v>1958</v>
      </c>
      <c r="AE2619" s="7" t="s">
        <v>603</v>
      </c>
      <c r="AF2619" s="7" t="str">
        <f aca="false">IF(AD2619&lt;AE2619,AD2619,AE2619)</f>
        <v>Baby Dragon, Barbarian Barrel, Goblin Cage, Golden Knight, Golem, Ice Wizard, Lightning, Tornado</v>
      </c>
      <c r="AG2619" s="7" t="str">
        <f aca="false">IF(AD2619&lt;AE2619,AE2619,AD2619)</f>
        <v>Bandit, Barbarian Barrel, Battle Ram, Elixir Collector, Hunter, Ice Golem, Royal Ghost, Three Musketeers</v>
      </c>
      <c r="AH2619" s="7" t="str">
        <f aca="false">IF(AD2619=AF2619,AA2619,IF(AA2619="Win","Loss",IF(AA2619="Loss","Win","Draw")))</f>
        <v>Loss</v>
      </c>
      <c r="AI2619" s="7" t="s">
        <v>297</v>
      </c>
    </row>
    <row r="2620" customFormat="false" ht="15" hidden="false" customHeight="true" outlineLevel="0" collapsed="false">
      <c r="A2620" s="7" t="s">
        <v>5788</v>
      </c>
      <c r="B2620" s="7" t="n">
        <v>2</v>
      </c>
      <c r="C2620" s="7" t="s">
        <v>227</v>
      </c>
      <c r="D2620" s="7" t="s">
        <v>228</v>
      </c>
      <c r="E2620" s="7" t="s">
        <v>1010</v>
      </c>
      <c r="F2620" s="7" t="s">
        <v>1011</v>
      </c>
      <c r="G2620" s="7" t="s">
        <v>5790</v>
      </c>
      <c r="H2620" s="7" t="s">
        <v>715</v>
      </c>
      <c r="I2620" s="7" t="s">
        <v>153</v>
      </c>
      <c r="J2620" s="7" t="s">
        <v>194</v>
      </c>
      <c r="K2620" s="7" t="s">
        <v>82</v>
      </c>
      <c r="L2620" s="7" t="s">
        <v>164</v>
      </c>
      <c r="M2620" s="7" t="s">
        <v>157</v>
      </c>
      <c r="N2620" s="7" t="s">
        <v>126</v>
      </c>
      <c r="O2620" s="7" t="s">
        <v>89</v>
      </c>
      <c r="P2620" s="7" t="s">
        <v>204</v>
      </c>
      <c r="Q2620" s="7" t="s">
        <v>153</v>
      </c>
      <c r="R2620" s="7" t="s">
        <v>202</v>
      </c>
      <c r="S2620" s="7" t="s">
        <v>82</v>
      </c>
      <c r="T2620" s="7" t="s">
        <v>150</v>
      </c>
      <c r="U2620" s="7" t="s">
        <v>93</v>
      </c>
      <c r="V2620" s="7" t="s">
        <v>97</v>
      </c>
      <c r="W2620" s="7" t="s">
        <v>204</v>
      </c>
      <c r="X2620" s="7" t="s">
        <v>126</v>
      </c>
      <c r="Y2620" s="7" t="n">
        <v>1</v>
      </c>
      <c r="Z2620" s="7" t="n">
        <v>0</v>
      </c>
      <c r="AA2620" s="7" t="str">
        <f aca="false">IF(Y2620&gt;Z2620,"Win",IF(Y2620&lt;Z2620,"Loss","Draw"))</f>
        <v>Win</v>
      </c>
      <c r="AB2620" s="7" t="s">
        <v>99</v>
      </c>
      <c r="AC2620" s="7" t="s">
        <v>99</v>
      </c>
      <c r="AD2620" s="7" t="s">
        <v>1083</v>
      </c>
      <c r="AE2620" s="7" t="s">
        <v>5791</v>
      </c>
      <c r="AF2620" s="7" t="str">
        <f aca="false">IF(AD2620&lt;AE2620,AD2620,AE2620)</f>
        <v>Archer Queen, Cannon, Earthquake, Fire Spirit, Royal Delivery, Royal Hogs, Skeletons, The Log</v>
      </c>
      <c r="AG2620" s="7" t="str">
        <f aca="false">IF(AD2620&lt;AE2620,AE2620,AD2620)</f>
        <v>Cannon, Electro Spirit, Fireball, Magic Archer, Ronin, Royal Delivery, Royal Hogs, Skeletons</v>
      </c>
      <c r="AH2620" s="7" t="str">
        <f aca="false">IF(AD2620=AF2620,AA2620,IF(AA2620="Win","Loss",IF(AA2620="Loss","Win","Draw")))</f>
        <v>Win</v>
      </c>
      <c r="AI2620" s="7" t="s">
        <v>297</v>
      </c>
    </row>
    <row r="2621" customFormat="false" ht="15" hidden="false" customHeight="true" outlineLevel="0" collapsed="false">
      <c r="A2621" s="7" t="s">
        <v>5788</v>
      </c>
      <c r="B2621" s="7" t="n">
        <v>3</v>
      </c>
      <c r="C2621" s="7" t="s">
        <v>227</v>
      </c>
      <c r="D2621" s="7" t="s">
        <v>228</v>
      </c>
      <c r="E2621" s="7" t="s">
        <v>1010</v>
      </c>
      <c r="F2621" s="7" t="s">
        <v>1011</v>
      </c>
      <c r="G2621" s="7" t="s">
        <v>5792</v>
      </c>
      <c r="H2621" s="7" t="s">
        <v>163</v>
      </c>
      <c r="I2621" s="7" t="s">
        <v>129</v>
      </c>
      <c r="J2621" s="7" t="s">
        <v>128</v>
      </c>
      <c r="K2621" s="7" t="s">
        <v>141</v>
      </c>
      <c r="L2621" s="7" t="s">
        <v>165</v>
      </c>
      <c r="M2621" s="7" t="s">
        <v>86</v>
      </c>
      <c r="N2621" s="7" t="s">
        <v>130</v>
      </c>
      <c r="O2621" s="7" t="s">
        <v>133</v>
      </c>
      <c r="P2621" s="7" t="s">
        <v>327</v>
      </c>
      <c r="Q2621" s="7" t="s">
        <v>114</v>
      </c>
      <c r="R2621" s="7" t="s">
        <v>241</v>
      </c>
      <c r="S2621" s="7" t="s">
        <v>137</v>
      </c>
      <c r="T2621" s="7" t="s">
        <v>88</v>
      </c>
      <c r="U2621" s="7" t="s">
        <v>242</v>
      </c>
      <c r="V2621" s="7" t="s">
        <v>157</v>
      </c>
      <c r="W2621" s="7" t="s">
        <v>116</v>
      </c>
      <c r="X2621" s="7" t="s">
        <v>209</v>
      </c>
      <c r="Y2621" s="7" t="n">
        <v>0</v>
      </c>
      <c r="Z2621" s="7" t="n">
        <v>1</v>
      </c>
      <c r="AA2621" s="7" t="str">
        <f aca="false">IF(Y2621&gt;Z2621,"Win",IF(Y2621&lt;Z2621,"Loss","Draw"))</f>
        <v>Loss</v>
      </c>
      <c r="AB2621" s="7" t="s">
        <v>99</v>
      </c>
      <c r="AC2621" s="7" t="s">
        <v>99</v>
      </c>
      <c r="AD2621" s="7" t="s">
        <v>4251</v>
      </c>
      <c r="AE2621" s="7" t="s">
        <v>5793</v>
      </c>
      <c r="AF2621" s="7" t="str">
        <f aca="false">IF(AD2621&lt;AE2621,AD2621,AE2621)</f>
        <v>Arrows, Golden Knight, Hog Rider, Lumberjack, Mega Knight, Mother Witch, Rage, Skeleton Dragons</v>
      </c>
      <c r="AG2621" s="7" t="str">
        <f aca="false">IF(AD2621&lt;AE2621,AE2621,AD2621)</f>
        <v>Berserker, Bomber, Fire Spirit, Giant Snowball, Goblin Drill, Inferno Tower, Knight, Poison</v>
      </c>
      <c r="AH2621" s="7" t="str">
        <f aca="false">IF(AD2621=AF2621,AA2621,IF(AA2621="Win","Loss",IF(AA2621="Loss","Win","Draw")))</f>
        <v>Loss</v>
      </c>
      <c r="AI2621" s="7" t="s">
        <v>297</v>
      </c>
    </row>
    <row r="2622" customFormat="false" ht="15" hidden="false" customHeight="true" outlineLevel="0" collapsed="false">
      <c r="A2622" s="5" t="s">
        <v>5794</v>
      </c>
      <c r="B2622" s="5" t="n">
        <v>1</v>
      </c>
      <c r="C2622" s="5" t="s">
        <v>584</v>
      </c>
      <c r="D2622" s="5" t="s">
        <v>585</v>
      </c>
      <c r="E2622" s="5" t="s">
        <v>5795</v>
      </c>
      <c r="F2622" s="5" t="s">
        <v>5796</v>
      </c>
      <c r="G2622" s="5" t="s">
        <v>5797</v>
      </c>
      <c r="H2622" s="5" t="s">
        <v>163</v>
      </c>
      <c r="I2622" s="5" t="s">
        <v>113</v>
      </c>
      <c r="J2622" s="5" t="s">
        <v>95</v>
      </c>
      <c r="K2622" s="5" t="s">
        <v>87</v>
      </c>
      <c r="L2622" s="5" t="s">
        <v>115</v>
      </c>
      <c r="M2622" s="5" t="s">
        <v>241</v>
      </c>
      <c r="N2622" s="5" t="s">
        <v>116</v>
      </c>
      <c r="O2622" s="5" t="s">
        <v>126</v>
      </c>
      <c r="P2622" s="5" t="s">
        <v>118</v>
      </c>
      <c r="Q2622" s="5" t="s">
        <v>203</v>
      </c>
      <c r="R2622" s="5" t="s">
        <v>91</v>
      </c>
      <c r="S2622" s="5" t="s">
        <v>208</v>
      </c>
      <c r="T2622" s="5" t="s">
        <v>157</v>
      </c>
      <c r="U2622" s="5" t="s">
        <v>159</v>
      </c>
      <c r="V2622" s="5" t="s">
        <v>201</v>
      </c>
      <c r="W2622" s="5" t="s">
        <v>118</v>
      </c>
      <c r="X2622" s="5" t="s">
        <v>249</v>
      </c>
      <c r="Y2622" s="5" t="n">
        <v>0</v>
      </c>
      <c r="Z2622" s="5" t="n">
        <v>1</v>
      </c>
      <c r="AA2622" s="5" t="str">
        <f aca="false">IF(Y2622&gt;Z2622,"Win",IF(Y2622&lt;Z2622,"Loss","Draw"))</f>
        <v>Loss</v>
      </c>
      <c r="AB2622" s="5" t="s">
        <v>98</v>
      </c>
      <c r="AC2622" s="5" t="s">
        <v>99</v>
      </c>
      <c r="AD2622" s="5" t="s">
        <v>776</v>
      </c>
      <c r="AE2622" s="5" t="s">
        <v>701</v>
      </c>
      <c r="AF2622" s="5" t="str">
        <f aca="false">IF(AD2622&lt;AE2622,AD2622,AE2622)</f>
        <v>Barbarian Barrel, Furnace, Graveyard, Ice Spirit, Knight, Poison, Skeletons, Tesla</v>
      </c>
      <c r="AG2622" s="5" t="str">
        <f aca="false">IF(AD2622&lt;AE2622,AE2622,AD2622)</f>
        <v>Dart Goblin, Fire Spirit, Goblin Barrel, Goblins, Ice Spirit, Rocket, Valkyrie, Wall Breakers</v>
      </c>
      <c r="AH2622" s="5" t="str">
        <f aca="false">IF(AD2622=AF2622,AA2622,IF(AA2622="Win","Loss",IF(AA2622="Loss","Win","Draw")))</f>
        <v>Loss</v>
      </c>
      <c r="AI2622" s="5" t="s">
        <v>102</v>
      </c>
    </row>
    <row r="2623" customFormat="false" ht="15" hidden="false" customHeight="true" outlineLevel="0" collapsed="false">
      <c r="A2623" s="5" t="s">
        <v>5794</v>
      </c>
      <c r="B2623" s="5" t="n">
        <v>2</v>
      </c>
      <c r="C2623" s="5" t="s">
        <v>584</v>
      </c>
      <c r="D2623" s="5" t="s">
        <v>585</v>
      </c>
      <c r="E2623" s="5" t="s">
        <v>5795</v>
      </c>
      <c r="F2623" s="5" t="s">
        <v>5796</v>
      </c>
      <c r="G2623" s="5" t="s">
        <v>5798</v>
      </c>
      <c r="H2623" s="5" t="s">
        <v>163</v>
      </c>
      <c r="I2623" s="5" t="s">
        <v>82</v>
      </c>
      <c r="J2623" s="5" t="s">
        <v>83</v>
      </c>
      <c r="K2623" s="5" t="s">
        <v>84</v>
      </c>
      <c r="L2623" s="5" t="s">
        <v>85</v>
      </c>
      <c r="M2623" s="5" t="s">
        <v>86</v>
      </c>
      <c r="N2623" s="5" t="s">
        <v>119</v>
      </c>
      <c r="O2623" s="5" t="s">
        <v>150</v>
      </c>
      <c r="P2623" s="5" t="s">
        <v>89</v>
      </c>
      <c r="Q2623" s="5" t="s">
        <v>153</v>
      </c>
      <c r="R2623" s="5" t="s">
        <v>172</v>
      </c>
      <c r="S2623" s="5" t="s">
        <v>140</v>
      </c>
      <c r="T2623" s="5" t="s">
        <v>126</v>
      </c>
      <c r="U2623" s="5" t="s">
        <v>165</v>
      </c>
      <c r="V2623" s="5" t="s">
        <v>93</v>
      </c>
      <c r="W2623" s="5" t="s">
        <v>89</v>
      </c>
      <c r="X2623" s="5" t="s">
        <v>150</v>
      </c>
      <c r="Y2623" s="5" t="n">
        <v>0</v>
      </c>
      <c r="Z2623" s="5" t="n">
        <v>1</v>
      </c>
      <c r="AA2623" s="5" t="str">
        <f aca="false">IF(Y2623&gt;Z2623,"Win",IF(Y2623&lt;Z2623,"Loss","Draw"))</f>
        <v>Loss</v>
      </c>
      <c r="AB2623" s="5" t="s">
        <v>98</v>
      </c>
      <c r="AC2623" s="5" t="s">
        <v>99</v>
      </c>
      <c r="AD2623" s="5" t="s">
        <v>2069</v>
      </c>
      <c r="AE2623" s="5" t="s">
        <v>5799</v>
      </c>
      <c r="AF2623" s="5" t="str">
        <f aca="false">IF(AD2623&lt;AE2623,AD2623,AE2623)</f>
        <v>Archers, Electro Spirit, Goblin Hut, Lightning, Monk, Royal Hogs, Skeleton Dragons, The Log</v>
      </c>
      <c r="AG2623" s="5" t="str">
        <f aca="false">IF(AD2623&lt;AE2623,AE2623,AD2623)</f>
        <v>Cannon, Electro Spirit, Fireball, Hog Rider, Ice Golem, Musketeer, Skeletons, The Log</v>
      </c>
      <c r="AH2623" s="5" t="str">
        <f aca="false">IF(AD2623=AF2623,AA2623,IF(AA2623="Win","Loss",IF(AA2623="Loss","Win","Draw")))</f>
        <v>Loss</v>
      </c>
      <c r="AI2623" s="5" t="s">
        <v>102</v>
      </c>
    </row>
    <row r="2624" customFormat="false" ht="15" hidden="false" customHeight="true" outlineLevel="0" collapsed="false">
      <c r="A2624" s="5" t="s">
        <v>5800</v>
      </c>
      <c r="B2624" s="5" t="n">
        <v>1</v>
      </c>
      <c r="C2624" s="5" t="s">
        <v>584</v>
      </c>
      <c r="D2624" s="5" t="s">
        <v>585</v>
      </c>
      <c r="E2624" s="6" t="s">
        <v>5801</v>
      </c>
      <c r="F2624" s="5" t="s">
        <v>5802</v>
      </c>
      <c r="G2624" s="5" t="s">
        <v>5803</v>
      </c>
      <c r="H2624" s="5" t="s">
        <v>163</v>
      </c>
      <c r="I2624" s="5" t="s">
        <v>201</v>
      </c>
      <c r="J2624" s="5" t="s">
        <v>202</v>
      </c>
      <c r="K2624" s="5" t="s">
        <v>233</v>
      </c>
      <c r="L2624" s="5" t="s">
        <v>88</v>
      </c>
      <c r="M2624" s="5" t="s">
        <v>111</v>
      </c>
      <c r="N2624" s="5" t="s">
        <v>157</v>
      </c>
      <c r="O2624" s="5" t="s">
        <v>204</v>
      </c>
      <c r="P2624" s="5" t="s">
        <v>234</v>
      </c>
      <c r="Q2624" s="5" t="s">
        <v>90</v>
      </c>
      <c r="R2624" s="5" t="s">
        <v>158</v>
      </c>
      <c r="S2624" s="5" t="s">
        <v>92</v>
      </c>
      <c r="T2624" s="5" t="s">
        <v>88</v>
      </c>
      <c r="U2624" s="5" t="s">
        <v>93</v>
      </c>
      <c r="V2624" s="5" t="s">
        <v>94</v>
      </c>
      <c r="W2624" s="5" t="s">
        <v>150</v>
      </c>
      <c r="X2624" s="5" t="s">
        <v>96</v>
      </c>
      <c r="Y2624" s="5" t="n">
        <v>1</v>
      </c>
      <c r="Z2624" s="5" t="n">
        <v>0</v>
      </c>
      <c r="AA2624" s="5" t="str">
        <f aca="false">IF(Y2624&gt;Z2624,"Win",IF(Y2624&lt;Z2624,"Loss","Draw"))</f>
        <v>Win</v>
      </c>
      <c r="AB2624" s="5" t="s">
        <v>98</v>
      </c>
      <c r="AC2624" s="5" t="s">
        <v>99</v>
      </c>
      <c r="AD2624" s="5" t="s">
        <v>380</v>
      </c>
      <c r="AE2624" s="5" t="s">
        <v>605</v>
      </c>
      <c r="AF2624" s="5" t="str">
        <f aca="false">IF(AD2624&lt;AE2624,AD2624,AE2624)</f>
        <v>Bats, Berserker, Bomb Tower, Fire Spirit, Magic Archer, Miner, Royal Delivery, Wall Breakers</v>
      </c>
      <c r="AG2624" s="5" t="str">
        <f aca="false">IF(AD2624&lt;AE2624,AE2624,AD2624)</f>
        <v>Berserker, Bowler, Electro Spirit, Fireball, Minions, Mortar, Rascals, Skeleton Barrel</v>
      </c>
      <c r="AH2624" s="5" t="str">
        <f aca="false">IF(AD2624=AF2624,AA2624,IF(AA2624="Win","Loss",IF(AA2624="Loss","Win","Draw")))</f>
        <v>Win</v>
      </c>
      <c r="AI2624" s="5" t="s">
        <v>102</v>
      </c>
    </row>
    <row r="2625" customFormat="false" ht="15" hidden="false" customHeight="true" outlineLevel="0" collapsed="false">
      <c r="A2625" s="5" t="s">
        <v>5800</v>
      </c>
      <c r="B2625" s="5" t="n">
        <v>2</v>
      </c>
      <c r="C2625" s="5" t="s">
        <v>584</v>
      </c>
      <c r="D2625" s="5" t="s">
        <v>585</v>
      </c>
      <c r="E2625" s="6" t="s">
        <v>5801</v>
      </c>
      <c r="F2625" s="5" t="s">
        <v>5802</v>
      </c>
      <c r="G2625" s="5" t="s">
        <v>5804</v>
      </c>
      <c r="H2625" s="5" t="s">
        <v>163</v>
      </c>
      <c r="I2625" s="5" t="s">
        <v>177</v>
      </c>
      <c r="J2625" s="5" t="s">
        <v>83</v>
      </c>
      <c r="K2625" s="5" t="s">
        <v>219</v>
      </c>
      <c r="L2625" s="5" t="s">
        <v>215</v>
      </c>
      <c r="M2625" s="5" t="s">
        <v>93</v>
      </c>
      <c r="N2625" s="5" t="s">
        <v>188</v>
      </c>
      <c r="O2625" s="5" t="s">
        <v>173</v>
      </c>
      <c r="P2625" s="5" t="s">
        <v>95</v>
      </c>
      <c r="Q2625" s="5" t="s">
        <v>983</v>
      </c>
      <c r="R2625" s="5" t="s">
        <v>194</v>
      </c>
      <c r="S2625" s="5" t="s">
        <v>127</v>
      </c>
      <c r="T2625" s="5" t="s">
        <v>130</v>
      </c>
      <c r="U2625" s="5" t="s">
        <v>124</v>
      </c>
      <c r="V2625" s="5" t="s">
        <v>131</v>
      </c>
      <c r="W2625" s="5" t="s">
        <v>449</v>
      </c>
      <c r="X2625" s="5" t="s">
        <v>143</v>
      </c>
      <c r="Y2625" s="5" t="n">
        <v>1</v>
      </c>
      <c r="Z2625" s="5" t="n">
        <v>0</v>
      </c>
      <c r="AA2625" s="5" t="str">
        <f aca="false">IF(Y2625&gt;Z2625,"Win",IF(Y2625&lt;Z2625,"Loss","Draw"))</f>
        <v>Win</v>
      </c>
      <c r="AB2625" s="5" t="s">
        <v>98</v>
      </c>
      <c r="AC2625" s="5" t="s">
        <v>99</v>
      </c>
      <c r="AD2625" s="5" t="s">
        <v>2234</v>
      </c>
      <c r="AE2625" s="5" t="s">
        <v>3018</v>
      </c>
      <c r="AF2625" s="5" t="str">
        <f aca="false">IF(AD2625&lt;AE2625,AD2625,AE2625)</f>
        <v>Archer Queen, Arrows, Bandit, Barbarians, Battle Ram, Elixir Collector, Heal Spirit, Royal Ghost</v>
      </c>
      <c r="AG2625" s="5" t="str">
        <f aca="false">IF(AD2625&lt;AE2625,AE2625,AD2625)</f>
        <v>Barbarian Barrel, Fireball, Fisherman, Monk, Royal Giant, Tombstone, Wizard, Zappies</v>
      </c>
      <c r="AH2625" s="5" t="str">
        <f aca="false">IF(AD2625=AF2625,AA2625,IF(AA2625="Win","Loss",IF(AA2625="Loss","Win","Draw")))</f>
        <v>Loss</v>
      </c>
      <c r="AI2625" s="5" t="s">
        <v>102</v>
      </c>
    </row>
    <row r="2626" customFormat="false" ht="15" hidden="false" customHeight="true" outlineLevel="0" collapsed="false">
      <c r="A2626" s="5" t="s">
        <v>5805</v>
      </c>
      <c r="B2626" s="5" t="n">
        <v>1</v>
      </c>
      <c r="C2626" s="5" t="s">
        <v>584</v>
      </c>
      <c r="D2626" s="5" t="s">
        <v>585</v>
      </c>
      <c r="E2626" s="5" t="s">
        <v>5806</v>
      </c>
      <c r="F2626" s="5" t="s">
        <v>5807</v>
      </c>
      <c r="G2626" s="5" t="s">
        <v>5808</v>
      </c>
      <c r="H2626" s="5" t="s">
        <v>163</v>
      </c>
      <c r="I2626" s="5" t="s">
        <v>201</v>
      </c>
      <c r="J2626" s="5" t="s">
        <v>202</v>
      </c>
      <c r="K2626" s="5" t="s">
        <v>233</v>
      </c>
      <c r="L2626" s="5" t="s">
        <v>88</v>
      </c>
      <c r="M2626" s="5" t="s">
        <v>111</v>
      </c>
      <c r="N2626" s="5" t="s">
        <v>157</v>
      </c>
      <c r="O2626" s="5" t="s">
        <v>204</v>
      </c>
      <c r="P2626" s="5" t="s">
        <v>234</v>
      </c>
      <c r="Q2626" s="5" t="s">
        <v>177</v>
      </c>
      <c r="R2626" s="5" t="s">
        <v>95</v>
      </c>
      <c r="S2626" s="5" t="s">
        <v>124</v>
      </c>
      <c r="T2626" s="5" t="s">
        <v>126</v>
      </c>
      <c r="U2626" s="5" t="s">
        <v>215</v>
      </c>
      <c r="V2626" s="5" t="s">
        <v>93</v>
      </c>
      <c r="W2626" s="5" t="s">
        <v>257</v>
      </c>
      <c r="X2626" s="5" t="s">
        <v>150</v>
      </c>
      <c r="Y2626" s="5" t="n">
        <v>0</v>
      </c>
      <c r="Z2626" s="5" t="n">
        <v>1</v>
      </c>
      <c r="AA2626" s="5" t="str">
        <f aca="false">IF(Y2626&gt;Z2626,"Win",IF(Y2626&lt;Z2626,"Loss","Draw"))</f>
        <v>Loss</v>
      </c>
      <c r="AB2626" s="5" t="s">
        <v>98</v>
      </c>
      <c r="AC2626" s="5" t="s">
        <v>99</v>
      </c>
      <c r="AD2626" s="5" t="s">
        <v>380</v>
      </c>
      <c r="AE2626" s="5" t="s">
        <v>429</v>
      </c>
      <c r="AF2626" s="5" t="str">
        <f aca="false">IF(AD2626&lt;AE2626,AD2626,AE2626)</f>
        <v>Barbarian Barrel, Electro Spirit, Fireball, Fisherman, Hunter, Royal Ghost, Royal Giant, Skeletons</v>
      </c>
      <c r="AG2626" s="5" t="str">
        <f aca="false">IF(AD2626&lt;AE2626,AE2626,AD2626)</f>
        <v>Bats, Berserker, Bomb Tower, Fire Spirit, Magic Archer, Miner, Royal Delivery, Wall Breakers</v>
      </c>
      <c r="AH2626" s="5" t="str">
        <f aca="false">IF(AD2626=AF2626,AA2626,IF(AA2626="Win","Loss",IF(AA2626="Loss","Win","Draw")))</f>
        <v>Win</v>
      </c>
      <c r="AI2626" s="5" t="s">
        <v>102</v>
      </c>
    </row>
    <row r="2627" customFormat="false" ht="15" hidden="false" customHeight="true" outlineLevel="0" collapsed="false">
      <c r="A2627" s="5" t="s">
        <v>5805</v>
      </c>
      <c r="B2627" s="5" t="n">
        <v>2</v>
      </c>
      <c r="C2627" s="5" t="s">
        <v>584</v>
      </c>
      <c r="D2627" s="5" t="s">
        <v>585</v>
      </c>
      <c r="E2627" s="5" t="s">
        <v>5806</v>
      </c>
      <c r="F2627" s="5" t="s">
        <v>5807</v>
      </c>
      <c r="G2627" s="5" t="s">
        <v>5809</v>
      </c>
      <c r="H2627" s="5" t="s">
        <v>163</v>
      </c>
      <c r="I2627" s="5" t="s">
        <v>127</v>
      </c>
      <c r="J2627" s="5" t="s">
        <v>219</v>
      </c>
      <c r="K2627" s="5" t="s">
        <v>124</v>
      </c>
      <c r="L2627" s="5" t="s">
        <v>117</v>
      </c>
      <c r="M2627" s="5" t="s">
        <v>133</v>
      </c>
      <c r="N2627" s="5" t="s">
        <v>294</v>
      </c>
      <c r="O2627" s="5" t="s">
        <v>173</v>
      </c>
      <c r="P2627" s="5" t="s">
        <v>108</v>
      </c>
      <c r="Q2627" s="5" t="s">
        <v>185</v>
      </c>
      <c r="R2627" s="5" t="s">
        <v>337</v>
      </c>
      <c r="S2627" s="5" t="s">
        <v>114</v>
      </c>
      <c r="T2627" s="5" t="s">
        <v>165</v>
      </c>
      <c r="U2627" s="5" t="s">
        <v>132</v>
      </c>
      <c r="V2627" s="5" t="s">
        <v>193</v>
      </c>
      <c r="W2627" s="5" t="s">
        <v>785</v>
      </c>
      <c r="X2627" s="5" t="s">
        <v>89</v>
      </c>
      <c r="Y2627" s="5" t="n">
        <v>1</v>
      </c>
      <c r="Z2627" s="5" t="n">
        <v>0</v>
      </c>
      <c r="AA2627" s="5" t="str">
        <f aca="false">IF(Y2627&gt;Z2627,"Win",IF(Y2627&lt;Z2627,"Loss","Draw"))</f>
        <v>Win</v>
      </c>
      <c r="AB2627" s="5" t="s">
        <v>98</v>
      </c>
      <c r="AC2627" s="5" t="s">
        <v>99</v>
      </c>
      <c r="AD2627" s="5" t="s">
        <v>5810</v>
      </c>
      <c r="AE2627" s="5" t="s">
        <v>5811</v>
      </c>
      <c r="AF2627" s="5" t="str">
        <f aca="false">IF(AD2627&lt;AE2627,AD2627,AE2627)</f>
        <v>Battle Ram, Dark Prince, Giant Skeleton, Mother Witch, Royal Ghost, Vines, Wizard, Zappies</v>
      </c>
      <c r="AG2627" s="5" t="str">
        <f aca="false">IF(AD2627&lt;AE2627,AE2627,AD2627)</f>
        <v>Boss Bandit, Electro Wizard, Executioner, Freeze, Giant Snowball, Guards, Hog Rider, The Log</v>
      </c>
      <c r="AH2627" s="5" t="str">
        <f aca="false">IF(AD2627=AF2627,AA2627,IF(AA2627="Win","Loss",IF(AA2627="Loss","Win","Draw")))</f>
        <v>Win</v>
      </c>
      <c r="AI2627" s="5" t="s">
        <v>102</v>
      </c>
    </row>
    <row r="2628" customFormat="false" ht="15" hidden="false" customHeight="true" outlineLevel="0" collapsed="false">
      <c r="A2628" s="5" t="s">
        <v>5805</v>
      </c>
      <c r="B2628" s="5" t="n">
        <v>3</v>
      </c>
      <c r="C2628" s="5" t="s">
        <v>584</v>
      </c>
      <c r="D2628" s="5" t="s">
        <v>585</v>
      </c>
      <c r="E2628" s="5" t="s">
        <v>5806</v>
      </c>
      <c r="F2628" s="5" t="s">
        <v>5807</v>
      </c>
      <c r="G2628" s="5" t="s">
        <v>5812</v>
      </c>
      <c r="H2628" s="5" t="s">
        <v>163</v>
      </c>
      <c r="I2628" s="5" t="s">
        <v>159</v>
      </c>
      <c r="J2628" s="5" t="s">
        <v>91</v>
      </c>
      <c r="K2628" s="5" t="s">
        <v>203</v>
      </c>
      <c r="L2628" s="5" t="s">
        <v>153</v>
      </c>
      <c r="M2628" s="5" t="s">
        <v>93</v>
      </c>
      <c r="N2628" s="5" t="s">
        <v>150</v>
      </c>
      <c r="O2628" s="5" t="s">
        <v>95</v>
      </c>
      <c r="P2628" s="5" t="s">
        <v>97</v>
      </c>
      <c r="Q2628" s="5" t="s">
        <v>90</v>
      </c>
      <c r="R2628" s="5" t="s">
        <v>91</v>
      </c>
      <c r="S2628" s="5" t="s">
        <v>92</v>
      </c>
      <c r="T2628" s="5" t="s">
        <v>94</v>
      </c>
      <c r="U2628" s="5" t="s">
        <v>116</v>
      </c>
      <c r="V2628" s="5" t="s">
        <v>579</v>
      </c>
      <c r="W2628" s="5" t="s">
        <v>125</v>
      </c>
      <c r="X2628" s="5" t="s">
        <v>96</v>
      </c>
      <c r="Y2628" s="5" t="n">
        <v>1</v>
      </c>
      <c r="Z2628" s="5" t="n">
        <v>0</v>
      </c>
      <c r="AA2628" s="5" t="str">
        <f aca="false">IF(Y2628&gt;Z2628,"Win",IF(Y2628&lt;Z2628,"Loss","Draw"))</f>
        <v>Win</v>
      </c>
      <c r="AB2628" s="5" t="s">
        <v>98</v>
      </c>
      <c r="AC2628" s="5" t="s">
        <v>99</v>
      </c>
      <c r="AD2628" s="5" t="s">
        <v>5813</v>
      </c>
      <c r="AE2628" s="5" t="s">
        <v>5814</v>
      </c>
      <c r="AF2628" s="5" t="str">
        <f aca="false">IF(AD2628&lt;AE2628,AD2628,AE2628)</f>
        <v>Barbarian Barrel, Cannon, Dart Goblin, Electro Spirit, Fireball, Goblin Barrel, Goblins, Ronin</v>
      </c>
      <c r="AG2628" s="5" t="str">
        <f aca="false">IF(AD2628&lt;AE2628,AE2628,AD2628)</f>
        <v>Cannon Cart, Goblin Curse, Goblins, Minions, Mortar, Poison, Rascals, Skeleton Barrel</v>
      </c>
      <c r="AH2628" s="5" t="str">
        <f aca="false">IF(AD2628=AF2628,AA2628,IF(AA2628="Win","Loss",IF(AA2628="Loss","Win","Draw")))</f>
        <v>Win</v>
      </c>
      <c r="AI2628" s="5" t="s">
        <v>102</v>
      </c>
    </row>
    <row r="2629" customFormat="false" ht="15" hidden="false" customHeight="true" outlineLevel="0" collapsed="false">
      <c r="A2629" s="5" t="s">
        <v>5815</v>
      </c>
      <c r="B2629" s="5" t="n">
        <v>1</v>
      </c>
      <c r="C2629" s="5" t="s">
        <v>584</v>
      </c>
      <c r="D2629" s="5" t="s">
        <v>585</v>
      </c>
      <c r="E2629" s="5" t="s">
        <v>5339</v>
      </c>
      <c r="F2629" s="5" t="s">
        <v>5340</v>
      </c>
      <c r="G2629" s="5" t="s">
        <v>5816</v>
      </c>
      <c r="H2629" s="5" t="s">
        <v>491</v>
      </c>
      <c r="I2629" s="5" t="s">
        <v>208</v>
      </c>
      <c r="J2629" s="5" t="s">
        <v>95</v>
      </c>
      <c r="K2629" s="5" t="s">
        <v>448</v>
      </c>
      <c r="L2629" s="5" t="s">
        <v>115</v>
      </c>
      <c r="M2629" s="5" t="s">
        <v>116</v>
      </c>
      <c r="N2629" s="5" t="s">
        <v>119</v>
      </c>
      <c r="O2629" s="5" t="s">
        <v>126</v>
      </c>
      <c r="P2629" s="5" t="s">
        <v>118</v>
      </c>
      <c r="Q2629" s="5" t="s">
        <v>152</v>
      </c>
      <c r="R2629" s="5" t="s">
        <v>158</v>
      </c>
      <c r="S2629" s="5" t="s">
        <v>107</v>
      </c>
      <c r="T2629" s="5" t="s">
        <v>307</v>
      </c>
      <c r="U2629" s="5" t="s">
        <v>95</v>
      </c>
      <c r="V2629" s="5" t="s">
        <v>187</v>
      </c>
      <c r="W2629" s="5" t="s">
        <v>85</v>
      </c>
      <c r="X2629" s="5" t="s">
        <v>387</v>
      </c>
      <c r="Y2629" s="5" t="n">
        <v>0</v>
      </c>
      <c r="Z2629" s="5" t="n">
        <v>1</v>
      </c>
      <c r="AA2629" s="5" t="str">
        <f aca="false">IF(Y2629&gt;Z2629,"Win",IF(Y2629&lt;Z2629,"Loss","Draw"))</f>
        <v>Loss</v>
      </c>
      <c r="AB2629" s="5" t="s">
        <v>98</v>
      </c>
      <c r="AC2629" s="5" t="s">
        <v>99</v>
      </c>
      <c r="AD2629" s="5" t="s">
        <v>1556</v>
      </c>
      <c r="AE2629" s="5" t="s">
        <v>1103</v>
      </c>
      <c r="AF2629" s="5" t="str">
        <f aca="false">IF(AD2629&lt;AE2629,AD2629,AE2629)</f>
        <v>Baby Dragon, Barbarian Barrel, Bowler, Electro Giant, Goblin Cage, Ice Wizard, Lightning, Tornado</v>
      </c>
      <c r="AG2629" s="5" t="str">
        <f aca="false">IF(AD2629&lt;AE2629,AE2629,AD2629)</f>
        <v>Barbarian Barrel, Goblin Hut, Graveyard, Ice Spirit, Poison, Skeletons, Valkyrie, Witch</v>
      </c>
      <c r="AH2629" s="5" t="str">
        <f aca="false">IF(AD2629=AF2629,AA2629,IF(AA2629="Win","Loss",IF(AA2629="Loss","Win","Draw")))</f>
        <v>Win</v>
      </c>
      <c r="AI2629" s="5" t="s">
        <v>102</v>
      </c>
    </row>
    <row r="2630" customFormat="false" ht="15" hidden="false" customHeight="true" outlineLevel="0" collapsed="false">
      <c r="A2630" s="5" t="s">
        <v>5815</v>
      </c>
      <c r="B2630" s="5" t="n">
        <v>2</v>
      </c>
      <c r="C2630" s="5" t="s">
        <v>584</v>
      </c>
      <c r="D2630" s="5" t="s">
        <v>585</v>
      </c>
      <c r="E2630" s="5" t="s">
        <v>5339</v>
      </c>
      <c r="F2630" s="5" t="s">
        <v>5340</v>
      </c>
      <c r="G2630" s="5" t="s">
        <v>5817</v>
      </c>
      <c r="H2630" s="5" t="s">
        <v>491</v>
      </c>
      <c r="I2630" s="5" t="s">
        <v>127</v>
      </c>
      <c r="J2630" s="5" t="s">
        <v>128</v>
      </c>
      <c r="K2630" s="5" t="s">
        <v>129</v>
      </c>
      <c r="L2630" s="5" t="s">
        <v>133</v>
      </c>
      <c r="M2630" s="5" t="s">
        <v>86</v>
      </c>
      <c r="N2630" s="5" t="s">
        <v>131</v>
      </c>
      <c r="O2630" s="5" t="s">
        <v>173</v>
      </c>
      <c r="P2630" s="5" t="s">
        <v>130</v>
      </c>
      <c r="Q2630" s="5" t="s">
        <v>137</v>
      </c>
      <c r="R2630" s="5" t="s">
        <v>91</v>
      </c>
      <c r="S2630" s="5" t="s">
        <v>114</v>
      </c>
      <c r="T2630" s="5" t="s">
        <v>242</v>
      </c>
      <c r="U2630" s="5" t="s">
        <v>157</v>
      </c>
      <c r="V2630" s="5" t="s">
        <v>87</v>
      </c>
      <c r="W2630" s="5" t="s">
        <v>116</v>
      </c>
      <c r="X2630" s="5" t="s">
        <v>97</v>
      </c>
      <c r="Y2630" s="5" t="n">
        <v>0</v>
      </c>
      <c r="Z2630" s="5" t="n">
        <v>1</v>
      </c>
      <c r="AA2630" s="5" t="str">
        <f aca="false">IF(Y2630&gt;Z2630,"Win",IF(Y2630&lt;Z2630,"Loss","Draw"))</f>
        <v>Loss</v>
      </c>
      <c r="AB2630" s="5" t="s">
        <v>98</v>
      </c>
      <c r="AC2630" s="5" t="s">
        <v>99</v>
      </c>
      <c r="AD2630" s="5" t="s">
        <v>796</v>
      </c>
      <c r="AE2630" s="5" t="s">
        <v>321</v>
      </c>
      <c r="AF2630" s="5" t="str">
        <f aca="false">IF(AD2630&lt;AE2630,AD2630,AE2630)</f>
        <v>Arrows, Bandit, Battle Ram, Golden Knight, Mega Knight, Mother Witch, Skeleton Dragons, Zappies</v>
      </c>
      <c r="AG2630" s="5" t="str">
        <f aca="false">IF(AD2630&lt;AE2630,AE2630,AD2630)</f>
        <v>Bomber, Fire Spirit, Giant Snowball, Goblin Drill, Goblins, Poison, Ronin, Tesla</v>
      </c>
      <c r="AH2630" s="5" t="str">
        <f aca="false">IF(AD2630=AF2630,AA2630,IF(AA2630="Win","Loss",IF(AA2630="Loss","Win","Draw")))</f>
        <v>Loss</v>
      </c>
      <c r="AI2630" s="5" t="s">
        <v>102</v>
      </c>
    </row>
    <row r="2631" customFormat="false" ht="15" hidden="false" customHeight="true" outlineLevel="0" collapsed="false">
      <c r="A2631" s="5" t="s">
        <v>5818</v>
      </c>
      <c r="B2631" s="5" t="n">
        <v>1</v>
      </c>
      <c r="C2631" s="5" t="s">
        <v>584</v>
      </c>
      <c r="D2631" s="5" t="s">
        <v>585</v>
      </c>
      <c r="E2631" s="5" t="s">
        <v>5819</v>
      </c>
      <c r="F2631" s="5" t="s">
        <v>5820</v>
      </c>
      <c r="G2631" s="5" t="s">
        <v>5821</v>
      </c>
      <c r="H2631" s="5" t="s">
        <v>163</v>
      </c>
      <c r="I2631" s="5" t="s">
        <v>141</v>
      </c>
      <c r="J2631" s="5" t="s">
        <v>95</v>
      </c>
      <c r="K2631" s="5" t="s">
        <v>107</v>
      </c>
      <c r="L2631" s="5" t="s">
        <v>177</v>
      </c>
      <c r="M2631" s="5" t="s">
        <v>178</v>
      </c>
      <c r="N2631" s="5" t="s">
        <v>93</v>
      </c>
      <c r="O2631" s="5" t="s">
        <v>150</v>
      </c>
      <c r="P2631" s="5" t="s">
        <v>143</v>
      </c>
      <c r="Q2631" s="5" t="s">
        <v>82</v>
      </c>
      <c r="R2631" s="5" t="s">
        <v>151</v>
      </c>
      <c r="S2631" s="5" t="s">
        <v>152</v>
      </c>
      <c r="T2631" s="5" t="s">
        <v>88</v>
      </c>
      <c r="U2631" s="5" t="s">
        <v>85</v>
      </c>
      <c r="V2631" s="5" t="s">
        <v>89</v>
      </c>
      <c r="W2631" s="5" t="s">
        <v>153</v>
      </c>
      <c r="X2631" s="5" t="s">
        <v>150</v>
      </c>
      <c r="Y2631" s="5" t="n">
        <v>1</v>
      </c>
      <c r="Z2631" s="5" t="n">
        <v>0</v>
      </c>
      <c r="AA2631" s="5" t="str">
        <f aca="false">IF(Y2631&gt;Z2631,"Win",IF(Y2631&lt;Z2631,"Loss","Draw"))</f>
        <v>Win</v>
      </c>
      <c r="AB2631" s="5" t="s">
        <v>98</v>
      </c>
      <c r="AC2631" s="5" t="s">
        <v>99</v>
      </c>
      <c r="AD2631" s="5" t="s">
        <v>180</v>
      </c>
      <c r="AE2631" s="5" t="s">
        <v>858</v>
      </c>
      <c r="AF2631" s="5" t="str">
        <f aca="false">IF(AD2631&lt;AE2631,AD2631,AE2631)</f>
        <v>Baby Dragon, Berserker, Cannon, Electro Spirit, Lightning, Mighty Miner, Royal Hogs, The Log</v>
      </c>
      <c r="AG2631" s="5" t="str">
        <f aca="false">IF(AD2631&lt;AE2631,AE2631,AD2631)</f>
        <v>Barbarian Barrel, Electro Spirit, Fireball, Goblin Cage, Heal Spirit, Lumberjack, Phoenix, Royal Giant</v>
      </c>
      <c r="AH2631" s="5" t="str">
        <f aca="false">IF(AD2631=AF2631,AA2631,IF(AA2631="Win","Loss",IF(AA2631="Loss","Win","Draw")))</f>
        <v>Loss</v>
      </c>
      <c r="AI2631" s="5" t="s">
        <v>102</v>
      </c>
    </row>
    <row r="2632" customFormat="false" ht="15" hidden="false" customHeight="true" outlineLevel="0" collapsed="false">
      <c r="A2632" s="5" t="s">
        <v>5818</v>
      </c>
      <c r="B2632" s="5" t="n">
        <v>2</v>
      </c>
      <c r="C2632" s="5" t="s">
        <v>584</v>
      </c>
      <c r="D2632" s="5" t="s">
        <v>585</v>
      </c>
      <c r="E2632" s="5" t="s">
        <v>5819</v>
      </c>
      <c r="F2632" s="5" t="s">
        <v>5820</v>
      </c>
      <c r="G2632" s="5" t="s">
        <v>5822</v>
      </c>
      <c r="H2632" s="5" t="s">
        <v>163</v>
      </c>
      <c r="I2632" s="5" t="s">
        <v>159</v>
      </c>
      <c r="J2632" s="5" t="s">
        <v>151</v>
      </c>
      <c r="K2632" s="5" t="s">
        <v>203</v>
      </c>
      <c r="L2632" s="5" t="s">
        <v>209</v>
      </c>
      <c r="M2632" s="5" t="s">
        <v>157</v>
      </c>
      <c r="N2632" s="5" t="s">
        <v>204</v>
      </c>
      <c r="O2632" s="5" t="s">
        <v>118</v>
      </c>
      <c r="P2632" s="5" t="s">
        <v>201</v>
      </c>
      <c r="Q2632" s="5" t="s">
        <v>201</v>
      </c>
      <c r="R2632" s="5" t="s">
        <v>202</v>
      </c>
      <c r="S2632" s="5" t="s">
        <v>123</v>
      </c>
      <c r="T2632" s="5" t="s">
        <v>111</v>
      </c>
      <c r="U2632" s="5" t="s">
        <v>187</v>
      </c>
      <c r="V2632" s="5" t="s">
        <v>95</v>
      </c>
      <c r="W2632" s="5" t="s">
        <v>234</v>
      </c>
      <c r="X2632" s="5" t="s">
        <v>126</v>
      </c>
      <c r="Y2632" s="5" t="n">
        <v>1</v>
      </c>
      <c r="Z2632" s="5" t="n">
        <v>0</v>
      </c>
      <c r="AA2632" s="5" t="str">
        <f aca="false">IF(Y2632&gt;Z2632,"Win",IF(Y2632&lt;Z2632,"Loss","Draw"))</f>
        <v>Win</v>
      </c>
      <c r="AB2632" s="5" t="s">
        <v>98</v>
      </c>
      <c r="AC2632" s="5" t="s">
        <v>99</v>
      </c>
      <c r="AD2632" s="5" t="s">
        <v>5823</v>
      </c>
      <c r="AE2632" s="5" t="s">
        <v>840</v>
      </c>
      <c r="AF2632" s="5" t="str">
        <f aca="false">IF(AD2632&lt;AE2632,AD2632,AE2632)</f>
        <v>Barbarian Barrel, Bomb Tower, Goblinstein, Magic Archer, Miner, Skeletons, Tornado, Wall Breakers</v>
      </c>
      <c r="AG2632" s="5" t="str">
        <f aca="false">IF(AD2632&lt;AE2632,AE2632,AD2632)</f>
        <v>Dart Goblin, Fire Spirit, Goblin Barrel, Ice Spirit, Inferno Tower, Mighty Miner, Royal Delivery, Wall Breakers</v>
      </c>
      <c r="AH2632" s="5" t="str">
        <f aca="false">IF(AD2632=AF2632,AA2632,IF(AA2632="Win","Loss",IF(AA2632="Loss","Win","Draw")))</f>
        <v>Loss</v>
      </c>
      <c r="AI2632" s="5" t="s">
        <v>102</v>
      </c>
    </row>
    <row r="2633" customFormat="false" ht="15" hidden="false" customHeight="true" outlineLevel="0" collapsed="false">
      <c r="A2633" s="5" t="s">
        <v>5824</v>
      </c>
      <c r="B2633" s="5" t="n">
        <v>1</v>
      </c>
      <c r="C2633" s="5" t="s">
        <v>584</v>
      </c>
      <c r="D2633" s="5" t="s">
        <v>585</v>
      </c>
      <c r="E2633" s="5" t="s">
        <v>384</v>
      </c>
      <c r="F2633" s="5" t="s">
        <v>385</v>
      </c>
      <c r="G2633" s="5" t="s">
        <v>2218</v>
      </c>
      <c r="H2633" s="5" t="s">
        <v>163</v>
      </c>
      <c r="I2633" s="5" t="s">
        <v>208</v>
      </c>
      <c r="J2633" s="5" t="s">
        <v>188</v>
      </c>
      <c r="K2633" s="5" t="s">
        <v>109</v>
      </c>
      <c r="L2633" s="5" t="s">
        <v>110</v>
      </c>
      <c r="M2633" s="5" t="s">
        <v>112</v>
      </c>
      <c r="N2633" s="5" t="s">
        <v>88</v>
      </c>
      <c r="O2633" s="5" t="s">
        <v>93</v>
      </c>
      <c r="P2633" s="5" t="s">
        <v>86</v>
      </c>
      <c r="Q2633" s="5" t="s">
        <v>152</v>
      </c>
      <c r="R2633" s="5" t="s">
        <v>186</v>
      </c>
      <c r="S2633" s="5" t="s">
        <v>84</v>
      </c>
      <c r="T2633" s="5" t="s">
        <v>117</v>
      </c>
      <c r="U2633" s="5" t="s">
        <v>187</v>
      </c>
      <c r="V2633" s="5" t="s">
        <v>109</v>
      </c>
      <c r="W2633" s="5" t="s">
        <v>234</v>
      </c>
      <c r="X2633" s="5" t="s">
        <v>111</v>
      </c>
      <c r="Y2633" s="5" t="n">
        <v>1</v>
      </c>
      <c r="Z2633" s="5" t="n">
        <v>0</v>
      </c>
      <c r="AA2633" s="5" t="str">
        <f aca="false">IF(Y2633&gt;Z2633,"Win",IF(Y2633&lt;Z2633,"Loss","Draw"))</f>
        <v>Win</v>
      </c>
      <c r="AB2633" s="5" t="s">
        <v>98</v>
      </c>
      <c r="AC2633" s="5" t="s">
        <v>99</v>
      </c>
      <c r="AD2633" s="5" t="s">
        <v>368</v>
      </c>
      <c r="AE2633" s="5" t="s">
        <v>5825</v>
      </c>
      <c r="AF2633" s="5" t="str">
        <f aca="false">IF(AD2633&lt;AE2633,AD2633,AE2633)</f>
        <v>Archers, Baby Dragon, Balloon, Bomb Tower, Giant Skeleton, Miner, Tornado, Zap</v>
      </c>
      <c r="AG2633" s="5" t="str">
        <f aca="false">IF(AD2633&lt;AE2633,AE2633,AD2633)</f>
        <v>Berserker, Fireball, Lava Hound, Skeleton Dragons, Spirit Empress, Tombstone, Valkyrie, Zap</v>
      </c>
      <c r="AH2633" s="5" t="str">
        <f aca="false">IF(AD2633=AF2633,AA2633,IF(AA2633="Win","Loss",IF(AA2633="Loss","Win","Draw")))</f>
        <v>Loss</v>
      </c>
      <c r="AI2633" s="5" t="s">
        <v>102</v>
      </c>
    </row>
    <row r="2634" customFormat="false" ht="15" hidden="false" customHeight="true" outlineLevel="0" collapsed="false">
      <c r="A2634" s="5" t="s">
        <v>5824</v>
      </c>
      <c r="B2634" s="5" t="n">
        <v>2</v>
      </c>
      <c r="C2634" s="5" t="s">
        <v>584</v>
      </c>
      <c r="D2634" s="5" t="s">
        <v>585</v>
      </c>
      <c r="E2634" s="5" t="s">
        <v>384</v>
      </c>
      <c r="F2634" s="5" t="s">
        <v>385</v>
      </c>
      <c r="G2634" s="5" t="s">
        <v>4882</v>
      </c>
      <c r="H2634" s="5" t="s">
        <v>391</v>
      </c>
      <c r="I2634" s="5" t="s">
        <v>84</v>
      </c>
      <c r="J2634" s="5" t="s">
        <v>108</v>
      </c>
      <c r="K2634" s="5" t="s">
        <v>114</v>
      </c>
      <c r="L2634" s="5" t="s">
        <v>126</v>
      </c>
      <c r="M2634" s="5" t="s">
        <v>115</v>
      </c>
      <c r="N2634" s="5" t="s">
        <v>116</v>
      </c>
      <c r="O2634" s="5" t="s">
        <v>119</v>
      </c>
      <c r="P2634" s="5" t="s">
        <v>138</v>
      </c>
      <c r="Q2634" s="5" t="s">
        <v>177</v>
      </c>
      <c r="R2634" s="5" t="s">
        <v>83</v>
      </c>
      <c r="S2634" s="5" t="s">
        <v>257</v>
      </c>
      <c r="T2634" s="5" t="s">
        <v>85</v>
      </c>
      <c r="U2634" s="5" t="s">
        <v>150</v>
      </c>
      <c r="V2634" s="5" t="s">
        <v>95</v>
      </c>
      <c r="W2634" s="5" t="s">
        <v>215</v>
      </c>
      <c r="X2634" s="5" t="s">
        <v>126</v>
      </c>
      <c r="Y2634" s="5" t="n">
        <v>1</v>
      </c>
      <c r="Z2634" s="5" t="n">
        <v>0</v>
      </c>
      <c r="AA2634" s="5" t="str">
        <f aca="false">IF(Y2634&gt;Z2634,"Win",IF(Y2634&lt;Z2634,"Loss","Draw"))</f>
        <v>Win</v>
      </c>
      <c r="AB2634" s="5" t="s">
        <v>98</v>
      </c>
      <c r="AC2634" s="5" t="s">
        <v>99</v>
      </c>
      <c r="AD2634" s="5" t="s">
        <v>2273</v>
      </c>
      <c r="AE2634" s="5" t="s">
        <v>5826</v>
      </c>
      <c r="AF2634" s="5" t="str">
        <f aca="false">IF(AD2634&lt;AE2634,AD2634,AE2634)</f>
        <v>Archers, Dark Prince, Giant Snowball, Goblin Demolisher, Goblin Hut, Graveyard, Poison, Skeletons</v>
      </c>
      <c r="AG2634" s="5" t="str">
        <f aca="false">IF(AD2634&lt;AE2634,AE2634,AD2634)</f>
        <v>Barbarian Barrel, Electro Spirit, Fisherman, Hunter, Lightning, Monk, Royal Giant, Skeletons</v>
      </c>
      <c r="AH2634" s="5" t="str">
        <f aca="false">IF(AD2634=AF2634,AA2634,IF(AA2634="Win","Loss",IF(AA2634="Loss","Win","Draw")))</f>
        <v>Win</v>
      </c>
      <c r="AI2634" s="5" t="s">
        <v>102</v>
      </c>
    </row>
    <row r="2635" customFormat="false" ht="15" hidden="false" customHeight="true" outlineLevel="0" collapsed="false">
      <c r="A2635" s="5" t="s">
        <v>5827</v>
      </c>
      <c r="B2635" s="5" t="n">
        <v>1</v>
      </c>
      <c r="C2635" s="5" t="s">
        <v>584</v>
      </c>
      <c r="D2635" s="5" t="s">
        <v>585</v>
      </c>
      <c r="E2635" s="5" t="s">
        <v>5828</v>
      </c>
      <c r="F2635" s="5" t="s">
        <v>5829</v>
      </c>
      <c r="G2635" s="5" t="s">
        <v>5830</v>
      </c>
      <c r="H2635" s="5" t="s">
        <v>163</v>
      </c>
      <c r="I2635" s="5" t="s">
        <v>185</v>
      </c>
      <c r="J2635" s="5" t="s">
        <v>186</v>
      </c>
      <c r="K2635" s="5" t="s">
        <v>109</v>
      </c>
      <c r="L2635" s="5" t="s">
        <v>187</v>
      </c>
      <c r="M2635" s="5" t="s">
        <v>173</v>
      </c>
      <c r="N2635" s="5" t="s">
        <v>111</v>
      </c>
      <c r="O2635" s="5" t="s">
        <v>188</v>
      </c>
      <c r="P2635" s="5" t="s">
        <v>97</v>
      </c>
      <c r="Q2635" s="5" t="s">
        <v>113</v>
      </c>
      <c r="R2635" s="5" t="s">
        <v>83</v>
      </c>
      <c r="S2635" s="5" t="s">
        <v>87</v>
      </c>
      <c r="T2635" s="5" t="s">
        <v>165</v>
      </c>
      <c r="U2635" s="5" t="s">
        <v>164</v>
      </c>
      <c r="V2635" s="5" t="s">
        <v>89</v>
      </c>
      <c r="W2635" s="5" t="s">
        <v>157</v>
      </c>
      <c r="X2635" s="5" t="s">
        <v>193</v>
      </c>
      <c r="Y2635" s="5" t="n">
        <v>1</v>
      </c>
      <c r="Z2635" s="5" t="n">
        <v>0</v>
      </c>
      <c r="AA2635" s="5" t="str">
        <f aca="false">IF(Y2635&gt;Z2635,"Win",IF(Y2635&lt;Z2635,"Loss","Draw"))</f>
        <v>Win</v>
      </c>
      <c r="AB2635" s="5" t="s">
        <v>98</v>
      </c>
      <c r="AC2635" s="5" t="s">
        <v>99</v>
      </c>
      <c r="AD2635" s="5" t="s">
        <v>5831</v>
      </c>
      <c r="AE2635" s="5" t="s">
        <v>5832</v>
      </c>
      <c r="AF2635" s="5" t="str">
        <f aca="false">IF(AD2635&lt;AE2635,AD2635,AE2635)</f>
        <v>Balloon, Executioner, Miner, Ronin, Tombstone, Tornado, Zap, Zappies</v>
      </c>
      <c r="AG2635" s="5" t="str">
        <f aca="false">IF(AD2635&lt;AE2635,AE2635,AD2635)</f>
        <v>Earthquake, Fire Spirit, Furnace, Guards, Hog Rider, Monk, Tesla, The Log</v>
      </c>
      <c r="AH2635" s="5" t="str">
        <f aca="false">IF(AD2635=AF2635,AA2635,IF(AA2635="Win","Loss",IF(AA2635="Loss","Win","Draw")))</f>
        <v>Win</v>
      </c>
      <c r="AI2635" s="5" t="s">
        <v>102</v>
      </c>
    </row>
    <row r="2636" customFormat="false" ht="15" hidden="false" customHeight="true" outlineLevel="0" collapsed="false">
      <c r="A2636" s="5" t="s">
        <v>5827</v>
      </c>
      <c r="B2636" s="5" t="n">
        <v>2</v>
      </c>
      <c r="C2636" s="5" t="s">
        <v>584</v>
      </c>
      <c r="D2636" s="5" t="s">
        <v>585</v>
      </c>
      <c r="E2636" s="5" t="s">
        <v>5828</v>
      </c>
      <c r="F2636" s="5" t="s">
        <v>5829</v>
      </c>
      <c r="G2636" s="5" t="s">
        <v>5833</v>
      </c>
      <c r="H2636" s="5" t="s">
        <v>163</v>
      </c>
      <c r="I2636" s="5" t="s">
        <v>284</v>
      </c>
      <c r="J2636" s="5" t="s">
        <v>128</v>
      </c>
      <c r="K2636" s="5" t="s">
        <v>129</v>
      </c>
      <c r="L2636" s="5" t="s">
        <v>108</v>
      </c>
      <c r="M2636" s="5" t="s">
        <v>223</v>
      </c>
      <c r="N2636" s="5" t="s">
        <v>150</v>
      </c>
      <c r="O2636" s="5" t="s">
        <v>96</v>
      </c>
      <c r="P2636" s="5" t="s">
        <v>93</v>
      </c>
      <c r="Q2636" s="5" t="s">
        <v>152</v>
      </c>
      <c r="R2636" s="5" t="s">
        <v>128</v>
      </c>
      <c r="S2636" s="5" t="s">
        <v>107</v>
      </c>
      <c r="T2636" s="5" t="s">
        <v>306</v>
      </c>
      <c r="U2636" s="5" t="s">
        <v>85</v>
      </c>
      <c r="V2636" s="5" t="s">
        <v>307</v>
      </c>
      <c r="W2636" s="5" t="s">
        <v>187</v>
      </c>
      <c r="X2636" s="5" t="s">
        <v>95</v>
      </c>
      <c r="Y2636" s="5" t="n">
        <v>1</v>
      </c>
      <c r="Z2636" s="5" t="n">
        <v>0</v>
      </c>
      <c r="AA2636" s="5" t="str">
        <f aca="false">IF(Y2636&gt;Z2636,"Win",IF(Y2636&lt;Z2636,"Loss","Draw"))</f>
        <v>Win</v>
      </c>
      <c r="AB2636" s="5" t="s">
        <v>98</v>
      </c>
      <c r="AC2636" s="5" t="s">
        <v>99</v>
      </c>
      <c r="AD2636" s="5" t="s">
        <v>5834</v>
      </c>
      <c r="AE2636" s="5" t="s">
        <v>603</v>
      </c>
      <c r="AF2636" s="5" t="str">
        <f aca="false">IF(AD2636&lt;AE2636,AD2636,AE2636)</f>
        <v>Baby Dragon, Barbarian Barrel, Goblin Cage, Golden Knight, Golem, Ice Wizard, Lightning, Tornado</v>
      </c>
      <c r="AG2636" s="5" t="str">
        <f aca="false">IF(AD2636&lt;AE2636,AE2636,AD2636)</f>
        <v>Dark Prince, Electro Spirit, Fireball, Golden Knight, Inferno Dragon, Mega Knight, Minions, Ram Rider</v>
      </c>
      <c r="AH2636" s="5" t="str">
        <f aca="false">IF(AD2636=AF2636,AA2636,IF(AA2636="Win","Loss",IF(AA2636="Loss","Win","Draw")))</f>
        <v>Loss</v>
      </c>
      <c r="AI2636" s="5" t="s">
        <v>102</v>
      </c>
    </row>
    <row r="2637" customFormat="false" ht="15" hidden="false" customHeight="true" outlineLevel="0" collapsed="false">
      <c r="A2637" s="5" t="s">
        <v>5835</v>
      </c>
      <c r="B2637" s="5" t="n">
        <v>1</v>
      </c>
      <c r="C2637" s="5" t="s">
        <v>584</v>
      </c>
      <c r="D2637" s="5" t="s">
        <v>585</v>
      </c>
      <c r="E2637" s="5" t="s">
        <v>2475</v>
      </c>
      <c r="F2637" s="5" t="s">
        <v>2476</v>
      </c>
      <c r="G2637" s="5" t="s">
        <v>5836</v>
      </c>
      <c r="H2637" s="5" t="s">
        <v>163</v>
      </c>
      <c r="I2637" s="5" t="s">
        <v>208</v>
      </c>
      <c r="J2637" s="5" t="s">
        <v>139</v>
      </c>
      <c r="K2637" s="5" t="s">
        <v>152</v>
      </c>
      <c r="L2637" s="5" t="s">
        <v>110</v>
      </c>
      <c r="M2637" s="5" t="s">
        <v>95</v>
      </c>
      <c r="N2637" s="5" t="s">
        <v>109</v>
      </c>
      <c r="O2637" s="5" t="s">
        <v>93</v>
      </c>
      <c r="P2637" s="5" t="s">
        <v>188</v>
      </c>
      <c r="Q2637" s="5" t="s">
        <v>203</v>
      </c>
      <c r="R2637" s="5" t="s">
        <v>91</v>
      </c>
      <c r="S2637" s="5" t="s">
        <v>208</v>
      </c>
      <c r="T2637" s="5" t="s">
        <v>118</v>
      </c>
      <c r="U2637" s="5" t="s">
        <v>201</v>
      </c>
      <c r="V2637" s="5" t="s">
        <v>249</v>
      </c>
      <c r="W2637" s="5" t="s">
        <v>159</v>
      </c>
      <c r="X2637" s="5" t="s">
        <v>323</v>
      </c>
      <c r="Y2637" s="5" t="n">
        <v>0</v>
      </c>
      <c r="Z2637" s="5" t="n">
        <v>1</v>
      </c>
      <c r="AA2637" s="5" t="str">
        <f aca="false">IF(Y2637&gt;Z2637,"Win",IF(Y2637&lt;Z2637,"Loss","Draw"))</f>
        <v>Loss</v>
      </c>
      <c r="AB2637" s="5" t="s">
        <v>98</v>
      </c>
      <c r="AC2637" s="5" t="s">
        <v>99</v>
      </c>
      <c r="AD2637" s="5" t="s">
        <v>5837</v>
      </c>
      <c r="AE2637" s="5" t="s">
        <v>5838</v>
      </c>
      <c r="AF2637" s="5" t="str">
        <f aca="false">IF(AD2637&lt;AE2637,AD2637,AE2637)</f>
        <v>Baby Dragon, Barbarian Barrel, Fireball, Lava Hound, Mega Minion, Tombstone, Valkyrie, Zap</v>
      </c>
      <c r="AG2637" s="5" t="str">
        <f aca="false">IF(AD2637&lt;AE2637,AE2637,AD2637)</f>
        <v>Dart Goblin, Goblin Barrel, Goblins, Ice Spirit, Mini P.E.K.K.A, Rocket, Valkyrie, Wall Breakers</v>
      </c>
      <c r="AH2637" s="5" t="str">
        <f aca="false">IF(AD2637=AF2637,AA2637,IF(AA2637="Win","Loss",IF(AA2637="Loss","Win","Draw")))</f>
        <v>Loss</v>
      </c>
      <c r="AI2637" s="5" t="s">
        <v>102</v>
      </c>
    </row>
    <row r="2638" customFormat="false" ht="15" hidden="false" customHeight="true" outlineLevel="0" collapsed="false">
      <c r="A2638" s="5" t="s">
        <v>5835</v>
      </c>
      <c r="B2638" s="5" t="n">
        <v>2</v>
      </c>
      <c r="C2638" s="5" t="s">
        <v>584</v>
      </c>
      <c r="D2638" s="5" t="s">
        <v>585</v>
      </c>
      <c r="E2638" s="5" t="s">
        <v>2475</v>
      </c>
      <c r="F2638" s="5" t="s">
        <v>2476</v>
      </c>
      <c r="G2638" s="5" t="s">
        <v>5839</v>
      </c>
      <c r="H2638" s="5" t="s">
        <v>163</v>
      </c>
      <c r="I2638" s="5" t="s">
        <v>84</v>
      </c>
      <c r="J2638" s="5" t="s">
        <v>108</v>
      </c>
      <c r="K2638" s="5" t="s">
        <v>87</v>
      </c>
      <c r="L2638" s="5" t="s">
        <v>91</v>
      </c>
      <c r="M2638" s="5" t="s">
        <v>137</v>
      </c>
      <c r="N2638" s="5" t="s">
        <v>116</v>
      </c>
      <c r="O2638" s="5" t="s">
        <v>114</v>
      </c>
      <c r="P2638" s="5" t="s">
        <v>157</v>
      </c>
      <c r="Q2638" s="5" t="s">
        <v>153</v>
      </c>
      <c r="R2638" s="5" t="s">
        <v>140</v>
      </c>
      <c r="S2638" s="5" t="s">
        <v>126</v>
      </c>
      <c r="T2638" s="5" t="s">
        <v>165</v>
      </c>
      <c r="U2638" s="5" t="s">
        <v>172</v>
      </c>
      <c r="V2638" s="5" t="s">
        <v>93</v>
      </c>
      <c r="W2638" s="5" t="s">
        <v>118</v>
      </c>
      <c r="X2638" s="5" t="s">
        <v>89</v>
      </c>
      <c r="Y2638" s="5" t="n">
        <v>1</v>
      </c>
      <c r="Z2638" s="5" t="n">
        <v>0</v>
      </c>
      <c r="AA2638" s="5" t="str">
        <f aca="false">IF(Y2638&gt;Z2638,"Win",IF(Y2638&lt;Z2638,"Loss","Draw"))</f>
        <v>Win</v>
      </c>
      <c r="AB2638" s="5" t="s">
        <v>98</v>
      </c>
      <c r="AC2638" s="5" t="s">
        <v>99</v>
      </c>
      <c r="AD2638" s="5" t="s">
        <v>5840</v>
      </c>
      <c r="AE2638" s="5" t="s">
        <v>2197</v>
      </c>
      <c r="AF2638" s="5" t="str">
        <f aca="false">IF(AD2638&lt;AE2638,AD2638,AE2638)</f>
        <v>Archers, Dark Prince, Fire Spirit, Giant Snowball, Goblin Drill, Goblins, Poison, Tesla</v>
      </c>
      <c r="AG2638" s="5" t="str">
        <f aca="false">IF(AD2638&lt;AE2638,AE2638,AD2638)</f>
        <v>Cannon, Fireball, Hog Rider, Ice Golem, Ice Spirit, Musketeer, Skeletons, The Log</v>
      </c>
      <c r="AH2638" s="5" t="str">
        <f aca="false">IF(AD2638=AF2638,AA2638,IF(AA2638="Win","Loss",IF(AA2638="Loss","Win","Draw")))</f>
        <v>Win</v>
      </c>
      <c r="AI2638" s="5" t="s">
        <v>102</v>
      </c>
    </row>
    <row r="2639" customFormat="false" ht="15" hidden="false" customHeight="true" outlineLevel="0" collapsed="false">
      <c r="A2639" s="5" t="s">
        <v>5835</v>
      </c>
      <c r="B2639" s="5" t="n">
        <v>3</v>
      </c>
      <c r="C2639" s="5" t="s">
        <v>584</v>
      </c>
      <c r="D2639" s="5" t="s">
        <v>585</v>
      </c>
      <c r="E2639" s="5" t="s">
        <v>2475</v>
      </c>
      <c r="F2639" s="5" t="s">
        <v>2476</v>
      </c>
      <c r="G2639" s="5" t="s">
        <v>5841</v>
      </c>
      <c r="H2639" s="5" t="s">
        <v>163</v>
      </c>
      <c r="I2639" s="5" t="s">
        <v>124</v>
      </c>
      <c r="J2639" s="5" t="s">
        <v>128</v>
      </c>
      <c r="K2639" s="5" t="s">
        <v>242</v>
      </c>
      <c r="L2639" s="5" t="s">
        <v>294</v>
      </c>
      <c r="M2639" s="5" t="s">
        <v>187</v>
      </c>
      <c r="N2639" s="5" t="s">
        <v>86</v>
      </c>
      <c r="O2639" s="5" t="s">
        <v>306</v>
      </c>
      <c r="P2639" s="5" t="s">
        <v>173</v>
      </c>
      <c r="Q2639" s="5" t="s">
        <v>141</v>
      </c>
      <c r="R2639" s="5" t="s">
        <v>95</v>
      </c>
      <c r="S2639" s="5" t="s">
        <v>107</v>
      </c>
      <c r="T2639" s="5" t="s">
        <v>177</v>
      </c>
      <c r="U2639" s="5" t="s">
        <v>178</v>
      </c>
      <c r="V2639" s="5" t="s">
        <v>150</v>
      </c>
      <c r="W2639" s="5" t="s">
        <v>143</v>
      </c>
      <c r="X2639" s="5" t="s">
        <v>85</v>
      </c>
      <c r="Y2639" s="5" t="n">
        <v>1</v>
      </c>
      <c r="Z2639" s="5" t="n">
        <v>0</v>
      </c>
      <c r="AA2639" s="5" t="str">
        <f aca="false">IF(Y2639&gt;Z2639,"Win",IF(Y2639&lt;Z2639,"Loss","Draw"))</f>
        <v>Win</v>
      </c>
      <c r="AB2639" s="5" t="s">
        <v>98</v>
      </c>
      <c r="AC2639" s="5" t="s">
        <v>99</v>
      </c>
      <c r="AD2639" s="5" t="s">
        <v>5842</v>
      </c>
      <c r="AE2639" s="5" t="s">
        <v>1058</v>
      </c>
      <c r="AF2639" s="5" t="str">
        <f aca="false">IF(AD2639&lt;AE2639,AD2639,AE2639)</f>
        <v>Barbarian Barrel, Electro Spirit, Goblin Cage, Heal Spirit, Lightning, Lumberjack, Phoenix, Royal Giant</v>
      </c>
      <c r="AG2639" s="5" t="str">
        <f aca="false">IF(AD2639&lt;AE2639,AE2639,AD2639)</f>
        <v>Bomber, Golden Knight, Golem, Royal Ghost, Skeleton Dragons, Tornado, Vines, Zappies</v>
      </c>
      <c r="AH2639" s="5" t="str">
        <f aca="false">IF(AD2639=AF2639,AA2639,IF(AA2639="Win","Loss",IF(AA2639="Loss","Win","Draw")))</f>
        <v>Loss</v>
      </c>
      <c r="AI2639" s="5" t="s">
        <v>102</v>
      </c>
    </row>
    <row r="2640" customFormat="false" ht="15" hidden="false" customHeight="true" outlineLevel="0" collapsed="false">
      <c r="A2640" s="5" t="s">
        <v>5843</v>
      </c>
      <c r="B2640" s="5" t="n">
        <v>1</v>
      </c>
      <c r="C2640" s="5" t="s">
        <v>584</v>
      </c>
      <c r="D2640" s="5" t="s">
        <v>585</v>
      </c>
      <c r="E2640" s="5" t="s">
        <v>5844</v>
      </c>
      <c r="F2640" s="5" t="s">
        <v>5845</v>
      </c>
      <c r="G2640" s="5" t="s">
        <v>281</v>
      </c>
      <c r="H2640" s="5" t="s">
        <v>163</v>
      </c>
      <c r="I2640" s="5" t="s">
        <v>201</v>
      </c>
      <c r="J2640" s="5" t="s">
        <v>202</v>
      </c>
      <c r="K2640" s="5" t="s">
        <v>203</v>
      </c>
      <c r="L2640" s="5" t="s">
        <v>209</v>
      </c>
      <c r="M2640" s="5" t="s">
        <v>157</v>
      </c>
      <c r="N2640" s="5" t="s">
        <v>204</v>
      </c>
      <c r="O2640" s="5" t="s">
        <v>118</v>
      </c>
      <c r="P2640" s="5" t="s">
        <v>88</v>
      </c>
      <c r="Q2640" s="5" t="s">
        <v>107</v>
      </c>
      <c r="R2640" s="5" t="s">
        <v>139</v>
      </c>
      <c r="S2640" s="5" t="s">
        <v>109</v>
      </c>
      <c r="T2640" s="5" t="s">
        <v>110</v>
      </c>
      <c r="U2640" s="5" t="s">
        <v>112</v>
      </c>
      <c r="V2640" s="5" t="s">
        <v>97</v>
      </c>
      <c r="W2640" s="5" t="s">
        <v>93</v>
      </c>
      <c r="X2640" s="5" t="s">
        <v>95</v>
      </c>
      <c r="Y2640" s="5" t="n">
        <v>1</v>
      </c>
      <c r="Z2640" s="5" t="n">
        <v>0</v>
      </c>
      <c r="AA2640" s="5" t="str">
        <f aca="false">IF(Y2640&gt;Z2640,"Win",IF(Y2640&lt;Z2640,"Loss","Draw"))</f>
        <v>Win</v>
      </c>
      <c r="AB2640" s="5" t="s">
        <v>98</v>
      </c>
      <c r="AC2640" s="5" t="s">
        <v>99</v>
      </c>
      <c r="AD2640" s="5" t="s">
        <v>587</v>
      </c>
      <c r="AE2640" s="5" t="s">
        <v>3574</v>
      </c>
      <c r="AF2640" s="5" t="str">
        <f aca="false">IF(AD2640&lt;AE2640,AD2640,AE2640)</f>
        <v>Barbarian Barrel, Fireball, Goblin Cage, Lava Hound, Mega Minion, Ronin, Spirit Empress, Zap</v>
      </c>
      <c r="AG2640" s="5" t="str">
        <f aca="false">IF(AD2640&lt;AE2640,AE2640,AD2640)</f>
        <v>Berserker, Fire Spirit, Goblin Barrel, Ice Spirit, Inferno Tower, Magic Archer, Royal Delivery, Wall Breakers</v>
      </c>
      <c r="AH2640" s="5" t="str">
        <f aca="false">IF(AD2640=AF2640,AA2640,IF(AA2640="Win","Loss",IF(AA2640="Loss","Win","Draw")))</f>
        <v>Loss</v>
      </c>
      <c r="AI2640" s="5" t="s">
        <v>102</v>
      </c>
    </row>
    <row r="2641" customFormat="false" ht="15" hidden="false" customHeight="true" outlineLevel="0" collapsed="false">
      <c r="A2641" s="5" t="s">
        <v>5843</v>
      </c>
      <c r="B2641" s="5" t="n">
        <v>2</v>
      </c>
      <c r="C2641" s="5" t="s">
        <v>584</v>
      </c>
      <c r="D2641" s="5" t="s">
        <v>585</v>
      </c>
      <c r="E2641" s="5" t="s">
        <v>5844</v>
      </c>
      <c r="F2641" s="5" t="s">
        <v>5845</v>
      </c>
      <c r="G2641" s="5" t="s">
        <v>5846</v>
      </c>
      <c r="H2641" s="5" t="s">
        <v>163</v>
      </c>
      <c r="I2641" s="5" t="s">
        <v>124</v>
      </c>
      <c r="J2641" s="5" t="s">
        <v>219</v>
      </c>
      <c r="K2641" s="5" t="s">
        <v>141</v>
      </c>
      <c r="L2641" s="5" t="s">
        <v>165</v>
      </c>
      <c r="M2641" s="5" t="s">
        <v>117</v>
      </c>
      <c r="N2641" s="5" t="s">
        <v>133</v>
      </c>
      <c r="O2641" s="5" t="s">
        <v>173</v>
      </c>
      <c r="P2641" s="5" t="s">
        <v>294</v>
      </c>
      <c r="Q2641" s="5" t="s">
        <v>152</v>
      </c>
      <c r="R2641" s="5" t="s">
        <v>128</v>
      </c>
      <c r="S2641" s="5" t="s">
        <v>188</v>
      </c>
      <c r="T2641" s="5" t="s">
        <v>85</v>
      </c>
      <c r="U2641" s="5" t="s">
        <v>307</v>
      </c>
      <c r="V2641" s="5" t="s">
        <v>242</v>
      </c>
      <c r="W2641" s="5" t="s">
        <v>306</v>
      </c>
      <c r="X2641" s="5" t="s">
        <v>187</v>
      </c>
      <c r="Y2641" s="5" t="n">
        <v>1</v>
      </c>
      <c r="Z2641" s="5" t="n">
        <v>0</v>
      </c>
      <c r="AA2641" s="5" t="str">
        <f aca="false">IF(Y2641&gt;Z2641,"Win",IF(Y2641&lt;Z2641,"Loss","Draw"))</f>
        <v>Win</v>
      </c>
      <c r="AB2641" s="5" t="s">
        <v>98</v>
      </c>
      <c r="AC2641" s="5" t="s">
        <v>99</v>
      </c>
      <c r="AD2641" s="5" t="s">
        <v>5847</v>
      </c>
      <c r="AE2641" s="5" t="s">
        <v>5848</v>
      </c>
      <c r="AF2641" s="5" t="str">
        <f aca="false">IF(AD2641&lt;AE2641,AD2641,AE2641)</f>
        <v>Baby Dragon, Bomber, Golden Knight, Golem, Ice Wizard, Lightning, Tombstone, Tornado</v>
      </c>
      <c r="AG2641" s="5" t="str">
        <f aca="false">IF(AD2641&lt;AE2641,AE2641,AD2641)</f>
        <v>Giant Skeleton, Hog Rider, Lumberjack, Mother Witch, Royal Ghost, Vines, Wizard, Zappies</v>
      </c>
      <c r="AH2641" s="5" t="str">
        <f aca="false">IF(AD2641=AF2641,AA2641,IF(AA2641="Win","Loss",IF(AA2641="Loss","Win","Draw")))</f>
        <v>Loss</v>
      </c>
      <c r="AI2641" s="5" t="s">
        <v>102</v>
      </c>
    </row>
    <row r="2642" customFormat="false" ht="15" hidden="false" customHeight="true" outlineLevel="0" collapsed="false">
      <c r="A2642" s="5" t="s">
        <v>5849</v>
      </c>
      <c r="B2642" s="5" t="n">
        <v>1</v>
      </c>
      <c r="C2642" s="5" t="s">
        <v>584</v>
      </c>
      <c r="D2642" s="5" t="s">
        <v>585</v>
      </c>
      <c r="E2642" s="5" t="s">
        <v>567</v>
      </c>
      <c r="F2642" s="5" t="s">
        <v>568</v>
      </c>
      <c r="G2642" s="5" t="s">
        <v>5850</v>
      </c>
      <c r="H2642" s="5" t="s">
        <v>163</v>
      </c>
      <c r="I2642" s="5" t="s">
        <v>114</v>
      </c>
      <c r="J2642" s="5" t="s">
        <v>128</v>
      </c>
      <c r="K2642" s="5" t="s">
        <v>337</v>
      </c>
      <c r="L2642" s="5" t="s">
        <v>131</v>
      </c>
      <c r="M2642" s="5" t="s">
        <v>223</v>
      </c>
      <c r="N2642" s="5" t="s">
        <v>126</v>
      </c>
      <c r="O2642" s="5" t="s">
        <v>185</v>
      </c>
      <c r="P2642" s="5" t="s">
        <v>85</v>
      </c>
      <c r="Q2642" s="5" t="s">
        <v>90</v>
      </c>
      <c r="R2642" s="5" t="s">
        <v>123</v>
      </c>
      <c r="S2642" s="5" t="s">
        <v>124</v>
      </c>
      <c r="T2642" s="5" t="s">
        <v>125</v>
      </c>
      <c r="U2642" s="5" t="s">
        <v>85</v>
      </c>
      <c r="V2642" s="5" t="s">
        <v>96</v>
      </c>
      <c r="W2642" s="5" t="s">
        <v>126</v>
      </c>
      <c r="X2642" s="5" t="s">
        <v>95</v>
      </c>
      <c r="Y2642" s="5" t="n">
        <v>0</v>
      </c>
      <c r="Z2642" s="5" t="n">
        <v>1</v>
      </c>
      <c r="AA2642" s="5" t="str">
        <f aca="false">IF(Y2642&gt;Z2642,"Win",IF(Y2642&lt;Z2642,"Loss","Draw"))</f>
        <v>Loss</v>
      </c>
      <c r="AB2642" s="5" t="s">
        <v>98</v>
      </c>
      <c r="AC2642" s="5" t="s">
        <v>99</v>
      </c>
      <c r="AD2642" s="5" t="s">
        <v>5851</v>
      </c>
      <c r="AE2642" s="5" t="s">
        <v>134</v>
      </c>
      <c r="AF2642" s="5" t="str">
        <f aca="false">IF(AD2642&lt;AE2642,AD2642,AE2642)</f>
        <v>Bandit, Boss Bandit, Executioner, Giant Snowball, Golden Knight, Lightning, Ram Rider, Skeletons</v>
      </c>
      <c r="AG2642" s="5" t="str">
        <f aca="false">IF(AD2642&lt;AE2642,AE2642,AD2642)</f>
        <v>Barbarian Barrel, Cannon Cart, Goblinstein, Lightning, Minions, Mortar, Royal Ghost, Skeletons</v>
      </c>
      <c r="AH2642" s="5" t="str">
        <f aca="false">IF(AD2642=AF2642,AA2642,IF(AA2642="Win","Loss",IF(AA2642="Loss","Win","Draw")))</f>
        <v>Loss</v>
      </c>
      <c r="AI2642" s="5" t="s">
        <v>102</v>
      </c>
    </row>
    <row r="2643" customFormat="false" ht="15" hidden="false" customHeight="true" outlineLevel="0" collapsed="false">
      <c r="A2643" s="5" t="s">
        <v>5849</v>
      </c>
      <c r="B2643" s="5" t="n">
        <v>2</v>
      </c>
      <c r="C2643" s="5" t="s">
        <v>584</v>
      </c>
      <c r="D2643" s="5" t="s">
        <v>585</v>
      </c>
      <c r="E2643" s="5" t="s">
        <v>567</v>
      </c>
      <c r="F2643" s="5" t="s">
        <v>568</v>
      </c>
      <c r="G2643" s="5" t="s">
        <v>5852</v>
      </c>
      <c r="H2643" s="5" t="s">
        <v>163</v>
      </c>
      <c r="I2643" s="5" t="s">
        <v>152</v>
      </c>
      <c r="J2643" s="5" t="s">
        <v>108</v>
      </c>
      <c r="K2643" s="5" t="s">
        <v>141</v>
      </c>
      <c r="L2643" s="5" t="s">
        <v>306</v>
      </c>
      <c r="M2643" s="5" t="s">
        <v>143</v>
      </c>
      <c r="N2643" s="5" t="s">
        <v>95</v>
      </c>
      <c r="O2643" s="5" t="s">
        <v>294</v>
      </c>
      <c r="P2643" s="5" t="s">
        <v>112</v>
      </c>
      <c r="Q2643" s="5" t="s">
        <v>137</v>
      </c>
      <c r="R2643" s="5" t="s">
        <v>194</v>
      </c>
      <c r="S2643" s="5" t="s">
        <v>114</v>
      </c>
      <c r="T2643" s="5" t="s">
        <v>97</v>
      </c>
      <c r="U2643" s="5" t="s">
        <v>88</v>
      </c>
      <c r="V2643" s="5" t="s">
        <v>116</v>
      </c>
      <c r="W2643" s="5" t="s">
        <v>157</v>
      </c>
      <c r="X2643" s="5" t="s">
        <v>87</v>
      </c>
      <c r="Y2643" s="5" t="n">
        <v>1</v>
      </c>
      <c r="Z2643" s="5" t="n">
        <v>0</v>
      </c>
      <c r="AA2643" s="5" t="str">
        <f aca="false">IF(Y2643&gt;Z2643,"Win",IF(Y2643&lt;Z2643,"Loss","Draw"))</f>
        <v>Win</v>
      </c>
      <c r="AB2643" s="5" t="s">
        <v>98</v>
      </c>
      <c r="AC2643" s="5" t="s">
        <v>99</v>
      </c>
      <c r="AD2643" s="5" t="s">
        <v>5853</v>
      </c>
      <c r="AE2643" s="5" t="s">
        <v>3616</v>
      </c>
      <c r="AF2643" s="5" t="str">
        <f aca="false">IF(AD2643&lt;AE2643,AD2643,AE2643)</f>
        <v>Archer Queen, Berserker, Fire Spirit, Giant Snowball, Goblin Drill, Poison, Ronin, Tesla</v>
      </c>
      <c r="AG2643" s="5" t="str">
        <f aca="false">IF(AD2643&lt;AE2643,AE2643,AD2643)</f>
        <v>Baby Dragon, Barbarian Barrel, Dark Prince, Golem, Heal Spirit, Lumberjack, Spirit Empress, Vines</v>
      </c>
      <c r="AH2643" s="5" t="str">
        <f aca="false">IF(AD2643=AF2643,AA2643,IF(AA2643="Win","Loss",IF(AA2643="Loss","Win","Draw")))</f>
        <v>Loss</v>
      </c>
      <c r="AI2643" s="5" t="s">
        <v>102</v>
      </c>
    </row>
    <row r="2644" customFormat="false" ht="15" hidden="false" customHeight="true" outlineLevel="0" collapsed="false">
      <c r="A2644" s="5" t="s">
        <v>5849</v>
      </c>
      <c r="B2644" s="5" t="n">
        <v>3</v>
      </c>
      <c r="C2644" s="5" t="s">
        <v>584</v>
      </c>
      <c r="D2644" s="5" t="s">
        <v>585</v>
      </c>
      <c r="E2644" s="5" t="s">
        <v>567</v>
      </c>
      <c r="F2644" s="5" t="s">
        <v>568</v>
      </c>
      <c r="G2644" s="5" t="s">
        <v>5854</v>
      </c>
      <c r="H2644" s="5" t="s">
        <v>163</v>
      </c>
      <c r="I2644" s="5" t="s">
        <v>113</v>
      </c>
      <c r="J2644" s="5" t="s">
        <v>139</v>
      </c>
      <c r="K2644" s="5" t="s">
        <v>129</v>
      </c>
      <c r="L2644" s="5" t="s">
        <v>165</v>
      </c>
      <c r="M2644" s="5" t="s">
        <v>89</v>
      </c>
      <c r="N2644" s="5" t="s">
        <v>138</v>
      </c>
      <c r="O2644" s="5" t="s">
        <v>88</v>
      </c>
      <c r="P2644" s="5" t="s">
        <v>164</v>
      </c>
      <c r="Q2644" s="5" t="s">
        <v>177</v>
      </c>
      <c r="R2644" s="5" t="s">
        <v>83</v>
      </c>
      <c r="S2644" s="5" t="s">
        <v>188</v>
      </c>
      <c r="T2644" s="5" t="s">
        <v>257</v>
      </c>
      <c r="U2644" s="5" t="s">
        <v>215</v>
      </c>
      <c r="V2644" s="5" t="s">
        <v>93</v>
      </c>
      <c r="W2644" s="5" t="s">
        <v>86</v>
      </c>
      <c r="X2644" s="5" t="s">
        <v>89</v>
      </c>
      <c r="Y2644" s="5" t="n">
        <v>0</v>
      </c>
      <c r="Z2644" s="5" t="n">
        <v>1</v>
      </c>
      <c r="AA2644" s="5" t="str">
        <f aca="false">IF(Y2644&gt;Z2644,"Win",IF(Y2644&lt;Z2644,"Loss","Draw"))</f>
        <v>Loss</v>
      </c>
      <c r="AB2644" s="5" t="s">
        <v>98</v>
      </c>
      <c r="AC2644" s="5" t="s">
        <v>99</v>
      </c>
      <c r="AD2644" s="5" t="s">
        <v>5855</v>
      </c>
      <c r="AE2644" s="5" t="s">
        <v>2577</v>
      </c>
      <c r="AF2644" s="5" t="str">
        <f aca="false">IF(AD2644&lt;AE2644,AD2644,AE2644)</f>
        <v>Berserker, Earthquake, Furnace, Goblin Demolisher, Hog Rider, Mega Knight, Mega Minion, The Log</v>
      </c>
      <c r="AG2644" s="5" t="str">
        <f aca="false">IF(AD2644&lt;AE2644,AE2644,AD2644)</f>
        <v>Fireball, Fisherman, Hunter, Monk, Royal Giant, Skeleton Dragons, The Log, Tombstone</v>
      </c>
      <c r="AH2644" s="5" t="str">
        <f aca="false">IF(AD2644=AF2644,AA2644,IF(AA2644="Win","Loss",IF(AA2644="Loss","Win","Draw")))</f>
        <v>Loss</v>
      </c>
      <c r="AI2644" s="5" t="s">
        <v>102</v>
      </c>
    </row>
    <row r="2645" customFormat="false" ht="15" hidden="false" customHeight="true" outlineLevel="0" collapsed="false">
      <c r="A2645" s="5" t="s">
        <v>5856</v>
      </c>
      <c r="B2645" s="5" t="n">
        <v>1</v>
      </c>
      <c r="C2645" s="5" t="s">
        <v>584</v>
      </c>
      <c r="D2645" s="5" t="s">
        <v>585</v>
      </c>
      <c r="E2645" s="5" t="s">
        <v>573</v>
      </c>
      <c r="F2645" s="5" t="s">
        <v>574</v>
      </c>
      <c r="G2645" s="5" t="s">
        <v>2567</v>
      </c>
      <c r="H2645" s="5" t="s">
        <v>163</v>
      </c>
      <c r="I2645" s="5" t="s">
        <v>141</v>
      </c>
      <c r="J2645" s="5" t="s">
        <v>95</v>
      </c>
      <c r="K2645" s="5" t="s">
        <v>107</v>
      </c>
      <c r="L2645" s="5" t="s">
        <v>177</v>
      </c>
      <c r="M2645" s="5" t="s">
        <v>178</v>
      </c>
      <c r="N2645" s="5" t="s">
        <v>85</v>
      </c>
      <c r="O2645" s="5" t="s">
        <v>143</v>
      </c>
      <c r="P2645" s="5" t="s">
        <v>150</v>
      </c>
      <c r="Q2645" s="5" t="s">
        <v>87</v>
      </c>
      <c r="R2645" s="5" t="s">
        <v>202</v>
      </c>
      <c r="S2645" s="5" t="s">
        <v>114</v>
      </c>
      <c r="T2645" s="5" t="s">
        <v>97</v>
      </c>
      <c r="U2645" s="5" t="s">
        <v>116</v>
      </c>
      <c r="V2645" s="5" t="s">
        <v>157</v>
      </c>
      <c r="W2645" s="5" t="s">
        <v>126</v>
      </c>
      <c r="X2645" s="5" t="s">
        <v>137</v>
      </c>
      <c r="Y2645" s="5" t="n">
        <v>1</v>
      </c>
      <c r="Z2645" s="5" t="n">
        <v>0</v>
      </c>
      <c r="AA2645" s="5" t="str">
        <f aca="false">IF(Y2645&gt;Z2645,"Win",IF(Y2645&lt;Z2645,"Loss","Draw"))</f>
        <v>Win</v>
      </c>
      <c r="AB2645" s="5" t="s">
        <v>98</v>
      </c>
      <c r="AC2645" s="5" t="s">
        <v>99</v>
      </c>
      <c r="AD2645" s="5" t="s">
        <v>1058</v>
      </c>
      <c r="AE2645" s="5" t="s">
        <v>744</v>
      </c>
      <c r="AF2645" s="5" t="str">
        <f aca="false">IF(AD2645&lt;AE2645,AD2645,AE2645)</f>
        <v>Barbarian Barrel, Electro Spirit, Goblin Cage, Heal Spirit, Lightning, Lumberjack, Phoenix, Royal Giant</v>
      </c>
      <c r="AG2645" s="5" t="str">
        <f aca="false">IF(AD2645&lt;AE2645,AE2645,AD2645)</f>
        <v>Fire Spirit, Giant Snowball, Goblin Drill, Magic Archer, Poison, Ronin, Skeletons, Tesla</v>
      </c>
      <c r="AH2645" s="5" t="str">
        <f aca="false">IF(AD2645=AF2645,AA2645,IF(AA2645="Win","Loss",IF(AA2645="Loss","Win","Draw")))</f>
        <v>Win</v>
      </c>
      <c r="AI2645" s="5" t="s">
        <v>102</v>
      </c>
    </row>
    <row r="2646" customFormat="false" ht="15" hidden="false" customHeight="true" outlineLevel="0" collapsed="false">
      <c r="A2646" s="5" t="s">
        <v>5856</v>
      </c>
      <c r="B2646" s="5" t="n">
        <v>2</v>
      </c>
      <c r="C2646" s="5" t="s">
        <v>584</v>
      </c>
      <c r="D2646" s="5" t="s">
        <v>585</v>
      </c>
      <c r="E2646" s="5" t="s">
        <v>573</v>
      </c>
      <c r="F2646" s="5" t="s">
        <v>574</v>
      </c>
      <c r="G2646" s="5" t="s">
        <v>2568</v>
      </c>
      <c r="H2646" s="5" t="s">
        <v>163</v>
      </c>
      <c r="I2646" s="5" t="s">
        <v>137</v>
      </c>
      <c r="J2646" s="5" t="s">
        <v>91</v>
      </c>
      <c r="K2646" s="5" t="s">
        <v>114</v>
      </c>
      <c r="L2646" s="5" t="s">
        <v>97</v>
      </c>
      <c r="M2646" s="5" t="s">
        <v>116</v>
      </c>
      <c r="N2646" s="5" t="s">
        <v>242</v>
      </c>
      <c r="O2646" s="5" t="s">
        <v>157</v>
      </c>
      <c r="P2646" s="5" t="s">
        <v>87</v>
      </c>
      <c r="Q2646" s="5" t="s">
        <v>127</v>
      </c>
      <c r="R2646" s="5" t="s">
        <v>128</v>
      </c>
      <c r="S2646" s="5" t="s">
        <v>129</v>
      </c>
      <c r="T2646" s="5" t="s">
        <v>133</v>
      </c>
      <c r="U2646" s="5" t="s">
        <v>124</v>
      </c>
      <c r="V2646" s="5" t="s">
        <v>173</v>
      </c>
      <c r="W2646" s="5" t="s">
        <v>131</v>
      </c>
      <c r="X2646" s="5" t="s">
        <v>130</v>
      </c>
      <c r="Y2646" s="5" t="n">
        <v>1</v>
      </c>
      <c r="Z2646" s="5" t="n">
        <v>0</v>
      </c>
      <c r="AA2646" s="5" t="str">
        <f aca="false">IF(Y2646&gt;Z2646,"Win",IF(Y2646&lt;Z2646,"Loss","Draw"))</f>
        <v>Win</v>
      </c>
      <c r="AB2646" s="5" t="s">
        <v>98</v>
      </c>
      <c r="AC2646" s="5" t="s">
        <v>99</v>
      </c>
      <c r="AD2646" s="5" t="s">
        <v>321</v>
      </c>
      <c r="AE2646" s="5" t="s">
        <v>2569</v>
      </c>
      <c r="AF2646" s="5" t="str">
        <f aca="false">IF(AD2646&lt;AE2646,AD2646,AE2646)</f>
        <v>Arrows, Bandit, Battle Ram, Golden Knight, Mega Knight, Mother Witch, Royal Ghost, Zappies</v>
      </c>
      <c r="AG2646" s="5" t="str">
        <f aca="false">IF(AD2646&lt;AE2646,AE2646,AD2646)</f>
        <v>Bomber, Fire Spirit, Giant Snowball, Goblin Drill, Goblins, Poison, Ronin, Tesla</v>
      </c>
      <c r="AH2646" s="5" t="str">
        <f aca="false">IF(AD2646=AF2646,AA2646,IF(AA2646="Win","Loss",IF(AA2646="Loss","Win","Draw")))</f>
        <v>Loss</v>
      </c>
      <c r="AI2646" s="5" t="s">
        <v>102</v>
      </c>
    </row>
    <row r="2647" customFormat="false" ht="15" hidden="false" customHeight="true" outlineLevel="0" collapsed="false">
      <c r="A2647" s="5" t="s">
        <v>5857</v>
      </c>
      <c r="B2647" s="5" t="n">
        <v>1</v>
      </c>
      <c r="C2647" s="5" t="s">
        <v>584</v>
      </c>
      <c r="D2647" s="5" t="s">
        <v>585</v>
      </c>
      <c r="E2647" s="6" t="s">
        <v>558</v>
      </c>
      <c r="F2647" s="5" t="s">
        <v>559</v>
      </c>
      <c r="G2647" s="5" t="s">
        <v>5858</v>
      </c>
      <c r="H2647" s="5" t="s">
        <v>163</v>
      </c>
      <c r="I2647" s="5" t="s">
        <v>82</v>
      </c>
      <c r="J2647" s="5" t="s">
        <v>108</v>
      </c>
      <c r="K2647" s="5" t="s">
        <v>152</v>
      </c>
      <c r="L2647" s="5" t="s">
        <v>126</v>
      </c>
      <c r="M2647" s="5" t="s">
        <v>157</v>
      </c>
      <c r="N2647" s="5" t="s">
        <v>153</v>
      </c>
      <c r="O2647" s="5" t="s">
        <v>89</v>
      </c>
      <c r="P2647" s="5" t="s">
        <v>85</v>
      </c>
      <c r="Q2647" s="5" t="s">
        <v>114</v>
      </c>
      <c r="R2647" s="5" t="s">
        <v>202</v>
      </c>
      <c r="S2647" s="5" t="s">
        <v>137</v>
      </c>
      <c r="T2647" s="5" t="s">
        <v>209</v>
      </c>
      <c r="U2647" s="5" t="s">
        <v>88</v>
      </c>
      <c r="V2647" s="5" t="s">
        <v>116</v>
      </c>
      <c r="W2647" s="5" t="s">
        <v>157</v>
      </c>
      <c r="X2647" s="5" t="s">
        <v>241</v>
      </c>
      <c r="Y2647" s="5" t="n">
        <v>0</v>
      </c>
      <c r="Z2647" s="5" t="n">
        <v>1</v>
      </c>
      <c r="AA2647" s="5" t="str">
        <f aca="false">IF(Y2647&gt;Z2647,"Win",IF(Y2647&lt;Z2647,"Loss","Draw"))</f>
        <v>Loss</v>
      </c>
      <c r="AB2647" s="5" t="s">
        <v>98</v>
      </c>
      <c r="AC2647" s="5" t="s">
        <v>99</v>
      </c>
      <c r="AD2647" s="5" t="s">
        <v>5859</v>
      </c>
      <c r="AE2647" s="5" t="s">
        <v>3381</v>
      </c>
      <c r="AF2647" s="5" t="str">
        <f aca="false">IF(AD2647&lt;AE2647,AD2647,AE2647)</f>
        <v>Baby Dragon, Cannon, Dark Prince, Fire Spirit, Lightning, Royal Hogs, Skeletons, The Log</v>
      </c>
      <c r="AG2647" s="5" t="str">
        <f aca="false">IF(AD2647&lt;AE2647,AE2647,AD2647)</f>
        <v>Berserker, Fire Spirit, Giant Snowball, Goblin Drill, Inferno Tower, Knight, Magic Archer, Poison</v>
      </c>
      <c r="AH2647" s="5" t="str">
        <f aca="false">IF(AD2647=AF2647,AA2647,IF(AA2647="Win","Loss",IF(AA2647="Loss","Win","Draw")))</f>
        <v>Loss</v>
      </c>
      <c r="AI2647" s="5" t="s">
        <v>102</v>
      </c>
    </row>
    <row r="2648" customFormat="false" ht="15" hidden="false" customHeight="true" outlineLevel="0" collapsed="false">
      <c r="A2648" s="5" t="s">
        <v>5857</v>
      </c>
      <c r="B2648" s="5" t="n">
        <v>2</v>
      </c>
      <c r="C2648" s="5" t="s">
        <v>584</v>
      </c>
      <c r="D2648" s="5" t="s">
        <v>585</v>
      </c>
      <c r="E2648" s="6" t="s">
        <v>558</v>
      </c>
      <c r="F2648" s="5" t="s">
        <v>559</v>
      </c>
      <c r="G2648" s="5" t="s">
        <v>5860</v>
      </c>
      <c r="H2648" s="5" t="s">
        <v>163</v>
      </c>
      <c r="I2648" s="5" t="s">
        <v>177</v>
      </c>
      <c r="J2648" s="5" t="s">
        <v>83</v>
      </c>
      <c r="K2648" s="5" t="s">
        <v>124</v>
      </c>
      <c r="L2648" s="5" t="s">
        <v>215</v>
      </c>
      <c r="M2648" s="5" t="s">
        <v>93</v>
      </c>
      <c r="N2648" s="5" t="s">
        <v>86</v>
      </c>
      <c r="O2648" s="5" t="s">
        <v>150</v>
      </c>
      <c r="P2648" s="5" t="s">
        <v>95</v>
      </c>
      <c r="Q2648" s="5" t="s">
        <v>82</v>
      </c>
      <c r="R2648" s="5" t="s">
        <v>108</v>
      </c>
      <c r="S2648" s="5" t="s">
        <v>152</v>
      </c>
      <c r="T2648" s="5" t="s">
        <v>89</v>
      </c>
      <c r="U2648" s="5" t="s">
        <v>150</v>
      </c>
      <c r="V2648" s="5" t="s">
        <v>126</v>
      </c>
      <c r="W2648" s="5" t="s">
        <v>107</v>
      </c>
      <c r="X2648" s="5" t="s">
        <v>85</v>
      </c>
      <c r="Y2648" s="5" t="n">
        <v>0</v>
      </c>
      <c r="Z2648" s="5" t="n">
        <v>1</v>
      </c>
      <c r="AA2648" s="5" t="str">
        <f aca="false">IF(Y2648&gt;Z2648,"Win",IF(Y2648&lt;Z2648,"Loss","Draw"))</f>
        <v>Loss</v>
      </c>
      <c r="AB2648" s="5" t="s">
        <v>98</v>
      </c>
      <c r="AC2648" s="5" t="s">
        <v>99</v>
      </c>
      <c r="AD2648" s="5" t="s">
        <v>5861</v>
      </c>
      <c r="AE2648" s="5" t="s">
        <v>5862</v>
      </c>
      <c r="AF2648" s="5" t="str">
        <f aca="false">IF(AD2648&lt;AE2648,AD2648,AE2648)</f>
        <v>Baby Dragon, Dark Prince, Electro Spirit, Goblin Cage, Lightning, Royal Hogs, Skeletons, The Log</v>
      </c>
      <c r="AG2648" s="5" t="str">
        <f aca="false">IF(AD2648&lt;AE2648,AE2648,AD2648)</f>
        <v>Barbarian Barrel, Electro Spirit, Fireball, Fisherman, Monk, Royal Ghost, Royal Giant, Skeleton Dragons</v>
      </c>
      <c r="AH2648" s="5" t="str">
        <f aca="false">IF(AD2648=AF2648,AA2648,IF(AA2648="Win","Loss",IF(AA2648="Loss","Win","Draw")))</f>
        <v>Win</v>
      </c>
      <c r="AI2648" s="5" t="s">
        <v>102</v>
      </c>
    </row>
    <row r="2649" customFormat="false" ht="15" hidden="false" customHeight="true" outlineLevel="0" collapsed="false">
      <c r="A2649" s="5" t="s">
        <v>5863</v>
      </c>
      <c r="B2649" s="5" t="n">
        <v>1</v>
      </c>
      <c r="C2649" s="5" t="s">
        <v>584</v>
      </c>
      <c r="D2649" s="5" t="s">
        <v>585</v>
      </c>
      <c r="E2649" s="5" t="s">
        <v>533</v>
      </c>
      <c r="F2649" s="5" t="s">
        <v>534</v>
      </c>
      <c r="G2649" s="5" t="s">
        <v>4578</v>
      </c>
      <c r="H2649" s="5" t="s">
        <v>163</v>
      </c>
      <c r="I2649" s="5" t="s">
        <v>137</v>
      </c>
      <c r="J2649" s="5" t="s">
        <v>91</v>
      </c>
      <c r="K2649" s="5" t="s">
        <v>114</v>
      </c>
      <c r="L2649" s="5" t="s">
        <v>97</v>
      </c>
      <c r="M2649" s="5" t="s">
        <v>116</v>
      </c>
      <c r="N2649" s="5" t="s">
        <v>242</v>
      </c>
      <c r="O2649" s="5" t="s">
        <v>157</v>
      </c>
      <c r="P2649" s="5" t="s">
        <v>87</v>
      </c>
      <c r="Q2649" s="5" t="s">
        <v>137</v>
      </c>
      <c r="R2649" s="5" t="s">
        <v>241</v>
      </c>
      <c r="S2649" s="5" t="s">
        <v>114</v>
      </c>
      <c r="T2649" s="5" t="s">
        <v>84</v>
      </c>
      <c r="U2649" s="5" t="s">
        <v>138</v>
      </c>
      <c r="V2649" s="5" t="s">
        <v>119</v>
      </c>
      <c r="W2649" s="5" t="s">
        <v>116</v>
      </c>
      <c r="X2649" s="5" t="s">
        <v>126</v>
      </c>
      <c r="Y2649" s="5" t="n">
        <v>1</v>
      </c>
      <c r="Z2649" s="5" t="n">
        <v>0</v>
      </c>
      <c r="AA2649" s="5" t="str">
        <f aca="false">IF(Y2649&gt;Z2649,"Win",IF(Y2649&lt;Z2649,"Loss","Draw"))</f>
        <v>Win</v>
      </c>
      <c r="AB2649" s="5" t="s">
        <v>98</v>
      </c>
      <c r="AC2649" s="5" t="s">
        <v>99</v>
      </c>
      <c r="AD2649" s="5" t="s">
        <v>321</v>
      </c>
      <c r="AE2649" s="5" t="s">
        <v>1127</v>
      </c>
      <c r="AF2649" s="5" t="str">
        <f aca="false">IF(AD2649&lt;AE2649,AD2649,AE2649)</f>
        <v>Archers, Giant Snowball, Goblin Demolisher, Goblin Drill, Goblin Hut, Knight, Poison, Skeletons</v>
      </c>
      <c r="AG2649" s="5" t="str">
        <f aca="false">IF(AD2649&lt;AE2649,AE2649,AD2649)</f>
        <v>Bomber, Fire Spirit, Giant Snowball, Goblin Drill, Goblins, Poison, Ronin, Tesla</v>
      </c>
      <c r="AH2649" s="5" t="str">
        <f aca="false">IF(AD2649=AF2649,AA2649,IF(AA2649="Win","Loss",IF(AA2649="Loss","Win","Draw")))</f>
        <v>Loss</v>
      </c>
      <c r="AI2649" s="5" t="s">
        <v>102</v>
      </c>
    </row>
    <row r="2650" customFormat="false" ht="15" hidden="false" customHeight="true" outlineLevel="0" collapsed="false">
      <c r="A2650" s="5" t="s">
        <v>5863</v>
      </c>
      <c r="B2650" s="5" t="n">
        <v>2</v>
      </c>
      <c r="C2650" s="5" t="s">
        <v>584</v>
      </c>
      <c r="D2650" s="5" t="s">
        <v>585</v>
      </c>
      <c r="E2650" s="5" t="s">
        <v>533</v>
      </c>
      <c r="F2650" s="5" t="s">
        <v>534</v>
      </c>
      <c r="G2650" s="5" t="s">
        <v>4579</v>
      </c>
      <c r="H2650" s="5" t="s">
        <v>163</v>
      </c>
      <c r="I2650" s="5" t="s">
        <v>84</v>
      </c>
      <c r="J2650" s="5" t="s">
        <v>323</v>
      </c>
      <c r="K2650" s="5" t="s">
        <v>152</v>
      </c>
      <c r="L2650" s="5" t="s">
        <v>158</v>
      </c>
      <c r="M2650" s="5" t="s">
        <v>387</v>
      </c>
      <c r="N2650" s="5" t="s">
        <v>188</v>
      </c>
      <c r="O2650" s="5" t="s">
        <v>187</v>
      </c>
      <c r="P2650" s="5" t="s">
        <v>85</v>
      </c>
      <c r="Q2650" s="5" t="s">
        <v>141</v>
      </c>
      <c r="R2650" s="5" t="s">
        <v>95</v>
      </c>
      <c r="S2650" s="5" t="s">
        <v>177</v>
      </c>
      <c r="T2650" s="5" t="s">
        <v>150</v>
      </c>
      <c r="U2650" s="5" t="s">
        <v>143</v>
      </c>
      <c r="V2650" s="5" t="s">
        <v>107</v>
      </c>
      <c r="W2650" s="5" t="s">
        <v>178</v>
      </c>
      <c r="X2650" s="5" t="s">
        <v>93</v>
      </c>
      <c r="Y2650" s="5" t="n">
        <v>0</v>
      </c>
      <c r="Z2650" s="5" t="n">
        <v>1</v>
      </c>
      <c r="AA2650" s="5" t="str">
        <f aca="false">IF(Y2650&gt;Z2650,"Win",IF(Y2650&lt;Z2650,"Loss","Draw"))</f>
        <v>Loss</v>
      </c>
      <c r="AB2650" s="5" t="s">
        <v>98</v>
      </c>
      <c r="AC2650" s="5" t="s">
        <v>99</v>
      </c>
      <c r="AD2650" s="5" t="s">
        <v>4580</v>
      </c>
      <c r="AE2650" s="5" t="s">
        <v>180</v>
      </c>
      <c r="AF2650" s="5" t="str">
        <f aca="false">IF(AD2650&lt;AE2650,AD2650,AE2650)</f>
        <v>Archers, Baby Dragon, Bowler, Electro Giant, Lightning, Mini P.E.K.K.A, Tombstone, Tornado</v>
      </c>
      <c r="AG2650" s="5" t="str">
        <f aca="false">IF(AD2650&lt;AE2650,AE2650,AD2650)</f>
        <v>Barbarian Barrel, Electro Spirit, Fireball, Goblin Cage, Heal Spirit, Lumberjack, Phoenix, Royal Giant</v>
      </c>
      <c r="AH2650" s="5" t="str">
        <f aca="false">IF(AD2650=AF2650,AA2650,IF(AA2650="Win","Loss",IF(AA2650="Loss","Win","Draw")))</f>
        <v>Loss</v>
      </c>
      <c r="AI2650" s="5" t="s">
        <v>102</v>
      </c>
    </row>
    <row r="2651" customFormat="false" ht="15" hidden="false" customHeight="true" outlineLevel="0" collapsed="false">
      <c r="A2651" s="5" t="s">
        <v>5863</v>
      </c>
      <c r="B2651" s="5" t="n">
        <v>3</v>
      </c>
      <c r="C2651" s="5" t="s">
        <v>584</v>
      </c>
      <c r="D2651" s="5" t="s">
        <v>585</v>
      </c>
      <c r="E2651" s="5" t="s">
        <v>533</v>
      </c>
      <c r="F2651" s="5" t="s">
        <v>534</v>
      </c>
      <c r="G2651" s="5" t="s">
        <v>4581</v>
      </c>
      <c r="H2651" s="5" t="s">
        <v>163</v>
      </c>
      <c r="I2651" s="5" t="s">
        <v>90</v>
      </c>
      <c r="J2651" s="5" t="s">
        <v>159</v>
      </c>
      <c r="K2651" s="5" t="s">
        <v>92</v>
      </c>
      <c r="L2651" s="5" t="s">
        <v>94</v>
      </c>
      <c r="M2651" s="5" t="s">
        <v>125</v>
      </c>
      <c r="N2651" s="5" t="s">
        <v>96</v>
      </c>
      <c r="O2651" s="5" t="s">
        <v>88</v>
      </c>
      <c r="P2651" s="5" t="s">
        <v>93</v>
      </c>
      <c r="Q2651" s="5" t="s">
        <v>129</v>
      </c>
      <c r="R2651" s="5" t="s">
        <v>128</v>
      </c>
      <c r="S2651" s="5" t="s">
        <v>127</v>
      </c>
      <c r="T2651" s="5" t="s">
        <v>86</v>
      </c>
      <c r="U2651" s="5" t="s">
        <v>131</v>
      </c>
      <c r="V2651" s="5" t="s">
        <v>130</v>
      </c>
      <c r="W2651" s="5" t="s">
        <v>132</v>
      </c>
      <c r="X2651" s="5" t="s">
        <v>133</v>
      </c>
      <c r="Y2651" s="5" t="n">
        <v>0</v>
      </c>
      <c r="Z2651" s="5" t="n">
        <v>1</v>
      </c>
      <c r="AA2651" s="5" t="str">
        <f aca="false">IF(Y2651&gt;Z2651,"Win",IF(Y2651&lt;Z2651,"Loss","Draw"))</f>
        <v>Loss</v>
      </c>
      <c r="AB2651" s="5" t="s">
        <v>98</v>
      </c>
      <c r="AC2651" s="5" t="s">
        <v>99</v>
      </c>
      <c r="AD2651" s="5" t="s">
        <v>4582</v>
      </c>
      <c r="AE2651" s="5" t="s">
        <v>135</v>
      </c>
      <c r="AF2651" s="5" t="str">
        <f aca="false">IF(AD2651&lt;AE2651,AD2651,AE2651)</f>
        <v>Arrows, Bandit, Battle Ram, Electro Wizard, Golden Knight, Mega Knight, Mother Witch, Skeleton Dragons</v>
      </c>
      <c r="AG2651" s="5" t="str">
        <f aca="false">IF(AD2651&lt;AE2651,AE2651,AD2651)</f>
        <v>Berserker, Cannon Cart, Dart Goblin, Fireball, Minions, Mortar, Rascals, Skeleton Barrel</v>
      </c>
      <c r="AH2651" s="5" t="str">
        <f aca="false">IF(AD2651=AF2651,AA2651,IF(AA2651="Win","Loss",IF(AA2651="Loss","Win","Draw")))</f>
        <v>Win</v>
      </c>
      <c r="AI2651" s="5" t="s">
        <v>102</v>
      </c>
    </row>
    <row r="2652" customFormat="false" ht="15" hidden="false" customHeight="true" outlineLevel="0" collapsed="false">
      <c r="A2652" s="5" t="s">
        <v>5864</v>
      </c>
      <c r="B2652" s="5" t="n">
        <v>1</v>
      </c>
      <c r="C2652" s="5" t="s">
        <v>584</v>
      </c>
      <c r="D2652" s="5" t="s">
        <v>585</v>
      </c>
      <c r="E2652" s="5" t="s">
        <v>169</v>
      </c>
      <c r="F2652" s="5" t="s">
        <v>170</v>
      </c>
      <c r="G2652" s="5" t="s">
        <v>3369</v>
      </c>
      <c r="H2652" s="5" t="s">
        <v>163</v>
      </c>
      <c r="I2652" s="5" t="s">
        <v>203</v>
      </c>
      <c r="J2652" s="5" t="s">
        <v>202</v>
      </c>
      <c r="K2652" s="5" t="s">
        <v>201</v>
      </c>
      <c r="L2652" s="5" t="s">
        <v>88</v>
      </c>
      <c r="M2652" s="5" t="s">
        <v>118</v>
      </c>
      <c r="N2652" s="5" t="s">
        <v>157</v>
      </c>
      <c r="O2652" s="5" t="s">
        <v>209</v>
      </c>
      <c r="P2652" s="5" t="s">
        <v>204</v>
      </c>
      <c r="Q2652" s="5" t="s">
        <v>82</v>
      </c>
      <c r="R2652" s="5" t="s">
        <v>108</v>
      </c>
      <c r="S2652" s="5" t="s">
        <v>152</v>
      </c>
      <c r="T2652" s="5" t="s">
        <v>85</v>
      </c>
      <c r="U2652" s="5" t="s">
        <v>126</v>
      </c>
      <c r="V2652" s="5" t="s">
        <v>150</v>
      </c>
      <c r="W2652" s="5" t="s">
        <v>89</v>
      </c>
      <c r="X2652" s="5" t="s">
        <v>119</v>
      </c>
      <c r="Y2652" s="5" t="n">
        <v>1</v>
      </c>
      <c r="Z2652" s="5" t="n">
        <v>0</v>
      </c>
      <c r="AA2652" s="5" t="str">
        <f aca="false">IF(Y2652&gt;Z2652,"Win",IF(Y2652&lt;Z2652,"Loss","Draw"))</f>
        <v>Win</v>
      </c>
      <c r="AB2652" s="5" t="s">
        <v>98</v>
      </c>
      <c r="AC2652" s="5" t="s">
        <v>99</v>
      </c>
      <c r="AD2652" s="5" t="s">
        <v>587</v>
      </c>
      <c r="AE2652" s="5" t="s">
        <v>769</v>
      </c>
      <c r="AF2652" s="5" t="str">
        <f aca="false">IF(AD2652&lt;AE2652,AD2652,AE2652)</f>
        <v>Baby Dragon, Dark Prince, Electro Spirit, Goblin Hut, Lightning, Royal Hogs, Skeletons, The Log</v>
      </c>
      <c r="AG2652" s="5" t="str">
        <f aca="false">IF(AD2652&lt;AE2652,AE2652,AD2652)</f>
        <v>Berserker, Fire Spirit, Goblin Barrel, Ice Spirit, Inferno Tower, Magic Archer, Royal Delivery, Wall Breakers</v>
      </c>
      <c r="AH2652" s="5" t="str">
        <f aca="false">IF(AD2652=AF2652,AA2652,IF(AA2652="Win","Loss",IF(AA2652="Loss","Win","Draw")))</f>
        <v>Loss</v>
      </c>
      <c r="AI2652" s="5" t="s">
        <v>102</v>
      </c>
    </row>
    <row r="2653" customFormat="false" ht="15" hidden="false" customHeight="true" outlineLevel="0" collapsed="false">
      <c r="A2653" s="5" t="s">
        <v>5864</v>
      </c>
      <c r="B2653" s="5" t="n">
        <v>2</v>
      </c>
      <c r="C2653" s="5" t="s">
        <v>584</v>
      </c>
      <c r="D2653" s="5" t="s">
        <v>585</v>
      </c>
      <c r="E2653" s="5" t="s">
        <v>169</v>
      </c>
      <c r="F2653" s="5" t="s">
        <v>170</v>
      </c>
      <c r="G2653" s="5" t="s">
        <v>3370</v>
      </c>
      <c r="H2653" s="5" t="s">
        <v>163</v>
      </c>
      <c r="I2653" s="5" t="s">
        <v>84</v>
      </c>
      <c r="J2653" s="5" t="s">
        <v>108</v>
      </c>
      <c r="K2653" s="5" t="s">
        <v>87</v>
      </c>
      <c r="L2653" s="5" t="s">
        <v>138</v>
      </c>
      <c r="M2653" s="5" t="s">
        <v>115</v>
      </c>
      <c r="N2653" s="5" t="s">
        <v>116</v>
      </c>
      <c r="O2653" s="5" t="s">
        <v>95</v>
      </c>
      <c r="P2653" s="5" t="s">
        <v>126</v>
      </c>
      <c r="Q2653" s="5" t="s">
        <v>177</v>
      </c>
      <c r="R2653" s="5" t="s">
        <v>188</v>
      </c>
      <c r="S2653" s="5" t="s">
        <v>83</v>
      </c>
      <c r="T2653" s="5" t="s">
        <v>133</v>
      </c>
      <c r="U2653" s="5" t="s">
        <v>215</v>
      </c>
      <c r="V2653" s="5" t="s">
        <v>86</v>
      </c>
      <c r="W2653" s="5" t="s">
        <v>93</v>
      </c>
      <c r="X2653" s="5" t="s">
        <v>95</v>
      </c>
      <c r="Y2653" s="5" t="n">
        <v>1</v>
      </c>
      <c r="Z2653" s="5" t="n">
        <v>0</v>
      </c>
      <c r="AA2653" s="5" t="str">
        <f aca="false">IF(Y2653&gt;Z2653,"Win",IF(Y2653&lt;Z2653,"Loss","Draw"))</f>
        <v>Win</v>
      </c>
      <c r="AB2653" s="5" t="s">
        <v>98</v>
      </c>
      <c r="AC2653" s="5" t="s">
        <v>99</v>
      </c>
      <c r="AD2653" s="5" t="s">
        <v>3371</v>
      </c>
      <c r="AE2653" s="5" t="s">
        <v>217</v>
      </c>
      <c r="AF2653" s="5" t="str">
        <f aca="false">IF(AD2653&lt;AE2653,AD2653,AE2653)</f>
        <v>Archers, Barbarian Barrel, Dark Prince, Goblin Demolisher, Graveyard, Poison, Skeletons, Tesla</v>
      </c>
      <c r="AG2653" s="5" t="str">
        <f aca="false">IF(AD2653&lt;AE2653,AE2653,AD2653)</f>
        <v>Barbarian Barrel, Fireball, Fisherman, Monk, Mother Witch, Royal Giant, Skeleton Dragons, Tombstone</v>
      </c>
      <c r="AH2653" s="5" t="str">
        <f aca="false">IF(AD2653=AF2653,AA2653,IF(AA2653="Win","Loss",IF(AA2653="Loss","Win","Draw")))</f>
        <v>Win</v>
      </c>
      <c r="AI2653" s="5" t="s">
        <v>102</v>
      </c>
    </row>
    <row r="2654" customFormat="false" ht="15" hidden="false" customHeight="true" outlineLevel="0" collapsed="false">
      <c r="A2654" s="5" t="s">
        <v>5865</v>
      </c>
      <c r="B2654" s="5" t="n">
        <v>1</v>
      </c>
      <c r="C2654" s="5" t="s">
        <v>584</v>
      </c>
      <c r="D2654" s="5" t="s">
        <v>585</v>
      </c>
      <c r="E2654" s="5" t="s">
        <v>547</v>
      </c>
      <c r="F2654" s="5" t="s">
        <v>548</v>
      </c>
      <c r="G2654" s="5" t="s">
        <v>3252</v>
      </c>
      <c r="H2654" s="5" t="s">
        <v>163</v>
      </c>
      <c r="I2654" s="5" t="s">
        <v>177</v>
      </c>
      <c r="J2654" s="5" t="s">
        <v>188</v>
      </c>
      <c r="K2654" s="5" t="s">
        <v>83</v>
      </c>
      <c r="L2654" s="5" t="s">
        <v>86</v>
      </c>
      <c r="M2654" s="5" t="s">
        <v>133</v>
      </c>
      <c r="N2654" s="5" t="s">
        <v>215</v>
      </c>
      <c r="O2654" s="5" t="s">
        <v>95</v>
      </c>
      <c r="P2654" s="5" t="s">
        <v>93</v>
      </c>
      <c r="Q2654" s="5" t="s">
        <v>129</v>
      </c>
      <c r="R2654" s="5" t="s">
        <v>2020</v>
      </c>
      <c r="S2654" s="5" t="s">
        <v>109</v>
      </c>
      <c r="T2654" s="5" t="s">
        <v>138</v>
      </c>
      <c r="U2654" s="5" t="s">
        <v>111</v>
      </c>
      <c r="V2654" s="5" t="s">
        <v>118</v>
      </c>
      <c r="W2654" s="5" t="s">
        <v>579</v>
      </c>
      <c r="X2654" s="5" t="s">
        <v>395</v>
      </c>
      <c r="Y2654" s="5" t="n">
        <v>0</v>
      </c>
      <c r="Z2654" s="5" t="n">
        <v>1</v>
      </c>
      <c r="AA2654" s="5" t="str">
        <f aca="false">IF(Y2654&gt;Z2654,"Win",IF(Y2654&lt;Z2654,"Loss","Draw"))</f>
        <v>Loss</v>
      </c>
      <c r="AB2654" s="5" t="s">
        <v>98</v>
      </c>
      <c r="AC2654" s="5" t="s">
        <v>99</v>
      </c>
      <c r="AD2654" s="5" t="s">
        <v>217</v>
      </c>
      <c r="AE2654" s="5" t="s">
        <v>4672</v>
      </c>
      <c r="AF2654" s="5" t="str">
        <f aca="false">IF(AD2654&lt;AE2654,AD2654,AE2654)</f>
        <v>Barbarian Barrel, Fireball, Fisherman, Monk, Mother Witch, Royal Giant, Skeleton Dragons, Tombstone</v>
      </c>
      <c r="AG2654" s="5" t="str">
        <f aca="false">IF(AD2654&lt;AE2654,AE2654,AD2654)</f>
        <v>Goblin Curse, Goblin Demolisher, Ice Spirit, Little Prince, Mega Knight, Miner, Rune Giant, Zap</v>
      </c>
      <c r="AH2654" s="5" t="str">
        <f aca="false">IF(AD2654=AF2654,AA2654,IF(AA2654="Win","Loss",IF(AA2654="Loss","Win","Draw")))</f>
        <v>Loss</v>
      </c>
      <c r="AI2654" s="5" t="s">
        <v>102</v>
      </c>
    </row>
    <row r="2655" customFormat="false" ht="15" hidden="false" customHeight="true" outlineLevel="0" collapsed="false">
      <c r="A2655" s="5" t="s">
        <v>5865</v>
      </c>
      <c r="B2655" s="5" t="n">
        <v>2</v>
      </c>
      <c r="C2655" s="5" t="s">
        <v>584</v>
      </c>
      <c r="D2655" s="5" t="s">
        <v>585</v>
      </c>
      <c r="E2655" s="5" t="s">
        <v>547</v>
      </c>
      <c r="F2655" s="5" t="s">
        <v>548</v>
      </c>
      <c r="G2655" s="5" t="s">
        <v>4673</v>
      </c>
      <c r="H2655" s="5" t="s">
        <v>163</v>
      </c>
      <c r="I2655" s="5" t="s">
        <v>84</v>
      </c>
      <c r="J2655" s="5" t="s">
        <v>91</v>
      </c>
      <c r="K2655" s="5" t="s">
        <v>108</v>
      </c>
      <c r="L2655" s="5" t="s">
        <v>234</v>
      </c>
      <c r="M2655" s="5" t="s">
        <v>89</v>
      </c>
      <c r="N2655" s="5" t="s">
        <v>157</v>
      </c>
      <c r="O2655" s="5" t="s">
        <v>116</v>
      </c>
      <c r="P2655" s="5" t="s">
        <v>115</v>
      </c>
      <c r="Q2655" s="5" t="s">
        <v>114</v>
      </c>
      <c r="R2655" s="5" t="s">
        <v>88</v>
      </c>
      <c r="S2655" s="5" t="s">
        <v>153</v>
      </c>
      <c r="T2655" s="5" t="s">
        <v>137</v>
      </c>
      <c r="U2655" s="5" t="s">
        <v>249</v>
      </c>
      <c r="V2655" s="5" t="s">
        <v>126</v>
      </c>
      <c r="W2655" s="5" t="s">
        <v>157</v>
      </c>
      <c r="X2655" s="5" t="s">
        <v>242</v>
      </c>
      <c r="Y2655" s="5" t="n">
        <v>1</v>
      </c>
      <c r="Z2655" s="5" t="n">
        <v>0</v>
      </c>
      <c r="AA2655" s="5" t="str">
        <f aca="false">IF(Y2655&gt;Z2655,"Win",IF(Y2655&lt;Z2655,"Loss","Draw"))</f>
        <v>Win</v>
      </c>
      <c r="AB2655" s="5" t="s">
        <v>98</v>
      </c>
      <c r="AC2655" s="5" t="s">
        <v>99</v>
      </c>
      <c r="AD2655" s="5" t="s">
        <v>4675</v>
      </c>
      <c r="AE2655" s="5" t="s">
        <v>4674</v>
      </c>
      <c r="AF2655" s="5" t="str">
        <f aca="false">IF(AD2655&lt;AE2655,AD2655,AE2655)</f>
        <v>Archers, Bomb Tower, Dark Prince, Fire Spirit, Goblins, Graveyard, Poison, The Log</v>
      </c>
      <c r="AG2655" s="5" t="str">
        <f aca="false">IF(AD2655&lt;AE2655,AE2655,AD2655)</f>
        <v>Berserker, Bomber, Cannon, Fire Spirit, Giant Snowball, Goblin Drill, Rocket, Skeletons</v>
      </c>
      <c r="AH2655" s="5" t="str">
        <f aca="false">IF(AD2655=AF2655,AA2655,IF(AA2655="Win","Loss",IF(AA2655="Loss","Win","Draw")))</f>
        <v>Win</v>
      </c>
      <c r="AI2655" s="5" t="s">
        <v>102</v>
      </c>
    </row>
    <row r="2656" customFormat="false" ht="15" hidden="false" customHeight="true" outlineLevel="0" collapsed="false">
      <c r="A2656" s="5" t="s">
        <v>5865</v>
      </c>
      <c r="B2656" s="5" t="n">
        <v>3</v>
      </c>
      <c r="C2656" s="5" t="s">
        <v>584</v>
      </c>
      <c r="D2656" s="5" t="s">
        <v>585</v>
      </c>
      <c r="E2656" s="5" t="s">
        <v>547</v>
      </c>
      <c r="F2656" s="5" t="s">
        <v>548</v>
      </c>
      <c r="G2656" s="5" t="s">
        <v>4676</v>
      </c>
      <c r="H2656" s="5" t="s">
        <v>163</v>
      </c>
      <c r="I2656" s="5" t="s">
        <v>418</v>
      </c>
      <c r="J2656" s="5" t="s">
        <v>186</v>
      </c>
      <c r="K2656" s="5" t="s">
        <v>284</v>
      </c>
      <c r="L2656" s="5" t="s">
        <v>110</v>
      </c>
      <c r="M2656" s="5" t="s">
        <v>107</v>
      </c>
      <c r="N2656" s="5" t="s">
        <v>651</v>
      </c>
      <c r="O2656" s="5" t="s">
        <v>242</v>
      </c>
      <c r="P2656" s="5" t="s">
        <v>130</v>
      </c>
      <c r="Q2656" s="5" t="s">
        <v>203</v>
      </c>
      <c r="R2656" s="5" t="s">
        <v>91</v>
      </c>
      <c r="S2656" s="5" t="s">
        <v>159</v>
      </c>
      <c r="T2656" s="5" t="s">
        <v>89</v>
      </c>
      <c r="U2656" s="5" t="s">
        <v>150</v>
      </c>
      <c r="V2656" s="5" t="s">
        <v>201</v>
      </c>
      <c r="W2656" s="5" t="s">
        <v>97</v>
      </c>
      <c r="X2656" s="5" t="s">
        <v>983</v>
      </c>
      <c r="Y2656" s="5" t="n">
        <v>2</v>
      </c>
      <c r="Z2656" s="5" t="n">
        <v>1</v>
      </c>
      <c r="AA2656" s="5" t="str">
        <f aca="false">IF(Y2656&gt;Z2656,"Win",IF(Y2656&lt;Z2656,"Loss","Draw"))</f>
        <v>Win</v>
      </c>
      <c r="AB2656" s="5" t="s">
        <v>98</v>
      </c>
      <c r="AC2656" s="5" t="s">
        <v>99</v>
      </c>
      <c r="AD2656" s="5" t="s">
        <v>4678</v>
      </c>
      <c r="AE2656" s="5" t="s">
        <v>4677</v>
      </c>
      <c r="AF2656" s="5" t="str">
        <f aca="false">IF(AD2656&lt;AE2656,AD2656,AE2656)</f>
        <v>Arrows, Balloon, Bomber, Goblin Cage, Inferno Dragon, Lava Hound, Skeleton Army, Void</v>
      </c>
      <c r="AG2656" s="5" t="str">
        <f aca="false">IF(AD2656&lt;AE2656,AE2656,AD2656)</f>
        <v>Barbarians, Dart Goblin, Electro Spirit, Goblin Barrel, Goblins, Ronin, The Log, Wall Breakers</v>
      </c>
      <c r="AH2656" s="5" t="str">
        <f aca="false">IF(AD2656=AF2656,AA2656,IF(AA2656="Win","Loss",IF(AA2656="Loss","Win","Draw")))</f>
        <v>Win</v>
      </c>
      <c r="AI2656" s="5" t="s">
        <v>102</v>
      </c>
    </row>
    <row r="2657" customFormat="false" ht="15" hidden="false" customHeight="true" outlineLevel="0" collapsed="false">
      <c r="A2657" s="5" t="s">
        <v>5866</v>
      </c>
      <c r="B2657" s="5" t="n">
        <v>1</v>
      </c>
      <c r="C2657" s="5" t="s">
        <v>584</v>
      </c>
      <c r="D2657" s="5" t="s">
        <v>585</v>
      </c>
      <c r="E2657" s="5" t="s">
        <v>424</v>
      </c>
      <c r="F2657" s="5" t="s">
        <v>425</v>
      </c>
      <c r="G2657" s="5" t="s">
        <v>586</v>
      </c>
      <c r="H2657" s="5" t="s">
        <v>163</v>
      </c>
      <c r="I2657" s="5" t="s">
        <v>203</v>
      </c>
      <c r="J2657" s="5" t="s">
        <v>202</v>
      </c>
      <c r="K2657" s="5" t="s">
        <v>201</v>
      </c>
      <c r="L2657" s="5" t="s">
        <v>88</v>
      </c>
      <c r="M2657" s="5" t="s">
        <v>118</v>
      </c>
      <c r="N2657" s="5" t="s">
        <v>157</v>
      </c>
      <c r="O2657" s="5" t="s">
        <v>209</v>
      </c>
      <c r="P2657" s="5" t="s">
        <v>204</v>
      </c>
      <c r="Q2657" s="5" t="s">
        <v>177</v>
      </c>
      <c r="R2657" s="5" t="s">
        <v>188</v>
      </c>
      <c r="S2657" s="5" t="s">
        <v>83</v>
      </c>
      <c r="T2657" s="5" t="s">
        <v>86</v>
      </c>
      <c r="U2657" s="5" t="s">
        <v>133</v>
      </c>
      <c r="V2657" s="5" t="s">
        <v>215</v>
      </c>
      <c r="W2657" s="5" t="s">
        <v>89</v>
      </c>
      <c r="X2657" s="5" t="s">
        <v>93</v>
      </c>
      <c r="Y2657" s="5" t="n">
        <v>0</v>
      </c>
      <c r="Z2657" s="5" t="n">
        <v>1</v>
      </c>
      <c r="AA2657" s="5" t="str">
        <f aca="false">IF(Y2657&gt;Z2657,"Win",IF(Y2657&lt;Z2657,"Loss","Draw"))</f>
        <v>Loss</v>
      </c>
      <c r="AB2657" s="5" t="s">
        <v>98</v>
      </c>
      <c r="AC2657" s="5" t="s">
        <v>99</v>
      </c>
      <c r="AD2657" s="5" t="s">
        <v>587</v>
      </c>
      <c r="AE2657" s="5" t="s">
        <v>494</v>
      </c>
      <c r="AF2657" s="5" t="str">
        <f aca="false">IF(AD2657&lt;AE2657,AD2657,AE2657)</f>
        <v>Berserker, Fire Spirit, Goblin Barrel, Ice Spirit, Inferno Tower, Magic Archer, Royal Delivery, Wall Breakers</v>
      </c>
      <c r="AG2657" s="5" t="str">
        <f aca="false">IF(AD2657&lt;AE2657,AE2657,AD2657)</f>
        <v>Fireball, Fisherman, Monk, Mother Witch, Royal Giant, Skeleton Dragons, The Log, Tombstone</v>
      </c>
      <c r="AH2657" s="5" t="str">
        <f aca="false">IF(AD2657=AF2657,AA2657,IF(AA2657="Win","Loss",IF(AA2657="Loss","Win","Draw")))</f>
        <v>Loss</v>
      </c>
      <c r="AI2657" s="5" t="s">
        <v>102</v>
      </c>
    </row>
    <row r="2658" customFormat="false" ht="15" hidden="false" customHeight="true" outlineLevel="0" collapsed="false">
      <c r="A2658" s="5" t="s">
        <v>5866</v>
      </c>
      <c r="B2658" s="5" t="n">
        <v>2</v>
      </c>
      <c r="C2658" s="5" t="s">
        <v>584</v>
      </c>
      <c r="D2658" s="5" t="s">
        <v>585</v>
      </c>
      <c r="E2658" s="5" t="s">
        <v>424</v>
      </c>
      <c r="F2658" s="5" t="s">
        <v>425</v>
      </c>
      <c r="G2658" s="5" t="s">
        <v>588</v>
      </c>
      <c r="H2658" s="5" t="s">
        <v>163</v>
      </c>
      <c r="I2658" s="5" t="s">
        <v>141</v>
      </c>
      <c r="J2658" s="5" t="s">
        <v>95</v>
      </c>
      <c r="K2658" s="5" t="s">
        <v>107</v>
      </c>
      <c r="L2658" s="5" t="s">
        <v>177</v>
      </c>
      <c r="M2658" s="5" t="s">
        <v>86</v>
      </c>
      <c r="N2658" s="5" t="s">
        <v>93</v>
      </c>
      <c r="O2658" s="5" t="s">
        <v>178</v>
      </c>
      <c r="P2658" s="5" t="s">
        <v>150</v>
      </c>
      <c r="Q2658" s="5" t="s">
        <v>90</v>
      </c>
      <c r="R2658" s="5" t="s">
        <v>123</v>
      </c>
      <c r="S2658" s="5" t="s">
        <v>124</v>
      </c>
      <c r="T2658" s="5" t="s">
        <v>125</v>
      </c>
      <c r="U2658" s="5" t="s">
        <v>96</v>
      </c>
      <c r="V2658" s="5" t="s">
        <v>126</v>
      </c>
      <c r="W2658" s="5" t="s">
        <v>95</v>
      </c>
      <c r="X2658" s="5" t="s">
        <v>85</v>
      </c>
      <c r="Y2658" s="5" t="n">
        <v>0</v>
      </c>
      <c r="Z2658" s="5" t="n">
        <v>1</v>
      </c>
      <c r="AA2658" s="5" t="str">
        <f aca="false">IF(Y2658&gt;Z2658,"Win",IF(Y2658&lt;Z2658,"Loss","Draw"))</f>
        <v>Loss</v>
      </c>
      <c r="AB2658" s="5" t="s">
        <v>98</v>
      </c>
      <c r="AC2658" s="5" t="s">
        <v>99</v>
      </c>
      <c r="AD2658" s="5" t="s">
        <v>589</v>
      </c>
      <c r="AE2658" s="5" t="s">
        <v>134</v>
      </c>
      <c r="AF2658" s="5" t="str">
        <f aca="false">IF(AD2658&lt;AE2658,AD2658,AE2658)</f>
        <v>Barbarian Barrel, Cannon Cart, Goblinstein, Lightning, Minions, Mortar, Royal Ghost, Skeletons</v>
      </c>
      <c r="AG2658" s="5" t="str">
        <f aca="false">IF(AD2658&lt;AE2658,AE2658,AD2658)</f>
        <v>Barbarian Barrel, Electro Spirit, Fireball, Goblin Cage, Lumberjack, Phoenix, Royal Giant, Skeleton Dragons</v>
      </c>
      <c r="AH2658" s="5" t="str">
        <f aca="false">IF(AD2658=AF2658,AA2658,IF(AA2658="Win","Loss",IF(AA2658="Loss","Win","Draw")))</f>
        <v>Win</v>
      </c>
      <c r="AI2658" s="5" t="s">
        <v>102</v>
      </c>
    </row>
    <row r="2659" customFormat="false" ht="15" hidden="false" customHeight="true" outlineLevel="0" collapsed="false">
      <c r="A2659" s="5" t="s">
        <v>5867</v>
      </c>
      <c r="B2659" s="5" t="n">
        <v>1</v>
      </c>
      <c r="C2659" s="5" t="s">
        <v>198</v>
      </c>
      <c r="D2659" s="5" t="s">
        <v>199</v>
      </c>
      <c r="E2659" s="5" t="s">
        <v>1695</v>
      </c>
      <c r="F2659" s="5" t="s">
        <v>1696</v>
      </c>
      <c r="G2659" s="5" t="s">
        <v>5868</v>
      </c>
      <c r="H2659" s="5" t="s">
        <v>163</v>
      </c>
      <c r="I2659" s="5" t="s">
        <v>201</v>
      </c>
      <c r="J2659" s="5" t="s">
        <v>202</v>
      </c>
      <c r="K2659" s="5" t="s">
        <v>203</v>
      </c>
      <c r="L2659" s="5" t="s">
        <v>97</v>
      </c>
      <c r="M2659" s="5" t="s">
        <v>157</v>
      </c>
      <c r="N2659" s="5" t="s">
        <v>118</v>
      </c>
      <c r="O2659" s="5" t="s">
        <v>204</v>
      </c>
      <c r="P2659" s="5" t="s">
        <v>87</v>
      </c>
      <c r="Q2659" s="5" t="s">
        <v>82</v>
      </c>
      <c r="R2659" s="5" t="s">
        <v>83</v>
      </c>
      <c r="S2659" s="5" t="s">
        <v>84</v>
      </c>
      <c r="T2659" s="5" t="s">
        <v>95</v>
      </c>
      <c r="U2659" s="5" t="s">
        <v>93</v>
      </c>
      <c r="V2659" s="5" t="s">
        <v>86</v>
      </c>
      <c r="W2659" s="5" t="s">
        <v>119</v>
      </c>
      <c r="X2659" s="5" t="s">
        <v>150</v>
      </c>
      <c r="Y2659" s="5" t="n">
        <v>1</v>
      </c>
      <c r="Z2659" s="5" t="n">
        <v>0</v>
      </c>
      <c r="AA2659" s="5" t="str">
        <f aca="false">IF(Y2659&gt;Z2659,"Win",IF(Y2659&lt;Z2659,"Loss","Draw"))</f>
        <v>Win</v>
      </c>
      <c r="AB2659" s="5" t="s">
        <v>98</v>
      </c>
      <c r="AC2659" s="5" t="s">
        <v>99</v>
      </c>
      <c r="AD2659" s="5" t="s">
        <v>1001</v>
      </c>
      <c r="AE2659" s="5" t="s">
        <v>154</v>
      </c>
      <c r="AF2659" s="5" t="str">
        <f aca="false">IF(AD2659&lt;AE2659,AD2659,AE2659)</f>
        <v>Archers, Barbarian Barrel, Electro Spirit, Fireball, Goblin Hut, Monk, Royal Hogs, Skeleton Dragons</v>
      </c>
      <c r="AG2659" s="5" t="str">
        <f aca="false">IF(AD2659&lt;AE2659,AE2659,AD2659)</f>
        <v>Fire Spirit, Goblin Barrel, Ice Spirit, Magic Archer, Ronin, Royal Delivery, Tesla, Wall Breakers</v>
      </c>
      <c r="AH2659" s="5" t="str">
        <f aca="false">IF(AD2659=AF2659,AA2659,IF(AA2659="Win","Loss",IF(AA2659="Loss","Win","Draw")))</f>
        <v>Loss</v>
      </c>
      <c r="AI2659" s="5" t="s">
        <v>297</v>
      </c>
    </row>
    <row r="2660" customFormat="false" ht="15" hidden="false" customHeight="true" outlineLevel="0" collapsed="false">
      <c r="A2660" s="5" t="s">
        <v>5867</v>
      </c>
      <c r="B2660" s="5" t="n">
        <v>2</v>
      </c>
      <c r="C2660" s="5" t="s">
        <v>198</v>
      </c>
      <c r="D2660" s="5" t="s">
        <v>199</v>
      </c>
      <c r="E2660" s="5" t="s">
        <v>1695</v>
      </c>
      <c r="F2660" s="5" t="s">
        <v>1696</v>
      </c>
      <c r="G2660" s="5" t="s">
        <v>5869</v>
      </c>
      <c r="H2660" s="5" t="s">
        <v>352</v>
      </c>
      <c r="I2660" s="5" t="s">
        <v>185</v>
      </c>
      <c r="J2660" s="5" t="s">
        <v>91</v>
      </c>
      <c r="K2660" s="5" t="s">
        <v>83</v>
      </c>
      <c r="L2660" s="5" t="s">
        <v>165</v>
      </c>
      <c r="M2660" s="5" t="s">
        <v>85</v>
      </c>
      <c r="N2660" s="5" t="s">
        <v>173</v>
      </c>
      <c r="O2660" s="5" t="s">
        <v>89</v>
      </c>
      <c r="P2660" s="5" t="s">
        <v>153</v>
      </c>
      <c r="Q2660" s="5" t="s">
        <v>127</v>
      </c>
      <c r="R2660" s="5" t="s">
        <v>140</v>
      </c>
      <c r="S2660" s="5" t="s">
        <v>124</v>
      </c>
      <c r="T2660" s="5" t="s">
        <v>142</v>
      </c>
      <c r="U2660" s="5" t="s">
        <v>257</v>
      </c>
      <c r="V2660" s="5" t="s">
        <v>131</v>
      </c>
      <c r="W2660" s="5" t="s">
        <v>143</v>
      </c>
      <c r="X2660" s="5" t="s">
        <v>449</v>
      </c>
      <c r="Y2660" s="5" t="n">
        <v>1</v>
      </c>
      <c r="Z2660" s="5" t="n">
        <v>0</v>
      </c>
      <c r="AA2660" s="5" t="str">
        <f aca="false">IF(Y2660&gt;Z2660,"Win",IF(Y2660&lt;Z2660,"Loss","Draw"))</f>
        <v>Win</v>
      </c>
      <c r="AB2660" s="5" t="s">
        <v>98</v>
      </c>
      <c r="AC2660" s="5" t="s">
        <v>99</v>
      </c>
      <c r="AD2660" s="5" t="s">
        <v>5870</v>
      </c>
      <c r="AE2660" s="5" t="s">
        <v>2689</v>
      </c>
      <c r="AF2660" s="5" t="str">
        <f aca="false">IF(AD2660&lt;AE2660,AD2660,AE2660)</f>
        <v>Bandit, Battle Ram, Elixir Collector, Heal Spirit, Hunter, Ice Golem, Royal Ghost, Three Musketeers</v>
      </c>
      <c r="AG2660" s="5" t="str">
        <f aca="false">IF(AD2660&lt;AE2660,AE2660,AD2660)</f>
        <v>Cannon, Executioner, Goblins, Hog Rider, Lightning, Monk, The Log, Zappies</v>
      </c>
      <c r="AH2660" s="5" t="str">
        <f aca="false">IF(AD2660=AF2660,AA2660,IF(AA2660="Win","Loss",IF(AA2660="Loss","Win","Draw")))</f>
        <v>Loss</v>
      </c>
      <c r="AI2660" s="5" t="s">
        <v>297</v>
      </c>
    </row>
    <row r="2661" customFormat="false" ht="15" hidden="false" customHeight="true" outlineLevel="0" collapsed="false">
      <c r="A2661" s="5" t="s">
        <v>5867</v>
      </c>
      <c r="B2661" s="5" t="n">
        <v>3</v>
      </c>
      <c r="C2661" s="5" t="s">
        <v>198</v>
      </c>
      <c r="D2661" s="5" t="s">
        <v>199</v>
      </c>
      <c r="E2661" s="5" t="s">
        <v>1695</v>
      </c>
      <c r="F2661" s="5" t="s">
        <v>1696</v>
      </c>
      <c r="G2661" s="5" t="s">
        <v>5871</v>
      </c>
      <c r="H2661" s="5" t="s">
        <v>352</v>
      </c>
      <c r="I2661" s="5" t="s">
        <v>107</v>
      </c>
      <c r="J2661" s="5" t="s">
        <v>108</v>
      </c>
      <c r="K2661" s="5" t="s">
        <v>109</v>
      </c>
      <c r="L2661" s="5" t="s">
        <v>110</v>
      </c>
      <c r="M2661" s="5" t="s">
        <v>111</v>
      </c>
      <c r="N2661" s="5" t="s">
        <v>112</v>
      </c>
      <c r="O2661" s="5" t="s">
        <v>93</v>
      </c>
      <c r="P2661" s="5" t="s">
        <v>86</v>
      </c>
      <c r="Q2661" s="5" t="s">
        <v>84</v>
      </c>
      <c r="R2661" s="5" t="s">
        <v>95</v>
      </c>
      <c r="S2661" s="5" t="s">
        <v>87</v>
      </c>
      <c r="T2661" s="5" t="s">
        <v>115</v>
      </c>
      <c r="U2661" s="5" t="s">
        <v>97</v>
      </c>
      <c r="V2661" s="5" t="s">
        <v>88</v>
      </c>
      <c r="W2661" s="5" t="s">
        <v>116</v>
      </c>
      <c r="X2661" s="5" t="s">
        <v>118</v>
      </c>
      <c r="Y2661" s="5" t="n">
        <v>1</v>
      </c>
      <c r="Z2661" s="5" t="n">
        <v>0</v>
      </c>
      <c r="AA2661" s="5" t="str">
        <f aca="false">IF(Y2661&gt;Z2661,"Win",IF(Y2661&lt;Z2661,"Loss","Draw"))</f>
        <v>Win</v>
      </c>
      <c r="AB2661" s="5" t="s">
        <v>98</v>
      </c>
      <c r="AC2661" s="5" t="s">
        <v>99</v>
      </c>
      <c r="AD2661" s="5" t="s">
        <v>120</v>
      </c>
      <c r="AE2661" s="5" t="s">
        <v>1027</v>
      </c>
      <c r="AF2661" s="5" t="str">
        <f aca="false">IF(AD2661&lt;AE2661,AD2661,AE2661)</f>
        <v>Archers, Barbarian Barrel, Berserker, Graveyard, Ice Spirit, Poison, Ronin, Tesla</v>
      </c>
      <c r="AG2661" s="5" t="str">
        <f aca="false">IF(AD2661&lt;AE2661,AE2661,AD2661)</f>
        <v>Dark Prince, Fireball, Goblin Cage, Lava Hound, Miner, Skeleton Dragons, Spirit Empress, Zap</v>
      </c>
      <c r="AH2661" s="5" t="str">
        <f aca="false">IF(AD2661=AF2661,AA2661,IF(AA2661="Win","Loss",IF(AA2661="Loss","Win","Draw")))</f>
        <v>Loss</v>
      </c>
      <c r="AI2661" s="5" t="s">
        <v>297</v>
      </c>
    </row>
    <row r="2662" customFormat="false" ht="15" hidden="false" customHeight="true" outlineLevel="0" collapsed="false">
      <c r="A2662" s="7" t="s">
        <v>5872</v>
      </c>
      <c r="B2662" s="7" t="n">
        <v>1</v>
      </c>
      <c r="C2662" s="7" t="s">
        <v>198</v>
      </c>
      <c r="D2662" s="7" t="s">
        <v>199</v>
      </c>
      <c r="E2662" s="7" t="s">
        <v>1695</v>
      </c>
      <c r="F2662" s="7" t="s">
        <v>1696</v>
      </c>
      <c r="G2662" s="7" t="s">
        <v>5873</v>
      </c>
      <c r="H2662" s="7" t="s">
        <v>352</v>
      </c>
      <c r="I2662" s="7" t="s">
        <v>129</v>
      </c>
      <c r="J2662" s="7" t="s">
        <v>128</v>
      </c>
      <c r="K2662" s="7" t="s">
        <v>113</v>
      </c>
      <c r="L2662" s="7" t="s">
        <v>165</v>
      </c>
      <c r="M2662" s="7" t="s">
        <v>133</v>
      </c>
      <c r="N2662" s="7" t="s">
        <v>164</v>
      </c>
      <c r="O2662" s="7" t="s">
        <v>131</v>
      </c>
      <c r="P2662" s="7" t="s">
        <v>130</v>
      </c>
      <c r="Q2662" s="7" t="s">
        <v>129</v>
      </c>
      <c r="R2662" s="7" t="s">
        <v>158</v>
      </c>
      <c r="S2662" s="7" t="s">
        <v>128</v>
      </c>
      <c r="T2662" s="7" t="s">
        <v>165</v>
      </c>
      <c r="U2662" s="7" t="s">
        <v>112</v>
      </c>
      <c r="V2662" s="7" t="s">
        <v>133</v>
      </c>
      <c r="W2662" s="7" t="s">
        <v>130</v>
      </c>
      <c r="X2662" s="7" t="s">
        <v>109</v>
      </c>
      <c r="Y2662" s="7" t="n">
        <v>0</v>
      </c>
      <c r="Z2662" s="7" t="n">
        <v>1</v>
      </c>
      <c r="AA2662" s="7" t="str">
        <f aca="false">IF(Y2662&gt;Z2662,"Win",IF(Y2662&lt;Z2662,"Loss","Draw"))</f>
        <v>Loss</v>
      </c>
      <c r="AB2662" s="7" t="s">
        <v>99</v>
      </c>
      <c r="AC2662" s="7" t="s">
        <v>99</v>
      </c>
      <c r="AD2662" s="7" t="s">
        <v>5874</v>
      </c>
      <c r="AE2662" s="7" t="s">
        <v>1430</v>
      </c>
      <c r="AF2662" s="7" t="str">
        <f aca="false">IF(AD2662&lt;AE2662,AD2662,AE2662)</f>
        <v>Arrows, Bandit, Earthquake, Furnace, Golden Knight, Hog Rider, Mega Knight, Mother Witch</v>
      </c>
      <c r="AG2662" s="7" t="str">
        <f aca="false">IF(AD2662&lt;AE2662,AE2662,AD2662)</f>
        <v>Arrows, Bowler, Golden Knight, Hog Rider, Mega Knight, Mother Witch, Spirit Empress, Zap</v>
      </c>
      <c r="AH2662" s="7" t="str">
        <f aca="false">IF(AD2662=AF2662,AA2662,IF(AA2662="Win","Loss",IF(AA2662="Loss","Win","Draw")))</f>
        <v>Loss</v>
      </c>
      <c r="AI2662" s="7" t="s">
        <v>297</v>
      </c>
    </row>
    <row r="2663" customFormat="false" ht="15" hidden="false" customHeight="true" outlineLevel="0" collapsed="false">
      <c r="A2663" s="7" t="s">
        <v>5872</v>
      </c>
      <c r="B2663" s="7" t="n">
        <v>2</v>
      </c>
      <c r="C2663" s="7" t="s">
        <v>198</v>
      </c>
      <c r="D2663" s="7" t="s">
        <v>199</v>
      </c>
      <c r="E2663" s="7" t="s">
        <v>1695</v>
      </c>
      <c r="F2663" s="7" t="s">
        <v>1696</v>
      </c>
      <c r="G2663" s="7" t="s">
        <v>5875</v>
      </c>
      <c r="H2663" s="7" t="s">
        <v>352</v>
      </c>
      <c r="I2663" s="7" t="s">
        <v>84</v>
      </c>
      <c r="J2663" s="7" t="s">
        <v>91</v>
      </c>
      <c r="K2663" s="7" t="s">
        <v>114</v>
      </c>
      <c r="L2663" s="7" t="s">
        <v>115</v>
      </c>
      <c r="M2663" s="7" t="s">
        <v>97</v>
      </c>
      <c r="N2663" s="7" t="s">
        <v>116</v>
      </c>
      <c r="O2663" s="7" t="s">
        <v>119</v>
      </c>
      <c r="P2663" s="7" t="s">
        <v>118</v>
      </c>
      <c r="Q2663" s="7" t="s">
        <v>152</v>
      </c>
      <c r="R2663" s="7" t="s">
        <v>151</v>
      </c>
      <c r="S2663" s="7" t="s">
        <v>82</v>
      </c>
      <c r="T2663" s="7" t="s">
        <v>85</v>
      </c>
      <c r="U2663" s="7" t="s">
        <v>89</v>
      </c>
      <c r="V2663" s="7" t="s">
        <v>150</v>
      </c>
      <c r="W2663" s="7" t="s">
        <v>126</v>
      </c>
      <c r="X2663" s="7" t="s">
        <v>153</v>
      </c>
      <c r="Y2663" s="7" t="n">
        <v>0</v>
      </c>
      <c r="Z2663" s="7" t="n">
        <v>1</v>
      </c>
      <c r="AA2663" s="7" t="str">
        <f aca="false">IF(Y2663&gt;Z2663,"Win",IF(Y2663&lt;Z2663,"Loss","Draw"))</f>
        <v>Loss</v>
      </c>
      <c r="AB2663" s="7" t="s">
        <v>99</v>
      </c>
      <c r="AC2663" s="7" t="s">
        <v>99</v>
      </c>
      <c r="AD2663" s="7" t="s">
        <v>3527</v>
      </c>
      <c r="AE2663" s="7" t="s">
        <v>155</v>
      </c>
      <c r="AF2663" s="7" t="str">
        <f aca="false">IF(AD2663&lt;AE2663,AD2663,AE2663)</f>
        <v>Archers, Giant Snowball, Goblin Hut, Goblins, Graveyard, Ice Spirit, Poison, Ronin</v>
      </c>
      <c r="AG2663" s="7" t="str">
        <f aca="false">IF(AD2663&lt;AE2663,AE2663,AD2663)</f>
        <v>Baby Dragon, Cannon, Electro Spirit, Lightning, Mighty Miner, Royal Hogs, Skeletons, The Log</v>
      </c>
      <c r="AH2663" s="7" t="str">
        <f aca="false">IF(AD2663=AF2663,AA2663,IF(AA2663="Win","Loss",IF(AA2663="Loss","Win","Draw")))</f>
        <v>Loss</v>
      </c>
      <c r="AI2663" s="7" t="s">
        <v>297</v>
      </c>
    </row>
    <row r="2664" customFormat="false" ht="15" hidden="false" customHeight="true" outlineLevel="0" collapsed="false">
      <c r="A2664" s="7" t="s">
        <v>5872</v>
      </c>
      <c r="B2664" s="7" t="n">
        <v>3</v>
      </c>
      <c r="C2664" s="7" t="s">
        <v>198</v>
      </c>
      <c r="D2664" s="7" t="s">
        <v>199</v>
      </c>
      <c r="E2664" s="7" t="s">
        <v>1695</v>
      </c>
      <c r="F2664" s="7" t="s">
        <v>1696</v>
      </c>
      <c r="G2664" s="7" t="s">
        <v>5876</v>
      </c>
      <c r="H2664" s="7" t="s">
        <v>163</v>
      </c>
      <c r="I2664" s="7" t="s">
        <v>82</v>
      </c>
      <c r="J2664" s="7" t="s">
        <v>151</v>
      </c>
      <c r="K2664" s="7" t="s">
        <v>152</v>
      </c>
      <c r="L2664" s="7" t="s">
        <v>85</v>
      </c>
      <c r="M2664" s="7" t="s">
        <v>126</v>
      </c>
      <c r="N2664" s="7" t="s">
        <v>150</v>
      </c>
      <c r="O2664" s="7" t="s">
        <v>89</v>
      </c>
      <c r="P2664" s="7" t="s">
        <v>153</v>
      </c>
      <c r="Q2664" s="7" t="s">
        <v>201</v>
      </c>
      <c r="R2664" s="7" t="s">
        <v>172</v>
      </c>
      <c r="S2664" s="7" t="s">
        <v>153</v>
      </c>
      <c r="T2664" s="7" t="s">
        <v>111</v>
      </c>
      <c r="U2664" s="7" t="s">
        <v>97</v>
      </c>
      <c r="V2664" s="7" t="s">
        <v>116</v>
      </c>
      <c r="W2664" s="7" t="s">
        <v>126</v>
      </c>
      <c r="X2664" s="7" t="s">
        <v>89</v>
      </c>
      <c r="Y2664" s="7" t="n">
        <v>1</v>
      </c>
      <c r="Z2664" s="7" t="n">
        <v>0</v>
      </c>
      <c r="AA2664" s="7" t="str">
        <f aca="false">IF(Y2664&gt;Z2664,"Win",IF(Y2664&lt;Z2664,"Loss","Draw"))</f>
        <v>Win</v>
      </c>
      <c r="AB2664" s="7" t="s">
        <v>99</v>
      </c>
      <c r="AC2664" s="7" t="s">
        <v>99</v>
      </c>
      <c r="AD2664" s="7" t="s">
        <v>155</v>
      </c>
      <c r="AE2664" s="7" t="s">
        <v>3555</v>
      </c>
      <c r="AF2664" s="7" t="str">
        <f aca="false">IF(AD2664&lt;AE2664,AD2664,AE2664)</f>
        <v>Baby Dragon, Cannon, Electro Spirit, Lightning, Mighty Miner, Royal Hogs, Skeletons, The Log</v>
      </c>
      <c r="AG2664" s="7" t="str">
        <f aca="false">IF(AD2664&lt;AE2664,AE2664,AD2664)</f>
        <v>Cannon, Miner, Musketeer, Poison, Ronin, Skeletons, The Log, Wall Breakers</v>
      </c>
      <c r="AH2664" s="7" t="str">
        <f aca="false">IF(AD2664=AF2664,AA2664,IF(AA2664="Win","Loss",IF(AA2664="Loss","Win","Draw")))</f>
        <v>Win</v>
      </c>
      <c r="AI2664" s="7" t="s">
        <v>297</v>
      </c>
    </row>
    <row r="2665" customFormat="false" ht="15" hidden="false" customHeight="true" outlineLevel="0" collapsed="false">
      <c r="A2665" s="7" t="s">
        <v>5877</v>
      </c>
      <c r="B2665" s="7" t="n">
        <v>1</v>
      </c>
      <c r="C2665" s="7" t="s">
        <v>198</v>
      </c>
      <c r="D2665" s="7" t="s">
        <v>199</v>
      </c>
      <c r="E2665" s="7" t="s">
        <v>1695</v>
      </c>
      <c r="F2665" s="7" t="s">
        <v>1696</v>
      </c>
      <c r="G2665" s="7" t="s">
        <v>5878</v>
      </c>
      <c r="H2665" s="7" t="s">
        <v>352</v>
      </c>
      <c r="I2665" s="7" t="s">
        <v>114</v>
      </c>
      <c r="J2665" s="7" t="s">
        <v>241</v>
      </c>
      <c r="K2665" s="7" t="s">
        <v>194</v>
      </c>
      <c r="L2665" s="7" t="s">
        <v>137</v>
      </c>
      <c r="M2665" s="7" t="s">
        <v>116</v>
      </c>
      <c r="N2665" s="7" t="s">
        <v>242</v>
      </c>
      <c r="O2665" s="7" t="s">
        <v>119</v>
      </c>
      <c r="P2665" s="7" t="s">
        <v>118</v>
      </c>
      <c r="Q2665" s="7" t="s">
        <v>177</v>
      </c>
      <c r="R2665" s="7" t="s">
        <v>83</v>
      </c>
      <c r="S2665" s="7" t="s">
        <v>257</v>
      </c>
      <c r="T2665" s="7" t="s">
        <v>215</v>
      </c>
      <c r="U2665" s="7" t="s">
        <v>93</v>
      </c>
      <c r="V2665" s="7" t="s">
        <v>193</v>
      </c>
      <c r="W2665" s="7" t="s">
        <v>150</v>
      </c>
      <c r="X2665" s="7" t="s">
        <v>95</v>
      </c>
      <c r="Y2665" s="7" t="n">
        <v>0</v>
      </c>
      <c r="Z2665" s="7" t="n">
        <v>1</v>
      </c>
      <c r="AA2665" s="7" t="str">
        <f aca="false">IF(Y2665&gt;Z2665,"Win",IF(Y2665&lt;Z2665,"Loss","Draw"))</f>
        <v>Loss</v>
      </c>
      <c r="AB2665" s="7" t="s">
        <v>99</v>
      </c>
      <c r="AC2665" s="7" t="s">
        <v>99</v>
      </c>
      <c r="AD2665" s="7" t="s">
        <v>5879</v>
      </c>
      <c r="AE2665" s="7" t="s">
        <v>2556</v>
      </c>
      <c r="AF2665" s="7" t="str">
        <f aca="false">IF(AD2665&lt;AE2665,AD2665,AE2665)</f>
        <v>Archer Queen, Bomber, Giant Snowball, Goblin Drill, Goblin Hut, Ice Spirit, Knight, Poison</v>
      </c>
      <c r="AG2665" s="7" t="str">
        <f aca="false">IF(AD2665&lt;AE2665,AE2665,AD2665)</f>
        <v>Barbarian Barrel, Electro Spirit, Fireball, Fisherman, Guards, Hunter, Monk, Royal Giant</v>
      </c>
      <c r="AH2665" s="7" t="str">
        <f aca="false">IF(AD2665=AF2665,AA2665,IF(AA2665="Win","Loss",IF(AA2665="Loss","Win","Draw")))</f>
        <v>Loss</v>
      </c>
      <c r="AI2665" s="7" t="s">
        <v>297</v>
      </c>
    </row>
    <row r="2666" customFormat="false" ht="15" hidden="false" customHeight="true" outlineLevel="0" collapsed="false">
      <c r="A2666" s="7" t="s">
        <v>5877</v>
      </c>
      <c r="B2666" s="7" t="n">
        <v>2</v>
      </c>
      <c r="C2666" s="7" t="s">
        <v>198</v>
      </c>
      <c r="D2666" s="7" t="s">
        <v>199</v>
      </c>
      <c r="E2666" s="7" t="s">
        <v>1695</v>
      </c>
      <c r="F2666" s="7" t="s">
        <v>1696</v>
      </c>
      <c r="G2666" s="7" t="s">
        <v>5880</v>
      </c>
      <c r="H2666" s="7" t="s">
        <v>352</v>
      </c>
      <c r="I2666" s="7" t="s">
        <v>172</v>
      </c>
      <c r="J2666" s="7" t="s">
        <v>188</v>
      </c>
      <c r="K2666" s="7" t="s">
        <v>128</v>
      </c>
      <c r="L2666" s="7" t="s">
        <v>223</v>
      </c>
      <c r="M2666" s="7" t="s">
        <v>97</v>
      </c>
      <c r="N2666" s="7" t="s">
        <v>86</v>
      </c>
      <c r="O2666" s="7" t="s">
        <v>130</v>
      </c>
      <c r="P2666" s="7" t="s">
        <v>143</v>
      </c>
      <c r="Q2666" s="7" t="s">
        <v>284</v>
      </c>
      <c r="R2666" s="7" t="s">
        <v>186</v>
      </c>
      <c r="S2666" s="7" t="s">
        <v>418</v>
      </c>
      <c r="T2666" s="7" t="s">
        <v>130</v>
      </c>
      <c r="U2666" s="7" t="s">
        <v>242</v>
      </c>
      <c r="V2666" s="7" t="s">
        <v>114</v>
      </c>
      <c r="W2666" s="7" t="s">
        <v>110</v>
      </c>
      <c r="X2666" s="7" t="s">
        <v>96</v>
      </c>
      <c r="Y2666" s="7" t="n">
        <v>1</v>
      </c>
      <c r="Z2666" s="7" t="n">
        <v>0</v>
      </c>
      <c r="AA2666" s="7" t="str">
        <f aca="false">IF(Y2666&gt;Z2666,"Win",IF(Y2666&lt;Z2666,"Loss","Draw"))</f>
        <v>Win</v>
      </c>
      <c r="AB2666" s="7" t="s">
        <v>99</v>
      </c>
      <c r="AC2666" s="7" t="s">
        <v>99</v>
      </c>
      <c r="AD2666" s="7" t="s">
        <v>2129</v>
      </c>
      <c r="AE2666" s="7" t="s">
        <v>419</v>
      </c>
      <c r="AF2666" s="7" t="str">
        <f aca="false">IF(AD2666&lt;AE2666,AD2666,AE2666)</f>
        <v>Arrows, Balloon, Bomber, Giant Snowball, Inferno Dragon, Lava Hound, Minions, Skeleton Army</v>
      </c>
      <c r="AG2666" s="7" t="str">
        <f aca="false">IF(AD2666&lt;AE2666,AE2666,AD2666)</f>
        <v>Arrows, Golden Knight, Heal Spirit, Musketeer, Ram Rider, Ronin, Skeleton Dragons, Tombstone</v>
      </c>
      <c r="AH2666" s="7" t="str">
        <f aca="false">IF(AD2666=AF2666,AA2666,IF(AA2666="Win","Loss",IF(AA2666="Loss","Win","Draw")))</f>
        <v>Loss</v>
      </c>
      <c r="AI2666" s="7" t="s">
        <v>297</v>
      </c>
    </row>
    <row r="2667" customFormat="false" ht="15" hidden="false" customHeight="true" outlineLevel="0" collapsed="false">
      <c r="A2667" s="5" t="s">
        <v>5881</v>
      </c>
      <c r="B2667" s="5" t="n">
        <v>1</v>
      </c>
      <c r="C2667" s="5" t="s">
        <v>198</v>
      </c>
      <c r="D2667" s="5" t="s">
        <v>199</v>
      </c>
      <c r="E2667" s="5" t="s">
        <v>3612</v>
      </c>
      <c r="F2667" s="5" t="s">
        <v>3613</v>
      </c>
      <c r="G2667" s="5" t="s">
        <v>5882</v>
      </c>
      <c r="H2667" s="5" t="s">
        <v>391</v>
      </c>
      <c r="I2667" s="5" t="s">
        <v>82</v>
      </c>
      <c r="J2667" s="5" t="s">
        <v>151</v>
      </c>
      <c r="K2667" s="5" t="s">
        <v>152</v>
      </c>
      <c r="L2667" s="5" t="s">
        <v>85</v>
      </c>
      <c r="M2667" s="5" t="s">
        <v>126</v>
      </c>
      <c r="N2667" s="5" t="s">
        <v>150</v>
      </c>
      <c r="O2667" s="5" t="s">
        <v>89</v>
      </c>
      <c r="P2667" s="5" t="s">
        <v>153</v>
      </c>
      <c r="Q2667" s="5" t="s">
        <v>201</v>
      </c>
      <c r="R2667" s="5" t="s">
        <v>202</v>
      </c>
      <c r="S2667" s="5" t="s">
        <v>203</v>
      </c>
      <c r="T2667" s="5" t="s">
        <v>208</v>
      </c>
      <c r="U2667" s="5" t="s">
        <v>157</v>
      </c>
      <c r="V2667" s="5" t="s">
        <v>118</v>
      </c>
      <c r="W2667" s="5" t="s">
        <v>204</v>
      </c>
      <c r="X2667" s="5" t="s">
        <v>87</v>
      </c>
      <c r="Y2667" s="5" t="n">
        <v>1</v>
      </c>
      <c r="Z2667" s="5" t="n">
        <v>0</v>
      </c>
      <c r="AA2667" s="5" t="str">
        <f aca="false">IF(Y2667&gt;Z2667,"Win",IF(Y2667&lt;Z2667,"Loss","Draw"))</f>
        <v>Win</v>
      </c>
      <c r="AB2667" s="5" t="s">
        <v>98</v>
      </c>
      <c r="AC2667" s="5" t="s">
        <v>99</v>
      </c>
      <c r="AD2667" s="5" t="s">
        <v>155</v>
      </c>
      <c r="AE2667" s="5" t="s">
        <v>721</v>
      </c>
      <c r="AF2667" s="5" t="str">
        <f aca="false">IF(AD2667&lt;AE2667,AD2667,AE2667)</f>
        <v>Baby Dragon, Cannon, Electro Spirit, Lightning, Mighty Miner, Royal Hogs, Skeletons, The Log</v>
      </c>
      <c r="AG2667" s="5" t="str">
        <f aca="false">IF(AD2667&lt;AE2667,AE2667,AD2667)</f>
        <v>Fire Spirit, Goblin Barrel, Ice Spirit, Magic Archer, Royal Delivery, Tesla, Valkyrie, Wall Breakers</v>
      </c>
      <c r="AH2667" s="5" t="str">
        <f aca="false">IF(AD2667=AF2667,AA2667,IF(AA2667="Win","Loss",IF(AA2667="Loss","Win","Draw")))</f>
        <v>Win</v>
      </c>
      <c r="AI2667" s="5" t="s">
        <v>297</v>
      </c>
    </row>
    <row r="2668" customFormat="false" ht="15" hidden="false" customHeight="true" outlineLevel="0" collapsed="false">
      <c r="A2668" s="5" t="s">
        <v>5881</v>
      </c>
      <c r="B2668" s="5" t="n">
        <v>2</v>
      </c>
      <c r="C2668" s="5" t="s">
        <v>198</v>
      </c>
      <c r="D2668" s="5" t="s">
        <v>199</v>
      </c>
      <c r="E2668" s="5" t="s">
        <v>3612</v>
      </c>
      <c r="F2668" s="5" t="s">
        <v>3613</v>
      </c>
      <c r="G2668" s="5" t="s">
        <v>5883</v>
      </c>
      <c r="H2668" s="5" t="s">
        <v>391</v>
      </c>
      <c r="I2668" s="5" t="s">
        <v>201</v>
      </c>
      <c r="J2668" s="5" t="s">
        <v>202</v>
      </c>
      <c r="K2668" s="5" t="s">
        <v>233</v>
      </c>
      <c r="L2668" s="5" t="s">
        <v>111</v>
      </c>
      <c r="M2668" s="5" t="s">
        <v>97</v>
      </c>
      <c r="N2668" s="5" t="s">
        <v>157</v>
      </c>
      <c r="O2668" s="5" t="s">
        <v>204</v>
      </c>
      <c r="P2668" s="5" t="s">
        <v>234</v>
      </c>
      <c r="Q2668" s="5" t="s">
        <v>90</v>
      </c>
      <c r="R2668" s="5" t="s">
        <v>123</v>
      </c>
      <c r="S2668" s="5" t="s">
        <v>124</v>
      </c>
      <c r="T2668" s="5" t="s">
        <v>125</v>
      </c>
      <c r="U2668" s="5" t="s">
        <v>85</v>
      </c>
      <c r="V2668" s="5" t="s">
        <v>96</v>
      </c>
      <c r="W2668" s="5" t="s">
        <v>126</v>
      </c>
      <c r="X2668" s="5" t="s">
        <v>95</v>
      </c>
      <c r="Y2668" s="5" t="n">
        <v>0</v>
      </c>
      <c r="Z2668" s="5" t="n">
        <v>1</v>
      </c>
      <c r="AA2668" s="5" t="str">
        <f aca="false">IF(Y2668&gt;Z2668,"Win",IF(Y2668&lt;Z2668,"Loss","Draw"))</f>
        <v>Loss</v>
      </c>
      <c r="AB2668" s="5" t="s">
        <v>98</v>
      </c>
      <c r="AC2668" s="5" t="s">
        <v>99</v>
      </c>
      <c r="AD2668" s="5" t="s">
        <v>859</v>
      </c>
      <c r="AE2668" s="5" t="s">
        <v>134</v>
      </c>
      <c r="AF2668" s="5" t="str">
        <f aca="false">IF(AD2668&lt;AE2668,AD2668,AE2668)</f>
        <v>Barbarian Barrel, Cannon Cart, Goblinstein, Lightning, Minions, Mortar, Royal Ghost, Skeletons</v>
      </c>
      <c r="AG2668" s="5" t="str">
        <f aca="false">IF(AD2668&lt;AE2668,AE2668,AD2668)</f>
        <v>Bats, Bomb Tower, Fire Spirit, Magic Archer, Miner, Ronin, Royal Delivery, Wall Breakers</v>
      </c>
      <c r="AH2668" s="5" t="str">
        <f aca="false">IF(AD2668=AF2668,AA2668,IF(AA2668="Win","Loss",IF(AA2668="Loss","Win","Draw")))</f>
        <v>Win</v>
      </c>
      <c r="AI2668" s="5" t="s">
        <v>297</v>
      </c>
    </row>
    <row r="2669" customFormat="false" ht="15" hidden="false" customHeight="true" outlineLevel="0" collapsed="false">
      <c r="A2669" s="5" t="s">
        <v>5881</v>
      </c>
      <c r="B2669" s="5" t="n">
        <v>3</v>
      </c>
      <c r="C2669" s="5" t="s">
        <v>198</v>
      </c>
      <c r="D2669" s="5" t="s">
        <v>199</v>
      </c>
      <c r="E2669" s="5" t="s">
        <v>3612</v>
      </c>
      <c r="F2669" s="5" t="s">
        <v>3613</v>
      </c>
      <c r="G2669" s="5" t="s">
        <v>5884</v>
      </c>
      <c r="H2669" s="5" t="s">
        <v>163</v>
      </c>
      <c r="I2669" s="5" t="s">
        <v>177</v>
      </c>
      <c r="J2669" s="5" t="s">
        <v>83</v>
      </c>
      <c r="K2669" s="5" t="s">
        <v>257</v>
      </c>
      <c r="L2669" s="5" t="s">
        <v>215</v>
      </c>
      <c r="M2669" s="5" t="s">
        <v>93</v>
      </c>
      <c r="N2669" s="5" t="s">
        <v>91</v>
      </c>
      <c r="O2669" s="5" t="s">
        <v>95</v>
      </c>
      <c r="P2669" s="5" t="s">
        <v>143</v>
      </c>
      <c r="Q2669" s="5" t="s">
        <v>127</v>
      </c>
      <c r="R2669" s="5" t="s">
        <v>128</v>
      </c>
      <c r="S2669" s="5" t="s">
        <v>152</v>
      </c>
      <c r="T2669" s="5" t="s">
        <v>778</v>
      </c>
      <c r="U2669" s="5" t="s">
        <v>133</v>
      </c>
      <c r="V2669" s="5" t="s">
        <v>132</v>
      </c>
      <c r="W2669" s="5" t="s">
        <v>130</v>
      </c>
      <c r="X2669" s="5" t="s">
        <v>131</v>
      </c>
      <c r="Y2669" s="5" t="n">
        <v>1</v>
      </c>
      <c r="Z2669" s="5" t="n">
        <v>0</v>
      </c>
      <c r="AA2669" s="5" t="str">
        <f aca="false">IF(Y2669&gt;Z2669,"Win",IF(Y2669&lt;Z2669,"Loss","Draw"))</f>
        <v>Win</v>
      </c>
      <c r="AB2669" s="5" t="s">
        <v>98</v>
      </c>
      <c r="AC2669" s="5" t="s">
        <v>99</v>
      </c>
      <c r="AD2669" s="5" t="s">
        <v>5885</v>
      </c>
      <c r="AE2669" s="5" t="s">
        <v>5886</v>
      </c>
      <c r="AF2669" s="5" t="str">
        <f aca="false">IF(AD2669&lt;AE2669,AD2669,AE2669)</f>
        <v>Arrows, Baby Dragon, Bandit, Battle Ram, Electro Wizard, Golden Knight, Mother Witch, P.E.K.K.A</v>
      </c>
      <c r="AG2669" s="5" t="str">
        <f aca="false">IF(AD2669&lt;AE2669,AE2669,AD2669)</f>
        <v>Barbarian Barrel, Fireball, Fisherman, Goblins, Heal Spirit, Hunter, Monk, Royal Giant</v>
      </c>
      <c r="AH2669" s="5" t="str">
        <f aca="false">IF(AD2669=AF2669,AA2669,IF(AA2669="Win","Loss",IF(AA2669="Loss","Win","Draw")))</f>
        <v>Loss</v>
      </c>
      <c r="AI2669" s="5" t="s">
        <v>297</v>
      </c>
    </row>
    <row r="2670" customFormat="false" ht="15" hidden="false" customHeight="true" outlineLevel="0" collapsed="false">
      <c r="A2670" s="7" t="s">
        <v>5887</v>
      </c>
      <c r="B2670" s="7" t="n">
        <v>1</v>
      </c>
      <c r="C2670" s="7" t="s">
        <v>198</v>
      </c>
      <c r="D2670" s="7" t="s">
        <v>199</v>
      </c>
      <c r="E2670" s="7" t="s">
        <v>3612</v>
      </c>
      <c r="F2670" s="7" t="s">
        <v>3613</v>
      </c>
      <c r="G2670" s="7" t="s">
        <v>5888</v>
      </c>
      <c r="H2670" s="7" t="s">
        <v>163</v>
      </c>
      <c r="I2670" s="7" t="s">
        <v>84</v>
      </c>
      <c r="J2670" s="7" t="s">
        <v>108</v>
      </c>
      <c r="K2670" s="7" t="s">
        <v>114</v>
      </c>
      <c r="L2670" s="7" t="s">
        <v>115</v>
      </c>
      <c r="M2670" s="7" t="s">
        <v>138</v>
      </c>
      <c r="N2670" s="7" t="s">
        <v>116</v>
      </c>
      <c r="O2670" s="7" t="s">
        <v>119</v>
      </c>
      <c r="P2670" s="7" t="s">
        <v>126</v>
      </c>
      <c r="Q2670" s="7" t="s">
        <v>201</v>
      </c>
      <c r="R2670" s="7" t="s">
        <v>202</v>
      </c>
      <c r="S2670" s="7" t="s">
        <v>233</v>
      </c>
      <c r="T2670" s="7" t="s">
        <v>111</v>
      </c>
      <c r="U2670" s="7" t="s">
        <v>88</v>
      </c>
      <c r="V2670" s="7" t="s">
        <v>157</v>
      </c>
      <c r="W2670" s="7" t="s">
        <v>204</v>
      </c>
      <c r="X2670" s="7" t="s">
        <v>234</v>
      </c>
      <c r="Y2670" s="7" t="n">
        <v>1</v>
      </c>
      <c r="Z2670" s="7" t="n">
        <v>0</v>
      </c>
      <c r="AA2670" s="7" t="str">
        <f aca="false">IF(Y2670&gt;Z2670,"Win",IF(Y2670&lt;Z2670,"Loss","Draw"))</f>
        <v>Win</v>
      </c>
      <c r="AB2670" s="7" t="s">
        <v>99</v>
      </c>
      <c r="AC2670" s="7" t="s">
        <v>99</v>
      </c>
      <c r="AD2670" s="7" t="s">
        <v>2273</v>
      </c>
      <c r="AE2670" s="7" t="s">
        <v>380</v>
      </c>
      <c r="AF2670" s="7" t="str">
        <f aca="false">IF(AD2670&lt;AE2670,AD2670,AE2670)</f>
        <v>Archers, Dark Prince, Giant Snowball, Goblin Demolisher, Goblin Hut, Graveyard, Poison, Skeletons</v>
      </c>
      <c r="AG2670" s="7" t="str">
        <f aca="false">IF(AD2670&lt;AE2670,AE2670,AD2670)</f>
        <v>Bats, Berserker, Bomb Tower, Fire Spirit, Magic Archer, Miner, Royal Delivery, Wall Breakers</v>
      </c>
      <c r="AH2670" s="7" t="str">
        <f aca="false">IF(AD2670=AF2670,AA2670,IF(AA2670="Win","Loss",IF(AA2670="Loss","Win","Draw")))</f>
        <v>Win</v>
      </c>
      <c r="AI2670" s="7" t="s">
        <v>297</v>
      </c>
    </row>
    <row r="2671" customFormat="false" ht="15" hidden="false" customHeight="true" outlineLevel="0" collapsed="false">
      <c r="A2671" s="7" t="s">
        <v>5887</v>
      </c>
      <c r="B2671" s="7" t="n">
        <v>2</v>
      </c>
      <c r="C2671" s="7" t="s">
        <v>198</v>
      </c>
      <c r="D2671" s="7" t="s">
        <v>199</v>
      </c>
      <c r="E2671" s="7" t="s">
        <v>3612</v>
      </c>
      <c r="F2671" s="7" t="s">
        <v>3613</v>
      </c>
      <c r="G2671" s="7" t="s">
        <v>5889</v>
      </c>
      <c r="H2671" s="7" t="s">
        <v>391</v>
      </c>
      <c r="I2671" s="7" t="s">
        <v>92</v>
      </c>
      <c r="J2671" s="7" t="s">
        <v>91</v>
      </c>
      <c r="K2671" s="7" t="s">
        <v>90</v>
      </c>
      <c r="L2671" s="7" t="s">
        <v>88</v>
      </c>
      <c r="M2671" s="7" t="s">
        <v>93</v>
      </c>
      <c r="N2671" s="7" t="s">
        <v>96</v>
      </c>
      <c r="O2671" s="7" t="s">
        <v>94</v>
      </c>
      <c r="P2671" s="7" t="s">
        <v>150</v>
      </c>
      <c r="Q2671" s="7" t="s">
        <v>141</v>
      </c>
      <c r="R2671" s="7" t="s">
        <v>139</v>
      </c>
      <c r="S2671" s="7" t="s">
        <v>109</v>
      </c>
      <c r="T2671" s="7" t="s">
        <v>306</v>
      </c>
      <c r="U2671" s="7" t="s">
        <v>441</v>
      </c>
      <c r="V2671" s="7" t="s">
        <v>440</v>
      </c>
      <c r="W2671" s="7" t="s">
        <v>242</v>
      </c>
      <c r="X2671" s="7" t="s">
        <v>130</v>
      </c>
      <c r="Y2671" s="7" t="n">
        <v>2</v>
      </c>
      <c r="Z2671" s="7" t="n">
        <v>1</v>
      </c>
      <c r="AA2671" s="7" t="str">
        <f aca="false">IF(Y2671&gt;Z2671,"Win",IF(Y2671&lt;Z2671,"Loss","Draw"))</f>
        <v>Win</v>
      </c>
      <c r="AB2671" s="7" t="s">
        <v>99</v>
      </c>
      <c r="AC2671" s="7" t="s">
        <v>99</v>
      </c>
      <c r="AD2671" s="7" t="s">
        <v>5890</v>
      </c>
      <c r="AE2671" s="7" t="s">
        <v>443</v>
      </c>
      <c r="AF2671" s="7" t="str">
        <f aca="false">IF(AD2671&lt;AE2671,AD2671,AE2671)</f>
        <v>Arrows, Bomber, Elite Barbarians, Golem, Lumberjack, Mega Minion, Night Witch, Zap</v>
      </c>
      <c r="AG2671" s="7" t="str">
        <f aca="false">IF(AD2671&lt;AE2671,AE2671,AD2671)</f>
        <v>Berserker, Electro Spirit, Fireball, Goblins, Minions, Mortar, Rascals, Skeleton Barrel</v>
      </c>
      <c r="AH2671" s="7" t="str">
        <f aca="false">IF(AD2671=AF2671,AA2671,IF(AA2671="Win","Loss",IF(AA2671="Loss","Win","Draw")))</f>
        <v>Loss</v>
      </c>
      <c r="AI2671" s="7" t="s">
        <v>297</v>
      </c>
    </row>
    <row r="2672" customFormat="false" ht="15" hidden="false" customHeight="true" outlineLevel="0" collapsed="false">
      <c r="A2672" s="7" t="s">
        <v>5887</v>
      </c>
      <c r="B2672" s="7" t="n">
        <v>3</v>
      </c>
      <c r="C2672" s="7" t="s">
        <v>198</v>
      </c>
      <c r="D2672" s="7" t="s">
        <v>199</v>
      </c>
      <c r="E2672" s="7" t="s">
        <v>3612</v>
      </c>
      <c r="F2672" s="7" t="s">
        <v>3613</v>
      </c>
      <c r="G2672" s="7" t="s">
        <v>5891</v>
      </c>
      <c r="H2672" s="7" t="s">
        <v>391</v>
      </c>
      <c r="I2672" s="7" t="s">
        <v>82</v>
      </c>
      <c r="J2672" s="7" t="s">
        <v>83</v>
      </c>
      <c r="K2672" s="7" t="s">
        <v>87</v>
      </c>
      <c r="L2672" s="7" t="s">
        <v>85</v>
      </c>
      <c r="M2672" s="7" t="s">
        <v>86</v>
      </c>
      <c r="N2672" s="7" t="s">
        <v>242</v>
      </c>
      <c r="O2672" s="7" t="s">
        <v>157</v>
      </c>
      <c r="P2672" s="7" t="s">
        <v>95</v>
      </c>
      <c r="Q2672" s="7" t="s">
        <v>127</v>
      </c>
      <c r="R2672" s="7" t="s">
        <v>140</v>
      </c>
      <c r="S2672" s="7" t="s">
        <v>124</v>
      </c>
      <c r="T2672" s="7" t="s">
        <v>142</v>
      </c>
      <c r="U2672" s="7" t="s">
        <v>257</v>
      </c>
      <c r="V2672" s="7" t="s">
        <v>131</v>
      </c>
      <c r="W2672" s="7" t="s">
        <v>143</v>
      </c>
      <c r="X2672" s="7" t="s">
        <v>449</v>
      </c>
      <c r="Y2672" s="7" t="n">
        <v>1</v>
      </c>
      <c r="Z2672" s="7" t="n">
        <v>0</v>
      </c>
      <c r="AA2672" s="7" t="str">
        <f aca="false">IF(Y2672&gt;Z2672,"Win",IF(Y2672&lt;Z2672,"Loss","Draw"))</f>
        <v>Win</v>
      </c>
      <c r="AB2672" s="7" t="s">
        <v>99</v>
      </c>
      <c r="AC2672" s="7" t="s">
        <v>99</v>
      </c>
      <c r="AD2672" s="7" t="s">
        <v>5892</v>
      </c>
      <c r="AE2672" s="7" t="s">
        <v>2689</v>
      </c>
      <c r="AF2672" s="7" t="str">
        <f aca="false">IF(AD2672&lt;AE2672,AD2672,AE2672)</f>
        <v>Bandit, Battle Ram, Elixir Collector, Heal Spirit, Hunter, Ice Golem, Royal Ghost, Three Musketeers</v>
      </c>
      <c r="AG2672" s="7" t="str">
        <f aca="false">IF(AD2672&lt;AE2672,AE2672,AD2672)</f>
        <v>Barbarian Barrel, Bomber, Fire Spirit, Lightning, Monk, Royal Hogs, Skeleton Dragons, Tesla</v>
      </c>
      <c r="AH2672" s="7" t="str">
        <f aca="false">IF(AD2672=AF2672,AA2672,IF(AA2672="Win","Loss",IF(AA2672="Loss","Win","Draw")))</f>
        <v>Loss</v>
      </c>
      <c r="AI2672" s="7" t="s">
        <v>297</v>
      </c>
    </row>
    <row r="2673" customFormat="false" ht="15" hidden="false" customHeight="true" outlineLevel="0" collapsed="false">
      <c r="A2673" s="7" t="s">
        <v>5893</v>
      </c>
      <c r="B2673" s="7" t="n">
        <v>1</v>
      </c>
      <c r="C2673" s="7" t="s">
        <v>198</v>
      </c>
      <c r="D2673" s="7" t="s">
        <v>199</v>
      </c>
      <c r="E2673" s="7" t="s">
        <v>3612</v>
      </c>
      <c r="F2673" s="7" t="s">
        <v>3613</v>
      </c>
      <c r="G2673" s="7" t="s">
        <v>5894</v>
      </c>
      <c r="H2673" s="7" t="s">
        <v>391</v>
      </c>
      <c r="I2673" s="7" t="s">
        <v>201</v>
      </c>
      <c r="J2673" s="7" t="s">
        <v>202</v>
      </c>
      <c r="K2673" s="7" t="s">
        <v>203</v>
      </c>
      <c r="L2673" s="7" t="s">
        <v>97</v>
      </c>
      <c r="M2673" s="7" t="s">
        <v>157</v>
      </c>
      <c r="N2673" s="7" t="s">
        <v>118</v>
      </c>
      <c r="O2673" s="7" t="s">
        <v>204</v>
      </c>
      <c r="P2673" s="7" t="s">
        <v>87</v>
      </c>
      <c r="Q2673" s="7" t="s">
        <v>778</v>
      </c>
      <c r="R2673" s="7" t="s">
        <v>123</v>
      </c>
      <c r="S2673" s="7" t="s">
        <v>172</v>
      </c>
      <c r="T2673" s="7" t="s">
        <v>223</v>
      </c>
      <c r="U2673" s="7" t="s">
        <v>124</v>
      </c>
      <c r="V2673" s="7" t="s">
        <v>242</v>
      </c>
      <c r="W2673" s="7" t="s">
        <v>130</v>
      </c>
      <c r="X2673" s="7" t="s">
        <v>327</v>
      </c>
      <c r="Y2673" s="7" t="n">
        <v>1</v>
      </c>
      <c r="Z2673" s="7" t="n">
        <v>0</v>
      </c>
      <c r="AA2673" s="7" t="str">
        <f aca="false">IF(Y2673&gt;Z2673,"Win",IF(Y2673&lt;Z2673,"Loss","Draw"))</f>
        <v>Win</v>
      </c>
      <c r="AB2673" s="7" t="s">
        <v>99</v>
      </c>
      <c r="AC2673" s="7" t="s">
        <v>99</v>
      </c>
      <c r="AD2673" s="7" t="s">
        <v>1001</v>
      </c>
      <c r="AE2673" s="7" t="s">
        <v>5895</v>
      </c>
      <c r="AF2673" s="7" t="str">
        <f aca="false">IF(AD2673&lt;AE2673,AD2673,AE2673)</f>
        <v>Arrows, Bomber, Goblinstein, Musketeer, P.E.K.K.A, Rage, Ram Rider, Royal Ghost</v>
      </c>
      <c r="AG2673" s="7" t="str">
        <f aca="false">IF(AD2673&lt;AE2673,AE2673,AD2673)</f>
        <v>Fire Spirit, Goblin Barrel, Ice Spirit, Magic Archer, Ronin, Royal Delivery, Tesla, Wall Breakers</v>
      </c>
      <c r="AH2673" s="7" t="str">
        <f aca="false">IF(AD2673=AF2673,AA2673,IF(AA2673="Win","Loss",IF(AA2673="Loss","Win","Draw")))</f>
        <v>Loss</v>
      </c>
      <c r="AI2673" s="7" t="s">
        <v>297</v>
      </c>
    </row>
    <row r="2674" customFormat="false" ht="15" hidden="false" customHeight="true" outlineLevel="0" collapsed="false">
      <c r="A2674" s="7" t="s">
        <v>5893</v>
      </c>
      <c r="B2674" s="7" t="n">
        <v>2</v>
      </c>
      <c r="C2674" s="7" t="s">
        <v>198</v>
      </c>
      <c r="D2674" s="7" t="s">
        <v>199</v>
      </c>
      <c r="E2674" s="7" t="s">
        <v>3612</v>
      </c>
      <c r="F2674" s="7" t="s">
        <v>3613</v>
      </c>
      <c r="G2674" s="7" t="s">
        <v>5896</v>
      </c>
      <c r="H2674" s="7" t="s">
        <v>391</v>
      </c>
      <c r="I2674" s="7" t="s">
        <v>185</v>
      </c>
      <c r="J2674" s="7" t="s">
        <v>186</v>
      </c>
      <c r="K2674" s="7" t="s">
        <v>241</v>
      </c>
      <c r="L2674" s="7" t="s">
        <v>111</v>
      </c>
      <c r="M2674" s="7" t="s">
        <v>193</v>
      </c>
      <c r="N2674" s="7" t="s">
        <v>187</v>
      </c>
      <c r="O2674" s="7" t="s">
        <v>109</v>
      </c>
      <c r="P2674" s="7" t="s">
        <v>234</v>
      </c>
      <c r="Q2674" s="7" t="s">
        <v>82</v>
      </c>
      <c r="R2674" s="7" t="s">
        <v>83</v>
      </c>
      <c r="S2674" s="7" t="s">
        <v>84</v>
      </c>
      <c r="T2674" s="7" t="s">
        <v>85</v>
      </c>
      <c r="U2674" s="7" t="s">
        <v>86</v>
      </c>
      <c r="V2674" s="7" t="s">
        <v>119</v>
      </c>
      <c r="W2674" s="7" t="s">
        <v>150</v>
      </c>
      <c r="X2674" s="7" t="s">
        <v>95</v>
      </c>
      <c r="Y2674" s="7" t="n">
        <v>0</v>
      </c>
      <c r="Z2674" s="7" t="n">
        <v>1</v>
      </c>
      <c r="AA2674" s="7" t="str">
        <f aca="false">IF(Y2674&gt;Z2674,"Win",IF(Y2674&lt;Z2674,"Loss","Draw"))</f>
        <v>Loss</v>
      </c>
      <c r="AB2674" s="7" t="s">
        <v>99</v>
      </c>
      <c r="AC2674" s="7" t="s">
        <v>99</v>
      </c>
      <c r="AD2674" s="7" t="s">
        <v>262</v>
      </c>
      <c r="AE2674" s="7" t="s">
        <v>5897</v>
      </c>
      <c r="AF2674" s="7" t="str">
        <f aca="false">IF(AD2674&lt;AE2674,AD2674,AE2674)</f>
        <v>Archers, Barbarian Barrel, Electro Spirit, Goblin Hut, Lightning, Monk, Royal Hogs, Skeleton Dragons</v>
      </c>
      <c r="AG2674" s="7" t="str">
        <f aca="false">IF(AD2674&lt;AE2674,AE2674,AD2674)</f>
        <v>Balloon, Bomb Tower, Executioner, Guards, Knight, Miner, Tornado, Zap</v>
      </c>
      <c r="AH2674" s="7" t="str">
        <f aca="false">IF(AD2674=AF2674,AA2674,IF(AA2674="Win","Loss",IF(AA2674="Loss","Win","Draw")))</f>
        <v>Win</v>
      </c>
      <c r="AI2674" s="7" t="s">
        <v>297</v>
      </c>
    </row>
    <row r="2675" customFormat="false" ht="15" hidden="false" customHeight="true" outlineLevel="0" collapsed="false">
      <c r="A2675" s="7" t="s">
        <v>5893</v>
      </c>
      <c r="B2675" s="7" t="n">
        <v>3</v>
      </c>
      <c r="C2675" s="7" t="s">
        <v>198</v>
      </c>
      <c r="D2675" s="7" t="s">
        <v>199</v>
      </c>
      <c r="E2675" s="7" t="s">
        <v>3612</v>
      </c>
      <c r="F2675" s="7" t="s">
        <v>3613</v>
      </c>
      <c r="G2675" s="7" t="s">
        <v>5898</v>
      </c>
      <c r="H2675" s="7" t="s">
        <v>391</v>
      </c>
      <c r="I2675" s="7" t="s">
        <v>113</v>
      </c>
      <c r="J2675" s="7" t="s">
        <v>91</v>
      </c>
      <c r="K2675" s="7" t="s">
        <v>151</v>
      </c>
      <c r="L2675" s="7" t="s">
        <v>165</v>
      </c>
      <c r="M2675" s="7" t="s">
        <v>85</v>
      </c>
      <c r="N2675" s="7" t="s">
        <v>119</v>
      </c>
      <c r="O2675" s="7" t="s">
        <v>150</v>
      </c>
      <c r="P2675" s="7" t="s">
        <v>89</v>
      </c>
      <c r="Q2675" s="7" t="s">
        <v>208</v>
      </c>
      <c r="R2675" s="7" t="s">
        <v>139</v>
      </c>
      <c r="S2675" s="7" t="s">
        <v>109</v>
      </c>
      <c r="T2675" s="7" t="s">
        <v>110</v>
      </c>
      <c r="U2675" s="7" t="s">
        <v>112</v>
      </c>
      <c r="V2675" s="7" t="s">
        <v>88</v>
      </c>
      <c r="W2675" s="7" t="s">
        <v>93</v>
      </c>
      <c r="X2675" s="7" t="s">
        <v>188</v>
      </c>
      <c r="Y2675" s="7" t="n">
        <v>2</v>
      </c>
      <c r="Z2675" s="7" t="n">
        <v>1</v>
      </c>
      <c r="AA2675" s="7" t="str">
        <f aca="false">IF(Y2675&gt;Z2675,"Win",IF(Y2675&lt;Z2675,"Loss","Draw"))</f>
        <v>Win</v>
      </c>
      <c r="AB2675" s="7" t="s">
        <v>99</v>
      </c>
      <c r="AC2675" s="7" t="s">
        <v>99</v>
      </c>
      <c r="AD2675" s="7" t="s">
        <v>5899</v>
      </c>
      <c r="AE2675" s="7" t="s">
        <v>285</v>
      </c>
      <c r="AF2675" s="7" t="str">
        <f aca="false">IF(AD2675&lt;AE2675,AD2675,AE2675)</f>
        <v>Berserker, Fireball, Lava Hound, Mega Minion, Spirit Empress, Tombstone, Valkyrie, Zap</v>
      </c>
      <c r="AG2675" s="7" t="str">
        <f aca="false">IF(AD2675&lt;AE2675,AE2675,AD2675)</f>
        <v>Electro Spirit, Furnace, Goblin Hut, Goblins, Hog Rider, Lightning, Mighty Miner, The Log</v>
      </c>
      <c r="AH2675" s="7" t="str">
        <f aca="false">IF(AD2675=AF2675,AA2675,IF(AA2675="Win","Loss",IF(AA2675="Loss","Win","Draw")))</f>
        <v>Loss</v>
      </c>
      <c r="AI2675" s="7" t="s">
        <v>297</v>
      </c>
    </row>
    <row r="2676" customFormat="false" ht="15" hidden="false" customHeight="true" outlineLevel="0" collapsed="false">
      <c r="A2676" s="7" t="s">
        <v>5900</v>
      </c>
      <c r="B2676" s="7" t="n">
        <v>1</v>
      </c>
      <c r="C2676" s="7" t="s">
        <v>198</v>
      </c>
      <c r="D2676" s="7" t="s">
        <v>199</v>
      </c>
      <c r="E2676" s="7" t="s">
        <v>3612</v>
      </c>
      <c r="F2676" s="7" t="s">
        <v>3613</v>
      </c>
      <c r="G2676" s="7" t="s">
        <v>5901</v>
      </c>
      <c r="H2676" s="7" t="s">
        <v>391</v>
      </c>
      <c r="I2676" s="7" t="s">
        <v>127</v>
      </c>
      <c r="J2676" s="7" t="s">
        <v>128</v>
      </c>
      <c r="K2676" s="7" t="s">
        <v>129</v>
      </c>
      <c r="L2676" s="7" t="s">
        <v>133</v>
      </c>
      <c r="M2676" s="7" t="s">
        <v>86</v>
      </c>
      <c r="N2676" s="7" t="s">
        <v>132</v>
      </c>
      <c r="O2676" s="7" t="s">
        <v>131</v>
      </c>
      <c r="P2676" s="7" t="s">
        <v>130</v>
      </c>
      <c r="Q2676" s="7" t="s">
        <v>92</v>
      </c>
      <c r="R2676" s="7" t="s">
        <v>91</v>
      </c>
      <c r="S2676" s="7" t="s">
        <v>90</v>
      </c>
      <c r="T2676" s="7" t="s">
        <v>97</v>
      </c>
      <c r="U2676" s="7" t="s">
        <v>93</v>
      </c>
      <c r="V2676" s="7" t="s">
        <v>159</v>
      </c>
      <c r="W2676" s="7" t="s">
        <v>94</v>
      </c>
      <c r="X2676" s="7" t="s">
        <v>95</v>
      </c>
      <c r="Y2676" s="7" t="n">
        <v>0</v>
      </c>
      <c r="Z2676" s="7" t="n">
        <v>1</v>
      </c>
      <c r="AA2676" s="7" t="str">
        <f aca="false">IF(Y2676&gt;Z2676,"Win",IF(Y2676&lt;Z2676,"Loss","Draw"))</f>
        <v>Loss</v>
      </c>
      <c r="AB2676" s="7" t="s">
        <v>99</v>
      </c>
      <c r="AC2676" s="7" t="s">
        <v>99</v>
      </c>
      <c r="AD2676" s="7" t="s">
        <v>135</v>
      </c>
      <c r="AE2676" s="7" t="s">
        <v>1036</v>
      </c>
      <c r="AF2676" s="7" t="str">
        <f aca="false">IF(AD2676&lt;AE2676,AD2676,AE2676)</f>
        <v>Arrows, Bandit, Battle Ram, Electro Wizard, Golden Knight, Mega Knight, Mother Witch, Skeleton Dragons</v>
      </c>
      <c r="AG2676" s="7" t="str">
        <f aca="false">IF(AD2676&lt;AE2676,AE2676,AD2676)</f>
        <v>Barbarian Barrel, Dart Goblin, Fireball, Goblins, Mortar, Rascals, Ronin, Skeleton Barrel</v>
      </c>
      <c r="AH2676" s="7" t="str">
        <f aca="false">IF(AD2676=AF2676,AA2676,IF(AA2676="Win","Loss",IF(AA2676="Loss","Win","Draw")))</f>
        <v>Loss</v>
      </c>
      <c r="AI2676" s="7" t="s">
        <v>297</v>
      </c>
    </row>
    <row r="2677" customFormat="false" ht="15" hidden="false" customHeight="true" outlineLevel="0" collapsed="false">
      <c r="A2677" s="7" t="s">
        <v>5900</v>
      </c>
      <c r="B2677" s="7" t="n">
        <v>2</v>
      </c>
      <c r="C2677" s="7" t="s">
        <v>198</v>
      </c>
      <c r="D2677" s="7" t="s">
        <v>199</v>
      </c>
      <c r="E2677" s="7" t="s">
        <v>3612</v>
      </c>
      <c r="F2677" s="7" t="s">
        <v>3613</v>
      </c>
      <c r="G2677" s="7" t="s">
        <v>5902</v>
      </c>
      <c r="H2677" s="7" t="s">
        <v>391</v>
      </c>
      <c r="I2677" s="7" t="s">
        <v>107</v>
      </c>
      <c r="J2677" s="7" t="s">
        <v>108</v>
      </c>
      <c r="K2677" s="7" t="s">
        <v>109</v>
      </c>
      <c r="L2677" s="7" t="s">
        <v>110</v>
      </c>
      <c r="M2677" s="7" t="s">
        <v>111</v>
      </c>
      <c r="N2677" s="7" t="s">
        <v>178</v>
      </c>
      <c r="O2677" s="7" t="s">
        <v>112</v>
      </c>
      <c r="P2677" s="7" t="s">
        <v>93</v>
      </c>
      <c r="Q2677" s="7" t="s">
        <v>84</v>
      </c>
      <c r="R2677" s="7" t="s">
        <v>158</v>
      </c>
      <c r="S2677" s="7" t="s">
        <v>114</v>
      </c>
      <c r="T2677" s="7" t="s">
        <v>115</v>
      </c>
      <c r="U2677" s="7" t="s">
        <v>447</v>
      </c>
      <c r="V2677" s="7" t="s">
        <v>440</v>
      </c>
      <c r="W2677" s="7" t="s">
        <v>96</v>
      </c>
      <c r="X2677" s="7" t="s">
        <v>130</v>
      </c>
      <c r="Y2677" s="7" t="n">
        <v>1</v>
      </c>
      <c r="Z2677" s="7" t="n">
        <v>0</v>
      </c>
      <c r="AA2677" s="7" t="str">
        <f aca="false">IF(Y2677&gt;Z2677,"Win",IF(Y2677&lt;Z2677,"Loss","Draw"))</f>
        <v>Win</v>
      </c>
      <c r="AB2677" s="7" t="s">
        <v>99</v>
      </c>
      <c r="AC2677" s="7" t="s">
        <v>99</v>
      </c>
      <c r="AD2677" s="7" t="s">
        <v>5903</v>
      </c>
      <c r="AE2677" s="7" t="s">
        <v>1041</v>
      </c>
      <c r="AF2677" s="7" t="str">
        <f aca="false">IF(AD2677&lt;AE2677,AD2677,AE2677)</f>
        <v>Archers, Arrows, Bowler, Giant, Giant Snowball, Graveyard, Minions, Night Witch</v>
      </c>
      <c r="AG2677" s="7" t="str">
        <f aca="false">IF(AD2677&lt;AE2677,AE2677,AD2677)</f>
        <v>Dark Prince, Fireball, Goblin Cage, Lava Hound, Miner, Phoenix, Spirit Empress, Zap</v>
      </c>
      <c r="AH2677" s="7" t="str">
        <f aca="false">IF(AD2677=AF2677,AA2677,IF(AA2677="Win","Loss",IF(AA2677="Loss","Win","Draw")))</f>
        <v>Loss</v>
      </c>
      <c r="AI2677" s="7" t="s">
        <v>297</v>
      </c>
    </row>
    <row r="2678" customFormat="false" ht="15" hidden="false" customHeight="true" outlineLevel="0" collapsed="false">
      <c r="A2678" s="7" t="s">
        <v>5900</v>
      </c>
      <c r="B2678" s="7" t="n">
        <v>3</v>
      </c>
      <c r="C2678" s="7" t="s">
        <v>198</v>
      </c>
      <c r="D2678" s="7" t="s">
        <v>199</v>
      </c>
      <c r="E2678" s="7" t="s">
        <v>3612</v>
      </c>
      <c r="F2678" s="7" t="s">
        <v>3613</v>
      </c>
      <c r="G2678" s="7" t="s">
        <v>5904</v>
      </c>
      <c r="H2678" s="7" t="s">
        <v>391</v>
      </c>
      <c r="I2678" s="7" t="s">
        <v>201</v>
      </c>
      <c r="J2678" s="7" t="s">
        <v>337</v>
      </c>
      <c r="K2678" s="7" t="s">
        <v>203</v>
      </c>
      <c r="L2678" s="7" t="s">
        <v>159</v>
      </c>
      <c r="M2678" s="7" t="s">
        <v>157</v>
      </c>
      <c r="N2678" s="7" t="s">
        <v>118</v>
      </c>
      <c r="O2678" s="7" t="s">
        <v>204</v>
      </c>
      <c r="P2678" s="7" t="s">
        <v>87</v>
      </c>
      <c r="Q2678" s="7" t="s">
        <v>201</v>
      </c>
      <c r="R2678" s="7" t="s">
        <v>202</v>
      </c>
      <c r="S2678" s="7" t="s">
        <v>233</v>
      </c>
      <c r="T2678" s="7" t="s">
        <v>111</v>
      </c>
      <c r="U2678" s="7" t="s">
        <v>126</v>
      </c>
      <c r="V2678" s="7" t="s">
        <v>157</v>
      </c>
      <c r="W2678" s="7" t="s">
        <v>89</v>
      </c>
      <c r="X2678" s="7" t="s">
        <v>234</v>
      </c>
      <c r="Y2678" s="7" t="n">
        <v>2</v>
      </c>
      <c r="Z2678" s="7" t="n">
        <v>0</v>
      </c>
      <c r="AA2678" s="7" t="str">
        <f aca="false">IF(Y2678&gt;Z2678,"Win",IF(Y2678&lt;Z2678,"Loss","Draw"))</f>
        <v>Win</v>
      </c>
      <c r="AB2678" s="7" t="s">
        <v>99</v>
      </c>
      <c r="AC2678" s="7" t="s">
        <v>99</v>
      </c>
      <c r="AD2678" s="7" t="s">
        <v>3715</v>
      </c>
      <c r="AE2678" s="7" t="s">
        <v>415</v>
      </c>
      <c r="AF2678" s="7" t="str">
        <f aca="false">IF(AD2678&lt;AE2678,AD2678,AE2678)</f>
        <v>Bats, Bomb Tower, Fire Spirit, Magic Archer, Miner, Skeletons, The Log, Wall Breakers</v>
      </c>
      <c r="AG2678" s="7" t="str">
        <f aca="false">IF(AD2678&lt;AE2678,AE2678,AD2678)</f>
        <v>Boss Bandit, Dart Goblin, Fire Spirit, Goblin Barrel, Ice Spirit, Royal Delivery, Tesla, Wall Breakers</v>
      </c>
      <c r="AH2678" s="7" t="str">
        <f aca="false">IF(AD2678=AF2678,AA2678,IF(AA2678="Win","Loss",IF(AA2678="Loss","Win","Draw")))</f>
        <v>Loss</v>
      </c>
      <c r="AI2678" s="7" t="s">
        <v>297</v>
      </c>
    </row>
    <row r="2679" customFormat="false" ht="15" hidden="false" customHeight="true" outlineLevel="0" collapsed="false">
      <c r="A2679" s="7" t="s">
        <v>5905</v>
      </c>
      <c r="B2679" s="7" t="n">
        <v>1</v>
      </c>
      <c r="C2679" s="7" t="s">
        <v>198</v>
      </c>
      <c r="D2679" s="7" t="s">
        <v>199</v>
      </c>
      <c r="E2679" s="7" t="s">
        <v>3612</v>
      </c>
      <c r="F2679" s="7" t="s">
        <v>3613</v>
      </c>
      <c r="G2679" s="7" t="s">
        <v>5906</v>
      </c>
      <c r="H2679" s="7" t="s">
        <v>391</v>
      </c>
      <c r="I2679" s="7" t="s">
        <v>172</v>
      </c>
      <c r="J2679" s="7" t="s">
        <v>108</v>
      </c>
      <c r="K2679" s="7" t="s">
        <v>241</v>
      </c>
      <c r="L2679" s="7" t="s">
        <v>115</v>
      </c>
      <c r="M2679" s="7" t="s">
        <v>116</v>
      </c>
      <c r="N2679" s="7" t="s">
        <v>119</v>
      </c>
      <c r="O2679" s="7" t="s">
        <v>118</v>
      </c>
      <c r="P2679" s="7" t="s">
        <v>95</v>
      </c>
      <c r="Q2679" s="7" t="s">
        <v>137</v>
      </c>
      <c r="R2679" s="7" t="s">
        <v>241</v>
      </c>
      <c r="S2679" s="7" t="s">
        <v>114</v>
      </c>
      <c r="T2679" s="7" t="s">
        <v>116</v>
      </c>
      <c r="U2679" s="7" t="s">
        <v>242</v>
      </c>
      <c r="V2679" s="7" t="s">
        <v>157</v>
      </c>
      <c r="W2679" s="7" t="s">
        <v>126</v>
      </c>
      <c r="X2679" s="7" t="s">
        <v>153</v>
      </c>
      <c r="Y2679" s="7" t="n">
        <v>1</v>
      </c>
      <c r="Z2679" s="7" t="n">
        <v>0</v>
      </c>
      <c r="AA2679" s="7" t="str">
        <f aca="false">IF(Y2679&gt;Z2679,"Win",IF(Y2679&lt;Z2679,"Loss","Draw"))</f>
        <v>Win</v>
      </c>
      <c r="AB2679" s="7" t="s">
        <v>99</v>
      </c>
      <c r="AC2679" s="7" t="s">
        <v>99</v>
      </c>
      <c r="AD2679" s="7" t="s">
        <v>5907</v>
      </c>
      <c r="AE2679" s="7" t="s">
        <v>1635</v>
      </c>
      <c r="AF2679" s="7" t="str">
        <f aca="false">IF(AD2679&lt;AE2679,AD2679,AE2679)</f>
        <v>Barbarian Barrel, Dark Prince, Goblin Hut, Graveyard, Ice Spirit, Knight, Musketeer, Poison</v>
      </c>
      <c r="AG2679" s="7" t="str">
        <f aca="false">IF(AD2679&lt;AE2679,AE2679,AD2679)</f>
        <v>Bomber, Cannon, Fire Spirit, Giant Snowball, Goblin Drill, Knight, Poison, Skeletons</v>
      </c>
      <c r="AH2679" s="7" t="str">
        <f aca="false">IF(AD2679=AF2679,AA2679,IF(AA2679="Win","Loss",IF(AA2679="Loss","Win","Draw")))</f>
        <v>Win</v>
      </c>
      <c r="AI2679" s="7" t="s">
        <v>297</v>
      </c>
    </row>
    <row r="2680" customFormat="false" ht="15" hidden="false" customHeight="true" outlineLevel="0" collapsed="false">
      <c r="A2680" s="7" t="s">
        <v>5905</v>
      </c>
      <c r="B2680" s="7" t="n">
        <v>2</v>
      </c>
      <c r="C2680" s="7" t="s">
        <v>198</v>
      </c>
      <c r="D2680" s="7" t="s">
        <v>199</v>
      </c>
      <c r="E2680" s="7" t="s">
        <v>3612</v>
      </c>
      <c r="F2680" s="7" t="s">
        <v>3613</v>
      </c>
      <c r="G2680" s="7" t="s">
        <v>5908</v>
      </c>
      <c r="H2680" s="7" t="s">
        <v>391</v>
      </c>
      <c r="I2680" s="7" t="s">
        <v>92</v>
      </c>
      <c r="J2680" s="7" t="s">
        <v>158</v>
      </c>
      <c r="K2680" s="7" t="s">
        <v>90</v>
      </c>
      <c r="L2680" s="7" t="s">
        <v>93</v>
      </c>
      <c r="M2680" s="7" t="s">
        <v>159</v>
      </c>
      <c r="N2680" s="7" t="s">
        <v>96</v>
      </c>
      <c r="O2680" s="7" t="s">
        <v>94</v>
      </c>
      <c r="P2680" s="7" t="s">
        <v>150</v>
      </c>
      <c r="Q2680" s="7" t="s">
        <v>141</v>
      </c>
      <c r="R2680" s="7" t="s">
        <v>95</v>
      </c>
      <c r="S2680" s="7" t="s">
        <v>107</v>
      </c>
      <c r="T2680" s="7" t="s">
        <v>177</v>
      </c>
      <c r="U2680" s="7" t="s">
        <v>178</v>
      </c>
      <c r="V2680" s="7" t="s">
        <v>93</v>
      </c>
      <c r="W2680" s="7" t="s">
        <v>150</v>
      </c>
      <c r="X2680" s="7" t="s">
        <v>143</v>
      </c>
      <c r="Y2680" s="7" t="n">
        <v>3</v>
      </c>
      <c r="Z2680" s="7" t="n">
        <v>0</v>
      </c>
      <c r="AA2680" s="7" t="str">
        <f aca="false">IF(Y2680&gt;Z2680,"Win",IF(Y2680&lt;Z2680,"Loss","Draw"))</f>
        <v>Win</v>
      </c>
      <c r="AB2680" s="7" t="s">
        <v>99</v>
      </c>
      <c r="AC2680" s="7" t="s">
        <v>99</v>
      </c>
      <c r="AD2680" s="7" t="s">
        <v>967</v>
      </c>
      <c r="AE2680" s="7" t="s">
        <v>180</v>
      </c>
      <c r="AF2680" s="7" t="str">
        <f aca="false">IF(AD2680&lt;AE2680,AD2680,AE2680)</f>
        <v>Barbarian Barrel, Electro Spirit, Fireball, Goblin Cage, Heal Spirit, Lumberjack, Phoenix, Royal Giant</v>
      </c>
      <c r="AG2680" s="7" t="str">
        <f aca="false">IF(AD2680&lt;AE2680,AE2680,AD2680)</f>
        <v>Bowler, Dart Goblin, Electro Spirit, Fireball, Minions, Mortar, Rascals, Skeleton Barrel</v>
      </c>
      <c r="AH2680" s="7" t="str">
        <f aca="false">IF(AD2680=AF2680,AA2680,IF(AA2680="Win","Loss",IF(AA2680="Loss","Win","Draw")))</f>
        <v>Loss</v>
      </c>
      <c r="AI2680" s="7" t="s">
        <v>297</v>
      </c>
    </row>
    <row r="2681" customFormat="false" ht="15" hidden="false" customHeight="true" outlineLevel="0" collapsed="false">
      <c r="A2681" s="7" t="s">
        <v>5905</v>
      </c>
      <c r="B2681" s="7" t="n">
        <v>3</v>
      </c>
      <c r="C2681" s="7" t="s">
        <v>198</v>
      </c>
      <c r="D2681" s="7" t="s">
        <v>199</v>
      </c>
      <c r="E2681" s="7" t="s">
        <v>3612</v>
      </c>
      <c r="F2681" s="7" t="s">
        <v>3613</v>
      </c>
      <c r="G2681" s="7" t="s">
        <v>5909</v>
      </c>
      <c r="H2681" s="7" t="s">
        <v>391</v>
      </c>
      <c r="I2681" s="7" t="s">
        <v>113</v>
      </c>
      <c r="J2681" s="7" t="s">
        <v>91</v>
      </c>
      <c r="K2681" s="7" t="s">
        <v>87</v>
      </c>
      <c r="L2681" s="7" t="s">
        <v>165</v>
      </c>
      <c r="M2681" s="7" t="s">
        <v>97</v>
      </c>
      <c r="N2681" s="7" t="s">
        <v>164</v>
      </c>
      <c r="O2681" s="7" t="s">
        <v>157</v>
      </c>
      <c r="P2681" s="7" t="s">
        <v>89</v>
      </c>
      <c r="Q2681" s="7" t="s">
        <v>152</v>
      </c>
      <c r="R2681" s="7" t="s">
        <v>128</v>
      </c>
      <c r="S2681" s="7" t="s">
        <v>208</v>
      </c>
      <c r="T2681" s="7" t="s">
        <v>306</v>
      </c>
      <c r="U2681" s="7" t="s">
        <v>294</v>
      </c>
      <c r="V2681" s="7" t="s">
        <v>96</v>
      </c>
      <c r="W2681" s="7" t="s">
        <v>173</v>
      </c>
      <c r="X2681" s="7" t="s">
        <v>187</v>
      </c>
      <c r="Y2681" s="7" t="n">
        <v>1</v>
      </c>
      <c r="Z2681" s="7" t="n">
        <v>0</v>
      </c>
      <c r="AA2681" s="7" t="str">
        <f aca="false">IF(Y2681&gt;Z2681,"Win",IF(Y2681&lt;Z2681,"Loss","Draw"))</f>
        <v>Win</v>
      </c>
      <c r="AB2681" s="7" t="s">
        <v>99</v>
      </c>
      <c r="AC2681" s="7" t="s">
        <v>99</v>
      </c>
      <c r="AD2681" s="7" t="s">
        <v>5910</v>
      </c>
      <c r="AE2681" s="7" t="s">
        <v>5911</v>
      </c>
      <c r="AF2681" s="7" t="str">
        <f aca="false">IF(AD2681&lt;AE2681,AD2681,AE2681)</f>
        <v>Baby Dragon, Golden Knight, Golem, Minions, Tornado, Valkyrie, Vines, Zappies</v>
      </c>
      <c r="AG2681" s="7" t="str">
        <f aca="false">IF(AD2681&lt;AE2681,AE2681,AD2681)</f>
        <v>Earthquake, Fire Spirit, Furnace, Goblins, Hog Rider, Ronin, Tesla, The Log</v>
      </c>
      <c r="AH2681" s="7" t="str">
        <f aca="false">IF(AD2681=AF2681,AA2681,IF(AA2681="Win","Loss",IF(AA2681="Loss","Win","Draw")))</f>
        <v>Loss</v>
      </c>
      <c r="AI2681" s="7" t="s">
        <v>297</v>
      </c>
    </row>
    <row r="2682" customFormat="false" ht="15" hidden="false" customHeight="true" outlineLevel="0" collapsed="false">
      <c r="A2682" s="7" t="s">
        <v>5912</v>
      </c>
      <c r="B2682" s="7" t="n">
        <v>1</v>
      </c>
      <c r="C2682" s="7" t="s">
        <v>198</v>
      </c>
      <c r="D2682" s="7" t="s">
        <v>199</v>
      </c>
      <c r="E2682" s="7" t="s">
        <v>3612</v>
      </c>
      <c r="F2682" s="7" t="s">
        <v>3613</v>
      </c>
      <c r="G2682" s="7" t="s">
        <v>5913</v>
      </c>
      <c r="H2682" s="7" t="s">
        <v>391</v>
      </c>
      <c r="I2682" s="7" t="s">
        <v>82</v>
      </c>
      <c r="J2682" s="7" t="s">
        <v>83</v>
      </c>
      <c r="K2682" s="7" t="s">
        <v>84</v>
      </c>
      <c r="L2682" s="7" t="s">
        <v>93</v>
      </c>
      <c r="M2682" s="7" t="s">
        <v>86</v>
      </c>
      <c r="N2682" s="7" t="s">
        <v>119</v>
      </c>
      <c r="O2682" s="7" t="s">
        <v>150</v>
      </c>
      <c r="P2682" s="7" t="s">
        <v>95</v>
      </c>
      <c r="Q2682" s="7" t="s">
        <v>92</v>
      </c>
      <c r="R2682" s="7" t="s">
        <v>158</v>
      </c>
      <c r="S2682" s="7" t="s">
        <v>90</v>
      </c>
      <c r="T2682" s="7" t="s">
        <v>93</v>
      </c>
      <c r="U2682" s="7" t="s">
        <v>159</v>
      </c>
      <c r="V2682" s="7" t="s">
        <v>96</v>
      </c>
      <c r="W2682" s="7" t="s">
        <v>94</v>
      </c>
      <c r="X2682" s="7" t="s">
        <v>150</v>
      </c>
      <c r="Y2682" s="7" t="n">
        <v>1</v>
      </c>
      <c r="Z2682" s="7" t="n">
        <v>0</v>
      </c>
      <c r="AA2682" s="7" t="str">
        <f aca="false">IF(Y2682&gt;Z2682,"Win",IF(Y2682&lt;Z2682,"Loss","Draw"))</f>
        <v>Win</v>
      </c>
      <c r="AB2682" s="7" t="s">
        <v>99</v>
      </c>
      <c r="AC2682" s="7" t="s">
        <v>99</v>
      </c>
      <c r="AD2682" s="7" t="s">
        <v>154</v>
      </c>
      <c r="AE2682" s="7" t="s">
        <v>967</v>
      </c>
      <c r="AF2682" s="7" t="str">
        <f aca="false">IF(AD2682&lt;AE2682,AD2682,AE2682)</f>
        <v>Archers, Barbarian Barrel, Electro Spirit, Fireball, Goblin Hut, Monk, Royal Hogs, Skeleton Dragons</v>
      </c>
      <c r="AG2682" s="7" t="str">
        <f aca="false">IF(AD2682&lt;AE2682,AE2682,AD2682)</f>
        <v>Bowler, Dart Goblin, Electro Spirit, Fireball, Minions, Mortar, Rascals, Skeleton Barrel</v>
      </c>
      <c r="AH2682" s="7" t="str">
        <f aca="false">IF(AD2682=AF2682,AA2682,IF(AA2682="Win","Loss",IF(AA2682="Loss","Win","Draw")))</f>
        <v>Win</v>
      </c>
      <c r="AI2682" s="7" t="s">
        <v>297</v>
      </c>
    </row>
    <row r="2683" customFormat="false" ht="15" hidden="false" customHeight="true" outlineLevel="0" collapsed="false">
      <c r="A2683" s="7" t="s">
        <v>5912</v>
      </c>
      <c r="B2683" s="7" t="n">
        <v>2</v>
      </c>
      <c r="C2683" s="7" t="s">
        <v>198</v>
      </c>
      <c r="D2683" s="7" t="s">
        <v>199</v>
      </c>
      <c r="E2683" s="7" t="s">
        <v>3612</v>
      </c>
      <c r="F2683" s="7" t="s">
        <v>3613</v>
      </c>
      <c r="G2683" s="7" t="s">
        <v>5914</v>
      </c>
      <c r="H2683" s="7" t="s">
        <v>391</v>
      </c>
      <c r="I2683" s="7" t="s">
        <v>114</v>
      </c>
      <c r="J2683" s="7" t="s">
        <v>241</v>
      </c>
      <c r="K2683" s="7" t="s">
        <v>87</v>
      </c>
      <c r="L2683" s="7" t="s">
        <v>137</v>
      </c>
      <c r="M2683" s="7" t="s">
        <v>138</v>
      </c>
      <c r="N2683" s="7" t="s">
        <v>88</v>
      </c>
      <c r="O2683" s="7" t="s">
        <v>116</v>
      </c>
      <c r="P2683" s="7" t="s">
        <v>157</v>
      </c>
      <c r="Q2683" s="7" t="s">
        <v>152</v>
      </c>
      <c r="R2683" s="7" t="s">
        <v>108</v>
      </c>
      <c r="S2683" s="7" t="s">
        <v>107</v>
      </c>
      <c r="T2683" s="7" t="s">
        <v>387</v>
      </c>
      <c r="U2683" s="7" t="s">
        <v>85</v>
      </c>
      <c r="V2683" s="7" t="s">
        <v>307</v>
      </c>
      <c r="W2683" s="7" t="s">
        <v>187</v>
      </c>
      <c r="X2683" s="7" t="s">
        <v>95</v>
      </c>
      <c r="Y2683" s="7" t="n">
        <v>1</v>
      </c>
      <c r="Z2683" s="7" t="n">
        <v>0</v>
      </c>
      <c r="AA2683" s="7" t="str">
        <f aca="false">IF(Y2683&gt;Z2683,"Win",IF(Y2683&lt;Z2683,"Loss","Draw"))</f>
        <v>Win</v>
      </c>
      <c r="AB2683" s="7" t="s">
        <v>99</v>
      </c>
      <c r="AC2683" s="7" t="s">
        <v>99</v>
      </c>
      <c r="AD2683" s="7" t="s">
        <v>1347</v>
      </c>
      <c r="AE2683" s="7" t="s">
        <v>4023</v>
      </c>
      <c r="AF2683" s="7" t="str">
        <f aca="false">IF(AD2683&lt;AE2683,AD2683,AE2683)</f>
        <v>Baby Dragon, Barbarian Barrel, Dark Prince, Electro Giant, Goblin Cage, Ice Wizard, Lightning, Tornado</v>
      </c>
      <c r="AG2683" s="7" t="str">
        <f aca="false">IF(AD2683&lt;AE2683,AE2683,AD2683)</f>
        <v>Berserker, Fire Spirit, Giant Snowball, Goblin Demolisher, Goblin Drill, Knight, Poison, Tesla</v>
      </c>
      <c r="AH2683" s="7" t="str">
        <f aca="false">IF(AD2683=AF2683,AA2683,IF(AA2683="Win","Loss",IF(AA2683="Loss","Win","Draw")))</f>
        <v>Loss</v>
      </c>
      <c r="AI2683" s="7" t="s">
        <v>297</v>
      </c>
    </row>
    <row r="2684" customFormat="false" ht="15" hidden="false" customHeight="true" outlineLevel="0" collapsed="false">
      <c r="A2684" s="7" t="s">
        <v>5912</v>
      </c>
      <c r="B2684" s="7" t="n">
        <v>3</v>
      </c>
      <c r="C2684" s="7" t="s">
        <v>198</v>
      </c>
      <c r="D2684" s="7" t="s">
        <v>199</v>
      </c>
      <c r="E2684" s="7" t="s">
        <v>3612</v>
      </c>
      <c r="F2684" s="7" t="s">
        <v>3613</v>
      </c>
      <c r="G2684" s="7" t="s">
        <v>5915</v>
      </c>
      <c r="H2684" s="7" t="s">
        <v>163</v>
      </c>
      <c r="I2684" s="7" t="s">
        <v>172</v>
      </c>
      <c r="J2684" s="7" t="s">
        <v>188</v>
      </c>
      <c r="K2684" s="7" t="s">
        <v>128</v>
      </c>
      <c r="L2684" s="7" t="s">
        <v>223</v>
      </c>
      <c r="M2684" s="7" t="s">
        <v>112</v>
      </c>
      <c r="N2684" s="7" t="s">
        <v>131</v>
      </c>
      <c r="O2684" s="7" t="s">
        <v>130</v>
      </c>
      <c r="P2684" s="7" t="s">
        <v>143</v>
      </c>
      <c r="Q2684" s="7" t="s">
        <v>201</v>
      </c>
      <c r="R2684" s="7" t="s">
        <v>202</v>
      </c>
      <c r="S2684" s="7" t="s">
        <v>203</v>
      </c>
      <c r="T2684" s="7" t="s">
        <v>88</v>
      </c>
      <c r="U2684" s="7" t="s">
        <v>157</v>
      </c>
      <c r="V2684" s="7" t="s">
        <v>118</v>
      </c>
      <c r="W2684" s="7" t="s">
        <v>204</v>
      </c>
      <c r="X2684" s="7" t="s">
        <v>87</v>
      </c>
      <c r="Y2684" s="7" t="n">
        <v>1</v>
      </c>
      <c r="Z2684" s="7" t="n">
        <v>0</v>
      </c>
      <c r="AA2684" s="7" t="str">
        <f aca="false">IF(Y2684&gt;Z2684,"Win",IF(Y2684&lt;Z2684,"Loss","Draw"))</f>
        <v>Win</v>
      </c>
      <c r="AB2684" s="7" t="s">
        <v>99</v>
      </c>
      <c r="AC2684" s="7" t="s">
        <v>99</v>
      </c>
      <c r="AD2684" s="7" t="s">
        <v>5916</v>
      </c>
      <c r="AE2684" s="7" t="s">
        <v>206</v>
      </c>
      <c r="AF2684" s="7" t="str">
        <f aca="false">IF(AD2684&lt;AE2684,AD2684,AE2684)</f>
        <v>Arrows, Bandit, Golden Knight, Heal Spirit, Musketeer, Ram Rider, Spirit Empress, Tombstone</v>
      </c>
      <c r="AG2684" s="7" t="str">
        <f aca="false">IF(AD2684&lt;AE2684,AE2684,AD2684)</f>
        <v>Berserker, Fire Spirit, Goblin Barrel, Ice Spirit, Magic Archer, Royal Delivery, Tesla, Wall Breakers</v>
      </c>
      <c r="AH2684" s="7" t="str">
        <f aca="false">IF(AD2684=AF2684,AA2684,IF(AA2684="Win","Loss",IF(AA2684="Loss","Win","Draw")))</f>
        <v>Win</v>
      </c>
      <c r="AI2684" s="7" t="s">
        <v>297</v>
      </c>
    </row>
    <row r="2685" customFormat="false" ht="15" hidden="false" customHeight="true" outlineLevel="0" collapsed="false">
      <c r="A2685" s="5" t="s">
        <v>5917</v>
      </c>
      <c r="B2685" s="5" t="n">
        <v>1</v>
      </c>
      <c r="C2685" s="5" t="s">
        <v>198</v>
      </c>
      <c r="D2685" s="5" t="s">
        <v>199</v>
      </c>
      <c r="E2685" s="5" t="s">
        <v>5918</v>
      </c>
      <c r="F2685" s="5" t="s">
        <v>5919</v>
      </c>
      <c r="G2685" s="5" t="s">
        <v>5920</v>
      </c>
      <c r="H2685" s="5" t="s">
        <v>163</v>
      </c>
      <c r="I2685" s="5" t="s">
        <v>82</v>
      </c>
      <c r="J2685" s="5" t="s">
        <v>172</v>
      </c>
      <c r="K2685" s="5" t="s">
        <v>129</v>
      </c>
      <c r="L2685" s="5" t="s">
        <v>93</v>
      </c>
      <c r="M2685" s="5" t="s">
        <v>126</v>
      </c>
      <c r="N2685" s="5" t="s">
        <v>150</v>
      </c>
      <c r="O2685" s="5" t="s">
        <v>89</v>
      </c>
      <c r="P2685" s="5" t="s">
        <v>87</v>
      </c>
      <c r="Q2685" s="5" t="s">
        <v>208</v>
      </c>
      <c r="R2685" s="5" t="s">
        <v>188</v>
      </c>
      <c r="S2685" s="5" t="s">
        <v>109</v>
      </c>
      <c r="T2685" s="5" t="s">
        <v>110</v>
      </c>
      <c r="U2685" s="5" t="s">
        <v>112</v>
      </c>
      <c r="V2685" s="5" t="s">
        <v>93</v>
      </c>
      <c r="W2685" s="5" t="s">
        <v>86</v>
      </c>
      <c r="X2685" s="5" t="s">
        <v>88</v>
      </c>
      <c r="Y2685" s="5" t="n">
        <v>1</v>
      </c>
      <c r="Z2685" s="5" t="n">
        <v>0</v>
      </c>
      <c r="AA2685" s="5" t="str">
        <f aca="false">IF(Y2685&gt;Z2685,"Win",IF(Y2685&lt;Z2685,"Loss","Draw"))</f>
        <v>Win</v>
      </c>
      <c r="AB2685" s="5" t="s">
        <v>98</v>
      </c>
      <c r="AC2685" s="5" t="s">
        <v>99</v>
      </c>
      <c r="AD2685" s="5" t="s">
        <v>5921</v>
      </c>
      <c r="AE2685" s="5" t="s">
        <v>368</v>
      </c>
      <c r="AF2685" s="5" t="str">
        <f aca="false">IF(AD2685&lt;AE2685,AD2685,AE2685)</f>
        <v>Berserker, Fireball, Lava Hound, Skeleton Dragons, Spirit Empress, Tombstone, Valkyrie, Zap</v>
      </c>
      <c r="AG2685" s="5" t="str">
        <f aca="false">IF(AD2685&lt;AE2685,AE2685,AD2685)</f>
        <v>Electro Spirit, Fireball, Mega Knight, Musketeer, Royal Hogs, Skeletons, Tesla, The Log</v>
      </c>
      <c r="AH2685" s="5" t="str">
        <f aca="false">IF(AD2685=AF2685,AA2685,IF(AA2685="Win","Loss",IF(AA2685="Loss","Win","Draw")))</f>
        <v>Loss</v>
      </c>
      <c r="AI2685" s="5" t="s">
        <v>297</v>
      </c>
    </row>
    <row r="2686" customFormat="false" ht="15" hidden="false" customHeight="true" outlineLevel="0" collapsed="false">
      <c r="A2686" s="5" t="s">
        <v>5922</v>
      </c>
      <c r="B2686" s="5" t="n">
        <v>1</v>
      </c>
      <c r="C2686" s="5" t="s">
        <v>198</v>
      </c>
      <c r="D2686" s="5" t="s">
        <v>199</v>
      </c>
      <c r="E2686" s="5" t="s">
        <v>373</v>
      </c>
      <c r="F2686" s="5" t="s">
        <v>374</v>
      </c>
      <c r="G2686" s="5" t="s">
        <v>5923</v>
      </c>
      <c r="H2686" s="5" t="s">
        <v>163</v>
      </c>
      <c r="I2686" s="5" t="s">
        <v>185</v>
      </c>
      <c r="J2686" s="5" t="s">
        <v>186</v>
      </c>
      <c r="K2686" s="5" t="s">
        <v>241</v>
      </c>
      <c r="L2686" s="5" t="s">
        <v>111</v>
      </c>
      <c r="M2686" s="5" t="s">
        <v>187</v>
      </c>
      <c r="N2686" s="5" t="s">
        <v>126</v>
      </c>
      <c r="O2686" s="5" t="s">
        <v>109</v>
      </c>
      <c r="P2686" s="5" t="s">
        <v>234</v>
      </c>
      <c r="Q2686" s="5" t="s">
        <v>113</v>
      </c>
      <c r="R2686" s="5" t="s">
        <v>91</v>
      </c>
      <c r="S2686" s="5" t="s">
        <v>208</v>
      </c>
      <c r="T2686" s="5" t="s">
        <v>118</v>
      </c>
      <c r="U2686" s="5" t="s">
        <v>119</v>
      </c>
      <c r="V2686" s="5" t="s">
        <v>89</v>
      </c>
      <c r="W2686" s="5" t="s">
        <v>165</v>
      </c>
      <c r="X2686" s="5" t="s">
        <v>164</v>
      </c>
      <c r="Y2686" s="5" t="n">
        <v>1</v>
      </c>
      <c r="Z2686" s="5" t="n">
        <v>0</v>
      </c>
      <c r="AA2686" s="5" t="str">
        <f aca="false">IF(Y2686&gt;Z2686,"Win",IF(Y2686&lt;Z2686,"Loss","Draw"))</f>
        <v>Win</v>
      </c>
      <c r="AB2686" s="5" t="s">
        <v>98</v>
      </c>
      <c r="AC2686" s="5" t="s">
        <v>99</v>
      </c>
      <c r="AD2686" s="5" t="s">
        <v>853</v>
      </c>
      <c r="AE2686" s="5" t="s">
        <v>5924</v>
      </c>
      <c r="AF2686" s="5" t="str">
        <f aca="false">IF(AD2686&lt;AE2686,AD2686,AE2686)</f>
        <v>Balloon, Bomb Tower, Executioner, Knight, Miner, Skeletons, Tornado, Zap</v>
      </c>
      <c r="AG2686" s="5" t="str">
        <f aca="false">IF(AD2686&lt;AE2686,AE2686,AD2686)</f>
        <v>Earthquake, Furnace, Goblin Hut, Goblins, Hog Rider, Ice Spirit, The Log, Valkyrie</v>
      </c>
      <c r="AH2686" s="5" t="str">
        <f aca="false">IF(AD2686=AF2686,AA2686,IF(AA2686="Win","Loss",IF(AA2686="Loss","Win","Draw")))</f>
        <v>Win</v>
      </c>
      <c r="AI2686" s="5" t="s">
        <v>297</v>
      </c>
    </row>
    <row r="2687" customFormat="false" ht="15" hidden="false" customHeight="true" outlineLevel="0" collapsed="false">
      <c r="A2687" s="5" t="s">
        <v>5922</v>
      </c>
      <c r="B2687" s="5" t="n">
        <v>2</v>
      </c>
      <c r="C2687" s="5" t="s">
        <v>198</v>
      </c>
      <c r="D2687" s="5" t="s">
        <v>199</v>
      </c>
      <c r="E2687" s="5" t="s">
        <v>373</v>
      </c>
      <c r="F2687" s="5" t="s">
        <v>374</v>
      </c>
      <c r="G2687" s="5" t="s">
        <v>5925</v>
      </c>
      <c r="H2687" s="5" t="s">
        <v>163</v>
      </c>
      <c r="I2687" s="5" t="s">
        <v>141</v>
      </c>
      <c r="J2687" s="5" t="s">
        <v>95</v>
      </c>
      <c r="K2687" s="5" t="s">
        <v>107</v>
      </c>
      <c r="L2687" s="5" t="s">
        <v>177</v>
      </c>
      <c r="M2687" s="5" t="s">
        <v>178</v>
      </c>
      <c r="N2687" s="5" t="s">
        <v>93</v>
      </c>
      <c r="O2687" s="5" t="s">
        <v>150</v>
      </c>
      <c r="P2687" s="5" t="s">
        <v>143</v>
      </c>
      <c r="Q2687" s="5" t="s">
        <v>84</v>
      </c>
      <c r="R2687" s="5" t="s">
        <v>83</v>
      </c>
      <c r="S2687" s="5" t="s">
        <v>82</v>
      </c>
      <c r="T2687" s="5" t="s">
        <v>126</v>
      </c>
      <c r="U2687" s="5" t="s">
        <v>150</v>
      </c>
      <c r="V2687" s="5" t="s">
        <v>204</v>
      </c>
      <c r="W2687" s="5" t="s">
        <v>153</v>
      </c>
      <c r="X2687" s="5" t="s">
        <v>85</v>
      </c>
      <c r="Y2687" s="5" t="n">
        <v>1</v>
      </c>
      <c r="Z2687" s="5" t="n">
        <v>0</v>
      </c>
      <c r="AA2687" s="5" t="str">
        <f aca="false">IF(Y2687&gt;Z2687,"Win",IF(Y2687&lt;Z2687,"Loss","Draw"))</f>
        <v>Win</v>
      </c>
      <c r="AB2687" s="5" t="s">
        <v>98</v>
      </c>
      <c r="AC2687" s="5" t="s">
        <v>99</v>
      </c>
      <c r="AD2687" s="5" t="s">
        <v>180</v>
      </c>
      <c r="AE2687" s="5" t="s">
        <v>5926</v>
      </c>
      <c r="AF2687" s="5" t="str">
        <f aca="false">IF(AD2687&lt;AE2687,AD2687,AE2687)</f>
        <v>Archers, Cannon, Electro Spirit, Lightning, Monk, Royal Delivery, Royal Hogs, Skeletons</v>
      </c>
      <c r="AG2687" s="5" t="str">
        <f aca="false">IF(AD2687&lt;AE2687,AE2687,AD2687)</f>
        <v>Barbarian Barrel, Electro Spirit, Fireball, Goblin Cage, Heal Spirit, Lumberjack, Phoenix, Royal Giant</v>
      </c>
      <c r="AH2687" s="5" t="str">
        <f aca="false">IF(AD2687=AF2687,AA2687,IF(AA2687="Win","Loss",IF(AA2687="Loss","Win","Draw")))</f>
        <v>Loss</v>
      </c>
      <c r="AI2687" s="5" t="s">
        <v>297</v>
      </c>
    </row>
    <row r="2688" customFormat="false" ht="15" hidden="false" customHeight="true" outlineLevel="0" collapsed="false">
      <c r="A2688" s="5" t="s">
        <v>5922</v>
      </c>
      <c r="B2688" s="5" t="n">
        <v>3</v>
      </c>
      <c r="C2688" s="5" t="s">
        <v>198</v>
      </c>
      <c r="D2688" s="5" t="s">
        <v>199</v>
      </c>
      <c r="E2688" s="5" t="s">
        <v>373</v>
      </c>
      <c r="F2688" s="5" t="s">
        <v>374</v>
      </c>
      <c r="G2688" s="5" t="s">
        <v>5927</v>
      </c>
      <c r="H2688" s="5" t="s">
        <v>163</v>
      </c>
      <c r="I2688" s="5" t="s">
        <v>201</v>
      </c>
      <c r="J2688" s="5" t="s">
        <v>202</v>
      </c>
      <c r="K2688" s="5" t="s">
        <v>203</v>
      </c>
      <c r="L2688" s="5" t="s">
        <v>97</v>
      </c>
      <c r="M2688" s="5" t="s">
        <v>157</v>
      </c>
      <c r="N2688" s="5" t="s">
        <v>118</v>
      </c>
      <c r="O2688" s="5" t="s">
        <v>204</v>
      </c>
      <c r="P2688" s="5" t="s">
        <v>87</v>
      </c>
      <c r="Q2688" s="5" t="s">
        <v>201</v>
      </c>
      <c r="R2688" s="5" t="s">
        <v>123</v>
      </c>
      <c r="S2688" s="5" t="s">
        <v>202</v>
      </c>
      <c r="T2688" s="5" t="s">
        <v>111</v>
      </c>
      <c r="U2688" s="5" t="s">
        <v>187</v>
      </c>
      <c r="V2688" s="5" t="s">
        <v>95</v>
      </c>
      <c r="W2688" s="5" t="s">
        <v>234</v>
      </c>
      <c r="X2688" s="5" t="s">
        <v>88</v>
      </c>
      <c r="Y2688" s="5" t="n">
        <v>1</v>
      </c>
      <c r="Z2688" s="5" t="n">
        <v>0</v>
      </c>
      <c r="AA2688" s="5" t="str">
        <f aca="false">IF(Y2688&gt;Z2688,"Win",IF(Y2688&lt;Z2688,"Loss","Draw"))</f>
        <v>Win</v>
      </c>
      <c r="AB2688" s="5" t="s">
        <v>98</v>
      </c>
      <c r="AC2688" s="5" t="s">
        <v>99</v>
      </c>
      <c r="AD2688" s="5" t="s">
        <v>1001</v>
      </c>
      <c r="AE2688" s="5" t="s">
        <v>295</v>
      </c>
      <c r="AF2688" s="5" t="str">
        <f aca="false">IF(AD2688&lt;AE2688,AD2688,AE2688)</f>
        <v>Barbarian Barrel, Berserker, Bomb Tower, Goblinstein, Magic Archer, Miner, Tornado, Wall Breakers</v>
      </c>
      <c r="AG2688" s="5" t="str">
        <f aca="false">IF(AD2688&lt;AE2688,AE2688,AD2688)</f>
        <v>Fire Spirit, Goblin Barrel, Ice Spirit, Magic Archer, Ronin, Royal Delivery, Tesla, Wall Breakers</v>
      </c>
      <c r="AH2688" s="5" t="str">
        <f aca="false">IF(AD2688=AF2688,AA2688,IF(AA2688="Win","Loss",IF(AA2688="Loss","Win","Draw")))</f>
        <v>Loss</v>
      </c>
      <c r="AI2688" s="5" t="s">
        <v>297</v>
      </c>
    </row>
    <row r="2689" customFormat="false" ht="15" hidden="false" customHeight="true" outlineLevel="0" collapsed="false">
      <c r="A2689" s="7" t="s">
        <v>5928</v>
      </c>
      <c r="B2689" s="7" t="n">
        <v>1</v>
      </c>
      <c r="C2689" s="7" t="s">
        <v>198</v>
      </c>
      <c r="D2689" s="7" t="s">
        <v>199</v>
      </c>
      <c r="E2689" s="7" t="s">
        <v>373</v>
      </c>
      <c r="F2689" s="7" t="s">
        <v>374</v>
      </c>
      <c r="G2689" s="7" t="s">
        <v>5929</v>
      </c>
      <c r="H2689" s="7" t="s">
        <v>376</v>
      </c>
      <c r="I2689" s="7" t="s">
        <v>208</v>
      </c>
      <c r="J2689" s="7" t="s">
        <v>186</v>
      </c>
      <c r="K2689" s="7" t="s">
        <v>109</v>
      </c>
      <c r="L2689" s="7" t="s">
        <v>110</v>
      </c>
      <c r="M2689" s="7" t="s">
        <v>651</v>
      </c>
      <c r="N2689" s="7" t="s">
        <v>86</v>
      </c>
      <c r="O2689" s="7" t="s">
        <v>139</v>
      </c>
      <c r="P2689" s="7" t="s">
        <v>188</v>
      </c>
      <c r="Q2689" s="7" t="s">
        <v>177</v>
      </c>
      <c r="R2689" s="7" t="s">
        <v>95</v>
      </c>
      <c r="S2689" s="7" t="s">
        <v>124</v>
      </c>
      <c r="T2689" s="7" t="s">
        <v>257</v>
      </c>
      <c r="U2689" s="7" t="s">
        <v>215</v>
      </c>
      <c r="V2689" s="7" t="s">
        <v>93</v>
      </c>
      <c r="W2689" s="7" t="s">
        <v>126</v>
      </c>
      <c r="X2689" s="7" t="s">
        <v>150</v>
      </c>
      <c r="Y2689" s="7" t="n">
        <v>0</v>
      </c>
      <c r="Z2689" s="7" t="n">
        <v>1</v>
      </c>
      <c r="AA2689" s="7" t="str">
        <f aca="false">IF(Y2689&gt;Z2689,"Win",IF(Y2689&lt;Z2689,"Loss","Draw"))</f>
        <v>Loss</v>
      </c>
      <c r="AB2689" s="7" t="s">
        <v>99</v>
      </c>
      <c r="AC2689" s="7" t="s">
        <v>99</v>
      </c>
      <c r="AD2689" s="7" t="s">
        <v>1236</v>
      </c>
      <c r="AE2689" s="7" t="s">
        <v>429</v>
      </c>
      <c r="AF2689" s="7" t="str">
        <f aca="false">IF(AD2689&lt;AE2689,AD2689,AE2689)</f>
        <v>Balloon, Lava Hound, Mega Minion, Skeleton Dragons, Tombstone, Valkyrie, Void, Zap</v>
      </c>
      <c r="AG2689" s="7" t="str">
        <f aca="false">IF(AD2689&lt;AE2689,AE2689,AD2689)</f>
        <v>Barbarian Barrel, Electro Spirit, Fireball, Fisherman, Hunter, Royal Ghost, Royal Giant, Skeletons</v>
      </c>
      <c r="AH2689" s="7" t="str">
        <f aca="false">IF(AD2689=AF2689,AA2689,IF(AA2689="Win","Loss",IF(AA2689="Loss","Win","Draw")))</f>
        <v>Loss</v>
      </c>
      <c r="AI2689" s="7" t="s">
        <v>297</v>
      </c>
    </row>
    <row r="2690" customFormat="false" ht="15" hidden="false" customHeight="true" outlineLevel="0" collapsed="false">
      <c r="A2690" s="7" t="s">
        <v>5928</v>
      </c>
      <c r="B2690" s="7" t="n">
        <v>2</v>
      </c>
      <c r="C2690" s="7" t="s">
        <v>198</v>
      </c>
      <c r="D2690" s="7" t="s">
        <v>199</v>
      </c>
      <c r="E2690" s="7" t="s">
        <v>373</v>
      </c>
      <c r="F2690" s="7" t="s">
        <v>374</v>
      </c>
      <c r="G2690" s="7" t="s">
        <v>5930</v>
      </c>
      <c r="H2690" s="7" t="s">
        <v>163</v>
      </c>
      <c r="I2690" s="7" t="s">
        <v>82</v>
      </c>
      <c r="J2690" s="7" t="s">
        <v>83</v>
      </c>
      <c r="K2690" s="7" t="s">
        <v>84</v>
      </c>
      <c r="L2690" s="7" t="s">
        <v>88</v>
      </c>
      <c r="M2690" s="7" t="s">
        <v>93</v>
      </c>
      <c r="N2690" s="7" t="s">
        <v>119</v>
      </c>
      <c r="O2690" s="7" t="s">
        <v>118</v>
      </c>
      <c r="P2690" s="7" t="s">
        <v>95</v>
      </c>
      <c r="Q2690" s="7" t="s">
        <v>82</v>
      </c>
      <c r="R2690" s="7" t="s">
        <v>202</v>
      </c>
      <c r="S2690" s="7" t="s">
        <v>153</v>
      </c>
      <c r="T2690" s="7" t="s">
        <v>86</v>
      </c>
      <c r="U2690" s="7" t="s">
        <v>118</v>
      </c>
      <c r="V2690" s="7" t="s">
        <v>97</v>
      </c>
      <c r="W2690" s="7" t="s">
        <v>88</v>
      </c>
      <c r="X2690" s="7" t="s">
        <v>89</v>
      </c>
      <c r="Y2690" s="7" t="n">
        <v>3</v>
      </c>
      <c r="Z2690" s="7" t="n">
        <v>0</v>
      </c>
      <c r="AA2690" s="7" t="str">
        <f aca="false">IF(Y2690&gt;Z2690,"Win",IF(Y2690&lt;Z2690,"Loss","Draw"))</f>
        <v>Win</v>
      </c>
      <c r="AB2690" s="7" t="s">
        <v>99</v>
      </c>
      <c r="AC2690" s="7" t="s">
        <v>99</v>
      </c>
      <c r="AD2690" s="7" t="s">
        <v>5931</v>
      </c>
      <c r="AE2690" s="7" t="s">
        <v>5932</v>
      </c>
      <c r="AF2690" s="7" t="str">
        <f aca="false">IF(AD2690&lt;AE2690,AD2690,AE2690)</f>
        <v>Archers, Barbarian Barrel, Berserker, Fireball, Goblin Hut, Ice Spirit, Monk, Royal Hogs</v>
      </c>
      <c r="AG2690" s="7" t="str">
        <f aca="false">IF(AD2690&lt;AE2690,AE2690,AD2690)</f>
        <v>Berserker, Cannon, Ice Spirit, Magic Archer, Ronin, Royal Hogs, Skeleton Dragons, The Log</v>
      </c>
      <c r="AH2690" s="7" t="str">
        <f aca="false">IF(AD2690=AF2690,AA2690,IF(AA2690="Win","Loss",IF(AA2690="Loss","Win","Draw")))</f>
        <v>Win</v>
      </c>
      <c r="AI2690" s="7" t="s">
        <v>297</v>
      </c>
    </row>
    <row r="2691" customFormat="false" ht="15" hidden="false" customHeight="true" outlineLevel="0" collapsed="false">
      <c r="A2691" s="7" t="s">
        <v>5928</v>
      </c>
      <c r="B2691" s="7" t="n">
        <v>3</v>
      </c>
      <c r="C2691" s="7" t="s">
        <v>198</v>
      </c>
      <c r="D2691" s="7" t="s">
        <v>199</v>
      </c>
      <c r="E2691" s="7" t="s">
        <v>373</v>
      </c>
      <c r="F2691" s="7" t="s">
        <v>374</v>
      </c>
      <c r="G2691" s="7" t="s">
        <v>5933</v>
      </c>
      <c r="H2691" s="7" t="s">
        <v>163</v>
      </c>
      <c r="I2691" s="7" t="s">
        <v>113</v>
      </c>
      <c r="J2691" s="7" t="s">
        <v>151</v>
      </c>
      <c r="K2691" s="7" t="s">
        <v>87</v>
      </c>
      <c r="L2691" s="7" t="s">
        <v>165</v>
      </c>
      <c r="M2691" s="7" t="s">
        <v>85</v>
      </c>
      <c r="N2691" s="7" t="s">
        <v>126</v>
      </c>
      <c r="O2691" s="7" t="s">
        <v>150</v>
      </c>
      <c r="P2691" s="7" t="s">
        <v>89</v>
      </c>
      <c r="Q2691" s="7" t="s">
        <v>185</v>
      </c>
      <c r="R2691" s="7" t="s">
        <v>186</v>
      </c>
      <c r="S2691" s="7" t="s">
        <v>114</v>
      </c>
      <c r="T2691" s="7" t="s">
        <v>111</v>
      </c>
      <c r="U2691" s="7" t="s">
        <v>187</v>
      </c>
      <c r="V2691" s="7" t="s">
        <v>173</v>
      </c>
      <c r="W2691" s="7" t="s">
        <v>188</v>
      </c>
      <c r="X2691" s="7" t="s">
        <v>117</v>
      </c>
      <c r="Y2691" s="7" t="n">
        <v>1</v>
      </c>
      <c r="Z2691" s="7" t="n">
        <v>0</v>
      </c>
      <c r="AA2691" s="7" t="str">
        <f aca="false">IF(Y2691&gt;Z2691,"Win",IF(Y2691&lt;Z2691,"Loss","Draw"))</f>
        <v>Win</v>
      </c>
      <c r="AB2691" s="7" t="s">
        <v>99</v>
      </c>
      <c r="AC2691" s="7" t="s">
        <v>99</v>
      </c>
      <c r="AD2691" s="7" t="s">
        <v>866</v>
      </c>
      <c r="AE2691" s="7" t="s">
        <v>346</v>
      </c>
      <c r="AF2691" s="7" t="str">
        <f aca="false">IF(AD2691&lt;AE2691,AD2691,AE2691)</f>
        <v>Balloon, Executioner, Giant Skeleton, Giant Snowball, Miner, Tombstone, Tornado, Zappies</v>
      </c>
      <c r="AG2691" s="7" t="str">
        <f aca="false">IF(AD2691&lt;AE2691,AE2691,AD2691)</f>
        <v>Electro Spirit, Furnace, Hog Rider, Lightning, Mighty Miner, Skeletons, Tesla, The Log</v>
      </c>
      <c r="AH2691" s="7" t="str">
        <f aca="false">IF(AD2691=AF2691,AA2691,IF(AA2691="Win","Loss",IF(AA2691="Loss","Win","Draw")))</f>
        <v>Loss</v>
      </c>
      <c r="AI2691" s="7" t="s">
        <v>297</v>
      </c>
    </row>
    <row r="2692" customFormat="false" ht="15" hidden="false" customHeight="true" outlineLevel="0" collapsed="false">
      <c r="A2692" s="5" t="s">
        <v>5934</v>
      </c>
      <c r="B2692" s="5" t="n">
        <v>1</v>
      </c>
      <c r="C2692" s="5" t="s">
        <v>198</v>
      </c>
      <c r="D2692" s="5" t="s">
        <v>199</v>
      </c>
      <c r="E2692" s="5" t="s">
        <v>5935</v>
      </c>
      <c r="F2692" s="5" t="s">
        <v>5936</v>
      </c>
      <c r="G2692" s="5" t="s">
        <v>5937</v>
      </c>
      <c r="H2692" s="5" t="s">
        <v>163</v>
      </c>
      <c r="I2692" s="5" t="s">
        <v>82</v>
      </c>
      <c r="J2692" s="5" t="s">
        <v>151</v>
      </c>
      <c r="K2692" s="5" t="s">
        <v>152</v>
      </c>
      <c r="L2692" s="5" t="s">
        <v>85</v>
      </c>
      <c r="M2692" s="5" t="s">
        <v>126</v>
      </c>
      <c r="N2692" s="5" t="s">
        <v>150</v>
      </c>
      <c r="O2692" s="5" t="s">
        <v>89</v>
      </c>
      <c r="P2692" s="5" t="s">
        <v>153</v>
      </c>
      <c r="Q2692" s="5" t="s">
        <v>129</v>
      </c>
      <c r="R2692" s="5" t="s">
        <v>194</v>
      </c>
      <c r="S2692" s="5" t="s">
        <v>114</v>
      </c>
      <c r="T2692" s="5" t="s">
        <v>223</v>
      </c>
      <c r="U2692" s="5" t="s">
        <v>131</v>
      </c>
      <c r="V2692" s="5" t="s">
        <v>150</v>
      </c>
      <c r="W2692" s="5" t="s">
        <v>85</v>
      </c>
      <c r="X2692" s="5" t="s">
        <v>124</v>
      </c>
      <c r="Y2692" s="5" t="n">
        <v>2</v>
      </c>
      <c r="Z2692" s="5" t="n">
        <v>0</v>
      </c>
      <c r="AA2692" s="5" t="str">
        <f aca="false">IF(Y2692&gt;Z2692,"Win",IF(Y2692&lt;Z2692,"Loss","Draw"))</f>
        <v>Win</v>
      </c>
      <c r="AB2692" s="5" t="s">
        <v>98</v>
      </c>
      <c r="AC2692" s="5" t="s">
        <v>99</v>
      </c>
      <c r="AD2692" s="5" t="s">
        <v>155</v>
      </c>
      <c r="AE2692" s="5" t="s">
        <v>5938</v>
      </c>
      <c r="AF2692" s="5" t="str">
        <f aca="false">IF(AD2692&lt;AE2692,AD2692,AE2692)</f>
        <v>Archer Queen, Bandit, Electro Spirit, Giant Snowball, Lightning, Mega Knight, Ram Rider, Royal Ghost</v>
      </c>
      <c r="AG2692" s="5" t="str">
        <f aca="false">IF(AD2692&lt;AE2692,AE2692,AD2692)</f>
        <v>Baby Dragon, Cannon, Electro Spirit, Lightning, Mighty Miner, Royal Hogs, Skeletons, The Log</v>
      </c>
      <c r="AH2692" s="5" t="str">
        <f aca="false">IF(AD2692=AF2692,AA2692,IF(AA2692="Win","Loss",IF(AA2692="Loss","Win","Draw")))</f>
        <v>Loss</v>
      </c>
      <c r="AI2692" s="5" t="s">
        <v>102</v>
      </c>
    </row>
    <row r="2693" customFormat="false" ht="15" hidden="false" customHeight="true" outlineLevel="0" collapsed="false">
      <c r="A2693" s="5" t="s">
        <v>5934</v>
      </c>
      <c r="B2693" s="5" t="n">
        <v>2</v>
      </c>
      <c r="C2693" s="5" t="s">
        <v>198</v>
      </c>
      <c r="D2693" s="5" t="s">
        <v>199</v>
      </c>
      <c r="E2693" s="5" t="s">
        <v>5935</v>
      </c>
      <c r="F2693" s="5" t="s">
        <v>5936</v>
      </c>
      <c r="G2693" s="5" t="s">
        <v>5939</v>
      </c>
      <c r="H2693" s="5" t="s">
        <v>163</v>
      </c>
      <c r="I2693" s="5" t="s">
        <v>201</v>
      </c>
      <c r="J2693" s="5" t="s">
        <v>202</v>
      </c>
      <c r="K2693" s="5" t="s">
        <v>233</v>
      </c>
      <c r="L2693" s="5" t="s">
        <v>111</v>
      </c>
      <c r="M2693" s="5" t="s">
        <v>97</v>
      </c>
      <c r="N2693" s="5" t="s">
        <v>157</v>
      </c>
      <c r="O2693" s="5" t="s">
        <v>204</v>
      </c>
      <c r="P2693" s="5" t="s">
        <v>234</v>
      </c>
      <c r="Q2693" s="5" t="s">
        <v>141</v>
      </c>
      <c r="R2693" s="5" t="s">
        <v>108</v>
      </c>
      <c r="S2693" s="5" t="s">
        <v>1885</v>
      </c>
      <c r="T2693" s="5" t="s">
        <v>187</v>
      </c>
      <c r="U2693" s="5" t="s">
        <v>95</v>
      </c>
      <c r="V2693" s="5" t="s">
        <v>449</v>
      </c>
      <c r="W2693" s="5" t="s">
        <v>86</v>
      </c>
      <c r="X2693" s="5" t="s">
        <v>306</v>
      </c>
      <c r="Y2693" s="5" t="n">
        <v>1</v>
      </c>
      <c r="Z2693" s="5" t="n">
        <v>0</v>
      </c>
      <c r="AA2693" s="5" t="str">
        <f aca="false">IF(Y2693&gt;Z2693,"Win",IF(Y2693&lt;Z2693,"Loss","Draw"))</f>
        <v>Win</v>
      </c>
      <c r="AB2693" s="5" t="s">
        <v>98</v>
      </c>
      <c r="AC2693" s="5" t="s">
        <v>99</v>
      </c>
      <c r="AD2693" s="5" t="s">
        <v>859</v>
      </c>
      <c r="AE2693" s="5" t="s">
        <v>5940</v>
      </c>
      <c r="AF2693" s="5" t="str">
        <f aca="false">IF(AD2693&lt;AE2693,AD2693,AE2693)</f>
        <v>Barbarian Barrel, Dark Prince, Electro Dragon, Elixir Collector, Golem, Lumberjack, Skeleton Dragons, Tornado</v>
      </c>
      <c r="AG2693" s="5" t="str">
        <f aca="false">IF(AD2693&lt;AE2693,AE2693,AD2693)</f>
        <v>Bats, Bomb Tower, Fire Spirit, Magic Archer, Miner, Ronin, Royal Delivery, Wall Breakers</v>
      </c>
      <c r="AH2693" s="5" t="str">
        <f aca="false">IF(AD2693=AF2693,AA2693,IF(AA2693="Win","Loss",IF(AA2693="Loss","Win","Draw")))</f>
        <v>Loss</v>
      </c>
      <c r="AI2693" s="5" t="s">
        <v>102</v>
      </c>
    </row>
    <row r="2694" customFormat="false" ht="15" hidden="false" customHeight="true" outlineLevel="0" collapsed="false">
      <c r="A2694" s="5" t="s">
        <v>5941</v>
      </c>
      <c r="B2694" s="5" t="n">
        <v>1</v>
      </c>
      <c r="C2694" s="5" t="s">
        <v>198</v>
      </c>
      <c r="D2694" s="5" t="s">
        <v>199</v>
      </c>
      <c r="E2694" s="5" t="s">
        <v>5942</v>
      </c>
      <c r="F2694" s="5" t="s">
        <v>5943</v>
      </c>
      <c r="G2694" s="5" t="s">
        <v>5944</v>
      </c>
      <c r="H2694" s="5" t="s">
        <v>163</v>
      </c>
      <c r="I2694" s="5" t="s">
        <v>92</v>
      </c>
      <c r="J2694" s="5" t="s">
        <v>91</v>
      </c>
      <c r="K2694" s="5" t="s">
        <v>90</v>
      </c>
      <c r="L2694" s="5" t="s">
        <v>125</v>
      </c>
      <c r="M2694" s="5" t="s">
        <v>93</v>
      </c>
      <c r="N2694" s="5" t="s">
        <v>159</v>
      </c>
      <c r="O2694" s="5" t="s">
        <v>94</v>
      </c>
      <c r="P2694" s="5" t="s">
        <v>95</v>
      </c>
      <c r="Q2694" s="5" t="s">
        <v>84</v>
      </c>
      <c r="R2694" s="5" t="s">
        <v>108</v>
      </c>
      <c r="S2694" s="5" t="s">
        <v>114</v>
      </c>
      <c r="T2694" s="5" t="s">
        <v>234</v>
      </c>
      <c r="U2694" s="5" t="s">
        <v>116</v>
      </c>
      <c r="V2694" s="5" t="s">
        <v>115</v>
      </c>
      <c r="W2694" s="5" t="s">
        <v>88</v>
      </c>
      <c r="X2694" s="5" t="s">
        <v>157</v>
      </c>
      <c r="Y2694" s="5" t="n">
        <v>1</v>
      </c>
      <c r="Z2694" s="5" t="n">
        <v>0</v>
      </c>
      <c r="AA2694" s="5" t="str">
        <f aca="false">IF(Y2694&gt;Z2694,"Win",IF(Y2694&lt;Z2694,"Loss","Draw"))</f>
        <v>Win</v>
      </c>
      <c r="AB2694" s="5" t="s">
        <v>98</v>
      </c>
      <c r="AC2694" s="5" t="s">
        <v>99</v>
      </c>
      <c r="AD2694" s="5" t="s">
        <v>518</v>
      </c>
      <c r="AE2694" s="5" t="s">
        <v>5945</v>
      </c>
      <c r="AF2694" s="5" t="str">
        <f aca="false">IF(AD2694&lt;AE2694,AD2694,AE2694)</f>
        <v>Archers, Berserker, Bomb Tower, Dark Prince, Fire Spirit, Giant Snowball, Graveyard, Poison</v>
      </c>
      <c r="AG2694" s="5" t="str">
        <f aca="false">IF(AD2694&lt;AE2694,AE2694,AD2694)</f>
        <v>Barbarian Barrel, Cannon Cart, Dart Goblin, Fireball, Goblins, Mortar, Rascals, Skeleton Barrel</v>
      </c>
      <c r="AH2694" s="5" t="str">
        <f aca="false">IF(AD2694=AF2694,AA2694,IF(AA2694="Win","Loss",IF(AA2694="Loss","Win","Draw")))</f>
        <v>Loss</v>
      </c>
      <c r="AI2694" s="5" t="s">
        <v>102</v>
      </c>
    </row>
    <row r="2695" customFormat="false" ht="15" hidden="false" customHeight="true" outlineLevel="0" collapsed="false">
      <c r="A2695" s="5" t="s">
        <v>5941</v>
      </c>
      <c r="B2695" s="5" t="n">
        <v>2</v>
      </c>
      <c r="C2695" s="5" t="s">
        <v>198</v>
      </c>
      <c r="D2695" s="5" t="s">
        <v>199</v>
      </c>
      <c r="E2695" s="5" t="s">
        <v>5942</v>
      </c>
      <c r="F2695" s="5" t="s">
        <v>5943</v>
      </c>
      <c r="G2695" s="5" t="s">
        <v>5946</v>
      </c>
      <c r="H2695" s="5" t="s">
        <v>163</v>
      </c>
      <c r="I2695" s="5" t="s">
        <v>201</v>
      </c>
      <c r="J2695" s="5" t="s">
        <v>202</v>
      </c>
      <c r="K2695" s="5" t="s">
        <v>203</v>
      </c>
      <c r="L2695" s="5" t="s">
        <v>97</v>
      </c>
      <c r="M2695" s="5" t="s">
        <v>157</v>
      </c>
      <c r="N2695" s="5" t="s">
        <v>118</v>
      </c>
      <c r="O2695" s="5" t="s">
        <v>204</v>
      </c>
      <c r="P2695" s="5" t="s">
        <v>87</v>
      </c>
      <c r="Q2695" s="5" t="s">
        <v>129</v>
      </c>
      <c r="R2695" s="5" t="s">
        <v>128</v>
      </c>
      <c r="S2695" s="5" t="s">
        <v>127</v>
      </c>
      <c r="T2695" s="5" t="s">
        <v>86</v>
      </c>
      <c r="U2695" s="5" t="s">
        <v>173</v>
      </c>
      <c r="V2695" s="5" t="s">
        <v>93</v>
      </c>
      <c r="W2695" s="5" t="s">
        <v>109</v>
      </c>
      <c r="X2695" s="5" t="s">
        <v>124</v>
      </c>
      <c r="Y2695" s="5" t="n">
        <v>1</v>
      </c>
      <c r="Z2695" s="5" t="n">
        <v>0</v>
      </c>
      <c r="AA2695" s="5" t="str">
        <f aca="false">IF(Y2695&gt;Z2695,"Win",IF(Y2695&lt;Z2695,"Loss","Draw"))</f>
        <v>Win</v>
      </c>
      <c r="AB2695" s="5" t="s">
        <v>98</v>
      </c>
      <c r="AC2695" s="5" t="s">
        <v>99</v>
      </c>
      <c r="AD2695" s="5" t="s">
        <v>1001</v>
      </c>
      <c r="AE2695" s="5" t="s">
        <v>5947</v>
      </c>
      <c r="AF2695" s="5" t="str">
        <f aca="false">IF(AD2695&lt;AE2695,AD2695,AE2695)</f>
        <v>Battle Ram, Fireball, Golden Knight, Mega Knight, Royal Ghost, Skeleton Dragons, Zap, Zappies</v>
      </c>
      <c r="AG2695" s="5" t="str">
        <f aca="false">IF(AD2695&lt;AE2695,AE2695,AD2695)</f>
        <v>Fire Spirit, Goblin Barrel, Ice Spirit, Magic Archer, Ronin, Royal Delivery, Tesla, Wall Breakers</v>
      </c>
      <c r="AH2695" s="5" t="str">
        <f aca="false">IF(AD2695=AF2695,AA2695,IF(AA2695="Win","Loss",IF(AA2695="Loss","Win","Draw")))</f>
        <v>Loss</v>
      </c>
      <c r="AI2695" s="5" t="s">
        <v>102</v>
      </c>
    </row>
    <row r="2696" customFormat="false" ht="15" hidden="false" customHeight="true" outlineLevel="0" collapsed="false">
      <c r="A2696" s="5" t="s">
        <v>5948</v>
      </c>
      <c r="B2696" s="5" t="n">
        <v>1</v>
      </c>
      <c r="C2696" s="5" t="s">
        <v>198</v>
      </c>
      <c r="D2696" s="5" t="s">
        <v>199</v>
      </c>
      <c r="E2696" s="5" t="s">
        <v>5949</v>
      </c>
      <c r="F2696" s="5" t="s">
        <v>5950</v>
      </c>
      <c r="G2696" s="5" t="s">
        <v>5951</v>
      </c>
      <c r="H2696" s="5" t="s">
        <v>491</v>
      </c>
      <c r="I2696" s="5" t="s">
        <v>92</v>
      </c>
      <c r="J2696" s="5" t="s">
        <v>158</v>
      </c>
      <c r="K2696" s="5" t="s">
        <v>90</v>
      </c>
      <c r="L2696" s="5" t="s">
        <v>93</v>
      </c>
      <c r="M2696" s="5" t="s">
        <v>159</v>
      </c>
      <c r="N2696" s="5" t="s">
        <v>96</v>
      </c>
      <c r="O2696" s="5" t="s">
        <v>94</v>
      </c>
      <c r="P2696" s="5" t="s">
        <v>95</v>
      </c>
      <c r="Q2696" s="5" t="s">
        <v>152</v>
      </c>
      <c r="R2696" s="5" t="s">
        <v>128</v>
      </c>
      <c r="S2696" s="5" t="s">
        <v>107</v>
      </c>
      <c r="T2696" s="5" t="s">
        <v>95</v>
      </c>
      <c r="U2696" s="5" t="s">
        <v>187</v>
      </c>
      <c r="V2696" s="5" t="s">
        <v>307</v>
      </c>
      <c r="W2696" s="5" t="s">
        <v>306</v>
      </c>
      <c r="X2696" s="5" t="s">
        <v>85</v>
      </c>
      <c r="Y2696" s="5" t="n">
        <v>3</v>
      </c>
      <c r="Z2696" s="5" t="n">
        <v>0</v>
      </c>
      <c r="AA2696" s="5" t="str">
        <f aca="false">IF(Y2696&gt;Z2696,"Win",IF(Y2696&lt;Z2696,"Loss","Draw"))</f>
        <v>Win</v>
      </c>
      <c r="AB2696" s="5" t="s">
        <v>98</v>
      </c>
      <c r="AC2696" s="5" t="s">
        <v>99</v>
      </c>
      <c r="AD2696" s="5" t="s">
        <v>379</v>
      </c>
      <c r="AE2696" s="5" t="s">
        <v>603</v>
      </c>
      <c r="AF2696" s="5" t="str">
        <f aca="false">IF(AD2696&lt;AE2696,AD2696,AE2696)</f>
        <v>Baby Dragon, Barbarian Barrel, Goblin Cage, Golden Knight, Golem, Ice Wizard, Lightning, Tornado</v>
      </c>
      <c r="AG2696" s="5" t="str">
        <f aca="false">IF(AD2696&lt;AE2696,AE2696,AD2696)</f>
        <v>Barbarian Barrel, Bowler, Dart Goblin, Fireball, Minions, Mortar, Rascals, Skeleton Barrel</v>
      </c>
      <c r="AH2696" s="5" t="str">
        <f aca="false">IF(AD2696=AF2696,AA2696,IF(AA2696="Win","Loss",IF(AA2696="Loss","Win","Draw")))</f>
        <v>Loss</v>
      </c>
      <c r="AI2696" s="5" t="s">
        <v>102</v>
      </c>
    </row>
    <row r="2697" customFormat="false" ht="15" hidden="false" customHeight="true" outlineLevel="0" collapsed="false">
      <c r="A2697" s="5" t="s">
        <v>5948</v>
      </c>
      <c r="B2697" s="5" t="n">
        <v>2</v>
      </c>
      <c r="C2697" s="5" t="s">
        <v>198</v>
      </c>
      <c r="D2697" s="5" t="s">
        <v>199</v>
      </c>
      <c r="E2697" s="5" t="s">
        <v>5949</v>
      </c>
      <c r="F2697" s="5" t="s">
        <v>5950</v>
      </c>
      <c r="G2697" s="5" t="s">
        <v>5952</v>
      </c>
      <c r="H2697" s="5" t="s">
        <v>491</v>
      </c>
      <c r="I2697" s="5" t="s">
        <v>84</v>
      </c>
      <c r="J2697" s="5" t="s">
        <v>91</v>
      </c>
      <c r="K2697" s="5" t="s">
        <v>114</v>
      </c>
      <c r="L2697" s="5" t="s">
        <v>115</v>
      </c>
      <c r="M2697" s="5" t="s">
        <v>97</v>
      </c>
      <c r="N2697" s="5" t="s">
        <v>116</v>
      </c>
      <c r="O2697" s="5" t="s">
        <v>119</v>
      </c>
      <c r="P2697" s="5" t="s">
        <v>118</v>
      </c>
      <c r="Q2697" s="5" t="s">
        <v>84</v>
      </c>
      <c r="R2697" s="5" t="s">
        <v>108</v>
      </c>
      <c r="S2697" s="5" t="s">
        <v>82</v>
      </c>
      <c r="T2697" s="5" t="s">
        <v>150</v>
      </c>
      <c r="U2697" s="5" t="s">
        <v>89</v>
      </c>
      <c r="V2697" s="5" t="s">
        <v>93</v>
      </c>
      <c r="W2697" s="5" t="s">
        <v>87</v>
      </c>
      <c r="X2697" s="5" t="s">
        <v>126</v>
      </c>
      <c r="Y2697" s="5" t="n">
        <v>0</v>
      </c>
      <c r="Z2697" s="5" t="n">
        <v>1</v>
      </c>
      <c r="AA2697" s="5" t="str">
        <f aca="false">IF(Y2697&gt;Z2697,"Win",IF(Y2697&lt;Z2697,"Loss","Draw"))</f>
        <v>Loss</v>
      </c>
      <c r="AB2697" s="5" t="s">
        <v>98</v>
      </c>
      <c r="AC2697" s="5" t="s">
        <v>99</v>
      </c>
      <c r="AD2697" s="5" t="s">
        <v>3527</v>
      </c>
      <c r="AE2697" s="5" t="s">
        <v>5953</v>
      </c>
      <c r="AF2697" s="5" t="str">
        <f aca="false">IF(AD2697&lt;AE2697,AD2697,AE2697)</f>
        <v>Archers, Dark Prince, Electro Spirit, Fireball, Royal Hogs, Skeletons, Tesla, The Log</v>
      </c>
      <c r="AG2697" s="5" t="str">
        <f aca="false">IF(AD2697&lt;AE2697,AE2697,AD2697)</f>
        <v>Archers, Giant Snowball, Goblin Hut, Goblins, Graveyard, Ice Spirit, Poison, Ronin</v>
      </c>
      <c r="AH2697" s="5" t="str">
        <f aca="false">IF(AD2697=AF2697,AA2697,IF(AA2697="Win","Loss",IF(AA2697="Loss","Win","Draw")))</f>
        <v>Win</v>
      </c>
      <c r="AI2697" s="5" t="s">
        <v>102</v>
      </c>
    </row>
    <row r="2698" customFormat="false" ht="15" hidden="false" customHeight="true" outlineLevel="0" collapsed="false">
      <c r="A2698" s="5" t="s">
        <v>5954</v>
      </c>
      <c r="B2698" s="5" t="n">
        <v>1</v>
      </c>
      <c r="C2698" s="5" t="s">
        <v>198</v>
      </c>
      <c r="D2698" s="5" t="s">
        <v>199</v>
      </c>
      <c r="E2698" s="5" t="s">
        <v>331</v>
      </c>
      <c r="F2698" s="5" t="s">
        <v>332</v>
      </c>
      <c r="G2698" s="5" t="s">
        <v>5955</v>
      </c>
      <c r="H2698" s="5" t="s">
        <v>352</v>
      </c>
      <c r="I2698" s="5" t="s">
        <v>201</v>
      </c>
      <c r="J2698" s="5" t="s">
        <v>202</v>
      </c>
      <c r="K2698" s="5" t="s">
        <v>233</v>
      </c>
      <c r="L2698" s="5" t="s">
        <v>111</v>
      </c>
      <c r="M2698" s="5" t="s">
        <v>97</v>
      </c>
      <c r="N2698" s="5" t="s">
        <v>157</v>
      </c>
      <c r="O2698" s="5" t="s">
        <v>204</v>
      </c>
      <c r="P2698" s="5" t="s">
        <v>234</v>
      </c>
      <c r="Q2698" s="5" t="s">
        <v>127</v>
      </c>
      <c r="R2698" s="5" t="s">
        <v>219</v>
      </c>
      <c r="S2698" s="5" t="s">
        <v>124</v>
      </c>
      <c r="T2698" s="5" t="s">
        <v>117</v>
      </c>
      <c r="U2698" s="5" t="s">
        <v>133</v>
      </c>
      <c r="V2698" s="5" t="s">
        <v>294</v>
      </c>
      <c r="W2698" s="5" t="s">
        <v>173</v>
      </c>
      <c r="X2698" s="5" t="s">
        <v>95</v>
      </c>
      <c r="Y2698" s="5" t="n">
        <v>1</v>
      </c>
      <c r="Z2698" s="5" t="n">
        <v>0</v>
      </c>
      <c r="AA2698" s="5" t="str">
        <f aca="false">IF(Y2698&gt;Z2698,"Win",IF(Y2698&lt;Z2698,"Loss","Draw"))</f>
        <v>Win</v>
      </c>
      <c r="AB2698" s="5" t="s">
        <v>98</v>
      </c>
      <c r="AC2698" s="5" t="s">
        <v>99</v>
      </c>
      <c r="AD2698" s="5" t="s">
        <v>859</v>
      </c>
      <c r="AE2698" s="5" t="s">
        <v>296</v>
      </c>
      <c r="AF2698" s="5" t="str">
        <f aca="false">IF(AD2698&lt;AE2698,AD2698,AE2698)</f>
        <v>Barbarian Barrel, Battle Ram, Giant Skeleton, Mother Witch, Royal Ghost, Vines, Wizard, Zappies</v>
      </c>
      <c r="AG2698" s="5" t="str">
        <f aca="false">IF(AD2698&lt;AE2698,AE2698,AD2698)</f>
        <v>Bats, Bomb Tower, Fire Spirit, Magic Archer, Miner, Ronin, Royal Delivery, Wall Breakers</v>
      </c>
      <c r="AH2698" s="5" t="str">
        <f aca="false">IF(AD2698=AF2698,AA2698,IF(AA2698="Win","Loss",IF(AA2698="Loss","Win","Draw")))</f>
        <v>Loss</v>
      </c>
      <c r="AI2698" s="5" t="s">
        <v>102</v>
      </c>
    </row>
    <row r="2699" customFormat="false" ht="15" hidden="false" customHeight="true" outlineLevel="0" collapsed="false">
      <c r="A2699" s="5" t="s">
        <v>5954</v>
      </c>
      <c r="B2699" s="5" t="n">
        <v>2</v>
      </c>
      <c r="C2699" s="5" t="s">
        <v>198</v>
      </c>
      <c r="D2699" s="5" t="s">
        <v>199</v>
      </c>
      <c r="E2699" s="5" t="s">
        <v>331</v>
      </c>
      <c r="F2699" s="5" t="s">
        <v>332</v>
      </c>
      <c r="G2699" s="5" t="s">
        <v>5956</v>
      </c>
      <c r="H2699" s="5" t="s">
        <v>352</v>
      </c>
      <c r="I2699" s="5" t="s">
        <v>177</v>
      </c>
      <c r="J2699" s="5" t="s">
        <v>83</v>
      </c>
      <c r="K2699" s="5" t="s">
        <v>257</v>
      </c>
      <c r="L2699" s="5" t="s">
        <v>215</v>
      </c>
      <c r="M2699" s="5" t="s">
        <v>93</v>
      </c>
      <c r="N2699" s="5" t="s">
        <v>126</v>
      </c>
      <c r="O2699" s="5" t="s">
        <v>150</v>
      </c>
      <c r="P2699" s="5" t="s">
        <v>95</v>
      </c>
      <c r="Q2699" s="5" t="s">
        <v>129</v>
      </c>
      <c r="R2699" s="5" t="s">
        <v>172</v>
      </c>
      <c r="S2699" s="5" t="s">
        <v>87</v>
      </c>
      <c r="T2699" s="5" t="s">
        <v>89</v>
      </c>
      <c r="U2699" s="5" t="s">
        <v>88</v>
      </c>
      <c r="V2699" s="5" t="s">
        <v>150</v>
      </c>
      <c r="W2699" s="5" t="s">
        <v>85</v>
      </c>
      <c r="X2699" s="5" t="s">
        <v>165</v>
      </c>
      <c r="Y2699" s="5" t="n">
        <v>1</v>
      </c>
      <c r="Z2699" s="5" t="n">
        <v>0</v>
      </c>
      <c r="AA2699" s="5" t="str">
        <f aca="false">IF(Y2699&gt;Z2699,"Win",IF(Y2699&lt;Z2699,"Loss","Draw"))</f>
        <v>Win</v>
      </c>
      <c r="AB2699" s="5" t="s">
        <v>98</v>
      </c>
      <c r="AC2699" s="5" t="s">
        <v>99</v>
      </c>
      <c r="AD2699" s="5" t="s">
        <v>1106</v>
      </c>
      <c r="AE2699" s="5" t="s">
        <v>174</v>
      </c>
      <c r="AF2699" s="5" t="str">
        <f aca="false">IF(AD2699&lt;AE2699,AD2699,AE2699)</f>
        <v>Barbarian Barrel, Electro Spirit, Fireball, Fisherman, Hunter, Monk, Royal Giant, Skeletons</v>
      </c>
      <c r="AG2699" s="5" t="str">
        <f aca="false">IF(AD2699&lt;AE2699,AE2699,AD2699)</f>
        <v>Berserker, Electro Spirit, Hog Rider, Lightning, Mega Knight, Musketeer, Tesla, The Log</v>
      </c>
      <c r="AH2699" s="5" t="str">
        <f aca="false">IF(AD2699=AF2699,AA2699,IF(AA2699="Win","Loss",IF(AA2699="Loss","Win","Draw")))</f>
        <v>Win</v>
      </c>
      <c r="AI2699" s="5" t="s">
        <v>102</v>
      </c>
    </row>
    <row r="2700" customFormat="false" ht="15" hidden="false" customHeight="true" outlineLevel="0" collapsed="false">
      <c r="A2700" s="5" t="s">
        <v>5957</v>
      </c>
      <c r="B2700" s="5" t="n">
        <v>1</v>
      </c>
      <c r="C2700" s="5" t="s">
        <v>198</v>
      </c>
      <c r="D2700" s="5" t="s">
        <v>199</v>
      </c>
      <c r="E2700" s="5" t="s">
        <v>945</v>
      </c>
      <c r="F2700" s="5" t="s">
        <v>946</v>
      </c>
      <c r="G2700" s="5" t="s">
        <v>995</v>
      </c>
      <c r="H2700" s="5" t="s">
        <v>163</v>
      </c>
      <c r="I2700" s="5" t="s">
        <v>82</v>
      </c>
      <c r="J2700" s="5" t="s">
        <v>83</v>
      </c>
      <c r="K2700" s="5" t="s">
        <v>84</v>
      </c>
      <c r="L2700" s="5" t="s">
        <v>93</v>
      </c>
      <c r="M2700" s="5" t="s">
        <v>86</v>
      </c>
      <c r="N2700" s="5" t="s">
        <v>119</v>
      </c>
      <c r="O2700" s="5" t="s">
        <v>150</v>
      </c>
      <c r="P2700" s="5" t="s">
        <v>89</v>
      </c>
      <c r="Q2700" s="5" t="s">
        <v>82</v>
      </c>
      <c r="R2700" s="5" t="s">
        <v>202</v>
      </c>
      <c r="S2700" s="5" t="s">
        <v>87</v>
      </c>
      <c r="T2700" s="5" t="s">
        <v>97</v>
      </c>
      <c r="U2700" s="5" t="s">
        <v>85</v>
      </c>
      <c r="V2700" s="5" t="s">
        <v>126</v>
      </c>
      <c r="W2700" s="5" t="s">
        <v>150</v>
      </c>
      <c r="X2700" s="5" t="s">
        <v>95</v>
      </c>
      <c r="Y2700" s="5" t="n">
        <v>1</v>
      </c>
      <c r="Z2700" s="5" t="n">
        <v>0</v>
      </c>
      <c r="AA2700" s="5" t="str">
        <f aca="false">IF(Y2700&gt;Z2700,"Win",IF(Y2700&lt;Z2700,"Loss","Draw"))</f>
        <v>Win</v>
      </c>
      <c r="AB2700" s="5" t="s">
        <v>98</v>
      </c>
      <c r="AC2700" s="5" t="s">
        <v>99</v>
      </c>
      <c r="AD2700" s="5" t="s">
        <v>996</v>
      </c>
      <c r="AE2700" s="5" t="s">
        <v>492</v>
      </c>
      <c r="AF2700" s="5" t="str">
        <f aca="false">IF(AD2700&lt;AE2700,AD2700,AE2700)</f>
        <v>Archers, Electro Spirit, Fireball, Goblin Hut, Monk, Royal Hogs, Skeleton Dragons, The Log</v>
      </c>
      <c r="AG2700" s="5" t="str">
        <f aca="false">IF(AD2700&lt;AE2700,AE2700,AD2700)</f>
        <v>Barbarian Barrel, Electro Spirit, Lightning, Magic Archer, Ronin, Royal Hogs, Skeletons, Tesla</v>
      </c>
      <c r="AH2700" s="5" t="str">
        <f aca="false">IF(AD2700=AF2700,AA2700,IF(AA2700="Win","Loss",IF(AA2700="Loss","Win","Draw")))</f>
        <v>Win</v>
      </c>
      <c r="AI2700" s="5" t="s">
        <v>102</v>
      </c>
    </row>
    <row r="2701" customFormat="false" ht="15" hidden="false" customHeight="true" outlineLevel="0" collapsed="false">
      <c r="A2701" s="5" t="s">
        <v>5957</v>
      </c>
      <c r="B2701" s="5" t="n">
        <v>2</v>
      </c>
      <c r="C2701" s="5" t="s">
        <v>198</v>
      </c>
      <c r="D2701" s="5" t="s">
        <v>199</v>
      </c>
      <c r="E2701" s="5" t="s">
        <v>945</v>
      </c>
      <c r="F2701" s="5" t="s">
        <v>946</v>
      </c>
      <c r="G2701" s="5" t="s">
        <v>997</v>
      </c>
      <c r="H2701" s="5" t="s">
        <v>81</v>
      </c>
      <c r="I2701" s="5" t="s">
        <v>129</v>
      </c>
      <c r="J2701" s="5" t="s">
        <v>108</v>
      </c>
      <c r="K2701" s="5" t="s">
        <v>113</v>
      </c>
      <c r="L2701" s="5" t="s">
        <v>165</v>
      </c>
      <c r="M2701" s="5" t="s">
        <v>133</v>
      </c>
      <c r="N2701" s="5" t="s">
        <v>164</v>
      </c>
      <c r="O2701" s="5" t="s">
        <v>173</v>
      </c>
      <c r="P2701" s="5" t="s">
        <v>130</v>
      </c>
      <c r="Q2701" s="5" t="s">
        <v>92</v>
      </c>
      <c r="R2701" s="5" t="s">
        <v>91</v>
      </c>
      <c r="S2701" s="5" t="s">
        <v>90</v>
      </c>
      <c r="T2701" s="5" t="s">
        <v>125</v>
      </c>
      <c r="U2701" s="5" t="s">
        <v>93</v>
      </c>
      <c r="V2701" s="5" t="s">
        <v>96</v>
      </c>
      <c r="W2701" s="5" t="s">
        <v>94</v>
      </c>
      <c r="X2701" s="5" t="s">
        <v>89</v>
      </c>
      <c r="Y2701" s="5" t="n">
        <v>0</v>
      </c>
      <c r="Z2701" s="5" t="n">
        <v>1</v>
      </c>
      <c r="AA2701" s="5" t="str">
        <f aca="false">IF(Y2701&gt;Z2701,"Win",IF(Y2701&lt;Z2701,"Loss","Draw"))</f>
        <v>Loss</v>
      </c>
      <c r="AB2701" s="5" t="s">
        <v>98</v>
      </c>
      <c r="AC2701" s="5" t="s">
        <v>99</v>
      </c>
      <c r="AD2701" s="5" t="s">
        <v>998</v>
      </c>
      <c r="AE2701" s="5" t="s">
        <v>519</v>
      </c>
      <c r="AF2701" s="5" t="str">
        <f aca="false">IF(AD2701&lt;AE2701,AD2701,AE2701)</f>
        <v>Arrows, Dark Prince, Earthquake, Furnace, Hog Rider, Mega Knight, Mother Witch, Zappies</v>
      </c>
      <c r="AG2701" s="5" t="str">
        <f aca="false">IF(AD2701&lt;AE2701,AE2701,AD2701)</f>
        <v>Cannon Cart, Fireball, Goblins, Minions, Mortar, Rascals, Skeleton Barrel, The Log</v>
      </c>
      <c r="AH2701" s="5" t="str">
        <f aca="false">IF(AD2701=AF2701,AA2701,IF(AA2701="Win","Loss",IF(AA2701="Loss","Win","Draw")))</f>
        <v>Loss</v>
      </c>
      <c r="AI2701" s="5" t="s">
        <v>102</v>
      </c>
    </row>
    <row r="2702" customFormat="false" ht="15" hidden="false" customHeight="true" outlineLevel="0" collapsed="false">
      <c r="A2702" s="5" t="s">
        <v>5957</v>
      </c>
      <c r="B2702" s="5" t="n">
        <v>3</v>
      </c>
      <c r="C2702" s="5" t="s">
        <v>198</v>
      </c>
      <c r="D2702" s="5" t="s">
        <v>199</v>
      </c>
      <c r="E2702" s="5" t="s">
        <v>945</v>
      </c>
      <c r="F2702" s="5" t="s">
        <v>946</v>
      </c>
      <c r="G2702" s="5" t="s">
        <v>999</v>
      </c>
      <c r="H2702" s="5" t="s">
        <v>81</v>
      </c>
      <c r="I2702" s="5" t="s">
        <v>201</v>
      </c>
      <c r="J2702" s="5" t="s">
        <v>202</v>
      </c>
      <c r="K2702" s="5" t="s">
        <v>203</v>
      </c>
      <c r="L2702" s="5" t="s">
        <v>97</v>
      </c>
      <c r="M2702" s="5" t="s">
        <v>157</v>
      </c>
      <c r="N2702" s="5" t="s">
        <v>118</v>
      </c>
      <c r="O2702" s="5" t="s">
        <v>204</v>
      </c>
      <c r="P2702" s="5" t="s">
        <v>87</v>
      </c>
      <c r="Q2702" s="5" t="s">
        <v>201</v>
      </c>
      <c r="R2702" s="5" t="s">
        <v>108</v>
      </c>
      <c r="S2702" s="5" t="s">
        <v>203</v>
      </c>
      <c r="T2702" s="5" t="s">
        <v>88</v>
      </c>
      <c r="U2702" s="5" t="s">
        <v>159</v>
      </c>
      <c r="V2702" s="5" t="s">
        <v>157</v>
      </c>
      <c r="W2702" s="5" t="s">
        <v>204</v>
      </c>
      <c r="X2702" s="5" t="s">
        <v>234</v>
      </c>
      <c r="Y2702" s="5" t="n">
        <v>1</v>
      </c>
      <c r="Z2702" s="5" t="n">
        <v>0</v>
      </c>
      <c r="AA2702" s="5" t="str">
        <f aca="false">IF(Y2702&gt;Z2702,"Win",IF(Y2702&lt;Z2702,"Loss","Draw"))</f>
        <v>Win</v>
      </c>
      <c r="AB2702" s="5" t="s">
        <v>98</v>
      </c>
      <c r="AC2702" s="5" t="s">
        <v>99</v>
      </c>
      <c r="AD2702" s="5" t="s">
        <v>1001</v>
      </c>
      <c r="AE2702" s="5" t="s">
        <v>1000</v>
      </c>
      <c r="AF2702" s="5" t="str">
        <f aca="false">IF(AD2702&lt;AE2702,AD2702,AE2702)</f>
        <v>Berserker, Bomb Tower, Dark Prince, Dart Goblin, Fire Spirit, Goblin Barrel, Royal Delivery, Wall Breakers</v>
      </c>
      <c r="AG2702" s="5" t="str">
        <f aca="false">IF(AD2702&lt;AE2702,AE2702,AD2702)</f>
        <v>Fire Spirit, Goblin Barrel, Ice Spirit, Magic Archer, Ronin, Royal Delivery, Tesla, Wall Breakers</v>
      </c>
      <c r="AH2702" s="5" t="str">
        <f aca="false">IF(AD2702=AF2702,AA2702,IF(AA2702="Win","Loss",IF(AA2702="Loss","Win","Draw")))</f>
        <v>Loss</v>
      </c>
      <c r="AI2702" s="5" t="s">
        <v>102</v>
      </c>
    </row>
    <row r="2703" customFormat="false" ht="15" hidden="false" customHeight="true" outlineLevel="0" collapsed="false">
      <c r="A2703" s="5" t="s">
        <v>5958</v>
      </c>
      <c r="B2703" s="5" t="n">
        <v>1</v>
      </c>
      <c r="C2703" s="5" t="s">
        <v>198</v>
      </c>
      <c r="D2703" s="5" t="s">
        <v>199</v>
      </c>
      <c r="E2703" s="6" t="s">
        <v>365</v>
      </c>
      <c r="F2703" s="5" t="s">
        <v>366</v>
      </c>
      <c r="G2703" s="5" t="s">
        <v>5959</v>
      </c>
      <c r="H2703" s="5" t="s">
        <v>715</v>
      </c>
      <c r="I2703" s="5" t="s">
        <v>84</v>
      </c>
      <c r="J2703" s="5" t="s">
        <v>108</v>
      </c>
      <c r="K2703" s="5" t="s">
        <v>114</v>
      </c>
      <c r="L2703" s="5" t="s">
        <v>115</v>
      </c>
      <c r="M2703" s="5" t="s">
        <v>138</v>
      </c>
      <c r="N2703" s="5" t="s">
        <v>116</v>
      </c>
      <c r="O2703" s="5" t="s">
        <v>119</v>
      </c>
      <c r="P2703" s="5" t="s">
        <v>157</v>
      </c>
      <c r="Q2703" s="5" t="s">
        <v>152</v>
      </c>
      <c r="R2703" s="5" t="s">
        <v>151</v>
      </c>
      <c r="S2703" s="5" t="s">
        <v>82</v>
      </c>
      <c r="T2703" s="5" t="s">
        <v>85</v>
      </c>
      <c r="U2703" s="5" t="s">
        <v>89</v>
      </c>
      <c r="V2703" s="5" t="s">
        <v>126</v>
      </c>
      <c r="W2703" s="5" t="s">
        <v>150</v>
      </c>
      <c r="X2703" s="5" t="s">
        <v>153</v>
      </c>
      <c r="Y2703" s="5" t="n">
        <v>1</v>
      </c>
      <c r="Z2703" s="5" t="n">
        <v>0</v>
      </c>
      <c r="AA2703" s="5" t="str">
        <f aca="false">IF(Y2703&gt;Z2703,"Win",IF(Y2703&lt;Z2703,"Loss","Draw"))</f>
        <v>Win</v>
      </c>
      <c r="AB2703" s="5" t="s">
        <v>98</v>
      </c>
      <c r="AC2703" s="5" t="s">
        <v>99</v>
      </c>
      <c r="AD2703" s="5" t="s">
        <v>1023</v>
      </c>
      <c r="AE2703" s="5" t="s">
        <v>155</v>
      </c>
      <c r="AF2703" s="5" t="str">
        <f aca="false">IF(AD2703&lt;AE2703,AD2703,AE2703)</f>
        <v>Archers, Dark Prince, Fire Spirit, Giant Snowball, Goblin Demolisher, Goblin Hut, Graveyard, Poison</v>
      </c>
      <c r="AG2703" s="5" t="str">
        <f aca="false">IF(AD2703&lt;AE2703,AE2703,AD2703)</f>
        <v>Baby Dragon, Cannon, Electro Spirit, Lightning, Mighty Miner, Royal Hogs, Skeletons, The Log</v>
      </c>
      <c r="AH2703" s="5" t="str">
        <f aca="false">IF(AD2703=AF2703,AA2703,IF(AA2703="Win","Loss",IF(AA2703="Loss","Win","Draw")))</f>
        <v>Win</v>
      </c>
      <c r="AI2703" s="5" t="s">
        <v>102</v>
      </c>
    </row>
    <row r="2704" customFormat="false" ht="15" hidden="false" customHeight="true" outlineLevel="0" collapsed="false">
      <c r="A2704" s="5" t="s">
        <v>5958</v>
      </c>
      <c r="B2704" s="5" t="n">
        <v>2</v>
      </c>
      <c r="C2704" s="5" t="s">
        <v>198</v>
      </c>
      <c r="D2704" s="5" t="s">
        <v>199</v>
      </c>
      <c r="E2704" s="6" t="s">
        <v>365</v>
      </c>
      <c r="F2704" s="5" t="s">
        <v>366</v>
      </c>
      <c r="G2704" s="5" t="s">
        <v>5960</v>
      </c>
      <c r="H2704" s="5" t="s">
        <v>163</v>
      </c>
      <c r="I2704" s="5" t="s">
        <v>92</v>
      </c>
      <c r="J2704" s="5" t="s">
        <v>91</v>
      </c>
      <c r="K2704" s="5" t="s">
        <v>90</v>
      </c>
      <c r="L2704" s="5" t="s">
        <v>93</v>
      </c>
      <c r="M2704" s="5" t="s">
        <v>159</v>
      </c>
      <c r="N2704" s="5" t="s">
        <v>96</v>
      </c>
      <c r="O2704" s="5" t="s">
        <v>94</v>
      </c>
      <c r="P2704" s="5" t="s">
        <v>150</v>
      </c>
      <c r="Q2704" s="5" t="s">
        <v>114</v>
      </c>
      <c r="R2704" s="5" t="s">
        <v>128</v>
      </c>
      <c r="S2704" s="5" t="s">
        <v>137</v>
      </c>
      <c r="T2704" s="5" t="s">
        <v>116</v>
      </c>
      <c r="U2704" s="5" t="s">
        <v>87</v>
      </c>
      <c r="V2704" s="5" t="s">
        <v>157</v>
      </c>
      <c r="W2704" s="5" t="s">
        <v>91</v>
      </c>
      <c r="X2704" s="5" t="s">
        <v>242</v>
      </c>
      <c r="Y2704" s="5" t="n">
        <v>0</v>
      </c>
      <c r="Z2704" s="5" t="n">
        <v>1</v>
      </c>
      <c r="AA2704" s="5" t="str">
        <f aca="false">IF(Y2704&gt;Z2704,"Win",IF(Y2704&lt;Z2704,"Loss","Draw"))</f>
        <v>Loss</v>
      </c>
      <c r="AB2704" s="5" t="s">
        <v>98</v>
      </c>
      <c r="AC2704" s="5" t="s">
        <v>99</v>
      </c>
      <c r="AD2704" s="5" t="s">
        <v>3966</v>
      </c>
      <c r="AE2704" s="5" t="s">
        <v>5961</v>
      </c>
      <c r="AF2704" s="5" t="str">
        <f aca="false">IF(AD2704&lt;AE2704,AD2704,AE2704)</f>
        <v>Bomber, Fire Spirit, Giant Snowball, Goblin Drill, Goblins, Golden Knight, Poison, Tesla</v>
      </c>
      <c r="AG2704" s="5" t="str">
        <f aca="false">IF(AD2704&lt;AE2704,AE2704,AD2704)</f>
        <v>Dart Goblin, Electro Spirit, Fireball, Goblins, Minions, Mortar, Rascals, Skeleton Barrel</v>
      </c>
      <c r="AH2704" s="5" t="str">
        <f aca="false">IF(AD2704=AF2704,AA2704,IF(AA2704="Win","Loss",IF(AA2704="Loss","Win","Draw")))</f>
        <v>Win</v>
      </c>
      <c r="AI2704" s="5" t="s">
        <v>102</v>
      </c>
    </row>
    <row r="2705" customFormat="false" ht="15" hidden="false" customHeight="true" outlineLevel="0" collapsed="false">
      <c r="A2705" s="5" t="s">
        <v>5958</v>
      </c>
      <c r="B2705" s="5" t="n">
        <v>3</v>
      </c>
      <c r="C2705" s="5" t="s">
        <v>198</v>
      </c>
      <c r="D2705" s="5" t="s">
        <v>199</v>
      </c>
      <c r="E2705" s="6" t="s">
        <v>365</v>
      </c>
      <c r="F2705" s="5" t="s">
        <v>366</v>
      </c>
      <c r="G2705" s="5" t="s">
        <v>5962</v>
      </c>
      <c r="H2705" s="5" t="s">
        <v>715</v>
      </c>
      <c r="I2705" s="5" t="s">
        <v>82</v>
      </c>
      <c r="J2705" s="5" t="s">
        <v>202</v>
      </c>
      <c r="K2705" s="5" t="s">
        <v>87</v>
      </c>
      <c r="L2705" s="5" t="s">
        <v>97</v>
      </c>
      <c r="M2705" s="5" t="s">
        <v>88</v>
      </c>
      <c r="N2705" s="5" t="s">
        <v>85</v>
      </c>
      <c r="O2705" s="5" t="s">
        <v>118</v>
      </c>
      <c r="P2705" s="5" t="s">
        <v>89</v>
      </c>
      <c r="Q2705" s="5" t="s">
        <v>177</v>
      </c>
      <c r="R2705" s="5" t="s">
        <v>83</v>
      </c>
      <c r="S2705" s="5" t="s">
        <v>219</v>
      </c>
      <c r="T2705" s="5" t="s">
        <v>93</v>
      </c>
      <c r="U2705" s="5" t="s">
        <v>95</v>
      </c>
      <c r="V2705" s="5" t="s">
        <v>173</v>
      </c>
      <c r="W2705" s="5" t="s">
        <v>188</v>
      </c>
      <c r="X2705" s="5" t="s">
        <v>215</v>
      </c>
      <c r="Y2705" s="5" t="n">
        <v>0</v>
      </c>
      <c r="Z2705" s="5" t="n">
        <v>1</v>
      </c>
      <c r="AA2705" s="5" t="str">
        <f aca="false">IF(Y2705&gt;Z2705,"Win",IF(Y2705&lt;Z2705,"Loss","Draw"))</f>
        <v>Loss</v>
      </c>
      <c r="AB2705" s="5" t="s">
        <v>98</v>
      </c>
      <c r="AC2705" s="5" t="s">
        <v>99</v>
      </c>
      <c r="AD2705" s="5" t="s">
        <v>2377</v>
      </c>
      <c r="AE2705" s="5" t="s">
        <v>2234</v>
      </c>
      <c r="AF2705" s="5" t="str">
        <f aca="false">IF(AD2705&lt;AE2705,AD2705,AE2705)</f>
        <v>Barbarian Barrel, Fireball, Fisherman, Monk, Royal Giant, Tombstone, Wizard, Zappies</v>
      </c>
      <c r="AG2705" s="5" t="str">
        <f aca="false">IF(AD2705&lt;AE2705,AE2705,AD2705)</f>
        <v>Berserker, Ice Spirit, Lightning, Magic Archer, Ronin, Royal Hogs, Tesla, The Log</v>
      </c>
      <c r="AH2705" s="5" t="str">
        <f aca="false">IF(AD2705=AF2705,AA2705,IF(AA2705="Win","Loss",IF(AA2705="Loss","Win","Draw")))</f>
        <v>Win</v>
      </c>
      <c r="AI2705" s="5" t="s">
        <v>102</v>
      </c>
    </row>
    <row r="2706" customFormat="false" ht="15" hidden="false" customHeight="true" outlineLevel="0" collapsed="false">
      <c r="A2706" s="5" t="s">
        <v>5963</v>
      </c>
      <c r="B2706" s="5" t="n">
        <v>1</v>
      </c>
      <c r="C2706" s="5" t="s">
        <v>198</v>
      </c>
      <c r="D2706" s="5" t="s">
        <v>199</v>
      </c>
      <c r="E2706" s="5" t="s">
        <v>895</v>
      </c>
      <c r="F2706" s="5" t="s">
        <v>896</v>
      </c>
      <c r="G2706" s="5" t="s">
        <v>5964</v>
      </c>
      <c r="H2706" s="5" t="s">
        <v>81</v>
      </c>
      <c r="I2706" s="5" t="s">
        <v>177</v>
      </c>
      <c r="J2706" s="5" t="s">
        <v>83</v>
      </c>
      <c r="K2706" s="5" t="s">
        <v>219</v>
      </c>
      <c r="L2706" s="5" t="s">
        <v>215</v>
      </c>
      <c r="M2706" s="5" t="s">
        <v>93</v>
      </c>
      <c r="N2706" s="5" t="s">
        <v>126</v>
      </c>
      <c r="O2706" s="5" t="s">
        <v>150</v>
      </c>
      <c r="P2706" s="5" t="s">
        <v>95</v>
      </c>
      <c r="Q2706" s="5" t="s">
        <v>1848</v>
      </c>
      <c r="R2706" s="5" t="s">
        <v>91</v>
      </c>
      <c r="S2706" s="5" t="s">
        <v>90</v>
      </c>
      <c r="T2706" s="5" t="s">
        <v>130</v>
      </c>
      <c r="U2706" s="5" t="s">
        <v>111</v>
      </c>
      <c r="V2706" s="5" t="s">
        <v>94</v>
      </c>
      <c r="W2706" s="5" t="s">
        <v>125</v>
      </c>
      <c r="X2706" s="5" t="s">
        <v>86</v>
      </c>
      <c r="Y2706" s="5" t="n">
        <v>1</v>
      </c>
      <c r="Z2706" s="5" t="n">
        <v>0</v>
      </c>
      <c r="AA2706" s="5" t="str">
        <f aca="false">IF(Y2706&gt;Z2706,"Win",IF(Y2706&lt;Z2706,"Loss","Draw"))</f>
        <v>Win</v>
      </c>
      <c r="AB2706" s="5" t="s">
        <v>98</v>
      </c>
      <c r="AC2706" s="5" t="s">
        <v>99</v>
      </c>
      <c r="AD2706" s="5" t="s">
        <v>3519</v>
      </c>
      <c r="AE2706" s="5" t="s">
        <v>1849</v>
      </c>
      <c r="AF2706" s="5" t="str">
        <f aca="false">IF(AD2706&lt;AE2706,AD2706,AE2706)</f>
        <v>Arrows, Cannon Cart, Goblins, Miner, Minion Horde, Mortar, Rascals, Skeleton Dragons</v>
      </c>
      <c r="AG2706" s="5" t="str">
        <f aca="false">IF(AD2706&lt;AE2706,AE2706,AD2706)</f>
        <v>Barbarian Barrel, Electro Spirit, Fireball, Fisherman, Monk, Royal Giant, Skeletons, Wizard</v>
      </c>
      <c r="AH2706" s="5" t="str">
        <f aca="false">IF(AD2706=AF2706,AA2706,IF(AA2706="Win","Loss",IF(AA2706="Loss","Win","Draw")))</f>
        <v>Loss</v>
      </c>
      <c r="AI2706" s="5" t="s">
        <v>102</v>
      </c>
    </row>
    <row r="2707" customFormat="false" ht="15" hidden="false" customHeight="true" outlineLevel="0" collapsed="false">
      <c r="A2707" s="5" t="s">
        <v>5963</v>
      </c>
      <c r="B2707" s="5" t="n">
        <v>2</v>
      </c>
      <c r="C2707" s="5" t="s">
        <v>198</v>
      </c>
      <c r="D2707" s="5" t="s">
        <v>199</v>
      </c>
      <c r="E2707" s="5" t="s">
        <v>895</v>
      </c>
      <c r="F2707" s="5" t="s">
        <v>896</v>
      </c>
      <c r="G2707" s="5" t="s">
        <v>2226</v>
      </c>
      <c r="H2707" s="5" t="s">
        <v>81</v>
      </c>
      <c r="I2707" s="5" t="s">
        <v>201</v>
      </c>
      <c r="J2707" s="5" t="s">
        <v>202</v>
      </c>
      <c r="K2707" s="5" t="s">
        <v>233</v>
      </c>
      <c r="L2707" s="5" t="s">
        <v>111</v>
      </c>
      <c r="M2707" s="5" t="s">
        <v>97</v>
      </c>
      <c r="N2707" s="5" t="s">
        <v>157</v>
      </c>
      <c r="O2707" s="5" t="s">
        <v>204</v>
      </c>
      <c r="P2707" s="5" t="s">
        <v>234</v>
      </c>
      <c r="Q2707" s="5" t="s">
        <v>203</v>
      </c>
      <c r="R2707" s="5" t="s">
        <v>337</v>
      </c>
      <c r="S2707" s="5" t="s">
        <v>159</v>
      </c>
      <c r="T2707" s="5" t="s">
        <v>157</v>
      </c>
      <c r="U2707" s="5" t="s">
        <v>118</v>
      </c>
      <c r="V2707" s="5" t="s">
        <v>234</v>
      </c>
      <c r="W2707" s="5" t="s">
        <v>204</v>
      </c>
      <c r="X2707" s="5" t="s">
        <v>88</v>
      </c>
      <c r="Y2707" s="5" t="n">
        <v>1</v>
      </c>
      <c r="Z2707" s="5" t="n">
        <v>0</v>
      </c>
      <c r="AA2707" s="5" t="str">
        <f aca="false">IF(Y2707&gt;Z2707,"Win",IF(Y2707&lt;Z2707,"Loss","Draw"))</f>
        <v>Win</v>
      </c>
      <c r="AB2707" s="5" t="s">
        <v>98</v>
      </c>
      <c r="AC2707" s="5" t="s">
        <v>99</v>
      </c>
      <c r="AD2707" s="5" t="s">
        <v>859</v>
      </c>
      <c r="AE2707" s="5" t="s">
        <v>5965</v>
      </c>
      <c r="AF2707" s="5" t="str">
        <f aca="false">IF(AD2707&lt;AE2707,AD2707,AE2707)</f>
        <v>Bats, Bomb Tower, Fire Spirit, Magic Archer, Miner, Ronin, Royal Delivery, Wall Breakers</v>
      </c>
      <c r="AG2707" s="5" t="str">
        <f aca="false">IF(AD2707&lt;AE2707,AE2707,AD2707)</f>
        <v>Berserker, Bomb Tower, Boss Bandit, Dart Goblin, Fire Spirit, Goblin Barrel, Ice Spirit, Royal Delivery</v>
      </c>
      <c r="AH2707" s="5" t="str">
        <f aca="false">IF(AD2707=AF2707,AA2707,IF(AA2707="Win","Loss",IF(AA2707="Loss","Win","Draw")))</f>
        <v>Win</v>
      </c>
      <c r="AI2707" s="5" t="s">
        <v>102</v>
      </c>
    </row>
    <row r="2708" customFormat="false" ht="15" hidden="false" customHeight="true" outlineLevel="0" collapsed="false">
      <c r="A2708" s="5" t="s">
        <v>5966</v>
      </c>
      <c r="B2708" s="5" t="n">
        <v>1</v>
      </c>
      <c r="C2708" s="5" t="s">
        <v>198</v>
      </c>
      <c r="D2708" s="5" t="s">
        <v>199</v>
      </c>
      <c r="E2708" s="5" t="s">
        <v>253</v>
      </c>
      <c r="F2708" s="5" t="s">
        <v>254</v>
      </c>
      <c r="G2708" s="5" t="s">
        <v>5275</v>
      </c>
      <c r="H2708" s="5" t="s">
        <v>163</v>
      </c>
      <c r="I2708" s="5" t="s">
        <v>113</v>
      </c>
      <c r="J2708" s="5" t="s">
        <v>91</v>
      </c>
      <c r="K2708" s="5" t="s">
        <v>87</v>
      </c>
      <c r="L2708" s="5" t="s">
        <v>165</v>
      </c>
      <c r="M2708" s="5" t="s">
        <v>97</v>
      </c>
      <c r="N2708" s="5" t="s">
        <v>85</v>
      </c>
      <c r="O2708" s="5" t="s">
        <v>150</v>
      </c>
      <c r="P2708" s="5" t="s">
        <v>95</v>
      </c>
      <c r="Q2708" s="5" t="s">
        <v>418</v>
      </c>
      <c r="R2708" s="5" t="s">
        <v>186</v>
      </c>
      <c r="S2708" s="5" t="s">
        <v>284</v>
      </c>
      <c r="T2708" s="5" t="s">
        <v>96</v>
      </c>
      <c r="U2708" s="5" t="s">
        <v>242</v>
      </c>
      <c r="V2708" s="5" t="s">
        <v>110</v>
      </c>
      <c r="W2708" s="5" t="s">
        <v>130</v>
      </c>
      <c r="X2708" s="5" t="s">
        <v>109</v>
      </c>
      <c r="Y2708" s="5" t="n">
        <v>1</v>
      </c>
      <c r="Z2708" s="5" t="n">
        <v>0</v>
      </c>
      <c r="AA2708" s="5" t="str">
        <f aca="false">IF(Y2708&gt;Z2708,"Win",IF(Y2708&lt;Z2708,"Loss","Draw"))</f>
        <v>Win</v>
      </c>
      <c r="AB2708" s="5" t="s">
        <v>98</v>
      </c>
      <c r="AC2708" s="5" t="s">
        <v>99</v>
      </c>
      <c r="AD2708" s="5" t="s">
        <v>5967</v>
      </c>
      <c r="AE2708" s="5" t="s">
        <v>5968</v>
      </c>
      <c r="AF2708" s="5" t="str">
        <f aca="false">IF(AD2708&lt;AE2708,AD2708,AE2708)</f>
        <v>Arrows, Balloon, Bomber, Inferno Dragon, Lava Hound, Minions, Skeleton Army, Zap</v>
      </c>
      <c r="AG2708" s="5" t="str">
        <f aca="false">IF(AD2708&lt;AE2708,AE2708,AD2708)</f>
        <v>Barbarian Barrel, Electro Spirit, Furnace, Goblins, Hog Rider, Lightning, Ronin, Tesla</v>
      </c>
      <c r="AH2708" s="5" t="str">
        <f aca="false">IF(AD2708=AF2708,AA2708,IF(AA2708="Win","Loss",IF(AA2708="Loss","Win","Draw")))</f>
        <v>Loss</v>
      </c>
      <c r="AI2708" s="5" t="s">
        <v>102</v>
      </c>
    </row>
    <row r="2709" customFormat="false" ht="15" hidden="false" customHeight="true" outlineLevel="0" collapsed="false">
      <c r="A2709" s="5" t="s">
        <v>5966</v>
      </c>
      <c r="B2709" s="5" t="n">
        <v>2</v>
      </c>
      <c r="C2709" s="5" t="s">
        <v>198</v>
      </c>
      <c r="D2709" s="5" t="s">
        <v>199</v>
      </c>
      <c r="E2709" s="5" t="s">
        <v>253</v>
      </c>
      <c r="F2709" s="5" t="s">
        <v>254</v>
      </c>
      <c r="G2709" s="5" t="s">
        <v>5969</v>
      </c>
      <c r="H2709" s="5" t="s">
        <v>163</v>
      </c>
      <c r="I2709" s="5" t="s">
        <v>82</v>
      </c>
      <c r="J2709" s="5" t="s">
        <v>83</v>
      </c>
      <c r="K2709" s="5" t="s">
        <v>84</v>
      </c>
      <c r="L2709" s="5" t="s">
        <v>93</v>
      </c>
      <c r="M2709" s="5" t="s">
        <v>86</v>
      </c>
      <c r="N2709" s="5" t="s">
        <v>119</v>
      </c>
      <c r="O2709" s="5" t="s">
        <v>118</v>
      </c>
      <c r="P2709" s="5" t="s">
        <v>89</v>
      </c>
      <c r="Q2709" s="5" t="s">
        <v>114</v>
      </c>
      <c r="R2709" s="5" t="s">
        <v>108</v>
      </c>
      <c r="S2709" s="5" t="s">
        <v>84</v>
      </c>
      <c r="T2709" s="5" t="s">
        <v>138</v>
      </c>
      <c r="U2709" s="5" t="s">
        <v>115</v>
      </c>
      <c r="V2709" s="5" t="s">
        <v>118</v>
      </c>
      <c r="W2709" s="5" t="s">
        <v>119</v>
      </c>
      <c r="X2709" s="5" t="s">
        <v>116</v>
      </c>
      <c r="Y2709" s="5" t="n">
        <v>0</v>
      </c>
      <c r="Z2709" s="5" t="n">
        <v>1</v>
      </c>
      <c r="AA2709" s="5" t="str">
        <f aca="false">IF(Y2709&gt;Z2709,"Win",IF(Y2709&lt;Z2709,"Loss","Draw"))</f>
        <v>Loss</v>
      </c>
      <c r="AB2709" s="5" t="s">
        <v>98</v>
      </c>
      <c r="AC2709" s="5" t="s">
        <v>99</v>
      </c>
      <c r="AD2709" s="5" t="s">
        <v>5970</v>
      </c>
      <c r="AE2709" s="5" t="s">
        <v>984</v>
      </c>
      <c r="AF2709" s="5" t="str">
        <f aca="false">IF(AD2709&lt;AE2709,AD2709,AE2709)</f>
        <v>Archers, Dark Prince, Giant Snowball, Goblin Demolisher, Goblin Hut, Graveyard, Ice Spirit, Poison</v>
      </c>
      <c r="AG2709" s="5" t="str">
        <f aca="false">IF(AD2709&lt;AE2709,AE2709,AD2709)</f>
        <v>Archers, Fireball, Goblin Hut, Ice Spirit, Monk, Royal Hogs, Skeleton Dragons, The Log</v>
      </c>
      <c r="AH2709" s="5" t="str">
        <f aca="false">IF(AD2709=AF2709,AA2709,IF(AA2709="Win","Loss",IF(AA2709="Loss","Win","Draw")))</f>
        <v>Win</v>
      </c>
      <c r="AI2709" s="5" t="s">
        <v>102</v>
      </c>
    </row>
    <row r="2710" customFormat="false" ht="15" hidden="false" customHeight="true" outlineLevel="0" collapsed="false">
      <c r="A2710" s="5" t="s">
        <v>5966</v>
      </c>
      <c r="B2710" s="5" t="n">
        <v>3</v>
      </c>
      <c r="C2710" s="5" t="s">
        <v>198</v>
      </c>
      <c r="D2710" s="5" t="s">
        <v>199</v>
      </c>
      <c r="E2710" s="5" t="s">
        <v>253</v>
      </c>
      <c r="F2710" s="5" t="s">
        <v>254</v>
      </c>
      <c r="G2710" s="5" t="s">
        <v>5971</v>
      </c>
      <c r="H2710" s="5" t="s">
        <v>163</v>
      </c>
      <c r="I2710" s="5" t="s">
        <v>92</v>
      </c>
      <c r="J2710" s="5" t="s">
        <v>158</v>
      </c>
      <c r="K2710" s="5" t="s">
        <v>90</v>
      </c>
      <c r="L2710" s="5" t="s">
        <v>111</v>
      </c>
      <c r="M2710" s="5" t="s">
        <v>133</v>
      </c>
      <c r="N2710" s="5" t="s">
        <v>159</v>
      </c>
      <c r="O2710" s="5" t="s">
        <v>94</v>
      </c>
      <c r="P2710" s="5" t="s">
        <v>130</v>
      </c>
      <c r="Q2710" s="5" t="s">
        <v>87</v>
      </c>
      <c r="R2710" s="5" t="s">
        <v>202</v>
      </c>
      <c r="S2710" s="5" t="s">
        <v>201</v>
      </c>
      <c r="T2710" s="5" t="s">
        <v>97</v>
      </c>
      <c r="U2710" s="5" t="s">
        <v>157</v>
      </c>
      <c r="V2710" s="5" t="s">
        <v>111</v>
      </c>
      <c r="W2710" s="5" t="s">
        <v>187</v>
      </c>
      <c r="X2710" s="5" t="s">
        <v>89</v>
      </c>
      <c r="Y2710" s="5" t="n">
        <v>0</v>
      </c>
      <c r="Z2710" s="5" t="n">
        <v>1</v>
      </c>
      <c r="AA2710" s="5" t="str">
        <f aca="false">IF(Y2710&gt;Z2710,"Win",IF(Y2710&lt;Z2710,"Loss","Draw"))</f>
        <v>Loss</v>
      </c>
      <c r="AB2710" s="5" t="s">
        <v>98</v>
      </c>
      <c r="AC2710" s="5" t="s">
        <v>99</v>
      </c>
      <c r="AD2710" s="5" t="s">
        <v>5972</v>
      </c>
      <c r="AE2710" s="5" t="s">
        <v>5973</v>
      </c>
      <c r="AF2710" s="5" t="str">
        <f aca="false">IF(AD2710&lt;AE2710,AD2710,AE2710)</f>
        <v>Arrows, Bowler, Dart Goblin, Miner, Mortar, Mother Witch, Rascals, Skeleton Barrel</v>
      </c>
      <c r="AG2710" s="5" t="str">
        <f aca="false">IF(AD2710&lt;AE2710,AE2710,AD2710)</f>
        <v>Fire Spirit, Magic Archer, Miner, Ronin, Tesla, The Log, Tornado, Wall Breakers</v>
      </c>
      <c r="AH2710" s="5" t="str">
        <f aca="false">IF(AD2710=AF2710,AA2710,IF(AA2710="Win","Loss",IF(AA2710="Loss","Win","Draw")))</f>
        <v>Loss</v>
      </c>
      <c r="AI2710" s="5" t="s">
        <v>102</v>
      </c>
    </row>
    <row r="2711" customFormat="false" ht="15" hidden="false" customHeight="true" outlineLevel="0" collapsed="false">
      <c r="A2711" s="5" t="s">
        <v>5974</v>
      </c>
      <c r="B2711" s="5" t="n">
        <v>1</v>
      </c>
      <c r="C2711" s="5" t="s">
        <v>198</v>
      </c>
      <c r="D2711" s="5" t="s">
        <v>199</v>
      </c>
      <c r="E2711" s="5" t="s">
        <v>147</v>
      </c>
      <c r="F2711" s="5" t="s">
        <v>148</v>
      </c>
      <c r="G2711" s="5" t="s">
        <v>2231</v>
      </c>
      <c r="H2711" s="5" t="s">
        <v>163</v>
      </c>
      <c r="I2711" s="5" t="s">
        <v>84</v>
      </c>
      <c r="J2711" s="5" t="s">
        <v>91</v>
      </c>
      <c r="K2711" s="5" t="s">
        <v>114</v>
      </c>
      <c r="L2711" s="5" t="s">
        <v>115</v>
      </c>
      <c r="M2711" s="5" t="s">
        <v>138</v>
      </c>
      <c r="N2711" s="5" t="s">
        <v>97</v>
      </c>
      <c r="O2711" s="5" t="s">
        <v>116</v>
      </c>
      <c r="P2711" s="5" t="s">
        <v>119</v>
      </c>
      <c r="Q2711" s="5" t="s">
        <v>203</v>
      </c>
      <c r="R2711" s="5" t="s">
        <v>202</v>
      </c>
      <c r="S2711" s="5" t="s">
        <v>201</v>
      </c>
      <c r="T2711" s="5" t="s">
        <v>157</v>
      </c>
      <c r="U2711" s="5" t="s">
        <v>118</v>
      </c>
      <c r="V2711" s="5" t="s">
        <v>88</v>
      </c>
      <c r="W2711" s="5" t="s">
        <v>87</v>
      </c>
      <c r="X2711" s="5" t="s">
        <v>204</v>
      </c>
      <c r="Y2711" s="5" t="n">
        <v>0</v>
      </c>
      <c r="Z2711" s="5" t="n">
        <v>1</v>
      </c>
      <c r="AA2711" s="5" t="str">
        <f aca="false">IF(Y2711&gt;Z2711,"Win",IF(Y2711&lt;Z2711,"Loss","Draw"))</f>
        <v>Loss</v>
      </c>
      <c r="AB2711" s="5" t="s">
        <v>98</v>
      </c>
      <c r="AC2711" s="5" t="s">
        <v>99</v>
      </c>
      <c r="AD2711" s="5" t="s">
        <v>1527</v>
      </c>
      <c r="AE2711" s="5" t="s">
        <v>206</v>
      </c>
      <c r="AF2711" s="5" t="str">
        <f aca="false">IF(AD2711&lt;AE2711,AD2711,AE2711)</f>
        <v>Archers, Giant Snowball, Goblin Demolisher, Goblin Hut, Goblins, Graveyard, Poison, Ronin</v>
      </c>
      <c r="AG2711" s="5" t="str">
        <f aca="false">IF(AD2711&lt;AE2711,AE2711,AD2711)</f>
        <v>Berserker, Fire Spirit, Goblin Barrel, Ice Spirit, Magic Archer, Royal Delivery, Tesla, Wall Breakers</v>
      </c>
      <c r="AH2711" s="5" t="str">
        <f aca="false">IF(AD2711=AF2711,AA2711,IF(AA2711="Win","Loss",IF(AA2711="Loss","Win","Draw")))</f>
        <v>Loss</v>
      </c>
      <c r="AI2711" s="5" t="s">
        <v>102</v>
      </c>
    </row>
    <row r="2712" customFormat="false" ht="15" hidden="false" customHeight="true" outlineLevel="0" collapsed="false">
      <c r="A2712" s="5" t="s">
        <v>5974</v>
      </c>
      <c r="B2712" s="5" t="n">
        <v>2</v>
      </c>
      <c r="C2712" s="5" t="s">
        <v>198</v>
      </c>
      <c r="D2712" s="5" t="s">
        <v>199</v>
      </c>
      <c r="E2712" s="5" t="s">
        <v>147</v>
      </c>
      <c r="F2712" s="5" t="s">
        <v>148</v>
      </c>
      <c r="G2712" s="5" t="s">
        <v>2232</v>
      </c>
      <c r="H2712" s="5" t="s">
        <v>163</v>
      </c>
      <c r="I2712" s="5" t="s">
        <v>107</v>
      </c>
      <c r="J2712" s="5" t="s">
        <v>108</v>
      </c>
      <c r="K2712" s="5" t="s">
        <v>109</v>
      </c>
      <c r="L2712" s="5" t="s">
        <v>110</v>
      </c>
      <c r="M2712" s="5" t="s">
        <v>111</v>
      </c>
      <c r="N2712" s="5" t="s">
        <v>112</v>
      </c>
      <c r="O2712" s="5" t="s">
        <v>93</v>
      </c>
      <c r="P2712" s="5" t="s">
        <v>86</v>
      </c>
      <c r="Q2712" s="5" t="s">
        <v>152</v>
      </c>
      <c r="R2712" s="5" t="s">
        <v>151</v>
      </c>
      <c r="S2712" s="5" t="s">
        <v>82</v>
      </c>
      <c r="T2712" s="5" t="s">
        <v>85</v>
      </c>
      <c r="U2712" s="5" t="s">
        <v>89</v>
      </c>
      <c r="V2712" s="5" t="s">
        <v>126</v>
      </c>
      <c r="W2712" s="5" t="s">
        <v>150</v>
      </c>
      <c r="X2712" s="5" t="s">
        <v>153</v>
      </c>
      <c r="Y2712" s="5" t="n">
        <v>1</v>
      </c>
      <c r="Z2712" s="5" t="n">
        <v>0</v>
      </c>
      <c r="AA2712" s="5" t="str">
        <f aca="false">IF(Y2712&gt;Z2712,"Win",IF(Y2712&lt;Z2712,"Loss","Draw"))</f>
        <v>Win</v>
      </c>
      <c r="AB2712" s="5" t="s">
        <v>98</v>
      </c>
      <c r="AC2712" s="5" t="s">
        <v>99</v>
      </c>
      <c r="AD2712" s="5" t="s">
        <v>120</v>
      </c>
      <c r="AE2712" s="5" t="s">
        <v>155</v>
      </c>
      <c r="AF2712" s="5" t="str">
        <f aca="false">IF(AD2712&lt;AE2712,AD2712,AE2712)</f>
        <v>Baby Dragon, Cannon, Electro Spirit, Lightning, Mighty Miner, Royal Hogs, Skeletons, The Log</v>
      </c>
      <c r="AG2712" s="5" t="str">
        <f aca="false">IF(AD2712&lt;AE2712,AE2712,AD2712)</f>
        <v>Dark Prince, Fireball, Goblin Cage, Lava Hound, Miner, Skeleton Dragons, Spirit Empress, Zap</v>
      </c>
      <c r="AH2712" s="5" t="str">
        <f aca="false">IF(AD2712=AF2712,AA2712,IF(AA2712="Win","Loss",IF(AA2712="Loss","Win","Draw")))</f>
        <v>Loss</v>
      </c>
      <c r="AI2712" s="5" t="s">
        <v>102</v>
      </c>
    </row>
    <row r="2713" customFormat="false" ht="15" hidden="false" customHeight="true" outlineLevel="0" collapsed="false">
      <c r="A2713" s="5" t="s">
        <v>5974</v>
      </c>
      <c r="B2713" s="5" t="n">
        <v>3</v>
      </c>
      <c r="C2713" s="5" t="s">
        <v>198</v>
      </c>
      <c r="D2713" s="5" t="s">
        <v>199</v>
      </c>
      <c r="E2713" s="5" t="s">
        <v>147</v>
      </c>
      <c r="F2713" s="5" t="s">
        <v>148</v>
      </c>
      <c r="G2713" s="5" t="s">
        <v>2233</v>
      </c>
      <c r="H2713" s="5" t="s">
        <v>163</v>
      </c>
      <c r="I2713" s="5" t="s">
        <v>113</v>
      </c>
      <c r="J2713" s="5" t="s">
        <v>151</v>
      </c>
      <c r="K2713" s="5" t="s">
        <v>87</v>
      </c>
      <c r="L2713" s="5" t="s">
        <v>165</v>
      </c>
      <c r="M2713" s="5" t="s">
        <v>85</v>
      </c>
      <c r="N2713" s="5" t="s">
        <v>126</v>
      </c>
      <c r="O2713" s="5" t="s">
        <v>150</v>
      </c>
      <c r="P2713" s="5" t="s">
        <v>89</v>
      </c>
      <c r="Q2713" s="5" t="s">
        <v>177</v>
      </c>
      <c r="R2713" s="5" t="s">
        <v>83</v>
      </c>
      <c r="S2713" s="5" t="s">
        <v>219</v>
      </c>
      <c r="T2713" s="5" t="s">
        <v>93</v>
      </c>
      <c r="U2713" s="5" t="s">
        <v>95</v>
      </c>
      <c r="V2713" s="5" t="s">
        <v>173</v>
      </c>
      <c r="W2713" s="5" t="s">
        <v>188</v>
      </c>
      <c r="X2713" s="5" t="s">
        <v>215</v>
      </c>
      <c r="Y2713" s="5" t="n">
        <v>0</v>
      </c>
      <c r="Z2713" s="5" t="n">
        <v>1</v>
      </c>
      <c r="AA2713" s="5" t="str">
        <f aca="false">IF(Y2713&gt;Z2713,"Win",IF(Y2713&lt;Z2713,"Loss","Draw"))</f>
        <v>Loss</v>
      </c>
      <c r="AB2713" s="5" t="s">
        <v>98</v>
      </c>
      <c r="AC2713" s="5" t="s">
        <v>99</v>
      </c>
      <c r="AD2713" s="5" t="s">
        <v>866</v>
      </c>
      <c r="AE2713" s="5" t="s">
        <v>2234</v>
      </c>
      <c r="AF2713" s="5" t="str">
        <f aca="false">IF(AD2713&lt;AE2713,AD2713,AE2713)</f>
        <v>Barbarian Barrel, Fireball, Fisherman, Monk, Royal Giant, Tombstone, Wizard, Zappies</v>
      </c>
      <c r="AG2713" s="5" t="str">
        <f aca="false">IF(AD2713&lt;AE2713,AE2713,AD2713)</f>
        <v>Electro Spirit, Furnace, Hog Rider, Lightning, Mighty Miner, Skeletons, Tesla, The Log</v>
      </c>
      <c r="AH2713" s="5" t="str">
        <f aca="false">IF(AD2713=AF2713,AA2713,IF(AA2713="Win","Loss",IF(AA2713="Loss","Win","Draw")))</f>
        <v>Win</v>
      </c>
      <c r="AI2713" s="5" t="s">
        <v>102</v>
      </c>
    </row>
    <row r="2714" customFormat="false" ht="15" hidden="false" customHeight="true" outlineLevel="0" collapsed="false">
      <c r="A2714" s="5" t="s">
        <v>5975</v>
      </c>
      <c r="B2714" s="5" t="n">
        <v>1</v>
      </c>
      <c r="C2714" s="5" t="s">
        <v>198</v>
      </c>
      <c r="D2714" s="5" t="s">
        <v>199</v>
      </c>
      <c r="E2714" s="5" t="s">
        <v>343</v>
      </c>
      <c r="F2714" s="5" t="s">
        <v>344</v>
      </c>
      <c r="G2714" s="5" t="s">
        <v>5976</v>
      </c>
      <c r="H2714" s="5" t="s">
        <v>163</v>
      </c>
      <c r="I2714" s="5" t="s">
        <v>127</v>
      </c>
      <c r="J2714" s="5" t="s">
        <v>128</v>
      </c>
      <c r="K2714" s="5" t="s">
        <v>129</v>
      </c>
      <c r="L2714" s="5" t="s">
        <v>133</v>
      </c>
      <c r="M2714" s="5" t="s">
        <v>86</v>
      </c>
      <c r="N2714" s="5" t="s">
        <v>131</v>
      </c>
      <c r="O2714" s="5" t="s">
        <v>173</v>
      </c>
      <c r="P2714" s="5" t="s">
        <v>130</v>
      </c>
      <c r="Q2714" s="5" t="s">
        <v>113</v>
      </c>
      <c r="R2714" s="5" t="s">
        <v>108</v>
      </c>
      <c r="S2714" s="5" t="s">
        <v>114</v>
      </c>
      <c r="T2714" s="5" t="s">
        <v>137</v>
      </c>
      <c r="U2714" s="5" t="s">
        <v>116</v>
      </c>
      <c r="V2714" s="5" t="s">
        <v>91</v>
      </c>
      <c r="W2714" s="5" t="s">
        <v>119</v>
      </c>
      <c r="X2714" s="5" t="s">
        <v>157</v>
      </c>
      <c r="Y2714" s="5" t="n">
        <v>1</v>
      </c>
      <c r="Z2714" s="5" t="n">
        <v>0</v>
      </c>
      <c r="AA2714" s="5" t="str">
        <f aca="false">IF(Y2714&gt;Z2714,"Win",IF(Y2714&lt;Z2714,"Loss","Draw"))</f>
        <v>Win</v>
      </c>
      <c r="AB2714" s="5" t="s">
        <v>98</v>
      </c>
      <c r="AC2714" s="5" t="s">
        <v>99</v>
      </c>
      <c r="AD2714" s="5" t="s">
        <v>796</v>
      </c>
      <c r="AE2714" s="5" t="s">
        <v>315</v>
      </c>
      <c r="AF2714" s="5" t="str">
        <f aca="false">IF(AD2714&lt;AE2714,AD2714,AE2714)</f>
        <v>Arrows, Bandit, Battle Ram, Golden Knight, Mega Knight, Mother Witch, Skeleton Dragons, Zappies</v>
      </c>
      <c r="AG2714" s="5" t="str">
        <f aca="false">IF(AD2714&lt;AE2714,AE2714,AD2714)</f>
        <v>Dark Prince, Fire Spirit, Furnace, Giant Snowball, Goblin Drill, Goblin Hut, Goblins, Poison</v>
      </c>
      <c r="AH2714" s="5" t="str">
        <f aca="false">IF(AD2714=AF2714,AA2714,IF(AA2714="Win","Loss",IF(AA2714="Loss","Win","Draw")))</f>
        <v>Win</v>
      </c>
      <c r="AI2714" s="5" t="s">
        <v>297</v>
      </c>
    </row>
    <row r="2715" customFormat="false" ht="15" hidden="false" customHeight="true" outlineLevel="0" collapsed="false">
      <c r="A2715" s="5" t="s">
        <v>5975</v>
      </c>
      <c r="B2715" s="5" t="n">
        <v>2</v>
      </c>
      <c r="C2715" s="5" t="s">
        <v>198</v>
      </c>
      <c r="D2715" s="5" t="s">
        <v>199</v>
      </c>
      <c r="E2715" s="5" t="s">
        <v>343</v>
      </c>
      <c r="F2715" s="5" t="s">
        <v>344</v>
      </c>
      <c r="G2715" s="5" t="s">
        <v>5977</v>
      </c>
      <c r="H2715" s="5" t="s">
        <v>352</v>
      </c>
      <c r="I2715" s="5" t="s">
        <v>201</v>
      </c>
      <c r="J2715" s="5" t="s">
        <v>202</v>
      </c>
      <c r="K2715" s="5" t="s">
        <v>233</v>
      </c>
      <c r="L2715" s="5" t="s">
        <v>111</v>
      </c>
      <c r="M2715" s="5" t="s">
        <v>97</v>
      </c>
      <c r="N2715" s="5" t="s">
        <v>157</v>
      </c>
      <c r="O2715" s="5" t="s">
        <v>204</v>
      </c>
      <c r="P2715" s="5" t="s">
        <v>234</v>
      </c>
      <c r="Q2715" s="5" t="s">
        <v>141</v>
      </c>
      <c r="R2715" s="5" t="s">
        <v>95</v>
      </c>
      <c r="S2715" s="5" t="s">
        <v>107</v>
      </c>
      <c r="T2715" s="5" t="s">
        <v>177</v>
      </c>
      <c r="U2715" s="5" t="s">
        <v>178</v>
      </c>
      <c r="V2715" s="5" t="s">
        <v>93</v>
      </c>
      <c r="W2715" s="5" t="s">
        <v>86</v>
      </c>
      <c r="X2715" s="5" t="s">
        <v>150</v>
      </c>
      <c r="Y2715" s="5" t="n">
        <v>0</v>
      </c>
      <c r="Z2715" s="5" t="n">
        <v>1</v>
      </c>
      <c r="AA2715" s="5" t="str">
        <f aca="false">IF(Y2715&gt;Z2715,"Win",IF(Y2715&lt;Z2715,"Loss","Draw"))</f>
        <v>Loss</v>
      </c>
      <c r="AB2715" s="5" t="s">
        <v>98</v>
      </c>
      <c r="AC2715" s="5" t="s">
        <v>99</v>
      </c>
      <c r="AD2715" s="5" t="s">
        <v>859</v>
      </c>
      <c r="AE2715" s="5" t="s">
        <v>589</v>
      </c>
      <c r="AF2715" s="5" t="str">
        <f aca="false">IF(AD2715&lt;AE2715,AD2715,AE2715)</f>
        <v>Barbarian Barrel, Electro Spirit, Fireball, Goblin Cage, Lumberjack, Phoenix, Royal Giant, Skeleton Dragons</v>
      </c>
      <c r="AG2715" s="5" t="str">
        <f aca="false">IF(AD2715&lt;AE2715,AE2715,AD2715)</f>
        <v>Bats, Bomb Tower, Fire Spirit, Magic Archer, Miner, Ronin, Royal Delivery, Wall Breakers</v>
      </c>
      <c r="AH2715" s="5" t="str">
        <f aca="false">IF(AD2715=AF2715,AA2715,IF(AA2715="Win","Loss",IF(AA2715="Loss","Win","Draw")))</f>
        <v>Win</v>
      </c>
      <c r="AI2715" s="5" t="s">
        <v>297</v>
      </c>
    </row>
    <row r="2716" customFormat="false" ht="15" hidden="false" customHeight="true" outlineLevel="0" collapsed="false">
      <c r="A2716" s="5" t="s">
        <v>5975</v>
      </c>
      <c r="B2716" s="5" t="n">
        <v>3</v>
      </c>
      <c r="C2716" s="5" t="s">
        <v>198</v>
      </c>
      <c r="D2716" s="5" t="s">
        <v>199</v>
      </c>
      <c r="E2716" s="5" t="s">
        <v>343</v>
      </c>
      <c r="F2716" s="5" t="s">
        <v>344</v>
      </c>
      <c r="G2716" s="5" t="s">
        <v>5978</v>
      </c>
      <c r="H2716" s="5" t="s">
        <v>163</v>
      </c>
      <c r="I2716" s="5" t="s">
        <v>203</v>
      </c>
      <c r="J2716" s="5" t="s">
        <v>337</v>
      </c>
      <c r="K2716" s="5" t="s">
        <v>159</v>
      </c>
      <c r="L2716" s="5" t="s">
        <v>88</v>
      </c>
      <c r="M2716" s="5" t="s">
        <v>118</v>
      </c>
      <c r="N2716" s="5" t="s">
        <v>150</v>
      </c>
      <c r="O2716" s="5" t="s">
        <v>89</v>
      </c>
      <c r="P2716" s="5" t="s">
        <v>87</v>
      </c>
      <c r="Q2716" s="5" t="s">
        <v>201</v>
      </c>
      <c r="R2716" s="5" t="s">
        <v>202</v>
      </c>
      <c r="S2716" s="5" t="s">
        <v>233</v>
      </c>
      <c r="T2716" s="5" t="s">
        <v>111</v>
      </c>
      <c r="U2716" s="5" t="s">
        <v>118</v>
      </c>
      <c r="V2716" s="5" t="s">
        <v>126</v>
      </c>
      <c r="W2716" s="5" t="s">
        <v>89</v>
      </c>
      <c r="X2716" s="5" t="s">
        <v>234</v>
      </c>
      <c r="Y2716" s="5" t="n">
        <v>1</v>
      </c>
      <c r="Z2716" s="5" t="n">
        <v>0</v>
      </c>
      <c r="AA2716" s="5" t="str">
        <f aca="false">IF(Y2716&gt;Z2716,"Win",IF(Y2716&lt;Z2716,"Loss","Draw"))</f>
        <v>Win</v>
      </c>
      <c r="AB2716" s="5" t="s">
        <v>98</v>
      </c>
      <c r="AC2716" s="5" t="s">
        <v>99</v>
      </c>
      <c r="AD2716" s="5" t="s">
        <v>5979</v>
      </c>
      <c r="AE2716" s="5" t="s">
        <v>5980</v>
      </c>
      <c r="AF2716" s="5" t="str">
        <f aca="false">IF(AD2716&lt;AE2716,AD2716,AE2716)</f>
        <v>Bats, Bomb Tower, Ice Spirit, Magic Archer, Miner, Skeletons, The Log, Wall Breakers</v>
      </c>
      <c r="AG2716" s="5" t="str">
        <f aca="false">IF(AD2716&lt;AE2716,AE2716,AD2716)</f>
        <v>Berserker, Boss Bandit, Dart Goblin, Electro Spirit, Goblin Barrel, Ice Spirit, Tesla, The Log</v>
      </c>
      <c r="AH2716" s="5" t="str">
        <f aca="false">IF(AD2716=AF2716,AA2716,IF(AA2716="Win","Loss",IF(AA2716="Loss","Win","Draw")))</f>
        <v>Loss</v>
      </c>
      <c r="AI2716" s="5" t="s">
        <v>297</v>
      </c>
    </row>
    <row r="2717" customFormat="false" ht="15" hidden="false" customHeight="true" outlineLevel="0" collapsed="false">
      <c r="A2717" s="7" t="s">
        <v>5981</v>
      </c>
      <c r="B2717" s="7" t="n">
        <v>1</v>
      </c>
      <c r="C2717" s="7" t="s">
        <v>198</v>
      </c>
      <c r="D2717" s="7" t="s">
        <v>199</v>
      </c>
      <c r="E2717" s="7" t="s">
        <v>343</v>
      </c>
      <c r="F2717" s="7" t="s">
        <v>344</v>
      </c>
      <c r="G2717" s="7" t="s">
        <v>5982</v>
      </c>
      <c r="H2717" s="7" t="s">
        <v>163</v>
      </c>
      <c r="I2717" s="7" t="s">
        <v>84</v>
      </c>
      <c r="J2717" s="7" t="s">
        <v>91</v>
      </c>
      <c r="K2717" s="7" t="s">
        <v>114</v>
      </c>
      <c r="L2717" s="7" t="s">
        <v>115</v>
      </c>
      <c r="M2717" s="7" t="s">
        <v>97</v>
      </c>
      <c r="N2717" s="7" t="s">
        <v>116</v>
      </c>
      <c r="O2717" s="7" t="s">
        <v>119</v>
      </c>
      <c r="P2717" s="7" t="s">
        <v>118</v>
      </c>
      <c r="Q2717" s="7" t="s">
        <v>219</v>
      </c>
      <c r="R2717" s="7" t="s">
        <v>186</v>
      </c>
      <c r="S2717" s="7" t="s">
        <v>83</v>
      </c>
      <c r="T2717" s="7" t="s">
        <v>111</v>
      </c>
      <c r="U2717" s="7" t="s">
        <v>193</v>
      </c>
      <c r="V2717" s="7" t="s">
        <v>130</v>
      </c>
      <c r="W2717" s="7" t="s">
        <v>114</v>
      </c>
      <c r="X2717" s="7" t="s">
        <v>234</v>
      </c>
      <c r="Y2717" s="7" t="n">
        <v>1</v>
      </c>
      <c r="Z2717" s="7" t="n">
        <v>0</v>
      </c>
      <c r="AA2717" s="7" t="str">
        <f aca="false">IF(Y2717&gt;Z2717,"Win",IF(Y2717&lt;Z2717,"Loss","Draw"))</f>
        <v>Win</v>
      </c>
      <c r="AB2717" s="7" t="s">
        <v>99</v>
      </c>
      <c r="AC2717" s="7" t="s">
        <v>99</v>
      </c>
      <c r="AD2717" s="7" t="s">
        <v>3527</v>
      </c>
      <c r="AE2717" s="7" t="s">
        <v>883</v>
      </c>
      <c r="AF2717" s="7" t="str">
        <f aca="false">IF(AD2717&lt;AE2717,AD2717,AE2717)</f>
        <v>Archers, Giant Snowball, Goblin Hut, Goblins, Graveyard, Ice Spirit, Poison, Ronin</v>
      </c>
      <c r="AG2717" s="7" t="str">
        <f aca="false">IF(AD2717&lt;AE2717,AE2717,AD2717)</f>
        <v>Arrows, Balloon, Bomb Tower, Giant Snowball, Guards, Miner, Monk, Wizard</v>
      </c>
      <c r="AH2717" s="7" t="str">
        <f aca="false">IF(AD2717=AF2717,AA2717,IF(AA2717="Win","Loss",IF(AA2717="Loss","Win","Draw")))</f>
        <v>Win</v>
      </c>
      <c r="AI2717" s="7" t="s">
        <v>297</v>
      </c>
    </row>
    <row r="2718" customFormat="false" ht="15" hidden="false" customHeight="true" outlineLevel="0" collapsed="false">
      <c r="A2718" s="7" t="s">
        <v>5981</v>
      </c>
      <c r="B2718" s="7" t="n">
        <v>2</v>
      </c>
      <c r="C2718" s="7" t="s">
        <v>198</v>
      </c>
      <c r="D2718" s="7" t="s">
        <v>199</v>
      </c>
      <c r="E2718" s="7" t="s">
        <v>343</v>
      </c>
      <c r="F2718" s="7" t="s">
        <v>344</v>
      </c>
      <c r="G2718" s="7" t="s">
        <v>5983</v>
      </c>
      <c r="H2718" s="7" t="s">
        <v>163</v>
      </c>
      <c r="I2718" s="7" t="s">
        <v>141</v>
      </c>
      <c r="J2718" s="7" t="s">
        <v>95</v>
      </c>
      <c r="K2718" s="7" t="s">
        <v>107</v>
      </c>
      <c r="L2718" s="7" t="s">
        <v>177</v>
      </c>
      <c r="M2718" s="7" t="s">
        <v>178</v>
      </c>
      <c r="N2718" s="7" t="s">
        <v>93</v>
      </c>
      <c r="O2718" s="7" t="s">
        <v>150</v>
      </c>
      <c r="P2718" s="7" t="s">
        <v>143</v>
      </c>
      <c r="Q2718" s="7" t="s">
        <v>82</v>
      </c>
      <c r="R2718" s="7" t="s">
        <v>194</v>
      </c>
      <c r="S2718" s="7" t="s">
        <v>153</v>
      </c>
      <c r="T2718" s="7" t="s">
        <v>88</v>
      </c>
      <c r="U2718" s="7" t="s">
        <v>204</v>
      </c>
      <c r="V2718" s="7" t="s">
        <v>89</v>
      </c>
      <c r="W2718" s="7" t="s">
        <v>164</v>
      </c>
      <c r="X2718" s="7" t="s">
        <v>118</v>
      </c>
      <c r="Y2718" s="7" t="n">
        <v>0</v>
      </c>
      <c r="Z2718" s="7" t="n">
        <v>1</v>
      </c>
      <c r="AA2718" s="7" t="str">
        <f aca="false">IF(Y2718&gt;Z2718,"Win",IF(Y2718&lt;Z2718,"Loss","Draw"))</f>
        <v>Loss</v>
      </c>
      <c r="AB2718" s="7" t="s">
        <v>99</v>
      </c>
      <c r="AC2718" s="7" t="s">
        <v>99</v>
      </c>
      <c r="AD2718" s="7" t="s">
        <v>180</v>
      </c>
      <c r="AE2718" s="7" t="s">
        <v>1040</v>
      </c>
      <c r="AF2718" s="7" t="str">
        <f aca="false">IF(AD2718&lt;AE2718,AD2718,AE2718)</f>
        <v>Archer Queen, Berserker, Cannon, Earthquake, Ice Spirit, Royal Delivery, Royal Hogs, The Log</v>
      </c>
      <c r="AG2718" s="7" t="str">
        <f aca="false">IF(AD2718&lt;AE2718,AE2718,AD2718)</f>
        <v>Barbarian Barrel, Electro Spirit, Fireball, Goblin Cage, Heal Spirit, Lumberjack, Phoenix, Royal Giant</v>
      </c>
      <c r="AH2718" s="7" t="str">
        <f aca="false">IF(AD2718=AF2718,AA2718,IF(AA2718="Win","Loss",IF(AA2718="Loss","Win","Draw")))</f>
        <v>Win</v>
      </c>
      <c r="AI2718" s="7" t="s">
        <v>297</v>
      </c>
    </row>
    <row r="2719" customFormat="false" ht="15" hidden="false" customHeight="true" outlineLevel="0" collapsed="false">
      <c r="A2719" s="7" t="s">
        <v>5981</v>
      </c>
      <c r="B2719" s="7" t="n">
        <v>3</v>
      </c>
      <c r="C2719" s="7" t="s">
        <v>198</v>
      </c>
      <c r="D2719" s="7" t="s">
        <v>199</v>
      </c>
      <c r="E2719" s="7" t="s">
        <v>343</v>
      </c>
      <c r="F2719" s="7" t="s">
        <v>344</v>
      </c>
      <c r="G2719" s="7" t="s">
        <v>5984</v>
      </c>
      <c r="H2719" s="7" t="s">
        <v>163</v>
      </c>
      <c r="I2719" s="7" t="s">
        <v>82</v>
      </c>
      <c r="J2719" s="7" t="s">
        <v>151</v>
      </c>
      <c r="K2719" s="7" t="s">
        <v>152</v>
      </c>
      <c r="L2719" s="7" t="s">
        <v>85</v>
      </c>
      <c r="M2719" s="7" t="s">
        <v>157</v>
      </c>
      <c r="N2719" s="7" t="s">
        <v>126</v>
      </c>
      <c r="O2719" s="7" t="s">
        <v>89</v>
      </c>
      <c r="P2719" s="7" t="s">
        <v>153</v>
      </c>
      <c r="Q2719" s="7" t="s">
        <v>177</v>
      </c>
      <c r="R2719" s="7" t="s">
        <v>95</v>
      </c>
      <c r="S2719" s="7" t="s">
        <v>257</v>
      </c>
      <c r="T2719" s="7" t="s">
        <v>97</v>
      </c>
      <c r="U2719" s="7" t="s">
        <v>93</v>
      </c>
      <c r="V2719" s="7" t="s">
        <v>150</v>
      </c>
      <c r="W2719" s="7" t="s">
        <v>215</v>
      </c>
      <c r="X2719" s="7" t="s">
        <v>126</v>
      </c>
      <c r="Y2719" s="7" t="n">
        <v>1</v>
      </c>
      <c r="Z2719" s="7" t="n">
        <v>0</v>
      </c>
      <c r="AA2719" s="7" t="str">
        <f aca="false">IF(Y2719&gt;Z2719,"Win",IF(Y2719&lt;Z2719,"Loss","Draw"))</f>
        <v>Win</v>
      </c>
      <c r="AB2719" s="7" t="s">
        <v>99</v>
      </c>
      <c r="AC2719" s="7" t="s">
        <v>99</v>
      </c>
      <c r="AD2719" s="7" t="s">
        <v>2089</v>
      </c>
      <c r="AE2719" s="7" t="s">
        <v>399</v>
      </c>
      <c r="AF2719" s="7" t="str">
        <f aca="false">IF(AD2719&lt;AE2719,AD2719,AE2719)</f>
        <v>Baby Dragon, Cannon, Fire Spirit, Lightning, Mighty Miner, Royal Hogs, Skeletons, The Log</v>
      </c>
      <c r="AG2719" s="7" t="str">
        <f aca="false">IF(AD2719&lt;AE2719,AE2719,AD2719)</f>
        <v>Barbarian Barrel, Electro Spirit, Fireball, Fisherman, Hunter, Ronin, Royal Giant, Skeletons</v>
      </c>
      <c r="AH2719" s="7" t="str">
        <f aca="false">IF(AD2719=AF2719,AA2719,IF(AA2719="Win","Loss",IF(AA2719="Loss","Win","Draw")))</f>
        <v>Win</v>
      </c>
      <c r="AI2719" s="7" t="s">
        <v>297</v>
      </c>
    </row>
    <row r="2720" customFormat="false" ht="15" hidden="false" customHeight="true" outlineLevel="0" collapsed="false">
      <c r="A2720" s="5" t="s">
        <v>5985</v>
      </c>
      <c r="B2720" s="5" t="n">
        <v>1</v>
      </c>
      <c r="C2720" s="5" t="s">
        <v>198</v>
      </c>
      <c r="D2720" s="5" t="s">
        <v>199</v>
      </c>
      <c r="E2720" s="6" t="s">
        <v>264</v>
      </c>
      <c r="F2720" s="5" t="s">
        <v>265</v>
      </c>
      <c r="G2720" s="5" t="s">
        <v>5986</v>
      </c>
      <c r="H2720" s="5" t="s">
        <v>81</v>
      </c>
      <c r="I2720" s="5" t="s">
        <v>201</v>
      </c>
      <c r="J2720" s="5" t="s">
        <v>202</v>
      </c>
      <c r="K2720" s="5" t="s">
        <v>233</v>
      </c>
      <c r="L2720" s="5" t="s">
        <v>111</v>
      </c>
      <c r="M2720" s="5" t="s">
        <v>97</v>
      </c>
      <c r="N2720" s="5" t="s">
        <v>157</v>
      </c>
      <c r="O2720" s="5" t="s">
        <v>204</v>
      </c>
      <c r="P2720" s="5" t="s">
        <v>234</v>
      </c>
      <c r="Q2720" s="5" t="s">
        <v>201</v>
      </c>
      <c r="R2720" s="5" t="s">
        <v>202</v>
      </c>
      <c r="S2720" s="5" t="s">
        <v>203</v>
      </c>
      <c r="T2720" s="5" t="s">
        <v>88</v>
      </c>
      <c r="U2720" s="5" t="s">
        <v>157</v>
      </c>
      <c r="V2720" s="5" t="s">
        <v>118</v>
      </c>
      <c r="W2720" s="5" t="s">
        <v>204</v>
      </c>
      <c r="X2720" s="5" t="s">
        <v>87</v>
      </c>
      <c r="Y2720" s="5" t="n">
        <v>0</v>
      </c>
      <c r="Z2720" s="5" t="n">
        <v>1</v>
      </c>
      <c r="AA2720" s="5" t="str">
        <f aca="false">IF(Y2720&gt;Z2720,"Win",IF(Y2720&lt;Z2720,"Loss","Draw"))</f>
        <v>Loss</v>
      </c>
      <c r="AB2720" s="5" t="s">
        <v>98</v>
      </c>
      <c r="AC2720" s="5" t="s">
        <v>99</v>
      </c>
      <c r="AD2720" s="5" t="s">
        <v>859</v>
      </c>
      <c r="AE2720" s="5" t="s">
        <v>206</v>
      </c>
      <c r="AF2720" s="5" t="str">
        <f aca="false">IF(AD2720&lt;AE2720,AD2720,AE2720)</f>
        <v>Bats, Bomb Tower, Fire Spirit, Magic Archer, Miner, Ronin, Royal Delivery, Wall Breakers</v>
      </c>
      <c r="AG2720" s="5" t="str">
        <f aca="false">IF(AD2720&lt;AE2720,AE2720,AD2720)</f>
        <v>Berserker, Fire Spirit, Goblin Barrel, Ice Spirit, Magic Archer, Royal Delivery, Tesla, Wall Breakers</v>
      </c>
      <c r="AH2720" s="5" t="str">
        <f aca="false">IF(AD2720=AF2720,AA2720,IF(AA2720="Win","Loss",IF(AA2720="Loss","Win","Draw")))</f>
        <v>Loss</v>
      </c>
      <c r="AI2720" s="5" t="s">
        <v>102</v>
      </c>
    </row>
    <row r="2721" customFormat="false" ht="15" hidden="false" customHeight="true" outlineLevel="0" collapsed="false">
      <c r="A2721" s="5" t="s">
        <v>5985</v>
      </c>
      <c r="B2721" s="5" t="n">
        <v>2</v>
      </c>
      <c r="C2721" s="5" t="s">
        <v>198</v>
      </c>
      <c r="D2721" s="5" t="s">
        <v>199</v>
      </c>
      <c r="E2721" s="6" t="s">
        <v>264</v>
      </c>
      <c r="F2721" s="5" t="s">
        <v>265</v>
      </c>
      <c r="G2721" s="5" t="s">
        <v>5987</v>
      </c>
      <c r="H2721" s="5" t="s">
        <v>81</v>
      </c>
      <c r="I2721" s="5" t="s">
        <v>107</v>
      </c>
      <c r="J2721" s="5" t="s">
        <v>108</v>
      </c>
      <c r="K2721" s="5" t="s">
        <v>109</v>
      </c>
      <c r="L2721" s="5" t="s">
        <v>110</v>
      </c>
      <c r="M2721" s="5" t="s">
        <v>112</v>
      </c>
      <c r="N2721" s="5" t="s">
        <v>88</v>
      </c>
      <c r="O2721" s="5" t="s">
        <v>93</v>
      </c>
      <c r="P2721" s="5" t="s">
        <v>86</v>
      </c>
      <c r="Q2721" s="5" t="s">
        <v>82</v>
      </c>
      <c r="R2721" s="5" t="s">
        <v>83</v>
      </c>
      <c r="S2721" s="5" t="s">
        <v>84</v>
      </c>
      <c r="T2721" s="5" t="s">
        <v>93</v>
      </c>
      <c r="U2721" s="5" t="s">
        <v>86</v>
      </c>
      <c r="V2721" s="5" t="s">
        <v>119</v>
      </c>
      <c r="W2721" s="5" t="s">
        <v>150</v>
      </c>
      <c r="X2721" s="5" t="s">
        <v>95</v>
      </c>
      <c r="Y2721" s="5" t="n">
        <v>1</v>
      </c>
      <c r="Z2721" s="5" t="n">
        <v>0</v>
      </c>
      <c r="AA2721" s="5" t="str">
        <f aca="false">IF(Y2721&gt;Z2721,"Win",IF(Y2721&lt;Z2721,"Loss","Draw"))</f>
        <v>Win</v>
      </c>
      <c r="AB2721" s="5" t="s">
        <v>98</v>
      </c>
      <c r="AC2721" s="5" t="s">
        <v>99</v>
      </c>
      <c r="AD2721" s="5" t="s">
        <v>1268</v>
      </c>
      <c r="AE2721" s="5" t="s">
        <v>154</v>
      </c>
      <c r="AF2721" s="5" t="str">
        <f aca="false">IF(AD2721&lt;AE2721,AD2721,AE2721)</f>
        <v>Archers, Barbarian Barrel, Electro Spirit, Fireball, Goblin Hut, Monk, Royal Hogs, Skeleton Dragons</v>
      </c>
      <c r="AG2721" s="5" t="str">
        <f aca="false">IF(AD2721&lt;AE2721,AE2721,AD2721)</f>
        <v>Berserker, Dark Prince, Fireball, Goblin Cage, Lava Hound, Skeleton Dragons, Spirit Empress, Zap</v>
      </c>
      <c r="AH2721" s="5" t="str">
        <f aca="false">IF(AD2721=AF2721,AA2721,IF(AA2721="Win","Loss",IF(AA2721="Loss","Win","Draw")))</f>
        <v>Loss</v>
      </c>
      <c r="AI2721" s="5" t="s">
        <v>102</v>
      </c>
    </row>
    <row r="2722" customFormat="false" ht="15" hidden="false" customHeight="true" outlineLevel="0" collapsed="false">
      <c r="A2722" s="5" t="s">
        <v>5985</v>
      </c>
      <c r="B2722" s="5" t="n">
        <v>3</v>
      </c>
      <c r="C2722" s="5" t="s">
        <v>198</v>
      </c>
      <c r="D2722" s="5" t="s">
        <v>199</v>
      </c>
      <c r="E2722" s="6" t="s">
        <v>264</v>
      </c>
      <c r="F2722" s="5" t="s">
        <v>265</v>
      </c>
      <c r="G2722" s="5" t="s">
        <v>5988</v>
      </c>
      <c r="H2722" s="5" t="s">
        <v>81</v>
      </c>
      <c r="I2722" s="5" t="s">
        <v>177</v>
      </c>
      <c r="J2722" s="5" t="s">
        <v>95</v>
      </c>
      <c r="K2722" s="5" t="s">
        <v>83</v>
      </c>
      <c r="L2722" s="5" t="s">
        <v>133</v>
      </c>
      <c r="M2722" s="5" t="s">
        <v>85</v>
      </c>
      <c r="N2722" s="5" t="s">
        <v>215</v>
      </c>
      <c r="O2722" s="5" t="s">
        <v>173</v>
      </c>
      <c r="P2722" s="5" t="s">
        <v>150</v>
      </c>
      <c r="Q2722" s="5" t="s">
        <v>129</v>
      </c>
      <c r="R2722" s="5" t="s">
        <v>128</v>
      </c>
      <c r="S2722" s="5" t="s">
        <v>141</v>
      </c>
      <c r="T2722" s="5" t="s">
        <v>165</v>
      </c>
      <c r="U2722" s="5" t="s">
        <v>164</v>
      </c>
      <c r="V2722" s="5" t="s">
        <v>130</v>
      </c>
      <c r="W2722" s="5" t="s">
        <v>173</v>
      </c>
      <c r="X2722" s="5" t="s">
        <v>133</v>
      </c>
      <c r="Y2722" s="5" t="n">
        <v>0</v>
      </c>
      <c r="Z2722" s="5" t="n">
        <v>1</v>
      </c>
      <c r="AA2722" s="5" t="str">
        <f aca="false">IF(Y2722&gt;Z2722,"Win",IF(Y2722&lt;Z2722,"Loss","Draw"))</f>
        <v>Loss</v>
      </c>
      <c r="AB2722" s="5" t="s">
        <v>98</v>
      </c>
      <c r="AC2722" s="5" t="s">
        <v>99</v>
      </c>
      <c r="AD2722" s="5" t="s">
        <v>5989</v>
      </c>
      <c r="AE2722" s="5" t="s">
        <v>1946</v>
      </c>
      <c r="AF2722" s="5" t="str">
        <f aca="false">IF(AD2722&lt;AE2722,AD2722,AE2722)</f>
        <v>Arrows, Earthquake, Golden Knight, Hog Rider, Lumberjack, Mega Knight, Mother Witch, Zappies</v>
      </c>
      <c r="AG2722" s="5" t="str">
        <f aca="false">IF(AD2722&lt;AE2722,AE2722,AD2722)</f>
        <v>Barbarian Barrel, Electro Spirit, Fisherman, Lightning, Monk, Mother Witch, Royal Giant, Zappies</v>
      </c>
      <c r="AH2722" s="5" t="str">
        <f aca="false">IF(AD2722=AF2722,AA2722,IF(AA2722="Win","Loss",IF(AA2722="Loss","Win","Draw")))</f>
        <v>Win</v>
      </c>
      <c r="AI2722" s="5" t="s">
        <v>102</v>
      </c>
    </row>
    <row r="2723" customFormat="false" ht="15" hidden="false" customHeight="true" outlineLevel="0" collapsed="false">
      <c r="A2723" s="5" t="s">
        <v>5990</v>
      </c>
      <c r="B2723" s="5" t="n">
        <v>1</v>
      </c>
      <c r="C2723" s="5" t="s">
        <v>198</v>
      </c>
      <c r="D2723" s="5" t="s">
        <v>199</v>
      </c>
      <c r="E2723" s="5" t="s">
        <v>76</v>
      </c>
      <c r="F2723" s="5" t="s">
        <v>77</v>
      </c>
      <c r="G2723" s="5" t="s">
        <v>200</v>
      </c>
      <c r="H2723" s="5" t="s">
        <v>81</v>
      </c>
      <c r="I2723" s="5" t="s">
        <v>201</v>
      </c>
      <c r="J2723" s="5" t="s">
        <v>202</v>
      </c>
      <c r="K2723" s="5" t="s">
        <v>203</v>
      </c>
      <c r="L2723" s="5" t="s">
        <v>88</v>
      </c>
      <c r="M2723" s="5" t="s">
        <v>157</v>
      </c>
      <c r="N2723" s="5" t="s">
        <v>118</v>
      </c>
      <c r="O2723" s="5" t="s">
        <v>204</v>
      </c>
      <c r="P2723" s="5" t="s">
        <v>87</v>
      </c>
      <c r="Q2723" s="5" t="s">
        <v>84</v>
      </c>
      <c r="R2723" s="5" t="s">
        <v>108</v>
      </c>
      <c r="S2723" s="5" t="s">
        <v>114</v>
      </c>
      <c r="T2723" s="5" t="s">
        <v>137</v>
      </c>
      <c r="U2723" s="5" t="s">
        <v>138</v>
      </c>
      <c r="V2723" s="5" t="s">
        <v>119</v>
      </c>
      <c r="W2723" s="5" t="s">
        <v>116</v>
      </c>
      <c r="X2723" s="5" t="s">
        <v>88</v>
      </c>
      <c r="Y2723" s="5" t="n">
        <v>1</v>
      </c>
      <c r="Z2723" s="5" t="n">
        <v>0</v>
      </c>
      <c r="AA2723" s="5" t="str">
        <f aca="false">IF(Y2723&gt;Z2723,"Win",IF(Y2723&lt;Z2723,"Loss","Draw"))</f>
        <v>Win</v>
      </c>
      <c r="AB2723" s="5" t="s">
        <v>98</v>
      </c>
      <c r="AC2723" s="5" t="s">
        <v>99</v>
      </c>
      <c r="AD2723" s="5" t="s">
        <v>206</v>
      </c>
      <c r="AE2723" s="5" t="s">
        <v>205</v>
      </c>
      <c r="AF2723" s="5" t="str">
        <f aca="false">IF(AD2723&lt;AE2723,AD2723,AE2723)</f>
        <v>Archers, Berserker, Dark Prince, Giant Snowball, Goblin Demolisher, Goblin Drill, Goblin Hut, Poison</v>
      </c>
      <c r="AG2723" s="5" t="str">
        <f aca="false">IF(AD2723&lt;AE2723,AE2723,AD2723)</f>
        <v>Berserker, Fire Spirit, Goblin Barrel, Ice Spirit, Magic Archer, Royal Delivery, Tesla, Wall Breakers</v>
      </c>
      <c r="AH2723" s="5" t="str">
        <f aca="false">IF(AD2723=AF2723,AA2723,IF(AA2723="Win","Loss",IF(AA2723="Loss","Win","Draw")))</f>
        <v>Loss</v>
      </c>
      <c r="AI2723" s="5" t="s">
        <v>102</v>
      </c>
    </row>
    <row r="2724" customFormat="false" ht="15" hidden="false" customHeight="true" outlineLevel="0" collapsed="false">
      <c r="A2724" s="5" t="s">
        <v>5990</v>
      </c>
      <c r="B2724" s="5" t="n">
        <v>2</v>
      </c>
      <c r="C2724" s="5" t="s">
        <v>198</v>
      </c>
      <c r="D2724" s="5" t="s">
        <v>199</v>
      </c>
      <c r="E2724" s="5" t="s">
        <v>76</v>
      </c>
      <c r="F2724" s="5" t="s">
        <v>77</v>
      </c>
      <c r="G2724" s="5" t="s">
        <v>207</v>
      </c>
      <c r="H2724" s="5" t="s">
        <v>81</v>
      </c>
      <c r="I2724" s="5" t="s">
        <v>82</v>
      </c>
      <c r="J2724" s="5" t="s">
        <v>151</v>
      </c>
      <c r="K2724" s="5" t="s">
        <v>152</v>
      </c>
      <c r="L2724" s="5" t="s">
        <v>85</v>
      </c>
      <c r="M2724" s="5" t="s">
        <v>126</v>
      </c>
      <c r="N2724" s="5" t="s">
        <v>150</v>
      </c>
      <c r="O2724" s="5" t="s">
        <v>89</v>
      </c>
      <c r="P2724" s="5" t="s">
        <v>153</v>
      </c>
      <c r="Q2724" s="5" t="s">
        <v>201</v>
      </c>
      <c r="R2724" s="5" t="s">
        <v>202</v>
      </c>
      <c r="S2724" s="5" t="s">
        <v>203</v>
      </c>
      <c r="T2724" s="5" t="s">
        <v>208</v>
      </c>
      <c r="U2724" s="5" t="s">
        <v>157</v>
      </c>
      <c r="V2724" s="5" t="s">
        <v>118</v>
      </c>
      <c r="W2724" s="5" t="s">
        <v>204</v>
      </c>
      <c r="X2724" s="5" t="s">
        <v>209</v>
      </c>
      <c r="Y2724" s="5" t="n">
        <v>1</v>
      </c>
      <c r="Z2724" s="5" t="n">
        <v>0</v>
      </c>
      <c r="AA2724" s="5" t="str">
        <f aca="false">IF(Y2724&gt;Z2724,"Win",IF(Y2724&lt;Z2724,"Loss","Draw"))</f>
        <v>Win</v>
      </c>
      <c r="AB2724" s="5" t="s">
        <v>98</v>
      </c>
      <c r="AC2724" s="5" t="s">
        <v>99</v>
      </c>
      <c r="AD2724" s="5" t="s">
        <v>155</v>
      </c>
      <c r="AE2724" s="5" t="s">
        <v>210</v>
      </c>
      <c r="AF2724" s="5" t="str">
        <f aca="false">IF(AD2724&lt;AE2724,AD2724,AE2724)</f>
        <v>Baby Dragon, Cannon, Electro Spirit, Lightning, Mighty Miner, Royal Hogs, Skeletons, The Log</v>
      </c>
      <c r="AG2724" s="5" t="str">
        <f aca="false">IF(AD2724&lt;AE2724,AE2724,AD2724)</f>
        <v>Fire Spirit, Goblin Barrel, Ice Spirit, Inferno Tower, Magic Archer, Royal Delivery, Valkyrie, Wall Breakers</v>
      </c>
      <c r="AH2724" s="5" t="str">
        <f aca="false">IF(AD2724=AF2724,AA2724,IF(AA2724="Win","Loss",IF(AA2724="Loss","Win","Draw")))</f>
        <v>Win</v>
      </c>
      <c r="AI2724" s="5" t="s">
        <v>102</v>
      </c>
    </row>
    <row r="2725" customFormat="false" ht="15" hidden="false" customHeight="true" outlineLevel="0" collapsed="false">
      <c r="A2725" s="5" t="s">
        <v>5991</v>
      </c>
      <c r="B2725" s="5" t="n">
        <v>1</v>
      </c>
      <c r="C2725" s="5" t="s">
        <v>198</v>
      </c>
      <c r="D2725" s="5" t="s">
        <v>199</v>
      </c>
      <c r="E2725" s="5" t="s">
        <v>227</v>
      </c>
      <c r="F2725" s="5" t="s">
        <v>228</v>
      </c>
      <c r="G2725" s="5" t="s">
        <v>5688</v>
      </c>
      <c r="H2725" s="5" t="s">
        <v>163</v>
      </c>
      <c r="I2725" s="5" t="s">
        <v>185</v>
      </c>
      <c r="J2725" s="5" t="s">
        <v>186</v>
      </c>
      <c r="K2725" s="5" t="s">
        <v>114</v>
      </c>
      <c r="L2725" s="5" t="s">
        <v>111</v>
      </c>
      <c r="M2725" s="5" t="s">
        <v>117</v>
      </c>
      <c r="N2725" s="5" t="s">
        <v>173</v>
      </c>
      <c r="O2725" s="5" t="s">
        <v>187</v>
      </c>
      <c r="P2725" s="5" t="s">
        <v>188</v>
      </c>
      <c r="Q2725" s="5" t="s">
        <v>90</v>
      </c>
      <c r="R2725" s="5" t="s">
        <v>123</v>
      </c>
      <c r="S2725" s="5" t="s">
        <v>124</v>
      </c>
      <c r="T2725" s="5" t="s">
        <v>96</v>
      </c>
      <c r="U2725" s="5" t="s">
        <v>85</v>
      </c>
      <c r="V2725" s="5" t="s">
        <v>95</v>
      </c>
      <c r="W2725" s="5" t="s">
        <v>126</v>
      </c>
      <c r="X2725" s="5" t="s">
        <v>125</v>
      </c>
      <c r="Y2725" s="5" t="n">
        <v>0</v>
      </c>
      <c r="Z2725" s="5" t="n">
        <v>1</v>
      </c>
      <c r="AA2725" s="5" t="str">
        <f aca="false">IF(Y2725&gt;Z2725,"Win",IF(Y2725&lt;Z2725,"Loss","Draw"))</f>
        <v>Loss</v>
      </c>
      <c r="AB2725" s="5" t="s">
        <v>98</v>
      </c>
      <c r="AC2725" s="5" t="s">
        <v>99</v>
      </c>
      <c r="AD2725" s="5" t="s">
        <v>346</v>
      </c>
      <c r="AE2725" s="5" t="s">
        <v>134</v>
      </c>
      <c r="AF2725" s="5" t="str">
        <f aca="false">IF(AD2725&lt;AE2725,AD2725,AE2725)</f>
        <v>Balloon, Executioner, Giant Skeleton, Giant Snowball, Miner, Tombstone, Tornado, Zappies</v>
      </c>
      <c r="AG2725" s="5" t="str">
        <f aca="false">IF(AD2725&lt;AE2725,AE2725,AD2725)</f>
        <v>Barbarian Barrel, Cannon Cart, Goblinstein, Lightning, Minions, Mortar, Royal Ghost, Skeletons</v>
      </c>
      <c r="AH2725" s="5" t="str">
        <f aca="false">IF(AD2725=AF2725,AA2725,IF(AA2725="Win","Loss",IF(AA2725="Loss","Win","Draw")))</f>
        <v>Loss</v>
      </c>
      <c r="AI2725" s="5" t="s">
        <v>102</v>
      </c>
    </row>
    <row r="2726" customFormat="false" ht="15" hidden="false" customHeight="true" outlineLevel="0" collapsed="false">
      <c r="A2726" s="5" t="s">
        <v>5991</v>
      </c>
      <c r="B2726" s="5" t="n">
        <v>2</v>
      </c>
      <c r="C2726" s="5" t="s">
        <v>198</v>
      </c>
      <c r="D2726" s="5" t="s">
        <v>199</v>
      </c>
      <c r="E2726" s="5" t="s">
        <v>227</v>
      </c>
      <c r="F2726" s="5" t="s">
        <v>228</v>
      </c>
      <c r="G2726" s="5" t="s">
        <v>5689</v>
      </c>
      <c r="H2726" s="5" t="s">
        <v>715</v>
      </c>
      <c r="I2726" s="5" t="s">
        <v>84</v>
      </c>
      <c r="J2726" s="5" t="s">
        <v>108</v>
      </c>
      <c r="K2726" s="5" t="s">
        <v>95</v>
      </c>
      <c r="L2726" s="5" t="s">
        <v>115</v>
      </c>
      <c r="M2726" s="5" t="s">
        <v>97</v>
      </c>
      <c r="N2726" s="5" t="s">
        <v>116</v>
      </c>
      <c r="O2726" s="5" t="s">
        <v>119</v>
      </c>
      <c r="P2726" s="5" t="s">
        <v>118</v>
      </c>
      <c r="Q2726" s="5" t="s">
        <v>177</v>
      </c>
      <c r="R2726" s="5" t="s">
        <v>83</v>
      </c>
      <c r="S2726" s="5" t="s">
        <v>107</v>
      </c>
      <c r="T2726" s="5" t="s">
        <v>178</v>
      </c>
      <c r="U2726" s="5" t="s">
        <v>132</v>
      </c>
      <c r="V2726" s="5" t="s">
        <v>141</v>
      </c>
      <c r="W2726" s="5" t="s">
        <v>93</v>
      </c>
      <c r="X2726" s="5" t="s">
        <v>89</v>
      </c>
      <c r="Y2726" s="5" t="n">
        <v>1</v>
      </c>
      <c r="Z2726" s="5" t="n">
        <v>0</v>
      </c>
      <c r="AA2726" s="5" t="str">
        <f aca="false">IF(Y2726&gt;Z2726,"Win",IF(Y2726&lt;Z2726,"Loss","Draw"))</f>
        <v>Win</v>
      </c>
      <c r="AB2726" s="5" t="s">
        <v>98</v>
      </c>
      <c r="AC2726" s="5" t="s">
        <v>99</v>
      </c>
      <c r="AD2726" s="5" t="s">
        <v>3106</v>
      </c>
      <c r="AE2726" s="5" t="s">
        <v>5690</v>
      </c>
      <c r="AF2726" s="5" t="str">
        <f aca="false">IF(AD2726&lt;AE2726,AD2726,AE2726)</f>
        <v>Archers, Barbarian Barrel, Dark Prince, Goblin Hut, Graveyard, Ice Spirit, Poison, Ronin</v>
      </c>
      <c r="AG2726" s="5" t="str">
        <f aca="false">IF(AD2726&lt;AE2726,AE2726,AD2726)</f>
        <v>Electro Wizard, Fireball, Goblin Cage, Lumberjack, Monk, Phoenix, Royal Giant, The Log</v>
      </c>
      <c r="AH2726" s="5" t="str">
        <f aca="false">IF(AD2726=AF2726,AA2726,IF(AA2726="Win","Loss",IF(AA2726="Loss","Win","Draw")))</f>
        <v>Win</v>
      </c>
      <c r="AI2726" s="5" t="s">
        <v>102</v>
      </c>
    </row>
    <row r="2727" customFormat="false" ht="15" hidden="false" customHeight="true" outlineLevel="0" collapsed="false">
      <c r="A2727" s="5" t="s">
        <v>5991</v>
      </c>
      <c r="B2727" s="5" t="n">
        <v>3</v>
      </c>
      <c r="C2727" s="5" t="s">
        <v>198</v>
      </c>
      <c r="D2727" s="5" t="s">
        <v>199</v>
      </c>
      <c r="E2727" s="5" t="s">
        <v>227</v>
      </c>
      <c r="F2727" s="5" t="s">
        <v>228</v>
      </c>
      <c r="G2727" s="5" t="s">
        <v>5691</v>
      </c>
      <c r="H2727" s="5" t="s">
        <v>715</v>
      </c>
      <c r="I2727" s="5" t="s">
        <v>92</v>
      </c>
      <c r="J2727" s="5" t="s">
        <v>158</v>
      </c>
      <c r="K2727" s="5" t="s">
        <v>90</v>
      </c>
      <c r="L2727" s="5" t="s">
        <v>93</v>
      </c>
      <c r="M2727" s="5" t="s">
        <v>86</v>
      </c>
      <c r="N2727" s="5" t="s">
        <v>159</v>
      </c>
      <c r="O2727" s="5" t="s">
        <v>94</v>
      </c>
      <c r="P2727" s="5" t="s">
        <v>150</v>
      </c>
      <c r="Q2727" s="5" t="s">
        <v>129</v>
      </c>
      <c r="R2727" s="5" t="s">
        <v>158</v>
      </c>
      <c r="S2727" s="5" t="s">
        <v>128</v>
      </c>
      <c r="T2727" s="5" t="s">
        <v>165</v>
      </c>
      <c r="U2727" s="5" t="s">
        <v>173</v>
      </c>
      <c r="V2727" s="5" t="s">
        <v>86</v>
      </c>
      <c r="W2727" s="5" t="s">
        <v>130</v>
      </c>
      <c r="X2727" s="5" t="s">
        <v>323</v>
      </c>
      <c r="Y2727" s="5" t="n">
        <v>0</v>
      </c>
      <c r="Z2727" s="5" t="n">
        <v>1</v>
      </c>
      <c r="AA2727" s="5" t="str">
        <f aca="false">IF(Y2727&gt;Z2727,"Win",IF(Y2727&lt;Z2727,"Loss","Draw"))</f>
        <v>Loss</v>
      </c>
      <c r="AB2727" s="5" t="s">
        <v>98</v>
      </c>
      <c r="AC2727" s="5" t="s">
        <v>99</v>
      </c>
      <c r="AD2727" s="5" t="s">
        <v>5693</v>
      </c>
      <c r="AE2727" s="5" t="s">
        <v>5692</v>
      </c>
      <c r="AF2727" s="5" t="str">
        <f aca="false">IF(AD2727&lt;AE2727,AD2727,AE2727)</f>
        <v>Arrows, Bowler, Golden Knight, Hog Rider, Mega Knight, Mini P.E.K.K.A, Skeleton Dragons, Zappies</v>
      </c>
      <c r="AG2727" s="5" t="str">
        <f aca="false">IF(AD2727&lt;AE2727,AE2727,AD2727)</f>
        <v>Bowler, Dart Goblin, Electro Spirit, Fireball, Mortar, Rascals, Skeleton Barrel, Skeleton Dragons</v>
      </c>
      <c r="AH2727" s="5" t="str">
        <f aca="false">IF(AD2727=AF2727,AA2727,IF(AA2727="Win","Loss",IF(AA2727="Loss","Win","Draw")))</f>
        <v>Win</v>
      </c>
      <c r="AI2727" s="5" t="s">
        <v>102</v>
      </c>
    </row>
    <row r="2728" customFormat="false" ht="15" hidden="false" customHeight="true" outlineLevel="0" collapsed="false">
      <c r="A2728" s="7" t="s">
        <v>5992</v>
      </c>
      <c r="B2728" s="7" t="n">
        <v>1</v>
      </c>
      <c r="C2728" s="7" t="s">
        <v>198</v>
      </c>
      <c r="D2728" s="7" t="s">
        <v>199</v>
      </c>
      <c r="E2728" s="7" t="s">
        <v>253</v>
      </c>
      <c r="F2728" s="7" t="s">
        <v>254</v>
      </c>
      <c r="G2728" s="7" t="s">
        <v>5993</v>
      </c>
      <c r="H2728" s="7" t="s">
        <v>163</v>
      </c>
      <c r="I2728" s="7" t="s">
        <v>82</v>
      </c>
      <c r="J2728" s="7" t="s">
        <v>151</v>
      </c>
      <c r="K2728" s="7" t="s">
        <v>152</v>
      </c>
      <c r="L2728" s="7" t="s">
        <v>85</v>
      </c>
      <c r="M2728" s="7" t="s">
        <v>126</v>
      </c>
      <c r="N2728" s="7" t="s">
        <v>150</v>
      </c>
      <c r="O2728" s="7" t="s">
        <v>89</v>
      </c>
      <c r="P2728" s="7" t="s">
        <v>153</v>
      </c>
      <c r="Q2728" s="7" t="s">
        <v>137</v>
      </c>
      <c r="R2728" s="7" t="s">
        <v>91</v>
      </c>
      <c r="S2728" s="7" t="s">
        <v>114</v>
      </c>
      <c r="T2728" s="7" t="s">
        <v>157</v>
      </c>
      <c r="U2728" s="7" t="s">
        <v>242</v>
      </c>
      <c r="V2728" s="7" t="s">
        <v>97</v>
      </c>
      <c r="W2728" s="7" t="s">
        <v>87</v>
      </c>
      <c r="X2728" s="7" t="s">
        <v>116</v>
      </c>
      <c r="Y2728" s="7" t="n">
        <v>1</v>
      </c>
      <c r="Z2728" s="7" t="n">
        <v>0</v>
      </c>
      <c r="AA2728" s="7" t="str">
        <f aca="false">IF(Y2728&gt;Z2728,"Win",IF(Y2728&lt;Z2728,"Loss","Draw"))</f>
        <v>Win</v>
      </c>
      <c r="AB2728" s="7" t="s">
        <v>99</v>
      </c>
      <c r="AC2728" s="7" t="s">
        <v>99</v>
      </c>
      <c r="AD2728" s="7" t="s">
        <v>155</v>
      </c>
      <c r="AE2728" s="7" t="s">
        <v>321</v>
      </c>
      <c r="AF2728" s="7" t="str">
        <f aca="false">IF(AD2728&lt;AE2728,AD2728,AE2728)</f>
        <v>Baby Dragon, Cannon, Electro Spirit, Lightning, Mighty Miner, Royal Hogs, Skeletons, The Log</v>
      </c>
      <c r="AG2728" s="7" t="str">
        <f aca="false">IF(AD2728&lt;AE2728,AE2728,AD2728)</f>
        <v>Bomber, Fire Spirit, Giant Snowball, Goblin Drill, Goblins, Poison, Ronin, Tesla</v>
      </c>
      <c r="AH2728" s="7" t="str">
        <f aca="false">IF(AD2728=AF2728,AA2728,IF(AA2728="Win","Loss",IF(AA2728="Loss","Win","Draw")))</f>
        <v>Win</v>
      </c>
      <c r="AI2728" s="7" t="s">
        <v>102</v>
      </c>
    </row>
    <row r="2729" customFormat="false" ht="15" hidden="false" customHeight="true" outlineLevel="0" collapsed="false">
      <c r="A2729" s="7" t="s">
        <v>5992</v>
      </c>
      <c r="B2729" s="7" t="n">
        <v>2</v>
      </c>
      <c r="C2729" s="7" t="s">
        <v>198</v>
      </c>
      <c r="D2729" s="7" t="s">
        <v>199</v>
      </c>
      <c r="E2729" s="7" t="s">
        <v>253</v>
      </c>
      <c r="F2729" s="7" t="s">
        <v>254</v>
      </c>
      <c r="G2729" s="7" t="s">
        <v>5994</v>
      </c>
      <c r="H2729" s="7" t="s">
        <v>163</v>
      </c>
      <c r="I2729" s="7" t="s">
        <v>129</v>
      </c>
      <c r="J2729" s="7" t="s">
        <v>108</v>
      </c>
      <c r="K2729" s="7" t="s">
        <v>113</v>
      </c>
      <c r="L2729" s="7" t="s">
        <v>165</v>
      </c>
      <c r="M2729" s="7" t="s">
        <v>133</v>
      </c>
      <c r="N2729" s="7" t="s">
        <v>164</v>
      </c>
      <c r="O2729" s="7" t="s">
        <v>131</v>
      </c>
      <c r="P2729" s="7" t="s">
        <v>130</v>
      </c>
      <c r="Q2729" s="7" t="s">
        <v>172</v>
      </c>
      <c r="R2729" s="7" t="s">
        <v>186</v>
      </c>
      <c r="S2729" s="7" t="s">
        <v>83</v>
      </c>
      <c r="T2729" s="7" t="s">
        <v>193</v>
      </c>
      <c r="U2729" s="7" t="s">
        <v>111</v>
      </c>
      <c r="V2729" s="7" t="s">
        <v>234</v>
      </c>
      <c r="W2729" s="7" t="s">
        <v>130</v>
      </c>
      <c r="X2729" s="7" t="s">
        <v>109</v>
      </c>
      <c r="Y2729" s="7" t="n">
        <v>3</v>
      </c>
      <c r="Z2729" s="7" t="n">
        <v>1</v>
      </c>
      <c r="AA2729" s="7" t="str">
        <f aca="false">IF(Y2729&gt;Z2729,"Win",IF(Y2729&lt;Z2729,"Loss","Draw"))</f>
        <v>Win</v>
      </c>
      <c r="AB2729" s="7" t="s">
        <v>99</v>
      </c>
      <c r="AC2729" s="7" t="s">
        <v>99</v>
      </c>
      <c r="AD2729" s="7" t="s">
        <v>2291</v>
      </c>
      <c r="AE2729" s="7" t="s">
        <v>2093</v>
      </c>
      <c r="AF2729" s="7" t="str">
        <f aca="false">IF(AD2729&lt;AE2729,AD2729,AE2729)</f>
        <v>Arrows, Balloon, Bomb Tower, Guards, Miner, Monk, Musketeer, Zap</v>
      </c>
      <c r="AG2729" s="7" t="str">
        <f aca="false">IF(AD2729&lt;AE2729,AE2729,AD2729)</f>
        <v>Arrows, Bandit, Dark Prince, Earthquake, Furnace, Hog Rider, Mega Knight, Mother Witch</v>
      </c>
      <c r="AH2729" s="7" t="str">
        <f aca="false">IF(AD2729=AF2729,AA2729,IF(AA2729="Win","Loss",IF(AA2729="Loss","Win","Draw")))</f>
        <v>Loss</v>
      </c>
      <c r="AI2729" s="7" t="s">
        <v>102</v>
      </c>
    </row>
    <row r="2730" customFormat="false" ht="15" hidden="false" customHeight="true" outlineLevel="0" collapsed="false">
      <c r="A2730" s="5" t="s">
        <v>5995</v>
      </c>
      <c r="B2730" s="5" t="n">
        <v>1</v>
      </c>
      <c r="C2730" s="5" t="s">
        <v>198</v>
      </c>
      <c r="D2730" s="5" t="s">
        <v>199</v>
      </c>
      <c r="E2730" s="5" t="s">
        <v>182</v>
      </c>
      <c r="F2730" s="5" t="s">
        <v>183</v>
      </c>
      <c r="G2730" s="5" t="s">
        <v>5996</v>
      </c>
      <c r="H2730" s="5" t="s">
        <v>163</v>
      </c>
      <c r="I2730" s="5" t="s">
        <v>201</v>
      </c>
      <c r="J2730" s="5" t="s">
        <v>202</v>
      </c>
      <c r="K2730" s="5" t="s">
        <v>233</v>
      </c>
      <c r="L2730" s="5" t="s">
        <v>111</v>
      </c>
      <c r="M2730" s="5" t="s">
        <v>88</v>
      </c>
      <c r="N2730" s="5" t="s">
        <v>157</v>
      </c>
      <c r="O2730" s="5" t="s">
        <v>204</v>
      </c>
      <c r="P2730" s="5" t="s">
        <v>234</v>
      </c>
      <c r="Q2730" s="5" t="s">
        <v>109</v>
      </c>
      <c r="R2730" s="5" t="s">
        <v>139</v>
      </c>
      <c r="S2730" s="5" t="s">
        <v>208</v>
      </c>
      <c r="T2730" s="5" t="s">
        <v>112</v>
      </c>
      <c r="U2730" s="5" t="s">
        <v>130</v>
      </c>
      <c r="V2730" s="5" t="s">
        <v>110</v>
      </c>
      <c r="W2730" s="5" t="s">
        <v>188</v>
      </c>
      <c r="X2730" s="5" t="s">
        <v>88</v>
      </c>
      <c r="Y2730" s="5" t="n">
        <v>1</v>
      </c>
      <c r="Z2730" s="5" t="n">
        <v>0</v>
      </c>
      <c r="AA2730" s="5" t="str">
        <f aca="false">IF(Y2730&gt;Z2730,"Win",IF(Y2730&lt;Z2730,"Loss","Draw"))</f>
        <v>Win</v>
      </c>
      <c r="AB2730" s="5" t="s">
        <v>98</v>
      </c>
      <c r="AC2730" s="5" t="s">
        <v>99</v>
      </c>
      <c r="AD2730" s="5" t="s">
        <v>380</v>
      </c>
      <c r="AE2730" s="5" t="s">
        <v>5997</v>
      </c>
      <c r="AF2730" s="5" t="str">
        <f aca="false">IF(AD2730&lt;AE2730,AD2730,AE2730)</f>
        <v>Arrows, Berserker, Lava Hound, Mega Minion, Spirit Empress, Tombstone, Valkyrie, Zap</v>
      </c>
      <c r="AG2730" s="5" t="str">
        <f aca="false">IF(AD2730&lt;AE2730,AE2730,AD2730)</f>
        <v>Bats, Berserker, Bomb Tower, Fire Spirit, Magic Archer, Miner, Royal Delivery, Wall Breakers</v>
      </c>
      <c r="AH2730" s="5" t="str">
        <f aca="false">IF(AD2730=AF2730,AA2730,IF(AA2730="Win","Loss",IF(AA2730="Loss","Win","Draw")))</f>
        <v>Loss</v>
      </c>
      <c r="AI2730" s="5" t="s">
        <v>102</v>
      </c>
    </row>
    <row r="2731" customFormat="false" ht="15" hidden="false" customHeight="true" outlineLevel="0" collapsed="false">
      <c r="A2731" s="5" t="s">
        <v>5995</v>
      </c>
      <c r="B2731" s="5" t="n">
        <v>2</v>
      </c>
      <c r="C2731" s="5" t="s">
        <v>198</v>
      </c>
      <c r="D2731" s="5" t="s">
        <v>199</v>
      </c>
      <c r="E2731" s="5" t="s">
        <v>182</v>
      </c>
      <c r="F2731" s="5" t="s">
        <v>183</v>
      </c>
      <c r="G2731" s="5" t="s">
        <v>5998</v>
      </c>
      <c r="H2731" s="5" t="s">
        <v>163</v>
      </c>
      <c r="I2731" s="5" t="s">
        <v>82</v>
      </c>
      <c r="J2731" s="5" t="s">
        <v>83</v>
      </c>
      <c r="K2731" s="5" t="s">
        <v>84</v>
      </c>
      <c r="L2731" s="5" t="s">
        <v>93</v>
      </c>
      <c r="M2731" s="5" t="s">
        <v>86</v>
      </c>
      <c r="N2731" s="5" t="s">
        <v>119</v>
      </c>
      <c r="O2731" s="5" t="s">
        <v>150</v>
      </c>
      <c r="P2731" s="5" t="s">
        <v>95</v>
      </c>
      <c r="Q2731" s="5" t="s">
        <v>127</v>
      </c>
      <c r="R2731" s="5" t="s">
        <v>219</v>
      </c>
      <c r="S2731" s="5" t="s">
        <v>124</v>
      </c>
      <c r="T2731" s="5" t="s">
        <v>133</v>
      </c>
      <c r="U2731" s="5" t="s">
        <v>95</v>
      </c>
      <c r="V2731" s="5" t="s">
        <v>117</v>
      </c>
      <c r="W2731" s="5" t="s">
        <v>173</v>
      </c>
      <c r="X2731" s="5" t="s">
        <v>294</v>
      </c>
      <c r="Y2731" s="5" t="n">
        <v>0</v>
      </c>
      <c r="Z2731" s="5" t="n">
        <v>1</v>
      </c>
      <c r="AA2731" s="5" t="str">
        <f aca="false">IF(Y2731&gt;Z2731,"Win",IF(Y2731&lt;Z2731,"Loss","Draw"))</f>
        <v>Loss</v>
      </c>
      <c r="AB2731" s="5" t="s">
        <v>98</v>
      </c>
      <c r="AC2731" s="5" t="s">
        <v>99</v>
      </c>
      <c r="AD2731" s="5" t="s">
        <v>154</v>
      </c>
      <c r="AE2731" s="5" t="s">
        <v>296</v>
      </c>
      <c r="AF2731" s="5" t="str">
        <f aca="false">IF(AD2731&lt;AE2731,AD2731,AE2731)</f>
        <v>Archers, Barbarian Barrel, Electro Spirit, Fireball, Goblin Hut, Monk, Royal Hogs, Skeleton Dragons</v>
      </c>
      <c r="AG2731" s="5" t="str">
        <f aca="false">IF(AD2731&lt;AE2731,AE2731,AD2731)</f>
        <v>Barbarian Barrel, Battle Ram, Giant Skeleton, Mother Witch, Royal Ghost, Vines, Wizard, Zappies</v>
      </c>
      <c r="AH2731" s="5" t="str">
        <f aca="false">IF(AD2731=AF2731,AA2731,IF(AA2731="Win","Loss",IF(AA2731="Loss","Win","Draw")))</f>
        <v>Loss</v>
      </c>
      <c r="AI2731" s="5" t="s">
        <v>102</v>
      </c>
    </row>
    <row r="2732" customFormat="false" ht="15" hidden="false" customHeight="true" outlineLevel="0" collapsed="false">
      <c r="A2732" s="5" t="s">
        <v>5995</v>
      </c>
      <c r="B2732" s="5" t="n">
        <v>3</v>
      </c>
      <c r="C2732" s="5" t="s">
        <v>198</v>
      </c>
      <c r="D2732" s="5" t="s">
        <v>199</v>
      </c>
      <c r="E2732" s="5" t="s">
        <v>182</v>
      </c>
      <c r="F2732" s="5" t="s">
        <v>183</v>
      </c>
      <c r="G2732" s="5" t="s">
        <v>5999</v>
      </c>
      <c r="H2732" s="5" t="s">
        <v>163</v>
      </c>
      <c r="I2732" s="5" t="s">
        <v>113</v>
      </c>
      <c r="J2732" s="5" t="s">
        <v>108</v>
      </c>
      <c r="K2732" s="5" t="s">
        <v>87</v>
      </c>
      <c r="L2732" s="5" t="s">
        <v>115</v>
      </c>
      <c r="M2732" s="5" t="s">
        <v>97</v>
      </c>
      <c r="N2732" s="5" t="s">
        <v>116</v>
      </c>
      <c r="O2732" s="5" t="s">
        <v>118</v>
      </c>
      <c r="P2732" s="5" t="s">
        <v>89</v>
      </c>
      <c r="Q2732" s="5" t="s">
        <v>107</v>
      </c>
      <c r="R2732" s="5" t="s">
        <v>91</v>
      </c>
      <c r="S2732" s="5" t="s">
        <v>177</v>
      </c>
      <c r="T2732" s="5" t="s">
        <v>93</v>
      </c>
      <c r="U2732" s="5" t="s">
        <v>89</v>
      </c>
      <c r="V2732" s="5" t="s">
        <v>97</v>
      </c>
      <c r="W2732" s="5" t="s">
        <v>178</v>
      </c>
      <c r="X2732" s="5" t="s">
        <v>132</v>
      </c>
      <c r="Y2732" s="5" t="n">
        <v>1</v>
      </c>
      <c r="Z2732" s="5" t="n">
        <v>0</v>
      </c>
      <c r="AA2732" s="5" t="str">
        <f aca="false">IF(Y2732&gt;Z2732,"Win",IF(Y2732&lt;Z2732,"Loss","Draw"))</f>
        <v>Win</v>
      </c>
      <c r="AB2732" s="5" t="s">
        <v>98</v>
      </c>
      <c r="AC2732" s="5" t="s">
        <v>99</v>
      </c>
      <c r="AD2732" s="5" t="s">
        <v>6000</v>
      </c>
      <c r="AE2732" s="5" t="s">
        <v>6001</v>
      </c>
      <c r="AF2732" s="5" t="str">
        <f aca="false">IF(AD2732&lt;AE2732,AD2732,AE2732)</f>
        <v>Dark Prince, Furnace, Graveyard, Ice Spirit, Poison, Ronin, Tesla, The Log</v>
      </c>
      <c r="AG2732" s="5" t="str">
        <f aca="false">IF(AD2732&lt;AE2732,AE2732,AD2732)</f>
        <v>Electro Wizard, Fireball, Goblin Cage, Goblins, Phoenix, Ronin, Royal Giant, The Log</v>
      </c>
      <c r="AH2732" s="5" t="str">
        <f aca="false">IF(AD2732=AF2732,AA2732,IF(AA2732="Win","Loss",IF(AA2732="Loss","Win","Draw")))</f>
        <v>Win</v>
      </c>
      <c r="AI2732" s="5" t="s">
        <v>102</v>
      </c>
    </row>
    <row r="2733" customFormat="false" ht="15" hidden="false" customHeight="true" outlineLevel="0" collapsed="false">
      <c r="A2733" s="5" t="s">
        <v>6002</v>
      </c>
      <c r="B2733" s="5" t="n">
        <v>1</v>
      </c>
      <c r="C2733" s="5" t="s">
        <v>198</v>
      </c>
      <c r="D2733" s="5" t="s">
        <v>199</v>
      </c>
      <c r="E2733" s="5" t="s">
        <v>212</v>
      </c>
      <c r="F2733" s="5" t="s">
        <v>213</v>
      </c>
      <c r="G2733" s="5" t="s">
        <v>6003</v>
      </c>
      <c r="H2733" s="5" t="s">
        <v>163</v>
      </c>
      <c r="I2733" s="5" t="s">
        <v>201</v>
      </c>
      <c r="J2733" s="5" t="s">
        <v>202</v>
      </c>
      <c r="K2733" s="5" t="s">
        <v>203</v>
      </c>
      <c r="L2733" s="5" t="s">
        <v>88</v>
      </c>
      <c r="M2733" s="5" t="s">
        <v>157</v>
      </c>
      <c r="N2733" s="5" t="s">
        <v>118</v>
      </c>
      <c r="O2733" s="5" t="s">
        <v>204</v>
      </c>
      <c r="P2733" s="5" t="s">
        <v>209</v>
      </c>
      <c r="Q2733" s="5" t="s">
        <v>208</v>
      </c>
      <c r="R2733" s="5" t="s">
        <v>139</v>
      </c>
      <c r="S2733" s="5" t="s">
        <v>109</v>
      </c>
      <c r="T2733" s="5" t="s">
        <v>93</v>
      </c>
      <c r="U2733" s="5" t="s">
        <v>110</v>
      </c>
      <c r="V2733" s="5" t="s">
        <v>112</v>
      </c>
      <c r="W2733" s="5" t="s">
        <v>188</v>
      </c>
      <c r="X2733" s="5" t="s">
        <v>88</v>
      </c>
      <c r="Y2733" s="5" t="n">
        <v>0</v>
      </c>
      <c r="Z2733" s="5" t="n">
        <v>1</v>
      </c>
      <c r="AA2733" s="5" t="str">
        <f aca="false">IF(Y2733&gt;Z2733,"Win",IF(Y2733&lt;Z2733,"Loss","Draw"))</f>
        <v>Loss</v>
      </c>
      <c r="AB2733" s="5" t="s">
        <v>98</v>
      </c>
      <c r="AC2733" s="5" t="s">
        <v>99</v>
      </c>
      <c r="AD2733" s="5" t="s">
        <v>587</v>
      </c>
      <c r="AE2733" s="5" t="s">
        <v>285</v>
      </c>
      <c r="AF2733" s="5" t="str">
        <f aca="false">IF(AD2733&lt;AE2733,AD2733,AE2733)</f>
        <v>Berserker, Fire Spirit, Goblin Barrel, Ice Spirit, Inferno Tower, Magic Archer, Royal Delivery, Wall Breakers</v>
      </c>
      <c r="AG2733" s="5" t="str">
        <f aca="false">IF(AD2733&lt;AE2733,AE2733,AD2733)</f>
        <v>Berserker, Fireball, Lava Hound, Mega Minion, Spirit Empress, Tombstone, Valkyrie, Zap</v>
      </c>
      <c r="AH2733" s="5" t="str">
        <f aca="false">IF(AD2733=AF2733,AA2733,IF(AA2733="Win","Loss",IF(AA2733="Loss","Win","Draw")))</f>
        <v>Loss</v>
      </c>
      <c r="AI2733" s="5" t="s">
        <v>102</v>
      </c>
    </row>
    <row r="2734" customFormat="false" ht="15" hidden="false" customHeight="true" outlineLevel="0" collapsed="false">
      <c r="A2734" s="5" t="s">
        <v>6002</v>
      </c>
      <c r="B2734" s="5" t="n">
        <v>2</v>
      </c>
      <c r="C2734" s="5" t="s">
        <v>198</v>
      </c>
      <c r="D2734" s="5" t="s">
        <v>199</v>
      </c>
      <c r="E2734" s="5" t="s">
        <v>212</v>
      </c>
      <c r="F2734" s="5" t="s">
        <v>213</v>
      </c>
      <c r="G2734" s="5" t="s">
        <v>6004</v>
      </c>
      <c r="H2734" s="5" t="s">
        <v>163</v>
      </c>
      <c r="I2734" s="5" t="s">
        <v>129</v>
      </c>
      <c r="J2734" s="5" t="s">
        <v>108</v>
      </c>
      <c r="K2734" s="5" t="s">
        <v>113</v>
      </c>
      <c r="L2734" s="5" t="s">
        <v>165</v>
      </c>
      <c r="M2734" s="5" t="s">
        <v>133</v>
      </c>
      <c r="N2734" s="5" t="s">
        <v>294</v>
      </c>
      <c r="O2734" s="5" t="s">
        <v>173</v>
      </c>
      <c r="P2734" s="5" t="s">
        <v>130</v>
      </c>
      <c r="Q2734" s="5" t="s">
        <v>127</v>
      </c>
      <c r="R2734" s="5" t="s">
        <v>128</v>
      </c>
      <c r="S2734" s="5" t="s">
        <v>129</v>
      </c>
      <c r="T2734" s="5" t="s">
        <v>133</v>
      </c>
      <c r="U2734" s="5" t="s">
        <v>97</v>
      </c>
      <c r="V2734" s="5" t="s">
        <v>131</v>
      </c>
      <c r="W2734" s="5" t="s">
        <v>173</v>
      </c>
      <c r="X2734" s="5" t="s">
        <v>130</v>
      </c>
      <c r="Y2734" s="5" t="n">
        <v>0</v>
      </c>
      <c r="Z2734" s="5" t="n">
        <v>1</v>
      </c>
      <c r="AA2734" s="5" t="str">
        <f aca="false">IF(Y2734&gt;Z2734,"Win",IF(Y2734&lt;Z2734,"Loss","Draw"))</f>
        <v>Loss</v>
      </c>
      <c r="AB2734" s="5" t="s">
        <v>98</v>
      </c>
      <c r="AC2734" s="5" t="s">
        <v>99</v>
      </c>
      <c r="AD2734" s="5" t="s">
        <v>6005</v>
      </c>
      <c r="AE2734" s="5" t="s">
        <v>503</v>
      </c>
      <c r="AF2734" s="5" t="str">
        <f aca="false">IF(AD2734&lt;AE2734,AD2734,AE2734)</f>
        <v>Arrows, Bandit, Battle Ram, Golden Knight, Mega Knight, Mother Witch, Ronin, Zappies</v>
      </c>
      <c r="AG2734" s="5" t="str">
        <f aca="false">IF(AD2734&lt;AE2734,AE2734,AD2734)</f>
        <v>Arrows, Dark Prince, Furnace, Hog Rider, Mega Knight, Mother Witch, Vines, Zappies</v>
      </c>
      <c r="AH2734" s="5" t="str">
        <f aca="false">IF(AD2734=AF2734,AA2734,IF(AA2734="Win","Loss",IF(AA2734="Loss","Win","Draw")))</f>
        <v>Win</v>
      </c>
      <c r="AI2734" s="5" t="s">
        <v>102</v>
      </c>
    </row>
    <row r="2735" customFormat="false" ht="15" hidden="false" customHeight="true" outlineLevel="0" collapsed="false">
      <c r="A2735" s="5" t="s">
        <v>6006</v>
      </c>
      <c r="B2735" s="5" t="n">
        <v>1</v>
      </c>
      <c r="C2735" s="5" t="s">
        <v>198</v>
      </c>
      <c r="D2735" s="5" t="s">
        <v>199</v>
      </c>
      <c r="E2735" s="6" t="s">
        <v>238</v>
      </c>
      <c r="F2735" s="5" t="s">
        <v>239</v>
      </c>
      <c r="G2735" s="5" t="s">
        <v>6007</v>
      </c>
      <c r="H2735" s="5" t="s">
        <v>163</v>
      </c>
      <c r="I2735" s="5" t="s">
        <v>92</v>
      </c>
      <c r="J2735" s="5" t="s">
        <v>158</v>
      </c>
      <c r="K2735" s="5" t="s">
        <v>90</v>
      </c>
      <c r="L2735" s="5" t="s">
        <v>88</v>
      </c>
      <c r="M2735" s="5" t="s">
        <v>159</v>
      </c>
      <c r="N2735" s="5" t="s">
        <v>96</v>
      </c>
      <c r="O2735" s="5" t="s">
        <v>94</v>
      </c>
      <c r="P2735" s="5" t="s">
        <v>130</v>
      </c>
      <c r="Q2735" s="5" t="s">
        <v>141</v>
      </c>
      <c r="R2735" s="5" t="s">
        <v>95</v>
      </c>
      <c r="S2735" s="5" t="s">
        <v>107</v>
      </c>
      <c r="T2735" s="5" t="s">
        <v>177</v>
      </c>
      <c r="U2735" s="5" t="s">
        <v>178</v>
      </c>
      <c r="V2735" s="5" t="s">
        <v>85</v>
      </c>
      <c r="W2735" s="5" t="s">
        <v>91</v>
      </c>
      <c r="X2735" s="5" t="s">
        <v>143</v>
      </c>
      <c r="Y2735" s="5" t="n">
        <v>3</v>
      </c>
      <c r="Z2735" s="5" t="n">
        <v>0</v>
      </c>
      <c r="AA2735" s="5" t="str">
        <f aca="false">IF(Y2735&gt;Z2735,"Win",IF(Y2735&lt;Z2735,"Loss","Draw"))</f>
        <v>Win</v>
      </c>
      <c r="AB2735" s="5" t="s">
        <v>98</v>
      </c>
      <c r="AC2735" s="5" t="s">
        <v>99</v>
      </c>
      <c r="AD2735" s="5" t="s">
        <v>328</v>
      </c>
      <c r="AE2735" s="5" t="s">
        <v>6008</v>
      </c>
      <c r="AF2735" s="5" t="str">
        <f aca="false">IF(AD2735&lt;AE2735,AD2735,AE2735)</f>
        <v>Arrows, Berserker, Bowler, Dart Goblin, Minions, Mortar, Rascals, Skeleton Barrel</v>
      </c>
      <c r="AG2735" s="5" t="str">
        <f aca="false">IF(AD2735&lt;AE2735,AE2735,AD2735)</f>
        <v>Barbarian Barrel, Goblin Cage, Goblins, Heal Spirit, Lightning, Lumberjack, Phoenix, Royal Giant</v>
      </c>
      <c r="AH2735" s="5" t="str">
        <f aca="false">IF(AD2735=AF2735,AA2735,IF(AA2735="Win","Loss",IF(AA2735="Loss","Win","Draw")))</f>
        <v>Win</v>
      </c>
      <c r="AI2735" s="5" t="s">
        <v>102</v>
      </c>
    </row>
    <row r="2736" customFormat="false" ht="15" hidden="false" customHeight="true" outlineLevel="0" collapsed="false">
      <c r="A2736" s="5" t="s">
        <v>6006</v>
      </c>
      <c r="B2736" s="5" t="n">
        <v>2</v>
      </c>
      <c r="C2736" s="5" t="s">
        <v>198</v>
      </c>
      <c r="D2736" s="5" t="s">
        <v>199</v>
      </c>
      <c r="E2736" s="6" t="s">
        <v>238</v>
      </c>
      <c r="F2736" s="5" t="s">
        <v>239</v>
      </c>
      <c r="G2736" s="5" t="s">
        <v>6009</v>
      </c>
      <c r="H2736" s="5" t="s">
        <v>163</v>
      </c>
      <c r="I2736" s="5" t="s">
        <v>82</v>
      </c>
      <c r="J2736" s="5" t="s">
        <v>83</v>
      </c>
      <c r="K2736" s="5" t="s">
        <v>84</v>
      </c>
      <c r="L2736" s="5" t="s">
        <v>93</v>
      </c>
      <c r="M2736" s="5" t="s">
        <v>86</v>
      </c>
      <c r="N2736" s="5" t="s">
        <v>119</v>
      </c>
      <c r="O2736" s="5" t="s">
        <v>118</v>
      </c>
      <c r="P2736" s="5" t="s">
        <v>95</v>
      </c>
      <c r="Q2736" s="5" t="s">
        <v>84</v>
      </c>
      <c r="R2736" s="5" t="s">
        <v>158</v>
      </c>
      <c r="S2736" s="5" t="s">
        <v>114</v>
      </c>
      <c r="T2736" s="5" t="s">
        <v>115</v>
      </c>
      <c r="U2736" s="5" t="s">
        <v>447</v>
      </c>
      <c r="V2736" s="5" t="s">
        <v>97</v>
      </c>
      <c r="W2736" s="5" t="s">
        <v>96</v>
      </c>
      <c r="X2736" s="5" t="s">
        <v>130</v>
      </c>
      <c r="Y2736" s="5" t="n">
        <v>1</v>
      </c>
      <c r="Z2736" s="5" t="n">
        <v>0</v>
      </c>
      <c r="AA2736" s="5" t="str">
        <f aca="false">IF(Y2736&gt;Z2736,"Win",IF(Y2736&lt;Z2736,"Loss","Draw"))</f>
        <v>Win</v>
      </c>
      <c r="AB2736" s="5" t="s">
        <v>98</v>
      </c>
      <c r="AC2736" s="5" t="s">
        <v>99</v>
      </c>
      <c r="AD2736" s="5" t="s">
        <v>950</v>
      </c>
      <c r="AE2736" s="5" t="s">
        <v>1014</v>
      </c>
      <c r="AF2736" s="5" t="str">
        <f aca="false">IF(AD2736&lt;AE2736,AD2736,AE2736)</f>
        <v>Archers, Arrows, Bowler, Giant, Giant Snowball, Graveyard, Minions, Ronin</v>
      </c>
      <c r="AG2736" s="5" t="str">
        <f aca="false">IF(AD2736&lt;AE2736,AE2736,AD2736)</f>
        <v>Archers, Barbarian Barrel, Fireball, Goblin Hut, Ice Spirit, Monk, Royal Hogs, Skeleton Dragons</v>
      </c>
      <c r="AH2736" s="5" t="str">
        <f aca="false">IF(AD2736=AF2736,AA2736,IF(AA2736="Win","Loss",IF(AA2736="Loss","Win","Draw")))</f>
        <v>Loss</v>
      </c>
      <c r="AI2736" s="5" t="s">
        <v>102</v>
      </c>
    </row>
    <row r="2737" customFormat="false" ht="15" hidden="false" customHeight="true" outlineLevel="0" collapsed="false">
      <c r="A2737" s="5" t="s">
        <v>6010</v>
      </c>
      <c r="B2737" s="5" t="n">
        <v>1</v>
      </c>
      <c r="C2737" s="5" t="s">
        <v>198</v>
      </c>
      <c r="D2737" s="5" t="s">
        <v>199</v>
      </c>
      <c r="E2737" s="5" t="s">
        <v>1010</v>
      </c>
      <c r="F2737" s="5" t="s">
        <v>1011</v>
      </c>
      <c r="G2737" s="5" t="s">
        <v>6011</v>
      </c>
      <c r="H2737" s="5" t="s">
        <v>163</v>
      </c>
      <c r="I2737" s="5" t="s">
        <v>177</v>
      </c>
      <c r="J2737" s="5" t="s">
        <v>188</v>
      </c>
      <c r="K2737" s="5" t="s">
        <v>83</v>
      </c>
      <c r="L2737" s="5" t="s">
        <v>133</v>
      </c>
      <c r="M2737" s="5" t="s">
        <v>215</v>
      </c>
      <c r="N2737" s="5" t="s">
        <v>93</v>
      </c>
      <c r="O2737" s="5" t="s">
        <v>173</v>
      </c>
      <c r="P2737" s="5" t="s">
        <v>95</v>
      </c>
      <c r="Q2737" s="5" t="s">
        <v>172</v>
      </c>
      <c r="R2737" s="5" t="s">
        <v>447</v>
      </c>
      <c r="S2737" s="5" t="s">
        <v>158</v>
      </c>
      <c r="T2737" s="5" t="s">
        <v>115</v>
      </c>
      <c r="U2737" s="5" t="s">
        <v>130</v>
      </c>
      <c r="V2737" s="5" t="s">
        <v>114</v>
      </c>
      <c r="W2737" s="5" t="s">
        <v>440</v>
      </c>
      <c r="X2737" s="5" t="s">
        <v>193</v>
      </c>
      <c r="Y2737" s="5" t="n">
        <v>3</v>
      </c>
      <c r="Z2737" s="5" t="n">
        <v>0</v>
      </c>
      <c r="AA2737" s="5" t="str">
        <f aca="false">IF(Y2737&gt;Z2737,"Win",IF(Y2737&lt;Z2737,"Loss","Draw"))</f>
        <v>Win</v>
      </c>
      <c r="AB2737" s="5" t="s">
        <v>98</v>
      </c>
      <c r="AC2737" s="5" t="s">
        <v>99</v>
      </c>
      <c r="AD2737" s="5" t="s">
        <v>2308</v>
      </c>
      <c r="AE2737" s="5" t="s">
        <v>1341</v>
      </c>
      <c r="AF2737" s="5" t="str">
        <f aca="false">IF(AD2737&lt;AE2737,AD2737,AE2737)</f>
        <v>Arrows, Bowler, Giant, Giant Snowball, Graveyard, Guards, Musketeer, Night Witch</v>
      </c>
      <c r="AG2737" s="5" t="str">
        <f aca="false">IF(AD2737&lt;AE2737,AE2737,AD2737)</f>
        <v>Barbarian Barrel, Fireball, Fisherman, Monk, Mother Witch, Royal Giant, Tombstone, Zappies</v>
      </c>
      <c r="AH2737" s="5" t="str">
        <f aca="false">IF(AD2737=AF2737,AA2737,IF(AA2737="Win","Loss",IF(AA2737="Loss","Win","Draw")))</f>
        <v>Loss</v>
      </c>
      <c r="AI2737" s="5" t="s">
        <v>297</v>
      </c>
    </row>
    <row r="2738" customFormat="false" ht="15" hidden="false" customHeight="true" outlineLevel="0" collapsed="false">
      <c r="A2738" s="5" t="s">
        <v>6010</v>
      </c>
      <c r="B2738" s="5" t="n">
        <v>2</v>
      </c>
      <c r="C2738" s="5" t="s">
        <v>198</v>
      </c>
      <c r="D2738" s="5" t="s">
        <v>199</v>
      </c>
      <c r="E2738" s="5" t="s">
        <v>1010</v>
      </c>
      <c r="F2738" s="5" t="s">
        <v>1011</v>
      </c>
      <c r="G2738" s="5" t="s">
        <v>6012</v>
      </c>
      <c r="H2738" s="5" t="s">
        <v>163</v>
      </c>
      <c r="I2738" s="5" t="s">
        <v>201</v>
      </c>
      <c r="J2738" s="5" t="s">
        <v>202</v>
      </c>
      <c r="K2738" s="5" t="s">
        <v>233</v>
      </c>
      <c r="L2738" s="5" t="s">
        <v>111</v>
      </c>
      <c r="M2738" s="5" t="s">
        <v>88</v>
      </c>
      <c r="N2738" s="5" t="s">
        <v>157</v>
      </c>
      <c r="O2738" s="5" t="s">
        <v>204</v>
      </c>
      <c r="P2738" s="5" t="s">
        <v>234</v>
      </c>
      <c r="Q2738" s="5" t="s">
        <v>137</v>
      </c>
      <c r="R2738" s="5" t="s">
        <v>241</v>
      </c>
      <c r="S2738" s="5" t="s">
        <v>114</v>
      </c>
      <c r="T2738" s="5" t="s">
        <v>126</v>
      </c>
      <c r="U2738" s="5" t="s">
        <v>157</v>
      </c>
      <c r="V2738" s="5" t="s">
        <v>153</v>
      </c>
      <c r="W2738" s="5" t="s">
        <v>242</v>
      </c>
      <c r="X2738" s="5" t="s">
        <v>116</v>
      </c>
      <c r="Y2738" s="5" t="n">
        <v>0</v>
      </c>
      <c r="Z2738" s="5" t="n">
        <v>1</v>
      </c>
      <c r="AA2738" s="5" t="str">
        <f aca="false">IF(Y2738&gt;Z2738,"Win",IF(Y2738&lt;Z2738,"Loss","Draw"))</f>
        <v>Loss</v>
      </c>
      <c r="AB2738" s="5" t="s">
        <v>98</v>
      </c>
      <c r="AC2738" s="5" t="s">
        <v>99</v>
      </c>
      <c r="AD2738" s="5" t="s">
        <v>380</v>
      </c>
      <c r="AE2738" s="5" t="s">
        <v>1635</v>
      </c>
      <c r="AF2738" s="5" t="str">
        <f aca="false">IF(AD2738&lt;AE2738,AD2738,AE2738)</f>
        <v>Bats, Berserker, Bomb Tower, Fire Spirit, Magic Archer, Miner, Royal Delivery, Wall Breakers</v>
      </c>
      <c r="AG2738" s="5" t="str">
        <f aca="false">IF(AD2738&lt;AE2738,AE2738,AD2738)</f>
        <v>Bomber, Cannon, Fire Spirit, Giant Snowball, Goblin Drill, Knight, Poison, Skeletons</v>
      </c>
      <c r="AH2738" s="5" t="str">
        <f aca="false">IF(AD2738=AF2738,AA2738,IF(AA2738="Win","Loss",IF(AA2738="Loss","Win","Draw")))</f>
        <v>Loss</v>
      </c>
      <c r="AI2738" s="5" t="s">
        <v>297</v>
      </c>
    </row>
    <row r="2739" customFormat="false" ht="15" hidden="false" customHeight="true" outlineLevel="0" collapsed="false">
      <c r="A2739" s="7" t="s">
        <v>6013</v>
      </c>
      <c r="B2739" s="7" t="n">
        <v>1</v>
      </c>
      <c r="C2739" s="7" t="s">
        <v>198</v>
      </c>
      <c r="D2739" s="7" t="s">
        <v>199</v>
      </c>
      <c r="E2739" s="7" t="s">
        <v>1010</v>
      </c>
      <c r="F2739" s="7" t="s">
        <v>1011</v>
      </c>
      <c r="G2739" s="7" t="s">
        <v>6014</v>
      </c>
      <c r="H2739" s="7" t="s">
        <v>163</v>
      </c>
      <c r="I2739" s="7" t="s">
        <v>113</v>
      </c>
      <c r="J2739" s="7" t="s">
        <v>108</v>
      </c>
      <c r="K2739" s="7" t="s">
        <v>95</v>
      </c>
      <c r="L2739" s="7" t="s">
        <v>115</v>
      </c>
      <c r="M2739" s="7" t="s">
        <v>138</v>
      </c>
      <c r="N2739" s="7" t="s">
        <v>116</v>
      </c>
      <c r="O2739" s="7" t="s">
        <v>119</v>
      </c>
      <c r="P2739" s="7" t="s">
        <v>118</v>
      </c>
      <c r="Q2739" s="7" t="s">
        <v>107</v>
      </c>
      <c r="R2739" s="7" t="s">
        <v>128</v>
      </c>
      <c r="S2739" s="7" t="s">
        <v>152</v>
      </c>
      <c r="T2739" s="7" t="s">
        <v>187</v>
      </c>
      <c r="U2739" s="7" t="s">
        <v>85</v>
      </c>
      <c r="V2739" s="7" t="s">
        <v>307</v>
      </c>
      <c r="W2739" s="7" t="s">
        <v>95</v>
      </c>
      <c r="X2739" s="7" t="s">
        <v>306</v>
      </c>
      <c r="Y2739" s="7" t="n">
        <v>0</v>
      </c>
      <c r="Z2739" s="7" t="n">
        <v>1</v>
      </c>
      <c r="AA2739" s="7" t="str">
        <f aca="false">IF(Y2739&gt;Z2739,"Win",IF(Y2739&lt;Z2739,"Loss","Draw"))</f>
        <v>Loss</v>
      </c>
      <c r="AB2739" s="7" t="s">
        <v>99</v>
      </c>
      <c r="AC2739" s="7" t="s">
        <v>99</v>
      </c>
      <c r="AD2739" s="7" t="s">
        <v>6015</v>
      </c>
      <c r="AE2739" s="7" t="s">
        <v>603</v>
      </c>
      <c r="AF2739" s="7" t="str">
        <f aca="false">IF(AD2739&lt;AE2739,AD2739,AE2739)</f>
        <v>Baby Dragon, Barbarian Barrel, Goblin Cage, Golden Knight, Golem, Ice Wizard, Lightning, Tornado</v>
      </c>
      <c r="AG2739" s="7" t="str">
        <f aca="false">IF(AD2739&lt;AE2739,AE2739,AD2739)</f>
        <v>Barbarian Barrel, Dark Prince, Furnace, Goblin Demolisher, Goblin Hut, Graveyard, Ice Spirit, Poison</v>
      </c>
      <c r="AH2739" s="7" t="str">
        <f aca="false">IF(AD2739=AF2739,AA2739,IF(AA2739="Win","Loss",IF(AA2739="Loss","Win","Draw")))</f>
        <v>Win</v>
      </c>
      <c r="AI2739" s="7" t="s">
        <v>297</v>
      </c>
    </row>
    <row r="2740" customFormat="false" ht="15" hidden="false" customHeight="true" outlineLevel="0" collapsed="false">
      <c r="A2740" s="7" t="s">
        <v>6013</v>
      </c>
      <c r="B2740" s="7" t="n">
        <v>2</v>
      </c>
      <c r="C2740" s="7" t="s">
        <v>198</v>
      </c>
      <c r="D2740" s="7" t="s">
        <v>199</v>
      </c>
      <c r="E2740" s="7" t="s">
        <v>1010</v>
      </c>
      <c r="F2740" s="7" t="s">
        <v>1011</v>
      </c>
      <c r="G2740" s="7" t="s">
        <v>6016</v>
      </c>
      <c r="H2740" s="7" t="s">
        <v>163</v>
      </c>
      <c r="I2740" s="7" t="s">
        <v>208</v>
      </c>
      <c r="J2740" s="7" t="s">
        <v>139</v>
      </c>
      <c r="K2740" s="7" t="s">
        <v>109</v>
      </c>
      <c r="L2740" s="7" t="s">
        <v>110</v>
      </c>
      <c r="M2740" s="7" t="s">
        <v>186</v>
      </c>
      <c r="N2740" s="7" t="s">
        <v>93</v>
      </c>
      <c r="O2740" s="7" t="s">
        <v>86</v>
      </c>
      <c r="P2740" s="7" t="s">
        <v>188</v>
      </c>
      <c r="Q2740" s="7" t="s">
        <v>208</v>
      </c>
      <c r="R2740" s="7" t="s">
        <v>186</v>
      </c>
      <c r="S2740" s="7" t="s">
        <v>284</v>
      </c>
      <c r="T2740" s="7" t="s">
        <v>110</v>
      </c>
      <c r="U2740" s="7" t="s">
        <v>188</v>
      </c>
      <c r="V2740" s="7" t="s">
        <v>86</v>
      </c>
      <c r="W2740" s="7" t="s">
        <v>109</v>
      </c>
      <c r="X2740" s="7" t="s">
        <v>93</v>
      </c>
      <c r="Y2740" s="7" t="n">
        <v>1</v>
      </c>
      <c r="Z2740" s="7" t="n">
        <v>2</v>
      </c>
      <c r="AA2740" s="7" t="str">
        <f aca="false">IF(Y2740&gt;Z2740,"Win",IF(Y2740&lt;Z2740,"Loss","Draw"))</f>
        <v>Loss</v>
      </c>
      <c r="AB2740" s="7" t="s">
        <v>99</v>
      </c>
      <c r="AC2740" s="7" t="s">
        <v>99</v>
      </c>
      <c r="AD2740" s="7" t="s">
        <v>873</v>
      </c>
      <c r="AE2740" s="7" t="s">
        <v>627</v>
      </c>
      <c r="AF2740" s="7" t="str">
        <f aca="false">IF(AD2740&lt;AE2740,AD2740,AE2740)</f>
        <v>Balloon, Fireball, Inferno Dragon, Lava Hound, Skeleton Dragons, Tombstone, Valkyrie, Zap</v>
      </c>
      <c r="AG2740" s="7" t="str">
        <f aca="false">IF(AD2740&lt;AE2740,AE2740,AD2740)</f>
        <v>Balloon, Fireball, Lava Hound, Mega Minion, Skeleton Dragons, Tombstone, Valkyrie, Zap</v>
      </c>
      <c r="AH2740" s="7" t="str">
        <f aca="false">IF(AD2740=AF2740,AA2740,IF(AA2740="Win","Loss",IF(AA2740="Loss","Win","Draw")))</f>
        <v>Win</v>
      </c>
      <c r="AI2740" s="7" t="s">
        <v>297</v>
      </c>
    </row>
    <row r="2741" customFormat="false" ht="15" hidden="false" customHeight="true" outlineLevel="0" collapsed="false">
      <c r="A2741" s="7" t="s">
        <v>6017</v>
      </c>
      <c r="B2741" s="7" t="n">
        <v>1</v>
      </c>
      <c r="C2741" s="7" t="s">
        <v>198</v>
      </c>
      <c r="D2741" s="7" t="s">
        <v>199</v>
      </c>
      <c r="E2741" s="7" t="s">
        <v>1010</v>
      </c>
      <c r="F2741" s="7" t="s">
        <v>1011</v>
      </c>
      <c r="G2741" s="7" t="s">
        <v>6018</v>
      </c>
      <c r="H2741" s="7" t="s">
        <v>163</v>
      </c>
      <c r="I2741" s="7" t="s">
        <v>127</v>
      </c>
      <c r="J2741" s="7" t="s">
        <v>188</v>
      </c>
      <c r="K2741" s="7" t="s">
        <v>172</v>
      </c>
      <c r="L2741" s="7" t="s">
        <v>97</v>
      </c>
      <c r="M2741" s="7" t="s">
        <v>124</v>
      </c>
      <c r="N2741" s="7" t="s">
        <v>86</v>
      </c>
      <c r="O2741" s="7" t="s">
        <v>130</v>
      </c>
      <c r="P2741" s="7" t="s">
        <v>150</v>
      </c>
      <c r="Q2741" s="7" t="s">
        <v>90</v>
      </c>
      <c r="R2741" s="7" t="s">
        <v>123</v>
      </c>
      <c r="S2741" s="7" t="s">
        <v>124</v>
      </c>
      <c r="T2741" s="7" t="s">
        <v>125</v>
      </c>
      <c r="U2741" s="7" t="s">
        <v>85</v>
      </c>
      <c r="V2741" s="7" t="s">
        <v>96</v>
      </c>
      <c r="W2741" s="7" t="s">
        <v>126</v>
      </c>
      <c r="X2741" s="7" t="s">
        <v>95</v>
      </c>
      <c r="Y2741" s="7" t="n">
        <v>0</v>
      </c>
      <c r="Z2741" s="7" t="n">
        <v>1</v>
      </c>
      <c r="AA2741" s="7" t="str">
        <f aca="false">IF(Y2741&gt;Z2741,"Win",IF(Y2741&lt;Z2741,"Loss","Draw"))</f>
        <v>Loss</v>
      </c>
      <c r="AB2741" s="7" t="s">
        <v>99</v>
      </c>
      <c r="AC2741" s="7" t="s">
        <v>99</v>
      </c>
      <c r="AD2741" s="7" t="s">
        <v>6019</v>
      </c>
      <c r="AE2741" s="7" t="s">
        <v>134</v>
      </c>
      <c r="AF2741" s="7" t="str">
        <f aca="false">IF(AD2741&lt;AE2741,AD2741,AE2741)</f>
        <v>Arrows, Battle Ram, Electro Spirit, Musketeer, Ronin, Royal Ghost, Skeleton Dragons, Tombstone</v>
      </c>
      <c r="AG2741" s="7" t="str">
        <f aca="false">IF(AD2741&lt;AE2741,AE2741,AD2741)</f>
        <v>Barbarian Barrel, Cannon Cart, Goblinstein, Lightning, Minions, Mortar, Royal Ghost, Skeletons</v>
      </c>
      <c r="AH2741" s="7" t="str">
        <f aca="false">IF(AD2741=AF2741,AA2741,IF(AA2741="Win","Loss",IF(AA2741="Loss","Win","Draw")))</f>
        <v>Loss</v>
      </c>
      <c r="AI2741" s="7" t="s">
        <v>297</v>
      </c>
    </row>
    <row r="2742" customFormat="false" ht="15" hidden="false" customHeight="true" outlineLevel="0" collapsed="false">
      <c r="A2742" s="7" t="s">
        <v>6017</v>
      </c>
      <c r="B2742" s="7" t="n">
        <v>2</v>
      </c>
      <c r="C2742" s="7" t="s">
        <v>198</v>
      </c>
      <c r="D2742" s="7" t="s">
        <v>199</v>
      </c>
      <c r="E2742" s="7" t="s">
        <v>1010</v>
      </c>
      <c r="F2742" s="7" t="s">
        <v>1011</v>
      </c>
      <c r="G2742" s="7" t="s">
        <v>6020</v>
      </c>
      <c r="H2742" s="7" t="s">
        <v>163</v>
      </c>
      <c r="I2742" s="7" t="s">
        <v>114</v>
      </c>
      <c r="J2742" s="7" t="s">
        <v>202</v>
      </c>
      <c r="K2742" s="7" t="s">
        <v>123</v>
      </c>
      <c r="L2742" s="7" t="s">
        <v>137</v>
      </c>
      <c r="M2742" s="7" t="s">
        <v>157</v>
      </c>
      <c r="N2742" s="7" t="s">
        <v>187</v>
      </c>
      <c r="O2742" s="7" t="s">
        <v>126</v>
      </c>
      <c r="P2742" s="7" t="s">
        <v>234</v>
      </c>
      <c r="Q2742" s="7" t="s">
        <v>82</v>
      </c>
      <c r="R2742" s="7" t="s">
        <v>202</v>
      </c>
      <c r="S2742" s="7" t="s">
        <v>153</v>
      </c>
      <c r="T2742" s="7" t="s">
        <v>97</v>
      </c>
      <c r="U2742" s="7" t="s">
        <v>89</v>
      </c>
      <c r="V2742" s="7" t="s">
        <v>150</v>
      </c>
      <c r="W2742" s="7" t="s">
        <v>88</v>
      </c>
      <c r="X2742" s="7" t="s">
        <v>93</v>
      </c>
      <c r="Y2742" s="7" t="n">
        <v>0</v>
      </c>
      <c r="Z2742" s="7" t="n">
        <v>1</v>
      </c>
      <c r="AA2742" s="7" t="str">
        <f aca="false">IF(Y2742&gt;Z2742,"Win",IF(Y2742&lt;Z2742,"Loss","Draw"))</f>
        <v>Loss</v>
      </c>
      <c r="AB2742" s="7" t="s">
        <v>99</v>
      </c>
      <c r="AC2742" s="7" t="s">
        <v>99</v>
      </c>
      <c r="AD2742" s="7" t="s">
        <v>6021</v>
      </c>
      <c r="AE2742" s="7" t="s">
        <v>6022</v>
      </c>
      <c r="AF2742" s="7" t="str">
        <f aca="false">IF(AD2742&lt;AE2742,AD2742,AE2742)</f>
        <v>Berserker, Cannon, Electro Spirit, Fireball, Magic Archer, Ronin, Royal Hogs, The Log</v>
      </c>
      <c r="AG2742" s="7" t="str">
        <f aca="false">IF(AD2742&lt;AE2742,AE2742,AD2742)</f>
        <v>Bomb Tower, Fire Spirit, Giant Snowball, Goblin Drill, Goblinstein, Magic Archer, Skeletons, Tornado</v>
      </c>
      <c r="AH2742" s="7" t="str">
        <f aca="false">IF(AD2742=AF2742,AA2742,IF(AA2742="Win","Loss",IF(AA2742="Loss","Win","Draw")))</f>
        <v>Win</v>
      </c>
      <c r="AI2742" s="7" t="s">
        <v>297</v>
      </c>
    </row>
    <row r="2743" customFormat="false" ht="15" hidden="false" customHeight="true" outlineLevel="0" collapsed="false">
      <c r="A2743" s="7" t="s">
        <v>6017</v>
      </c>
      <c r="B2743" s="7" t="n">
        <v>3</v>
      </c>
      <c r="C2743" s="7" t="s">
        <v>198</v>
      </c>
      <c r="D2743" s="7" t="s">
        <v>199</v>
      </c>
      <c r="E2743" s="7" t="s">
        <v>1010</v>
      </c>
      <c r="F2743" s="7" t="s">
        <v>1011</v>
      </c>
      <c r="G2743" s="7" t="s">
        <v>6023</v>
      </c>
      <c r="H2743" s="7" t="s">
        <v>163</v>
      </c>
      <c r="I2743" s="7" t="s">
        <v>141</v>
      </c>
      <c r="J2743" s="7" t="s">
        <v>128</v>
      </c>
      <c r="K2743" s="7" t="s">
        <v>129</v>
      </c>
      <c r="L2743" s="7" t="s">
        <v>133</v>
      </c>
      <c r="M2743" s="7" t="s">
        <v>131</v>
      </c>
      <c r="N2743" s="7" t="s">
        <v>93</v>
      </c>
      <c r="O2743" s="7" t="s">
        <v>173</v>
      </c>
      <c r="P2743" s="7" t="s">
        <v>95</v>
      </c>
      <c r="Q2743" s="7" t="s">
        <v>233</v>
      </c>
      <c r="R2743" s="7" t="s">
        <v>172</v>
      </c>
      <c r="S2743" s="7" t="s">
        <v>114</v>
      </c>
      <c r="T2743" s="7" t="s">
        <v>111</v>
      </c>
      <c r="U2743" s="7" t="s">
        <v>118</v>
      </c>
      <c r="V2743" s="7" t="s">
        <v>116</v>
      </c>
      <c r="W2743" s="7" t="s">
        <v>193</v>
      </c>
      <c r="X2743" s="7" t="s">
        <v>107</v>
      </c>
      <c r="Y2743" s="7" t="n">
        <v>0</v>
      </c>
      <c r="Z2743" s="7" t="n">
        <v>1</v>
      </c>
      <c r="AA2743" s="7" t="str">
        <f aca="false">IF(Y2743&gt;Z2743,"Win",IF(Y2743&lt;Z2743,"Loss","Draw"))</f>
        <v>Loss</v>
      </c>
      <c r="AB2743" s="7" t="s">
        <v>99</v>
      </c>
      <c r="AC2743" s="7" t="s">
        <v>99</v>
      </c>
      <c r="AD2743" s="7" t="s">
        <v>6024</v>
      </c>
      <c r="AE2743" s="7" t="s">
        <v>6025</v>
      </c>
      <c r="AF2743" s="7" t="str">
        <f aca="false">IF(AD2743&lt;AE2743,AD2743,AE2743)</f>
        <v>Bandit, Barbarian Barrel, Fireball, Golden Knight, Lumberjack, Mega Knight, Mother Witch, Zappies</v>
      </c>
      <c r="AG2743" s="7" t="str">
        <f aca="false">IF(AD2743&lt;AE2743,AE2743,AD2743)</f>
        <v>Bats, Giant Snowball, Goblin Cage, Guards, Ice Spirit, Miner, Musketeer, Poison</v>
      </c>
      <c r="AH2743" s="7" t="str">
        <f aca="false">IF(AD2743=AF2743,AA2743,IF(AA2743="Win","Loss",IF(AA2743="Loss","Win","Draw")))</f>
        <v>Loss</v>
      </c>
      <c r="AI2743" s="7" t="s">
        <v>297</v>
      </c>
    </row>
    <row r="2744" customFormat="false" ht="15" hidden="false" customHeight="true" outlineLevel="0" collapsed="false">
      <c r="A2744" s="7" t="s">
        <v>6026</v>
      </c>
      <c r="B2744" s="7" t="n">
        <v>1</v>
      </c>
      <c r="C2744" s="7" t="s">
        <v>198</v>
      </c>
      <c r="D2744" s="7" t="s">
        <v>199</v>
      </c>
      <c r="E2744" s="7" t="s">
        <v>1010</v>
      </c>
      <c r="F2744" s="7" t="s">
        <v>1011</v>
      </c>
      <c r="G2744" s="7" t="s">
        <v>6027</v>
      </c>
      <c r="H2744" s="7" t="s">
        <v>163</v>
      </c>
      <c r="I2744" s="7" t="s">
        <v>185</v>
      </c>
      <c r="J2744" s="7" t="s">
        <v>83</v>
      </c>
      <c r="K2744" s="7" t="s">
        <v>87</v>
      </c>
      <c r="L2744" s="7" t="s">
        <v>165</v>
      </c>
      <c r="M2744" s="7" t="s">
        <v>85</v>
      </c>
      <c r="N2744" s="7" t="s">
        <v>91</v>
      </c>
      <c r="O2744" s="7" t="s">
        <v>150</v>
      </c>
      <c r="P2744" s="7" t="s">
        <v>89</v>
      </c>
      <c r="Q2744" s="7" t="s">
        <v>129</v>
      </c>
      <c r="R2744" s="7" t="s">
        <v>128</v>
      </c>
      <c r="S2744" s="7" t="s">
        <v>127</v>
      </c>
      <c r="T2744" s="7" t="s">
        <v>173</v>
      </c>
      <c r="U2744" s="7" t="s">
        <v>131</v>
      </c>
      <c r="V2744" s="7" t="s">
        <v>133</v>
      </c>
      <c r="W2744" s="7" t="s">
        <v>130</v>
      </c>
      <c r="X2744" s="7" t="s">
        <v>97</v>
      </c>
      <c r="Y2744" s="7" t="n">
        <v>1</v>
      </c>
      <c r="Z2744" s="7" t="n">
        <v>0</v>
      </c>
      <c r="AA2744" s="7" t="str">
        <f aca="false">IF(Y2744&gt;Z2744,"Win",IF(Y2744&lt;Z2744,"Loss","Draw"))</f>
        <v>Win</v>
      </c>
      <c r="AB2744" s="7" t="s">
        <v>99</v>
      </c>
      <c r="AC2744" s="7" t="s">
        <v>99</v>
      </c>
      <c r="AD2744" s="7" t="s">
        <v>1830</v>
      </c>
      <c r="AE2744" s="7" t="s">
        <v>503</v>
      </c>
      <c r="AF2744" s="7" t="str">
        <f aca="false">IF(AD2744&lt;AE2744,AD2744,AE2744)</f>
        <v>Arrows, Bandit, Battle Ram, Golden Knight, Mega Knight, Mother Witch, Ronin, Zappies</v>
      </c>
      <c r="AG2744" s="7" t="str">
        <f aca="false">IF(AD2744&lt;AE2744,AE2744,AD2744)</f>
        <v>Electro Spirit, Executioner, Goblins, Hog Rider, Lightning, Monk, Tesla, The Log</v>
      </c>
      <c r="AH2744" s="7" t="str">
        <f aca="false">IF(AD2744=AF2744,AA2744,IF(AA2744="Win","Loss",IF(AA2744="Loss","Win","Draw")))</f>
        <v>Loss</v>
      </c>
      <c r="AI2744" s="7" t="s">
        <v>297</v>
      </c>
    </row>
    <row r="2745" customFormat="false" ht="15" hidden="false" customHeight="true" outlineLevel="0" collapsed="false">
      <c r="A2745" s="7" t="s">
        <v>6026</v>
      </c>
      <c r="B2745" s="7" t="n">
        <v>2</v>
      </c>
      <c r="C2745" s="7" t="s">
        <v>198</v>
      </c>
      <c r="D2745" s="7" t="s">
        <v>199</v>
      </c>
      <c r="E2745" s="7" t="s">
        <v>1010</v>
      </c>
      <c r="F2745" s="7" t="s">
        <v>1011</v>
      </c>
      <c r="G2745" s="7" t="s">
        <v>6028</v>
      </c>
      <c r="H2745" s="7" t="s">
        <v>163</v>
      </c>
      <c r="I2745" s="7" t="s">
        <v>84</v>
      </c>
      <c r="J2745" s="7" t="s">
        <v>108</v>
      </c>
      <c r="K2745" s="7" t="s">
        <v>114</v>
      </c>
      <c r="L2745" s="7" t="s">
        <v>115</v>
      </c>
      <c r="M2745" s="7" t="s">
        <v>97</v>
      </c>
      <c r="N2745" s="7" t="s">
        <v>116</v>
      </c>
      <c r="O2745" s="7" t="s">
        <v>119</v>
      </c>
      <c r="P2745" s="7" t="s">
        <v>118</v>
      </c>
      <c r="Q2745" s="7" t="s">
        <v>159</v>
      </c>
      <c r="R2745" s="7" t="s">
        <v>151</v>
      </c>
      <c r="S2745" s="7" t="s">
        <v>203</v>
      </c>
      <c r="T2745" s="7" t="s">
        <v>153</v>
      </c>
      <c r="U2745" s="7" t="s">
        <v>150</v>
      </c>
      <c r="V2745" s="7" t="s">
        <v>157</v>
      </c>
      <c r="W2745" s="7" t="s">
        <v>126</v>
      </c>
      <c r="X2745" s="7" t="s">
        <v>201</v>
      </c>
      <c r="Y2745" s="7" t="n">
        <v>0</v>
      </c>
      <c r="Z2745" s="7" t="n">
        <v>1</v>
      </c>
      <c r="AA2745" s="7" t="str">
        <f aca="false">IF(Y2745&gt;Z2745,"Win",IF(Y2745&lt;Z2745,"Loss","Draw"))</f>
        <v>Loss</v>
      </c>
      <c r="AB2745" s="7" t="s">
        <v>99</v>
      </c>
      <c r="AC2745" s="7" t="s">
        <v>99</v>
      </c>
      <c r="AD2745" s="7" t="s">
        <v>6029</v>
      </c>
      <c r="AE2745" s="7" t="s">
        <v>819</v>
      </c>
      <c r="AF2745" s="7" t="str">
        <f aca="false">IF(AD2745&lt;AE2745,AD2745,AE2745)</f>
        <v>Archers, Dark Prince, Giant Snowball, Goblin Hut, Graveyard, Ice Spirit, Poison, Ronin</v>
      </c>
      <c r="AG2745" s="7" t="str">
        <f aca="false">IF(AD2745&lt;AE2745,AE2745,AD2745)</f>
        <v>Cannon, Dart Goblin, Electro Spirit, Fire Spirit, Goblin Barrel, Mighty Miner, Skeletons, Wall Breakers</v>
      </c>
      <c r="AH2745" s="7" t="str">
        <f aca="false">IF(AD2745=AF2745,AA2745,IF(AA2745="Win","Loss",IF(AA2745="Loss","Win","Draw")))</f>
        <v>Loss</v>
      </c>
      <c r="AI2745" s="7" t="s">
        <v>297</v>
      </c>
    </row>
    <row r="2746" customFormat="false" ht="15" hidden="false" customHeight="true" outlineLevel="0" collapsed="false">
      <c r="A2746" s="7" t="s">
        <v>6026</v>
      </c>
      <c r="B2746" s="7" t="n">
        <v>3</v>
      </c>
      <c r="C2746" s="7" t="s">
        <v>198</v>
      </c>
      <c r="D2746" s="7" t="s">
        <v>199</v>
      </c>
      <c r="E2746" s="7" t="s">
        <v>1010</v>
      </c>
      <c r="F2746" s="7" t="s">
        <v>1011</v>
      </c>
      <c r="G2746" s="7" t="s">
        <v>6030</v>
      </c>
      <c r="H2746" s="7" t="s">
        <v>163</v>
      </c>
      <c r="I2746" s="7" t="s">
        <v>201</v>
      </c>
      <c r="J2746" s="7" t="s">
        <v>337</v>
      </c>
      <c r="K2746" s="7" t="s">
        <v>203</v>
      </c>
      <c r="L2746" s="7" t="s">
        <v>88</v>
      </c>
      <c r="M2746" s="7" t="s">
        <v>159</v>
      </c>
      <c r="N2746" s="7" t="s">
        <v>157</v>
      </c>
      <c r="O2746" s="7" t="s">
        <v>204</v>
      </c>
      <c r="P2746" s="7" t="s">
        <v>234</v>
      </c>
      <c r="Q2746" s="7" t="s">
        <v>82</v>
      </c>
      <c r="R2746" s="7" t="s">
        <v>202</v>
      </c>
      <c r="S2746" s="7" t="s">
        <v>87</v>
      </c>
      <c r="T2746" s="7" t="s">
        <v>89</v>
      </c>
      <c r="U2746" s="7" t="s">
        <v>88</v>
      </c>
      <c r="V2746" s="7" t="s">
        <v>86</v>
      </c>
      <c r="W2746" s="7" t="s">
        <v>85</v>
      </c>
      <c r="X2746" s="7" t="s">
        <v>118</v>
      </c>
      <c r="Y2746" s="7" t="n">
        <v>1</v>
      </c>
      <c r="Z2746" s="7" t="n">
        <v>0</v>
      </c>
      <c r="AA2746" s="7" t="str">
        <f aca="false">IF(Y2746&gt;Z2746,"Win",IF(Y2746&lt;Z2746,"Loss","Draw"))</f>
        <v>Win</v>
      </c>
      <c r="AB2746" s="7" t="s">
        <v>99</v>
      </c>
      <c r="AC2746" s="7" t="s">
        <v>99</v>
      </c>
      <c r="AD2746" s="7" t="s">
        <v>6031</v>
      </c>
      <c r="AE2746" s="7" t="s">
        <v>4205</v>
      </c>
      <c r="AF2746" s="7" t="str">
        <f aca="false">IF(AD2746&lt;AE2746,AD2746,AE2746)</f>
        <v>Berserker, Bomb Tower, Boss Bandit, Dart Goblin, Fire Spirit, Goblin Barrel, Royal Delivery, Wall Breakers</v>
      </c>
      <c r="AG2746" s="7" t="str">
        <f aca="false">IF(AD2746&lt;AE2746,AE2746,AD2746)</f>
        <v>Berserker, Ice Spirit, Lightning, Magic Archer, Royal Hogs, Skeleton Dragons, Tesla, The Log</v>
      </c>
      <c r="AH2746" s="7" t="str">
        <f aca="false">IF(AD2746=AF2746,AA2746,IF(AA2746="Win","Loss",IF(AA2746="Loss","Win","Draw")))</f>
        <v>Win</v>
      </c>
      <c r="AI2746" s="7" t="s">
        <v>297</v>
      </c>
    </row>
    <row r="2747" customFormat="false" ht="15" hidden="false" customHeight="true" outlineLevel="0" collapsed="false">
      <c r="A2747" s="7" t="s">
        <v>6032</v>
      </c>
      <c r="B2747" s="7" t="n">
        <v>1</v>
      </c>
      <c r="C2747" s="7" t="s">
        <v>198</v>
      </c>
      <c r="D2747" s="7" t="s">
        <v>199</v>
      </c>
      <c r="E2747" s="7" t="s">
        <v>1010</v>
      </c>
      <c r="F2747" s="7" t="s">
        <v>1011</v>
      </c>
      <c r="G2747" s="7" t="s">
        <v>6033</v>
      </c>
      <c r="H2747" s="7" t="s">
        <v>163</v>
      </c>
      <c r="I2747" s="7" t="s">
        <v>152</v>
      </c>
      <c r="J2747" s="7" t="s">
        <v>128</v>
      </c>
      <c r="K2747" s="7" t="s">
        <v>107</v>
      </c>
      <c r="L2747" s="7" t="s">
        <v>306</v>
      </c>
      <c r="M2747" s="7" t="s">
        <v>85</v>
      </c>
      <c r="N2747" s="7" t="s">
        <v>307</v>
      </c>
      <c r="O2747" s="7" t="s">
        <v>187</v>
      </c>
      <c r="P2747" s="7" t="s">
        <v>95</v>
      </c>
      <c r="Q2747" s="7" t="s">
        <v>233</v>
      </c>
      <c r="R2747" s="7" t="s">
        <v>202</v>
      </c>
      <c r="S2747" s="7" t="s">
        <v>201</v>
      </c>
      <c r="T2747" s="7" t="s">
        <v>88</v>
      </c>
      <c r="U2747" s="7" t="s">
        <v>234</v>
      </c>
      <c r="V2747" s="7" t="s">
        <v>157</v>
      </c>
      <c r="W2747" s="7" t="s">
        <v>111</v>
      </c>
      <c r="X2747" s="7" t="s">
        <v>204</v>
      </c>
      <c r="Y2747" s="7" t="n">
        <v>0</v>
      </c>
      <c r="Z2747" s="7" t="n">
        <v>1</v>
      </c>
      <c r="AA2747" s="7" t="str">
        <f aca="false">IF(Y2747&gt;Z2747,"Win",IF(Y2747&lt;Z2747,"Loss","Draw"))</f>
        <v>Loss</v>
      </c>
      <c r="AB2747" s="7" t="s">
        <v>99</v>
      </c>
      <c r="AC2747" s="7" t="s">
        <v>99</v>
      </c>
      <c r="AD2747" s="7" t="s">
        <v>603</v>
      </c>
      <c r="AE2747" s="7" t="s">
        <v>380</v>
      </c>
      <c r="AF2747" s="7" t="str">
        <f aca="false">IF(AD2747&lt;AE2747,AD2747,AE2747)</f>
        <v>Baby Dragon, Barbarian Barrel, Goblin Cage, Golden Knight, Golem, Ice Wizard, Lightning, Tornado</v>
      </c>
      <c r="AG2747" s="7" t="str">
        <f aca="false">IF(AD2747&lt;AE2747,AE2747,AD2747)</f>
        <v>Bats, Berserker, Bomb Tower, Fire Spirit, Magic Archer, Miner, Royal Delivery, Wall Breakers</v>
      </c>
      <c r="AH2747" s="7" t="str">
        <f aca="false">IF(AD2747=AF2747,AA2747,IF(AA2747="Win","Loss",IF(AA2747="Loss","Win","Draw")))</f>
        <v>Loss</v>
      </c>
      <c r="AI2747" s="7" t="s">
        <v>297</v>
      </c>
    </row>
    <row r="2748" customFormat="false" ht="15" hidden="false" customHeight="true" outlineLevel="0" collapsed="false">
      <c r="A2748" s="7" t="s">
        <v>6032</v>
      </c>
      <c r="B2748" s="7" t="n">
        <v>2</v>
      </c>
      <c r="C2748" s="7" t="s">
        <v>198</v>
      </c>
      <c r="D2748" s="7" t="s">
        <v>199</v>
      </c>
      <c r="E2748" s="7" t="s">
        <v>1010</v>
      </c>
      <c r="F2748" s="7" t="s">
        <v>1011</v>
      </c>
      <c r="G2748" s="7" t="s">
        <v>6034</v>
      </c>
      <c r="H2748" s="7" t="s">
        <v>163</v>
      </c>
      <c r="I2748" s="7" t="s">
        <v>172</v>
      </c>
      <c r="J2748" s="7" t="s">
        <v>158</v>
      </c>
      <c r="K2748" s="7" t="s">
        <v>114</v>
      </c>
      <c r="L2748" s="7" t="s">
        <v>115</v>
      </c>
      <c r="M2748" s="7" t="s">
        <v>447</v>
      </c>
      <c r="N2748" s="7" t="s">
        <v>440</v>
      </c>
      <c r="O2748" s="7" t="s">
        <v>193</v>
      </c>
      <c r="P2748" s="7" t="s">
        <v>130</v>
      </c>
      <c r="Q2748" s="7" t="s">
        <v>177</v>
      </c>
      <c r="R2748" s="7" t="s">
        <v>95</v>
      </c>
      <c r="S2748" s="7" t="s">
        <v>124</v>
      </c>
      <c r="T2748" s="7" t="s">
        <v>126</v>
      </c>
      <c r="U2748" s="7" t="s">
        <v>150</v>
      </c>
      <c r="V2748" s="7" t="s">
        <v>215</v>
      </c>
      <c r="W2748" s="7" t="s">
        <v>93</v>
      </c>
      <c r="X2748" s="7" t="s">
        <v>257</v>
      </c>
      <c r="Y2748" s="7" t="n">
        <v>0</v>
      </c>
      <c r="Z2748" s="7" t="n">
        <v>1</v>
      </c>
      <c r="AA2748" s="7" t="str">
        <f aca="false">IF(Y2748&gt;Z2748,"Win",IF(Y2748&lt;Z2748,"Loss","Draw"))</f>
        <v>Loss</v>
      </c>
      <c r="AB2748" s="7" t="s">
        <v>99</v>
      </c>
      <c r="AC2748" s="7" t="s">
        <v>99</v>
      </c>
      <c r="AD2748" s="7" t="s">
        <v>1341</v>
      </c>
      <c r="AE2748" s="7" t="s">
        <v>429</v>
      </c>
      <c r="AF2748" s="7" t="str">
        <f aca="false">IF(AD2748&lt;AE2748,AD2748,AE2748)</f>
        <v>Arrows, Bowler, Giant, Giant Snowball, Graveyard, Guards, Musketeer, Night Witch</v>
      </c>
      <c r="AG2748" s="7" t="str">
        <f aca="false">IF(AD2748&lt;AE2748,AE2748,AD2748)</f>
        <v>Barbarian Barrel, Electro Spirit, Fireball, Fisherman, Hunter, Royal Ghost, Royal Giant, Skeletons</v>
      </c>
      <c r="AH2748" s="7" t="str">
        <f aca="false">IF(AD2748=AF2748,AA2748,IF(AA2748="Win","Loss",IF(AA2748="Loss","Win","Draw")))</f>
        <v>Loss</v>
      </c>
      <c r="AI2748" s="7" t="s">
        <v>297</v>
      </c>
    </row>
    <row r="2749" customFormat="false" ht="15" hidden="false" customHeight="true" outlineLevel="0" collapsed="false">
      <c r="A2749" s="7" t="s">
        <v>6032</v>
      </c>
      <c r="B2749" s="7" t="n">
        <v>3</v>
      </c>
      <c r="C2749" s="7" t="s">
        <v>198</v>
      </c>
      <c r="D2749" s="7" t="s">
        <v>199</v>
      </c>
      <c r="E2749" s="7" t="s">
        <v>1010</v>
      </c>
      <c r="F2749" s="7" t="s">
        <v>1011</v>
      </c>
      <c r="G2749" s="7" t="s">
        <v>6035</v>
      </c>
      <c r="H2749" s="7" t="s">
        <v>163</v>
      </c>
      <c r="I2749" s="7" t="s">
        <v>82</v>
      </c>
      <c r="J2749" s="7" t="s">
        <v>202</v>
      </c>
      <c r="K2749" s="7" t="s">
        <v>87</v>
      </c>
      <c r="L2749" s="7" t="s">
        <v>88</v>
      </c>
      <c r="M2749" s="7" t="s">
        <v>93</v>
      </c>
      <c r="N2749" s="7" t="s">
        <v>86</v>
      </c>
      <c r="O2749" s="7" t="s">
        <v>173</v>
      </c>
      <c r="P2749" s="7" t="s">
        <v>150</v>
      </c>
      <c r="Q2749" s="7" t="s">
        <v>82</v>
      </c>
      <c r="R2749" s="7" t="s">
        <v>91</v>
      </c>
      <c r="S2749" s="7" t="s">
        <v>108</v>
      </c>
      <c r="T2749" s="7" t="s">
        <v>85</v>
      </c>
      <c r="U2749" s="7" t="s">
        <v>89</v>
      </c>
      <c r="V2749" s="7" t="s">
        <v>138</v>
      </c>
      <c r="W2749" s="7" t="s">
        <v>119</v>
      </c>
      <c r="X2749" s="7" t="s">
        <v>118</v>
      </c>
      <c r="Y2749" s="7" t="n">
        <v>1</v>
      </c>
      <c r="Z2749" s="7" t="n">
        <v>0</v>
      </c>
      <c r="AA2749" s="7" t="str">
        <f aca="false">IF(Y2749&gt;Z2749,"Win",IF(Y2749&lt;Z2749,"Loss","Draw"))</f>
        <v>Win</v>
      </c>
      <c r="AB2749" s="7" t="s">
        <v>99</v>
      </c>
      <c r="AC2749" s="7" t="s">
        <v>99</v>
      </c>
      <c r="AD2749" s="7" t="s">
        <v>6036</v>
      </c>
      <c r="AE2749" s="7" t="s">
        <v>6037</v>
      </c>
      <c r="AF2749" s="7" t="str">
        <f aca="false">IF(AD2749&lt;AE2749,AD2749,AE2749)</f>
        <v>Berserker, Electro Spirit, Fireball, Magic Archer, Royal Hogs, Skeleton Dragons, Tesla, Zappies</v>
      </c>
      <c r="AG2749" s="7" t="str">
        <f aca="false">IF(AD2749&lt;AE2749,AE2749,AD2749)</f>
        <v>Dark Prince, Goblin Demolisher, Goblin Hut, Goblins, Ice Spirit, Lightning, Royal Hogs, The Log</v>
      </c>
      <c r="AH2749" s="7" t="str">
        <f aca="false">IF(AD2749=AF2749,AA2749,IF(AA2749="Win","Loss",IF(AA2749="Loss","Win","Draw")))</f>
        <v>Win</v>
      </c>
      <c r="AI2749" s="7" t="s">
        <v>297</v>
      </c>
    </row>
    <row r="2750" customFormat="false" ht="15" hidden="false" customHeight="true" outlineLevel="0" collapsed="false">
      <c r="A2750" s="5" t="s">
        <v>6038</v>
      </c>
      <c r="B2750" s="5" t="n">
        <v>1</v>
      </c>
      <c r="C2750" s="5" t="s">
        <v>1754</v>
      </c>
      <c r="D2750" s="5" t="s">
        <v>1755</v>
      </c>
      <c r="E2750" s="5" t="s">
        <v>331</v>
      </c>
      <c r="F2750" s="5" t="s">
        <v>332</v>
      </c>
      <c r="G2750" s="5" t="s">
        <v>6039</v>
      </c>
      <c r="H2750" s="5" t="s">
        <v>376</v>
      </c>
      <c r="I2750" s="5" t="s">
        <v>185</v>
      </c>
      <c r="J2750" s="5" t="s">
        <v>337</v>
      </c>
      <c r="K2750" s="5" t="s">
        <v>114</v>
      </c>
      <c r="L2750" s="5" t="s">
        <v>223</v>
      </c>
      <c r="M2750" s="5" t="s">
        <v>97</v>
      </c>
      <c r="N2750" s="5" t="s">
        <v>85</v>
      </c>
      <c r="O2750" s="5" t="s">
        <v>124</v>
      </c>
      <c r="P2750" s="5" t="s">
        <v>95</v>
      </c>
      <c r="Q2750" s="5" t="s">
        <v>127</v>
      </c>
      <c r="R2750" s="5" t="s">
        <v>128</v>
      </c>
      <c r="S2750" s="5" t="s">
        <v>129</v>
      </c>
      <c r="T2750" s="5" t="s">
        <v>133</v>
      </c>
      <c r="U2750" s="5" t="s">
        <v>97</v>
      </c>
      <c r="V2750" s="5" t="s">
        <v>132</v>
      </c>
      <c r="W2750" s="5" t="s">
        <v>126</v>
      </c>
      <c r="X2750" s="5" t="s">
        <v>130</v>
      </c>
      <c r="Y2750" s="5" t="n">
        <v>1</v>
      </c>
      <c r="Z2750" s="5" t="n">
        <v>0</v>
      </c>
      <c r="AA2750" s="5" t="str">
        <f aca="false">IF(Y2750&gt;Z2750,"Win",IF(Y2750&lt;Z2750,"Loss","Draw"))</f>
        <v>Win</v>
      </c>
      <c r="AB2750" s="5" t="s">
        <v>98</v>
      </c>
      <c r="AC2750" s="5" t="s">
        <v>99</v>
      </c>
      <c r="AD2750" s="5" t="s">
        <v>338</v>
      </c>
      <c r="AE2750" s="5" t="s">
        <v>2400</v>
      </c>
      <c r="AF2750" s="5" t="str">
        <f aca="false">IF(AD2750&lt;AE2750,AD2750,AE2750)</f>
        <v>Arrows, Battle Ram, Electro Wizard, Golden Knight, Mega Knight, Mother Witch, Ronin, Skeletons</v>
      </c>
      <c r="AG2750" s="5" t="str">
        <f aca="false">IF(AD2750&lt;AE2750,AE2750,AD2750)</f>
        <v>Barbarian Barrel, Boss Bandit, Executioner, Giant Snowball, Lightning, Ram Rider, Ronin, Royal Ghost</v>
      </c>
      <c r="AH2750" s="5" t="str">
        <f aca="false">IF(AD2750=AF2750,AA2750,IF(AA2750="Win","Loss",IF(AA2750="Loss","Win","Draw")))</f>
        <v>Loss</v>
      </c>
      <c r="AI2750" s="5" t="s">
        <v>297</v>
      </c>
    </row>
    <row r="2751" customFormat="false" ht="15" hidden="false" customHeight="true" outlineLevel="0" collapsed="false">
      <c r="A2751" s="5" t="s">
        <v>6038</v>
      </c>
      <c r="B2751" s="5" t="n">
        <v>2</v>
      </c>
      <c r="C2751" s="5" t="s">
        <v>1754</v>
      </c>
      <c r="D2751" s="5" t="s">
        <v>1755</v>
      </c>
      <c r="E2751" s="5" t="s">
        <v>331</v>
      </c>
      <c r="F2751" s="5" t="s">
        <v>332</v>
      </c>
      <c r="G2751" s="5" t="s">
        <v>6040</v>
      </c>
      <c r="H2751" s="5" t="s">
        <v>376</v>
      </c>
      <c r="I2751" s="5" t="s">
        <v>92</v>
      </c>
      <c r="J2751" s="5" t="s">
        <v>158</v>
      </c>
      <c r="K2751" s="5" t="s">
        <v>90</v>
      </c>
      <c r="L2751" s="5" t="s">
        <v>159</v>
      </c>
      <c r="M2751" s="5" t="s">
        <v>126</v>
      </c>
      <c r="N2751" s="5" t="s">
        <v>93</v>
      </c>
      <c r="O2751" s="5" t="s">
        <v>94</v>
      </c>
      <c r="P2751" s="5" t="s">
        <v>96</v>
      </c>
      <c r="Q2751" s="5" t="s">
        <v>208</v>
      </c>
      <c r="R2751" s="5" t="s">
        <v>139</v>
      </c>
      <c r="S2751" s="5" t="s">
        <v>186</v>
      </c>
      <c r="T2751" s="5" t="s">
        <v>109</v>
      </c>
      <c r="U2751" s="5" t="s">
        <v>110</v>
      </c>
      <c r="V2751" s="5" t="s">
        <v>93</v>
      </c>
      <c r="W2751" s="5" t="s">
        <v>86</v>
      </c>
      <c r="X2751" s="5" t="s">
        <v>188</v>
      </c>
      <c r="Y2751" s="5" t="n">
        <v>1</v>
      </c>
      <c r="Z2751" s="5" t="n">
        <v>0</v>
      </c>
      <c r="AA2751" s="5" t="str">
        <f aca="false">IF(Y2751&gt;Z2751,"Win",IF(Y2751&lt;Z2751,"Loss","Draw"))</f>
        <v>Win</v>
      </c>
      <c r="AB2751" s="5" t="s">
        <v>98</v>
      </c>
      <c r="AC2751" s="5" t="s">
        <v>99</v>
      </c>
      <c r="AD2751" s="5" t="s">
        <v>4018</v>
      </c>
      <c r="AE2751" s="5" t="s">
        <v>873</v>
      </c>
      <c r="AF2751" s="5" t="str">
        <f aca="false">IF(AD2751&lt;AE2751,AD2751,AE2751)</f>
        <v>Balloon, Fireball, Lava Hound, Mega Minion, Skeleton Dragons, Tombstone, Valkyrie, Zap</v>
      </c>
      <c r="AG2751" s="5" t="str">
        <f aca="false">IF(AD2751&lt;AE2751,AE2751,AD2751)</f>
        <v>Bowler, Dart Goblin, Fireball, Minions, Mortar, Rascals, Skeleton Barrel, Skeletons</v>
      </c>
      <c r="AH2751" s="5" t="str">
        <f aca="false">IF(AD2751=AF2751,AA2751,IF(AA2751="Win","Loss",IF(AA2751="Loss","Win","Draw")))</f>
        <v>Loss</v>
      </c>
      <c r="AI2751" s="5" t="s">
        <v>297</v>
      </c>
    </row>
    <row r="2752" customFormat="false" ht="15" hidden="false" customHeight="true" outlineLevel="0" collapsed="false">
      <c r="A2752" s="5" t="s">
        <v>6038</v>
      </c>
      <c r="B2752" s="5" t="n">
        <v>3</v>
      </c>
      <c r="C2752" s="5" t="s">
        <v>1754</v>
      </c>
      <c r="D2752" s="5" t="s">
        <v>1755</v>
      </c>
      <c r="E2752" s="5" t="s">
        <v>331</v>
      </c>
      <c r="F2752" s="5" t="s">
        <v>332</v>
      </c>
      <c r="G2752" s="5" t="s">
        <v>6041</v>
      </c>
      <c r="H2752" s="5" t="s">
        <v>352</v>
      </c>
      <c r="I2752" s="5" t="s">
        <v>201</v>
      </c>
      <c r="J2752" s="5" t="s">
        <v>202</v>
      </c>
      <c r="K2752" s="5" t="s">
        <v>233</v>
      </c>
      <c r="L2752" s="5" t="s">
        <v>111</v>
      </c>
      <c r="M2752" s="5" t="s">
        <v>88</v>
      </c>
      <c r="N2752" s="5" t="s">
        <v>157</v>
      </c>
      <c r="O2752" s="5" t="s">
        <v>204</v>
      </c>
      <c r="P2752" s="5" t="s">
        <v>234</v>
      </c>
      <c r="Q2752" s="5" t="s">
        <v>114</v>
      </c>
      <c r="R2752" s="5" t="s">
        <v>202</v>
      </c>
      <c r="S2752" s="5" t="s">
        <v>108</v>
      </c>
      <c r="T2752" s="5" t="s">
        <v>234</v>
      </c>
      <c r="U2752" s="5" t="s">
        <v>137</v>
      </c>
      <c r="V2752" s="5" t="s">
        <v>157</v>
      </c>
      <c r="W2752" s="5" t="s">
        <v>88</v>
      </c>
      <c r="X2752" s="5" t="s">
        <v>116</v>
      </c>
      <c r="Y2752" s="5" t="n">
        <v>0</v>
      </c>
      <c r="Z2752" s="5" t="n">
        <v>1</v>
      </c>
      <c r="AA2752" s="5" t="str">
        <f aca="false">IF(Y2752&gt;Z2752,"Win",IF(Y2752&lt;Z2752,"Loss","Draw"))</f>
        <v>Loss</v>
      </c>
      <c r="AB2752" s="5" t="s">
        <v>98</v>
      </c>
      <c r="AC2752" s="5" t="s">
        <v>99</v>
      </c>
      <c r="AD2752" s="5" t="s">
        <v>380</v>
      </c>
      <c r="AE2752" s="5" t="s">
        <v>1505</v>
      </c>
      <c r="AF2752" s="5" t="str">
        <f aca="false">IF(AD2752&lt;AE2752,AD2752,AE2752)</f>
        <v>Bats, Berserker, Bomb Tower, Fire Spirit, Magic Archer, Miner, Royal Delivery, Wall Breakers</v>
      </c>
      <c r="AG2752" s="5" t="str">
        <f aca="false">IF(AD2752&lt;AE2752,AE2752,AD2752)</f>
        <v>Berserker, Bomb Tower, Dark Prince, Fire Spirit, Giant Snowball, Goblin Drill, Magic Archer, Poison</v>
      </c>
      <c r="AH2752" s="5" t="str">
        <f aca="false">IF(AD2752=AF2752,AA2752,IF(AA2752="Win","Loss",IF(AA2752="Loss","Win","Draw")))</f>
        <v>Loss</v>
      </c>
      <c r="AI2752" s="5" t="s">
        <v>297</v>
      </c>
    </row>
    <row r="2753" customFormat="false" ht="15" hidden="false" customHeight="true" outlineLevel="0" collapsed="false">
      <c r="A2753" s="7" t="s">
        <v>6042</v>
      </c>
      <c r="B2753" s="7" t="n">
        <v>1</v>
      </c>
      <c r="C2753" s="7" t="s">
        <v>1754</v>
      </c>
      <c r="D2753" s="7" t="s">
        <v>1755</v>
      </c>
      <c r="E2753" s="7" t="s">
        <v>331</v>
      </c>
      <c r="F2753" s="7" t="s">
        <v>332</v>
      </c>
      <c r="G2753" s="7" t="s">
        <v>6043</v>
      </c>
      <c r="H2753" s="7" t="s">
        <v>352</v>
      </c>
      <c r="I2753" s="7" t="s">
        <v>152</v>
      </c>
      <c r="J2753" s="7" t="s">
        <v>151</v>
      </c>
      <c r="K2753" s="7" t="s">
        <v>82</v>
      </c>
      <c r="L2753" s="7" t="s">
        <v>85</v>
      </c>
      <c r="M2753" s="7" t="s">
        <v>89</v>
      </c>
      <c r="N2753" s="7" t="s">
        <v>150</v>
      </c>
      <c r="O2753" s="7" t="s">
        <v>126</v>
      </c>
      <c r="P2753" s="7" t="s">
        <v>153</v>
      </c>
      <c r="Q2753" s="7" t="s">
        <v>90</v>
      </c>
      <c r="R2753" s="7" t="s">
        <v>158</v>
      </c>
      <c r="S2753" s="7" t="s">
        <v>92</v>
      </c>
      <c r="T2753" s="7" t="s">
        <v>159</v>
      </c>
      <c r="U2753" s="7" t="s">
        <v>94</v>
      </c>
      <c r="V2753" s="7" t="s">
        <v>95</v>
      </c>
      <c r="W2753" s="7" t="s">
        <v>93</v>
      </c>
      <c r="X2753" s="7" t="s">
        <v>126</v>
      </c>
      <c r="Y2753" s="7" t="n">
        <v>1</v>
      </c>
      <c r="Z2753" s="7" t="n">
        <v>0</v>
      </c>
      <c r="AA2753" s="7" t="str">
        <f aca="false">IF(Y2753&gt;Z2753,"Win",IF(Y2753&lt;Z2753,"Loss","Draw"))</f>
        <v>Win</v>
      </c>
      <c r="AB2753" s="7" t="s">
        <v>99</v>
      </c>
      <c r="AC2753" s="7" t="s">
        <v>99</v>
      </c>
      <c r="AD2753" s="7" t="s">
        <v>155</v>
      </c>
      <c r="AE2753" s="7" t="s">
        <v>2256</v>
      </c>
      <c r="AF2753" s="7" t="str">
        <f aca="false">IF(AD2753&lt;AE2753,AD2753,AE2753)</f>
        <v>Baby Dragon, Cannon, Electro Spirit, Lightning, Mighty Miner, Royal Hogs, Skeletons, The Log</v>
      </c>
      <c r="AG2753" s="7" t="str">
        <f aca="false">IF(AD2753&lt;AE2753,AE2753,AD2753)</f>
        <v>Barbarian Barrel, Bowler, Dart Goblin, Fireball, Mortar, Rascals, Skeleton Barrel, Skeletons</v>
      </c>
      <c r="AH2753" s="7" t="str">
        <f aca="false">IF(AD2753=AF2753,AA2753,IF(AA2753="Win","Loss",IF(AA2753="Loss","Win","Draw")))</f>
        <v>Win</v>
      </c>
      <c r="AI2753" s="7" t="s">
        <v>297</v>
      </c>
    </row>
    <row r="2754" customFormat="false" ht="15" hidden="false" customHeight="true" outlineLevel="0" collapsed="false">
      <c r="A2754" s="7" t="s">
        <v>6042</v>
      </c>
      <c r="B2754" s="7" t="n">
        <v>2</v>
      </c>
      <c r="C2754" s="7" t="s">
        <v>1754</v>
      </c>
      <c r="D2754" s="7" t="s">
        <v>1755</v>
      </c>
      <c r="E2754" s="7" t="s">
        <v>331</v>
      </c>
      <c r="F2754" s="7" t="s">
        <v>332</v>
      </c>
      <c r="G2754" s="7" t="s">
        <v>6044</v>
      </c>
      <c r="H2754" s="7" t="s">
        <v>376</v>
      </c>
      <c r="I2754" s="7" t="s">
        <v>124</v>
      </c>
      <c r="J2754" s="7" t="s">
        <v>219</v>
      </c>
      <c r="K2754" s="7" t="s">
        <v>127</v>
      </c>
      <c r="L2754" s="7" t="s">
        <v>117</v>
      </c>
      <c r="M2754" s="7" t="s">
        <v>294</v>
      </c>
      <c r="N2754" s="7" t="s">
        <v>173</v>
      </c>
      <c r="O2754" s="7" t="s">
        <v>95</v>
      </c>
      <c r="P2754" s="7" t="s">
        <v>133</v>
      </c>
      <c r="Q2754" s="7" t="s">
        <v>203</v>
      </c>
      <c r="R2754" s="7" t="s">
        <v>202</v>
      </c>
      <c r="S2754" s="7" t="s">
        <v>337</v>
      </c>
      <c r="T2754" s="7" t="s">
        <v>204</v>
      </c>
      <c r="U2754" s="7" t="s">
        <v>118</v>
      </c>
      <c r="V2754" s="7" t="s">
        <v>234</v>
      </c>
      <c r="W2754" s="7" t="s">
        <v>89</v>
      </c>
      <c r="X2754" s="7" t="s">
        <v>88</v>
      </c>
      <c r="Y2754" s="7" t="n">
        <v>1</v>
      </c>
      <c r="Z2754" s="7" t="n">
        <v>0</v>
      </c>
      <c r="AA2754" s="7" t="str">
        <f aca="false">IF(Y2754&gt;Z2754,"Win",IF(Y2754&lt;Z2754,"Loss","Draw"))</f>
        <v>Win</v>
      </c>
      <c r="AB2754" s="7" t="s">
        <v>99</v>
      </c>
      <c r="AC2754" s="7" t="s">
        <v>99</v>
      </c>
      <c r="AD2754" s="7" t="s">
        <v>296</v>
      </c>
      <c r="AE2754" s="7" t="s">
        <v>6045</v>
      </c>
      <c r="AF2754" s="7" t="str">
        <f aca="false">IF(AD2754&lt;AE2754,AD2754,AE2754)</f>
        <v>Barbarian Barrel, Battle Ram, Giant Skeleton, Mother Witch, Royal Ghost, Vines, Wizard, Zappies</v>
      </c>
      <c r="AG2754" s="7" t="str">
        <f aca="false">IF(AD2754&lt;AE2754,AE2754,AD2754)</f>
        <v>Berserker, Bomb Tower, Boss Bandit, Goblin Barrel, Ice Spirit, Magic Archer, Royal Delivery, The Log</v>
      </c>
      <c r="AH2754" s="7" t="str">
        <f aca="false">IF(AD2754=AF2754,AA2754,IF(AA2754="Win","Loss",IF(AA2754="Loss","Win","Draw")))</f>
        <v>Win</v>
      </c>
      <c r="AI2754" s="7" t="s">
        <v>297</v>
      </c>
    </row>
    <row r="2755" customFormat="false" ht="15" hidden="false" customHeight="true" outlineLevel="0" collapsed="false">
      <c r="A2755" s="7" t="s">
        <v>6042</v>
      </c>
      <c r="B2755" s="7" t="n">
        <v>3</v>
      </c>
      <c r="C2755" s="7" t="s">
        <v>1754</v>
      </c>
      <c r="D2755" s="7" t="s">
        <v>1755</v>
      </c>
      <c r="E2755" s="7" t="s">
        <v>331</v>
      </c>
      <c r="F2755" s="7" t="s">
        <v>332</v>
      </c>
      <c r="G2755" s="7" t="s">
        <v>6046</v>
      </c>
      <c r="H2755" s="7" t="s">
        <v>376</v>
      </c>
      <c r="I2755" s="7" t="s">
        <v>203</v>
      </c>
      <c r="J2755" s="7" t="s">
        <v>91</v>
      </c>
      <c r="K2755" s="7" t="s">
        <v>159</v>
      </c>
      <c r="L2755" s="7" t="s">
        <v>97</v>
      </c>
      <c r="M2755" s="7" t="s">
        <v>118</v>
      </c>
      <c r="N2755" s="7" t="s">
        <v>234</v>
      </c>
      <c r="O2755" s="7" t="s">
        <v>204</v>
      </c>
      <c r="P2755" s="7" t="s">
        <v>157</v>
      </c>
      <c r="Q2755" s="7" t="s">
        <v>448</v>
      </c>
      <c r="R2755" s="7" t="s">
        <v>447</v>
      </c>
      <c r="S2755" s="7" t="s">
        <v>418</v>
      </c>
      <c r="T2755" s="7" t="s">
        <v>108</v>
      </c>
      <c r="U2755" s="7" t="s">
        <v>130</v>
      </c>
      <c r="V2755" s="7" t="s">
        <v>96</v>
      </c>
      <c r="W2755" s="7" t="s">
        <v>115</v>
      </c>
      <c r="X2755" s="7" t="s">
        <v>114</v>
      </c>
      <c r="Y2755" s="7" t="n">
        <v>0</v>
      </c>
      <c r="Z2755" s="7" t="n">
        <v>1</v>
      </c>
      <c r="AA2755" s="7" t="str">
        <f aca="false">IF(Y2755&gt;Z2755,"Win",IF(Y2755&lt;Z2755,"Loss","Draw"))</f>
        <v>Loss</v>
      </c>
      <c r="AB2755" s="7" t="s">
        <v>99</v>
      </c>
      <c r="AC2755" s="7" t="s">
        <v>99</v>
      </c>
      <c r="AD2755" s="7" t="s">
        <v>1657</v>
      </c>
      <c r="AE2755" s="7" t="s">
        <v>6047</v>
      </c>
      <c r="AF2755" s="7" t="str">
        <f aca="false">IF(AD2755&lt;AE2755,AD2755,AE2755)</f>
        <v>Arrows, Dark Prince, Giant, Giant Snowball, Graveyard, Minions, Skeleton Army, Witch</v>
      </c>
      <c r="AG2755" s="7" t="str">
        <f aca="false">IF(AD2755&lt;AE2755,AE2755,AD2755)</f>
        <v>Bomb Tower, Dart Goblin, Fire Spirit, Goblin Barrel, Goblins, Ice Spirit, Ronin, Royal Delivery</v>
      </c>
      <c r="AH2755" s="7" t="str">
        <f aca="false">IF(AD2755=AF2755,AA2755,IF(AA2755="Win","Loss",IF(AA2755="Loss","Win","Draw")))</f>
        <v>Win</v>
      </c>
      <c r="AI2755" s="7" t="s">
        <v>297</v>
      </c>
    </row>
    <row r="2756" customFormat="false" ht="15" hidden="false" customHeight="true" outlineLevel="0" collapsed="false">
      <c r="A2756" s="7" t="s">
        <v>6048</v>
      </c>
      <c r="B2756" s="7" t="n">
        <v>1</v>
      </c>
      <c r="C2756" s="7" t="s">
        <v>1754</v>
      </c>
      <c r="D2756" s="7" t="s">
        <v>1755</v>
      </c>
      <c r="E2756" s="7" t="s">
        <v>331</v>
      </c>
      <c r="F2756" s="7" t="s">
        <v>332</v>
      </c>
      <c r="G2756" s="7" t="s">
        <v>6049</v>
      </c>
      <c r="H2756" s="7" t="s">
        <v>376</v>
      </c>
      <c r="I2756" s="7" t="s">
        <v>107</v>
      </c>
      <c r="J2756" s="7" t="s">
        <v>139</v>
      </c>
      <c r="K2756" s="7" t="s">
        <v>109</v>
      </c>
      <c r="L2756" s="7" t="s">
        <v>110</v>
      </c>
      <c r="M2756" s="7" t="s">
        <v>111</v>
      </c>
      <c r="N2756" s="7" t="s">
        <v>112</v>
      </c>
      <c r="O2756" s="7" t="s">
        <v>97</v>
      </c>
      <c r="P2756" s="7" t="s">
        <v>93</v>
      </c>
      <c r="Q2756" s="7" t="s">
        <v>152</v>
      </c>
      <c r="R2756" s="7" t="s">
        <v>108</v>
      </c>
      <c r="S2756" s="7" t="s">
        <v>82</v>
      </c>
      <c r="T2756" s="7" t="s">
        <v>150</v>
      </c>
      <c r="U2756" s="7" t="s">
        <v>126</v>
      </c>
      <c r="V2756" s="7" t="s">
        <v>153</v>
      </c>
      <c r="W2756" s="7" t="s">
        <v>89</v>
      </c>
      <c r="X2756" s="7" t="s">
        <v>85</v>
      </c>
      <c r="Y2756" s="7" t="n">
        <v>3</v>
      </c>
      <c r="Z2756" s="7" t="n">
        <v>0</v>
      </c>
      <c r="AA2756" s="7" t="str">
        <f aca="false">IF(Y2756&gt;Z2756,"Win",IF(Y2756&lt;Z2756,"Loss","Draw"))</f>
        <v>Win</v>
      </c>
      <c r="AB2756" s="7" t="s">
        <v>99</v>
      </c>
      <c r="AC2756" s="7" t="s">
        <v>99</v>
      </c>
      <c r="AD2756" s="7" t="s">
        <v>790</v>
      </c>
      <c r="AE2756" s="7" t="s">
        <v>457</v>
      </c>
      <c r="AF2756" s="7" t="str">
        <f aca="false">IF(AD2756&lt;AE2756,AD2756,AE2756)</f>
        <v>Baby Dragon, Cannon, Dark Prince, Electro Spirit, Lightning, Royal Hogs, Skeletons, The Log</v>
      </c>
      <c r="AG2756" s="7" t="str">
        <f aca="false">IF(AD2756&lt;AE2756,AE2756,AD2756)</f>
        <v>Fireball, Goblin Cage, Lava Hound, Mega Minion, Miner, Ronin, Spirit Empress, Zap</v>
      </c>
      <c r="AH2756" s="7" t="str">
        <f aca="false">IF(AD2756=AF2756,AA2756,IF(AA2756="Win","Loss",IF(AA2756="Loss","Win","Draw")))</f>
        <v>Loss</v>
      </c>
      <c r="AI2756" s="7" t="s">
        <v>297</v>
      </c>
    </row>
    <row r="2757" customFormat="false" ht="15" hidden="false" customHeight="true" outlineLevel="0" collapsed="false">
      <c r="A2757" s="7" t="s">
        <v>6048</v>
      </c>
      <c r="B2757" s="7" t="n">
        <v>2</v>
      </c>
      <c r="C2757" s="7" t="s">
        <v>1754</v>
      </c>
      <c r="D2757" s="7" t="s">
        <v>1755</v>
      </c>
      <c r="E2757" s="7" t="s">
        <v>331</v>
      </c>
      <c r="F2757" s="7" t="s">
        <v>332</v>
      </c>
      <c r="G2757" s="7" t="s">
        <v>6050</v>
      </c>
      <c r="H2757" s="7" t="s">
        <v>376</v>
      </c>
      <c r="I2757" s="7" t="s">
        <v>248</v>
      </c>
      <c r="J2757" s="7" t="s">
        <v>128</v>
      </c>
      <c r="K2757" s="7" t="s">
        <v>114</v>
      </c>
      <c r="L2757" s="7" t="s">
        <v>137</v>
      </c>
      <c r="M2757" s="7" t="s">
        <v>88</v>
      </c>
      <c r="N2757" s="7" t="s">
        <v>116</v>
      </c>
      <c r="O2757" s="7" t="s">
        <v>157</v>
      </c>
      <c r="P2757" s="7" t="s">
        <v>87</v>
      </c>
      <c r="Q2757" s="7" t="s">
        <v>201</v>
      </c>
      <c r="R2757" s="7" t="s">
        <v>202</v>
      </c>
      <c r="S2757" s="7" t="s">
        <v>233</v>
      </c>
      <c r="T2757" s="7" t="s">
        <v>111</v>
      </c>
      <c r="U2757" s="7" t="s">
        <v>88</v>
      </c>
      <c r="V2757" s="7" t="s">
        <v>157</v>
      </c>
      <c r="W2757" s="7" t="s">
        <v>204</v>
      </c>
      <c r="X2757" s="7" t="s">
        <v>234</v>
      </c>
      <c r="Y2757" s="7" t="n">
        <v>1</v>
      </c>
      <c r="Z2757" s="7" t="n">
        <v>0</v>
      </c>
      <c r="AA2757" s="7" t="str">
        <f aca="false">IF(Y2757&gt;Z2757,"Win",IF(Y2757&lt;Z2757,"Loss","Draw"))</f>
        <v>Win</v>
      </c>
      <c r="AB2757" s="7" t="s">
        <v>99</v>
      </c>
      <c r="AC2757" s="7" t="s">
        <v>99</v>
      </c>
      <c r="AD2757" s="7" t="s">
        <v>828</v>
      </c>
      <c r="AE2757" s="7" t="s">
        <v>380</v>
      </c>
      <c r="AF2757" s="7" t="str">
        <f aca="false">IF(AD2757&lt;AE2757,AD2757,AE2757)</f>
        <v>Bats, Berserker, Bomb Tower, Fire Spirit, Magic Archer, Miner, Royal Delivery, Wall Breakers</v>
      </c>
      <c r="AG2757" s="7" t="str">
        <f aca="false">IF(AD2757&lt;AE2757,AE2757,AD2757)</f>
        <v>Berserker, Fire Spirit, Giant Snowball, Goblin Drill, Golden Knight, Poison, Princess, Tesla</v>
      </c>
      <c r="AH2757" s="7" t="str">
        <f aca="false">IF(AD2757=AF2757,AA2757,IF(AA2757="Win","Loss",IF(AA2757="Loss","Win","Draw")))</f>
        <v>Loss</v>
      </c>
      <c r="AI2757" s="7" t="s">
        <v>297</v>
      </c>
    </row>
    <row r="2758" customFormat="false" ht="15" hidden="false" customHeight="true" outlineLevel="0" collapsed="false">
      <c r="A2758" s="7" t="s">
        <v>6048</v>
      </c>
      <c r="B2758" s="7" t="n">
        <v>3</v>
      </c>
      <c r="C2758" s="7" t="s">
        <v>1754</v>
      </c>
      <c r="D2758" s="7" t="s">
        <v>1755</v>
      </c>
      <c r="E2758" s="7" t="s">
        <v>331</v>
      </c>
      <c r="F2758" s="7" t="s">
        <v>332</v>
      </c>
      <c r="G2758" s="7" t="s">
        <v>6051</v>
      </c>
      <c r="H2758" s="7" t="s">
        <v>376</v>
      </c>
      <c r="I2758" s="7" t="s">
        <v>177</v>
      </c>
      <c r="J2758" s="7" t="s">
        <v>95</v>
      </c>
      <c r="K2758" s="7" t="s">
        <v>257</v>
      </c>
      <c r="L2758" s="7" t="s">
        <v>215</v>
      </c>
      <c r="M2758" s="7" t="s">
        <v>124</v>
      </c>
      <c r="N2758" s="7" t="s">
        <v>126</v>
      </c>
      <c r="O2758" s="7" t="s">
        <v>150</v>
      </c>
      <c r="P2758" s="7" t="s">
        <v>85</v>
      </c>
      <c r="Q2758" s="7" t="s">
        <v>92</v>
      </c>
      <c r="R2758" s="7" t="s">
        <v>123</v>
      </c>
      <c r="S2758" s="7" t="s">
        <v>90</v>
      </c>
      <c r="T2758" s="7" t="s">
        <v>95</v>
      </c>
      <c r="U2758" s="7" t="s">
        <v>96</v>
      </c>
      <c r="V2758" s="7" t="s">
        <v>93</v>
      </c>
      <c r="W2758" s="7" t="s">
        <v>124</v>
      </c>
      <c r="X2758" s="7" t="s">
        <v>125</v>
      </c>
      <c r="Y2758" s="7" t="n">
        <v>1</v>
      </c>
      <c r="Z2758" s="7" t="n">
        <v>0</v>
      </c>
      <c r="AA2758" s="7" t="str">
        <f aca="false">IF(Y2758&gt;Z2758,"Win",IF(Y2758&lt;Z2758,"Loss","Draw"))</f>
        <v>Win</v>
      </c>
      <c r="AB2758" s="7" t="s">
        <v>99</v>
      </c>
      <c r="AC2758" s="7" t="s">
        <v>99</v>
      </c>
      <c r="AD2758" s="7" t="s">
        <v>6052</v>
      </c>
      <c r="AE2758" s="7" t="s">
        <v>6053</v>
      </c>
      <c r="AF2758" s="7" t="str">
        <f aca="false">IF(AD2758&lt;AE2758,AD2758,AE2758)</f>
        <v>Barbarian Barrel, Cannon Cart, Fireball, Goblinstein, Minions, Mortar, Royal Ghost, Skeleton Barrel</v>
      </c>
      <c r="AG2758" s="7" t="str">
        <f aca="false">IF(AD2758&lt;AE2758,AE2758,AD2758)</f>
        <v>Barbarian Barrel, Electro Spirit, Fisherman, Hunter, Lightning, Royal Ghost, Royal Giant, Skeletons</v>
      </c>
      <c r="AH2758" s="7" t="str">
        <f aca="false">IF(AD2758=AF2758,AA2758,IF(AA2758="Win","Loss",IF(AA2758="Loss","Win","Draw")))</f>
        <v>Loss</v>
      </c>
      <c r="AI2758" s="7" t="s">
        <v>297</v>
      </c>
    </row>
    <row r="2759" customFormat="false" ht="15" hidden="false" customHeight="true" outlineLevel="0" collapsed="false">
      <c r="A2759" s="7" t="s">
        <v>6054</v>
      </c>
      <c r="B2759" s="7" t="n">
        <v>1</v>
      </c>
      <c r="C2759" s="7" t="s">
        <v>1754</v>
      </c>
      <c r="D2759" s="7" t="s">
        <v>1755</v>
      </c>
      <c r="E2759" s="7" t="s">
        <v>331</v>
      </c>
      <c r="F2759" s="7" t="s">
        <v>332</v>
      </c>
      <c r="G2759" s="7" t="s">
        <v>6055</v>
      </c>
      <c r="H2759" s="7" t="s">
        <v>376</v>
      </c>
      <c r="I2759" s="7" t="s">
        <v>152</v>
      </c>
      <c r="J2759" s="7" t="s">
        <v>128</v>
      </c>
      <c r="K2759" s="7" t="s">
        <v>107</v>
      </c>
      <c r="L2759" s="7" t="s">
        <v>306</v>
      </c>
      <c r="M2759" s="7" t="s">
        <v>85</v>
      </c>
      <c r="N2759" s="7" t="s">
        <v>187</v>
      </c>
      <c r="O2759" s="7" t="s">
        <v>95</v>
      </c>
      <c r="P2759" s="7" t="s">
        <v>307</v>
      </c>
      <c r="Q2759" s="7" t="s">
        <v>185</v>
      </c>
      <c r="R2759" s="7" t="s">
        <v>337</v>
      </c>
      <c r="S2759" s="7" t="s">
        <v>114</v>
      </c>
      <c r="T2759" s="7" t="s">
        <v>223</v>
      </c>
      <c r="U2759" s="7" t="s">
        <v>97</v>
      </c>
      <c r="V2759" s="7" t="s">
        <v>85</v>
      </c>
      <c r="W2759" s="7" t="s">
        <v>124</v>
      </c>
      <c r="X2759" s="7" t="s">
        <v>95</v>
      </c>
      <c r="Y2759" s="7" t="n">
        <v>1</v>
      </c>
      <c r="Z2759" s="7" t="n">
        <v>0</v>
      </c>
      <c r="AA2759" s="7" t="str">
        <f aca="false">IF(Y2759&gt;Z2759,"Win",IF(Y2759&lt;Z2759,"Loss","Draw"))</f>
        <v>Win</v>
      </c>
      <c r="AB2759" s="7" t="s">
        <v>99</v>
      </c>
      <c r="AC2759" s="7" t="s">
        <v>99</v>
      </c>
      <c r="AD2759" s="7" t="s">
        <v>603</v>
      </c>
      <c r="AE2759" s="7" t="s">
        <v>338</v>
      </c>
      <c r="AF2759" s="7" t="str">
        <f aca="false">IF(AD2759&lt;AE2759,AD2759,AE2759)</f>
        <v>Baby Dragon, Barbarian Barrel, Goblin Cage, Golden Knight, Golem, Ice Wizard, Lightning, Tornado</v>
      </c>
      <c r="AG2759" s="7" t="str">
        <f aca="false">IF(AD2759&lt;AE2759,AE2759,AD2759)</f>
        <v>Barbarian Barrel, Boss Bandit, Executioner, Giant Snowball, Lightning, Ram Rider, Ronin, Royal Ghost</v>
      </c>
      <c r="AH2759" s="7" t="str">
        <f aca="false">IF(AD2759=AF2759,AA2759,IF(AA2759="Win","Loss",IF(AA2759="Loss","Win","Draw")))</f>
        <v>Win</v>
      </c>
      <c r="AI2759" s="7" t="s">
        <v>297</v>
      </c>
    </row>
    <row r="2760" customFormat="false" ht="15" hidden="false" customHeight="true" outlineLevel="0" collapsed="false">
      <c r="A2760" s="7" t="s">
        <v>6054</v>
      </c>
      <c r="B2760" s="7" t="n">
        <v>2</v>
      </c>
      <c r="C2760" s="7" t="s">
        <v>1754</v>
      </c>
      <c r="D2760" s="7" t="s">
        <v>1755</v>
      </c>
      <c r="E2760" s="7" t="s">
        <v>331</v>
      </c>
      <c r="F2760" s="7" t="s">
        <v>332</v>
      </c>
      <c r="G2760" s="7" t="s">
        <v>6056</v>
      </c>
      <c r="H2760" s="7" t="s">
        <v>352</v>
      </c>
      <c r="I2760" s="7" t="s">
        <v>137</v>
      </c>
      <c r="J2760" s="7" t="s">
        <v>194</v>
      </c>
      <c r="K2760" s="7" t="s">
        <v>114</v>
      </c>
      <c r="L2760" s="7" t="s">
        <v>97</v>
      </c>
      <c r="M2760" s="7" t="s">
        <v>193</v>
      </c>
      <c r="N2760" s="7" t="s">
        <v>157</v>
      </c>
      <c r="O2760" s="7" t="s">
        <v>130</v>
      </c>
      <c r="P2760" s="7" t="s">
        <v>234</v>
      </c>
      <c r="Q2760" s="7" t="s">
        <v>129</v>
      </c>
      <c r="R2760" s="7" t="s">
        <v>128</v>
      </c>
      <c r="S2760" s="7" t="s">
        <v>84</v>
      </c>
      <c r="T2760" s="7" t="s">
        <v>132</v>
      </c>
      <c r="U2760" s="7" t="s">
        <v>130</v>
      </c>
      <c r="V2760" s="7" t="s">
        <v>164</v>
      </c>
      <c r="W2760" s="7" t="s">
        <v>108</v>
      </c>
      <c r="X2760" s="7" t="s">
        <v>165</v>
      </c>
      <c r="Y2760" s="7" t="n">
        <v>0</v>
      </c>
      <c r="Z2760" s="7" t="n">
        <v>1</v>
      </c>
      <c r="AA2760" s="7" t="str">
        <f aca="false">IF(Y2760&gt;Z2760,"Win",IF(Y2760&lt;Z2760,"Loss","Draw"))</f>
        <v>Loss</v>
      </c>
      <c r="AB2760" s="7" t="s">
        <v>99</v>
      </c>
      <c r="AC2760" s="7" t="s">
        <v>99</v>
      </c>
      <c r="AD2760" s="7" t="s">
        <v>434</v>
      </c>
      <c r="AE2760" s="7" t="s">
        <v>6057</v>
      </c>
      <c r="AF2760" s="7" t="str">
        <f aca="false">IF(AD2760&lt;AE2760,AD2760,AE2760)</f>
        <v>Archer Queen, Arrows, Bomb Tower, Fire Spirit, Giant Snowball, Goblin Drill, Guards, Ronin</v>
      </c>
      <c r="AG2760" s="7" t="str">
        <f aca="false">IF(AD2760&lt;AE2760,AE2760,AD2760)</f>
        <v>Archers, Arrows, Dark Prince, Earthquake, Electro Wizard, Golden Knight, Hog Rider, Mega Knight</v>
      </c>
      <c r="AH2760" s="7" t="str">
        <f aca="false">IF(AD2760=AF2760,AA2760,IF(AA2760="Win","Loss",IF(AA2760="Loss","Win","Draw")))</f>
        <v>Loss</v>
      </c>
      <c r="AI2760" s="7" t="s">
        <v>297</v>
      </c>
    </row>
    <row r="2761" customFormat="false" ht="15" hidden="false" customHeight="true" outlineLevel="0" collapsed="false">
      <c r="A2761" s="7" t="s">
        <v>6054</v>
      </c>
      <c r="B2761" s="7" t="n">
        <v>3</v>
      </c>
      <c r="C2761" s="7" t="s">
        <v>1754</v>
      </c>
      <c r="D2761" s="7" t="s">
        <v>1755</v>
      </c>
      <c r="E2761" s="7" t="s">
        <v>331</v>
      </c>
      <c r="F2761" s="7" t="s">
        <v>332</v>
      </c>
      <c r="G2761" s="7" t="s">
        <v>6058</v>
      </c>
      <c r="H2761" s="7" t="s">
        <v>376</v>
      </c>
      <c r="I2761" s="7" t="s">
        <v>92</v>
      </c>
      <c r="J2761" s="7" t="s">
        <v>158</v>
      </c>
      <c r="K2761" s="7" t="s">
        <v>90</v>
      </c>
      <c r="L2761" s="7" t="s">
        <v>159</v>
      </c>
      <c r="M2761" s="7" t="s">
        <v>89</v>
      </c>
      <c r="N2761" s="7" t="s">
        <v>93</v>
      </c>
      <c r="O2761" s="7" t="s">
        <v>94</v>
      </c>
      <c r="P2761" s="7" t="s">
        <v>96</v>
      </c>
      <c r="Q2761" s="7" t="s">
        <v>141</v>
      </c>
      <c r="R2761" s="7" t="s">
        <v>219</v>
      </c>
      <c r="S2761" s="7" t="s">
        <v>177</v>
      </c>
      <c r="T2761" s="7" t="s">
        <v>150</v>
      </c>
      <c r="U2761" s="7" t="s">
        <v>93</v>
      </c>
      <c r="V2761" s="7" t="s">
        <v>107</v>
      </c>
      <c r="W2761" s="7" t="s">
        <v>143</v>
      </c>
      <c r="X2761" s="7" t="s">
        <v>89</v>
      </c>
      <c r="Y2761" s="7" t="n">
        <v>1</v>
      </c>
      <c r="Z2761" s="7" t="n">
        <v>0</v>
      </c>
      <c r="AA2761" s="7" t="str">
        <f aca="false">IF(Y2761&gt;Z2761,"Win",IF(Y2761&lt;Z2761,"Loss","Draw"))</f>
        <v>Win</v>
      </c>
      <c r="AB2761" s="7" t="s">
        <v>99</v>
      </c>
      <c r="AC2761" s="7" t="s">
        <v>99</v>
      </c>
      <c r="AD2761" s="7" t="s">
        <v>6059</v>
      </c>
      <c r="AE2761" s="7" t="s">
        <v>6060</v>
      </c>
      <c r="AF2761" s="7" t="str">
        <f aca="false">IF(AD2761&lt;AE2761,AD2761,AE2761)</f>
        <v>Bowler, Dart Goblin, Fireball, Minions, Mortar, Rascals, Skeleton Barrel, The Log</v>
      </c>
      <c r="AG2761" s="7" t="str">
        <f aca="false">IF(AD2761&lt;AE2761,AE2761,AD2761)</f>
        <v>Electro Spirit, Fireball, Goblin Cage, Heal Spirit, Lumberjack, Royal Giant, The Log, Wizard</v>
      </c>
      <c r="AH2761" s="7" t="str">
        <f aca="false">IF(AD2761=AF2761,AA2761,IF(AA2761="Win","Loss",IF(AA2761="Loss","Win","Draw")))</f>
        <v>Win</v>
      </c>
      <c r="AI2761" s="7" t="s">
        <v>297</v>
      </c>
    </row>
    <row r="2762" customFormat="false" ht="15" hidden="false" customHeight="true" outlineLevel="0" collapsed="false">
      <c r="A2762" s="7" t="s">
        <v>6061</v>
      </c>
      <c r="B2762" s="7" t="n">
        <v>1</v>
      </c>
      <c r="C2762" s="7" t="s">
        <v>1754</v>
      </c>
      <c r="D2762" s="7" t="s">
        <v>1755</v>
      </c>
      <c r="E2762" s="7" t="s">
        <v>331</v>
      </c>
      <c r="F2762" s="7" t="s">
        <v>332</v>
      </c>
      <c r="G2762" s="7" t="s">
        <v>6062</v>
      </c>
      <c r="H2762" s="7" t="s">
        <v>352</v>
      </c>
      <c r="I2762" s="7" t="s">
        <v>152</v>
      </c>
      <c r="J2762" s="7" t="s">
        <v>158</v>
      </c>
      <c r="K2762" s="7" t="s">
        <v>107</v>
      </c>
      <c r="L2762" s="7" t="s">
        <v>85</v>
      </c>
      <c r="M2762" s="7" t="s">
        <v>387</v>
      </c>
      <c r="N2762" s="7" t="s">
        <v>187</v>
      </c>
      <c r="O2762" s="7" t="s">
        <v>95</v>
      </c>
      <c r="P2762" s="7" t="s">
        <v>307</v>
      </c>
      <c r="Q2762" s="7" t="s">
        <v>114</v>
      </c>
      <c r="R2762" s="7" t="s">
        <v>241</v>
      </c>
      <c r="S2762" s="7" t="s">
        <v>137</v>
      </c>
      <c r="T2762" s="7" t="s">
        <v>157</v>
      </c>
      <c r="U2762" s="7" t="s">
        <v>116</v>
      </c>
      <c r="V2762" s="7" t="s">
        <v>242</v>
      </c>
      <c r="W2762" s="7" t="s">
        <v>126</v>
      </c>
      <c r="X2762" s="7" t="s">
        <v>153</v>
      </c>
      <c r="Y2762" s="7" t="n">
        <v>1</v>
      </c>
      <c r="Z2762" s="7" t="n">
        <v>0</v>
      </c>
      <c r="AA2762" s="7" t="str">
        <f aca="false">IF(Y2762&gt;Z2762,"Win",IF(Y2762&lt;Z2762,"Loss","Draw"))</f>
        <v>Win</v>
      </c>
      <c r="AB2762" s="7" t="s">
        <v>99</v>
      </c>
      <c r="AC2762" s="7" t="s">
        <v>99</v>
      </c>
      <c r="AD2762" s="7" t="s">
        <v>1103</v>
      </c>
      <c r="AE2762" s="7" t="s">
        <v>1635</v>
      </c>
      <c r="AF2762" s="7" t="str">
        <f aca="false">IF(AD2762&lt;AE2762,AD2762,AE2762)</f>
        <v>Baby Dragon, Barbarian Barrel, Bowler, Electro Giant, Goblin Cage, Ice Wizard, Lightning, Tornado</v>
      </c>
      <c r="AG2762" s="7" t="str">
        <f aca="false">IF(AD2762&lt;AE2762,AE2762,AD2762)</f>
        <v>Bomber, Cannon, Fire Spirit, Giant Snowball, Goblin Drill, Knight, Poison, Skeletons</v>
      </c>
      <c r="AH2762" s="7" t="str">
        <f aca="false">IF(AD2762=AF2762,AA2762,IF(AA2762="Win","Loss",IF(AA2762="Loss","Win","Draw")))</f>
        <v>Win</v>
      </c>
      <c r="AI2762" s="7" t="s">
        <v>297</v>
      </c>
    </row>
    <row r="2763" customFormat="false" ht="15" hidden="false" customHeight="true" outlineLevel="0" collapsed="false">
      <c r="A2763" s="7" t="s">
        <v>6061</v>
      </c>
      <c r="B2763" s="7" t="n">
        <v>2</v>
      </c>
      <c r="C2763" s="7" t="s">
        <v>1754</v>
      </c>
      <c r="D2763" s="7" t="s">
        <v>1755</v>
      </c>
      <c r="E2763" s="7" t="s">
        <v>331</v>
      </c>
      <c r="F2763" s="7" t="s">
        <v>332</v>
      </c>
      <c r="G2763" s="7" t="s">
        <v>6063</v>
      </c>
      <c r="H2763" s="7" t="s">
        <v>376</v>
      </c>
      <c r="I2763" s="7" t="s">
        <v>201</v>
      </c>
      <c r="J2763" s="7" t="s">
        <v>202</v>
      </c>
      <c r="K2763" s="7" t="s">
        <v>233</v>
      </c>
      <c r="L2763" s="7" t="s">
        <v>111</v>
      </c>
      <c r="M2763" s="7" t="s">
        <v>97</v>
      </c>
      <c r="N2763" s="7" t="s">
        <v>157</v>
      </c>
      <c r="O2763" s="7" t="s">
        <v>204</v>
      </c>
      <c r="P2763" s="7" t="s">
        <v>234</v>
      </c>
      <c r="Q2763" s="7" t="s">
        <v>208</v>
      </c>
      <c r="R2763" s="7" t="s">
        <v>91</v>
      </c>
      <c r="S2763" s="7" t="s">
        <v>186</v>
      </c>
      <c r="T2763" s="7" t="s">
        <v>110</v>
      </c>
      <c r="U2763" s="7" t="s">
        <v>130</v>
      </c>
      <c r="V2763" s="7" t="s">
        <v>651</v>
      </c>
      <c r="W2763" s="7" t="s">
        <v>112</v>
      </c>
      <c r="X2763" s="7" t="s">
        <v>188</v>
      </c>
      <c r="Y2763" s="7" t="n">
        <v>1</v>
      </c>
      <c r="Z2763" s="7" t="n">
        <v>0</v>
      </c>
      <c r="AA2763" s="7" t="str">
        <f aca="false">IF(Y2763&gt;Z2763,"Win",IF(Y2763&lt;Z2763,"Loss","Draw"))</f>
        <v>Win</v>
      </c>
      <c r="AB2763" s="7" t="s">
        <v>99</v>
      </c>
      <c r="AC2763" s="7" t="s">
        <v>99</v>
      </c>
      <c r="AD2763" s="7" t="s">
        <v>859</v>
      </c>
      <c r="AE2763" s="7" t="s">
        <v>6064</v>
      </c>
      <c r="AF2763" s="7" t="str">
        <f aca="false">IF(AD2763&lt;AE2763,AD2763,AE2763)</f>
        <v>Arrows, Balloon, Goblins, Lava Hound, Spirit Empress, Tombstone, Valkyrie, Void</v>
      </c>
      <c r="AG2763" s="7" t="str">
        <f aca="false">IF(AD2763&lt;AE2763,AE2763,AD2763)</f>
        <v>Bats, Bomb Tower, Fire Spirit, Magic Archer, Miner, Ronin, Royal Delivery, Wall Breakers</v>
      </c>
      <c r="AH2763" s="7" t="str">
        <f aca="false">IF(AD2763=AF2763,AA2763,IF(AA2763="Win","Loss",IF(AA2763="Loss","Win","Draw")))</f>
        <v>Loss</v>
      </c>
      <c r="AI2763" s="7" t="s">
        <v>297</v>
      </c>
    </row>
    <row r="2764" customFormat="false" ht="15" hidden="false" customHeight="true" outlineLevel="0" collapsed="false">
      <c r="A2764" s="7" t="s">
        <v>6061</v>
      </c>
      <c r="B2764" s="7" t="n">
        <v>3</v>
      </c>
      <c r="C2764" s="7" t="s">
        <v>1754</v>
      </c>
      <c r="D2764" s="7" t="s">
        <v>1755</v>
      </c>
      <c r="E2764" s="7" t="s">
        <v>331</v>
      </c>
      <c r="F2764" s="7" t="s">
        <v>332</v>
      </c>
      <c r="G2764" s="7" t="s">
        <v>6065</v>
      </c>
      <c r="H2764" s="7" t="s">
        <v>376</v>
      </c>
      <c r="I2764" s="7" t="s">
        <v>177</v>
      </c>
      <c r="J2764" s="7" t="s">
        <v>83</v>
      </c>
      <c r="K2764" s="7" t="s">
        <v>84</v>
      </c>
      <c r="L2764" s="7" t="s">
        <v>133</v>
      </c>
      <c r="M2764" s="7" t="s">
        <v>215</v>
      </c>
      <c r="N2764" s="7" t="s">
        <v>93</v>
      </c>
      <c r="O2764" s="7" t="s">
        <v>89</v>
      </c>
      <c r="P2764" s="7" t="s">
        <v>188</v>
      </c>
      <c r="Q2764" s="7" t="s">
        <v>129</v>
      </c>
      <c r="R2764" s="7" t="s">
        <v>128</v>
      </c>
      <c r="S2764" s="7" t="s">
        <v>158</v>
      </c>
      <c r="T2764" s="7" t="s">
        <v>96</v>
      </c>
      <c r="U2764" s="7" t="s">
        <v>165</v>
      </c>
      <c r="V2764" s="7" t="s">
        <v>132</v>
      </c>
      <c r="W2764" s="7" t="s">
        <v>93</v>
      </c>
      <c r="X2764" s="7" t="s">
        <v>109</v>
      </c>
      <c r="Y2764" s="7" t="n">
        <v>1</v>
      </c>
      <c r="Z2764" s="7" t="n">
        <v>0</v>
      </c>
      <c r="AA2764" s="7" t="str">
        <f aca="false">IF(Y2764&gt;Z2764,"Win",IF(Y2764&lt;Z2764,"Loss","Draw"))</f>
        <v>Win</v>
      </c>
      <c r="AB2764" s="7" t="s">
        <v>99</v>
      </c>
      <c r="AC2764" s="7" t="s">
        <v>99</v>
      </c>
      <c r="AD2764" s="7" t="s">
        <v>6066</v>
      </c>
      <c r="AE2764" s="7" t="s">
        <v>6067</v>
      </c>
      <c r="AF2764" s="7" t="str">
        <f aca="false">IF(AD2764&lt;AE2764,AD2764,AE2764)</f>
        <v>Archers, Fireball, Fisherman, Monk, Mother Witch, Royal Giant, The Log, Tombstone</v>
      </c>
      <c r="AG2764" s="7" t="str">
        <f aca="false">IF(AD2764&lt;AE2764,AE2764,AD2764)</f>
        <v>Bowler, Electro Wizard, Fireball, Golden Knight, Hog Rider, Mega Knight, Minions, Zap</v>
      </c>
      <c r="AH2764" s="7" t="str">
        <f aca="false">IF(AD2764=AF2764,AA2764,IF(AA2764="Win","Loss",IF(AA2764="Loss","Win","Draw")))</f>
        <v>Win</v>
      </c>
      <c r="AI2764" s="7" t="s">
        <v>297</v>
      </c>
    </row>
    <row r="2765" customFormat="false" ht="15" hidden="false" customHeight="true" outlineLevel="0" collapsed="false">
      <c r="A2765" s="7" t="s">
        <v>6068</v>
      </c>
      <c r="B2765" s="7" t="n">
        <v>1</v>
      </c>
      <c r="C2765" s="7" t="s">
        <v>1754</v>
      </c>
      <c r="D2765" s="7" t="s">
        <v>1755</v>
      </c>
      <c r="E2765" s="7" t="s">
        <v>331</v>
      </c>
      <c r="F2765" s="7" t="s">
        <v>332</v>
      </c>
      <c r="G2765" s="7" t="s">
        <v>6069</v>
      </c>
      <c r="H2765" s="7" t="s">
        <v>376</v>
      </c>
      <c r="I2765" s="7" t="s">
        <v>203</v>
      </c>
      <c r="J2765" s="7" t="s">
        <v>91</v>
      </c>
      <c r="K2765" s="7" t="s">
        <v>159</v>
      </c>
      <c r="L2765" s="7" t="s">
        <v>97</v>
      </c>
      <c r="M2765" s="7" t="s">
        <v>118</v>
      </c>
      <c r="N2765" s="7" t="s">
        <v>150</v>
      </c>
      <c r="O2765" s="7" t="s">
        <v>204</v>
      </c>
      <c r="P2765" s="7" t="s">
        <v>153</v>
      </c>
      <c r="Q2765" s="7" t="s">
        <v>152</v>
      </c>
      <c r="R2765" s="7" t="s">
        <v>128</v>
      </c>
      <c r="S2765" s="7" t="s">
        <v>107</v>
      </c>
      <c r="T2765" s="7" t="s">
        <v>306</v>
      </c>
      <c r="U2765" s="7" t="s">
        <v>85</v>
      </c>
      <c r="V2765" s="7" t="s">
        <v>307</v>
      </c>
      <c r="W2765" s="7" t="s">
        <v>187</v>
      </c>
      <c r="X2765" s="7" t="s">
        <v>95</v>
      </c>
      <c r="Y2765" s="7" t="n">
        <v>1</v>
      </c>
      <c r="Z2765" s="7" t="n">
        <v>0</v>
      </c>
      <c r="AA2765" s="7" t="str">
        <f aca="false">IF(Y2765&gt;Z2765,"Win",IF(Y2765&lt;Z2765,"Loss","Draw"))</f>
        <v>Win</v>
      </c>
      <c r="AB2765" s="7" t="s">
        <v>99</v>
      </c>
      <c r="AC2765" s="7" t="s">
        <v>99</v>
      </c>
      <c r="AD2765" s="7" t="s">
        <v>845</v>
      </c>
      <c r="AE2765" s="7" t="s">
        <v>603</v>
      </c>
      <c r="AF2765" s="7" t="str">
        <f aca="false">IF(AD2765&lt;AE2765,AD2765,AE2765)</f>
        <v>Baby Dragon, Barbarian Barrel, Goblin Cage, Golden Knight, Golem, Ice Wizard, Lightning, Tornado</v>
      </c>
      <c r="AG2765" s="7" t="str">
        <f aca="false">IF(AD2765&lt;AE2765,AE2765,AD2765)</f>
        <v>Cannon, Dart Goblin, Electro Spirit, Goblin Barrel, Goblins, Ice Spirit, Ronin, Royal Delivery</v>
      </c>
      <c r="AH2765" s="7" t="str">
        <f aca="false">IF(AD2765=AF2765,AA2765,IF(AA2765="Win","Loss",IF(AA2765="Loss","Win","Draw")))</f>
        <v>Loss</v>
      </c>
      <c r="AI2765" s="7" t="s">
        <v>297</v>
      </c>
    </row>
    <row r="2766" customFormat="false" ht="15" hidden="false" customHeight="true" outlineLevel="0" collapsed="false">
      <c r="A2766" s="7" t="s">
        <v>6068</v>
      </c>
      <c r="B2766" s="7" t="n">
        <v>2</v>
      </c>
      <c r="C2766" s="7" t="s">
        <v>1754</v>
      </c>
      <c r="D2766" s="7" t="s">
        <v>1755</v>
      </c>
      <c r="E2766" s="7" t="s">
        <v>331</v>
      </c>
      <c r="F2766" s="7" t="s">
        <v>332</v>
      </c>
      <c r="G2766" s="7" t="s">
        <v>6070</v>
      </c>
      <c r="H2766" s="7" t="s">
        <v>376</v>
      </c>
      <c r="I2766" s="7" t="s">
        <v>152</v>
      </c>
      <c r="J2766" s="7" t="s">
        <v>158</v>
      </c>
      <c r="K2766" s="7" t="s">
        <v>107</v>
      </c>
      <c r="L2766" s="7" t="s">
        <v>85</v>
      </c>
      <c r="M2766" s="7" t="s">
        <v>95</v>
      </c>
      <c r="N2766" s="7" t="s">
        <v>187</v>
      </c>
      <c r="O2766" s="7" t="s">
        <v>387</v>
      </c>
      <c r="P2766" s="7" t="s">
        <v>133</v>
      </c>
      <c r="Q2766" s="7" t="s">
        <v>201</v>
      </c>
      <c r="R2766" s="7" t="s">
        <v>202</v>
      </c>
      <c r="S2766" s="7" t="s">
        <v>233</v>
      </c>
      <c r="T2766" s="7" t="s">
        <v>111</v>
      </c>
      <c r="U2766" s="7" t="s">
        <v>97</v>
      </c>
      <c r="V2766" s="7" t="s">
        <v>157</v>
      </c>
      <c r="W2766" s="7" t="s">
        <v>204</v>
      </c>
      <c r="X2766" s="7" t="s">
        <v>234</v>
      </c>
      <c r="Y2766" s="7" t="n">
        <v>1</v>
      </c>
      <c r="Z2766" s="7" t="n">
        <v>0</v>
      </c>
      <c r="AA2766" s="7" t="str">
        <f aca="false">IF(Y2766&gt;Z2766,"Win",IF(Y2766&lt;Z2766,"Loss","Draw"))</f>
        <v>Win</v>
      </c>
      <c r="AB2766" s="7" t="s">
        <v>99</v>
      </c>
      <c r="AC2766" s="7" t="s">
        <v>99</v>
      </c>
      <c r="AD2766" s="7" t="s">
        <v>4311</v>
      </c>
      <c r="AE2766" s="7" t="s">
        <v>859</v>
      </c>
      <c r="AF2766" s="7" t="str">
        <f aca="false">IF(AD2766&lt;AE2766,AD2766,AE2766)</f>
        <v>Baby Dragon, Barbarian Barrel, Bowler, Electro Giant, Goblin Cage, Lightning, Mother Witch, Tornado</v>
      </c>
      <c r="AG2766" s="7" t="str">
        <f aca="false">IF(AD2766&lt;AE2766,AE2766,AD2766)</f>
        <v>Bats, Bomb Tower, Fire Spirit, Magic Archer, Miner, Ronin, Royal Delivery, Wall Breakers</v>
      </c>
      <c r="AH2766" s="7" t="str">
        <f aca="false">IF(AD2766=AF2766,AA2766,IF(AA2766="Win","Loss",IF(AA2766="Loss","Win","Draw")))</f>
        <v>Win</v>
      </c>
      <c r="AI2766" s="7" t="s">
        <v>297</v>
      </c>
    </row>
    <row r="2767" customFormat="false" ht="15" hidden="false" customHeight="true" outlineLevel="0" collapsed="false">
      <c r="A2767" s="7" t="s">
        <v>6068</v>
      </c>
      <c r="B2767" s="7" t="n">
        <v>3</v>
      </c>
      <c r="C2767" s="7" t="s">
        <v>1754</v>
      </c>
      <c r="D2767" s="7" t="s">
        <v>1755</v>
      </c>
      <c r="E2767" s="7" t="s">
        <v>331</v>
      </c>
      <c r="F2767" s="7" t="s">
        <v>332</v>
      </c>
      <c r="G2767" s="7" t="s">
        <v>6071</v>
      </c>
      <c r="H2767" s="7" t="s">
        <v>352</v>
      </c>
      <c r="I2767" s="7" t="s">
        <v>114</v>
      </c>
      <c r="J2767" s="7" t="s">
        <v>108</v>
      </c>
      <c r="K2767" s="7" t="s">
        <v>202</v>
      </c>
      <c r="L2767" s="7" t="s">
        <v>116</v>
      </c>
      <c r="M2767" s="7" t="s">
        <v>157</v>
      </c>
      <c r="N2767" s="7" t="s">
        <v>87</v>
      </c>
      <c r="O2767" s="7" t="s">
        <v>88</v>
      </c>
      <c r="P2767" s="7" t="s">
        <v>137</v>
      </c>
      <c r="Q2767" s="7" t="s">
        <v>84</v>
      </c>
      <c r="R2767" s="7" t="s">
        <v>108</v>
      </c>
      <c r="S2767" s="7" t="s">
        <v>114</v>
      </c>
      <c r="T2767" s="7" t="s">
        <v>119</v>
      </c>
      <c r="U2767" s="7" t="s">
        <v>118</v>
      </c>
      <c r="V2767" s="7" t="s">
        <v>138</v>
      </c>
      <c r="W2767" s="7" t="s">
        <v>116</v>
      </c>
      <c r="X2767" s="7" t="s">
        <v>115</v>
      </c>
      <c r="Y2767" s="7" t="n">
        <v>1</v>
      </c>
      <c r="Z2767" s="7" t="n">
        <v>0</v>
      </c>
      <c r="AA2767" s="7" t="str">
        <f aca="false">IF(Y2767&gt;Z2767,"Win",IF(Y2767&lt;Z2767,"Loss","Draw"))</f>
        <v>Win</v>
      </c>
      <c r="AB2767" s="7" t="s">
        <v>99</v>
      </c>
      <c r="AC2767" s="7" t="s">
        <v>99</v>
      </c>
      <c r="AD2767" s="7" t="s">
        <v>1427</v>
      </c>
      <c r="AE2767" s="7" t="s">
        <v>984</v>
      </c>
      <c r="AF2767" s="7" t="str">
        <f aca="false">IF(AD2767&lt;AE2767,AD2767,AE2767)</f>
        <v>Archers, Dark Prince, Giant Snowball, Goblin Demolisher, Goblin Hut, Graveyard, Ice Spirit, Poison</v>
      </c>
      <c r="AG2767" s="7" t="str">
        <f aca="false">IF(AD2767&lt;AE2767,AE2767,AD2767)</f>
        <v>Berserker, Dark Prince, Fire Spirit, Giant Snowball, Goblin Drill, Magic Archer, Poison, Tesla</v>
      </c>
      <c r="AH2767" s="7" t="str">
        <f aca="false">IF(AD2767=AF2767,AA2767,IF(AA2767="Win","Loss",IF(AA2767="Loss","Win","Draw")))</f>
        <v>Loss</v>
      </c>
      <c r="AI2767" s="7" t="s">
        <v>297</v>
      </c>
    </row>
    <row r="2768" customFormat="false" ht="15" hidden="false" customHeight="true" outlineLevel="0" collapsed="false">
      <c r="A2768" s="5" t="s">
        <v>6072</v>
      </c>
      <c r="B2768" s="5" t="n">
        <v>1</v>
      </c>
      <c r="C2768" s="5" t="s">
        <v>1754</v>
      </c>
      <c r="D2768" s="5" t="s">
        <v>1755</v>
      </c>
      <c r="E2768" s="5" t="s">
        <v>6073</v>
      </c>
      <c r="F2768" s="5" t="s">
        <v>6074</v>
      </c>
      <c r="G2768" s="5" t="s">
        <v>6075</v>
      </c>
      <c r="H2768" s="5" t="s">
        <v>376</v>
      </c>
      <c r="I2768" s="5" t="s">
        <v>141</v>
      </c>
      <c r="J2768" s="5" t="s">
        <v>95</v>
      </c>
      <c r="K2768" s="5" t="s">
        <v>107</v>
      </c>
      <c r="L2768" s="5" t="s">
        <v>177</v>
      </c>
      <c r="M2768" s="5" t="s">
        <v>178</v>
      </c>
      <c r="N2768" s="5" t="s">
        <v>93</v>
      </c>
      <c r="O2768" s="5" t="s">
        <v>150</v>
      </c>
      <c r="P2768" s="5" t="s">
        <v>143</v>
      </c>
      <c r="Q2768" s="5" t="s">
        <v>141</v>
      </c>
      <c r="R2768" s="5" t="s">
        <v>95</v>
      </c>
      <c r="S2768" s="5" t="s">
        <v>107</v>
      </c>
      <c r="T2768" s="5" t="s">
        <v>177</v>
      </c>
      <c r="U2768" s="5" t="s">
        <v>178</v>
      </c>
      <c r="V2768" s="5" t="s">
        <v>93</v>
      </c>
      <c r="W2768" s="5" t="s">
        <v>150</v>
      </c>
      <c r="X2768" s="5" t="s">
        <v>143</v>
      </c>
      <c r="Y2768" s="5" t="n">
        <v>1</v>
      </c>
      <c r="Z2768" s="5" t="n">
        <v>0</v>
      </c>
      <c r="AA2768" s="5" t="str">
        <f aca="false">IF(Y2768&gt;Z2768,"Win",IF(Y2768&lt;Z2768,"Loss","Draw"))</f>
        <v>Win</v>
      </c>
      <c r="AB2768" s="5" t="s">
        <v>98</v>
      </c>
      <c r="AC2768" s="5" t="s">
        <v>99</v>
      </c>
      <c r="AD2768" s="5" t="s">
        <v>180</v>
      </c>
      <c r="AE2768" s="5" t="s">
        <v>180</v>
      </c>
      <c r="AF2768" s="5" t="str">
        <f aca="false">IF(AD2768&lt;AE2768,AD2768,AE2768)</f>
        <v>Barbarian Barrel, Electro Spirit, Fireball, Goblin Cage, Heal Spirit, Lumberjack, Phoenix, Royal Giant</v>
      </c>
      <c r="AG2768" s="5" t="str">
        <f aca="false">IF(AD2768&lt;AE2768,AE2768,AD2768)</f>
        <v>Barbarian Barrel, Electro Spirit, Fireball, Goblin Cage, Heal Spirit, Lumberjack, Phoenix, Royal Giant</v>
      </c>
      <c r="AH2768" s="5" t="str">
        <f aca="false">IF(AD2768=AF2768,AA2768,IF(AA2768="Win","Loss",IF(AA2768="Loss","Win","Draw")))</f>
        <v>Win</v>
      </c>
      <c r="AI2768" s="5" t="s">
        <v>297</v>
      </c>
    </row>
    <row r="2769" customFormat="false" ht="15" hidden="false" customHeight="true" outlineLevel="0" collapsed="false">
      <c r="A2769" s="5" t="s">
        <v>6072</v>
      </c>
      <c r="B2769" s="5" t="n">
        <v>2</v>
      </c>
      <c r="C2769" s="5" t="s">
        <v>1754</v>
      </c>
      <c r="D2769" s="5" t="s">
        <v>1755</v>
      </c>
      <c r="E2769" s="5" t="s">
        <v>6073</v>
      </c>
      <c r="F2769" s="5" t="s">
        <v>6074</v>
      </c>
      <c r="G2769" s="5" t="s">
        <v>6076</v>
      </c>
      <c r="H2769" s="5" t="s">
        <v>376</v>
      </c>
      <c r="I2769" s="5" t="s">
        <v>219</v>
      </c>
      <c r="J2769" s="5" t="s">
        <v>186</v>
      </c>
      <c r="K2769" s="5" t="s">
        <v>83</v>
      </c>
      <c r="L2769" s="5" t="s">
        <v>111</v>
      </c>
      <c r="M2769" s="5" t="s">
        <v>173</v>
      </c>
      <c r="N2769" s="5" t="s">
        <v>187</v>
      </c>
      <c r="O2769" s="5" t="s">
        <v>109</v>
      </c>
      <c r="P2769" s="5" t="s">
        <v>188</v>
      </c>
      <c r="Q2769" s="5" t="s">
        <v>201</v>
      </c>
      <c r="R2769" s="5" t="s">
        <v>202</v>
      </c>
      <c r="S2769" s="5" t="s">
        <v>203</v>
      </c>
      <c r="T2769" s="5" t="s">
        <v>87</v>
      </c>
      <c r="U2769" s="5" t="s">
        <v>204</v>
      </c>
      <c r="V2769" s="5" t="s">
        <v>157</v>
      </c>
      <c r="W2769" s="5" t="s">
        <v>118</v>
      </c>
      <c r="X2769" s="5" t="s">
        <v>88</v>
      </c>
      <c r="Y2769" s="5" t="n">
        <v>0</v>
      </c>
      <c r="Z2769" s="5" t="n">
        <v>1</v>
      </c>
      <c r="AA2769" s="5" t="str">
        <f aca="false">IF(Y2769&gt;Z2769,"Win",IF(Y2769&lt;Z2769,"Loss","Draw"))</f>
        <v>Loss</v>
      </c>
      <c r="AB2769" s="5" t="s">
        <v>98</v>
      </c>
      <c r="AC2769" s="5" t="s">
        <v>99</v>
      </c>
      <c r="AD2769" s="5" t="s">
        <v>6077</v>
      </c>
      <c r="AE2769" s="5" t="s">
        <v>206</v>
      </c>
      <c r="AF2769" s="5" t="str">
        <f aca="false">IF(AD2769&lt;AE2769,AD2769,AE2769)</f>
        <v>Balloon, Miner, Monk, Tombstone, Tornado, Wizard, Zap, Zappies</v>
      </c>
      <c r="AG2769" s="5" t="str">
        <f aca="false">IF(AD2769&lt;AE2769,AE2769,AD2769)</f>
        <v>Berserker, Fire Spirit, Goblin Barrel, Ice Spirit, Magic Archer, Royal Delivery, Tesla, Wall Breakers</v>
      </c>
      <c r="AH2769" s="5" t="str">
        <f aca="false">IF(AD2769=AF2769,AA2769,IF(AA2769="Win","Loss",IF(AA2769="Loss","Win","Draw")))</f>
        <v>Loss</v>
      </c>
      <c r="AI2769" s="5" t="s">
        <v>297</v>
      </c>
    </row>
    <row r="2770" customFormat="false" ht="15" hidden="false" customHeight="true" outlineLevel="0" collapsed="false">
      <c r="A2770" s="5" t="s">
        <v>6072</v>
      </c>
      <c r="B2770" s="5" t="n">
        <v>3</v>
      </c>
      <c r="C2770" s="5" t="s">
        <v>1754</v>
      </c>
      <c r="D2770" s="5" t="s">
        <v>1755</v>
      </c>
      <c r="E2770" s="5" t="s">
        <v>6073</v>
      </c>
      <c r="F2770" s="5" t="s">
        <v>6074</v>
      </c>
      <c r="G2770" s="5" t="s">
        <v>6078</v>
      </c>
      <c r="H2770" s="5" t="s">
        <v>376</v>
      </c>
      <c r="I2770" s="5" t="s">
        <v>114</v>
      </c>
      <c r="J2770" s="5" t="s">
        <v>241</v>
      </c>
      <c r="K2770" s="5" t="s">
        <v>87</v>
      </c>
      <c r="L2770" s="5" t="s">
        <v>126</v>
      </c>
      <c r="M2770" s="5" t="s">
        <v>242</v>
      </c>
      <c r="N2770" s="5" t="s">
        <v>137</v>
      </c>
      <c r="O2770" s="5" t="s">
        <v>116</v>
      </c>
      <c r="P2770" s="5" t="s">
        <v>157</v>
      </c>
      <c r="Q2770" s="5" t="s">
        <v>84</v>
      </c>
      <c r="R2770" s="5" t="s">
        <v>83</v>
      </c>
      <c r="S2770" s="5" t="s">
        <v>82</v>
      </c>
      <c r="T2770" s="5" t="s">
        <v>119</v>
      </c>
      <c r="U2770" s="5" t="s">
        <v>89</v>
      </c>
      <c r="V2770" s="5" t="s">
        <v>85</v>
      </c>
      <c r="W2770" s="5" t="s">
        <v>86</v>
      </c>
      <c r="X2770" s="5" t="s">
        <v>126</v>
      </c>
      <c r="Y2770" s="5" t="n">
        <v>0</v>
      </c>
      <c r="Z2770" s="5" t="n">
        <v>1</v>
      </c>
      <c r="AA2770" s="5" t="str">
        <f aca="false">IF(Y2770&gt;Z2770,"Win",IF(Y2770&lt;Z2770,"Loss","Draw"))</f>
        <v>Loss</v>
      </c>
      <c r="AB2770" s="5" t="s">
        <v>98</v>
      </c>
      <c r="AC2770" s="5" t="s">
        <v>99</v>
      </c>
      <c r="AD2770" s="5" t="s">
        <v>243</v>
      </c>
      <c r="AE2770" s="5" t="s">
        <v>6079</v>
      </c>
      <c r="AF2770" s="5" t="str">
        <f aca="false">IF(AD2770&lt;AE2770,AD2770,AE2770)</f>
        <v>Archers, Goblin Hut, Lightning, Monk, Royal Hogs, Skeleton Dragons, Skeletons, The Log</v>
      </c>
      <c r="AG2770" s="5" t="str">
        <f aca="false">IF(AD2770&lt;AE2770,AE2770,AD2770)</f>
        <v>Bomber, Fire Spirit, Giant Snowball, Goblin Drill, Knight, Poison, Skeletons, Tesla</v>
      </c>
      <c r="AH2770" s="5" t="str">
        <f aca="false">IF(AD2770=AF2770,AA2770,IF(AA2770="Win","Loss",IF(AA2770="Loss","Win","Draw")))</f>
        <v>Win</v>
      </c>
      <c r="AI2770" s="5" t="s">
        <v>297</v>
      </c>
    </row>
    <row r="2771" customFormat="false" ht="15" hidden="false" customHeight="true" outlineLevel="0" collapsed="false">
      <c r="A2771" s="7" t="s">
        <v>6080</v>
      </c>
      <c r="B2771" s="7" t="n">
        <v>1</v>
      </c>
      <c r="C2771" s="7" t="s">
        <v>1754</v>
      </c>
      <c r="D2771" s="7" t="s">
        <v>1755</v>
      </c>
      <c r="E2771" s="7" t="s">
        <v>6073</v>
      </c>
      <c r="F2771" s="7" t="s">
        <v>6074</v>
      </c>
      <c r="G2771" s="7" t="s">
        <v>6081</v>
      </c>
      <c r="H2771" s="7" t="s">
        <v>163</v>
      </c>
      <c r="I2771" s="7" t="s">
        <v>137</v>
      </c>
      <c r="J2771" s="7" t="s">
        <v>241</v>
      </c>
      <c r="K2771" s="7" t="s">
        <v>202</v>
      </c>
      <c r="L2771" s="7" t="s">
        <v>138</v>
      </c>
      <c r="M2771" s="7" t="s">
        <v>187</v>
      </c>
      <c r="N2771" s="7" t="s">
        <v>126</v>
      </c>
      <c r="O2771" s="7" t="s">
        <v>89</v>
      </c>
      <c r="P2771" s="7" t="s">
        <v>234</v>
      </c>
      <c r="Q2771" s="7" t="s">
        <v>208</v>
      </c>
      <c r="R2771" s="7" t="s">
        <v>188</v>
      </c>
      <c r="S2771" s="7" t="s">
        <v>109</v>
      </c>
      <c r="T2771" s="7" t="s">
        <v>110</v>
      </c>
      <c r="U2771" s="7" t="s">
        <v>112</v>
      </c>
      <c r="V2771" s="7" t="s">
        <v>88</v>
      </c>
      <c r="W2771" s="7" t="s">
        <v>93</v>
      </c>
      <c r="X2771" s="7" t="s">
        <v>86</v>
      </c>
      <c r="Y2771" s="7" t="n">
        <v>0</v>
      </c>
      <c r="Z2771" s="7" t="n">
        <v>1</v>
      </c>
      <c r="AA2771" s="7" t="str">
        <f aca="false">IF(Y2771&gt;Z2771,"Win",IF(Y2771&lt;Z2771,"Loss","Draw"))</f>
        <v>Loss</v>
      </c>
      <c r="AB2771" s="7" t="s">
        <v>99</v>
      </c>
      <c r="AC2771" s="7" t="s">
        <v>99</v>
      </c>
      <c r="AD2771" s="7" t="s">
        <v>829</v>
      </c>
      <c r="AE2771" s="7" t="s">
        <v>368</v>
      </c>
      <c r="AF2771" s="7" t="str">
        <f aca="false">IF(AD2771&lt;AE2771,AD2771,AE2771)</f>
        <v>Berserker, Fireball, Lava Hound, Skeleton Dragons, Spirit Empress, Tombstone, Valkyrie, Zap</v>
      </c>
      <c r="AG2771" s="7" t="str">
        <f aca="false">IF(AD2771&lt;AE2771,AE2771,AD2771)</f>
        <v>Bomb Tower, Goblin Demolisher, Goblin Drill, Knight, Magic Archer, Skeletons, The Log, Tornado</v>
      </c>
      <c r="AH2771" s="7" t="str">
        <f aca="false">IF(AD2771=AF2771,AA2771,IF(AA2771="Win","Loss",IF(AA2771="Loss","Win","Draw")))</f>
        <v>Win</v>
      </c>
      <c r="AI2771" s="7" t="s">
        <v>297</v>
      </c>
    </row>
    <row r="2772" customFormat="false" ht="15" hidden="false" customHeight="true" outlineLevel="0" collapsed="false">
      <c r="A2772" s="7" t="s">
        <v>6080</v>
      </c>
      <c r="B2772" s="7" t="n">
        <v>2</v>
      </c>
      <c r="C2772" s="7" t="s">
        <v>1754</v>
      </c>
      <c r="D2772" s="7" t="s">
        <v>1755</v>
      </c>
      <c r="E2772" s="7" t="s">
        <v>6073</v>
      </c>
      <c r="F2772" s="7" t="s">
        <v>6074</v>
      </c>
      <c r="G2772" s="7" t="s">
        <v>6082</v>
      </c>
      <c r="H2772" s="7" t="s">
        <v>376</v>
      </c>
      <c r="I2772" s="7" t="s">
        <v>127</v>
      </c>
      <c r="J2772" s="7" t="s">
        <v>128</v>
      </c>
      <c r="K2772" s="7" t="s">
        <v>129</v>
      </c>
      <c r="L2772" s="7" t="s">
        <v>130</v>
      </c>
      <c r="M2772" s="7" t="s">
        <v>131</v>
      </c>
      <c r="N2772" s="7" t="s">
        <v>133</v>
      </c>
      <c r="O2772" s="7" t="s">
        <v>97</v>
      </c>
      <c r="P2772" s="7" t="s">
        <v>173</v>
      </c>
      <c r="Q2772" s="7" t="s">
        <v>201</v>
      </c>
      <c r="R2772" s="7" t="s">
        <v>108</v>
      </c>
      <c r="S2772" s="7" t="s">
        <v>203</v>
      </c>
      <c r="T2772" s="7" t="s">
        <v>159</v>
      </c>
      <c r="U2772" s="7" t="s">
        <v>234</v>
      </c>
      <c r="V2772" s="7" t="s">
        <v>204</v>
      </c>
      <c r="W2772" s="7" t="s">
        <v>157</v>
      </c>
      <c r="X2772" s="7" t="s">
        <v>126</v>
      </c>
      <c r="Y2772" s="7" t="n">
        <v>1</v>
      </c>
      <c r="Z2772" s="7" t="n">
        <v>0</v>
      </c>
      <c r="AA2772" s="7" t="str">
        <f aca="false">IF(Y2772&gt;Z2772,"Win",IF(Y2772&lt;Z2772,"Loss","Draw"))</f>
        <v>Win</v>
      </c>
      <c r="AB2772" s="7" t="s">
        <v>99</v>
      </c>
      <c r="AC2772" s="7" t="s">
        <v>99</v>
      </c>
      <c r="AD2772" s="7" t="s">
        <v>503</v>
      </c>
      <c r="AE2772" s="7" t="s">
        <v>2083</v>
      </c>
      <c r="AF2772" s="7" t="str">
        <f aca="false">IF(AD2772&lt;AE2772,AD2772,AE2772)</f>
        <v>Arrows, Bandit, Battle Ram, Golden Knight, Mega Knight, Mother Witch, Ronin, Zappies</v>
      </c>
      <c r="AG2772" s="7" t="str">
        <f aca="false">IF(AD2772&lt;AE2772,AE2772,AD2772)</f>
        <v>Bomb Tower, Dark Prince, Dart Goblin, Fire Spirit, Goblin Barrel, Royal Delivery, Skeletons, Wall Breakers</v>
      </c>
      <c r="AH2772" s="7" t="str">
        <f aca="false">IF(AD2772=AF2772,AA2772,IF(AA2772="Win","Loss",IF(AA2772="Loss","Win","Draw")))</f>
        <v>Win</v>
      </c>
      <c r="AI2772" s="7" t="s">
        <v>297</v>
      </c>
    </row>
    <row r="2773" customFormat="false" ht="15" hidden="false" customHeight="true" outlineLevel="0" collapsed="false">
      <c r="A2773" s="7" t="s">
        <v>6080</v>
      </c>
      <c r="B2773" s="7" t="n">
        <v>3</v>
      </c>
      <c r="C2773" s="7" t="s">
        <v>1754</v>
      </c>
      <c r="D2773" s="7" t="s">
        <v>1755</v>
      </c>
      <c r="E2773" s="7" t="s">
        <v>6073</v>
      </c>
      <c r="F2773" s="7" t="s">
        <v>6074</v>
      </c>
      <c r="G2773" s="7" t="s">
        <v>6083</v>
      </c>
      <c r="H2773" s="7" t="s">
        <v>376</v>
      </c>
      <c r="I2773" s="7" t="s">
        <v>82</v>
      </c>
      <c r="J2773" s="7" t="s">
        <v>108</v>
      </c>
      <c r="K2773" s="7" t="s">
        <v>152</v>
      </c>
      <c r="L2773" s="7" t="s">
        <v>85</v>
      </c>
      <c r="M2773" s="7" t="s">
        <v>88</v>
      </c>
      <c r="N2773" s="7" t="s">
        <v>119</v>
      </c>
      <c r="O2773" s="7" t="s">
        <v>150</v>
      </c>
      <c r="P2773" s="7" t="s">
        <v>95</v>
      </c>
      <c r="Q2773" s="7" t="s">
        <v>448</v>
      </c>
      <c r="R2773" s="7" t="s">
        <v>158</v>
      </c>
      <c r="S2773" s="7" t="s">
        <v>114</v>
      </c>
      <c r="T2773" s="7" t="s">
        <v>130</v>
      </c>
      <c r="U2773" s="7" t="s">
        <v>447</v>
      </c>
      <c r="V2773" s="7" t="s">
        <v>96</v>
      </c>
      <c r="W2773" s="7" t="s">
        <v>323</v>
      </c>
      <c r="X2773" s="7" t="s">
        <v>115</v>
      </c>
      <c r="Y2773" s="7" t="n">
        <v>1</v>
      </c>
      <c r="Z2773" s="7" t="n">
        <v>0</v>
      </c>
      <c r="AA2773" s="7" t="str">
        <f aca="false">IF(Y2773&gt;Z2773,"Win",IF(Y2773&lt;Z2773,"Loss","Draw"))</f>
        <v>Win</v>
      </c>
      <c r="AB2773" s="7" t="s">
        <v>99</v>
      </c>
      <c r="AC2773" s="7" t="s">
        <v>99</v>
      </c>
      <c r="AD2773" s="7" t="s">
        <v>889</v>
      </c>
      <c r="AE2773" s="7" t="s">
        <v>1896</v>
      </c>
      <c r="AF2773" s="7" t="str">
        <f aca="false">IF(AD2773&lt;AE2773,AD2773,AE2773)</f>
        <v>Arrows, Bowler, Giant, Giant Snowball, Graveyard, Mini P.E.K.K.A, Minions, Witch</v>
      </c>
      <c r="AG2773" s="7" t="str">
        <f aca="false">IF(AD2773&lt;AE2773,AE2773,AD2773)</f>
        <v>Baby Dragon, Barbarian Barrel, Berserker, Dark Prince, Electro Spirit, Goblin Hut, Lightning, Royal Hogs</v>
      </c>
      <c r="AH2773" s="7" t="str">
        <f aca="false">IF(AD2773=AF2773,AA2773,IF(AA2773="Win","Loss",IF(AA2773="Loss","Win","Draw")))</f>
        <v>Loss</v>
      </c>
      <c r="AI2773" s="7" t="s">
        <v>297</v>
      </c>
    </row>
    <row r="2774" customFormat="false" ht="15" hidden="false" customHeight="true" outlineLevel="0" collapsed="false">
      <c r="A2774" s="7" t="s">
        <v>6084</v>
      </c>
      <c r="B2774" s="7" t="n">
        <v>1</v>
      </c>
      <c r="C2774" s="7" t="s">
        <v>1754</v>
      </c>
      <c r="D2774" s="7" t="s">
        <v>1755</v>
      </c>
      <c r="E2774" s="7" t="s">
        <v>6073</v>
      </c>
      <c r="F2774" s="7" t="s">
        <v>6074</v>
      </c>
      <c r="G2774" s="7" t="s">
        <v>6085</v>
      </c>
      <c r="H2774" s="7" t="s">
        <v>163</v>
      </c>
      <c r="I2774" s="7" t="s">
        <v>185</v>
      </c>
      <c r="J2774" s="7" t="s">
        <v>186</v>
      </c>
      <c r="K2774" s="7" t="s">
        <v>109</v>
      </c>
      <c r="L2774" s="7" t="s">
        <v>111</v>
      </c>
      <c r="M2774" s="7" t="s">
        <v>97</v>
      </c>
      <c r="N2774" s="7" t="s">
        <v>193</v>
      </c>
      <c r="O2774" s="7" t="s">
        <v>187</v>
      </c>
      <c r="P2774" s="7" t="s">
        <v>234</v>
      </c>
      <c r="Q2774" s="7" t="s">
        <v>137</v>
      </c>
      <c r="R2774" s="7" t="s">
        <v>241</v>
      </c>
      <c r="S2774" s="7" t="s">
        <v>114</v>
      </c>
      <c r="T2774" s="7" t="s">
        <v>116</v>
      </c>
      <c r="U2774" s="7" t="s">
        <v>242</v>
      </c>
      <c r="V2774" s="7" t="s">
        <v>157</v>
      </c>
      <c r="W2774" s="7" t="s">
        <v>126</v>
      </c>
      <c r="X2774" s="7" t="s">
        <v>87</v>
      </c>
      <c r="Y2774" s="7" t="n">
        <v>0</v>
      </c>
      <c r="Z2774" s="7" t="n">
        <v>1</v>
      </c>
      <c r="AA2774" s="7" t="str">
        <f aca="false">IF(Y2774&gt;Z2774,"Win",IF(Y2774&lt;Z2774,"Loss","Draw"))</f>
        <v>Loss</v>
      </c>
      <c r="AB2774" s="7" t="s">
        <v>99</v>
      </c>
      <c r="AC2774" s="7" t="s">
        <v>99</v>
      </c>
      <c r="AD2774" s="7" t="s">
        <v>3757</v>
      </c>
      <c r="AE2774" s="7" t="s">
        <v>243</v>
      </c>
      <c r="AF2774" s="7" t="str">
        <f aca="false">IF(AD2774&lt;AE2774,AD2774,AE2774)</f>
        <v>Balloon, Bomb Tower, Executioner, Guards, Miner, Ronin, Tornado, Zap</v>
      </c>
      <c r="AG2774" s="7" t="str">
        <f aca="false">IF(AD2774&lt;AE2774,AE2774,AD2774)</f>
        <v>Bomber, Fire Spirit, Giant Snowball, Goblin Drill, Knight, Poison, Skeletons, Tesla</v>
      </c>
      <c r="AH2774" s="7" t="str">
        <f aca="false">IF(AD2774=AF2774,AA2774,IF(AA2774="Win","Loss",IF(AA2774="Loss","Win","Draw")))</f>
        <v>Loss</v>
      </c>
      <c r="AI2774" s="7" t="s">
        <v>297</v>
      </c>
    </row>
    <row r="2775" customFormat="false" ht="15" hidden="false" customHeight="true" outlineLevel="0" collapsed="false">
      <c r="A2775" s="7" t="s">
        <v>6084</v>
      </c>
      <c r="B2775" s="7" t="n">
        <v>2</v>
      </c>
      <c r="C2775" s="7" t="s">
        <v>1754</v>
      </c>
      <c r="D2775" s="7" t="s">
        <v>1755</v>
      </c>
      <c r="E2775" s="7" t="s">
        <v>6073</v>
      </c>
      <c r="F2775" s="7" t="s">
        <v>6074</v>
      </c>
      <c r="G2775" s="7" t="s">
        <v>6086</v>
      </c>
      <c r="H2775" s="7" t="s">
        <v>376</v>
      </c>
      <c r="I2775" s="7" t="s">
        <v>113</v>
      </c>
      <c r="J2775" s="7" t="s">
        <v>95</v>
      </c>
      <c r="K2775" s="7" t="s">
        <v>87</v>
      </c>
      <c r="L2775" s="7" t="s">
        <v>115</v>
      </c>
      <c r="M2775" s="7" t="s">
        <v>241</v>
      </c>
      <c r="N2775" s="7" t="s">
        <v>126</v>
      </c>
      <c r="O2775" s="7" t="s">
        <v>118</v>
      </c>
      <c r="P2775" s="7" t="s">
        <v>116</v>
      </c>
      <c r="Q2775" s="7" t="s">
        <v>129</v>
      </c>
      <c r="R2775" s="7" t="s">
        <v>128</v>
      </c>
      <c r="S2775" s="7" t="s">
        <v>127</v>
      </c>
      <c r="T2775" s="7" t="s">
        <v>173</v>
      </c>
      <c r="U2775" s="7" t="s">
        <v>133</v>
      </c>
      <c r="V2775" s="7" t="s">
        <v>130</v>
      </c>
      <c r="W2775" s="7" t="s">
        <v>97</v>
      </c>
      <c r="X2775" s="7" t="s">
        <v>131</v>
      </c>
      <c r="Y2775" s="7" t="n">
        <v>1</v>
      </c>
      <c r="Z2775" s="7" t="n">
        <v>0</v>
      </c>
      <c r="AA2775" s="7" t="str">
        <f aca="false">IF(Y2775&gt;Z2775,"Win",IF(Y2775&lt;Z2775,"Loss","Draw"))</f>
        <v>Win</v>
      </c>
      <c r="AB2775" s="7" t="s">
        <v>99</v>
      </c>
      <c r="AC2775" s="7" t="s">
        <v>99</v>
      </c>
      <c r="AD2775" s="7" t="s">
        <v>776</v>
      </c>
      <c r="AE2775" s="7" t="s">
        <v>503</v>
      </c>
      <c r="AF2775" s="7" t="str">
        <f aca="false">IF(AD2775&lt;AE2775,AD2775,AE2775)</f>
        <v>Arrows, Bandit, Battle Ram, Golden Knight, Mega Knight, Mother Witch, Ronin, Zappies</v>
      </c>
      <c r="AG2775" s="7" t="str">
        <f aca="false">IF(AD2775&lt;AE2775,AE2775,AD2775)</f>
        <v>Barbarian Barrel, Furnace, Graveyard, Ice Spirit, Knight, Poison, Skeletons, Tesla</v>
      </c>
      <c r="AH2775" s="7" t="str">
        <f aca="false">IF(AD2775=AF2775,AA2775,IF(AA2775="Win","Loss",IF(AA2775="Loss","Win","Draw")))</f>
        <v>Loss</v>
      </c>
      <c r="AI2775" s="7" t="s">
        <v>297</v>
      </c>
    </row>
    <row r="2776" customFormat="false" ht="15" hidden="false" customHeight="true" outlineLevel="0" collapsed="false">
      <c r="A2776" s="7" t="s">
        <v>6084</v>
      </c>
      <c r="B2776" s="7" t="n">
        <v>3</v>
      </c>
      <c r="C2776" s="7" t="s">
        <v>1754</v>
      </c>
      <c r="D2776" s="7" t="s">
        <v>1755</v>
      </c>
      <c r="E2776" s="7" t="s">
        <v>6073</v>
      </c>
      <c r="F2776" s="7" t="s">
        <v>6074</v>
      </c>
      <c r="G2776" s="7" t="s">
        <v>6087</v>
      </c>
      <c r="H2776" s="7" t="s">
        <v>376</v>
      </c>
      <c r="I2776" s="7" t="s">
        <v>177</v>
      </c>
      <c r="J2776" s="7" t="s">
        <v>188</v>
      </c>
      <c r="K2776" s="7" t="s">
        <v>83</v>
      </c>
      <c r="L2776" s="7" t="s">
        <v>215</v>
      </c>
      <c r="M2776" s="7" t="s">
        <v>89</v>
      </c>
      <c r="N2776" s="7" t="s">
        <v>93</v>
      </c>
      <c r="O2776" s="7" t="s">
        <v>86</v>
      </c>
      <c r="P2776" s="7" t="s">
        <v>257</v>
      </c>
      <c r="Q2776" s="7" t="s">
        <v>113</v>
      </c>
      <c r="R2776" s="7" t="s">
        <v>337</v>
      </c>
      <c r="S2776" s="7" t="s">
        <v>91</v>
      </c>
      <c r="T2776" s="7" t="s">
        <v>150</v>
      </c>
      <c r="U2776" s="7" t="s">
        <v>85</v>
      </c>
      <c r="V2776" s="7" t="s">
        <v>89</v>
      </c>
      <c r="W2776" s="7" t="s">
        <v>165</v>
      </c>
      <c r="X2776" s="7" t="s">
        <v>234</v>
      </c>
      <c r="Y2776" s="7" t="n">
        <v>1</v>
      </c>
      <c r="Z2776" s="7" t="n">
        <v>0</v>
      </c>
      <c r="AA2776" s="7" t="str">
        <f aca="false">IF(Y2776&gt;Z2776,"Win",IF(Y2776&lt;Z2776,"Loss","Draw"))</f>
        <v>Win</v>
      </c>
      <c r="AB2776" s="7" t="s">
        <v>99</v>
      </c>
      <c r="AC2776" s="7" t="s">
        <v>99</v>
      </c>
      <c r="AD2776" s="7" t="s">
        <v>2577</v>
      </c>
      <c r="AE2776" s="7" t="s">
        <v>6088</v>
      </c>
      <c r="AF2776" s="7" t="str">
        <f aca="false">IF(AD2776&lt;AE2776,AD2776,AE2776)</f>
        <v>Bomb Tower, Boss Bandit, Electro Spirit, Furnace, Goblins, Hog Rider, Lightning, The Log</v>
      </c>
      <c r="AG2776" s="7" t="str">
        <f aca="false">IF(AD2776&lt;AE2776,AE2776,AD2776)</f>
        <v>Fireball, Fisherman, Hunter, Monk, Royal Giant, Skeleton Dragons, The Log, Tombstone</v>
      </c>
      <c r="AH2776" s="7" t="str">
        <f aca="false">IF(AD2776=AF2776,AA2776,IF(AA2776="Win","Loss",IF(AA2776="Loss","Win","Draw")))</f>
        <v>Loss</v>
      </c>
      <c r="AI2776" s="7" t="s">
        <v>297</v>
      </c>
    </row>
    <row r="2777" customFormat="false" ht="15" hidden="false" customHeight="true" outlineLevel="0" collapsed="false">
      <c r="A2777" s="7" t="s">
        <v>6089</v>
      </c>
      <c r="B2777" s="7" t="n">
        <v>1</v>
      </c>
      <c r="C2777" s="7" t="s">
        <v>1754</v>
      </c>
      <c r="D2777" s="7" t="s">
        <v>1755</v>
      </c>
      <c r="E2777" s="7" t="s">
        <v>6073</v>
      </c>
      <c r="F2777" s="7" t="s">
        <v>6074</v>
      </c>
      <c r="G2777" s="7" t="s">
        <v>6090</v>
      </c>
      <c r="H2777" s="7" t="s">
        <v>163</v>
      </c>
      <c r="I2777" s="7" t="s">
        <v>219</v>
      </c>
      <c r="J2777" s="7" t="s">
        <v>91</v>
      </c>
      <c r="K2777" s="7" t="s">
        <v>87</v>
      </c>
      <c r="L2777" s="7" t="s">
        <v>165</v>
      </c>
      <c r="M2777" s="7" t="s">
        <v>97</v>
      </c>
      <c r="N2777" s="7" t="s">
        <v>164</v>
      </c>
      <c r="O2777" s="7" t="s">
        <v>157</v>
      </c>
      <c r="P2777" s="7" t="s">
        <v>89</v>
      </c>
      <c r="Q2777" s="7" t="s">
        <v>177</v>
      </c>
      <c r="R2777" s="7" t="s">
        <v>95</v>
      </c>
      <c r="S2777" s="7" t="s">
        <v>124</v>
      </c>
      <c r="T2777" s="7" t="s">
        <v>126</v>
      </c>
      <c r="U2777" s="7" t="s">
        <v>257</v>
      </c>
      <c r="V2777" s="7" t="s">
        <v>150</v>
      </c>
      <c r="W2777" s="7" t="s">
        <v>215</v>
      </c>
      <c r="X2777" s="7" t="s">
        <v>93</v>
      </c>
      <c r="Y2777" s="7" t="n">
        <v>0</v>
      </c>
      <c r="Z2777" s="7" t="n">
        <v>1</v>
      </c>
      <c r="AA2777" s="7" t="str">
        <f aca="false">IF(Y2777&gt;Z2777,"Win",IF(Y2777&lt;Z2777,"Loss","Draw"))</f>
        <v>Loss</v>
      </c>
      <c r="AB2777" s="7" t="s">
        <v>99</v>
      </c>
      <c r="AC2777" s="7" t="s">
        <v>99</v>
      </c>
      <c r="AD2777" s="7" t="s">
        <v>6091</v>
      </c>
      <c r="AE2777" s="7" t="s">
        <v>429</v>
      </c>
      <c r="AF2777" s="7" t="str">
        <f aca="false">IF(AD2777&lt;AE2777,AD2777,AE2777)</f>
        <v>Barbarian Barrel, Electro Spirit, Fireball, Fisherman, Hunter, Royal Ghost, Royal Giant, Skeletons</v>
      </c>
      <c r="AG2777" s="7" t="str">
        <f aca="false">IF(AD2777&lt;AE2777,AE2777,AD2777)</f>
        <v>Earthquake, Fire Spirit, Goblins, Hog Rider, Ronin, Tesla, The Log, Wizard</v>
      </c>
      <c r="AH2777" s="7" t="str">
        <f aca="false">IF(AD2777=AF2777,AA2777,IF(AA2777="Win","Loss",IF(AA2777="Loss","Win","Draw")))</f>
        <v>Win</v>
      </c>
      <c r="AI2777" s="7" t="s">
        <v>297</v>
      </c>
    </row>
    <row r="2778" customFormat="false" ht="15" hidden="false" customHeight="true" outlineLevel="0" collapsed="false">
      <c r="A2778" s="7" t="s">
        <v>6089</v>
      </c>
      <c r="B2778" s="7" t="n">
        <v>2</v>
      </c>
      <c r="C2778" s="7" t="s">
        <v>1754</v>
      </c>
      <c r="D2778" s="7" t="s">
        <v>1755</v>
      </c>
      <c r="E2778" s="7" t="s">
        <v>6073</v>
      </c>
      <c r="F2778" s="7" t="s">
        <v>6074</v>
      </c>
      <c r="G2778" s="7" t="s">
        <v>6092</v>
      </c>
      <c r="H2778" s="7" t="s">
        <v>376</v>
      </c>
      <c r="I2778" s="7" t="s">
        <v>152</v>
      </c>
      <c r="J2778" s="7" t="s">
        <v>128</v>
      </c>
      <c r="K2778" s="7" t="s">
        <v>107</v>
      </c>
      <c r="L2778" s="7" t="s">
        <v>306</v>
      </c>
      <c r="M2778" s="7" t="s">
        <v>85</v>
      </c>
      <c r="N2778" s="7" t="s">
        <v>187</v>
      </c>
      <c r="O2778" s="7" t="s">
        <v>95</v>
      </c>
      <c r="P2778" s="7" t="s">
        <v>307</v>
      </c>
      <c r="Q2778" s="7" t="s">
        <v>87</v>
      </c>
      <c r="R2778" s="7" t="s">
        <v>202</v>
      </c>
      <c r="S2778" s="7" t="s">
        <v>91</v>
      </c>
      <c r="T2778" s="7" t="s">
        <v>165</v>
      </c>
      <c r="U2778" s="7" t="s">
        <v>97</v>
      </c>
      <c r="V2778" s="7" t="s">
        <v>85</v>
      </c>
      <c r="W2778" s="7" t="s">
        <v>157</v>
      </c>
      <c r="X2778" s="7" t="s">
        <v>89</v>
      </c>
      <c r="Y2778" s="7" t="n">
        <v>1</v>
      </c>
      <c r="Z2778" s="7" t="n">
        <v>0</v>
      </c>
      <c r="AA2778" s="7" t="str">
        <f aca="false">IF(Y2778&gt;Z2778,"Win",IF(Y2778&lt;Z2778,"Loss","Draw"))</f>
        <v>Win</v>
      </c>
      <c r="AB2778" s="7" t="s">
        <v>99</v>
      </c>
      <c r="AC2778" s="7" t="s">
        <v>99</v>
      </c>
      <c r="AD2778" s="7" t="s">
        <v>603</v>
      </c>
      <c r="AE2778" s="7" t="s">
        <v>6093</v>
      </c>
      <c r="AF2778" s="7" t="str">
        <f aca="false">IF(AD2778&lt;AE2778,AD2778,AE2778)</f>
        <v>Baby Dragon, Barbarian Barrel, Goblin Cage, Golden Knight, Golem, Ice Wizard, Lightning, Tornado</v>
      </c>
      <c r="AG2778" s="7" t="str">
        <f aca="false">IF(AD2778&lt;AE2778,AE2778,AD2778)</f>
        <v>Fire Spirit, Goblins, Hog Rider, Lightning, Magic Archer, Ronin, Tesla, The Log</v>
      </c>
      <c r="AH2778" s="7" t="str">
        <f aca="false">IF(AD2778=AF2778,AA2778,IF(AA2778="Win","Loss",IF(AA2778="Loss","Win","Draw")))</f>
        <v>Win</v>
      </c>
      <c r="AI2778" s="7" t="s">
        <v>297</v>
      </c>
    </row>
    <row r="2779" customFormat="false" ht="15" hidden="false" customHeight="true" outlineLevel="0" collapsed="false">
      <c r="A2779" s="7" t="s">
        <v>6089</v>
      </c>
      <c r="B2779" s="7" t="n">
        <v>3</v>
      </c>
      <c r="C2779" s="7" t="s">
        <v>1754</v>
      </c>
      <c r="D2779" s="7" t="s">
        <v>1755</v>
      </c>
      <c r="E2779" s="7" t="s">
        <v>6073</v>
      </c>
      <c r="F2779" s="7" t="s">
        <v>6074</v>
      </c>
      <c r="G2779" s="7" t="s">
        <v>6094</v>
      </c>
      <c r="H2779" s="7" t="s">
        <v>376</v>
      </c>
      <c r="I2779" s="7" t="s">
        <v>448</v>
      </c>
      <c r="J2779" s="7" t="s">
        <v>158</v>
      </c>
      <c r="K2779" s="7" t="s">
        <v>114</v>
      </c>
      <c r="L2779" s="7" t="s">
        <v>447</v>
      </c>
      <c r="M2779" s="7" t="s">
        <v>115</v>
      </c>
      <c r="N2779" s="7" t="s">
        <v>173</v>
      </c>
      <c r="O2779" s="7" t="s">
        <v>193</v>
      </c>
      <c r="P2779" s="7" t="s">
        <v>130</v>
      </c>
      <c r="Q2779" s="7" t="s">
        <v>129</v>
      </c>
      <c r="R2779" s="7" t="s">
        <v>128</v>
      </c>
      <c r="S2779" s="7" t="s">
        <v>127</v>
      </c>
      <c r="T2779" s="7" t="s">
        <v>133</v>
      </c>
      <c r="U2779" s="7" t="s">
        <v>130</v>
      </c>
      <c r="V2779" s="7" t="s">
        <v>109</v>
      </c>
      <c r="W2779" s="7" t="s">
        <v>141</v>
      </c>
      <c r="X2779" s="7" t="s">
        <v>86</v>
      </c>
      <c r="Y2779" s="7" t="n">
        <v>0</v>
      </c>
      <c r="Z2779" s="7" t="n">
        <v>1</v>
      </c>
      <c r="AA2779" s="7" t="str">
        <f aca="false">IF(Y2779&gt;Z2779,"Win",IF(Y2779&lt;Z2779,"Loss","Draw"))</f>
        <v>Loss</v>
      </c>
      <c r="AB2779" s="7" t="s">
        <v>99</v>
      </c>
      <c r="AC2779" s="7" t="s">
        <v>99</v>
      </c>
      <c r="AD2779" s="7" t="s">
        <v>6095</v>
      </c>
      <c r="AE2779" s="7" t="s">
        <v>6096</v>
      </c>
      <c r="AF2779" s="7" t="str">
        <f aca="false">IF(AD2779&lt;AE2779,AD2779,AE2779)</f>
        <v>Arrows, Battle Ram, Golden Knight, Lumberjack, Mega Knight, Mother Witch, Skeleton Dragons, Zap</v>
      </c>
      <c r="AG2779" s="7" t="str">
        <f aca="false">IF(AD2779&lt;AE2779,AE2779,AD2779)</f>
        <v>Arrows, Bowler, Giant, Giant Snowball, Graveyard, Guards, Witch, Zappies</v>
      </c>
      <c r="AH2779" s="7" t="str">
        <f aca="false">IF(AD2779=AF2779,AA2779,IF(AA2779="Win","Loss",IF(AA2779="Loss","Win","Draw")))</f>
        <v>Win</v>
      </c>
      <c r="AI2779" s="7" t="s">
        <v>297</v>
      </c>
    </row>
    <row r="2780" customFormat="false" ht="15" hidden="false" customHeight="true" outlineLevel="0" collapsed="false">
      <c r="A2780" s="5" t="s">
        <v>6097</v>
      </c>
      <c r="B2780" s="5" t="n">
        <v>1</v>
      </c>
      <c r="C2780" s="5" t="s">
        <v>1754</v>
      </c>
      <c r="D2780" s="5" t="s">
        <v>1755</v>
      </c>
      <c r="E2780" s="5" t="s">
        <v>5304</v>
      </c>
      <c r="F2780" s="5" t="s">
        <v>5305</v>
      </c>
      <c r="G2780" s="5" t="s">
        <v>6098</v>
      </c>
      <c r="H2780" s="5" t="s">
        <v>163</v>
      </c>
      <c r="I2780" s="5" t="s">
        <v>82</v>
      </c>
      <c r="J2780" s="5" t="s">
        <v>194</v>
      </c>
      <c r="K2780" s="5" t="s">
        <v>153</v>
      </c>
      <c r="L2780" s="5" t="s">
        <v>164</v>
      </c>
      <c r="M2780" s="5" t="s">
        <v>118</v>
      </c>
      <c r="N2780" s="5" t="s">
        <v>126</v>
      </c>
      <c r="O2780" s="5" t="s">
        <v>204</v>
      </c>
      <c r="P2780" s="5" t="s">
        <v>89</v>
      </c>
      <c r="Q2780" s="5" t="s">
        <v>141</v>
      </c>
      <c r="R2780" s="5" t="s">
        <v>158</v>
      </c>
      <c r="S2780" s="5" t="s">
        <v>107</v>
      </c>
      <c r="T2780" s="5" t="s">
        <v>177</v>
      </c>
      <c r="U2780" s="5" t="s">
        <v>93</v>
      </c>
      <c r="V2780" s="5" t="s">
        <v>95</v>
      </c>
      <c r="W2780" s="5" t="s">
        <v>150</v>
      </c>
      <c r="X2780" s="5" t="s">
        <v>178</v>
      </c>
      <c r="Y2780" s="5" t="n">
        <v>1</v>
      </c>
      <c r="Z2780" s="5" t="n">
        <v>0</v>
      </c>
      <c r="AA2780" s="5" t="str">
        <f aca="false">IF(Y2780&gt;Z2780,"Win",IF(Y2780&lt;Z2780,"Loss","Draw"))</f>
        <v>Win</v>
      </c>
      <c r="AB2780" s="5" t="s">
        <v>98</v>
      </c>
      <c r="AC2780" s="5" t="s">
        <v>99</v>
      </c>
      <c r="AD2780" s="5" t="s">
        <v>1111</v>
      </c>
      <c r="AE2780" s="5" t="s">
        <v>5307</v>
      </c>
      <c r="AF2780" s="5" t="str">
        <f aca="false">IF(AD2780&lt;AE2780,AD2780,AE2780)</f>
        <v>Archer Queen, Cannon, Earthquake, Ice Spirit, Royal Delivery, Royal Hogs, Skeletons, The Log</v>
      </c>
      <c r="AG2780" s="5" t="str">
        <f aca="false">IF(AD2780&lt;AE2780,AE2780,AD2780)</f>
        <v>Barbarian Barrel, Bowler, Electro Spirit, Fireball, Goblin Cage, Lumberjack, Phoenix, Royal Giant</v>
      </c>
      <c r="AH2780" s="5" t="str">
        <f aca="false">IF(AD2780=AF2780,AA2780,IF(AA2780="Win","Loss",IF(AA2780="Loss","Win","Draw")))</f>
        <v>Win</v>
      </c>
      <c r="AI2780" s="5" t="s">
        <v>297</v>
      </c>
    </row>
    <row r="2781" customFormat="false" ht="15" hidden="false" customHeight="true" outlineLevel="0" collapsed="false">
      <c r="A2781" s="5" t="s">
        <v>6097</v>
      </c>
      <c r="B2781" s="5" t="n">
        <v>2</v>
      </c>
      <c r="C2781" s="5" t="s">
        <v>1754</v>
      </c>
      <c r="D2781" s="5" t="s">
        <v>1755</v>
      </c>
      <c r="E2781" s="5" t="s">
        <v>5304</v>
      </c>
      <c r="F2781" s="5" t="s">
        <v>5305</v>
      </c>
      <c r="G2781" s="5" t="s">
        <v>6099</v>
      </c>
      <c r="H2781" s="5" t="s">
        <v>163</v>
      </c>
      <c r="I2781" s="5" t="s">
        <v>129</v>
      </c>
      <c r="J2781" s="5" t="s">
        <v>128</v>
      </c>
      <c r="K2781" s="5" t="s">
        <v>127</v>
      </c>
      <c r="L2781" s="5" t="s">
        <v>173</v>
      </c>
      <c r="M2781" s="5" t="s">
        <v>133</v>
      </c>
      <c r="N2781" s="5" t="s">
        <v>130</v>
      </c>
      <c r="O2781" s="5" t="s">
        <v>97</v>
      </c>
      <c r="P2781" s="5" t="s">
        <v>131</v>
      </c>
      <c r="Q2781" s="5" t="s">
        <v>203</v>
      </c>
      <c r="R2781" s="5" t="s">
        <v>202</v>
      </c>
      <c r="S2781" s="5" t="s">
        <v>208</v>
      </c>
      <c r="T2781" s="5" t="s">
        <v>209</v>
      </c>
      <c r="U2781" s="5" t="s">
        <v>118</v>
      </c>
      <c r="V2781" s="5" t="s">
        <v>157</v>
      </c>
      <c r="W2781" s="5" t="s">
        <v>204</v>
      </c>
      <c r="X2781" s="5" t="s">
        <v>201</v>
      </c>
      <c r="Y2781" s="5" t="n">
        <v>1</v>
      </c>
      <c r="Z2781" s="5" t="n">
        <v>0</v>
      </c>
      <c r="AA2781" s="5" t="str">
        <f aca="false">IF(Y2781&gt;Z2781,"Win",IF(Y2781&lt;Z2781,"Loss","Draw"))</f>
        <v>Win</v>
      </c>
      <c r="AB2781" s="5" t="s">
        <v>98</v>
      </c>
      <c r="AC2781" s="5" t="s">
        <v>99</v>
      </c>
      <c r="AD2781" s="5" t="s">
        <v>503</v>
      </c>
      <c r="AE2781" s="5" t="s">
        <v>210</v>
      </c>
      <c r="AF2781" s="5" t="str">
        <f aca="false">IF(AD2781&lt;AE2781,AD2781,AE2781)</f>
        <v>Arrows, Bandit, Battle Ram, Golden Knight, Mega Knight, Mother Witch, Ronin, Zappies</v>
      </c>
      <c r="AG2781" s="5" t="str">
        <f aca="false">IF(AD2781&lt;AE2781,AE2781,AD2781)</f>
        <v>Fire Spirit, Goblin Barrel, Ice Spirit, Inferno Tower, Magic Archer, Royal Delivery, Valkyrie, Wall Breakers</v>
      </c>
      <c r="AH2781" s="5" t="str">
        <f aca="false">IF(AD2781=AF2781,AA2781,IF(AA2781="Win","Loss",IF(AA2781="Loss","Win","Draw")))</f>
        <v>Win</v>
      </c>
      <c r="AI2781" s="5" t="s">
        <v>297</v>
      </c>
    </row>
    <row r="2782" customFormat="false" ht="15" hidden="false" customHeight="true" outlineLevel="0" collapsed="false">
      <c r="A2782" s="5" t="s">
        <v>6097</v>
      </c>
      <c r="B2782" s="5" t="n">
        <v>3</v>
      </c>
      <c r="C2782" s="5" t="s">
        <v>1754</v>
      </c>
      <c r="D2782" s="5" t="s">
        <v>1755</v>
      </c>
      <c r="E2782" s="5" t="s">
        <v>5304</v>
      </c>
      <c r="F2782" s="5" t="s">
        <v>5305</v>
      </c>
      <c r="G2782" s="5" t="s">
        <v>6100</v>
      </c>
      <c r="H2782" s="5" t="s">
        <v>163</v>
      </c>
      <c r="I2782" s="5" t="s">
        <v>241</v>
      </c>
      <c r="J2782" s="5" t="s">
        <v>186</v>
      </c>
      <c r="K2782" s="5" t="s">
        <v>185</v>
      </c>
      <c r="L2782" s="5" t="s">
        <v>88</v>
      </c>
      <c r="M2782" s="5" t="s">
        <v>109</v>
      </c>
      <c r="N2782" s="5" t="s">
        <v>187</v>
      </c>
      <c r="O2782" s="5" t="s">
        <v>234</v>
      </c>
      <c r="P2782" s="5" t="s">
        <v>111</v>
      </c>
      <c r="Q2782" s="5" t="s">
        <v>84</v>
      </c>
      <c r="R2782" s="5" t="s">
        <v>108</v>
      </c>
      <c r="S2782" s="5" t="s">
        <v>114</v>
      </c>
      <c r="T2782" s="5" t="s">
        <v>138</v>
      </c>
      <c r="U2782" s="5" t="s">
        <v>116</v>
      </c>
      <c r="V2782" s="5" t="s">
        <v>119</v>
      </c>
      <c r="W2782" s="5" t="s">
        <v>115</v>
      </c>
      <c r="X2782" s="5" t="s">
        <v>88</v>
      </c>
      <c r="Y2782" s="5" t="n">
        <v>0</v>
      </c>
      <c r="Z2782" s="5" t="n">
        <v>1</v>
      </c>
      <c r="AA2782" s="5" t="str">
        <f aca="false">IF(Y2782&gt;Z2782,"Win",IF(Y2782&lt;Z2782,"Loss","Draw"))</f>
        <v>Loss</v>
      </c>
      <c r="AB2782" s="5" t="s">
        <v>98</v>
      </c>
      <c r="AC2782" s="5" t="s">
        <v>99</v>
      </c>
      <c r="AD2782" s="5" t="s">
        <v>363</v>
      </c>
      <c r="AE2782" s="5" t="s">
        <v>231</v>
      </c>
      <c r="AF2782" s="5" t="str">
        <f aca="false">IF(AD2782&lt;AE2782,AD2782,AE2782)</f>
        <v>Archers, Berserker, Dark Prince, Giant Snowball, Goblin Demolisher, Goblin Hut, Graveyard, Poison</v>
      </c>
      <c r="AG2782" s="5" t="str">
        <f aca="false">IF(AD2782&lt;AE2782,AE2782,AD2782)</f>
        <v>Balloon, Berserker, Bomb Tower, Executioner, Knight, Miner, Tornado, Zap</v>
      </c>
      <c r="AH2782" s="5" t="str">
        <f aca="false">IF(AD2782=AF2782,AA2782,IF(AA2782="Win","Loss",IF(AA2782="Loss","Win","Draw")))</f>
        <v>Win</v>
      </c>
      <c r="AI2782" s="5" t="s">
        <v>297</v>
      </c>
    </row>
    <row r="2783" customFormat="false" ht="15" hidden="false" customHeight="true" outlineLevel="0" collapsed="false">
      <c r="A2783" s="7" t="s">
        <v>6101</v>
      </c>
      <c r="B2783" s="7" t="n">
        <v>1</v>
      </c>
      <c r="C2783" s="7" t="s">
        <v>1754</v>
      </c>
      <c r="D2783" s="7" t="s">
        <v>1755</v>
      </c>
      <c r="E2783" s="7" t="s">
        <v>5304</v>
      </c>
      <c r="F2783" s="7" t="s">
        <v>5305</v>
      </c>
      <c r="G2783" s="7" t="s">
        <v>6102</v>
      </c>
      <c r="H2783" s="7" t="s">
        <v>376</v>
      </c>
      <c r="I2783" s="7" t="s">
        <v>137</v>
      </c>
      <c r="J2783" s="7" t="s">
        <v>241</v>
      </c>
      <c r="K2783" s="7" t="s">
        <v>114</v>
      </c>
      <c r="L2783" s="7" t="s">
        <v>116</v>
      </c>
      <c r="M2783" s="7" t="s">
        <v>242</v>
      </c>
      <c r="N2783" s="7" t="s">
        <v>157</v>
      </c>
      <c r="O2783" s="7" t="s">
        <v>126</v>
      </c>
      <c r="P2783" s="7" t="s">
        <v>87</v>
      </c>
      <c r="Q2783" s="7" t="s">
        <v>152</v>
      </c>
      <c r="R2783" s="7" t="s">
        <v>158</v>
      </c>
      <c r="S2783" s="7" t="s">
        <v>107</v>
      </c>
      <c r="T2783" s="7" t="s">
        <v>187</v>
      </c>
      <c r="U2783" s="7" t="s">
        <v>387</v>
      </c>
      <c r="V2783" s="7" t="s">
        <v>95</v>
      </c>
      <c r="W2783" s="7" t="s">
        <v>85</v>
      </c>
      <c r="X2783" s="7" t="s">
        <v>307</v>
      </c>
      <c r="Y2783" s="7" t="n">
        <v>1</v>
      </c>
      <c r="Z2783" s="7" t="n">
        <v>0</v>
      </c>
      <c r="AA2783" s="7" t="str">
        <f aca="false">IF(Y2783&gt;Z2783,"Win",IF(Y2783&lt;Z2783,"Loss","Draw"))</f>
        <v>Win</v>
      </c>
      <c r="AB2783" s="7" t="s">
        <v>99</v>
      </c>
      <c r="AC2783" s="7" t="s">
        <v>99</v>
      </c>
      <c r="AD2783" s="7" t="s">
        <v>243</v>
      </c>
      <c r="AE2783" s="7" t="s">
        <v>1103</v>
      </c>
      <c r="AF2783" s="7" t="str">
        <f aca="false">IF(AD2783&lt;AE2783,AD2783,AE2783)</f>
        <v>Baby Dragon, Barbarian Barrel, Bowler, Electro Giant, Goblin Cage, Ice Wizard, Lightning, Tornado</v>
      </c>
      <c r="AG2783" s="7" t="str">
        <f aca="false">IF(AD2783&lt;AE2783,AE2783,AD2783)</f>
        <v>Bomber, Fire Spirit, Giant Snowball, Goblin Drill, Knight, Poison, Skeletons, Tesla</v>
      </c>
      <c r="AH2783" s="7" t="str">
        <f aca="false">IF(AD2783=AF2783,AA2783,IF(AA2783="Win","Loss",IF(AA2783="Loss","Win","Draw")))</f>
        <v>Loss</v>
      </c>
      <c r="AI2783" s="7" t="s">
        <v>297</v>
      </c>
    </row>
    <row r="2784" customFormat="false" ht="15" hidden="false" customHeight="true" outlineLevel="0" collapsed="false">
      <c r="A2784" s="7" t="s">
        <v>6101</v>
      </c>
      <c r="B2784" s="7" t="n">
        <v>2</v>
      </c>
      <c r="C2784" s="7" t="s">
        <v>1754</v>
      </c>
      <c r="D2784" s="7" t="s">
        <v>1755</v>
      </c>
      <c r="E2784" s="7" t="s">
        <v>5304</v>
      </c>
      <c r="F2784" s="7" t="s">
        <v>5305</v>
      </c>
      <c r="G2784" s="7" t="s">
        <v>6103</v>
      </c>
      <c r="H2784" s="7" t="s">
        <v>376</v>
      </c>
      <c r="I2784" s="7" t="s">
        <v>177</v>
      </c>
      <c r="J2784" s="7" t="s">
        <v>83</v>
      </c>
      <c r="K2784" s="7" t="s">
        <v>257</v>
      </c>
      <c r="L2784" s="7" t="s">
        <v>124</v>
      </c>
      <c r="M2784" s="7" t="s">
        <v>89</v>
      </c>
      <c r="N2784" s="7" t="s">
        <v>93</v>
      </c>
      <c r="O2784" s="7" t="s">
        <v>150</v>
      </c>
      <c r="P2784" s="7" t="s">
        <v>215</v>
      </c>
      <c r="Q2784" s="7" t="s">
        <v>114</v>
      </c>
      <c r="R2784" s="7" t="s">
        <v>447</v>
      </c>
      <c r="S2784" s="7" t="s">
        <v>448</v>
      </c>
      <c r="T2784" s="7" t="s">
        <v>84</v>
      </c>
      <c r="U2784" s="7" t="s">
        <v>97</v>
      </c>
      <c r="V2784" s="7" t="s">
        <v>96</v>
      </c>
      <c r="W2784" s="7" t="s">
        <v>130</v>
      </c>
      <c r="X2784" s="7" t="s">
        <v>115</v>
      </c>
      <c r="Y2784" s="7" t="n">
        <v>1</v>
      </c>
      <c r="Z2784" s="7" t="n">
        <v>0</v>
      </c>
      <c r="AA2784" s="7" t="str">
        <f aca="false">IF(Y2784&gt;Z2784,"Win",IF(Y2784&lt;Z2784,"Loss","Draw"))</f>
        <v>Win</v>
      </c>
      <c r="AB2784" s="7" t="s">
        <v>99</v>
      </c>
      <c r="AC2784" s="7" t="s">
        <v>99</v>
      </c>
      <c r="AD2784" s="7" t="s">
        <v>1611</v>
      </c>
      <c r="AE2784" s="7" t="s">
        <v>6104</v>
      </c>
      <c r="AF2784" s="7" t="str">
        <f aca="false">IF(AD2784&lt;AE2784,AD2784,AE2784)</f>
        <v>Archers, Arrows, Giant, Giant Snowball, Graveyard, Minions, Ronin, Witch</v>
      </c>
      <c r="AG2784" s="7" t="str">
        <f aca="false">IF(AD2784&lt;AE2784,AE2784,AD2784)</f>
        <v>Electro Spirit, Fireball, Fisherman, Hunter, Monk, Royal Ghost, Royal Giant, The Log</v>
      </c>
      <c r="AH2784" s="7" t="str">
        <f aca="false">IF(AD2784=AF2784,AA2784,IF(AA2784="Win","Loss",IF(AA2784="Loss","Win","Draw")))</f>
        <v>Loss</v>
      </c>
      <c r="AI2784" s="7" t="s">
        <v>297</v>
      </c>
    </row>
    <row r="2785" customFormat="false" ht="15" hidden="false" customHeight="true" outlineLevel="0" collapsed="false">
      <c r="A2785" s="7" t="s">
        <v>6101</v>
      </c>
      <c r="B2785" s="7" t="n">
        <v>3</v>
      </c>
      <c r="C2785" s="7" t="s">
        <v>1754</v>
      </c>
      <c r="D2785" s="7" t="s">
        <v>1755</v>
      </c>
      <c r="E2785" s="7" t="s">
        <v>5304</v>
      </c>
      <c r="F2785" s="7" t="s">
        <v>5305</v>
      </c>
      <c r="G2785" s="7" t="s">
        <v>6105</v>
      </c>
      <c r="H2785" s="7" t="s">
        <v>376</v>
      </c>
      <c r="I2785" s="7" t="s">
        <v>129</v>
      </c>
      <c r="J2785" s="7" t="s">
        <v>158</v>
      </c>
      <c r="K2785" s="7" t="s">
        <v>128</v>
      </c>
      <c r="L2785" s="7" t="s">
        <v>165</v>
      </c>
      <c r="M2785" s="7" t="s">
        <v>112</v>
      </c>
      <c r="N2785" s="7" t="s">
        <v>133</v>
      </c>
      <c r="O2785" s="7" t="s">
        <v>130</v>
      </c>
      <c r="P2785" s="7" t="s">
        <v>109</v>
      </c>
      <c r="Q2785" s="7" t="s">
        <v>82</v>
      </c>
      <c r="R2785" s="7" t="s">
        <v>202</v>
      </c>
      <c r="S2785" s="7" t="s">
        <v>108</v>
      </c>
      <c r="T2785" s="7" t="s">
        <v>119</v>
      </c>
      <c r="U2785" s="7" t="s">
        <v>126</v>
      </c>
      <c r="V2785" s="7" t="s">
        <v>150</v>
      </c>
      <c r="W2785" s="7" t="s">
        <v>93</v>
      </c>
      <c r="X2785" s="7" t="s">
        <v>89</v>
      </c>
      <c r="Y2785" s="7" t="n">
        <v>0</v>
      </c>
      <c r="Z2785" s="7" t="n">
        <v>1</v>
      </c>
      <c r="AA2785" s="7" t="str">
        <f aca="false">IF(Y2785&gt;Z2785,"Win",IF(Y2785&lt;Z2785,"Loss","Draw"))</f>
        <v>Loss</v>
      </c>
      <c r="AB2785" s="7" t="s">
        <v>99</v>
      </c>
      <c r="AC2785" s="7" t="s">
        <v>99</v>
      </c>
      <c r="AD2785" s="7" t="s">
        <v>1430</v>
      </c>
      <c r="AE2785" s="7" t="s">
        <v>6106</v>
      </c>
      <c r="AF2785" s="7" t="str">
        <f aca="false">IF(AD2785&lt;AE2785,AD2785,AE2785)</f>
        <v>Arrows, Bowler, Golden Knight, Hog Rider, Mega Knight, Mother Witch, Spirit Empress, Zap</v>
      </c>
      <c r="AG2785" s="7" t="str">
        <f aca="false">IF(AD2785&lt;AE2785,AE2785,AD2785)</f>
        <v>Dark Prince, Electro Spirit, Fireball, Goblin Hut, Magic Archer, Royal Hogs, Skeletons, The Log</v>
      </c>
      <c r="AH2785" s="7" t="str">
        <f aca="false">IF(AD2785=AF2785,AA2785,IF(AA2785="Win","Loss",IF(AA2785="Loss","Win","Draw")))</f>
        <v>Loss</v>
      </c>
      <c r="AI2785" s="7" t="s">
        <v>297</v>
      </c>
    </row>
    <row r="2786" customFormat="false" ht="15" hidden="false" customHeight="true" outlineLevel="0" collapsed="false">
      <c r="A2786" s="7" t="s">
        <v>6107</v>
      </c>
      <c r="B2786" s="7" t="n">
        <v>1</v>
      </c>
      <c r="C2786" s="7" t="s">
        <v>1754</v>
      </c>
      <c r="D2786" s="7" t="s">
        <v>1755</v>
      </c>
      <c r="E2786" s="7" t="s">
        <v>5304</v>
      </c>
      <c r="F2786" s="7" t="s">
        <v>5305</v>
      </c>
      <c r="G2786" s="7" t="s">
        <v>6108</v>
      </c>
      <c r="H2786" s="7" t="s">
        <v>376</v>
      </c>
      <c r="I2786" s="7" t="s">
        <v>152</v>
      </c>
      <c r="J2786" s="7" t="s">
        <v>158</v>
      </c>
      <c r="K2786" s="7" t="s">
        <v>107</v>
      </c>
      <c r="L2786" s="7" t="s">
        <v>387</v>
      </c>
      <c r="M2786" s="7" t="s">
        <v>85</v>
      </c>
      <c r="N2786" s="7" t="s">
        <v>307</v>
      </c>
      <c r="O2786" s="7" t="s">
        <v>187</v>
      </c>
      <c r="P2786" s="7" t="s">
        <v>95</v>
      </c>
      <c r="Q2786" s="7" t="s">
        <v>152</v>
      </c>
      <c r="R2786" s="7" t="s">
        <v>186</v>
      </c>
      <c r="S2786" s="7" t="s">
        <v>109</v>
      </c>
      <c r="T2786" s="7" t="s">
        <v>307</v>
      </c>
      <c r="U2786" s="7" t="s">
        <v>119</v>
      </c>
      <c r="V2786" s="7" t="s">
        <v>187</v>
      </c>
      <c r="W2786" s="7" t="s">
        <v>117</v>
      </c>
      <c r="X2786" s="7" t="s">
        <v>111</v>
      </c>
      <c r="Y2786" s="7" t="n">
        <v>0</v>
      </c>
      <c r="Z2786" s="7" t="n">
        <v>3</v>
      </c>
      <c r="AA2786" s="7" t="str">
        <f aca="false">IF(Y2786&gt;Z2786,"Win",IF(Y2786&lt;Z2786,"Loss","Draw"))</f>
        <v>Loss</v>
      </c>
      <c r="AB2786" s="7" t="s">
        <v>99</v>
      </c>
      <c r="AC2786" s="7" t="s">
        <v>99</v>
      </c>
      <c r="AD2786" s="7" t="s">
        <v>1103</v>
      </c>
      <c r="AE2786" s="7" t="s">
        <v>5312</v>
      </c>
      <c r="AF2786" s="7" t="str">
        <f aca="false">IF(AD2786&lt;AE2786,AD2786,AE2786)</f>
        <v>Baby Dragon, Balloon, Giant Skeleton, Goblin Hut, Ice Wizard, Miner, Tornado, Zap</v>
      </c>
      <c r="AG2786" s="7" t="str">
        <f aca="false">IF(AD2786&lt;AE2786,AE2786,AD2786)</f>
        <v>Baby Dragon, Barbarian Barrel, Bowler, Electro Giant, Goblin Cage, Ice Wizard, Lightning, Tornado</v>
      </c>
      <c r="AH2786" s="7" t="str">
        <f aca="false">IF(AD2786=AF2786,AA2786,IF(AA2786="Win","Loss",IF(AA2786="Loss","Win","Draw")))</f>
        <v>Win</v>
      </c>
      <c r="AI2786" s="7" t="s">
        <v>297</v>
      </c>
    </row>
    <row r="2787" customFormat="false" ht="15" hidden="false" customHeight="true" outlineLevel="0" collapsed="false">
      <c r="A2787" s="7" t="s">
        <v>6107</v>
      </c>
      <c r="B2787" s="7" t="n">
        <v>2</v>
      </c>
      <c r="C2787" s="7" t="s">
        <v>1754</v>
      </c>
      <c r="D2787" s="7" t="s">
        <v>1755</v>
      </c>
      <c r="E2787" s="7" t="s">
        <v>5304</v>
      </c>
      <c r="F2787" s="7" t="s">
        <v>5305</v>
      </c>
      <c r="G2787" s="7" t="s">
        <v>6109</v>
      </c>
      <c r="H2787" s="7" t="s">
        <v>376</v>
      </c>
      <c r="I2787" s="7" t="s">
        <v>201</v>
      </c>
      <c r="J2787" s="7" t="s">
        <v>202</v>
      </c>
      <c r="K2787" s="7" t="s">
        <v>233</v>
      </c>
      <c r="L2787" s="7" t="s">
        <v>234</v>
      </c>
      <c r="M2787" s="7" t="s">
        <v>157</v>
      </c>
      <c r="N2787" s="7" t="s">
        <v>88</v>
      </c>
      <c r="O2787" s="7" t="s">
        <v>204</v>
      </c>
      <c r="P2787" s="7" t="s">
        <v>111</v>
      </c>
      <c r="Q2787" s="7" t="s">
        <v>177</v>
      </c>
      <c r="R2787" s="7" t="s">
        <v>83</v>
      </c>
      <c r="S2787" s="7" t="s">
        <v>257</v>
      </c>
      <c r="T2787" s="7" t="s">
        <v>93</v>
      </c>
      <c r="U2787" s="7" t="s">
        <v>126</v>
      </c>
      <c r="V2787" s="7" t="s">
        <v>150</v>
      </c>
      <c r="W2787" s="7" t="s">
        <v>215</v>
      </c>
      <c r="X2787" s="7" t="s">
        <v>95</v>
      </c>
      <c r="Y2787" s="7" t="n">
        <v>1</v>
      </c>
      <c r="Z2787" s="7" t="n">
        <v>0</v>
      </c>
      <c r="AA2787" s="7" t="str">
        <f aca="false">IF(Y2787&gt;Z2787,"Win",IF(Y2787&lt;Z2787,"Loss","Draw"))</f>
        <v>Win</v>
      </c>
      <c r="AB2787" s="7" t="s">
        <v>99</v>
      </c>
      <c r="AC2787" s="7" t="s">
        <v>99</v>
      </c>
      <c r="AD2787" s="7" t="s">
        <v>380</v>
      </c>
      <c r="AE2787" s="7" t="s">
        <v>1106</v>
      </c>
      <c r="AF2787" s="7" t="str">
        <f aca="false">IF(AD2787&lt;AE2787,AD2787,AE2787)</f>
        <v>Barbarian Barrel, Electro Spirit, Fireball, Fisherman, Hunter, Monk, Royal Giant, Skeletons</v>
      </c>
      <c r="AG2787" s="7" t="str">
        <f aca="false">IF(AD2787&lt;AE2787,AE2787,AD2787)</f>
        <v>Bats, Berserker, Bomb Tower, Fire Spirit, Magic Archer, Miner, Royal Delivery, Wall Breakers</v>
      </c>
      <c r="AH2787" s="7" t="str">
        <f aca="false">IF(AD2787=AF2787,AA2787,IF(AA2787="Win","Loss",IF(AA2787="Loss","Win","Draw")))</f>
        <v>Loss</v>
      </c>
      <c r="AI2787" s="7" t="s">
        <v>297</v>
      </c>
    </row>
    <row r="2788" customFormat="false" ht="15" hidden="false" customHeight="true" outlineLevel="0" collapsed="false">
      <c r="A2788" s="7" t="s">
        <v>6107</v>
      </c>
      <c r="B2788" s="7" t="n">
        <v>3</v>
      </c>
      <c r="C2788" s="7" t="s">
        <v>1754</v>
      </c>
      <c r="D2788" s="7" t="s">
        <v>1755</v>
      </c>
      <c r="E2788" s="7" t="s">
        <v>5304</v>
      </c>
      <c r="F2788" s="7" t="s">
        <v>5305</v>
      </c>
      <c r="G2788" s="7" t="s">
        <v>6110</v>
      </c>
      <c r="H2788" s="7" t="s">
        <v>163</v>
      </c>
      <c r="I2788" s="7" t="s">
        <v>129</v>
      </c>
      <c r="J2788" s="7" t="s">
        <v>128</v>
      </c>
      <c r="K2788" s="7" t="s">
        <v>127</v>
      </c>
      <c r="L2788" s="7" t="s">
        <v>173</v>
      </c>
      <c r="M2788" s="7" t="s">
        <v>133</v>
      </c>
      <c r="N2788" s="7" t="s">
        <v>130</v>
      </c>
      <c r="O2788" s="7" t="s">
        <v>97</v>
      </c>
      <c r="P2788" s="7" t="s">
        <v>131</v>
      </c>
      <c r="Q2788" s="7" t="s">
        <v>129</v>
      </c>
      <c r="R2788" s="7" t="s">
        <v>128</v>
      </c>
      <c r="S2788" s="7" t="s">
        <v>141</v>
      </c>
      <c r="T2788" s="7" t="s">
        <v>132</v>
      </c>
      <c r="U2788" s="7" t="s">
        <v>96</v>
      </c>
      <c r="V2788" s="7" t="s">
        <v>130</v>
      </c>
      <c r="W2788" s="7" t="s">
        <v>164</v>
      </c>
      <c r="X2788" s="7" t="s">
        <v>165</v>
      </c>
      <c r="Y2788" s="7" t="n">
        <v>1</v>
      </c>
      <c r="Z2788" s="7" t="n">
        <v>0</v>
      </c>
      <c r="AA2788" s="7" t="str">
        <f aca="false">IF(Y2788&gt;Z2788,"Win",IF(Y2788&lt;Z2788,"Loss","Draw"))</f>
        <v>Win</v>
      </c>
      <c r="AB2788" s="7" t="s">
        <v>99</v>
      </c>
      <c r="AC2788" s="7" t="s">
        <v>99</v>
      </c>
      <c r="AD2788" s="7" t="s">
        <v>503</v>
      </c>
      <c r="AE2788" s="7" t="s">
        <v>6111</v>
      </c>
      <c r="AF2788" s="7" t="str">
        <f aca="false">IF(AD2788&lt;AE2788,AD2788,AE2788)</f>
        <v>Arrows, Bandit, Battle Ram, Golden Knight, Mega Knight, Mother Witch, Ronin, Zappies</v>
      </c>
      <c r="AG2788" s="7" t="str">
        <f aca="false">IF(AD2788&lt;AE2788,AE2788,AD2788)</f>
        <v>Arrows, Earthquake, Electro Wizard, Golden Knight, Hog Rider, Lumberjack, Mega Knight, Minions</v>
      </c>
      <c r="AH2788" s="7" t="str">
        <f aca="false">IF(AD2788=AF2788,AA2788,IF(AA2788="Win","Loss",IF(AA2788="Loss","Win","Draw")))</f>
        <v>Win</v>
      </c>
      <c r="AI2788" s="7" t="s">
        <v>297</v>
      </c>
    </row>
    <row r="2789" customFormat="false" ht="15" hidden="false" customHeight="true" outlineLevel="0" collapsed="false">
      <c r="A2789" s="7" t="s">
        <v>6112</v>
      </c>
      <c r="B2789" s="7" t="n">
        <v>1</v>
      </c>
      <c r="C2789" s="7" t="s">
        <v>1754</v>
      </c>
      <c r="D2789" s="7" t="s">
        <v>1755</v>
      </c>
      <c r="E2789" s="7" t="s">
        <v>5304</v>
      </c>
      <c r="F2789" s="7" t="s">
        <v>5305</v>
      </c>
      <c r="G2789" s="7" t="s">
        <v>6113</v>
      </c>
      <c r="H2789" s="7" t="s">
        <v>376</v>
      </c>
      <c r="I2789" s="7" t="s">
        <v>201</v>
      </c>
      <c r="J2789" s="7" t="s">
        <v>108</v>
      </c>
      <c r="K2789" s="7" t="s">
        <v>203</v>
      </c>
      <c r="L2789" s="7" t="s">
        <v>159</v>
      </c>
      <c r="M2789" s="7" t="s">
        <v>157</v>
      </c>
      <c r="N2789" s="7" t="s">
        <v>126</v>
      </c>
      <c r="O2789" s="7" t="s">
        <v>204</v>
      </c>
      <c r="P2789" s="7" t="s">
        <v>234</v>
      </c>
      <c r="Q2789" s="7" t="s">
        <v>127</v>
      </c>
      <c r="R2789" s="7" t="s">
        <v>219</v>
      </c>
      <c r="S2789" s="7" t="s">
        <v>124</v>
      </c>
      <c r="T2789" s="7" t="s">
        <v>117</v>
      </c>
      <c r="U2789" s="7" t="s">
        <v>133</v>
      </c>
      <c r="V2789" s="7" t="s">
        <v>294</v>
      </c>
      <c r="W2789" s="7" t="s">
        <v>173</v>
      </c>
      <c r="X2789" s="7" t="s">
        <v>95</v>
      </c>
      <c r="Y2789" s="7" t="n">
        <v>0</v>
      </c>
      <c r="Z2789" s="7" t="n">
        <v>1</v>
      </c>
      <c r="AA2789" s="7" t="str">
        <f aca="false">IF(Y2789&gt;Z2789,"Win",IF(Y2789&lt;Z2789,"Loss","Draw"))</f>
        <v>Loss</v>
      </c>
      <c r="AB2789" s="7" t="s">
        <v>99</v>
      </c>
      <c r="AC2789" s="7" t="s">
        <v>99</v>
      </c>
      <c r="AD2789" s="7" t="s">
        <v>2083</v>
      </c>
      <c r="AE2789" s="7" t="s">
        <v>296</v>
      </c>
      <c r="AF2789" s="7" t="str">
        <f aca="false">IF(AD2789&lt;AE2789,AD2789,AE2789)</f>
        <v>Barbarian Barrel, Battle Ram, Giant Skeleton, Mother Witch, Royal Ghost, Vines, Wizard, Zappies</v>
      </c>
      <c r="AG2789" s="7" t="str">
        <f aca="false">IF(AD2789&lt;AE2789,AE2789,AD2789)</f>
        <v>Bomb Tower, Dark Prince, Dart Goblin, Fire Spirit, Goblin Barrel, Royal Delivery, Skeletons, Wall Breakers</v>
      </c>
      <c r="AH2789" s="7" t="str">
        <f aca="false">IF(AD2789=AF2789,AA2789,IF(AA2789="Win","Loss",IF(AA2789="Loss","Win","Draw")))</f>
        <v>Win</v>
      </c>
      <c r="AI2789" s="7" t="s">
        <v>297</v>
      </c>
    </row>
    <row r="2790" customFormat="false" ht="15" hidden="false" customHeight="true" outlineLevel="0" collapsed="false">
      <c r="A2790" s="7" t="s">
        <v>6112</v>
      </c>
      <c r="B2790" s="7" t="n">
        <v>2</v>
      </c>
      <c r="C2790" s="7" t="s">
        <v>1754</v>
      </c>
      <c r="D2790" s="7" t="s">
        <v>1755</v>
      </c>
      <c r="E2790" s="7" t="s">
        <v>5304</v>
      </c>
      <c r="F2790" s="7" t="s">
        <v>5305</v>
      </c>
      <c r="G2790" s="7" t="s">
        <v>6114</v>
      </c>
      <c r="H2790" s="7" t="s">
        <v>376</v>
      </c>
      <c r="I2790" s="7" t="s">
        <v>219</v>
      </c>
      <c r="J2790" s="7" t="s">
        <v>91</v>
      </c>
      <c r="K2790" s="7" t="s">
        <v>87</v>
      </c>
      <c r="L2790" s="7" t="s">
        <v>165</v>
      </c>
      <c r="M2790" s="7" t="s">
        <v>97</v>
      </c>
      <c r="N2790" s="7" t="s">
        <v>85</v>
      </c>
      <c r="O2790" s="7" t="s">
        <v>118</v>
      </c>
      <c r="P2790" s="7" t="s">
        <v>89</v>
      </c>
      <c r="Q2790" s="7" t="s">
        <v>152</v>
      </c>
      <c r="R2790" s="7" t="s">
        <v>158</v>
      </c>
      <c r="S2790" s="7" t="s">
        <v>128</v>
      </c>
      <c r="T2790" s="7" t="s">
        <v>187</v>
      </c>
      <c r="U2790" s="7" t="s">
        <v>387</v>
      </c>
      <c r="V2790" s="7" t="s">
        <v>107</v>
      </c>
      <c r="W2790" s="7" t="s">
        <v>85</v>
      </c>
      <c r="X2790" s="7" t="s">
        <v>242</v>
      </c>
      <c r="Y2790" s="7" t="n">
        <v>0</v>
      </c>
      <c r="Z2790" s="7" t="n">
        <v>1</v>
      </c>
      <c r="AA2790" s="7" t="str">
        <f aca="false">IF(Y2790&gt;Z2790,"Win",IF(Y2790&lt;Z2790,"Loss","Draw"))</f>
        <v>Loss</v>
      </c>
      <c r="AB2790" s="7" t="s">
        <v>99</v>
      </c>
      <c r="AC2790" s="7" t="s">
        <v>99</v>
      </c>
      <c r="AD2790" s="7" t="s">
        <v>6115</v>
      </c>
      <c r="AE2790" s="7" t="s">
        <v>2542</v>
      </c>
      <c r="AF2790" s="7" t="str">
        <f aca="false">IF(AD2790&lt;AE2790,AD2790,AE2790)</f>
        <v>Baby Dragon, Bomber, Bowler, Electro Giant, Goblin Cage, Golden Knight, Lightning, Tornado</v>
      </c>
      <c r="AG2790" s="7" t="str">
        <f aca="false">IF(AD2790&lt;AE2790,AE2790,AD2790)</f>
        <v>Goblins, Hog Rider, Ice Spirit, Lightning, Ronin, Tesla, The Log, Wizard</v>
      </c>
      <c r="AH2790" s="7" t="str">
        <f aca="false">IF(AD2790=AF2790,AA2790,IF(AA2790="Win","Loss",IF(AA2790="Loss","Win","Draw")))</f>
        <v>Win</v>
      </c>
      <c r="AI2790" s="7" t="s">
        <v>297</v>
      </c>
    </row>
    <row r="2791" customFormat="false" ht="15" hidden="false" customHeight="true" outlineLevel="0" collapsed="false">
      <c r="A2791" s="7" t="s">
        <v>6112</v>
      </c>
      <c r="B2791" s="7" t="n">
        <v>3</v>
      </c>
      <c r="C2791" s="7" t="s">
        <v>1754</v>
      </c>
      <c r="D2791" s="7" t="s">
        <v>1755</v>
      </c>
      <c r="E2791" s="7" t="s">
        <v>5304</v>
      </c>
      <c r="F2791" s="7" t="s">
        <v>5305</v>
      </c>
      <c r="G2791" s="7" t="s">
        <v>6116</v>
      </c>
      <c r="H2791" s="7" t="s">
        <v>376</v>
      </c>
      <c r="I2791" s="7" t="s">
        <v>84</v>
      </c>
      <c r="J2791" s="7" t="s">
        <v>83</v>
      </c>
      <c r="K2791" s="7" t="s">
        <v>82</v>
      </c>
      <c r="L2791" s="7" t="s">
        <v>86</v>
      </c>
      <c r="M2791" s="7" t="s">
        <v>150</v>
      </c>
      <c r="N2791" s="7" t="s">
        <v>119</v>
      </c>
      <c r="O2791" s="7" t="s">
        <v>93</v>
      </c>
      <c r="P2791" s="7" t="s">
        <v>95</v>
      </c>
      <c r="Q2791" s="7" t="s">
        <v>92</v>
      </c>
      <c r="R2791" s="7" t="s">
        <v>91</v>
      </c>
      <c r="S2791" s="7" t="s">
        <v>90</v>
      </c>
      <c r="T2791" s="7" t="s">
        <v>125</v>
      </c>
      <c r="U2791" s="7" t="s">
        <v>93</v>
      </c>
      <c r="V2791" s="7" t="s">
        <v>96</v>
      </c>
      <c r="W2791" s="7" t="s">
        <v>94</v>
      </c>
      <c r="X2791" s="7" t="s">
        <v>150</v>
      </c>
      <c r="Y2791" s="7" t="n">
        <v>1</v>
      </c>
      <c r="Z2791" s="7" t="n">
        <v>0</v>
      </c>
      <c r="AA2791" s="7" t="str">
        <f aca="false">IF(Y2791&gt;Z2791,"Win",IF(Y2791&lt;Z2791,"Loss","Draw"))</f>
        <v>Win</v>
      </c>
      <c r="AB2791" s="7" t="s">
        <v>99</v>
      </c>
      <c r="AC2791" s="7" t="s">
        <v>99</v>
      </c>
      <c r="AD2791" s="7" t="s">
        <v>154</v>
      </c>
      <c r="AE2791" s="7" t="s">
        <v>635</v>
      </c>
      <c r="AF2791" s="7" t="str">
        <f aca="false">IF(AD2791&lt;AE2791,AD2791,AE2791)</f>
        <v>Archers, Barbarian Barrel, Electro Spirit, Fireball, Goblin Hut, Monk, Royal Hogs, Skeleton Dragons</v>
      </c>
      <c r="AG2791" s="7" t="str">
        <f aca="false">IF(AD2791&lt;AE2791,AE2791,AD2791)</f>
        <v>Cannon Cart, Electro Spirit, Fireball, Goblins, Minions, Mortar, Rascals, Skeleton Barrel</v>
      </c>
      <c r="AH2791" s="7" t="str">
        <f aca="false">IF(AD2791=AF2791,AA2791,IF(AA2791="Win","Loss",IF(AA2791="Loss","Win","Draw")))</f>
        <v>Win</v>
      </c>
      <c r="AI2791" s="7" t="s">
        <v>297</v>
      </c>
    </row>
    <row r="2792" customFormat="false" ht="15" hidden="false" customHeight="true" outlineLevel="0" collapsed="false">
      <c r="A2792" s="7" t="s">
        <v>6117</v>
      </c>
      <c r="B2792" s="7" t="n">
        <v>1</v>
      </c>
      <c r="C2792" s="7" t="s">
        <v>1754</v>
      </c>
      <c r="D2792" s="7" t="s">
        <v>1755</v>
      </c>
      <c r="E2792" s="7" t="s">
        <v>5304</v>
      </c>
      <c r="F2792" s="7" t="s">
        <v>5305</v>
      </c>
      <c r="G2792" s="7" t="s">
        <v>6118</v>
      </c>
      <c r="H2792" s="7" t="s">
        <v>376</v>
      </c>
      <c r="I2792" s="7" t="s">
        <v>208</v>
      </c>
      <c r="J2792" s="7" t="s">
        <v>188</v>
      </c>
      <c r="K2792" s="7" t="s">
        <v>109</v>
      </c>
      <c r="L2792" s="7" t="s">
        <v>110</v>
      </c>
      <c r="M2792" s="7" t="s">
        <v>112</v>
      </c>
      <c r="N2792" s="7" t="s">
        <v>88</v>
      </c>
      <c r="O2792" s="7" t="s">
        <v>93</v>
      </c>
      <c r="P2792" s="7" t="s">
        <v>86</v>
      </c>
      <c r="Q2792" s="7" t="s">
        <v>159</v>
      </c>
      <c r="R2792" s="7" t="s">
        <v>91</v>
      </c>
      <c r="S2792" s="7" t="s">
        <v>203</v>
      </c>
      <c r="T2792" s="7" t="s">
        <v>97</v>
      </c>
      <c r="U2792" s="7" t="s">
        <v>201</v>
      </c>
      <c r="V2792" s="7" t="s">
        <v>153</v>
      </c>
      <c r="W2792" s="7" t="s">
        <v>89</v>
      </c>
      <c r="X2792" s="7" t="s">
        <v>118</v>
      </c>
      <c r="Y2792" s="7" t="n">
        <v>3</v>
      </c>
      <c r="Z2792" s="7" t="n">
        <v>2</v>
      </c>
      <c r="AA2792" s="7" t="str">
        <f aca="false">IF(Y2792&gt;Z2792,"Win",IF(Y2792&lt;Z2792,"Loss","Draw"))</f>
        <v>Win</v>
      </c>
      <c r="AB2792" s="7" t="s">
        <v>99</v>
      </c>
      <c r="AC2792" s="7" t="s">
        <v>99</v>
      </c>
      <c r="AD2792" s="7" t="s">
        <v>368</v>
      </c>
      <c r="AE2792" s="7" t="s">
        <v>6119</v>
      </c>
      <c r="AF2792" s="7" t="str">
        <f aca="false">IF(AD2792&lt;AE2792,AD2792,AE2792)</f>
        <v>Berserker, Fireball, Lava Hound, Skeleton Dragons, Spirit Empress, Tombstone, Valkyrie, Zap</v>
      </c>
      <c r="AG2792" s="7" t="str">
        <f aca="false">IF(AD2792&lt;AE2792,AE2792,AD2792)</f>
        <v>Cannon, Dart Goblin, Goblin Barrel, Goblins, Ice Spirit, Ronin, The Log, Wall Breakers</v>
      </c>
      <c r="AH2792" s="7" t="str">
        <f aca="false">IF(AD2792=AF2792,AA2792,IF(AA2792="Win","Loss",IF(AA2792="Loss","Win","Draw")))</f>
        <v>Win</v>
      </c>
      <c r="AI2792" s="7" t="s">
        <v>297</v>
      </c>
    </row>
    <row r="2793" customFormat="false" ht="15" hidden="false" customHeight="true" outlineLevel="0" collapsed="false">
      <c r="A2793" s="7" t="s">
        <v>6117</v>
      </c>
      <c r="B2793" s="7" t="n">
        <v>2</v>
      </c>
      <c r="C2793" s="7" t="s">
        <v>1754</v>
      </c>
      <c r="D2793" s="7" t="s">
        <v>1755</v>
      </c>
      <c r="E2793" s="7" t="s">
        <v>5304</v>
      </c>
      <c r="F2793" s="7" t="s">
        <v>5305</v>
      </c>
      <c r="G2793" s="7" t="s">
        <v>6120</v>
      </c>
      <c r="H2793" s="7" t="s">
        <v>163</v>
      </c>
      <c r="I2793" s="7" t="s">
        <v>82</v>
      </c>
      <c r="J2793" s="7" t="s">
        <v>108</v>
      </c>
      <c r="K2793" s="7" t="s">
        <v>152</v>
      </c>
      <c r="L2793" s="7" t="s">
        <v>85</v>
      </c>
      <c r="M2793" s="7" t="s">
        <v>150</v>
      </c>
      <c r="N2793" s="7" t="s">
        <v>126</v>
      </c>
      <c r="O2793" s="7" t="s">
        <v>89</v>
      </c>
      <c r="P2793" s="7" t="s">
        <v>153</v>
      </c>
      <c r="Q2793" s="7" t="s">
        <v>84</v>
      </c>
      <c r="R2793" s="7" t="s">
        <v>83</v>
      </c>
      <c r="S2793" s="7" t="s">
        <v>82</v>
      </c>
      <c r="T2793" s="7" t="s">
        <v>86</v>
      </c>
      <c r="U2793" s="7" t="s">
        <v>150</v>
      </c>
      <c r="V2793" s="7" t="s">
        <v>119</v>
      </c>
      <c r="W2793" s="7" t="s">
        <v>93</v>
      </c>
      <c r="X2793" s="7" t="s">
        <v>95</v>
      </c>
      <c r="Y2793" s="7" t="n">
        <v>1</v>
      </c>
      <c r="Z2793" s="7" t="n">
        <v>0</v>
      </c>
      <c r="AA2793" s="7" t="str">
        <f aca="false">IF(Y2793&gt;Z2793,"Win",IF(Y2793&lt;Z2793,"Loss","Draw"))</f>
        <v>Win</v>
      </c>
      <c r="AB2793" s="7" t="s">
        <v>99</v>
      </c>
      <c r="AC2793" s="7" t="s">
        <v>99</v>
      </c>
      <c r="AD2793" s="7" t="s">
        <v>457</v>
      </c>
      <c r="AE2793" s="7" t="s">
        <v>154</v>
      </c>
      <c r="AF2793" s="7" t="str">
        <f aca="false">IF(AD2793&lt;AE2793,AD2793,AE2793)</f>
        <v>Archers, Barbarian Barrel, Electro Spirit, Fireball, Goblin Hut, Monk, Royal Hogs, Skeleton Dragons</v>
      </c>
      <c r="AG2793" s="7" t="str">
        <f aca="false">IF(AD2793&lt;AE2793,AE2793,AD2793)</f>
        <v>Baby Dragon, Cannon, Dark Prince, Electro Spirit, Lightning, Royal Hogs, Skeletons, The Log</v>
      </c>
      <c r="AH2793" s="7" t="str">
        <f aca="false">IF(AD2793=AF2793,AA2793,IF(AA2793="Win","Loss",IF(AA2793="Loss","Win","Draw")))</f>
        <v>Loss</v>
      </c>
      <c r="AI2793" s="7" t="s">
        <v>297</v>
      </c>
    </row>
    <row r="2794" customFormat="false" ht="15" hidden="false" customHeight="true" outlineLevel="0" collapsed="false">
      <c r="A2794" s="7" t="s">
        <v>6117</v>
      </c>
      <c r="B2794" s="7" t="n">
        <v>3</v>
      </c>
      <c r="C2794" s="7" t="s">
        <v>1754</v>
      </c>
      <c r="D2794" s="7" t="s">
        <v>1755</v>
      </c>
      <c r="E2794" s="7" t="s">
        <v>5304</v>
      </c>
      <c r="F2794" s="7" t="s">
        <v>5305</v>
      </c>
      <c r="G2794" s="7" t="s">
        <v>6121</v>
      </c>
      <c r="H2794" s="7" t="s">
        <v>163</v>
      </c>
      <c r="I2794" s="7" t="s">
        <v>114</v>
      </c>
      <c r="J2794" s="7" t="s">
        <v>91</v>
      </c>
      <c r="K2794" s="7" t="s">
        <v>137</v>
      </c>
      <c r="L2794" s="7" t="s">
        <v>87</v>
      </c>
      <c r="M2794" s="7" t="s">
        <v>157</v>
      </c>
      <c r="N2794" s="7" t="s">
        <v>242</v>
      </c>
      <c r="O2794" s="7" t="s">
        <v>97</v>
      </c>
      <c r="P2794" s="7" t="s">
        <v>116</v>
      </c>
      <c r="Q2794" s="7" t="s">
        <v>152</v>
      </c>
      <c r="R2794" s="7" t="s">
        <v>128</v>
      </c>
      <c r="S2794" s="7" t="s">
        <v>107</v>
      </c>
      <c r="T2794" s="7" t="s">
        <v>187</v>
      </c>
      <c r="U2794" s="7" t="s">
        <v>306</v>
      </c>
      <c r="V2794" s="7" t="s">
        <v>85</v>
      </c>
      <c r="W2794" s="7" t="s">
        <v>307</v>
      </c>
      <c r="X2794" s="7" t="s">
        <v>242</v>
      </c>
      <c r="Y2794" s="7" t="n">
        <v>1</v>
      </c>
      <c r="Z2794" s="7" t="n">
        <v>0</v>
      </c>
      <c r="AA2794" s="7" t="str">
        <f aca="false">IF(Y2794&gt;Z2794,"Win",IF(Y2794&lt;Z2794,"Loss","Draw"))</f>
        <v>Win</v>
      </c>
      <c r="AB2794" s="7" t="s">
        <v>99</v>
      </c>
      <c r="AC2794" s="7" t="s">
        <v>99</v>
      </c>
      <c r="AD2794" s="7" t="s">
        <v>321</v>
      </c>
      <c r="AE2794" s="7" t="s">
        <v>308</v>
      </c>
      <c r="AF2794" s="7" t="str">
        <f aca="false">IF(AD2794&lt;AE2794,AD2794,AE2794)</f>
        <v>Baby Dragon, Bomber, Goblin Cage, Golden Knight, Golem, Ice Wizard, Lightning, Tornado</v>
      </c>
      <c r="AG2794" s="7" t="str">
        <f aca="false">IF(AD2794&lt;AE2794,AE2794,AD2794)</f>
        <v>Bomber, Fire Spirit, Giant Snowball, Goblin Drill, Goblins, Poison, Ronin, Tesla</v>
      </c>
      <c r="AH2794" s="7" t="str">
        <f aca="false">IF(AD2794=AF2794,AA2794,IF(AA2794="Win","Loss",IF(AA2794="Loss","Win","Draw")))</f>
        <v>Loss</v>
      </c>
      <c r="AI2794" s="7" t="s">
        <v>297</v>
      </c>
    </row>
    <row r="2795" customFormat="false" ht="15" hidden="false" customHeight="true" outlineLevel="0" collapsed="false">
      <c r="A2795" s="5" t="s">
        <v>6122</v>
      </c>
      <c r="B2795" s="5" t="n">
        <v>1</v>
      </c>
      <c r="C2795" s="5" t="s">
        <v>1754</v>
      </c>
      <c r="D2795" s="5" t="s">
        <v>1755</v>
      </c>
      <c r="E2795" s="6" t="s">
        <v>6123</v>
      </c>
      <c r="F2795" s="5" t="s">
        <v>6124</v>
      </c>
      <c r="G2795" s="5" t="s">
        <v>439</v>
      </c>
      <c r="H2795" s="5" t="s">
        <v>376</v>
      </c>
      <c r="I2795" s="5" t="s">
        <v>114</v>
      </c>
      <c r="J2795" s="5" t="s">
        <v>241</v>
      </c>
      <c r="K2795" s="5" t="s">
        <v>137</v>
      </c>
      <c r="L2795" s="5" t="s">
        <v>126</v>
      </c>
      <c r="M2795" s="5" t="s">
        <v>87</v>
      </c>
      <c r="N2795" s="5" t="s">
        <v>116</v>
      </c>
      <c r="O2795" s="5" t="s">
        <v>138</v>
      </c>
      <c r="P2795" s="5" t="s">
        <v>157</v>
      </c>
      <c r="Q2795" s="5" t="s">
        <v>137</v>
      </c>
      <c r="R2795" s="5" t="s">
        <v>241</v>
      </c>
      <c r="S2795" s="5" t="s">
        <v>114</v>
      </c>
      <c r="T2795" s="5" t="s">
        <v>242</v>
      </c>
      <c r="U2795" s="5" t="s">
        <v>157</v>
      </c>
      <c r="V2795" s="5" t="s">
        <v>87</v>
      </c>
      <c r="W2795" s="5" t="s">
        <v>116</v>
      </c>
      <c r="X2795" s="5" t="s">
        <v>126</v>
      </c>
      <c r="Y2795" s="5" t="n">
        <v>1</v>
      </c>
      <c r="Z2795" s="5" t="n">
        <v>0</v>
      </c>
      <c r="AA2795" s="5" t="str">
        <f aca="false">IF(Y2795&gt;Z2795,"Win",IF(Y2795&lt;Z2795,"Loss","Draw"))</f>
        <v>Win</v>
      </c>
      <c r="AB2795" s="5" t="s">
        <v>98</v>
      </c>
      <c r="AC2795" s="5" t="s">
        <v>99</v>
      </c>
      <c r="AD2795" s="5" t="s">
        <v>267</v>
      </c>
      <c r="AE2795" s="5" t="s">
        <v>243</v>
      </c>
      <c r="AF2795" s="5" t="str">
        <f aca="false">IF(AD2795&lt;AE2795,AD2795,AE2795)</f>
        <v>Bomber, Fire Spirit, Giant Snowball, Goblin Drill, Knight, Poison, Skeletons, Tesla</v>
      </c>
      <c r="AG2795" s="5" t="str">
        <f aca="false">IF(AD2795&lt;AE2795,AE2795,AD2795)</f>
        <v>Fire Spirit, Giant Snowball, Goblin Demolisher, Goblin Drill, Knight, Poison, Skeletons, Tesla</v>
      </c>
      <c r="AH2795" s="5" t="str">
        <f aca="false">IF(AD2795=AF2795,AA2795,IF(AA2795="Win","Loss",IF(AA2795="Loss","Win","Draw")))</f>
        <v>Loss</v>
      </c>
      <c r="AI2795" s="5" t="s">
        <v>102</v>
      </c>
    </row>
    <row r="2796" customFormat="false" ht="15" hidden="false" customHeight="true" outlineLevel="0" collapsed="false">
      <c r="A2796" s="5" t="s">
        <v>6122</v>
      </c>
      <c r="B2796" s="5" t="n">
        <v>2</v>
      </c>
      <c r="C2796" s="5" t="s">
        <v>1754</v>
      </c>
      <c r="D2796" s="5" t="s">
        <v>1755</v>
      </c>
      <c r="E2796" s="6" t="s">
        <v>6123</v>
      </c>
      <c r="F2796" s="5" t="s">
        <v>6124</v>
      </c>
      <c r="G2796" s="5" t="s">
        <v>6125</v>
      </c>
      <c r="H2796" s="5" t="s">
        <v>376</v>
      </c>
      <c r="I2796" s="5" t="s">
        <v>124</v>
      </c>
      <c r="J2796" s="5" t="s">
        <v>95</v>
      </c>
      <c r="K2796" s="5" t="s">
        <v>177</v>
      </c>
      <c r="L2796" s="5" t="s">
        <v>150</v>
      </c>
      <c r="M2796" s="5" t="s">
        <v>93</v>
      </c>
      <c r="N2796" s="5" t="s">
        <v>215</v>
      </c>
      <c r="O2796" s="5" t="s">
        <v>257</v>
      </c>
      <c r="P2796" s="5" t="s">
        <v>91</v>
      </c>
      <c r="Q2796" s="5" t="s">
        <v>92</v>
      </c>
      <c r="R2796" s="5" t="s">
        <v>91</v>
      </c>
      <c r="S2796" s="5" t="s">
        <v>90</v>
      </c>
      <c r="T2796" s="5" t="s">
        <v>94</v>
      </c>
      <c r="U2796" s="5" t="s">
        <v>93</v>
      </c>
      <c r="V2796" s="5" t="s">
        <v>96</v>
      </c>
      <c r="W2796" s="5" t="s">
        <v>125</v>
      </c>
      <c r="X2796" s="5" t="s">
        <v>150</v>
      </c>
      <c r="Y2796" s="5" t="n">
        <v>1</v>
      </c>
      <c r="Z2796" s="5" t="n">
        <v>0</v>
      </c>
      <c r="AA2796" s="5" t="str">
        <f aca="false">IF(Y2796&gt;Z2796,"Win",IF(Y2796&lt;Z2796,"Loss","Draw"))</f>
        <v>Win</v>
      </c>
      <c r="AB2796" s="5" t="s">
        <v>98</v>
      </c>
      <c r="AC2796" s="5" t="s">
        <v>99</v>
      </c>
      <c r="AD2796" s="5" t="s">
        <v>5043</v>
      </c>
      <c r="AE2796" s="5" t="s">
        <v>635</v>
      </c>
      <c r="AF2796" s="5" t="str">
        <f aca="false">IF(AD2796&lt;AE2796,AD2796,AE2796)</f>
        <v>Barbarian Barrel, Electro Spirit, Fireball, Fisherman, Goblins, Hunter, Royal Ghost, Royal Giant</v>
      </c>
      <c r="AG2796" s="5" t="str">
        <f aca="false">IF(AD2796&lt;AE2796,AE2796,AD2796)</f>
        <v>Cannon Cart, Electro Spirit, Fireball, Goblins, Minions, Mortar, Rascals, Skeleton Barrel</v>
      </c>
      <c r="AH2796" s="5" t="str">
        <f aca="false">IF(AD2796=AF2796,AA2796,IF(AA2796="Win","Loss",IF(AA2796="Loss","Win","Draw")))</f>
        <v>Win</v>
      </c>
      <c r="AI2796" s="5" t="s">
        <v>102</v>
      </c>
    </row>
    <row r="2797" customFormat="false" ht="15" hidden="false" customHeight="true" outlineLevel="0" collapsed="false">
      <c r="A2797" s="5" t="s">
        <v>6126</v>
      </c>
      <c r="B2797" s="5" t="n">
        <v>1</v>
      </c>
      <c r="C2797" s="5" t="s">
        <v>1754</v>
      </c>
      <c r="D2797" s="5" t="s">
        <v>1755</v>
      </c>
      <c r="E2797" s="5" t="s">
        <v>6127</v>
      </c>
      <c r="F2797" s="5" t="s">
        <v>6128</v>
      </c>
      <c r="G2797" s="5" t="s">
        <v>6129</v>
      </c>
      <c r="H2797" s="5" t="s">
        <v>163</v>
      </c>
      <c r="I2797" s="5" t="s">
        <v>201</v>
      </c>
      <c r="J2797" s="5" t="s">
        <v>108</v>
      </c>
      <c r="K2797" s="5" t="s">
        <v>203</v>
      </c>
      <c r="L2797" s="5" t="s">
        <v>159</v>
      </c>
      <c r="M2797" s="5" t="s">
        <v>157</v>
      </c>
      <c r="N2797" s="5" t="s">
        <v>126</v>
      </c>
      <c r="O2797" s="5" t="s">
        <v>204</v>
      </c>
      <c r="P2797" s="5" t="s">
        <v>234</v>
      </c>
      <c r="Q2797" s="5" t="s">
        <v>82</v>
      </c>
      <c r="R2797" s="5" t="s">
        <v>202</v>
      </c>
      <c r="S2797" s="5" t="s">
        <v>87</v>
      </c>
      <c r="T2797" s="5" t="s">
        <v>88</v>
      </c>
      <c r="U2797" s="5" t="s">
        <v>150</v>
      </c>
      <c r="V2797" s="5" t="s">
        <v>97</v>
      </c>
      <c r="W2797" s="5" t="s">
        <v>85</v>
      </c>
      <c r="X2797" s="5" t="s">
        <v>95</v>
      </c>
      <c r="Y2797" s="5" t="n">
        <v>1</v>
      </c>
      <c r="Z2797" s="5" t="n">
        <v>0</v>
      </c>
      <c r="AA2797" s="5" t="str">
        <f aca="false">IF(Y2797&gt;Z2797,"Win",IF(Y2797&lt;Z2797,"Loss","Draw"))</f>
        <v>Win</v>
      </c>
      <c r="AB2797" s="5" t="s">
        <v>98</v>
      </c>
      <c r="AC2797" s="5" t="s">
        <v>99</v>
      </c>
      <c r="AD2797" s="5" t="s">
        <v>2083</v>
      </c>
      <c r="AE2797" s="5" t="s">
        <v>5108</v>
      </c>
      <c r="AF2797" s="5" t="str">
        <f aca="false">IF(AD2797&lt;AE2797,AD2797,AE2797)</f>
        <v>Barbarian Barrel, Berserker, Electro Spirit, Lightning, Magic Archer, Ronin, Royal Hogs, Tesla</v>
      </c>
      <c r="AG2797" s="5" t="str">
        <f aca="false">IF(AD2797&lt;AE2797,AE2797,AD2797)</f>
        <v>Bomb Tower, Dark Prince, Dart Goblin, Fire Spirit, Goblin Barrel, Royal Delivery, Skeletons, Wall Breakers</v>
      </c>
      <c r="AH2797" s="5" t="str">
        <f aca="false">IF(AD2797=AF2797,AA2797,IF(AA2797="Win","Loss",IF(AA2797="Loss","Win","Draw")))</f>
        <v>Loss</v>
      </c>
      <c r="AI2797" s="5" t="s">
        <v>102</v>
      </c>
    </row>
    <row r="2798" customFormat="false" ht="15" hidden="false" customHeight="true" outlineLevel="0" collapsed="false">
      <c r="A2798" s="5" t="s">
        <v>6126</v>
      </c>
      <c r="B2798" s="5" t="n">
        <v>2</v>
      </c>
      <c r="C2798" s="5" t="s">
        <v>1754</v>
      </c>
      <c r="D2798" s="5" t="s">
        <v>1755</v>
      </c>
      <c r="E2798" s="5" t="s">
        <v>6127</v>
      </c>
      <c r="F2798" s="5" t="s">
        <v>6128</v>
      </c>
      <c r="G2798" s="5" t="s">
        <v>6130</v>
      </c>
      <c r="H2798" s="5" t="s">
        <v>163</v>
      </c>
      <c r="I2798" s="5" t="s">
        <v>114</v>
      </c>
      <c r="J2798" s="5" t="s">
        <v>194</v>
      </c>
      <c r="K2798" s="5" t="s">
        <v>87</v>
      </c>
      <c r="L2798" s="5" t="s">
        <v>137</v>
      </c>
      <c r="M2798" s="5" t="s">
        <v>97</v>
      </c>
      <c r="N2798" s="5" t="s">
        <v>116</v>
      </c>
      <c r="O2798" s="5" t="s">
        <v>88</v>
      </c>
      <c r="P2798" s="5" t="s">
        <v>95</v>
      </c>
      <c r="Q2798" s="5" t="s">
        <v>127</v>
      </c>
      <c r="R2798" s="5" t="s">
        <v>128</v>
      </c>
      <c r="S2798" s="5" t="s">
        <v>129</v>
      </c>
      <c r="T2798" s="5" t="s">
        <v>131</v>
      </c>
      <c r="U2798" s="5" t="s">
        <v>132</v>
      </c>
      <c r="V2798" s="5" t="s">
        <v>133</v>
      </c>
      <c r="W2798" s="5" t="s">
        <v>130</v>
      </c>
      <c r="X2798" s="5" t="s">
        <v>124</v>
      </c>
      <c r="Y2798" s="5" t="n">
        <v>1</v>
      </c>
      <c r="Z2798" s="5" t="n">
        <v>0</v>
      </c>
      <c r="AA2798" s="5" t="str">
        <f aca="false">IF(Y2798&gt;Z2798,"Win",IF(Y2798&lt;Z2798,"Loss","Draw"))</f>
        <v>Win</v>
      </c>
      <c r="AB2798" s="5" t="s">
        <v>98</v>
      </c>
      <c r="AC2798" s="5" t="s">
        <v>99</v>
      </c>
      <c r="AD2798" s="5" t="s">
        <v>6131</v>
      </c>
      <c r="AE2798" s="5" t="s">
        <v>4492</v>
      </c>
      <c r="AF2798" s="5" t="str">
        <f aca="false">IF(AD2798&lt;AE2798,AD2798,AE2798)</f>
        <v>Archer Queen, Barbarian Barrel, Berserker, Giant Snowball, Goblin Drill, Poison, Ronin, Tesla</v>
      </c>
      <c r="AG2798" s="5" t="str">
        <f aca="false">IF(AD2798&lt;AE2798,AE2798,AD2798)</f>
        <v>Arrows, Bandit, Battle Ram, Electro Wizard, Golden Knight, Mega Knight, Mother Witch, Royal Ghost</v>
      </c>
      <c r="AH2798" s="5" t="str">
        <f aca="false">IF(AD2798=AF2798,AA2798,IF(AA2798="Win","Loss",IF(AA2798="Loss","Win","Draw")))</f>
        <v>Win</v>
      </c>
      <c r="AI2798" s="5" t="s">
        <v>102</v>
      </c>
    </row>
    <row r="2799" customFormat="false" ht="15" hidden="false" customHeight="true" outlineLevel="0" collapsed="false">
      <c r="A2799" s="5" t="s">
        <v>6132</v>
      </c>
      <c r="B2799" s="5" t="n">
        <v>1</v>
      </c>
      <c r="C2799" s="5" t="s">
        <v>1754</v>
      </c>
      <c r="D2799" s="5" t="s">
        <v>1755</v>
      </c>
      <c r="E2799" s="5" t="s">
        <v>76</v>
      </c>
      <c r="F2799" s="5" t="s">
        <v>77</v>
      </c>
      <c r="G2799" s="5" t="s">
        <v>6133</v>
      </c>
      <c r="H2799" s="5" t="s">
        <v>81</v>
      </c>
      <c r="I2799" s="5" t="s">
        <v>92</v>
      </c>
      <c r="J2799" s="5" t="s">
        <v>158</v>
      </c>
      <c r="K2799" s="5" t="s">
        <v>90</v>
      </c>
      <c r="L2799" s="5" t="s">
        <v>88</v>
      </c>
      <c r="M2799" s="5" t="s">
        <v>159</v>
      </c>
      <c r="N2799" s="5" t="s">
        <v>93</v>
      </c>
      <c r="O2799" s="5" t="s">
        <v>94</v>
      </c>
      <c r="P2799" s="5" t="s">
        <v>95</v>
      </c>
      <c r="Q2799" s="5" t="s">
        <v>129</v>
      </c>
      <c r="R2799" s="5" t="s">
        <v>172</v>
      </c>
      <c r="S2799" s="5" t="s">
        <v>87</v>
      </c>
      <c r="T2799" s="5" t="s">
        <v>165</v>
      </c>
      <c r="U2799" s="5" t="s">
        <v>88</v>
      </c>
      <c r="V2799" s="5" t="s">
        <v>85</v>
      </c>
      <c r="W2799" s="5" t="s">
        <v>150</v>
      </c>
      <c r="X2799" s="5" t="s">
        <v>89</v>
      </c>
      <c r="Y2799" s="5" t="n">
        <v>1</v>
      </c>
      <c r="Z2799" s="5" t="n">
        <v>0</v>
      </c>
      <c r="AA2799" s="5" t="str">
        <f aca="false">IF(Y2799&gt;Z2799,"Win",IF(Y2799&lt;Z2799,"Loss","Draw"))</f>
        <v>Win</v>
      </c>
      <c r="AB2799" s="5" t="s">
        <v>98</v>
      </c>
      <c r="AC2799" s="5" t="s">
        <v>99</v>
      </c>
      <c r="AD2799" s="5" t="s">
        <v>6134</v>
      </c>
      <c r="AE2799" s="5" t="s">
        <v>174</v>
      </c>
      <c r="AF2799" s="5" t="str">
        <f aca="false">IF(AD2799&lt;AE2799,AD2799,AE2799)</f>
        <v>Barbarian Barrel, Berserker, Bowler, Dart Goblin, Fireball, Mortar, Rascals, Skeleton Barrel</v>
      </c>
      <c r="AG2799" s="5" t="str">
        <f aca="false">IF(AD2799&lt;AE2799,AE2799,AD2799)</f>
        <v>Berserker, Electro Spirit, Hog Rider, Lightning, Mega Knight, Musketeer, Tesla, The Log</v>
      </c>
      <c r="AH2799" s="5" t="str">
        <f aca="false">IF(AD2799=AF2799,AA2799,IF(AA2799="Win","Loss",IF(AA2799="Loss","Win","Draw")))</f>
        <v>Win</v>
      </c>
      <c r="AI2799" s="5" t="s">
        <v>102</v>
      </c>
    </row>
    <row r="2800" customFormat="false" ht="15" hidden="false" customHeight="true" outlineLevel="0" collapsed="false">
      <c r="A2800" s="5" t="s">
        <v>6132</v>
      </c>
      <c r="B2800" s="5" t="n">
        <v>2</v>
      </c>
      <c r="C2800" s="5" t="s">
        <v>1754</v>
      </c>
      <c r="D2800" s="5" t="s">
        <v>1755</v>
      </c>
      <c r="E2800" s="5" t="s">
        <v>76</v>
      </c>
      <c r="F2800" s="5" t="s">
        <v>77</v>
      </c>
      <c r="G2800" s="5" t="s">
        <v>6135</v>
      </c>
      <c r="H2800" s="5" t="s">
        <v>81</v>
      </c>
      <c r="I2800" s="5" t="s">
        <v>82</v>
      </c>
      <c r="J2800" s="5" t="s">
        <v>108</v>
      </c>
      <c r="K2800" s="5" t="s">
        <v>152</v>
      </c>
      <c r="L2800" s="5" t="s">
        <v>150</v>
      </c>
      <c r="M2800" s="5" t="s">
        <v>126</v>
      </c>
      <c r="N2800" s="5" t="s">
        <v>119</v>
      </c>
      <c r="O2800" s="5" t="s">
        <v>85</v>
      </c>
      <c r="P2800" s="5" t="s">
        <v>89</v>
      </c>
      <c r="Q2800" s="5" t="s">
        <v>82</v>
      </c>
      <c r="R2800" s="5" t="s">
        <v>83</v>
      </c>
      <c r="S2800" s="5" t="s">
        <v>84</v>
      </c>
      <c r="T2800" s="5" t="s">
        <v>93</v>
      </c>
      <c r="U2800" s="5" t="s">
        <v>86</v>
      </c>
      <c r="V2800" s="5" t="s">
        <v>119</v>
      </c>
      <c r="W2800" s="5" t="s">
        <v>95</v>
      </c>
      <c r="X2800" s="5" t="s">
        <v>157</v>
      </c>
      <c r="Y2800" s="5" t="n">
        <v>0</v>
      </c>
      <c r="Z2800" s="5" t="n">
        <v>1</v>
      </c>
      <c r="AA2800" s="5" t="str">
        <f aca="false">IF(Y2800&gt;Z2800,"Win",IF(Y2800&lt;Z2800,"Loss","Draw"))</f>
        <v>Loss</v>
      </c>
      <c r="AB2800" s="5" t="s">
        <v>98</v>
      </c>
      <c r="AC2800" s="5" t="s">
        <v>99</v>
      </c>
      <c r="AD2800" s="5" t="s">
        <v>769</v>
      </c>
      <c r="AE2800" s="5" t="s">
        <v>6136</v>
      </c>
      <c r="AF2800" s="5" t="str">
        <f aca="false">IF(AD2800&lt;AE2800,AD2800,AE2800)</f>
        <v>Archers, Barbarian Barrel, Fire Spirit, Fireball, Goblin Hut, Monk, Royal Hogs, Skeleton Dragons</v>
      </c>
      <c r="AG2800" s="5" t="str">
        <f aca="false">IF(AD2800&lt;AE2800,AE2800,AD2800)</f>
        <v>Baby Dragon, Dark Prince, Electro Spirit, Goblin Hut, Lightning, Royal Hogs, Skeletons, The Log</v>
      </c>
      <c r="AH2800" s="5" t="str">
        <f aca="false">IF(AD2800=AF2800,AA2800,IF(AA2800="Win","Loss",IF(AA2800="Loss","Win","Draw")))</f>
        <v>Win</v>
      </c>
      <c r="AI2800" s="5" t="s">
        <v>102</v>
      </c>
    </row>
    <row r="2801" customFormat="false" ht="15" hidden="false" customHeight="true" outlineLevel="0" collapsed="false">
      <c r="A2801" s="5" t="s">
        <v>6132</v>
      </c>
      <c r="B2801" s="5" t="n">
        <v>3</v>
      </c>
      <c r="C2801" s="5" t="s">
        <v>1754</v>
      </c>
      <c r="D2801" s="5" t="s">
        <v>1755</v>
      </c>
      <c r="E2801" s="5" t="s">
        <v>76</v>
      </c>
      <c r="F2801" s="5" t="s">
        <v>77</v>
      </c>
      <c r="G2801" s="5" t="s">
        <v>6137</v>
      </c>
      <c r="H2801" s="5" t="s">
        <v>81</v>
      </c>
      <c r="I2801" s="5" t="s">
        <v>127</v>
      </c>
      <c r="J2801" s="5" t="s">
        <v>219</v>
      </c>
      <c r="K2801" s="5" t="s">
        <v>124</v>
      </c>
      <c r="L2801" s="5" t="s">
        <v>117</v>
      </c>
      <c r="M2801" s="5" t="s">
        <v>133</v>
      </c>
      <c r="N2801" s="5" t="s">
        <v>294</v>
      </c>
      <c r="O2801" s="5" t="s">
        <v>173</v>
      </c>
      <c r="P2801" s="5" t="s">
        <v>130</v>
      </c>
      <c r="Q2801" s="5" t="s">
        <v>127</v>
      </c>
      <c r="R2801" s="5" t="s">
        <v>128</v>
      </c>
      <c r="S2801" s="5" t="s">
        <v>140</v>
      </c>
      <c r="T2801" s="5" t="s">
        <v>142</v>
      </c>
      <c r="U2801" s="5" t="s">
        <v>143</v>
      </c>
      <c r="V2801" s="5" t="s">
        <v>130</v>
      </c>
      <c r="W2801" s="5" t="s">
        <v>124</v>
      </c>
      <c r="X2801" s="5" t="s">
        <v>257</v>
      </c>
      <c r="Y2801" s="5" t="n">
        <v>1</v>
      </c>
      <c r="Z2801" s="5" t="n">
        <v>0</v>
      </c>
      <c r="AA2801" s="5" t="str">
        <f aca="false">IF(Y2801&gt;Z2801,"Win",IF(Y2801&lt;Z2801,"Loss","Draw"))</f>
        <v>Win</v>
      </c>
      <c r="AB2801" s="5" t="s">
        <v>98</v>
      </c>
      <c r="AC2801" s="5" t="s">
        <v>99</v>
      </c>
      <c r="AD2801" s="5" t="s">
        <v>3751</v>
      </c>
      <c r="AE2801" s="5" t="s">
        <v>6138</v>
      </c>
      <c r="AF2801" s="5" t="str">
        <f aca="false">IF(AD2801&lt;AE2801,AD2801,AE2801)</f>
        <v>Arrows, Battle Ram, Giant Skeleton, Mother Witch, Royal Ghost, Vines, Wizard, Zappies</v>
      </c>
      <c r="AG2801" s="5" t="str">
        <f aca="false">IF(AD2801&lt;AE2801,AE2801,AD2801)</f>
        <v>Arrows, Battle Ram, Golden Knight, Heal Spirit, Hunter, Ice Golem, Royal Ghost, Three Musketeers</v>
      </c>
      <c r="AH2801" s="5" t="str">
        <f aca="false">IF(AD2801=AF2801,AA2801,IF(AA2801="Win","Loss",IF(AA2801="Loss","Win","Draw")))</f>
        <v>Win</v>
      </c>
      <c r="AI2801" s="5" t="s">
        <v>102</v>
      </c>
    </row>
    <row r="2802" customFormat="false" ht="15" hidden="false" customHeight="true" outlineLevel="0" collapsed="false">
      <c r="A2802" s="5" t="s">
        <v>6139</v>
      </c>
      <c r="B2802" s="5" t="n">
        <v>1</v>
      </c>
      <c r="C2802" s="5" t="s">
        <v>1754</v>
      </c>
      <c r="D2802" s="5" t="s">
        <v>1755</v>
      </c>
      <c r="E2802" s="6" t="s">
        <v>264</v>
      </c>
      <c r="F2802" s="5" t="s">
        <v>265</v>
      </c>
      <c r="G2802" s="5" t="s">
        <v>6140</v>
      </c>
      <c r="H2802" s="5" t="s">
        <v>81</v>
      </c>
      <c r="I2802" s="5" t="s">
        <v>137</v>
      </c>
      <c r="J2802" s="5" t="s">
        <v>202</v>
      </c>
      <c r="K2802" s="5" t="s">
        <v>114</v>
      </c>
      <c r="L2802" s="5" t="s">
        <v>97</v>
      </c>
      <c r="M2802" s="5" t="s">
        <v>88</v>
      </c>
      <c r="N2802" s="5" t="s">
        <v>116</v>
      </c>
      <c r="O2802" s="5" t="s">
        <v>157</v>
      </c>
      <c r="P2802" s="5" t="s">
        <v>87</v>
      </c>
      <c r="Q2802" s="5" t="s">
        <v>137</v>
      </c>
      <c r="R2802" s="5" t="s">
        <v>241</v>
      </c>
      <c r="S2802" s="5" t="s">
        <v>114</v>
      </c>
      <c r="T2802" s="5" t="s">
        <v>126</v>
      </c>
      <c r="U2802" s="5" t="s">
        <v>138</v>
      </c>
      <c r="V2802" s="5" t="s">
        <v>116</v>
      </c>
      <c r="W2802" s="5" t="s">
        <v>157</v>
      </c>
      <c r="X2802" s="5" t="s">
        <v>87</v>
      </c>
      <c r="Y2802" s="5" t="n">
        <v>0</v>
      </c>
      <c r="Z2802" s="5" t="n">
        <v>1</v>
      </c>
      <c r="AA2802" s="5" t="str">
        <f aca="false">IF(Y2802&gt;Z2802,"Win",IF(Y2802&lt;Z2802,"Loss","Draw"))</f>
        <v>Loss</v>
      </c>
      <c r="AB2802" s="5" t="s">
        <v>98</v>
      </c>
      <c r="AC2802" s="5" t="s">
        <v>99</v>
      </c>
      <c r="AD2802" s="5" t="s">
        <v>3902</v>
      </c>
      <c r="AE2802" s="5" t="s">
        <v>267</v>
      </c>
      <c r="AF2802" s="5" t="str">
        <f aca="false">IF(AD2802&lt;AE2802,AD2802,AE2802)</f>
        <v>Berserker, Fire Spirit, Giant Snowball, Goblin Drill, Magic Archer, Poison, Ronin, Tesla</v>
      </c>
      <c r="AG2802" s="5" t="str">
        <f aca="false">IF(AD2802&lt;AE2802,AE2802,AD2802)</f>
        <v>Fire Spirit, Giant Snowball, Goblin Demolisher, Goblin Drill, Knight, Poison, Skeletons, Tesla</v>
      </c>
      <c r="AH2802" s="5" t="str">
        <f aca="false">IF(AD2802=AF2802,AA2802,IF(AA2802="Win","Loss",IF(AA2802="Loss","Win","Draw")))</f>
        <v>Loss</v>
      </c>
      <c r="AI2802" s="5" t="s">
        <v>102</v>
      </c>
    </row>
    <row r="2803" customFormat="false" ht="15" hidden="false" customHeight="true" outlineLevel="0" collapsed="false">
      <c r="A2803" s="5" t="s">
        <v>6139</v>
      </c>
      <c r="B2803" s="5" t="n">
        <v>2</v>
      </c>
      <c r="C2803" s="5" t="s">
        <v>1754</v>
      </c>
      <c r="D2803" s="5" t="s">
        <v>1755</v>
      </c>
      <c r="E2803" s="6" t="s">
        <v>264</v>
      </c>
      <c r="F2803" s="5" t="s">
        <v>265</v>
      </c>
      <c r="G2803" s="5" t="s">
        <v>5363</v>
      </c>
      <c r="H2803" s="5" t="s">
        <v>81</v>
      </c>
      <c r="I2803" s="5" t="s">
        <v>152</v>
      </c>
      <c r="J2803" s="5" t="s">
        <v>158</v>
      </c>
      <c r="K2803" s="5" t="s">
        <v>107</v>
      </c>
      <c r="L2803" s="5" t="s">
        <v>387</v>
      </c>
      <c r="M2803" s="5" t="s">
        <v>85</v>
      </c>
      <c r="N2803" s="5" t="s">
        <v>307</v>
      </c>
      <c r="O2803" s="5" t="s">
        <v>187</v>
      </c>
      <c r="P2803" s="5" t="s">
        <v>95</v>
      </c>
      <c r="Q2803" s="5" t="s">
        <v>141</v>
      </c>
      <c r="R2803" s="5" t="s">
        <v>95</v>
      </c>
      <c r="S2803" s="5" t="s">
        <v>107</v>
      </c>
      <c r="T2803" s="5" t="s">
        <v>178</v>
      </c>
      <c r="U2803" s="5" t="s">
        <v>177</v>
      </c>
      <c r="V2803" s="5" t="s">
        <v>93</v>
      </c>
      <c r="W2803" s="5" t="s">
        <v>143</v>
      </c>
      <c r="X2803" s="5" t="s">
        <v>150</v>
      </c>
      <c r="Y2803" s="5" t="n">
        <v>0</v>
      </c>
      <c r="Z2803" s="5" t="n">
        <v>1</v>
      </c>
      <c r="AA2803" s="5" t="str">
        <f aca="false">IF(Y2803&gt;Z2803,"Win",IF(Y2803&lt;Z2803,"Loss","Draw"))</f>
        <v>Loss</v>
      </c>
      <c r="AB2803" s="5" t="s">
        <v>98</v>
      </c>
      <c r="AC2803" s="5" t="s">
        <v>99</v>
      </c>
      <c r="AD2803" s="5" t="s">
        <v>1103</v>
      </c>
      <c r="AE2803" s="5" t="s">
        <v>180</v>
      </c>
      <c r="AF2803" s="5" t="str">
        <f aca="false">IF(AD2803&lt;AE2803,AD2803,AE2803)</f>
        <v>Baby Dragon, Barbarian Barrel, Bowler, Electro Giant, Goblin Cage, Ice Wizard, Lightning, Tornado</v>
      </c>
      <c r="AG2803" s="5" t="str">
        <f aca="false">IF(AD2803&lt;AE2803,AE2803,AD2803)</f>
        <v>Barbarian Barrel, Electro Spirit, Fireball, Goblin Cage, Heal Spirit, Lumberjack, Phoenix, Royal Giant</v>
      </c>
      <c r="AH2803" s="5" t="str">
        <f aca="false">IF(AD2803=AF2803,AA2803,IF(AA2803="Win","Loss",IF(AA2803="Loss","Win","Draw")))</f>
        <v>Loss</v>
      </c>
      <c r="AI2803" s="5" t="s">
        <v>102</v>
      </c>
    </row>
    <row r="2804" customFormat="false" ht="15" hidden="false" customHeight="true" outlineLevel="0" collapsed="false">
      <c r="A2804" s="5" t="s">
        <v>6141</v>
      </c>
      <c r="B2804" s="5" t="n">
        <v>1</v>
      </c>
      <c r="C2804" s="5" t="s">
        <v>1754</v>
      </c>
      <c r="D2804" s="5" t="s">
        <v>1755</v>
      </c>
      <c r="E2804" s="5" t="s">
        <v>3784</v>
      </c>
      <c r="F2804" s="5" t="s">
        <v>3785</v>
      </c>
      <c r="G2804" s="5" t="s">
        <v>6142</v>
      </c>
      <c r="H2804" s="5" t="s">
        <v>485</v>
      </c>
      <c r="I2804" s="5" t="s">
        <v>127</v>
      </c>
      <c r="J2804" s="5" t="s">
        <v>219</v>
      </c>
      <c r="K2804" s="5" t="s">
        <v>124</v>
      </c>
      <c r="L2804" s="5" t="s">
        <v>117</v>
      </c>
      <c r="M2804" s="5" t="s">
        <v>133</v>
      </c>
      <c r="N2804" s="5" t="s">
        <v>294</v>
      </c>
      <c r="O2804" s="5" t="s">
        <v>173</v>
      </c>
      <c r="P2804" s="5" t="s">
        <v>95</v>
      </c>
      <c r="Q2804" s="5" t="s">
        <v>127</v>
      </c>
      <c r="R2804" s="5" t="s">
        <v>128</v>
      </c>
      <c r="S2804" s="5" t="s">
        <v>129</v>
      </c>
      <c r="T2804" s="5" t="s">
        <v>96</v>
      </c>
      <c r="U2804" s="5" t="s">
        <v>133</v>
      </c>
      <c r="V2804" s="5" t="s">
        <v>107</v>
      </c>
      <c r="W2804" s="5" t="s">
        <v>85</v>
      </c>
      <c r="X2804" s="5" t="s">
        <v>130</v>
      </c>
      <c r="Y2804" s="5" t="n">
        <v>1</v>
      </c>
      <c r="Z2804" s="5" t="n">
        <v>0</v>
      </c>
      <c r="AA2804" s="5" t="str">
        <f aca="false">IF(Y2804&gt;Z2804,"Win",IF(Y2804&lt;Z2804,"Loss","Draw"))</f>
        <v>Win</v>
      </c>
      <c r="AB2804" s="5" t="s">
        <v>98</v>
      </c>
      <c r="AC2804" s="5" t="s">
        <v>99</v>
      </c>
      <c r="AD2804" s="5" t="s">
        <v>296</v>
      </c>
      <c r="AE2804" s="5" t="s">
        <v>3791</v>
      </c>
      <c r="AF2804" s="5" t="str">
        <f aca="false">IF(AD2804&lt;AE2804,AD2804,AE2804)</f>
        <v>Arrows, Battle Ram, Goblin Cage, Golden Knight, Lightning, Mega Knight, Minions, Mother Witch</v>
      </c>
      <c r="AG2804" s="5" t="str">
        <f aca="false">IF(AD2804&lt;AE2804,AE2804,AD2804)</f>
        <v>Barbarian Barrel, Battle Ram, Giant Skeleton, Mother Witch, Royal Ghost, Vines, Wizard, Zappies</v>
      </c>
      <c r="AH2804" s="5" t="str">
        <f aca="false">IF(AD2804=AF2804,AA2804,IF(AA2804="Win","Loss",IF(AA2804="Loss","Win","Draw")))</f>
        <v>Loss</v>
      </c>
      <c r="AI2804" s="5" t="s">
        <v>102</v>
      </c>
    </row>
    <row r="2805" customFormat="false" ht="15" hidden="false" customHeight="true" outlineLevel="0" collapsed="false">
      <c r="A2805" s="5" t="s">
        <v>6141</v>
      </c>
      <c r="B2805" s="5" t="n">
        <v>2</v>
      </c>
      <c r="C2805" s="5" t="s">
        <v>1754</v>
      </c>
      <c r="D2805" s="5" t="s">
        <v>1755</v>
      </c>
      <c r="E2805" s="5" t="s">
        <v>3784</v>
      </c>
      <c r="F2805" s="5" t="s">
        <v>3785</v>
      </c>
      <c r="G2805" s="5" t="s">
        <v>6143</v>
      </c>
      <c r="H2805" s="5" t="s">
        <v>376</v>
      </c>
      <c r="I2805" s="5" t="s">
        <v>114</v>
      </c>
      <c r="J2805" s="5" t="s">
        <v>108</v>
      </c>
      <c r="K2805" s="5" t="s">
        <v>202</v>
      </c>
      <c r="L2805" s="5" t="s">
        <v>137</v>
      </c>
      <c r="M2805" s="5" t="s">
        <v>88</v>
      </c>
      <c r="N2805" s="5" t="s">
        <v>116</v>
      </c>
      <c r="O2805" s="5" t="s">
        <v>157</v>
      </c>
      <c r="P2805" s="5" t="s">
        <v>87</v>
      </c>
      <c r="Q2805" s="5" t="s">
        <v>233</v>
      </c>
      <c r="R2805" s="5" t="s">
        <v>186</v>
      </c>
      <c r="S2805" s="5" t="s">
        <v>242</v>
      </c>
      <c r="T2805" s="5" t="s">
        <v>140</v>
      </c>
      <c r="U2805" s="5" t="s">
        <v>111</v>
      </c>
      <c r="V2805" s="5" t="s">
        <v>114</v>
      </c>
      <c r="W2805" s="5" t="s">
        <v>209</v>
      </c>
      <c r="X2805" s="5" t="s">
        <v>204</v>
      </c>
      <c r="Y2805" s="5" t="n">
        <v>1</v>
      </c>
      <c r="Z2805" s="5" t="n">
        <v>0</v>
      </c>
      <c r="AA2805" s="5" t="str">
        <f aca="false">IF(Y2805&gt;Z2805,"Win",IF(Y2805&lt;Z2805,"Loss","Draw"))</f>
        <v>Win</v>
      </c>
      <c r="AB2805" s="5" t="s">
        <v>98</v>
      </c>
      <c r="AC2805" s="5" t="s">
        <v>99</v>
      </c>
      <c r="AD2805" s="5" t="s">
        <v>1427</v>
      </c>
      <c r="AE2805" s="5" t="s">
        <v>3788</v>
      </c>
      <c r="AF2805" s="5" t="str">
        <f aca="false">IF(AD2805&lt;AE2805,AD2805,AE2805)</f>
        <v>Balloon, Bats, Bomber, Giant Snowball, Ice Golem, Inferno Tower, Miner, Royal Delivery</v>
      </c>
      <c r="AG2805" s="5" t="str">
        <f aca="false">IF(AD2805&lt;AE2805,AE2805,AD2805)</f>
        <v>Berserker, Dark Prince, Fire Spirit, Giant Snowball, Goblin Drill, Magic Archer, Poison, Tesla</v>
      </c>
      <c r="AH2805" s="5" t="str">
        <f aca="false">IF(AD2805=AF2805,AA2805,IF(AA2805="Win","Loss",IF(AA2805="Loss","Win","Draw")))</f>
        <v>Loss</v>
      </c>
      <c r="AI2805" s="5" t="s">
        <v>102</v>
      </c>
    </row>
    <row r="2806" customFormat="false" ht="15" hidden="false" customHeight="true" outlineLevel="0" collapsed="false">
      <c r="A2806" s="5" t="s">
        <v>6144</v>
      </c>
      <c r="B2806" s="5" t="n">
        <v>1</v>
      </c>
      <c r="C2806" s="5" t="s">
        <v>1754</v>
      </c>
      <c r="D2806" s="5" t="s">
        <v>1755</v>
      </c>
      <c r="E2806" s="5" t="s">
        <v>331</v>
      </c>
      <c r="F2806" s="5" t="s">
        <v>332</v>
      </c>
      <c r="G2806" s="5" t="s">
        <v>6145</v>
      </c>
      <c r="H2806" s="5" t="s">
        <v>352</v>
      </c>
      <c r="I2806" s="5" t="s">
        <v>114</v>
      </c>
      <c r="J2806" s="5" t="s">
        <v>108</v>
      </c>
      <c r="K2806" s="5" t="s">
        <v>202</v>
      </c>
      <c r="L2806" s="5" t="s">
        <v>137</v>
      </c>
      <c r="M2806" s="5" t="s">
        <v>88</v>
      </c>
      <c r="N2806" s="5" t="s">
        <v>116</v>
      </c>
      <c r="O2806" s="5" t="s">
        <v>157</v>
      </c>
      <c r="P2806" s="5" t="s">
        <v>87</v>
      </c>
      <c r="Q2806" s="5" t="s">
        <v>152</v>
      </c>
      <c r="R2806" s="5" t="s">
        <v>151</v>
      </c>
      <c r="S2806" s="5" t="s">
        <v>82</v>
      </c>
      <c r="T2806" s="5" t="s">
        <v>150</v>
      </c>
      <c r="U2806" s="5" t="s">
        <v>126</v>
      </c>
      <c r="V2806" s="5" t="s">
        <v>153</v>
      </c>
      <c r="W2806" s="5" t="s">
        <v>89</v>
      </c>
      <c r="X2806" s="5" t="s">
        <v>85</v>
      </c>
      <c r="Y2806" s="5" t="n">
        <v>0</v>
      </c>
      <c r="Z2806" s="5" t="n">
        <v>1</v>
      </c>
      <c r="AA2806" s="5" t="str">
        <f aca="false">IF(Y2806&gt;Z2806,"Win",IF(Y2806&lt;Z2806,"Loss","Draw"))</f>
        <v>Loss</v>
      </c>
      <c r="AB2806" s="5" t="s">
        <v>98</v>
      </c>
      <c r="AC2806" s="5" t="s">
        <v>99</v>
      </c>
      <c r="AD2806" s="5" t="s">
        <v>1427</v>
      </c>
      <c r="AE2806" s="5" t="s">
        <v>155</v>
      </c>
      <c r="AF2806" s="5" t="str">
        <f aca="false">IF(AD2806&lt;AE2806,AD2806,AE2806)</f>
        <v>Baby Dragon, Cannon, Electro Spirit, Lightning, Mighty Miner, Royal Hogs, Skeletons, The Log</v>
      </c>
      <c r="AG2806" s="5" t="str">
        <f aca="false">IF(AD2806&lt;AE2806,AE2806,AD2806)</f>
        <v>Berserker, Dark Prince, Fire Spirit, Giant Snowball, Goblin Drill, Magic Archer, Poison, Tesla</v>
      </c>
      <c r="AH2806" s="5" t="str">
        <f aca="false">IF(AD2806=AF2806,AA2806,IF(AA2806="Win","Loss",IF(AA2806="Loss","Win","Draw")))</f>
        <v>Win</v>
      </c>
      <c r="AI2806" s="5" t="s">
        <v>102</v>
      </c>
    </row>
    <row r="2807" customFormat="false" ht="15" hidden="false" customHeight="true" outlineLevel="0" collapsed="false">
      <c r="A2807" s="5" t="s">
        <v>6144</v>
      </c>
      <c r="B2807" s="5" t="n">
        <v>2</v>
      </c>
      <c r="C2807" s="5" t="s">
        <v>1754</v>
      </c>
      <c r="D2807" s="5" t="s">
        <v>1755</v>
      </c>
      <c r="E2807" s="5" t="s">
        <v>331</v>
      </c>
      <c r="F2807" s="5" t="s">
        <v>332</v>
      </c>
      <c r="G2807" s="5" t="s">
        <v>6146</v>
      </c>
      <c r="H2807" s="5" t="s">
        <v>352</v>
      </c>
      <c r="I2807" s="5" t="s">
        <v>177</v>
      </c>
      <c r="J2807" s="5" t="s">
        <v>95</v>
      </c>
      <c r="K2807" s="5" t="s">
        <v>124</v>
      </c>
      <c r="L2807" s="5" t="s">
        <v>126</v>
      </c>
      <c r="M2807" s="5" t="s">
        <v>215</v>
      </c>
      <c r="N2807" s="5" t="s">
        <v>93</v>
      </c>
      <c r="O2807" s="5" t="s">
        <v>150</v>
      </c>
      <c r="P2807" s="5" t="s">
        <v>257</v>
      </c>
      <c r="Q2807" s="5" t="s">
        <v>90</v>
      </c>
      <c r="R2807" s="5" t="s">
        <v>158</v>
      </c>
      <c r="S2807" s="5" t="s">
        <v>92</v>
      </c>
      <c r="T2807" s="5" t="s">
        <v>159</v>
      </c>
      <c r="U2807" s="5" t="s">
        <v>94</v>
      </c>
      <c r="V2807" s="5" t="s">
        <v>95</v>
      </c>
      <c r="W2807" s="5" t="s">
        <v>93</v>
      </c>
      <c r="X2807" s="5" t="s">
        <v>88</v>
      </c>
      <c r="Y2807" s="5" t="n">
        <v>0</v>
      </c>
      <c r="Z2807" s="5" t="n">
        <v>1</v>
      </c>
      <c r="AA2807" s="5" t="str">
        <f aca="false">IF(Y2807&gt;Z2807,"Win",IF(Y2807&lt;Z2807,"Loss","Draw"))</f>
        <v>Loss</v>
      </c>
      <c r="AB2807" s="5" t="s">
        <v>98</v>
      </c>
      <c r="AC2807" s="5" t="s">
        <v>99</v>
      </c>
      <c r="AD2807" s="5" t="s">
        <v>429</v>
      </c>
      <c r="AE2807" s="5" t="s">
        <v>6134</v>
      </c>
      <c r="AF2807" s="5" t="str">
        <f aca="false">IF(AD2807&lt;AE2807,AD2807,AE2807)</f>
        <v>Barbarian Barrel, Berserker, Bowler, Dart Goblin, Fireball, Mortar, Rascals, Skeleton Barrel</v>
      </c>
      <c r="AG2807" s="5" t="str">
        <f aca="false">IF(AD2807&lt;AE2807,AE2807,AD2807)</f>
        <v>Barbarian Barrel, Electro Spirit, Fireball, Fisherman, Hunter, Royal Ghost, Royal Giant, Skeletons</v>
      </c>
      <c r="AH2807" s="5" t="str">
        <f aca="false">IF(AD2807=AF2807,AA2807,IF(AA2807="Win","Loss",IF(AA2807="Loss","Win","Draw")))</f>
        <v>Win</v>
      </c>
      <c r="AI2807" s="5" t="s">
        <v>102</v>
      </c>
    </row>
    <row r="2808" customFormat="false" ht="15" hidden="false" customHeight="true" outlineLevel="0" collapsed="false">
      <c r="A2808" s="5" t="s">
        <v>6147</v>
      </c>
      <c r="B2808" s="5" t="n">
        <v>1</v>
      </c>
      <c r="C2808" s="5" t="s">
        <v>1754</v>
      </c>
      <c r="D2808" s="5" t="s">
        <v>1755</v>
      </c>
      <c r="E2808" s="5" t="s">
        <v>6148</v>
      </c>
      <c r="F2808" s="5" t="s">
        <v>6149</v>
      </c>
      <c r="G2808" s="5" t="s">
        <v>6150</v>
      </c>
      <c r="H2808" s="5" t="s">
        <v>376</v>
      </c>
      <c r="I2808" s="5" t="s">
        <v>127</v>
      </c>
      <c r="J2808" s="5" t="s">
        <v>128</v>
      </c>
      <c r="K2808" s="5" t="s">
        <v>129</v>
      </c>
      <c r="L2808" s="5" t="s">
        <v>97</v>
      </c>
      <c r="M2808" s="5" t="s">
        <v>173</v>
      </c>
      <c r="N2808" s="5" t="s">
        <v>133</v>
      </c>
      <c r="O2808" s="5" t="s">
        <v>130</v>
      </c>
      <c r="P2808" s="5" t="s">
        <v>124</v>
      </c>
      <c r="Q2808" s="5" t="s">
        <v>82</v>
      </c>
      <c r="R2808" s="5" t="s">
        <v>151</v>
      </c>
      <c r="S2808" s="5" t="s">
        <v>153</v>
      </c>
      <c r="T2808" s="5" t="s">
        <v>89</v>
      </c>
      <c r="U2808" s="5" t="s">
        <v>407</v>
      </c>
      <c r="V2808" s="5" t="s">
        <v>85</v>
      </c>
      <c r="W2808" s="5" t="s">
        <v>126</v>
      </c>
      <c r="X2808" s="5" t="s">
        <v>150</v>
      </c>
      <c r="Y2808" s="5" t="n">
        <v>3</v>
      </c>
      <c r="Z2808" s="5" t="n">
        <v>0</v>
      </c>
      <c r="AA2808" s="5" t="str">
        <f aca="false">IF(Y2808&gt;Z2808,"Win",IF(Y2808&lt;Z2808,"Loss","Draw"))</f>
        <v>Win</v>
      </c>
      <c r="AB2808" s="5" t="s">
        <v>98</v>
      </c>
      <c r="AC2808" s="5" t="s">
        <v>99</v>
      </c>
      <c r="AD2808" s="5" t="s">
        <v>1091</v>
      </c>
      <c r="AE2808" s="5" t="s">
        <v>6151</v>
      </c>
      <c r="AF2808" s="5" t="str">
        <f aca="false">IF(AD2808&lt;AE2808,AD2808,AE2808)</f>
        <v>Arrows, Battle Ram, Golden Knight, Mega Knight, Mother Witch, Ronin, Royal Ghost, Zappies</v>
      </c>
      <c r="AG2808" s="5" t="str">
        <f aca="false">IF(AD2808&lt;AE2808,AE2808,AD2808)</f>
        <v>Cannon, Electro Spirit, Firecracker, Lightning, Mighty Miner, Royal Hogs, Skeletons, The Log</v>
      </c>
      <c r="AH2808" s="5" t="str">
        <f aca="false">IF(AD2808=AF2808,AA2808,IF(AA2808="Win","Loss",IF(AA2808="Loss","Win","Draw")))</f>
        <v>Win</v>
      </c>
      <c r="AI2808" s="5" t="s">
        <v>102</v>
      </c>
    </row>
    <row r="2809" customFormat="false" ht="15" hidden="false" customHeight="true" outlineLevel="0" collapsed="false">
      <c r="A2809" s="5" t="s">
        <v>6147</v>
      </c>
      <c r="B2809" s="5" t="n">
        <v>2</v>
      </c>
      <c r="C2809" s="5" t="s">
        <v>1754</v>
      </c>
      <c r="D2809" s="5" t="s">
        <v>1755</v>
      </c>
      <c r="E2809" s="5" t="s">
        <v>6148</v>
      </c>
      <c r="F2809" s="5" t="s">
        <v>6149</v>
      </c>
      <c r="G2809" s="5" t="s">
        <v>6152</v>
      </c>
      <c r="H2809" s="5" t="s">
        <v>352</v>
      </c>
      <c r="I2809" s="5" t="s">
        <v>84</v>
      </c>
      <c r="J2809" s="5" t="s">
        <v>108</v>
      </c>
      <c r="K2809" s="5" t="s">
        <v>114</v>
      </c>
      <c r="L2809" s="5" t="s">
        <v>115</v>
      </c>
      <c r="M2809" s="5" t="s">
        <v>116</v>
      </c>
      <c r="N2809" s="5" t="s">
        <v>138</v>
      </c>
      <c r="O2809" s="5" t="s">
        <v>126</v>
      </c>
      <c r="P2809" s="5" t="s">
        <v>87</v>
      </c>
      <c r="Q2809" s="5" t="s">
        <v>129</v>
      </c>
      <c r="R2809" s="5" t="s">
        <v>172</v>
      </c>
      <c r="S2809" s="5" t="s">
        <v>87</v>
      </c>
      <c r="T2809" s="5" t="s">
        <v>95</v>
      </c>
      <c r="U2809" s="5" t="s">
        <v>118</v>
      </c>
      <c r="V2809" s="5" t="s">
        <v>165</v>
      </c>
      <c r="W2809" s="5" t="s">
        <v>93</v>
      </c>
      <c r="X2809" s="5" t="s">
        <v>91</v>
      </c>
      <c r="Y2809" s="5" t="n">
        <v>0</v>
      </c>
      <c r="Z2809" s="5" t="n">
        <v>1</v>
      </c>
      <c r="AA2809" s="5" t="str">
        <f aca="false">IF(Y2809&gt;Z2809,"Win",IF(Y2809&lt;Z2809,"Loss","Draw"))</f>
        <v>Loss</v>
      </c>
      <c r="AB2809" s="5" t="s">
        <v>98</v>
      </c>
      <c r="AC2809" s="5" t="s">
        <v>99</v>
      </c>
      <c r="AD2809" s="5" t="s">
        <v>6153</v>
      </c>
      <c r="AE2809" s="5" t="s">
        <v>3341</v>
      </c>
      <c r="AF2809" s="5" t="str">
        <f aca="false">IF(AD2809&lt;AE2809,AD2809,AE2809)</f>
        <v>Archers, Dark Prince, Giant Snowball, Goblin Demolisher, Graveyard, Poison, Skeletons, Tesla</v>
      </c>
      <c r="AG2809" s="5" t="str">
        <f aca="false">IF(AD2809&lt;AE2809,AE2809,AD2809)</f>
        <v>Barbarian Barrel, Fireball, Goblins, Hog Rider, Ice Spirit, Mega Knight, Musketeer, Tesla</v>
      </c>
      <c r="AH2809" s="5" t="str">
        <f aca="false">IF(AD2809=AF2809,AA2809,IF(AA2809="Win","Loss",IF(AA2809="Loss","Win","Draw")))</f>
        <v>Loss</v>
      </c>
      <c r="AI2809" s="5" t="s">
        <v>102</v>
      </c>
    </row>
    <row r="2810" customFormat="false" ht="15" hidden="false" customHeight="true" outlineLevel="0" collapsed="false">
      <c r="A2810" s="5" t="s">
        <v>6147</v>
      </c>
      <c r="B2810" s="5" t="n">
        <v>3</v>
      </c>
      <c r="C2810" s="5" t="s">
        <v>1754</v>
      </c>
      <c r="D2810" s="5" t="s">
        <v>1755</v>
      </c>
      <c r="E2810" s="5" t="s">
        <v>6148</v>
      </c>
      <c r="F2810" s="5" t="s">
        <v>6149</v>
      </c>
      <c r="G2810" s="5" t="s">
        <v>6154</v>
      </c>
      <c r="H2810" s="5" t="s">
        <v>376</v>
      </c>
      <c r="I2810" s="5" t="s">
        <v>185</v>
      </c>
      <c r="J2810" s="5" t="s">
        <v>186</v>
      </c>
      <c r="K2810" s="5" t="s">
        <v>241</v>
      </c>
      <c r="L2810" s="5" t="s">
        <v>234</v>
      </c>
      <c r="M2810" s="5" t="s">
        <v>111</v>
      </c>
      <c r="N2810" s="5" t="s">
        <v>86</v>
      </c>
      <c r="O2810" s="5" t="s">
        <v>187</v>
      </c>
      <c r="P2810" s="5" t="s">
        <v>109</v>
      </c>
      <c r="Q2810" s="5" t="s">
        <v>203</v>
      </c>
      <c r="R2810" s="5" t="s">
        <v>128</v>
      </c>
      <c r="S2810" s="5" t="s">
        <v>418</v>
      </c>
      <c r="T2810" s="5" t="s">
        <v>157</v>
      </c>
      <c r="U2810" s="5" t="s">
        <v>159</v>
      </c>
      <c r="V2810" s="5" t="s">
        <v>209</v>
      </c>
      <c r="W2810" s="5" t="s">
        <v>248</v>
      </c>
      <c r="X2810" s="5" t="s">
        <v>204</v>
      </c>
      <c r="Y2810" s="5" t="n">
        <v>1</v>
      </c>
      <c r="Z2810" s="5" t="n">
        <v>0</v>
      </c>
      <c r="AA2810" s="5" t="str">
        <f aca="false">IF(Y2810&gt;Z2810,"Win",IF(Y2810&lt;Z2810,"Loss","Draw"))</f>
        <v>Win</v>
      </c>
      <c r="AB2810" s="5" t="s">
        <v>98</v>
      </c>
      <c r="AC2810" s="5" t="s">
        <v>99</v>
      </c>
      <c r="AD2810" s="5" t="s">
        <v>1804</v>
      </c>
      <c r="AE2810" s="5" t="s">
        <v>6155</v>
      </c>
      <c r="AF2810" s="5" t="str">
        <f aca="false">IF(AD2810&lt;AE2810,AD2810,AE2810)</f>
        <v>Balloon, Bomb Tower, Executioner, Knight, Miner, Skeleton Dragons, Tornado, Zap</v>
      </c>
      <c r="AG2810" s="5" t="str">
        <f aca="false">IF(AD2810&lt;AE2810,AE2810,AD2810)</f>
        <v>Dart Goblin, Fire Spirit, Goblin Barrel, Golden Knight, Inferno Tower, Princess, Royal Delivery, Skeleton Army</v>
      </c>
      <c r="AH2810" s="5" t="str">
        <f aca="false">IF(AD2810=AF2810,AA2810,IF(AA2810="Win","Loss",IF(AA2810="Loss","Win","Draw")))</f>
        <v>Win</v>
      </c>
      <c r="AI2810" s="5" t="s">
        <v>102</v>
      </c>
    </row>
    <row r="2811" customFormat="false" ht="15" hidden="false" customHeight="true" outlineLevel="0" collapsed="false">
      <c r="A2811" s="5" t="s">
        <v>6156</v>
      </c>
      <c r="B2811" s="5" t="n">
        <v>1</v>
      </c>
      <c r="C2811" s="5" t="s">
        <v>1754</v>
      </c>
      <c r="D2811" s="5" t="s">
        <v>1755</v>
      </c>
      <c r="E2811" s="5" t="s">
        <v>2808</v>
      </c>
      <c r="F2811" s="5" t="s">
        <v>2809</v>
      </c>
      <c r="G2811" s="5" t="s">
        <v>6157</v>
      </c>
      <c r="H2811" s="5" t="s">
        <v>485</v>
      </c>
      <c r="I2811" s="5" t="s">
        <v>127</v>
      </c>
      <c r="J2811" s="5" t="s">
        <v>128</v>
      </c>
      <c r="K2811" s="5" t="s">
        <v>129</v>
      </c>
      <c r="L2811" s="5" t="s">
        <v>97</v>
      </c>
      <c r="M2811" s="5" t="s">
        <v>173</v>
      </c>
      <c r="N2811" s="5" t="s">
        <v>133</v>
      </c>
      <c r="O2811" s="5" t="s">
        <v>130</v>
      </c>
      <c r="P2811" s="5" t="s">
        <v>124</v>
      </c>
      <c r="Q2811" s="5" t="s">
        <v>185</v>
      </c>
      <c r="R2811" s="5" t="s">
        <v>186</v>
      </c>
      <c r="S2811" s="5" t="s">
        <v>109</v>
      </c>
      <c r="T2811" s="5" t="s">
        <v>234</v>
      </c>
      <c r="U2811" s="5" t="s">
        <v>88</v>
      </c>
      <c r="V2811" s="5" t="s">
        <v>187</v>
      </c>
      <c r="W2811" s="5" t="s">
        <v>111</v>
      </c>
      <c r="X2811" s="5" t="s">
        <v>97</v>
      </c>
      <c r="Y2811" s="5" t="n">
        <v>0</v>
      </c>
      <c r="Z2811" s="5" t="n">
        <v>1</v>
      </c>
      <c r="AA2811" s="5" t="str">
        <f aca="false">IF(Y2811&gt;Z2811,"Win",IF(Y2811&lt;Z2811,"Loss","Draw"))</f>
        <v>Loss</v>
      </c>
      <c r="AB2811" s="5" t="s">
        <v>98</v>
      </c>
      <c r="AC2811" s="5" t="s">
        <v>99</v>
      </c>
      <c r="AD2811" s="5" t="s">
        <v>1091</v>
      </c>
      <c r="AE2811" s="5" t="s">
        <v>924</v>
      </c>
      <c r="AF2811" s="5" t="str">
        <f aca="false">IF(AD2811&lt;AE2811,AD2811,AE2811)</f>
        <v>Arrows, Battle Ram, Golden Knight, Mega Knight, Mother Witch, Ronin, Royal Ghost, Zappies</v>
      </c>
      <c r="AG2811" s="5" t="str">
        <f aca="false">IF(AD2811&lt;AE2811,AE2811,AD2811)</f>
        <v>Balloon, Berserker, Bomb Tower, Executioner, Miner, Ronin, Tornado, Zap</v>
      </c>
      <c r="AH2811" s="5" t="str">
        <f aca="false">IF(AD2811=AF2811,AA2811,IF(AA2811="Win","Loss",IF(AA2811="Loss","Win","Draw")))</f>
        <v>Loss</v>
      </c>
      <c r="AI2811" s="5" t="s">
        <v>102</v>
      </c>
    </row>
    <row r="2812" customFormat="false" ht="15" hidden="false" customHeight="true" outlineLevel="0" collapsed="false">
      <c r="A2812" s="5" t="s">
        <v>6156</v>
      </c>
      <c r="B2812" s="5" t="n">
        <v>2</v>
      </c>
      <c r="C2812" s="5" t="s">
        <v>1754</v>
      </c>
      <c r="D2812" s="5" t="s">
        <v>1755</v>
      </c>
      <c r="E2812" s="5" t="s">
        <v>2808</v>
      </c>
      <c r="F2812" s="5" t="s">
        <v>2809</v>
      </c>
      <c r="G2812" s="5" t="s">
        <v>6158</v>
      </c>
      <c r="H2812" s="5" t="s">
        <v>485</v>
      </c>
      <c r="I2812" s="5" t="s">
        <v>177</v>
      </c>
      <c r="J2812" s="5" t="s">
        <v>83</v>
      </c>
      <c r="K2812" s="5" t="s">
        <v>257</v>
      </c>
      <c r="L2812" s="5" t="s">
        <v>93</v>
      </c>
      <c r="M2812" s="5" t="s">
        <v>89</v>
      </c>
      <c r="N2812" s="5" t="s">
        <v>150</v>
      </c>
      <c r="O2812" s="5" t="s">
        <v>126</v>
      </c>
      <c r="P2812" s="5" t="s">
        <v>215</v>
      </c>
      <c r="Q2812" s="5" t="s">
        <v>137</v>
      </c>
      <c r="R2812" s="5" t="s">
        <v>202</v>
      </c>
      <c r="S2812" s="5" t="s">
        <v>114</v>
      </c>
      <c r="T2812" s="5" t="s">
        <v>108</v>
      </c>
      <c r="U2812" s="5" t="s">
        <v>116</v>
      </c>
      <c r="V2812" s="5" t="s">
        <v>157</v>
      </c>
      <c r="W2812" s="5" t="s">
        <v>126</v>
      </c>
      <c r="X2812" s="5" t="s">
        <v>87</v>
      </c>
      <c r="Y2812" s="5" t="n">
        <v>1</v>
      </c>
      <c r="Z2812" s="5" t="n">
        <v>0</v>
      </c>
      <c r="AA2812" s="5" t="str">
        <f aca="false">IF(Y2812&gt;Z2812,"Win",IF(Y2812&lt;Z2812,"Loss","Draw"))</f>
        <v>Win</v>
      </c>
      <c r="AB2812" s="5" t="s">
        <v>98</v>
      </c>
      <c r="AC2812" s="5" t="s">
        <v>99</v>
      </c>
      <c r="AD2812" s="5" t="s">
        <v>259</v>
      </c>
      <c r="AE2812" s="5" t="s">
        <v>729</v>
      </c>
      <c r="AF2812" s="5" t="str">
        <f aca="false">IF(AD2812&lt;AE2812,AD2812,AE2812)</f>
        <v>Dark Prince, Fire Spirit, Giant Snowball, Goblin Drill, Magic Archer, Poison, Skeletons, Tesla</v>
      </c>
      <c r="AG2812" s="5" t="str">
        <f aca="false">IF(AD2812&lt;AE2812,AE2812,AD2812)</f>
        <v>Electro Spirit, Fireball, Fisherman, Hunter, Monk, Royal Giant, Skeletons, The Log</v>
      </c>
      <c r="AH2812" s="5" t="str">
        <f aca="false">IF(AD2812=AF2812,AA2812,IF(AA2812="Win","Loss",IF(AA2812="Loss","Win","Draw")))</f>
        <v>Loss</v>
      </c>
      <c r="AI2812" s="5" t="s">
        <v>102</v>
      </c>
    </row>
    <row r="2813" customFormat="false" ht="15" hidden="false" customHeight="true" outlineLevel="0" collapsed="false">
      <c r="A2813" s="5" t="s">
        <v>6156</v>
      </c>
      <c r="B2813" s="5" t="n">
        <v>3</v>
      </c>
      <c r="C2813" s="5" t="s">
        <v>1754</v>
      </c>
      <c r="D2813" s="5" t="s">
        <v>1755</v>
      </c>
      <c r="E2813" s="5" t="s">
        <v>2808</v>
      </c>
      <c r="F2813" s="5" t="s">
        <v>2809</v>
      </c>
      <c r="G2813" s="5" t="s">
        <v>6159</v>
      </c>
      <c r="H2813" s="5" t="s">
        <v>376</v>
      </c>
      <c r="I2813" s="5" t="s">
        <v>82</v>
      </c>
      <c r="J2813" s="5" t="s">
        <v>108</v>
      </c>
      <c r="K2813" s="5" t="s">
        <v>84</v>
      </c>
      <c r="L2813" s="5" t="s">
        <v>87</v>
      </c>
      <c r="M2813" s="5" t="s">
        <v>204</v>
      </c>
      <c r="N2813" s="5" t="s">
        <v>118</v>
      </c>
      <c r="O2813" s="5" t="s">
        <v>164</v>
      </c>
      <c r="P2813" s="5" t="s">
        <v>88</v>
      </c>
      <c r="Q2813" s="5" t="s">
        <v>82</v>
      </c>
      <c r="R2813" s="5" t="s">
        <v>151</v>
      </c>
      <c r="S2813" s="5" t="s">
        <v>152</v>
      </c>
      <c r="T2813" s="5" t="s">
        <v>119</v>
      </c>
      <c r="U2813" s="5" t="s">
        <v>85</v>
      </c>
      <c r="V2813" s="5" t="s">
        <v>89</v>
      </c>
      <c r="W2813" s="5" t="s">
        <v>150</v>
      </c>
      <c r="X2813" s="5" t="s">
        <v>91</v>
      </c>
      <c r="Y2813" s="5" t="n">
        <v>1</v>
      </c>
      <c r="Z2813" s="5" t="n">
        <v>0</v>
      </c>
      <c r="AA2813" s="5" t="str">
        <f aca="false">IF(Y2813&gt;Z2813,"Win",IF(Y2813&lt;Z2813,"Loss","Draw"))</f>
        <v>Win</v>
      </c>
      <c r="AB2813" s="5" t="s">
        <v>98</v>
      </c>
      <c r="AC2813" s="5" t="s">
        <v>99</v>
      </c>
      <c r="AD2813" s="5" t="s">
        <v>6160</v>
      </c>
      <c r="AE2813" s="5" t="s">
        <v>6161</v>
      </c>
      <c r="AF2813" s="5" t="str">
        <f aca="false">IF(AD2813&lt;AE2813,AD2813,AE2813)</f>
        <v>Archers, Berserker, Dark Prince, Earthquake, Ice Spirit, Royal Delivery, Royal Hogs, Tesla</v>
      </c>
      <c r="AG2813" s="5" t="str">
        <f aca="false">IF(AD2813&lt;AE2813,AE2813,AD2813)</f>
        <v>Baby Dragon, Electro Spirit, Goblin Hut, Goblins, Lightning, Mighty Miner, Royal Hogs, The Log</v>
      </c>
      <c r="AH2813" s="5" t="str">
        <f aca="false">IF(AD2813=AF2813,AA2813,IF(AA2813="Win","Loss",IF(AA2813="Loss","Win","Draw")))</f>
        <v>Win</v>
      </c>
      <c r="AI2813" s="5" t="s">
        <v>102</v>
      </c>
    </row>
    <row r="2814" customFormat="false" ht="15" hidden="false" customHeight="true" outlineLevel="0" collapsed="false">
      <c r="A2814" s="5" t="s">
        <v>6162</v>
      </c>
      <c r="B2814" s="5" t="n">
        <v>1</v>
      </c>
      <c r="C2814" s="5" t="s">
        <v>1754</v>
      </c>
      <c r="D2814" s="5" t="s">
        <v>1755</v>
      </c>
      <c r="E2814" s="5" t="s">
        <v>4002</v>
      </c>
      <c r="F2814" s="5" t="s">
        <v>4003</v>
      </c>
      <c r="G2814" s="5" t="s">
        <v>4901</v>
      </c>
      <c r="H2814" s="5" t="s">
        <v>376</v>
      </c>
      <c r="I2814" s="5" t="s">
        <v>129</v>
      </c>
      <c r="J2814" s="5" t="s">
        <v>128</v>
      </c>
      <c r="K2814" s="5" t="s">
        <v>127</v>
      </c>
      <c r="L2814" s="5" t="s">
        <v>97</v>
      </c>
      <c r="M2814" s="5" t="s">
        <v>86</v>
      </c>
      <c r="N2814" s="5" t="s">
        <v>133</v>
      </c>
      <c r="O2814" s="5" t="s">
        <v>130</v>
      </c>
      <c r="P2814" s="5" t="s">
        <v>124</v>
      </c>
      <c r="Q2814" s="5" t="s">
        <v>90</v>
      </c>
      <c r="R2814" s="5" t="s">
        <v>158</v>
      </c>
      <c r="S2814" s="5" t="s">
        <v>92</v>
      </c>
      <c r="T2814" s="5" t="s">
        <v>159</v>
      </c>
      <c r="U2814" s="5" t="s">
        <v>93</v>
      </c>
      <c r="V2814" s="5" t="s">
        <v>96</v>
      </c>
      <c r="W2814" s="5" t="s">
        <v>94</v>
      </c>
      <c r="X2814" s="5" t="s">
        <v>88</v>
      </c>
      <c r="Y2814" s="5" t="n">
        <v>1</v>
      </c>
      <c r="Z2814" s="5" t="n">
        <v>0</v>
      </c>
      <c r="AA2814" s="5" t="str">
        <f aca="false">IF(Y2814&gt;Z2814,"Win",IF(Y2814&lt;Z2814,"Loss","Draw"))</f>
        <v>Win</v>
      </c>
      <c r="AB2814" s="5" t="s">
        <v>98</v>
      </c>
      <c r="AC2814" s="5" t="s">
        <v>99</v>
      </c>
      <c r="AD2814" s="5" t="s">
        <v>1616</v>
      </c>
      <c r="AE2814" s="5" t="s">
        <v>6163</v>
      </c>
      <c r="AF2814" s="5" t="str">
        <f aca="false">IF(AD2814&lt;AE2814,AD2814,AE2814)</f>
        <v>Arrows, Battle Ram, Golden Knight, Mega Knight, Mother Witch, Ronin, Royal Ghost, Skeleton Dragons</v>
      </c>
      <c r="AG2814" s="5" t="str">
        <f aca="false">IF(AD2814&lt;AE2814,AE2814,AD2814)</f>
        <v>Berserker, Bowler, Dart Goblin, Fireball, Minions, Mortar, Rascals, Skeleton Barrel</v>
      </c>
      <c r="AH2814" s="5" t="str">
        <f aca="false">IF(AD2814=AF2814,AA2814,IF(AA2814="Win","Loss",IF(AA2814="Loss","Win","Draw")))</f>
        <v>Win</v>
      </c>
      <c r="AI2814" s="5" t="s">
        <v>102</v>
      </c>
    </row>
    <row r="2815" customFormat="false" ht="15" hidden="false" customHeight="true" outlineLevel="0" collapsed="false">
      <c r="A2815" s="5" t="s">
        <v>6162</v>
      </c>
      <c r="B2815" s="5" t="n">
        <v>2</v>
      </c>
      <c r="C2815" s="5" t="s">
        <v>1754</v>
      </c>
      <c r="D2815" s="5" t="s">
        <v>1755</v>
      </c>
      <c r="E2815" s="5" t="s">
        <v>4002</v>
      </c>
      <c r="F2815" s="5" t="s">
        <v>4003</v>
      </c>
      <c r="G2815" s="5" t="s">
        <v>6164</v>
      </c>
      <c r="H2815" s="5" t="s">
        <v>376</v>
      </c>
      <c r="I2815" s="5" t="s">
        <v>185</v>
      </c>
      <c r="J2815" s="5" t="s">
        <v>337</v>
      </c>
      <c r="K2815" s="5" t="s">
        <v>114</v>
      </c>
      <c r="L2815" s="5" t="s">
        <v>95</v>
      </c>
      <c r="M2815" s="5" t="s">
        <v>108</v>
      </c>
      <c r="N2815" s="5" t="s">
        <v>85</v>
      </c>
      <c r="O2815" s="5" t="s">
        <v>165</v>
      </c>
      <c r="P2815" s="5" t="s">
        <v>126</v>
      </c>
      <c r="Q2815" s="5" t="s">
        <v>87</v>
      </c>
      <c r="R2815" s="5" t="s">
        <v>151</v>
      </c>
      <c r="S2815" s="5" t="s">
        <v>137</v>
      </c>
      <c r="T2815" s="5" t="s">
        <v>242</v>
      </c>
      <c r="U2815" s="5" t="s">
        <v>126</v>
      </c>
      <c r="V2815" s="5" t="s">
        <v>157</v>
      </c>
      <c r="W2815" s="5" t="s">
        <v>116</v>
      </c>
      <c r="X2815" s="5" t="s">
        <v>89</v>
      </c>
      <c r="Y2815" s="5" t="n">
        <v>1</v>
      </c>
      <c r="Z2815" s="5" t="n">
        <v>0</v>
      </c>
      <c r="AA2815" s="5" t="str">
        <f aca="false">IF(Y2815&gt;Z2815,"Win",IF(Y2815&lt;Z2815,"Loss","Draw"))</f>
        <v>Win</v>
      </c>
      <c r="AB2815" s="5" t="s">
        <v>98</v>
      </c>
      <c r="AC2815" s="5" t="s">
        <v>99</v>
      </c>
      <c r="AD2815" s="5" t="s">
        <v>6165</v>
      </c>
      <c r="AE2815" s="5" t="s">
        <v>6166</v>
      </c>
      <c r="AF2815" s="5" t="str">
        <f aca="false">IF(AD2815&lt;AE2815,AD2815,AE2815)</f>
        <v>Barbarian Barrel, Boss Bandit, Dark Prince, Executioner, Giant Snowball, Hog Rider, Lightning, Skeletons</v>
      </c>
      <c r="AG2815" s="5" t="str">
        <f aca="false">IF(AD2815&lt;AE2815,AE2815,AD2815)</f>
        <v>Bomber, Fire Spirit, Goblin Drill, Mighty Miner, Poison, Skeletons, Tesla, The Log</v>
      </c>
      <c r="AH2815" s="5" t="str">
        <f aca="false">IF(AD2815=AF2815,AA2815,IF(AA2815="Win","Loss",IF(AA2815="Loss","Win","Draw")))</f>
        <v>Win</v>
      </c>
      <c r="AI2815" s="5" t="s">
        <v>102</v>
      </c>
    </row>
    <row r="2816" customFormat="false" ht="15" hidden="false" customHeight="true" outlineLevel="0" collapsed="false">
      <c r="A2816" s="5" t="s">
        <v>6167</v>
      </c>
      <c r="B2816" s="5" t="n">
        <v>1</v>
      </c>
      <c r="C2816" s="5" t="s">
        <v>1754</v>
      </c>
      <c r="D2816" s="5" t="s">
        <v>1755</v>
      </c>
      <c r="E2816" s="5" t="s">
        <v>1721</v>
      </c>
      <c r="F2816" s="5" t="s">
        <v>1722</v>
      </c>
      <c r="G2816" s="5" t="s">
        <v>6168</v>
      </c>
      <c r="H2816" s="5" t="s">
        <v>352</v>
      </c>
      <c r="I2816" s="5" t="s">
        <v>127</v>
      </c>
      <c r="J2816" s="5" t="s">
        <v>128</v>
      </c>
      <c r="K2816" s="5" t="s">
        <v>129</v>
      </c>
      <c r="L2816" s="5" t="s">
        <v>133</v>
      </c>
      <c r="M2816" s="5" t="s">
        <v>97</v>
      </c>
      <c r="N2816" s="5" t="s">
        <v>131</v>
      </c>
      <c r="O2816" s="5" t="s">
        <v>173</v>
      </c>
      <c r="P2816" s="5" t="s">
        <v>130</v>
      </c>
      <c r="Q2816" s="5" t="s">
        <v>137</v>
      </c>
      <c r="R2816" s="5" t="s">
        <v>91</v>
      </c>
      <c r="S2816" s="5" t="s">
        <v>114</v>
      </c>
      <c r="T2816" s="5" t="s">
        <v>97</v>
      </c>
      <c r="U2816" s="5" t="s">
        <v>116</v>
      </c>
      <c r="V2816" s="5" t="s">
        <v>242</v>
      </c>
      <c r="W2816" s="5" t="s">
        <v>157</v>
      </c>
      <c r="X2816" s="5" t="s">
        <v>87</v>
      </c>
      <c r="Y2816" s="5" t="n">
        <v>0</v>
      </c>
      <c r="Z2816" s="5" t="n">
        <v>1</v>
      </c>
      <c r="AA2816" s="5" t="str">
        <f aca="false">IF(Y2816&gt;Z2816,"Win",IF(Y2816&lt;Z2816,"Loss","Draw"))</f>
        <v>Loss</v>
      </c>
      <c r="AB2816" s="5" t="s">
        <v>98</v>
      </c>
      <c r="AC2816" s="5" t="s">
        <v>99</v>
      </c>
      <c r="AD2816" s="5" t="s">
        <v>503</v>
      </c>
      <c r="AE2816" s="5" t="s">
        <v>321</v>
      </c>
      <c r="AF2816" s="5" t="str">
        <f aca="false">IF(AD2816&lt;AE2816,AD2816,AE2816)</f>
        <v>Arrows, Bandit, Battle Ram, Golden Knight, Mega Knight, Mother Witch, Ronin, Zappies</v>
      </c>
      <c r="AG2816" s="5" t="str">
        <f aca="false">IF(AD2816&lt;AE2816,AE2816,AD2816)</f>
        <v>Bomber, Fire Spirit, Giant Snowball, Goblin Drill, Goblins, Poison, Ronin, Tesla</v>
      </c>
      <c r="AH2816" s="5" t="str">
        <f aca="false">IF(AD2816=AF2816,AA2816,IF(AA2816="Win","Loss",IF(AA2816="Loss","Win","Draw")))</f>
        <v>Loss</v>
      </c>
      <c r="AI2816" s="5" t="s">
        <v>102</v>
      </c>
    </row>
    <row r="2817" customFormat="false" ht="15" hidden="false" customHeight="true" outlineLevel="0" collapsed="false">
      <c r="A2817" s="5" t="s">
        <v>6167</v>
      </c>
      <c r="B2817" s="5" t="n">
        <v>2</v>
      </c>
      <c r="C2817" s="5" t="s">
        <v>1754</v>
      </c>
      <c r="D2817" s="5" t="s">
        <v>1755</v>
      </c>
      <c r="E2817" s="5" t="s">
        <v>1721</v>
      </c>
      <c r="F2817" s="5" t="s">
        <v>1722</v>
      </c>
      <c r="G2817" s="5" t="s">
        <v>6169</v>
      </c>
      <c r="H2817" s="5" t="s">
        <v>376</v>
      </c>
      <c r="I2817" s="5" t="s">
        <v>185</v>
      </c>
      <c r="J2817" s="5" t="s">
        <v>83</v>
      </c>
      <c r="K2817" s="5" t="s">
        <v>87</v>
      </c>
      <c r="L2817" s="5" t="s">
        <v>164</v>
      </c>
      <c r="M2817" s="5" t="s">
        <v>89</v>
      </c>
      <c r="N2817" s="5" t="s">
        <v>150</v>
      </c>
      <c r="O2817" s="5" t="s">
        <v>88</v>
      </c>
      <c r="P2817" s="5" t="s">
        <v>165</v>
      </c>
      <c r="Q2817" s="5" t="s">
        <v>129</v>
      </c>
      <c r="R2817" s="5" t="s">
        <v>172</v>
      </c>
      <c r="S2817" s="5" t="s">
        <v>153</v>
      </c>
      <c r="T2817" s="5" t="s">
        <v>165</v>
      </c>
      <c r="U2817" s="5" t="s">
        <v>85</v>
      </c>
      <c r="V2817" s="5" t="s">
        <v>88</v>
      </c>
      <c r="W2817" s="5" t="s">
        <v>150</v>
      </c>
      <c r="X2817" s="5" t="s">
        <v>89</v>
      </c>
      <c r="Y2817" s="5" t="n">
        <v>1</v>
      </c>
      <c r="Z2817" s="5" t="n">
        <v>0</v>
      </c>
      <c r="AA2817" s="5" t="str">
        <f aca="false">IF(Y2817&gt;Z2817,"Win",IF(Y2817&lt;Z2817,"Loss","Draw"))</f>
        <v>Win</v>
      </c>
      <c r="AB2817" s="5" t="s">
        <v>98</v>
      </c>
      <c r="AC2817" s="5" t="s">
        <v>99</v>
      </c>
      <c r="AD2817" s="5" t="s">
        <v>1915</v>
      </c>
      <c r="AE2817" s="5" t="s">
        <v>6170</v>
      </c>
      <c r="AF2817" s="5" t="str">
        <f aca="false">IF(AD2817&lt;AE2817,AD2817,AE2817)</f>
        <v>Berserker, Cannon, Electro Spirit, Hog Rider, Lightning, Mega Knight, Musketeer, The Log</v>
      </c>
      <c r="AG2817" s="5" t="str">
        <f aca="false">IF(AD2817&lt;AE2817,AE2817,AD2817)</f>
        <v>Berserker, Earthquake, Electro Spirit, Executioner, Hog Rider, Monk, Tesla, The Log</v>
      </c>
      <c r="AH2817" s="5" t="str">
        <f aca="false">IF(AD2817=AF2817,AA2817,IF(AA2817="Win","Loss",IF(AA2817="Loss","Win","Draw")))</f>
        <v>Loss</v>
      </c>
      <c r="AI2817" s="5" t="s">
        <v>102</v>
      </c>
    </row>
    <row r="2818" customFormat="false" ht="15" hidden="false" customHeight="true" outlineLevel="0" collapsed="false">
      <c r="A2818" s="5" t="s">
        <v>6167</v>
      </c>
      <c r="B2818" s="5" t="n">
        <v>3</v>
      </c>
      <c r="C2818" s="5" t="s">
        <v>1754</v>
      </c>
      <c r="D2818" s="5" t="s">
        <v>1755</v>
      </c>
      <c r="E2818" s="5" t="s">
        <v>1721</v>
      </c>
      <c r="F2818" s="5" t="s">
        <v>1722</v>
      </c>
      <c r="G2818" s="5" t="s">
        <v>6171</v>
      </c>
      <c r="H2818" s="5" t="s">
        <v>376</v>
      </c>
      <c r="I2818" s="5" t="s">
        <v>92</v>
      </c>
      <c r="J2818" s="5" t="s">
        <v>158</v>
      </c>
      <c r="K2818" s="5" t="s">
        <v>90</v>
      </c>
      <c r="L2818" s="5" t="s">
        <v>93</v>
      </c>
      <c r="M2818" s="5" t="s">
        <v>159</v>
      </c>
      <c r="N2818" s="5" t="s">
        <v>96</v>
      </c>
      <c r="O2818" s="5" t="s">
        <v>94</v>
      </c>
      <c r="P2818" s="5" t="s">
        <v>95</v>
      </c>
      <c r="Q2818" s="5" t="s">
        <v>141</v>
      </c>
      <c r="R2818" s="5" t="s">
        <v>95</v>
      </c>
      <c r="S2818" s="5" t="s">
        <v>107</v>
      </c>
      <c r="T2818" s="5" t="s">
        <v>178</v>
      </c>
      <c r="U2818" s="5" t="s">
        <v>93</v>
      </c>
      <c r="V2818" s="5" t="s">
        <v>177</v>
      </c>
      <c r="W2818" s="5" t="s">
        <v>143</v>
      </c>
      <c r="X2818" s="5" t="s">
        <v>118</v>
      </c>
      <c r="Y2818" s="5" t="n">
        <v>1</v>
      </c>
      <c r="Z2818" s="5" t="n">
        <v>0</v>
      </c>
      <c r="AA2818" s="5" t="str">
        <f aca="false">IF(Y2818&gt;Z2818,"Win",IF(Y2818&lt;Z2818,"Loss","Draw"))</f>
        <v>Win</v>
      </c>
      <c r="AB2818" s="5" t="s">
        <v>98</v>
      </c>
      <c r="AC2818" s="5" t="s">
        <v>99</v>
      </c>
      <c r="AD2818" s="5" t="s">
        <v>379</v>
      </c>
      <c r="AE2818" s="5" t="s">
        <v>4613</v>
      </c>
      <c r="AF2818" s="5" t="str">
        <f aca="false">IF(AD2818&lt;AE2818,AD2818,AE2818)</f>
        <v>Barbarian Barrel, Bowler, Dart Goblin, Fireball, Minions, Mortar, Rascals, Skeleton Barrel</v>
      </c>
      <c r="AG2818" s="5" t="str">
        <f aca="false">IF(AD2818&lt;AE2818,AE2818,AD2818)</f>
        <v>Barbarian Barrel, Fireball, Goblin Cage, Heal Spirit, Ice Spirit, Lumberjack, Phoenix, Royal Giant</v>
      </c>
      <c r="AH2818" s="5" t="str">
        <f aca="false">IF(AD2818=AF2818,AA2818,IF(AA2818="Win","Loss",IF(AA2818="Loss","Win","Draw")))</f>
        <v>Win</v>
      </c>
      <c r="AI2818" s="5" t="s">
        <v>102</v>
      </c>
    </row>
    <row r="2819" customFormat="false" ht="15" hidden="false" customHeight="true" outlineLevel="0" collapsed="false">
      <c r="A2819" s="5" t="s">
        <v>6172</v>
      </c>
      <c r="B2819" s="5" t="n">
        <v>1</v>
      </c>
      <c r="C2819" s="5" t="s">
        <v>1754</v>
      </c>
      <c r="D2819" s="5" t="s">
        <v>1755</v>
      </c>
      <c r="E2819" s="5" t="s">
        <v>1010</v>
      </c>
      <c r="F2819" s="5" t="s">
        <v>1011</v>
      </c>
      <c r="G2819" s="5" t="s">
        <v>6173</v>
      </c>
      <c r="H2819" s="5" t="s">
        <v>163</v>
      </c>
      <c r="I2819" s="5" t="s">
        <v>152</v>
      </c>
      <c r="J2819" s="5" t="s">
        <v>128</v>
      </c>
      <c r="K2819" s="5" t="s">
        <v>107</v>
      </c>
      <c r="L2819" s="5" t="s">
        <v>306</v>
      </c>
      <c r="M2819" s="5" t="s">
        <v>85</v>
      </c>
      <c r="N2819" s="5" t="s">
        <v>307</v>
      </c>
      <c r="O2819" s="5" t="s">
        <v>187</v>
      </c>
      <c r="P2819" s="5" t="s">
        <v>95</v>
      </c>
      <c r="Q2819" s="5" t="s">
        <v>233</v>
      </c>
      <c r="R2819" s="5" t="s">
        <v>202</v>
      </c>
      <c r="S2819" s="5" t="s">
        <v>201</v>
      </c>
      <c r="T2819" s="5" t="s">
        <v>88</v>
      </c>
      <c r="U2819" s="5" t="s">
        <v>234</v>
      </c>
      <c r="V2819" s="5" t="s">
        <v>157</v>
      </c>
      <c r="W2819" s="5" t="s">
        <v>111</v>
      </c>
      <c r="X2819" s="5" t="s">
        <v>204</v>
      </c>
      <c r="Y2819" s="5" t="n">
        <v>0</v>
      </c>
      <c r="Z2819" s="5" t="n">
        <v>1</v>
      </c>
      <c r="AA2819" s="5" t="str">
        <f aca="false">IF(Y2819&gt;Z2819,"Win",IF(Y2819&lt;Z2819,"Loss","Draw"))</f>
        <v>Loss</v>
      </c>
      <c r="AB2819" s="5" t="s">
        <v>98</v>
      </c>
      <c r="AC2819" s="5" t="s">
        <v>99</v>
      </c>
      <c r="AD2819" s="5" t="s">
        <v>603</v>
      </c>
      <c r="AE2819" s="5" t="s">
        <v>380</v>
      </c>
      <c r="AF2819" s="5" t="str">
        <f aca="false">IF(AD2819&lt;AE2819,AD2819,AE2819)</f>
        <v>Baby Dragon, Barbarian Barrel, Goblin Cage, Golden Knight, Golem, Ice Wizard, Lightning, Tornado</v>
      </c>
      <c r="AG2819" s="5" t="str">
        <f aca="false">IF(AD2819&lt;AE2819,AE2819,AD2819)</f>
        <v>Bats, Berserker, Bomb Tower, Fire Spirit, Magic Archer, Miner, Royal Delivery, Wall Breakers</v>
      </c>
      <c r="AH2819" s="5" t="str">
        <f aca="false">IF(AD2819=AF2819,AA2819,IF(AA2819="Win","Loss",IF(AA2819="Loss","Win","Draw")))</f>
        <v>Loss</v>
      </c>
      <c r="AI2819" s="5" t="s">
        <v>102</v>
      </c>
    </row>
    <row r="2820" customFormat="false" ht="15" hidden="false" customHeight="true" outlineLevel="0" collapsed="false">
      <c r="A2820" s="5" t="s">
        <v>6172</v>
      </c>
      <c r="B2820" s="5" t="n">
        <v>2</v>
      </c>
      <c r="C2820" s="5" t="s">
        <v>1754</v>
      </c>
      <c r="D2820" s="5" t="s">
        <v>1755</v>
      </c>
      <c r="E2820" s="5" t="s">
        <v>1010</v>
      </c>
      <c r="F2820" s="5" t="s">
        <v>1011</v>
      </c>
      <c r="G2820" s="5" t="s">
        <v>3238</v>
      </c>
      <c r="H2820" s="5" t="s">
        <v>376</v>
      </c>
      <c r="I2820" s="5" t="s">
        <v>137</v>
      </c>
      <c r="J2820" s="5" t="s">
        <v>241</v>
      </c>
      <c r="K2820" s="5" t="s">
        <v>114</v>
      </c>
      <c r="L2820" s="5" t="s">
        <v>87</v>
      </c>
      <c r="M2820" s="5" t="s">
        <v>157</v>
      </c>
      <c r="N2820" s="5" t="s">
        <v>116</v>
      </c>
      <c r="O2820" s="5" t="s">
        <v>126</v>
      </c>
      <c r="P2820" s="5" t="s">
        <v>242</v>
      </c>
      <c r="Q2820" s="5" t="s">
        <v>90</v>
      </c>
      <c r="R2820" s="5" t="s">
        <v>123</v>
      </c>
      <c r="S2820" s="5" t="s">
        <v>124</v>
      </c>
      <c r="T2820" s="5" t="s">
        <v>95</v>
      </c>
      <c r="U2820" s="5" t="s">
        <v>125</v>
      </c>
      <c r="V2820" s="5" t="s">
        <v>85</v>
      </c>
      <c r="W2820" s="5" t="s">
        <v>96</v>
      </c>
      <c r="X2820" s="5" t="s">
        <v>126</v>
      </c>
      <c r="Y2820" s="5" t="n">
        <v>0</v>
      </c>
      <c r="Z2820" s="5" t="n">
        <v>1</v>
      </c>
      <c r="AA2820" s="5" t="str">
        <f aca="false">IF(Y2820&gt;Z2820,"Win",IF(Y2820&lt;Z2820,"Loss","Draw"))</f>
        <v>Loss</v>
      </c>
      <c r="AB2820" s="5" t="s">
        <v>98</v>
      </c>
      <c r="AC2820" s="5" t="s">
        <v>99</v>
      </c>
      <c r="AD2820" s="5" t="s">
        <v>243</v>
      </c>
      <c r="AE2820" s="5" t="s">
        <v>134</v>
      </c>
      <c r="AF2820" s="5" t="str">
        <f aca="false">IF(AD2820&lt;AE2820,AD2820,AE2820)</f>
        <v>Barbarian Barrel, Cannon Cart, Goblinstein, Lightning, Minions, Mortar, Royal Ghost, Skeletons</v>
      </c>
      <c r="AG2820" s="5" t="str">
        <f aca="false">IF(AD2820&lt;AE2820,AE2820,AD2820)</f>
        <v>Bomber, Fire Spirit, Giant Snowball, Goblin Drill, Knight, Poison, Skeletons, Tesla</v>
      </c>
      <c r="AH2820" s="5" t="str">
        <f aca="false">IF(AD2820=AF2820,AA2820,IF(AA2820="Win","Loss",IF(AA2820="Loss","Win","Draw")))</f>
        <v>Win</v>
      </c>
      <c r="AI2820" s="5" t="s">
        <v>102</v>
      </c>
    </row>
    <row r="2821" customFormat="false" ht="15" hidden="false" customHeight="true" outlineLevel="0" collapsed="false">
      <c r="A2821" s="5" t="s">
        <v>6174</v>
      </c>
      <c r="B2821" s="5" t="n">
        <v>1</v>
      </c>
      <c r="C2821" s="5" t="s">
        <v>1754</v>
      </c>
      <c r="D2821" s="5" t="s">
        <v>1755</v>
      </c>
      <c r="E2821" s="6" t="s">
        <v>1747</v>
      </c>
      <c r="F2821" s="5" t="s">
        <v>1748</v>
      </c>
      <c r="G2821" s="5" t="s">
        <v>6175</v>
      </c>
      <c r="H2821" s="5" t="s">
        <v>163</v>
      </c>
      <c r="I2821" s="5" t="s">
        <v>113</v>
      </c>
      <c r="J2821" s="5" t="s">
        <v>91</v>
      </c>
      <c r="K2821" s="5" t="s">
        <v>87</v>
      </c>
      <c r="L2821" s="5" t="s">
        <v>165</v>
      </c>
      <c r="M2821" s="5" t="s">
        <v>97</v>
      </c>
      <c r="N2821" s="5" t="s">
        <v>85</v>
      </c>
      <c r="O2821" s="5" t="s">
        <v>118</v>
      </c>
      <c r="P2821" s="5" t="s">
        <v>89</v>
      </c>
      <c r="Q2821" s="5" t="s">
        <v>201</v>
      </c>
      <c r="R2821" s="5" t="s">
        <v>123</v>
      </c>
      <c r="S2821" s="5" t="s">
        <v>202</v>
      </c>
      <c r="T2821" s="5" t="s">
        <v>88</v>
      </c>
      <c r="U2821" s="5" t="s">
        <v>89</v>
      </c>
      <c r="V2821" s="5" t="s">
        <v>111</v>
      </c>
      <c r="W2821" s="5" t="s">
        <v>234</v>
      </c>
      <c r="X2821" s="5" t="s">
        <v>187</v>
      </c>
      <c r="Y2821" s="5" t="n">
        <v>1</v>
      </c>
      <c r="Z2821" s="5" t="n">
        <v>0</v>
      </c>
      <c r="AA2821" s="5" t="str">
        <f aca="false">IF(Y2821&gt;Z2821,"Win",IF(Y2821&lt;Z2821,"Loss","Draw"))</f>
        <v>Win</v>
      </c>
      <c r="AB2821" s="5" t="s">
        <v>98</v>
      </c>
      <c r="AC2821" s="5" t="s">
        <v>99</v>
      </c>
      <c r="AD2821" s="5" t="s">
        <v>2140</v>
      </c>
      <c r="AE2821" s="5" t="s">
        <v>1151</v>
      </c>
      <c r="AF2821" s="5" t="str">
        <f aca="false">IF(AD2821&lt;AE2821,AD2821,AE2821)</f>
        <v>Berserker, Bomb Tower, Goblinstein, Magic Archer, Miner, The Log, Tornado, Wall Breakers</v>
      </c>
      <c r="AG2821" s="5" t="str">
        <f aca="false">IF(AD2821&lt;AE2821,AE2821,AD2821)</f>
        <v>Furnace, Goblins, Hog Rider, Ice Spirit, Lightning, Ronin, Tesla, The Log</v>
      </c>
      <c r="AH2821" s="5" t="str">
        <f aca="false">IF(AD2821=AF2821,AA2821,IF(AA2821="Win","Loss",IF(AA2821="Loss","Win","Draw")))</f>
        <v>Loss</v>
      </c>
      <c r="AI2821" s="5" t="s">
        <v>102</v>
      </c>
    </row>
    <row r="2822" customFormat="false" ht="15" hidden="false" customHeight="true" outlineLevel="0" collapsed="false">
      <c r="A2822" s="5" t="s">
        <v>6174</v>
      </c>
      <c r="B2822" s="5" t="n">
        <v>2</v>
      </c>
      <c r="C2822" s="5" t="s">
        <v>1754</v>
      </c>
      <c r="D2822" s="5" t="s">
        <v>1755</v>
      </c>
      <c r="E2822" s="6" t="s">
        <v>1747</v>
      </c>
      <c r="F2822" s="5" t="s">
        <v>1748</v>
      </c>
      <c r="G2822" s="5" t="s">
        <v>6176</v>
      </c>
      <c r="H2822" s="5" t="s">
        <v>163</v>
      </c>
      <c r="I2822" s="5" t="s">
        <v>92</v>
      </c>
      <c r="J2822" s="5" t="s">
        <v>158</v>
      </c>
      <c r="K2822" s="5" t="s">
        <v>90</v>
      </c>
      <c r="L2822" s="5" t="s">
        <v>93</v>
      </c>
      <c r="M2822" s="5" t="s">
        <v>159</v>
      </c>
      <c r="N2822" s="5" t="s">
        <v>94</v>
      </c>
      <c r="O2822" s="5" t="s">
        <v>96</v>
      </c>
      <c r="P2822" s="5" t="s">
        <v>95</v>
      </c>
      <c r="Q2822" s="5" t="s">
        <v>90</v>
      </c>
      <c r="R2822" s="5" t="s">
        <v>91</v>
      </c>
      <c r="S2822" s="5" t="s">
        <v>92</v>
      </c>
      <c r="T2822" s="5" t="s">
        <v>159</v>
      </c>
      <c r="U2822" s="5" t="s">
        <v>94</v>
      </c>
      <c r="V2822" s="5" t="s">
        <v>93</v>
      </c>
      <c r="W2822" s="5" t="s">
        <v>97</v>
      </c>
      <c r="X2822" s="5" t="s">
        <v>96</v>
      </c>
      <c r="Y2822" s="5" t="n">
        <v>1</v>
      </c>
      <c r="Z2822" s="5" t="n">
        <v>0</v>
      </c>
      <c r="AA2822" s="5" t="str">
        <f aca="false">IF(Y2822&gt;Z2822,"Win",IF(Y2822&lt;Z2822,"Loss","Draw"))</f>
        <v>Win</v>
      </c>
      <c r="AB2822" s="5" t="s">
        <v>98</v>
      </c>
      <c r="AC2822" s="5" t="s">
        <v>99</v>
      </c>
      <c r="AD2822" s="5" t="s">
        <v>379</v>
      </c>
      <c r="AE2822" s="5" t="s">
        <v>6177</v>
      </c>
      <c r="AF2822" s="5" t="str">
        <f aca="false">IF(AD2822&lt;AE2822,AD2822,AE2822)</f>
        <v>Barbarian Barrel, Bowler, Dart Goblin, Fireball, Minions, Mortar, Rascals, Skeleton Barrel</v>
      </c>
      <c r="AG2822" s="5" t="str">
        <f aca="false">IF(AD2822&lt;AE2822,AE2822,AD2822)</f>
        <v>Dart Goblin, Fireball, Goblins, Minions, Mortar, Rascals, Ronin, Skeleton Barrel</v>
      </c>
      <c r="AH2822" s="5" t="str">
        <f aca="false">IF(AD2822=AF2822,AA2822,IF(AA2822="Win","Loss",IF(AA2822="Loss","Win","Draw")))</f>
        <v>Win</v>
      </c>
      <c r="AI2822" s="5" t="s">
        <v>102</v>
      </c>
    </row>
    <row r="2823" customFormat="false" ht="15" hidden="false" customHeight="true" outlineLevel="0" collapsed="false">
      <c r="A2823" s="5" t="s">
        <v>6178</v>
      </c>
      <c r="B2823" s="5" t="n">
        <v>1</v>
      </c>
      <c r="C2823" s="5" t="s">
        <v>1754</v>
      </c>
      <c r="D2823" s="5" t="s">
        <v>1755</v>
      </c>
      <c r="E2823" s="5" t="s">
        <v>1711</v>
      </c>
      <c r="F2823" s="5" t="s">
        <v>1712</v>
      </c>
      <c r="G2823" s="5" t="s">
        <v>6179</v>
      </c>
      <c r="H2823" s="5" t="s">
        <v>352</v>
      </c>
      <c r="I2823" s="5" t="s">
        <v>201</v>
      </c>
      <c r="J2823" s="5" t="s">
        <v>202</v>
      </c>
      <c r="K2823" s="5" t="s">
        <v>203</v>
      </c>
      <c r="L2823" s="5" t="s">
        <v>97</v>
      </c>
      <c r="M2823" s="5" t="s">
        <v>157</v>
      </c>
      <c r="N2823" s="5" t="s">
        <v>118</v>
      </c>
      <c r="O2823" s="5" t="s">
        <v>204</v>
      </c>
      <c r="P2823" s="5" t="s">
        <v>87</v>
      </c>
      <c r="Q2823" s="5" t="s">
        <v>185</v>
      </c>
      <c r="R2823" s="5" t="s">
        <v>186</v>
      </c>
      <c r="S2823" s="5" t="s">
        <v>109</v>
      </c>
      <c r="T2823" s="5" t="s">
        <v>111</v>
      </c>
      <c r="U2823" s="5" t="s">
        <v>117</v>
      </c>
      <c r="V2823" s="5" t="s">
        <v>86</v>
      </c>
      <c r="W2823" s="5" t="s">
        <v>187</v>
      </c>
      <c r="X2823" s="5" t="s">
        <v>188</v>
      </c>
      <c r="Y2823" s="5" t="n">
        <v>1</v>
      </c>
      <c r="Z2823" s="5" t="n">
        <v>0</v>
      </c>
      <c r="AA2823" s="5" t="str">
        <f aca="false">IF(Y2823&gt;Z2823,"Win",IF(Y2823&lt;Z2823,"Loss","Draw"))</f>
        <v>Win</v>
      </c>
      <c r="AB2823" s="5" t="s">
        <v>98</v>
      </c>
      <c r="AC2823" s="5" t="s">
        <v>99</v>
      </c>
      <c r="AD2823" s="5" t="s">
        <v>1001</v>
      </c>
      <c r="AE2823" s="5" t="s">
        <v>813</v>
      </c>
      <c r="AF2823" s="5" t="str">
        <f aca="false">IF(AD2823&lt;AE2823,AD2823,AE2823)</f>
        <v>Balloon, Executioner, Giant Skeleton, Miner, Skeleton Dragons, Tombstone, Tornado, Zap</v>
      </c>
      <c r="AG2823" s="5" t="str">
        <f aca="false">IF(AD2823&lt;AE2823,AE2823,AD2823)</f>
        <v>Fire Spirit, Goblin Barrel, Ice Spirit, Magic Archer, Ronin, Royal Delivery, Tesla, Wall Breakers</v>
      </c>
      <c r="AH2823" s="5" t="str">
        <f aca="false">IF(AD2823=AF2823,AA2823,IF(AA2823="Win","Loss",IF(AA2823="Loss","Win","Draw")))</f>
        <v>Loss</v>
      </c>
      <c r="AI2823" s="5" t="s">
        <v>102</v>
      </c>
    </row>
    <row r="2824" customFormat="false" ht="15" hidden="false" customHeight="true" outlineLevel="0" collapsed="false">
      <c r="A2824" s="5" t="s">
        <v>6178</v>
      </c>
      <c r="B2824" s="5" t="n">
        <v>2</v>
      </c>
      <c r="C2824" s="5" t="s">
        <v>1754</v>
      </c>
      <c r="D2824" s="5" t="s">
        <v>1755</v>
      </c>
      <c r="E2824" s="5" t="s">
        <v>1711</v>
      </c>
      <c r="F2824" s="5" t="s">
        <v>1712</v>
      </c>
      <c r="G2824" s="5" t="s">
        <v>6180</v>
      </c>
      <c r="H2824" s="5" t="s">
        <v>352</v>
      </c>
      <c r="I2824" s="5" t="s">
        <v>127</v>
      </c>
      <c r="J2824" s="5" t="s">
        <v>219</v>
      </c>
      <c r="K2824" s="5" t="s">
        <v>124</v>
      </c>
      <c r="L2824" s="5" t="s">
        <v>95</v>
      </c>
      <c r="M2824" s="5" t="s">
        <v>117</v>
      </c>
      <c r="N2824" s="5" t="s">
        <v>133</v>
      </c>
      <c r="O2824" s="5" t="s">
        <v>173</v>
      </c>
      <c r="P2824" s="5" t="s">
        <v>294</v>
      </c>
      <c r="Q2824" s="5" t="s">
        <v>129</v>
      </c>
      <c r="R2824" s="5" t="s">
        <v>128</v>
      </c>
      <c r="S2824" s="5" t="s">
        <v>124</v>
      </c>
      <c r="T2824" s="5" t="s">
        <v>294</v>
      </c>
      <c r="U2824" s="5" t="s">
        <v>164</v>
      </c>
      <c r="V2824" s="5" t="s">
        <v>165</v>
      </c>
      <c r="W2824" s="5" t="s">
        <v>133</v>
      </c>
      <c r="X2824" s="5" t="s">
        <v>173</v>
      </c>
      <c r="Y2824" s="5" t="n">
        <v>1</v>
      </c>
      <c r="Z2824" s="5" t="n">
        <v>0</v>
      </c>
      <c r="AA2824" s="5" t="str">
        <f aca="false">IF(Y2824&gt;Z2824,"Win",IF(Y2824&lt;Z2824,"Loss","Draw"))</f>
        <v>Win</v>
      </c>
      <c r="AB2824" s="5" t="s">
        <v>98</v>
      </c>
      <c r="AC2824" s="5" t="s">
        <v>99</v>
      </c>
      <c r="AD2824" s="5" t="s">
        <v>296</v>
      </c>
      <c r="AE2824" s="5" t="s">
        <v>6181</v>
      </c>
      <c r="AF2824" s="5" t="str">
        <f aca="false">IF(AD2824&lt;AE2824,AD2824,AE2824)</f>
        <v>Barbarian Barrel, Battle Ram, Giant Skeleton, Mother Witch, Royal Ghost, Vines, Wizard, Zappies</v>
      </c>
      <c r="AG2824" s="5" t="str">
        <f aca="false">IF(AD2824&lt;AE2824,AE2824,AD2824)</f>
        <v>Earthquake, Golden Knight, Hog Rider, Mega Knight, Mother Witch, Royal Ghost, Vines, Zappies</v>
      </c>
      <c r="AH2824" s="5" t="str">
        <f aca="false">IF(AD2824=AF2824,AA2824,IF(AA2824="Win","Loss",IF(AA2824="Loss","Win","Draw")))</f>
        <v>Win</v>
      </c>
      <c r="AI2824" s="5" t="s">
        <v>102</v>
      </c>
    </row>
    <row r="2825" customFormat="false" ht="15" hidden="false" customHeight="true" outlineLevel="0" collapsed="false">
      <c r="A2825" s="5" t="s">
        <v>6182</v>
      </c>
      <c r="B2825" s="5" t="n">
        <v>1</v>
      </c>
      <c r="C2825" s="5" t="s">
        <v>1754</v>
      </c>
      <c r="D2825" s="5" t="s">
        <v>1755</v>
      </c>
      <c r="E2825" s="5" t="s">
        <v>1727</v>
      </c>
      <c r="F2825" s="5" t="s">
        <v>1728</v>
      </c>
      <c r="G2825" s="5" t="s">
        <v>3510</v>
      </c>
      <c r="H2825" s="5" t="s">
        <v>391</v>
      </c>
      <c r="I2825" s="5" t="s">
        <v>201</v>
      </c>
      <c r="J2825" s="5" t="s">
        <v>202</v>
      </c>
      <c r="K2825" s="5" t="s">
        <v>233</v>
      </c>
      <c r="L2825" s="5" t="s">
        <v>111</v>
      </c>
      <c r="M2825" s="5" t="s">
        <v>97</v>
      </c>
      <c r="N2825" s="5" t="s">
        <v>157</v>
      </c>
      <c r="O2825" s="5" t="s">
        <v>204</v>
      </c>
      <c r="P2825" s="5" t="s">
        <v>234</v>
      </c>
      <c r="Q2825" s="5" t="s">
        <v>129</v>
      </c>
      <c r="R2825" s="5" t="s">
        <v>172</v>
      </c>
      <c r="S2825" s="5" t="s">
        <v>87</v>
      </c>
      <c r="T2825" s="5" t="s">
        <v>165</v>
      </c>
      <c r="U2825" s="5" t="s">
        <v>93</v>
      </c>
      <c r="V2825" s="5" t="s">
        <v>88</v>
      </c>
      <c r="W2825" s="5" t="s">
        <v>150</v>
      </c>
      <c r="X2825" s="5" t="s">
        <v>89</v>
      </c>
      <c r="Y2825" s="5" t="n">
        <v>1</v>
      </c>
      <c r="Z2825" s="5" t="n">
        <v>0</v>
      </c>
      <c r="AA2825" s="5" t="str">
        <f aca="false">IF(Y2825&gt;Z2825,"Win",IF(Y2825&lt;Z2825,"Loss","Draw"))</f>
        <v>Win</v>
      </c>
      <c r="AB2825" s="5" t="s">
        <v>98</v>
      </c>
      <c r="AC2825" s="5" t="s">
        <v>99</v>
      </c>
      <c r="AD2825" s="5" t="s">
        <v>859</v>
      </c>
      <c r="AE2825" s="5" t="s">
        <v>6183</v>
      </c>
      <c r="AF2825" s="5" t="str">
        <f aca="false">IF(AD2825&lt;AE2825,AD2825,AE2825)</f>
        <v>Bats, Bomb Tower, Fire Spirit, Magic Archer, Miner, Ronin, Royal Delivery, Wall Breakers</v>
      </c>
      <c r="AG2825" s="5" t="str">
        <f aca="false">IF(AD2825&lt;AE2825,AE2825,AD2825)</f>
        <v>Berserker, Electro Spirit, Fireball, Hog Rider, Mega Knight, Musketeer, Tesla, The Log</v>
      </c>
      <c r="AH2825" s="5" t="str">
        <f aca="false">IF(AD2825=AF2825,AA2825,IF(AA2825="Win","Loss",IF(AA2825="Loss","Win","Draw")))</f>
        <v>Win</v>
      </c>
      <c r="AI2825" s="5" t="s">
        <v>102</v>
      </c>
    </row>
    <row r="2826" customFormat="false" ht="15" hidden="false" customHeight="true" outlineLevel="0" collapsed="false">
      <c r="A2826" s="5" t="s">
        <v>6182</v>
      </c>
      <c r="B2826" s="5" t="n">
        <v>2</v>
      </c>
      <c r="C2826" s="5" t="s">
        <v>1754</v>
      </c>
      <c r="D2826" s="5" t="s">
        <v>1755</v>
      </c>
      <c r="E2826" s="5" t="s">
        <v>1727</v>
      </c>
      <c r="F2826" s="5" t="s">
        <v>1728</v>
      </c>
      <c r="G2826" s="5" t="s">
        <v>6184</v>
      </c>
      <c r="H2826" s="5" t="s">
        <v>376</v>
      </c>
      <c r="I2826" s="5" t="s">
        <v>152</v>
      </c>
      <c r="J2826" s="5" t="s">
        <v>158</v>
      </c>
      <c r="K2826" s="5" t="s">
        <v>107</v>
      </c>
      <c r="L2826" s="5" t="s">
        <v>387</v>
      </c>
      <c r="M2826" s="5" t="s">
        <v>133</v>
      </c>
      <c r="N2826" s="5" t="s">
        <v>85</v>
      </c>
      <c r="O2826" s="5" t="s">
        <v>187</v>
      </c>
      <c r="P2826" s="5" t="s">
        <v>95</v>
      </c>
      <c r="Q2826" s="5" t="s">
        <v>84</v>
      </c>
      <c r="R2826" s="5" t="s">
        <v>108</v>
      </c>
      <c r="S2826" s="5" t="s">
        <v>114</v>
      </c>
      <c r="T2826" s="5" t="s">
        <v>138</v>
      </c>
      <c r="U2826" s="5" t="s">
        <v>116</v>
      </c>
      <c r="V2826" s="5" t="s">
        <v>118</v>
      </c>
      <c r="W2826" s="5" t="s">
        <v>119</v>
      </c>
      <c r="X2826" s="5" t="s">
        <v>115</v>
      </c>
      <c r="Y2826" s="5" t="n">
        <v>1</v>
      </c>
      <c r="Z2826" s="5" t="n">
        <v>0</v>
      </c>
      <c r="AA2826" s="5" t="str">
        <f aca="false">IF(Y2826&gt;Z2826,"Win",IF(Y2826&lt;Z2826,"Loss","Draw"))</f>
        <v>Win</v>
      </c>
      <c r="AB2826" s="5" t="s">
        <v>98</v>
      </c>
      <c r="AC2826" s="5" t="s">
        <v>99</v>
      </c>
      <c r="AD2826" s="5" t="s">
        <v>4311</v>
      </c>
      <c r="AE2826" s="5" t="s">
        <v>984</v>
      </c>
      <c r="AF2826" s="5" t="str">
        <f aca="false">IF(AD2826&lt;AE2826,AD2826,AE2826)</f>
        <v>Archers, Dark Prince, Giant Snowball, Goblin Demolisher, Goblin Hut, Graveyard, Ice Spirit, Poison</v>
      </c>
      <c r="AG2826" s="5" t="str">
        <f aca="false">IF(AD2826&lt;AE2826,AE2826,AD2826)</f>
        <v>Baby Dragon, Barbarian Barrel, Bowler, Electro Giant, Goblin Cage, Lightning, Mother Witch, Tornado</v>
      </c>
      <c r="AH2826" s="5" t="str">
        <f aca="false">IF(AD2826=AF2826,AA2826,IF(AA2826="Win","Loss",IF(AA2826="Loss","Win","Draw")))</f>
        <v>Loss</v>
      </c>
      <c r="AI2826" s="5" t="s">
        <v>102</v>
      </c>
    </row>
    <row r="2827" customFormat="false" ht="15" hidden="false" customHeight="true" outlineLevel="0" collapsed="false">
      <c r="A2827" s="5" t="s">
        <v>6185</v>
      </c>
      <c r="B2827" s="5" t="n">
        <v>1</v>
      </c>
      <c r="C2827" s="5" t="s">
        <v>1754</v>
      </c>
      <c r="D2827" s="5" t="s">
        <v>1755</v>
      </c>
      <c r="E2827" s="5" t="s">
        <v>1739</v>
      </c>
      <c r="F2827" s="5" t="s">
        <v>1740</v>
      </c>
      <c r="G2827" s="5" t="s">
        <v>3655</v>
      </c>
      <c r="H2827" s="5" t="s">
        <v>163</v>
      </c>
      <c r="I2827" s="5" t="s">
        <v>177</v>
      </c>
      <c r="J2827" s="5" t="s">
        <v>83</v>
      </c>
      <c r="K2827" s="5" t="s">
        <v>257</v>
      </c>
      <c r="L2827" s="5" t="s">
        <v>215</v>
      </c>
      <c r="M2827" s="5" t="s">
        <v>93</v>
      </c>
      <c r="N2827" s="5" t="s">
        <v>124</v>
      </c>
      <c r="O2827" s="5" t="s">
        <v>150</v>
      </c>
      <c r="P2827" s="5" t="s">
        <v>95</v>
      </c>
      <c r="Q2827" s="5" t="s">
        <v>203</v>
      </c>
      <c r="R2827" s="5" t="s">
        <v>202</v>
      </c>
      <c r="S2827" s="5" t="s">
        <v>201</v>
      </c>
      <c r="T2827" s="5" t="s">
        <v>157</v>
      </c>
      <c r="U2827" s="5" t="s">
        <v>204</v>
      </c>
      <c r="V2827" s="5" t="s">
        <v>87</v>
      </c>
      <c r="W2827" s="5" t="s">
        <v>118</v>
      </c>
      <c r="X2827" s="5" t="s">
        <v>88</v>
      </c>
      <c r="Y2827" s="5" t="n">
        <v>1</v>
      </c>
      <c r="Z2827" s="5" t="n">
        <v>0</v>
      </c>
      <c r="AA2827" s="5" t="str">
        <f aca="false">IF(Y2827&gt;Z2827,"Win",IF(Y2827&lt;Z2827,"Loss","Draw"))</f>
        <v>Win</v>
      </c>
      <c r="AB2827" s="5" t="s">
        <v>98</v>
      </c>
      <c r="AC2827" s="5" t="s">
        <v>99</v>
      </c>
      <c r="AD2827" s="5" t="s">
        <v>3656</v>
      </c>
      <c r="AE2827" s="5" t="s">
        <v>206</v>
      </c>
      <c r="AF2827" s="5" t="str">
        <f aca="false">IF(AD2827&lt;AE2827,AD2827,AE2827)</f>
        <v>Barbarian Barrel, Electro Spirit, Fireball, Fisherman, Hunter, Monk, Royal Ghost, Royal Giant</v>
      </c>
      <c r="AG2827" s="5" t="str">
        <f aca="false">IF(AD2827&lt;AE2827,AE2827,AD2827)</f>
        <v>Berserker, Fire Spirit, Goblin Barrel, Ice Spirit, Magic Archer, Royal Delivery, Tesla, Wall Breakers</v>
      </c>
      <c r="AH2827" s="5" t="str">
        <f aca="false">IF(AD2827=AF2827,AA2827,IF(AA2827="Win","Loss",IF(AA2827="Loss","Win","Draw")))</f>
        <v>Win</v>
      </c>
      <c r="AI2827" s="5" t="s">
        <v>102</v>
      </c>
    </row>
    <row r="2828" customFormat="false" ht="15" hidden="false" customHeight="true" outlineLevel="0" collapsed="false">
      <c r="A2828" s="5" t="s">
        <v>6185</v>
      </c>
      <c r="B2828" s="5" t="n">
        <v>2</v>
      </c>
      <c r="C2828" s="5" t="s">
        <v>1754</v>
      </c>
      <c r="D2828" s="5" t="s">
        <v>1755</v>
      </c>
      <c r="E2828" s="5" t="s">
        <v>1739</v>
      </c>
      <c r="F2828" s="5" t="s">
        <v>1740</v>
      </c>
      <c r="G2828" s="5" t="s">
        <v>3657</v>
      </c>
      <c r="H2828" s="5" t="s">
        <v>163</v>
      </c>
      <c r="I2828" s="5" t="s">
        <v>233</v>
      </c>
      <c r="J2828" s="5" t="s">
        <v>202</v>
      </c>
      <c r="K2828" s="5" t="s">
        <v>201</v>
      </c>
      <c r="L2828" s="5" t="s">
        <v>111</v>
      </c>
      <c r="M2828" s="5" t="s">
        <v>234</v>
      </c>
      <c r="N2828" s="5" t="s">
        <v>204</v>
      </c>
      <c r="O2828" s="5" t="s">
        <v>97</v>
      </c>
      <c r="P2828" s="5" t="s">
        <v>157</v>
      </c>
      <c r="Q2828" s="5" t="s">
        <v>92</v>
      </c>
      <c r="R2828" s="5" t="s">
        <v>158</v>
      </c>
      <c r="S2828" s="5" t="s">
        <v>90</v>
      </c>
      <c r="T2828" s="5" t="s">
        <v>93</v>
      </c>
      <c r="U2828" s="5" t="s">
        <v>159</v>
      </c>
      <c r="V2828" s="5" t="s">
        <v>96</v>
      </c>
      <c r="W2828" s="5" t="s">
        <v>94</v>
      </c>
      <c r="X2828" s="5" t="s">
        <v>95</v>
      </c>
      <c r="Y2828" s="5" t="n">
        <v>0</v>
      </c>
      <c r="Z2828" s="5" t="n">
        <v>1</v>
      </c>
      <c r="AA2828" s="5" t="str">
        <f aca="false">IF(Y2828&gt;Z2828,"Win",IF(Y2828&lt;Z2828,"Loss","Draw"))</f>
        <v>Loss</v>
      </c>
      <c r="AB2828" s="5" t="s">
        <v>98</v>
      </c>
      <c r="AC2828" s="5" t="s">
        <v>99</v>
      </c>
      <c r="AD2828" s="5" t="s">
        <v>859</v>
      </c>
      <c r="AE2828" s="5" t="s">
        <v>379</v>
      </c>
      <c r="AF2828" s="5" t="str">
        <f aca="false">IF(AD2828&lt;AE2828,AD2828,AE2828)</f>
        <v>Barbarian Barrel, Bowler, Dart Goblin, Fireball, Minions, Mortar, Rascals, Skeleton Barrel</v>
      </c>
      <c r="AG2828" s="5" t="str">
        <f aca="false">IF(AD2828&lt;AE2828,AE2828,AD2828)</f>
        <v>Bats, Bomb Tower, Fire Spirit, Magic Archer, Miner, Ronin, Royal Delivery, Wall Breakers</v>
      </c>
      <c r="AH2828" s="5" t="str">
        <f aca="false">IF(AD2828=AF2828,AA2828,IF(AA2828="Win","Loss",IF(AA2828="Loss","Win","Draw")))</f>
        <v>Win</v>
      </c>
      <c r="AI2828" s="5" t="s">
        <v>102</v>
      </c>
    </row>
    <row r="2829" customFormat="false" ht="15" hidden="false" customHeight="true" outlineLevel="0" collapsed="false">
      <c r="A2829" s="5" t="s">
        <v>6185</v>
      </c>
      <c r="B2829" s="5" t="n">
        <v>3</v>
      </c>
      <c r="C2829" s="5" t="s">
        <v>1754</v>
      </c>
      <c r="D2829" s="5" t="s">
        <v>1755</v>
      </c>
      <c r="E2829" s="5" t="s">
        <v>1739</v>
      </c>
      <c r="F2829" s="5" t="s">
        <v>1740</v>
      </c>
      <c r="G2829" s="5" t="s">
        <v>3658</v>
      </c>
      <c r="H2829" s="5" t="s">
        <v>163</v>
      </c>
      <c r="I2829" s="5" t="s">
        <v>152</v>
      </c>
      <c r="J2829" s="5" t="s">
        <v>158</v>
      </c>
      <c r="K2829" s="5" t="s">
        <v>153</v>
      </c>
      <c r="L2829" s="5" t="s">
        <v>387</v>
      </c>
      <c r="M2829" s="5" t="s">
        <v>88</v>
      </c>
      <c r="N2829" s="5" t="s">
        <v>85</v>
      </c>
      <c r="O2829" s="5" t="s">
        <v>187</v>
      </c>
      <c r="P2829" s="5" t="s">
        <v>133</v>
      </c>
      <c r="Q2829" s="5" t="s">
        <v>127</v>
      </c>
      <c r="R2829" s="5" t="s">
        <v>108</v>
      </c>
      <c r="S2829" s="5" t="s">
        <v>129</v>
      </c>
      <c r="T2829" s="5" t="s">
        <v>133</v>
      </c>
      <c r="U2829" s="5" t="s">
        <v>97</v>
      </c>
      <c r="V2829" s="5" t="s">
        <v>86</v>
      </c>
      <c r="W2829" s="5" t="s">
        <v>173</v>
      </c>
      <c r="X2829" s="5" t="s">
        <v>130</v>
      </c>
      <c r="Y2829" s="5" t="n">
        <v>1</v>
      </c>
      <c r="Z2829" s="5" t="n">
        <v>0</v>
      </c>
      <c r="AA2829" s="5" t="str">
        <f aca="false">IF(Y2829&gt;Z2829,"Win",IF(Y2829&lt;Z2829,"Loss","Draw"))</f>
        <v>Win</v>
      </c>
      <c r="AB2829" s="5" t="s">
        <v>98</v>
      </c>
      <c r="AC2829" s="5" t="s">
        <v>99</v>
      </c>
      <c r="AD2829" s="5" t="s">
        <v>3660</v>
      </c>
      <c r="AE2829" s="5" t="s">
        <v>3659</v>
      </c>
      <c r="AF2829" s="5" t="str">
        <f aca="false">IF(AD2829&lt;AE2829,AD2829,AE2829)</f>
        <v>Arrows, Battle Ram, Dark Prince, Mega Knight, Mother Witch, Ronin, Skeleton Dragons, Zappies</v>
      </c>
      <c r="AG2829" s="5" t="str">
        <f aca="false">IF(AD2829&lt;AE2829,AE2829,AD2829)</f>
        <v>Baby Dragon, Berserker, Bowler, Cannon, Electro Giant, Lightning, Mother Witch, Tornado</v>
      </c>
      <c r="AH2829" s="5" t="str">
        <f aca="false">IF(AD2829=AF2829,AA2829,IF(AA2829="Win","Loss",IF(AA2829="Loss","Win","Draw")))</f>
        <v>Loss</v>
      </c>
      <c r="AI2829" s="5" t="s">
        <v>102</v>
      </c>
    </row>
    <row r="2830" customFormat="false" ht="15" hidden="false" customHeight="true" outlineLevel="0" collapsed="false">
      <c r="A2830" s="5" t="s">
        <v>6186</v>
      </c>
      <c r="B2830" s="5" t="n">
        <v>1</v>
      </c>
      <c r="C2830" s="5" t="s">
        <v>1754</v>
      </c>
      <c r="D2830" s="5" t="s">
        <v>1755</v>
      </c>
      <c r="E2830" s="5" t="s">
        <v>1432</v>
      </c>
      <c r="F2830" s="5" t="s">
        <v>1433</v>
      </c>
      <c r="G2830" s="5" t="s">
        <v>1756</v>
      </c>
      <c r="H2830" s="5" t="s">
        <v>81</v>
      </c>
      <c r="I2830" s="5" t="s">
        <v>152</v>
      </c>
      <c r="J2830" s="5" t="s">
        <v>128</v>
      </c>
      <c r="K2830" s="5" t="s">
        <v>107</v>
      </c>
      <c r="L2830" s="5" t="s">
        <v>306</v>
      </c>
      <c r="M2830" s="5" t="s">
        <v>85</v>
      </c>
      <c r="N2830" s="5" t="s">
        <v>307</v>
      </c>
      <c r="O2830" s="5" t="s">
        <v>187</v>
      </c>
      <c r="P2830" s="5" t="s">
        <v>95</v>
      </c>
      <c r="Q2830" s="5" t="s">
        <v>107</v>
      </c>
      <c r="R2830" s="5" t="s">
        <v>95</v>
      </c>
      <c r="S2830" s="5" t="s">
        <v>141</v>
      </c>
      <c r="T2830" s="5" t="s">
        <v>143</v>
      </c>
      <c r="U2830" s="5" t="s">
        <v>150</v>
      </c>
      <c r="V2830" s="5" t="s">
        <v>177</v>
      </c>
      <c r="W2830" s="5" t="s">
        <v>93</v>
      </c>
      <c r="X2830" s="5" t="s">
        <v>178</v>
      </c>
      <c r="Y2830" s="5" t="n">
        <v>0</v>
      </c>
      <c r="Z2830" s="5" t="n">
        <v>1</v>
      </c>
      <c r="AA2830" s="5" t="str">
        <f aca="false">IF(Y2830&gt;Z2830,"Win",IF(Y2830&lt;Z2830,"Loss","Draw"))</f>
        <v>Loss</v>
      </c>
      <c r="AB2830" s="5" t="s">
        <v>98</v>
      </c>
      <c r="AC2830" s="5" t="s">
        <v>99</v>
      </c>
      <c r="AD2830" s="5" t="s">
        <v>603</v>
      </c>
      <c r="AE2830" s="5" t="s">
        <v>180</v>
      </c>
      <c r="AF2830" s="5" t="str">
        <f aca="false">IF(AD2830&lt;AE2830,AD2830,AE2830)</f>
        <v>Baby Dragon, Barbarian Barrel, Goblin Cage, Golden Knight, Golem, Ice Wizard, Lightning, Tornado</v>
      </c>
      <c r="AG2830" s="5" t="str">
        <f aca="false">IF(AD2830&lt;AE2830,AE2830,AD2830)</f>
        <v>Barbarian Barrel, Electro Spirit, Fireball, Goblin Cage, Heal Spirit, Lumberjack, Phoenix, Royal Giant</v>
      </c>
      <c r="AH2830" s="5" t="str">
        <f aca="false">IF(AD2830=AF2830,AA2830,IF(AA2830="Win","Loss",IF(AA2830="Loss","Win","Draw")))</f>
        <v>Loss</v>
      </c>
      <c r="AI2830" s="5" t="s">
        <v>102</v>
      </c>
    </row>
    <row r="2831" customFormat="false" ht="15" hidden="false" customHeight="true" outlineLevel="0" collapsed="false">
      <c r="A2831" s="5" t="s">
        <v>6186</v>
      </c>
      <c r="B2831" s="5" t="n">
        <v>2</v>
      </c>
      <c r="C2831" s="5" t="s">
        <v>1754</v>
      </c>
      <c r="D2831" s="5" t="s">
        <v>1755</v>
      </c>
      <c r="E2831" s="5" t="s">
        <v>1432</v>
      </c>
      <c r="F2831" s="5" t="s">
        <v>1433</v>
      </c>
      <c r="G2831" s="5" t="s">
        <v>1757</v>
      </c>
      <c r="H2831" s="5" t="s">
        <v>81</v>
      </c>
      <c r="I2831" s="5" t="s">
        <v>127</v>
      </c>
      <c r="J2831" s="5" t="s">
        <v>91</v>
      </c>
      <c r="K2831" s="5" t="s">
        <v>129</v>
      </c>
      <c r="L2831" s="5" t="s">
        <v>133</v>
      </c>
      <c r="M2831" s="5" t="s">
        <v>97</v>
      </c>
      <c r="N2831" s="5" t="s">
        <v>131</v>
      </c>
      <c r="O2831" s="5" t="s">
        <v>173</v>
      </c>
      <c r="P2831" s="5" t="s">
        <v>130</v>
      </c>
      <c r="Q2831" s="5" t="s">
        <v>84</v>
      </c>
      <c r="R2831" s="5" t="s">
        <v>108</v>
      </c>
      <c r="S2831" s="5" t="s">
        <v>82</v>
      </c>
      <c r="T2831" s="5" t="s">
        <v>87</v>
      </c>
      <c r="U2831" s="5" t="s">
        <v>157</v>
      </c>
      <c r="V2831" s="5" t="s">
        <v>89</v>
      </c>
      <c r="W2831" s="5" t="s">
        <v>85</v>
      </c>
      <c r="X2831" s="5" t="s">
        <v>88</v>
      </c>
      <c r="Y2831" s="5" t="n">
        <v>0</v>
      </c>
      <c r="Z2831" s="5" t="n">
        <v>1</v>
      </c>
      <c r="AA2831" s="5" t="str">
        <f aca="false">IF(Y2831&gt;Z2831,"Win",IF(Y2831&lt;Z2831,"Loss","Draw"))</f>
        <v>Loss</v>
      </c>
      <c r="AB2831" s="5" t="s">
        <v>98</v>
      </c>
      <c r="AC2831" s="5" t="s">
        <v>99</v>
      </c>
      <c r="AD2831" s="5" t="s">
        <v>1759</v>
      </c>
      <c r="AE2831" s="5" t="s">
        <v>1758</v>
      </c>
      <c r="AF2831" s="5" t="str">
        <f aca="false">IF(AD2831&lt;AE2831,AD2831,AE2831)</f>
        <v>Archers, Berserker, Dark Prince, Fire Spirit, Lightning, Royal Hogs, Tesla, The Log</v>
      </c>
      <c r="AG2831" s="5" t="str">
        <f aca="false">IF(AD2831&lt;AE2831,AE2831,AD2831)</f>
        <v>Arrows, Bandit, Battle Ram, Goblins, Mega Knight, Mother Witch, Ronin, Zappies</v>
      </c>
      <c r="AH2831" s="5" t="str">
        <f aca="false">IF(AD2831=AF2831,AA2831,IF(AA2831="Win","Loss",IF(AA2831="Loss","Win","Draw")))</f>
        <v>Win</v>
      </c>
      <c r="AI2831" s="5" t="s">
        <v>102</v>
      </c>
    </row>
    <row r="2832" customFormat="false" ht="15" hidden="false" customHeight="true" outlineLevel="0" collapsed="false">
      <c r="A2832" s="5" t="s">
        <v>6187</v>
      </c>
      <c r="B2832" s="5" t="n">
        <v>1</v>
      </c>
      <c r="C2832" s="5" t="s">
        <v>3676</v>
      </c>
      <c r="D2832" s="5" t="s">
        <v>3677</v>
      </c>
      <c r="E2832" s="6" t="s">
        <v>3704</v>
      </c>
      <c r="F2832" s="5" t="s">
        <v>3705</v>
      </c>
      <c r="G2832" s="5" t="s">
        <v>6188</v>
      </c>
      <c r="H2832" s="5" t="s">
        <v>81</v>
      </c>
      <c r="I2832" s="5" t="s">
        <v>172</v>
      </c>
      <c r="J2832" s="5" t="s">
        <v>151</v>
      </c>
      <c r="K2832" s="5" t="s">
        <v>153</v>
      </c>
      <c r="L2832" s="5" t="s">
        <v>126</v>
      </c>
      <c r="M2832" s="5" t="s">
        <v>118</v>
      </c>
      <c r="N2832" s="5" t="s">
        <v>95</v>
      </c>
      <c r="O2832" s="5" t="s">
        <v>116</v>
      </c>
      <c r="P2832" s="5" t="s">
        <v>115</v>
      </c>
      <c r="Q2832" s="5" t="s">
        <v>177</v>
      </c>
      <c r="R2832" s="5" t="s">
        <v>83</v>
      </c>
      <c r="S2832" s="5" t="s">
        <v>188</v>
      </c>
      <c r="T2832" s="5" t="s">
        <v>89</v>
      </c>
      <c r="U2832" s="5" t="s">
        <v>133</v>
      </c>
      <c r="V2832" s="5" t="s">
        <v>86</v>
      </c>
      <c r="W2832" s="5" t="s">
        <v>93</v>
      </c>
      <c r="X2832" s="5" t="s">
        <v>215</v>
      </c>
      <c r="Y2832" s="5" t="n">
        <v>0</v>
      </c>
      <c r="Z2832" s="5" t="n">
        <v>1</v>
      </c>
      <c r="AA2832" s="5" t="str">
        <f aca="false">IF(Y2832&gt;Z2832,"Win",IF(Y2832&lt;Z2832,"Loss","Draw"))</f>
        <v>Loss</v>
      </c>
      <c r="AB2832" s="5" t="s">
        <v>98</v>
      </c>
      <c r="AC2832" s="5" t="s">
        <v>99</v>
      </c>
      <c r="AD2832" s="5" t="s">
        <v>6189</v>
      </c>
      <c r="AE2832" s="5" t="s">
        <v>494</v>
      </c>
      <c r="AF2832" s="5" t="str">
        <f aca="false">IF(AD2832&lt;AE2832,AD2832,AE2832)</f>
        <v>Barbarian Barrel, Cannon, Graveyard, Ice Spirit, Mighty Miner, Musketeer, Poison, Skeletons</v>
      </c>
      <c r="AG2832" s="5" t="str">
        <f aca="false">IF(AD2832&lt;AE2832,AE2832,AD2832)</f>
        <v>Fireball, Fisherman, Monk, Mother Witch, Royal Giant, Skeleton Dragons, The Log, Tombstone</v>
      </c>
      <c r="AH2832" s="5" t="str">
        <f aca="false">IF(AD2832=AF2832,AA2832,IF(AA2832="Win","Loss",IF(AA2832="Loss","Win","Draw")))</f>
        <v>Loss</v>
      </c>
      <c r="AI2832" s="5" t="s">
        <v>102</v>
      </c>
    </row>
    <row r="2833" customFormat="false" ht="15" hidden="false" customHeight="true" outlineLevel="0" collapsed="false">
      <c r="A2833" s="5" t="s">
        <v>6187</v>
      </c>
      <c r="B2833" s="5" t="n">
        <v>2</v>
      </c>
      <c r="C2833" s="5" t="s">
        <v>3676</v>
      </c>
      <c r="D2833" s="5" t="s">
        <v>3677</v>
      </c>
      <c r="E2833" s="6" t="s">
        <v>3704</v>
      </c>
      <c r="F2833" s="5" t="s">
        <v>3705</v>
      </c>
      <c r="G2833" s="5" t="s">
        <v>6190</v>
      </c>
      <c r="H2833" s="5" t="s">
        <v>81</v>
      </c>
      <c r="I2833" s="5" t="s">
        <v>242</v>
      </c>
      <c r="J2833" s="5" t="s">
        <v>241</v>
      </c>
      <c r="K2833" s="5" t="s">
        <v>137</v>
      </c>
      <c r="L2833" s="5" t="s">
        <v>157</v>
      </c>
      <c r="M2833" s="5" t="s">
        <v>93</v>
      </c>
      <c r="N2833" s="5" t="s">
        <v>234</v>
      </c>
      <c r="O2833" s="5" t="s">
        <v>204</v>
      </c>
      <c r="P2833" s="5" t="s">
        <v>193</v>
      </c>
      <c r="Q2833" s="5" t="s">
        <v>129</v>
      </c>
      <c r="R2833" s="5" t="s">
        <v>194</v>
      </c>
      <c r="S2833" s="5" t="s">
        <v>124</v>
      </c>
      <c r="T2833" s="5" t="s">
        <v>131</v>
      </c>
      <c r="U2833" s="5" t="s">
        <v>85</v>
      </c>
      <c r="V2833" s="5" t="s">
        <v>223</v>
      </c>
      <c r="W2833" s="5" t="s">
        <v>327</v>
      </c>
      <c r="X2833" s="5" t="s">
        <v>95</v>
      </c>
      <c r="Y2833" s="5" t="n">
        <v>1</v>
      </c>
      <c r="Z2833" s="5" t="n">
        <v>0</v>
      </c>
      <c r="AA2833" s="5" t="str">
        <f aca="false">IF(Y2833&gt;Z2833,"Win",IF(Y2833&lt;Z2833,"Loss","Draw"))</f>
        <v>Win</v>
      </c>
      <c r="AB2833" s="5" t="s">
        <v>98</v>
      </c>
      <c r="AC2833" s="5" t="s">
        <v>99</v>
      </c>
      <c r="AD2833" s="5" t="s">
        <v>6191</v>
      </c>
      <c r="AE2833" s="5" t="s">
        <v>6192</v>
      </c>
      <c r="AF2833" s="5" t="str">
        <f aca="false">IF(AD2833&lt;AE2833,AD2833,AE2833)</f>
        <v>Archer Queen, Bandit, Barbarian Barrel, Lightning, Mega Knight, Rage, Ram Rider, Royal Ghost</v>
      </c>
      <c r="AG2833" s="5" t="str">
        <f aca="false">IF(AD2833&lt;AE2833,AE2833,AD2833)</f>
        <v>Bomb Tower, Bomber, Fire Spirit, Fireball, Goblin Drill, Guards, Knight, Royal Delivery</v>
      </c>
      <c r="AH2833" s="5" t="str">
        <f aca="false">IF(AD2833=AF2833,AA2833,IF(AA2833="Win","Loss",IF(AA2833="Loss","Win","Draw")))</f>
        <v>Loss</v>
      </c>
      <c r="AI2833" s="5" t="s">
        <v>102</v>
      </c>
    </row>
    <row r="2834" customFormat="false" ht="15" hidden="false" customHeight="true" outlineLevel="0" collapsed="false">
      <c r="A2834" s="5" t="s">
        <v>6193</v>
      </c>
      <c r="B2834" s="5" t="n">
        <v>1</v>
      </c>
      <c r="C2834" s="5" t="s">
        <v>3676</v>
      </c>
      <c r="D2834" s="5" t="s">
        <v>3677</v>
      </c>
      <c r="E2834" s="5" t="s">
        <v>452</v>
      </c>
      <c r="F2834" s="5" t="s">
        <v>453</v>
      </c>
      <c r="G2834" s="5" t="s">
        <v>3678</v>
      </c>
      <c r="H2834" s="5" t="s">
        <v>81</v>
      </c>
      <c r="I2834" s="5" t="s">
        <v>107</v>
      </c>
      <c r="J2834" s="5" t="s">
        <v>139</v>
      </c>
      <c r="K2834" s="5" t="s">
        <v>208</v>
      </c>
      <c r="L2834" s="5" t="s">
        <v>109</v>
      </c>
      <c r="M2834" s="5" t="s">
        <v>110</v>
      </c>
      <c r="N2834" s="5" t="s">
        <v>112</v>
      </c>
      <c r="O2834" s="5" t="s">
        <v>193</v>
      </c>
      <c r="P2834" s="5" t="s">
        <v>93</v>
      </c>
      <c r="Q2834" s="5" t="s">
        <v>177</v>
      </c>
      <c r="R2834" s="5" t="s">
        <v>83</v>
      </c>
      <c r="S2834" s="5" t="s">
        <v>188</v>
      </c>
      <c r="T2834" s="5" t="s">
        <v>215</v>
      </c>
      <c r="U2834" s="5" t="s">
        <v>93</v>
      </c>
      <c r="V2834" s="5" t="s">
        <v>150</v>
      </c>
      <c r="W2834" s="5" t="s">
        <v>89</v>
      </c>
      <c r="X2834" s="5" t="s">
        <v>257</v>
      </c>
      <c r="Y2834" s="5" t="n">
        <v>1</v>
      </c>
      <c r="Z2834" s="5" t="n">
        <v>0</v>
      </c>
      <c r="AA2834" s="5" t="str">
        <f aca="false">IF(Y2834&gt;Z2834,"Win",IF(Y2834&lt;Z2834,"Loss","Draw"))</f>
        <v>Win</v>
      </c>
      <c r="AB2834" s="5" t="s">
        <v>98</v>
      </c>
      <c r="AC2834" s="5" t="s">
        <v>99</v>
      </c>
      <c r="AD2834" s="5" t="s">
        <v>3680</v>
      </c>
      <c r="AE2834" s="5" t="s">
        <v>3679</v>
      </c>
      <c r="AF2834" s="5" t="str">
        <f aca="false">IF(AD2834&lt;AE2834,AD2834,AE2834)</f>
        <v>Electro Spirit, Fireball, Fisherman, Hunter, Monk, Royal Giant, The Log, Tombstone</v>
      </c>
      <c r="AG2834" s="5" t="str">
        <f aca="false">IF(AD2834&lt;AE2834,AE2834,AD2834)</f>
        <v>Fireball, Goblin Cage, Guards, Lava Hound, Mega Minion, Spirit Empress, Valkyrie, Zap</v>
      </c>
      <c r="AH2834" s="5" t="str">
        <f aca="false">IF(AD2834=AF2834,AA2834,IF(AA2834="Win","Loss",IF(AA2834="Loss","Win","Draw")))</f>
        <v>Loss</v>
      </c>
      <c r="AI2834" s="5" t="s">
        <v>102</v>
      </c>
    </row>
    <row r="2835" customFormat="false" ht="15" hidden="false" customHeight="true" outlineLevel="0" collapsed="false">
      <c r="A2835" s="5" t="s">
        <v>6193</v>
      </c>
      <c r="B2835" s="5" t="n">
        <v>2</v>
      </c>
      <c r="C2835" s="5" t="s">
        <v>3676</v>
      </c>
      <c r="D2835" s="5" t="s">
        <v>3677</v>
      </c>
      <c r="E2835" s="5" t="s">
        <v>452</v>
      </c>
      <c r="F2835" s="5" t="s">
        <v>453</v>
      </c>
      <c r="G2835" s="5" t="s">
        <v>3681</v>
      </c>
      <c r="H2835" s="5" t="s">
        <v>163</v>
      </c>
      <c r="I2835" s="5" t="s">
        <v>241</v>
      </c>
      <c r="J2835" s="5" t="s">
        <v>202</v>
      </c>
      <c r="K2835" s="5" t="s">
        <v>137</v>
      </c>
      <c r="L2835" s="5" t="s">
        <v>89</v>
      </c>
      <c r="M2835" s="5" t="s">
        <v>138</v>
      </c>
      <c r="N2835" s="5" t="s">
        <v>126</v>
      </c>
      <c r="O2835" s="5" t="s">
        <v>187</v>
      </c>
      <c r="P2835" s="5" t="s">
        <v>234</v>
      </c>
      <c r="Q2835" s="5" t="s">
        <v>127</v>
      </c>
      <c r="R2835" s="5" t="s">
        <v>128</v>
      </c>
      <c r="S2835" s="5" t="s">
        <v>129</v>
      </c>
      <c r="T2835" s="5" t="s">
        <v>133</v>
      </c>
      <c r="U2835" s="5" t="s">
        <v>97</v>
      </c>
      <c r="V2835" s="5" t="s">
        <v>173</v>
      </c>
      <c r="W2835" s="5" t="s">
        <v>124</v>
      </c>
      <c r="X2835" s="5" t="s">
        <v>130</v>
      </c>
      <c r="Y2835" s="5" t="n">
        <v>0</v>
      </c>
      <c r="Z2835" s="5" t="n">
        <v>3</v>
      </c>
      <c r="AA2835" s="5" t="str">
        <f aca="false">IF(Y2835&gt;Z2835,"Win",IF(Y2835&lt;Z2835,"Loss","Draw"))</f>
        <v>Loss</v>
      </c>
      <c r="AB2835" s="5" t="s">
        <v>98</v>
      </c>
      <c r="AC2835" s="5" t="s">
        <v>99</v>
      </c>
      <c r="AD2835" s="5" t="s">
        <v>829</v>
      </c>
      <c r="AE2835" s="5" t="s">
        <v>1091</v>
      </c>
      <c r="AF2835" s="5" t="str">
        <f aca="false">IF(AD2835&lt;AE2835,AD2835,AE2835)</f>
        <v>Arrows, Battle Ram, Golden Knight, Mega Knight, Mother Witch, Ronin, Royal Ghost, Zappies</v>
      </c>
      <c r="AG2835" s="5" t="str">
        <f aca="false">IF(AD2835&lt;AE2835,AE2835,AD2835)</f>
        <v>Bomb Tower, Goblin Demolisher, Goblin Drill, Knight, Magic Archer, Skeletons, The Log, Tornado</v>
      </c>
      <c r="AH2835" s="5" t="str">
        <f aca="false">IF(AD2835=AF2835,AA2835,IF(AA2835="Win","Loss",IF(AA2835="Loss","Win","Draw")))</f>
        <v>Win</v>
      </c>
      <c r="AI2835" s="5" t="s">
        <v>102</v>
      </c>
    </row>
    <row r="2836" customFormat="false" ht="15" hidden="false" customHeight="true" outlineLevel="0" collapsed="false">
      <c r="A2836" s="5" t="s">
        <v>6193</v>
      </c>
      <c r="B2836" s="5" t="n">
        <v>3</v>
      </c>
      <c r="C2836" s="5" t="s">
        <v>3676</v>
      </c>
      <c r="D2836" s="5" t="s">
        <v>3677</v>
      </c>
      <c r="E2836" s="5" t="s">
        <v>452</v>
      </c>
      <c r="F2836" s="5" t="s">
        <v>453</v>
      </c>
      <c r="G2836" s="5" t="s">
        <v>3682</v>
      </c>
      <c r="H2836" s="5" t="s">
        <v>81</v>
      </c>
      <c r="I2836" s="5" t="s">
        <v>407</v>
      </c>
      <c r="J2836" s="5" t="s">
        <v>151</v>
      </c>
      <c r="K2836" s="5" t="s">
        <v>153</v>
      </c>
      <c r="L2836" s="5" t="s">
        <v>150</v>
      </c>
      <c r="M2836" s="5" t="s">
        <v>95</v>
      </c>
      <c r="N2836" s="5" t="s">
        <v>164</v>
      </c>
      <c r="O2836" s="5" t="s">
        <v>88</v>
      </c>
      <c r="P2836" s="5" t="s">
        <v>165</v>
      </c>
      <c r="Q2836" s="5" t="s">
        <v>185</v>
      </c>
      <c r="R2836" s="5" t="s">
        <v>186</v>
      </c>
      <c r="S2836" s="5" t="s">
        <v>109</v>
      </c>
      <c r="T2836" s="5" t="s">
        <v>117</v>
      </c>
      <c r="U2836" s="5" t="s">
        <v>193</v>
      </c>
      <c r="V2836" s="5" t="s">
        <v>187</v>
      </c>
      <c r="W2836" s="5" t="s">
        <v>111</v>
      </c>
      <c r="X2836" s="5" t="s">
        <v>234</v>
      </c>
      <c r="Y2836" s="5" t="n">
        <v>0</v>
      </c>
      <c r="Z2836" s="5" t="n">
        <v>1</v>
      </c>
      <c r="AA2836" s="5" t="str">
        <f aca="false">IF(Y2836&gt;Z2836,"Win",IF(Y2836&lt;Z2836,"Loss","Draw"))</f>
        <v>Loss</v>
      </c>
      <c r="AB2836" s="5" t="s">
        <v>98</v>
      </c>
      <c r="AC2836" s="5" t="s">
        <v>99</v>
      </c>
      <c r="AD2836" s="5" t="s">
        <v>3683</v>
      </c>
      <c r="AE2836" s="5" t="s">
        <v>1412</v>
      </c>
      <c r="AF2836" s="5" t="str">
        <f aca="false">IF(AD2836&lt;AE2836,AD2836,AE2836)</f>
        <v>Balloon, Bomb Tower, Executioner, Giant Skeleton, Guards, Miner, Tornado, Zap</v>
      </c>
      <c r="AG2836" s="5" t="str">
        <f aca="false">IF(AD2836&lt;AE2836,AE2836,AD2836)</f>
        <v>Barbarian Barrel, Berserker, Cannon, Earthquake, Electro Spirit, Firecracker, Hog Rider, Mighty Miner</v>
      </c>
      <c r="AH2836" s="5" t="str">
        <f aca="false">IF(AD2836=AF2836,AA2836,IF(AA2836="Win","Loss",IF(AA2836="Loss","Win","Draw")))</f>
        <v>Win</v>
      </c>
      <c r="AI2836" s="5" t="s">
        <v>102</v>
      </c>
    </row>
    <row r="2837" customFormat="false" ht="15" hidden="false" customHeight="true" outlineLevel="0" collapsed="false">
      <c r="A2837" s="5" t="s">
        <v>6194</v>
      </c>
      <c r="B2837" s="5" t="n">
        <v>1</v>
      </c>
      <c r="C2837" s="5" t="s">
        <v>3676</v>
      </c>
      <c r="D2837" s="5" t="s">
        <v>3677</v>
      </c>
      <c r="E2837" s="5" t="s">
        <v>1676</v>
      </c>
      <c r="F2837" s="5" t="s">
        <v>1677</v>
      </c>
      <c r="G2837" s="5" t="s">
        <v>6195</v>
      </c>
      <c r="H2837" s="5" t="s">
        <v>163</v>
      </c>
      <c r="I2837" s="5" t="s">
        <v>127</v>
      </c>
      <c r="J2837" s="5" t="s">
        <v>128</v>
      </c>
      <c r="K2837" s="5" t="s">
        <v>129</v>
      </c>
      <c r="L2837" s="5" t="s">
        <v>133</v>
      </c>
      <c r="M2837" s="5" t="s">
        <v>130</v>
      </c>
      <c r="N2837" s="5" t="s">
        <v>124</v>
      </c>
      <c r="O2837" s="5" t="s">
        <v>86</v>
      </c>
      <c r="P2837" s="5" t="s">
        <v>131</v>
      </c>
      <c r="Q2837" s="5" t="s">
        <v>87</v>
      </c>
      <c r="R2837" s="5" t="s">
        <v>202</v>
      </c>
      <c r="S2837" s="5" t="s">
        <v>114</v>
      </c>
      <c r="T2837" s="5" t="s">
        <v>116</v>
      </c>
      <c r="U2837" s="5" t="s">
        <v>137</v>
      </c>
      <c r="V2837" s="5" t="s">
        <v>108</v>
      </c>
      <c r="W2837" s="5" t="s">
        <v>126</v>
      </c>
      <c r="X2837" s="5" t="s">
        <v>157</v>
      </c>
      <c r="Y2837" s="5" t="n">
        <v>0</v>
      </c>
      <c r="Z2837" s="5" t="n">
        <v>1</v>
      </c>
      <c r="AA2837" s="5" t="str">
        <f aca="false">IF(Y2837&gt;Z2837,"Win",IF(Y2837&lt;Z2837,"Loss","Draw"))</f>
        <v>Loss</v>
      </c>
      <c r="AB2837" s="5" t="s">
        <v>98</v>
      </c>
      <c r="AC2837" s="5" t="s">
        <v>99</v>
      </c>
      <c r="AD2837" s="5" t="s">
        <v>6196</v>
      </c>
      <c r="AE2837" s="5" t="s">
        <v>729</v>
      </c>
      <c r="AF2837" s="5" t="str">
        <f aca="false">IF(AD2837&lt;AE2837,AD2837,AE2837)</f>
        <v>Arrows, Bandit, Battle Ram, Golden Knight, Mega Knight, Mother Witch, Royal Ghost, Skeleton Dragons</v>
      </c>
      <c r="AG2837" s="5" t="str">
        <f aca="false">IF(AD2837&lt;AE2837,AE2837,AD2837)</f>
        <v>Dark Prince, Fire Spirit, Giant Snowball, Goblin Drill, Magic Archer, Poison, Skeletons, Tesla</v>
      </c>
      <c r="AH2837" s="5" t="str">
        <f aca="false">IF(AD2837=AF2837,AA2837,IF(AA2837="Win","Loss",IF(AA2837="Loss","Win","Draw")))</f>
        <v>Loss</v>
      </c>
      <c r="AI2837" s="5" t="s">
        <v>102</v>
      </c>
    </row>
    <row r="2838" customFormat="false" ht="15" hidden="false" customHeight="true" outlineLevel="0" collapsed="false">
      <c r="A2838" s="5" t="s">
        <v>6194</v>
      </c>
      <c r="B2838" s="5" t="n">
        <v>2</v>
      </c>
      <c r="C2838" s="5" t="s">
        <v>3676</v>
      </c>
      <c r="D2838" s="5" t="s">
        <v>3677</v>
      </c>
      <c r="E2838" s="5" t="s">
        <v>1676</v>
      </c>
      <c r="F2838" s="5" t="s">
        <v>1677</v>
      </c>
      <c r="G2838" s="5" t="s">
        <v>6197</v>
      </c>
      <c r="H2838" s="5" t="s">
        <v>163</v>
      </c>
      <c r="I2838" s="5" t="s">
        <v>407</v>
      </c>
      <c r="J2838" s="5" t="s">
        <v>151</v>
      </c>
      <c r="K2838" s="5" t="s">
        <v>87</v>
      </c>
      <c r="L2838" s="5" t="s">
        <v>150</v>
      </c>
      <c r="M2838" s="5" t="s">
        <v>89</v>
      </c>
      <c r="N2838" s="5" t="s">
        <v>164</v>
      </c>
      <c r="O2838" s="5" t="s">
        <v>88</v>
      </c>
      <c r="P2838" s="5" t="s">
        <v>165</v>
      </c>
      <c r="Q2838" s="5" t="s">
        <v>90</v>
      </c>
      <c r="R2838" s="5" t="s">
        <v>158</v>
      </c>
      <c r="S2838" s="5" t="s">
        <v>92</v>
      </c>
      <c r="T2838" s="5" t="s">
        <v>130</v>
      </c>
      <c r="U2838" s="5" t="s">
        <v>125</v>
      </c>
      <c r="V2838" s="5" t="s">
        <v>94</v>
      </c>
      <c r="W2838" s="5" t="s">
        <v>96</v>
      </c>
      <c r="X2838" s="5" t="s">
        <v>111</v>
      </c>
      <c r="Y2838" s="5" t="n">
        <v>1</v>
      </c>
      <c r="Z2838" s="5" t="n">
        <v>0</v>
      </c>
      <c r="AA2838" s="5" t="str">
        <f aca="false">IF(Y2838&gt;Z2838,"Win",IF(Y2838&lt;Z2838,"Loss","Draw"))</f>
        <v>Win</v>
      </c>
      <c r="AB2838" s="5" t="s">
        <v>98</v>
      </c>
      <c r="AC2838" s="5" t="s">
        <v>99</v>
      </c>
      <c r="AD2838" s="5" t="s">
        <v>6198</v>
      </c>
      <c r="AE2838" s="5" t="s">
        <v>6199</v>
      </c>
      <c r="AF2838" s="5" t="str">
        <f aca="false">IF(AD2838&lt;AE2838,AD2838,AE2838)</f>
        <v>Arrows, Bowler, Cannon Cart, Miner, Minions, Mortar, Rascals, Skeleton Barrel</v>
      </c>
      <c r="AG2838" s="5" t="str">
        <f aca="false">IF(AD2838&lt;AE2838,AE2838,AD2838)</f>
        <v>Berserker, Earthquake, Electro Spirit, Firecracker, Hog Rider, Mighty Miner, Tesla, The Log</v>
      </c>
      <c r="AH2838" s="5" t="str">
        <f aca="false">IF(AD2838=AF2838,AA2838,IF(AA2838="Win","Loss",IF(AA2838="Loss","Win","Draw")))</f>
        <v>Loss</v>
      </c>
      <c r="AI2838" s="5" t="s">
        <v>102</v>
      </c>
    </row>
    <row r="2839" customFormat="false" ht="15" hidden="false" customHeight="true" outlineLevel="0" collapsed="false">
      <c r="A2839" s="5" t="s">
        <v>6194</v>
      </c>
      <c r="B2839" s="5" t="n">
        <v>3</v>
      </c>
      <c r="C2839" s="5" t="s">
        <v>3676</v>
      </c>
      <c r="D2839" s="5" t="s">
        <v>3677</v>
      </c>
      <c r="E2839" s="5" t="s">
        <v>1676</v>
      </c>
      <c r="F2839" s="5" t="s">
        <v>1677</v>
      </c>
      <c r="G2839" s="5" t="s">
        <v>6200</v>
      </c>
      <c r="H2839" s="5" t="s">
        <v>81</v>
      </c>
      <c r="I2839" s="5" t="s">
        <v>284</v>
      </c>
      <c r="J2839" s="5" t="s">
        <v>158</v>
      </c>
      <c r="K2839" s="5" t="s">
        <v>107</v>
      </c>
      <c r="L2839" s="5" t="s">
        <v>187</v>
      </c>
      <c r="M2839" s="5" t="s">
        <v>93</v>
      </c>
      <c r="N2839" s="5" t="s">
        <v>95</v>
      </c>
      <c r="O2839" s="5" t="s">
        <v>387</v>
      </c>
      <c r="P2839" s="5" t="s">
        <v>108</v>
      </c>
      <c r="Q2839" s="5" t="s">
        <v>153</v>
      </c>
      <c r="R2839" s="5" t="s">
        <v>91</v>
      </c>
      <c r="S2839" s="5" t="s">
        <v>203</v>
      </c>
      <c r="T2839" s="5" t="s">
        <v>89</v>
      </c>
      <c r="U2839" s="5" t="s">
        <v>97</v>
      </c>
      <c r="V2839" s="5" t="s">
        <v>159</v>
      </c>
      <c r="W2839" s="5" t="s">
        <v>248</v>
      </c>
      <c r="X2839" s="5" t="s">
        <v>150</v>
      </c>
      <c r="Y2839" s="5" t="n">
        <v>1</v>
      </c>
      <c r="Z2839" s="5" t="n">
        <v>0</v>
      </c>
      <c r="AA2839" s="5" t="str">
        <f aca="false">IF(Y2839&gt;Z2839,"Win",IF(Y2839&lt;Z2839,"Loss","Draw"))</f>
        <v>Win</v>
      </c>
      <c r="AB2839" s="5" t="s">
        <v>98</v>
      </c>
      <c r="AC2839" s="5" t="s">
        <v>99</v>
      </c>
      <c r="AD2839" s="5" t="s">
        <v>6201</v>
      </c>
      <c r="AE2839" s="5" t="s">
        <v>6202</v>
      </c>
      <c r="AF2839" s="5" t="str">
        <f aca="false">IF(AD2839&lt;AE2839,AD2839,AE2839)</f>
        <v>Barbarian Barrel, Bowler, Dark Prince, Electro Giant, Fireball, Goblin Cage, Inferno Dragon, Tornado</v>
      </c>
      <c r="AG2839" s="5" t="str">
        <f aca="false">IF(AD2839&lt;AE2839,AE2839,AD2839)</f>
        <v>Cannon, Dart Goblin, Electro Spirit, Goblin Barrel, Goblins, Princess, Ronin, The Log</v>
      </c>
      <c r="AH2839" s="5" t="str">
        <f aca="false">IF(AD2839=AF2839,AA2839,IF(AA2839="Win","Loss",IF(AA2839="Loss","Win","Draw")))</f>
        <v>Win</v>
      </c>
      <c r="AI2839" s="5" t="s">
        <v>102</v>
      </c>
    </row>
    <row r="2840" customFormat="false" ht="15" hidden="false" customHeight="true" outlineLevel="0" collapsed="false">
      <c r="A2840" s="5" t="s">
        <v>6203</v>
      </c>
      <c r="B2840" s="5" t="n">
        <v>1</v>
      </c>
      <c r="C2840" s="5" t="s">
        <v>3676</v>
      </c>
      <c r="D2840" s="5" t="s">
        <v>3677</v>
      </c>
      <c r="E2840" s="5" t="s">
        <v>2119</v>
      </c>
      <c r="F2840" s="5" t="s">
        <v>2120</v>
      </c>
      <c r="G2840" s="5" t="s">
        <v>4578</v>
      </c>
      <c r="H2840" s="5" t="s">
        <v>163</v>
      </c>
      <c r="I2840" s="5" t="s">
        <v>107</v>
      </c>
      <c r="J2840" s="5" t="s">
        <v>139</v>
      </c>
      <c r="K2840" s="5" t="s">
        <v>208</v>
      </c>
      <c r="L2840" s="5" t="s">
        <v>109</v>
      </c>
      <c r="M2840" s="5" t="s">
        <v>110</v>
      </c>
      <c r="N2840" s="5" t="s">
        <v>112</v>
      </c>
      <c r="O2840" s="5" t="s">
        <v>193</v>
      </c>
      <c r="P2840" s="5" t="s">
        <v>93</v>
      </c>
      <c r="Q2840" s="5" t="s">
        <v>201</v>
      </c>
      <c r="R2840" s="5" t="s">
        <v>202</v>
      </c>
      <c r="S2840" s="5" t="s">
        <v>123</v>
      </c>
      <c r="T2840" s="5" t="s">
        <v>187</v>
      </c>
      <c r="U2840" s="5" t="s">
        <v>95</v>
      </c>
      <c r="V2840" s="5" t="s">
        <v>126</v>
      </c>
      <c r="W2840" s="5" t="s">
        <v>234</v>
      </c>
      <c r="X2840" s="5" t="s">
        <v>111</v>
      </c>
      <c r="Y2840" s="5" t="n">
        <v>0</v>
      </c>
      <c r="Z2840" s="5" t="n">
        <v>1</v>
      </c>
      <c r="AA2840" s="5" t="str">
        <f aca="false">IF(Y2840&gt;Z2840,"Win",IF(Y2840&lt;Z2840,"Loss","Draw"))</f>
        <v>Loss</v>
      </c>
      <c r="AB2840" s="5" t="s">
        <v>98</v>
      </c>
      <c r="AC2840" s="5" t="s">
        <v>99</v>
      </c>
      <c r="AD2840" s="5" t="s">
        <v>3680</v>
      </c>
      <c r="AE2840" s="5" t="s">
        <v>840</v>
      </c>
      <c r="AF2840" s="5" t="str">
        <f aca="false">IF(AD2840&lt;AE2840,AD2840,AE2840)</f>
        <v>Barbarian Barrel, Bomb Tower, Goblinstein, Magic Archer, Miner, Skeletons, Tornado, Wall Breakers</v>
      </c>
      <c r="AG2840" s="5" t="str">
        <f aca="false">IF(AD2840&lt;AE2840,AE2840,AD2840)</f>
        <v>Fireball, Goblin Cage, Guards, Lava Hound, Mega Minion, Spirit Empress, Valkyrie, Zap</v>
      </c>
      <c r="AH2840" s="5" t="str">
        <f aca="false">IF(AD2840=AF2840,AA2840,IF(AA2840="Win","Loss",IF(AA2840="Loss","Win","Draw")))</f>
        <v>Win</v>
      </c>
      <c r="AI2840" s="5" t="s">
        <v>102</v>
      </c>
    </row>
    <row r="2841" customFormat="false" ht="15" hidden="false" customHeight="true" outlineLevel="0" collapsed="false">
      <c r="A2841" s="5" t="s">
        <v>6203</v>
      </c>
      <c r="B2841" s="5" t="n">
        <v>2</v>
      </c>
      <c r="C2841" s="5" t="s">
        <v>3676</v>
      </c>
      <c r="D2841" s="5" t="s">
        <v>3677</v>
      </c>
      <c r="E2841" s="5" t="s">
        <v>2119</v>
      </c>
      <c r="F2841" s="5" t="s">
        <v>2120</v>
      </c>
      <c r="G2841" s="5" t="s">
        <v>3328</v>
      </c>
      <c r="H2841" s="5" t="s">
        <v>163</v>
      </c>
      <c r="I2841" s="5" t="s">
        <v>201</v>
      </c>
      <c r="J2841" s="5" t="s">
        <v>123</v>
      </c>
      <c r="K2841" s="5" t="s">
        <v>202</v>
      </c>
      <c r="L2841" s="5" t="s">
        <v>111</v>
      </c>
      <c r="M2841" s="5" t="s">
        <v>234</v>
      </c>
      <c r="N2841" s="5" t="s">
        <v>187</v>
      </c>
      <c r="O2841" s="5" t="s">
        <v>88</v>
      </c>
      <c r="P2841" s="5" t="s">
        <v>95</v>
      </c>
      <c r="Q2841" s="5" t="s">
        <v>129</v>
      </c>
      <c r="R2841" s="5" t="s">
        <v>128</v>
      </c>
      <c r="S2841" s="5" t="s">
        <v>127</v>
      </c>
      <c r="T2841" s="5" t="s">
        <v>97</v>
      </c>
      <c r="U2841" s="5" t="s">
        <v>124</v>
      </c>
      <c r="V2841" s="5" t="s">
        <v>133</v>
      </c>
      <c r="W2841" s="5" t="s">
        <v>86</v>
      </c>
      <c r="X2841" s="5" t="s">
        <v>130</v>
      </c>
      <c r="Y2841" s="5" t="n">
        <v>1</v>
      </c>
      <c r="Z2841" s="5" t="n">
        <v>0</v>
      </c>
      <c r="AA2841" s="5" t="str">
        <f aca="false">IF(Y2841&gt;Z2841,"Win",IF(Y2841&lt;Z2841,"Loss","Draw"))</f>
        <v>Win</v>
      </c>
      <c r="AB2841" s="5" t="s">
        <v>98</v>
      </c>
      <c r="AC2841" s="5" t="s">
        <v>99</v>
      </c>
      <c r="AD2841" s="5" t="s">
        <v>295</v>
      </c>
      <c r="AE2841" s="5" t="s">
        <v>1616</v>
      </c>
      <c r="AF2841" s="5" t="str">
        <f aca="false">IF(AD2841&lt;AE2841,AD2841,AE2841)</f>
        <v>Arrows, Battle Ram, Golden Knight, Mega Knight, Mother Witch, Ronin, Royal Ghost, Skeleton Dragons</v>
      </c>
      <c r="AG2841" s="5" t="str">
        <f aca="false">IF(AD2841&lt;AE2841,AE2841,AD2841)</f>
        <v>Barbarian Barrel, Berserker, Bomb Tower, Goblinstein, Magic Archer, Miner, Tornado, Wall Breakers</v>
      </c>
      <c r="AH2841" s="5" t="str">
        <f aca="false">IF(AD2841=AF2841,AA2841,IF(AA2841="Win","Loss",IF(AA2841="Loss","Win","Draw")))</f>
        <v>Loss</v>
      </c>
      <c r="AI2841" s="5" t="s">
        <v>102</v>
      </c>
    </row>
    <row r="2842" customFormat="false" ht="15" hidden="false" customHeight="true" outlineLevel="0" collapsed="false">
      <c r="A2842" s="5" t="s">
        <v>6203</v>
      </c>
      <c r="B2842" s="5" t="n">
        <v>3</v>
      </c>
      <c r="C2842" s="5" t="s">
        <v>3676</v>
      </c>
      <c r="D2842" s="5" t="s">
        <v>3677</v>
      </c>
      <c r="E2842" s="5" t="s">
        <v>2119</v>
      </c>
      <c r="F2842" s="5" t="s">
        <v>2120</v>
      </c>
      <c r="G2842" s="5" t="s">
        <v>6204</v>
      </c>
      <c r="H2842" s="5" t="s">
        <v>163</v>
      </c>
      <c r="I2842" s="5" t="s">
        <v>129</v>
      </c>
      <c r="J2842" s="5" t="s">
        <v>323</v>
      </c>
      <c r="K2842" s="5" t="s">
        <v>233</v>
      </c>
      <c r="L2842" s="5" t="s">
        <v>133</v>
      </c>
      <c r="M2842" s="5" t="s">
        <v>130</v>
      </c>
      <c r="N2842" s="5" t="s">
        <v>164</v>
      </c>
      <c r="O2842" s="5" t="s">
        <v>86</v>
      </c>
      <c r="P2842" s="5" t="s">
        <v>165</v>
      </c>
      <c r="Q2842" s="5" t="s">
        <v>219</v>
      </c>
      <c r="R2842" s="5" t="s">
        <v>83</v>
      </c>
      <c r="S2842" s="5" t="s">
        <v>87</v>
      </c>
      <c r="T2842" s="5" t="s">
        <v>85</v>
      </c>
      <c r="U2842" s="5" t="s">
        <v>165</v>
      </c>
      <c r="V2842" s="5" t="s">
        <v>150</v>
      </c>
      <c r="W2842" s="5" t="s">
        <v>89</v>
      </c>
      <c r="X2842" s="5" t="s">
        <v>88</v>
      </c>
      <c r="Y2842" s="5" t="n">
        <v>0</v>
      </c>
      <c r="Z2842" s="5" t="n">
        <v>1</v>
      </c>
      <c r="AA2842" s="5" t="str">
        <f aca="false">IF(Y2842&gt;Z2842,"Win",IF(Y2842&lt;Z2842,"Loss","Draw"))</f>
        <v>Loss</v>
      </c>
      <c r="AB2842" s="5" t="s">
        <v>98</v>
      </c>
      <c r="AC2842" s="5" t="s">
        <v>99</v>
      </c>
      <c r="AD2842" s="5" t="s">
        <v>6205</v>
      </c>
      <c r="AE2842" s="5" t="s">
        <v>6206</v>
      </c>
      <c r="AF2842" s="5" t="str">
        <f aca="false">IF(AD2842&lt;AE2842,AD2842,AE2842)</f>
        <v>Arrows, Bats, Earthquake, Hog Rider, Mega Knight, Mini P.E.K.K.A, Mother Witch, Skeleton Dragons</v>
      </c>
      <c r="AG2842" s="5" t="str">
        <f aca="false">IF(AD2842&lt;AE2842,AE2842,AD2842)</f>
        <v>Berserker, Electro Spirit, Hog Rider, Lightning, Monk, Tesla, The Log, Wizard</v>
      </c>
      <c r="AH2842" s="5" t="str">
        <f aca="false">IF(AD2842=AF2842,AA2842,IF(AA2842="Win","Loss",IF(AA2842="Loss","Win","Draw")))</f>
        <v>Loss</v>
      </c>
      <c r="AI2842" s="5" t="s">
        <v>102</v>
      </c>
    </row>
    <row r="2843" customFormat="false" ht="15" hidden="false" customHeight="true" outlineLevel="0" collapsed="false">
      <c r="A2843" s="5" t="s">
        <v>6207</v>
      </c>
      <c r="B2843" s="5" t="n">
        <v>1</v>
      </c>
      <c r="C2843" s="5" t="s">
        <v>3676</v>
      </c>
      <c r="D2843" s="5" t="s">
        <v>3677</v>
      </c>
      <c r="E2843" s="5" t="s">
        <v>1695</v>
      </c>
      <c r="F2843" s="5" t="s">
        <v>1696</v>
      </c>
      <c r="G2843" s="5" t="s">
        <v>6208</v>
      </c>
      <c r="H2843" s="5" t="s">
        <v>81</v>
      </c>
      <c r="I2843" s="5" t="s">
        <v>177</v>
      </c>
      <c r="J2843" s="5" t="s">
        <v>83</v>
      </c>
      <c r="K2843" s="5" t="s">
        <v>95</v>
      </c>
      <c r="L2843" s="5" t="s">
        <v>215</v>
      </c>
      <c r="M2843" s="5" t="s">
        <v>150</v>
      </c>
      <c r="N2843" s="5" t="s">
        <v>93</v>
      </c>
      <c r="O2843" s="5" t="s">
        <v>126</v>
      </c>
      <c r="P2843" s="5" t="s">
        <v>257</v>
      </c>
      <c r="Q2843" s="5" t="s">
        <v>152</v>
      </c>
      <c r="R2843" s="5" t="s">
        <v>128</v>
      </c>
      <c r="S2843" s="5" t="s">
        <v>107</v>
      </c>
      <c r="T2843" s="5" t="s">
        <v>306</v>
      </c>
      <c r="U2843" s="5" t="s">
        <v>85</v>
      </c>
      <c r="V2843" s="5" t="s">
        <v>307</v>
      </c>
      <c r="W2843" s="5" t="s">
        <v>187</v>
      </c>
      <c r="X2843" s="5" t="s">
        <v>95</v>
      </c>
      <c r="Y2843" s="5" t="n">
        <v>0</v>
      </c>
      <c r="Z2843" s="5" t="n">
        <v>1</v>
      </c>
      <c r="AA2843" s="5" t="str">
        <f aca="false">IF(Y2843&gt;Z2843,"Win",IF(Y2843&lt;Z2843,"Loss","Draw"))</f>
        <v>Loss</v>
      </c>
      <c r="AB2843" s="5" t="s">
        <v>98</v>
      </c>
      <c r="AC2843" s="5" t="s">
        <v>99</v>
      </c>
      <c r="AD2843" s="5" t="s">
        <v>1106</v>
      </c>
      <c r="AE2843" s="5" t="s">
        <v>603</v>
      </c>
      <c r="AF2843" s="5" t="str">
        <f aca="false">IF(AD2843&lt;AE2843,AD2843,AE2843)</f>
        <v>Baby Dragon, Barbarian Barrel, Goblin Cage, Golden Knight, Golem, Ice Wizard, Lightning, Tornado</v>
      </c>
      <c r="AG2843" s="5" t="str">
        <f aca="false">IF(AD2843&lt;AE2843,AE2843,AD2843)</f>
        <v>Barbarian Barrel, Electro Spirit, Fireball, Fisherman, Hunter, Monk, Royal Giant, Skeletons</v>
      </c>
      <c r="AH2843" s="5" t="str">
        <f aca="false">IF(AD2843=AF2843,AA2843,IF(AA2843="Win","Loss",IF(AA2843="Loss","Win","Draw")))</f>
        <v>Win</v>
      </c>
      <c r="AI2843" s="5" t="s">
        <v>102</v>
      </c>
    </row>
    <row r="2844" customFormat="false" ht="15" hidden="false" customHeight="true" outlineLevel="0" collapsed="false">
      <c r="A2844" s="5" t="s">
        <v>6207</v>
      </c>
      <c r="B2844" s="5" t="n">
        <v>2</v>
      </c>
      <c r="C2844" s="5" t="s">
        <v>3676</v>
      </c>
      <c r="D2844" s="5" t="s">
        <v>3677</v>
      </c>
      <c r="E2844" s="5" t="s">
        <v>1695</v>
      </c>
      <c r="F2844" s="5" t="s">
        <v>1696</v>
      </c>
      <c r="G2844" s="5" t="s">
        <v>1742</v>
      </c>
      <c r="H2844" s="5" t="s">
        <v>81</v>
      </c>
      <c r="I2844" s="5" t="s">
        <v>152</v>
      </c>
      <c r="J2844" s="5" t="s">
        <v>128</v>
      </c>
      <c r="K2844" s="5" t="s">
        <v>107</v>
      </c>
      <c r="L2844" s="5" t="s">
        <v>187</v>
      </c>
      <c r="M2844" s="5" t="s">
        <v>242</v>
      </c>
      <c r="N2844" s="5" t="s">
        <v>306</v>
      </c>
      <c r="O2844" s="5" t="s">
        <v>307</v>
      </c>
      <c r="P2844" s="5" t="s">
        <v>85</v>
      </c>
      <c r="Q2844" s="5" t="s">
        <v>137</v>
      </c>
      <c r="R2844" s="5" t="s">
        <v>241</v>
      </c>
      <c r="S2844" s="5" t="s">
        <v>114</v>
      </c>
      <c r="T2844" s="5" t="s">
        <v>87</v>
      </c>
      <c r="U2844" s="5" t="s">
        <v>157</v>
      </c>
      <c r="V2844" s="5" t="s">
        <v>116</v>
      </c>
      <c r="W2844" s="5" t="s">
        <v>126</v>
      </c>
      <c r="X2844" s="5" t="s">
        <v>242</v>
      </c>
      <c r="Y2844" s="5" t="n">
        <v>0</v>
      </c>
      <c r="Z2844" s="5" t="n">
        <v>1</v>
      </c>
      <c r="AA2844" s="5" t="str">
        <f aca="false">IF(Y2844&gt;Z2844,"Win",IF(Y2844&lt;Z2844,"Loss","Draw"))</f>
        <v>Loss</v>
      </c>
      <c r="AB2844" s="5" t="s">
        <v>98</v>
      </c>
      <c r="AC2844" s="5" t="s">
        <v>99</v>
      </c>
      <c r="AD2844" s="5" t="s">
        <v>308</v>
      </c>
      <c r="AE2844" s="5" t="s">
        <v>243</v>
      </c>
      <c r="AF2844" s="5" t="str">
        <f aca="false">IF(AD2844&lt;AE2844,AD2844,AE2844)</f>
        <v>Baby Dragon, Bomber, Goblin Cage, Golden Knight, Golem, Ice Wizard, Lightning, Tornado</v>
      </c>
      <c r="AG2844" s="5" t="str">
        <f aca="false">IF(AD2844&lt;AE2844,AE2844,AD2844)</f>
        <v>Bomber, Fire Spirit, Giant Snowball, Goblin Drill, Knight, Poison, Skeletons, Tesla</v>
      </c>
      <c r="AH2844" s="5" t="str">
        <f aca="false">IF(AD2844=AF2844,AA2844,IF(AA2844="Win","Loss",IF(AA2844="Loss","Win","Draw")))</f>
        <v>Loss</v>
      </c>
      <c r="AI2844" s="5" t="s">
        <v>102</v>
      </c>
    </row>
    <row r="2845" customFormat="false" ht="15" hidden="false" customHeight="true" outlineLevel="0" collapsed="false">
      <c r="A2845" s="5" t="s">
        <v>6209</v>
      </c>
      <c r="B2845" s="5" t="n">
        <v>1</v>
      </c>
      <c r="C2845" s="5" t="s">
        <v>3676</v>
      </c>
      <c r="D2845" s="5" t="s">
        <v>3677</v>
      </c>
      <c r="E2845" s="6" t="s">
        <v>3690</v>
      </c>
      <c r="F2845" s="5" t="s">
        <v>3691</v>
      </c>
      <c r="G2845" s="5" t="s">
        <v>6210</v>
      </c>
      <c r="H2845" s="5" t="s">
        <v>81</v>
      </c>
      <c r="I2845" s="5" t="s">
        <v>129</v>
      </c>
      <c r="J2845" s="5" t="s">
        <v>91</v>
      </c>
      <c r="K2845" s="5" t="s">
        <v>284</v>
      </c>
      <c r="L2845" s="5" t="s">
        <v>130</v>
      </c>
      <c r="M2845" s="5" t="s">
        <v>93</v>
      </c>
      <c r="N2845" s="5" t="s">
        <v>223</v>
      </c>
      <c r="O2845" s="5" t="s">
        <v>133</v>
      </c>
      <c r="P2845" s="5" t="s">
        <v>150</v>
      </c>
      <c r="Q2845" s="5" t="s">
        <v>137</v>
      </c>
      <c r="R2845" s="5" t="s">
        <v>91</v>
      </c>
      <c r="S2845" s="5" t="s">
        <v>201</v>
      </c>
      <c r="T2845" s="5" t="s">
        <v>89</v>
      </c>
      <c r="U2845" s="5" t="s">
        <v>93</v>
      </c>
      <c r="V2845" s="5" t="s">
        <v>87</v>
      </c>
      <c r="W2845" s="5" t="s">
        <v>157</v>
      </c>
      <c r="X2845" s="5" t="s">
        <v>97</v>
      </c>
      <c r="Y2845" s="5" t="n">
        <v>0</v>
      </c>
      <c r="Z2845" s="5" t="n">
        <v>1</v>
      </c>
      <c r="AA2845" s="5" t="str">
        <f aca="false">IF(Y2845&gt;Z2845,"Win",IF(Y2845&lt;Z2845,"Loss","Draw"))</f>
        <v>Loss</v>
      </c>
      <c r="AB2845" s="5" t="s">
        <v>98</v>
      </c>
      <c r="AC2845" s="5" t="s">
        <v>99</v>
      </c>
      <c r="AD2845" s="5" t="s">
        <v>6211</v>
      </c>
      <c r="AE2845" s="5" t="s">
        <v>6212</v>
      </c>
      <c r="AF2845" s="5" t="str">
        <f aca="false">IF(AD2845&lt;AE2845,AD2845,AE2845)</f>
        <v>Arrows, Electro Spirit, Fireball, Goblins, Inferno Dragon, Mega Knight, Mother Witch, Ram Rider</v>
      </c>
      <c r="AG2845" s="5" t="str">
        <f aca="false">IF(AD2845&lt;AE2845,AE2845,AD2845)</f>
        <v>Fire Spirit, Fireball, Goblin Drill, Goblins, Ronin, Tesla, The Log, Wall Breakers</v>
      </c>
      <c r="AH2845" s="5" t="str">
        <f aca="false">IF(AD2845=AF2845,AA2845,IF(AA2845="Win","Loss",IF(AA2845="Loss","Win","Draw")))</f>
        <v>Loss</v>
      </c>
      <c r="AI2845" s="5" t="s">
        <v>102</v>
      </c>
    </row>
    <row r="2846" customFormat="false" ht="15" hidden="false" customHeight="true" outlineLevel="0" collapsed="false">
      <c r="A2846" s="5" t="s">
        <v>6209</v>
      </c>
      <c r="B2846" s="5" t="n">
        <v>2</v>
      </c>
      <c r="C2846" s="5" t="s">
        <v>3676</v>
      </c>
      <c r="D2846" s="5" t="s">
        <v>3677</v>
      </c>
      <c r="E2846" s="6" t="s">
        <v>3690</v>
      </c>
      <c r="F2846" s="5" t="s">
        <v>3691</v>
      </c>
      <c r="G2846" s="5" t="s">
        <v>6213</v>
      </c>
      <c r="H2846" s="5" t="s">
        <v>81</v>
      </c>
      <c r="I2846" s="5" t="s">
        <v>87</v>
      </c>
      <c r="J2846" s="5" t="s">
        <v>108</v>
      </c>
      <c r="K2846" s="5" t="s">
        <v>84</v>
      </c>
      <c r="L2846" s="5" t="s">
        <v>118</v>
      </c>
      <c r="M2846" s="5" t="s">
        <v>116</v>
      </c>
      <c r="N2846" s="5" t="s">
        <v>115</v>
      </c>
      <c r="O2846" s="5" t="s">
        <v>95</v>
      </c>
      <c r="P2846" s="5" t="s">
        <v>126</v>
      </c>
      <c r="Q2846" s="5" t="s">
        <v>113</v>
      </c>
      <c r="R2846" s="5" t="s">
        <v>95</v>
      </c>
      <c r="S2846" s="5" t="s">
        <v>233</v>
      </c>
      <c r="T2846" s="5" t="s">
        <v>116</v>
      </c>
      <c r="U2846" s="5" t="s">
        <v>117</v>
      </c>
      <c r="V2846" s="5" t="s">
        <v>115</v>
      </c>
      <c r="W2846" s="5" t="s">
        <v>193</v>
      </c>
      <c r="X2846" s="5" t="s">
        <v>119</v>
      </c>
      <c r="Y2846" s="5" t="n">
        <v>0</v>
      </c>
      <c r="Z2846" s="5" t="n">
        <v>1</v>
      </c>
      <c r="AA2846" s="5" t="str">
        <f aca="false">IF(Y2846&gt;Z2846,"Win",IF(Y2846&lt;Z2846,"Loss","Draw"))</f>
        <v>Loss</v>
      </c>
      <c r="AB2846" s="5" t="s">
        <v>98</v>
      </c>
      <c r="AC2846" s="5" t="s">
        <v>99</v>
      </c>
      <c r="AD2846" s="5" t="s">
        <v>703</v>
      </c>
      <c r="AE2846" s="5" t="s">
        <v>6214</v>
      </c>
      <c r="AF2846" s="5" t="str">
        <f aca="false">IF(AD2846&lt;AE2846,AD2846,AE2846)</f>
        <v>Archers, Barbarian Barrel, Dark Prince, Graveyard, Ice Spirit, Poison, Skeletons, Tesla</v>
      </c>
      <c r="AG2846" s="5" t="str">
        <f aca="false">IF(AD2846&lt;AE2846,AE2846,AD2846)</f>
        <v>Barbarian Barrel, Bats, Furnace, Giant Skeleton, Goblin Hut, Graveyard, Guards, Poison</v>
      </c>
      <c r="AH2846" s="5" t="str">
        <f aca="false">IF(AD2846=AF2846,AA2846,IF(AA2846="Win","Loss",IF(AA2846="Loss","Win","Draw")))</f>
        <v>Loss</v>
      </c>
      <c r="AI2846" s="5" t="s">
        <v>102</v>
      </c>
    </row>
    <row r="2847" customFormat="false" ht="15" hidden="false" customHeight="true" outlineLevel="0" collapsed="false">
      <c r="A2847" s="5" t="s">
        <v>6215</v>
      </c>
      <c r="B2847" s="5" t="n">
        <v>1</v>
      </c>
      <c r="C2847" s="5" t="s">
        <v>3676</v>
      </c>
      <c r="D2847" s="5" t="s">
        <v>3677</v>
      </c>
      <c r="E2847" s="5" t="s">
        <v>6216</v>
      </c>
      <c r="F2847" s="5" t="s">
        <v>6217</v>
      </c>
      <c r="G2847" s="5" t="s">
        <v>6218</v>
      </c>
      <c r="H2847" s="5" t="s">
        <v>352</v>
      </c>
      <c r="I2847" s="5" t="s">
        <v>113</v>
      </c>
      <c r="J2847" s="5" t="s">
        <v>95</v>
      </c>
      <c r="K2847" s="5" t="s">
        <v>233</v>
      </c>
      <c r="L2847" s="5" t="s">
        <v>116</v>
      </c>
      <c r="M2847" s="5" t="s">
        <v>117</v>
      </c>
      <c r="N2847" s="5" t="s">
        <v>115</v>
      </c>
      <c r="O2847" s="5" t="s">
        <v>193</v>
      </c>
      <c r="P2847" s="5" t="s">
        <v>119</v>
      </c>
      <c r="Q2847" s="5" t="s">
        <v>87</v>
      </c>
      <c r="R2847" s="5" t="s">
        <v>108</v>
      </c>
      <c r="S2847" s="5" t="s">
        <v>84</v>
      </c>
      <c r="T2847" s="5" t="s">
        <v>118</v>
      </c>
      <c r="U2847" s="5" t="s">
        <v>116</v>
      </c>
      <c r="V2847" s="5" t="s">
        <v>115</v>
      </c>
      <c r="W2847" s="5" t="s">
        <v>95</v>
      </c>
      <c r="X2847" s="5" t="s">
        <v>126</v>
      </c>
      <c r="Y2847" s="5" t="n">
        <v>0</v>
      </c>
      <c r="Z2847" s="5" t="n">
        <v>3</v>
      </c>
      <c r="AA2847" s="5" t="str">
        <f aca="false">IF(Y2847&gt;Z2847,"Win",IF(Y2847&lt;Z2847,"Loss","Draw"))</f>
        <v>Loss</v>
      </c>
      <c r="AB2847" s="5" t="s">
        <v>98</v>
      </c>
      <c r="AC2847" s="5" t="s">
        <v>99</v>
      </c>
      <c r="AD2847" s="5" t="s">
        <v>6214</v>
      </c>
      <c r="AE2847" s="5" t="s">
        <v>703</v>
      </c>
      <c r="AF2847" s="5" t="str">
        <f aca="false">IF(AD2847&lt;AE2847,AD2847,AE2847)</f>
        <v>Archers, Barbarian Barrel, Dark Prince, Graveyard, Ice Spirit, Poison, Skeletons, Tesla</v>
      </c>
      <c r="AG2847" s="5" t="str">
        <f aca="false">IF(AD2847&lt;AE2847,AE2847,AD2847)</f>
        <v>Barbarian Barrel, Bats, Furnace, Giant Skeleton, Goblin Hut, Graveyard, Guards, Poison</v>
      </c>
      <c r="AH2847" s="5" t="str">
        <f aca="false">IF(AD2847=AF2847,AA2847,IF(AA2847="Win","Loss",IF(AA2847="Loss","Win","Draw")))</f>
        <v>Win</v>
      </c>
      <c r="AI2847" s="5" t="s">
        <v>102</v>
      </c>
    </row>
    <row r="2848" customFormat="false" ht="15" hidden="false" customHeight="true" outlineLevel="0" collapsed="false">
      <c r="A2848" s="5" t="s">
        <v>6215</v>
      </c>
      <c r="B2848" s="5" t="n">
        <v>2</v>
      </c>
      <c r="C2848" s="5" t="s">
        <v>3676</v>
      </c>
      <c r="D2848" s="5" t="s">
        <v>3677</v>
      </c>
      <c r="E2848" s="5" t="s">
        <v>6216</v>
      </c>
      <c r="F2848" s="5" t="s">
        <v>6217</v>
      </c>
      <c r="G2848" s="5" t="s">
        <v>6219</v>
      </c>
      <c r="H2848" s="5" t="s">
        <v>81</v>
      </c>
      <c r="I2848" s="5" t="s">
        <v>113</v>
      </c>
      <c r="J2848" s="5" t="s">
        <v>95</v>
      </c>
      <c r="K2848" s="5" t="s">
        <v>233</v>
      </c>
      <c r="L2848" s="5" t="s">
        <v>116</v>
      </c>
      <c r="M2848" s="5" t="s">
        <v>117</v>
      </c>
      <c r="N2848" s="5" t="s">
        <v>115</v>
      </c>
      <c r="O2848" s="5" t="s">
        <v>193</v>
      </c>
      <c r="P2848" s="5" t="s">
        <v>119</v>
      </c>
      <c r="Q2848" s="5" t="s">
        <v>87</v>
      </c>
      <c r="R2848" s="5" t="s">
        <v>108</v>
      </c>
      <c r="S2848" s="5" t="s">
        <v>84</v>
      </c>
      <c r="T2848" s="5" t="s">
        <v>118</v>
      </c>
      <c r="U2848" s="5" t="s">
        <v>116</v>
      </c>
      <c r="V2848" s="5" t="s">
        <v>115</v>
      </c>
      <c r="W2848" s="5" t="s">
        <v>95</v>
      </c>
      <c r="X2848" s="5" t="s">
        <v>126</v>
      </c>
      <c r="Y2848" s="5" t="n">
        <v>1</v>
      </c>
      <c r="Z2848" s="5" t="n">
        <v>0</v>
      </c>
      <c r="AA2848" s="5" t="str">
        <f aca="false">IF(Y2848&gt;Z2848,"Win",IF(Y2848&lt;Z2848,"Loss","Draw"))</f>
        <v>Win</v>
      </c>
      <c r="AB2848" s="5" t="s">
        <v>98</v>
      </c>
      <c r="AC2848" s="5" t="s">
        <v>98</v>
      </c>
      <c r="AD2848" s="5" t="s">
        <v>6214</v>
      </c>
      <c r="AE2848" s="5" t="s">
        <v>703</v>
      </c>
      <c r="AF2848" s="5" t="str">
        <f aca="false">IF(AD2848&lt;AE2848,AD2848,AE2848)</f>
        <v>Archers, Barbarian Barrel, Dark Prince, Graveyard, Ice Spirit, Poison, Skeletons, Tesla</v>
      </c>
      <c r="AG2848" s="5" t="str">
        <f aca="false">IF(AD2848&lt;AE2848,AE2848,AD2848)</f>
        <v>Barbarian Barrel, Bats, Furnace, Giant Skeleton, Goblin Hut, Graveyard, Guards, Poison</v>
      </c>
      <c r="AH2848" s="5" t="str">
        <f aca="false">IF(AD2848=AF2848,AA2848,IF(AA2848="Win","Loss",IF(AA2848="Loss","Win","Draw")))</f>
        <v>Loss</v>
      </c>
      <c r="AI2848" s="5" t="s">
        <v>102</v>
      </c>
    </row>
    <row r="2849" customFormat="false" ht="15" hidden="false" customHeight="true" outlineLevel="0" collapsed="false">
      <c r="A2849" s="5" t="s">
        <v>6220</v>
      </c>
      <c r="B2849" s="5" t="n">
        <v>1</v>
      </c>
      <c r="C2849" s="5" t="s">
        <v>3676</v>
      </c>
      <c r="D2849" s="5" t="s">
        <v>3677</v>
      </c>
      <c r="E2849" s="5" t="s">
        <v>3463</v>
      </c>
      <c r="F2849" s="5" t="s">
        <v>3464</v>
      </c>
      <c r="G2849" s="5" t="s">
        <v>6221</v>
      </c>
      <c r="H2849" s="5" t="s">
        <v>163</v>
      </c>
      <c r="I2849" s="5" t="s">
        <v>126</v>
      </c>
      <c r="J2849" s="5" t="s">
        <v>194</v>
      </c>
      <c r="K2849" s="5" t="s">
        <v>153</v>
      </c>
      <c r="L2849" s="5" t="s">
        <v>150</v>
      </c>
      <c r="M2849" s="5" t="s">
        <v>249</v>
      </c>
      <c r="N2849" s="5" t="s">
        <v>95</v>
      </c>
      <c r="O2849" s="5" t="s">
        <v>111</v>
      </c>
      <c r="P2849" s="5" t="s">
        <v>88</v>
      </c>
      <c r="Q2849" s="5" t="s">
        <v>127</v>
      </c>
      <c r="R2849" s="5" t="s">
        <v>95</v>
      </c>
      <c r="S2849" s="5" t="s">
        <v>124</v>
      </c>
      <c r="T2849" s="5" t="s">
        <v>142</v>
      </c>
      <c r="U2849" s="5" t="s">
        <v>257</v>
      </c>
      <c r="V2849" s="5" t="s">
        <v>449</v>
      </c>
      <c r="W2849" s="5" t="s">
        <v>131</v>
      </c>
      <c r="X2849" s="5" t="s">
        <v>140</v>
      </c>
      <c r="Y2849" s="5" t="n">
        <v>0</v>
      </c>
      <c r="Z2849" s="5" t="n">
        <v>1</v>
      </c>
      <c r="AA2849" s="5" t="str">
        <f aca="false">IF(Y2849&gt;Z2849,"Win",IF(Y2849&lt;Z2849,"Loss","Draw"))</f>
        <v>Loss</v>
      </c>
      <c r="AB2849" s="5" t="s">
        <v>98</v>
      </c>
      <c r="AC2849" s="5" t="s">
        <v>99</v>
      </c>
      <c r="AD2849" s="5" t="s">
        <v>6222</v>
      </c>
      <c r="AE2849" s="5" t="s">
        <v>1958</v>
      </c>
      <c r="AF2849" s="5" t="str">
        <f aca="false">IF(AD2849&lt;AE2849,AD2849,AE2849)</f>
        <v>Archer Queen, Barbarian Barrel, Berserker, Cannon, Electro Spirit, Miner, Rocket, Skeletons</v>
      </c>
      <c r="AG2849" s="5" t="str">
        <f aca="false">IF(AD2849&lt;AE2849,AE2849,AD2849)</f>
        <v>Bandit, Barbarian Barrel, Battle Ram, Elixir Collector, Hunter, Ice Golem, Royal Ghost, Three Musketeers</v>
      </c>
      <c r="AH2849" s="5" t="str">
        <f aca="false">IF(AD2849=AF2849,AA2849,IF(AA2849="Win","Loss",IF(AA2849="Loss","Win","Draw")))</f>
        <v>Loss</v>
      </c>
      <c r="AI2849" s="5" t="s">
        <v>102</v>
      </c>
    </row>
    <row r="2850" customFormat="false" ht="15" hidden="false" customHeight="true" outlineLevel="0" collapsed="false">
      <c r="A2850" s="5" t="s">
        <v>6220</v>
      </c>
      <c r="B2850" s="5" t="n">
        <v>2</v>
      </c>
      <c r="C2850" s="5" t="s">
        <v>3676</v>
      </c>
      <c r="D2850" s="5" t="s">
        <v>3677</v>
      </c>
      <c r="E2850" s="5" t="s">
        <v>3463</v>
      </c>
      <c r="F2850" s="5" t="s">
        <v>3464</v>
      </c>
      <c r="G2850" s="5" t="s">
        <v>6223</v>
      </c>
      <c r="H2850" s="5" t="s">
        <v>163</v>
      </c>
      <c r="I2850" s="5" t="s">
        <v>152</v>
      </c>
      <c r="J2850" s="5" t="s">
        <v>128</v>
      </c>
      <c r="K2850" s="5" t="s">
        <v>107</v>
      </c>
      <c r="L2850" s="5" t="s">
        <v>187</v>
      </c>
      <c r="M2850" s="5" t="s">
        <v>242</v>
      </c>
      <c r="N2850" s="5" t="s">
        <v>306</v>
      </c>
      <c r="O2850" s="5" t="s">
        <v>307</v>
      </c>
      <c r="P2850" s="5" t="s">
        <v>85</v>
      </c>
      <c r="Q2850" s="5" t="s">
        <v>107</v>
      </c>
      <c r="R2850" s="5" t="s">
        <v>83</v>
      </c>
      <c r="S2850" s="5" t="s">
        <v>152</v>
      </c>
      <c r="T2850" s="5" t="s">
        <v>177</v>
      </c>
      <c r="U2850" s="5" t="s">
        <v>173</v>
      </c>
      <c r="V2850" s="5" t="s">
        <v>93</v>
      </c>
      <c r="W2850" s="5" t="s">
        <v>215</v>
      </c>
      <c r="X2850" s="5" t="s">
        <v>150</v>
      </c>
      <c r="Y2850" s="5" t="n">
        <v>0</v>
      </c>
      <c r="Z2850" s="5" t="n">
        <v>1</v>
      </c>
      <c r="AA2850" s="5" t="str">
        <f aca="false">IF(Y2850&gt;Z2850,"Win",IF(Y2850&lt;Z2850,"Loss","Draw"))</f>
        <v>Loss</v>
      </c>
      <c r="AB2850" s="5" t="s">
        <v>98</v>
      </c>
      <c r="AC2850" s="5" t="s">
        <v>99</v>
      </c>
      <c r="AD2850" s="5" t="s">
        <v>308</v>
      </c>
      <c r="AE2850" s="5" t="s">
        <v>6224</v>
      </c>
      <c r="AF2850" s="5" t="str">
        <f aca="false">IF(AD2850&lt;AE2850,AD2850,AE2850)</f>
        <v>Baby Dragon, Bomber, Goblin Cage, Golden Knight, Golem, Ice Wizard, Lightning, Tornado</v>
      </c>
      <c r="AG2850" s="5" t="str">
        <f aca="false">IF(AD2850&lt;AE2850,AE2850,AD2850)</f>
        <v>Baby Dragon, Electro Spirit, Fireball, Fisherman, Goblin Cage, Monk, Royal Giant, Zappies</v>
      </c>
      <c r="AH2850" s="5" t="str">
        <f aca="false">IF(AD2850=AF2850,AA2850,IF(AA2850="Win","Loss",IF(AA2850="Loss","Win","Draw")))</f>
        <v>Loss</v>
      </c>
      <c r="AI2850" s="5" t="s">
        <v>102</v>
      </c>
    </row>
    <row r="2851" customFormat="false" ht="15" hidden="false" customHeight="true" outlineLevel="0" collapsed="false">
      <c r="A2851" s="5" t="s">
        <v>6225</v>
      </c>
      <c r="B2851" s="5" t="n">
        <v>1</v>
      </c>
      <c r="C2851" s="5" t="s">
        <v>2001</v>
      </c>
      <c r="D2851" s="5" t="s">
        <v>2002</v>
      </c>
      <c r="E2851" s="5" t="s">
        <v>198</v>
      </c>
      <c r="F2851" s="5" t="s">
        <v>199</v>
      </c>
      <c r="G2851" s="5" t="s">
        <v>6226</v>
      </c>
      <c r="H2851" s="5" t="s">
        <v>163</v>
      </c>
      <c r="I2851" s="5" t="s">
        <v>129</v>
      </c>
      <c r="J2851" s="5" t="s">
        <v>172</v>
      </c>
      <c r="K2851" s="5" t="s">
        <v>153</v>
      </c>
      <c r="L2851" s="5" t="s">
        <v>193</v>
      </c>
      <c r="M2851" s="5" t="s">
        <v>89</v>
      </c>
      <c r="N2851" s="5" t="s">
        <v>150</v>
      </c>
      <c r="O2851" s="5" t="s">
        <v>165</v>
      </c>
      <c r="P2851" s="5" t="s">
        <v>93</v>
      </c>
      <c r="Q2851" s="5" t="s">
        <v>201</v>
      </c>
      <c r="R2851" s="5" t="s">
        <v>202</v>
      </c>
      <c r="S2851" s="5" t="s">
        <v>233</v>
      </c>
      <c r="T2851" s="5" t="s">
        <v>111</v>
      </c>
      <c r="U2851" s="5" t="s">
        <v>97</v>
      </c>
      <c r="V2851" s="5" t="s">
        <v>157</v>
      </c>
      <c r="W2851" s="5" t="s">
        <v>204</v>
      </c>
      <c r="X2851" s="5" t="s">
        <v>234</v>
      </c>
      <c r="Y2851" s="5" t="n">
        <v>0</v>
      </c>
      <c r="Z2851" s="5" t="n">
        <v>3</v>
      </c>
      <c r="AA2851" s="5" t="str">
        <f aca="false">IF(Y2851&gt;Z2851,"Win",IF(Y2851&lt;Z2851,"Loss","Draw"))</f>
        <v>Loss</v>
      </c>
      <c r="AB2851" s="5" t="s">
        <v>98</v>
      </c>
      <c r="AC2851" s="5" t="s">
        <v>99</v>
      </c>
      <c r="AD2851" s="5" t="s">
        <v>6227</v>
      </c>
      <c r="AE2851" s="5" t="s">
        <v>859</v>
      </c>
      <c r="AF2851" s="5" t="str">
        <f aca="false">IF(AD2851&lt;AE2851,AD2851,AE2851)</f>
        <v>Bats, Bomb Tower, Fire Spirit, Magic Archer, Miner, Ronin, Royal Delivery, Wall Breakers</v>
      </c>
      <c r="AG2851" s="5" t="str">
        <f aca="false">IF(AD2851&lt;AE2851,AE2851,AD2851)</f>
        <v>Cannon, Electro Spirit, Fireball, Guards, Hog Rider, Mega Knight, Musketeer, The Log</v>
      </c>
      <c r="AH2851" s="5" t="str">
        <f aca="false">IF(AD2851=AF2851,AA2851,IF(AA2851="Win","Loss",IF(AA2851="Loss","Win","Draw")))</f>
        <v>Win</v>
      </c>
      <c r="AI2851" s="5" t="s">
        <v>297</v>
      </c>
    </row>
    <row r="2852" customFormat="false" ht="15" hidden="false" customHeight="true" outlineLevel="0" collapsed="false">
      <c r="A2852" s="7" t="s">
        <v>6228</v>
      </c>
      <c r="B2852" s="7" t="n">
        <v>1</v>
      </c>
      <c r="C2852" s="7" t="s">
        <v>2001</v>
      </c>
      <c r="D2852" s="7" t="s">
        <v>2002</v>
      </c>
      <c r="E2852" s="7" t="s">
        <v>198</v>
      </c>
      <c r="F2852" s="7" t="s">
        <v>199</v>
      </c>
      <c r="G2852" s="7" t="s">
        <v>6229</v>
      </c>
      <c r="H2852" s="7" t="s">
        <v>163</v>
      </c>
      <c r="I2852" s="7" t="s">
        <v>113</v>
      </c>
      <c r="J2852" s="7" t="s">
        <v>140</v>
      </c>
      <c r="K2852" s="7" t="s">
        <v>87</v>
      </c>
      <c r="L2852" s="7" t="s">
        <v>193</v>
      </c>
      <c r="M2852" s="7" t="s">
        <v>95</v>
      </c>
      <c r="N2852" s="7" t="s">
        <v>118</v>
      </c>
      <c r="O2852" s="7" t="s">
        <v>116</v>
      </c>
      <c r="P2852" s="7" t="s">
        <v>115</v>
      </c>
      <c r="Q2852" s="7" t="s">
        <v>177</v>
      </c>
      <c r="R2852" s="7" t="s">
        <v>83</v>
      </c>
      <c r="S2852" s="7" t="s">
        <v>257</v>
      </c>
      <c r="T2852" s="7" t="s">
        <v>215</v>
      </c>
      <c r="U2852" s="7" t="s">
        <v>93</v>
      </c>
      <c r="V2852" s="7" t="s">
        <v>126</v>
      </c>
      <c r="W2852" s="7" t="s">
        <v>150</v>
      </c>
      <c r="X2852" s="7" t="s">
        <v>95</v>
      </c>
      <c r="Y2852" s="7" t="n">
        <v>0</v>
      </c>
      <c r="Z2852" s="7" t="n">
        <v>1</v>
      </c>
      <c r="AA2852" s="7" t="str">
        <f aca="false">IF(Y2852&gt;Z2852,"Win",IF(Y2852&lt;Z2852,"Loss","Draw"))</f>
        <v>Loss</v>
      </c>
      <c r="AB2852" s="7" t="s">
        <v>99</v>
      </c>
      <c r="AC2852" s="7" t="s">
        <v>99</v>
      </c>
      <c r="AD2852" s="7" t="s">
        <v>6230</v>
      </c>
      <c r="AE2852" s="7" t="s">
        <v>1106</v>
      </c>
      <c r="AF2852" s="7" t="str">
        <f aca="false">IF(AD2852&lt;AE2852,AD2852,AE2852)</f>
        <v>Barbarian Barrel, Electro Spirit, Fireball, Fisherman, Hunter, Monk, Royal Giant, Skeletons</v>
      </c>
      <c r="AG2852" s="7" t="str">
        <f aca="false">IF(AD2852&lt;AE2852,AE2852,AD2852)</f>
        <v>Barbarian Barrel, Furnace, Graveyard, Guards, Ice Golem, Ice Spirit, Poison, Tesla</v>
      </c>
      <c r="AH2852" s="7" t="str">
        <f aca="false">IF(AD2852=AF2852,AA2852,IF(AA2852="Win","Loss",IF(AA2852="Loss","Win","Draw")))</f>
        <v>Win</v>
      </c>
      <c r="AI2852" s="7" t="s">
        <v>297</v>
      </c>
    </row>
    <row r="2853" customFormat="false" ht="15" hidden="false" customHeight="true" outlineLevel="0" collapsed="false">
      <c r="A2853" s="7" t="s">
        <v>6228</v>
      </c>
      <c r="B2853" s="7" t="n">
        <v>2</v>
      </c>
      <c r="C2853" s="7" t="s">
        <v>2001</v>
      </c>
      <c r="D2853" s="7" t="s">
        <v>2002</v>
      </c>
      <c r="E2853" s="7" t="s">
        <v>198</v>
      </c>
      <c r="F2853" s="7" t="s">
        <v>199</v>
      </c>
      <c r="G2853" s="7" t="s">
        <v>6231</v>
      </c>
      <c r="H2853" s="7" t="s">
        <v>163</v>
      </c>
      <c r="I2853" s="7" t="s">
        <v>153</v>
      </c>
      <c r="J2853" s="7" t="s">
        <v>202</v>
      </c>
      <c r="K2853" s="7" t="s">
        <v>91</v>
      </c>
      <c r="L2853" s="7" t="s">
        <v>150</v>
      </c>
      <c r="M2853" s="7" t="s">
        <v>97</v>
      </c>
      <c r="N2853" s="7" t="s">
        <v>85</v>
      </c>
      <c r="O2853" s="7" t="s">
        <v>89</v>
      </c>
      <c r="P2853" s="7" t="s">
        <v>165</v>
      </c>
      <c r="Q2853" s="7" t="s">
        <v>84</v>
      </c>
      <c r="R2853" s="7" t="s">
        <v>91</v>
      </c>
      <c r="S2853" s="7" t="s">
        <v>114</v>
      </c>
      <c r="T2853" s="7" t="s">
        <v>115</v>
      </c>
      <c r="U2853" s="7" t="s">
        <v>97</v>
      </c>
      <c r="V2853" s="7" t="s">
        <v>116</v>
      </c>
      <c r="W2853" s="7" t="s">
        <v>119</v>
      </c>
      <c r="X2853" s="7" t="s">
        <v>118</v>
      </c>
      <c r="Y2853" s="7" t="n">
        <v>1</v>
      </c>
      <c r="Z2853" s="7" t="n">
        <v>0</v>
      </c>
      <c r="AA2853" s="7" t="str">
        <f aca="false">IF(Y2853&gt;Z2853,"Win",IF(Y2853&lt;Z2853,"Loss","Draw"))</f>
        <v>Win</v>
      </c>
      <c r="AB2853" s="7" t="s">
        <v>99</v>
      </c>
      <c r="AC2853" s="7" t="s">
        <v>99</v>
      </c>
      <c r="AD2853" s="7" t="s">
        <v>6232</v>
      </c>
      <c r="AE2853" s="7" t="s">
        <v>3527</v>
      </c>
      <c r="AF2853" s="7" t="str">
        <f aca="false">IF(AD2853&lt;AE2853,AD2853,AE2853)</f>
        <v>Archers, Giant Snowball, Goblin Hut, Goblins, Graveyard, Ice Spirit, Poison, Ronin</v>
      </c>
      <c r="AG2853" s="7" t="str">
        <f aca="false">IF(AD2853&lt;AE2853,AE2853,AD2853)</f>
        <v>Cannon, Electro Spirit, Goblins, Hog Rider, Lightning, Magic Archer, Ronin, The Log</v>
      </c>
      <c r="AH2853" s="7" t="str">
        <f aca="false">IF(AD2853=AF2853,AA2853,IF(AA2853="Win","Loss",IF(AA2853="Loss","Win","Draw")))</f>
        <v>Loss</v>
      </c>
      <c r="AI2853" s="7" t="s">
        <v>297</v>
      </c>
    </row>
    <row r="2854" customFormat="false" ht="15" hidden="false" customHeight="true" outlineLevel="0" collapsed="false">
      <c r="A2854" s="7" t="s">
        <v>6228</v>
      </c>
      <c r="B2854" s="7" t="n">
        <v>3</v>
      </c>
      <c r="C2854" s="7" t="s">
        <v>2001</v>
      </c>
      <c r="D2854" s="7" t="s">
        <v>2002</v>
      </c>
      <c r="E2854" s="7" t="s">
        <v>198</v>
      </c>
      <c r="F2854" s="7" t="s">
        <v>199</v>
      </c>
      <c r="G2854" s="7" t="s">
        <v>6233</v>
      </c>
      <c r="H2854" s="7" t="s">
        <v>163</v>
      </c>
      <c r="I2854" s="7" t="s">
        <v>185</v>
      </c>
      <c r="J2854" s="7" t="s">
        <v>186</v>
      </c>
      <c r="K2854" s="7" t="s">
        <v>109</v>
      </c>
      <c r="L2854" s="7" t="s">
        <v>111</v>
      </c>
      <c r="M2854" s="7" t="s">
        <v>187</v>
      </c>
      <c r="N2854" s="7" t="s">
        <v>173</v>
      </c>
      <c r="O2854" s="7" t="s">
        <v>117</v>
      </c>
      <c r="P2854" s="7" t="s">
        <v>234</v>
      </c>
      <c r="Q2854" s="7" t="s">
        <v>127</v>
      </c>
      <c r="R2854" s="7" t="s">
        <v>128</v>
      </c>
      <c r="S2854" s="7" t="s">
        <v>129</v>
      </c>
      <c r="T2854" s="7" t="s">
        <v>133</v>
      </c>
      <c r="U2854" s="7" t="s">
        <v>86</v>
      </c>
      <c r="V2854" s="7" t="s">
        <v>132</v>
      </c>
      <c r="W2854" s="7" t="s">
        <v>131</v>
      </c>
      <c r="X2854" s="7" t="s">
        <v>130</v>
      </c>
      <c r="Y2854" s="7" t="n">
        <v>0</v>
      </c>
      <c r="Z2854" s="7" t="n">
        <v>1</v>
      </c>
      <c r="AA2854" s="7" t="str">
        <f aca="false">IF(Y2854&gt;Z2854,"Win",IF(Y2854&lt;Z2854,"Loss","Draw"))</f>
        <v>Loss</v>
      </c>
      <c r="AB2854" s="7" t="s">
        <v>99</v>
      </c>
      <c r="AC2854" s="7" t="s">
        <v>99</v>
      </c>
      <c r="AD2854" s="7" t="s">
        <v>3668</v>
      </c>
      <c r="AE2854" s="7" t="s">
        <v>135</v>
      </c>
      <c r="AF2854" s="7" t="str">
        <f aca="false">IF(AD2854&lt;AE2854,AD2854,AE2854)</f>
        <v>Arrows, Bandit, Battle Ram, Electro Wizard, Golden Knight, Mega Knight, Mother Witch, Skeleton Dragons</v>
      </c>
      <c r="AG2854" s="7" t="str">
        <f aca="false">IF(AD2854&lt;AE2854,AE2854,AD2854)</f>
        <v>Balloon, Bomb Tower, Executioner, Giant Skeleton, Miner, Tornado, Zap, Zappies</v>
      </c>
      <c r="AH2854" s="7" t="str">
        <f aca="false">IF(AD2854=AF2854,AA2854,IF(AA2854="Win","Loss",IF(AA2854="Loss","Win","Draw")))</f>
        <v>Win</v>
      </c>
      <c r="AI2854" s="7" t="s">
        <v>297</v>
      </c>
    </row>
    <row r="2855" customFormat="false" ht="15" hidden="false" customHeight="true" outlineLevel="0" collapsed="false">
      <c r="A2855" s="7" t="s">
        <v>6234</v>
      </c>
      <c r="B2855" s="7" t="n">
        <v>1</v>
      </c>
      <c r="C2855" s="7" t="s">
        <v>2001</v>
      </c>
      <c r="D2855" s="7" t="s">
        <v>2002</v>
      </c>
      <c r="E2855" s="7" t="s">
        <v>198</v>
      </c>
      <c r="F2855" s="7" t="s">
        <v>199</v>
      </c>
      <c r="G2855" s="7" t="s">
        <v>6235</v>
      </c>
      <c r="H2855" s="7" t="s">
        <v>163</v>
      </c>
      <c r="I2855" s="7" t="s">
        <v>448</v>
      </c>
      <c r="J2855" s="7" t="s">
        <v>95</v>
      </c>
      <c r="K2855" s="7" t="s">
        <v>208</v>
      </c>
      <c r="L2855" s="7" t="s">
        <v>118</v>
      </c>
      <c r="M2855" s="7" t="s">
        <v>126</v>
      </c>
      <c r="N2855" s="7" t="s">
        <v>119</v>
      </c>
      <c r="O2855" s="7" t="s">
        <v>116</v>
      </c>
      <c r="P2855" s="7" t="s">
        <v>115</v>
      </c>
      <c r="Q2855" s="7" t="s">
        <v>84</v>
      </c>
      <c r="R2855" s="7" t="s">
        <v>108</v>
      </c>
      <c r="S2855" s="7" t="s">
        <v>87</v>
      </c>
      <c r="T2855" s="7" t="s">
        <v>115</v>
      </c>
      <c r="U2855" s="7" t="s">
        <v>116</v>
      </c>
      <c r="V2855" s="7" t="s">
        <v>126</v>
      </c>
      <c r="W2855" s="7" t="s">
        <v>118</v>
      </c>
      <c r="X2855" s="7" t="s">
        <v>95</v>
      </c>
      <c r="Y2855" s="7" t="n">
        <v>1</v>
      </c>
      <c r="Z2855" s="7" t="n">
        <v>0</v>
      </c>
      <c r="AA2855" s="7" t="str">
        <f aca="false">IF(Y2855&gt;Z2855,"Win",IF(Y2855&lt;Z2855,"Loss","Draw"))</f>
        <v>Win</v>
      </c>
      <c r="AB2855" s="7" t="s">
        <v>99</v>
      </c>
      <c r="AC2855" s="7" t="s">
        <v>99</v>
      </c>
      <c r="AD2855" s="7" t="s">
        <v>1556</v>
      </c>
      <c r="AE2855" s="7" t="s">
        <v>703</v>
      </c>
      <c r="AF2855" s="7" t="str">
        <f aca="false">IF(AD2855&lt;AE2855,AD2855,AE2855)</f>
        <v>Archers, Barbarian Barrel, Dark Prince, Graveyard, Ice Spirit, Poison, Skeletons, Tesla</v>
      </c>
      <c r="AG2855" s="7" t="str">
        <f aca="false">IF(AD2855&lt;AE2855,AE2855,AD2855)</f>
        <v>Barbarian Barrel, Goblin Hut, Graveyard, Ice Spirit, Poison, Skeletons, Valkyrie, Witch</v>
      </c>
      <c r="AH2855" s="7" t="str">
        <f aca="false">IF(AD2855=AF2855,AA2855,IF(AA2855="Win","Loss",IF(AA2855="Loss","Win","Draw")))</f>
        <v>Loss</v>
      </c>
      <c r="AI2855" s="7" t="s">
        <v>297</v>
      </c>
    </row>
    <row r="2856" customFormat="false" ht="15" hidden="false" customHeight="true" outlineLevel="0" collapsed="false">
      <c r="A2856" s="7" t="s">
        <v>6234</v>
      </c>
      <c r="B2856" s="7" t="n">
        <v>2</v>
      </c>
      <c r="C2856" s="7" t="s">
        <v>2001</v>
      </c>
      <c r="D2856" s="7" t="s">
        <v>2002</v>
      </c>
      <c r="E2856" s="7" t="s">
        <v>198</v>
      </c>
      <c r="F2856" s="7" t="s">
        <v>199</v>
      </c>
      <c r="G2856" s="7" t="s">
        <v>6236</v>
      </c>
      <c r="H2856" s="7" t="s">
        <v>163</v>
      </c>
      <c r="I2856" s="7" t="s">
        <v>201</v>
      </c>
      <c r="J2856" s="7" t="s">
        <v>202</v>
      </c>
      <c r="K2856" s="7" t="s">
        <v>233</v>
      </c>
      <c r="L2856" s="7" t="s">
        <v>204</v>
      </c>
      <c r="M2856" s="7" t="s">
        <v>111</v>
      </c>
      <c r="N2856" s="7" t="s">
        <v>157</v>
      </c>
      <c r="O2856" s="7" t="s">
        <v>418</v>
      </c>
      <c r="P2856" s="7" t="s">
        <v>234</v>
      </c>
      <c r="Q2856" s="7" t="s">
        <v>201</v>
      </c>
      <c r="R2856" s="7" t="s">
        <v>202</v>
      </c>
      <c r="S2856" s="7" t="s">
        <v>203</v>
      </c>
      <c r="T2856" s="7" t="s">
        <v>88</v>
      </c>
      <c r="U2856" s="7" t="s">
        <v>157</v>
      </c>
      <c r="V2856" s="7" t="s">
        <v>150</v>
      </c>
      <c r="W2856" s="7" t="s">
        <v>204</v>
      </c>
      <c r="X2856" s="7" t="s">
        <v>234</v>
      </c>
      <c r="Y2856" s="7" t="n">
        <v>0</v>
      </c>
      <c r="Z2856" s="7" t="n">
        <v>3</v>
      </c>
      <c r="AA2856" s="7" t="str">
        <f aca="false">IF(Y2856&gt;Z2856,"Win",IF(Y2856&lt;Z2856,"Loss","Draw"))</f>
        <v>Loss</v>
      </c>
      <c r="AB2856" s="7" t="s">
        <v>99</v>
      </c>
      <c r="AC2856" s="7" t="s">
        <v>99</v>
      </c>
      <c r="AD2856" s="7" t="s">
        <v>6237</v>
      </c>
      <c r="AE2856" s="7" t="s">
        <v>1881</v>
      </c>
      <c r="AF2856" s="7" t="str">
        <f aca="false">IF(AD2856&lt;AE2856,AD2856,AE2856)</f>
        <v>Bats, Bomb Tower, Fire Spirit, Magic Archer, Miner, Royal Delivery, Skeleton Army, Wall Breakers</v>
      </c>
      <c r="AG2856" s="7" t="str">
        <f aca="false">IF(AD2856&lt;AE2856,AE2856,AD2856)</f>
        <v>Berserker, Bomb Tower, Electro Spirit, Fire Spirit, Goblin Barrel, Magic Archer, Royal Delivery, Wall Breakers</v>
      </c>
      <c r="AH2856" s="7" t="str">
        <f aca="false">IF(AD2856=AF2856,AA2856,IF(AA2856="Win","Loss",IF(AA2856="Loss","Win","Draw")))</f>
        <v>Loss</v>
      </c>
      <c r="AI2856" s="7" t="s">
        <v>297</v>
      </c>
    </row>
    <row r="2857" customFormat="false" ht="15" hidden="false" customHeight="true" outlineLevel="0" collapsed="false">
      <c r="A2857" s="7" t="s">
        <v>6234</v>
      </c>
      <c r="B2857" s="7" t="n">
        <v>3</v>
      </c>
      <c r="C2857" s="7" t="s">
        <v>2001</v>
      </c>
      <c r="D2857" s="7" t="s">
        <v>2002</v>
      </c>
      <c r="E2857" s="7" t="s">
        <v>198</v>
      </c>
      <c r="F2857" s="7" t="s">
        <v>199</v>
      </c>
      <c r="G2857" s="7" t="s">
        <v>6238</v>
      </c>
      <c r="H2857" s="7" t="s">
        <v>163</v>
      </c>
      <c r="I2857" s="7" t="s">
        <v>203</v>
      </c>
      <c r="J2857" s="7" t="s">
        <v>83</v>
      </c>
      <c r="K2857" s="7" t="s">
        <v>159</v>
      </c>
      <c r="L2857" s="7" t="s">
        <v>150</v>
      </c>
      <c r="M2857" s="7" t="s">
        <v>93</v>
      </c>
      <c r="N2857" s="7" t="s">
        <v>89</v>
      </c>
      <c r="O2857" s="7" t="s">
        <v>91</v>
      </c>
      <c r="P2857" s="7" t="s">
        <v>87</v>
      </c>
      <c r="Q2857" s="7" t="s">
        <v>129</v>
      </c>
      <c r="R2857" s="7" t="s">
        <v>128</v>
      </c>
      <c r="S2857" s="7" t="s">
        <v>113</v>
      </c>
      <c r="T2857" s="7" t="s">
        <v>165</v>
      </c>
      <c r="U2857" s="7" t="s">
        <v>133</v>
      </c>
      <c r="V2857" s="7" t="s">
        <v>164</v>
      </c>
      <c r="W2857" s="7" t="s">
        <v>86</v>
      </c>
      <c r="X2857" s="7" t="s">
        <v>130</v>
      </c>
      <c r="Y2857" s="7" t="n">
        <v>0</v>
      </c>
      <c r="Z2857" s="7" t="n">
        <v>1</v>
      </c>
      <c r="AA2857" s="7" t="str">
        <f aca="false">IF(Y2857&gt;Z2857,"Win",IF(Y2857&lt;Z2857,"Loss","Draw"))</f>
        <v>Loss</v>
      </c>
      <c r="AB2857" s="7" t="s">
        <v>99</v>
      </c>
      <c r="AC2857" s="7" t="s">
        <v>99</v>
      </c>
      <c r="AD2857" s="7" t="s">
        <v>6239</v>
      </c>
      <c r="AE2857" s="7" t="s">
        <v>6240</v>
      </c>
      <c r="AF2857" s="7" t="str">
        <f aca="false">IF(AD2857&lt;AE2857,AD2857,AE2857)</f>
        <v>Arrows, Earthquake, Furnace, Golden Knight, Hog Rider, Mega Knight, Mother Witch, Skeleton Dragons</v>
      </c>
      <c r="AG2857" s="7" t="str">
        <f aca="false">IF(AD2857&lt;AE2857,AE2857,AD2857)</f>
        <v>Dart Goblin, Electro Spirit, Fireball, Goblin Barrel, Goblins, Monk, Tesla, The Log</v>
      </c>
      <c r="AH2857" s="7" t="str">
        <f aca="false">IF(AD2857=AF2857,AA2857,IF(AA2857="Win","Loss",IF(AA2857="Loss","Win","Draw")))</f>
        <v>Win</v>
      </c>
      <c r="AI2857" s="7" t="s">
        <v>297</v>
      </c>
    </row>
    <row r="2858" customFormat="false" ht="15" hidden="false" customHeight="true" outlineLevel="0" collapsed="false">
      <c r="A2858" s="5" t="s">
        <v>6241</v>
      </c>
      <c r="B2858" s="5" t="n">
        <v>1</v>
      </c>
      <c r="C2858" s="5" t="s">
        <v>2001</v>
      </c>
      <c r="D2858" s="5" t="s">
        <v>2002</v>
      </c>
      <c r="E2858" s="5" t="s">
        <v>147</v>
      </c>
      <c r="F2858" s="5" t="s">
        <v>148</v>
      </c>
      <c r="G2858" s="5" t="s">
        <v>6242</v>
      </c>
      <c r="H2858" s="5" t="s">
        <v>163</v>
      </c>
      <c r="I2858" s="5" t="s">
        <v>448</v>
      </c>
      <c r="J2858" s="5" t="s">
        <v>95</v>
      </c>
      <c r="K2858" s="5" t="s">
        <v>208</v>
      </c>
      <c r="L2858" s="5" t="s">
        <v>126</v>
      </c>
      <c r="M2858" s="5" t="s">
        <v>118</v>
      </c>
      <c r="N2858" s="5" t="s">
        <v>119</v>
      </c>
      <c r="O2858" s="5" t="s">
        <v>116</v>
      </c>
      <c r="P2858" s="5" t="s">
        <v>115</v>
      </c>
      <c r="Q2858" s="5" t="s">
        <v>82</v>
      </c>
      <c r="R2858" s="5" t="s">
        <v>151</v>
      </c>
      <c r="S2858" s="5" t="s">
        <v>152</v>
      </c>
      <c r="T2858" s="5" t="s">
        <v>85</v>
      </c>
      <c r="U2858" s="5" t="s">
        <v>126</v>
      </c>
      <c r="V2858" s="5" t="s">
        <v>150</v>
      </c>
      <c r="W2858" s="5" t="s">
        <v>89</v>
      </c>
      <c r="X2858" s="5" t="s">
        <v>153</v>
      </c>
      <c r="Y2858" s="5" t="n">
        <v>0</v>
      </c>
      <c r="Z2858" s="5" t="n">
        <v>1</v>
      </c>
      <c r="AA2858" s="5" t="str">
        <f aca="false">IF(Y2858&gt;Z2858,"Win",IF(Y2858&lt;Z2858,"Loss","Draw"))</f>
        <v>Loss</v>
      </c>
      <c r="AB2858" s="5" t="s">
        <v>98</v>
      </c>
      <c r="AC2858" s="5" t="s">
        <v>99</v>
      </c>
      <c r="AD2858" s="5" t="s">
        <v>1556</v>
      </c>
      <c r="AE2858" s="5" t="s">
        <v>155</v>
      </c>
      <c r="AF2858" s="5" t="str">
        <f aca="false">IF(AD2858&lt;AE2858,AD2858,AE2858)</f>
        <v>Baby Dragon, Cannon, Electro Spirit, Lightning, Mighty Miner, Royal Hogs, Skeletons, The Log</v>
      </c>
      <c r="AG2858" s="5" t="str">
        <f aca="false">IF(AD2858&lt;AE2858,AE2858,AD2858)</f>
        <v>Barbarian Barrel, Goblin Hut, Graveyard, Ice Spirit, Poison, Skeletons, Valkyrie, Witch</v>
      </c>
      <c r="AH2858" s="5" t="str">
        <f aca="false">IF(AD2858=AF2858,AA2858,IF(AA2858="Win","Loss",IF(AA2858="Loss","Win","Draw")))</f>
        <v>Win</v>
      </c>
      <c r="AI2858" s="5" t="s">
        <v>297</v>
      </c>
    </row>
    <row r="2859" customFormat="false" ht="15" hidden="false" customHeight="true" outlineLevel="0" collapsed="false">
      <c r="A2859" s="5" t="s">
        <v>6241</v>
      </c>
      <c r="B2859" s="5" t="n">
        <v>2</v>
      </c>
      <c r="C2859" s="5" t="s">
        <v>2001</v>
      </c>
      <c r="D2859" s="5" t="s">
        <v>2002</v>
      </c>
      <c r="E2859" s="5" t="s">
        <v>147</v>
      </c>
      <c r="F2859" s="5" t="s">
        <v>148</v>
      </c>
      <c r="G2859" s="5" t="s">
        <v>6243</v>
      </c>
      <c r="H2859" s="5" t="s">
        <v>163</v>
      </c>
      <c r="I2859" s="5" t="s">
        <v>87</v>
      </c>
      <c r="J2859" s="5" t="s">
        <v>194</v>
      </c>
      <c r="K2859" s="5" t="s">
        <v>241</v>
      </c>
      <c r="L2859" s="5" t="s">
        <v>193</v>
      </c>
      <c r="M2859" s="5" t="s">
        <v>89</v>
      </c>
      <c r="N2859" s="5" t="s">
        <v>150</v>
      </c>
      <c r="O2859" s="5" t="s">
        <v>164</v>
      </c>
      <c r="P2859" s="5" t="s">
        <v>165</v>
      </c>
      <c r="Q2859" s="5" t="s">
        <v>114</v>
      </c>
      <c r="R2859" s="5" t="s">
        <v>202</v>
      </c>
      <c r="S2859" s="5" t="s">
        <v>137</v>
      </c>
      <c r="T2859" s="5" t="s">
        <v>97</v>
      </c>
      <c r="U2859" s="5" t="s">
        <v>157</v>
      </c>
      <c r="V2859" s="5" t="s">
        <v>193</v>
      </c>
      <c r="W2859" s="5" t="s">
        <v>116</v>
      </c>
      <c r="X2859" s="5" t="s">
        <v>87</v>
      </c>
      <c r="Y2859" s="5" t="n">
        <v>0</v>
      </c>
      <c r="Z2859" s="5" t="n">
        <v>1</v>
      </c>
      <c r="AA2859" s="5" t="str">
        <f aca="false">IF(Y2859&gt;Z2859,"Win",IF(Y2859&lt;Z2859,"Loss","Draw"))</f>
        <v>Loss</v>
      </c>
      <c r="AB2859" s="5" t="s">
        <v>98</v>
      </c>
      <c r="AC2859" s="5" t="s">
        <v>99</v>
      </c>
      <c r="AD2859" s="5" t="s">
        <v>6244</v>
      </c>
      <c r="AE2859" s="5" t="s">
        <v>2247</v>
      </c>
      <c r="AF2859" s="5" t="str">
        <f aca="false">IF(AD2859&lt;AE2859,AD2859,AE2859)</f>
        <v>Archer Queen, Earthquake, Electro Spirit, Guards, Hog Rider, Knight, Tesla, The Log</v>
      </c>
      <c r="AG2859" s="5" t="str">
        <f aca="false">IF(AD2859&lt;AE2859,AE2859,AD2859)</f>
        <v>Fire Spirit, Giant Snowball, Goblin Drill, Guards, Magic Archer, Poison, Ronin, Tesla</v>
      </c>
      <c r="AH2859" s="5" t="str">
        <f aca="false">IF(AD2859=AF2859,AA2859,IF(AA2859="Win","Loss",IF(AA2859="Loss","Win","Draw")))</f>
        <v>Loss</v>
      </c>
      <c r="AI2859" s="5" t="s">
        <v>297</v>
      </c>
    </row>
    <row r="2860" customFormat="false" ht="15" hidden="false" customHeight="true" outlineLevel="0" collapsed="false">
      <c r="A2860" s="5" t="s">
        <v>6241</v>
      </c>
      <c r="B2860" s="5" t="n">
        <v>3</v>
      </c>
      <c r="C2860" s="5" t="s">
        <v>2001</v>
      </c>
      <c r="D2860" s="5" t="s">
        <v>2002</v>
      </c>
      <c r="E2860" s="5" t="s">
        <v>147</v>
      </c>
      <c r="F2860" s="5" t="s">
        <v>148</v>
      </c>
      <c r="G2860" s="5" t="s">
        <v>6245</v>
      </c>
      <c r="H2860" s="5" t="s">
        <v>163</v>
      </c>
      <c r="I2860" s="5" t="s">
        <v>203</v>
      </c>
      <c r="J2860" s="5" t="s">
        <v>128</v>
      </c>
      <c r="K2860" s="5" t="s">
        <v>159</v>
      </c>
      <c r="L2860" s="5" t="s">
        <v>153</v>
      </c>
      <c r="M2860" s="5" t="s">
        <v>201</v>
      </c>
      <c r="N2860" s="5" t="s">
        <v>157</v>
      </c>
      <c r="O2860" s="5" t="s">
        <v>204</v>
      </c>
      <c r="P2860" s="5" t="s">
        <v>91</v>
      </c>
      <c r="Q2860" s="5" t="s">
        <v>90</v>
      </c>
      <c r="R2860" s="5" t="s">
        <v>158</v>
      </c>
      <c r="S2860" s="5" t="s">
        <v>92</v>
      </c>
      <c r="T2860" s="5" t="s">
        <v>94</v>
      </c>
      <c r="U2860" s="5" t="s">
        <v>159</v>
      </c>
      <c r="V2860" s="5" t="s">
        <v>93</v>
      </c>
      <c r="W2860" s="5" t="s">
        <v>95</v>
      </c>
      <c r="X2860" s="5" t="s">
        <v>96</v>
      </c>
      <c r="Y2860" s="5" t="n">
        <v>1</v>
      </c>
      <c r="Z2860" s="5" t="n">
        <v>0</v>
      </c>
      <c r="AA2860" s="5" t="str">
        <f aca="false">IF(Y2860&gt;Z2860,"Win",IF(Y2860&lt;Z2860,"Loss","Draw"))</f>
        <v>Win</v>
      </c>
      <c r="AB2860" s="5" t="s">
        <v>98</v>
      </c>
      <c r="AC2860" s="5" t="s">
        <v>99</v>
      </c>
      <c r="AD2860" s="5" t="s">
        <v>6246</v>
      </c>
      <c r="AE2860" s="5" t="s">
        <v>379</v>
      </c>
      <c r="AF2860" s="5" t="str">
        <f aca="false">IF(AD2860&lt;AE2860,AD2860,AE2860)</f>
        <v>Barbarian Barrel, Bowler, Dart Goblin, Fireball, Minions, Mortar, Rascals, Skeleton Barrel</v>
      </c>
      <c r="AG2860" s="5" t="str">
        <f aca="false">IF(AD2860&lt;AE2860,AE2860,AD2860)</f>
        <v>Cannon, Dart Goblin, Fire Spirit, Goblin Barrel, Goblins, Golden Knight, Royal Delivery, Wall Breakers</v>
      </c>
      <c r="AH2860" s="5" t="str">
        <f aca="false">IF(AD2860=AF2860,AA2860,IF(AA2860="Win","Loss",IF(AA2860="Loss","Win","Draw")))</f>
        <v>Loss</v>
      </c>
      <c r="AI2860" s="5" t="s">
        <v>297</v>
      </c>
    </row>
    <row r="2861" customFormat="false" ht="15" hidden="false" customHeight="true" outlineLevel="0" collapsed="false">
      <c r="A2861" s="7" t="s">
        <v>6247</v>
      </c>
      <c r="B2861" s="7" t="n">
        <v>1</v>
      </c>
      <c r="C2861" s="7" t="s">
        <v>2001</v>
      </c>
      <c r="D2861" s="7" t="s">
        <v>2002</v>
      </c>
      <c r="E2861" s="7" t="s">
        <v>147</v>
      </c>
      <c r="F2861" s="7" t="s">
        <v>148</v>
      </c>
      <c r="G2861" s="7" t="s">
        <v>6248</v>
      </c>
      <c r="H2861" s="7" t="s">
        <v>163</v>
      </c>
      <c r="I2861" s="7" t="s">
        <v>82</v>
      </c>
      <c r="J2861" s="7" t="s">
        <v>151</v>
      </c>
      <c r="K2861" s="7" t="s">
        <v>152</v>
      </c>
      <c r="L2861" s="7" t="s">
        <v>85</v>
      </c>
      <c r="M2861" s="7" t="s">
        <v>126</v>
      </c>
      <c r="N2861" s="7" t="s">
        <v>150</v>
      </c>
      <c r="O2861" s="7" t="s">
        <v>89</v>
      </c>
      <c r="P2861" s="7" t="s">
        <v>153</v>
      </c>
      <c r="Q2861" s="7" t="s">
        <v>82</v>
      </c>
      <c r="R2861" s="7" t="s">
        <v>140</v>
      </c>
      <c r="S2861" s="7" t="s">
        <v>108</v>
      </c>
      <c r="T2861" s="7" t="s">
        <v>143</v>
      </c>
      <c r="U2861" s="7" t="s">
        <v>142</v>
      </c>
      <c r="V2861" s="7" t="s">
        <v>95</v>
      </c>
      <c r="W2861" s="7" t="s">
        <v>93</v>
      </c>
      <c r="X2861" s="7" t="s">
        <v>173</v>
      </c>
      <c r="Y2861" s="7" t="n">
        <v>0</v>
      </c>
      <c r="Z2861" s="7" t="n">
        <v>2</v>
      </c>
      <c r="AA2861" s="7" t="str">
        <f aca="false">IF(Y2861&gt;Z2861,"Win",IF(Y2861&lt;Z2861,"Loss","Draw"))</f>
        <v>Loss</v>
      </c>
      <c r="AB2861" s="7" t="s">
        <v>99</v>
      </c>
      <c r="AC2861" s="7" t="s">
        <v>99</v>
      </c>
      <c r="AD2861" s="7" t="s">
        <v>155</v>
      </c>
      <c r="AE2861" s="7" t="s">
        <v>6249</v>
      </c>
      <c r="AF2861" s="7" t="str">
        <f aca="false">IF(AD2861&lt;AE2861,AD2861,AE2861)</f>
        <v>Baby Dragon, Cannon, Electro Spirit, Lightning, Mighty Miner, Royal Hogs, Skeletons, The Log</v>
      </c>
      <c r="AG2861" s="7" t="str">
        <f aca="false">IF(AD2861&lt;AE2861,AE2861,AD2861)</f>
        <v>Barbarian Barrel, Dark Prince, Fireball, Heal Spirit, Ice Golem, Royal Hogs, Three Musketeers, Zappies</v>
      </c>
      <c r="AH2861" s="7" t="str">
        <f aca="false">IF(AD2861=AF2861,AA2861,IF(AA2861="Win","Loss",IF(AA2861="Loss","Win","Draw")))</f>
        <v>Loss</v>
      </c>
      <c r="AI2861" s="7" t="s">
        <v>297</v>
      </c>
    </row>
    <row r="2862" customFormat="false" ht="15" hidden="false" customHeight="true" outlineLevel="0" collapsed="false">
      <c r="A2862" s="7" t="s">
        <v>6247</v>
      </c>
      <c r="B2862" s="7" t="n">
        <v>2</v>
      </c>
      <c r="C2862" s="7" t="s">
        <v>2001</v>
      </c>
      <c r="D2862" s="7" t="s">
        <v>2002</v>
      </c>
      <c r="E2862" s="7" t="s">
        <v>147</v>
      </c>
      <c r="F2862" s="7" t="s">
        <v>148</v>
      </c>
      <c r="G2862" s="7" t="s">
        <v>6250</v>
      </c>
      <c r="H2862" s="7" t="s">
        <v>163</v>
      </c>
      <c r="I2862" s="7" t="s">
        <v>203</v>
      </c>
      <c r="J2862" s="7" t="s">
        <v>91</v>
      </c>
      <c r="K2862" s="7" t="s">
        <v>87</v>
      </c>
      <c r="L2862" s="7" t="s">
        <v>248</v>
      </c>
      <c r="M2862" s="7" t="s">
        <v>118</v>
      </c>
      <c r="N2862" s="7" t="s">
        <v>97</v>
      </c>
      <c r="O2862" s="7" t="s">
        <v>249</v>
      </c>
      <c r="P2862" s="7" t="s">
        <v>95</v>
      </c>
      <c r="Q2862" s="7" t="s">
        <v>448</v>
      </c>
      <c r="R2862" s="7" t="s">
        <v>158</v>
      </c>
      <c r="S2862" s="7" t="s">
        <v>114</v>
      </c>
      <c r="T2862" s="7" t="s">
        <v>115</v>
      </c>
      <c r="U2862" s="7" t="s">
        <v>130</v>
      </c>
      <c r="V2862" s="7" t="s">
        <v>447</v>
      </c>
      <c r="W2862" s="7" t="s">
        <v>193</v>
      </c>
      <c r="X2862" s="7" t="s">
        <v>96</v>
      </c>
      <c r="Y2862" s="7" t="n">
        <v>0</v>
      </c>
      <c r="Z2862" s="7" t="n">
        <v>1</v>
      </c>
      <c r="AA2862" s="7" t="str">
        <f aca="false">IF(Y2862&gt;Z2862,"Win",IF(Y2862&lt;Z2862,"Loss","Draw"))</f>
        <v>Loss</v>
      </c>
      <c r="AB2862" s="7" t="s">
        <v>99</v>
      </c>
      <c r="AC2862" s="7" t="s">
        <v>99</v>
      </c>
      <c r="AD2862" s="7" t="s">
        <v>6251</v>
      </c>
      <c r="AE2862" s="7" t="s">
        <v>2154</v>
      </c>
      <c r="AF2862" s="7" t="str">
        <f aca="false">IF(AD2862&lt;AE2862,AD2862,AE2862)</f>
        <v>Arrows, Bowler, Giant, Giant Snowball, Graveyard, Guards, Minions, Witch</v>
      </c>
      <c r="AG2862" s="7" t="str">
        <f aca="false">IF(AD2862&lt;AE2862,AE2862,AD2862)</f>
        <v>Barbarian Barrel, Goblin Barrel, Goblins, Ice Spirit, Princess, Rocket, Ronin, Tesla</v>
      </c>
      <c r="AH2862" s="7" t="str">
        <f aca="false">IF(AD2862=AF2862,AA2862,IF(AA2862="Win","Loss",IF(AA2862="Loss","Win","Draw")))</f>
        <v>Win</v>
      </c>
      <c r="AI2862" s="7" t="s">
        <v>297</v>
      </c>
    </row>
    <row r="2863" customFormat="false" ht="15" hidden="false" customHeight="true" outlineLevel="0" collapsed="false">
      <c r="A2863" s="7" t="s">
        <v>6247</v>
      </c>
      <c r="B2863" s="7" t="n">
        <v>3</v>
      </c>
      <c r="C2863" s="7" t="s">
        <v>2001</v>
      </c>
      <c r="D2863" s="7" t="s">
        <v>2002</v>
      </c>
      <c r="E2863" s="7" t="s">
        <v>147</v>
      </c>
      <c r="F2863" s="7" t="s">
        <v>148</v>
      </c>
      <c r="G2863" s="7" t="s">
        <v>6252</v>
      </c>
      <c r="H2863" s="7" t="s">
        <v>163</v>
      </c>
      <c r="I2863" s="7" t="s">
        <v>127</v>
      </c>
      <c r="J2863" s="7" t="s">
        <v>140</v>
      </c>
      <c r="K2863" s="7" t="s">
        <v>128</v>
      </c>
      <c r="L2863" s="7" t="s">
        <v>173</v>
      </c>
      <c r="M2863" s="7" t="s">
        <v>164</v>
      </c>
      <c r="N2863" s="7" t="s">
        <v>130</v>
      </c>
      <c r="O2863" s="7" t="s">
        <v>142</v>
      </c>
      <c r="P2863" s="7" t="s">
        <v>143</v>
      </c>
      <c r="Q2863" s="7" t="s">
        <v>219</v>
      </c>
      <c r="R2863" s="7" t="s">
        <v>83</v>
      </c>
      <c r="S2863" s="7" t="s">
        <v>177</v>
      </c>
      <c r="T2863" s="7" t="s">
        <v>126</v>
      </c>
      <c r="U2863" s="7" t="s">
        <v>215</v>
      </c>
      <c r="V2863" s="7" t="s">
        <v>150</v>
      </c>
      <c r="W2863" s="7" t="s">
        <v>85</v>
      </c>
      <c r="X2863" s="7" t="s">
        <v>89</v>
      </c>
      <c r="Y2863" s="7" t="n">
        <v>1</v>
      </c>
      <c r="Z2863" s="7" t="n">
        <v>0</v>
      </c>
      <c r="AA2863" s="7" t="str">
        <f aca="false">IF(Y2863&gt;Z2863,"Win",IF(Y2863&lt;Z2863,"Loss","Draw"))</f>
        <v>Win</v>
      </c>
      <c r="AB2863" s="7" t="s">
        <v>99</v>
      </c>
      <c r="AC2863" s="7" t="s">
        <v>99</v>
      </c>
      <c r="AD2863" s="7" t="s">
        <v>6253</v>
      </c>
      <c r="AE2863" s="7" t="s">
        <v>6254</v>
      </c>
      <c r="AF2863" s="7" t="str">
        <f aca="false">IF(AD2863&lt;AE2863,AD2863,AE2863)</f>
        <v>Arrows, Battle Ram, Earthquake, Golden Knight, Heal Spirit, Ice Golem, Three Musketeers, Zappies</v>
      </c>
      <c r="AG2863" s="7" t="str">
        <f aca="false">IF(AD2863&lt;AE2863,AE2863,AD2863)</f>
        <v>Electro Spirit, Fisherman, Lightning, Monk, Royal Giant, Skeletons, The Log, Wizard</v>
      </c>
      <c r="AH2863" s="7" t="str">
        <f aca="false">IF(AD2863=AF2863,AA2863,IF(AA2863="Win","Loss",IF(AA2863="Loss","Win","Draw")))</f>
        <v>Win</v>
      </c>
      <c r="AI2863" s="7" t="s">
        <v>297</v>
      </c>
    </row>
    <row r="2864" customFormat="false" ht="15" hidden="false" customHeight="true" outlineLevel="0" collapsed="false">
      <c r="A2864" s="7" t="s">
        <v>6255</v>
      </c>
      <c r="B2864" s="7" t="n">
        <v>1</v>
      </c>
      <c r="C2864" s="7" t="s">
        <v>2001</v>
      </c>
      <c r="D2864" s="7" t="s">
        <v>2002</v>
      </c>
      <c r="E2864" s="7" t="s">
        <v>147</v>
      </c>
      <c r="F2864" s="7" t="s">
        <v>148</v>
      </c>
      <c r="G2864" s="7" t="s">
        <v>6256</v>
      </c>
      <c r="H2864" s="7" t="s">
        <v>163</v>
      </c>
      <c r="I2864" s="7" t="s">
        <v>87</v>
      </c>
      <c r="J2864" s="7" t="s">
        <v>95</v>
      </c>
      <c r="K2864" s="7" t="s">
        <v>113</v>
      </c>
      <c r="L2864" s="7" t="s">
        <v>118</v>
      </c>
      <c r="M2864" s="7" t="s">
        <v>126</v>
      </c>
      <c r="N2864" s="7" t="s">
        <v>241</v>
      </c>
      <c r="O2864" s="7" t="s">
        <v>116</v>
      </c>
      <c r="P2864" s="7" t="s">
        <v>115</v>
      </c>
      <c r="Q2864" s="7" t="s">
        <v>114</v>
      </c>
      <c r="R2864" s="7" t="s">
        <v>241</v>
      </c>
      <c r="S2864" s="7" t="s">
        <v>87</v>
      </c>
      <c r="T2864" s="7" t="s">
        <v>126</v>
      </c>
      <c r="U2864" s="7" t="s">
        <v>242</v>
      </c>
      <c r="V2864" s="7" t="s">
        <v>157</v>
      </c>
      <c r="W2864" s="7" t="s">
        <v>137</v>
      </c>
      <c r="X2864" s="7" t="s">
        <v>116</v>
      </c>
      <c r="Y2864" s="7" t="n">
        <v>1</v>
      </c>
      <c r="Z2864" s="7" t="n">
        <v>0</v>
      </c>
      <c r="AA2864" s="7" t="str">
        <f aca="false">IF(Y2864&gt;Z2864,"Win",IF(Y2864&lt;Z2864,"Loss","Draw"))</f>
        <v>Win</v>
      </c>
      <c r="AB2864" s="7" t="s">
        <v>99</v>
      </c>
      <c r="AC2864" s="7" t="s">
        <v>99</v>
      </c>
      <c r="AD2864" s="7" t="s">
        <v>776</v>
      </c>
      <c r="AE2864" s="7" t="s">
        <v>243</v>
      </c>
      <c r="AF2864" s="7" t="str">
        <f aca="false">IF(AD2864&lt;AE2864,AD2864,AE2864)</f>
        <v>Barbarian Barrel, Furnace, Graveyard, Ice Spirit, Knight, Poison, Skeletons, Tesla</v>
      </c>
      <c r="AG2864" s="7" t="str">
        <f aca="false">IF(AD2864&lt;AE2864,AE2864,AD2864)</f>
        <v>Bomber, Fire Spirit, Giant Snowball, Goblin Drill, Knight, Poison, Skeletons, Tesla</v>
      </c>
      <c r="AH2864" s="7" t="str">
        <f aca="false">IF(AD2864=AF2864,AA2864,IF(AA2864="Win","Loss",IF(AA2864="Loss","Win","Draw")))</f>
        <v>Win</v>
      </c>
      <c r="AI2864" s="7" t="s">
        <v>297</v>
      </c>
    </row>
    <row r="2865" customFormat="false" ht="15" hidden="false" customHeight="true" outlineLevel="0" collapsed="false">
      <c r="A2865" s="7" t="s">
        <v>6255</v>
      </c>
      <c r="B2865" s="7" t="n">
        <v>2</v>
      </c>
      <c r="C2865" s="7" t="s">
        <v>2001</v>
      </c>
      <c r="D2865" s="7" t="s">
        <v>2002</v>
      </c>
      <c r="E2865" s="7" t="s">
        <v>147</v>
      </c>
      <c r="F2865" s="7" t="s">
        <v>148</v>
      </c>
      <c r="G2865" s="7" t="s">
        <v>6257</v>
      </c>
      <c r="H2865" s="7" t="s">
        <v>163</v>
      </c>
      <c r="I2865" s="7" t="s">
        <v>208</v>
      </c>
      <c r="J2865" s="7" t="s">
        <v>202</v>
      </c>
      <c r="K2865" s="7" t="s">
        <v>201</v>
      </c>
      <c r="L2865" s="7" t="s">
        <v>111</v>
      </c>
      <c r="M2865" s="7" t="s">
        <v>187</v>
      </c>
      <c r="N2865" s="7" t="s">
        <v>193</v>
      </c>
      <c r="O2865" s="7" t="s">
        <v>234</v>
      </c>
      <c r="P2865" s="7" t="s">
        <v>89</v>
      </c>
      <c r="Q2865" s="7" t="s">
        <v>159</v>
      </c>
      <c r="R2865" s="7" t="s">
        <v>91</v>
      </c>
      <c r="S2865" s="7" t="s">
        <v>203</v>
      </c>
      <c r="T2865" s="7" t="s">
        <v>97</v>
      </c>
      <c r="U2865" s="7" t="s">
        <v>150</v>
      </c>
      <c r="V2865" s="7" t="s">
        <v>153</v>
      </c>
      <c r="W2865" s="7" t="s">
        <v>204</v>
      </c>
      <c r="X2865" s="7" t="s">
        <v>118</v>
      </c>
      <c r="Y2865" s="7" t="n">
        <v>1</v>
      </c>
      <c r="Z2865" s="7" t="n">
        <v>0</v>
      </c>
      <c r="AA2865" s="7" t="str">
        <f aca="false">IF(Y2865&gt;Z2865,"Win",IF(Y2865&lt;Z2865,"Loss","Draw"))</f>
        <v>Win</v>
      </c>
      <c r="AB2865" s="7" t="s">
        <v>99</v>
      </c>
      <c r="AC2865" s="7" t="s">
        <v>99</v>
      </c>
      <c r="AD2865" s="7" t="s">
        <v>6258</v>
      </c>
      <c r="AE2865" s="7" t="s">
        <v>845</v>
      </c>
      <c r="AF2865" s="7" t="str">
        <f aca="false">IF(AD2865&lt;AE2865,AD2865,AE2865)</f>
        <v>Bomb Tower, Guards, Magic Archer, Miner, The Log, Tornado, Valkyrie, Wall Breakers</v>
      </c>
      <c r="AG2865" s="7" t="str">
        <f aca="false">IF(AD2865&lt;AE2865,AE2865,AD2865)</f>
        <v>Cannon, Dart Goblin, Electro Spirit, Goblin Barrel, Goblins, Ice Spirit, Ronin, Royal Delivery</v>
      </c>
      <c r="AH2865" s="7" t="str">
        <f aca="false">IF(AD2865=AF2865,AA2865,IF(AA2865="Win","Loss",IF(AA2865="Loss","Win","Draw")))</f>
        <v>Win</v>
      </c>
      <c r="AI2865" s="7" t="s">
        <v>297</v>
      </c>
    </row>
    <row r="2866" customFormat="false" ht="15" hidden="false" customHeight="true" outlineLevel="0" collapsed="false">
      <c r="A2866" s="7" t="s">
        <v>6255</v>
      </c>
      <c r="B2866" s="7" t="n">
        <v>3</v>
      </c>
      <c r="C2866" s="7" t="s">
        <v>2001</v>
      </c>
      <c r="D2866" s="7" t="s">
        <v>2002</v>
      </c>
      <c r="E2866" s="7" t="s">
        <v>147</v>
      </c>
      <c r="F2866" s="7" t="s">
        <v>148</v>
      </c>
      <c r="G2866" s="7" t="s">
        <v>6259</v>
      </c>
      <c r="H2866" s="7" t="s">
        <v>163</v>
      </c>
      <c r="I2866" s="7" t="s">
        <v>407</v>
      </c>
      <c r="J2866" s="7" t="s">
        <v>128</v>
      </c>
      <c r="K2866" s="7" t="s">
        <v>114</v>
      </c>
      <c r="L2866" s="7" t="s">
        <v>88</v>
      </c>
      <c r="M2866" s="7" t="s">
        <v>150</v>
      </c>
      <c r="N2866" s="7" t="s">
        <v>164</v>
      </c>
      <c r="O2866" s="7" t="s">
        <v>165</v>
      </c>
      <c r="P2866" s="7" t="s">
        <v>209</v>
      </c>
      <c r="Q2866" s="7" t="s">
        <v>152</v>
      </c>
      <c r="R2866" s="7" t="s">
        <v>128</v>
      </c>
      <c r="S2866" s="7" t="s">
        <v>107</v>
      </c>
      <c r="T2866" s="7" t="s">
        <v>306</v>
      </c>
      <c r="U2866" s="7" t="s">
        <v>85</v>
      </c>
      <c r="V2866" s="7" t="s">
        <v>187</v>
      </c>
      <c r="W2866" s="7" t="s">
        <v>307</v>
      </c>
      <c r="X2866" s="7" t="s">
        <v>95</v>
      </c>
      <c r="Y2866" s="7" t="n">
        <v>0</v>
      </c>
      <c r="Z2866" s="7" t="n">
        <v>1</v>
      </c>
      <c r="AA2866" s="7" t="str">
        <f aca="false">IF(Y2866&gt;Z2866,"Win",IF(Y2866&lt;Z2866,"Loss","Draw"))</f>
        <v>Loss</v>
      </c>
      <c r="AB2866" s="7" t="s">
        <v>99</v>
      </c>
      <c r="AC2866" s="7" t="s">
        <v>99</v>
      </c>
      <c r="AD2866" s="7" t="s">
        <v>6260</v>
      </c>
      <c r="AE2866" s="7" t="s">
        <v>603</v>
      </c>
      <c r="AF2866" s="7" t="str">
        <f aca="false">IF(AD2866&lt;AE2866,AD2866,AE2866)</f>
        <v>Baby Dragon, Barbarian Barrel, Goblin Cage, Golden Knight, Golem, Ice Wizard, Lightning, Tornado</v>
      </c>
      <c r="AG2866" s="7" t="str">
        <f aca="false">IF(AD2866&lt;AE2866,AE2866,AD2866)</f>
        <v>Berserker, Earthquake, Electro Spirit, Firecracker, Giant Snowball, Golden Knight, Hog Rider, Inferno Tower</v>
      </c>
      <c r="AH2866" s="7" t="str">
        <f aca="false">IF(AD2866=AF2866,AA2866,IF(AA2866="Win","Loss",IF(AA2866="Loss","Win","Draw")))</f>
        <v>Win</v>
      </c>
      <c r="AI2866" s="7" t="s">
        <v>297</v>
      </c>
    </row>
    <row r="2867" customFormat="false" ht="15" hidden="false" customHeight="true" outlineLevel="0" collapsed="false">
      <c r="A2867" s="7" t="s">
        <v>6261</v>
      </c>
      <c r="B2867" s="7" t="n">
        <v>1</v>
      </c>
      <c r="C2867" s="7" t="s">
        <v>2001</v>
      </c>
      <c r="D2867" s="7" t="s">
        <v>2002</v>
      </c>
      <c r="E2867" s="7" t="s">
        <v>147</v>
      </c>
      <c r="F2867" s="7" t="s">
        <v>148</v>
      </c>
      <c r="G2867" s="7" t="s">
        <v>6262</v>
      </c>
      <c r="H2867" s="7" t="s">
        <v>163</v>
      </c>
      <c r="I2867" s="7" t="s">
        <v>141</v>
      </c>
      <c r="J2867" s="7" t="s">
        <v>95</v>
      </c>
      <c r="K2867" s="7" t="s">
        <v>107</v>
      </c>
      <c r="L2867" s="7" t="s">
        <v>177</v>
      </c>
      <c r="M2867" s="7" t="s">
        <v>178</v>
      </c>
      <c r="N2867" s="7" t="s">
        <v>93</v>
      </c>
      <c r="O2867" s="7" t="s">
        <v>150</v>
      </c>
      <c r="P2867" s="7" t="s">
        <v>143</v>
      </c>
      <c r="Q2867" s="7" t="s">
        <v>208</v>
      </c>
      <c r="R2867" s="7" t="s">
        <v>188</v>
      </c>
      <c r="S2867" s="7" t="s">
        <v>109</v>
      </c>
      <c r="T2867" s="7" t="s">
        <v>86</v>
      </c>
      <c r="U2867" s="7" t="s">
        <v>112</v>
      </c>
      <c r="V2867" s="7" t="s">
        <v>88</v>
      </c>
      <c r="W2867" s="7" t="s">
        <v>110</v>
      </c>
      <c r="X2867" s="7" t="s">
        <v>93</v>
      </c>
      <c r="Y2867" s="7" t="n">
        <v>1</v>
      </c>
      <c r="Z2867" s="7" t="n">
        <v>0</v>
      </c>
      <c r="AA2867" s="7" t="str">
        <f aca="false">IF(Y2867&gt;Z2867,"Win",IF(Y2867&lt;Z2867,"Loss","Draw"))</f>
        <v>Win</v>
      </c>
      <c r="AB2867" s="7" t="s">
        <v>99</v>
      </c>
      <c r="AC2867" s="7" t="s">
        <v>99</v>
      </c>
      <c r="AD2867" s="7" t="s">
        <v>180</v>
      </c>
      <c r="AE2867" s="7" t="s">
        <v>368</v>
      </c>
      <c r="AF2867" s="7" t="str">
        <f aca="false">IF(AD2867&lt;AE2867,AD2867,AE2867)</f>
        <v>Barbarian Barrel, Electro Spirit, Fireball, Goblin Cage, Heal Spirit, Lumberjack, Phoenix, Royal Giant</v>
      </c>
      <c r="AG2867" s="7" t="str">
        <f aca="false">IF(AD2867&lt;AE2867,AE2867,AD2867)</f>
        <v>Berserker, Fireball, Lava Hound, Skeleton Dragons, Spirit Empress, Tombstone, Valkyrie, Zap</v>
      </c>
      <c r="AH2867" s="7" t="str">
        <f aca="false">IF(AD2867=AF2867,AA2867,IF(AA2867="Win","Loss",IF(AA2867="Loss","Win","Draw")))</f>
        <v>Win</v>
      </c>
      <c r="AI2867" s="7" t="s">
        <v>297</v>
      </c>
    </row>
    <row r="2868" customFormat="false" ht="15" hidden="false" customHeight="true" outlineLevel="0" collapsed="false">
      <c r="A2868" s="7" t="s">
        <v>6261</v>
      </c>
      <c r="B2868" s="7" t="n">
        <v>2</v>
      </c>
      <c r="C2868" s="7" t="s">
        <v>2001</v>
      </c>
      <c r="D2868" s="7" t="s">
        <v>2002</v>
      </c>
      <c r="E2868" s="7" t="s">
        <v>147</v>
      </c>
      <c r="F2868" s="7" t="s">
        <v>148</v>
      </c>
      <c r="G2868" s="7" t="s">
        <v>6263</v>
      </c>
      <c r="H2868" s="7" t="s">
        <v>163</v>
      </c>
      <c r="I2868" s="7" t="s">
        <v>208</v>
      </c>
      <c r="J2868" s="7" t="s">
        <v>139</v>
      </c>
      <c r="K2868" s="7" t="s">
        <v>188</v>
      </c>
      <c r="L2868" s="7" t="s">
        <v>86</v>
      </c>
      <c r="M2868" s="7" t="s">
        <v>110</v>
      </c>
      <c r="N2868" s="7" t="s">
        <v>130</v>
      </c>
      <c r="O2868" s="7" t="s">
        <v>85</v>
      </c>
      <c r="P2868" s="7" t="s">
        <v>242</v>
      </c>
      <c r="Q2868" s="7" t="s">
        <v>185</v>
      </c>
      <c r="R2868" s="7" t="s">
        <v>337</v>
      </c>
      <c r="S2868" s="7" t="s">
        <v>114</v>
      </c>
      <c r="T2868" s="7" t="s">
        <v>124</v>
      </c>
      <c r="U2868" s="7" t="s">
        <v>193</v>
      </c>
      <c r="V2868" s="7" t="s">
        <v>165</v>
      </c>
      <c r="W2868" s="7" t="s">
        <v>85</v>
      </c>
      <c r="X2868" s="7" t="s">
        <v>95</v>
      </c>
      <c r="Y2868" s="7" t="n">
        <v>0</v>
      </c>
      <c r="Z2868" s="7" t="n">
        <v>1</v>
      </c>
      <c r="AA2868" s="7" t="str">
        <f aca="false">IF(Y2868&gt;Z2868,"Win",IF(Y2868&lt;Z2868,"Loss","Draw"))</f>
        <v>Loss</v>
      </c>
      <c r="AB2868" s="7" t="s">
        <v>99</v>
      </c>
      <c r="AC2868" s="7" t="s">
        <v>99</v>
      </c>
      <c r="AD2868" s="7" t="s">
        <v>6264</v>
      </c>
      <c r="AE2868" s="7" t="s">
        <v>1511</v>
      </c>
      <c r="AF2868" s="7" t="str">
        <f aca="false">IF(AD2868&lt;AE2868,AD2868,AE2868)</f>
        <v>Arrows, Bomber, Lava Hound, Lightning, Mega Minion, Skeleton Dragons, Tombstone, Valkyrie</v>
      </c>
      <c r="AG2868" s="7" t="str">
        <f aca="false">IF(AD2868&lt;AE2868,AE2868,AD2868)</f>
        <v>Barbarian Barrel, Boss Bandit, Executioner, Giant Snowball, Guards, Hog Rider, Lightning, Royal Ghost</v>
      </c>
      <c r="AH2868" s="7" t="str">
        <f aca="false">IF(AD2868=AF2868,AA2868,IF(AA2868="Win","Loss",IF(AA2868="Loss","Win","Draw")))</f>
        <v>Loss</v>
      </c>
      <c r="AI2868" s="7" t="s">
        <v>297</v>
      </c>
    </row>
    <row r="2869" customFormat="false" ht="15" hidden="false" customHeight="true" outlineLevel="0" collapsed="false">
      <c r="A2869" s="7" t="s">
        <v>6261</v>
      </c>
      <c r="B2869" s="7" t="n">
        <v>3</v>
      </c>
      <c r="C2869" s="7" t="s">
        <v>2001</v>
      </c>
      <c r="D2869" s="7" t="s">
        <v>2002</v>
      </c>
      <c r="E2869" s="7" t="s">
        <v>147</v>
      </c>
      <c r="F2869" s="7" t="s">
        <v>148</v>
      </c>
      <c r="G2869" s="7" t="s">
        <v>6265</v>
      </c>
      <c r="H2869" s="7" t="s">
        <v>163</v>
      </c>
      <c r="I2869" s="7" t="s">
        <v>448</v>
      </c>
      <c r="J2869" s="7" t="s">
        <v>83</v>
      </c>
      <c r="K2869" s="7" t="s">
        <v>87</v>
      </c>
      <c r="L2869" s="7" t="s">
        <v>118</v>
      </c>
      <c r="M2869" s="7" t="s">
        <v>89</v>
      </c>
      <c r="N2869" s="7" t="s">
        <v>164</v>
      </c>
      <c r="O2869" s="7" t="s">
        <v>126</v>
      </c>
      <c r="P2869" s="7" t="s">
        <v>165</v>
      </c>
      <c r="Q2869" s="7" t="s">
        <v>84</v>
      </c>
      <c r="R2869" s="7" t="s">
        <v>108</v>
      </c>
      <c r="S2869" s="7" t="s">
        <v>87</v>
      </c>
      <c r="T2869" s="7" t="s">
        <v>115</v>
      </c>
      <c r="U2869" s="7" t="s">
        <v>126</v>
      </c>
      <c r="V2869" s="7" t="s">
        <v>118</v>
      </c>
      <c r="W2869" s="7" t="s">
        <v>116</v>
      </c>
      <c r="X2869" s="7" t="s">
        <v>204</v>
      </c>
      <c r="Y2869" s="7" t="n">
        <v>0</v>
      </c>
      <c r="Z2869" s="7" t="n">
        <v>1</v>
      </c>
      <c r="AA2869" s="7" t="str">
        <f aca="false">IF(Y2869&gt;Z2869,"Win",IF(Y2869&lt;Z2869,"Loss","Draw"))</f>
        <v>Loss</v>
      </c>
      <c r="AB2869" s="7" t="s">
        <v>99</v>
      </c>
      <c r="AC2869" s="7" t="s">
        <v>99</v>
      </c>
      <c r="AD2869" s="7" t="s">
        <v>6266</v>
      </c>
      <c r="AE2869" s="7" t="s">
        <v>4625</v>
      </c>
      <c r="AF2869" s="7" t="str">
        <f aca="false">IF(AD2869&lt;AE2869,AD2869,AE2869)</f>
        <v>Archers, Dark Prince, Graveyard, Ice Spirit, Poison, Royal Delivery, Skeletons, Tesla</v>
      </c>
      <c r="AG2869" s="7" t="str">
        <f aca="false">IF(AD2869&lt;AE2869,AE2869,AD2869)</f>
        <v>Earthquake, Hog Rider, Ice Spirit, Monk, Skeletons, Tesla, The Log, Witch</v>
      </c>
      <c r="AH2869" s="7" t="str">
        <f aca="false">IF(AD2869=AF2869,AA2869,IF(AA2869="Win","Loss",IF(AA2869="Loss","Win","Draw")))</f>
        <v>Win</v>
      </c>
      <c r="AI2869" s="7" t="s">
        <v>297</v>
      </c>
    </row>
    <row r="2870" customFormat="false" ht="15" hidden="false" customHeight="true" outlineLevel="0" collapsed="false">
      <c r="A2870" s="7" t="s">
        <v>6267</v>
      </c>
      <c r="B2870" s="7" t="n">
        <v>1</v>
      </c>
      <c r="C2870" s="7" t="s">
        <v>2001</v>
      </c>
      <c r="D2870" s="7" t="s">
        <v>2002</v>
      </c>
      <c r="E2870" s="7" t="s">
        <v>147</v>
      </c>
      <c r="F2870" s="7" t="s">
        <v>148</v>
      </c>
      <c r="G2870" s="7" t="s">
        <v>6268</v>
      </c>
      <c r="H2870" s="7" t="s">
        <v>163</v>
      </c>
      <c r="I2870" s="7" t="s">
        <v>241</v>
      </c>
      <c r="J2870" s="7" t="s">
        <v>186</v>
      </c>
      <c r="K2870" s="7" t="s">
        <v>185</v>
      </c>
      <c r="L2870" s="7" t="s">
        <v>111</v>
      </c>
      <c r="M2870" s="7" t="s">
        <v>187</v>
      </c>
      <c r="N2870" s="7" t="s">
        <v>234</v>
      </c>
      <c r="O2870" s="7" t="s">
        <v>109</v>
      </c>
      <c r="P2870" s="7" t="s">
        <v>193</v>
      </c>
      <c r="Q2870" s="7" t="s">
        <v>201</v>
      </c>
      <c r="R2870" s="7" t="s">
        <v>202</v>
      </c>
      <c r="S2870" s="7" t="s">
        <v>233</v>
      </c>
      <c r="T2870" s="7" t="s">
        <v>111</v>
      </c>
      <c r="U2870" s="7" t="s">
        <v>88</v>
      </c>
      <c r="V2870" s="7" t="s">
        <v>157</v>
      </c>
      <c r="W2870" s="7" t="s">
        <v>204</v>
      </c>
      <c r="X2870" s="7" t="s">
        <v>234</v>
      </c>
      <c r="Y2870" s="7" t="n">
        <v>0</v>
      </c>
      <c r="Z2870" s="7" t="n">
        <v>1</v>
      </c>
      <c r="AA2870" s="7" t="str">
        <f aca="false">IF(Y2870&gt;Z2870,"Win",IF(Y2870&lt;Z2870,"Loss","Draw"))</f>
        <v>Loss</v>
      </c>
      <c r="AB2870" s="7" t="s">
        <v>99</v>
      </c>
      <c r="AC2870" s="7" t="s">
        <v>99</v>
      </c>
      <c r="AD2870" s="7" t="s">
        <v>262</v>
      </c>
      <c r="AE2870" s="7" t="s">
        <v>380</v>
      </c>
      <c r="AF2870" s="7" t="str">
        <f aca="false">IF(AD2870&lt;AE2870,AD2870,AE2870)</f>
        <v>Balloon, Bomb Tower, Executioner, Guards, Knight, Miner, Tornado, Zap</v>
      </c>
      <c r="AG2870" s="7" t="str">
        <f aca="false">IF(AD2870&lt;AE2870,AE2870,AD2870)</f>
        <v>Bats, Berserker, Bomb Tower, Fire Spirit, Magic Archer, Miner, Royal Delivery, Wall Breakers</v>
      </c>
      <c r="AH2870" s="7" t="str">
        <f aca="false">IF(AD2870=AF2870,AA2870,IF(AA2870="Win","Loss",IF(AA2870="Loss","Win","Draw")))</f>
        <v>Loss</v>
      </c>
      <c r="AI2870" s="7" t="s">
        <v>297</v>
      </c>
    </row>
    <row r="2871" customFormat="false" ht="15" hidden="false" customHeight="true" outlineLevel="0" collapsed="false">
      <c r="A2871" s="7" t="s">
        <v>6267</v>
      </c>
      <c r="B2871" s="7" t="n">
        <v>2</v>
      </c>
      <c r="C2871" s="7" t="s">
        <v>2001</v>
      </c>
      <c r="D2871" s="7" t="s">
        <v>2002</v>
      </c>
      <c r="E2871" s="7" t="s">
        <v>147</v>
      </c>
      <c r="F2871" s="7" t="s">
        <v>148</v>
      </c>
      <c r="G2871" s="7" t="s">
        <v>6269</v>
      </c>
      <c r="H2871" s="7" t="s">
        <v>163</v>
      </c>
      <c r="I2871" s="7" t="s">
        <v>248</v>
      </c>
      <c r="J2871" s="7" t="s">
        <v>128</v>
      </c>
      <c r="K2871" s="7" t="s">
        <v>114</v>
      </c>
      <c r="L2871" s="7" t="s">
        <v>137</v>
      </c>
      <c r="M2871" s="7" t="s">
        <v>116</v>
      </c>
      <c r="N2871" s="7" t="s">
        <v>138</v>
      </c>
      <c r="O2871" s="7" t="s">
        <v>126</v>
      </c>
      <c r="P2871" s="7" t="s">
        <v>119</v>
      </c>
      <c r="Q2871" s="7" t="s">
        <v>127</v>
      </c>
      <c r="R2871" s="7" t="s">
        <v>128</v>
      </c>
      <c r="S2871" s="7" t="s">
        <v>129</v>
      </c>
      <c r="T2871" s="7" t="s">
        <v>133</v>
      </c>
      <c r="U2871" s="7" t="s">
        <v>97</v>
      </c>
      <c r="V2871" s="7" t="s">
        <v>124</v>
      </c>
      <c r="W2871" s="7" t="s">
        <v>173</v>
      </c>
      <c r="X2871" s="7" t="s">
        <v>130</v>
      </c>
      <c r="Y2871" s="7" t="n">
        <v>1</v>
      </c>
      <c r="Z2871" s="7" t="n">
        <v>0</v>
      </c>
      <c r="AA2871" s="7" t="str">
        <f aca="false">IF(Y2871&gt;Z2871,"Win",IF(Y2871&lt;Z2871,"Loss","Draw"))</f>
        <v>Win</v>
      </c>
      <c r="AB2871" s="7" t="s">
        <v>99</v>
      </c>
      <c r="AC2871" s="7" t="s">
        <v>99</v>
      </c>
      <c r="AD2871" s="7" t="s">
        <v>6270</v>
      </c>
      <c r="AE2871" s="7" t="s">
        <v>1091</v>
      </c>
      <c r="AF2871" s="7" t="str">
        <f aca="false">IF(AD2871&lt;AE2871,AD2871,AE2871)</f>
        <v>Arrows, Battle Ram, Golden Knight, Mega Knight, Mother Witch, Ronin, Royal Ghost, Zappies</v>
      </c>
      <c r="AG2871" s="7" t="str">
        <f aca="false">IF(AD2871&lt;AE2871,AE2871,AD2871)</f>
        <v>Giant Snowball, Goblin Demolisher, Goblin Drill, Goblin Hut, Golden Knight, Poison, Princess, Skeletons</v>
      </c>
      <c r="AH2871" s="7" t="str">
        <f aca="false">IF(AD2871=AF2871,AA2871,IF(AA2871="Win","Loss",IF(AA2871="Loss","Win","Draw")))</f>
        <v>Loss</v>
      </c>
      <c r="AI2871" s="7" t="s">
        <v>297</v>
      </c>
    </row>
    <row r="2872" customFormat="false" ht="15" hidden="false" customHeight="true" outlineLevel="0" collapsed="false">
      <c r="A2872" s="7" t="s">
        <v>6267</v>
      </c>
      <c r="B2872" s="7" t="n">
        <v>3</v>
      </c>
      <c r="C2872" s="7" t="s">
        <v>2001</v>
      </c>
      <c r="D2872" s="7" t="s">
        <v>2002</v>
      </c>
      <c r="E2872" s="7" t="s">
        <v>147</v>
      </c>
      <c r="F2872" s="7" t="s">
        <v>148</v>
      </c>
      <c r="G2872" s="7" t="s">
        <v>6271</v>
      </c>
      <c r="H2872" s="7" t="s">
        <v>163</v>
      </c>
      <c r="I2872" s="7" t="s">
        <v>107</v>
      </c>
      <c r="J2872" s="7" t="s">
        <v>202</v>
      </c>
      <c r="K2872" s="7" t="s">
        <v>108</v>
      </c>
      <c r="L2872" s="7" t="s">
        <v>177</v>
      </c>
      <c r="M2872" s="7" t="s">
        <v>150</v>
      </c>
      <c r="N2872" s="7" t="s">
        <v>143</v>
      </c>
      <c r="O2872" s="7" t="s">
        <v>95</v>
      </c>
      <c r="P2872" s="7" t="s">
        <v>85</v>
      </c>
      <c r="Q2872" s="7" t="s">
        <v>177</v>
      </c>
      <c r="R2872" s="7" t="s">
        <v>83</v>
      </c>
      <c r="S2872" s="7" t="s">
        <v>257</v>
      </c>
      <c r="T2872" s="7" t="s">
        <v>89</v>
      </c>
      <c r="U2872" s="7" t="s">
        <v>126</v>
      </c>
      <c r="V2872" s="7" t="s">
        <v>215</v>
      </c>
      <c r="W2872" s="7" t="s">
        <v>93</v>
      </c>
      <c r="X2872" s="7" t="s">
        <v>150</v>
      </c>
      <c r="Y2872" s="7" t="n">
        <v>0</v>
      </c>
      <c r="Z2872" s="7" t="n">
        <v>1</v>
      </c>
      <c r="AA2872" s="7" t="str">
        <f aca="false">IF(Y2872&gt;Z2872,"Win",IF(Y2872&lt;Z2872,"Loss","Draw"))</f>
        <v>Loss</v>
      </c>
      <c r="AB2872" s="7" t="s">
        <v>99</v>
      </c>
      <c r="AC2872" s="7" t="s">
        <v>99</v>
      </c>
      <c r="AD2872" s="7" t="s">
        <v>6272</v>
      </c>
      <c r="AE2872" s="7" t="s">
        <v>259</v>
      </c>
      <c r="AF2872" s="7" t="str">
        <f aca="false">IF(AD2872&lt;AE2872,AD2872,AE2872)</f>
        <v>Barbarian Barrel, Dark Prince, Electro Spirit, Goblin Cage, Heal Spirit, Lightning, Magic Archer, Royal Giant</v>
      </c>
      <c r="AG2872" s="7" t="str">
        <f aca="false">IF(AD2872&lt;AE2872,AE2872,AD2872)</f>
        <v>Electro Spirit, Fireball, Fisherman, Hunter, Monk, Royal Giant, Skeletons, The Log</v>
      </c>
      <c r="AH2872" s="7" t="str">
        <f aca="false">IF(AD2872=AF2872,AA2872,IF(AA2872="Win","Loss",IF(AA2872="Loss","Win","Draw")))</f>
        <v>Loss</v>
      </c>
      <c r="AI2872" s="7" t="s">
        <v>297</v>
      </c>
    </row>
    <row r="2873" customFormat="false" ht="15" hidden="false" customHeight="true" outlineLevel="0" collapsed="false">
      <c r="A2873" s="7" t="s">
        <v>6273</v>
      </c>
      <c r="B2873" s="7" t="n">
        <v>1</v>
      </c>
      <c r="C2873" s="7" t="s">
        <v>2001</v>
      </c>
      <c r="D2873" s="7" t="s">
        <v>2002</v>
      </c>
      <c r="E2873" s="7" t="s">
        <v>147</v>
      </c>
      <c r="F2873" s="7" t="s">
        <v>148</v>
      </c>
      <c r="G2873" s="7" t="s">
        <v>6274</v>
      </c>
      <c r="H2873" s="7" t="s">
        <v>163</v>
      </c>
      <c r="I2873" s="7" t="s">
        <v>152</v>
      </c>
      <c r="J2873" s="7" t="s">
        <v>158</v>
      </c>
      <c r="K2873" s="7" t="s">
        <v>153</v>
      </c>
      <c r="L2873" s="7" t="s">
        <v>387</v>
      </c>
      <c r="M2873" s="7" t="s">
        <v>95</v>
      </c>
      <c r="N2873" s="7" t="s">
        <v>88</v>
      </c>
      <c r="O2873" s="7" t="s">
        <v>85</v>
      </c>
      <c r="P2873" s="7" t="s">
        <v>187</v>
      </c>
      <c r="Q2873" s="7" t="s">
        <v>152</v>
      </c>
      <c r="R2873" s="7" t="s">
        <v>188</v>
      </c>
      <c r="S2873" s="7" t="s">
        <v>114</v>
      </c>
      <c r="T2873" s="7" t="s">
        <v>223</v>
      </c>
      <c r="U2873" s="7" t="s">
        <v>97</v>
      </c>
      <c r="V2873" s="7" t="s">
        <v>85</v>
      </c>
      <c r="W2873" s="7" t="s">
        <v>124</v>
      </c>
      <c r="X2873" s="7" t="s">
        <v>132</v>
      </c>
      <c r="Y2873" s="7" t="n">
        <v>1</v>
      </c>
      <c r="Z2873" s="7" t="n">
        <v>0</v>
      </c>
      <c r="AA2873" s="7" t="str">
        <f aca="false">IF(Y2873&gt;Z2873,"Win",IF(Y2873&lt;Z2873,"Loss","Draw"))</f>
        <v>Win</v>
      </c>
      <c r="AB2873" s="7" t="s">
        <v>99</v>
      </c>
      <c r="AC2873" s="7" t="s">
        <v>99</v>
      </c>
      <c r="AD2873" s="7" t="s">
        <v>6275</v>
      </c>
      <c r="AE2873" s="7" t="s">
        <v>3545</v>
      </c>
      <c r="AF2873" s="7" t="str">
        <f aca="false">IF(AD2873&lt;AE2873,AD2873,AE2873)</f>
        <v>Baby Dragon, Barbarian Barrel, Berserker, Bowler, Cannon, Electro Giant, Lightning, Tornado</v>
      </c>
      <c r="AG2873" s="7" t="str">
        <f aca="false">IF(AD2873&lt;AE2873,AE2873,AD2873)</f>
        <v>Baby Dragon, Electro Wizard, Giant Snowball, Lightning, Ram Rider, Ronin, Royal Ghost, Tombstone</v>
      </c>
      <c r="AH2873" s="7" t="str">
        <f aca="false">IF(AD2873=AF2873,AA2873,IF(AA2873="Win","Loss",IF(AA2873="Loss","Win","Draw")))</f>
        <v>Win</v>
      </c>
      <c r="AI2873" s="7" t="s">
        <v>297</v>
      </c>
    </row>
    <row r="2874" customFormat="false" ht="15" hidden="false" customHeight="true" outlineLevel="0" collapsed="false">
      <c r="A2874" s="7" t="s">
        <v>6273</v>
      </c>
      <c r="B2874" s="7" t="n">
        <v>2</v>
      </c>
      <c r="C2874" s="7" t="s">
        <v>2001</v>
      </c>
      <c r="D2874" s="7" t="s">
        <v>2002</v>
      </c>
      <c r="E2874" s="7" t="s">
        <v>147</v>
      </c>
      <c r="F2874" s="7" t="s">
        <v>148</v>
      </c>
      <c r="G2874" s="7" t="s">
        <v>6276</v>
      </c>
      <c r="H2874" s="7" t="s">
        <v>163</v>
      </c>
      <c r="I2874" s="7" t="s">
        <v>113</v>
      </c>
      <c r="J2874" s="7" t="s">
        <v>91</v>
      </c>
      <c r="K2874" s="7" t="s">
        <v>87</v>
      </c>
      <c r="L2874" s="7" t="s">
        <v>97</v>
      </c>
      <c r="M2874" s="7" t="s">
        <v>157</v>
      </c>
      <c r="N2874" s="7" t="s">
        <v>114</v>
      </c>
      <c r="O2874" s="7" t="s">
        <v>116</v>
      </c>
      <c r="P2874" s="7" t="s">
        <v>115</v>
      </c>
      <c r="Q2874" s="7" t="s">
        <v>87</v>
      </c>
      <c r="R2874" s="7" t="s">
        <v>108</v>
      </c>
      <c r="S2874" s="7" t="s">
        <v>95</v>
      </c>
      <c r="T2874" s="7" t="s">
        <v>116</v>
      </c>
      <c r="U2874" s="7" t="s">
        <v>138</v>
      </c>
      <c r="V2874" s="7" t="s">
        <v>126</v>
      </c>
      <c r="W2874" s="7" t="s">
        <v>118</v>
      </c>
      <c r="X2874" s="7" t="s">
        <v>115</v>
      </c>
      <c r="Y2874" s="7" t="n">
        <v>0</v>
      </c>
      <c r="Z2874" s="7" t="n">
        <v>1</v>
      </c>
      <c r="AA2874" s="7" t="str">
        <f aca="false">IF(Y2874&gt;Z2874,"Win",IF(Y2874&lt;Z2874,"Loss","Draw"))</f>
        <v>Loss</v>
      </c>
      <c r="AB2874" s="7" t="s">
        <v>99</v>
      </c>
      <c r="AC2874" s="7" t="s">
        <v>99</v>
      </c>
      <c r="AD2874" s="7" t="s">
        <v>6277</v>
      </c>
      <c r="AE2874" s="7" t="s">
        <v>6278</v>
      </c>
      <c r="AF2874" s="7" t="str">
        <f aca="false">IF(AD2874&lt;AE2874,AD2874,AE2874)</f>
        <v>Barbarian Barrel, Dark Prince, Goblin Demolisher, Graveyard, Ice Spirit, Poison, Skeletons, Tesla</v>
      </c>
      <c r="AG2874" s="7" t="str">
        <f aca="false">IF(AD2874&lt;AE2874,AE2874,AD2874)</f>
        <v>Fire Spirit, Furnace, Giant Snowball, Goblins, Graveyard, Poison, Ronin, Tesla</v>
      </c>
      <c r="AH2874" s="7" t="str">
        <f aca="false">IF(AD2874=AF2874,AA2874,IF(AA2874="Win","Loss",IF(AA2874="Loss","Win","Draw")))</f>
        <v>Win</v>
      </c>
      <c r="AI2874" s="7" t="s">
        <v>297</v>
      </c>
    </row>
    <row r="2875" customFormat="false" ht="15" hidden="false" customHeight="true" outlineLevel="0" collapsed="false">
      <c r="A2875" s="7" t="s">
        <v>6273</v>
      </c>
      <c r="B2875" s="7" t="n">
        <v>3</v>
      </c>
      <c r="C2875" s="7" t="s">
        <v>2001</v>
      </c>
      <c r="D2875" s="7" t="s">
        <v>2002</v>
      </c>
      <c r="E2875" s="7" t="s">
        <v>147</v>
      </c>
      <c r="F2875" s="7" t="s">
        <v>148</v>
      </c>
      <c r="G2875" s="7" t="s">
        <v>2003</v>
      </c>
      <c r="H2875" s="7" t="s">
        <v>163</v>
      </c>
      <c r="I2875" s="7" t="s">
        <v>129</v>
      </c>
      <c r="J2875" s="7" t="s">
        <v>172</v>
      </c>
      <c r="K2875" s="7" t="s">
        <v>126</v>
      </c>
      <c r="L2875" s="7" t="s">
        <v>150</v>
      </c>
      <c r="M2875" s="7" t="s">
        <v>119</v>
      </c>
      <c r="N2875" s="7" t="s">
        <v>165</v>
      </c>
      <c r="O2875" s="7" t="s">
        <v>93</v>
      </c>
      <c r="P2875" s="7" t="s">
        <v>89</v>
      </c>
      <c r="Q2875" s="7" t="s">
        <v>185</v>
      </c>
      <c r="R2875" s="7" t="s">
        <v>186</v>
      </c>
      <c r="S2875" s="7" t="s">
        <v>241</v>
      </c>
      <c r="T2875" s="7" t="s">
        <v>111</v>
      </c>
      <c r="U2875" s="7" t="s">
        <v>109</v>
      </c>
      <c r="V2875" s="7" t="s">
        <v>187</v>
      </c>
      <c r="W2875" s="7" t="s">
        <v>234</v>
      </c>
      <c r="X2875" s="7" t="s">
        <v>88</v>
      </c>
      <c r="Y2875" s="7" t="n">
        <v>0</v>
      </c>
      <c r="Z2875" s="7" t="n">
        <v>1</v>
      </c>
      <c r="AA2875" s="7" t="str">
        <f aca="false">IF(Y2875&gt;Z2875,"Win",IF(Y2875&lt;Z2875,"Loss","Draw"))</f>
        <v>Loss</v>
      </c>
      <c r="AB2875" s="7" t="s">
        <v>99</v>
      </c>
      <c r="AC2875" s="7" t="s">
        <v>99</v>
      </c>
      <c r="AD2875" s="7" t="s">
        <v>2004</v>
      </c>
      <c r="AE2875" s="7" t="s">
        <v>363</v>
      </c>
      <c r="AF2875" s="7" t="str">
        <f aca="false">IF(AD2875&lt;AE2875,AD2875,AE2875)</f>
        <v>Balloon, Berserker, Bomb Tower, Executioner, Knight, Miner, Tornado, Zap</v>
      </c>
      <c r="AG2875" s="7" t="str">
        <f aca="false">IF(AD2875&lt;AE2875,AE2875,AD2875)</f>
        <v>Electro Spirit, Fireball, Goblin Hut, Hog Rider, Mega Knight, Musketeer, Skeletons, The Log</v>
      </c>
      <c r="AH2875" s="7" t="str">
        <f aca="false">IF(AD2875=AF2875,AA2875,IF(AA2875="Win","Loss",IF(AA2875="Loss","Win","Draw")))</f>
        <v>Win</v>
      </c>
      <c r="AI2875" s="7" t="s">
        <v>297</v>
      </c>
    </row>
    <row r="2876" customFormat="false" ht="15" hidden="false" customHeight="true" outlineLevel="0" collapsed="false">
      <c r="A2876" s="5" t="s">
        <v>6279</v>
      </c>
      <c r="B2876" s="5" t="n">
        <v>1</v>
      </c>
      <c r="C2876" s="5" t="s">
        <v>2001</v>
      </c>
      <c r="D2876" s="5" t="s">
        <v>2002</v>
      </c>
      <c r="E2876" s="5" t="s">
        <v>567</v>
      </c>
      <c r="F2876" s="5" t="s">
        <v>568</v>
      </c>
      <c r="G2876" s="5" t="s">
        <v>6280</v>
      </c>
      <c r="H2876" s="5" t="s">
        <v>485</v>
      </c>
      <c r="I2876" s="5" t="s">
        <v>90</v>
      </c>
      <c r="J2876" s="5" t="s">
        <v>123</v>
      </c>
      <c r="K2876" s="5" t="s">
        <v>124</v>
      </c>
      <c r="L2876" s="5" t="s">
        <v>96</v>
      </c>
      <c r="M2876" s="5" t="s">
        <v>126</v>
      </c>
      <c r="N2876" s="5" t="s">
        <v>95</v>
      </c>
      <c r="O2876" s="5" t="s">
        <v>85</v>
      </c>
      <c r="P2876" s="5" t="s">
        <v>125</v>
      </c>
      <c r="Q2876" s="5" t="s">
        <v>177</v>
      </c>
      <c r="R2876" s="5" t="s">
        <v>95</v>
      </c>
      <c r="S2876" s="5" t="s">
        <v>107</v>
      </c>
      <c r="T2876" s="5" t="s">
        <v>178</v>
      </c>
      <c r="U2876" s="5" t="s">
        <v>97</v>
      </c>
      <c r="V2876" s="5" t="s">
        <v>93</v>
      </c>
      <c r="W2876" s="5" t="s">
        <v>150</v>
      </c>
      <c r="X2876" s="5" t="s">
        <v>143</v>
      </c>
      <c r="Y2876" s="5" t="n">
        <v>1</v>
      </c>
      <c r="Z2876" s="5" t="n">
        <v>0</v>
      </c>
      <c r="AA2876" s="5" t="str">
        <f aca="false">IF(Y2876&gt;Z2876,"Win",IF(Y2876&lt;Z2876,"Loss","Draw"))</f>
        <v>Win</v>
      </c>
      <c r="AB2876" s="5" t="s">
        <v>98</v>
      </c>
      <c r="AC2876" s="5" t="s">
        <v>99</v>
      </c>
      <c r="AD2876" s="5" t="s">
        <v>134</v>
      </c>
      <c r="AE2876" s="5" t="s">
        <v>1467</v>
      </c>
      <c r="AF2876" s="5" t="str">
        <f aca="false">IF(AD2876&lt;AE2876,AD2876,AE2876)</f>
        <v>Barbarian Barrel, Cannon Cart, Goblinstein, Lightning, Minions, Mortar, Royal Ghost, Skeletons</v>
      </c>
      <c r="AG2876" s="5" t="str">
        <f aca="false">IF(AD2876&lt;AE2876,AE2876,AD2876)</f>
        <v>Barbarian Barrel, Electro Spirit, Fireball, Goblin Cage, Heal Spirit, Phoenix, Ronin, Royal Giant</v>
      </c>
      <c r="AH2876" s="5" t="str">
        <f aca="false">IF(AD2876=AF2876,AA2876,IF(AA2876="Win","Loss",IF(AA2876="Loss","Win","Draw")))</f>
        <v>Win</v>
      </c>
      <c r="AI2876" s="5" t="s">
        <v>297</v>
      </c>
    </row>
    <row r="2877" customFormat="false" ht="15" hidden="false" customHeight="true" outlineLevel="0" collapsed="false">
      <c r="A2877" s="5" t="s">
        <v>6279</v>
      </c>
      <c r="B2877" s="5" t="n">
        <v>2</v>
      </c>
      <c r="C2877" s="5" t="s">
        <v>2001</v>
      </c>
      <c r="D2877" s="5" t="s">
        <v>2002</v>
      </c>
      <c r="E2877" s="5" t="s">
        <v>567</v>
      </c>
      <c r="F2877" s="5" t="s">
        <v>568</v>
      </c>
      <c r="G2877" s="5" t="s">
        <v>6281</v>
      </c>
      <c r="H2877" s="5" t="s">
        <v>485</v>
      </c>
      <c r="I2877" s="5" t="s">
        <v>129</v>
      </c>
      <c r="J2877" s="5" t="s">
        <v>202</v>
      </c>
      <c r="K2877" s="5" t="s">
        <v>114</v>
      </c>
      <c r="L2877" s="5" t="s">
        <v>116</v>
      </c>
      <c r="M2877" s="5" t="s">
        <v>87</v>
      </c>
      <c r="N2877" s="5" t="s">
        <v>88</v>
      </c>
      <c r="O2877" s="5" t="s">
        <v>157</v>
      </c>
      <c r="P2877" s="5" t="s">
        <v>137</v>
      </c>
      <c r="Q2877" s="5" t="s">
        <v>201</v>
      </c>
      <c r="R2877" s="5" t="s">
        <v>202</v>
      </c>
      <c r="S2877" s="5" t="s">
        <v>233</v>
      </c>
      <c r="T2877" s="5" t="s">
        <v>89</v>
      </c>
      <c r="U2877" s="5" t="s">
        <v>111</v>
      </c>
      <c r="V2877" s="5" t="s">
        <v>157</v>
      </c>
      <c r="W2877" s="5" t="s">
        <v>234</v>
      </c>
      <c r="X2877" s="5" t="s">
        <v>126</v>
      </c>
      <c r="Y2877" s="5" t="n">
        <v>0</v>
      </c>
      <c r="Z2877" s="5" t="n">
        <v>1</v>
      </c>
      <c r="AA2877" s="5" t="str">
        <f aca="false">IF(Y2877&gt;Z2877,"Win",IF(Y2877&lt;Z2877,"Loss","Draw"))</f>
        <v>Loss</v>
      </c>
      <c r="AB2877" s="5" t="s">
        <v>98</v>
      </c>
      <c r="AC2877" s="5" t="s">
        <v>99</v>
      </c>
      <c r="AD2877" s="5" t="s">
        <v>6282</v>
      </c>
      <c r="AE2877" s="5" t="s">
        <v>415</v>
      </c>
      <c r="AF2877" s="5" t="str">
        <f aca="false">IF(AD2877&lt;AE2877,AD2877,AE2877)</f>
        <v>Bats, Bomb Tower, Fire Spirit, Magic Archer, Miner, Skeletons, The Log, Wall Breakers</v>
      </c>
      <c r="AG2877" s="5" t="str">
        <f aca="false">IF(AD2877&lt;AE2877,AE2877,AD2877)</f>
        <v>Berserker, Fire Spirit, Giant Snowball, Goblin Drill, Magic Archer, Mega Knight, Poison, Tesla</v>
      </c>
      <c r="AH2877" s="5" t="str">
        <f aca="false">IF(AD2877=AF2877,AA2877,IF(AA2877="Win","Loss",IF(AA2877="Loss","Win","Draw")))</f>
        <v>Win</v>
      </c>
      <c r="AI2877" s="5" t="s">
        <v>297</v>
      </c>
    </row>
    <row r="2878" customFormat="false" ht="15" hidden="false" customHeight="true" outlineLevel="0" collapsed="false">
      <c r="A2878" s="5" t="s">
        <v>6279</v>
      </c>
      <c r="B2878" s="5" t="n">
        <v>3</v>
      </c>
      <c r="C2878" s="5" t="s">
        <v>2001</v>
      </c>
      <c r="D2878" s="5" t="s">
        <v>2002</v>
      </c>
      <c r="E2878" s="5" t="s">
        <v>567</v>
      </c>
      <c r="F2878" s="5" t="s">
        <v>568</v>
      </c>
      <c r="G2878" s="5" t="s">
        <v>6283</v>
      </c>
      <c r="H2878" s="5" t="s">
        <v>485</v>
      </c>
      <c r="I2878" s="5" t="s">
        <v>82</v>
      </c>
      <c r="J2878" s="5" t="s">
        <v>91</v>
      </c>
      <c r="K2878" s="5" t="s">
        <v>118</v>
      </c>
      <c r="L2878" s="5" t="s">
        <v>89</v>
      </c>
      <c r="M2878" s="5" t="s">
        <v>86</v>
      </c>
      <c r="N2878" s="5" t="s">
        <v>97</v>
      </c>
      <c r="O2878" s="5" t="s">
        <v>93</v>
      </c>
      <c r="P2878" s="5" t="s">
        <v>234</v>
      </c>
      <c r="Q2878" s="5" t="s">
        <v>127</v>
      </c>
      <c r="R2878" s="5" t="s">
        <v>128</v>
      </c>
      <c r="S2878" s="5" t="s">
        <v>141</v>
      </c>
      <c r="T2878" s="5" t="s">
        <v>778</v>
      </c>
      <c r="U2878" s="5" t="s">
        <v>86</v>
      </c>
      <c r="V2878" s="5" t="s">
        <v>294</v>
      </c>
      <c r="W2878" s="5" t="s">
        <v>173</v>
      </c>
      <c r="X2878" s="5" t="s">
        <v>109</v>
      </c>
      <c r="Y2878" s="5" t="n">
        <v>1</v>
      </c>
      <c r="Z2878" s="5" t="n">
        <v>0</v>
      </c>
      <c r="AA2878" s="5" t="str">
        <f aca="false">IF(Y2878&gt;Z2878,"Win",IF(Y2878&lt;Z2878,"Loss","Draw"))</f>
        <v>Win</v>
      </c>
      <c r="AB2878" s="5" t="s">
        <v>98</v>
      </c>
      <c r="AC2878" s="5" t="s">
        <v>99</v>
      </c>
      <c r="AD2878" s="5" t="s">
        <v>6284</v>
      </c>
      <c r="AE2878" s="5" t="s">
        <v>3021</v>
      </c>
      <c r="AF2878" s="5" t="str">
        <f aca="false">IF(AD2878&lt;AE2878,AD2878,AE2878)</f>
        <v>Battle Ram, Golden Knight, Lumberjack, P.E.K.K.A, Skeleton Dragons, Vines, Zap, Zappies</v>
      </c>
      <c r="AG2878" s="5" t="str">
        <f aca="false">IF(AD2878&lt;AE2878,AE2878,AD2878)</f>
        <v>Bomb Tower, Fireball, Goblins, Ice Spirit, Ronin, Royal Hogs, Skeleton Dragons, The Log</v>
      </c>
      <c r="AH2878" s="5" t="str">
        <f aca="false">IF(AD2878=AF2878,AA2878,IF(AA2878="Win","Loss",IF(AA2878="Loss","Win","Draw")))</f>
        <v>Loss</v>
      </c>
      <c r="AI2878" s="5" t="s">
        <v>297</v>
      </c>
    </row>
    <row r="2879" customFormat="false" ht="15" hidden="false" customHeight="true" outlineLevel="0" collapsed="false">
      <c r="A2879" s="7" t="s">
        <v>6285</v>
      </c>
      <c r="B2879" s="7" t="n">
        <v>1</v>
      </c>
      <c r="C2879" s="7" t="s">
        <v>2001</v>
      </c>
      <c r="D2879" s="7" t="s">
        <v>2002</v>
      </c>
      <c r="E2879" s="7" t="s">
        <v>567</v>
      </c>
      <c r="F2879" s="7" t="s">
        <v>568</v>
      </c>
      <c r="G2879" s="7" t="s">
        <v>6286</v>
      </c>
      <c r="H2879" s="7" t="s">
        <v>485</v>
      </c>
      <c r="I2879" s="7" t="s">
        <v>114</v>
      </c>
      <c r="J2879" s="7" t="s">
        <v>241</v>
      </c>
      <c r="K2879" s="7" t="s">
        <v>84</v>
      </c>
      <c r="L2879" s="7" t="s">
        <v>116</v>
      </c>
      <c r="M2879" s="7" t="s">
        <v>138</v>
      </c>
      <c r="N2879" s="7" t="s">
        <v>119</v>
      </c>
      <c r="O2879" s="7" t="s">
        <v>137</v>
      </c>
      <c r="P2879" s="7" t="s">
        <v>157</v>
      </c>
      <c r="Q2879" s="7" t="s">
        <v>152</v>
      </c>
      <c r="R2879" s="7" t="s">
        <v>128</v>
      </c>
      <c r="S2879" s="7" t="s">
        <v>107</v>
      </c>
      <c r="T2879" s="7" t="s">
        <v>306</v>
      </c>
      <c r="U2879" s="7" t="s">
        <v>85</v>
      </c>
      <c r="V2879" s="7" t="s">
        <v>307</v>
      </c>
      <c r="W2879" s="7" t="s">
        <v>187</v>
      </c>
      <c r="X2879" s="7" t="s">
        <v>95</v>
      </c>
      <c r="Y2879" s="7" t="n">
        <v>1</v>
      </c>
      <c r="Z2879" s="7" t="n">
        <v>0</v>
      </c>
      <c r="AA2879" s="7" t="str">
        <f aca="false">IF(Y2879&gt;Z2879,"Win",IF(Y2879&lt;Z2879,"Loss","Draw"))</f>
        <v>Win</v>
      </c>
      <c r="AB2879" s="7" t="s">
        <v>99</v>
      </c>
      <c r="AC2879" s="7" t="s">
        <v>99</v>
      </c>
      <c r="AD2879" s="7" t="s">
        <v>6287</v>
      </c>
      <c r="AE2879" s="7" t="s">
        <v>603</v>
      </c>
      <c r="AF2879" s="7" t="str">
        <f aca="false">IF(AD2879&lt;AE2879,AD2879,AE2879)</f>
        <v>Archers, Fire Spirit, Giant Snowball, Goblin Demolisher, Goblin Drill, Goblin Hut, Knight, Poison</v>
      </c>
      <c r="AG2879" s="7" t="str">
        <f aca="false">IF(AD2879&lt;AE2879,AE2879,AD2879)</f>
        <v>Baby Dragon, Barbarian Barrel, Goblin Cage, Golden Knight, Golem, Ice Wizard, Lightning, Tornado</v>
      </c>
      <c r="AH2879" s="7" t="str">
        <f aca="false">IF(AD2879=AF2879,AA2879,IF(AA2879="Win","Loss",IF(AA2879="Loss","Win","Draw")))</f>
        <v>Win</v>
      </c>
      <c r="AI2879" s="7" t="s">
        <v>297</v>
      </c>
    </row>
    <row r="2880" customFormat="false" ht="15" hidden="false" customHeight="true" outlineLevel="0" collapsed="false">
      <c r="A2880" s="7" t="s">
        <v>6285</v>
      </c>
      <c r="B2880" s="7" t="n">
        <v>2</v>
      </c>
      <c r="C2880" s="7" t="s">
        <v>2001</v>
      </c>
      <c r="D2880" s="7" t="s">
        <v>2002</v>
      </c>
      <c r="E2880" s="7" t="s">
        <v>567</v>
      </c>
      <c r="F2880" s="7" t="s">
        <v>568</v>
      </c>
      <c r="G2880" s="7" t="s">
        <v>6288</v>
      </c>
      <c r="H2880" s="7" t="s">
        <v>485</v>
      </c>
      <c r="I2880" s="7" t="s">
        <v>219</v>
      </c>
      <c r="J2880" s="7" t="s">
        <v>83</v>
      </c>
      <c r="K2880" s="7" t="s">
        <v>87</v>
      </c>
      <c r="L2880" s="7" t="s">
        <v>126</v>
      </c>
      <c r="M2880" s="7" t="s">
        <v>150</v>
      </c>
      <c r="N2880" s="7" t="s">
        <v>89</v>
      </c>
      <c r="O2880" s="7" t="s">
        <v>164</v>
      </c>
      <c r="P2880" s="7" t="s">
        <v>165</v>
      </c>
      <c r="Q2880" s="7" t="s">
        <v>82</v>
      </c>
      <c r="R2880" s="7" t="s">
        <v>202</v>
      </c>
      <c r="S2880" s="7" t="s">
        <v>87</v>
      </c>
      <c r="T2880" s="7" t="s">
        <v>126</v>
      </c>
      <c r="U2880" s="7" t="s">
        <v>97</v>
      </c>
      <c r="V2880" s="7" t="s">
        <v>93</v>
      </c>
      <c r="W2880" s="7" t="s">
        <v>150</v>
      </c>
      <c r="X2880" s="7" t="s">
        <v>89</v>
      </c>
      <c r="Y2880" s="7" t="n">
        <v>1</v>
      </c>
      <c r="Z2880" s="7" t="n">
        <v>0</v>
      </c>
      <c r="AA2880" s="7" t="str">
        <f aca="false">IF(Y2880&gt;Z2880,"Win",IF(Y2880&lt;Z2880,"Loss","Draw"))</f>
        <v>Win</v>
      </c>
      <c r="AB2880" s="7" t="s">
        <v>99</v>
      </c>
      <c r="AC2880" s="7" t="s">
        <v>99</v>
      </c>
      <c r="AD2880" s="7" t="s">
        <v>2238</v>
      </c>
      <c r="AE2880" s="7" t="s">
        <v>3729</v>
      </c>
      <c r="AF2880" s="7" t="str">
        <f aca="false">IF(AD2880&lt;AE2880,AD2880,AE2880)</f>
        <v>Earthquake, Electro Spirit, Hog Rider, Monk, Skeletons, Tesla, The Log, Wizard</v>
      </c>
      <c r="AG2880" s="7" t="str">
        <f aca="false">IF(AD2880&lt;AE2880,AE2880,AD2880)</f>
        <v>Electro Spirit, Fireball, Magic Archer, Ronin, Royal Hogs, Skeletons, Tesla, The Log</v>
      </c>
      <c r="AH2880" s="7" t="str">
        <f aca="false">IF(AD2880=AF2880,AA2880,IF(AA2880="Win","Loss",IF(AA2880="Loss","Win","Draw")))</f>
        <v>Win</v>
      </c>
      <c r="AI2880" s="7" t="s">
        <v>297</v>
      </c>
    </row>
    <row r="2881" customFormat="false" ht="15" hidden="false" customHeight="true" outlineLevel="0" collapsed="false">
      <c r="A2881" s="7" t="s">
        <v>6285</v>
      </c>
      <c r="B2881" s="7" t="n">
        <v>3</v>
      </c>
      <c r="C2881" s="7" t="s">
        <v>2001</v>
      </c>
      <c r="D2881" s="7" t="s">
        <v>2002</v>
      </c>
      <c r="E2881" s="7" t="s">
        <v>567</v>
      </c>
      <c r="F2881" s="7" t="s">
        <v>568</v>
      </c>
      <c r="G2881" s="7" t="s">
        <v>6289</v>
      </c>
      <c r="H2881" s="7" t="s">
        <v>485</v>
      </c>
      <c r="I2881" s="7" t="s">
        <v>203</v>
      </c>
      <c r="J2881" s="7" t="s">
        <v>202</v>
      </c>
      <c r="K2881" s="7" t="s">
        <v>201</v>
      </c>
      <c r="L2881" s="7" t="s">
        <v>118</v>
      </c>
      <c r="M2881" s="7" t="s">
        <v>208</v>
      </c>
      <c r="N2881" s="7" t="s">
        <v>209</v>
      </c>
      <c r="O2881" s="7" t="s">
        <v>93</v>
      </c>
      <c r="P2881" s="7" t="s">
        <v>95</v>
      </c>
      <c r="Q2881" s="7" t="s">
        <v>203</v>
      </c>
      <c r="R2881" s="7" t="s">
        <v>91</v>
      </c>
      <c r="S2881" s="7" t="s">
        <v>208</v>
      </c>
      <c r="T2881" s="7" t="s">
        <v>157</v>
      </c>
      <c r="U2881" s="7" t="s">
        <v>201</v>
      </c>
      <c r="V2881" s="7" t="s">
        <v>159</v>
      </c>
      <c r="W2881" s="7" t="s">
        <v>249</v>
      </c>
      <c r="X2881" s="7" t="s">
        <v>118</v>
      </c>
      <c r="Y2881" s="7" t="n">
        <v>1</v>
      </c>
      <c r="Z2881" s="7" t="n">
        <v>0</v>
      </c>
      <c r="AA2881" s="7" t="str">
        <f aca="false">IF(Y2881&gt;Z2881,"Win",IF(Y2881&lt;Z2881,"Loss","Draw"))</f>
        <v>Win</v>
      </c>
      <c r="AB2881" s="7" t="s">
        <v>99</v>
      </c>
      <c r="AC2881" s="7" t="s">
        <v>99</v>
      </c>
      <c r="AD2881" s="7" t="s">
        <v>6290</v>
      </c>
      <c r="AE2881" s="7" t="s">
        <v>701</v>
      </c>
      <c r="AF2881" s="7" t="str">
        <f aca="false">IF(AD2881&lt;AE2881,AD2881,AE2881)</f>
        <v>Barbarian Barrel, Fireball, Goblin Barrel, Ice Spirit, Inferno Tower, Magic Archer, Valkyrie, Wall Breakers</v>
      </c>
      <c r="AG2881" s="7" t="str">
        <f aca="false">IF(AD2881&lt;AE2881,AE2881,AD2881)</f>
        <v>Dart Goblin, Fire Spirit, Goblin Barrel, Goblins, Ice Spirit, Rocket, Valkyrie, Wall Breakers</v>
      </c>
      <c r="AH2881" s="7" t="str">
        <f aca="false">IF(AD2881=AF2881,AA2881,IF(AA2881="Win","Loss",IF(AA2881="Loss","Win","Draw")))</f>
        <v>Win</v>
      </c>
      <c r="AI2881" s="7" t="s">
        <v>297</v>
      </c>
    </row>
    <row r="2882" customFormat="false" ht="15" hidden="false" customHeight="true" outlineLevel="0" collapsed="false">
      <c r="A2882" s="7" t="s">
        <v>6291</v>
      </c>
      <c r="B2882" s="7" t="n">
        <v>1</v>
      </c>
      <c r="C2882" s="7" t="s">
        <v>2001</v>
      </c>
      <c r="D2882" s="7" t="s">
        <v>2002</v>
      </c>
      <c r="E2882" s="7" t="s">
        <v>567</v>
      </c>
      <c r="F2882" s="7" t="s">
        <v>568</v>
      </c>
      <c r="G2882" s="7" t="s">
        <v>6292</v>
      </c>
      <c r="H2882" s="7" t="s">
        <v>485</v>
      </c>
      <c r="I2882" s="7" t="s">
        <v>87</v>
      </c>
      <c r="J2882" s="7" t="s">
        <v>91</v>
      </c>
      <c r="K2882" s="7" t="s">
        <v>248</v>
      </c>
      <c r="L2882" s="7" t="s">
        <v>150</v>
      </c>
      <c r="M2882" s="7" t="s">
        <v>165</v>
      </c>
      <c r="N2882" s="7" t="s">
        <v>97</v>
      </c>
      <c r="O2882" s="7" t="s">
        <v>85</v>
      </c>
      <c r="P2882" s="7" t="s">
        <v>89</v>
      </c>
      <c r="Q2882" s="7" t="s">
        <v>153</v>
      </c>
      <c r="R2882" s="7" t="s">
        <v>140</v>
      </c>
      <c r="S2882" s="7" t="s">
        <v>172</v>
      </c>
      <c r="T2882" s="7" t="s">
        <v>126</v>
      </c>
      <c r="U2882" s="7" t="s">
        <v>118</v>
      </c>
      <c r="V2882" s="7" t="s">
        <v>93</v>
      </c>
      <c r="W2882" s="7" t="s">
        <v>165</v>
      </c>
      <c r="X2882" s="7" t="s">
        <v>89</v>
      </c>
      <c r="Y2882" s="7" t="n">
        <v>0</v>
      </c>
      <c r="Z2882" s="7" t="n">
        <v>3</v>
      </c>
      <c r="AA2882" s="7" t="str">
        <f aca="false">IF(Y2882&gt;Z2882,"Win",IF(Y2882&lt;Z2882,"Loss","Draw"))</f>
        <v>Loss</v>
      </c>
      <c r="AB2882" s="7" t="s">
        <v>99</v>
      </c>
      <c r="AC2882" s="7" t="s">
        <v>99</v>
      </c>
      <c r="AD2882" s="7" t="s">
        <v>6293</v>
      </c>
      <c r="AE2882" s="7" t="s">
        <v>2197</v>
      </c>
      <c r="AF2882" s="7" t="str">
        <f aca="false">IF(AD2882&lt;AE2882,AD2882,AE2882)</f>
        <v>Cannon, Fireball, Hog Rider, Ice Golem, Ice Spirit, Musketeer, Skeletons, The Log</v>
      </c>
      <c r="AG2882" s="7" t="str">
        <f aca="false">IF(AD2882&lt;AE2882,AE2882,AD2882)</f>
        <v>Electro Spirit, Goblins, Hog Rider, Lightning, Princess, Ronin, Tesla, The Log</v>
      </c>
      <c r="AH2882" s="7" t="str">
        <f aca="false">IF(AD2882=AF2882,AA2882,IF(AA2882="Win","Loss",IF(AA2882="Loss","Win","Draw")))</f>
        <v>Win</v>
      </c>
      <c r="AI2882" s="7" t="s">
        <v>297</v>
      </c>
    </row>
    <row r="2883" customFormat="false" ht="15" hidden="false" customHeight="true" outlineLevel="0" collapsed="false">
      <c r="A2883" s="7" t="s">
        <v>6291</v>
      </c>
      <c r="B2883" s="7" t="n">
        <v>2</v>
      </c>
      <c r="C2883" s="7" t="s">
        <v>2001</v>
      </c>
      <c r="D2883" s="7" t="s">
        <v>2002</v>
      </c>
      <c r="E2883" s="7" t="s">
        <v>567</v>
      </c>
      <c r="F2883" s="7" t="s">
        <v>568</v>
      </c>
      <c r="G2883" s="7" t="s">
        <v>6294</v>
      </c>
      <c r="H2883" s="7" t="s">
        <v>485</v>
      </c>
      <c r="I2883" s="7" t="s">
        <v>177</v>
      </c>
      <c r="J2883" s="7" t="s">
        <v>83</v>
      </c>
      <c r="K2883" s="7" t="s">
        <v>257</v>
      </c>
      <c r="L2883" s="7" t="s">
        <v>173</v>
      </c>
      <c r="M2883" s="7" t="s">
        <v>215</v>
      </c>
      <c r="N2883" s="7" t="s">
        <v>188</v>
      </c>
      <c r="O2883" s="7" t="s">
        <v>95</v>
      </c>
      <c r="P2883" s="7" t="s">
        <v>93</v>
      </c>
      <c r="Q2883" s="7" t="s">
        <v>203</v>
      </c>
      <c r="R2883" s="7" t="s">
        <v>202</v>
      </c>
      <c r="S2883" s="7" t="s">
        <v>418</v>
      </c>
      <c r="T2883" s="7" t="s">
        <v>88</v>
      </c>
      <c r="U2883" s="7" t="s">
        <v>157</v>
      </c>
      <c r="V2883" s="7" t="s">
        <v>204</v>
      </c>
      <c r="W2883" s="7" t="s">
        <v>234</v>
      </c>
      <c r="X2883" s="7" t="s">
        <v>150</v>
      </c>
      <c r="Y2883" s="7" t="n">
        <v>0</v>
      </c>
      <c r="Z2883" s="7" t="n">
        <v>2</v>
      </c>
      <c r="AA2883" s="7" t="str">
        <f aca="false">IF(Y2883&gt;Z2883,"Win",IF(Y2883&lt;Z2883,"Loss","Draw"))</f>
        <v>Loss</v>
      </c>
      <c r="AB2883" s="7" t="s">
        <v>99</v>
      </c>
      <c r="AC2883" s="7" t="s">
        <v>99</v>
      </c>
      <c r="AD2883" s="7" t="s">
        <v>6295</v>
      </c>
      <c r="AE2883" s="7" t="s">
        <v>6296</v>
      </c>
      <c r="AF2883" s="7" t="str">
        <f aca="false">IF(AD2883&lt;AE2883,AD2883,AE2883)</f>
        <v>Barbarian Barrel, Fireball, Fisherman, Hunter, Monk, Royal Giant, Tombstone, Zappies</v>
      </c>
      <c r="AG2883" s="7" t="str">
        <f aca="false">IF(AD2883&lt;AE2883,AE2883,AD2883)</f>
        <v>Berserker, Bomb Tower, Electro Spirit, Fire Spirit, Goblin Barrel, Magic Archer, Royal Delivery, Skeleton Army</v>
      </c>
      <c r="AH2883" s="7" t="str">
        <f aca="false">IF(AD2883=AF2883,AA2883,IF(AA2883="Win","Loss",IF(AA2883="Loss","Win","Draw")))</f>
        <v>Loss</v>
      </c>
      <c r="AI2883" s="7" t="s">
        <v>297</v>
      </c>
    </row>
    <row r="2884" customFormat="false" ht="15" hidden="false" customHeight="true" outlineLevel="0" collapsed="false">
      <c r="A2884" s="7" t="s">
        <v>6291</v>
      </c>
      <c r="B2884" s="7" t="n">
        <v>3</v>
      </c>
      <c r="C2884" s="7" t="s">
        <v>2001</v>
      </c>
      <c r="D2884" s="7" t="s">
        <v>2002</v>
      </c>
      <c r="E2884" s="7" t="s">
        <v>567</v>
      </c>
      <c r="F2884" s="7" t="s">
        <v>568</v>
      </c>
      <c r="G2884" s="7" t="s">
        <v>6297</v>
      </c>
      <c r="H2884" s="7" t="s">
        <v>485</v>
      </c>
      <c r="I2884" s="7" t="s">
        <v>114</v>
      </c>
      <c r="J2884" s="7" t="s">
        <v>202</v>
      </c>
      <c r="K2884" s="7" t="s">
        <v>137</v>
      </c>
      <c r="L2884" s="7" t="s">
        <v>234</v>
      </c>
      <c r="M2884" s="7" t="s">
        <v>108</v>
      </c>
      <c r="N2884" s="7" t="s">
        <v>157</v>
      </c>
      <c r="O2884" s="7" t="s">
        <v>126</v>
      </c>
      <c r="P2884" s="7" t="s">
        <v>116</v>
      </c>
      <c r="Q2884" s="7" t="s">
        <v>84</v>
      </c>
      <c r="R2884" s="7" t="s">
        <v>91</v>
      </c>
      <c r="S2884" s="7" t="s">
        <v>87</v>
      </c>
      <c r="T2884" s="7" t="s">
        <v>97</v>
      </c>
      <c r="U2884" s="7" t="s">
        <v>115</v>
      </c>
      <c r="V2884" s="7" t="s">
        <v>294</v>
      </c>
      <c r="W2884" s="7" t="s">
        <v>116</v>
      </c>
      <c r="X2884" s="7" t="s">
        <v>95</v>
      </c>
      <c r="Y2884" s="7" t="n">
        <v>1</v>
      </c>
      <c r="Z2884" s="7" t="n">
        <v>0</v>
      </c>
      <c r="AA2884" s="7" t="str">
        <f aca="false">IF(Y2884&gt;Z2884,"Win",IF(Y2884&lt;Z2884,"Loss","Draw"))</f>
        <v>Win</v>
      </c>
      <c r="AB2884" s="7" t="s">
        <v>99</v>
      </c>
      <c r="AC2884" s="7" t="s">
        <v>99</v>
      </c>
      <c r="AD2884" s="7" t="s">
        <v>6298</v>
      </c>
      <c r="AE2884" s="7" t="s">
        <v>6299</v>
      </c>
      <c r="AF2884" s="7" t="str">
        <f aca="false">IF(AD2884&lt;AE2884,AD2884,AE2884)</f>
        <v>Archers, Barbarian Barrel, Goblins, Graveyard, Poison, Ronin, Tesla, Vines</v>
      </c>
      <c r="AG2884" s="7" t="str">
        <f aca="false">IF(AD2884&lt;AE2884,AE2884,AD2884)</f>
        <v>Bomb Tower, Dark Prince, Fire Spirit, Giant Snowball, Goblin Drill, Magic Archer, Poison, Skeletons</v>
      </c>
      <c r="AH2884" s="7" t="str">
        <f aca="false">IF(AD2884=AF2884,AA2884,IF(AA2884="Win","Loss",IF(AA2884="Loss","Win","Draw")))</f>
        <v>Loss</v>
      </c>
      <c r="AI2884" s="7" t="s">
        <v>297</v>
      </c>
    </row>
    <row r="2885" customFormat="false" ht="15" hidden="false" customHeight="true" outlineLevel="0" collapsed="false">
      <c r="A2885" s="7" t="s">
        <v>6300</v>
      </c>
      <c r="B2885" s="7" t="n">
        <v>1</v>
      </c>
      <c r="C2885" s="7" t="s">
        <v>2001</v>
      </c>
      <c r="D2885" s="7" t="s">
        <v>2002</v>
      </c>
      <c r="E2885" s="7" t="s">
        <v>567</v>
      </c>
      <c r="F2885" s="7" t="s">
        <v>568</v>
      </c>
      <c r="G2885" s="7" t="s">
        <v>6301</v>
      </c>
      <c r="H2885" s="7" t="s">
        <v>163</v>
      </c>
      <c r="I2885" s="7" t="s">
        <v>153</v>
      </c>
      <c r="J2885" s="7" t="s">
        <v>194</v>
      </c>
      <c r="K2885" s="7" t="s">
        <v>82</v>
      </c>
      <c r="L2885" s="7" t="s">
        <v>164</v>
      </c>
      <c r="M2885" s="7" t="s">
        <v>89</v>
      </c>
      <c r="N2885" s="7" t="s">
        <v>126</v>
      </c>
      <c r="O2885" s="7" t="s">
        <v>118</v>
      </c>
      <c r="P2885" s="7" t="s">
        <v>204</v>
      </c>
      <c r="Q2885" s="7" t="s">
        <v>90</v>
      </c>
      <c r="R2885" s="7" t="s">
        <v>123</v>
      </c>
      <c r="S2885" s="7" t="s">
        <v>124</v>
      </c>
      <c r="T2885" s="7" t="s">
        <v>125</v>
      </c>
      <c r="U2885" s="7" t="s">
        <v>85</v>
      </c>
      <c r="V2885" s="7" t="s">
        <v>96</v>
      </c>
      <c r="W2885" s="7" t="s">
        <v>126</v>
      </c>
      <c r="X2885" s="7" t="s">
        <v>95</v>
      </c>
      <c r="Y2885" s="7" t="n">
        <v>0</v>
      </c>
      <c r="Z2885" s="7" t="n">
        <v>1</v>
      </c>
      <c r="AA2885" s="7" t="str">
        <f aca="false">IF(Y2885&gt;Z2885,"Win",IF(Y2885&lt;Z2885,"Loss","Draw"))</f>
        <v>Loss</v>
      </c>
      <c r="AB2885" s="7" t="s">
        <v>99</v>
      </c>
      <c r="AC2885" s="7" t="s">
        <v>99</v>
      </c>
      <c r="AD2885" s="7" t="s">
        <v>1111</v>
      </c>
      <c r="AE2885" s="7" t="s">
        <v>134</v>
      </c>
      <c r="AF2885" s="7" t="str">
        <f aca="false">IF(AD2885&lt;AE2885,AD2885,AE2885)</f>
        <v>Archer Queen, Cannon, Earthquake, Ice Spirit, Royal Delivery, Royal Hogs, Skeletons, The Log</v>
      </c>
      <c r="AG2885" s="7" t="str">
        <f aca="false">IF(AD2885&lt;AE2885,AE2885,AD2885)</f>
        <v>Barbarian Barrel, Cannon Cart, Goblinstein, Lightning, Minions, Mortar, Royal Ghost, Skeletons</v>
      </c>
      <c r="AH2885" s="7" t="str">
        <f aca="false">IF(AD2885=AF2885,AA2885,IF(AA2885="Win","Loss",IF(AA2885="Loss","Win","Draw")))</f>
        <v>Loss</v>
      </c>
      <c r="AI2885" s="7" t="s">
        <v>297</v>
      </c>
    </row>
    <row r="2886" customFormat="false" ht="15" hidden="false" customHeight="true" outlineLevel="0" collapsed="false">
      <c r="A2886" s="7" t="s">
        <v>6300</v>
      </c>
      <c r="B2886" s="7" t="n">
        <v>2</v>
      </c>
      <c r="C2886" s="7" t="s">
        <v>2001</v>
      </c>
      <c r="D2886" s="7" t="s">
        <v>2002</v>
      </c>
      <c r="E2886" s="7" t="s">
        <v>567</v>
      </c>
      <c r="F2886" s="7" t="s">
        <v>568</v>
      </c>
      <c r="G2886" s="7" t="s">
        <v>6302</v>
      </c>
      <c r="H2886" s="7" t="s">
        <v>485</v>
      </c>
      <c r="I2886" s="7" t="s">
        <v>208</v>
      </c>
      <c r="J2886" s="7" t="s">
        <v>95</v>
      </c>
      <c r="K2886" s="7" t="s">
        <v>448</v>
      </c>
      <c r="L2886" s="7" t="s">
        <v>115</v>
      </c>
      <c r="M2886" s="7" t="s">
        <v>116</v>
      </c>
      <c r="N2886" s="7" t="s">
        <v>119</v>
      </c>
      <c r="O2886" s="7" t="s">
        <v>294</v>
      </c>
      <c r="P2886" s="7" t="s">
        <v>88</v>
      </c>
      <c r="Q2886" s="7" t="s">
        <v>177</v>
      </c>
      <c r="R2886" s="7" t="s">
        <v>91</v>
      </c>
      <c r="S2886" s="7" t="s">
        <v>141</v>
      </c>
      <c r="T2886" s="7" t="s">
        <v>215</v>
      </c>
      <c r="U2886" s="7" t="s">
        <v>150</v>
      </c>
      <c r="V2886" s="7" t="s">
        <v>257</v>
      </c>
      <c r="W2886" s="7" t="s">
        <v>89</v>
      </c>
      <c r="X2886" s="7" t="s">
        <v>93</v>
      </c>
      <c r="Y2886" s="7" t="n">
        <v>0</v>
      </c>
      <c r="Z2886" s="7" t="n">
        <v>1</v>
      </c>
      <c r="AA2886" s="7" t="str">
        <f aca="false">IF(Y2886&gt;Z2886,"Win",IF(Y2886&lt;Z2886,"Loss","Draw"))</f>
        <v>Loss</v>
      </c>
      <c r="AB2886" s="7" t="s">
        <v>99</v>
      </c>
      <c r="AC2886" s="7" t="s">
        <v>99</v>
      </c>
      <c r="AD2886" s="7" t="s">
        <v>6303</v>
      </c>
      <c r="AE2886" s="7" t="s">
        <v>6304</v>
      </c>
      <c r="AF2886" s="7" t="str">
        <f aca="false">IF(AD2886&lt;AE2886,AD2886,AE2886)</f>
        <v>Barbarian Barrel, Berserker, Goblin Hut, Graveyard, Poison, Valkyrie, Vines, Witch</v>
      </c>
      <c r="AG2886" s="7" t="str">
        <f aca="false">IF(AD2886&lt;AE2886,AE2886,AD2886)</f>
        <v>Electro Spirit, Fireball, Fisherman, Goblins, Hunter, Lumberjack, Royal Giant, The Log</v>
      </c>
      <c r="AH2886" s="7" t="str">
        <f aca="false">IF(AD2886=AF2886,AA2886,IF(AA2886="Win","Loss",IF(AA2886="Loss","Win","Draw")))</f>
        <v>Loss</v>
      </c>
      <c r="AI2886" s="7" t="s">
        <v>297</v>
      </c>
    </row>
    <row r="2887" customFormat="false" ht="15" hidden="false" customHeight="true" outlineLevel="0" collapsed="false">
      <c r="A2887" s="7" t="s">
        <v>6300</v>
      </c>
      <c r="B2887" s="7" t="n">
        <v>3</v>
      </c>
      <c r="C2887" s="7" t="s">
        <v>2001</v>
      </c>
      <c r="D2887" s="7" t="s">
        <v>2002</v>
      </c>
      <c r="E2887" s="7" t="s">
        <v>567</v>
      </c>
      <c r="F2887" s="7" t="s">
        <v>568</v>
      </c>
      <c r="G2887" s="7" t="s">
        <v>6305</v>
      </c>
      <c r="H2887" s="7" t="s">
        <v>485</v>
      </c>
      <c r="I2887" s="7" t="s">
        <v>87</v>
      </c>
      <c r="J2887" s="7" t="s">
        <v>108</v>
      </c>
      <c r="K2887" s="7" t="s">
        <v>114</v>
      </c>
      <c r="L2887" s="7" t="s">
        <v>165</v>
      </c>
      <c r="M2887" s="7" t="s">
        <v>157</v>
      </c>
      <c r="N2887" s="7" t="s">
        <v>91</v>
      </c>
      <c r="O2887" s="7" t="s">
        <v>85</v>
      </c>
      <c r="P2887" s="7" t="s">
        <v>86</v>
      </c>
      <c r="Q2887" s="7" t="s">
        <v>201</v>
      </c>
      <c r="R2887" s="7" t="s">
        <v>202</v>
      </c>
      <c r="S2887" s="7" t="s">
        <v>233</v>
      </c>
      <c r="T2887" s="7" t="s">
        <v>157</v>
      </c>
      <c r="U2887" s="7" t="s">
        <v>204</v>
      </c>
      <c r="V2887" s="7" t="s">
        <v>111</v>
      </c>
      <c r="W2887" s="7" t="s">
        <v>88</v>
      </c>
      <c r="X2887" s="7" t="s">
        <v>234</v>
      </c>
      <c r="Y2887" s="7" t="n">
        <v>0</v>
      </c>
      <c r="Z2887" s="7" t="n">
        <v>1</v>
      </c>
      <c r="AA2887" s="7" t="str">
        <f aca="false">IF(Y2887&gt;Z2887,"Win",IF(Y2887&lt;Z2887,"Loss","Draw"))</f>
        <v>Loss</v>
      </c>
      <c r="AB2887" s="7" t="s">
        <v>99</v>
      </c>
      <c r="AC2887" s="7" t="s">
        <v>99</v>
      </c>
      <c r="AD2887" s="7" t="s">
        <v>6306</v>
      </c>
      <c r="AE2887" s="7" t="s">
        <v>380</v>
      </c>
      <c r="AF2887" s="7" t="str">
        <f aca="false">IF(AD2887&lt;AE2887,AD2887,AE2887)</f>
        <v>Bats, Berserker, Bomb Tower, Fire Spirit, Magic Archer, Miner, Royal Delivery, Wall Breakers</v>
      </c>
      <c r="AG2887" s="7" t="str">
        <f aca="false">IF(AD2887&lt;AE2887,AE2887,AD2887)</f>
        <v>Dark Prince, Fire Spirit, Giant Snowball, Goblins, Hog Rider, Lightning, Skeleton Dragons, Tesla</v>
      </c>
      <c r="AH2887" s="7" t="str">
        <f aca="false">IF(AD2887=AF2887,AA2887,IF(AA2887="Win","Loss",IF(AA2887="Loss","Win","Draw")))</f>
        <v>Win</v>
      </c>
      <c r="AI2887" s="7" t="s">
        <v>297</v>
      </c>
    </row>
    <row r="2888" customFormat="false" ht="15" hidden="false" customHeight="true" outlineLevel="0" collapsed="false">
      <c r="A2888" s="7" t="s">
        <v>6307</v>
      </c>
      <c r="B2888" s="7" t="n">
        <v>1</v>
      </c>
      <c r="C2888" s="7" t="s">
        <v>2001</v>
      </c>
      <c r="D2888" s="7" t="s">
        <v>2002</v>
      </c>
      <c r="E2888" s="7" t="s">
        <v>567</v>
      </c>
      <c r="F2888" s="7" t="s">
        <v>568</v>
      </c>
      <c r="G2888" s="7" t="s">
        <v>6308</v>
      </c>
      <c r="H2888" s="7" t="s">
        <v>163</v>
      </c>
      <c r="I2888" s="7" t="s">
        <v>152</v>
      </c>
      <c r="J2888" s="7" t="s">
        <v>128</v>
      </c>
      <c r="K2888" s="7" t="s">
        <v>107</v>
      </c>
      <c r="L2888" s="7" t="s">
        <v>158</v>
      </c>
      <c r="M2888" s="7" t="s">
        <v>187</v>
      </c>
      <c r="N2888" s="7" t="s">
        <v>95</v>
      </c>
      <c r="O2888" s="7" t="s">
        <v>85</v>
      </c>
      <c r="P2888" s="7" t="s">
        <v>387</v>
      </c>
      <c r="Q2888" s="7" t="s">
        <v>82</v>
      </c>
      <c r="R2888" s="7" t="s">
        <v>151</v>
      </c>
      <c r="S2888" s="7" t="s">
        <v>152</v>
      </c>
      <c r="T2888" s="7" t="s">
        <v>85</v>
      </c>
      <c r="U2888" s="7" t="s">
        <v>126</v>
      </c>
      <c r="V2888" s="7" t="s">
        <v>150</v>
      </c>
      <c r="W2888" s="7" t="s">
        <v>89</v>
      </c>
      <c r="X2888" s="7" t="s">
        <v>153</v>
      </c>
      <c r="Y2888" s="7" t="n">
        <v>1</v>
      </c>
      <c r="Z2888" s="7" t="n">
        <v>0</v>
      </c>
      <c r="AA2888" s="7" t="str">
        <f aca="false">IF(Y2888&gt;Z2888,"Win",IF(Y2888&lt;Z2888,"Loss","Draw"))</f>
        <v>Win</v>
      </c>
      <c r="AB2888" s="7" t="s">
        <v>99</v>
      </c>
      <c r="AC2888" s="7" t="s">
        <v>99</v>
      </c>
      <c r="AD2888" s="7" t="s">
        <v>1499</v>
      </c>
      <c r="AE2888" s="7" t="s">
        <v>155</v>
      </c>
      <c r="AF2888" s="7" t="str">
        <f aca="false">IF(AD2888&lt;AE2888,AD2888,AE2888)</f>
        <v>Baby Dragon, Barbarian Barrel, Bowler, Electro Giant, Goblin Cage, Golden Knight, Lightning, Tornado</v>
      </c>
      <c r="AG2888" s="7" t="str">
        <f aca="false">IF(AD2888&lt;AE2888,AE2888,AD2888)</f>
        <v>Baby Dragon, Cannon, Electro Spirit, Lightning, Mighty Miner, Royal Hogs, Skeletons, The Log</v>
      </c>
      <c r="AH2888" s="7" t="str">
        <f aca="false">IF(AD2888=AF2888,AA2888,IF(AA2888="Win","Loss",IF(AA2888="Loss","Win","Draw")))</f>
        <v>Win</v>
      </c>
      <c r="AI2888" s="7" t="s">
        <v>297</v>
      </c>
    </row>
    <row r="2889" customFormat="false" ht="15" hidden="false" customHeight="true" outlineLevel="0" collapsed="false">
      <c r="A2889" s="7" t="s">
        <v>6307</v>
      </c>
      <c r="B2889" s="7" t="n">
        <v>2</v>
      </c>
      <c r="C2889" s="7" t="s">
        <v>2001</v>
      </c>
      <c r="D2889" s="7" t="s">
        <v>2002</v>
      </c>
      <c r="E2889" s="7" t="s">
        <v>567</v>
      </c>
      <c r="F2889" s="7" t="s">
        <v>568</v>
      </c>
      <c r="G2889" s="7" t="s">
        <v>6309</v>
      </c>
      <c r="H2889" s="7" t="s">
        <v>163</v>
      </c>
      <c r="I2889" s="7" t="s">
        <v>1848</v>
      </c>
      <c r="J2889" s="7" t="s">
        <v>91</v>
      </c>
      <c r="K2889" s="7" t="s">
        <v>90</v>
      </c>
      <c r="L2889" s="7" t="s">
        <v>130</v>
      </c>
      <c r="M2889" s="7" t="s">
        <v>111</v>
      </c>
      <c r="N2889" s="7" t="s">
        <v>86</v>
      </c>
      <c r="O2889" s="7" t="s">
        <v>125</v>
      </c>
      <c r="P2889" s="7" t="s">
        <v>94</v>
      </c>
      <c r="Q2889" s="7" t="s">
        <v>114</v>
      </c>
      <c r="R2889" s="7" t="s">
        <v>194</v>
      </c>
      <c r="S2889" s="7" t="s">
        <v>137</v>
      </c>
      <c r="T2889" s="7" t="s">
        <v>97</v>
      </c>
      <c r="U2889" s="7" t="s">
        <v>116</v>
      </c>
      <c r="V2889" s="7" t="s">
        <v>234</v>
      </c>
      <c r="W2889" s="7" t="s">
        <v>95</v>
      </c>
      <c r="X2889" s="7" t="s">
        <v>88</v>
      </c>
      <c r="Y2889" s="7" t="n">
        <v>1</v>
      </c>
      <c r="Z2889" s="7" t="n">
        <v>0</v>
      </c>
      <c r="AA2889" s="7" t="str">
        <f aca="false">IF(Y2889&gt;Z2889,"Win",IF(Y2889&lt;Z2889,"Loss","Draw"))</f>
        <v>Win</v>
      </c>
      <c r="AB2889" s="7" t="s">
        <v>99</v>
      </c>
      <c r="AC2889" s="7" t="s">
        <v>99</v>
      </c>
      <c r="AD2889" s="7" t="s">
        <v>1849</v>
      </c>
      <c r="AE2889" s="7" t="s">
        <v>6310</v>
      </c>
      <c r="AF2889" s="7" t="str">
        <f aca="false">IF(AD2889&lt;AE2889,AD2889,AE2889)</f>
        <v>Archer Queen, Barbarian Barrel, Berserker, Bomb Tower, Giant Snowball, Goblin Drill, Poison, Ronin</v>
      </c>
      <c r="AG2889" s="7" t="str">
        <f aca="false">IF(AD2889&lt;AE2889,AE2889,AD2889)</f>
        <v>Arrows, Cannon Cart, Goblins, Miner, Minion Horde, Mortar, Rascals, Skeleton Dragons</v>
      </c>
      <c r="AH2889" s="7" t="str">
        <f aca="false">IF(AD2889=AF2889,AA2889,IF(AA2889="Win","Loss",IF(AA2889="Loss","Win","Draw")))</f>
        <v>Loss</v>
      </c>
      <c r="AI2889" s="7" t="s">
        <v>297</v>
      </c>
    </row>
    <row r="2890" customFormat="false" ht="15" hidden="false" customHeight="true" outlineLevel="0" collapsed="false">
      <c r="A2890" s="7" t="s">
        <v>6307</v>
      </c>
      <c r="B2890" s="7" t="n">
        <v>3</v>
      </c>
      <c r="C2890" s="7" t="s">
        <v>2001</v>
      </c>
      <c r="D2890" s="7" t="s">
        <v>2002</v>
      </c>
      <c r="E2890" s="7" t="s">
        <v>567</v>
      </c>
      <c r="F2890" s="7" t="s">
        <v>568</v>
      </c>
      <c r="G2890" s="7" t="s">
        <v>6311</v>
      </c>
      <c r="H2890" s="7" t="s">
        <v>485</v>
      </c>
      <c r="I2890" s="7" t="s">
        <v>203</v>
      </c>
      <c r="J2890" s="7" t="s">
        <v>202</v>
      </c>
      <c r="K2890" s="7" t="s">
        <v>83</v>
      </c>
      <c r="L2890" s="7" t="s">
        <v>150</v>
      </c>
      <c r="M2890" s="7" t="s">
        <v>88</v>
      </c>
      <c r="N2890" s="7" t="s">
        <v>204</v>
      </c>
      <c r="O2890" s="7" t="s">
        <v>87</v>
      </c>
      <c r="P2890" s="7" t="s">
        <v>201</v>
      </c>
      <c r="Q2890" s="7" t="s">
        <v>418</v>
      </c>
      <c r="R2890" s="7" t="s">
        <v>202</v>
      </c>
      <c r="S2890" s="7" t="s">
        <v>201</v>
      </c>
      <c r="T2890" s="7" t="s">
        <v>157</v>
      </c>
      <c r="U2890" s="7" t="s">
        <v>204</v>
      </c>
      <c r="V2890" s="7" t="s">
        <v>111</v>
      </c>
      <c r="W2890" s="7" t="s">
        <v>87</v>
      </c>
      <c r="X2890" s="7" t="s">
        <v>91</v>
      </c>
      <c r="Y2890" s="7" t="n">
        <v>1</v>
      </c>
      <c r="Z2890" s="7" t="n">
        <v>0</v>
      </c>
      <c r="AA2890" s="7" t="str">
        <f aca="false">IF(Y2890&gt;Z2890,"Win",IF(Y2890&lt;Z2890,"Loss","Draw"))</f>
        <v>Win</v>
      </c>
      <c r="AB2890" s="7" t="s">
        <v>99</v>
      </c>
      <c r="AC2890" s="7" t="s">
        <v>99</v>
      </c>
      <c r="AD2890" s="7" t="s">
        <v>6312</v>
      </c>
      <c r="AE2890" s="7" t="s">
        <v>6313</v>
      </c>
      <c r="AF2890" s="7" t="str">
        <f aca="false">IF(AD2890&lt;AE2890,AD2890,AE2890)</f>
        <v>Berserker, Electro Spirit, Goblin Barrel, Magic Archer, Monk, Royal Delivery, Tesla, Wall Breakers</v>
      </c>
      <c r="AG2890" s="7" t="str">
        <f aca="false">IF(AD2890&lt;AE2890,AE2890,AD2890)</f>
        <v>Fire Spirit, Goblins, Magic Archer, Miner, Royal Delivery, Skeleton Army, Tesla, Wall Breakers</v>
      </c>
      <c r="AH2890" s="7" t="str">
        <f aca="false">IF(AD2890=AF2890,AA2890,IF(AA2890="Win","Loss",IF(AA2890="Loss","Win","Draw")))</f>
        <v>Win</v>
      </c>
      <c r="AI2890" s="7" t="s">
        <v>297</v>
      </c>
    </row>
    <row r="2891" customFormat="false" ht="15" hidden="false" customHeight="true" outlineLevel="0" collapsed="false">
      <c r="A2891" s="5" t="s">
        <v>6314</v>
      </c>
      <c r="B2891" s="5" t="n">
        <v>1</v>
      </c>
      <c r="C2891" s="5" t="s">
        <v>2001</v>
      </c>
      <c r="D2891" s="5" t="s">
        <v>2002</v>
      </c>
      <c r="E2891" s="5" t="s">
        <v>6315</v>
      </c>
      <c r="F2891" s="5" t="s">
        <v>6316</v>
      </c>
      <c r="G2891" s="5" t="s">
        <v>4529</v>
      </c>
      <c r="H2891" s="5" t="s">
        <v>163</v>
      </c>
      <c r="I2891" s="5" t="s">
        <v>87</v>
      </c>
      <c r="J2891" s="5" t="s">
        <v>108</v>
      </c>
      <c r="K2891" s="5" t="s">
        <v>82</v>
      </c>
      <c r="L2891" s="5" t="s">
        <v>93</v>
      </c>
      <c r="M2891" s="5" t="s">
        <v>95</v>
      </c>
      <c r="N2891" s="5" t="s">
        <v>150</v>
      </c>
      <c r="O2891" s="5" t="s">
        <v>126</v>
      </c>
      <c r="P2891" s="5" t="s">
        <v>86</v>
      </c>
      <c r="Q2891" s="5" t="s">
        <v>203</v>
      </c>
      <c r="R2891" s="5" t="s">
        <v>91</v>
      </c>
      <c r="S2891" s="5" t="s">
        <v>201</v>
      </c>
      <c r="T2891" s="5" t="s">
        <v>118</v>
      </c>
      <c r="U2891" s="5" t="s">
        <v>159</v>
      </c>
      <c r="V2891" s="5" t="s">
        <v>208</v>
      </c>
      <c r="W2891" s="5" t="s">
        <v>249</v>
      </c>
      <c r="X2891" s="5" t="s">
        <v>157</v>
      </c>
      <c r="Y2891" s="5" t="n">
        <v>1</v>
      </c>
      <c r="Z2891" s="5" t="n">
        <v>0</v>
      </c>
      <c r="AA2891" s="5" t="str">
        <f aca="false">IF(Y2891&gt;Z2891,"Win",IF(Y2891&lt;Z2891,"Loss","Draw"))</f>
        <v>Win</v>
      </c>
      <c r="AB2891" s="5" t="s">
        <v>98</v>
      </c>
      <c r="AC2891" s="5" t="s">
        <v>99</v>
      </c>
      <c r="AD2891" s="5" t="s">
        <v>6317</v>
      </c>
      <c r="AE2891" s="5" t="s">
        <v>701</v>
      </c>
      <c r="AF2891" s="5" t="str">
        <f aca="false">IF(AD2891&lt;AE2891,AD2891,AE2891)</f>
        <v>Barbarian Barrel, Dark Prince, Electro Spirit, Fireball, Royal Hogs, Skeleton Dragons, Skeletons, Tesla</v>
      </c>
      <c r="AG2891" s="5" t="str">
        <f aca="false">IF(AD2891&lt;AE2891,AE2891,AD2891)</f>
        <v>Dart Goblin, Fire Spirit, Goblin Barrel, Goblins, Ice Spirit, Rocket, Valkyrie, Wall Breakers</v>
      </c>
      <c r="AH2891" s="5" t="str">
        <f aca="false">IF(AD2891=AF2891,AA2891,IF(AA2891="Win","Loss",IF(AA2891="Loss","Win","Draw")))</f>
        <v>Win</v>
      </c>
      <c r="AI2891" s="5" t="s">
        <v>102</v>
      </c>
    </row>
    <row r="2892" customFormat="false" ht="15" hidden="false" customHeight="true" outlineLevel="0" collapsed="false">
      <c r="A2892" s="5" t="s">
        <v>6314</v>
      </c>
      <c r="B2892" s="5" t="n">
        <v>2</v>
      </c>
      <c r="C2892" s="5" t="s">
        <v>2001</v>
      </c>
      <c r="D2892" s="5" t="s">
        <v>2002</v>
      </c>
      <c r="E2892" s="5" t="s">
        <v>6315</v>
      </c>
      <c r="F2892" s="5" t="s">
        <v>6316</v>
      </c>
      <c r="G2892" s="5" t="s">
        <v>6318</v>
      </c>
      <c r="H2892" s="5" t="s">
        <v>163</v>
      </c>
      <c r="I2892" s="5" t="s">
        <v>114</v>
      </c>
      <c r="J2892" s="5" t="s">
        <v>202</v>
      </c>
      <c r="K2892" s="5" t="s">
        <v>137</v>
      </c>
      <c r="L2892" s="5" t="s">
        <v>116</v>
      </c>
      <c r="M2892" s="5" t="s">
        <v>234</v>
      </c>
      <c r="N2892" s="5" t="s">
        <v>157</v>
      </c>
      <c r="O2892" s="5" t="s">
        <v>88</v>
      </c>
      <c r="P2892" s="5" t="s">
        <v>241</v>
      </c>
      <c r="Q2892" s="5" t="s">
        <v>84</v>
      </c>
      <c r="R2892" s="5" t="s">
        <v>95</v>
      </c>
      <c r="S2892" s="5" t="s">
        <v>152</v>
      </c>
      <c r="T2892" s="5" t="s">
        <v>188</v>
      </c>
      <c r="U2892" s="5" t="s">
        <v>187</v>
      </c>
      <c r="V2892" s="5" t="s">
        <v>85</v>
      </c>
      <c r="W2892" s="5" t="s">
        <v>387</v>
      </c>
      <c r="X2892" s="5" t="s">
        <v>158</v>
      </c>
      <c r="Y2892" s="5" t="n">
        <v>1</v>
      </c>
      <c r="Z2892" s="5" t="n">
        <v>0</v>
      </c>
      <c r="AA2892" s="5" t="str">
        <f aca="false">IF(Y2892&gt;Z2892,"Win",IF(Y2892&lt;Z2892,"Loss","Draw"))</f>
        <v>Win</v>
      </c>
      <c r="AB2892" s="5" t="s">
        <v>98</v>
      </c>
      <c r="AC2892" s="5" t="s">
        <v>99</v>
      </c>
      <c r="AD2892" s="5" t="s">
        <v>3496</v>
      </c>
      <c r="AE2892" s="5" t="s">
        <v>6319</v>
      </c>
      <c r="AF2892" s="5" t="str">
        <f aca="false">IF(AD2892&lt;AE2892,AD2892,AE2892)</f>
        <v>Archers, Baby Dragon, Barbarian Barrel, Bowler, Electro Giant, Lightning, Tombstone, Tornado</v>
      </c>
      <c r="AG2892" s="5" t="str">
        <f aca="false">IF(AD2892&lt;AE2892,AE2892,AD2892)</f>
        <v>Berserker, Bomb Tower, Fire Spirit, Giant Snowball, Goblin Drill, Knight, Magic Archer, Poison</v>
      </c>
      <c r="AH2892" s="5" t="str">
        <f aca="false">IF(AD2892=AF2892,AA2892,IF(AA2892="Win","Loss",IF(AA2892="Loss","Win","Draw")))</f>
        <v>Loss</v>
      </c>
      <c r="AI2892" s="5" t="s">
        <v>102</v>
      </c>
    </row>
    <row r="2893" customFormat="false" ht="15" hidden="false" customHeight="true" outlineLevel="0" collapsed="false">
      <c r="A2893" s="5" t="s">
        <v>6320</v>
      </c>
      <c r="B2893" s="5" t="n">
        <v>1</v>
      </c>
      <c r="C2893" s="5" t="s">
        <v>2001</v>
      </c>
      <c r="D2893" s="5" t="s">
        <v>2002</v>
      </c>
      <c r="E2893" s="5" t="s">
        <v>6321</v>
      </c>
      <c r="F2893" s="5" t="s">
        <v>6322</v>
      </c>
      <c r="G2893" s="5" t="s">
        <v>6323</v>
      </c>
      <c r="H2893" s="5" t="s">
        <v>163</v>
      </c>
      <c r="I2893" s="5" t="s">
        <v>87</v>
      </c>
      <c r="J2893" s="5" t="s">
        <v>151</v>
      </c>
      <c r="K2893" s="5" t="s">
        <v>113</v>
      </c>
      <c r="L2893" s="5" t="s">
        <v>126</v>
      </c>
      <c r="M2893" s="5" t="s">
        <v>150</v>
      </c>
      <c r="N2893" s="5" t="s">
        <v>89</v>
      </c>
      <c r="O2893" s="5" t="s">
        <v>85</v>
      </c>
      <c r="P2893" s="5" t="s">
        <v>165</v>
      </c>
      <c r="Q2893" s="5" t="s">
        <v>185</v>
      </c>
      <c r="R2893" s="5" t="s">
        <v>128</v>
      </c>
      <c r="S2893" s="5" t="s">
        <v>158</v>
      </c>
      <c r="T2893" s="5" t="s">
        <v>187</v>
      </c>
      <c r="U2893" s="5" t="s">
        <v>785</v>
      </c>
      <c r="V2893" s="5" t="s">
        <v>115</v>
      </c>
      <c r="W2893" s="5" t="s">
        <v>152</v>
      </c>
      <c r="X2893" s="5" t="s">
        <v>95</v>
      </c>
      <c r="Y2893" s="5" t="n">
        <v>1</v>
      </c>
      <c r="Z2893" s="5" t="n">
        <v>0</v>
      </c>
      <c r="AA2893" s="5" t="str">
        <f aca="false">IF(Y2893&gt;Z2893,"Win",IF(Y2893&lt;Z2893,"Loss","Draw"))</f>
        <v>Win</v>
      </c>
      <c r="AB2893" s="5" t="s">
        <v>98</v>
      </c>
      <c r="AC2893" s="5" t="s">
        <v>99</v>
      </c>
      <c r="AD2893" s="5" t="s">
        <v>866</v>
      </c>
      <c r="AE2893" s="5" t="s">
        <v>6324</v>
      </c>
      <c r="AF2893" s="5" t="str">
        <f aca="false">IF(AD2893&lt;AE2893,AD2893,AE2893)</f>
        <v>Baby Dragon, Barbarian Barrel, Bowler, Executioner, Freeze, Golden Knight, Graveyard, Tornado</v>
      </c>
      <c r="AG2893" s="5" t="str">
        <f aca="false">IF(AD2893&lt;AE2893,AE2893,AD2893)</f>
        <v>Electro Spirit, Furnace, Hog Rider, Lightning, Mighty Miner, Skeletons, Tesla, The Log</v>
      </c>
      <c r="AH2893" s="5" t="str">
        <f aca="false">IF(AD2893=AF2893,AA2893,IF(AA2893="Win","Loss",IF(AA2893="Loss","Win","Draw")))</f>
        <v>Loss</v>
      </c>
      <c r="AI2893" s="5" t="s">
        <v>102</v>
      </c>
    </row>
    <row r="2894" customFormat="false" ht="15" hidden="false" customHeight="true" outlineLevel="0" collapsed="false">
      <c r="A2894" s="5" t="s">
        <v>6320</v>
      </c>
      <c r="B2894" s="5" t="n">
        <v>2</v>
      </c>
      <c r="C2894" s="5" t="s">
        <v>2001</v>
      </c>
      <c r="D2894" s="5" t="s">
        <v>2002</v>
      </c>
      <c r="E2894" s="5" t="s">
        <v>6321</v>
      </c>
      <c r="F2894" s="5" t="s">
        <v>6322</v>
      </c>
      <c r="G2894" s="5" t="s">
        <v>6325</v>
      </c>
      <c r="H2894" s="5" t="s">
        <v>163</v>
      </c>
      <c r="I2894" s="5" t="s">
        <v>172</v>
      </c>
      <c r="J2894" s="5" t="s">
        <v>108</v>
      </c>
      <c r="K2894" s="5" t="s">
        <v>91</v>
      </c>
      <c r="L2894" s="5" t="s">
        <v>118</v>
      </c>
      <c r="M2894" s="5" t="s">
        <v>119</v>
      </c>
      <c r="N2894" s="5" t="s">
        <v>115</v>
      </c>
      <c r="O2894" s="5" t="s">
        <v>116</v>
      </c>
      <c r="P2894" s="5" t="s">
        <v>204</v>
      </c>
      <c r="Q2894" s="5" t="s">
        <v>109</v>
      </c>
      <c r="R2894" s="5" t="s">
        <v>447</v>
      </c>
      <c r="S2894" s="5" t="s">
        <v>284</v>
      </c>
      <c r="T2894" s="5" t="s">
        <v>111</v>
      </c>
      <c r="U2894" s="5" t="s">
        <v>193</v>
      </c>
      <c r="V2894" s="5" t="s">
        <v>257</v>
      </c>
      <c r="W2894" s="5" t="s">
        <v>93</v>
      </c>
      <c r="X2894" s="5" t="s">
        <v>89</v>
      </c>
      <c r="Y2894" s="5" t="n">
        <v>0</v>
      </c>
      <c r="Z2894" s="5" t="n">
        <v>1</v>
      </c>
      <c r="AA2894" s="5" t="str">
        <f aca="false">IF(Y2894&gt;Z2894,"Win",IF(Y2894&lt;Z2894,"Loss","Draw"))</f>
        <v>Loss</v>
      </c>
      <c r="AB2894" s="5" t="s">
        <v>98</v>
      </c>
      <c r="AC2894" s="5" t="s">
        <v>99</v>
      </c>
      <c r="AD2894" s="5" t="s">
        <v>581</v>
      </c>
      <c r="AE2894" s="5" t="s">
        <v>6326</v>
      </c>
      <c r="AF2894" s="5" t="str">
        <f aca="false">IF(AD2894&lt;AE2894,AD2894,AE2894)</f>
        <v>Dark Prince, Goblin Hut, Goblins, Graveyard, Ice Spirit, Musketeer, Poison, Royal Delivery</v>
      </c>
      <c r="AG2894" s="5" t="str">
        <f aca="false">IF(AD2894&lt;AE2894,AE2894,AD2894)</f>
        <v>Fireball, Giant, Guards, Hunter, Inferno Dragon, Miner, The Log, Zap</v>
      </c>
      <c r="AH2894" s="5" t="str">
        <f aca="false">IF(AD2894=AF2894,AA2894,IF(AA2894="Win","Loss",IF(AA2894="Loss","Win","Draw")))</f>
        <v>Loss</v>
      </c>
      <c r="AI2894" s="5" t="s">
        <v>102</v>
      </c>
    </row>
    <row r="2895" customFormat="false" ht="15" hidden="false" customHeight="true" outlineLevel="0" collapsed="false">
      <c r="A2895" s="5" t="s">
        <v>6320</v>
      </c>
      <c r="B2895" s="5" t="n">
        <v>3</v>
      </c>
      <c r="C2895" s="5" t="s">
        <v>2001</v>
      </c>
      <c r="D2895" s="5" t="s">
        <v>2002</v>
      </c>
      <c r="E2895" s="5" t="s">
        <v>6321</v>
      </c>
      <c r="F2895" s="5" t="s">
        <v>6322</v>
      </c>
      <c r="G2895" s="5" t="s">
        <v>5946</v>
      </c>
      <c r="H2895" s="5" t="s">
        <v>163</v>
      </c>
      <c r="I2895" s="5" t="s">
        <v>203</v>
      </c>
      <c r="J2895" s="5" t="s">
        <v>202</v>
      </c>
      <c r="K2895" s="5" t="s">
        <v>201</v>
      </c>
      <c r="L2895" s="5" t="s">
        <v>93</v>
      </c>
      <c r="M2895" s="5" t="s">
        <v>208</v>
      </c>
      <c r="N2895" s="5" t="s">
        <v>157</v>
      </c>
      <c r="O2895" s="5" t="s">
        <v>88</v>
      </c>
      <c r="P2895" s="5" t="s">
        <v>209</v>
      </c>
      <c r="Q2895" s="5" t="s">
        <v>87</v>
      </c>
      <c r="R2895" s="5" t="s">
        <v>241</v>
      </c>
      <c r="S2895" s="5" t="s">
        <v>242</v>
      </c>
      <c r="T2895" s="5" t="s">
        <v>138</v>
      </c>
      <c r="U2895" s="5" t="s">
        <v>114</v>
      </c>
      <c r="V2895" s="5" t="s">
        <v>150</v>
      </c>
      <c r="W2895" s="5" t="s">
        <v>116</v>
      </c>
      <c r="X2895" s="5" t="s">
        <v>137</v>
      </c>
      <c r="Y2895" s="5" t="n">
        <v>1</v>
      </c>
      <c r="Z2895" s="5" t="n">
        <v>0</v>
      </c>
      <c r="AA2895" s="5" t="str">
        <f aca="false">IF(Y2895&gt;Z2895,"Win",IF(Y2895&lt;Z2895,"Loss","Draw"))</f>
        <v>Win</v>
      </c>
      <c r="AB2895" s="5" t="s">
        <v>98</v>
      </c>
      <c r="AC2895" s="5" t="s">
        <v>99</v>
      </c>
      <c r="AD2895" s="5" t="s">
        <v>576</v>
      </c>
      <c r="AE2895" s="5" t="s">
        <v>6327</v>
      </c>
      <c r="AF2895" s="5" t="str">
        <f aca="false">IF(AD2895&lt;AE2895,AD2895,AE2895)</f>
        <v>Berserker, Fire Spirit, Fireball, Goblin Barrel, Inferno Tower, Magic Archer, Valkyrie, Wall Breakers</v>
      </c>
      <c r="AG2895" s="5" t="str">
        <f aca="false">IF(AD2895&lt;AE2895,AE2895,AD2895)</f>
        <v>Bomber, Electro Spirit, Giant Snowball, Goblin Demolisher, Goblin Drill, Knight, Poison, Tesla</v>
      </c>
      <c r="AH2895" s="5" t="str">
        <f aca="false">IF(AD2895=AF2895,AA2895,IF(AA2895="Win","Loss",IF(AA2895="Loss","Win","Draw")))</f>
        <v>Win</v>
      </c>
      <c r="AI2895" s="5" t="s">
        <v>102</v>
      </c>
    </row>
    <row r="2896" customFormat="false" ht="15" hidden="false" customHeight="true" outlineLevel="0" collapsed="false">
      <c r="A2896" s="5" t="s">
        <v>6328</v>
      </c>
      <c r="B2896" s="5" t="n">
        <v>1</v>
      </c>
      <c r="C2896" s="5" t="s">
        <v>2001</v>
      </c>
      <c r="D2896" s="5" t="s">
        <v>2002</v>
      </c>
      <c r="E2896" s="5" t="s">
        <v>182</v>
      </c>
      <c r="F2896" s="5" t="s">
        <v>183</v>
      </c>
      <c r="G2896" s="5" t="s">
        <v>6329</v>
      </c>
      <c r="H2896" s="5" t="s">
        <v>163</v>
      </c>
      <c r="I2896" s="5" t="s">
        <v>114</v>
      </c>
      <c r="J2896" s="5" t="s">
        <v>202</v>
      </c>
      <c r="K2896" s="5" t="s">
        <v>137</v>
      </c>
      <c r="L2896" s="5" t="s">
        <v>91</v>
      </c>
      <c r="M2896" s="5" t="s">
        <v>157</v>
      </c>
      <c r="N2896" s="5" t="s">
        <v>108</v>
      </c>
      <c r="O2896" s="5" t="s">
        <v>116</v>
      </c>
      <c r="P2896" s="5" t="s">
        <v>234</v>
      </c>
      <c r="Q2896" s="5" t="s">
        <v>407</v>
      </c>
      <c r="R2896" s="5" t="s">
        <v>337</v>
      </c>
      <c r="S2896" s="5" t="s">
        <v>87</v>
      </c>
      <c r="T2896" s="5" t="s">
        <v>165</v>
      </c>
      <c r="U2896" s="5" t="s">
        <v>88</v>
      </c>
      <c r="V2896" s="5" t="s">
        <v>164</v>
      </c>
      <c r="W2896" s="5" t="s">
        <v>126</v>
      </c>
      <c r="X2896" s="5" t="s">
        <v>89</v>
      </c>
      <c r="Y2896" s="5" t="n">
        <v>0</v>
      </c>
      <c r="Z2896" s="5" t="n">
        <v>1</v>
      </c>
      <c r="AA2896" s="5" t="str">
        <f aca="false">IF(Y2896&gt;Z2896,"Win",IF(Y2896&lt;Z2896,"Loss","Draw"))</f>
        <v>Loss</v>
      </c>
      <c r="AB2896" s="5" t="s">
        <v>98</v>
      </c>
      <c r="AC2896" s="5" t="s">
        <v>99</v>
      </c>
      <c r="AD2896" s="5" t="s">
        <v>3450</v>
      </c>
      <c r="AE2896" s="5" t="s">
        <v>6330</v>
      </c>
      <c r="AF2896" s="5" t="str">
        <f aca="false">IF(AD2896&lt;AE2896,AD2896,AE2896)</f>
        <v>Berserker, Boss Bandit, Earthquake, Firecracker, Hog Rider, Skeletons, Tesla, The Log</v>
      </c>
      <c r="AG2896" s="5" t="str">
        <f aca="false">IF(AD2896&lt;AE2896,AE2896,AD2896)</f>
        <v>Bomb Tower, Dark Prince, Fire Spirit, Giant Snowball, Goblin Drill, Goblins, Magic Archer, Poison</v>
      </c>
      <c r="AH2896" s="5" t="str">
        <f aca="false">IF(AD2896=AF2896,AA2896,IF(AA2896="Win","Loss",IF(AA2896="Loss","Win","Draw")))</f>
        <v>Win</v>
      </c>
      <c r="AI2896" s="5" t="s">
        <v>102</v>
      </c>
    </row>
    <row r="2897" customFormat="false" ht="15" hidden="false" customHeight="true" outlineLevel="0" collapsed="false">
      <c r="A2897" s="5" t="s">
        <v>6328</v>
      </c>
      <c r="B2897" s="5" t="n">
        <v>2</v>
      </c>
      <c r="C2897" s="5" t="s">
        <v>2001</v>
      </c>
      <c r="D2897" s="5" t="s">
        <v>2002</v>
      </c>
      <c r="E2897" s="5" t="s">
        <v>182</v>
      </c>
      <c r="F2897" s="5" t="s">
        <v>183</v>
      </c>
      <c r="G2897" s="5" t="s">
        <v>1679</v>
      </c>
      <c r="H2897" s="5" t="s">
        <v>163</v>
      </c>
      <c r="I2897" s="5" t="s">
        <v>185</v>
      </c>
      <c r="J2897" s="5" t="s">
        <v>186</v>
      </c>
      <c r="K2897" s="5" t="s">
        <v>129</v>
      </c>
      <c r="L2897" s="5" t="s">
        <v>193</v>
      </c>
      <c r="M2897" s="5" t="s">
        <v>187</v>
      </c>
      <c r="N2897" s="5" t="s">
        <v>109</v>
      </c>
      <c r="O2897" s="5" t="s">
        <v>111</v>
      </c>
      <c r="P2897" s="5" t="s">
        <v>153</v>
      </c>
      <c r="Q2897" s="5" t="s">
        <v>82</v>
      </c>
      <c r="R2897" s="5" t="s">
        <v>83</v>
      </c>
      <c r="S2897" s="5" t="s">
        <v>84</v>
      </c>
      <c r="T2897" s="5" t="s">
        <v>93</v>
      </c>
      <c r="U2897" s="5" t="s">
        <v>86</v>
      </c>
      <c r="V2897" s="5" t="s">
        <v>119</v>
      </c>
      <c r="W2897" s="5" t="s">
        <v>150</v>
      </c>
      <c r="X2897" s="5" t="s">
        <v>95</v>
      </c>
      <c r="Y2897" s="5" t="n">
        <v>1</v>
      </c>
      <c r="Z2897" s="5" t="n">
        <v>0</v>
      </c>
      <c r="AA2897" s="5" t="str">
        <f aca="false">IF(Y2897&gt;Z2897,"Win",IF(Y2897&lt;Z2897,"Loss","Draw"))</f>
        <v>Win</v>
      </c>
      <c r="AB2897" s="5" t="s">
        <v>98</v>
      </c>
      <c r="AC2897" s="5" t="s">
        <v>99</v>
      </c>
      <c r="AD2897" s="5" t="s">
        <v>2877</v>
      </c>
      <c r="AE2897" s="5" t="s">
        <v>154</v>
      </c>
      <c r="AF2897" s="5" t="str">
        <f aca="false">IF(AD2897&lt;AE2897,AD2897,AE2897)</f>
        <v>Archers, Barbarian Barrel, Electro Spirit, Fireball, Goblin Hut, Monk, Royal Hogs, Skeleton Dragons</v>
      </c>
      <c r="AG2897" s="5" t="str">
        <f aca="false">IF(AD2897&lt;AE2897,AE2897,AD2897)</f>
        <v>Balloon, Cannon, Executioner, Guards, Mega Knight, Miner, Tornado, Zap</v>
      </c>
      <c r="AH2897" s="5" t="str">
        <f aca="false">IF(AD2897=AF2897,AA2897,IF(AA2897="Win","Loss",IF(AA2897="Loss","Win","Draw")))</f>
        <v>Loss</v>
      </c>
      <c r="AI2897" s="5" t="s">
        <v>102</v>
      </c>
    </row>
    <row r="2898" customFormat="false" ht="15" hidden="false" customHeight="true" outlineLevel="0" collapsed="false">
      <c r="A2898" s="5" t="s">
        <v>6328</v>
      </c>
      <c r="B2898" s="5" t="n">
        <v>3</v>
      </c>
      <c r="C2898" s="5" t="s">
        <v>2001</v>
      </c>
      <c r="D2898" s="5" t="s">
        <v>2002</v>
      </c>
      <c r="E2898" s="5" t="s">
        <v>182</v>
      </c>
      <c r="F2898" s="5" t="s">
        <v>183</v>
      </c>
      <c r="G2898" s="5" t="s">
        <v>6331</v>
      </c>
      <c r="H2898" s="5" t="s">
        <v>163</v>
      </c>
      <c r="I2898" s="5" t="s">
        <v>219</v>
      </c>
      <c r="J2898" s="5" t="s">
        <v>83</v>
      </c>
      <c r="K2898" s="5" t="s">
        <v>87</v>
      </c>
      <c r="L2898" s="5" t="s">
        <v>150</v>
      </c>
      <c r="M2898" s="5" t="s">
        <v>88</v>
      </c>
      <c r="N2898" s="5" t="s">
        <v>89</v>
      </c>
      <c r="O2898" s="5" t="s">
        <v>93</v>
      </c>
      <c r="P2898" s="5" t="s">
        <v>165</v>
      </c>
      <c r="Q2898" s="5" t="s">
        <v>127</v>
      </c>
      <c r="R2898" s="5" t="s">
        <v>128</v>
      </c>
      <c r="S2898" s="5" t="s">
        <v>129</v>
      </c>
      <c r="T2898" s="5" t="s">
        <v>133</v>
      </c>
      <c r="U2898" s="5" t="s">
        <v>132</v>
      </c>
      <c r="V2898" s="5" t="s">
        <v>131</v>
      </c>
      <c r="W2898" s="5" t="s">
        <v>91</v>
      </c>
      <c r="X2898" s="5" t="s">
        <v>130</v>
      </c>
      <c r="Y2898" s="5" t="n">
        <v>0</v>
      </c>
      <c r="Z2898" s="5" t="n">
        <v>1</v>
      </c>
      <c r="AA2898" s="5" t="str">
        <f aca="false">IF(Y2898&gt;Z2898,"Win",IF(Y2898&lt;Z2898,"Loss","Draw"))</f>
        <v>Loss</v>
      </c>
      <c r="AB2898" s="5" t="s">
        <v>98</v>
      </c>
      <c r="AC2898" s="5" t="s">
        <v>99</v>
      </c>
      <c r="AD2898" s="5" t="s">
        <v>6332</v>
      </c>
      <c r="AE2898" s="5" t="s">
        <v>6333</v>
      </c>
      <c r="AF2898" s="5" t="str">
        <f aca="false">IF(AD2898&lt;AE2898,AD2898,AE2898)</f>
        <v>Arrows, Bandit, Battle Ram, Electro Wizard, Goblins, Golden Knight, Mega Knight, Mother Witch</v>
      </c>
      <c r="AG2898" s="5" t="str">
        <f aca="false">IF(AD2898&lt;AE2898,AE2898,AD2898)</f>
        <v>Berserker, Electro Spirit, Fireball, Hog Rider, Monk, Tesla, The Log, Wizard</v>
      </c>
      <c r="AH2898" s="5" t="str">
        <f aca="false">IF(AD2898=AF2898,AA2898,IF(AA2898="Win","Loss",IF(AA2898="Loss","Win","Draw")))</f>
        <v>Win</v>
      </c>
      <c r="AI2898" s="5" t="s">
        <v>102</v>
      </c>
    </row>
    <row r="2899" customFormat="false" ht="15" hidden="false" customHeight="true" outlineLevel="0" collapsed="false">
      <c r="A2899" s="5" t="s">
        <v>6334</v>
      </c>
      <c r="B2899" s="5" t="n">
        <v>1</v>
      </c>
      <c r="C2899" s="5" t="s">
        <v>2001</v>
      </c>
      <c r="D2899" s="5" t="s">
        <v>2002</v>
      </c>
      <c r="E2899" s="5" t="s">
        <v>6335</v>
      </c>
      <c r="F2899" s="5" t="s">
        <v>6336</v>
      </c>
      <c r="G2899" s="5" t="s">
        <v>6337</v>
      </c>
      <c r="H2899" s="5" t="s">
        <v>163</v>
      </c>
      <c r="I2899" s="5" t="s">
        <v>114</v>
      </c>
      <c r="J2899" s="5" t="s">
        <v>241</v>
      </c>
      <c r="K2899" s="5" t="s">
        <v>137</v>
      </c>
      <c r="L2899" s="5" t="s">
        <v>242</v>
      </c>
      <c r="M2899" s="5" t="s">
        <v>157</v>
      </c>
      <c r="N2899" s="5" t="s">
        <v>88</v>
      </c>
      <c r="O2899" s="5" t="s">
        <v>153</v>
      </c>
      <c r="P2899" s="5" t="s">
        <v>116</v>
      </c>
      <c r="Q2899" s="5" t="s">
        <v>82</v>
      </c>
      <c r="R2899" s="5" t="s">
        <v>108</v>
      </c>
      <c r="S2899" s="5" t="s">
        <v>152</v>
      </c>
      <c r="T2899" s="5" t="s">
        <v>85</v>
      </c>
      <c r="U2899" s="5" t="s">
        <v>126</v>
      </c>
      <c r="V2899" s="5" t="s">
        <v>150</v>
      </c>
      <c r="W2899" s="5" t="s">
        <v>89</v>
      </c>
      <c r="X2899" s="5" t="s">
        <v>153</v>
      </c>
      <c r="Y2899" s="5" t="n">
        <v>1</v>
      </c>
      <c r="Z2899" s="5" t="n">
        <v>0</v>
      </c>
      <c r="AA2899" s="5" t="str">
        <f aca="false">IF(Y2899&gt;Z2899,"Win",IF(Y2899&lt;Z2899,"Loss","Draw"))</f>
        <v>Win</v>
      </c>
      <c r="AB2899" s="5" t="s">
        <v>98</v>
      </c>
      <c r="AC2899" s="5" t="s">
        <v>99</v>
      </c>
      <c r="AD2899" s="5" t="s">
        <v>594</v>
      </c>
      <c r="AE2899" s="5" t="s">
        <v>457</v>
      </c>
      <c r="AF2899" s="5" t="str">
        <f aca="false">IF(AD2899&lt;AE2899,AD2899,AE2899)</f>
        <v>Baby Dragon, Cannon, Dark Prince, Electro Spirit, Lightning, Royal Hogs, Skeletons, The Log</v>
      </c>
      <c r="AG2899" s="5" t="str">
        <f aca="false">IF(AD2899&lt;AE2899,AE2899,AD2899)</f>
        <v>Berserker, Bomber, Cannon, Fire Spirit, Giant Snowball, Goblin Drill, Knight, Poison</v>
      </c>
      <c r="AH2899" s="5" t="str">
        <f aca="false">IF(AD2899=AF2899,AA2899,IF(AA2899="Win","Loss",IF(AA2899="Loss","Win","Draw")))</f>
        <v>Loss</v>
      </c>
      <c r="AI2899" s="5" t="s">
        <v>102</v>
      </c>
    </row>
    <row r="2900" customFormat="false" ht="15" hidden="false" customHeight="true" outlineLevel="0" collapsed="false">
      <c r="A2900" s="5" t="s">
        <v>6334</v>
      </c>
      <c r="B2900" s="5" t="n">
        <v>2</v>
      </c>
      <c r="C2900" s="5" t="s">
        <v>2001</v>
      </c>
      <c r="D2900" s="5" t="s">
        <v>2002</v>
      </c>
      <c r="E2900" s="5" t="s">
        <v>6335</v>
      </c>
      <c r="F2900" s="5" t="s">
        <v>6336</v>
      </c>
      <c r="G2900" s="5" t="s">
        <v>6338</v>
      </c>
      <c r="H2900" s="5" t="s">
        <v>715</v>
      </c>
      <c r="I2900" s="5" t="s">
        <v>82</v>
      </c>
      <c r="J2900" s="5" t="s">
        <v>202</v>
      </c>
      <c r="K2900" s="5" t="s">
        <v>87</v>
      </c>
      <c r="L2900" s="5" t="s">
        <v>97</v>
      </c>
      <c r="M2900" s="5" t="s">
        <v>118</v>
      </c>
      <c r="N2900" s="5" t="s">
        <v>403</v>
      </c>
      <c r="O2900" s="5" t="s">
        <v>89</v>
      </c>
      <c r="P2900" s="5" t="s">
        <v>93</v>
      </c>
      <c r="Q2900" s="5" t="s">
        <v>129</v>
      </c>
      <c r="R2900" s="5" t="s">
        <v>202</v>
      </c>
      <c r="S2900" s="5" t="s">
        <v>114</v>
      </c>
      <c r="T2900" s="5" t="s">
        <v>88</v>
      </c>
      <c r="U2900" s="5" t="s">
        <v>118</v>
      </c>
      <c r="V2900" s="5" t="s">
        <v>87</v>
      </c>
      <c r="W2900" s="5" t="s">
        <v>137</v>
      </c>
      <c r="X2900" s="5" t="s">
        <v>116</v>
      </c>
      <c r="Y2900" s="5" t="n">
        <v>1</v>
      </c>
      <c r="Z2900" s="5" t="n">
        <v>0</v>
      </c>
      <c r="AA2900" s="5" t="str">
        <f aca="false">IF(Y2900&gt;Z2900,"Win",IF(Y2900&lt;Z2900,"Loss","Draw"))</f>
        <v>Win</v>
      </c>
      <c r="AB2900" s="5" t="s">
        <v>98</v>
      </c>
      <c r="AC2900" s="5" t="s">
        <v>99</v>
      </c>
      <c r="AD2900" s="5" t="s">
        <v>6339</v>
      </c>
      <c r="AE2900" s="5" t="s">
        <v>6340</v>
      </c>
      <c r="AF2900" s="5" t="str">
        <f aca="false">IF(AD2900&lt;AE2900,AD2900,AE2900)</f>
        <v>Berserker, Giant Snowball, Goblin Drill, Ice Spirit, Magic Archer, Mega Knight, Poison, Tesla</v>
      </c>
      <c r="AG2900" s="5" t="str">
        <f aca="false">IF(AD2900&lt;AE2900,AE2900,AD2900)</f>
        <v>Fireball, Ice Spirit, Magic Archer, Ronin, Royal Hogs, Spear Goblins, Tesla, The Log</v>
      </c>
      <c r="AH2900" s="5" t="str">
        <f aca="false">IF(AD2900=AF2900,AA2900,IF(AA2900="Win","Loss",IF(AA2900="Loss","Win","Draw")))</f>
        <v>Loss</v>
      </c>
      <c r="AI2900" s="5" t="s">
        <v>102</v>
      </c>
    </row>
    <row r="2901" customFormat="false" ht="15" hidden="false" customHeight="true" outlineLevel="0" collapsed="false">
      <c r="A2901" s="5" t="s">
        <v>6341</v>
      </c>
      <c r="B2901" s="5" t="n">
        <v>1</v>
      </c>
      <c r="C2901" s="5" t="s">
        <v>2001</v>
      </c>
      <c r="D2901" s="5" t="s">
        <v>2002</v>
      </c>
      <c r="E2901" s="5" t="s">
        <v>6342</v>
      </c>
      <c r="F2901" s="5" t="s">
        <v>6343</v>
      </c>
      <c r="G2901" s="5" t="s">
        <v>6344</v>
      </c>
      <c r="H2901" s="5" t="s">
        <v>163</v>
      </c>
      <c r="I2901" s="5" t="s">
        <v>92</v>
      </c>
      <c r="J2901" s="5" t="s">
        <v>91</v>
      </c>
      <c r="K2901" s="5" t="s">
        <v>90</v>
      </c>
      <c r="L2901" s="5" t="s">
        <v>125</v>
      </c>
      <c r="M2901" s="5" t="s">
        <v>93</v>
      </c>
      <c r="N2901" s="5" t="s">
        <v>96</v>
      </c>
      <c r="O2901" s="5" t="s">
        <v>94</v>
      </c>
      <c r="P2901" s="5" t="s">
        <v>95</v>
      </c>
      <c r="Q2901" s="5" t="s">
        <v>152</v>
      </c>
      <c r="R2901" s="5" t="s">
        <v>108</v>
      </c>
      <c r="S2901" s="5" t="s">
        <v>128</v>
      </c>
      <c r="T2901" s="5" t="s">
        <v>187</v>
      </c>
      <c r="U2901" s="5" t="s">
        <v>306</v>
      </c>
      <c r="V2901" s="5" t="s">
        <v>188</v>
      </c>
      <c r="W2901" s="5" t="s">
        <v>85</v>
      </c>
      <c r="X2901" s="5" t="s">
        <v>95</v>
      </c>
      <c r="Y2901" s="5" t="n">
        <v>1</v>
      </c>
      <c r="Z2901" s="5" t="n">
        <v>0</v>
      </c>
      <c r="AA2901" s="5" t="str">
        <f aca="false">IF(Y2901&gt;Z2901,"Win",IF(Y2901&lt;Z2901,"Loss","Draw"))</f>
        <v>Win</v>
      </c>
      <c r="AB2901" s="5" t="s">
        <v>98</v>
      </c>
      <c r="AC2901" s="5" t="s">
        <v>99</v>
      </c>
      <c r="AD2901" s="5" t="s">
        <v>216</v>
      </c>
      <c r="AE2901" s="5" t="s">
        <v>6345</v>
      </c>
      <c r="AF2901" s="5" t="str">
        <f aca="false">IF(AD2901&lt;AE2901,AD2901,AE2901)</f>
        <v>Baby Dragon, Barbarian Barrel, Dark Prince, Golden Knight, Golem, Lightning, Tombstone, Tornado</v>
      </c>
      <c r="AG2901" s="5" t="str">
        <f aca="false">IF(AD2901&lt;AE2901,AE2901,AD2901)</f>
        <v>Barbarian Barrel, Cannon Cart, Fireball, Goblins, Minions, Mortar, Rascals, Skeleton Barrel</v>
      </c>
      <c r="AH2901" s="5" t="str">
        <f aca="false">IF(AD2901=AF2901,AA2901,IF(AA2901="Win","Loss",IF(AA2901="Loss","Win","Draw")))</f>
        <v>Loss</v>
      </c>
      <c r="AI2901" s="5" t="s">
        <v>102</v>
      </c>
    </row>
    <row r="2902" customFormat="false" ht="15" hidden="false" customHeight="true" outlineLevel="0" collapsed="false">
      <c r="A2902" s="5" t="s">
        <v>6341</v>
      </c>
      <c r="B2902" s="5" t="n">
        <v>2</v>
      </c>
      <c r="C2902" s="5" t="s">
        <v>2001</v>
      </c>
      <c r="D2902" s="5" t="s">
        <v>2002</v>
      </c>
      <c r="E2902" s="5" t="s">
        <v>6342</v>
      </c>
      <c r="F2902" s="5" t="s">
        <v>6343</v>
      </c>
      <c r="G2902" s="5" t="s">
        <v>6346</v>
      </c>
      <c r="H2902" s="5" t="s">
        <v>163</v>
      </c>
      <c r="I2902" s="5" t="s">
        <v>185</v>
      </c>
      <c r="J2902" s="5" t="s">
        <v>186</v>
      </c>
      <c r="K2902" s="5" t="s">
        <v>109</v>
      </c>
      <c r="L2902" s="5" t="s">
        <v>117</v>
      </c>
      <c r="M2902" s="5" t="s">
        <v>193</v>
      </c>
      <c r="N2902" s="5" t="s">
        <v>187</v>
      </c>
      <c r="O2902" s="5" t="s">
        <v>111</v>
      </c>
      <c r="P2902" s="5" t="s">
        <v>234</v>
      </c>
      <c r="Q2902" s="5" t="s">
        <v>84</v>
      </c>
      <c r="R2902" s="5" t="s">
        <v>83</v>
      </c>
      <c r="S2902" s="5" t="s">
        <v>82</v>
      </c>
      <c r="T2902" s="5" t="s">
        <v>86</v>
      </c>
      <c r="U2902" s="5" t="s">
        <v>89</v>
      </c>
      <c r="V2902" s="5" t="s">
        <v>93</v>
      </c>
      <c r="W2902" s="5" t="s">
        <v>119</v>
      </c>
      <c r="X2902" s="5" t="s">
        <v>150</v>
      </c>
      <c r="Y2902" s="5" t="n">
        <v>1</v>
      </c>
      <c r="Z2902" s="5" t="n">
        <v>0</v>
      </c>
      <c r="AA2902" s="5" t="str">
        <f aca="false">IF(Y2902&gt;Z2902,"Win",IF(Y2902&lt;Z2902,"Loss","Draw"))</f>
        <v>Win</v>
      </c>
      <c r="AB2902" s="5" t="s">
        <v>98</v>
      </c>
      <c r="AC2902" s="5" t="s">
        <v>99</v>
      </c>
      <c r="AD2902" s="5" t="s">
        <v>1412</v>
      </c>
      <c r="AE2902" s="5" t="s">
        <v>996</v>
      </c>
      <c r="AF2902" s="5" t="str">
        <f aca="false">IF(AD2902&lt;AE2902,AD2902,AE2902)</f>
        <v>Archers, Electro Spirit, Fireball, Goblin Hut, Monk, Royal Hogs, Skeleton Dragons, The Log</v>
      </c>
      <c r="AG2902" s="5" t="str">
        <f aca="false">IF(AD2902&lt;AE2902,AE2902,AD2902)</f>
        <v>Balloon, Bomb Tower, Executioner, Giant Skeleton, Guards, Miner, Tornado, Zap</v>
      </c>
      <c r="AH2902" s="5" t="str">
        <f aca="false">IF(AD2902=AF2902,AA2902,IF(AA2902="Win","Loss",IF(AA2902="Loss","Win","Draw")))</f>
        <v>Loss</v>
      </c>
      <c r="AI2902" s="5" t="s">
        <v>102</v>
      </c>
    </row>
    <row r="2903" customFormat="false" ht="15" hidden="false" customHeight="true" outlineLevel="0" collapsed="false">
      <c r="A2903" s="5" t="s">
        <v>6347</v>
      </c>
      <c r="B2903" s="5" t="n">
        <v>1</v>
      </c>
      <c r="C2903" s="5" t="s">
        <v>2001</v>
      </c>
      <c r="D2903" s="5" t="s">
        <v>2002</v>
      </c>
      <c r="E2903" s="5" t="s">
        <v>837</v>
      </c>
      <c r="F2903" s="5" t="s">
        <v>838</v>
      </c>
      <c r="G2903" s="5" t="s">
        <v>6348</v>
      </c>
      <c r="H2903" s="5" t="s">
        <v>163</v>
      </c>
      <c r="I2903" s="5" t="s">
        <v>129</v>
      </c>
      <c r="J2903" s="5" t="s">
        <v>172</v>
      </c>
      <c r="K2903" s="5" t="s">
        <v>87</v>
      </c>
      <c r="L2903" s="5" t="s">
        <v>93</v>
      </c>
      <c r="M2903" s="5" t="s">
        <v>95</v>
      </c>
      <c r="N2903" s="5" t="s">
        <v>150</v>
      </c>
      <c r="O2903" s="5" t="s">
        <v>126</v>
      </c>
      <c r="P2903" s="5" t="s">
        <v>165</v>
      </c>
      <c r="Q2903" s="5" t="s">
        <v>84</v>
      </c>
      <c r="R2903" s="5" t="s">
        <v>337</v>
      </c>
      <c r="S2903" s="5" t="s">
        <v>87</v>
      </c>
      <c r="T2903" s="5" t="s">
        <v>165</v>
      </c>
      <c r="U2903" s="5" t="s">
        <v>88</v>
      </c>
      <c r="V2903" s="5" t="s">
        <v>85</v>
      </c>
      <c r="W2903" s="5" t="s">
        <v>126</v>
      </c>
      <c r="X2903" s="5" t="s">
        <v>89</v>
      </c>
      <c r="Y2903" s="5" t="n">
        <v>1</v>
      </c>
      <c r="Z2903" s="5" t="n">
        <v>0</v>
      </c>
      <c r="AA2903" s="5" t="str">
        <f aca="false">IF(Y2903&gt;Z2903,"Win",IF(Y2903&lt;Z2903,"Loss","Draw"))</f>
        <v>Win</v>
      </c>
      <c r="AB2903" s="5" t="s">
        <v>98</v>
      </c>
      <c r="AC2903" s="5" t="s">
        <v>99</v>
      </c>
      <c r="AD2903" s="5" t="s">
        <v>1503</v>
      </c>
      <c r="AE2903" s="5" t="s">
        <v>6349</v>
      </c>
      <c r="AF2903" s="5" t="str">
        <f aca="false">IF(AD2903&lt;AE2903,AD2903,AE2903)</f>
        <v>Archers, Berserker, Boss Bandit, Hog Rider, Lightning, Skeletons, Tesla, The Log</v>
      </c>
      <c r="AG2903" s="5" t="str">
        <f aca="false">IF(AD2903&lt;AE2903,AE2903,AD2903)</f>
        <v>Barbarian Barrel, Electro Spirit, Fireball, Hog Rider, Mega Knight, Musketeer, Skeletons, Tesla</v>
      </c>
      <c r="AH2903" s="5" t="str">
        <f aca="false">IF(AD2903=AF2903,AA2903,IF(AA2903="Win","Loss",IF(AA2903="Loss","Win","Draw")))</f>
        <v>Loss</v>
      </c>
      <c r="AI2903" s="5" t="s">
        <v>102</v>
      </c>
    </row>
    <row r="2904" customFormat="false" ht="15" hidden="false" customHeight="true" outlineLevel="0" collapsed="false">
      <c r="A2904" s="5" t="s">
        <v>6347</v>
      </c>
      <c r="B2904" s="5" t="n">
        <v>2</v>
      </c>
      <c r="C2904" s="5" t="s">
        <v>2001</v>
      </c>
      <c r="D2904" s="5" t="s">
        <v>2002</v>
      </c>
      <c r="E2904" s="5" t="s">
        <v>837</v>
      </c>
      <c r="F2904" s="5" t="s">
        <v>838</v>
      </c>
      <c r="G2904" s="5" t="s">
        <v>6350</v>
      </c>
      <c r="H2904" s="5" t="s">
        <v>352</v>
      </c>
      <c r="I2904" s="5" t="s">
        <v>201</v>
      </c>
      <c r="J2904" s="5" t="s">
        <v>202</v>
      </c>
      <c r="K2904" s="5" t="s">
        <v>123</v>
      </c>
      <c r="L2904" s="5" t="s">
        <v>403</v>
      </c>
      <c r="M2904" s="5" t="s">
        <v>89</v>
      </c>
      <c r="N2904" s="5" t="s">
        <v>187</v>
      </c>
      <c r="O2904" s="5" t="s">
        <v>111</v>
      </c>
      <c r="P2904" s="5" t="s">
        <v>234</v>
      </c>
      <c r="Q2904" s="5" t="s">
        <v>113</v>
      </c>
      <c r="R2904" s="5" t="s">
        <v>108</v>
      </c>
      <c r="S2904" s="5" t="s">
        <v>95</v>
      </c>
      <c r="T2904" s="5" t="s">
        <v>115</v>
      </c>
      <c r="U2904" s="5" t="s">
        <v>116</v>
      </c>
      <c r="V2904" s="5" t="s">
        <v>91</v>
      </c>
      <c r="W2904" s="5" t="s">
        <v>119</v>
      </c>
      <c r="X2904" s="5" t="s">
        <v>118</v>
      </c>
      <c r="Y2904" s="5" t="n">
        <v>1</v>
      </c>
      <c r="Z2904" s="5" t="n">
        <v>0</v>
      </c>
      <c r="AA2904" s="5" t="str">
        <f aca="false">IF(Y2904&gt;Z2904,"Win",IF(Y2904&lt;Z2904,"Loss","Draw"))</f>
        <v>Win</v>
      </c>
      <c r="AB2904" s="5" t="s">
        <v>98</v>
      </c>
      <c r="AC2904" s="5" t="s">
        <v>99</v>
      </c>
      <c r="AD2904" s="5" t="s">
        <v>6351</v>
      </c>
      <c r="AE2904" s="5" t="s">
        <v>6352</v>
      </c>
      <c r="AF2904" s="5" t="str">
        <f aca="false">IF(AD2904&lt;AE2904,AD2904,AE2904)</f>
        <v>Barbarian Barrel, Dark Prince, Furnace, Goblin Hut, Goblins, Graveyard, Ice Spirit, Poison</v>
      </c>
      <c r="AG2904" s="5" t="str">
        <f aca="false">IF(AD2904&lt;AE2904,AE2904,AD2904)</f>
        <v>Bomb Tower, Goblinstein, Magic Archer, Miner, Spear Goblins, The Log, Tornado, Wall Breakers</v>
      </c>
      <c r="AH2904" s="5" t="str">
        <f aca="false">IF(AD2904=AF2904,AA2904,IF(AA2904="Win","Loss",IF(AA2904="Loss","Win","Draw")))</f>
        <v>Loss</v>
      </c>
      <c r="AI2904" s="5" t="s">
        <v>102</v>
      </c>
    </row>
    <row r="2905" customFormat="false" ht="15" hidden="false" customHeight="true" outlineLevel="0" collapsed="false">
      <c r="A2905" s="5" t="s">
        <v>6353</v>
      </c>
      <c r="B2905" s="5" t="n">
        <v>1</v>
      </c>
      <c r="C2905" s="5" t="s">
        <v>2001</v>
      </c>
      <c r="D2905" s="5" t="s">
        <v>2002</v>
      </c>
      <c r="E2905" s="5" t="s">
        <v>1213</v>
      </c>
      <c r="F2905" s="5" t="s">
        <v>1214</v>
      </c>
      <c r="G2905" s="5" t="s">
        <v>3212</v>
      </c>
      <c r="H2905" s="5" t="s">
        <v>163</v>
      </c>
      <c r="I2905" s="5" t="s">
        <v>87</v>
      </c>
      <c r="J2905" s="5" t="s">
        <v>194</v>
      </c>
      <c r="K2905" s="5" t="s">
        <v>208</v>
      </c>
      <c r="L2905" s="5" t="s">
        <v>150</v>
      </c>
      <c r="M2905" s="5" t="s">
        <v>88</v>
      </c>
      <c r="N2905" s="5" t="s">
        <v>89</v>
      </c>
      <c r="O2905" s="5" t="s">
        <v>249</v>
      </c>
      <c r="P2905" s="5" t="s">
        <v>111</v>
      </c>
      <c r="Q2905" s="5" t="s">
        <v>84</v>
      </c>
      <c r="R2905" s="5" t="s">
        <v>108</v>
      </c>
      <c r="S2905" s="5" t="s">
        <v>114</v>
      </c>
      <c r="T2905" s="5" t="s">
        <v>138</v>
      </c>
      <c r="U2905" s="5" t="s">
        <v>118</v>
      </c>
      <c r="V2905" s="5" t="s">
        <v>119</v>
      </c>
      <c r="W2905" s="5" t="s">
        <v>116</v>
      </c>
      <c r="X2905" s="5" t="s">
        <v>115</v>
      </c>
      <c r="Y2905" s="5" t="n">
        <v>1</v>
      </c>
      <c r="Z2905" s="5" t="n">
        <v>0</v>
      </c>
      <c r="AA2905" s="5" t="str">
        <f aca="false">IF(Y2905&gt;Z2905,"Win",IF(Y2905&lt;Z2905,"Loss","Draw"))</f>
        <v>Win</v>
      </c>
      <c r="AB2905" s="5" t="s">
        <v>98</v>
      </c>
      <c r="AC2905" s="5" t="s">
        <v>99</v>
      </c>
      <c r="AD2905" s="5" t="s">
        <v>3213</v>
      </c>
      <c r="AE2905" s="5" t="s">
        <v>984</v>
      </c>
      <c r="AF2905" s="5" t="str">
        <f aca="false">IF(AD2905&lt;AE2905,AD2905,AE2905)</f>
        <v>Archer Queen, Berserker, Electro Spirit, Miner, Rocket, Tesla, The Log, Valkyrie</v>
      </c>
      <c r="AG2905" s="5" t="str">
        <f aca="false">IF(AD2905&lt;AE2905,AE2905,AD2905)</f>
        <v>Archers, Dark Prince, Giant Snowball, Goblin Demolisher, Goblin Hut, Graveyard, Ice Spirit, Poison</v>
      </c>
      <c r="AH2905" s="5" t="str">
        <f aca="false">IF(AD2905=AF2905,AA2905,IF(AA2905="Win","Loss",IF(AA2905="Loss","Win","Draw")))</f>
        <v>Win</v>
      </c>
      <c r="AI2905" s="5" t="s">
        <v>102</v>
      </c>
    </row>
    <row r="2906" customFormat="false" ht="15" hidden="false" customHeight="true" outlineLevel="0" collapsed="false">
      <c r="A2906" s="5" t="s">
        <v>6353</v>
      </c>
      <c r="B2906" s="5" t="n">
        <v>2</v>
      </c>
      <c r="C2906" s="5" t="s">
        <v>2001</v>
      </c>
      <c r="D2906" s="5" t="s">
        <v>2002</v>
      </c>
      <c r="E2906" s="5" t="s">
        <v>1213</v>
      </c>
      <c r="F2906" s="5" t="s">
        <v>1214</v>
      </c>
      <c r="G2906" s="5" t="s">
        <v>3214</v>
      </c>
      <c r="H2906" s="5" t="s">
        <v>163</v>
      </c>
      <c r="I2906" s="5" t="s">
        <v>114</v>
      </c>
      <c r="J2906" s="5" t="s">
        <v>447</v>
      </c>
      <c r="K2906" s="5" t="s">
        <v>448</v>
      </c>
      <c r="L2906" s="5" t="s">
        <v>115</v>
      </c>
      <c r="M2906" s="5" t="s">
        <v>158</v>
      </c>
      <c r="N2906" s="5" t="s">
        <v>130</v>
      </c>
      <c r="O2906" s="5" t="s">
        <v>193</v>
      </c>
      <c r="P2906" s="5" t="s">
        <v>96</v>
      </c>
      <c r="Q2906" s="5" t="s">
        <v>201</v>
      </c>
      <c r="R2906" s="5" t="s">
        <v>202</v>
      </c>
      <c r="S2906" s="5" t="s">
        <v>233</v>
      </c>
      <c r="T2906" s="5" t="s">
        <v>204</v>
      </c>
      <c r="U2906" s="5" t="s">
        <v>234</v>
      </c>
      <c r="V2906" s="5" t="s">
        <v>88</v>
      </c>
      <c r="W2906" s="5" t="s">
        <v>126</v>
      </c>
      <c r="X2906" s="5" t="s">
        <v>111</v>
      </c>
      <c r="Y2906" s="5" t="n">
        <v>0</v>
      </c>
      <c r="Z2906" s="5" t="n">
        <v>1</v>
      </c>
      <c r="AA2906" s="5" t="str">
        <f aca="false">IF(Y2906&gt;Z2906,"Win",IF(Y2906&lt;Z2906,"Loss","Draw"))</f>
        <v>Loss</v>
      </c>
      <c r="AB2906" s="5" t="s">
        <v>98</v>
      </c>
      <c r="AC2906" s="5" t="s">
        <v>99</v>
      </c>
      <c r="AD2906" s="5" t="s">
        <v>2154</v>
      </c>
      <c r="AE2906" s="5" t="s">
        <v>3215</v>
      </c>
      <c r="AF2906" s="5" t="str">
        <f aca="false">IF(AD2906&lt;AE2906,AD2906,AE2906)</f>
        <v>Arrows, Bowler, Giant, Giant Snowball, Graveyard, Guards, Minions, Witch</v>
      </c>
      <c r="AG2906" s="5" t="str">
        <f aca="false">IF(AD2906&lt;AE2906,AE2906,AD2906)</f>
        <v>Bats, Berserker, Bomb Tower, Magic Archer, Miner, Royal Delivery, Skeletons, Wall Breakers</v>
      </c>
      <c r="AH2906" s="5" t="str">
        <f aca="false">IF(AD2906=AF2906,AA2906,IF(AA2906="Win","Loss",IF(AA2906="Loss","Win","Draw")))</f>
        <v>Loss</v>
      </c>
      <c r="AI2906" s="5" t="s">
        <v>102</v>
      </c>
    </row>
    <row r="2907" customFormat="false" ht="15" hidden="false" customHeight="true" outlineLevel="0" collapsed="false">
      <c r="A2907" s="5" t="s">
        <v>6353</v>
      </c>
      <c r="B2907" s="5" t="n">
        <v>3</v>
      </c>
      <c r="C2907" s="5" t="s">
        <v>2001</v>
      </c>
      <c r="D2907" s="5" t="s">
        <v>2002</v>
      </c>
      <c r="E2907" s="5" t="s">
        <v>1213</v>
      </c>
      <c r="F2907" s="5" t="s">
        <v>1214</v>
      </c>
      <c r="G2907" s="5" t="s">
        <v>3216</v>
      </c>
      <c r="H2907" s="5" t="s">
        <v>163</v>
      </c>
      <c r="I2907" s="5" t="s">
        <v>113</v>
      </c>
      <c r="J2907" s="5" t="s">
        <v>83</v>
      </c>
      <c r="K2907" s="5" t="s">
        <v>118</v>
      </c>
      <c r="L2907" s="5" t="s">
        <v>403</v>
      </c>
      <c r="M2907" s="5" t="s">
        <v>95</v>
      </c>
      <c r="N2907" s="5" t="s">
        <v>85</v>
      </c>
      <c r="O2907" s="5" t="s">
        <v>165</v>
      </c>
      <c r="P2907" s="5" t="s">
        <v>234</v>
      </c>
      <c r="Q2907" s="5" t="s">
        <v>87</v>
      </c>
      <c r="R2907" s="5" t="s">
        <v>91</v>
      </c>
      <c r="S2907" s="5" t="s">
        <v>185</v>
      </c>
      <c r="T2907" s="5" t="s">
        <v>187</v>
      </c>
      <c r="U2907" s="5" t="s">
        <v>241</v>
      </c>
      <c r="V2907" s="5" t="s">
        <v>89</v>
      </c>
      <c r="W2907" s="5" t="s">
        <v>137</v>
      </c>
      <c r="X2907" s="5" t="s">
        <v>157</v>
      </c>
      <c r="Y2907" s="5" t="n">
        <v>0</v>
      </c>
      <c r="Z2907" s="5" t="n">
        <v>1</v>
      </c>
      <c r="AA2907" s="5" t="str">
        <f aca="false">IF(Y2907&gt;Z2907,"Win",IF(Y2907&lt;Z2907,"Loss","Draw"))</f>
        <v>Loss</v>
      </c>
      <c r="AB2907" s="5" t="s">
        <v>98</v>
      </c>
      <c r="AC2907" s="5" t="s">
        <v>99</v>
      </c>
      <c r="AD2907" s="5" t="s">
        <v>3218</v>
      </c>
      <c r="AE2907" s="5" t="s">
        <v>3217</v>
      </c>
      <c r="AF2907" s="5" t="str">
        <f aca="false">IF(AD2907&lt;AE2907,AD2907,AE2907)</f>
        <v>Barbarian Barrel, Bomb Tower, Furnace, Hog Rider, Ice Spirit, Lightning, Monk, Spear Goblins</v>
      </c>
      <c r="AG2907" s="5" t="str">
        <f aca="false">IF(AD2907&lt;AE2907,AE2907,AD2907)</f>
        <v>Executioner, Fire Spirit, Goblin Drill, Goblins, Knight, Tesla, The Log, Tornado</v>
      </c>
      <c r="AH2907" s="5" t="str">
        <f aca="false">IF(AD2907=AF2907,AA2907,IF(AA2907="Win","Loss",IF(AA2907="Loss","Win","Draw")))</f>
        <v>Loss</v>
      </c>
      <c r="AI2907" s="5" t="s">
        <v>102</v>
      </c>
    </row>
    <row r="2908" customFormat="false" ht="15" hidden="false" customHeight="true" outlineLevel="0" collapsed="false">
      <c r="A2908" s="5" t="s">
        <v>6354</v>
      </c>
      <c r="B2908" s="5" t="n">
        <v>1</v>
      </c>
      <c r="C2908" s="5" t="s">
        <v>2001</v>
      </c>
      <c r="D2908" s="5" t="s">
        <v>2002</v>
      </c>
      <c r="E2908" s="5" t="s">
        <v>987</v>
      </c>
      <c r="F2908" s="5" t="s">
        <v>988</v>
      </c>
      <c r="G2908" s="5" t="s">
        <v>6355</v>
      </c>
      <c r="H2908" s="5" t="s">
        <v>163</v>
      </c>
      <c r="I2908" s="5" t="s">
        <v>141</v>
      </c>
      <c r="J2908" s="5" t="s">
        <v>95</v>
      </c>
      <c r="K2908" s="5" t="s">
        <v>107</v>
      </c>
      <c r="L2908" s="5" t="s">
        <v>177</v>
      </c>
      <c r="M2908" s="5" t="s">
        <v>178</v>
      </c>
      <c r="N2908" s="5" t="s">
        <v>93</v>
      </c>
      <c r="O2908" s="5" t="s">
        <v>150</v>
      </c>
      <c r="P2908" s="5" t="s">
        <v>143</v>
      </c>
      <c r="Q2908" s="5" t="s">
        <v>127</v>
      </c>
      <c r="R2908" s="5" t="s">
        <v>128</v>
      </c>
      <c r="S2908" s="5" t="s">
        <v>109</v>
      </c>
      <c r="T2908" s="5" t="s">
        <v>130</v>
      </c>
      <c r="U2908" s="5" t="s">
        <v>117</v>
      </c>
      <c r="V2908" s="5" t="s">
        <v>141</v>
      </c>
      <c r="W2908" s="5" t="s">
        <v>86</v>
      </c>
      <c r="X2908" s="5" t="s">
        <v>133</v>
      </c>
      <c r="Y2908" s="5" t="n">
        <v>1</v>
      </c>
      <c r="Z2908" s="5" t="n">
        <v>0</v>
      </c>
      <c r="AA2908" s="5" t="str">
        <f aca="false">IF(Y2908&gt;Z2908,"Win",IF(Y2908&lt;Z2908,"Loss","Draw"))</f>
        <v>Win</v>
      </c>
      <c r="AB2908" s="5" t="s">
        <v>98</v>
      </c>
      <c r="AC2908" s="5" t="s">
        <v>99</v>
      </c>
      <c r="AD2908" s="5" t="s">
        <v>180</v>
      </c>
      <c r="AE2908" s="5" t="s">
        <v>3157</v>
      </c>
      <c r="AF2908" s="5" t="str">
        <f aca="false">IF(AD2908&lt;AE2908,AD2908,AE2908)</f>
        <v>Arrows, Battle Ram, Giant Skeleton, Golden Knight, Lumberjack, Mother Witch, Skeleton Dragons, Zap</v>
      </c>
      <c r="AG2908" s="5" t="str">
        <f aca="false">IF(AD2908&lt;AE2908,AE2908,AD2908)</f>
        <v>Barbarian Barrel, Electro Spirit, Fireball, Goblin Cage, Heal Spirit, Lumberjack, Phoenix, Royal Giant</v>
      </c>
      <c r="AH2908" s="5" t="str">
        <f aca="false">IF(AD2908=AF2908,AA2908,IF(AA2908="Win","Loss",IF(AA2908="Loss","Win","Draw")))</f>
        <v>Loss</v>
      </c>
      <c r="AI2908" s="5" t="s">
        <v>102</v>
      </c>
    </row>
    <row r="2909" customFormat="false" ht="15" hidden="false" customHeight="true" outlineLevel="0" collapsed="false">
      <c r="A2909" s="5" t="s">
        <v>6354</v>
      </c>
      <c r="B2909" s="5" t="n">
        <v>2</v>
      </c>
      <c r="C2909" s="5" t="s">
        <v>2001</v>
      </c>
      <c r="D2909" s="5" t="s">
        <v>2002</v>
      </c>
      <c r="E2909" s="5" t="s">
        <v>987</v>
      </c>
      <c r="F2909" s="5" t="s">
        <v>988</v>
      </c>
      <c r="G2909" s="5" t="s">
        <v>6356</v>
      </c>
      <c r="H2909" s="5" t="s">
        <v>163</v>
      </c>
      <c r="I2909" s="5" t="s">
        <v>109</v>
      </c>
      <c r="J2909" s="5" t="s">
        <v>186</v>
      </c>
      <c r="K2909" s="5" t="s">
        <v>185</v>
      </c>
      <c r="L2909" s="5" t="s">
        <v>117</v>
      </c>
      <c r="M2909" s="5" t="s">
        <v>187</v>
      </c>
      <c r="N2909" s="5" t="s">
        <v>173</v>
      </c>
      <c r="O2909" s="5" t="s">
        <v>234</v>
      </c>
      <c r="P2909" s="5" t="s">
        <v>111</v>
      </c>
      <c r="Q2909" s="5" t="s">
        <v>1885</v>
      </c>
      <c r="R2909" s="5" t="s">
        <v>108</v>
      </c>
      <c r="S2909" s="5" t="s">
        <v>152</v>
      </c>
      <c r="T2909" s="5" t="s">
        <v>85</v>
      </c>
      <c r="U2909" s="5" t="s">
        <v>188</v>
      </c>
      <c r="V2909" s="5" t="s">
        <v>306</v>
      </c>
      <c r="W2909" s="5" t="s">
        <v>95</v>
      </c>
      <c r="X2909" s="5" t="s">
        <v>187</v>
      </c>
      <c r="Y2909" s="5" t="n">
        <v>0</v>
      </c>
      <c r="Z2909" s="5" t="n">
        <v>1</v>
      </c>
      <c r="AA2909" s="5" t="str">
        <f aca="false">IF(Y2909&gt;Z2909,"Win",IF(Y2909&lt;Z2909,"Loss","Draw"))</f>
        <v>Loss</v>
      </c>
      <c r="AB2909" s="5" t="s">
        <v>98</v>
      </c>
      <c r="AC2909" s="5" t="s">
        <v>99</v>
      </c>
      <c r="AD2909" s="5" t="s">
        <v>3668</v>
      </c>
      <c r="AE2909" s="5" t="s">
        <v>3159</v>
      </c>
      <c r="AF2909" s="5" t="str">
        <f aca="false">IF(AD2909&lt;AE2909,AD2909,AE2909)</f>
        <v>Baby Dragon, Barbarian Barrel, Dark Prince, Electro Dragon, Golem, Lightning, Tombstone, Tornado</v>
      </c>
      <c r="AG2909" s="5" t="str">
        <f aca="false">IF(AD2909&lt;AE2909,AE2909,AD2909)</f>
        <v>Balloon, Bomb Tower, Executioner, Giant Skeleton, Miner, Tornado, Zap, Zappies</v>
      </c>
      <c r="AH2909" s="5" t="str">
        <f aca="false">IF(AD2909=AF2909,AA2909,IF(AA2909="Win","Loss",IF(AA2909="Loss","Win","Draw")))</f>
        <v>Win</v>
      </c>
      <c r="AI2909" s="5" t="s">
        <v>102</v>
      </c>
    </row>
    <row r="2910" customFormat="false" ht="15" hidden="false" customHeight="true" outlineLevel="0" collapsed="false">
      <c r="A2910" s="5" t="s">
        <v>6354</v>
      </c>
      <c r="B2910" s="5" t="n">
        <v>3</v>
      </c>
      <c r="C2910" s="5" t="s">
        <v>2001</v>
      </c>
      <c r="D2910" s="5" t="s">
        <v>2002</v>
      </c>
      <c r="E2910" s="5" t="s">
        <v>987</v>
      </c>
      <c r="F2910" s="5" t="s">
        <v>988</v>
      </c>
      <c r="G2910" s="5" t="s">
        <v>4491</v>
      </c>
      <c r="H2910" s="5" t="s">
        <v>163</v>
      </c>
      <c r="I2910" s="5" t="s">
        <v>114</v>
      </c>
      <c r="J2910" s="5" t="s">
        <v>194</v>
      </c>
      <c r="K2910" s="5" t="s">
        <v>137</v>
      </c>
      <c r="L2910" s="5" t="s">
        <v>87</v>
      </c>
      <c r="M2910" s="5" t="s">
        <v>108</v>
      </c>
      <c r="N2910" s="5" t="s">
        <v>126</v>
      </c>
      <c r="O2910" s="5" t="s">
        <v>89</v>
      </c>
      <c r="P2910" s="5" t="s">
        <v>116</v>
      </c>
      <c r="Q2910" s="5" t="s">
        <v>87</v>
      </c>
      <c r="R2910" s="5" t="s">
        <v>186</v>
      </c>
      <c r="S2910" s="5" t="s">
        <v>185</v>
      </c>
      <c r="T2910" s="5" t="s">
        <v>114</v>
      </c>
      <c r="U2910" s="5" t="s">
        <v>97</v>
      </c>
      <c r="V2910" s="5" t="s">
        <v>111</v>
      </c>
      <c r="W2910" s="5" t="s">
        <v>88</v>
      </c>
      <c r="X2910" s="5" t="s">
        <v>150</v>
      </c>
      <c r="Y2910" s="5" t="n">
        <v>1</v>
      </c>
      <c r="Z2910" s="5" t="n">
        <v>0</v>
      </c>
      <c r="AA2910" s="5" t="str">
        <f aca="false">IF(Y2910&gt;Z2910,"Win",IF(Y2910&lt;Z2910,"Loss","Draw"))</f>
        <v>Win</v>
      </c>
      <c r="AB2910" s="5" t="s">
        <v>98</v>
      </c>
      <c r="AC2910" s="5" t="s">
        <v>99</v>
      </c>
      <c r="AD2910" s="5" t="s">
        <v>6357</v>
      </c>
      <c r="AE2910" s="5" t="s">
        <v>6358</v>
      </c>
      <c r="AF2910" s="5" t="str">
        <f aca="false">IF(AD2910&lt;AE2910,AD2910,AE2910)</f>
        <v>Archer Queen, Dark Prince, Giant Snowball, Goblin Drill, Poison, Skeletons, Tesla, The Log</v>
      </c>
      <c r="AG2910" s="5" t="str">
        <f aca="false">IF(AD2910&lt;AE2910,AE2910,AD2910)</f>
        <v>Balloon, Berserker, Electro Spirit, Executioner, Giant Snowball, Miner, Ronin, Tesla</v>
      </c>
      <c r="AH2910" s="5" t="str">
        <f aca="false">IF(AD2910=AF2910,AA2910,IF(AA2910="Win","Loss",IF(AA2910="Loss","Win","Draw")))</f>
        <v>Win</v>
      </c>
      <c r="AI2910" s="5" t="s">
        <v>102</v>
      </c>
    </row>
    <row r="2911" customFormat="false" ht="15" hidden="false" customHeight="true" outlineLevel="0" collapsed="false">
      <c r="A2911" s="5" t="s">
        <v>6359</v>
      </c>
      <c r="B2911" s="5" t="n">
        <v>1</v>
      </c>
      <c r="C2911" s="5" t="s">
        <v>2001</v>
      </c>
      <c r="D2911" s="5" t="s">
        <v>2002</v>
      </c>
      <c r="E2911" s="6" t="s">
        <v>3704</v>
      </c>
      <c r="F2911" s="5" t="s">
        <v>3705</v>
      </c>
      <c r="G2911" s="5" t="s">
        <v>6360</v>
      </c>
      <c r="H2911" s="5" t="s">
        <v>163</v>
      </c>
      <c r="I2911" s="5" t="s">
        <v>129</v>
      </c>
      <c r="J2911" s="5" t="s">
        <v>202</v>
      </c>
      <c r="K2911" s="5" t="s">
        <v>87</v>
      </c>
      <c r="L2911" s="5" t="s">
        <v>126</v>
      </c>
      <c r="M2911" s="5" t="s">
        <v>150</v>
      </c>
      <c r="N2911" s="5" t="s">
        <v>85</v>
      </c>
      <c r="O2911" s="5" t="s">
        <v>165</v>
      </c>
      <c r="P2911" s="5" t="s">
        <v>95</v>
      </c>
      <c r="Q2911" s="5" t="s">
        <v>92</v>
      </c>
      <c r="R2911" s="5" t="s">
        <v>158</v>
      </c>
      <c r="S2911" s="5" t="s">
        <v>90</v>
      </c>
      <c r="T2911" s="5" t="s">
        <v>93</v>
      </c>
      <c r="U2911" s="5" t="s">
        <v>159</v>
      </c>
      <c r="V2911" s="5" t="s">
        <v>96</v>
      </c>
      <c r="W2911" s="5" t="s">
        <v>94</v>
      </c>
      <c r="X2911" s="5" t="s">
        <v>126</v>
      </c>
      <c r="Y2911" s="5" t="n">
        <v>0</v>
      </c>
      <c r="Z2911" s="5" t="n">
        <v>1</v>
      </c>
      <c r="AA2911" s="5" t="str">
        <f aca="false">IF(Y2911&gt;Z2911,"Win",IF(Y2911&lt;Z2911,"Loss","Draw"))</f>
        <v>Loss</v>
      </c>
      <c r="AB2911" s="5" t="s">
        <v>98</v>
      </c>
      <c r="AC2911" s="5" t="s">
        <v>99</v>
      </c>
      <c r="AD2911" s="5" t="s">
        <v>2991</v>
      </c>
      <c r="AE2911" s="5" t="s">
        <v>4018</v>
      </c>
      <c r="AF2911" s="5" t="str">
        <f aca="false">IF(AD2911&lt;AE2911,AD2911,AE2911)</f>
        <v>Barbarian Barrel, Electro Spirit, Hog Rider, Lightning, Magic Archer, Mega Knight, Skeletons, Tesla</v>
      </c>
      <c r="AG2911" s="5" t="str">
        <f aca="false">IF(AD2911&lt;AE2911,AE2911,AD2911)</f>
        <v>Bowler, Dart Goblin, Fireball, Minions, Mortar, Rascals, Skeleton Barrel, Skeletons</v>
      </c>
      <c r="AH2911" s="5" t="str">
        <f aca="false">IF(AD2911=AF2911,AA2911,IF(AA2911="Win","Loss",IF(AA2911="Loss","Win","Draw")))</f>
        <v>Loss</v>
      </c>
      <c r="AI2911" s="5" t="s">
        <v>102</v>
      </c>
    </row>
    <row r="2912" customFormat="false" ht="15" hidden="false" customHeight="true" outlineLevel="0" collapsed="false">
      <c r="A2912" s="5" t="s">
        <v>6359</v>
      </c>
      <c r="B2912" s="5" t="n">
        <v>2</v>
      </c>
      <c r="C2912" s="5" t="s">
        <v>2001</v>
      </c>
      <c r="D2912" s="5" t="s">
        <v>2002</v>
      </c>
      <c r="E2912" s="6" t="s">
        <v>3704</v>
      </c>
      <c r="F2912" s="5" t="s">
        <v>3705</v>
      </c>
      <c r="G2912" s="5" t="s">
        <v>1490</v>
      </c>
      <c r="H2912" s="5" t="s">
        <v>163</v>
      </c>
      <c r="I2912" s="5" t="s">
        <v>114</v>
      </c>
      <c r="J2912" s="5" t="s">
        <v>91</v>
      </c>
      <c r="K2912" s="5" t="s">
        <v>137</v>
      </c>
      <c r="L2912" s="5" t="s">
        <v>86</v>
      </c>
      <c r="M2912" s="5" t="s">
        <v>157</v>
      </c>
      <c r="N2912" s="5" t="s">
        <v>116</v>
      </c>
      <c r="O2912" s="5" t="s">
        <v>108</v>
      </c>
      <c r="P2912" s="5" t="s">
        <v>234</v>
      </c>
      <c r="Q2912" s="5" t="s">
        <v>82</v>
      </c>
      <c r="R2912" s="5" t="s">
        <v>128</v>
      </c>
      <c r="S2912" s="5" t="s">
        <v>124</v>
      </c>
      <c r="T2912" s="5" t="s">
        <v>95</v>
      </c>
      <c r="U2912" s="5" t="s">
        <v>143</v>
      </c>
      <c r="V2912" s="5" t="s">
        <v>140</v>
      </c>
      <c r="W2912" s="5" t="s">
        <v>142</v>
      </c>
      <c r="X2912" s="5" t="s">
        <v>257</v>
      </c>
      <c r="Y2912" s="5" t="n">
        <v>0</v>
      </c>
      <c r="Z2912" s="5" t="n">
        <v>1</v>
      </c>
      <c r="AA2912" s="5" t="str">
        <f aca="false">IF(Y2912&gt;Z2912,"Win",IF(Y2912&lt;Z2912,"Loss","Draw"))</f>
        <v>Loss</v>
      </c>
      <c r="AB2912" s="5" t="s">
        <v>98</v>
      </c>
      <c r="AC2912" s="5" t="s">
        <v>99</v>
      </c>
      <c r="AD2912" s="5" t="s">
        <v>6361</v>
      </c>
      <c r="AE2912" s="5" t="s">
        <v>6362</v>
      </c>
      <c r="AF2912" s="5" t="str">
        <f aca="false">IF(AD2912&lt;AE2912,AD2912,AE2912)</f>
        <v>Barbarian Barrel, Golden Knight, Heal Spirit, Hunter, Ice Golem, Royal Ghost, Royal Hogs, Three Musketeers</v>
      </c>
      <c r="AG2912" s="5" t="str">
        <f aca="false">IF(AD2912&lt;AE2912,AE2912,AD2912)</f>
        <v>Bomb Tower, Dark Prince, Fire Spirit, Giant Snowball, Goblin Drill, Goblins, Poison, Skeleton Dragons</v>
      </c>
      <c r="AH2912" s="5" t="str">
        <f aca="false">IF(AD2912=AF2912,AA2912,IF(AA2912="Win","Loss",IF(AA2912="Loss","Win","Draw")))</f>
        <v>Win</v>
      </c>
      <c r="AI2912" s="5" t="s">
        <v>102</v>
      </c>
    </row>
    <row r="2913" customFormat="false" ht="15" hidden="false" customHeight="true" outlineLevel="0" collapsed="false">
      <c r="A2913" s="5" t="s">
        <v>6363</v>
      </c>
      <c r="B2913" s="5" t="n">
        <v>1</v>
      </c>
      <c r="C2913" s="5" t="s">
        <v>1066</v>
      </c>
      <c r="D2913" s="5" t="s">
        <v>1067</v>
      </c>
      <c r="E2913" s="6" t="s">
        <v>1486</v>
      </c>
      <c r="F2913" s="5" t="s">
        <v>1487</v>
      </c>
      <c r="G2913" s="5" t="s">
        <v>6364</v>
      </c>
      <c r="H2913" s="5" t="s">
        <v>163</v>
      </c>
      <c r="I2913" s="5" t="s">
        <v>107</v>
      </c>
      <c r="J2913" s="5" t="s">
        <v>95</v>
      </c>
      <c r="K2913" s="5" t="s">
        <v>141</v>
      </c>
      <c r="L2913" s="5" t="s">
        <v>178</v>
      </c>
      <c r="M2913" s="5" t="s">
        <v>150</v>
      </c>
      <c r="N2913" s="5" t="s">
        <v>143</v>
      </c>
      <c r="O2913" s="5" t="s">
        <v>177</v>
      </c>
      <c r="P2913" s="5" t="s">
        <v>93</v>
      </c>
      <c r="Q2913" s="5" t="s">
        <v>129</v>
      </c>
      <c r="R2913" s="5" t="s">
        <v>202</v>
      </c>
      <c r="S2913" s="5" t="s">
        <v>87</v>
      </c>
      <c r="T2913" s="5" t="s">
        <v>165</v>
      </c>
      <c r="U2913" s="5" t="s">
        <v>85</v>
      </c>
      <c r="V2913" s="5" t="s">
        <v>126</v>
      </c>
      <c r="W2913" s="5" t="s">
        <v>150</v>
      </c>
      <c r="X2913" s="5" t="s">
        <v>89</v>
      </c>
      <c r="Y2913" s="5" t="n">
        <v>1</v>
      </c>
      <c r="Z2913" s="5" t="n">
        <v>0</v>
      </c>
      <c r="AA2913" s="5" t="str">
        <f aca="false">IF(Y2913&gt;Z2913,"Win",IF(Y2913&lt;Z2913,"Loss","Draw"))</f>
        <v>Win</v>
      </c>
      <c r="AB2913" s="5" t="s">
        <v>98</v>
      </c>
      <c r="AC2913" s="5" t="s">
        <v>99</v>
      </c>
      <c r="AD2913" s="5" t="s">
        <v>180</v>
      </c>
      <c r="AE2913" s="5" t="s">
        <v>6365</v>
      </c>
      <c r="AF2913" s="5" t="str">
        <f aca="false">IF(AD2913&lt;AE2913,AD2913,AE2913)</f>
        <v>Barbarian Barrel, Electro Spirit, Fireball, Goblin Cage, Heal Spirit, Lumberjack, Phoenix, Royal Giant</v>
      </c>
      <c r="AG2913" s="5" t="str">
        <f aca="false">IF(AD2913&lt;AE2913,AE2913,AD2913)</f>
        <v>Electro Spirit, Hog Rider, Lightning, Magic Archer, Mega Knight, Skeletons, Tesla, The Log</v>
      </c>
      <c r="AH2913" s="5" t="str">
        <f aca="false">IF(AD2913=AF2913,AA2913,IF(AA2913="Win","Loss",IF(AA2913="Loss","Win","Draw")))</f>
        <v>Win</v>
      </c>
      <c r="AI2913" s="5" t="s">
        <v>297</v>
      </c>
    </row>
    <row r="2914" customFormat="false" ht="15" hidden="false" customHeight="true" outlineLevel="0" collapsed="false">
      <c r="A2914" s="5" t="s">
        <v>6363</v>
      </c>
      <c r="B2914" s="5" t="n">
        <v>2</v>
      </c>
      <c r="C2914" s="5" t="s">
        <v>1066</v>
      </c>
      <c r="D2914" s="5" t="s">
        <v>1067</v>
      </c>
      <c r="E2914" s="6" t="s">
        <v>1486</v>
      </c>
      <c r="F2914" s="5" t="s">
        <v>1487</v>
      </c>
      <c r="G2914" s="5" t="s">
        <v>6366</v>
      </c>
      <c r="H2914" s="5" t="s">
        <v>391</v>
      </c>
      <c r="I2914" s="5" t="s">
        <v>185</v>
      </c>
      <c r="J2914" s="5" t="s">
        <v>186</v>
      </c>
      <c r="K2914" s="5" t="s">
        <v>109</v>
      </c>
      <c r="L2914" s="5" t="s">
        <v>234</v>
      </c>
      <c r="M2914" s="5" t="s">
        <v>88</v>
      </c>
      <c r="N2914" s="5" t="s">
        <v>111</v>
      </c>
      <c r="O2914" s="5" t="s">
        <v>187</v>
      </c>
      <c r="P2914" s="5" t="s">
        <v>241</v>
      </c>
      <c r="Q2914" s="5" t="s">
        <v>92</v>
      </c>
      <c r="R2914" s="5" t="s">
        <v>91</v>
      </c>
      <c r="S2914" s="5" t="s">
        <v>90</v>
      </c>
      <c r="T2914" s="5" t="s">
        <v>96</v>
      </c>
      <c r="U2914" s="5" t="s">
        <v>93</v>
      </c>
      <c r="V2914" s="5" t="s">
        <v>94</v>
      </c>
      <c r="W2914" s="5" t="s">
        <v>125</v>
      </c>
      <c r="X2914" s="5" t="s">
        <v>95</v>
      </c>
      <c r="Y2914" s="5" t="n">
        <v>1</v>
      </c>
      <c r="Z2914" s="5" t="n">
        <v>0</v>
      </c>
      <c r="AA2914" s="5" t="str">
        <f aca="false">IF(Y2914&gt;Z2914,"Win",IF(Y2914&lt;Z2914,"Loss","Draw"))</f>
        <v>Win</v>
      </c>
      <c r="AB2914" s="5" t="s">
        <v>98</v>
      </c>
      <c r="AC2914" s="5" t="s">
        <v>99</v>
      </c>
      <c r="AD2914" s="5" t="s">
        <v>363</v>
      </c>
      <c r="AE2914" s="5" t="s">
        <v>216</v>
      </c>
      <c r="AF2914" s="5" t="str">
        <f aca="false">IF(AD2914&lt;AE2914,AD2914,AE2914)</f>
        <v>Balloon, Berserker, Bomb Tower, Executioner, Knight, Miner, Tornado, Zap</v>
      </c>
      <c r="AG2914" s="5" t="str">
        <f aca="false">IF(AD2914&lt;AE2914,AE2914,AD2914)</f>
        <v>Barbarian Barrel, Cannon Cart, Fireball, Goblins, Minions, Mortar, Rascals, Skeleton Barrel</v>
      </c>
      <c r="AH2914" s="5" t="str">
        <f aca="false">IF(AD2914=AF2914,AA2914,IF(AA2914="Win","Loss",IF(AA2914="Loss","Win","Draw")))</f>
        <v>Win</v>
      </c>
      <c r="AI2914" s="5" t="s">
        <v>297</v>
      </c>
    </row>
    <row r="2915" customFormat="false" ht="15" hidden="false" customHeight="true" outlineLevel="0" collapsed="false">
      <c r="A2915" s="5" t="s">
        <v>6363</v>
      </c>
      <c r="B2915" s="5" t="n">
        <v>3</v>
      </c>
      <c r="C2915" s="5" t="s">
        <v>1066</v>
      </c>
      <c r="D2915" s="5" t="s">
        <v>1067</v>
      </c>
      <c r="E2915" s="6" t="s">
        <v>1486</v>
      </c>
      <c r="F2915" s="5" t="s">
        <v>1487</v>
      </c>
      <c r="G2915" s="5" t="s">
        <v>6367</v>
      </c>
      <c r="H2915" s="5" t="s">
        <v>391</v>
      </c>
      <c r="I2915" s="5" t="s">
        <v>129</v>
      </c>
      <c r="J2915" s="5" t="s">
        <v>91</v>
      </c>
      <c r="K2915" s="5" t="s">
        <v>87</v>
      </c>
      <c r="L2915" s="5" t="s">
        <v>165</v>
      </c>
      <c r="M2915" s="5" t="s">
        <v>133</v>
      </c>
      <c r="N2915" s="5" t="s">
        <v>89</v>
      </c>
      <c r="O2915" s="5" t="s">
        <v>157</v>
      </c>
      <c r="P2915" s="5" t="s">
        <v>85</v>
      </c>
      <c r="Q2915" s="5" t="s">
        <v>82</v>
      </c>
      <c r="R2915" s="5" t="s">
        <v>83</v>
      </c>
      <c r="S2915" s="5" t="s">
        <v>124</v>
      </c>
      <c r="T2915" s="5" t="s">
        <v>133</v>
      </c>
      <c r="U2915" s="5" t="s">
        <v>142</v>
      </c>
      <c r="V2915" s="5" t="s">
        <v>143</v>
      </c>
      <c r="W2915" s="5" t="s">
        <v>164</v>
      </c>
      <c r="X2915" s="5" t="s">
        <v>130</v>
      </c>
      <c r="Y2915" s="5" t="n">
        <v>1</v>
      </c>
      <c r="Z2915" s="5" t="n">
        <v>0</v>
      </c>
      <c r="AA2915" s="5" t="str">
        <f aca="false">IF(Y2915&gt;Z2915,"Win",IF(Y2915&lt;Z2915,"Loss","Draw"))</f>
        <v>Win</v>
      </c>
      <c r="AB2915" s="5" t="s">
        <v>98</v>
      </c>
      <c r="AC2915" s="5" t="s">
        <v>99</v>
      </c>
      <c r="AD2915" s="5" t="s">
        <v>6368</v>
      </c>
      <c r="AE2915" s="5" t="s">
        <v>6369</v>
      </c>
      <c r="AF2915" s="5" t="str">
        <f aca="false">IF(AD2915&lt;AE2915,AD2915,AE2915)</f>
        <v>Arrows, Earthquake, Heal Spirit, Monk, Mother Witch, Royal Ghost, Royal Hogs, Three Musketeers</v>
      </c>
      <c r="AG2915" s="5" t="str">
        <f aca="false">IF(AD2915&lt;AE2915,AE2915,AD2915)</f>
        <v>Fire Spirit, Goblins, Hog Rider, Lightning, Mega Knight, Mother Witch, Tesla, The Log</v>
      </c>
      <c r="AH2915" s="5" t="str">
        <f aca="false">IF(AD2915=AF2915,AA2915,IF(AA2915="Win","Loss",IF(AA2915="Loss","Win","Draw")))</f>
        <v>Loss</v>
      </c>
      <c r="AI2915" s="5" t="s">
        <v>297</v>
      </c>
    </row>
    <row r="2916" customFormat="false" ht="15" hidden="false" customHeight="true" outlineLevel="0" collapsed="false">
      <c r="A2916" s="7" t="s">
        <v>6370</v>
      </c>
      <c r="B2916" s="7" t="n">
        <v>1</v>
      </c>
      <c r="C2916" s="7" t="s">
        <v>1066</v>
      </c>
      <c r="D2916" s="7" t="s">
        <v>1067</v>
      </c>
      <c r="E2916" s="8" t="s">
        <v>1486</v>
      </c>
      <c r="F2916" s="7" t="s">
        <v>1487</v>
      </c>
      <c r="G2916" s="7" t="s">
        <v>6371</v>
      </c>
      <c r="H2916" s="7" t="s">
        <v>391</v>
      </c>
      <c r="I2916" s="7" t="s">
        <v>114</v>
      </c>
      <c r="J2916" s="7" t="s">
        <v>202</v>
      </c>
      <c r="K2916" s="7" t="s">
        <v>137</v>
      </c>
      <c r="L2916" s="7" t="s">
        <v>87</v>
      </c>
      <c r="M2916" s="7" t="s">
        <v>241</v>
      </c>
      <c r="N2916" s="7" t="s">
        <v>116</v>
      </c>
      <c r="O2916" s="7" t="s">
        <v>157</v>
      </c>
      <c r="P2916" s="7" t="s">
        <v>126</v>
      </c>
      <c r="Q2916" s="7" t="s">
        <v>114</v>
      </c>
      <c r="R2916" s="7" t="s">
        <v>241</v>
      </c>
      <c r="S2916" s="7" t="s">
        <v>87</v>
      </c>
      <c r="T2916" s="7" t="s">
        <v>137</v>
      </c>
      <c r="U2916" s="7" t="s">
        <v>116</v>
      </c>
      <c r="V2916" s="7" t="s">
        <v>126</v>
      </c>
      <c r="W2916" s="7" t="s">
        <v>157</v>
      </c>
      <c r="X2916" s="7" t="s">
        <v>242</v>
      </c>
      <c r="Y2916" s="7" t="n">
        <v>1</v>
      </c>
      <c r="Z2916" s="7" t="n">
        <v>0</v>
      </c>
      <c r="AA2916" s="7" t="str">
        <f aca="false">IF(Y2916&gt;Z2916,"Win",IF(Y2916&lt;Z2916,"Loss","Draw"))</f>
        <v>Win</v>
      </c>
      <c r="AB2916" s="7" t="s">
        <v>99</v>
      </c>
      <c r="AC2916" s="7" t="s">
        <v>99</v>
      </c>
      <c r="AD2916" s="7" t="s">
        <v>1167</v>
      </c>
      <c r="AE2916" s="7" t="s">
        <v>243</v>
      </c>
      <c r="AF2916" s="7" t="str">
        <f aca="false">IF(AD2916&lt;AE2916,AD2916,AE2916)</f>
        <v>Bomber, Fire Spirit, Giant Snowball, Goblin Drill, Knight, Poison, Skeletons, Tesla</v>
      </c>
      <c r="AG2916" s="7" t="str">
        <f aca="false">IF(AD2916&lt;AE2916,AE2916,AD2916)</f>
        <v>Fire Spirit, Giant Snowball, Goblin Drill, Knight, Magic Archer, Poison, Skeletons, Tesla</v>
      </c>
      <c r="AH2916" s="7" t="str">
        <f aca="false">IF(AD2916=AF2916,AA2916,IF(AA2916="Win","Loss",IF(AA2916="Loss","Win","Draw")))</f>
        <v>Loss</v>
      </c>
      <c r="AI2916" s="7" t="s">
        <v>297</v>
      </c>
    </row>
    <row r="2917" customFormat="false" ht="15" hidden="false" customHeight="true" outlineLevel="0" collapsed="false">
      <c r="A2917" s="7" t="s">
        <v>6370</v>
      </c>
      <c r="B2917" s="7" t="n">
        <v>2</v>
      </c>
      <c r="C2917" s="7" t="s">
        <v>1066</v>
      </c>
      <c r="D2917" s="7" t="s">
        <v>1067</v>
      </c>
      <c r="E2917" s="8" t="s">
        <v>1486</v>
      </c>
      <c r="F2917" s="7" t="s">
        <v>1487</v>
      </c>
      <c r="G2917" s="7" t="s">
        <v>6372</v>
      </c>
      <c r="H2917" s="7" t="s">
        <v>391</v>
      </c>
      <c r="I2917" s="7" t="s">
        <v>233</v>
      </c>
      <c r="J2917" s="7" t="s">
        <v>128</v>
      </c>
      <c r="K2917" s="7" t="s">
        <v>201</v>
      </c>
      <c r="L2917" s="7" t="s">
        <v>111</v>
      </c>
      <c r="M2917" s="7" t="s">
        <v>89</v>
      </c>
      <c r="N2917" s="7" t="s">
        <v>93</v>
      </c>
      <c r="O2917" s="7" t="s">
        <v>209</v>
      </c>
      <c r="P2917" s="7" t="s">
        <v>403</v>
      </c>
      <c r="Q2917" s="7" t="s">
        <v>185</v>
      </c>
      <c r="R2917" s="7" t="s">
        <v>186</v>
      </c>
      <c r="S2917" s="7" t="s">
        <v>109</v>
      </c>
      <c r="T2917" s="7" t="s">
        <v>86</v>
      </c>
      <c r="U2917" s="7" t="s">
        <v>117</v>
      </c>
      <c r="V2917" s="7" t="s">
        <v>111</v>
      </c>
      <c r="W2917" s="7" t="s">
        <v>187</v>
      </c>
      <c r="X2917" s="7" t="s">
        <v>188</v>
      </c>
      <c r="Y2917" s="7" t="n">
        <v>0</v>
      </c>
      <c r="Z2917" s="7" t="n">
        <v>1</v>
      </c>
      <c r="AA2917" s="7" t="str">
        <f aca="false">IF(Y2917&gt;Z2917,"Win",IF(Y2917&lt;Z2917,"Loss","Draw"))</f>
        <v>Loss</v>
      </c>
      <c r="AB2917" s="7" t="s">
        <v>99</v>
      </c>
      <c r="AC2917" s="7" t="s">
        <v>99</v>
      </c>
      <c r="AD2917" s="7" t="s">
        <v>6373</v>
      </c>
      <c r="AE2917" s="7" t="s">
        <v>813</v>
      </c>
      <c r="AF2917" s="7" t="str">
        <f aca="false">IF(AD2917&lt;AE2917,AD2917,AE2917)</f>
        <v>Balloon, Executioner, Giant Skeleton, Miner, Skeleton Dragons, Tombstone, Tornado, Zap</v>
      </c>
      <c r="AG2917" s="7" t="str">
        <f aca="false">IF(AD2917&lt;AE2917,AE2917,AD2917)</f>
        <v>Bats, Fireball, Golden Knight, Inferno Tower, Miner, Spear Goblins, The Log, Wall Breakers</v>
      </c>
      <c r="AH2917" s="7" t="str">
        <f aca="false">IF(AD2917=AF2917,AA2917,IF(AA2917="Win","Loss",IF(AA2917="Loss","Win","Draw")))</f>
        <v>Win</v>
      </c>
      <c r="AI2917" s="7" t="s">
        <v>297</v>
      </c>
    </row>
    <row r="2918" customFormat="false" ht="15" hidden="false" customHeight="true" outlineLevel="0" collapsed="false">
      <c r="A2918" s="7" t="s">
        <v>6370</v>
      </c>
      <c r="B2918" s="7" t="n">
        <v>3</v>
      </c>
      <c r="C2918" s="7" t="s">
        <v>1066</v>
      </c>
      <c r="D2918" s="7" t="s">
        <v>1067</v>
      </c>
      <c r="E2918" s="8" t="s">
        <v>1486</v>
      </c>
      <c r="F2918" s="7" t="s">
        <v>1487</v>
      </c>
      <c r="G2918" s="7" t="s">
        <v>6374</v>
      </c>
      <c r="H2918" s="7" t="s">
        <v>163</v>
      </c>
      <c r="I2918" s="7" t="s">
        <v>152</v>
      </c>
      <c r="J2918" s="7" t="s">
        <v>108</v>
      </c>
      <c r="K2918" s="7" t="s">
        <v>107</v>
      </c>
      <c r="L2918" s="7" t="s">
        <v>95</v>
      </c>
      <c r="M2918" s="7" t="s">
        <v>187</v>
      </c>
      <c r="N2918" s="7" t="s">
        <v>85</v>
      </c>
      <c r="O2918" s="7" t="s">
        <v>306</v>
      </c>
      <c r="P2918" s="7" t="s">
        <v>132</v>
      </c>
      <c r="Q2918" s="7" t="s">
        <v>203</v>
      </c>
      <c r="R2918" s="7" t="s">
        <v>202</v>
      </c>
      <c r="S2918" s="7" t="s">
        <v>201</v>
      </c>
      <c r="T2918" s="7" t="s">
        <v>89</v>
      </c>
      <c r="U2918" s="7" t="s">
        <v>153</v>
      </c>
      <c r="V2918" s="7" t="s">
        <v>208</v>
      </c>
      <c r="W2918" s="7" t="s">
        <v>118</v>
      </c>
      <c r="X2918" s="7" t="s">
        <v>150</v>
      </c>
      <c r="Y2918" s="7" t="n">
        <v>1</v>
      </c>
      <c r="Z2918" s="7" t="n">
        <v>0</v>
      </c>
      <c r="AA2918" s="7" t="str">
        <f aca="false">IF(Y2918&gt;Z2918,"Win",IF(Y2918&lt;Z2918,"Loss","Draw"))</f>
        <v>Win</v>
      </c>
      <c r="AB2918" s="7" t="s">
        <v>99</v>
      </c>
      <c r="AC2918" s="7" t="s">
        <v>99</v>
      </c>
      <c r="AD2918" s="7" t="s">
        <v>6375</v>
      </c>
      <c r="AE2918" s="7" t="s">
        <v>6376</v>
      </c>
      <c r="AF2918" s="7" t="str">
        <f aca="false">IF(AD2918&lt;AE2918,AD2918,AE2918)</f>
        <v>Baby Dragon, Barbarian Barrel, Dark Prince, Electro Wizard, Goblin Cage, Golem, Lightning, Tornado</v>
      </c>
      <c r="AG2918" s="7" t="str">
        <f aca="false">IF(AD2918&lt;AE2918,AE2918,AD2918)</f>
        <v>Cannon, Electro Spirit, Goblin Barrel, Ice Spirit, Magic Archer, The Log, Valkyrie, Wall Breakers</v>
      </c>
      <c r="AH2918" s="7" t="str">
        <f aca="false">IF(AD2918=AF2918,AA2918,IF(AA2918="Win","Loss",IF(AA2918="Loss","Win","Draw")))</f>
        <v>Win</v>
      </c>
      <c r="AI2918" s="7" t="s">
        <v>297</v>
      </c>
    </row>
    <row r="2919" customFormat="false" ht="15" hidden="false" customHeight="true" outlineLevel="0" collapsed="false">
      <c r="A2919" s="7" t="s">
        <v>6377</v>
      </c>
      <c r="B2919" s="7" t="n">
        <v>1</v>
      </c>
      <c r="C2919" s="7" t="s">
        <v>1066</v>
      </c>
      <c r="D2919" s="7" t="s">
        <v>1067</v>
      </c>
      <c r="E2919" s="8" t="s">
        <v>1486</v>
      </c>
      <c r="F2919" s="7" t="s">
        <v>1487</v>
      </c>
      <c r="G2919" s="7" t="s">
        <v>6378</v>
      </c>
      <c r="H2919" s="7" t="s">
        <v>391</v>
      </c>
      <c r="I2919" s="7" t="s">
        <v>82</v>
      </c>
      <c r="J2919" s="7" t="s">
        <v>202</v>
      </c>
      <c r="K2919" s="7" t="s">
        <v>87</v>
      </c>
      <c r="L2919" s="7" t="s">
        <v>95</v>
      </c>
      <c r="M2919" s="7" t="s">
        <v>108</v>
      </c>
      <c r="N2919" s="7" t="s">
        <v>85</v>
      </c>
      <c r="O2919" s="7" t="s">
        <v>150</v>
      </c>
      <c r="P2919" s="7" t="s">
        <v>126</v>
      </c>
      <c r="Q2919" s="7" t="s">
        <v>177</v>
      </c>
      <c r="R2919" s="7" t="s">
        <v>95</v>
      </c>
      <c r="S2919" s="7" t="s">
        <v>124</v>
      </c>
      <c r="T2919" s="7" t="s">
        <v>257</v>
      </c>
      <c r="U2919" s="7" t="s">
        <v>93</v>
      </c>
      <c r="V2919" s="7" t="s">
        <v>126</v>
      </c>
      <c r="W2919" s="7" t="s">
        <v>150</v>
      </c>
      <c r="X2919" s="7" t="s">
        <v>215</v>
      </c>
      <c r="Y2919" s="7" t="n">
        <v>1</v>
      </c>
      <c r="Z2919" s="7" t="n">
        <v>0</v>
      </c>
      <c r="AA2919" s="7" t="str">
        <f aca="false">IF(Y2919&gt;Z2919,"Win",IF(Y2919&lt;Z2919,"Loss","Draw"))</f>
        <v>Win</v>
      </c>
      <c r="AB2919" s="7" t="s">
        <v>99</v>
      </c>
      <c r="AC2919" s="7" t="s">
        <v>99</v>
      </c>
      <c r="AD2919" s="7" t="s">
        <v>597</v>
      </c>
      <c r="AE2919" s="7" t="s">
        <v>429</v>
      </c>
      <c r="AF2919" s="7" t="str">
        <f aca="false">IF(AD2919&lt;AE2919,AD2919,AE2919)</f>
        <v>Barbarian Barrel, Dark Prince, Electro Spirit, Lightning, Magic Archer, Royal Hogs, Skeletons, Tesla</v>
      </c>
      <c r="AG2919" s="7" t="str">
        <f aca="false">IF(AD2919&lt;AE2919,AE2919,AD2919)</f>
        <v>Barbarian Barrel, Electro Spirit, Fireball, Fisherman, Hunter, Royal Ghost, Royal Giant, Skeletons</v>
      </c>
      <c r="AH2919" s="7" t="str">
        <f aca="false">IF(AD2919=AF2919,AA2919,IF(AA2919="Win","Loss",IF(AA2919="Loss","Win","Draw")))</f>
        <v>Win</v>
      </c>
      <c r="AI2919" s="7" t="s">
        <v>297</v>
      </c>
    </row>
    <row r="2920" customFormat="false" ht="15" hidden="false" customHeight="true" outlineLevel="0" collapsed="false">
      <c r="A2920" s="7" t="s">
        <v>6377</v>
      </c>
      <c r="B2920" s="7" t="n">
        <v>2</v>
      </c>
      <c r="C2920" s="7" t="s">
        <v>1066</v>
      </c>
      <c r="D2920" s="7" t="s">
        <v>1067</v>
      </c>
      <c r="E2920" s="8" t="s">
        <v>1486</v>
      </c>
      <c r="F2920" s="7" t="s">
        <v>1487</v>
      </c>
      <c r="G2920" s="7" t="s">
        <v>6379</v>
      </c>
      <c r="H2920" s="7" t="s">
        <v>391</v>
      </c>
      <c r="I2920" s="7" t="s">
        <v>127</v>
      </c>
      <c r="J2920" s="7" t="s">
        <v>219</v>
      </c>
      <c r="K2920" s="7" t="s">
        <v>141</v>
      </c>
      <c r="L2920" s="7" t="s">
        <v>294</v>
      </c>
      <c r="M2920" s="7" t="s">
        <v>130</v>
      </c>
      <c r="N2920" s="7" t="s">
        <v>173</v>
      </c>
      <c r="O2920" s="7" t="s">
        <v>133</v>
      </c>
      <c r="P2920" s="7" t="s">
        <v>117</v>
      </c>
      <c r="Q2920" s="7" t="s">
        <v>114</v>
      </c>
      <c r="R2920" s="7" t="s">
        <v>91</v>
      </c>
      <c r="S2920" s="7" t="s">
        <v>87</v>
      </c>
      <c r="T2920" s="7" t="s">
        <v>116</v>
      </c>
      <c r="U2920" s="7" t="s">
        <v>137</v>
      </c>
      <c r="V2920" s="7" t="s">
        <v>157</v>
      </c>
      <c r="W2920" s="7" t="s">
        <v>241</v>
      </c>
      <c r="X2920" s="7" t="s">
        <v>242</v>
      </c>
      <c r="Y2920" s="7" t="n">
        <v>1</v>
      </c>
      <c r="Z2920" s="7" t="n">
        <v>0</v>
      </c>
      <c r="AA2920" s="7" t="str">
        <f aca="false">IF(Y2920&gt;Z2920,"Win",IF(Y2920&lt;Z2920,"Loss","Draw"))</f>
        <v>Win</v>
      </c>
      <c r="AB2920" s="7" t="s">
        <v>99</v>
      </c>
      <c r="AC2920" s="7" t="s">
        <v>99</v>
      </c>
      <c r="AD2920" s="7" t="s">
        <v>1222</v>
      </c>
      <c r="AE2920" s="7" t="s">
        <v>6380</v>
      </c>
      <c r="AF2920" s="7" t="str">
        <f aca="false">IF(AD2920&lt;AE2920,AD2920,AE2920)</f>
        <v>Arrows, Battle Ram, Giant Skeleton, Lumberjack, Mother Witch, Vines, Wizard, Zappies</v>
      </c>
      <c r="AG2920" s="7" t="str">
        <f aca="false">IF(AD2920&lt;AE2920,AE2920,AD2920)</f>
        <v>Bomber, Fire Spirit, Giant Snowball, Goblin Drill, Goblins, Knight, Poison, Tesla</v>
      </c>
      <c r="AH2920" s="7" t="str">
        <f aca="false">IF(AD2920=AF2920,AA2920,IF(AA2920="Win","Loss",IF(AA2920="Loss","Win","Draw")))</f>
        <v>Win</v>
      </c>
      <c r="AI2920" s="7" t="s">
        <v>297</v>
      </c>
    </row>
    <row r="2921" customFormat="false" ht="15" hidden="false" customHeight="true" outlineLevel="0" collapsed="false">
      <c r="A2921" s="7" t="s">
        <v>6377</v>
      </c>
      <c r="B2921" s="7" t="n">
        <v>3</v>
      </c>
      <c r="C2921" s="7" t="s">
        <v>1066</v>
      </c>
      <c r="D2921" s="7" t="s">
        <v>1067</v>
      </c>
      <c r="E2921" s="8" t="s">
        <v>1486</v>
      </c>
      <c r="F2921" s="7" t="s">
        <v>1487</v>
      </c>
      <c r="G2921" s="7" t="s">
        <v>6381</v>
      </c>
      <c r="H2921" s="7" t="s">
        <v>391</v>
      </c>
      <c r="I2921" s="7" t="s">
        <v>185</v>
      </c>
      <c r="J2921" s="7" t="s">
        <v>186</v>
      </c>
      <c r="K2921" s="7" t="s">
        <v>208</v>
      </c>
      <c r="L2921" s="7" t="s">
        <v>109</v>
      </c>
      <c r="M2921" s="7" t="s">
        <v>187</v>
      </c>
      <c r="N2921" s="7" t="s">
        <v>111</v>
      </c>
      <c r="O2921" s="7" t="s">
        <v>234</v>
      </c>
      <c r="P2921" s="7" t="s">
        <v>88</v>
      </c>
      <c r="Q2921" s="7" t="s">
        <v>153</v>
      </c>
      <c r="R2921" s="7" t="s">
        <v>202</v>
      </c>
      <c r="S2921" s="7" t="s">
        <v>118</v>
      </c>
      <c r="T2921" s="7" t="s">
        <v>97</v>
      </c>
      <c r="U2921" s="7" t="s">
        <v>89</v>
      </c>
      <c r="V2921" s="7" t="s">
        <v>85</v>
      </c>
      <c r="W2921" s="7" t="s">
        <v>165</v>
      </c>
      <c r="X2921" s="7" t="s">
        <v>88</v>
      </c>
      <c r="Y2921" s="7" t="n">
        <v>0</v>
      </c>
      <c r="Z2921" s="7" t="n">
        <v>1</v>
      </c>
      <c r="AA2921" s="7" t="str">
        <f aca="false">IF(Y2921&gt;Z2921,"Win",IF(Y2921&lt;Z2921,"Loss","Draw"))</f>
        <v>Loss</v>
      </c>
      <c r="AB2921" s="7" t="s">
        <v>99</v>
      </c>
      <c r="AC2921" s="7" t="s">
        <v>99</v>
      </c>
      <c r="AD2921" s="7" t="s">
        <v>6382</v>
      </c>
      <c r="AE2921" s="7" t="s">
        <v>2975</v>
      </c>
      <c r="AF2921" s="7" t="str">
        <f aca="false">IF(AD2921&lt;AE2921,AD2921,AE2921)</f>
        <v>Balloon, Berserker, Bomb Tower, Executioner, Miner, Tornado, Valkyrie, Zap</v>
      </c>
      <c r="AG2921" s="7" t="str">
        <f aca="false">IF(AD2921&lt;AE2921,AE2921,AD2921)</f>
        <v>Berserker, Cannon, Hog Rider, Ice Spirit, Lightning, Magic Archer, Ronin, The Log</v>
      </c>
      <c r="AH2921" s="7" t="str">
        <f aca="false">IF(AD2921=AF2921,AA2921,IF(AA2921="Win","Loss",IF(AA2921="Loss","Win","Draw")))</f>
        <v>Loss</v>
      </c>
      <c r="AI2921" s="7" t="s">
        <v>297</v>
      </c>
    </row>
    <row r="2922" customFormat="false" ht="15" hidden="false" customHeight="true" outlineLevel="0" collapsed="false">
      <c r="A2922" s="7" t="s">
        <v>6383</v>
      </c>
      <c r="B2922" s="7" t="n">
        <v>1</v>
      </c>
      <c r="C2922" s="7" t="s">
        <v>1066</v>
      </c>
      <c r="D2922" s="7" t="s">
        <v>1067</v>
      </c>
      <c r="E2922" s="8" t="s">
        <v>1486</v>
      </c>
      <c r="F2922" s="7" t="s">
        <v>1487</v>
      </c>
      <c r="G2922" s="7" t="s">
        <v>6384</v>
      </c>
      <c r="H2922" s="7" t="s">
        <v>391</v>
      </c>
      <c r="I2922" s="7" t="s">
        <v>84</v>
      </c>
      <c r="J2922" s="7" t="s">
        <v>241</v>
      </c>
      <c r="K2922" s="7" t="s">
        <v>87</v>
      </c>
      <c r="L2922" s="7" t="s">
        <v>455</v>
      </c>
      <c r="M2922" s="7" t="s">
        <v>93</v>
      </c>
      <c r="N2922" s="7" t="s">
        <v>126</v>
      </c>
      <c r="O2922" s="7" t="s">
        <v>150</v>
      </c>
      <c r="P2922" s="7" t="s">
        <v>89</v>
      </c>
      <c r="Q2922" s="7" t="s">
        <v>90</v>
      </c>
      <c r="R2922" s="7" t="s">
        <v>91</v>
      </c>
      <c r="S2922" s="7" t="s">
        <v>92</v>
      </c>
      <c r="T2922" s="7" t="s">
        <v>125</v>
      </c>
      <c r="U2922" s="7" t="s">
        <v>93</v>
      </c>
      <c r="V2922" s="7" t="s">
        <v>96</v>
      </c>
      <c r="W2922" s="7" t="s">
        <v>150</v>
      </c>
      <c r="X2922" s="7" t="s">
        <v>94</v>
      </c>
      <c r="Y2922" s="7" t="n">
        <v>1</v>
      </c>
      <c r="Z2922" s="7" t="n">
        <v>0</v>
      </c>
      <c r="AA2922" s="7" t="str">
        <f aca="false">IF(Y2922&gt;Z2922,"Win",IF(Y2922&lt;Z2922,"Loss","Draw"))</f>
        <v>Win</v>
      </c>
      <c r="AB2922" s="7" t="s">
        <v>99</v>
      </c>
      <c r="AC2922" s="7" t="s">
        <v>99</v>
      </c>
      <c r="AD2922" s="7" t="s">
        <v>456</v>
      </c>
      <c r="AE2922" s="7" t="s">
        <v>635</v>
      </c>
      <c r="AF2922" s="7" t="str">
        <f aca="false">IF(AD2922&lt;AE2922,AD2922,AE2922)</f>
        <v>Archers, Electro Spirit, Fireball, Knight, Skeletons, Tesla, The Log, X-Bow</v>
      </c>
      <c r="AG2922" s="7" t="str">
        <f aca="false">IF(AD2922&lt;AE2922,AE2922,AD2922)</f>
        <v>Cannon Cart, Electro Spirit, Fireball, Goblins, Minions, Mortar, Rascals, Skeleton Barrel</v>
      </c>
      <c r="AH2922" s="7" t="str">
        <f aca="false">IF(AD2922=AF2922,AA2922,IF(AA2922="Win","Loss",IF(AA2922="Loss","Win","Draw")))</f>
        <v>Win</v>
      </c>
      <c r="AI2922" s="7" t="s">
        <v>297</v>
      </c>
    </row>
    <row r="2923" customFormat="false" ht="15" hidden="false" customHeight="true" outlineLevel="0" collapsed="false">
      <c r="A2923" s="7" t="s">
        <v>6383</v>
      </c>
      <c r="B2923" s="7" t="n">
        <v>2</v>
      </c>
      <c r="C2923" s="7" t="s">
        <v>1066</v>
      </c>
      <c r="D2923" s="7" t="s">
        <v>1067</v>
      </c>
      <c r="E2923" s="8" t="s">
        <v>1486</v>
      </c>
      <c r="F2923" s="7" t="s">
        <v>1487</v>
      </c>
      <c r="G2923" s="7" t="s">
        <v>6385</v>
      </c>
      <c r="H2923" s="7" t="s">
        <v>391</v>
      </c>
      <c r="I2923" s="7" t="s">
        <v>407</v>
      </c>
      <c r="J2923" s="7" t="s">
        <v>83</v>
      </c>
      <c r="K2923" s="7" t="s">
        <v>177</v>
      </c>
      <c r="L2923" s="7" t="s">
        <v>327</v>
      </c>
      <c r="M2923" s="7" t="s">
        <v>130</v>
      </c>
      <c r="N2923" s="7" t="s">
        <v>86</v>
      </c>
      <c r="O2923" s="7" t="s">
        <v>188</v>
      </c>
      <c r="P2923" s="7" t="s">
        <v>215</v>
      </c>
      <c r="Q2923" s="7" t="s">
        <v>185</v>
      </c>
      <c r="R2923" s="7" t="s">
        <v>186</v>
      </c>
      <c r="S2923" s="7" t="s">
        <v>109</v>
      </c>
      <c r="T2923" s="7" t="s">
        <v>86</v>
      </c>
      <c r="U2923" s="7" t="s">
        <v>117</v>
      </c>
      <c r="V2923" s="7" t="s">
        <v>111</v>
      </c>
      <c r="W2923" s="7" t="s">
        <v>187</v>
      </c>
      <c r="X2923" s="7" t="s">
        <v>188</v>
      </c>
      <c r="Y2923" s="7" t="n">
        <v>0</v>
      </c>
      <c r="Z2923" s="7" t="n">
        <v>1</v>
      </c>
      <c r="AA2923" s="7" t="str">
        <f aca="false">IF(Y2923&gt;Z2923,"Win",IF(Y2923&lt;Z2923,"Loss","Draw"))</f>
        <v>Loss</v>
      </c>
      <c r="AB2923" s="7" t="s">
        <v>99</v>
      </c>
      <c r="AC2923" s="7" t="s">
        <v>99</v>
      </c>
      <c r="AD2923" s="7" t="s">
        <v>6386</v>
      </c>
      <c r="AE2923" s="7" t="s">
        <v>813</v>
      </c>
      <c r="AF2923" s="7" t="str">
        <f aca="false">IF(AD2923&lt;AE2923,AD2923,AE2923)</f>
        <v>Arrows, Firecracker, Fisherman, Monk, Rage, Royal Giant, Skeleton Dragons, Tombstone</v>
      </c>
      <c r="AG2923" s="7" t="str">
        <f aca="false">IF(AD2923&lt;AE2923,AE2923,AD2923)</f>
        <v>Balloon, Executioner, Giant Skeleton, Miner, Skeleton Dragons, Tombstone, Tornado, Zap</v>
      </c>
      <c r="AH2923" s="7" t="str">
        <f aca="false">IF(AD2923=AF2923,AA2923,IF(AA2923="Win","Loss",IF(AA2923="Loss","Win","Draw")))</f>
        <v>Loss</v>
      </c>
      <c r="AI2923" s="7" t="s">
        <v>297</v>
      </c>
    </row>
    <row r="2924" customFormat="false" ht="15" hidden="false" customHeight="true" outlineLevel="0" collapsed="false">
      <c r="A2924" s="7" t="s">
        <v>6383</v>
      </c>
      <c r="B2924" s="7" t="n">
        <v>3</v>
      </c>
      <c r="C2924" s="7" t="s">
        <v>1066</v>
      </c>
      <c r="D2924" s="7" t="s">
        <v>1067</v>
      </c>
      <c r="E2924" s="8" t="s">
        <v>1486</v>
      </c>
      <c r="F2924" s="7" t="s">
        <v>1487</v>
      </c>
      <c r="G2924" s="7" t="s">
        <v>6387</v>
      </c>
      <c r="H2924" s="7" t="s">
        <v>391</v>
      </c>
      <c r="I2924" s="7" t="s">
        <v>114</v>
      </c>
      <c r="J2924" s="7" t="s">
        <v>128</v>
      </c>
      <c r="K2924" s="7" t="s">
        <v>137</v>
      </c>
      <c r="L2924" s="7" t="s">
        <v>116</v>
      </c>
      <c r="M2924" s="7" t="s">
        <v>242</v>
      </c>
      <c r="N2924" s="7" t="s">
        <v>153</v>
      </c>
      <c r="O2924" s="7" t="s">
        <v>157</v>
      </c>
      <c r="P2924" s="7" t="s">
        <v>91</v>
      </c>
      <c r="Q2924" s="7" t="s">
        <v>203</v>
      </c>
      <c r="R2924" s="7" t="s">
        <v>151</v>
      </c>
      <c r="S2924" s="7" t="s">
        <v>159</v>
      </c>
      <c r="T2924" s="7" t="s">
        <v>87</v>
      </c>
      <c r="U2924" s="7" t="s">
        <v>204</v>
      </c>
      <c r="V2924" s="7" t="s">
        <v>126</v>
      </c>
      <c r="W2924" s="7" t="s">
        <v>157</v>
      </c>
      <c r="X2924" s="7" t="s">
        <v>118</v>
      </c>
      <c r="Y2924" s="7" t="n">
        <v>0</v>
      </c>
      <c r="Z2924" s="7" t="n">
        <v>1</v>
      </c>
      <c r="AA2924" s="7" t="str">
        <f aca="false">IF(Y2924&gt;Z2924,"Win",IF(Y2924&lt;Z2924,"Loss","Draw"))</f>
        <v>Loss</v>
      </c>
      <c r="AB2924" s="7" t="s">
        <v>99</v>
      </c>
      <c r="AC2924" s="7" t="s">
        <v>99</v>
      </c>
      <c r="AD2924" s="7" t="s">
        <v>4211</v>
      </c>
      <c r="AE2924" s="7" t="s">
        <v>6388</v>
      </c>
      <c r="AF2924" s="7" t="str">
        <f aca="false">IF(AD2924&lt;AE2924,AD2924,AE2924)</f>
        <v>Bomber, Cannon, Fire Spirit, Giant Snowball, Goblin Drill, Goblins, Golden Knight, Poison</v>
      </c>
      <c r="AG2924" s="7" t="str">
        <f aca="false">IF(AD2924&lt;AE2924,AE2924,AD2924)</f>
        <v>Dart Goblin, Fire Spirit, Goblin Barrel, Ice Spirit, Mighty Miner, Royal Delivery, Skeletons, Tesla</v>
      </c>
      <c r="AH2924" s="7" t="str">
        <f aca="false">IF(AD2924=AF2924,AA2924,IF(AA2924="Win","Loss",IF(AA2924="Loss","Win","Draw")))</f>
        <v>Loss</v>
      </c>
      <c r="AI2924" s="7" t="s">
        <v>297</v>
      </c>
    </row>
    <row r="2925" customFormat="false" ht="15" hidden="false" customHeight="true" outlineLevel="0" collapsed="false">
      <c r="A2925" s="5" t="s">
        <v>6389</v>
      </c>
      <c r="B2925" s="5" t="n">
        <v>1</v>
      </c>
      <c r="C2925" s="5" t="s">
        <v>1066</v>
      </c>
      <c r="D2925" s="5" t="s">
        <v>1067</v>
      </c>
      <c r="E2925" s="5" t="s">
        <v>2119</v>
      </c>
      <c r="F2925" s="5" t="s">
        <v>2120</v>
      </c>
      <c r="G2925" s="5" t="s">
        <v>6390</v>
      </c>
      <c r="H2925" s="5" t="s">
        <v>163</v>
      </c>
      <c r="I2925" s="5" t="s">
        <v>177</v>
      </c>
      <c r="J2925" s="5" t="s">
        <v>95</v>
      </c>
      <c r="K2925" s="5" t="s">
        <v>124</v>
      </c>
      <c r="L2925" s="5" t="s">
        <v>257</v>
      </c>
      <c r="M2925" s="5" t="s">
        <v>215</v>
      </c>
      <c r="N2925" s="5" t="s">
        <v>93</v>
      </c>
      <c r="O2925" s="5" t="s">
        <v>126</v>
      </c>
      <c r="P2925" s="5" t="s">
        <v>150</v>
      </c>
      <c r="Q2925" s="5" t="s">
        <v>141</v>
      </c>
      <c r="R2925" s="5" t="s">
        <v>95</v>
      </c>
      <c r="S2925" s="5" t="s">
        <v>107</v>
      </c>
      <c r="T2925" s="5" t="s">
        <v>177</v>
      </c>
      <c r="U2925" s="5" t="s">
        <v>178</v>
      </c>
      <c r="V2925" s="5" t="s">
        <v>93</v>
      </c>
      <c r="W2925" s="5" t="s">
        <v>143</v>
      </c>
      <c r="X2925" s="5" t="s">
        <v>150</v>
      </c>
      <c r="Y2925" s="5" t="n">
        <v>0</v>
      </c>
      <c r="Z2925" s="5" t="n">
        <v>1</v>
      </c>
      <c r="AA2925" s="5" t="str">
        <f aca="false">IF(Y2925&gt;Z2925,"Win",IF(Y2925&lt;Z2925,"Loss","Draw"))</f>
        <v>Loss</v>
      </c>
      <c r="AB2925" s="5" t="s">
        <v>98</v>
      </c>
      <c r="AC2925" s="5" t="s">
        <v>99</v>
      </c>
      <c r="AD2925" s="5" t="s">
        <v>429</v>
      </c>
      <c r="AE2925" s="5" t="s">
        <v>180</v>
      </c>
      <c r="AF2925" s="5" t="str">
        <f aca="false">IF(AD2925&lt;AE2925,AD2925,AE2925)</f>
        <v>Barbarian Barrel, Electro Spirit, Fireball, Fisherman, Hunter, Royal Ghost, Royal Giant, Skeletons</v>
      </c>
      <c r="AG2925" s="5" t="str">
        <f aca="false">IF(AD2925&lt;AE2925,AE2925,AD2925)</f>
        <v>Barbarian Barrel, Electro Spirit, Fireball, Goblin Cage, Heal Spirit, Lumberjack, Phoenix, Royal Giant</v>
      </c>
      <c r="AH2925" s="5" t="str">
        <f aca="false">IF(AD2925=AF2925,AA2925,IF(AA2925="Win","Loss",IF(AA2925="Loss","Win","Draw")))</f>
        <v>Loss</v>
      </c>
      <c r="AI2925" s="5" t="s">
        <v>297</v>
      </c>
    </row>
    <row r="2926" customFormat="false" ht="15" hidden="false" customHeight="true" outlineLevel="0" collapsed="false">
      <c r="A2926" s="5" t="s">
        <v>6389</v>
      </c>
      <c r="B2926" s="5" t="n">
        <v>2</v>
      </c>
      <c r="C2926" s="5" t="s">
        <v>1066</v>
      </c>
      <c r="D2926" s="5" t="s">
        <v>1067</v>
      </c>
      <c r="E2926" s="5" t="s">
        <v>2119</v>
      </c>
      <c r="F2926" s="5" t="s">
        <v>2120</v>
      </c>
      <c r="G2926" s="5" t="s">
        <v>6391</v>
      </c>
      <c r="H2926" s="5" t="s">
        <v>163</v>
      </c>
      <c r="I2926" s="5" t="s">
        <v>129</v>
      </c>
      <c r="J2926" s="5" t="s">
        <v>202</v>
      </c>
      <c r="K2926" s="5" t="s">
        <v>87</v>
      </c>
      <c r="L2926" s="5" t="s">
        <v>116</v>
      </c>
      <c r="M2926" s="5" t="s">
        <v>157</v>
      </c>
      <c r="N2926" s="5" t="s">
        <v>88</v>
      </c>
      <c r="O2926" s="5" t="s">
        <v>89</v>
      </c>
      <c r="P2926" s="5" t="s">
        <v>111</v>
      </c>
      <c r="Q2926" s="5" t="s">
        <v>201</v>
      </c>
      <c r="R2926" s="5" t="s">
        <v>202</v>
      </c>
      <c r="S2926" s="5" t="s">
        <v>203</v>
      </c>
      <c r="T2926" s="5" t="s">
        <v>87</v>
      </c>
      <c r="U2926" s="5" t="s">
        <v>204</v>
      </c>
      <c r="V2926" s="5" t="s">
        <v>157</v>
      </c>
      <c r="W2926" s="5" t="s">
        <v>118</v>
      </c>
      <c r="X2926" s="5" t="s">
        <v>88</v>
      </c>
      <c r="Y2926" s="5" t="n">
        <v>0</v>
      </c>
      <c r="Z2926" s="5" t="n">
        <v>1</v>
      </c>
      <c r="AA2926" s="5" t="str">
        <f aca="false">IF(Y2926&gt;Z2926,"Win",IF(Y2926&lt;Z2926,"Loss","Draw"))</f>
        <v>Loss</v>
      </c>
      <c r="AB2926" s="5" t="s">
        <v>98</v>
      </c>
      <c r="AC2926" s="5" t="s">
        <v>99</v>
      </c>
      <c r="AD2926" s="5" t="s">
        <v>6392</v>
      </c>
      <c r="AE2926" s="5" t="s">
        <v>206</v>
      </c>
      <c r="AF2926" s="5" t="str">
        <f aca="false">IF(AD2926&lt;AE2926,AD2926,AE2926)</f>
        <v>Berserker, Fire Spirit, Goblin Barrel, Ice Spirit, Magic Archer, Royal Delivery, Tesla, Wall Breakers</v>
      </c>
      <c r="AG2926" s="5" t="str">
        <f aca="false">IF(AD2926&lt;AE2926,AE2926,AD2926)</f>
        <v>Berserker, Fire Spirit, Magic Archer, Mega Knight, Miner, Poison, Tesla, The Log</v>
      </c>
      <c r="AH2926" s="5" t="str">
        <f aca="false">IF(AD2926=AF2926,AA2926,IF(AA2926="Win","Loss",IF(AA2926="Loss","Win","Draw")))</f>
        <v>Win</v>
      </c>
      <c r="AI2926" s="5" t="s">
        <v>297</v>
      </c>
    </row>
    <row r="2927" customFormat="false" ht="15" hidden="false" customHeight="true" outlineLevel="0" collapsed="false">
      <c r="A2927" s="5" t="s">
        <v>6389</v>
      </c>
      <c r="B2927" s="5" t="n">
        <v>3</v>
      </c>
      <c r="C2927" s="5" t="s">
        <v>1066</v>
      </c>
      <c r="D2927" s="5" t="s">
        <v>1067</v>
      </c>
      <c r="E2927" s="5" t="s">
        <v>2119</v>
      </c>
      <c r="F2927" s="5" t="s">
        <v>2120</v>
      </c>
      <c r="G2927" s="5" t="s">
        <v>6393</v>
      </c>
      <c r="H2927" s="5" t="s">
        <v>163</v>
      </c>
      <c r="I2927" s="5" t="s">
        <v>84</v>
      </c>
      <c r="J2927" s="5" t="s">
        <v>108</v>
      </c>
      <c r="K2927" s="5" t="s">
        <v>82</v>
      </c>
      <c r="L2927" s="5" t="s">
        <v>86</v>
      </c>
      <c r="M2927" s="5" t="s">
        <v>118</v>
      </c>
      <c r="N2927" s="5" t="s">
        <v>85</v>
      </c>
      <c r="O2927" s="5" t="s">
        <v>153</v>
      </c>
      <c r="P2927" s="5" t="s">
        <v>204</v>
      </c>
      <c r="Q2927" s="5" t="s">
        <v>84</v>
      </c>
      <c r="R2927" s="5" t="s">
        <v>83</v>
      </c>
      <c r="S2927" s="5" t="s">
        <v>82</v>
      </c>
      <c r="T2927" s="5" t="s">
        <v>119</v>
      </c>
      <c r="U2927" s="5" t="s">
        <v>89</v>
      </c>
      <c r="V2927" s="5" t="s">
        <v>85</v>
      </c>
      <c r="W2927" s="5" t="s">
        <v>86</v>
      </c>
      <c r="X2927" s="5" t="s">
        <v>126</v>
      </c>
      <c r="Y2927" s="5" t="n">
        <v>0</v>
      </c>
      <c r="Z2927" s="5" t="n">
        <v>1</v>
      </c>
      <c r="AA2927" s="5" t="str">
        <f aca="false">IF(Y2927&gt;Z2927,"Win",IF(Y2927&lt;Z2927,"Loss","Draw"))</f>
        <v>Loss</v>
      </c>
      <c r="AB2927" s="5" t="s">
        <v>98</v>
      </c>
      <c r="AC2927" s="5" t="s">
        <v>99</v>
      </c>
      <c r="AD2927" s="5" t="s">
        <v>6394</v>
      </c>
      <c r="AE2927" s="5" t="s">
        <v>6079</v>
      </c>
      <c r="AF2927" s="5" t="str">
        <f aca="false">IF(AD2927&lt;AE2927,AD2927,AE2927)</f>
        <v>Archers, Cannon, Dark Prince, Ice Spirit, Lightning, Royal Delivery, Royal Hogs, Skeleton Dragons</v>
      </c>
      <c r="AG2927" s="5" t="str">
        <f aca="false">IF(AD2927&lt;AE2927,AE2927,AD2927)</f>
        <v>Archers, Goblin Hut, Lightning, Monk, Royal Hogs, Skeleton Dragons, Skeletons, The Log</v>
      </c>
      <c r="AH2927" s="5" t="str">
        <f aca="false">IF(AD2927=AF2927,AA2927,IF(AA2927="Win","Loss",IF(AA2927="Loss","Win","Draw")))</f>
        <v>Loss</v>
      </c>
      <c r="AI2927" s="5" t="s">
        <v>297</v>
      </c>
    </row>
    <row r="2928" customFormat="false" ht="15" hidden="false" customHeight="true" outlineLevel="0" collapsed="false">
      <c r="A2928" s="7" t="s">
        <v>6395</v>
      </c>
      <c r="B2928" s="7" t="n">
        <v>1</v>
      </c>
      <c r="C2928" s="7" t="s">
        <v>1066</v>
      </c>
      <c r="D2928" s="7" t="s">
        <v>1067</v>
      </c>
      <c r="E2928" s="7" t="s">
        <v>2119</v>
      </c>
      <c r="F2928" s="7" t="s">
        <v>2120</v>
      </c>
      <c r="G2928" s="7" t="s">
        <v>6396</v>
      </c>
      <c r="H2928" s="7" t="s">
        <v>163</v>
      </c>
      <c r="I2928" s="7" t="s">
        <v>92</v>
      </c>
      <c r="J2928" s="7" t="s">
        <v>91</v>
      </c>
      <c r="K2928" s="7" t="s">
        <v>90</v>
      </c>
      <c r="L2928" s="7" t="s">
        <v>125</v>
      </c>
      <c r="M2928" s="7" t="s">
        <v>93</v>
      </c>
      <c r="N2928" s="7" t="s">
        <v>96</v>
      </c>
      <c r="O2928" s="7" t="s">
        <v>94</v>
      </c>
      <c r="P2928" s="7" t="s">
        <v>150</v>
      </c>
      <c r="Q2928" s="7" t="s">
        <v>90</v>
      </c>
      <c r="R2928" s="7" t="s">
        <v>123</v>
      </c>
      <c r="S2928" s="7" t="s">
        <v>124</v>
      </c>
      <c r="T2928" s="7" t="s">
        <v>125</v>
      </c>
      <c r="U2928" s="7" t="s">
        <v>85</v>
      </c>
      <c r="V2928" s="7" t="s">
        <v>96</v>
      </c>
      <c r="W2928" s="7" t="s">
        <v>126</v>
      </c>
      <c r="X2928" s="7" t="s">
        <v>95</v>
      </c>
      <c r="Y2928" s="7" t="n">
        <v>1</v>
      </c>
      <c r="Z2928" s="7" t="n">
        <v>0</v>
      </c>
      <c r="AA2928" s="7" t="str">
        <f aca="false">IF(Y2928&gt;Z2928,"Win",IF(Y2928&lt;Z2928,"Loss","Draw"))</f>
        <v>Win</v>
      </c>
      <c r="AB2928" s="7" t="s">
        <v>99</v>
      </c>
      <c r="AC2928" s="7" t="s">
        <v>99</v>
      </c>
      <c r="AD2928" s="7" t="s">
        <v>635</v>
      </c>
      <c r="AE2928" s="7" t="s">
        <v>134</v>
      </c>
      <c r="AF2928" s="7" t="str">
        <f aca="false">IF(AD2928&lt;AE2928,AD2928,AE2928)</f>
        <v>Barbarian Barrel, Cannon Cart, Goblinstein, Lightning, Minions, Mortar, Royal Ghost, Skeletons</v>
      </c>
      <c r="AG2928" s="7" t="str">
        <f aca="false">IF(AD2928&lt;AE2928,AE2928,AD2928)</f>
        <v>Cannon Cart, Electro Spirit, Fireball, Goblins, Minions, Mortar, Rascals, Skeleton Barrel</v>
      </c>
      <c r="AH2928" s="7" t="str">
        <f aca="false">IF(AD2928=AF2928,AA2928,IF(AA2928="Win","Loss",IF(AA2928="Loss","Win","Draw")))</f>
        <v>Loss</v>
      </c>
      <c r="AI2928" s="7" t="s">
        <v>297</v>
      </c>
    </row>
    <row r="2929" customFormat="false" ht="15" hidden="false" customHeight="true" outlineLevel="0" collapsed="false">
      <c r="A2929" s="7" t="s">
        <v>6395</v>
      </c>
      <c r="B2929" s="7" t="n">
        <v>2</v>
      </c>
      <c r="C2929" s="7" t="s">
        <v>1066</v>
      </c>
      <c r="D2929" s="7" t="s">
        <v>1067</v>
      </c>
      <c r="E2929" s="7" t="s">
        <v>2119</v>
      </c>
      <c r="F2929" s="7" t="s">
        <v>2120</v>
      </c>
      <c r="G2929" s="7" t="s">
        <v>6397</v>
      </c>
      <c r="H2929" s="7" t="s">
        <v>163</v>
      </c>
      <c r="I2929" s="7" t="s">
        <v>87</v>
      </c>
      <c r="J2929" s="7" t="s">
        <v>95</v>
      </c>
      <c r="K2929" s="7" t="s">
        <v>113</v>
      </c>
      <c r="L2929" s="7" t="s">
        <v>116</v>
      </c>
      <c r="M2929" s="7" t="s">
        <v>115</v>
      </c>
      <c r="N2929" s="7" t="s">
        <v>126</v>
      </c>
      <c r="O2929" s="7" t="s">
        <v>118</v>
      </c>
      <c r="P2929" s="7" t="s">
        <v>241</v>
      </c>
      <c r="Q2929" s="7" t="s">
        <v>107</v>
      </c>
      <c r="R2929" s="7" t="s">
        <v>108</v>
      </c>
      <c r="S2929" s="7" t="s">
        <v>177</v>
      </c>
      <c r="T2929" s="7" t="s">
        <v>93</v>
      </c>
      <c r="U2929" s="7" t="s">
        <v>89</v>
      </c>
      <c r="V2929" s="7" t="s">
        <v>143</v>
      </c>
      <c r="W2929" s="7" t="s">
        <v>150</v>
      </c>
      <c r="X2929" s="7" t="s">
        <v>178</v>
      </c>
      <c r="Y2929" s="7" t="n">
        <v>1</v>
      </c>
      <c r="Z2929" s="7" t="n">
        <v>0</v>
      </c>
      <c r="AA2929" s="7" t="str">
        <f aca="false">IF(Y2929&gt;Z2929,"Win",IF(Y2929&lt;Z2929,"Loss","Draw"))</f>
        <v>Win</v>
      </c>
      <c r="AB2929" s="7" t="s">
        <v>99</v>
      </c>
      <c r="AC2929" s="7" t="s">
        <v>99</v>
      </c>
      <c r="AD2929" s="7" t="s">
        <v>776</v>
      </c>
      <c r="AE2929" s="7" t="s">
        <v>1795</v>
      </c>
      <c r="AF2929" s="7" t="str">
        <f aca="false">IF(AD2929&lt;AE2929,AD2929,AE2929)</f>
        <v>Barbarian Barrel, Furnace, Graveyard, Ice Spirit, Knight, Poison, Skeletons, Tesla</v>
      </c>
      <c r="AG2929" s="7" t="str">
        <f aca="false">IF(AD2929&lt;AE2929,AE2929,AD2929)</f>
        <v>Dark Prince, Electro Spirit, Fireball, Goblin Cage, Heal Spirit, Phoenix, Royal Giant, The Log</v>
      </c>
      <c r="AH2929" s="7" t="str">
        <f aca="false">IF(AD2929=AF2929,AA2929,IF(AA2929="Win","Loss",IF(AA2929="Loss","Win","Draw")))</f>
        <v>Win</v>
      </c>
      <c r="AI2929" s="7" t="s">
        <v>297</v>
      </c>
    </row>
    <row r="2930" customFormat="false" ht="15" hidden="false" customHeight="true" outlineLevel="0" collapsed="false">
      <c r="A2930" s="7" t="s">
        <v>6395</v>
      </c>
      <c r="B2930" s="7" t="n">
        <v>3</v>
      </c>
      <c r="C2930" s="7" t="s">
        <v>1066</v>
      </c>
      <c r="D2930" s="7" t="s">
        <v>1067</v>
      </c>
      <c r="E2930" s="7" t="s">
        <v>2119</v>
      </c>
      <c r="F2930" s="7" t="s">
        <v>2120</v>
      </c>
      <c r="G2930" s="7" t="s">
        <v>6398</v>
      </c>
      <c r="H2930" s="7" t="s">
        <v>163</v>
      </c>
      <c r="I2930" s="7" t="s">
        <v>159</v>
      </c>
      <c r="J2930" s="7" t="s">
        <v>108</v>
      </c>
      <c r="K2930" s="7" t="s">
        <v>203</v>
      </c>
      <c r="L2930" s="7" t="s">
        <v>157</v>
      </c>
      <c r="M2930" s="7" t="s">
        <v>88</v>
      </c>
      <c r="N2930" s="7" t="s">
        <v>204</v>
      </c>
      <c r="O2930" s="7" t="s">
        <v>234</v>
      </c>
      <c r="P2930" s="7" t="s">
        <v>201</v>
      </c>
      <c r="Q2930" s="7" t="s">
        <v>153</v>
      </c>
      <c r="R2930" s="7" t="s">
        <v>83</v>
      </c>
      <c r="S2930" s="7" t="s">
        <v>202</v>
      </c>
      <c r="T2930" s="7" t="s">
        <v>204</v>
      </c>
      <c r="U2930" s="7" t="s">
        <v>164</v>
      </c>
      <c r="V2930" s="7" t="s">
        <v>91</v>
      </c>
      <c r="W2930" s="7" t="s">
        <v>118</v>
      </c>
      <c r="X2930" s="7" t="s">
        <v>165</v>
      </c>
      <c r="Y2930" s="7" t="n">
        <v>1</v>
      </c>
      <c r="Z2930" s="7" t="n">
        <v>0</v>
      </c>
      <c r="AA2930" s="7" t="str">
        <f aca="false">IF(Y2930&gt;Z2930,"Win",IF(Y2930&lt;Z2930,"Loss","Draw"))</f>
        <v>Win</v>
      </c>
      <c r="AB2930" s="7" t="s">
        <v>99</v>
      </c>
      <c r="AC2930" s="7" t="s">
        <v>99</v>
      </c>
      <c r="AD2930" s="7" t="s">
        <v>1000</v>
      </c>
      <c r="AE2930" s="7" t="s">
        <v>6399</v>
      </c>
      <c r="AF2930" s="7" t="str">
        <f aca="false">IF(AD2930&lt;AE2930,AD2930,AE2930)</f>
        <v>Berserker, Bomb Tower, Dark Prince, Dart Goblin, Fire Spirit, Goblin Barrel, Royal Delivery, Wall Breakers</v>
      </c>
      <c r="AG2930" s="7" t="str">
        <f aca="false">IF(AD2930&lt;AE2930,AE2930,AD2930)</f>
        <v>Cannon, Earthquake, Goblins, Hog Rider, Ice Spirit, Magic Archer, Monk, Royal Delivery</v>
      </c>
      <c r="AH2930" s="7" t="str">
        <f aca="false">IF(AD2930=AF2930,AA2930,IF(AA2930="Win","Loss",IF(AA2930="Loss","Win","Draw")))</f>
        <v>Win</v>
      </c>
      <c r="AI2930" s="7" t="s">
        <v>297</v>
      </c>
    </row>
    <row r="2931" customFormat="false" ht="15" hidden="false" customHeight="true" outlineLevel="0" collapsed="false">
      <c r="A2931" s="7" t="s">
        <v>6400</v>
      </c>
      <c r="B2931" s="7" t="n">
        <v>1</v>
      </c>
      <c r="C2931" s="7" t="s">
        <v>1066</v>
      </c>
      <c r="D2931" s="7" t="s">
        <v>1067</v>
      </c>
      <c r="E2931" s="7" t="s">
        <v>2119</v>
      </c>
      <c r="F2931" s="7" t="s">
        <v>2120</v>
      </c>
      <c r="G2931" s="7" t="s">
        <v>6401</v>
      </c>
      <c r="H2931" s="7" t="s">
        <v>163</v>
      </c>
      <c r="I2931" s="7" t="s">
        <v>203</v>
      </c>
      <c r="J2931" s="7" t="s">
        <v>202</v>
      </c>
      <c r="K2931" s="7" t="s">
        <v>201</v>
      </c>
      <c r="L2931" s="7" t="s">
        <v>88</v>
      </c>
      <c r="M2931" s="7" t="s">
        <v>157</v>
      </c>
      <c r="N2931" s="7" t="s">
        <v>118</v>
      </c>
      <c r="O2931" s="7" t="s">
        <v>87</v>
      </c>
      <c r="P2931" s="7" t="s">
        <v>204</v>
      </c>
      <c r="Q2931" s="7" t="s">
        <v>201</v>
      </c>
      <c r="R2931" s="7" t="s">
        <v>202</v>
      </c>
      <c r="S2931" s="7" t="s">
        <v>203</v>
      </c>
      <c r="T2931" s="7" t="s">
        <v>118</v>
      </c>
      <c r="U2931" s="7" t="s">
        <v>157</v>
      </c>
      <c r="V2931" s="7" t="s">
        <v>97</v>
      </c>
      <c r="W2931" s="7" t="s">
        <v>204</v>
      </c>
      <c r="X2931" s="7" t="s">
        <v>87</v>
      </c>
      <c r="Y2931" s="7" t="n">
        <v>1</v>
      </c>
      <c r="Z2931" s="7" t="n">
        <v>0</v>
      </c>
      <c r="AA2931" s="7" t="str">
        <f aca="false">IF(Y2931&gt;Z2931,"Win",IF(Y2931&lt;Z2931,"Loss","Draw"))</f>
        <v>Win</v>
      </c>
      <c r="AB2931" s="7" t="s">
        <v>99</v>
      </c>
      <c r="AC2931" s="7" t="s">
        <v>99</v>
      </c>
      <c r="AD2931" s="7" t="s">
        <v>206</v>
      </c>
      <c r="AE2931" s="7" t="s">
        <v>1001</v>
      </c>
      <c r="AF2931" s="7" t="str">
        <f aca="false">IF(AD2931&lt;AE2931,AD2931,AE2931)</f>
        <v>Berserker, Fire Spirit, Goblin Barrel, Ice Spirit, Magic Archer, Royal Delivery, Tesla, Wall Breakers</v>
      </c>
      <c r="AG2931" s="7" t="str">
        <f aca="false">IF(AD2931&lt;AE2931,AE2931,AD2931)</f>
        <v>Fire Spirit, Goblin Barrel, Ice Spirit, Magic Archer, Ronin, Royal Delivery, Tesla, Wall Breakers</v>
      </c>
      <c r="AH2931" s="7" t="str">
        <f aca="false">IF(AD2931=AF2931,AA2931,IF(AA2931="Win","Loss",IF(AA2931="Loss","Win","Draw")))</f>
        <v>Win</v>
      </c>
      <c r="AI2931" s="7" t="s">
        <v>297</v>
      </c>
    </row>
    <row r="2932" customFormat="false" ht="15" hidden="false" customHeight="true" outlineLevel="0" collapsed="false">
      <c r="A2932" s="7" t="s">
        <v>6400</v>
      </c>
      <c r="B2932" s="7" t="n">
        <v>2</v>
      </c>
      <c r="C2932" s="7" t="s">
        <v>1066</v>
      </c>
      <c r="D2932" s="7" t="s">
        <v>1067</v>
      </c>
      <c r="E2932" s="7" t="s">
        <v>2119</v>
      </c>
      <c r="F2932" s="7" t="s">
        <v>2120</v>
      </c>
      <c r="G2932" s="7" t="s">
        <v>6402</v>
      </c>
      <c r="H2932" s="7" t="s">
        <v>163</v>
      </c>
      <c r="I2932" s="7" t="s">
        <v>84</v>
      </c>
      <c r="J2932" s="7" t="s">
        <v>108</v>
      </c>
      <c r="K2932" s="7" t="s">
        <v>114</v>
      </c>
      <c r="L2932" s="7" t="s">
        <v>116</v>
      </c>
      <c r="M2932" s="7" t="s">
        <v>119</v>
      </c>
      <c r="N2932" s="7" t="s">
        <v>115</v>
      </c>
      <c r="O2932" s="7" t="s">
        <v>126</v>
      </c>
      <c r="P2932" s="7" t="s">
        <v>138</v>
      </c>
      <c r="Q2932" s="7" t="s">
        <v>82</v>
      </c>
      <c r="R2932" s="7" t="s">
        <v>108</v>
      </c>
      <c r="S2932" s="7" t="s">
        <v>152</v>
      </c>
      <c r="T2932" s="7" t="s">
        <v>85</v>
      </c>
      <c r="U2932" s="7" t="s">
        <v>95</v>
      </c>
      <c r="V2932" s="7" t="s">
        <v>150</v>
      </c>
      <c r="W2932" s="7" t="s">
        <v>119</v>
      </c>
      <c r="X2932" s="7" t="s">
        <v>88</v>
      </c>
      <c r="Y2932" s="7" t="n">
        <v>0</v>
      </c>
      <c r="Z2932" s="7" t="n">
        <v>1</v>
      </c>
      <c r="AA2932" s="7" t="str">
        <f aca="false">IF(Y2932&gt;Z2932,"Win",IF(Y2932&lt;Z2932,"Loss","Draw"))</f>
        <v>Loss</v>
      </c>
      <c r="AB2932" s="7" t="s">
        <v>99</v>
      </c>
      <c r="AC2932" s="7" t="s">
        <v>99</v>
      </c>
      <c r="AD2932" s="7" t="s">
        <v>2273</v>
      </c>
      <c r="AE2932" s="7" t="s">
        <v>889</v>
      </c>
      <c r="AF2932" s="7" t="str">
        <f aca="false">IF(AD2932&lt;AE2932,AD2932,AE2932)</f>
        <v>Archers, Dark Prince, Giant Snowball, Goblin Demolisher, Goblin Hut, Graveyard, Poison, Skeletons</v>
      </c>
      <c r="AG2932" s="7" t="str">
        <f aca="false">IF(AD2932&lt;AE2932,AE2932,AD2932)</f>
        <v>Baby Dragon, Barbarian Barrel, Berserker, Dark Prince, Electro Spirit, Goblin Hut, Lightning, Royal Hogs</v>
      </c>
      <c r="AH2932" s="7" t="str">
        <f aca="false">IF(AD2932=AF2932,AA2932,IF(AA2932="Win","Loss",IF(AA2932="Loss","Win","Draw")))</f>
        <v>Loss</v>
      </c>
      <c r="AI2932" s="7" t="s">
        <v>297</v>
      </c>
    </row>
    <row r="2933" customFormat="false" ht="15" hidden="false" customHeight="true" outlineLevel="0" collapsed="false">
      <c r="A2933" s="7" t="s">
        <v>6400</v>
      </c>
      <c r="B2933" s="7" t="n">
        <v>3</v>
      </c>
      <c r="C2933" s="7" t="s">
        <v>1066</v>
      </c>
      <c r="D2933" s="7" t="s">
        <v>1067</v>
      </c>
      <c r="E2933" s="7" t="s">
        <v>2119</v>
      </c>
      <c r="F2933" s="7" t="s">
        <v>2120</v>
      </c>
      <c r="G2933" s="7" t="s">
        <v>6403</v>
      </c>
      <c r="H2933" s="7" t="s">
        <v>163</v>
      </c>
      <c r="I2933" s="7" t="s">
        <v>129</v>
      </c>
      <c r="J2933" s="7" t="s">
        <v>158</v>
      </c>
      <c r="K2933" s="7" t="s">
        <v>109</v>
      </c>
      <c r="L2933" s="7" t="s">
        <v>130</v>
      </c>
      <c r="M2933" s="7" t="s">
        <v>165</v>
      </c>
      <c r="N2933" s="7" t="s">
        <v>112</v>
      </c>
      <c r="O2933" s="7" t="s">
        <v>124</v>
      </c>
      <c r="P2933" s="7" t="s">
        <v>173</v>
      </c>
      <c r="Q2933" s="7" t="s">
        <v>172</v>
      </c>
      <c r="R2933" s="7" t="s">
        <v>83</v>
      </c>
      <c r="S2933" s="7" t="s">
        <v>186</v>
      </c>
      <c r="T2933" s="7" t="s">
        <v>130</v>
      </c>
      <c r="U2933" s="7" t="s">
        <v>109</v>
      </c>
      <c r="V2933" s="7" t="s">
        <v>234</v>
      </c>
      <c r="W2933" s="7" t="s">
        <v>193</v>
      </c>
      <c r="X2933" s="7" t="s">
        <v>111</v>
      </c>
      <c r="Y2933" s="7" t="n">
        <v>0</v>
      </c>
      <c r="Z2933" s="7" t="n">
        <v>1</v>
      </c>
      <c r="AA2933" s="7" t="str">
        <f aca="false">IF(Y2933&gt;Z2933,"Win",IF(Y2933&lt;Z2933,"Loss","Draw"))</f>
        <v>Loss</v>
      </c>
      <c r="AB2933" s="7" t="s">
        <v>99</v>
      </c>
      <c r="AC2933" s="7" t="s">
        <v>99</v>
      </c>
      <c r="AD2933" s="7" t="s">
        <v>6404</v>
      </c>
      <c r="AE2933" s="7" t="s">
        <v>2093</v>
      </c>
      <c r="AF2933" s="7" t="str">
        <f aca="false">IF(AD2933&lt;AE2933,AD2933,AE2933)</f>
        <v>Arrows, Balloon, Bomb Tower, Guards, Miner, Monk, Musketeer, Zap</v>
      </c>
      <c r="AG2933" s="7" t="str">
        <f aca="false">IF(AD2933&lt;AE2933,AE2933,AD2933)</f>
        <v>Arrows, Bowler, Hog Rider, Mega Knight, Royal Ghost, Spirit Empress, Zap, Zappies</v>
      </c>
      <c r="AH2933" s="7" t="str">
        <f aca="false">IF(AD2933=AF2933,AA2933,IF(AA2933="Win","Loss",IF(AA2933="Loss","Win","Draw")))</f>
        <v>Win</v>
      </c>
      <c r="AI2933" s="7" t="s">
        <v>297</v>
      </c>
    </row>
    <row r="2934" customFormat="false" ht="15" hidden="false" customHeight="true" outlineLevel="0" collapsed="false">
      <c r="A2934" s="7" t="s">
        <v>6405</v>
      </c>
      <c r="B2934" s="7" t="n">
        <v>1</v>
      </c>
      <c r="C2934" s="7" t="s">
        <v>1066</v>
      </c>
      <c r="D2934" s="7" t="s">
        <v>1067</v>
      </c>
      <c r="E2934" s="7" t="s">
        <v>2119</v>
      </c>
      <c r="F2934" s="7" t="s">
        <v>2120</v>
      </c>
      <c r="G2934" s="7" t="s">
        <v>6406</v>
      </c>
      <c r="H2934" s="7" t="s">
        <v>163</v>
      </c>
      <c r="I2934" s="7" t="s">
        <v>107</v>
      </c>
      <c r="J2934" s="7" t="s">
        <v>95</v>
      </c>
      <c r="K2934" s="7" t="s">
        <v>141</v>
      </c>
      <c r="L2934" s="7" t="s">
        <v>143</v>
      </c>
      <c r="M2934" s="7" t="s">
        <v>150</v>
      </c>
      <c r="N2934" s="7" t="s">
        <v>93</v>
      </c>
      <c r="O2934" s="7" t="s">
        <v>177</v>
      </c>
      <c r="P2934" s="7" t="s">
        <v>178</v>
      </c>
      <c r="Q2934" s="7" t="s">
        <v>82</v>
      </c>
      <c r="R2934" s="7" t="s">
        <v>151</v>
      </c>
      <c r="S2934" s="7" t="s">
        <v>152</v>
      </c>
      <c r="T2934" s="7" t="s">
        <v>85</v>
      </c>
      <c r="U2934" s="7" t="s">
        <v>126</v>
      </c>
      <c r="V2934" s="7" t="s">
        <v>150</v>
      </c>
      <c r="W2934" s="7" t="s">
        <v>89</v>
      </c>
      <c r="X2934" s="7" t="s">
        <v>153</v>
      </c>
      <c r="Y2934" s="7" t="n">
        <v>1</v>
      </c>
      <c r="Z2934" s="7" t="n">
        <v>0</v>
      </c>
      <c r="AA2934" s="7" t="str">
        <f aca="false">IF(Y2934&gt;Z2934,"Win",IF(Y2934&lt;Z2934,"Loss","Draw"))</f>
        <v>Win</v>
      </c>
      <c r="AB2934" s="7" t="s">
        <v>99</v>
      </c>
      <c r="AC2934" s="7" t="s">
        <v>99</v>
      </c>
      <c r="AD2934" s="7" t="s">
        <v>180</v>
      </c>
      <c r="AE2934" s="7" t="s">
        <v>155</v>
      </c>
      <c r="AF2934" s="7" t="str">
        <f aca="false">IF(AD2934&lt;AE2934,AD2934,AE2934)</f>
        <v>Baby Dragon, Cannon, Electro Spirit, Lightning, Mighty Miner, Royal Hogs, Skeletons, The Log</v>
      </c>
      <c r="AG2934" s="7" t="str">
        <f aca="false">IF(AD2934&lt;AE2934,AE2934,AD2934)</f>
        <v>Barbarian Barrel, Electro Spirit, Fireball, Goblin Cage, Heal Spirit, Lumberjack, Phoenix, Royal Giant</v>
      </c>
      <c r="AH2934" s="7" t="str">
        <f aca="false">IF(AD2934=AF2934,AA2934,IF(AA2934="Win","Loss",IF(AA2934="Loss","Win","Draw")))</f>
        <v>Loss</v>
      </c>
      <c r="AI2934" s="7" t="s">
        <v>297</v>
      </c>
    </row>
    <row r="2935" customFormat="false" ht="15" hidden="false" customHeight="true" outlineLevel="0" collapsed="false">
      <c r="A2935" s="7" t="s">
        <v>6405</v>
      </c>
      <c r="B2935" s="7" t="n">
        <v>2</v>
      </c>
      <c r="C2935" s="7" t="s">
        <v>1066</v>
      </c>
      <c r="D2935" s="7" t="s">
        <v>1067</v>
      </c>
      <c r="E2935" s="7" t="s">
        <v>2119</v>
      </c>
      <c r="F2935" s="7" t="s">
        <v>2120</v>
      </c>
      <c r="G2935" s="7" t="s">
        <v>6407</v>
      </c>
      <c r="H2935" s="7" t="s">
        <v>163</v>
      </c>
      <c r="I2935" s="7" t="s">
        <v>137</v>
      </c>
      <c r="J2935" s="7" t="s">
        <v>202</v>
      </c>
      <c r="K2935" s="7" t="s">
        <v>114</v>
      </c>
      <c r="L2935" s="7" t="s">
        <v>241</v>
      </c>
      <c r="M2935" s="7" t="s">
        <v>116</v>
      </c>
      <c r="N2935" s="7" t="s">
        <v>157</v>
      </c>
      <c r="O2935" s="7" t="s">
        <v>126</v>
      </c>
      <c r="P2935" s="7" t="s">
        <v>87</v>
      </c>
      <c r="Q2935" s="7" t="s">
        <v>201</v>
      </c>
      <c r="R2935" s="7" t="s">
        <v>202</v>
      </c>
      <c r="S2935" s="7" t="s">
        <v>123</v>
      </c>
      <c r="T2935" s="7" t="s">
        <v>111</v>
      </c>
      <c r="U2935" s="7" t="s">
        <v>234</v>
      </c>
      <c r="V2935" s="7" t="s">
        <v>187</v>
      </c>
      <c r="W2935" s="7" t="s">
        <v>95</v>
      </c>
      <c r="X2935" s="7" t="s">
        <v>88</v>
      </c>
      <c r="Y2935" s="7" t="n">
        <v>0</v>
      </c>
      <c r="Z2935" s="7" t="n">
        <v>1</v>
      </c>
      <c r="AA2935" s="7" t="str">
        <f aca="false">IF(Y2935&gt;Z2935,"Win",IF(Y2935&lt;Z2935,"Loss","Draw"))</f>
        <v>Loss</v>
      </c>
      <c r="AB2935" s="7" t="s">
        <v>99</v>
      </c>
      <c r="AC2935" s="7" t="s">
        <v>99</v>
      </c>
      <c r="AD2935" s="7" t="s">
        <v>1167</v>
      </c>
      <c r="AE2935" s="7" t="s">
        <v>295</v>
      </c>
      <c r="AF2935" s="7" t="str">
        <f aca="false">IF(AD2935&lt;AE2935,AD2935,AE2935)</f>
        <v>Barbarian Barrel, Berserker, Bomb Tower, Goblinstein, Magic Archer, Miner, Tornado, Wall Breakers</v>
      </c>
      <c r="AG2935" s="7" t="str">
        <f aca="false">IF(AD2935&lt;AE2935,AE2935,AD2935)</f>
        <v>Fire Spirit, Giant Snowball, Goblin Drill, Knight, Magic Archer, Poison, Skeletons, Tesla</v>
      </c>
      <c r="AH2935" s="7" t="str">
        <f aca="false">IF(AD2935=AF2935,AA2935,IF(AA2935="Win","Loss",IF(AA2935="Loss","Win","Draw")))</f>
        <v>Win</v>
      </c>
      <c r="AI2935" s="7" t="s">
        <v>297</v>
      </c>
    </row>
    <row r="2936" customFormat="false" ht="15" hidden="false" customHeight="true" outlineLevel="0" collapsed="false">
      <c r="A2936" s="7" t="s">
        <v>6405</v>
      </c>
      <c r="B2936" s="7" t="n">
        <v>3</v>
      </c>
      <c r="C2936" s="7" t="s">
        <v>1066</v>
      </c>
      <c r="D2936" s="7" t="s">
        <v>1067</v>
      </c>
      <c r="E2936" s="7" t="s">
        <v>2119</v>
      </c>
      <c r="F2936" s="7" t="s">
        <v>2120</v>
      </c>
      <c r="G2936" s="7" t="s">
        <v>6408</v>
      </c>
      <c r="H2936" s="7" t="s">
        <v>163</v>
      </c>
      <c r="I2936" s="7" t="s">
        <v>219</v>
      </c>
      <c r="J2936" s="7" t="s">
        <v>83</v>
      </c>
      <c r="K2936" s="7" t="s">
        <v>90</v>
      </c>
      <c r="L2936" s="7" t="s">
        <v>165</v>
      </c>
      <c r="M2936" s="7" t="s">
        <v>89</v>
      </c>
      <c r="N2936" s="7" t="s">
        <v>118</v>
      </c>
      <c r="O2936" s="7" t="s">
        <v>88</v>
      </c>
      <c r="P2936" s="7" t="s">
        <v>164</v>
      </c>
      <c r="Q2936" s="7" t="s">
        <v>90</v>
      </c>
      <c r="R2936" s="7" t="s">
        <v>83</v>
      </c>
      <c r="S2936" s="7" t="s">
        <v>172</v>
      </c>
      <c r="T2936" s="7" t="s">
        <v>165</v>
      </c>
      <c r="U2936" s="7" t="s">
        <v>93</v>
      </c>
      <c r="V2936" s="7" t="s">
        <v>114</v>
      </c>
      <c r="W2936" s="7" t="s">
        <v>193</v>
      </c>
      <c r="X2936" s="7" t="s">
        <v>118</v>
      </c>
      <c r="Y2936" s="7" t="n">
        <v>0</v>
      </c>
      <c r="Z2936" s="7" t="n">
        <v>1</v>
      </c>
      <c r="AA2936" s="7" t="str">
        <f aca="false">IF(Y2936&gt;Z2936,"Win",IF(Y2936&lt;Z2936,"Loss","Draw"))</f>
        <v>Loss</v>
      </c>
      <c r="AB2936" s="7" t="s">
        <v>99</v>
      </c>
      <c r="AC2936" s="7" t="s">
        <v>99</v>
      </c>
      <c r="AD2936" s="7" t="s">
        <v>6409</v>
      </c>
      <c r="AE2936" s="7" t="s">
        <v>6410</v>
      </c>
      <c r="AF2936" s="7" t="str">
        <f aca="false">IF(AD2936&lt;AE2936,AD2936,AE2936)</f>
        <v>Berserker, Earthquake, Hog Rider, Ice Spirit, Monk, Mortar, The Log, Wizard</v>
      </c>
      <c r="AG2936" s="7" t="str">
        <f aca="false">IF(AD2936&lt;AE2936,AE2936,AD2936)</f>
        <v>Fireball, Giant Snowball, Guards, Hog Rider, Ice Spirit, Monk, Mortar, Musketeer</v>
      </c>
      <c r="AH2936" s="7" t="str">
        <f aca="false">IF(AD2936=AF2936,AA2936,IF(AA2936="Win","Loss",IF(AA2936="Loss","Win","Draw")))</f>
        <v>Loss</v>
      </c>
      <c r="AI2936" s="7" t="s">
        <v>297</v>
      </c>
    </row>
    <row r="2937" customFormat="false" ht="15" hidden="false" customHeight="true" outlineLevel="0" collapsed="false">
      <c r="A2937" s="7" t="s">
        <v>6411</v>
      </c>
      <c r="B2937" s="7" t="n">
        <v>1</v>
      </c>
      <c r="C2937" s="7" t="s">
        <v>1066</v>
      </c>
      <c r="D2937" s="7" t="s">
        <v>1067</v>
      </c>
      <c r="E2937" s="7" t="s">
        <v>2119</v>
      </c>
      <c r="F2937" s="7" t="s">
        <v>2120</v>
      </c>
      <c r="G2937" s="7" t="s">
        <v>6412</v>
      </c>
      <c r="H2937" s="7" t="s">
        <v>163</v>
      </c>
      <c r="I2937" s="7" t="s">
        <v>84</v>
      </c>
      <c r="J2937" s="7" t="s">
        <v>241</v>
      </c>
      <c r="K2937" s="7" t="s">
        <v>87</v>
      </c>
      <c r="L2937" s="7" t="s">
        <v>455</v>
      </c>
      <c r="M2937" s="7" t="s">
        <v>93</v>
      </c>
      <c r="N2937" s="7" t="s">
        <v>126</v>
      </c>
      <c r="O2937" s="7" t="s">
        <v>150</v>
      </c>
      <c r="P2937" s="7" t="s">
        <v>89</v>
      </c>
      <c r="Q2937" s="7" t="s">
        <v>92</v>
      </c>
      <c r="R2937" s="7" t="s">
        <v>91</v>
      </c>
      <c r="S2937" s="7" t="s">
        <v>90</v>
      </c>
      <c r="T2937" s="7" t="s">
        <v>96</v>
      </c>
      <c r="U2937" s="7" t="s">
        <v>93</v>
      </c>
      <c r="V2937" s="7" t="s">
        <v>94</v>
      </c>
      <c r="W2937" s="7" t="s">
        <v>125</v>
      </c>
      <c r="X2937" s="7" t="s">
        <v>95</v>
      </c>
      <c r="Y2937" s="7" t="n">
        <v>3</v>
      </c>
      <c r="Z2937" s="7" t="n">
        <v>0</v>
      </c>
      <c r="AA2937" s="7" t="str">
        <f aca="false">IF(Y2937&gt;Z2937,"Win",IF(Y2937&lt;Z2937,"Loss","Draw"))</f>
        <v>Win</v>
      </c>
      <c r="AB2937" s="7" t="s">
        <v>99</v>
      </c>
      <c r="AC2937" s="7" t="s">
        <v>99</v>
      </c>
      <c r="AD2937" s="7" t="s">
        <v>456</v>
      </c>
      <c r="AE2937" s="7" t="s">
        <v>216</v>
      </c>
      <c r="AF2937" s="7" t="str">
        <f aca="false">IF(AD2937&lt;AE2937,AD2937,AE2937)</f>
        <v>Archers, Electro Spirit, Fireball, Knight, Skeletons, Tesla, The Log, X-Bow</v>
      </c>
      <c r="AG2937" s="7" t="str">
        <f aca="false">IF(AD2937&lt;AE2937,AE2937,AD2937)</f>
        <v>Barbarian Barrel, Cannon Cart, Fireball, Goblins, Minions, Mortar, Rascals, Skeleton Barrel</v>
      </c>
      <c r="AH2937" s="7" t="str">
        <f aca="false">IF(AD2937=AF2937,AA2937,IF(AA2937="Win","Loss",IF(AA2937="Loss","Win","Draw")))</f>
        <v>Win</v>
      </c>
      <c r="AI2937" s="7" t="s">
        <v>297</v>
      </c>
    </row>
    <row r="2938" customFormat="false" ht="15" hidden="false" customHeight="true" outlineLevel="0" collapsed="false">
      <c r="A2938" s="7" t="s">
        <v>6411</v>
      </c>
      <c r="B2938" s="7" t="n">
        <v>2</v>
      </c>
      <c r="C2938" s="7" t="s">
        <v>1066</v>
      </c>
      <c r="D2938" s="7" t="s">
        <v>1067</v>
      </c>
      <c r="E2938" s="7" t="s">
        <v>2119</v>
      </c>
      <c r="F2938" s="7" t="s">
        <v>2120</v>
      </c>
      <c r="G2938" s="7" t="s">
        <v>6413</v>
      </c>
      <c r="H2938" s="7" t="s">
        <v>163</v>
      </c>
      <c r="I2938" s="7" t="s">
        <v>90</v>
      </c>
      <c r="J2938" s="7" t="s">
        <v>158</v>
      </c>
      <c r="K2938" s="7" t="s">
        <v>92</v>
      </c>
      <c r="L2938" s="7" t="s">
        <v>94</v>
      </c>
      <c r="M2938" s="7" t="s">
        <v>95</v>
      </c>
      <c r="N2938" s="7" t="s">
        <v>96</v>
      </c>
      <c r="O2938" s="7" t="s">
        <v>159</v>
      </c>
      <c r="P2938" s="7" t="s">
        <v>116</v>
      </c>
      <c r="Q2938" s="7" t="s">
        <v>113</v>
      </c>
      <c r="R2938" s="7" t="s">
        <v>337</v>
      </c>
      <c r="S2938" s="7" t="s">
        <v>87</v>
      </c>
      <c r="T2938" s="7" t="s">
        <v>85</v>
      </c>
      <c r="U2938" s="7" t="s">
        <v>165</v>
      </c>
      <c r="V2938" s="7" t="s">
        <v>150</v>
      </c>
      <c r="W2938" s="7" t="s">
        <v>89</v>
      </c>
      <c r="X2938" s="7" t="s">
        <v>126</v>
      </c>
      <c r="Y2938" s="7" t="n">
        <v>0</v>
      </c>
      <c r="Z2938" s="7" t="n">
        <v>1</v>
      </c>
      <c r="AA2938" s="7" t="str">
        <f aca="false">IF(Y2938&gt;Z2938,"Win",IF(Y2938&lt;Z2938,"Loss","Draw"))</f>
        <v>Loss</v>
      </c>
      <c r="AB2938" s="7" t="s">
        <v>99</v>
      </c>
      <c r="AC2938" s="7" t="s">
        <v>99</v>
      </c>
      <c r="AD2938" s="7" t="s">
        <v>6414</v>
      </c>
      <c r="AE2938" s="7" t="s">
        <v>1100</v>
      </c>
      <c r="AF2938" s="7" t="str">
        <f aca="false">IF(AD2938&lt;AE2938,AD2938,AE2938)</f>
        <v>Barbarian Barrel, Bowler, Dart Goblin, Minions, Mortar, Poison, Rascals, Skeleton Barrel</v>
      </c>
      <c r="AG2938" s="7" t="str">
        <f aca="false">IF(AD2938&lt;AE2938,AE2938,AD2938)</f>
        <v>Boss Bandit, Electro Spirit, Furnace, Hog Rider, Lightning, Skeletons, Tesla, The Log</v>
      </c>
      <c r="AH2938" s="7" t="str">
        <f aca="false">IF(AD2938=AF2938,AA2938,IF(AA2938="Win","Loss",IF(AA2938="Loss","Win","Draw")))</f>
        <v>Loss</v>
      </c>
      <c r="AI2938" s="7" t="s">
        <v>297</v>
      </c>
    </row>
    <row r="2939" customFormat="false" ht="15" hidden="false" customHeight="true" outlineLevel="0" collapsed="false">
      <c r="A2939" s="7" t="s">
        <v>6411</v>
      </c>
      <c r="B2939" s="7" t="n">
        <v>3</v>
      </c>
      <c r="C2939" s="7" t="s">
        <v>1066</v>
      </c>
      <c r="D2939" s="7" t="s">
        <v>1067</v>
      </c>
      <c r="E2939" s="7" t="s">
        <v>2119</v>
      </c>
      <c r="F2939" s="7" t="s">
        <v>2120</v>
      </c>
      <c r="G2939" s="7" t="s">
        <v>6415</v>
      </c>
      <c r="H2939" s="7" t="s">
        <v>163</v>
      </c>
      <c r="I2939" s="7" t="s">
        <v>177</v>
      </c>
      <c r="J2939" s="7" t="s">
        <v>563</v>
      </c>
      <c r="K2939" s="7" t="s">
        <v>407</v>
      </c>
      <c r="L2939" s="7" t="s">
        <v>130</v>
      </c>
      <c r="M2939" s="7" t="s">
        <v>327</v>
      </c>
      <c r="N2939" s="7" t="s">
        <v>133</v>
      </c>
      <c r="O2939" s="7" t="s">
        <v>215</v>
      </c>
      <c r="P2939" s="7" t="s">
        <v>193</v>
      </c>
      <c r="Q2939" s="7" t="s">
        <v>114</v>
      </c>
      <c r="R2939" s="7" t="s">
        <v>202</v>
      </c>
      <c r="S2939" s="7" t="s">
        <v>137</v>
      </c>
      <c r="T2939" s="7" t="s">
        <v>116</v>
      </c>
      <c r="U2939" s="7" t="s">
        <v>88</v>
      </c>
      <c r="V2939" s="7" t="s">
        <v>153</v>
      </c>
      <c r="W2939" s="7" t="s">
        <v>157</v>
      </c>
      <c r="X2939" s="7" t="s">
        <v>204</v>
      </c>
      <c r="Y2939" s="7" t="n">
        <v>0</v>
      </c>
      <c r="Z2939" s="7" t="n">
        <v>1</v>
      </c>
      <c r="AA2939" s="7" t="str">
        <f aca="false">IF(Y2939&gt;Z2939,"Win",IF(Y2939&lt;Z2939,"Loss","Draw"))</f>
        <v>Loss</v>
      </c>
      <c r="AB2939" s="7" t="s">
        <v>99</v>
      </c>
      <c r="AC2939" s="7" t="s">
        <v>99</v>
      </c>
      <c r="AD2939" s="7" t="s">
        <v>6416</v>
      </c>
      <c r="AE2939" s="7" t="s">
        <v>6417</v>
      </c>
      <c r="AF2939" s="7" t="str">
        <f aca="false">IF(AD2939&lt;AE2939,AD2939,AE2939)</f>
        <v>Arrows, Firecracker, Fisherman, Guards, Mother Witch, Rage, Royal Giant, Skeleton King</v>
      </c>
      <c r="AG2939" s="7" t="str">
        <f aca="false">IF(AD2939&lt;AE2939,AE2939,AD2939)</f>
        <v>Berserker, Cannon, Fire Spirit, Giant Snowball, Goblin Drill, Magic Archer, Poison, Royal Delivery</v>
      </c>
      <c r="AH2939" s="7" t="str">
        <f aca="false">IF(AD2939=AF2939,AA2939,IF(AA2939="Win","Loss",IF(AA2939="Loss","Win","Draw")))</f>
        <v>Loss</v>
      </c>
      <c r="AI2939" s="7" t="s">
        <v>297</v>
      </c>
    </row>
    <row r="2940" customFormat="false" ht="15" hidden="false" customHeight="true" outlineLevel="0" collapsed="false">
      <c r="A2940" s="7" t="s">
        <v>6418</v>
      </c>
      <c r="B2940" s="7" t="n">
        <v>1</v>
      </c>
      <c r="C2940" s="7" t="s">
        <v>1066</v>
      </c>
      <c r="D2940" s="7" t="s">
        <v>1067</v>
      </c>
      <c r="E2940" s="7" t="s">
        <v>2119</v>
      </c>
      <c r="F2940" s="7" t="s">
        <v>2120</v>
      </c>
      <c r="G2940" s="7" t="s">
        <v>6419</v>
      </c>
      <c r="H2940" s="7" t="s">
        <v>163</v>
      </c>
      <c r="I2940" s="7" t="s">
        <v>407</v>
      </c>
      <c r="J2940" s="7" t="s">
        <v>151</v>
      </c>
      <c r="K2940" s="7" t="s">
        <v>153</v>
      </c>
      <c r="L2940" s="7" t="s">
        <v>165</v>
      </c>
      <c r="M2940" s="7" t="s">
        <v>164</v>
      </c>
      <c r="N2940" s="7" t="s">
        <v>126</v>
      </c>
      <c r="O2940" s="7" t="s">
        <v>150</v>
      </c>
      <c r="P2940" s="7" t="s">
        <v>95</v>
      </c>
      <c r="Q2940" s="7" t="s">
        <v>208</v>
      </c>
      <c r="R2940" s="7" t="s">
        <v>188</v>
      </c>
      <c r="S2940" s="7" t="s">
        <v>109</v>
      </c>
      <c r="T2940" s="7" t="s">
        <v>86</v>
      </c>
      <c r="U2940" s="7" t="s">
        <v>88</v>
      </c>
      <c r="V2940" s="7" t="s">
        <v>93</v>
      </c>
      <c r="W2940" s="7" t="s">
        <v>110</v>
      </c>
      <c r="X2940" s="7" t="s">
        <v>112</v>
      </c>
      <c r="Y2940" s="7" t="n">
        <v>0</v>
      </c>
      <c r="Z2940" s="7" t="n">
        <v>1</v>
      </c>
      <c r="AA2940" s="7" t="str">
        <f aca="false">IF(Y2940&gt;Z2940,"Win",IF(Y2940&lt;Z2940,"Loss","Draw"))</f>
        <v>Loss</v>
      </c>
      <c r="AB2940" s="7" t="s">
        <v>99</v>
      </c>
      <c r="AC2940" s="7" t="s">
        <v>99</v>
      </c>
      <c r="AD2940" s="7" t="s">
        <v>2449</v>
      </c>
      <c r="AE2940" s="7" t="s">
        <v>368</v>
      </c>
      <c r="AF2940" s="7" t="str">
        <f aca="false">IF(AD2940&lt;AE2940,AD2940,AE2940)</f>
        <v>Barbarian Barrel, Cannon, Earthquake, Electro Spirit, Firecracker, Hog Rider, Mighty Miner, Skeletons</v>
      </c>
      <c r="AG2940" s="7" t="str">
        <f aca="false">IF(AD2940&lt;AE2940,AE2940,AD2940)</f>
        <v>Berserker, Fireball, Lava Hound, Skeleton Dragons, Spirit Empress, Tombstone, Valkyrie, Zap</v>
      </c>
      <c r="AH2940" s="7" t="str">
        <f aca="false">IF(AD2940=AF2940,AA2940,IF(AA2940="Win","Loss",IF(AA2940="Loss","Win","Draw")))</f>
        <v>Loss</v>
      </c>
      <c r="AI2940" s="7" t="s">
        <v>297</v>
      </c>
    </row>
    <row r="2941" customFormat="false" ht="15" hidden="false" customHeight="true" outlineLevel="0" collapsed="false">
      <c r="A2941" s="7" t="s">
        <v>6418</v>
      </c>
      <c r="B2941" s="7" t="n">
        <v>2</v>
      </c>
      <c r="C2941" s="7" t="s">
        <v>1066</v>
      </c>
      <c r="D2941" s="7" t="s">
        <v>1067</v>
      </c>
      <c r="E2941" s="7" t="s">
        <v>2119</v>
      </c>
      <c r="F2941" s="7" t="s">
        <v>2120</v>
      </c>
      <c r="G2941" s="7" t="s">
        <v>6420</v>
      </c>
      <c r="H2941" s="7" t="s">
        <v>163</v>
      </c>
      <c r="I2941" s="7" t="s">
        <v>233</v>
      </c>
      <c r="J2941" s="7" t="s">
        <v>202</v>
      </c>
      <c r="K2941" s="7" t="s">
        <v>201</v>
      </c>
      <c r="L2941" s="7" t="s">
        <v>111</v>
      </c>
      <c r="M2941" s="7" t="s">
        <v>89</v>
      </c>
      <c r="N2941" s="7" t="s">
        <v>157</v>
      </c>
      <c r="O2941" s="7" t="s">
        <v>88</v>
      </c>
      <c r="P2941" s="7" t="s">
        <v>234</v>
      </c>
      <c r="Q2941" s="7" t="s">
        <v>201</v>
      </c>
      <c r="R2941" s="7" t="s">
        <v>108</v>
      </c>
      <c r="S2941" s="7" t="s">
        <v>203</v>
      </c>
      <c r="T2941" s="7" t="s">
        <v>159</v>
      </c>
      <c r="U2941" s="7" t="s">
        <v>234</v>
      </c>
      <c r="V2941" s="7" t="s">
        <v>204</v>
      </c>
      <c r="W2941" s="7" t="s">
        <v>157</v>
      </c>
      <c r="X2941" s="7" t="s">
        <v>126</v>
      </c>
      <c r="Y2941" s="7" t="n">
        <v>1</v>
      </c>
      <c r="Z2941" s="7" t="n">
        <v>0</v>
      </c>
      <c r="AA2941" s="7" t="str">
        <f aca="false">IF(Y2941&gt;Z2941,"Win",IF(Y2941&lt;Z2941,"Loss","Draw"))</f>
        <v>Win</v>
      </c>
      <c r="AB2941" s="7" t="s">
        <v>99</v>
      </c>
      <c r="AC2941" s="7" t="s">
        <v>99</v>
      </c>
      <c r="AD2941" s="7" t="s">
        <v>1858</v>
      </c>
      <c r="AE2941" s="7" t="s">
        <v>2083</v>
      </c>
      <c r="AF2941" s="7" t="str">
        <f aca="false">IF(AD2941&lt;AE2941,AD2941,AE2941)</f>
        <v>Bats, Berserker, Bomb Tower, Fire Spirit, Magic Archer, Miner, The Log, Wall Breakers</v>
      </c>
      <c r="AG2941" s="7" t="str">
        <f aca="false">IF(AD2941&lt;AE2941,AE2941,AD2941)</f>
        <v>Bomb Tower, Dark Prince, Dart Goblin, Fire Spirit, Goblin Barrel, Royal Delivery, Skeletons, Wall Breakers</v>
      </c>
      <c r="AH2941" s="7" t="str">
        <f aca="false">IF(AD2941=AF2941,AA2941,IF(AA2941="Win","Loss",IF(AA2941="Loss","Win","Draw")))</f>
        <v>Win</v>
      </c>
      <c r="AI2941" s="7" t="s">
        <v>297</v>
      </c>
    </row>
    <row r="2942" customFormat="false" ht="15" hidden="false" customHeight="true" outlineLevel="0" collapsed="false">
      <c r="A2942" s="7" t="s">
        <v>6418</v>
      </c>
      <c r="B2942" s="7" t="n">
        <v>3</v>
      </c>
      <c r="C2942" s="7" t="s">
        <v>1066</v>
      </c>
      <c r="D2942" s="7" t="s">
        <v>1067</v>
      </c>
      <c r="E2942" s="7" t="s">
        <v>2119</v>
      </c>
      <c r="F2942" s="7" t="s">
        <v>2120</v>
      </c>
      <c r="G2942" s="7" t="s">
        <v>6421</v>
      </c>
      <c r="H2942" s="7" t="s">
        <v>163</v>
      </c>
      <c r="I2942" s="7" t="s">
        <v>152</v>
      </c>
      <c r="J2942" s="7" t="s">
        <v>128</v>
      </c>
      <c r="K2942" s="7" t="s">
        <v>107</v>
      </c>
      <c r="L2942" s="7" t="s">
        <v>86</v>
      </c>
      <c r="M2942" s="7" t="s">
        <v>242</v>
      </c>
      <c r="N2942" s="7" t="s">
        <v>306</v>
      </c>
      <c r="O2942" s="7" t="s">
        <v>85</v>
      </c>
      <c r="P2942" s="7" t="s">
        <v>187</v>
      </c>
      <c r="Q2942" s="7" t="s">
        <v>152</v>
      </c>
      <c r="R2942" s="7" t="s">
        <v>151</v>
      </c>
      <c r="S2942" s="7" t="s">
        <v>82</v>
      </c>
      <c r="T2942" s="7" t="s">
        <v>119</v>
      </c>
      <c r="U2942" s="7" t="s">
        <v>85</v>
      </c>
      <c r="V2942" s="7" t="s">
        <v>95</v>
      </c>
      <c r="W2942" s="7" t="s">
        <v>150</v>
      </c>
      <c r="X2942" s="7" t="s">
        <v>91</v>
      </c>
      <c r="Y2942" s="7" t="n">
        <v>0</v>
      </c>
      <c r="Z2942" s="7" t="n">
        <v>1</v>
      </c>
      <c r="AA2942" s="7" t="str">
        <f aca="false">IF(Y2942&gt;Z2942,"Win",IF(Y2942&lt;Z2942,"Loss","Draw"))</f>
        <v>Loss</v>
      </c>
      <c r="AB2942" s="7" t="s">
        <v>99</v>
      </c>
      <c r="AC2942" s="7" t="s">
        <v>99</v>
      </c>
      <c r="AD2942" s="7" t="s">
        <v>6422</v>
      </c>
      <c r="AE2942" s="7" t="s">
        <v>6423</v>
      </c>
      <c r="AF2942" s="7" t="str">
        <f aca="false">IF(AD2942&lt;AE2942,AD2942,AE2942)</f>
        <v>Baby Dragon, Barbarian Barrel, Electro Spirit, Goblin Hut, Goblins, Lightning, Mighty Miner, Royal Hogs</v>
      </c>
      <c r="AG2942" s="7" t="str">
        <f aca="false">IF(AD2942&lt;AE2942,AE2942,AD2942)</f>
        <v>Baby Dragon, Bomber, Goblin Cage, Golden Knight, Golem, Lightning, Skeleton Dragons, Tornado</v>
      </c>
      <c r="AH2942" s="7" t="str">
        <f aca="false">IF(AD2942=AF2942,AA2942,IF(AA2942="Win","Loss",IF(AA2942="Loss","Win","Draw")))</f>
        <v>Win</v>
      </c>
      <c r="AI2942" s="7" t="s">
        <v>297</v>
      </c>
    </row>
    <row r="2943" customFormat="false" ht="15" hidden="false" customHeight="true" outlineLevel="0" collapsed="false">
      <c r="A2943" s="5" t="s">
        <v>6424</v>
      </c>
      <c r="B2943" s="5" t="n">
        <v>1</v>
      </c>
      <c r="C2943" s="5" t="s">
        <v>1066</v>
      </c>
      <c r="D2943" s="5" t="s">
        <v>1067</v>
      </c>
      <c r="E2943" s="5" t="s">
        <v>726</v>
      </c>
      <c r="F2943" s="5" t="s">
        <v>727</v>
      </c>
      <c r="G2943" s="5" t="s">
        <v>1084</v>
      </c>
      <c r="H2943" s="5" t="s">
        <v>163</v>
      </c>
      <c r="I2943" s="5" t="s">
        <v>219</v>
      </c>
      <c r="J2943" s="5" t="s">
        <v>83</v>
      </c>
      <c r="K2943" s="5" t="s">
        <v>108</v>
      </c>
      <c r="L2943" s="5" t="s">
        <v>95</v>
      </c>
      <c r="M2943" s="5" t="s">
        <v>215</v>
      </c>
      <c r="N2943" s="5" t="s">
        <v>150</v>
      </c>
      <c r="O2943" s="5" t="s">
        <v>85</v>
      </c>
      <c r="P2943" s="5" t="s">
        <v>177</v>
      </c>
      <c r="Q2943" s="5" t="s">
        <v>82</v>
      </c>
      <c r="R2943" s="5" t="s">
        <v>108</v>
      </c>
      <c r="S2943" s="5" t="s">
        <v>152</v>
      </c>
      <c r="T2943" s="5" t="s">
        <v>85</v>
      </c>
      <c r="U2943" s="5" t="s">
        <v>150</v>
      </c>
      <c r="V2943" s="5" t="s">
        <v>126</v>
      </c>
      <c r="W2943" s="5" t="s">
        <v>89</v>
      </c>
      <c r="X2943" s="5" t="s">
        <v>153</v>
      </c>
      <c r="Y2943" s="5" t="n">
        <v>0</v>
      </c>
      <c r="Z2943" s="5" t="n">
        <v>1</v>
      </c>
      <c r="AA2943" s="5" t="str">
        <f aca="false">IF(Y2943&gt;Z2943,"Win",IF(Y2943&lt;Z2943,"Loss","Draw"))</f>
        <v>Loss</v>
      </c>
      <c r="AB2943" s="5" t="s">
        <v>98</v>
      </c>
      <c r="AC2943" s="5" t="s">
        <v>99</v>
      </c>
      <c r="AD2943" s="5" t="s">
        <v>1085</v>
      </c>
      <c r="AE2943" s="5" t="s">
        <v>457</v>
      </c>
      <c r="AF2943" s="5" t="str">
        <f aca="false">IF(AD2943&lt;AE2943,AD2943,AE2943)</f>
        <v>Baby Dragon, Cannon, Dark Prince, Electro Spirit, Lightning, Royal Hogs, Skeletons, The Log</v>
      </c>
      <c r="AG2943" s="5" t="str">
        <f aca="false">IF(AD2943&lt;AE2943,AE2943,AD2943)</f>
        <v>Barbarian Barrel, Dark Prince, Electro Spirit, Fisherman, Lightning, Monk, Royal Giant, Wizard</v>
      </c>
      <c r="AH2943" s="5" t="str">
        <f aca="false">IF(AD2943=AF2943,AA2943,IF(AA2943="Win","Loss",IF(AA2943="Loss","Win","Draw")))</f>
        <v>Win</v>
      </c>
      <c r="AI2943" s="5" t="s">
        <v>297</v>
      </c>
    </row>
    <row r="2944" customFormat="false" ht="15" hidden="false" customHeight="true" outlineLevel="0" collapsed="false">
      <c r="A2944" s="7" t="s">
        <v>6425</v>
      </c>
      <c r="B2944" s="7" t="n">
        <v>1</v>
      </c>
      <c r="C2944" s="7" t="s">
        <v>1066</v>
      </c>
      <c r="D2944" s="7" t="s">
        <v>1067</v>
      </c>
      <c r="E2944" s="7" t="s">
        <v>726</v>
      </c>
      <c r="F2944" s="7" t="s">
        <v>727</v>
      </c>
      <c r="G2944" s="7" t="s">
        <v>1087</v>
      </c>
      <c r="H2944" s="7" t="s">
        <v>163</v>
      </c>
      <c r="I2944" s="7" t="s">
        <v>82</v>
      </c>
      <c r="J2944" s="7" t="s">
        <v>202</v>
      </c>
      <c r="K2944" s="7" t="s">
        <v>87</v>
      </c>
      <c r="L2944" s="7" t="s">
        <v>97</v>
      </c>
      <c r="M2944" s="7" t="s">
        <v>126</v>
      </c>
      <c r="N2944" s="7" t="s">
        <v>150</v>
      </c>
      <c r="O2944" s="7" t="s">
        <v>85</v>
      </c>
      <c r="P2944" s="7" t="s">
        <v>95</v>
      </c>
      <c r="Q2944" s="7" t="s">
        <v>201</v>
      </c>
      <c r="R2944" s="7" t="s">
        <v>202</v>
      </c>
      <c r="S2944" s="7" t="s">
        <v>233</v>
      </c>
      <c r="T2944" s="7" t="s">
        <v>111</v>
      </c>
      <c r="U2944" s="7" t="s">
        <v>157</v>
      </c>
      <c r="V2944" s="7" t="s">
        <v>88</v>
      </c>
      <c r="W2944" s="7" t="s">
        <v>204</v>
      </c>
      <c r="X2944" s="7" t="s">
        <v>234</v>
      </c>
      <c r="Y2944" s="7" t="n">
        <v>0</v>
      </c>
      <c r="Z2944" s="7" t="n">
        <v>1</v>
      </c>
      <c r="AA2944" s="7" t="str">
        <f aca="false">IF(Y2944&gt;Z2944,"Win",IF(Y2944&lt;Z2944,"Loss","Draw"))</f>
        <v>Loss</v>
      </c>
      <c r="AB2944" s="7" t="s">
        <v>99</v>
      </c>
      <c r="AC2944" s="7" t="s">
        <v>99</v>
      </c>
      <c r="AD2944" s="7" t="s">
        <v>492</v>
      </c>
      <c r="AE2944" s="7" t="s">
        <v>380</v>
      </c>
      <c r="AF2944" s="7" t="str">
        <f aca="false">IF(AD2944&lt;AE2944,AD2944,AE2944)</f>
        <v>Barbarian Barrel, Electro Spirit, Lightning, Magic Archer, Ronin, Royal Hogs, Skeletons, Tesla</v>
      </c>
      <c r="AG2944" s="7" t="str">
        <f aca="false">IF(AD2944&lt;AE2944,AE2944,AD2944)</f>
        <v>Bats, Berserker, Bomb Tower, Fire Spirit, Magic Archer, Miner, Royal Delivery, Wall Breakers</v>
      </c>
      <c r="AH2944" s="7" t="str">
        <f aca="false">IF(AD2944=AF2944,AA2944,IF(AA2944="Win","Loss",IF(AA2944="Loss","Win","Draw")))</f>
        <v>Loss</v>
      </c>
      <c r="AI2944" s="7" t="s">
        <v>297</v>
      </c>
    </row>
    <row r="2945" customFormat="false" ht="15" hidden="false" customHeight="true" outlineLevel="0" collapsed="false">
      <c r="A2945" s="7" t="s">
        <v>6425</v>
      </c>
      <c r="B2945" s="7" t="n">
        <v>2</v>
      </c>
      <c r="C2945" s="7" t="s">
        <v>1066</v>
      </c>
      <c r="D2945" s="7" t="s">
        <v>1067</v>
      </c>
      <c r="E2945" s="7" t="s">
        <v>726</v>
      </c>
      <c r="F2945" s="7" t="s">
        <v>727</v>
      </c>
      <c r="G2945" s="7" t="s">
        <v>1088</v>
      </c>
      <c r="H2945" s="7" t="s">
        <v>163</v>
      </c>
      <c r="I2945" s="7" t="s">
        <v>208</v>
      </c>
      <c r="J2945" s="7" t="s">
        <v>188</v>
      </c>
      <c r="K2945" s="7" t="s">
        <v>109</v>
      </c>
      <c r="L2945" s="7" t="s">
        <v>88</v>
      </c>
      <c r="M2945" s="7" t="s">
        <v>110</v>
      </c>
      <c r="N2945" s="7" t="s">
        <v>86</v>
      </c>
      <c r="O2945" s="7" t="s">
        <v>112</v>
      </c>
      <c r="P2945" s="7" t="s">
        <v>93</v>
      </c>
      <c r="Q2945" s="7" t="s">
        <v>241</v>
      </c>
      <c r="R2945" s="7" t="s">
        <v>188</v>
      </c>
      <c r="S2945" s="7" t="s">
        <v>172</v>
      </c>
      <c r="T2945" s="7" t="s">
        <v>115</v>
      </c>
      <c r="U2945" s="7" t="s">
        <v>118</v>
      </c>
      <c r="V2945" s="7" t="s">
        <v>95</v>
      </c>
      <c r="W2945" s="7" t="s">
        <v>116</v>
      </c>
      <c r="X2945" s="7" t="s">
        <v>86</v>
      </c>
      <c r="Y2945" s="7" t="n">
        <v>0</v>
      </c>
      <c r="Z2945" s="7" t="n">
        <v>1</v>
      </c>
      <c r="AA2945" s="7" t="str">
        <f aca="false">IF(Y2945&gt;Z2945,"Win",IF(Y2945&lt;Z2945,"Loss","Draw"))</f>
        <v>Loss</v>
      </c>
      <c r="AB2945" s="7" t="s">
        <v>99</v>
      </c>
      <c r="AC2945" s="7" t="s">
        <v>99</v>
      </c>
      <c r="AD2945" s="7" t="s">
        <v>368</v>
      </c>
      <c r="AE2945" s="7" t="s">
        <v>1089</v>
      </c>
      <c r="AF2945" s="7" t="str">
        <f aca="false">IF(AD2945&lt;AE2945,AD2945,AE2945)</f>
        <v>Barbarian Barrel, Graveyard, Ice Spirit, Knight, Musketeer, Poison, Skeleton Dragons, Tombstone</v>
      </c>
      <c r="AG2945" s="7" t="str">
        <f aca="false">IF(AD2945&lt;AE2945,AE2945,AD2945)</f>
        <v>Berserker, Fireball, Lava Hound, Skeleton Dragons, Spirit Empress, Tombstone, Valkyrie, Zap</v>
      </c>
      <c r="AH2945" s="7" t="str">
        <f aca="false">IF(AD2945=AF2945,AA2945,IF(AA2945="Win","Loss",IF(AA2945="Loss","Win","Draw")))</f>
        <v>Win</v>
      </c>
      <c r="AI2945" s="7" t="s">
        <v>297</v>
      </c>
    </row>
    <row r="2946" customFormat="false" ht="15" hidden="false" customHeight="true" outlineLevel="0" collapsed="false">
      <c r="A2946" s="7" t="s">
        <v>6425</v>
      </c>
      <c r="B2946" s="7" t="n">
        <v>3</v>
      </c>
      <c r="C2946" s="7" t="s">
        <v>1066</v>
      </c>
      <c r="D2946" s="7" t="s">
        <v>1067</v>
      </c>
      <c r="E2946" s="7" t="s">
        <v>726</v>
      </c>
      <c r="F2946" s="7" t="s">
        <v>727</v>
      </c>
      <c r="G2946" s="7" t="s">
        <v>1090</v>
      </c>
      <c r="H2946" s="7" t="s">
        <v>163</v>
      </c>
      <c r="I2946" s="7" t="s">
        <v>113</v>
      </c>
      <c r="J2946" s="7" t="s">
        <v>151</v>
      </c>
      <c r="K2946" s="7" t="s">
        <v>114</v>
      </c>
      <c r="L2946" s="7" t="s">
        <v>153</v>
      </c>
      <c r="M2946" s="7" t="s">
        <v>193</v>
      </c>
      <c r="N2946" s="7" t="s">
        <v>137</v>
      </c>
      <c r="O2946" s="7" t="s">
        <v>116</v>
      </c>
      <c r="P2946" s="7" t="s">
        <v>204</v>
      </c>
      <c r="Q2946" s="7" t="s">
        <v>129</v>
      </c>
      <c r="R2946" s="7" t="s">
        <v>128</v>
      </c>
      <c r="S2946" s="7" t="s">
        <v>127</v>
      </c>
      <c r="T2946" s="7" t="s">
        <v>124</v>
      </c>
      <c r="U2946" s="7" t="s">
        <v>173</v>
      </c>
      <c r="V2946" s="7" t="s">
        <v>133</v>
      </c>
      <c r="W2946" s="7" t="s">
        <v>97</v>
      </c>
      <c r="X2946" s="7" t="s">
        <v>130</v>
      </c>
      <c r="Y2946" s="7" t="n">
        <v>0</v>
      </c>
      <c r="Z2946" s="7" t="n">
        <v>1</v>
      </c>
      <c r="AA2946" s="7" t="str">
        <f aca="false">IF(Y2946&gt;Z2946,"Win",IF(Y2946&lt;Z2946,"Loss","Draw"))</f>
        <v>Loss</v>
      </c>
      <c r="AB2946" s="7" t="s">
        <v>99</v>
      </c>
      <c r="AC2946" s="7" t="s">
        <v>99</v>
      </c>
      <c r="AD2946" s="7" t="s">
        <v>1092</v>
      </c>
      <c r="AE2946" s="7" t="s">
        <v>1091</v>
      </c>
      <c r="AF2946" s="7" t="str">
        <f aca="false">IF(AD2946&lt;AE2946,AD2946,AE2946)</f>
        <v>Arrows, Battle Ram, Golden Knight, Mega Knight, Mother Witch, Ronin, Royal Ghost, Zappies</v>
      </c>
      <c r="AG2946" s="7" t="str">
        <f aca="false">IF(AD2946&lt;AE2946,AE2946,AD2946)</f>
        <v>Cannon, Furnace, Giant Snowball, Goblin Drill, Guards, Mighty Miner, Poison, Royal Delivery</v>
      </c>
      <c r="AH2946" s="7" t="str">
        <f aca="false">IF(AD2946=AF2946,AA2946,IF(AA2946="Win","Loss",IF(AA2946="Loss","Win","Draw")))</f>
        <v>Win</v>
      </c>
      <c r="AI2946" s="7" t="s">
        <v>297</v>
      </c>
    </row>
    <row r="2947" customFormat="false" ht="15" hidden="false" customHeight="true" outlineLevel="0" collapsed="false">
      <c r="A2947" s="7" t="s">
        <v>6426</v>
      </c>
      <c r="B2947" s="7" t="n">
        <v>1</v>
      </c>
      <c r="C2947" s="7" t="s">
        <v>1066</v>
      </c>
      <c r="D2947" s="7" t="s">
        <v>1067</v>
      </c>
      <c r="E2947" s="7" t="s">
        <v>726</v>
      </c>
      <c r="F2947" s="7" t="s">
        <v>727</v>
      </c>
      <c r="G2947" s="7" t="s">
        <v>1094</v>
      </c>
      <c r="H2947" s="7" t="s">
        <v>163</v>
      </c>
      <c r="I2947" s="7" t="s">
        <v>84</v>
      </c>
      <c r="J2947" s="7" t="s">
        <v>158</v>
      </c>
      <c r="K2947" s="7" t="s">
        <v>114</v>
      </c>
      <c r="L2947" s="7" t="s">
        <v>447</v>
      </c>
      <c r="M2947" s="7" t="s">
        <v>97</v>
      </c>
      <c r="N2947" s="7" t="s">
        <v>130</v>
      </c>
      <c r="O2947" s="7" t="s">
        <v>96</v>
      </c>
      <c r="P2947" s="7" t="s">
        <v>115</v>
      </c>
      <c r="Q2947" s="7" t="s">
        <v>137</v>
      </c>
      <c r="R2947" s="7" t="s">
        <v>202</v>
      </c>
      <c r="S2947" s="7" t="s">
        <v>114</v>
      </c>
      <c r="T2947" s="7" t="s">
        <v>97</v>
      </c>
      <c r="U2947" s="7" t="s">
        <v>157</v>
      </c>
      <c r="V2947" s="7" t="s">
        <v>126</v>
      </c>
      <c r="W2947" s="7" t="s">
        <v>116</v>
      </c>
      <c r="X2947" s="7" t="s">
        <v>153</v>
      </c>
      <c r="Y2947" s="7" t="n">
        <v>1</v>
      </c>
      <c r="Z2947" s="7" t="n">
        <v>0</v>
      </c>
      <c r="AA2947" s="7" t="str">
        <f aca="false">IF(Y2947&gt;Z2947,"Win",IF(Y2947&lt;Z2947,"Loss","Draw"))</f>
        <v>Win</v>
      </c>
      <c r="AB2947" s="7" t="s">
        <v>99</v>
      </c>
      <c r="AC2947" s="7" t="s">
        <v>99</v>
      </c>
      <c r="AD2947" s="7" t="s">
        <v>1014</v>
      </c>
      <c r="AE2947" s="7" t="s">
        <v>1095</v>
      </c>
      <c r="AF2947" s="7" t="str">
        <f aca="false">IF(AD2947&lt;AE2947,AD2947,AE2947)</f>
        <v>Archers, Arrows, Bowler, Giant, Giant Snowball, Graveyard, Minions, Ronin</v>
      </c>
      <c r="AG2947" s="7" t="str">
        <f aca="false">IF(AD2947&lt;AE2947,AE2947,AD2947)</f>
        <v>Cannon, Fire Spirit, Giant Snowball, Goblin Drill, Magic Archer, Poison, Ronin, Skeletons</v>
      </c>
      <c r="AH2947" s="7" t="str">
        <f aca="false">IF(AD2947=AF2947,AA2947,IF(AA2947="Win","Loss",IF(AA2947="Loss","Win","Draw")))</f>
        <v>Win</v>
      </c>
      <c r="AI2947" s="7" t="s">
        <v>297</v>
      </c>
    </row>
    <row r="2948" customFormat="false" ht="15" hidden="false" customHeight="true" outlineLevel="0" collapsed="false">
      <c r="A2948" s="7" t="s">
        <v>6426</v>
      </c>
      <c r="B2948" s="7" t="n">
        <v>2</v>
      </c>
      <c r="C2948" s="7" t="s">
        <v>1066</v>
      </c>
      <c r="D2948" s="7" t="s">
        <v>1067</v>
      </c>
      <c r="E2948" s="7" t="s">
        <v>726</v>
      </c>
      <c r="F2948" s="7" t="s">
        <v>727</v>
      </c>
      <c r="G2948" s="7" t="s">
        <v>1096</v>
      </c>
      <c r="H2948" s="7" t="s">
        <v>163</v>
      </c>
      <c r="I2948" s="7" t="s">
        <v>233</v>
      </c>
      <c r="J2948" s="7" t="s">
        <v>202</v>
      </c>
      <c r="K2948" s="7" t="s">
        <v>201</v>
      </c>
      <c r="L2948" s="7" t="s">
        <v>88</v>
      </c>
      <c r="M2948" s="7" t="s">
        <v>157</v>
      </c>
      <c r="N2948" s="7" t="s">
        <v>204</v>
      </c>
      <c r="O2948" s="7" t="s">
        <v>234</v>
      </c>
      <c r="P2948" s="7" t="s">
        <v>111</v>
      </c>
      <c r="Q2948" s="7" t="s">
        <v>84</v>
      </c>
      <c r="R2948" s="7" t="s">
        <v>186</v>
      </c>
      <c r="S2948" s="7" t="s">
        <v>83</v>
      </c>
      <c r="T2948" s="7" t="s">
        <v>193</v>
      </c>
      <c r="U2948" s="7" t="s">
        <v>111</v>
      </c>
      <c r="V2948" s="7" t="s">
        <v>234</v>
      </c>
      <c r="W2948" s="7" t="s">
        <v>130</v>
      </c>
      <c r="X2948" s="7" t="s">
        <v>109</v>
      </c>
      <c r="Y2948" s="7" t="n">
        <v>0</v>
      </c>
      <c r="Z2948" s="7" t="n">
        <v>1</v>
      </c>
      <c r="AA2948" s="7" t="str">
        <f aca="false">IF(Y2948&gt;Z2948,"Win",IF(Y2948&lt;Z2948,"Loss","Draw"))</f>
        <v>Loss</v>
      </c>
      <c r="AB2948" s="7" t="s">
        <v>99</v>
      </c>
      <c r="AC2948" s="7" t="s">
        <v>99</v>
      </c>
      <c r="AD2948" s="7" t="s">
        <v>380</v>
      </c>
      <c r="AE2948" s="7" t="s">
        <v>1097</v>
      </c>
      <c r="AF2948" s="7" t="str">
        <f aca="false">IF(AD2948&lt;AE2948,AD2948,AE2948)</f>
        <v>Archers, Arrows, Balloon, Bomb Tower, Guards, Miner, Monk, Zap</v>
      </c>
      <c r="AG2948" s="7" t="str">
        <f aca="false">IF(AD2948&lt;AE2948,AE2948,AD2948)</f>
        <v>Bats, Berserker, Bomb Tower, Fire Spirit, Magic Archer, Miner, Royal Delivery, Wall Breakers</v>
      </c>
      <c r="AH2948" s="7" t="str">
        <f aca="false">IF(AD2948=AF2948,AA2948,IF(AA2948="Win","Loss",IF(AA2948="Loss","Win","Draw")))</f>
        <v>Win</v>
      </c>
      <c r="AI2948" s="7" t="s">
        <v>297</v>
      </c>
    </row>
    <row r="2949" customFormat="false" ht="15" hidden="false" customHeight="true" outlineLevel="0" collapsed="false">
      <c r="A2949" s="7" t="s">
        <v>6426</v>
      </c>
      <c r="B2949" s="7" t="n">
        <v>3</v>
      </c>
      <c r="C2949" s="7" t="s">
        <v>1066</v>
      </c>
      <c r="D2949" s="7" t="s">
        <v>1067</v>
      </c>
      <c r="E2949" s="7" t="s">
        <v>726</v>
      </c>
      <c r="F2949" s="7" t="s">
        <v>727</v>
      </c>
      <c r="G2949" s="7" t="s">
        <v>1098</v>
      </c>
      <c r="H2949" s="7" t="s">
        <v>163</v>
      </c>
      <c r="I2949" s="7" t="s">
        <v>113</v>
      </c>
      <c r="J2949" s="7" t="s">
        <v>337</v>
      </c>
      <c r="K2949" s="7" t="s">
        <v>87</v>
      </c>
      <c r="L2949" s="7" t="s">
        <v>89</v>
      </c>
      <c r="M2949" s="7" t="s">
        <v>85</v>
      </c>
      <c r="N2949" s="7" t="s">
        <v>126</v>
      </c>
      <c r="O2949" s="7" t="s">
        <v>150</v>
      </c>
      <c r="P2949" s="7" t="s">
        <v>165</v>
      </c>
      <c r="Q2949" s="7" t="s">
        <v>177</v>
      </c>
      <c r="R2949" s="7" t="s">
        <v>95</v>
      </c>
      <c r="S2949" s="7" t="s">
        <v>124</v>
      </c>
      <c r="T2949" s="7" t="s">
        <v>257</v>
      </c>
      <c r="U2949" s="7" t="s">
        <v>150</v>
      </c>
      <c r="V2949" s="7" t="s">
        <v>88</v>
      </c>
      <c r="W2949" s="7" t="s">
        <v>93</v>
      </c>
      <c r="X2949" s="7" t="s">
        <v>215</v>
      </c>
      <c r="Y2949" s="7" t="n">
        <v>0</v>
      </c>
      <c r="Z2949" s="7" t="n">
        <v>1</v>
      </c>
      <c r="AA2949" s="7" t="str">
        <f aca="false">IF(Y2949&gt;Z2949,"Win",IF(Y2949&lt;Z2949,"Loss","Draw"))</f>
        <v>Loss</v>
      </c>
      <c r="AB2949" s="7" t="s">
        <v>99</v>
      </c>
      <c r="AC2949" s="7" t="s">
        <v>99</v>
      </c>
      <c r="AD2949" s="7" t="s">
        <v>1100</v>
      </c>
      <c r="AE2949" s="7" t="s">
        <v>1099</v>
      </c>
      <c r="AF2949" s="7" t="str">
        <f aca="false">IF(AD2949&lt;AE2949,AD2949,AE2949)</f>
        <v>Barbarian Barrel, Berserker, Electro Spirit, Fireball, Fisherman, Hunter, Royal Ghost, Royal Giant</v>
      </c>
      <c r="AG2949" s="7" t="str">
        <f aca="false">IF(AD2949&lt;AE2949,AE2949,AD2949)</f>
        <v>Boss Bandit, Electro Spirit, Furnace, Hog Rider, Lightning, Skeletons, Tesla, The Log</v>
      </c>
      <c r="AH2949" s="7" t="str">
        <f aca="false">IF(AD2949=AF2949,AA2949,IF(AA2949="Win","Loss",IF(AA2949="Loss","Win","Draw")))</f>
        <v>Win</v>
      </c>
      <c r="AI2949" s="7" t="s">
        <v>297</v>
      </c>
    </row>
    <row r="2950" customFormat="false" ht="15" hidden="false" customHeight="true" outlineLevel="0" collapsed="false">
      <c r="A2950" s="7" t="s">
        <v>6427</v>
      </c>
      <c r="B2950" s="7" t="n">
        <v>1</v>
      </c>
      <c r="C2950" s="7" t="s">
        <v>1066</v>
      </c>
      <c r="D2950" s="7" t="s">
        <v>1067</v>
      </c>
      <c r="E2950" s="7" t="s">
        <v>726</v>
      </c>
      <c r="F2950" s="7" t="s">
        <v>727</v>
      </c>
      <c r="G2950" s="7" t="s">
        <v>1102</v>
      </c>
      <c r="H2950" s="7" t="s">
        <v>163</v>
      </c>
      <c r="I2950" s="7" t="s">
        <v>203</v>
      </c>
      <c r="J2950" s="7" t="s">
        <v>91</v>
      </c>
      <c r="K2950" s="7" t="s">
        <v>208</v>
      </c>
      <c r="L2950" s="7" t="s">
        <v>157</v>
      </c>
      <c r="M2950" s="7" t="s">
        <v>201</v>
      </c>
      <c r="N2950" s="7" t="s">
        <v>118</v>
      </c>
      <c r="O2950" s="7" t="s">
        <v>159</v>
      </c>
      <c r="P2950" s="7" t="s">
        <v>249</v>
      </c>
      <c r="Q2950" s="7" t="s">
        <v>152</v>
      </c>
      <c r="R2950" s="7" t="s">
        <v>158</v>
      </c>
      <c r="S2950" s="7" t="s">
        <v>107</v>
      </c>
      <c r="T2950" s="7" t="s">
        <v>307</v>
      </c>
      <c r="U2950" s="7" t="s">
        <v>387</v>
      </c>
      <c r="V2950" s="7" t="s">
        <v>85</v>
      </c>
      <c r="W2950" s="7" t="s">
        <v>187</v>
      </c>
      <c r="X2950" s="7" t="s">
        <v>95</v>
      </c>
      <c r="Y2950" s="7" t="n">
        <v>1</v>
      </c>
      <c r="Z2950" s="7" t="n">
        <v>0</v>
      </c>
      <c r="AA2950" s="7" t="str">
        <f aca="false">IF(Y2950&gt;Z2950,"Win",IF(Y2950&lt;Z2950,"Loss","Draw"))</f>
        <v>Win</v>
      </c>
      <c r="AB2950" s="7" t="s">
        <v>99</v>
      </c>
      <c r="AC2950" s="7" t="s">
        <v>99</v>
      </c>
      <c r="AD2950" s="7" t="s">
        <v>701</v>
      </c>
      <c r="AE2950" s="7" t="s">
        <v>1103</v>
      </c>
      <c r="AF2950" s="7" t="str">
        <f aca="false">IF(AD2950&lt;AE2950,AD2950,AE2950)</f>
        <v>Baby Dragon, Barbarian Barrel, Bowler, Electro Giant, Goblin Cage, Ice Wizard, Lightning, Tornado</v>
      </c>
      <c r="AG2950" s="7" t="str">
        <f aca="false">IF(AD2950&lt;AE2950,AE2950,AD2950)</f>
        <v>Dart Goblin, Fire Spirit, Goblin Barrel, Goblins, Ice Spirit, Rocket, Valkyrie, Wall Breakers</v>
      </c>
      <c r="AH2950" s="7" t="str">
        <f aca="false">IF(AD2950=AF2950,AA2950,IF(AA2950="Win","Loss",IF(AA2950="Loss","Win","Draw")))</f>
        <v>Loss</v>
      </c>
      <c r="AI2950" s="7" t="s">
        <v>297</v>
      </c>
    </row>
    <row r="2951" customFormat="false" ht="15" hidden="false" customHeight="true" outlineLevel="0" collapsed="false">
      <c r="A2951" s="7" t="s">
        <v>6427</v>
      </c>
      <c r="B2951" s="7" t="n">
        <v>2</v>
      </c>
      <c r="C2951" s="7" t="s">
        <v>1066</v>
      </c>
      <c r="D2951" s="7" t="s">
        <v>1067</v>
      </c>
      <c r="E2951" s="7" t="s">
        <v>726</v>
      </c>
      <c r="F2951" s="7" t="s">
        <v>727</v>
      </c>
      <c r="G2951" s="7" t="s">
        <v>1104</v>
      </c>
      <c r="H2951" s="7" t="s">
        <v>163</v>
      </c>
      <c r="I2951" s="7" t="s">
        <v>177</v>
      </c>
      <c r="J2951" s="7" t="s">
        <v>83</v>
      </c>
      <c r="K2951" s="7" t="s">
        <v>257</v>
      </c>
      <c r="L2951" s="7" t="s">
        <v>126</v>
      </c>
      <c r="M2951" s="7" t="s">
        <v>150</v>
      </c>
      <c r="N2951" s="7" t="s">
        <v>215</v>
      </c>
      <c r="O2951" s="7" t="s">
        <v>93</v>
      </c>
      <c r="P2951" s="7" t="s">
        <v>95</v>
      </c>
      <c r="Q2951" s="7" t="s">
        <v>82</v>
      </c>
      <c r="R2951" s="7" t="s">
        <v>108</v>
      </c>
      <c r="S2951" s="7" t="s">
        <v>153</v>
      </c>
      <c r="T2951" s="7" t="s">
        <v>86</v>
      </c>
      <c r="U2951" s="7" t="s">
        <v>150</v>
      </c>
      <c r="V2951" s="7" t="s">
        <v>126</v>
      </c>
      <c r="W2951" s="7" t="s">
        <v>89</v>
      </c>
      <c r="X2951" s="7" t="s">
        <v>93</v>
      </c>
      <c r="Y2951" s="7" t="n">
        <v>0</v>
      </c>
      <c r="Z2951" s="7" t="n">
        <v>1</v>
      </c>
      <c r="AA2951" s="7" t="str">
        <f aca="false">IF(Y2951&gt;Z2951,"Win",IF(Y2951&lt;Z2951,"Loss","Draw"))</f>
        <v>Loss</v>
      </c>
      <c r="AB2951" s="7" t="s">
        <v>99</v>
      </c>
      <c r="AC2951" s="7" t="s">
        <v>99</v>
      </c>
      <c r="AD2951" s="7" t="s">
        <v>1106</v>
      </c>
      <c r="AE2951" s="7" t="s">
        <v>1105</v>
      </c>
      <c r="AF2951" s="7" t="str">
        <f aca="false">IF(AD2951&lt;AE2951,AD2951,AE2951)</f>
        <v>Barbarian Barrel, Electro Spirit, Fireball, Fisherman, Hunter, Monk, Royal Giant, Skeletons</v>
      </c>
      <c r="AG2951" s="7" t="str">
        <f aca="false">IF(AD2951&lt;AE2951,AE2951,AD2951)</f>
        <v>Cannon, Dark Prince, Electro Spirit, Fireball, Royal Hogs, Skeleton Dragons, Skeletons, The Log</v>
      </c>
      <c r="AH2951" s="7" t="str">
        <f aca="false">IF(AD2951=AF2951,AA2951,IF(AA2951="Win","Loss",IF(AA2951="Loss","Win","Draw")))</f>
        <v>Loss</v>
      </c>
      <c r="AI2951" s="7" t="s">
        <v>297</v>
      </c>
    </row>
    <row r="2952" customFormat="false" ht="15" hidden="false" customHeight="true" outlineLevel="0" collapsed="false">
      <c r="A2952" s="7" t="s">
        <v>6427</v>
      </c>
      <c r="B2952" s="7" t="n">
        <v>3</v>
      </c>
      <c r="C2952" s="7" t="s">
        <v>1066</v>
      </c>
      <c r="D2952" s="7" t="s">
        <v>1067</v>
      </c>
      <c r="E2952" s="7" t="s">
        <v>726</v>
      </c>
      <c r="F2952" s="7" t="s">
        <v>727</v>
      </c>
      <c r="G2952" s="7" t="s">
        <v>1107</v>
      </c>
      <c r="H2952" s="7" t="s">
        <v>163</v>
      </c>
      <c r="I2952" s="7" t="s">
        <v>114</v>
      </c>
      <c r="J2952" s="7" t="s">
        <v>202</v>
      </c>
      <c r="K2952" s="7" t="s">
        <v>128</v>
      </c>
      <c r="L2952" s="7" t="s">
        <v>88</v>
      </c>
      <c r="M2952" s="7" t="s">
        <v>116</v>
      </c>
      <c r="N2952" s="7" t="s">
        <v>153</v>
      </c>
      <c r="O2952" s="7" t="s">
        <v>137</v>
      </c>
      <c r="P2952" s="7" t="s">
        <v>204</v>
      </c>
      <c r="Q2952" s="7" t="s">
        <v>137</v>
      </c>
      <c r="R2952" s="7" t="s">
        <v>91</v>
      </c>
      <c r="S2952" s="7" t="s">
        <v>114</v>
      </c>
      <c r="T2952" s="7" t="s">
        <v>242</v>
      </c>
      <c r="U2952" s="7" t="s">
        <v>157</v>
      </c>
      <c r="V2952" s="7" t="s">
        <v>97</v>
      </c>
      <c r="W2952" s="7" t="s">
        <v>116</v>
      </c>
      <c r="X2952" s="7" t="s">
        <v>87</v>
      </c>
      <c r="Y2952" s="7" t="n">
        <v>0</v>
      </c>
      <c r="Z2952" s="7" t="n">
        <v>3</v>
      </c>
      <c r="AA2952" s="7" t="str">
        <f aca="false">IF(Y2952&gt;Z2952,"Win",IF(Y2952&lt;Z2952,"Loss","Draw"))</f>
        <v>Loss</v>
      </c>
      <c r="AB2952" s="7" t="s">
        <v>99</v>
      </c>
      <c r="AC2952" s="7" t="s">
        <v>99</v>
      </c>
      <c r="AD2952" s="7" t="s">
        <v>1108</v>
      </c>
      <c r="AE2952" s="7" t="s">
        <v>321</v>
      </c>
      <c r="AF2952" s="7" t="str">
        <f aca="false">IF(AD2952&lt;AE2952,AD2952,AE2952)</f>
        <v>Berserker, Cannon, Giant Snowball, Goblin Drill, Golden Knight, Magic Archer, Poison, Royal Delivery</v>
      </c>
      <c r="AG2952" s="7" t="str">
        <f aca="false">IF(AD2952&lt;AE2952,AE2952,AD2952)</f>
        <v>Bomber, Fire Spirit, Giant Snowball, Goblin Drill, Goblins, Poison, Ronin, Tesla</v>
      </c>
      <c r="AH2952" s="7" t="str">
        <f aca="false">IF(AD2952=AF2952,AA2952,IF(AA2952="Win","Loss",IF(AA2952="Loss","Win","Draw")))</f>
        <v>Loss</v>
      </c>
      <c r="AI2952" s="7" t="s">
        <v>297</v>
      </c>
    </row>
    <row r="2953" customFormat="false" ht="15" hidden="false" customHeight="true" outlineLevel="0" collapsed="false">
      <c r="A2953" s="7" t="s">
        <v>6428</v>
      </c>
      <c r="B2953" s="7" t="n">
        <v>1</v>
      </c>
      <c r="C2953" s="7" t="s">
        <v>1066</v>
      </c>
      <c r="D2953" s="7" t="s">
        <v>1067</v>
      </c>
      <c r="E2953" s="7" t="s">
        <v>726</v>
      </c>
      <c r="F2953" s="7" t="s">
        <v>727</v>
      </c>
      <c r="G2953" s="7" t="s">
        <v>1110</v>
      </c>
      <c r="H2953" s="7" t="s">
        <v>163</v>
      </c>
      <c r="I2953" s="7" t="s">
        <v>82</v>
      </c>
      <c r="J2953" s="7" t="s">
        <v>108</v>
      </c>
      <c r="K2953" s="7" t="s">
        <v>152</v>
      </c>
      <c r="L2953" s="7" t="s">
        <v>153</v>
      </c>
      <c r="M2953" s="7" t="s">
        <v>150</v>
      </c>
      <c r="N2953" s="7" t="s">
        <v>126</v>
      </c>
      <c r="O2953" s="7" t="s">
        <v>89</v>
      </c>
      <c r="P2953" s="7" t="s">
        <v>85</v>
      </c>
      <c r="Q2953" s="7" t="s">
        <v>82</v>
      </c>
      <c r="R2953" s="7" t="s">
        <v>194</v>
      </c>
      <c r="S2953" s="7" t="s">
        <v>153</v>
      </c>
      <c r="T2953" s="7" t="s">
        <v>118</v>
      </c>
      <c r="U2953" s="7" t="s">
        <v>126</v>
      </c>
      <c r="V2953" s="7" t="s">
        <v>89</v>
      </c>
      <c r="W2953" s="7" t="s">
        <v>164</v>
      </c>
      <c r="X2953" s="7" t="s">
        <v>204</v>
      </c>
      <c r="Y2953" s="7" t="n">
        <v>1</v>
      </c>
      <c r="Z2953" s="7" t="n">
        <v>0</v>
      </c>
      <c r="AA2953" s="7" t="str">
        <f aca="false">IF(Y2953&gt;Z2953,"Win",IF(Y2953&lt;Z2953,"Loss","Draw"))</f>
        <v>Win</v>
      </c>
      <c r="AB2953" s="7" t="s">
        <v>99</v>
      </c>
      <c r="AC2953" s="7" t="s">
        <v>99</v>
      </c>
      <c r="AD2953" s="7" t="s">
        <v>457</v>
      </c>
      <c r="AE2953" s="7" t="s">
        <v>1111</v>
      </c>
      <c r="AF2953" s="7" t="str">
        <f aca="false">IF(AD2953&lt;AE2953,AD2953,AE2953)</f>
        <v>Archer Queen, Cannon, Earthquake, Ice Spirit, Royal Delivery, Royal Hogs, Skeletons, The Log</v>
      </c>
      <c r="AG2953" s="7" t="str">
        <f aca="false">IF(AD2953&lt;AE2953,AE2953,AD2953)</f>
        <v>Baby Dragon, Cannon, Dark Prince, Electro Spirit, Lightning, Royal Hogs, Skeletons, The Log</v>
      </c>
      <c r="AH2953" s="7" t="str">
        <f aca="false">IF(AD2953=AF2953,AA2953,IF(AA2953="Win","Loss",IF(AA2953="Loss","Win","Draw")))</f>
        <v>Loss</v>
      </c>
      <c r="AI2953" s="7" t="s">
        <v>297</v>
      </c>
    </row>
    <row r="2954" customFormat="false" ht="15" hidden="false" customHeight="true" outlineLevel="0" collapsed="false">
      <c r="A2954" s="7" t="s">
        <v>6428</v>
      </c>
      <c r="B2954" s="7" t="n">
        <v>2</v>
      </c>
      <c r="C2954" s="7" t="s">
        <v>1066</v>
      </c>
      <c r="D2954" s="7" t="s">
        <v>1067</v>
      </c>
      <c r="E2954" s="7" t="s">
        <v>726</v>
      </c>
      <c r="F2954" s="7" t="s">
        <v>727</v>
      </c>
      <c r="G2954" s="7" t="s">
        <v>1112</v>
      </c>
      <c r="H2954" s="7" t="s">
        <v>163</v>
      </c>
      <c r="I2954" s="7" t="s">
        <v>141</v>
      </c>
      <c r="J2954" s="7" t="s">
        <v>95</v>
      </c>
      <c r="K2954" s="7" t="s">
        <v>107</v>
      </c>
      <c r="L2954" s="7" t="s">
        <v>177</v>
      </c>
      <c r="M2954" s="7" t="s">
        <v>143</v>
      </c>
      <c r="N2954" s="7" t="s">
        <v>93</v>
      </c>
      <c r="O2954" s="7" t="s">
        <v>178</v>
      </c>
      <c r="P2954" s="7" t="s">
        <v>91</v>
      </c>
      <c r="Q2954" s="7" t="s">
        <v>241</v>
      </c>
      <c r="R2954" s="7" t="s">
        <v>172</v>
      </c>
      <c r="S2954" s="7" t="s">
        <v>107</v>
      </c>
      <c r="T2954" s="7" t="s">
        <v>115</v>
      </c>
      <c r="U2954" s="7" t="s">
        <v>157</v>
      </c>
      <c r="V2954" s="7" t="s">
        <v>95</v>
      </c>
      <c r="W2954" s="7" t="s">
        <v>116</v>
      </c>
      <c r="X2954" s="7" t="s">
        <v>86</v>
      </c>
      <c r="Y2954" s="7" t="n">
        <v>0</v>
      </c>
      <c r="Z2954" s="7" t="n">
        <v>1</v>
      </c>
      <c r="AA2954" s="7" t="str">
        <f aca="false">IF(Y2954&gt;Z2954,"Win",IF(Y2954&lt;Z2954,"Loss","Draw"))</f>
        <v>Loss</v>
      </c>
      <c r="AB2954" s="7" t="s">
        <v>99</v>
      </c>
      <c r="AC2954" s="7" t="s">
        <v>99</v>
      </c>
      <c r="AD2954" s="7" t="s">
        <v>1114</v>
      </c>
      <c r="AE2954" s="7" t="s">
        <v>1113</v>
      </c>
      <c r="AF2954" s="7" t="str">
        <f aca="false">IF(AD2954&lt;AE2954,AD2954,AE2954)</f>
        <v>Barbarian Barrel, Fire Spirit, Goblin Cage, Graveyard, Knight, Musketeer, Poison, Skeleton Dragons</v>
      </c>
      <c r="AG2954" s="7" t="str">
        <f aca="false">IF(AD2954&lt;AE2954,AE2954,AD2954)</f>
        <v>Barbarian Barrel, Fireball, Goblin Cage, Goblins, Heal Spirit, Lumberjack, Phoenix, Royal Giant</v>
      </c>
      <c r="AH2954" s="7" t="str">
        <f aca="false">IF(AD2954=AF2954,AA2954,IF(AA2954="Win","Loss",IF(AA2954="Loss","Win","Draw")))</f>
        <v>Win</v>
      </c>
      <c r="AI2954" s="7" t="s">
        <v>297</v>
      </c>
    </row>
    <row r="2955" customFormat="false" ht="15" hidden="false" customHeight="true" outlineLevel="0" collapsed="false">
      <c r="A2955" s="7" t="s">
        <v>6428</v>
      </c>
      <c r="B2955" s="7" t="n">
        <v>3</v>
      </c>
      <c r="C2955" s="7" t="s">
        <v>1066</v>
      </c>
      <c r="D2955" s="7" t="s">
        <v>1067</v>
      </c>
      <c r="E2955" s="7" t="s">
        <v>726</v>
      </c>
      <c r="F2955" s="7" t="s">
        <v>727</v>
      </c>
      <c r="G2955" s="7" t="s">
        <v>1115</v>
      </c>
      <c r="H2955" s="7" t="s">
        <v>163</v>
      </c>
      <c r="I2955" s="7" t="s">
        <v>203</v>
      </c>
      <c r="J2955" s="7" t="s">
        <v>202</v>
      </c>
      <c r="K2955" s="7" t="s">
        <v>201</v>
      </c>
      <c r="L2955" s="7" t="s">
        <v>88</v>
      </c>
      <c r="M2955" s="7" t="s">
        <v>157</v>
      </c>
      <c r="N2955" s="7" t="s">
        <v>118</v>
      </c>
      <c r="O2955" s="7" t="s">
        <v>204</v>
      </c>
      <c r="P2955" s="7" t="s">
        <v>234</v>
      </c>
      <c r="Q2955" s="7" t="s">
        <v>418</v>
      </c>
      <c r="R2955" s="7" t="s">
        <v>186</v>
      </c>
      <c r="S2955" s="7" t="s">
        <v>284</v>
      </c>
      <c r="T2955" s="7" t="s">
        <v>110</v>
      </c>
      <c r="U2955" s="7" t="s">
        <v>242</v>
      </c>
      <c r="V2955" s="7" t="s">
        <v>96</v>
      </c>
      <c r="W2955" s="7" t="s">
        <v>130</v>
      </c>
      <c r="X2955" s="7" t="s">
        <v>114</v>
      </c>
      <c r="Y2955" s="7" t="n">
        <v>1</v>
      </c>
      <c r="Z2955" s="7" t="n">
        <v>0</v>
      </c>
      <c r="AA2955" s="7" t="str">
        <f aca="false">IF(Y2955&gt;Z2955,"Win",IF(Y2955&lt;Z2955,"Loss","Draw"))</f>
        <v>Win</v>
      </c>
      <c r="AB2955" s="7" t="s">
        <v>99</v>
      </c>
      <c r="AC2955" s="7" t="s">
        <v>99</v>
      </c>
      <c r="AD2955" s="7" t="s">
        <v>668</v>
      </c>
      <c r="AE2955" s="7" t="s">
        <v>419</v>
      </c>
      <c r="AF2955" s="7" t="str">
        <f aca="false">IF(AD2955&lt;AE2955,AD2955,AE2955)</f>
        <v>Arrows, Balloon, Bomber, Giant Snowball, Inferno Dragon, Lava Hound, Minions, Skeleton Army</v>
      </c>
      <c r="AG2955" s="7" t="str">
        <f aca="false">IF(AD2955&lt;AE2955,AE2955,AD2955)</f>
        <v>Berserker, Bomb Tower, Fire Spirit, Goblin Barrel, Ice Spirit, Magic Archer, Royal Delivery, Wall Breakers</v>
      </c>
      <c r="AH2955" s="7" t="str">
        <f aca="false">IF(AD2955=AF2955,AA2955,IF(AA2955="Win","Loss",IF(AA2955="Loss","Win","Draw")))</f>
        <v>Loss</v>
      </c>
      <c r="AI2955" s="7" t="s">
        <v>297</v>
      </c>
    </row>
    <row r="2956" customFormat="false" ht="15" hidden="false" customHeight="true" outlineLevel="0" collapsed="false">
      <c r="A2956" s="5" t="s">
        <v>6429</v>
      </c>
      <c r="B2956" s="5" t="n">
        <v>1</v>
      </c>
      <c r="C2956" s="5" t="s">
        <v>1066</v>
      </c>
      <c r="D2956" s="5" t="s">
        <v>1067</v>
      </c>
      <c r="E2956" s="5" t="s">
        <v>1010</v>
      </c>
      <c r="F2956" s="5" t="s">
        <v>1011</v>
      </c>
      <c r="G2956" s="5" t="s">
        <v>6430</v>
      </c>
      <c r="H2956" s="5" t="s">
        <v>163</v>
      </c>
      <c r="I2956" s="5" t="s">
        <v>84</v>
      </c>
      <c r="J2956" s="5" t="s">
        <v>158</v>
      </c>
      <c r="K2956" s="5" t="s">
        <v>114</v>
      </c>
      <c r="L2956" s="5" t="s">
        <v>447</v>
      </c>
      <c r="M2956" s="5" t="s">
        <v>96</v>
      </c>
      <c r="N2956" s="5" t="s">
        <v>97</v>
      </c>
      <c r="O2956" s="5" t="s">
        <v>130</v>
      </c>
      <c r="P2956" s="5" t="s">
        <v>115</v>
      </c>
      <c r="Q2956" s="5" t="s">
        <v>201</v>
      </c>
      <c r="R2956" s="5" t="s">
        <v>202</v>
      </c>
      <c r="S2956" s="5" t="s">
        <v>233</v>
      </c>
      <c r="T2956" s="5" t="s">
        <v>126</v>
      </c>
      <c r="U2956" s="5" t="s">
        <v>157</v>
      </c>
      <c r="V2956" s="5" t="s">
        <v>89</v>
      </c>
      <c r="W2956" s="5" t="s">
        <v>111</v>
      </c>
      <c r="X2956" s="5" t="s">
        <v>234</v>
      </c>
      <c r="Y2956" s="5" t="n">
        <v>0</v>
      </c>
      <c r="Z2956" s="5" t="n">
        <v>1</v>
      </c>
      <c r="AA2956" s="5" t="str">
        <f aca="false">IF(Y2956&gt;Z2956,"Win",IF(Y2956&lt;Z2956,"Loss","Draw"))</f>
        <v>Loss</v>
      </c>
      <c r="AB2956" s="5" t="s">
        <v>98</v>
      </c>
      <c r="AC2956" s="5" t="s">
        <v>99</v>
      </c>
      <c r="AD2956" s="5" t="s">
        <v>1014</v>
      </c>
      <c r="AE2956" s="5" t="s">
        <v>415</v>
      </c>
      <c r="AF2956" s="5" t="str">
        <f aca="false">IF(AD2956&lt;AE2956,AD2956,AE2956)</f>
        <v>Archers, Arrows, Bowler, Giant, Giant Snowball, Graveyard, Minions, Ronin</v>
      </c>
      <c r="AG2956" s="5" t="str">
        <f aca="false">IF(AD2956&lt;AE2956,AE2956,AD2956)</f>
        <v>Bats, Bomb Tower, Fire Spirit, Magic Archer, Miner, Skeletons, The Log, Wall Breakers</v>
      </c>
      <c r="AH2956" s="5" t="str">
        <f aca="false">IF(AD2956=AF2956,AA2956,IF(AA2956="Win","Loss",IF(AA2956="Loss","Win","Draw")))</f>
        <v>Loss</v>
      </c>
      <c r="AI2956" s="5" t="s">
        <v>297</v>
      </c>
    </row>
    <row r="2957" customFormat="false" ht="15" hidden="false" customHeight="true" outlineLevel="0" collapsed="false">
      <c r="A2957" s="5" t="s">
        <v>6429</v>
      </c>
      <c r="B2957" s="5" t="n">
        <v>2</v>
      </c>
      <c r="C2957" s="5" t="s">
        <v>1066</v>
      </c>
      <c r="D2957" s="5" t="s">
        <v>1067</v>
      </c>
      <c r="E2957" s="5" t="s">
        <v>1010</v>
      </c>
      <c r="F2957" s="5" t="s">
        <v>1011</v>
      </c>
      <c r="G2957" s="5" t="s">
        <v>6431</v>
      </c>
      <c r="H2957" s="5" t="s">
        <v>163</v>
      </c>
      <c r="I2957" s="5" t="s">
        <v>172</v>
      </c>
      <c r="J2957" s="5" t="s">
        <v>186</v>
      </c>
      <c r="K2957" s="5" t="s">
        <v>109</v>
      </c>
      <c r="L2957" s="5" t="s">
        <v>95</v>
      </c>
      <c r="M2957" s="5" t="s">
        <v>140</v>
      </c>
      <c r="N2957" s="5" t="s">
        <v>234</v>
      </c>
      <c r="O2957" s="5" t="s">
        <v>193</v>
      </c>
      <c r="P2957" s="5" t="s">
        <v>111</v>
      </c>
      <c r="Q2957" s="5" t="s">
        <v>152</v>
      </c>
      <c r="R2957" s="5" t="s">
        <v>128</v>
      </c>
      <c r="S2957" s="5" t="s">
        <v>107</v>
      </c>
      <c r="T2957" s="5" t="s">
        <v>95</v>
      </c>
      <c r="U2957" s="5" t="s">
        <v>306</v>
      </c>
      <c r="V2957" s="5" t="s">
        <v>307</v>
      </c>
      <c r="W2957" s="5" t="s">
        <v>85</v>
      </c>
      <c r="X2957" s="5" t="s">
        <v>187</v>
      </c>
      <c r="Y2957" s="5" t="n">
        <v>0</v>
      </c>
      <c r="Z2957" s="5" t="n">
        <v>1</v>
      </c>
      <c r="AA2957" s="5" t="str">
        <f aca="false">IF(Y2957&gt;Z2957,"Win",IF(Y2957&lt;Z2957,"Loss","Draw"))</f>
        <v>Loss</v>
      </c>
      <c r="AB2957" s="5" t="s">
        <v>98</v>
      </c>
      <c r="AC2957" s="5" t="s">
        <v>99</v>
      </c>
      <c r="AD2957" s="5" t="s">
        <v>6432</v>
      </c>
      <c r="AE2957" s="5" t="s">
        <v>603</v>
      </c>
      <c r="AF2957" s="5" t="str">
        <f aca="false">IF(AD2957&lt;AE2957,AD2957,AE2957)</f>
        <v>Baby Dragon, Barbarian Barrel, Goblin Cage, Golden Knight, Golem, Ice Wizard, Lightning, Tornado</v>
      </c>
      <c r="AG2957" s="5" t="str">
        <f aca="false">IF(AD2957&lt;AE2957,AE2957,AD2957)</f>
        <v>Balloon, Barbarian Barrel, Bomb Tower, Guards, Ice Golem, Miner, Musketeer, Zap</v>
      </c>
      <c r="AH2957" s="5" t="str">
        <f aca="false">IF(AD2957=AF2957,AA2957,IF(AA2957="Win","Loss",IF(AA2957="Loss","Win","Draw")))</f>
        <v>Win</v>
      </c>
      <c r="AI2957" s="5" t="s">
        <v>297</v>
      </c>
    </row>
    <row r="2958" customFormat="false" ht="15" hidden="false" customHeight="true" outlineLevel="0" collapsed="false">
      <c r="A2958" s="5" t="s">
        <v>6429</v>
      </c>
      <c r="B2958" s="5" t="n">
        <v>3</v>
      </c>
      <c r="C2958" s="5" t="s">
        <v>1066</v>
      </c>
      <c r="D2958" s="5" t="s">
        <v>1067</v>
      </c>
      <c r="E2958" s="5" t="s">
        <v>1010</v>
      </c>
      <c r="F2958" s="5" t="s">
        <v>1011</v>
      </c>
      <c r="G2958" s="5" t="s">
        <v>6433</v>
      </c>
      <c r="H2958" s="5" t="s">
        <v>163</v>
      </c>
      <c r="I2958" s="5" t="s">
        <v>82</v>
      </c>
      <c r="J2958" s="5" t="s">
        <v>108</v>
      </c>
      <c r="K2958" s="5" t="s">
        <v>152</v>
      </c>
      <c r="L2958" s="5" t="s">
        <v>153</v>
      </c>
      <c r="M2958" s="5" t="s">
        <v>89</v>
      </c>
      <c r="N2958" s="5" t="s">
        <v>126</v>
      </c>
      <c r="O2958" s="5" t="s">
        <v>150</v>
      </c>
      <c r="P2958" s="5" t="s">
        <v>85</v>
      </c>
      <c r="Q2958" s="5" t="s">
        <v>153</v>
      </c>
      <c r="R2958" s="5" t="s">
        <v>241</v>
      </c>
      <c r="S2958" s="5" t="s">
        <v>114</v>
      </c>
      <c r="T2958" s="5" t="s">
        <v>88</v>
      </c>
      <c r="U2958" s="5" t="s">
        <v>242</v>
      </c>
      <c r="V2958" s="5" t="s">
        <v>150</v>
      </c>
      <c r="W2958" s="5" t="s">
        <v>137</v>
      </c>
      <c r="X2958" s="5" t="s">
        <v>116</v>
      </c>
      <c r="Y2958" s="5" t="n">
        <v>1</v>
      </c>
      <c r="Z2958" s="5" t="n">
        <v>0</v>
      </c>
      <c r="AA2958" s="5" t="str">
        <f aca="false">IF(Y2958&gt;Z2958,"Win",IF(Y2958&lt;Z2958,"Loss","Draw"))</f>
        <v>Win</v>
      </c>
      <c r="AB2958" s="5" t="s">
        <v>98</v>
      </c>
      <c r="AC2958" s="5" t="s">
        <v>99</v>
      </c>
      <c r="AD2958" s="5" t="s">
        <v>457</v>
      </c>
      <c r="AE2958" s="5" t="s">
        <v>6434</v>
      </c>
      <c r="AF2958" s="5" t="str">
        <f aca="false">IF(AD2958&lt;AE2958,AD2958,AE2958)</f>
        <v>Baby Dragon, Cannon, Dark Prince, Electro Spirit, Lightning, Royal Hogs, Skeletons, The Log</v>
      </c>
      <c r="AG2958" s="5" t="str">
        <f aca="false">IF(AD2958&lt;AE2958,AE2958,AD2958)</f>
        <v>Berserker, Bomber, Cannon, Electro Spirit, Giant Snowball, Goblin Drill, Knight, Poison</v>
      </c>
      <c r="AH2958" s="5" t="str">
        <f aca="false">IF(AD2958=AF2958,AA2958,IF(AA2958="Win","Loss",IF(AA2958="Loss","Win","Draw")))</f>
        <v>Win</v>
      </c>
      <c r="AI2958" s="5" t="s">
        <v>297</v>
      </c>
    </row>
    <row r="2959" customFormat="false" ht="15" hidden="false" customHeight="true" outlineLevel="0" collapsed="false">
      <c r="A2959" s="7" t="s">
        <v>6435</v>
      </c>
      <c r="B2959" s="7" t="n">
        <v>1</v>
      </c>
      <c r="C2959" s="7" t="s">
        <v>1066</v>
      </c>
      <c r="D2959" s="7" t="s">
        <v>1067</v>
      </c>
      <c r="E2959" s="7" t="s">
        <v>1010</v>
      </c>
      <c r="F2959" s="7" t="s">
        <v>1011</v>
      </c>
      <c r="G2959" s="7" t="s">
        <v>6436</v>
      </c>
      <c r="H2959" s="7" t="s">
        <v>163</v>
      </c>
      <c r="I2959" s="7" t="s">
        <v>107</v>
      </c>
      <c r="J2959" s="7" t="s">
        <v>95</v>
      </c>
      <c r="K2959" s="7" t="s">
        <v>141</v>
      </c>
      <c r="L2959" s="7" t="s">
        <v>178</v>
      </c>
      <c r="M2959" s="7" t="s">
        <v>177</v>
      </c>
      <c r="N2959" s="7" t="s">
        <v>143</v>
      </c>
      <c r="O2959" s="7" t="s">
        <v>150</v>
      </c>
      <c r="P2959" s="7" t="s">
        <v>93</v>
      </c>
      <c r="Q2959" s="7" t="s">
        <v>107</v>
      </c>
      <c r="R2959" s="7" t="s">
        <v>95</v>
      </c>
      <c r="S2959" s="7" t="s">
        <v>141</v>
      </c>
      <c r="T2959" s="7" t="s">
        <v>150</v>
      </c>
      <c r="U2959" s="7" t="s">
        <v>93</v>
      </c>
      <c r="V2959" s="7" t="s">
        <v>143</v>
      </c>
      <c r="W2959" s="7" t="s">
        <v>178</v>
      </c>
      <c r="X2959" s="7" t="s">
        <v>177</v>
      </c>
      <c r="Y2959" s="7" t="n">
        <v>0</v>
      </c>
      <c r="Z2959" s="7" t="n">
        <v>1</v>
      </c>
      <c r="AA2959" s="7" t="str">
        <f aca="false">IF(Y2959&gt;Z2959,"Win",IF(Y2959&lt;Z2959,"Loss","Draw"))</f>
        <v>Loss</v>
      </c>
      <c r="AB2959" s="7" t="s">
        <v>99</v>
      </c>
      <c r="AC2959" s="7" t="s">
        <v>99</v>
      </c>
      <c r="AD2959" s="7" t="s">
        <v>180</v>
      </c>
      <c r="AE2959" s="7" t="s">
        <v>180</v>
      </c>
      <c r="AF2959" s="7" t="str">
        <f aca="false">IF(AD2959&lt;AE2959,AD2959,AE2959)</f>
        <v>Barbarian Barrel, Electro Spirit, Fireball, Goblin Cage, Heal Spirit, Lumberjack, Phoenix, Royal Giant</v>
      </c>
      <c r="AG2959" s="7" t="str">
        <f aca="false">IF(AD2959&lt;AE2959,AE2959,AD2959)</f>
        <v>Barbarian Barrel, Electro Spirit, Fireball, Goblin Cage, Heal Spirit, Lumberjack, Phoenix, Royal Giant</v>
      </c>
      <c r="AH2959" s="7" t="str">
        <f aca="false">IF(AD2959=AF2959,AA2959,IF(AA2959="Win","Loss",IF(AA2959="Loss","Win","Draw")))</f>
        <v>Loss</v>
      </c>
      <c r="AI2959" s="7" t="s">
        <v>297</v>
      </c>
    </row>
    <row r="2960" customFormat="false" ht="15" hidden="false" customHeight="true" outlineLevel="0" collapsed="false">
      <c r="A2960" s="7" t="s">
        <v>6435</v>
      </c>
      <c r="B2960" s="7" t="n">
        <v>2</v>
      </c>
      <c r="C2960" s="7" t="s">
        <v>1066</v>
      </c>
      <c r="D2960" s="7" t="s">
        <v>1067</v>
      </c>
      <c r="E2960" s="7" t="s">
        <v>1010</v>
      </c>
      <c r="F2960" s="7" t="s">
        <v>1011</v>
      </c>
      <c r="G2960" s="7" t="s">
        <v>6437</v>
      </c>
      <c r="H2960" s="7" t="s">
        <v>163</v>
      </c>
      <c r="I2960" s="7" t="s">
        <v>201</v>
      </c>
      <c r="J2960" s="7" t="s">
        <v>202</v>
      </c>
      <c r="K2960" s="7" t="s">
        <v>203</v>
      </c>
      <c r="L2960" s="7" t="s">
        <v>88</v>
      </c>
      <c r="M2960" s="7" t="s">
        <v>157</v>
      </c>
      <c r="N2960" s="7" t="s">
        <v>118</v>
      </c>
      <c r="O2960" s="7" t="s">
        <v>204</v>
      </c>
      <c r="P2960" s="7" t="s">
        <v>234</v>
      </c>
      <c r="Q2960" s="7" t="s">
        <v>114</v>
      </c>
      <c r="R2960" s="7" t="s">
        <v>241</v>
      </c>
      <c r="S2960" s="7" t="s">
        <v>137</v>
      </c>
      <c r="T2960" s="7" t="s">
        <v>242</v>
      </c>
      <c r="U2960" s="7" t="s">
        <v>153</v>
      </c>
      <c r="V2960" s="7" t="s">
        <v>157</v>
      </c>
      <c r="W2960" s="7" t="s">
        <v>116</v>
      </c>
      <c r="X2960" s="7" t="s">
        <v>126</v>
      </c>
      <c r="Y2960" s="7" t="n">
        <v>1</v>
      </c>
      <c r="Z2960" s="7" t="n">
        <v>0</v>
      </c>
      <c r="AA2960" s="7" t="str">
        <f aca="false">IF(Y2960&gt;Z2960,"Win",IF(Y2960&lt;Z2960,"Loss","Draw"))</f>
        <v>Win</v>
      </c>
      <c r="AB2960" s="7" t="s">
        <v>99</v>
      </c>
      <c r="AC2960" s="7" t="s">
        <v>99</v>
      </c>
      <c r="AD2960" s="7" t="s">
        <v>668</v>
      </c>
      <c r="AE2960" s="7" t="s">
        <v>1635</v>
      </c>
      <c r="AF2960" s="7" t="str">
        <f aca="false">IF(AD2960&lt;AE2960,AD2960,AE2960)</f>
        <v>Berserker, Bomb Tower, Fire Spirit, Goblin Barrel, Ice Spirit, Magic Archer, Royal Delivery, Wall Breakers</v>
      </c>
      <c r="AG2960" s="7" t="str">
        <f aca="false">IF(AD2960&lt;AE2960,AE2960,AD2960)</f>
        <v>Bomber, Cannon, Fire Spirit, Giant Snowball, Goblin Drill, Knight, Poison, Skeletons</v>
      </c>
      <c r="AH2960" s="7" t="str">
        <f aca="false">IF(AD2960=AF2960,AA2960,IF(AA2960="Win","Loss",IF(AA2960="Loss","Win","Draw")))</f>
        <v>Win</v>
      </c>
      <c r="AI2960" s="7" t="s">
        <v>297</v>
      </c>
    </row>
    <row r="2961" customFormat="false" ht="15" hidden="false" customHeight="true" outlineLevel="0" collapsed="false">
      <c r="A2961" s="7" t="s">
        <v>6435</v>
      </c>
      <c r="B2961" s="7" t="n">
        <v>3</v>
      </c>
      <c r="C2961" s="7" t="s">
        <v>1066</v>
      </c>
      <c r="D2961" s="7" t="s">
        <v>1067</v>
      </c>
      <c r="E2961" s="7" t="s">
        <v>1010</v>
      </c>
      <c r="F2961" s="7" t="s">
        <v>1011</v>
      </c>
      <c r="G2961" s="7" t="s">
        <v>6438</v>
      </c>
      <c r="H2961" s="7" t="s">
        <v>163</v>
      </c>
      <c r="I2961" s="7" t="s">
        <v>129</v>
      </c>
      <c r="J2961" s="7" t="s">
        <v>128</v>
      </c>
      <c r="K2961" s="7" t="s">
        <v>127</v>
      </c>
      <c r="L2961" s="7" t="s">
        <v>130</v>
      </c>
      <c r="M2961" s="7" t="s">
        <v>131</v>
      </c>
      <c r="N2961" s="7" t="s">
        <v>173</v>
      </c>
      <c r="O2961" s="7" t="s">
        <v>133</v>
      </c>
      <c r="P2961" s="7" t="s">
        <v>124</v>
      </c>
      <c r="Q2961" s="7" t="s">
        <v>82</v>
      </c>
      <c r="R2961" s="7" t="s">
        <v>337</v>
      </c>
      <c r="S2961" s="7" t="s">
        <v>87</v>
      </c>
      <c r="T2961" s="7" t="s">
        <v>89</v>
      </c>
      <c r="U2961" s="7" t="s">
        <v>86</v>
      </c>
      <c r="V2961" s="7" t="s">
        <v>85</v>
      </c>
      <c r="W2961" s="7" t="s">
        <v>88</v>
      </c>
      <c r="X2961" s="7" t="s">
        <v>118</v>
      </c>
      <c r="Y2961" s="7" t="n">
        <v>1</v>
      </c>
      <c r="Z2961" s="7" t="n">
        <v>0</v>
      </c>
      <c r="AA2961" s="7" t="str">
        <f aca="false">IF(Y2961&gt;Z2961,"Win",IF(Y2961&lt;Z2961,"Loss","Draw"))</f>
        <v>Win</v>
      </c>
      <c r="AB2961" s="7" t="s">
        <v>99</v>
      </c>
      <c r="AC2961" s="7" t="s">
        <v>99</v>
      </c>
      <c r="AD2961" s="7" t="s">
        <v>2569</v>
      </c>
      <c r="AE2961" s="7" t="s">
        <v>6439</v>
      </c>
      <c r="AF2961" s="7" t="str">
        <f aca="false">IF(AD2961&lt;AE2961,AD2961,AE2961)</f>
        <v>Arrows, Bandit, Battle Ram, Golden Knight, Mega Knight, Mother Witch, Royal Ghost, Zappies</v>
      </c>
      <c r="AG2961" s="7" t="str">
        <f aca="false">IF(AD2961&lt;AE2961,AE2961,AD2961)</f>
        <v>Berserker, Boss Bandit, Ice Spirit, Lightning, Royal Hogs, Skeleton Dragons, Tesla, The Log</v>
      </c>
      <c r="AH2961" s="7" t="str">
        <f aca="false">IF(AD2961=AF2961,AA2961,IF(AA2961="Win","Loss",IF(AA2961="Loss","Win","Draw")))</f>
        <v>Win</v>
      </c>
      <c r="AI2961" s="7" t="s">
        <v>297</v>
      </c>
    </row>
    <row r="2962" customFormat="false" ht="15" hidden="false" customHeight="true" outlineLevel="0" collapsed="false">
      <c r="A2962" s="7" t="s">
        <v>6440</v>
      </c>
      <c r="B2962" s="7" t="n">
        <v>1</v>
      </c>
      <c r="C2962" s="7" t="s">
        <v>1066</v>
      </c>
      <c r="D2962" s="7" t="s">
        <v>1067</v>
      </c>
      <c r="E2962" s="7" t="s">
        <v>1010</v>
      </c>
      <c r="F2962" s="7" t="s">
        <v>1011</v>
      </c>
      <c r="G2962" s="7" t="s">
        <v>6441</v>
      </c>
      <c r="H2962" s="7" t="s">
        <v>163</v>
      </c>
      <c r="I2962" s="7" t="s">
        <v>114</v>
      </c>
      <c r="J2962" s="7" t="s">
        <v>241</v>
      </c>
      <c r="K2962" s="7" t="s">
        <v>153</v>
      </c>
      <c r="L2962" s="7" t="s">
        <v>249</v>
      </c>
      <c r="M2962" s="7" t="s">
        <v>242</v>
      </c>
      <c r="N2962" s="7" t="s">
        <v>157</v>
      </c>
      <c r="O2962" s="7" t="s">
        <v>137</v>
      </c>
      <c r="P2962" s="7" t="s">
        <v>126</v>
      </c>
      <c r="Q2962" s="7" t="s">
        <v>203</v>
      </c>
      <c r="R2962" s="7" t="s">
        <v>202</v>
      </c>
      <c r="S2962" s="7" t="s">
        <v>201</v>
      </c>
      <c r="T2962" s="7" t="s">
        <v>88</v>
      </c>
      <c r="U2962" s="7" t="s">
        <v>157</v>
      </c>
      <c r="V2962" s="7" t="s">
        <v>118</v>
      </c>
      <c r="W2962" s="7" t="s">
        <v>204</v>
      </c>
      <c r="X2962" s="7" t="s">
        <v>87</v>
      </c>
      <c r="Y2962" s="7" t="n">
        <v>0</v>
      </c>
      <c r="Z2962" s="7" t="n">
        <v>1</v>
      </c>
      <c r="AA2962" s="7" t="str">
        <f aca="false">IF(Y2962&gt;Z2962,"Win",IF(Y2962&lt;Z2962,"Loss","Draw"))</f>
        <v>Loss</v>
      </c>
      <c r="AB2962" s="7" t="s">
        <v>99</v>
      </c>
      <c r="AC2962" s="7" t="s">
        <v>99</v>
      </c>
      <c r="AD2962" s="7" t="s">
        <v>958</v>
      </c>
      <c r="AE2962" s="7" t="s">
        <v>206</v>
      </c>
      <c r="AF2962" s="7" t="str">
        <f aca="false">IF(AD2962&lt;AE2962,AD2962,AE2962)</f>
        <v>Berserker, Fire Spirit, Goblin Barrel, Ice Spirit, Magic Archer, Royal Delivery, Tesla, Wall Breakers</v>
      </c>
      <c r="AG2962" s="7" t="str">
        <f aca="false">IF(AD2962&lt;AE2962,AE2962,AD2962)</f>
        <v>Bomber, Cannon, Fire Spirit, Giant Snowball, Goblin Drill, Knight, Rocket, Skeletons</v>
      </c>
      <c r="AH2962" s="7" t="str">
        <f aca="false">IF(AD2962=AF2962,AA2962,IF(AA2962="Win","Loss",IF(AA2962="Loss","Win","Draw")))</f>
        <v>Win</v>
      </c>
      <c r="AI2962" s="7" t="s">
        <v>297</v>
      </c>
    </row>
    <row r="2963" customFormat="false" ht="15" hidden="false" customHeight="true" outlineLevel="0" collapsed="false">
      <c r="A2963" s="7" t="s">
        <v>6440</v>
      </c>
      <c r="B2963" s="7" t="n">
        <v>2</v>
      </c>
      <c r="C2963" s="7" t="s">
        <v>1066</v>
      </c>
      <c r="D2963" s="7" t="s">
        <v>1067</v>
      </c>
      <c r="E2963" s="7" t="s">
        <v>1010</v>
      </c>
      <c r="F2963" s="7" t="s">
        <v>1011</v>
      </c>
      <c r="G2963" s="7" t="s">
        <v>6442</v>
      </c>
      <c r="H2963" s="7" t="s">
        <v>163</v>
      </c>
      <c r="I2963" s="7" t="s">
        <v>185</v>
      </c>
      <c r="J2963" s="7" t="s">
        <v>186</v>
      </c>
      <c r="K2963" s="7" t="s">
        <v>152</v>
      </c>
      <c r="L2963" s="7" t="s">
        <v>117</v>
      </c>
      <c r="M2963" s="7" t="s">
        <v>187</v>
      </c>
      <c r="N2963" s="7" t="s">
        <v>109</v>
      </c>
      <c r="O2963" s="7" t="s">
        <v>193</v>
      </c>
      <c r="P2963" s="7" t="s">
        <v>111</v>
      </c>
      <c r="Q2963" s="7" t="s">
        <v>90</v>
      </c>
      <c r="R2963" s="7" t="s">
        <v>123</v>
      </c>
      <c r="S2963" s="7" t="s">
        <v>124</v>
      </c>
      <c r="T2963" s="7" t="s">
        <v>85</v>
      </c>
      <c r="U2963" s="7" t="s">
        <v>95</v>
      </c>
      <c r="V2963" s="7" t="s">
        <v>126</v>
      </c>
      <c r="W2963" s="7" t="s">
        <v>96</v>
      </c>
      <c r="X2963" s="7" t="s">
        <v>125</v>
      </c>
      <c r="Y2963" s="7" t="n">
        <v>1</v>
      </c>
      <c r="Z2963" s="7" t="n">
        <v>0</v>
      </c>
      <c r="AA2963" s="7" t="str">
        <f aca="false">IF(Y2963&gt;Z2963,"Win",IF(Y2963&lt;Z2963,"Loss","Draw"))</f>
        <v>Win</v>
      </c>
      <c r="AB2963" s="7" t="s">
        <v>99</v>
      </c>
      <c r="AC2963" s="7" t="s">
        <v>99</v>
      </c>
      <c r="AD2963" s="7" t="s">
        <v>882</v>
      </c>
      <c r="AE2963" s="7" t="s">
        <v>134</v>
      </c>
      <c r="AF2963" s="7" t="str">
        <f aca="false">IF(AD2963&lt;AE2963,AD2963,AE2963)</f>
        <v>Baby Dragon, Balloon, Executioner, Giant Skeleton, Guards, Miner, Tornado, Zap</v>
      </c>
      <c r="AG2963" s="7" t="str">
        <f aca="false">IF(AD2963&lt;AE2963,AE2963,AD2963)</f>
        <v>Barbarian Barrel, Cannon Cart, Goblinstein, Lightning, Minions, Mortar, Royal Ghost, Skeletons</v>
      </c>
      <c r="AH2963" s="7" t="str">
        <f aca="false">IF(AD2963=AF2963,AA2963,IF(AA2963="Win","Loss",IF(AA2963="Loss","Win","Draw")))</f>
        <v>Win</v>
      </c>
      <c r="AI2963" s="7" t="s">
        <v>297</v>
      </c>
    </row>
    <row r="2964" customFormat="false" ht="15" hidden="false" customHeight="true" outlineLevel="0" collapsed="false">
      <c r="A2964" s="7" t="s">
        <v>6440</v>
      </c>
      <c r="B2964" s="7" t="n">
        <v>3</v>
      </c>
      <c r="C2964" s="7" t="s">
        <v>1066</v>
      </c>
      <c r="D2964" s="7" t="s">
        <v>1067</v>
      </c>
      <c r="E2964" s="7" t="s">
        <v>1010</v>
      </c>
      <c r="F2964" s="7" t="s">
        <v>1011</v>
      </c>
      <c r="G2964" s="7" t="s">
        <v>6443</v>
      </c>
      <c r="H2964" s="7" t="s">
        <v>163</v>
      </c>
      <c r="I2964" s="7" t="s">
        <v>84</v>
      </c>
      <c r="J2964" s="7" t="s">
        <v>91</v>
      </c>
      <c r="K2964" s="7" t="s">
        <v>87</v>
      </c>
      <c r="L2964" s="7" t="s">
        <v>89</v>
      </c>
      <c r="M2964" s="7" t="s">
        <v>455</v>
      </c>
      <c r="N2964" s="7" t="s">
        <v>118</v>
      </c>
      <c r="O2964" s="7" t="s">
        <v>93</v>
      </c>
      <c r="P2964" s="7" t="s">
        <v>88</v>
      </c>
      <c r="Q2964" s="7" t="s">
        <v>82</v>
      </c>
      <c r="R2964" s="7" t="s">
        <v>151</v>
      </c>
      <c r="S2964" s="7" t="s">
        <v>152</v>
      </c>
      <c r="T2964" s="7" t="s">
        <v>119</v>
      </c>
      <c r="U2964" s="7" t="s">
        <v>93</v>
      </c>
      <c r="V2964" s="7" t="s">
        <v>89</v>
      </c>
      <c r="W2964" s="7" t="s">
        <v>150</v>
      </c>
      <c r="X2964" s="7" t="s">
        <v>91</v>
      </c>
      <c r="Y2964" s="7" t="n">
        <v>1</v>
      </c>
      <c r="Z2964" s="7" t="n">
        <v>0</v>
      </c>
      <c r="AA2964" s="7" t="str">
        <f aca="false">IF(Y2964&gt;Z2964,"Win",IF(Y2964&lt;Z2964,"Loss","Draw"))</f>
        <v>Win</v>
      </c>
      <c r="AB2964" s="7" t="s">
        <v>99</v>
      </c>
      <c r="AC2964" s="7" t="s">
        <v>99</v>
      </c>
      <c r="AD2964" s="7" t="s">
        <v>6444</v>
      </c>
      <c r="AE2964" s="7" t="s">
        <v>6445</v>
      </c>
      <c r="AF2964" s="7" t="str">
        <f aca="false">IF(AD2964&lt;AE2964,AD2964,AE2964)</f>
        <v>Archers, Berserker, Fireball, Goblins, Ice Spirit, Tesla, The Log, X-Bow</v>
      </c>
      <c r="AG2964" s="7" t="str">
        <f aca="false">IF(AD2964&lt;AE2964,AE2964,AD2964)</f>
        <v>Baby Dragon, Electro Spirit, Fireball, Goblin Hut, Goblins, Mighty Miner, Royal Hogs, The Log</v>
      </c>
      <c r="AH2964" s="7" t="str">
        <f aca="false">IF(AD2964=AF2964,AA2964,IF(AA2964="Win","Loss",IF(AA2964="Loss","Win","Draw")))</f>
        <v>Win</v>
      </c>
      <c r="AI2964" s="7" t="s">
        <v>297</v>
      </c>
    </row>
    <row r="2965" customFormat="false" ht="15" hidden="false" customHeight="true" outlineLevel="0" collapsed="false">
      <c r="A2965" s="7" t="s">
        <v>6446</v>
      </c>
      <c r="B2965" s="7" t="n">
        <v>1</v>
      </c>
      <c r="C2965" s="7" t="s">
        <v>1066</v>
      </c>
      <c r="D2965" s="7" t="s">
        <v>1067</v>
      </c>
      <c r="E2965" s="7" t="s">
        <v>1010</v>
      </c>
      <c r="F2965" s="7" t="s">
        <v>1011</v>
      </c>
      <c r="G2965" s="7" t="s">
        <v>6447</v>
      </c>
      <c r="H2965" s="7" t="s">
        <v>163</v>
      </c>
      <c r="I2965" s="7" t="s">
        <v>201</v>
      </c>
      <c r="J2965" s="7" t="s">
        <v>202</v>
      </c>
      <c r="K2965" s="7" t="s">
        <v>233</v>
      </c>
      <c r="L2965" s="7" t="s">
        <v>111</v>
      </c>
      <c r="M2965" s="7" t="s">
        <v>157</v>
      </c>
      <c r="N2965" s="7" t="s">
        <v>126</v>
      </c>
      <c r="O2965" s="7" t="s">
        <v>89</v>
      </c>
      <c r="P2965" s="7" t="s">
        <v>234</v>
      </c>
      <c r="Q2965" s="7" t="s">
        <v>418</v>
      </c>
      <c r="R2965" s="7" t="s">
        <v>186</v>
      </c>
      <c r="S2965" s="7" t="s">
        <v>284</v>
      </c>
      <c r="T2965" s="7" t="s">
        <v>110</v>
      </c>
      <c r="U2965" s="7" t="s">
        <v>93</v>
      </c>
      <c r="V2965" s="7" t="s">
        <v>114</v>
      </c>
      <c r="W2965" s="7" t="s">
        <v>242</v>
      </c>
      <c r="X2965" s="7" t="s">
        <v>96</v>
      </c>
      <c r="Y2965" s="7" t="n">
        <v>1</v>
      </c>
      <c r="Z2965" s="7" t="n">
        <v>0</v>
      </c>
      <c r="AA2965" s="7" t="str">
        <f aca="false">IF(Y2965&gt;Z2965,"Win",IF(Y2965&lt;Z2965,"Loss","Draw"))</f>
        <v>Win</v>
      </c>
      <c r="AB2965" s="7" t="s">
        <v>99</v>
      </c>
      <c r="AC2965" s="7" t="s">
        <v>99</v>
      </c>
      <c r="AD2965" s="7" t="s">
        <v>415</v>
      </c>
      <c r="AE2965" s="7" t="s">
        <v>1061</v>
      </c>
      <c r="AF2965" s="7" t="str">
        <f aca="false">IF(AD2965&lt;AE2965,AD2965,AE2965)</f>
        <v>Balloon, Bomber, Fireball, Giant Snowball, Inferno Dragon, Lava Hound, Minions, Skeleton Army</v>
      </c>
      <c r="AG2965" s="7" t="str">
        <f aca="false">IF(AD2965&lt;AE2965,AE2965,AD2965)</f>
        <v>Bats, Bomb Tower, Fire Spirit, Magic Archer, Miner, Skeletons, The Log, Wall Breakers</v>
      </c>
      <c r="AH2965" s="7" t="str">
        <f aca="false">IF(AD2965=AF2965,AA2965,IF(AA2965="Win","Loss",IF(AA2965="Loss","Win","Draw")))</f>
        <v>Loss</v>
      </c>
      <c r="AI2965" s="7" t="s">
        <v>297</v>
      </c>
    </row>
    <row r="2966" customFormat="false" ht="15" hidden="false" customHeight="true" outlineLevel="0" collapsed="false">
      <c r="A2966" s="7" t="s">
        <v>6446</v>
      </c>
      <c r="B2966" s="7" t="n">
        <v>2</v>
      </c>
      <c r="C2966" s="7" t="s">
        <v>1066</v>
      </c>
      <c r="D2966" s="7" t="s">
        <v>1067</v>
      </c>
      <c r="E2966" s="7" t="s">
        <v>1010</v>
      </c>
      <c r="F2966" s="7" t="s">
        <v>1011</v>
      </c>
      <c r="G2966" s="7" t="s">
        <v>6448</v>
      </c>
      <c r="H2966" s="7" t="s">
        <v>163</v>
      </c>
      <c r="I2966" s="7" t="s">
        <v>153</v>
      </c>
      <c r="J2966" s="7" t="s">
        <v>241</v>
      </c>
      <c r="K2966" s="7" t="s">
        <v>114</v>
      </c>
      <c r="L2966" s="7" t="s">
        <v>137</v>
      </c>
      <c r="M2966" s="7" t="s">
        <v>116</v>
      </c>
      <c r="N2966" s="7" t="s">
        <v>95</v>
      </c>
      <c r="O2966" s="7" t="s">
        <v>242</v>
      </c>
      <c r="P2966" s="7" t="s">
        <v>150</v>
      </c>
      <c r="Q2966" s="7" t="s">
        <v>177</v>
      </c>
      <c r="R2966" s="7" t="s">
        <v>83</v>
      </c>
      <c r="S2966" s="7" t="s">
        <v>188</v>
      </c>
      <c r="T2966" s="7" t="s">
        <v>215</v>
      </c>
      <c r="U2966" s="7" t="s">
        <v>85</v>
      </c>
      <c r="V2966" s="7" t="s">
        <v>132</v>
      </c>
      <c r="W2966" s="7" t="s">
        <v>86</v>
      </c>
      <c r="X2966" s="7" t="s">
        <v>89</v>
      </c>
      <c r="Y2966" s="7" t="n">
        <v>1</v>
      </c>
      <c r="Z2966" s="7" t="n">
        <v>0</v>
      </c>
      <c r="AA2966" s="7" t="str">
        <f aca="false">IF(Y2966&gt;Z2966,"Win",IF(Y2966&lt;Z2966,"Loss","Draw"))</f>
        <v>Win</v>
      </c>
      <c r="AB2966" s="7" t="s">
        <v>99</v>
      </c>
      <c r="AC2966" s="7" t="s">
        <v>99</v>
      </c>
      <c r="AD2966" s="7" t="s">
        <v>6449</v>
      </c>
      <c r="AE2966" s="7" t="s">
        <v>6450</v>
      </c>
      <c r="AF2966" s="7" t="str">
        <f aca="false">IF(AD2966&lt;AE2966,AD2966,AE2966)</f>
        <v>Barbarian Barrel, Bomber, Cannon, Electro Spirit, Giant Snowball, Goblin Drill, Knight, Poison</v>
      </c>
      <c r="AG2966" s="7" t="str">
        <f aca="false">IF(AD2966&lt;AE2966,AE2966,AD2966)</f>
        <v>Electro Wizard, Fisherman, Lightning, Monk, Royal Giant, Skeleton Dragons, The Log, Tombstone</v>
      </c>
      <c r="AH2966" s="7" t="str">
        <f aca="false">IF(AD2966=AF2966,AA2966,IF(AA2966="Win","Loss",IF(AA2966="Loss","Win","Draw")))</f>
        <v>Win</v>
      </c>
      <c r="AI2966" s="7" t="s">
        <v>297</v>
      </c>
    </row>
    <row r="2967" customFormat="false" ht="15" hidden="false" customHeight="true" outlineLevel="0" collapsed="false">
      <c r="A2967" s="7" t="s">
        <v>6446</v>
      </c>
      <c r="B2967" s="7" t="n">
        <v>3</v>
      </c>
      <c r="C2967" s="7" t="s">
        <v>1066</v>
      </c>
      <c r="D2967" s="7" t="s">
        <v>1067</v>
      </c>
      <c r="E2967" s="7" t="s">
        <v>1010</v>
      </c>
      <c r="F2967" s="7" t="s">
        <v>1011</v>
      </c>
      <c r="G2967" s="7" t="s">
        <v>6451</v>
      </c>
      <c r="H2967" s="7" t="s">
        <v>163</v>
      </c>
      <c r="I2967" s="7" t="s">
        <v>90</v>
      </c>
      <c r="J2967" s="7" t="s">
        <v>158</v>
      </c>
      <c r="K2967" s="7" t="s">
        <v>92</v>
      </c>
      <c r="L2967" s="7" t="s">
        <v>130</v>
      </c>
      <c r="M2967" s="7" t="s">
        <v>96</v>
      </c>
      <c r="N2967" s="7" t="s">
        <v>159</v>
      </c>
      <c r="O2967" s="7" t="s">
        <v>94</v>
      </c>
      <c r="P2967" s="7" t="s">
        <v>118</v>
      </c>
      <c r="Q2967" s="7" t="s">
        <v>84</v>
      </c>
      <c r="R2967" s="7" t="s">
        <v>95</v>
      </c>
      <c r="S2967" s="7" t="s">
        <v>87</v>
      </c>
      <c r="T2967" s="7" t="s">
        <v>88</v>
      </c>
      <c r="U2967" s="7" t="s">
        <v>115</v>
      </c>
      <c r="V2967" s="7" t="s">
        <v>118</v>
      </c>
      <c r="W2967" s="7" t="s">
        <v>116</v>
      </c>
      <c r="X2967" s="7" t="s">
        <v>97</v>
      </c>
      <c r="Y2967" s="7" t="n">
        <v>1</v>
      </c>
      <c r="Z2967" s="7" t="n">
        <v>0</v>
      </c>
      <c r="AA2967" s="7" t="str">
        <f aca="false">IF(Y2967&gt;Z2967,"Win",IF(Y2967&lt;Z2967,"Loss","Draw"))</f>
        <v>Win</v>
      </c>
      <c r="AB2967" s="7" t="s">
        <v>99</v>
      </c>
      <c r="AC2967" s="7" t="s">
        <v>99</v>
      </c>
      <c r="AD2967" s="7" t="s">
        <v>6452</v>
      </c>
      <c r="AE2967" s="7" t="s">
        <v>1027</v>
      </c>
      <c r="AF2967" s="7" t="str">
        <f aca="false">IF(AD2967&lt;AE2967,AD2967,AE2967)</f>
        <v>Archers, Barbarian Barrel, Berserker, Graveyard, Ice Spirit, Poison, Ronin, Tesla</v>
      </c>
      <c r="AG2967" s="7" t="str">
        <f aca="false">IF(AD2967&lt;AE2967,AE2967,AD2967)</f>
        <v>Arrows, Bowler, Dart Goblin, Ice Spirit, Minions, Mortar, Rascals, Skeleton Barrel</v>
      </c>
      <c r="AH2967" s="7" t="str">
        <f aca="false">IF(AD2967=AF2967,AA2967,IF(AA2967="Win","Loss",IF(AA2967="Loss","Win","Draw")))</f>
        <v>Loss</v>
      </c>
      <c r="AI2967" s="7" t="s">
        <v>297</v>
      </c>
    </row>
    <row r="2968" customFormat="false" ht="15" hidden="false" customHeight="true" outlineLevel="0" collapsed="false">
      <c r="A2968" s="7" t="s">
        <v>6453</v>
      </c>
      <c r="B2968" s="7" t="n">
        <v>1</v>
      </c>
      <c r="C2968" s="7" t="s">
        <v>1066</v>
      </c>
      <c r="D2968" s="7" t="s">
        <v>1067</v>
      </c>
      <c r="E2968" s="7" t="s">
        <v>1010</v>
      </c>
      <c r="F2968" s="7" t="s">
        <v>1011</v>
      </c>
      <c r="G2968" s="7" t="s">
        <v>6454</v>
      </c>
      <c r="H2968" s="7" t="s">
        <v>163</v>
      </c>
      <c r="I2968" s="7" t="s">
        <v>203</v>
      </c>
      <c r="J2968" s="7" t="s">
        <v>241</v>
      </c>
      <c r="K2968" s="7" t="s">
        <v>418</v>
      </c>
      <c r="L2968" s="7" t="s">
        <v>248</v>
      </c>
      <c r="M2968" s="7" t="s">
        <v>159</v>
      </c>
      <c r="N2968" s="7" t="s">
        <v>118</v>
      </c>
      <c r="O2968" s="7" t="s">
        <v>89</v>
      </c>
      <c r="P2968" s="7" t="s">
        <v>87</v>
      </c>
      <c r="Q2968" s="7" t="s">
        <v>152</v>
      </c>
      <c r="R2968" s="7" t="s">
        <v>151</v>
      </c>
      <c r="S2968" s="7" t="s">
        <v>82</v>
      </c>
      <c r="T2968" s="7" t="s">
        <v>153</v>
      </c>
      <c r="U2968" s="7" t="s">
        <v>150</v>
      </c>
      <c r="V2968" s="7" t="s">
        <v>85</v>
      </c>
      <c r="W2968" s="7" t="s">
        <v>126</v>
      </c>
      <c r="X2968" s="7" t="s">
        <v>89</v>
      </c>
      <c r="Y2968" s="7" t="n">
        <v>0</v>
      </c>
      <c r="Z2968" s="7" t="n">
        <v>1</v>
      </c>
      <c r="AA2968" s="7" t="str">
        <f aca="false">IF(Y2968&gt;Z2968,"Win",IF(Y2968&lt;Z2968,"Loss","Draw"))</f>
        <v>Loss</v>
      </c>
      <c r="AB2968" s="7" t="s">
        <v>99</v>
      </c>
      <c r="AC2968" s="7" t="s">
        <v>99</v>
      </c>
      <c r="AD2968" s="7" t="s">
        <v>6455</v>
      </c>
      <c r="AE2968" s="7" t="s">
        <v>155</v>
      </c>
      <c r="AF2968" s="7" t="str">
        <f aca="false">IF(AD2968&lt;AE2968,AD2968,AE2968)</f>
        <v>Baby Dragon, Cannon, Electro Spirit, Lightning, Mighty Miner, Royal Hogs, Skeletons, The Log</v>
      </c>
      <c r="AG2968" s="7" t="str">
        <f aca="false">IF(AD2968&lt;AE2968,AE2968,AD2968)</f>
        <v>Dart Goblin, Goblin Barrel, Ice Spirit, Knight, Princess, Skeleton Army, Tesla, The Log</v>
      </c>
      <c r="AH2968" s="7" t="str">
        <f aca="false">IF(AD2968=AF2968,AA2968,IF(AA2968="Win","Loss",IF(AA2968="Loss","Win","Draw")))</f>
        <v>Win</v>
      </c>
      <c r="AI2968" s="7" t="s">
        <v>297</v>
      </c>
    </row>
    <row r="2969" customFormat="false" ht="15" hidden="false" customHeight="true" outlineLevel="0" collapsed="false">
      <c r="A2969" s="7" t="s">
        <v>6453</v>
      </c>
      <c r="B2969" s="7" t="n">
        <v>2</v>
      </c>
      <c r="C2969" s="7" t="s">
        <v>1066</v>
      </c>
      <c r="D2969" s="7" t="s">
        <v>1067</v>
      </c>
      <c r="E2969" s="7" t="s">
        <v>1010</v>
      </c>
      <c r="F2969" s="7" t="s">
        <v>1011</v>
      </c>
      <c r="G2969" s="7" t="s">
        <v>6456</v>
      </c>
      <c r="H2969" s="7" t="s">
        <v>163</v>
      </c>
      <c r="I2969" s="7" t="s">
        <v>172</v>
      </c>
      <c r="J2969" s="7" t="s">
        <v>108</v>
      </c>
      <c r="K2969" s="7" t="s">
        <v>107</v>
      </c>
      <c r="L2969" s="7" t="s">
        <v>86</v>
      </c>
      <c r="M2969" s="7" t="s">
        <v>95</v>
      </c>
      <c r="N2969" s="7" t="s">
        <v>126</v>
      </c>
      <c r="O2969" s="7" t="s">
        <v>115</v>
      </c>
      <c r="P2969" s="7" t="s">
        <v>116</v>
      </c>
      <c r="Q2969" s="7" t="s">
        <v>114</v>
      </c>
      <c r="R2969" s="7" t="s">
        <v>202</v>
      </c>
      <c r="S2969" s="7" t="s">
        <v>137</v>
      </c>
      <c r="T2969" s="7" t="s">
        <v>241</v>
      </c>
      <c r="U2969" s="7" t="s">
        <v>157</v>
      </c>
      <c r="V2969" s="7" t="s">
        <v>88</v>
      </c>
      <c r="W2969" s="7" t="s">
        <v>116</v>
      </c>
      <c r="X2969" s="7" t="s">
        <v>87</v>
      </c>
      <c r="Y2969" s="7" t="n">
        <v>0</v>
      </c>
      <c r="Z2969" s="7" t="n">
        <v>1</v>
      </c>
      <c r="AA2969" s="7" t="str">
        <f aca="false">IF(Y2969&gt;Z2969,"Win",IF(Y2969&lt;Z2969,"Loss","Draw"))</f>
        <v>Loss</v>
      </c>
      <c r="AB2969" s="7" t="s">
        <v>99</v>
      </c>
      <c r="AC2969" s="7" t="s">
        <v>99</v>
      </c>
      <c r="AD2969" s="7" t="s">
        <v>6457</v>
      </c>
      <c r="AE2969" s="7" t="s">
        <v>783</v>
      </c>
      <c r="AF2969" s="7" t="str">
        <f aca="false">IF(AD2969&lt;AE2969,AD2969,AE2969)</f>
        <v>Barbarian Barrel, Dark Prince, Goblin Cage, Graveyard, Musketeer, Poison, Skeleton Dragons, Skeletons</v>
      </c>
      <c r="AG2969" s="7" t="str">
        <f aca="false">IF(AD2969&lt;AE2969,AE2969,AD2969)</f>
        <v>Berserker, Fire Spirit, Giant Snowball, Goblin Drill, Knight, Magic Archer, Poison, Tesla</v>
      </c>
      <c r="AH2969" s="7" t="str">
        <f aca="false">IF(AD2969=AF2969,AA2969,IF(AA2969="Win","Loss",IF(AA2969="Loss","Win","Draw")))</f>
        <v>Loss</v>
      </c>
      <c r="AI2969" s="7" t="s">
        <v>297</v>
      </c>
    </row>
    <row r="2970" customFormat="false" ht="15" hidden="false" customHeight="true" outlineLevel="0" collapsed="false">
      <c r="A2970" s="7" t="s">
        <v>6453</v>
      </c>
      <c r="B2970" s="7" t="n">
        <v>3</v>
      </c>
      <c r="C2970" s="7" t="s">
        <v>1066</v>
      </c>
      <c r="D2970" s="7" t="s">
        <v>1067</v>
      </c>
      <c r="E2970" s="7" t="s">
        <v>1010</v>
      </c>
      <c r="F2970" s="7" t="s">
        <v>1011</v>
      </c>
      <c r="G2970" s="7" t="s">
        <v>6458</v>
      </c>
      <c r="H2970" s="7" t="s">
        <v>163</v>
      </c>
      <c r="I2970" s="7" t="s">
        <v>114</v>
      </c>
      <c r="J2970" s="7" t="s">
        <v>128</v>
      </c>
      <c r="K2970" s="7" t="s">
        <v>202</v>
      </c>
      <c r="L2970" s="7" t="s">
        <v>153</v>
      </c>
      <c r="M2970" s="7" t="s">
        <v>165</v>
      </c>
      <c r="N2970" s="7" t="s">
        <v>85</v>
      </c>
      <c r="O2970" s="7" t="s">
        <v>150</v>
      </c>
      <c r="P2970" s="7" t="s">
        <v>88</v>
      </c>
      <c r="Q2970" s="7" t="s">
        <v>203</v>
      </c>
      <c r="R2970" s="7" t="s">
        <v>91</v>
      </c>
      <c r="S2970" s="7" t="s">
        <v>159</v>
      </c>
      <c r="T2970" s="7" t="s">
        <v>97</v>
      </c>
      <c r="U2970" s="7" t="s">
        <v>118</v>
      </c>
      <c r="V2970" s="7" t="s">
        <v>204</v>
      </c>
      <c r="W2970" s="7" t="s">
        <v>201</v>
      </c>
      <c r="X2970" s="7" t="s">
        <v>234</v>
      </c>
      <c r="Y2970" s="7" t="n">
        <v>0</v>
      </c>
      <c r="Z2970" s="7" t="n">
        <v>1</v>
      </c>
      <c r="AA2970" s="7" t="str">
        <f aca="false">IF(Y2970&gt;Z2970,"Win",IF(Y2970&lt;Z2970,"Loss","Draw"))</f>
        <v>Loss</v>
      </c>
      <c r="AB2970" s="7" t="s">
        <v>99</v>
      </c>
      <c r="AC2970" s="7" t="s">
        <v>99</v>
      </c>
      <c r="AD2970" s="7" t="s">
        <v>6459</v>
      </c>
      <c r="AE2970" s="7" t="s">
        <v>888</v>
      </c>
      <c r="AF2970" s="7" t="str">
        <f aca="false">IF(AD2970&lt;AE2970,AD2970,AE2970)</f>
        <v>Berserker, Cannon, Electro Spirit, Giant Snowball, Golden Knight, Hog Rider, Lightning, Magic Archer</v>
      </c>
      <c r="AG2970" s="7" t="str">
        <f aca="false">IF(AD2970&lt;AE2970,AE2970,AD2970)</f>
        <v>Bomb Tower, Dart Goblin, Goblin Barrel, Goblins, Ice Spirit, Ronin, Royal Delivery, Wall Breakers</v>
      </c>
      <c r="AH2970" s="7" t="str">
        <f aca="false">IF(AD2970=AF2970,AA2970,IF(AA2970="Win","Loss",IF(AA2970="Loss","Win","Draw")))</f>
        <v>Loss</v>
      </c>
      <c r="AI2970" s="7" t="s">
        <v>297</v>
      </c>
    </row>
    <row r="2971" customFormat="false" ht="15" hidden="false" customHeight="true" outlineLevel="0" collapsed="false">
      <c r="A2971" s="7" t="s">
        <v>6460</v>
      </c>
      <c r="B2971" s="7" t="n">
        <v>1</v>
      </c>
      <c r="C2971" s="7" t="s">
        <v>1066</v>
      </c>
      <c r="D2971" s="7" t="s">
        <v>1067</v>
      </c>
      <c r="E2971" s="7" t="s">
        <v>1010</v>
      </c>
      <c r="F2971" s="7" t="s">
        <v>1011</v>
      </c>
      <c r="G2971" s="7" t="s">
        <v>6461</v>
      </c>
      <c r="H2971" s="7" t="s">
        <v>163</v>
      </c>
      <c r="I2971" s="7" t="s">
        <v>152</v>
      </c>
      <c r="J2971" s="7" t="s">
        <v>151</v>
      </c>
      <c r="K2971" s="7" t="s">
        <v>82</v>
      </c>
      <c r="L2971" s="7" t="s">
        <v>150</v>
      </c>
      <c r="M2971" s="7" t="s">
        <v>126</v>
      </c>
      <c r="N2971" s="7" t="s">
        <v>85</v>
      </c>
      <c r="O2971" s="7" t="s">
        <v>89</v>
      </c>
      <c r="P2971" s="7" t="s">
        <v>153</v>
      </c>
      <c r="Q2971" s="7" t="s">
        <v>152</v>
      </c>
      <c r="R2971" s="7" t="s">
        <v>128</v>
      </c>
      <c r="S2971" s="7" t="s">
        <v>107</v>
      </c>
      <c r="T2971" s="7" t="s">
        <v>95</v>
      </c>
      <c r="U2971" s="7" t="s">
        <v>306</v>
      </c>
      <c r="V2971" s="7" t="s">
        <v>307</v>
      </c>
      <c r="W2971" s="7" t="s">
        <v>85</v>
      </c>
      <c r="X2971" s="7" t="s">
        <v>187</v>
      </c>
      <c r="Y2971" s="7" t="n">
        <v>1</v>
      </c>
      <c r="Z2971" s="7" t="n">
        <v>0</v>
      </c>
      <c r="AA2971" s="7" t="str">
        <f aca="false">IF(Y2971&gt;Z2971,"Win",IF(Y2971&lt;Z2971,"Loss","Draw"))</f>
        <v>Win</v>
      </c>
      <c r="AB2971" s="7" t="s">
        <v>99</v>
      </c>
      <c r="AC2971" s="7" t="s">
        <v>99</v>
      </c>
      <c r="AD2971" s="7" t="s">
        <v>155</v>
      </c>
      <c r="AE2971" s="7" t="s">
        <v>603</v>
      </c>
      <c r="AF2971" s="7" t="str">
        <f aca="false">IF(AD2971&lt;AE2971,AD2971,AE2971)</f>
        <v>Baby Dragon, Barbarian Barrel, Goblin Cage, Golden Knight, Golem, Ice Wizard, Lightning, Tornado</v>
      </c>
      <c r="AG2971" s="7" t="str">
        <f aca="false">IF(AD2971&lt;AE2971,AE2971,AD2971)</f>
        <v>Baby Dragon, Cannon, Electro Spirit, Lightning, Mighty Miner, Royal Hogs, Skeletons, The Log</v>
      </c>
      <c r="AH2971" s="7" t="str">
        <f aca="false">IF(AD2971=AF2971,AA2971,IF(AA2971="Win","Loss",IF(AA2971="Loss","Win","Draw")))</f>
        <v>Loss</v>
      </c>
      <c r="AI2971" s="7" t="s">
        <v>297</v>
      </c>
    </row>
    <row r="2972" customFormat="false" ht="15" hidden="false" customHeight="true" outlineLevel="0" collapsed="false">
      <c r="A2972" s="7" t="s">
        <v>6460</v>
      </c>
      <c r="B2972" s="7" t="n">
        <v>2</v>
      </c>
      <c r="C2972" s="7" t="s">
        <v>1066</v>
      </c>
      <c r="D2972" s="7" t="s">
        <v>1067</v>
      </c>
      <c r="E2972" s="7" t="s">
        <v>1010</v>
      </c>
      <c r="F2972" s="7" t="s">
        <v>1011</v>
      </c>
      <c r="G2972" s="7" t="s">
        <v>6462</v>
      </c>
      <c r="H2972" s="7" t="s">
        <v>163</v>
      </c>
      <c r="I2972" s="7" t="s">
        <v>90</v>
      </c>
      <c r="J2972" s="7" t="s">
        <v>194</v>
      </c>
      <c r="K2972" s="7" t="s">
        <v>208</v>
      </c>
      <c r="L2972" s="7" t="s">
        <v>116</v>
      </c>
      <c r="M2972" s="7" t="s">
        <v>95</v>
      </c>
      <c r="N2972" s="7" t="s">
        <v>111</v>
      </c>
      <c r="O2972" s="7" t="s">
        <v>157</v>
      </c>
      <c r="P2972" s="7" t="s">
        <v>193</v>
      </c>
      <c r="Q2972" s="7" t="s">
        <v>87</v>
      </c>
      <c r="R2972" s="7" t="s">
        <v>83</v>
      </c>
      <c r="S2972" s="7" t="s">
        <v>113</v>
      </c>
      <c r="T2972" s="7" t="s">
        <v>165</v>
      </c>
      <c r="U2972" s="7" t="s">
        <v>89</v>
      </c>
      <c r="V2972" s="7" t="s">
        <v>150</v>
      </c>
      <c r="W2972" s="7" t="s">
        <v>164</v>
      </c>
      <c r="X2972" s="7" t="s">
        <v>126</v>
      </c>
      <c r="Y2972" s="7" t="n">
        <v>0</v>
      </c>
      <c r="Z2972" s="7" t="n">
        <v>1</v>
      </c>
      <c r="AA2972" s="7" t="str">
        <f aca="false">IF(Y2972&gt;Z2972,"Win",IF(Y2972&lt;Z2972,"Loss","Draw"))</f>
        <v>Loss</v>
      </c>
      <c r="AB2972" s="7" t="s">
        <v>99</v>
      </c>
      <c r="AC2972" s="7" t="s">
        <v>99</v>
      </c>
      <c r="AD2972" s="7" t="s">
        <v>6463</v>
      </c>
      <c r="AE2972" s="7" t="s">
        <v>1941</v>
      </c>
      <c r="AF2972" s="7" t="str">
        <f aca="false">IF(AD2972&lt;AE2972,AD2972,AE2972)</f>
        <v>Archer Queen, Barbarian Barrel, Fire Spirit, Guards, Miner, Mortar, Poison, Valkyrie</v>
      </c>
      <c r="AG2972" s="7" t="str">
        <f aca="false">IF(AD2972&lt;AE2972,AE2972,AD2972)</f>
        <v>Earthquake, Electro Spirit, Furnace, Hog Rider, Monk, Skeletons, Tesla, The Log</v>
      </c>
      <c r="AH2972" s="7" t="str">
        <f aca="false">IF(AD2972=AF2972,AA2972,IF(AA2972="Win","Loss",IF(AA2972="Loss","Win","Draw")))</f>
        <v>Loss</v>
      </c>
      <c r="AI2972" s="7" t="s">
        <v>297</v>
      </c>
    </row>
    <row r="2973" customFormat="false" ht="15" hidden="false" customHeight="true" outlineLevel="0" collapsed="false">
      <c r="A2973" s="7" t="s">
        <v>6460</v>
      </c>
      <c r="B2973" s="7" t="n">
        <v>3</v>
      </c>
      <c r="C2973" s="7" t="s">
        <v>1066</v>
      </c>
      <c r="D2973" s="7" t="s">
        <v>1067</v>
      </c>
      <c r="E2973" s="7" t="s">
        <v>1010</v>
      </c>
      <c r="F2973" s="7" t="s">
        <v>1011</v>
      </c>
      <c r="G2973" s="7" t="s">
        <v>6464</v>
      </c>
      <c r="H2973" s="7" t="s">
        <v>163</v>
      </c>
      <c r="I2973" s="7" t="s">
        <v>203</v>
      </c>
      <c r="J2973" s="7" t="s">
        <v>108</v>
      </c>
      <c r="K2973" s="7" t="s">
        <v>114</v>
      </c>
      <c r="L2973" s="7" t="s">
        <v>159</v>
      </c>
      <c r="M2973" s="7" t="s">
        <v>131</v>
      </c>
      <c r="N2973" s="7" t="s">
        <v>94</v>
      </c>
      <c r="O2973" s="7" t="s">
        <v>97</v>
      </c>
      <c r="P2973" s="7" t="s">
        <v>125</v>
      </c>
      <c r="Q2973" s="7" t="s">
        <v>114</v>
      </c>
      <c r="R2973" s="7" t="s">
        <v>108</v>
      </c>
      <c r="S2973" s="7" t="s">
        <v>153</v>
      </c>
      <c r="T2973" s="7" t="s">
        <v>137</v>
      </c>
      <c r="U2973" s="7" t="s">
        <v>116</v>
      </c>
      <c r="V2973" s="7" t="s">
        <v>202</v>
      </c>
      <c r="W2973" s="7" t="s">
        <v>118</v>
      </c>
      <c r="X2973" s="7" t="s">
        <v>157</v>
      </c>
      <c r="Y2973" s="7" t="n">
        <v>1</v>
      </c>
      <c r="Z2973" s="7" t="n">
        <v>0</v>
      </c>
      <c r="AA2973" s="7" t="str">
        <f aca="false">IF(Y2973&gt;Z2973,"Win",IF(Y2973&lt;Z2973,"Loss","Draw"))</f>
        <v>Win</v>
      </c>
      <c r="AB2973" s="7" t="s">
        <v>99</v>
      </c>
      <c r="AC2973" s="7" t="s">
        <v>99</v>
      </c>
      <c r="AD2973" s="7" t="s">
        <v>3057</v>
      </c>
      <c r="AE2973" s="7" t="s">
        <v>6465</v>
      </c>
      <c r="AF2973" s="7" t="str">
        <f aca="false">IF(AD2973&lt;AE2973,AD2973,AE2973)</f>
        <v>Bandit, Cannon Cart, Dark Prince, Dart Goblin, Giant Snowball, Goblin Barrel, Rascals, Ronin</v>
      </c>
      <c r="AG2973" s="7" t="str">
        <f aca="false">IF(AD2973&lt;AE2973,AE2973,AD2973)</f>
        <v>Cannon, Dark Prince, Fire Spirit, Giant Snowball, Goblin Drill, Ice Spirit, Magic Archer, Poison</v>
      </c>
      <c r="AH2973" s="7" t="str">
        <f aca="false">IF(AD2973=AF2973,AA2973,IF(AA2973="Win","Loss",IF(AA2973="Loss","Win","Draw")))</f>
        <v>Win</v>
      </c>
      <c r="AI2973" s="7" t="s">
        <v>297</v>
      </c>
    </row>
    <row r="2974" customFormat="false" ht="15" hidden="false" customHeight="true" outlineLevel="0" collapsed="false">
      <c r="A2974" s="5" t="s">
        <v>6466</v>
      </c>
      <c r="B2974" s="5" t="n">
        <v>1</v>
      </c>
      <c r="C2974" s="5" t="s">
        <v>1066</v>
      </c>
      <c r="D2974" s="5" t="s">
        <v>1067</v>
      </c>
      <c r="E2974" s="5" t="s">
        <v>2745</v>
      </c>
      <c r="F2974" s="5" t="s">
        <v>2746</v>
      </c>
      <c r="G2974" s="5" t="s">
        <v>6323</v>
      </c>
      <c r="H2974" s="5" t="s">
        <v>163</v>
      </c>
      <c r="I2974" s="5" t="s">
        <v>87</v>
      </c>
      <c r="J2974" s="5" t="s">
        <v>202</v>
      </c>
      <c r="K2974" s="5" t="s">
        <v>82</v>
      </c>
      <c r="L2974" s="5" t="s">
        <v>85</v>
      </c>
      <c r="M2974" s="5" t="s">
        <v>95</v>
      </c>
      <c r="N2974" s="5" t="s">
        <v>108</v>
      </c>
      <c r="O2974" s="5" t="s">
        <v>150</v>
      </c>
      <c r="P2974" s="5" t="s">
        <v>126</v>
      </c>
      <c r="Q2974" s="5" t="s">
        <v>152</v>
      </c>
      <c r="R2974" s="5" t="s">
        <v>128</v>
      </c>
      <c r="S2974" s="5" t="s">
        <v>107</v>
      </c>
      <c r="T2974" s="5" t="s">
        <v>306</v>
      </c>
      <c r="U2974" s="5" t="s">
        <v>85</v>
      </c>
      <c r="V2974" s="5" t="s">
        <v>307</v>
      </c>
      <c r="W2974" s="5" t="s">
        <v>187</v>
      </c>
      <c r="X2974" s="5" t="s">
        <v>95</v>
      </c>
      <c r="Y2974" s="5" t="n">
        <v>0</v>
      </c>
      <c r="Z2974" s="5" t="n">
        <v>1</v>
      </c>
      <c r="AA2974" s="5" t="str">
        <f aca="false">IF(Y2974&gt;Z2974,"Win",IF(Y2974&lt;Z2974,"Loss","Draw"))</f>
        <v>Loss</v>
      </c>
      <c r="AB2974" s="5" t="s">
        <v>98</v>
      </c>
      <c r="AC2974" s="5" t="s">
        <v>99</v>
      </c>
      <c r="AD2974" s="5" t="s">
        <v>597</v>
      </c>
      <c r="AE2974" s="5" t="s">
        <v>603</v>
      </c>
      <c r="AF2974" s="5" t="str">
        <f aca="false">IF(AD2974&lt;AE2974,AD2974,AE2974)</f>
        <v>Baby Dragon, Barbarian Barrel, Goblin Cage, Golden Knight, Golem, Ice Wizard, Lightning, Tornado</v>
      </c>
      <c r="AG2974" s="5" t="str">
        <f aca="false">IF(AD2974&lt;AE2974,AE2974,AD2974)</f>
        <v>Barbarian Barrel, Dark Prince, Electro Spirit, Lightning, Magic Archer, Royal Hogs, Skeletons, Tesla</v>
      </c>
      <c r="AH2974" s="5" t="str">
        <f aca="false">IF(AD2974=AF2974,AA2974,IF(AA2974="Win","Loss",IF(AA2974="Loss","Win","Draw")))</f>
        <v>Win</v>
      </c>
      <c r="AI2974" s="5" t="s">
        <v>102</v>
      </c>
    </row>
    <row r="2975" customFormat="false" ht="15" hidden="false" customHeight="true" outlineLevel="0" collapsed="false">
      <c r="A2975" s="5" t="s">
        <v>6466</v>
      </c>
      <c r="B2975" s="5" t="n">
        <v>2</v>
      </c>
      <c r="C2975" s="5" t="s">
        <v>1066</v>
      </c>
      <c r="D2975" s="5" t="s">
        <v>1067</v>
      </c>
      <c r="E2975" s="5" t="s">
        <v>2745</v>
      </c>
      <c r="F2975" s="5" t="s">
        <v>2746</v>
      </c>
      <c r="G2975" s="5" t="s">
        <v>6467</v>
      </c>
      <c r="H2975" s="5" t="s">
        <v>163</v>
      </c>
      <c r="I2975" s="5" t="s">
        <v>114</v>
      </c>
      <c r="J2975" s="5" t="s">
        <v>241</v>
      </c>
      <c r="K2975" s="5" t="s">
        <v>137</v>
      </c>
      <c r="L2975" s="5" t="s">
        <v>242</v>
      </c>
      <c r="M2975" s="5" t="s">
        <v>157</v>
      </c>
      <c r="N2975" s="5" t="s">
        <v>88</v>
      </c>
      <c r="O2975" s="5" t="s">
        <v>153</v>
      </c>
      <c r="P2975" s="5" t="s">
        <v>116</v>
      </c>
      <c r="Q2975" s="5" t="s">
        <v>201</v>
      </c>
      <c r="R2975" s="5" t="s">
        <v>202</v>
      </c>
      <c r="S2975" s="5" t="s">
        <v>203</v>
      </c>
      <c r="T2975" s="5" t="s">
        <v>88</v>
      </c>
      <c r="U2975" s="5" t="s">
        <v>157</v>
      </c>
      <c r="V2975" s="5" t="s">
        <v>118</v>
      </c>
      <c r="W2975" s="5" t="s">
        <v>204</v>
      </c>
      <c r="X2975" s="5" t="s">
        <v>209</v>
      </c>
      <c r="Y2975" s="5" t="n">
        <v>1</v>
      </c>
      <c r="Z2975" s="5" t="n">
        <v>0</v>
      </c>
      <c r="AA2975" s="5" t="str">
        <f aca="false">IF(Y2975&gt;Z2975,"Win",IF(Y2975&lt;Z2975,"Loss","Draw"))</f>
        <v>Win</v>
      </c>
      <c r="AB2975" s="5" t="s">
        <v>98</v>
      </c>
      <c r="AC2975" s="5" t="s">
        <v>99</v>
      </c>
      <c r="AD2975" s="5" t="s">
        <v>594</v>
      </c>
      <c r="AE2975" s="5" t="s">
        <v>587</v>
      </c>
      <c r="AF2975" s="5" t="str">
        <f aca="false">IF(AD2975&lt;AE2975,AD2975,AE2975)</f>
        <v>Berserker, Bomber, Cannon, Fire Spirit, Giant Snowball, Goblin Drill, Knight, Poison</v>
      </c>
      <c r="AG2975" s="5" t="str">
        <f aca="false">IF(AD2975&lt;AE2975,AE2975,AD2975)</f>
        <v>Berserker, Fire Spirit, Goblin Barrel, Ice Spirit, Inferno Tower, Magic Archer, Royal Delivery, Wall Breakers</v>
      </c>
      <c r="AH2975" s="5" t="str">
        <f aca="false">IF(AD2975=AF2975,AA2975,IF(AA2975="Win","Loss",IF(AA2975="Loss","Win","Draw")))</f>
        <v>Win</v>
      </c>
      <c r="AI2975" s="5" t="s">
        <v>102</v>
      </c>
    </row>
    <row r="2976" customFormat="false" ht="15" hidden="false" customHeight="true" outlineLevel="0" collapsed="false">
      <c r="A2976" s="5" t="s">
        <v>6466</v>
      </c>
      <c r="B2976" s="5" t="n">
        <v>3</v>
      </c>
      <c r="C2976" s="5" t="s">
        <v>1066</v>
      </c>
      <c r="D2976" s="5" t="s">
        <v>1067</v>
      </c>
      <c r="E2976" s="5" t="s">
        <v>2745</v>
      </c>
      <c r="F2976" s="5" t="s">
        <v>2746</v>
      </c>
      <c r="G2976" s="5" t="s">
        <v>6468</v>
      </c>
      <c r="H2976" s="5" t="s">
        <v>163</v>
      </c>
      <c r="I2976" s="5" t="s">
        <v>177</v>
      </c>
      <c r="J2976" s="5" t="s">
        <v>83</v>
      </c>
      <c r="K2976" s="5" t="s">
        <v>257</v>
      </c>
      <c r="L2976" s="5" t="s">
        <v>143</v>
      </c>
      <c r="M2976" s="5" t="s">
        <v>91</v>
      </c>
      <c r="N2976" s="5" t="s">
        <v>215</v>
      </c>
      <c r="O2976" s="5" t="s">
        <v>89</v>
      </c>
      <c r="P2976" s="5" t="s">
        <v>93</v>
      </c>
      <c r="Q2976" s="5" t="s">
        <v>407</v>
      </c>
      <c r="R2976" s="5" t="s">
        <v>151</v>
      </c>
      <c r="S2976" s="5" t="s">
        <v>87</v>
      </c>
      <c r="T2976" s="5" t="s">
        <v>164</v>
      </c>
      <c r="U2976" s="5" t="s">
        <v>126</v>
      </c>
      <c r="V2976" s="5" t="s">
        <v>165</v>
      </c>
      <c r="W2976" s="5" t="s">
        <v>150</v>
      </c>
      <c r="X2976" s="5" t="s">
        <v>89</v>
      </c>
      <c r="Y2976" s="5" t="n">
        <v>1</v>
      </c>
      <c r="Z2976" s="5" t="n">
        <v>0</v>
      </c>
      <c r="AA2976" s="5" t="str">
        <f aca="false">IF(Y2976&gt;Z2976,"Win",IF(Y2976&lt;Z2976,"Loss","Draw"))</f>
        <v>Win</v>
      </c>
      <c r="AB2976" s="5" t="s">
        <v>98</v>
      </c>
      <c r="AC2976" s="5" t="s">
        <v>99</v>
      </c>
      <c r="AD2976" s="5" t="s">
        <v>276</v>
      </c>
      <c r="AE2976" s="5" t="s">
        <v>526</v>
      </c>
      <c r="AF2976" s="5" t="str">
        <f aca="false">IF(AD2976&lt;AE2976,AD2976,AE2976)</f>
        <v>Earthquake, Electro Spirit, Firecracker, Hog Rider, Mighty Miner, Skeletons, Tesla, The Log</v>
      </c>
      <c r="AG2976" s="5" t="str">
        <f aca="false">IF(AD2976&lt;AE2976,AE2976,AD2976)</f>
        <v>Fireball, Fisherman, Goblins, Heal Spirit, Hunter, Monk, Royal Giant, The Log</v>
      </c>
      <c r="AH2976" s="5" t="str">
        <f aca="false">IF(AD2976=AF2976,AA2976,IF(AA2976="Win","Loss",IF(AA2976="Loss","Win","Draw")))</f>
        <v>Loss</v>
      </c>
      <c r="AI2976" s="5" t="s">
        <v>102</v>
      </c>
    </row>
    <row r="2977" customFormat="false" ht="15" hidden="false" customHeight="true" outlineLevel="0" collapsed="false">
      <c r="A2977" s="5" t="s">
        <v>6469</v>
      </c>
      <c r="B2977" s="5" t="n">
        <v>1</v>
      </c>
      <c r="C2977" s="5" t="s">
        <v>1066</v>
      </c>
      <c r="D2977" s="5" t="s">
        <v>1067</v>
      </c>
      <c r="E2977" s="5" t="s">
        <v>6470</v>
      </c>
      <c r="F2977" s="5" t="s">
        <v>6471</v>
      </c>
      <c r="G2977" s="5" t="s">
        <v>6472</v>
      </c>
      <c r="H2977" s="5" t="s">
        <v>163</v>
      </c>
      <c r="I2977" s="5" t="s">
        <v>82</v>
      </c>
      <c r="J2977" s="5" t="s">
        <v>202</v>
      </c>
      <c r="K2977" s="5" t="s">
        <v>87</v>
      </c>
      <c r="L2977" s="5" t="s">
        <v>97</v>
      </c>
      <c r="M2977" s="5" t="s">
        <v>95</v>
      </c>
      <c r="N2977" s="5" t="s">
        <v>126</v>
      </c>
      <c r="O2977" s="5" t="s">
        <v>150</v>
      </c>
      <c r="P2977" s="5" t="s">
        <v>85</v>
      </c>
      <c r="Q2977" s="5" t="s">
        <v>92</v>
      </c>
      <c r="R2977" s="5" t="s">
        <v>91</v>
      </c>
      <c r="S2977" s="5" t="s">
        <v>90</v>
      </c>
      <c r="T2977" s="5" t="s">
        <v>125</v>
      </c>
      <c r="U2977" s="5" t="s">
        <v>93</v>
      </c>
      <c r="V2977" s="5" t="s">
        <v>96</v>
      </c>
      <c r="W2977" s="5" t="s">
        <v>94</v>
      </c>
      <c r="X2977" s="5" t="s">
        <v>150</v>
      </c>
      <c r="Y2977" s="5" t="n">
        <v>1</v>
      </c>
      <c r="Z2977" s="5" t="n">
        <v>0</v>
      </c>
      <c r="AA2977" s="5" t="str">
        <f aca="false">IF(Y2977&gt;Z2977,"Win",IF(Y2977&lt;Z2977,"Loss","Draw"))</f>
        <v>Win</v>
      </c>
      <c r="AB2977" s="5" t="s">
        <v>98</v>
      </c>
      <c r="AC2977" s="5" t="s">
        <v>99</v>
      </c>
      <c r="AD2977" s="5" t="s">
        <v>492</v>
      </c>
      <c r="AE2977" s="5" t="s">
        <v>635</v>
      </c>
      <c r="AF2977" s="5" t="str">
        <f aca="false">IF(AD2977&lt;AE2977,AD2977,AE2977)</f>
        <v>Barbarian Barrel, Electro Spirit, Lightning, Magic Archer, Ronin, Royal Hogs, Skeletons, Tesla</v>
      </c>
      <c r="AG2977" s="5" t="str">
        <f aca="false">IF(AD2977&lt;AE2977,AE2977,AD2977)</f>
        <v>Cannon Cart, Electro Spirit, Fireball, Goblins, Minions, Mortar, Rascals, Skeleton Barrel</v>
      </c>
      <c r="AH2977" s="5" t="str">
        <f aca="false">IF(AD2977=AF2977,AA2977,IF(AA2977="Win","Loss",IF(AA2977="Loss","Win","Draw")))</f>
        <v>Win</v>
      </c>
      <c r="AI2977" s="5" t="s">
        <v>102</v>
      </c>
    </row>
    <row r="2978" customFormat="false" ht="15" hidden="false" customHeight="true" outlineLevel="0" collapsed="false">
      <c r="A2978" s="5" t="s">
        <v>6469</v>
      </c>
      <c r="B2978" s="5" t="n">
        <v>2</v>
      </c>
      <c r="C2978" s="5" t="s">
        <v>1066</v>
      </c>
      <c r="D2978" s="5" t="s">
        <v>1067</v>
      </c>
      <c r="E2978" s="5" t="s">
        <v>6470</v>
      </c>
      <c r="F2978" s="5" t="s">
        <v>6471</v>
      </c>
      <c r="G2978" s="5" t="s">
        <v>6473</v>
      </c>
      <c r="H2978" s="5" t="s">
        <v>163</v>
      </c>
      <c r="I2978" s="5" t="s">
        <v>90</v>
      </c>
      <c r="J2978" s="5" t="s">
        <v>158</v>
      </c>
      <c r="K2978" s="5" t="s">
        <v>92</v>
      </c>
      <c r="L2978" s="5" t="s">
        <v>93</v>
      </c>
      <c r="M2978" s="5" t="s">
        <v>96</v>
      </c>
      <c r="N2978" s="5" t="s">
        <v>89</v>
      </c>
      <c r="O2978" s="5" t="s">
        <v>159</v>
      </c>
      <c r="P2978" s="5" t="s">
        <v>94</v>
      </c>
      <c r="Q2978" s="5" t="s">
        <v>127</v>
      </c>
      <c r="R2978" s="5" t="s">
        <v>128</v>
      </c>
      <c r="S2978" s="5" t="s">
        <v>129</v>
      </c>
      <c r="T2978" s="5" t="s">
        <v>133</v>
      </c>
      <c r="U2978" s="5" t="s">
        <v>95</v>
      </c>
      <c r="V2978" s="5" t="s">
        <v>132</v>
      </c>
      <c r="W2978" s="5" t="s">
        <v>131</v>
      </c>
      <c r="X2978" s="5" t="s">
        <v>130</v>
      </c>
      <c r="Y2978" s="5" t="n">
        <v>1</v>
      </c>
      <c r="Z2978" s="5" t="n">
        <v>0</v>
      </c>
      <c r="AA2978" s="5" t="str">
        <f aca="false">IF(Y2978&gt;Z2978,"Win",IF(Y2978&lt;Z2978,"Loss","Draw"))</f>
        <v>Win</v>
      </c>
      <c r="AB2978" s="5" t="s">
        <v>98</v>
      </c>
      <c r="AC2978" s="5" t="s">
        <v>99</v>
      </c>
      <c r="AD2978" s="5" t="s">
        <v>6059</v>
      </c>
      <c r="AE2978" s="5" t="s">
        <v>6474</v>
      </c>
      <c r="AF2978" s="5" t="str">
        <f aca="false">IF(AD2978&lt;AE2978,AD2978,AE2978)</f>
        <v>Arrows, Bandit, Barbarian Barrel, Battle Ram, Electro Wizard, Golden Knight, Mega Knight, Mother Witch</v>
      </c>
      <c r="AG2978" s="5" t="str">
        <f aca="false">IF(AD2978&lt;AE2978,AE2978,AD2978)</f>
        <v>Bowler, Dart Goblin, Fireball, Minions, Mortar, Rascals, Skeleton Barrel, The Log</v>
      </c>
      <c r="AH2978" s="5" t="str">
        <f aca="false">IF(AD2978=AF2978,AA2978,IF(AA2978="Win","Loss",IF(AA2978="Loss","Win","Draw")))</f>
        <v>Loss</v>
      </c>
      <c r="AI2978" s="5" t="s">
        <v>102</v>
      </c>
    </row>
    <row r="2979" customFormat="false" ht="15" hidden="false" customHeight="true" outlineLevel="0" collapsed="false">
      <c r="A2979" s="5" t="s">
        <v>6475</v>
      </c>
      <c r="B2979" s="5" t="n">
        <v>1</v>
      </c>
      <c r="C2979" s="5" t="s">
        <v>1066</v>
      </c>
      <c r="D2979" s="5" t="s">
        <v>1067</v>
      </c>
      <c r="E2979" s="5" t="s">
        <v>6476</v>
      </c>
      <c r="F2979" s="5" t="s">
        <v>6477</v>
      </c>
      <c r="G2979" s="5" t="s">
        <v>6478</v>
      </c>
      <c r="H2979" s="5" t="s">
        <v>163</v>
      </c>
      <c r="I2979" s="5" t="s">
        <v>129</v>
      </c>
      <c r="J2979" s="5" t="s">
        <v>172</v>
      </c>
      <c r="K2979" s="5" t="s">
        <v>87</v>
      </c>
      <c r="L2979" s="5" t="s">
        <v>157</v>
      </c>
      <c r="M2979" s="5" t="s">
        <v>89</v>
      </c>
      <c r="N2979" s="5" t="s">
        <v>165</v>
      </c>
      <c r="O2979" s="5" t="s">
        <v>164</v>
      </c>
      <c r="P2979" s="5" t="s">
        <v>126</v>
      </c>
      <c r="Q2979" s="5" t="s">
        <v>284</v>
      </c>
      <c r="R2979" s="5" t="s">
        <v>158</v>
      </c>
      <c r="S2979" s="5" t="s">
        <v>107</v>
      </c>
      <c r="T2979" s="5" t="s">
        <v>387</v>
      </c>
      <c r="U2979" s="5" t="s">
        <v>187</v>
      </c>
      <c r="V2979" s="5" t="s">
        <v>85</v>
      </c>
      <c r="W2979" s="5" t="s">
        <v>307</v>
      </c>
      <c r="X2979" s="5" t="s">
        <v>95</v>
      </c>
      <c r="Y2979" s="5" t="n">
        <v>0</v>
      </c>
      <c r="Z2979" s="5" t="n">
        <v>1</v>
      </c>
      <c r="AA2979" s="5" t="str">
        <f aca="false">IF(Y2979&gt;Z2979,"Win",IF(Y2979&lt;Z2979,"Loss","Draw"))</f>
        <v>Loss</v>
      </c>
      <c r="AB2979" s="5" t="s">
        <v>98</v>
      </c>
      <c r="AC2979" s="5" t="s">
        <v>99</v>
      </c>
      <c r="AD2979" s="5" t="s">
        <v>6479</v>
      </c>
      <c r="AE2979" s="5" t="s">
        <v>6480</v>
      </c>
      <c r="AF2979" s="5" t="str">
        <f aca="false">IF(AD2979&lt;AE2979,AD2979,AE2979)</f>
        <v>Barbarian Barrel, Bowler, Electro Giant, Goblin Cage, Ice Wizard, Inferno Dragon, Lightning, Tornado</v>
      </c>
      <c r="AG2979" s="5" t="str">
        <f aca="false">IF(AD2979&lt;AE2979,AE2979,AD2979)</f>
        <v>Earthquake, Fire Spirit, Hog Rider, Mega Knight, Musketeer, Skeletons, Tesla, The Log</v>
      </c>
      <c r="AH2979" s="5" t="str">
        <f aca="false">IF(AD2979=AF2979,AA2979,IF(AA2979="Win","Loss",IF(AA2979="Loss","Win","Draw")))</f>
        <v>Win</v>
      </c>
      <c r="AI2979" s="5" t="s">
        <v>102</v>
      </c>
    </row>
    <row r="2980" customFormat="false" ht="15" hidden="false" customHeight="true" outlineLevel="0" collapsed="false">
      <c r="A2980" s="5" t="s">
        <v>6475</v>
      </c>
      <c r="B2980" s="5" t="n">
        <v>2</v>
      </c>
      <c r="C2980" s="5" t="s">
        <v>1066</v>
      </c>
      <c r="D2980" s="5" t="s">
        <v>1067</v>
      </c>
      <c r="E2980" s="5" t="s">
        <v>6476</v>
      </c>
      <c r="F2980" s="5" t="s">
        <v>6477</v>
      </c>
      <c r="G2980" s="5" t="s">
        <v>6481</v>
      </c>
      <c r="H2980" s="5" t="s">
        <v>163</v>
      </c>
      <c r="I2980" s="5" t="s">
        <v>127</v>
      </c>
      <c r="J2980" s="5" t="s">
        <v>219</v>
      </c>
      <c r="K2980" s="5" t="s">
        <v>124</v>
      </c>
      <c r="L2980" s="5" t="s">
        <v>117</v>
      </c>
      <c r="M2980" s="5" t="s">
        <v>173</v>
      </c>
      <c r="N2980" s="5" t="s">
        <v>133</v>
      </c>
      <c r="O2980" s="5" t="s">
        <v>294</v>
      </c>
      <c r="P2980" s="5" t="s">
        <v>95</v>
      </c>
      <c r="Q2980" s="5" t="s">
        <v>233</v>
      </c>
      <c r="R2980" s="5" t="s">
        <v>202</v>
      </c>
      <c r="S2980" s="5" t="s">
        <v>201</v>
      </c>
      <c r="T2980" s="5" t="s">
        <v>234</v>
      </c>
      <c r="U2980" s="5" t="s">
        <v>88</v>
      </c>
      <c r="V2980" s="5" t="s">
        <v>157</v>
      </c>
      <c r="W2980" s="5" t="s">
        <v>89</v>
      </c>
      <c r="X2980" s="5" t="s">
        <v>111</v>
      </c>
      <c r="Y2980" s="5" t="n">
        <v>0</v>
      </c>
      <c r="Z2980" s="5" t="n">
        <v>1</v>
      </c>
      <c r="AA2980" s="5" t="str">
        <f aca="false">IF(Y2980&gt;Z2980,"Win",IF(Y2980&lt;Z2980,"Loss","Draw"))</f>
        <v>Loss</v>
      </c>
      <c r="AB2980" s="5" t="s">
        <v>98</v>
      </c>
      <c r="AC2980" s="5" t="s">
        <v>99</v>
      </c>
      <c r="AD2980" s="5" t="s">
        <v>296</v>
      </c>
      <c r="AE2980" s="5" t="s">
        <v>1858</v>
      </c>
      <c r="AF2980" s="5" t="str">
        <f aca="false">IF(AD2980&lt;AE2980,AD2980,AE2980)</f>
        <v>Barbarian Barrel, Battle Ram, Giant Skeleton, Mother Witch, Royal Ghost, Vines, Wizard, Zappies</v>
      </c>
      <c r="AG2980" s="5" t="str">
        <f aca="false">IF(AD2980&lt;AE2980,AE2980,AD2980)</f>
        <v>Bats, Berserker, Bomb Tower, Fire Spirit, Magic Archer, Miner, The Log, Wall Breakers</v>
      </c>
      <c r="AH2980" s="5" t="str">
        <f aca="false">IF(AD2980=AF2980,AA2980,IF(AA2980="Win","Loss",IF(AA2980="Loss","Win","Draw")))</f>
        <v>Loss</v>
      </c>
      <c r="AI2980" s="5" t="s">
        <v>102</v>
      </c>
    </row>
    <row r="2981" customFormat="false" ht="15" hidden="false" customHeight="true" outlineLevel="0" collapsed="false">
      <c r="A2981" s="5" t="s">
        <v>6482</v>
      </c>
      <c r="B2981" s="5" t="n">
        <v>1</v>
      </c>
      <c r="C2981" s="5" t="s">
        <v>1066</v>
      </c>
      <c r="D2981" s="5" t="s">
        <v>1067</v>
      </c>
      <c r="E2981" s="5" t="s">
        <v>1496</v>
      </c>
      <c r="F2981" s="5" t="s">
        <v>1497</v>
      </c>
      <c r="G2981" s="5" t="s">
        <v>2726</v>
      </c>
      <c r="H2981" s="5" t="s">
        <v>163</v>
      </c>
      <c r="I2981" s="5" t="s">
        <v>107</v>
      </c>
      <c r="J2981" s="5" t="s">
        <v>95</v>
      </c>
      <c r="K2981" s="5" t="s">
        <v>141</v>
      </c>
      <c r="L2981" s="5" t="s">
        <v>150</v>
      </c>
      <c r="M2981" s="5" t="s">
        <v>143</v>
      </c>
      <c r="N2981" s="5" t="s">
        <v>177</v>
      </c>
      <c r="O2981" s="5" t="s">
        <v>93</v>
      </c>
      <c r="P2981" s="5" t="s">
        <v>178</v>
      </c>
      <c r="Q2981" s="5" t="s">
        <v>82</v>
      </c>
      <c r="R2981" s="5" t="s">
        <v>151</v>
      </c>
      <c r="S2981" s="5" t="s">
        <v>152</v>
      </c>
      <c r="T2981" s="5" t="s">
        <v>85</v>
      </c>
      <c r="U2981" s="5" t="s">
        <v>126</v>
      </c>
      <c r="V2981" s="5" t="s">
        <v>150</v>
      </c>
      <c r="W2981" s="5" t="s">
        <v>89</v>
      </c>
      <c r="X2981" s="5" t="s">
        <v>153</v>
      </c>
      <c r="Y2981" s="5" t="n">
        <v>1</v>
      </c>
      <c r="Z2981" s="5" t="n">
        <v>0</v>
      </c>
      <c r="AA2981" s="5" t="str">
        <f aca="false">IF(Y2981&gt;Z2981,"Win",IF(Y2981&lt;Z2981,"Loss","Draw"))</f>
        <v>Win</v>
      </c>
      <c r="AB2981" s="5" t="s">
        <v>98</v>
      </c>
      <c r="AC2981" s="5" t="s">
        <v>99</v>
      </c>
      <c r="AD2981" s="5" t="s">
        <v>180</v>
      </c>
      <c r="AE2981" s="5" t="s">
        <v>155</v>
      </c>
      <c r="AF2981" s="5" t="str">
        <f aca="false">IF(AD2981&lt;AE2981,AD2981,AE2981)</f>
        <v>Baby Dragon, Cannon, Electro Spirit, Lightning, Mighty Miner, Royal Hogs, Skeletons, The Log</v>
      </c>
      <c r="AG2981" s="5" t="str">
        <f aca="false">IF(AD2981&lt;AE2981,AE2981,AD2981)</f>
        <v>Barbarian Barrel, Electro Spirit, Fireball, Goblin Cage, Heal Spirit, Lumberjack, Phoenix, Royal Giant</v>
      </c>
      <c r="AH2981" s="5" t="str">
        <f aca="false">IF(AD2981=AF2981,AA2981,IF(AA2981="Win","Loss",IF(AA2981="Loss","Win","Draw")))</f>
        <v>Loss</v>
      </c>
      <c r="AI2981" s="5" t="s">
        <v>102</v>
      </c>
    </row>
    <row r="2982" customFormat="false" ht="15" hidden="false" customHeight="true" outlineLevel="0" collapsed="false">
      <c r="A2982" s="5" t="s">
        <v>6482</v>
      </c>
      <c r="B2982" s="5" t="n">
        <v>2</v>
      </c>
      <c r="C2982" s="5" t="s">
        <v>1066</v>
      </c>
      <c r="D2982" s="5" t="s">
        <v>1067</v>
      </c>
      <c r="E2982" s="5" t="s">
        <v>1496</v>
      </c>
      <c r="F2982" s="5" t="s">
        <v>1497</v>
      </c>
      <c r="G2982" s="5" t="s">
        <v>6483</v>
      </c>
      <c r="H2982" s="5" t="s">
        <v>163</v>
      </c>
      <c r="I2982" s="5" t="s">
        <v>201</v>
      </c>
      <c r="J2982" s="5" t="s">
        <v>202</v>
      </c>
      <c r="K2982" s="5" t="s">
        <v>203</v>
      </c>
      <c r="L2982" s="5" t="s">
        <v>118</v>
      </c>
      <c r="M2982" s="5" t="s">
        <v>157</v>
      </c>
      <c r="N2982" s="5" t="s">
        <v>88</v>
      </c>
      <c r="O2982" s="5" t="s">
        <v>89</v>
      </c>
      <c r="P2982" s="5" t="s">
        <v>234</v>
      </c>
      <c r="Q2982" s="5" t="s">
        <v>137</v>
      </c>
      <c r="R2982" s="5" t="s">
        <v>123</v>
      </c>
      <c r="S2982" s="5" t="s">
        <v>114</v>
      </c>
      <c r="T2982" s="5" t="s">
        <v>138</v>
      </c>
      <c r="U2982" s="5" t="s">
        <v>87</v>
      </c>
      <c r="V2982" s="5" t="s">
        <v>157</v>
      </c>
      <c r="W2982" s="5" t="s">
        <v>88</v>
      </c>
      <c r="X2982" s="5" t="s">
        <v>116</v>
      </c>
      <c r="Y2982" s="5" t="n">
        <v>1</v>
      </c>
      <c r="Z2982" s="5" t="n">
        <v>0</v>
      </c>
      <c r="AA2982" s="5" t="str">
        <f aca="false">IF(Y2982&gt;Z2982,"Win",IF(Y2982&lt;Z2982,"Loss","Draw"))</f>
        <v>Win</v>
      </c>
      <c r="AB2982" s="5" t="s">
        <v>98</v>
      </c>
      <c r="AC2982" s="5" t="s">
        <v>99</v>
      </c>
      <c r="AD2982" s="5" t="s">
        <v>6484</v>
      </c>
      <c r="AE2982" s="5" t="s">
        <v>6485</v>
      </c>
      <c r="AF2982" s="5" t="str">
        <f aca="false">IF(AD2982&lt;AE2982,AD2982,AE2982)</f>
        <v>Berserker, Bomb Tower, Fire Spirit, Goblin Barrel, Ice Spirit, Magic Archer, The Log, Wall Breakers</v>
      </c>
      <c r="AG2982" s="5" t="str">
        <f aca="false">IF(AD2982&lt;AE2982,AE2982,AD2982)</f>
        <v>Berserker, Fire Spirit, Giant Snowball, Goblin Demolisher, Goblin Drill, Goblinstein, Poison, Tesla</v>
      </c>
      <c r="AH2982" s="5" t="str">
        <f aca="false">IF(AD2982=AF2982,AA2982,IF(AA2982="Win","Loss",IF(AA2982="Loss","Win","Draw")))</f>
        <v>Win</v>
      </c>
      <c r="AI2982" s="5" t="s">
        <v>102</v>
      </c>
    </row>
    <row r="2983" customFormat="false" ht="15" hidden="false" customHeight="true" outlineLevel="0" collapsed="false">
      <c r="A2983" s="5" t="s">
        <v>6486</v>
      </c>
      <c r="B2983" s="5" t="n">
        <v>1</v>
      </c>
      <c r="C2983" s="5" t="s">
        <v>1066</v>
      </c>
      <c r="D2983" s="5" t="s">
        <v>1067</v>
      </c>
      <c r="E2983" s="5" t="s">
        <v>182</v>
      </c>
      <c r="F2983" s="5" t="s">
        <v>183</v>
      </c>
      <c r="G2983" s="5" t="s">
        <v>4880</v>
      </c>
      <c r="H2983" s="5" t="s">
        <v>163</v>
      </c>
      <c r="I2983" s="5" t="s">
        <v>129</v>
      </c>
      <c r="J2983" s="5" t="s">
        <v>186</v>
      </c>
      <c r="K2983" s="5" t="s">
        <v>185</v>
      </c>
      <c r="L2983" s="5" t="s">
        <v>111</v>
      </c>
      <c r="M2983" s="5" t="s">
        <v>193</v>
      </c>
      <c r="N2983" s="5" t="s">
        <v>187</v>
      </c>
      <c r="O2983" s="5" t="s">
        <v>109</v>
      </c>
      <c r="P2983" s="5" t="s">
        <v>153</v>
      </c>
      <c r="Q2983" s="5" t="s">
        <v>92</v>
      </c>
      <c r="R2983" s="5" t="s">
        <v>91</v>
      </c>
      <c r="S2983" s="5" t="s">
        <v>90</v>
      </c>
      <c r="T2983" s="5" t="s">
        <v>125</v>
      </c>
      <c r="U2983" s="5" t="s">
        <v>93</v>
      </c>
      <c r="V2983" s="5" t="s">
        <v>96</v>
      </c>
      <c r="W2983" s="5" t="s">
        <v>94</v>
      </c>
      <c r="X2983" s="5" t="s">
        <v>150</v>
      </c>
      <c r="Y2983" s="5" t="n">
        <v>0</v>
      </c>
      <c r="Z2983" s="5" t="n">
        <v>1</v>
      </c>
      <c r="AA2983" s="5" t="str">
        <f aca="false">IF(Y2983&gt;Z2983,"Win",IF(Y2983&lt;Z2983,"Loss","Draw"))</f>
        <v>Loss</v>
      </c>
      <c r="AB2983" s="5" t="s">
        <v>98</v>
      </c>
      <c r="AC2983" s="5" t="s">
        <v>99</v>
      </c>
      <c r="AD2983" s="5" t="s">
        <v>2877</v>
      </c>
      <c r="AE2983" s="5" t="s">
        <v>635</v>
      </c>
      <c r="AF2983" s="5" t="str">
        <f aca="false">IF(AD2983&lt;AE2983,AD2983,AE2983)</f>
        <v>Balloon, Cannon, Executioner, Guards, Mega Knight, Miner, Tornado, Zap</v>
      </c>
      <c r="AG2983" s="5" t="str">
        <f aca="false">IF(AD2983&lt;AE2983,AE2983,AD2983)</f>
        <v>Cannon Cart, Electro Spirit, Fireball, Goblins, Minions, Mortar, Rascals, Skeleton Barrel</v>
      </c>
      <c r="AH2983" s="5" t="str">
        <f aca="false">IF(AD2983=AF2983,AA2983,IF(AA2983="Win","Loss",IF(AA2983="Loss","Win","Draw")))</f>
        <v>Loss</v>
      </c>
      <c r="AI2983" s="5" t="s">
        <v>102</v>
      </c>
    </row>
    <row r="2984" customFormat="false" ht="15" hidden="false" customHeight="true" outlineLevel="0" collapsed="false">
      <c r="A2984" s="7" t="s">
        <v>6487</v>
      </c>
      <c r="B2984" s="7" t="n">
        <v>1</v>
      </c>
      <c r="C2984" s="7" t="s">
        <v>1066</v>
      </c>
      <c r="D2984" s="7" t="s">
        <v>1067</v>
      </c>
      <c r="E2984" s="7" t="s">
        <v>182</v>
      </c>
      <c r="F2984" s="7" t="s">
        <v>183</v>
      </c>
      <c r="G2984" s="7" t="s">
        <v>6488</v>
      </c>
      <c r="H2984" s="7" t="s">
        <v>163</v>
      </c>
      <c r="I2984" s="7" t="s">
        <v>208</v>
      </c>
      <c r="J2984" s="7" t="s">
        <v>139</v>
      </c>
      <c r="K2984" s="7" t="s">
        <v>109</v>
      </c>
      <c r="L2984" s="7" t="s">
        <v>110</v>
      </c>
      <c r="M2984" s="7" t="s">
        <v>88</v>
      </c>
      <c r="N2984" s="7" t="s">
        <v>188</v>
      </c>
      <c r="O2984" s="7" t="s">
        <v>93</v>
      </c>
      <c r="P2984" s="7" t="s">
        <v>112</v>
      </c>
      <c r="Q2984" s="7" t="s">
        <v>127</v>
      </c>
      <c r="R2984" s="7" t="s">
        <v>128</v>
      </c>
      <c r="S2984" s="7" t="s">
        <v>129</v>
      </c>
      <c r="T2984" s="7" t="s">
        <v>133</v>
      </c>
      <c r="U2984" s="7" t="s">
        <v>97</v>
      </c>
      <c r="V2984" s="7" t="s">
        <v>124</v>
      </c>
      <c r="W2984" s="7" t="s">
        <v>173</v>
      </c>
      <c r="X2984" s="7" t="s">
        <v>130</v>
      </c>
      <c r="Y2984" s="7" t="n">
        <v>1</v>
      </c>
      <c r="Z2984" s="7" t="n">
        <v>0</v>
      </c>
      <c r="AA2984" s="7" t="str">
        <f aca="false">IF(Y2984&gt;Z2984,"Win",IF(Y2984&lt;Z2984,"Loss","Draw"))</f>
        <v>Win</v>
      </c>
      <c r="AB2984" s="7" t="s">
        <v>99</v>
      </c>
      <c r="AC2984" s="7" t="s">
        <v>99</v>
      </c>
      <c r="AD2984" s="7" t="s">
        <v>285</v>
      </c>
      <c r="AE2984" s="7" t="s">
        <v>1091</v>
      </c>
      <c r="AF2984" s="7" t="str">
        <f aca="false">IF(AD2984&lt;AE2984,AD2984,AE2984)</f>
        <v>Arrows, Battle Ram, Golden Knight, Mega Knight, Mother Witch, Ronin, Royal Ghost, Zappies</v>
      </c>
      <c r="AG2984" s="7" t="str">
        <f aca="false">IF(AD2984&lt;AE2984,AE2984,AD2984)</f>
        <v>Berserker, Fireball, Lava Hound, Mega Minion, Spirit Empress, Tombstone, Valkyrie, Zap</v>
      </c>
      <c r="AH2984" s="7" t="str">
        <f aca="false">IF(AD2984=AF2984,AA2984,IF(AA2984="Win","Loss",IF(AA2984="Loss","Win","Draw")))</f>
        <v>Loss</v>
      </c>
      <c r="AI2984" s="7" t="s">
        <v>102</v>
      </c>
    </row>
    <row r="2985" customFormat="false" ht="15" hidden="false" customHeight="true" outlineLevel="0" collapsed="false">
      <c r="A2985" s="5" t="s">
        <v>6489</v>
      </c>
      <c r="B2985" s="5" t="n">
        <v>1</v>
      </c>
      <c r="C2985" s="5" t="s">
        <v>1066</v>
      </c>
      <c r="D2985" s="5" t="s">
        <v>1067</v>
      </c>
      <c r="E2985" s="5" t="s">
        <v>4066</v>
      </c>
      <c r="F2985" s="5" t="s">
        <v>4067</v>
      </c>
      <c r="G2985" s="5" t="s">
        <v>6490</v>
      </c>
      <c r="H2985" s="5" t="s">
        <v>163</v>
      </c>
      <c r="I2985" s="5" t="s">
        <v>201</v>
      </c>
      <c r="J2985" s="5" t="s">
        <v>202</v>
      </c>
      <c r="K2985" s="5" t="s">
        <v>233</v>
      </c>
      <c r="L2985" s="5" t="s">
        <v>111</v>
      </c>
      <c r="M2985" s="5" t="s">
        <v>87</v>
      </c>
      <c r="N2985" s="5" t="s">
        <v>204</v>
      </c>
      <c r="O2985" s="5" t="s">
        <v>88</v>
      </c>
      <c r="P2985" s="5" t="s">
        <v>157</v>
      </c>
      <c r="Q2985" s="5" t="s">
        <v>82</v>
      </c>
      <c r="R2985" s="5" t="s">
        <v>151</v>
      </c>
      <c r="S2985" s="5" t="s">
        <v>152</v>
      </c>
      <c r="T2985" s="5" t="s">
        <v>85</v>
      </c>
      <c r="U2985" s="5" t="s">
        <v>126</v>
      </c>
      <c r="V2985" s="5" t="s">
        <v>143</v>
      </c>
      <c r="W2985" s="5" t="s">
        <v>89</v>
      </c>
      <c r="X2985" s="5" t="s">
        <v>153</v>
      </c>
      <c r="Y2985" s="5" t="n">
        <v>0</v>
      </c>
      <c r="Z2985" s="5" t="n">
        <v>1</v>
      </c>
      <c r="AA2985" s="5" t="str">
        <f aca="false">IF(Y2985&gt;Z2985,"Win",IF(Y2985&lt;Z2985,"Loss","Draw"))</f>
        <v>Loss</v>
      </c>
      <c r="AB2985" s="5" t="s">
        <v>98</v>
      </c>
      <c r="AC2985" s="5" t="s">
        <v>99</v>
      </c>
      <c r="AD2985" s="5" t="s">
        <v>1246</v>
      </c>
      <c r="AE2985" s="5" t="s">
        <v>6491</v>
      </c>
      <c r="AF2985" s="5" t="str">
        <f aca="false">IF(AD2985&lt;AE2985,AD2985,AE2985)</f>
        <v>Baby Dragon, Cannon, Heal Spirit, Lightning, Mighty Miner, Royal Hogs, Skeletons, The Log</v>
      </c>
      <c r="AG2985" s="5" t="str">
        <f aca="false">IF(AD2985&lt;AE2985,AE2985,AD2985)</f>
        <v>Bats, Berserker, Fire Spirit, Magic Archer, Miner, Royal Delivery, Tesla, Wall Breakers</v>
      </c>
      <c r="AH2985" s="5" t="str">
        <f aca="false">IF(AD2985=AF2985,AA2985,IF(AA2985="Win","Loss",IF(AA2985="Loss","Win","Draw")))</f>
        <v>Win</v>
      </c>
      <c r="AI2985" s="5" t="s">
        <v>102</v>
      </c>
    </row>
    <row r="2986" customFormat="false" ht="15" hidden="false" customHeight="true" outlineLevel="0" collapsed="false">
      <c r="A2986" s="5" t="s">
        <v>6489</v>
      </c>
      <c r="B2986" s="5" t="n">
        <v>2</v>
      </c>
      <c r="C2986" s="5" t="s">
        <v>1066</v>
      </c>
      <c r="D2986" s="5" t="s">
        <v>1067</v>
      </c>
      <c r="E2986" s="5" t="s">
        <v>4066</v>
      </c>
      <c r="F2986" s="5" t="s">
        <v>4067</v>
      </c>
      <c r="G2986" s="5" t="s">
        <v>6492</v>
      </c>
      <c r="H2986" s="5" t="s">
        <v>163</v>
      </c>
      <c r="I2986" s="5" t="s">
        <v>82</v>
      </c>
      <c r="J2986" s="5" t="s">
        <v>151</v>
      </c>
      <c r="K2986" s="5" t="s">
        <v>152</v>
      </c>
      <c r="L2986" s="5" t="s">
        <v>89</v>
      </c>
      <c r="M2986" s="5" t="s">
        <v>85</v>
      </c>
      <c r="N2986" s="5" t="s">
        <v>150</v>
      </c>
      <c r="O2986" s="5" t="s">
        <v>126</v>
      </c>
      <c r="P2986" s="5" t="s">
        <v>153</v>
      </c>
      <c r="Q2986" s="5" t="s">
        <v>87</v>
      </c>
      <c r="R2986" s="5" t="s">
        <v>83</v>
      </c>
      <c r="S2986" s="5" t="s">
        <v>172</v>
      </c>
      <c r="T2986" s="5" t="s">
        <v>95</v>
      </c>
      <c r="U2986" s="5" t="s">
        <v>165</v>
      </c>
      <c r="V2986" s="5" t="s">
        <v>150</v>
      </c>
      <c r="W2986" s="5" t="s">
        <v>93</v>
      </c>
      <c r="X2986" s="5" t="s">
        <v>88</v>
      </c>
      <c r="Y2986" s="5" t="n">
        <v>1</v>
      </c>
      <c r="Z2986" s="5" t="n">
        <v>0</v>
      </c>
      <c r="AA2986" s="5" t="str">
        <f aca="false">IF(Y2986&gt;Z2986,"Win",IF(Y2986&lt;Z2986,"Loss","Draw"))</f>
        <v>Win</v>
      </c>
      <c r="AB2986" s="5" t="s">
        <v>98</v>
      </c>
      <c r="AC2986" s="5" t="s">
        <v>99</v>
      </c>
      <c r="AD2986" s="5" t="s">
        <v>155</v>
      </c>
      <c r="AE2986" s="5" t="s">
        <v>6493</v>
      </c>
      <c r="AF2986" s="5" t="str">
        <f aca="false">IF(AD2986&lt;AE2986,AD2986,AE2986)</f>
        <v>Baby Dragon, Cannon, Electro Spirit, Lightning, Mighty Miner, Royal Hogs, Skeletons, The Log</v>
      </c>
      <c r="AG2986" s="5" t="str">
        <f aca="false">IF(AD2986&lt;AE2986,AE2986,AD2986)</f>
        <v>Barbarian Barrel, Berserker, Electro Spirit, Fireball, Hog Rider, Monk, Musketeer, Tesla</v>
      </c>
      <c r="AH2986" s="5" t="str">
        <f aca="false">IF(AD2986=AF2986,AA2986,IF(AA2986="Win","Loss",IF(AA2986="Loss","Win","Draw")))</f>
        <v>Win</v>
      </c>
      <c r="AI2986" s="5" t="s">
        <v>102</v>
      </c>
    </row>
    <row r="2987" customFormat="false" ht="15" hidden="false" customHeight="true" outlineLevel="0" collapsed="false">
      <c r="A2987" s="5" t="s">
        <v>6489</v>
      </c>
      <c r="B2987" s="5" t="n">
        <v>3</v>
      </c>
      <c r="C2987" s="5" t="s">
        <v>1066</v>
      </c>
      <c r="D2987" s="5" t="s">
        <v>1067</v>
      </c>
      <c r="E2987" s="5" t="s">
        <v>4066</v>
      </c>
      <c r="F2987" s="5" t="s">
        <v>4067</v>
      </c>
      <c r="G2987" s="5" t="s">
        <v>6494</v>
      </c>
      <c r="H2987" s="5" t="s">
        <v>163</v>
      </c>
      <c r="I2987" s="5" t="s">
        <v>407</v>
      </c>
      <c r="J2987" s="5" t="s">
        <v>83</v>
      </c>
      <c r="K2987" s="5" t="s">
        <v>91</v>
      </c>
      <c r="L2987" s="5" t="s">
        <v>118</v>
      </c>
      <c r="M2987" s="5" t="s">
        <v>234</v>
      </c>
      <c r="N2987" s="5" t="s">
        <v>95</v>
      </c>
      <c r="O2987" s="5" t="s">
        <v>164</v>
      </c>
      <c r="P2987" s="5" t="s">
        <v>165</v>
      </c>
      <c r="Q2987" s="5" t="s">
        <v>114</v>
      </c>
      <c r="R2987" s="5" t="s">
        <v>194</v>
      </c>
      <c r="S2987" s="5" t="s">
        <v>208</v>
      </c>
      <c r="T2987" s="5" t="s">
        <v>137</v>
      </c>
      <c r="U2987" s="5" t="s">
        <v>116</v>
      </c>
      <c r="V2987" s="5" t="s">
        <v>193</v>
      </c>
      <c r="W2987" s="5" t="s">
        <v>157</v>
      </c>
      <c r="X2987" s="5" t="s">
        <v>209</v>
      </c>
      <c r="Y2987" s="5" t="n">
        <v>1</v>
      </c>
      <c r="Z2987" s="5" t="n">
        <v>0</v>
      </c>
      <c r="AA2987" s="5" t="str">
        <f aca="false">IF(Y2987&gt;Z2987,"Win",IF(Y2987&lt;Z2987,"Loss","Draw"))</f>
        <v>Win</v>
      </c>
      <c r="AB2987" s="5" t="s">
        <v>98</v>
      </c>
      <c r="AC2987" s="5" t="s">
        <v>99</v>
      </c>
      <c r="AD2987" s="5" t="s">
        <v>6495</v>
      </c>
      <c r="AE2987" s="5" t="s">
        <v>6496</v>
      </c>
      <c r="AF2987" s="5" t="str">
        <f aca="false">IF(AD2987&lt;AE2987,AD2987,AE2987)</f>
        <v>Archer Queen, Fire Spirit, Giant Snowball, Goblin Drill, Guards, Inferno Tower, Poison, Valkyrie</v>
      </c>
      <c r="AG2987" s="5" t="str">
        <f aca="false">IF(AD2987&lt;AE2987,AE2987,AD2987)</f>
        <v>Barbarian Barrel, Bomb Tower, Earthquake, Firecracker, Goblins, Hog Rider, Ice Spirit, Monk</v>
      </c>
      <c r="AH2987" s="5" t="str">
        <f aca="false">IF(AD2987=AF2987,AA2987,IF(AA2987="Win","Loss",IF(AA2987="Loss","Win","Draw")))</f>
        <v>Loss</v>
      </c>
      <c r="AI2987" s="5" t="s">
        <v>102</v>
      </c>
    </row>
    <row r="2988" customFormat="false" ht="15" hidden="false" customHeight="true" outlineLevel="0" collapsed="false">
      <c r="A2988" s="5" t="s">
        <v>6497</v>
      </c>
      <c r="B2988" s="5" t="n">
        <v>1</v>
      </c>
      <c r="C2988" s="5" t="s">
        <v>1066</v>
      </c>
      <c r="D2988" s="5" t="s">
        <v>1067</v>
      </c>
      <c r="E2988" s="5" t="s">
        <v>6498</v>
      </c>
      <c r="F2988" s="5" t="s">
        <v>6499</v>
      </c>
      <c r="G2988" s="5" t="s">
        <v>6500</v>
      </c>
      <c r="H2988" s="5" t="s">
        <v>163</v>
      </c>
      <c r="I2988" s="5" t="s">
        <v>107</v>
      </c>
      <c r="J2988" s="5" t="s">
        <v>95</v>
      </c>
      <c r="K2988" s="5" t="s">
        <v>141</v>
      </c>
      <c r="L2988" s="5" t="s">
        <v>150</v>
      </c>
      <c r="M2988" s="5" t="s">
        <v>143</v>
      </c>
      <c r="N2988" s="5" t="s">
        <v>177</v>
      </c>
      <c r="O2988" s="5" t="s">
        <v>93</v>
      </c>
      <c r="P2988" s="5" t="s">
        <v>178</v>
      </c>
      <c r="Q2988" s="5" t="s">
        <v>137</v>
      </c>
      <c r="R2988" s="5" t="s">
        <v>128</v>
      </c>
      <c r="S2988" s="5" t="s">
        <v>114</v>
      </c>
      <c r="T2988" s="5" t="s">
        <v>91</v>
      </c>
      <c r="U2988" s="5" t="s">
        <v>242</v>
      </c>
      <c r="V2988" s="5" t="s">
        <v>157</v>
      </c>
      <c r="W2988" s="5" t="s">
        <v>87</v>
      </c>
      <c r="X2988" s="5" t="s">
        <v>116</v>
      </c>
      <c r="Y2988" s="5" t="n">
        <v>1</v>
      </c>
      <c r="Z2988" s="5" t="n">
        <v>0</v>
      </c>
      <c r="AA2988" s="5" t="str">
        <f aca="false">IF(Y2988&gt;Z2988,"Win",IF(Y2988&lt;Z2988,"Loss","Draw"))</f>
        <v>Win</v>
      </c>
      <c r="AB2988" s="5" t="s">
        <v>98</v>
      </c>
      <c r="AC2988" s="5" t="s">
        <v>99</v>
      </c>
      <c r="AD2988" s="5" t="s">
        <v>180</v>
      </c>
      <c r="AE2988" s="5" t="s">
        <v>5961</v>
      </c>
      <c r="AF2988" s="5" t="str">
        <f aca="false">IF(AD2988&lt;AE2988,AD2988,AE2988)</f>
        <v>Barbarian Barrel, Electro Spirit, Fireball, Goblin Cage, Heal Spirit, Lumberjack, Phoenix, Royal Giant</v>
      </c>
      <c r="AG2988" s="5" t="str">
        <f aca="false">IF(AD2988&lt;AE2988,AE2988,AD2988)</f>
        <v>Bomber, Fire Spirit, Giant Snowball, Goblin Drill, Goblins, Golden Knight, Poison, Tesla</v>
      </c>
      <c r="AH2988" s="5" t="str">
        <f aca="false">IF(AD2988=AF2988,AA2988,IF(AA2988="Win","Loss",IF(AA2988="Loss","Win","Draw")))</f>
        <v>Win</v>
      </c>
      <c r="AI2988" s="5" t="s">
        <v>102</v>
      </c>
    </row>
    <row r="2989" customFormat="false" ht="15" hidden="false" customHeight="true" outlineLevel="0" collapsed="false">
      <c r="A2989" s="5" t="s">
        <v>6497</v>
      </c>
      <c r="B2989" s="5" t="n">
        <v>2</v>
      </c>
      <c r="C2989" s="5" t="s">
        <v>1066</v>
      </c>
      <c r="D2989" s="5" t="s">
        <v>1067</v>
      </c>
      <c r="E2989" s="5" t="s">
        <v>6498</v>
      </c>
      <c r="F2989" s="5" t="s">
        <v>6499</v>
      </c>
      <c r="G2989" s="5" t="s">
        <v>6501</v>
      </c>
      <c r="H2989" s="5" t="s">
        <v>163</v>
      </c>
      <c r="I2989" s="5" t="s">
        <v>152</v>
      </c>
      <c r="J2989" s="5" t="s">
        <v>151</v>
      </c>
      <c r="K2989" s="5" t="s">
        <v>82</v>
      </c>
      <c r="L2989" s="5" t="s">
        <v>85</v>
      </c>
      <c r="M2989" s="5" t="s">
        <v>89</v>
      </c>
      <c r="N2989" s="5" t="s">
        <v>126</v>
      </c>
      <c r="O2989" s="5" t="s">
        <v>118</v>
      </c>
      <c r="P2989" s="5" t="s">
        <v>153</v>
      </c>
      <c r="Q2989" s="5" t="s">
        <v>177</v>
      </c>
      <c r="R2989" s="5" t="s">
        <v>83</v>
      </c>
      <c r="S2989" s="5" t="s">
        <v>219</v>
      </c>
      <c r="T2989" s="5" t="s">
        <v>173</v>
      </c>
      <c r="U2989" s="5" t="s">
        <v>215</v>
      </c>
      <c r="V2989" s="5" t="s">
        <v>188</v>
      </c>
      <c r="W2989" s="5" t="s">
        <v>95</v>
      </c>
      <c r="X2989" s="5" t="s">
        <v>93</v>
      </c>
      <c r="Y2989" s="5" t="n">
        <v>0</v>
      </c>
      <c r="Z2989" s="5" t="n">
        <v>1</v>
      </c>
      <c r="AA2989" s="5" t="str">
        <f aca="false">IF(Y2989&gt;Z2989,"Win",IF(Y2989&lt;Z2989,"Loss","Draw"))</f>
        <v>Loss</v>
      </c>
      <c r="AB2989" s="5" t="s">
        <v>98</v>
      </c>
      <c r="AC2989" s="5" t="s">
        <v>99</v>
      </c>
      <c r="AD2989" s="5" t="s">
        <v>1874</v>
      </c>
      <c r="AE2989" s="5" t="s">
        <v>2234</v>
      </c>
      <c r="AF2989" s="5" t="str">
        <f aca="false">IF(AD2989&lt;AE2989,AD2989,AE2989)</f>
        <v>Baby Dragon, Cannon, Ice Spirit, Lightning, Mighty Miner, Royal Hogs, Skeletons, The Log</v>
      </c>
      <c r="AG2989" s="5" t="str">
        <f aca="false">IF(AD2989&lt;AE2989,AE2989,AD2989)</f>
        <v>Barbarian Barrel, Fireball, Fisherman, Monk, Royal Giant, Tombstone, Wizard, Zappies</v>
      </c>
      <c r="AH2989" s="5" t="str">
        <f aca="false">IF(AD2989=AF2989,AA2989,IF(AA2989="Win","Loss",IF(AA2989="Loss","Win","Draw")))</f>
        <v>Loss</v>
      </c>
      <c r="AI2989" s="5" t="s">
        <v>102</v>
      </c>
    </row>
    <row r="2990" customFormat="false" ht="15" hidden="false" customHeight="true" outlineLevel="0" collapsed="false">
      <c r="A2990" s="5" t="s">
        <v>6497</v>
      </c>
      <c r="B2990" s="5" t="n">
        <v>3</v>
      </c>
      <c r="C2990" s="5" t="s">
        <v>1066</v>
      </c>
      <c r="D2990" s="5" t="s">
        <v>1067</v>
      </c>
      <c r="E2990" s="5" t="s">
        <v>6498</v>
      </c>
      <c r="F2990" s="5" t="s">
        <v>6499</v>
      </c>
      <c r="G2990" s="5" t="s">
        <v>6502</v>
      </c>
      <c r="H2990" s="5" t="s">
        <v>163</v>
      </c>
      <c r="I2990" s="5" t="s">
        <v>201</v>
      </c>
      <c r="J2990" s="5" t="s">
        <v>202</v>
      </c>
      <c r="K2990" s="5" t="s">
        <v>233</v>
      </c>
      <c r="L2990" s="5" t="s">
        <v>111</v>
      </c>
      <c r="M2990" s="5" t="s">
        <v>88</v>
      </c>
      <c r="N2990" s="5" t="s">
        <v>157</v>
      </c>
      <c r="O2990" s="5" t="s">
        <v>234</v>
      </c>
      <c r="P2990" s="5" t="s">
        <v>204</v>
      </c>
      <c r="Q2990" s="5" t="s">
        <v>113</v>
      </c>
      <c r="R2990" s="5" t="s">
        <v>151</v>
      </c>
      <c r="S2990" s="5" t="s">
        <v>153</v>
      </c>
      <c r="T2990" s="5" t="s">
        <v>165</v>
      </c>
      <c r="U2990" s="5" t="s">
        <v>85</v>
      </c>
      <c r="V2990" s="5" t="s">
        <v>126</v>
      </c>
      <c r="W2990" s="5" t="s">
        <v>150</v>
      </c>
      <c r="X2990" s="5" t="s">
        <v>89</v>
      </c>
      <c r="Y2990" s="5" t="n">
        <v>0</v>
      </c>
      <c r="Z2990" s="5" t="n">
        <v>1</v>
      </c>
      <c r="AA2990" s="5" t="str">
        <f aca="false">IF(Y2990&gt;Z2990,"Win",IF(Y2990&lt;Z2990,"Loss","Draw"))</f>
        <v>Loss</v>
      </c>
      <c r="AB2990" s="5" t="s">
        <v>98</v>
      </c>
      <c r="AC2990" s="5" t="s">
        <v>99</v>
      </c>
      <c r="AD2990" s="5" t="s">
        <v>380</v>
      </c>
      <c r="AE2990" s="5" t="s">
        <v>713</v>
      </c>
      <c r="AF2990" s="5" t="str">
        <f aca="false">IF(AD2990&lt;AE2990,AD2990,AE2990)</f>
        <v>Bats, Berserker, Bomb Tower, Fire Spirit, Magic Archer, Miner, Royal Delivery, Wall Breakers</v>
      </c>
      <c r="AG2990" s="5" t="str">
        <f aca="false">IF(AD2990&lt;AE2990,AE2990,AD2990)</f>
        <v>Cannon, Electro Spirit, Furnace, Hog Rider, Lightning, Mighty Miner, Skeletons, The Log</v>
      </c>
      <c r="AH2990" s="5" t="str">
        <f aca="false">IF(AD2990=AF2990,AA2990,IF(AA2990="Win","Loss",IF(AA2990="Loss","Win","Draw")))</f>
        <v>Loss</v>
      </c>
      <c r="AI2990" s="5" t="s">
        <v>102</v>
      </c>
    </row>
    <row r="2991" customFormat="false" ht="15" hidden="false" customHeight="true" outlineLevel="0" collapsed="false">
      <c r="A2991" s="5" t="s">
        <v>6503</v>
      </c>
      <c r="B2991" s="5" t="n">
        <v>1</v>
      </c>
      <c r="C2991" s="5" t="s">
        <v>1066</v>
      </c>
      <c r="D2991" s="5" t="s">
        <v>1067</v>
      </c>
      <c r="E2991" s="5" t="s">
        <v>6504</v>
      </c>
      <c r="F2991" s="5" t="s">
        <v>6505</v>
      </c>
      <c r="G2991" s="5" t="s">
        <v>6506</v>
      </c>
      <c r="H2991" s="5" t="s">
        <v>163</v>
      </c>
      <c r="I2991" s="5" t="s">
        <v>84</v>
      </c>
      <c r="J2991" s="5" t="s">
        <v>108</v>
      </c>
      <c r="K2991" s="5" t="s">
        <v>87</v>
      </c>
      <c r="L2991" s="5" t="s">
        <v>116</v>
      </c>
      <c r="M2991" s="5" t="s">
        <v>115</v>
      </c>
      <c r="N2991" s="5" t="s">
        <v>126</v>
      </c>
      <c r="O2991" s="5" t="s">
        <v>118</v>
      </c>
      <c r="P2991" s="5" t="s">
        <v>95</v>
      </c>
      <c r="Q2991" s="5" t="s">
        <v>92</v>
      </c>
      <c r="R2991" s="5" t="s">
        <v>91</v>
      </c>
      <c r="S2991" s="5" t="s">
        <v>90</v>
      </c>
      <c r="T2991" s="5" t="s">
        <v>95</v>
      </c>
      <c r="U2991" s="5" t="s">
        <v>94</v>
      </c>
      <c r="V2991" s="5" t="s">
        <v>96</v>
      </c>
      <c r="W2991" s="5" t="s">
        <v>93</v>
      </c>
      <c r="X2991" s="5" t="s">
        <v>125</v>
      </c>
      <c r="Y2991" s="5" t="n">
        <v>0</v>
      </c>
      <c r="Z2991" s="5" t="n">
        <v>1</v>
      </c>
      <c r="AA2991" s="5" t="str">
        <f aca="false">IF(Y2991&gt;Z2991,"Win",IF(Y2991&lt;Z2991,"Loss","Draw"))</f>
        <v>Loss</v>
      </c>
      <c r="AB2991" s="5" t="s">
        <v>98</v>
      </c>
      <c r="AC2991" s="5" t="s">
        <v>99</v>
      </c>
      <c r="AD2991" s="5" t="s">
        <v>703</v>
      </c>
      <c r="AE2991" s="5" t="s">
        <v>216</v>
      </c>
      <c r="AF2991" s="5" t="str">
        <f aca="false">IF(AD2991&lt;AE2991,AD2991,AE2991)</f>
        <v>Archers, Barbarian Barrel, Dark Prince, Graveyard, Ice Spirit, Poison, Skeletons, Tesla</v>
      </c>
      <c r="AG2991" s="5" t="str">
        <f aca="false">IF(AD2991&lt;AE2991,AE2991,AD2991)</f>
        <v>Barbarian Barrel, Cannon Cart, Fireball, Goblins, Minions, Mortar, Rascals, Skeleton Barrel</v>
      </c>
      <c r="AH2991" s="5" t="str">
        <f aca="false">IF(AD2991=AF2991,AA2991,IF(AA2991="Win","Loss",IF(AA2991="Loss","Win","Draw")))</f>
        <v>Loss</v>
      </c>
      <c r="AI2991" s="5" t="s">
        <v>102</v>
      </c>
    </row>
    <row r="2992" customFormat="false" ht="15" hidden="false" customHeight="true" outlineLevel="0" collapsed="false">
      <c r="A2992" s="5" t="s">
        <v>6503</v>
      </c>
      <c r="B2992" s="5" t="n">
        <v>2</v>
      </c>
      <c r="C2992" s="5" t="s">
        <v>1066</v>
      </c>
      <c r="D2992" s="5" t="s">
        <v>1067</v>
      </c>
      <c r="E2992" s="5" t="s">
        <v>6504</v>
      </c>
      <c r="F2992" s="5" t="s">
        <v>6505</v>
      </c>
      <c r="G2992" s="5" t="s">
        <v>6507</v>
      </c>
      <c r="H2992" s="5" t="s">
        <v>163</v>
      </c>
      <c r="I2992" s="5" t="s">
        <v>82</v>
      </c>
      <c r="J2992" s="5" t="s">
        <v>151</v>
      </c>
      <c r="K2992" s="5" t="s">
        <v>152</v>
      </c>
      <c r="L2992" s="5" t="s">
        <v>89</v>
      </c>
      <c r="M2992" s="5" t="s">
        <v>85</v>
      </c>
      <c r="N2992" s="5" t="s">
        <v>88</v>
      </c>
      <c r="O2992" s="5" t="s">
        <v>150</v>
      </c>
      <c r="P2992" s="5" t="s">
        <v>153</v>
      </c>
      <c r="Q2992" s="5" t="s">
        <v>203</v>
      </c>
      <c r="R2992" s="5" t="s">
        <v>151</v>
      </c>
      <c r="S2992" s="5" t="s">
        <v>159</v>
      </c>
      <c r="T2992" s="5" t="s">
        <v>234</v>
      </c>
      <c r="U2992" s="5" t="s">
        <v>89</v>
      </c>
      <c r="V2992" s="5" t="s">
        <v>201</v>
      </c>
      <c r="W2992" s="5" t="s">
        <v>118</v>
      </c>
      <c r="X2992" s="5" t="s">
        <v>249</v>
      </c>
      <c r="Y2992" s="5" t="n">
        <v>1</v>
      </c>
      <c r="Z2992" s="5" t="n">
        <v>0</v>
      </c>
      <c r="AA2992" s="5" t="str">
        <f aca="false">IF(Y2992&gt;Z2992,"Win",IF(Y2992&lt;Z2992,"Loss","Draw"))</f>
        <v>Win</v>
      </c>
      <c r="AB2992" s="5" t="s">
        <v>98</v>
      </c>
      <c r="AC2992" s="5" t="s">
        <v>99</v>
      </c>
      <c r="AD2992" s="5" t="s">
        <v>858</v>
      </c>
      <c r="AE2992" s="5" t="s">
        <v>6508</v>
      </c>
      <c r="AF2992" s="5" t="str">
        <f aca="false">IF(AD2992&lt;AE2992,AD2992,AE2992)</f>
        <v>Baby Dragon, Berserker, Cannon, Electro Spirit, Lightning, Mighty Miner, Royal Hogs, The Log</v>
      </c>
      <c r="AG2992" s="5" t="str">
        <f aca="false">IF(AD2992&lt;AE2992,AE2992,AD2992)</f>
        <v>Bomb Tower, Dart Goblin, Goblin Barrel, Ice Spirit, Mighty Miner, Rocket, The Log, Wall Breakers</v>
      </c>
      <c r="AH2992" s="5" t="str">
        <f aca="false">IF(AD2992=AF2992,AA2992,IF(AA2992="Win","Loss",IF(AA2992="Loss","Win","Draw")))</f>
        <v>Win</v>
      </c>
      <c r="AI2992" s="5" t="s">
        <v>102</v>
      </c>
    </row>
    <row r="2993" customFormat="false" ht="15" hidden="false" customHeight="true" outlineLevel="0" collapsed="false">
      <c r="A2993" s="5" t="s">
        <v>6503</v>
      </c>
      <c r="B2993" s="5" t="n">
        <v>3</v>
      </c>
      <c r="C2993" s="5" t="s">
        <v>1066</v>
      </c>
      <c r="D2993" s="5" t="s">
        <v>1067</v>
      </c>
      <c r="E2993" s="5" t="s">
        <v>6504</v>
      </c>
      <c r="F2993" s="5" t="s">
        <v>6505</v>
      </c>
      <c r="G2993" s="5" t="s">
        <v>6509</v>
      </c>
      <c r="H2993" s="5" t="s">
        <v>163</v>
      </c>
      <c r="I2993" s="5" t="s">
        <v>203</v>
      </c>
      <c r="J2993" s="5" t="s">
        <v>91</v>
      </c>
      <c r="K2993" s="5" t="s">
        <v>114</v>
      </c>
      <c r="L2993" s="5" t="s">
        <v>131</v>
      </c>
      <c r="M2993" s="5" t="s">
        <v>94</v>
      </c>
      <c r="N2993" s="5" t="s">
        <v>124</v>
      </c>
      <c r="O2993" s="5" t="s">
        <v>125</v>
      </c>
      <c r="P2993" s="5" t="s">
        <v>159</v>
      </c>
      <c r="Q2993" s="5" t="s">
        <v>407</v>
      </c>
      <c r="R2993" s="5" t="s">
        <v>140</v>
      </c>
      <c r="S2993" s="5" t="s">
        <v>126</v>
      </c>
      <c r="T2993" s="5" t="s">
        <v>150</v>
      </c>
      <c r="U2993" s="5" t="s">
        <v>164</v>
      </c>
      <c r="V2993" s="5" t="s">
        <v>204</v>
      </c>
      <c r="W2993" s="5" t="s">
        <v>209</v>
      </c>
      <c r="X2993" s="5" t="s">
        <v>165</v>
      </c>
      <c r="Y2993" s="5" t="n">
        <v>1</v>
      </c>
      <c r="Z2993" s="5" t="n">
        <v>0</v>
      </c>
      <c r="AA2993" s="5" t="str">
        <f aca="false">IF(Y2993&gt;Z2993,"Win",IF(Y2993&lt;Z2993,"Loss","Draw"))</f>
        <v>Win</v>
      </c>
      <c r="AB2993" s="5" t="s">
        <v>98</v>
      </c>
      <c r="AC2993" s="5" t="s">
        <v>99</v>
      </c>
      <c r="AD2993" s="5" t="s">
        <v>6510</v>
      </c>
      <c r="AE2993" s="5" t="s">
        <v>6511</v>
      </c>
      <c r="AF2993" s="5" t="str">
        <f aca="false">IF(AD2993&lt;AE2993,AD2993,AE2993)</f>
        <v>Bandit, Cannon Cart, Dart Goblin, Giant Snowball, Goblin Barrel, Goblins, Rascals, Royal Ghost</v>
      </c>
      <c r="AG2993" s="5" t="str">
        <f aca="false">IF(AD2993&lt;AE2993,AE2993,AD2993)</f>
        <v>Earthquake, Electro Spirit, Firecracker, Hog Rider, Ice Golem, Inferno Tower, Royal Delivery, Skeletons</v>
      </c>
      <c r="AH2993" s="5" t="str">
        <f aca="false">IF(AD2993=AF2993,AA2993,IF(AA2993="Win","Loss",IF(AA2993="Loss","Win","Draw")))</f>
        <v>Win</v>
      </c>
      <c r="AI2993" s="5" t="s">
        <v>102</v>
      </c>
    </row>
    <row r="2994" customFormat="false" ht="15" hidden="false" customHeight="true" outlineLevel="0" collapsed="false">
      <c r="A2994" s="7" t="s">
        <v>6512</v>
      </c>
      <c r="B2994" s="7" t="n">
        <v>1</v>
      </c>
      <c r="C2994" s="7" t="s">
        <v>1066</v>
      </c>
      <c r="D2994" s="7" t="s">
        <v>1067</v>
      </c>
      <c r="E2994" s="7" t="s">
        <v>2119</v>
      </c>
      <c r="F2994" s="7" t="s">
        <v>2120</v>
      </c>
      <c r="G2994" s="7" t="s">
        <v>6513</v>
      </c>
      <c r="H2994" s="7" t="s">
        <v>163</v>
      </c>
      <c r="I2994" s="7" t="s">
        <v>84</v>
      </c>
      <c r="J2994" s="7" t="s">
        <v>241</v>
      </c>
      <c r="K2994" s="7" t="s">
        <v>87</v>
      </c>
      <c r="L2994" s="7" t="s">
        <v>150</v>
      </c>
      <c r="M2994" s="7" t="s">
        <v>93</v>
      </c>
      <c r="N2994" s="7" t="s">
        <v>126</v>
      </c>
      <c r="O2994" s="7" t="s">
        <v>89</v>
      </c>
      <c r="P2994" s="7" t="s">
        <v>455</v>
      </c>
      <c r="Q2994" s="7" t="s">
        <v>90</v>
      </c>
      <c r="R2994" s="7" t="s">
        <v>123</v>
      </c>
      <c r="S2994" s="7" t="s">
        <v>124</v>
      </c>
      <c r="T2994" s="7" t="s">
        <v>126</v>
      </c>
      <c r="U2994" s="7" t="s">
        <v>96</v>
      </c>
      <c r="V2994" s="7" t="s">
        <v>85</v>
      </c>
      <c r="W2994" s="7" t="s">
        <v>95</v>
      </c>
      <c r="X2994" s="7" t="s">
        <v>125</v>
      </c>
      <c r="Y2994" s="7" t="n">
        <v>0</v>
      </c>
      <c r="Z2994" s="7" t="n">
        <v>1</v>
      </c>
      <c r="AA2994" s="7" t="str">
        <f aca="false">IF(Y2994&gt;Z2994,"Win",IF(Y2994&lt;Z2994,"Loss","Draw"))</f>
        <v>Loss</v>
      </c>
      <c r="AB2994" s="7" t="s">
        <v>99</v>
      </c>
      <c r="AC2994" s="7" t="s">
        <v>99</v>
      </c>
      <c r="AD2994" s="7" t="s">
        <v>456</v>
      </c>
      <c r="AE2994" s="7" t="s">
        <v>134</v>
      </c>
      <c r="AF2994" s="7" t="str">
        <f aca="false">IF(AD2994&lt;AE2994,AD2994,AE2994)</f>
        <v>Archers, Electro Spirit, Fireball, Knight, Skeletons, Tesla, The Log, X-Bow</v>
      </c>
      <c r="AG2994" s="7" t="str">
        <f aca="false">IF(AD2994&lt;AE2994,AE2994,AD2994)</f>
        <v>Barbarian Barrel, Cannon Cart, Goblinstein, Lightning, Minions, Mortar, Royal Ghost, Skeletons</v>
      </c>
      <c r="AH2994" s="7" t="str">
        <f aca="false">IF(AD2994=AF2994,AA2994,IF(AA2994="Win","Loss",IF(AA2994="Loss","Win","Draw")))</f>
        <v>Loss</v>
      </c>
      <c r="AI2994" s="7" t="s">
        <v>297</v>
      </c>
    </row>
    <row r="2995" customFormat="false" ht="15" hidden="false" customHeight="true" outlineLevel="0" collapsed="false">
      <c r="A2995" s="7" t="s">
        <v>6512</v>
      </c>
      <c r="B2995" s="7" t="n">
        <v>2</v>
      </c>
      <c r="C2995" s="7" t="s">
        <v>1066</v>
      </c>
      <c r="D2995" s="7" t="s">
        <v>1067</v>
      </c>
      <c r="E2995" s="7" t="s">
        <v>2119</v>
      </c>
      <c r="F2995" s="7" t="s">
        <v>2120</v>
      </c>
      <c r="G2995" s="7" t="s">
        <v>6514</v>
      </c>
      <c r="H2995" s="7" t="s">
        <v>163</v>
      </c>
      <c r="I2995" s="7" t="s">
        <v>114</v>
      </c>
      <c r="J2995" s="7" t="s">
        <v>202</v>
      </c>
      <c r="K2995" s="7" t="s">
        <v>137</v>
      </c>
      <c r="L2995" s="7" t="s">
        <v>234</v>
      </c>
      <c r="M2995" s="7" t="s">
        <v>108</v>
      </c>
      <c r="N2995" s="7" t="s">
        <v>157</v>
      </c>
      <c r="O2995" s="7" t="s">
        <v>88</v>
      </c>
      <c r="P2995" s="7" t="s">
        <v>116</v>
      </c>
      <c r="Q2995" s="7" t="s">
        <v>159</v>
      </c>
      <c r="R2995" s="7" t="s">
        <v>91</v>
      </c>
      <c r="S2995" s="7" t="s">
        <v>203</v>
      </c>
      <c r="T2995" s="7" t="s">
        <v>157</v>
      </c>
      <c r="U2995" s="7" t="s">
        <v>118</v>
      </c>
      <c r="V2995" s="7" t="s">
        <v>204</v>
      </c>
      <c r="W2995" s="7" t="s">
        <v>97</v>
      </c>
      <c r="X2995" s="7" t="s">
        <v>234</v>
      </c>
      <c r="Y2995" s="7" t="n">
        <v>0</v>
      </c>
      <c r="Z2995" s="7" t="n">
        <v>1</v>
      </c>
      <c r="AA2995" s="7" t="str">
        <f aca="false">IF(Y2995&gt;Z2995,"Win",IF(Y2995&lt;Z2995,"Loss","Draw"))</f>
        <v>Loss</v>
      </c>
      <c r="AB2995" s="7" t="s">
        <v>99</v>
      </c>
      <c r="AC2995" s="7" t="s">
        <v>99</v>
      </c>
      <c r="AD2995" s="7" t="s">
        <v>1505</v>
      </c>
      <c r="AE2995" s="7" t="s">
        <v>1657</v>
      </c>
      <c r="AF2995" s="7" t="str">
        <f aca="false">IF(AD2995&lt;AE2995,AD2995,AE2995)</f>
        <v>Berserker, Bomb Tower, Dark Prince, Fire Spirit, Giant Snowball, Goblin Drill, Magic Archer, Poison</v>
      </c>
      <c r="AG2995" s="7" t="str">
        <f aca="false">IF(AD2995&lt;AE2995,AE2995,AD2995)</f>
        <v>Bomb Tower, Dart Goblin, Fire Spirit, Goblin Barrel, Goblins, Ice Spirit, Ronin, Royal Delivery</v>
      </c>
      <c r="AH2995" s="7" t="str">
        <f aca="false">IF(AD2995=AF2995,AA2995,IF(AA2995="Win","Loss",IF(AA2995="Loss","Win","Draw")))</f>
        <v>Loss</v>
      </c>
      <c r="AI2995" s="7" t="s">
        <v>297</v>
      </c>
    </row>
    <row r="2996" customFormat="false" ht="15" hidden="false" customHeight="true" outlineLevel="0" collapsed="false">
      <c r="A2996" s="7" t="s">
        <v>6512</v>
      </c>
      <c r="B2996" s="7" t="n">
        <v>3</v>
      </c>
      <c r="C2996" s="7" t="s">
        <v>1066</v>
      </c>
      <c r="D2996" s="7" t="s">
        <v>1067</v>
      </c>
      <c r="E2996" s="7" t="s">
        <v>2119</v>
      </c>
      <c r="F2996" s="7" t="s">
        <v>2120</v>
      </c>
      <c r="G2996" s="7" t="s">
        <v>6515</v>
      </c>
      <c r="H2996" s="7" t="s">
        <v>163</v>
      </c>
      <c r="I2996" s="7" t="s">
        <v>82</v>
      </c>
      <c r="J2996" s="7" t="s">
        <v>194</v>
      </c>
      <c r="K2996" s="7" t="s">
        <v>153</v>
      </c>
      <c r="L2996" s="7" t="s">
        <v>91</v>
      </c>
      <c r="M2996" s="7" t="s">
        <v>95</v>
      </c>
      <c r="N2996" s="7" t="s">
        <v>118</v>
      </c>
      <c r="O2996" s="7" t="s">
        <v>85</v>
      </c>
      <c r="P2996" s="7" t="s">
        <v>97</v>
      </c>
      <c r="Q2996" s="7" t="s">
        <v>177</v>
      </c>
      <c r="R2996" s="7" t="s">
        <v>83</v>
      </c>
      <c r="S2996" s="7" t="s">
        <v>219</v>
      </c>
      <c r="T2996" s="7" t="s">
        <v>150</v>
      </c>
      <c r="U2996" s="7" t="s">
        <v>93</v>
      </c>
      <c r="V2996" s="7" t="s">
        <v>89</v>
      </c>
      <c r="W2996" s="7" t="s">
        <v>215</v>
      </c>
      <c r="X2996" s="7" t="s">
        <v>193</v>
      </c>
      <c r="Y2996" s="7" t="n">
        <v>0</v>
      </c>
      <c r="Z2996" s="7" t="n">
        <v>1</v>
      </c>
      <c r="AA2996" s="7" t="str">
        <f aca="false">IF(Y2996&gt;Z2996,"Win",IF(Y2996&lt;Z2996,"Loss","Draw"))</f>
        <v>Loss</v>
      </c>
      <c r="AB2996" s="7" t="s">
        <v>99</v>
      </c>
      <c r="AC2996" s="7" t="s">
        <v>99</v>
      </c>
      <c r="AD2996" s="7" t="s">
        <v>6516</v>
      </c>
      <c r="AE2996" s="7" t="s">
        <v>2368</v>
      </c>
      <c r="AF2996" s="7" t="str">
        <f aca="false">IF(AD2996&lt;AE2996,AD2996,AE2996)</f>
        <v>Archer Queen, Barbarian Barrel, Cannon, Goblins, Ice Spirit, Lightning, Ronin, Royal Hogs</v>
      </c>
      <c r="AG2996" s="7" t="str">
        <f aca="false">IF(AD2996&lt;AE2996,AE2996,AD2996)</f>
        <v>Electro Spirit, Fireball, Fisherman, Guards, Monk, Royal Giant, The Log, Wizard</v>
      </c>
      <c r="AH2996" s="7" t="str">
        <f aca="false">IF(AD2996=AF2996,AA2996,IF(AA2996="Win","Loss",IF(AA2996="Loss","Win","Draw")))</f>
        <v>Loss</v>
      </c>
      <c r="AI2996" s="7" t="s">
        <v>297</v>
      </c>
    </row>
    <row r="2997" customFormat="false" ht="15" hidden="false" customHeight="true" outlineLevel="0" collapsed="false">
      <c r="A2997" s="7" t="s">
        <v>6517</v>
      </c>
      <c r="B2997" s="7" t="n">
        <v>1</v>
      </c>
      <c r="C2997" s="7" t="s">
        <v>1066</v>
      </c>
      <c r="D2997" s="7" t="s">
        <v>1067</v>
      </c>
      <c r="E2997" s="7" t="s">
        <v>2119</v>
      </c>
      <c r="F2997" s="7" t="s">
        <v>2120</v>
      </c>
      <c r="G2997" s="7" t="s">
        <v>6518</v>
      </c>
      <c r="H2997" s="7" t="s">
        <v>163</v>
      </c>
      <c r="I2997" s="7" t="s">
        <v>152</v>
      </c>
      <c r="J2997" s="7" t="s">
        <v>151</v>
      </c>
      <c r="K2997" s="7" t="s">
        <v>82</v>
      </c>
      <c r="L2997" s="7" t="s">
        <v>153</v>
      </c>
      <c r="M2997" s="7" t="s">
        <v>150</v>
      </c>
      <c r="N2997" s="7" t="s">
        <v>85</v>
      </c>
      <c r="O2997" s="7" t="s">
        <v>126</v>
      </c>
      <c r="P2997" s="7" t="s">
        <v>89</v>
      </c>
      <c r="Q2997" s="7" t="s">
        <v>84</v>
      </c>
      <c r="R2997" s="7" t="s">
        <v>158</v>
      </c>
      <c r="S2997" s="7" t="s">
        <v>114</v>
      </c>
      <c r="T2997" s="7" t="s">
        <v>447</v>
      </c>
      <c r="U2997" s="7" t="s">
        <v>96</v>
      </c>
      <c r="V2997" s="7" t="s">
        <v>97</v>
      </c>
      <c r="W2997" s="7" t="s">
        <v>115</v>
      </c>
      <c r="X2997" s="7" t="s">
        <v>130</v>
      </c>
      <c r="Y2997" s="7" t="n">
        <v>1</v>
      </c>
      <c r="Z2997" s="7" t="n">
        <v>0</v>
      </c>
      <c r="AA2997" s="7" t="str">
        <f aca="false">IF(Y2997&gt;Z2997,"Win",IF(Y2997&lt;Z2997,"Loss","Draw"))</f>
        <v>Win</v>
      </c>
      <c r="AB2997" s="7" t="s">
        <v>99</v>
      </c>
      <c r="AC2997" s="7" t="s">
        <v>99</v>
      </c>
      <c r="AD2997" s="7" t="s">
        <v>155</v>
      </c>
      <c r="AE2997" s="7" t="s">
        <v>1014</v>
      </c>
      <c r="AF2997" s="7" t="str">
        <f aca="false">IF(AD2997&lt;AE2997,AD2997,AE2997)</f>
        <v>Archers, Arrows, Bowler, Giant, Giant Snowball, Graveyard, Minions, Ronin</v>
      </c>
      <c r="AG2997" s="7" t="str">
        <f aca="false">IF(AD2997&lt;AE2997,AE2997,AD2997)</f>
        <v>Baby Dragon, Cannon, Electro Spirit, Lightning, Mighty Miner, Royal Hogs, Skeletons, The Log</v>
      </c>
      <c r="AH2997" s="7" t="str">
        <f aca="false">IF(AD2997=AF2997,AA2997,IF(AA2997="Win","Loss",IF(AA2997="Loss","Win","Draw")))</f>
        <v>Loss</v>
      </c>
      <c r="AI2997" s="7" t="s">
        <v>297</v>
      </c>
    </row>
    <row r="2998" customFormat="false" ht="15" hidden="false" customHeight="true" outlineLevel="0" collapsed="false">
      <c r="A2998" s="7" t="s">
        <v>6517</v>
      </c>
      <c r="B2998" s="7" t="n">
        <v>2</v>
      </c>
      <c r="C2998" s="7" t="s">
        <v>1066</v>
      </c>
      <c r="D2998" s="7" t="s">
        <v>1067</v>
      </c>
      <c r="E2998" s="7" t="s">
        <v>2119</v>
      </c>
      <c r="F2998" s="7" t="s">
        <v>2120</v>
      </c>
      <c r="G2998" s="7" t="s">
        <v>6519</v>
      </c>
      <c r="H2998" s="7" t="s">
        <v>163</v>
      </c>
      <c r="I2998" s="7" t="s">
        <v>152</v>
      </c>
      <c r="J2998" s="7" t="s">
        <v>151</v>
      </c>
      <c r="K2998" s="7" t="s">
        <v>82</v>
      </c>
      <c r="L2998" s="7" t="s">
        <v>153</v>
      </c>
      <c r="M2998" s="7" t="s">
        <v>150</v>
      </c>
      <c r="N2998" s="7" t="s">
        <v>85</v>
      </c>
      <c r="O2998" s="7" t="s">
        <v>126</v>
      </c>
      <c r="P2998" s="7" t="s">
        <v>89</v>
      </c>
      <c r="Q2998" s="7" t="s">
        <v>84</v>
      </c>
      <c r="R2998" s="7" t="s">
        <v>158</v>
      </c>
      <c r="S2998" s="7" t="s">
        <v>114</v>
      </c>
      <c r="T2998" s="7" t="s">
        <v>447</v>
      </c>
      <c r="U2998" s="7" t="s">
        <v>173</v>
      </c>
      <c r="V2998" s="7" t="s">
        <v>126</v>
      </c>
      <c r="W2998" s="7" t="s">
        <v>115</v>
      </c>
      <c r="X2998" s="7" t="s">
        <v>130</v>
      </c>
      <c r="Y2998" s="7" t="n">
        <v>0</v>
      </c>
      <c r="Z2998" s="7" t="n">
        <v>1</v>
      </c>
      <c r="AA2998" s="7" t="str">
        <f aca="false">IF(Y2998&gt;Z2998,"Win",IF(Y2998&lt;Z2998,"Loss","Draw"))</f>
        <v>Loss</v>
      </c>
      <c r="AB2998" s="7" t="s">
        <v>99</v>
      </c>
      <c r="AC2998" s="7" t="s">
        <v>98</v>
      </c>
      <c r="AD2998" s="7" t="s">
        <v>155</v>
      </c>
      <c r="AE2998" s="7" t="s">
        <v>1338</v>
      </c>
      <c r="AF2998" s="7" t="str">
        <f aca="false">IF(AD2998&lt;AE2998,AD2998,AE2998)</f>
        <v>Archers, Arrows, Bowler, Giant, Giant Snowball, Graveyard, Skeletons, Zappies</v>
      </c>
      <c r="AG2998" s="7" t="str">
        <f aca="false">IF(AD2998&lt;AE2998,AE2998,AD2998)</f>
        <v>Baby Dragon, Cannon, Electro Spirit, Lightning, Mighty Miner, Royal Hogs, Skeletons, The Log</v>
      </c>
      <c r="AH2998" s="7" t="str">
        <f aca="false">IF(AD2998=AF2998,AA2998,IF(AA2998="Win","Loss",IF(AA2998="Loss","Win","Draw")))</f>
        <v>Win</v>
      </c>
      <c r="AI2998" s="7" t="s">
        <v>297</v>
      </c>
    </row>
    <row r="2999" customFormat="false" ht="15" hidden="false" customHeight="true" outlineLevel="0" collapsed="false">
      <c r="A2999" s="7" t="s">
        <v>6517</v>
      </c>
      <c r="B2999" s="7" t="n">
        <v>3</v>
      </c>
      <c r="C2999" s="7" t="s">
        <v>1066</v>
      </c>
      <c r="D2999" s="7" t="s">
        <v>1067</v>
      </c>
      <c r="E2999" s="7" t="s">
        <v>2119</v>
      </c>
      <c r="F2999" s="7" t="s">
        <v>2120</v>
      </c>
      <c r="G2999" s="7" t="s">
        <v>6520</v>
      </c>
      <c r="H2999" s="7" t="s">
        <v>163</v>
      </c>
      <c r="I2999" s="7" t="s">
        <v>208</v>
      </c>
      <c r="J2999" s="7" t="s">
        <v>188</v>
      </c>
      <c r="K2999" s="7" t="s">
        <v>109</v>
      </c>
      <c r="L2999" s="7" t="s">
        <v>88</v>
      </c>
      <c r="M2999" s="7" t="s">
        <v>93</v>
      </c>
      <c r="N2999" s="7" t="s">
        <v>110</v>
      </c>
      <c r="O2999" s="7" t="s">
        <v>86</v>
      </c>
      <c r="P2999" s="7" t="s">
        <v>112</v>
      </c>
      <c r="Q2999" s="7" t="s">
        <v>152</v>
      </c>
      <c r="R2999" s="7" t="s">
        <v>128</v>
      </c>
      <c r="S2999" s="7" t="s">
        <v>107</v>
      </c>
      <c r="T2999" s="7" t="s">
        <v>306</v>
      </c>
      <c r="U2999" s="7" t="s">
        <v>187</v>
      </c>
      <c r="V2999" s="7" t="s">
        <v>95</v>
      </c>
      <c r="W2999" s="7" t="s">
        <v>85</v>
      </c>
      <c r="X2999" s="7" t="s">
        <v>307</v>
      </c>
      <c r="Y2999" s="7" t="n">
        <v>0</v>
      </c>
      <c r="Z2999" s="7" t="n">
        <v>1</v>
      </c>
      <c r="AA2999" s="7" t="str">
        <f aca="false">IF(Y2999&gt;Z2999,"Win",IF(Y2999&lt;Z2999,"Loss","Draw"))</f>
        <v>Loss</v>
      </c>
      <c r="AB2999" s="7" t="s">
        <v>99</v>
      </c>
      <c r="AC2999" s="7" t="s">
        <v>99</v>
      </c>
      <c r="AD2999" s="7" t="s">
        <v>368</v>
      </c>
      <c r="AE2999" s="7" t="s">
        <v>603</v>
      </c>
      <c r="AF2999" s="7" t="str">
        <f aca="false">IF(AD2999&lt;AE2999,AD2999,AE2999)</f>
        <v>Baby Dragon, Barbarian Barrel, Goblin Cage, Golden Knight, Golem, Ice Wizard, Lightning, Tornado</v>
      </c>
      <c r="AG2999" s="7" t="str">
        <f aca="false">IF(AD2999&lt;AE2999,AE2999,AD2999)</f>
        <v>Berserker, Fireball, Lava Hound, Skeleton Dragons, Spirit Empress, Tombstone, Valkyrie, Zap</v>
      </c>
      <c r="AH2999" s="7" t="str">
        <f aca="false">IF(AD2999=AF2999,AA2999,IF(AA2999="Win","Loss",IF(AA2999="Loss","Win","Draw")))</f>
        <v>Win</v>
      </c>
      <c r="AI2999" s="7" t="s">
        <v>297</v>
      </c>
    </row>
    <row r="3000" customFormat="false" ht="15" hidden="false" customHeight="true" outlineLevel="0" collapsed="false">
      <c r="A3000" s="7" t="s">
        <v>6517</v>
      </c>
      <c r="B3000" s="7" t="n">
        <v>4</v>
      </c>
      <c r="C3000" s="7" t="s">
        <v>1066</v>
      </c>
      <c r="D3000" s="7" t="s">
        <v>1067</v>
      </c>
      <c r="E3000" s="7" t="s">
        <v>2119</v>
      </c>
      <c r="F3000" s="7" t="s">
        <v>2120</v>
      </c>
      <c r="G3000" s="7" t="s">
        <v>6521</v>
      </c>
      <c r="H3000" s="7" t="s">
        <v>163</v>
      </c>
      <c r="I3000" s="7" t="s">
        <v>114</v>
      </c>
      <c r="J3000" s="7" t="s">
        <v>128</v>
      </c>
      <c r="K3000" s="7" t="s">
        <v>137</v>
      </c>
      <c r="L3000" s="7" t="s">
        <v>116</v>
      </c>
      <c r="M3000" s="7" t="s">
        <v>204</v>
      </c>
      <c r="N3000" s="7" t="s">
        <v>157</v>
      </c>
      <c r="O3000" s="7" t="s">
        <v>242</v>
      </c>
      <c r="P3000" s="7" t="s">
        <v>87</v>
      </c>
      <c r="Q3000" s="7" t="s">
        <v>233</v>
      </c>
      <c r="R3000" s="7" t="s">
        <v>202</v>
      </c>
      <c r="S3000" s="7" t="s">
        <v>201</v>
      </c>
      <c r="T3000" s="7" t="s">
        <v>126</v>
      </c>
      <c r="U3000" s="7" t="s">
        <v>157</v>
      </c>
      <c r="V3000" s="7" t="s">
        <v>153</v>
      </c>
      <c r="W3000" s="7" t="s">
        <v>111</v>
      </c>
      <c r="X3000" s="7" t="s">
        <v>89</v>
      </c>
      <c r="Y3000" s="7" t="n">
        <v>1</v>
      </c>
      <c r="Z3000" s="7" t="n">
        <v>0</v>
      </c>
      <c r="AA3000" s="7" t="str">
        <f aca="false">IF(Y3000&gt;Z3000,"Win",IF(Y3000&lt;Z3000,"Loss","Draw"))</f>
        <v>Win</v>
      </c>
      <c r="AB3000" s="7" t="s">
        <v>99</v>
      </c>
      <c r="AC3000" s="7" t="s">
        <v>99</v>
      </c>
      <c r="AD3000" s="7" t="s">
        <v>6522</v>
      </c>
      <c r="AE3000" s="7" t="s">
        <v>1028</v>
      </c>
      <c r="AF3000" s="7" t="str">
        <f aca="false">IF(AD3000&lt;AE3000,AD3000,AE3000)</f>
        <v>Bats, Cannon, Fire Spirit, Magic Archer, Miner, Skeletons, The Log, Wall Breakers</v>
      </c>
      <c r="AG3000" s="7" t="str">
        <f aca="false">IF(AD3000&lt;AE3000,AE3000,AD3000)</f>
        <v>Bomber, Fire Spirit, Giant Snowball, Goblin Drill, Golden Knight, Poison, Royal Delivery, Tesla</v>
      </c>
      <c r="AH3000" s="7" t="str">
        <f aca="false">IF(AD3000=AF3000,AA3000,IF(AA3000="Win","Loss",IF(AA3000="Loss","Win","Draw")))</f>
        <v>Loss</v>
      </c>
      <c r="AI3000" s="7" t="s">
        <v>297</v>
      </c>
    </row>
    <row r="3001" customFormat="false" ht="15" hidden="false" customHeight="true" outlineLevel="0" collapsed="false">
      <c r="A3001" s="7" t="s">
        <v>6523</v>
      </c>
      <c r="B3001" s="7" t="n">
        <v>1</v>
      </c>
      <c r="C3001" s="7" t="s">
        <v>1066</v>
      </c>
      <c r="D3001" s="7" t="s">
        <v>1067</v>
      </c>
      <c r="E3001" s="7" t="s">
        <v>2119</v>
      </c>
      <c r="F3001" s="7" t="s">
        <v>2120</v>
      </c>
      <c r="G3001" s="7" t="s">
        <v>6524</v>
      </c>
      <c r="H3001" s="7" t="s">
        <v>163</v>
      </c>
      <c r="I3001" s="7" t="s">
        <v>203</v>
      </c>
      <c r="J3001" s="7" t="s">
        <v>202</v>
      </c>
      <c r="K3001" s="7" t="s">
        <v>201</v>
      </c>
      <c r="L3001" s="7" t="s">
        <v>88</v>
      </c>
      <c r="M3001" s="7" t="s">
        <v>157</v>
      </c>
      <c r="N3001" s="7" t="s">
        <v>118</v>
      </c>
      <c r="O3001" s="7" t="s">
        <v>204</v>
      </c>
      <c r="P3001" s="7" t="s">
        <v>87</v>
      </c>
      <c r="Q3001" s="7" t="s">
        <v>177</v>
      </c>
      <c r="R3001" s="7" t="s">
        <v>95</v>
      </c>
      <c r="S3001" s="7" t="s">
        <v>124</v>
      </c>
      <c r="T3001" s="7" t="s">
        <v>257</v>
      </c>
      <c r="U3001" s="7" t="s">
        <v>215</v>
      </c>
      <c r="V3001" s="7" t="s">
        <v>93</v>
      </c>
      <c r="W3001" s="7" t="s">
        <v>126</v>
      </c>
      <c r="X3001" s="7" t="s">
        <v>150</v>
      </c>
      <c r="Y3001" s="7" t="n">
        <v>1</v>
      </c>
      <c r="Z3001" s="7" t="n">
        <v>0</v>
      </c>
      <c r="AA3001" s="7" t="str">
        <f aca="false">IF(Y3001&gt;Z3001,"Win",IF(Y3001&lt;Z3001,"Loss","Draw"))</f>
        <v>Win</v>
      </c>
      <c r="AB3001" s="7" t="s">
        <v>99</v>
      </c>
      <c r="AC3001" s="7" t="s">
        <v>99</v>
      </c>
      <c r="AD3001" s="7" t="s">
        <v>206</v>
      </c>
      <c r="AE3001" s="7" t="s">
        <v>429</v>
      </c>
      <c r="AF3001" s="7" t="str">
        <f aca="false">IF(AD3001&lt;AE3001,AD3001,AE3001)</f>
        <v>Barbarian Barrel, Electro Spirit, Fireball, Fisherman, Hunter, Royal Ghost, Royal Giant, Skeletons</v>
      </c>
      <c r="AG3001" s="7" t="str">
        <f aca="false">IF(AD3001&lt;AE3001,AE3001,AD3001)</f>
        <v>Berserker, Fire Spirit, Goblin Barrel, Ice Spirit, Magic Archer, Royal Delivery, Tesla, Wall Breakers</v>
      </c>
      <c r="AH3001" s="7" t="str">
        <f aca="false">IF(AD3001=AF3001,AA3001,IF(AA3001="Win","Loss",IF(AA3001="Loss","Win","Draw")))</f>
        <v>Loss</v>
      </c>
      <c r="AI3001" s="7" t="s">
        <v>297</v>
      </c>
    </row>
    <row r="3002" customFormat="false" ht="15" hidden="false" customHeight="true" outlineLevel="0" collapsed="false">
      <c r="A3002" s="7" t="s">
        <v>6523</v>
      </c>
      <c r="B3002" s="7" t="n">
        <v>2</v>
      </c>
      <c r="C3002" s="7" t="s">
        <v>1066</v>
      </c>
      <c r="D3002" s="7" t="s">
        <v>1067</v>
      </c>
      <c r="E3002" s="7" t="s">
        <v>2119</v>
      </c>
      <c r="F3002" s="7" t="s">
        <v>2120</v>
      </c>
      <c r="G3002" s="7" t="s">
        <v>6525</v>
      </c>
      <c r="H3002" s="7" t="s">
        <v>163</v>
      </c>
      <c r="I3002" s="7" t="s">
        <v>177</v>
      </c>
      <c r="J3002" s="7" t="s">
        <v>83</v>
      </c>
      <c r="K3002" s="7" t="s">
        <v>188</v>
      </c>
      <c r="L3002" s="7" t="s">
        <v>93</v>
      </c>
      <c r="M3002" s="7" t="s">
        <v>215</v>
      </c>
      <c r="N3002" s="7" t="s">
        <v>133</v>
      </c>
      <c r="O3002" s="7" t="s">
        <v>86</v>
      </c>
      <c r="P3002" s="7" t="s">
        <v>89</v>
      </c>
      <c r="Q3002" s="7" t="s">
        <v>233</v>
      </c>
      <c r="R3002" s="7" t="s">
        <v>202</v>
      </c>
      <c r="S3002" s="7" t="s">
        <v>201</v>
      </c>
      <c r="T3002" s="7" t="s">
        <v>88</v>
      </c>
      <c r="U3002" s="7" t="s">
        <v>157</v>
      </c>
      <c r="V3002" s="7" t="s">
        <v>204</v>
      </c>
      <c r="W3002" s="7" t="s">
        <v>111</v>
      </c>
      <c r="X3002" s="7" t="s">
        <v>234</v>
      </c>
      <c r="Y3002" s="7" t="n">
        <v>0</v>
      </c>
      <c r="Z3002" s="7" t="n">
        <v>1</v>
      </c>
      <c r="AA3002" s="7" t="str">
        <f aca="false">IF(Y3002&gt;Z3002,"Win",IF(Y3002&lt;Z3002,"Loss","Draw"))</f>
        <v>Loss</v>
      </c>
      <c r="AB3002" s="7" t="s">
        <v>99</v>
      </c>
      <c r="AC3002" s="7" t="s">
        <v>99</v>
      </c>
      <c r="AD3002" s="7" t="s">
        <v>494</v>
      </c>
      <c r="AE3002" s="7" t="s">
        <v>380</v>
      </c>
      <c r="AF3002" s="7" t="str">
        <f aca="false">IF(AD3002&lt;AE3002,AD3002,AE3002)</f>
        <v>Bats, Berserker, Bomb Tower, Fire Spirit, Magic Archer, Miner, Royal Delivery, Wall Breakers</v>
      </c>
      <c r="AG3002" s="7" t="str">
        <f aca="false">IF(AD3002&lt;AE3002,AE3002,AD3002)</f>
        <v>Fireball, Fisherman, Monk, Mother Witch, Royal Giant, Skeleton Dragons, The Log, Tombstone</v>
      </c>
      <c r="AH3002" s="7" t="str">
        <f aca="false">IF(AD3002=AF3002,AA3002,IF(AA3002="Win","Loss",IF(AA3002="Loss","Win","Draw")))</f>
        <v>Win</v>
      </c>
      <c r="AI3002" s="7" t="s">
        <v>297</v>
      </c>
    </row>
    <row r="3003" customFormat="false" ht="15" hidden="false" customHeight="true" outlineLevel="0" collapsed="false">
      <c r="A3003" s="7" t="s">
        <v>6523</v>
      </c>
      <c r="B3003" s="7" t="n">
        <v>3</v>
      </c>
      <c r="C3003" s="7" t="s">
        <v>1066</v>
      </c>
      <c r="D3003" s="7" t="s">
        <v>1067</v>
      </c>
      <c r="E3003" s="7" t="s">
        <v>2119</v>
      </c>
      <c r="F3003" s="7" t="s">
        <v>2120</v>
      </c>
      <c r="G3003" s="7" t="s">
        <v>6526</v>
      </c>
      <c r="H3003" s="7" t="s">
        <v>163</v>
      </c>
      <c r="I3003" s="7" t="s">
        <v>152</v>
      </c>
      <c r="J3003" s="7" t="s">
        <v>128</v>
      </c>
      <c r="K3003" s="7" t="s">
        <v>108</v>
      </c>
      <c r="L3003" s="7" t="s">
        <v>107</v>
      </c>
      <c r="M3003" s="7" t="s">
        <v>95</v>
      </c>
      <c r="N3003" s="7" t="s">
        <v>187</v>
      </c>
      <c r="O3003" s="7" t="s">
        <v>85</v>
      </c>
      <c r="P3003" s="7" t="s">
        <v>306</v>
      </c>
      <c r="Q3003" s="7" t="s">
        <v>159</v>
      </c>
      <c r="R3003" s="7" t="s">
        <v>83</v>
      </c>
      <c r="S3003" s="7" t="s">
        <v>203</v>
      </c>
      <c r="T3003" s="7" t="s">
        <v>118</v>
      </c>
      <c r="U3003" s="7" t="s">
        <v>193</v>
      </c>
      <c r="V3003" s="7" t="s">
        <v>86</v>
      </c>
      <c r="W3003" s="7" t="s">
        <v>89</v>
      </c>
      <c r="X3003" s="7" t="s">
        <v>87</v>
      </c>
      <c r="Y3003" s="7" t="n">
        <v>1</v>
      </c>
      <c r="Z3003" s="7" t="n">
        <v>0</v>
      </c>
      <c r="AA3003" s="7" t="str">
        <f aca="false">IF(Y3003&gt;Z3003,"Win",IF(Y3003&lt;Z3003,"Loss","Draw"))</f>
        <v>Win</v>
      </c>
      <c r="AB3003" s="7" t="s">
        <v>99</v>
      </c>
      <c r="AC3003" s="7" t="s">
        <v>99</v>
      </c>
      <c r="AD3003" s="7" t="s">
        <v>551</v>
      </c>
      <c r="AE3003" s="7" t="s">
        <v>6527</v>
      </c>
      <c r="AF3003" s="7" t="str">
        <f aca="false">IF(AD3003&lt;AE3003,AD3003,AE3003)</f>
        <v>Baby Dragon, Barbarian Barrel, Dark Prince, Goblin Cage, Golden Knight, Golem, Lightning, Tornado</v>
      </c>
      <c r="AG3003" s="7" t="str">
        <f aca="false">IF(AD3003&lt;AE3003,AE3003,AD3003)</f>
        <v>Dart Goblin, Goblin Barrel, Guards, Ice Spirit, Monk, Skeleton Dragons, Tesla, The Log</v>
      </c>
      <c r="AH3003" s="7" t="str">
        <f aca="false">IF(AD3003=AF3003,AA3003,IF(AA3003="Win","Loss",IF(AA3003="Loss","Win","Draw")))</f>
        <v>Win</v>
      </c>
      <c r="AI3003" s="7" t="s">
        <v>297</v>
      </c>
    </row>
    <row r="3004" customFormat="false" ht="15" hidden="false" customHeight="true" outlineLevel="0" collapsed="false">
      <c r="A3004" s="7" t="s">
        <v>6528</v>
      </c>
      <c r="B3004" s="7" t="n">
        <v>1</v>
      </c>
      <c r="C3004" s="7" t="s">
        <v>1066</v>
      </c>
      <c r="D3004" s="7" t="s">
        <v>1067</v>
      </c>
      <c r="E3004" s="7" t="s">
        <v>2119</v>
      </c>
      <c r="F3004" s="7" t="s">
        <v>2120</v>
      </c>
      <c r="G3004" s="7" t="s">
        <v>6529</v>
      </c>
      <c r="H3004" s="7" t="s">
        <v>163</v>
      </c>
      <c r="I3004" s="7" t="s">
        <v>107</v>
      </c>
      <c r="J3004" s="7" t="s">
        <v>95</v>
      </c>
      <c r="K3004" s="7" t="s">
        <v>141</v>
      </c>
      <c r="L3004" s="7" t="s">
        <v>150</v>
      </c>
      <c r="M3004" s="7" t="s">
        <v>93</v>
      </c>
      <c r="N3004" s="7" t="s">
        <v>143</v>
      </c>
      <c r="O3004" s="7" t="s">
        <v>178</v>
      </c>
      <c r="P3004" s="7" t="s">
        <v>177</v>
      </c>
      <c r="Q3004" s="7" t="s">
        <v>84</v>
      </c>
      <c r="R3004" s="7" t="s">
        <v>108</v>
      </c>
      <c r="S3004" s="7" t="s">
        <v>82</v>
      </c>
      <c r="T3004" s="7" t="s">
        <v>87</v>
      </c>
      <c r="U3004" s="7" t="s">
        <v>150</v>
      </c>
      <c r="V3004" s="7" t="s">
        <v>126</v>
      </c>
      <c r="W3004" s="7" t="s">
        <v>95</v>
      </c>
      <c r="X3004" s="7" t="s">
        <v>85</v>
      </c>
      <c r="Y3004" s="7" t="n">
        <v>0</v>
      </c>
      <c r="Z3004" s="7" t="n">
        <v>1</v>
      </c>
      <c r="AA3004" s="7" t="str">
        <f aca="false">IF(Y3004&gt;Z3004,"Win",IF(Y3004&lt;Z3004,"Loss","Draw"))</f>
        <v>Loss</v>
      </c>
      <c r="AB3004" s="7" t="s">
        <v>99</v>
      </c>
      <c r="AC3004" s="7" t="s">
        <v>99</v>
      </c>
      <c r="AD3004" s="7" t="s">
        <v>180</v>
      </c>
      <c r="AE3004" s="7" t="s">
        <v>616</v>
      </c>
      <c r="AF3004" s="7" t="str">
        <f aca="false">IF(AD3004&lt;AE3004,AD3004,AE3004)</f>
        <v>Archers, Barbarian Barrel, Dark Prince, Electro Spirit, Lightning, Royal Hogs, Skeletons, Tesla</v>
      </c>
      <c r="AG3004" s="7" t="str">
        <f aca="false">IF(AD3004&lt;AE3004,AE3004,AD3004)</f>
        <v>Barbarian Barrel, Electro Spirit, Fireball, Goblin Cage, Heal Spirit, Lumberjack, Phoenix, Royal Giant</v>
      </c>
      <c r="AH3004" s="7" t="str">
        <f aca="false">IF(AD3004=AF3004,AA3004,IF(AA3004="Win","Loss",IF(AA3004="Loss","Win","Draw")))</f>
        <v>Win</v>
      </c>
      <c r="AI3004" s="7" t="s">
        <v>297</v>
      </c>
    </row>
    <row r="3005" customFormat="false" ht="15" hidden="false" customHeight="true" outlineLevel="0" collapsed="false">
      <c r="A3005" s="7" t="s">
        <v>6528</v>
      </c>
      <c r="B3005" s="7" t="n">
        <v>2</v>
      </c>
      <c r="C3005" s="7" t="s">
        <v>1066</v>
      </c>
      <c r="D3005" s="7" t="s">
        <v>1067</v>
      </c>
      <c r="E3005" s="7" t="s">
        <v>2119</v>
      </c>
      <c r="F3005" s="7" t="s">
        <v>2120</v>
      </c>
      <c r="G3005" s="7" t="s">
        <v>6530</v>
      </c>
      <c r="H3005" s="7" t="s">
        <v>163</v>
      </c>
      <c r="I3005" s="7" t="s">
        <v>233</v>
      </c>
      <c r="J3005" s="7" t="s">
        <v>202</v>
      </c>
      <c r="K3005" s="7" t="s">
        <v>201</v>
      </c>
      <c r="L3005" s="7" t="s">
        <v>87</v>
      </c>
      <c r="M3005" s="7" t="s">
        <v>88</v>
      </c>
      <c r="N3005" s="7" t="s">
        <v>204</v>
      </c>
      <c r="O3005" s="7" t="s">
        <v>111</v>
      </c>
      <c r="P3005" s="7" t="s">
        <v>157</v>
      </c>
      <c r="Q3005" s="7" t="s">
        <v>129</v>
      </c>
      <c r="R3005" s="7" t="s">
        <v>128</v>
      </c>
      <c r="S3005" s="7" t="s">
        <v>127</v>
      </c>
      <c r="T3005" s="7" t="s">
        <v>97</v>
      </c>
      <c r="U3005" s="7" t="s">
        <v>131</v>
      </c>
      <c r="V3005" s="7" t="s">
        <v>86</v>
      </c>
      <c r="W3005" s="7" t="s">
        <v>130</v>
      </c>
      <c r="X3005" s="7" t="s">
        <v>133</v>
      </c>
      <c r="Y3005" s="7" t="n">
        <v>0</v>
      </c>
      <c r="Z3005" s="7" t="n">
        <v>1</v>
      </c>
      <c r="AA3005" s="7" t="str">
        <f aca="false">IF(Y3005&gt;Z3005,"Win",IF(Y3005&lt;Z3005,"Loss","Draw"))</f>
        <v>Loss</v>
      </c>
      <c r="AB3005" s="7" t="s">
        <v>99</v>
      </c>
      <c r="AC3005" s="7" t="s">
        <v>99</v>
      </c>
      <c r="AD3005" s="7" t="s">
        <v>1246</v>
      </c>
      <c r="AE3005" s="7" t="s">
        <v>595</v>
      </c>
      <c r="AF3005" s="7" t="str">
        <f aca="false">IF(AD3005&lt;AE3005,AD3005,AE3005)</f>
        <v>Arrows, Bandit, Battle Ram, Golden Knight, Mega Knight, Mother Witch, Ronin, Skeleton Dragons</v>
      </c>
      <c r="AG3005" s="7" t="str">
        <f aca="false">IF(AD3005&lt;AE3005,AE3005,AD3005)</f>
        <v>Bats, Berserker, Fire Spirit, Magic Archer, Miner, Royal Delivery, Tesla, Wall Breakers</v>
      </c>
      <c r="AH3005" s="7" t="str">
        <f aca="false">IF(AD3005=AF3005,AA3005,IF(AA3005="Win","Loss",IF(AA3005="Loss","Win","Draw")))</f>
        <v>Win</v>
      </c>
      <c r="AI3005" s="7" t="s">
        <v>297</v>
      </c>
    </row>
    <row r="3006" customFormat="false" ht="15" hidden="false" customHeight="true" outlineLevel="0" collapsed="false">
      <c r="A3006" s="7" t="s">
        <v>6528</v>
      </c>
      <c r="B3006" s="7" t="n">
        <v>3</v>
      </c>
      <c r="C3006" s="7" t="s">
        <v>1066</v>
      </c>
      <c r="D3006" s="7" t="s">
        <v>1067</v>
      </c>
      <c r="E3006" s="7" t="s">
        <v>2119</v>
      </c>
      <c r="F3006" s="7" t="s">
        <v>2120</v>
      </c>
      <c r="G3006" s="7" t="s">
        <v>6531</v>
      </c>
      <c r="H3006" s="7" t="s">
        <v>163</v>
      </c>
      <c r="I3006" s="7" t="s">
        <v>153</v>
      </c>
      <c r="J3006" s="7" t="s">
        <v>108</v>
      </c>
      <c r="K3006" s="7" t="s">
        <v>82</v>
      </c>
      <c r="L3006" s="7" t="s">
        <v>86</v>
      </c>
      <c r="M3006" s="7" t="s">
        <v>118</v>
      </c>
      <c r="N3006" s="7" t="s">
        <v>89</v>
      </c>
      <c r="O3006" s="7" t="s">
        <v>85</v>
      </c>
      <c r="P3006" s="7" t="s">
        <v>126</v>
      </c>
      <c r="Q3006" s="7" t="s">
        <v>201</v>
      </c>
      <c r="R3006" s="7" t="s">
        <v>202</v>
      </c>
      <c r="S3006" s="7" t="s">
        <v>203</v>
      </c>
      <c r="T3006" s="7" t="s">
        <v>157</v>
      </c>
      <c r="U3006" s="7" t="s">
        <v>118</v>
      </c>
      <c r="V3006" s="7" t="s">
        <v>88</v>
      </c>
      <c r="W3006" s="7" t="s">
        <v>204</v>
      </c>
      <c r="X3006" s="7" t="s">
        <v>234</v>
      </c>
      <c r="Y3006" s="7" t="n">
        <v>1</v>
      </c>
      <c r="Z3006" s="7" t="n">
        <v>0</v>
      </c>
      <c r="AA3006" s="7" t="str">
        <f aca="false">IF(Y3006&gt;Z3006,"Win",IF(Y3006&lt;Z3006,"Loss","Draw"))</f>
        <v>Win</v>
      </c>
      <c r="AB3006" s="7" t="s">
        <v>99</v>
      </c>
      <c r="AC3006" s="7" t="s">
        <v>99</v>
      </c>
      <c r="AD3006" s="7" t="s">
        <v>388</v>
      </c>
      <c r="AE3006" s="7" t="s">
        <v>668</v>
      </c>
      <c r="AF3006" s="7" t="str">
        <f aca="false">IF(AD3006&lt;AE3006,AD3006,AE3006)</f>
        <v>Berserker, Bomb Tower, Fire Spirit, Goblin Barrel, Ice Spirit, Magic Archer, Royal Delivery, Wall Breakers</v>
      </c>
      <c r="AG3006" s="7" t="str">
        <f aca="false">IF(AD3006&lt;AE3006,AE3006,AD3006)</f>
        <v>Cannon, Dark Prince, Ice Spirit, Lightning, Royal Hogs, Skeleton Dragons, Skeletons, The Log</v>
      </c>
      <c r="AH3006" s="7" t="str">
        <f aca="false">IF(AD3006=AF3006,AA3006,IF(AA3006="Win","Loss",IF(AA3006="Loss","Win","Draw")))</f>
        <v>Loss</v>
      </c>
      <c r="AI3006" s="7" t="s">
        <v>297</v>
      </c>
    </row>
    <row r="3007" customFormat="false" ht="15" hidden="false" customHeight="true" outlineLevel="0" collapsed="false">
      <c r="A3007" s="7" t="s">
        <v>6532</v>
      </c>
      <c r="B3007" s="7" t="n">
        <v>1</v>
      </c>
      <c r="C3007" s="7" t="s">
        <v>1066</v>
      </c>
      <c r="D3007" s="7" t="s">
        <v>1067</v>
      </c>
      <c r="E3007" s="7" t="s">
        <v>2119</v>
      </c>
      <c r="F3007" s="7" t="s">
        <v>2120</v>
      </c>
      <c r="G3007" s="7" t="s">
        <v>6533</v>
      </c>
      <c r="H3007" s="7" t="s">
        <v>163</v>
      </c>
      <c r="I3007" s="7" t="s">
        <v>84</v>
      </c>
      <c r="J3007" s="7" t="s">
        <v>158</v>
      </c>
      <c r="K3007" s="7" t="s">
        <v>114</v>
      </c>
      <c r="L3007" s="7" t="s">
        <v>130</v>
      </c>
      <c r="M3007" s="7" t="s">
        <v>447</v>
      </c>
      <c r="N3007" s="7" t="s">
        <v>115</v>
      </c>
      <c r="O3007" s="7" t="s">
        <v>126</v>
      </c>
      <c r="P3007" s="7" t="s">
        <v>173</v>
      </c>
      <c r="Q3007" s="7" t="s">
        <v>137</v>
      </c>
      <c r="R3007" s="7" t="s">
        <v>91</v>
      </c>
      <c r="S3007" s="7" t="s">
        <v>114</v>
      </c>
      <c r="T3007" s="7" t="s">
        <v>116</v>
      </c>
      <c r="U3007" s="7" t="s">
        <v>242</v>
      </c>
      <c r="V3007" s="7" t="s">
        <v>157</v>
      </c>
      <c r="W3007" s="7" t="s">
        <v>97</v>
      </c>
      <c r="X3007" s="7" t="s">
        <v>87</v>
      </c>
      <c r="Y3007" s="7" t="n">
        <v>3</v>
      </c>
      <c r="Z3007" s="7" t="n">
        <v>0</v>
      </c>
      <c r="AA3007" s="7" t="str">
        <f aca="false">IF(Y3007&gt;Z3007,"Win",IF(Y3007&lt;Z3007,"Loss","Draw"))</f>
        <v>Win</v>
      </c>
      <c r="AB3007" s="7" t="s">
        <v>99</v>
      </c>
      <c r="AC3007" s="7" t="s">
        <v>99</v>
      </c>
      <c r="AD3007" s="7" t="s">
        <v>1338</v>
      </c>
      <c r="AE3007" s="7" t="s">
        <v>321</v>
      </c>
      <c r="AF3007" s="7" t="str">
        <f aca="false">IF(AD3007&lt;AE3007,AD3007,AE3007)</f>
        <v>Archers, Arrows, Bowler, Giant, Giant Snowball, Graveyard, Skeletons, Zappies</v>
      </c>
      <c r="AG3007" s="7" t="str">
        <f aca="false">IF(AD3007&lt;AE3007,AE3007,AD3007)</f>
        <v>Bomber, Fire Spirit, Giant Snowball, Goblin Drill, Goblins, Poison, Ronin, Tesla</v>
      </c>
      <c r="AH3007" s="7" t="str">
        <f aca="false">IF(AD3007=AF3007,AA3007,IF(AA3007="Win","Loss",IF(AA3007="Loss","Win","Draw")))</f>
        <v>Win</v>
      </c>
      <c r="AI3007" s="7" t="s">
        <v>297</v>
      </c>
    </row>
    <row r="3008" customFormat="false" ht="15" hidden="false" customHeight="true" outlineLevel="0" collapsed="false">
      <c r="A3008" s="7" t="s">
        <v>6532</v>
      </c>
      <c r="B3008" s="7" t="n">
        <v>2</v>
      </c>
      <c r="C3008" s="7" t="s">
        <v>1066</v>
      </c>
      <c r="D3008" s="7" t="s">
        <v>1067</v>
      </c>
      <c r="E3008" s="7" t="s">
        <v>2119</v>
      </c>
      <c r="F3008" s="7" t="s">
        <v>2120</v>
      </c>
      <c r="G3008" s="7" t="s">
        <v>6534</v>
      </c>
      <c r="H3008" s="7" t="s">
        <v>163</v>
      </c>
      <c r="I3008" s="7" t="s">
        <v>107</v>
      </c>
      <c r="J3008" s="7" t="s">
        <v>128</v>
      </c>
      <c r="K3008" s="7" t="s">
        <v>152</v>
      </c>
      <c r="L3008" s="7" t="s">
        <v>132</v>
      </c>
      <c r="M3008" s="7" t="s">
        <v>85</v>
      </c>
      <c r="N3008" s="7" t="s">
        <v>306</v>
      </c>
      <c r="O3008" s="7" t="s">
        <v>187</v>
      </c>
      <c r="P3008" s="7" t="s">
        <v>95</v>
      </c>
      <c r="Q3008" s="7" t="s">
        <v>241</v>
      </c>
      <c r="R3008" s="7" t="s">
        <v>186</v>
      </c>
      <c r="S3008" s="7" t="s">
        <v>185</v>
      </c>
      <c r="T3008" s="7" t="s">
        <v>88</v>
      </c>
      <c r="U3008" s="7" t="s">
        <v>109</v>
      </c>
      <c r="V3008" s="7" t="s">
        <v>111</v>
      </c>
      <c r="W3008" s="7" t="s">
        <v>187</v>
      </c>
      <c r="X3008" s="7" t="s">
        <v>234</v>
      </c>
      <c r="Y3008" s="7" t="n">
        <v>0</v>
      </c>
      <c r="Z3008" s="7" t="n">
        <v>1</v>
      </c>
      <c r="AA3008" s="7" t="str">
        <f aca="false">IF(Y3008&gt;Z3008,"Win",IF(Y3008&lt;Z3008,"Loss","Draw"))</f>
        <v>Loss</v>
      </c>
      <c r="AB3008" s="7" t="s">
        <v>99</v>
      </c>
      <c r="AC3008" s="7" t="s">
        <v>99</v>
      </c>
      <c r="AD3008" s="7" t="s">
        <v>1070</v>
      </c>
      <c r="AE3008" s="7" t="s">
        <v>363</v>
      </c>
      <c r="AF3008" s="7" t="str">
        <f aca="false">IF(AD3008&lt;AE3008,AD3008,AE3008)</f>
        <v>Baby Dragon, Barbarian Barrel, Electro Wizard, Goblin Cage, Golden Knight, Golem, Lightning, Tornado</v>
      </c>
      <c r="AG3008" s="7" t="str">
        <f aca="false">IF(AD3008&lt;AE3008,AE3008,AD3008)</f>
        <v>Balloon, Berserker, Bomb Tower, Executioner, Knight, Miner, Tornado, Zap</v>
      </c>
      <c r="AH3008" s="7" t="str">
        <f aca="false">IF(AD3008=AF3008,AA3008,IF(AA3008="Win","Loss",IF(AA3008="Loss","Win","Draw")))</f>
        <v>Loss</v>
      </c>
      <c r="AI3008" s="7" t="s">
        <v>297</v>
      </c>
    </row>
    <row r="3009" customFormat="false" ht="15" hidden="false" customHeight="true" outlineLevel="0" collapsed="false">
      <c r="A3009" s="7" t="s">
        <v>6532</v>
      </c>
      <c r="B3009" s="7" t="n">
        <v>3</v>
      </c>
      <c r="C3009" s="7" t="s">
        <v>1066</v>
      </c>
      <c r="D3009" s="7" t="s">
        <v>1067</v>
      </c>
      <c r="E3009" s="7" t="s">
        <v>2119</v>
      </c>
      <c r="F3009" s="7" t="s">
        <v>2120</v>
      </c>
      <c r="G3009" s="7" t="s">
        <v>6535</v>
      </c>
      <c r="H3009" s="7" t="s">
        <v>163</v>
      </c>
      <c r="I3009" s="7" t="s">
        <v>203</v>
      </c>
      <c r="J3009" s="7" t="s">
        <v>202</v>
      </c>
      <c r="K3009" s="7" t="s">
        <v>201</v>
      </c>
      <c r="L3009" s="7" t="s">
        <v>208</v>
      </c>
      <c r="M3009" s="7" t="s">
        <v>153</v>
      </c>
      <c r="N3009" s="7" t="s">
        <v>157</v>
      </c>
      <c r="O3009" s="7" t="s">
        <v>150</v>
      </c>
      <c r="P3009" s="7" t="s">
        <v>204</v>
      </c>
      <c r="Q3009" s="7" t="s">
        <v>82</v>
      </c>
      <c r="R3009" s="7" t="s">
        <v>194</v>
      </c>
      <c r="S3009" s="7" t="s">
        <v>153</v>
      </c>
      <c r="T3009" s="7" t="s">
        <v>118</v>
      </c>
      <c r="U3009" s="7" t="s">
        <v>126</v>
      </c>
      <c r="V3009" s="7" t="s">
        <v>204</v>
      </c>
      <c r="W3009" s="7" t="s">
        <v>89</v>
      </c>
      <c r="X3009" s="7" t="s">
        <v>164</v>
      </c>
      <c r="Y3009" s="7" t="n">
        <v>0</v>
      </c>
      <c r="Z3009" s="7" t="n">
        <v>1</v>
      </c>
      <c r="AA3009" s="7" t="str">
        <f aca="false">IF(Y3009&gt;Z3009,"Win",IF(Y3009&lt;Z3009,"Loss","Draw"))</f>
        <v>Loss</v>
      </c>
      <c r="AB3009" s="7" t="s">
        <v>99</v>
      </c>
      <c r="AC3009" s="7" t="s">
        <v>99</v>
      </c>
      <c r="AD3009" s="7" t="s">
        <v>6536</v>
      </c>
      <c r="AE3009" s="7" t="s">
        <v>1111</v>
      </c>
      <c r="AF3009" s="7" t="str">
        <f aca="false">IF(AD3009&lt;AE3009,AD3009,AE3009)</f>
        <v>Archer Queen, Cannon, Earthquake, Ice Spirit, Royal Delivery, Royal Hogs, Skeletons, The Log</v>
      </c>
      <c r="AG3009" s="7" t="str">
        <f aca="false">IF(AD3009&lt;AE3009,AE3009,AD3009)</f>
        <v>Cannon, Electro Spirit, Fire Spirit, Goblin Barrel, Magic Archer, Royal Delivery, Valkyrie, Wall Breakers</v>
      </c>
      <c r="AH3009" s="7" t="str">
        <f aca="false">IF(AD3009=AF3009,AA3009,IF(AA3009="Win","Loss",IF(AA3009="Loss","Win","Draw")))</f>
        <v>Win</v>
      </c>
      <c r="AI3009" s="7" t="s">
        <v>297</v>
      </c>
    </row>
    <row r="3010" customFormat="false" ht="15" hidden="false" customHeight="true" outlineLevel="0" collapsed="false">
      <c r="A3010" s="5" t="s">
        <v>6537</v>
      </c>
      <c r="B3010" s="5" t="n">
        <v>1</v>
      </c>
      <c r="C3010" s="5" t="s">
        <v>212</v>
      </c>
      <c r="D3010" s="5" t="s">
        <v>213</v>
      </c>
      <c r="E3010" s="5" t="s">
        <v>726</v>
      </c>
      <c r="F3010" s="5" t="s">
        <v>727</v>
      </c>
      <c r="G3010" s="5" t="s">
        <v>1242</v>
      </c>
      <c r="H3010" s="5" t="s">
        <v>163</v>
      </c>
      <c r="I3010" s="5" t="s">
        <v>172</v>
      </c>
      <c r="J3010" s="5" t="s">
        <v>188</v>
      </c>
      <c r="K3010" s="5" t="s">
        <v>128</v>
      </c>
      <c r="L3010" s="5" t="s">
        <v>223</v>
      </c>
      <c r="M3010" s="5" t="s">
        <v>97</v>
      </c>
      <c r="N3010" s="5" t="s">
        <v>86</v>
      </c>
      <c r="O3010" s="5" t="s">
        <v>130</v>
      </c>
      <c r="P3010" s="5" t="s">
        <v>150</v>
      </c>
      <c r="Q3010" s="5" t="s">
        <v>153</v>
      </c>
      <c r="R3010" s="5" t="s">
        <v>140</v>
      </c>
      <c r="S3010" s="5" t="s">
        <v>172</v>
      </c>
      <c r="T3010" s="5" t="s">
        <v>165</v>
      </c>
      <c r="U3010" s="5" t="s">
        <v>150</v>
      </c>
      <c r="V3010" s="5" t="s">
        <v>126</v>
      </c>
      <c r="W3010" s="5" t="s">
        <v>85</v>
      </c>
      <c r="X3010" s="5" t="s">
        <v>89</v>
      </c>
      <c r="Y3010" s="5" t="n">
        <v>1</v>
      </c>
      <c r="Z3010" s="5" t="n">
        <v>0</v>
      </c>
      <c r="AA3010" s="5" t="str">
        <f aca="false">IF(Y3010&gt;Z3010,"Win",IF(Y3010&lt;Z3010,"Loss","Draw"))</f>
        <v>Win</v>
      </c>
      <c r="AB3010" s="5" t="s">
        <v>98</v>
      </c>
      <c r="AC3010" s="5" t="s">
        <v>99</v>
      </c>
      <c r="AD3010" s="5" t="s">
        <v>1244</v>
      </c>
      <c r="AE3010" s="5" t="s">
        <v>1243</v>
      </c>
      <c r="AF3010" s="5" t="str">
        <f aca="false">IF(AD3010&lt;AE3010,AD3010,AE3010)</f>
        <v>Arrows, Electro Spirit, Golden Knight, Musketeer, Ram Rider, Ronin, Skeleton Dragons, Tombstone</v>
      </c>
      <c r="AG3010" s="5" t="str">
        <f aca="false">IF(AD3010&lt;AE3010,AE3010,AD3010)</f>
        <v>Cannon, Electro Spirit, Hog Rider, Ice Golem, Lightning, Musketeer, Skeletons, The Log</v>
      </c>
      <c r="AH3010" s="5" t="str">
        <f aca="false">IF(AD3010=AF3010,AA3010,IF(AA3010="Win","Loss",IF(AA3010="Loss","Win","Draw")))</f>
        <v>Win</v>
      </c>
      <c r="AI3010" s="5" t="s">
        <v>297</v>
      </c>
    </row>
    <row r="3011" customFormat="false" ht="15" hidden="false" customHeight="true" outlineLevel="0" collapsed="false">
      <c r="A3011" s="5" t="s">
        <v>6537</v>
      </c>
      <c r="B3011" s="5" t="n">
        <v>2</v>
      </c>
      <c r="C3011" s="5" t="s">
        <v>212</v>
      </c>
      <c r="D3011" s="5" t="s">
        <v>213</v>
      </c>
      <c r="E3011" s="5" t="s">
        <v>726</v>
      </c>
      <c r="F3011" s="5" t="s">
        <v>727</v>
      </c>
      <c r="G3011" s="5" t="s">
        <v>1245</v>
      </c>
      <c r="H3011" s="5" t="s">
        <v>163</v>
      </c>
      <c r="I3011" s="5" t="s">
        <v>141</v>
      </c>
      <c r="J3011" s="5" t="s">
        <v>91</v>
      </c>
      <c r="K3011" s="5" t="s">
        <v>129</v>
      </c>
      <c r="L3011" s="5" t="s">
        <v>165</v>
      </c>
      <c r="M3011" s="5" t="s">
        <v>112</v>
      </c>
      <c r="N3011" s="5" t="s">
        <v>93</v>
      </c>
      <c r="O3011" s="5" t="s">
        <v>173</v>
      </c>
      <c r="P3011" s="5" t="s">
        <v>109</v>
      </c>
      <c r="Q3011" s="5" t="s">
        <v>201</v>
      </c>
      <c r="R3011" s="5" t="s">
        <v>202</v>
      </c>
      <c r="S3011" s="5" t="s">
        <v>233</v>
      </c>
      <c r="T3011" s="5" t="s">
        <v>111</v>
      </c>
      <c r="U3011" s="5" t="s">
        <v>157</v>
      </c>
      <c r="V3011" s="5" t="s">
        <v>88</v>
      </c>
      <c r="W3011" s="5" t="s">
        <v>204</v>
      </c>
      <c r="X3011" s="5" t="s">
        <v>87</v>
      </c>
      <c r="Y3011" s="5" t="n">
        <v>1</v>
      </c>
      <c r="Z3011" s="5" t="n">
        <v>0</v>
      </c>
      <c r="AA3011" s="5" t="str">
        <f aca="false">IF(Y3011&gt;Z3011,"Win",IF(Y3011&lt;Z3011,"Loss","Draw"))</f>
        <v>Win</v>
      </c>
      <c r="AB3011" s="5" t="s">
        <v>98</v>
      </c>
      <c r="AC3011" s="5" t="s">
        <v>99</v>
      </c>
      <c r="AD3011" s="5" t="s">
        <v>1247</v>
      </c>
      <c r="AE3011" s="5" t="s">
        <v>1246</v>
      </c>
      <c r="AF3011" s="5" t="str">
        <f aca="false">IF(AD3011&lt;AE3011,AD3011,AE3011)</f>
        <v>Bats, Berserker, Fire Spirit, Magic Archer, Miner, Royal Delivery, Tesla, Wall Breakers</v>
      </c>
      <c r="AG3011" s="5" t="str">
        <f aca="false">IF(AD3011&lt;AE3011,AE3011,AD3011)</f>
        <v>Fireball, Goblins, Hog Rider, Lumberjack, Mega Knight, Spirit Empress, Zap, Zappies</v>
      </c>
      <c r="AH3011" s="5" t="str">
        <f aca="false">IF(AD3011=AF3011,AA3011,IF(AA3011="Win","Loss",IF(AA3011="Loss","Win","Draw")))</f>
        <v>Loss</v>
      </c>
      <c r="AI3011" s="5" t="s">
        <v>297</v>
      </c>
    </row>
    <row r="3012" customFormat="false" ht="15" hidden="false" customHeight="true" outlineLevel="0" collapsed="false">
      <c r="A3012" s="5" t="s">
        <v>6538</v>
      </c>
      <c r="B3012" s="5" t="n">
        <v>1</v>
      </c>
      <c r="C3012" s="5" t="s">
        <v>212</v>
      </c>
      <c r="D3012" s="5" t="s">
        <v>213</v>
      </c>
      <c r="E3012" s="5" t="s">
        <v>2789</v>
      </c>
      <c r="F3012" s="5" t="s">
        <v>2790</v>
      </c>
      <c r="G3012" s="5" t="s">
        <v>3473</v>
      </c>
      <c r="H3012" s="5" t="s">
        <v>81</v>
      </c>
      <c r="I3012" s="5" t="s">
        <v>127</v>
      </c>
      <c r="J3012" s="5" t="s">
        <v>128</v>
      </c>
      <c r="K3012" s="5" t="s">
        <v>129</v>
      </c>
      <c r="L3012" s="5" t="s">
        <v>133</v>
      </c>
      <c r="M3012" s="5" t="s">
        <v>86</v>
      </c>
      <c r="N3012" s="5" t="s">
        <v>132</v>
      </c>
      <c r="O3012" s="5" t="s">
        <v>131</v>
      </c>
      <c r="P3012" s="5" t="s">
        <v>130</v>
      </c>
      <c r="Q3012" s="5" t="s">
        <v>152</v>
      </c>
      <c r="R3012" s="5" t="s">
        <v>151</v>
      </c>
      <c r="S3012" s="5" t="s">
        <v>82</v>
      </c>
      <c r="T3012" s="5" t="s">
        <v>153</v>
      </c>
      <c r="U3012" s="5" t="s">
        <v>150</v>
      </c>
      <c r="V3012" s="5" t="s">
        <v>85</v>
      </c>
      <c r="W3012" s="5" t="s">
        <v>126</v>
      </c>
      <c r="X3012" s="5" t="s">
        <v>89</v>
      </c>
      <c r="Y3012" s="5" t="n">
        <v>1</v>
      </c>
      <c r="Z3012" s="5" t="n">
        <v>2</v>
      </c>
      <c r="AA3012" s="5" t="str">
        <f aca="false">IF(Y3012&gt;Z3012,"Win",IF(Y3012&lt;Z3012,"Loss","Draw"))</f>
        <v>Loss</v>
      </c>
      <c r="AB3012" s="5" t="s">
        <v>98</v>
      </c>
      <c r="AC3012" s="5" t="s">
        <v>99</v>
      </c>
      <c r="AD3012" s="5" t="s">
        <v>135</v>
      </c>
      <c r="AE3012" s="5" t="s">
        <v>155</v>
      </c>
      <c r="AF3012" s="5" t="str">
        <f aca="false">IF(AD3012&lt;AE3012,AD3012,AE3012)</f>
        <v>Arrows, Bandit, Battle Ram, Electro Wizard, Golden Knight, Mega Knight, Mother Witch, Skeleton Dragons</v>
      </c>
      <c r="AG3012" s="5" t="str">
        <f aca="false">IF(AD3012&lt;AE3012,AE3012,AD3012)</f>
        <v>Baby Dragon, Cannon, Electro Spirit, Lightning, Mighty Miner, Royal Hogs, Skeletons, The Log</v>
      </c>
      <c r="AH3012" s="5" t="str">
        <f aca="false">IF(AD3012=AF3012,AA3012,IF(AA3012="Win","Loss",IF(AA3012="Loss","Win","Draw")))</f>
        <v>Loss</v>
      </c>
      <c r="AI3012" s="5" t="s">
        <v>297</v>
      </c>
    </row>
    <row r="3013" customFormat="false" ht="15" hidden="false" customHeight="true" outlineLevel="0" collapsed="false">
      <c r="A3013" s="5" t="s">
        <v>6538</v>
      </c>
      <c r="B3013" s="5" t="n">
        <v>2</v>
      </c>
      <c r="C3013" s="5" t="s">
        <v>212</v>
      </c>
      <c r="D3013" s="5" t="s">
        <v>213</v>
      </c>
      <c r="E3013" s="5" t="s">
        <v>2789</v>
      </c>
      <c r="F3013" s="5" t="s">
        <v>2790</v>
      </c>
      <c r="G3013" s="5" t="s">
        <v>3474</v>
      </c>
      <c r="H3013" s="5" t="s">
        <v>163</v>
      </c>
      <c r="I3013" s="5" t="s">
        <v>92</v>
      </c>
      <c r="J3013" s="5" t="s">
        <v>158</v>
      </c>
      <c r="K3013" s="5" t="s">
        <v>90</v>
      </c>
      <c r="L3013" s="5" t="s">
        <v>93</v>
      </c>
      <c r="M3013" s="5" t="s">
        <v>159</v>
      </c>
      <c r="N3013" s="5" t="s">
        <v>96</v>
      </c>
      <c r="O3013" s="5" t="s">
        <v>94</v>
      </c>
      <c r="P3013" s="5" t="s">
        <v>95</v>
      </c>
      <c r="Q3013" s="5" t="s">
        <v>177</v>
      </c>
      <c r="R3013" s="5" t="s">
        <v>83</v>
      </c>
      <c r="S3013" s="5" t="s">
        <v>188</v>
      </c>
      <c r="T3013" s="5" t="s">
        <v>95</v>
      </c>
      <c r="U3013" s="5" t="s">
        <v>93</v>
      </c>
      <c r="V3013" s="5" t="s">
        <v>215</v>
      </c>
      <c r="W3013" s="5" t="s">
        <v>133</v>
      </c>
      <c r="X3013" s="5" t="s">
        <v>86</v>
      </c>
      <c r="Y3013" s="5" t="n">
        <v>0</v>
      </c>
      <c r="Z3013" s="5" t="n">
        <v>1</v>
      </c>
      <c r="AA3013" s="5" t="str">
        <f aca="false">IF(Y3013&gt;Z3013,"Win",IF(Y3013&lt;Z3013,"Loss","Draw"))</f>
        <v>Loss</v>
      </c>
      <c r="AB3013" s="5" t="s">
        <v>98</v>
      </c>
      <c r="AC3013" s="5" t="s">
        <v>99</v>
      </c>
      <c r="AD3013" s="5" t="s">
        <v>379</v>
      </c>
      <c r="AE3013" s="5" t="s">
        <v>217</v>
      </c>
      <c r="AF3013" s="5" t="str">
        <f aca="false">IF(AD3013&lt;AE3013,AD3013,AE3013)</f>
        <v>Barbarian Barrel, Bowler, Dart Goblin, Fireball, Minions, Mortar, Rascals, Skeleton Barrel</v>
      </c>
      <c r="AG3013" s="5" t="str">
        <f aca="false">IF(AD3013&lt;AE3013,AE3013,AD3013)</f>
        <v>Barbarian Barrel, Fireball, Fisherman, Monk, Mother Witch, Royal Giant, Skeleton Dragons, Tombstone</v>
      </c>
      <c r="AH3013" s="5" t="str">
        <f aca="false">IF(AD3013=AF3013,AA3013,IF(AA3013="Win","Loss",IF(AA3013="Loss","Win","Draw")))</f>
        <v>Loss</v>
      </c>
      <c r="AI3013" s="5" t="s">
        <v>297</v>
      </c>
    </row>
    <row r="3014" customFormat="false" ht="15" hidden="false" customHeight="true" outlineLevel="0" collapsed="false">
      <c r="A3014" s="5" t="s">
        <v>6538</v>
      </c>
      <c r="B3014" s="5" t="n">
        <v>3</v>
      </c>
      <c r="C3014" s="5" t="s">
        <v>212</v>
      </c>
      <c r="D3014" s="5" t="s">
        <v>213</v>
      </c>
      <c r="E3014" s="5" t="s">
        <v>2789</v>
      </c>
      <c r="F3014" s="5" t="s">
        <v>2790</v>
      </c>
      <c r="G3014" s="5" t="s">
        <v>3475</v>
      </c>
      <c r="H3014" s="5" t="s">
        <v>81</v>
      </c>
      <c r="I3014" s="5" t="s">
        <v>185</v>
      </c>
      <c r="J3014" s="5" t="s">
        <v>186</v>
      </c>
      <c r="K3014" s="5" t="s">
        <v>241</v>
      </c>
      <c r="L3014" s="5" t="s">
        <v>111</v>
      </c>
      <c r="M3014" s="5" t="s">
        <v>187</v>
      </c>
      <c r="N3014" s="5" t="s">
        <v>126</v>
      </c>
      <c r="O3014" s="5" t="s">
        <v>109</v>
      </c>
      <c r="P3014" s="5" t="s">
        <v>234</v>
      </c>
      <c r="Q3014" s="5" t="s">
        <v>203</v>
      </c>
      <c r="R3014" s="5" t="s">
        <v>202</v>
      </c>
      <c r="S3014" s="5" t="s">
        <v>201</v>
      </c>
      <c r="T3014" s="5" t="s">
        <v>88</v>
      </c>
      <c r="U3014" s="5" t="s">
        <v>234</v>
      </c>
      <c r="V3014" s="5" t="s">
        <v>157</v>
      </c>
      <c r="W3014" s="5" t="s">
        <v>118</v>
      </c>
      <c r="X3014" s="5" t="s">
        <v>204</v>
      </c>
      <c r="Y3014" s="5" t="n">
        <v>0</v>
      </c>
      <c r="Z3014" s="5" t="n">
        <v>1</v>
      </c>
      <c r="AA3014" s="5" t="str">
        <f aca="false">IF(Y3014&gt;Z3014,"Win",IF(Y3014&lt;Z3014,"Loss","Draw"))</f>
        <v>Loss</v>
      </c>
      <c r="AB3014" s="5" t="s">
        <v>98</v>
      </c>
      <c r="AC3014" s="5" t="s">
        <v>99</v>
      </c>
      <c r="AD3014" s="5" t="s">
        <v>853</v>
      </c>
      <c r="AE3014" s="5" t="s">
        <v>668</v>
      </c>
      <c r="AF3014" s="5" t="str">
        <f aca="false">IF(AD3014&lt;AE3014,AD3014,AE3014)</f>
        <v>Balloon, Bomb Tower, Executioner, Knight, Miner, Skeletons, Tornado, Zap</v>
      </c>
      <c r="AG3014" s="5" t="str">
        <f aca="false">IF(AD3014&lt;AE3014,AE3014,AD3014)</f>
        <v>Berserker, Bomb Tower, Fire Spirit, Goblin Barrel, Ice Spirit, Magic Archer, Royal Delivery, Wall Breakers</v>
      </c>
      <c r="AH3014" s="5" t="str">
        <f aca="false">IF(AD3014=AF3014,AA3014,IF(AA3014="Win","Loss",IF(AA3014="Loss","Win","Draw")))</f>
        <v>Loss</v>
      </c>
      <c r="AI3014" s="5" t="s">
        <v>297</v>
      </c>
    </row>
    <row r="3015" customFormat="false" ht="15" hidden="false" customHeight="true" outlineLevel="0" collapsed="false">
      <c r="A3015" s="7" t="s">
        <v>6539</v>
      </c>
      <c r="B3015" s="7" t="n">
        <v>1</v>
      </c>
      <c r="C3015" s="7" t="s">
        <v>212</v>
      </c>
      <c r="D3015" s="7" t="s">
        <v>213</v>
      </c>
      <c r="E3015" s="7" t="s">
        <v>2789</v>
      </c>
      <c r="F3015" s="7" t="s">
        <v>2790</v>
      </c>
      <c r="G3015" s="7" t="s">
        <v>3477</v>
      </c>
      <c r="H3015" s="7" t="s">
        <v>81</v>
      </c>
      <c r="I3015" s="7" t="s">
        <v>141</v>
      </c>
      <c r="J3015" s="7" t="s">
        <v>91</v>
      </c>
      <c r="K3015" s="7" t="s">
        <v>129</v>
      </c>
      <c r="L3015" s="7" t="s">
        <v>165</v>
      </c>
      <c r="M3015" s="7" t="s">
        <v>112</v>
      </c>
      <c r="N3015" s="7" t="s">
        <v>93</v>
      </c>
      <c r="O3015" s="7" t="s">
        <v>173</v>
      </c>
      <c r="P3015" s="7" t="s">
        <v>109</v>
      </c>
      <c r="Q3015" s="7" t="s">
        <v>152</v>
      </c>
      <c r="R3015" s="7" t="s">
        <v>128</v>
      </c>
      <c r="S3015" s="7" t="s">
        <v>107</v>
      </c>
      <c r="T3015" s="7" t="s">
        <v>95</v>
      </c>
      <c r="U3015" s="7" t="s">
        <v>306</v>
      </c>
      <c r="V3015" s="7" t="s">
        <v>307</v>
      </c>
      <c r="W3015" s="7" t="s">
        <v>85</v>
      </c>
      <c r="X3015" s="7" t="s">
        <v>187</v>
      </c>
      <c r="Y3015" s="7" t="n">
        <v>0</v>
      </c>
      <c r="Z3015" s="7" t="n">
        <v>0</v>
      </c>
      <c r="AA3015" s="7" t="str">
        <f aca="false">IF(Y3015&gt;Z3015,"Win",IF(Y3015&lt;Z3015,"Loss","Draw"))</f>
        <v>Draw</v>
      </c>
      <c r="AB3015" s="7" t="s">
        <v>99</v>
      </c>
      <c r="AC3015" s="7" t="s">
        <v>99</v>
      </c>
      <c r="AD3015" s="7" t="s">
        <v>1247</v>
      </c>
      <c r="AE3015" s="7" t="s">
        <v>603</v>
      </c>
      <c r="AF3015" s="7" t="str">
        <f aca="false">IF(AD3015&lt;AE3015,AD3015,AE3015)</f>
        <v>Baby Dragon, Barbarian Barrel, Goblin Cage, Golden Knight, Golem, Ice Wizard, Lightning, Tornado</v>
      </c>
      <c r="AG3015" s="7" t="str">
        <f aca="false">IF(AD3015&lt;AE3015,AE3015,AD3015)</f>
        <v>Fireball, Goblins, Hog Rider, Lumberjack, Mega Knight, Spirit Empress, Zap, Zappies</v>
      </c>
      <c r="AH3015" s="7" t="str">
        <f aca="false">IF(AD3015=AF3015,AA3015,IF(AA3015="Win","Loss",IF(AA3015="Loss","Win","Draw")))</f>
        <v>Draw</v>
      </c>
      <c r="AI3015" s="7" t="s">
        <v>297</v>
      </c>
    </row>
    <row r="3016" customFormat="false" ht="15" hidden="false" customHeight="true" outlineLevel="0" collapsed="false">
      <c r="A3016" s="7" t="s">
        <v>6539</v>
      </c>
      <c r="B3016" s="7" t="n">
        <v>2</v>
      </c>
      <c r="C3016" s="7" t="s">
        <v>212</v>
      </c>
      <c r="D3016" s="7" t="s">
        <v>213</v>
      </c>
      <c r="E3016" s="7" t="s">
        <v>2789</v>
      </c>
      <c r="F3016" s="7" t="s">
        <v>2790</v>
      </c>
      <c r="G3016" s="7" t="s">
        <v>3478</v>
      </c>
      <c r="H3016" s="7" t="s">
        <v>81</v>
      </c>
      <c r="I3016" s="7" t="s">
        <v>172</v>
      </c>
      <c r="J3016" s="7" t="s">
        <v>188</v>
      </c>
      <c r="K3016" s="7" t="s">
        <v>128</v>
      </c>
      <c r="L3016" s="7" t="s">
        <v>223</v>
      </c>
      <c r="M3016" s="7" t="s">
        <v>97</v>
      </c>
      <c r="N3016" s="7" t="s">
        <v>86</v>
      </c>
      <c r="O3016" s="7" t="s">
        <v>130</v>
      </c>
      <c r="P3016" s="7" t="s">
        <v>150</v>
      </c>
      <c r="Q3016" s="7" t="s">
        <v>219</v>
      </c>
      <c r="R3016" s="7" t="s">
        <v>83</v>
      </c>
      <c r="S3016" s="7" t="s">
        <v>177</v>
      </c>
      <c r="T3016" s="7" t="s">
        <v>150</v>
      </c>
      <c r="U3016" s="7" t="s">
        <v>89</v>
      </c>
      <c r="V3016" s="7" t="s">
        <v>215</v>
      </c>
      <c r="W3016" s="7" t="s">
        <v>93</v>
      </c>
      <c r="X3016" s="7" t="s">
        <v>126</v>
      </c>
      <c r="Y3016" s="7" t="n">
        <v>0</v>
      </c>
      <c r="Z3016" s="7" t="n">
        <v>1</v>
      </c>
      <c r="AA3016" s="7" t="str">
        <f aca="false">IF(Y3016&gt;Z3016,"Win",IF(Y3016&lt;Z3016,"Loss","Draw"))</f>
        <v>Loss</v>
      </c>
      <c r="AB3016" s="7" t="s">
        <v>99</v>
      </c>
      <c r="AC3016" s="7" t="s">
        <v>99</v>
      </c>
      <c r="AD3016" s="7" t="s">
        <v>1244</v>
      </c>
      <c r="AE3016" s="7" t="s">
        <v>2108</v>
      </c>
      <c r="AF3016" s="7" t="str">
        <f aca="false">IF(AD3016&lt;AE3016,AD3016,AE3016)</f>
        <v>Arrows, Electro Spirit, Golden Knight, Musketeer, Ram Rider, Ronin, Skeleton Dragons, Tombstone</v>
      </c>
      <c r="AG3016" s="7" t="str">
        <f aca="false">IF(AD3016&lt;AE3016,AE3016,AD3016)</f>
        <v>Electro Spirit, Fireball, Fisherman, Monk, Royal Giant, Skeletons, The Log, Wizard</v>
      </c>
      <c r="AH3016" s="7" t="str">
        <f aca="false">IF(AD3016=AF3016,AA3016,IF(AA3016="Win","Loss",IF(AA3016="Loss","Win","Draw")))</f>
        <v>Loss</v>
      </c>
      <c r="AI3016" s="7" t="s">
        <v>297</v>
      </c>
    </row>
    <row r="3017" customFormat="false" ht="15" hidden="false" customHeight="true" outlineLevel="0" collapsed="false">
      <c r="A3017" s="7" t="s">
        <v>6539</v>
      </c>
      <c r="B3017" s="7" t="n">
        <v>3</v>
      </c>
      <c r="C3017" s="7" t="s">
        <v>212</v>
      </c>
      <c r="D3017" s="7" t="s">
        <v>213</v>
      </c>
      <c r="E3017" s="7" t="s">
        <v>2789</v>
      </c>
      <c r="F3017" s="7" t="s">
        <v>2790</v>
      </c>
      <c r="G3017" s="7" t="s">
        <v>3479</v>
      </c>
      <c r="H3017" s="7" t="s">
        <v>81</v>
      </c>
      <c r="I3017" s="7" t="s">
        <v>152</v>
      </c>
      <c r="J3017" s="7" t="s">
        <v>158</v>
      </c>
      <c r="K3017" s="7" t="s">
        <v>107</v>
      </c>
      <c r="L3017" s="7" t="s">
        <v>387</v>
      </c>
      <c r="M3017" s="7" t="s">
        <v>85</v>
      </c>
      <c r="N3017" s="7" t="s">
        <v>307</v>
      </c>
      <c r="O3017" s="7" t="s">
        <v>187</v>
      </c>
      <c r="P3017" s="7" t="s">
        <v>95</v>
      </c>
      <c r="Q3017" s="7" t="s">
        <v>1848</v>
      </c>
      <c r="R3017" s="7" t="s">
        <v>563</v>
      </c>
      <c r="S3017" s="7" t="s">
        <v>90</v>
      </c>
      <c r="T3017" s="7" t="s">
        <v>130</v>
      </c>
      <c r="U3017" s="7" t="s">
        <v>125</v>
      </c>
      <c r="V3017" s="7" t="s">
        <v>580</v>
      </c>
      <c r="W3017" s="7" t="s">
        <v>111</v>
      </c>
      <c r="X3017" s="7" t="s">
        <v>86</v>
      </c>
      <c r="Y3017" s="7" t="n">
        <v>0</v>
      </c>
      <c r="Z3017" s="7" t="n">
        <v>3</v>
      </c>
      <c r="AA3017" s="7" t="str">
        <f aca="false">IF(Y3017&gt;Z3017,"Win",IF(Y3017&lt;Z3017,"Loss","Draw"))</f>
        <v>Loss</v>
      </c>
      <c r="AB3017" s="7" t="s">
        <v>99</v>
      </c>
      <c r="AC3017" s="7" t="s">
        <v>99</v>
      </c>
      <c r="AD3017" s="7" t="s">
        <v>1103</v>
      </c>
      <c r="AE3017" s="7" t="s">
        <v>3480</v>
      </c>
      <c r="AF3017" s="7" t="str">
        <f aca="false">IF(AD3017&lt;AE3017,AD3017,AE3017)</f>
        <v>Arrows, Cannon Cart, Goblin Gang, Miner, Minion Horde, Mortar, Skeleton Dragons, Skeleton King</v>
      </c>
      <c r="AG3017" s="7" t="str">
        <f aca="false">IF(AD3017&lt;AE3017,AE3017,AD3017)</f>
        <v>Baby Dragon, Barbarian Barrel, Bowler, Electro Giant, Goblin Cage, Ice Wizard, Lightning, Tornado</v>
      </c>
      <c r="AH3017" s="7" t="str">
        <f aca="false">IF(AD3017=AF3017,AA3017,IF(AA3017="Win","Loss",IF(AA3017="Loss","Win","Draw")))</f>
        <v>Win</v>
      </c>
      <c r="AI3017" s="7" t="s">
        <v>297</v>
      </c>
    </row>
    <row r="3018" customFormat="false" ht="15" hidden="false" customHeight="true" outlineLevel="0" collapsed="false">
      <c r="A3018" s="7" t="s">
        <v>6540</v>
      </c>
      <c r="B3018" s="7" t="n">
        <v>1</v>
      </c>
      <c r="C3018" s="7" t="s">
        <v>212</v>
      </c>
      <c r="D3018" s="7" t="s">
        <v>213</v>
      </c>
      <c r="E3018" s="7" t="s">
        <v>2789</v>
      </c>
      <c r="F3018" s="7" t="s">
        <v>2790</v>
      </c>
      <c r="G3018" s="7" t="s">
        <v>3482</v>
      </c>
      <c r="H3018" s="7" t="s">
        <v>163</v>
      </c>
      <c r="I3018" s="7" t="s">
        <v>129</v>
      </c>
      <c r="J3018" s="7" t="s">
        <v>91</v>
      </c>
      <c r="K3018" s="7" t="s">
        <v>113</v>
      </c>
      <c r="L3018" s="7" t="s">
        <v>165</v>
      </c>
      <c r="M3018" s="7" t="s">
        <v>85</v>
      </c>
      <c r="N3018" s="7" t="s">
        <v>150</v>
      </c>
      <c r="O3018" s="7" t="s">
        <v>89</v>
      </c>
      <c r="P3018" s="7" t="s">
        <v>87</v>
      </c>
      <c r="Q3018" s="7" t="s">
        <v>84</v>
      </c>
      <c r="R3018" s="7" t="s">
        <v>95</v>
      </c>
      <c r="S3018" s="7" t="s">
        <v>87</v>
      </c>
      <c r="T3018" s="7" t="s">
        <v>118</v>
      </c>
      <c r="U3018" s="7" t="s">
        <v>126</v>
      </c>
      <c r="V3018" s="7" t="s">
        <v>97</v>
      </c>
      <c r="W3018" s="7" t="s">
        <v>116</v>
      </c>
      <c r="X3018" s="7" t="s">
        <v>115</v>
      </c>
      <c r="Y3018" s="7" t="n">
        <v>0</v>
      </c>
      <c r="Z3018" s="7" t="n">
        <v>1</v>
      </c>
      <c r="AA3018" s="7" t="str">
        <f aca="false">IF(Y3018&gt;Z3018,"Win",IF(Y3018&lt;Z3018,"Loss","Draw"))</f>
        <v>Loss</v>
      </c>
      <c r="AB3018" s="7" t="s">
        <v>99</v>
      </c>
      <c r="AC3018" s="7" t="s">
        <v>99</v>
      </c>
      <c r="AD3018" s="7" t="s">
        <v>1232</v>
      </c>
      <c r="AE3018" s="7" t="s">
        <v>856</v>
      </c>
      <c r="AF3018" s="7" t="str">
        <f aca="false">IF(AD3018&lt;AE3018,AD3018,AE3018)</f>
        <v>Archers, Barbarian Barrel, Graveyard, Ice Spirit, Poison, Ronin, Skeletons, Tesla</v>
      </c>
      <c r="AG3018" s="7" t="str">
        <f aca="false">IF(AD3018&lt;AE3018,AE3018,AD3018)</f>
        <v>Electro Spirit, Furnace, Goblins, Hog Rider, Lightning, Mega Knight, Tesla, The Log</v>
      </c>
      <c r="AH3018" s="7" t="str">
        <f aca="false">IF(AD3018=AF3018,AA3018,IF(AA3018="Win","Loss",IF(AA3018="Loss","Win","Draw")))</f>
        <v>Win</v>
      </c>
      <c r="AI3018" s="7" t="s">
        <v>297</v>
      </c>
    </row>
    <row r="3019" customFormat="false" ht="15" hidden="false" customHeight="true" outlineLevel="0" collapsed="false">
      <c r="A3019" s="7" t="s">
        <v>6540</v>
      </c>
      <c r="B3019" s="7" t="n">
        <v>2</v>
      </c>
      <c r="C3019" s="7" t="s">
        <v>212</v>
      </c>
      <c r="D3019" s="7" t="s">
        <v>213</v>
      </c>
      <c r="E3019" s="7" t="s">
        <v>2789</v>
      </c>
      <c r="F3019" s="7" t="s">
        <v>2790</v>
      </c>
      <c r="G3019" s="7" t="s">
        <v>3483</v>
      </c>
      <c r="H3019" s="7" t="s">
        <v>81</v>
      </c>
      <c r="I3019" s="7" t="s">
        <v>107</v>
      </c>
      <c r="J3019" s="7" t="s">
        <v>108</v>
      </c>
      <c r="K3019" s="7" t="s">
        <v>109</v>
      </c>
      <c r="L3019" s="7" t="s">
        <v>110</v>
      </c>
      <c r="M3019" s="7" t="s">
        <v>111</v>
      </c>
      <c r="N3019" s="7" t="s">
        <v>112</v>
      </c>
      <c r="O3019" s="7" t="s">
        <v>93</v>
      </c>
      <c r="P3019" s="7" t="s">
        <v>86</v>
      </c>
      <c r="Q3019" s="7" t="s">
        <v>141</v>
      </c>
      <c r="R3019" s="7" t="s">
        <v>83</v>
      </c>
      <c r="S3019" s="7" t="s">
        <v>82</v>
      </c>
      <c r="T3019" s="7" t="s">
        <v>93</v>
      </c>
      <c r="U3019" s="7" t="s">
        <v>143</v>
      </c>
      <c r="V3019" s="7" t="s">
        <v>257</v>
      </c>
      <c r="W3019" s="7" t="s">
        <v>89</v>
      </c>
      <c r="X3019" s="7" t="s">
        <v>142</v>
      </c>
      <c r="Y3019" s="7" t="n">
        <v>0</v>
      </c>
      <c r="Z3019" s="7" t="n">
        <v>1</v>
      </c>
      <c r="AA3019" s="7" t="str">
        <f aca="false">IF(Y3019&gt;Z3019,"Win",IF(Y3019&lt;Z3019,"Loss","Draw"))</f>
        <v>Loss</v>
      </c>
      <c r="AB3019" s="7" t="s">
        <v>99</v>
      </c>
      <c r="AC3019" s="7" t="s">
        <v>99</v>
      </c>
      <c r="AD3019" s="7" t="s">
        <v>120</v>
      </c>
      <c r="AE3019" s="7" t="s">
        <v>3484</v>
      </c>
      <c r="AF3019" s="7" t="str">
        <f aca="false">IF(AD3019&lt;AE3019,AD3019,AE3019)</f>
        <v>Dark Prince, Fireball, Goblin Cage, Lava Hound, Miner, Skeleton Dragons, Spirit Empress, Zap</v>
      </c>
      <c r="AG3019" s="7" t="str">
        <f aca="false">IF(AD3019&lt;AE3019,AE3019,AD3019)</f>
        <v>Fireball, Heal Spirit, Hunter, Lumberjack, Monk, Royal Hogs, The Log, Three Musketeers</v>
      </c>
      <c r="AH3019" s="7" t="str">
        <f aca="false">IF(AD3019=AF3019,AA3019,IF(AA3019="Win","Loss",IF(AA3019="Loss","Win","Draw")))</f>
        <v>Loss</v>
      </c>
      <c r="AI3019" s="7" t="s">
        <v>297</v>
      </c>
    </row>
    <row r="3020" customFormat="false" ht="15" hidden="false" customHeight="true" outlineLevel="0" collapsed="false">
      <c r="A3020" s="7" t="s">
        <v>6540</v>
      </c>
      <c r="B3020" s="7" t="n">
        <v>3</v>
      </c>
      <c r="C3020" s="7" t="s">
        <v>212</v>
      </c>
      <c r="D3020" s="7" t="s">
        <v>213</v>
      </c>
      <c r="E3020" s="7" t="s">
        <v>2789</v>
      </c>
      <c r="F3020" s="7" t="s">
        <v>2790</v>
      </c>
      <c r="G3020" s="7" t="s">
        <v>3485</v>
      </c>
      <c r="H3020" s="7" t="s">
        <v>81</v>
      </c>
      <c r="I3020" s="7" t="s">
        <v>127</v>
      </c>
      <c r="J3020" s="7" t="s">
        <v>202</v>
      </c>
      <c r="K3020" s="7" t="s">
        <v>128</v>
      </c>
      <c r="L3020" s="7" t="s">
        <v>97</v>
      </c>
      <c r="M3020" s="7" t="s">
        <v>124</v>
      </c>
      <c r="N3020" s="7" t="s">
        <v>132</v>
      </c>
      <c r="O3020" s="7" t="s">
        <v>95</v>
      </c>
      <c r="P3020" s="7" t="s">
        <v>143</v>
      </c>
      <c r="Q3020" s="7" t="s">
        <v>208</v>
      </c>
      <c r="R3020" s="7" t="s">
        <v>139</v>
      </c>
      <c r="S3020" s="7" t="s">
        <v>107</v>
      </c>
      <c r="T3020" s="7" t="s">
        <v>130</v>
      </c>
      <c r="U3020" s="7" t="s">
        <v>86</v>
      </c>
      <c r="V3020" s="7" t="s">
        <v>110</v>
      </c>
      <c r="W3020" s="7" t="s">
        <v>85</v>
      </c>
      <c r="X3020" s="7" t="s">
        <v>112</v>
      </c>
      <c r="Y3020" s="7" t="n">
        <v>2</v>
      </c>
      <c r="Z3020" s="7" t="n">
        <v>1</v>
      </c>
      <c r="AA3020" s="7" t="str">
        <f aca="false">IF(Y3020&gt;Z3020,"Win",IF(Y3020&lt;Z3020,"Loss","Draw"))</f>
        <v>Win</v>
      </c>
      <c r="AB3020" s="7" t="s">
        <v>99</v>
      </c>
      <c r="AC3020" s="7" t="s">
        <v>99</v>
      </c>
      <c r="AD3020" s="7" t="s">
        <v>1228</v>
      </c>
      <c r="AE3020" s="7" t="s">
        <v>3486</v>
      </c>
      <c r="AF3020" s="7" t="str">
        <f aca="false">IF(AD3020&lt;AE3020,AD3020,AE3020)</f>
        <v>Arrows, Goblin Cage, Lava Hound, Lightning, Mega Minion, Skeleton Dragons, Spirit Empress, Valkyrie</v>
      </c>
      <c r="AG3020" s="7" t="str">
        <f aca="false">IF(AD3020&lt;AE3020,AE3020,AD3020)</f>
        <v>Barbarian Barrel, Battle Ram, Electro Wizard, Golden Knight, Heal Spirit, Magic Archer, Ronin, Royal Ghost</v>
      </c>
      <c r="AH3020" s="7" t="str">
        <f aca="false">IF(AD3020=AF3020,AA3020,IF(AA3020="Win","Loss",IF(AA3020="Loss","Win","Draw")))</f>
        <v>Loss</v>
      </c>
      <c r="AI3020" s="7" t="s">
        <v>297</v>
      </c>
    </row>
    <row r="3021" customFormat="false" ht="15" hidden="false" customHeight="true" outlineLevel="0" collapsed="false">
      <c r="A3021" s="5" t="s">
        <v>6541</v>
      </c>
      <c r="B3021" s="5" t="n">
        <v>1</v>
      </c>
      <c r="C3021" s="5" t="s">
        <v>212</v>
      </c>
      <c r="D3021" s="5" t="s">
        <v>213</v>
      </c>
      <c r="E3021" s="5" t="s">
        <v>253</v>
      </c>
      <c r="F3021" s="5" t="s">
        <v>254</v>
      </c>
      <c r="G3021" s="5" t="s">
        <v>6542</v>
      </c>
      <c r="H3021" s="5" t="s">
        <v>81</v>
      </c>
      <c r="I3021" s="5" t="s">
        <v>208</v>
      </c>
      <c r="J3021" s="5" t="s">
        <v>139</v>
      </c>
      <c r="K3021" s="5" t="s">
        <v>109</v>
      </c>
      <c r="L3021" s="5" t="s">
        <v>93</v>
      </c>
      <c r="M3021" s="5" t="s">
        <v>110</v>
      </c>
      <c r="N3021" s="5" t="s">
        <v>112</v>
      </c>
      <c r="O3021" s="5" t="s">
        <v>188</v>
      </c>
      <c r="P3021" s="5" t="s">
        <v>88</v>
      </c>
      <c r="Q3021" s="5" t="s">
        <v>90</v>
      </c>
      <c r="R3021" s="5" t="s">
        <v>123</v>
      </c>
      <c r="S3021" s="5" t="s">
        <v>124</v>
      </c>
      <c r="T3021" s="5" t="s">
        <v>96</v>
      </c>
      <c r="U3021" s="5" t="s">
        <v>85</v>
      </c>
      <c r="V3021" s="5" t="s">
        <v>126</v>
      </c>
      <c r="W3021" s="5" t="s">
        <v>125</v>
      </c>
      <c r="X3021" s="5" t="s">
        <v>95</v>
      </c>
      <c r="Y3021" s="5" t="n">
        <v>1</v>
      </c>
      <c r="Z3021" s="5" t="n">
        <v>0</v>
      </c>
      <c r="AA3021" s="5" t="str">
        <f aca="false">IF(Y3021&gt;Z3021,"Win",IF(Y3021&lt;Z3021,"Loss","Draw"))</f>
        <v>Win</v>
      </c>
      <c r="AB3021" s="5" t="s">
        <v>98</v>
      </c>
      <c r="AC3021" s="5" t="s">
        <v>99</v>
      </c>
      <c r="AD3021" s="5" t="s">
        <v>285</v>
      </c>
      <c r="AE3021" s="5" t="s">
        <v>134</v>
      </c>
      <c r="AF3021" s="5" t="str">
        <f aca="false">IF(AD3021&lt;AE3021,AD3021,AE3021)</f>
        <v>Barbarian Barrel, Cannon Cart, Goblinstein, Lightning, Minions, Mortar, Royal Ghost, Skeletons</v>
      </c>
      <c r="AG3021" s="5" t="str">
        <f aca="false">IF(AD3021&lt;AE3021,AE3021,AD3021)</f>
        <v>Berserker, Fireball, Lava Hound, Mega Minion, Spirit Empress, Tombstone, Valkyrie, Zap</v>
      </c>
      <c r="AH3021" s="5" t="str">
        <f aca="false">IF(AD3021=AF3021,AA3021,IF(AA3021="Win","Loss",IF(AA3021="Loss","Win","Draw")))</f>
        <v>Loss</v>
      </c>
      <c r="AI3021" s="5" t="s">
        <v>102</v>
      </c>
    </row>
    <row r="3022" customFormat="false" ht="15" hidden="false" customHeight="true" outlineLevel="0" collapsed="false">
      <c r="A3022" s="5" t="s">
        <v>6541</v>
      </c>
      <c r="B3022" s="5" t="n">
        <v>2</v>
      </c>
      <c r="C3022" s="5" t="s">
        <v>212</v>
      </c>
      <c r="D3022" s="5" t="s">
        <v>213</v>
      </c>
      <c r="E3022" s="5" t="s">
        <v>253</v>
      </c>
      <c r="F3022" s="5" t="s">
        <v>254</v>
      </c>
      <c r="G3022" s="5" t="s">
        <v>6543</v>
      </c>
      <c r="H3022" s="5" t="s">
        <v>81</v>
      </c>
      <c r="I3022" s="5" t="s">
        <v>90</v>
      </c>
      <c r="J3022" s="5" t="s">
        <v>123</v>
      </c>
      <c r="K3022" s="5" t="s">
        <v>124</v>
      </c>
      <c r="L3022" s="5" t="s">
        <v>96</v>
      </c>
      <c r="M3022" s="5" t="s">
        <v>85</v>
      </c>
      <c r="N3022" s="5" t="s">
        <v>126</v>
      </c>
      <c r="O3022" s="5" t="s">
        <v>125</v>
      </c>
      <c r="P3022" s="5" t="s">
        <v>95</v>
      </c>
      <c r="Q3022" s="5" t="s">
        <v>203</v>
      </c>
      <c r="R3022" s="5" t="s">
        <v>202</v>
      </c>
      <c r="S3022" s="5" t="s">
        <v>201</v>
      </c>
      <c r="T3022" s="5" t="s">
        <v>88</v>
      </c>
      <c r="U3022" s="5" t="s">
        <v>118</v>
      </c>
      <c r="V3022" s="5" t="s">
        <v>157</v>
      </c>
      <c r="W3022" s="5" t="s">
        <v>87</v>
      </c>
      <c r="X3022" s="5" t="s">
        <v>204</v>
      </c>
      <c r="Y3022" s="5" t="n">
        <v>1</v>
      </c>
      <c r="Z3022" s="5" t="n">
        <v>0</v>
      </c>
      <c r="AA3022" s="5" t="str">
        <f aca="false">IF(Y3022&gt;Z3022,"Win",IF(Y3022&lt;Z3022,"Loss","Draw"))</f>
        <v>Win</v>
      </c>
      <c r="AB3022" s="5" t="s">
        <v>98</v>
      </c>
      <c r="AC3022" s="5" t="s">
        <v>99</v>
      </c>
      <c r="AD3022" s="5" t="s">
        <v>134</v>
      </c>
      <c r="AE3022" s="5" t="s">
        <v>206</v>
      </c>
      <c r="AF3022" s="5" t="str">
        <f aca="false">IF(AD3022&lt;AE3022,AD3022,AE3022)</f>
        <v>Barbarian Barrel, Cannon Cart, Goblinstein, Lightning, Minions, Mortar, Royal Ghost, Skeletons</v>
      </c>
      <c r="AG3022" s="5" t="str">
        <f aca="false">IF(AD3022&lt;AE3022,AE3022,AD3022)</f>
        <v>Berserker, Fire Spirit, Goblin Barrel, Ice Spirit, Magic Archer, Royal Delivery, Tesla, Wall Breakers</v>
      </c>
      <c r="AH3022" s="5" t="str">
        <f aca="false">IF(AD3022=AF3022,AA3022,IF(AA3022="Win","Loss",IF(AA3022="Loss","Win","Draw")))</f>
        <v>Win</v>
      </c>
      <c r="AI3022" s="5" t="s">
        <v>102</v>
      </c>
    </row>
    <row r="3023" customFormat="false" ht="15" hidden="false" customHeight="true" outlineLevel="0" collapsed="false">
      <c r="A3023" s="5" t="s">
        <v>6544</v>
      </c>
      <c r="B3023" s="5" t="n">
        <v>1</v>
      </c>
      <c r="C3023" s="5" t="s">
        <v>212</v>
      </c>
      <c r="D3023" s="5" t="s">
        <v>213</v>
      </c>
      <c r="E3023" s="5" t="s">
        <v>182</v>
      </c>
      <c r="F3023" s="5" t="s">
        <v>183</v>
      </c>
      <c r="G3023" s="5" t="s">
        <v>6545</v>
      </c>
      <c r="H3023" s="5" t="s">
        <v>163</v>
      </c>
      <c r="I3023" s="5" t="s">
        <v>127</v>
      </c>
      <c r="J3023" s="5" t="s">
        <v>202</v>
      </c>
      <c r="K3023" s="5" t="s">
        <v>128</v>
      </c>
      <c r="L3023" s="5" t="s">
        <v>97</v>
      </c>
      <c r="M3023" s="5" t="s">
        <v>124</v>
      </c>
      <c r="N3023" s="5" t="s">
        <v>132</v>
      </c>
      <c r="O3023" s="5" t="s">
        <v>95</v>
      </c>
      <c r="P3023" s="5" t="s">
        <v>143</v>
      </c>
      <c r="Q3023" s="5" t="s">
        <v>152</v>
      </c>
      <c r="R3023" s="5" t="s">
        <v>108</v>
      </c>
      <c r="S3023" s="5" t="s">
        <v>107</v>
      </c>
      <c r="T3023" s="5" t="s">
        <v>387</v>
      </c>
      <c r="U3023" s="5" t="s">
        <v>85</v>
      </c>
      <c r="V3023" s="5" t="s">
        <v>307</v>
      </c>
      <c r="W3023" s="5" t="s">
        <v>187</v>
      </c>
      <c r="X3023" s="5" t="s">
        <v>95</v>
      </c>
      <c r="Y3023" s="5" t="n">
        <v>0</v>
      </c>
      <c r="Z3023" s="5" t="n">
        <v>1</v>
      </c>
      <c r="AA3023" s="5" t="str">
        <f aca="false">IF(Y3023&gt;Z3023,"Win",IF(Y3023&lt;Z3023,"Loss","Draw"))</f>
        <v>Loss</v>
      </c>
      <c r="AB3023" s="5" t="s">
        <v>98</v>
      </c>
      <c r="AC3023" s="5" t="s">
        <v>99</v>
      </c>
      <c r="AD3023" s="5" t="s">
        <v>1228</v>
      </c>
      <c r="AE3023" s="5" t="s">
        <v>4023</v>
      </c>
      <c r="AF3023" s="5" t="str">
        <f aca="false">IF(AD3023&lt;AE3023,AD3023,AE3023)</f>
        <v>Baby Dragon, Barbarian Barrel, Dark Prince, Electro Giant, Goblin Cage, Ice Wizard, Lightning, Tornado</v>
      </c>
      <c r="AG3023" s="5" t="str">
        <f aca="false">IF(AD3023&lt;AE3023,AE3023,AD3023)</f>
        <v>Barbarian Barrel, Battle Ram, Electro Wizard, Golden Knight, Heal Spirit, Magic Archer, Ronin, Royal Ghost</v>
      </c>
      <c r="AH3023" s="5" t="str">
        <f aca="false">IF(AD3023=AF3023,AA3023,IF(AA3023="Win","Loss",IF(AA3023="Loss","Win","Draw")))</f>
        <v>Win</v>
      </c>
      <c r="AI3023" s="5" t="s">
        <v>102</v>
      </c>
    </row>
    <row r="3024" customFormat="false" ht="15" hidden="false" customHeight="true" outlineLevel="0" collapsed="false">
      <c r="A3024" s="5" t="s">
        <v>6544</v>
      </c>
      <c r="B3024" s="5" t="n">
        <v>2</v>
      </c>
      <c r="C3024" s="5" t="s">
        <v>212</v>
      </c>
      <c r="D3024" s="5" t="s">
        <v>213</v>
      </c>
      <c r="E3024" s="5" t="s">
        <v>182</v>
      </c>
      <c r="F3024" s="5" t="s">
        <v>183</v>
      </c>
      <c r="G3024" s="5" t="s">
        <v>6546</v>
      </c>
      <c r="H3024" s="5" t="s">
        <v>163</v>
      </c>
      <c r="I3024" s="5" t="s">
        <v>1848</v>
      </c>
      <c r="J3024" s="5" t="s">
        <v>563</v>
      </c>
      <c r="K3024" s="5" t="s">
        <v>90</v>
      </c>
      <c r="L3024" s="5" t="s">
        <v>130</v>
      </c>
      <c r="M3024" s="5" t="s">
        <v>125</v>
      </c>
      <c r="N3024" s="5" t="s">
        <v>580</v>
      </c>
      <c r="O3024" s="5" t="s">
        <v>111</v>
      </c>
      <c r="P3024" s="5" t="s">
        <v>86</v>
      </c>
      <c r="Q3024" s="5" t="s">
        <v>127</v>
      </c>
      <c r="R3024" s="5" t="s">
        <v>219</v>
      </c>
      <c r="S3024" s="5" t="s">
        <v>128</v>
      </c>
      <c r="T3024" s="5" t="s">
        <v>133</v>
      </c>
      <c r="U3024" s="5" t="s">
        <v>124</v>
      </c>
      <c r="V3024" s="5" t="s">
        <v>117</v>
      </c>
      <c r="W3024" s="5" t="s">
        <v>173</v>
      </c>
      <c r="X3024" s="5" t="s">
        <v>130</v>
      </c>
      <c r="Y3024" s="5" t="n">
        <v>0</v>
      </c>
      <c r="Z3024" s="5" t="n">
        <v>1</v>
      </c>
      <c r="AA3024" s="5" t="str">
        <f aca="false">IF(Y3024&gt;Z3024,"Win",IF(Y3024&lt;Z3024,"Loss","Draw"))</f>
        <v>Loss</v>
      </c>
      <c r="AB3024" s="5" t="s">
        <v>98</v>
      </c>
      <c r="AC3024" s="5" t="s">
        <v>99</v>
      </c>
      <c r="AD3024" s="5" t="s">
        <v>3480</v>
      </c>
      <c r="AE3024" s="5" t="s">
        <v>5667</v>
      </c>
      <c r="AF3024" s="5" t="str">
        <f aca="false">IF(AD3024&lt;AE3024,AD3024,AE3024)</f>
        <v>Arrows, Battle Ram, Giant Skeleton, Golden Knight, Mother Witch, Royal Ghost, Wizard, Zappies</v>
      </c>
      <c r="AG3024" s="5" t="str">
        <f aca="false">IF(AD3024&lt;AE3024,AE3024,AD3024)</f>
        <v>Arrows, Cannon Cart, Goblin Gang, Miner, Minion Horde, Mortar, Skeleton Dragons, Skeleton King</v>
      </c>
      <c r="AH3024" s="5" t="str">
        <f aca="false">IF(AD3024=AF3024,AA3024,IF(AA3024="Win","Loss",IF(AA3024="Loss","Win","Draw")))</f>
        <v>Win</v>
      </c>
      <c r="AI3024" s="5" t="s">
        <v>102</v>
      </c>
    </row>
    <row r="3025" customFormat="false" ht="15" hidden="false" customHeight="true" outlineLevel="0" collapsed="false">
      <c r="A3025" s="5" t="s">
        <v>6547</v>
      </c>
      <c r="B3025" s="5" t="n">
        <v>1</v>
      </c>
      <c r="C3025" s="5" t="s">
        <v>212</v>
      </c>
      <c r="D3025" s="5" t="s">
        <v>213</v>
      </c>
      <c r="E3025" s="5" t="s">
        <v>76</v>
      </c>
      <c r="F3025" s="5" t="s">
        <v>77</v>
      </c>
      <c r="G3025" s="5" t="s">
        <v>214</v>
      </c>
      <c r="H3025" s="5" t="s">
        <v>81</v>
      </c>
      <c r="I3025" s="5" t="s">
        <v>177</v>
      </c>
      <c r="J3025" s="5" t="s">
        <v>83</v>
      </c>
      <c r="K3025" s="5" t="s">
        <v>188</v>
      </c>
      <c r="L3025" s="5" t="s">
        <v>95</v>
      </c>
      <c r="M3025" s="5" t="s">
        <v>93</v>
      </c>
      <c r="N3025" s="5" t="s">
        <v>215</v>
      </c>
      <c r="O3025" s="5" t="s">
        <v>133</v>
      </c>
      <c r="P3025" s="5" t="s">
        <v>86</v>
      </c>
      <c r="Q3025" s="5" t="s">
        <v>92</v>
      </c>
      <c r="R3025" s="5" t="s">
        <v>91</v>
      </c>
      <c r="S3025" s="5" t="s">
        <v>90</v>
      </c>
      <c r="T3025" s="5" t="s">
        <v>93</v>
      </c>
      <c r="U3025" s="5" t="s">
        <v>95</v>
      </c>
      <c r="V3025" s="5" t="s">
        <v>96</v>
      </c>
      <c r="W3025" s="5" t="s">
        <v>94</v>
      </c>
      <c r="X3025" s="5" t="s">
        <v>125</v>
      </c>
      <c r="Y3025" s="5" t="n">
        <v>0</v>
      </c>
      <c r="Z3025" s="5" t="n">
        <v>1</v>
      </c>
      <c r="AA3025" s="5" t="str">
        <f aca="false">IF(Y3025&gt;Z3025,"Win",IF(Y3025&lt;Z3025,"Loss","Draw"))</f>
        <v>Loss</v>
      </c>
      <c r="AB3025" s="5" t="s">
        <v>98</v>
      </c>
      <c r="AC3025" s="5" t="s">
        <v>99</v>
      </c>
      <c r="AD3025" s="5" t="s">
        <v>217</v>
      </c>
      <c r="AE3025" s="5" t="s">
        <v>216</v>
      </c>
      <c r="AF3025" s="5" t="str">
        <f aca="false">IF(AD3025&lt;AE3025,AD3025,AE3025)</f>
        <v>Barbarian Barrel, Cannon Cart, Fireball, Goblins, Minions, Mortar, Rascals, Skeleton Barrel</v>
      </c>
      <c r="AG3025" s="5" t="str">
        <f aca="false">IF(AD3025&lt;AE3025,AE3025,AD3025)</f>
        <v>Barbarian Barrel, Fireball, Fisherman, Monk, Mother Witch, Royal Giant, Skeleton Dragons, Tombstone</v>
      </c>
      <c r="AH3025" s="5" t="str">
        <f aca="false">IF(AD3025=AF3025,AA3025,IF(AA3025="Win","Loss",IF(AA3025="Loss","Win","Draw")))</f>
        <v>Win</v>
      </c>
      <c r="AI3025" s="5" t="s">
        <v>102</v>
      </c>
    </row>
    <row r="3026" customFormat="false" ht="15" hidden="false" customHeight="true" outlineLevel="0" collapsed="false">
      <c r="A3026" s="5" t="s">
        <v>6547</v>
      </c>
      <c r="B3026" s="5" t="n">
        <v>2</v>
      </c>
      <c r="C3026" s="5" t="s">
        <v>212</v>
      </c>
      <c r="D3026" s="5" t="s">
        <v>213</v>
      </c>
      <c r="E3026" s="5" t="s">
        <v>76</v>
      </c>
      <c r="F3026" s="5" t="s">
        <v>77</v>
      </c>
      <c r="G3026" s="5" t="s">
        <v>218</v>
      </c>
      <c r="H3026" s="5" t="s">
        <v>81</v>
      </c>
      <c r="I3026" s="5" t="s">
        <v>127</v>
      </c>
      <c r="J3026" s="5" t="s">
        <v>219</v>
      </c>
      <c r="K3026" s="5" t="s">
        <v>128</v>
      </c>
      <c r="L3026" s="5" t="s">
        <v>158</v>
      </c>
      <c r="M3026" s="5" t="s">
        <v>124</v>
      </c>
      <c r="N3026" s="5" t="s">
        <v>117</v>
      </c>
      <c r="O3026" s="5" t="s">
        <v>173</v>
      </c>
      <c r="P3026" s="5" t="s">
        <v>114</v>
      </c>
      <c r="Q3026" s="5" t="s">
        <v>82</v>
      </c>
      <c r="R3026" s="5" t="s">
        <v>83</v>
      </c>
      <c r="S3026" s="5" t="s">
        <v>202</v>
      </c>
      <c r="T3026" s="5" t="s">
        <v>85</v>
      </c>
      <c r="U3026" s="5" t="s">
        <v>86</v>
      </c>
      <c r="V3026" s="5" t="s">
        <v>87</v>
      </c>
      <c r="W3026" s="5" t="s">
        <v>150</v>
      </c>
      <c r="X3026" s="5" t="s">
        <v>89</v>
      </c>
      <c r="Y3026" s="5" t="n">
        <v>1</v>
      </c>
      <c r="Z3026" s="5" t="n">
        <v>0</v>
      </c>
      <c r="AA3026" s="5" t="str">
        <f aca="false">IF(Y3026&gt;Z3026,"Win",IF(Y3026&lt;Z3026,"Loss","Draw"))</f>
        <v>Win</v>
      </c>
      <c r="AB3026" s="5" t="s">
        <v>98</v>
      </c>
      <c r="AC3026" s="5" t="s">
        <v>99</v>
      </c>
      <c r="AD3026" s="5" t="s">
        <v>221</v>
      </c>
      <c r="AE3026" s="5" t="s">
        <v>220</v>
      </c>
      <c r="AF3026" s="5" t="str">
        <f aca="false">IF(AD3026&lt;AE3026,AD3026,AE3026)</f>
        <v>Battle Ram, Bowler, Giant Skeleton, Giant Snowball, Golden Knight, Royal Ghost, Wizard, Zappies</v>
      </c>
      <c r="AG3026" s="5" t="str">
        <f aca="false">IF(AD3026&lt;AE3026,AE3026,AD3026)</f>
        <v>Electro Spirit, Lightning, Magic Archer, Monk, Royal Hogs, Skeleton Dragons, Tesla, The Log</v>
      </c>
      <c r="AH3026" s="5" t="str">
        <f aca="false">IF(AD3026=AF3026,AA3026,IF(AA3026="Win","Loss",IF(AA3026="Loss","Win","Draw")))</f>
        <v>Win</v>
      </c>
      <c r="AI3026" s="5" t="s">
        <v>102</v>
      </c>
    </row>
    <row r="3027" customFormat="false" ht="15" hidden="false" customHeight="true" outlineLevel="0" collapsed="false">
      <c r="A3027" s="5" t="s">
        <v>6547</v>
      </c>
      <c r="B3027" s="5" t="n">
        <v>3</v>
      </c>
      <c r="C3027" s="5" t="s">
        <v>212</v>
      </c>
      <c r="D3027" s="5" t="s">
        <v>213</v>
      </c>
      <c r="E3027" s="5" t="s">
        <v>76</v>
      </c>
      <c r="F3027" s="5" t="s">
        <v>77</v>
      </c>
      <c r="G3027" s="5" t="s">
        <v>222</v>
      </c>
      <c r="H3027" s="5" t="s">
        <v>81</v>
      </c>
      <c r="I3027" s="5" t="s">
        <v>141</v>
      </c>
      <c r="J3027" s="5" t="s">
        <v>91</v>
      </c>
      <c r="K3027" s="5" t="s">
        <v>129</v>
      </c>
      <c r="L3027" s="5" t="s">
        <v>223</v>
      </c>
      <c r="M3027" s="5" t="s">
        <v>112</v>
      </c>
      <c r="N3027" s="5" t="s">
        <v>116</v>
      </c>
      <c r="O3027" s="5" t="s">
        <v>107</v>
      </c>
      <c r="P3027" s="5" t="s">
        <v>109</v>
      </c>
      <c r="Q3027" s="5" t="s">
        <v>127</v>
      </c>
      <c r="R3027" s="5" t="s">
        <v>219</v>
      </c>
      <c r="S3027" s="5" t="s">
        <v>129</v>
      </c>
      <c r="T3027" s="5" t="s">
        <v>133</v>
      </c>
      <c r="U3027" s="5" t="s">
        <v>131</v>
      </c>
      <c r="V3027" s="5" t="s">
        <v>130</v>
      </c>
      <c r="W3027" s="5" t="s">
        <v>173</v>
      </c>
      <c r="X3027" s="5" t="s">
        <v>124</v>
      </c>
      <c r="Y3027" s="5" t="n">
        <v>1</v>
      </c>
      <c r="Z3027" s="5" t="n">
        <v>0</v>
      </c>
      <c r="AA3027" s="5" t="str">
        <f aca="false">IF(Y3027&gt;Z3027,"Win",IF(Y3027&lt;Z3027,"Loss","Draw"))</f>
        <v>Win</v>
      </c>
      <c r="AB3027" s="5" t="s">
        <v>98</v>
      </c>
      <c r="AC3027" s="5" t="s">
        <v>99</v>
      </c>
      <c r="AD3027" s="5" t="s">
        <v>225</v>
      </c>
      <c r="AE3027" s="5" t="s">
        <v>224</v>
      </c>
      <c r="AF3027" s="5" t="str">
        <f aca="false">IF(AD3027&lt;AE3027,AD3027,AE3027)</f>
        <v>Arrows, Bandit, Battle Ram, Mega Knight, Mother Witch, Royal Ghost, Wizard, Zappies</v>
      </c>
      <c r="AG3027" s="5" t="str">
        <f aca="false">IF(AD3027&lt;AE3027,AE3027,AD3027)</f>
        <v>Goblin Cage, Goblins, Lumberjack, Mega Knight, Poison, Ram Rider, Spirit Empress, Zap</v>
      </c>
      <c r="AH3027" s="5" t="str">
        <f aca="false">IF(AD3027=AF3027,AA3027,IF(AA3027="Win","Loss",IF(AA3027="Loss","Win","Draw")))</f>
        <v>Loss</v>
      </c>
      <c r="AI3027" s="5" t="s">
        <v>102</v>
      </c>
    </row>
    <row r="3028" customFormat="false" ht="15" hidden="false" customHeight="true" outlineLevel="0" collapsed="false">
      <c r="A3028" s="5" t="s">
        <v>6548</v>
      </c>
      <c r="B3028" s="5" t="n">
        <v>1</v>
      </c>
      <c r="C3028" s="5" t="s">
        <v>212</v>
      </c>
      <c r="D3028" s="5" t="s">
        <v>213</v>
      </c>
      <c r="E3028" s="6" t="s">
        <v>238</v>
      </c>
      <c r="F3028" s="5" t="s">
        <v>239</v>
      </c>
      <c r="G3028" s="5" t="s">
        <v>6549</v>
      </c>
      <c r="H3028" s="5" t="s">
        <v>163</v>
      </c>
      <c r="I3028" s="5" t="s">
        <v>90</v>
      </c>
      <c r="J3028" s="5" t="s">
        <v>123</v>
      </c>
      <c r="K3028" s="5" t="s">
        <v>124</v>
      </c>
      <c r="L3028" s="5" t="s">
        <v>96</v>
      </c>
      <c r="M3028" s="5" t="s">
        <v>85</v>
      </c>
      <c r="N3028" s="5" t="s">
        <v>126</v>
      </c>
      <c r="O3028" s="5" t="s">
        <v>125</v>
      </c>
      <c r="P3028" s="5" t="s">
        <v>95</v>
      </c>
      <c r="Q3028" s="5" t="s">
        <v>127</v>
      </c>
      <c r="R3028" s="5" t="s">
        <v>128</v>
      </c>
      <c r="S3028" s="5" t="s">
        <v>129</v>
      </c>
      <c r="T3028" s="5" t="s">
        <v>133</v>
      </c>
      <c r="U3028" s="5" t="s">
        <v>97</v>
      </c>
      <c r="V3028" s="5" t="s">
        <v>131</v>
      </c>
      <c r="W3028" s="5" t="s">
        <v>173</v>
      </c>
      <c r="X3028" s="5" t="s">
        <v>130</v>
      </c>
      <c r="Y3028" s="5" t="n">
        <v>0</v>
      </c>
      <c r="Z3028" s="5" t="n">
        <v>1</v>
      </c>
      <c r="AA3028" s="5" t="str">
        <f aca="false">IF(Y3028&gt;Z3028,"Win",IF(Y3028&lt;Z3028,"Loss","Draw"))</f>
        <v>Loss</v>
      </c>
      <c r="AB3028" s="5" t="s">
        <v>98</v>
      </c>
      <c r="AC3028" s="5" t="s">
        <v>99</v>
      </c>
      <c r="AD3028" s="5" t="s">
        <v>134</v>
      </c>
      <c r="AE3028" s="5" t="s">
        <v>503</v>
      </c>
      <c r="AF3028" s="5" t="str">
        <f aca="false">IF(AD3028&lt;AE3028,AD3028,AE3028)</f>
        <v>Arrows, Bandit, Battle Ram, Golden Knight, Mega Knight, Mother Witch, Ronin, Zappies</v>
      </c>
      <c r="AG3028" s="5" t="str">
        <f aca="false">IF(AD3028&lt;AE3028,AE3028,AD3028)</f>
        <v>Barbarian Barrel, Cannon Cart, Goblinstein, Lightning, Minions, Mortar, Royal Ghost, Skeletons</v>
      </c>
      <c r="AH3028" s="5" t="str">
        <f aca="false">IF(AD3028=AF3028,AA3028,IF(AA3028="Win","Loss",IF(AA3028="Loss","Win","Draw")))</f>
        <v>Win</v>
      </c>
      <c r="AI3028" s="5" t="s">
        <v>102</v>
      </c>
    </row>
    <row r="3029" customFormat="false" ht="15" hidden="false" customHeight="true" outlineLevel="0" collapsed="false">
      <c r="A3029" s="5" t="s">
        <v>6548</v>
      </c>
      <c r="B3029" s="5" t="n">
        <v>2</v>
      </c>
      <c r="C3029" s="5" t="s">
        <v>212</v>
      </c>
      <c r="D3029" s="5" t="s">
        <v>213</v>
      </c>
      <c r="E3029" s="6" t="s">
        <v>238</v>
      </c>
      <c r="F3029" s="5" t="s">
        <v>239</v>
      </c>
      <c r="G3029" s="5" t="s">
        <v>6550</v>
      </c>
      <c r="H3029" s="5" t="s">
        <v>81</v>
      </c>
      <c r="I3029" s="5" t="s">
        <v>208</v>
      </c>
      <c r="J3029" s="5" t="s">
        <v>186</v>
      </c>
      <c r="K3029" s="5" t="s">
        <v>284</v>
      </c>
      <c r="L3029" s="5" t="s">
        <v>93</v>
      </c>
      <c r="M3029" s="5" t="s">
        <v>110</v>
      </c>
      <c r="N3029" s="5" t="s">
        <v>114</v>
      </c>
      <c r="O3029" s="5" t="s">
        <v>188</v>
      </c>
      <c r="P3029" s="5" t="s">
        <v>88</v>
      </c>
      <c r="Q3029" s="5" t="s">
        <v>84</v>
      </c>
      <c r="R3029" s="5" t="s">
        <v>108</v>
      </c>
      <c r="S3029" s="5" t="s">
        <v>87</v>
      </c>
      <c r="T3029" s="5" t="s">
        <v>115</v>
      </c>
      <c r="U3029" s="5" t="s">
        <v>88</v>
      </c>
      <c r="V3029" s="5" t="s">
        <v>116</v>
      </c>
      <c r="W3029" s="5" t="s">
        <v>118</v>
      </c>
      <c r="X3029" s="5" t="s">
        <v>95</v>
      </c>
      <c r="Y3029" s="5" t="n">
        <v>1</v>
      </c>
      <c r="Z3029" s="5" t="n">
        <v>0</v>
      </c>
      <c r="AA3029" s="5" t="str">
        <f aca="false">IF(Y3029&gt;Z3029,"Win",IF(Y3029&lt;Z3029,"Loss","Draw"))</f>
        <v>Win</v>
      </c>
      <c r="AB3029" s="5" t="s">
        <v>98</v>
      </c>
      <c r="AC3029" s="5" t="s">
        <v>99</v>
      </c>
      <c r="AD3029" s="5" t="s">
        <v>6551</v>
      </c>
      <c r="AE3029" s="5" t="s">
        <v>862</v>
      </c>
      <c r="AF3029" s="5" t="str">
        <f aca="false">IF(AD3029&lt;AE3029,AD3029,AE3029)</f>
        <v>Archers, Barbarian Barrel, Berserker, Dark Prince, Graveyard, Ice Spirit, Poison, Tesla</v>
      </c>
      <c r="AG3029" s="5" t="str">
        <f aca="false">IF(AD3029&lt;AE3029,AE3029,AD3029)</f>
        <v>Balloon, Berserker, Fireball, Giant Snowball, Inferno Dragon, Lava Hound, Tombstone, Valkyrie</v>
      </c>
      <c r="AH3029" s="5" t="str">
        <f aca="false">IF(AD3029=AF3029,AA3029,IF(AA3029="Win","Loss",IF(AA3029="Loss","Win","Draw")))</f>
        <v>Loss</v>
      </c>
      <c r="AI3029" s="5" t="s">
        <v>102</v>
      </c>
    </row>
    <row r="3030" customFormat="false" ht="15" hidden="false" customHeight="true" outlineLevel="0" collapsed="false">
      <c r="A3030" s="5" t="s">
        <v>6548</v>
      </c>
      <c r="B3030" s="5" t="n">
        <v>3</v>
      </c>
      <c r="C3030" s="5" t="s">
        <v>212</v>
      </c>
      <c r="D3030" s="5" t="s">
        <v>213</v>
      </c>
      <c r="E3030" s="6" t="s">
        <v>238</v>
      </c>
      <c r="F3030" s="5" t="s">
        <v>239</v>
      </c>
      <c r="G3030" s="5" t="s">
        <v>6552</v>
      </c>
      <c r="H3030" s="5" t="s">
        <v>81</v>
      </c>
      <c r="I3030" s="5" t="s">
        <v>177</v>
      </c>
      <c r="J3030" s="5" t="s">
        <v>83</v>
      </c>
      <c r="K3030" s="5" t="s">
        <v>448</v>
      </c>
      <c r="L3030" s="5" t="s">
        <v>215</v>
      </c>
      <c r="M3030" s="5" t="s">
        <v>107</v>
      </c>
      <c r="N3030" s="5" t="s">
        <v>651</v>
      </c>
      <c r="O3030" s="5" t="s">
        <v>89</v>
      </c>
      <c r="P3030" s="5" t="s">
        <v>150</v>
      </c>
      <c r="Q3030" s="5" t="s">
        <v>82</v>
      </c>
      <c r="R3030" s="5" t="s">
        <v>158</v>
      </c>
      <c r="S3030" s="5" t="s">
        <v>152</v>
      </c>
      <c r="T3030" s="5" t="s">
        <v>85</v>
      </c>
      <c r="U3030" s="5" t="s">
        <v>126</v>
      </c>
      <c r="V3030" s="5" t="s">
        <v>150</v>
      </c>
      <c r="W3030" s="5" t="s">
        <v>89</v>
      </c>
      <c r="X3030" s="5" t="s">
        <v>153</v>
      </c>
      <c r="Y3030" s="5" t="n">
        <v>0</v>
      </c>
      <c r="Z3030" s="5" t="n">
        <v>1</v>
      </c>
      <c r="AA3030" s="5" t="str">
        <f aca="false">IF(Y3030&gt;Z3030,"Win",IF(Y3030&lt;Z3030,"Loss","Draw"))</f>
        <v>Loss</v>
      </c>
      <c r="AB3030" s="5" t="s">
        <v>98</v>
      </c>
      <c r="AC3030" s="5" t="s">
        <v>99</v>
      </c>
      <c r="AD3030" s="5" t="s">
        <v>6553</v>
      </c>
      <c r="AE3030" s="5" t="s">
        <v>6554</v>
      </c>
      <c r="AF3030" s="5" t="str">
        <f aca="false">IF(AD3030&lt;AE3030,AD3030,AE3030)</f>
        <v>Baby Dragon, Bowler, Cannon, Electro Spirit, Lightning, Royal Hogs, Skeletons, The Log</v>
      </c>
      <c r="AG3030" s="5" t="str">
        <f aca="false">IF(AD3030&lt;AE3030,AE3030,AD3030)</f>
        <v>Electro Spirit, Fisherman, Goblin Cage, Monk, Royal Giant, The Log, Void, Witch</v>
      </c>
      <c r="AH3030" s="5" t="str">
        <f aca="false">IF(AD3030=AF3030,AA3030,IF(AA3030="Win","Loss",IF(AA3030="Loss","Win","Draw")))</f>
        <v>Win</v>
      </c>
      <c r="AI3030" s="5" t="s">
        <v>102</v>
      </c>
    </row>
    <row r="3031" customFormat="false" ht="15" hidden="false" customHeight="true" outlineLevel="0" collapsed="false">
      <c r="A3031" s="5" t="s">
        <v>6555</v>
      </c>
      <c r="B3031" s="5" t="n">
        <v>1</v>
      </c>
      <c r="C3031" s="5" t="s">
        <v>212</v>
      </c>
      <c r="D3031" s="5" t="s">
        <v>213</v>
      </c>
      <c r="E3031" s="6" t="s">
        <v>264</v>
      </c>
      <c r="F3031" s="5" t="s">
        <v>265</v>
      </c>
      <c r="G3031" s="5" t="s">
        <v>6556</v>
      </c>
      <c r="H3031" s="5" t="s">
        <v>81</v>
      </c>
      <c r="I3031" s="5" t="s">
        <v>208</v>
      </c>
      <c r="J3031" s="5" t="s">
        <v>139</v>
      </c>
      <c r="K3031" s="5" t="s">
        <v>109</v>
      </c>
      <c r="L3031" s="5" t="s">
        <v>93</v>
      </c>
      <c r="M3031" s="5" t="s">
        <v>110</v>
      </c>
      <c r="N3031" s="5" t="s">
        <v>112</v>
      </c>
      <c r="O3031" s="5" t="s">
        <v>188</v>
      </c>
      <c r="P3031" s="5" t="s">
        <v>88</v>
      </c>
      <c r="Q3031" s="5" t="s">
        <v>141</v>
      </c>
      <c r="R3031" s="5" t="s">
        <v>95</v>
      </c>
      <c r="S3031" s="5" t="s">
        <v>107</v>
      </c>
      <c r="T3031" s="5" t="s">
        <v>178</v>
      </c>
      <c r="U3031" s="5" t="s">
        <v>177</v>
      </c>
      <c r="V3031" s="5" t="s">
        <v>93</v>
      </c>
      <c r="W3031" s="5" t="s">
        <v>150</v>
      </c>
      <c r="X3031" s="5" t="s">
        <v>143</v>
      </c>
      <c r="Y3031" s="5" t="n">
        <v>1</v>
      </c>
      <c r="Z3031" s="5" t="n">
        <v>0</v>
      </c>
      <c r="AA3031" s="5" t="str">
        <f aca="false">IF(Y3031&gt;Z3031,"Win",IF(Y3031&lt;Z3031,"Loss","Draw"))</f>
        <v>Win</v>
      </c>
      <c r="AB3031" s="5" t="s">
        <v>98</v>
      </c>
      <c r="AC3031" s="5" t="s">
        <v>99</v>
      </c>
      <c r="AD3031" s="5" t="s">
        <v>285</v>
      </c>
      <c r="AE3031" s="5" t="s">
        <v>180</v>
      </c>
      <c r="AF3031" s="5" t="str">
        <f aca="false">IF(AD3031&lt;AE3031,AD3031,AE3031)</f>
        <v>Barbarian Barrel, Electro Spirit, Fireball, Goblin Cage, Heal Spirit, Lumberjack, Phoenix, Royal Giant</v>
      </c>
      <c r="AG3031" s="5" t="str">
        <f aca="false">IF(AD3031&lt;AE3031,AE3031,AD3031)</f>
        <v>Berserker, Fireball, Lava Hound, Mega Minion, Spirit Empress, Tombstone, Valkyrie, Zap</v>
      </c>
      <c r="AH3031" s="5" t="str">
        <f aca="false">IF(AD3031=AF3031,AA3031,IF(AA3031="Win","Loss",IF(AA3031="Loss","Win","Draw")))</f>
        <v>Loss</v>
      </c>
      <c r="AI3031" s="5" t="s">
        <v>102</v>
      </c>
    </row>
    <row r="3032" customFormat="false" ht="15" hidden="false" customHeight="true" outlineLevel="0" collapsed="false">
      <c r="A3032" s="5" t="s">
        <v>6555</v>
      </c>
      <c r="B3032" s="5" t="n">
        <v>2</v>
      </c>
      <c r="C3032" s="5" t="s">
        <v>212</v>
      </c>
      <c r="D3032" s="5" t="s">
        <v>213</v>
      </c>
      <c r="E3032" s="6" t="s">
        <v>264</v>
      </c>
      <c r="F3032" s="5" t="s">
        <v>265</v>
      </c>
      <c r="G3032" s="5" t="s">
        <v>6557</v>
      </c>
      <c r="H3032" s="5" t="s">
        <v>81</v>
      </c>
      <c r="I3032" s="5" t="s">
        <v>127</v>
      </c>
      <c r="J3032" s="5" t="s">
        <v>202</v>
      </c>
      <c r="K3032" s="5" t="s">
        <v>128</v>
      </c>
      <c r="L3032" s="5" t="s">
        <v>97</v>
      </c>
      <c r="M3032" s="5" t="s">
        <v>124</v>
      </c>
      <c r="N3032" s="5" t="s">
        <v>132</v>
      </c>
      <c r="O3032" s="5" t="s">
        <v>95</v>
      </c>
      <c r="P3032" s="5" t="s">
        <v>143</v>
      </c>
      <c r="Q3032" s="5" t="s">
        <v>129</v>
      </c>
      <c r="R3032" s="5" t="s">
        <v>202</v>
      </c>
      <c r="S3032" s="5" t="s">
        <v>153</v>
      </c>
      <c r="T3032" s="5" t="s">
        <v>126</v>
      </c>
      <c r="U3032" s="5" t="s">
        <v>165</v>
      </c>
      <c r="V3032" s="5" t="s">
        <v>118</v>
      </c>
      <c r="W3032" s="5" t="s">
        <v>85</v>
      </c>
      <c r="X3032" s="5" t="s">
        <v>89</v>
      </c>
      <c r="Y3032" s="5" t="n">
        <v>1</v>
      </c>
      <c r="Z3032" s="5" t="n">
        <v>0</v>
      </c>
      <c r="AA3032" s="5" t="str">
        <f aca="false">IF(Y3032&gt;Z3032,"Win",IF(Y3032&lt;Z3032,"Loss","Draw"))</f>
        <v>Win</v>
      </c>
      <c r="AB3032" s="5" t="s">
        <v>98</v>
      </c>
      <c r="AC3032" s="5" t="s">
        <v>99</v>
      </c>
      <c r="AD3032" s="5" t="s">
        <v>1228</v>
      </c>
      <c r="AE3032" s="5" t="s">
        <v>5730</v>
      </c>
      <c r="AF3032" s="5" t="str">
        <f aca="false">IF(AD3032&lt;AE3032,AD3032,AE3032)</f>
        <v>Barbarian Barrel, Battle Ram, Electro Wizard, Golden Knight, Heal Spirit, Magic Archer, Ronin, Royal Ghost</v>
      </c>
      <c r="AG3032" s="5" t="str">
        <f aca="false">IF(AD3032&lt;AE3032,AE3032,AD3032)</f>
        <v>Cannon, Hog Rider, Ice Spirit, Lightning, Magic Archer, Mega Knight, Skeletons, The Log</v>
      </c>
      <c r="AH3032" s="5" t="str">
        <f aca="false">IF(AD3032=AF3032,AA3032,IF(AA3032="Win","Loss",IF(AA3032="Loss","Win","Draw")))</f>
        <v>Win</v>
      </c>
      <c r="AI3032" s="5" t="s">
        <v>102</v>
      </c>
    </row>
    <row r="3033" customFormat="false" ht="15" hidden="false" customHeight="true" outlineLevel="0" collapsed="false">
      <c r="A3033" s="5" t="s">
        <v>6558</v>
      </c>
      <c r="B3033" s="5" t="n">
        <v>1</v>
      </c>
      <c r="C3033" s="5" t="s">
        <v>212</v>
      </c>
      <c r="D3033" s="5" t="s">
        <v>213</v>
      </c>
      <c r="E3033" s="5" t="s">
        <v>198</v>
      </c>
      <c r="F3033" s="5" t="s">
        <v>199</v>
      </c>
      <c r="G3033" s="5" t="s">
        <v>6003</v>
      </c>
      <c r="H3033" s="5" t="s">
        <v>163</v>
      </c>
      <c r="I3033" s="5" t="s">
        <v>208</v>
      </c>
      <c r="J3033" s="5" t="s">
        <v>139</v>
      </c>
      <c r="K3033" s="5" t="s">
        <v>109</v>
      </c>
      <c r="L3033" s="5" t="s">
        <v>93</v>
      </c>
      <c r="M3033" s="5" t="s">
        <v>110</v>
      </c>
      <c r="N3033" s="5" t="s">
        <v>112</v>
      </c>
      <c r="O3033" s="5" t="s">
        <v>188</v>
      </c>
      <c r="P3033" s="5" t="s">
        <v>88</v>
      </c>
      <c r="Q3033" s="5" t="s">
        <v>201</v>
      </c>
      <c r="R3033" s="5" t="s">
        <v>202</v>
      </c>
      <c r="S3033" s="5" t="s">
        <v>203</v>
      </c>
      <c r="T3033" s="5" t="s">
        <v>88</v>
      </c>
      <c r="U3033" s="5" t="s">
        <v>157</v>
      </c>
      <c r="V3033" s="5" t="s">
        <v>118</v>
      </c>
      <c r="W3033" s="5" t="s">
        <v>204</v>
      </c>
      <c r="X3033" s="5" t="s">
        <v>209</v>
      </c>
      <c r="Y3033" s="5" t="n">
        <v>1</v>
      </c>
      <c r="Z3033" s="5" t="n">
        <v>0</v>
      </c>
      <c r="AA3033" s="5" t="str">
        <f aca="false">IF(Y3033&gt;Z3033,"Win",IF(Y3033&lt;Z3033,"Loss","Draw"))</f>
        <v>Win</v>
      </c>
      <c r="AB3033" s="5" t="s">
        <v>98</v>
      </c>
      <c r="AC3033" s="5" t="s">
        <v>99</v>
      </c>
      <c r="AD3033" s="5" t="s">
        <v>285</v>
      </c>
      <c r="AE3033" s="5" t="s">
        <v>587</v>
      </c>
      <c r="AF3033" s="5" t="str">
        <f aca="false">IF(AD3033&lt;AE3033,AD3033,AE3033)</f>
        <v>Berserker, Fire Spirit, Goblin Barrel, Ice Spirit, Inferno Tower, Magic Archer, Royal Delivery, Wall Breakers</v>
      </c>
      <c r="AG3033" s="5" t="str">
        <f aca="false">IF(AD3033&lt;AE3033,AE3033,AD3033)</f>
        <v>Berserker, Fireball, Lava Hound, Mega Minion, Spirit Empress, Tombstone, Valkyrie, Zap</v>
      </c>
      <c r="AH3033" s="5" t="str">
        <f aca="false">IF(AD3033=AF3033,AA3033,IF(AA3033="Win","Loss",IF(AA3033="Loss","Win","Draw")))</f>
        <v>Loss</v>
      </c>
      <c r="AI3033" s="5" t="s">
        <v>102</v>
      </c>
    </row>
    <row r="3034" customFormat="false" ht="15" hidden="false" customHeight="true" outlineLevel="0" collapsed="false">
      <c r="A3034" s="5" t="s">
        <v>6558</v>
      </c>
      <c r="B3034" s="5" t="n">
        <v>2</v>
      </c>
      <c r="C3034" s="5" t="s">
        <v>212</v>
      </c>
      <c r="D3034" s="5" t="s">
        <v>213</v>
      </c>
      <c r="E3034" s="5" t="s">
        <v>198</v>
      </c>
      <c r="F3034" s="5" t="s">
        <v>199</v>
      </c>
      <c r="G3034" s="5" t="s">
        <v>6004</v>
      </c>
      <c r="H3034" s="5" t="s">
        <v>163</v>
      </c>
      <c r="I3034" s="5" t="s">
        <v>127</v>
      </c>
      <c r="J3034" s="5" t="s">
        <v>128</v>
      </c>
      <c r="K3034" s="5" t="s">
        <v>129</v>
      </c>
      <c r="L3034" s="5" t="s">
        <v>133</v>
      </c>
      <c r="M3034" s="5" t="s">
        <v>97</v>
      </c>
      <c r="N3034" s="5" t="s">
        <v>131</v>
      </c>
      <c r="O3034" s="5" t="s">
        <v>173</v>
      </c>
      <c r="P3034" s="5" t="s">
        <v>130</v>
      </c>
      <c r="Q3034" s="5" t="s">
        <v>129</v>
      </c>
      <c r="R3034" s="5" t="s">
        <v>108</v>
      </c>
      <c r="S3034" s="5" t="s">
        <v>113</v>
      </c>
      <c r="T3034" s="5" t="s">
        <v>165</v>
      </c>
      <c r="U3034" s="5" t="s">
        <v>133</v>
      </c>
      <c r="V3034" s="5" t="s">
        <v>294</v>
      </c>
      <c r="W3034" s="5" t="s">
        <v>173</v>
      </c>
      <c r="X3034" s="5" t="s">
        <v>130</v>
      </c>
      <c r="Y3034" s="5" t="n">
        <v>1</v>
      </c>
      <c r="Z3034" s="5" t="n">
        <v>0</v>
      </c>
      <c r="AA3034" s="5" t="str">
        <f aca="false">IF(Y3034&gt;Z3034,"Win",IF(Y3034&lt;Z3034,"Loss","Draw"))</f>
        <v>Win</v>
      </c>
      <c r="AB3034" s="5" t="s">
        <v>98</v>
      </c>
      <c r="AC3034" s="5" t="s">
        <v>99</v>
      </c>
      <c r="AD3034" s="5" t="s">
        <v>503</v>
      </c>
      <c r="AE3034" s="5" t="s">
        <v>6005</v>
      </c>
      <c r="AF3034" s="5" t="str">
        <f aca="false">IF(AD3034&lt;AE3034,AD3034,AE3034)</f>
        <v>Arrows, Bandit, Battle Ram, Golden Knight, Mega Knight, Mother Witch, Ronin, Zappies</v>
      </c>
      <c r="AG3034" s="5" t="str">
        <f aca="false">IF(AD3034&lt;AE3034,AE3034,AD3034)</f>
        <v>Arrows, Dark Prince, Furnace, Hog Rider, Mega Knight, Mother Witch, Vines, Zappies</v>
      </c>
      <c r="AH3034" s="5" t="str">
        <f aca="false">IF(AD3034=AF3034,AA3034,IF(AA3034="Win","Loss",IF(AA3034="Loss","Win","Draw")))</f>
        <v>Win</v>
      </c>
      <c r="AI3034" s="5" t="s">
        <v>102</v>
      </c>
    </row>
    <row r="3035" customFormat="false" ht="15" hidden="false" customHeight="true" outlineLevel="0" collapsed="false">
      <c r="A3035" s="5" t="s">
        <v>6559</v>
      </c>
      <c r="B3035" s="5" t="n">
        <v>1</v>
      </c>
      <c r="C3035" s="5" t="s">
        <v>212</v>
      </c>
      <c r="D3035" s="5" t="s">
        <v>213</v>
      </c>
      <c r="E3035" s="5" t="s">
        <v>227</v>
      </c>
      <c r="F3035" s="5" t="s">
        <v>228</v>
      </c>
      <c r="G3035" s="5" t="s">
        <v>1279</v>
      </c>
      <c r="H3035" s="5" t="s">
        <v>715</v>
      </c>
      <c r="I3035" s="5" t="s">
        <v>185</v>
      </c>
      <c r="J3035" s="5" t="s">
        <v>128</v>
      </c>
      <c r="K3035" s="5" t="s">
        <v>114</v>
      </c>
      <c r="L3035" s="5" t="s">
        <v>137</v>
      </c>
      <c r="M3035" s="5" t="s">
        <v>117</v>
      </c>
      <c r="N3035" s="5" t="s">
        <v>158</v>
      </c>
      <c r="O3035" s="5" t="s">
        <v>173</v>
      </c>
      <c r="P3035" s="5" t="s">
        <v>187</v>
      </c>
      <c r="Q3035" s="5" t="s">
        <v>127</v>
      </c>
      <c r="R3035" s="5" t="s">
        <v>219</v>
      </c>
      <c r="S3035" s="5" t="s">
        <v>124</v>
      </c>
      <c r="T3035" s="5" t="s">
        <v>117</v>
      </c>
      <c r="U3035" s="5" t="s">
        <v>133</v>
      </c>
      <c r="V3035" s="5" t="s">
        <v>294</v>
      </c>
      <c r="W3035" s="5" t="s">
        <v>173</v>
      </c>
      <c r="X3035" s="5" t="s">
        <v>95</v>
      </c>
      <c r="Y3035" s="5" t="n">
        <v>1</v>
      </c>
      <c r="Z3035" s="5" t="n">
        <v>0</v>
      </c>
      <c r="AA3035" s="5" t="str">
        <f aca="false">IF(Y3035&gt;Z3035,"Win",IF(Y3035&lt;Z3035,"Loss","Draw"))</f>
        <v>Win</v>
      </c>
      <c r="AB3035" s="5" t="s">
        <v>98</v>
      </c>
      <c r="AC3035" s="5" t="s">
        <v>99</v>
      </c>
      <c r="AD3035" s="5" t="s">
        <v>5703</v>
      </c>
      <c r="AE3035" s="5" t="s">
        <v>296</v>
      </c>
      <c r="AF3035" s="5" t="str">
        <f aca="false">IF(AD3035&lt;AE3035,AD3035,AE3035)</f>
        <v>Barbarian Barrel, Battle Ram, Giant Skeleton, Mother Witch, Royal Ghost, Vines, Wizard, Zappies</v>
      </c>
      <c r="AG3035" s="5" t="str">
        <f aca="false">IF(AD3035&lt;AE3035,AE3035,AD3035)</f>
        <v>Bowler, Executioner, Giant Skeleton, Giant Snowball, Goblin Drill, Golden Knight, Tornado, Zappies</v>
      </c>
      <c r="AH3035" s="5" t="str">
        <f aca="false">IF(AD3035=AF3035,AA3035,IF(AA3035="Win","Loss",IF(AA3035="Loss","Win","Draw")))</f>
        <v>Loss</v>
      </c>
      <c r="AI3035" s="5" t="s">
        <v>102</v>
      </c>
    </row>
    <row r="3036" customFormat="false" ht="15" hidden="false" customHeight="true" outlineLevel="0" collapsed="false">
      <c r="A3036" s="5" t="s">
        <v>6559</v>
      </c>
      <c r="B3036" s="5" t="n">
        <v>2</v>
      </c>
      <c r="C3036" s="5" t="s">
        <v>212</v>
      </c>
      <c r="D3036" s="5" t="s">
        <v>213</v>
      </c>
      <c r="E3036" s="5" t="s">
        <v>227</v>
      </c>
      <c r="F3036" s="5" t="s">
        <v>228</v>
      </c>
      <c r="G3036" s="5" t="s">
        <v>5704</v>
      </c>
      <c r="H3036" s="5" t="s">
        <v>715</v>
      </c>
      <c r="I3036" s="5" t="s">
        <v>208</v>
      </c>
      <c r="J3036" s="5" t="s">
        <v>139</v>
      </c>
      <c r="K3036" s="5" t="s">
        <v>109</v>
      </c>
      <c r="L3036" s="5" t="s">
        <v>85</v>
      </c>
      <c r="M3036" s="5" t="s">
        <v>110</v>
      </c>
      <c r="N3036" s="5" t="s">
        <v>112</v>
      </c>
      <c r="O3036" s="5" t="s">
        <v>188</v>
      </c>
      <c r="P3036" s="5" t="s">
        <v>95</v>
      </c>
      <c r="Q3036" s="5" t="s">
        <v>84</v>
      </c>
      <c r="R3036" s="5" t="s">
        <v>108</v>
      </c>
      <c r="S3036" s="5" t="s">
        <v>114</v>
      </c>
      <c r="T3036" s="5" t="s">
        <v>115</v>
      </c>
      <c r="U3036" s="5" t="s">
        <v>138</v>
      </c>
      <c r="V3036" s="5" t="s">
        <v>119</v>
      </c>
      <c r="W3036" s="5" t="s">
        <v>116</v>
      </c>
      <c r="X3036" s="5" t="s">
        <v>88</v>
      </c>
      <c r="Y3036" s="5" t="n">
        <v>0</v>
      </c>
      <c r="Z3036" s="5" t="n">
        <v>1</v>
      </c>
      <c r="AA3036" s="5" t="str">
        <f aca="false">IF(Y3036&gt;Z3036,"Win",IF(Y3036&lt;Z3036,"Loss","Draw"))</f>
        <v>Loss</v>
      </c>
      <c r="AB3036" s="5" t="s">
        <v>98</v>
      </c>
      <c r="AC3036" s="5" t="s">
        <v>99</v>
      </c>
      <c r="AD3036" s="5" t="s">
        <v>3099</v>
      </c>
      <c r="AE3036" s="5" t="s">
        <v>231</v>
      </c>
      <c r="AF3036" s="5" t="str">
        <f aca="false">IF(AD3036&lt;AE3036,AD3036,AE3036)</f>
        <v>Archers, Berserker, Dark Prince, Giant Snowball, Goblin Demolisher, Goblin Hut, Graveyard, Poison</v>
      </c>
      <c r="AG3036" s="5" t="str">
        <f aca="false">IF(AD3036&lt;AE3036,AE3036,AD3036)</f>
        <v>Barbarian Barrel, Lava Hound, Lightning, Mega Minion, Spirit Empress, Tombstone, Valkyrie, Zap</v>
      </c>
      <c r="AH3036" s="5" t="str">
        <f aca="false">IF(AD3036=AF3036,AA3036,IF(AA3036="Win","Loss",IF(AA3036="Loss","Win","Draw")))</f>
        <v>Win</v>
      </c>
      <c r="AI3036" s="5" t="s">
        <v>102</v>
      </c>
    </row>
    <row r="3037" customFormat="false" ht="15" hidden="false" customHeight="true" outlineLevel="0" collapsed="false">
      <c r="A3037" s="5" t="s">
        <v>6559</v>
      </c>
      <c r="B3037" s="5" t="n">
        <v>3</v>
      </c>
      <c r="C3037" s="5" t="s">
        <v>212</v>
      </c>
      <c r="D3037" s="5" t="s">
        <v>213</v>
      </c>
      <c r="E3037" s="5" t="s">
        <v>227</v>
      </c>
      <c r="F3037" s="5" t="s">
        <v>228</v>
      </c>
      <c r="G3037" s="5" t="s">
        <v>5705</v>
      </c>
      <c r="H3037" s="5" t="s">
        <v>715</v>
      </c>
      <c r="I3037" s="5" t="s">
        <v>129</v>
      </c>
      <c r="J3037" s="5" t="s">
        <v>186</v>
      </c>
      <c r="K3037" s="5" t="s">
        <v>152</v>
      </c>
      <c r="L3037" s="5" t="s">
        <v>97</v>
      </c>
      <c r="M3037" s="5" t="s">
        <v>124</v>
      </c>
      <c r="N3037" s="5" t="s">
        <v>294</v>
      </c>
      <c r="O3037" s="5" t="s">
        <v>133</v>
      </c>
      <c r="P3037" s="5" t="s">
        <v>141</v>
      </c>
      <c r="Q3037" s="5" t="s">
        <v>233</v>
      </c>
      <c r="R3037" s="5" t="s">
        <v>202</v>
      </c>
      <c r="S3037" s="5" t="s">
        <v>201</v>
      </c>
      <c r="T3037" s="5" t="s">
        <v>126</v>
      </c>
      <c r="U3037" s="5" t="s">
        <v>111</v>
      </c>
      <c r="V3037" s="5" t="s">
        <v>157</v>
      </c>
      <c r="W3037" s="5" t="s">
        <v>234</v>
      </c>
      <c r="X3037" s="5" t="s">
        <v>204</v>
      </c>
      <c r="Y3037" s="5" t="n">
        <v>0</v>
      </c>
      <c r="Z3037" s="5" t="n">
        <v>1</v>
      </c>
      <c r="AA3037" s="5" t="str">
        <f aca="false">IF(Y3037&gt;Z3037,"Win",IF(Y3037&lt;Z3037,"Loss","Draw"))</f>
        <v>Loss</v>
      </c>
      <c r="AB3037" s="5" t="s">
        <v>98</v>
      </c>
      <c r="AC3037" s="5" t="s">
        <v>99</v>
      </c>
      <c r="AD3037" s="5" t="s">
        <v>5706</v>
      </c>
      <c r="AE3037" s="5" t="s">
        <v>236</v>
      </c>
      <c r="AF3037" s="5" t="str">
        <f aca="false">IF(AD3037&lt;AE3037,AD3037,AE3037)</f>
        <v>Baby Dragon, Balloon, Lumberjack, Mega Knight, Mother Witch, Ronin, Royal Ghost, Vines</v>
      </c>
      <c r="AG3037" s="5" t="str">
        <f aca="false">IF(AD3037&lt;AE3037,AE3037,AD3037)</f>
        <v>Bats, Bomb Tower, Fire Spirit, Magic Archer, Miner, Royal Delivery, Skeletons, Wall Breakers</v>
      </c>
      <c r="AH3037" s="5" t="str">
        <f aca="false">IF(AD3037=AF3037,AA3037,IF(AA3037="Win","Loss",IF(AA3037="Loss","Win","Draw")))</f>
        <v>Loss</v>
      </c>
      <c r="AI3037" s="5" t="s">
        <v>102</v>
      </c>
    </row>
    <row r="3038" customFormat="false" ht="15" hidden="false" customHeight="true" outlineLevel="0" collapsed="false">
      <c r="A3038" s="5" t="s">
        <v>6560</v>
      </c>
      <c r="B3038" s="5" t="n">
        <v>1</v>
      </c>
      <c r="C3038" s="5" t="s">
        <v>1695</v>
      </c>
      <c r="D3038" s="5" t="s">
        <v>1696</v>
      </c>
      <c r="E3038" s="5" t="s">
        <v>198</v>
      </c>
      <c r="F3038" s="5" t="s">
        <v>199</v>
      </c>
      <c r="G3038" s="5" t="s">
        <v>6561</v>
      </c>
      <c r="H3038" s="5" t="s">
        <v>352</v>
      </c>
      <c r="I3038" s="5" t="s">
        <v>152</v>
      </c>
      <c r="J3038" s="5" t="s">
        <v>158</v>
      </c>
      <c r="K3038" s="5" t="s">
        <v>107</v>
      </c>
      <c r="L3038" s="5" t="s">
        <v>387</v>
      </c>
      <c r="M3038" s="5" t="s">
        <v>85</v>
      </c>
      <c r="N3038" s="5" t="s">
        <v>307</v>
      </c>
      <c r="O3038" s="5" t="s">
        <v>187</v>
      </c>
      <c r="P3038" s="5" t="s">
        <v>95</v>
      </c>
      <c r="Q3038" s="5" t="s">
        <v>152</v>
      </c>
      <c r="R3038" s="5" t="s">
        <v>128</v>
      </c>
      <c r="S3038" s="5" t="s">
        <v>107</v>
      </c>
      <c r="T3038" s="5" t="s">
        <v>306</v>
      </c>
      <c r="U3038" s="5" t="s">
        <v>85</v>
      </c>
      <c r="V3038" s="5" t="s">
        <v>307</v>
      </c>
      <c r="W3038" s="5" t="s">
        <v>187</v>
      </c>
      <c r="X3038" s="5" t="s">
        <v>95</v>
      </c>
      <c r="Y3038" s="5" t="n">
        <v>1</v>
      </c>
      <c r="Z3038" s="5" t="n">
        <v>0</v>
      </c>
      <c r="AA3038" s="5" t="str">
        <f aca="false">IF(Y3038&gt;Z3038,"Win",IF(Y3038&lt;Z3038,"Loss","Draw"))</f>
        <v>Win</v>
      </c>
      <c r="AB3038" s="5" t="s">
        <v>98</v>
      </c>
      <c r="AC3038" s="5" t="s">
        <v>99</v>
      </c>
      <c r="AD3038" s="5" t="s">
        <v>1103</v>
      </c>
      <c r="AE3038" s="5" t="s">
        <v>603</v>
      </c>
      <c r="AF3038" s="5" t="str">
        <f aca="false">IF(AD3038&lt;AE3038,AD3038,AE3038)</f>
        <v>Baby Dragon, Barbarian Barrel, Bowler, Electro Giant, Goblin Cage, Ice Wizard, Lightning, Tornado</v>
      </c>
      <c r="AG3038" s="5" t="str">
        <f aca="false">IF(AD3038&lt;AE3038,AE3038,AD3038)</f>
        <v>Baby Dragon, Barbarian Barrel, Goblin Cage, Golden Knight, Golem, Ice Wizard, Lightning, Tornado</v>
      </c>
      <c r="AH3038" s="5" t="str">
        <f aca="false">IF(AD3038=AF3038,AA3038,IF(AA3038="Win","Loss",IF(AA3038="Loss","Win","Draw")))</f>
        <v>Win</v>
      </c>
      <c r="AI3038" s="5" t="s">
        <v>297</v>
      </c>
    </row>
    <row r="3039" customFormat="false" ht="15" hidden="false" customHeight="true" outlineLevel="0" collapsed="false">
      <c r="A3039" s="5" t="s">
        <v>6560</v>
      </c>
      <c r="B3039" s="5" t="n">
        <v>2</v>
      </c>
      <c r="C3039" s="5" t="s">
        <v>1695</v>
      </c>
      <c r="D3039" s="5" t="s">
        <v>1696</v>
      </c>
      <c r="E3039" s="5" t="s">
        <v>198</v>
      </c>
      <c r="F3039" s="5" t="s">
        <v>199</v>
      </c>
      <c r="G3039" s="5" t="s">
        <v>6562</v>
      </c>
      <c r="H3039" s="5" t="s">
        <v>163</v>
      </c>
      <c r="I3039" s="5" t="s">
        <v>114</v>
      </c>
      <c r="J3039" s="5" t="s">
        <v>241</v>
      </c>
      <c r="K3039" s="5" t="s">
        <v>87</v>
      </c>
      <c r="L3039" s="5" t="s">
        <v>137</v>
      </c>
      <c r="M3039" s="5" t="s">
        <v>88</v>
      </c>
      <c r="N3039" s="5" t="s">
        <v>116</v>
      </c>
      <c r="O3039" s="5" t="s">
        <v>242</v>
      </c>
      <c r="P3039" s="5" t="s">
        <v>157</v>
      </c>
      <c r="Q3039" s="5" t="s">
        <v>92</v>
      </c>
      <c r="R3039" s="5" t="s">
        <v>158</v>
      </c>
      <c r="S3039" s="5" t="s">
        <v>90</v>
      </c>
      <c r="T3039" s="5" t="s">
        <v>93</v>
      </c>
      <c r="U3039" s="5" t="s">
        <v>159</v>
      </c>
      <c r="V3039" s="5" t="s">
        <v>96</v>
      </c>
      <c r="W3039" s="5" t="s">
        <v>94</v>
      </c>
      <c r="X3039" s="5" t="s">
        <v>150</v>
      </c>
      <c r="Y3039" s="5" t="n">
        <v>0</v>
      </c>
      <c r="Z3039" s="5" t="n">
        <v>1</v>
      </c>
      <c r="AA3039" s="5" t="str">
        <f aca="false">IF(Y3039&gt;Z3039,"Win",IF(Y3039&lt;Z3039,"Loss","Draw"))</f>
        <v>Loss</v>
      </c>
      <c r="AB3039" s="5" t="s">
        <v>98</v>
      </c>
      <c r="AC3039" s="5" t="s">
        <v>99</v>
      </c>
      <c r="AD3039" s="5" t="s">
        <v>1311</v>
      </c>
      <c r="AE3039" s="5" t="s">
        <v>967</v>
      </c>
      <c r="AF3039" s="5" t="str">
        <f aca="false">IF(AD3039&lt;AE3039,AD3039,AE3039)</f>
        <v>Berserker, Bomber, Fire Spirit, Giant Snowball, Goblin Drill, Knight, Poison, Tesla</v>
      </c>
      <c r="AG3039" s="5" t="str">
        <f aca="false">IF(AD3039&lt;AE3039,AE3039,AD3039)</f>
        <v>Bowler, Dart Goblin, Electro Spirit, Fireball, Minions, Mortar, Rascals, Skeleton Barrel</v>
      </c>
      <c r="AH3039" s="5" t="str">
        <f aca="false">IF(AD3039=AF3039,AA3039,IF(AA3039="Win","Loss",IF(AA3039="Loss","Win","Draw")))</f>
        <v>Loss</v>
      </c>
      <c r="AI3039" s="5" t="s">
        <v>297</v>
      </c>
    </row>
    <row r="3040" customFormat="false" ht="15" hidden="false" customHeight="true" outlineLevel="0" collapsed="false">
      <c r="A3040" s="5" t="s">
        <v>6560</v>
      </c>
      <c r="B3040" s="5" t="n">
        <v>3</v>
      </c>
      <c r="C3040" s="5" t="s">
        <v>1695</v>
      </c>
      <c r="D3040" s="5" t="s">
        <v>1696</v>
      </c>
      <c r="E3040" s="5" t="s">
        <v>198</v>
      </c>
      <c r="F3040" s="5" t="s">
        <v>199</v>
      </c>
      <c r="G3040" s="5" t="s">
        <v>6563</v>
      </c>
      <c r="H3040" s="5" t="s">
        <v>352</v>
      </c>
      <c r="I3040" s="5" t="s">
        <v>127</v>
      </c>
      <c r="J3040" s="5" t="s">
        <v>128</v>
      </c>
      <c r="K3040" s="5" t="s">
        <v>129</v>
      </c>
      <c r="L3040" s="5" t="s">
        <v>130</v>
      </c>
      <c r="M3040" s="5" t="s">
        <v>131</v>
      </c>
      <c r="N3040" s="5" t="s">
        <v>133</v>
      </c>
      <c r="O3040" s="5" t="s">
        <v>97</v>
      </c>
      <c r="P3040" s="5" t="s">
        <v>173</v>
      </c>
      <c r="Q3040" s="5" t="s">
        <v>201</v>
      </c>
      <c r="R3040" s="5" t="s">
        <v>202</v>
      </c>
      <c r="S3040" s="5" t="s">
        <v>233</v>
      </c>
      <c r="T3040" s="5" t="s">
        <v>111</v>
      </c>
      <c r="U3040" s="5" t="s">
        <v>97</v>
      </c>
      <c r="V3040" s="5" t="s">
        <v>157</v>
      </c>
      <c r="W3040" s="5" t="s">
        <v>204</v>
      </c>
      <c r="X3040" s="5" t="s">
        <v>87</v>
      </c>
      <c r="Y3040" s="5" t="n">
        <v>0</v>
      </c>
      <c r="Z3040" s="5" t="n">
        <v>1</v>
      </c>
      <c r="AA3040" s="5" t="str">
        <f aca="false">IF(Y3040&gt;Z3040,"Win",IF(Y3040&lt;Z3040,"Loss","Draw"))</f>
        <v>Loss</v>
      </c>
      <c r="AB3040" s="5" t="s">
        <v>98</v>
      </c>
      <c r="AC3040" s="5" t="s">
        <v>99</v>
      </c>
      <c r="AD3040" s="5" t="s">
        <v>503</v>
      </c>
      <c r="AE3040" s="5" t="s">
        <v>4832</v>
      </c>
      <c r="AF3040" s="5" t="str">
        <f aca="false">IF(AD3040&lt;AE3040,AD3040,AE3040)</f>
        <v>Arrows, Bandit, Battle Ram, Golden Knight, Mega Knight, Mother Witch, Ronin, Zappies</v>
      </c>
      <c r="AG3040" s="5" t="str">
        <f aca="false">IF(AD3040&lt;AE3040,AE3040,AD3040)</f>
        <v>Bats, Fire Spirit, Magic Archer, Miner, Ronin, Royal Delivery, Tesla, Wall Breakers</v>
      </c>
      <c r="AH3040" s="5" t="str">
        <f aca="false">IF(AD3040=AF3040,AA3040,IF(AA3040="Win","Loss",IF(AA3040="Loss","Win","Draw")))</f>
        <v>Loss</v>
      </c>
      <c r="AI3040" s="5" t="s">
        <v>297</v>
      </c>
    </row>
    <row r="3041" customFormat="false" ht="15" hidden="false" customHeight="true" outlineLevel="0" collapsed="false">
      <c r="A3041" s="7" t="s">
        <v>6564</v>
      </c>
      <c r="B3041" s="7" t="n">
        <v>1</v>
      </c>
      <c r="C3041" s="7" t="s">
        <v>1695</v>
      </c>
      <c r="D3041" s="7" t="s">
        <v>1696</v>
      </c>
      <c r="E3041" s="7" t="s">
        <v>198</v>
      </c>
      <c r="F3041" s="7" t="s">
        <v>199</v>
      </c>
      <c r="G3041" s="7" t="s">
        <v>6565</v>
      </c>
      <c r="H3041" s="7" t="s">
        <v>352</v>
      </c>
      <c r="I3041" s="7" t="s">
        <v>201</v>
      </c>
      <c r="J3041" s="7" t="s">
        <v>202</v>
      </c>
      <c r="K3041" s="7" t="s">
        <v>203</v>
      </c>
      <c r="L3041" s="7" t="s">
        <v>118</v>
      </c>
      <c r="M3041" s="7" t="s">
        <v>157</v>
      </c>
      <c r="N3041" s="7" t="s">
        <v>97</v>
      </c>
      <c r="O3041" s="7" t="s">
        <v>204</v>
      </c>
      <c r="P3041" s="7" t="s">
        <v>87</v>
      </c>
      <c r="Q3041" s="7" t="s">
        <v>185</v>
      </c>
      <c r="R3041" s="7" t="s">
        <v>186</v>
      </c>
      <c r="S3041" s="7" t="s">
        <v>241</v>
      </c>
      <c r="T3041" s="7" t="s">
        <v>111</v>
      </c>
      <c r="U3041" s="7" t="s">
        <v>187</v>
      </c>
      <c r="V3041" s="7" t="s">
        <v>126</v>
      </c>
      <c r="W3041" s="7" t="s">
        <v>109</v>
      </c>
      <c r="X3041" s="7" t="s">
        <v>234</v>
      </c>
      <c r="Y3041" s="7" t="n">
        <v>1</v>
      </c>
      <c r="Z3041" s="7" t="n">
        <v>0</v>
      </c>
      <c r="AA3041" s="7" t="str">
        <f aca="false">IF(Y3041&gt;Z3041,"Win",IF(Y3041&lt;Z3041,"Loss","Draw"))</f>
        <v>Win</v>
      </c>
      <c r="AB3041" s="7" t="s">
        <v>99</v>
      </c>
      <c r="AC3041" s="7" t="s">
        <v>99</v>
      </c>
      <c r="AD3041" s="7" t="s">
        <v>1001</v>
      </c>
      <c r="AE3041" s="7" t="s">
        <v>853</v>
      </c>
      <c r="AF3041" s="7" t="str">
        <f aca="false">IF(AD3041&lt;AE3041,AD3041,AE3041)</f>
        <v>Balloon, Bomb Tower, Executioner, Knight, Miner, Skeletons, Tornado, Zap</v>
      </c>
      <c r="AG3041" s="7" t="str">
        <f aca="false">IF(AD3041&lt;AE3041,AE3041,AD3041)</f>
        <v>Fire Spirit, Goblin Barrel, Ice Spirit, Magic Archer, Ronin, Royal Delivery, Tesla, Wall Breakers</v>
      </c>
      <c r="AH3041" s="7" t="str">
        <f aca="false">IF(AD3041=AF3041,AA3041,IF(AA3041="Win","Loss",IF(AA3041="Loss","Win","Draw")))</f>
        <v>Loss</v>
      </c>
      <c r="AI3041" s="7" t="s">
        <v>297</v>
      </c>
    </row>
    <row r="3042" customFormat="false" ht="15" hidden="false" customHeight="true" outlineLevel="0" collapsed="false">
      <c r="A3042" s="7" t="s">
        <v>6564</v>
      </c>
      <c r="B3042" s="7" t="n">
        <v>2</v>
      </c>
      <c r="C3042" s="7" t="s">
        <v>1695</v>
      </c>
      <c r="D3042" s="7" t="s">
        <v>1696</v>
      </c>
      <c r="E3042" s="7" t="s">
        <v>198</v>
      </c>
      <c r="F3042" s="7" t="s">
        <v>199</v>
      </c>
      <c r="G3042" s="7" t="s">
        <v>6566</v>
      </c>
      <c r="H3042" s="7" t="s">
        <v>352</v>
      </c>
      <c r="I3042" s="7" t="s">
        <v>208</v>
      </c>
      <c r="J3042" s="7" t="s">
        <v>188</v>
      </c>
      <c r="K3042" s="7" t="s">
        <v>109</v>
      </c>
      <c r="L3042" s="7" t="s">
        <v>110</v>
      </c>
      <c r="M3042" s="7" t="s">
        <v>112</v>
      </c>
      <c r="N3042" s="7" t="s">
        <v>88</v>
      </c>
      <c r="O3042" s="7" t="s">
        <v>93</v>
      </c>
      <c r="P3042" s="7" t="s">
        <v>86</v>
      </c>
      <c r="Q3042" s="7" t="s">
        <v>84</v>
      </c>
      <c r="R3042" s="7" t="s">
        <v>108</v>
      </c>
      <c r="S3042" s="7" t="s">
        <v>114</v>
      </c>
      <c r="T3042" s="7" t="s">
        <v>115</v>
      </c>
      <c r="U3042" s="7" t="s">
        <v>138</v>
      </c>
      <c r="V3042" s="7" t="s">
        <v>116</v>
      </c>
      <c r="W3042" s="7" t="s">
        <v>119</v>
      </c>
      <c r="X3042" s="7" t="s">
        <v>118</v>
      </c>
      <c r="Y3042" s="7" t="n">
        <v>0</v>
      </c>
      <c r="Z3042" s="7" t="n">
        <v>1</v>
      </c>
      <c r="AA3042" s="7" t="str">
        <f aca="false">IF(Y3042&gt;Z3042,"Win",IF(Y3042&lt;Z3042,"Loss","Draw"))</f>
        <v>Loss</v>
      </c>
      <c r="AB3042" s="7" t="s">
        <v>99</v>
      </c>
      <c r="AC3042" s="7" t="s">
        <v>99</v>
      </c>
      <c r="AD3042" s="7" t="s">
        <v>368</v>
      </c>
      <c r="AE3042" s="7" t="s">
        <v>984</v>
      </c>
      <c r="AF3042" s="7" t="str">
        <f aca="false">IF(AD3042&lt;AE3042,AD3042,AE3042)</f>
        <v>Archers, Dark Prince, Giant Snowball, Goblin Demolisher, Goblin Hut, Graveyard, Ice Spirit, Poison</v>
      </c>
      <c r="AG3042" s="7" t="str">
        <f aca="false">IF(AD3042&lt;AE3042,AE3042,AD3042)</f>
        <v>Berserker, Fireball, Lava Hound, Skeleton Dragons, Spirit Empress, Tombstone, Valkyrie, Zap</v>
      </c>
      <c r="AH3042" s="7" t="str">
        <f aca="false">IF(AD3042=AF3042,AA3042,IF(AA3042="Win","Loss",IF(AA3042="Loss","Win","Draw")))</f>
        <v>Win</v>
      </c>
      <c r="AI3042" s="7" t="s">
        <v>297</v>
      </c>
    </row>
    <row r="3043" customFormat="false" ht="15" hidden="false" customHeight="true" outlineLevel="0" collapsed="false">
      <c r="A3043" s="7" t="s">
        <v>6564</v>
      </c>
      <c r="B3043" s="7" t="n">
        <v>3</v>
      </c>
      <c r="C3043" s="7" t="s">
        <v>1695</v>
      </c>
      <c r="D3043" s="7" t="s">
        <v>1696</v>
      </c>
      <c r="E3043" s="7" t="s">
        <v>198</v>
      </c>
      <c r="F3043" s="7" t="s">
        <v>199</v>
      </c>
      <c r="G3043" s="7" t="s">
        <v>6567</v>
      </c>
      <c r="H3043" s="7" t="s">
        <v>163</v>
      </c>
      <c r="I3043" s="7" t="s">
        <v>152</v>
      </c>
      <c r="J3043" s="7" t="s">
        <v>151</v>
      </c>
      <c r="K3043" s="7" t="s">
        <v>82</v>
      </c>
      <c r="L3043" s="7" t="s">
        <v>85</v>
      </c>
      <c r="M3043" s="7" t="s">
        <v>89</v>
      </c>
      <c r="N3043" s="7" t="s">
        <v>150</v>
      </c>
      <c r="O3043" s="7" t="s">
        <v>126</v>
      </c>
      <c r="P3043" s="7" t="s">
        <v>153</v>
      </c>
      <c r="Q3043" s="7" t="s">
        <v>127</v>
      </c>
      <c r="R3043" s="7" t="s">
        <v>128</v>
      </c>
      <c r="S3043" s="7" t="s">
        <v>129</v>
      </c>
      <c r="T3043" s="7" t="s">
        <v>133</v>
      </c>
      <c r="U3043" s="7" t="s">
        <v>86</v>
      </c>
      <c r="V3043" s="7" t="s">
        <v>132</v>
      </c>
      <c r="W3043" s="7" t="s">
        <v>131</v>
      </c>
      <c r="X3043" s="7" t="s">
        <v>130</v>
      </c>
      <c r="Y3043" s="7" t="n">
        <v>1</v>
      </c>
      <c r="Z3043" s="7" t="n">
        <v>0</v>
      </c>
      <c r="AA3043" s="7" t="str">
        <f aca="false">IF(Y3043&gt;Z3043,"Win",IF(Y3043&lt;Z3043,"Loss","Draw"))</f>
        <v>Win</v>
      </c>
      <c r="AB3043" s="7" t="s">
        <v>99</v>
      </c>
      <c r="AC3043" s="7" t="s">
        <v>99</v>
      </c>
      <c r="AD3043" s="7" t="s">
        <v>155</v>
      </c>
      <c r="AE3043" s="7" t="s">
        <v>135</v>
      </c>
      <c r="AF3043" s="7" t="str">
        <f aca="false">IF(AD3043&lt;AE3043,AD3043,AE3043)</f>
        <v>Arrows, Bandit, Battle Ram, Electro Wizard, Golden Knight, Mega Knight, Mother Witch, Skeleton Dragons</v>
      </c>
      <c r="AG3043" s="7" t="str">
        <f aca="false">IF(AD3043&lt;AE3043,AE3043,AD3043)</f>
        <v>Baby Dragon, Cannon, Electro Spirit, Lightning, Mighty Miner, Royal Hogs, Skeletons, The Log</v>
      </c>
      <c r="AH3043" s="7" t="str">
        <f aca="false">IF(AD3043=AF3043,AA3043,IF(AA3043="Win","Loss",IF(AA3043="Loss","Win","Draw")))</f>
        <v>Loss</v>
      </c>
      <c r="AI3043" s="7" t="s">
        <v>297</v>
      </c>
    </row>
    <row r="3044" customFormat="false" ht="15" hidden="false" customHeight="true" outlineLevel="0" collapsed="false">
      <c r="A3044" s="7" t="s">
        <v>6568</v>
      </c>
      <c r="B3044" s="7" t="n">
        <v>1</v>
      </c>
      <c r="C3044" s="7" t="s">
        <v>1695</v>
      </c>
      <c r="D3044" s="7" t="s">
        <v>1696</v>
      </c>
      <c r="E3044" s="7" t="s">
        <v>198</v>
      </c>
      <c r="F3044" s="7" t="s">
        <v>199</v>
      </c>
      <c r="G3044" s="7" t="s">
        <v>6569</v>
      </c>
      <c r="H3044" s="7" t="s">
        <v>352</v>
      </c>
      <c r="I3044" s="7" t="s">
        <v>185</v>
      </c>
      <c r="J3044" s="7" t="s">
        <v>186</v>
      </c>
      <c r="K3044" s="7" t="s">
        <v>109</v>
      </c>
      <c r="L3044" s="7" t="s">
        <v>111</v>
      </c>
      <c r="M3044" s="7" t="s">
        <v>97</v>
      </c>
      <c r="N3044" s="7" t="s">
        <v>88</v>
      </c>
      <c r="O3044" s="7" t="s">
        <v>234</v>
      </c>
      <c r="P3044" s="7" t="s">
        <v>187</v>
      </c>
      <c r="Q3044" s="7" t="s">
        <v>82</v>
      </c>
      <c r="R3044" s="7" t="s">
        <v>158</v>
      </c>
      <c r="S3044" s="7" t="s">
        <v>113</v>
      </c>
      <c r="T3044" s="7" t="s">
        <v>88</v>
      </c>
      <c r="U3044" s="7" t="s">
        <v>93</v>
      </c>
      <c r="V3044" s="7" t="s">
        <v>119</v>
      </c>
      <c r="W3044" s="7" t="s">
        <v>150</v>
      </c>
      <c r="X3044" s="7" t="s">
        <v>95</v>
      </c>
      <c r="Y3044" s="7" t="n">
        <v>1</v>
      </c>
      <c r="Z3044" s="7" t="n">
        <v>0</v>
      </c>
      <c r="AA3044" s="7" t="str">
        <f aca="false">IF(Y3044&gt;Z3044,"Win",IF(Y3044&lt;Z3044,"Loss","Draw"))</f>
        <v>Win</v>
      </c>
      <c r="AB3044" s="7" t="s">
        <v>99</v>
      </c>
      <c r="AC3044" s="7" t="s">
        <v>99</v>
      </c>
      <c r="AD3044" s="7" t="s">
        <v>924</v>
      </c>
      <c r="AE3044" s="7" t="s">
        <v>6570</v>
      </c>
      <c r="AF3044" s="7" t="str">
        <f aca="false">IF(AD3044&lt;AE3044,AD3044,AE3044)</f>
        <v>Balloon, Berserker, Bomb Tower, Executioner, Miner, Ronin, Tornado, Zap</v>
      </c>
      <c r="AG3044" s="7" t="str">
        <f aca="false">IF(AD3044&lt;AE3044,AE3044,AD3044)</f>
        <v>Barbarian Barrel, Berserker, Bowler, Electro Spirit, Fireball, Furnace, Goblin Hut, Royal Hogs</v>
      </c>
      <c r="AH3044" s="7" t="str">
        <f aca="false">IF(AD3044=AF3044,AA3044,IF(AA3044="Win","Loss",IF(AA3044="Loss","Win","Draw")))</f>
        <v>Win</v>
      </c>
      <c r="AI3044" s="7" t="s">
        <v>297</v>
      </c>
    </row>
    <row r="3045" customFormat="false" ht="15" hidden="false" customHeight="true" outlineLevel="0" collapsed="false">
      <c r="A3045" s="7" t="s">
        <v>6568</v>
      </c>
      <c r="B3045" s="7" t="n">
        <v>2</v>
      </c>
      <c r="C3045" s="7" t="s">
        <v>1695</v>
      </c>
      <c r="D3045" s="7" t="s">
        <v>1696</v>
      </c>
      <c r="E3045" s="7" t="s">
        <v>198</v>
      </c>
      <c r="F3045" s="7" t="s">
        <v>199</v>
      </c>
      <c r="G3045" s="7" t="s">
        <v>5868</v>
      </c>
      <c r="H3045" s="7" t="s">
        <v>163</v>
      </c>
      <c r="I3045" s="7" t="s">
        <v>82</v>
      </c>
      <c r="J3045" s="7" t="s">
        <v>83</v>
      </c>
      <c r="K3045" s="7" t="s">
        <v>84</v>
      </c>
      <c r="L3045" s="7" t="s">
        <v>95</v>
      </c>
      <c r="M3045" s="7" t="s">
        <v>93</v>
      </c>
      <c r="N3045" s="7" t="s">
        <v>86</v>
      </c>
      <c r="O3045" s="7" t="s">
        <v>119</v>
      </c>
      <c r="P3045" s="7" t="s">
        <v>150</v>
      </c>
      <c r="Q3045" s="7" t="s">
        <v>201</v>
      </c>
      <c r="R3045" s="7" t="s">
        <v>202</v>
      </c>
      <c r="S3045" s="7" t="s">
        <v>203</v>
      </c>
      <c r="T3045" s="7" t="s">
        <v>97</v>
      </c>
      <c r="U3045" s="7" t="s">
        <v>157</v>
      </c>
      <c r="V3045" s="7" t="s">
        <v>118</v>
      </c>
      <c r="W3045" s="7" t="s">
        <v>204</v>
      </c>
      <c r="X3045" s="7" t="s">
        <v>87</v>
      </c>
      <c r="Y3045" s="7" t="n">
        <v>0</v>
      </c>
      <c r="Z3045" s="7" t="n">
        <v>1</v>
      </c>
      <c r="AA3045" s="7" t="str">
        <f aca="false">IF(Y3045&gt;Z3045,"Win",IF(Y3045&lt;Z3045,"Loss","Draw"))</f>
        <v>Loss</v>
      </c>
      <c r="AB3045" s="7" t="s">
        <v>99</v>
      </c>
      <c r="AC3045" s="7" t="s">
        <v>99</v>
      </c>
      <c r="AD3045" s="7" t="s">
        <v>154</v>
      </c>
      <c r="AE3045" s="7" t="s">
        <v>1001</v>
      </c>
      <c r="AF3045" s="7" t="str">
        <f aca="false">IF(AD3045&lt;AE3045,AD3045,AE3045)</f>
        <v>Archers, Barbarian Barrel, Electro Spirit, Fireball, Goblin Hut, Monk, Royal Hogs, Skeleton Dragons</v>
      </c>
      <c r="AG3045" s="7" t="str">
        <f aca="false">IF(AD3045&lt;AE3045,AE3045,AD3045)</f>
        <v>Fire Spirit, Goblin Barrel, Ice Spirit, Magic Archer, Ronin, Royal Delivery, Tesla, Wall Breakers</v>
      </c>
      <c r="AH3045" s="7" t="str">
        <f aca="false">IF(AD3045=AF3045,AA3045,IF(AA3045="Win","Loss",IF(AA3045="Loss","Win","Draw")))</f>
        <v>Loss</v>
      </c>
      <c r="AI3045" s="7" t="s">
        <v>297</v>
      </c>
    </row>
    <row r="3046" customFormat="false" ht="15" hidden="false" customHeight="true" outlineLevel="0" collapsed="false">
      <c r="A3046" s="7" t="s">
        <v>6568</v>
      </c>
      <c r="B3046" s="7" t="n">
        <v>3</v>
      </c>
      <c r="C3046" s="7" t="s">
        <v>1695</v>
      </c>
      <c r="D3046" s="7" t="s">
        <v>1696</v>
      </c>
      <c r="E3046" s="7" t="s">
        <v>198</v>
      </c>
      <c r="F3046" s="7" t="s">
        <v>199</v>
      </c>
      <c r="G3046" s="7" t="s">
        <v>5869</v>
      </c>
      <c r="H3046" s="7" t="s">
        <v>352</v>
      </c>
      <c r="I3046" s="7" t="s">
        <v>127</v>
      </c>
      <c r="J3046" s="7" t="s">
        <v>140</v>
      </c>
      <c r="K3046" s="7" t="s">
        <v>124</v>
      </c>
      <c r="L3046" s="7" t="s">
        <v>142</v>
      </c>
      <c r="M3046" s="7" t="s">
        <v>257</v>
      </c>
      <c r="N3046" s="7" t="s">
        <v>131</v>
      </c>
      <c r="O3046" s="7" t="s">
        <v>143</v>
      </c>
      <c r="P3046" s="7" t="s">
        <v>449</v>
      </c>
      <c r="Q3046" s="7" t="s">
        <v>185</v>
      </c>
      <c r="R3046" s="7" t="s">
        <v>91</v>
      </c>
      <c r="S3046" s="7" t="s">
        <v>83</v>
      </c>
      <c r="T3046" s="7" t="s">
        <v>165</v>
      </c>
      <c r="U3046" s="7" t="s">
        <v>85</v>
      </c>
      <c r="V3046" s="7" t="s">
        <v>173</v>
      </c>
      <c r="W3046" s="7" t="s">
        <v>89</v>
      </c>
      <c r="X3046" s="7" t="s">
        <v>153</v>
      </c>
      <c r="Y3046" s="7" t="n">
        <v>0</v>
      </c>
      <c r="Z3046" s="7" t="n">
        <v>1</v>
      </c>
      <c r="AA3046" s="7" t="str">
        <f aca="false">IF(Y3046&gt;Z3046,"Win",IF(Y3046&lt;Z3046,"Loss","Draw"))</f>
        <v>Loss</v>
      </c>
      <c r="AB3046" s="7" t="s">
        <v>99</v>
      </c>
      <c r="AC3046" s="7" t="s">
        <v>99</v>
      </c>
      <c r="AD3046" s="7" t="s">
        <v>2689</v>
      </c>
      <c r="AE3046" s="7" t="s">
        <v>5870</v>
      </c>
      <c r="AF3046" s="7" t="str">
        <f aca="false">IF(AD3046&lt;AE3046,AD3046,AE3046)</f>
        <v>Bandit, Battle Ram, Elixir Collector, Heal Spirit, Hunter, Ice Golem, Royal Ghost, Three Musketeers</v>
      </c>
      <c r="AG3046" s="7" t="str">
        <f aca="false">IF(AD3046&lt;AE3046,AE3046,AD3046)</f>
        <v>Cannon, Executioner, Goblins, Hog Rider, Lightning, Monk, The Log, Zappies</v>
      </c>
      <c r="AH3046" s="7" t="str">
        <f aca="false">IF(AD3046=AF3046,AA3046,IF(AA3046="Win","Loss",IF(AA3046="Loss","Win","Draw")))</f>
        <v>Loss</v>
      </c>
      <c r="AI3046" s="7" t="s">
        <v>297</v>
      </c>
    </row>
    <row r="3047" customFormat="false" ht="15" hidden="false" customHeight="true" outlineLevel="0" collapsed="false">
      <c r="A3047" s="7" t="s">
        <v>6571</v>
      </c>
      <c r="B3047" s="7" t="n">
        <v>1</v>
      </c>
      <c r="C3047" s="7" t="s">
        <v>1695</v>
      </c>
      <c r="D3047" s="7" t="s">
        <v>1696</v>
      </c>
      <c r="E3047" s="7" t="s">
        <v>198</v>
      </c>
      <c r="F3047" s="7" t="s">
        <v>199</v>
      </c>
      <c r="G3047" s="7" t="s">
        <v>5871</v>
      </c>
      <c r="H3047" s="7" t="s">
        <v>352</v>
      </c>
      <c r="I3047" s="7" t="s">
        <v>84</v>
      </c>
      <c r="J3047" s="7" t="s">
        <v>95</v>
      </c>
      <c r="K3047" s="7" t="s">
        <v>87</v>
      </c>
      <c r="L3047" s="7" t="s">
        <v>115</v>
      </c>
      <c r="M3047" s="7" t="s">
        <v>97</v>
      </c>
      <c r="N3047" s="7" t="s">
        <v>88</v>
      </c>
      <c r="O3047" s="7" t="s">
        <v>116</v>
      </c>
      <c r="P3047" s="7" t="s">
        <v>118</v>
      </c>
      <c r="Q3047" s="7" t="s">
        <v>107</v>
      </c>
      <c r="R3047" s="7" t="s">
        <v>108</v>
      </c>
      <c r="S3047" s="7" t="s">
        <v>109</v>
      </c>
      <c r="T3047" s="7" t="s">
        <v>110</v>
      </c>
      <c r="U3047" s="7" t="s">
        <v>111</v>
      </c>
      <c r="V3047" s="7" t="s">
        <v>112</v>
      </c>
      <c r="W3047" s="7" t="s">
        <v>93</v>
      </c>
      <c r="X3047" s="7" t="s">
        <v>86</v>
      </c>
      <c r="Y3047" s="7" t="n">
        <v>0</v>
      </c>
      <c r="Z3047" s="7" t="n">
        <v>1</v>
      </c>
      <c r="AA3047" s="7" t="str">
        <f aca="false">IF(Y3047&gt;Z3047,"Win",IF(Y3047&lt;Z3047,"Loss","Draw"))</f>
        <v>Loss</v>
      </c>
      <c r="AB3047" s="7" t="s">
        <v>99</v>
      </c>
      <c r="AC3047" s="7" t="s">
        <v>99</v>
      </c>
      <c r="AD3047" s="7" t="s">
        <v>1027</v>
      </c>
      <c r="AE3047" s="7" t="s">
        <v>120</v>
      </c>
      <c r="AF3047" s="7" t="str">
        <f aca="false">IF(AD3047&lt;AE3047,AD3047,AE3047)</f>
        <v>Archers, Barbarian Barrel, Berserker, Graveyard, Ice Spirit, Poison, Ronin, Tesla</v>
      </c>
      <c r="AG3047" s="7" t="str">
        <f aca="false">IF(AD3047&lt;AE3047,AE3047,AD3047)</f>
        <v>Dark Prince, Fireball, Goblin Cage, Lava Hound, Miner, Skeleton Dragons, Spirit Empress, Zap</v>
      </c>
      <c r="AH3047" s="7" t="str">
        <f aca="false">IF(AD3047=AF3047,AA3047,IF(AA3047="Win","Loss",IF(AA3047="Loss","Win","Draw")))</f>
        <v>Loss</v>
      </c>
      <c r="AI3047" s="7" t="s">
        <v>297</v>
      </c>
    </row>
    <row r="3048" customFormat="false" ht="15" hidden="false" customHeight="true" outlineLevel="0" collapsed="false">
      <c r="A3048" s="7" t="s">
        <v>6571</v>
      </c>
      <c r="B3048" s="7" t="n">
        <v>2</v>
      </c>
      <c r="C3048" s="7" t="s">
        <v>1695</v>
      </c>
      <c r="D3048" s="7" t="s">
        <v>1696</v>
      </c>
      <c r="E3048" s="7" t="s">
        <v>198</v>
      </c>
      <c r="F3048" s="7" t="s">
        <v>199</v>
      </c>
      <c r="G3048" s="7" t="s">
        <v>5873</v>
      </c>
      <c r="H3048" s="7" t="s">
        <v>352</v>
      </c>
      <c r="I3048" s="7" t="s">
        <v>129</v>
      </c>
      <c r="J3048" s="7" t="s">
        <v>158</v>
      </c>
      <c r="K3048" s="7" t="s">
        <v>128</v>
      </c>
      <c r="L3048" s="7" t="s">
        <v>165</v>
      </c>
      <c r="M3048" s="7" t="s">
        <v>112</v>
      </c>
      <c r="N3048" s="7" t="s">
        <v>133</v>
      </c>
      <c r="O3048" s="7" t="s">
        <v>130</v>
      </c>
      <c r="P3048" s="7" t="s">
        <v>109</v>
      </c>
      <c r="Q3048" s="7" t="s">
        <v>129</v>
      </c>
      <c r="R3048" s="7" t="s">
        <v>128</v>
      </c>
      <c r="S3048" s="7" t="s">
        <v>113</v>
      </c>
      <c r="T3048" s="7" t="s">
        <v>165</v>
      </c>
      <c r="U3048" s="7" t="s">
        <v>133</v>
      </c>
      <c r="V3048" s="7" t="s">
        <v>164</v>
      </c>
      <c r="W3048" s="7" t="s">
        <v>131</v>
      </c>
      <c r="X3048" s="7" t="s">
        <v>130</v>
      </c>
      <c r="Y3048" s="7" t="n">
        <v>1</v>
      </c>
      <c r="Z3048" s="7" t="n">
        <v>0</v>
      </c>
      <c r="AA3048" s="7" t="str">
        <f aca="false">IF(Y3048&gt;Z3048,"Win",IF(Y3048&lt;Z3048,"Loss","Draw"))</f>
        <v>Win</v>
      </c>
      <c r="AB3048" s="7" t="s">
        <v>99</v>
      </c>
      <c r="AC3048" s="7" t="s">
        <v>99</v>
      </c>
      <c r="AD3048" s="7" t="s">
        <v>1430</v>
      </c>
      <c r="AE3048" s="7" t="s">
        <v>5874</v>
      </c>
      <c r="AF3048" s="7" t="str">
        <f aca="false">IF(AD3048&lt;AE3048,AD3048,AE3048)</f>
        <v>Arrows, Bandit, Earthquake, Furnace, Golden Knight, Hog Rider, Mega Knight, Mother Witch</v>
      </c>
      <c r="AG3048" s="7" t="str">
        <f aca="false">IF(AD3048&lt;AE3048,AE3048,AD3048)</f>
        <v>Arrows, Bowler, Golden Knight, Hog Rider, Mega Knight, Mother Witch, Spirit Empress, Zap</v>
      </c>
      <c r="AH3048" s="7" t="str">
        <f aca="false">IF(AD3048=AF3048,AA3048,IF(AA3048="Win","Loss",IF(AA3048="Loss","Win","Draw")))</f>
        <v>Loss</v>
      </c>
      <c r="AI3048" s="7" t="s">
        <v>297</v>
      </c>
    </row>
    <row r="3049" customFormat="false" ht="15" hidden="false" customHeight="true" outlineLevel="0" collapsed="false">
      <c r="A3049" s="7" t="s">
        <v>6571</v>
      </c>
      <c r="B3049" s="7" t="n">
        <v>3</v>
      </c>
      <c r="C3049" s="7" t="s">
        <v>1695</v>
      </c>
      <c r="D3049" s="7" t="s">
        <v>1696</v>
      </c>
      <c r="E3049" s="7" t="s">
        <v>198</v>
      </c>
      <c r="F3049" s="7" t="s">
        <v>199</v>
      </c>
      <c r="G3049" s="7" t="s">
        <v>5875</v>
      </c>
      <c r="H3049" s="7" t="s">
        <v>352</v>
      </c>
      <c r="I3049" s="7" t="s">
        <v>152</v>
      </c>
      <c r="J3049" s="7" t="s">
        <v>151</v>
      </c>
      <c r="K3049" s="7" t="s">
        <v>82</v>
      </c>
      <c r="L3049" s="7" t="s">
        <v>85</v>
      </c>
      <c r="M3049" s="7" t="s">
        <v>89</v>
      </c>
      <c r="N3049" s="7" t="s">
        <v>150</v>
      </c>
      <c r="O3049" s="7" t="s">
        <v>126</v>
      </c>
      <c r="P3049" s="7" t="s">
        <v>153</v>
      </c>
      <c r="Q3049" s="7" t="s">
        <v>84</v>
      </c>
      <c r="R3049" s="7" t="s">
        <v>91</v>
      </c>
      <c r="S3049" s="7" t="s">
        <v>114</v>
      </c>
      <c r="T3049" s="7" t="s">
        <v>115</v>
      </c>
      <c r="U3049" s="7" t="s">
        <v>97</v>
      </c>
      <c r="V3049" s="7" t="s">
        <v>116</v>
      </c>
      <c r="W3049" s="7" t="s">
        <v>119</v>
      </c>
      <c r="X3049" s="7" t="s">
        <v>118</v>
      </c>
      <c r="Y3049" s="7" t="n">
        <v>1</v>
      </c>
      <c r="Z3049" s="7" t="n">
        <v>0</v>
      </c>
      <c r="AA3049" s="7" t="str">
        <f aca="false">IF(Y3049&gt;Z3049,"Win",IF(Y3049&lt;Z3049,"Loss","Draw"))</f>
        <v>Win</v>
      </c>
      <c r="AB3049" s="7" t="s">
        <v>99</v>
      </c>
      <c r="AC3049" s="7" t="s">
        <v>99</v>
      </c>
      <c r="AD3049" s="7" t="s">
        <v>155</v>
      </c>
      <c r="AE3049" s="7" t="s">
        <v>3527</v>
      </c>
      <c r="AF3049" s="7" t="str">
        <f aca="false">IF(AD3049&lt;AE3049,AD3049,AE3049)</f>
        <v>Archers, Giant Snowball, Goblin Hut, Goblins, Graveyard, Ice Spirit, Poison, Ronin</v>
      </c>
      <c r="AG3049" s="7" t="str">
        <f aca="false">IF(AD3049&lt;AE3049,AE3049,AD3049)</f>
        <v>Baby Dragon, Cannon, Electro Spirit, Lightning, Mighty Miner, Royal Hogs, Skeletons, The Log</v>
      </c>
      <c r="AH3049" s="7" t="str">
        <f aca="false">IF(AD3049=AF3049,AA3049,IF(AA3049="Win","Loss",IF(AA3049="Loss","Win","Draw")))</f>
        <v>Loss</v>
      </c>
      <c r="AI3049" s="7" t="s">
        <v>297</v>
      </c>
    </row>
    <row r="3050" customFormat="false" ht="15" hidden="false" customHeight="true" outlineLevel="0" collapsed="false">
      <c r="A3050" s="7" t="s">
        <v>6572</v>
      </c>
      <c r="B3050" s="7" t="n">
        <v>1</v>
      </c>
      <c r="C3050" s="7" t="s">
        <v>1695</v>
      </c>
      <c r="D3050" s="7" t="s">
        <v>1696</v>
      </c>
      <c r="E3050" s="7" t="s">
        <v>198</v>
      </c>
      <c r="F3050" s="7" t="s">
        <v>199</v>
      </c>
      <c r="G3050" s="7" t="s">
        <v>5876</v>
      </c>
      <c r="H3050" s="7" t="s">
        <v>163</v>
      </c>
      <c r="I3050" s="7" t="s">
        <v>201</v>
      </c>
      <c r="J3050" s="7" t="s">
        <v>172</v>
      </c>
      <c r="K3050" s="7" t="s">
        <v>153</v>
      </c>
      <c r="L3050" s="7" t="s">
        <v>111</v>
      </c>
      <c r="M3050" s="7" t="s">
        <v>97</v>
      </c>
      <c r="N3050" s="7" t="s">
        <v>116</v>
      </c>
      <c r="O3050" s="7" t="s">
        <v>126</v>
      </c>
      <c r="P3050" s="7" t="s">
        <v>89</v>
      </c>
      <c r="Q3050" s="7" t="s">
        <v>82</v>
      </c>
      <c r="R3050" s="7" t="s">
        <v>151</v>
      </c>
      <c r="S3050" s="7" t="s">
        <v>152</v>
      </c>
      <c r="T3050" s="7" t="s">
        <v>85</v>
      </c>
      <c r="U3050" s="7" t="s">
        <v>126</v>
      </c>
      <c r="V3050" s="7" t="s">
        <v>150</v>
      </c>
      <c r="W3050" s="7" t="s">
        <v>89</v>
      </c>
      <c r="X3050" s="7" t="s">
        <v>153</v>
      </c>
      <c r="Y3050" s="7" t="n">
        <v>0</v>
      </c>
      <c r="Z3050" s="7" t="n">
        <v>1</v>
      </c>
      <c r="AA3050" s="7" t="str">
        <f aca="false">IF(Y3050&gt;Z3050,"Win",IF(Y3050&lt;Z3050,"Loss","Draw"))</f>
        <v>Loss</v>
      </c>
      <c r="AB3050" s="7" t="s">
        <v>99</v>
      </c>
      <c r="AC3050" s="7" t="s">
        <v>99</v>
      </c>
      <c r="AD3050" s="7" t="s">
        <v>3555</v>
      </c>
      <c r="AE3050" s="7" t="s">
        <v>155</v>
      </c>
      <c r="AF3050" s="7" t="str">
        <f aca="false">IF(AD3050&lt;AE3050,AD3050,AE3050)</f>
        <v>Baby Dragon, Cannon, Electro Spirit, Lightning, Mighty Miner, Royal Hogs, Skeletons, The Log</v>
      </c>
      <c r="AG3050" s="7" t="str">
        <f aca="false">IF(AD3050&lt;AE3050,AE3050,AD3050)</f>
        <v>Cannon, Miner, Musketeer, Poison, Ronin, Skeletons, The Log, Wall Breakers</v>
      </c>
      <c r="AH3050" s="7" t="str">
        <f aca="false">IF(AD3050=AF3050,AA3050,IF(AA3050="Win","Loss",IF(AA3050="Loss","Win","Draw")))</f>
        <v>Win</v>
      </c>
      <c r="AI3050" s="7" t="s">
        <v>297</v>
      </c>
    </row>
    <row r="3051" customFormat="false" ht="15" hidden="false" customHeight="true" outlineLevel="0" collapsed="false">
      <c r="A3051" s="7" t="s">
        <v>6572</v>
      </c>
      <c r="B3051" s="7" t="n">
        <v>2</v>
      </c>
      <c r="C3051" s="7" t="s">
        <v>1695</v>
      </c>
      <c r="D3051" s="7" t="s">
        <v>1696</v>
      </c>
      <c r="E3051" s="7" t="s">
        <v>198</v>
      </c>
      <c r="F3051" s="7" t="s">
        <v>199</v>
      </c>
      <c r="G3051" s="7" t="s">
        <v>5878</v>
      </c>
      <c r="H3051" s="7" t="s">
        <v>352</v>
      </c>
      <c r="I3051" s="7" t="s">
        <v>177</v>
      </c>
      <c r="J3051" s="7" t="s">
        <v>83</v>
      </c>
      <c r="K3051" s="7" t="s">
        <v>257</v>
      </c>
      <c r="L3051" s="7" t="s">
        <v>215</v>
      </c>
      <c r="M3051" s="7" t="s">
        <v>93</v>
      </c>
      <c r="N3051" s="7" t="s">
        <v>193</v>
      </c>
      <c r="O3051" s="7" t="s">
        <v>150</v>
      </c>
      <c r="P3051" s="7" t="s">
        <v>95</v>
      </c>
      <c r="Q3051" s="7" t="s">
        <v>114</v>
      </c>
      <c r="R3051" s="7" t="s">
        <v>241</v>
      </c>
      <c r="S3051" s="7" t="s">
        <v>194</v>
      </c>
      <c r="T3051" s="7" t="s">
        <v>137</v>
      </c>
      <c r="U3051" s="7" t="s">
        <v>116</v>
      </c>
      <c r="V3051" s="7" t="s">
        <v>242</v>
      </c>
      <c r="W3051" s="7" t="s">
        <v>119</v>
      </c>
      <c r="X3051" s="7" t="s">
        <v>118</v>
      </c>
      <c r="Y3051" s="7" t="n">
        <v>1</v>
      </c>
      <c r="Z3051" s="7" t="n">
        <v>0</v>
      </c>
      <c r="AA3051" s="7" t="str">
        <f aca="false">IF(Y3051&gt;Z3051,"Win",IF(Y3051&lt;Z3051,"Loss","Draw"))</f>
        <v>Win</v>
      </c>
      <c r="AB3051" s="7" t="s">
        <v>99</v>
      </c>
      <c r="AC3051" s="7" t="s">
        <v>99</v>
      </c>
      <c r="AD3051" s="7" t="s">
        <v>2556</v>
      </c>
      <c r="AE3051" s="7" t="s">
        <v>5879</v>
      </c>
      <c r="AF3051" s="7" t="str">
        <f aca="false">IF(AD3051&lt;AE3051,AD3051,AE3051)</f>
        <v>Archer Queen, Bomber, Giant Snowball, Goblin Drill, Goblin Hut, Ice Spirit, Knight, Poison</v>
      </c>
      <c r="AG3051" s="7" t="str">
        <f aca="false">IF(AD3051&lt;AE3051,AE3051,AD3051)</f>
        <v>Barbarian Barrel, Electro Spirit, Fireball, Fisherman, Guards, Hunter, Monk, Royal Giant</v>
      </c>
      <c r="AH3051" s="7" t="str">
        <f aca="false">IF(AD3051=AF3051,AA3051,IF(AA3051="Win","Loss",IF(AA3051="Loss","Win","Draw")))</f>
        <v>Loss</v>
      </c>
      <c r="AI3051" s="7" t="s">
        <v>297</v>
      </c>
    </row>
    <row r="3052" customFormat="false" ht="15" hidden="false" customHeight="true" outlineLevel="0" collapsed="false">
      <c r="A3052" s="7" t="s">
        <v>6572</v>
      </c>
      <c r="B3052" s="7" t="n">
        <v>3</v>
      </c>
      <c r="C3052" s="7" t="s">
        <v>1695</v>
      </c>
      <c r="D3052" s="7" t="s">
        <v>1696</v>
      </c>
      <c r="E3052" s="7" t="s">
        <v>198</v>
      </c>
      <c r="F3052" s="7" t="s">
        <v>199</v>
      </c>
      <c r="G3052" s="7" t="s">
        <v>5880</v>
      </c>
      <c r="H3052" s="7" t="s">
        <v>352</v>
      </c>
      <c r="I3052" s="7" t="s">
        <v>284</v>
      </c>
      <c r="J3052" s="7" t="s">
        <v>186</v>
      </c>
      <c r="K3052" s="7" t="s">
        <v>418</v>
      </c>
      <c r="L3052" s="7" t="s">
        <v>130</v>
      </c>
      <c r="M3052" s="7" t="s">
        <v>242</v>
      </c>
      <c r="N3052" s="7" t="s">
        <v>114</v>
      </c>
      <c r="O3052" s="7" t="s">
        <v>110</v>
      </c>
      <c r="P3052" s="7" t="s">
        <v>96</v>
      </c>
      <c r="Q3052" s="7" t="s">
        <v>172</v>
      </c>
      <c r="R3052" s="7" t="s">
        <v>188</v>
      </c>
      <c r="S3052" s="7" t="s">
        <v>128</v>
      </c>
      <c r="T3052" s="7" t="s">
        <v>223</v>
      </c>
      <c r="U3052" s="7" t="s">
        <v>97</v>
      </c>
      <c r="V3052" s="7" t="s">
        <v>86</v>
      </c>
      <c r="W3052" s="7" t="s">
        <v>130</v>
      </c>
      <c r="X3052" s="7" t="s">
        <v>143</v>
      </c>
      <c r="Y3052" s="7" t="n">
        <v>0</v>
      </c>
      <c r="Z3052" s="7" t="n">
        <v>1</v>
      </c>
      <c r="AA3052" s="7" t="str">
        <f aca="false">IF(Y3052&gt;Z3052,"Win",IF(Y3052&lt;Z3052,"Loss","Draw"))</f>
        <v>Loss</v>
      </c>
      <c r="AB3052" s="7" t="s">
        <v>99</v>
      </c>
      <c r="AC3052" s="7" t="s">
        <v>99</v>
      </c>
      <c r="AD3052" s="7" t="s">
        <v>419</v>
      </c>
      <c r="AE3052" s="7" t="s">
        <v>2129</v>
      </c>
      <c r="AF3052" s="7" t="str">
        <f aca="false">IF(AD3052&lt;AE3052,AD3052,AE3052)</f>
        <v>Arrows, Balloon, Bomber, Giant Snowball, Inferno Dragon, Lava Hound, Minions, Skeleton Army</v>
      </c>
      <c r="AG3052" s="7" t="str">
        <f aca="false">IF(AD3052&lt;AE3052,AE3052,AD3052)</f>
        <v>Arrows, Golden Knight, Heal Spirit, Musketeer, Ram Rider, Ronin, Skeleton Dragons, Tombstone</v>
      </c>
      <c r="AH3052" s="7" t="str">
        <f aca="false">IF(AD3052=AF3052,AA3052,IF(AA3052="Win","Loss",IF(AA3052="Loss","Win","Draw")))</f>
        <v>Loss</v>
      </c>
      <c r="AI3052" s="7" t="s">
        <v>297</v>
      </c>
    </row>
    <row r="3053" customFormat="false" ht="15" hidden="false" customHeight="true" outlineLevel="0" collapsed="false">
      <c r="A3053" s="5" t="s">
        <v>6573</v>
      </c>
      <c r="B3053" s="5" t="n">
        <v>1</v>
      </c>
      <c r="C3053" s="5" t="s">
        <v>1695</v>
      </c>
      <c r="D3053" s="5" t="s">
        <v>1696</v>
      </c>
      <c r="E3053" s="5" t="s">
        <v>6574</v>
      </c>
      <c r="F3053" s="5" t="s">
        <v>6575</v>
      </c>
      <c r="G3053" s="5" t="s">
        <v>6576</v>
      </c>
      <c r="H3053" s="5" t="s">
        <v>163</v>
      </c>
      <c r="I3053" s="5" t="s">
        <v>141</v>
      </c>
      <c r="J3053" s="5" t="s">
        <v>95</v>
      </c>
      <c r="K3053" s="5" t="s">
        <v>107</v>
      </c>
      <c r="L3053" s="5" t="s">
        <v>177</v>
      </c>
      <c r="M3053" s="5" t="s">
        <v>178</v>
      </c>
      <c r="N3053" s="5" t="s">
        <v>93</v>
      </c>
      <c r="O3053" s="5" t="s">
        <v>150</v>
      </c>
      <c r="P3053" s="5" t="s">
        <v>143</v>
      </c>
      <c r="Q3053" s="5" t="s">
        <v>113</v>
      </c>
      <c r="R3053" s="5" t="s">
        <v>158</v>
      </c>
      <c r="S3053" s="5" t="s">
        <v>87</v>
      </c>
      <c r="T3053" s="5" t="s">
        <v>241</v>
      </c>
      <c r="U3053" s="5" t="s">
        <v>116</v>
      </c>
      <c r="V3053" s="5" t="s">
        <v>118</v>
      </c>
      <c r="W3053" s="5" t="s">
        <v>115</v>
      </c>
      <c r="X3053" s="5" t="s">
        <v>89</v>
      </c>
      <c r="Y3053" s="5" t="n">
        <v>1</v>
      </c>
      <c r="Z3053" s="5" t="n">
        <v>0</v>
      </c>
      <c r="AA3053" s="5" t="str">
        <f aca="false">IF(Y3053&gt;Z3053,"Win",IF(Y3053&lt;Z3053,"Loss","Draw"))</f>
        <v>Win</v>
      </c>
      <c r="AB3053" s="5" t="s">
        <v>98</v>
      </c>
      <c r="AC3053" s="5" t="s">
        <v>99</v>
      </c>
      <c r="AD3053" s="5" t="s">
        <v>180</v>
      </c>
      <c r="AE3053" s="5" t="s">
        <v>6577</v>
      </c>
      <c r="AF3053" s="5" t="str">
        <f aca="false">IF(AD3053&lt;AE3053,AD3053,AE3053)</f>
        <v>Barbarian Barrel, Electro Spirit, Fireball, Goblin Cage, Heal Spirit, Lumberjack, Phoenix, Royal Giant</v>
      </c>
      <c r="AG3053" s="5" t="str">
        <f aca="false">IF(AD3053&lt;AE3053,AE3053,AD3053)</f>
        <v>Bowler, Furnace, Graveyard, Ice Spirit, Knight, Poison, Tesla, The Log</v>
      </c>
      <c r="AH3053" s="5" t="str">
        <f aca="false">IF(AD3053=AF3053,AA3053,IF(AA3053="Win","Loss",IF(AA3053="Loss","Win","Draw")))</f>
        <v>Win</v>
      </c>
      <c r="AI3053" s="5" t="s">
        <v>102</v>
      </c>
    </row>
    <row r="3054" customFormat="false" ht="15" hidden="false" customHeight="true" outlineLevel="0" collapsed="false">
      <c r="A3054" s="5" t="s">
        <v>6578</v>
      </c>
      <c r="B3054" s="5" t="n">
        <v>1</v>
      </c>
      <c r="C3054" s="5" t="s">
        <v>1695</v>
      </c>
      <c r="D3054" s="5" t="s">
        <v>1696</v>
      </c>
      <c r="E3054" s="6" t="s">
        <v>6579</v>
      </c>
      <c r="F3054" s="5" t="s">
        <v>6580</v>
      </c>
      <c r="G3054" s="5" t="s">
        <v>6581</v>
      </c>
      <c r="H3054" s="5" t="s">
        <v>163</v>
      </c>
      <c r="I3054" s="5" t="s">
        <v>82</v>
      </c>
      <c r="J3054" s="5" t="s">
        <v>108</v>
      </c>
      <c r="K3054" s="5" t="s">
        <v>84</v>
      </c>
      <c r="L3054" s="5" t="s">
        <v>85</v>
      </c>
      <c r="M3054" s="5" t="s">
        <v>126</v>
      </c>
      <c r="N3054" s="5" t="s">
        <v>150</v>
      </c>
      <c r="O3054" s="5" t="s">
        <v>95</v>
      </c>
      <c r="P3054" s="5" t="s">
        <v>87</v>
      </c>
      <c r="Q3054" s="5" t="s">
        <v>82</v>
      </c>
      <c r="R3054" s="5" t="s">
        <v>95</v>
      </c>
      <c r="S3054" s="5" t="s">
        <v>107</v>
      </c>
      <c r="T3054" s="5" t="s">
        <v>474</v>
      </c>
      <c r="U3054" s="5" t="s">
        <v>173</v>
      </c>
      <c r="V3054" s="5" t="s">
        <v>473</v>
      </c>
      <c r="W3054" s="5" t="s">
        <v>93</v>
      </c>
      <c r="X3054" s="5" t="s">
        <v>150</v>
      </c>
      <c r="Y3054" s="5" t="n">
        <v>1</v>
      </c>
      <c r="Z3054" s="5" t="n">
        <v>0</v>
      </c>
      <c r="AA3054" s="5" t="str">
        <f aca="false">IF(Y3054&gt;Z3054,"Win",IF(Y3054&lt;Z3054,"Loss","Draw"))</f>
        <v>Win</v>
      </c>
      <c r="AB3054" s="5" t="s">
        <v>98</v>
      </c>
      <c r="AC3054" s="5" t="s">
        <v>99</v>
      </c>
      <c r="AD3054" s="5" t="s">
        <v>616</v>
      </c>
      <c r="AE3054" s="5" t="s">
        <v>6582</v>
      </c>
      <c r="AF3054" s="5" t="str">
        <f aca="false">IF(AD3054&lt;AE3054,AD3054,AE3054)</f>
        <v>Archers, Barbarian Barrel, Dark Prince, Electro Spirit, Lightning, Royal Hogs, Skeletons, Tesla</v>
      </c>
      <c r="AG3054" s="5" t="str">
        <f aca="false">IF(AD3054&lt;AE3054,AE3054,AD3054)</f>
        <v>Barbarian Barrel, Electro Spirit, Fireball, Flying Machine, Goblin Cage, Royal Hogs, Royal Recruits, Zappies</v>
      </c>
      <c r="AH3054" s="5" t="str">
        <f aca="false">IF(AD3054=AF3054,AA3054,IF(AA3054="Win","Loss",IF(AA3054="Loss","Win","Draw")))</f>
        <v>Win</v>
      </c>
      <c r="AI3054" s="5" t="s">
        <v>102</v>
      </c>
    </row>
    <row r="3055" customFormat="false" ht="15" hidden="false" customHeight="true" outlineLevel="0" collapsed="false">
      <c r="A3055" s="5" t="s">
        <v>6578</v>
      </c>
      <c r="B3055" s="5" t="n">
        <v>2</v>
      </c>
      <c r="C3055" s="5" t="s">
        <v>1695</v>
      </c>
      <c r="D3055" s="5" t="s">
        <v>1696</v>
      </c>
      <c r="E3055" s="6" t="s">
        <v>6579</v>
      </c>
      <c r="F3055" s="5" t="s">
        <v>6580</v>
      </c>
      <c r="G3055" s="5" t="s">
        <v>6583</v>
      </c>
      <c r="H3055" s="5" t="s">
        <v>163</v>
      </c>
      <c r="I3055" s="5" t="s">
        <v>185</v>
      </c>
      <c r="J3055" s="5" t="s">
        <v>186</v>
      </c>
      <c r="K3055" s="5" t="s">
        <v>109</v>
      </c>
      <c r="L3055" s="5" t="s">
        <v>111</v>
      </c>
      <c r="M3055" s="5" t="s">
        <v>97</v>
      </c>
      <c r="N3055" s="5" t="s">
        <v>88</v>
      </c>
      <c r="O3055" s="5" t="s">
        <v>187</v>
      </c>
      <c r="P3055" s="5" t="s">
        <v>234</v>
      </c>
      <c r="Q3055" s="5" t="s">
        <v>152</v>
      </c>
      <c r="R3055" s="5" t="s">
        <v>128</v>
      </c>
      <c r="S3055" s="5" t="s">
        <v>84</v>
      </c>
      <c r="T3055" s="5" t="s">
        <v>85</v>
      </c>
      <c r="U3055" s="5" t="s">
        <v>306</v>
      </c>
      <c r="V3055" s="5" t="s">
        <v>89</v>
      </c>
      <c r="W3055" s="5" t="s">
        <v>187</v>
      </c>
      <c r="X3055" s="5" t="s">
        <v>188</v>
      </c>
      <c r="Y3055" s="5" t="n">
        <v>1</v>
      </c>
      <c r="Z3055" s="5" t="n">
        <v>0</v>
      </c>
      <c r="AA3055" s="5" t="str">
        <f aca="false">IF(Y3055&gt;Z3055,"Win",IF(Y3055&lt;Z3055,"Loss","Draw"))</f>
        <v>Win</v>
      </c>
      <c r="AB3055" s="5" t="s">
        <v>98</v>
      </c>
      <c r="AC3055" s="5" t="s">
        <v>99</v>
      </c>
      <c r="AD3055" s="5" t="s">
        <v>924</v>
      </c>
      <c r="AE3055" s="5" t="s">
        <v>6584</v>
      </c>
      <c r="AF3055" s="5" t="str">
        <f aca="false">IF(AD3055&lt;AE3055,AD3055,AE3055)</f>
        <v>Archers, Baby Dragon, Golden Knight, Golem, Lightning, The Log, Tombstone, Tornado</v>
      </c>
      <c r="AG3055" s="5" t="str">
        <f aca="false">IF(AD3055&lt;AE3055,AE3055,AD3055)</f>
        <v>Balloon, Berserker, Bomb Tower, Executioner, Miner, Ronin, Tornado, Zap</v>
      </c>
      <c r="AH3055" s="5" t="str">
        <f aca="false">IF(AD3055=AF3055,AA3055,IF(AA3055="Win","Loss",IF(AA3055="Loss","Win","Draw")))</f>
        <v>Loss</v>
      </c>
      <c r="AI3055" s="5" t="s">
        <v>102</v>
      </c>
    </row>
    <row r="3056" customFormat="false" ht="15" hidden="false" customHeight="true" outlineLevel="0" collapsed="false">
      <c r="A3056" s="5" t="s">
        <v>6585</v>
      </c>
      <c r="B3056" s="5" t="n">
        <v>1</v>
      </c>
      <c r="C3056" s="5" t="s">
        <v>1695</v>
      </c>
      <c r="D3056" s="5" t="s">
        <v>1696</v>
      </c>
      <c r="E3056" s="5" t="s">
        <v>6586</v>
      </c>
      <c r="F3056" s="5" t="s">
        <v>6587</v>
      </c>
      <c r="G3056" s="5" t="s">
        <v>6588</v>
      </c>
      <c r="H3056" s="5" t="s">
        <v>163</v>
      </c>
      <c r="I3056" s="5" t="s">
        <v>141</v>
      </c>
      <c r="J3056" s="5" t="s">
        <v>95</v>
      </c>
      <c r="K3056" s="5" t="s">
        <v>107</v>
      </c>
      <c r="L3056" s="5" t="s">
        <v>177</v>
      </c>
      <c r="M3056" s="5" t="s">
        <v>178</v>
      </c>
      <c r="N3056" s="5" t="s">
        <v>93</v>
      </c>
      <c r="O3056" s="5" t="s">
        <v>150</v>
      </c>
      <c r="P3056" s="5" t="s">
        <v>143</v>
      </c>
      <c r="Q3056" s="5" t="s">
        <v>185</v>
      </c>
      <c r="R3056" s="5" t="s">
        <v>128</v>
      </c>
      <c r="S3056" s="5" t="s">
        <v>107</v>
      </c>
      <c r="T3056" s="5" t="s">
        <v>306</v>
      </c>
      <c r="U3056" s="5" t="s">
        <v>178</v>
      </c>
      <c r="V3056" s="5" t="s">
        <v>187</v>
      </c>
      <c r="W3056" s="5" t="s">
        <v>95</v>
      </c>
      <c r="X3056" s="5" t="s">
        <v>85</v>
      </c>
      <c r="Y3056" s="5" t="n">
        <v>1</v>
      </c>
      <c r="Z3056" s="5" t="n">
        <v>0</v>
      </c>
      <c r="AA3056" s="5" t="str">
        <f aca="false">IF(Y3056&gt;Z3056,"Win",IF(Y3056&lt;Z3056,"Loss","Draw"))</f>
        <v>Win</v>
      </c>
      <c r="AB3056" s="5" t="s">
        <v>98</v>
      </c>
      <c r="AC3056" s="5" t="s">
        <v>99</v>
      </c>
      <c r="AD3056" s="5" t="s">
        <v>180</v>
      </c>
      <c r="AE3056" s="5" t="s">
        <v>6589</v>
      </c>
      <c r="AF3056" s="5" t="str">
        <f aca="false">IF(AD3056&lt;AE3056,AD3056,AE3056)</f>
        <v>Barbarian Barrel, Electro Spirit, Fireball, Goblin Cage, Heal Spirit, Lumberjack, Phoenix, Royal Giant</v>
      </c>
      <c r="AG3056" s="5" t="str">
        <f aca="false">IF(AD3056&lt;AE3056,AE3056,AD3056)</f>
        <v>Barbarian Barrel, Executioner, Goblin Cage, Golden Knight, Golem, Lightning, Phoenix, Tornado</v>
      </c>
      <c r="AH3056" s="5" t="str">
        <f aca="false">IF(AD3056=AF3056,AA3056,IF(AA3056="Win","Loss",IF(AA3056="Loss","Win","Draw")))</f>
        <v>Win</v>
      </c>
      <c r="AI3056" s="5" t="s">
        <v>102</v>
      </c>
    </row>
    <row r="3057" customFormat="false" ht="15" hidden="false" customHeight="true" outlineLevel="0" collapsed="false">
      <c r="A3057" s="5" t="s">
        <v>6585</v>
      </c>
      <c r="B3057" s="5" t="n">
        <v>2</v>
      </c>
      <c r="C3057" s="5" t="s">
        <v>1695</v>
      </c>
      <c r="D3057" s="5" t="s">
        <v>1696</v>
      </c>
      <c r="E3057" s="5" t="s">
        <v>6586</v>
      </c>
      <c r="F3057" s="5" t="s">
        <v>6587</v>
      </c>
      <c r="G3057" s="5" t="s">
        <v>6590</v>
      </c>
      <c r="H3057" s="5" t="s">
        <v>163</v>
      </c>
      <c r="I3057" s="5" t="s">
        <v>201</v>
      </c>
      <c r="J3057" s="5" t="s">
        <v>202</v>
      </c>
      <c r="K3057" s="5" t="s">
        <v>203</v>
      </c>
      <c r="L3057" s="5" t="s">
        <v>88</v>
      </c>
      <c r="M3057" s="5" t="s">
        <v>157</v>
      </c>
      <c r="N3057" s="5" t="s">
        <v>118</v>
      </c>
      <c r="O3057" s="5" t="s">
        <v>204</v>
      </c>
      <c r="P3057" s="5" t="s">
        <v>87</v>
      </c>
      <c r="Q3057" s="5" t="s">
        <v>87</v>
      </c>
      <c r="R3057" s="5" t="s">
        <v>194</v>
      </c>
      <c r="S3057" s="5" t="s">
        <v>241</v>
      </c>
      <c r="T3057" s="5" t="s">
        <v>150</v>
      </c>
      <c r="U3057" s="5" t="s">
        <v>455</v>
      </c>
      <c r="V3057" s="5" t="s">
        <v>89</v>
      </c>
      <c r="W3057" s="5" t="s">
        <v>249</v>
      </c>
      <c r="X3057" s="5" t="s">
        <v>126</v>
      </c>
      <c r="Y3057" s="5" t="n">
        <v>1</v>
      </c>
      <c r="Z3057" s="5" t="n">
        <v>0</v>
      </c>
      <c r="AA3057" s="5" t="str">
        <f aca="false">IF(Y3057&gt;Z3057,"Win",IF(Y3057&lt;Z3057,"Loss","Draw"))</f>
        <v>Win</v>
      </c>
      <c r="AB3057" s="5" t="s">
        <v>98</v>
      </c>
      <c r="AC3057" s="5" t="s">
        <v>99</v>
      </c>
      <c r="AD3057" s="5" t="s">
        <v>206</v>
      </c>
      <c r="AE3057" s="5" t="s">
        <v>6591</v>
      </c>
      <c r="AF3057" s="5" t="str">
        <f aca="false">IF(AD3057&lt;AE3057,AD3057,AE3057)</f>
        <v>Archer Queen, Electro Spirit, Knight, Rocket, Skeletons, Tesla, The Log, X-Bow</v>
      </c>
      <c r="AG3057" s="5" t="str">
        <f aca="false">IF(AD3057&lt;AE3057,AE3057,AD3057)</f>
        <v>Berserker, Fire Spirit, Goblin Barrel, Ice Spirit, Magic Archer, Royal Delivery, Tesla, Wall Breakers</v>
      </c>
      <c r="AH3057" s="5" t="str">
        <f aca="false">IF(AD3057=AF3057,AA3057,IF(AA3057="Win","Loss",IF(AA3057="Loss","Win","Draw")))</f>
        <v>Loss</v>
      </c>
      <c r="AI3057" s="5" t="s">
        <v>102</v>
      </c>
    </row>
    <row r="3058" customFormat="false" ht="15" hidden="false" customHeight="true" outlineLevel="0" collapsed="false">
      <c r="A3058" s="5" t="s">
        <v>6592</v>
      </c>
      <c r="B3058" s="5" t="n">
        <v>1</v>
      </c>
      <c r="C3058" s="5" t="s">
        <v>1695</v>
      </c>
      <c r="D3058" s="5" t="s">
        <v>1696</v>
      </c>
      <c r="E3058" s="5" t="s">
        <v>373</v>
      </c>
      <c r="F3058" s="5" t="s">
        <v>374</v>
      </c>
      <c r="G3058" s="5" t="s">
        <v>6593</v>
      </c>
      <c r="H3058" s="5" t="s">
        <v>352</v>
      </c>
      <c r="I3058" s="5" t="s">
        <v>141</v>
      </c>
      <c r="J3058" s="5" t="s">
        <v>95</v>
      </c>
      <c r="K3058" s="5" t="s">
        <v>107</v>
      </c>
      <c r="L3058" s="5" t="s">
        <v>150</v>
      </c>
      <c r="M3058" s="5" t="s">
        <v>177</v>
      </c>
      <c r="N3058" s="5" t="s">
        <v>178</v>
      </c>
      <c r="O3058" s="5" t="s">
        <v>93</v>
      </c>
      <c r="P3058" s="5" t="s">
        <v>143</v>
      </c>
      <c r="Q3058" s="5" t="s">
        <v>201</v>
      </c>
      <c r="R3058" s="5" t="s">
        <v>202</v>
      </c>
      <c r="S3058" s="5" t="s">
        <v>203</v>
      </c>
      <c r="T3058" s="5" t="s">
        <v>157</v>
      </c>
      <c r="U3058" s="5" t="s">
        <v>118</v>
      </c>
      <c r="V3058" s="5" t="s">
        <v>204</v>
      </c>
      <c r="W3058" s="5" t="s">
        <v>87</v>
      </c>
      <c r="X3058" s="5" t="s">
        <v>97</v>
      </c>
      <c r="Y3058" s="5" t="n">
        <v>1</v>
      </c>
      <c r="Z3058" s="5" t="n">
        <v>0</v>
      </c>
      <c r="AA3058" s="5" t="str">
        <f aca="false">IF(Y3058&gt;Z3058,"Win",IF(Y3058&lt;Z3058,"Loss","Draw"))</f>
        <v>Win</v>
      </c>
      <c r="AB3058" s="5" t="s">
        <v>98</v>
      </c>
      <c r="AC3058" s="5" t="s">
        <v>99</v>
      </c>
      <c r="AD3058" s="5" t="s">
        <v>180</v>
      </c>
      <c r="AE3058" s="5" t="s">
        <v>1001</v>
      </c>
      <c r="AF3058" s="5" t="str">
        <f aca="false">IF(AD3058&lt;AE3058,AD3058,AE3058)</f>
        <v>Barbarian Barrel, Electro Spirit, Fireball, Goblin Cage, Heal Spirit, Lumberjack, Phoenix, Royal Giant</v>
      </c>
      <c r="AG3058" s="5" t="str">
        <f aca="false">IF(AD3058&lt;AE3058,AE3058,AD3058)</f>
        <v>Fire Spirit, Goblin Barrel, Ice Spirit, Magic Archer, Ronin, Royal Delivery, Tesla, Wall Breakers</v>
      </c>
      <c r="AH3058" s="5" t="str">
        <f aca="false">IF(AD3058=AF3058,AA3058,IF(AA3058="Win","Loss",IF(AA3058="Loss","Win","Draw")))</f>
        <v>Win</v>
      </c>
      <c r="AI3058" s="5" t="s">
        <v>102</v>
      </c>
    </row>
    <row r="3059" customFormat="false" ht="15" hidden="false" customHeight="true" outlineLevel="0" collapsed="false">
      <c r="A3059" s="5" t="s">
        <v>6592</v>
      </c>
      <c r="B3059" s="5" t="n">
        <v>2</v>
      </c>
      <c r="C3059" s="5" t="s">
        <v>1695</v>
      </c>
      <c r="D3059" s="5" t="s">
        <v>1696</v>
      </c>
      <c r="E3059" s="5" t="s">
        <v>373</v>
      </c>
      <c r="F3059" s="5" t="s">
        <v>374</v>
      </c>
      <c r="G3059" s="5" t="s">
        <v>6594</v>
      </c>
      <c r="H3059" s="5" t="s">
        <v>352</v>
      </c>
      <c r="I3059" s="5" t="s">
        <v>185</v>
      </c>
      <c r="J3059" s="5" t="s">
        <v>186</v>
      </c>
      <c r="K3059" s="5" t="s">
        <v>109</v>
      </c>
      <c r="L3059" s="5" t="s">
        <v>111</v>
      </c>
      <c r="M3059" s="5" t="s">
        <v>97</v>
      </c>
      <c r="N3059" s="5" t="s">
        <v>88</v>
      </c>
      <c r="O3059" s="5" t="s">
        <v>234</v>
      </c>
      <c r="P3059" s="5" t="s">
        <v>187</v>
      </c>
      <c r="Q3059" s="5" t="s">
        <v>82</v>
      </c>
      <c r="R3059" s="5" t="s">
        <v>83</v>
      </c>
      <c r="S3059" s="5" t="s">
        <v>84</v>
      </c>
      <c r="T3059" s="5" t="s">
        <v>88</v>
      </c>
      <c r="U3059" s="5" t="s">
        <v>93</v>
      </c>
      <c r="V3059" s="5" t="s">
        <v>119</v>
      </c>
      <c r="W3059" s="5" t="s">
        <v>95</v>
      </c>
      <c r="X3059" s="5" t="s">
        <v>150</v>
      </c>
      <c r="Y3059" s="5" t="n">
        <v>1</v>
      </c>
      <c r="Z3059" s="5" t="n">
        <v>0</v>
      </c>
      <c r="AA3059" s="5" t="str">
        <f aca="false">IF(Y3059&gt;Z3059,"Win",IF(Y3059&lt;Z3059,"Loss","Draw"))</f>
        <v>Win</v>
      </c>
      <c r="AB3059" s="5" t="s">
        <v>98</v>
      </c>
      <c r="AC3059" s="5" t="s">
        <v>99</v>
      </c>
      <c r="AD3059" s="5" t="s">
        <v>924</v>
      </c>
      <c r="AE3059" s="5" t="s">
        <v>6595</v>
      </c>
      <c r="AF3059" s="5" t="str">
        <f aca="false">IF(AD3059&lt;AE3059,AD3059,AE3059)</f>
        <v>Archers, Barbarian Barrel, Berserker, Electro Spirit, Fireball, Goblin Hut, Monk, Royal Hogs</v>
      </c>
      <c r="AG3059" s="5" t="str">
        <f aca="false">IF(AD3059&lt;AE3059,AE3059,AD3059)</f>
        <v>Balloon, Berserker, Bomb Tower, Executioner, Miner, Ronin, Tornado, Zap</v>
      </c>
      <c r="AH3059" s="5" t="str">
        <f aca="false">IF(AD3059=AF3059,AA3059,IF(AA3059="Win","Loss",IF(AA3059="Loss","Win","Draw")))</f>
        <v>Loss</v>
      </c>
      <c r="AI3059" s="5" t="s">
        <v>102</v>
      </c>
    </row>
    <row r="3060" customFormat="false" ht="15" hidden="false" customHeight="true" outlineLevel="0" collapsed="false">
      <c r="A3060" s="5" t="s">
        <v>6596</v>
      </c>
      <c r="B3060" s="5" t="n">
        <v>1</v>
      </c>
      <c r="C3060" s="5" t="s">
        <v>1695</v>
      </c>
      <c r="D3060" s="5" t="s">
        <v>1696</v>
      </c>
      <c r="E3060" s="5" t="s">
        <v>5524</v>
      </c>
      <c r="F3060" s="5" t="s">
        <v>5525</v>
      </c>
      <c r="G3060" s="5" t="s">
        <v>6597</v>
      </c>
      <c r="H3060" s="5" t="s">
        <v>352</v>
      </c>
      <c r="I3060" s="5" t="s">
        <v>84</v>
      </c>
      <c r="J3060" s="5" t="s">
        <v>95</v>
      </c>
      <c r="K3060" s="5" t="s">
        <v>87</v>
      </c>
      <c r="L3060" s="5" t="s">
        <v>115</v>
      </c>
      <c r="M3060" s="5" t="s">
        <v>97</v>
      </c>
      <c r="N3060" s="5" t="s">
        <v>88</v>
      </c>
      <c r="O3060" s="5" t="s">
        <v>116</v>
      </c>
      <c r="P3060" s="5" t="s">
        <v>118</v>
      </c>
      <c r="Q3060" s="5" t="s">
        <v>203</v>
      </c>
      <c r="R3060" s="5" t="s">
        <v>202</v>
      </c>
      <c r="S3060" s="5" t="s">
        <v>201</v>
      </c>
      <c r="T3060" s="5" t="s">
        <v>88</v>
      </c>
      <c r="U3060" s="5" t="s">
        <v>157</v>
      </c>
      <c r="V3060" s="5" t="s">
        <v>118</v>
      </c>
      <c r="W3060" s="5" t="s">
        <v>204</v>
      </c>
      <c r="X3060" s="5" t="s">
        <v>87</v>
      </c>
      <c r="Y3060" s="5" t="n">
        <v>1</v>
      </c>
      <c r="Z3060" s="5" t="n">
        <v>0</v>
      </c>
      <c r="AA3060" s="5" t="str">
        <f aca="false">IF(Y3060&gt;Z3060,"Win",IF(Y3060&lt;Z3060,"Loss","Draw"))</f>
        <v>Win</v>
      </c>
      <c r="AB3060" s="5" t="s">
        <v>98</v>
      </c>
      <c r="AC3060" s="5" t="s">
        <v>99</v>
      </c>
      <c r="AD3060" s="5" t="s">
        <v>1027</v>
      </c>
      <c r="AE3060" s="5" t="s">
        <v>206</v>
      </c>
      <c r="AF3060" s="5" t="str">
        <f aca="false">IF(AD3060&lt;AE3060,AD3060,AE3060)</f>
        <v>Archers, Barbarian Barrel, Berserker, Graveyard, Ice Spirit, Poison, Ronin, Tesla</v>
      </c>
      <c r="AG3060" s="5" t="str">
        <f aca="false">IF(AD3060&lt;AE3060,AE3060,AD3060)</f>
        <v>Berserker, Fire Spirit, Goblin Barrel, Ice Spirit, Magic Archer, Royal Delivery, Tesla, Wall Breakers</v>
      </c>
      <c r="AH3060" s="5" t="str">
        <f aca="false">IF(AD3060=AF3060,AA3060,IF(AA3060="Win","Loss",IF(AA3060="Loss","Win","Draw")))</f>
        <v>Win</v>
      </c>
      <c r="AI3060" s="5" t="s">
        <v>102</v>
      </c>
    </row>
    <row r="3061" customFormat="false" ht="15" hidden="false" customHeight="true" outlineLevel="0" collapsed="false">
      <c r="A3061" s="5" t="s">
        <v>6596</v>
      </c>
      <c r="B3061" s="5" t="n">
        <v>2</v>
      </c>
      <c r="C3061" s="5" t="s">
        <v>1695</v>
      </c>
      <c r="D3061" s="5" t="s">
        <v>1696</v>
      </c>
      <c r="E3061" s="5" t="s">
        <v>5524</v>
      </c>
      <c r="F3061" s="5" t="s">
        <v>5525</v>
      </c>
      <c r="G3061" s="5" t="s">
        <v>6598</v>
      </c>
      <c r="H3061" s="5" t="s">
        <v>163</v>
      </c>
      <c r="I3061" s="5" t="s">
        <v>82</v>
      </c>
      <c r="J3061" s="5" t="s">
        <v>108</v>
      </c>
      <c r="K3061" s="5" t="s">
        <v>152</v>
      </c>
      <c r="L3061" s="5" t="s">
        <v>85</v>
      </c>
      <c r="M3061" s="5" t="s">
        <v>126</v>
      </c>
      <c r="N3061" s="5" t="s">
        <v>150</v>
      </c>
      <c r="O3061" s="5" t="s">
        <v>89</v>
      </c>
      <c r="P3061" s="5" t="s">
        <v>153</v>
      </c>
      <c r="Q3061" s="5" t="s">
        <v>129</v>
      </c>
      <c r="R3061" s="5" t="s">
        <v>128</v>
      </c>
      <c r="S3061" s="5" t="s">
        <v>158</v>
      </c>
      <c r="T3061" s="5" t="s">
        <v>223</v>
      </c>
      <c r="U3061" s="5" t="s">
        <v>86</v>
      </c>
      <c r="V3061" s="5" t="s">
        <v>93</v>
      </c>
      <c r="W3061" s="5" t="s">
        <v>215</v>
      </c>
      <c r="X3061" s="5" t="s">
        <v>133</v>
      </c>
      <c r="Y3061" s="5" t="n">
        <v>1</v>
      </c>
      <c r="Z3061" s="5" t="n">
        <v>0</v>
      </c>
      <c r="AA3061" s="5" t="str">
        <f aca="false">IF(Y3061&gt;Z3061,"Win",IF(Y3061&lt;Z3061,"Loss","Draw"))</f>
        <v>Win</v>
      </c>
      <c r="AB3061" s="5" t="s">
        <v>98</v>
      </c>
      <c r="AC3061" s="5" t="s">
        <v>99</v>
      </c>
      <c r="AD3061" s="5" t="s">
        <v>457</v>
      </c>
      <c r="AE3061" s="5" t="s">
        <v>6599</v>
      </c>
      <c r="AF3061" s="5" t="str">
        <f aca="false">IF(AD3061&lt;AE3061,AD3061,AE3061)</f>
        <v>Baby Dragon, Cannon, Dark Prince, Electro Spirit, Lightning, Royal Hogs, Skeletons, The Log</v>
      </c>
      <c r="AG3061" s="5" t="str">
        <f aca="false">IF(AD3061&lt;AE3061,AE3061,AD3061)</f>
        <v>Bowler, Fireball, Fisherman, Golden Knight, Mega Knight, Mother Witch, Ram Rider, Skeleton Dragons</v>
      </c>
      <c r="AH3061" s="5" t="str">
        <f aca="false">IF(AD3061=AF3061,AA3061,IF(AA3061="Win","Loss",IF(AA3061="Loss","Win","Draw")))</f>
        <v>Win</v>
      </c>
      <c r="AI3061" s="5" t="s">
        <v>102</v>
      </c>
    </row>
    <row r="3062" customFormat="false" ht="15" hidden="false" customHeight="true" outlineLevel="0" collapsed="false">
      <c r="A3062" s="5" t="s">
        <v>6600</v>
      </c>
      <c r="B3062" s="5" t="n">
        <v>1</v>
      </c>
      <c r="C3062" s="5" t="s">
        <v>1695</v>
      </c>
      <c r="D3062" s="5" t="s">
        <v>1696</v>
      </c>
      <c r="E3062" s="6" t="s">
        <v>3690</v>
      </c>
      <c r="F3062" s="5" t="s">
        <v>3691</v>
      </c>
      <c r="G3062" s="5" t="s">
        <v>6601</v>
      </c>
      <c r="H3062" s="5" t="s">
        <v>352</v>
      </c>
      <c r="I3062" s="5" t="s">
        <v>129</v>
      </c>
      <c r="J3062" s="5" t="s">
        <v>128</v>
      </c>
      <c r="K3062" s="5" t="s">
        <v>127</v>
      </c>
      <c r="L3062" s="5" t="s">
        <v>173</v>
      </c>
      <c r="M3062" s="5" t="s">
        <v>133</v>
      </c>
      <c r="N3062" s="5" t="s">
        <v>130</v>
      </c>
      <c r="O3062" s="5" t="s">
        <v>97</v>
      </c>
      <c r="P3062" s="5" t="s">
        <v>131</v>
      </c>
      <c r="Q3062" s="5" t="s">
        <v>203</v>
      </c>
      <c r="R3062" s="5" t="s">
        <v>202</v>
      </c>
      <c r="S3062" s="5" t="s">
        <v>201</v>
      </c>
      <c r="T3062" s="5" t="s">
        <v>157</v>
      </c>
      <c r="U3062" s="5" t="s">
        <v>204</v>
      </c>
      <c r="V3062" s="5" t="s">
        <v>87</v>
      </c>
      <c r="W3062" s="5" t="s">
        <v>118</v>
      </c>
      <c r="X3062" s="5" t="s">
        <v>88</v>
      </c>
      <c r="Y3062" s="5" t="n">
        <v>1</v>
      </c>
      <c r="Z3062" s="5" t="n">
        <v>0</v>
      </c>
      <c r="AA3062" s="5" t="str">
        <f aca="false">IF(Y3062&gt;Z3062,"Win",IF(Y3062&lt;Z3062,"Loss","Draw"))</f>
        <v>Win</v>
      </c>
      <c r="AB3062" s="5" t="s">
        <v>98</v>
      </c>
      <c r="AC3062" s="5" t="s">
        <v>99</v>
      </c>
      <c r="AD3062" s="5" t="s">
        <v>503</v>
      </c>
      <c r="AE3062" s="5" t="s">
        <v>206</v>
      </c>
      <c r="AF3062" s="5" t="str">
        <f aca="false">IF(AD3062&lt;AE3062,AD3062,AE3062)</f>
        <v>Arrows, Bandit, Battle Ram, Golden Knight, Mega Knight, Mother Witch, Ronin, Zappies</v>
      </c>
      <c r="AG3062" s="5" t="str">
        <f aca="false">IF(AD3062&lt;AE3062,AE3062,AD3062)</f>
        <v>Berserker, Fire Spirit, Goblin Barrel, Ice Spirit, Magic Archer, Royal Delivery, Tesla, Wall Breakers</v>
      </c>
      <c r="AH3062" s="5" t="str">
        <f aca="false">IF(AD3062=AF3062,AA3062,IF(AA3062="Win","Loss",IF(AA3062="Loss","Win","Draw")))</f>
        <v>Win</v>
      </c>
      <c r="AI3062" s="5" t="s">
        <v>102</v>
      </c>
    </row>
    <row r="3063" customFormat="false" ht="15" hidden="false" customHeight="true" outlineLevel="0" collapsed="false">
      <c r="A3063" s="5" t="s">
        <v>6600</v>
      </c>
      <c r="B3063" s="5" t="n">
        <v>2</v>
      </c>
      <c r="C3063" s="5" t="s">
        <v>1695</v>
      </c>
      <c r="D3063" s="5" t="s">
        <v>1696</v>
      </c>
      <c r="E3063" s="6" t="s">
        <v>3690</v>
      </c>
      <c r="F3063" s="5" t="s">
        <v>3691</v>
      </c>
      <c r="G3063" s="5" t="s">
        <v>6602</v>
      </c>
      <c r="H3063" s="5" t="s">
        <v>352</v>
      </c>
      <c r="I3063" s="5" t="s">
        <v>201</v>
      </c>
      <c r="J3063" s="5" t="s">
        <v>202</v>
      </c>
      <c r="K3063" s="5" t="s">
        <v>233</v>
      </c>
      <c r="L3063" s="5" t="s">
        <v>111</v>
      </c>
      <c r="M3063" s="5" t="s">
        <v>88</v>
      </c>
      <c r="N3063" s="5" t="s">
        <v>157</v>
      </c>
      <c r="O3063" s="5" t="s">
        <v>204</v>
      </c>
      <c r="P3063" s="5" t="s">
        <v>234</v>
      </c>
      <c r="Q3063" s="5" t="s">
        <v>90</v>
      </c>
      <c r="R3063" s="5" t="s">
        <v>91</v>
      </c>
      <c r="S3063" s="5" t="s">
        <v>92</v>
      </c>
      <c r="T3063" s="5" t="s">
        <v>94</v>
      </c>
      <c r="U3063" s="5" t="s">
        <v>95</v>
      </c>
      <c r="V3063" s="5" t="s">
        <v>93</v>
      </c>
      <c r="W3063" s="5" t="s">
        <v>108</v>
      </c>
      <c r="X3063" s="5" t="s">
        <v>133</v>
      </c>
      <c r="Y3063" s="5" t="n">
        <v>1</v>
      </c>
      <c r="Z3063" s="5" t="n">
        <v>0</v>
      </c>
      <c r="AA3063" s="5" t="str">
        <f aca="false">IF(Y3063&gt;Z3063,"Win",IF(Y3063&lt;Z3063,"Loss","Draw"))</f>
        <v>Win</v>
      </c>
      <c r="AB3063" s="5" t="s">
        <v>98</v>
      </c>
      <c r="AC3063" s="5" t="s">
        <v>99</v>
      </c>
      <c r="AD3063" s="5" t="s">
        <v>380</v>
      </c>
      <c r="AE3063" s="5" t="s">
        <v>6603</v>
      </c>
      <c r="AF3063" s="5" t="str">
        <f aca="false">IF(AD3063&lt;AE3063,AD3063,AE3063)</f>
        <v>Barbarian Barrel, Dark Prince, Fireball, Goblins, Mortar, Mother Witch, Rascals, Skeleton Barrel</v>
      </c>
      <c r="AG3063" s="5" t="str">
        <f aca="false">IF(AD3063&lt;AE3063,AE3063,AD3063)</f>
        <v>Bats, Berserker, Bomb Tower, Fire Spirit, Magic Archer, Miner, Royal Delivery, Wall Breakers</v>
      </c>
      <c r="AH3063" s="5" t="str">
        <f aca="false">IF(AD3063=AF3063,AA3063,IF(AA3063="Win","Loss",IF(AA3063="Loss","Win","Draw")))</f>
        <v>Loss</v>
      </c>
      <c r="AI3063" s="5" t="s">
        <v>102</v>
      </c>
    </row>
    <row r="3064" customFormat="false" ht="15" hidden="false" customHeight="true" outlineLevel="0" collapsed="false">
      <c r="A3064" s="5" t="s">
        <v>6604</v>
      </c>
      <c r="B3064" s="5" t="n">
        <v>1</v>
      </c>
      <c r="C3064" s="5" t="s">
        <v>1695</v>
      </c>
      <c r="D3064" s="5" t="s">
        <v>1696</v>
      </c>
      <c r="E3064" s="5" t="s">
        <v>1432</v>
      </c>
      <c r="F3064" s="5" t="s">
        <v>1433</v>
      </c>
      <c r="G3064" s="5" t="s">
        <v>1697</v>
      </c>
      <c r="H3064" s="5" t="s">
        <v>81</v>
      </c>
      <c r="I3064" s="5" t="s">
        <v>203</v>
      </c>
      <c r="J3064" s="5" t="s">
        <v>202</v>
      </c>
      <c r="K3064" s="5" t="s">
        <v>201</v>
      </c>
      <c r="L3064" s="5" t="s">
        <v>157</v>
      </c>
      <c r="M3064" s="5" t="s">
        <v>204</v>
      </c>
      <c r="N3064" s="5" t="s">
        <v>87</v>
      </c>
      <c r="O3064" s="5" t="s">
        <v>118</v>
      </c>
      <c r="P3064" s="5" t="s">
        <v>88</v>
      </c>
      <c r="Q3064" s="5" t="s">
        <v>141</v>
      </c>
      <c r="R3064" s="5" t="s">
        <v>95</v>
      </c>
      <c r="S3064" s="5" t="s">
        <v>107</v>
      </c>
      <c r="T3064" s="5" t="s">
        <v>177</v>
      </c>
      <c r="U3064" s="5" t="s">
        <v>150</v>
      </c>
      <c r="V3064" s="5" t="s">
        <v>143</v>
      </c>
      <c r="W3064" s="5" t="s">
        <v>93</v>
      </c>
      <c r="X3064" s="5" t="s">
        <v>178</v>
      </c>
      <c r="Y3064" s="5" t="n">
        <v>0</v>
      </c>
      <c r="Z3064" s="5" t="n">
        <v>1</v>
      </c>
      <c r="AA3064" s="5" t="str">
        <f aca="false">IF(Y3064&gt;Z3064,"Win",IF(Y3064&lt;Z3064,"Loss","Draw"))</f>
        <v>Loss</v>
      </c>
      <c r="AB3064" s="5" t="s">
        <v>98</v>
      </c>
      <c r="AC3064" s="5" t="s">
        <v>99</v>
      </c>
      <c r="AD3064" s="5" t="s">
        <v>206</v>
      </c>
      <c r="AE3064" s="5" t="s">
        <v>180</v>
      </c>
      <c r="AF3064" s="5" t="str">
        <f aca="false">IF(AD3064&lt;AE3064,AD3064,AE3064)</f>
        <v>Barbarian Barrel, Electro Spirit, Fireball, Goblin Cage, Heal Spirit, Lumberjack, Phoenix, Royal Giant</v>
      </c>
      <c r="AG3064" s="5" t="str">
        <f aca="false">IF(AD3064&lt;AE3064,AE3064,AD3064)</f>
        <v>Berserker, Fire Spirit, Goblin Barrel, Ice Spirit, Magic Archer, Royal Delivery, Tesla, Wall Breakers</v>
      </c>
      <c r="AH3064" s="5" t="str">
        <f aca="false">IF(AD3064=AF3064,AA3064,IF(AA3064="Win","Loss",IF(AA3064="Loss","Win","Draw")))</f>
        <v>Win</v>
      </c>
      <c r="AI3064" s="5" t="s">
        <v>102</v>
      </c>
    </row>
    <row r="3065" customFormat="false" ht="15" hidden="false" customHeight="true" outlineLevel="0" collapsed="false">
      <c r="A3065" s="5" t="s">
        <v>6604</v>
      </c>
      <c r="B3065" s="5" t="n">
        <v>2</v>
      </c>
      <c r="C3065" s="5" t="s">
        <v>1695</v>
      </c>
      <c r="D3065" s="5" t="s">
        <v>1696</v>
      </c>
      <c r="E3065" s="5" t="s">
        <v>1432</v>
      </c>
      <c r="F3065" s="5" t="s">
        <v>1433</v>
      </c>
      <c r="G3065" s="5" t="s">
        <v>1698</v>
      </c>
      <c r="H3065" s="5" t="s">
        <v>81</v>
      </c>
      <c r="I3065" s="5" t="s">
        <v>114</v>
      </c>
      <c r="J3065" s="5" t="s">
        <v>241</v>
      </c>
      <c r="K3065" s="5" t="s">
        <v>153</v>
      </c>
      <c r="L3065" s="5" t="s">
        <v>137</v>
      </c>
      <c r="M3065" s="5" t="s">
        <v>116</v>
      </c>
      <c r="N3065" s="5" t="s">
        <v>242</v>
      </c>
      <c r="O3065" s="5" t="s">
        <v>150</v>
      </c>
      <c r="P3065" s="5" t="s">
        <v>126</v>
      </c>
      <c r="Q3065" s="5" t="s">
        <v>407</v>
      </c>
      <c r="R3065" s="5" t="s">
        <v>151</v>
      </c>
      <c r="S3065" s="5" t="s">
        <v>87</v>
      </c>
      <c r="T3065" s="5" t="s">
        <v>165</v>
      </c>
      <c r="U3065" s="5" t="s">
        <v>164</v>
      </c>
      <c r="V3065" s="5" t="s">
        <v>118</v>
      </c>
      <c r="W3065" s="5" t="s">
        <v>204</v>
      </c>
      <c r="X3065" s="5" t="s">
        <v>88</v>
      </c>
      <c r="Y3065" s="5" t="n">
        <v>0</v>
      </c>
      <c r="Z3065" s="5" t="n">
        <v>1</v>
      </c>
      <c r="AA3065" s="5" t="str">
        <f aca="false">IF(Y3065&gt;Z3065,"Win",IF(Y3065&lt;Z3065,"Loss","Draw"))</f>
        <v>Loss</v>
      </c>
      <c r="AB3065" s="5" t="s">
        <v>98</v>
      </c>
      <c r="AC3065" s="5" t="s">
        <v>99</v>
      </c>
      <c r="AD3065" s="5" t="s">
        <v>1700</v>
      </c>
      <c r="AE3065" s="5" t="s">
        <v>1699</v>
      </c>
      <c r="AF3065" s="5" t="str">
        <f aca="false">IF(AD3065&lt;AE3065,AD3065,AE3065)</f>
        <v>Berserker, Earthquake, Firecracker, Hog Rider, Ice Spirit, Mighty Miner, Royal Delivery, Tesla</v>
      </c>
      <c r="AG3065" s="5" t="str">
        <f aca="false">IF(AD3065&lt;AE3065,AE3065,AD3065)</f>
        <v>Bomber, Cannon, Electro Spirit, Giant Snowball, Goblin Drill, Knight, Poison, Skeletons</v>
      </c>
      <c r="AH3065" s="5" t="str">
        <f aca="false">IF(AD3065=AF3065,AA3065,IF(AA3065="Win","Loss",IF(AA3065="Loss","Win","Draw")))</f>
        <v>Win</v>
      </c>
      <c r="AI3065" s="5" t="s">
        <v>102</v>
      </c>
    </row>
    <row r="3066" customFormat="false" ht="15" hidden="false" customHeight="true" outlineLevel="0" collapsed="false">
      <c r="A3066" s="5" t="s">
        <v>6605</v>
      </c>
      <c r="B3066" s="5" t="n">
        <v>1</v>
      </c>
      <c r="C3066" s="5" t="s">
        <v>1695</v>
      </c>
      <c r="D3066" s="5" t="s">
        <v>1696</v>
      </c>
      <c r="E3066" s="6" t="s">
        <v>238</v>
      </c>
      <c r="F3066" s="5" t="s">
        <v>239</v>
      </c>
      <c r="G3066" s="5" t="s">
        <v>6606</v>
      </c>
      <c r="H3066" s="5" t="s">
        <v>352</v>
      </c>
      <c r="I3066" s="5" t="s">
        <v>82</v>
      </c>
      <c r="J3066" s="5" t="s">
        <v>202</v>
      </c>
      <c r="K3066" s="5" t="s">
        <v>87</v>
      </c>
      <c r="L3066" s="5" t="s">
        <v>97</v>
      </c>
      <c r="M3066" s="5" t="s">
        <v>85</v>
      </c>
      <c r="N3066" s="5" t="s">
        <v>126</v>
      </c>
      <c r="O3066" s="5" t="s">
        <v>150</v>
      </c>
      <c r="P3066" s="5" t="s">
        <v>95</v>
      </c>
      <c r="Q3066" s="5" t="s">
        <v>185</v>
      </c>
      <c r="R3066" s="5" t="s">
        <v>337</v>
      </c>
      <c r="S3066" s="5" t="s">
        <v>114</v>
      </c>
      <c r="T3066" s="5" t="s">
        <v>165</v>
      </c>
      <c r="U3066" s="5" t="s">
        <v>257</v>
      </c>
      <c r="V3066" s="5" t="s">
        <v>193</v>
      </c>
      <c r="W3066" s="5" t="s">
        <v>785</v>
      </c>
      <c r="X3066" s="5" t="s">
        <v>143</v>
      </c>
      <c r="Y3066" s="5" t="n">
        <v>1</v>
      </c>
      <c r="Z3066" s="5" t="n">
        <v>0</v>
      </c>
      <c r="AA3066" s="5" t="str">
        <f aca="false">IF(Y3066&gt;Z3066,"Win",IF(Y3066&lt;Z3066,"Loss","Draw"))</f>
        <v>Win</v>
      </c>
      <c r="AB3066" s="5" t="s">
        <v>98</v>
      </c>
      <c r="AC3066" s="5" t="s">
        <v>99</v>
      </c>
      <c r="AD3066" s="5" t="s">
        <v>492</v>
      </c>
      <c r="AE3066" s="5" t="s">
        <v>6607</v>
      </c>
      <c r="AF3066" s="5" t="str">
        <f aca="false">IF(AD3066&lt;AE3066,AD3066,AE3066)</f>
        <v>Barbarian Barrel, Electro Spirit, Lightning, Magic Archer, Ronin, Royal Hogs, Skeletons, Tesla</v>
      </c>
      <c r="AG3066" s="5" t="str">
        <f aca="false">IF(AD3066&lt;AE3066,AE3066,AD3066)</f>
        <v>Boss Bandit, Executioner, Freeze, Giant Snowball, Guards, Heal Spirit, Hog Rider, Hunter</v>
      </c>
      <c r="AH3066" s="5" t="str">
        <f aca="false">IF(AD3066=AF3066,AA3066,IF(AA3066="Win","Loss",IF(AA3066="Loss","Win","Draw")))</f>
        <v>Win</v>
      </c>
      <c r="AI3066" s="5" t="s">
        <v>102</v>
      </c>
    </row>
    <row r="3067" customFormat="false" ht="15" hidden="false" customHeight="true" outlineLevel="0" collapsed="false">
      <c r="A3067" s="5" t="s">
        <v>6605</v>
      </c>
      <c r="B3067" s="5" t="n">
        <v>2</v>
      </c>
      <c r="C3067" s="5" t="s">
        <v>1695</v>
      </c>
      <c r="D3067" s="5" t="s">
        <v>1696</v>
      </c>
      <c r="E3067" s="6" t="s">
        <v>238</v>
      </c>
      <c r="F3067" s="5" t="s">
        <v>239</v>
      </c>
      <c r="G3067" s="5" t="s">
        <v>6608</v>
      </c>
      <c r="H3067" s="5" t="s">
        <v>163</v>
      </c>
      <c r="I3067" s="5" t="s">
        <v>84</v>
      </c>
      <c r="J3067" s="5" t="s">
        <v>108</v>
      </c>
      <c r="K3067" s="5" t="s">
        <v>114</v>
      </c>
      <c r="L3067" s="5" t="s">
        <v>138</v>
      </c>
      <c r="M3067" s="5" t="s">
        <v>116</v>
      </c>
      <c r="N3067" s="5" t="s">
        <v>119</v>
      </c>
      <c r="O3067" s="5" t="s">
        <v>115</v>
      </c>
      <c r="P3067" s="5" t="s">
        <v>88</v>
      </c>
      <c r="Q3067" s="5" t="s">
        <v>82</v>
      </c>
      <c r="R3067" s="5" t="s">
        <v>151</v>
      </c>
      <c r="S3067" s="5" t="s">
        <v>152</v>
      </c>
      <c r="T3067" s="5" t="s">
        <v>85</v>
      </c>
      <c r="U3067" s="5" t="s">
        <v>126</v>
      </c>
      <c r="V3067" s="5" t="s">
        <v>150</v>
      </c>
      <c r="W3067" s="5" t="s">
        <v>89</v>
      </c>
      <c r="X3067" s="5" t="s">
        <v>153</v>
      </c>
      <c r="Y3067" s="5" t="n">
        <v>0</v>
      </c>
      <c r="Z3067" s="5" t="n">
        <v>1</v>
      </c>
      <c r="AA3067" s="5" t="str">
        <f aca="false">IF(Y3067&gt;Z3067,"Win",IF(Y3067&lt;Z3067,"Loss","Draw"))</f>
        <v>Loss</v>
      </c>
      <c r="AB3067" s="5" t="s">
        <v>98</v>
      </c>
      <c r="AC3067" s="5" t="s">
        <v>99</v>
      </c>
      <c r="AD3067" s="5" t="s">
        <v>231</v>
      </c>
      <c r="AE3067" s="5" t="s">
        <v>155</v>
      </c>
      <c r="AF3067" s="5" t="str">
        <f aca="false">IF(AD3067&lt;AE3067,AD3067,AE3067)</f>
        <v>Archers, Berserker, Dark Prince, Giant Snowball, Goblin Demolisher, Goblin Hut, Graveyard, Poison</v>
      </c>
      <c r="AG3067" s="5" t="str">
        <f aca="false">IF(AD3067&lt;AE3067,AE3067,AD3067)</f>
        <v>Baby Dragon, Cannon, Electro Spirit, Lightning, Mighty Miner, Royal Hogs, Skeletons, The Log</v>
      </c>
      <c r="AH3067" s="5" t="str">
        <f aca="false">IF(AD3067=AF3067,AA3067,IF(AA3067="Win","Loss",IF(AA3067="Loss","Win","Draw")))</f>
        <v>Loss</v>
      </c>
      <c r="AI3067" s="5" t="s">
        <v>102</v>
      </c>
    </row>
    <row r="3068" customFormat="false" ht="15" hidden="false" customHeight="true" outlineLevel="0" collapsed="false">
      <c r="A3068" s="5" t="s">
        <v>6605</v>
      </c>
      <c r="B3068" s="5" t="n">
        <v>3</v>
      </c>
      <c r="C3068" s="5" t="s">
        <v>1695</v>
      </c>
      <c r="D3068" s="5" t="s">
        <v>1696</v>
      </c>
      <c r="E3068" s="6" t="s">
        <v>238</v>
      </c>
      <c r="F3068" s="5" t="s">
        <v>239</v>
      </c>
      <c r="G3068" s="5" t="s">
        <v>6609</v>
      </c>
      <c r="H3068" s="5" t="s">
        <v>163</v>
      </c>
      <c r="I3068" s="5" t="s">
        <v>177</v>
      </c>
      <c r="J3068" s="5" t="s">
        <v>83</v>
      </c>
      <c r="K3068" s="5" t="s">
        <v>188</v>
      </c>
      <c r="L3068" s="5" t="s">
        <v>93</v>
      </c>
      <c r="M3068" s="5" t="s">
        <v>215</v>
      </c>
      <c r="N3068" s="5" t="s">
        <v>89</v>
      </c>
      <c r="O3068" s="5" t="s">
        <v>86</v>
      </c>
      <c r="P3068" s="5" t="s">
        <v>133</v>
      </c>
      <c r="Q3068" s="5" t="s">
        <v>127</v>
      </c>
      <c r="R3068" s="5" t="s">
        <v>128</v>
      </c>
      <c r="S3068" s="5" t="s">
        <v>129</v>
      </c>
      <c r="T3068" s="5" t="s">
        <v>86</v>
      </c>
      <c r="U3068" s="5" t="s">
        <v>97</v>
      </c>
      <c r="V3068" s="5" t="s">
        <v>131</v>
      </c>
      <c r="W3068" s="5" t="s">
        <v>173</v>
      </c>
      <c r="X3068" s="5" t="s">
        <v>130</v>
      </c>
      <c r="Y3068" s="5" t="n">
        <v>0</v>
      </c>
      <c r="Z3068" s="5" t="n">
        <v>1</v>
      </c>
      <c r="AA3068" s="5" t="str">
        <f aca="false">IF(Y3068&gt;Z3068,"Win",IF(Y3068&lt;Z3068,"Loss","Draw"))</f>
        <v>Loss</v>
      </c>
      <c r="AB3068" s="5" t="s">
        <v>98</v>
      </c>
      <c r="AC3068" s="5" t="s">
        <v>99</v>
      </c>
      <c r="AD3068" s="5" t="s">
        <v>494</v>
      </c>
      <c r="AE3068" s="5" t="s">
        <v>1064</v>
      </c>
      <c r="AF3068" s="5" t="str">
        <f aca="false">IF(AD3068&lt;AE3068,AD3068,AE3068)</f>
        <v>Arrows, Bandit, Battle Ram, Golden Knight, Mega Knight, Ronin, Skeleton Dragons, Zappies</v>
      </c>
      <c r="AG3068" s="5" t="str">
        <f aca="false">IF(AD3068&lt;AE3068,AE3068,AD3068)</f>
        <v>Fireball, Fisherman, Monk, Mother Witch, Royal Giant, Skeleton Dragons, The Log, Tombstone</v>
      </c>
      <c r="AH3068" s="5" t="str">
        <f aca="false">IF(AD3068=AF3068,AA3068,IF(AA3068="Win","Loss",IF(AA3068="Loss","Win","Draw")))</f>
        <v>Win</v>
      </c>
      <c r="AI3068" s="5" t="s">
        <v>102</v>
      </c>
    </row>
    <row r="3069" customFormat="false" ht="15" hidden="false" customHeight="true" outlineLevel="0" collapsed="false">
      <c r="A3069" s="5" t="s">
        <v>6610</v>
      </c>
      <c r="B3069" s="5" t="n">
        <v>1</v>
      </c>
      <c r="C3069" s="5" t="s">
        <v>1695</v>
      </c>
      <c r="D3069" s="5" t="s">
        <v>1696</v>
      </c>
      <c r="E3069" s="5" t="s">
        <v>1676</v>
      </c>
      <c r="F3069" s="5" t="s">
        <v>1677</v>
      </c>
      <c r="G3069" s="5" t="s">
        <v>6611</v>
      </c>
      <c r="H3069" s="5" t="s">
        <v>352</v>
      </c>
      <c r="I3069" s="5" t="s">
        <v>203</v>
      </c>
      <c r="J3069" s="5" t="s">
        <v>202</v>
      </c>
      <c r="K3069" s="5" t="s">
        <v>201</v>
      </c>
      <c r="L3069" s="5" t="s">
        <v>157</v>
      </c>
      <c r="M3069" s="5" t="s">
        <v>204</v>
      </c>
      <c r="N3069" s="5" t="s">
        <v>87</v>
      </c>
      <c r="O3069" s="5" t="s">
        <v>118</v>
      </c>
      <c r="P3069" s="5" t="s">
        <v>88</v>
      </c>
      <c r="Q3069" s="5" t="s">
        <v>407</v>
      </c>
      <c r="R3069" s="5" t="s">
        <v>151</v>
      </c>
      <c r="S3069" s="5" t="s">
        <v>87</v>
      </c>
      <c r="T3069" s="5" t="s">
        <v>150</v>
      </c>
      <c r="U3069" s="5" t="s">
        <v>126</v>
      </c>
      <c r="V3069" s="5" t="s">
        <v>164</v>
      </c>
      <c r="W3069" s="5" t="s">
        <v>165</v>
      </c>
      <c r="X3069" s="5" t="s">
        <v>89</v>
      </c>
      <c r="Y3069" s="5" t="n">
        <v>1</v>
      </c>
      <c r="Z3069" s="5" t="n">
        <v>0</v>
      </c>
      <c r="AA3069" s="5" t="str">
        <f aca="false">IF(Y3069&gt;Z3069,"Win",IF(Y3069&lt;Z3069,"Loss","Draw"))</f>
        <v>Win</v>
      </c>
      <c r="AB3069" s="5" t="s">
        <v>98</v>
      </c>
      <c r="AC3069" s="5" t="s">
        <v>99</v>
      </c>
      <c r="AD3069" s="5" t="s">
        <v>206</v>
      </c>
      <c r="AE3069" s="5" t="s">
        <v>526</v>
      </c>
      <c r="AF3069" s="5" t="str">
        <f aca="false">IF(AD3069&lt;AE3069,AD3069,AE3069)</f>
        <v>Berserker, Fire Spirit, Goblin Barrel, Ice Spirit, Magic Archer, Royal Delivery, Tesla, Wall Breakers</v>
      </c>
      <c r="AG3069" s="5" t="str">
        <f aca="false">IF(AD3069&lt;AE3069,AE3069,AD3069)</f>
        <v>Earthquake, Electro Spirit, Firecracker, Hog Rider, Mighty Miner, Skeletons, Tesla, The Log</v>
      </c>
      <c r="AH3069" s="5" t="str">
        <f aca="false">IF(AD3069=AF3069,AA3069,IF(AA3069="Win","Loss",IF(AA3069="Loss","Win","Draw")))</f>
        <v>Win</v>
      </c>
      <c r="AI3069" s="5" t="s">
        <v>102</v>
      </c>
    </row>
    <row r="3070" customFormat="false" ht="15" hidden="false" customHeight="true" outlineLevel="0" collapsed="false">
      <c r="A3070" s="5" t="s">
        <v>6610</v>
      </c>
      <c r="B3070" s="5" t="n">
        <v>2</v>
      </c>
      <c r="C3070" s="5" t="s">
        <v>1695</v>
      </c>
      <c r="D3070" s="5" t="s">
        <v>1696</v>
      </c>
      <c r="E3070" s="5" t="s">
        <v>1676</v>
      </c>
      <c r="F3070" s="5" t="s">
        <v>1677</v>
      </c>
      <c r="G3070" s="5" t="s">
        <v>6612</v>
      </c>
      <c r="H3070" s="5" t="s">
        <v>163</v>
      </c>
      <c r="I3070" s="5" t="s">
        <v>92</v>
      </c>
      <c r="J3070" s="5" t="s">
        <v>158</v>
      </c>
      <c r="K3070" s="5" t="s">
        <v>90</v>
      </c>
      <c r="L3070" s="5" t="s">
        <v>159</v>
      </c>
      <c r="M3070" s="5" t="s">
        <v>93</v>
      </c>
      <c r="N3070" s="5" t="s">
        <v>96</v>
      </c>
      <c r="O3070" s="5" t="s">
        <v>94</v>
      </c>
      <c r="P3070" s="5" t="s">
        <v>95</v>
      </c>
      <c r="Q3070" s="5" t="s">
        <v>84</v>
      </c>
      <c r="R3070" s="5" t="s">
        <v>108</v>
      </c>
      <c r="S3070" s="5" t="s">
        <v>114</v>
      </c>
      <c r="T3070" s="5" t="s">
        <v>88</v>
      </c>
      <c r="U3070" s="5" t="s">
        <v>115</v>
      </c>
      <c r="V3070" s="5" t="s">
        <v>116</v>
      </c>
      <c r="W3070" s="5" t="s">
        <v>119</v>
      </c>
      <c r="X3070" s="5" t="s">
        <v>118</v>
      </c>
      <c r="Y3070" s="5" t="n">
        <v>1</v>
      </c>
      <c r="Z3070" s="5" t="n">
        <v>0</v>
      </c>
      <c r="AA3070" s="5" t="str">
        <f aca="false">IF(Y3070&gt;Z3070,"Win",IF(Y3070&lt;Z3070,"Loss","Draw"))</f>
        <v>Win</v>
      </c>
      <c r="AB3070" s="5" t="s">
        <v>98</v>
      </c>
      <c r="AC3070" s="5" t="s">
        <v>99</v>
      </c>
      <c r="AD3070" s="5" t="s">
        <v>379</v>
      </c>
      <c r="AE3070" s="5" t="s">
        <v>6613</v>
      </c>
      <c r="AF3070" s="5" t="str">
        <f aca="false">IF(AD3070&lt;AE3070,AD3070,AE3070)</f>
        <v>Archers, Berserker, Dark Prince, Giant Snowball, Goblin Hut, Graveyard, Ice Spirit, Poison</v>
      </c>
      <c r="AG3070" s="5" t="str">
        <f aca="false">IF(AD3070&lt;AE3070,AE3070,AD3070)</f>
        <v>Barbarian Barrel, Bowler, Dart Goblin, Fireball, Minions, Mortar, Rascals, Skeleton Barrel</v>
      </c>
      <c r="AH3070" s="5" t="str">
        <f aca="false">IF(AD3070=AF3070,AA3070,IF(AA3070="Win","Loss",IF(AA3070="Loss","Win","Draw")))</f>
        <v>Loss</v>
      </c>
      <c r="AI3070" s="5" t="s">
        <v>102</v>
      </c>
    </row>
    <row r="3071" customFormat="false" ht="15" hidden="false" customHeight="true" outlineLevel="0" collapsed="false">
      <c r="A3071" s="5" t="s">
        <v>6614</v>
      </c>
      <c r="B3071" s="5" t="n">
        <v>1</v>
      </c>
      <c r="C3071" s="5" t="s">
        <v>1695</v>
      </c>
      <c r="D3071" s="5" t="s">
        <v>1696</v>
      </c>
      <c r="E3071" s="5" t="s">
        <v>3463</v>
      </c>
      <c r="F3071" s="5" t="s">
        <v>3464</v>
      </c>
      <c r="G3071" s="5" t="s">
        <v>6615</v>
      </c>
      <c r="H3071" s="5" t="s">
        <v>163</v>
      </c>
      <c r="I3071" s="5" t="s">
        <v>92</v>
      </c>
      <c r="J3071" s="5" t="s">
        <v>158</v>
      </c>
      <c r="K3071" s="5" t="s">
        <v>90</v>
      </c>
      <c r="L3071" s="5" t="s">
        <v>93</v>
      </c>
      <c r="M3071" s="5" t="s">
        <v>159</v>
      </c>
      <c r="N3071" s="5" t="s">
        <v>96</v>
      </c>
      <c r="O3071" s="5" t="s">
        <v>94</v>
      </c>
      <c r="P3071" s="5" t="s">
        <v>150</v>
      </c>
      <c r="Q3071" s="5" t="s">
        <v>473</v>
      </c>
      <c r="R3071" s="5" t="s">
        <v>95</v>
      </c>
      <c r="S3071" s="5" t="s">
        <v>107</v>
      </c>
      <c r="T3071" s="5" t="s">
        <v>165</v>
      </c>
      <c r="U3071" s="5" t="s">
        <v>474</v>
      </c>
      <c r="V3071" s="5" t="s">
        <v>150</v>
      </c>
      <c r="W3071" s="5" t="s">
        <v>93</v>
      </c>
      <c r="X3071" s="5" t="s">
        <v>173</v>
      </c>
      <c r="Y3071" s="5" t="n">
        <v>1</v>
      </c>
      <c r="Z3071" s="5" t="n">
        <v>0</v>
      </c>
      <c r="AA3071" s="5" t="str">
        <f aca="false">IF(Y3071&gt;Z3071,"Win",IF(Y3071&lt;Z3071,"Loss","Draw"))</f>
        <v>Win</v>
      </c>
      <c r="AB3071" s="5" t="s">
        <v>98</v>
      </c>
      <c r="AC3071" s="5" t="s">
        <v>99</v>
      </c>
      <c r="AD3071" s="5" t="s">
        <v>967</v>
      </c>
      <c r="AE3071" s="5" t="s">
        <v>6616</v>
      </c>
      <c r="AF3071" s="5" t="str">
        <f aca="false">IF(AD3071&lt;AE3071,AD3071,AE3071)</f>
        <v>Barbarian Barrel, Electro Spirit, Fireball, Flying Machine, Goblin Cage, Hog Rider, Royal Recruits, Zappies</v>
      </c>
      <c r="AG3071" s="5" t="str">
        <f aca="false">IF(AD3071&lt;AE3071,AE3071,AD3071)</f>
        <v>Bowler, Dart Goblin, Electro Spirit, Fireball, Minions, Mortar, Rascals, Skeleton Barrel</v>
      </c>
      <c r="AH3071" s="5" t="str">
        <f aca="false">IF(AD3071=AF3071,AA3071,IF(AA3071="Win","Loss",IF(AA3071="Loss","Win","Draw")))</f>
        <v>Loss</v>
      </c>
      <c r="AI3071" s="5" t="s">
        <v>102</v>
      </c>
    </row>
    <row r="3072" customFormat="false" ht="15" hidden="false" customHeight="true" outlineLevel="0" collapsed="false">
      <c r="A3072" s="5" t="s">
        <v>6614</v>
      </c>
      <c r="B3072" s="5" t="n">
        <v>2</v>
      </c>
      <c r="C3072" s="5" t="s">
        <v>1695</v>
      </c>
      <c r="D3072" s="5" t="s">
        <v>1696</v>
      </c>
      <c r="E3072" s="5" t="s">
        <v>3463</v>
      </c>
      <c r="F3072" s="5" t="s">
        <v>3464</v>
      </c>
      <c r="G3072" s="5" t="s">
        <v>6617</v>
      </c>
      <c r="H3072" s="5" t="s">
        <v>163</v>
      </c>
      <c r="I3072" s="5" t="s">
        <v>127</v>
      </c>
      <c r="J3072" s="5" t="s">
        <v>128</v>
      </c>
      <c r="K3072" s="5" t="s">
        <v>129</v>
      </c>
      <c r="L3072" s="5" t="s">
        <v>97</v>
      </c>
      <c r="M3072" s="5" t="s">
        <v>133</v>
      </c>
      <c r="N3072" s="5" t="s">
        <v>173</v>
      </c>
      <c r="O3072" s="5" t="s">
        <v>130</v>
      </c>
      <c r="P3072" s="5" t="s">
        <v>86</v>
      </c>
      <c r="Q3072" s="5" t="s">
        <v>127</v>
      </c>
      <c r="R3072" s="5" t="s">
        <v>128</v>
      </c>
      <c r="S3072" s="5" t="s">
        <v>129</v>
      </c>
      <c r="T3072" s="5" t="s">
        <v>86</v>
      </c>
      <c r="U3072" s="5" t="s">
        <v>133</v>
      </c>
      <c r="V3072" s="5" t="s">
        <v>131</v>
      </c>
      <c r="W3072" s="5" t="s">
        <v>294</v>
      </c>
      <c r="X3072" s="5" t="s">
        <v>124</v>
      </c>
      <c r="Y3072" s="5" t="n">
        <v>1</v>
      </c>
      <c r="Z3072" s="5" t="n">
        <v>0</v>
      </c>
      <c r="AA3072" s="5" t="str">
        <f aca="false">IF(Y3072&gt;Z3072,"Win",IF(Y3072&lt;Z3072,"Loss","Draw"))</f>
        <v>Win</v>
      </c>
      <c r="AB3072" s="5" t="s">
        <v>98</v>
      </c>
      <c r="AC3072" s="5" t="s">
        <v>99</v>
      </c>
      <c r="AD3072" s="5" t="s">
        <v>2394</v>
      </c>
      <c r="AE3072" s="5" t="s">
        <v>6618</v>
      </c>
      <c r="AF3072" s="5" t="str">
        <f aca="false">IF(AD3072&lt;AE3072,AD3072,AE3072)</f>
        <v>Arrows, Battle Ram, Golden Knight, Mega Knight, Mother Witch, Ronin, Skeleton Dragons, Zappies</v>
      </c>
      <c r="AG3072" s="5" t="str">
        <f aca="false">IF(AD3072&lt;AE3072,AE3072,AD3072)</f>
        <v>Bandit, Battle Ram, Golden Knight, Mega Knight, Mother Witch, Royal Ghost, Skeleton Dragons, Vines</v>
      </c>
      <c r="AH3072" s="5" t="str">
        <f aca="false">IF(AD3072=AF3072,AA3072,IF(AA3072="Win","Loss",IF(AA3072="Loss","Win","Draw")))</f>
        <v>Win</v>
      </c>
      <c r="AI3072" s="5" t="s">
        <v>102</v>
      </c>
    </row>
    <row r="3073" customFormat="false" ht="15" hidden="false" customHeight="true" outlineLevel="0" collapsed="false">
      <c r="A3073" s="5" t="s">
        <v>6619</v>
      </c>
      <c r="B3073" s="5" t="n">
        <v>1</v>
      </c>
      <c r="C3073" s="5" t="s">
        <v>1695</v>
      </c>
      <c r="D3073" s="5" t="s">
        <v>1696</v>
      </c>
      <c r="E3073" s="6" t="s">
        <v>3704</v>
      </c>
      <c r="F3073" s="5" t="s">
        <v>3705</v>
      </c>
      <c r="G3073" s="5" t="s">
        <v>6620</v>
      </c>
      <c r="H3073" s="5" t="s">
        <v>352</v>
      </c>
      <c r="I3073" s="5" t="s">
        <v>201</v>
      </c>
      <c r="J3073" s="5" t="s">
        <v>202</v>
      </c>
      <c r="K3073" s="5" t="s">
        <v>123</v>
      </c>
      <c r="L3073" s="5" t="s">
        <v>111</v>
      </c>
      <c r="M3073" s="5" t="s">
        <v>88</v>
      </c>
      <c r="N3073" s="5" t="s">
        <v>187</v>
      </c>
      <c r="O3073" s="5" t="s">
        <v>95</v>
      </c>
      <c r="P3073" s="5" t="s">
        <v>234</v>
      </c>
      <c r="Q3073" s="5" t="s">
        <v>152</v>
      </c>
      <c r="R3073" s="5" t="s">
        <v>158</v>
      </c>
      <c r="S3073" s="5" t="s">
        <v>128</v>
      </c>
      <c r="T3073" s="5" t="s">
        <v>387</v>
      </c>
      <c r="U3073" s="5" t="s">
        <v>85</v>
      </c>
      <c r="V3073" s="5" t="s">
        <v>139</v>
      </c>
      <c r="W3073" s="5" t="s">
        <v>119</v>
      </c>
      <c r="X3073" s="5" t="s">
        <v>187</v>
      </c>
      <c r="Y3073" s="5" t="n">
        <v>1</v>
      </c>
      <c r="Z3073" s="5" t="n">
        <v>0</v>
      </c>
      <c r="AA3073" s="5" t="str">
        <f aca="false">IF(Y3073&gt;Z3073,"Win",IF(Y3073&lt;Z3073,"Loss","Draw"))</f>
        <v>Win</v>
      </c>
      <c r="AB3073" s="5" t="s">
        <v>98</v>
      </c>
      <c r="AC3073" s="5" t="s">
        <v>99</v>
      </c>
      <c r="AD3073" s="5" t="s">
        <v>295</v>
      </c>
      <c r="AE3073" s="5" t="s">
        <v>6621</v>
      </c>
      <c r="AF3073" s="5" t="str">
        <f aca="false">IF(AD3073&lt;AE3073,AD3073,AE3073)</f>
        <v>Baby Dragon, Bowler, Electro Giant, Goblin Hut, Golden Knight, Lightning, Mega Minion, Tornado</v>
      </c>
      <c r="AG3073" s="5" t="str">
        <f aca="false">IF(AD3073&lt;AE3073,AE3073,AD3073)</f>
        <v>Barbarian Barrel, Berserker, Bomb Tower, Goblinstein, Magic Archer, Miner, Tornado, Wall Breakers</v>
      </c>
      <c r="AH3073" s="5" t="str">
        <f aca="false">IF(AD3073=AF3073,AA3073,IF(AA3073="Win","Loss",IF(AA3073="Loss","Win","Draw")))</f>
        <v>Loss</v>
      </c>
      <c r="AI3073" s="5" t="s">
        <v>102</v>
      </c>
    </row>
    <row r="3074" customFormat="false" ht="15" hidden="false" customHeight="true" outlineLevel="0" collapsed="false">
      <c r="A3074" s="5" t="s">
        <v>6619</v>
      </c>
      <c r="B3074" s="5" t="n">
        <v>2</v>
      </c>
      <c r="C3074" s="5" t="s">
        <v>1695</v>
      </c>
      <c r="D3074" s="5" t="s">
        <v>1696</v>
      </c>
      <c r="E3074" s="6" t="s">
        <v>3704</v>
      </c>
      <c r="F3074" s="5" t="s">
        <v>3705</v>
      </c>
      <c r="G3074" s="5" t="s">
        <v>6622</v>
      </c>
      <c r="H3074" s="5" t="s">
        <v>352</v>
      </c>
      <c r="I3074" s="5" t="s">
        <v>113</v>
      </c>
      <c r="J3074" s="5" t="s">
        <v>108</v>
      </c>
      <c r="K3074" s="5" t="s">
        <v>87</v>
      </c>
      <c r="L3074" s="5" t="s">
        <v>114</v>
      </c>
      <c r="M3074" s="5" t="s">
        <v>118</v>
      </c>
      <c r="N3074" s="5" t="s">
        <v>116</v>
      </c>
      <c r="O3074" s="5" t="s">
        <v>115</v>
      </c>
      <c r="P3074" s="5" t="s">
        <v>126</v>
      </c>
      <c r="Q3074" s="5" t="s">
        <v>127</v>
      </c>
      <c r="R3074" s="5" t="s">
        <v>219</v>
      </c>
      <c r="S3074" s="5" t="s">
        <v>124</v>
      </c>
      <c r="T3074" s="5" t="s">
        <v>117</v>
      </c>
      <c r="U3074" s="5" t="s">
        <v>133</v>
      </c>
      <c r="V3074" s="5" t="s">
        <v>294</v>
      </c>
      <c r="W3074" s="5" t="s">
        <v>173</v>
      </c>
      <c r="X3074" s="5" t="s">
        <v>95</v>
      </c>
      <c r="Y3074" s="5" t="n">
        <v>0</v>
      </c>
      <c r="Z3074" s="5" t="n">
        <v>1</v>
      </c>
      <c r="AA3074" s="5" t="str">
        <f aca="false">IF(Y3074&gt;Z3074,"Win",IF(Y3074&lt;Z3074,"Loss","Draw"))</f>
        <v>Loss</v>
      </c>
      <c r="AB3074" s="5" t="s">
        <v>98</v>
      </c>
      <c r="AC3074" s="5" t="s">
        <v>99</v>
      </c>
      <c r="AD3074" s="5" t="s">
        <v>6623</v>
      </c>
      <c r="AE3074" s="5" t="s">
        <v>296</v>
      </c>
      <c r="AF3074" s="5" t="str">
        <f aca="false">IF(AD3074&lt;AE3074,AD3074,AE3074)</f>
        <v>Barbarian Barrel, Battle Ram, Giant Skeleton, Mother Witch, Royal Ghost, Vines, Wizard, Zappies</v>
      </c>
      <c r="AG3074" s="5" t="str">
        <f aca="false">IF(AD3074&lt;AE3074,AE3074,AD3074)</f>
        <v>Dark Prince, Furnace, Giant Snowball, Graveyard, Ice Spirit, Poison, Skeletons, Tesla</v>
      </c>
      <c r="AH3074" s="5" t="str">
        <f aca="false">IF(AD3074=AF3074,AA3074,IF(AA3074="Win","Loss",IF(AA3074="Loss","Win","Draw")))</f>
        <v>Win</v>
      </c>
      <c r="AI3074" s="5" t="s">
        <v>102</v>
      </c>
    </row>
    <row r="3075" customFormat="false" ht="15" hidden="false" customHeight="true" outlineLevel="0" collapsed="false">
      <c r="A3075" s="5" t="s">
        <v>6619</v>
      </c>
      <c r="B3075" s="5" t="n">
        <v>3</v>
      </c>
      <c r="C3075" s="5" t="s">
        <v>1695</v>
      </c>
      <c r="D3075" s="5" t="s">
        <v>1696</v>
      </c>
      <c r="E3075" s="6" t="s">
        <v>3704</v>
      </c>
      <c r="F3075" s="5" t="s">
        <v>3705</v>
      </c>
      <c r="G3075" s="5" t="s">
        <v>6624</v>
      </c>
      <c r="H3075" s="5" t="s">
        <v>81</v>
      </c>
      <c r="I3075" s="5" t="s">
        <v>90</v>
      </c>
      <c r="J3075" s="5" t="s">
        <v>91</v>
      </c>
      <c r="K3075" s="5" t="s">
        <v>92</v>
      </c>
      <c r="L3075" s="5" t="s">
        <v>125</v>
      </c>
      <c r="M3075" s="5" t="s">
        <v>93</v>
      </c>
      <c r="N3075" s="5" t="s">
        <v>96</v>
      </c>
      <c r="O3075" s="5" t="s">
        <v>94</v>
      </c>
      <c r="P3075" s="5" t="s">
        <v>89</v>
      </c>
      <c r="Q3075" s="5" t="s">
        <v>208</v>
      </c>
      <c r="R3075" s="5" t="s">
        <v>186</v>
      </c>
      <c r="S3075" s="5" t="s">
        <v>284</v>
      </c>
      <c r="T3075" s="5" t="s">
        <v>110</v>
      </c>
      <c r="U3075" s="5" t="s">
        <v>86</v>
      </c>
      <c r="V3075" s="5" t="s">
        <v>114</v>
      </c>
      <c r="W3075" s="5" t="s">
        <v>93</v>
      </c>
      <c r="X3075" s="5" t="s">
        <v>107</v>
      </c>
      <c r="Y3075" s="5" t="n">
        <v>2</v>
      </c>
      <c r="Z3075" s="5" t="n">
        <v>1</v>
      </c>
      <c r="AA3075" s="5" t="str">
        <f aca="false">IF(Y3075&gt;Z3075,"Win",IF(Y3075&lt;Z3075,"Loss","Draw"))</f>
        <v>Win</v>
      </c>
      <c r="AB3075" s="5" t="s">
        <v>98</v>
      </c>
      <c r="AC3075" s="5" t="s">
        <v>99</v>
      </c>
      <c r="AD3075" s="5" t="s">
        <v>519</v>
      </c>
      <c r="AE3075" s="5" t="s">
        <v>6625</v>
      </c>
      <c r="AF3075" s="5" t="str">
        <f aca="false">IF(AD3075&lt;AE3075,AD3075,AE3075)</f>
        <v>Balloon, Fireball, Giant Snowball, Goblin Cage, Inferno Dragon, Lava Hound, Skeleton Dragons, Valkyrie</v>
      </c>
      <c r="AG3075" s="5" t="str">
        <f aca="false">IF(AD3075&lt;AE3075,AE3075,AD3075)</f>
        <v>Cannon Cart, Fireball, Goblins, Minions, Mortar, Rascals, Skeleton Barrel, The Log</v>
      </c>
      <c r="AH3075" s="5" t="str">
        <f aca="false">IF(AD3075=AF3075,AA3075,IF(AA3075="Win","Loss",IF(AA3075="Loss","Win","Draw")))</f>
        <v>Loss</v>
      </c>
      <c r="AI3075" s="5" t="s">
        <v>102</v>
      </c>
    </row>
    <row r="3076" customFormat="false" ht="15" hidden="false" customHeight="true" outlineLevel="0" collapsed="false">
      <c r="A3076" s="5" t="s">
        <v>6626</v>
      </c>
      <c r="B3076" s="5" t="n">
        <v>1</v>
      </c>
      <c r="C3076" s="5" t="s">
        <v>1695</v>
      </c>
      <c r="D3076" s="5" t="s">
        <v>1696</v>
      </c>
      <c r="E3076" s="5" t="s">
        <v>452</v>
      </c>
      <c r="F3076" s="5" t="s">
        <v>453</v>
      </c>
      <c r="G3076" s="5" t="s">
        <v>3685</v>
      </c>
      <c r="H3076" s="5" t="s">
        <v>163</v>
      </c>
      <c r="I3076" s="5" t="s">
        <v>141</v>
      </c>
      <c r="J3076" s="5" t="s">
        <v>95</v>
      </c>
      <c r="K3076" s="5" t="s">
        <v>107</v>
      </c>
      <c r="L3076" s="5" t="s">
        <v>177</v>
      </c>
      <c r="M3076" s="5" t="s">
        <v>178</v>
      </c>
      <c r="N3076" s="5" t="s">
        <v>93</v>
      </c>
      <c r="O3076" s="5" t="s">
        <v>150</v>
      </c>
      <c r="P3076" s="5" t="s">
        <v>143</v>
      </c>
      <c r="Q3076" s="5" t="s">
        <v>90</v>
      </c>
      <c r="R3076" s="5" t="s">
        <v>91</v>
      </c>
      <c r="S3076" s="5" t="s">
        <v>92</v>
      </c>
      <c r="T3076" s="5" t="s">
        <v>93</v>
      </c>
      <c r="U3076" s="5" t="s">
        <v>97</v>
      </c>
      <c r="V3076" s="5" t="s">
        <v>96</v>
      </c>
      <c r="W3076" s="5" t="s">
        <v>94</v>
      </c>
      <c r="X3076" s="5" t="s">
        <v>89</v>
      </c>
      <c r="Y3076" s="5" t="n">
        <v>0</v>
      </c>
      <c r="Z3076" s="5" t="n">
        <v>1</v>
      </c>
      <c r="AA3076" s="5" t="str">
        <f aca="false">IF(Y3076&gt;Z3076,"Win",IF(Y3076&lt;Z3076,"Loss","Draw"))</f>
        <v>Loss</v>
      </c>
      <c r="AB3076" s="5" t="s">
        <v>98</v>
      </c>
      <c r="AC3076" s="5" t="s">
        <v>99</v>
      </c>
      <c r="AD3076" s="5" t="s">
        <v>180</v>
      </c>
      <c r="AE3076" s="5" t="s">
        <v>825</v>
      </c>
      <c r="AF3076" s="5" t="str">
        <f aca="false">IF(AD3076&lt;AE3076,AD3076,AE3076)</f>
        <v>Barbarian Barrel, Electro Spirit, Fireball, Goblin Cage, Heal Spirit, Lumberjack, Phoenix, Royal Giant</v>
      </c>
      <c r="AG3076" s="5" t="str">
        <f aca="false">IF(AD3076&lt;AE3076,AE3076,AD3076)</f>
        <v>Fireball, Goblins, Minions, Mortar, Rascals, Ronin, Skeleton Barrel, The Log</v>
      </c>
      <c r="AH3076" s="5" t="str">
        <f aca="false">IF(AD3076=AF3076,AA3076,IF(AA3076="Win","Loss",IF(AA3076="Loss","Win","Draw")))</f>
        <v>Loss</v>
      </c>
      <c r="AI3076" s="5" t="s">
        <v>102</v>
      </c>
    </row>
    <row r="3077" customFormat="false" ht="15" hidden="false" customHeight="true" outlineLevel="0" collapsed="false">
      <c r="A3077" s="5" t="s">
        <v>6626</v>
      </c>
      <c r="B3077" s="5" t="n">
        <v>2</v>
      </c>
      <c r="C3077" s="5" t="s">
        <v>1695</v>
      </c>
      <c r="D3077" s="5" t="s">
        <v>1696</v>
      </c>
      <c r="E3077" s="5" t="s">
        <v>452</v>
      </c>
      <c r="F3077" s="5" t="s">
        <v>453</v>
      </c>
      <c r="G3077" s="5" t="s">
        <v>3686</v>
      </c>
      <c r="H3077" s="5" t="s">
        <v>163</v>
      </c>
      <c r="I3077" s="5" t="s">
        <v>185</v>
      </c>
      <c r="J3077" s="5" t="s">
        <v>186</v>
      </c>
      <c r="K3077" s="5" t="s">
        <v>109</v>
      </c>
      <c r="L3077" s="5" t="s">
        <v>111</v>
      </c>
      <c r="M3077" s="5" t="s">
        <v>117</v>
      </c>
      <c r="N3077" s="5" t="s">
        <v>173</v>
      </c>
      <c r="O3077" s="5" t="s">
        <v>187</v>
      </c>
      <c r="P3077" s="5" t="s">
        <v>188</v>
      </c>
      <c r="Q3077" s="5" t="s">
        <v>82</v>
      </c>
      <c r="R3077" s="5" t="s">
        <v>83</v>
      </c>
      <c r="S3077" s="5" t="s">
        <v>84</v>
      </c>
      <c r="T3077" s="5" t="s">
        <v>85</v>
      </c>
      <c r="U3077" s="5" t="s">
        <v>150</v>
      </c>
      <c r="V3077" s="5" t="s">
        <v>126</v>
      </c>
      <c r="W3077" s="5" t="s">
        <v>95</v>
      </c>
      <c r="X3077" s="5" t="s">
        <v>234</v>
      </c>
      <c r="Y3077" s="5" t="n">
        <v>1</v>
      </c>
      <c r="Z3077" s="5" t="n">
        <v>0</v>
      </c>
      <c r="AA3077" s="5" t="str">
        <f aca="false">IF(Y3077&gt;Z3077,"Win",IF(Y3077&lt;Z3077,"Loss","Draw"))</f>
        <v>Win</v>
      </c>
      <c r="AB3077" s="5" t="s">
        <v>98</v>
      </c>
      <c r="AC3077" s="5" t="s">
        <v>99</v>
      </c>
      <c r="AD3077" s="5" t="s">
        <v>538</v>
      </c>
      <c r="AE3077" s="5" t="s">
        <v>3687</v>
      </c>
      <c r="AF3077" s="5" t="str">
        <f aca="false">IF(AD3077&lt;AE3077,AD3077,AE3077)</f>
        <v>Archers, Barbarian Barrel, Bomb Tower, Electro Spirit, Lightning, Monk, Royal Hogs, Skeletons</v>
      </c>
      <c r="AG3077" s="5" t="str">
        <f aca="false">IF(AD3077&lt;AE3077,AE3077,AD3077)</f>
        <v>Balloon, Executioner, Giant Skeleton, Miner, Tombstone, Tornado, Zap, Zappies</v>
      </c>
      <c r="AH3077" s="5" t="str">
        <f aca="false">IF(AD3077=AF3077,AA3077,IF(AA3077="Win","Loss",IF(AA3077="Loss","Win","Draw")))</f>
        <v>Loss</v>
      </c>
      <c r="AI3077" s="5" t="s">
        <v>102</v>
      </c>
    </row>
    <row r="3078" customFormat="false" ht="15" hidden="false" customHeight="true" outlineLevel="0" collapsed="false">
      <c r="A3078" s="5" t="s">
        <v>6626</v>
      </c>
      <c r="B3078" s="5" t="n">
        <v>3</v>
      </c>
      <c r="C3078" s="5" t="s">
        <v>1695</v>
      </c>
      <c r="D3078" s="5" t="s">
        <v>1696</v>
      </c>
      <c r="E3078" s="5" t="s">
        <v>452</v>
      </c>
      <c r="F3078" s="5" t="s">
        <v>453</v>
      </c>
      <c r="G3078" s="5" t="s">
        <v>3688</v>
      </c>
      <c r="H3078" s="5" t="s">
        <v>163</v>
      </c>
      <c r="I3078" s="5" t="s">
        <v>203</v>
      </c>
      <c r="J3078" s="5" t="s">
        <v>202</v>
      </c>
      <c r="K3078" s="5" t="s">
        <v>201</v>
      </c>
      <c r="L3078" s="5" t="s">
        <v>157</v>
      </c>
      <c r="M3078" s="5" t="s">
        <v>204</v>
      </c>
      <c r="N3078" s="5" t="s">
        <v>87</v>
      </c>
      <c r="O3078" s="5" t="s">
        <v>118</v>
      </c>
      <c r="P3078" s="5" t="s">
        <v>88</v>
      </c>
      <c r="Q3078" s="5" t="s">
        <v>208</v>
      </c>
      <c r="R3078" s="5" t="s">
        <v>186</v>
      </c>
      <c r="S3078" s="5" t="s">
        <v>188</v>
      </c>
      <c r="T3078" s="5" t="s">
        <v>109</v>
      </c>
      <c r="U3078" s="5" t="s">
        <v>86</v>
      </c>
      <c r="V3078" s="5" t="s">
        <v>112</v>
      </c>
      <c r="W3078" s="5" t="s">
        <v>130</v>
      </c>
      <c r="X3078" s="5" t="s">
        <v>110</v>
      </c>
      <c r="Y3078" s="5" t="n">
        <v>1</v>
      </c>
      <c r="Z3078" s="5" t="n">
        <v>0</v>
      </c>
      <c r="AA3078" s="5" t="str">
        <f aca="false">IF(Y3078&gt;Z3078,"Win",IF(Y3078&lt;Z3078,"Loss","Draw"))</f>
        <v>Win</v>
      </c>
      <c r="AB3078" s="5" t="s">
        <v>98</v>
      </c>
      <c r="AC3078" s="5" t="s">
        <v>99</v>
      </c>
      <c r="AD3078" s="5" t="s">
        <v>206</v>
      </c>
      <c r="AE3078" s="5" t="s">
        <v>1478</v>
      </c>
      <c r="AF3078" s="5" t="str">
        <f aca="false">IF(AD3078&lt;AE3078,AD3078,AE3078)</f>
        <v>Arrows, Balloon, Lava Hound, Skeleton Dragons, Spirit Empress, Tombstone, Valkyrie, Zap</v>
      </c>
      <c r="AG3078" s="5" t="str">
        <f aca="false">IF(AD3078&lt;AE3078,AE3078,AD3078)</f>
        <v>Berserker, Fire Spirit, Goblin Barrel, Ice Spirit, Magic Archer, Royal Delivery, Tesla, Wall Breakers</v>
      </c>
      <c r="AH3078" s="5" t="str">
        <f aca="false">IF(AD3078=AF3078,AA3078,IF(AA3078="Win","Loss",IF(AA3078="Loss","Win","Draw")))</f>
        <v>Loss</v>
      </c>
      <c r="AI3078" s="5" t="s">
        <v>102</v>
      </c>
    </row>
    <row r="3079" customFormat="false" ht="15" hidden="false" customHeight="true" outlineLevel="0" collapsed="false">
      <c r="A3079" s="7" t="s">
        <v>6627</v>
      </c>
      <c r="B3079" s="7" t="n">
        <v>1</v>
      </c>
      <c r="C3079" s="7" t="s">
        <v>1695</v>
      </c>
      <c r="D3079" s="7" t="s">
        <v>1696</v>
      </c>
      <c r="E3079" s="7" t="s">
        <v>1676</v>
      </c>
      <c r="F3079" s="7" t="s">
        <v>1677</v>
      </c>
      <c r="G3079" s="7" t="s">
        <v>1260</v>
      </c>
      <c r="H3079" s="7" t="s">
        <v>163</v>
      </c>
      <c r="I3079" s="7" t="s">
        <v>82</v>
      </c>
      <c r="J3079" s="7" t="s">
        <v>151</v>
      </c>
      <c r="K3079" s="7" t="s">
        <v>152</v>
      </c>
      <c r="L3079" s="7" t="s">
        <v>150</v>
      </c>
      <c r="M3079" s="7" t="s">
        <v>89</v>
      </c>
      <c r="N3079" s="7" t="s">
        <v>126</v>
      </c>
      <c r="O3079" s="7" t="s">
        <v>85</v>
      </c>
      <c r="P3079" s="7" t="s">
        <v>153</v>
      </c>
      <c r="Q3079" s="7" t="s">
        <v>107</v>
      </c>
      <c r="R3079" s="7" t="s">
        <v>108</v>
      </c>
      <c r="S3079" s="7" t="s">
        <v>152</v>
      </c>
      <c r="T3079" s="7" t="s">
        <v>130</v>
      </c>
      <c r="U3079" s="7" t="s">
        <v>110</v>
      </c>
      <c r="V3079" s="7" t="s">
        <v>112</v>
      </c>
      <c r="W3079" s="7" t="s">
        <v>111</v>
      </c>
      <c r="X3079" s="7" t="s">
        <v>109</v>
      </c>
      <c r="Y3079" s="7" t="n">
        <v>0</v>
      </c>
      <c r="Z3079" s="7" t="n">
        <v>1</v>
      </c>
      <c r="AA3079" s="7" t="str">
        <f aca="false">IF(Y3079&gt;Z3079,"Win",IF(Y3079&lt;Z3079,"Loss","Draw"))</f>
        <v>Loss</v>
      </c>
      <c r="AB3079" s="7" t="s">
        <v>99</v>
      </c>
      <c r="AC3079" s="7" t="s">
        <v>99</v>
      </c>
      <c r="AD3079" s="7" t="s">
        <v>155</v>
      </c>
      <c r="AE3079" s="7" t="s">
        <v>6628</v>
      </c>
      <c r="AF3079" s="7" t="str">
        <f aca="false">IF(AD3079&lt;AE3079,AD3079,AE3079)</f>
        <v>Arrows, Baby Dragon, Dark Prince, Goblin Cage, Lava Hound, Miner, Spirit Empress, Zap</v>
      </c>
      <c r="AG3079" s="7" t="str">
        <f aca="false">IF(AD3079&lt;AE3079,AE3079,AD3079)</f>
        <v>Baby Dragon, Cannon, Electro Spirit, Lightning, Mighty Miner, Royal Hogs, Skeletons, The Log</v>
      </c>
      <c r="AH3079" s="7" t="str">
        <f aca="false">IF(AD3079=AF3079,AA3079,IF(AA3079="Win","Loss",IF(AA3079="Loss","Win","Draw")))</f>
        <v>Win</v>
      </c>
      <c r="AI3079" s="7" t="s">
        <v>102</v>
      </c>
    </row>
    <row r="3080" customFormat="false" ht="15" hidden="false" customHeight="true" outlineLevel="0" collapsed="false">
      <c r="A3080" s="7" t="s">
        <v>6627</v>
      </c>
      <c r="B3080" s="7" t="n">
        <v>2</v>
      </c>
      <c r="C3080" s="7" t="s">
        <v>1695</v>
      </c>
      <c r="D3080" s="7" t="s">
        <v>1696</v>
      </c>
      <c r="E3080" s="7" t="s">
        <v>1676</v>
      </c>
      <c r="F3080" s="7" t="s">
        <v>1677</v>
      </c>
      <c r="G3080" s="7" t="s">
        <v>6629</v>
      </c>
      <c r="H3080" s="7" t="s">
        <v>163</v>
      </c>
      <c r="I3080" s="7" t="s">
        <v>177</v>
      </c>
      <c r="J3080" s="7" t="s">
        <v>83</v>
      </c>
      <c r="K3080" s="7" t="s">
        <v>84</v>
      </c>
      <c r="L3080" s="7" t="s">
        <v>95</v>
      </c>
      <c r="M3080" s="7" t="s">
        <v>93</v>
      </c>
      <c r="N3080" s="7" t="s">
        <v>133</v>
      </c>
      <c r="O3080" s="7" t="s">
        <v>215</v>
      </c>
      <c r="P3080" s="7" t="s">
        <v>188</v>
      </c>
      <c r="Q3080" s="7" t="s">
        <v>219</v>
      </c>
      <c r="R3080" s="7" t="s">
        <v>83</v>
      </c>
      <c r="S3080" s="7" t="s">
        <v>124</v>
      </c>
      <c r="T3080" s="7" t="s">
        <v>294</v>
      </c>
      <c r="U3080" s="7" t="s">
        <v>97</v>
      </c>
      <c r="V3080" s="7" t="s">
        <v>223</v>
      </c>
      <c r="W3080" s="7" t="s">
        <v>173</v>
      </c>
      <c r="X3080" s="7" t="s">
        <v>143</v>
      </c>
      <c r="Y3080" s="7" t="n">
        <v>0</v>
      </c>
      <c r="Z3080" s="7" t="n">
        <v>1</v>
      </c>
      <c r="AA3080" s="7" t="str">
        <f aca="false">IF(Y3080&gt;Z3080,"Win",IF(Y3080&lt;Z3080,"Loss","Draw"))</f>
        <v>Loss</v>
      </c>
      <c r="AB3080" s="7" t="s">
        <v>99</v>
      </c>
      <c r="AC3080" s="7" t="s">
        <v>99</v>
      </c>
      <c r="AD3080" s="7" t="s">
        <v>6630</v>
      </c>
      <c r="AE3080" s="7" t="s">
        <v>6631</v>
      </c>
      <c r="AF3080" s="7" t="str">
        <f aca="false">IF(AD3080&lt;AE3080,AD3080,AE3080)</f>
        <v>Archers, Barbarian Barrel, Fireball, Fisherman, Monk, Mother Witch, Royal Giant, Tombstone</v>
      </c>
      <c r="AG3080" s="7" t="str">
        <f aca="false">IF(AD3080&lt;AE3080,AE3080,AD3080)</f>
        <v>Heal Spirit, Monk, Ram Rider, Ronin, Royal Ghost, Vines, Wizard, Zappies</v>
      </c>
      <c r="AH3080" s="7" t="str">
        <f aca="false">IF(AD3080=AF3080,AA3080,IF(AA3080="Win","Loss",IF(AA3080="Loss","Win","Draw")))</f>
        <v>Loss</v>
      </c>
      <c r="AI3080" s="7" t="s">
        <v>102</v>
      </c>
    </row>
    <row r="3081" customFormat="false" ht="15" hidden="false" customHeight="true" outlineLevel="0" collapsed="false">
      <c r="A3081" s="5" t="s">
        <v>6632</v>
      </c>
      <c r="B3081" s="5" t="n">
        <v>1</v>
      </c>
      <c r="C3081" s="5" t="s">
        <v>1695</v>
      </c>
      <c r="D3081" s="5" t="s">
        <v>1696</v>
      </c>
      <c r="E3081" s="5" t="s">
        <v>3676</v>
      </c>
      <c r="F3081" s="5" t="s">
        <v>3677</v>
      </c>
      <c r="G3081" s="5" t="s">
        <v>6208</v>
      </c>
      <c r="H3081" s="5" t="s">
        <v>81</v>
      </c>
      <c r="I3081" s="5" t="s">
        <v>152</v>
      </c>
      <c r="J3081" s="5" t="s">
        <v>128</v>
      </c>
      <c r="K3081" s="5" t="s">
        <v>107</v>
      </c>
      <c r="L3081" s="5" t="s">
        <v>306</v>
      </c>
      <c r="M3081" s="5" t="s">
        <v>85</v>
      </c>
      <c r="N3081" s="5" t="s">
        <v>307</v>
      </c>
      <c r="O3081" s="5" t="s">
        <v>187</v>
      </c>
      <c r="P3081" s="5" t="s">
        <v>95</v>
      </c>
      <c r="Q3081" s="5" t="s">
        <v>177</v>
      </c>
      <c r="R3081" s="5" t="s">
        <v>83</v>
      </c>
      <c r="S3081" s="5" t="s">
        <v>95</v>
      </c>
      <c r="T3081" s="5" t="s">
        <v>215</v>
      </c>
      <c r="U3081" s="5" t="s">
        <v>150</v>
      </c>
      <c r="V3081" s="5" t="s">
        <v>93</v>
      </c>
      <c r="W3081" s="5" t="s">
        <v>126</v>
      </c>
      <c r="X3081" s="5" t="s">
        <v>257</v>
      </c>
      <c r="Y3081" s="5" t="n">
        <v>1</v>
      </c>
      <c r="Z3081" s="5" t="n">
        <v>0</v>
      </c>
      <c r="AA3081" s="5" t="str">
        <f aca="false">IF(Y3081&gt;Z3081,"Win",IF(Y3081&lt;Z3081,"Loss","Draw"))</f>
        <v>Win</v>
      </c>
      <c r="AB3081" s="5" t="s">
        <v>98</v>
      </c>
      <c r="AC3081" s="5" t="s">
        <v>99</v>
      </c>
      <c r="AD3081" s="5" t="s">
        <v>603</v>
      </c>
      <c r="AE3081" s="5" t="s">
        <v>1106</v>
      </c>
      <c r="AF3081" s="5" t="str">
        <f aca="false">IF(AD3081&lt;AE3081,AD3081,AE3081)</f>
        <v>Baby Dragon, Barbarian Barrel, Goblin Cage, Golden Knight, Golem, Ice Wizard, Lightning, Tornado</v>
      </c>
      <c r="AG3081" s="5" t="str">
        <f aca="false">IF(AD3081&lt;AE3081,AE3081,AD3081)</f>
        <v>Barbarian Barrel, Electro Spirit, Fireball, Fisherman, Hunter, Monk, Royal Giant, Skeletons</v>
      </c>
      <c r="AH3081" s="5" t="str">
        <f aca="false">IF(AD3081=AF3081,AA3081,IF(AA3081="Win","Loss",IF(AA3081="Loss","Win","Draw")))</f>
        <v>Win</v>
      </c>
      <c r="AI3081" s="5" t="s">
        <v>102</v>
      </c>
    </row>
    <row r="3082" customFormat="false" ht="15" hidden="false" customHeight="true" outlineLevel="0" collapsed="false">
      <c r="A3082" s="5" t="s">
        <v>6632</v>
      </c>
      <c r="B3082" s="5" t="n">
        <v>2</v>
      </c>
      <c r="C3082" s="5" t="s">
        <v>1695</v>
      </c>
      <c r="D3082" s="5" t="s">
        <v>1696</v>
      </c>
      <c r="E3082" s="5" t="s">
        <v>3676</v>
      </c>
      <c r="F3082" s="5" t="s">
        <v>3677</v>
      </c>
      <c r="G3082" s="5" t="s">
        <v>1742</v>
      </c>
      <c r="H3082" s="5" t="s">
        <v>81</v>
      </c>
      <c r="I3082" s="5" t="s">
        <v>137</v>
      </c>
      <c r="J3082" s="5" t="s">
        <v>241</v>
      </c>
      <c r="K3082" s="5" t="s">
        <v>114</v>
      </c>
      <c r="L3082" s="5" t="s">
        <v>87</v>
      </c>
      <c r="M3082" s="5" t="s">
        <v>157</v>
      </c>
      <c r="N3082" s="5" t="s">
        <v>116</v>
      </c>
      <c r="O3082" s="5" t="s">
        <v>126</v>
      </c>
      <c r="P3082" s="5" t="s">
        <v>242</v>
      </c>
      <c r="Q3082" s="5" t="s">
        <v>152</v>
      </c>
      <c r="R3082" s="5" t="s">
        <v>128</v>
      </c>
      <c r="S3082" s="5" t="s">
        <v>107</v>
      </c>
      <c r="T3082" s="5" t="s">
        <v>187</v>
      </c>
      <c r="U3082" s="5" t="s">
        <v>242</v>
      </c>
      <c r="V3082" s="5" t="s">
        <v>306</v>
      </c>
      <c r="W3082" s="5" t="s">
        <v>307</v>
      </c>
      <c r="X3082" s="5" t="s">
        <v>85</v>
      </c>
      <c r="Y3082" s="5" t="n">
        <v>1</v>
      </c>
      <c r="Z3082" s="5" t="n">
        <v>0</v>
      </c>
      <c r="AA3082" s="5" t="str">
        <f aca="false">IF(Y3082&gt;Z3082,"Win",IF(Y3082&lt;Z3082,"Loss","Draw"))</f>
        <v>Win</v>
      </c>
      <c r="AB3082" s="5" t="s">
        <v>98</v>
      </c>
      <c r="AC3082" s="5" t="s">
        <v>99</v>
      </c>
      <c r="AD3082" s="5" t="s">
        <v>243</v>
      </c>
      <c r="AE3082" s="5" t="s">
        <v>308</v>
      </c>
      <c r="AF3082" s="5" t="str">
        <f aca="false">IF(AD3082&lt;AE3082,AD3082,AE3082)</f>
        <v>Baby Dragon, Bomber, Goblin Cage, Golden Knight, Golem, Ice Wizard, Lightning, Tornado</v>
      </c>
      <c r="AG3082" s="5" t="str">
        <f aca="false">IF(AD3082&lt;AE3082,AE3082,AD3082)</f>
        <v>Bomber, Fire Spirit, Giant Snowball, Goblin Drill, Knight, Poison, Skeletons, Tesla</v>
      </c>
      <c r="AH3082" s="5" t="str">
        <f aca="false">IF(AD3082=AF3082,AA3082,IF(AA3082="Win","Loss",IF(AA3082="Loss","Win","Draw")))</f>
        <v>Loss</v>
      </c>
      <c r="AI3082" s="5" t="s">
        <v>102</v>
      </c>
    </row>
    <row r="3083" customFormat="false" ht="15" hidden="false" customHeight="true" outlineLevel="0" collapsed="false">
      <c r="A3083" s="5" t="s">
        <v>6633</v>
      </c>
      <c r="B3083" s="5" t="n">
        <v>1</v>
      </c>
      <c r="C3083" s="5" t="s">
        <v>1695</v>
      </c>
      <c r="D3083" s="5" t="s">
        <v>1696</v>
      </c>
      <c r="E3083" s="5" t="s">
        <v>2119</v>
      </c>
      <c r="F3083" s="5" t="s">
        <v>2120</v>
      </c>
      <c r="G3083" s="5" t="s">
        <v>6634</v>
      </c>
      <c r="H3083" s="5" t="s">
        <v>163</v>
      </c>
      <c r="I3083" s="5" t="s">
        <v>233</v>
      </c>
      <c r="J3083" s="5" t="s">
        <v>202</v>
      </c>
      <c r="K3083" s="5" t="s">
        <v>201</v>
      </c>
      <c r="L3083" s="5" t="s">
        <v>111</v>
      </c>
      <c r="M3083" s="5" t="s">
        <v>234</v>
      </c>
      <c r="N3083" s="5" t="s">
        <v>204</v>
      </c>
      <c r="O3083" s="5" t="s">
        <v>88</v>
      </c>
      <c r="P3083" s="5" t="s">
        <v>157</v>
      </c>
      <c r="Q3083" s="5" t="s">
        <v>82</v>
      </c>
      <c r="R3083" s="5" t="s">
        <v>151</v>
      </c>
      <c r="S3083" s="5" t="s">
        <v>152</v>
      </c>
      <c r="T3083" s="5" t="s">
        <v>150</v>
      </c>
      <c r="U3083" s="5" t="s">
        <v>126</v>
      </c>
      <c r="V3083" s="5" t="s">
        <v>85</v>
      </c>
      <c r="W3083" s="5" t="s">
        <v>89</v>
      </c>
      <c r="X3083" s="5" t="s">
        <v>153</v>
      </c>
      <c r="Y3083" s="5" t="n">
        <v>0</v>
      </c>
      <c r="Z3083" s="5" t="n">
        <v>1</v>
      </c>
      <c r="AA3083" s="5" t="str">
        <f aca="false">IF(Y3083&gt;Z3083,"Win",IF(Y3083&lt;Z3083,"Loss","Draw"))</f>
        <v>Loss</v>
      </c>
      <c r="AB3083" s="5" t="s">
        <v>98</v>
      </c>
      <c r="AC3083" s="5" t="s">
        <v>99</v>
      </c>
      <c r="AD3083" s="5" t="s">
        <v>380</v>
      </c>
      <c r="AE3083" s="5" t="s">
        <v>155</v>
      </c>
      <c r="AF3083" s="5" t="str">
        <f aca="false">IF(AD3083&lt;AE3083,AD3083,AE3083)</f>
        <v>Baby Dragon, Cannon, Electro Spirit, Lightning, Mighty Miner, Royal Hogs, Skeletons, The Log</v>
      </c>
      <c r="AG3083" s="5" t="str">
        <f aca="false">IF(AD3083&lt;AE3083,AE3083,AD3083)</f>
        <v>Bats, Berserker, Bomb Tower, Fire Spirit, Magic Archer, Miner, Royal Delivery, Wall Breakers</v>
      </c>
      <c r="AH3083" s="5" t="str">
        <f aca="false">IF(AD3083=AF3083,AA3083,IF(AA3083="Win","Loss",IF(AA3083="Loss","Win","Draw")))</f>
        <v>Win</v>
      </c>
      <c r="AI3083" s="5" t="s">
        <v>102</v>
      </c>
    </row>
    <row r="3084" customFormat="false" ht="15" hidden="false" customHeight="true" outlineLevel="0" collapsed="false">
      <c r="A3084" s="5" t="s">
        <v>6633</v>
      </c>
      <c r="B3084" s="5" t="n">
        <v>2</v>
      </c>
      <c r="C3084" s="5" t="s">
        <v>1695</v>
      </c>
      <c r="D3084" s="5" t="s">
        <v>1696</v>
      </c>
      <c r="E3084" s="5" t="s">
        <v>2119</v>
      </c>
      <c r="F3084" s="5" t="s">
        <v>2120</v>
      </c>
      <c r="G3084" s="5" t="s">
        <v>6635</v>
      </c>
      <c r="H3084" s="5" t="s">
        <v>163</v>
      </c>
      <c r="I3084" s="5" t="s">
        <v>141</v>
      </c>
      <c r="J3084" s="5" t="s">
        <v>95</v>
      </c>
      <c r="K3084" s="5" t="s">
        <v>107</v>
      </c>
      <c r="L3084" s="5" t="s">
        <v>177</v>
      </c>
      <c r="M3084" s="5" t="s">
        <v>178</v>
      </c>
      <c r="N3084" s="5" t="s">
        <v>93</v>
      </c>
      <c r="O3084" s="5" t="s">
        <v>150</v>
      </c>
      <c r="P3084" s="5" t="s">
        <v>143</v>
      </c>
      <c r="Q3084" s="5" t="s">
        <v>84</v>
      </c>
      <c r="R3084" s="5" t="s">
        <v>158</v>
      </c>
      <c r="S3084" s="5" t="s">
        <v>114</v>
      </c>
      <c r="T3084" s="5" t="s">
        <v>96</v>
      </c>
      <c r="U3084" s="5" t="s">
        <v>447</v>
      </c>
      <c r="V3084" s="5" t="s">
        <v>97</v>
      </c>
      <c r="W3084" s="5" t="s">
        <v>130</v>
      </c>
      <c r="X3084" s="5" t="s">
        <v>115</v>
      </c>
      <c r="Y3084" s="5" t="n">
        <v>0</v>
      </c>
      <c r="Z3084" s="5" t="n">
        <v>1</v>
      </c>
      <c r="AA3084" s="5" t="str">
        <f aca="false">IF(Y3084&gt;Z3084,"Win",IF(Y3084&lt;Z3084,"Loss","Draw"))</f>
        <v>Loss</v>
      </c>
      <c r="AB3084" s="5" t="s">
        <v>98</v>
      </c>
      <c r="AC3084" s="5" t="s">
        <v>99</v>
      </c>
      <c r="AD3084" s="5" t="s">
        <v>180</v>
      </c>
      <c r="AE3084" s="5" t="s">
        <v>1014</v>
      </c>
      <c r="AF3084" s="5" t="str">
        <f aca="false">IF(AD3084&lt;AE3084,AD3084,AE3084)</f>
        <v>Archers, Arrows, Bowler, Giant, Giant Snowball, Graveyard, Minions, Ronin</v>
      </c>
      <c r="AG3084" s="5" t="str">
        <f aca="false">IF(AD3084&lt;AE3084,AE3084,AD3084)</f>
        <v>Barbarian Barrel, Electro Spirit, Fireball, Goblin Cage, Heal Spirit, Lumberjack, Phoenix, Royal Giant</v>
      </c>
      <c r="AH3084" s="5" t="str">
        <f aca="false">IF(AD3084=AF3084,AA3084,IF(AA3084="Win","Loss",IF(AA3084="Loss","Win","Draw")))</f>
        <v>Win</v>
      </c>
      <c r="AI3084" s="5" t="s">
        <v>102</v>
      </c>
    </row>
    <row r="3085" customFormat="false" ht="15" hidden="false" customHeight="true" outlineLevel="0" collapsed="false">
      <c r="A3085" s="7" t="s">
        <v>6636</v>
      </c>
      <c r="B3085" s="7" t="n">
        <v>1</v>
      </c>
      <c r="C3085" s="7" t="s">
        <v>1695</v>
      </c>
      <c r="D3085" s="7" t="s">
        <v>1696</v>
      </c>
      <c r="E3085" s="8" t="s">
        <v>3690</v>
      </c>
      <c r="F3085" s="7" t="s">
        <v>3691</v>
      </c>
      <c r="G3085" s="7" t="s">
        <v>6637</v>
      </c>
      <c r="H3085" s="7" t="s">
        <v>352</v>
      </c>
      <c r="I3085" s="7" t="s">
        <v>84</v>
      </c>
      <c r="J3085" s="7" t="s">
        <v>108</v>
      </c>
      <c r="K3085" s="7" t="s">
        <v>87</v>
      </c>
      <c r="L3085" s="7" t="s">
        <v>115</v>
      </c>
      <c r="M3085" s="7" t="s">
        <v>118</v>
      </c>
      <c r="N3085" s="7" t="s">
        <v>126</v>
      </c>
      <c r="O3085" s="7" t="s">
        <v>95</v>
      </c>
      <c r="P3085" s="7" t="s">
        <v>116</v>
      </c>
      <c r="Q3085" s="7" t="s">
        <v>152</v>
      </c>
      <c r="R3085" s="7" t="s">
        <v>151</v>
      </c>
      <c r="S3085" s="7" t="s">
        <v>82</v>
      </c>
      <c r="T3085" s="7" t="s">
        <v>89</v>
      </c>
      <c r="U3085" s="7" t="s">
        <v>85</v>
      </c>
      <c r="V3085" s="7" t="s">
        <v>126</v>
      </c>
      <c r="W3085" s="7" t="s">
        <v>150</v>
      </c>
      <c r="X3085" s="7" t="s">
        <v>153</v>
      </c>
      <c r="Y3085" s="7" t="n">
        <v>0</v>
      </c>
      <c r="Z3085" s="7" t="n">
        <v>1</v>
      </c>
      <c r="AA3085" s="7" t="str">
        <f aca="false">IF(Y3085&gt;Z3085,"Win",IF(Y3085&lt;Z3085,"Loss","Draw"))</f>
        <v>Loss</v>
      </c>
      <c r="AB3085" s="7" t="s">
        <v>99</v>
      </c>
      <c r="AC3085" s="7" t="s">
        <v>99</v>
      </c>
      <c r="AD3085" s="7" t="s">
        <v>703</v>
      </c>
      <c r="AE3085" s="7" t="s">
        <v>155</v>
      </c>
      <c r="AF3085" s="7" t="str">
        <f aca="false">IF(AD3085&lt;AE3085,AD3085,AE3085)</f>
        <v>Archers, Barbarian Barrel, Dark Prince, Graveyard, Ice Spirit, Poison, Skeletons, Tesla</v>
      </c>
      <c r="AG3085" s="7" t="str">
        <f aca="false">IF(AD3085&lt;AE3085,AE3085,AD3085)</f>
        <v>Baby Dragon, Cannon, Electro Spirit, Lightning, Mighty Miner, Royal Hogs, Skeletons, The Log</v>
      </c>
      <c r="AH3085" s="7" t="str">
        <f aca="false">IF(AD3085=AF3085,AA3085,IF(AA3085="Win","Loss",IF(AA3085="Loss","Win","Draw")))</f>
        <v>Loss</v>
      </c>
      <c r="AI3085" s="7" t="s">
        <v>102</v>
      </c>
    </row>
    <row r="3086" customFormat="false" ht="15" hidden="false" customHeight="true" outlineLevel="0" collapsed="false">
      <c r="A3086" s="7" t="s">
        <v>6636</v>
      </c>
      <c r="B3086" s="7" t="n">
        <v>2</v>
      </c>
      <c r="C3086" s="7" t="s">
        <v>1695</v>
      </c>
      <c r="D3086" s="7" t="s">
        <v>1696</v>
      </c>
      <c r="E3086" s="8" t="s">
        <v>3690</v>
      </c>
      <c r="F3086" s="7" t="s">
        <v>3691</v>
      </c>
      <c r="G3086" s="7" t="s">
        <v>6638</v>
      </c>
      <c r="H3086" s="7" t="s">
        <v>352</v>
      </c>
      <c r="I3086" s="7" t="s">
        <v>90</v>
      </c>
      <c r="J3086" s="7" t="s">
        <v>158</v>
      </c>
      <c r="K3086" s="7" t="s">
        <v>92</v>
      </c>
      <c r="L3086" s="7" t="s">
        <v>159</v>
      </c>
      <c r="M3086" s="7" t="s">
        <v>93</v>
      </c>
      <c r="N3086" s="7" t="s">
        <v>96</v>
      </c>
      <c r="O3086" s="7" t="s">
        <v>94</v>
      </c>
      <c r="P3086" s="7" t="s">
        <v>150</v>
      </c>
      <c r="Q3086" s="7" t="s">
        <v>208</v>
      </c>
      <c r="R3086" s="7" t="s">
        <v>95</v>
      </c>
      <c r="S3086" s="7" t="s">
        <v>107</v>
      </c>
      <c r="T3086" s="7" t="s">
        <v>307</v>
      </c>
      <c r="U3086" s="7" t="s">
        <v>193</v>
      </c>
      <c r="V3086" s="7" t="s">
        <v>178</v>
      </c>
      <c r="W3086" s="7" t="s">
        <v>116</v>
      </c>
      <c r="X3086" s="7" t="s">
        <v>115</v>
      </c>
      <c r="Y3086" s="7" t="n">
        <v>1</v>
      </c>
      <c r="Z3086" s="7" t="n">
        <v>0</v>
      </c>
      <c r="AA3086" s="7" t="str">
        <f aca="false">IF(Y3086&gt;Z3086,"Win",IF(Y3086&lt;Z3086,"Loss","Draw"))</f>
        <v>Win</v>
      </c>
      <c r="AB3086" s="7" t="s">
        <v>99</v>
      </c>
      <c r="AC3086" s="7" t="s">
        <v>99</v>
      </c>
      <c r="AD3086" s="7" t="s">
        <v>967</v>
      </c>
      <c r="AE3086" s="7" t="s">
        <v>6639</v>
      </c>
      <c r="AF3086" s="7" t="str">
        <f aca="false">IF(AD3086&lt;AE3086,AD3086,AE3086)</f>
        <v>Barbarian Barrel, Goblin Cage, Graveyard, Guards, Ice Wizard, Phoenix, Poison, Valkyrie</v>
      </c>
      <c r="AG3086" s="7" t="str">
        <f aca="false">IF(AD3086&lt;AE3086,AE3086,AD3086)</f>
        <v>Bowler, Dart Goblin, Electro Spirit, Fireball, Minions, Mortar, Rascals, Skeleton Barrel</v>
      </c>
      <c r="AH3086" s="7" t="str">
        <f aca="false">IF(AD3086=AF3086,AA3086,IF(AA3086="Win","Loss",IF(AA3086="Loss","Win","Draw")))</f>
        <v>Loss</v>
      </c>
      <c r="AI3086" s="7" t="s">
        <v>102</v>
      </c>
    </row>
    <row r="3087" customFormat="false" ht="15" hidden="false" customHeight="true" outlineLevel="0" collapsed="false">
      <c r="A3087" s="7" t="s">
        <v>6636</v>
      </c>
      <c r="B3087" s="7" t="n">
        <v>3</v>
      </c>
      <c r="C3087" s="7" t="s">
        <v>1695</v>
      </c>
      <c r="D3087" s="7" t="s">
        <v>1696</v>
      </c>
      <c r="E3087" s="8" t="s">
        <v>3690</v>
      </c>
      <c r="F3087" s="7" t="s">
        <v>3691</v>
      </c>
      <c r="G3087" s="7" t="s">
        <v>6640</v>
      </c>
      <c r="H3087" s="7" t="s">
        <v>352</v>
      </c>
      <c r="I3087" s="7" t="s">
        <v>185</v>
      </c>
      <c r="J3087" s="7" t="s">
        <v>186</v>
      </c>
      <c r="K3087" s="7" t="s">
        <v>129</v>
      </c>
      <c r="L3087" s="7" t="s">
        <v>111</v>
      </c>
      <c r="M3087" s="7" t="s">
        <v>88</v>
      </c>
      <c r="N3087" s="7" t="s">
        <v>109</v>
      </c>
      <c r="O3087" s="7" t="s">
        <v>234</v>
      </c>
      <c r="P3087" s="7" t="s">
        <v>187</v>
      </c>
      <c r="Q3087" s="7" t="s">
        <v>87</v>
      </c>
      <c r="R3087" s="7" t="s">
        <v>128</v>
      </c>
      <c r="S3087" s="7" t="s">
        <v>202</v>
      </c>
      <c r="T3087" s="7" t="s">
        <v>93</v>
      </c>
      <c r="U3087" s="7" t="s">
        <v>91</v>
      </c>
      <c r="V3087" s="7" t="s">
        <v>157</v>
      </c>
      <c r="W3087" s="7" t="s">
        <v>204</v>
      </c>
      <c r="X3087" s="7" t="s">
        <v>165</v>
      </c>
      <c r="Y3087" s="7" t="n">
        <v>1</v>
      </c>
      <c r="Z3087" s="7" t="n">
        <v>0</v>
      </c>
      <c r="AA3087" s="7" t="str">
        <f aca="false">IF(Y3087&gt;Z3087,"Win",IF(Y3087&lt;Z3087,"Loss","Draw"))</f>
        <v>Win</v>
      </c>
      <c r="AB3087" s="7" t="s">
        <v>99</v>
      </c>
      <c r="AC3087" s="7" t="s">
        <v>99</v>
      </c>
      <c r="AD3087" s="7" t="s">
        <v>930</v>
      </c>
      <c r="AE3087" s="7" t="s">
        <v>6641</v>
      </c>
      <c r="AF3087" s="7" t="str">
        <f aca="false">IF(AD3087&lt;AE3087,AD3087,AE3087)</f>
        <v>Balloon, Berserker, Bomb Tower, Executioner, Mega Knight, Miner, Tornado, Zap</v>
      </c>
      <c r="AG3087" s="7" t="str">
        <f aca="false">IF(AD3087&lt;AE3087,AE3087,AD3087)</f>
        <v>Fire Spirit, Fireball, Goblins, Golden Knight, Hog Rider, Magic Archer, Royal Delivery, Tesla</v>
      </c>
      <c r="AH3087" s="7" t="str">
        <f aca="false">IF(AD3087=AF3087,AA3087,IF(AA3087="Win","Loss",IF(AA3087="Loss","Win","Draw")))</f>
        <v>Win</v>
      </c>
      <c r="AI3087" s="7" t="s">
        <v>102</v>
      </c>
    </row>
    <row r="3088" customFormat="false" ht="15" hidden="false" customHeight="true" outlineLevel="0" collapsed="false">
      <c r="A3088" s="5" t="s">
        <v>6642</v>
      </c>
      <c r="B3088" s="5" t="n">
        <v>1</v>
      </c>
      <c r="C3088" s="5" t="s">
        <v>3463</v>
      </c>
      <c r="D3088" s="5" t="s">
        <v>3464</v>
      </c>
      <c r="E3088" s="5" t="s">
        <v>6643</v>
      </c>
      <c r="F3088" s="5" t="s">
        <v>6644</v>
      </c>
      <c r="G3088" s="5" t="s">
        <v>6645</v>
      </c>
      <c r="H3088" s="5" t="s">
        <v>163</v>
      </c>
      <c r="I3088" s="5" t="s">
        <v>185</v>
      </c>
      <c r="J3088" s="5" t="s">
        <v>128</v>
      </c>
      <c r="K3088" s="5" t="s">
        <v>284</v>
      </c>
      <c r="L3088" s="5" t="s">
        <v>173</v>
      </c>
      <c r="M3088" s="5" t="s">
        <v>187</v>
      </c>
      <c r="N3088" s="5" t="s">
        <v>785</v>
      </c>
      <c r="O3088" s="5" t="s">
        <v>115</v>
      </c>
      <c r="P3088" s="5" t="s">
        <v>158</v>
      </c>
      <c r="Q3088" s="5" t="s">
        <v>153</v>
      </c>
      <c r="R3088" s="5" t="s">
        <v>186</v>
      </c>
      <c r="S3088" s="5" t="s">
        <v>233</v>
      </c>
      <c r="T3088" s="5" t="s">
        <v>111</v>
      </c>
      <c r="U3088" s="5" t="s">
        <v>215</v>
      </c>
      <c r="V3088" s="5" t="s">
        <v>204</v>
      </c>
      <c r="W3088" s="5" t="s">
        <v>114</v>
      </c>
      <c r="X3088" s="5" t="s">
        <v>94</v>
      </c>
      <c r="Y3088" s="5" t="n">
        <v>1</v>
      </c>
      <c r="Z3088" s="5" t="n">
        <v>0</v>
      </c>
      <c r="AA3088" s="5" t="str">
        <f aca="false">IF(Y3088&gt;Z3088,"Win",IF(Y3088&lt;Z3088,"Loss","Draw"))</f>
        <v>Win</v>
      </c>
      <c r="AB3088" s="5" t="s">
        <v>98</v>
      </c>
      <c r="AC3088" s="5" t="s">
        <v>99</v>
      </c>
      <c r="AD3088" s="5" t="s">
        <v>787</v>
      </c>
      <c r="AE3088" s="5" t="s">
        <v>6646</v>
      </c>
      <c r="AF3088" s="5" t="str">
        <f aca="false">IF(AD3088&lt;AE3088,AD3088,AE3088)</f>
        <v>Balloon, Bats, Cannon, Fisherman, Giant Snowball, Miner, Rascals, Royal Delivery</v>
      </c>
      <c r="AG3088" s="5" t="str">
        <f aca="false">IF(AD3088&lt;AE3088,AE3088,AD3088)</f>
        <v>Bowler, Executioner, Freeze, Golden Knight, Graveyard, Inferno Dragon, Tornado, Zappies</v>
      </c>
      <c r="AH3088" s="5" t="str">
        <f aca="false">IF(AD3088=AF3088,AA3088,IF(AA3088="Win","Loss",IF(AA3088="Loss","Win","Draw")))</f>
        <v>Loss</v>
      </c>
      <c r="AI3088" s="5" t="s">
        <v>102</v>
      </c>
    </row>
    <row r="3089" customFormat="false" ht="15" hidden="false" customHeight="true" outlineLevel="0" collapsed="false">
      <c r="A3089" s="5" t="s">
        <v>6642</v>
      </c>
      <c r="B3089" s="5" t="n">
        <v>2</v>
      </c>
      <c r="C3089" s="5" t="s">
        <v>3463</v>
      </c>
      <c r="D3089" s="5" t="s">
        <v>3464</v>
      </c>
      <c r="E3089" s="5" t="s">
        <v>6643</v>
      </c>
      <c r="F3089" s="5" t="s">
        <v>6644</v>
      </c>
      <c r="G3089" s="5" t="s">
        <v>1162</v>
      </c>
      <c r="H3089" s="5" t="s">
        <v>163</v>
      </c>
      <c r="I3089" s="5" t="s">
        <v>82</v>
      </c>
      <c r="J3089" s="5" t="s">
        <v>151</v>
      </c>
      <c r="K3089" s="5" t="s">
        <v>152</v>
      </c>
      <c r="L3089" s="5" t="s">
        <v>85</v>
      </c>
      <c r="M3089" s="5" t="s">
        <v>89</v>
      </c>
      <c r="N3089" s="5" t="s">
        <v>153</v>
      </c>
      <c r="O3089" s="5" t="s">
        <v>126</v>
      </c>
      <c r="P3089" s="5" t="s">
        <v>150</v>
      </c>
      <c r="Q3089" s="5" t="s">
        <v>203</v>
      </c>
      <c r="R3089" s="5" t="s">
        <v>91</v>
      </c>
      <c r="S3089" s="5" t="s">
        <v>208</v>
      </c>
      <c r="T3089" s="5" t="s">
        <v>157</v>
      </c>
      <c r="U3089" s="5" t="s">
        <v>159</v>
      </c>
      <c r="V3089" s="5" t="s">
        <v>249</v>
      </c>
      <c r="W3089" s="5" t="s">
        <v>118</v>
      </c>
      <c r="X3089" s="5" t="s">
        <v>201</v>
      </c>
      <c r="Y3089" s="5" t="n">
        <v>1</v>
      </c>
      <c r="Z3089" s="5" t="n">
        <v>0</v>
      </c>
      <c r="AA3089" s="5" t="str">
        <f aca="false">IF(Y3089&gt;Z3089,"Win",IF(Y3089&lt;Z3089,"Loss","Draw"))</f>
        <v>Win</v>
      </c>
      <c r="AB3089" s="5" t="s">
        <v>98</v>
      </c>
      <c r="AC3089" s="5" t="s">
        <v>99</v>
      </c>
      <c r="AD3089" s="5" t="s">
        <v>155</v>
      </c>
      <c r="AE3089" s="5" t="s">
        <v>701</v>
      </c>
      <c r="AF3089" s="5" t="str">
        <f aca="false">IF(AD3089&lt;AE3089,AD3089,AE3089)</f>
        <v>Baby Dragon, Cannon, Electro Spirit, Lightning, Mighty Miner, Royal Hogs, Skeletons, The Log</v>
      </c>
      <c r="AG3089" s="5" t="str">
        <f aca="false">IF(AD3089&lt;AE3089,AE3089,AD3089)</f>
        <v>Dart Goblin, Fire Spirit, Goblin Barrel, Goblins, Ice Spirit, Rocket, Valkyrie, Wall Breakers</v>
      </c>
      <c r="AH3089" s="5" t="str">
        <f aca="false">IF(AD3089=AF3089,AA3089,IF(AA3089="Win","Loss",IF(AA3089="Loss","Win","Draw")))</f>
        <v>Win</v>
      </c>
      <c r="AI3089" s="5" t="s">
        <v>102</v>
      </c>
    </row>
    <row r="3090" customFormat="false" ht="15" hidden="false" customHeight="true" outlineLevel="0" collapsed="false">
      <c r="A3090" s="5" t="s">
        <v>6647</v>
      </c>
      <c r="B3090" s="5" t="n">
        <v>1</v>
      </c>
      <c r="C3090" s="5" t="s">
        <v>3463</v>
      </c>
      <c r="D3090" s="5" t="s">
        <v>3464</v>
      </c>
      <c r="E3090" s="5" t="s">
        <v>3195</v>
      </c>
      <c r="F3090" s="5" t="s">
        <v>3196</v>
      </c>
      <c r="G3090" s="5" t="s">
        <v>6648</v>
      </c>
      <c r="H3090" s="5" t="s">
        <v>163</v>
      </c>
      <c r="I3090" s="5" t="s">
        <v>284</v>
      </c>
      <c r="J3090" s="5" t="s">
        <v>186</v>
      </c>
      <c r="K3090" s="5" t="s">
        <v>109</v>
      </c>
      <c r="L3090" s="5" t="s">
        <v>193</v>
      </c>
      <c r="M3090" s="5" t="s">
        <v>86</v>
      </c>
      <c r="N3090" s="5" t="s">
        <v>110</v>
      </c>
      <c r="O3090" s="5" t="s">
        <v>651</v>
      </c>
      <c r="P3090" s="5" t="s">
        <v>983</v>
      </c>
      <c r="Q3090" s="5" t="s">
        <v>177</v>
      </c>
      <c r="R3090" s="5" t="s">
        <v>83</v>
      </c>
      <c r="S3090" s="5" t="s">
        <v>257</v>
      </c>
      <c r="T3090" s="5" t="s">
        <v>215</v>
      </c>
      <c r="U3090" s="5" t="s">
        <v>93</v>
      </c>
      <c r="V3090" s="5" t="s">
        <v>150</v>
      </c>
      <c r="W3090" s="5" t="s">
        <v>193</v>
      </c>
      <c r="X3090" s="5" t="s">
        <v>89</v>
      </c>
      <c r="Y3090" s="5" t="n">
        <v>1</v>
      </c>
      <c r="Z3090" s="5" t="n">
        <v>2</v>
      </c>
      <c r="AA3090" s="5" t="str">
        <f aca="false">IF(Y3090&gt;Z3090,"Win",IF(Y3090&lt;Z3090,"Loss","Draw"))</f>
        <v>Loss</v>
      </c>
      <c r="AB3090" s="5" t="s">
        <v>98</v>
      </c>
      <c r="AC3090" s="5" t="s">
        <v>99</v>
      </c>
      <c r="AD3090" s="5" t="s">
        <v>6649</v>
      </c>
      <c r="AE3090" s="5" t="s">
        <v>1300</v>
      </c>
      <c r="AF3090" s="5" t="str">
        <f aca="false">IF(AD3090&lt;AE3090,AD3090,AE3090)</f>
        <v>Balloon, Barbarians, Guards, Inferno Dragon, Lava Hound, Skeleton Dragons, Void, Zap</v>
      </c>
      <c r="AG3090" s="5" t="str">
        <f aca="false">IF(AD3090&lt;AE3090,AE3090,AD3090)</f>
        <v>Electro Spirit, Fireball, Fisherman, Guards, Hunter, Monk, Royal Giant, The Log</v>
      </c>
      <c r="AH3090" s="5" t="str">
        <f aca="false">IF(AD3090=AF3090,AA3090,IF(AA3090="Win","Loss",IF(AA3090="Loss","Win","Draw")))</f>
        <v>Loss</v>
      </c>
      <c r="AI3090" s="5" t="s">
        <v>102</v>
      </c>
    </row>
    <row r="3091" customFormat="false" ht="15" hidden="false" customHeight="true" outlineLevel="0" collapsed="false">
      <c r="A3091" s="5" t="s">
        <v>6647</v>
      </c>
      <c r="B3091" s="5" t="n">
        <v>2</v>
      </c>
      <c r="C3091" s="5" t="s">
        <v>3463</v>
      </c>
      <c r="D3091" s="5" t="s">
        <v>3464</v>
      </c>
      <c r="E3091" s="5" t="s">
        <v>3195</v>
      </c>
      <c r="F3091" s="5" t="s">
        <v>3196</v>
      </c>
      <c r="G3091" s="5" t="s">
        <v>6650</v>
      </c>
      <c r="H3091" s="5" t="s">
        <v>163</v>
      </c>
      <c r="I3091" s="5" t="s">
        <v>129</v>
      </c>
      <c r="J3091" s="5" t="s">
        <v>128</v>
      </c>
      <c r="K3091" s="5" t="s">
        <v>127</v>
      </c>
      <c r="L3091" s="5" t="s">
        <v>294</v>
      </c>
      <c r="M3091" s="5" t="s">
        <v>95</v>
      </c>
      <c r="N3091" s="5" t="s">
        <v>112</v>
      </c>
      <c r="O3091" s="5" t="s">
        <v>173</v>
      </c>
      <c r="P3091" s="5" t="s">
        <v>215</v>
      </c>
      <c r="Q3091" s="5" t="s">
        <v>284</v>
      </c>
      <c r="R3091" s="5" t="s">
        <v>95</v>
      </c>
      <c r="S3091" s="5" t="s">
        <v>107</v>
      </c>
      <c r="T3091" s="5" t="s">
        <v>139</v>
      </c>
      <c r="U3091" s="5" t="s">
        <v>158</v>
      </c>
      <c r="V3091" s="5" t="s">
        <v>187</v>
      </c>
      <c r="W3091" s="5" t="s">
        <v>85</v>
      </c>
      <c r="X3091" s="5" t="s">
        <v>387</v>
      </c>
      <c r="Y3091" s="5" t="n">
        <v>1</v>
      </c>
      <c r="Z3091" s="5" t="n">
        <v>0</v>
      </c>
      <c r="AA3091" s="5" t="str">
        <f aca="false">IF(Y3091&gt;Z3091,"Win",IF(Y3091&lt;Z3091,"Loss","Draw"))</f>
        <v>Win</v>
      </c>
      <c r="AB3091" s="5" t="s">
        <v>98</v>
      </c>
      <c r="AC3091" s="5" t="s">
        <v>99</v>
      </c>
      <c r="AD3091" s="5" t="s">
        <v>6651</v>
      </c>
      <c r="AE3091" s="5" t="s">
        <v>6652</v>
      </c>
      <c r="AF3091" s="5" t="str">
        <f aca="false">IF(AD3091&lt;AE3091,AD3091,AE3091)</f>
        <v>Barbarian Barrel, Battle Ram, Fisherman, Golden Knight, Mega Knight, Spirit Empress, Vines, Zappies</v>
      </c>
      <c r="AG3091" s="5" t="str">
        <f aca="false">IF(AD3091&lt;AE3091,AE3091,AD3091)</f>
        <v>Barbarian Barrel, Bowler, Electro Giant, Goblin Cage, Inferno Dragon, Lightning, Mega Minion, Tornado</v>
      </c>
      <c r="AH3091" s="5" t="str">
        <f aca="false">IF(AD3091=AF3091,AA3091,IF(AA3091="Win","Loss",IF(AA3091="Loss","Win","Draw")))</f>
        <v>Win</v>
      </c>
      <c r="AI3091" s="5" t="s">
        <v>102</v>
      </c>
    </row>
    <row r="3092" customFormat="false" ht="15" hidden="false" customHeight="true" outlineLevel="0" collapsed="false">
      <c r="A3092" s="5" t="s">
        <v>6647</v>
      </c>
      <c r="B3092" s="5" t="n">
        <v>3</v>
      </c>
      <c r="C3092" s="5" t="s">
        <v>3463</v>
      </c>
      <c r="D3092" s="5" t="s">
        <v>3464</v>
      </c>
      <c r="E3092" s="5" t="s">
        <v>3195</v>
      </c>
      <c r="F3092" s="5" t="s">
        <v>3196</v>
      </c>
      <c r="G3092" s="5" t="s">
        <v>6653</v>
      </c>
      <c r="H3092" s="5" t="s">
        <v>163</v>
      </c>
      <c r="I3092" s="5" t="s">
        <v>203</v>
      </c>
      <c r="J3092" s="5" t="s">
        <v>91</v>
      </c>
      <c r="K3092" s="5" t="s">
        <v>87</v>
      </c>
      <c r="L3092" s="5" t="s">
        <v>130</v>
      </c>
      <c r="M3092" s="5" t="s">
        <v>94</v>
      </c>
      <c r="N3092" s="5" t="s">
        <v>118</v>
      </c>
      <c r="O3092" s="5" t="s">
        <v>159</v>
      </c>
      <c r="P3092" s="5" t="s">
        <v>201</v>
      </c>
      <c r="Q3092" s="5" t="s">
        <v>129</v>
      </c>
      <c r="R3092" s="5" t="s">
        <v>128</v>
      </c>
      <c r="S3092" s="5" t="s">
        <v>124</v>
      </c>
      <c r="T3092" s="5" t="s">
        <v>165</v>
      </c>
      <c r="U3092" s="5" t="s">
        <v>133</v>
      </c>
      <c r="V3092" s="5" t="s">
        <v>164</v>
      </c>
      <c r="W3092" s="5" t="s">
        <v>173</v>
      </c>
      <c r="X3092" s="5" t="s">
        <v>130</v>
      </c>
      <c r="Y3092" s="5" t="n">
        <v>0</v>
      </c>
      <c r="Z3092" s="5" t="n">
        <v>1</v>
      </c>
      <c r="AA3092" s="5" t="str">
        <f aca="false">IF(Y3092&gt;Z3092,"Win",IF(Y3092&lt;Z3092,"Loss","Draw"))</f>
        <v>Loss</v>
      </c>
      <c r="AB3092" s="5" t="s">
        <v>98</v>
      </c>
      <c r="AC3092" s="5" t="s">
        <v>99</v>
      </c>
      <c r="AD3092" s="5" t="s">
        <v>6654</v>
      </c>
      <c r="AE3092" s="5" t="s">
        <v>3199</v>
      </c>
      <c r="AF3092" s="5" t="str">
        <f aca="false">IF(AD3092&lt;AE3092,AD3092,AE3092)</f>
        <v>Arrows, Dart Goblin, Goblin Barrel, Goblins, Ice Spirit, Rascals, Tesla, Wall Breakers</v>
      </c>
      <c r="AG3092" s="5" t="str">
        <f aca="false">IF(AD3092&lt;AE3092,AE3092,AD3092)</f>
        <v>Arrows, Earthquake, Golden Knight, Hog Rider, Mega Knight, Mother Witch, Royal Ghost, Zappies</v>
      </c>
      <c r="AH3092" s="5" t="str">
        <f aca="false">IF(AD3092=AF3092,AA3092,IF(AA3092="Win","Loss",IF(AA3092="Loss","Win","Draw")))</f>
        <v>Loss</v>
      </c>
      <c r="AI3092" s="5" t="s">
        <v>102</v>
      </c>
    </row>
    <row r="3093" customFormat="false" ht="15" hidden="false" customHeight="true" outlineLevel="0" collapsed="false">
      <c r="A3093" s="5" t="s">
        <v>6655</v>
      </c>
      <c r="B3093" s="5" t="n">
        <v>1</v>
      </c>
      <c r="C3093" s="5" t="s">
        <v>3463</v>
      </c>
      <c r="D3093" s="5" t="s">
        <v>3464</v>
      </c>
      <c r="E3093" s="5" t="s">
        <v>6656</v>
      </c>
      <c r="F3093" s="5" t="s">
        <v>6657</v>
      </c>
      <c r="G3093" s="5" t="s">
        <v>6658</v>
      </c>
      <c r="H3093" s="5" t="s">
        <v>163</v>
      </c>
      <c r="I3093" s="5" t="s">
        <v>201</v>
      </c>
      <c r="J3093" s="5" t="s">
        <v>202</v>
      </c>
      <c r="K3093" s="5" t="s">
        <v>233</v>
      </c>
      <c r="L3093" s="5" t="s">
        <v>204</v>
      </c>
      <c r="M3093" s="5" t="s">
        <v>234</v>
      </c>
      <c r="N3093" s="5" t="s">
        <v>88</v>
      </c>
      <c r="O3093" s="5" t="s">
        <v>157</v>
      </c>
      <c r="P3093" s="5" t="s">
        <v>111</v>
      </c>
      <c r="Q3093" s="5" t="s">
        <v>113</v>
      </c>
      <c r="R3093" s="5" t="s">
        <v>91</v>
      </c>
      <c r="S3093" s="5" t="s">
        <v>114</v>
      </c>
      <c r="T3093" s="5" t="s">
        <v>115</v>
      </c>
      <c r="U3093" s="5" t="s">
        <v>117</v>
      </c>
      <c r="V3093" s="5" t="s">
        <v>116</v>
      </c>
      <c r="W3093" s="5" t="s">
        <v>96</v>
      </c>
      <c r="X3093" s="5" t="s">
        <v>119</v>
      </c>
      <c r="Y3093" s="5" t="n">
        <v>0</v>
      </c>
      <c r="Z3093" s="5" t="n">
        <v>1</v>
      </c>
      <c r="AA3093" s="5" t="str">
        <f aca="false">IF(Y3093&gt;Z3093,"Win",IF(Y3093&lt;Z3093,"Loss","Draw"))</f>
        <v>Loss</v>
      </c>
      <c r="AB3093" s="5" t="s">
        <v>98</v>
      </c>
      <c r="AC3093" s="5" t="s">
        <v>99</v>
      </c>
      <c r="AD3093" s="5" t="s">
        <v>380</v>
      </c>
      <c r="AE3093" s="5" t="s">
        <v>6659</v>
      </c>
      <c r="AF3093" s="5" t="str">
        <f aca="false">IF(AD3093&lt;AE3093,AD3093,AE3093)</f>
        <v>Bats, Berserker, Bomb Tower, Fire Spirit, Magic Archer, Miner, Royal Delivery, Wall Breakers</v>
      </c>
      <c r="AG3093" s="5" t="str">
        <f aca="false">IF(AD3093&lt;AE3093,AE3093,AD3093)</f>
        <v>Furnace, Giant Skeleton, Giant Snowball, Goblin Hut, Goblins, Graveyard, Minions, Poison</v>
      </c>
      <c r="AH3093" s="5" t="str">
        <f aca="false">IF(AD3093=AF3093,AA3093,IF(AA3093="Win","Loss",IF(AA3093="Loss","Win","Draw")))</f>
        <v>Loss</v>
      </c>
      <c r="AI3093" s="5" t="s">
        <v>102</v>
      </c>
    </row>
    <row r="3094" customFormat="false" ht="15" hidden="false" customHeight="true" outlineLevel="0" collapsed="false">
      <c r="A3094" s="5" t="s">
        <v>6655</v>
      </c>
      <c r="B3094" s="5" t="n">
        <v>2</v>
      </c>
      <c r="C3094" s="5" t="s">
        <v>3463</v>
      </c>
      <c r="D3094" s="5" t="s">
        <v>3464</v>
      </c>
      <c r="E3094" s="5" t="s">
        <v>6656</v>
      </c>
      <c r="F3094" s="5" t="s">
        <v>6657</v>
      </c>
      <c r="G3094" s="5" t="s">
        <v>6660</v>
      </c>
      <c r="H3094" s="5" t="s">
        <v>163</v>
      </c>
      <c r="I3094" s="5" t="s">
        <v>185</v>
      </c>
      <c r="J3094" s="5" t="s">
        <v>128</v>
      </c>
      <c r="K3094" s="5" t="s">
        <v>284</v>
      </c>
      <c r="L3094" s="5" t="s">
        <v>173</v>
      </c>
      <c r="M3094" s="5" t="s">
        <v>187</v>
      </c>
      <c r="N3094" s="5" t="s">
        <v>785</v>
      </c>
      <c r="O3094" s="5" t="s">
        <v>115</v>
      </c>
      <c r="P3094" s="5" t="s">
        <v>158</v>
      </c>
      <c r="Q3094" s="5" t="s">
        <v>92</v>
      </c>
      <c r="R3094" s="5" t="s">
        <v>158</v>
      </c>
      <c r="S3094" s="5" t="s">
        <v>90</v>
      </c>
      <c r="T3094" s="5" t="s">
        <v>88</v>
      </c>
      <c r="U3094" s="5" t="s">
        <v>93</v>
      </c>
      <c r="V3094" s="5" t="s">
        <v>159</v>
      </c>
      <c r="W3094" s="5" t="s">
        <v>94</v>
      </c>
      <c r="X3094" s="5" t="s">
        <v>95</v>
      </c>
      <c r="Y3094" s="5" t="n">
        <v>1</v>
      </c>
      <c r="Z3094" s="5" t="n">
        <v>0</v>
      </c>
      <c r="AA3094" s="5" t="str">
        <f aca="false">IF(Y3094&gt;Z3094,"Win",IF(Y3094&lt;Z3094,"Loss","Draw"))</f>
        <v>Win</v>
      </c>
      <c r="AB3094" s="5" t="s">
        <v>98</v>
      </c>
      <c r="AC3094" s="5" t="s">
        <v>99</v>
      </c>
      <c r="AD3094" s="5" t="s">
        <v>787</v>
      </c>
      <c r="AE3094" s="5" t="s">
        <v>6134</v>
      </c>
      <c r="AF3094" s="5" t="str">
        <f aca="false">IF(AD3094&lt;AE3094,AD3094,AE3094)</f>
        <v>Barbarian Barrel, Berserker, Bowler, Dart Goblin, Fireball, Mortar, Rascals, Skeleton Barrel</v>
      </c>
      <c r="AG3094" s="5" t="str">
        <f aca="false">IF(AD3094&lt;AE3094,AE3094,AD3094)</f>
        <v>Bowler, Executioner, Freeze, Golden Knight, Graveyard, Inferno Dragon, Tornado, Zappies</v>
      </c>
      <c r="AH3094" s="5" t="str">
        <f aca="false">IF(AD3094=AF3094,AA3094,IF(AA3094="Win","Loss",IF(AA3094="Loss","Win","Draw")))</f>
        <v>Loss</v>
      </c>
      <c r="AI3094" s="5" t="s">
        <v>102</v>
      </c>
    </row>
    <row r="3095" customFormat="false" ht="15" hidden="false" customHeight="true" outlineLevel="0" collapsed="false">
      <c r="A3095" s="5" t="s">
        <v>6655</v>
      </c>
      <c r="B3095" s="5" t="n">
        <v>3</v>
      </c>
      <c r="C3095" s="5" t="s">
        <v>3463</v>
      </c>
      <c r="D3095" s="5" t="s">
        <v>3464</v>
      </c>
      <c r="E3095" s="5" t="s">
        <v>6656</v>
      </c>
      <c r="F3095" s="5" t="s">
        <v>6657</v>
      </c>
      <c r="G3095" s="5" t="s">
        <v>6661</v>
      </c>
      <c r="H3095" s="5" t="s">
        <v>163</v>
      </c>
      <c r="I3095" s="5" t="s">
        <v>129</v>
      </c>
      <c r="J3095" s="5" t="s">
        <v>91</v>
      </c>
      <c r="K3095" s="5" t="s">
        <v>124</v>
      </c>
      <c r="L3095" s="5" t="s">
        <v>474</v>
      </c>
      <c r="M3095" s="5" t="s">
        <v>113</v>
      </c>
      <c r="N3095" s="5" t="s">
        <v>93</v>
      </c>
      <c r="O3095" s="5" t="s">
        <v>109</v>
      </c>
      <c r="P3095" s="5" t="s">
        <v>223</v>
      </c>
      <c r="Q3095" s="5" t="s">
        <v>208</v>
      </c>
      <c r="R3095" s="5" t="s">
        <v>139</v>
      </c>
      <c r="S3095" s="5" t="s">
        <v>107</v>
      </c>
      <c r="T3095" s="5" t="s">
        <v>110</v>
      </c>
      <c r="U3095" s="5" t="s">
        <v>112</v>
      </c>
      <c r="V3095" s="5" t="s">
        <v>85</v>
      </c>
      <c r="W3095" s="5" t="s">
        <v>130</v>
      </c>
      <c r="X3095" s="5" t="s">
        <v>126</v>
      </c>
      <c r="Y3095" s="5" t="n">
        <v>1</v>
      </c>
      <c r="Z3095" s="5" t="n">
        <v>0</v>
      </c>
      <c r="AA3095" s="5" t="str">
        <f aca="false">IF(Y3095&gt;Z3095,"Win",IF(Y3095&lt;Z3095,"Loss","Draw"))</f>
        <v>Win</v>
      </c>
      <c r="AB3095" s="5" t="s">
        <v>98</v>
      </c>
      <c r="AC3095" s="5" t="s">
        <v>99</v>
      </c>
      <c r="AD3095" s="5" t="s">
        <v>6662</v>
      </c>
      <c r="AE3095" s="5" t="s">
        <v>6663</v>
      </c>
      <c r="AF3095" s="5" t="str">
        <f aca="false">IF(AD3095&lt;AE3095,AD3095,AE3095)</f>
        <v>Arrows, Goblin Cage, Lava Hound, Lightning, Mega Minion, Skeletons, Spirit Empress, Valkyrie</v>
      </c>
      <c r="AG3095" s="5" t="str">
        <f aca="false">IF(AD3095&lt;AE3095,AE3095,AD3095)</f>
        <v>Fireball, Flying Machine, Furnace, Goblins, Mega Knight, Ram Rider, Royal Ghost, Zap</v>
      </c>
      <c r="AH3095" s="5" t="str">
        <f aca="false">IF(AD3095=AF3095,AA3095,IF(AA3095="Win","Loss",IF(AA3095="Loss","Win","Draw")))</f>
        <v>Loss</v>
      </c>
      <c r="AI3095" s="5" t="s">
        <v>102</v>
      </c>
    </row>
    <row r="3096" customFormat="false" ht="15" hidden="false" customHeight="true" outlineLevel="0" collapsed="false">
      <c r="A3096" s="5" t="s">
        <v>6664</v>
      </c>
      <c r="B3096" s="5" t="n">
        <v>1</v>
      </c>
      <c r="C3096" s="5" t="s">
        <v>3463</v>
      </c>
      <c r="D3096" s="5" t="s">
        <v>3464</v>
      </c>
      <c r="E3096" s="5" t="s">
        <v>1496</v>
      </c>
      <c r="F3096" s="5" t="s">
        <v>1497</v>
      </c>
      <c r="G3096" s="5" t="s">
        <v>6665</v>
      </c>
      <c r="H3096" s="5" t="s">
        <v>163</v>
      </c>
      <c r="I3096" s="5" t="s">
        <v>185</v>
      </c>
      <c r="J3096" s="5" t="s">
        <v>128</v>
      </c>
      <c r="K3096" s="5" t="s">
        <v>284</v>
      </c>
      <c r="L3096" s="5" t="s">
        <v>173</v>
      </c>
      <c r="M3096" s="5" t="s">
        <v>187</v>
      </c>
      <c r="N3096" s="5" t="s">
        <v>785</v>
      </c>
      <c r="O3096" s="5" t="s">
        <v>115</v>
      </c>
      <c r="P3096" s="5" t="s">
        <v>158</v>
      </c>
      <c r="Q3096" s="5" t="s">
        <v>90</v>
      </c>
      <c r="R3096" s="5" t="s">
        <v>123</v>
      </c>
      <c r="S3096" s="5" t="s">
        <v>124</v>
      </c>
      <c r="T3096" s="5" t="s">
        <v>125</v>
      </c>
      <c r="U3096" s="5" t="s">
        <v>85</v>
      </c>
      <c r="V3096" s="5" t="s">
        <v>96</v>
      </c>
      <c r="W3096" s="5" t="s">
        <v>126</v>
      </c>
      <c r="X3096" s="5" t="s">
        <v>95</v>
      </c>
      <c r="Y3096" s="5" t="n">
        <v>0</v>
      </c>
      <c r="Z3096" s="5" t="n">
        <v>1</v>
      </c>
      <c r="AA3096" s="5" t="str">
        <f aca="false">IF(Y3096&gt;Z3096,"Win",IF(Y3096&lt;Z3096,"Loss","Draw"))</f>
        <v>Loss</v>
      </c>
      <c r="AB3096" s="5" t="s">
        <v>98</v>
      </c>
      <c r="AC3096" s="5" t="s">
        <v>99</v>
      </c>
      <c r="AD3096" s="5" t="s">
        <v>787</v>
      </c>
      <c r="AE3096" s="5" t="s">
        <v>134</v>
      </c>
      <c r="AF3096" s="5" t="str">
        <f aca="false">IF(AD3096&lt;AE3096,AD3096,AE3096)</f>
        <v>Barbarian Barrel, Cannon Cart, Goblinstein, Lightning, Minions, Mortar, Royal Ghost, Skeletons</v>
      </c>
      <c r="AG3096" s="5" t="str">
        <f aca="false">IF(AD3096&lt;AE3096,AE3096,AD3096)</f>
        <v>Bowler, Executioner, Freeze, Golden Knight, Graveyard, Inferno Dragon, Tornado, Zappies</v>
      </c>
      <c r="AH3096" s="5" t="str">
        <f aca="false">IF(AD3096=AF3096,AA3096,IF(AA3096="Win","Loss",IF(AA3096="Loss","Win","Draw")))</f>
        <v>Win</v>
      </c>
      <c r="AI3096" s="5" t="s">
        <v>102</v>
      </c>
    </row>
    <row r="3097" customFormat="false" ht="15" hidden="false" customHeight="true" outlineLevel="0" collapsed="false">
      <c r="A3097" s="5" t="s">
        <v>6664</v>
      </c>
      <c r="B3097" s="5" t="n">
        <v>2</v>
      </c>
      <c r="C3097" s="5" t="s">
        <v>3463</v>
      </c>
      <c r="D3097" s="5" t="s">
        <v>3464</v>
      </c>
      <c r="E3097" s="5" t="s">
        <v>1496</v>
      </c>
      <c r="F3097" s="5" t="s">
        <v>1497</v>
      </c>
      <c r="G3097" s="5" t="s">
        <v>6666</v>
      </c>
      <c r="H3097" s="5" t="s">
        <v>163</v>
      </c>
      <c r="I3097" s="5" t="s">
        <v>90</v>
      </c>
      <c r="J3097" s="5" t="s">
        <v>123</v>
      </c>
      <c r="K3097" s="5" t="s">
        <v>124</v>
      </c>
      <c r="L3097" s="5" t="s">
        <v>125</v>
      </c>
      <c r="M3097" s="5" t="s">
        <v>85</v>
      </c>
      <c r="N3097" s="5" t="s">
        <v>96</v>
      </c>
      <c r="O3097" s="5" t="s">
        <v>126</v>
      </c>
      <c r="P3097" s="5" t="s">
        <v>95</v>
      </c>
      <c r="Q3097" s="5" t="s">
        <v>203</v>
      </c>
      <c r="R3097" s="5" t="s">
        <v>91</v>
      </c>
      <c r="S3097" s="5" t="s">
        <v>159</v>
      </c>
      <c r="T3097" s="5" t="s">
        <v>97</v>
      </c>
      <c r="U3097" s="5" t="s">
        <v>118</v>
      </c>
      <c r="V3097" s="5" t="s">
        <v>150</v>
      </c>
      <c r="W3097" s="5" t="s">
        <v>89</v>
      </c>
      <c r="X3097" s="5" t="s">
        <v>153</v>
      </c>
      <c r="Y3097" s="5" t="n">
        <v>1</v>
      </c>
      <c r="Z3097" s="5" t="n">
        <v>0</v>
      </c>
      <c r="AA3097" s="5" t="str">
        <f aca="false">IF(Y3097&gt;Z3097,"Win",IF(Y3097&lt;Z3097,"Loss","Draw"))</f>
        <v>Win</v>
      </c>
      <c r="AB3097" s="5" t="s">
        <v>98</v>
      </c>
      <c r="AC3097" s="5" t="s">
        <v>99</v>
      </c>
      <c r="AD3097" s="5" t="s">
        <v>134</v>
      </c>
      <c r="AE3097" s="5" t="s">
        <v>6667</v>
      </c>
      <c r="AF3097" s="5" t="str">
        <f aca="false">IF(AD3097&lt;AE3097,AD3097,AE3097)</f>
        <v>Barbarian Barrel, Cannon Cart, Goblinstein, Lightning, Minions, Mortar, Royal Ghost, Skeletons</v>
      </c>
      <c r="AG3097" s="5" t="str">
        <f aca="false">IF(AD3097&lt;AE3097,AE3097,AD3097)</f>
        <v>Cannon, Dart Goblin, Electro Spirit, Goblin Barrel, Goblins, Ice Spirit, Ronin, The Log</v>
      </c>
      <c r="AH3097" s="5" t="str">
        <f aca="false">IF(AD3097=AF3097,AA3097,IF(AA3097="Win","Loss",IF(AA3097="Loss","Win","Draw")))</f>
        <v>Win</v>
      </c>
      <c r="AI3097" s="5" t="s">
        <v>102</v>
      </c>
    </row>
    <row r="3098" customFormat="false" ht="15" hidden="false" customHeight="true" outlineLevel="0" collapsed="false">
      <c r="A3098" s="5" t="s">
        <v>6664</v>
      </c>
      <c r="B3098" s="5" t="n">
        <v>3</v>
      </c>
      <c r="C3098" s="5" t="s">
        <v>3463</v>
      </c>
      <c r="D3098" s="5" t="s">
        <v>3464</v>
      </c>
      <c r="E3098" s="5" t="s">
        <v>1496</v>
      </c>
      <c r="F3098" s="5" t="s">
        <v>1497</v>
      </c>
      <c r="G3098" s="5" t="s">
        <v>6668</v>
      </c>
      <c r="H3098" s="5" t="s">
        <v>163</v>
      </c>
      <c r="I3098" s="5" t="s">
        <v>107</v>
      </c>
      <c r="J3098" s="5" t="s">
        <v>177</v>
      </c>
      <c r="K3098" s="5" t="s">
        <v>141</v>
      </c>
      <c r="L3098" s="5" t="s">
        <v>143</v>
      </c>
      <c r="M3098" s="5" t="s">
        <v>150</v>
      </c>
      <c r="N3098" s="5" t="s">
        <v>93</v>
      </c>
      <c r="O3098" s="5" t="s">
        <v>89</v>
      </c>
      <c r="P3098" s="5" t="s">
        <v>178</v>
      </c>
      <c r="Q3098" s="5" t="s">
        <v>185</v>
      </c>
      <c r="R3098" s="5" t="s">
        <v>128</v>
      </c>
      <c r="S3098" s="5" t="s">
        <v>114</v>
      </c>
      <c r="T3098" s="5" t="s">
        <v>187</v>
      </c>
      <c r="U3098" s="5" t="s">
        <v>173</v>
      </c>
      <c r="V3098" s="5" t="s">
        <v>137</v>
      </c>
      <c r="W3098" s="5" t="s">
        <v>87</v>
      </c>
      <c r="X3098" s="5" t="s">
        <v>117</v>
      </c>
      <c r="Y3098" s="5" t="n">
        <v>0</v>
      </c>
      <c r="Z3098" s="5" t="n">
        <v>1</v>
      </c>
      <c r="AA3098" s="5" t="str">
        <f aca="false">IF(Y3098&gt;Z3098,"Win",IF(Y3098&lt;Z3098,"Loss","Draw"))</f>
        <v>Loss</v>
      </c>
      <c r="AB3098" s="5" t="s">
        <v>98</v>
      </c>
      <c r="AC3098" s="5" t="s">
        <v>99</v>
      </c>
      <c r="AD3098" s="5" t="s">
        <v>2584</v>
      </c>
      <c r="AE3098" s="5" t="s">
        <v>6669</v>
      </c>
      <c r="AF3098" s="5" t="str">
        <f aca="false">IF(AD3098&lt;AE3098,AD3098,AE3098)</f>
        <v>Electro Spirit, Fireball, Goblin Cage, Heal Spirit, Lumberjack, Phoenix, Royal Giant, The Log</v>
      </c>
      <c r="AG3098" s="5" t="str">
        <f aca="false">IF(AD3098&lt;AE3098,AE3098,AD3098)</f>
        <v>Executioner, Giant Skeleton, Giant Snowball, Goblin Drill, Golden Knight, Tesla, Tornado, Zappies</v>
      </c>
      <c r="AH3098" s="5" t="str">
        <f aca="false">IF(AD3098=AF3098,AA3098,IF(AA3098="Win","Loss",IF(AA3098="Loss","Win","Draw")))</f>
        <v>Loss</v>
      </c>
      <c r="AI3098" s="5" t="s">
        <v>102</v>
      </c>
    </row>
    <row r="3099" customFormat="false" ht="15" hidden="false" customHeight="true" outlineLevel="0" collapsed="false">
      <c r="A3099" s="5" t="s">
        <v>6670</v>
      </c>
      <c r="B3099" s="5" t="n">
        <v>1</v>
      </c>
      <c r="C3099" s="5" t="s">
        <v>3463</v>
      </c>
      <c r="D3099" s="5" t="s">
        <v>3464</v>
      </c>
      <c r="E3099" s="6" t="s">
        <v>3740</v>
      </c>
      <c r="F3099" s="5" t="s">
        <v>3741</v>
      </c>
      <c r="G3099" s="5" t="s">
        <v>6671</v>
      </c>
      <c r="H3099" s="5" t="s">
        <v>163</v>
      </c>
      <c r="I3099" s="5" t="s">
        <v>242</v>
      </c>
      <c r="J3099" s="5" t="s">
        <v>158</v>
      </c>
      <c r="K3099" s="5" t="s">
        <v>473</v>
      </c>
      <c r="L3099" s="5" t="s">
        <v>474</v>
      </c>
      <c r="M3099" s="5" t="s">
        <v>187</v>
      </c>
      <c r="N3099" s="5" t="s">
        <v>130</v>
      </c>
      <c r="O3099" s="5" t="s">
        <v>387</v>
      </c>
      <c r="P3099" s="5" t="s">
        <v>153</v>
      </c>
      <c r="Q3099" s="5" t="s">
        <v>90</v>
      </c>
      <c r="R3099" s="5" t="s">
        <v>123</v>
      </c>
      <c r="S3099" s="5" t="s">
        <v>92</v>
      </c>
      <c r="T3099" s="5" t="s">
        <v>95</v>
      </c>
      <c r="U3099" s="5" t="s">
        <v>124</v>
      </c>
      <c r="V3099" s="5" t="s">
        <v>85</v>
      </c>
      <c r="W3099" s="5" t="s">
        <v>96</v>
      </c>
      <c r="X3099" s="5" t="s">
        <v>125</v>
      </c>
      <c r="Y3099" s="5" t="n">
        <v>1</v>
      </c>
      <c r="Z3099" s="5" t="n">
        <v>0</v>
      </c>
      <c r="AA3099" s="5" t="str">
        <f aca="false">IF(Y3099&gt;Z3099,"Win",IF(Y3099&lt;Z3099,"Loss","Draw"))</f>
        <v>Win</v>
      </c>
      <c r="AB3099" s="5" t="s">
        <v>98</v>
      </c>
      <c r="AC3099" s="5" t="s">
        <v>99</v>
      </c>
      <c r="AD3099" s="5" t="s">
        <v>6672</v>
      </c>
      <c r="AE3099" s="5" t="s">
        <v>6673</v>
      </c>
      <c r="AF3099" s="5" t="str">
        <f aca="false">IF(AD3099&lt;AE3099,AD3099,AE3099)</f>
        <v>Arrows, Bomber, Bowler, Cannon, Electro Giant, Flying Machine, Royal Recruits, Tornado</v>
      </c>
      <c r="AG3099" s="5" t="str">
        <f aca="false">IF(AD3099&lt;AE3099,AE3099,AD3099)</f>
        <v>Barbarian Barrel, Cannon Cart, Goblinstein, Lightning, Minions, Mortar, Royal Ghost, Skeleton Barrel</v>
      </c>
      <c r="AH3099" s="5" t="str">
        <f aca="false">IF(AD3099=AF3099,AA3099,IF(AA3099="Win","Loss",IF(AA3099="Loss","Win","Draw")))</f>
        <v>Win</v>
      </c>
      <c r="AI3099" s="5" t="s">
        <v>102</v>
      </c>
    </row>
    <row r="3100" customFormat="false" ht="15" hidden="false" customHeight="true" outlineLevel="0" collapsed="false">
      <c r="A3100" s="5" t="s">
        <v>6670</v>
      </c>
      <c r="B3100" s="5" t="n">
        <v>2</v>
      </c>
      <c r="C3100" s="5" t="s">
        <v>3463</v>
      </c>
      <c r="D3100" s="5" t="s">
        <v>3464</v>
      </c>
      <c r="E3100" s="6" t="s">
        <v>3740</v>
      </c>
      <c r="F3100" s="5" t="s">
        <v>3741</v>
      </c>
      <c r="G3100" s="5" t="s">
        <v>6674</v>
      </c>
      <c r="H3100" s="5" t="s">
        <v>715</v>
      </c>
      <c r="I3100" s="5" t="s">
        <v>129</v>
      </c>
      <c r="J3100" s="5" t="s">
        <v>128</v>
      </c>
      <c r="K3100" s="5" t="s">
        <v>127</v>
      </c>
      <c r="L3100" s="5" t="s">
        <v>294</v>
      </c>
      <c r="M3100" s="5" t="s">
        <v>95</v>
      </c>
      <c r="N3100" s="5" t="s">
        <v>112</v>
      </c>
      <c r="O3100" s="5" t="s">
        <v>173</v>
      </c>
      <c r="P3100" s="5" t="s">
        <v>215</v>
      </c>
      <c r="Q3100" s="5" t="s">
        <v>201</v>
      </c>
      <c r="R3100" s="5" t="s">
        <v>202</v>
      </c>
      <c r="S3100" s="5" t="s">
        <v>203</v>
      </c>
      <c r="T3100" s="5" t="s">
        <v>118</v>
      </c>
      <c r="U3100" s="5" t="s">
        <v>157</v>
      </c>
      <c r="V3100" s="5" t="s">
        <v>208</v>
      </c>
      <c r="W3100" s="5" t="s">
        <v>87</v>
      </c>
      <c r="X3100" s="5" t="s">
        <v>204</v>
      </c>
      <c r="Y3100" s="5" t="n">
        <v>1</v>
      </c>
      <c r="Z3100" s="5" t="n">
        <v>0</v>
      </c>
      <c r="AA3100" s="5" t="str">
        <f aca="false">IF(Y3100&gt;Z3100,"Win",IF(Y3100&lt;Z3100,"Loss","Draw"))</f>
        <v>Win</v>
      </c>
      <c r="AB3100" s="5" t="s">
        <v>98</v>
      </c>
      <c r="AC3100" s="5" t="s">
        <v>99</v>
      </c>
      <c r="AD3100" s="5" t="s">
        <v>6651</v>
      </c>
      <c r="AE3100" s="5" t="s">
        <v>721</v>
      </c>
      <c r="AF3100" s="5" t="str">
        <f aca="false">IF(AD3100&lt;AE3100,AD3100,AE3100)</f>
        <v>Barbarian Barrel, Battle Ram, Fisherman, Golden Knight, Mega Knight, Spirit Empress, Vines, Zappies</v>
      </c>
      <c r="AG3100" s="5" t="str">
        <f aca="false">IF(AD3100&lt;AE3100,AE3100,AD3100)</f>
        <v>Fire Spirit, Goblin Barrel, Ice Spirit, Magic Archer, Royal Delivery, Tesla, Valkyrie, Wall Breakers</v>
      </c>
      <c r="AH3100" s="5" t="str">
        <f aca="false">IF(AD3100=AF3100,AA3100,IF(AA3100="Win","Loss",IF(AA3100="Loss","Win","Draw")))</f>
        <v>Win</v>
      </c>
      <c r="AI3100" s="5" t="s">
        <v>102</v>
      </c>
    </row>
    <row r="3101" customFormat="false" ht="15" hidden="false" customHeight="true" outlineLevel="0" collapsed="false">
      <c r="A3101" s="5" t="s">
        <v>6675</v>
      </c>
      <c r="B3101" s="5" t="n">
        <v>1</v>
      </c>
      <c r="C3101" s="5" t="s">
        <v>3463</v>
      </c>
      <c r="D3101" s="5" t="s">
        <v>3464</v>
      </c>
      <c r="E3101" s="5" t="s">
        <v>6676</v>
      </c>
      <c r="F3101" s="5" t="s">
        <v>6677</v>
      </c>
      <c r="G3101" s="5" t="s">
        <v>6678</v>
      </c>
      <c r="H3101" s="5" t="s">
        <v>715</v>
      </c>
      <c r="I3101" s="5" t="s">
        <v>90</v>
      </c>
      <c r="J3101" s="5" t="s">
        <v>123</v>
      </c>
      <c r="K3101" s="5" t="s">
        <v>124</v>
      </c>
      <c r="L3101" s="5" t="s">
        <v>125</v>
      </c>
      <c r="M3101" s="5" t="s">
        <v>85</v>
      </c>
      <c r="N3101" s="5" t="s">
        <v>96</v>
      </c>
      <c r="O3101" s="5" t="s">
        <v>126</v>
      </c>
      <c r="P3101" s="5" t="s">
        <v>95</v>
      </c>
      <c r="Q3101" s="5" t="s">
        <v>92</v>
      </c>
      <c r="R3101" s="5" t="s">
        <v>91</v>
      </c>
      <c r="S3101" s="5" t="s">
        <v>90</v>
      </c>
      <c r="T3101" s="5" t="s">
        <v>159</v>
      </c>
      <c r="U3101" s="5" t="s">
        <v>93</v>
      </c>
      <c r="V3101" s="5" t="s">
        <v>97</v>
      </c>
      <c r="W3101" s="5" t="s">
        <v>94</v>
      </c>
      <c r="X3101" s="5" t="s">
        <v>95</v>
      </c>
      <c r="Y3101" s="5" t="n">
        <v>1</v>
      </c>
      <c r="Z3101" s="5" t="n">
        <v>0</v>
      </c>
      <c r="AA3101" s="5" t="str">
        <f aca="false">IF(Y3101&gt;Z3101,"Win",IF(Y3101&lt;Z3101,"Loss","Draw"))</f>
        <v>Win</v>
      </c>
      <c r="AB3101" s="5" t="s">
        <v>98</v>
      </c>
      <c r="AC3101" s="5" t="s">
        <v>99</v>
      </c>
      <c r="AD3101" s="5" t="s">
        <v>134</v>
      </c>
      <c r="AE3101" s="5" t="s">
        <v>1036</v>
      </c>
      <c r="AF3101" s="5" t="str">
        <f aca="false">IF(AD3101&lt;AE3101,AD3101,AE3101)</f>
        <v>Barbarian Barrel, Cannon Cart, Goblinstein, Lightning, Minions, Mortar, Royal Ghost, Skeletons</v>
      </c>
      <c r="AG3101" s="5" t="str">
        <f aca="false">IF(AD3101&lt;AE3101,AE3101,AD3101)</f>
        <v>Barbarian Barrel, Dart Goblin, Fireball, Goblins, Mortar, Rascals, Ronin, Skeleton Barrel</v>
      </c>
      <c r="AH3101" s="5" t="str">
        <f aca="false">IF(AD3101=AF3101,AA3101,IF(AA3101="Win","Loss",IF(AA3101="Loss","Win","Draw")))</f>
        <v>Win</v>
      </c>
      <c r="AI3101" s="5" t="s">
        <v>102</v>
      </c>
    </row>
    <row r="3102" customFormat="false" ht="15" hidden="false" customHeight="true" outlineLevel="0" collapsed="false">
      <c r="A3102" s="5" t="s">
        <v>6675</v>
      </c>
      <c r="B3102" s="5" t="n">
        <v>2</v>
      </c>
      <c r="C3102" s="5" t="s">
        <v>3463</v>
      </c>
      <c r="D3102" s="5" t="s">
        <v>3464</v>
      </c>
      <c r="E3102" s="5" t="s">
        <v>6676</v>
      </c>
      <c r="F3102" s="5" t="s">
        <v>6677</v>
      </c>
      <c r="G3102" s="5" t="s">
        <v>6679</v>
      </c>
      <c r="H3102" s="5" t="s">
        <v>715</v>
      </c>
      <c r="I3102" s="5" t="s">
        <v>201</v>
      </c>
      <c r="J3102" s="5" t="s">
        <v>202</v>
      </c>
      <c r="K3102" s="5" t="s">
        <v>203</v>
      </c>
      <c r="L3102" s="5" t="s">
        <v>234</v>
      </c>
      <c r="M3102" s="5" t="s">
        <v>204</v>
      </c>
      <c r="N3102" s="5" t="s">
        <v>88</v>
      </c>
      <c r="O3102" s="5" t="s">
        <v>118</v>
      </c>
      <c r="P3102" s="5" t="s">
        <v>157</v>
      </c>
      <c r="Q3102" s="5" t="s">
        <v>127</v>
      </c>
      <c r="R3102" s="5" t="s">
        <v>140</v>
      </c>
      <c r="S3102" s="5" t="s">
        <v>124</v>
      </c>
      <c r="T3102" s="5" t="s">
        <v>142</v>
      </c>
      <c r="U3102" s="5" t="s">
        <v>257</v>
      </c>
      <c r="V3102" s="5" t="s">
        <v>131</v>
      </c>
      <c r="W3102" s="5" t="s">
        <v>449</v>
      </c>
      <c r="X3102" s="5" t="s">
        <v>109</v>
      </c>
      <c r="Y3102" s="5" t="n">
        <v>1</v>
      </c>
      <c r="Z3102" s="5" t="n">
        <v>0</v>
      </c>
      <c r="AA3102" s="5" t="str">
        <f aca="false">IF(Y3102&gt;Z3102,"Win",IF(Y3102&lt;Z3102,"Loss","Draw"))</f>
        <v>Win</v>
      </c>
      <c r="AB3102" s="5" t="s">
        <v>98</v>
      </c>
      <c r="AC3102" s="5" t="s">
        <v>99</v>
      </c>
      <c r="AD3102" s="5" t="s">
        <v>668</v>
      </c>
      <c r="AE3102" s="5" t="s">
        <v>6680</v>
      </c>
      <c r="AF3102" s="5" t="str">
        <f aca="false">IF(AD3102&lt;AE3102,AD3102,AE3102)</f>
        <v>Bandit, Battle Ram, Elixir Collector, Hunter, Ice Golem, Royal Ghost, Three Musketeers, Zap</v>
      </c>
      <c r="AG3102" s="5" t="str">
        <f aca="false">IF(AD3102&lt;AE3102,AE3102,AD3102)</f>
        <v>Berserker, Bomb Tower, Fire Spirit, Goblin Barrel, Ice Spirit, Magic Archer, Royal Delivery, Wall Breakers</v>
      </c>
      <c r="AH3102" s="5" t="str">
        <f aca="false">IF(AD3102=AF3102,AA3102,IF(AA3102="Win","Loss",IF(AA3102="Loss","Win","Draw")))</f>
        <v>Loss</v>
      </c>
      <c r="AI3102" s="5" t="s">
        <v>102</v>
      </c>
    </row>
    <row r="3103" customFormat="false" ht="15" hidden="false" customHeight="true" outlineLevel="0" collapsed="false">
      <c r="A3103" s="5" t="s">
        <v>6681</v>
      </c>
      <c r="B3103" s="5" t="n">
        <v>1</v>
      </c>
      <c r="C3103" s="5" t="s">
        <v>3463</v>
      </c>
      <c r="D3103" s="5" t="s">
        <v>3464</v>
      </c>
      <c r="E3103" s="5" t="s">
        <v>6682</v>
      </c>
      <c r="F3103" s="5" t="s">
        <v>6683</v>
      </c>
      <c r="G3103" s="5" t="s">
        <v>2487</v>
      </c>
      <c r="H3103" s="5" t="s">
        <v>163</v>
      </c>
      <c r="I3103" s="5" t="s">
        <v>82</v>
      </c>
      <c r="J3103" s="5" t="s">
        <v>194</v>
      </c>
      <c r="K3103" s="5" t="s">
        <v>153</v>
      </c>
      <c r="L3103" s="5" t="s">
        <v>126</v>
      </c>
      <c r="M3103" s="5" t="s">
        <v>157</v>
      </c>
      <c r="N3103" s="5" t="s">
        <v>89</v>
      </c>
      <c r="O3103" s="5" t="s">
        <v>204</v>
      </c>
      <c r="P3103" s="5" t="s">
        <v>164</v>
      </c>
      <c r="Q3103" s="5" t="s">
        <v>87</v>
      </c>
      <c r="R3103" s="5" t="s">
        <v>95</v>
      </c>
      <c r="S3103" s="5" t="s">
        <v>113</v>
      </c>
      <c r="T3103" s="5" t="s">
        <v>126</v>
      </c>
      <c r="U3103" s="5" t="s">
        <v>241</v>
      </c>
      <c r="V3103" s="5" t="s">
        <v>116</v>
      </c>
      <c r="W3103" s="5" t="s">
        <v>115</v>
      </c>
      <c r="X3103" s="5" t="s">
        <v>118</v>
      </c>
      <c r="Y3103" s="5" t="n">
        <v>1</v>
      </c>
      <c r="Z3103" s="5" t="n">
        <v>0</v>
      </c>
      <c r="AA3103" s="5" t="str">
        <f aca="false">IF(Y3103&gt;Z3103,"Win",IF(Y3103&lt;Z3103,"Loss","Draw"))</f>
        <v>Win</v>
      </c>
      <c r="AB3103" s="5" t="s">
        <v>98</v>
      </c>
      <c r="AC3103" s="5" t="s">
        <v>99</v>
      </c>
      <c r="AD3103" s="5" t="s">
        <v>1083</v>
      </c>
      <c r="AE3103" s="5" t="s">
        <v>776</v>
      </c>
      <c r="AF3103" s="5" t="str">
        <f aca="false">IF(AD3103&lt;AE3103,AD3103,AE3103)</f>
        <v>Archer Queen, Cannon, Earthquake, Fire Spirit, Royal Delivery, Royal Hogs, Skeletons, The Log</v>
      </c>
      <c r="AG3103" s="5" t="str">
        <f aca="false">IF(AD3103&lt;AE3103,AE3103,AD3103)</f>
        <v>Barbarian Barrel, Furnace, Graveyard, Ice Spirit, Knight, Poison, Skeletons, Tesla</v>
      </c>
      <c r="AH3103" s="5" t="str">
        <f aca="false">IF(AD3103=AF3103,AA3103,IF(AA3103="Win","Loss",IF(AA3103="Loss","Win","Draw")))</f>
        <v>Win</v>
      </c>
      <c r="AI3103" s="5" t="s">
        <v>102</v>
      </c>
    </row>
    <row r="3104" customFormat="false" ht="15" hidden="false" customHeight="true" outlineLevel="0" collapsed="false">
      <c r="A3104" s="5" t="s">
        <v>6681</v>
      </c>
      <c r="B3104" s="5" t="n">
        <v>2</v>
      </c>
      <c r="C3104" s="5" t="s">
        <v>3463</v>
      </c>
      <c r="D3104" s="5" t="s">
        <v>3464</v>
      </c>
      <c r="E3104" s="5" t="s">
        <v>6682</v>
      </c>
      <c r="F3104" s="5" t="s">
        <v>6683</v>
      </c>
      <c r="G3104" s="5" t="s">
        <v>509</v>
      </c>
      <c r="H3104" s="5" t="s">
        <v>163</v>
      </c>
      <c r="I3104" s="5" t="s">
        <v>124</v>
      </c>
      <c r="J3104" s="5" t="s">
        <v>128</v>
      </c>
      <c r="K3104" s="5" t="s">
        <v>129</v>
      </c>
      <c r="L3104" s="5" t="s">
        <v>113</v>
      </c>
      <c r="M3104" s="5" t="s">
        <v>95</v>
      </c>
      <c r="N3104" s="5" t="s">
        <v>294</v>
      </c>
      <c r="O3104" s="5" t="s">
        <v>165</v>
      </c>
      <c r="P3104" s="5" t="s">
        <v>133</v>
      </c>
      <c r="Q3104" s="5" t="s">
        <v>208</v>
      </c>
      <c r="R3104" s="5" t="s">
        <v>91</v>
      </c>
      <c r="S3104" s="5" t="s">
        <v>203</v>
      </c>
      <c r="T3104" s="5" t="s">
        <v>159</v>
      </c>
      <c r="U3104" s="5" t="s">
        <v>201</v>
      </c>
      <c r="V3104" s="5" t="s">
        <v>157</v>
      </c>
      <c r="W3104" s="5" t="s">
        <v>150</v>
      </c>
      <c r="X3104" s="5" t="s">
        <v>249</v>
      </c>
      <c r="Y3104" s="5" t="n">
        <v>1</v>
      </c>
      <c r="Z3104" s="5" t="n">
        <v>0</v>
      </c>
      <c r="AA3104" s="5" t="str">
        <f aca="false">IF(Y3104&gt;Z3104,"Win",IF(Y3104&lt;Z3104,"Loss","Draw"))</f>
        <v>Win</v>
      </c>
      <c r="AB3104" s="5" t="s">
        <v>98</v>
      </c>
      <c r="AC3104" s="5" t="s">
        <v>99</v>
      </c>
      <c r="AD3104" s="5" t="s">
        <v>6684</v>
      </c>
      <c r="AE3104" s="5" t="s">
        <v>6685</v>
      </c>
      <c r="AF3104" s="5" t="str">
        <f aca="false">IF(AD3104&lt;AE3104,AD3104,AE3104)</f>
        <v>Barbarian Barrel, Furnace, Golden Knight, Hog Rider, Mega Knight, Mother Witch, Royal Ghost, Vines</v>
      </c>
      <c r="AG3104" s="5" t="str">
        <f aca="false">IF(AD3104&lt;AE3104,AE3104,AD3104)</f>
        <v>Dart Goblin, Electro Spirit, Fire Spirit, Goblin Barrel, Goblins, Rocket, Valkyrie, Wall Breakers</v>
      </c>
      <c r="AH3104" s="5" t="str">
        <f aca="false">IF(AD3104=AF3104,AA3104,IF(AA3104="Win","Loss",IF(AA3104="Loss","Win","Draw")))</f>
        <v>Win</v>
      </c>
      <c r="AI3104" s="5" t="s">
        <v>102</v>
      </c>
    </row>
    <row r="3105" customFormat="false" ht="15" hidden="false" customHeight="true" outlineLevel="0" collapsed="false">
      <c r="A3105" s="5" t="s">
        <v>6686</v>
      </c>
      <c r="B3105" s="5" t="n">
        <v>1</v>
      </c>
      <c r="C3105" s="5" t="s">
        <v>3463</v>
      </c>
      <c r="D3105" s="5" t="s">
        <v>3464</v>
      </c>
      <c r="E3105" s="5" t="s">
        <v>885</v>
      </c>
      <c r="F3105" s="5" t="s">
        <v>886</v>
      </c>
      <c r="G3105" s="5" t="s">
        <v>6687</v>
      </c>
      <c r="H3105" s="5" t="s">
        <v>163</v>
      </c>
      <c r="I3105" s="5" t="s">
        <v>201</v>
      </c>
      <c r="J3105" s="5" t="s">
        <v>202</v>
      </c>
      <c r="K3105" s="5" t="s">
        <v>203</v>
      </c>
      <c r="L3105" s="5" t="s">
        <v>234</v>
      </c>
      <c r="M3105" s="5" t="s">
        <v>204</v>
      </c>
      <c r="N3105" s="5" t="s">
        <v>88</v>
      </c>
      <c r="O3105" s="5" t="s">
        <v>118</v>
      </c>
      <c r="P3105" s="5" t="s">
        <v>157</v>
      </c>
      <c r="Q3105" s="5" t="s">
        <v>141</v>
      </c>
      <c r="R3105" s="5" t="s">
        <v>158</v>
      </c>
      <c r="S3105" s="5" t="s">
        <v>107</v>
      </c>
      <c r="T3105" s="5" t="s">
        <v>178</v>
      </c>
      <c r="U3105" s="5" t="s">
        <v>177</v>
      </c>
      <c r="V3105" s="5" t="s">
        <v>150</v>
      </c>
      <c r="W3105" s="5" t="s">
        <v>93</v>
      </c>
      <c r="X3105" s="5" t="s">
        <v>89</v>
      </c>
      <c r="Y3105" s="5" t="n">
        <v>1</v>
      </c>
      <c r="Z3105" s="5" t="n">
        <v>0</v>
      </c>
      <c r="AA3105" s="5" t="str">
        <f aca="false">IF(Y3105&gt;Z3105,"Win",IF(Y3105&lt;Z3105,"Loss","Draw"))</f>
        <v>Win</v>
      </c>
      <c r="AB3105" s="5" t="s">
        <v>98</v>
      </c>
      <c r="AC3105" s="5" t="s">
        <v>99</v>
      </c>
      <c r="AD3105" s="5" t="s">
        <v>668</v>
      </c>
      <c r="AE3105" s="5" t="s">
        <v>6688</v>
      </c>
      <c r="AF3105" s="5" t="str">
        <f aca="false">IF(AD3105&lt;AE3105,AD3105,AE3105)</f>
        <v>Berserker, Bomb Tower, Fire Spirit, Goblin Barrel, Ice Spirit, Magic Archer, Royal Delivery, Wall Breakers</v>
      </c>
      <c r="AG3105" s="5" t="str">
        <f aca="false">IF(AD3105&lt;AE3105,AE3105,AD3105)</f>
        <v>Bowler, Electro Spirit, Fireball, Goblin Cage, Lumberjack, Phoenix, Royal Giant, The Log</v>
      </c>
      <c r="AH3105" s="5" t="str">
        <f aca="false">IF(AD3105=AF3105,AA3105,IF(AA3105="Win","Loss",IF(AA3105="Loss","Win","Draw")))</f>
        <v>Win</v>
      </c>
      <c r="AI3105" s="5" t="s">
        <v>102</v>
      </c>
    </row>
    <row r="3106" customFormat="false" ht="15" hidden="false" customHeight="true" outlineLevel="0" collapsed="false">
      <c r="A3106" s="5" t="s">
        <v>6686</v>
      </c>
      <c r="B3106" s="5" t="n">
        <v>2</v>
      </c>
      <c r="C3106" s="5" t="s">
        <v>3463</v>
      </c>
      <c r="D3106" s="5" t="s">
        <v>3464</v>
      </c>
      <c r="E3106" s="5" t="s">
        <v>885</v>
      </c>
      <c r="F3106" s="5" t="s">
        <v>886</v>
      </c>
      <c r="G3106" s="5" t="s">
        <v>6689</v>
      </c>
      <c r="H3106" s="5" t="s">
        <v>163</v>
      </c>
      <c r="I3106" s="5" t="s">
        <v>127</v>
      </c>
      <c r="J3106" s="5" t="s">
        <v>108</v>
      </c>
      <c r="K3106" s="5" t="s">
        <v>152</v>
      </c>
      <c r="L3106" s="5" t="s">
        <v>131</v>
      </c>
      <c r="M3106" s="5" t="s">
        <v>133</v>
      </c>
      <c r="N3106" s="5" t="s">
        <v>778</v>
      </c>
      <c r="O3106" s="5" t="s">
        <v>93</v>
      </c>
      <c r="P3106" s="5" t="s">
        <v>95</v>
      </c>
      <c r="Q3106" s="5" t="s">
        <v>129</v>
      </c>
      <c r="R3106" s="5" t="s">
        <v>128</v>
      </c>
      <c r="S3106" s="5" t="s">
        <v>127</v>
      </c>
      <c r="T3106" s="5" t="s">
        <v>130</v>
      </c>
      <c r="U3106" s="5" t="s">
        <v>133</v>
      </c>
      <c r="V3106" s="5" t="s">
        <v>131</v>
      </c>
      <c r="W3106" s="5" t="s">
        <v>173</v>
      </c>
      <c r="X3106" s="5" t="s">
        <v>97</v>
      </c>
      <c r="Y3106" s="5" t="n">
        <v>1</v>
      </c>
      <c r="Z3106" s="5" t="n">
        <v>0</v>
      </c>
      <c r="AA3106" s="5" t="str">
        <f aca="false">IF(Y3106&gt;Z3106,"Win",IF(Y3106&lt;Z3106,"Loss","Draw"))</f>
        <v>Win</v>
      </c>
      <c r="AB3106" s="5" t="s">
        <v>98</v>
      </c>
      <c r="AC3106" s="5" t="s">
        <v>99</v>
      </c>
      <c r="AD3106" s="5" t="s">
        <v>6690</v>
      </c>
      <c r="AE3106" s="5" t="s">
        <v>503</v>
      </c>
      <c r="AF3106" s="5" t="str">
        <f aca="false">IF(AD3106&lt;AE3106,AD3106,AE3106)</f>
        <v>Arrows, Bandit, Battle Ram, Golden Knight, Mega Knight, Mother Witch, Ronin, Zappies</v>
      </c>
      <c r="AG3106" s="5" t="str">
        <f aca="false">IF(AD3106&lt;AE3106,AE3106,AD3106)</f>
        <v>Baby Dragon, Bandit, Barbarian Barrel, Battle Ram, Dark Prince, Fireball, Mother Witch, P.E.K.K.A</v>
      </c>
      <c r="AH3106" s="5" t="str">
        <f aca="false">IF(AD3106=AF3106,AA3106,IF(AA3106="Win","Loss",IF(AA3106="Loss","Win","Draw")))</f>
        <v>Loss</v>
      </c>
      <c r="AI3106" s="5" t="s">
        <v>102</v>
      </c>
    </row>
    <row r="3107" customFormat="false" ht="15" hidden="false" customHeight="true" outlineLevel="0" collapsed="false">
      <c r="A3107" s="5" t="s">
        <v>6691</v>
      </c>
      <c r="B3107" s="5" t="n">
        <v>1</v>
      </c>
      <c r="C3107" s="5" t="s">
        <v>3463</v>
      </c>
      <c r="D3107" s="5" t="s">
        <v>3464</v>
      </c>
      <c r="E3107" s="5" t="s">
        <v>2789</v>
      </c>
      <c r="F3107" s="5" t="s">
        <v>2790</v>
      </c>
      <c r="G3107" s="5" t="s">
        <v>3465</v>
      </c>
      <c r="H3107" s="5" t="s">
        <v>163</v>
      </c>
      <c r="I3107" s="5" t="s">
        <v>124</v>
      </c>
      <c r="J3107" s="5" t="s">
        <v>128</v>
      </c>
      <c r="K3107" s="5" t="s">
        <v>129</v>
      </c>
      <c r="L3107" s="5" t="s">
        <v>133</v>
      </c>
      <c r="M3107" s="5" t="s">
        <v>109</v>
      </c>
      <c r="N3107" s="5" t="s">
        <v>96</v>
      </c>
      <c r="O3107" s="5" t="s">
        <v>93</v>
      </c>
      <c r="P3107" s="5" t="s">
        <v>223</v>
      </c>
      <c r="Q3107" s="5" t="s">
        <v>152</v>
      </c>
      <c r="R3107" s="5" t="s">
        <v>108</v>
      </c>
      <c r="S3107" s="5" t="s">
        <v>82</v>
      </c>
      <c r="T3107" s="5" t="s">
        <v>119</v>
      </c>
      <c r="U3107" s="5" t="s">
        <v>150</v>
      </c>
      <c r="V3107" s="5" t="s">
        <v>85</v>
      </c>
      <c r="W3107" s="5" t="s">
        <v>126</v>
      </c>
      <c r="X3107" s="5" t="s">
        <v>89</v>
      </c>
      <c r="Y3107" s="5" t="n">
        <v>1</v>
      </c>
      <c r="Z3107" s="5" t="n">
        <v>0</v>
      </c>
      <c r="AA3107" s="5" t="str">
        <f aca="false">IF(Y3107&gt;Z3107,"Win",IF(Y3107&lt;Z3107,"Loss","Draw"))</f>
        <v>Win</v>
      </c>
      <c r="AB3107" s="5" t="s">
        <v>98</v>
      </c>
      <c r="AC3107" s="5" t="s">
        <v>99</v>
      </c>
      <c r="AD3107" s="5" t="s">
        <v>3466</v>
      </c>
      <c r="AE3107" s="5" t="s">
        <v>769</v>
      </c>
      <c r="AF3107" s="5" t="str">
        <f aca="false">IF(AD3107&lt;AE3107,AD3107,AE3107)</f>
        <v>Baby Dragon, Dark Prince, Electro Spirit, Goblin Hut, Lightning, Royal Hogs, Skeletons, The Log</v>
      </c>
      <c r="AG3107" s="5" t="str">
        <f aca="false">IF(AD3107&lt;AE3107,AE3107,AD3107)</f>
        <v>Fireball, Golden Knight, Mega Knight, Minions, Mother Witch, Ram Rider, Royal Ghost, Zap</v>
      </c>
      <c r="AH3107" s="5" t="str">
        <f aca="false">IF(AD3107=AF3107,AA3107,IF(AA3107="Win","Loss",IF(AA3107="Loss","Win","Draw")))</f>
        <v>Loss</v>
      </c>
      <c r="AI3107" s="5" t="s">
        <v>102</v>
      </c>
    </row>
    <row r="3108" customFormat="false" ht="15" hidden="false" customHeight="true" outlineLevel="0" collapsed="false">
      <c r="A3108" s="5" t="s">
        <v>6691</v>
      </c>
      <c r="B3108" s="5" t="n">
        <v>2</v>
      </c>
      <c r="C3108" s="5" t="s">
        <v>3463</v>
      </c>
      <c r="D3108" s="5" t="s">
        <v>3464</v>
      </c>
      <c r="E3108" s="5" t="s">
        <v>2789</v>
      </c>
      <c r="F3108" s="5" t="s">
        <v>2790</v>
      </c>
      <c r="G3108" s="5" t="s">
        <v>3467</v>
      </c>
      <c r="H3108" s="5" t="s">
        <v>163</v>
      </c>
      <c r="I3108" s="5" t="s">
        <v>90</v>
      </c>
      <c r="J3108" s="5" t="s">
        <v>108</v>
      </c>
      <c r="K3108" s="5" t="s">
        <v>92</v>
      </c>
      <c r="L3108" s="5" t="s">
        <v>159</v>
      </c>
      <c r="M3108" s="5" t="s">
        <v>114</v>
      </c>
      <c r="N3108" s="5" t="s">
        <v>126</v>
      </c>
      <c r="O3108" s="5" t="s">
        <v>117</v>
      </c>
      <c r="P3108" s="5" t="s">
        <v>86</v>
      </c>
      <c r="Q3108" s="5" t="s">
        <v>233</v>
      </c>
      <c r="R3108" s="5" t="s">
        <v>202</v>
      </c>
      <c r="S3108" s="5" t="s">
        <v>201</v>
      </c>
      <c r="T3108" s="5" t="s">
        <v>88</v>
      </c>
      <c r="U3108" s="5" t="s">
        <v>234</v>
      </c>
      <c r="V3108" s="5" t="s">
        <v>157</v>
      </c>
      <c r="W3108" s="5" t="s">
        <v>111</v>
      </c>
      <c r="X3108" s="5" t="s">
        <v>204</v>
      </c>
      <c r="Y3108" s="5" t="n">
        <v>0</v>
      </c>
      <c r="Z3108" s="5" t="n">
        <v>1</v>
      </c>
      <c r="AA3108" s="5" t="str">
        <f aca="false">IF(Y3108&gt;Z3108,"Win",IF(Y3108&lt;Z3108,"Loss","Draw"))</f>
        <v>Loss</v>
      </c>
      <c r="AB3108" s="5" t="s">
        <v>98</v>
      </c>
      <c r="AC3108" s="5" t="s">
        <v>99</v>
      </c>
      <c r="AD3108" s="5" t="s">
        <v>3468</v>
      </c>
      <c r="AE3108" s="5" t="s">
        <v>380</v>
      </c>
      <c r="AF3108" s="5" t="str">
        <f aca="false">IF(AD3108&lt;AE3108,AD3108,AE3108)</f>
        <v>Bats, Berserker, Bomb Tower, Fire Spirit, Magic Archer, Miner, Royal Delivery, Wall Breakers</v>
      </c>
      <c r="AG3108" s="5" t="str">
        <f aca="false">IF(AD3108&lt;AE3108,AE3108,AD3108)</f>
        <v>Dark Prince, Dart Goblin, Giant Skeleton, Giant Snowball, Mortar, Skeleton Barrel, Skeleton Dragons, Skeletons</v>
      </c>
      <c r="AH3108" s="5" t="str">
        <f aca="false">IF(AD3108=AF3108,AA3108,IF(AA3108="Win","Loss",IF(AA3108="Loss","Win","Draw")))</f>
        <v>Win</v>
      </c>
      <c r="AI3108" s="5" t="s">
        <v>102</v>
      </c>
    </row>
    <row r="3109" customFormat="false" ht="15" hidden="false" customHeight="true" outlineLevel="0" collapsed="false">
      <c r="A3109" s="5" t="s">
        <v>6691</v>
      </c>
      <c r="B3109" s="5" t="n">
        <v>3</v>
      </c>
      <c r="C3109" s="5" t="s">
        <v>3463</v>
      </c>
      <c r="D3109" s="5" t="s">
        <v>3464</v>
      </c>
      <c r="E3109" s="5" t="s">
        <v>2789</v>
      </c>
      <c r="F3109" s="5" t="s">
        <v>2790</v>
      </c>
      <c r="G3109" s="5" t="s">
        <v>3469</v>
      </c>
      <c r="H3109" s="5" t="s">
        <v>163</v>
      </c>
      <c r="I3109" s="5" t="s">
        <v>82</v>
      </c>
      <c r="J3109" s="5" t="s">
        <v>194</v>
      </c>
      <c r="K3109" s="5" t="s">
        <v>153</v>
      </c>
      <c r="L3109" s="5" t="s">
        <v>89</v>
      </c>
      <c r="M3109" s="5" t="s">
        <v>204</v>
      </c>
      <c r="N3109" s="5" t="s">
        <v>164</v>
      </c>
      <c r="O3109" s="5" t="s">
        <v>157</v>
      </c>
      <c r="P3109" s="5" t="s">
        <v>193</v>
      </c>
      <c r="Q3109" s="5" t="s">
        <v>84</v>
      </c>
      <c r="R3109" s="5" t="s">
        <v>241</v>
      </c>
      <c r="S3109" s="5" t="s">
        <v>87</v>
      </c>
      <c r="T3109" s="5" t="s">
        <v>95</v>
      </c>
      <c r="U3109" s="5" t="s">
        <v>118</v>
      </c>
      <c r="V3109" s="5" t="s">
        <v>93</v>
      </c>
      <c r="W3109" s="5" t="s">
        <v>455</v>
      </c>
      <c r="X3109" s="5" t="s">
        <v>91</v>
      </c>
      <c r="Y3109" s="5" t="n">
        <v>1</v>
      </c>
      <c r="Z3109" s="5" t="n">
        <v>0</v>
      </c>
      <c r="AA3109" s="5" t="str">
        <f aca="false">IF(Y3109&gt;Z3109,"Win",IF(Y3109&lt;Z3109,"Loss","Draw"))</f>
        <v>Win</v>
      </c>
      <c r="AB3109" s="5" t="s">
        <v>98</v>
      </c>
      <c r="AC3109" s="5" t="s">
        <v>99</v>
      </c>
      <c r="AD3109" s="5" t="s">
        <v>3471</v>
      </c>
      <c r="AE3109" s="5" t="s">
        <v>3470</v>
      </c>
      <c r="AF3109" s="5" t="str">
        <f aca="false">IF(AD3109&lt;AE3109,AD3109,AE3109)</f>
        <v>Archer Queen, Cannon, Earthquake, Fire Spirit, Guards, Royal Delivery, Royal Hogs, The Log</v>
      </c>
      <c r="AG3109" s="5" t="str">
        <f aca="false">IF(AD3109&lt;AE3109,AE3109,AD3109)</f>
        <v>Archers, Barbarian Barrel, Fireball, Goblins, Ice Spirit, Knight, Tesla, X-Bow</v>
      </c>
      <c r="AH3109" s="5" t="str">
        <f aca="false">IF(AD3109=AF3109,AA3109,IF(AA3109="Win","Loss",IF(AA3109="Loss","Win","Draw")))</f>
        <v>Win</v>
      </c>
      <c r="AI3109" s="5" t="s">
        <v>102</v>
      </c>
    </row>
    <row r="3110" customFormat="false" ht="15" hidden="false" customHeight="true" outlineLevel="0" collapsed="false">
      <c r="A3110" s="5" t="s">
        <v>6692</v>
      </c>
      <c r="B3110" s="5" t="n">
        <v>1</v>
      </c>
      <c r="C3110" s="5" t="s">
        <v>3463</v>
      </c>
      <c r="D3110" s="5" t="s">
        <v>3464</v>
      </c>
      <c r="E3110" s="5" t="s">
        <v>1695</v>
      </c>
      <c r="F3110" s="5" t="s">
        <v>1696</v>
      </c>
      <c r="G3110" s="5" t="s">
        <v>6615</v>
      </c>
      <c r="H3110" s="5" t="s">
        <v>163</v>
      </c>
      <c r="I3110" s="5" t="s">
        <v>473</v>
      </c>
      <c r="J3110" s="5" t="s">
        <v>95</v>
      </c>
      <c r="K3110" s="5" t="s">
        <v>107</v>
      </c>
      <c r="L3110" s="5" t="s">
        <v>165</v>
      </c>
      <c r="M3110" s="5" t="s">
        <v>474</v>
      </c>
      <c r="N3110" s="5" t="s">
        <v>150</v>
      </c>
      <c r="O3110" s="5" t="s">
        <v>93</v>
      </c>
      <c r="P3110" s="5" t="s">
        <v>173</v>
      </c>
      <c r="Q3110" s="5" t="s">
        <v>92</v>
      </c>
      <c r="R3110" s="5" t="s">
        <v>158</v>
      </c>
      <c r="S3110" s="5" t="s">
        <v>90</v>
      </c>
      <c r="T3110" s="5" t="s">
        <v>93</v>
      </c>
      <c r="U3110" s="5" t="s">
        <v>159</v>
      </c>
      <c r="V3110" s="5" t="s">
        <v>96</v>
      </c>
      <c r="W3110" s="5" t="s">
        <v>94</v>
      </c>
      <c r="X3110" s="5" t="s">
        <v>150</v>
      </c>
      <c r="Y3110" s="5" t="n">
        <v>0</v>
      </c>
      <c r="Z3110" s="5" t="n">
        <v>1</v>
      </c>
      <c r="AA3110" s="5" t="str">
        <f aca="false">IF(Y3110&gt;Z3110,"Win",IF(Y3110&lt;Z3110,"Loss","Draw"))</f>
        <v>Loss</v>
      </c>
      <c r="AB3110" s="5" t="s">
        <v>98</v>
      </c>
      <c r="AC3110" s="5" t="s">
        <v>99</v>
      </c>
      <c r="AD3110" s="5" t="s">
        <v>6616</v>
      </c>
      <c r="AE3110" s="5" t="s">
        <v>967</v>
      </c>
      <c r="AF3110" s="5" t="str">
        <f aca="false">IF(AD3110&lt;AE3110,AD3110,AE3110)</f>
        <v>Barbarian Barrel, Electro Spirit, Fireball, Flying Machine, Goblin Cage, Hog Rider, Royal Recruits, Zappies</v>
      </c>
      <c r="AG3110" s="5" t="str">
        <f aca="false">IF(AD3110&lt;AE3110,AE3110,AD3110)</f>
        <v>Bowler, Dart Goblin, Electro Spirit, Fireball, Minions, Mortar, Rascals, Skeleton Barrel</v>
      </c>
      <c r="AH3110" s="5" t="str">
        <f aca="false">IF(AD3110=AF3110,AA3110,IF(AA3110="Win","Loss",IF(AA3110="Loss","Win","Draw")))</f>
        <v>Loss</v>
      </c>
      <c r="AI3110" s="5" t="s">
        <v>102</v>
      </c>
    </row>
    <row r="3111" customFormat="false" ht="15" hidden="false" customHeight="true" outlineLevel="0" collapsed="false">
      <c r="A3111" s="5" t="s">
        <v>6692</v>
      </c>
      <c r="B3111" s="5" t="n">
        <v>2</v>
      </c>
      <c r="C3111" s="5" t="s">
        <v>3463</v>
      </c>
      <c r="D3111" s="5" t="s">
        <v>3464</v>
      </c>
      <c r="E3111" s="5" t="s">
        <v>1695</v>
      </c>
      <c r="F3111" s="5" t="s">
        <v>1696</v>
      </c>
      <c r="G3111" s="5" t="s">
        <v>6617</v>
      </c>
      <c r="H3111" s="5" t="s">
        <v>163</v>
      </c>
      <c r="I3111" s="5" t="s">
        <v>127</v>
      </c>
      <c r="J3111" s="5" t="s">
        <v>128</v>
      </c>
      <c r="K3111" s="5" t="s">
        <v>129</v>
      </c>
      <c r="L3111" s="5" t="s">
        <v>86</v>
      </c>
      <c r="M3111" s="5" t="s">
        <v>133</v>
      </c>
      <c r="N3111" s="5" t="s">
        <v>131</v>
      </c>
      <c r="O3111" s="5" t="s">
        <v>294</v>
      </c>
      <c r="P3111" s="5" t="s">
        <v>124</v>
      </c>
      <c r="Q3111" s="5" t="s">
        <v>127</v>
      </c>
      <c r="R3111" s="5" t="s">
        <v>128</v>
      </c>
      <c r="S3111" s="5" t="s">
        <v>129</v>
      </c>
      <c r="T3111" s="5" t="s">
        <v>97</v>
      </c>
      <c r="U3111" s="5" t="s">
        <v>133</v>
      </c>
      <c r="V3111" s="5" t="s">
        <v>173</v>
      </c>
      <c r="W3111" s="5" t="s">
        <v>130</v>
      </c>
      <c r="X3111" s="5" t="s">
        <v>86</v>
      </c>
      <c r="Y3111" s="5" t="n">
        <v>0</v>
      </c>
      <c r="Z3111" s="5" t="n">
        <v>1</v>
      </c>
      <c r="AA3111" s="5" t="str">
        <f aca="false">IF(Y3111&gt;Z3111,"Win",IF(Y3111&lt;Z3111,"Loss","Draw"))</f>
        <v>Loss</v>
      </c>
      <c r="AB3111" s="5" t="s">
        <v>98</v>
      </c>
      <c r="AC3111" s="5" t="s">
        <v>99</v>
      </c>
      <c r="AD3111" s="5" t="s">
        <v>6618</v>
      </c>
      <c r="AE3111" s="5" t="s">
        <v>2394</v>
      </c>
      <c r="AF3111" s="5" t="str">
        <f aca="false">IF(AD3111&lt;AE3111,AD3111,AE3111)</f>
        <v>Arrows, Battle Ram, Golden Knight, Mega Knight, Mother Witch, Ronin, Skeleton Dragons, Zappies</v>
      </c>
      <c r="AG3111" s="5" t="str">
        <f aca="false">IF(AD3111&lt;AE3111,AE3111,AD3111)</f>
        <v>Bandit, Battle Ram, Golden Knight, Mega Knight, Mother Witch, Royal Ghost, Skeleton Dragons, Vines</v>
      </c>
      <c r="AH3111" s="5" t="str">
        <f aca="false">IF(AD3111=AF3111,AA3111,IF(AA3111="Win","Loss",IF(AA3111="Loss","Win","Draw")))</f>
        <v>Win</v>
      </c>
      <c r="AI3111" s="5" t="s">
        <v>102</v>
      </c>
    </row>
    <row r="3112" customFormat="false" ht="15" hidden="false" customHeight="true" outlineLevel="0" collapsed="false">
      <c r="A3112" s="5" t="s">
        <v>6693</v>
      </c>
      <c r="B3112" s="5" t="n">
        <v>1</v>
      </c>
      <c r="C3112" s="5" t="s">
        <v>3463</v>
      </c>
      <c r="D3112" s="5" t="s">
        <v>3464</v>
      </c>
      <c r="E3112" s="6" t="s">
        <v>3690</v>
      </c>
      <c r="F3112" s="5" t="s">
        <v>3691</v>
      </c>
      <c r="G3112" s="5" t="s">
        <v>6694</v>
      </c>
      <c r="H3112" s="5" t="s">
        <v>163</v>
      </c>
      <c r="I3112" s="5" t="s">
        <v>90</v>
      </c>
      <c r="J3112" s="5" t="s">
        <v>123</v>
      </c>
      <c r="K3112" s="5" t="s">
        <v>124</v>
      </c>
      <c r="L3112" s="5" t="s">
        <v>125</v>
      </c>
      <c r="M3112" s="5" t="s">
        <v>85</v>
      </c>
      <c r="N3112" s="5" t="s">
        <v>96</v>
      </c>
      <c r="O3112" s="5" t="s">
        <v>126</v>
      </c>
      <c r="P3112" s="5" t="s">
        <v>95</v>
      </c>
      <c r="Q3112" s="5" t="s">
        <v>84</v>
      </c>
      <c r="R3112" s="5" t="s">
        <v>83</v>
      </c>
      <c r="S3112" s="5" t="s">
        <v>82</v>
      </c>
      <c r="T3112" s="5" t="s">
        <v>119</v>
      </c>
      <c r="U3112" s="5" t="s">
        <v>86</v>
      </c>
      <c r="V3112" s="5" t="s">
        <v>93</v>
      </c>
      <c r="W3112" s="5" t="s">
        <v>118</v>
      </c>
      <c r="X3112" s="5" t="s">
        <v>95</v>
      </c>
      <c r="Y3112" s="5" t="n">
        <v>0</v>
      </c>
      <c r="Z3112" s="5" t="n">
        <v>1</v>
      </c>
      <c r="AA3112" s="5" t="str">
        <f aca="false">IF(Y3112&gt;Z3112,"Win",IF(Y3112&lt;Z3112,"Loss","Draw"))</f>
        <v>Loss</v>
      </c>
      <c r="AB3112" s="5" t="s">
        <v>98</v>
      </c>
      <c r="AC3112" s="5" t="s">
        <v>99</v>
      </c>
      <c r="AD3112" s="5" t="s">
        <v>134</v>
      </c>
      <c r="AE3112" s="5" t="s">
        <v>950</v>
      </c>
      <c r="AF3112" s="5" t="str">
        <f aca="false">IF(AD3112&lt;AE3112,AD3112,AE3112)</f>
        <v>Archers, Barbarian Barrel, Fireball, Goblin Hut, Ice Spirit, Monk, Royal Hogs, Skeleton Dragons</v>
      </c>
      <c r="AG3112" s="5" t="str">
        <f aca="false">IF(AD3112&lt;AE3112,AE3112,AD3112)</f>
        <v>Barbarian Barrel, Cannon Cart, Goblinstein, Lightning, Minions, Mortar, Royal Ghost, Skeletons</v>
      </c>
      <c r="AH3112" s="5" t="str">
        <f aca="false">IF(AD3112=AF3112,AA3112,IF(AA3112="Win","Loss",IF(AA3112="Loss","Win","Draw")))</f>
        <v>Win</v>
      </c>
      <c r="AI3112" s="5" t="s">
        <v>102</v>
      </c>
    </row>
    <row r="3113" customFormat="false" ht="15" hidden="false" customHeight="true" outlineLevel="0" collapsed="false">
      <c r="A3113" s="5" t="s">
        <v>6693</v>
      </c>
      <c r="B3113" s="5" t="n">
        <v>2</v>
      </c>
      <c r="C3113" s="5" t="s">
        <v>3463</v>
      </c>
      <c r="D3113" s="5" t="s">
        <v>3464</v>
      </c>
      <c r="E3113" s="6" t="s">
        <v>3690</v>
      </c>
      <c r="F3113" s="5" t="s">
        <v>3691</v>
      </c>
      <c r="G3113" s="5" t="s">
        <v>6695</v>
      </c>
      <c r="H3113" s="5" t="s">
        <v>163</v>
      </c>
      <c r="I3113" s="5" t="s">
        <v>242</v>
      </c>
      <c r="J3113" s="5" t="s">
        <v>158</v>
      </c>
      <c r="K3113" s="5" t="s">
        <v>473</v>
      </c>
      <c r="L3113" s="5" t="s">
        <v>387</v>
      </c>
      <c r="M3113" s="5" t="s">
        <v>474</v>
      </c>
      <c r="N3113" s="5" t="s">
        <v>153</v>
      </c>
      <c r="O3113" s="5" t="s">
        <v>187</v>
      </c>
      <c r="P3113" s="5" t="s">
        <v>133</v>
      </c>
      <c r="Q3113" s="5" t="s">
        <v>87</v>
      </c>
      <c r="R3113" s="5" t="s">
        <v>241</v>
      </c>
      <c r="S3113" s="5" t="s">
        <v>114</v>
      </c>
      <c r="T3113" s="5" t="s">
        <v>116</v>
      </c>
      <c r="U3113" s="5" t="s">
        <v>138</v>
      </c>
      <c r="V3113" s="5" t="s">
        <v>178</v>
      </c>
      <c r="W3113" s="5" t="s">
        <v>115</v>
      </c>
      <c r="X3113" s="5" t="s">
        <v>126</v>
      </c>
      <c r="Y3113" s="5" t="n">
        <v>0</v>
      </c>
      <c r="Z3113" s="5" t="n">
        <v>1</v>
      </c>
      <c r="AA3113" s="5" t="str">
        <f aca="false">IF(Y3113&gt;Z3113,"Win",IF(Y3113&lt;Z3113,"Loss","Draw"))</f>
        <v>Loss</v>
      </c>
      <c r="AB3113" s="5" t="s">
        <v>98</v>
      </c>
      <c r="AC3113" s="5" t="s">
        <v>99</v>
      </c>
      <c r="AD3113" s="5" t="s">
        <v>6696</v>
      </c>
      <c r="AE3113" s="5" t="s">
        <v>6697</v>
      </c>
      <c r="AF3113" s="5" t="str">
        <f aca="false">IF(AD3113&lt;AE3113,AD3113,AE3113)</f>
        <v>Bomber, Bowler, Cannon, Electro Giant, Flying Machine, Mother Witch, Royal Recruits, Tornado</v>
      </c>
      <c r="AG3113" s="5" t="str">
        <f aca="false">IF(AD3113&lt;AE3113,AE3113,AD3113)</f>
        <v>Giant Snowball, Goblin Demolisher, Graveyard, Knight, Phoenix, Poison, Skeletons, Tesla</v>
      </c>
      <c r="AH3113" s="5" t="str">
        <f aca="false">IF(AD3113=AF3113,AA3113,IF(AA3113="Win","Loss",IF(AA3113="Loss","Win","Draw")))</f>
        <v>Loss</v>
      </c>
      <c r="AI3113" s="5" t="s">
        <v>102</v>
      </c>
    </row>
    <row r="3114" customFormat="false" ht="15" hidden="false" customHeight="true" outlineLevel="0" collapsed="false">
      <c r="A3114" s="5" t="s">
        <v>6698</v>
      </c>
      <c r="B3114" s="5" t="n">
        <v>1</v>
      </c>
      <c r="C3114" s="5" t="s">
        <v>3463</v>
      </c>
      <c r="D3114" s="5" t="s">
        <v>3464</v>
      </c>
      <c r="E3114" s="5" t="s">
        <v>2119</v>
      </c>
      <c r="F3114" s="5" t="s">
        <v>2120</v>
      </c>
      <c r="G3114" s="5" t="s">
        <v>6699</v>
      </c>
      <c r="H3114" s="5" t="s">
        <v>163</v>
      </c>
      <c r="I3114" s="5" t="s">
        <v>418</v>
      </c>
      <c r="J3114" s="5" t="s">
        <v>186</v>
      </c>
      <c r="K3114" s="5" t="s">
        <v>284</v>
      </c>
      <c r="L3114" s="5" t="s">
        <v>110</v>
      </c>
      <c r="M3114" s="5" t="s">
        <v>93</v>
      </c>
      <c r="N3114" s="5" t="s">
        <v>114</v>
      </c>
      <c r="O3114" s="5" t="s">
        <v>96</v>
      </c>
      <c r="P3114" s="5" t="s">
        <v>242</v>
      </c>
      <c r="Q3114" s="5" t="s">
        <v>201</v>
      </c>
      <c r="R3114" s="5" t="s">
        <v>202</v>
      </c>
      <c r="S3114" s="5" t="s">
        <v>203</v>
      </c>
      <c r="T3114" s="5" t="s">
        <v>157</v>
      </c>
      <c r="U3114" s="5" t="s">
        <v>118</v>
      </c>
      <c r="V3114" s="5" t="s">
        <v>88</v>
      </c>
      <c r="W3114" s="5" t="s">
        <v>204</v>
      </c>
      <c r="X3114" s="5" t="s">
        <v>87</v>
      </c>
      <c r="Y3114" s="5" t="n">
        <v>1</v>
      </c>
      <c r="Z3114" s="5" t="n">
        <v>0</v>
      </c>
      <c r="AA3114" s="5" t="str">
        <f aca="false">IF(Y3114&gt;Z3114,"Win",IF(Y3114&lt;Z3114,"Loss","Draw"))</f>
        <v>Win</v>
      </c>
      <c r="AB3114" s="5" t="s">
        <v>98</v>
      </c>
      <c r="AC3114" s="5" t="s">
        <v>99</v>
      </c>
      <c r="AD3114" s="5" t="s">
        <v>1061</v>
      </c>
      <c r="AE3114" s="5" t="s">
        <v>206</v>
      </c>
      <c r="AF3114" s="5" t="str">
        <f aca="false">IF(AD3114&lt;AE3114,AD3114,AE3114)</f>
        <v>Balloon, Bomber, Fireball, Giant Snowball, Inferno Dragon, Lava Hound, Minions, Skeleton Army</v>
      </c>
      <c r="AG3114" s="5" t="str">
        <f aca="false">IF(AD3114&lt;AE3114,AE3114,AD3114)</f>
        <v>Berserker, Fire Spirit, Goblin Barrel, Ice Spirit, Magic Archer, Royal Delivery, Tesla, Wall Breakers</v>
      </c>
      <c r="AH3114" s="5" t="str">
        <f aca="false">IF(AD3114=AF3114,AA3114,IF(AA3114="Win","Loss",IF(AA3114="Loss","Win","Draw")))</f>
        <v>Win</v>
      </c>
      <c r="AI3114" s="5" t="s">
        <v>102</v>
      </c>
    </row>
    <row r="3115" customFormat="false" ht="15" hidden="false" customHeight="true" outlineLevel="0" collapsed="false">
      <c r="A3115" s="5" t="s">
        <v>6698</v>
      </c>
      <c r="B3115" s="5" t="n">
        <v>2</v>
      </c>
      <c r="C3115" s="5" t="s">
        <v>3463</v>
      </c>
      <c r="D3115" s="5" t="s">
        <v>3464</v>
      </c>
      <c r="E3115" s="5" t="s">
        <v>2119</v>
      </c>
      <c r="F3115" s="5" t="s">
        <v>2120</v>
      </c>
      <c r="G3115" s="5" t="s">
        <v>6700</v>
      </c>
      <c r="H3115" s="5" t="s">
        <v>163</v>
      </c>
      <c r="I3115" s="5" t="s">
        <v>124</v>
      </c>
      <c r="J3115" s="5" t="s">
        <v>128</v>
      </c>
      <c r="K3115" s="5" t="s">
        <v>127</v>
      </c>
      <c r="L3115" s="5" t="s">
        <v>117</v>
      </c>
      <c r="M3115" s="5" t="s">
        <v>113</v>
      </c>
      <c r="N3115" s="5" t="s">
        <v>130</v>
      </c>
      <c r="O3115" s="5" t="s">
        <v>173</v>
      </c>
      <c r="P3115" s="5" t="s">
        <v>323</v>
      </c>
      <c r="Q3115" s="5" t="s">
        <v>82</v>
      </c>
      <c r="R3115" s="5" t="s">
        <v>151</v>
      </c>
      <c r="S3115" s="5" t="s">
        <v>152</v>
      </c>
      <c r="T3115" s="5" t="s">
        <v>234</v>
      </c>
      <c r="U3115" s="5" t="s">
        <v>150</v>
      </c>
      <c r="V3115" s="5" t="s">
        <v>126</v>
      </c>
      <c r="W3115" s="5" t="s">
        <v>89</v>
      </c>
      <c r="X3115" s="5" t="s">
        <v>85</v>
      </c>
      <c r="Y3115" s="5" t="n">
        <v>1</v>
      </c>
      <c r="Z3115" s="5" t="n">
        <v>0</v>
      </c>
      <c r="AA3115" s="5" t="str">
        <f aca="false">IF(Y3115&gt;Z3115,"Win",IF(Y3115&lt;Z3115,"Loss","Draw"))</f>
        <v>Win</v>
      </c>
      <c r="AB3115" s="5" t="s">
        <v>98</v>
      </c>
      <c r="AC3115" s="5" t="s">
        <v>99</v>
      </c>
      <c r="AD3115" s="5" t="s">
        <v>6701</v>
      </c>
      <c r="AE3115" s="5" t="s">
        <v>1573</v>
      </c>
      <c r="AF3115" s="5" t="str">
        <f aca="false">IF(AD3115&lt;AE3115,AD3115,AE3115)</f>
        <v>Arrows, Battle Ram, Furnace, Giant Skeleton, Golden Knight, Mini P.E.K.K.A, Royal Ghost, Zappies</v>
      </c>
      <c r="AG3115" s="5" t="str">
        <f aca="false">IF(AD3115&lt;AE3115,AE3115,AD3115)</f>
        <v>Baby Dragon, Bomb Tower, Electro Spirit, Lightning, Mighty Miner, Royal Hogs, Skeletons, The Log</v>
      </c>
      <c r="AH3115" s="5" t="str">
        <f aca="false">IF(AD3115=AF3115,AA3115,IF(AA3115="Win","Loss",IF(AA3115="Loss","Win","Draw")))</f>
        <v>Win</v>
      </c>
      <c r="AI3115" s="5" t="s">
        <v>102</v>
      </c>
    </row>
    <row r="3116" customFormat="false" ht="15" hidden="false" customHeight="true" outlineLevel="0" collapsed="false">
      <c r="A3116" s="5" t="s">
        <v>6702</v>
      </c>
      <c r="B3116" s="5" t="n">
        <v>1</v>
      </c>
      <c r="C3116" s="5" t="s">
        <v>3463</v>
      </c>
      <c r="D3116" s="5" t="s">
        <v>3464</v>
      </c>
      <c r="E3116" s="6" t="s">
        <v>3704</v>
      </c>
      <c r="F3116" s="5" t="s">
        <v>3705</v>
      </c>
      <c r="G3116" s="5" t="s">
        <v>6703</v>
      </c>
      <c r="H3116" s="5" t="s">
        <v>163</v>
      </c>
      <c r="I3116" s="5" t="s">
        <v>90</v>
      </c>
      <c r="J3116" s="5" t="s">
        <v>91</v>
      </c>
      <c r="K3116" s="5" t="s">
        <v>92</v>
      </c>
      <c r="L3116" s="5" t="s">
        <v>93</v>
      </c>
      <c r="M3116" s="5" t="s">
        <v>125</v>
      </c>
      <c r="N3116" s="5" t="s">
        <v>95</v>
      </c>
      <c r="O3116" s="5" t="s">
        <v>96</v>
      </c>
      <c r="P3116" s="5" t="s">
        <v>94</v>
      </c>
      <c r="Q3116" s="5" t="s">
        <v>82</v>
      </c>
      <c r="R3116" s="5" t="s">
        <v>83</v>
      </c>
      <c r="S3116" s="5" t="s">
        <v>84</v>
      </c>
      <c r="T3116" s="5" t="s">
        <v>86</v>
      </c>
      <c r="U3116" s="5" t="s">
        <v>118</v>
      </c>
      <c r="V3116" s="5" t="s">
        <v>119</v>
      </c>
      <c r="W3116" s="5" t="s">
        <v>95</v>
      </c>
      <c r="X3116" s="5" t="s">
        <v>93</v>
      </c>
      <c r="Y3116" s="5" t="n">
        <v>0</v>
      </c>
      <c r="Z3116" s="5" t="n">
        <v>1</v>
      </c>
      <c r="AA3116" s="5" t="str">
        <f aca="false">IF(Y3116&gt;Z3116,"Win",IF(Y3116&lt;Z3116,"Loss","Draw"))</f>
        <v>Loss</v>
      </c>
      <c r="AB3116" s="5" t="s">
        <v>98</v>
      </c>
      <c r="AC3116" s="5" t="s">
        <v>99</v>
      </c>
      <c r="AD3116" s="5" t="s">
        <v>216</v>
      </c>
      <c r="AE3116" s="5" t="s">
        <v>950</v>
      </c>
      <c r="AF3116" s="5" t="str">
        <f aca="false">IF(AD3116&lt;AE3116,AD3116,AE3116)</f>
        <v>Archers, Barbarian Barrel, Fireball, Goblin Hut, Ice Spirit, Monk, Royal Hogs, Skeleton Dragons</v>
      </c>
      <c r="AG3116" s="5" t="str">
        <f aca="false">IF(AD3116&lt;AE3116,AE3116,AD3116)</f>
        <v>Barbarian Barrel, Cannon Cart, Fireball, Goblins, Minions, Mortar, Rascals, Skeleton Barrel</v>
      </c>
      <c r="AH3116" s="5" t="str">
        <f aca="false">IF(AD3116=AF3116,AA3116,IF(AA3116="Win","Loss",IF(AA3116="Loss","Win","Draw")))</f>
        <v>Win</v>
      </c>
      <c r="AI3116" s="5" t="s">
        <v>102</v>
      </c>
    </row>
    <row r="3117" customFormat="false" ht="15" hidden="false" customHeight="true" outlineLevel="0" collapsed="false">
      <c r="A3117" s="5" t="s">
        <v>6702</v>
      </c>
      <c r="B3117" s="5" t="n">
        <v>2</v>
      </c>
      <c r="C3117" s="5" t="s">
        <v>3463</v>
      </c>
      <c r="D3117" s="5" t="s">
        <v>3464</v>
      </c>
      <c r="E3117" s="6" t="s">
        <v>3704</v>
      </c>
      <c r="F3117" s="5" t="s">
        <v>3705</v>
      </c>
      <c r="G3117" s="5" t="s">
        <v>6704</v>
      </c>
      <c r="H3117" s="5" t="s">
        <v>163</v>
      </c>
      <c r="I3117" s="5" t="s">
        <v>82</v>
      </c>
      <c r="J3117" s="5" t="s">
        <v>83</v>
      </c>
      <c r="K3117" s="5" t="s">
        <v>107</v>
      </c>
      <c r="L3117" s="5" t="s">
        <v>86</v>
      </c>
      <c r="M3117" s="5" t="s">
        <v>150</v>
      </c>
      <c r="N3117" s="5" t="s">
        <v>204</v>
      </c>
      <c r="O3117" s="5" t="s">
        <v>133</v>
      </c>
      <c r="P3117" s="5" t="s">
        <v>85</v>
      </c>
      <c r="Q3117" s="5" t="s">
        <v>177</v>
      </c>
      <c r="R3117" s="5" t="s">
        <v>158</v>
      </c>
      <c r="S3117" s="5" t="s">
        <v>107</v>
      </c>
      <c r="T3117" s="5" t="s">
        <v>85</v>
      </c>
      <c r="U3117" s="5" t="s">
        <v>178</v>
      </c>
      <c r="V3117" s="5" t="s">
        <v>133</v>
      </c>
      <c r="W3117" s="5" t="s">
        <v>150</v>
      </c>
      <c r="X3117" s="5" t="s">
        <v>89</v>
      </c>
      <c r="Y3117" s="5" t="n">
        <v>1</v>
      </c>
      <c r="Z3117" s="5" t="n">
        <v>0</v>
      </c>
      <c r="AA3117" s="5" t="str">
        <f aca="false">IF(Y3117&gt;Z3117,"Win",IF(Y3117&lt;Z3117,"Loss","Draw"))</f>
        <v>Win</v>
      </c>
      <c r="AB3117" s="5" t="s">
        <v>98</v>
      </c>
      <c r="AC3117" s="5" t="s">
        <v>99</v>
      </c>
      <c r="AD3117" s="5" t="s">
        <v>6705</v>
      </c>
      <c r="AE3117" s="5" t="s">
        <v>3317</v>
      </c>
      <c r="AF3117" s="5" t="str">
        <f aca="false">IF(AD3117&lt;AE3117,AD3117,AE3117)</f>
        <v>Bowler, Electro Spirit, Goblin Cage, Lightning, Mother Witch, Phoenix, Royal Giant, The Log</v>
      </c>
      <c r="AG3117" s="5" t="str">
        <f aca="false">IF(AD3117&lt;AE3117,AE3117,AD3117)</f>
        <v>Electro Spirit, Goblin Cage, Lightning, Monk, Mother Witch, Royal Delivery, Royal Hogs, Skeleton Dragons</v>
      </c>
      <c r="AH3117" s="5" t="str">
        <f aca="false">IF(AD3117=AF3117,AA3117,IF(AA3117="Win","Loss",IF(AA3117="Loss","Win","Draw")))</f>
        <v>Loss</v>
      </c>
      <c r="AI3117" s="5" t="s">
        <v>102</v>
      </c>
    </row>
    <row r="3118" customFormat="false" ht="15" hidden="false" customHeight="true" outlineLevel="0" collapsed="false">
      <c r="A3118" s="5" t="s">
        <v>6702</v>
      </c>
      <c r="B3118" s="5" t="n">
        <v>3</v>
      </c>
      <c r="C3118" s="5" t="s">
        <v>3463</v>
      </c>
      <c r="D3118" s="5" t="s">
        <v>3464</v>
      </c>
      <c r="E3118" s="6" t="s">
        <v>3704</v>
      </c>
      <c r="F3118" s="5" t="s">
        <v>3705</v>
      </c>
      <c r="G3118" s="5" t="s">
        <v>6706</v>
      </c>
      <c r="H3118" s="5" t="s">
        <v>163</v>
      </c>
      <c r="I3118" s="5" t="s">
        <v>124</v>
      </c>
      <c r="J3118" s="5" t="s">
        <v>219</v>
      </c>
      <c r="K3118" s="5" t="s">
        <v>128</v>
      </c>
      <c r="L3118" s="5" t="s">
        <v>117</v>
      </c>
      <c r="M3118" s="5" t="s">
        <v>138</v>
      </c>
      <c r="N3118" s="5" t="s">
        <v>223</v>
      </c>
      <c r="O3118" s="5" t="s">
        <v>114</v>
      </c>
      <c r="P3118" s="5" t="s">
        <v>97</v>
      </c>
      <c r="Q3118" s="5" t="s">
        <v>185</v>
      </c>
      <c r="R3118" s="5" t="s">
        <v>186</v>
      </c>
      <c r="S3118" s="5" t="s">
        <v>109</v>
      </c>
      <c r="T3118" s="5" t="s">
        <v>117</v>
      </c>
      <c r="U3118" s="5" t="s">
        <v>234</v>
      </c>
      <c r="V3118" s="5" t="s">
        <v>187</v>
      </c>
      <c r="W3118" s="5" t="s">
        <v>111</v>
      </c>
      <c r="X3118" s="5" t="s">
        <v>173</v>
      </c>
      <c r="Y3118" s="5" t="n">
        <v>1</v>
      </c>
      <c r="Z3118" s="5" t="n">
        <v>0</v>
      </c>
      <c r="AA3118" s="5" t="str">
        <f aca="false">IF(Y3118&gt;Z3118,"Win",IF(Y3118&lt;Z3118,"Loss","Draw"))</f>
        <v>Win</v>
      </c>
      <c r="AB3118" s="5" t="s">
        <v>98</v>
      </c>
      <c r="AC3118" s="5" t="s">
        <v>99</v>
      </c>
      <c r="AD3118" s="5" t="s">
        <v>6707</v>
      </c>
      <c r="AE3118" s="5" t="s">
        <v>3668</v>
      </c>
      <c r="AF3118" s="5" t="str">
        <f aca="false">IF(AD3118&lt;AE3118,AD3118,AE3118)</f>
        <v>Balloon, Bomb Tower, Executioner, Giant Skeleton, Miner, Tornado, Zap, Zappies</v>
      </c>
      <c r="AG3118" s="5" t="str">
        <f aca="false">IF(AD3118&lt;AE3118,AE3118,AD3118)</f>
        <v>Giant Skeleton, Giant Snowball, Goblin Demolisher, Golden Knight, Ram Rider, Ronin, Royal Ghost, Wizard</v>
      </c>
      <c r="AH3118" s="5" t="str">
        <f aca="false">IF(AD3118=AF3118,AA3118,IF(AA3118="Win","Loss",IF(AA3118="Loss","Win","Draw")))</f>
        <v>Loss</v>
      </c>
      <c r="AI3118" s="5" t="s">
        <v>102</v>
      </c>
    </row>
    <row r="3119" customFormat="false" ht="15" hidden="false" customHeight="true" outlineLevel="0" collapsed="false">
      <c r="A3119" s="5" t="s">
        <v>6708</v>
      </c>
      <c r="B3119" s="5" t="n">
        <v>1</v>
      </c>
      <c r="C3119" s="5" t="s">
        <v>3463</v>
      </c>
      <c r="D3119" s="5" t="s">
        <v>3464</v>
      </c>
      <c r="E3119" s="5" t="s">
        <v>452</v>
      </c>
      <c r="F3119" s="5" t="s">
        <v>453</v>
      </c>
      <c r="G3119" s="5" t="s">
        <v>3699</v>
      </c>
      <c r="H3119" s="5" t="s">
        <v>163</v>
      </c>
      <c r="I3119" s="5" t="s">
        <v>152</v>
      </c>
      <c r="J3119" s="5" t="s">
        <v>128</v>
      </c>
      <c r="K3119" s="5" t="s">
        <v>107</v>
      </c>
      <c r="L3119" s="5" t="s">
        <v>85</v>
      </c>
      <c r="M3119" s="5" t="s">
        <v>95</v>
      </c>
      <c r="N3119" s="5" t="s">
        <v>187</v>
      </c>
      <c r="O3119" s="5" t="s">
        <v>306</v>
      </c>
      <c r="P3119" s="5" t="s">
        <v>173</v>
      </c>
      <c r="Q3119" s="5" t="s">
        <v>177</v>
      </c>
      <c r="R3119" s="5" t="s">
        <v>95</v>
      </c>
      <c r="S3119" s="5" t="s">
        <v>141</v>
      </c>
      <c r="T3119" s="5" t="s">
        <v>85</v>
      </c>
      <c r="U3119" s="5" t="s">
        <v>107</v>
      </c>
      <c r="V3119" s="5" t="s">
        <v>150</v>
      </c>
      <c r="W3119" s="5" t="s">
        <v>178</v>
      </c>
      <c r="X3119" s="5" t="s">
        <v>143</v>
      </c>
      <c r="Y3119" s="5" t="n">
        <v>1</v>
      </c>
      <c r="Z3119" s="5" t="n">
        <v>0</v>
      </c>
      <c r="AA3119" s="5" t="str">
        <f aca="false">IF(Y3119&gt;Z3119,"Win",IF(Y3119&lt;Z3119,"Loss","Draw"))</f>
        <v>Win</v>
      </c>
      <c r="AB3119" s="5" t="s">
        <v>98</v>
      </c>
      <c r="AC3119" s="5" t="s">
        <v>99</v>
      </c>
      <c r="AD3119" s="5" t="s">
        <v>3700</v>
      </c>
      <c r="AE3119" s="5" t="s">
        <v>1058</v>
      </c>
      <c r="AF3119" s="5" t="str">
        <f aca="false">IF(AD3119&lt;AE3119,AD3119,AE3119)</f>
        <v>Baby Dragon, Barbarian Barrel, Goblin Cage, Golden Knight, Golem, Lightning, Tornado, Zappies</v>
      </c>
      <c r="AG3119" s="5" t="str">
        <f aca="false">IF(AD3119&lt;AE3119,AE3119,AD3119)</f>
        <v>Barbarian Barrel, Electro Spirit, Goblin Cage, Heal Spirit, Lightning, Lumberjack, Phoenix, Royal Giant</v>
      </c>
      <c r="AH3119" s="5" t="str">
        <f aca="false">IF(AD3119=AF3119,AA3119,IF(AA3119="Win","Loss",IF(AA3119="Loss","Win","Draw")))</f>
        <v>Win</v>
      </c>
      <c r="AI3119" s="5" t="s">
        <v>102</v>
      </c>
    </row>
    <row r="3120" customFormat="false" ht="15" hidden="false" customHeight="true" outlineLevel="0" collapsed="false">
      <c r="A3120" s="5" t="s">
        <v>6708</v>
      </c>
      <c r="B3120" s="5" t="n">
        <v>2</v>
      </c>
      <c r="C3120" s="5" t="s">
        <v>3463</v>
      </c>
      <c r="D3120" s="5" t="s">
        <v>3464</v>
      </c>
      <c r="E3120" s="5" t="s">
        <v>452</v>
      </c>
      <c r="F3120" s="5" t="s">
        <v>453</v>
      </c>
      <c r="G3120" s="5" t="s">
        <v>3701</v>
      </c>
      <c r="H3120" s="5" t="s">
        <v>163</v>
      </c>
      <c r="I3120" s="5" t="s">
        <v>185</v>
      </c>
      <c r="J3120" s="5" t="s">
        <v>83</v>
      </c>
      <c r="K3120" s="5" t="s">
        <v>186</v>
      </c>
      <c r="L3120" s="5" t="s">
        <v>234</v>
      </c>
      <c r="M3120" s="5" t="s">
        <v>111</v>
      </c>
      <c r="N3120" s="5" t="s">
        <v>114</v>
      </c>
      <c r="O3120" s="5" t="s">
        <v>193</v>
      </c>
      <c r="P3120" s="5" t="s">
        <v>118</v>
      </c>
      <c r="Q3120" s="5" t="s">
        <v>201</v>
      </c>
      <c r="R3120" s="5" t="s">
        <v>202</v>
      </c>
      <c r="S3120" s="5" t="s">
        <v>203</v>
      </c>
      <c r="T3120" s="5" t="s">
        <v>208</v>
      </c>
      <c r="U3120" s="5" t="s">
        <v>157</v>
      </c>
      <c r="V3120" s="5" t="s">
        <v>118</v>
      </c>
      <c r="W3120" s="5" t="s">
        <v>204</v>
      </c>
      <c r="X3120" s="5" t="s">
        <v>234</v>
      </c>
      <c r="Y3120" s="5" t="n">
        <v>3</v>
      </c>
      <c r="Z3120" s="5" t="n">
        <v>1</v>
      </c>
      <c r="AA3120" s="5" t="str">
        <f aca="false">IF(Y3120&gt;Z3120,"Win",IF(Y3120&lt;Z3120,"Loss","Draw"))</f>
        <v>Win</v>
      </c>
      <c r="AB3120" s="5" t="s">
        <v>98</v>
      </c>
      <c r="AC3120" s="5" t="s">
        <v>99</v>
      </c>
      <c r="AD3120" s="5" t="s">
        <v>3702</v>
      </c>
      <c r="AE3120" s="5" t="s">
        <v>1489</v>
      </c>
      <c r="AF3120" s="5" t="str">
        <f aca="false">IF(AD3120&lt;AE3120,AD3120,AE3120)</f>
        <v>Balloon, Bomb Tower, Executioner, Giant Snowball, Guards, Ice Spirit, Miner, Monk</v>
      </c>
      <c r="AG3120" s="5" t="str">
        <f aca="false">IF(AD3120&lt;AE3120,AE3120,AD3120)</f>
        <v>Bomb Tower, Fire Spirit, Goblin Barrel, Ice Spirit, Magic Archer, Royal Delivery, Valkyrie, Wall Breakers</v>
      </c>
      <c r="AH3120" s="5" t="str">
        <f aca="false">IF(AD3120=AF3120,AA3120,IF(AA3120="Win","Loss",IF(AA3120="Loss","Win","Draw")))</f>
        <v>Win</v>
      </c>
      <c r="AI3120" s="5" t="s">
        <v>102</v>
      </c>
    </row>
    <row r="3121" customFormat="false" ht="15" hidden="false" customHeight="true" outlineLevel="0" collapsed="false">
      <c r="A3121" s="5" t="s">
        <v>6709</v>
      </c>
      <c r="B3121" s="5" t="n">
        <v>1</v>
      </c>
      <c r="C3121" s="5" t="s">
        <v>3463</v>
      </c>
      <c r="D3121" s="5" t="s">
        <v>3464</v>
      </c>
      <c r="E3121" s="5" t="s">
        <v>1676</v>
      </c>
      <c r="F3121" s="5" t="s">
        <v>1677</v>
      </c>
      <c r="G3121" s="5" t="s">
        <v>6710</v>
      </c>
      <c r="H3121" s="5" t="s">
        <v>163</v>
      </c>
      <c r="I3121" s="5" t="s">
        <v>185</v>
      </c>
      <c r="J3121" s="5" t="s">
        <v>128</v>
      </c>
      <c r="K3121" s="5" t="s">
        <v>284</v>
      </c>
      <c r="L3121" s="5" t="s">
        <v>158</v>
      </c>
      <c r="M3121" s="5" t="s">
        <v>115</v>
      </c>
      <c r="N3121" s="5" t="s">
        <v>785</v>
      </c>
      <c r="O3121" s="5" t="s">
        <v>187</v>
      </c>
      <c r="P3121" s="5" t="s">
        <v>173</v>
      </c>
      <c r="Q3121" s="5" t="s">
        <v>107</v>
      </c>
      <c r="R3121" s="5" t="s">
        <v>128</v>
      </c>
      <c r="S3121" s="5" t="s">
        <v>152</v>
      </c>
      <c r="T3121" s="5" t="s">
        <v>85</v>
      </c>
      <c r="U3121" s="5" t="s">
        <v>306</v>
      </c>
      <c r="V3121" s="5" t="s">
        <v>307</v>
      </c>
      <c r="W3121" s="5" t="s">
        <v>95</v>
      </c>
      <c r="X3121" s="5" t="s">
        <v>187</v>
      </c>
      <c r="Y3121" s="5" t="n">
        <v>1</v>
      </c>
      <c r="Z3121" s="5" t="n">
        <v>0</v>
      </c>
      <c r="AA3121" s="5" t="str">
        <f aca="false">IF(Y3121&gt;Z3121,"Win",IF(Y3121&lt;Z3121,"Loss","Draw"))</f>
        <v>Win</v>
      </c>
      <c r="AB3121" s="5" t="s">
        <v>98</v>
      </c>
      <c r="AC3121" s="5" t="s">
        <v>99</v>
      </c>
      <c r="AD3121" s="5" t="s">
        <v>787</v>
      </c>
      <c r="AE3121" s="5" t="s">
        <v>603</v>
      </c>
      <c r="AF3121" s="5" t="str">
        <f aca="false">IF(AD3121&lt;AE3121,AD3121,AE3121)</f>
        <v>Baby Dragon, Barbarian Barrel, Goblin Cage, Golden Knight, Golem, Ice Wizard, Lightning, Tornado</v>
      </c>
      <c r="AG3121" s="5" t="str">
        <f aca="false">IF(AD3121&lt;AE3121,AE3121,AD3121)</f>
        <v>Bowler, Executioner, Freeze, Golden Knight, Graveyard, Inferno Dragon, Tornado, Zappies</v>
      </c>
      <c r="AH3121" s="5" t="str">
        <f aca="false">IF(AD3121=AF3121,AA3121,IF(AA3121="Win","Loss",IF(AA3121="Loss","Win","Draw")))</f>
        <v>Loss</v>
      </c>
      <c r="AI3121" s="5" t="s">
        <v>102</v>
      </c>
    </row>
    <row r="3122" customFormat="false" ht="15" hidden="false" customHeight="true" outlineLevel="0" collapsed="false">
      <c r="A3122" s="5" t="s">
        <v>6709</v>
      </c>
      <c r="B3122" s="5" t="n">
        <v>2</v>
      </c>
      <c r="C3122" s="5" t="s">
        <v>3463</v>
      </c>
      <c r="D3122" s="5" t="s">
        <v>3464</v>
      </c>
      <c r="E3122" s="5" t="s">
        <v>1676</v>
      </c>
      <c r="F3122" s="5" t="s">
        <v>1677</v>
      </c>
      <c r="G3122" s="5" t="s">
        <v>6711</v>
      </c>
      <c r="H3122" s="5" t="s">
        <v>163</v>
      </c>
      <c r="I3122" s="5" t="s">
        <v>203</v>
      </c>
      <c r="J3122" s="5" t="s">
        <v>91</v>
      </c>
      <c r="K3122" s="5" t="s">
        <v>201</v>
      </c>
      <c r="L3122" s="5" t="s">
        <v>159</v>
      </c>
      <c r="M3122" s="5" t="s">
        <v>94</v>
      </c>
      <c r="N3122" s="5" t="s">
        <v>88</v>
      </c>
      <c r="O3122" s="5" t="s">
        <v>118</v>
      </c>
      <c r="P3122" s="5" t="s">
        <v>89</v>
      </c>
      <c r="Q3122" s="5" t="s">
        <v>257</v>
      </c>
      <c r="R3122" s="5" t="s">
        <v>123</v>
      </c>
      <c r="S3122" s="5" t="s">
        <v>114</v>
      </c>
      <c r="T3122" s="5" t="s">
        <v>116</v>
      </c>
      <c r="U3122" s="5" t="s">
        <v>153</v>
      </c>
      <c r="V3122" s="5" t="s">
        <v>137</v>
      </c>
      <c r="W3122" s="5" t="s">
        <v>126</v>
      </c>
      <c r="X3122" s="5" t="s">
        <v>204</v>
      </c>
      <c r="Y3122" s="5" t="n">
        <v>1</v>
      </c>
      <c r="Z3122" s="5" t="n">
        <v>0</v>
      </c>
      <c r="AA3122" s="5" t="str">
        <f aca="false">IF(Y3122&gt;Z3122,"Win",IF(Y3122&lt;Z3122,"Loss","Draw"))</f>
        <v>Win</v>
      </c>
      <c r="AB3122" s="5" t="s">
        <v>98</v>
      </c>
      <c r="AC3122" s="5" t="s">
        <v>99</v>
      </c>
      <c r="AD3122" s="5" t="s">
        <v>6712</v>
      </c>
      <c r="AE3122" s="5" t="s">
        <v>6713</v>
      </c>
      <c r="AF3122" s="5" t="str">
        <f aca="false">IF(AD3122&lt;AE3122,AD3122,AE3122)</f>
        <v>Berserker, Dart Goblin, Goblin Barrel, Goblins, Ice Spirit, Rascals, The Log, Wall Breakers</v>
      </c>
      <c r="AG3122" s="5" t="str">
        <f aca="false">IF(AD3122&lt;AE3122,AE3122,AD3122)</f>
        <v>Cannon, Giant Snowball, Goblin Drill, Goblinstein, Hunter, Poison, Royal Delivery, Skeletons</v>
      </c>
      <c r="AH3122" s="5" t="str">
        <f aca="false">IF(AD3122=AF3122,AA3122,IF(AA3122="Win","Loss",IF(AA3122="Loss","Win","Draw")))</f>
        <v>Win</v>
      </c>
      <c r="AI3122" s="5" t="s">
        <v>102</v>
      </c>
    </row>
    <row r="3123" customFormat="false" ht="15" hidden="false" customHeight="true" outlineLevel="0" collapsed="false">
      <c r="A3123" s="5" t="s">
        <v>6714</v>
      </c>
      <c r="B3123" s="5" t="n">
        <v>1</v>
      </c>
      <c r="C3123" s="5" t="s">
        <v>3463</v>
      </c>
      <c r="D3123" s="5" t="s">
        <v>3464</v>
      </c>
      <c r="E3123" s="5" t="s">
        <v>3676</v>
      </c>
      <c r="F3123" s="5" t="s">
        <v>3677</v>
      </c>
      <c r="G3123" s="5" t="s">
        <v>6221</v>
      </c>
      <c r="H3123" s="5" t="s">
        <v>163</v>
      </c>
      <c r="I3123" s="5" t="s">
        <v>127</v>
      </c>
      <c r="J3123" s="5" t="s">
        <v>95</v>
      </c>
      <c r="K3123" s="5" t="s">
        <v>124</v>
      </c>
      <c r="L3123" s="5" t="s">
        <v>142</v>
      </c>
      <c r="M3123" s="5" t="s">
        <v>257</v>
      </c>
      <c r="N3123" s="5" t="s">
        <v>449</v>
      </c>
      <c r="O3123" s="5" t="s">
        <v>131</v>
      </c>
      <c r="P3123" s="5" t="s">
        <v>140</v>
      </c>
      <c r="Q3123" s="5" t="s">
        <v>126</v>
      </c>
      <c r="R3123" s="5" t="s">
        <v>194</v>
      </c>
      <c r="S3123" s="5" t="s">
        <v>153</v>
      </c>
      <c r="T3123" s="5" t="s">
        <v>150</v>
      </c>
      <c r="U3123" s="5" t="s">
        <v>249</v>
      </c>
      <c r="V3123" s="5" t="s">
        <v>95</v>
      </c>
      <c r="W3123" s="5" t="s">
        <v>111</v>
      </c>
      <c r="X3123" s="5" t="s">
        <v>88</v>
      </c>
      <c r="Y3123" s="5" t="n">
        <v>1</v>
      </c>
      <c r="Z3123" s="5" t="n">
        <v>0</v>
      </c>
      <c r="AA3123" s="5" t="str">
        <f aca="false">IF(Y3123&gt;Z3123,"Win",IF(Y3123&lt;Z3123,"Loss","Draw"))</f>
        <v>Win</v>
      </c>
      <c r="AB3123" s="5" t="s">
        <v>98</v>
      </c>
      <c r="AC3123" s="5" t="s">
        <v>99</v>
      </c>
      <c r="AD3123" s="5" t="s">
        <v>1958</v>
      </c>
      <c r="AE3123" s="5" t="s">
        <v>6222</v>
      </c>
      <c r="AF3123" s="5" t="str">
        <f aca="false">IF(AD3123&lt;AE3123,AD3123,AE3123)</f>
        <v>Archer Queen, Barbarian Barrel, Berserker, Cannon, Electro Spirit, Miner, Rocket, Skeletons</v>
      </c>
      <c r="AG3123" s="5" t="str">
        <f aca="false">IF(AD3123&lt;AE3123,AE3123,AD3123)</f>
        <v>Bandit, Barbarian Barrel, Battle Ram, Elixir Collector, Hunter, Ice Golem, Royal Ghost, Three Musketeers</v>
      </c>
      <c r="AH3123" s="5" t="str">
        <f aca="false">IF(AD3123=AF3123,AA3123,IF(AA3123="Win","Loss",IF(AA3123="Loss","Win","Draw")))</f>
        <v>Loss</v>
      </c>
      <c r="AI3123" s="5" t="s">
        <v>102</v>
      </c>
    </row>
    <row r="3124" customFormat="false" ht="15" hidden="false" customHeight="true" outlineLevel="0" collapsed="false">
      <c r="A3124" s="5" t="s">
        <v>6714</v>
      </c>
      <c r="B3124" s="5" t="n">
        <v>2</v>
      </c>
      <c r="C3124" s="5" t="s">
        <v>3463</v>
      </c>
      <c r="D3124" s="5" t="s">
        <v>3464</v>
      </c>
      <c r="E3124" s="5" t="s">
        <v>3676</v>
      </c>
      <c r="F3124" s="5" t="s">
        <v>3677</v>
      </c>
      <c r="G3124" s="5" t="s">
        <v>6223</v>
      </c>
      <c r="H3124" s="5" t="s">
        <v>163</v>
      </c>
      <c r="I3124" s="5" t="s">
        <v>107</v>
      </c>
      <c r="J3124" s="5" t="s">
        <v>83</v>
      </c>
      <c r="K3124" s="5" t="s">
        <v>152</v>
      </c>
      <c r="L3124" s="5" t="s">
        <v>177</v>
      </c>
      <c r="M3124" s="5" t="s">
        <v>173</v>
      </c>
      <c r="N3124" s="5" t="s">
        <v>93</v>
      </c>
      <c r="O3124" s="5" t="s">
        <v>215</v>
      </c>
      <c r="P3124" s="5" t="s">
        <v>150</v>
      </c>
      <c r="Q3124" s="5" t="s">
        <v>152</v>
      </c>
      <c r="R3124" s="5" t="s">
        <v>128</v>
      </c>
      <c r="S3124" s="5" t="s">
        <v>107</v>
      </c>
      <c r="T3124" s="5" t="s">
        <v>187</v>
      </c>
      <c r="U3124" s="5" t="s">
        <v>242</v>
      </c>
      <c r="V3124" s="5" t="s">
        <v>306</v>
      </c>
      <c r="W3124" s="5" t="s">
        <v>307</v>
      </c>
      <c r="X3124" s="5" t="s">
        <v>85</v>
      </c>
      <c r="Y3124" s="5" t="n">
        <v>1</v>
      </c>
      <c r="Z3124" s="5" t="n">
        <v>0</v>
      </c>
      <c r="AA3124" s="5" t="str">
        <f aca="false">IF(Y3124&gt;Z3124,"Win",IF(Y3124&lt;Z3124,"Loss","Draw"))</f>
        <v>Win</v>
      </c>
      <c r="AB3124" s="5" t="s">
        <v>98</v>
      </c>
      <c r="AC3124" s="5" t="s">
        <v>99</v>
      </c>
      <c r="AD3124" s="5" t="s">
        <v>6224</v>
      </c>
      <c r="AE3124" s="5" t="s">
        <v>308</v>
      </c>
      <c r="AF3124" s="5" t="str">
        <f aca="false">IF(AD3124&lt;AE3124,AD3124,AE3124)</f>
        <v>Baby Dragon, Bomber, Goblin Cage, Golden Knight, Golem, Ice Wizard, Lightning, Tornado</v>
      </c>
      <c r="AG3124" s="5" t="str">
        <f aca="false">IF(AD3124&lt;AE3124,AE3124,AD3124)</f>
        <v>Baby Dragon, Electro Spirit, Fireball, Fisherman, Goblin Cage, Monk, Royal Giant, Zappies</v>
      </c>
      <c r="AH3124" s="5" t="str">
        <f aca="false">IF(AD3124=AF3124,AA3124,IF(AA3124="Win","Loss",IF(AA3124="Loss","Win","Draw")))</f>
        <v>Loss</v>
      </c>
      <c r="AI3124" s="5" t="s">
        <v>102</v>
      </c>
    </row>
    <row r="3125" customFormat="false" ht="15" hidden="false" customHeight="true" outlineLevel="0" collapsed="false">
      <c r="A3125" s="5" t="s">
        <v>6715</v>
      </c>
      <c r="B3125" s="5" t="n">
        <v>1</v>
      </c>
      <c r="C3125" s="5" t="s">
        <v>837</v>
      </c>
      <c r="D3125" s="5" t="s">
        <v>838</v>
      </c>
      <c r="E3125" s="5" t="s">
        <v>6073</v>
      </c>
      <c r="F3125" s="5" t="s">
        <v>6074</v>
      </c>
      <c r="G3125" s="5" t="s">
        <v>6716</v>
      </c>
      <c r="H3125" s="5" t="s">
        <v>163</v>
      </c>
      <c r="I3125" s="5" t="s">
        <v>201</v>
      </c>
      <c r="J3125" s="5" t="s">
        <v>202</v>
      </c>
      <c r="K3125" s="5" t="s">
        <v>233</v>
      </c>
      <c r="L3125" s="5" t="s">
        <v>111</v>
      </c>
      <c r="M3125" s="5" t="s">
        <v>97</v>
      </c>
      <c r="N3125" s="5" t="s">
        <v>157</v>
      </c>
      <c r="O3125" s="5" t="s">
        <v>89</v>
      </c>
      <c r="P3125" s="5" t="s">
        <v>234</v>
      </c>
      <c r="Q3125" s="5" t="s">
        <v>82</v>
      </c>
      <c r="R3125" s="5" t="s">
        <v>194</v>
      </c>
      <c r="S3125" s="5" t="s">
        <v>153</v>
      </c>
      <c r="T3125" s="5" t="s">
        <v>164</v>
      </c>
      <c r="U3125" s="5" t="s">
        <v>118</v>
      </c>
      <c r="V3125" s="5" t="s">
        <v>126</v>
      </c>
      <c r="W3125" s="5" t="s">
        <v>89</v>
      </c>
      <c r="X3125" s="5" t="s">
        <v>204</v>
      </c>
      <c r="Y3125" s="5" t="n">
        <v>0</v>
      </c>
      <c r="Z3125" s="5" t="n">
        <v>1</v>
      </c>
      <c r="AA3125" s="5" t="str">
        <f aca="false">IF(Y3125&gt;Z3125,"Win",IF(Y3125&lt;Z3125,"Loss","Draw"))</f>
        <v>Loss</v>
      </c>
      <c r="AB3125" s="5" t="s">
        <v>98</v>
      </c>
      <c r="AC3125" s="5" t="s">
        <v>99</v>
      </c>
      <c r="AD3125" s="5" t="s">
        <v>745</v>
      </c>
      <c r="AE3125" s="5" t="s">
        <v>1111</v>
      </c>
      <c r="AF3125" s="5" t="str">
        <f aca="false">IF(AD3125&lt;AE3125,AD3125,AE3125)</f>
        <v>Archer Queen, Cannon, Earthquake, Ice Spirit, Royal Delivery, Royal Hogs, Skeletons, The Log</v>
      </c>
      <c r="AG3125" s="5" t="str">
        <f aca="false">IF(AD3125&lt;AE3125,AE3125,AD3125)</f>
        <v>Bats, Bomb Tower, Fire Spirit, Magic Archer, Miner, Ronin, The Log, Wall Breakers</v>
      </c>
      <c r="AH3125" s="5" t="str">
        <f aca="false">IF(AD3125=AF3125,AA3125,IF(AA3125="Win","Loss",IF(AA3125="Loss","Win","Draw")))</f>
        <v>Win</v>
      </c>
      <c r="AI3125" s="5" t="s">
        <v>297</v>
      </c>
    </row>
    <row r="3126" customFormat="false" ht="15" hidden="false" customHeight="true" outlineLevel="0" collapsed="false">
      <c r="A3126" s="5" t="s">
        <v>6715</v>
      </c>
      <c r="B3126" s="5" t="n">
        <v>2</v>
      </c>
      <c r="C3126" s="5" t="s">
        <v>837</v>
      </c>
      <c r="D3126" s="5" t="s">
        <v>838</v>
      </c>
      <c r="E3126" s="5" t="s">
        <v>6073</v>
      </c>
      <c r="F3126" s="5" t="s">
        <v>6074</v>
      </c>
      <c r="G3126" s="5" t="s">
        <v>6717</v>
      </c>
      <c r="H3126" s="5" t="s">
        <v>352</v>
      </c>
      <c r="I3126" s="5" t="s">
        <v>82</v>
      </c>
      <c r="J3126" s="5" t="s">
        <v>83</v>
      </c>
      <c r="K3126" s="5" t="s">
        <v>84</v>
      </c>
      <c r="L3126" s="5" t="s">
        <v>93</v>
      </c>
      <c r="M3126" s="5" t="s">
        <v>86</v>
      </c>
      <c r="N3126" s="5" t="s">
        <v>119</v>
      </c>
      <c r="O3126" s="5" t="s">
        <v>150</v>
      </c>
      <c r="P3126" s="5" t="s">
        <v>95</v>
      </c>
      <c r="Q3126" s="5" t="s">
        <v>141</v>
      </c>
      <c r="R3126" s="5" t="s">
        <v>95</v>
      </c>
      <c r="S3126" s="5" t="s">
        <v>107</v>
      </c>
      <c r="T3126" s="5" t="s">
        <v>177</v>
      </c>
      <c r="U3126" s="5" t="s">
        <v>178</v>
      </c>
      <c r="V3126" s="5" t="s">
        <v>93</v>
      </c>
      <c r="W3126" s="5" t="s">
        <v>150</v>
      </c>
      <c r="X3126" s="5" t="s">
        <v>86</v>
      </c>
      <c r="Y3126" s="5" t="n">
        <v>1</v>
      </c>
      <c r="Z3126" s="5" t="n">
        <v>0</v>
      </c>
      <c r="AA3126" s="5" t="str">
        <f aca="false">IF(Y3126&gt;Z3126,"Win",IF(Y3126&lt;Z3126,"Loss","Draw"))</f>
        <v>Win</v>
      </c>
      <c r="AB3126" s="5" t="s">
        <v>98</v>
      </c>
      <c r="AC3126" s="5" t="s">
        <v>99</v>
      </c>
      <c r="AD3126" s="5" t="s">
        <v>154</v>
      </c>
      <c r="AE3126" s="5" t="s">
        <v>589</v>
      </c>
      <c r="AF3126" s="5" t="str">
        <f aca="false">IF(AD3126&lt;AE3126,AD3126,AE3126)</f>
        <v>Archers, Barbarian Barrel, Electro Spirit, Fireball, Goblin Hut, Monk, Royal Hogs, Skeleton Dragons</v>
      </c>
      <c r="AG3126" s="5" t="str">
        <f aca="false">IF(AD3126&lt;AE3126,AE3126,AD3126)</f>
        <v>Barbarian Barrel, Electro Spirit, Fireball, Goblin Cage, Lumberjack, Phoenix, Royal Giant, Skeleton Dragons</v>
      </c>
      <c r="AH3126" s="5" t="str">
        <f aca="false">IF(AD3126=AF3126,AA3126,IF(AA3126="Win","Loss",IF(AA3126="Loss","Win","Draw")))</f>
        <v>Win</v>
      </c>
      <c r="AI3126" s="5" t="s">
        <v>297</v>
      </c>
    </row>
    <row r="3127" customFormat="false" ht="15" hidden="false" customHeight="true" outlineLevel="0" collapsed="false">
      <c r="A3127" s="5" t="s">
        <v>6715</v>
      </c>
      <c r="B3127" s="5" t="n">
        <v>3</v>
      </c>
      <c r="C3127" s="5" t="s">
        <v>837</v>
      </c>
      <c r="D3127" s="5" t="s">
        <v>838</v>
      </c>
      <c r="E3127" s="5" t="s">
        <v>6073</v>
      </c>
      <c r="F3127" s="5" t="s">
        <v>6074</v>
      </c>
      <c r="G3127" s="5" t="s">
        <v>6718</v>
      </c>
      <c r="H3127" s="5" t="s">
        <v>163</v>
      </c>
      <c r="I3127" s="5" t="s">
        <v>137</v>
      </c>
      <c r="J3127" s="5" t="s">
        <v>108</v>
      </c>
      <c r="K3127" s="5" t="s">
        <v>114</v>
      </c>
      <c r="L3127" s="5" t="s">
        <v>138</v>
      </c>
      <c r="M3127" s="5" t="s">
        <v>88</v>
      </c>
      <c r="N3127" s="5" t="s">
        <v>116</v>
      </c>
      <c r="O3127" s="5" t="s">
        <v>118</v>
      </c>
      <c r="P3127" s="5" t="s">
        <v>87</v>
      </c>
      <c r="Q3127" s="5" t="s">
        <v>185</v>
      </c>
      <c r="R3127" s="5" t="s">
        <v>186</v>
      </c>
      <c r="S3127" s="5" t="s">
        <v>109</v>
      </c>
      <c r="T3127" s="5" t="s">
        <v>97</v>
      </c>
      <c r="U3127" s="5" t="s">
        <v>187</v>
      </c>
      <c r="V3127" s="5" t="s">
        <v>111</v>
      </c>
      <c r="W3127" s="5" t="s">
        <v>193</v>
      </c>
      <c r="X3127" s="5" t="s">
        <v>234</v>
      </c>
      <c r="Y3127" s="5" t="n">
        <v>0</v>
      </c>
      <c r="Z3127" s="5" t="n">
        <v>3</v>
      </c>
      <c r="AA3127" s="5" t="str">
        <f aca="false">IF(Y3127&gt;Z3127,"Win",IF(Y3127&lt;Z3127,"Loss","Draw"))</f>
        <v>Loss</v>
      </c>
      <c r="AB3127" s="5" t="s">
        <v>98</v>
      </c>
      <c r="AC3127" s="5" t="s">
        <v>99</v>
      </c>
      <c r="AD3127" s="5" t="s">
        <v>6719</v>
      </c>
      <c r="AE3127" s="5" t="s">
        <v>3757</v>
      </c>
      <c r="AF3127" s="5" t="str">
        <f aca="false">IF(AD3127&lt;AE3127,AD3127,AE3127)</f>
        <v>Balloon, Bomb Tower, Executioner, Guards, Miner, Ronin, Tornado, Zap</v>
      </c>
      <c r="AG3127" s="5" t="str">
        <f aca="false">IF(AD3127&lt;AE3127,AE3127,AD3127)</f>
        <v>Berserker, Dark Prince, Giant Snowball, Goblin Demolisher, Goblin Drill, Ice Spirit, Poison, Tesla</v>
      </c>
      <c r="AH3127" s="5" t="str">
        <f aca="false">IF(AD3127=AF3127,AA3127,IF(AA3127="Win","Loss",IF(AA3127="Loss","Win","Draw")))</f>
        <v>Win</v>
      </c>
      <c r="AI3127" s="5" t="s">
        <v>297</v>
      </c>
    </row>
    <row r="3128" customFormat="false" ht="15" hidden="false" customHeight="true" outlineLevel="0" collapsed="false">
      <c r="A3128" s="7" t="s">
        <v>6720</v>
      </c>
      <c r="B3128" s="7" t="n">
        <v>1</v>
      </c>
      <c r="C3128" s="7" t="s">
        <v>837</v>
      </c>
      <c r="D3128" s="7" t="s">
        <v>838</v>
      </c>
      <c r="E3128" s="7" t="s">
        <v>6073</v>
      </c>
      <c r="F3128" s="7" t="s">
        <v>6074</v>
      </c>
      <c r="G3128" s="7" t="s">
        <v>6721</v>
      </c>
      <c r="H3128" s="7" t="s">
        <v>163</v>
      </c>
      <c r="I3128" s="7" t="s">
        <v>82</v>
      </c>
      <c r="J3128" s="7" t="s">
        <v>83</v>
      </c>
      <c r="K3128" s="7" t="s">
        <v>152</v>
      </c>
      <c r="L3128" s="7" t="s">
        <v>85</v>
      </c>
      <c r="M3128" s="7" t="s">
        <v>126</v>
      </c>
      <c r="N3128" s="7" t="s">
        <v>150</v>
      </c>
      <c r="O3128" s="7" t="s">
        <v>89</v>
      </c>
      <c r="P3128" s="7" t="s">
        <v>153</v>
      </c>
      <c r="Q3128" s="7" t="s">
        <v>201</v>
      </c>
      <c r="R3128" s="7" t="s">
        <v>202</v>
      </c>
      <c r="S3128" s="7" t="s">
        <v>233</v>
      </c>
      <c r="T3128" s="7" t="s">
        <v>111</v>
      </c>
      <c r="U3128" s="7" t="s">
        <v>88</v>
      </c>
      <c r="V3128" s="7" t="s">
        <v>157</v>
      </c>
      <c r="W3128" s="7" t="s">
        <v>204</v>
      </c>
      <c r="X3128" s="7" t="s">
        <v>234</v>
      </c>
      <c r="Y3128" s="7" t="n">
        <v>1</v>
      </c>
      <c r="Z3128" s="7" t="n">
        <v>0</v>
      </c>
      <c r="AA3128" s="7" t="str">
        <f aca="false">IF(Y3128&gt;Z3128,"Win",IF(Y3128&lt;Z3128,"Loss","Draw"))</f>
        <v>Win</v>
      </c>
      <c r="AB3128" s="7" t="s">
        <v>99</v>
      </c>
      <c r="AC3128" s="7" t="s">
        <v>99</v>
      </c>
      <c r="AD3128" s="7" t="s">
        <v>2245</v>
      </c>
      <c r="AE3128" s="7" t="s">
        <v>380</v>
      </c>
      <c r="AF3128" s="7" t="str">
        <f aca="false">IF(AD3128&lt;AE3128,AD3128,AE3128)</f>
        <v>Baby Dragon, Cannon, Electro Spirit, Lightning, Monk, Royal Hogs, Skeletons, The Log</v>
      </c>
      <c r="AG3128" s="7" t="str">
        <f aca="false">IF(AD3128&lt;AE3128,AE3128,AD3128)</f>
        <v>Bats, Berserker, Bomb Tower, Fire Spirit, Magic Archer, Miner, Royal Delivery, Wall Breakers</v>
      </c>
      <c r="AH3128" s="7" t="str">
        <f aca="false">IF(AD3128=AF3128,AA3128,IF(AA3128="Win","Loss",IF(AA3128="Loss","Win","Draw")))</f>
        <v>Win</v>
      </c>
      <c r="AI3128" s="7" t="s">
        <v>297</v>
      </c>
    </row>
    <row r="3129" customFormat="false" ht="15" hidden="false" customHeight="true" outlineLevel="0" collapsed="false">
      <c r="A3129" s="7" t="s">
        <v>6720</v>
      </c>
      <c r="B3129" s="7" t="n">
        <v>2</v>
      </c>
      <c r="C3129" s="7" t="s">
        <v>837</v>
      </c>
      <c r="D3129" s="7" t="s">
        <v>838</v>
      </c>
      <c r="E3129" s="7" t="s">
        <v>6073</v>
      </c>
      <c r="F3129" s="7" t="s">
        <v>6074</v>
      </c>
      <c r="G3129" s="7" t="s">
        <v>6722</v>
      </c>
      <c r="H3129" s="7" t="s">
        <v>163</v>
      </c>
      <c r="I3129" s="7" t="s">
        <v>84</v>
      </c>
      <c r="J3129" s="7" t="s">
        <v>91</v>
      </c>
      <c r="K3129" s="7" t="s">
        <v>87</v>
      </c>
      <c r="L3129" s="7" t="s">
        <v>115</v>
      </c>
      <c r="M3129" s="7" t="s">
        <v>97</v>
      </c>
      <c r="N3129" s="7" t="s">
        <v>116</v>
      </c>
      <c r="O3129" s="7" t="s">
        <v>118</v>
      </c>
      <c r="P3129" s="7" t="s">
        <v>95</v>
      </c>
      <c r="Q3129" s="7" t="s">
        <v>84</v>
      </c>
      <c r="R3129" s="7" t="s">
        <v>108</v>
      </c>
      <c r="S3129" s="7" t="s">
        <v>87</v>
      </c>
      <c r="T3129" s="7" t="s">
        <v>126</v>
      </c>
      <c r="U3129" s="7" t="s">
        <v>118</v>
      </c>
      <c r="V3129" s="7" t="s">
        <v>95</v>
      </c>
      <c r="W3129" s="7" t="s">
        <v>116</v>
      </c>
      <c r="X3129" s="7" t="s">
        <v>115</v>
      </c>
      <c r="Y3129" s="7" t="n">
        <v>0</v>
      </c>
      <c r="Z3129" s="7" t="n">
        <v>1</v>
      </c>
      <c r="AA3129" s="7" t="str">
        <f aca="false">IF(Y3129&gt;Z3129,"Win",IF(Y3129&lt;Z3129,"Loss","Draw"))</f>
        <v>Loss</v>
      </c>
      <c r="AB3129" s="7" t="s">
        <v>99</v>
      </c>
      <c r="AC3129" s="7" t="s">
        <v>99</v>
      </c>
      <c r="AD3129" s="7" t="s">
        <v>6723</v>
      </c>
      <c r="AE3129" s="7" t="s">
        <v>703</v>
      </c>
      <c r="AF3129" s="7" t="str">
        <f aca="false">IF(AD3129&lt;AE3129,AD3129,AE3129)</f>
        <v>Archers, Barbarian Barrel, Dark Prince, Graveyard, Ice Spirit, Poison, Skeletons, Tesla</v>
      </c>
      <c r="AG3129" s="7" t="str">
        <f aca="false">IF(AD3129&lt;AE3129,AE3129,AD3129)</f>
        <v>Archers, Barbarian Barrel, Goblins, Graveyard, Ice Spirit, Poison, Ronin, Tesla</v>
      </c>
      <c r="AH3129" s="7" t="str">
        <f aca="false">IF(AD3129=AF3129,AA3129,IF(AA3129="Win","Loss",IF(AA3129="Loss","Win","Draw")))</f>
        <v>Win</v>
      </c>
      <c r="AI3129" s="7" t="s">
        <v>297</v>
      </c>
    </row>
    <row r="3130" customFormat="false" ht="15" hidden="false" customHeight="true" outlineLevel="0" collapsed="false">
      <c r="A3130" s="7" t="s">
        <v>6720</v>
      </c>
      <c r="B3130" s="7" t="n">
        <v>3</v>
      </c>
      <c r="C3130" s="7" t="s">
        <v>837</v>
      </c>
      <c r="D3130" s="7" t="s">
        <v>838</v>
      </c>
      <c r="E3130" s="7" t="s">
        <v>6073</v>
      </c>
      <c r="F3130" s="7" t="s">
        <v>6074</v>
      </c>
      <c r="G3130" s="7" t="s">
        <v>6724</v>
      </c>
      <c r="H3130" s="7" t="s">
        <v>163</v>
      </c>
      <c r="I3130" s="7" t="s">
        <v>201</v>
      </c>
      <c r="J3130" s="7" t="s">
        <v>202</v>
      </c>
      <c r="K3130" s="7" t="s">
        <v>203</v>
      </c>
      <c r="L3130" s="7" t="s">
        <v>249</v>
      </c>
      <c r="M3130" s="7" t="s">
        <v>88</v>
      </c>
      <c r="N3130" s="7" t="s">
        <v>157</v>
      </c>
      <c r="O3130" s="7" t="s">
        <v>204</v>
      </c>
      <c r="P3130" s="7" t="s">
        <v>234</v>
      </c>
      <c r="Q3130" s="7" t="s">
        <v>127</v>
      </c>
      <c r="R3130" s="7" t="s">
        <v>128</v>
      </c>
      <c r="S3130" s="7" t="s">
        <v>129</v>
      </c>
      <c r="T3130" s="7" t="s">
        <v>130</v>
      </c>
      <c r="U3130" s="7" t="s">
        <v>131</v>
      </c>
      <c r="V3130" s="7" t="s">
        <v>133</v>
      </c>
      <c r="W3130" s="7" t="s">
        <v>97</v>
      </c>
      <c r="X3130" s="7" t="s">
        <v>173</v>
      </c>
      <c r="Y3130" s="7" t="n">
        <v>1</v>
      </c>
      <c r="Z3130" s="7" t="n">
        <v>0</v>
      </c>
      <c r="AA3130" s="7" t="str">
        <f aca="false">IF(Y3130&gt;Z3130,"Win",IF(Y3130&lt;Z3130,"Loss","Draw"))</f>
        <v>Win</v>
      </c>
      <c r="AB3130" s="7" t="s">
        <v>99</v>
      </c>
      <c r="AC3130" s="7" t="s">
        <v>99</v>
      </c>
      <c r="AD3130" s="7" t="s">
        <v>6725</v>
      </c>
      <c r="AE3130" s="7" t="s">
        <v>503</v>
      </c>
      <c r="AF3130" s="7" t="str">
        <f aca="false">IF(AD3130&lt;AE3130,AD3130,AE3130)</f>
        <v>Arrows, Bandit, Battle Ram, Golden Knight, Mega Knight, Mother Witch, Ronin, Zappies</v>
      </c>
      <c r="AG3130" s="7" t="str">
        <f aca="false">IF(AD3130&lt;AE3130,AE3130,AD3130)</f>
        <v>Berserker, Bomb Tower, Fire Spirit, Goblin Barrel, Magic Archer, Rocket, Royal Delivery, Wall Breakers</v>
      </c>
      <c r="AH3130" s="7" t="str">
        <f aca="false">IF(AD3130=AF3130,AA3130,IF(AA3130="Win","Loss",IF(AA3130="Loss","Win","Draw")))</f>
        <v>Loss</v>
      </c>
      <c r="AI3130" s="7" t="s">
        <v>297</v>
      </c>
    </row>
    <row r="3131" customFormat="false" ht="15" hidden="false" customHeight="true" outlineLevel="0" collapsed="false">
      <c r="A3131" s="7" t="s">
        <v>6726</v>
      </c>
      <c r="B3131" s="7" t="n">
        <v>1</v>
      </c>
      <c r="C3131" s="7" t="s">
        <v>837</v>
      </c>
      <c r="D3131" s="7" t="s">
        <v>838</v>
      </c>
      <c r="E3131" s="7" t="s">
        <v>6073</v>
      </c>
      <c r="F3131" s="7" t="s">
        <v>6074</v>
      </c>
      <c r="G3131" s="7" t="s">
        <v>6727</v>
      </c>
      <c r="H3131" s="7" t="s">
        <v>163</v>
      </c>
      <c r="I3131" s="7" t="s">
        <v>127</v>
      </c>
      <c r="J3131" s="7" t="s">
        <v>128</v>
      </c>
      <c r="K3131" s="7" t="s">
        <v>129</v>
      </c>
      <c r="L3131" s="7" t="s">
        <v>133</v>
      </c>
      <c r="M3131" s="7" t="s">
        <v>97</v>
      </c>
      <c r="N3131" s="7" t="s">
        <v>131</v>
      </c>
      <c r="O3131" s="7" t="s">
        <v>173</v>
      </c>
      <c r="P3131" s="7" t="s">
        <v>130</v>
      </c>
      <c r="Q3131" s="7" t="s">
        <v>124</v>
      </c>
      <c r="R3131" s="7" t="s">
        <v>219</v>
      </c>
      <c r="S3131" s="7" t="s">
        <v>127</v>
      </c>
      <c r="T3131" s="7" t="s">
        <v>95</v>
      </c>
      <c r="U3131" s="7" t="s">
        <v>117</v>
      </c>
      <c r="V3131" s="7" t="s">
        <v>133</v>
      </c>
      <c r="W3131" s="7" t="s">
        <v>173</v>
      </c>
      <c r="X3131" s="7" t="s">
        <v>294</v>
      </c>
      <c r="Y3131" s="7" t="n">
        <v>1</v>
      </c>
      <c r="Z3131" s="7" t="n">
        <v>0</v>
      </c>
      <c r="AA3131" s="7" t="str">
        <f aca="false">IF(Y3131&gt;Z3131,"Win",IF(Y3131&lt;Z3131,"Loss","Draw"))</f>
        <v>Win</v>
      </c>
      <c r="AB3131" s="7" t="s">
        <v>99</v>
      </c>
      <c r="AC3131" s="7" t="s">
        <v>99</v>
      </c>
      <c r="AD3131" s="7" t="s">
        <v>503</v>
      </c>
      <c r="AE3131" s="7" t="s">
        <v>296</v>
      </c>
      <c r="AF3131" s="7" t="str">
        <f aca="false">IF(AD3131&lt;AE3131,AD3131,AE3131)</f>
        <v>Arrows, Bandit, Battle Ram, Golden Knight, Mega Knight, Mother Witch, Ronin, Zappies</v>
      </c>
      <c r="AG3131" s="7" t="str">
        <f aca="false">IF(AD3131&lt;AE3131,AE3131,AD3131)</f>
        <v>Barbarian Barrel, Battle Ram, Giant Skeleton, Mother Witch, Royal Ghost, Vines, Wizard, Zappies</v>
      </c>
      <c r="AH3131" s="7" t="str">
        <f aca="false">IF(AD3131=AF3131,AA3131,IF(AA3131="Win","Loss",IF(AA3131="Loss","Win","Draw")))</f>
        <v>Win</v>
      </c>
      <c r="AI3131" s="7" t="s">
        <v>297</v>
      </c>
    </row>
    <row r="3132" customFormat="false" ht="15" hidden="false" customHeight="true" outlineLevel="0" collapsed="false">
      <c r="A3132" s="7" t="s">
        <v>6726</v>
      </c>
      <c r="B3132" s="7" t="n">
        <v>2</v>
      </c>
      <c r="C3132" s="7" t="s">
        <v>837</v>
      </c>
      <c r="D3132" s="7" t="s">
        <v>838</v>
      </c>
      <c r="E3132" s="7" t="s">
        <v>6073</v>
      </c>
      <c r="F3132" s="7" t="s">
        <v>6074</v>
      </c>
      <c r="G3132" s="7" t="s">
        <v>6728</v>
      </c>
      <c r="H3132" s="7" t="s">
        <v>163</v>
      </c>
      <c r="I3132" s="7" t="s">
        <v>82</v>
      </c>
      <c r="J3132" s="7" t="s">
        <v>83</v>
      </c>
      <c r="K3132" s="7" t="s">
        <v>113</v>
      </c>
      <c r="L3132" s="7" t="s">
        <v>88</v>
      </c>
      <c r="M3132" s="7" t="s">
        <v>93</v>
      </c>
      <c r="N3132" s="7" t="s">
        <v>119</v>
      </c>
      <c r="O3132" s="7" t="s">
        <v>150</v>
      </c>
      <c r="P3132" s="7" t="s">
        <v>89</v>
      </c>
      <c r="Q3132" s="7" t="s">
        <v>208</v>
      </c>
      <c r="R3132" s="7" t="s">
        <v>139</v>
      </c>
      <c r="S3132" s="7" t="s">
        <v>109</v>
      </c>
      <c r="T3132" s="7" t="s">
        <v>110</v>
      </c>
      <c r="U3132" s="7" t="s">
        <v>112</v>
      </c>
      <c r="V3132" s="7" t="s">
        <v>93</v>
      </c>
      <c r="W3132" s="7" t="s">
        <v>188</v>
      </c>
      <c r="X3132" s="7" t="s">
        <v>88</v>
      </c>
      <c r="Y3132" s="7" t="n">
        <v>0</v>
      </c>
      <c r="Z3132" s="7" t="n">
        <v>1</v>
      </c>
      <c r="AA3132" s="7" t="str">
        <f aca="false">IF(Y3132&gt;Z3132,"Win",IF(Y3132&lt;Z3132,"Loss","Draw"))</f>
        <v>Loss</v>
      </c>
      <c r="AB3132" s="7" t="s">
        <v>99</v>
      </c>
      <c r="AC3132" s="7" t="s">
        <v>99</v>
      </c>
      <c r="AD3132" s="7" t="s">
        <v>6729</v>
      </c>
      <c r="AE3132" s="7" t="s">
        <v>285</v>
      </c>
      <c r="AF3132" s="7" t="str">
        <f aca="false">IF(AD3132&lt;AE3132,AD3132,AE3132)</f>
        <v>Berserker, Electro Spirit, Fireball, Furnace, Goblin Hut, Monk, Royal Hogs, The Log</v>
      </c>
      <c r="AG3132" s="7" t="str">
        <f aca="false">IF(AD3132&lt;AE3132,AE3132,AD3132)</f>
        <v>Berserker, Fireball, Lava Hound, Mega Minion, Spirit Empress, Tombstone, Valkyrie, Zap</v>
      </c>
      <c r="AH3132" s="7" t="str">
        <f aca="false">IF(AD3132=AF3132,AA3132,IF(AA3132="Win","Loss",IF(AA3132="Loss","Win","Draw")))</f>
        <v>Loss</v>
      </c>
      <c r="AI3132" s="7" t="s">
        <v>297</v>
      </c>
    </row>
    <row r="3133" customFormat="false" ht="15" hidden="false" customHeight="true" outlineLevel="0" collapsed="false">
      <c r="A3133" s="7" t="s">
        <v>6726</v>
      </c>
      <c r="B3133" s="7" t="n">
        <v>3</v>
      </c>
      <c r="C3133" s="7" t="s">
        <v>837</v>
      </c>
      <c r="D3133" s="7" t="s">
        <v>838</v>
      </c>
      <c r="E3133" s="7" t="s">
        <v>6073</v>
      </c>
      <c r="F3133" s="7" t="s">
        <v>6074</v>
      </c>
      <c r="G3133" s="7" t="s">
        <v>6730</v>
      </c>
      <c r="H3133" s="7" t="s">
        <v>163</v>
      </c>
      <c r="I3133" s="7" t="s">
        <v>185</v>
      </c>
      <c r="J3133" s="7" t="s">
        <v>186</v>
      </c>
      <c r="K3133" s="7" t="s">
        <v>241</v>
      </c>
      <c r="L3133" s="7" t="s">
        <v>111</v>
      </c>
      <c r="M3133" s="7" t="s">
        <v>187</v>
      </c>
      <c r="N3133" s="7" t="s">
        <v>126</v>
      </c>
      <c r="O3133" s="7" t="s">
        <v>109</v>
      </c>
      <c r="P3133" s="7" t="s">
        <v>234</v>
      </c>
      <c r="Q3133" s="7" t="s">
        <v>233</v>
      </c>
      <c r="R3133" s="7" t="s">
        <v>202</v>
      </c>
      <c r="S3133" s="7" t="s">
        <v>201</v>
      </c>
      <c r="T3133" s="7" t="s">
        <v>234</v>
      </c>
      <c r="U3133" s="7" t="s">
        <v>126</v>
      </c>
      <c r="V3133" s="7" t="s">
        <v>157</v>
      </c>
      <c r="W3133" s="7" t="s">
        <v>89</v>
      </c>
      <c r="X3133" s="7" t="s">
        <v>111</v>
      </c>
      <c r="Y3133" s="7" t="n">
        <v>3</v>
      </c>
      <c r="Z3133" s="7" t="n">
        <v>0</v>
      </c>
      <c r="AA3133" s="7" t="str">
        <f aca="false">IF(Y3133&gt;Z3133,"Win",IF(Y3133&lt;Z3133,"Loss","Draw"))</f>
        <v>Win</v>
      </c>
      <c r="AB3133" s="7" t="s">
        <v>99</v>
      </c>
      <c r="AC3133" s="7" t="s">
        <v>99</v>
      </c>
      <c r="AD3133" s="7" t="s">
        <v>853</v>
      </c>
      <c r="AE3133" s="7" t="s">
        <v>415</v>
      </c>
      <c r="AF3133" s="7" t="str">
        <f aca="false">IF(AD3133&lt;AE3133,AD3133,AE3133)</f>
        <v>Balloon, Bomb Tower, Executioner, Knight, Miner, Skeletons, Tornado, Zap</v>
      </c>
      <c r="AG3133" s="7" t="str">
        <f aca="false">IF(AD3133&lt;AE3133,AE3133,AD3133)</f>
        <v>Bats, Bomb Tower, Fire Spirit, Magic Archer, Miner, Skeletons, The Log, Wall Breakers</v>
      </c>
      <c r="AH3133" s="7" t="str">
        <f aca="false">IF(AD3133=AF3133,AA3133,IF(AA3133="Win","Loss",IF(AA3133="Loss","Win","Draw")))</f>
        <v>Win</v>
      </c>
      <c r="AI3133" s="7" t="s">
        <v>297</v>
      </c>
    </row>
    <row r="3134" customFormat="false" ht="15" hidden="false" customHeight="true" outlineLevel="0" collapsed="false">
      <c r="A3134" s="7" t="s">
        <v>6731</v>
      </c>
      <c r="B3134" s="7" t="n">
        <v>1</v>
      </c>
      <c r="C3134" s="7" t="s">
        <v>837</v>
      </c>
      <c r="D3134" s="7" t="s">
        <v>838</v>
      </c>
      <c r="E3134" s="7" t="s">
        <v>6073</v>
      </c>
      <c r="F3134" s="7" t="s">
        <v>6074</v>
      </c>
      <c r="G3134" s="7" t="s">
        <v>6732</v>
      </c>
      <c r="H3134" s="7" t="s">
        <v>163</v>
      </c>
      <c r="I3134" s="7" t="s">
        <v>113</v>
      </c>
      <c r="J3134" s="7" t="s">
        <v>337</v>
      </c>
      <c r="K3134" s="7" t="s">
        <v>87</v>
      </c>
      <c r="L3134" s="7" t="s">
        <v>165</v>
      </c>
      <c r="M3134" s="7" t="s">
        <v>85</v>
      </c>
      <c r="N3134" s="7" t="s">
        <v>126</v>
      </c>
      <c r="O3134" s="7" t="s">
        <v>150</v>
      </c>
      <c r="P3134" s="7" t="s">
        <v>89</v>
      </c>
      <c r="Q3134" s="7" t="s">
        <v>90</v>
      </c>
      <c r="R3134" s="7" t="s">
        <v>91</v>
      </c>
      <c r="S3134" s="7" t="s">
        <v>92</v>
      </c>
      <c r="T3134" s="7" t="s">
        <v>96</v>
      </c>
      <c r="U3134" s="7" t="s">
        <v>94</v>
      </c>
      <c r="V3134" s="7" t="s">
        <v>93</v>
      </c>
      <c r="W3134" s="7" t="s">
        <v>150</v>
      </c>
      <c r="X3134" s="7" t="s">
        <v>125</v>
      </c>
      <c r="Y3134" s="7" t="n">
        <v>1</v>
      </c>
      <c r="Z3134" s="7" t="n">
        <v>0</v>
      </c>
      <c r="AA3134" s="7" t="str">
        <f aca="false">IF(Y3134&gt;Z3134,"Win",IF(Y3134&lt;Z3134,"Loss","Draw"))</f>
        <v>Win</v>
      </c>
      <c r="AB3134" s="7" t="s">
        <v>99</v>
      </c>
      <c r="AC3134" s="7" t="s">
        <v>99</v>
      </c>
      <c r="AD3134" s="7" t="s">
        <v>1100</v>
      </c>
      <c r="AE3134" s="7" t="s">
        <v>635</v>
      </c>
      <c r="AF3134" s="7" t="str">
        <f aca="false">IF(AD3134&lt;AE3134,AD3134,AE3134)</f>
        <v>Boss Bandit, Electro Spirit, Furnace, Hog Rider, Lightning, Skeletons, Tesla, The Log</v>
      </c>
      <c r="AG3134" s="7" t="str">
        <f aca="false">IF(AD3134&lt;AE3134,AE3134,AD3134)</f>
        <v>Cannon Cart, Electro Spirit, Fireball, Goblins, Minions, Mortar, Rascals, Skeleton Barrel</v>
      </c>
      <c r="AH3134" s="7" t="str">
        <f aca="false">IF(AD3134=AF3134,AA3134,IF(AA3134="Win","Loss",IF(AA3134="Loss","Win","Draw")))</f>
        <v>Win</v>
      </c>
      <c r="AI3134" s="7" t="s">
        <v>297</v>
      </c>
    </row>
    <row r="3135" customFormat="false" ht="15" hidden="false" customHeight="true" outlineLevel="0" collapsed="false">
      <c r="A3135" s="7" t="s">
        <v>6731</v>
      </c>
      <c r="B3135" s="7" t="n">
        <v>2</v>
      </c>
      <c r="C3135" s="7" t="s">
        <v>837</v>
      </c>
      <c r="D3135" s="7" t="s">
        <v>838</v>
      </c>
      <c r="E3135" s="7" t="s">
        <v>6073</v>
      </c>
      <c r="F3135" s="7" t="s">
        <v>6074</v>
      </c>
      <c r="G3135" s="7" t="s">
        <v>6733</v>
      </c>
      <c r="H3135" s="7" t="s">
        <v>163</v>
      </c>
      <c r="I3135" s="7" t="s">
        <v>137</v>
      </c>
      <c r="J3135" s="7" t="s">
        <v>202</v>
      </c>
      <c r="K3135" s="7" t="s">
        <v>114</v>
      </c>
      <c r="L3135" s="7" t="s">
        <v>97</v>
      </c>
      <c r="M3135" s="7" t="s">
        <v>88</v>
      </c>
      <c r="N3135" s="7" t="s">
        <v>116</v>
      </c>
      <c r="O3135" s="7" t="s">
        <v>157</v>
      </c>
      <c r="P3135" s="7" t="s">
        <v>153</v>
      </c>
      <c r="Q3135" s="7" t="s">
        <v>201</v>
      </c>
      <c r="R3135" s="7" t="s">
        <v>202</v>
      </c>
      <c r="S3135" s="7" t="s">
        <v>203</v>
      </c>
      <c r="T3135" s="7" t="s">
        <v>87</v>
      </c>
      <c r="U3135" s="7" t="s">
        <v>204</v>
      </c>
      <c r="V3135" s="7" t="s">
        <v>88</v>
      </c>
      <c r="W3135" s="7" t="s">
        <v>157</v>
      </c>
      <c r="X3135" s="7" t="s">
        <v>118</v>
      </c>
      <c r="Y3135" s="7" t="n">
        <v>0</v>
      </c>
      <c r="Z3135" s="7" t="n">
        <v>1</v>
      </c>
      <c r="AA3135" s="7" t="str">
        <f aca="false">IF(Y3135&gt;Z3135,"Win",IF(Y3135&lt;Z3135,"Loss","Draw"))</f>
        <v>Loss</v>
      </c>
      <c r="AB3135" s="7" t="s">
        <v>99</v>
      </c>
      <c r="AC3135" s="7" t="s">
        <v>99</v>
      </c>
      <c r="AD3135" s="7" t="s">
        <v>2090</v>
      </c>
      <c r="AE3135" s="7" t="s">
        <v>206</v>
      </c>
      <c r="AF3135" s="7" t="str">
        <f aca="false">IF(AD3135&lt;AE3135,AD3135,AE3135)</f>
        <v>Berserker, Cannon, Fire Spirit, Giant Snowball, Goblin Drill, Magic Archer, Poison, Ronin</v>
      </c>
      <c r="AG3135" s="7" t="str">
        <f aca="false">IF(AD3135&lt;AE3135,AE3135,AD3135)</f>
        <v>Berserker, Fire Spirit, Goblin Barrel, Ice Spirit, Magic Archer, Royal Delivery, Tesla, Wall Breakers</v>
      </c>
      <c r="AH3135" s="7" t="str">
        <f aca="false">IF(AD3135=AF3135,AA3135,IF(AA3135="Win","Loss",IF(AA3135="Loss","Win","Draw")))</f>
        <v>Loss</v>
      </c>
      <c r="AI3135" s="7" t="s">
        <v>297</v>
      </c>
    </row>
    <row r="3136" customFormat="false" ht="15" hidden="false" customHeight="true" outlineLevel="0" collapsed="false">
      <c r="A3136" s="7" t="s">
        <v>6731</v>
      </c>
      <c r="B3136" s="7" t="n">
        <v>3</v>
      </c>
      <c r="C3136" s="7" t="s">
        <v>837</v>
      </c>
      <c r="D3136" s="7" t="s">
        <v>838</v>
      </c>
      <c r="E3136" s="7" t="s">
        <v>6073</v>
      </c>
      <c r="F3136" s="7" t="s">
        <v>6074</v>
      </c>
      <c r="G3136" s="7" t="s">
        <v>6734</v>
      </c>
      <c r="H3136" s="7" t="s">
        <v>163</v>
      </c>
      <c r="I3136" s="7" t="s">
        <v>141</v>
      </c>
      <c r="J3136" s="7" t="s">
        <v>95</v>
      </c>
      <c r="K3136" s="7" t="s">
        <v>107</v>
      </c>
      <c r="L3136" s="7" t="s">
        <v>177</v>
      </c>
      <c r="M3136" s="7" t="s">
        <v>178</v>
      </c>
      <c r="N3136" s="7" t="s">
        <v>93</v>
      </c>
      <c r="O3136" s="7" t="s">
        <v>118</v>
      </c>
      <c r="P3136" s="7" t="s">
        <v>143</v>
      </c>
      <c r="Q3136" s="7" t="s">
        <v>185</v>
      </c>
      <c r="R3136" s="7" t="s">
        <v>186</v>
      </c>
      <c r="S3136" s="7" t="s">
        <v>114</v>
      </c>
      <c r="T3136" s="7" t="s">
        <v>117</v>
      </c>
      <c r="U3136" s="7" t="s">
        <v>187</v>
      </c>
      <c r="V3136" s="7" t="s">
        <v>234</v>
      </c>
      <c r="W3136" s="7" t="s">
        <v>193</v>
      </c>
      <c r="X3136" s="7" t="s">
        <v>111</v>
      </c>
      <c r="Y3136" s="7" t="n">
        <v>0</v>
      </c>
      <c r="Z3136" s="7" t="n">
        <v>1</v>
      </c>
      <c r="AA3136" s="7" t="str">
        <f aca="false">IF(Y3136&gt;Z3136,"Win",IF(Y3136&lt;Z3136,"Loss","Draw"))</f>
        <v>Loss</v>
      </c>
      <c r="AB3136" s="7" t="s">
        <v>99</v>
      </c>
      <c r="AC3136" s="7" t="s">
        <v>99</v>
      </c>
      <c r="AD3136" s="7" t="s">
        <v>4613</v>
      </c>
      <c r="AE3136" s="7" t="s">
        <v>6735</v>
      </c>
      <c r="AF3136" s="7" t="str">
        <f aca="false">IF(AD3136&lt;AE3136,AD3136,AE3136)</f>
        <v>Balloon, Bomb Tower, Executioner, Giant Skeleton, Giant Snowball, Guards, Miner, Tornado</v>
      </c>
      <c r="AG3136" s="7" t="str">
        <f aca="false">IF(AD3136&lt;AE3136,AE3136,AD3136)</f>
        <v>Barbarian Barrel, Fireball, Goblin Cage, Heal Spirit, Ice Spirit, Lumberjack, Phoenix, Royal Giant</v>
      </c>
      <c r="AH3136" s="7" t="str">
        <f aca="false">IF(AD3136=AF3136,AA3136,IF(AA3136="Win","Loss",IF(AA3136="Loss","Win","Draw")))</f>
        <v>Win</v>
      </c>
      <c r="AI3136" s="7" t="s">
        <v>297</v>
      </c>
    </row>
    <row r="3137" customFormat="false" ht="15" hidden="false" customHeight="true" outlineLevel="0" collapsed="false">
      <c r="A3137" s="7" t="s">
        <v>6736</v>
      </c>
      <c r="B3137" s="7" t="n">
        <v>1</v>
      </c>
      <c r="C3137" s="7" t="s">
        <v>837</v>
      </c>
      <c r="D3137" s="7" t="s">
        <v>838</v>
      </c>
      <c r="E3137" s="7" t="s">
        <v>6073</v>
      </c>
      <c r="F3137" s="7" t="s">
        <v>6074</v>
      </c>
      <c r="G3137" s="7" t="s">
        <v>6737</v>
      </c>
      <c r="H3137" s="7" t="s">
        <v>352</v>
      </c>
      <c r="I3137" s="7" t="s">
        <v>92</v>
      </c>
      <c r="J3137" s="7" t="s">
        <v>91</v>
      </c>
      <c r="K3137" s="7" t="s">
        <v>90</v>
      </c>
      <c r="L3137" s="7" t="s">
        <v>97</v>
      </c>
      <c r="M3137" s="7" t="s">
        <v>93</v>
      </c>
      <c r="N3137" s="7" t="s">
        <v>86</v>
      </c>
      <c r="O3137" s="7" t="s">
        <v>94</v>
      </c>
      <c r="P3137" s="7" t="s">
        <v>150</v>
      </c>
      <c r="Q3137" s="7" t="s">
        <v>82</v>
      </c>
      <c r="R3137" s="7" t="s">
        <v>151</v>
      </c>
      <c r="S3137" s="7" t="s">
        <v>152</v>
      </c>
      <c r="T3137" s="7" t="s">
        <v>85</v>
      </c>
      <c r="U3137" s="7" t="s">
        <v>126</v>
      </c>
      <c r="V3137" s="7" t="s">
        <v>150</v>
      </c>
      <c r="W3137" s="7" t="s">
        <v>89</v>
      </c>
      <c r="X3137" s="7" t="s">
        <v>153</v>
      </c>
      <c r="Y3137" s="7" t="n">
        <v>1</v>
      </c>
      <c r="Z3137" s="7" t="n">
        <v>0</v>
      </c>
      <c r="AA3137" s="7" t="str">
        <f aca="false">IF(Y3137&gt;Z3137,"Win",IF(Y3137&lt;Z3137,"Loss","Draw"))</f>
        <v>Win</v>
      </c>
      <c r="AB3137" s="7" t="s">
        <v>99</v>
      </c>
      <c r="AC3137" s="7" t="s">
        <v>99</v>
      </c>
      <c r="AD3137" s="7" t="s">
        <v>6738</v>
      </c>
      <c r="AE3137" s="7" t="s">
        <v>155</v>
      </c>
      <c r="AF3137" s="7" t="str">
        <f aca="false">IF(AD3137&lt;AE3137,AD3137,AE3137)</f>
        <v>Baby Dragon, Cannon, Electro Spirit, Lightning, Mighty Miner, Royal Hogs, Skeletons, The Log</v>
      </c>
      <c r="AG3137" s="7" t="str">
        <f aca="false">IF(AD3137&lt;AE3137,AE3137,AD3137)</f>
        <v>Electro Spirit, Fireball, Goblins, Mortar, Rascals, Ronin, Skeleton Barrel, Skeleton Dragons</v>
      </c>
      <c r="AH3137" s="7" t="str">
        <f aca="false">IF(AD3137=AF3137,AA3137,IF(AA3137="Win","Loss",IF(AA3137="Loss","Win","Draw")))</f>
        <v>Loss</v>
      </c>
      <c r="AI3137" s="7" t="s">
        <v>297</v>
      </c>
    </row>
    <row r="3138" customFormat="false" ht="15" hidden="false" customHeight="true" outlineLevel="0" collapsed="false">
      <c r="A3138" s="7" t="s">
        <v>6736</v>
      </c>
      <c r="B3138" s="7" t="n">
        <v>2</v>
      </c>
      <c r="C3138" s="7" t="s">
        <v>837</v>
      </c>
      <c r="D3138" s="7" t="s">
        <v>838</v>
      </c>
      <c r="E3138" s="7" t="s">
        <v>6073</v>
      </c>
      <c r="F3138" s="7" t="s">
        <v>6074</v>
      </c>
      <c r="G3138" s="7" t="s">
        <v>6739</v>
      </c>
      <c r="H3138" s="7" t="s">
        <v>163</v>
      </c>
      <c r="I3138" s="7" t="s">
        <v>208</v>
      </c>
      <c r="J3138" s="7" t="s">
        <v>188</v>
      </c>
      <c r="K3138" s="7" t="s">
        <v>139</v>
      </c>
      <c r="L3138" s="7" t="s">
        <v>110</v>
      </c>
      <c r="M3138" s="7" t="s">
        <v>112</v>
      </c>
      <c r="N3138" s="7" t="s">
        <v>193</v>
      </c>
      <c r="O3138" s="7" t="s">
        <v>130</v>
      </c>
      <c r="P3138" s="7" t="s">
        <v>109</v>
      </c>
      <c r="Q3138" s="7" t="s">
        <v>172</v>
      </c>
      <c r="R3138" s="7" t="s">
        <v>158</v>
      </c>
      <c r="S3138" s="7" t="s">
        <v>114</v>
      </c>
      <c r="T3138" s="7" t="s">
        <v>447</v>
      </c>
      <c r="U3138" s="7" t="s">
        <v>115</v>
      </c>
      <c r="V3138" s="7" t="s">
        <v>130</v>
      </c>
      <c r="W3138" s="7" t="s">
        <v>193</v>
      </c>
      <c r="X3138" s="7" t="s">
        <v>440</v>
      </c>
      <c r="Y3138" s="7" t="n">
        <v>0</v>
      </c>
      <c r="Z3138" s="7" t="n">
        <v>1</v>
      </c>
      <c r="AA3138" s="7" t="str">
        <f aca="false">IF(Y3138&gt;Z3138,"Win",IF(Y3138&lt;Z3138,"Loss","Draw"))</f>
        <v>Loss</v>
      </c>
      <c r="AB3138" s="7" t="s">
        <v>99</v>
      </c>
      <c r="AC3138" s="7" t="s">
        <v>99</v>
      </c>
      <c r="AD3138" s="7" t="s">
        <v>6740</v>
      </c>
      <c r="AE3138" s="7" t="s">
        <v>1341</v>
      </c>
      <c r="AF3138" s="7" t="str">
        <f aca="false">IF(AD3138&lt;AE3138,AD3138,AE3138)</f>
        <v>Arrows, Bowler, Giant, Giant Snowball, Graveyard, Guards, Musketeer, Night Witch</v>
      </c>
      <c r="AG3138" s="7" t="str">
        <f aca="false">IF(AD3138&lt;AE3138,AE3138,AD3138)</f>
        <v>Arrows, Guards, Lava Hound, Mega Minion, Spirit Empress, Tombstone, Valkyrie, Zap</v>
      </c>
      <c r="AH3138" s="7" t="str">
        <f aca="false">IF(AD3138=AF3138,AA3138,IF(AA3138="Win","Loss",IF(AA3138="Loss","Win","Draw")))</f>
        <v>Win</v>
      </c>
      <c r="AI3138" s="7" t="s">
        <v>297</v>
      </c>
    </row>
    <row r="3139" customFormat="false" ht="15" hidden="false" customHeight="true" outlineLevel="0" collapsed="false">
      <c r="A3139" s="7" t="s">
        <v>6736</v>
      </c>
      <c r="B3139" s="7" t="n">
        <v>3</v>
      </c>
      <c r="C3139" s="7" t="s">
        <v>837</v>
      </c>
      <c r="D3139" s="7" t="s">
        <v>838</v>
      </c>
      <c r="E3139" s="7" t="s">
        <v>6073</v>
      </c>
      <c r="F3139" s="7" t="s">
        <v>6074</v>
      </c>
      <c r="G3139" s="7" t="s">
        <v>6741</v>
      </c>
      <c r="H3139" s="7" t="s">
        <v>352</v>
      </c>
      <c r="I3139" s="7" t="s">
        <v>203</v>
      </c>
      <c r="J3139" s="7" t="s">
        <v>337</v>
      </c>
      <c r="K3139" s="7" t="s">
        <v>248</v>
      </c>
      <c r="L3139" s="7" t="s">
        <v>88</v>
      </c>
      <c r="M3139" s="7" t="s">
        <v>157</v>
      </c>
      <c r="N3139" s="7" t="s">
        <v>118</v>
      </c>
      <c r="O3139" s="7" t="s">
        <v>204</v>
      </c>
      <c r="P3139" s="7" t="s">
        <v>234</v>
      </c>
      <c r="Q3139" s="7" t="s">
        <v>124</v>
      </c>
      <c r="R3139" s="7" t="s">
        <v>91</v>
      </c>
      <c r="S3139" s="7" t="s">
        <v>177</v>
      </c>
      <c r="T3139" s="7" t="s">
        <v>93</v>
      </c>
      <c r="U3139" s="7" t="s">
        <v>143</v>
      </c>
      <c r="V3139" s="7" t="s">
        <v>257</v>
      </c>
      <c r="W3139" s="7" t="s">
        <v>215</v>
      </c>
      <c r="X3139" s="7" t="s">
        <v>95</v>
      </c>
      <c r="Y3139" s="7" t="n">
        <v>1</v>
      </c>
      <c r="Z3139" s="7" t="n">
        <v>0</v>
      </c>
      <c r="AA3139" s="7" t="str">
        <f aca="false">IF(Y3139&gt;Z3139,"Win",IF(Y3139&lt;Z3139,"Loss","Draw"))</f>
        <v>Win</v>
      </c>
      <c r="AB3139" s="7" t="s">
        <v>99</v>
      </c>
      <c r="AC3139" s="7" t="s">
        <v>99</v>
      </c>
      <c r="AD3139" s="7" t="s">
        <v>6742</v>
      </c>
      <c r="AE3139" s="7" t="s">
        <v>4752</v>
      </c>
      <c r="AF3139" s="7" t="str">
        <f aca="false">IF(AD3139&lt;AE3139,AD3139,AE3139)</f>
        <v>Barbarian Barrel, Fireball, Fisherman, Goblins, Heal Spirit, Hunter, Royal Ghost, Royal Giant</v>
      </c>
      <c r="AG3139" s="7" t="str">
        <f aca="false">IF(AD3139&lt;AE3139,AE3139,AD3139)</f>
        <v>Berserker, Bomb Tower, Boss Bandit, Fire Spirit, Goblin Barrel, Ice Spirit, Princess, Royal Delivery</v>
      </c>
      <c r="AH3139" s="7" t="str">
        <f aca="false">IF(AD3139=AF3139,AA3139,IF(AA3139="Win","Loss",IF(AA3139="Loss","Win","Draw")))</f>
        <v>Loss</v>
      </c>
      <c r="AI3139" s="7" t="s">
        <v>297</v>
      </c>
    </row>
    <row r="3140" customFormat="false" ht="15" hidden="false" customHeight="true" outlineLevel="0" collapsed="false">
      <c r="A3140" s="5" t="s">
        <v>6743</v>
      </c>
      <c r="B3140" s="5" t="n">
        <v>1</v>
      </c>
      <c r="C3140" s="5" t="s">
        <v>837</v>
      </c>
      <c r="D3140" s="5" t="s">
        <v>838</v>
      </c>
      <c r="E3140" s="5" t="s">
        <v>772</v>
      </c>
      <c r="F3140" s="5" t="s">
        <v>773</v>
      </c>
      <c r="G3140" s="5" t="s">
        <v>839</v>
      </c>
      <c r="H3140" s="5" t="s">
        <v>485</v>
      </c>
      <c r="I3140" s="5" t="s">
        <v>201</v>
      </c>
      <c r="J3140" s="5" t="s">
        <v>202</v>
      </c>
      <c r="K3140" s="5" t="s">
        <v>123</v>
      </c>
      <c r="L3140" s="5" t="s">
        <v>111</v>
      </c>
      <c r="M3140" s="5" t="s">
        <v>187</v>
      </c>
      <c r="N3140" s="5" t="s">
        <v>126</v>
      </c>
      <c r="O3140" s="5" t="s">
        <v>95</v>
      </c>
      <c r="P3140" s="5" t="s">
        <v>234</v>
      </c>
      <c r="Q3140" s="5" t="s">
        <v>203</v>
      </c>
      <c r="R3140" s="5" t="s">
        <v>151</v>
      </c>
      <c r="S3140" s="5" t="s">
        <v>159</v>
      </c>
      <c r="T3140" s="5" t="s">
        <v>201</v>
      </c>
      <c r="U3140" s="5" t="s">
        <v>126</v>
      </c>
      <c r="V3140" s="5" t="s">
        <v>150</v>
      </c>
      <c r="W3140" s="5" t="s">
        <v>157</v>
      </c>
      <c r="X3140" s="5" t="s">
        <v>153</v>
      </c>
      <c r="Y3140" s="5" t="n">
        <v>1</v>
      </c>
      <c r="Z3140" s="5" t="n">
        <v>0</v>
      </c>
      <c r="AA3140" s="5" t="str">
        <f aca="false">IF(Y3140&gt;Z3140,"Win",IF(Y3140&lt;Z3140,"Loss","Draw"))</f>
        <v>Win</v>
      </c>
      <c r="AB3140" s="5" t="s">
        <v>98</v>
      </c>
      <c r="AC3140" s="5" t="s">
        <v>99</v>
      </c>
      <c r="AD3140" s="5" t="s">
        <v>840</v>
      </c>
      <c r="AE3140" s="5" t="s">
        <v>819</v>
      </c>
      <c r="AF3140" s="5" t="str">
        <f aca="false">IF(AD3140&lt;AE3140,AD3140,AE3140)</f>
        <v>Barbarian Barrel, Bomb Tower, Goblinstein, Magic Archer, Miner, Skeletons, Tornado, Wall Breakers</v>
      </c>
      <c r="AG3140" s="5" t="str">
        <f aca="false">IF(AD3140&lt;AE3140,AE3140,AD3140)</f>
        <v>Cannon, Dart Goblin, Electro Spirit, Fire Spirit, Goblin Barrel, Mighty Miner, Skeletons, Wall Breakers</v>
      </c>
      <c r="AH3140" s="5" t="str">
        <f aca="false">IF(AD3140=AF3140,AA3140,IF(AA3140="Win","Loss",IF(AA3140="Loss","Win","Draw")))</f>
        <v>Win</v>
      </c>
      <c r="AI3140" s="5" t="s">
        <v>297</v>
      </c>
    </row>
    <row r="3141" customFormat="false" ht="15" hidden="false" customHeight="true" outlineLevel="0" collapsed="false">
      <c r="A3141" s="5" t="s">
        <v>6743</v>
      </c>
      <c r="B3141" s="5" t="n">
        <v>2</v>
      </c>
      <c r="C3141" s="5" t="s">
        <v>837</v>
      </c>
      <c r="D3141" s="5" t="s">
        <v>838</v>
      </c>
      <c r="E3141" s="5" t="s">
        <v>772</v>
      </c>
      <c r="F3141" s="5" t="s">
        <v>773</v>
      </c>
      <c r="G3141" s="5" t="s">
        <v>841</v>
      </c>
      <c r="H3141" s="5" t="s">
        <v>352</v>
      </c>
      <c r="I3141" s="5" t="s">
        <v>113</v>
      </c>
      <c r="J3141" s="5" t="s">
        <v>108</v>
      </c>
      <c r="K3141" s="5" t="s">
        <v>114</v>
      </c>
      <c r="L3141" s="5" t="s">
        <v>115</v>
      </c>
      <c r="M3141" s="5" t="s">
        <v>88</v>
      </c>
      <c r="N3141" s="5" t="s">
        <v>116</v>
      </c>
      <c r="O3141" s="5" t="s">
        <v>157</v>
      </c>
      <c r="P3141" s="5" t="s">
        <v>87</v>
      </c>
      <c r="Q3141" s="5" t="s">
        <v>84</v>
      </c>
      <c r="R3141" s="5" t="s">
        <v>83</v>
      </c>
      <c r="S3141" s="5" t="s">
        <v>186</v>
      </c>
      <c r="T3141" s="5" t="s">
        <v>130</v>
      </c>
      <c r="U3141" s="5" t="s">
        <v>178</v>
      </c>
      <c r="V3141" s="5" t="s">
        <v>234</v>
      </c>
      <c r="W3141" s="5" t="s">
        <v>111</v>
      </c>
      <c r="X3141" s="5" t="s">
        <v>109</v>
      </c>
      <c r="Y3141" s="5" t="n">
        <v>3</v>
      </c>
      <c r="Z3141" s="5" t="n">
        <v>0</v>
      </c>
      <c r="AA3141" s="5" t="str">
        <f aca="false">IF(Y3141&gt;Z3141,"Win",IF(Y3141&lt;Z3141,"Loss","Draw"))</f>
        <v>Win</v>
      </c>
      <c r="AB3141" s="5" t="s">
        <v>98</v>
      </c>
      <c r="AC3141" s="5" t="s">
        <v>99</v>
      </c>
      <c r="AD3141" s="5" t="s">
        <v>842</v>
      </c>
      <c r="AE3141" s="5" t="s">
        <v>831</v>
      </c>
      <c r="AF3141" s="5" t="str">
        <f aca="false">IF(AD3141&lt;AE3141,AD3141,AE3141)</f>
        <v>Archers, Arrows, Balloon, Bomb Tower, Miner, Monk, Phoenix, Zap</v>
      </c>
      <c r="AG3141" s="5" t="str">
        <f aca="false">IF(AD3141&lt;AE3141,AE3141,AD3141)</f>
        <v>Berserker, Dark Prince, Fire Spirit, Furnace, Giant Snowball, Graveyard, Poison, Tesla</v>
      </c>
      <c r="AH3141" s="5" t="str">
        <f aca="false">IF(AD3141=AF3141,AA3141,IF(AA3141="Win","Loss",IF(AA3141="Loss","Win","Draw")))</f>
        <v>Loss</v>
      </c>
      <c r="AI3141" s="5" t="s">
        <v>297</v>
      </c>
    </row>
    <row r="3142" customFormat="false" ht="15" hidden="false" customHeight="true" outlineLevel="0" collapsed="false">
      <c r="A3142" s="5" t="s">
        <v>6743</v>
      </c>
      <c r="B3142" s="5" t="n">
        <v>3</v>
      </c>
      <c r="C3142" s="5" t="s">
        <v>837</v>
      </c>
      <c r="D3142" s="5" t="s">
        <v>838</v>
      </c>
      <c r="E3142" s="5" t="s">
        <v>772</v>
      </c>
      <c r="F3142" s="5" t="s">
        <v>773</v>
      </c>
      <c r="G3142" s="5" t="s">
        <v>843</v>
      </c>
      <c r="H3142" s="5" t="s">
        <v>352</v>
      </c>
      <c r="I3142" s="5" t="s">
        <v>203</v>
      </c>
      <c r="J3142" s="5" t="s">
        <v>91</v>
      </c>
      <c r="K3142" s="5" t="s">
        <v>159</v>
      </c>
      <c r="L3142" s="5" t="s">
        <v>97</v>
      </c>
      <c r="M3142" s="5" t="s">
        <v>118</v>
      </c>
      <c r="N3142" s="5" t="s">
        <v>150</v>
      </c>
      <c r="O3142" s="5" t="s">
        <v>204</v>
      </c>
      <c r="P3142" s="5" t="s">
        <v>153</v>
      </c>
      <c r="Q3142" s="5" t="s">
        <v>129</v>
      </c>
      <c r="R3142" s="5" t="s">
        <v>202</v>
      </c>
      <c r="S3142" s="5" t="s">
        <v>141</v>
      </c>
      <c r="T3142" s="5" t="s">
        <v>93</v>
      </c>
      <c r="U3142" s="5" t="s">
        <v>91</v>
      </c>
      <c r="V3142" s="5" t="s">
        <v>95</v>
      </c>
      <c r="W3142" s="5" t="s">
        <v>165</v>
      </c>
      <c r="X3142" s="5" t="s">
        <v>87</v>
      </c>
      <c r="Y3142" s="5" t="n">
        <v>1</v>
      </c>
      <c r="Z3142" s="5" t="n">
        <v>0</v>
      </c>
      <c r="AA3142" s="5" t="str">
        <f aca="false">IF(Y3142&gt;Z3142,"Win",IF(Y3142&lt;Z3142,"Loss","Draw"))</f>
        <v>Win</v>
      </c>
      <c r="AB3142" s="5" t="s">
        <v>98</v>
      </c>
      <c r="AC3142" s="5" t="s">
        <v>99</v>
      </c>
      <c r="AD3142" s="5" t="s">
        <v>845</v>
      </c>
      <c r="AE3142" s="5" t="s">
        <v>844</v>
      </c>
      <c r="AF3142" s="5" t="str">
        <f aca="false">IF(AD3142&lt;AE3142,AD3142,AE3142)</f>
        <v>Barbarian Barrel, Fireball, Goblins, Hog Rider, Lumberjack, Magic Archer, Mega Knight, Tesla</v>
      </c>
      <c r="AG3142" s="5" t="str">
        <f aca="false">IF(AD3142&lt;AE3142,AE3142,AD3142)</f>
        <v>Cannon, Dart Goblin, Electro Spirit, Goblin Barrel, Goblins, Ice Spirit, Ronin, Royal Delivery</v>
      </c>
      <c r="AH3142" s="5" t="str">
        <f aca="false">IF(AD3142=AF3142,AA3142,IF(AA3142="Win","Loss",IF(AA3142="Loss","Win","Draw")))</f>
        <v>Loss</v>
      </c>
      <c r="AI3142" s="5" t="s">
        <v>297</v>
      </c>
    </row>
    <row r="3143" customFormat="false" ht="15" hidden="false" customHeight="true" outlineLevel="0" collapsed="false">
      <c r="A3143" s="7" t="s">
        <v>6744</v>
      </c>
      <c r="B3143" s="7" t="n">
        <v>1</v>
      </c>
      <c r="C3143" s="7" t="s">
        <v>837</v>
      </c>
      <c r="D3143" s="7" t="s">
        <v>838</v>
      </c>
      <c r="E3143" s="7" t="s">
        <v>772</v>
      </c>
      <c r="F3143" s="7" t="s">
        <v>773</v>
      </c>
      <c r="G3143" s="7" t="s">
        <v>847</v>
      </c>
      <c r="H3143" s="7" t="s">
        <v>485</v>
      </c>
      <c r="I3143" s="7" t="s">
        <v>137</v>
      </c>
      <c r="J3143" s="7" t="s">
        <v>91</v>
      </c>
      <c r="K3143" s="7" t="s">
        <v>114</v>
      </c>
      <c r="L3143" s="7" t="s">
        <v>97</v>
      </c>
      <c r="M3143" s="7" t="s">
        <v>116</v>
      </c>
      <c r="N3143" s="7" t="s">
        <v>242</v>
      </c>
      <c r="O3143" s="7" t="s">
        <v>157</v>
      </c>
      <c r="P3143" s="7" t="s">
        <v>87</v>
      </c>
      <c r="Q3143" s="7" t="s">
        <v>84</v>
      </c>
      <c r="R3143" s="7" t="s">
        <v>337</v>
      </c>
      <c r="S3143" s="7" t="s">
        <v>87</v>
      </c>
      <c r="T3143" s="7" t="s">
        <v>165</v>
      </c>
      <c r="U3143" s="7" t="s">
        <v>85</v>
      </c>
      <c r="V3143" s="7" t="s">
        <v>126</v>
      </c>
      <c r="W3143" s="7" t="s">
        <v>150</v>
      </c>
      <c r="X3143" s="7" t="s">
        <v>89</v>
      </c>
      <c r="Y3143" s="7" t="n">
        <v>1</v>
      </c>
      <c r="Z3143" s="7" t="n">
        <v>0</v>
      </c>
      <c r="AA3143" s="7" t="str">
        <f aca="false">IF(Y3143&gt;Z3143,"Win",IF(Y3143&lt;Z3143,"Loss","Draw"))</f>
        <v>Win</v>
      </c>
      <c r="AB3143" s="7" t="s">
        <v>99</v>
      </c>
      <c r="AC3143" s="7" t="s">
        <v>99</v>
      </c>
      <c r="AD3143" s="7" t="s">
        <v>321</v>
      </c>
      <c r="AE3143" s="7" t="s">
        <v>848</v>
      </c>
      <c r="AF3143" s="7" t="str">
        <f aca="false">IF(AD3143&lt;AE3143,AD3143,AE3143)</f>
        <v>Archers, Boss Bandit, Electro Spirit, Hog Rider, Lightning, Skeletons, Tesla, The Log</v>
      </c>
      <c r="AG3143" s="7" t="str">
        <f aca="false">IF(AD3143&lt;AE3143,AE3143,AD3143)</f>
        <v>Bomber, Fire Spirit, Giant Snowball, Goblin Drill, Goblins, Poison, Ronin, Tesla</v>
      </c>
      <c r="AH3143" s="7" t="str">
        <f aca="false">IF(AD3143=AF3143,AA3143,IF(AA3143="Win","Loss",IF(AA3143="Loss","Win","Draw")))</f>
        <v>Loss</v>
      </c>
      <c r="AI3143" s="7" t="s">
        <v>297</v>
      </c>
    </row>
    <row r="3144" customFormat="false" ht="15" hidden="false" customHeight="true" outlineLevel="0" collapsed="false">
      <c r="A3144" s="7" t="s">
        <v>6744</v>
      </c>
      <c r="B3144" s="7" t="n">
        <v>2</v>
      </c>
      <c r="C3144" s="7" t="s">
        <v>837</v>
      </c>
      <c r="D3144" s="7" t="s">
        <v>838</v>
      </c>
      <c r="E3144" s="7" t="s">
        <v>772</v>
      </c>
      <c r="F3144" s="7" t="s">
        <v>773</v>
      </c>
      <c r="G3144" s="7" t="s">
        <v>849</v>
      </c>
      <c r="H3144" s="7" t="s">
        <v>485</v>
      </c>
      <c r="I3144" s="7" t="s">
        <v>141</v>
      </c>
      <c r="J3144" s="7" t="s">
        <v>95</v>
      </c>
      <c r="K3144" s="7" t="s">
        <v>107</v>
      </c>
      <c r="L3144" s="7" t="s">
        <v>177</v>
      </c>
      <c r="M3144" s="7" t="s">
        <v>178</v>
      </c>
      <c r="N3144" s="7" t="s">
        <v>93</v>
      </c>
      <c r="O3144" s="7" t="s">
        <v>150</v>
      </c>
      <c r="P3144" s="7" t="s">
        <v>143</v>
      </c>
      <c r="Q3144" s="7" t="s">
        <v>201</v>
      </c>
      <c r="R3144" s="7" t="s">
        <v>172</v>
      </c>
      <c r="S3144" s="7" t="s">
        <v>153</v>
      </c>
      <c r="T3144" s="7" t="s">
        <v>111</v>
      </c>
      <c r="U3144" s="7" t="s">
        <v>97</v>
      </c>
      <c r="V3144" s="7" t="s">
        <v>116</v>
      </c>
      <c r="W3144" s="7" t="s">
        <v>91</v>
      </c>
      <c r="X3144" s="7" t="s">
        <v>114</v>
      </c>
      <c r="Y3144" s="7" t="n">
        <v>1</v>
      </c>
      <c r="Z3144" s="7" t="n">
        <v>0</v>
      </c>
      <c r="AA3144" s="7" t="str">
        <f aca="false">IF(Y3144&gt;Z3144,"Win",IF(Y3144&lt;Z3144,"Loss","Draw"))</f>
        <v>Win</v>
      </c>
      <c r="AB3144" s="7" t="s">
        <v>99</v>
      </c>
      <c r="AC3144" s="7" t="s">
        <v>99</v>
      </c>
      <c r="AD3144" s="7" t="s">
        <v>180</v>
      </c>
      <c r="AE3144" s="7" t="s">
        <v>850</v>
      </c>
      <c r="AF3144" s="7" t="str">
        <f aca="false">IF(AD3144&lt;AE3144,AD3144,AE3144)</f>
        <v>Barbarian Barrel, Electro Spirit, Fireball, Goblin Cage, Heal Spirit, Lumberjack, Phoenix, Royal Giant</v>
      </c>
      <c r="AG3144" s="7" t="str">
        <f aca="false">IF(AD3144&lt;AE3144,AE3144,AD3144)</f>
        <v>Cannon, Giant Snowball, Goblins, Miner, Musketeer, Poison, Ronin, Wall Breakers</v>
      </c>
      <c r="AH3144" s="7" t="str">
        <f aca="false">IF(AD3144=AF3144,AA3144,IF(AA3144="Win","Loss",IF(AA3144="Loss","Win","Draw")))</f>
        <v>Win</v>
      </c>
      <c r="AI3144" s="7" t="s">
        <v>297</v>
      </c>
    </row>
    <row r="3145" customFormat="false" ht="15" hidden="false" customHeight="true" outlineLevel="0" collapsed="false">
      <c r="A3145" s="7" t="s">
        <v>6744</v>
      </c>
      <c r="B3145" s="7" t="n">
        <v>3</v>
      </c>
      <c r="C3145" s="7" t="s">
        <v>837</v>
      </c>
      <c r="D3145" s="7" t="s">
        <v>838</v>
      </c>
      <c r="E3145" s="7" t="s">
        <v>772</v>
      </c>
      <c r="F3145" s="7" t="s">
        <v>773</v>
      </c>
      <c r="G3145" s="7" t="s">
        <v>851</v>
      </c>
      <c r="H3145" s="7" t="s">
        <v>485</v>
      </c>
      <c r="I3145" s="7" t="s">
        <v>185</v>
      </c>
      <c r="J3145" s="7" t="s">
        <v>186</v>
      </c>
      <c r="K3145" s="7" t="s">
        <v>241</v>
      </c>
      <c r="L3145" s="7" t="s">
        <v>111</v>
      </c>
      <c r="M3145" s="7" t="s">
        <v>187</v>
      </c>
      <c r="N3145" s="7" t="s">
        <v>126</v>
      </c>
      <c r="O3145" s="7" t="s">
        <v>109</v>
      </c>
      <c r="P3145" s="7" t="s">
        <v>234</v>
      </c>
      <c r="Q3145" s="7" t="s">
        <v>137</v>
      </c>
      <c r="R3145" s="7" t="s">
        <v>241</v>
      </c>
      <c r="S3145" s="7" t="s">
        <v>202</v>
      </c>
      <c r="T3145" s="7" t="s">
        <v>138</v>
      </c>
      <c r="U3145" s="7" t="s">
        <v>234</v>
      </c>
      <c r="V3145" s="7" t="s">
        <v>187</v>
      </c>
      <c r="W3145" s="7" t="s">
        <v>95</v>
      </c>
      <c r="X3145" s="7" t="s">
        <v>118</v>
      </c>
      <c r="Y3145" s="7" t="n">
        <v>1</v>
      </c>
      <c r="Z3145" s="7" t="n">
        <v>0</v>
      </c>
      <c r="AA3145" s="7" t="str">
        <f aca="false">IF(Y3145&gt;Z3145,"Win",IF(Y3145&lt;Z3145,"Loss","Draw"))</f>
        <v>Win</v>
      </c>
      <c r="AB3145" s="7" t="s">
        <v>99</v>
      </c>
      <c r="AC3145" s="7" t="s">
        <v>99</v>
      </c>
      <c r="AD3145" s="7" t="s">
        <v>853</v>
      </c>
      <c r="AE3145" s="7" t="s">
        <v>852</v>
      </c>
      <c r="AF3145" s="7" t="str">
        <f aca="false">IF(AD3145&lt;AE3145,AD3145,AE3145)</f>
        <v>Balloon, Bomb Tower, Executioner, Knight, Miner, Skeletons, Tornado, Zap</v>
      </c>
      <c r="AG3145" s="7" t="str">
        <f aca="false">IF(AD3145&lt;AE3145,AE3145,AD3145)</f>
        <v>Barbarian Barrel, Bomb Tower, Goblin Demolisher, Goblin Drill, Ice Spirit, Knight, Magic Archer, Tornado</v>
      </c>
      <c r="AH3145" s="7" t="str">
        <f aca="false">IF(AD3145=AF3145,AA3145,IF(AA3145="Win","Loss",IF(AA3145="Loss","Win","Draw")))</f>
        <v>Win</v>
      </c>
      <c r="AI3145" s="7" t="s">
        <v>297</v>
      </c>
    </row>
    <row r="3146" customFormat="false" ht="15" hidden="false" customHeight="true" outlineLevel="0" collapsed="false">
      <c r="A3146" s="7" t="s">
        <v>6745</v>
      </c>
      <c r="B3146" s="7" t="n">
        <v>1</v>
      </c>
      <c r="C3146" s="7" t="s">
        <v>837</v>
      </c>
      <c r="D3146" s="7" t="s">
        <v>838</v>
      </c>
      <c r="E3146" s="7" t="s">
        <v>772</v>
      </c>
      <c r="F3146" s="7" t="s">
        <v>773</v>
      </c>
      <c r="G3146" s="7" t="s">
        <v>855</v>
      </c>
      <c r="H3146" s="7" t="s">
        <v>485</v>
      </c>
      <c r="I3146" s="7" t="s">
        <v>82</v>
      </c>
      <c r="J3146" s="7" t="s">
        <v>151</v>
      </c>
      <c r="K3146" s="7" t="s">
        <v>152</v>
      </c>
      <c r="L3146" s="7" t="s">
        <v>85</v>
      </c>
      <c r="M3146" s="7" t="s">
        <v>126</v>
      </c>
      <c r="N3146" s="7" t="s">
        <v>150</v>
      </c>
      <c r="O3146" s="7" t="s">
        <v>89</v>
      </c>
      <c r="P3146" s="7" t="s">
        <v>153</v>
      </c>
      <c r="Q3146" s="7" t="s">
        <v>84</v>
      </c>
      <c r="R3146" s="7" t="s">
        <v>95</v>
      </c>
      <c r="S3146" s="7" t="s">
        <v>87</v>
      </c>
      <c r="T3146" s="7" t="s">
        <v>115</v>
      </c>
      <c r="U3146" s="7" t="s">
        <v>97</v>
      </c>
      <c r="V3146" s="7" t="s">
        <v>116</v>
      </c>
      <c r="W3146" s="7" t="s">
        <v>126</v>
      </c>
      <c r="X3146" s="7" t="s">
        <v>118</v>
      </c>
      <c r="Y3146" s="7" t="n">
        <v>0</v>
      </c>
      <c r="Z3146" s="7" t="n">
        <v>1</v>
      </c>
      <c r="AA3146" s="7" t="str">
        <f aca="false">IF(Y3146&gt;Z3146,"Win",IF(Y3146&lt;Z3146,"Loss","Draw"))</f>
        <v>Loss</v>
      </c>
      <c r="AB3146" s="7" t="s">
        <v>99</v>
      </c>
      <c r="AC3146" s="7" t="s">
        <v>99</v>
      </c>
      <c r="AD3146" s="7" t="s">
        <v>155</v>
      </c>
      <c r="AE3146" s="7" t="s">
        <v>856</v>
      </c>
      <c r="AF3146" s="7" t="str">
        <f aca="false">IF(AD3146&lt;AE3146,AD3146,AE3146)</f>
        <v>Archers, Barbarian Barrel, Graveyard, Ice Spirit, Poison, Ronin, Skeletons, Tesla</v>
      </c>
      <c r="AG3146" s="7" t="str">
        <f aca="false">IF(AD3146&lt;AE3146,AE3146,AD3146)</f>
        <v>Baby Dragon, Cannon, Electro Spirit, Lightning, Mighty Miner, Royal Hogs, Skeletons, The Log</v>
      </c>
      <c r="AH3146" s="7" t="str">
        <f aca="false">IF(AD3146=AF3146,AA3146,IF(AA3146="Win","Loss",IF(AA3146="Loss","Win","Draw")))</f>
        <v>Win</v>
      </c>
      <c r="AI3146" s="7" t="s">
        <v>297</v>
      </c>
    </row>
    <row r="3147" customFormat="false" ht="15" hidden="false" customHeight="true" outlineLevel="0" collapsed="false">
      <c r="A3147" s="7" t="s">
        <v>6745</v>
      </c>
      <c r="B3147" s="7" t="n">
        <v>2</v>
      </c>
      <c r="C3147" s="7" t="s">
        <v>837</v>
      </c>
      <c r="D3147" s="7" t="s">
        <v>838</v>
      </c>
      <c r="E3147" s="7" t="s">
        <v>772</v>
      </c>
      <c r="F3147" s="7" t="s">
        <v>773</v>
      </c>
      <c r="G3147" s="7" t="s">
        <v>857</v>
      </c>
      <c r="H3147" s="7" t="s">
        <v>485</v>
      </c>
      <c r="I3147" s="7" t="s">
        <v>201</v>
      </c>
      <c r="J3147" s="7" t="s">
        <v>202</v>
      </c>
      <c r="K3147" s="7" t="s">
        <v>233</v>
      </c>
      <c r="L3147" s="7" t="s">
        <v>111</v>
      </c>
      <c r="M3147" s="7" t="s">
        <v>97</v>
      </c>
      <c r="N3147" s="7" t="s">
        <v>157</v>
      </c>
      <c r="O3147" s="7" t="s">
        <v>204</v>
      </c>
      <c r="P3147" s="7" t="s">
        <v>234</v>
      </c>
      <c r="Q3147" s="7" t="s">
        <v>82</v>
      </c>
      <c r="R3147" s="7" t="s">
        <v>151</v>
      </c>
      <c r="S3147" s="7" t="s">
        <v>152</v>
      </c>
      <c r="T3147" s="7" t="s">
        <v>85</v>
      </c>
      <c r="U3147" s="7" t="s">
        <v>150</v>
      </c>
      <c r="V3147" s="7" t="s">
        <v>89</v>
      </c>
      <c r="W3147" s="7" t="s">
        <v>153</v>
      </c>
      <c r="X3147" s="7" t="s">
        <v>88</v>
      </c>
      <c r="Y3147" s="7" t="n">
        <v>0</v>
      </c>
      <c r="Z3147" s="7" t="n">
        <v>1</v>
      </c>
      <c r="AA3147" s="7" t="str">
        <f aca="false">IF(Y3147&gt;Z3147,"Win",IF(Y3147&lt;Z3147,"Loss","Draw"))</f>
        <v>Loss</v>
      </c>
      <c r="AB3147" s="7" t="s">
        <v>99</v>
      </c>
      <c r="AC3147" s="7" t="s">
        <v>99</v>
      </c>
      <c r="AD3147" s="7" t="s">
        <v>859</v>
      </c>
      <c r="AE3147" s="7" t="s">
        <v>858</v>
      </c>
      <c r="AF3147" s="7" t="str">
        <f aca="false">IF(AD3147&lt;AE3147,AD3147,AE3147)</f>
        <v>Baby Dragon, Berserker, Cannon, Electro Spirit, Lightning, Mighty Miner, Royal Hogs, The Log</v>
      </c>
      <c r="AG3147" s="7" t="str">
        <f aca="false">IF(AD3147&lt;AE3147,AE3147,AD3147)</f>
        <v>Bats, Bomb Tower, Fire Spirit, Magic Archer, Miner, Ronin, Royal Delivery, Wall Breakers</v>
      </c>
      <c r="AH3147" s="7" t="str">
        <f aca="false">IF(AD3147=AF3147,AA3147,IF(AA3147="Win","Loss",IF(AA3147="Loss","Win","Draw")))</f>
        <v>Win</v>
      </c>
      <c r="AI3147" s="7" t="s">
        <v>297</v>
      </c>
    </row>
    <row r="3148" customFormat="false" ht="15" hidden="false" customHeight="true" outlineLevel="0" collapsed="false">
      <c r="A3148" s="7" t="s">
        <v>6745</v>
      </c>
      <c r="B3148" s="7" t="n">
        <v>3</v>
      </c>
      <c r="C3148" s="7" t="s">
        <v>837</v>
      </c>
      <c r="D3148" s="7" t="s">
        <v>838</v>
      </c>
      <c r="E3148" s="7" t="s">
        <v>772</v>
      </c>
      <c r="F3148" s="7" t="s">
        <v>773</v>
      </c>
      <c r="G3148" s="7" t="s">
        <v>860</v>
      </c>
      <c r="H3148" s="7" t="s">
        <v>485</v>
      </c>
      <c r="I3148" s="7" t="s">
        <v>84</v>
      </c>
      <c r="J3148" s="7" t="s">
        <v>108</v>
      </c>
      <c r="K3148" s="7" t="s">
        <v>87</v>
      </c>
      <c r="L3148" s="7" t="s">
        <v>115</v>
      </c>
      <c r="M3148" s="7" t="s">
        <v>88</v>
      </c>
      <c r="N3148" s="7" t="s">
        <v>116</v>
      </c>
      <c r="O3148" s="7" t="s">
        <v>118</v>
      </c>
      <c r="P3148" s="7" t="s">
        <v>95</v>
      </c>
      <c r="Q3148" s="7" t="s">
        <v>177</v>
      </c>
      <c r="R3148" s="7" t="s">
        <v>83</v>
      </c>
      <c r="S3148" s="7" t="s">
        <v>124</v>
      </c>
      <c r="T3148" s="7" t="s">
        <v>257</v>
      </c>
      <c r="U3148" s="7" t="s">
        <v>215</v>
      </c>
      <c r="V3148" s="7" t="s">
        <v>93</v>
      </c>
      <c r="W3148" s="7" t="s">
        <v>143</v>
      </c>
      <c r="X3148" s="7" t="s">
        <v>327</v>
      </c>
      <c r="Y3148" s="7" t="n">
        <v>0</v>
      </c>
      <c r="Z3148" s="7" t="n">
        <v>1</v>
      </c>
      <c r="AA3148" s="7" t="str">
        <f aca="false">IF(Y3148&gt;Z3148,"Win",IF(Y3148&lt;Z3148,"Loss","Draw"))</f>
        <v>Loss</v>
      </c>
      <c r="AB3148" s="7" t="s">
        <v>99</v>
      </c>
      <c r="AC3148" s="7" t="s">
        <v>99</v>
      </c>
      <c r="AD3148" s="7" t="s">
        <v>862</v>
      </c>
      <c r="AE3148" s="7" t="s">
        <v>861</v>
      </c>
      <c r="AF3148" s="7" t="str">
        <f aca="false">IF(AD3148&lt;AE3148,AD3148,AE3148)</f>
        <v>Archers, Barbarian Barrel, Berserker, Dark Prince, Graveyard, Ice Spirit, Poison, Tesla</v>
      </c>
      <c r="AG3148" s="7" t="str">
        <f aca="false">IF(AD3148&lt;AE3148,AE3148,AD3148)</f>
        <v>Fireball, Fisherman, Heal Spirit, Hunter, Monk, Rage, Royal Ghost, Royal Giant</v>
      </c>
      <c r="AH3148" s="7" t="str">
        <f aca="false">IF(AD3148=AF3148,AA3148,IF(AA3148="Win","Loss",IF(AA3148="Loss","Win","Draw")))</f>
        <v>Loss</v>
      </c>
      <c r="AI3148" s="7" t="s">
        <v>297</v>
      </c>
    </row>
    <row r="3149" customFormat="false" ht="15" hidden="false" customHeight="true" outlineLevel="0" collapsed="false">
      <c r="A3149" s="7" t="s">
        <v>6746</v>
      </c>
      <c r="B3149" s="7" t="n">
        <v>1</v>
      </c>
      <c r="C3149" s="7" t="s">
        <v>837</v>
      </c>
      <c r="D3149" s="7" t="s">
        <v>838</v>
      </c>
      <c r="E3149" s="7" t="s">
        <v>772</v>
      </c>
      <c r="F3149" s="7" t="s">
        <v>773</v>
      </c>
      <c r="G3149" s="7" t="s">
        <v>864</v>
      </c>
      <c r="H3149" s="7" t="s">
        <v>485</v>
      </c>
      <c r="I3149" s="7" t="s">
        <v>113</v>
      </c>
      <c r="J3149" s="7" t="s">
        <v>151</v>
      </c>
      <c r="K3149" s="7" t="s">
        <v>87</v>
      </c>
      <c r="L3149" s="7" t="s">
        <v>165</v>
      </c>
      <c r="M3149" s="7" t="s">
        <v>85</v>
      </c>
      <c r="N3149" s="7" t="s">
        <v>126</v>
      </c>
      <c r="O3149" s="7" t="s">
        <v>150</v>
      </c>
      <c r="P3149" s="7" t="s">
        <v>89</v>
      </c>
      <c r="Q3149" s="7" t="s">
        <v>248</v>
      </c>
      <c r="R3149" s="7" t="s">
        <v>95</v>
      </c>
      <c r="S3149" s="7" t="s">
        <v>87</v>
      </c>
      <c r="T3149" s="7" t="s">
        <v>165</v>
      </c>
      <c r="U3149" s="7" t="s">
        <v>97</v>
      </c>
      <c r="V3149" s="7" t="s">
        <v>85</v>
      </c>
      <c r="W3149" s="7" t="s">
        <v>126</v>
      </c>
      <c r="X3149" s="7" t="s">
        <v>150</v>
      </c>
      <c r="Y3149" s="7" t="n">
        <v>0</v>
      </c>
      <c r="Z3149" s="7" t="n">
        <v>1</v>
      </c>
      <c r="AA3149" s="7" t="str">
        <f aca="false">IF(Y3149&gt;Z3149,"Win",IF(Y3149&lt;Z3149,"Loss","Draw"))</f>
        <v>Loss</v>
      </c>
      <c r="AB3149" s="7" t="s">
        <v>99</v>
      </c>
      <c r="AC3149" s="7" t="s">
        <v>99</v>
      </c>
      <c r="AD3149" s="7" t="s">
        <v>866</v>
      </c>
      <c r="AE3149" s="7" t="s">
        <v>865</v>
      </c>
      <c r="AF3149" s="7" t="str">
        <f aca="false">IF(AD3149&lt;AE3149,AD3149,AE3149)</f>
        <v>Barbarian Barrel, Electro Spirit, Hog Rider, Lightning, Princess, Ronin, Skeletons, Tesla</v>
      </c>
      <c r="AG3149" s="7" t="str">
        <f aca="false">IF(AD3149&lt;AE3149,AE3149,AD3149)</f>
        <v>Electro Spirit, Furnace, Hog Rider, Lightning, Mighty Miner, Skeletons, Tesla, The Log</v>
      </c>
      <c r="AH3149" s="7" t="str">
        <f aca="false">IF(AD3149=AF3149,AA3149,IF(AA3149="Win","Loss",IF(AA3149="Loss","Win","Draw")))</f>
        <v>Win</v>
      </c>
      <c r="AI3149" s="7" t="s">
        <v>297</v>
      </c>
    </row>
    <row r="3150" customFormat="false" ht="15" hidden="false" customHeight="true" outlineLevel="0" collapsed="false">
      <c r="A3150" s="5" t="s">
        <v>6747</v>
      </c>
      <c r="B3150" s="5" t="n">
        <v>1</v>
      </c>
      <c r="C3150" s="5" t="s">
        <v>837</v>
      </c>
      <c r="D3150" s="5" t="s">
        <v>838</v>
      </c>
      <c r="E3150" s="6" t="s">
        <v>6748</v>
      </c>
      <c r="F3150" s="5" t="s">
        <v>6749</v>
      </c>
      <c r="G3150" s="5" t="s">
        <v>6750</v>
      </c>
      <c r="H3150" s="5" t="s">
        <v>491</v>
      </c>
      <c r="I3150" s="5" t="s">
        <v>84</v>
      </c>
      <c r="J3150" s="5" t="s">
        <v>108</v>
      </c>
      <c r="K3150" s="5" t="s">
        <v>87</v>
      </c>
      <c r="L3150" s="5" t="s">
        <v>115</v>
      </c>
      <c r="M3150" s="5" t="s">
        <v>116</v>
      </c>
      <c r="N3150" s="5" t="s">
        <v>126</v>
      </c>
      <c r="O3150" s="5" t="s">
        <v>118</v>
      </c>
      <c r="P3150" s="5" t="s">
        <v>95</v>
      </c>
      <c r="Q3150" s="5" t="s">
        <v>983</v>
      </c>
      <c r="R3150" s="5" t="s">
        <v>1885</v>
      </c>
      <c r="S3150" s="5" t="s">
        <v>128</v>
      </c>
      <c r="T3150" s="5" t="s">
        <v>323</v>
      </c>
      <c r="U3150" s="5" t="s">
        <v>306</v>
      </c>
      <c r="V3150" s="5" t="s">
        <v>187</v>
      </c>
      <c r="W3150" s="5" t="s">
        <v>307</v>
      </c>
      <c r="X3150" s="5" t="s">
        <v>95</v>
      </c>
      <c r="Y3150" s="5" t="n">
        <v>0</v>
      </c>
      <c r="Z3150" s="5" t="n">
        <v>1</v>
      </c>
      <c r="AA3150" s="5" t="str">
        <f aca="false">IF(Y3150&gt;Z3150,"Win",IF(Y3150&lt;Z3150,"Loss","Draw"))</f>
        <v>Loss</v>
      </c>
      <c r="AB3150" s="5" t="s">
        <v>98</v>
      </c>
      <c r="AC3150" s="5" t="s">
        <v>99</v>
      </c>
      <c r="AD3150" s="5" t="s">
        <v>703</v>
      </c>
      <c r="AE3150" s="5" t="s">
        <v>6751</v>
      </c>
      <c r="AF3150" s="5" t="str">
        <f aca="false">IF(AD3150&lt;AE3150,AD3150,AE3150)</f>
        <v>Archers, Barbarian Barrel, Dark Prince, Graveyard, Ice Spirit, Poison, Skeletons, Tesla</v>
      </c>
      <c r="AG3150" s="5" t="str">
        <f aca="false">IF(AD3150&lt;AE3150,AE3150,AD3150)</f>
        <v>Barbarian Barrel, Barbarians, Electro Dragon, Golden Knight, Golem, Ice Wizard, Mini P.E.K.K.A, Tornado</v>
      </c>
      <c r="AH3150" s="5" t="str">
        <f aca="false">IF(AD3150=AF3150,AA3150,IF(AA3150="Win","Loss",IF(AA3150="Loss","Win","Draw")))</f>
        <v>Loss</v>
      </c>
      <c r="AI3150" s="5" t="s">
        <v>102</v>
      </c>
    </row>
    <row r="3151" customFormat="false" ht="15" hidden="false" customHeight="true" outlineLevel="0" collapsed="false">
      <c r="A3151" s="5" t="s">
        <v>6747</v>
      </c>
      <c r="B3151" s="5" t="n">
        <v>2</v>
      </c>
      <c r="C3151" s="5" t="s">
        <v>837</v>
      </c>
      <c r="D3151" s="5" t="s">
        <v>838</v>
      </c>
      <c r="E3151" s="6" t="s">
        <v>6748</v>
      </c>
      <c r="F3151" s="5" t="s">
        <v>6749</v>
      </c>
      <c r="G3151" s="5" t="s">
        <v>6752</v>
      </c>
      <c r="H3151" s="5" t="s">
        <v>491</v>
      </c>
      <c r="I3151" s="5" t="s">
        <v>185</v>
      </c>
      <c r="J3151" s="5" t="s">
        <v>186</v>
      </c>
      <c r="K3151" s="5" t="s">
        <v>109</v>
      </c>
      <c r="L3151" s="5" t="s">
        <v>111</v>
      </c>
      <c r="M3151" s="5" t="s">
        <v>97</v>
      </c>
      <c r="N3151" s="5" t="s">
        <v>88</v>
      </c>
      <c r="O3151" s="5" t="s">
        <v>187</v>
      </c>
      <c r="P3151" s="5" t="s">
        <v>234</v>
      </c>
      <c r="Q3151" s="5" t="s">
        <v>141</v>
      </c>
      <c r="R3151" s="5" t="s">
        <v>83</v>
      </c>
      <c r="S3151" s="5" t="s">
        <v>473</v>
      </c>
      <c r="T3151" s="5" t="s">
        <v>130</v>
      </c>
      <c r="U3151" s="5" t="s">
        <v>327</v>
      </c>
      <c r="V3151" s="5" t="s">
        <v>86</v>
      </c>
      <c r="W3151" s="5" t="s">
        <v>186</v>
      </c>
      <c r="X3151" s="5" t="s">
        <v>173</v>
      </c>
      <c r="Y3151" s="5" t="n">
        <v>1</v>
      </c>
      <c r="Z3151" s="5" t="n">
        <v>0</v>
      </c>
      <c r="AA3151" s="5" t="str">
        <f aca="false">IF(Y3151&gt;Z3151,"Win",IF(Y3151&lt;Z3151,"Loss","Draw"))</f>
        <v>Win</v>
      </c>
      <c r="AB3151" s="5" t="s">
        <v>98</v>
      </c>
      <c r="AC3151" s="5" t="s">
        <v>99</v>
      </c>
      <c r="AD3151" s="5" t="s">
        <v>924</v>
      </c>
      <c r="AE3151" s="5" t="s">
        <v>6753</v>
      </c>
      <c r="AF3151" s="5" t="str">
        <f aca="false">IF(AD3151&lt;AE3151,AD3151,AE3151)</f>
        <v>Arrows, Balloon, Lumberjack, Monk, Rage, Royal Recruits, Skeleton Dragons, Zappies</v>
      </c>
      <c r="AG3151" s="5" t="str">
        <f aca="false">IF(AD3151&lt;AE3151,AE3151,AD3151)</f>
        <v>Balloon, Berserker, Bomb Tower, Executioner, Miner, Ronin, Tornado, Zap</v>
      </c>
      <c r="AH3151" s="5" t="str">
        <f aca="false">IF(AD3151=AF3151,AA3151,IF(AA3151="Win","Loss",IF(AA3151="Loss","Win","Draw")))</f>
        <v>Loss</v>
      </c>
      <c r="AI3151" s="5" t="s">
        <v>102</v>
      </c>
    </row>
    <row r="3152" customFormat="false" ht="15" hidden="false" customHeight="true" outlineLevel="0" collapsed="false">
      <c r="A3152" s="5" t="s">
        <v>6747</v>
      </c>
      <c r="B3152" s="5" t="n">
        <v>3</v>
      </c>
      <c r="C3152" s="5" t="s">
        <v>837</v>
      </c>
      <c r="D3152" s="5" t="s">
        <v>838</v>
      </c>
      <c r="E3152" s="6" t="s">
        <v>6748</v>
      </c>
      <c r="F3152" s="5" t="s">
        <v>6749</v>
      </c>
      <c r="G3152" s="5" t="s">
        <v>6754</v>
      </c>
      <c r="H3152" s="5" t="s">
        <v>352</v>
      </c>
      <c r="I3152" s="5" t="s">
        <v>90</v>
      </c>
      <c r="J3152" s="5" t="s">
        <v>125</v>
      </c>
      <c r="K3152" s="5" t="s">
        <v>92</v>
      </c>
      <c r="L3152" s="5" t="s">
        <v>93</v>
      </c>
      <c r="M3152" s="5" t="s">
        <v>91</v>
      </c>
      <c r="N3152" s="5" t="s">
        <v>96</v>
      </c>
      <c r="O3152" s="5" t="s">
        <v>94</v>
      </c>
      <c r="P3152" s="5" t="s">
        <v>89</v>
      </c>
      <c r="Q3152" s="5" t="s">
        <v>448</v>
      </c>
      <c r="R3152" s="5" t="s">
        <v>158</v>
      </c>
      <c r="S3152" s="5" t="s">
        <v>109</v>
      </c>
      <c r="T3152" s="5" t="s">
        <v>96</v>
      </c>
      <c r="U3152" s="5" t="s">
        <v>447</v>
      </c>
      <c r="V3152" s="5" t="s">
        <v>294</v>
      </c>
      <c r="W3152" s="5" t="s">
        <v>115</v>
      </c>
      <c r="X3152" s="5" t="s">
        <v>97</v>
      </c>
      <c r="Y3152" s="5" t="n">
        <v>1</v>
      </c>
      <c r="Z3152" s="5" t="n">
        <v>0</v>
      </c>
      <c r="AA3152" s="5" t="str">
        <f aca="false">IF(Y3152&gt;Z3152,"Win",IF(Y3152&lt;Z3152,"Loss","Draw"))</f>
        <v>Win</v>
      </c>
      <c r="AB3152" s="5" t="s">
        <v>98</v>
      </c>
      <c r="AC3152" s="5" t="s">
        <v>99</v>
      </c>
      <c r="AD3152" s="5" t="s">
        <v>519</v>
      </c>
      <c r="AE3152" s="5" t="s">
        <v>6755</v>
      </c>
      <c r="AF3152" s="5" t="str">
        <f aca="false">IF(AD3152&lt;AE3152,AD3152,AE3152)</f>
        <v>Bowler, Giant, Graveyard, Minions, Ronin, Vines, Witch, Zap</v>
      </c>
      <c r="AG3152" s="5" t="str">
        <f aca="false">IF(AD3152&lt;AE3152,AE3152,AD3152)</f>
        <v>Cannon Cart, Fireball, Goblins, Minions, Mortar, Rascals, Skeleton Barrel, The Log</v>
      </c>
      <c r="AH3152" s="5" t="str">
        <f aca="false">IF(AD3152=AF3152,AA3152,IF(AA3152="Win","Loss",IF(AA3152="Loss","Win","Draw")))</f>
        <v>Loss</v>
      </c>
      <c r="AI3152" s="5" t="s">
        <v>102</v>
      </c>
    </row>
    <row r="3153" customFormat="false" ht="15" hidden="false" customHeight="true" outlineLevel="0" collapsed="false">
      <c r="A3153" s="5" t="s">
        <v>6756</v>
      </c>
      <c r="B3153" s="5" t="n">
        <v>1</v>
      </c>
      <c r="C3153" s="5" t="s">
        <v>837</v>
      </c>
      <c r="D3153" s="5" t="s">
        <v>838</v>
      </c>
      <c r="E3153" s="5" t="s">
        <v>3347</v>
      </c>
      <c r="F3153" s="5" t="s">
        <v>3348</v>
      </c>
      <c r="G3153" s="5" t="s">
        <v>6757</v>
      </c>
      <c r="H3153" s="5" t="s">
        <v>163</v>
      </c>
      <c r="I3153" s="5" t="s">
        <v>201</v>
      </c>
      <c r="J3153" s="5" t="s">
        <v>202</v>
      </c>
      <c r="K3153" s="5" t="s">
        <v>203</v>
      </c>
      <c r="L3153" s="5" t="s">
        <v>97</v>
      </c>
      <c r="M3153" s="5" t="s">
        <v>157</v>
      </c>
      <c r="N3153" s="5" t="s">
        <v>118</v>
      </c>
      <c r="O3153" s="5" t="s">
        <v>204</v>
      </c>
      <c r="P3153" s="5" t="s">
        <v>87</v>
      </c>
      <c r="Q3153" s="5" t="s">
        <v>107</v>
      </c>
      <c r="R3153" s="5" t="s">
        <v>95</v>
      </c>
      <c r="S3153" s="5" t="s">
        <v>141</v>
      </c>
      <c r="T3153" s="5" t="s">
        <v>93</v>
      </c>
      <c r="U3153" s="5" t="s">
        <v>150</v>
      </c>
      <c r="V3153" s="5" t="s">
        <v>177</v>
      </c>
      <c r="W3153" s="5" t="s">
        <v>178</v>
      </c>
      <c r="X3153" s="5" t="s">
        <v>143</v>
      </c>
      <c r="Y3153" s="5" t="n">
        <v>1</v>
      </c>
      <c r="Z3153" s="5" t="n">
        <v>0</v>
      </c>
      <c r="AA3153" s="5" t="str">
        <f aca="false">IF(Y3153&gt;Z3153,"Win",IF(Y3153&lt;Z3153,"Loss","Draw"))</f>
        <v>Win</v>
      </c>
      <c r="AB3153" s="5" t="s">
        <v>98</v>
      </c>
      <c r="AC3153" s="5" t="s">
        <v>99</v>
      </c>
      <c r="AD3153" s="5" t="s">
        <v>1001</v>
      </c>
      <c r="AE3153" s="5" t="s">
        <v>180</v>
      </c>
      <c r="AF3153" s="5" t="str">
        <f aca="false">IF(AD3153&lt;AE3153,AD3153,AE3153)</f>
        <v>Barbarian Barrel, Electro Spirit, Fireball, Goblin Cage, Heal Spirit, Lumberjack, Phoenix, Royal Giant</v>
      </c>
      <c r="AG3153" s="5" t="str">
        <f aca="false">IF(AD3153&lt;AE3153,AE3153,AD3153)</f>
        <v>Fire Spirit, Goblin Barrel, Ice Spirit, Magic Archer, Ronin, Royal Delivery, Tesla, Wall Breakers</v>
      </c>
      <c r="AH3153" s="5" t="str">
        <f aca="false">IF(AD3153=AF3153,AA3153,IF(AA3153="Win","Loss",IF(AA3153="Loss","Win","Draw")))</f>
        <v>Loss</v>
      </c>
      <c r="AI3153" s="5" t="s">
        <v>102</v>
      </c>
    </row>
    <row r="3154" customFormat="false" ht="15" hidden="false" customHeight="true" outlineLevel="0" collapsed="false">
      <c r="A3154" s="5" t="s">
        <v>6756</v>
      </c>
      <c r="B3154" s="5" t="n">
        <v>2</v>
      </c>
      <c r="C3154" s="5" t="s">
        <v>837</v>
      </c>
      <c r="D3154" s="5" t="s">
        <v>838</v>
      </c>
      <c r="E3154" s="5" t="s">
        <v>3347</v>
      </c>
      <c r="F3154" s="5" t="s">
        <v>3348</v>
      </c>
      <c r="G3154" s="5" t="s">
        <v>6758</v>
      </c>
      <c r="H3154" s="5" t="s">
        <v>163</v>
      </c>
      <c r="I3154" s="5" t="s">
        <v>82</v>
      </c>
      <c r="J3154" s="5" t="s">
        <v>108</v>
      </c>
      <c r="K3154" s="5" t="s">
        <v>152</v>
      </c>
      <c r="L3154" s="5" t="s">
        <v>85</v>
      </c>
      <c r="M3154" s="5" t="s">
        <v>126</v>
      </c>
      <c r="N3154" s="5" t="s">
        <v>150</v>
      </c>
      <c r="O3154" s="5" t="s">
        <v>89</v>
      </c>
      <c r="P3154" s="5" t="s">
        <v>153</v>
      </c>
      <c r="Q3154" s="5" t="s">
        <v>127</v>
      </c>
      <c r="R3154" s="5" t="s">
        <v>91</v>
      </c>
      <c r="S3154" s="5" t="s">
        <v>129</v>
      </c>
      <c r="T3154" s="5" t="s">
        <v>133</v>
      </c>
      <c r="U3154" s="5" t="s">
        <v>130</v>
      </c>
      <c r="V3154" s="5" t="s">
        <v>132</v>
      </c>
      <c r="W3154" s="5" t="s">
        <v>131</v>
      </c>
      <c r="X3154" s="5" t="s">
        <v>86</v>
      </c>
      <c r="Y3154" s="5" t="n">
        <v>0</v>
      </c>
      <c r="Z3154" s="5" t="n">
        <v>1</v>
      </c>
      <c r="AA3154" s="5" t="str">
        <f aca="false">IF(Y3154&gt;Z3154,"Win",IF(Y3154&lt;Z3154,"Loss","Draw"))</f>
        <v>Loss</v>
      </c>
      <c r="AB3154" s="5" t="s">
        <v>98</v>
      </c>
      <c r="AC3154" s="5" t="s">
        <v>99</v>
      </c>
      <c r="AD3154" s="5" t="s">
        <v>457</v>
      </c>
      <c r="AE3154" s="5" t="s">
        <v>6759</v>
      </c>
      <c r="AF3154" s="5" t="str">
        <f aca="false">IF(AD3154&lt;AE3154,AD3154,AE3154)</f>
        <v>Arrows, Bandit, Battle Ram, Electro Wizard, Goblins, Mega Knight, Mother Witch, Skeleton Dragons</v>
      </c>
      <c r="AG3154" s="5" t="str">
        <f aca="false">IF(AD3154&lt;AE3154,AE3154,AD3154)</f>
        <v>Baby Dragon, Cannon, Dark Prince, Electro Spirit, Lightning, Royal Hogs, Skeletons, The Log</v>
      </c>
      <c r="AH3154" s="5" t="str">
        <f aca="false">IF(AD3154=AF3154,AA3154,IF(AA3154="Win","Loss",IF(AA3154="Loss","Win","Draw")))</f>
        <v>Win</v>
      </c>
      <c r="AI3154" s="5" t="s">
        <v>102</v>
      </c>
    </row>
    <row r="3155" customFormat="false" ht="15" hidden="false" customHeight="true" outlineLevel="0" collapsed="false">
      <c r="A3155" s="5" t="s">
        <v>6756</v>
      </c>
      <c r="B3155" s="5" t="n">
        <v>3</v>
      </c>
      <c r="C3155" s="5" t="s">
        <v>837</v>
      </c>
      <c r="D3155" s="5" t="s">
        <v>838</v>
      </c>
      <c r="E3155" s="5" t="s">
        <v>3347</v>
      </c>
      <c r="F3155" s="5" t="s">
        <v>3348</v>
      </c>
      <c r="G3155" s="5" t="s">
        <v>6760</v>
      </c>
      <c r="H3155" s="5" t="s">
        <v>163</v>
      </c>
      <c r="I3155" s="5" t="s">
        <v>141</v>
      </c>
      <c r="J3155" s="5" t="s">
        <v>95</v>
      </c>
      <c r="K3155" s="5" t="s">
        <v>107</v>
      </c>
      <c r="L3155" s="5" t="s">
        <v>177</v>
      </c>
      <c r="M3155" s="5" t="s">
        <v>178</v>
      </c>
      <c r="N3155" s="5" t="s">
        <v>93</v>
      </c>
      <c r="O3155" s="5" t="s">
        <v>86</v>
      </c>
      <c r="P3155" s="5" t="s">
        <v>143</v>
      </c>
      <c r="Q3155" s="5" t="s">
        <v>152</v>
      </c>
      <c r="R3155" s="5" t="s">
        <v>128</v>
      </c>
      <c r="S3155" s="5" t="s">
        <v>108</v>
      </c>
      <c r="T3155" s="5" t="s">
        <v>306</v>
      </c>
      <c r="U3155" s="5" t="s">
        <v>164</v>
      </c>
      <c r="V3155" s="5" t="s">
        <v>187</v>
      </c>
      <c r="W3155" s="5" t="s">
        <v>307</v>
      </c>
      <c r="X3155" s="5" t="s">
        <v>188</v>
      </c>
      <c r="Y3155" s="5" t="n">
        <v>1</v>
      </c>
      <c r="Z3155" s="5" t="n">
        <v>0</v>
      </c>
      <c r="AA3155" s="5" t="str">
        <f aca="false">IF(Y3155&gt;Z3155,"Win",IF(Y3155&lt;Z3155,"Loss","Draw"))</f>
        <v>Win</v>
      </c>
      <c r="AB3155" s="5" t="s">
        <v>98</v>
      </c>
      <c r="AC3155" s="5" t="s">
        <v>99</v>
      </c>
      <c r="AD3155" s="5" t="s">
        <v>5673</v>
      </c>
      <c r="AE3155" s="5" t="s">
        <v>6761</v>
      </c>
      <c r="AF3155" s="5" t="str">
        <f aca="false">IF(AD3155&lt;AE3155,AD3155,AE3155)</f>
        <v>Baby Dragon, Dark Prince, Earthquake, Golden Knight, Golem, Ice Wizard, Tombstone, Tornado</v>
      </c>
      <c r="AG3155" s="5" t="str">
        <f aca="false">IF(AD3155&lt;AE3155,AE3155,AD3155)</f>
        <v>Barbarian Barrel, Fireball, Goblin Cage, Heal Spirit, Lumberjack, Phoenix, Royal Giant, Skeleton Dragons</v>
      </c>
      <c r="AH3155" s="5" t="str">
        <f aca="false">IF(AD3155=AF3155,AA3155,IF(AA3155="Win","Loss",IF(AA3155="Loss","Win","Draw")))</f>
        <v>Loss</v>
      </c>
      <c r="AI3155" s="5" t="s">
        <v>102</v>
      </c>
    </row>
    <row r="3156" customFormat="false" ht="15" hidden="false" customHeight="true" outlineLevel="0" collapsed="false">
      <c r="A3156" s="5" t="s">
        <v>6762</v>
      </c>
      <c r="B3156" s="5" t="n">
        <v>1</v>
      </c>
      <c r="C3156" s="5" t="s">
        <v>837</v>
      </c>
      <c r="D3156" s="5" t="s">
        <v>838</v>
      </c>
      <c r="E3156" s="5" t="s">
        <v>6763</v>
      </c>
      <c r="F3156" s="5" t="s">
        <v>6764</v>
      </c>
      <c r="G3156" s="5" t="s">
        <v>6765</v>
      </c>
      <c r="H3156" s="5" t="s">
        <v>163</v>
      </c>
      <c r="I3156" s="5" t="s">
        <v>82</v>
      </c>
      <c r="J3156" s="5" t="s">
        <v>83</v>
      </c>
      <c r="K3156" s="5" t="s">
        <v>84</v>
      </c>
      <c r="L3156" s="5" t="s">
        <v>93</v>
      </c>
      <c r="M3156" s="5" t="s">
        <v>86</v>
      </c>
      <c r="N3156" s="5" t="s">
        <v>119</v>
      </c>
      <c r="O3156" s="5" t="s">
        <v>150</v>
      </c>
      <c r="P3156" s="5" t="s">
        <v>89</v>
      </c>
      <c r="Q3156" s="5" t="s">
        <v>141</v>
      </c>
      <c r="R3156" s="5" t="s">
        <v>323</v>
      </c>
      <c r="S3156" s="5" t="s">
        <v>109</v>
      </c>
      <c r="T3156" s="5" t="s">
        <v>130</v>
      </c>
      <c r="U3156" s="5" t="s">
        <v>440</v>
      </c>
      <c r="V3156" s="5" t="s">
        <v>178</v>
      </c>
      <c r="W3156" s="5" t="s">
        <v>306</v>
      </c>
      <c r="X3156" s="5" t="s">
        <v>242</v>
      </c>
      <c r="Y3156" s="5" t="n">
        <v>1</v>
      </c>
      <c r="Z3156" s="5" t="n">
        <v>0</v>
      </c>
      <c r="AA3156" s="5" t="str">
        <f aca="false">IF(Y3156&gt;Z3156,"Win",IF(Y3156&lt;Z3156,"Loss","Draw"))</f>
        <v>Win</v>
      </c>
      <c r="AB3156" s="5" t="s">
        <v>98</v>
      </c>
      <c r="AC3156" s="5" t="s">
        <v>99</v>
      </c>
      <c r="AD3156" s="5" t="s">
        <v>996</v>
      </c>
      <c r="AE3156" s="5" t="s">
        <v>6766</v>
      </c>
      <c r="AF3156" s="5" t="str">
        <f aca="false">IF(AD3156&lt;AE3156,AD3156,AE3156)</f>
        <v>Archers, Electro Spirit, Fireball, Goblin Hut, Monk, Royal Hogs, Skeleton Dragons, The Log</v>
      </c>
      <c r="AG3156" s="5" t="str">
        <f aca="false">IF(AD3156&lt;AE3156,AE3156,AD3156)</f>
        <v>Arrows, Bomber, Golem, Lumberjack, Mini P.E.K.K.A, Night Witch, Phoenix, Zap</v>
      </c>
      <c r="AH3156" s="5" t="str">
        <f aca="false">IF(AD3156=AF3156,AA3156,IF(AA3156="Win","Loss",IF(AA3156="Loss","Win","Draw")))</f>
        <v>Win</v>
      </c>
      <c r="AI3156" s="5" t="s">
        <v>102</v>
      </c>
    </row>
    <row r="3157" customFormat="false" ht="15" hidden="false" customHeight="true" outlineLevel="0" collapsed="false">
      <c r="A3157" s="5" t="s">
        <v>6762</v>
      </c>
      <c r="B3157" s="5" t="n">
        <v>2</v>
      </c>
      <c r="C3157" s="5" t="s">
        <v>837</v>
      </c>
      <c r="D3157" s="5" t="s">
        <v>838</v>
      </c>
      <c r="E3157" s="5" t="s">
        <v>6763</v>
      </c>
      <c r="F3157" s="5" t="s">
        <v>6764</v>
      </c>
      <c r="G3157" s="5" t="s">
        <v>4863</v>
      </c>
      <c r="H3157" s="5" t="s">
        <v>352</v>
      </c>
      <c r="I3157" s="5" t="s">
        <v>137</v>
      </c>
      <c r="J3157" s="5" t="s">
        <v>91</v>
      </c>
      <c r="K3157" s="5" t="s">
        <v>114</v>
      </c>
      <c r="L3157" s="5" t="s">
        <v>138</v>
      </c>
      <c r="M3157" s="5" t="s">
        <v>97</v>
      </c>
      <c r="N3157" s="5" t="s">
        <v>116</v>
      </c>
      <c r="O3157" s="5" t="s">
        <v>157</v>
      </c>
      <c r="P3157" s="5" t="s">
        <v>87</v>
      </c>
      <c r="Q3157" s="5" t="s">
        <v>127</v>
      </c>
      <c r="R3157" s="5" t="s">
        <v>140</v>
      </c>
      <c r="S3157" s="5" t="s">
        <v>124</v>
      </c>
      <c r="T3157" s="5" t="s">
        <v>95</v>
      </c>
      <c r="U3157" s="5" t="s">
        <v>257</v>
      </c>
      <c r="V3157" s="5" t="s">
        <v>131</v>
      </c>
      <c r="W3157" s="5" t="s">
        <v>142</v>
      </c>
      <c r="X3157" s="5" t="s">
        <v>449</v>
      </c>
      <c r="Y3157" s="5" t="n">
        <v>1</v>
      </c>
      <c r="Z3157" s="5" t="n">
        <v>0</v>
      </c>
      <c r="AA3157" s="5" t="str">
        <f aca="false">IF(Y3157&gt;Z3157,"Win",IF(Y3157&lt;Z3157,"Loss","Draw"))</f>
        <v>Win</v>
      </c>
      <c r="AB3157" s="5" t="s">
        <v>98</v>
      </c>
      <c r="AC3157" s="5" t="s">
        <v>99</v>
      </c>
      <c r="AD3157" s="5" t="s">
        <v>245</v>
      </c>
      <c r="AE3157" s="5" t="s">
        <v>1958</v>
      </c>
      <c r="AF3157" s="5" t="str">
        <f aca="false">IF(AD3157&lt;AE3157,AD3157,AE3157)</f>
        <v>Bandit, Barbarian Barrel, Battle Ram, Elixir Collector, Hunter, Ice Golem, Royal Ghost, Three Musketeers</v>
      </c>
      <c r="AG3157" s="5" t="str">
        <f aca="false">IF(AD3157&lt;AE3157,AE3157,AD3157)</f>
        <v>Fire Spirit, Giant Snowball, Goblin Demolisher, Goblin Drill, Goblins, Poison, Ronin, Tesla</v>
      </c>
      <c r="AH3157" s="5" t="str">
        <f aca="false">IF(AD3157=AF3157,AA3157,IF(AA3157="Win","Loss",IF(AA3157="Loss","Win","Draw")))</f>
        <v>Loss</v>
      </c>
      <c r="AI3157" s="5" t="s">
        <v>102</v>
      </c>
    </row>
    <row r="3158" customFormat="false" ht="15" hidden="false" customHeight="true" outlineLevel="0" collapsed="false">
      <c r="A3158" s="5" t="s">
        <v>6767</v>
      </c>
      <c r="B3158" s="5" t="n">
        <v>1</v>
      </c>
      <c r="C3158" s="5" t="s">
        <v>837</v>
      </c>
      <c r="D3158" s="5" t="s">
        <v>838</v>
      </c>
      <c r="E3158" s="5" t="s">
        <v>1432</v>
      </c>
      <c r="F3158" s="5" t="s">
        <v>1433</v>
      </c>
      <c r="G3158" s="5" t="s">
        <v>1682</v>
      </c>
      <c r="H3158" s="5" t="s">
        <v>81</v>
      </c>
      <c r="I3158" s="5" t="s">
        <v>201</v>
      </c>
      <c r="J3158" s="5" t="s">
        <v>202</v>
      </c>
      <c r="K3158" s="5" t="s">
        <v>233</v>
      </c>
      <c r="L3158" s="5" t="s">
        <v>111</v>
      </c>
      <c r="M3158" s="5" t="s">
        <v>157</v>
      </c>
      <c r="N3158" s="5" t="s">
        <v>126</v>
      </c>
      <c r="O3158" s="5" t="s">
        <v>89</v>
      </c>
      <c r="P3158" s="5" t="s">
        <v>234</v>
      </c>
      <c r="Q3158" s="5" t="s">
        <v>201</v>
      </c>
      <c r="R3158" s="5" t="s">
        <v>202</v>
      </c>
      <c r="S3158" s="5" t="s">
        <v>233</v>
      </c>
      <c r="T3158" s="5" t="s">
        <v>111</v>
      </c>
      <c r="U3158" s="5" t="s">
        <v>157</v>
      </c>
      <c r="V3158" s="5" t="s">
        <v>204</v>
      </c>
      <c r="W3158" s="5" t="s">
        <v>88</v>
      </c>
      <c r="X3158" s="5" t="s">
        <v>234</v>
      </c>
      <c r="Y3158" s="5" t="n">
        <v>1</v>
      </c>
      <c r="Z3158" s="5" t="n">
        <v>0</v>
      </c>
      <c r="AA3158" s="5" t="str">
        <f aca="false">IF(Y3158&gt;Z3158,"Win",IF(Y3158&lt;Z3158,"Loss","Draw"))</f>
        <v>Win</v>
      </c>
      <c r="AB3158" s="5" t="s">
        <v>98</v>
      </c>
      <c r="AC3158" s="5" t="s">
        <v>99</v>
      </c>
      <c r="AD3158" s="5" t="s">
        <v>415</v>
      </c>
      <c r="AE3158" s="5" t="s">
        <v>380</v>
      </c>
      <c r="AF3158" s="5" t="str">
        <f aca="false">IF(AD3158&lt;AE3158,AD3158,AE3158)</f>
        <v>Bats, Berserker, Bomb Tower, Fire Spirit, Magic Archer, Miner, Royal Delivery, Wall Breakers</v>
      </c>
      <c r="AG3158" s="5" t="str">
        <f aca="false">IF(AD3158&lt;AE3158,AE3158,AD3158)</f>
        <v>Bats, Bomb Tower, Fire Spirit, Magic Archer, Miner, Skeletons, The Log, Wall Breakers</v>
      </c>
      <c r="AH3158" s="5" t="str">
        <f aca="false">IF(AD3158=AF3158,AA3158,IF(AA3158="Win","Loss",IF(AA3158="Loss","Win","Draw")))</f>
        <v>Loss</v>
      </c>
      <c r="AI3158" s="5" t="s">
        <v>102</v>
      </c>
    </row>
    <row r="3159" customFormat="false" ht="15" hidden="false" customHeight="true" outlineLevel="0" collapsed="false">
      <c r="A3159" s="5" t="s">
        <v>6767</v>
      </c>
      <c r="B3159" s="5" t="n">
        <v>2</v>
      </c>
      <c r="C3159" s="5" t="s">
        <v>837</v>
      </c>
      <c r="D3159" s="5" t="s">
        <v>838</v>
      </c>
      <c r="E3159" s="5" t="s">
        <v>1432</v>
      </c>
      <c r="F3159" s="5" t="s">
        <v>1433</v>
      </c>
      <c r="G3159" s="5" t="s">
        <v>1683</v>
      </c>
      <c r="H3159" s="5" t="s">
        <v>81</v>
      </c>
      <c r="I3159" s="5" t="s">
        <v>90</v>
      </c>
      <c r="J3159" s="5" t="s">
        <v>123</v>
      </c>
      <c r="K3159" s="5" t="s">
        <v>124</v>
      </c>
      <c r="L3159" s="5" t="s">
        <v>125</v>
      </c>
      <c r="M3159" s="5" t="s">
        <v>85</v>
      </c>
      <c r="N3159" s="5" t="s">
        <v>91</v>
      </c>
      <c r="O3159" s="5" t="s">
        <v>96</v>
      </c>
      <c r="P3159" s="5" t="s">
        <v>95</v>
      </c>
      <c r="Q3159" s="5" t="s">
        <v>114</v>
      </c>
      <c r="R3159" s="5" t="s">
        <v>91</v>
      </c>
      <c r="S3159" s="5" t="s">
        <v>137</v>
      </c>
      <c r="T3159" s="5" t="s">
        <v>87</v>
      </c>
      <c r="U3159" s="5" t="s">
        <v>118</v>
      </c>
      <c r="V3159" s="5" t="s">
        <v>242</v>
      </c>
      <c r="W3159" s="5" t="s">
        <v>97</v>
      </c>
      <c r="X3159" s="5" t="s">
        <v>116</v>
      </c>
      <c r="Y3159" s="5" t="n">
        <v>0</v>
      </c>
      <c r="Z3159" s="5" t="n">
        <v>1</v>
      </c>
      <c r="AA3159" s="5" t="str">
        <f aca="false">IF(Y3159&gt;Z3159,"Win",IF(Y3159&lt;Z3159,"Loss","Draw"))</f>
        <v>Loss</v>
      </c>
      <c r="AB3159" s="5" t="s">
        <v>98</v>
      </c>
      <c r="AC3159" s="5" t="s">
        <v>99</v>
      </c>
      <c r="AD3159" s="5" t="s">
        <v>1666</v>
      </c>
      <c r="AE3159" s="5" t="s">
        <v>1050</v>
      </c>
      <c r="AF3159" s="5" t="str">
        <f aca="false">IF(AD3159&lt;AE3159,AD3159,AE3159)</f>
        <v>Barbarian Barrel, Cannon Cart, Goblins, Goblinstein, Lightning, Minions, Mortar, Royal Ghost</v>
      </c>
      <c r="AG3159" s="5" t="str">
        <f aca="false">IF(AD3159&lt;AE3159,AE3159,AD3159)</f>
        <v>Bomber, Giant Snowball, Goblin Drill, Goblins, Ice Spirit, Poison, Ronin, Tesla</v>
      </c>
      <c r="AH3159" s="5" t="str">
        <f aca="false">IF(AD3159=AF3159,AA3159,IF(AA3159="Win","Loss",IF(AA3159="Loss","Win","Draw")))</f>
        <v>Loss</v>
      </c>
      <c r="AI3159" s="5" t="s">
        <v>102</v>
      </c>
    </row>
    <row r="3160" customFormat="false" ht="15" hidden="false" customHeight="true" outlineLevel="0" collapsed="false">
      <c r="A3160" s="5" t="s">
        <v>6767</v>
      </c>
      <c r="B3160" s="5" t="n">
        <v>3</v>
      </c>
      <c r="C3160" s="5" t="s">
        <v>837</v>
      </c>
      <c r="D3160" s="5" t="s">
        <v>838</v>
      </c>
      <c r="E3160" s="5" t="s">
        <v>1432</v>
      </c>
      <c r="F3160" s="5" t="s">
        <v>1433</v>
      </c>
      <c r="G3160" s="5" t="s">
        <v>1684</v>
      </c>
      <c r="H3160" s="5" t="s">
        <v>81</v>
      </c>
      <c r="I3160" s="5" t="s">
        <v>82</v>
      </c>
      <c r="J3160" s="5" t="s">
        <v>83</v>
      </c>
      <c r="K3160" s="5" t="s">
        <v>84</v>
      </c>
      <c r="L3160" s="5" t="s">
        <v>88</v>
      </c>
      <c r="M3160" s="5" t="s">
        <v>93</v>
      </c>
      <c r="N3160" s="5" t="s">
        <v>150</v>
      </c>
      <c r="O3160" s="5" t="s">
        <v>204</v>
      </c>
      <c r="P3160" s="5" t="s">
        <v>87</v>
      </c>
      <c r="Q3160" s="5" t="s">
        <v>152</v>
      </c>
      <c r="R3160" s="5" t="s">
        <v>128</v>
      </c>
      <c r="S3160" s="5" t="s">
        <v>108</v>
      </c>
      <c r="T3160" s="5" t="s">
        <v>187</v>
      </c>
      <c r="U3160" s="5" t="s">
        <v>306</v>
      </c>
      <c r="V3160" s="5" t="s">
        <v>107</v>
      </c>
      <c r="W3160" s="5" t="s">
        <v>85</v>
      </c>
      <c r="X3160" s="5" t="s">
        <v>95</v>
      </c>
      <c r="Y3160" s="5" t="n">
        <v>0</v>
      </c>
      <c r="Z3160" s="5" t="n">
        <v>1</v>
      </c>
      <c r="AA3160" s="5" t="str">
        <f aca="false">IF(Y3160&gt;Z3160,"Win",IF(Y3160&lt;Z3160,"Loss","Draw"))</f>
        <v>Loss</v>
      </c>
      <c r="AB3160" s="5" t="s">
        <v>98</v>
      </c>
      <c r="AC3160" s="5" t="s">
        <v>99</v>
      </c>
      <c r="AD3160" s="5" t="s">
        <v>1685</v>
      </c>
      <c r="AE3160" s="5" t="s">
        <v>551</v>
      </c>
      <c r="AF3160" s="5" t="str">
        <f aca="false">IF(AD3160&lt;AE3160,AD3160,AE3160)</f>
        <v>Archers, Berserker, Electro Spirit, Fireball, Monk, Royal Delivery, Royal Hogs, Tesla</v>
      </c>
      <c r="AG3160" s="5" t="str">
        <f aca="false">IF(AD3160&lt;AE3160,AE3160,AD3160)</f>
        <v>Baby Dragon, Barbarian Barrel, Dark Prince, Goblin Cage, Golden Knight, Golem, Lightning, Tornado</v>
      </c>
      <c r="AH3160" s="5" t="str">
        <f aca="false">IF(AD3160=AF3160,AA3160,IF(AA3160="Win","Loss",IF(AA3160="Loss","Win","Draw")))</f>
        <v>Loss</v>
      </c>
      <c r="AI3160" s="5" t="s">
        <v>102</v>
      </c>
    </row>
    <row r="3161" customFormat="false" ht="15" hidden="false" customHeight="true" outlineLevel="0" collapsed="false">
      <c r="A3161" s="5" t="s">
        <v>6768</v>
      </c>
      <c r="B3161" s="5" t="n">
        <v>1</v>
      </c>
      <c r="C3161" s="5" t="s">
        <v>837</v>
      </c>
      <c r="D3161" s="5" t="s">
        <v>838</v>
      </c>
      <c r="E3161" s="5" t="s">
        <v>3154</v>
      </c>
      <c r="F3161" s="5" t="s">
        <v>3155</v>
      </c>
      <c r="G3161" s="5" t="s">
        <v>5365</v>
      </c>
      <c r="H3161" s="5" t="s">
        <v>352</v>
      </c>
      <c r="I3161" s="5" t="s">
        <v>82</v>
      </c>
      <c r="J3161" s="5" t="s">
        <v>151</v>
      </c>
      <c r="K3161" s="5" t="s">
        <v>152</v>
      </c>
      <c r="L3161" s="5" t="s">
        <v>85</v>
      </c>
      <c r="M3161" s="5" t="s">
        <v>126</v>
      </c>
      <c r="N3161" s="5" t="s">
        <v>150</v>
      </c>
      <c r="O3161" s="5" t="s">
        <v>89</v>
      </c>
      <c r="P3161" s="5" t="s">
        <v>153</v>
      </c>
      <c r="Q3161" s="5" t="s">
        <v>129</v>
      </c>
      <c r="R3161" s="5" t="s">
        <v>95</v>
      </c>
      <c r="S3161" s="5" t="s">
        <v>113</v>
      </c>
      <c r="T3161" s="5" t="s">
        <v>116</v>
      </c>
      <c r="U3161" s="5" t="s">
        <v>119</v>
      </c>
      <c r="V3161" s="5" t="s">
        <v>88</v>
      </c>
      <c r="W3161" s="5" t="s">
        <v>118</v>
      </c>
      <c r="X3161" s="5" t="s">
        <v>115</v>
      </c>
      <c r="Y3161" s="5" t="n">
        <v>1</v>
      </c>
      <c r="Z3161" s="5" t="n">
        <v>0</v>
      </c>
      <c r="AA3161" s="5" t="str">
        <f aca="false">IF(Y3161&gt;Z3161,"Win",IF(Y3161&lt;Z3161,"Loss","Draw"))</f>
        <v>Win</v>
      </c>
      <c r="AB3161" s="5" t="s">
        <v>98</v>
      </c>
      <c r="AC3161" s="5" t="s">
        <v>99</v>
      </c>
      <c r="AD3161" s="5" t="s">
        <v>155</v>
      </c>
      <c r="AE3161" s="5" t="s">
        <v>1280</v>
      </c>
      <c r="AF3161" s="5" t="str">
        <f aca="false">IF(AD3161&lt;AE3161,AD3161,AE3161)</f>
        <v>Baby Dragon, Cannon, Electro Spirit, Lightning, Mighty Miner, Royal Hogs, Skeletons, The Log</v>
      </c>
      <c r="AG3161" s="5" t="str">
        <f aca="false">IF(AD3161&lt;AE3161,AE3161,AD3161)</f>
        <v>Barbarian Barrel, Berserker, Furnace, Goblin Hut, Graveyard, Ice Spirit, Mega Knight, Poison</v>
      </c>
      <c r="AH3161" s="5" t="str">
        <f aca="false">IF(AD3161=AF3161,AA3161,IF(AA3161="Win","Loss",IF(AA3161="Loss","Win","Draw")))</f>
        <v>Win</v>
      </c>
      <c r="AI3161" s="5" t="s">
        <v>102</v>
      </c>
    </row>
    <row r="3162" customFormat="false" ht="15" hidden="false" customHeight="true" outlineLevel="0" collapsed="false">
      <c r="A3162" s="5" t="s">
        <v>6768</v>
      </c>
      <c r="B3162" s="5" t="n">
        <v>2</v>
      </c>
      <c r="C3162" s="5" t="s">
        <v>837</v>
      </c>
      <c r="D3162" s="5" t="s">
        <v>838</v>
      </c>
      <c r="E3162" s="5" t="s">
        <v>3154</v>
      </c>
      <c r="F3162" s="5" t="s">
        <v>3155</v>
      </c>
      <c r="G3162" s="5" t="s">
        <v>6769</v>
      </c>
      <c r="H3162" s="5" t="s">
        <v>163</v>
      </c>
      <c r="I3162" s="5" t="s">
        <v>185</v>
      </c>
      <c r="J3162" s="5" t="s">
        <v>186</v>
      </c>
      <c r="K3162" s="5" t="s">
        <v>109</v>
      </c>
      <c r="L3162" s="5" t="s">
        <v>111</v>
      </c>
      <c r="M3162" s="5" t="s">
        <v>97</v>
      </c>
      <c r="N3162" s="5" t="s">
        <v>88</v>
      </c>
      <c r="O3162" s="5" t="s">
        <v>187</v>
      </c>
      <c r="P3162" s="5" t="s">
        <v>234</v>
      </c>
      <c r="Q3162" s="5" t="s">
        <v>219</v>
      </c>
      <c r="R3162" s="5" t="s">
        <v>128</v>
      </c>
      <c r="S3162" s="5" t="s">
        <v>127</v>
      </c>
      <c r="T3162" s="5" t="s">
        <v>294</v>
      </c>
      <c r="U3162" s="5" t="s">
        <v>117</v>
      </c>
      <c r="V3162" s="5" t="s">
        <v>173</v>
      </c>
      <c r="W3162" s="5" t="s">
        <v>124</v>
      </c>
      <c r="X3162" s="5" t="s">
        <v>327</v>
      </c>
      <c r="Y3162" s="5" t="n">
        <v>0</v>
      </c>
      <c r="Z3162" s="5" t="n">
        <v>1</v>
      </c>
      <c r="AA3162" s="5" t="str">
        <f aca="false">IF(Y3162&gt;Z3162,"Win",IF(Y3162&lt;Z3162,"Loss","Draw"))</f>
        <v>Loss</v>
      </c>
      <c r="AB3162" s="5" t="s">
        <v>98</v>
      </c>
      <c r="AC3162" s="5" t="s">
        <v>99</v>
      </c>
      <c r="AD3162" s="5" t="s">
        <v>924</v>
      </c>
      <c r="AE3162" s="5" t="s">
        <v>6770</v>
      </c>
      <c r="AF3162" s="5" t="str">
        <f aca="false">IF(AD3162&lt;AE3162,AD3162,AE3162)</f>
        <v>Balloon, Berserker, Bomb Tower, Executioner, Miner, Ronin, Tornado, Zap</v>
      </c>
      <c r="AG3162" s="5" t="str">
        <f aca="false">IF(AD3162&lt;AE3162,AE3162,AD3162)</f>
        <v>Battle Ram, Giant Skeleton, Golden Knight, Rage, Royal Ghost, Vines, Wizard, Zappies</v>
      </c>
      <c r="AH3162" s="5" t="str">
        <f aca="false">IF(AD3162=AF3162,AA3162,IF(AA3162="Win","Loss",IF(AA3162="Loss","Win","Draw")))</f>
        <v>Loss</v>
      </c>
      <c r="AI3162" s="5" t="s">
        <v>102</v>
      </c>
    </row>
    <row r="3163" customFormat="false" ht="15" hidden="false" customHeight="true" outlineLevel="0" collapsed="false">
      <c r="A3163" s="5" t="s">
        <v>6768</v>
      </c>
      <c r="B3163" s="5" t="n">
        <v>3</v>
      </c>
      <c r="C3163" s="5" t="s">
        <v>837</v>
      </c>
      <c r="D3163" s="5" t="s">
        <v>838</v>
      </c>
      <c r="E3163" s="5" t="s">
        <v>3154</v>
      </c>
      <c r="F3163" s="5" t="s">
        <v>3155</v>
      </c>
      <c r="G3163" s="5" t="s">
        <v>6771</v>
      </c>
      <c r="H3163" s="5" t="s">
        <v>163</v>
      </c>
      <c r="I3163" s="5" t="s">
        <v>137</v>
      </c>
      <c r="J3163" s="5" t="s">
        <v>241</v>
      </c>
      <c r="K3163" s="5" t="s">
        <v>114</v>
      </c>
      <c r="L3163" s="5" t="s">
        <v>138</v>
      </c>
      <c r="M3163" s="5" t="s">
        <v>116</v>
      </c>
      <c r="N3163" s="5" t="s">
        <v>91</v>
      </c>
      <c r="O3163" s="5" t="s">
        <v>157</v>
      </c>
      <c r="P3163" s="5" t="s">
        <v>87</v>
      </c>
      <c r="Q3163" s="5" t="s">
        <v>107</v>
      </c>
      <c r="R3163" s="5" t="s">
        <v>91</v>
      </c>
      <c r="S3163" s="5" t="s">
        <v>185</v>
      </c>
      <c r="T3163" s="5" t="s">
        <v>85</v>
      </c>
      <c r="U3163" s="5" t="s">
        <v>97</v>
      </c>
      <c r="V3163" s="5" t="s">
        <v>165</v>
      </c>
      <c r="W3163" s="5" t="s">
        <v>150</v>
      </c>
      <c r="X3163" s="5" t="s">
        <v>89</v>
      </c>
      <c r="Y3163" s="5" t="n">
        <v>1</v>
      </c>
      <c r="Z3163" s="5" t="n">
        <v>0</v>
      </c>
      <c r="AA3163" s="5" t="str">
        <f aca="false">IF(Y3163&gt;Z3163,"Win",IF(Y3163&lt;Z3163,"Loss","Draw"))</f>
        <v>Win</v>
      </c>
      <c r="AB3163" s="5" t="s">
        <v>98</v>
      </c>
      <c r="AC3163" s="5" t="s">
        <v>99</v>
      </c>
      <c r="AD3163" s="5" t="s">
        <v>377</v>
      </c>
      <c r="AE3163" s="5" t="s">
        <v>6772</v>
      </c>
      <c r="AF3163" s="5" t="str">
        <f aca="false">IF(AD3163&lt;AE3163,AD3163,AE3163)</f>
        <v>Electro Spirit, Executioner, Goblin Cage, Goblins, Hog Rider, Lightning, Ronin, The Log</v>
      </c>
      <c r="AG3163" s="5" t="str">
        <f aca="false">IF(AD3163&lt;AE3163,AE3163,AD3163)</f>
        <v>Fire Spirit, Giant Snowball, Goblin Demolisher, Goblin Drill, Goblins, Knight, Poison, Tesla</v>
      </c>
      <c r="AH3163" s="5" t="str">
        <f aca="false">IF(AD3163=AF3163,AA3163,IF(AA3163="Win","Loss",IF(AA3163="Loss","Win","Draw")))</f>
        <v>Loss</v>
      </c>
      <c r="AI3163" s="5" t="s">
        <v>102</v>
      </c>
    </row>
    <row r="3164" customFormat="false" ht="15" hidden="false" customHeight="true" outlineLevel="0" collapsed="false">
      <c r="A3164" s="5" t="s">
        <v>6773</v>
      </c>
      <c r="B3164" s="5" t="n">
        <v>1</v>
      </c>
      <c r="C3164" s="5" t="s">
        <v>837</v>
      </c>
      <c r="D3164" s="5" t="s">
        <v>838</v>
      </c>
      <c r="E3164" s="5" t="s">
        <v>2001</v>
      </c>
      <c r="F3164" s="5" t="s">
        <v>2002</v>
      </c>
      <c r="G3164" s="5" t="s">
        <v>6348</v>
      </c>
      <c r="H3164" s="5" t="s">
        <v>163</v>
      </c>
      <c r="I3164" s="5" t="s">
        <v>84</v>
      </c>
      <c r="J3164" s="5" t="s">
        <v>337</v>
      </c>
      <c r="K3164" s="5" t="s">
        <v>87</v>
      </c>
      <c r="L3164" s="5" t="s">
        <v>165</v>
      </c>
      <c r="M3164" s="5" t="s">
        <v>88</v>
      </c>
      <c r="N3164" s="5" t="s">
        <v>85</v>
      </c>
      <c r="O3164" s="5" t="s">
        <v>126</v>
      </c>
      <c r="P3164" s="5" t="s">
        <v>89</v>
      </c>
      <c r="Q3164" s="5" t="s">
        <v>129</v>
      </c>
      <c r="R3164" s="5" t="s">
        <v>172</v>
      </c>
      <c r="S3164" s="5" t="s">
        <v>87</v>
      </c>
      <c r="T3164" s="5" t="s">
        <v>93</v>
      </c>
      <c r="U3164" s="5" t="s">
        <v>95</v>
      </c>
      <c r="V3164" s="5" t="s">
        <v>150</v>
      </c>
      <c r="W3164" s="5" t="s">
        <v>126</v>
      </c>
      <c r="X3164" s="5" t="s">
        <v>165</v>
      </c>
      <c r="Y3164" s="5" t="n">
        <v>0</v>
      </c>
      <c r="Z3164" s="5" t="n">
        <v>1</v>
      </c>
      <c r="AA3164" s="5" t="str">
        <f aca="false">IF(Y3164&gt;Z3164,"Win",IF(Y3164&lt;Z3164,"Loss","Draw"))</f>
        <v>Loss</v>
      </c>
      <c r="AB3164" s="5" t="s">
        <v>98</v>
      </c>
      <c r="AC3164" s="5" t="s">
        <v>99</v>
      </c>
      <c r="AD3164" s="5" t="s">
        <v>6349</v>
      </c>
      <c r="AE3164" s="5" t="s">
        <v>1503</v>
      </c>
      <c r="AF3164" s="5" t="str">
        <f aca="false">IF(AD3164&lt;AE3164,AD3164,AE3164)</f>
        <v>Archers, Berserker, Boss Bandit, Hog Rider, Lightning, Skeletons, Tesla, The Log</v>
      </c>
      <c r="AG3164" s="5" t="str">
        <f aca="false">IF(AD3164&lt;AE3164,AE3164,AD3164)</f>
        <v>Barbarian Barrel, Electro Spirit, Fireball, Hog Rider, Mega Knight, Musketeer, Skeletons, Tesla</v>
      </c>
      <c r="AH3164" s="5" t="str">
        <f aca="false">IF(AD3164=AF3164,AA3164,IF(AA3164="Win","Loss",IF(AA3164="Loss","Win","Draw")))</f>
        <v>Loss</v>
      </c>
      <c r="AI3164" s="5" t="s">
        <v>102</v>
      </c>
    </row>
    <row r="3165" customFormat="false" ht="15" hidden="false" customHeight="true" outlineLevel="0" collapsed="false">
      <c r="A3165" s="5" t="s">
        <v>6773</v>
      </c>
      <c r="B3165" s="5" t="n">
        <v>2</v>
      </c>
      <c r="C3165" s="5" t="s">
        <v>837</v>
      </c>
      <c r="D3165" s="5" t="s">
        <v>838</v>
      </c>
      <c r="E3165" s="5" t="s">
        <v>2001</v>
      </c>
      <c r="F3165" s="5" t="s">
        <v>2002</v>
      </c>
      <c r="G3165" s="5" t="s">
        <v>6350</v>
      </c>
      <c r="H3165" s="5" t="s">
        <v>352</v>
      </c>
      <c r="I3165" s="5" t="s">
        <v>113</v>
      </c>
      <c r="J3165" s="5" t="s">
        <v>108</v>
      </c>
      <c r="K3165" s="5" t="s">
        <v>95</v>
      </c>
      <c r="L3165" s="5" t="s">
        <v>115</v>
      </c>
      <c r="M3165" s="5" t="s">
        <v>116</v>
      </c>
      <c r="N3165" s="5" t="s">
        <v>91</v>
      </c>
      <c r="O3165" s="5" t="s">
        <v>119</v>
      </c>
      <c r="P3165" s="5" t="s">
        <v>118</v>
      </c>
      <c r="Q3165" s="5" t="s">
        <v>201</v>
      </c>
      <c r="R3165" s="5" t="s">
        <v>202</v>
      </c>
      <c r="S3165" s="5" t="s">
        <v>123</v>
      </c>
      <c r="T3165" s="5" t="s">
        <v>403</v>
      </c>
      <c r="U3165" s="5" t="s">
        <v>89</v>
      </c>
      <c r="V3165" s="5" t="s">
        <v>187</v>
      </c>
      <c r="W3165" s="5" t="s">
        <v>111</v>
      </c>
      <c r="X3165" s="5" t="s">
        <v>234</v>
      </c>
      <c r="Y3165" s="5" t="n">
        <v>0</v>
      </c>
      <c r="Z3165" s="5" t="n">
        <v>1</v>
      </c>
      <c r="AA3165" s="5" t="str">
        <f aca="false">IF(Y3165&gt;Z3165,"Win",IF(Y3165&lt;Z3165,"Loss","Draw"))</f>
        <v>Loss</v>
      </c>
      <c r="AB3165" s="5" t="s">
        <v>98</v>
      </c>
      <c r="AC3165" s="5" t="s">
        <v>99</v>
      </c>
      <c r="AD3165" s="5" t="s">
        <v>6352</v>
      </c>
      <c r="AE3165" s="5" t="s">
        <v>6351</v>
      </c>
      <c r="AF3165" s="5" t="str">
        <f aca="false">IF(AD3165&lt;AE3165,AD3165,AE3165)</f>
        <v>Barbarian Barrel, Dark Prince, Furnace, Goblin Hut, Goblins, Graveyard, Ice Spirit, Poison</v>
      </c>
      <c r="AG3165" s="5" t="str">
        <f aca="false">IF(AD3165&lt;AE3165,AE3165,AD3165)</f>
        <v>Bomb Tower, Goblinstein, Magic Archer, Miner, Spear Goblins, The Log, Tornado, Wall Breakers</v>
      </c>
      <c r="AH3165" s="5" t="str">
        <f aca="false">IF(AD3165=AF3165,AA3165,IF(AA3165="Win","Loss",IF(AA3165="Loss","Win","Draw")))</f>
        <v>Loss</v>
      </c>
      <c r="AI3165" s="5" t="s">
        <v>102</v>
      </c>
    </row>
    <row r="3166" customFormat="false" ht="15" hidden="false" customHeight="true" outlineLevel="0" collapsed="false">
      <c r="A3166" s="5" t="s">
        <v>6774</v>
      </c>
      <c r="B3166" s="5" t="n">
        <v>1</v>
      </c>
      <c r="C3166" s="5" t="s">
        <v>837</v>
      </c>
      <c r="D3166" s="5" t="s">
        <v>838</v>
      </c>
      <c r="E3166" s="5" t="s">
        <v>2216</v>
      </c>
      <c r="F3166" s="5" t="s">
        <v>2217</v>
      </c>
      <c r="G3166" s="5" t="s">
        <v>6775</v>
      </c>
      <c r="H3166" s="5" t="s">
        <v>163</v>
      </c>
      <c r="I3166" s="5" t="s">
        <v>201</v>
      </c>
      <c r="J3166" s="5" t="s">
        <v>202</v>
      </c>
      <c r="K3166" s="5" t="s">
        <v>203</v>
      </c>
      <c r="L3166" s="5" t="s">
        <v>88</v>
      </c>
      <c r="M3166" s="5" t="s">
        <v>157</v>
      </c>
      <c r="N3166" s="5" t="s">
        <v>118</v>
      </c>
      <c r="O3166" s="5" t="s">
        <v>204</v>
      </c>
      <c r="P3166" s="5" t="s">
        <v>87</v>
      </c>
      <c r="Q3166" s="5" t="s">
        <v>418</v>
      </c>
      <c r="R3166" s="5" t="s">
        <v>563</v>
      </c>
      <c r="S3166" s="5" t="s">
        <v>219</v>
      </c>
      <c r="T3166" s="5" t="s">
        <v>440</v>
      </c>
      <c r="U3166" s="5" t="s">
        <v>966</v>
      </c>
      <c r="V3166" s="5" t="s">
        <v>579</v>
      </c>
      <c r="W3166" s="5" t="s">
        <v>651</v>
      </c>
      <c r="X3166" s="5" t="s">
        <v>327</v>
      </c>
      <c r="Y3166" s="5" t="n">
        <v>1</v>
      </c>
      <c r="Z3166" s="5" t="n">
        <v>0</v>
      </c>
      <c r="AA3166" s="5" t="str">
        <f aca="false">IF(Y3166&gt;Z3166,"Win",IF(Y3166&lt;Z3166,"Loss","Draw"))</f>
        <v>Win</v>
      </c>
      <c r="AB3166" s="5" t="s">
        <v>98</v>
      </c>
      <c r="AC3166" s="5" t="s">
        <v>99</v>
      </c>
      <c r="AD3166" s="5" t="s">
        <v>206</v>
      </c>
      <c r="AE3166" s="5" t="s">
        <v>6776</v>
      </c>
      <c r="AF3166" s="5" t="str">
        <f aca="false">IF(AD3166&lt;AE3166,AD3166,AE3166)</f>
        <v>Berserker, Fire Spirit, Goblin Barrel, Ice Spirit, Magic Archer, Royal Delivery, Tesla, Wall Breakers</v>
      </c>
      <c r="AG3166" s="5" t="str">
        <f aca="false">IF(AD3166&lt;AE3166,AE3166,AD3166)</f>
        <v>Elixir Golem, Goblin Curse, Night Witch, Rage, Skeleton Army, Skeleton King, Void, Wizard</v>
      </c>
      <c r="AH3166" s="5" t="str">
        <f aca="false">IF(AD3166=AF3166,AA3166,IF(AA3166="Win","Loss",IF(AA3166="Loss","Win","Draw")))</f>
        <v>Win</v>
      </c>
      <c r="AI3166" s="5" t="s">
        <v>102</v>
      </c>
    </row>
    <row r="3167" customFormat="false" ht="15" hidden="false" customHeight="true" outlineLevel="0" collapsed="false">
      <c r="A3167" s="5" t="s">
        <v>6774</v>
      </c>
      <c r="B3167" s="5" t="n">
        <v>2</v>
      </c>
      <c r="C3167" s="5" t="s">
        <v>837</v>
      </c>
      <c r="D3167" s="5" t="s">
        <v>838</v>
      </c>
      <c r="E3167" s="5" t="s">
        <v>2216</v>
      </c>
      <c r="F3167" s="5" t="s">
        <v>2217</v>
      </c>
      <c r="G3167" s="5" t="s">
        <v>2891</v>
      </c>
      <c r="H3167" s="5" t="s">
        <v>163</v>
      </c>
      <c r="I3167" s="5" t="s">
        <v>177</v>
      </c>
      <c r="J3167" s="5" t="s">
        <v>83</v>
      </c>
      <c r="K3167" s="5" t="s">
        <v>185</v>
      </c>
      <c r="L3167" s="5" t="s">
        <v>85</v>
      </c>
      <c r="M3167" s="5" t="s">
        <v>215</v>
      </c>
      <c r="N3167" s="5" t="s">
        <v>126</v>
      </c>
      <c r="O3167" s="5" t="s">
        <v>150</v>
      </c>
      <c r="P3167" s="5" t="s">
        <v>89</v>
      </c>
      <c r="Q3167" s="5" t="s">
        <v>109</v>
      </c>
      <c r="R3167" s="5" t="s">
        <v>108</v>
      </c>
      <c r="S3167" s="5" t="s">
        <v>2514</v>
      </c>
      <c r="T3167" s="5" t="s">
        <v>294</v>
      </c>
      <c r="U3167" s="5" t="s">
        <v>143</v>
      </c>
      <c r="V3167" s="5" t="s">
        <v>152</v>
      </c>
      <c r="W3167" s="5" t="s">
        <v>1663</v>
      </c>
      <c r="X3167" s="5" t="s">
        <v>133</v>
      </c>
      <c r="Y3167" s="5" t="n">
        <v>1</v>
      </c>
      <c r="Z3167" s="5" t="n">
        <v>0</v>
      </c>
      <c r="AA3167" s="5" t="str">
        <f aca="false">IF(Y3167&gt;Z3167,"Win",IF(Y3167&lt;Z3167,"Loss","Draw"))</f>
        <v>Win</v>
      </c>
      <c r="AB3167" s="5" t="s">
        <v>98</v>
      </c>
      <c r="AC3167" s="5" t="s">
        <v>99</v>
      </c>
      <c r="AD3167" s="5" t="s">
        <v>2221</v>
      </c>
      <c r="AE3167" s="5" t="s">
        <v>6777</v>
      </c>
      <c r="AF3167" s="5" t="str">
        <f aca="false">IF(AD3167&lt;AE3167,AD3167,AE3167)</f>
        <v>Baby Dragon, Dark Prince, Goblin Giant, Heal Spirit, Mother Witch, Sparky, Vines, Zap</v>
      </c>
      <c r="AG3167" s="5" t="str">
        <f aca="false">IF(AD3167&lt;AE3167,AE3167,AD3167)</f>
        <v>Electro Spirit, Executioner, Fisherman, Lightning, Monk, Royal Giant, Skeletons, The Log</v>
      </c>
      <c r="AH3167" s="5" t="str">
        <f aca="false">IF(AD3167=AF3167,AA3167,IF(AA3167="Win","Loss",IF(AA3167="Loss","Win","Draw")))</f>
        <v>Loss</v>
      </c>
      <c r="AI3167" s="5" t="s">
        <v>102</v>
      </c>
    </row>
    <row r="3168" customFormat="false" ht="15" hidden="false" customHeight="true" outlineLevel="0" collapsed="false">
      <c r="A3168" s="5" t="s">
        <v>6778</v>
      </c>
      <c r="B3168" s="5" t="n">
        <v>1</v>
      </c>
      <c r="C3168" s="5" t="s">
        <v>837</v>
      </c>
      <c r="D3168" s="5" t="s">
        <v>838</v>
      </c>
      <c r="E3168" s="5" t="s">
        <v>6779</v>
      </c>
      <c r="F3168" s="5" t="s">
        <v>6780</v>
      </c>
      <c r="G3168" s="5" t="s">
        <v>1208</v>
      </c>
      <c r="H3168" s="5" t="s">
        <v>163</v>
      </c>
      <c r="I3168" s="5" t="s">
        <v>185</v>
      </c>
      <c r="J3168" s="5" t="s">
        <v>186</v>
      </c>
      <c r="K3168" s="5" t="s">
        <v>109</v>
      </c>
      <c r="L3168" s="5" t="s">
        <v>111</v>
      </c>
      <c r="M3168" s="5" t="s">
        <v>117</v>
      </c>
      <c r="N3168" s="5" t="s">
        <v>86</v>
      </c>
      <c r="O3168" s="5" t="s">
        <v>187</v>
      </c>
      <c r="P3168" s="5" t="s">
        <v>153</v>
      </c>
      <c r="Q3168" s="5" t="s">
        <v>114</v>
      </c>
      <c r="R3168" s="5" t="s">
        <v>91</v>
      </c>
      <c r="S3168" s="5" t="s">
        <v>137</v>
      </c>
      <c r="T3168" s="5" t="s">
        <v>87</v>
      </c>
      <c r="U3168" s="5" t="s">
        <v>157</v>
      </c>
      <c r="V3168" s="5" t="s">
        <v>242</v>
      </c>
      <c r="W3168" s="5" t="s">
        <v>97</v>
      </c>
      <c r="X3168" s="5" t="s">
        <v>116</v>
      </c>
      <c r="Y3168" s="5" t="n">
        <v>0</v>
      </c>
      <c r="Z3168" s="5" t="n">
        <v>1</v>
      </c>
      <c r="AA3168" s="5" t="str">
        <f aca="false">IF(Y3168&gt;Z3168,"Win",IF(Y3168&lt;Z3168,"Loss","Draw"))</f>
        <v>Loss</v>
      </c>
      <c r="AB3168" s="5" t="s">
        <v>98</v>
      </c>
      <c r="AC3168" s="5" t="s">
        <v>99</v>
      </c>
      <c r="AD3168" s="5" t="s">
        <v>814</v>
      </c>
      <c r="AE3168" s="5" t="s">
        <v>321</v>
      </c>
      <c r="AF3168" s="5" t="str">
        <f aca="false">IF(AD3168&lt;AE3168,AD3168,AE3168)</f>
        <v>Balloon, Cannon, Executioner, Giant Skeleton, Miner, Skeleton Dragons, Tornado, Zap</v>
      </c>
      <c r="AG3168" s="5" t="str">
        <f aca="false">IF(AD3168&lt;AE3168,AE3168,AD3168)</f>
        <v>Bomber, Fire Spirit, Giant Snowball, Goblin Drill, Goblins, Poison, Ronin, Tesla</v>
      </c>
      <c r="AH3168" s="5" t="str">
        <f aca="false">IF(AD3168=AF3168,AA3168,IF(AA3168="Win","Loss",IF(AA3168="Loss","Win","Draw")))</f>
        <v>Loss</v>
      </c>
      <c r="AI3168" s="5" t="s">
        <v>102</v>
      </c>
    </row>
    <row r="3169" customFormat="false" ht="15" hidden="false" customHeight="true" outlineLevel="0" collapsed="false">
      <c r="A3169" s="5" t="s">
        <v>6778</v>
      </c>
      <c r="B3169" s="5" t="n">
        <v>2</v>
      </c>
      <c r="C3169" s="5" t="s">
        <v>837</v>
      </c>
      <c r="D3169" s="5" t="s">
        <v>838</v>
      </c>
      <c r="E3169" s="5" t="s">
        <v>6779</v>
      </c>
      <c r="F3169" s="5" t="s">
        <v>6780</v>
      </c>
      <c r="G3169" s="5" t="s">
        <v>4567</v>
      </c>
      <c r="H3169" s="5" t="s">
        <v>163</v>
      </c>
      <c r="I3169" s="5" t="s">
        <v>137</v>
      </c>
      <c r="J3169" s="5" t="s">
        <v>202</v>
      </c>
      <c r="K3169" s="5" t="s">
        <v>114</v>
      </c>
      <c r="L3169" s="5" t="s">
        <v>97</v>
      </c>
      <c r="M3169" s="5" t="s">
        <v>88</v>
      </c>
      <c r="N3169" s="5" t="s">
        <v>116</v>
      </c>
      <c r="O3169" s="5" t="s">
        <v>157</v>
      </c>
      <c r="P3169" s="5" t="s">
        <v>87</v>
      </c>
      <c r="Q3169" s="5" t="s">
        <v>124</v>
      </c>
      <c r="R3169" s="5" t="s">
        <v>95</v>
      </c>
      <c r="S3169" s="5" t="s">
        <v>177</v>
      </c>
      <c r="T3169" s="5" t="s">
        <v>126</v>
      </c>
      <c r="U3169" s="5" t="s">
        <v>150</v>
      </c>
      <c r="V3169" s="5" t="s">
        <v>215</v>
      </c>
      <c r="W3169" s="5" t="s">
        <v>257</v>
      </c>
      <c r="X3169" s="5" t="s">
        <v>93</v>
      </c>
      <c r="Y3169" s="5" t="n">
        <v>0</v>
      </c>
      <c r="Z3169" s="5" t="n">
        <v>1</v>
      </c>
      <c r="AA3169" s="5" t="str">
        <f aca="false">IF(Y3169&gt;Z3169,"Win",IF(Y3169&lt;Z3169,"Loss","Draw"))</f>
        <v>Loss</v>
      </c>
      <c r="AB3169" s="5" t="s">
        <v>98</v>
      </c>
      <c r="AC3169" s="5" t="s">
        <v>99</v>
      </c>
      <c r="AD3169" s="5" t="s">
        <v>3902</v>
      </c>
      <c r="AE3169" s="5" t="s">
        <v>429</v>
      </c>
      <c r="AF3169" s="5" t="str">
        <f aca="false">IF(AD3169&lt;AE3169,AD3169,AE3169)</f>
        <v>Barbarian Barrel, Electro Spirit, Fireball, Fisherman, Hunter, Royal Ghost, Royal Giant, Skeletons</v>
      </c>
      <c r="AG3169" s="5" t="str">
        <f aca="false">IF(AD3169&lt;AE3169,AE3169,AD3169)</f>
        <v>Berserker, Fire Spirit, Giant Snowball, Goblin Drill, Magic Archer, Poison, Ronin, Tesla</v>
      </c>
      <c r="AH3169" s="5" t="str">
        <f aca="false">IF(AD3169=AF3169,AA3169,IF(AA3169="Win","Loss",IF(AA3169="Loss","Win","Draw")))</f>
        <v>Win</v>
      </c>
      <c r="AI3169" s="5" t="s">
        <v>102</v>
      </c>
    </row>
    <row r="3170" customFormat="false" ht="15" hidden="false" customHeight="true" outlineLevel="0" collapsed="false">
      <c r="A3170" s="5" t="s">
        <v>6781</v>
      </c>
      <c r="B3170" s="5" t="n">
        <v>1</v>
      </c>
      <c r="C3170" s="5" t="s">
        <v>837</v>
      </c>
      <c r="D3170" s="5" t="s">
        <v>838</v>
      </c>
      <c r="E3170" s="5" t="s">
        <v>6782</v>
      </c>
      <c r="F3170" s="5" t="s">
        <v>6783</v>
      </c>
      <c r="G3170" s="5" t="s">
        <v>6784</v>
      </c>
      <c r="H3170" s="5" t="s">
        <v>352</v>
      </c>
      <c r="I3170" s="5" t="s">
        <v>201</v>
      </c>
      <c r="J3170" s="5" t="s">
        <v>202</v>
      </c>
      <c r="K3170" s="5" t="s">
        <v>203</v>
      </c>
      <c r="L3170" s="5" t="s">
        <v>88</v>
      </c>
      <c r="M3170" s="5" t="s">
        <v>157</v>
      </c>
      <c r="N3170" s="5" t="s">
        <v>118</v>
      </c>
      <c r="O3170" s="5" t="s">
        <v>204</v>
      </c>
      <c r="P3170" s="5" t="s">
        <v>87</v>
      </c>
      <c r="Q3170" s="5" t="s">
        <v>109</v>
      </c>
      <c r="R3170" s="5" t="s">
        <v>447</v>
      </c>
      <c r="S3170" s="5" t="s">
        <v>219</v>
      </c>
      <c r="T3170" s="5" t="s">
        <v>1663</v>
      </c>
      <c r="U3170" s="5" t="s">
        <v>187</v>
      </c>
      <c r="V3170" s="5" t="s">
        <v>126</v>
      </c>
      <c r="W3170" s="5" t="s">
        <v>143</v>
      </c>
      <c r="X3170" s="5" t="s">
        <v>323</v>
      </c>
      <c r="Y3170" s="5" t="n">
        <v>1</v>
      </c>
      <c r="Z3170" s="5" t="n">
        <v>0</v>
      </c>
      <c r="AA3170" s="5" t="str">
        <f aca="false">IF(Y3170&gt;Z3170,"Win",IF(Y3170&lt;Z3170,"Loss","Draw"))</f>
        <v>Win</v>
      </c>
      <c r="AB3170" s="5" t="s">
        <v>98</v>
      </c>
      <c r="AC3170" s="5" t="s">
        <v>99</v>
      </c>
      <c r="AD3170" s="5" t="s">
        <v>206</v>
      </c>
      <c r="AE3170" s="5" t="s">
        <v>6785</v>
      </c>
      <c r="AF3170" s="5" t="str">
        <f aca="false">IF(AD3170&lt;AE3170,AD3170,AE3170)</f>
        <v>Berserker, Fire Spirit, Goblin Barrel, Ice Spirit, Magic Archer, Royal Delivery, Tesla, Wall Breakers</v>
      </c>
      <c r="AG3170" s="5" t="str">
        <f aca="false">IF(AD3170&lt;AE3170,AE3170,AD3170)</f>
        <v>Giant, Heal Spirit, Mini P.E.K.K.A, Skeletons, Sparky, Tornado, Wizard, Zap</v>
      </c>
      <c r="AH3170" s="5" t="str">
        <f aca="false">IF(AD3170=AF3170,AA3170,IF(AA3170="Win","Loss",IF(AA3170="Loss","Win","Draw")))</f>
        <v>Win</v>
      </c>
      <c r="AI3170" s="5" t="s">
        <v>102</v>
      </c>
    </row>
    <row r="3171" customFormat="false" ht="15" hidden="false" customHeight="true" outlineLevel="0" collapsed="false">
      <c r="A3171" s="5" t="s">
        <v>6781</v>
      </c>
      <c r="B3171" s="5" t="n">
        <v>2</v>
      </c>
      <c r="C3171" s="5" t="s">
        <v>837</v>
      </c>
      <c r="D3171" s="5" t="s">
        <v>838</v>
      </c>
      <c r="E3171" s="5" t="s">
        <v>6782</v>
      </c>
      <c r="F3171" s="5" t="s">
        <v>6783</v>
      </c>
      <c r="G3171" s="5" t="s">
        <v>4496</v>
      </c>
      <c r="H3171" s="5" t="s">
        <v>163</v>
      </c>
      <c r="I3171" s="5" t="s">
        <v>177</v>
      </c>
      <c r="J3171" s="5" t="s">
        <v>188</v>
      </c>
      <c r="K3171" s="5" t="s">
        <v>83</v>
      </c>
      <c r="L3171" s="5" t="s">
        <v>133</v>
      </c>
      <c r="M3171" s="5" t="s">
        <v>215</v>
      </c>
      <c r="N3171" s="5" t="s">
        <v>93</v>
      </c>
      <c r="O3171" s="5" t="s">
        <v>86</v>
      </c>
      <c r="P3171" s="5" t="s">
        <v>95</v>
      </c>
      <c r="Q3171" s="5" t="s">
        <v>127</v>
      </c>
      <c r="R3171" s="5" t="s">
        <v>128</v>
      </c>
      <c r="S3171" s="5" t="s">
        <v>129</v>
      </c>
      <c r="T3171" s="5" t="s">
        <v>133</v>
      </c>
      <c r="U3171" s="5" t="s">
        <v>158</v>
      </c>
      <c r="V3171" s="5" t="s">
        <v>131</v>
      </c>
      <c r="W3171" s="5" t="s">
        <v>173</v>
      </c>
      <c r="X3171" s="5" t="s">
        <v>130</v>
      </c>
      <c r="Y3171" s="5" t="n">
        <v>0</v>
      </c>
      <c r="Z3171" s="5" t="n">
        <v>1</v>
      </c>
      <c r="AA3171" s="5" t="str">
        <f aca="false">IF(Y3171&gt;Z3171,"Win",IF(Y3171&lt;Z3171,"Loss","Draw"))</f>
        <v>Loss</v>
      </c>
      <c r="AB3171" s="5" t="s">
        <v>98</v>
      </c>
      <c r="AC3171" s="5" t="s">
        <v>99</v>
      </c>
      <c r="AD3171" s="5" t="s">
        <v>217</v>
      </c>
      <c r="AE3171" s="5" t="s">
        <v>6786</v>
      </c>
      <c r="AF3171" s="5" t="str">
        <f aca="false">IF(AD3171&lt;AE3171,AD3171,AE3171)</f>
        <v>Arrows, Bandit, Battle Ram, Bowler, Golden Knight, Mega Knight, Mother Witch, Zappies</v>
      </c>
      <c r="AG3171" s="5" t="str">
        <f aca="false">IF(AD3171&lt;AE3171,AE3171,AD3171)</f>
        <v>Barbarian Barrel, Fireball, Fisherman, Monk, Mother Witch, Royal Giant, Skeleton Dragons, Tombstone</v>
      </c>
      <c r="AH3171" s="5" t="str">
        <f aca="false">IF(AD3171=AF3171,AA3171,IF(AA3171="Win","Loss",IF(AA3171="Loss","Win","Draw")))</f>
        <v>Win</v>
      </c>
      <c r="AI3171" s="5" t="s">
        <v>102</v>
      </c>
    </row>
    <row r="3172" customFormat="false" ht="15" hidden="false" customHeight="true" outlineLevel="0" collapsed="false">
      <c r="A3172" s="5" t="s">
        <v>6781</v>
      </c>
      <c r="B3172" s="5" t="n">
        <v>3</v>
      </c>
      <c r="C3172" s="5" t="s">
        <v>837</v>
      </c>
      <c r="D3172" s="5" t="s">
        <v>838</v>
      </c>
      <c r="E3172" s="5" t="s">
        <v>6782</v>
      </c>
      <c r="F3172" s="5" t="s">
        <v>6783</v>
      </c>
      <c r="G3172" s="5" t="s">
        <v>6787</v>
      </c>
      <c r="H3172" s="5" t="s">
        <v>163</v>
      </c>
      <c r="I3172" s="5" t="s">
        <v>82</v>
      </c>
      <c r="J3172" s="5" t="s">
        <v>151</v>
      </c>
      <c r="K3172" s="5" t="s">
        <v>152</v>
      </c>
      <c r="L3172" s="5" t="s">
        <v>85</v>
      </c>
      <c r="M3172" s="5" t="s">
        <v>126</v>
      </c>
      <c r="N3172" s="5" t="s">
        <v>150</v>
      </c>
      <c r="O3172" s="5" t="s">
        <v>89</v>
      </c>
      <c r="P3172" s="5" t="s">
        <v>153</v>
      </c>
      <c r="Q3172" s="5" t="s">
        <v>208</v>
      </c>
      <c r="R3172" s="5" t="s">
        <v>139</v>
      </c>
      <c r="S3172" s="5" t="s">
        <v>107</v>
      </c>
      <c r="T3172" s="5" t="s">
        <v>85</v>
      </c>
      <c r="U3172" s="5" t="s">
        <v>112</v>
      </c>
      <c r="V3172" s="5" t="s">
        <v>294</v>
      </c>
      <c r="W3172" s="5" t="s">
        <v>88</v>
      </c>
      <c r="X3172" s="5" t="s">
        <v>110</v>
      </c>
      <c r="Y3172" s="5" t="n">
        <v>0</v>
      </c>
      <c r="Z3172" s="5" t="n">
        <v>1</v>
      </c>
      <c r="AA3172" s="5" t="str">
        <f aca="false">IF(Y3172&gt;Z3172,"Win",IF(Y3172&lt;Z3172,"Loss","Draw"))</f>
        <v>Loss</v>
      </c>
      <c r="AB3172" s="5" t="s">
        <v>98</v>
      </c>
      <c r="AC3172" s="5" t="s">
        <v>99</v>
      </c>
      <c r="AD3172" s="5" t="s">
        <v>155</v>
      </c>
      <c r="AE3172" s="5" t="s">
        <v>6788</v>
      </c>
      <c r="AF3172" s="5" t="str">
        <f aca="false">IF(AD3172&lt;AE3172,AD3172,AE3172)</f>
        <v>Baby Dragon, Cannon, Electro Spirit, Lightning, Mighty Miner, Royal Hogs, Skeletons, The Log</v>
      </c>
      <c r="AG3172" s="5" t="str">
        <f aca="false">IF(AD3172&lt;AE3172,AE3172,AD3172)</f>
        <v>Berserker, Goblin Cage, Lava Hound, Lightning, Mega Minion, Spirit Empress, Valkyrie, Vines</v>
      </c>
      <c r="AH3172" s="5" t="str">
        <f aca="false">IF(AD3172=AF3172,AA3172,IF(AA3172="Win","Loss",IF(AA3172="Loss","Win","Draw")))</f>
        <v>Loss</v>
      </c>
      <c r="AI3172" s="5" t="s">
        <v>102</v>
      </c>
    </row>
    <row r="3173" customFormat="false" ht="15" hidden="false" customHeight="true" outlineLevel="0" collapsed="false">
      <c r="A3173" s="5" t="s">
        <v>6789</v>
      </c>
      <c r="B3173" s="5" t="n">
        <v>1</v>
      </c>
      <c r="C3173" s="5" t="s">
        <v>567</v>
      </c>
      <c r="D3173" s="5" t="s">
        <v>568</v>
      </c>
      <c r="E3173" s="5" t="s">
        <v>726</v>
      </c>
      <c r="F3173" s="5" t="s">
        <v>727</v>
      </c>
      <c r="G3173" s="5" t="s">
        <v>6790</v>
      </c>
      <c r="H3173" s="5" t="s">
        <v>485</v>
      </c>
      <c r="I3173" s="5" t="s">
        <v>84</v>
      </c>
      <c r="J3173" s="5" t="s">
        <v>95</v>
      </c>
      <c r="K3173" s="5" t="s">
        <v>87</v>
      </c>
      <c r="L3173" s="5" t="s">
        <v>115</v>
      </c>
      <c r="M3173" s="5" t="s">
        <v>97</v>
      </c>
      <c r="N3173" s="5" t="s">
        <v>116</v>
      </c>
      <c r="O3173" s="5" t="s">
        <v>126</v>
      </c>
      <c r="P3173" s="5" t="s">
        <v>118</v>
      </c>
      <c r="Q3173" s="5" t="s">
        <v>114</v>
      </c>
      <c r="R3173" s="5" t="s">
        <v>241</v>
      </c>
      <c r="S3173" s="5" t="s">
        <v>153</v>
      </c>
      <c r="T3173" s="5" t="s">
        <v>137</v>
      </c>
      <c r="U3173" s="5" t="s">
        <v>157</v>
      </c>
      <c r="V3173" s="5" t="s">
        <v>126</v>
      </c>
      <c r="W3173" s="5" t="s">
        <v>249</v>
      </c>
      <c r="X3173" s="5" t="s">
        <v>242</v>
      </c>
      <c r="Y3173" s="5" t="n">
        <v>1</v>
      </c>
      <c r="Z3173" s="5" t="n">
        <v>0</v>
      </c>
      <c r="AA3173" s="5" t="str">
        <f aca="false">IF(Y3173&gt;Z3173,"Win",IF(Y3173&lt;Z3173,"Loss","Draw"))</f>
        <v>Win</v>
      </c>
      <c r="AB3173" s="5" t="s">
        <v>98</v>
      </c>
      <c r="AC3173" s="5" t="s">
        <v>99</v>
      </c>
      <c r="AD3173" s="5" t="s">
        <v>856</v>
      </c>
      <c r="AE3173" s="5" t="s">
        <v>958</v>
      </c>
      <c r="AF3173" s="5" t="str">
        <f aca="false">IF(AD3173&lt;AE3173,AD3173,AE3173)</f>
        <v>Archers, Barbarian Barrel, Graveyard, Ice Spirit, Poison, Ronin, Skeletons, Tesla</v>
      </c>
      <c r="AG3173" s="5" t="str">
        <f aca="false">IF(AD3173&lt;AE3173,AE3173,AD3173)</f>
        <v>Bomber, Cannon, Fire Spirit, Giant Snowball, Goblin Drill, Knight, Rocket, Skeletons</v>
      </c>
      <c r="AH3173" s="5" t="str">
        <f aca="false">IF(AD3173=AF3173,AA3173,IF(AA3173="Win","Loss",IF(AA3173="Loss","Win","Draw")))</f>
        <v>Win</v>
      </c>
      <c r="AI3173" s="5" t="s">
        <v>297</v>
      </c>
    </row>
    <row r="3174" customFormat="false" ht="15" hidden="false" customHeight="true" outlineLevel="0" collapsed="false">
      <c r="A3174" s="5" t="s">
        <v>6789</v>
      </c>
      <c r="B3174" s="5" t="n">
        <v>2</v>
      </c>
      <c r="C3174" s="5" t="s">
        <v>567</v>
      </c>
      <c r="D3174" s="5" t="s">
        <v>568</v>
      </c>
      <c r="E3174" s="5" t="s">
        <v>726</v>
      </c>
      <c r="F3174" s="5" t="s">
        <v>727</v>
      </c>
      <c r="G3174" s="5" t="s">
        <v>6791</v>
      </c>
      <c r="H3174" s="5" t="s">
        <v>163</v>
      </c>
      <c r="I3174" s="5" t="s">
        <v>107</v>
      </c>
      <c r="J3174" s="5" t="s">
        <v>108</v>
      </c>
      <c r="K3174" s="5" t="s">
        <v>109</v>
      </c>
      <c r="L3174" s="5" t="s">
        <v>110</v>
      </c>
      <c r="M3174" s="5" t="s">
        <v>111</v>
      </c>
      <c r="N3174" s="5" t="s">
        <v>112</v>
      </c>
      <c r="O3174" s="5" t="s">
        <v>93</v>
      </c>
      <c r="P3174" s="5" t="s">
        <v>86</v>
      </c>
      <c r="Q3174" s="5" t="s">
        <v>92</v>
      </c>
      <c r="R3174" s="5" t="s">
        <v>91</v>
      </c>
      <c r="S3174" s="5" t="s">
        <v>90</v>
      </c>
      <c r="T3174" s="5" t="s">
        <v>96</v>
      </c>
      <c r="U3174" s="5" t="s">
        <v>94</v>
      </c>
      <c r="V3174" s="5" t="s">
        <v>125</v>
      </c>
      <c r="W3174" s="5" t="s">
        <v>93</v>
      </c>
      <c r="X3174" s="5" t="s">
        <v>95</v>
      </c>
      <c r="Y3174" s="5" t="n">
        <v>0</v>
      </c>
      <c r="Z3174" s="5" t="n">
        <v>1</v>
      </c>
      <c r="AA3174" s="5" t="str">
        <f aca="false">IF(Y3174&gt;Z3174,"Win",IF(Y3174&lt;Z3174,"Loss","Draw"))</f>
        <v>Loss</v>
      </c>
      <c r="AB3174" s="5" t="s">
        <v>98</v>
      </c>
      <c r="AC3174" s="5" t="s">
        <v>99</v>
      </c>
      <c r="AD3174" s="5" t="s">
        <v>120</v>
      </c>
      <c r="AE3174" s="5" t="s">
        <v>216</v>
      </c>
      <c r="AF3174" s="5" t="str">
        <f aca="false">IF(AD3174&lt;AE3174,AD3174,AE3174)</f>
        <v>Barbarian Barrel, Cannon Cart, Fireball, Goblins, Minions, Mortar, Rascals, Skeleton Barrel</v>
      </c>
      <c r="AG3174" s="5" t="str">
        <f aca="false">IF(AD3174&lt;AE3174,AE3174,AD3174)</f>
        <v>Dark Prince, Fireball, Goblin Cage, Lava Hound, Miner, Skeleton Dragons, Spirit Empress, Zap</v>
      </c>
      <c r="AH3174" s="5" t="str">
        <f aca="false">IF(AD3174=AF3174,AA3174,IF(AA3174="Win","Loss",IF(AA3174="Loss","Win","Draw")))</f>
        <v>Win</v>
      </c>
      <c r="AI3174" s="5" t="s">
        <v>297</v>
      </c>
    </row>
    <row r="3175" customFormat="false" ht="15" hidden="false" customHeight="true" outlineLevel="0" collapsed="false">
      <c r="A3175" s="5" t="s">
        <v>6789</v>
      </c>
      <c r="B3175" s="5" t="n">
        <v>3</v>
      </c>
      <c r="C3175" s="5" t="s">
        <v>567</v>
      </c>
      <c r="D3175" s="5" t="s">
        <v>568</v>
      </c>
      <c r="E3175" s="5" t="s">
        <v>726</v>
      </c>
      <c r="F3175" s="5" t="s">
        <v>727</v>
      </c>
      <c r="G3175" s="5" t="s">
        <v>6792</v>
      </c>
      <c r="H3175" s="5" t="s">
        <v>163</v>
      </c>
      <c r="I3175" s="5" t="s">
        <v>141</v>
      </c>
      <c r="J3175" s="5" t="s">
        <v>158</v>
      </c>
      <c r="K3175" s="5" t="s">
        <v>129</v>
      </c>
      <c r="L3175" s="5" t="s">
        <v>165</v>
      </c>
      <c r="M3175" s="5" t="s">
        <v>133</v>
      </c>
      <c r="N3175" s="5" t="s">
        <v>164</v>
      </c>
      <c r="O3175" s="5" t="s">
        <v>173</v>
      </c>
      <c r="P3175" s="5" t="s">
        <v>130</v>
      </c>
      <c r="Q3175" s="5" t="s">
        <v>152</v>
      </c>
      <c r="R3175" s="5" t="s">
        <v>128</v>
      </c>
      <c r="S3175" s="5" t="s">
        <v>127</v>
      </c>
      <c r="T3175" s="5" t="s">
        <v>778</v>
      </c>
      <c r="U3175" s="5" t="s">
        <v>173</v>
      </c>
      <c r="V3175" s="5" t="s">
        <v>124</v>
      </c>
      <c r="W3175" s="5" t="s">
        <v>133</v>
      </c>
      <c r="X3175" s="5" t="s">
        <v>130</v>
      </c>
      <c r="Y3175" s="5" t="n">
        <v>0</v>
      </c>
      <c r="Z3175" s="5" t="n">
        <v>1</v>
      </c>
      <c r="AA3175" s="5" t="str">
        <f aca="false">IF(Y3175&gt;Z3175,"Win",IF(Y3175&lt;Z3175,"Loss","Draw"))</f>
        <v>Loss</v>
      </c>
      <c r="AB3175" s="5" t="s">
        <v>98</v>
      </c>
      <c r="AC3175" s="5" t="s">
        <v>99</v>
      </c>
      <c r="AD3175" s="5" t="s">
        <v>821</v>
      </c>
      <c r="AE3175" s="5" t="s">
        <v>2111</v>
      </c>
      <c r="AF3175" s="5" t="str">
        <f aca="false">IF(AD3175&lt;AE3175,AD3175,AE3175)</f>
        <v>Arrows, Baby Dragon, Battle Ram, Golden Knight, Mother Witch, P.E.K.K.A, Royal Ghost, Zappies</v>
      </c>
      <c r="AG3175" s="5" t="str">
        <f aca="false">IF(AD3175&lt;AE3175,AE3175,AD3175)</f>
        <v>Arrows, Bowler, Earthquake, Hog Rider, Lumberjack, Mega Knight, Mother Witch, Zappies</v>
      </c>
      <c r="AH3175" s="5" t="str">
        <f aca="false">IF(AD3175=AF3175,AA3175,IF(AA3175="Win","Loss",IF(AA3175="Loss","Win","Draw")))</f>
        <v>Win</v>
      </c>
      <c r="AI3175" s="5" t="s">
        <v>297</v>
      </c>
    </row>
    <row r="3176" customFormat="false" ht="15" hidden="false" customHeight="true" outlineLevel="0" collapsed="false">
      <c r="A3176" s="7" t="s">
        <v>6793</v>
      </c>
      <c r="B3176" s="7" t="n">
        <v>1</v>
      </c>
      <c r="C3176" s="7" t="s">
        <v>567</v>
      </c>
      <c r="D3176" s="7" t="s">
        <v>568</v>
      </c>
      <c r="E3176" s="7" t="s">
        <v>726</v>
      </c>
      <c r="F3176" s="7" t="s">
        <v>727</v>
      </c>
      <c r="G3176" s="7" t="s">
        <v>1035</v>
      </c>
      <c r="H3176" s="7" t="s">
        <v>163</v>
      </c>
      <c r="I3176" s="7" t="s">
        <v>92</v>
      </c>
      <c r="J3176" s="7" t="s">
        <v>91</v>
      </c>
      <c r="K3176" s="7" t="s">
        <v>90</v>
      </c>
      <c r="L3176" s="7" t="s">
        <v>97</v>
      </c>
      <c r="M3176" s="7" t="s">
        <v>93</v>
      </c>
      <c r="N3176" s="7" t="s">
        <v>159</v>
      </c>
      <c r="O3176" s="7" t="s">
        <v>94</v>
      </c>
      <c r="P3176" s="7" t="s">
        <v>95</v>
      </c>
      <c r="Q3176" s="7" t="s">
        <v>177</v>
      </c>
      <c r="R3176" s="7" t="s">
        <v>95</v>
      </c>
      <c r="S3176" s="7" t="s">
        <v>124</v>
      </c>
      <c r="T3176" s="7" t="s">
        <v>257</v>
      </c>
      <c r="U3176" s="7" t="s">
        <v>150</v>
      </c>
      <c r="V3176" s="7" t="s">
        <v>126</v>
      </c>
      <c r="W3176" s="7" t="s">
        <v>93</v>
      </c>
      <c r="X3176" s="7" t="s">
        <v>215</v>
      </c>
      <c r="Y3176" s="7" t="n">
        <v>3</v>
      </c>
      <c r="Z3176" s="7" t="n">
        <v>0</v>
      </c>
      <c r="AA3176" s="7" t="str">
        <f aca="false">IF(Y3176&gt;Z3176,"Win",IF(Y3176&lt;Z3176,"Loss","Draw"))</f>
        <v>Win</v>
      </c>
      <c r="AB3176" s="7" t="s">
        <v>99</v>
      </c>
      <c r="AC3176" s="7" t="s">
        <v>99</v>
      </c>
      <c r="AD3176" s="7" t="s">
        <v>1036</v>
      </c>
      <c r="AE3176" s="7" t="s">
        <v>429</v>
      </c>
      <c r="AF3176" s="7" t="str">
        <f aca="false">IF(AD3176&lt;AE3176,AD3176,AE3176)</f>
        <v>Barbarian Barrel, Dart Goblin, Fireball, Goblins, Mortar, Rascals, Ronin, Skeleton Barrel</v>
      </c>
      <c r="AG3176" s="7" t="str">
        <f aca="false">IF(AD3176&lt;AE3176,AE3176,AD3176)</f>
        <v>Barbarian Barrel, Electro Spirit, Fireball, Fisherman, Hunter, Royal Ghost, Royal Giant, Skeletons</v>
      </c>
      <c r="AH3176" s="7" t="str">
        <f aca="false">IF(AD3176=AF3176,AA3176,IF(AA3176="Win","Loss",IF(AA3176="Loss","Win","Draw")))</f>
        <v>Win</v>
      </c>
      <c r="AI3176" s="7" t="s">
        <v>297</v>
      </c>
    </row>
    <row r="3177" customFormat="false" ht="15" hidden="false" customHeight="true" outlineLevel="0" collapsed="false">
      <c r="A3177" s="7" t="s">
        <v>6793</v>
      </c>
      <c r="B3177" s="7" t="n">
        <v>2</v>
      </c>
      <c r="C3177" s="7" t="s">
        <v>567</v>
      </c>
      <c r="D3177" s="7" t="s">
        <v>568</v>
      </c>
      <c r="E3177" s="7" t="s">
        <v>726</v>
      </c>
      <c r="F3177" s="7" t="s">
        <v>727</v>
      </c>
      <c r="G3177" s="7" t="s">
        <v>1037</v>
      </c>
      <c r="H3177" s="7" t="s">
        <v>163</v>
      </c>
      <c r="I3177" s="7" t="s">
        <v>82</v>
      </c>
      <c r="J3177" s="7" t="s">
        <v>83</v>
      </c>
      <c r="K3177" s="7" t="s">
        <v>87</v>
      </c>
      <c r="L3177" s="7" t="s">
        <v>85</v>
      </c>
      <c r="M3177" s="7" t="s">
        <v>86</v>
      </c>
      <c r="N3177" s="7" t="s">
        <v>126</v>
      </c>
      <c r="O3177" s="7" t="s">
        <v>118</v>
      </c>
      <c r="P3177" s="7" t="s">
        <v>89</v>
      </c>
      <c r="Q3177" s="7" t="s">
        <v>129</v>
      </c>
      <c r="R3177" s="7" t="s">
        <v>128</v>
      </c>
      <c r="S3177" s="7" t="s">
        <v>127</v>
      </c>
      <c r="T3177" s="7" t="s">
        <v>97</v>
      </c>
      <c r="U3177" s="7" t="s">
        <v>131</v>
      </c>
      <c r="V3177" s="7" t="s">
        <v>86</v>
      </c>
      <c r="W3177" s="7" t="s">
        <v>133</v>
      </c>
      <c r="X3177" s="7" t="s">
        <v>130</v>
      </c>
      <c r="Y3177" s="7" t="n">
        <v>0</v>
      </c>
      <c r="Z3177" s="7" t="n">
        <v>1</v>
      </c>
      <c r="AA3177" s="7" t="str">
        <f aca="false">IF(Y3177&gt;Z3177,"Win",IF(Y3177&lt;Z3177,"Loss","Draw"))</f>
        <v>Loss</v>
      </c>
      <c r="AB3177" s="7" t="s">
        <v>99</v>
      </c>
      <c r="AC3177" s="7" t="s">
        <v>99</v>
      </c>
      <c r="AD3177" s="7" t="s">
        <v>1038</v>
      </c>
      <c r="AE3177" s="7" t="s">
        <v>595</v>
      </c>
      <c r="AF3177" s="7" t="str">
        <f aca="false">IF(AD3177&lt;AE3177,AD3177,AE3177)</f>
        <v>Arrows, Bandit, Battle Ram, Golden Knight, Mega Knight, Mother Witch, Ronin, Skeleton Dragons</v>
      </c>
      <c r="AG3177" s="7" t="str">
        <f aca="false">IF(AD3177&lt;AE3177,AE3177,AD3177)</f>
        <v>Ice Spirit, Lightning, Monk, Royal Hogs, Skeleton Dragons, Skeletons, Tesla, The Log</v>
      </c>
      <c r="AH3177" s="7" t="str">
        <f aca="false">IF(AD3177=AF3177,AA3177,IF(AA3177="Win","Loss",IF(AA3177="Loss","Win","Draw")))</f>
        <v>Win</v>
      </c>
      <c r="AI3177" s="7" t="s">
        <v>297</v>
      </c>
    </row>
    <row r="3178" customFormat="false" ht="15" hidden="false" customHeight="true" outlineLevel="0" collapsed="false">
      <c r="A3178" s="7" t="s">
        <v>6793</v>
      </c>
      <c r="B3178" s="7" t="n">
        <v>3</v>
      </c>
      <c r="C3178" s="7" t="s">
        <v>567</v>
      </c>
      <c r="D3178" s="7" t="s">
        <v>568</v>
      </c>
      <c r="E3178" s="7" t="s">
        <v>726</v>
      </c>
      <c r="F3178" s="7" t="s">
        <v>727</v>
      </c>
      <c r="G3178" s="7" t="s">
        <v>1039</v>
      </c>
      <c r="H3178" s="7" t="s">
        <v>485</v>
      </c>
      <c r="I3178" s="7" t="s">
        <v>84</v>
      </c>
      <c r="J3178" s="7" t="s">
        <v>158</v>
      </c>
      <c r="K3178" s="7" t="s">
        <v>114</v>
      </c>
      <c r="L3178" s="7" t="s">
        <v>115</v>
      </c>
      <c r="M3178" s="7" t="s">
        <v>447</v>
      </c>
      <c r="N3178" s="7" t="s">
        <v>440</v>
      </c>
      <c r="O3178" s="7" t="s">
        <v>96</v>
      </c>
      <c r="P3178" s="7" t="s">
        <v>130</v>
      </c>
      <c r="Q3178" s="7" t="s">
        <v>82</v>
      </c>
      <c r="R3178" s="7" t="s">
        <v>194</v>
      </c>
      <c r="S3178" s="7" t="s">
        <v>153</v>
      </c>
      <c r="T3178" s="7" t="s">
        <v>164</v>
      </c>
      <c r="U3178" s="7" t="s">
        <v>118</v>
      </c>
      <c r="V3178" s="7" t="s">
        <v>88</v>
      </c>
      <c r="W3178" s="7" t="s">
        <v>89</v>
      </c>
      <c r="X3178" s="7" t="s">
        <v>204</v>
      </c>
      <c r="Y3178" s="7" t="n">
        <v>1</v>
      </c>
      <c r="Z3178" s="7" t="n">
        <v>0</v>
      </c>
      <c r="AA3178" s="7" t="str">
        <f aca="false">IF(Y3178&gt;Z3178,"Win",IF(Y3178&lt;Z3178,"Loss","Draw"))</f>
        <v>Win</v>
      </c>
      <c r="AB3178" s="7" t="s">
        <v>99</v>
      </c>
      <c r="AC3178" s="7" t="s">
        <v>99</v>
      </c>
      <c r="AD3178" s="7" t="s">
        <v>1041</v>
      </c>
      <c r="AE3178" s="7" t="s">
        <v>1040</v>
      </c>
      <c r="AF3178" s="7" t="str">
        <f aca="false">IF(AD3178&lt;AE3178,AD3178,AE3178)</f>
        <v>Archer Queen, Berserker, Cannon, Earthquake, Ice Spirit, Royal Delivery, Royal Hogs, The Log</v>
      </c>
      <c r="AG3178" s="7" t="str">
        <f aca="false">IF(AD3178&lt;AE3178,AE3178,AD3178)</f>
        <v>Archers, Arrows, Bowler, Giant, Giant Snowball, Graveyard, Minions, Night Witch</v>
      </c>
      <c r="AH3178" s="7" t="str">
        <f aca="false">IF(AD3178=AF3178,AA3178,IF(AA3178="Win","Loss",IF(AA3178="Loss","Win","Draw")))</f>
        <v>Loss</v>
      </c>
      <c r="AI3178" s="7" t="s">
        <v>297</v>
      </c>
    </row>
    <row r="3179" customFormat="false" ht="15" hidden="false" customHeight="true" outlineLevel="0" collapsed="false">
      <c r="A3179" s="7" t="s">
        <v>6794</v>
      </c>
      <c r="B3179" s="7" t="n">
        <v>1</v>
      </c>
      <c r="C3179" s="7" t="s">
        <v>567</v>
      </c>
      <c r="D3179" s="7" t="s">
        <v>568</v>
      </c>
      <c r="E3179" s="7" t="s">
        <v>726</v>
      </c>
      <c r="F3179" s="7" t="s">
        <v>727</v>
      </c>
      <c r="G3179" s="7" t="s">
        <v>1043</v>
      </c>
      <c r="H3179" s="7" t="s">
        <v>485</v>
      </c>
      <c r="I3179" s="7" t="s">
        <v>201</v>
      </c>
      <c r="J3179" s="7" t="s">
        <v>202</v>
      </c>
      <c r="K3179" s="7" t="s">
        <v>233</v>
      </c>
      <c r="L3179" s="7" t="s">
        <v>111</v>
      </c>
      <c r="M3179" s="7" t="s">
        <v>88</v>
      </c>
      <c r="N3179" s="7" t="s">
        <v>157</v>
      </c>
      <c r="O3179" s="7" t="s">
        <v>204</v>
      </c>
      <c r="P3179" s="7" t="s">
        <v>234</v>
      </c>
      <c r="Q3179" s="7" t="s">
        <v>90</v>
      </c>
      <c r="R3179" s="7" t="s">
        <v>123</v>
      </c>
      <c r="S3179" s="7" t="s">
        <v>124</v>
      </c>
      <c r="T3179" s="7" t="s">
        <v>125</v>
      </c>
      <c r="U3179" s="7" t="s">
        <v>85</v>
      </c>
      <c r="V3179" s="7" t="s">
        <v>96</v>
      </c>
      <c r="W3179" s="7" t="s">
        <v>126</v>
      </c>
      <c r="X3179" s="7" t="s">
        <v>95</v>
      </c>
      <c r="Y3179" s="7" t="n">
        <v>1</v>
      </c>
      <c r="Z3179" s="7" t="n">
        <v>0</v>
      </c>
      <c r="AA3179" s="7" t="str">
        <f aca="false">IF(Y3179&gt;Z3179,"Win",IF(Y3179&lt;Z3179,"Loss","Draw"))</f>
        <v>Win</v>
      </c>
      <c r="AB3179" s="7" t="s">
        <v>99</v>
      </c>
      <c r="AC3179" s="7" t="s">
        <v>99</v>
      </c>
      <c r="AD3179" s="7" t="s">
        <v>380</v>
      </c>
      <c r="AE3179" s="7" t="s">
        <v>134</v>
      </c>
      <c r="AF3179" s="7" t="str">
        <f aca="false">IF(AD3179&lt;AE3179,AD3179,AE3179)</f>
        <v>Barbarian Barrel, Cannon Cart, Goblinstein, Lightning, Minions, Mortar, Royal Ghost, Skeletons</v>
      </c>
      <c r="AG3179" s="7" t="str">
        <f aca="false">IF(AD3179&lt;AE3179,AE3179,AD3179)</f>
        <v>Bats, Berserker, Bomb Tower, Fire Spirit, Magic Archer, Miner, Royal Delivery, Wall Breakers</v>
      </c>
      <c r="AH3179" s="7" t="str">
        <f aca="false">IF(AD3179=AF3179,AA3179,IF(AA3179="Win","Loss",IF(AA3179="Loss","Win","Draw")))</f>
        <v>Loss</v>
      </c>
      <c r="AI3179" s="7" t="s">
        <v>297</v>
      </c>
    </row>
    <row r="3180" customFormat="false" ht="15" hidden="false" customHeight="true" outlineLevel="0" collapsed="false">
      <c r="A3180" s="7" t="s">
        <v>6794</v>
      </c>
      <c r="B3180" s="7" t="n">
        <v>2</v>
      </c>
      <c r="C3180" s="7" t="s">
        <v>567</v>
      </c>
      <c r="D3180" s="7" t="s">
        <v>568</v>
      </c>
      <c r="E3180" s="7" t="s">
        <v>726</v>
      </c>
      <c r="F3180" s="7" t="s">
        <v>727</v>
      </c>
      <c r="G3180" s="7" t="s">
        <v>1044</v>
      </c>
      <c r="H3180" s="7" t="s">
        <v>163</v>
      </c>
      <c r="I3180" s="7" t="s">
        <v>113</v>
      </c>
      <c r="J3180" s="7" t="s">
        <v>95</v>
      </c>
      <c r="K3180" s="7" t="s">
        <v>87</v>
      </c>
      <c r="L3180" s="7" t="s">
        <v>115</v>
      </c>
      <c r="M3180" s="7" t="s">
        <v>241</v>
      </c>
      <c r="N3180" s="7" t="s">
        <v>116</v>
      </c>
      <c r="O3180" s="7" t="s">
        <v>126</v>
      </c>
      <c r="P3180" s="7" t="s">
        <v>118</v>
      </c>
      <c r="Q3180" s="7" t="s">
        <v>84</v>
      </c>
      <c r="R3180" s="7" t="s">
        <v>108</v>
      </c>
      <c r="S3180" s="7" t="s">
        <v>114</v>
      </c>
      <c r="T3180" s="7" t="s">
        <v>115</v>
      </c>
      <c r="U3180" s="7" t="s">
        <v>116</v>
      </c>
      <c r="V3180" s="7" t="s">
        <v>118</v>
      </c>
      <c r="W3180" s="7" t="s">
        <v>138</v>
      </c>
      <c r="X3180" s="7" t="s">
        <v>119</v>
      </c>
      <c r="Y3180" s="7" t="n">
        <v>1</v>
      </c>
      <c r="Z3180" s="7" t="n">
        <v>0</v>
      </c>
      <c r="AA3180" s="7" t="str">
        <f aca="false">IF(Y3180&gt;Z3180,"Win",IF(Y3180&lt;Z3180,"Loss","Draw"))</f>
        <v>Win</v>
      </c>
      <c r="AB3180" s="7" t="s">
        <v>99</v>
      </c>
      <c r="AC3180" s="7" t="s">
        <v>99</v>
      </c>
      <c r="AD3180" s="7" t="s">
        <v>776</v>
      </c>
      <c r="AE3180" s="7" t="s">
        <v>984</v>
      </c>
      <c r="AF3180" s="7" t="str">
        <f aca="false">IF(AD3180&lt;AE3180,AD3180,AE3180)</f>
        <v>Archers, Dark Prince, Giant Snowball, Goblin Demolisher, Goblin Hut, Graveyard, Ice Spirit, Poison</v>
      </c>
      <c r="AG3180" s="7" t="str">
        <f aca="false">IF(AD3180&lt;AE3180,AE3180,AD3180)</f>
        <v>Barbarian Barrel, Furnace, Graveyard, Ice Spirit, Knight, Poison, Skeletons, Tesla</v>
      </c>
      <c r="AH3180" s="7" t="str">
        <f aca="false">IF(AD3180=AF3180,AA3180,IF(AA3180="Win","Loss",IF(AA3180="Loss","Win","Draw")))</f>
        <v>Loss</v>
      </c>
      <c r="AI3180" s="7" t="s">
        <v>297</v>
      </c>
    </row>
    <row r="3181" customFormat="false" ht="15" hidden="false" customHeight="true" outlineLevel="0" collapsed="false">
      <c r="A3181" s="7" t="s">
        <v>6794</v>
      </c>
      <c r="B3181" s="7" t="n">
        <v>3</v>
      </c>
      <c r="C3181" s="7" t="s">
        <v>567</v>
      </c>
      <c r="D3181" s="7" t="s">
        <v>568</v>
      </c>
      <c r="E3181" s="7" t="s">
        <v>726</v>
      </c>
      <c r="F3181" s="7" t="s">
        <v>727</v>
      </c>
      <c r="G3181" s="7" t="s">
        <v>1045</v>
      </c>
      <c r="H3181" s="7" t="s">
        <v>163</v>
      </c>
      <c r="I3181" s="7" t="s">
        <v>172</v>
      </c>
      <c r="J3181" s="7" t="s">
        <v>91</v>
      </c>
      <c r="K3181" s="7" t="s">
        <v>151</v>
      </c>
      <c r="L3181" s="7" t="s">
        <v>165</v>
      </c>
      <c r="M3181" s="7" t="s">
        <v>85</v>
      </c>
      <c r="N3181" s="7" t="s">
        <v>119</v>
      </c>
      <c r="O3181" s="7" t="s">
        <v>150</v>
      </c>
      <c r="P3181" s="7" t="s">
        <v>89</v>
      </c>
      <c r="Q3181" s="7" t="s">
        <v>82</v>
      </c>
      <c r="R3181" s="7" t="s">
        <v>202</v>
      </c>
      <c r="S3181" s="7" t="s">
        <v>87</v>
      </c>
      <c r="T3181" s="7" t="s">
        <v>93</v>
      </c>
      <c r="U3181" s="7" t="s">
        <v>150</v>
      </c>
      <c r="V3181" s="7" t="s">
        <v>88</v>
      </c>
      <c r="W3181" s="7" t="s">
        <v>89</v>
      </c>
      <c r="X3181" s="7" t="s">
        <v>97</v>
      </c>
      <c r="Y3181" s="7" t="n">
        <v>0</v>
      </c>
      <c r="Z3181" s="7" t="n">
        <v>1</v>
      </c>
      <c r="AA3181" s="7" t="str">
        <f aca="false">IF(Y3181&gt;Z3181,"Win",IF(Y3181&lt;Z3181,"Loss","Draw"))</f>
        <v>Loss</v>
      </c>
      <c r="AB3181" s="7" t="s">
        <v>99</v>
      </c>
      <c r="AC3181" s="7" t="s">
        <v>99</v>
      </c>
      <c r="AD3181" s="7" t="s">
        <v>1047</v>
      </c>
      <c r="AE3181" s="7" t="s">
        <v>1046</v>
      </c>
      <c r="AF3181" s="7" t="str">
        <f aca="false">IF(AD3181&lt;AE3181,AD3181,AE3181)</f>
        <v>Berserker, Electro Spirit, Fireball, Magic Archer, Ronin, Royal Hogs, Tesla, The Log</v>
      </c>
      <c r="AG3181" s="7" t="str">
        <f aca="false">IF(AD3181&lt;AE3181,AE3181,AD3181)</f>
        <v>Electro Spirit, Goblin Hut, Goblins, Hog Rider, Lightning, Mighty Miner, Musketeer, The Log</v>
      </c>
      <c r="AH3181" s="7" t="str">
        <f aca="false">IF(AD3181=AF3181,AA3181,IF(AA3181="Win","Loss",IF(AA3181="Loss","Win","Draw")))</f>
        <v>Win</v>
      </c>
      <c r="AI3181" s="7" t="s">
        <v>297</v>
      </c>
    </row>
    <row r="3182" customFormat="false" ht="15" hidden="false" customHeight="true" outlineLevel="0" collapsed="false">
      <c r="A3182" s="7" t="s">
        <v>6795</v>
      </c>
      <c r="B3182" s="7" t="n">
        <v>1</v>
      </c>
      <c r="C3182" s="7" t="s">
        <v>567</v>
      </c>
      <c r="D3182" s="7" t="s">
        <v>568</v>
      </c>
      <c r="E3182" s="7" t="s">
        <v>726</v>
      </c>
      <c r="F3182" s="7" t="s">
        <v>727</v>
      </c>
      <c r="G3182" s="7" t="s">
        <v>1049</v>
      </c>
      <c r="H3182" s="7" t="s">
        <v>485</v>
      </c>
      <c r="I3182" s="7" t="s">
        <v>137</v>
      </c>
      <c r="J3182" s="7" t="s">
        <v>91</v>
      </c>
      <c r="K3182" s="7" t="s">
        <v>114</v>
      </c>
      <c r="L3182" s="7" t="s">
        <v>97</v>
      </c>
      <c r="M3182" s="7" t="s">
        <v>116</v>
      </c>
      <c r="N3182" s="7" t="s">
        <v>242</v>
      </c>
      <c r="O3182" s="7" t="s">
        <v>118</v>
      </c>
      <c r="P3182" s="7" t="s">
        <v>87</v>
      </c>
      <c r="Q3182" s="7" t="s">
        <v>114</v>
      </c>
      <c r="R3182" s="7" t="s">
        <v>91</v>
      </c>
      <c r="S3182" s="7" t="s">
        <v>137</v>
      </c>
      <c r="T3182" s="7" t="s">
        <v>116</v>
      </c>
      <c r="U3182" s="7" t="s">
        <v>97</v>
      </c>
      <c r="V3182" s="7" t="s">
        <v>242</v>
      </c>
      <c r="W3182" s="7" t="s">
        <v>157</v>
      </c>
      <c r="X3182" s="7" t="s">
        <v>87</v>
      </c>
      <c r="Y3182" s="7" t="n">
        <v>0</v>
      </c>
      <c r="Z3182" s="7" t="n">
        <v>1</v>
      </c>
      <c r="AA3182" s="7" t="str">
        <f aca="false">IF(Y3182&gt;Z3182,"Win",IF(Y3182&lt;Z3182,"Loss","Draw"))</f>
        <v>Loss</v>
      </c>
      <c r="AB3182" s="7" t="s">
        <v>99</v>
      </c>
      <c r="AC3182" s="7" t="s">
        <v>99</v>
      </c>
      <c r="AD3182" s="7" t="s">
        <v>1050</v>
      </c>
      <c r="AE3182" s="7" t="s">
        <v>321</v>
      </c>
      <c r="AF3182" s="7" t="str">
        <f aca="false">IF(AD3182&lt;AE3182,AD3182,AE3182)</f>
        <v>Bomber, Fire Spirit, Giant Snowball, Goblin Drill, Goblins, Poison, Ronin, Tesla</v>
      </c>
      <c r="AG3182" s="7" t="str">
        <f aca="false">IF(AD3182&lt;AE3182,AE3182,AD3182)</f>
        <v>Bomber, Giant Snowball, Goblin Drill, Goblins, Ice Spirit, Poison, Ronin, Tesla</v>
      </c>
      <c r="AH3182" s="7" t="str">
        <f aca="false">IF(AD3182=AF3182,AA3182,IF(AA3182="Win","Loss",IF(AA3182="Loss","Win","Draw")))</f>
        <v>Win</v>
      </c>
      <c r="AI3182" s="7" t="s">
        <v>297</v>
      </c>
    </row>
    <row r="3183" customFormat="false" ht="15" hidden="false" customHeight="true" outlineLevel="0" collapsed="false">
      <c r="A3183" s="7" t="s">
        <v>6795</v>
      </c>
      <c r="B3183" s="7" t="n">
        <v>2</v>
      </c>
      <c r="C3183" s="7" t="s">
        <v>567</v>
      </c>
      <c r="D3183" s="7" t="s">
        <v>568</v>
      </c>
      <c r="E3183" s="7" t="s">
        <v>726</v>
      </c>
      <c r="F3183" s="7" t="s">
        <v>727</v>
      </c>
      <c r="G3183" s="7" t="s">
        <v>1051</v>
      </c>
      <c r="H3183" s="7" t="s">
        <v>163</v>
      </c>
      <c r="I3183" s="7" t="s">
        <v>82</v>
      </c>
      <c r="J3183" s="7" t="s">
        <v>83</v>
      </c>
      <c r="K3183" s="7" t="s">
        <v>113</v>
      </c>
      <c r="L3183" s="7" t="s">
        <v>88</v>
      </c>
      <c r="M3183" s="7" t="s">
        <v>93</v>
      </c>
      <c r="N3183" s="7" t="s">
        <v>119</v>
      </c>
      <c r="O3183" s="7" t="s">
        <v>150</v>
      </c>
      <c r="P3183" s="7" t="s">
        <v>95</v>
      </c>
      <c r="Q3183" s="7" t="s">
        <v>82</v>
      </c>
      <c r="R3183" s="7" t="s">
        <v>108</v>
      </c>
      <c r="S3183" s="7" t="s">
        <v>153</v>
      </c>
      <c r="T3183" s="7" t="s">
        <v>86</v>
      </c>
      <c r="U3183" s="7" t="s">
        <v>150</v>
      </c>
      <c r="V3183" s="7" t="s">
        <v>126</v>
      </c>
      <c r="W3183" s="7" t="s">
        <v>95</v>
      </c>
      <c r="X3183" s="7" t="s">
        <v>85</v>
      </c>
      <c r="Y3183" s="7" t="n">
        <v>0</v>
      </c>
      <c r="Z3183" s="7" t="n">
        <v>1</v>
      </c>
      <c r="AA3183" s="7" t="str">
        <f aca="false">IF(Y3183&gt;Z3183,"Win",IF(Y3183&lt;Z3183,"Loss","Draw"))</f>
        <v>Loss</v>
      </c>
      <c r="AB3183" s="7" t="s">
        <v>99</v>
      </c>
      <c r="AC3183" s="7" t="s">
        <v>99</v>
      </c>
      <c r="AD3183" s="7" t="s">
        <v>1053</v>
      </c>
      <c r="AE3183" s="7" t="s">
        <v>1052</v>
      </c>
      <c r="AF3183" s="7" t="str">
        <f aca="false">IF(AD3183&lt;AE3183,AD3183,AE3183)</f>
        <v>Barbarian Barrel, Berserker, Electro Spirit, Fireball, Furnace, Goblin Hut, Monk, Royal Hogs</v>
      </c>
      <c r="AG3183" s="7" t="str">
        <f aca="false">IF(AD3183&lt;AE3183,AE3183,AD3183)</f>
        <v>Barbarian Barrel, Cannon, Dark Prince, Electro Spirit, Lightning, Royal Hogs, Skeleton Dragons, Skeletons</v>
      </c>
      <c r="AH3183" s="7" t="str">
        <f aca="false">IF(AD3183=AF3183,AA3183,IF(AA3183="Win","Loss",IF(AA3183="Loss","Win","Draw")))</f>
        <v>Loss</v>
      </c>
      <c r="AI3183" s="7" t="s">
        <v>297</v>
      </c>
    </row>
    <row r="3184" customFormat="false" ht="15" hidden="false" customHeight="true" outlineLevel="0" collapsed="false">
      <c r="A3184" s="7" t="s">
        <v>6795</v>
      </c>
      <c r="B3184" s="7" t="n">
        <v>3</v>
      </c>
      <c r="C3184" s="7" t="s">
        <v>567</v>
      </c>
      <c r="D3184" s="7" t="s">
        <v>568</v>
      </c>
      <c r="E3184" s="7" t="s">
        <v>726</v>
      </c>
      <c r="F3184" s="7" t="s">
        <v>727</v>
      </c>
      <c r="G3184" s="7" t="s">
        <v>1054</v>
      </c>
      <c r="H3184" s="7" t="s">
        <v>163</v>
      </c>
      <c r="I3184" s="7" t="s">
        <v>201</v>
      </c>
      <c r="J3184" s="7" t="s">
        <v>202</v>
      </c>
      <c r="K3184" s="7" t="s">
        <v>233</v>
      </c>
      <c r="L3184" s="7" t="s">
        <v>111</v>
      </c>
      <c r="M3184" s="7" t="s">
        <v>193</v>
      </c>
      <c r="N3184" s="7" t="s">
        <v>157</v>
      </c>
      <c r="O3184" s="7" t="s">
        <v>204</v>
      </c>
      <c r="P3184" s="7" t="s">
        <v>234</v>
      </c>
      <c r="Q3184" s="7" t="s">
        <v>185</v>
      </c>
      <c r="R3184" s="7" t="s">
        <v>186</v>
      </c>
      <c r="S3184" s="7" t="s">
        <v>109</v>
      </c>
      <c r="T3184" s="7" t="s">
        <v>117</v>
      </c>
      <c r="U3184" s="7" t="s">
        <v>111</v>
      </c>
      <c r="V3184" s="7" t="s">
        <v>188</v>
      </c>
      <c r="W3184" s="7" t="s">
        <v>187</v>
      </c>
      <c r="X3184" s="7" t="s">
        <v>173</v>
      </c>
      <c r="Y3184" s="7" t="n">
        <v>0</v>
      </c>
      <c r="Z3184" s="7" t="n">
        <v>1</v>
      </c>
      <c r="AA3184" s="7" t="str">
        <f aca="false">IF(Y3184&gt;Z3184,"Win",IF(Y3184&lt;Z3184,"Loss","Draw"))</f>
        <v>Loss</v>
      </c>
      <c r="AB3184" s="7" t="s">
        <v>99</v>
      </c>
      <c r="AC3184" s="7" t="s">
        <v>99</v>
      </c>
      <c r="AD3184" s="7" t="s">
        <v>652</v>
      </c>
      <c r="AE3184" s="7" t="s">
        <v>538</v>
      </c>
      <c r="AF3184" s="7" t="str">
        <f aca="false">IF(AD3184&lt;AE3184,AD3184,AE3184)</f>
        <v>Balloon, Executioner, Giant Skeleton, Miner, Tombstone, Tornado, Zap, Zappies</v>
      </c>
      <c r="AG3184" s="7" t="str">
        <f aca="false">IF(AD3184&lt;AE3184,AE3184,AD3184)</f>
        <v>Bats, Bomb Tower, Fire Spirit, Guards, Magic Archer, Miner, Royal Delivery, Wall Breakers</v>
      </c>
      <c r="AH3184" s="7" t="str">
        <f aca="false">IF(AD3184=AF3184,AA3184,IF(AA3184="Win","Loss",IF(AA3184="Loss","Win","Draw")))</f>
        <v>Win</v>
      </c>
      <c r="AI3184" s="7" t="s">
        <v>297</v>
      </c>
    </row>
    <row r="3185" customFormat="false" ht="15" hidden="false" customHeight="true" outlineLevel="0" collapsed="false">
      <c r="A3185" s="7" t="s">
        <v>6796</v>
      </c>
      <c r="B3185" s="7" t="n">
        <v>1</v>
      </c>
      <c r="C3185" s="7" t="s">
        <v>567</v>
      </c>
      <c r="D3185" s="7" t="s">
        <v>568</v>
      </c>
      <c r="E3185" s="7" t="s">
        <v>726</v>
      </c>
      <c r="F3185" s="7" t="s">
        <v>727</v>
      </c>
      <c r="G3185" s="7" t="s">
        <v>1056</v>
      </c>
      <c r="H3185" s="7" t="s">
        <v>163</v>
      </c>
      <c r="I3185" s="7" t="s">
        <v>141</v>
      </c>
      <c r="J3185" s="7" t="s">
        <v>95</v>
      </c>
      <c r="K3185" s="7" t="s">
        <v>107</v>
      </c>
      <c r="L3185" s="7" t="s">
        <v>177</v>
      </c>
      <c r="M3185" s="7" t="s">
        <v>178</v>
      </c>
      <c r="N3185" s="7" t="s">
        <v>85</v>
      </c>
      <c r="O3185" s="7" t="s">
        <v>143</v>
      </c>
      <c r="P3185" s="7" t="s">
        <v>150</v>
      </c>
      <c r="Q3185" s="7" t="s">
        <v>137</v>
      </c>
      <c r="R3185" s="7" t="s">
        <v>194</v>
      </c>
      <c r="S3185" s="7" t="s">
        <v>114</v>
      </c>
      <c r="T3185" s="7" t="s">
        <v>97</v>
      </c>
      <c r="U3185" s="7" t="s">
        <v>157</v>
      </c>
      <c r="V3185" s="7" t="s">
        <v>126</v>
      </c>
      <c r="W3185" s="7" t="s">
        <v>116</v>
      </c>
      <c r="X3185" s="7" t="s">
        <v>234</v>
      </c>
      <c r="Y3185" s="7" t="n">
        <v>0</v>
      </c>
      <c r="Z3185" s="7" t="n">
        <v>1</v>
      </c>
      <c r="AA3185" s="7" t="str">
        <f aca="false">IF(Y3185&gt;Z3185,"Win",IF(Y3185&lt;Z3185,"Loss","Draw"))</f>
        <v>Loss</v>
      </c>
      <c r="AB3185" s="7" t="s">
        <v>99</v>
      </c>
      <c r="AC3185" s="7" t="s">
        <v>99</v>
      </c>
      <c r="AD3185" s="7" t="s">
        <v>1058</v>
      </c>
      <c r="AE3185" s="7" t="s">
        <v>1057</v>
      </c>
      <c r="AF3185" s="7" t="str">
        <f aca="false">IF(AD3185&lt;AE3185,AD3185,AE3185)</f>
        <v>Archer Queen, Bomb Tower, Fire Spirit, Giant Snowball, Goblin Drill, Poison, Ronin, Skeletons</v>
      </c>
      <c r="AG3185" s="7" t="str">
        <f aca="false">IF(AD3185&lt;AE3185,AE3185,AD3185)</f>
        <v>Barbarian Barrel, Electro Spirit, Goblin Cage, Heal Spirit, Lightning, Lumberjack, Phoenix, Royal Giant</v>
      </c>
      <c r="AH3185" s="7" t="str">
        <f aca="false">IF(AD3185=AF3185,AA3185,IF(AA3185="Win","Loss",IF(AA3185="Loss","Win","Draw")))</f>
        <v>Win</v>
      </c>
      <c r="AI3185" s="7" t="s">
        <v>297</v>
      </c>
    </row>
    <row r="3186" customFormat="false" ht="15" hidden="false" customHeight="true" outlineLevel="0" collapsed="false">
      <c r="A3186" s="7" t="s">
        <v>6796</v>
      </c>
      <c r="B3186" s="7" t="n">
        <v>2</v>
      </c>
      <c r="C3186" s="7" t="s">
        <v>567</v>
      </c>
      <c r="D3186" s="7" t="s">
        <v>568</v>
      </c>
      <c r="E3186" s="7" t="s">
        <v>726</v>
      </c>
      <c r="F3186" s="7" t="s">
        <v>727</v>
      </c>
      <c r="G3186" s="7" t="s">
        <v>1059</v>
      </c>
      <c r="H3186" s="7" t="s">
        <v>163</v>
      </c>
      <c r="I3186" s="7" t="s">
        <v>418</v>
      </c>
      <c r="J3186" s="7" t="s">
        <v>186</v>
      </c>
      <c r="K3186" s="7" t="s">
        <v>284</v>
      </c>
      <c r="L3186" s="7" t="s">
        <v>110</v>
      </c>
      <c r="M3186" s="7" t="s">
        <v>93</v>
      </c>
      <c r="N3186" s="7" t="s">
        <v>96</v>
      </c>
      <c r="O3186" s="7" t="s">
        <v>242</v>
      </c>
      <c r="P3186" s="7" t="s">
        <v>114</v>
      </c>
      <c r="Q3186" s="7" t="s">
        <v>82</v>
      </c>
      <c r="R3186" s="7" t="s">
        <v>140</v>
      </c>
      <c r="S3186" s="7" t="s">
        <v>141</v>
      </c>
      <c r="T3186" s="7" t="s">
        <v>257</v>
      </c>
      <c r="U3186" s="7" t="s">
        <v>142</v>
      </c>
      <c r="V3186" s="7" t="s">
        <v>93</v>
      </c>
      <c r="W3186" s="7" t="s">
        <v>95</v>
      </c>
      <c r="X3186" s="7" t="s">
        <v>143</v>
      </c>
      <c r="Y3186" s="7" t="n">
        <v>0</v>
      </c>
      <c r="Z3186" s="7" t="n">
        <v>1</v>
      </c>
      <c r="AA3186" s="7" t="str">
        <f aca="false">IF(Y3186&gt;Z3186,"Win",IF(Y3186&lt;Z3186,"Loss","Draw"))</f>
        <v>Loss</v>
      </c>
      <c r="AB3186" s="7" t="s">
        <v>99</v>
      </c>
      <c r="AC3186" s="7" t="s">
        <v>99</v>
      </c>
      <c r="AD3186" s="7" t="s">
        <v>1061</v>
      </c>
      <c r="AE3186" s="7" t="s">
        <v>1060</v>
      </c>
      <c r="AF3186" s="7" t="str">
        <f aca="false">IF(AD3186&lt;AE3186,AD3186,AE3186)</f>
        <v>Balloon, Bomber, Fireball, Giant Snowball, Inferno Dragon, Lava Hound, Minions, Skeleton Army</v>
      </c>
      <c r="AG3186" s="7" t="str">
        <f aca="false">IF(AD3186&lt;AE3186,AE3186,AD3186)</f>
        <v>Barbarian Barrel, Fireball, Heal Spirit, Hunter, Ice Golem, Lumberjack, Royal Hogs, Three Musketeers</v>
      </c>
      <c r="AH3186" s="7" t="str">
        <f aca="false">IF(AD3186=AF3186,AA3186,IF(AA3186="Win","Loss",IF(AA3186="Loss","Win","Draw")))</f>
        <v>Loss</v>
      </c>
      <c r="AI3186" s="7" t="s">
        <v>297</v>
      </c>
    </row>
    <row r="3187" customFormat="false" ht="15" hidden="false" customHeight="true" outlineLevel="0" collapsed="false">
      <c r="A3187" s="7" t="s">
        <v>6796</v>
      </c>
      <c r="B3187" s="7" t="n">
        <v>3</v>
      </c>
      <c r="C3187" s="7" t="s">
        <v>567</v>
      </c>
      <c r="D3187" s="7" t="s">
        <v>568</v>
      </c>
      <c r="E3187" s="7" t="s">
        <v>726</v>
      </c>
      <c r="F3187" s="7" t="s">
        <v>727</v>
      </c>
      <c r="G3187" s="7" t="s">
        <v>1062</v>
      </c>
      <c r="H3187" s="7" t="s">
        <v>163</v>
      </c>
      <c r="I3187" s="7" t="s">
        <v>127</v>
      </c>
      <c r="J3187" s="7" t="s">
        <v>128</v>
      </c>
      <c r="K3187" s="7" t="s">
        <v>129</v>
      </c>
      <c r="L3187" s="7" t="s">
        <v>97</v>
      </c>
      <c r="M3187" s="7" t="s">
        <v>86</v>
      </c>
      <c r="N3187" s="7" t="s">
        <v>131</v>
      </c>
      <c r="O3187" s="7" t="s">
        <v>173</v>
      </c>
      <c r="P3187" s="7" t="s">
        <v>130</v>
      </c>
      <c r="Q3187" s="7" t="s">
        <v>219</v>
      </c>
      <c r="R3187" s="7" t="s">
        <v>151</v>
      </c>
      <c r="S3187" s="7" t="s">
        <v>153</v>
      </c>
      <c r="T3187" s="7" t="s">
        <v>165</v>
      </c>
      <c r="U3187" s="7" t="s">
        <v>150</v>
      </c>
      <c r="V3187" s="7" t="s">
        <v>193</v>
      </c>
      <c r="W3187" s="7" t="s">
        <v>89</v>
      </c>
      <c r="X3187" s="7" t="s">
        <v>164</v>
      </c>
      <c r="Y3187" s="7" t="n">
        <v>0</v>
      </c>
      <c r="Z3187" s="7" t="n">
        <v>1</v>
      </c>
      <c r="AA3187" s="7" t="str">
        <f aca="false">IF(Y3187&gt;Z3187,"Win",IF(Y3187&lt;Z3187,"Loss","Draw"))</f>
        <v>Loss</v>
      </c>
      <c r="AB3187" s="7" t="s">
        <v>99</v>
      </c>
      <c r="AC3187" s="7" t="s">
        <v>99</v>
      </c>
      <c r="AD3187" s="7" t="s">
        <v>1064</v>
      </c>
      <c r="AE3187" s="7" t="s">
        <v>1063</v>
      </c>
      <c r="AF3187" s="7" t="str">
        <f aca="false">IF(AD3187&lt;AE3187,AD3187,AE3187)</f>
        <v>Arrows, Bandit, Battle Ram, Golden Knight, Mega Knight, Ronin, Skeleton Dragons, Zappies</v>
      </c>
      <c r="AG3187" s="7" t="str">
        <f aca="false">IF(AD3187&lt;AE3187,AE3187,AD3187)</f>
        <v>Cannon, Earthquake, Electro Spirit, Guards, Hog Rider, Mighty Miner, The Log, Wizard</v>
      </c>
      <c r="AH3187" s="7" t="str">
        <f aca="false">IF(AD3187=AF3187,AA3187,IF(AA3187="Win","Loss",IF(AA3187="Loss","Win","Draw")))</f>
        <v>Loss</v>
      </c>
      <c r="AI3187" s="7" t="s">
        <v>297</v>
      </c>
    </row>
    <row r="3188" customFormat="false" ht="15" hidden="false" customHeight="true" outlineLevel="0" collapsed="false">
      <c r="A3188" s="5" t="s">
        <v>6797</v>
      </c>
      <c r="B3188" s="5" t="n">
        <v>1</v>
      </c>
      <c r="C3188" s="5" t="s">
        <v>567</v>
      </c>
      <c r="D3188" s="5" t="s">
        <v>568</v>
      </c>
      <c r="E3188" s="5" t="s">
        <v>1010</v>
      </c>
      <c r="F3188" s="5" t="s">
        <v>1011</v>
      </c>
      <c r="G3188" s="5" t="s">
        <v>6798</v>
      </c>
      <c r="H3188" s="5" t="s">
        <v>163</v>
      </c>
      <c r="I3188" s="5" t="s">
        <v>201</v>
      </c>
      <c r="J3188" s="5" t="s">
        <v>202</v>
      </c>
      <c r="K3188" s="5" t="s">
        <v>233</v>
      </c>
      <c r="L3188" s="5" t="s">
        <v>234</v>
      </c>
      <c r="M3188" s="5" t="s">
        <v>157</v>
      </c>
      <c r="N3188" s="5" t="s">
        <v>126</v>
      </c>
      <c r="O3188" s="5" t="s">
        <v>89</v>
      </c>
      <c r="P3188" s="5" t="s">
        <v>111</v>
      </c>
      <c r="Q3188" s="5" t="s">
        <v>152</v>
      </c>
      <c r="R3188" s="5" t="s">
        <v>128</v>
      </c>
      <c r="S3188" s="5" t="s">
        <v>107</v>
      </c>
      <c r="T3188" s="5" t="s">
        <v>306</v>
      </c>
      <c r="U3188" s="5" t="s">
        <v>85</v>
      </c>
      <c r="V3188" s="5" t="s">
        <v>307</v>
      </c>
      <c r="W3188" s="5" t="s">
        <v>187</v>
      </c>
      <c r="X3188" s="5" t="s">
        <v>95</v>
      </c>
      <c r="Y3188" s="5" t="n">
        <v>0</v>
      </c>
      <c r="Z3188" s="5" t="n">
        <v>1</v>
      </c>
      <c r="AA3188" s="5" t="str">
        <f aca="false">IF(Y3188&gt;Z3188,"Win",IF(Y3188&lt;Z3188,"Loss","Draw"))</f>
        <v>Loss</v>
      </c>
      <c r="AB3188" s="5" t="s">
        <v>98</v>
      </c>
      <c r="AC3188" s="5" t="s">
        <v>99</v>
      </c>
      <c r="AD3188" s="5" t="s">
        <v>415</v>
      </c>
      <c r="AE3188" s="5" t="s">
        <v>603</v>
      </c>
      <c r="AF3188" s="5" t="str">
        <f aca="false">IF(AD3188&lt;AE3188,AD3188,AE3188)</f>
        <v>Baby Dragon, Barbarian Barrel, Goblin Cage, Golden Knight, Golem, Ice Wizard, Lightning, Tornado</v>
      </c>
      <c r="AG3188" s="5" t="str">
        <f aca="false">IF(AD3188&lt;AE3188,AE3188,AD3188)</f>
        <v>Bats, Bomb Tower, Fire Spirit, Magic Archer, Miner, Skeletons, The Log, Wall Breakers</v>
      </c>
      <c r="AH3188" s="5" t="str">
        <f aca="false">IF(AD3188=AF3188,AA3188,IF(AA3188="Win","Loss",IF(AA3188="Loss","Win","Draw")))</f>
        <v>Win</v>
      </c>
      <c r="AI3188" s="5" t="s">
        <v>297</v>
      </c>
    </row>
    <row r="3189" customFormat="false" ht="15" hidden="false" customHeight="true" outlineLevel="0" collapsed="false">
      <c r="A3189" s="5" t="s">
        <v>6797</v>
      </c>
      <c r="B3189" s="5" t="n">
        <v>2</v>
      </c>
      <c r="C3189" s="5" t="s">
        <v>567</v>
      </c>
      <c r="D3189" s="5" t="s">
        <v>568</v>
      </c>
      <c r="E3189" s="5" t="s">
        <v>1010</v>
      </c>
      <c r="F3189" s="5" t="s">
        <v>1011</v>
      </c>
      <c r="G3189" s="5" t="s">
        <v>6799</v>
      </c>
      <c r="H3189" s="5" t="s">
        <v>163</v>
      </c>
      <c r="I3189" s="5" t="s">
        <v>82</v>
      </c>
      <c r="J3189" s="5" t="s">
        <v>194</v>
      </c>
      <c r="K3189" s="5" t="s">
        <v>87</v>
      </c>
      <c r="L3189" s="5" t="s">
        <v>150</v>
      </c>
      <c r="M3189" s="5" t="s">
        <v>88</v>
      </c>
      <c r="N3189" s="5" t="s">
        <v>85</v>
      </c>
      <c r="O3189" s="5" t="s">
        <v>95</v>
      </c>
      <c r="P3189" s="5" t="s">
        <v>97</v>
      </c>
      <c r="Q3189" s="5" t="s">
        <v>203</v>
      </c>
      <c r="R3189" s="5" t="s">
        <v>202</v>
      </c>
      <c r="S3189" s="5" t="s">
        <v>201</v>
      </c>
      <c r="T3189" s="5" t="s">
        <v>153</v>
      </c>
      <c r="U3189" s="5" t="s">
        <v>157</v>
      </c>
      <c r="V3189" s="5" t="s">
        <v>118</v>
      </c>
      <c r="W3189" s="5" t="s">
        <v>208</v>
      </c>
      <c r="X3189" s="5" t="s">
        <v>126</v>
      </c>
      <c r="Y3189" s="5" t="n">
        <v>1</v>
      </c>
      <c r="Z3189" s="5" t="n">
        <v>0</v>
      </c>
      <c r="AA3189" s="5" t="str">
        <f aca="false">IF(Y3189&gt;Z3189,"Win",IF(Y3189&lt;Z3189,"Loss","Draw"))</f>
        <v>Win</v>
      </c>
      <c r="AB3189" s="5" t="s">
        <v>98</v>
      </c>
      <c r="AC3189" s="5" t="s">
        <v>99</v>
      </c>
      <c r="AD3189" s="5" t="s">
        <v>6800</v>
      </c>
      <c r="AE3189" s="5" t="s">
        <v>4008</v>
      </c>
      <c r="AF3189" s="5" t="str">
        <f aca="false">IF(AD3189&lt;AE3189,AD3189,AE3189)</f>
        <v>Archer Queen, Barbarian Barrel, Berserker, Electro Spirit, Lightning, Ronin, Royal Hogs, Tesla</v>
      </c>
      <c r="AG3189" s="5" t="str">
        <f aca="false">IF(AD3189&lt;AE3189,AE3189,AD3189)</f>
        <v>Cannon, Fire Spirit, Goblin Barrel, Ice Spirit, Magic Archer, Skeletons, Valkyrie, Wall Breakers</v>
      </c>
      <c r="AH3189" s="5" t="str">
        <f aca="false">IF(AD3189=AF3189,AA3189,IF(AA3189="Win","Loss",IF(AA3189="Loss","Win","Draw")))</f>
        <v>Win</v>
      </c>
      <c r="AI3189" s="5" t="s">
        <v>297</v>
      </c>
    </row>
    <row r="3190" customFormat="false" ht="15" hidden="false" customHeight="true" outlineLevel="0" collapsed="false">
      <c r="A3190" s="5" t="s">
        <v>6797</v>
      </c>
      <c r="B3190" s="5" t="n">
        <v>3</v>
      </c>
      <c r="C3190" s="5" t="s">
        <v>567</v>
      </c>
      <c r="D3190" s="5" t="s">
        <v>568</v>
      </c>
      <c r="E3190" s="5" t="s">
        <v>1010</v>
      </c>
      <c r="F3190" s="5" t="s">
        <v>1011</v>
      </c>
      <c r="G3190" s="5" t="s">
        <v>6801</v>
      </c>
      <c r="H3190" s="5" t="s">
        <v>163</v>
      </c>
      <c r="I3190" s="5" t="s">
        <v>177</v>
      </c>
      <c r="J3190" s="5" t="s">
        <v>91</v>
      </c>
      <c r="K3190" s="5" t="s">
        <v>124</v>
      </c>
      <c r="L3190" s="5" t="s">
        <v>257</v>
      </c>
      <c r="M3190" s="5" t="s">
        <v>215</v>
      </c>
      <c r="N3190" s="5" t="s">
        <v>93</v>
      </c>
      <c r="O3190" s="5" t="s">
        <v>143</v>
      </c>
      <c r="P3190" s="5" t="s">
        <v>327</v>
      </c>
      <c r="Q3190" s="5" t="s">
        <v>82</v>
      </c>
      <c r="R3190" s="5" t="s">
        <v>83</v>
      </c>
      <c r="S3190" s="5" t="s">
        <v>87</v>
      </c>
      <c r="T3190" s="5" t="s">
        <v>88</v>
      </c>
      <c r="U3190" s="5" t="s">
        <v>93</v>
      </c>
      <c r="V3190" s="5" t="s">
        <v>86</v>
      </c>
      <c r="W3190" s="5" t="s">
        <v>150</v>
      </c>
      <c r="X3190" s="5" t="s">
        <v>89</v>
      </c>
      <c r="Y3190" s="5" t="n">
        <v>0</v>
      </c>
      <c r="Z3190" s="5" t="n">
        <v>1</v>
      </c>
      <c r="AA3190" s="5" t="str">
        <f aca="false">IF(Y3190&gt;Z3190,"Win",IF(Y3190&lt;Z3190,"Loss","Draw"))</f>
        <v>Loss</v>
      </c>
      <c r="AB3190" s="5" t="s">
        <v>98</v>
      </c>
      <c r="AC3190" s="5" t="s">
        <v>99</v>
      </c>
      <c r="AD3190" s="5" t="s">
        <v>6802</v>
      </c>
      <c r="AE3190" s="5" t="s">
        <v>5458</v>
      </c>
      <c r="AF3190" s="5" t="str">
        <f aca="false">IF(AD3190&lt;AE3190,AD3190,AE3190)</f>
        <v>Berserker, Electro Spirit, Fireball, Monk, Royal Hogs, Skeleton Dragons, Tesla, The Log</v>
      </c>
      <c r="AG3190" s="5" t="str">
        <f aca="false">IF(AD3190&lt;AE3190,AE3190,AD3190)</f>
        <v>Fireball, Fisherman, Goblins, Heal Spirit, Hunter, Rage, Royal Ghost, Royal Giant</v>
      </c>
      <c r="AH3190" s="5" t="str">
        <f aca="false">IF(AD3190=AF3190,AA3190,IF(AA3190="Win","Loss",IF(AA3190="Loss","Win","Draw")))</f>
        <v>Win</v>
      </c>
      <c r="AI3190" s="5" t="s">
        <v>297</v>
      </c>
    </row>
    <row r="3191" customFormat="false" ht="15" hidden="false" customHeight="true" outlineLevel="0" collapsed="false">
      <c r="A3191" s="7" t="s">
        <v>6803</v>
      </c>
      <c r="B3191" s="7" t="n">
        <v>1</v>
      </c>
      <c r="C3191" s="7" t="s">
        <v>567</v>
      </c>
      <c r="D3191" s="7" t="s">
        <v>568</v>
      </c>
      <c r="E3191" s="7" t="s">
        <v>1010</v>
      </c>
      <c r="F3191" s="7" t="s">
        <v>1011</v>
      </c>
      <c r="G3191" s="7" t="s">
        <v>6804</v>
      </c>
      <c r="H3191" s="7" t="s">
        <v>163</v>
      </c>
      <c r="I3191" s="7" t="s">
        <v>152</v>
      </c>
      <c r="J3191" s="7" t="s">
        <v>128</v>
      </c>
      <c r="K3191" s="7" t="s">
        <v>107</v>
      </c>
      <c r="L3191" s="7" t="s">
        <v>306</v>
      </c>
      <c r="M3191" s="7" t="s">
        <v>85</v>
      </c>
      <c r="N3191" s="7" t="s">
        <v>307</v>
      </c>
      <c r="O3191" s="7" t="s">
        <v>187</v>
      </c>
      <c r="P3191" s="7" t="s">
        <v>95</v>
      </c>
      <c r="Q3191" s="7" t="s">
        <v>90</v>
      </c>
      <c r="R3191" s="7" t="s">
        <v>123</v>
      </c>
      <c r="S3191" s="7" t="s">
        <v>124</v>
      </c>
      <c r="T3191" s="7" t="s">
        <v>125</v>
      </c>
      <c r="U3191" s="7" t="s">
        <v>85</v>
      </c>
      <c r="V3191" s="7" t="s">
        <v>96</v>
      </c>
      <c r="W3191" s="7" t="s">
        <v>126</v>
      </c>
      <c r="X3191" s="7" t="s">
        <v>95</v>
      </c>
      <c r="Y3191" s="7" t="n">
        <v>0</v>
      </c>
      <c r="Z3191" s="7" t="n">
        <v>1</v>
      </c>
      <c r="AA3191" s="7" t="str">
        <f aca="false">IF(Y3191&gt;Z3191,"Win",IF(Y3191&lt;Z3191,"Loss","Draw"))</f>
        <v>Loss</v>
      </c>
      <c r="AB3191" s="7" t="s">
        <v>99</v>
      </c>
      <c r="AC3191" s="7" t="s">
        <v>99</v>
      </c>
      <c r="AD3191" s="7" t="s">
        <v>603</v>
      </c>
      <c r="AE3191" s="7" t="s">
        <v>134</v>
      </c>
      <c r="AF3191" s="7" t="str">
        <f aca="false">IF(AD3191&lt;AE3191,AD3191,AE3191)</f>
        <v>Baby Dragon, Barbarian Barrel, Goblin Cage, Golden Knight, Golem, Ice Wizard, Lightning, Tornado</v>
      </c>
      <c r="AG3191" s="7" t="str">
        <f aca="false">IF(AD3191&lt;AE3191,AE3191,AD3191)</f>
        <v>Barbarian Barrel, Cannon Cart, Goblinstein, Lightning, Minions, Mortar, Royal Ghost, Skeletons</v>
      </c>
      <c r="AH3191" s="7" t="str">
        <f aca="false">IF(AD3191=AF3191,AA3191,IF(AA3191="Win","Loss",IF(AA3191="Loss","Win","Draw")))</f>
        <v>Loss</v>
      </c>
      <c r="AI3191" s="7" t="s">
        <v>297</v>
      </c>
    </row>
    <row r="3192" customFormat="false" ht="15" hidden="false" customHeight="true" outlineLevel="0" collapsed="false">
      <c r="A3192" s="7" t="s">
        <v>6803</v>
      </c>
      <c r="B3192" s="7" t="n">
        <v>2</v>
      </c>
      <c r="C3192" s="7" t="s">
        <v>567</v>
      </c>
      <c r="D3192" s="7" t="s">
        <v>568</v>
      </c>
      <c r="E3192" s="7" t="s">
        <v>1010</v>
      </c>
      <c r="F3192" s="7" t="s">
        <v>1011</v>
      </c>
      <c r="G3192" s="7" t="s">
        <v>6805</v>
      </c>
      <c r="H3192" s="7" t="s">
        <v>485</v>
      </c>
      <c r="I3192" s="7" t="s">
        <v>201</v>
      </c>
      <c r="J3192" s="7" t="s">
        <v>202</v>
      </c>
      <c r="K3192" s="7" t="s">
        <v>233</v>
      </c>
      <c r="L3192" s="7" t="s">
        <v>157</v>
      </c>
      <c r="M3192" s="7" t="s">
        <v>87</v>
      </c>
      <c r="N3192" s="7" t="s">
        <v>126</v>
      </c>
      <c r="O3192" s="7" t="s">
        <v>111</v>
      </c>
      <c r="P3192" s="7" t="s">
        <v>89</v>
      </c>
      <c r="Q3192" s="7" t="s">
        <v>203</v>
      </c>
      <c r="R3192" s="7" t="s">
        <v>91</v>
      </c>
      <c r="S3192" s="7" t="s">
        <v>208</v>
      </c>
      <c r="T3192" s="7" t="s">
        <v>157</v>
      </c>
      <c r="U3192" s="7" t="s">
        <v>201</v>
      </c>
      <c r="V3192" s="7" t="s">
        <v>118</v>
      </c>
      <c r="W3192" s="7" t="s">
        <v>159</v>
      </c>
      <c r="X3192" s="7" t="s">
        <v>249</v>
      </c>
      <c r="Y3192" s="7" t="n">
        <v>0</v>
      </c>
      <c r="Z3192" s="7" t="n">
        <v>1</v>
      </c>
      <c r="AA3192" s="7" t="str">
        <f aca="false">IF(Y3192&gt;Z3192,"Win",IF(Y3192&lt;Z3192,"Loss","Draw"))</f>
        <v>Loss</v>
      </c>
      <c r="AB3192" s="7" t="s">
        <v>99</v>
      </c>
      <c r="AC3192" s="7" t="s">
        <v>99</v>
      </c>
      <c r="AD3192" s="7" t="s">
        <v>6806</v>
      </c>
      <c r="AE3192" s="7" t="s">
        <v>701</v>
      </c>
      <c r="AF3192" s="7" t="str">
        <f aca="false">IF(AD3192&lt;AE3192,AD3192,AE3192)</f>
        <v>Bats, Fire Spirit, Magic Archer, Miner, Skeletons, Tesla, The Log, Wall Breakers</v>
      </c>
      <c r="AG3192" s="7" t="str">
        <f aca="false">IF(AD3192&lt;AE3192,AE3192,AD3192)</f>
        <v>Dart Goblin, Fire Spirit, Goblin Barrel, Goblins, Ice Spirit, Rocket, Valkyrie, Wall Breakers</v>
      </c>
      <c r="AH3192" s="7" t="str">
        <f aca="false">IF(AD3192=AF3192,AA3192,IF(AA3192="Win","Loss",IF(AA3192="Loss","Win","Draw")))</f>
        <v>Loss</v>
      </c>
      <c r="AI3192" s="7" t="s">
        <v>297</v>
      </c>
    </row>
    <row r="3193" customFormat="false" ht="15" hidden="false" customHeight="true" outlineLevel="0" collapsed="false">
      <c r="A3193" s="7" t="s">
        <v>6803</v>
      </c>
      <c r="B3193" s="7" t="n">
        <v>3</v>
      </c>
      <c r="C3193" s="7" t="s">
        <v>567</v>
      </c>
      <c r="D3193" s="7" t="s">
        <v>568</v>
      </c>
      <c r="E3193" s="7" t="s">
        <v>1010</v>
      </c>
      <c r="F3193" s="7" t="s">
        <v>1011</v>
      </c>
      <c r="G3193" s="7" t="s">
        <v>6807</v>
      </c>
      <c r="H3193" s="7" t="s">
        <v>163</v>
      </c>
      <c r="I3193" s="7" t="s">
        <v>208</v>
      </c>
      <c r="J3193" s="7" t="s">
        <v>139</v>
      </c>
      <c r="K3193" s="7" t="s">
        <v>109</v>
      </c>
      <c r="L3193" s="7" t="s">
        <v>112</v>
      </c>
      <c r="M3193" s="7" t="s">
        <v>188</v>
      </c>
      <c r="N3193" s="7" t="s">
        <v>110</v>
      </c>
      <c r="O3193" s="7" t="s">
        <v>93</v>
      </c>
      <c r="P3193" s="7" t="s">
        <v>88</v>
      </c>
      <c r="Q3193" s="7" t="s">
        <v>114</v>
      </c>
      <c r="R3193" s="7" t="s">
        <v>241</v>
      </c>
      <c r="S3193" s="7" t="s">
        <v>153</v>
      </c>
      <c r="T3193" s="7" t="s">
        <v>150</v>
      </c>
      <c r="U3193" s="7" t="s">
        <v>242</v>
      </c>
      <c r="V3193" s="7" t="s">
        <v>88</v>
      </c>
      <c r="W3193" s="7" t="s">
        <v>116</v>
      </c>
      <c r="X3193" s="7" t="s">
        <v>137</v>
      </c>
      <c r="Y3193" s="7" t="n">
        <v>0</v>
      </c>
      <c r="Z3193" s="7" t="n">
        <v>3</v>
      </c>
      <c r="AA3193" s="7" t="str">
        <f aca="false">IF(Y3193&gt;Z3193,"Win",IF(Y3193&lt;Z3193,"Loss","Draw"))</f>
        <v>Loss</v>
      </c>
      <c r="AB3193" s="7" t="s">
        <v>99</v>
      </c>
      <c r="AC3193" s="7" t="s">
        <v>99</v>
      </c>
      <c r="AD3193" s="7" t="s">
        <v>285</v>
      </c>
      <c r="AE3193" s="7" t="s">
        <v>6434</v>
      </c>
      <c r="AF3193" s="7" t="str">
        <f aca="false">IF(AD3193&lt;AE3193,AD3193,AE3193)</f>
        <v>Berserker, Bomber, Cannon, Electro Spirit, Giant Snowball, Goblin Drill, Knight, Poison</v>
      </c>
      <c r="AG3193" s="7" t="str">
        <f aca="false">IF(AD3193&lt;AE3193,AE3193,AD3193)</f>
        <v>Berserker, Fireball, Lava Hound, Mega Minion, Spirit Empress, Tombstone, Valkyrie, Zap</v>
      </c>
      <c r="AH3193" s="7" t="str">
        <f aca="false">IF(AD3193=AF3193,AA3193,IF(AA3193="Win","Loss",IF(AA3193="Loss","Win","Draw")))</f>
        <v>Win</v>
      </c>
      <c r="AI3193" s="7" t="s">
        <v>297</v>
      </c>
    </row>
    <row r="3194" customFormat="false" ht="15" hidden="false" customHeight="true" outlineLevel="0" collapsed="false">
      <c r="A3194" s="7" t="s">
        <v>6808</v>
      </c>
      <c r="B3194" s="7" t="n">
        <v>1</v>
      </c>
      <c r="C3194" s="7" t="s">
        <v>567</v>
      </c>
      <c r="D3194" s="7" t="s">
        <v>568</v>
      </c>
      <c r="E3194" s="7" t="s">
        <v>1010</v>
      </c>
      <c r="F3194" s="7" t="s">
        <v>1011</v>
      </c>
      <c r="G3194" s="7" t="s">
        <v>6809</v>
      </c>
      <c r="H3194" s="7" t="s">
        <v>163</v>
      </c>
      <c r="I3194" s="7" t="s">
        <v>1885</v>
      </c>
      <c r="J3194" s="7" t="s">
        <v>95</v>
      </c>
      <c r="K3194" s="7" t="s">
        <v>141</v>
      </c>
      <c r="L3194" s="7" t="s">
        <v>306</v>
      </c>
      <c r="M3194" s="7" t="s">
        <v>97</v>
      </c>
      <c r="N3194" s="7" t="s">
        <v>86</v>
      </c>
      <c r="O3194" s="7" t="s">
        <v>187</v>
      </c>
      <c r="P3194" s="7" t="s">
        <v>449</v>
      </c>
      <c r="Q3194" s="7" t="s">
        <v>82</v>
      </c>
      <c r="R3194" s="7" t="s">
        <v>151</v>
      </c>
      <c r="S3194" s="7" t="s">
        <v>152</v>
      </c>
      <c r="T3194" s="7" t="s">
        <v>85</v>
      </c>
      <c r="U3194" s="7" t="s">
        <v>126</v>
      </c>
      <c r="V3194" s="7" t="s">
        <v>150</v>
      </c>
      <c r="W3194" s="7" t="s">
        <v>89</v>
      </c>
      <c r="X3194" s="7" t="s">
        <v>153</v>
      </c>
      <c r="Y3194" s="7" t="n">
        <v>0</v>
      </c>
      <c r="Z3194" s="7" t="n">
        <v>1</v>
      </c>
      <c r="AA3194" s="7" t="str">
        <f aca="false">IF(Y3194&gt;Z3194,"Win",IF(Y3194&lt;Z3194,"Loss","Draw"))</f>
        <v>Loss</v>
      </c>
      <c r="AB3194" s="7" t="s">
        <v>99</v>
      </c>
      <c r="AC3194" s="7" t="s">
        <v>99</v>
      </c>
      <c r="AD3194" s="7" t="s">
        <v>2811</v>
      </c>
      <c r="AE3194" s="7" t="s">
        <v>155</v>
      </c>
      <c r="AF3194" s="7" t="str">
        <f aca="false">IF(AD3194&lt;AE3194,AD3194,AE3194)</f>
        <v>Baby Dragon, Cannon, Electro Spirit, Lightning, Mighty Miner, Royal Hogs, Skeletons, The Log</v>
      </c>
      <c r="AG3194" s="7" t="str">
        <f aca="false">IF(AD3194&lt;AE3194,AE3194,AD3194)</f>
        <v>Barbarian Barrel, Electro Dragon, Elixir Collector, Golem, Lumberjack, Ronin, Skeleton Dragons, Tornado</v>
      </c>
      <c r="AH3194" s="7" t="str">
        <f aca="false">IF(AD3194=AF3194,AA3194,IF(AA3194="Win","Loss",IF(AA3194="Loss","Win","Draw")))</f>
        <v>Win</v>
      </c>
      <c r="AI3194" s="7" t="s">
        <v>297</v>
      </c>
    </row>
    <row r="3195" customFormat="false" ht="15" hidden="false" customHeight="true" outlineLevel="0" collapsed="false">
      <c r="A3195" s="7" t="s">
        <v>6808</v>
      </c>
      <c r="B3195" s="7" t="n">
        <v>2</v>
      </c>
      <c r="C3195" s="7" t="s">
        <v>567</v>
      </c>
      <c r="D3195" s="7" t="s">
        <v>568</v>
      </c>
      <c r="E3195" s="7" t="s">
        <v>1010</v>
      </c>
      <c r="F3195" s="7" t="s">
        <v>1011</v>
      </c>
      <c r="G3195" s="7" t="s">
        <v>6810</v>
      </c>
      <c r="H3195" s="7" t="s">
        <v>163</v>
      </c>
      <c r="I3195" s="7" t="s">
        <v>203</v>
      </c>
      <c r="J3195" s="7" t="s">
        <v>202</v>
      </c>
      <c r="K3195" s="7" t="s">
        <v>201</v>
      </c>
      <c r="L3195" s="7" t="s">
        <v>157</v>
      </c>
      <c r="M3195" s="7" t="s">
        <v>204</v>
      </c>
      <c r="N3195" s="7" t="s">
        <v>118</v>
      </c>
      <c r="O3195" s="7" t="s">
        <v>88</v>
      </c>
      <c r="P3195" s="7" t="s">
        <v>87</v>
      </c>
      <c r="Q3195" s="7" t="s">
        <v>233</v>
      </c>
      <c r="R3195" s="7" t="s">
        <v>202</v>
      </c>
      <c r="S3195" s="7" t="s">
        <v>201</v>
      </c>
      <c r="T3195" s="7" t="s">
        <v>88</v>
      </c>
      <c r="U3195" s="7" t="s">
        <v>234</v>
      </c>
      <c r="V3195" s="7" t="s">
        <v>157</v>
      </c>
      <c r="W3195" s="7" t="s">
        <v>111</v>
      </c>
      <c r="X3195" s="7" t="s">
        <v>204</v>
      </c>
      <c r="Y3195" s="7" t="n">
        <v>1</v>
      </c>
      <c r="Z3195" s="7" t="n">
        <v>0</v>
      </c>
      <c r="AA3195" s="7" t="str">
        <f aca="false">IF(Y3195&gt;Z3195,"Win",IF(Y3195&lt;Z3195,"Loss","Draw"))</f>
        <v>Win</v>
      </c>
      <c r="AB3195" s="7" t="s">
        <v>99</v>
      </c>
      <c r="AC3195" s="7" t="s">
        <v>99</v>
      </c>
      <c r="AD3195" s="7" t="s">
        <v>206</v>
      </c>
      <c r="AE3195" s="7" t="s">
        <v>380</v>
      </c>
      <c r="AF3195" s="7" t="str">
        <f aca="false">IF(AD3195&lt;AE3195,AD3195,AE3195)</f>
        <v>Bats, Berserker, Bomb Tower, Fire Spirit, Magic Archer, Miner, Royal Delivery, Wall Breakers</v>
      </c>
      <c r="AG3195" s="7" t="str">
        <f aca="false">IF(AD3195&lt;AE3195,AE3195,AD3195)</f>
        <v>Berserker, Fire Spirit, Goblin Barrel, Ice Spirit, Magic Archer, Royal Delivery, Tesla, Wall Breakers</v>
      </c>
      <c r="AH3195" s="7" t="str">
        <f aca="false">IF(AD3195=AF3195,AA3195,IF(AA3195="Win","Loss",IF(AA3195="Loss","Win","Draw")))</f>
        <v>Loss</v>
      </c>
      <c r="AI3195" s="7" t="s">
        <v>297</v>
      </c>
    </row>
    <row r="3196" customFormat="false" ht="15" hidden="false" customHeight="true" outlineLevel="0" collapsed="false">
      <c r="A3196" s="7" t="s">
        <v>6808</v>
      </c>
      <c r="B3196" s="7" t="n">
        <v>3</v>
      </c>
      <c r="C3196" s="7" t="s">
        <v>567</v>
      </c>
      <c r="D3196" s="7" t="s">
        <v>568</v>
      </c>
      <c r="E3196" s="7" t="s">
        <v>1010</v>
      </c>
      <c r="F3196" s="7" t="s">
        <v>1011</v>
      </c>
      <c r="G3196" s="7" t="s">
        <v>6811</v>
      </c>
      <c r="H3196" s="7" t="s">
        <v>163</v>
      </c>
      <c r="I3196" s="7" t="s">
        <v>185</v>
      </c>
      <c r="J3196" s="7" t="s">
        <v>158</v>
      </c>
      <c r="K3196" s="7" t="s">
        <v>114</v>
      </c>
      <c r="L3196" s="7" t="s">
        <v>130</v>
      </c>
      <c r="M3196" s="7" t="s">
        <v>96</v>
      </c>
      <c r="N3196" s="7" t="s">
        <v>115</v>
      </c>
      <c r="O3196" s="7" t="s">
        <v>447</v>
      </c>
      <c r="P3196" s="7" t="s">
        <v>323</v>
      </c>
      <c r="Q3196" s="7" t="s">
        <v>177</v>
      </c>
      <c r="R3196" s="7" t="s">
        <v>91</v>
      </c>
      <c r="S3196" s="7" t="s">
        <v>124</v>
      </c>
      <c r="T3196" s="7" t="s">
        <v>215</v>
      </c>
      <c r="U3196" s="7" t="s">
        <v>95</v>
      </c>
      <c r="V3196" s="7" t="s">
        <v>257</v>
      </c>
      <c r="W3196" s="7" t="s">
        <v>93</v>
      </c>
      <c r="X3196" s="7" t="s">
        <v>143</v>
      </c>
      <c r="Y3196" s="7" t="n">
        <v>0</v>
      </c>
      <c r="Z3196" s="7" t="n">
        <v>1</v>
      </c>
      <c r="AA3196" s="7" t="str">
        <f aca="false">IF(Y3196&gt;Z3196,"Win",IF(Y3196&lt;Z3196,"Loss","Draw"))</f>
        <v>Loss</v>
      </c>
      <c r="AB3196" s="7" t="s">
        <v>99</v>
      </c>
      <c r="AC3196" s="7" t="s">
        <v>99</v>
      </c>
      <c r="AD3196" s="7" t="s">
        <v>6812</v>
      </c>
      <c r="AE3196" s="7" t="s">
        <v>4752</v>
      </c>
      <c r="AF3196" s="7" t="str">
        <f aca="false">IF(AD3196&lt;AE3196,AD3196,AE3196)</f>
        <v>Arrows, Bowler, Executioner, Giant, Giant Snowball, Graveyard, Mini P.E.K.K.A, Minions</v>
      </c>
      <c r="AG3196" s="7" t="str">
        <f aca="false">IF(AD3196&lt;AE3196,AE3196,AD3196)</f>
        <v>Barbarian Barrel, Fireball, Fisherman, Goblins, Heal Spirit, Hunter, Royal Ghost, Royal Giant</v>
      </c>
      <c r="AH3196" s="7" t="str">
        <f aca="false">IF(AD3196=AF3196,AA3196,IF(AA3196="Win","Loss",IF(AA3196="Loss","Win","Draw")))</f>
        <v>Loss</v>
      </c>
      <c r="AI3196" s="7" t="s">
        <v>297</v>
      </c>
    </row>
    <row r="3197" customFormat="false" ht="15" hidden="false" customHeight="true" outlineLevel="0" collapsed="false">
      <c r="A3197" s="7" t="s">
        <v>6813</v>
      </c>
      <c r="B3197" s="7" t="n">
        <v>1</v>
      </c>
      <c r="C3197" s="7" t="s">
        <v>567</v>
      </c>
      <c r="D3197" s="7" t="s">
        <v>568</v>
      </c>
      <c r="E3197" s="7" t="s">
        <v>1010</v>
      </c>
      <c r="F3197" s="7" t="s">
        <v>1011</v>
      </c>
      <c r="G3197" s="7" t="s">
        <v>6814</v>
      </c>
      <c r="H3197" s="7" t="s">
        <v>485</v>
      </c>
      <c r="I3197" s="7" t="s">
        <v>137</v>
      </c>
      <c r="J3197" s="7" t="s">
        <v>194</v>
      </c>
      <c r="K3197" s="7" t="s">
        <v>114</v>
      </c>
      <c r="L3197" s="7" t="s">
        <v>97</v>
      </c>
      <c r="M3197" s="7" t="s">
        <v>157</v>
      </c>
      <c r="N3197" s="7" t="s">
        <v>126</v>
      </c>
      <c r="O3197" s="7" t="s">
        <v>116</v>
      </c>
      <c r="P3197" s="7" t="s">
        <v>234</v>
      </c>
      <c r="Q3197" s="7" t="s">
        <v>127</v>
      </c>
      <c r="R3197" s="7" t="s">
        <v>128</v>
      </c>
      <c r="S3197" s="7" t="s">
        <v>129</v>
      </c>
      <c r="T3197" s="7" t="s">
        <v>133</v>
      </c>
      <c r="U3197" s="7" t="s">
        <v>97</v>
      </c>
      <c r="V3197" s="7" t="s">
        <v>132</v>
      </c>
      <c r="W3197" s="7" t="s">
        <v>131</v>
      </c>
      <c r="X3197" s="7" t="s">
        <v>130</v>
      </c>
      <c r="Y3197" s="7" t="n">
        <v>0</v>
      </c>
      <c r="Z3197" s="7" t="n">
        <v>3</v>
      </c>
      <c r="AA3197" s="7" t="str">
        <f aca="false">IF(Y3197&gt;Z3197,"Win",IF(Y3197&lt;Z3197,"Loss","Draw"))</f>
        <v>Loss</v>
      </c>
      <c r="AB3197" s="7" t="s">
        <v>99</v>
      </c>
      <c r="AC3197" s="7" t="s">
        <v>99</v>
      </c>
      <c r="AD3197" s="7" t="s">
        <v>1057</v>
      </c>
      <c r="AE3197" s="7" t="s">
        <v>1762</v>
      </c>
      <c r="AF3197" s="7" t="str">
        <f aca="false">IF(AD3197&lt;AE3197,AD3197,AE3197)</f>
        <v>Archer Queen, Bomb Tower, Fire Spirit, Giant Snowball, Goblin Drill, Poison, Ronin, Skeletons</v>
      </c>
      <c r="AG3197" s="7" t="str">
        <f aca="false">IF(AD3197&lt;AE3197,AE3197,AD3197)</f>
        <v>Arrows, Bandit, Battle Ram, Electro Wizard, Golden Knight, Mega Knight, Mother Witch, Ronin</v>
      </c>
      <c r="AH3197" s="7" t="str">
        <f aca="false">IF(AD3197=AF3197,AA3197,IF(AA3197="Win","Loss",IF(AA3197="Loss","Win","Draw")))</f>
        <v>Loss</v>
      </c>
      <c r="AI3197" s="7" t="s">
        <v>297</v>
      </c>
    </row>
    <row r="3198" customFormat="false" ht="15" hidden="false" customHeight="true" outlineLevel="0" collapsed="false">
      <c r="A3198" s="7" t="s">
        <v>6813</v>
      </c>
      <c r="B3198" s="7" t="n">
        <v>2</v>
      </c>
      <c r="C3198" s="7" t="s">
        <v>567</v>
      </c>
      <c r="D3198" s="7" t="s">
        <v>568</v>
      </c>
      <c r="E3198" s="7" t="s">
        <v>1010</v>
      </c>
      <c r="F3198" s="7" t="s">
        <v>1011</v>
      </c>
      <c r="G3198" s="7" t="s">
        <v>6815</v>
      </c>
      <c r="H3198" s="7" t="s">
        <v>163</v>
      </c>
      <c r="I3198" s="7" t="s">
        <v>82</v>
      </c>
      <c r="J3198" s="7" t="s">
        <v>202</v>
      </c>
      <c r="K3198" s="7" t="s">
        <v>87</v>
      </c>
      <c r="L3198" s="7" t="s">
        <v>164</v>
      </c>
      <c r="M3198" s="7" t="s">
        <v>95</v>
      </c>
      <c r="N3198" s="7" t="s">
        <v>778</v>
      </c>
      <c r="O3198" s="7" t="s">
        <v>150</v>
      </c>
      <c r="P3198" s="7" t="s">
        <v>88</v>
      </c>
      <c r="Q3198" s="7" t="s">
        <v>82</v>
      </c>
      <c r="R3198" s="7" t="s">
        <v>108</v>
      </c>
      <c r="S3198" s="7" t="s">
        <v>84</v>
      </c>
      <c r="T3198" s="7" t="s">
        <v>88</v>
      </c>
      <c r="U3198" s="7" t="s">
        <v>85</v>
      </c>
      <c r="V3198" s="7" t="s">
        <v>150</v>
      </c>
      <c r="W3198" s="7" t="s">
        <v>95</v>
      </c>
      <c r="X3198" s="7" t="s">
        <v>87</v>
      </c>
      <c r="Y3198" s="7" t="n">
        <v>0</v>
      </c>
      <c r="Z3198" s="7" t="n">
        <v>1</v>
      </c>
      <c r="AA3198" s="7" t="str">
        <f aca="false">IF(Y3198&gt;Z3198,"Win",IF(Y3198&lt;Z3198,"Loss","Draw"))</f>
        <v>Loss</v>
      </c>
      <c r="AB3198" s="7" t="s">
        <v>99</v>
      </c>
      <c r="AC3198" s="7" t="s">
        <v>99</v>
      </c>
      <c r="AD3198" s="7" t="s">
        <v>6816</v>
      </c>
      <c r="AE3198" s="7" t="s">
        <v>2956</v>
      </c>
      <c r="AF3198" s="7" t="str">
        <f aca="false">IF(AD3198&lt;AE3198,AD3198,AE3198)</f>
        <v>Archers, Barbarian Barrel, Berserker, Dark Prince, Electro Spirit, Lightning, Royal Hogs, Tesla</v>
      </c>
      <c r="AG3198" s="7" t="str">
        <f aca="false">IF(AD3198&lt;AE3198,AE3198,AD3198)</f>
        <v>Barbarian Barrel, Berserker, Earthquake, Electro Spirit, Magic Archer, P.E.K.K.A, Royal Hogs, Tesla</v>
      </c>
      <c r="AH3198" s="7" t="str">
        <f aca="false">IF(AD3198=AF3198,AA3198,IF(AA3198="Win","Loss",IF(AA3198="Loss","Win","Draw")))</f>
        <v>Win</v>
      </c>
      <c r="AI3198" s="7" t="s">
        <v>297</v>
      </c>
    </row>
    <row r="3199" customFormat="false" ht="15" hidden="false" customHeight="true" outlineLevel="0" collapsed="false">
      <c r="A3199" s="7" t="s">
        <v>6813</v>
      </c>
      <c r="B3199" s="7" t="n">
        <v>3</v>
      </c>
      <c r="C3199" s="7" t="s">
        <v>567</v>
      </c>
      <c r="D3199" s="7" t="s">
        <v>568</v>
      </c>
      <c r="E3199" s="7" t="s">
        <v>1010</v>
      </c>
      <c r="F3199" s="7" t="s">
        <v>1011</v>
      </c>
      <c r="G3199" s="7" t="s">
        <v>6817</v>
      </c>
      <c r="H3199" s="7" t="s">
        <v>163</v>
      </c>
      <c r="I3199" s="7" t="s">
        <v>141</v>
      </c>
      <c r="J3199" s="7" t="s">
        <v>139</v>
      </c>
      <c r="K3199" s="7" t="s">
        <v>109</v>
      </c>
      <c r="L3199" s="7" t="s">
        <v>130</v>
      </c>
      <c r="M3199" s="7" t="s">
        <v>440</v>
      </c>
      <c r="N3199" s="7" t="s">
        <v>306</v>
      </c>
      <c r="O3199" s="7" t="s">
        <v>242</v>
      </c>
      <c r="P3199" s="7" t="s">
        <v>441</v>
      </c>
      <c r="Q3199" s="7" t="s">
        <v>141</v>
      </c>
      <c r="R3199" s="7" t="s">
        <v>83</v>
      </c>
      <c r="S3199" s="7" t="s">
        <v>257</v>
      </c>
      <c r="T3199" s="7" t="s">
        <v>89</v>
      </c>
      <c r="U3199" s="7" t="s">
        <v>165</v>
      </c>
      <c r="V3199" s="7" t="s">
        <v>142</v>
      </c>
      <c r="W3199" s="7" t="s">
        <v>93</v>
      </c>
      <c r="X3199" s="7" t="s">
        <v>143</v>
      </c>
      <c r="Y3199" s="7" t="n">
        <v>1</v>
      </c>
      <c r="Z3199" s="7" t="n">
        <v>0</v>
      </c>
      <c r="AA3199" s="7" t="str">
        <f aca="false">IF(Y3199&gt;Z3199,"Win",IF(Y3199&lt;Z3199,"Loss","Draw"))</f>
        <v>Win</v>
      </c>
      <c r="AB3199" s="7" t="s">
        <v>99</v>
      </c>
      <c r="AC3199" s="7" t="s">
        <v>99</v>
      </c>
      <c r="AD3199" s="7" t="s">
        <v>443</v>
      </c>
      <c r="AE3199" s="7" t="s">
        <v>6818</v>
      </c>
      <c r="AF3199" s="7" t="str">
        <f aca="false">IF(AD3199&lt;AE3199,AD3199,AE3199)</f>
        <v>Arrows, Bomber, Elite Barbarians, Golem, Lumberjack, Mega Minion, Night Witch, Zap</v>
      </c>
      <c r="AG3199" s="7" t="str">
        <f aca="false">IF(AD3199&lt;AE3199,AE3199,AD3199)</f>
        <v>Fireball, Heal Spirit, Hog Rider, Hunter, Lumberjack, Monk, The Log, Three Musketeers</v>
      </c>
      <c r="AH3199" s="7" t="str">
        <f aca="false">IF(AD3199=AF3199,AA3199,IF(AA3199="Win","Loss",IF(AA3199="Loss","Win","Draw")))</f>
        <v>Win</v>
      </c>
      <c r="AI3199" s="7" t="s">
        <v>297</v>
      </c>
    </row>
    <row r="3200" customFormat="false" ht="15" hidden="false" customHeight="true" outlineLevel="0" collapsed="false">
      <c r="A3200" s="5" t="s">
        <v>6819</v>
      </c>
      <c r="B3200" s="5" t="n">
        <v>1</v>
      </c>
      <c r="C3200" s="5" t="s">
        <v>567</v>
      </c>
      <c r="D3200" s="5" t="s">
        <v>568</v>
      </c>
      <c r="E3200" s="5" t="s">
        <v>613</v>
      </c>
      <c r="F3200" s="5" t="s">
        <v>614</v>
      </c>
      <c r="G3200" s="5" t="s">
        <v>4962</v>
      </c>
      <c r="H3200" s="5" t="s">
        <v>163</v>
      </c>
      <c r="I3200" s="5" t="s">
        <v>90</v>
      </c>
      <c r="J3200" s="5" t="s">
        <v>123</v>
      </c>
      <c r="K3200" s="5" t="s">
        <v>124</v>
      </c>
      <c r="L3200" s="5" t="s">
        <v>125</v>
      </c>
      <c r="M3200" s="5" t="s">
        <v>85</v>
      </c>
      <c r="N3200" s="5" t="s">
        <v>96</v>
      </c>
      <c r="O3200" s="5" t="s">
        <v>126</v>
      </c>
      <c r="P3200" s="5" t="s">
        <v>95</v>
      </c>
      <c r="Q3200" s="5" t="s">
        <v>90</v>
      </c>
      <c r="R3200" s="5" t="s">
        <v>123</v>
      </c>
      <c r="S3200" s="5" t="s">
        <v>124</v>
      </c>
      <c r="T3200" s="5" t="s">
        <v>126</v>
      </c>
      <c r="U3200" s="5" t="s">
        <v>95</v>
      </c>
      <c r="V3200" s="5" t="s">
        <v>85</v>
      </c>
      <c r="W3200" s="5" t="s">
        <v>96</v>
      </c>
      <c r="X3200" s="5" t="s">
        <v>125</v>
      </c>
      <c r="Y3200" s="5" t="n">
        <v>0</v>
      </c>
      <c r="Z3200" s="5" t="n">
        <v>3</v>
      </c>
      <c r="AA3200" s="5" t="str">
        <f aca="false">IF(Y3200&gt;Z3200,"Win",IF(Y3200&lt;Z3200,"Loss","Draw"))</f>
        <v>Loss</v>
      </c>
      <c r="AB3200" s="5" t="s">
        <v>98</v>
      </c>
      <c r="AC3200" s="5" t="s">
        <v>99</v>
      </c>
      <c r="AD3200" s="5" t="s">
        <v>134</v>
      </c>
      <c r="AE3200" s="5" t="s">
        <v>134</v>
      </c>
      <c r="AF3200" s="5" t="str">
        <f aca="false">IF(AD3200&lt;AE3200,AD3200,AE3200)</f>
        <v>Barbarian Barrel, Cannon Cart, Goblinstein, Lightning, Minions, Mortar, Royal Ghost, Skeletons</v>
      </c>
      <c r="AG3200" s="5" t="str">
        <f aca="false">IF(AD3200&lt;AE3200,AE3200,AD3200)</f>
        <v>Barbarian Barrel, Cannon Cart, Goblinstein, Lightning, Minions, Mortar, Royal Ghost, Skeletons</v>
      </c>
      <c r="AH3200" s="5" t="str">
        <f aca="false">IF(AD3200=AF3200,AA3200,IF(AA3200="Win","Loss",IF(AA3200="Loss","Win","Draw")))</f>
        <v>Loss</v>
      </c>
      <c r="AI3200" s="5" t="s">
        <v>297</v>
      </c>
    </row>
    <row r="3201" customFormat="false" ht="15" hidden="false" customHeight="true" outlineLevel="0" collapsed="false">
      <c r="A3201" s="5" t="s">
        <v>6819</v>
      </c>
      <c r="B3201" s="5" t="n">
        <v>2</v>
      </c>
      <c r="C3201" s="5" t="s">
        <v>567</v>
      </c>
      <c r="D3201" s="5" t="s">
        <v>568</v>
      </c>
      <c r="E3201" s="5" t="s">
        <v>613</v>
      </c>
      <c r="F3201" s="5" t="s">
        <v>614</v>
      </c>
      <c r="G3201" s="5" t="s">
        <v>4963</v>
      </c>
      <c r="H3201" s="5" t="s">
        <v>485</v>
      </c>
      <c r="I3201" s="5" t="s">
        <v>201</v>
      </c>
      <c r="J3201" s="5" t="s">
        <v>202</v>
      </c>
      <c r="K3201" s="5" t="s">
        <v>203</v>
      </c>
      <c r="L3201" s="5" t="s">
        <v>88</v>
      </c>
      <c r="M3201" s="5" t="s">
        <v>157</v>
      </c>
      <c r="N3201" s="5" t="s">
        <v>118</v>
      </c>
      <c r="O3201" s="5" t="s">
        <v>204</v>
      </c>
      <c r="P3201" s="5" t="s">
        <v>87</v>
      </c>
      <c r="Q3201" s="5" t="s">
        <v>201</v>
      </c>
      <c r="R3201" s="5" t="s">
        <v>202</v>
      </c>
      <c r="S3201" s="5" t="s">
        <v>203</v>
      </c>
      <c r="T3201" s="5" t="s">
        <v>88</v>
      </c>
      <c r="U3201" s="5" t="s">
        <v>157</v>
      </c>
      <c r="V3201" s="5" t="s">
        <v>118</v>
      </c>
      <c r="W3201" s="5" t="s">
        <v>204</v>
      </c>
      <c r="X3201" s="5" t="s">
        <v>87</v>
      </c>
      <c r="Y3201" s="5" t="n">
        <v>1</v>
      </c>
      <c r="Z3201" s="5" t="n">
        <v>0</v>
      </c>
      <c r="AA3201" s="5" t="str">
        <f aca="false">IF(Y3201&gt;Z3201,"Win",IF(Y3201&lt;Z3201,"Loss","Draw"))</f>
        <v>Win</v>
      </c>
      <c r="AB3201" s="5" t="s">
        <v>98</v>
      </c>
      <c r="AC3201" s="5" t="s">
        <v>99</v>
      </c>
      <c r="AD3201" s="5" t="s">
        <v>206</v>
      </c>
      <c r="AE3201" s="5" t="s">
        <v>206</v>
      </c>
      <c r="AF3201" s="5" t="str">
        <f aca="false">IF(AD3201&lt;AE3201,AD3201,AE3201)</f>
        <v>Berserker, Fire Spirit, Goblin Barrel, Ice Spirit, Magic Archer, Royal Delivery, Tesla, Wall Breakers</v>
      </c>
      <c r="AG3201" s="5" t="str">
        <f aca="false">IF(AD3201&lt;AE3201,AE3201,AD3201)</f>
        <v>Berserker, Fire Spirit, Goblin Barrel, Ice Spirit, Magic Archer, Royal Delivery, Tesla, Wall Breakers</v>
      </c>
      <c r="AH3201" s="5" t="str">
        <f aca="false">IF(AD3201=AF3201,AA3201,IF(AA3201="Win","Loss",IF(AA3201="Loss","Win","Draw")))</f>
        <v>Win</v>
      </c>
      <c r="AI3201" s="5" t="s">
        <v>297</v>
      </c>
    </row>
    <row r="3202" customFormat="false" ht="15" hidden="false" customHeight="true" outlineLevel="0" collapsed="false">
      <c r="A3202" s="5" t="s">
        <v>6819</v>
      </c>
      <c r="B3202" s="5" t="n">
        <v>3</v>
      </c>
      <c r="C3202" s="5" t="s">
        <v>567</v>
      </c>
      <c r="D3202" s="5" t="s">
        <v>568</v>
      </c>
      <c r="E3202" s="5" t="s">
        <v>613</v>
      </c>
      <c r="F3202" s="5" t="s">
        <v>614</v>
      </c>
      <c r="G3202" s="5" t="s">
        <v>4964</v>
      </c>
      <c r="H3202" s="5" t="s">
        <v>485</v>
      </c>
      <c r="I3202" s="5" t="s">
        <v>177</v>
      </c>
      <c r="J3202" s="5" t="s">
        <v>188</v>
      </c>
      <c r="K3202" s="5" t="s">
        <v>83</v>
      </c>
      <c r="L3202" s="5" t="s">
        <v>133</v>
      </c>
      <c r="M3202" s="5" t="s">
        <v>215</v>
      </c>
      <c r="N3202" s="5" t="s">
        <v>93</v>
      </c>
      <c r="O3202" s="5" t="s">
        <v>86</v>
      </c>
      <c r="P3202" s="5" t="s">
        <v>89</v>
      </c>
      <c r="Q3202" s="5" t="s">
        <v>84</v>
      </c>
      <c r="R3202" s="5" t="s">
        <v>241</v>
      </c>
      <c r="S3202" s="5" t="s">
        <v>114</v>
      </c>
      <c r="T3202" s="5" t="s">
        <v>91</v>
      </c>
      <c r="U3202" s="5" t="s">
        <v>150</v>
      </c>
      <c r="V3202" s="5" t="s">
        <v>116</v>
      </c>
      <c r="W3202" s="5" t="s">
        <v>137</v>
      </c>
      <c r="X3202" s="5" t="s">
        <v>209</v>
      </c>
      <c r="Y3202" s="5" t="n">
        <v>1</v>
      </c>
      <c r="Z3202" s="5" t="n">
        <v>0</v>
      </c>
      <c r="AA3202" s="5" t="str">
        <f aca="false">IF(Y3202&gt;Z3202,"Win",IF(Y3202&lt;Z3202,"Loss","Draw"))</f>
        <v>Win</v>
      </c>
      <c r="AB3202" s="5" t="s">
        <v>98</v>
      </c>
      <c r="AC3202" s="5" t="s">
        <v>99</v>
      </c>
      <c r="AD3202" s="5" t="s">
        <v>494</v>
      </c>
      <c r="AE3202" s="5" t="s">
        <v>442</v>
      </c>
      <c r="AF3202" s="5" t="str">
        <f aca="false">IF(AD3202&lt;AE3202,AD3202,AE3202)</f>
        <v>Archers, Electro Spirit, Giant Snowball, Goblin Drill, Goblins, Inferno Tower, Knight, Poison</v>
      </c>
      <c r="AG3202" s="5" t="str">
        <f aca="false">IF(AD3202&lt;AE3202,AE3202,AD3202)</f>
        <v>Fireball, Fisherman, Monk, Mother Witch, Royal Giant, Skeleton Dragons, The Log, Tombstone</v>
      </c>
      <c r="AH3202" s="5" t="str">
        <f aca="false">IF(AD3202=AF3202,AA3202,IF(AA3202="Win","Loss",IF(AA3202="Loss","Win","Draw")))</f>
        <v>Loss</v>
      </c>
      <c r="AI3202" s="5" t="s">
        <v>297</v>
      </c>
    </row>
    <row r="3203" customFormat="false" ht="15" hidden="false" customHeight="true" outlineLevel="0" collapsed="false">
      <c r="A3203" s="7" t="s">
        <v>6820</v>
      </c>
      <c r="B3203" s="7" t="n">
        <v>1</v>
      </c>
      <c r="C3203" s="7" t="s">
        <v>567</v>
      </c>
      <c r="D3203" s="7" t="s">
        <v>568</v>
      </c>
      <c r="E3203" s="7" t="s">
        <v>613</v>
      </c>
      <c r="F3203" s="7" t="s">
        <v>614</v>
      </c>
      <c r="G3203" s="7" t="s">
        <v>4966</v>
      </c>
      <c r="H3203" s="7" t="s">
        <v>485</v>
      </c>
      <c r="I3203" s="7" t="s">
        <v>208</v>
      </c>
      <c r="J3203" s="7" t="s">
        <v>188</v>
      </c>
      <c r="K3203" s="7" t="s">
        <v>109</v>
      </c>
      <c r="L3203" s="7" t="s">
        <v>110</v>
      </c>
      <c r="M3203" s="7" t="s">
        <v>112</v>
      </c>
      <c r="N3203" s="7" t="s">
        <v>88</v>
      </c>
      <c r="O3203" s="7" t="s">
        <v>93</v>
      </c>
      <c r="P3203" s="7" t="s">
        <v>86</v>
      </c>
      <c r="Q3203" s="7" t="s">
        <v>152</v>
      </c>
      <c r="R3203" s="7" t="s">
        <v>128</v>
      </c>
      <c r="S3203" s="7" t="s">
        <v>107</v>
      </c>
      <c r="T3203" s="7" t="s">
        <v>95</v>
      </c>
      <c r="U3203" s="7" t="s">
        <v>306</v>
      </c>
      <c r="V3203" s="7" t="s">
        <v>307</v>
      </c>
      <c r="W3203" s="7" t="s">
        <v>85</v>
      </c>
      <c r="X3203" s="7" t="s">
        <v>187</v>
      </c>
      <c r="Y3203" s="7" t="n">
        <v>1</v>
      </c>
      <c r="Z3203" s="7" t="n">
        <v>0</v>
      </c>
      <c r="AA3203" s="7" t="str">
        <f aca="false">IF(Y3203&gt;Z3203,"Win",IF(Y3203&lt;Z3203,"Loss","Draw"))</f>
        <v>Win</v>
      </c>
      <c r="AB3203" s="7" t="s">
        <v>99</v>
      </c>
      <c r="AC3203" s="7" t="s">
        <v>99</v>
      </c>
      <c r="AD3203" s="7" t="s">
        <v>368</v>
      </c>
      <c r="AE3203" s="7" t="s">
        <v>603</v>
      </c>
      <c r="AF3203" s="7" t="str">
        <f aca="false">IF(AD3203&lt;AE3203,AD3203,AE3203)</f>
        <v>Baby Dragon, Barbarian Barrel, Goblin Cage, Golden Knight, Golem, Ice Wizard, Lightning, Tornado</v>
      </c>
      <c r="AG3203" s="7" t="str">
        <f aca="false">IF(AD3203&lt;AE3203,AE3203,AD3203)</f>
        <v>Berserker, Fireball, Lava Hound, Skeleton Dragons, Spirit Empress, Tombstone, Valkyrie, Zap</v>
      </c>
      <c r="AH3203" s="7" t="str">
        <f aca="false">IF(AD3203=AF3203,AA3203,IF(AA3203="Win","Loss",IF(AA3203="Loss","Win","Draw")))</f>
        <v>Loss</v>
      </c>
      <c r="AI3203" s="7" t="s">
        <v>297</v>
      </c>
    </row>
    <row r="3204" customFormat="false" ht="15" hidden="false" customHeight="true" outlineLevel="0" collapsed="false">
      <c r="A3204" s="7" t="s">
        <v>6820</v>
      </c>
      <c r="B3204" s="7" t="n">
        <v>2</v>
      </c>
      <c r="C3204" s="7" t="s">
        <v>567</v>
      </c>
      <c r="D3204" s="7" t="s">
        <v>568</v>
      </c>
      <c r="E3204" s="7" t="s">
        <v>613</v>
      </c>
      <c r="F3204" s="7" t="s">
        <v>614</v>
      </c>
      <c r="G3204" s="7" t="s">
        <v>4967</v>
      </c>
      <c r="H3204" s="7" t="s">
        <v>485</v>
      </c>
      <c r="I3204" s="7" t="s">
        <v>152</v>
      </c>
      <c r="J3204" s="7" t="s">
        <v>128</v>
      </c>
      <c r="K3204" s="7" t="s">
        <v>107</v>
      </c>
      <c r="L3204" s="7" t="s">
        <v>306</v>
      </c>
      <c r="M3204" s="7" t="s">
        <v>85</v>
      </c>
      <c r="N3204" s="7" t="s">
        <v>307</v>
      </c>
      <c r="O3204" s="7" t="s">
        <v>187</v>
      </c>
      <c r="P3204" s="7" t="s">
        <v>95</v>
      </c>
      <c r="Q3204" s="7" t="s">
        <v>203</v>
      </c>
      <c r="R3204" s="7" t="s">
        <v>202</v>
      </c>
      <c r="S3204" s="7" t="s">
        <v>201</v>
      </c>
      <c r="T3204" s="7" t="s">
        <v>157</v>
      </c>
      <c r="U3204" s="7" t="s">
        <v>88</v>
      </c>
      <c r="V3204" s="7" t="s">
        <v>204</v>
      </c>
      <c r="W3204" s="7" t="s">
        <v>153</v>
      </c>
      <c r="X3204" s="7" t="s">
        <v>208</v>
      </c>
      <c r="Y3204" s="7" t="n">
        <v>1</v>
      </c>
      <c r="Z3204" s="7" t="n">
        <v>0</v>
      </c>
      <c r="AA3204" s="7" t="str">
        <f aca="false">IF(Y3204&gt;Z3204,"Win",IF(Y3204&lt;Z3204,"Loss","Draw"))</f>
        <v>Win</v>
      </c>
      <c r="AB3204" s="7" t="s">
        <v>99</v>
      </c>
      <c r="AC3204" s="7" t="s">
        <v>99</v>
      </c>
      <c r="AD3204" s="7" t="s">
        <v>603</v>
      </c>
      <c r="AE3204" s="7" t="s">
        <v>618</v>
      </c>
      <c r="AF3204" s="7" t="str">
        <f aca="false">IF(AD3204&lt;AE3204,AD3204,AE3204)</f>
        <v>Baby Dragon, Barbarian Barrel, Goblin Cage, Golden Knight, Golem, Ice Wizard, Lightning, Tornado</v>
      </c>
      <c r="AG3204" s="7" t="str">
        <f aca="false">IF(AD3204&lt;AE3204,AE3204,AD3204)</f>
        <v>Berserker, Cannon, Fire Spirit, Goblin Barrel, Magic Archer, Royal Delivery, Valkyrie, Wall Breakers</v>
      </c>
      <c r="AH3204" s="7" t="str">
        <f aca="false">IF(AD3204=AF3204,AA3204,IF(AA3204="Win","Loss",IF(AA3204="Loss","Win","Draw")))</f>
        <v>Win</v>
      </c>
      <c r="AI3204" s="7" t="s">
        <v>297</v>
      </c>
    </row>
    <row r="3205" customFormat="false" ht="15" hidden="false" customHeight="true" outlineLevel="0" collapsed="false">
      <c r="A3205" s="7" t="s">
        <v>6820</v>
      </c>
      <c r="B3205" s="7" t="n">
        <v>3</v>
      </c>
      <c r="C3205" s="7" t="s">
        <v>567</v>
      </c>
      <c r="D3205" s="7" t="s">
        <v>568</v>
      </c>
      <c r="E3205" s="7" t="s">
        <v>613</v>
      </c>
      <c r="F3205" s="7" t="s">
        <v>614</v>
      </c>
      <c r="G3205" s="7" t="s">
        <v>4968</v>
      </c>
      <c r="H3205" s="7" t="s">
        <v>163</v>
      </c>
      <c r="I3205" s="7" t="s">
        <v>219</v>
      </c>
      <c r="J3205" s="7" t="s">
        <v>83</v>
      </c>
      <c r="K3205" s="7" t="s">
        <v>87</v>
      </c>
      <c r="L3205" s="7" t="s">
        <v>165</v>
      </c>
      <c r="M3205" s="7" t="s">
        <v>164</v>
      </c>
      <c r="N3205" s="7" t="s">
        <v>193</v>
      </c>
      <c r="O3205" s="7" t="s">
        <v>150</v>
      </c>
      <c r="P3205" s="7" t="s">
        <v>89</v>
      </c>
      <c r="Q3205" s="7" t="s">
        <v>84</v>
      </c>
      <c r="R3205" s="7" t="s">
        <v>241</v>
      </c>
      <c r="S3205" s="7" t="s">
        <v>87</v>
      </c>
      <c r="T3205" s="7" t="s">
        <v>89</v>
      </c>
      <c r="U3205" s="7" t="s">
        <v>150</v>
      </c>
      <c r="V3205" s="7" t="s">
        <v>126</v>
      </c>
      <c r="W3205" s="7" t="s">
        <v>455</v>
      </c>
      <c r="X3205" s="7" t="s">
        <v>93</v>
      </c>
      <c r="Y3205" s="7" t="n">
        <v>1</v>
      </c>
      <c r="Z3205" s="7" t="n">
        <v>0</v>
      </c>
      <c r="AA3205" s="7" t="str">
        <f aca="false">IF(Y3205&gt;Z3205,"Win",IF(Y3205&lt;Z3205,"Loss","Draw"))</f>
        <v>Win</v>
      </c>
      <c r="AB3205" s="7" t="s">
        <v>99</v>
      </c>
      <c r="AC3205" s="7" t="s">
        <v>99</v>
      </c>
      <c r="AD3205" s="7" t="s">
        <v>3008</v>
      </c>
      <c r="AE3205" s="7" t="s">
        <v>456</v>
      </c>
      <c r="AF3205" s="7" t="str">
        <f aca="false">IF(AD3205&lt;AE3205,AD3205,AE3205)</f>
        <v>Archers, Electro Spirit, Fireball, Knight, Skeletons, Tesla, The Log, X-Bow</v>
      </c>
      <c r="AG3205" s="7" t="str">
        <f aca="false">IF(AD3205&lt;AE3205,AE3205,AD3205)</f>
        <v>Earthquake, Electro Spirit, Guards, Hog Rider, Monk, Tesla, The Log, Wizard</v>
      </c>
      <c r="AH3205" s="7" t="str">
        <f aca="false">IF(AD3205=AF3205,AA3205,IF(AA3205="Win","Loss",IF(AA3205="Loss","Win","Draw")))</f>
        <v>Loss</v>
      </c>
      <c r="AI3205" s="7" t="s">
        <v>297</v>
      </c>
    </row>
    <row r="3206" customFormat="false" ht="15" hidden="false" customHeight="true" outlineLevel="0" collapsed="false">
      <c r="A3206" s="7" t="s">
        <v>6821</v>
      </c>
      <c r="B3206" s="7" t="n">
        <v>1</v>
      </c>
      <c r="C3206" s="7" t="s">
        <v>567</v>
      </c>
      <c r="D3206" s="7" t="s">
        <v>568</v>
      </c>
      <c r="E3206" s="7" t="s">
        <v>613</v>
      </c>
      <c r="F3206" s="7" t="s">
        <v>614</v>
      </c>
      <c r="G3206" s="7" t="s">
        <v>4970</v>
      </c>
      <c r="H3206" s="7" t="s">
        <v>163</v>
      </c>
      <c r="I3206" s="7" t="s">
        <v>84</v>
      </c>
      <c r="J3206" s="7" t="s">
        <v>241</v>
      </c>
      <c r="K3206" s="7" t="s">
        <v>87</v>
      </c>
      <c r="L3206" s="7" t="s">
        <v>455</v>
      </c>
      <c r="M3206" s="7" t="s">
        <v>93</v>
      </c>
      <c r="N3206" s="7" t="s">
        <v>126</v>
      </c>
      <c r="O3206" s="7" t="s">
        <v>150</v>
      </c>
      <c r="P3206" s="7" t="s">
        <v>89</v>
      </c>
      <c r="Q3206" s="7" t="s">
        <v>114</v>
      </c>
      <c r="R3206" s="7" t="s">
        <v>158</v>
      </c>
      <c r="S3206" s="7" t="s">
        <v>84</v>
      </c>
      <c r="T3206" s="7" t="s">
        <v>97</v>
      </c>
      <c r="U3206" s="7" t="s">
        <v>447</v>
      </c>
      <c r="V3206" s="7" t="s">
        <v>130</v>
      </c>
      <c r="W3206" s="7" t="s">
        <v>96</v>
      </c>
      <c r="X3206" s="7" t="s">
        <v>115</v>
      </c>
      <c r="Y3206" s="7" t="n">
        <v>0</v>
      </c>
      <c r="Z3206" s="7" t="n">
        <v>1</v>
      </c>
      <c r="AA3206" s="7" t="str">
        <f aca="false">IF(Y3206&gt;Z3206,"Win",IF(Y3206&lt;Z3206,"Loss","Draw"))</f>
        <v>Loss</v>
      </c>
      <c r="AB3206" s="7" t="s">
        <v>99</v>
      </c>
      <c r="AC3206" s="7" t="s">
        <v>99</v>
      </c>
      <c r="AD3206" s="7" t="s">
        <v>456</v>
      </c>
      <c r="AE3206" s="7" t="s">
        <v>1014</v>
      </c>
      <c r="AF3206" s="7" t="str">
        <f aca="false">IF(AD3206&lt;AE3206,AD3206,AE3206)</f>
        <v>Archers, Arrows, Bowler, Giant, Giant Snowball, Graveyard, Minions, Ronin</v>
      </c>
      <c r="AG3206" s="7" t="str">
        <f aca="false">IF(AD3206&lt;AE3206,AE3206,AD3206)</f>
        <v>Archers, Electro Spirit, Fireball, Knight, Skeletons, Tesla, The Log, X-Bow</v>
      </c>
      <c r="AH3206" s="7" t="str">
        <f aca="false">IF(AD3206=AF3206,AA3206,IF(AA3206="Win","Loss",IF(AA3206="Loss","Win","Draw")))</f>
        <v>Win</v>
      </c>
      <c r="AI3206" s="7" t="s">
        <v>297</v>
      </c>
    </row>
    <row r="3207" customFormat="false" ht="15" hidden="false" customHeight="true" outlineLevel="0" collapsed="false">
      <c r="A3207" s="7" t="s">
        <v>6821</v>
      </c>
      <c r="B3207" s="7" t="n">
        <v>2</v>
      </c>
      <c r="C3207" s="7" t="s">
        <v>567</v>
      </c>
      <c r="D3207" s="7" t="s">
        <v>568</v>
      </c>
      <c r="E3207" s="7" t="s">
        <v>613</v>
      </c>
      <c r="F3207" s="7" t="s">
        <v>614</v>
      </c>
      <c r="G3207" s="7" t="s">
        <v>4971</v>
      </c>
      <c r="H3207" s="7" t="s">
        <v>485</v>
      </c>
      <c r="I3207" s="7" t="s">
        <v>137</v>
      </c>
      <c r="J3207" s="7" t="s">
        <v>202</v>
      </c>
      <c r="K3207" s="7" t="s">
        <v>114</v>
      </c>
      <c r="L3207" s="7" t="s">
        <v>108</v>
      </c>
      <c r="M3207" s="7" t="s">
        <v>88</v>
      </c>
      <c r="N3207" s="7" t="s">
        <v>116</v>
      </c>
      <c r="O3207" s="7" t="s">
        <v>157</v>
      </c>
      <c r="P3207" s="7" t="s">
        <v>234</v>
      </c>
      <c r="Q3207" s="7" t="s">
        <v>152</v>
      </c>
      <c r="R3207" s="7" t="s">
        <v>108</v>
      </c>
      <c r="S3207" s="7" t="s">
        <v>82</v>
      </c>
      <c r="T3207" s="7" t="s">
        <v>95</v>
      </c>
      <c r="U3207" s="7" t="s">
        <v>150</v>
      </c>
      <c r="V3207" s="7" t="s">
        <v>88</v>
      </c>
      <c r="W3207" s="7" t="s">
        <v>85</v>
      </c>
      <c r="X3207" s="7" t="s">
        <v>119</v>
      </c>
      <c r="Y3207" s="7" t="n">
        <v>1</v>
      </c>
      <c r="Z3207" s="7" t="n">
        <v>0</v>
      </c>
      <c r="AA3207" s="7" t="str">
        <f aca="false">IF(Y3207&gt;Z3207,"Win",IF(Y3207&lt;Z3207,"Loss","Draw"))</f>
        <v>Win</v>
      </c>
      <c r="AB3207" s="7" t="s">
        <v>99</v>
      </c>
      <c r="AC3207" s="7" t="s">
        <v>99</v>
      </c>
      <c r="AD3207" s="7" t="s">
        <v>1505</v>
      </c>
      <c r="AE3207" s="7" t="s">
        <v>889</v>
      </c>
      <c r="AF3207" s="7" t="str">
        <f aca="false">IF(AD3207&lt;AE3207,AD3207,AE3207)</f>
        <v>Baby Dragon, Barbarian Barrel, Berserker, Dark Prince, Electro Spirit, Goblin Hut, Lightning, Royal Hogs</v>
      </c>
      <c r="AG3207" s="7" t="str">
        <f aca="false">IF(AD3207&lt;AE3207,AE3207,AD3207)</f>
        <v>Berserker, Bomb Tower, Dark Prince, Fire Spirit, Giant Snowball, Goblin Drill, Magic Archer, Poison</v>
      </c>
      <c r="AH3207" s="7" t="str">
        <f aca="false">IF(AD3207=AF3207,AA3207,IF(AA3207="Win","Loss",IF(AA3207="Loss","Win","Draw")))</f>
        <v>Loss</v>
      </c>
      <c r="AI3207" s="7" t="s">
        <v>297</v>
      </c>
    </row>
    <row r="3208" customFormat="false" ht="15" hidden="false" customHeight="true" outlineLevel="0" collapsed="false">
      <c r="A3208" s="7" t="s">
        <v>6821</v>
      </c>
      <c r="B3208" s="7" t="n">
        <v>3</v>
      </c>
      <c r="C3208" s="7" t="s">
        <v>567</v>
      </c>
      <c r="D3208" s="7" t="s">
        <v>568</v>
      </c>
      <c r="E3208" s="7" t="s">
        <v>613</v>
      </c>
      <c r="F3208" s="7" t="s">
        <v>614</v>
      </c>
      <c r="G3208" s="7" t="s">
        <v>4972</v>
      </c>
      <c r="H3208" s="7" t="s">
        <v>163</v>
      </c>
      <c r="I3208" s="7" t="s">
        <v>82</v>
      </c>
      <c r="J3208" s="7" t="s">
        <v>83</v>
      </c>
      <c r="K3208" s="7" t="s">
        <v>113</v>
      </c>
      <c r="L3208" s="7" t="s">
        <v>85</v>
      </c>
      <c r="M3208" s="7" t="s">
        <v>119</v>
      </c>
      <c r="N3208" s="7" t="s">
        <v>193</v>
      </c>
      <c r="O3208" s="7" t="s">
        <v>118</v>
      </c>
      <c r="P3208" s="7" t="s">
        <v>95</v>
      </c>
      <c r="Q3208" s="7" t="s">
        <v>257</v>
      </c>
      <c r="R3208" s="7" t="s">
        <v>83</v>
      </c>
      <c r="S3208" s="7" t="s">
        <v>177</v>
      </c>
      <c r="T3208" s="7" t="s">
        <v>89</v>
      </c>
      <c r="U3208" s="7" t="s">
        <v>143</v>
      </c>
      <c r="V3208" s="7" t="s">
        <v>215</v>
      </c>
      <c r="W3208" s="7" t="s">
        <v>93</v>
      </c>
      <c r="X3208" s="7" t="s">
        <v>126</v>
      </c>
      <c r="Y3208" s="7" t="n">
        <v>0</v>
      </c>
      <c r="Z3208" s="7" t="n">
        <v>1</v>
      </c>
      <c r="AA3208" s="7" t="str">
        <f aca="false">IF(Y3208&gt;Z3208,"Win",IF(Y3208&lt;Z3208,"Loss","Draw"))</f>
        <v>Loss</v>
      </c>
      <c r="AB3208" s="7" t="s">
        <v>99</v>
      </c>
      <c r="AC3208" s="7" t="s">
        <v>99</v>
      </c>
      <c r="AD3208" s="7" t="s">
        <v>4974</v>
      </c>
      <c r="AE3208" s="7" t="s">
        <v>4973</v>
      </c>
      <c r="AF3208" s="7" t="str">
        <f aca="false">IF(AD3208&lt;AE3208,AD3208,AE3208)</f>
        <v>Barbarian Barrel, Furnace, Goblin Hut, Guards, Ice Spirit, Lightning, Monk, Royal Hogs</v>
      </c>
      <c r="AG3208" s="7" t="str">
        <f aca="false">IF(AD3208&lt;AE3208,AE3208,AD3208)</f>
        <v>Fireball, Fisherman, Heal Spirit, Hunter, Monk, Royal Giant, Skeletons, The Log</v>
      </c>
      <c r="AH3208" s="7" t="str">
        <f aca="false">IF(AD3208=AF3208,AA3208,IF(AA3208="Win","Loss",IF(AA3208="Loss","Win","Draw")))</f>
        <v>Loss</v>
      </c>
      <c r="AI3208" s="7" t="s">
        <v>297</v>
      </c>
    </row>
    <row r="3209" customFormat="false" ht="15" hidden="false" customHeight="true" outlineLevel="0" collapsed="false">
      <c r="A3209" s="5" t="s">
        <v>6822</v>
      </c>
      <c r="B3209" s="5" t="n">
        <v>1</v>
      </c>
      <c r="C3209" s="5" t="s">
        <v>567</v>
      </c>
      <c r="D3209" s="5" t="s">
        <v>568</v>
      </c>
      <c r="E3209" s="5" t="s">
        <v>1206</v>
      </c>
      <c r="F3209" s="5" t="s">
        <v>1207</v>
      </c>
      <c r="G3209" s="5" t="s">
        <v>5470</v>
      </c>
      <c r="H3209" s="5" t="s">
        <v>485</v>
      </c>
      <c r="I3209" s="5" t="s">
        <v>177</v>
      </c>
      <c r="J3209" s="5" t="s">
        <v>95</v>
      </c>
      <c r="K3209" s="5" t="s">
        <v>124</v>
      </c>
      <c r="L3209" s="5" t="s">
        <v>257</v>
      </c>
      <c r="M3209" s="5" t="s">
        <v>215</v>
      </c>
      <c r="N3209" s="5" t="s">
        <v>93</v>
      </c>
      <c r="O3209" s="5" t="s">
        <v>126</v>
      </c>
      <c r="P3209" s="5" t="s">
        <v>150</v>
      </c>
      <c r="Q3209" s="5" t="s">
        <v>208</v>
      </c>
      <c r="R3209" s="5" t="s">
        <v>188</v>
      </c>
      <c r="S3209" s="5" t="s">
        <v>109</v>
      </c>
      <c r="T3209" s="5" t="s">
        <v>110</v>
      </c>
      <c r="U3209" s="5" t="s">
        <v>86</v>
      </c>
      <c r="V3209" s="5" t="s">
        <v>88</v>
      </c>
      <c r="W3209" s="5" t="s">
        <v>93</v>
      </c>
      <c r="X3209" s="5" t="s">
        <v>112</v>
      </c>
      <c r="Y3209" s="5" t="n">
        <v>0</v>
      </c>
      <c r="Z3209" s="5" t="n">
        <v>1</v>
      </c>
      <c r="AA3209" s="5" t="str">
        <f aca="false">IF(Y3209&gt;Z3209,"Win",IF(Y3209&lt;Z3209,"Loss","Draw"))</f>
        <v>Loss</v>
      </c>
      <c r="AB3209" s="5" t="s">
        <v>98</v>
      </c>
      <c r="AC3209" s="5" t="s">
        <v>99</v>
      </c>
      <c r="AD3209" s="5" t="s">
        <v>429</v>
      </c>
      <c r="AE3209" s="5" t="s">
        <v>368</v>
      </c>
      <c r="AF3209" s="5" t="str">
        <f aca="false">IF(AD3209&lt;AE3209,AD3209,AE3209)</f>
        <v>Barbarian Barrel, Electro Spirit, Fireball, Fisherman, Hunter, Royal Ghost, Royal Giant, Skeletons</v>
      </c>
      <c r="AG3209" s="5" t="str">
        <f aca="false">IF(AD3209&lt;AE3209,AE3209,AD3209)</f>
        <v>Berserker, Fireball, Lava Hound, Skeleton Dragons, Spirit Empress, Tombstone, Valkyrie, Zap</v>
      </c>
      <c r="AH3209" s="5" t="str">
        <f aca="false">IF(AD3209=AF3209,AA3209,IF(AA3209="Win","Loss",IF(AA3209="Loss","Win","Draw")))</f>
        <v>Loss</v>
      </c>
      <c r="AI3209" s="5" t="s">
        <v>297</v>
      </c>
    </row>
    <row r="3210" customFormat="false" ht="15" hidden="false" customHeight="true" outlineLevel="0" collapsed="false">
      <c r="A3210" s="5" t="s">
        <v>6822</v>
      </c>
      <c r="B3210" s="5" t="n">
        <v>2</v>
      </c>
      <c r="C3210" s="5" t="s">
        <v>567</v>
      </c>
      <c r="D3210" s="5" t="s">
        <v>568</v>
      </c>
      <c r="E3210" s="5" t="s">
        <v>1206</v>
      </c>
      <c r="F3210" s="5" t="s">
        <v>1207</v>
      </c>
      <c r="G3210" s="5" t="s">
        <v>5471</v>
      </c>
      <c r="H3210" s="5" t="s">
        <v>715</v>
      </c>
      <c r="I3210" s="5" t="s">
        <v>201</v>
      </c>
      <c r="J3210" s="5" t="s">
        <v>202</v>
      </c>
      <c r="K3210" s="5" t="s">
        <v>233</v>
      </c>
      <c r="L3210" s="5" t="s">
        <v>111</v>
      </c>
      <c r="M3210" s="5" t="s">
        <v>88</v>
      </c>
      <c r="N3210" s="5" t="s">
        <v>157</v>
      </c>
      <c r="O3210" s="5" t="s">
        <v>204</v>
      </c>
      <c r="P3210" s="5" t="s">
        <v>234</v>
      </c>
      <c r="Q3210" s="5" t="s">
        <v>233</v>
      </c>
      <c r="R3210" s="5" t="s">
        <v>202</v>
      </c>
      <c r="S3210" s="5" t="s">
        <v>201</v>
      </c>
      <c r="T3210" s="5" t="s">
        <v>126</v>
      </c>
      <c r="U3210" s="5" t="s">
        <v>157</v>
      </c>
      <c r="V3210" s="5" t="s">
        <v>111</v>
      </c>
      <c r="W3210" s="5" t="s">
        <v>234</v>
      </c>
      <c r="X3210" s="5" t="s">
        <v>204</v>
      </c>
      <c r="Y3210" s="5" t="n">
        <v>0</v>
      </c>
      <c r="Z3210" s="5" t="n">
        <v>1</v>
      </c>
      <c r="AA3210" s="5" t="str">
        <f aca="false">IF(Y3210&gt;Z3210,"Win",IF(Y3210&lt;Z3210,"Loss","Draw"))</f>
        <v>Loss</v>
      </c>
      <c r="AB3210" s="5" t="s">
        <v>98</v>
      </c>
      <c r="AC3210" s="5" t="s">
        <v>99</v>
      </c>
      <c r="AD3210" s="5" t="s">
        <v>380</v>
      </c>
      <c r="AE3210" s="5" t="s">
        <v>236</v>
      </c>
      <c r="AF3210" s="5" t="str">
        <f aca="false">IF(AD3210&lt;AE3210,AD3210,AE3210)</f>
        <v>Bats, Berserker, Bomb Tower, Fire Spirit, Magic Archer, Miner, Royal Delivery, Wall Breakers</v>
      </c>
      <c r="AG3210" s="5" t="str">
        <f aca="false">IF(AD3210&lt;AE3210,AE3210,AD3210)</f>
        <v>Bats, Bomb Tower, Fire Spirit, Magic Archer, Miner, Royal Delivery, Skeletons, Wall Breakers</v>
      </c>
      <c r="AH3210" s="5" t="str">
        <f aca="false">IF(AD3210=AF3210,AA3210,IF(AA3210="Win","Loss",IF(AA3210="Loss","Win","Draw")))</f>
        <v>Loss</v>
      </c>
      <c r="AI3210" s="5" t="s">
        <v>297</v>
      </c>
    </row>
    <row r="3211" customFormat="false" ht="15" hidden="false" customHeight="true" outlineLevel="0" collapsed="false">
      <c r="A3211" s="5" t="s">
        <v>6822</v>
      </c>
      <c r="B3211" s="5" t="n">
        <v>3</v>
      </c>
      <c r="C3211" s="5" t="s">
        <v>567</v>
      </c>
      <c r="D3211" s="5" t="s">
        <v>568</v>
      </c>
      <c r="E3211" s="5" t="s">
        <v>1206</v>
      </c>
      <c r="F3211" s="5" t="s">
        <v>1207</v>
      </c>
      <c r="G3211" s="5" t="s">
        <v>5472</v>
      </c>
      <c r="H3211" s="5" t="s">
        <v>485</v>
      </c>
      <c r="I3211" s="5" t="s">
        <v>84</v>
      </c>
      <c r="J3211" s="5" t="s">
        <v>108</v>
      </c>
      <c r="K3211" s="5" t="s">
        <v>114</v>
      </c>
      <c r="L3211" s="5" t="s">
        <v>115</v>
      </c>
      <c r="M3211" s="5" t="s">
        <v>138</v>
      </c>
      <c r="N3211" s="5" t="s">
        <v>116</v>
      </c>
      <c r="O3211" s="5" t="s">
        <v>119</v>
      </c>
      <c r="P3211" s="5" t="s">
        <v>118</v>
      </c>
      <c r="Q3211" s="5" t="s">
        <v>127</v>
      </c>
      <c r="R3211" s="5" t="s">
        <v>128</v>
      </c>
      <c r="S3211" s="5" t="s">
        <v>152</v>
      </c>
      <c r="T3211" s="5" t="s">
        <v>778</v>
      </c>
      <c r="U3211" s="5" t="s">
        <v>173</v>
      </c>
      <c r="V3211" s="5" t="s">
        <v>124</v>
      </c>
      <c r="W3211" s="5" t="s">
        <v>133</v>
      </c>
      <c r="X3211" s="5" t="s">
        <v>130</v>
      </c>
      <c r="Y3211" s="5" t="n">
        <v>0</v>
      </c>
      <c r="Z3211" s="5" t="n">
        <v>1</v>
      </c>
      <c r="AA3211" s="5" t="str">
        <f aca="false">IF(Y3211&gt;Z3211,"Win",IF(Y3211&lt;Z3211,"Loss","Draw"))</f>
        <v>Loss</v>
      </c>
      <c r="AB3211" s="5" t="s">
        <v>98</v>
      </c>
      <c r="AC3211" s="5" t="s">
        <v>99</v>
      </c>
      <c r="AD3211" s="5" t="s">
        <v>984</v>
      </c>
      <c r="AE3211" s="5" t="s">
        <v>2111</v>
      </c>
      <c r="AF3211" s="5" t="str">
        <f aca="false">IF(AD3211&lt;AE3211,AD3211,AE3211)</f>
        <v>Archers, Dark Prince, Giant Snowball, Goblin Demolisher, Goblin Hut, Graveyard, Ice Spirit, Poison</v>
      </c>
      <c r="AG3211" s="5" t="str">
        <f aca="false">IF(AD3211&lt;AE3211,AE3211,AD3211)</f>
        <v>Arrows, Baby Dragon, Battle Ram, Golden Knight, Mother Witch, P.E.K.K.A, Royal Ghost, Zappies</v>
      </c>
      <c r="AH3211" s="5" t="str">
        <f aca="false">IF(AD3211=AF3211,AA3211,IF(AA3211="Win","Loss",IF(AA3211="Loss","Win","Draw")))</f>
        <v>Loss</v>
      </c>
      <c r="AI3211" s="5" t="s">
        <v>297</v>
      </c>
    </row>
    <row r="3212" customFormat="false" ht="15" hidden="false" customHeight="true" outlineLevel="0" collapsed="false">
      <c r="A3212" s="7" t="s">
        <v>6823</v>
      </c>
      <c r="B3212" s="7" t="n">
        <v>1</v>
      </c>
      <c r="C3212" s="7" t="s">
        <v>567</v>
      </c>
      <c r="D3212" s="7" t="s">
        <v>568</v>
      </c>
      <c r="E3212" s="7" t="s">
        <v>1206</v>
      </c>
      <c r="F3212" s="7" t="s">
        <v>1207</v>
      </c>
      <c r="G3212" s="7" t="s">
        <v>5474</v>
      </c>
      <c r="H3212" s="7" t="s">
        <v>485</v>
      </c>
      <c r="I3212" s="7" t="s">
        <v>90</v>
      </c>
      <c r="J3212" s="7" t="s">
        <v>123</v>
      </c>
      <c r="K3212" s="7" t="s">
        <v>124</v>
      </c>
      <c r="L3212" s="7" t="s">
        <v>125</v>
      </c>
      <c r="M3212" s="7" t="s">
        <v>85</v>
      </c>
      <c r="N3212" s="7" t="s">
        <v>96</v>
      </c>
      <c r="O3212" s="7" t="s">
        <v>126</v>
      </c>
      <c r="P3212" s="7" t="s">
        <v>95</v>
      </c>
      <c r="Q3212" s="7" t="s">
        <v>84</v>
      </c>
      <c r="R3212" s="7" t="s">
        <v>158</v>
      </c>
      <c r="S3212" s="7" t="s">
        <v>114</v>
      </c>
      <c r="T3212" s="7" t="s">
        <v>447</v>
      </c>
      <c r="U3212" s="7" t="s">
        <v>96</v>
      </c>
      <c r="V3212" s="7" t="s">
        <v>97</v>
      </c>
      <c r="W3212" s="7" t="s">
        <v>130</v>
      </c>
      <c r="X3212" s="7" t="s">
        <v>115</v>
      </c>
      <c r="Y3212" s="7" t="n">
        <v>0</v>
      </c>
      <c r="Z3212" s="7" t="n">
        <v>1</v>
      </c>
      <c r="AA3212" s="7" t="str">
        <f aca="false">IF(Y3212&gt;Z3212,"Win",IF(Y3212&lt;Z3212,"Loss","Draw"))</f>
        <v>Loss</v>
      </c>
      <c r="AB3212" s="7" t="s">
        <v>99</v>
      </c>
      <c r="AC3212" s="7" t="s">
        <v>99</v>
      </c>
      <c r="AD3212" s="7" t="s">
        <v>134</v>
      </c>
      <c r="AE3212" s="7" t="s">
        <v>1014</v>
      </c>
      <c r="AF3212" s="7" t="str">
        <f aca="false">IF(AD3212&lt;AE3212,AD3212,AE3212)</f>
        <v>Archers, Arrows, Bowler, Giant, Giant Snowball, Graveyard, Minions, Ronin</v>
      </c>
      <c r="AG3212" s="7" t="str">
        <f aca="false">IF(AD3212&lt;AE3212,AE3212,AD3212)</f>
        <v>Barbarian Barrel, Cannon Cart, Goblinstein, Lightning, Minions, Mortar, Royal Ghost, Skeletons</v>
      </c>
      <c r="AH3212" s="7" t="str">
        <f aca="false">IF(AD3212=AF3212,AA3212,IF(AA3212="Win","Loss",IF(AA3212="Loss","Win","Draw")))</f>
        <v>Win</v>
      </c>
      <c r="AI3212" s="7" t="s">
        <v>297</v>
      </c>
    </row>
    <row r="3213" customFormat="false" ht="15" hidden="false" customHeight="true" outlineLevel="0" collapsed="false">
      <c r="A3213" s="7" t="s">
        <v>6823</v>
      </c>
      <c r="B3213" s="7" t="n">
        <v>2</v>
      </c>
      <c r="C3213" s="7" t="s">
        <v>567</v>
      </c>
      <c r="D3213" s="7" t="s">
        <v>568</v>
      </c>
      <c r="E3213" s="7" t="s">
        <v>1206</v>
      </c>
      <c r="F3213" s="7" t="s">
        <v>1207</v>
      </c>
      <c r="G3213" s="7" t="s">
        <v>5475</v>
      </c>
      <c r="H3213" s="7" t="s">
        <v>715</v>
      </c>
      <c r="I3213" s="7" t="s">
        <v>137</v>
      </c>
      <c r="J3213" s="7" t="s">
        <v>202</v>
      </c>
      <c r="K3213" s="7" t="s">
        <v>114</v>
      </c>
      <c r="L3213" s="7" t="s">
        <v>88</v>
      </c>
      <c r="M3213" s="7" t="s">
        <v>116</v>
      </c>
      <c r="N3213" s="7" t="s">
        <v>157</v>
      </c>
      <c r="O3213" s="7" t="s">
        <v>204</v>
      </c>
      <c r="P3213" s="7" t="s">
        <v>87</v>
      </c>
      <c r="Q3213" s="7" t="s">
        <v>127</v>
      </c>
      <c r="R3213" s="7" t="s">
        <v>219</v>
      </c>
      <c r="S3213" s="7" t="s">
        <v>124</v>
      </c>
      <c r="T3213" s="7" t="s">
        <v>117</v>
      </c>
      <c r="U3213" s="7" t="s">
        <v>173</v>
      </c>
      <c r="V3213" s="7" t="s">
        <v>133</v>
      </c>
      <c r="W3213" s="7" t="s">
        <v>95</v>
      </c>
      <c r="X3213" s="7" t="s">
        <v>294</v>
      </c>
      <c r="Y3213" s="7" t="n">
        <v>0</v>
      </c>
      <c r="Z3213" s="7" t="n">
        <v>1</v>
      </c>
      <c r="AA3213" s="7" t="str">
        <f aca="false">IF(Y3213&gt;Z3213,"Win",IF(Y3213&lt;Z3213,"Loss","Draw"))</f>
        <v>Loss</v>
      </c>
      <c r="AB3213" s="7" t="s">
        <v>99</v>
      </c>
      <c r="AC3213" s="7" t="s">
        <v>99</v>
      </c>
      <c r="AD3213" s="7" t="s">
        <v>5476</v>
      </c>
      <c r="AE3213" s="7" t="s">
        <v>296</v>
      </c>
      <c r="AF3213" s="7" t="str">
        <f aca="false">IF(AD3213&lt;AE3213,AD3213,AE3213)</f>
        <v>Barbarian Barrel, Battle Ram, Giant Skeleton, Mother Witch, Royal Ghost, Vines, Wizard, Zappies</v>
      </c>
      <c r="AG3213" s="7" t="str">
        <f aca="false">IF(AD3213&lt;AE3213,AE3213,AD3213)</f>
        <v>Berserker, Fire Spirit, Giant Snowball, Goblin Drill, Magic Archer, Poison, Royal Delivery, Tesla</v>
      </c>
      <c r="AH3213" s="7" t="str">
        <f aca="false">IF(AD3213=AF3213,AA3213,IF(AA3213="Win","Loss",IF(AA3213="Loss","Win","Draw")))</f>
        <v>Win</v>
      </c>
      <c r="AI3213" s="7" t="s">
        <v>297</v>
      </c>
    </row>
    <row r="3214" customFormat="false" ht="15" hidden="false" customHeight="true" outlineLevel="0" collapsed="false">
      <c r="A3214" s="7" t="s">
        <v>6823</v>
      </c>
      <c r="B3214" s="7" t="n">
        <v>3</v>
      </c>
      <c r="C3214" s="7" t="s">
        <v>567</v>
      </c>
      <c r="D3214" s="7" t="s">
        <v>568</v>
      </c>
      <c r="E3214" s="7" t="s">
        <v>1206</v>
      </c>
      <c r="F3214" s="7" t="s">
        <v>1207</v>
      </c>
      <c r="G3214" s="7" t="s">
        <v>5477</v>
      </c>
      <c r="H3214" s="7" t="s">
        <v>485</v>
      </c>
      <c r="I3214" s="7" t="s">
        <v>177</v>
      </c>
      <c r="J3214" s="7" t="s">
        <v>188</v>
      </c>
      <c r="K3214" s="7" t="s">
        <v>83</v>
      </c>
      <c r="L3214" s="7" t="s">
        <v>133</v>
      </c>
      <c r="M3214" s="7" t="s">
        <v>215</v>
      </c>
      <c r="N3214" s="7" t="s">
        <v>93</v>
      </c>
      <c r="O3214" s="7" t="s">
        <v>86</v>
      </c>
      <c r="P3214" s="7" t="s">
        <v>89</v>
      </c>
      <c r="Q3214" s="7" t="s">
        <v>153</v>
      </c>
      <c r="R3214" s="7" t="s">
        <v>151</v>
      </c>
      <c r="S3214" s="7" t="s">
        <v>407</v>
      </c>
      <c r="T3214" s="7" t="s">
        <v>150</v>
      </c>
      <c r="U3214" s="7" t="s">
        <v>126</v>
      </c>
      <c r="V3214" s="7" t="s">
        <v>164</v>
      </c>
      <c r="W3214" s="7" t="s">
        <v>89</v>
      </c>
      <c r="X3214" s="7" t="s">
        <v>165</v>
      </c>
      <c r="Y3214" s="7" t="n">
        <v>3</v>
      </c>
      <c r="Z3214" s="7" t="n">
        <v>0</v>
      </c>
      <c r="AA3214" s="7" t="str">
        <f aca="false">IF(Y3214&gt;Z3214,"Win",IF(Y3214&lt;Z3214,"Loss","Draw"))</f>
        <v>Win</v>
      </c>
      <c r="AB3214" s="7" t="s">
        <v>99</v>
      </c>
      <c r="AC3214" s="7" t="s">
        <v>99</v>
      </c>
      <c r="AD3214" s="7" t="s">
        <v>494</v>
      </c>
      <c r="AE3214" s="7" t="s">
        <v>2205</v>
      </c>
      <c r="AF3214" s="7" t="str">
        <f aca="false">IF(AD3214&lt;AE3214,AD3214,AE3214)</f>
        <v>Cannon, Earthquake, Electro Spirit, Firecracker, Hog Rider, Mighty Miner, Skeletons, The Log</v>
      </c>
      <c r="AG3214" s="7" t="str">
        <f aca="false">IF(AD3214&lt;AE3214,AE3214,AD3214)</f>
        <v>Fireball, Fisherman, Monk, Mother Witch, Royal Giant, Skeleton Dragons, The Log, Tombstone</v>
      </c>
      <c r="AH3214" s="7" t="str">
        <f aca="false">IF(AD3214=AF3214,AA3214,IF(AA3214="Win","Loss",IF(AA3214="Loss","Win","Draw")))</f>
        <v>Loss</v>
      </c>
      <c r="AI3214" s="7" t="s">
        <v>297</v>
      </c>
    </row>
    <row r="3215" customFormat="false" ht="15" hidden="false" customHeight="true" outlineLevel="0" collapsed="false">
      <c r="A3215" s="7" t="s">
        <v>6824</v>
      </c>
      <c r="B3215" s="7" t="n">
        <v>1</v>
      </c>
      <c r="C3215" s="7" t="s">
        <v>567</v>
      </c>
      <c r="D3215" s="7" t="s">
        <v>568</v>
      </c>
      <c r="E3215" s="7" t="s">
        <v>1206</v>
      </c>
      <c r="F3215" s="7" t="s">
        <v>1207</v>
      </c>
      <c r="G3215" s="7" t="s">
        <v>5479</v>
      </c>
      <c r="H3215" s="7" t="s">
        <v>715</v>
      </c>
      <c r="I3215" s="7" t="s">
        <v>208</v>
      </c>
      <c r="J3215" s="7" t="s">
        <v>188</v>
      </c>
      <c r="K3215" s="7" t="s">
        <v>109</v>
      </c>
      <c r="L3215" s="7" t="s">
        <v>110</v>
      </c>
      <c r="M3215" s="7" t="s">
        <v>112</v>
      </c>
      <c r="N3215" s="7" t="s">
        <v>88</v>
      </c>
      <c r="O3215" s="7" t="s">
        <v>93</v>
      </c>
      <c r="P3215" s="7" t="s">
        <v>86</v>
      </c>
      <c r="Q3215" s="7" t="s">
        <v>284</v>
      </c>
      <c r="R3215" s="7" t="s">
        <v>128</v>
      </c>
      <c r="S3215" s="7" t="s">
        <v>185</v>
      </c>
      <c r="T3215" s="7" t="s">
        <v>158</v>
      </c>
      <c r="U3215" s="7" t="s">
        <v>173</v>
      </c>
      <c r="V3215" s="7" t="s">
        <v>785</v>
      </c>
      <c r="W3215" s="7" t="s">
        <v>115</v>
      </c>
      <c r="X3215" s="7" t="s">
        <v>187</v>
      </c>
      <c r="Y3215" s="7" t="n">
        <v>0</v>
      </c>
      <c r="Z3215" s="7" t="n">
        <v>1</v>
      </c>
      <c r="AA3215" s="7" t="str">
        <f aca="false">IF(Y3215&gt;Z3215,"Win",IF(Y3215&lt;Z3215,"Loss","Draw"))</f>
        <v>Loss</v>
      </c>
      <c r="AB3215" s="7" t="s">
        <v>99</v>
      </c>
      <c r="AC3215" s="7" t="s">
        <v>99</v>
      </c>
      <c r="AD3215" s="7" t="s">
        <v>368</v>
      </c>
      <c r="AE3215" s="7" t="s">
        <v>787</v>
      </c>
      <c r="AF3215" s="7" t="str">
        <f aca="false">IF(AD3215&lt;AE3215,AD3215,AE3215)</f>
        <v>Berserker, Fireball, Lava Hound, Skeleton Dragons, Spirit Empress, Tombstone, Valkyrie, Zap</v>
      </c>
      <c r="AG3215" s="7" t="str">
        <f aca="false">IF(AD3215&lt;AE3215,AE3215,AD3215)</f>
        <v>Bowler, Executioner, Freeze, Golden Knight, Graveyard, Inferno Dragon, Tornado, Zappies</v>
      </c>
      <c r="AH3215" s="7" t="str">
        <f aca="false">IF(AD3215=AF3215,AA3215,IF(AA3215="Win","Loss",IF(AA3215="Loss","Win","Draw")))</f>
        <v>Loss</v>
      </c>
      <c r="AI3215" s="7" t="s">
        <v>297</v>
      </c>
    </row>
    <row r="3216" customFormat="false" ht="15" hidden="false" customHeight="true" outlineLevel="0" collapsed="false">
      <c r="A3216" s="7" t="s">
        <v>6824</v>
      </c>
      <c r="B3216" s="7" t="n">
        <v>2</v>
      </c>
      <c r="C3216" s="7" t="s">
        <v>567</v>
      </c>
      <c r="D3216" s="7" t="s">
        <v>568</v>
      </c>
      <c r="E3216" s="7" t="s">
        <v>1206</v>
      </c>
      <c r="F3216" s="7" t="s">
        <v>1207</v>
      </c>
      <c r="G3216" s="7" t="s">
        <v>5480</v>
      </c>
      <c r="H3216" s="7" t="s">
        <v>715</v>
      </c>
      <c r="I3216" s="7" t="s">
        <v>84</v>
      </c>
      <c r="J3216" s="7" t="s">
        <v>108</v>
      </c>
      <c r="K3216" s="7" t="s">
        <v>87</v>
      </c>
      <c r="L3216" s="7" t="s">
        <v>115</v>
      </c>
      <c r="M3216" s="7" t="s">
        <v>116</v>
      </c>
      <c r="N3216" s="7" t="s">
        <v>126</v>
      </c>
      <c r="O3216" s="7" t="s">
        <v>118</v>
      </c>
      <c r="P3216" s="7" t="s">
        <v>95</v>
      </c>
      <c r="Q3216" s="7" t="s">
        <v>152</v>
      </c>
      <c r="R3216" s="7" t="s">
        <v>108</v>
      </c>
      <c r="S3216" s="7" t="s">
        <v>82</v>
      </c>
      <c r="T3216" s="7" t="s">
        <v>126</v>
      </c>
      <c r="U3216" s="7" t="s">
        <v>150</v>
      </c>
      <c r="V3216" s="7" t="s">
        <v>153</v>
      </c>
      <c r="W3216" s="7" t="s">
        <v>85</v>
      </c>
      <c r="X3216" s="7" t="s">
        <v>89</v>
      </c>
      <c r="Y3216" s="7" t="n">
        <v>1</v>
      </c>
      <c r="Z3216" s="7" t="n">
        <v>0</v>
      </c>
      <c r="AA3216" s="7" t="str">
        <f aca="false">IF(Y3216&gt;Z3216,"Win",IF(Y3216&lt;Z3216,"Loss","Draw"))</f>
        <v>Win</v>
      </c>
      <c r="AB3216" s="7" t="s">
        <v>99</v>
      </c>
      <c r="AC3216" s="7" t="s">
        <v>99</v>
      </c>
      <c r="AD3216" s="7" t="s">
        <v>703</v>
      </c>
      <c r="AE3216" s="7" t="s">
        <v>457</v>
      </c>
      <c r="AF3216" s="7" t="str">
        <f aca="false">IF(AD3216&lt;AE3216,AD3216,AE3216)</f>
        <v>Archers, Barbarian Barrel, Dark Prince, Graveyard, Ice Spirit, Poison, Skeletons, Tesla</v>
      </c>
      <c r="AG3216" s="7" t="str">
        <f aca="false">IF(AD3216&lt;AE3216,AE3216,AD3216)</f>
        <v>Baby Dragon, Cannon, Dark Prince, Electro Spirit, Lightning, Royal Hogs, Skeletons, The Log</v>
      </c>
      <c r="AH3216" s="7" t="str">
        <f aca="false">IF(AD3216=AF3216,AA3216,IF(AA3216="Win","Loss",IF(AA3216="Loss","Win","Draw")))</f>
        <v>Win</v>
      </c>
      <c r="AI3216" s="7" t="s">
        <v>297</v>
      </c>
    </row>
    <row r="3217" customFormat="false" ht="15" hidden="false" customHeight="true" outlineLevel="0" collapsed="false">
      <c r="A3217" s="7" t="s">
        <v>6824</v>
      </c>
      <c r="B3217" s="7" t="n">
        <v>3</v>
      </c>
      <c r="C3217" s="7" t="s">
        <v>567</v>
      </c>
      <c r="D3217" s="7" t="s">
        <v>568</v>
      </c>
      <c r="E3217" s="7" t="s">
        <v>1206</v>
      </c>
      <c r="F3217" s="7" t="s">
        <v>1207</v>
      </c>
      <c r="G3217" s="7" t="s">
        <v>5481</v>
      </c>
      <c r="H3217" s="7" t="s">
        <v>715</v>
      </c>
      <c r="I3217" s="7" t="s">
        <v>82</v>
      </c>
      <c r="J3217" s="7" t="s">
        <v>91</v>
      </c>
      <c r="K3217" s="7" t="s">
        <v>113</v>
      </c>
      <c r="L3217" s="7" t="s">
        <v>97</v>
      </c>
      <c r="M3217" s="7" t="s">
        <v>85</v>
      </c>
      <c r="N3217" s="7" t="s">
        <v>119</v>
      </c>
      <c r="O3217" s="7" t="s">
        <v>150</v>
      </c>
      <c r="P3217" s="7" t="s">
        <v>89</v>
      </c>
      <c r="Q3217" s="7" t="s">
        <v>201</v>
      </c>
      <c r="R3217" s="7" t="s">
        <v>202</v>
      </c>
      <c r="S3217" s="7" t="s">
        <v>203</v>
      </c>
      <c r="T3217" s="7" t="s">
        <v>118</v>
      </c>
      <c r="U3217" s="7" t="s">
        <v>157</v>
      </c>
      <c r="V3217" s="7" t="s">
        <v>97</v>
      </c>
      <c r="W3217" s="7" t="s">
        <v>234</v>
      </c>
      <c r="X3217" s="7" t="s">
        <v>204</v>
      </c>
      <c r="Y3217" s="7" t="n">
        <v>1</v>
      </c>
      <c r="Z3217" s="7" t="n">
        <v>0</v>
      </c>
      <c r="AA3217" s="7" t="str">
        <f aca="false">IF(Y3217&gt;Z3217,"Win",IF(Y3217&lt;Z3217,"Loss","Draw"))</f>
        <v>Win</v>
      </c>
      <c r="AB3217" s="7" t="s">
        <v>99</v>
      </c>
      <c r="AC3217" s="7" t="s">
        <v>99</v>
      </c>
      <c r="AD3217" s="7" t="s">
        <v>5482</v>
      </c>
      <c r="AE3217" s="7" t="s">
        <v>543</v>
      </c>
      <c r="AF3217" s="7" t="str">
        <f aca="false">IF(AD3217&lt;AE3217,AD3217,AE3217)</f>
        <v>Bomb Tower, Fire Spirit, Goblin Barrel, Ice Spirit, Magic Archer, Ronin, Royal Delivery, Wall Breakers</v>
      </c>
      <c r="AG3217" s="7" t="str">
        <f aca="false">IF(AD3217&lt;AE3217,AE3217,AD3217)</f>
        <v>Electro Spirit, Furnace, Goblin Hut, Goblins, Lightning, Ronin, Royal Hogs, The Log</v>
      </c>
      <c r="AH3217" s="7" t="str">
        <f aca="false">IF(AD3217=AF3217,AA3217,IF(AA3217="Win","Loss",IF(AA3217="Loss","Win","Draw")))</f>
        <v>Loss</v>
      </c>
      <c r="AI3217" s="7" t="s">
        <v>297</v>
      </c>
    </row>
    <row r="3218" customFormat="false" ht="15" hidden="false" customHeight="true" outlineLevel="0" collapsed="false">
      <c r="A3218" s="7" t="s">
        <v>6825</v>
      </c>
      <c r="B3218" s="7" t="n">
        <v>1</v>
      </c>
      <c r="C3218" s="7" t="s">
        <v>567</v>
      </c>
      <c r="D3218" s="7" t="s">
        <v>568</v>
      </c>
      <c r="E3218" s="7" t="s">
        <v>1206</v>
      </c>
      <c r="F3218" s="7" t="s">
        <v>1207</v>
      </c>
      <c r="G3218" s="7" t="s">
        <v>5484</v>
      </c>
      <c r="H3218" s="7" t="s">
        <v>715</v>
      </c>
      <c r="I3218" s="7" t="s">
        <v>127</v>
      </c>
      <c r="J3218" s="7" t="s">
        <v>128</v>
      </c>
      <c r="K3218" s="7" t="s">
        <v>129</v>
      </c>
      <c r="L3218" s="7" t="s">
        <v>133</v>
      </c>
      <c r="M3218" s="7" t="s">
        <v>97</v>
      </c>
      <c r="N3218" s="7" t="s">
        <v>131</v>
      </c>
      <c r="O3218" s="7" t="s">
        <v>173</v>
      </c>
      <c r="P3218" s="7" t="s">
        <v>130</v>
      </c>
      <c r="Q3218" s="7" t="s">
        <v>107</v>
      </c>
      <c r="R3218" s="7" t="s">
        <v>128</v>
      </c>
      <c r="S3218" s="7" t="s">
        <v>152</v>
      </c>
      <c r="T3218" s="7" t="s">
        <v>306</v>
      </c>
      <c r="U3218" s="7" t="s">
        <v>307</v>
      </c>
      <c r="V3218" s="7" t="s">
        <v>85</v>
      </c>
      <c r="W3218" s="7" t="s">
        <v>187</v>
      </c>
      <c r="X3218" s="7" t="s">
        <v>95</v>
      </c>
      <c r="Y3218" s="7" t="n">
        <v>1</v>
      </c>
      <c r="Z3218" s="7" t="n">
        <v>0</v>
      </c>
      <c r="AA3218" s="7" t="str">
        <f aca="false">IF(Y3218&gt;Z3218,"Win",IF(Y3218&lt;Z3218,"Loss","Draw"))</f>
        <v>Win</v>
      </c>
      <c r="AB3218" s="7" t="s">
        <v>99</v>
      </c>
      <c r="AC3218" s="7" t="s">
        <v>99</v>
      </c>
      <c r="AD3218" s="7" t="s">
        <v>503</v>
      </c>
      <c r="AE3218" s="7" t="s">
        <v>603</v>
      </c>
      <c r="AF3218" s="7" t="str">
        <f aca="false">IF(AD3218&lt;AE3218,AD3218,AE3218)</f>
        <v>Arrows, Bandit, Battle Ram, Golden Knight, Mega Knight, Mother Witch, Ronin, Zappies</v>
      </c>
      <c r="AG3218" s="7" t="str">
        <f aca="false">IF(AD3218&lt;AE3218,AE3218,AD3218)</f>
        <v>Baby Dragon, Barbarian Barrel, Goblin Cage, Golden Knight, Golem, Ice Wizard, Lightning, Tornado</v>
      </c>
      <c r="AH3218" s="7" t="str">
        <f aca="false">IF(AD3218=AF3218,AA3218,IF(AA3218="Win","Loss",IF(AA3218="Loss","Win","Draw")))</f>
        <v>Win</v>
      </c>
      <c r="AI3218" s="7" t="s">
        <v>297</v>
      </c>
    </row>
    <row r="3219" customFormat="false" ht="15" hidden="false" customHeight="true" outlineLevel="0" collapsed="false">
      <c r="A3219" s="7" t="s">
        <v>6825</v>
      </c>
      <c r="B3219" s="7" t="n">
        <v>2</v>
      </c>
      <c r="C3219" s="7" t="s">
        <v>567</v>
      </c>
      <c r="D3219" s="7" t="s">
        <v>568</v>
      </c>
      <c r="E3219" s="7" t="s">
        <v>1206</v>
      </c>
      <c r="F3219" s="7" t="s">
        <v>1207</v>
      </c>
      <c r="G3219" s="7" t="s">
        <v>5485</v>
      </c>
      <c r="H3219" s="7" t="s">
        <v>715</v>
      </c>
      <c r="I3219" s="7" t="s">
        <v>201</v>
      </c>
      <c r="J3219" s="7" t="s">
        <v>202</v>
      </c>
      <c r="K3219" s="7" t="s">
        <v>203</v>
      </c>
      <c r="L3219" s="7" t="s">
        <v>88</v>
      </c>
      <c r="M3219" s="7" t="s">
        <v>157</v>
      </c>
      <c r="N3219" s="7" t="s">
        <v>118</v>
      </c>
      <c r="O3219" s="7" t="s">
        <v>204</v>
      </c>
      <c r="P3219" s="7" t="s">
        <v>87</v>
      </c>
      <c r="Q3219" s="7" t="s">
        <v>84</v>
      </c>
      <c r="R3219" s="7" t="s">
        <v>108</v>
      </c>
      <c r="S3219" s="7" t="s">
        <v>114</v>
      </c>
      <c r="T3219" s="7" t="s">
        <v>118</v>
      </c>
      <c r="U3219" s="7" t="s">
        <v>138</v>
      </c>
      <c r="V3219" s="7" t="s">
        <v>119</v>
      </c>
      <c r="W3219" s="7" t="s">
        <v>116</v>
      </c>
      <c r="X3219" s="7" t="s">
        <v>115</v>
      </c>
      <c r="Y3219" s="7" t="n">
        <v>1</v>
      </c>
      <c r="Z3219" s="7" t="n">
        <v>0</v>
      </c>
      <c r="AA3219" s="7" t="str">
        <f aca="false">IF(Y3219&gt;Z3219,"Win",IF(Y3219&lt;Z3219,"Loss","Draw"))</f>
        <v>Win</v>
      </c>
      <c r="AB3219" s="7" t="s">
        <v>99</v>
      </c>
      <c r="AC3219" s="7" t="s">
        <v>99</v>
      </c>
      <c r="AD3219" s="7" t="s">
        <v>206</v>
      </c>
      <c r="AE3219" s="7" t="s">
        <v>984</v>
      </c>
      <c r="AF3219" s="7" t="str">
        <f aca="false">IF(AD3219&lt;AE3219,AD3219,AE3219)</f>
        <v>Archers, Dark Prince, Giant Snowball, Goblin Demolisher, Goblin Hut, Graveyard, Ice Spirit, Poison</v>
      </c>
      <c r="AG3219" s="7" t="str">
        <f aca="false">IF(AD3219&lt;AE3219,AE3219,AD3219)</f>
        <v>Berserker, Fire Spirit, Goblin Barrel, Ice Spirit, Magic Archer, Royal Delivery, Tesla, Wall Breakers</v>
      </c>
      <c r="AH3219" s="7" t="str">
        <f aca="false">IF(AD3219=AF3219,AA3219,IF(AA3219="Win","Loss",IF(AA3219="Loss","Win","Draw")))</f>
        <v>Loss</v>
      </c>
      <c r="AI3219" s="7" t="s">
        <v>297</v>
      </c>
    </row>
    <row r="3220" customFormat="false" ht="15" hidden="false" customHeight="true" outlineLevel="0" collapsed="false">
      <c r="A3220" s="7" t="s">
        <v>6825</v>
      </c>
      <c r="B3220" s="7" t="n">
        <v>3</v>
      </c>
      <c r="C3220" s="7" t="s">
        <v>567</v>
      </c>
      <c r="D3220" s="7" t="s">
        <v>568</v>
      </c>
      <c r="E3220" s="7" t="s">
        <v>1206</v>
      </c>
      <c r="F3220" s="7" t="s">
        <v>1207</v>
      </c>
      <c r="G3220" s="7" t="s">
        <v>5486</v>
      </c>
      <c r="H3220" s="7" t="s">
        <v>715</v>
      </c>
      <c r="I3220" s="7" t="s">
        <v>219</v>
      </c>
      <c r="J3220" s="7" t="s">
        <v>83</v>
      </c>
      <c r="K3220" s="7" t="s">
        <v>153</v>
      </c>
      <c r="L3220" s="7" t="s">
        <v>165</v>
      </c>
      <c r="M3220" s="7" t="s">
        <v>93</v>
      </c>
      <c r="N3220" s="7" t="s">
        <v>193</v>
      </c>
      <c r="O3220" s="7" t="s">
        <v>150</v>
      </c>
      <c r="P3220" s="7" t="s">
        <v>89</v>
      </c>
      <c r="Q3220" s="7" t="s">
        <v>82</v>
      </c>
      <c r="R3220" s="7" t="s">
        <v>202</v>
      </c>
      <c r="S3220" s="7" t="s">
        <v>87</v>
      </c>
      <c r="T3220" s="7" t="s">
        <v>126</v>
      </c>
      <c r="U3220" s="7" t="s">
        <v>150</v>
      </c>
      <c r="V3220" s="7" t="s">
        <v>97</v>
      </c>
      <c r="W3220" s="7" t="s">
        <v>93</v>
      </c>
      <c r="X3220" s="7" t="s">
        <v>89</v>
      </c>
      <c r="Y3220" s="7" t="n">
        <v>1</v>
      </c>
      <c r="Z3220" s="7" t="n">
        <v>0</v>
      </c>
      <c r="AA3220" s="7" t="str">
        <f aca="false">IF(Y3220&gt;Z3220,"Win",IF(Y3220&lt;Z3220,"Loss","Draw"))</f>
        <v>Win</v>
      </c>
      <c r="AB3220" s="7" t="s">
        <v>99</v>
      </c>
      <c r="AC3220" s="7" t="s">
        <v>99</v>
      </c>
      <c r="AD3220" s="7" t="s">
        <v>5487</v>
      </c>
      <c r="AE3220" s="7" t="s">
        <v>3729</v>
      </c>
      <c r="AF3220" s="7" t="str">
        <f aca="false">IF(AD3220&lt;AE3220,AD3220,AE3220)</f>
        <v>Cannon, Electro Spirit, Fireball, Guards, Hog Rider, Monk, The Log, Wizard</v>
      </c>
      <c r="AG3220" s="7" t="str">
        <f aca="false">IF(AD3220&lt;AE3220,AE3220,AD3220)</f>
        <v>Electro Spirit, Fireball, Magic Archer, Ronin, Royal Hogs, Skeletons, Tesla, The Log</v>
      </c>
      <c r="AH3220" s="7" t="str">
        <f aca="false">IF(AD3220=AF3220,AA3220,IF(AA3220="Win","Loss",IF(AA3220="Loss","Win","Draw")))</f>
        <v>Win</v>
      </c>
      <c r="AI3220" s="7" t="s">
        <v>297</v>
      </c>
    </row>
    <row r="3221" customFormat="false" ht="15" hidden="false" customHeight="true" outlineLevel="0" collapsed="false">
      <c r="A3221" s="7" t="s">
        <v>6826</v>
      </c>
      <c r="B3221" s="7" t="n">
        <v>1</v>
      </c>
      <c r="C3221" s="7" t="s">
        <v>567</v>
      </c>
      <c r="D3221" s="7" t="s">
        <v>568</v>
      </c>
      <c r="E3221" s="7" t="s">
        <v>1206</v>
      </c>
      <c r="F3221" s="7" t="s">
        <v>1207</v>
      </c>
      <c r="G3221" s="7" t="s">
        <v>5489</v>
      </c>
      <c r="H3221" s="7" t="s">
        <v>715</v>
      </c>
      <c r="I3221" s="7" t="s">
        <v>84</v>
      </c>
      <c r="J3221" s="7" t="s">
        <v>158</v>
      </c>
      <c r="K3221" s="7" t="s">
        <v>114</v>
      </c>
      <c r="L3221" s="7" t="s">
        <v>115</v>
      </c>
      <c r="M3221" s="7" t="s">
        <v>447</v>
      </c>
      <c r="N3221" s="7" t="s">
        <v>97</v>
      </c>
      <c r="O3221" s="7" t="s">
        <v>96</v>
      </c>
      <c r="P3221" s="7" t="s">
        <v>130</v>
      </c>
      <c r="Q3221" s="7" t="s">
        <v>141</v>
      </c>
      <c r="R3221" s="7" t="s">
        <v>95</v>
      </c>
      <c r="S3221" s="7" t="s">
        <v>107</v>
      </c>
      <c r="T3221" s="7" t="s">
        <v>177</v>
      </c>
      <c r="U3221" s="7" t="s">
        <v>178</v>
      </c>
      <c r="V3221" s="7" t="s">
        <v>85</v>
      </c>
      <c r="W3221" s="7" t="s">
        <v>150</v>
      </c>
      <c r="X3221" s="7" t="s">
        <v>143</v>
      </c>
      <c r="Y3221" s="7" t="n">
        <v>0</v>
      </c>
      <c r="Z3221" s="7" t="n">
        <v>1</v>
      </c>
      <c r="AA3221" s="7" t="str">
        <f aca="false">IF(Y3221&gt;Z3221,"Win",IF(Y3221&lt;Z3221,"Loss","Draw"))</f>
        <v>Loss</v>
      </c>
      <c r="AB3221" s="7" t="s">
        <v>99</v>
      </c>
      <c r="AC3221" s="7" t="s">
        <v>99</v>
      </c>
      <c r="AD3221" s="7" t="s">
        <v>1014</v>
      </c>
      <c r="AE3221" s="7" t="s">
        <v>1058</v>
      </c>
      <c r="AF3221" s="7" t="str">
        <f aca="false">IF(AD3221&lt;AE3221,AD3221,AE3221)</f>
        <v>Archers, Arrows, Bowler, Giant, Giant Snowball, Graveyard, Minions, Ronin</v>
      </c>
      <c r="AG3221" s="7" t="str">
        <f aca="false">IF(AD3221&lt;AE3221,AE3221,AD3221)</f>
        <v>Barbarian Barrel, Electro Spirit, Goblin Cage, Heal Spirit, Lightning, Lumberjack, Phoenix, Royal Giant</v>
      </c>
      <c r="AH3221" s="7" t="str">
        <f aca="false">IF(AD3221=AF3221,AA3221,IF(AA3221="Win","Loss",IF(AA3221="Loss","Win","Draw")))</f>
        <v>Loss</v>
      </c>
      <c r="AI3221" s="7" t="s">
        <v>297</v>
      </c>
    </row>
    <row r="3222" customFormat="false" ht="15" hidden="false" customHeight="true" outlineLevel="0" collapsed="false">
      <c r="A3222" s="7" t="s">
        <v>6826</v>
      </c>
      <c r="B3222" s="7" t="n">
        <v>2</v>
      </c>
      <c r="C3222" s="7" t="s">
        <v>567</v>
      </c>
      <c r="D3222" s="7" t="s">
        <v>568</v>
      </c>
      <c r="E3222" s="7" t="s">
        <v>1206</v>
      </c>
      <c r="F3222" s="7" t="s">
        <v>1207</v>
      </c>
      <c r="G3222" s="7" t="s">
        <v>5490</v>
      </c>
      <c r="H3222" s="7" t="s">
        <v>715</v>
      </c>
      <c r="I3222" s="7" t="s">
        <v>177</v>
      </c>
      <c r="J3222" s="7" t="s">
        <v>83</v>
      </c>
      <c r="K3222" s="7" t="s">
        <v>124</v>
      </c>
      <c r="L3222" s="7" t="s">
        <v>257</v>
      </c>
      <c r="M3222" s="7" t="s">
        <v>215</v>
      </c>
      <c r="N3222" s="7" t="s">
        <v>93</v>
      </c>
      <c r="O3222" s="7" t="s">
        <v>150</v>
      </c>
      <c r="P3222" s="7" t="s">
        <v>89</v>
      </c>
      <c r="Q3222" s="7" t="s">
        <v>172</v>
      </c>
      <c r="R3222" s="7" t="s">
        <v>91</v>
      </c>
      <c r="S3222" s="7" t="s">
        <v>114</v>
      </c>
      <c r="T3222" s="7" t="s">
        <v>242</v>
      </c>
      <c r="U3222" s="7" t="s">
        <v>97</v>
      </c>
      <c r="V3222" s="7" t="s">
        <v>153</v>
      </c>
      <c r="W3222" s="7" t="s">
        <v>116</v>
      </c>
      <c r="X3222" s="7" t="s">
        <v>115</v>
      </c>
      <c r="Y3222" s="7" t="n">
        <v>0</v>
      </c>
      <c r="Z3222" s="7" t="n">
        <v>1</v>
      </c>
      <c r="AA3222" s="7" t="str">
        <f aca="false">IF(Y3222&gt;Z3222,"Win",IF(Y3222&lt;Z3222,"Loss","Draw"))</f>
        <v>Loss</v>
      </c>
      <c r="AB3222" s="7" t="s">
        <v>99</v>
      </c>
      <c r="AC3222" s="7" t="s">
        <v>99</v>
      </c>
      <c r="AD3222" s="7" t="s">
        <v>1611</v>
      </c>
      <c r="AE3222" s="7" t="s">
        <v>1416</v>
      </c>
      <c r="AF3222" s="7" t="str">
        <f aca="false">IF(AD3222&lt;AE3222,AD3222,AE3222)</f>
        <v>Bomber, Cannon, Giant Snowball, Goblins, Graveyard, Musketeer, Poison, Ronin</v>
      </c>
      <c r="AG3222" s="7" t="str">
        <f aca="false">IF(AD3222&lt;AE3222,AE3222,AD3222)</f>
        <v>Electro Spirit, Fireball, Fisherman, Hunter, Monk, Royal Ghost, Royal Giant, The Log</v>
      </c>
      <c r="AH3222" s="7" t="str">
        <f aca="false">IF(AD3222=AF3222,AA3222,IF(AA3222="Win","Loss",IF(AA3222="Loss","Win","Draw")))</f>
        <v>Win</v>
      </c>
      <c r="AI3222" s="7" t="s">
        <v>297</v>
      </c>
    </row>
    <row r="3223" customFormat="false" ht="15" hidden="false" customHeight="true" outlineLevel="0" collapsed="false">
      <c r="A3223" s="7" t="s">
        <v>6826</v>
      </c>
      <c r="B3223" s="7" t="n">
        <v>3</v>
      </c>
      <c r="C3223" s="7" t="s">
        <v>567</v>
      </c>
      <c r="D3223" s="7" t="s">
        <v>568</v>
      </c>
      <c r="E3223" s="7" t="s">
        <v>1206</v>
      </c>
      <c r="F3223" s="7" t="s">
        <v>1207</v>
      </c>
      <c r="G3223" s="7" t="s">
        <v>5491</v>
      </c>
      <c r="H3223" s="7" t="s">
        <v>715</v>
      </c>
      <c r="I3223" s="7" t="s">
        <v>129</v>
      </c>
      <c r="J3223" s="7" t="s">
        <v>186</v>
      </c>
      <c r="K3223" s="7" t="s">
        <v>185</v>
      </c>
      <c r="L3223" s="7" t="s">
        <v>111</v>
      </c>
      <c r="M3223" s="7" t="s">
        <v>88</v>
      </c>
      <c r="N3223" s="7" t="s">
        <v>187</v>
      </c>
      <c r="O3223" s="7" t="s">
        <v>109</v>
      </c>
      <c r="P3223" s="7" t="s">
        <v>234</v>
      </c>
      <c r="Q3223" s="7" t="s">
        <v>201</v>
      </c>
      <c r="R3223" s="7" t="s">
        <v>202</v>
      </c>
      <c r="S3223" s="7" t="s">
        <v>203</v>
      </c>
      <c r="T3223" s="7" t="s">
        <v>118</v>
      </c>
      <c r="U3223" s="7" t="s">
        <v>157</v>
      </c>
      <c r="V3223" s="7" t="s">
        <v>88</v>
      </c>
      <c r="W3223" s="7" t="s">
        <v>234</v>
      </c>
      <c r="X3223" s="7" t="s">
        <v>204</v>
      </c>
      <c r="Y3223" s="7" t="n">
        <v>2</v>
      </c>
      <c r="Z3223" s="7" t="n">
        <v>1</v>
      </c>
      <c r="AA3223" s="7" t="str">
        <f aca="false">IF(Y3223&gt;Z3223,"Win",IF(Y3223&lt;Z3223,"Loss","Draw"))</f>
        <v>Win</v>
      </c>
      <c r="AB3223" s="7" t="s">
        <v>99</v>
      </c>
      <c r="AC3223" s="7" t="s">
        <v>99</v>
      </c>
      <c r="AD3223" s="7" t="s">
        <v>930</v>
      </c>
      <c r="AE3223" s="7" t="s">
        <v>668</v>
      </c>
      <c r="AF3223" s="7" t="str">
        <f aca="false">IF(AD3223&lt;AE3223,AD3223,AE3223)</f>
        <v>Balloon, Berserker, Bomb Tower, Executioner, Mega Knight, Miner, Tornado, Zap</v>
      </c>
      <c r="AG3223" s="7" t="str">
        <f aca="false">IF(AD3223&lt;AE3223,AE3223,AD3223)</f>
        <v>Berserker, Bomb Tower, Fire Spirit, Goblin Barrel, Ice Spirit, Magic Archer, Royal Delivery, Wall Breakers</v>
      </c>
      <c r="AH3223" s="7" t="str">
        <f aca="false">IF(AD3223=AF3223,AA3223,IF(AA3223="Win","Loss",IF(AA3223="Loss","Win","Draw")))</f>
        <v>Win</v>
      </c>
      <c r="AI3223" s="7" t="s">
        <v>297</v>
      </c>
    </row>
    <row r="3224" customFormat="false" ht="15" hidden="false" customHeight="true" outlineLevel="0" collapsed="false">
      <c r="A3224" s="7" t="s">
        <v>6827</v>
      </c>
      <c r="B3224" s="7" t="n">
        <v>1</v>
      </c>
      <c r="C3224" s="7" t="s">
        <v>567</v>
      </c>
      <c r="D3224" s="7" t="s">
        <v>568</v>
      </c>
      <c r="E3224" s="7" t="s">
        <v>1206</v>
      </c>
      <c r="F3224" s="7" t="s">
        <v>1207</v>
      </c>
      <c r="G3224" s="7" t="s">
        <v>5493</v>
      </c>
      <c r="H3224" s="7" t="s">
        <v>715</v>
      </c>
      <c r="I3224" s="7" t="s">
        <v>82</v>
      </c>
      <c r="J3224" s="7" t="s">
        <v>151</v>
      </c>
      <c r="K3224" s="7" t="s">
        <v>152</v>
      </c>
      <c r="L3224" s="7" t="s">
        <v>85</v>
      </c>
      <c r="M3224" s="7" t="s">
        <v>126</v>
      </c>
      <c r="N3224" s="7" t="s">
        <v>150</v>
      </c>
      <c r="O3224" s="7" t="s">
        <v>89</v>
      </c>
      <c r="P3224" s="7" t="s">
        <v>153</v>
      </c>
      <c r="Q3224" s="7" t="s">
        <v>177</v>
      </c>
      <c r="R3224" s="7" t="s">
        <v>83</v>
      </c>
      <c r="S3224" s="7" t="s">
        <v>257</v>
      </c>
      <c r="T3224" s="7" t="s">
        <v>215</v>
      </c>
      <c r="U3224" s="7" t="s">
        <v>93</v>
      </c>
      <c r="V3224" s="7" t="s">
        <v>126</v>
      </c>
      <c r="W3224" s="7" t="s">
        <v>150</v>
      </c>
      <c r="X3224" s="7" t="s">
        <v>95</v>
      </c>
      <c r="Y3224" s="7" t="n">
        <v>1</v>
      </c>
      <c r="Z3224" s="7" t="n">
        <v>0</v>
      </c>
      <c r="AA3224" s="7" t="str">
        <f aca="false">IF(Y3224&gt;Z3224,"Win",IF(Y3224&lt;Z3224,"Loss","Draw"))</f>
        <v>Win</v>
      </c>
      <c r="AB3224" s="7" t="s">
        <v>99</v>
      </c>
      <c r="AC3224" s="7" t="s">
        <v>99</v>
      </c>
      <c r="AD3224" s="7" t="s">
        <v>155</v>
      </c>
      <c r="AE3224" s="7" t="s">
        <v>1106</v>
      </c>
      <c r="AF3224" s="7" t="str">
        <f aca="false">IF(AD3224&lt;AE3224,AD3224,AE3224)</f>
        <v>Baby Dragon, Cannon, Electro Spirit, Lightning, Mighty Miner, Royal Hogs, Skeletons, The Log</v>
      </c>
      <c r="AG3224" s="7" t="str">
        <f aca="false">IF(AD3224&lt;AE3224,AE3224,AD3224)</f>
        <v>Barbarian Barrel, Electro Spirit, Fireball, Fisherman, Hunter, Monk, Royal Giant, Skeletons</v>
      </c>
      <c r="AH3224" s="7" t="str">
        <f aca="false">IF(AD3224=AF3224,AA3224,IF(AA3224="Win","Loss",IF(AA3224="Loss","Win","Draw")))</f>
        <v>Win</v>
      </c>
      <c r="AI3224" s="7" t="s">
        <v>297</v>
      </c>
    </row>
    <row r="3225" customFormat="false" ht="15" hidden="false" customHeight="true" outlineLevel="0" collapsed="false">
      <c r="A3225" s="7" t="s">
        <v>6827</v>
      </c>
      <c r="B3225" s="7" t="n">
        <v>2</v>
      </c>
      <c r="C3225" s="7" t="s">
        <v>567</v>
      </c>
      <c r="D3225" s="7" t="s">
        <v>568</v>
      </c>
      <c r="E3225" s="7" t="s">
        <v>1206</v>
      </c>
      <c r="F3225" s="7" t="s">
        <v>1207</v>
      </c>
      <c r="G3225" s="7" t="s">
        <v>5494</v>
      </c>
      <c r="H3225" s="7" t="s">
        <v>715</v>
      </c>
      <c r="I3225" s="7" t="s">
        <v>127</v>
      </c>
      <c r="J3225" s="7" t="s">
        <v>128</v>
      </c>
      <c r="K3225" s="7" t="s">
        <v>129</v>
      </c>
      <c r="L3225" s="7" t="s">
        <v>133</v>
      </c>
      <c r="M3225" s="7" t="s">
        <v>97</v>
      </c>
      <c r="N3225" s="7" t="s">
        <v>131</v>
      </c>
      <c r="O3225" s="7" t="s">
        <v>173</v>
      </c>
      <c r="P3225" s="7" t="s">
        <v>130</v>
      </c>
      <c r="Q3225" s="7" t="s">
        <v>185</v>
      </c>
      <c r="R3225" s="7" t="s">
        <v>186</v>
      </c>
      <c r="S3225" s="7" t="s">
        <v>129</v>
      </c>
      <c r="T3225" s="7" t="s">
        <v>111</v>
      </c>
      <c r="U3225" s="7" t="s">
        <v>173</v>
      </c>
      <c r="V3225" s="7" t="s">
        <v>234</v>
      </c>
      <c r="W3225" s="7" t="s">
        <v>109</v>
      </c>
      <c r="X3225" s="7" t="s">
        <v>187</v>
      </c>
      <c r="Y3225" s="7" t="n">
        <v>0</v>
      </c>
      <c r="Z3225" s="7" t="n">
        <v>1</v>
      </c>
      <c r="AA3225" s="7" t="str">
        <f aca="false">IF(Y3225&gt;Z3225,"Win",IF(Y3225&lt;Z3225,"Loss","Draw"))</f>
        <v>Loss</v>
      </c>
      <c r="AB3225" s="7" t="s">
        <v>99</v>
      </c>
      <c r="AC3225" s="7" t="s">
        <v>99</v>
      </c>
      <c r="AD3225" s="7" t="s">
        <v>503</v>
      </c>
      <c r="AE3225" s="7" t="s">
        <v>5495</v>
      </c>
      <c r="AF3225" s="7" t="str">
        <f aca="false">IF(AD3225&lt;AE3225,AD3225,AE3225)</f>
        <v>Arrows, Bandit, Battle Ram, Golden Knight, Mega Knight, Mother Witch, Ronin, Zappies</v>
      </c>
      <c r="AG3225" s="7" t="str">
        <f aca="false">IF(AD3225&lt;AE3225,AE3225,AD3225)</f>
        <v>Balloon, Bomb Tower, Executioner, Mega Knight, Miner, Tornado, Zap, Zappies</v>
      </c>
      <c r="AH3225" s="7" t="str">
        <f aca="false">IF(AD3225=AF3225,AA3225,IF(AA3225="Win","Loss",IF(AA3225="Loss","Win","Draw")))</f>
        <v>Loss</v>
      </c>
      <c r="AI3225" s="7" t="s">
        <v>297</v>
      </c>
    </row>
    <row r="3226" customFormat="false" ht="15" hidden="false" customHeight="true" outlineLevel="0" collapsed="false">
      <c r="A3226" s="7" t="s">
        <v>6827</v>
      </c>
      <c r="B3226" s="7" t="n">
        <v>3</v>
      </c>
      <c r="C3226" s="7" t="s">
        <v>567</v>
      </c>
      <c r="D3226" s="7" t="s">
        <v>568</v>
      </c>
      <c r="E3226" s="7" t="s">
        <v>1206</v>
      </c>
      <c r="F3226" s="7" t="s">
        <v>1207</v>
      </c>
      <c r="G3226" s="7" t="s">
        <v>5496</v>
      </c>
      <c r="H3226" s="7" t="s">
        <v>715</v>
      </c>
      <c r="I3226" s="7" t="s">
        <v>137</v>
      </c>
      <c r="J3226" s="7" t="s">
        <v>202</v>
      </c>
      <c r="K3226" s="7" t="s">
        <v>114</v>
      </c>
      <c r="L3226" s="7" t="s">
        <v>108</v>
      </c>
      <c r="M3226" s="7" t="s">
        <v>88</v>
      </c>
      <c r="N3226" s="7" t="s">
        <v>116</v>
      </c>
      <c r="O3226" s="7" t="s">
        <v>157</v>
      </c>
      <c r="P3226" s="7" t="s">
        <v>87</v>
      </c>
      <c r="Q3226" s="7" t="s">
        <v>137</v>
      </c>
      <c r="R3226" s="7" t="s">
        <v>202</v>
      </c>
      <c r="S3226" s="7" t="s">
        <v>114</v>
      </c>
      <c r="T3226" s="7" t="s">
        <v>118</v>
      </c>
      <c r="U3226" s="7" t="s">
        <v>88</v>
      </c>
      <c r="V3226" s="7" t="s">
        <v>97</v>
      </c>
      <c r="W3226" s="7" t="s">
        <v>87</v>
      </c>
      <c r="X3226" s="7" t="s">
        <v>116</v>
      </c>
      <c r="Y3226" s="7" t="n">
        <v>1</v>
      </c>
      <c r="Z3226" s="7" t="n">
        <v>0</v>
      </c>
      <c r="AA3226" s="7" t="str">
        <f aca="false">IF(Y3226&gt;Z3226,"Win",IF(Y3226&lt;Z3226,"Loss","Draw"))</f>
        <v>Win</v>
      </c>
      <c r="AB3226" s="7" t="s">
        <v>99</v>
      </c>
      <c r="AC3226" s="7" t="s">
        <v>99</v>
      </c>
      <c r="AD3226" s="7" t="s">
        <v>1427</v>
      </c>
      <c r="AE3226" s="7" t="s">
        <v>3787</v>
      </c>
      <c r="AF3226" s="7" t="str">
        <f aca="false">IF(AD3226&lt;AE3226,AD3226,AE3226)</f>
        <v>Berserker, Dark Prince, Fire Spirit, Giant Snowball, Goblin Drill, Magic Archer, Poison, Tesla</v>
      </c>
      <c r="AG3226" s="7" t="str">
        <f aca="false">IF(AD3226&lt;AE3226,AE3226,AD3226)</f>
        <v>Berserker, Giant Snowball, Goblin Drill, Ice Spirit, Magic Archer, Poison, Ronin, Tesla</v>
      </c>
      <c r="AH3226" s="7" t="str">
        <f aca="false">IF(AD3226=AF3226,AA3226,IF(AA3226="Win","Loss",IF(AA3226="Loss","Win","Draw")))</f>
        <v>Win</v>
      </c>
      <c r="AI3226" s="7" t="s">
        <v>297</v>
      </c>
    </row>
    <row r="3227" customFormat="false" ht="15" hidden="false" customHeight="true" outlineLevel="0" collapsed="false">
      <c r="A3227" s="5" t="s">
        <v>6828</v>
      </c>
      <c r="B3227" s="5" t="n">
        <v>1</v>
      </c>
      <c r="C3227" s="5" t="s">
        <v>567</v>
      </c>
      <c r="D3227" s="5" t="s">
        <v>568</v>
      </c>
      <c r="E3227" s="5" t="s">
        <v>6829</v>
      </c>
      <c r="F3227" s="5" t="s">
        <v>6830</v>
      </c>
      <c r="G3227" s="5" t="s">
        <v>4846</v>
      </c>
      <c r="H3227" s="5" t="s">
        <v>485</v>
      </c>
      <c r="I3227" s="5" t="s">
        <v>127</v>
      </c>
      <c r="J3227" s="5" t="s">
        <v>128</v>
      </c>
      <c r="K3227" s="5" t="s">
        <v>129</v>
      </c>
      <c r="L3227" s="5" t="s">
        <v>133</v>
      </c>
      <c r="M3227" s="5" t="s">
        <v>97</v>
      </c>
      <c r="N3227" s="5" t="s">
        <v>131</v>
      </c>
      <c r="O3227" s="5" t="s">
        <v>173</v>
      </c>
      <c r="P3227" s="5" t="s">
        <v>130</v>
      </c>
      <c r="Q3227" s="5" t="s">
        <v>82</v>
      </c>
      <c r="R3227" s="5" t="s">
        <v>151</v>
      </c>
      <c r="S3227" s="5" t="s">
        <v>152</v>
      </c>
      <c r="T3227" s="5" t="s">
        <v>85</v>
      </c>
      <c r="U3227" s="5" t="s">
        <v>126</v>
      </c>
      <c r="V3227" s="5" t="s">
        <v>150</v>
      </c>
      <c r="W3227" s="5" t="s">
        <v>89</v>
      </c>
      <c r="X3227" s="5" t="s">
        <v>153</v>
      </c>
      <c r="Y3227" s="5" t="n">
        <v>1</v>
      </c>
      <c r="Z3227" s="5" t="n">
        <v>0</v>
      </c>
      <c r="AA3227" s="5" t="str">
        <f aca="false">IF(Y3227&gt;Z3227,"Win",IF(Y3227&lt;Z3227,"Loss","Draw"))</f>
        <v>Win</v>
      </c>
      <c r="AB3227" s="5" t="s">
        <v>98</v>
      </c>
      <c r="AC3227" s="5" t="s">
        <v>99</v>
      </c>
      <c r="AD3227" s="5" t="s">
        <v>503</v>
      </c>
      <c r="AE3227" s="5" t="s">
        <v>155</v>
      </c>
      <c r="AF3227" s="5" t="str">
        <f aca="false">IF(AD3227&lt;AE3227,AD3227,AE3227)</f>
        <v>Arrows, Bandit, Battle Ram, Golden Knight, Mega Knight, Mother Witch, Ronin, Zappies</v>
      </c>
      <c r="AG3227" s="5" t="str">
        <f aca="false">IF(AD3227&lt;AE3227,AE3227,AD3227)</f>
        <v>Baby Dragon, Cannon, Electro Spirit, Lightning, Mighty Miner, Royal Hogs, Skeletons, The Log</v>
      </c>
      <c r="AH3227" s="5" t="str">
        <f aca="false">IF(AD3227=AF3227,AA3227,IF(AA3227="Win","Loss",IF(AA3227="Loss","Win","Draw")))</f>
        <v>Win</v>
      </c>
      <c r="AI3227" s="5" t="s">
        <v>102</v>
      </c>
    </row>
    <row r="3228" customFormat="false" ht="15" hidden="false" customHeight="true" outlineLevel="0" collapsed="false">
      <c r="A3228" s="5" t="s">
        <v>6828</v>
      </c>
      <c r="B3228" s="5" t="n">
        <v>2</v>
      </c>
      <c r="C3228" s="5" t="s">
        <v>567</v>
      </c>
      <c r="D3228" s="5" t="s">
        <v>568</v>
      </c>
      <c r="E3228" s="5" t="s">
        <v>6829</v>
      </c>
      <c r="F3228" s="5" t="s">
        <v>6830</v>
      </c>
      <c r="G3228" s="5" t="s">
        <v>6831</v>
      </c>
      <c r="H3228" s="5" t="s">
        <v>485</v>
      </c>
      <c r="I3228" s="5" t="s">
        <v>201</v>
      </c>
      <c r="J3228" s="5" t="s">
        <v>202</v>
      </c>
      <c r="K3228" s="5" t="s">
        <v>203</v>
      </c>
      <c r="L3228" s="5" t="s">
        <v>88</v>
      </c>
      <c r="M3228" s="5" t="s">
        <v>157</v>
      </c>
      <c r="N3228" s="5" t="s">
        <v>118</v>
      </c>
      <c r="O3228" s="5" t="s">
        <v>204</v>
      </c>
      <c r="P3228" s="5" t="s">
        <v>87</v>
      </c>
      <c r="Q3228" s="5" t="s">
        <v>201</v>
      </c>
      <c r="R3228" s="5" t="s">
        <v>202</v>
      </c>
      <c r="S3228" s="5" t="s">
        <v>203</v>
      </c>
      <c r="T3228" s="5" t="s">
        <v>97</v>
      </c>
      <c r="U3228" s="5" t="s">
        <v>91</v>
      </c>
      <c r="V3228" s="5" t="s">
        <v>118</v>
      </c>
      <c r="W3228" s="5" t="s">
        <v>204</v>
      </c>
      <c r="X3228" s="5" t="s">
        <v>87</v>
      </c>
      <c r="Y3228" s="5" t="n">
        <v>1</v>
      </c>
      <c r="Z3228" s="5" t="n">
        <v>0</v>
      </c>
      <c r="AA3228" s="5" t="str">
        <f aca="false">IF(Y3228&gt;Z3228,"Win",IF(Y3228&lt;Z3228,"Loss","Draw"))</f>
        <v>Win</v>
      </c>
      <c r="AB3228" s="5" t="s">
        <v>98</v>
      </c>
      <c r="AC3228" s="5" t="s">
        <v>99</v>
      </c>
      <c r="AD3228" s="5" t="s">
        <v>206</v>
      </c>
      <c r="AE3228" s="5" t="s">
        <v>6832</v>
      </c>
      <c r="AF3228" s="5" t="str">
        <f aca="false">IF(AD3228&lt;AE3228,AD3228,AE3228)</f>
        <v>Berserker, Fire Spirit, Goblin Barrel, Ice Spirit, Magic Archer, Royal Delivery, Tesla, Wall Breakers</v>
      </c>
      <c r="AG3228" s="5" t="str">
        <f aca="false">IF(AD3228&lt;AE3228,AE3228,AD3228)</f>
        <v>Goblin Barrel, Goblins, Ice Spirit, Magic Archer, Ronin, Royal Delivery, Tesla, Wall Breakers</v>
      </c>
      <c r="AH3228" s="5" t="str">
        <f aca="false">IF(AD3228=AF3228,AA3228,IF(AA3228="Win","Loss",IF(AA3228="Loss","Win","Draw")))</f>
        <v>Win</v>
      </c>
      <c r="AI3228" s="5" t="s">
        <v>102</v>
      </c>
    </row>
    <row r="3229" customFormat="false" ht="15" hidden="false" customHeight="true" outlineLevel="0" collapsed="false">
      <c r="A3229" s="5" t="s">
        <v>6833</v>
      </c>
      <c r="B3229" s="5" t="n">
        <v>1</v>
      </c>
      <c r="C3229" s="5" t="s">
        <v>567</v>
      </c>
      <c r="D3229" s="5" t="s">
        <v>568</v>
      </c>
      <c r="E3229" s="5" t="s">
        <v>6834</v>
      </c>
      <c r="F3229" s="5" t="s">
        <v>6835</v>
      </c>
      <c r="G3229" s="5" t="s">
        <v>6581</v>
      </c>
      <c r="H3229" s="5" t="s">
        <v>163</v>
      </c>
      <c r="I3229" s="5" t="s">
        <v>82</v>
      </c>
      <c r="J3229" s="5" t="s">
        <v>108</v>
      </c>
      <c r="K3229" s="5" t="s">
        <v>84</v>
      </c>
      <c r="L3229" s="5" t="s">
        <v>85</v>
      </c>
      <c r="M3229" s="5" t="s">
        <v>126</v>
      </c>
      <c r="N3229" s="5" t="s">
        <v>150</v>
      </c>
      <c r="O3229" s="5" t="s">
        <v>89</v>
      </c>
      <c r="P3229" s="5" t="s">
        <v>87</v>
      </c>
      <c r="Q3229" s="5" t="s">
        <v>114</v>
      </c>
      <c r="R3229" s="5" t="s">
        <v>108</v>
      </c>
      <c r="S3229" s="5" t="s">
        <v>203</v>
      </c>
      <c r="T3229" s="5" t="s">
        <v>131</v>
      </c>
      <c r="U3229" s="5" t="s">
        <v>159</v>
      </c>
      <c r="V3229" s="5" t="s">
        <v>97</v>
      </c>
      <c r="W3229" s="5" t="s">
        <v>94</v>
      </c>
      <c r="X3229" s="5" t="s">
        <v>125</v>
      </c>
      <c r="Y3229" s="5" t="n">
        <v>0</v>
      </c>
      <c r="Z3229" s="5" t="n">
        <v>1</v>
      </c>
      <c r="AA3229" s="5" t="str">
        <f aca="false">IF(Y3229&gt;Z3229,"Win",IF(Y3229&lt;Z3229,"Loss","Draw"))</f>
        <v>Loss</v>
      </c>
      <c r="AB3229" s="5" t="s">
        <v>98</v>
      </c>
      <c r="AC3229" s="5" t="s">
        <v>99</v>
      </c>
      <c r="AD3229" s="5" t="s">
        <v>571</v>
      </c>
      <c r="AE3229" s="5" t="s">
        <v>3057</v>
      </c>
      <c r="AF3229" s="5" t="str">
        <f aca="false">IF(AD3229&lt;AE3229,AD3229,AE3229)</f>
        <v>Archers, Dark Prince, Electro Spirit, Lightning, Royal Hogs, Skeletons, Tesla, The Log</v>
      </c>
      <c r="AG3229" s="5" t="str">
        <f aca="false">IF(AD3229&lt;AE3229,AE3229,AD3229)</f>
        <v>Bandit, Cannon Cart, Dark Prince, Dart Goblin, Giant Snowball, Goblin Barrel, Rascals, Ronin</v>
      </c>
      <c r="AH3229" s="5" t="str">
        <f aca="false">IF(AD3229=AF3229,AA3229,IF(AA3229="Win","Loss",IF(AA3229="Loss","Win","Draw")))</f>
        <v>Loss</v>
      </c>
      <c r="AI3229" s="5" t="s">
        <v>102</v>
      </c>
    </row>
    <row r="3230" customFormat="false" ht="15" hidden="false" customHeight="true" outlineLevel="0" collapsed="false">
      <c r="A3230" s="5" t="s">
        <v>6833</v>
      </c>
      <c r="B3230" s="5" t="n">
        <v>2</v>
      </c>
      <c r="C3230" s="5" t="s">
        <v>567</v>
      </c>
      <c r="D3230" s="5" t="s">
        <v>568</v>
      </c>
      <c r="E3230" s="5" t="s">
        <v>6834</v>
      </c>
      <c r="F3230" s="5" t="s">
        <v>6835</v>
      </c>
      <c r="G3230" s="5" t="s">
        <v>6836</v>
      </c>
      <c r="H3230" s="5" t="s">
        <v>163</v>
      </c>
      <c r="I3230" s="5" t="s">
        <v>92</v>
      </c>
      <c r="J3230" s="5" t="s">
        <v>91</v>
      </c>
      <c r="K3230" s="5" t="s">
        <v>90</v>
      </c>
      <c r="L3230" s="5" t="s">
        <v>97</v>
      </c>
      <c r="M3230" s="5" t="s">
        <v>93</v>
      </c>
      <c r="N3230" s="5" t="s">
        <v>96</v>
      </c>
      <c r="O3230" s="5" t="s">
        <v>94</v>
      </c>
      <c r="P3230" s="5" t="s">
        <v>95</v>
      </c>
      <c r="Q3230" s="5" t="s">
        <v>208</v>
      </c>
      <c r="R3230" s="5" t="s">
        <v>186</v>
      </c>
      <c r="S3230" s="5" t="s">
        <v>109</v>
      </c>
      <c r="T3230" s="5" t="s">
        <v>188</v>
      </c>
      <c r="U3230" s="5" t="s">
        <v>139</v>
      </c>
      <c r="V3230" s="5" t="s">
        <v>86</v>
      </c>
      <c r="W3230" s="5" t="s">
        <v>93</v>
      </c>
      <c r="X3230" s="5" t="s">
        <v>110</v>
      </c>
      <c r="Y3230" s="5" t="n">
        <v>2</v>
      </c>
      <c r="Z3230" s="5" t="n">
        <v>1</v>
      </c>
      <c r="AA3230" s="5" t="str">
        <f aca="false">IF(Y3230&gt;Z3230,"Win",IF(Y3230&lt;Z3230,"Loss","Draw"))</f>
        <v>Win</v>
      </c>
      <c r="AB3230" s="5" t="s">
        <v>98</v>
      </c>
      <c r="AC3230" s="5" t="s">
        <v>99</v>
      </c>
      <c r="AD3230" s="5" t="s">
        <v>101</v>
      </c>
      <c r="AE3230" s="5" t="s">
        <v>873</v>
      </c>
      <c r="AF3230" s="5" t="str">
        <f aca="false">IF(AD3230&lt;AE3230,AD3230,AE3230)</f>
        <v>Balloon, Fireball, Lava Hound, Mega Minion, Skeleton Dragons, Tombstone, Valkyrie, Zap</v>
      </c>
      <c r="AG3230" s="5" t="str">
        <f aca="false">IF(AD3230&lt;AE3230,AE3230,AD3230)</f>
        <v>Barbarian Barrel, Fireball, Goblins, Minions, Mortar, Rascals, Ronin, Skeleton Barrel</v>
      </c>
      <c r="AH3230" s="5" t="str">
        <f aca="false">IF(AD3230=AF3230,AA3230,IF(AA3230="Win","Loss",IF(AA3230="Loss","Win","Draw")))</f>
        <v>Loss</v>
      </c>
      <c r="AI3230" s="5" t="s">
        <v>102</v>
      </c>
    </row>
    <row r="3231" customFormat="false" ht="15" hidden="false" customHeight="true" outlineLevel="0" collapsed="false">
      <c r="A3231" s="5" t="s">
        <v>6833</v>
      </c>
      <c r="B3231" s="5" t="n">
        <v>3</v>
      </c>
      <c r="C3231" s="5" t="s">
        <v>567</v>
      </c>
      <c r="D3231" s="5" t="s">
        <v>568</v>
      </c>
      <c r="E3231" s="5" t="s">
        <v>6834</v>
      </c>
      <c r="F3231" s="5" t="s">
        <v>6835</v>
      </c>
      <c r="G3231" s="5" t="s">
        <v>6837</v>
      </c>
      <c r="H3231" s="5" t="s">
        <v>485</v>
      </c>
      <c r="I3231" s="5" t="s">
        <v>127</v>
      </c>
      <c r="J3231" s="5" t="s">
        <v>128</v>
      </c>
      <c r="K3231" s="5" t="s">
        <v>129</v>
      </c>
      <c r="L3231" s="5" t="s">
        <v>133</v>
      </c>
      <c r="M3231" s="5" t="s">
        <v>86</v>
      </c>
      <c r="N3231" s="5" t="s">
        <v>131</v>
      </c>
      <c r="O3231" s="5" t="s">
        <v>173</v>
      </c>
      <c r="P3231" s="5" t="s">
        <v>130</v>
      </c>
      <c r="Q3231" s="5" t="s">
        <v>152</v>
      </c>
      <c r="R3231" s="5" t="s">
        <v>128</v>
      </c>
      <c r="S3231" s="5" t="s">
        <v>107</v>
      </c>
      <c r="T3231" s="5" t="s">
        <v>306</v>
      </c>
      <c r="U3231" s="5" t="s">
        <v>85</v>
      </c>
      <c r="V3231" s="5" t="s">
        <v>307</v>
      </c>
      <c r="W3231" s="5" t="s">
        <v>187</v>
      </c>
      <c r="X3231" s="5" t="s">
        <v>95</v>
      </c>
      <c r="Y3231" s="5" t="n">
        <v>1</v>
      </c>
      <c r="Z3231" s="5" t="n">
        <v>0</v>
      </c>
      <c r="AA3231" s="5" t="str">
        <f aca="false">IF(Y3231&gt;Z3231,"Win",IF(Y3231&lt;Z3231,"Loss","Draw"))</f>
        <v>Win</v>
      </c>
      <c r="AB3231" s="5" t="s">
        <v>98</v>
      </c>
      <c r="AC3231" s="5" t="s">
        <v>99</v>
      </c>
      <c r="AD3231" s="5" t="s">
        <v>796</v>
      </c>
      <c r="AE3231" s="5" t="s">
        <v>603</v>
      </c>
      <c r="AF3231" s="5" t="str">
        <f aca="false">IF(AD3231&lt;AE3231,AD3231,AE3231)</f>
        <v>Arrows, Bandit, Battle Ram, Golden Knight, Mega Knight, Mother Witch, Skeleton Dragons, Zappies</v>
      </c>
      <c r="AG3231" s="5" t="str">
        <f aca="false">IF(AD3231&lt;AE3231,AE3231,AD3231)</f>
        <v>Baby Dragon, Barbarian Barrel, Goblin Cage, Golden Knight, Golem, Ice Wizard, Lightning, Tornado</v>
      </c>
      <c r="AH3231" s="5" t="str">
        <f aca="false">IF(AD3231=AF3231,AA3231,IF(AA3231="Win","Loss",IF(AA3231="Loss","Win","Draw")))</f>
        <v>Win</v>
      </c>
      <c r="AI3231" s="5" t="s">
        <v>102</v>
      </c>
    </row>
    <row r="3232" customFormat="false" ht="15" hidden="false" customHeight="true" outlineLevel="0" collapsed="false">
      <c r="A3232" s="5" t="s">
        <v>6838</v>
      </c>
      <c r="B3232" s="5" t="n">
        <v>1</v>
      </c>
      <c r="C3232" s="5" t="s">
        <v>567</v>
      </c>
      <c r="D3232" s="5" t="s">
        <v>568</v>
      </c>
      <c r="E3232" s="5" t="s">
        <v>6839</v>
      </c>
      <c r="F3232" s="5" t="s">
        <v>6840</v>
      </c>
      <c r="G3232" s="5" t="s">
        <v>6841</v>
      </c>
      <c r="H3232" s="5" t="s">
        <v>163</v>
      </c>
      <c r="I3232" s="5" t="s">
        <v>201</v>
      </c>
      <c r="J3232" s="5" t="s">
        <v>202</v>
      </c>
      <c r="K3232" s="5" t="s">
        <v>233</v>
      </c>
      <c r="L3232" s="5" t="s">
        <v>111</v>
      </c>
      <c r="M3232" s="5" t="s">
        <v>88</v>
      </c>
      <c r="N3232" s="5" t="s">
        <v>157</v>
      </c>
      <c r="O3232" s="5" t="s">
        <v>204</v>
      </c>
      <c r="P3232" s="5" t="s">
        <v>234</v>
      </c>
      <c r="Q3232" s="5" t="s">
        <v>233</v>
      </c>
      <c r="R3232" s="5" t="s">
        <v>202</v>
      </c>
      <c r="S3232" s="5" t="s">
        <v>201</v>
      </c>
      <c r="T3232" s="5" t="s">
        <v>234</v>
      </c>
      <c r="U3232" s="5" t="s">
        <v>204</v>
      </c>
      <c r="V3232" s="5" t="s">
        <v>88</v>
      </c>
      <c r="W3232" s="5" t="s">
        <v>157</v>
      </c>
      <c r="X3232" s="5" t="s">
        <v>111</v>
      </c>
      <c r="Y3232" s="5" t="n">
        <v>1</v>
      </c>
      <c r="Z3232" s="5" t="n">
        <v>0</v>
      </c>
      <c r="AA3232" s="5" t="str">
        <f aca="false">IF(Y3232&gt;Z3232,"Win",IF(Y3232&lt;Z3232,"Loss","Draw"))</f>
        <v>Win</v>
      </c>
      <c r="AB3232" s="5" t="s">
        <v>98</v>
      </c>
      <c r="AC3232" s="5" t="s">
        <v>99</v>
      </c>
      <c r="AD3232" s="5" t="s">
        <v>380</v>
      </c>
      <c r="AE3232" s="5" t="s">
        <v>380</v>
      </c>
      <c r="AF3232" s="5" t="str">
        <f aca="false">IF(AD3232&lt;AE3232,AD3232,AE3232)</f>
        <v>Bats, Berserker, Bomb Tower, Fire Spirit, Magic Archer, Miner, Royal Delivery, Wall Breakers</v>
      </c>
      <c r="AG3232" s="5" t="str">
        <f aca="false">IF(AD3232&lt;AE3232,AE3232,AD3232)</f>
        <v>Bats, Berserker, Bomb Tower, Fire Spirit, Magic Archer, Miner, Royal Delivery, Wall Breakers</v>
      </c>
      <c r="AH3232" s="5" t="str">
        <f aca="false">IF(AD3232=AF3232,AA3232,IF(AA3232="Win","Loss",IF(AA3232="Loss","Win","Draw")))</f>
        <v>Win</v>
      </c>
      <c r="AI3232" s="5" t="s">
        <v>102</v>
      </c>
    </row>
    <row r="3233" customFormat="false" ht="15" hidden="false" customHeight="true" outlineLevel="0" collapsed="false">
      <c r="A3233" s="5" t="s">
        <v>6838</v>
      </c>
      <c r="B3233" s="5" t="n">
        <v>2</v>
      </c>
      <c r="C3233" s="5" t="s">
        <v>567</v>
      </c>
      <c r="D3233" s="5" t="s">
        <v>568</v>
      </c>
      <c r="E3233" s="5" t="s">
        <v>6839</v>
      </c>
      <c r="F3233" s="5" t="s">
        <v>6840</v>
      </c>
      <c r="G3233" s="5" t="s">
        <v>6842</v>
      </c>
      <c r="H3233" s="5" t="s">
        <v>485</v>
      </c>
      <c r="I3233" s="5" t="s">
        <v>177</v>
      </c>
      <c r="J3233" s="5" t="s">
        <v>83</v>
      </c>
      <c r="K3233" s="5" t="s">
        <v>188</v>
      </c>
      <c r="L3233" s="5" t="s">
        <v>133</v>
      </c>
      <c r="M3233" s="5" t="s">
        <v>215</v>
      </c>
      <c r="N3233" s="5" t="s">
        <v>93</v>
      </c>
      <c r="O3233" s="5" t="s">
        <v>86</v>
      </c>
      <c r="P3233" s="5" t="s">
        <v>95</v>
      </c>
      <c r="Q3233" s="5" t="s">
        <v>92</v>
      </c>
      <c r="R3233" s="5" t="s">
        <v>91</v>
      </c>
      <c r="S3233" s="5" t="s">
        <v>90</v>
      </c>
      <c r="T3233" s="5" t="s">
        <v>130</v>
      </c>
      <c r="U3233" s="5" t="s">
        <v>96</v>
      </c>
      <c r="V3233" s="5" t="s">
        <v>94</v>
      </c>
      <c r="W3233" s="5" t="s">
        <v>97</v>
      </c>
      <c r="X3233" s="5" t="s">
        <v>125</v>
      </c>
      <c r="Y3233" s="5" t="n">
        <v>1</v>
      </c>
      <c r="Z3233" s="5" t="n">
        <v>0</v>
      </c>
      <c r="AA3233" s="5" t="str">
        <f aca="false">IF(Y3233&gt;Z3233,"Win",IF(Y3233&lt;Z3233,"Loss","Draw"))</f>
        <v>Win</v>
      </c>
      <c r="AB3233" s="5" t="s">
        <v>98</v>
      </c>
      <c r="AC3233" s="5" t="s">
        <v>99</v>
      </c>
      <c r="AD3233" s="5" t="s">
        <v>217</v>
      </c>
      <c r="AE3233" s="5" t="s">
        <v>6843</v>
      </c>
      <c r="AF3233" s="5" t="str">
        <f aca="false">IF(AD3233&lt;AE3233,AD3233,AE3233)</f>
        <v>Arrows, Cannon Cart, Goblins, Minions, Mortar, Rascals, Ronin, Skeleton Barrel</v>
      </c>
      <c r="AG3233" s="5" t="str">
        <f aca="false">IF(AD3233&lt;AE3233,AE3233,AD3233)</f>
        <v>Barbarian Barrel, Fireball, Fisherman, Monk, Mother Witch, Royal Giant, Skeleton Dragons, Tombstone</v>
      </c>
      <c r="AH3233" s="5" t="str">
        <f aca="false">IF(AD3233=AF3233,AA3233,IF(AA3233="Win","Loss",IF(AA3233="Loss","Win","Draw")))</f>
        <v>Loss</v>
      </c>
      <c r="AI3233" s="5" t="s">
        <v>102</v>
      </c>
    </row>
    <row r="3234" customFormat="false" ht="15" hidden="false" customHeight="true" outlineLevel="0" collapsed="false">
      <c r="A3234" s="5" t="s">
        <v>6844</v>
      </c>
      <c r="B3234" s="5" t="n">
        <v>1</v>
      </c>
      <c r="C3234" s="5" t="s">
        <v>567</v>
      </c>
      <c r="D3234" s="5" t="s">
        <v>568</v>
      </c>
      <c r="E3234" s="5" t="s">
        <v>1213</v>
      </c>
      <c r="F3234" s="5" t="s">
        <v>1214</v>
      </c>
      <c r="G3234" s="5" t="s">
        <v>6845</v>
      </c>
      <c r="H3234" s="5" t="s">
        <v>163</v>
      </c>
      <c r="I3234" s="5" t="s">
        <v>82</v>
      </c>
      <c r="J3234" s="5" t="s">
        <v>202</v>
      </c>
      <c r="K3234" s="5" t="s">
        <v>87</v>
      </c>
      <c r="L3234" s="5" t="s">
        <v>97</v>
      </c>
      <c r="M3234" s="5" t="s">
        <v>85</v>
      </c>
      <c r="N3234" s="5" t="s">
        <v>126</v>
      </c>
      <c r="O3234" s="5" t="s">
        <v>150</v>
      </c>
      <c r="P3234" s="5" t="s">
        <v>95</v>
      </c>
      <c r="Q3234" s="5" t="s">
        <v>201</v>
      </c>
      <c r="R3234" s="5" t="s">
        <v>202</v>
      </c>
      <c r="S3234" s="5" t="s">
        <v>203</v>
      </c>
      <c r="T3234" s="5" t="s">
        <v>88</v>
      </c>
      <c r="U3234" s="5" t="s">
        <v>157</v>
      </c>
      <c r="V3234" s="5" t="s">
        <v>118</v>
      </c>
      <c r="W3234" s="5" t="s">
        <v>204</v>
      </c>
      <c r="X3234" s="5" t="s">
        <v>87</v>
      </c>
      <c r="Y3234" s="5" t="n">
        <v>1</v>
      </c>
      <c r="Z3234" s="5" t="n">
        <v>0</v>
      </c>
      <c r="AA3234" s="5" t="str">
        <f aca="false">IF(Y3234&gt;Z3234,"Win",IF(Y3234&lt;Z3234,"Loss","Draw"))</f>
        <v>Win</v>
      </c>
      <c r="AB3234" s="5" t="s">
        <v>98</v>
      </c>
      <c r="AC3234" s="5" t="s">
        <v>99</v>
      </c>
      <c r="AD3234" s="5" t="s">
        <v>492</v>
      </c>
      <c r="AE3234" s="5" t="s">
        <v>206</v>
      </c>
      <c r="AF3234" s="5" t="str">
        <f aca="false">IF(AD3234&lt;AE3234,AD3234,AE3234)</f>
        <v>Barbarian Barrel, Electro Spirit, Lightning, Magic Archer, Ronin, Royal Hogs, Skeletons, Tesla</v>
      </c>
      <c r="AG3234" s="5" t="str">
        <f aca="false">IF(AD3234&lt;AE3234,AE3234,AD3234)</f>
        <v>Berserker, Fire Spirit, Goblin Barrel, Ice Spirit, Magic Archer, Royal Delivery, Tesla, Wall Breakers</v>
      </c>
      <c r="AH3234" s="5" t="str">
        <f aca="false">IF(AD3234=AF3234,AA3234,IF(AA3234="Win","Loss",IF(AA3234="Loss","Win","Draw")))</f>
        <v>Win</v>
      </c>
      <c r="AI3234" s="5" t="s">
        <v>102</v>
      </c>
    </row>
    <row r="3235" customFormat="false" ht="15" hidden="false" customHeight="true" outlineLevel="0" collapsed="false">
      <c r="A3235" s="5" t="s">
        <v>6844</v>
      </c>
      <c r="B3235" s="5" t="n">
        <v>2</v>
      </c>
      <c r="C3235" s="5" t="s">
        <v>567</v>
      </c>
      <c r="D3235" s="5" t="s">
        <v>568</v>
      </c>
      <c r="E3235" s="5" t="s">
        <v>1213</v>
      </c>
      <c r="F3235" s="5" t="s">
        <v>1214</v>
      </c>
      <c r="G3235" s="5" t="s">
        <v>6846</v>
      </c>
      <c r="H3235" s="5" t="s">
        <v>163</v>
      </c>
      <c r="I3235" s="5" t="s">
        <v>177</v>
      </c>
      <c r="J3235" s="5" t="s">
        <v>83</v>
      </c>
      <c r="K3235" s="5" t="s">
        <v>188</v>
      </c>
      <c r="L3235" s="5" t="s">
        <v>133</v>
      </c>
      <c r="M3235" s="5" t="s">
        <v>215</v>
      </c>
      <c r="N3235" s="5" t="s">
        <v>93</v>
      </c>
      <c r="O3235" s="5" t="s">
        <v>86</v>
      </c>
      <c r="P3235" s="5" t="s">
        <v>89</v>
      </c>
      <c r="Q3235" s="5" t="s">
        <v>185</v>
      </c>
      <c r="R3235" s="5" t="s">
        <v>186</v>
      </c>
      <c r="S3235" s="5" t="s">
        <v>109</v>
      </c>
      <c r="T3235" s="5" t="s">
        <v>111</v>
      </c>
      <c r="U3235" s="5" t="s">
        <v>117</v>
      </c>
      <c r="V3235" s="5" t="s">
        <v>86</v>
      </c>
      <c r="W3235" s="5" t="s">
        <v>187</v>
      </c>
      <c r="X3235" s="5" t="s">
        <v>188</v>
      </c>
      <c r="Y3235" s="5" t="n">
        <v>1</v>
      </c>
      <c r="Z3235" s="5" t="n">
        <v>0</v>
      </c>
      <c r="AA3235" s="5" t="str">
        <f aca="false">IF(Y3235&gt;Z3235,"Win",IF(Y3235&lt;Z3235,"Loss","Draw"))</f>
        <v>Win</v>
      </c>
      <c r="AB3235" s="5" t="s">
        <v>98</v>
      </c>
      <c r="AC3235" s="5" t="s">
        <v>99</v>
      </c>
      <c r="AD3235" s="5" t="s">
        <v>494</v>
      </c>
      <c r="AE3235" s="5" t="s">
        <v>813</v>
      </c>
      <c r="AF3235" s="5" t="str">
        <f aca="false">IF(AD3235&lt;AE3235,AD3235,AE3235)</f>
        <v>Balloon, Executioner, Giant Skeleton, Miner, Skeleton Dragons, Tombstone, Tornado, Zap</v>
      </c>
      <c r="AG3235" s="5" t="str">
        <f aca="false">IF(AD3235&lt;AE3235,AE3235,AD3235)</f>
        <v>Fireball, Fisherman, Monk, Mother Witch, Royal Giant, Skeleton Dragons, The Log, Tombstone</v>
      </c>
      <c r="AH3235" s="5" t="str">
        <f aca="false">IF(AD3235=AF3235,AA3235,IF(AA3235="Win","Loss",IF(AA3235="Loss","Win","Draw")))</f>
        <v>Loss</v>
      </c>
      <c r="AI3235" s="5" t="s">
        <v>102</v>
      </c>
    </row>
    <row r="3236" customFormat="false" ht="15" hidden="false" customHeight="true" outlineLevel="0" collapsed="false">
      <c r="A3236" s="5" t="s">
        <v>6847</v>
      </c>
      <c r="B3236" s="5" t="n">
        <v>1</v>
      </c>
      <c r="C3236" s="5" t="s">
        <v>567</v>
      </c>
      <c r="D3236" s="5" t="s">
        <v>568</v>
      </c>
      <c r="E3236" s="6" t="s">
        <v>1192</v>
      </c>
      <c r="F3236" s="5" t="s">
        <v>1193</v>
      </c>
      <c r="G3236" s="5" t="s">
        <v>6848</v>
      </c>
      <c r="H3236" s="5" t="s">
        <v>81</v>
      </c>
      <c r="I3236" s="5" t="s">
        <v>137</v>
      </c>
      <c r="J3236" s="5" t="s">
        <v>91</v>
      </c>
      <c r="K3236" s="5" t="s">
        <v>114</v>
      </c>
      <c r="L3236" s="5" t="s">
        <v>97</v>
      </c>
      <c r="M3236" s="5" t="s">
        <v>116</v>
      </c>
      <c r="N3236" s="5" t="s">
        <v>242</v>
      </c>
      <c r="O3236" s="5" t="s">
        <v>118</v>
      </c>
      <c r="P3236" s="5" t="s">
        <v>87</v>
      </c>
      <c r="Q3236" s="5" t="s">
        <v>177</v>
      </c>
      <c r="R3236" s="5" t="s">
        <v>158</v>
      </c>
      <c r="S3236" s="5" t="s">
        <v>107</v>
      </c>
      <c r="T3236" s="5" t="s">
        <v>178</v>
      </c>
      <c r="U3236" s="5" t="s">
        <v>85</v>
      </c>
      <c r="V3236" s="5" t="s">
        <v>132</v>
      </c>
      <c r="W3236" s="5" t="s">
        <v>89</v>
      </c>
      <c r="X3236" s="5" t="s">
        <v>124</v>
      </c>
      <c r="Y3236" s="5" t="n">
        <v>1</v>
      </c>
      <c r="Z3236" s="5" t="n">
        <v>0</v>
      </c>
      <c r="AA3236" s="5" t="str">
        <f aca="false">IF(Y3236&gt;Z3236,"Win",IF(Y3236&lt;Z3236,"Loss","Draw"))</f>
        <v>Win</v>
      </c>
      <c r="AB3236" s="5" t="s">
        <v>98</v>
      </c>
      <c r="AC3236" s="5" t="s">
        <v>99</v>
      </c>
      <c r="AD3236" s="5" t="s">
        <v>1050</v>
      </c>
      <c r="AE3236" s="5" t="s">
        <v>6849</v>
      </c>
      <c r="AF3236" s="5" t="str">
        <f aca="false">IF(AD3236&lt;AE3236,AD3236,AE3236)</f>
        <v>Bomber, Giant Snowball, Goblin Drill, Goblins, Ice Spirit, Poison, Ronin, Tesla</v>
      </c>
      <c r="AG3236" s="5" t="str">
        <f aca="false">IF(AD3236&lt;AE3236,AE3236,AD3236)</f>
        <v>Bowler, Electro Wizard, Goblin Cage, Lightning, Phoenix, Royal Ghost, Royal Giant, The Log</v>
      </c>
      <c r="AH3236" s="5" t="str">
        <f aca="false">IF(AD3236=AF3236,AA3236,IF(AA3236="Win","Loss",IF(AA3236="Loss","Win","Draw")))</f>
        <v>Win</v>
      </c>
      <c r="AI3236" s="5" t="s">
        <v>102</v>
      </c>
    </row>
    <row r="3237" customFormat="false" ht="15" hidden="false" customHeight="true" outlineLevel="0" collapsed="false">
      <c r="A3237" s="5" t="s">
        <v>6847</v>
      </c>
      <c r="B3237" s="5" t="n">
        <v>2</v>
      </c>
      <c r="C3237" s="5" t="s">
        <v>567</v>
      </c>
      <c r="D3237" s="5" t="s">
        <v>568</v>
      </c>
      <c r="E3237" s="6" t="s">
        <v>1192</v>
      </c>
      <c r="F3237" s="5" t="s">
        <v>1193</v>
      </c>
      <c r="G3237" s="5" t="s">
        <v>5822</v>
      </c>
      <c r="H3237" s="5" t="s">
        <v>81</v>
      </c>
      <c r="I3237" s="5" t="s">
        <v>185</v>
      </c>
      <c r="J3237" s="5" t="s">
        <v>186</v>
      </c>
      <c r="K3237" s="5" t="s">
        <v>109</v>
      </c>
      <c r="L3237" s="5" t="s">
        <v>111</v>
      </c>
      <c r="M3237" s="5" t="s">
        <v>117</v>
      </c>
      <c r="N3237" s="5" t="s">
        <v>193</v>
      </c>
      <c r="O3237" s="5" t="s">
        <v>187</v>
      </c>
      <c r="P3237" s="5" t="s">
        <v>234</v>
      </c>
      <c r="Q3237" s="5" t="s">
        <v>113</v>
      </c>
      <c r="R3237" s="5" t="s">
        <v>128</v>
      </c>
      <c r="S3237" s="5" t="s">
        <v>129</v>
      </c>
      <c r="T3237" s="5" t="s">
        <v>165</v>
      </c>
      <c r="U3237" s="5" t="s">
        <v>234</v>
      </c>
      <c r="V3237" s="5" t="s">
        <v>131</v>
      </c>
      <c r="W3237" s="5" t="s">
        <v>130</v>
      </c>
      <c r="X3237" s="5" t="s">
        <v>327</v>
      </c>
      <c r="Y3237" s="5" t="n">
        <v>0</v>
      </c>
      <c r="Z3237" s="5" t="n">
        <v>3</v>
      </c>
      <c r="AA3237" s="5" t="str">
        <f aca="false">IF(Y3237&gt;Z3237,"Win",IF(Y3237&lt;Z3237,"Loss","Draw"))</f>
        <v>Loss</v>
      </c>
      <c r="AB3237" s="5" t="s">
        <v>98</v>
      </c>
      <c r="AC3237" s="5" t="s">
        <v>99</v>
      </c>
      <c r="AD3237" s="5" t="s">
        <v>1412</v>
      </c>
      <c r="AE3237" s="5" t="s">
        <v>6850</v>
      </c>
      <c r="AF3237" s="5" t="str">
        <f aca="false">IF(AD3237&lt;AE3237,AD3237,AE3237)</f>
        <v>Arrows, Bandit, Bomb Tower, Furnace, Golden Knight, Hog Rider, Mega Knight, Rage</v>
      </c>
      <c r="AG3237" s="5" t="str">
        <f aca="false">IF(AD3237&lt;AE3237,AE3237,AD3237)</f>
        <v>Balloon, Bomb Tower, Executioner, Giant Skeleton, Guards, Miner, Tornado, Zap</v>
      </c>
      <c r="AH3237" s="5" t="str">
        <f aca="false">IF(AD3237=AF3237,AA3237,IF(AA3237="Win","Loss",IF(AA3237="Loss","Win","Draw")))</f>
        <v>Win</v>
      </c>
      <c r="AI3237" s="5" t="s">
        <v>102</v>
      </c>
    </row>
    <row r="3238" customFormat="false" ht="15" hidden="false" customHeight="true" outlineLevel="0" collapsed="false">
      <c r="A3238" s="5" t="s">
        <v>6847</v>
      </c>
      <c r="B3238" s="5" t="n">
        <v>3</v>
      </c>
      <c r="C3238" s="5" t="s">
        <v>567</v>
      </c>
      <c r="D3238" s="5" t="s">
        <v>568</v>
      </c>
      <c r="E3238" s="6" t="s">
        <v>1192</v>
      </c>
      <c r="F3238" s="5" t="s">
        <v>1193</v>
      </c>
      <c r="G3238" s="5" t="s">
        <v>6851</v>
      </c>
      <c r="H3238" s="5" t="s">
        <v>81</v>
      </c>
      <c r="I3238" s="5" t="s">
        <v>82</v>
      </c>
      <c r="J3238" s="5" t="s">
        <v>108</v>
      </c>
      <c r="K3238" s="5" t="s">
        <v>152</v>
      </c>
      <c r="L3238" s="5" t="s">
        <v>85</v>
      </c>
      <c r="M3238" s="5" t="s">
        <v>119</v>
      </c>
      <c r="N3238" s="5" t="s">
        <v>126</v>
      </c>
      <c r="O3238" s="5" t="s">
        <v>150</v>
      </c>
      <c r="P3238" s="5" t="s">
        <v>95</v>
      </c>
      <c r="Q3238" s="5" t="s">
        <v>141</v>
      </c>
      <c r="R3238" s="5" t="s">
        <v>95</v>
      </c>
      <c r="S3238" s="5" t="s">
        <v>127</v>
      </c>
      <c r="T3238" s="5" t="s">
        <v>173</v>
      </c>
      <c r="U3238" s="5" t="s">
        <v>93</v>
      </c>
      <c r="V3238" s="5" t="s">
        <v>125</v>
      </c>
      <c r="W3238" s="5" t="s">
        <v>133</v>
      </c>
      <c r="X3238" s="5" t="s">
        <v>97</v>
      </c>
      <c r="Y3238" s="5" t="n">
        <v>0</v>
      </c>
      <c r="Z3238" s="5" t="n">
        <v>2</v>
      </c>
      <c r="AA3238" s="5" t="str">
        <f aca="false">IF(Y3238&gt;Z3238,"Win",IF(Y3238&lt;Z3238,"Loss","Draw"))</f>
        <v>Loss</v>
      </c>
      <c r="AB3238" s="5" t="s">
        <v>98</v>
      </c>
      <c r="AC3238" s="5" t="s">
        <v>99</v>
      </c>
      <c r="AD3238" s="5" t="s">
        <v>4992</v>
      </c>
      <c r="AE3238" s="5" t="s">
        <v>919</v>
      </c>
      <c r="AF3238" s="5" t="str">
        <f aca="false">IF(AD3238&lt;AE3238,AD3238,AE3238)</f>
        <v>Baby Dragon, Barbarian Barrel, Dark Prince, Electro Spirit, Goblin Hut, Lightning, Royal Hogs, Skeletons</v>
      </c>
      <c r="AG3238" s="5" t="str">
        <f aca="false">IF(AD3238&lt;AE3238,AE3238,AD3238)</f>
        <v>Barbarian Barrel, Battle Ram, Cannon Cart, Fireball, Lumberjack, Mother Witch, Ronin, Zappies</v>
      </c>
      <c r="AH3238" s="5" t="str">
        <f aca="false">IF(AD3238=AF3238,AA3238,IF(AA3238="Win","Loss",IF(AA3238="Loss","Win","Draw")))</f>
        <v>Loss</v>
      </c>
      <c r="AI3238" s="5" t="s">
        <v>102</v>
      </c>
    </row>
    <row r="3239" customFormat="false" ht="15" hidden="false" customHeight="true" outlineLevel="0" collapsed="false">
      <c r="A3239" s="5" t="s">
        <v>6852</v>
      </c>
      <c r="B3239" s="5" t="n">
        <v>1</v>
      </c>
      <c r="C3239" s="5" t="s">
        <v>567</v>
      </c>
      <c r="D3239" s="5" t="s">
        <v>568</v>
      </c>
      <c r="E3239" s="5" t="s">
        <v>6853</v>
      </c>
      <c r="F3239" s="5" t="s">
        <v>6854</v>
      </c>
      <c r="G3239" s="5" t="s">
        <v>6855</v>
      </c>
      <c r="H3239" s="5" t="s">
        <v>163</v>
      </c>
      <c r="I3239" s="5" t="s">
        <v>82</v>
      </c>
      <c r="J3239" s="5" t="s">
        <v>151</v>
      </c>
      <c r="K3239" s="5" t="s">
        <v>152</v>
      </c>
      <c r="L3239" s="5" t="s">
        <v>85</v>
      </c>
      <c r="M3239" s="5" t="s">
        <v>126</v>
      </c>
      <c r="N3239" s="5" t="s">
        <v>150</v>
      </c>
      <c r="O3239" s="5" t="s">
        <v>89</v>
      </c>
      <c r="P3239" s="5" t="s">
        <v>153</v>
      </c>
      <c r="Q3239" s="5" t="s">
        <v>141</v>
      </c>
      <c r="R3239" s="5" t="s">
        <v>95</v>
      </c>
      <c r="S3239" s="5" t="s">
        <v>107</v>
      </c>
      <c r="T3239" s="5" t="s">
        <v>177</v>
      </c>
      <c r="U3239" s="5" t="s">
        <v>178</v>
      </c>
      <c r="V3239" s="5" t="s">
        <v>150</v>
      </c>
      <c r="W3239" s="5" t="s">
        <v>143</v>
      </c>
      <c r="X3239" s="5" t="s">
        <v>93</v>
      </c>
      <c r="Y3239" s="5" t="n">
        <v>1</v>
      </c>
      <c r="Z3239" s="5" t="n">
        <v>0</v>
      </c>
      <c r="AA3239" s="5" t="str">
        <f aca="false">IF(Y3239&gt;Z3239,"Win",IF(Y3239&lt;Z3239,"Loss","Draw"))</f>
        <v>Win</v>
      </c>
      <c r="AB3239" s="5" t="s">
        <v>98</v>
      </c>
      <c r="AC3239" s="5" t="s">
        <v>99</v>
      </c>
      <c r="AD3239" s="5" t="s">
        <v>155</v>
      </c>
      <c r="AE3239" s="5" t="s">
        <v>180</v>
      </c>
      <c r="AF3239" s="5" t="str">
        <f aca="false">IF(AD3239&lt;AE3239,AD3239,AE3239)</f>
        <v>Baby Dragon, Cannon, Electro Spirit, Lightning, Mighty Miner, Royal Hogs, Skeletons, The Log</v>
      </c>
      <c r="AG3239" s="5" t="str">
        <f aca="false">IF(AD3239&lt;AE3239,AE3239,AD3239)</f>
        <v>Barbarian Barrel, Electro Spirit, Fireball, Goblin Cage, Heal Spirit, Lumberjack, Phoenix, Royal Giant</v>
      </c>
      <c r="AH3239" s="5" t="str">
        <f aca="false">IF(AD3239=AF3239,AA3239,IF(AA3239="Win","Loss",IF(AA3239="Loss","Win","Draw")))</f>
        <v>Win</v>
      </c>
      <c r="AI3239" s="5" t="s">
        <v>102</v>
      </c>
    </row>
    <row r="3240" customFormat="false" ht="15" hidden="false" customHeight="true" outlineLevel="0" collapsed="false">
      <c r="A3240" s="5" t="s">
        <v>6852</v>
      </c>
      <c r="B3240" s="5" t="n">
        <v>2</v>
      </c>
      <c r="C3240" s="5" t="s">
        <v>567</v>
      </c>
      <c r="D3240" s="5" t="s">
        <v>568</v>
      </c>
      <c r="E3240" s="5" t="s">
        <v>6853</v>
      </c>
      <c r="F3240" s="5" t="s">
        <v>6854</v>
      </c>
      <c r="G3240" s="5" t="s">
        <v>6856</v>
      </c>
      <c r="H3240" s="5" t="s">
        <v>163</v>
      </c>
      <c r="I3240" s="5" t="s">
        <v>127</v>
      </c>
      <c r="J3240" s="5" t="s">
        <v>128</v>
      </c>
      <c r="K3240" s="5" t="s">
        <v>129</v>
      </c>
      <c r="L3240" s="5" t="s">
        <v>133</v>
      </c>
      <c r="M3240" s="5" t="s">
        <v>97</v>
      </c>
      <c r="N3240" s="5" t="s">
        <v>131</v>
      </c>
      <c r="O3240" s="5" t="s">
        <v>173</v>
      </c>
      <c r="P3240" s="5" t="s">
        <v>130</v>
      </c>
      <c r="Q3240" s="5" t="s">
        <v>407</v>
      </c>
      <c r="R3240" s="5" t="s">
        <v>151</v>
      </c>
      <c r="S3240" s="5" t="s">
        <v>153</v>
      </c>
      <c r="T3240" s="5" t="s">
        <v>118</v>
      </c>
      <c r="U3240" s="5" t="s">
        <v>126</v>
      </c>
      <c r="V3240" s="5" t="s">
        <v>165</v>
      </c>
      <c r="W3240" s="5" t="s">
        <v>89</v>
      </c>
      <c r="X3240" s="5" t="s">
        <v>164</v>
      </c>
      <c r="Y3240" s="5" t="n">
        <v>1</v>
      </c>
      <c r="Z3240" s="5" t="n">
        <v>0</v>
      </c>
      <c r="AA3240" s="5" t="str">
        <f aca="false">IF(Y3240&gt;Z3240,"Win",IF(Y3240&lt;Z3240,"Loss","Draw"))</f>
        <v>Win</v>
      </c>
      <c r="AB3240" s="5" t="s">
        <v>98</v>
      </c>
      <c r="AC3240" s="5" t="s">
        <v>99</v>
      </c>
      <c r="AD3240" s="5" t="s">
        <v>503</v>
      </c>
      <c r="AE3240" s="5" t="s">
        <v>1178</v>
      </c>
      <c r="AF3240" s="5" t="str">
        <f aca="false">IF(AD3240&lt;AE3240,AD3240,AE3240)</f>
        <v>Arrows, Bandit, Battle Ram, Golden Knight, Mega Knight, Mother Witch, Ronin, Zappies</v>
      </c>
      <c r="AG3240" s="5" t="str">
        <f aca="false">IF(AD3240&lt;AE3240,AE3240,AD3240)</f>
        <v>Cannon, Earthquake, Firecracker, Hog Rider, Ice Spirit, Mighty Miner, Skeletons, The Log</v>
      </c>
      <c r="AH3240" s="5" t="str">
        <f aca="false">IF(AD3240=AF3240,AA3240,IF(AA3240="Win","Loss",IF(AA3240="Loss","Win","Draw")))</f>
        <v>Win</v>
      </c>
      <c r="AI3240" s="5" t="s">
        <v>102</v>
      </c>
    </row>
    <row r="3241" customFormat="false" ht="15" hidden="false" customHeight="true" outlineLevel="0" collapsed="false">
      <c r="A3241" s="5" t="s">
        <v>6857</v>
      </c>
      <c r="B3241" s="5" t="n">
        <v>1</v>
      </c>
      <c r="C3241" s="5" t="s">
        <v>567</v>
      </c>
      <c r="D3241" s="5" t="s">
        <v>568</v>
      </c>
      <c r="E3241" s="5" t="s">
        <v>2659</v>
      </c>
      <c r="F3241" s="5" t="s">
        <v>2660</v>
      </c>
      <c r="G3241" s="5" t="s">
        <v>3150</v>
      </c>
      <c r="H3241" s="5" t="s">
        <v>485</v>
      </c>
      <c r="I3241" s="5" t="s">
        <v>152</v>
      </c>
      <c r="J3241" s="5" t="s">
        <v>128</v>
      </c>
      <c r="K3241" s="5" t="s">
        <v>107</v>
      </c>
      <c r="L3241" s="5" t="s">
        <v>306</v>
      </c>
      <c r="M3241" s="5" t="s">
        <v>85</v>
      </c>
      <c r="N3241" s="5" t="s">
        <v>307</v>
      </c>
      <c r="O3241" s="5" t="s">
        <v>187</v>
      </c>
      <c r="P3241" s="5" t="s">
        <v>95</v>
      </c>
      <c r="Q3241" s="5" t="s">
        <v>152</v>
      </c>
      <c r="R3241" s="5" t="s">
        <v>139</v>
      </c>
      <c r="S3241" s="5" t="s">
        <v>107</v>
      </c>
      <c r="T3241" s="5" t="s">
        <v>306</v>
      </c>
      <c r="U3241" s="5" t="s">
        <v>97</v>
      </c>
      <c r="V3241" s="5" t="s">
        <v>85</v>
      </c>
      <c r="W3241" s="5" t="s">
        <v>187</v>
      </c>
      <c r="X3241" s="5" t="s">
        <v>95</v>
      </c>
      <c r="Y3241" s="5" t="n">
        <v>3</v>
      </c>
      <c r="Z3241" s="5" t="n">
        <v>0</v>
      </c>
      <c r="AA3241" s="5" t="str">
        <f aca="false">IF(Y3241&gt;Z3241,"Win",IF(Y3241&lt;Z3241,"Loss","Draw"))</f>
        <v>Win</v>
      </c>
      <c r="AB3241" s="5" t="s">
        <v>98</v>
      </c>
      <c r="AC3241" s="5" t="s">
        <v>99</v>
      </c>
      <c r="AD3241" s="5" t="s">
        <v>603</v>
      </c>
      <c r="AE3241" s="5" t="s">
        <v>964</v>
      </c>
      <c r="AF3241" s="5" t="str">
        <f aca="false">IF(AD3241&lt;AE3241,AD3241,AE3241)</f>
        <v>Baby Dragon, Barbarian Barrel, Goblin Cage, Golden Knight, Golem, Ice Wizard, Lightning, Tornado</v>
      </c>
      <c r="AG3241" s="5" t="str">
        <f aca="false">IF(AD3241&lt;AE3241,AE3241,AD3241)</f>
        <v>Baby Dragon, Barbarian Barrel, Goblin Cage, Golem, Lightning, Mega Minion, Ronin, Tornado</v>
      </c>
      <c r="AH3241" s="5" t="str">
        <f aca="false">IF(AD3241=AF3241,AA3241,IF(AA3241="Win","Loss",IF(AA3241="Loss","Win","Draw")))</f>
        <v>Win</v>
      </c>
      <c r="AI3241" s="5" t="s">
        <v>102</v>
      </c>
    </row>
    <row r="3242" customFormat="false" ht="15" hidden="false" customHeight="true" outlineLevel="0" collapsed="false">
      <c r="A3242" s="5" t="s">
        <v>6857</v>
      </c>
      <c r="B3242" s="5" t="n">
        <v>2</v>
      </c>
      <c r="C3242" s="5" t="s">
        <v>567</v>
      </c>
      <c r="D3242" s="5" t="s">
        <v>568</v>
      </c>
      <c r="E3242" s="5" t="s">
        <v>2659</v>
      </c>
      <c r="F3242" s="5" t="s">
        <v>2660</v>
      </c>
      <c r="G3242" s="5" t="s">
        <v>3151</v>
      </c>
      <c r="H3242" s="5" t="s">
        <v>485</v>
      </c>
      <c r="I3242" s="5" t="s">
        <v>137</v>
      </c>
      <c r="J3242" s="5" t="s">
        <v>194</v>
      </c>
      <c r="K3242" s="5" t="s">
        <v>114</v>
      </c>
      <c r="L3242" s="5" t="s">
        <v>97</v>
      </c>
      <c r="M3242" s="5" t="s">
        <v>116</v>
      </c>
      <c r="N3242" s="5" t="s">
        <v>157</v>
      </c>
      <c r="O3242" s="5" t="s">
        <v>126</v>
      </c>
      <c r="P3242" s="5" t="s">
        <v>234</v>
      </c>
      <c r="Q3242" s="5" t="s">
        <v>129</v>
      </c>
      <c r="R3242" s="5" t="s">
        <v>202</v>
      </c>
      <c r="S3242" s="5" t="s">
        <v>124</v>
      </c>
      <c r="T3242" s="5" t="s">
        <v>93</v>
      </c>
      <c r="U3242" s="5" t="s">
        <v>109</v>
      </c>
      <c r="V3242" s="5" t="s">
        <v>165</v>
      </c>
      <c r="W3242" s="5" t="s">
        <v>108</v>
      </c>
      <c r="X3242" s="5" t="s">
        <v>132</v>
      </c>
      <c r="Y3242" s="5" t="n">
        <v>1</v>
      </c>
      <c r="Z3242" s="5" t="n">
        <v>0</v>
      </c>
      <c r="AA3242" s="5" t="str">
        <f aca="false">IF(Y3242&gt;Z3242,"Win",IF(Y3242&lt;Z3242,"Loss","Draw"))</f>
        <v>Win</v>
      </c>
      <c r="AB3242" s="5" t="s">
        <v>98</v>
      </c>
      <c r="AC3242" s="5" t="s">
        <v>99</v>
      </c>
      <c r="AD3242" s="5" t="s">
        <v>1057</v>
      </c>
      <c r="AE3242" s="5" t="s">
        <v>3152</v>
      </c>
      <c r="AF3242" s="5" t="str">
        <f aca="false">IF(AD3242&lt;AE3242,AD3242,AE3242)</f>
        <v>Archer Queen, Bomb Tower, Fire Spirit, Giant Snowball, Goblin Drill, Poison, Ronin, Skeletons</v>
      </c>
      <c r="AG3242" s="5" t="str">
        <f aca="false">IF(AD3242&lt;AE3242,AE3242,AD3242)</f>
        <v>Dark Prince, Electro Wizard, Fireball, Hog Rider, Magic Archer, Mega Knight, Royal Ghost, Zap</v>
      </c>
      <c r="AH3242" s="5" t="str">
        <f aca="false">IF(AD3242=AF3242,AA3242,IF(AA3242="Win","Loss",IF(AA3242="Loss","Win","Draw")))</f>
        <v>Win</v>
      </c>
      <c r="AI3242" s="5" t="s">
        <v>102</v>
      </c>
    </row>
    <row r="3243" customFormat="false" ht="15" hidden="false" customHeight="true" outlineLevel="0" collapsed="false">
      <c r="A3243" s="5" t="s">
        <v>6858</v>
      </c>
      <c r="B3243" s="5" t="n">
        <v>1</v>
      </c>
      <c r="C3243" s="5" t="s">
        <v>567</v>
      </c>
      <c r="D3243" s="5" t="s">
        <v>568</v>
      </c>
      <c r="E3243" s="5" t="s">
        <v>331</v>
      </c>
      <c r="F3243" s="5" t="s">
        <v>332</v>
      </c>
      <c r="G3243" s="5" t="s">
        <v>6859</v>
      </c>
      <c r="H3243" s="5" t="s">
        <v>352</v>
      </c>
      <c r="I3243" s="5" t="s">
        <v>201</v>
      </c>
      <c r="J3243" s="5" t="s">
        <v>202</v>
      </c>
      <c r="K3243" s="5" t="s">
        <v>203</v>
      </c>
      <c r="L3243" s="5" t="s">
        <v>97</v>
      </c>
      <c r="M3243" s="5" t="s">
        <v>157</v>
      </c>
      <c r="N3243" s="5" t="s">
        <v>118</v>
      </c>
      <c r="O3243" s="5" t="s">
        <v>204</v>
      </c>
      <c r="P3243" s="5" t="s">
        <v>87</v>
      </c>
      <c r="Q3243" s="5" t="s">
        <v>185</v>
      </c>
      <c r="R3243" s="5" t="s">
        <v>337</v>
      </c>
      <c r="S3243" s="5" t="s">
        <v>114</v>
      </c>
      <c r="T3243" s="5" t="s">
        <v>165</v>
      </c>
      <c r="U3243" s="5" t="s">
        <v>97</v>
      </c>
      <c r="V3243" s="5" t="s">
        <v>113</v>
      </c>
      <c r="W3243" s="5" t="s">
        <v>126</v>
      </c>
      <c r="X3243" s="5" t="s">
        <v>785</v>
      </c>
      <c r="Y3243" s="5" t="n">
        <v>0</v>
      </c>
      <c r="Z3243" s="5" t="n">
        <v>1</v>
      </c>
      <c r="AA3243" s="5" t="str">
        <f aca="false">IF(Y3243&gt;Z3243,"Win",IF(Y3243&lt;Z3243,"Loss","Draw"))</f>
        <v>Loss</v>
      </c>
      <c r="AB3243" s="5" t="s">
        <v>98</v>
      </c>
      <c r="AC3243" s="5" t="s">
        <v>99</v>
      </c>
      <c r="AD3243" s="5" t="s">
        <v>1001</v>
      </c>
      <c r="AE3243" s="5" t="s">
        <v>6860</v>
      </c>
      <c r="AF3243" s="5" t="str">
        <f aca="false">IF(AD3243&lt;AE3243,AD3243,AE3243)</f>
        <v>Boss Bandit, Executioner, Freeze, Furnace, Giant Snowball, Hog Rider, Ronin, Skeletons</v>
      </c>
      <c r="AG3243" s="5" t="str">
        <f aca="false">IF(AD3243&lt;AE3243,AE3243,AD3243)</f>
        <v>Fire Spirit, Goblin Barrel, Ice Spirit, Magic Archer, Ronin, Royal Delivery, Tesla, Wall Breakers</v>
      </c>
      <c r="AH3243" s="5" t="str">
        <f aca="false">IF(AD3243=AF3243,AA3243,IF(AA3243="Win","Loss",IF(AA3243="Loss","Win","Draw")))</f>
        <v>Win</v>
      </c>
      <c r="AI3243" s="5" t="s">
        <v>102</v>
      </c>
    </row>
    <row r="3244" customFormat="false" ht="15" hidden="false" customHeight="true" outlineLevel="0" collapsed="false">
      <c r="A3244" s="5" t="s">
        <v>6858</v>
      </c>
      <c r="B3244" s="5" t="n">
        <v>2</v>
      </c>
      <c r="C3244" s="5" t="s">
        <v>567</v>
      </c>
      <c r="D3244" s="5" t="s">
        <v>568</v>
      </c>
      <c r="E3244" s="5" t="s">
        <v>331</v>
      </c>
      <c r="F3244" s="5" t="s">
        <v>332</v>
      </c>
      <c r="G3244" s="5" t="s">
        <v>3223</v>
      </c>
      <c r="H3244" s="5" t="s">
        <v>352</v>
      </c>
      <c r="I3244" s="5" t="s">
        <v>113</v>
      </c>
      <c r="J3244" s="5" t="s">
        <v>151</v>
      </c>
      <c r="K3244" s="5" t="s">
        <v>153</v>
      </c>
      <c r="L3244" s="5" t="s">
        <v>165</v>
      </c>
      <c r="M3244" s="5" t="s">
        <v>85</v>
      </c>
      <c r="N3244" s="5" t="s">
        <v>126</v>
      </c>
      <c r="O3244" s="5" t="s">
        <v>150</v>
      </c>
      <c r="P3244" s="5" t="s">
        <v>89</v>
      </c>
      <c r="Q3244" s="5" t="s">
        <v>127</v>
      </c>
      <c r="R3244" s="5" t="s">
        <v>128</v>
      </c>
      <c r="S3244" s="5" t="s">
        <v>129</v>
      </c>
      <c r="T3244" s="5" t="s">
        <v>133</v>
      </c>
      <c r="U3244" s="5" t="s">
        <v>108</v>
      </c>
      <c r="V3244" s="5" t="s">
        <v>130</v>
      </c>
      <c r="W3244" s="5" t="s">
        <v>173</v>
      </c>
      <c r="X3244" s="5" t="s">
        <v>131</v>
      </c>
      <c r="Y3244" s="5" t="n">
        <v>1</v>
      </c>
      <c r="Z3244" s="5" t="n">
        <v>0</v>
      </c>
      <c r="AA3244" s="5" t="str">
        <f aca="false">IF(Y3244&gt;Z3244,"Win",IF(Y3244&lt;Z3244,"Loss","Draw"))</f>
        <v>Win</v>
      </c>
      <c r="AB3244" s="5" t="s">
        <v>98</v>
      </c>
      <c r="AC3244" s="5" t="s">
        <v>99</v>
      </c>
      <c r="AD3244" s="5" t="s">
        <v>713</v>
      </c>
      <c r="AE3244" s="5" t="s">
        <v>6861</v>
      </c>
      <c r="AF3244" s="5" t="str">
        <f aca="false">IF(AD3244&lt;AE3244,AD3244,AE3244)</f>
        <v>Arrows, Bandit, Battle Ram, Dark Prince, Golden Knight, Mega Knight, Mother Witch, Zappies</v>
      </c>
      <c r="AG3244" s="5" t="str">
        <f aca="false">IF(AD3244&lt;AE3244,AE3244,AD3244)</f>
        <v>Cannon, Electro Spirit, Furnace, Hog Rider, Lightning, Mighty Miner, Skeletons, The Log</v>
      </c>
      <c r="AH3244" s="5" t="str">
        <f aca="false">IF(AD3244=AF3244,AA3244,IF(AA3244="Win","Loss",IF(AA3244="Loss","Win","Draw")))</f>
        <v>Loss</v>
      </c>
      <c r="AI3244" s="5" t="s">
        <v>102</v>
      </c>
    </row>
    <row r="3245" customFormat="false" ht="15" hidden="false" customHeight="true" outlineLevel="0" collapsed="false">
      <c r="A3245" s="5" t="s">
        <v>6858</v>
      </c>
      <c r="B3245" s="5" t="n">
        <v>3</v>
      </c>
      <c r="C3245" s="5" t="s">
        <v>567</v>
      </c>
      <c r="D3245" s="5" t="s">
        <v>568</v>
      </c>
      <c r="E3245" s="5" t="s">
        <v>331</v>
      </c>
      <c r="F3245" s="5" t="s">
        <v>332</v>
      </c>
      <c r="G3245" s="5" t="s">
        <v>6862</v>
      </c>
      <c r="H3245" s="5" t="s">
        <v>352</v>
      </c>
      <c r="I3245" s="5" t="s">
        <v>84</v>
      </c>
      <c r="J3245" s="5" t="s">
        <v>108</v>
      </c>
      <c r="K3245" s="5" t="s">
        <v>114</v>
      </c>
      <c r="L3245" s="5" t="s">
        <v>115</v>
      </c>
      <c r="M3245" s="5" t="s">
        <v>138</v>
      </c>
      <c r="N3245" s="5" t="s">
        <v>88</v>
      </c>
      <c r="O3245" s="5" t="s">
        <v>116</v>
      </c>
      <c r="P3245" s="5" t="s">
        <v>119</v>
      </c>
      <c r="Q3245" s="5" t="s">
        <v>208</v>
      </c>
      <c r="R3245" s="5" t="s">
        <v>186</v>
      </c>
      <c r="S3245" s="5" t="s">
        <v>139</v>
      </c>
      <c r="T3245" s="5" t="s">
        <v>110</v>
      </c>
      <c r="U3245" s="5" t="s">
        <v>188</v>
      </c>
      <c r="V3245" s="5" t="s">
        <v>109</v>
      </c>
      <c r="W3245" s="5" t="s">
        <v>86</v>
      </c>
      <c r="X3245" s="5" t="s">
        <v>93</v>
      </c>
      <c r="Y3245" s="5" t="n">
        <v>0</v>
      </c>
      <c r="Z3245" s="5" t="n">
        <v>1</v>
      </c>
      <c r="AA3245" s="5" t="str">
        <f aca="false">IF(Y3245&gt;Z3245,"Win",IF(Y3245&lt;Z3245,"Loss","Draw"))</f>
        <v>Loss</v>
      </c>
      <c r="AB3245" s="5" t="s">
        <v>98</v>
      </c>
      <c r="AC3245" s="5" t="s">
        <v>99</v>
      </c>
      <c r="AD3245" s="5" t="s">
        <v>231</v>
      </c>
      <c r="AE3245" s="5" t="s">
        <v>873</v>
      </c>
      <c r="AF3245" s="5" t="str">
        <f aca="false">IF(AD3245&lt;AE3245,AD3245,AE3245)</f>
        <v>Archers, Berserker, Dark Prince, Giant Snowball, Goblin Demolisher, Goblin Hut, Graveyard, Poison</v>
      </c>
      <c r="AG3245" s="5" t="str">
        <f aca="false">IF(AD3245&lt;AE3245,AE3245,AD3245)</f>
        <v>Balloon, Fireball, Lava Hound, Mega Minion, Skeleton Dragons, Tombstone, Valkyrie, Zap</v>
      </c>
      <c r="AH3245" s="5" t="str">
        <f aca="false">IF(AD3245=AF3245,AA3245,IF(AA3245="Win","Loss",IF(AA3245="Loss","Win","Draw")))</f>
        <v>Loss</v>
      </c>
      <c r="AI3245" s="5" t="s">
        <v>102</v>
      </c>
    </row>
    <row r="3246" customFormat="false" ht="15" hidden="false" customHeight="true" outlineLevel="0" collapsed="false">
      <c r="A3246" s="5" t="s">
        <v>6863</v>
      </c>
      <c r="B3246" s="5" t="n">
        <v>1</v>
      </c>
      <c r="C3246" s="5" t="s">
        <v>567</v>
      </c>
      <c r="D3246" s="5" t="s">
        <v>568</v>
      </c>
      <c r="E3246" s="5" t="s">
        <v>2467</v>
      </c>
      <c r="F3246" s="5" t="s">
        <v>2468</v>
      </c>
      <c r="G3246" s="5" t="s">
        <v>6864</v>
      </c>
      <c r="H3246" s="5" t="s">
        <v>715</v>
      </c>
      <c r="I3246" s="5" t="s">
        <v>177</v>
      </c>
      <c r="J3246" s="5" t="s">
        <v>83</v>
      </c>
      <c r="K3246" s="5" t="s">
        <v>188</v>
      </c>
      <c r="L3246" s="5" t="s">
        <v>133</v>
      </c>
      <c r="M3246" s="5" t="s">
        <v>215</v>
      </c>
      <c r="N3246" s="5" t="s">
        <v>93</v>
      </c>
      <c r="O3246" s="5" t="s">
        <v>86</v>
      </c>
      <c r="P3246" s="5" t="s">
        <v>95</v>
      </c>
      <c r="Q3246" s="5" t="s">
        <v>84</v>
      </c>
      <c r="R3246" s="5" t="s">
        <v>95</v>
      </c>
      <c r="S3246" s="5" t="s">
        <v>87</v>
      </c>
      <c r="T3246" s="5" t="s">
        <v>115</v>
      </c>
      <c r="U3246" s="5" t="s">
        <v>97</v>
      </c>
      <c r="V3246" s="5" t="s">
        <v>88</v>
      </c>
      <c r="W3246" s="5" t="s">
        <v>116</v>
      </c>
      <c r="X3246" s="5" t="s">
        <v>118</v>
      </c>
      <c r="Y3246" s="5" t="n">
        <v>1</v>
      </c>
      <c r="Z3246" s="5" t="n">
        <v>0</v>
      </c>
      <c r="AA3246" s="5" t="str">
        <f aca="false">IF(Y3246&gt;Z3246,"Win",IF(Y3246&lt;Z3246,"Loss","Draw"))</f>
        <v>Win</v>
      </c>
      <c r="AB3246" s="5" t="s">
        <v>98</v>
      </c>
      <c r="AC3246" s="5" t="s">
        <v>99</v>
      </c>
      <c r="AD3246" s="5" t="s">
        <v>217</v>
      </c>
      <c r="AE3246" s="5" t="s">
        <v>1027</v>
      </c>
      <c r="AF3246" s="5" t="str">
        <f aca="false">IF(AD3246&lt;AE3246,AD3246,AE3246)</f>
        <v>Archers, Barbarian Barrel, Berserker, Graveyard, Ice Spirit, Poison, Ronin, Tesla</v>
      </c>
      <c r="AG3246" s="5" t="str">
        <f aca="false">IF(AD3246&lt;AE3246,AE3246,AD3246)</f>
        <v>Barbarian Barrel, Fireball, Fisherman, Monk, Mother Witch, Royal Giant, Skeleton Dragons, Tombstone</v>
      </c>
      <c r="AH3246" s="5" t="str">
        <f aca="false">IF(AD3246=AF3246,AA3246,IF(AA3246="Win","Loss",IF(AA3246="Loss","Win","Draw")))</f>
        <v>Loss</v>
      </c>
      <c r="AI3246" s="5" t="s">
        <v>102</v>
      </c>
    </row>
    <row r="3247" customFormat="false" ht="15" hidden="false" customHeight="true" outlineLevel="0" collapsed="false">
      <c r="A3247" s="5" t="s">
        <v>6863</v>
      </c>
      <c r="B3247" s="5" t="n">
        <v>2</v>
      </c>
      <c r="C3247" s="5" t="s">
        <v>567</v>
      </c>
      <c r="D3247" s="5" t="s">
        <v>568</v>
      </c>
      <c r="E3247" s="5" t="s">
        <v>2467</v>
      </c>
      <c r="F3247" s="5" t="s">
        <v>2468</v>
      </c>
      <c r="G3247" s="5" t="s">
        <v>6865</v>
      </c>
      <c r="H3247" s="5" t="s">
        <v>715</v>
      </c>
      <c r="I3247" s="5" t="s">
        <v>185</v>
      </c>
      <c r="J3247" s="5" t="s">
        <v>186</v>
      </c>
      <c r="K3247" s="5" t="s">
        <v>114</v>
      </c>
      <c r="L3247" s="5" t="s">
        <v>111</v>
      </c>
      <c r="M3247" s="5" t="s">
        <v>117</v>
      </c>
      <c r="N3247" s="5" t="s">
        <v>173</v>
      </c>
      <c r="O3247" s="5" t="s">
        <v>187</v>
      </c>
      <c r="P3247" s="5" t="s">
        <v>234</v>
      </c>
      <c r="Q3247" s="5" t="s">
        <v>141</v>
      </c>
      <c r="R3247" s="5" t="s">
        <v>158</v>
      </c>
      <c r="S3247" s="5" t="s">
        <v>129</v>
      </c>
      <c r="T3247" s="5" t="s">
        <v>165</v>
      </c>
      <c r="U3247" s="5" t="s">
        <v>133</v>
      </c>
      <c r="V3247" s="5" t="s">
        <v>164</v>
      </c>
      <c r="W3247" s="5" t="s">
        <v>173</v>
      </c>
      <c r="X3247" s="5" t="s">
        <v>130</v>
      </c>
      <c r="Y3247" s="5" t="n">
        <v>1</v>
      </c>
      <c r="Z3247" s="5" t="n">
        <v>0</v>
      </c>
      <c r="AA3247" s="5" t="str">
        <f aca="false">IF(Y3247&gt;Z3247,"Win",IF(Y3247&lt;Z3247,"Loss","Draw"))</f>
        <v>Win</v>
      </c>
      <c r="AB3247" s="5" t="s">
        <v>98</v>
      </c>
      <c r="AC3247" s="5" t="s">
        <v>99</v>
      </c>
      <c r="AD3247" s="5" t="s">
        <v>6866</v>
      </c>
      <c r="AE3247" s="5" t="s">
        <v>821</v>
      </c>
      <c r="AF3247" s="5" t="str">
        <f aca="false">IF(AD3247&lt;AE3247,AD3247,AE3247)</f>
        <v>Arrows, Bowler, Earthquake, Hog Rider, Lumberjack, Mega Knight, Mother Witch, Zappies</v>
      </c>
      <c r="AG3247" s="5" t="str">
        <f aca="false">IF(AD3247&lt;AE3247,AE3247,AD3247)</f>
        <v>Balloon, Bomb Tower, Executioner, Giant Skeleton, Giant Snowball, Miner, Tornado, Zappies</v>
      </c>
      <c r="AH3247" s="5" t="str">
        <f aca="false">IF(AD3247=AF3247,AA3247,IF(AA3247="Win","Loss",IF(AA3247="Loss","Win","Draw")))</f>
        <v>Loss</v>
      </c>
      <c r="AI3247" s="5" t="s">
        <v>102</v>
      </c>
    </row>
    <row r="3248" customFormat="false" ht="15" hidden="false" customHeight="true" outlineLevel="0" collapsed="false">
      <c r="A3248" s="5" t="s">
        <v>6867</v>
      </c>
      <c r="B3248" s="5" t="n">
        <v>1</v>
      </c>
      <c r="C3248" s="5" t="s">
        <v>567</v>
      </c>
      <c r="D3248" s="5" t="s">
        <v>568</v>
      </c>
      <c r="E3248" s="5" t="s">
        <v>584</v>
      </c>
      <c r="F3248" s="5" t="s">
        <v>585</v>
      </c>
      <c r="G3248" s="5" t="s">
        <v>5850</v>
      </c>
      <c r="H3248" s="5" t="s">
        <v>163</v>
      </c>
      <c r="I3248" s="5" t="s">
        <v>90</v>
      </c>
      <c r="J3248" s="5" t="s">
        <v>123</v>
      </c>
      <c r="K3248" s="5" t="s">
        <v>124</v>
      </c>
      <c r="L3248" s="5" t="s">
        <v>125</v>
      </c>
      <c r="M3248" s="5" t="s">
        <v>85</v>
      </c>
      <c r="N3248" s="5" t="s">
        <v>96</v>
      </c>
      <c r="O3248" s="5" t="s">
        <v>126</v>
      </c>
      <c r="P3248" s="5" t="s">
        <v>95</v>
      </c>
      <c r="Q3248" s="5" t="s">
        <v>114</v>
      </c>
      <c r="R3248" s="5" t="s">
        <v>128</v>
      </c>
      <c r="S3248" s="5" t="s">
        <v>337</v>
      </c>
      <c r="T3248" s="5" t="s">
        <v>131</v>
      </c>
      <c r="U3248" s="5" t="s">
        <v>223</v>
      </c>
      <c r="V3248" s="5" t="s">
        <v>126</v>
      </c>
      <c r="W3248" s="5" t="s">
        <v>185</v>
      </c>
      <c r="X3248" s="5" t="s">
        <v>85</v>
      </c>
      <c r="Y3248" s="5" t="n">
        <v>1</v>
      </c>
      <c r="Z3248" s="5" t="n">
        <v>0</v>
      </c>
      <c r="AA3248" s="5" t="str">
        <f aca="false">IF(Y3248&gt;Z3248,"Win",IF(Y3248&lt;Z3248,"Loss","Draw"))</f>
        <v>Win</v>
      </c>
      <c r="AB3248" s="5" t="s">
        <v>98</v>
      </c>
      <c r="AC3248" s="5" t="s">
        <v>99</v>
      </c>
      <c r="AD3248" s="5" t="s">
        <v>134</v>
      </c>
      <c r="AE3248" s="5" t="s">
        <v>5851</v>
      </c>
      <c r="AF3248" s="5" t="str">
        <f aca="false">IF(AD3248&lt;AE3248,AD3248,AE3248)</f>
        <v>Bandit, Boss Bandit, Executioner, Giant Snowball, Golden Knight, Lightning, Ram Rider, Skeletons</v>
      </c>
      <c r="AG3248" s="5" t="str">
        <f aca="false">IF(AD3248&lt;AE3248,AE3248,AD3248)</f>
        <v>Barbarian Barrel, Cannon Cart, Goblinstein, Lightning, Minions, Mortar, Royal Ghost, Skeletons</v>
      </c>
      <c r="AH3248" s="5" t="str">
        <f aca="false">IF(AD3248=AF3248,AA3248,IF(AA3248="Win","Loss",IF(AA3248="Loss","Win","Draw")))</f>
        <v>Loss</v>
      </c>
      <c r="AI3248" s="5" t="s">
        <v>102</v>
      </c>
    </row>
    <row r="3249" customFormat="false" ht="15" hidden="false" customHeight="true" outlineLevel="0" collapsed="false">
      <c r="A3249" s="5" t="s">
        <v>6867</v>
      </c>
      <c r="B3249" s="5" t="n">
        <v>2</v>
      </c>
      <c r="C3249" s="5" t="s">
        <v>567</v>
      </c>
      <c r="D3249" s="5" t="s">
        <v>568</v>
      </c>
      <c r="E3249" s="5" t="s">
        <v>584</v>
      </c>
      <c r="F3249" s="5" t="s">
        <v>585</v>
      </c>
      <c r="G3249" s="5" t="s">
        <v>5852</v>
      </c>
      <c r="H3249" s="5" t="s">
        <v>163</v>
      </c>
      <c r="I3249" s="5" t="s">
        <v>137</v>
      </c>
      <c r="J3249" s="5" t="s">
        <v>194</v>
      </c>
      <c r="K3249" s="5" t="s">
        <v>114</v>
      </c>
      <c r="L3249" s="5" t="s">
        <v>97</v>
      </c>
      <c r="M3249" s="5" t="s">
        <v>88</v>
      </c>
      <c r="N3249" s="5" t="s">
        <v>116</v>
      </c>
      <c r="O3249" s="5" t="s">
        <v>157</v>
      </c>
      <c r="P3249" s="5" t="s">
        <v>87</v>
      </c>
      <c r="Q3249" s="5" t="s">
        <v>152</v>
      </c>
      <c r="R3249" s="5" t="s">
        <v>108</v>
      </c>
      <c r="S3249" s="5" t="s">
        <v>141</v>
      </c>
      <c r="T3249" s="5" t="s">
        <v>306</v>
      </c>
      <c r="U3249" s="5" t="s">
        <v>143</v>
      </c>
      <c r="V3249" s="5" t="s">
        <v>95</v>
      </c>
      <c r="W3249" s="5" t="s">
        <v>294</v>
      </c>
      <c r="X3249" s="5" t="s">
        <v>112</v>
      </c>
      <c r="Y3249" s="5" t="n">
        <v>0</v>
      </c>
      <c r="Z3249" s="5" t="n">
        <v>1</v>
      </c>
      <c r="AA3249" s="5" t="str">
        <f aca="false">IF(Y3249&gt;Z3249,"Win",IF(Y3249&lt;Z3249,"Loss","Draw"))</f>
        <v>Loss</v>
      </c>
      <c r="AB3249" s="5" t="s">
        <v>98</v>
      </c>
      <c r="AC3249" s="5" t="s">
        <v>99</v>
      </c>
      <c r="AD3249" s="5" t="s">
        <v>3616</v>
      </c>
      <c r="AE3249" s="5" t="s">
        <v>5853</v>
      </c>
      <c r="AF3249" s="5" t="str">
        <f aca="false">IF(AD3249&lt;AE3249,AD3249,AE3249)</f>
        <v>Archer Queen, Berserker, Fire Spirit, Giant Snowball, Goblin Drill, Poison, Ronin, Tesla</v>
      </c>
      <c r="AG3249" s="5" t="str">
        <f aca="false">IF(AD3249&lt;AE3249,AE3249,AD3249)</f>
        <v>Baby Dragon, Barbarian Barrel, Dark Prince, Golem, Heal Spirit, Lumberjack, Spirit Empress, Vines</v>
      </c>
      <c r="AH3249" s="5" t="str">
        <f aca="false">IF(AD3249=AF3249,AA3249,IF(AA3249="Win","Loss",IF(AA3249="Loss","Win","Draw")))</f>
        <v>Loss</v>
      </c>
      <c r="AI3249" s="5" t="s">
        <v>102</v>
      </c>
    </row>
    <row r="3250" customFormat="false" ht="15" hidden="false" customHeight="true" outlineLevel="0" collapsed="false">
      <c r="A3250" s="5" t="s">
        <v>6867</v>
      </c>
      <c r="B3250" s="5" t="n">
        <v>3</v>
      </c>
      <c r="C3250" s="5" t="s">
        <v>567</v>
      </c>
      <c r="D3250" s="5" t="s">
        <v>568</v>
      </c>
      <c r="E3250" s="5" t="s">
        <v>584</v>
      </c>
      <c r="F3250" s="5" t="s">
        <v>585</v>
      </c>
      <c r="G3250" s="5" t="s">
        <v>5854</v>
      </c>
      <c r="H3250" s="5" t="s">
        <v>163</v>
      </c>
      <c r="I3250" s="5" t="s">
        <v>177</v>
      </c>
      <c r="J3250" s="5" t="s">
        <v>83</v>
      </c>
      <c r="K3250" s="5" t="s">
        <v>188</v>
      </c>
      <c r="L3250" s="5" t="s">
        <v>257</v>
      </c>
      <c r="M3250" s="5" t="s">
        <v>215</v>
      </c>
      <c r="N3250" s="5" t="s">
        <v>93</v>
      </c>
      <c r="O3250" s="5" t="s">
        <v>86</v>
      </c>
      <c r="P3250" s="5" t="s">
        <v>89</v>
      </c>
      <c r="Q3250" s="5" t="s">
        <v>113</v>
      </c>
      <c r="R3250" s="5" t="s">
        <v>139</v>
      </c>
      <c r="S3250" s="5" t="s">
        <v>129</v>
      </c>
      <c r="T3250" s="5" t="s">
        <v>165</v>
      </c>
      <c r="U3250" s="5" t="s">
        <v>89</v>
      </c>
      <c r="V3250" s="5" t="s">
        <v>138</v>
      </c>
      <c r="W3250" s="5" t="s">
        <v>88</v>
      </c>
      <c r="X3250" s="5" t="s">
        <v>164</v>
      </c>
      <c r="Y3250" s="5" t="n">
        <v>1</v>
      </c>
      <c r="Z3250" s="5" t="n">
        <v>0</v>
      </c>
      <c r="AA3250" s="5" t="str">
        <f aca="false">IF(Y3250&gt;Z3250,"Win",IF(Y3250&lt;Z3250,"Loss","Draw"))</f>
        <v>Win</v>
      </c>
      <c r="AB3250" s="5" t="s">
        <v>98</v>
      </c>
      <c r="AC3250" s="5" t="s">
        <v>99</v>
      </c>
      <c r="AD3250" s="5" t="s">
        <v>2577</v>
      </c>
      <c r="AE3250" s="5" t="s">
        <v>5855</v>
      </c>
      <c r="AF3250" s="5" t="str">
        <f aca="false">IF(AD3250&lt;AE3250,AD3250,AE3250)</f>
        <v>Berserker, Earthquake, Furnace, Goblin Demolisher, Hog Rider, Mega Knight, Mega Minion, The Log</v>
      </c>
      <c r="AG3250" s="5" t="str">
        <f aca="false">IF(AD3250&lt;AE3250,AE3250,AD3250)</f>
        <v>Fireball, Fisherman, Hunter, Monk, Royal Giant, Skeleton Dragons, The Log, Tombstone</v>
      </c>
      <c r="AH3250" s="5" t="str">
        <f aca="false">IF(AD3250=AF3250,AA3250,IF(AA3250="Win","Loss",IF(AA3250="Loss","Win","Draw")))</f>
        <v>Loss</v>
      </c>
      <c r="AI3250" s="5" t="s">
        <v>102</v>
      </c>
    </row>
    <row r="3251" customFormat="false" ht="15" hidden="false" customHeight="true" outlineLevel="0" collapsed="false">
      <c r="A3251" s="5" t="s">
        <v>6868</v>
      </c>
      <c r="B3251" s="5" t="n">
        <v>1</v>
      </c>
      <c r="C3251" s="5" t="s">
        <v>567</v>
      </c>
      <c r="D3251" s="5" t="s">
        <v>568</v>
      </c>
      <c r="E3251" s="5" t="s">
        <v>533</v>
      </c>
      <c r="F3251" s="5" t="s">
        <v>534</v>
      </c>
      <c r="G3251" s="5" t="s">
        <v>4574</v>
      </c>
      <c r="H3251" s="5" t="s">
        <v>391</v>
      </c>
      <c r="I3251" s="5" t="s">
        <v>84</v>
      </c>
      <c r="J3251" s="5" t="s">
        <v>95</v>
      </c>
      <c r="K3251" s="5" t="s">
        <v>87</v>
      </c>
      <c r="L3251" s="5" t="s">
        <v>115</v>
      </c>
      <c r="M3251" s="5" t="s">
        <v>97</v>
      </c>
      <c r="N3251" s="5" t="s">
        <v>116</v>
      </c>
      <c r="O3251" s="5" t="s">
        <v>126</v>
      </c>
      <c r="P3251" s="5" t="s">
        <v>118</v>
      </c>
      <c r="Q3251" s="5" t="s">
        <v>113</v>
      </c>
      <c r="R3251" s="5" t="s">
        <v>241</v>
      </c>
      <c r="S3251" s="5" t="s">
        <v>158</v>
      </c>
      <c r="T3251" s="5" t="s">
        <v>116</v>
      </c>
      <c r="U3251" s="5" t="s">
        <v>114</v>
      </c>
      <c r="V3251" s="5" t="s">
        <v>115</v>
      </c>
      <c r="W3251" s="5" t="s">
        <v>119</v>
      </c>
      <c r="X3251" s="5" t="s">
        <v>118</v>
      </c>
      <c r="Y3251" s="5" t="n">
        <v>1</v>
      </c>
      <c r="Z3251" s="5" t="n">
        <v>0</v>
      </c>
      <c r="AA3251" s="5" t="str">
        <f aca="false">IF(Y3251&gt;Z3251,"Win",IF(Y3251&lt;Z3251,"Loss","Draw"))</f>
        <v>Win</v>
      </c>
      <c r="AB3251" s="5" t="s">
        <v>98</v>
      </c>
      <c r="AC3251" s="5" t="s">
        <v>99</v>
      </c>
      <c r="AD3251" s="5" t="s">
        <v>856</v>
      </c>
      <c r="AE3251" s="5" t="s">
        <v>4542</v>
      </c>
      <c r="AF3251" s="5" t="str">
        <f aca="false">IF(AD3251&lt;AE3251,AD3251,AE3251)</f>
        <v>Archers, Barbarian Barrel, Graveyard, Ice Spirit, Poison, Ronin, Skeletons, Tesla</v>
      </c>
      <c r="AG3251" s="5" t="str">
        <f aca="false">IF(AD3251&lt;AE3251,AE3251,AD3251)</f>
        <v>Bowler, Furnace, Giant Snowball, Goblin Hut, Graveyard, Ice Spirit, Knight, Poison</v>
      </c>
      <c r="AH3251" s="5" t="str">
        <f aca="false">IF(AD3251=AF3251,AA3251,IF(AA3251="Win","Loss",IF(AA3251="Loss","Win","Draw")))</f>
        <v>Win</v>
      </c>
      <c r="AI3251" s="5" t="s">
        <v>102</v>
      </c>
    </row>
    <row r="3252" customFormat="false" ht="15" hidden="false" customHeight="true" outlineLevel="0" collapsed="false">
      <c r="A3252" s="5" t="s">
        <v>6868</v>
      </c>
      <c r="B3252" s="5" t="n">
        <v>2</v>
      </c>
      <c r="C3252" s="5" t="s">
        <v>567</v>
      </c>
      <c r="D3252" s="5" t="s">
        <v>568</v>
      </c>
      <c r="E3252" s="5" t="s">
        <v>533</v>
      </c>
      <c r="F3252" s="5" t="s">
        <v>534</v>
      </c>
      <c r="G3252" s="5" t="s">
        <v>4575</v>
      </c>
      <c r="H3252" s="5" t="s">
        <v>391</v>
      </c>
      <c r="I3252" s="5" t="s">
        <v>92</v>
      </c>
      <c r="J3252" s="5" t="s">
        <v>91</v>
      </c>
      <c r="K3252" s="5" t="s">
        <v>90</v>
      </c>
      <c r="L3252" s="5" t="s">
        <v>125</v>
      </c>
      <c r="M3252" s="5" t="s">
        <v>93</v>
      </c>
      <c r="N3252" s="5" t="s">
        <v>96</v>
      </c>
      <c r="O3252" s="5" t="s">
        <v>94</v>
      </c>
      <c r="P3252" s="5" t="s">
        <v>150</v>
      </c>
      <c r="Q3252" s="5" t="s">
        <v>109</v>
      </c>
      <c r="R3252" s="5" t="s">
        <v>108</v>
      </c>
      <c r="S3252" s="5" t="s">
        <v>107</v>
      </c>
      <c r="T3252" s="5" t="s">
        <v>86</v>
      </c>
      <c r="U3252" s="5" t="s">
        <v>112</v>
      </c>
      <c r="V3252" s="5" t="s">
        <v>110</v>
      </c>
      <c r="W3252" s="5" t="s">
        <v>95</v>
      </c>
      <c r="X3252" s="5" t="s">
        <v>93</v>
      </c>
      <c r="Y3252" s="5" t="n">
        <v>1</v>
      </c>
      <c r="Z3252" s="5" t="n">
        <v>0</v>
      </c>
      <c r="AA3252" s="5" t="str">
        <f aca="false">IF(Y3252&gt;Z3252,"Win",IF(Y3252&lt;Z3252,"Loss","Draw"))</f>
        <v>Win</v>
      </c>
      <c r="AB3252" s="5" t="s">
        <v>98</v>
      </c>
      <c r="AC3252" s="5" t="s">
        <v>99</v>
      </c>
      <c r="AD3252" s="5" t="s">
        <v>635</v>
      </c>
      <c r="AE3252" s="5" t="s">
        <v>2740</v>
      </c>
      <c r="AF3252" s="5" t="str">
        <f aca="false">IF(AD3252&lt;AE3252,AD3252,AE3252)</f>
        <v>Barbarian Barrel, Dark Prince, Fireball, Goblin Cage, Lava Hound, Skeleton Dragons, Spirit Empress, Zap</v>
      </c>
      <c r="AG3252" s="5" t="str">
        <f aca="false">IF(AD3252&lt;AE3252,AE3252,AD3252)</f>
        <v>Cannon Cart, Electro Spirit, Fireball, Goblins, Minions, Mortar, Rascals, Skeleton Barrel</v>
      </c>
      <c r="AH3252" s="5" t="str">
        <f aca="false">IF(AD3252=AF3252,AA3252,IF(AA3252="Win","Loss",IF(AA3252="Loss","Win","Draw")))</f>
        <v>Loss</v>
      </c>
      <c r="AI3252" s="5" t="s">
        <v>102</v>
      </c>
    </row>
    <row r="3253" customFormat="false" ht="15" hidden="false" customHeight="true" outlineLevel="0" collapsed="false">
      <c r="A3253" s="5" t="s">
        <v>6869</v>
      </c>
      <c r="B3253" s="5" t="n">
        <v>1</v>
      </c>
      <c r="C3253" s="5" t="s">
        <v>567</v>
      </c>
      <c r="D3253" s="5" t="s">
        <v>568</v>
      </c>
      <c r="E3253" s="5" t="s">
        <v>169</v>
      </c>
      <c r="F3253" s="5" t="s">
        <v>170</v>
      </c>
      <c r="G3253" s="5" t="s">
        <v>3364</v>
      </c>
      <c r="H3253" s="5" t="s">
        <v>163</v>
      </c>
      <c r="I3253" s="5" t="s">
        <v>177</v>
      </c>
      <c r="J3253" s="5" t="s">
        <v>83</v>
      </c>
      <c r="K3253" s="5" t="s">
        <v>188</v>
      </c>
      <c r="L3253" s="5" t="s">
        <v>133</v>
      </c>
      <c r="M3253" s="5" t="s">
        <v>215</v>
      </c>
      <c r="N3253" s="5" t="s">
        <v>93</v>
      </c>
      <c r="O3253" s="5" t="s">
        <v>86</v>
      </c>
      <c r="P3253" s="5" t="s">
        <v>95</v>
      </c>
      <c r="Q3253" s="5" t="s">
        <v>177</v>
      </c>
      <c r="R3253" s="5" t="s">
        <v>188</v>
      </c>
      <c r="S3253" s="5" t="s">
        <v>83</v>
      </c>
      <c r="T3253" s="5" t="s">
        <v>133</v>
      </c>
      <c r="U3253" s="5" t="s">
        <v>215</v>
      </c>
      <c r="V3253" s="5" t="s">
        <v>93</v>
      </c>
      <c r="W3253" s="5" t="s">
        <v>86</v>
      </c>
      <c r="X3253" s="5" t="s">
        <v>95</v>
      </c>
      <c r="Y3253" s="5" t="n">
        <v>1</v>
      </c>
      <c r="Z3253" s="5" t="n">
        <v>0</v>
      </c>
      <c r="AA3253" s="5" t="str">
        <f aca="false">IF(Y3253&gt;Z3253,"Win",IF(Y3253&lt;Z3253,"Loss","Draw"))</f>
        <v>Win</v>
      </c>
      <c r="AB3253" s="5" t="s">
        <v>98</v>
      </c>
      <c r="AC3253" s="5" t="s">
        <v>99</v>
      </c>
      <c r="AD3253" s="5" t="s">
        <v>217</v>
      </c>
      <c r="AE3253" s="5" t="s">
        <v>217</v>
      </c>
      <c r="AF3253" s="5" t="str">
        <f aca="false">IF(AD3253&lt;AE3253,AD3253,AE3253)</f>
        <v>Barbarian Barrel, Fireball, Fisherman, Monk, Mother Witch, Royal Giant, Skeleton Dragons, Tombstone</v>
      </c>
      <c r="AG3253" s="5" t="str">
        <f aca="false">IF(AD3253&lt;AE3253,AE3253,AD3253)</f>
        <v>Barbarian Barrel, Fireball, Fisherman, Monk, Mother Witch, Royal Giant, Skeleton Dragons, Tombstone</v>
      </c>
      <c r="AH3253" s="5" t="str">
        <f aca="false">IF(AD3253=AF3253,AA3253,IF(AA3253="Win","Loss",IF(AA3253="Loss","Win","Draw")))</f>
        <v>Win</v>
      </c>
      <c r="AI3253" s="5" t="s">
        <v>102</v>
      </c>
    </row>
    <row r="3254" customFormat="false" ht="15" hidden="false" customHeight="true" outlineLevel="0" collapsed="false">
      <c r="A3254" s="5" t="s">
        <v>6869</v>
      </c>
      <c r="B3254" s="5" t="n">
        <v>2</v>
      </c>
      <c r="C3254" s="5" t="s">
        <v>567</v>
      </c>
      <c r="D3254" s="5" t="s">
        <v>568</v>
      </c>
      <c r="E3254" s="5" t="s">
        <v>169</v>
      </c>
      <c r="F3254" s="5" t="s">
        <v>170</v>
      </c>
      <c r="G3254" s="5" t="s">
        <v>3365</v>
      </c>
      <c r="H3254" s="5" t="s">
        <v>163</v>
      </c>
      <c r="I3254" s="5" t="s">
        <v>82</v>
      </c>
      <c r="J3254" s="5" t="s">
        <v>202</v>
      </c>
      <c r="K3254" s="5" t="s">
        <v>87</v>
      </c>
      <c r="L3254" s="5" t="s">
        <v>97</v>
      </c>
      <c r="M3254" s="5" t="s">
        <v>85</v>
      </c>
      <c r="N3254" s="5" t="s">
        <v>126</v>
      </c>
      <c r="O3254" s="5" t="s">
        <v>150</v>
      </c>
      <c r="P3254" s="5" t="s">
        <v>89</v>
      </c>
      <c r="Q3254" s="5" t="s">
        <v>114</v>
      </c>
      <c r="R3254" s="5" t="s">
        <v>108</v>
      </c>
      <c r="S3254" s="5" t="s">
        <v>84</v>
      </c>
      <c r="T3254" s="5" t="s">
        <v>138</v>
      </c>
      <c r="U3254" s="5" t="s">
        <v>115</v>
      </c>
      <c r="V3254" s="5" t="s">
        <v>116</v>
      </c>
      <c r="W3254" s="5" t="s">
        <v>119</v>
      </c>
      <c r="X3254" s="5" t="s">
        <v>88</v>
      </c>
      <c r="Y3254" s="5" t="n">
        <v>1</v>
      </c>
      <c r="Z3254" s="5" t="n">
        <v>0</v>
      </c>
      <c r="AA3254" s="5" t="str">
        <f aca="false">IF(Y3254&gt;Z3254,"Win",IF(Y3254&lt;Z3254,"Loss","Draw"))</f>
        <v>Win</v>
      </c>
      <c r="AB3254" s="5" t="s">
        <v>98</v>
      </c>
      <c r="AC3254" s="5" t="s">
        <v>99</v>
      </c>
      <c r="AD3254" s="5" t="s">
        <v>3366</v>
      </c>
      <c r="AE3254" s="5" t="s">
        <v>231</v>
      </c>
      <c r="AF3254" s="5" t="str">
        <f aca="false">IF(AD3254&lt;AE3254,AD3254,AE3254)</f>
        <v>Archers, Berserker, Dark Prince, Giant Snowball, Goblin Demolisher, Goblin Hut, Graveyard, Poison</v>
      </c>
      <c r="AG3254" s="5" t="str">
        <f aca="false">IF(AD3254&lt;AE3254,AE3254,AD3254)</f>
        <v>Electro Spirit, Lightning, Magic Archer, Ronin, Royal Hogs, Skeletons, Tesla, The Log</v>
      </c>
      <c r="AH3254" s="5" t="str">
        <f aca="false">IF(AD3254=AF3254,AA3254,IF(AA3254="Win","Loss",IF(AA3254="Loss","Win","Draw")))</f>
        <v>Loss</v>
      </c>
      <c r="AI3254" s="5" t="s">
        <v>102</v>
      </c>
    </row>
    <row r="3255" customFormat="false" ht="15" hidden="false" customHeight="true" outlineLevel="0" collapsed="false">
      <c r="A3255" s="5" t="s">
        <v>6870</v>
      </c>
      <c r="B3255" s="5" t="n">
        <v>1</v>
      </c>
      <c r="C3255" s="5" t="s">
        <v>567</v>
      </c>
      <c r="D3255" s="5" t="s">
        <v>568</v>
      </c>
      <c r="E3255" s="5" t="s">
        <v>547</v>
      </c>
      <c r="F3255" s="5" t="s">
        <v>548</v>
      </c>
      <c r="G3255" s="5" t="s">
        <v>4665</v>
      </c>
      <c r="H3255" s="5" t="s">
        <v>163</v>
      </c>
      <c r="I3255" s="5" t="s">
        <v>177</v>
      </c>
      <c r="J3255" s="5" t="s">
        <v>188</v>
      </c>
      <c r="K3255" s="5" t="s">
        <v>83</v>
      </c>
      <c r="L3255" s="5" t="s">
        <v>133</v>
      </c>
      <c r="M3255" s="5" t="s">
        <v>215</v>
      </c>
      <c r="N3255" s="5" t="s">
        <v>93</v>
      </c>
      <c r="O3255" s="5" t="s">
        <v>86</v>
      </c>
      <c r="P3255" s="5" t="s">
        <v>95</v>
      </c>
      <c r="Q3255" s="5" t="s">
        <v>82</v>
      </c>
      <c r="R3255" s="5" t="s">
        <v>83</v>
      </c>
      <c r="S3255" s="5" t="s">
        <v>87</v>
      </c>
      <c r="T3255" s="5" t="s">
        <v>95</v>
      </c>
      <c r="U3255" s="5" t="s">
        <v>150</v>
      </c>
      <c r="V3255" s="5" t="s">
        <v>126</v>
      </c>
      <c r="W3255" s="5" t="s">
        <v>85</v>
      </c>
      <c r="X3255" s="5" t="s">
        <v>86</v>
      </c>
      <c r="Y3255" s="5" t="n">
        <v>3</v>
      </c>
      <c r="Z3255" s="5" t="n">
        <v>0</v>
      </c>
      <c r="AA3255" s="5" t="str">
        <f aca="false">IF(Y3255&gt;Z3255,"Win",IF(Y3255&lt;Z3255,"Loss","Draw"))</f>
        <v>Win</v>
      </c>
      <c r="AB3255" s="5" t="s">
        <v>98</v>
      </c>
      <c r="AC3255" s="5" t="s">
        <v>99</v>
      </c>
      <c r="AD3255" s="5" t="s">
        <v>217</v>
      </c>
      <c r="AE3255" s="5" t="s">
        <v>880</v>
      </c>
      <c r="AF3255" s="5" t="str">
        <f aca="false">IF(AD3255&lt;AE3255,AD3255,AE3255)</f>
        <v>Barbarian Barrel, Electro Spirit, Lightning, Monk, Royal Hogs, Skeleton Dragons, Skeletons, Tesla</v>
      </c>
      <c r="AG3255" s="5" t="str">
        <f aca="false">IF(AD3255&lt;AE3255,AE3255,AD3255)</f>
        <v>Barbarian Barrel, Fireball, Fisherman, Monk, Mother Witch, Royal Giant, Skeleton Dragons, Tombstone</v>
      </c>
      <c r="AH3255" s="5" t="str">
        <f aca="false">IF(AD3255=AF3255,AA3255,IF(AA3255="Win","Loss",IF(AA3255="Loss","Win","Draw")))</f>
        <v>Loss</v>
      </c>
      <c r="AI3255" s="5" t="s">
        <v>102</v>
      </c>
    </row>
    <row r="3256" customFormat="false" ht="15" hidden="false" customHeight="true" outlineLevel="0" collapsed="false">
      <c r="A3256" s="5" t="s">
        <v>6870</v>
      </c>
      <c r="B3256" s="5" t="n">
        <v>2</v>
      </c>
      <c r="C3256" s="5" t="s">
        <v>567</v>
      </c>
      <c r="D3256" s="5" t="s">
        <v>568</v>
      </c>
      <c r="E3256" s="5" t="s">
        <v>547</v>
      </c>
      <c r="F3256" s="5" t="s">
        <v>548</v>
      </c>
      <c r="G3256" s="5" t="s">
        <v>4666</v>
      </c>
      <c r="H3256" s="5" t="s">
        <v>163</v>
      </c>
      <c r="I3256" s="5" t="s">
        <v>113</v>
      </c>
      <c r="J3256" s="5" t="s">
        <v>151</v>
      </c>
      <c r="K3256" s="5" t="s">
        <v>87</v>
      </c>
      <c r="L3256" s="5" t="s">
        <v>165</v>
      </c>
      <c r="M3256" s="5" t="s">
        <v>85</v>
      </c>
      <c r="N3256" s="5" t="s">
        <v>126</v>
      </c>
      <c r="O3256" s="5" t="s">
        <v>150</v>
      </c>
      <c r="P3256" s="5" t="s">
        <v>89</v>
      </c>
      <c r="Q3256" s="5" t="s">
        <v>203</v>
      </c>
      <c r="R3256" s="5" t="s">
        <v>202</v>
      </c>
      <c r="S3256" s="5" t="s">
        <v>201</v>
      </c>
      <c r="T3256" s="5" t="s">
        <v>88</v>
      </c>
      <c r="U3256" s="5" t="s">
        <v>234</v>
      </c>
      <c r="V3256" s="5" t="s">
        <v>157</v>
      </c>
      <c r="W3256" s="5" t="s">
        <v>118</v>
      </c>
      <c r="X3256" s="5" t="s">
        <v>204</v>
      </c>
      <c r="Y3256" s="5" t="n">
        <v>0</v>
      </c>
      <c r="Z3256" s="5" t="n">
        <v>1</v>
      </c>
      <c r="AA3256" s="5" t="str">
        <f aca="false">IF(Y3256&gt;Z3256,"Win",IF(Y3256&lt;Z3256,"Loss","Draw"))</f>
        <v>Loss</v>
      </c>
      <c r="AB3256" s="5" t="s">
        <v>98</v>
      </c>
      <c r="AC3256" s="5" t="s">
        <v>99</v>
      </c>
      <c r="AD3256" s="5" t="s">
        <v>866</v>
      </c>
      <c r="AE3256" s="5" t="s">
        <v>668</v>
      </c>
      <c r="AF3256" s="5" t="str">
        <f aca="false">IF(AD3256&lt;AE3256,AD3256,AE3256)</f>
        <v>Berserker, Bomb Tower, Fire Spirit, Goblin Barrel, Ice Spirit, Magic Archer, Royal Delivery, Wall Breakers</v>
      </c>
      <c r="AG3256" s="5" t="str">
        <f aca="false">IF(AD3256&lt;AE3256,AE3256,AD3256)</f>
        <v>Electro Spirit, Furnace, Hog Rider, Lightning, Mighty Miner, Skeletons, Tesla, The Log</v>
      </c>
      <c r="AH3256" s="5" t="str">
        <f aca="false">IF(AD3256=AF3256,AA3256,IF(AA3256="Win","Loss",IF(AA3256="Loss","Win","Draw")))</f>
        <v>Win</v>
      </c>
      <c r="AI3256" s="5" t="s">
        <v>102</v>
      </c>
    </row>
    <row r="3257" customFormat="false" ht="15" hidden="false" customHeight="true" outlineLevel="0" collapsed="false">
      <c r="A3257" s="5" t="s">
        <v>6870</v>
      </c>
      <c r="B3257" s="5" t="n">
        <v>3</v>
      </c>
      <c r="C3257" s="5" t="s">
        <v>567</v>
      </c>
      <c r="D3257" s="5" t="s">
        <v>568</v>
      </c>
      <c r="E3257" s="5" t="s">
        <v>547</v>
      </c>
      <c r="F3257" s="5" t="s">
        <v>548</v>
      </c>
      <c r="G3257" s="5" t="s">
        <v>4667</v>
      </c>
      <c r="H3257" s="5" t="s">
        <v>163</v>
      </c>
      <c r="I3257" s="5" t="s">
        <v>137</v>
      </c>
      <c r="J3257" s="5" t="s">
        <v>194</v>
      </c>
      <c r="K3257" s="5" t="s">
        <v>114</v>
      </c>
      <c r="L3257" s="5" t="s">
        <v>97</v>
      </c>
      <c r="M3257" s="5" t="s">
        <v>88</v>
      </c>
      <c r="N3257" s="5" t="s">
        <v>116</v>
      </c>
      <c r="O3257" s="5" t="s">
        <v>157</v>
      </c>
      <c r="P3257" s="5" t="s">
        <v>234</v>
      </c>
      <c r="Q3257" s="5" t="s">
        <v>127</v>
      </c>
      <c r="R3257" s="5" t="s">
        <v>128</v>
      </c>
      <c r="S3257" s="5" t="s">
        <v>124</v>
      </c>
      <c r="T3257" s="5" t="s">
        <v>130</v>
      </c>
      <c r="U3257" s="5" t="s">
        <v>142</v>
      </c>
      <c r="V3257" s="5" t="s">
        <v>97</v>
      </c>
      <c r="W3257" s="5" t="s">
        <v>133</v>
      </c>
      <c r="X3257" s="5" t="s">
        <v>143</v>
      </c>
      <c r="Y3257" s="5" t="n">
        <v>1</v>
      </c>
      <c r="Z3257" s="5" t="n">
        <v>0</v>
      </c>
      <c r="AA3257" s="5" t="str">
        <f aca="false">IF(Y3257&gt;Z3257,"Win",IF(Y3257&lt;Z3257,"Loss","Draw"))</f>
        <v>Win</v>
      </c>
      <c r="AB3257" s="5" t="s">
        <v>98</v>
      </c>
      <c r="AC3257" s="5" t="s">
        <v>99</v>
      </c>
      <c r="AD3257" s="5" t="s">
        <v>555</v>
      </c>
      <c r="AE3257" s="5" t="s">
        <v>4668</v>
      </c>
      <c r="AF3257" s="5" t="str">
        <f aca="false">IF(AD3257&lt;AE3257,AD3257,AE3257)</f>
        <v>Archer Queen, Berserker, Bomb Tower, Fire Spirit, Giant Snowball, Goblin Drill, Poison, Ronin</v>
      </c>
      <c r="AG3257" s="5" t="str">
        <f aca="false">IF(AD3257&lt;AE3257,AE3257,AD3257)</f>
        <v>Arrows, Battle Ram, Golden Knight, Heal Spirit, Mother Witch, Ronin, Royal Ghost, Three Musketeers</v>
      </c>
      <c r="AH3257" s="5" t="str">
        <f aca="false">IF(AD3257=AF3257,AA3257,IF(AA3257="Win","Loss",IF(AA3257="Loss","Win","Draw")))</f>
        <v>Win</v>
      </c>
      <c r="AI3257" s="5" t="s">
        <v>102</v>
      </c>
    </row>
    <row r="3258" customFormat="false" ht="15" hidden="false" customHeight="true" outlineLevel="0" collapsed="false">
      <c r="A3258" s="5" t="s">
        <v>6871</v>
      </c>
      <c r="B3258" s="5" t="n">
        <v>1</v>
      </c>
      <c r="C3258" s="5" t="s">
        <v>567</v>
      </c>
      <c r="D3258" s="5" t="s">
        <v>568</v>
      </c>
      <c r="E3258" s="5" t="s">
        <v>424</v>
      </c>
      <c r="F3258" s="5" t="s">
        <v>425</v>
      </c>
      <c r="G3258" s="5" t="s">
        <v>569</v>
      </c>
      <c r="H3258" s="5" t="s">
        <v>163</v>
      </c>
      <c r="I3258" s="5" t="s">
        <v>90</v>
      </c>
      <c r="J3258" s="5" t="s">
        <v>123</v>
      </c>
      <c r="K3258" s="5" t="s">
        <v>124</v>
      </c>
      <c r="L3258" s="5" t="s">
        <v>125</v>
      </c>
      <c r="M3258" s="5" t="s">
        <v>85</v>
      </c>
      <c r="N3258" s="5" t="s">
        <v>96</v>
      </c>
      <c r="O3258" s="5" t="s">
        <v>126</v>
      </c>
      <c r="P3258" s="5" t="s">
        <v>95</v>
      </c>
      <c r="Q3258" s="5" t="s">
        <v>127</v>
      </c>
      <c r="R3258" s="5" t="s">
        <v>128</v>
      </c>
      <c r="S3258" s="5" t="s">
        <v>129</v>
      </c>
      <c r="T3258" s="5" t="s">
        <v>133</v>
      </c>
      <c r="U3258" s="5" t="s">
        <v>132</v>
      </c>
      <c r="V3258" s="5" t="s">
        <v>131</v>
      </c>
      <c r="W3258" s="5" t="s">
        <v>86</v>
      </c>
      <c r="X3258" s="5" t="s">
        <v>130</v>
      </c>
      <c r="Y3258" s="5" t="n">
        <v>1</v>
      </c>
      <c r="Z3258" s="5" t="n">
        <v>0</v>
      </c>
      <c r="AA3258" s="5" t="str">
        <f aca="false">IF(Y3258&gt;Z3258,"Win",IF(Y3258&lt;Z3258,"Loss","Draw"))</f>
        <v>Win</v>
      </c>
      <c r="AB3258" s="5" t="s">
        <v>98</v>
      </c>
      <c r="AC3258" s="5" t="s">
        <v>99</v>
      </c>
      <c r="AD3258" s="5" t="s">
        <v>134</v>
      </c>
      <c r="AE3258" s="5" t="s">
        <v>135</v>
      </c>
      <c r="AF3258" s="5" t="str">
        <f aca="false">IF(AD3258&lt;AE3258,AD3258,AE3258)</f>
        <v>Arrows, Bandit, Battle Ram, Electro Wizard, Golden Knight, Mega Knight, Mother Witch, Skeleton Dragons</v>
      </c>
      <c r="AG3258" s="5" t="str">
        <f aca="false">IF(AD3258&lt;AE3258,AE3258,AD3258)</f>
        <v>Barbarian Barrel, Cannon Cart, Goblinstein, Lightning, Minions, Mortar, Royal Ghost, Skeletons</v>
      </c>
      <c r="AH3258" s="5" t="str">
        <f aca="false">IF(AD3258=AF3258,AA3258,IF(AA3258="Win","Loss",IF(AA3258="Loss","Win","Draw")))</f>
        <v>Loss</v>
      </c>
      <c r="AI3258" s="5" t="s">
        <v>102</v>
      </c>
    </row>
    <row r="3259" customFormat="false" ht="15" hidden="false" customHeight="true" outlineLevel="0" collapsed="false">
      <c r="A3259" s="5" t="s">
        <v>6871</v>
      </c>
      <c r="B3259" s="5" t="n">
        <v>2</v>
      </c>
      <c r="C3259" s="5" t="s">
        <v>567</v>
      </c>
      <c r="D3259" s="5" t="s">
        <v>568</v>
      </c>
      <c r="E3259" s="5" t="s">
        <v>424</v>
      </c>
      <c r="F3259" s="5" t="s">
        <v>425</v>
      </c>
      <c r="G3259" s="5" t="s">
        <v>570</v>
      </c>
      <c r="H3259" s="5" t="s">
        <v>163</v>
      </c>
      <c r="I3259" s="5" t="s">
        <v>127</v>
      </c>
      <c r="J3259" s="5" t="s">
        <v>128</v>
      </c>
      <c r="K3259" s="5" t="s">
        <v>129</v>
      </c>
      <c r="L3259" s="5" t="s">
        <v>133</v>
      </c>
      <c r="M3259" s="5" t="s">
        <v>97</v>
      </c>
      <c r="N3259" s="5" t="s">
        <v>131</v>
      </c>
      <c r="O3259" s="5" t="s">
        <v>173</v>
      </c>
      <c r="P3259" s="5" t="s">
        <v>130</v>
      </c>
      <c r="Q3259" s="5" t="s">
        <v>84</v>
      </c>
      <c r="R3259" s="5" t="s">
        <v>108</v>
      </c>
      <c r="S3259" s="5" t="s">
        <v>82</v>
      </c>
      <c r="T3259" s="5" t="s">
        <v>126</v>
      </c>
      <c r="U3259" s="5" t="s">
        <v>150</v>
      </c>
      <c r="V3259" s="5" t="s">
        <v>87</v>
      </c>
      <c r="W3259" s="5" t="s">
        <v>89</v>
      </c>
      <c r="X3259" s="5" t="s">
        <v>85</v>
      </c>
      <c r="Y3259" s="5" t="n">
        <v>1</v>
      </c>
      <c r="Z3259" s="5" t="n">
        <v>0</v>
      </c>
      <c r="AA3259" s="5" t="str">
        <f aca="false">IF(Y3259&gt;Z3259,"Win",IF(Y3259&lt;Z3259,"Loss","Draw"))</f>
        <v>Win</v>
      </c>
      <c r="AB3259" s="5" t="s">
        <v>98</v>
      </c>
      <c r="AC3259" s="5" t="s">
        <v>99</v>
      </c>
      <c r="AD3259" s="5" t="s">
        <v>503</v>
      </c>
      <c r="AE3259" s="5" t="s">
        <v>571</v>
      </c>
      <c r="AF3259" s="5" t="str">
        <f aca="false">IF(AD3259&lt;AE3259,AD3259,AE3259)</f>
        <v>Archers, Dark Prince, Electro Spirit, Lightning, Royal Hogs, Skeletons, Tesla, The Log</v>
      </c>
      <c r="AG3259" s="5" t="str">
        <f aca="false">IF(AD3259&lt;AE3259,AE3259,AD3259)</f>
        <v>Arrows, Bandit, Battle Ram, Golden Knight, Mega Knight, Mother Witch, Ronin, Zappies</v>
      </c>
      <c r="AH3259" s="5" t="str">
        <f aca="false">IF(AD3259=AF3259,AA3259,IF(AA3259="Win","Loss",IF(AA3259="Loss","Win","Draw")))</f>
        <v>Loss</v>
      </c>
      <c r="AI3259" s="5" t="s">
        <v>102</v>
      </c>
    </row>
    <row r="3260" customFormat="false" ht="15" hidden="false" customHeight="true" outlineLevel="0" collapsed="false">
      <c r="A3260" s="5" t="s">
        <v>6872</v>
      </c>
      <c r="B3260" s="5" t="n">
        <v>1</v>
      </c>
      <c r="C3260" s="5" t="s">
        <v>567</v>
      </c>
      <c r="D3260" s="5" t="s">
        <v>568</v>
      </c>
      <c r="E3260" s="6" t="s">
        <v>558</v>
      </c>
      <c r="F3260" s="5" t="s">
        <v>559</v>
      </c>
      <c r="G3260" s="5" t="s">
        <v>6873</v>
      </c>
      <c r="H3260" s="5" t="s">
        <v>163</v>
      </c>
      <c r="I3260" s="5" t="s">
        <v>152</v>
      </c>
      <c r="J3260" s="5" t="s">
        <v>128</v>
      </c>
      <c r="K3260" s="5" t="s">
        <v>107</v>
      </c>
      <c r="L3260" s="5" t="s">
        <v>306</v>
      </c>
      <c r="M3260" s="5" t="s">
        <v>85</v>
      </c>
      <c r="N3260" s="5" t="s">
        <v>307</v>
      </c>
      <c r="O3260" s="5" t="s">
        <v>187</v>
      </c>
      <c r="P3260" s="5" t="s">
        <v>95</v>
      </c>
      <c r="Q3260" s="5" t="s">
        <v>201</v>
      </c>
      <c r="R3260" s="5" t="s">
        <v>202</v>
      </c>
      <c r="S3260" s="5" t="s">
        <v>233</v>
      </c>
      <c r="T3260" s="5" t="s">
        <v>204</v>
      </c>
      <c r="U3260" s="5" t="s">
        <v>234</v>
      </c>
      <c r="V3260" s="5" t="s">
        <v>157</v>
      </c>
      <c r="W3260" s="5" t="s">
        <v>111</v>
      </c>
      <c r="X3260" s="5" t="s">
        <v>88</v>
      </c>
      <c r="Y3260" s="5" t="n">
        <v>0</v>
      </c>
      <c r="Z3260" s="5" t="n">
        <v>1</v>
      </c>
      <c r="AA3260" s="5" t="str">
        <f aca="false">IF(Y3260&gt;Z3260,"Win",IF(Y3260&lt;Z3260,"Loss","Draw"))</f>
        <v>Loss</v>
      </c>
      <c r="AB3260" s="5" t="s">
        <v>98</v>
      </c>
      <c r="AC3260" s="5" t="s">
        <v>99</v>
      </c>
      <c r="AD3260" s="5" t="s">
        <v>603</v>
      </c>
      <c r="AE3260" s="5" t="s">
        <v>380</v>
      </c>
      <c r="AF3260" s="5" t="str">
        <f aca="false">IF(AD3260&lt;AE3260,AD3260,AE3260)</f>
        <v>Baby Dragon, Barbarian Barrel, Goblin Cage, Golden Knight, Golem, Ice Wizard, Lightning, Tornado</v>
      </c>
      <c r="AG3260" s="5" t="str">
        <f aca="false">IF(AD3260&lt;AE3260,AE3260,AD3260)</f>
        <v>Bats, Berserker, Bomb Tower, Fire Spirit, Magic Archer, Miner, Royal Delivery, Wall Breakers</v>
      </c>
      <c r="AH3260" s="5" t="str">
        <f aca="false">IF(AD3260=AF3260,AA3260,IF(AA3260="Win","Loss",IF(AA3260="Loss","Win","Draw")))</f>
        <v>Loss</v>
      </c>
      <c r="AI3260" s="5" t="s">
        <v>102</v>
      </c>
    </row>
    <row r="3261" customFormat="false" ht="15" hidden="false" customHeight="true" outlineLevel="0" collapsed="false">
      <c r="A3261" s="5" t="s">
        <v>6872</v>
      </c>
      <c r="B3261" s="5" t="n">
        <v>2</v>
      </c>
      <c r="C3261" s="5" t="s">
        <v>567</v>
      </c>
      <c r="D3261" s="5" t="s">
        <v>568</v>
      </c>
      <c r="E3261" s="6" t="s">
        <v>558</v>
      </c>
      <c r="F3261" s="5" t="s">
        <v>559</v>
      </c>
      <c r="G3261" s="5" t="s">
        <v>6874</v>
      </c>
      <c r="H3261" s="5" t="s">
        <v>163</v>
      </c>
      <c r="I3261" s="5" t="s">
        <v>177</v>
      </c>
      <c r="J3261" s="5" t="s">
        <v>83</v>
      </c>
      <c r="K3261" s="5" t="s">
        <v>188</v>
      </c>
      <c r="L3261" s="5" t="s">
        <v>133</v>
      </c>
      <c r="M3261" s="5" t="s">
        <v>257</v>
      </c>
      <c r="N3261" s="5" t="s">
        <v>215</v>
      </c>
      <c r="O3261" s="5" t="s">
        <v>93</v>
      </c>
      <c r="P3261" s="5" t="s">
        <v>89</v>
      </c>
      <c r="Q3261" s="5" t="s">
        <v>203</v>
      </c>
      <c r="R3261" s="5" t="s">
        <v>108</v>
      </c>
      <c r="S3261" s="5" t="s">
        <v>87</v>
      </c>
      <c r="T3261" s="5" t="s">
        <v>159</v>
      </c>
      <c r="U3261" s="5" t="s">
        <v>118</v>
      </c>
      <c r="V3261" s="5" t="s">
        <v>126</v>
      </c>
      <c r="W3261" s="5" t="s">
        <v>95</v>
      </c>
      <c r="X3261" s="5" t="s">
        <v>93</v>
      </c>
      <c r="Y3261" s="5" t="n">
        <v>1</v>
      </c>
      <c r="Z3261" s="5" t="n">
        <v>0</v>
      </c>
      <c r="AA3261" s="5" t="str">
        <f aca="false">IF(Y3261&gt;Z3261,"Win",IF(Y3261&lt;Z3261,"Loss","Draw"))</f>
        <v>Win</v>
      </c>
      <c r="AB3261" s="5" t="s">
        <v>98</v>
      </c>
      <c r="AC3261" s="5" t="s">
        <v>99</v>
      </c>
      <c r="AD3261" s="5" t="s">
        <v>6875</v>
      </c>
      <c r="AE3261" s="5" t="s">
        <v>6876</v>
      </c>
      <c r="AF3261" s="5" t="str">
        <f aca="false">IF(AD3261&lt;AE3261,AD3261,AE3261)</f>
        <v>Barbarian Barrel, Dark Prince, Dart Goblin, Fireball, Goblin Barrel, Ice Spirit, Skeletons, Tesla</v>
      </c>
      <c r="AG3261" s="5" t="str">
        <f aca="false">IF(AD3261&lt;AE3261,AE3261,AD3261)</f>
        <v>Fireball, Fisherman, Hunter, Monk, Mother Witch, Royal Giant, The Log, Tombstone</v>
      </c>
      <c r="AH3261" s="5" t="str">
        <f aca="false">IF(AD3261=AF3261,AA3261,IF(AA3261="Win","Loss",IF(AA3261="Loss","Win","Draw")))</f>
        <v>Loss</v>
      </c>
      <c r="AI3261" s="5" t="s">
        <v>102</v>
      </c>
    </row>
    <row r="3262" customFormat="false" ht="15" hidden="false" customHeight="true" outlineLevel="0" collapsed="false">
      <c r="A3262" s="5" t="s">
        <v>6872</v>
      </c>
      <c r="B3262" s="5" t="n">
        <v>3</v>
      </c>
      <c r="C3262" s="5" t="s">
        <v>567</v>
      </c>
      <c r="D3262" s="5" t="s">
        <v>568</v>
      </c>
      <c r="E3262" s="6" t="s">
        <v>558</v>
      </c>
      <c r="F3262" s="5" t="s">
        <v>559</v>
      </c>
      <c r="G3262" s="5" t="s">
        <v>6877</v>
      </c>
      <c r="H3262" s="5" t="s">
        <v>163</v>
      </c>
      <c r="I3262" s="5" t="s">
        <v>137</v>
      </c>
      <c r="J3262" s="5" t="s">
        <v>91</v>
      </c>
      <c r="K3262" s="5" t="s">
        <v>114</v>
      </c>
      <c r="L3262" s="5" t="s">
        <v>97</v>
      </c>
      <c r="M3262" s="5" t="s">
        <v>116</v>
      </c>
      <c r="N3262" s="5" t="s">
        <v>242</v>
      </c>
      <c r="O3262" s="5" t="s">
        <v>157</v>
      </c>
      <c r="P3262" s="5" t="s">
        <v>87</v>
      </c>
      <c r="Q3262" s="5" t="s">
        <v>114</v>
      </c>
      <c r="R3262" s="5" t="s">
        <v>128</v>
      </c>
      <c r="S3262" s="5" t="s">
        <v>185</v>
      </c>
      <c r="T3262" s="5" t="s">
        <v>137</v>
      </c>
      <c r="U3262" s="5" t="s">
        <v>158</v>
      </c>
      <c r="V3262" s="5" t="s">
        <v>187</v>
      </c>
      <c r="W3262" s="5" t="s">
        <v>173</v>
      </c>
      <c r="X3262" s="5" t="s">
        <v>117</v>
      </c>
      <c r="Y3262" s="5" t="n">
        <v>1</v>
      </c>
      <c r="Z3262" s="5" t="n">
        <v>0</v>
      </c>
      <c r="AA3262" s="5" t="str">
        <f aca="false">IF(Y3262&gt;Z3262,"Win",IF(Y3262&lt;Z3262,"Loss","Draw"))</f>
        <v>Win</v>
      </c>
      <c r="AB3262" s="5" t="s">
        <v>98</v>
      </c>
      <c r="AC3262" s="5" t="s">
        <v>99</v>
      </c>
      <c r="AD3262" s="5" t="s">
        <v>321</v>
      </c>
      <c r="AE3262" s="5" t="s">
        <v>5703</v>
      </c>
      <c r="AF3262" s="5" t="str">
        <f aca="false">IF(AD3262&lt;AE3262,AD3262,AE3262)</f>
        <v>Bomber, Fire Spirit, Giant Snowball, Goblin Drill, Goblins, Poison, Ronin, Tesla</v>
      </c>
      <c r="AG3262" s="5" t="str">
        <f aca="false">IF(AD3262&lt;AE3262,AE3262,AD3262)</f>
        <v>Bowler, Executioner, Giant Skeleton, Giant Snowball, Goblin Drill, Golden Knight, Tornado, Zappies</v>
      </c>
      <c r="AH3262" s="5" t="str">
        <f aca="false">IF(AD3262=AF3262,AA3262,IF(AA3262="Win","Loss",IF(AA3262="Loss","Win","Draw")))</f>
        <v>Win</v>
      </c>
      <c r="AI3262" s="5" t="s">
        <v>102</v>
      </c>
    </row>
    <row r="3263" customFormat="false" ht="15" hidden="false" customHeight="true" outlineLevel="0" collapsed="false">
      <c r="A3263" s="5" t="s">
        <v>6878</v>
      </c>
      <c r="B3263" s="5" t="n">
        <v>1</v>
      </c>
      <c r="C3263" s="5" t="s">
        <v>567</v>
      </c>
      <c r="D3263" s="5" t="s">
        <v>568</v>
      </c>
      <c r="E3263" s="5" t="s">
        <v>573</v>
      </c>
      <c r="F3263" s="5" t="s">
        <v>574</v>
      </c>
      <c r="G3263" s="5" t="s">
        <v>2589</v>
      </c>
      <c r="H3263" s="5" t="s">
        <v>485</v>
      </c>
      <c r="I3263" s="5" t="s">
        <v>177</v>
      </c>
      <c r="J3263" s="5" t="s">
        <v>83</v>
      </c>
      <c r="K3263" s="5" t="s">
        <v>188</v>
      </c>
      <c r="L3263" s="5" t="s">
        <v>133</v>
      </c>
      <c r="M3263" s="5" t="s">
        <v>215</v>
      </c>
      <c r="N3263" s="5" t="s">
        <v>93</v>
      </c>
      <c r="O3263" s="5" t="s">
        <v>86</v>
      </c>
      <c r="P3263" s="5" t="s">
        <v>89</v>
      </c>
      <c r="Q3263" s="5" t="s">
        <v>114</v>
      </c>
      <c r="R3263" s="5" t="s">
        <v>151</v>
      </c>
      <c r="S3263" s="5" t="s">
        <v>87</v>
      </c>
      <c r="T3263" s="5" t="s">
        <v>157</v>
      </c>
      <c r="U3263" s="5" t="s">
        <v>137</v>
      </c>
      <c r="V3263" s="5" t="s">
        <v>126</v>
      </c>
      <c r="W3263" s="5" t="s">
        <v>249</v>
      </c>
      <c r="X3263" s="5" t="s">
        <v>242</v>
      </c>
      <c r="Y3263" s="5" t="n">
        <v>1</v>
      </c>
      <c r="Z3263" s="5" t="n">
        <v>0</v>
      </c>
      <c r="AA3263" s="5" t="str">
        <f aca="false">IF(Y3263&gt;Z3263,"Win",IF(Y3263&lt;Z3263,"Loss","Draw"))</f>
        <v>Win</v>
      </c>
      <c r="AB3263" s="5" t="s">
        <v>98</v>
      </c>
      <c r="AC3263" s="5" t="s">
        <v>99</v>
      </c>
      <c r="AD3263" s="5" t="s">
        <v>494</v>
      </c>
      <c r="AE3263" s="5" t="s">
        <v>2590</v>
      </c>
      <c r="AF3263" s="5" t="str">
        <f aca="false">IF(AD3263&lt;AE3263,AD3263,AE3263)</f>
        <v>Bomber, Fire Spirit, Giant Snowball, Goblin Drill, Mighty Miner, Rocket, Skeletons, Tesla</v>
      </c>
      <c r="AG3263" s="5" t="str">
        <f aca="false">IF(AD3263&lt;AE3263,AE3263,AD3263)</f>
        <v>Fireball, Fisherman, Monk, Mother Witch, Royal Giant, Skeleton Dragons, The Log, Tombstone</v>
      </c>
      <c r="AH3263" s="5" t="str">
        <f aca="false">IF(AD3263=AF3263,AA3263,IF(AA3263="Win","Loss",IF(AA3263="Loss","Win","Draw")))</f>
        <v>Loss</v>
      </c>
      <c r="AI3263" s="5" t="s">
        <v>102</v>
      </c>
    </row>
    <row r="3264" customFormat="false" ht="15" hidden="false" customHeight="true" outlineLevel="0" collapsed="false">
      <c r="A3264" s="5" t="s">
        <v>6878</v>
      </c>
      <c r="B3264" s="5" t="n">
        <v>2</v>
      </c>
      <c r="C3264" s="5" t="s">
        <v>567</v>
      </c>
      <c r="D3264" s="5" t="s">
        <v>568</v>
      </c>
      <c r="E3264" s="5" t="s">
        <v>573</v>
      </c>
      <c r="F3264" s="5" t="s">
        <v>574</v>
      </c>
      <c r="G3264" s="5" t="s">
        <v>6879</v>
      </c>
      <c r="H3264" s="5" t="s">
        <v>163</v>
      </c>
      <c r="I3264" s="5" t="s">
        <v>90</v>
      </c>
      <c r="J3264" s="5" t="s">
        <v>123</v>
      </c>
      <c r="K3264" s="5" t="s">
        <v>124</v>
      </c>
      <c r="L3264" s="5" t="s">
        <v>125</v>
      </c>
      <c r="M3264" s="5" t="s">
        <v>85</v>
      </c>
      <c r="N3264" s="5" t="s">
        <v>96</v>
      </c>
      <c r="O3264" s="5" t="s">
        <v>126</v>
      </c>
      <c r="P3264" s="5" t="s">
        <v>95</v>
      </c>
      <c r="Q3264" s="5" t="s">
        <v>177</v>
      </c>
      <c r="R3264" s="5" t="s">
        <v>95</v>
      </c>
      <c r="S3264" s="5" t="s">
        <v>257</v>
      </c>
      <c r="T3264" s="5" t="s">
        <v>215</v>
      </c>
      <c r="U3264" s="5" t="s">
        <v>91</v>
      </c>
      <c r="V3264" s="5" t="s">
        <v>150</v>
      </c>
      <c r="W3264" s="5" t="s">
        <v>97</v>
      </c>
      <c r="X3264" s="5" t="s">
        <v>93</v>
      </c>
      <c r="Y3264" s="5" t="n">
        <v>1</v>
      </c>
      <c r="Z3264" s="5" t="n">
        <v>0</v>
      </c>
      <c r="AA3264" s="5" t="str">
        <f aca="false">IF(Y3264&gt;Z3264,"Win",IF(Y3264&lt;Z3264,"Loss","Draw"))</f>
        <v>Win</v>
      </c>
      <c r="AB3264" s="5" t="s">
        <v>98</v>
      </c>
      <c r="AC3264" s="5" t="s">
        <v>99</v>
      </c>
      <c r="AD3264" s="5" t="s">
        <v>134</v>
      </c>
      <c r="AE3264" s="5" t="s">
        <v>2592</v>
      </c>
      <c r="AF3264" s="5" t="str">
        <f aca="false">IF(AD3264&lt;AE3264,AD3264,AE3264)</f>
        <v>Barbarian Barrel, Cannon Cart, Goblinstein, Lightning, Minions, Mortar, Royal Ghost, Skeletons</v>
      </c>
      <c r="AG3264" s="5" t="str">
        <f aca="false">IF(AD3264&lt;AE3264,AE3264,AD3264)</f>
        <v>Barbarian Barrel, Electro Spirit, Fireball, Fisherman, Goblins, Hunter, Ronin, Royal Giant</v>
      </c>
      <c r="AH3264" s="5" t="str">
        <f aca="false">IF(AD3264=AF3264,AA3264,IF(AA3264="Win","Loss",IF(AA3264="Loss","Win","Draw")))</f>
        <v>Win</v>
      </c>
      <c r="AI3264" s="5" t="s">
        <v>102</v>
      </c>
    </row>
    <row r="3265" customFormat="false" ht="15" hidden="false" customHeight="true" outlineLevel="0" collapsed="false">
      <c r="A3265" s="5" t="s">
        <v>6880</v>
      </c>
      <c r="B3265" s="5" t="n">
        <v>1</v>
      </c>
      <c r="C3265" s="5" t="s">
        <v>567</v>
      </c>
      <c r="D3265" s="5" t="s">
        <v>568</v>
      </c>
      <c r="E3265" s="5" t="s">
        <v>1432</v>
      </c>
      <c r="F3265" s="5" t="s">
        <v>1433</v>
      </c>
      <c r="G3265" s="5" t="s">
        <v>6881</v>
      </c>
      <c r="H3265" s="5" t="s">
        <v>81</v>
      </c>
      <c r="I3265" s="5" t="s">
        <v>152</v>
      </c>
      <c r="J3265" s="5" t="s">
        <v>128</v>
      </c>
      <c r="K3265" s="5" t="s">
        <v>107</v>
      </c>
      <c r="L3265" s="5" t="s">
        <v>306</v>
      </c>
      <c r="M3265" s="5" t="s">
        <v>85</v>
      </c>
      <c r="N3265" s="5" t="s">
        <v>307</v>
      </c>
      <c r="O3265" s="5" t="s">
        <v>187</v>
      </c>
      <c r="P3265" s="5" t="s">
        <v>95</v>
      </c>
      <c r="Q3265" s="5" t="s">
        <v>107</v>
      </c>
      <c r="R3265" s="5" t="s">
        <v>108</v>
      </c>
      <c r="S3265" s="5" t="s">
        <v>177</v>
      </c>
      <c r="T3265" s="5" t="s">
        <v>143</v>
      </c>
      <c r="U3265" s="5" t="s">
        <v>150</v>
      </c>
      <c r="V3265" s="5" t="s">
        <v>178</v>
      </c>
      <c r="W3265" s="5" t="s">
        <v>85</v>
      </c>
      <c r="X3265" s="5" t="s">
        <v>89</v>
      </c>
      <c r="Y3265" s="5" t="n">
        <v>1</v>
      </c>
      <c r="Z3265" s="5" t="n">
        <v>0</v>
      </c>
      <c r="AA3265" s="5" t="str">
        <f aca="false">IF(Y3265&gt;Z3265,"Win",IF(Y3265&lt;Z3265,"Loss","Draw"))</f>
        <v>Win</v>
      </c>
      <c r="AB3265" s="5" t="s">
        <v>98</v>
      </c>
      <c r="AC3265" s="5" t="s">
        <v>99</v>
      </c>
      <c r="AD3265" s="5" t="s">
        <v>603</v>
      </c>
      <c r="AE3265" s="5" t="s">
        <v>6882</v>
      </c>
      <c r="AF3265" s="5" t="str">
        <f aca="false">IF(AD3265&lt;AE3265,AD3265,AE3265)</f>
        <v>Baby Dragon, Barbarian Barrel, Goblin Cage, Golden Knight, Golem, Ice Wizard, Lightning, Tornado</v>
      </c>
      <c r="AG3265" s="5" t="str">
        <f aca="false">IF(AD3265&lt;AE3265,AE3265,AD3265)</f>
        <v>Dark Prince, Electro Spirit, Goblin Cage, Heal Spirit, Lightning, Phoenix, Royal Giant, The Log</v>
      </c>
      <c r="AH3265" s="5" t="str">
        <f aca="false">IF(AD3265=AF3265,AA3265,IF(AA3265="Win","Loss",IF(AA3265="Loss","Win","Draw")))</f>
        <v>Win</v>
      </c>
      <c r="AI3265" s="5" t="s">
        <v>297</v>
      </c>
    </row>
    <row r="3266" customFormat="false" ht="15" hidden="false" customHeight="true" outlineLevel="0" collapsed="false">
      <c r="A3266" s="5" t="s">
        <v>6880</v>
      </c>
      <c r="B3266" s="5" t="n">
        <v>2</v>
      </c>
      <c r="C3266" s="5" t="s">
        <v>567</v>
      </c>
      <c r="D3266" s="5" t="s">
        <v>568</v>
      </c>
      <c r="E3266" s="5" t="s">
        <v>1432</v>
      </c>
      <c r="F3266" s="5" t="s">
        <v>1433</v>
      </c>
      <c r="G3266" s="5" t="s">
        <v>6883</v>
      </c>
      <c r="H3266" s="5" t="s">
        <v>485</v>
      </c>
      <c r="I3266" s="5" t="s">
        <v>201</v>
      </c>
      <c r="J3266" s="5" t="s">
        <v>202</v>
      </c>
      <c r="K3266" s="5" t="s">
        <v>233</v>
      </c>
      <c r="L3266" s="5" t="s">
        <v>157</v>
      </c>
      <c r="M3266" s="5" t="s">
        <v>234</v>
      </c>
      <c r="N3266" s="5" t="s">
        <v>111</v>
      </c>
      <c r="O3266" s="5" t="s">
        <v>89</v>
      </c>
      <c r="P3266" s="5" t="s">
        <v>88</v>
      </c>
      <c r="Q3266" s="5" t="s">
        <v>90</v>
      </c>
      <c r="R3266" s="5" t="s">
        <v>123</v>
      </c>
      <c r="S3266" s="5" t="s">
        <v>124</v>
      </c>
      <c r="T3266" s="5" t="s">
        <v>130</v>
      </c>
      <c r="U3266" s="5" t="s">
        <v>91</v>
      </c>
      <c r="V3266" s="5" t="s">
        <v>125</v>
      </c>
      <c r="W3266" s="5" t="s">
        <v>93</v>
      </c>
      <c r="X3266" s="5" t="s">
        <v>96</v>
      </c>
      <c r="Y3266" s="5" t="n">
        <v>1</v>
      </c>
      <c r="Z3266" s="5" t="n">
        <v>0</v>
      </c>
      <c r="AA3266" s="5" t="str">
        <f aca="false">IF(Y3266&gt;Z3266,"Win",IF(Y3266&lt;Z3266,"Loss","Draw"))</f>
        <v>Win</v>
      </c>
      <c r="AB3266" s="5" t="s">
        <v>98</v>
      </c>
      <c r="AC3266" s="5" t="s">
        <v>99</v>
      </c>
      <c r="AD3266" s="5" t="s">
        <v>1858</v>
      </c>
      <c r="AE3266" s="5" t="s">
        <v>6884</v>
      </c>
      <c r="AF3266" s="5" t="str">
        <f aca="false">IF(AD3266&lt;AE3266,AD3266,AE3266)</f>
        <v>Arrows, Cannon Cart, Fireball, Goblins, Goblinstein, Minions, Mortar, Royal Ghost</v>
      </c>
      <c r="AG3266" s="5" t="str">
        <f aca="false">IF(AD3266&lt;AE3266,AE3266,AD3266)</f>
        <v>Bats, Berserker, Bomb Tower, Fire Spirit, Magic Archer, Miner, The Log, Wall Breakers</v>
      </c>
      <c r="AH3266" s="5" t="str">
        <f aca="false">IF(AD3266=AF3266,AA3266,IF(AA3266="Win","Loss",IF(AA3266="Loss","Win","Draw")))</f>
        <v>Loss</v>
      </c>
      <c r="AI3266" s="5" t="s">
        <v>297</v>
      </c>
    </row>
    <row r="3267" customFormat="false" ht="15" hidden="false" customHeight="true" outlineLevel="0" collapsed="false">
      <c r="A3267" s="7" t="s">
        <v>6885</v>
      </c>
      <c r="B3267" s="7" t="n">
        <v>1</v>
      </c>
      <c r="C3267" s="7" t="s">
        <v>567</v>
      </c>
      <c r="D3267" s="7" t="s">
        <v>568</v>
      </c>
      <c r="E3267" s="7" t="s">
        <v>1432</v>
      </c>
      <c r="F3267" s="7" t="s">
        <v>1433</v>
      </c>
      <c r="G3267" s="7" t="s">
        <v>6886</v>
      </c>
      <c r="H3267" s="7" t="s">
        <v>485</v>
      </c>
      <c r="I3267" s="7" t="s">
        <v>177</v>
      </c>
      <c r="J3267" s="7" t="s">
        <v>188</v>
      </c>
      <c r="K3267" s="7" t="s">
        <v>83</v>
      </c>
      <c r="L3267" s="7" t="s">
        <v>133</v>
      </c>
      <c r="M3267" s="7" t="s">
        <v>215</v>
      </c>
      <c r="N3267" s="7" t="s">
        <v>93</v>
      </c>
      <c r="O3267" s="7" t="s">
        <v>86</v>
      </c>
      <c r="P3267" s="7" t="s">
        <v>89</v>
      </c>
      <c r="Q3267" s="7" t="s">
        <v>284</v>
      </c>
      <c r="R3267" s="7" t="s">
        <v>128</v>
      </c>
      <c r="S3267" s="7" t="s">
        <v>185</v>
      </c>
      <c r="T3267" s="7" t="s">
        <v>187</v>
      </c>
      <c r="U3267" s="7" t="s">
        <v>173</v>
      </c>
      <c r="V3267" s="7" t="s">
        <v>158</v>
      </c>
      <c r="W3267" s="7" t="s">
        <v>115</v>
      </c>
      <c r="X3267" s="7" t="s">
        <v>785</v>
      </c>
      <c r="Y3267" s="7" t="n">
        <v>0</v>
      </c>
      <c r="Z3267" s="7" t="n">
        <v>1</v>
      </c>
      <c r="AA3267" s="7" t="str">
        <f aca="false">IF(Y3267&gt;Z3267,"Win",IF(Y3267&lt;Z3267,"Loss","Draw"))</f>
        <v>Loss</v>
      </c>
      <c r="AB3267" s="7" t="s">
        <v>99</v>
      </c>
      <c r="AC3267" s="7" t="s">
        <v>99</v>
      </c>
      <c r="AD3267" s="7" t="s">
        <v>494</v>
      </c>
      <c r="AE3267" s="7" t="s">
        <v>787</v>
      </c>
      <c r="AF3267" s="7" t="str">
        <f aca="false">IF(AD3267&lt;AE3267,AD3267,AE3267)</f>
        <v>Bowler, Executioner, Freeze, Golden Knight, Graveyard, Inferno Dragon, Tornado, Zappies</v>
      </c>
      <c r="AG3267" s="7" t="str">
        <f aca="false">IF(AD3267&lt;AE3267,AE3267,AD3267)</f>
        <v>Fireball, Fisherman, Monk, Mother Witch, Royal Giant, Skeleton Dragons, The Log, Tombstone</v>
      </c>
      <c r="AH3267" s="7" t="str">
        <f aca="false">IF(AD3267=AF3267,AA3267,IF(AA3267="Win","Loss",IF(AA3267="Loss","Win","Draw")))</f>
        <v>Win</v>
      </c>
      <c r="AI3267" s="7" t="s">
        <v>297</v>
      </c>
    </row>
    <row r="3268" customFormat="false" ht="15" hidden="false" customHeight="true" outlineLevel="0" collapsed="false">
      <c r="A3268" s="7" t="s">
        <v>6885</v>
      </c>
      <c r="B3268" s="7" t="n">
        <v>2</v>
      </c>
      <c r="C3268" s="7" t="s">
        <v>567</v>
      </c>
      <c r="D3268" s="7" t="s">
        <v>568</v>
      </c>
      <c r="E3268" s="7" t="s">
        <v>1432</v>
      </c>
      <c r="F3268" s="7" t="s">
        <v>1433</v>
      </c>
      <c r="G3268" s="7" t="s">
        <v>6887</v>
      </c>
      <c r="H3268" s="7" t="s">
        <v>485</v>
      </c>
      <c r="I3268" s="7" t="s">
        <v>82</v>
      </c>
      <c r="J3268" s="7" t="s">
        <v>202</v>
      </c>
      <c r="K3268" s="7" t="s">
        <v>87</v>
      </c>
      <c r="L3268" s="7" t="s">
        <v>150</v>
      </c>
      <c r="M3268" s="7" t="s">
        <v>126</v>
      </c>
      <c r="N3268" s="7" t="s">
        <v>97</v>
      </c>
      <c r="O3268" s="7" t="s">
        <v>95</v>
      </c>
      <c r="P3268" s="7" t="s">
        <v>85</v>
      </c>
      <c r="Q3268" s="7" t="s">
        <v>177</v>
      </c>
      <c r="R3268" s="7" t="s">
        <v>83</v>
      </c>
      <c r="S3268" s="7" t="s">
        <v>188</v>
      </c>
      <c r="T3268" s="7" t="s">
        <v>86</v>
      </c>
      <c r="U3268" s="7" t="s">
        <v>133</v>
      </c>
      <c r="V3268" s="7" t="s">
        <v>89</v>
      </c>
      <c r="W3268" s="7" t="s">
        <v>93</v>
      </c>
      <c r="X3268" s="7" t="s">
        <v>215</v>
      </c>
      <c r="Y3268" s="7" t="n">
        <v>0</v>
      </c>
      <c r="Z3268" s="7" t="n">
        <v>1</v>
      </c>
      <c r="AA3268" s="7" t="str">
        <f aca="false">IF(Y3268&gt;Z3268,"Win",IF(Y3268&lt;Z3268,"Loss","Draw"))</f>
        <v>Loss</v>
      </c>
      <c r="AB3268" s="7" t="s">
        <v>99</v>
      </c>
      <c r="AC3268" s="7" t="s">
        <v>99</v>
      </c>
      <c r="AD3268" s="7" t="s">
        <v>492</v>
      </c>
      <c r="AE3268" s="7" t="s">
        <v>494</v>
      </c>
      <c r="AF3268" s="7" t="str">
        <f aca="false">IF(AD3268&lt;AE3268,AD3268,AE3268)</f>
        <v>Barbarian Barrel, Electro Spirit, Lightning, Magic Archer, Ronin, Royal Hogs, Skeletons, Tesla</v>
      </c>
      <c r="AG3268" s="7" t="str">
        <f aca="false">IF(AD3268&lt;AE3268,AE3268,AD3268)</f>
        <v>Fireball, Fisherman, Monk, Mother Witch, Royal Giant, Skeleton Dragons, The Log, Tombstone</v>
      </c>
      <c r="AH3268" s="7" t="str">
        <f aca="false">IF(AD3268=AF3268,AA3268,IF(AA3268="Win","Loss",IF(AA3268="Loss","Win","Draw")))</f>
        <v>Loss</v>
      </c>
      <c r="AI3268" s="7" t="s">
        <v>297</v>
      </c>
    </row>
    <row r="3269" customFormat="false" ht="15" hidden="false" customHeight="true" outlineLevel="0" collapsed="false">
      <c r="A3269" s="7" t="s">
        <v>6885</v>
      </c>
      <c r="B3269" s="7" t="n">
        <v>3</v>
      </c>
      <c r="C3269" s="7" t="s">
        <v>567</v>
      </c>
      <c r="D3269" s="7" t="s">
        <v>568</v>
      </c>
      <c r="E3269" s="7" t="s">
        <v>1432</v>
      </c>
      <c r="F3269" s="7" t="s">
        <v>1433</v>
      </c>
      <c r="G3269" s="7" t="s">
        <v>6888</v>
      </c>
      <c r="H3269" s="7" t="s">
        <v>81</v>
      </c>
      <c r="I3269" s="7" t="s">
        <v>114</v>
      </c>
      <c r="J3269" s="7" t="s">
        <v>128</v>
      </c>
      <c r="K3269" s="7" t="s">
        <v>137</v>
      </c>
      <c r="L3269" s="7" t="s">
        <v>157</v>
      </c>
      <c r="M3269" s="7" t="s">
        <v>91</v>
      </c>
      <c r="N3269" s="7" t="s">
        <v>116</v>
      </c>
      <c r="O3269" s="7" t="s">
        <v>242</v>
      </c>
      <c r="P3269" s="7" t="s">
        <v>153</v>
      </c>
      <c r="Q3269" s="7" t="s">
        <v>114</v>
      </c>
      <c r="R3269" s="7" t="s">
        <v>194</v>
      </c>
      <c r="S3269" s="7" t="s">
        <v>137</v>
      </c>
      <c r="T3269" s="7" t="s">
        <v>97</v>
      </c>
      <c r="U3269" s="7" t="s">
        <v>130</v>
      </c>
      <c r="V3269" s="7" t="s">
        <v>193</v>
      </c>
      <c r="W3269" s="7" t="s">
        <v>157</v>
      </c>
      <c r="X3269" s="7" t="s">
        <v>234</v>
      </c>
      <c r="Y3269" s="7" t="n">
        <v>0</v>
      </c>
      <c r="Z3269" s="7" t="n">
        <v>1</v>
      </c>
      <c r="AA3269" s="7" t="str">
        <f aca="false">IF(Y3269&gt;Z3269,"Win",IF(Y3269&lt;Z3269,"Loss","Draw"))</f>
        <v>Loss</v>
      </c>
      <c r="AB3269" s="7" t="s">
        <v>99</v>
      </c>
      <c r="AC3269" s="7" t="s">
        <v>99</v>
      </c>
      <c r="AD3269" s="7" t="s">
        <v>4211</v>
      </c>
      <c r="AE3269" s="7" t="s">
        <v>434</v>
      </c>
      <c r="AF3269" s="7" t="str">
        <f aca="false">IF(AD3269&lt;AE3269,AD3269,AE3269)</f>
        <v>Archer Queen, Arrows, Bomb Tower, Fire Spirit, Giant Snowball, Goblin Drill, Guards, Ronin</v>
      </c>
      <c r="AG3269" s="7" t="str">
        <f aca="false">IF(AD3269&lt;AE3269,AE3269,AD3269)</f>
        <v>Bomber, Cannon, Fire Spirit, Giant Snowball, Goblin Drill, Goblins, Golden Knight, Poison</v>
      </c>
      <c r="AH3269" s="7" t="str">
        <f aca="false">IF(AD3269=AF3269,AA3269,IF(AA3269="Win","Loss",IF(AA3269="Loss","Win","Draw")))</f>
        <v>Win</v>
      </c>
      <c r="AI3269" s="7" t="s">
        <v>297</v>
      </c>
    </row>
    <row r="3270" customFormat="false" ht="15" hidden="false" customHeight="true" outlineLevel="0" collapsed="false">
      <c r="A3270" s="7" t="s">
        <v>6889</v>
      </c>
      <c r="B3270" s="7" t="n">
        <v>1</v>
      </c>
      <c r="C3270" s="7" t="s">
        <v>567</v>
      </c>
      <c r="D3270" s="7" t="s">
        <v>568</v>
      </c>
      <c r="E3270" s="7" t="s">
        <v>1432</v>
      </c>
      <c r="F3270" s="7" t="s">
        <v>1433</v>
      </c>
      <c r="G3270" s="7" t="s">
        <v>1761</v>
      </c>
      <c r="H3270" s="7" t="s">
        <v>485</v>
      </c>
      <c r="I3270" s="7" t="s">
        <v>127</v>
      </c>
      <c r="J3270" s="7" t="s">
        <v>128</v>
      </c>
      <c r="K3270" s="7" t="s">
        <v>129</v>
      </c>
      <c r="L3270" s="7" t="s">
        <v>133</v>
      </c>
      <c r="M3270" s="7" t="s">
        <v>97</v>
      </c>
      <c r="N3270" s="7" t="s">
        <v>132</v>
      </c>
      <c r="O3270" s="7" t="s">
        <v>131</v>
      </c>
      <c r="P3270" s="7" t="s">
        <v>130</v>
      </c>
      <c r="Q3270" s="7" t="s">
        <v>201</v>
      </c>
      <c r="R3270" s="7" t="s">
        <v>202</v>
      </c>
      <c r="S3270" s="7" t="s">
        <v>203</v>
      </c>
      <c r="T3270" s="7" t="s">
        <v>88</v>
      </c>
      <c r="U3270" s="7" t="s">
        <v>157</v>
      </c>
      <c r="V3270" s="7" t="s">
        <v>118</v>
      </c>
      <c r="W3270" s="7" t="s">
        <v>204</v>
      </c>
      <c r="X3270" s="7" t="s">
        <v>234</v>
      </c>
      <c r="Y3270" s="7" t="n">
        <v>0</v>
      </c>
      <c r="Z3270" s="7" t="n">
        <v>1</v>
      </c>
      <c r="AA3270" s="7" t="str">
        <f aca="false">IF(Y3270&gt;Z3270,"Win",IF(Y3270&lt;Z3270,"Loss","Draw"))</f>
        <v>Loss</v>
      </c>
      <c r="AB3270" s="7" t="s">
        <v>99</v>
      </c>
      <c r="AC3270" s="7" t="s">
        <v>99</v>
      </c>
      <c r="AD3270" s="7" t="s">
        <v>1762</v>
      </c>
      <c r="AE3270" s="7" t="s">
        <v>668</v>
      </c>
      <c r="AF3270" s="7" t="str">
        <f aca="false">IF(AD3270&lt;AE3270,AD3270,AE3270)</f>
        <v>Arrows, Bandit, Battle Ram, Electro Wizard, Golden Knight, Mega Knight, Mother Witch, Ronin</v>
      </c>
      <c r="AG3270" s="7" t="str">
        <f aca="false">IF(AD3270&lt;AE3270,AE3270,AD3270)</f>
        <v>Berserker, Bomb Tower, Fire Spirit, Goblin Barrel, Ice Spirit, Magic Archer, Royal Delivery, Wall Breakers</v>
      </c>
      <c r="AH3270" s="7" t="str">
        <f aca="false">IF(AD3270=AF3270,AA3270,IF(AA3270="Win","Loss",IF(AA3270="Loss","Win","Draw")))</f>
        <v>Loss</v>
      </c>
      <c r="AI3270" s="7" t="s">
        <v>297</v>
      </c>
    </row>
    <row r="3271" customFormat="false" ht="15" hidden="false" customHeight="true" outlineLevel="0" collapsed="false">
      <c r="A3271" s="7" t="s">
        <v>6889</v>
      </c>
      <c r="B3271" s="7" t="n">
        <v>2</v>
      </c>
      <c r="C3271" s="7" t="s">
        <v>567</v>
      </c>
      <c r="D3271" s="7" t="s">
        <v>568</v>
      </c>
      <c r="E3271" s="7" t="s">
        <v>1432</v>
      </c>
      <c r="F3271" s="7" t="s">
        <v>1433</v>
      </c>
      <c r="G3271" s="7" t="s">
        <v>1763</v>
      </c>
      <c r="H3271" s="7" t="s">
        <v>485</v>
      </c>
      <c r="I3271" s="7" t="s">
        <v>208</v>
      </c>
      <c r="J3271" s="7" t="s">
        <v>188</v>
      </c>
      <c r="K3271" s="7" t="s">
        <v>109</v>
      </c>
      <c r="L3271" s="7" t="s">
        <v>110</v>
      </c>
      <c r="M3271" s="7" t="s">
        <v>86</v>
      </c>
      <c r="N3271" s="7" t="s">
        <v>112</v>
      </c>
      <c r="O3271" s="7" t="s">
        <v>93</v>
      </c>
      <c r="P3271" s="7" t="s">
        <v>126</v>
      </c>
      <c r="Q3271" s="7" t="s">
        <v>84</v>
      </c>
      <c r="R3271" s="7" t="s">
        <v>108</v>
      </c>
      <c r="S3271" s="7" t="s">
        <v>82</v>
      </c>
      <c r="T3271" s="7" t="s">
        <v>87</v>
      </c>
      <c r="U3271" s="7" t="s">
        <v>126</v>
      </c>
      <c r="V3271" s="7" t="s">
        <v>150</v>
      </c>
      <c r="W3271" s="7" t="s">
        <v>85</v>
      </c>
      <c r="X3271" s="7" t="s">
        <v>95</v>
      </c>
      <c r="Y3271" s="7" t="n">
        <v>0</v>
      </c>
      <c r="Z3271" s="7" t="n">
        <v>3</v>
      </c>
      <c r="AA3271" s="7" t="str">
        <f aca="false">IF(Y3271&gt;Z3271,"Win",IF(Y3271&lt;Z3271,"Loss","Draw"))</f>
        <v>Loss</v>
      </c>
      <c r="AB3271" s="7" t="s">
        <v>99</v>
      </c>
      <c r="AC3271" s="7" t="s">
        <v>99</v>
      </c>
      <c r="AD3271" s="7" t="s">
        <v>1764</v>
      </c>
      <c r="AE3271" s="7" t="s">
        <v>616</v>
      </c>
      <c r="AF3271" s="7" t="str">
        <f aca="false">IF(AD3271&lt;AE3271,AD3271,AE3271)</f>
        <v>Archers, Barbarian Barrel, Dark Prince, Electro Spirit, Lightning, Royal Hogs, Skeletons, Tesla</v>
      </c>
      <c r="AG3271" s="7" t="str">
        <f aca="false">IF(AD3271&lt;AE3271,AE3271,AD3271)</f>
        <v>Fireball, Lava Hound, Skeleton Dragons, Skeletons, Spirit Empress, Tombstone, Valkyrie, Zap</v>
      </c>
      <c r="AH3271" s="7" t="str">
        <f aca="false">IF(AD3271=AF3271,AA3271,IF(AA3271="Win","Loss",IF(AA3271="Loss","Win","Draw")))</f>
        <v>Win</v>
      </c>
      <c r="AI3271" s="7" t="s">
        <v>297</v>
      </c>
    </row>
    <row r="3272" customFormat="false" ht="15" hidden="false" customHeight="true" outlineLevel="0" collapsed="false">
      <c r="A3272" s="7" t="s">
        <v>6889</v>
      </c>
      <c r="B3272" s="7" t="n">
        <v>3</v>
      </c>
      <c r="C3272" s="7" t="s">
        <v>567</v>
      </c>
      <c r="D3272" s="7" t="s">
        <v>568</v>
      </c>
      <c r="E3272" s="7" t="s">
        <v>1432</v>
      </c>
      <c r="F3272" s="7" t="s">
        <v>1433</v>
      </c>
      <c r="G3272" s="7" t="s">
        <v>1765</v>
      </c>
      <c r="H3272" s="7" t="s">
        <v>485</v>
      </c>
      <c r="I3272" s="7" t="s">
        <v>201</v>
      </c>
      <c r="J3272" s="7" t="s">
        <v>202</v>
      </c>
      <c r="K3272" s="7" t="s">
        <v>203</v>
      </c>
      <c r="L3272" s="7" t="s">
        <v>88</v>
      </c>
      <c r="M3272" s="7" t="s">
        <v>157</v>
      </c>
      <c r="N3272" s="7" t="s">
        <v>118</v>
      </c>
      <c r="O3272" s="7" t="s">
        <v>204</v>
      </c>
      <c r="P3272" s="7" t="s">
        <v>234</v>
      </c>
      <c r="Q3272" s="7" t="s">
        <v>129</v>
      </c>
      <c r="R3272" s="7" t="s">
        <v>128</v>
      </c>
      <c r="S3272" s="7" t="s">
        <v>407</v>
      </c>
      <c r="T3272" s="7" t="s">
        <v>165</v>
      </c>
      <c r="U3272" s="7" t="s">
        <v>164</v>
      </c>
      <c r="V3272" s="7" t="s">
        <v>89</v>
      </c>
      <c r="W3272" s="7" t="s">
        <v>86</v>
      </c>
      <c r="X3272" s="7" t="s">
        <v>124</v>
      </c>
      <c r="Y3272" s="7" t="n">
        <v>1</v>
      </c>
      <c r="Z3272" s="7" t="n">
        <v>0</v>
      </c>
      <c r="AA3272" s="7" t="str">
        <f aca="false">IF(Y3272&gt;Z3272,"Win",IF(Y3272&lt;Z3272,"Loss","Draw"))</f>
        <v>Win</v>
      </c>
      <c r="AB3272" s="7" t="s">
        <v>99</v>
      </c>
      <c r="AC3272" s="7" t="s">
        <v>99</v>
      </c>
      <c r="AD3272" s="7" t="s">
        <v>668</v>
      </c>
      <c r="AE3272" s="7" t="s">
        <v>1766</v>
      </c>
      <c r="AF3272" s="7" t="str">
        <f aca="false">IF(AD3272&lt;AE3272,AD3272,AE3272)</f>
        <v>Berserker, Bomb Tower, Fire Spirit, Goblin Barrel, Ice Spirit, Magic Archer, Royal Delivery, Wall Breakers</v>
      </c>
      <c r="AG3272" s="7" t="str">
        <f aca="false">IF(AD3272&lt;AE3272,AE3272,AD3272)</f>
        <v>Earthquake, Firecracker, Golden Knight, Hog Rider, Mega Knight, Royal Ghost, Skeleton Dragons, The Log</v>
      </c>
      <c r="AH3272" s="7" t="str">
        <f aca="false">IF(AD3272=AF3272,AA3272,IF(AA3272="Win","Loss",IF(AA3272="Loss","Win","Draw")))</f>
        <v>Win</v>
      </c>
      <c r="AI3272" s="7" t="s">
        <v>297</v>
      </c>
    </row>
    <row r="3273" customFormat="false" ht="15" hidden="false" customHeight="true" outlineLevel="0" collapsed="false">
      <c r="A3273" s="7" t="s">
        <v>6890</v>
      </c>
      <c r="B3273" s="7" t="n">
        <v>1</v>
      </c>
      <c r="C3273" s="7" t="s">
        <v>567</v>
      </c>
      <c r="D3273" s="7" t="s">
        <v>568</v>
      </c>
      <c r="E3273" s="7" t="s">
        <v>1432</v>
      </c>
      <c r="F3273" s="7" t="s">
        <v>1433</v>
      </c>
      <c r="G3273" s="7" t="s">
        <v>1768</v>
      </c>
      <c r="H3273" s="7" t="s">
        <v>485</v>
      </c>
      <c r="I3273" s="7" t="s">
        <v>82</v>
      </c>
      <c r="J3273" s="7" t="s">
        <v>194</v>
      </c>
      <c r="K3273" s="7" t="s">
        <v>153</v>
      </c>
      <c r="L3273" s="7" t="s">
        <v>164</v>
      </c>
      <c r="M3273" s="7" t="s">
        <v>126</v>
      </c>
      <c r="N3273" s="7" t="s">
        <v>118</v>
      </c>
      <c r="O3273" s="7" t="s">
        <v>204</v>
      </c>
      <c r="P3273" s="7" t="s">
        <v>89</v>
      </c>
      <c r="Q3273" s="7" t="s">
        <v>84</v>
      </c>
      <c r="R3273" s="7" t="s">
        <v>158</v>
      </c>
      <c r="S3273" s="7" t="s">
        <v>114</v>
      </c>
      <c r="T3273" s="7" t="s">
        <v>97</v>
      </c>
      <c r="U3273" s="7" t="s">
        <v>447</v>
      </c>
      <c r="V3273" s="7" t="s">
        <v>96</v>
      </c>
      <c r="W3273" s="7" t="s">
        <v>115</v>
      </c>
      <c r="X3273" s="7" t="s">
        <v>130</v>
      </c>
      <c r="Y3273" s="7" t="n">
        <v>1</v>
      </c>
      <c r="Z3273" s="7" t="n">
        <v>0</v>
      </c>
      <c r="AA3273" s="7" t="str">
        <f aca="false">IF(Y3273&gt;Z3273,"Win",IF(Y3273&lt;Z3273,"Loss","Draw"))</f>
        <v>Win</v>
      </c>
      <c r="AB3273" s="7" t="s">
        <v>99</v>
      </c>
      <c r="AC3273" s="7" t="s">
        <v>99</v>
      </c>
      <c r="AD3273" s="7" t="s">
        <v>1111</v>
      </c>
      <c r="AE3273" s="7" t="s">
        <v>1014</v>
      </c>
      <c r="AF3273" s="7" t="str">
        <f aca="false">IF(AD3273&lt;AE3273,AD3273,AE3273)</f>
        <v>Archer Queen, Cannon, Earthquake, Ice Spirit, Royal Delivery, Royal Hogs, Skeletons, The Log</v>
      </c>
      <c r="AG3273" s="7" t="str">
        <f aca="false">IF(AD3273&lt;AE3273,AE3273,AD3273)</f>
        <v>Archers, Arrows, Bowler, Giant, Giant Snowball, Graveyard, Minions, Ronin</v>
      </c>
      <c r="AH3273" s="7" t="str">
        <f aca="false">IF(AD3273=AF3273,AA3273,IF(AA3273="Win","Loss",IF(AA3273="Loss","Win","Draw")))</f>
        <v>Win</v>
      </c>
      <c r="AI3273" s="7" t="s">
        <v>297</v>
      </c>
    </row>
    <row r="3274" customFormat="false" ht="15" hidden="false" customHeight="true" outlineLevel="0" collapsed="false">
      <c r="A3274" s="7" t="s">
        <v>6890</v>
      </c>
      <c r="B3274" s="7" t="n">
        <v>2</v>
      </c>
      <c r="C3274" s="7" t="s">
        <v>567</v>
      </c>
      <c r="D3274" s="7" t="s">
        <v>568</v>
      </c>
      <c r="E3274" s="7" t="s">
        <v>1432</v>
      </c>
      <c r="F3274" s="7" t="s">
        <v>1433</v>
      </c>
      <c r="G3274" s="7" t="s">
        <v>1769</v>
      </c>
      <c r="H3274" s="7" t="s">
        <v>485</v>
      </c>
      <c r="I3274" s="7" t="s">
        <v>84</v>
      </c>
      <c r="J3274" s="7" t="s">
        <v>108</v>
      </c>
      <c r="K3274" s="7" t="s">
        <v>87</v>
      </c>
      <c r="L3274" s="7" t="s">
        <v>95</v>
      </c>
      <c r="M3274" s="7" t="s">
        <v>116</v>
      </c>
      <c r="N3274" s="7" t="s">
        <v>157</v>
      </c>
      <c r="O3274" s="7" t="s">
        <v>88</v>
      </c>
      <c r="P3274" s="7" t="s">
        <v>115</v>
      </c>
      <c r="Q3274" s="7" t="s">
        <v>82</v>
      </c>
      <c r="R3274" s="7" t="s">
        <v>202</v>
      </c>
      <c r="S3274" s="7" t="s">
        <v>87</v>
      </c>
      <c r="T3274" s="7" t="s">
        <v>150</v>
      </c>
      <c r="U3274" s="7" t="s">
        <v>126</v>
      </c>
      <c r="V3274" s="7" t="s">
        <v>108</v>
      </c>
      <c r="W3274" s="7" t="s">
        <v>85</v>
      </c>
      <c r="X3274" s="7" t="s">
        <v>95</v>
      </c>
      <c r="Y3274" s="7" t="n">
        <v>1</v>
      </c>
      <c r="Z3274" s="7" t="n">
        <v>0</v>
      </c>
      <c r="AA3274" s="7" t="str">
        <f aca="false">IF(Y3274&gt;Z3274,"Win",IF(Y3274&lt;Z3274,"Loss","Draw"))</f>
        <v>Win</v>
      </c>
      <c r="AB3274" s="7" t="s">
        <v>99</v>
      </c>
      <c r="AC3274" s="7" t="s">
        <v>99</v>
      </c>
      <c r="AD3274" s="7" t="s">
        <v>1770</v>
      </c>
      <c r="AE3274" s="7" t="s">
        <v>597</v>
      </c>
      <c r="AF3274" s="7" t="str">
        <f aca="false">IF(AD3274&lt;AE3274,AD3274,AE3274)</f>
        <v>Archers, Barbarian Barrel, Berserker, Dark Prince, Fire Spirit, Graveyard, Poison, Tesla</v>
      </c>
      <c r="AG3274" s="7" t="str">
        <f aca="false">IF(AD3274&lt;AE3274,AE3274,AD3274)</f>
        <v>Barbarian Barrel, Dark Prince, Electro Spirit, Lightning, Magic Archer, Royal Hogs, Skeletons, Tesla</v>
      </c>
      <c r="AH3274" s="7" t="str">
        <f aca="false">IF(AD3274=AF3274,AA3274,IF(AA3274="Win","Loss",IF(AA3274="Loss","Win","Draw")))</f>
        <v>Win</v>
      </c>
      <c r="AI3274" s="7" t="s">
        <v>297</v>
      </c>
    </row>
    <row r="3275" customFormat="false" ht="15" hidden="false" customHeight="true" outlineLevel="0" collapsed="false">
      <c r="A3275" s="7" t="s">
        <v>6890</v>
      </c>
      <c r="B3275" s="7" t="n">
        <v>3</v>
      </c>
      <c r="C3275" s="7" t="s">
        <v>567</v>
      </c>
      <c r="D3275" s="7" t="s">
        <v>568</v>
      </c>
      <c r="E3275" s="7" t="s">
        <v>1432</v>
      </c>
      <c r="F3275" s="7" t="s">
        <v>1433</v>
      </c>
      <c r="G3275" s="7" t="s">
        <v>1771</v>
      </c>
      <c r="H3275" s="7" t="s">
        <v>485</v>
      </c>
      <c r="I3275" s="7" t="s">
        <v>177</v>
      </c>
      <c r="J3275" s="7" t="s">
        <v>219</v>
      </c>
      <c r="K3275" s="7" t="s">
        <v>107</v>
      </c>
      <c r="L3275" s="7" t="s">
        <v>143</v>
      </c>
      <c r="M3275" s="7" t="s">
        <v>130</v>
      </c>
      <c r="N3275" s="7" t="s">
        <v>327</v>
      </c>
      <c r="O3275" s="7" t="s">
        <v>97</v>
      </c>
      <c r="P3275" s="7" t="s">
        <v>150</v>
      </c>
      <c r="Q3275" s="7" t="s">
        <v>159</v>
      </c>
      <c r="R3275" s="7" t="s">
        <v>151</v>
      </c>
      <c r="S3275" s="7" t="s">
        <v>203</v>
      </c>
      <c r="T3275" s="7" t="s">
        <v>118</v>
      </c>
      <c r="U3275" s="7" t="s">
        <v>157</v>
      </c>
      <c r="V3275" s="7" t="s">
        <v>89</v>
      </c>
      <c r="W3275" s="7" t="s">
        <v>234</v>
      </c>
      <c r="X3275" s="7" t="s">
        <v>193</v>
      </c>
      <c r="Y3275" s="7" t="n">
        <v>0</v>
      </c>
      <c r="Z3275" s="7" t="n">
        <v>1</v>
      </c>
      <c r="AA3275" s="7" t="str">
        <f aca="false">IF(Y3275&gt;Z3275,"Win",IF(Y3275&lt;Z3275,"Loss","Draw"))</f>
        <v>Loss</v>
      </c>
      <c r="AB3275" s="7" t="s">
        <v>99</v>
      </c>
      <c r="AC3275" s="7" t="s">
        <v>99</v>
      </c>
      <c r="AD3275" s="7" t="s">
        <v>1773</v>
      </c>
      <c r="AE3275" s="7" t="s">
        <v>1772</v>
      </c>
      <c r="AF3275" s="7" t="str">
        <f aca="false">IF(AD3275&lt;AE3275,AD3275,AE3275)</f>
        <v>Arrows, Electro Spirit, Goblin Cage, Heal Spirit, Rage, Ronin, Royal Giant, Wizard</v>
      </c>
      <c r="AG3275" s="7" t="str">
        <f aca="false">IF(AD3275&lt;AE3275,AE3275,AD3275)</f>
        <v>Bomb Tower, Dart Goblin, Fire Spirit, Goblin Barrel, Guards, Ice Spirit, Mighty Miner, The Log</v>
      </c>
      <c r="AH3275" s="7" t="str">
        <f aca="false">IF(AD3275=AF3275,AA3275,IF(AA3275="Win","Loss",IF(AA3275="Loss","Win","Draw")))</f>
        <v>Loss</v>
      </c>
      <c r="AI3275" s="7" t="s">
        <v>297</v>
      </c>
    </row>
    <row r="3276" customFormat="false" ht="15" hidden="false" customHeight="true" outlineLevel="0" collapsed="false">
      <c r="A3276" s="7" t="s">
        <v>6891</v>
      </c>
      <c r="B3276" s="7" t="n">
        <v>1</v>
      </c>
      <c r="C3276" s="7" t="s">
        <v>567</v>
      </c>
      <c r="D3276" s="7" t="s">
        <v>568</v>
      </c>
      <c r="E3276" s="7" t="s">
        <v>1432</v>
      </c>
      <c r="F3276" s="7" t="s">
        <v>1433</v>
      </c>
      <c r="G3276" s="7" t="s">
        <v>1775</v>
      </c>
      <c r="H3276" s="7" t="s">
        <v>485</v>
      </c>
      <c r="I3276" s="7" t="s">
        <v>92</v>
      </c>
      <c r="J3276" s="7" t="s">
        <v>158</v>
      </c>
      <c r="K3276" s="7" t="s">
        <v>90</v>
      </c>
      <c r="L3276" s="7" t="s">
        <v>93</v>
      </c>
      <c r="M3276" s="7" t="s">
        <v>159</v>
      </c>
      <c r="N3276" s="7" t="s">
        <v>96</v>
      </c>
      <c r="O3276" s="7" t="s">
        <v>94</v>
      </c>
      <c r="P3276" s="7" t="s">
        <v>150</v>
      </c>
      <c r="Q3276" s="7" t="s">
        <v>92</v>
      </c>
      <c r="R3276" s="7" t="s">
        <v>91</v>
      </c>
      <c r="S3276" s="7" t="s">
        <v>90</v>
      </c>
      <c r="T3276" s="7" t="s">
        <v>97</v>
      </c>
      <c r="U3276" s="7" t="s">
        <v>93</v>
      </c>
      <c r="V3276" s="7" t="s">
        <v>96</v>
      </c>
      <c r="W3276" s="7" t="s">
        <v>94</v>
      </c>
      <c r="X3276" s="7" t="s">
        <v>150</v>
      </c>
      <c r="Y3276" s="7" t="n">
        <v>1</v>
      </c>
      <c r="Z3276" s="7" t="n">
        <v>0</v>
      </c>
      <c r="AA3276" s="7" t="str">
        <f aca="false">IF(Y3276&gt;Z3276,"Win",IF(Y3276&lt;Z3276,"Loss","Draw"))</f>
        <v>Win</v>
      </c>
      <c r="AB3276" s="7" t="s">
        <v>99</v>
      </c>
      <c r="AC3276" s="7" t="s">
        <v>99</v>
      </c>
      <c r="AD3276" s="7" t="s">
        <v>967</v>
      </c>
      <c r="AE3276" s="7" t="s">
        <v>1275</v>
      </c>
      <c r="AF3276" s="7" t="str">
        <f aca="false">IF(AD3276&lt;AE3276,AD3276,AE3276)</f>
        <v>Bowler, Dart Goblin, Electro Spirit, Fireball, Minions, Mortar, Rascals, Skeleton Barrel</v>
      </c>
      <c r="AG3276" s="7" t="str">
        <f aca="false">IF(AD3276&lt;AE3276,AE3276,AD3276)</f>
        <v>Electro Spirit, Fireball, Goblins, Minions, Mortar, Rascals, Ronin, Skeleton Barrel</v>
      </c>
      <c r="AH3276" s="7" t="str">
        <f aca="false">IF(AD3276=AF3276,AA3276,IF(AA3276="Win","Loss",IF(AA3276="Loss","Win","Draw")))</f>
        <v>Win</v>
      </c>
      <c r="AI3276" s="7" t="s">
        <v>297</v>
      </c>
    </row>
    <row r="3277" customFormat="false" ht="15" hidden="false" customHeight="true" outlineLevel="0" collapsed="false">
      <c r="A3277" s="7" t="s">
        <v>6891</v>
      </c>
      <c r="B3277" s="7" t="n">
        <v>2</v>
      </c>
      <c r="C3277" s="7" t="s">
        <v>567</v>
      </c>
      <c r="D3277" s="7" t="s">
        <v>568</v>
      </c>
      <c r="E3277" s="7" t="s">
        <v>1432</v>
      </c>
      <c r="F3277" s="7" t="s">
        <v>1433</v>
      </c>
      <c r="G3277" s="7" t="s">
        <v>1776</v>
      </c>
      <c r="H3277" s="7" t="s">
        <v>485</v>
      </c>
      <c r="I3277" s="7" t="s">
        <v>185</v>
      </c>
      <c r="J3277" s="7" t="s">
        <v>186</v>
      </c>
      <c r="K3277" s="7" t="s">
        <v>241</v>
      </c>
      <c r="L3277" s="7" t="s">
        <v>111</v>
      </c>
      <c r="M3277" s="7" t="s">
        <v>187</v>
      </c>
      <c r="N3277" s="7" t="s">
        <v>126</v>
      </c>
      <c r="O3277" s="7" t="s">
        <v>109</v>
      </c>
      <c r="P3277" s="7" t="s">
        <v>234</v>
      </c>
      <c r="Q3277" s="7" t="s">
        <v>152</v>
      </c>
      <c r="R3277" s="7" t="s">
        <v>128</v>
      </c>
      <c r="S3277" s="7" t="s">
        <v>107</v>
      </c>
      <c r="T3277" s="7" t="s">
        <v>85</v>
      </c>
      <c r="U3277" s="7" t="s">
        <v>306</v>
      </c>
      <c r="V3277" s="7" t="s">
        <v>95</v>
      </c>
      <c r="W3277" s="7" t="s">
        <v>307</v>
      </c>
      <c r="X3277" s="7" t="s">
        <v>187</v>
      </c>
      <c r="Y3277" s="7" t="n">
        <v>0</v>
      </c>
      <c r="Z3277" s="7" t="n">
        <v>1</v>
      </c>
      <c r="AA3277" s="7" t="str">
        <f aca="false">IF(Y3277&gt;Z3277,"Win",IF(Y3277&lt;Z3277,"Loss","Draw"))</f>
        <v>Loss</v>
      </c>
      <c r="AB3277" s="7" t="s">
        <v>99</v>
      </c>
      <c r="AC3277" s="7" t="s">
        <v>99</v>
      </c>
      <c r="AD3277" s="7" t="s">
        <v>853</v>
      </c>
      <c r="AE3277" s="7" t="s">
        <v>603</v>
      </c>
      <c r="AF3277" s="7" t="str">
        <f aca="false">IF(AD3277&lt;AE3277,AD3277,AE3277)</f>
        <v>Baby Dragon, Barbarian Barrel, Goblin Cage, Golden Knight, Golem, Ice Wizard, Lightning, Tornado</v>
      </c>
      <c r="AG3277" s="7" t="str">
        <f aca="false">IF(AD3277&lt;AE3277,AE3277,AD3277)</f>
        <v>Balloon, Bomb Tower, Executioner, Knight, Miner, Skeletons, Tornado, Zap</v>
      </c>
      <c r="AH3277" s="7" t="str">
        <f aca="false">IF(AD3277=AF3277,AA3277,IF(AA3277="Win","Loss",IF(AA3277="Loss","Win","Draw")))</f>
        <v>Win</v>
      </c>
      <c r="AI3277" s="7" t="s">
        <v>297</v>
      </c>
    </row>
    <row r="3278" customFormat="false" ht="15" hidden="false" customHeight="true" outlineLevel="0" collapsed="false">
      <c r="A3278" s="7" t="s">
        <v>6891</v>
      </c>
      <c r="B3278" s="7" t="n">
        <v>3</v>
      </c>
      <c r="C3278" s="7" t="s">
        <v>567</v>
      </c>
      <c r="D3278" s="7" t="s">
        <v>568</v>
      </c>
      <c r="E3278" s="7" t="s">
        <v>1432</v>
      </c>
      <c r="F3278" s="7" t="s">
        <v>1433</v>
      </c>
      <c r="G3278" s="7" t="s">
        <v>1777</v>
      </c>
      <c r="H3278" s="7" t="s">
        <v>81</v>
      </c>
      <c r="I3278" s="7" t="s">
        <v>127</v>
      </c>
      <c r="J3278" s="7" t="s">
        <v>128</v>
      </c>
      <c r="K3278" s="7" t="s">
        <v>108</v>
      </c>
      <c r="L3278" s="7" t="s">
        <v>95</v>
      </c>
      <c r="M3278" s="7" t="s">
        <v>143</v>
      </c>
      <c r="N3278" s="7" t="s">
        <v>142</v>
      </c>
      <c r="O3278" s="7" t="s">
        <v>97</v>
      </c>
      <c r="P3278" s="7" t="s">
        <v>173</v>
      </c>
      <c r="Q3278" s="7" t="s">
        <v>109</v>
      </c>
      <c r="R3278" s="7" t="s">
        <v>83</v>
      </c>
      <c r="S3278" s="7" t="s">
        <v>186</v>
      </c>
      <c r="T3278" s="7" t="s">
        <v>86</v>
      </c>
      <c r="U3278" s="7" t="s">
        <v>111</v>
      </c>
      <c r="V3278" s="7" t="s">
        <v>130</v>
      </c>
      <c r="W3278" s="7" t="s">
        <v>193</v>
      </c>
      <c r="X3278" s="7" t="s">
        <v>234</v>
      </c>
      <c r="Y3278" s="7" t="n">
        <v>0</v>
      </c>
      <c r="Z3278" s="7" t="n">
        <v>1</v>
      </c>
      <c r="AA3278" s="7" t="str">
        <f aca="false">IF(Y3278&gt;Z3278,"Win",IF(Y3278&lt;Z3278,"Loss","Draw"))</f>
        <v>Loss</v>
      </c>
      <c r="AB3278" s="7" t="s">
        <v>99</v>
      </c>
      <c r="AC3278" s="7" t="s">
        <v>99</v>
      </c>
      <c r="AD3278" s="7" t="s">
        <v>1779</v>
      </c>
      <c r="AE3278" s="7" t="s">
        <v>1778</v>
      </c>
      <c r="AF3278" s="7" t="str">
        <f aca="false">IF(AD3278&lt;AE3278,AD3278,AE3278)</f>
        <v>Arrows, Balloon, Bomb Tower, Guards, Miner, Monk, Skeleton Dragons, Zap</v>
      </c>
      <c r="AG3278" s="7" t="str">
        <f aca="false">IF(AD3278&lt;AE3278,AE3278,AD3278)</f>
        <v>Barbarian Barrel, Battle Ram, Dark Prince, Golden Knight, Heal Spirit, Ronin, Three Musketeers, Zappies</v>
      </c>
      <c r="AH3278" s="7" t="str">
        <f aca="false">IF(AD3278=AF3278,AA3278,IF(AA3278="Win","Loss",IF(AA3278="Loss","Win","Draw")))</f>
        <v>Win</v>
      </c>
      <c r="AI3278" s="7" t="s">
        <v>297</v>
      </c>
    </row>
    <row r="3279" customFormat="false" ht="15" hidden="false" customHeight="true" outlineLevel="0" collapsed="false">
      <c r="A3279" s="7" t="s">
        <v>6892</v>
      </c>
      <c r="B3279" s="7" t="n">
        <v>1</v>
      </c>
      <c r="C3279" s="7" t="s">
        <v>567</v>
      </c>
      <c r="D3279" s="7" t="s">
        <v>568</v>
      </c>
      <c r="E3279" s="7" t="s">
        <v>1432</v>
      </c>
      <c r="F3279" s="7" t="s">
        <v>1433</v>
      </c>
      <c r="G3279" s="7" t="s">
        <v>1781</v>
      </c>
      <c r="H3279" s="7" t="s">
        <v>485</v>
      </c>
      <c r="I3279" s="7" t="s">
        <v>201</v>
      </c>
      <c r="J3279" s="7" t="s">
        <v>108</v>
      </c>
      <c r="K3279" s="7" t="s">
        <v>203</v>
      </c>
      <c r="L3279" s="7" t="s">
        <v>88</v>
      </c>
      <c r="M3279" s="7" t="s">
        <v>159</v>
      </c>
      <c r="N3279" s="7" t="s">
        <v>157</v>
      </c>
      <c r="O3279" s="7" t="s">
        <v>204</v>
      </c>
      <c r="P3279" s="7" t="s">
        <v>153</v>
      </c>
      <c r="Q3279" s="7" t="s">
        <v>84</v>
      </c>
      <c r="R3279" s="7" t="s">
        <v>123</v>
      </c>
      <c r="S3279" s="7" t="s">
        <v>126</v>
      </c>
      <c r="T3279" s="7" t="s">
        <v>115</v>
      </c>
      <c r="U3279" s="7" t="s">
        <v>116</v>
      </c>
      <c r="V3279" s="7" t="s">
        <v>95</v>
      </c>
      <c r="W3279" s="7" t="s">
        <v>118</v>
      </c>
      <c r="X3279" s="7" t="s">
        <v>234</v>
      </c>
      <c r="Y3279" s="7" t="n">
        <v>0</v>
      </c>
      <c r="Z3279" s="7" t="n">
        <v>1</v>
      </c>
      <c r="AA3279" s="7" t="str">
        <f aca="false">IF(Y3279&gt;Z3279,"Win",IF(Y3279&lt;Z3279,"Loss","Draw"))</f>
        <v>Loss</v>
      </c>
      <c r="AB3279" s="7" t="s">
        <v>99</v>
      </c>
      <c r="AC3279" s="7" t="s">
        <v>99</v>
      </c>
      <c r="AD3279" s="7" t="s">
        <v>1782</v>
      </c>
      <c r="AE3279" s="7" t="s">
        <v>1374</v>
      </c>
      <c r="AF3279" s="7" t="str">
        <f aca="false">IF(AD3279&lt;AE3279,AD3279,AE3279)</f>
        <v>Archers, Barbarian Barrel, Bomb Tower, Goblinstein, Graveyard, Ice Spirit, Poison, Skeletons</v>
      </c>
      <c r="AG3279" s="7" t="str">
        <f aca="false">IF(AD3279&lt;AE3279,AE3279,AD3279)</f>
        <v>Berserker, Cannon, Dark Prince, Dart Goblin, Fire Spirit, Goblin Barrel, Royal Delivery, Wall Breakers</v>
      </c>
      <c r="AH3279" s="7" t="str">
        <f aca="false">IF(AD3279=AF3279,AA3279,IF(AA3279="Win","Loss",IF(AA3279="Loss","Win","Draw")))</f>
        <v>Win</v>
      </c>
      <c r="AI3279" s="7" t="s">
        <v>297</v>
      </c>
    </row>
    <row r="3280" customFormat="false" ht="15" hidden="false" customHeight="true" outlineLevel="0" collapsed="false">
      <c r="A3280" s="7" t="s">
        <v>6892</v>
      </c>
      <c r="B3280" s="7" t="n">
        <v>2</v>
      </c>
      <c r="C3280" s="7" t="s">
        <v>567</v>
      </c>
      <c r="D3280" s="7" t="s">
        <v>568</v>
      </c>
      <c r="E3280" s="7" t="s">
        <v>1432</v>
      </c>
      <c r="F3280" s="7" t="s">
        <v>1433</v>
      </c>
      <c r="G3280" s="7" t="s">
        <v>1783</v>
      </c>
      <c r="H3280" s="7" t="s">
        <v>485</v>
      </c>
      <c r="I3280" s="7" t="s">
        <v>208</v>
      </c>
      <c r="J3280" s="7" t="s">
        <v>188</v>
      </c>
      <c r="K3280" s="7" t="s">
        <v>109</v>
      </c>
      <c r="L3280" s="7" t="s">
        <v>110</v>
      </c>
      <c r="M3280" s="7" t="s">
        <v>112</v>
      </c>
      <c r="N3280" s="7" t="s">
        <v>93</v>
      </c>
      <c r="O3280" s="7" t="s">
        <v>86</v>
      </c>
      <c r="P3280" s="7" t="s">
        <v>193</v>
      </c>
      <c r="Q3280" s="7" t="s">
        <v>208</v>
      </c>
      <c r="R3280" s="7" t="s">
        <v>188</v>
      </c>
      <c r="S3280" s="7" t="s">
        <v>109</v>
      </c>
      <c r="T3280" s="7" t="s">
        <v>110</v>
      </c>
      <c r="U3280" s="7" t="s">
        <v>112</v>
      </c>
      <c r="V3280" s="7" t="s">
        <v>88</v>
      </c>
      <c r="W3280" s="7" t="s">
        <v>86</v>
      </c>
      <c r="X3280" s="7" t="s">
        <v>93</v>
      </c>
      <c r="Y3280" s="7" t="n">
        <v>1</v>
      </c>
      <c r="Z3280" s="7" t="n">
        <v>0</v>
      </c>
      <c r="AA3280" s="7" t="str">
        <f aca="false">IF(Y3280&gt;Z3280,"Win",IF(Y3280&lt;Z3280,"Loss","Draw"))</f>
        <v>Win</v>
      </c>
      <c r="AB3280" s="7" t="s">
        <v>99</v>
      </c>
      <c r="AC3280" s="7" t="s">
        <v>99</v>
      </c>
      <c r="AD3280" s="7" t="s">
        <v>1784</v>
      </c>
      <c r="AE3280" s="7" t="s">
        <v>368</v>
      </c>
      <c r="AF3280" s="7" t="str">
        <f aca="false">IF(AD3280&lt;AE3280,AD3280,AE3280)</f>
        <v>Berserker, Fireball, Lava Hound, Skeleton Dragons, Spirit Empress, Tombstone, Valkyrie, Zap</v>
      </c>
      <c r="AG3280" s="7" t="str">
        <f aca="false">IF(AD3280&lt;AE3280,AE3280,AD3280)</f>
        <v>Fireball, Guards, Lava Hound, Skeleton Dragons, Spirit Empress, Tombstone, Valkyrie, Zap</v>
      </c>
      <c r="AH3280" s="7" t="str">
        <f aca="false">IF(AD3280=AF3280,AA3280,IF(AA3280="Win","Loss",IF(AA3280="Loss","Win","Draw")))</f>
        <v>Loss</v>
      </c>
      <c r="AI3280" s="7" t="s">
        <v>297</v>
      </c>
    </row>
    <row r="3281" customFormat="false" ht="15" hidden="false" customHeight="true" outlineLevel="0" collapsed="false">
      <c r="A3281" s="7" t="s">
        <v>6892</v>
      </c>
      <c r="B3281" s="7" t="n">
        <v>3</v>
      </c>
      <c r="C3281" s="7" t="s">
        <v>567</v>
      </c>
      <c r="D3281" s="7" t="s">
        <v>568</v>
      </c>
      <c r="E3281" s="7" t="s">
        <v>1432</v>
      </c>
      <c r="F3281" s="7" t="s">
        <v>1433</v>
      </c>
      <c r="G3281" s="7" t="s">
        <v>1785</v>
      </c>
      <c r="H3281" s="7" t="s">
        <v>81</v>
      </c>
      <c r="I3281" s="7" t="s">
        <v>87</v>
      </c>
      <c r="J3281" s="7" t="s">
        <v>91</v>
      </c>
      <c r="K3281" s="7" t="s">
        <v>84</v>
      </c>
      <c r="L3281" s="7" t="s">
        <v>150</v>
      </c>
      <c r="M3281" s="7" t="s">
        <v>85</v>
      </c>
      <c r="N3281" s="7" t="s">
        <v>97</v>
      </c>
      <c r="O3281" s="7" t="s">
        <v>89</v>
      </c>
      <c r="P3281" s="7" t="s">
        <v>165</v>
      </c>
      <c r="Q3281" s="7" t="s">
        <v>129</v>
      </c>
      <c r="R3281" s="7" t="s">
        <v>202</v>
      </c>
      <c r="S3281" s="7" t="s">
        <v>153</v>
      </c>
      <c r="T3281" s="7" t="s">
        <v>150</v>
      </c>
      <c r="U3281" s="7" t="s">
        <v>89</v>
      </c>
      <c r="V3281" s="7" t="s">
        <v>85</v>
      </c>
      <c r="W3281" s="7" t="s">
        <v>165</v>
      </c>
      <c r="X3281" s="7" t="s">
        <v>157</v>
      </c>
      <c r="Y3281" s="7" t="n">
        <v>1</v>
      </c>
      <c r="Z3281" s="7" t="n">
        <v>0</v>
      </c>
      <c r="AA3281" s="7" t="str">
        <f aca="false">IF(Y3281&gt;Z3281,"Win",IF(Y3281&lt;Z3281,"Loss","Draw"))</f>
        <v>Win</v>
      </c>
      <c r="AB3281" s="7" t="s">
        <v>99</v>
      </c>
      <c r="AC3281" s="7" t="s">
        <v>99</v>
      </c>
      <c r="AD3281" s="7" t="s">
        <v>1787</v>
      </c>
      <c r="AE3281" s="7" t="s">
        <v>1786</v>
      </c>
      <c r="AF3281" s="7" t="str">
        <f aca="false">IF(AD3281&lt;AE3281,AD3281,AE3281)</f>
        <v>Archers, Electro Spirit, Goblins, Hog Rider, Lightning, Ronin, Tesla, The Log</v>
      </c>
      <c r="AG3281" s="7" t="str">
        <f aca="false">IF(AD3281&lt;AE3281,AE3281,AD3281)</f>
        <v>Cannon, Electro Spirit, Fire Spirit, Hog Rider, Lightning, Magic Archer, Mega Knight, The Log</v>
      </c>
      <c r="AH3281" s="7" t="str">
        <f aca="false">IF(AD3281=AF3281,AA3281,IF(AA3281="Win","Loss",IF(AA3281="Loss","Win","Draw")))</f>
        <v>Win</v>
      </c>
      <c r="AI3281" s="7" t="s">
        <v>297</v>
      </c>
    </row>
    <row r="3282" customFormat="false" ht="15" hidden="false" customHeight="true" outlineLevel="0" collapsed="false">
      <c r="A3282" s="7" t="s">
        <v>6893</v>
      </c>
      <c r="B3282" s="7" t="n">
        <v>1</v>
      </c>
      <c r="C3282" s="7" t="s">
        <v>567</v>
      </c>
      <c r="D3282" s="7" t="s">
        <v>568</v>
      </c>
      <c r="E3282" s="7" t="s">
        <v>1432</v>
      </c>
      <c r="F3282" s="7" t="s">
        <v>1433</v>
      </c>
      <c r="G3282" s="7" t="s">
        <v>1789</v>
      </c>
      <c r="H3282" s="7" t="s">
        <v>81</v>
      </c>
      <c r="I3282" s="7" t="s">
        <v>201</v>
      </c>
      <c r="J3282" s="7" t="s">
        <v>202</v>
      </c>
      <c r="K3282" s="7" t="s">
        <v>123</v>
      </c>
      <c r="L3282" s="7" t="s">
        <v>111</v>
      </c>
      <c r="M3282" s="7" t="s">
        <v>187</v>
      </c>
      <c r="N3282" s="7" t="s">
        <v>126</v>
      </c>
      <c r="O3282" s="7" t="s">
        <v>95</v>
      </c>
      <c r="P3282" s="7" t="s">
        <v>234</v>
      </c>
      <c r="Q3282" s="7" t="s">
        <v>201</v>
      </c>
      <c r="R3282" s="7" t="s">
        <v>202</v>
      </c>
      <c r="S3282" s="7" t="s">
        <v>233</v>
      </c>
      <c r="T3282" s="7" t="s">
        <v>111</v>
      </c>
      <c r="U3282" s="7" t="s">
        <v>157</v>
      </c>
      <c r="V3282" s="7" t="s">
        <v>126</v>
      </c>
      <c r="W3282" s="7" t="s">
        <v>204</v>
      </c>
      <c r="X3282" s="7" t="s">
        <v>234</v>
      </c>
      <c r="Y3282" s="7" t="n">
        <v>1</v>
      </c>
      <c r="Z3282" s="7" t="n">
        <v>0</v>
      </c>
      <c r="AA3282" s="7" t="str">
        <f aca="false">IF(Y3282&gt;Z3282,"Win",IF(Y3282&lt;Z3282,"Loss","Draw"))</f>
        <v>Win</v>
      </c>
      <c r="AB3282" s="7" t="s">
        <v>99</v>
      </c>
      <c r="AC3282" s="7" t="s">
        <v>99</v>
      </c>
      <c r="AD3282" s="7" t="s">
        <v>840</v>
      </c>
      <c r="AE3282" s="7" t="s">
        <v>236</v>
      </c>
      <c r="AF3282" s="7" t="str">
        <f aca="false">IF(AD3282&lt;AE3282,AD3282,AE3282)</f>
        <v>Barbarian Barrel, Bomb Tower, Goblinstein, Magic Archer, Miner, Skeletons, Tornado, Wall Breakers</v>
      </c>
      <c r="AG3282" s="7" t="str">
        <f aca="false">IF(AD3282&lt;AE3282,AE3282,AD3282)</f>
        <v>Bats, Bomb Tower, Fire Spirit, Magic Archer, Miner, Royal Delivery, Skeletons, Wall Breakers</v>
      </c>
      <c r="AH3282" s="7" t="str">
        <f aca="false">IF(AD3282=AF3282,AA3282,IF(AA3282="Win","Loss",IF(AA3282="Loss","Win","Draw")))</f>
        <v>Win</v>
      </c>
      <c r="AI3282" s="7" t="s">
        <v>297</v>
      </c>
    </row>
    <row r="3283" customFormat="false" ht="15" hidden="false" customHeight="true" outlineLevel="0" collapsed="false">
      <c r="A3283" s="7" t="s">
        <v>6893</v>
      </c>
      <c r="B3283" s="7" t="n">
        <v>2</v>
      </c>
      <c r="C3283" s="7" t="s">
        <v>567</v>
      </c>
      <c r="D3283" s="7" t="s">
        <v>568</v>
      </c>
      <c r="E3283" s="7" t="s">
        <v>1432</v>
      </c>
      <c r="F3283" s="7" t="s">
        <v>1433</v>
      </c>
      <c r="G3283" s="7" t="s">
        <v>1790</v>
      </c>
      <c r="H3283" s="7" t="s">
        <v>81</v>
      </c>
      <c r="I3283" s="7" t="s">
        <v>82</v>
      </c>
      <c r="J3283" s="7" t="s">
        <v>108</v>
      </c>
      <c r="K3283" s="7" t="s">
        <v>152</v>
      </c>
      <c r="L3283" s="7" t="s">
        <v>119</v>
      </c>
      <c r="M3283" s="7" t="s">
        <v>150</v>
      </c>
      <c r="N3283" s="7" t="s">
        <v>88</v>
      </c>
      <c r="O3283" s="7" t="s">
        <v>85</v>
      </c>
      <c r="P3283" s="7" t="s">
        <v>89</v>
      </c>
      <c r="Q3283" s="7" t="s">
        <v>114</v>
      </c>
      <c r="R3283" s="7" t="s">
        <v>91</v>
      </c>
      <c r="S3283" s="7" t="s">
        <v>137</v>
      </c>
      <c r="T3283" s="7" t="s">
        <v>118</v>
      </c>
      <c r="U3283" s="7" t="s">
        <v>242</v>
      </c>
      <c r="V3283" s="7" t="s">
        <v>116</v>
      </c>
      <c r="W3283" s="7" t="s">
        <v>87</v>
      </c>
      <c r="X3283" s="7" t="s">
        <v>97</v>
      </c>
      <c r="Y3283" s="7" t="n">
        <v>1</v>
      </c>
      <c r="Z3283" s="7" t="n">
        <v>0</v>
      </c>
      <c r="AA3283" s="7" t="str">
        <f aca="false">IF(Y3283&gt;Z3283,"Win",IF(Y3283&lt;Z3283,"Loss","Draw"))</f>
        <v>Win</v>
      </c>
      <c r="AB3283" s="7" t="s">
        <v>99</v>
      </c>
      <c r="AC3283" s="7" t="s">
        <v>99</v>
      </c>
      <c r="AD3283" s="7" t="s">
        <v>1690</v>
      </c>
      <c r="AE3283" s="7" t="s">
        <v>1050</v>
      </c>
      <c r="AF3283" s="7" t="str">
        <f aca="false">IF(AD3283&lt;AE3283,AD3283,AE3283)</f>
        <v>Baby Dragon, Berserker, Dark Prince, Electro Spirit, Goblin Hut, Lightning, Royal Hogs, The Log</v>
      </c>
      <c r="AG3283" s="7" t="str">
        <f aca="false">IF(AD3283&lt;AE3283,AE3283,AD3283)</f>
        <v>Bomber, Giant Snowball, Goblin Drill, Goblins, Ice Spirit, Poison, Ronin, Tesla</v>
      </c>
      <c r="AH3283" s="7" t="str">
        <f aca="false">IF(AD3283=AF3283,AA3283,IF(AA3283="Win","Loss",IF(AA3283="Loss","Win","Draw")))</f>
        <v>Win</v>
      </c>
      <c r="AI3283" s="7" t="s">
        <v>297</v>
      </c>
    </row>
    <row r="3284" customFormat="false" ht="15" hidden="false" customHeight="true" outlineLevel="0" collapsed="false">
      <c r="A3284" s="7" t="s">
        <v>6893</v>
      </c>
      <c r="B3284" s="7" t="n">
        <v>3</v>
      </c>
      <c r="C3284" s="7" t="s">
        <v>567</v>
      </c>
      <c r="D3284" s="7" t="s">
        <v>568</v>
      </c>
      <c r="E3284" s="7" t="s">
        <v>1432</v>
      </c>
      <c r="F3284" s="7" t="s">
        <v>1433</v>
      </c>
      <c r="G3284" s="7" t="s">
        <v>1791</v>
      </c>
      <c r="H3284" s="7" t="s">
        <v>81</v>
      </c>
      <c r="I3284" s="7" t="s">
        <v>84</v>
      </c>
      <c r="J3284" s="7" t="s">
        <v>158</v>
      </c>
      <c r="K3284" s="7" t="s">
        <v>114</v>
      </c>
      <c r="L3284" s="7" t="s">
        <v>130</v>
      </c>
      <c r="M3284" s="7" t="s">
        <v>447</v>
      </c>
      <c r="N3284" s="7" t="s">
        <v>96</v>
      </c>
      <c r="O3284" s="7" t="s">
        <v>97</v>
      </c>
      <c r="P3284" s="7" t="s">
        <v>115</v>
      </c>
      <c r="Q3284" s="7" t="s">
        <v>153</v>
      </c>
      <c r="R3284" s="7" t="s">
        <v>194</v>
      </c>
      <c r="S3284" s="7" t="s">
        <v>108</v>
      </c>
      <c r="T3284" s="7" t="s">
        <v>150</v>
      </c>
      <c r="U3284" s="7" t="s">
        <v>88</v>
      </c>
      <c r="V3284" s="7" t="s">
        <v>85</v>
      </c>
      <c r="W3284" s="7" t="s">
        <v>89</v>
      </c>
      <c r="X3284" s="7" t="s">
        <v>165</v>
      </c>
      <c r="Y3284" s="7" t="n">
        <v>1</v>
      </c>
      <c r="Z3284" s="7" t="n">
        <v>0</v>
      </c>
      <c r="AA3284" s="7" t="str">
        <f aca="false">IF(Y3284&gt;Z3284,"Win",IF(Y3284&lt;Z3284,"Loss","Draw"))</f>
        <v>Win</v>
      </c>
      <c r="AB3284" s="7" t="s">
        <v>99</v>
      </c>
      <c r="AC3284" s="7" t="s">
        <v>99</v>
      </c>
      <c r="AD3284" s="7" t="s">
        <v>1014</v>
      </c>
      <c r="AE3284" s="7" t="s">
        <v>1792</v>
      </c>
      <c r="AF3284" s="7" t="str">
        <f aca="false">IF(AD3284&lt;AE3284,AD3284,AE3284)</f>
        <v>Archer Queen, Berserker, Cannon, Dark Prince, Electro Spirit, Hog Rider, Lightning, The Log</v>
      </c>
      <c r="AG3284" s="7" t="str">
        <f aca="false">IF(AD3284&lt;AE3284,AE3284,AD3284)</f>
        <v>Archers, Arrows, Bowler, Giant, Giant Snowball, Graveyard, Minions, Ronin</v>
      </c>
      <c r="AH3284" s="7" t="str">
        <f aca="false">IF(AD3284=AF3284,AA3284,IF(AA3284="Win","Loss",IF(AA3284="Loss","Win","Draw")))</f>
        <v>Loss</v>
      </c>
      <c r="AI3284" s="7" t="s">
        <v>297</v>
      </c>
    </row>
    <row r="3285" customFormat="false" ht="15" hidden="false" customHeight="true" outlineLevel="0" collapsed="false">
      <c r="A3285" s="7" t="s">
        <v>6894</v>
      </c>
      <c r="B3285" s="7" t="n">
        <v>1</v>
      </c>
      <c r="C3285" s="7" t="s">
        <v>567</v>
      </c>
      <c r="D3285" s="7" t="s">
        <v>568</v>
      </c>
      <c r="E3285" s="7" t="s">
        <v>1432</v>
      </c>
      <c r="F3285" s="7" t="s">
        <v>1433</v>
      </c>
      <c r="G3285" s="7" t="s">
        <v>1794</v>
      </c>
      <c r="H3285" s="7" t="s">
        <v>485</v>
      </c>
      <c r="I3285" s="7" t="s">
        <v>177</v>
      </c>
      <c r="J3285" s="7" t="s">
        <v>108</v>
      </c>
      <c r="K3285" s="7" t="s">
        <v>107</v>
      </c>
      <c r="L3285" s="7" t="s">
        <v>178</v>
      </c>
      <c r="M3285" s="7" t="s">
        <v>93</v>
      </c>
      <c r="N3285" s="7" t="s">
        <v>150</v>
      </c>
      <c r="O3285" s="7" t="s">
        <v>89</v>
      </c>
      <c r="P3285" s="7" t="s">
        <v>143</v>
      </c>
      <c r="Q3285" s="7" t="s">
        <v>185</v>
      </c>
      <c r="R3285" s="7" t="s">
        <v>186</v>
      </c>
      <c r="S3285" s="7" t="s">
        <v>241</v>
      </c>
      <c r="T3285" s="7" t="s">
        <v>111</v>
      </c>
      <c r="U3285" s="7" t="s">
        <v>187</v>
      </c>
      <c r="V3285" s="7" t="s">
        <v>88</v>
      </c>
      <c r="W3285" s="7" t="s">
        <v>109</v>
      </c>
      <c r="X3285" s="7" t="s">
        <v>234</v>
      </c>
      <c r="Y3285" s="7" t="n">
        <v>0</v>
      </c>
      <c r="Z3285" s="7" t="n">
        <v>1</v>
      </c>
      <c r="AA3285" s="7" t="str">
        <f aca="false">IF(Y3285&gt;Z3285,"Win",IF(Y3285&lt;Z3285,"Loss","Draw"))</f>
        <v>Loss</v>
      </c>
      <c r="AB3285" s="7" t="s">
        <v>99</v>
      </c>
      <c r="AC3285" s="7" t="s">
        <v>99</v>
      </c>
      <c r="AD3285" s="7" t="s">
        <v>1795</v>
      </c>
      <c r="AE3285" s="7" t="s">
        <v>363</v>
      </c>
      <c r="AF3285" s="7" t="str">
        <f aca="false">IF(AD3285&lt;AE3285,AD3285,AE3285)</f>
        <v>Balloon, Berserker, Bomb Tower, Executioner, Knight, Miner, Tornado, Zap</v>
      </c>
      <c r="AG3285" s="7" t="str">
        <f aca="false">IF(AD3285&lt;AE3285,AE3285,AD3285)</f>
        <v>Dark Prince, Electro Spirit, Fireball, Goblin Cage, Heal Spirit, Phoenix, Royal Giant, The Log</v>
      </c>
      <c r="AH3285" s="7" t="str">
        <f aca="false">IF(AD3285=AF3285,AA3285,IF(AA3285="Win","Loss",IF(AA3285="Loss","Win","Draw")))</f>
        <v>Win</v>
      </c>
      <c r="AI3285" s="7" t="s">
        <v>297</v>
      </c>
    </row>
    <row r="3286" customFormat="false" ht="15" hidden="false" customHeight="true" outlineLevel="0" collapsed="false">
      <c r="A3286" s="7" t="s">
        <v>6894</v>
      </c>
      <c r="B3286" s="7" t="n">
        <v>2</v>
      </c>
      <c r="C3286" s="7" t="s">
        <v>567</v>
      </c>
      <c r="D3286" s="7" t="s">
        <v>568</v>
      </c>
      <c r="E3286" s="7" t="s">
        <v>1432</v>
      </c>
      <c r="F3286" s="7" t="s">
        <v>1433</v>
      </c>
      <c r="G3286" s="7" t="s">
        <v>1796</v>
      </c>
      <c r="H3286" s="7" t="s">
        <v>485</v>
      </c>
      <c r="I3286" s="7" t="s">
        <v>201</v>
      </c>
      <c r="J3286" s="7" t="s">
        <v>202</v>
      </c>
      <c r="K3286" s="7" t="s">
        <v>123</v>
      </c>
      <c r="L3286" s="7" t="s">
        <v>234</v>
      </c>
      <c r="M3286" s="7" t="s">
        <v>95</v>
      </c>
      <c r="N3286" s="7" t="s">
        <v>187</v>
      </c>
      <c r="O3286" s="7" t="s">
        <v>111</v>
      </c>
      <c r="P3286" s="7" t="s">
        <v>126</v>
      </c>
      <c r="Q3286" s="7" t="s">
        <v>82</v>
      </c>
      <c r="R3286" s="7" t="s">
        <v>202</v>
      </c>
      <c r="S3286" s="7" t="s">
        <v>87</v>
      </c>
      <c r="T3286" s="7" t="s">
        <v>97</v>
      </c>
      <c r="U3286" s="7" t="s">
        <v>150</v>
      </c>
      <c r="V3286" s="7" t="s">
        <v>126</v>
      </c>
      <c r="W3286" s="7" t="s">
        <v>85</v>
      </c>
      <c r="X3286" s="7" t="s">
        <v>95</v>
      </c>
      <c r="Y3286" s="7" t="n">
        <v>1</v>
      </c>
      <c r="Z3286" s="7" t="n">
        <v>0</v>
      </c>
      <c r="AA3286" s="7" t="str">
        <f aca="false">IF(Y3286&gt;Z3286,"Win",IF(Y3286&lt;Z3286,"Loss","Draw"))</f>
        <v>Win</v>
      </c>
      <c r="AB3286" s="7" t="s">
        <v>99</v>
      </c>
      <c r="AC3286" s="7" t="s">
        <v>99</v>
      </c>
      <c r="AD3286" s="7" t="s">
        <v>840</v>
      </c>
      <c r="AE3286" s="7" t="s">
        <v>492</v>
      </c>
      <c r="AF3286" s="7" t="str">
        <f aca="false">IF(AD3286&lt;AE3286,AD3286,AE3286)</f>
        <v>Barbarian Barrel, Bomb Tower, Goblinstein, Magic Archer, Miner, Skeletons, Tornado, Wall Breakers</v>
      </c>
      <c r="AG3286" s="7" t="str">
        <f aca="false">IF(AD3286&lt;AE3286,AE3286,AD3286)</f>
        <v>Barbarian Barrel, Electro Spirit, Lightning, Magic Archer, Ronin, Royal Hogs, Skeletons, Tesla</v>
      </c>
      <c r="AH3286" s="7" t="str">
        <f aca="false">IF(AD3286=AF3286,AA3286,IF(AA3286="Win","Loss",IF(AA3286="Loss","Win","Draw")))</f>
        <v>Win</v>
      </c>
      <c r="AI3286" s="7" t="s">
        <v>297</v>
      </c>
    </row>
    <row r="3287" customFormat="false" ht="15" hidden="false" customHeight="true" outlineLevel="0" collapsed="false">
      <c r="A3287" s="7" t="s">
        <v>6894</v>
      </c>
      <c r="B3287" s="7" t="n">
        <v>3</v>
      </c>
      <c r="C3287" s="7" t="s">
        <v>567</v>
      </c>
      <c r="D3287" s="7" t="s">
        <v>568</v>
      </c>
      <c r="E3287" s="7" t="s">
        <v>1432</v>
      </c>
      <c r="F3287" s="7" t="s">
        <v>1433</v>
      </c>
      <c r="G3287" s="7" t="s">
        <v>1797</v>
      </c>
      <c r="H3287" s="7" t="s">
        <v>485</v>
      </c>
      <c r="I3287" s="7" t="s">
        <v>90</v>
      </c>
      <c r="J3287" s="7" t="s">
        <v>83</v>
      </c>
      <c r="K3287" s="7" t="s">
        <v>92</v>
      </c>
      <c r="L3287" s="7" t="s">
        <v>94</v>
      </c>
      <c r="M3287" s="7" t="s">
        <v>96</v>
      </c>
      <c r="N3287" s="7" t="s">
        <v>130</v>
      </c>
      <c r="O3287" s="7" t="s">
        <v>125</v>
      </c>
      <c r="P3287" s="7" t="s">
        <v>159</v>
      </c>
      <c r="Q3287" s="7" t="s">
        <v>137</v>
      </c>
      <c r="R3287" s="7" t="s">
        <v>108</v>
      </c>
      <c r="S3287" s="7" t="s">
        <v>114</v>
      </c>
      <c r="T3287" s="7" t="s">
        <v>138</v>
      </c>
      <c r="U3287" s="7" t="s">
        <v>119</v>
      </c>
      <c r="V3287" s="7" t="s">
        <v>116</v>
      </c>
      <c r="W3287" s="7" t="s">
        <v>157</v>
      </c>
      <c r="X3287" s="7" t="s">
        <v>91</v>
      </c>
      <c r="Y3287" s="7" t="n">
        <v>1</v>
      </c>
      <c r="Z3287" s="7" t="n">
        <v>0</v>
      </c>
      <c r="AA3287" s="7" t="str">
        <f aca="false">IF(Y3287&gt;Z3287,"Win",IF(Y3287&lt;Z3287,"Loss","Draw"))</f>
        <v>Win</v>
      </c>
      <c r="AB3287" s="7" t="s">
        <v>99</v>
      </c>
      <c r="AC3287" s="7" t="s">
        <v>99</v>
      </c>
      <c r="AD3287" s="7" t="s">
        <v>1799</v>
      </c>
      <c r="AE3287" s="7" t="s">
        <v>1798</v>
      </c>
      <c r="AF3287" s="7" t="str">
        <f aca="false">IF(AD3287&lt;AE3287,AD3287,AE3287)</f>
        <v>Arrows, Cannon Cart, Dart Goblin, Minions, Monk, Mortar, Rascals, Skeleton Barrel</v>
      </c>
      <c r="AG3287" s="7" t="str">
        <f aca="false">IF(AD3287&lt;AE3287,AE3287,AD3287)</f>
        <v>Dark Prince, Fire Spirit, Giant Snowball, Goblin Demolisher, Goblin Drill, Goblin Hut, Goblins, Poison</v>
      </c>
      <c r="AH3287" s="7" t="str">
        <f aca="false">IF(AD3287=AF3287,AA3287,IF(AA3287="Win","Loss",IF(AA3287="Loss","Win","Draw")))</f>
        <v>Win</v>
      </c>
      <c r="AI3287" s="7" t="s">
        <v>297</v>
      </c>
    </row>
    <row r="3288" customFormat="false" ht="15" hidden="false" customHeight="true" outlineLevel="0" collapsed="false">
      <c r="A3288" s="5" t="s">
        <v>6895</v>
      </c>
      <c r="B3288" s="5" t="n">
        <v>1</v>
      </c>
      <c r="C3288" s="5" t="s">
        <v>567</v>
      </c>
      <c r="D3288" s="5" t="s">
        <v>568</v>
      </c>
      <c r="E3288" s="5" t="s">
        <v>291</v>
      </c>
      <c r="F3288" s="5" t="s">
        <v>292</v>
      </c>
      <c r="G3288" s="5" t="s">
        <v>6896</v>
      </c>
      <c r="H3288" s="5" t="s">
        <v>485</v>
      </c>
      <c r="I3288" s="5" t="s">
        <v>201</v>
      </c>
      <c r="J3288" s="5" t="s">
        <v>202</v>
      </c>
      <c r="K3288" s="5" t="s">
        <v>203</v>
      </c>
      <c r="L3288" s="5" t="s">
        <v>88</v>
      </c>
      <c r="M3288" s="5" t="s">
        <v>157</v>
      </c>
      <c r="N3288" s="5" t="s">
        <v>118</v>
      </c>
      <c r="O3288" s="5" t="s">
        <v>204</v>
      </c>
      <c r="P3288" s="5" t="s">
        <v>87</v>
      </c>
      <c r="Q3288" s="5" t="s">
        <v>127</v>
      </c>
      <c r="R3288" s="5" t="s">
        <v>219</v>
      </c>
      <c r="S3288" s="5" t="s">
        <v>124</v>
      </c>
      <c r="T3288" s="5" t="s">
        <v>117</v>
      </c>
      <c r="U3288" s="5" t="s">
        <v>133</v>
      </c>
      <c r="V3288" s="5" t="s">
        <v>294</v>
      </c>
      <c r="W3288" s="5" t="s">
        <v>173</v>
      </c>
      <c r="X3288" s="5" t="s">
        <v>95</v>
      </c>
      <c r="Y3288" s="5" t="n">
        <v>1</v>
      </c>
      <c r="Z3288" s="5" t="n">
        <v>0</v>
      </c>
      <c r="AA3288" s="5" t="str">
        <f aca="false">IF(Y3288&gt;Z3288,"Win",IF(Y3288&lt;Z3288,"Loss","Draw"))</f>
        <v>Win</v>
      </c>
      <c r="AB3288" s="5" t="s">
        <v>98</v>
      </c>
      <c r="AC3288" s="5" t="s">
        <v>99</v>
      </c>
      <c r="AD3288" s="5" t="s">
        <v>206</v>
      </c>
      <c r="AE3288" s="5" t="s">
        <v>296</v>
      </c>
      <c r="AF3288" s="5" t="str">
        <f aca="false">IF(AD3288&lt;AE3288,AD3288,AE3288)</f>
        <v>Barbarian Barrel, Battle Ram, Giant Skeleton, Mother Witch, Royal Ghost, Vines, Wizard, Zappies</v>
      </c>
      <c r="AG3288" s="5" t="str">
        <f aca="false">IF(AD3288&lt;AE3288,AE3288,AD3288)</f>
        <v>Berserker, Fire Spirit, Goblin Barrel, Ice Spirit, Magic Archer, Royal Delivery, Tesla, Wall Breakers</v>
      </c>
      <c r="AH3288" s="5" t="str">
        <f aca="false">IF(AD3288=AF3288,AA3288,IF(AA3288="Win","Loss",IF(AA3288="Loss","Win","Draw")))</f>
        <v>Loss</v>
      </c>
      <c r="AI3288" s="5" t="s">
        <v>297</v>
      </c>
    </row>
    <row r="3289" customFormat="false" ht="15" hidden="false" customHeight="true" outlineLevel="0" collapsed="false">
      <c r="A3289" s="5" t="s">
        <v>6897</v>
      </c>
      <c r="B3289" s="5" t="n">
        <v>1</v>
      </c>
      <c r="C3289" s="5" t="s">
        <v>567</v>
      </c>
      <c r="D3289" s="5" t="s">
        <v>568</v>
      </c>
      <c r="E3289" s="5" t="s">
        <v>6898</v>
      </c>
      <c r="F3289" s="5" t="s">
        <v>6899</v>
      </c>
      <c r="G3289" s="5" t="s">
        <v>6900</v>
      </c>
      <c r="H3289" s="5" t="s">
        <v>485</v>
      </c>
      <c r="I3289" s="5" t="s">
        <v>152</v>
      </c>
      <c r="J3289" s="5" t="s">
        <v>128</v>
      </c>
      <c r="K3289" s="5" t="s">
        <v>107</v>
      </c>
      <c r="L3289" s="5" t="s">
        <v>306</v>
      </c>
      <c r="M3289" s="5" t="s">
        <v>85</v>
      </c>
      <c r="N3289" s="5" t="s">
        <v>307</v>
      </c>
      <c r="O3289" s="5" t="s">
        <v>187</v>
      </c>
      <c r="P3289" s="5" t="s">
        <v>95</v>
      </c>
      <c r="Q3289" s="5" t="s">
        <v>107</v>
      </c>
      <c r="R3289" s="5" t="s">
        <v>108</v>
      </c>
      <c r="S3289" s="5" t="s">
        <v>95</v>
      </c>
      <c r="T3289" s="5" t="s">
        <v>112</v>
      </c>
      <c r="U3289" s="5" t="s">
        <v>93</v>
      </c>
      <c r="V3289" s="5" t="s">
        <v>86</v>
      </c>
      <c r="W3289" s="5" t="s">
        <v>109</v>
      </c>
      <c r="X3289" s="5" t="s">
        <v>110</v>
      </c>
      <c r="Y3289" s="5" t="n">
        <v>0</v>
      </c>
      <c r="Z3289" s="5" t="n">
        <v>1</v>
      </c>
      <c r="AA3289" s="5" t="str">
        <f aca="false">IF(Y3289&gt;Z3289,"Win",IF(Y3289&lt;Z3289,"Loss","Draw"))</f>
        <v>Loss</v>
      </c>
      <c r="AB3289" s="5" t="s">
        <v>98</v>
      </c>
      <c r="AC3289" s="5" t="s">
        <v>99</v>
      </c>
      <c r="AD3289" s="5" t="s">
        <v>603</v>
      </c>
      <c r="AE3289" s="5" t="s">
        <v>2740</v>
      </c>
      <c r="AF3289" s="5" t="str">
        <f aca="false">IF(AD3289&lt;AE3289,AD3289,AE3289)</f>
        <v>Baby Dragon, Barbarian Barrel, Goblin Cage, Golden Knight, Golem, Ice Wizard, Lightning, Tornado</v>
      </c>
      <c r="AG3289" s="5" t="str">
        <f aca="false">IF(AD3289&lt;AE3289,AE3289,AD3289)</f>
        <v>Barbarian Barrel, Dark Prince, Fireball, Goblin Cage, Lava Hound, Skeleton Dragons, Spirit Empress, Zap</v>
      </c>
      <c r="AH3289" s="5" t="str">
        <f aca="false">IF(AD3289=AF3289,AA3289,IF(AA3289="Win","Loss",IF(AA3289="Loss","Win","Draw")))</f>
        <v>Loss</v>
      </c>
      <c r="AI3289" s="5" t="s">
        <v>297</v>
      </c>
    </row>
    <row r="3290" customFormat="false" ht="15" hidden="false" customHeight="true" outlineLevel="0" collapsed="false">
      <c r="A3290" s="5" t="s">
        <v>6901</v>
      </c>
      <c r="B3290" s="5" t="n">
        <v>1</v>
      </c>
      <c r="C3290" s="5" t="s">
        <v>567</v>
      </c>
      <c r="D3290" s="5" t="s">
        <v>568</v>
      </c>
      <c r="E3290" s="6" t="s">
        <v>238</v>
      </c>
      <c r="F3290" s="5" t="s">
        <v>239</v>
      </c>
      <c r="G3290" s="5" t="s">
        <v>6902</v>
      </c>
      <c r="H3290" s="5" t="s">
        <v>485</v>
      </c>
      <c r="I3290" s="5" t="s">
        <v>90</v>
      </c>
      <c r="J3290" s="5" t="s">
        <v>123</v>
      </c>
      <c r="K3290" s="5" t="s">
        <v>124</v>
      </c>
      <c r="L3290" s="5" t="s">
        <v>125</v>
      </c>
      <c r="M3290" s="5" t="s">
        <v>85</v>
      </c>
      <c r="N3290" s="5" t="s">
        <v>96</v>
      </c>
      <c r="O3290" s="5" t="s">
        <v>126</v>
      </c>
      <c r="P3290" s="5" t="s">
        <v>95</v>
      </c>
      <c r="Q3290" s="5" t="s">
        <v>127</v>
      </c>
      <c r="R3290" s="5" t="s">
        <v>128</v>
      </c>
      <c r="S3290" s="5" t="s">
        <v>129</v>
      </c>
      <c r="T3290" s="5" t="s">
        <v>133</v>
      </c>
      <c r="U3290" s="5" t="s">
        <v>97</v>
      </c>
      <c r="V3290" s="5" t="s">
        <v>131</v>
      </c>
      <c r="W3290" s="5" t="s">
        <v>173</v>
      </c>
      <c r="X3290" s="5" t="s">
        <v>130</v>
      </c>
      <c r="Y3290" s="5" t="n">
        <v>0</v>
      </c>
      <c r="Z3290" s="5" t="n">
        <v>1</v>
      </c>
      <c r="AA3290" s="5" t="str">
        <f aca="false">IF(Y3290&gt;Z3290,"Win",IF(Y3290&lt;Z3290,"Loss","Draw"))</f>
        <v>Loss</v>
      </c>
      <c r="AB3290" s="5" t="s">
        <v>98</v>
      </c>
      <c r="AC3290" s="5" t="s">
        <v>99</v>
      </c>
      <c r="AD3290" s="5" t="s">
        <v>134</v>
      </c>
      <c r="AE3290" s="5" t="s">
        <v>503</v>
      </c>
      <c r="AF3290" s="5" t="str">
        <f aca="false">IF(AD3290&lt;AE3290,AD3290,AE3290)</f>
        <v>Arrows, Bandit, Battle Ram, Golden Knight, Mega Knight, Mother Witch, Ronin, Zappies</v>
      </c>
      <c r="AG3290" s="5" t="str">
        <f aca="false">IF(AD3290&lt;AE3290,AE3290,AD3290)</f>
        <v>Barbarian Barrel, Cannon Cart, Goblinstein, Lightning, Minions, Mortar, Royal Ghost, Skeletons</v>
      </c>
      <c r="AH3290" s="5" t="str">
        <f aca="false">IF(AD3290=AF3290,AA3290,IF(AA3290="Win","Loss",IF(AA3290="Loss","Win","Draw")))</f>
        <v>Win</v>
      </c>
      <c r="AI3290" s="5" t="s">
        <v>297</v>
      </c>
    </row>
    <row r="3291" customFormat="false" ht="15" hidden="false" customHeight="true" outlineLevel="0" collapsed="false">
      <c r="A3291" s="5" t="s">
        <v>6901</v>
      </c>
      <c r="B3291" s="5" t="n">
        <v>2</v>
      </c>
      <c r="C3291" s="5" t="s">
        <v>567</v>
      </c>
      <c r="D3291" s="5" t="s">
        <v>568</v>
      </c>
      <c r="E3291" s="6" t="s">
        <v>238</v>
      </c>
      <c r="F3291" s="5" t="s">
        <v>239</v>
      </c>
      <c r="G3291" s="5" t="s">
        <v>6903</v>
      </c>
      <c r="H3291" s="5" t="s">
        <v>485</v>
      </c>
      <c r="I3291" s="5" t="s">
        <v>137</v>
      </c>
      <c r="J3291" s="5" t="s">
        <v>91</v>
      </c>
      <c r="K3291" s="5" t="s">
        <v>114</v>
      </c>
      <c r="L3291" s="5" t="s">
        <v>97</v>
      </c>
      <c r="M3291" s="5" t="s">
        <v>116</v>
      </c>
      <c r="N3291" s="5" t="s">
        <v>242</v>
      </c>
      <c r="O3291" s="5" t="s">
        <v>157</v>
      </c>
      <c r="P3291" s="5" t="s">
        <v>87</v>
      </c>
      <c r="Q3291" s="5" t="s">
        <v>84</v>
      </c>
      <c r="R3291" s="5" t="s">
        <v>108</v>
      </c>
      <c r="S3291" s="5" t="s">
        <v>87</v>
      </c>
      <c r="T3291" s="5" t="s">
        <v>115</v>
      </c>
      <c r="U3291" s="5" t="s">
        <v>88</v>
      </c>
      <c r="V3291" s="5" t="s">
        <v>116</v>
      </c>
      <c r="W3291" s="5" t="s">
        <v>118</v>
      </c>
      <c r="X3291" s="5" t="s">
        <v>95</v>
      </c>
      <c r="Y3291" s="5" t="n">
        <v>0</v>
      </c>
      <c r="Z3291" s="5" t="n">
        <v>1</v>
      </c>
      <c r="AA3291" s="5" t="str">
        <f aca="false">IF(Y3291&gt;Z3291,"Win",IF(Y3291&lt;Z3291,"Loss","Draw"))</f>
        <v>Loss</v>
      </c>
      <c r="AB3291" s="5" t="s">
        <v>98</v>
      </c>
      <c r="AC3291" s="5" t="s">
        <v>99</v>
      </c>
      <c r="AD3291" s="5" t="s">
        <v>321</v>
      </c>
      <c r="AE3291" s="5" t="s">
        <v>862</v>
      </c>
      <c r="AF3291" s="5" t="str">
        <f aca="false">IF(AD3291&lt;AE3291,AD3291,AE3291)</f>
        <v>Archers, Barbarian Barrel, Berserker, Dark Prince, Graveyard, Ice Spirit, Poison, Tesla</v>
      </c>
      <c r="AG3291" s="5" t="str">
        <f aca="false">IF(AD3291&lt;AE3291,AE3291,AD3291)</f>
        <v>Bomber, Fire Spirit, Giant Snowball, Goblin Drill, Goblins, Poison, Ronin, Tesla</v>
      </c>
      <c r="AH3291" s="5" t="str">
        <f aca="false">IF(AD3291=AF3291,AA3291,IF(AA3291="Win","Loss",IF(AA3291="Loss","Win","Draw")))</f>
        <v>Win</v>
      </c>
      <c r="AI3291" s="5" t="s">
        <v>297</v>
      </c>
    </row>
    <row r="3292" customFormat="false" ht="15" hidden="false" customHeight="true" outlineLevel="0" collapsed="false">
      <c r="A3292" s="5" t="s">
        <v>6904</v>
      </c>
      <c r="B3292" s="5" t="n">
        <v>1</v>
      </c>
      <c r="C3292" s="5" t="s">
        <v>567</v>
      </c>
      <c r="D3292" s="5" t="s">
        <v>568</v>
      </c>
      <c r="E3292" s="5" t="s">
        <v>198</v>
      </c>
      <c r="F3292" s="5" t="s">
        <v>199</v>
      </c>
      <c r="G3292" s="5" t="s">
        <v>6905</v>
      </c>
      <c r="H3292" s="5" t="s">
        <v>485</v>
      </c>
      <c r="I3292" s="5" t="s">
        <v>201</v>
      </c>
      <c r="J3292" s="5" t="s">
        <v>202</v>
      </c>
      <c r="K3292" s="5" t="s">
        <v>123</v>
      </c>
      <c r="L3292" s="5" t="s">
        <v>111</v>
      </c>
      <c r="M3292" s="5" t="s">
        <v>187</v>
      </c>
      <c r="N3292" s="5" t="s">
        <v>126</v>
      </c>
      <c r="O3292" s="5" t="s">
        <v>95</v>
      </c>
      <c r="P3292" s="5" t="s">
        <v>234</v>
      </c>
      <c r="Q3292" s="5" t="s">
        <v>84</v>
      </c>
      <c r="R3292" s="5" t="s">
        <v>108</v>
      </c>
      <c r="S3292" s="5" t="s">
        <v>114</v>
      </c>
      <c r="T3292" s="5" t="s">
        <v>115</v>
      </c>
      <c r="U3292" s="5" t="s">
        <v>138</v>
      </c>
      <c r="V3292" s="5" t="s">
        <v>116</v>
      </c>
      <c r="W3292" s="5" t="s">
        <v>119</v>
      </c>
      <c r="X3292" s="5" t="s">
        <v>126</v>
      </c>
      <c r="Y3292" s="5" t="n">
        <v>1</v>
      </c>
      <c r="Z3292" s="5" t="n">
        <v>0</v>
      </c>
      <c r="AA3292" s="5" t="str">
        <f aca="false">IF(Y3292&gt;Z3292,"Win",IF(Y3292&lt;Z3292,"Loss","Draw"))</f>
        <v>Win</v>
      </c>
      <c r="AB3292" s="5" t="s">
        <v>98</v>
      </c>
      <c r="AC3292" s="5" t="s">
        <v>99</v>
      </c>
      <c r="AD3292" s="5" t="s">
        <v>840</v>
      </c>
      <c r="AE3292" s="5" t="s">
        <v>2273</v>
      </c>
      <c r="AF3292" s="5" t="str">
        <f aca="false">IF(AD3292&lt;AE3292,AD3292,AE3292)</f>
        <v>Archers, Dark Prince, Giant Snowball, Goblin Demolisher, Goblin Hut, Graveyard, Poison, Skeletons</v>
      </c>
      <c r="AG3292" s="5" t="str">
        <f aca="false">IF(AD3292&lt;AE3292,AE3292,AD3292)</f>
        <v>Barbarian Barrel, Bomb Tower, Goblinstein, Magic Archer, Miner, Skeletons, Tornado, Wall Breakers</v>
      </c>
      <c r="AH3292" s="5" t="str">
        <f aca="false">IF(AD3292=AF3292,AA3292,IF(AA3292="Win","Loss",IF(AA3292="Loss","Win","Draw")))</f>
        <v>Loss</v>
      </c>
      <c r="AI3292" s="5" t="s">
        <v>297</v>
      </c>
    </row>
    <row r="3293" customFormat="false" ht="15" hidden="false" customHeight="true" outlineLevel="0" collapsed="false">
      <c r="A3293" s="5" t="s">
        <v>6904</v>
      </c>
      <c r="B3293" s="5" t="n">
        <v>2</v>
      </c>
      <c r="C3293" s="5" t="s">
        <v>567</v>
      </c>
      <c r="D3293" s="5" t="s">
        <v>568</v>
      </c>
      <c r="E3293" s="5" t="s">
        <v>198</v>
      </c>
      <c r="F3293" s="5" t="s">
        <v>199</v>
      </c>
      <c r="G3293" s="5" t="s">
        <v>6906</v>
      </c>
      <c r="H3293" s="5" t="s">
        <v>485</v>
      </c>
      <c r="I3293" s="5" t="s">
        <v>109</v>
      </c>
      <c r="J3293" s="5" t="s">
        <v>188</v>
      </c>
      <c r="K3293" s="5" t="s">
        <v>208</v>
      </c>
      <c r="L3293" s="5" t="s">
        <v>93</v>
      </c>
      <c r="M3293" s="5" t="s">
        <v>88</v>
      </c>
      <c r="N3293" s="5" t="s">
        <v>110</v>
      </c>
      <c r="O3293" s="5" t="s">
        <v>112</v>
      </c>
      <c r="P3293" s="5" t="s">
        <v>86</v>
      </c>
      <c r="Q3293" s="5" t="s">
        <v>113</v>
      </c>
      <c r="R3293" s="5" t="s">
        <v>91</v>
      </c>
      <c r="S3293" s="5" t="s">
        <v>87</v>
      </c>
      <c r="T3293" s="5" t="s">
        <v>165</v>
      </c>
      <c r="U3293" s="5" t="s">
        <v>97</v>
      </c>
      <c r="V3293" s="5" t="s">
        <v>85</v>
      </c>
      <c r="W3293" s="5" t="s">
        <v>150</v>
      </c>
      <c r="X3293" s="5" t="s">
        <v>89</v>
      </c>
      <c r="Y3293" s="5" t="n">
        <v>1</v>
      </c>
      <c r="Z3293" s="5" t="n">
        <v>0</v>
      </c>
      <c r="AA3293" s="5" t="str">
        <f aca="false">IF(Y3293&gt;Z3293,"Win",IF(Y3293&lt;Z3293,"Loss","Draw"))</f>
        <v>Win</v>
      </c>
      <c r="AB3293" s="5" t="s">
        <v>98</v>
      </c>
      <c r="AC3293" s="5" t="s">
        <v>99</v>
      </c>
      <c r="AD3293" s="5" t="s">
        <v>368</v>
      </c>
      <c r="AE3293" s="5" t="s">
        <v>2309</v>
      </c>
      <c r="AF3293" s="5" t="str">
        <f aca="false">IF(AD3293&lt;AE3293,AD3293,AE3293)</f>
        <v>Berserker, Fireball, Lava Hound, Skeleton Dragons, Spirit Empress, Tombstone, Valkyrie, Zap</v>
      </c>
      <c r="AG3293" s="5" t="str">
        <f aca="false">IF(AD3293&lt;AE3293,AE3293,AD3293)</f>
        <v>Electro Spirit, Furnace, Goblins, Hog Rider, Lightning, Ronin, Tesla, The Log</v>
      </c>
      <c r="AH3293" s="5" t="str">
        <f aca="false">IF(AD3293=AF3293,AA3293,IF(AA3293="Win","Loss",IF(AA3293="Loss","Win","Draw")))</f>
        <v>Win</v>
      </c>
      <c r="AI3293" s="5" t="s">
        <v>297</v>
      </c>
    </row>
    <row r="3294" customFormat="false" ht="15" hidden="false" customHeight="true" outlineLevel="0" collapsed="false">
      <c r="A3294" s="5" t="s">
        <v>6904</v>
      </c>
      <c r="B3294" s="5" t="n">
        <v>3</v>
      </c>
      <c r="C3294" s="5" t="s">
        <v>567</v>
      </c>
      <c r="D3294" s="5" t="s">
        <v>568</v>
      </c>
      <c r="E3294" s="5" t="s">
        <v>198</v>
      </c>
      <c r="F3294" s="5" t="s">
        <v>199</v>
      </c>
      <c r="G3294" s="5" t="s">
        <v>6907</v>
      </c>
      <c r="H3294" s="5" t="s">
        <v>163</v>
      </c>
      <c r="I3294" s="5" t="s">
        <v>203</v>
      </c>
      <c r="J3294" s="5" t="s">
        <v>91</v>
      </c>
      <c r="K3294" s="5" t="s">
        <v>87</v>
      </c>
      <c r="L3294" s="5" t="s">
        <v>97</v>
      </c>
      <c r="M3294" s="5" t="s">
        <v>157</v>
      </c>
      <c r="N3294" s="5" t="s">
        <v>204</v>
      </c>
      <c r="O3294" s="5" t="s">
        <v>159</v>
      </c>
      <c r="P3294" s="5" t="s">
        <v>118</v>
      </c>
      <c r="Q3294" s="5" t="s">
        <v>92</v>
      </c>
      <c r="R3294" s="5" t="s">
        <v>158</v>
      </c>
      <c r="S3294" s="5" t="s">
        <v>90</v>
      </c>
      <c r="T3294" s="5" t="s">
        <v>88</v>
      </c>
      <c r="U3294" s="5" t="s">
        <v>93</v>
      </c>
      <c r="V3294" s="5" t="s">
        <v>86</v>
      </c>
      <c r="W3294" s="5" t="s">
        <v>159</v>
      </c>
      <c r="X3294" s="5" t="s">
        <v>95</v>
      </c>
      <c r="Y3294" s="5" t="n">
        <v>0</v>
      </c>
      <c r="Z3294" s="5" t="n">
        <v>1</v>
      </c>
      <c r="AA3294" s="5" t="str">
        <f aca="false">IF(Y3294&gt;Z3294,"Win",IF(Y3294&lt;Z3294,"Loss","Draw"))</f>
        <v>Loss</v>
      </c>
      <c r="AB3294" s="5" t="s">
        <v>98</v>
      </c>
      <c r="AC3294" s="5" t="s">
        <v>99</v>
      </c>
      <c r="AD3294" s="5" t="s">
        <v>2176</v>
      </c>
      <c r="AE3294" s="5" t="s">
        <v>2312</v>
      </c>
      <c r="AF3294" s="5" t="str">
        <f aca="false">IF(AD3294&lt;AE3294,AD3294,AE3294)</f>
        <v>Barbarian Barrel, Berserker, Bowler, Dart Goblin, Fireball, Mortar, Skeleton Barrel, Skeleton Dragons</v>
      </c>
      <c r="AG3294" s="5" t="str">
        <f aca="false">IF(AD3294&lt;AE3294,AE3294,AD3294)</f>
        <v>Dart Goblin, Fire Spirit, Goblin Barrel, Goblins, Ice Spirit, Ronin, Royal Delivery, Tesla</v>
      </c>
      <c r="AH3294" s="5" t="str">
        <f aca="false">IF(AD3294=AF3294,AA3294,IF(AA3294="Win","Loss",IF(AA3294="Loss","Win","Draw")))</f>
        <v>Win</v>
      </c>
      <c r="AI3294" s="5" t="s">
        <v>297</v>
      </c>
    </row>
    <row r="3295" customFormat="false" ht="15" hidden="false" customHeight="true" outlineLevel="0" collapsed="false">
      <c r="A3295" s="7" t="s">
        <v>6908</v>
      </c>
      <c r="B3295" s="7" t="n">
        <v>1</v>
      </c>
      <c r="C3295" s="7" t="s">
        <v>567</v>
      </c>
      <c r="D3295" s="7" t="s">
        <v>568</v>
      </c>
      <c r="E3295" s="7" t="s">
        <v>198</v>
      </c>
      <c r="F3295" s="7" t="s">
        <v>199</v>
      </c>
      <c r="G3295" s="7" t="s">
        <v>6909</v>
      </c>
      <c r="H3295" s="7" t="s">
        <v>163</v>
      </c>
      <c r="I3295" s="7" t="s">
        <v>201</v>
      </c>
      <c r="J3295" s="7" t="s">
        <v>202</v>
      </c>
      <c r="K3295" s="7" t="s">
        <v>233</v>
      </c>
      <c r="L3295" s="7" t="s">
        <v>111</v>
      </c>
      <c r="M3295" s="7" t="s">
        <v>89</v>
      </c>
      <c r="N3295" s="7" t="s">
        <v>157</v>
      </c>
      <c r="O3295" s="7" t="s">
        <v>126</v>
      </c>
      <c r="P3295" s="7" t="s">
        <v>234</v>
      </c>
      <c r="Q3295" s="7" t="s">
        <v>90</v>
      </c>
      <c r="R3295" s="7" t="s">
        <v>123</v>
      </c>
      <c r="S3295" s="7" t="s">
        <v>124</v>
      </c>
      <c r="T3295" s="7" t="s">
        <v>125</v>
      </c>
      <c r="U3295" s="7" t="s">
        <v>85</v>
      </c>
      <c r="V3295" s="7" t="s">
        <v>96</v>
      </c>
      <c r="W3295" s="7" t="s">
        <v>126</v>
      </c>
      <c r="X3295" s="7" t="s">
        <v>95</v>
      </c>
      <c r="Y3295" s="7" t="n">
        <v>1</v>
      </c>
      <c r="Z3295" s="7" t="n">
        <v>0</v>
      </c>
      <c r="AA3295" s="7" t="str">
        <f aca="false">IF(Y3295&gt;Z3295,"Win",IF(Y3295&lt;Z3295,"Loss","Draw"))</f>
        <v>Win</v>
      </c>
      <c r="AB3295" s="7" t="s">
        <v>99</v>
      </c>
      <c r="AC3295" s="7" t="s">
        <v>99</v>
      </c>
      <c r="AD3295" s="7" t="s">
        <v>415</v>
      </c>
      <c r="AE3295" s="7" t="s">
        <v>134</v>
      </c>
      <c r="AF3295" s="7" t="str">
        <f aca="false">IF(AD3295&lt;AE3295,AD3295,AE3295)</f>
        <v>Barbarian Barrel, Cannon Cart, Goblinstein, Lightning, Minions, Mortar, Royal Ghost, Skeletons</v>
      </c>
      <c r="AG3295" s="7" t="str">
        <f aca="false">IF(AD3295&lt;AE3295,AE3295,AD3295)</f>
        <v>Bats, Bomb Tower, Fire Spirit, Magic Archer, Miner, Skeletons, The Log, Wall Breakers</v>
      </c>
      <c r="AH3295" s="7" t="str">
        <f aca="false">IF(AD3295=AF3295,AA3295,IF(AA3295="Win","Loss",IF(AA3295="Loss","Win","Draw")))</f>
        <v>Loss</v>
      </c>
      <c r="AI3295" s="7" t="s">
        <v>297</v>
      </c>
    </row>
    <row r="3296" customFormat="false" ht="15" hidden="false" customHeight="true" outlineLevel="0" collapsed="false">
      <c r="A3296" s="7" t="s">
        <v>6908</v>
      </c>
      <c r="B3296" s="7" t="n">
        <v>2</v>
      </c>
      <c r="C3296" s="7" t="s">
        <v>567</v>
      </c>
      <c r="D3296" s="7" t="s">
        <v>568</v>
      </c>
      <c r="E3296" s="7" t="s">
        <v>198</v>
      </c>
      <c r="F3296" s="7" t="s">
        <v>199</v>
      </c>
      <c r="G3296" s="7" t="s">
        <v>6910</v>
      </c>
      <c r="H3296" s="7" t="s">
        <v>163</v>
      </c>
      <c r="I3296" s="7" t="s">
        <v>82</v>
      </c>
      <c r="J3296" s="7" t="s">
        <v>108</v>
      </c>
      <c r="K3296" s="7" t="s">
        <v>87</v>
      </c>
      <c r="L3296" s="7" t="s">
        <v>88</v>
      </c>
      <c r="M3296" s="7" t="s">
        <v>85</v>
      </c>
      <c r="N3296" s="7" t="s">
        <v>95</v>
      </c>
      <c r="O3296" s="7" t="s">
        <v>150</v>
      </c>
      <c r="P3296" s="7" t="s">
        <v>86</v>
      </c>
      <c r="Q3296" s="7" t="s">
        <v>114</v>
      </c>
      <c r="R3296" s="7" t="s">
        <v>139</v>
      </c>
      <c r="S3296" s="7" t="s">
        <v>233</v>
      </c>
      <c r="T3296" s="7" t="s">
        <v>115</v>
      </c>
      <c r="U3296" s="7" t="s">
        <v>117</v>
      </c>
      <c r="V3296" s="7" t="s">
        <v>88</v>
      </c>
      <c r="W3296" s="7" t="s">
        <v>116</v>
      </c>
      <c r="X3296" s="7" t="s">
        <v>119</v>
      </c>
      <c r="Y3296" s="7" t="n">
        <v>1</v>
      </c>
      <c r="Z3296" s="7" t="n">
        <v>0</v>
      </c>
      <c r="AA3296" s="7" t="str">
        <f aca="false">IF(Y3296&gt;Z3296,"Win",IF(Y3296&lt;Z3296,"Loss","Draw"))</f>
        <v>Win</v>
      </c>
      <c r="AB3296" s="7" t="s">
        <v>99</v>
      </c>
      <c r="AC3296" s="7" t="s">
        <v>99</v>
      </c>
      <c r="AD3296" s="7" t="s">
        <v>2303</v>
      </c>
      <c r="AE3296" s="7" t="s">
        <v>6911</v>
      </c>
      <c r="AF3296" s="7" t="str">
        <f aca="false">IF(AD3296&lt;AE3296,AD3296,AE3296)</f>
        <v>Barbarian Barrel, Berserker, Dark Prince, Electro Spirit, Lightning, Royal Hogs, Skeleton Dragons, Tesla</v>
      </c>
      <c r="AG3296" s="7" t="str">
        <f aca="false">IF(AD3296&lt;AE3296,AE3296,AD3296)</f>
        <v>Bats, Berserker, Giant Skeleton, Giant Snowball, Goblin Hut, Graveyard, Mega Minion, Poison</v>
      </c>
      <c r="AH3296" s="7" t="str">
        <f aca="false">IF(AD3296=AF3296,AA3296,IF(AA3296="Win","Loss",IF(AA3296="Loss","Win","Draw")))</f>
        <v>Win</v>
      </c>
      <c r="AI3296" s="7" t="s">
        <v>297</v>
      </c>
    </row>
    <row r="3297" customFormat="false" ht="15" hidden="false" customHeight="true" outlineLevel="0" collapsed="false">
      <c r="A3297" s="7" t="s">
        <v>6908</v>
      </c>
      <c r="B3297" s="7" t="n">
        <v>3</v>
      </c>
      <c r="C3297" s="7" t="s">
        <v>567</v>
      </c>
      <c r="D3297" s="7" t="s">
        <v>568</v>
      </c>
      <c r="E3297" s="7" t="s">
        <v>198</v>
      </c>
      <c r="F3297" s="7" t="s">
        <v>199</v>
      </c>
      <c r="G3297" s="7" t="s">
        <v>6912</v>
      </c>
      <c r="H3297" s="7" t="s">
        <v>163</v>
      </c>
      <c r="I3297" s="7" t="s">
        <v>127</v>
      </c>
      <c r="J3297" s="7" t="s">
        <v>128</v>
      </c>
      <c r="K3297" s="7" t="s">
        <v>129</v>
      </c>
      <c r="L3297" s="7" t="s">
        <v>130</v>
      </c>
      <c r="M3297" s="7" t="s">
        <v>133</v>
      </c>
      <c r="N3297" s="7" t="s">
        <v>97</v>
      </c>
      <c r="O3297" s="7" t="s">
        <v>132</v>
      </c>
      <c r="P3297" s="7" t="s">
        <v>131</v>
      </c>
      <c r="Q3297" s="7" t="s">
        <v>82</v>
      </c>
      <c r="R3297" s="7" t="s">
        <v>83</v>
      </c>
      <c r="S3297" s="7" t="s">
        <v>107</v>
      </c>
      <c r="T3297" s="7" t="s">
        <v>93</v>
      </c>
      <c r="U3297" s="7" t="s">
        <v>86</v>
      </c>
      <c r="V3297" s="7" t="s">
        <v>113</v>
      </c>
      <c r="W3297" s="7" t="s">
        <v>150</v>
      </c>
      <c r="X3297" s="7" t="s">
        <v>89</v>
      </c>
      <c r="Y3297" s="7" t="n">
        <v>0</v>
      </c>
      <c r="Z3297" s="7" t="n">
        <v>1</v>
      </c>
      <c r="AA3297" s="7" t="str">
        <f aca="false">IF(Y3297&gt;Z3297,"Win",IF(Y3297&lt;Z3297,"Loss","Draw"))</f>
        <v>Loss</v>
      </c>
      <c r="AB3297" s="7" t="s">
        <v>99</v>
      </c>
      <c r="AC3297" s="7" t="s">
        <v>99</v>
      </c>
      <c r="AD3297" s="7" t="s">
        <v>1762</v>
      </c>
      <c r="AE3297" s="7" t="s">
        <v>6913</v>
      </c>
      <c r="AF3297" s="7" t="str">
        <f aca="false">IF(AD3297&lt;AE3297,AD3297,AE3297)</f>
        <v>Arrows, Bandit, Battle Ram, Electro Wizard, Golden Knight, Mega Knight, Mother Witch, Ronin</v>
      </c>
      <c r="AG3297" s="7" t="str">
        <f aca="false">IF(AD3297&lt;AE3297,AE3297,AD3297)</f>
        <v>Electro Spirit, Fireball, Furnace, Goblin Cage, Monk, Royal Hogs, Skeleton Dragons, The Log</v>
      </c>
      <c r="AH3297" s="7" t="str">
        <f aca="false">IF(AD3297=AF3297,AA3297,IF(AA3297="Win","Loss",IF(AA3297="Loss","Win","Draw")))</f>
        <v>Loss</v>
      </c>
      <c r="AI3297" s="7" t="s">
        <v>297</v>
      </c>
    </row>
    <row r="3298" customFormat="false" ht="15" hidden="false" customHeight="true" outlineLevel="0" collapsed="false">
      <c r="A3298" s="7" t="s">
        <v>6914</v>
      </c>
      <c r="B3298" s="7" t="n">
        <v>1</v>
      </c>
      <c r="C3298" s="7" t="s">
        <v>567</v>
      </c>
      <c r="D3298" s="7" t="s">
        <v>568</v>
      </c>
      <c r="E3298" s="7" t="s">
        <v>198</v>
      </c>
      <c r="F3298" s="7" t="s">
        <v>199</v>
      </c>
      <c r="G3298" s="7" t="s">
        <v>6915</v>
      </c>
      <c r="H3298" s="7" t="s">
        <v>485</v>
      </c>
      <c r="I3298" s="7" t="s">
        <v>82</v>
      </c>
      <c r="J3298" s="7" t="s">
        <v>194</v>
      </c>
      <c r="K3298" s="7" t="s">
        <v>153</v>
      </c>
      <c r="L3298" s="7" t="s">
        <v>89</v>
      </c>
      <c r="M3298" s="7" t="s">
        <v>164</v>
      </c>
      <c r="N3298" s="7" t="s">
        <v>118</v>
      </c>
      <c r="O3298" s="7" t="s">
        <v>204</v>
      </c>
      <c r="P3298" s="7" t="s">
        <v>126</v>
      </c>
      <c r="Q3298" s="7" t="s">
        <v>152</v>
      </c>
      <c r="R3298" s="7" t="s">
        <v>128</v>
      </c>
      <c r="S3298" s="7" t="s">
        <v>107</v>
      </c>
      <c r="T3298" s="7" t="s">
        <v>306</v>
      </c>
      <c r="U3298" s="7" t="s">
        <v>85</v>
      </c>
      <c r="V3298" s="7" t="s">
        <v>307</v>
      </c>
      <c r="W3298" s="7" t="s">
        <v>187</v>
      </c>
      <c r="X3298" s="7" t="s">
        <v>95</v>
      </c>
      <c r="Y3298" s="7" t="n">
        <v>0</v>
      </c>
      <c r="Z3298" s="7" t="n">
        <v>1</v>
      </c>
      <c r="AA3298" s="7" t="str">
        <f aca="false">IF(Y3298&gt;Z3298,"Win",IF(Y3298&lt;Z3298,"Loss","Draw"))</f>
        <v>Loss</v>
      </c>
      <c r="AB3298" s="7" t="s">
        <v>99</v>
      </c>
      <c r="AC3298" s="7" t="s">
        <v>99</v>
      </c>
      <c r="AD3298" s="7" t="s">
        <v>1111</v>
      </c>
      <c r="AE3298" s="7" t="s">
        <v>603</v>
      </c>
      <c r="AF3298" s="7" t="str">
        <f aca="false">IF(AD3298&lt;AE3298,AD3298,AE3298)</f>
        <v>Archer Queen, Cannon, Earthquake, Ice Spirit, Royal Delivery, Royal Hogs, Skeletons, The Log</v>
      </c>
      <c r="AG3298" s="7" t="str">
        <f aca="false">IF(AD3298&lt;AE3298,AE3298,AD3298)</f>
        <v>Baby Dragon, Barbarian Barrel, Goblin Cage, Golden Knight, Golem, Ice Wizard, Lightning, Tornado</v>
      </c>
      <c r="AH3298" s="7" t="str">
        <f aca="false">IF(AD3298=AF3298,AA3298,IF(AA3298="Win","Loss",IF(AA3298="Loss","Win","Draw")))</f>
        <v>Loss</v>
      </c>
      <c r="AI3298" s="7" t="s">
        <v>297</v>
      </c>
    </row>
    <row r="3299" customFormat="false" ht="15" hidden="false" customHeight="true" outlineLevel="0" collapsed="false">
      <c r="A3299" s="7" t="s">
        <v>6914</v>
      </c>
      <c r="B3299" s="7" t="n">
        <v>2</v>
      </c>
      <c r="C3299" s="7" t="s">
        <v>567</v>
      </c>
      <c r="D3299" s="7" t="s">
        <v>568</v>
      </c>
      <c r="E3299" s="7" t="s">
        <v>198</v>
      </c>
      <c r="F3299" s="7" t="s">
        <v>199</v>
      </c>
      <c r="G3299" s="7" t="s">
        <v>6916</v>
      </c>
      <c r="H3299" s="7" t="s">
        <v>485</v>
      </c>
      <c r="I3299" s="7" t="s">
        <v>84</v>
      </c>
      <c r="J3299" s="7" t="s">
        <v>95</v>
      </c>
      <c r="K3299" s="7" t="s">
        <v>87</v>
      </c>
      <c r="L3299" s="7" t="s">
        <v>115</v>
      </c>
      <c r="M3299" s="7" t="s">
        <v>116</v>
      </c>
      <c r="N3299" s="7" t="s">
        <v>97</v>
      </c>
      <c r="O3299" s="7" t="s">
        <v>157</v>
      </c>
      <c r="P3299" s="7" t="s">
        <v>88</v>
      </c>
      <c r="Q3299" s="7" t="s">
        <v>201</v>
      </c>
      <c r="R3299" s="7" t="s">
        <v>202</v>
      </c>
      <c r="S3299" s="7" t="s">
        <v>203</v>
      </c>
      <c r="T3299" s="7" t="s">
        <v>88</v>
      </c>
      <c r="U3299" s="7" t="s">
        <v>157</v>
      </c>
      <c r="V3299" s="7" t="s">
        <v>150</v>
      </c>
      <c r="W3299" s="7" t="s">
        <v>204</v>
      </c>
      <c r="X3299" s="7" t="s">
        <v>153</v>
      </c>
      <c r="Y3299" s="7" t="n">
        <v>0</v>
      </c>
      <c r="Z3299" s="7" t="n">
        <v>1</v>
      </c>
      <c r="AA3299" s="7" t="str">
        <f aca="false">IF(Y3299&gt;Z3299,"Win",IF(Y3299&lt;Z3299,"Loss","Draw"))</f>
        <v>Loss</v>
      </c>
      <c r="AB3299" s="7" t="s">
        <v>99</v>
      </c>
      <c r="AC3299" s="7" t="s">
        <v>99</v>
      </c>
      <c r="AD3299" s="7" t="s">
        <v>2296</v>
      </c>
      <c r="AE3299" s="7" t="s">
        <v>1900</v>
      </c>
      <c r="AF3299" s="7" t="str">
        <f aca="false">IF(AD3299&lt;AE3299,AD3299,AE3299)</f>
        <v>Archers, Barbarian Barrel, Berserker, Fire Spirit, Graveyard, Poison, Ronin, Tesla</v>
      </c>
      <c r="AG3299" s="7" t="str">
        <f aca="false">IF(AD3299&lt;AE3299,AE3299,AD3299)</f>
        <v>Berserker, Cannon, Electro Spirit, Fire Spirit, Goblin Barrel, Magic Archer, Royal Delivery, Wall Breakers</v>
      </c>
      <c r="AH3299" s="7" t="str">
        <f aca="false">IF(AD3299=AF3299,AA3299,IF(AA3299="Win","Loss",IF(AA3299="Loss","Win","Draw")))</f>
        <v>Loss</v>
      </c>
      <c r="AI3299" s="7" t="s">
        <v>297</v>
      </c>
    </row>
    <row r="3300" customFormat="false" ht="15" hidden="false" customHeight="true" outlineLevel="0" collapsed="false">
      <c r="A3300" s="7" t="s">
        <v>6914</v>
      </c>
      <c r="B3300" s="7" t="n">
        <v>3</v>
      </c>
      <c r="C3300" s="7" t="s">
        <v>567</v>
      </c>
      <c r="D3300" s="7" t="s">
        <v>568</v>
      </c>
      <c r="E3300" s="7" t="s">
        <v>198</v>
      </c>
      <c r="F3300" s="7" t="s">
        <v>199</v>
      </c>
      <c r="G3300" s="7" t="s">
        <v>6917</v>
      </c>
      <c r="H3300" s="7" t="s">
        <v>163</v>
      </c>
      <c r="I3300" s="7" t="s">
        <v>177</v>
      </c>
      <c r="J3300" s="7" t="s">
        <v>91</v>
      </c>
      <c r="K3300" s="7" t="s">
        <v>124</v>
      </c>
      <c r="L3300" s="7" t="s">
        <v>93</v>
      </c>
      <c r="M3300" s="7" t="s">
        <v>150</v>
      </c>
      <c r="N3300" s="7" t="s">
        <v>257</v>
      </c>
      <c r="O3300" s="7" t="s">
        <v>327</v>
      </c>
      <c r="P3300" s="7" t="s">
        <v>215</v>
      </c>
      <c r="Q3300" s="7" t="s">
        <v>129</v>
      </c>
      <c r="R3300" s="7" t="s">
        <v>108</v>
      </c>
      <c r="S3300" s="7" t="s">
        <v>113</v>
      </c>
      <c r="T3300" s="7" t="s">
        <v>165</v>
      </c>
      <c r="U3300" s="7" t="s">
        <v>133</v>
      </c>
      <c r="V3300" s="7" t="s">
        <v>164</v>
      </c>
      <c r="W3300" s="7" t="s">
        <v>131</v>
      </c>
      <c r="X3300" s="7" t="s">
        <v>130</v>
      </c>
      <c r="Y3300" s="7" t="n">
        <v>0</v>
      </c>
      <c r="Z3300" s="7" t="n">
        <v>1</v>
      </c>
      <c r="AA3300" s="7" t="str">
        <f aca="false">IF(Y3300&gt;Z3300,"Win",IF(Y3300&lt;Z3300,"Loss","Draw"))</f>
        <v>Loss</v>
      </c>
      <c r="AB3300" s="7" t="s">
        <v>99</v>
      </c>
      <c r="AC3300" s="7" t="s">
        <v>99</v>
      </c>
      <c r="AD3300" s="7" t="s">
        <v>2299</v>
      </c>
      <c r="AE3300" s="7" t="s">
        <v>2291</v>
      </c>
      <c r="AF3300" s="7" t="str">
        <f aca="false">IF(AD3300&lt;AE3300,AD3300,AE3300)</f>
        <v>Arrows, Bandit, Dark Prince, Earthquake, Furnace, Hog Rider, Mega Knight, Mother Witch</v>
      </c>
      <c r="AG3300" s="7" t="str">
        <f aca="false">IF(AD3300&lt;AE3300,AE3300,AD3300)</f>
        <v>Electro Spirit, Fireball, Fisherman, Goblins, Hunter, Rage, Royal Ghost, Royal Giant</v>
      </c>
      <c r="AH3300" s="7" t="str">
        <f aca="false">IF(AD3300=AF3300,AA3300,IF(AA3300="Win","Loss",IF(AA3300="Loss","Win","Draw")))</f>
        <v>Win</v>
      </c>
      <c r="AI3300" s="7" t="s">
        <v>297</v>
      </c>
    </row>
    <row r="3301" customFormat="false" ht="15" hidden="false" customHeight="true" outlineLevel="0" collapsed="false">
      <c r="A3301" s="5" t="s">
        <v>6918</v>
      </c>
      <c r="B3301" s="5" t="n">
        <v>1</v>
      </c>
      <c r="C3301" s="5" t="s">
        <v>567</v>
      </c>
      <c r="D3301" s="5" t="s">
        <v>568</v>
      </c>
      <c r="E3301" s="5" t="s">
        <v>523</v>
      </c>
      <c r="F3301" s="5" t="s">
        <v>524</v>
      </c>
      <c r="G3301" s="5" t="s">
        <v>3876</v>
      </c>
      <c r="H3301" s="5" t="s">
        <v>485</v>
      </c>
      <c r="I3301" s="5" t="s">
        <v>84</v>
      </c>
      <c r="J3301" s="5" t="s">
        <v>158</v>
      </c>
      <c r="K3301" s="5" t="s">
        <v>114</v>
      </c>
      <c r="L3301" s="5" t="s">
        <v>115</v>
      </c>
      <c r="M3301" s="5" t="s">
        <v>447</v>
      </c>
      <c r="N3301" s="5" t="s">
        <v>173</v>
      </c>
      <c r="O3301" s="5" t="s">
        <v>130</v>
      </c>
      <c r="P3301" s="5" t="s">
        <v>126</v>
      </c>
      <c r="Q3301" s="5" t="s">
        <v>172</v>
      </c>
      <c r="R3301" s="5" t="s">
        <v>158</v>
      </c>
      <c r="S3301" s="5" t="s">
        <v>114</v>
      </c>
      <c r="T3301" s="5" t="s">
        <v>115</v>
      </c>
      <c r="U3301" s="5" t="s">
        <v>447</v>
      </c>
      <c r="V3301" s="5" t="s">
        <v>440</v>
      </c>
      <c r="W3301" s="5" t="s">
        <v>97</v>
      </c>
      <c r="X3301" s="5" t="s">
        <v>130</v>
      </c>
      <c r="Y3301" s="5" t="n">
        <v>1</v>
      </c>
      <c r="Z3301" s="5" t="n">
        <v>0</v>
      </c>
      <c r="AA3301" s="5" t="str">
        <f aca="false">IF(Y3301&gt;Z3301,"Win",IF(Y3301&lt;Z3301,"Loss","Draw"))</f>
        <v>Win</v>
      </c>
      <c r="AB3301" s="5" t="s">
        <v>98</v>
      </c>
      <c r="AC3301" s="5" t="s">
        <v>99</v>
      </c>
      <c r="AD3301" s="5" t="s">
        <v>1338</v>
      </c>
      <c r="AE3301" s="5" t="s">
        <v>3877</v>
      </c>
      <c r="AF3301" s="5" t="str">
        <f aca="false">IF(AD3301&lt;AE3301,AD3301,AE3301)</f>
        <v>Archers, Arrows, Bowler, Giant, Giant Snowball, Graveyard, Skeletons, Zappies</v>
      </c>
      <c r="AG3301" s="5" t="str">
        <f aca="false">IF(AD3301&lt;AE3301,AE3301,AD3301)</f>
        <v>Arrows, Bowler, Giant, Giant Snowball, Graveyard, Musketeer, Night Witch, Ronin</v>
      </c>
      <c r="AH3301" s="5" t="str">
        <f aca="false">IF(AD3301=AF3301,AA3301,IF(AA3301="Win","Loss",IF(AA3301="Loss","Win","Draw")))</f>
        <v>Win</v>
      </c>
      <c r="AI3301" s="5" t="s">
        <v>297</v>
      </c>
    </row>
    <row r="3302" customFormat="false" ht="15" hidden="false" customHeight="true" outlineLevel="0" collapsed="false">
      <c r="A3302" s="5" t="s">
        <v>6918</v>
      </c>
      <c r="B3302" s="5" t="n">
        <v>2</v>
      </c>
      <c r="C3302" s="5" t="s">
        <v>567</v>
      </c>
      <c r="D3302" s="5" t="s">
        <v>568</v>
      </c>
      <c r="E3302" s="5" t="s">
        <v>523</v>
      </c>
      <c r="F3302" s="5" t="s">
        <v>524</v>
      </c>
      <c r="G3302" s="5" t="s">
        <v>3878</v>
      </c>
      <c r="H3302" s="5" t="s">
        <v>163</v>
      </c>
      <c r="I3302" s="5" t="s">
        <v>82</v>
      </c>
      <c r="J3302" s="5" t="s">
        <v>108</v>
      </c>
      <c r="K3302" s="5" t="s">
        <v>152</v>
      </c>
      <c r="L3302" s="5" t="s">
        <v>88</v>
      </c>
      <c r="M3302" s="5" t="s">
        <v>85</v>
      </c>
      <c r="N3302" s="5" t="s">
        <v>150</v>
      </c>
      <c r="O3302" s="5" t="s">
        <v>95</v>
      </c>
      <c r="P3302" s="5" t="s">
        <v>87</v>
      </c>
      <c r="Q3302" s="5" t="s">
        <v>407</v>
      </c>
      <c r="R3302" s="5" t="s">
        <v>151</v>
      </c>
      <c r="S3302" s="5" t="s">
        <v>87</v>
      </c>
      <c r="T3302" s="5" t="s">
        <v>165</v>
      </c>
      <c r="U3302" s="5" t="s">
        <v>164</v>
      </c>
      <c r="V3302" s="5" t="s">
        <v>126</v>
      </c>
      <c r="W3302" s="5" t="s">
        <v>150</v>
      </c>
      <c r="X3302" s="5" t="s">
        <v>95</v>
      </c>
      <c r="Y3302" s="5" t="n">
        <v>1</v>
      </c>
      <c r="Z3302" s="5" t="n">
        <v>0</v>
      </c>
      <c r="AA3302" s="5" t="str">
        <f aca="false">IF(Y3302&gt;Z3302,"Win",IF(Y3302&lt;Z3302,"Loss","Draw"))</f>
        <v>Win</v>
      </c>
      <c r="AB3302" s="5" t="s">
        <v>98</v>
      </c>
      <c r="AC3302" s="5" t="s">
        <v>99</v>
      </c>
      <c r="AD3302" s="5" t="s">
        <v>3134</v>
      </c>
      <c r="AE3302" s="5" t="s">
        <v>662</v>
      </c>
      <c r="AF3302" s="5" t="str">
        <f aca="false">IF(AD3302&lt;AE3302,AD3302,AE3302)</f>
        <v>Baby Dragon, Barbarian Barrel, Berserker, Dark Prince, Electro Spirit, Lightning, Royal Hogs, Tesla</v>
      </c>
      <c r="AG3302" s="5" t="str">
        <f aca="false">IF(AD3302&lt;AE3302,AE3302,AD3302)</f>
        <v>Barbarian Barrel, Earthquake, Electro Spirit, Firecracker, Hog Rider, Mighty Miner, Skeletons, Tesla</v>
      </c>
      <c r="AH3302" s="5" t="str">
        <f aca="false">IF(AD3302=AF3302,AA3302,IF(AA3302="Win","Loss",IF(AA3302="Loss","Win","Draw")))</f>
        <v>Win</v>
      </c>
      <c r="AI3302" s="5" t="s">
        <v>297</v>
      </c>
    </row>
    <row r="3303" customFormat="false" ht="15" hidden="false" customHeight="true" outlineLevel="0" collapsed="false">
      <c r="A3303" s="5" t="s">
        <v>6918</v>
      </c>
      <c r="B3303" s="5" t="n">
        <v>3</v>
      </c>
      <c r="C3303" s="5" t="s">
        <v>567</v>
      </c>
      <c r="D3303" s="5" t="s">
        <v>568</v>
      </c>
      <c r="E3303" s="5" t="s">
        <v>523</v>
      </c>
      <c r="F3303" s="5" t="s">
        <v>524</v>
      </c>
      <c r="G3303" s="5" t="s">
        <v>3879</v>
      </c>
      <c r="H3303" s="5" t="s">
        <v>163</v>
      </c>
      <c r="I3303" s="5" t="s">
        <v>185</v>
      </c>
      <c r="J3303" s="5" t="s">
        <v>186</v>
      </c>
      <c r="K3303" s="5" t="s">
        <v>109</v>
      </c>
      <c r="L3303" s="5" t="s">
        <v>111</v>
      </c>
      <c r="M3303" s="5" t="s">
        <v>117</v>
      </c>
      <c r="N3303" s="5" t="s">
        <v>193</v>
      </c>
      <c r="O3303" s="5" t="s">
        <v>187</v>
      </c>
      <c r="P3303" s="5" t="s">
        <v>234</v>
      </c>
      <c r="Q3303" s="5" t="s">
        <v>233</v>
      </c>
      <c r="R3303" s="5" t="s">
        <v>202</v>
      </c>
      <c r="S3303" s="5" t="s">
        <v>201</v>
      </c>
      <c r="T3303" s="5" t="s">
        <v>88</v>
      </c>
      <c r="U3303" s="5" t="s">
        <v>157</v>
      </c>
      <c r="V3303" s="5" t="s">
        <v>111</v>
      </c>
      <c r="W3303" s="5" t="s">
        <v>234</v>
      </c>
      <c r="X3303" s="5" t="s">
        <v>89</v>
      </c>
      <c r="Y3303" s="5" t="n">
        <v>1</v>
      </c>
      <c r="Z3303" s="5" t="n">
        <v>0</v>
      </c>
      <c r="AA3303" s="5" t="str">
        <f aca="false">IF(Y3303&gt;Z3303,"Win",IF(Y3303&lt;Z3303,"Loss","Draw"))</f>
        <v>Win</v>
      </c>
      <c r="AB3303" s="5" t="s">
        <v>98</v>
      </c>
      <c r="AC3303" s="5" t="s">
        <v>99</v>
      </c>
      <c r="AD3303" s="5" t="s">
        <v>1412</v>
      </c>
      <c r="AE3303" s="5" t="s">
        <v>1858</v>
      </c>
      <c r="AF3303" s="5" t="str">
        <f aca="false">IF(AD3303&lt;AE3303,AD3303,AE3303)</f>
        <v>Balloon, Bomb Tower, Executioner, Giant Skeleton, Guards, Miner, Tornado, Zap</v>
      </c>
      <c r="AG3303" s="5" t="str">
        <f aca="false">IF(AD3303&lt;AE3303,AE3303,AD3303)</f>
        <v>Bats, Berserker, Bomb Tower, Fire Spirit, Magic Archer, Miner, The Log, Wall Breakers</v>
      </c>
      <c r="AH3303" s="5" t="str">
        <f aca="false">IF(AD3303=AF3303,AA3303,IF(AA3303="Win","Loss",IF(AA3303="Loss","Win","Draw")))</f>
        <v>Win</v>
      </c>
      <c r="AI3303" s="5" t="s">
        <v>297</v>
      </c>
    </row>
    <row r="3304" customFormat="false" ht="15" hidden="false" customHeight="true" outlineLevel="0" collapsed="false">
      <c r="A3304" s="7" t="s">
        <v>6919</v>
      </c>
      <c r="B3304" s="7" t="n">
        <v>1</v>
      </c>
      <c r="C3304" s="7" t="s">
        <v>567</v>
      </c>
      <c r="D3304" s="7" t="s">
        <v>568</v>
      </c>
      <c r="E3304" s="7" t="s">
        <v>523</v>
      </c>
      <c r="F3304" s="7" t="s">
        <v>524</v>
      </c>
      <c r="G3304" s="7" t="s">
        <v>3881</v>
      </c>
      <c r="H3304" s="7" t="s">
        <v>163</v>
      </c>
      <c r="I3304" s="7" t="s">
        <v>201</v>
      </c>
      <c r="J3304" s="7" t="s">
        <v>202</v>
      </c>
      <c r="K3304" s="7" t="s">
        <v>233</v>
      </c>
      <c r="L3304" s="7" t="s">
        <v>111</v>
      </c>
      <c r="M3304" s="7" t="s">
        <v>88</v>
      </c>
      <c r="N3304" s="7" t="s">
        <v>157</v>
      </c>
      <c r="O3304" s="7" t="s">
        <v>204</v>
      </c>
      <c r="P3304" s="7" t="s">
        <v>234</v>
      </c>
      <c r="Q3304" s="7" t="s">
        <v>177</v>
      </c>
      <c r="R3304" s="7" t="s">
        <v>188</v>
      </c>
      <c r="S3304" s="7" t="s">
        <v>83</v>
      </c>
      <c r="T3304" s="7" t="s">
        <v>86</v>
      </c>
      <c r="U3304" s="7" t="s">
        <v>215</v>
      </c>
      <c r="V3304" s="7" t="s">
        <v>133</v>
      </c>
      <c r="W3304" s="7" t="s">
        <v>93</v>
      </c>
      <c r="X3304" s="7" t="s">
        <v>95</v>
      </c>
      <c r="Y3304" s="7" t="n">
        <v>0</v>
      </c>
      <c r="Z3304" s="7" t="n">
        <v>1</v>
      </c>
      <c r="AA3304" s="7" t="str">
        <f aca="false">IF(Y3304&gt;Z3304,"Win",IF(Y3304&lt;Z3304,"Loss","Draw"))</f>
        <v>Loss</v>
      </c>
      <c r="AB3304" s="7" t="s">
        <v>99</v>
      </c>
      <c r="AC3304" s="7" t="s">
        <v>99</v>
      </c>
      <c r="AD3304" s="7" t="s">
        <v>380</v>
      </c>
      <c r="AE3304" s="7" t="s">
        <v>217</v>
      </c>
      <c r="AF3304" s="7" t="str">
        <f aca="false">IF(AD3304&lt;AE3304,AD3304,AE3304)</f>
        <v>Barbarian Barrel, Fireball, Fisherman, Monk, Mother Witch, Royal Giant, Skeleton Dragons, Tombstone</v>
      </c>
      <c r="AG3304" s="7" t="str">
        <f aca="false">IF(AD3304&lt;AE3304,AE3304,AD3304)</f>
        <v>Bats, Berserker, Bomb Tower, Fire Spirit, Magic Archer, Miner, Royal Delivery, Wall Breakers</v>
      </c>
      <c r="AH3304" s="7" t="str">
        <f aca="false">IF(AD3304=AF3304,AA3304,IF(AA3304="Win","Loss",IF(AA3304="Loss","Win","Draw")))</f>
        <v>Win</v>
      </c>
      <c r="AI3304" s="7" t="s">
        <v>297</v>
      </c>
    </row>
    <row r="3305" customFormat="false" ht="15" hidden="false" customHeight="true" outlineLevel="0" collapsed="false">
      <c r="A3305" s="7" t="s">
        <v>6919</v>
      </c>
      <c r="B3305" s="7" t="n">
        <v>2</v>
      </c>
      <c r="C3305" s="7" t="s">
        <v>567</v>
      </c>
      <c r="D3305" s="7" t="s">
        <v>568</v>
      </c>
      <c r="E3305" s="7" t="s">
        <v>523</v>
      </c>
      <c r="F3305" s="7" t="s">
        <v>524</v>
      </c>
      <c r="G3305" s="7" t="s">
        <v>3882</v>
      </c>
      <c r="H3305" s="7" t="s">
        <v>485</v>
      </c>
      <c r="I3305" s="7" t="s">
        <v>90</v>
      </c>
      <c r="J3305" s="7" t="s">
        <v>123</v>
      </c>
      <c r="K3305" s="7" t="s">
        <v>124</v>
      </c>
      <c r="L3305" s="7" t="s">
        <v>125</v>
      </c>
      <c r="M3305" s="7" t="s">
        <v>85</v>
      </c>
      <c r="N3305" s="7" t="s">
        <v>96</v>
      </c>
      <c r="O3305" s="7" t="s">
        <v>126</v>
      </c>
      <c r="P3305" s="7" t="s">
        <v>95</v>
      </c>
      <c r="Q3305" s="7" t="s">
        <v>152</v>
      </c>
      <c r="R3305" s="7" t="s">
        <v>151</v>
      </c>
      <c r="S3305" s="7" t="s">
        <v>82</v>
      </c>
      <c r="T3305" s="7" t="s">
        <v>126</v>
      </c>
      <c r="U3305" s="7" t="s">
        <v>150</v>
      </c>
      <c r="V3305" s="7" t="s">
        <v>153</v>
      </c>
      <c r="W3305" s="7" t="s">
        <v>85</v>
      </c>
      <c r="X3305" s="7" t="s">
        <v>89</v>
      </c>
      <c r="Y3305" s="7" t="n">
        <v>1</v>
      </c>
      <c r="Z3305" s="7" t="n">
        <v>0</v>
      </c>
      <c r="AA3305" s="7" t="str">
        <f aca="false">IF(Y3305&gt;Z3305,"Win",IF(Y3305&lt;Z3305,"Loss","Draw"))</f>
        <v>Win</v>
      </c>
      <c r="AB3305" s="7" t="s">
        <v>99</v>
      </c>
      <c r="AC3305" s="7" t="s">
        <v>99</v>
      </c>
      <c r="AD3305" s="7" t="s">
        <v>134</v>
      </c>
      <c r="AE3305" s="7" t="s">
        <v>155</v>
      </c>
      <c r="AF3305" s="7" t="str">
        <f aca="false">IF(AD3305&lt;AE3305,AD3305,AE3305)</f>
        <v>Baby Dragon, Cannon, Electro Spirit, Lightning, Mighty Miner, Royal Hogs, Skeletons, The Log</v>
      </c>
      <c r="AG3305" s="7" t="str">
        <f aca="false">IF(AD3305&lt;AE3305,AE3305,AD3305)</f>
        <v>Barbarian Barrel, Cannon Cart, Goblinstein, Lightning, Minions, Mortar, Royal Ghost, Skeletons</v>
      </c>
      <c r="AH3305" s="7" t="str">
        <f aca="false">IF(AD3305=AF3305,AA3305,IF(AA3305="Win","Loss",IF(AA3305="Loss","Win","Draw")))</f>
        <v>Loss</v>
      </c>
      <c r="AI3305" s="7" t="s">
        <v>297</v>
      </c>
    </row>
    <row r="3306" customFormat="false" ht="15" hidden="false" customHeight="true" outlineLevel="0" collapsed="false">
      <c r="A3306" s="7" t="s">
        <v>6919</v>
      </c>
      <c r="B3306" s="7" t="n">
        <v>3</v>
      </c>
      <c r="C3306" s="7" t="s">
        <v>567</v>
      </c>
      <c r="D3306" s="7" t="s">
        <v>568</v>
      </c>
      <c r="E3306" s="7" t="s">
        <v>523</v>
      </c>
      <c r="F3306" s="7" t="s">
        <v>524</v>
      </c>
      <c r="G3306" s="7" t="s">
        <v>3883</v>
      </c>
      <c r="H3306" s="7" t="s">
        <v>163</v>
      </c>
      <c r="I3306" s="7" t="s">
        <v>203</v>
      </c>
      <c r="J3306" s="7" t="s">
        <v>91</v>
      </c>
      <c r="K3306" s="7" t="s">
        <v>159</v>
      </c>
      <c r="L3306" s="7" t="s">
        <v>97</v>
      </c>
      <c r="M3306" s="7" t="s">
        <v>118</v>
      </c>
      <c r="N3306" s="7" t="s">
        <v>150</v>
      </c>
      <c r="O3306" s="7" t="s">
        <v>89</v>
      </c>
      <c r="P3306" s="7" t="s">
        <v>209</v>
      </c>
      <c r="Q3306" s="7" t="s">
        <v>113</v>
      </c>
      <c r="R3306" s="7" t="s">
        <v>108</v>
      </c>
      <c r="S3306" s="7" t="s">
        <v>114</v>
      </c>
      <c r="T3306" s="7" t="s">
        <v>118</v>
      </c>
      <c r="U3306" s="7" t="s">
        <v>88</v>
      </c>
      <c r="V3306" s="7" t="s">
        <v>87</v>
      </c>
      <c r="W3306" s="7" t="s">
        <v>116</v>
      </c>
      <c r="X3306" s="7" t="s">
        <v>115</v>
      </c>
      <c r="Y3306" s="7" t="n">
        <v>1</v>
      </c>
      <c r="Z3306" s="7" t="n">
        <v>0</v>
      </c>
      <c r="AA3306" s="7" t="str">
        <f aca="false">IF(Y3306&gt;Z3306,"Win",IF(Y3306&lt;Z3306,"Loss","Draw"))</f>
        <v>Win</v>
      </c>
      <c r="AB3306" s="7" t="s">
        <v>99</v>
      </c>
      <c r="AC3306" s="7" t="s">
        <v>99</v>
      </c>
      <c r="AD3306" s="7" t="s">
        <v>3885</v>
      </c>
      <c r="AE3306" s="7" t="s">
        <v>3884</v>
      </c>
      <c r="AF3306" s="7" t="str">
        <f aca="false">IF(AD3306&lt;AE3306,AD3306,AE3306)</f>
        <v>Berserker, Dark Prince, Furnace, Giant Snowball, Graveyard, Ice Spirit, Poison, Tesla</v>
      </c>
      <c r="AG3306" s="7" t="str">
        <f aca="false">IF(AD3306&lt;AE3306,AE3306,AD3306)</f>
        <v>Dart Goblin, Electro Spirit, Goblin Barrel, Goblins, Ice Spirit, Inferno Tower, Ronin, The Log</v>
      </c>
      <c r="AH3306" s="7" t="str">
        <f aca="false">IF(AD3306=AF3306,AA3306,IF(AA3306="Win","Loss",IF(AA3306="Loss","Win","Draw")))</f>
        <v>Loss</v>
      </c>
      <c r="AI3306" s="7" t="s">
        <v>297</v>
      </c>
    </row>
    <row r="3307" customFormat="false" ht="15" hidden="false" customHeight="true" outlineLevel="0" collapsed="false">
      <c r="A3307" s="7" t="s">
        <v>6920</v>
      </c>
      <c r="B3307" s="7" t="n">
        <v>1</v>
      </c>
      <c r="C3307" s="7" t="s">
        <v>567</v>
      </c>
      <c r="D3307" s="7" t="s">
        <v>568</v>
      </c>
      <c r="E3307" s="7" t="s">
        <v>523</v>
      </c>
      <c r="F3307" s="7" t="s">
        <v>524</v>
      </c>
      <c r="G3307" s="7" t="s">
        <v>3887</v>
      </c>
      <c r="H3307" s="7" t="s">
        <v>163</v>
      </c>
      <c r="I3307" s="7" t="s">
        <v>141</v>
      </c>
      <c r="J3307" s="7" t="s">
        <v>95</v>
      </c>
      <c r="K3307" s="7" t="s">
        <v>107</v>
      </c>
      <c r="L3307" s="7" t="s">
        <v>177</v>
      </c>
      <c r="M3307" s="7" t="s">
        <v>178</v>
      </c>
      <c r="N3307" s="7" t="s">
        <v>93</v>
      </c>
      <c r="O3307" s="7" t="s">
        <v>150</v>
      </c>
      <c r="P3307" s="7" t="s">
        <v>143</v>
      </c>
      <c r="Q3307" s="7" t="s">
        <v>90</v>
      </c>
      <c r="R3307" s="7" t="s">
        <v>123</v>
      </c>
      <c r="S3307" s="7" t="s">
        <v>124</v>
      </c>
      <c r="T3307" s="7" t="s">
        <v>85</v>
      </c>
      <c r="U3307" s="7" t="s">
        <v>96</v>
      </c>
      <c r="V3307" s="7" t="s">
        <v>126</v>
      </c>
      <c r="W3307" s="7" t="s">
        <v>125</v>
      </c>
      <c r="X3307" s="7" t="s">
        <v>95</v>
      </c>
      <c r="Y3307" s="7" t="n">
        <v>0</v>
      </c>
      <c r="Z3307" s="7" t="n">
        <v>1</v>
      </c>
      <c r="AA3307" s="7" t="str">
        <f aca="false">IF(Y3307&gt;Z3307,"Win",IF(Y3307&lt;Z3307,"Loss","Draw"))</f>
        <v>Loss</v>
      </c>
      <c r="AB3307" s="7" t="s">
        <v>99</v>
      </c>
      <c r="AC3307" s="7" t="s">
        <v>99</v>
      </c>
      <c r="AD3307" s="7" t="s">
        <v>180</v>
      </c>
      <c r="AE3307" s="7" t="s">
        <v>134</v>
      </c>
      <c r="AF3307" s="7" t="str">
        <f aca="false">IF(AD3307&lt;AE3307,AD3307,AE3307)</f>
        <v>Barbarian Barrel, Cannon Cart, Goblinstein, Lightning, Minions, Mortar, Royal Ghost, Skeletons</v>
      </c>
      <c r="AG3307" s="7" t="str">
        <f aca="false">IF(AD3307&lt;AE3307,AE3307,AD3307)</f>
        <v>Barbarian Barrel, Electro Spirit, Fireball, Goblin Cage, Heal Spirit, Lumberjack, Phoenix, Royal Giant</v>
      </c>
      <c r="AH3307" s="7" t="str">
        <f aca="false">IF(AD3307=AF3307,AA3307,IF(AA3307="Win","Loss",IF(AA3307="Loss","Win","Draw")))</f>
        <v>Win</v>
      </c>
      <c r="AI3307" s="7" t="s">
        <v>297</v>
      </c>
    </row>
    <row r="3308" customFormat="false" ht="15" hidden="false" customHeight="true" outlineLevel="0" collapsed="false">
      <c r="A3308" s="7" t="s">
        <v>6920</v>
      </c>
      <c r="B3308" s="7" t="n">
        <v>2</v>
      </c>
      <c r="C3308" s="7" t="s">
        <v>567</v>
      </c>
      <c r="D3308" s="7" t="s">
        <v>568</v>
      </c>
      <c r="E3308" s="7" t="s">
        <v>523</v>
      </c>
      <c r="F3308" s="7" t="s">
        <v>524</v>
      </c>
      <c r="G3308" s="7" t="s">
        <v>3888</v>
      </c>
      <c r="H3308" s="7" t="s">
        <v>163</v>
      </c>
      <c r="I3308" s="7" t="s">
        <v>127</v>
      </c>
      <c r="J3308" s="7" t="s">
        <v>128</v>
      </c>
      <c r="K3308" s="7" t="s">
        <v>129</v>
      </c>
      <c r="L3308" s="7" t="s">
        <v>133</v>
      </c>
      <c r="M3308" s="7" t="s">
        <v>97</v>
      </c>
      <c r="N3308" s="7" t="s">
        <v>86</v>
      </c>
      <c r="O3308" s="7" t="s">
        <v>131</v>
      </c>
      <c r="P3308" s="7" t="s">
        <v>130</v>
      </c>
      <c r="Q3308" s="7" t="s">
        <v>201</v>
      </c>
      <c r="R3308" s="7" t="s">
        <v>202</v>
      </c>
      <c r="S3308" s="7" t="s">
        <v>203</v>
      </c>
      <c r="T3308" s="7" t="s">
        <v>118</v>
      </c>
      <c r="U3308" s="7" t="s">
        <v>157</v>
      </c>
      <c r="V3308" s="7" t="s">
        <v>88</v>
      </c>
      <c r="W3308" s="7" t="s">
        <v>87</v>
      </c>
      <c r="X3308" s="7" t="s">
        <v>204</v>
      </c>
      <c r="Y3308" s="7" t="n">
        <v>0</v>
      </c>
      <c r="Z3308" s="7" t="n">
        <v>1</v>
      </c>
      <c r="AA3308" s="7" t="str">
        <f aca="false">IF(Y3308&gt;Z3308,"Win",IF(Y3308&lt;Z3308,"Loss","Draw"))</f>
        <v>Loss</v>
      </c>
      <c r="AB3308" s="7" t="s">
        <v>99</v>
      </c>
      <c r="AC3308" s="7" t="s">
        <v>99</v>
      </c>
      <c r="AD3308" s="7" t="s">
        <v>595</v>
      </c>
      <c r="AE3308" s="7" t="s">
        <v>206</v>
      </c>
      <c r="AF3308" s="7" t="str">
        <f aca="false">IF(AD3308&lt;AE3308,AD3308,AE3308)</f>
        <v>Arrows, Bandit, Battle Ram, Golden Knight, Mega Knight, Mother Witch, Ronin, Skeleton Dragons</v>
      </c>
      <c r="AG3308" s="7" t="str">
        <f aca="false">IF(AD3308&lt;AE3308,AE3308,AD3308)</f>
        <v>Berserker, Fire Spirit, Goblin Barrel, Ice Spirit, Magic Archer, Royal Delivery, Tesla, Wall Breakers</v>
      </c>
      <c r="AH3308" s="7" t="str">
        <f aca="false">IF(AD3308=AF3308,AA3308,IF(AA3308="Win","Loss",IF(AA3308="Loss","Win","Draw")))</f>
        <v>Loss</v>
      </c>
      <c r="AI3308" s="7" t="s">
        <v>297</v>
      </c>
    </row>
    <row r="3309" customFormat="false" ht="15" hidden="false" customHeight="true" outlineLevel="0" collapsed="false">
      <c r="A3309" s="7" t="s">
        <v>6920</v>
      </c>
      <c r="B3309" s="7" t="n">
        <v>3</v>
      </c>
      <c r="C3309" s="7" t="s">
        <v>567</v>
      </c>
      <c r="D3309" s="7" t="s">
        <v>568</v>
      </c>
      <c r="E3309" s="7" t="s">
        <v>523</v>
      </c>
      <c r="F3309" s="7" t="s">
        <v>524</v>
      </c>
      <c r="G3309" s="7" t="s">
        <v>3889</v>
      </c>
      <c r="H3309" s="7" t="s">
        <v>485</v>
      </c>
      <c r="I3309" s="7" t="s">
        <v>185</v>
      </c>
      <c r="J3309" s="7" t="s">
        <v>83</v>
      </c>
      <c r="K3309" s="7" t="s">
        <v>87</v>
      </c>
      <c r="L3309" s="7" t="s">
        <v>165</v>
      </c>
      <c r="M3309" s="7" t="s">
        <v>85</v>
      </c>
      <c r="N3309" s="7" t="s">
        <v>126</v>
      </c>
      <c r="O3309" s="7" t="s">
        <v>118</v>
      </c>
      <c r="P3309" s="7" t="s">
        <v>89</v>
      </c>
      <c r="Q3309" s="7" t="s">
        <v>84</v>
      </c>
      <c r="R3309" s="7" t="s">
        <v>91</v>
      </c>
      <c r="S3309" s="7" t="s">
        <v>82</v>
      </c>
      <c r="T3309" s="7" t="s">
        <v>97</v>
      </c>
      <c r="U3309" s="7" t="s">
        <v>93</v>
      </c>
      <c r="V3309" s="7" t="s">
        <v>89</v>
      </c>
      <c r="W3309" s="7" t="s">
        <v>150</v>
      </c>
      <c r="X3309" s="7" t="s">
        <v>119</v>
      </c>
      <c r="Y3309" s="7" t="n">
        <v>0</v>
      </c>
      <c r="Z3309" s="7" t="n">
        <v>1</v>
      </c>
      <c r="AA3309" s="7" t="str">
        <f aca="false">IF(Y3309&gt;Z3309,"Win",IF(Y3309&lt;Z3309,"Loss","Draw"))</f>
        <v>Loss</v>
      </c>
      <c r="AB3309" s="7" t="s">
        <v>99</v>
      </c>
      <c r="AC3309" s="7" t="s">
        <v>99</v>
      </c>
      <c r="AD3309" s="7" t="s">
        <v>3891</v>
      </c>
      <c r="AE3309" s="7" t="s">
        <v>3890</v>
      </c>
      <c r="AF3309" s="7" t="str">
        <f aca="false">IF(AD3309&lt;AE3309,AD3309,AE3309)</f>
        <v>Archers, Electro Spirit, Fireball, Goblin Hut, Goblins, Ronin, Royal Hogs, The Log</v>
      </c>
      <c r="AG3309" s="7" t="str">
        <f aca="false">IF(AD3309&lt;AE3309,AE3309,AD3309)</f>
        <v>Executioner, Hog Rider, Ice Spirit, Lightning, Monk, Skeletons, Tesla, The Log</v>
      </c>
      <c r="AH3309" s="7" t="str">
        <f aca="false">IF(AD3309=AF3309,AA3309,IF(AA3309="Win","Loss",IF(AA3309="Loss","Win","Draw")))</f>
        <v>Win</v>
      </c>
      <c r="AI3309" s="7" t="s">
        <v>297</v>
      </c>
    </row>
    <row r="3310" customFormat="false" ht="15" hidden="false" customHeight="true" outlineLevel="0" collapsed="false">
      <c r="A3310" s="7" t="s">
        <v>6921</v>
      </c>
      <c r="B3310" s="7" t="n">
        <v>1</v>
      </c>
      <c r="C3310" s="7" t="s">
        <v>567</v>
      </c>
      <c r="D3310" s="7" t="s">
        <v>568</v>
      </c>
      <c r="E3310" s="7" t="s">
        <v>523</v>
      </c>
      <c r="F3310" s="7" t="s">
        <v>524</v>
      </c>
      <c r="G3310" s="7" t="s">
        <v>3893</v>
      </c>
      <c r="H3310" s="7" t="s">
        <v>485</v>
      </c>
      <c r="I3310" s="7" t="s">
        <v>82</v>
      </c>
      <c r="J3310" s="7" t="s">
        <v>202</v>
      </c>
      <c r="K3310" s="7" t="s">
        <v>87</v>
      </c>
      <c r="L3310" s="7" t="s">
        <v>97</v>
      </c>
      <c r="M3310" s="7" t="s">
        <v>85</v>
      </c>
      <c r="N3310" s="7" t="s">
        <v>126</v>
      </c>
      <c r="O3310" s="7" t="s">
        <v>150</v>
      </c>
      <c r="P3310" s="7" t="s">
        <v>95</v>
      </c>
      <c r="Q3310" s="7" t="s">
        <v>177</v>
      </c>
      <c r="R3310" s="7" t="s">
        <v>95</v>
      </c>
      <c r="S3310" s="7" t="s">
        <v>124</v>
      </c>
      <c r="T3310" s="7" t="s">
        <v>126</v>
      </c>
      <c r="U3310" s="7" t="s">
        <v>257</v>
      </c>
      <c r="V3310" s="7" t="s">
        <v>215</v>
      </c>
      <c r="W3310" s="7" t="s">
        <v>150</v>
      </c>
      <c r="X3310" s="7" t="s">
        <v>93</v>
      </c>
      <c r="Y3310" s="7" t="n">
        <v>1</v>
      </c>
      <c r="Z3310" s="7" t="n">
        <v>0</v>
      </c>
      <c r="AA3310" s="7" t="str">
        <f aca="false">IF(Y3310&gt;Z3310,"Win",IF(Y3310&lt;Z3310,"Loss","Draw"))</f>
        <v>Win</v>
      </c>
      <c r="AB3310" s="7" t="s">
        <v>99</v>
      </c>
      <c r="AC3310" s="7" t="s">
        <v>99</v>
      </c>
      <c r="AD3310" s="7" t="s">
        <v>492</v>
      </c>
      <c r="AE3310" s="7" t="s">
        <v>429</v>
      </c>
      <c r="AF3310" s="7" t="str">
        <f aca="false">IF(AD3310&lt;AE3310,AD3310,AE3310)</f>
        <v>Barbarian Barrel, Electro Spirit, Fireball, Fisherman, Hunter, Royal Ghost, Royal Giant, Skeletons</v>
      </c>
      <c r="AG3310" s="7" t="str">
        <f aca="false">IF(AD3310&lt;AE3310,AE3310,AD3310)</f>
        <v>Barbarian Barrel, Electro Spirit, Lightning, Magic Archer, Ronin, Royal Hogs, Skeletons, Tesla</v>
      </c>
      <c r="AH3310" s="7" t="str">
        <f aca="false">IF(AD3310=AF3310,AA3310,IF(AA3310="Win","Loss",IF(AA3310="Loss","Win","Draw")))</f>
        <v>Loss</v>
      </c>
      <c r="AI3310" s="7" t="s">
        <v>297</v>
      </c>
    </row>
    <row r="3311" customFormat="false" ht="15" hidden="false" customHeight="true" outlineLevel="0" collapsed="false">
      <c r="A3311" s="7" t="s">
        <v>6921</v>
      </c>
      <c r="B3311" s="7" t="n">
        <v>2</v>
      </c>
      <c r="C3311" s="7" t="s">
        <v>567</v>
      </c>
      <c r="D3311" s="7" t="s">
        <v>568</v>
      </c>
      <c r="E3311" s="7" t="s">
        <v>523</v>
      </c>
      <c r="F3311" s="7" t="s">
        <v>524</v>
      </c>
      <c r="G3311" s="7" t="s">
        <v>3894</v>
      </c>
      <c r="H3311" s="7" t="s">
        <v>485</v>
      </c>
      <c r="I3311" s="7" t="s">
        <v>84</v>
      </c>
      <c r="J3311" s="7" t="s">
        <v>158</v>
      </c>
      <c r="K3311" s="7" t="s">
        <v>114</v>
      </c>
      <c r="L3311" s="7" t="s">
        <v>115</v>
      </c>
      <c r="M3311" s="7" t="s">
        <v>447</v>
      </c>
      <c r="N3311" s="7" t="s">
        <v>193</v>
      </c>
      <c r="O3311" s="7" t="s">
        <v>173</v>
      </c>
      <c r="P3311" s="7" t="s">
        <v>130</v>
      </c>
      <c r="Q3311" s="7" t="s">
        <v>172</v>
      </c>
      <c r="R3311" s="7" t="s">
        <v>91</v>
      </c>
      <c r="S3311" s="7" t="s">
        <v>114</v>
      </c>
      <c r="T3311" s="7" t="s">
        <v>242</v>
      </c>
      <c r="U3311" s="7" t="s">
        <v>97</v>
      </c>
      <c r="V3311" s="7" t="s">
        <v>153</v>
      </c>
      <c r="W3311" s="7" t="s">
        <v>116</v>
      </c>
      <c r="X3311" s="7" t="s">
        <v>115</v>
      </c>
      <c r="Y3311" s="7" t="n">
        <v>1</v>
      </c>
      <c r="Z3311" s="7" t="n">
        <v>0</v>
      </c>
      <c r="AA3311" s="7" t="str">
        <f aca="false">IF(Y3311&gt;Z3311,"Win",IF(Y3311&lt;Z3311,"Loss","Draw"))</f>
        <v>Win</v>
      </c>
      <c r="AB3311" s="7" t="s">
        <v>99</v>
      </c>
      <c r="AC3311" s="7" t="s">
        <v>99</v>
      </c>
      <c r="AD3311" s="7" t="s">
        <v>3895</v>
      </c>
      <c r="AE3311" s="7" t="s">
        <v>1416</v>
      </c>
      <c r="AF3311" s="7" t="str">
        <f aca="false">IF(AD3311&lt;AE3311,AD3311,AE3311)</f>
        <v>Archers, Arrows, Bowler, Giant, Giant Snowball, Graveyard, Guards, Zappies</v>
      </c>
      <c r="AG3311" s="7" t="str">
        <f aca="false">IF(AD3311&lt;AE3311,AE3311,AD3311)</f>
        <v>Bomber, Cannon, Giant Snowball, Goblins, Graveyard, Musketeer, Poison, Ronin</v>
      </c>
      <c r="AH3311" s="7" t="str">
        <f aca="false">IF(AD3311=AF3311,AA3311,IF(AA3311="Win","Loss",IF(AA3311="Loss","Win","Draw")))</f>
        <v>Win</v>
      </c>
      <c r="AI3311" s="7" t="s">
        <v>297</v>
      </c>
    </row>
    <row r="3312" customFormat="false" ht="15" hidden="false" customHeight="true" outlineLevel="0" collapsed="false">
      <c r="A3312" s="7" t="s">
        <v>6921</v>
      </c>
      <c r="B3312" s="7" t="n">
        <v>3</v>
      </c>
      <c r="C3312" s="7" t="s">
        <v>567</v>
      </c>
      <c r="D3312" s="7" t="s">
        <v>568</v>
      </c>
      <c r="E3312" s="7" t="s">
        <v>523</v>
      </c>
      <c r="F3312" s="7" t="s">
        <v>524</v>
      </c>
      <c r="G3312" s="7" t="s">
        <v>3896</v>
      </c>
      <c r="H3312" s="7" t="s">
        <v>485</v>
      </c>
      <c r="I3312" s="7" t="s">
        <v>208</v>
      </c>
      <c r="J3312" s="7" t="s">
        <v>186</v>
      </c>
      <c r="K3312" s="7" t="s">
        <v>109</v>
      </c>
      <c r="L3312" s="7" t="s">
        <v>110</v>
      </c>
      <c r="M3312" s="7" t="s">
        <v>112</v>
      </c>
      <c r="N3312" s="7" t="s">
        <v>93</v>
      </c>
      <c r="O3312" s="7" t="s">
        <v>86</v>
      </c>
      <c r="P3312" s="7" t="s">
        <v>188</v>
      </c>
      <c r="Q3312" s="7" t="s">
        <v>203</v>
      </c>
      <c r="R3312" s="7" t="s">
        <v>194</v>
      </c>
      <c r="S3312" s="7" t="s">
        <v>248</v>
      </c>
      <c r="T3312" s="7" t="s">
        <v>234</v>
      </c>
      <c r="U3312" s="7" t="s">
        <v>157</v>
      </c>
      <c r="V3312" s="7" t="s">
        <v>88</v>
      </c>
      <c r="W3312" s="7" t="s">
        <v>118</v>
      </c>
      <c r="X3312" s="7" t="s">
        <v>204</v>
      </c>
      <c r="Y3312" s="7" t="n">
        <v>0</v>
      </c>
      <c r="Z3312" s="7" t="n">
        <v>1</v>
      </c>
      <c r="AA3312" s="7" t="str">
        <f aca="false">IF(Y3312&gt;Z3312,"Win",IF(Y3312&lt;Z3312,"Loss","Draw"))</f>
        <v>Loss</v>
      </c>
      <c r="AB3312" s="7" t="s">
        <v>99</v>
      </c>
      <c r="AC3312" s="7" t="s">
        <v>99</v>
      </c>
      <c r="AD3312" s="7" t="s">
        <v>832</v>
      </c>
      <c r="AE3312" s="7" t="s">
        <v>3897</v>
      </c>
      <c r="AF3312" s="7" t="str">
        <f aca="false">IF(AD3312&lt;AE3312,AD3312,AE3312)</f>
        <v>Archer Queen, Berserker, Bomb Tower, Fire Spirit, Goblin Barrel, Ice Spirit, Princess, Royal Delivery</v>
      </c>
      <c r="AG3312" s="7" t="str">
        <f aca="false">IF(AD3312&lt;AE3312,AE3312,AD3312)</f>
        <v>Balloon, Fireball, Lava Hound, Skeleton Dragons, Spirit Empress, Tombstone, Valkyrie, Zap</v>
      </c>
      <c r="AH3312" s="7" t="str">
        <f aca="false">IF(AD3312=AF3312,AA3312,IF(AA3312="Win","Loss",IF(AA3312="Loss","Win","Draw")))</f>
        <v>Win</v>
      </c>
      <c r="AI3312" s="7" t="s">
        <v>297</v>
      </c>
    </row>
    <row r="3313" customFormat="false" ht="15" hidden="false" customHeight="true" outlineLevel="0" collapsed="false">
      <c r="A3313" s="7" t="s">
        <v>6922</v>
      </c>
      <c r="B3313" s="7" t="n">
        <v>1</v>
      </c>
      <c r="C3313" s="7" t="s">
        <v>567</v>
      </c>
      <c r="D3313" s="7" t="s">
        <v>568</v>
      </c>
      <c r="E3313" s="7" t="s">
        <v>523</v>
      </c>
      <c r="F3313" s="7" t="s">
        <v>524</v>
      </c>
      <c r="G3313" s="7" t="s">
        <v>3899</v>
      </c>
      <c r="H3313" s="7" t="s">
        <v>485</v>
      </c>
      <c r="I3313" s="7" t="s">
        <v>177</v>
      </c>
      <c r="J3313" s="7" t="s">
        <v>188</v>
      </c>
      <c r="K3313" s="7" t="s">
        <v>83</v>
      </c>
      <c r="L3313" s="7" t="s">
        <v>133</v>
      </c>
      <c r="M3313" s="7" t="s">
        <v>215</v>
      </c>
      <c r="N3313" s="7" t="s">
        <v>93</v>
      </c>
      <c r="O3313" s="7" t="s">
        <v>86</v>
      </c>
      <c r="P3313" s="7" t="s">
        <v>89</v>
      </c>
      <c r="Q3313" s="7" t="s">
        <v>185</v>
      </c>
      <c r="R3313" s="7" t="s">
        <v>128</v>
      </c>
      <c r="S3313" s="7" t="s">
        <v>284</v>
      </c>
      <c r="T3313" s="7" t="s">
        <v>115</v>
      </c>
      <c r="U3313" s="7" t="s">
        <v>158</v>
      </c>
      <c r="V3313" s="7" t="s">
        <v>173</v>
      </c>
      <c r="W3313" s="7" t="s">
        <v>187</v>
      </c>
      <c r="X3313" s="7" t="s">
        <v>785</v>
      </c>
      <c r="Y3313" s="7" t="n">
        <v>0</v>
      </c>
      <c r="Z3313" s="7" t="n">
        <v>3</v>
      </c>
      <c r="AA3313" s="7" t="str">
        <f aca="false">IF(Y3313&gt;Z3313,"Win",IF(Y3313&lt;Z3313,"Loss","Draw"))</f>
        <v>Loss</v>
      </c>
      <c r="AB3313" s="7" t="s">
        <v>99</v>
      </c>
      <c r="AC3313" s="7" t="s">
        <v>99</v>
      </c>
      <c r="AD3313" s="7" t="s">
        <v>494</v>
      </c>
      <c r="AE3313" s="7" t="s">
        <v>787</v>
      </c>
      <c r="AF3313" s="7" t="str">
        <f aca="false">IF(AD3313&lt;AE3313,AD3313,AE3313)</f>
        <v>Bowler, Executioner, Freeze, Golden Knight, Graveyard, Inferno Dragon, Tornado, Zappies</v>
      </c>
      <c r="AG3313" s="7" t="str">
        <f aca="false">IF(AD3313&lt;AE3313,AE3313,AD3313)</f>
        <v>Fireball, Fisherman, Monk, Mother Witch, Royal Giant, Skeleton Dragons, The Log, Tombstone</v>
      </c>
      <c r="AH3313" s="7" t="str">
        <f aca="false">IF(AD3313=AF3313,AA3313,IF(AA3313="Win","Loss",IF(AA3313="Loss","Win","Draw")))</f>
        <v>Win</v>
      </c>
      <c r="AI3313" s="7" t="s">
        <v>297</v>
      </c>
    </row>
    <row r="3314" customFormat="false" ht="15" hidden="false" customHeight="true" outlineLevel="0" collapsed="false">
      <c r="A3314" s="7" t="s">
        <v>6922</v>
      </c>
      <c r="B3314" s="7" t="n">
        <v>2</v>
      </c>
      <c r="C3314" s="7" t="s">
        <v>567</v>
      </c>
      <c r="D3314" s="7" t="s">
        <v>568</v>
      </c>
      <c r="E3314" s="7" t="s">
        <v>523</v>
      </c>
      <c r="F3314" s="7" t="s">
        <v>524</v>
      </c>
      <c r="G3314" s="7" t="s">
        <v>3900</v>
      </c>
      <c r="H3314" s="7" t="s">
        <v>485</v>
      </c>
      <c r="I3314" s="7" t="s">
        <v>152</v>
      </c>
      <c r="J3314" s="7" t="s">
        <v>128</v>
      </c>
      <c r="K3314" s="7" t="s">
        <v>107</v>
      </c>
      <c r="L3314" s="7" t="s">
        <v>306</v>
      </c>
      <c r="M3314" s="7" t="s">
        <v>85</v>
      </c>
      <c r="N3314" s="7" t="s">
        <v>307</v>
      </c>
      <c r="O3314" s="7" t="s">
        <v>187</v>
      </c>
      <c r="P3314" s="7" t="s">
        <v>95</v>
      </c>
      <c r="Q3314" s="7" t="s">
        <v>109</v>
      </c>
      <c r="R3314" s="7" t="s">
        <v>188</v>
      </c>
      <c r="S3314" s="7" t="s">
        <v>208</v>
      </c>
      <c r="T3314" s="7" t="s">
        <v>110</v>
      </c>
      <c r="U3314" s="7" t="s">
        <v>86</v>
      </c>
      <c r="V3314" s="7" t="s">
        <v>88</v>
      </c>
      <c r="W3314" s="7" t="s">
        <v>93</v>
      </c>
      <c r="X3314" s="7" t="s">
        <v>112</v>
      </c>
      <c r="Y3314" s="7" t="n">
        <v>1</v>
      </c>
      <c r="Z3314" s="7" t="n">
        <v>0</v>
      </c>
      <c r="AA3314" s="7" t="str">
        <f aca="false">IF(Y3314&gt;Z3314,"Win",IF(Y3314&lt;Z3314,"Loss","Draw"))</f>
        <v>Win</v>
      </c>
      <c r="AB3314" s="7" t="s">
        <v>99</v>
      </c>
      <c r="AC3314" s="7" t="s">
        <v>99</v>
      </c>
      <c r="AD3314" s="7" t="s">
        <v>603</v>
      </c>
      <c r="AE3314" s="7" t="s">
        <v>368</v>
      </c>
      <c r="AF3314" s="7" t="str">
        <f aca="false">IF(AD3314&lt;AE3314,AD3314,AE3314)</f>
        <v>Baby Dragon, Barbarian Barrel, Goblin Cage, Golden Knight, Golem, Ice Wizard, Lightning, Tornado</v>
      </c>
      <c r="AG3314" s="7" t="str">
        <f aca="false">IF(AD3314&lt;AE3314,AE3314,AD3314)</f>
        <v>Berserker, Fireball, Lava Hound, Skeleton Dragons, Spirit Empress, Tombstone, Valkyrie, Zap</v>
      </c>
      <c r="AH3314" s="7" t="str">
        <f aca="false">IF(AD3314=AF3314,AA3314,IF(AA3314="Win","Loss",IF(AA3314="Loss","Win","Draw")))</f>
        <v>Win</v>
      </c>
      <c r="AI3314" s="7" t="s">
        <v>297</v>
      </c>
    </row>
    <row r="3315" customFormat="false" ht="15" hidden="false" customHeight="true" outlineLevel="0" collapsed="false">
      <c r="A3315" s="7" t="s">
        <v>6922</v>
      </c>
      <c r="B3315" s="7" t="n">
        <v>3</v>
      </c>
      <c r="C3315" s="7" t="s">
        <v>567</v>
      </c>
      <c r="D3315" s="7" t="s">
        <v>568</v>
      </c>
      <c r="E3315" s="7" t="s">
        <v>523</v>
      </c>
      <c r="F3315" s="7" t="s">
        <v>524</v>
      </c>
      <c r="G3315" s="7" t="s">
        <v>3901</v>
      </c>
      <c r="H3315" s="7" t="s">
        <v>163</v>
      </c>
      <c r="I3315" s="7" t="s">
        <v>137</v>
      </c>
      <c r="J3315" s="7" t="s">
        <v>202</v>
      </c>
      <c r="K3315" s="7" t="s">
        <v>114</v>
      </c>
      <c r="L3315" s="7" t="s">
        <v>97</v>
      </c>
      <c r="M3315" s="7" t="s">
        <v>88</v>
      </c>
      <c r="N3315" s="7" t="s">
        <v>116</v>
      </c>
      <c r="O3315" s="7" t="s">
        <v>157</v>
      </c>
      <c r="P3315" s="7" t="s">
        <v>87</v>
      </c>
      <c r="Q3315" s="7" t="s">
        <v>153</v>
      </c>
      <c r="R3315" s="7" t="s">
        <v>194</v>
      </c>
      <c r="S3315" s="7" t="s">
        <v>126</v>
      </c>
      <c r="T3315" s="7" t="s">
        <v>165</v>
      </c>
      <c r="U3315" s="7" t="s">
        <v>97</v>
      </c>
      <c r="V3315" s="7" t="s">
        <v>164</v>
      </c>
      <c r="W3315" s="7" t="s">
        <v>204</v>
      </c>
      <c r="X3315" s="7" t="s">
        <v>89</v>
      </c>
      <c r="Y3315" s="7" t="n">
        <v>1</v>
      </c>
      <c r="Z3315" s="7" t="n">
        <v>0</v>
      </c>
      <c r="AA3315" s="7" t="str">
        <f aca="false">IF(Y3315&gt;Z3315,"Win",IF(Y3315&lt;Z3315,"Loss","Draw"))</f>
        <v>Win</v>
      </c>
      <c r="AB3315" s="7" t="s">
        <v>99</v>
      </c>
      <c r="AC3315" s="7" t="s">
        <v>99</v>
      </c>
      <c r="AD3315" s="7" t="s">
        <v>3902</v>
      </c>
      <c r="AE3315" s="7" t="s">
        <v>1404</v>
      </c>
      <c r="AF3315" s="7" t="str">
        <f aca="false">IF(AD3315&lt;AE3315,AD3315,AE3315)</f>
        <v>Archer Queen, Cannon, Earthquake, Hog Rider, Ronin, Royal Delivery, Skeletons, The Log</v>
      </c>
      <c r="AG3315" s="7" t="str">
        <f aca="false">IF(AD3315&lt;AE3315,AE3315,AD3315)</f>
        <v>Berserker, Fire Spirit, Giant Snowball, Goblin Drill, Magic Archer, Poison, Ronin, Tesla</v>
      </c>
      <c r="AH3315" s="7" t="str">
        <f aca="false">IF(AD3315=AF3315,AA3315,IF(AA3315="Win","Loss",IF(AA3315="Loss","Win","Draw")))</f>
        <v>Loss</v>
      </c>
      <c r="AI3315" s="7" t="s">
        <v>297</v>
      </c>
    </row>
    <row r="3316" customFormat="false" ht="15" hidden="false" customHeight="true" outlineLevel="0" collapsed="false">
      <c r="A3316" s="7" t="s">
        <v>6923</v>
      </c>
      <c r="B3316" s="7" t="n">
        <v>1</v>
      </c>
      <c r="C3316" s="7" t="s">
        <v>567</v>
      </c>
      <c r="D3316" s="7" t="s">
        <v>568</v>
      </c>
      <c r="E3316" s="7" t="s">
        <v>523</v>
      </c>
      <c r="F3316" s="7" t="s">
        <v>524</v>
      </c>
      <c r="G3316" s="7" t="s">
        <v>3904</v>
      </c>
      <c r="H3316" s="7" t="s">
        <v>163</v>
      </c>
      <c r="I3316" s="7" t="s">
        <v>201</v>
      </c>
      <c r="J3316" s="7" t="s">
        <v>202</v>
      </c>
      <c r="K3316" s="7" t="s">
        <v>123</v>
      </c>
      <c r="L3316" s="7" t="s">
        <v>111</v>
      </c>
      <c r="M3316" s="7" t="s">
        <v>88</v>
      </c>
      <c r="N3316" s="7" t="s">
        <v>187</v>
      </c>
      <c r="O3316" s="7" t="s">
        <v>95</v>
      </c>
      <c r="P3316" s="7" t="s">
        <v>234</v>
      </c>
      <c r="Q3316" s="7" t="s">
        <v>152</v>
      </c>
      <c r="R3316" s="7" t="s">
        <v>128</v>
      </c>
      <c r="S3316" s="7" t="s">
        <v>107</v>
      </c>
      <c r="T3316" s="7" t="s">
        <v>306</v>
      </c>
      <c r="U3316" s="7" t="s">
        <v>85</v>
      </c>
      <c r="V3316" s="7" t="s">
        <v>307</v>
      </c>
      <c r="W3316" s="7" t="s">
        <v>187</v>
      </c>
      <c r="X3316" s="7" t="s">
        <v>95</v>
      </c>
      <c r="Y3316" s="7" t="n">
        <v>0</v>
      </c>
      <c r="Z3316" s="7" t="n">
        <v>3</v>
      </c>
      <c r="AA3316" s="7" t="str">
        <f aca="false">IF(Y3316&gt;Z3316,"Win",IF(Y3316&lt;Z3316,"Loss","Draw"))</f>
        <v>Loss</v>
      </c>
      <c r="AB3316" s="7" t="s">
        <v>99</v>
      </c>
      <c r="AC3316" s="7" t="s">
        <v>99</v>
      </c>
      <c r="AD3316" s="7" t="s">
        <v>295</v>
      </c>
      <c r="AE3316" s="7" t="s">
        <v>603</v>
      </c>
      <c r="AF3316" s="7" t="str">
        <f aca="false">IF(AD3316&lt;AE3316,AD3316,AE3316)</f>
        <v>Baby Dragon, Barbarian Barrel, Goblin Cage, Golden Knight, Golem, Ice Wizard, Lightning, Tornado</v>
      </c>
      <c r="AG3316" s="7" t="str">
        <f aca="false">IF(AD3316&lt;AE3316,AE3316,AD3316)</f>
        <v>Barbarian Barrel, Berserker, Bomb Tower, Goblinstein, Magic Archer, Miner, Tornado, Wall Breakers</v>
      </c>
      <c r="AH3316" s="7" t="str">
        <f aca="false">IF(AD3316=AF3316,AA3316,IF(AA3316="Win","Loss",IF(AA3316="Loss","Win","Draw")))</f>
        <v>Win</v>
      </c>
      <c r="AI3316" s="7" t="s">
        <v>297</v>
      </c>
    </row>
    <row r="3317" customFormat="false" ht="15" hidden="false" customHeight="true" outlineLevel="0" collapsed="false">
      <c r="A3317" s="7" t="s">
        <v>6923</v>
      </c>
      <c r="B3317" s="7" t="n">
        <v>2</v>
      </c>
      <c r="C3317" s="7" t="s">
        <v>567</v>
      </c>
      <c r="D3317" s="7" t="s">
        <v>568</v>
      </c>
      <c r="E3317" s="7" t="s">
        <v>523</v>
      </c>
      <c r="F3317" s="7" t="s">
        <v>524</v>
      </c>
      <c r="G3317" s="7" t="s">
        <v>3905</v>
      </c>
      <c r="H3317" s="7" t="s">
        <v>485</v>
      </c>
      <c r="I3317" s="7" t="s">
        <v>137</v>
      </c>
      <c r="J3317" s="7" t="s">
        <v>194</v>
      </c>
      <c r="K3317" s="7" t="s">
        <v>114</v>
      </c>
      <c r="L3317" s="7" t="s">
        <v>97</v>
      </c>
      <c r="M3317" s="7" t="s">
        <v>116</v>
      </c>
      <c r="N3317" s="7" t="s">
        <v>157</v>
      </c>
      <c r="O3317" s="7" t="s">
        <v>126</v>
      </c>
      <c r="P3317" s="7" t="s">
        <v>87</v>
      </c>
      <c r="Q3317" s="7" t="s">
        <v>172</v>
      </c>
      <c r="R3317" s="7" t="s">
        <v>186</v>
      </c>
      <c r="S3317" s="7" t="s">
        <v>83</v>
      </c>
      <c r="T3317" s="7" t="s">
        <v>193</v>
      </c>
      <c r="U3317" s="7" t="s">
        <v>111</v>
      </c>
      <c r="V3317" s="7" t="s">
        <v>234</v>
      </c>
      <c r="W3317" s="7" t="s">
        <v>130</v>
      </c>
      <c r="X3317" s="7" t="s">
        <v>109</v>
      </c>
      <c r="Y3317" s="7" t="n">
        <v>1</v>
      </c>
      <c r="Z3317" s="7" t="n">
        <v>0</v>
      </c>
      <c r="AA3317" s="7" t="str">
        <f aca="false">IF(Y3317&gt;Z3317,"Win",IF(Y3317&lt;Z3317,"Loss","Draw"))</f>
        <v>Win</v>
      </c>
      <c r="AB3317" s="7" t="s">
        <v>99</v>
      </c>
      <c r="AC3317" s="7" t="s">
        <v>99</v>
      </c>
      <c r="AD3317" s="7" t="s">
        <v>1126</v>
      </c>
      <c r="AE3317" s="7" t="s">
        <v>2093</v>
      </c>
      <c r="AF3317" s="7" t="str">
        <f aca="false">IF(AD3317&lt;AE3317,AD3317,AE3317)</f>
        <v>Archer Queen, Fire Spirit, Giant Snowball, Goblin Drill, Poison, Ronin, Skeletons, Tesla</v>
      </c>
      <c r="AG3317" s="7" t="str">
        <f aca="false">IF(AD3317&lt;AE3317,AE3317,AD3317)</f>
        <v>Arrows, Balloon, Bomb Tower, Guards, Miner, Monk, Musketeer, Zap</v>
      </c>
      <c r="AH3317" s="7" t="str">
        <f aca="false">IF(AD3317=AF3317,AA3317,IF(AA3317="Win","Loss",IF(AA3317="Loss","Win","Draw")))</f>
        <v>Win</v>
      </c>
      <c r="AI3317" s="7" t="s">
        <v>297</v>
      </c>
    </row>
    <row r="3318" customFormat="false" ht="15" hidden="false" customHeight="true" outlineLevel="0" collapsed="false">
      <c r="A3318" s="7" t="s">
        <v>6923</v>
      </c>
      <c r="B3318" s="7" t="n">
        <v>3</v>
      </c>
      <c r="C3318" s="7" t="s">
        <v>567</v>
      </c>
      <c r="D3318" s="7" t="s">
        <v>568</v>
      </c>
      <c r="E3318" s="7" t="s">
        <v>523</v>
      </c>
      <c r="F3318" s="7" t="s">
        <v>524</v>
      </c>
      <c r="G3318" s="7" t="s">
        <v>3906</v>
      </c>
      <c r="H3318" s="7" t="s">
        <v>163</v>
      </c>
      <c r="I3318" s="7" t="s">
        <v>92</v>
      </c>
      <c r="J3318" s="7" t="s">
        <v>158</v>
      </c>
      <c r="K3318" s="7" t="s">
        <v>90</v>
      </c>
      <c r="L3318" s="7" t="s">
        <v>93</v>
      </c>
      <c r="M3318" s="7" t="s">
        <v>159</v>
      </c>
      <c r="N3318" s="7" t="s">
        <v>96</v>
      </c>
      <c r="O3318" s="7" t="s">
        <v>94</v>
      </c>
      <c r="P3318" s="7" t="s">
        <v>150</v>
      </c>
      <c r="Q3318" s="7" t="s">
        <v>90</v>
      </c>
      <c r="R3318" s="7" t="s">
        <v>91</v>
      </c>
      <c r="S3318" s="7" t="s">
        <v>92</v>
      </c>
      <c r="T3318" s="7" t="s">
        <v>96</v>
      </c>
      <c r="U3318" s="7" t="s">
        <v>94</v>
      </c>
      <c r="V3318" s="7" t="s">
        <v>125</v>
      </c>
      <c r="W3318" s="7" t="s">
        <v>150</v>
      </c>
      <c r="X3318" s="7" t="s">
        <v>93</v>
      </c>
      <c r="Y3318" s="7" t="n">
        <v>3</v>
      </c>
      <c r="Z3318" s="7" t="n">
        <v>0</v>
      </c>
      <c r="AA3318" s="7" t="str">
        <f aca="false">IF(Y3318&gt;Z3318,"Win",IF(Y3318&lt;Z3318,"Loss","Draw"))</f>
        <v>Win</v>
      </c>
      <c r="AB3318" s="7" t="s">
        <v>99</v>
      </c>
      <c r="AC3318" s="7" t="s">
        <v>99</v>
      </c>
      <c r="AD3318" s="7" t="s">
        <v>967</v>
      </c>
      <c r="AE3318" s="7" t="s">
        <v>635</v>
      </c>
      <c r="AF3318" s="7" t="str">
        <f aca="false">IF(AD3318&lt;AE3318,AD3318,AE3318)</f>
        <v>Bowler, Dart Goblin, Electro Spirit, Fireball, Minions, Mortar, Rascals, Skeleton Barrel</v>
      </c>
      <c r="AG3318" s="7" t="str">
        <f aca="false">IF(AD3318&lt;AE3318,AE3318,AD3318)</f>
        <v>Cannon Cart, Electro Spirit, Fireball, Goblins, Minions, Mortar, Rascals, Skeleton Barrel</v>
      </c>
      <c r="AH3318" s="7" t="str">
        <f aca="false">IF(AD3318=AF3318,AA3318,IF(AA3318="Win","Loss",IF(AA3318="Loss","Win","Draw")))</f>
        <v>Win</v>
      </c>
      <c r="AI3318" s="7" t="s">
        <v>297</v>
      </c>
    </row>
    <row r="3319" customFormat="false" ht="15" hidden="false" customHeight="true" outlineLevel="0" collapsed="false">
      <c r="A3319" s="7" t="s">
        <v>6924</v>
      </c>
      <c r="B3319" s="7" t="n">
        <v>1</v>
      </c>
      <c r="C3319" s="7" t="s">
        <v>567</v>
      </c>
      <c r="D3319" s="7" t="s">
        <v>568</v>
      </c>
      <c r="E3319" s="7" t="s">
        <v>523</v>
      </c>
      <c r="F3319" s="7" t="s">
        <v>524</v>
      </c>
      <c r="G3319" s="7" t="s">
        <v>3908</v>
      </c>
      <c r="H3319" s="7" t="s">
        <v>163</v>
      </c>
      <c r="I3319" s="7" t="s">
        <v>185</v>
      </c>
      <c r="J3319" s="7" t="s">
        <v>128</v>
      </c>
      <c r="K3319" s="7" t="s">
        <v>284</v>
      </c>
      <c r="L3319" s="7" t="s">
        <v>115</v>
      </c>
      <c r="M3319" s="7" t="s">
        <v>158</v>
      </c>
      <c r="N3319" s="7" t="s">
        <v>173</v>
      </c>
      <c r="O3319" s="7" t="s">
        <v>187</v>
      </c>
      <c r="P3319" s="7" t="s">
        <v>785</v>
      </c>
      <c r="Q3319" s="7" t="s">
        <v>137</v>
      </c>
      <c r="R3319" s="7" t="s">
        <v>202</v>
      </c>
      <c r="S3319" s="7" t="s">
        <v>114</v>
      </c>
      <c r="T3319" s="7" t="s">
        <v>126</v>
      </c>
      <c r="U3319" s="7" t="s">
        <v>157</v>
      </c>
      <c r="V3319" s="7" t="s">
        <v>108</v>
      </c>
      <c r="W3319" s="7" t="s">
        <v>153</v>
      </c>
      <c r="X3319" s="7" t="s">
        <v>116</v>
      </c>
      <c r="Y3319" s="7" t="n">
        <v>1</v>
      </c>
      <c r="Z3319" s="7" t="n">
        <v>0</v>
      </c>
      <c r="AA3319" s="7" t="str">
        <f aca="false">IF(Y3319&gt;Z3319,"Win",IF(Y3319&lt;Z3319,"Loss","Draw"))</f>
        <v>Win</v>
      </c>
      <c r="AB3319" s="7" t="s">
        <v>99</v>
      </c>
      <c r="AC3319" s="7" t="s">
        <v>99</v>
      </c>
      <c r="AD3319" s="7" t="s">
        <v>787</v>
      </c>
      <c r="AE3319" s="7" t="s">
        <v>2281</v>
      </c>
      <c r="AF3319" s="7" t="str">
        <f aca="false">IF(AD3319&lt;AE3319,AD3319,AE3319)</f>
        <v>Bowler, Executioner, Freeze, Golden Knight, Graveyard, Inferno Dragon, Tornado, Zappies</v>
      </c>
      <c r="AG3319" s="7" t="str">
        <f aca="false">IF(AD3319&lt;AE3319,AE3319,AD3319)</f>
        <v>Cannon, Dark Prince, Fire Spirit, Giant Snowball, Goblin Drill, Magic Archer, Poison, Skeletons</v>
      </c>
      <c r="AH3319" s="7" t="str">
        <f aca="false">IF(AD3319=AF3319,AA3319,IF(AA3319="Win","Loss",IF(AA3319="Loss","Win","Draw")))</f>
        <v>Win</v>
      </c>
      <c r="AI3319" s="7" t="s">
        <v>297</v>
      </c>
    </row>
    <row r="3320" customFormat="false" ht="15" hidden="false" customHeight="true" outlineLevel="0" collapsed="false">
      <c r="A3320" s="7" t="s">
        <v>6924</v>
      </c>
      <c r="B3320" s="7" t="n">
        <v>2</v>
      </c>
      <c r="C3320" s="7" t="s">
        <v>567</v>
      </c>
      <c r="D3320" s="7" t="s">
        <v>568</v>
      </c>
      <c r="E3320" s="7" t="s">
        <v>523</v>
      </c>
      <c r="F3320" s="7" t="s">
        <v>524</v>
      </c>
      <c r="G3320" s="7" t="s">
        <v>3909</v>
      </c>
      <c r="H3320" s="7" t="s">
        <v>163</v>
      </c>
      <c r="I3320" s="7" t="s">
        <v>177</v>
      </c>
      <c r="J3320" s="7" t="s">
        <v>188</v>
      </c>
      <c r="K3320" s="7" t="s">
        <v>83</v>
      </c>
      <c r="L3320" s="7" t="s">
        <v>257</v>
      </c>
      <c r="M3320" s="7" t="s">
        <v>215</v>
      </c>
      <c r="N3320" s="7" t="s">
        <v>93</v>
      </c>
      <c r="O3320" s="7" t="s">
        <v>86</v>
      </c>
      <c r="P3320" s="7" t="s">
        <v>95</v>
      </c>
      <c r="Q3320" s="7" t="s">
        <v>107</v>
      </c>
      <c r="R3320" s="7" t="s">
        <v>95</v>
      </c>
      <c r="S3320" s="7" t="s">
        <v>141</v>
      </c>
      <c r="T3320" s="7" t="s">
        <v>85</v>
      </c>
      <c r="U3320" s="7" t="s">
        <v>177</v>
      </c>
      <c r="V3320" s="7" t="s">
        <v>150</v>
      </c>
      <c r="W3320" s="7" t="s">
        <v>178</v>
      </c>
      <c r="X3320" s="7" t="s">
        <v>143</v>
      </c>
      <c r="Y3320" s="7" t="n">
        <v>0</v>
      </c>
      <c r="Z3320" s="7" t="n">
        <v>1</v>
      </c>
      <c r="AA3320" s="7" t="str">
        <f aca="false">IF(Y3320&gt;Z3320,"Win",IF(Y3320&lt;Z3320,"Loss","Draw"))</f>
        <v>Loss</v>
      </c>
      <c r="AB3320" s="7" t="s">
        <v>99</v>
      </c>
      <c r="AC3320" s="7" t="s">
        <v>99</v>
      </c>
      <c r="AD3320" s="7" t="s">
        <v>3910</v>
      </c>
      <c r="AE3320" s="7" t="s">
        <v>1058</v>
      </c>
      <c r="AF3320" s="7" t="str">
        <f aca="false">IF(AD3320&lt;AE3320,AD3320,AE3320)</f>
        <v>Barbarian Barrel, Electro Spirit, Goblin Cage, Heal Spirit, Lightning, Lumberjack, Phoenix, Royal Giant</v>
      </c>
      <c r="AG3320" s="7" t="str">
        <f aca="false">IF(AD3320&lt;AE3320,AE3320,AD3320)</f>
        <v>Barbarian Barrel, Fireball, Fisherman, Hunter, Monk, Royal Giant, Skeleton Dragons, Tombstone</v>
      </c>
      <c r="AH3320" s="7" t="str">
        <f aca="false">IF(AD3320=AF3320,AA3320,IF(AA3320="Win","Loss",IF(AA3320="Loss","Win","Draw")))</f>
        <v>Win</v>
      </c>
      <c r="AI3320" s="7" t="s">
        <v>297</v>
      </c>
    </row>
    <row r="3321" customFormat="false" ht="15" hidden="false" customHeight="true" outlineLevel="0" collapsed="false">
      <c r="A3321" s="7" t="s">
        <v>6924</v>
      </c>
      <c r="B3321" s="7" t="n">
        <v>3</v>
      </c>
      <c r="C3321" s="7" t="s">
        <v>567</v>
      </c>
      <c r="D3321" s="7" t="s">
        <v>568</v>
      </c>
      <c r="E3321" s="7" t="s">
        <v>523</v>
      </c>
      <c r="F3321" s="7" t="s">
        <v>524</v>
      </c>
      <c r="G3321" s="7" t="s">
        <v>3911</v>
      </c>
      <c r="H3321" s="7" t="s">
        <v>163</v>
      </c>
      <c r="I3321" s="7" t="s">
        <v>201</v>
      </c>
      <c r="J3321" s="7" t="s">
        <v>202</v>
      </c>
      <c r="K3321" s="7" t="s">
        <v>203</v>
      </c>
      <c r="L3321" s="7" t="s">
        <v>97</v>
      </c>
      <c r="M3321" s="7" t="s">
        <v>157</v>
      </c>
      <c r="N3321" s="7" t="s">
        <v>118</v>
      </c>
      <c r="O3321" s="7" t="s">
        <v>204</v>
      </c>
      <c r="P3321" s="7" t="s">
        <v>87</v>
      </c>
      <c r="Q3321" s="7" t="s">
        <v>82</v>
      </c>
      <c r="R3321" s="7" t="s">
        <v>83</v>
      </c>
      <c r="S3321" s="7" t="s">
        <v>87</v>
      </c>
      <c r="T3321" s="7" t="s">
        <v>89</v>
      </c>
      <c r="U3321" s="7" t="s">
        <v>93</v>
      </c>
      <c r="V3321" s="7" t="s">
        <v>118</v>
      </c>
      <c r="W3321" s="7" t="s">
        <v>88</v>
      </c>
      <c r="X3321" s="7" t="s">
        <v>86</v>
      </c>
      <c r="Y3321" s="7" t="n">
        <v>1</v>
      </c>
      <c r="Z3321" s="7" t="n">
        <v>0</v>
      </c>
      <c r="AA3321" s="7" t="str">
        <f aca="false">IF(Y3321&gt;Z3321,"Win",IF(Y3321&lt;Z3321,"Loss","Draw"))</f>
        <v>Win</v>
      </c>
      <c r="AB3321" s="7" t="s">
        <v>99</v>
      </c>
      <c r="AC3321" s="7" t="s">
        <v>99</v>
      </c>
      <c r="AD3321" s="7" t="s">
        <v>1001</v>
      </c>
      <c r="AE3321" s="7" t="s">
        <v>2285</v>
      </c>
      <c r="AF3321" s="7" t="str">
        <f aca="false">IF(AD3321&lt;AE3321,AD3321,AE3321)</f>
        <v>Berserker, Fireball, Ice Spirit, Monk, Royal Hogs, Skeleton Dragons, Tesla, The Log</v>
      </c>
      <c r="AG3321" s="7" t="str">
        <f aca="false">IF(AD3321&lt;AE3321,AE3321,AD3321)</f>
        <v>Fire Spirit, Goblin Barrel, Ice Spirit, Magic Archer, Ronin, Royal Delivery, Tesla, Wall Breakers</v>
      </c>
      <c r="AH3321" s="7" t="str">
        <f aca="false">IF(AD3321=AF3321,AA3321,IF(AA3321="Win","Loss",IF(AA3321="Loss","Win","Draw")))</f>
        <v>Loss</v>
      </c>
      <c r="AI3321" s="7" t="s">
        <v>297</v>
      </c>
    </row>
    <row r="3322" customFormat="false" ht="15" hidden="false" customHeight="true" outlineLevel="0" collapsed="false">
      <c r="A3322" s="7" t="s">
        <v>6925</v>
      </c>
      <c r="B3322" s="7" t="n">
        <v>1</v>
      </c>
      <c r="C3322" s="7" t="s">
        <v>567</v>
      </c>
      <c r="D3322" s="7" t="s">
        <v>568</v>
      </c>
      <c r="E3322" s="7" t="s">
        <v>613</v>
      </c>
      <c r="F3322" s="7" t="s">
        <v>614</v>
      </c>
      <c r="G3322" s="7" t="s">
        <v>5143</v>
      </c>
      <c r="H3322" s="7" t="s">
        <v>485</v>
      </c>
      <c r="I3322" s="7" t="s">
        <v>201</v>
      </c>
      <c r="J3322" s="7" t="s">
        <v>202</v>
      </c>
      <c r="K3322" s="7" t="s">
        <v>123</v>
      </c>
      <c r="L3322" s="7" t="s">
        <v>111</v>
      </c>
      <c r="M3322" s="7" t="s">
        <v>187</v>
      </c>
      <c r="N3322" s="7" t="s">
        <v>126</v>
      </c>
      <c r="O3322" s="7" t="s">
        <v>95</v>
      </c>
      <c r="P3322" s="7" t="s">
        <v>234</v>
      </c>
      <c r="Q3322" s="7" t="s">
        <v>107</v>
      </c>
      <c r="R3322" s="7" t="s">
        <v>128</v>
      </c>
      <c r="S3322" s="7" t="s">
        <v>152</v>
      </c>
      <c r="T3322" s="7" t="s">
        <v>306</v>
      </c>
      <c r="U3322" s="7" t="s">
        <v>85</v>
      </c>
      <c r="V3322" s="7" t="s">
        <v>187</v>
      </c>
      <c r="W3322" s="7" t="s">
        <v>95</v>
      </c>
      <c r="X3322" s="7" t="s">
        <v>307</v>
      </c>
      <c r="Y3322" s="7" t="n">
        <v>0</v>
      </c>
      <c r="Z3322" s="7" t="n">
        <v>3</v>
      </c>
      <c r="AA3322" s="7" t="str">
        <f aca="false">IF(Y3322&gt;Z3322,"Win",IF(Y3322&lt;Z3322,"Loss","Draw"))</f>
        <v>Loss</v>
      </c>
      <c r="AB3322" s="7" t="s">
        <v>99</v>
      </c>
      <c r="AC3322" s="7" t="s">
        <v>99</v>
      </c>
      <c r="AD3322" s="7" t="s">
        <v>840</v>
      </c>
      <c r="AE3322" s="7" t="s">
        <v>603</v>
      </c>
      <c r="AF3322" s="7" t="str">
        <f aca="false">IF(AD3322&lt;AE3322,AD3322,AE3322)</f>
        <v>Baby Dragon, Barbarian Barrel, Goblin Cage, Golden Knight, Golem, Ice Wizard, Lightning, Tornado</v>
      </c>
      <c r="AG3322" s="7" t="str">
        <f aca="false">IF(AD3322&lt;AE3322,AE3322,AD3322)</f>
        <v>Barbarian Barrel, Bomb Tower, Goblinstein, Magic Archer, Miner, Skeletons, Tornado, Wall Breakers</v>
      </c>
      <c r="AH3322" s="7" t="str">
        <f aca="false">IF(AD3322=AF3322,AA3322,IF(AA3322="Win","Loss",IF(AA3322="Loss","Win","Draw")))</f>
        <v>Win</v>
      </c>
      <c r="AI3322" s="7" t="s">
        <v>297</v>
      </c>
    </row>
    <row r="3323" customFormat="false" ht="15" hidden="false" customHeight="true" outlineLevel="0" collapsed="false">
      <c r="A3323" s="7" t="s">
        <v>6925</v>
      </c>
      <c r="B3323" s="7" t="n">
        <v>2</v>
      </c>
      <c r="C3323" s="7" t="s">
        <v>567</v>
      </c>
      <c r="D3323" s="7" t="s">
        <v>568</v>
      </c>
      <c r="E3323" s="7" t="s">
        <v>613</v>
      </c>
      <c r="F3323" s="7" t="s">
        <v>614</v>
      </c>
      <c r="G3323" s="7" t="s">
        <v>5144</v>
      </c>
      <c r="H3323" s="7" t="s">
        <v>485</v>
      </c>
      <c r="I3323" s="7" t="s">
        <v>84</v>
      </c>
      <c r="J3323" s="7" t="s">
        <v>158</v>
      </c>
      <c r="K3323" s="7" t="s">
        <v>114</v>
      </c>
      <c r="L3323" s="7" t="s">
        <v>96</v>
      </c>
      <c r="M3323" s="7" t="s">
        <v>130</v>
      </c>
      <c r="N3323" s="7" t="s">
        <v>115</v>
      </c>
      <c r="O3323" s="7" t="s">
        <v>97</v>
      </c>
      <c r="P3323" s="7" t="s">
        <v>447</v>
      </c>
      <c r="Q3323" s="7" t="s">
        <v>201</v>
      </c>
      <c r="R3323" s="7" t="s">
        <v>202</v>
      </c>
      <c r="S3323" s="7" t="s">
        <v>203</v>
      </c>
      <c r="T3323" s="7" t="s">
        <v>87</v>
      </c>
      <c r="U3323" s="7" t="s">
        <v>204</v>
      </c>
      <c r="V3323" s="7" t="s">
        <v>157</v>
      </c>
      <c r="W3323" s="7" t="s">
        <v>118</v>
      </c>
      <c r="X3323" s="7" t="s">
        <v>88</v>
      </c>
      <c r="Y3323" s="7" t="n">
        <v>0</v>
      </c>
      <c r="Z3323" s="7" t="n">
        <v>1</v>
      </c>
      <c r="AA3323" s="7" t="str">
        <f aca="false">IF(Y3323&gt;Z3323,"Win",IF(Y3323&lt;Z3323,"Loss","Draw"))</f>
        <v>Loss</v>
      </c>
      <c r="AB3323" s="7" t="s">
        <v>99</v>
      </c>
      <c r="AC3323" s="7" t="s">
        <v>99</v>
      </c>
      <c r="AD3323" s="7" t="s">
        <v>1014</v>
      </c>
      <c r="AE3323" s="7" t="s">
        <v>206</v>
      </c>
      <c r="AF3323" s="7" t="str">
        <f aca="false">IF(AD3323&lt;AE3323,AD3323,AE3323)</f>
        <v>Archers, Arrows, Bowler, Giant, Giant Snowball, Graveyard, Minions, Ronin</v>
      </c>
      <c r="AG3323" s="7" t="str">
        <f aca="false">IF(AD3323&lt;AE3323,AE3323,AD3323)</f>
        <v>Berserker, Fire Spirit, Goblin Barrel, Ice Spirit, Magic Archer, Royal Delivery, Tesla, Wall Breakers</v>
      </c>
      <c r="AH3323" s="7" t="str">
        <f aca="false">IF(AD3323=AF3323,AA3323,IF(AA3323="Win","Loss",IF(AA3323="Loss","Win","Draw")))</f>
        <v>Loss</v>
      </c>
      <c r="AI3323" s="7" t="s">
        <v>297</v>
      </c>
    </row>
    <row r="3324" customFormat="false" ht="15" hidden="false" customHeight="true" outlineLevel="0" collapsed="false">
      <c r="A3324" s="7" t="s">
        <v>6925</v>
      </c>
      <c r="B3324" s="7" t="n">
        <v>3</v>
      </c>
      <c r="C3324" s="7" t="s">
        <v>567</v>
      </c>
      <c r="D3324" s="7" t="s">
        <v>568</v>
      </c>
      <c r="E3324" s="7" t="s">
        <v>613</v>
      </c>
      <c r="F3324" s="7" t="s">
        <v>614</v>
      </c>
      <c r="G3324" s="7" t="s">
        <v>5145</v>
      </c>
      <c r="H3324" s="7" t="s">
        <v>485</v>
      </c>
      <c r="I3324" s="7" t="s">
        <v>82</v>
      </c>
      <c r="J3324" s="7" t="s">
        <v>83</v>
      </c>
      <c r="K3324" s="7" t="s">
        <v>152</v>
      </c>
      <c r="L3324" s="7" t="s">
        <v>150</v>
      </c>
      <c r="M3324" s="7" t="s">
        <v>88</v>
      </c>
      <c r="N3324" s="7" t="s">
        <v>89</v>
      </c>
      <c r="O3324" s="7" t="s">
        <v>153</v>
      </c>
      <c r="P3324" s="7" t="s">
        <v>85</v>
      </c>
      <c r="Q3324" s="7" t="s">
        <v>90</v>
      </c>
      <c r="R3324" s="7" t="s">
        <v>158</v>
      </c>
      <c r="S3324" s="7" t="s">
        <v>92</v>
      </c>
      <c r="T3324" s="7" t="s">
        <v>94</v>
      </c>
      <c r="U3324" s="7" t="s">
        <v>93</v>
      </c>
      <c r="V3324" s="7" t="s">
        <v>150</v>
      </c>
      <c r="W3324" s="7" t="s">
        <v>96</v>
      </c>
      <c r="X3324" s="7" t="s">
        <v>159</v>
      </c>
      <c r="Y3324" s="7" t="n">
        <v>1</v>
      </c>
      <c r="Z3324" s="7" t="n">
        <v>0</v>
      </c>
      <c r="AA3324" s="7" t="str">
        <f aca="false">IF(Y3324&gt;Z3324,"Win",IF(Y3324&lt;Z3324,"Loss","Draw"))</f>
        <v>Win</v>
      </c>
      <c r="AB3324" s="7" t="s">
        <v>99</v>
      </c>
      <c r="AC3324" s="7" t="s">
        <v>99</v>
      </c>
      <c r="AD3324" s="7" t="s">
        <v>2258</v>
      </c>
      <c r="AE3324" s="7" t="s">
        <v>967</v>
      </c>
      <c r="AF3324" s="7" t="str">
        <f aca="false">IF(AD3324&lt;AE3324,AD3324,AE3324)</f>
        <v>Baby Dragon, Berserker, Cannon, Electro Spirit, Lightning, Monk, Royal Hogs, The Log</v>
      </c>
      <c r="AG3324" s="7" t="str">
        <f aca="false">IF(AD3324&lt;AE3324,AE3324,AD3324)</f>
        <v>Bowler, Dart Goblin, Electro Spirit, Fireball, Minions, Mortar, Rascals, Skeleton Barrel</v>
      </c>
      <c r="AH3324" s="7" t="str">
        <f aca="false">IF(AD3324=AF3324,AA3324,IF(AA3324="Win","Loss",IF(AA3324="Loss","Win","Draw")))</f>
        <v>Win</v>
      </c>
      <c r="AI3324" s="7" t="s">
        <v>297</v>
      </c>
    </row>
    <row r="3325" customFormat="false" ht="15" hidden="false" customHeight="true" outlineLevel="0" collapsed="false">
      <c r="A3325" s="7" t="s">
        <v>6926</v>
      </c>
      <c r="B3325" s="7" t="n">
        <v>1</v>
      </c>
      <c r="C3325" s="7" t="s">
        <v>567</v>
      </c>
      <c r="D3325" s="7" t="s">
        <v>568</v>
      </c>
      <c r="E3325" s="7" t="s">
        <v>613</v>
      </c>
      <c r="F3325" s="7" t="s">
        <v>614</v>
      </c>
      <c r="G3325" s="7" t="s">
        <v>5147</v>
      </c>
      <c r="H3325" s="7" t="s">
        <v>163</v>
      </c>
      <c r="I3325" s="7" t="s">
        <v>84</v>
      </c>
      <c r="J3325" s="7" t="s">
        <v>123</v>
      </c>
      <c r="K3325" s="7" t="s">
        <v>126</v>
      </c>
      <c r="L3325" s="7" t="s">
        <v>115</v>
      </c>
      <c r="M3325" s="7" t="s">
        <v>116</v>
      </c>
      <c r="N3325" s="7" t="s">
        <v>118</v>
      </c>
      <c r="O3325" s="7" t="s">
        <v>95</v>
      </c>
      <c r="P3325" s="7" t="s">
        <v>234</v>
      </c>
      <c r="Q3325" s="7" t="s">
        <v>82</v>
      </c>
      <c r="R3325" s="7" t="s">
        <v>202</v>
      </c>
      <c r="S3325" s="7" t="s">
        <v>87</v>
      </c>
      <c r="T3325" s="7" t="s">
        <v>97</v>
      </c>
      <c r="U3325" s="7" t="s">
        <v>85</v>
      </c>
      <c r="V3325" s="7" t="s">
        <v>126</v>
      </c>
      <c r="W3325" s="7" t="s">
        <v>150</v>
      </c>
      <c r="X3325" s="7" t="s">
        <v>95</v>
      </c>
      <c r="Y3325" s="7" t="n">
        <v>1</v>
      </c>
      <c r="Z3325" s="7" t="n">
        <v>0</v>
      </c>
      <c r="AA3325" s="7" t="str">
        <f aca="false">IF(Y3325&gt;Z3325,"Win",IF(Y3325&lt;Z3325,"Loss","Draw"))</f>
        <v>Win</v>
      </c>
      <c r="AB3325" s="7" t="s">
        <v>99</v>
      </c>
      <c r="AC3325" s="7" t="s">
        <v>99</v>
      </c>
      <c r="AD3325" s="7" t="s">
        <v>1374</v>
      </c>
      <c r="AE3325" s="7" t="s">
        <v>492</v>
      </c>
      <c r="AF3325" s="7" t="str">
        <f aca="false">IF(AD3325&lt;AE3325,AD3325,AE3325)</f>
        <v>Archers, Barbarian Barrel, Bomb Tower, Goblinstein, Graveyard, Ice Spirit, Poison, Skeletons</v>
      </c>
      <c r="AG3325" s="7" t="str">
        <f aca="false">IF(AD3325&lt;AE3325,AE3325,AD3325)</f>
        <v>Barbarian Barrel, Electro Spirit, Lightning, Magic Archer, Ronin, Royal Hogs, Skeletons, Tesla</v>
      </c>
      <c r="AH3325" s="7" t="str">
        <f aca="false">IF(AD3325=AF3325,AA3325,IF(AA3325="Win","Loss",IF(AA3325="Loss","Win","Draw")))</f>
        <v>Win</v>
      </c>
      <c r="AI3325" s="7" t="s">
        <v>297</v>
      </c>
    </row>
    <row r="3326" customFormat="false" ht="15" hidden="false" customHeight="true" outlineLevel="0" collapsed="false">
      <c r="A3326" s="7" t="s">
        <v>6926</v>
      </c>
      <c r="B3326" s="7" t="n">
        <v>2</v>
      </c>
      <c r="C3326" s="7" t="s">
        <v>567</v>
      </c>
      <c r="D3326" s="7" t="s">
        <v>568</v>
      </c>
      <c r="E3326" s="7" t="s">
        <v>613</v>
      </c>
      <c r="F3326" s="7" t="s">
        <v>614</v>
      </c>
      <c r="G3326" s="7" t="s">
        <v>5148</v>
      </c>
      <c r="H3326" s="7" t="s">
        <v>163</v>
      </c>
      <c r="I3326" s="7" t="s">
        <v>109</v>
      </c>
      <c r="J3326" s="7" t="s">
        <v>188</v>
      </c>
      <c r="K3326" s="7" t="s">
        <v>208</v>
      </c>
      <c r="L3326" s="7" t="s">
        <v>93</v>
      </c>
      <c r="M3326" s="7" t="s">
        <v>88</v>
      </c>
      <c r="N3326" s="7" t="s">
        <v>110</v>
      </c>
      <c r="O3326" s="7" t="s">
        <v>86</v>
      </c>
      <c r="P3326" s="7" t="s">
        <v>112</v>
      </c>
      <c r="Q3326" s="7" t="s">
        <v>82</v>
      </c>
      <c r="R3326" s="7" t="s">
        <v>202</v>
      </c>
      <c r="S3326" s="7" t="s">
        <v>87</v>
      </c>
      <c r="T3326" s="7" t="s">
        <v>97</v>
      </c>
      <c r="U3326" s="7" t="s">
        <v>85</v>
      </c>
      <c r="V3326" s="7" t="s">
        <v>126</v>
      </c>
      <c r="W3326" s="7" t="s">
        <v>150</v>
      </c>
      <c r="X3326" s="7" t="s">
        <v>95</v>
      </c>
      <c r="Y3326" s="7" t="n">
        <v>0</v>
      </c>
      <c r="Z3326" s="7" t="n">
        <v>3</v>
      </c>
      <c r="AA3326" s="7" t="str">
        <f aca="false">IF(Y3326&gt;Z3326,"Win",IF(Y3326&lt;Z3326,"Loss","Draw"))</f>
        <v>Loss</v>
      </c>
      <c r="AB3326" s="7" t="s">
        <v>99</v>
      </c>
      <c r="AC3326" s="7" t="s">
        <v>99</v>
      </c>
      <c r="AD3326" s="7" t="s">
        <v>368</v>
      </c>
      <c r="AE3326" s="7" t="s">
        <v>492</v>
      </c>
      <c r="AF3326" s="7" t="str">
        <f aca="false">IF(AD3326&lt;AE3326,AD3326,AE3326)</f>
        <v>Barbarian Barrel, Electro Spirit, Lightning, Magic Archer, Ronin, Royal Hogs, Skeletons, Tesla</v>
      </c>
      <c r="AG3326" s="7" t="str">
        <f aca="false">IF(AD3326&lt;AE3326,AE3326,AD3326)</f>
        <v>Berserker, Fireball, Lava Hound, Skeleton Dragons, Spirit Empress, Tombstone, Valkyrie, Zap</v>
      </c>
      <c r="AH3326" s="7" t="str">
        <f aca="false">IF(AD3326=AF3326,AA3326,IF(AA3326="Win","Loss",IF(AA3326="Loss","Win","Draw")))</f>
        <v>Win</v>
      </c>
      <c r="AI3326" s="7" t="s">
        <v>297</v>
      </c>
    </row>
    <row r="3327" customFormat="false" ht="15" hidden="false" customHeight="true" outlineLevel="0" collapsed="false">
      <c r="A3327" s="7" t="s">
        <v>6926</v>
      </c>
      <c r="B3327" s="7" t="n">
        <v>3</v>
      </c>
      <c r="C3327" s="7" t="s">
        <v>567</v>
      </c>
      <c r="D3327" s="7" t="s">
        <v>568</v>
      </c>
      <c r="E3327" s="7" t="s">
        <v>613</v>
      </c>
      <c r="F3327" s="7" t="s">
        <v>614</v>
      </c>
      <c r="G3327" s="7" t="s">
        <v>5149</v>
      </c>
      <c r="H3327" s="7" t="s">
        <v>485</v>
      </c>
      <c r="I3327" s="7" t="s">
        <v>109</v>
      </c>
      <c r="J3327" s="7" t="s">
        <v>188</v>
      </c>
      <c r="K3327" s="7" t="s">
        <v>208</v>
      </c>
      <c r="L3327" s="7" t="s">
        <v>93</v>
      </c>
      <c r="M3327" s="7" t="s">
        <v>88</v>
      </c>
      <c r="N3327" s="7" t="s">
        <v>110</v>
      </c>
      <c r="O3327" s="7" t="s">
        <v>86</v>
      </c>
      <c r="P3327" s="7" t="s">
        <v>112</v>
      </c>
      <c r="Q3327" s="7" t="s">
        <v>177</v>
      </c>
      <c r="R3327" s="7" t="s">
        <v>83</v>
      </c>
      <c r="S3327" s="7" t="s">
        <v>219</v>
      </c>
      <c r="T3327" s="7" t="s">
        <v>193</v>
      </c>
      <c r="U3327" s="7" t="s">
        <v>89</v>
      </c>
      <c r="V3327" s="7" t="s">
        <v>143</v>
      </c>
      <c r="W3327" s="7" t="s">
        <v>93</v>
      </c>
      <c r="X3327" s="7" t="s">
        <v>215</v>
      </c>
      <c r="Y3327" s="7" t="n">
        <v>0</v>
      </c>
      <c r="Z3327" s="7" t="n">
        <v>1</v>
      </c>
      <c r="AA3327" s="7" t="str">
        <f aca="false">IF(Y3327&gt;Z3327,"Win",IF(Y3327&lt;Z3327,"Loss","Draw"))</f>
        <v>Loss</v>
      </c>
      <c r="AB3327" s="7" t="s">
        <v>99</v>
      </c>
      <c r="AC3327" s="7" t="s">
        <v>98</v>
      </c>
      <c r="AD3327" s="7" t="s">
        <v>368</v>
      </c>
      <c r="AE3327" s="7" t="s">
        <v>5150</v>
      </c>
      <c r="AF3327" s="7" t="str">
        <f aca="false">IF(AD3327&lt;AE3327,AD3327,AE3327)</f>
        <v>Berserker, Fireball, Lava Hound, Skeleton Dragons, Spirit Empress, Tombstone, Valkyrie, Zap</v>
      </c>
      <c r="AG3327" s="7" t="str">
        <f aca="false">IF(AD3327&lt;AE3327,AE3327,AD3327)</f>
        <v>Fireball, Fisherman, Guards, Heal Spirit, Monk, Royal Giant, The Log, Wizard</v>
      </c>
      <c r="AH3327" s="7" t="str">
        <f aca="false">IF(AD3327=AF3327,AA3327,IF(AA3327="Win","Loss",IF(AA3327="Loss","Win","Draw")))</f>
        <v>Loss</v>
      </c>
      <c r="AI3327" s="7" t="s">
        <v>297</v>
      </c>
    </row>
    <row r="3328" customFormat="false" ht="15" hidden="false" customHeight="true" outlineLevel="0" collapsed="false">
      <c r="A3328" s="7" t="s">
        <v>6926</v>
      </c>
      <c r="B3328" s="7" t="n">
        <v>4</v>
      </c>
      <c r="C3328" s="7" t="s">
        <v>567</v>
      </c>
      <c r="D3328" s="7" t="s">
        <v>568</v>
      </c>
      <c r="E3328" s="7" t="s">
        <v>613</v>
      </c>
      <c r="F3328" s="7" t="s">
        <v>614</v>
      </c>
      <c r="G3328" s="7" t="s">
        <v>5151</v>
      </c>
      <c r="H3328" s="7" t="s">
        <v>485</v>
      </c>
      <c r="I3328" s="7" t="s">
        <v>203</v>
      </c>
      <c r="J3328" s="7" t="s">
        <v>202</v>
      </c>
      <c r="K3328" s="7" t="s">
        <v>201</v>
      </c>
      <c r="L3328" s="7" t="s">
        <v>157</v>
      </c>
      <c r="M3328" s="7" t="s">
        <v>150</v>
      </c>
      <c r="N3328" s="7" t="s">
        <v>153</v>
      </c>
      <c r="O3328" s="7" t="s">
        <v>97</v>
      </c>
      <c r="P3328" s="7" t="s">
        <v>204</v>
      </c>
      <c r="Q3328" s="7" t="s">
        <v>114</v>
      </c>
      <c r="R3328" s="7" t="s">
        <v>139</v>
      </c>
      <c r="S3328" s="7" t="s">
        <v>158</v>
      </c>
      <c r="T3328" s="7" t="s">
        <v>115</v>
      </c>
      <c r="U3328" s="7" t="s">
        <v>447</v>
      </c>
      <c r="V3328" s="7" t="s">
        <v>130</v>
      </c>
      <c r="W3328" s="7" t="s">
        <v>173</v>
      </c>
      <c r="X3328" s="7" t="s">
        <v>91</v>
      </c>
      <c r="Y3328" s="7" t="n">
        <v>1</v>
      </c>
      <c r="Z3328" s="7" t="n">
        <v>0</v>
      </c>
      <c r="AA3328" s="7" t="str">
        <f aca="false">IF(Y3328&gt;Z3328,"Win",IF(Y3328&lt;Z3328,"Loss","Draw"))</f>
        <v>Win</v>
      </c>
      <c r="AB3328" s="7" t="s">
        <v>99</v>
      </c>
      <c r="AC3328" s="7" t="s">
        <v>99</v>
      </c>
      <c r="AD3328" s="7" t="s">
        <v>1365</v>
      </c>
      <c r="AE3328" s="7" t="s">
        <v>5152</v>
      </c>
      <c r="AF3328" s="7" t="str">
        <f aca="false">IF(AD3328&lt;AE3328,AD3328,AE3328)</f>
        <v>Arrows, Bowler, Giant, Giant Snowball, Goblins, Graveyard, Mega Minion, Zappies</v>
      </c>
      <c r="AG3328" s="7" t="str">
        <f aca="false">IF(AD3328&lt;AE3328,AE3328,AD3328)</f>
        <v>Cannon, Electro Spirit, Fire Spirit, Goblin Barrel, Magic Archer, Ronin, Royal Delivery, Wall Breakers</v>
      </c>
      <c r="AH3328" s="7" t="str">
        <f aca="false">IF(AD3328=AF3328,AA3328,IF(AA3328="Win","Loss",IF(AA3328="Loss","Win","Draw")))</f>
        <v>Loss</v>
      </c>
      <c r="AI3328" s="7" t="s">
        <v>297</v>
      </c>
    </row>
    <row r="3329" customFormat="false" ht="15" hidden="false" customHeight="true" outlineLevel="0" collapsed="false">
      <c r="A3329" s="7" t="s">
        <v>6927</v>
      </c>
      <c r="B3329" s="7" t="n">
        <v>1</v>
      </c>
      <c r="C3329" s="7" t="s">
        <v>567</v>
      </c>
      <c r="D3329" s="7" t="s">
        <v>568</v>
      </c>
      <c r="E3329" s="7" t="s">
        <v>613</v>
      </c>
      <c r="F3329" s="7" t="s">
        <v>614</v>
      </c>
      <c r="G3329" s="7" t="s">
        <v>5154</v>
      </c>
      <c r="H3329" s="7" t="s">
        <v>485</v>
      </c>
      <c r="I3329" s="7" t="s">
        <v>152</v>
      </c>
      <c r="J3329" s="7" t="s">
        <v>128</v>
      </c>
      <c r="K3329" s="7" t="s">
        <v>107</v>
      </c>
      <c r="L3329" s="7" t="s">
        <v>306</v>
      </c>
      <c r="M3329" s="7" t="s">
        <v>85</v>
      </c>
      <c r="N3329" s="7" t="s">
        <v>307</v>
      </c>
      <c r="O3329" s="7" t="s">
        <v>187</v>
      </c>
      <c r="P3329" s="7" t="s">
        <v>95</v>
      </c>
      <c r="Q3329" s="7" t="s">
        <v>208</v>
      </c>
      <c r="R3329" s="7" t="s">
        <v>188</v>
      </c>
      <c r="S3329" s="7" t="s">
        <v>109</v>
      </c>
      <c r="T3329" s="7" t="s">
        <v>110</v>
      </c>
      <c r="U3329" s="7" t="s">
        <v>86</v>
      </c>
      <c r="V3329" s="7" t="s">
        <v>88</v>
      </c>
      <c r="W3329" s="7" t="s">
        <v>93</v>
      </c>
      <c r="X3329" s="7" t="s">
        <v>112</v>
      </c>
      <c r="Y3329" s="7" t="n">
        <v>0</v>
      </c>
      <c r="Z3329" s="7" t="n">
        <v>1</v>
      </c>
      <c r="AA3329" s="7" t="str">
        <f aca="false">IF(Y3329&gt;Z3329,"Win",IF(Y3329&lt;Z3329,"Loss","Draw"))</f>
        <v>Loss</v>
      </c>
      <c r="AB3329" s="7" t="s">
        <v>99</v>
      </c>
      <c r="AC3329" s="7" t="s">
        <v>99</v>
      </c>
      <c r="AD3329" s="7" t="s">
        <v>603</v>
      </c>
      <c r="AE3329" s="7" t="s">
        <v>368</v>
      </c>
      <c r="AF3329" s="7" t="str">
        <f aca="false">IF(AD3329&lt;AE3329,AD3329,AE3329)</f>
        <v>Baby Dragon, Barbarian Barrel, Goblin Cage, Golden Knight, Golem, Ice Wizard, Lightning, Tornado</v>
      </c>
      <c r="AG3329" s="7" t="str">
        <f aca="false">IF(AD3329&lt;AE3329,AE3329,AD3329)</f>
        <v>Berserker, Fireball, Lava Hound, Skeleton Dragons, Spirit Empress, Tombstone, Valkyrie, Zap</v>
      </c>
      <c r="AH3329" s="7" t="str">
        <f aca="false">IF(AD3329=AF3329,AA3329,IF(AA3329="Win","Loss",IF(AA3329="Loss","Win","Draw")))</f>
        <v>Loss</v>
      </c>
      <c r="AI3329" s="7" t="s">
        <v>297</v>
      </c>
    </row>
    <row r="3330" customFormat="false" ht="15" hidden="false" customHeight="true" outlineLevel="0" collapsed="false">
      <c r="A3330" s="7" t="s">
        <v>6927</v>
      </c>
      <c r="B3330" s="7" t="n">
        <v>2</v>
      </c>
      <c r="C3330" s="7" t="s">
        <v>567</v>
      </c>
      <c r="D3330" s="7" t="s">
        <v>568</v>
      </c>
      <c r="E3330" s="7" t="s">
        <v>613</v>
      </c>
      <c r="F3330" s="7" t="s">
        <v>614</v>
      </c>
      <c r="G3330" s="7" t="s">
        <v>5155</v>
      </c>
      <c r="H3330" s="7" t="s">
        <v>485</v>
      </c>
      <c r="I3330" s="7" t="s">
        <v>177</v>
      </c>
      <c r="J3330" s="7" t="s">
        <v>188</v>
      </c>
      <c r="K3330" s="7" t="s">
        <v>83</v>
      </c>
      <c r="L3330" s="7" t="s">
        <v>133</v>
      </c>
      <c r="M3330" s="7" t="s">
        <v>86</v>
      </c>
      <c r="N3330" s="7" t="s">
        <v>89</v>
      </c>
      <c r="O3330" s="7" t="s">
        <v>93</v>
      </c>
      <c r="P3330" s="7" t="s">
        <v>215</v>
      </c>
      <c r="Q3330" s="7" t="s">
        <v>113</v>
      </c>
      <c r="R3330" s="7" t="s">
        <v>83</v>
      </c>
      <c r="S3330" s="7" t="s">
        <v>87</v>
      </c>
      <c r="T3330" s="7" t="s">
        <v>85</v>
      </c>
      <c r="U3330" s="7" t="s">
        <v>165</v>
      </c>
      <c r="V3330" s="7" t="s">
        <v>150</v>
      </c>
      <c r="W3330" s="7" t="s">
        <v>126</v>
      </c>
      <c r="X3330" s="7" t="s">
        <v>95</v>
      </c>
      <c r="Y3330" s="7" t="n">
        <v>0</v>
      </c>
      <c r="Z3330" s="7" t="n">
        <v>1</v>
      </c>
      <c r="AA3330" s="7" t="str">
        <f aca="false">IF(Y3330&gt;Z3330,"Win",IF(Y3330&lt;Z3330,"Loss","Draw"))</f>
        <v>Loss</v>
      </c>
      <c r="AB3330" s="7" t="s">
        <v>99</v>
      </c>
      <c r="AC3330" s="7" t="s">
        <v>99</v>
      </c>
      <c r="AD3330" s="7" t="s">
        <v>494</v>
      </c>
      <c r="AE3330" s="7" t="s">
        <v>5156</v>
      </c>
      <c r="AF3330" s="7" t="str">
        <f aca="false">IF(AD3330&lt;AE3330,AD3330,AE3330)</f>
        <v>Barbarian Barrel, Electro Spirit, Furnace, Hog Rider, Lightning, Monk, Skeletons, Tesla</v>
      </c>
      <c r="AG3330" s="7" t="str">
        <f aca="false">IF(AD3330&lt;AE3330,AE3330,AD3330)</f>
        <v>Fireball, Fisherman, Monk, Mother Witch, Royal Giant, Skeleton Dragons, The Log, Tombstone</v>
      </c>
      <c r="AH3330" s="7" t="str">
        <f aca="false">IF(AD3330=AF3330,AA3330,IF(AA3330="Win","Loss",IF(AA3330="Loss","Win","Draw")))</f>
        <v>Win</v>
      </c>
      <c r="AI3330" s="7" t="s">
        <v>297</v>
      </c>
    </row>
    <row r="3331" customFormat="false" ht="15" hidden="false" customHeight="true" outlineLevel="0" collapsed="false">
      <c r="A3331" s="7" t="s">
        <v>6927</v>
      </c>
      <c r="B3331" s="7" t="n">
        <v>3</v>
      </c>
      <c r="C3331" s="7" t="s">
        <v>567</v>
      </c>
      <c r="D3331" s="7" t="s">
        <v>568</v>
      </c>
      <c r="E3331" s="7" t="s">
        <v>613</v>
      </c>
      <c r="F3331" s="7" t="s">
        <v>614</v>
      </c>
      <c r="G3331" s="7" t="s">
        <v>5157</v>
      </c>
      <c r="H3331" s="7" t="s">
        <v>163</v>
      </c>
      <c r="I3331" s="7" t="s">
        <v>127</v>
      </c>
      <c r="J3331" s="7" t="s">
        <v>202</v>
      </c>
      <c r="K3331" s="7" t="s">
        <v>194</v>
      </c>
      <c r="L3331" s="7" t="s">
        <v>97</v>
      </c>
      <c r="M3331" s="7" t="s">
        <v>143</v>
      </c>
      <c r="N3331" s="7" t="s">
        <v>124</v>
      </c>
      <c r="O3331" s="7" t="s">
        <v>131</v>
      </c>
      <c r="P3331" s="7" t="s">
        <v>327</v>
      </c>
      <c r="Q3331" s="7" t="s">
        <v>203</v>
      </c>
      <c r="R3331" s="7" t="s">
        <v>202</v>
      </c>
      <c r="S3331" s="7" t="s">
        <v>201</v>
      </c>
      <c r="T3331" s="7" t="s">
        <v>97</v>
      </c>
      <c r="U3331" s="7" t="s">
        <v>153</v>
      </c>
      <c r="V3331" s="7" t="s">
        <v>204</v>
      </c>
      <c r="W3331" s="7" t="s">
        <v>157</v>
      </c>
      <c r="X3331" s="7" t="s">
        <v>118</v>
      </c>
      <c r="Y3331" s="7" t="n">
        <v>0</v>
      </c>
      <c r="Z3331" s="7" t="n">
        <v>1</v>
      </c>
      <c r="AA3331" s="7" t="str">
        <f aca="false">IF(Y3331&gt;Z3331,"Win",IF(Y3331&lt;Z3331,"Loss","Draw"))</f>
        <v>Loss</v>
      </c>
      <c r="AB3331" s="7" t="s">
        <v>99</v>
      </c>
      <c r="AC3331" s="7" t="s">
        <v>99</v>
      </c>
      <c r="AD3331" s="7" t="s">
        <v>5158</v>
      </c>
      <c r="AE3331" s="7" t="s">
        <v>1520</v>
      </c>
      <c r="AF3331" s="7" t="str">
        <f aca="false">IF(AD3331&lt;AE3331,AD3331,AE3331)</f>
        <v>Archer Queen, Bandit, Battle Ram, Heal Spirit, Magic Archer, Rage, Ronin, Royal Ghost</v>
      </c>
      <c r="AG3331" s="7" t="str">
        <f aca="false">IF(AD3331&lt;AE3331,AE3331,AD3331)</f>
        <v>Cannon, Fire Spirit, Goblin Barrel, Ice Spirit, Magic Archer, Ronin, Royal Delivery, Wall Breakers</v>
      </c>
      <c r="AH3331" s="7" t="str">
        <f aca="false">IF(AD3331=AF3331,AA3331,IF(AA3331="Win","Loss",IF(AA3331="Loss","Win","Draw")))</f>
        <v>Loss</v>
      </c>
      <c r="AI3331" s="7" t="s">
        <v>297</v>
      </c>
    </row>
    <row r="3332" customFormat="false" ht="15" hidden="false" customHeight="true" outlineLevel="0" collapsed="false">
      <c r="A3332" s="7" t="s">
        <v>6928</v>
      </c>
      <c r="B3332" s="7" t="n">
        <v>1</v>
      </c>
      <c r="C3332" s="7" t="s">
        <v>567</v>
      </c>
      <c r="D3332" s="7" t="s">
        <v>568</v>
      </c>
      <c r="E3332" s="7" t="s">
        <v>613</v>
      </c>
      <c r="F3332" s="7" t="s">
        <v>614</v>
      </c>
      <c r="G3332" s="7" t="s">
        <v>5160</v>
      </c>
      <c r="H3332" s="7" t="s">
        <v>485</v>
      </c>
      <c r="I3332" s="7" t="s">
        <v>84</v>
      </c>
      <c r="J3332" s="7" t="s">
        <v>158</v>
      </c>
      <c r="K3332" s="7" t="s">
        <v>114</v>
      </c>
      <c r="L3332" s="7" t="s">
        <v>115</v>
      </c>
      <c r="M3332" s="7" t="s">
        <v>447</v>
      </c>
      <c r="N3332" s="7" t="s">
        <v>173</v>
      </c>
      <c r="O3332" s="7" t="s">
        <v>130</v>
      </c>
      <c r="P3332" s="7" t="s">
        <v>126</v>
      </c>
      <c r="Q3332" s="7" t="s">
        <v>114</v>
      </c>
      <c r="R3332" s="7" t="s">
        <v>158</v>
      </c>
      <c r="S3332" s="7" t="s">
        <v>84</v>
      </c>
      <c r="T3332" s="7" t="s">
        <v>130</v>
      </c>
      <c r="U3332" s="7" t="s">
        <v>126</v>
      </c>
      <c r="V3332" s="7" t="s">
        <v>115</v>
      </c>
      <c r="W3332" s="7" t="s">
        <v>447</v>
      </c>
      <c r="X3332" s="7" t="s">
        <v>173</v>
      </c>
      <c r="Y3332" s="7" t="n">
        <v>0</v>
      </c>
      <c r="Z3332" s="7" t="n">
        <v>1</v>
      </c>
      <c r="AA3332" s="7" t="str">
        <f aca="false">IF(Y3332&gt;Z3332,"Win",IF(Y3332&lt;Z3332,"Loss","Draw"))</f>
        <v>Loss</v>
      </c>
      <c r="AB3332" s="7" t="s">
        <v>99</v>
      </c>
      <c r="AC3332" s="7" t="s">
        <v>99</v>
      </c>
      <c r="AD3332" s="7" t="s">
        <v>1338</v>
      </c>
      <c r="AE3332" s="7" t="s">
        <v>1338</v>
      </c>
      <c r="AF3332" s="7" t="str">
        <f aca="false">IF(AD3332&lt;AE3332,AD3332,AE3332)</f>
        <v>Archers, Arrows, Bowler, Giant, Giant Snowball, Graveyard, Skeletons, Zappies</v>
      </c>
      <c r="AG3332" s="7" t="str">
        <f aca="false">IF(AD3332&lt;AE3332,AE3332,AD3332)</f>
        <v>Archers, Arrows, Bowler, Giant, Giant Snowball, Graveyard, Skeletons, Zappies</v>
      </c>
      <c r="AH3332" s="7" t="str">
        <f aca="false">IF(AD3332=AF3332,AA3332,IF(AA3332="Win","Loss",IF(AA3332="Loss","Win","Draw")))</f>
        <v>Loss</v>
      </c>
      <c r="AI3332" s="7" t="s">
        <v>297</v>
      </c>
    </row>
    <row r="3333" customFormat="false" ht="15" hidden="false" customHeight="true" outlineLevel="0" collapsed="false">
      <c r="A3333" s="7" t="s">
        <v>6928</v>
      </c>
      <c r="B3333" s="7" t="n">
        <v>2</v>
      </c>
      <c r="C3333" s="7" t="s">
        <v>567</v>
      </c>
      <c r="D3333" s="7" t="s">
        <v>568</v>
      </c>
      <c r="E3333" s="7" t="s">
        <v>613</v>
      </c>
      <c r="F3333" s="7" t="s">
        <v>614</v>
      </c>
      <c r="G3333" s="7" t="s">
        <v>5161</v>
      </c>
      <c r="H3333" s="7" t="s">
        <v>163</v>
      </c>
      <c r="I3333" s="7" t="s">
        <v>90</v>
      </c>
      <c r="J3333" s="7" t="s">
        <v>123</v>
      </c>
      <c r="K3333" s="7" t="s">
        <v>124</v>
      </c>
      <c r="L3333" s="7" t="s">
        <v>125</v>
      </c>
      <c r="M3333" s="7" t="s">
        <v>85</v>
      </c>
      <c r="N3333" s="7" t="s">
        <v>91</v>
      </c>
      <c r="O3333" s="7" t="s">
        <v>96</v>
      </c>
      <c r="P3333" s="7" t="s">
        <v>95</v>
      </c>
      <c r="Q3333" s="7" t="s">
        <v>177</v>
      </c>
      <c r="R3333" s="7" t="s">
        <v>83</v>
      </c>
      <c r="S3333" s="7" t="s">
        <v>188</v>
      </c>
      <c r="T3333" s="7" t="s">
        <v>93</v>
      </c>
      <c r="U3333" s="7" t="s">
        <v>86</v>
      </c>
      <c r="V3333" s="7" t="s">
        <v>133</v>
      </c>
      <c r="W3333" s="7" t="s">
        <v>95</v>
      </c>
      <c r="X3333" s="7" t="s">
        <v>215</v>
      </c>
      <c r="Y3333" s="7" t="n">
        <v>0</v>
      </c>
      <c r="Z3333" s="7" t="n">
        <v>1</v>
      </c>
      <c r="AA3333" s="7" t="str">
        <f aca="false">IF(Y3333&gt;Z3333,"Win",IF(Y3333&lt;Z3333,"Loss","Draw"))</f>
        <v>Loss</v>
      </c>
      <c r="AB3333" s="7" t="s">
        <v>99</v>
      </c>
      <c r="AC3333" s="7" t="s">
        <v>99</v>
      </c>
      <c r="AD3333" s="7" t="s">
        <v>1666</v>
      </c>
      <c r="AE3333" s="7" t="s">
        <v>217</v>
      </c>
      <c r="AF3333" s="7" t="str">
        <f aca="false">IF(AD3333&lt;AE3333,AD3333,AE3333)</f>
        <v>Barbarian Barrel, Cannon Cart, Goblins, Goblinstein, Lightning, Minions, Mortar, Royal Ghost</v>
      </c>
      <c r="AG3333" s="7" t="str">
        <f aca="false">IF(AD3333&lt;AE3333,AE3333,AD3333)</f>
        <v>Barbarian Barrel, Fireball, Fisherman, Monk, Mother Witch, Royal Giant, Skeleton Dragons, Tombstone</v>
      </c>
      <c r="AH3333" s="7" t="str">
        <f aca="false">IF(AD3333=AF3333,AA3333,IF(AA3333="Win","Loss",IF(AA3333="Loss","Win","Draw")))</f>
        <v>Loss</v>
      </c>
      <c r="AI3333" s="7" t="s">
        <v>297</v>
      </c>
    </row>
    <row r="3334" customFormat="false" ht="15" hidden="false" customHeight="true" outlineLevel="0" collapsed="false">
      <c r="A3334" s="7" t="s">
        <v>6928</v>
      </c>
      <c r="B3334" s="7" t="n">
        <v>3</v>
      </c>
      <c r="C3334" s="7" t="s">
        <v>567</v>
      </c>
      <c r="D3334" s="7" t="s">
        <v>568</v>
      </c>
      <c r="E3334" s="7" t="s">
        <v>613</v>
      </c>
      <c r="F3334" s="7" t="s">
        <v>614</v>
      </c>
      <c r="G3334" s="7" t="s">
        <v>5162</v>
      </c>
      <c r="H3334" s="7" t="s">
        <v>485</v>
      </c>
      <c r="I3334" s="7" t="s">
        <v>201</v>
      </c>
      <c r="J3334" s="7" t="s">
        <v>202</v>
      </c>
      <c r="K3334" s="7" t="s">
        <v>203</v>
      </c>
      <c r="L3334" s="7" t="s">
        <v>88</v>
      </c>
      <c r="M3334" s="7" t="s">
        <v>157</v>
      </c>
      <c r="N3334" s="7" t="s">
        <v>118</v>
      </c>
      <c r="O3334" s="7" t="s">
        <v>204</v>
      </c>
      <c r="P3334" s="7" t="s">
        <v>87</v>
      </c>
      <c r="Q3334" s="7" t="s">
        <v>201</v>
      </c>
      <c r="R3334" s="7" t="s">
        <v>202</v>
      </c>
      <c r="S3334" s="7" t="s">
        <v>123</v>
      </c>
      <c r="T3334" s="7" t="s">
        <v>234</v>
      </c>
      <c r="U3334" s="7" t="s">
        <v>89</v>
      </c>
      <c r="V3334" s="7" t="s">
        <v>187</v>
      </c>
      <c r="W3334" s="7" t="s">
        <v>88</v>
      </c>
      <c r="X3334" s="7" t="s">
        <v>111</v>
      </c>
      <c r="Y3334" s="7" t="n">
        <v>0</v>
      </c>
      <c r="Z3334" s="7" t="n">
        <v>1</v>
      </c>
      <c r="AA3334" s="7" t="str">
        <f aca="false">IF(Y3334&gt;Z3334,"Win",IF(Y3334&lt;Z3334,"Loss","Draw"))</f>
        <v>Loss</v>
      </c>
      <c r="AB3334" s="7" t="s">
        <v>99</v>
      </c>
      <c r="AC3334" s="7" t="s">
        <v>99</v>
      </c>
      <c r="AD3334" s="7" t="s">
        <v>206</v>
      </c>
      <c r="AE3334" s="7" t="s">
        <v>1151</v>
      </c>
      <c r="AF3334" s="7" t="str">
        <f aca="false">IF(AD3334&lt;AE3334,AD3334,AE3334)</f>
        <v>Berserker, Bomb Tower, Goblinstein, Magic Archer, Miner, The Log, Tornado, Wall Breakers</v>
      </c>
      <c r="AG3334" s="7" t="str">
        <f aca="false">IF(AD3334&lt;AE3334,AE3334,AD3334)</f>
        <v>Berserker, Fire Spirit, Goblin Barrel, Ice Spirit, Magic Archer, Royal Delivery, Tesla, Wall Breakers</v>
      </c>
      <c r="AH3334" s="7" t="str">
        <f aca="false">IF(AD3334=AF3334,AA3334,IF(AA3334="Win","Loss",IF(AA3334="Loss","Win","Draw")))</f>
        <v>Win</v>
      </c>
      <c r="AI3334" s="7" t="s">
        <v>297</v>
      </c>
    </row>
    <row r="3335" customFormat="false" ht="15" hidden="false" customHeight="true" outlineLevel="0" collapsed="false">
      <c r="A3335" s="7" t="s">
        <v>6929</v>
      </c>
      <c r="B3335" s="7" t="n">
        <v>1</v>
      </c>
      <c r="C3335" s="7" t="s">
        <v>567</v>
      </c>
      <c r="D3335" s="7" t="s">
        <v>568</v>
      </c>
      <c r="E3335" s="7" t="s">
        <v>613</v>
      </c>
      <c r="F3335" s="7" t="s">
        <v>614</v>
      </c>
      <c r="G3335" s="7" t="s">
        <v>5164</v>
      </c>
      <c r="H3335" s="7" t="s">
        <v>485</v>
      </c>
      <c r="I3335" s="7" t="s">
        <v>82</v>
      </c>
      <c r="J3335" s="7" t="s">
        <v>108</v>
      </c>
      <c r="K3335" s="7" t="s">
        <v>84</v>
      </c>
      <c r="L3335" s="7" t="s">
        <v>88</v>
      </c>
      <c r="M3335" s="7" t="s">
        <v>85</v>
      </c>
      <c r="N3335" s="7" t="s">
        <v>150</v>
      </c>
      <c r="O3335" s="7" t="s">
        <v>95</v>
      </c>
      <c r="P3335" s="7" t="s">
        <v>87</v>
      </c>
      <c r="Q3335" s="7" t="s">
        <v>152</v>
      </c>
      <c r="R3335" s="7" t="s">
        <v>151</v>
      </c>
      <c r="S3335" s="7" t="s">
        <v>82</v>
      </c>
      <c r="T3335" s="7" t="s">
        <v>153</v>
      </c>
      <c r="U3335" s="7" t="s">
        <v>150</v>
      </c>
      <c r="V3335" s="7" t="s">
        <v>85</v>
      </c>
      <c r="W3335" s="7" t="s">
        <v>126</v>
      </c>
      <c r="X3335" s="7" t="s">
        <v>89</v>
      </c>
      <c r="Y3335" s="7" t="n">
        <v>0</v>
      </c>
      <c r="Z3335" s="7" t="n">
        <v>1</v>
      </c>
      <c r="AA3335" s="7" t="str">
        <f aca="false">IF(Y3335&gt;Z3335,"Win",IF(Y3335&lt;Z3335,"Loss","Draw"))</f>
        <v>Loss</v>
      </c>
      <c r="AB3335" s="7" t="s">
        <v>99</v>
      </c>
      <c r="AC3335" s="7" t="s">
        <v>99</v>
      </c>
      <c r="AD3335" s="7" t="s">
        <v>2956</v>
      </c>
      <c r="AE3335" s="7" t="s">
        <v>155</v>
      </c>
      <c r="AF3335" s="7" t="str">
        <f aca="false">IF(AD3335&lt;AE3335,AD3335,AE3335)</f>
        <v>Archers, Barbarian Barrel, Berserker, Dark Prince, Electro Spirit, Lightning, Royal Hogs, Tesla</v>
      </c>
      <c r="AG3335" s="7" t="str">
        <f aca="false">IF(AD3335&lt;AE3335,AE3335,AD3335)</f>
        <v>Baby Dragon, Cannon, Electro Spirit, Lightning, Mighty Miner, Royal Hogs, Skeletons, The Log</v>
      </c>
      <c r="AH3335" s="7" t="str">
        <f aca="false">IF(AD3335=AF3335,AA3335,IF(AA3335="Win","Loss",IF(AA3335="Loss","Win","Draw")))</f>
        <v>Loss</v>
      </c>
      <c r="AI3335" s="7" t="s">
        <v>297</v>
      </c>
    </row>
    <row r="3336" customFormat="false" ht="15" hidden="false" customHeight="true" outlineLevel="0" collapsed="false">
      <c r="A3336" s="7" t="s">
        <v>6929</v>
      </c>
      <c r="B3336" s="7" t="n">
        <v>2</v>
      </c>
      <c r="C3336" s="7" t="s">
        <v>567</v>
      </c>
      <c r="D3336" s="7" t="s">
        <v>568</v>
      </c>
      <c r="E3336" s="7" t="s">
        <v>613</v>
      </c>
      <c r="F3336" s="7" t="s">
        <v>614</v>
      </c>
      <c r="G3336" s="7" t="s">
        <v>5165</v>
      </c>
      <c r="H3336" s="7" t="s">
        <v>163</v>
      </c>
      <c r="I3336" s="7" t="s">
        <v>177</v>
      </c>
      <c r="J3336" s="7" t="s">
        <v>188</v>
      </c>
      <c r="K3336" s="7" t="s">
        <v>83</v>
      </c>
      <c r="L3336" s="7" t="s">
        <v>133</v>
      </c>
      <c r="M3336" s="7" t="s">
        <v>215</v>
      </c>
      <c r="N3336" s="7" t="s">
        <v>93</v>
      </c>
      <c r="O3336" s="7" t="s">
        <v>86</v>
      </c>
      <c r="P3336" s="7" t="s">
        <v>89</v>
      </c>
      <c r="Q3336" s="7" t="s">
        <v>241</v>
      </c>
      <c r="R3336" s="7" t="s">
        <v>186</v>
      </c>
      <c r="S3336" s="7" t="s">
        <v>185</v>
      </c>
      <c r="T3336" s="7" t="s">
        <v>234</v>
      </c>
      <c r="U3336" s="7" t="s">
        <v>109</v>
      </c>
      <c r="V3336" s="7" t="s">
        <v>187</v>
      </c>
      <c r="W3336" s="7" t="s">
        <v>111</v>
      </c>
      <c r="X3336" s="7" t="s">
        <v>88</v>
      </c>
      <c r="Y3336" s="7" t="n">
        <v>0</v>
      </c>
      <c r="Z3336" s="7" t="n">
        <v>1</v>
      </c>
      <c r="AA3336" s="7" t="str">
        <f aca="false">IF(Y3336&gt;Z3336,"Win",IF(Y3336&lt;Z3336,"Loss","Draw"))</f>
        <v>Loss</v>
      </c>
      <c r="AB3336" s="7" t="s">
        <v>99</v>
      </c>
      <c r="AC3336" s="7" t="s">
        <v>99</v>
      </c>
      <c r="AD3336" s="7" t="s">
        <v>494</v>
      </c>
      <c r="AE3336" s="7" t="s">
        <v>363</v>
      </c>
      <c r="AF3336" s="7" t="str">
        <f aca="false">IF(AD3336&lt;AE3336,AD3336,AE3336)</f>
        <v>Balloon, Berserker, Bomb Tower, Executioner, Knight, Miner, Tornado, Zap</v>
      </c>
      <c r="AG3336" s="7" t="str">
        <f aca="false">IF(AD3336&lt;AE3336,AE3336,AD3336)</f>
        <v>Fireball, Fisherman, Monk, Mother Witch, Royal Giant, Skeleton Dragons, The Log, Tombstone</v>
      </c>
      <c r="AH3336" s="7" t="str">
        <f aca="false">IF(AD3336=AF3336,AA3336,IF(AA3336="Win","Loss",IF(AA3336="Loss","Win","Draw")))</f>
        <v>Win</v>
      </c>
      <c r="AI3336" s="7" t="s">
        <v>297</v>
      </c>
    </row>
    <row r="3337" customFormat="false" ht="15" hidden="false" customHeight="true" outlineLevel="0" collapsed="false">
      <c r="A3337" s="7" t="s">
        <v>6929</v>
      </c>
      <c r="B3337" s="7" t="n">
        <v>3</v>
      </c>
      <c r="C3337" s="7" t="s">
        <v>567</v>
      </c>
      <c r="D3337" s="7" t="s">
        <v>568</v>
      </c>
      <c r="E3337" s="7" t="s">
        <v>613</v>
      </c>
      <c r="F3337" s="7" t="s">
        <v>614</v>
      </c>
      <c r="G3337" s="7" t="s">
        <v>5166</v>
      </c>
      <c r="H3337" s="7" t="s">
        <v>163</v>
      </c>
      <c r="I3337" s="7" t="s">
        <v>185</v>
      </c>
      <c r="J3337" s="7" t="s">
        <v>186</v>
      </c>
      <c r="K3337" s="7" t="s">
        <v>241</v>
      </c>
      <c r="L3337" s="7" t="s">
        <v>111</v>
      </c>
      <c r="M3337" s="7" t="s">
        <v>193</v>
      </c>
      <c r="N3337" s="7" t="s">
        <v>187</v>
      </c>
      <c r="O3337" s="7" t="s">
        <v>109</v>
      </c>
      <c r="P3337" s="7" t="s">
        <v>234</v>
      </c>
      <c r="Q3337" s="7" t="s">
        <v>208</v>
      </c>
      <c r="R3337" s="7" t="s">
        <v>139</v>
      </c>
      <c r="S3337" s="7" t="s">
        <v>242</v>
      </c>
      <c r="T3337" s="7" t="s">
        <v>110</v>
      </c>
      <c r="U3337" s="7" t="s">
        <v>112</v>
      </c>
      <c r="V3337" s="7" t="s">
        <v>188</v>
      </c>
      <c r="W3337" s="7" t="s">
        <v>130</v>
      </c>
      <c r="X3337" s="7" t="s">
        <v>114</v>
      </c>
      <c r="Y3337" s="7" t="n">
        <v>0</v>
      </c>
      <c r="Z3337" s="7" t="n">
        <v>1</v>
      </c>
      <c r="AA3337" s="7" t="str">
        <f aca="false">IF(Y3337&gt;Z3337,"Win",IF(Y3337&lt;Z3337,"Loss","Draw"))</f>
        <v>Loss</v>
      </c>
      <c r="AB3337" s="7" t="s">
        <v>99</v>
      </c>
      <c r="AC3337" s="7" t="s">
        <v>99</v>
      </c>
      <c r="AD3337" s="7" t="s">
        <v>262</v>
      </c>
      <c r="AE3337" s="7" t="s">
        <v>5167</v>
      </c>
      <c r="AF3337" s="7" t="str">
        <f aca="false">IF(AD3337&lt;AE3337,AD3337,AE3337)</f>
        <v>Arrows, Bomber, Giant Snowball, Lava Hound, Mega Minion, Spirit Empress, Tombstone, Valkyrie</v>
      </c>
      <c r="AG3337" s="7" t="str">
        <f aca="false">IF(AD3337&lt;AE3337,AE3337,AD3337)</f>
        <v>Balloon, Bomb Tower, Executioner, Guards, Knight, Miner, Tornado, Zap</v>
      </c>
      <c r="AH3337" s="7" t="str">
        <f aca="false">IF(AD3337=AF3337,AA3337,IF(AA3337="Win","Loss",IF(AA3337="Loss","Win","Draw")))</f>
        <v>Win</v>
      </c>
      <c r="AI3337" s="7" t="s">
        <v>297</v>
      </c>
    </row>
    <row r="3338" customFormat="false" ht="15" hidden="false" customHeight="true" outlineLevel="0" collapsed="false">
      <c r="A3338" s="7" t="s">
        <v>6930</v>
      </c>
      <c r="B3338" s="7" t="n">
        <v>1</v>
      </c>
      <c r="C3338" s="7" t="s">
        <v>567</v>
      </c>
      <c r="D3338" s="7" t="s">
        <v>568</v>
      </c>
      <c r="E3338" s="7" t="s">
        <v>1010</v>
      </c>
      <c r="F3338" s="7" t="s">
        <v>1011</v>
      </c>
      <c r="G3338" s="7" t="s">
        <v>6931</v>
      </c>
      <c r="H3338" s="7" t="s">
        <v>485</v>
      </c>
      <c r="I3338" s="7" t="s">
        <v>114</v>
      </c>
      <c r="J3338" s="7" t="s">
        <v>158</v>
      </c>
      <c r="K3338" s="7" t="s">
        <v>84</v>
      </c>
      <c r="L3338" s="7" t="s">
        <v>115</v>
      </c>
      <c r="M3338" s="7" t="s">
        <v>130</v>
      </c>
      <c r="N3338" s="7" t="s">
        <v>447</v>
      </c>
      <c r="O3338" s="7" t="s">
        <v>173</v>
      </c>
      <c r="P3338" s="7" t="s">
        <v>126</v>
      </c>
      <c r="Q3338" s="7" t="s">
        <v>257</v>
      </c>
      <c r="R3338" s="7" t="s">
        <v>186</v>
      </c>
      <c r="S3338" s="7" t="s">
        <v>109</v>
      </c>
      <c r="T3338" s="7" t="s">
        <v>111</v>
      </c>
      <c r="U3338" s="7" t="s">
        <v>117</v>
      </c>
      <c r="V3338" s="7" t="s">
        <v>96</v>
      </c>
      <c r="W3338" s="7" t="s">
        <v>140</v>
      </c>
      <c r="X3338" s="7" t="s">
        <v>150</v>
      </c>
      <c r="Y3338" s="7" t="n">
        <v>0</v>
      </c>
      <c r="Z3338" s="7" t="n">
        <v>1</v>
      </c>
      <c r="AA3338" s="7" t="str">
        <f aca="false">IF(Y3338&gt;Z3338,"Win",IF(Y3338&lt;Z3338,"Loss","Draw"))</f>
        <v>Loss</v>
      </c>
      <c r="AB3338" s="7" t="s">
        <v>99</v>
      </c>
      <c r="AC3338" s="7" t="s">
        <v>99</v>
      </c>
      <c r="AD3338" s="7" t="s">
        <v>1338</v>
      </c>
      <c r="AE3338" s="7" t="s">
        <v>6932</v>
      </c>
      <c r="AF3338" s="7" t="str">
        <f aca="false">IF(AD3338&lt;AE3338,AD3338,AE3338)</f>
        <v>Archers, Arrows, Bowler, Giant, Giant Snowball, Graveyard, Skeletons, Zappies</v>
      </c>
      <c r="AG3338" s="7" t="str">
        <f aca="false">IF(AD3338&lt;AE3338,AE3338,AD3338)</f>
        <v>Balloon, Electro Spirit, Giant Skeleton, Hunter, Ice Golem, Miner, Minions, Zap</v>
      </c>
      <c r="AH3338" s="7" t="str">
        <f aca="false">IF(AD3338=AF3338,AA3338,IF(AA3338="Win","Loss",IF(AA3338="Loss","Win","Draw")))</f>
        <v>Loss</v>
      </c>
      <c r="AI3338" s="7" t="s">
        <v>297</v>
      </c>
    </row>
    <row r="3339" customFormat="false" ht="15" hidden="false" customHeight="true" outlineLevel="0" collapsed="false">
      <c r="A3339" s="7" t="s">
        <v>6930</v>
      </c>
      <c r="B3339" s="7" t="n">
        <v>2</v>
      </c>
      <c r="C3339" s="7" t="s">
        <v>567</v>
      </c>
      <c r="D3339" s="7" t="s">
        <v>568</v>
      </c>
      <c r="E3339" s="7" t="s">
        <v>1010</v>
      </c>
      <c r="F3339" s="7" t="s">
        <v>1011</v>
      </c>
      <c r="G3339" s="7" t="s">
        <v>6933</v>
      </c>
      <c r="H3339" s="7" t="s">
        <v>485</v>
      </c>
      <c r="I3339" s="7" t="s">
        <v>201</v>
      </c>
      <c r="J3339" s="7" t="s">
        <v>202</v>
      </c>
      <c r="K3339" s="7" t="s">
        <v>233</v>
      </c>
      <c r="L3339" s="7" t="s">
        <v>157</v>
      </c>
      <c r="M3339" s="7" t="s">
        <v>234</v>
      </c>
      <c r="N3339" s="7" t="s">
        <v>89</v>
      </c>
      <c r="O3339" s="7" t="s">
        <v>111</v>
      </c>
      <c r="P3339" s="7" t="s">
        <v>193</v>
      </c>
      <c r="Q3339" s="7" t="s">
        <v>129</v>
      </c>
      <c r="R3339" s="7" t="s">
        <v>172</v>
      </c>
      <c r="S3339" s="7" t="s">
        <v>153</v>
      </c>
      <c r="T3339" s="7" t="s">
        <v>88</v>
      </c>
      <c r="U3339" s="7" t="s">
        <v>157</v>
      </c>
      <c r="V3339" s="7" t="s">
        <v>165</v>
      </c>
      <c r="W3339" s="7" t="s">
        <v>85</v>
      </c>
      <c r="X3339" s="7" t="s">
        <v>89</v>
      </c>
      <c r="Y3339" s="7" t="n">
        <v>0</v>
      </c>
      <c r="Z3339" s="7" t="n">
        <v>1</v>
      </c>
      <c r="AA3339" s="7" t="str">
        <f aca="false">IF(Y3339&gt;Z3339,"Win",IF(Y3339&lt;Z3339,"Loss","Draw"))</f>
        <v>Loss</v>
      </c>
      <c r="AB3339" s="7" t="s">
        <v>99</v>
      </c>
      <c r="AC3339" s="7" t="s">
        <v>99</v>
      </c>
      <c r="AD3339" s="7" t="s">
        <v>6934</v>
      </c>
      <c r="AE3339" s="7" t="s">
        <v>235</v>
      </c>
      <c r="AF3339" s="7" t="str">
        <f aca="false">IF(AD3339&lt;AE3339,AD3339,AE3339)</f>
        <v>Bats, Bomb Tower, Fire Spirit, Guards, Magic Archer, Miner, The Log, Wall Breakers</v>
      </c>
      <c r="AG3339" s="7" t="str">
        <f aca="false">IF(AD3339&lt;AE3339,AE3339,AD3339)</f>
        <v>Berserker, Cannon, Fire Spirit, Hog Rider, Lightning, Mega Knight, Musketeer, The Log</v>
      </c>
      <c r="AH3339" s="7" t="str">
        <f aca="false">IF(AD3339=AF3339,AA3339,IF(AA3339="Win","Loss",IF(AA3339="Loss","Win","Draw")))</f>
        <v>Loss</v>
      </c>
      <c r="AI3339" s="7" t="s">
        <v>297</v>
      </c>
    </row>
    <row r="3340" customFormat="false" ht="15" hidden="false" customHeight="true" outlineLevel="0" collapsed="false">
      <c r="A3340" s="7" t="s">
        <v>6930</v>
      </c>
      <c r="B3340" s="7" t="n">
        <v>3</v>
      </c>
      <c r="C3340" s="7" t="s">
        <v>567</v>
      </c>
      <c r="D3340" s="7" t="s">
        <v>568</v>
      </c>
      <c r="E3340" s="7" t="s">
        <v>1010</v>
      </c>
      <c r="F3340" s="7" t="s">
        <v>1011</v>
      </c>
      <c r="G3340" s="7" t="s">
        <v>6935</v>
      </c>
      <c r="H3340" s="7" t="s">
        <v>163</v>
      </c>
      <c r="I3340" s="7" t="s">
        <v>127</v>
      </c>
      <c r="J3340" s="7" t="s">
        <v>140</v>
      </c>
      <c r="K3340" s="7" t="s">
        <v>124</v>
      </c>
      <c r="L3340" s="7" t="s">
        <v>142</v>
      </c>
      <c r="M3340" s="7" t="s">
        <v>257</v>
      </c>
      <c r="N3340" s="7" t="s">
        <v>131</v>
      </c>
      <c r="O3340" s="7" t="s">
        <v>95</v>
      </c>
      <c r="P3340" s="7" t="s">
        <v>449</v>
      </c>
      <c r="Q3340" s="7" t="s">
        <v>82</v>
      </c>
      <c r="R3340" s="7" t="s">
        <v>83</v>
      </c>
      <c r="S3340" s="7" t="s">
        <v>87</v>
      </c>
      <c r="T3340" s="7" t="s">
        <v>118</v>
      </c>
      <c r="U3340" s="7" t="s">
        <v>126</v>
      </c>
      <c r="V3340" s="7" t="s">
        <v>407</v>
      </c>
      <c r="W3340" s="7" t="s">
        <v>95</v>
      </c>
      <c r="X3340" s="7" t="s">
        <v>93</v>
      </c>
      <c r="Y3340" s="7" t="n">
        <v>2</v>
      </c>
      <c r="Z3340" s="7" t="n">
        <v>0</v>
      </c>
      <c r="AA3340" s="7" t="str">
        <f aca="false">IF(Y3340&gt;Z3340,"Win",IF(Y3340&lt;Z3340,"Loss","Draw"))</f>
        <v>Win</v>
      </c>
      <c r="AB3340" s="7" t="s">
        <v>99</v>
      </c>
      <c r="AC3340" s="7" t="s">
        <v>99</v>
      </c>
      <c r="AD3340" s="7" t="s">
        <v>1958</v>
      </c>
      <c r="AE3340" s="7" t="s">
        <v>6936</v>
      </c>
      <c r="AF3340" s="7" t="str">
        <f aca="false">IF(AD3340&lt;AE3340,AD3340,AE3340)</f>
        <v>Bandit, Barbarian Barrel, Battle Ram, Elixir Collector, Hunter, Ice Golem, Royal Ghost, Three Musketeers</v>
      </c>
      <c r="AG3340" s="7" t="str">
        <f aca="false">IF(AD3340&lt;AE3340,AE3340,AD3340)</f>
        <v>Barbarian Barrel, Fireball, Firecracker, Ice Spirit, Monk, Royal Hogs, Skeletons, Tesla</v>
      </c>
      <c r="AH3340" s="7" t="str">
        <f aca="false">IF(AD3340=AF3340,AA3340,IF(AA3340="Win","Loss",IF(AA3340="Loss","Win","Draw")))</f>
        <v>Win</v>
      </c>
      <c r="AI3340" s="7" t="s">
        <v>297</v>
      </c>
    </row>
    <row r="3341" customFormat="false" ht="15" hidden="false" customHeight="true" outlineLevel="0" collapsed="false">
      <c r="A3341" s="7" t="s">
        <v>6937</v>
      </c>
      <c r="B3341" s="7" t="n">
        <v>1</v>
      </c>
      <c r="C3341" s="7" t="s">
        <v>567</v>
      </c>
      <c r="D3341" s="7" t="s">
        <v>568</v>
      </c>
      <c r="E3341" s="7" t="s">
        <v>1010</v>
      </c>
      <c r="F3341" s="7" t="s">
        <v>1011</v>
      </c>
      <c r="G3341" s="7" t="s">
        <v>6938</v>
      </c>
      <c r="H3341" s="7" t="s">
        <v>163</v>
      </c>
      <c r="I3341" s="7" t="s">
        <v>208</v>
      </c>
      <c r="J3341" s="7" t="s">
        <v>188</v>
      </c>
      <c r="K3341" s="7" t="s">
        <v>109</v>
      </c>
      <c r="L3341" s="7" t="s">
        <v>110</v>
      </c>
      <c r="M3341" s="7" t="s">
        <v>86</v>
      </c>
      <c r="N3341" s="7" t="s">
        <v>88</v>
      </c>
      <c r="O3341" s="7" t="s">
        <v>93</v>
      </c>
      <c r="P3341" s="7" t="s">
        <v>112</v>
      </c>
      <c r="Q3341" s="7" t="s">
        <v>201</v>
      </c>
      <c r="R3341" s="7" t="s">
        <v>202</v>
      </c>
      <c r="S3341" s="7" t="s">
        <v>203</v>
      </c>
      <c r="T3341" s="7" t="s">
        <v>88</v>
      </c>
      <c r="U3341" s="7" t="s">
        <v>157</v>
      </c>
      <c r="V3341" s="7" t="s">
        <v>118</v>
      </c>
      <c r="W3341" s="7" t="s">
        <v>204</v>
      </c>
      <c r="X3341" s="7" t="s">
        <v>234</v>
      </c>
      <c r="Y3341" s="7" t="n">
        <v>0</v>
      </c>
      <c r="Z3341" s="7" t="n">
        <v>1</v>
      </c>
      <c r="AA3341" s="7" t="str">
        <f aca="false">IF(Y3341&gt;Z3341,"Win",IF(Y3341&lt;Z3341,"Loss","Draw"))</f>
        <v>Loss</v>
      </c>
      <c r="AB3341" s="7" t="s">
        <v>99</v>
      </c>
      <c r="AC3341" s="7" t="s">
        <v>99</v>
      </c>
      <c r="AD3341" s="7" t="s">
        <v>368</v>
      </c>
      <c r="AE3341" s="7" t="s">
        <v>668</v>
      </c>
      <c r="AF3341" s="7" t="str">
        <f aca="false">IF(AD3341&lt;AE3341,AD3341,AE3341)</f>
        <v>Berserker, Bomb Tower, Fire Spirit, Goblin Barrel, Ice Spirit, Magic Archer, Royal Delivery, Wall Breakers</v>
      </c>
      <c r="AG3341" s="7" t="str">
        <f aca="false">IF(AD3341&lt;AE3341,AE3341,AD3341)</f>
        <v>Berserker, Fireball, Lava Hound, Skeleton Dragons, Spirit Empress, Tombstone, Valkyrie, Zap</v>
      </c>
      <c r="AH3341" s="7" t="str">
        <f aca="false">IF(AD3341=AF3341,AA3341,IF(AA3341="Win","Loss",IF(AA3341="Loss","Win","Draw")))</f>
        <v>Win</v>
      </c>
      <c r="AI3341" s="7" t="s">
        <v>297</v>
      </c>
    </row>
    <row r="3342" customFormat="false" ht="15" hidden="false" customHeight="true" outlineLevel="0" collapsed="false">
      <c r="A3342" s="7" t="s">
        <v>6937</v>
      </c>
      <c r="B3342" s="7" t="n">
        <v>2</v>
      </c>
      <c r="C3342" s="7" t="s">
        <v>567</v>
      </c>
      <c r="D3342" s="7" t="s">
        <v>568</v>
      </c>
      <c r="E3342" s="7" t="s">
        <v>1010</v>
      </c>
      <c r="F3342" s="7" t="s">
        <v>1011</v>
      </c>
      <c r="G3342" s="7" t="s">
        <v>6939</v>
      </c>
      <c r="H3342" s="7" t="s">
        <v>485</v>
      </c>
      <c r="I3342" s="7" t="s">
        <v>82</v>
      </c>
      <c r="J3342" s="7" t="s">
        <v>202</v>
      </c>
      <c r="K3342" s="7" t="s">
        <v>87</v>
      </c>
      <c r="L3342" s="7" t="s">
        <v>95</v>
      </c>
      <c r="M3342" s="7" t="s">
        <v>85</v>
      </c>
      <c r="N3342" s="7" t="s">
        <v>150</v>
      </c>
      <c r="O3342" s="7" t="s">
        <v>126</v>
      </c>
      <c r="P3342" s="7" t="s">
        <v>97</v>
      </c>
      <c r="Q3342" s="7" t="s">
        <v>82</v>
      </c>
      <c r="R3342" s="7" t="s">
        <v>108</v>
      </c>
      <c r="S3342" s="7" t="s">
        <v>153</v>
      </c>
      <c r="T3342" s="7" t="s">
        <v>150</v>
      </c>
      <c r="U3342" s="7" t="s">
        <v>126</v>
      </c>
      <c r="V3342" s="7" t="s">
        <v>86</v>
      </c>
      <c r="W3342" s="7" t="s">
        <v>85</v>
      </c>
      <c r="X3342" s="7" t="s">
        <v>89</v>
      </c>
      <c r="Y3342" s="7" t="n">
        <v>1</v>
      </c>
      <c r="Z3342" s="7" t="n">
        <v>0</v>
      </c>
      <c r="AA3342" s="7" t="str">
        <f aca="false">IF(Y3342&gt;Z3342,"Win",IF(Y3342&lt;Z3342,"Loss","Draw"))</f>
        <v>Win</v>
      </c>
      <c r="AB3342" s="7" t="s">
        <v>99</v>
      </c>
      <c r="AC3342" s="7" t="s">
        <v>99</v>
      </c>
      <c r="AD3342" s="7" t="s">
        <v>492</v>
      </c>
      <c r="AE3342" s="7" t="s">
        <v>6940</v>
      </c>
      <c r="AF3342" s="7" t="str">
        <f aca="false">IF(AD3342&lt;AE3342,AD3342,AE3342)</f>
        <v>Barbarian Barrel, Electro Spirit, Lightning, Magic Archer, Ronin, Royal Hogs, Skeletons, Tesla</v>
      </c>
      <c r="AG3342" s="7" t="str">
        <f aca="false">IF(AD3342&lt;AE3342,AE3342,AD3342)</f>
        <v>Cannon, Dark Prince, Electro Spirit, Lightning, Royal Hogs, Skeleton Dragons, Skeletons, The Log</v>
      </c>
      <c r="AH3342" s="7" t="str">
        <f aca="false">IF(AD3342=AF3342,AA3342,IF(AA3342="Win","Loss",IF(AA3342="Loss","Win","Draw")))</f>
        <v>Win</v>
      </c>
      <c r="AI3342" s="7" t="s">
        <v>297</v>
      </c>
    </row>
    <row r="3343" customFormat="false" ht="15" hidden="false" customHeight="true" outlineLevel="0" collapsed="false">
      <c r="A3343" s="7" t="s">
        <v>6937</v>
      </c>
      <c r="B3343" s="7" t="n">
        <v>3</v>
      </c>
      <c r="C3343" s="7" t="s">
        <v>567</v>
      </c>
      <c r="D3343" s="7" t="s">
        <v>568</v>
      </c>
      <c r="E3343" s="7" t="s">
        <v>1010</v>
      </c>
      <c r="F3343" s="7" t="s">
        <v>1011</v>
      </c>
      <c r="G3343" s="7" t="s">
        <v>6941</v>
      </c>
      <c r="H3343" s="7" t="s">
        <v>485</v>
      </c>
      <c r="I3343" s="7" t="s">
        <v>137</v>
      </c>
      <c r="J3343" s="7" t="s">
        <v>194</v>
      </c>
      <c r="K3343" s="7" t="s">
        <v>114</v>
      </c>
      <c r="L3343" s="7" t="s">
        <v>157</v>
      </c>
      <c r="M3343" s="7" t="s">
        <v>234</v>
      </c>
      <c r="N3343" s="7" t="s">
        <v>108</v>
      </c>
      <c r="O3343" s="7" t="s">
        <v>91</v>
      </c>
      <c r="P3343" s="7" t="s">
        <v>130</v>
      </c>
      <c r="Q3343" s="7" t="s">
        <v>129</v>
      </c>
      <c r="R3343" s="7" t="s">
        <v>128</v>
      </c>
      <c r="S3343" s="7" t="s">
        <v>127</v>
      </c>
      <c r="T3343" s="7" t="s">
        <v>133</v>
      </c>
      <c r="U3343" s="7" t="s">
        <v>132</v>
      </c>
      <c r="V3343" s="7" t="s">
        <v>124</v>
      </c>
      <c r="W3343" s="7" t="s">
        <v>130</v>
      </c>
      <c r="X3343" s="7" t="s">
        <v>131</v>
      </c>
      <c r="Y3343" s="7" t="n">
        <v>0</v>
      </c>
      <c r="Z3343" s="7" t="n">
        <v>1</v>
      </c>
      <c r="AA3343" s="7" t="str">
        <f aca="false">IF(Y3343&gt;Z3343,"Win",IF(Y3343&lt;Z3343,"Loss","Draw"))</f>
        <v>Loss</v>
      </c>
      <c r="AB3343" s="7" t="s">
        <v>99</v>
      </c>
      <c r="AC3343" s="7" t="s">
        <v>99</v>
      </c>
      <c r="AD3343" s="7" t="s">
        <v>6942</v>
      </c>
      <c r="AE3343" s="7" t="s">
        <v>4492</v>
      </c>
      <c r="AF3343" s="7" t="str">
        <f aca="false">IF(AD3343&lt;AE3343,AD3343,AE3343)</f>
        <v>Archer Queen, Arrows, Bomb Tower, Dark Prince, Fire Spirit, Giant Snowball, Goblin Drill, Goblins</v>
      </c>
      <c r="AG3343" s="7" t="str">
        <f aca="false">IF(AD3343&lt;AE3343,AE3343,AD3343)</f>
        <v>Arrows, Bandit, Battle Ram, Electro Wizard, Golden Knight, Mega Knight, Mother Witch, Royal Ghost</v>
      </c>
      <c r="AH3343" s="7" t="str">
        <f aca="false">IF(AD3343=AF3343,AA3343,IF(AA3343="Win","Loss",IF(AA3343="Loss","Win","Draw")))</f>
        <v>Loss</v>
      </c>
      <c r="AI3343" s="7" t="s">
        <v>297</v>
      </c>
    </row>
    <row r="3344" customFormat="false" ht="15" hidden="false" customHeight="true" outlineLevel="0" collapsed="false">
      <c r="A3344" s="7" t="s">
        <v>6943</v>
      </c>
      <c r="B3344" s="7" t="n">
        <v>1</v>
      </c>
      <c r="C3344" s="7" t="s">
        <v>567</v>
      </c>
      <c r="D3344" s="7" t="s">
        <v>568</v>
      </c>
      <c r="E3344" s="7" t="s">
        <v>1010</v>
      </c>
      <c r="F3344" s="7" t="s">
        <v>1011</v>
      </c>
      <c r="G3344" s="7" t="s">
        <v>6944</v>
      </c>
      <c r="H3344" s="7" t="s">
        <v>163</v>
      </c>
      <c r="I3344" s="7" t="s">
        <v>114</v>
      </c>
      <c r="J3344" s="7" t="s">
        <v>241</v>
      </c>
      <c r="K3344" s="7" t="s">
        <v>153</v>
      </c>
      <c r="L3344" s="7" t="s">
        <v>126</v>
      </c>
      <c r="M3344" s="7" t="s">
        <v>242</v>
      </c>
      <c r="N3344" s="7" t="s">
        <v>137</v>
      </c>
      <c r="O3344" s="7" t="s">
        <v>249</v>
      </c>
      <c r="P3344" s="7" t="s">
        <v>157</v>
      </c>
      <c r="Q3344" s="7" t="s">
        <v>177</v>
      </c>
      <c r="R3344" s="7" t="s">
        <v>95</v>
      </c>
      <c r="S3344" s="7" t="s">
        <v>124</v>
      </c>
      <c r="T3344" s="7" t="s">
        <v>257</v>
      </c>
      <c r="U3344" s="7" t="s">
        <v>215</v>
      </c>
      <c r="V3344" s="7" t="s">
        <v>93</v>
      </c>
      <c r="W3344" s="7" t="s">
        <v>126</v>
      </c>
      <c r="X3344" s="7" t="s">
        <v>150</v>
      </c>
      <c r="Y3344" s="7" t="n">
        <v>0</v>
      </c>
      <c r="Z3344" s="7" t="n">
        <v>1</v>
      </c>
      <c r="AA3344" s="7" t="str">
        <f aca="false">IF(Y3344&gt;Z3344,"Win",IF(Y3344&lt;Z3344,"Loss","Draw"))</f>
        <v>Loss</v>
      </c>
      <c r="AB3344" s="7" t="s">
        <v>99</v>
      </c>
      <c r="AC3344" s="7" t="s">
        <v>99</v>
      </c>
      <c r="AD3344" s="7" t="s">
        <v>958</v>
      </c>
      <c r="AE3344" s="7" t="s">
        <v>429</v>
      </c>
      <c r="AF3344" s="7" t="str">
        <f aca="false">IF(AD3344&lt;AE3344,AD3344,AE3344)</f>
        <v>Barbarian Barrel, Electro Spirit, Fireball, Fisherman, Hunter, Royal Ghost, Royal Giant, Skeletons</v>
      </c>
      <c r="AG3344" s="7" t="str">
        <f aca="false">IF(AD3344&lt;AE3344,AE3344,AD3344)</f>
        <v>Bomber, Cannon, Fire Spirit, Giant Snowball, Goblin Drill, Knight, Rocket, Skeletons</v>
      </c>
      <c r="AH3344" s="7" t="str">
        <f aca="false">IF(AD3344=AF3344,AA3344,IF(AA3344="Win","Loss",IF(AA3344="Loss","Win","Draw")))</f>
        <v>Win</v>
      </c>
      <c r="AI3344" s="7" t="s">
        <v>297</v>
      </c>
    </row>
    <row r="3345" customFormat="false" ht="15" hidden="false" customHeight="true" outlineLevel="0" collapsed="false">
      <c r="A3345" s="7" t="s">
        <v>6943</v>
      </c>
      <c r="B3345" s="7" t="n">
        <v>2</v>
      </c>
      <c r="C3345" s="7" t="s">
        <v>567</v>
      </c>
      <c r="D3345" s="7" t="s">
        <v>568</v>
      </c>
      <c r="E3345" s="7" t="s">
        <v>1010</v>
      </c>
      <c r="F3345" s="7" t="s">
        <v>1011</v>
      </c>
      <c r="G3345" s="7" t="s">
        <v>6945</v>
      </c>
      <c r="H3345" s="7" t="s">
        <v>485</v>
      </c>
      <c r="I3345" s="7" t="s">
        <v>201</v>
      </c>
      <c r="J3345" s="7" t="s">
        <v>123</v>
      </c>
      <c r="K3345" s="7" t="s">
        <v>202</v>
      </c>
      <c r="L3345" s="7" t="s">
        <v>111</v>
      </c>
      <c r="M3345" s="7" t="s">
        <v>88</v>
      </c>
      <c r="N3345" s="7" t="s">
        <v>234</v>
      </c>
      <c r="O3345" s="7" t="s">
        <v>187</v>
      </c>
      <c r="P3345" s="7" t="s">
        <v>95</v>
      </c>
      <c r="Q3345" s="7" t="s">
        <v>90</v>
      </c>
      <c r="R3345" s="7" t="s">
        <v>123</v>
      </c>
      <c r="S3345" s="7" t="s">
        <v>92</v>
      </c>
      <c r="T3345" s="7" t="s">
        <v>85</v>
      </c>
      <c r="U3345" s="7" t="s">
        <v>88</v>
      </c>
      <c r="V3345" s="7" t="s">
        <v>125</v>
      </c>
      <c r="W3345" s="7" t="s">
        <v>96</v>
      </c>
      <c r="X3345" s="7" t="s">
        <v>89</v>
      </c>
      <c r="Y3345" s="7" t="n">
        <v>0</v>
      </c>
      <c r="Z3345" s="7" t="n">
        <v>1</v>
      </c>
      <c r="AA3345" s="7" t="str">
        <f aca="false">IF(Y3345&gt;Z3345,"Win",IF(Y3345&lt;Z3345,"Loss","Draw"))</f>
        <v>Loss</v>
      </c>
      <c r="AB3345" s="7" t="s">
        <v>99</v>
      </c>
      <c r="AC3345" s="7" t="s">
        <v>99</v>
      </c>
      <c r="AD3345" s="7" t="s">
        <v>295</v>
      </c>
      <c r="AE3345" s="7" t="s">
        <v>6946</v>
      </c>
      <c r="AF3345" s="7" t="str">
        <f aca="false">IF(AD3345&lt;AE3345,AD3345,AE3345)</f>
        <v>Barbarian Barrel, Berserker, Bomb Tower, Goblinstein, Magic Archer, Miner, Tornado, Wall Breakers</v>
      </c>
      <c r="AG3345" s="7" t="str">
        <f aca="false">IF(AD3345&lt;AE3345,AE3345,AD3345)</f>
        <v>Berserker, Cannon Cart, Goblinstein, Lightning, Minions, Mortar, Skeleton Barrel, The Log</v>
      </c>
      <c r="AH3345" s="7" t="str">
        <f aca="false">IF(AD3345=AF3345,AA3345,IF(AA3345="Win","Loss",IF(AA3345="Loss","Win","Draw")))</f>
        <v>Loss</v>
      </c>
      <c r="AI3345" s="7" t="s">
        <v>297</v>
      </c>
    </row>
    <row r="3346" customFormat="false" ht="15" hidden="false" customHeight="true" outlineLevel="0" collapsed="false">
      <c r="A3346" s="7" t="s">
        <v>6943</v>
      </c>
      <c r="B3346" s="7" t="n">
        <v>3</v>
      </c>
      <c r="C3346" s="7" t="s">
        <v>567</v>
      </c>
      <c r="D3346" s="7" t="s">
        <v>568</v>
      </c>
      <c r="E3346" s="7" t="s">
        <v>1010</v>
      </c>
      <c r="F3346" s="7" t="s">
        <v>1011</v>
      </c>
      <c r="G3346" s="7" t="s">
        <v>6947</v>
      </c>
      <c r="H3346" s="7" t="s">
        <v>485</v>
      </c>
      <c r="I3346" s="7" t="s">
        <v>127</v>
      </c>
      <c r="J3346" s="7" t="s">
        <v>128</v>
      </c>
      <c r="K3346" s="7" t="s">
        <v>129</v>
      </c>
      <c r="L3346" s="7" t="s">
        <v>133</v>
      </c>
      <c r="M3346" s="7" t="s">
        <v>132</v>
      </c>
      <c r="N3346" s="7" t="s">
        <v>130</v>
      </c>
      <c r="O3346" s="7" t="s">
        <v>131</v>
      </c>
      <c r="P3346" s="7" t="s">
        <v>97</v>
      </c>
      <c r="Q3346" s="7" t="s">
        <v>107</v>
      </c>
      <c r="R3346" s="7" t="s">
        <v>139</v>
      </c>
      <c r="S3346" s="7" t="s">
        <v>208</v>
      </c>
      <c r="T3346" s="7" t="s">
        <v>110</v>
      </c>
      <c r="U3346" s="7" t="s">
        <v>130</v>
      </c>
      <c r="V3346" s="7" t="s">
        <v>86</v>
      </c>
      <c r="W3346" s="7" t="s">
        <v>109</v>
      </c>
      <c r="X3346" s="7" t="s">
        <v>193</v>
      </c>
      <c r="Y3346" s="7" t="n">
        <v>1</v>
      </c>
      <c r="Z3346" s="7" t="n">
        <v>0</v>
      </c>
      <c r="AA3346" s="7" t="str">
        <f aca="false">IF(Y3346&gt;Z3346,"Win",IF(Y3346&lt;Z3346,"Loss","Draw"))</f>
        <v>Win</v>
      </c>
      <c r="AB3346" s="7" t="s">
        <v>99</v>
      </c>
      <c r="AC3346" s="7" t="s">
        <v>99</v>
      </c>
      <c r="AD3346" s="7" t="s">
        <v>1762</v>
      </c>
      <c r="AE3346" s="7" t="s">
        <v>6948</v>
      </c>
      <c r="AF3346" s="7" t="str">
        <f aca="false">IF(AD3346&lt;AE3346,AD3346,AE3346)</f>
        <v>Arrows, Bandit, Battle Ram, Electro Wizard, Golden Knight, Mega Knight, Mother Witch, Ronin</v>
      </c>
      <c r="AG3346" s="7" t="str">
        <f aca="false">IF(AD3346&lt;AE3346,AE3346,AD3346)</f>
        <v>Arrows, Goblin Cage, Guards, Lava Hound, Mega Minion, Skeleton Dragons, Valkyrie, Zap</v>
      </c>
      <c r="AH3346" s="7" t="str">
        <f aca="false">IF(AD3346=AF3346,AA3346,IF(AA3346="Win","Loss",IF(AA3346="Loss","Win","Draw")))</f>
        <v>Win</v>
      </c>
      <c r="AI3346" s="7" t="s">
        <v>297</v>
      </c>
    </row>
    <row r="3347" customFormat="false" ht="15" hidden="false" customHeight="true" outlineLevel="0" collapsed="false">
      <c r="A3347" s="7" t="s">
        <v>6949</v>
      </c>
      <c r="B3347" s="7" t="n">
        <v>1</v>
      </c>
      <c r="C3347" s="7" t="s">
        <v>567</v>
      </c>
      <c r="D3347" s="7" t="s">
        <v>568</v>
      </c>
      <c r="E3347" s="7" t="s">
        <v>1010</v>
      </c>
      <c r="F3347" s="7" t="s">
        <v>1011</v>
      </c>
      <c r="G3347" s="7" t="s">
        <v>6950</v>
      </c>
      <c r="H3347" s="7" t="s">
        <v>485</v>
      </c>
      <c r="I3347" s="7" t="s">
        <v>201</v>
      </c>
      <c r="J3347" s="7" t="s">
        <v>202</v>
      </c>
      <c r="K3347" s="7" t="s">
        <v>233</v>
      </c>
      <c r="L3347" s="7" t="s">
        <v>111</v>
      </c>
      <c r="M3347" s="7" t="s">
        <v>157</v>
      </c>
      <c r="N3347" s="7" t="s">
        <v>126</v>
      </c>
      <c r="O3347" s="7" t="s">
        <v>89</v>
      </c>
      <c r="P3347" s="7" t="s">
        <v>234</v>
      </c>
      <c r="Q3347" s="7" t="s">
        <v>152</v>
      </c>
      <c r="R3347" s="7" t="s">
        <v>151</v>
      </c>
      <c r="S3347" s="7" t="s">
        <v>82</v>
      </c>
      <c r="T3347" s="7" t="s">
        <v>153</v>
      </c>
      <c r="U3347" s="7" t="s">
        <v>150</v>
      </c>
      <c r="V3347" s="7" t="s">
        <v>85</v>
      </c>
      <c r="W3347" s="7" t="s">
        <v>126</v>
      </c>
      <c r="X3347" s="7" t="s">
        <v>89</v>
      </c>
      <c r="Y3347" s="7" t="n">
        <v>0</v>
      </c>
      <c r="Z3347" s="7" t="n">
        <v>1</v>
      </c>
      <c r="AA3347" s="7" t="str">
        <f aca="false">IF(Y3347&gt;Z3347,"Win",IF(Y3347&lt;Z3347,"Loss","Draw"))</f>
        <v>Loss</v>
      </c>
      <c r="AB3347" s="7" t="s">
        <v>99</v>
      </c>
      <c r="AC3347" s="7" t="s">
        <v>99</v>
      </c>
      <c r="AD3347" s="7" t="s">
        <v>415</v>
      </c>
      <c r="AE3347" s="7" t="s">
        <v>155</v>
      </c>
      <c r="AF3347" s="7" t="str">
        <f aca="false">IF(AD3347&lt;AE3347,AD3347,AE3347)</f>
        <v>Baby Dragon, Cannon, Electro Spirit, Lightning, Mighty Miner, Royal Hogs, Skeletons, The Log</v>
      </c>
      <c r="AG3347" s="7" t="str">
        <f aca="false">IF(AD3347&lt;AE3347,AE3347,AD3347)</f>
        <v>Bats, Bomb Tower, Fire Spirit, Magic Archer, Miner, Skeletons, The Log, Wall Breakers</v>
      </c>
      <c r="AH3347" s="7" t="str">
        <f aca="false">IF(AD3347=AF3347,AA3347,IF(AA3347="Win","Loss",IF(AA3347="Loss","Win","Draw")))</f>
        <v>Win</v>
      </c>
      <c r="AI3347" s="7" t="s">
        <v>297</v>
      </c>
    </row>
    <row r="3348" customFormat="false" ht="15" hidden="false" customHeight="true" outlineLevel="0" collapsed="false">
      <c r="A3348" s="7" t="s">
        <v>6949</v>
      </c>
      <c r="B3348" s="7" t="n">
        <v>2</v>
      </c>
      <c r="C3348" s="7" t="s">
        <v>567</v>
      </c>
      <c r="D3348" s="7" t="s">
        <v>568</v>
      </c>
      <c r="E3348" s="7" t="s">
        <v>1010</v>
      </c>
      <c r="F3348" s="7" t="s">
        <v>1011</v>
      </c>
      <c r="G3348" s="7" t="s">
        <v>6951</v>
      </c>
      <c r="H3348" s="7" t="s">
        <v>163</v>
      </c>
      <c r="I3348" s="7" t="s">
        <v>203</v>
      </c>
      <c r="J3348" s="7" t="s">
        <v>241</v>
      </c>
      <c r="K3348" s="7" t="s">
        <v>418</v>
      </c>
      <c r="L3348" s="7" t="s">
        <v>153</v>
      </c>
      <c r="M3348" s="7" t="s">
        <v>159</v>
      </c>
      <c r="N3348" s="7" t="s">
        <v>118</v>
      </c>
      <c r="O3348" s="7" t="s">
        <v>204</v>
      </c>
      <c r="P3348" s="7" t="s">
        <v>248</v>
      </c>
      <c r="Q3348" s="7" t="s">
        <v>203</v>
      </c>
      <c r="R3348" s="7" t="s">
        <v>202</v>
      </c>
      <c r="S3348" s="7" t="s">
        <v>201</v>
      </c>
      <c r="T3348" s="7" t="s">
        <v>157</v>
      </c>
      <c r="U3348" s="7" t="s">
        <v>118</v>
      </c>
      <c r="V3348" s="7" t="s">
        <v>204</v>
      </c>
      <c r="W3348" s="7" t="s">
        <v>88</v>
      </c>
      <c r="X3348" s="7" t="s">
        <v>234</v>
      </c>
      <c r="Y3348" s="7" t="n">
        <v>3</v>
      </c>
      <c r="Z3348" s="7" t="n">
        <v>0</v>
      </c>
      <c r="AA3348" s="7" t="str">
        <f aca="false">IF(Y3348&gt;Z3348,"Win",IF(Y3348&lt;Z3348,"Loss","Draw"))</f>
        <v>Win</v>
      </c>
      <c r="AB3348" s="7" t="s">
        <v>99</v>
      </c>
      <c r="AC3348" s="7" t="s">
        <v>99</v>
      </c>
      <c r="AD3348" s="7" t="s">
        <v>6952</v>
      </c>
      <c r="AE3348" s="7" t="s">
        <v>668</v>
      </c>
      <c r="AF3348" s="7" t="str">
        <f aca="false">IF(AD3348&lt;AE3348,AD3348,AE3348)</f>
        <v>Berserker, Bomb Tower, Fire Spirit, Goblin Barrel, Ice Spirit, Magic Archer, Royal Delivery, Wall Breakers</v>
      </c>
      <c r="AG3348" s="7" t="str">
        <f aca="false">IF(AD3348&lt;AE3348,AE3348,AD3348)</f>
        <v>Cannon, Dart Goblin, Goblin Barrel, Ice Spirit, Knight, Princess, Royal Delivery, Skeleton Army</v>
      </c>
      <c r="AH3348" s="7" t="str">
        <f aca="false">IF(AD3348=AF3348,AA3348,IF(AA3348="Win","Loss",IF(AA3348="Loss","Win","Draw")))</f>
        <v>Loss</v>
      </c>
      <c r="AI3348" s="7" t="s">
        <v>297</v>
      </c>
    </row>
    <row r="3349" customFormat="false" ht="15" hidden="false" customHeight="true" outlineLevel="0" collapsed="false">
      <c r="A3349" s="7" t="s">
        <v>6949</v>
      </c>
      <c r="B3349" s="7" t="n">
        <v>3</v>
      </c>
      <c r="C3349" s="7" t="s">
        <v>567</v>
      </c>
      <c r="D3349" s="7" t="s">
        <v>568</v>
      </c>
      <c r="E3349" s="7" t="s">
        <v>1010</v>
      </c>
      <c r="F3349" s="7" t="s">
        <v>1011</v>
      </c>
      <c r="G3349" s="7" t="s">
        <v>6953</v>
      </c>
      <c r="H3349" s="7" t="s">
        <v>485</v>
      </c>
      <c r="I3349" s="7" t="s">
        <v>203</v>
      </c>
      <c r="J3349" s="7" t="s">
        <v>241</v>
      </c>
      <c r="K3349" s="7" t="s">
        <v>418</v>
      </c>
      <c r="L3349" s="7" t="s">
        <v>153</v>
      </c>
      <c r="M3349" s="7" t="s">
        <v>159</v>
      </c>
      <c r="N3349" s="7" t="s">
        <v>118</v>
      </c>
      <c r="O3349" s="7" t="s">
        <v>204</v>
      </c>
      <c r="P3349" s="7" t="s">
        <v>248</v>
      </c>
      <c r="Q3349" s="7" t="s">
        <v>203</v>
      </c>
      <c r="R3349" s="7" t="s">
        <v>202</v>
      </c>
      <c r="S3349" s="7" t="s">
        <v>201</v>
      </c>
      <c r="T3349" s="7" t="s">
        <v>157</v>
      </c>
      <c r="U3349" s="7" t="s">
        <v>118</v>
      </c>
      <c r="V3349" s="7" t="s">
        <v>204</v>
      </c>
      <c r="W3349" s="7" t="s">
        <v>88</v>
      </c>
      <c r="X3349" s="7" t="s">
        <v>234</v>
      </c>
      <c r="Y3349" s="7" t="n">
        <v>0</v>
      </c>
      <c r="Z3349" s="7" t="n">
        <v>1</v>
      </c>
      <c r="AA3349" s="7" t="str">
        <f aca="false">IF(Y3349&gt;Z3349,"Win",IF(Y3349&lt;Z3349,"Loss","Draw"))</f>
        <v>Loss</v>
      </c>
      <c r="AB3349" s="7" t="s">
        <v>99</v>
      </c>
      <c r="AC3349" s="7" t="s">
        <v>98</v>
      </c>
      <c r="AD3349" s="7" t="s">
        <v>6952</v>
      </c>
      <c r="AE3349" s="7" t="s">
        <v>668</v>
      </c>
      <c r="AF3349" s="7" t="str">
        <f aca="false">IF(AD3349&lt;AE3349,AD3349,AE3349)</f>
        <v>Berserker, Bomb Tower, Fire Spirit, Goblin Barrel, Ice Spirit, Magic Archer, Royal Delivery, Wall Breakers</v>
      </c>
      <c r="AG3349" s="7" t="str">
        <f aca="false">IF(AD3349&lt;AE3349,AE3349,AD3349)</f>
        <v>Cannon, Dart Goblin, Goblin Barrel, Ice Spirit, Knight, Princess, Royal Delivery, Skeleton Army</v>
      </c>
      <c r="AH3349" s="7" t="str">
        <f aca="false">IF(AD3349=AF3349,AA3349,IF(AA3349="Win","Loss",IF(AA3349="Loss","Win","Draw")))</f>
        <v>Win</v>
      </c>
      <c r="AI3349" s="7" t="s">
        <v>297</v>
      </c>
    </row>
    <row r="3350" customFormat="false" ht="15" hidden="false" customHeight="true" outlineLevel="0" collapsed="false">
      <c r="A3350" s="7" t="s">
        <v>6949</v>
      </c>
      <c r="B3350" s="7" t="n">
        <v>4</v>
      </c>
      <c r="C3350" s="7" t="s">
        <v>567</v>
      </c>
      <c r="D3350" s="7" t="s">
        <v>568</v>
      </c>
      <c r="E3350" s="7" t="s">
        <v>1010</v>
      </c>
      <c r="F3350" s="7" t="s">
        <v>1011</v>
      </c>
      <c r="G3350" s="7" t="s">
        <v>6954</v>
      </c>
      <c r="H3350" s="7" t="s">
        <v>163</v>
      </c>
      <c r="I3350" s="7" t="s">
        <v>242</v>
      </c>
      <c r="J3350" s="7" t="s">
        <v>139</v>
      </c>
      <c r="K3350" s="7" t="s">
        <v>208</v>
      </c>
      <c r="L3350" s="7" t="s">
        <v>110</v>
      </c>
      <c r="M3350" s="7" t="s">
        <v>112</v>
      </c>
      <c r="N3350" s="7" t="s">
        <v>130</v>
      </c>
      <c r="O3350" s="7" t="s">
        <v>114</v>
      </c>
      <c r="P3350" s="7" t="s">
        <v>188</v>
      </c>
      <c r="Q3350" s="7" t="s">
        <v>137</v>
      </c>
      <c r="R3350" s="7" t="s">
        <v>194</v>
      </c>
      <c r="S3350" s="7" t="s">
        <v>114</v>
      </c>
      <c r="T3350" s="7" t="s">
        <v>108</v>
      </c>
      <c r="U3350" s="7" t="s">
        <v>95</v>
      </c>
      <c r="V3350" s="7" t="s">
        <v>116</v>
      </c>
      <c r="W3350" s="7" t="s">
        <v>87</v>
      </c>
      <c r="X3350" s="7" t="s">
        <v>91</v>
      </c>
      <c r="Y3350" s="7" t="n">
        <v>1</v>
      </c>
      <c r="Z3350" s="7" t="n">
        <v>0</v>
      </c>
      <c r="AA3350" s="7" t="str">
        <f aca="false">IF(Y3350&gt;Z3350,"Win",IF(Y3350&lt;Z3350,"Loss","Draw"))</f>
        <v>Win</v>
      </c>
      <c r="AB3350" s="7" t="s">
        <v>99</v>
      </c>
      <c r="AC3350" s="7" t="s">
        <v>99</v>
      </c>
      <c r="AD3350" s="7" t="s">
        <v>5167</v>
      </c>
      <c r="AE3350" s="7" t="s">
        <v>6955</v>
      </c>
      <c r="AF3350" s="7" t="str">
        <f aca="false">IF(AD3350&lt;AE3350,AD3350,AE3350)</f>
        <v>Archer Queen, Barbarian Barrel, Dark Prince, Giant Snowball, Goblin Drill, Goblins, Poison, Tesla</v>
      </c>
      <c r="AG3350" s="7" t="str">
        <f aca="false">IF(AD3350&lt;AE3350,AE3350,AD3350)</f>
        <v>Arrows, Bomber, Giant Snowball, Lava Hound, Mega Minion, Spirit Empress, Tombstone, Valkyrie</v>
      </c>
      <c r="AH3350" s="7" t="str">
        <f aca="false">IF(AD3350=AF3350,AA3350,IF(AA3350="Win","Loss",IF(AA3350="Loss","Win","Draw")))</f>
        <v>Loss</v>
      </c>
      <c r="AI3350" s="7" t="s">
        <v>297</v>
      </c>
    </row>
    <row r="3351" customFormat="false" ht="15" hidden="false" customHeight="true" outlineLevel="0" collapsed="false">
      <c r="A3351" s="7" t="s">
        <v>6956</v>
      </c>
      <c r="B3351" s="7" t="n">
        <v>1</v>
      </c>
      <c r="C3351" s="7" t="s">
        <v>567</v>
      </c>
      <c r="D3351" s="7" t="s">
        <v>568</v>
      </c>
      <c r="E3351" s="7" t="s">
        <v>1010</v>
      </c>
      <c r="F3351" s="7" t="s">
        <v>1011</v>
      </c>
      <c r="G3351" s="7" t="s">
        <v>6957</v>
      </c>
      <c r="H3351" s="7" t="s">
        <v>485</v>
      </c>
      <c r="I3351" s="7" t="s">
        <v>185</v>
      </c>
      <c r="J3351" s="7" t="s">
        <v>337</v>
      </c>
      <c r="K3351" s="7" t="s">
        <v>114</v>
      </c>
      <c r="L3351" s="7" t="s">
        <v>223</v>
      </c>
      <c r="M3351" s="7" t="s">
        <v>85</v>
      </c>
      <c r="N3351" s="7" t="s">
        <v>124</v>
      </c>
      <c r="O3351" s="7" t="s">
        <v>131</v>
      </c>
      <c r="P3351" s="7" t="s">
        <v>95</v>
      </c>
      <c r="Q3351" s="7" t="s">
        <v>152</v>
      </c>
      <c r="R3351" s="7" t="s">
        <v>128</v>
      </c>
      <c r="S3351" s="7" t="s">
        <v>107</v>
      </c>
      <c r="T3351" s="7" t="s">
        <v>95</v>
      </c>
      <c r="U3351" s="7" t="s">
        <v>306</v>
      </c>
      <c r="V3351" s="7" t="s">
        <v>307</v>
      </c>
      <c r="W3351" s="7" t="s">
        <v>85</v>
      </c>
      <c r="X3351" s="7" t="s">
        <v>187</v>
      </c>
      <c r="Y3351" s="7" t="n">
        <v>1</v>
      </c>
      <c r="Z3351" s="7" t="n">
        <v>0</v>
      </c>
      <c r="AA3351" s="7" t="str">
        <f aca="false">IF(Y3351&gt;Z3351,"Win",IF(Y3351&lt;Z3351,"Loss","Draw"))</f>
        <v>Win</v>
      </c>
      <c r="AB3351" s="7" t="s">
        <v>99</v>
      </c>
      <c r="AC3351" s="7" t="s">
        <v>99</v>
      </c>
      <c r="AD3351" s="7" t="s">
        <v>6958</v>
      </c>
      <c r="AE3351" s="7" t="s">
        <v>603</v>
      </c>
      <c r="AF3351" s="7" t="str">
        <f aca="false">IF(AD3351&lt;AE3351,AD3351,AE3351)</f>
        <v>Baby Dragon, Barbarian Barrel, Goblin Cage, Golden Knight, Golem, Ice Wizard, Lightning, Tornado</v>
      </c>
      <c r="AG3351" s="7" t="str">
        <f aca="false">IF(AD3351&lt;AE3351,AE3351,AD3351)</f>
        <v>Bandit, Barbarian Barrel, Boss Bandit, Executioner, Giant Snowball, Lightning, Ram Rider, Royal Ghost</v>
      </c>
      <c r="AH3351" s="7" t="str">
        <f aca="false">IF(AD3351=AF3351,AA3351,IF(AA3351="Win","Loss",IF(AA3351="Loss","Win","Draw")))</f>
        <v>Loss</v>
      </c>
      <c r="AI3351" s="7" t="s">
        <v>297</v>
      </c>
    </row>
    <row r="3352" customFormat="false" ht="15" hidden="false" customHeight="true" outlineLevel="0" collapsed="false">
      <c r="A3352" s="7" t="s">
        <v>6956</v>
      </c>
      <c r="B3352" s="7" t="n">
        <v>2</v>
      </c>
      <c r="C3352" s="7" t="s">
        <v>567</v>
      </c>
      <c r="D3352" s="7" t="s">
        <v>568</v>
      </c>
      <c r="E3352" s="7" t="s">
        <v>1010</v>
      </c>
      <c r="F3352" s="7" t="s">
        <v>1011</v>
      </c>
      <c r="G3352" s="7" t="s">
        <v>6959</v>
      </c>
      <c r="H3352" s="7" t="s">
        <v>163</v>
      </c>
      <c r="I3352" s="7" t="s">
        <v>141</v>
      </c>
      <c r="J3352" s="7" t="s">
        <v>140</v>
      </c>
      <c r="K3352" s="7" t="s">
        <v>82</v>
      </c>
      <c r="L3352" s="7" t="s">
        <v>89</v>
      </c>
      <c r="M3352" s="7" t="s">
        <v>142</v>
      </c>
      <c r="N3352" s="7" t="s">
        <v>143</v>
      </c>
      <c r="O3352" s="7" t="s">
        <v>93</v>
      </c>
      <c r="P3352" s="7" t="s">
        <v>257</v>
      </c>
      <c r="Q3352" s="7" t="s">
        <v>137</v>
      </c>
      <c r="R3352" s="7" t="s">
        <v>202</v>
      </c>
      <c r="S3352" s="7" t="s">
        <v>114</v>
      </c>
      <c r="T3352" s="7" t="s">
        <v>153</v>
      </c>
      <c r="U3352" s="7" t="s">
        <v>126</v>
      </c>
      <c r="V3352" s="7" t="s">
        <v>157</v>
      </c>
      <c r="W3352" s="7" t="s">
        <v>116</v>
      </c>
      <c r="X3352" s="7" t="s">
        <v>108</v>
      </c>
      <c r="Y3352" s="7" t="n">
        <v>1</v>
      </c>
      <c r="Z3352" s="7" t="n">
        <v>0</v>
      </c>
      <c r="AA3352" s="7" t="str">
        <f aca="false">IF(Y3352&gt;Z3352,"Win",IF(Y3352&lt;Z3352,"Loss","Draw"))</f>
        <v>Win</v>
      </c>
      <c r="AB3352" s="7" t="s">
        <v>99</v>
      </c>
      <c r="AC3352" s="7" t="s">
        <v>99</v>
      </c>
      <c r="AD3352" s="7" t="s">
        <v>505</v>
      </c>
      <c r="AE3352" s="7" t="s">
        <v>2281</v>
      </c>
      <c r="AF3352" s="7" t="str">
        <f aca="false">IF(AD3352&lt;AE3352,AD3352,AE3352)</f>
        <v>Cannon, Dark Prince, Fire Spirit, Giant Snowball, Goblin Drill, Magic Archer, Poison, Skeletons</v>
      </c>
      <c r="AG3352" s="7" t="str">
        <f aca="false">IF(AD3352&lt;AE3352,AE3352,AD3352)</f>
        <v>Fireball, Heal Spirit, Hunter, Ice Golem, Lumberjack, Royal Hogs, The Log, Three Musketeers</v>
      </c>
      <c r="AH3352" s="7" t="str">
        <f aca="false">IF(AD3352=AF3352,AA3352,IF(AA3352="Win","Loss",IF(AA3352="Loss","Win","Draw")))</f>
        <v>Loss</v>
      </c>
      <c r="AI3352" s="7" t="s">
        <v>297</v>
      </c>
    </row>
    <row r="3353" customFormat="false" ht="15" hidden="false" customHeight="true" outlineLevel="0" collapsed="false">
      <c r="A3353" s="7" t="s">
        <v>6956</v>
      </c>
      <c r="B3353" s="7" t="n">
        <v>3</v>
      </c>
      <c r="C3353" s="7" t="s">
        <v>567</v>
      </c>
      <c r="D3353" s="7" t="s">
        <v>568</v>
      </c>
      <c r="E3353" s="7" t="s">
        <v>1010</v>
      </c>
      <c r="F3353" s="7" t="s">
        <v>1011</v>
      </c>
      <c r="G3353" s="7" t="s">
        <v>6960</v>
      </c>
      <c r="H3353" s="7" t="s">
        <v>163</v>
      </c>
      <c r="I3353" s="7" t="s">
        <v>107</v>
      </c>
      <c r="J3353" s="7" t="s">
        <v>83</v>
      </c>
      <c r="K3353" s="7" t="s">
        <v>177</v>
      </c>
      <c r="L3353" s="7" t="s">
        <v>150</v>
      </c>
      <c r="M3353" s="7" t="s">
        <v>327</v>
      </c>
      <c r="N3353" s="7" t="s">
        <v>178</v>
      </c>
      <c r="O3353" s="7" t="s">
        <v>130</v>
      </c>
      <c r="P3353" s="7" t="s">
        <v>242</v>
      </c>
      <c r="Q3353" s="7" t="s">
        <v>418</v>
      </c>
      <c r="R3353" s="7" t="s">
        <v>194</v>
      </c>
      <c r="S3353" s="7" t="s">
        <v>82</v>
      </c>
      <c r="T3353" s="7" t="s">
        <v>89</v>
      </c>
      <c r="U3353" s="7" t="s">
        <v>150</v>
      </c>
      <c r="V3353" s="7" t="s">
        <v>164</v>
      </c>
      <c r="W3353" s="7" t="s">
        <v>204</v>
      </c>
      <c r="X3353" s="7" t="s">
        <v>234</v>
      </c>
      <c r="Y3353" s="7" t="n">
        <v>1</v>
      </c>
      <c r="Z3353" s="7" t="n">
        <v>0</v>
      </c>
      <c r="AA3353" s="7" t="str">
        <f aca="false">IF(Y3353&gt;Z3353,"Win",IF(Y3353&lt;Z3353,"Loss","Draw"))</f>
        <v>Win</v>
      </c>
      <c r="AB3353" s="7" t="s">
        <v>99</v>
      </c>
      <c r="AC3353" s="7" t="s">
        <v>99</v>
      </c>
      <c r="AD3353" s="7" t="s">
        <v>6961</v>
      </c>
      <c r="AE3353" s="7" t="s">
        <v>6962</v>
      </c>
      <c r="AF3353" s="7" t="str">
        <f aca="false">IF(AD3353&lt;AE3353,AD3353,AE3353)</f>
        <v>Archer Queen, Bomb Tower, Earthquake, Electro Spirit, Royal Delivery, Royal Hogs, Skeleton Army, The Log</v>
      </c>
      <c r="AG3353" s="7" t="str">
        <f aca="false">IF(AD3353&lt;AE3353,AE3353,AD3353)</f>
        <v>Arrows, Bomber, Electro Spirit, Goblin Cage, Monk, Phoenix, Rage, Royal Giant</v>
      </c>
      <c r="AH3353" s="7" t="str">
        <f aca="false">IF(AD3353=AF3353,AA3353,IF(AA3353="Win","Loss",IF(AA3353="Loss","Win","Draw")))</f>
        <v>Loss</v>
      </c>
      <c r="AI3353" s="7" t="s">
        <v>297</v>
      </c>
    </row>
    <row r="3354" customFormat="false" ht="15" hidden="false" customHeight="true" outlineLevel="0" collapsed="false">
      <c r="A3354" s="7" t="s">
        <v>6963</v>
      </c>
      <c r="B3354" s="7" t="n">
        <v>1</v>
      </c>
      <c r="C3354" s="7" t="s">
        <v>567</v>
      </c>
      <c r="D3354" s="7" t="s">
        <v>568</v>
      </c>
      <c r="E3354" s="7" t="s">
        <v>1010</v>
      </c>
      <c r="F3354" s="7" t="s">
        <v>1011</v>
      </c>
      <c r="G3354" s="7" t="s">
        <v>6964</v>
      </c>
      <c r="H3354" s="7" t="s">
        <v>485</v>
      </c>
      <c r="I3354" s="7" t="s">
        <v>185</v>
      </c>
      <c r="J3354" s="7" t="s">
        <v>186</v>
      </c>
      <c r="K3354" s="7" t="s">
        <v>241</v>
      </c>
      <c r="L3354" s="7" t="s">
        <v>111</v>
      </c>
      <c r="M3354" s="7" t="s">
        <v>187</v>
      </c>
      <c r="N3354" s="7" t="s">
        <v>126</v>
      </c>
      <c r="O3354" s="7" t="s">
        <v>109</v>
      </c>
      <c r="P3354" s="7" t="s">
        <v>234</v>
      </c>
      <c r="Q3354" s="7" t="s">
        <v>107</v>
      </c>
      <c r="R3354" s="7" t="s">
        <v>95</v>
      </c>
      <c r="S3354" s="7" t="s">
        <v>141</v>
      </c>
      <c r="T3354" s="7" t="s">
        <v>150</v>
      </c>
      <c r="U3354" s="7" t="s">
        <v>93</v>
      </c>
      <c r="V3354" s="7" t="s">
        <v>143</v>
      </c>
      <c r="W3354" s="7" t="s">
        <v>178</v>
      </c>
      <c r="X3354" s="7" t="s">
        <v>177</v>
      </c>
      <c r="Y3354" s="7" t="n">
        <v>1</v>
      </c>
      <c r="Z3354" s="7" t="n">
        <v>0</v>
      </c>
      <c r="AA3354" s="7" t="str">
        <f aca="false">IF(Y3354&gt;Z3354,"Win",IF(Y3354&lt;Z3354,"Loss","Draw"))</f>
        <v>Win</v>
      </c>
      <c r="AB3354" s="7" t="s">
        <v>99</v>
      </c>
      <c r="AC3354" s="7" t="s">
        <v>99</v>
      </c>
      <c r="AD3354" s="7" t="s">
        <v>853</v>
      </c>
      <c r="AE3354" s="7" t="s">
        <v>180</v>
      </c>
      <c r="AF3354" s="7" t="str">
        <f aca="false">IF(AD3354&lt;AE3354,AD3354,AE3354)</f>
        <v>Balloon, Bomb Tower, Executioner, Knight, Miner, Skeletons, Tornado, Zap</v>
      </c>
      <c r="AG3354" s="7" t="str">
        <f aca="false">IF(AD3354&lt;AE3354,AE3354,AD3354)</f>
        <v>Barbarian Barrel, Electro Spirit, Fireball, Goblin Cage, Heal Spirit, Lumberjack, Phoenix, Royal Giant</v>
      </c>
      <c r="AH3354" s="7" t="str">
        <f aca="false">IF(AD3354=AF3354,AA3354,IF(AA3354="Win","Loss",IF(AA3354="Loss","Win","Draw")))</f>
        <v>Win</v>
      </c>
      <c r="AI3354" s="7" t="s">
        <v>297</v>
      </c>
    </row>
    <row r="3355" customFormat="false" ht="15" hidden="false" customHeight="true" outlineLevel="0" collapsed="false">
      <c r="A3355" s="7" t="s">
        <v>6963</v>
      </c>
      <c r="B3355" s="7" t="n">
        <v>2</v>
      </c>
      <c r="C3355" s="7" t="s">
        <v>567</v>
      </c>
      <c r="D3355" s="7" t="s">
        <v>568</v>
      </c>
      <c r="E3355" s="7" t="s">
        <v>1010</v>
      </c>
      <c r="F3355" s="7" t="s">
        <v>1011</v>
      </c>
      <c r="G3355" s="7" t="s">
        <v>6965</v>
      </c>
      <c r="H3355" s="7" t="s">
        <v>485</v>
      </c>
      <c r="I3355" s="7" t="s">
        <v>87</v>
      </c>
      <c r="J3355" s="7" t="s">
        <v>95</v>
      </c>
      <c r="K3355" s="7" t="s">
        <v>82</v>
      </c>
      <c r="L3355" s="7" t="s">
        <v>88</v>
      </c>
      <c r="M3355" s="7" t="s">
        <v>150</v>
      </c>
      <c r="N3355" s="7" t="s">
        <v>97</v>
      </c>
      <c r="O3355" s="7" t="s">
        <v>86</v>
      </c>
      <c r="P3355" s="7" t="s">
        <v>85</v>
      </c>
      <c r="Q3355" s="7" t="s">
        <v>82</v>
      </c>
      <c r="R3355" s="7" t="s">
        <v>108</v>
      </c>
      <c r="S3355" s="7" t="s">
        <v>87</v>
      </c>
      <c r="T3355" s="7" t="s">
        <v>89</v>
      </c>
      <c r="U3355" s="7" t="s">
        <v>157</v>
      </c>
      <c r="V3355" s="7" t="s">
        <v>88</v>
      </c>
      <c r="W3355" s="7" t="s">
        <v>85</v>
      </c>
      <c r="X3355" s="7" t="s">
        <v>86</v>
      </c>
      <c r="Y3355" s="7" t="n">
        <v>1</v>
      </c>
      <c r="Z3355" s="7" t="n">
        <v>0</v>
      </c>
      <c r="AA3355" s="7" t="str">
        <f aca="false">IF(Y3355&gt;Z3355,"Win",IF(Y3355&lt;Z3355,"Loss","Draw"))</f>
        <v>Win</v>
      </c>
      <c r="AB3355" s="7" t="s">
        <v>99</v>
      </c>
      <c r="AC3355" s="7" t="s">
        <v>99</v>
      </c>
      <c r="AD3355" s="7" t="s">
        <v>3113</v>
      </c>
      <c r="AE3355" s="7" t="s">
        <v>6966</v>
      </c>
      <c r="AF3355" s="7" t="str">
        <f aca="false">IF(AD3355&lt;AE3355,AD3355,AE3355)</f>
        <v>Barbarian Barrel, Berserker, Electro Spirit, Lightning, Ronin, Royal Hogs, Skeleton Dragons, Tesla</v>
      </c>
      <c r="AG3355" s="7" t="str">
        <f aca="false">IF(AD3355&lt;AE3355,AE3355,AD3355)</f>
        <v>Berserker, Dark Prince, Fire Spirit, Lightning, Royal Hogs, Skeleton Dragons, Tesla, The Log</v>
      </c>
      <c r="AH3355" s="7" t="str">
        <f aca="false">IF(AD3355=AF3355,AA3355,IF(AA3355="Win","Loss",IF(AA3355="Loss","Win","Draw")))</f>
        <v>Win</v>
      </c>
      <c r="AI3355" s="7" t="s">
        <v>297</v>
      </c>
    </row>
    <row r="3356" customFormat="false" ht="15" hidden="false" customHeight="true" outlineLevel="0" collapsed="false">
      <c r="A3356" s="7" t="s">
        <v>6963</v>
      </c>
      <c r="B3356" s="7" t="n">
        <v>3</v>
      </c>
      <c r="C3356" s="7" t="s">
        <v>567</v>
      </c>
      <c r="D3356" s="7" t="s">
        <v>568</v>
      </c>
      <c r="E3356" s="7" t="s">
        <v>1010</v>
      </c>
      <c r="F3356" s="7" t="s">
        <v>1011</v>
      </c>
      <c r="G3356" s="7" t="s">
        <v>6967</v>
      </c>
      <c r="H3356" s="7" t="s">
        <v>163</v>
      </c>
      <c r="I3356" s="7" t="s">
        <v>90</v>
      </c>
      <c r="J3356" s="7" t="s">
        <v>158</v>
      </c>
      <c r="K3356" s="7" t="s">
        <v>92</v>
      </c>
      <c r="L3356" s="7" t="s">
        <v>94</v>
      </c>
      <c r="M3356" s="7" t="s">
        <v>157</v>
      </c>
      <c r="N3356" s="7" t="s">
        <v>93</v>
      </c>
      <c r="O3356" s="7" t="s">
        <v>96</v>
      </c>
      <c r="P3356" s="7" t="s">
        <v>159</v>
      </c>
      <c r="Q3356" s="7" t="s">
        <v>137</v>
      </c>
      <c r="R3356" s="7" t="s">
        <v>139</v>
      </c>
      <c r="S3356" s="7" t="s">
        <v>114</v>
      </c>
      <c r="T3356" s="7" t="s">
        <v>118</v>
      </c>
      <c r="U3356" s="7" t="s">
        <v>242</v>
      </c>
      <c r="V3356" s="7" t="s">
        <v>116</v>
      </c>
      <c r="W3356" s="7" t="s">
        <v>153</v>
      </c>
      <c r="X3356" s="7" t="s">
        <v>241</v>
      </c>
      <c r="Y3356" s="7" t="n">
        <v>1</v>
      </c>
      <c r="Z3356" s="7" t="n">
        <v>0</v>
      </c>
      <c r="AA3356" s="7" t="str">
        <f aca="false">IF(Y3356&gt;Z3356,"Win",IF(Y3356&lt;Z3356,"Loss","Draw"))</f>
        <v>Win</v>
      </c>
      <c r="AB3356" s="7" t="s">
        <v>99</v>
      </c>
      <c r="AC3356" s="7" t="s">
        <v>99</v>
      </c>
      <c r="AD3356" s="7" t="s">
        <v>6968</v>
      </c>
      <c r="AE3356" s="7" t="s">
        <v>6969</v>
      </c>
      <c r="AF3356" s="7" t="str">
        <f aca="false">IF(AD3356&lt;AE3356,AD3356,AE3356)</f>
        <v>Bomber, Cannon, Giant Snowball, Goblin Drill, Ice Spirit, Knight, Mega Minion, Poison</v>
      </c>
      <c r="AG3356" s="7" t="str">
        <f aca="false">IF(AD3356&lt;AE3356,AE3356,AD3356)</f>
        <v>Bowler, Dart Goblin, Fire Spirit, Fireball, Minions, Mortar, Rascals, Skeleton Barrel</v>
      </c>
      <c r="AH3356" s="7" t="str">
        <f aca="false">IF(AD3356=AF3356,AA3356,IF(AA3356="Win","Loss",IF(AA3356="Loss","Win","Draw")))</f>
        <v>Loss</v>
      </c>
      <c r="AI3356" s="7" t="s">
        <v>297</v>
      </c>
    </row>
    <row r="3357" customFormat="false" ht="15" hidden="false" customHeight="true" outlineLevel="0" collapsed="false">
      <c r="A3357" s="5" t="s">
        <v>6970</v>
      </c>
      <c r="B3357" s="5" t="n">
        <v>1</v>
      </c>
      <c r="C3357" s="5" t="s">
        <v>567</v>
      </c>
      <c r="D3357" s="5" t="s">
        <v>568</v>
      </c>
      <c r="E3357" s="5" t="s">
        <v>6971</v>
      </c>
      <c r="F3357" s="5" t="s">
        <v>6972</v>
      </c>
      <c r="G3357" s="5" t="s">
        <v>6973</v>
      </c>
      <c r="H3357" s="5" t="s">
        <v>6974</v>
      </c>
      <c r="I3357" s="5" t="s">
        <v>87</v>
      </c>
      <c r="J3357" s="5" t="s">
        <v>241</v>
      </c>
      <c r="K3357" s="5" t="s">
        <v>84</v>
      </c>
      <c r="L3357" s="5" t="s">
        <v>89</v>
      </c>
      <c r="M3357" s="5" t="s">
        <v>455</v>
      </c>
      <c r="N3357" s="5" t="s">
        <v>150</v>
      </c>
      <c r="O3357" s="5" t="s">
        <v>126</v>
      </c>
      <c r="P3357" s="5" t="s">
        <v>93</v>
      </c>
      <c r="Q3357" s="5" t="s">
        <v>201</v>
      </c>
      <c r="R3357" s="5" t="s">
        <v>202</v>
      </c>
      <c r="S3357" s="5" t="s">
        <v>233</v>
      </c>
      <c r="T3357" s="5" t="s">
        <v>111</v>
      </c>
      <c r="U3357" s="5" t="s">
        <v>88</v>
      </c>
      <c r="V3357" s="5" t="s">
        <v>157</v>
      </c>
      <c r="W3357" s="5" t="s">
        <v>204</v>
      </c>
      <c r="X3357" s="5" t="s">
        <v>234</v>
      </c>
      <c r="Y3357" s="5" t="n">
        <v>1</v>
      </c>
      <c r="Z3357" s="5" t="n">
        <v>0</v>
      </c>
      <c r="AA3357" s="5" t="str">
        <f aca="false">IF(Y3357&gt;Z3357,"Win",IF(Y3357&lt;Z3357,"Loss","Draw"))</f>
        <v>Win</v>
      </c>
      <c r="AB3357" s="5" t="s">
        <v>98</v>
      </c>
      <c r="AC3357" s="5" t="s">
        <v>99</v>
      </c>
      <c r="AD3357" s="5" t="s">
        <v>456</v>
      </c>
      <c r="AE3357" s="5" t="s">
        <v>380</v>
      </c>
      <c r="AF3357" s="5" t="str">
        <f aca="false">IF(AD3357&lt;AE3357,AD3357,AE3357)</f>
        <v>Archers, Electro Spirit, Fireball, Knight, Skeletons, Tesla, The Log, X-Bow</v>
      </c>
      <c r="AG3357" s="5" t="str">
        <f aca="false">IF(AD3357&lt;AE3357,AE3357,AD3357)</f>
        <v>Bats, Berserker, Bomb Tower, Fire Spirit, Magic Archer, Miner, Royal Delivery, Wall Breakers</v>
      </c>
      <c r="AH3357" s="5" t="str">
        <f aca="false">IF(AD3357=AF3357,AA3357,IF(AA3357="Win","Loss",IF(AA3357="Loss","Win","Draw")))</f>
        <v>Win</v>
      </c>
      <c r="AI3357" s="5" t="s">
        <v>297</v>
      </c>
    </row>
    <row r="3358" customFormat="false" ht="15" hidden="false" customHeight="true" outlineLevel="0" collapsed="false">
      <c r="A3358" s="5" t="s">
        <v>6975</v>
      </c>
      <c r="B3358" s="5" t="n">
        <v>1</v>
      </c>
      <c r="C3358" s="5" t="s">
        <v>567</v>
      </c>
      <c r="D3358" s="5" t="s">
        <v>568</v>
      </c>
      <c r="E3358" s="5" t="s">
        <v>6976</v>
      </c>
      <c r="F3358" s="5" t="s">
        <v>6977</v>
      </c>
      <c r="G3358" s="5" t="s">
        <v>6978</v>
      </c>
      <c r="H3358" s="5" t="s">
        <v>163</v>
      </c>
      <c r="I3358" s="5" t="s">
        <v>201</v>
      </c>
      <c r="J3358" s="5" t="s">
        <v>202</v>
      </c>
      <c r="K3358" s="5" t="s">
        <v>233</v>
      </c>
      <c r="L3358" s="5" t="s">
        <v>111</v>
      </c>
      <c r="M3358" s="5" t="s">
        <v>88</v>
      </c>
      <c r="N3358" s="5" t="s">
        <v>157</v>
      </c>
      <c r="O3358" s="5" t="s">
        <v>204</v>
      </c>
      <c r="P3358" s="5" t="s">
        <v>234</v>
      </c>
      <c r="Q3358" s="5" t="s">
        <v>84</v>
      </c>
      <c r="R3358" s="5" t="s">
        <v>241</v>
      </c>
      <c r="S3358" s="5" t="s">
        <v>87</v>
      </c>
      <c r="T3358" s="5" t="s">
        <v>455</v>
      </c>
      <c r="U3358" s="5" t="s">
        <v>93</v>
      </c>
      <c r="V3358" s="5" t="s">
        <v>126</v>
      </c>
      <c r="W3358" s="5" t="s">
        <v>150</v>
      </c>
      <c r="X3358" s="5" t="s">
        <v>89</v>
      </c>
      <c r="Y3358" s="5" t="n">
        <v>1</v>
      </c>
      <c r="Z3358" s="5" t="n">
        <v>0</v>
      </c>
      <c r="AA3358" s="5" t="str">
        <f aca="false">IF(Y3358&gt;Z3358,"Win",IF(Y3358&lt;Z3358,"Loss","Draw"))</f>
        <v>Win</v>
      </c>
      <c r="AB3358" s="5" t="s">
        <v>98</v>
      </c>
      <c r="AC3358" s="5" t="s">
        <v>99</v>
      </c>
      <c r="AD3358" s="5" t="s">
        <v>380</v>
      </c>
      <c r="AE3358" s="5" t="s">
        <v>456</v>
      </c>
      <c r="AF3358" s="5" t="str">
        <f aca="false">IF(AD3358&lt;AE3358,AD3358,AE3358)</f>
        <v>Archers, Electro Spirit, Fireball, Knight, Skeletons, Tesla, The Log, X-Bow</v>
      </c>
      <c r="AG3358" s="5" t="str">
        <f aca="false">IF(AD3358&lt;AE3358,AE3358,AD3358)</f>
        <v>Bats, Berserker, Bomb Tower, Fire Spirit, Magic Archer, Miner, Royal Delivery, Wall Breakers</v>
      </c>
      <c r="AH3358" s="5" t="str">
        <f aca="false">IF(AD3358=AF3358,AA3358,IF(AA3358="Win","Loss",IF(AA3358="Loss","Win","Draw")))</f>
        <v>Loss</v>
      </c>
      <c r="AI3358" s="5" t="s">
        <v>297</v>
      </c>
    </row>
    <row r="3359" customFormat="false" ht="15" hidden="false" customHeight="true" outlineLevel="0" collapsed="false">
      <c r="A3359" s="7" t="s">
        <v>6979</v>
      </c>
      <c r="B3359" s="7" t="n">
        <v>1</v>
      </c>
      <c r="C3359" s="7" t="s">
        <v>567</v>
      </c>
      <c r="D3359" s="7" t="s">
        <v>568</v>
      </c>
      <c r="E3359" s="7" t="s">
        <v>1283</v>
      </c>
      <c r="F3359" s="7" t="s">
        <v>727</v>
      </c>
      <c r="G3359" s="7" t="s">
        <v>1396</v>
      </c>
      <c r="H3359" s="7" t="s">
        <v>163</v>
      </c>
      <c r="I3359" s="7" t="s">
        <v>208</v>
      </c>
      <c r="J3359" s="7" t="s">
        <v>188</v>
      </c>
      <c r="K3359" s="7" t="s">
        <v>109</v>
      </c>
      <c r="L3359" s="7" t="s">
        <v>110</v>
      </c>
      <c r="M3359" s="7" t="s">
        <v>112</v>
      </c>
      <c r="N3359" s="7" t="s">
        <v>88</v>
      </c>
      <c r="O3359" s="7" t="s">
        <v>93</v>
      </c>
      <c r="P3359" s="7" t="s">
        <v>86</v>
      </c>
      <c r="Q3359" s="7" t="s">
        <v>201</v>
      </c>
      <c r="R3359" s="7" t="s">
        <v>202</v>
      </c>
      <c r="S3359" s="7" t="s">
        <v>233</v>
      </c>
      <c r="T3359" s="7" t="s">
        <v>111</v>
      </c>
      <c r="U3359" s="7" t="s">
        <v>157</v>
      </c>
      <c r="V3359" s="7" t="s">
        <v>126</v>
      </c>
      <c r="W3359" s="7" t="s">
        <v>89</v>
      </c>
      <c r="X3359" s="7" t="s">
        <v>234</v>
      </c>
      <c r="Y3359" s="7" t="n">
        <v>1</v>
      </c>
      <c r="Z3359" s="7" t="n">
        <v>0</v>
      </c>
      <c r="AA3359" s="7" t="str">
        <f aca="false">IF(Y3359&gt;Z3359,"Win",IF(Y3359&lt;Z3359,"Loss","Draw"))</f>
        <v>Win</v>
      </c>
      <c r="AB3359" s="7" t="s">
        <v>99</v>
      </c>
      <c r="AC3359" s="7" t="s">
        <v>99</v>
      </c>
      <c r="AD3359" s="7" t="s">
        <v>368</v>
      </c>
      <c r="AE3359" s="7" t="s">
        <v>415</v>
      </c>
      <c r="AF3359" s="7" t="str">
        <f aca="false">IF(AD3359&lt;AE3359,AD3359,AE3359)</f>
        <v>Bats, Bomb Tower, Fire Spirit, Magic Archer, Miner, Skeletons, The Log, Wall Breakers</v>
      </c>
      <c r="AG3359" s="7" t="str">
        <f aca="false">IF(AD3359&lt;AE3359,AE3359,AD3359)</f>
        <v>Berserker, Fireball, Lava Hound, Skeleton Dragons, Spirit Empress, Tombstone, Valkyrie, Zap</v>
      </c>
      <c r="AH3359" s="7" t="str">
        <f aca="false">IF(AD3359=AF3359,AA3359,IF(AA3359="Win","Loss",IF(AA3359="Loss","Win","Draw")))</f>
        <v>Loss</v>
      </c>
      <c r="AI3359" s="7" t="s">
        <v>297</v>
      </c>
    </row>
    <row r="3360" customFormat="false" ht="15" hidden="false" customHeight="true" outlineLevel="0" collapsed="false">
      <c r="A3360" s="7" t="s">
        <v>6979</v>
      </c>
      <c r="B3360" s="7" t="n">
        <v>2</v>
      </c>
      <c r="C3360" s="7" t="s">
        <v>567</v>
      </c>
      <c r="D3360" s="7" t="s">
        <v>568</v>
      </c>
      <c r="E3360" s="7" t="s">
        <v>1283</v>
      </c>
      <c r="F3360" s="7" t="s">
        <v>727</v>
      </c>
      <c r="G3360" s="7" t="s">
        <v>1397</v>
      </c>
      <c r="H3360" s="7" t="s">
        <v>163</v>
      </c>
      <c r="I3360" s="7" t="s">
        <v>82</v>
      </c>
      <c r="J3360" s="7" t="s">
        <v>151</v>
      </c>
      <c r="K3360" s="7" t="s">
        <v>152</v>
      </c>
      <c r="L3360" s="7" t="s">
        <v>85</v>
      </c>
      <c r="M3360" s="7" t="s">
        <v>126</v>
      </c>
      <c r="N3360" s="7" t="s">
        <v>150</v>
      </c>
      <c r="O3360" s="7" t="s">
        <v>89</v>
      </c>
      <c r="P3360" s="7" t="s">
        <v>153</v>
      </c>
      <c r="Q3360" s="7" t="s">
        <v>90</v>
      </c>
      <c r="R3360" s="7" t="s">
        <v>158</v>
      </c>
      <c r="S3360" s="7" t="s">
        <v>92</v>
      </c>
      <c r="T3360" s="7" t="s">
        <v>96</v>
      </c>
      <c r="U3360" s="7" t="s">
        <v>150</v>
      </c>
      <c r="V3360" s="7" t="s">
        <v>88</v>
      </c>
      <c r="W3360" s="7" t="s">
        <v>93</v>
      </c>
      <c r="X3360" s="7" t="s">
        <v>94</v>
      </c>
      <c r="Y3360" s="7" t="n">
        <v>1</v>
      </c>
      <c r="Z3360" s="7" t="n">
        <v>0</v>
      </c>
      <c r="AA3360" s="7" t="str">
        <f aca="false">IF(Y3360&gt;Z3360,"Win",IF(Y3360&lt;Z3360,"Loss","Draw"))</f>
        <v>Win</v>
      </c>
      <c r="AB3360" s="7" t="s">
        <v>99</v>
      </c>
      <c r="AC3360" s="7" t="s">
        <v>99</v>
      </c>
      <c r="AD3360" s="7" t="s">
        <v>155</v>
      </c>
      <c r="AE3360" s="7" t="s">
        <v>605</v>
      </c>
      <c r="AF3360" s="7" t="str">
        <f aca="false">IF(AD3360&lt;AE3360,AD3360,AE3360)</f>
        <v>Baby Dragon, Cannon, Electro Spirit, Lightning, Mighty Miner, Royal Hogs, Skeletons, The Log</v>
      </c>
      <c r="AG3360" s="7" t="str">
        <f aca="false">IF(AD3360&lt;AE3360,AE3360,AD3360)</f>
        <v>Berserker, Bowler, Electro Spirit, Fireball, Minions, Mortar, Rascals, Skeleton Barrel</v>
      </c>
      <c r="AH3360" s="7" t="str">
        <f aca="false">IF(AD3360=AF3360,AA3360,IF(AA3360="Win","Loss",IF(AA3360="Loss","Win","Draw")))</f>
        <v>Win</v>
      </c>
      <c r="AI3360" s="7" t="s">
        <v>297</v>
      </c>
    </row>
    <row r="3361" customFormat="false" ht="15" hidden="false" customHeight="true" outlineLevel="0" collapsed="false">
      <c r="A3361" s="7" t="s">
        <v>6979</v>
      </c>
      <c r="B3361" s="7" t="n">
        <v>3</v>
      </c>
      <c r="C3361" s="7" t="s">
        <v>567</v>
      </c>
      <c r="D3361" s="7" t="s">
        <v>568</v>
      </c>
      <c r="E3361" s="7" t="s">
        <v>1283</v>
      </c>
      <c r="F3361" s="7" t="s">
        <v>727</v>
      </c>
      <c r="G3361" s="7" t="s">
        <v>1398</v>
      </c>
      <c r="H3361" s="7" t="s">
        <v>163</v>
      </c>
      <c r="I3361" s="7" t="s">
        <v>127</v>
      </c>
      <c r="J3361" s="7" t="s">
        <v>128</v>
      </c>
      <c r="K3361" s="7" t="s">
        <v>129</v>
      </c>
      <c r="L3361" s="7" t="s">
        <v>133</v>
      </c>
      <c r="M3361" s="7" t="s">
        <v>97</v>
      </c>
      <c r="N3361" s="7" t="s">
        <v>131</v>
      </c>
      <c r="O3361" s="7" t="s">
        <v>173</v>
      </c>
      <c r="P3361" s="7" t="s">
        <v>130</v>
      </c>
      <c r="Q3361" s="7" t="s">
        <v>137</v>
      </c>
      <c r="R3361" s="7" t="s">
        <v>128</v>
      </c>
      <c r="S3361" s="7" t="s">
        <v>114</v>
      </c>
      <c r="T3361" s="7" t="s">
        <v>242</v>
      </c>
      <c r="U3361" s="7" t="s">
        <v>118</v>
      </c>
      <c r="V3361" s="7" t="s">
        <v>91</v>
      </c>
      <c r="W3361" s="7" t="s">
        <v>116</v>
      </c>
      <c r="X3361" s="7" t="s">
        <v>153</v>
      </c>
      <c r="Y3361" s="7" t="n">
        <v>1</v>
      </c>
      <c r="Z3361" s="7" t="n">
        <v>0</v>
      </c>
      <c r="AA3361" s="7" t="str">
        <f aca="false">IF(Y3361&gt;Z3361,"Win",IF(Y3361&lt;Z3361,"Loss","Draw"))</f>
        <v>Win</v>
      </c>
      <c r="AB3361" s="7" t="s">
        <v>99</v>
      </c>
      <c r="AC3361" s="7" t="s">
        <v>99</v>
      </c>
      <c r="AD3361" s="7" t="s">
        <v>503</v>
      </c>
      <c r="AE3361" s="7" t="s">
        <v>1399</v>
      </c>
      <c r="AF3361" s="7" t="str">
        <f aca="false">IF(AD3361&lt;AE3361,AD3361,AE3361)</f>
        <v>Arrows, Bandit, Battle Ram, Golden Knight, Mega Knight, Mother Witch, Ronin, Zappies</v>
      </c>
      <c r="AG3361" s="7" t="str">
        <f aca="false">IF(AD3361&lt;AE3361,AE3361,AD3361)</f>
        <v>Bomber, Cannon, Giant Snowball, Goblin Drill, Goblins, Golden Knight, Ice Spirit, Poison</v>
      </c>
      <c r="AH3361" s="7" t="str">
        <f aca="false">IF(AD3361=AF3361,AA3361,IF(AA3361="Win","Loss",IF(AA3361="Loss","Win","Draw")))</f>
        <v>Win</v>
      </c>
      <c r="AI3361" s="7" t="s">
        <v>297</v>
      </c>
    </row>
    <row r="3362" customFormat="false" ht="15" hidden="false" customHeight="true" outlineLevel="0" collapsed="false">
      <c r="A3362" s="7" t="s">
        <v>6980</v>
      </c>
      <c r="B3362" s="7" t="n">
        <v>1</v>
      </c>
      <c r="C3362" s="7" t="s">
        <v>567</v>
      </c>
      <c r="D3362" s="7" t="s">
        <v>568</v>
      </c>
      <c r="E3362" s="7" t="s">
        <v>1283</v>
      </c>
      <c r="F3362" s="7" t="s">
        <v>727</v>
      </c>
      <c r="G3362" s="7" t="s">
        <v>1401</v>
      </c>
      <c r="H3362" s="7" t="s">
        <v>163</v>
      </c>
      <c r="I3362" s="7" t="s">
        <v>92</v>
      </c>
      <c r="J3362" s="7" t="s">
        <v>158</v>
      </c>
      <c r="K3362" s="7" t="s">
        <v>90</v>
      </c>
      <c r="L3362" s="7" t="s">
        <v>88</v>
      </c>
      <c r="M3362" s="7" t="s">
        <v>93</v>
      </c>
      <c r="N3362" s="7" t="s">
        <v>96</v>
      </c>
      <c r="O3362" s="7" t="s">
        <v>94</v>
      </c>
      <c r="P3362" s="7" t="s">
        <v>150</v>
      </c>
      <c r="Q3362" s="7" t="s">
        <v>109</v>
      </c>
      <c r="R3362" s="7" t="s">
        <v>188</v>
      </c>
      <c r="S3362" s="7" t="s">
        <v>208</v>
      </c>
      <c r="T3362" s="7" t="s">
        <v>110</v>
      </c>
      <c r="U3362" s="7" t="s">
        <v>112</v>
      </c>
      <c r="V3362" s="7" t="s">
        <v>86</v>
      </c>
      <c r="W3362" s="7" t="s">
        <v>88</v>
      </c>
      <c r="X3362" s="7" t="s">
        <v>93</v>
      </c>
      <c r="Y3362" s="7" t="n">
        <v>3</v>
      </c>
      <c r="Z3362" s="7" t="n">
        <v>0</v>
      </c>
      <c r="AA3362" s="7" t="str">
        <f aca="false">IF(Y3362&gt;Z3362,"Win",IF(Y3362&lt;Z3362,"Loss","Draw"))</f>
        <v>Win</v>
      </c>
      <c r="AB3362" s="7" t="s">
        <v>99</v>
      </c>
      <c r="AC3362" s="7" t="s">
        <v>99</v>
      </c>
      <c r="AD3362" s="7" t="s">
        <v>605</v>
      </c>
      <c r="AE3362" s="7" t="s">
        <v>368</v>
      </c>
      <c r="AF3362" s="7" t="str">
        <f aca="false">IF(AD3362&lt;AE3362,AD3362,AE3362)</f>
        <v>Berserker, Bowler, Electro Spirit, Fireball, Minions, Mortar, Rascals, Skeleton Barrel</v>
      </c>
      <c r="AG3362" s="7" t="str">
        <f aca="false">IF(AD3362&lt;AE3362,AE3362,AD3362)</f>
        <v>Berserker, Fireball, Lava Hound, Skeleton Dragons, Spirit Empress, Tombstone, Valkyrie, Zap</v>
      </c>
      <c r="AH3362" s="7" t="str">
        <f aca="false">IF(AD3362=AF3362,AA3362,IF(AA3362="Win","Loss",IF(AA3362="Loss","Win","Draw")))</f>
        <v>Win</v>
      </c>
      <c r="AI3362" s="7" t="s">
        <v>297</v>
      </c>
    </row>
    <row r="3363" customFormat="false" ht="15" hidden="false" customHeight="true" outlineLevel="0" collapsed="false">
      <c r="A3363" s="7" t="s">
        <v>6980</v>
      </c>
      <c r="B3363" s="7" t="n">
        <v>2</v>
      </c>
      <c r="C3363" s="7" t="s">
        <v>567</v>
      </c>
      <c r="D3363" s="7" t="s">
        <v>568</v>
      </c>
      <c r="E3363" s="7" t="s">
        <v>1283</v>
      </c>
      <c r="F3363" s="7" t="s">
        <v>727</v>
      </c>
      <c r="G3363" s="7" t="s">
        <v>1402</v>
      </c>
      <c r="H3363" s="7" t="s">
        <v>163</v>
      </c>
      <c r="I3363" s="7" t="s">
        <v>201</v>
      </c>
      <c r="J3363" s="7" t="s">
        <v>202</v>
      </c>
      <c r="K3363" s="7" t="s">
        <v>233</v>
      </c>
      <c r="L3363" s="7" t="s">
        <v>111</v>
      </c>
      <c r="M3363" s="7" t="s">
        <v>157</v>
      </c>
      <c r="N3363" s="7" t="s">
        <v>126</v>
      </c>
      <c r="O3363" s="7" t="s">
        <v>204</v>
      </c>
      <c r="P3363" s="7" t="s">
        <v>234</v>
      </c>
      <c r="Q3363" s="7" t="s">
        <v>84</v>
      </c>
      <c r="R3363" s="7" t="s">
        <v>108</v>
      </c>
      <c r="S3363" s="7" t="s">
        <v>114</v>
      </c>
      <c r="T3363" s="7" t="s">
        <v>115</v>
      </c>
      <c r="U3363" s="7" t="s">
        <v>118</v>
      </c>
      <c r="V3363" s="7" t="s">
        <v>138</v>
      </c>
      <c r="W3363" s="7" t="s">
        <v>116</v>
      </c>
      <c r="X3363" s="7" t="s">
        <v>119</v>
      </c>
      <c r="Y3363" s="7" t="n">
        <v>1</v>
      </c>
      <c r="Z3363" s="7" t="n">
        <v>0</v>
      </c>
      <c r="AA3363" s="7" t="str">
        <f aca="false">IF(Y3363&gt;Z3363,"Win",IF(Y3363&lt;Z3363,"Loss","Draw"))</f>
        <v>Win</v>
      </c>
      <c r="AB3363" s="7" t="s">
        <v>99</v>
      </c>
      <c r="AC3363" s="7" t="s">
        <v>99</v>
      </c>
      <c r="AD3363" s="7" t="s">
        <v>236</v>
      </c>
      <c r="AE3363" s="7" t="s">
        <v>984</v>
      </c>
      <c r="AF3363" s="7" t="str">
        <f aca="false">IF(AD3363&lt;AE3363,AD3363,AE3363)</f>
        <v>Archers, Dark Prince, Giant Snowball, Goblin Demolisher, Goblin Hut, Graveyard, Ice Spirit, Poison</v>
      </c>
      <c r="AG3363" s="7" t="str">
        <f aca="false">IF(AD3363&lt;AE3363,AE3363,AD3363)</f>
        <v>Bats, Bomb Tower, Fire Spirit, Magic Archer, Miner, Royal Delivery, Skeletons, Wall Breakers</v>
      </c>
      <c r="AH3363" s="7" t="str">
        <f aca="false">IF(AD3363=AF3363,AA3363,IF(AA3363="Win","Loss",IF(AA3363="Loss","Win","Draw")))</f>
        <v>Loss</v>
      </c>
      <c r="AI3363" s="7" t="s">
        <v>297</v>
      </c>
    </row>
    <row r="3364" customFormat="false" ht="15" hidden="false" customHeight="true" outlineLevel="0" collapsed="false">
      <c r="A3364" s="7" t="s">
        <v>6980</v>
      </c>
      <c r="B3364" s="7" t="n">
        <v>3</v>
      </c>
      <c r="C3364" s="7" t="s">
        <v>567</v>
      </c>
      <c r="D3364" s="7" t="s">
        <v>568</v>
      </c>
      <c r="E3364" s="7" t="s">
        <v>1283</v>
      </c>
      <c r="F3364" s="7" t="s">
        <v>727</v>
      </c>
      <c r="G3364" s="7" t="s">
        <v>1403</v>
      </c>
      <c r="H3364" s="7" t="s">
        <v>163</v>
      </c>
      <c r="I3364" s="7" t="s">
        <v>82</v>
      </c>
      <c r="J3364" s="7" t="s">
        <v>108</v>
      </c>
      <c r="K3364" s="7" t="s">
        <v>87</v>
      </c>
      <c r="L3364" s="7" t="s">
        <v>85</v>
      </c>
      <c r="M3364" s="7" t="s">
        <v>86</v>
      </c>
      <c r="N3364" s="7" t="s">
        <v>91</v>
      </c>
      <c r="O3364" s="7" t="s">
        <v>118</v>
      </c>
      <c r="P3364" s="7" t="s">
        <v>89</v>
      </c>
      <c r="Q3364" s="7" t="s">
        <v>126</v>
      </c>
      <c r="R3364" s="7" t="s">
        <v>194</v>
      </c>
      <c r="S3364" s="7" t="s">
        <v>153</v>
      </c>
      <c r="T3364" s="7" t="s">
        <v>165</v>
      </c>
      <c r="U3364" s="7" t="s">
        <v>97</v>
      </c>
      <c r="V3364" s="7" t="s">
        <v>204</v>
      </c>
      <c r="W3364" s="7" t="s">
        <v>89</v>
      </c>
      <c r="X3364" s="7" t="s">
        <v>164</v>
      </c>
      <c r="Y3364" s="7" t="n">
        <v>3</v>
      </c>
      <c r="Z3364" s="7" t="n">
        <v>0</v>
      </c>
      <c r="AA3364" s="7" t="str">
        <f aca="false">IF(Y3364&gt;Z3364,"Win",IF(Y3364&lt;Z3364,"Loss","Draw"))</f>
        <v>Win</v>
      </c>
      <c r="AB3364" s="7" t="s">
        <v>99</v>
      </c>
      <c r="AC3364" s="7" t="s">
        <v>99</v>
      </c>
      <c r="AD3364" s="7" t="s">
        <v>1405</v>
      </c>
      <c r="AE3364" s="7" t="s">
        <v>1404</v>
      </c>
      <c r="AF3364" s="7" t="str">
        <f aca="false">IF(AD3364&lt;AE3364,AD3364,AE3364)</f>
        <v>Archer Queen, Cannon, Earthquake, Hog Rider, Ronin, Royal Delivery, Skeletons, The Log</v>
      </c>
      <c r="AG3364" s="7" t="str">
        <f aca="false">IF(AD3364&lt;AE3364,AE3364,AD3364)</f>
        <v>Dark Prince, Goblins, Ice Spirit, Lightning, Royal Hogs, Skeleton Dragons, Tesla, The Log</v>
      </c>
      <c r="AH3364" s="7" t="str">
        <f aca="false">IF(AD3364=AF3364,AA3364,IF(AA3364="Win","Loss",IF(AA3364="Loss","Win","Draw")))</f>
        <v>Loss</v>
      </c>
      <c r="AI3364" s="7" t="s">
        <v>297</v>
      </c>
    </row>
    <row r="3365" customFormat="false" ht="15" hidden="false" customHeight="true" outlineLevel="0" collapsed="false">
      <c r="A3365" s="7" t="s">
        <v>6981</v>
      </c>
      <c r="B3365" s="7" t="n">
        <v>1</v>
      </c>
      <c r="C3365" s="7" t="s">
        <v>567</v>
      </c>
      <c r="D3365" s="7" t="s">
        <v>568</v>
      </c>
      <c r="E3365" s="7" t="s">
        <v>1283</v>
      </c>
      <c r="F3365" s="7" t="s">
        <v>727</v>
      </c>
      <c r="G3365" s="7" t="s">
        <v>1407</v>
      </c>
      <c r="H3365" s="7" t="s">
        <v>485</v>
      </c>
      <c r="I3365" s="7" t="s">
        <v>84</v>
      </c>
      <c r="J3365" s="7" t="s">
        <v>158</v>
      </c>
      <c r="K3365" s="7" t="s">
        <v>114</v>
      </c>
      <c r="L3365" s="7" t="s">
        <v>115</v>
      </c>
      <c r="M3365" s="7" t="s">
        <v>447</v>
      </c>
      <c r="N3365" s="7" t="s">
        <v>173</v>
      </c>
      <c r="O3365" s="7" t="s">
        <v>130</v>
      </c>
      <c r="P3365" s="7" t="s">
        <v>126</v>
      </c>
      <c r="Q3365" s="7" t="s">
        <v>90</v>
      </c>
      <c r="R3365" s="7" t="s">
        <v>123</v>
      </c>
      <c r="S3365" s="7" t="s">
        <v>124</v>
      </c>
      <c r="T3365" s="7" t="s">
        <v>96</v>
      </c>
      <c r="U3365" s="7" t="s">
        <v>126</v>
      </c>
      <c r="V3365" s="7" t="s">
        <v>125</v>
      </c>
      <c r="W3365" s="7" t="s">
        <v>85</v>
      </c>
      <c r="X3365" s="7" t="s">
        <v>95</v>
      </c>
      <c r="Y3365" s="7" t="n">
        <v>0</v>
      </c>
      <c r="Z3365" s="7" t="n">
        <v>1</v>
      </c>
      <c r="AA3365" s="7" t="str">
        <f aca="false">IF(Y3365&gt;Z3365,"Win",IF(Y3365&lt;Z3365,"Loss","Draw"))</f>
        <v>Loss</v>
      </c>
      <c r="AB3365" s="7" t="s">
        <v>99</v>
      </c>
      <c r="AC3365" s="7" t="s">
        <v>99</v>
      </c>
      <c r="AD3365" s="7" t="s">
        <v>1338</v>
      </c>
      <c r="AE3365" s="7" t="s">
        <v>134</v>
      </c>
      <c r="AF3365" s="7" t="str">
        <f aca="false">IF(AD3365&lt;AE3365,AD3365,AE3365)</f>
        <v>Archers, Arrows, Bowler, Giant, Giant Snowball, Graveyard, Skeletons, Zappies</v>
      </c>
      <c r="AG3365" s="7" t="str">
        <f aca="false">IF(AD3365&lt;AE3365,AE3365,AD3365)</f>
        <v>Barbarian Barrel, Cannon Cart, Goblinstein, Lightning, Minions, Mortar, Royal Ghost, Skeletons</v>
      </c>
      <c r="AH3365" s="7" t="str">
        <f aca="false">IF(AD3365=AF3365,AA3365,IF(AA3365="Win","Loss",IF(AA3365="Loss","Win","Draw")))</f>
        <v>Loss</v>
      </c>
      <c r="AI3365" s="7" t="s">
        <v>297</v>
      </c>
    </row>
    <row r="3366" customFormat="false" ht="15" hidden="false" customHeight="true" outlineLevel="0" collapsed="false">
      <c r="A3366" s="7" t="s">
        <v>6981</v>
      </c>
      <c r="B3366" s="7" t="n">
        <v>2</v>
      </c>
      <c r="C3366" s="7" t="s">
        <v>567</v>
      </c>
      <c r="D3366" s="7" t="s">
        <v>568</v>
      </c>
      <c r="E3366" s="7" t="s">
        <v>1283</v>
      </c>
      <c r="F3366" s="7" t="s">
        <v>727</v>
      </c>
      <c r="G3366" s="7" t="s">
        <v>1408</v>
      </c>
      <c r="H3366" s="7" t="s">
        <v>163</v>
      </c>
      <c r="I3366" s="7" t="s">
        <v>177</v>
      </c>
      <c r="J3366" s="7" t="s">
        <v>188</v>
      </c>
      <c r="K3366" s="7" t="s">
        <v>83</v>
      </c>
      <c r="L3366" s="7" t="s">
        <v>133</v>
      </c>
      <c r="M3366" s="7" t="s">
        <v>215</v>
      </c>
      <c r="N3366" s="7" t="s">
        <v>93</v>
      </c>
      <c r="O3366" s="7" t="s">
        <v>86</v>
      </c>
      <c r="P3366" s="7" t="s">
        <v>89</v>
      </c>
      <c r="Q3366" s="7" t="s">
        <v>84</v>
      </c>
      <c r="R3366" s="7" t="s">
        <v>83</v>
      </c>
      <c r="S3366" s="7" t="s">
        <v>82</v>
      </c>
      <c r="T3366" s="7" t="s">
        <v>87</v>
      </c>
      <c r="U3366" s="7" t="s">
        <v>150</v>
      </c>
      <c r="V3366" s="7" t="s">
        <v>88</v>
      </c>
      <c r="W3366" s="7" t="s">
        <v>89</v>
      </c>
      <c r="X3366" s="7" t="s">
        <v>93</v>
      </c>
      <c r="Y3366" s="7" t="n">
        <v>0</v>
      </c>
      <c r="Z3366" s="7" t="n">
        <v>1</v>
      </c>
      <c r="AA3366" s="7" t="str">
        <f aca="false">IF(Y3366&gt;Z3366,"Win",IF(Y3366&lt;Z3366,"Loss","Draw"))</f>
        <v>Loss</v>
      </c>
      <c r="AB3366" s="7" t="s">
        <v>99</v>
      </c>
      <c r="AC3366" s="7" t="s">
        <v>99</v>
      </c>
      <c r="AD3366" s="7" t="s">
        <v>494</v>
      </c>
      <c r="AE3366" s="7" t="s">
        <v>1409</v>
      </c>
      <c r="AF3366" s="7" t="str">
        <f aca="false">IF(AD3366&lt;AE3366,AD3366,AE3366)</f>
        <v>Archers, Berserker, Electro Spirit, Fireball, Monk, Royal Hogs, Tesla, The Log</v>
      </c>
      <c r="AG3366" s="7" t="str">
        <f aca="false">IF(AD3366&lt;AE3366,AE3366,AD3366)</f>
        <v>Fireball, Fisherman, Monk, Mother Witch, Royal Giant, Skeleton Dragons, The Log, Tombstone</v>
      </c>
      <c r="AH3366" s="7" t="str">
        <f aca="false">IF(AD3366=AF3366,AA3366,IF(AA3366="Win","Loss",IF(AA3366="Loss","Win","Draw")))</f>
        <v>Win</v>
      </c>
      <c r="AI3366" s="7" t="s">
        <v>297</v>
      </c>
    </row>
    <row r="3367" customFormat="false" ht="15" hidden="false" customHeight="true" outlineLevel="0" collapsed="false">
      <c r="A3367" s="7" t="s">
        <v>6981</v>
      </c>
      <c r="B3367" s="7" t="n">
        <v>3</v>
      </c>
      <c r="C3367" s="7" t="s">
        <v>567</v>
      </c>
      <c r="D3367" s="7" t="s">
        <v>568</v>
      </c>
      <c r="E3367" s="7" t="s">
        <v>1283</v>
      </c>
      <c r="F3367" s="7" t="s">
        <v>727</v>
      </c>
      <c r="G3367" s="7" t="s">
        <v>1410</v>
      </c>
      <c r="H3367" s="7" t="s">
        <v>485</v>
      </c>
      <c r="I3367" s="7" t="s">
        <v>185</v>
      </c>
      <c r="J3367" s="7" t="s">
        <v>186</v>
      </c>
      <c r="K3367" s="7" t="s">
        <v>109</v>
      </c>
      <c r="L3367" s="7" t="s">
        <v>111</v>
      </c>
      <c r="M3367" s="7" t="s">
        <v>117</v>
      </c>
      <c r="N3367" s="7" t="s">
        <v>193</v>
      </c>
      <c r="O3367" s="7" t="s">
        <v>187</v>
      </c>
      <c r="P3367" s="7" t="s">
        <v>234</v>
      </c>
      <c r="Q3367" s="7" t="s">
        <v>114</v>
      </c>
      <c r="R3367" s="7" t="s">
        <v>108</v>
      </c>
      <c r="S3367" s="7" t="s">
        <v>153</v>
      </c>
      <c r="T3367" s="7" t="s">
        <v>115</v>
      </c>
      <c r="U3367" s="7" t="s">
        <v>118</v>
      </c>
      <c r="V3367" s="7" t="s">
        <v>91</v>
      </c>
      <c r="W3367" s="7" t="s">
        <v>116</v>
      </c>
      <c r="X3367" s="7" t="s">
        <v>86</v>
      </c>
      <c r="Y3367" s="7" t="n">
        <v>0</v>
      </c>
      <c r="Z3367" s="7" t="n">
        <v>1</v>
      </c>
      <c r="AA3367" s="7" t="str">
        <f aca="false">IF(Y3367&gt;Z3367,"Win",IF(Y3367&lt;Z3367,"Loss","Draw"))</f>
        <v>Loss</v>
      </c>
      <c r="AB3367" s="7" t="s">
        <v>99</v>
      </c>
      <c r="AC3367" s="7" t="s">
        <v>99</v>
      </c>
      <c r="AD3367" s="7" t="s">
        <v>1412</v>
      </c>
      <c r="AE3367" s="7" t="s">
        <v>1411</v>
      </c>
      <c r="AF3367" s="7" t="str">
        <f aca="false">IF(AD3367&lt;AE3367,AD3367,AE3367)</f>
        <v>Balloon, Bomb Tower, Executioner, Giant Skeleton, Guards, Miner, Tornado, Zap</v>
      </c>
      <c r="AG3367" s="7" t="str">
        <f aca="false">IF(AD3367&lt;AE3367,AE3367,AD3367)</f>
        <v>Cannon, Dark Prince, Giant Snowball, Goblins, Graveyard, Ice Spirit, Poison, Skeleton Dragons</v>
      </c>
      <c r="AH3367" s="7" t="str">
        <f aca="false">IF(AD3367=AF3367,AA3367,IF(AA3367="Win","Loss",IF(AA3367="Loss","Win","Draw")))</f>
        <v>Loss</v>
      </c>
      <c r="AI3367" s="7" t="s">
        <v>297</v>
      </c>
    </row>
    <row r="3368" customFormat="false" ht="15" hidden="false" customHeight="true" outlineLevel="0" collapsed="false">
      <c r="A3368" s="7" t="s">
        <v>6982</v>
      </c>
      <c r="B3368" s="7" t="n">
        <v>1</v>
      </c>
      <c r="C3368" s="7" t="s">
        <v>567</v>
      </c>
      <c r="D3368" s="7" t="s">
        <v>568</v>
      </c>
      <c r="E3368" s="7" t="s">
        <v>1283</v>
      </c>
      <c r="F3368" s="7" t="s">
        <v>727</v>
      </c>
      <c r="G3368" s="7" t="s">
        <v>1414</v>
      </c>
      <c r="H3368" s="7" t="s">
        <v>163</v>
      </c>
      <c r="I3368" s="7" t="s">
        <v>90</v>
      </c>
      <c r="J3368" s="7" t="s">
        <v>123</v>
      </c>
      <c r="K3368" s="7" t="s">
        <v>124</v>
      </c>
      <c r="L3368" s="7" t="s">
        <v>125</v>
      </c>
      <c r="M3368" s="7" t="s">
        <v>85</v>
      </c>
      <c r="N3368" s="7" t="s">
        <v>96</v>
      </c>
      <c r="O3368" s="7" t="s">
        <v>126</v>
      </c>
      <c r="P3368" s="7" t="s">
        <v>95</v>
      </c>
      <c r="Q3368" s="7" t="s">
        <v>177</v>
      </c>
      <c r="R3368" s="7" t="s">
        <v>95</v>
      </c>
      <c r="S3368" s="7" t="s">
        <v>124</v>
      </c>
      <c r="T3368" s="7" t="s">
        <v>257</v>
      </c>
      <c r="U3368" s="7" t="s">
        <v>150</v>
      </c>
      <c r="V3368" s="7" t="s">
        <v>126</v>
      </c>
      <c r="W3368" s="7" t="s">
        <v>93</v>
      </c>
      <c r="X3368" s="7" t="s">
        <v>215</v>
      </c>
      <c r="Y3368" s="7" t="n">
        <v>0</v>
      </c>
      <c r="Z3368" s="7" t="n">
        <v>1</v>
      </c>
      <c r="AA3368" s="7" t="str">
        <f aca="false">IF(Y3368&gt;Z3368,"Win",IF(Y3368&lt;Z3368,"Loss","Draw"))</f>
        <v>Loss</v>
      </c>
      <c r="AB3368" s="7" t="s">
        <v>99</v>
      </c>
      <c r="AC3368" s="7" t="s">
        <v>99</v>
      </c>
      <c r="AD3368" s="7" t="s">
        <v>134</v>
      </c>
      <c r="AE3368" s="7" t="s">
        <v>429</v>
      </c>
      <c r="AF3368" s="7" t="str">
        <f aca="false">IF(AD3368&lt;AE3368,AD3368,AE3368)</f>
        <v>Barbarian Barrel, Cannon Cart, Goblinstein, Lightning, Minions, Mortar, Royal Ghost, Skeletons</v>
      </c>
      <c r="AG3368" s="7" t="str">
        <f aca="false">IF(AD3368&lt;AE3368,AE3368,AD3368)</f>
        <v>Barbarian Barrel, Electro Spirit, Fireball, Fisherman, Hunter, Royal Ghost, Royal Giant, Skeletons</v>
      </c>
      <c r="AH3368" s="7" t="str">
        <f aca="false">IF(AD3368=AF3368,AA3368,IF(AA3368="Win","Loss",IF(AA3368="Loss","Win","Draw")))</f>
        <v>Loss</v>
      </c>
      <c r="AI3368" s="7" t="s">
        <v>297</v>
      </c>
    </row>
    <row r="3369" customFormat="false" ht="15" hidden="false" customHeight="true" outlineLevel="0" collapsed="false">
      <c r="A3369" s="7" t="s">
        <v>6982</v>
      </c>
      <c r="B3369" s="7" t="n">
        <v>2</v>
      </c>
      <c r="C3369" s="7" t="s">
        <v>567</v>
      </c>
      <c r="D3369" s="7" t="s">
        <v>568</v>
      </c>
      <c r="E3369" s="7" t="s">
        <v>1283</v>
      </c>
      <c r="F3369" s="7" t="s">
        <v>727</v>
      </c>
      <c r="G3369" s="7" t="s">
        <v>1415</v>
      </c>
      <c r="H3369" s="7" t="s">
        <v>163</v>
      </c>
      <c r="I3369" s="7" t="s">
        <v>137</v>
      </c>
      <c r="J3369" s="7" t="s">
        <v>91</v>
      </c>
      <c r="K3369" s="7" t="s">
        <v>114</v>
      </c>
      <c r="L3369" s="7" t="s">
        <v>97</v>
      </c>
      <c r="M3369" s="7" t="s">
        <v>116</v>
      </c>
      <c r="N3369" s="7" t="s">
        <v>242</v>
      </c>
      <c r="O3369" s="7" t="s">
        <v>157</v>
      </c>
      <c r="P3369" s="7" t="s">
        <v>87</v>
      </c>
      <c r="Q3369" s="7" t="s">
        <v>172</v>
      </c>
      <c r="R3369" s="7" t="s">
        <v>91</v>
      </c>
      <c r="S3369" s="7" t="s">
        <v>114</v>
      </c>
      <c r="T3369" s="7" t="s">
        <v>242</v>
      </c>
      <c r="U3369" s="7" t="s">
        <v>97</v>
      </c>
      <c r="V3369" s="7" t="s">
        <v>153</v>
      </c>
      <c r="W3369" s="7" t="s">
        <v>116</v>
      </c>
      <c r="X3369" s="7" t="s">
        <v>115</v>
      </c>
      <c r="Y3369" s="7" t="n">
        <v>1</v>
      </c>
      <c r="Z3369" s="7" t="n">
        <v>0</v>
      </c>
      <c r="AA3369" s="7" t="str">
        <f aca="false">IF(Y3369&gt;Z3369,"Win",IF(Y3369&lt;Z3369,"Loss","Draw"))</f>
        <v>Win</v>
      </c>
      <c r="AB3369" s="7" t="s">
        <v>99</v>
      </c>
      <c r="AC3369" s="7" t="s">
        <v>99</v>
      </c>
      <c r="AD3369" s="7" t="s">
        <v>321</v>
      </c>
      <c r="AE3369" s="7" t="s">
        <v>1416</v>
      </c>
      <c r="AF3369" s="7" t="str">
        <f aca="false">IF(AD3369&lt;AE3369,AD3369,AE3369)</f>
        <v>Bomber, Cannon, Giant Snowball, Goblins, Graveyard, Musketeer, Poison, Ronin</v>
      </c>
      <c r="AG3369" s="7" t="str">
        <f aca="false">IF(AD3369&lt;AE3369,AE3369,AD3369)</f>
        <v>Bomber, Fire Spirit, Giant Snowball, Goblin Drill, Goblins, Poison, Ronin, Tesla</v>
      </c>
      <c r="AH3369" s="7" t="str">
        <f aca="false">IF(AD3369=AF3369,AA3369,IF(AA3369="Win","Loss",IF(AA3369="Loss","Win","Draw")))</f>
        <v>Loss</v>
      </c>
      <c r="AI3369" s="7" t="s">
        <v>297</v>
      </c>
    </row>
    <row r="3370" customFormat="false" ht="15" hidden="false" customHeight="true" outlineLevel="0" collapsed="false">
      <c r="A3370" s="7" t="s">
        <v>6982</v>
      </c>
      <c r="B3370" s="7" t="n">
        <v>3</v>
      </c>
      <c r="C3370" s="7" t="s">
        <v>567</v>
      </c>
      <c r="D3370" s="7" t="s">
        <v>568</v>
      </c>
      <c r="E3370" s="7" t="s">
        <v>1283</v>
      </c>
      <c r="F3370" s="7" t="s">
        <v>727</v>
      </c>
      <c r="G3370" s="7" t="s">
        <v>1417</v>
      </c>
      <c r="H3370" s="7" t="s">
        <v>163</v>
      </c>
      <c r="I3370" s="7" t="s">
        <v>82</v>
      </c>
      <c r="J3370" s="7" t="s">
        <v>83</v>
      </c>
      <c r="K3370" s="7" t="s">
        <v>84</v>
      </c>
      <c r="L3370" s="7" t="s">
        <v>93</v>
      </c>
      <c r="M3370" s="7" t="s">
        <v>86</v>
      </c>
      <c r="N3370" s="7" t="s">
        <v>119</v>
      </c>
      <c r="O3370" s="7" t="s">
        <v>150</v>
      </c>
      <c r="P3370" s="7" t="s">
        <v>89</v>
      </c>
      <c r="Q3370" s="7" t="s">
        <v>241</v>
      </c>
      <c r="R3370" s="7" t="s">
        <v>186</v>
      </c>
      <c r="S3370" s="7" t="s">
        <v>185</v>
      </c>
      <c r="T3370" s="7" t="s">
        <v>187</v>
      </c>
      <c r="U3370" s="7" t="s">
        <v>111</v>
      </c>
      <c r="V3370" s="7" t="s">
        <v>88</v>
      </c>
      <c r="W3370" s="7" t="s">
        <v>109</v>
      </c>
      <c r="X3370" s="7" t="s">
        <v>234</v>
      </c>
      <c r="Y3370" s="7" t="n">
        <v>1</v>
      </c>
      <c r="Z3370" s="7" t="n">
        <v>0</v>
      </c>
      <c r="AA3370" s="7" t="str">
        <f aca="false">IF(Y3370&gt;Z3370,"Win",IF(Y3370&lt;Z3370,"Loss","Draw"))</f>
        <v>Win</v>
      </c>
      <c r="AB3370" s="7" t="s">
        <v>99</v>
      </c>
      <c r="AC3370" s="7" t="s">
        <v>99</v>
      </c>
      <c r="AD3370" s="7" t="s">
        <v>996</v>
      </c>
      <c r="AE3370" s="7" t="s">
        <v>363</v>
      </c>
      <c r="AF3370" s="7" t="str">
        <f aca="false">IF(AD3370&lt;AE3370,AD3370,AE3370)</f>
        <v>Archers, Electro Spirit, Fireball, Goblin Hut, Monk, Royal Hogs, Skeleton Dragons, The Log</v>
      </c>
      <c r="AG3370" s="7" t="str">
        <f aca="false">IF(AD3370&lt;AE3370,AE3370,AD3370)</f>
        <v>Balloon, Berserker, Bomb Tower, Executioner, Knight, Miner, Tornado, Zap</v>
      </c>
      <c r="AH3370" s="7" t="str">
        <f aca="false">IF(AD3370=AF3370,AA3370,IF(AA3370="Win","Loss",IF(AA3370="Loss","Win","Draw")))</f>
        <v>Win</v>
      </c>
      <c r="AI3370" s="7" t="s">
        <v>297</v>
      </c>
    </row>
    <row r="3371" customFormat="false" ht="15" hidden="false" customHeight="true" outlineLevel="0" collapsed="false">
      <c r="A3371" s="7" t="s">
        <v>6983</v>
      </c>
      <c r="B3371" s="7" t="n">
        <v>1</v>
      </c>
      <c r="C3371" s="7" t="s">
        <v>567</v>
      </c>
      <c r="D3371" s="7" t="s">
        <v>568</v>
      </c>
      <c r="E3371" s="7" t="s">
        <v>1283</v>
      </c>
      <c r="F3371" s="7" t="s">
        <v>727</v>
      </c>
      <c r="G3371" s="7" t="s">
        <v>1419</v>
      </c>
      <c r="H3371" s="7" t="s">
        <v>163</v>
      </c>
      <c r="I3371" s="7" t="s">
        <v>177</v>
      </c>
      <c r="J3371" s="7" t="s">
        <v>95</v>
      </c>
      <c r="K3371" s="7" t="s">
        <v>124</v>
      </c>
      <c r="L3371" s="7" t="s">
        <v>257</v>
      </c>
      <c r="M3371" s="7" t="s">
        <v>215</v>
      </c>
      <c r="N3371" s="7" t="s">
        <v>93</v>
      </c>
      <c r="O3371" s="7" t="s">
        <v>126</v>
      </c>
      <c r="P3371" s="7" t="s">
        <v>150</v>
      </c>
      <c r="Q3371" s="7" t="s">
        <v>107</v>
      </c>
      <c r="R3371" s="7" t="s">
        <v>128</v>
      </c>
      <c r="S3371" s="7" t="s">
        <v>152</v>
      </c>
      <c r="T3371" s="7" t="s">
        <v>306</v>
      </c>
      <c r="U3371" s="7" t="s">
        <v>307</v>
      </c>
      <c r="V3371" s="7" t="s">
        <v>85</v>
      </c>
      <c r="W3371" s="7" t="s">
        <v>187</v>
      </c>
      <c r="X3371" s="7" t="s">
        <v>95</v>
      </c>
      <c r="Y3371" s="7" t="n">
        <v>1</v>
      </c>
      <c r="Z3371" s="7" t="n">
        <v>0</v>
      </c>
      <c r="AA3371" s="7" t="str">
        <f aca="false">IF(Y3371&gt;Z3371,"Win",IF(Y3371&lt;Z3371,"Loss","Draw"))</f>
        <v>Win</v>
      </c>
      <c r="AB3371" s="7" t="s">
        <v>99</v>
      </c>
      <c r="AC3371" s="7" t="s">
        <v>99</v>
      </c>
      <c r="AD3371" s="7" t="s">
        <v>429</v>
      </c>
      <c r="AE3371" s="7" t="s">
        <v>603</v>
      </c>
      <c r="AF3371" s="7" t="str">
        <f aca="false">IF(AD3371&lt;AE3371,AD3371,AE3371)</f>
        <v>Baby Dragon, Barbarian Barrel, Goblin Cage, Golden Knight, Golem, Ice Wizard, Lightning, Tornado</v>
      </c>
      <c r="AG3371" s="7" t="str">
        <f aca="false">IF(AD3371&lt;AE3371,AE3371,AD3371)</f>
        <v>Barbarian Barrel, Electro Spirit, Fireball, Fisherman, Hunter, Royal Ghost, Royal Giant, Skeletons</v>
      </c>
      <c r="AH3371" s="7" t="str">
        <f aca="false">IF(AD3371=AF3371,AA3371,IF(AA3371="Win","Loss",IF(AA3371="Loss","Win","Draw")))</f>
        <v>Loss</v>
      </c>
      <c r="AI3371" s="7" t="s">
        <v>297</v>
      </c>
    </row>
    <row r="3372" customFormat="false" ht="15" hidden="false" customHeight="true" outlineLevel="0" collapsed="false">
      <c r="A3372" s="7" t="s">
        <v>6983</v>
      </c>
      <c r="B3372" s="7" t="n">
        <v>2</v>
      </c>
      <c r="C3372" s="7" t="s">
        <v>567</v>
      </c>
      <c r="D3372" s="7" t="s">
        <v>568</v>
      </c>
      <c r="E3372" s="7" t="s">
        <v>1283</v>
      </c>
      <c r="F3372" s="7" t="s">
        <v>727</v>
      </c>
      <c r="G3372" s="7" t="s">
        <v>1420</v>
      </c>
      <c r="H3372" s="7" t="s">
        <v>485</v>
      </c>
      <c r="I3372" s="7" t="s">
        <v>201</v>
      </c>
      <c r="J3372" s="7" t="s">
        <v>202</v>
      </c>
      <c r="K3372" s="7" t="s">
        <v>203</v>
      </c>
      <c r="L3372" s="7" t="s">
        <v>88</v>
      </c>
      <c r="M3372" s="7" t="s">
        <v>157</v>
      </c>
      <c r="N3372" s="7" t="s">
        <v>118</v>
      </c>
      <c r="O3372" s="7" t="s">
        <v>204</v>
      </c>
      <c r="P3372" s="7" t="s">
        <v>87</v>
      </c>
      <c r="Q3372" s="7" t="s">
        <v>203</v>
      </c>
      <c r="R3372" s="7" t="s">
        <v>202</v>
      </c>
      <c r="S3372" s="7" t="s">
        <v>201</v>
      </c>
      <c r="T3372" s="7" t="s">
        <v>88</v>
      </c>
      <c r="U3372" s="7" t="s">
        <v>150</v>
      </c>
      <c r="V3372" s="7" t="s">
        <v>157</v>
      </c>
      <c r="W3372" s="7" t="s">
        <v>204</v>
      </c>
      <c r="X3372" s="7" t="s">
        <v>87</v>
      </c>
      <c r="Y3372" s="7" t="n">
        <v>1</v>
      </c>
      <c r="Z3372" s="7" t="n">
        <v>0</v>
      </c>
      <c r="AA3372" s="7" t="str">
        <f aca="false">IF(Y3372&gt;Z3372,"Win",IF(Y3372&lt;Z3372,"Loss","Draw"))</f>
        <v>Win</v>
      </c>
      <c r="AB3372" s="7" t="s">
        <v>99</v>
      </c>
      <c r="AC3372" s="7" t="s">
        <v>99</v>
      </c>
      <c r="AD3372" s="7" t="s">
        <v>206</v>
      </c>
      <c r="AE3372" s="7" t="s">
        <v>1175</v>
      </c>
      <c r="AF3372" s="7" t="str">
        <f aca="false">IF(AD3372&lt;AE3372,AD3372,AE3372)</f>
        <v>Berserker, Electro Spirit, Fire Spirit, Goblin Barrel, Magic Archer, Royal Delivery, Tesla, Wall Breakers</v>
      </c>
      <c r="AG3372" s="7" t="str">
        <f aca="false">IF(AD3372&lt;AE3372,AE3372,AD3372)</f>
        <v>Berserker, Fire Spirit, Goblin Barrel, Ice Spirit, Magic Archer, Royal Delivery, Tesla, Wall Breakers</v>
      </c>
      <c r="AH3372" s="7" t="str">
        <f aca="false">IF(AD3372=AF3372,AA3372,IF(AA3372="Win","Loss",IF(AA3372="Loss","Win","Draw")))</f>
        <v>Loss</v>
      </c>
      <c r="AI3372" s="7" t="s">
        <v>297</v>
      </c>
    </row>
    <row r="3373" customFormat="false" ht="15" hidden="false" customHeight="true" outlineLevel="0" collapsed="false">
      <c r="A3373" s="7" t="s">
        <v>6983</v>
      </c>
      <c r="B3373" s="7" t="n">
        <v>3</v>
      </c>
      <c r="C3373" s="7" t="s">
        <v>567</v>
      </c>
      <c r="D3373" s="7" t="s">
        <v>568</v>
      </c>
      <c r="E3373" s="7" t="s">
        <v>1283</v>
      </c>
      <c r="F3373" s="7" t="s">
        <v>727</v>
      </c>
      <c r="G3373" s="7" t="s">
        <v>1421</v>
      </c>
      <c r="H3373" s="7" t="s">
        <v>163</v>
      </c>
      <c r="I3373" s="7" t="s">
        <v>92</v>
      </c>
      <c r="J3373" s="7" t="s">
        <v>158</v>
      </c>
      <c r="K3373" s="7" t="s">
        <v>90</v>
      </c>
      <c r="L3373" s="7" t="s">
        <v>85</v>
      </c>
      <c r="M3373" s="7" t="s">
        <v>159</v>
      </c>
      <c r="N3373" s="7" t="s">
        <v>96</v>
      </c>
      <c r="O3373" s="7" t="s">
        <v>94</v>
      </c>
      <c r="P3373" s="7" t="s">
        <v>89</v>
      </c>
      <c r="Q3373" s="7" t="s">
        <v>82</v>
      </c>
      <c r="R3373" s="7" t="s">
        <v>83</v>
      </c>
      <c r="S3373" s="7" t="s">
        <v>153</v>
      </c>
      <c r="T3373" s="7" t="s">
        <v>86</v>
      </c>
      <c r="U3373" s="7" t="s">
        <v>118</v>
      </c>
      <c r="V3373" s="7" t="s">
        <v>126</v>
      </c>
      <c r="W3373" s="7" t="s">
        <v>89</v>
      </c>
      <c r="X3373" s="7" t="s">
        <v>93</v>
      </c>
      <c r="Y3373" s="7" t="n">
        <v>0</v>
      </c>
      <c r="Z3373" s="7" t="n">
        <v>1</v>
      </c>
      <c r="AA3373" s="7" t="str">
        <f aca="false">IF(Y3373&gt;Z3373,"Win",IF(Y3373&lt;Z3373,"Loss","Draw"))</f>
        <v>Loss</v>
      </c>
      <c r="AB3373" s="7" t="s">
        <v>99</v>
      </c>
      <c r="AC3373" s="7" t="s">
        <v>99</v>
      </c>
      <c r="AD3373" s="7" t="s">
        <v>1423</v>
      </c>
      <c r="AE3373" s="7" t="s">
        <v>1422</v>
      </c>
      <c r="AF3373" s="7" t="str">
        <f aca="false">IF(AD3373&lt;AE3373,AD3373,AE3373)</f>
        <v>Bowler, Dart Goblin, Lightning, Minions, Mortar, Rascals, Skeleton Barrel, The Log</v>
      </c>
      <c r="AG3373" s="7" t="str">
        <f aca="false">IF(AD3373&lt;AE3373,AE3373,AD3373)</f>
        <v>Cannon, Fireball, Ice Spirit, Monk, Royal Hogs, Skeleton Dragons, Skeletons, The Log</v>
      </c>
      <c r="AH3373" s="7" t="str">
        <f aca="false">IF(AD3373=AF3373,AA3373,IF(AA3373="Win","Loss",IF(AA3373="Loss","Win","Draw")))</f>
        <v>Loss</v>
      </c>
      <c r="AI3373" s="7" t="s">
        <v>297</v>
      </c>
    </row>
    <row r="3374" customFormat="false" ht="15" hidden="false" customHeight="true" outlineLevel="0" collapsed="false">
      <c r="A3374" s="7" t="s">
        <v>6984</v>
      </c>
      <c r="B3374" s="7" t="n">
        <v>1</v>
      </c>
      <c r="C3374" s="7" t="s">
        <v>567</v>
      </c>
      <c r="D3374" s="7" t="s">
        <v>568</v>
      </c>
      <c r="E3374" s="7" t="s">
        <v>1283</v>
      </c>
      <c r="F3374" s="7" t="s">
        <v>727</v>
      </c>
      <c r="G3374" s="7" t="s">
        <v>1425</v>
      </c>
      <c r="H3374" s="7" t="s">
        <v>163</v>
      </c>
      <c r="I3374" s="7" t="s">
        <v>84</v>
      </c>
      <c r="J3374" s="7" t="s">
        <v>123</v>
      </c>
      <c r="K3374" s="7" t="s">
        <v>126</v>
      </c>
      <c r="L3374" s="7" t="s">
        <v>115</v>
      </c>
      <c r="M3374" s="7" t="s">
        <v>116</v>
      </c>
      <c r="N3374" s="7" t="s">
        <v>118</v>
      </c>
      <c r="O3374" s="7" t="s">
        <v>95</v>
      </c>
      <c r="P3374" s="7" t="s">
        <v>234</v>
      </c>
      <c r="Q3374" s="7" t="s">
        <v>124</v>
      </c>
      <c r="R3374" s="7" t="s">
        <v>123</v>
      </c>
      <c r="S3374" s="7" t="s">
        <v>90</v>
      </c>
      <c r="T3374" s="7" t="s">
        <v>95</v>
      </c>
      <c r="U3374" s="7" t="s">
        <v>96</v>
      </c>
      <c r="V3374" s="7" t="s">
        <v>126</v>
      </c>
      <c r="W3374" s="7" t="s">
        <v>125</v>
      </c>
      <c r="X3374" s="7" t="s">
        <v>85</v>
      </c>
      <c r="Y3374" s="7" t="n">
        <v>1</v>
      </c>
      <c r="Z3374" s="7" t="n">
        <v>0</v>
      </c>
      <c r="AA3374" s="7" t="str">
        <f aca="false">IF(Y3374&gt;Z3374,"Win",IF(Y3374&lt;Z3374,"Loss","Draw"))</f>
        <v>Win</v>
      </c>
      <c r="AB3374" s="7" t="s">
        <v>99</v>
      </c>
      <c r="AC3374" s="7" t="s">
        <v>99</v>
      </c>
      <c r="AD3374" s="7" t="s">
        <v>1374</v>
      </c>
      <c r="AE3374" s="7" t="s">
        <v>134</v>
      </c>
      <c r="AF3374" s="7" t="str">
        <f aca="false">IF(AD3374&lt;AE3374,AD3374,AE3374)</f>
        <v>Archers, Barbarian Barrel, Bomb Tower, Goblinstein, Graveyard, Ice Spirit, Poison, Skeletons</v>
      </c>
      <c r="AG3374" s="7" t="str">
        <f aca="false">IF(AD3374&lt;AE3374,AE3374,AD3374)</f>
        <v>Barbarian Barrel, Cannon Cart, Goblinstein, Lightning, Minions, Mortar, Royal Ghost, Skeletons</v>
      </c>
      <c r="AH3374" s="7" t="str">
        <f aca="false">IF(AD3374=AF3374,AA3374,IF(AA3374="Win","Loss",IF(AA3374="Loss","Win","Draw")))</f>
        <v>Win</v>
      </c>
      <c r="AI3374" s="7" t="s">
        <v>297</v>
      </c>
    </row>
    <row r="3375" customFormat="false" ht="15" hidden="false" customHeight="true" outlineLevel="0" collapsed="false">
      <c r="A3375" s="7" t="s">
        <v>6984</v>
      </c>
      <c r="B3375" s="7" t="n">
        <v>2</v>
      </c>
      <c r="C3375" s="7" t="s">
        <v>567</v>
      </c>
      <c r="D3375" s="7" t="s">
        <v>568</v>
      </c>
      <c r="E3375" s="7" t="s">
        <v>1283</v>
      </c>
      <c r="F3375" s="7" t="s">
        <v>727</v>
      </c>
      <c r="G3375" s="7" t="s">
        <v>1426</v>
      </c>
      <c r="H3375" s="7" t="s">
        <v>163</v>
      </c>
      <c r="I3375" s="7" t="s">
        <v>82</v>
      </c>
      <c r="J3375" s="7" t="s">
        <v>202</v>
      </c>
      <c r="K3375" s="7" t="s">
        <v>87</v>
      </c>
      <c r="L3375" s="7" t="s">
        <v>97</v>
      </c>
      <c r="M3375" s="7" t="s">
        <v>88</v>
      </c>
      <c r="N3375" s="7" t="s">
        <v>85</v>
      </c>
      <c r="O3375" s="7" t="s">
        <v>150</v>
      </c>
      <c r="P3375" s="7" t="s">
        <v>89</v>
      </c>
      <c r="Q3375" s="7" t="s">
        <v>137</v>
      </c>
      <c r="R3375" s="7" t="s">
        <v>202</v>
      </c>
      <c r="S3375" s="7" t="s">
        <v>114</v>
      </c>
      <c r="T3375" s="7" t="s">
        <v>108</v>
      </c>
      <c r="U3375" s="7" t="s">
        <v>157</v>
      </c>
      <c r="V3375" s="7" t="s">
        <v>88</v>
      </c>
      <c r="W3375" s="7" t="s">
        <v>116</v>
      </c>
      <c r="X3375" s="7" t="s">
        <v>87</v>
      </c>
      <c r="Y3375" s="7" t="n">
        <v>1</v>
      </c>
      <c r="Z3375" s="7" t="n">
        <v>0</v>
      </c>
      <c r="AA3375" s="7" t="str">
        <f aca="false">IF(Y3375&gt;Z3375,"Win",IF(Y3375&lt;Z3375,"Loss","Draw"))</f>
        <v>Win</v>
      </c>
      <c r="AB3375" s="7" t="s">
        <v>99</v>
      </c>
      <c r="AC3375" s="7" t="s">
        <v>99</v>
      </c>
      <c r="AD3375" s="7" t="s">
        <v>1389</v>
      </c>
      <c r="AE3375" s="7" t="s">
        <v>1427</v>
      </c>
      <c r="AF3375" s="7" t="str">
        <f aca="false">IF(AD3375&lt;AE3375,AD3375,AE3375)</f>
        <v>Berserker, Dark Prince, Fire Spirit, Giant Snowball, Goblin Drill, Magic Archer, Poison, Tesla</v>
      </c>
      <c r="AG3375" s="7" t="str">
        <f aca="false">IF(AD3375&lt;AE3375,AE3375,AD3375)</f>
        <v>Berserker, Electro Spirit, Lightning, Magic Archer, Ronin, Royal Hogs, Tesla, The Log</v>
      </c>
      <c r="AH3375" s="7" t="str">
        <f aca="false">IF(AD3375=AF3375,AA3375,IF(AA3375="Win","Loss",IF(AA3375="Loss","Win","Draw")))</f>
        <v>Loss</v>
      </c>
      <c r="AI3375" s="7" t="s">
        <v>297</v>
      </c>
    </row>
    <row r="3376" customFormat="false" ht="15" hidden="false" customHeight="true" outlineLevel="0" collapsed="false">
      <c r="A3376" s="7" t="s">
        <v>6984</v>
      </c>
      <c r="B3376" s="7" t="n">
        <v>3</v>
      </c>
      <c r="C3376" s="7" t="s">
        <v>567</v>
      </c>
      <c r="D3376" s="7" t="s">
        <v>568</v>
      </c>
      <c r="E3376" s="7" t="s">
        <v>1283</v>
      </c>
      <c r="F3376" s="7" t="s">
        <v>727</v>
      </c>
      <c r="G3376" s="7" t="s">
        <v>1428</v>
      </c>
      <c r="H3376" s="7" t="s">
        <v>163</v>
      </c>
      <c r="I3376" s="7" t="s">
        <v>129</v>
      </c>
      <c r="J3376" s="7" t="s">
        <v>158</v>
      </c>
      <c r="K3376" s="7" t="s">
        <v>128</v>
      </c>
      <c r="L3376" s="7" t="s">
        <v>165</v>
      </c>
      <c r="M3376" s="7" t="s">
        <v>112</v>
      </c>
      <c r="N3376" s="7" t="s">
        <v>133</v>
      </c>
      <c r="O3376" s="7" t="s">
        <v>130</v>
      </c>
      <c r="P3376" s="7" t="s">
        <v>109</v>
      </c>
      <c r="Q3376" s="7" t="s">
        <v>159</v>
      </c>
      <c r="R3376" s="7" t="s">
        <v>337</v>
      </c>
      <c r="S3376" s="7" t="s">
        <v>203</v>
      </c>
      <c r="T3376" s="7" t="s">
        <v>93</v>
      </c>
      <c r="U3376" s="7" t="s">
        <v>150</v>
      </c>
      <c r="V3376" s="7" t="s">
        <v>193</v>
      </c>
      <c r="W3376" s="7" t="s">
        <v>89</v>
      </c>
      <c r="X3376" s="7" t="s">
        <v>119</v>
      </c>
      <c r="Y3376" s="7" t="n">
        <v>1</v>
      </c>
      <c r="Z3376" s="7" t="n">
        <v>0</v>
      </c>
      <c r="AA3376" s="7" t="str">
        <f aca="false">IF(Y3376&gt;Z3376,"Win",IF(Y3376&lt;Z3376,"Loss","Draw"))</f>
        <v>Win</v>
      </c>
      <c r="AB3376" s="7" t="s">
        <v>99</v>
      </c>
      <c r="AC3376" s="7" t="s">
        <v>99</v>
      </c>
      <c r="AD3376" s="7" t="s">
        <v>1430</v>
      </c>
      <c r="AE3376" s="7" t="s">
        <v>1429</v>
      </c>
      <c r="AF3376" s="7" t="str">
        <f aca="false">IF(AD3376&lt;AE3376,AD3376,AE3376)</f>
        <v>Arrows, Bowler, Golden Knight, Hog Rider, Mega Knight, Mother Witch, Spirit Empress, Zap</v>
      </c>
      <c r="AG3376" s="7" t="str">
        <f aca="false">IF(AD3376&lt;AE3376,AE3376,AD3376)</f>
        <v>Boss Bandit, Dart Goblin, Electro Spirit, Fireball, Goblin Barrel, Goblin Hut, Guards, The Log</v>
      </c>
      <c r="AH3376" s="7" t="str">
        <f aca="false">IF(AD3376=AF3376,AA3376,IF(AA3376="Win","Loss",IF(AA3376="Loss","Win","Draw")))</f>
        <v>Win</v>
      </c>
      <c r="AI3376" s="7" t="s">
        <v>297</v>
      </c>
    </row>
    <row r="3377" customFormat="false" ht="15" hidden="false" customHeight="true" outlineLevel="0" collapsed="false">
      <c r="A3377" s="7" t="s">
        <v>6985</v>
      </c>
      <c r="B3377" s="7" t="n">
        <v>1</v>
      </c>
      <c r="C3377" s="7" t="s">
        <v>567</v>
      </c>
      <c r="D3377" s="7" t="s">
        <v>568</v>
      </c>
      <c r="E3377" s="7" t="s">
        <v>1206</v>
      </c>
      <c r="F3377" s="7" t="s">
        <v>1207</v>
      </c>
      <c r="G3377" s="7" t="s">
        <v>5619</v>
      </c>
      <c r="H3377" s="7" t="s">
        <v>485</v>
      </c>
      <c r="I3377" s="7" t="s">
        <v>107</v>
      </c>
      <c r="J3377" s="7" t="s">
        <v>108</v>
      </c>
      <c r="K3377" s="7" t="s">
        <v>109</v>
      </c>
      <c r="L3377" s="7" t="s">
        <v>110</v>
      </c>
      <c r="M3377" s="7" t="s">
        <v>111</v>
      </c>
      <c r="N3377" s="7" t="s">
        <v>112</v>
      </c>
      <c r="O3377" s="7" t="s">
        <v>93</v>
      </c>
      <c r="P3377" s="7" t="s">
        <v>86</v>
      </c>
      <c r="Q3377" s="7" t="s">
        <v>114</v>
      </c>
      <c r="R3377" s="7" t="s">
        <v>241</v>
      </c>
      <c r="S3377" s="7" t="s">
        <v>153</v>
      </c>
      <c r="T3377" s="7" t="s">
        <v>137</v>
      </c>
      <c r="U3377" s="7" t="s">
        <v>249</v>
      </c>
      <c r="V3377" s="7" t="s">
        <v>242</v>
      </c>
      <c r="W3377" s="7" t="s">
        <v>157</v>
      </c>
      <c r="X3377" s="7" t="s">
        <v>126</v>
      </c>
      <c r="Y3377" s="7" t="n">
        <v>1</v>
      </c>
      <c r="Z3377" s="7" t="n">
        <v>0</v>
      </c>
      <c r="AA3377" s="7" t="str">
        <f aca="false">IF(Y3377&gt;Z3377,"Win",IF(Y3377&lt;Z3377,"Loss","Draw"))</f>
        <v>Win</v>
      </c>
      <c r="AB3377" s="7" t="s">
        <v>99</v>
      </c>
      <c r="AC3377" s="7" t="s">
        <v>99</v>
      </c>
      <c r="AD3377" s="7" t="s">
        <v>120</v>
      </c>
      <c r="AE3377" s="7" t="s">
        <v>958</v>
      </c>
      <c r="AF3377" s="7" t="str">
        <f aca="false">IF(AD3377&lt;AE3377,AD3377,AE3377)</f>
        <v>Bomber, Cannon, Fire Spirit, Giant Snowball, Goblin Drill, Knight, Rocket, Skeletons</v>
      </c>
      <c r="AG3377" s="7" t="str">
        <f aca="false">IF(AD3377&lt;AE3377,AE3377,AD3377)</f>
        <v>Dark Prince, Fireball, Goblin Cage, Lava Hound, Miner, Skeleton Dragons, Spirit Empress, Zap</v>
      </c>
      <c r="AH3377" s="7" t="str">
        <f aca="false">IF(AD3377=AF3377,AA3377,IF(AA3377="Win","Loss",IF(AA3377="Loss","Win","Draw")))</f>
        <v>Loss</v>
      </c>
      <c r="AI3377" s="7" t="s">
        <v>297</v>
      </c>
    </row>
    <row r="3378" customFormat="false" ht="15" hidden="false" customHeight="true" outlineLevel="0" collapsed="false">
      <c r="A3378" s="7" t="s">
        <v>6985</v>
      </c>
      <c r="B3378" s="7" t="n">
        <v>2</v>
      </c>
      <c r="C3378" s="7" t="s">
        <v>567</v>
      </c>
      <c r="D3378" s="7" t="s">
        <v>568</v>
      </c>
      <c r="E3378" s="7" t="s">
        <v>1206</v>
      </c>
      <c r="F3378" s="7" t="s">
        <v>1207</v>
      </c>
      <c r="G3378" s="7" t="s">
        <v>5620</v>
      </c>
      <c r="H3378" s="7" t="s">
        <v>485</v>
      </c>
      <c r="I3378" s="7" t="s">
        <v>113</v>
      </c>
      <c r="J3378" s="7" t="s">
        <v>95</v>
      </c>
      <c r="K3378" s="7" t="s">
        <v>87</v>
      </c>
      <c r="L3378" s="7" t="s">
        <v>115</v>
      </c>
      <c r="M3378" s="7" t="s">
        <v>241</v>
      </c>
      <c r="N3378" s="7" t="s">
        <v>116</v>
      </c>
      <c r="O3378" s="7" t="s">
        <v>126</v>
      </c>
      <c r="P3378" s="7" t="s">
        <v>118</v>
      </c>
      <c r="Q3378" s="7" t="s">
        <v>177</v>
      </c>
      <c r="R3378" s="7" t="s">
        <v>188</v>
      </c>
      <c r="S3378" s="7" t="s">
        <v>83</v>
      </c>
      <c r="T3378" s="7" t="s">
        <v>215</v>
      </c>
      <c r="U3378" s="7" t="s">
        <v>86</v>
      </c>
      <c r="V3378" s="7" t="s">
        <v>133</v>
      </c>
      <c r="W3378" s="7" t="s">
        <v>93</v>
      </c>
      <c r="X3378" s="7" t="s">
        <v>95</v>
      </c>
      <c r="Y3378" s="7" t="n">
        <v>0</v>
      </c>
      <c r="Z3378" s="7" t="n">
        <v>1</v>
      </c>
      <c r="AA3378" s="7" t="str">
        <f aca="false">IF(Y3378&gt;Z3378,"Win",IF(Y3378&lt;Z3378,"Loss","Draw"))</f>
        <v>Loss</v>
      </c>
      <c r="AB3378" s="7" t="s">
        <v>99</v>
      </c>
      <c r="AC3378" s="7" t="s">
        <v>99</v>
      </c>
      <c r="AD3378" s="7" t="s">
        <v>776</v>
      </c>
      <c r="AE3378" s="7" t="s">
        <v>217</v>
      </c>
      <c r="AF3378" s="7" t="str">
        <f aca="false">IF(AD3378&lt;AE3378,AD3378,AE3378)</f>
        <v>Barbarian Barrel, Fireball, Fisherman, Monk, Mother Witch, Royal Giant, Skeleton Dragons, Tombstone</v>
      </c>
      <c r="AG3378" s="7" t="str">
        <f aca="false">IF(AD3378&lt;AE3378,AE3378,AD3378)</f>
        <v>Barbarian Barrel, Furnace, Graveyard, Ice Spirit, Knight, Poison, Skeletons, Tesla</v>
      </c>
      <c r="AH3378" s="7" t="str">
        <f aca="false">IF(AD3378=AF3378,AA3378,IF(AA3378="Win","Loss",IF(AA3378="Loss","Win","Draw")))</f>
        <v>Win</v>
      </c>
      <c r="AI3378" s="7" t="s">
        <v>297</v>
      </c>
    </row>
    <row r="3379" customFormat="false" ht="15" hidden="false" customHeight="true" outlineLevel="0" collapsed="false">
      <c r="A3379" s="7" t="s">
        <v>6985</v>
      </c>
      <c r="B3379" s="7" t="n">
        <v>3</v>
      </c>
      <c r="C3379" s="7" t="s">
        <v>567</v>
      </c>
      <c r="D3379" s="7" t="s">
        <v>568</v>
      </c>
      <c r="E3379" s="7" t="s">
        <v>1206</v>
      </c>
      <c r="F3379" s="7" t="s">
        <v>1207</v>
      </c>
      <c r="G3379" s="7" t="s">
        <v>5621</v>
      </c>
      <c r="H3379" s="7" t="s">
        <v>715</v>
      </c>
      <c r="I3379" s="7" t="s">
        <v>82</v>
      </c>
      <c r="J3379" s="7" t="s">
        <v>151</v>
      </c>
      <c r="K3379" s="7" t="s">
        <v>152</v>
      </c>
      <c r="L3379" s="7" t="s">
        <v>88</v>
      </c>
      <c r="M3379" s="7" t="s">
        <v>85</v>
      </c>
      <c r="N3379" s="7" t="s">
        <v>150</v>
      </c>
      <c r="O3379" s="7" t="s">
        <v>89</v>
      </c>
      <c r="P3379" s="7" t="s">
        <v>234</v>
      </c>
      <c r="Q3379" s="7" t="s">
        <v>84</v>
      </c>
      <c r="R3379" s="7" t="s">
        <v>108</v>
      </c>
      <c r="S3379" s="7" t="s">
        <v>82</v>
      </c>
      <c r="T3379" s="7" t="s">
        <v>118</v>
      </c>
      <c r="U3379" s="7" t="s">
        <v>138</v>
      </c>
      <c r="V3379" s="7" t="s">
        <v>119</v>
      </c>
      <c r="W3379" s="7" t="s">
        <v>164</v>
      </c>
      <c r="X3379" s="7" t="s">
        <v>204</v>
      </c>
      <c r="Y3379" s="7" t="n">
        <v>1</v>
      </c>
      <c r="Z3379" s="7" t="n">
        <v>0</v>
      </c>
      <c r="AA3379" s="7" t="str">
        <f aca="false">IF(Y3379&gt;Z3379,"Win",IF(Y3379&lt;Z3379,"Loss","Draw"))</f>
        <v>Win</v>
      </c>
      <c r="AB3379" s="7" t="s">
        <v>99</v>
      </c>
      <c r="AC3379" s="7" t="s">
        <v>99</v>
      </c>
      <c r="AD3379" s="7" t="s">
        <v>5623</v>
      </c>
      <c r="AE3379" s="7" t="s">
        <v>5622</v>
      </c>
      <c r="AF3379" s="7" t="str">
        <f aca="false">IF(AD3379&lt;AE3379,AD3379,AE3379)</f>
        <v>Archers, Dark Prince, Earthquake, Goblin Demolisher, Goblin Hut, Ice Spirit, Royal Delivery, Royal Hogs</v>
      </c>
      <c r="AG3379" s="7" t="str">
        <f aca="false">IF(AD3379&lt;AE3379,AE3379,AD3379)</f>
        <v>Baby Dragon, Berserker, Bomb Tower, Electro Spirit, Lightning, Mighty Miner, Royal Hogs, The Log</v>
      </c>
      <c r="AH3379" s="7" t="str">
        <f aca="false">IF(AD3379=AF3379,AA3379,IF(AA3379="Win","Loss",IF(AA3379="Loss","Win","Draw")))</f>
        <v>Loss</v>
      </c>
      <c r="AI3379" s="7" t="s">
        <v>297</v>
      </c>
    </row>
    <row r="3380" customFormat="false" ht="15" hidden="false" customHeight="true" outlineLevel="0" collapsed="false">
      <c r="A3380" s="7" t="s">
        <v>6986</v>
      </c>
      <c r="B3380" s="7" t="n">
        <v>1</v>
      </c>
      <c r="C3380" s="7" t="s">
        <v>567</v>
      </c>
      <c r="D3380" s="7" t="s">
        <v>568</v>
      </c>
      <c r="E3380" s="7" t="s">
        <v>1206</v>
      </c>
      <c r="F3380" s="7" t="s">
        <v>1207</v>
      </c>
      <c r="G3380" s="7" t="s">
        <v>5625</v>
      </c>
      <c r="H3380" s="7" t="s">
        <v>485</v>
      </c>
      <c r="I3380" s="7" t="s">
        <v>84</v>
      </c>
      <c r="J3380" s="7" t="s">
        <v>123</v>
      </c>
      <c r="K3380" s="7" t="s">
        <v>126</v>
      </c>
      <c r="L3380" s="7" t="s">
        <v>115</v>
      </c>
      <c r="M3380" s="7" t="s">
        <v>116</v>
      </c>
      <c r="N3380" s="7" t="s">
        <v>118</v>
      </c>
      <c r="O3380" s="7" t="s">
        <v>95</v>
      </c>
      <c r="P3380" s="7" t="s">
        <v>234</v>
      </c>
      <c r="Q3380" s="7" t="s">
        <v>90</v>
      </c>
      <c r="R3380" s="7" t="s">
        <v>123</v>
      </c>
      <c r="S3380" s="7" t="s">
        <v>124</v>
      </c>
      <c r="T3380" s="7" t="s">
        <v>96</v>
      </c>
      <c r="U3380" s="7" t="s">
        <v>126</v>
      </c>
      <c r="V3380" s="7" t="s">
        <v>125</v>
      </c>
      <c r="W3380" s="7" t="s">
        <v>85</v>
      </c>
      <c r="X3380" s="7" t="s">
        <v>95</v>
      </c>
      <c r="Y3380" s="7" t="n">
        <v>0</v>
      </c>
      <c r="Z3380" s="7" t="n">
        <v>1</v>
      </c>
      <c r="AA3380" s="7" t="str">
        <f aca="false">IF(Y3380&gt;Z3380,"Win",IF(Y3380&lt;Z3380,"Loss","Draw"))</f>
        <v>Loss</v>
      </c>
      <c r="AB3380" s="7" t="s">
        <v>99</v>
      </c>
      <c r="AC3380" s="7" t="s">
        <v>99</v>
      </c>
      <c r="AD3380" s="7" t="s">
        <v>1374</v>
      </c>
      <c r="AE3380" s="7" t="s">
        <v>134</v>
      </c>
      <c r="AF3380" s="7" t="str">
        <f aca="false">IF(AD3380&lt;AE3380,AD3380,AE3380)</f>
        <v>Archers, Barbarian Barrel, Bomb Tower, Goblinstein, Graveyard, Ice Spirit, Poison, Skeletons</v>
      </c>
      <c r="AG3380" s="7" t="str">
        <f aca="false">IF(AD3380&lt;AE3380,AE3380,AD3380)</f>
        <v>Barbarian Barrel, Cannon Cart, Goblinstein, Lightning, Minions, Mortar, Royal Ghost, Skeletons</v>
      </c>
      <c r="AH3380" s="7" t="str">
        <f aca="false">IF(AD3380=AF3380,AA3380,IF(AA3380="Win","Loss",IF(AA3380="Loss","Win","Draw")))</f>
        <v>Loss</v>
      </c>
      <c r="AI3380" s="7" t="s">
        <v>297</v>
      </c>
    </row>
    <row r="3381" customFormat="false" ht="15" hidden="false" customHeight="true" outlineLevel="0" collapsed="false">
      <c r="A3381" s="7" t="s">
        <v>6986</v>
      </c>
      <c r="B3381" s="7" t="n">
        <v>2</v>
      </c>
      <c r="C3381" s="7" t="s">
        <v>567</v>
      </c>
      <c r="D3381" s="7" t="s">
        <v>568</v>
      </c>
      <c r="E3381" s="7" t="s">
        <v>1206</v>
      </c>
      <c r="F3381" s="7" t="s">
        <v>1207</v>
      </c>
      <c r="G3381" s="7" t="s">
        <v>5626</v>
      </c>
      <c r="H3381" s="7" t="s">
        <v>715</v>
      </c>
      <c r="I3381" s="7" t="s">
        <v>127</v>
      </c>
      <c r="J3381" s="7" t="s">
        <v>128</v>
      </c>
      <c r="K3381" s="7" t="s">
        <v>129</v>
      </c>
      <c r="L3381" s="7" t="s">
        <v>133</v>
      </c>
      <c r="M3381" s="7" t="s">
        <v>97</v>
      </c>
      <c r="N3381" s="7" t="s">
        <v>86</v>
      </c>
      <c r="O3381" s="7" t="s">
        <v>131</v>
      </c>
      <c r="P3381" s="7" t="s">
        <v>130</v>
      </c>
      <c r="Q3381" s="7" t="s">
        <v>208</v>
      </c>
      <c r="R3381" s="7" t="s">
        <v>188</v>
      </c>
      <c r="S3381" s="7" t="s">
        <v>109</v>
      </c>
      <c r="T3381" s="7" t="s">
        <v>110</v>
      </c>
      <c r="U3381" s="7" t="s">
        <v>86</v>
      </c>
      <c r="V3381" s="7" t="s">
        <v>88</v>
      </c>
      <c r="W3381" s="7" t="s">
        <v>93</v>
      </c>
      <c r="X3381" s="7" t="s">
        <v>112</v>
      </c>
      <c r="Y3381" s="7" t="n">
        <v>0</v>
      </c>
      <c r="Z3381" s="7" t="n">
        <v>1</v>
      </c>
      <c r="AA3381" s="7" t="str">
        <f aca="false">IF(Y3381&gt;Z3381,"Win",IF(Y3381&lt;Z3381,"Loss","Draw"))</f>
        <v>Loss</v>
      </c>
      <c r="AB3381" s="7" t="s">
        <v>99</v>
      </c>
      <c r="AC3381" s="7" t="s">
        <v>99</v>
      </c>
      <c r="AD3381" s="7" t="s">
        <v>595</v>
      </c>
      <c r="AE3381" s="7" t="s">
        <v>368</v>
      </c>
      <c r="AF3381" s="7" t="str">
        <f aca="false">IF(AD3381&lt;AE3381,AD3381,AE3381)</f>
        <v>Arrows, Bandit, Battle Ram, Golden Knight, Mega Knight, Mother Witch, Ronin, Skeleton Dragons</v>
      </c>
      <c r="AG3381" s="7" t="str">
        <f aca="false">IF(AD3381&lt;AE3381,AE3381,AD3381)</f>
        <v>Berserker, Fireball, Lava Hound, Skeleton Dragons, Spirit Empress, Tombstone, Valkyrie, Zap</v>
      </c>
      <c r="AH3381" s="7" t="str">
        <f aca="false">IF(AD3381=AF3381,AA3381,IF(AA3381="Win","Loss",IF(AA3381="Loss","Win","Draw")))</f>
        <v>Loss</v>
      </c>
      <c r="AI3381" s="7" t="s">
        <v>297</v>
      </c>
    </row>
    <row r="3382" customFormat="false" ht="15" hidden="false" customHeight="true" outlineLevel="0" collapsed="false">
      <c r="A3382" s="7" t="s">
        <v>6986</v>
      </c>
      <c r="B3382" s="7" t="n">
        <v>3</v>
      </c>
      <c r="C3382" s="7" t="s">
        <v>567</v>
      </c>
      <c r="D3382" s="7" t="s">
        <v>568</v>
      </c>
      <c r="E3382" s="7" t="s">
        <v>1206</v>
      </c>
      <c r="F3382" s="7" t="s">
        <v>1207</v>
      </c>
      <c r="G3382" s="7" t="s">
        <v>5627</v>
      </c>
      <c r="H3382" s="7" t="s">
        <v>485</v>
      </c>
      <c r="I3382" s="7" t="s">
        <v>92</v>
      </c>
      <c r="J3382" s="7" t="s">
        <v>158</v>
      </c>
      <c r="K3382" s="7" t="s">
        <v>90</v>
      </c>
      <c r="L3382" s="7" t="s">
        <v>93</v>
      </c>
      <c r="M3382" s="7" t="s">
        <v>159</v>
      </c>
      <c r="N3382" s="7" t="s">
        <v>96</v>
      </c>
      <c r="O3382" s="7" t="s">
        <v>94</v>
      </c>
      <c r="P3382" s="7" t="s">
        <v>150</v>
      </c>
      <c r="Q3382" s="7" t="s">
        <v>407</v>
      </c>
      <c r="R3382" s="7" t="s">
        <v>151</v>
      </c>
      <c r="S3382" s="7" t="s">
        <v>87</v>
      </c>
      <c r="T3382" s="7" t="s">
        <v>164</v>
      </c>
      <c r="U3382" s="7" t="s">
        <v>89</v>
      </c>
      <c r="V3382" s="7" t="s">
        <v>150</v>
      </c>
      <c r="W3382" s="7" t="s">
        <v>165</v>
      </c>
      <c r="X3382" s="7" t="s">
        <v>91</v>
      </c>
      <c r="Y3382" s="7" t="n">
        <v>0</v>
      </c>
      <c r="Z3382" s="7" t="n">
        <v>1</v>
      </c>
      <c r="AA3382" s="7" t="str">
        <f aca="false">IF(Y3382&gt;Z3382,"Win",IF(Y3382&lt;Z3382,"Loss","Draw"))</f>
        <v>Loss</v>
      </c>
      <c r="AB3382" s="7" t="s">
        <v>99</v>
      </c>
      <c r="AC3382" s="7" t="s">
        <v>99</v>
      </c>
      <c r="AD3382" s="7" t="s">
        <v>967</v>
      </c>
      <c r="AE3382" s="7" t="s">
        <v>5628</v>
      </c>
      <c r="AF3382" s="7" t="str">
        <f aca="false">IF(AD3382&lt;AE3382,AD3382,AE3382)</f>
        <v>Bowler, Dart Goblin, Electro Spirit, Fireball, Minions, Mortar, Rascals, Skeleton Barrel</v>
      </c>
      <c r="AG3382" s="7" t="str">
        <f aca="false">IF(AD3382&lt;AE3382,AE3382,AD3382)</f>
        <v>Earthquake, Electro Spirit, Firecracker, Goblins, Hog Rider, Mighty Miner, Tesla, The Log</v>
      </c>
      <c r="AH3382" s="7" t="str">
        <f aca="false">IF(AD3382=AF3382,AA3382,IF(AA3382="Win","Loss",IF(AA3382="Loss","Win","Draw")))</f>
        <v>Loss</v>
      </c>
      <c r="AI3382" s="7" t="s">
        <v>297</v>
      </c>
    </row>
    <row r="3383" customFormat="false" ht="15" hidden="false" customHeight="true" outlineLevel="0" collapsed="false">
      <c r="A3383" s="7" t="s">
        <v>6987</v>
      </c>
      <c r="B3383" s="7" t="n">
        <v>1</v>
      </c>
      <c r="C3383" s="7" t="s">
        <v>567</v>
      </c>
      <c r="D3383" s="7" t="s">
        <v>568</v>
      </c>
      <c r="E3383" s="7" t="s">
        <v>1206</v>
      </c>
      <c r="F3383" s="7" t="s">
        <v>1207</v>
      </c>
      <c r="G3383" s="7" t="s">
        <v>5630</v>
      </c>
      <c r="H3383" s="7" t="s">
        <v>485</v>
      </c>
      <c r="I3383" s="7" t="s">
        <v>84</v>
      </c>
      <c r="J3383" s="7" t="s">
        <v>158</v>
      </c>
      <c r="K3383" s="7" t="s">
        <v>114</v>
      </c>
      <c r="L3383" s="7" t="s">
        <v>115</v>
      </c>
      <c r="M3383" s="7" t="s">
        <v>447</v>
      </c>
      <c r="N3383" s="7" t="s">
        <v>173</v>
      </c>
      <c r="O3383" s="7" t="s">
        <v>130</v>
      </c>
      <c r="P3383" s="7" t="s">
        <v>126</v>
      </c>
      <c r="Q3383" s="7" t="s">
        <v>185</v>
      </c>
      <c r="R3383" s="7" t="s">
        <v>128</v>
      </c>
      <c r="S3383" s="7" t="s">
        <v>284</v>
      </c>
      <c r="T3383" s="7" t="s">
        <v>115</v>
      </c>
      <c r="U3383" s="7" t="s">
        <v>158</v>
      </c>
      <c r="V3383" s="7" t="s">
        <v>173</v>
      </c>
      <c r="W3383" s="7" t="s">
        <v>187</v>
      </c>
      <c r="X3383" s="7" t="s">
        <v>785</v>
      </c>
      <c r="Y3383" s="7" t="n">
        <v>0</v>
      </c>
      <c r="Z3383" s="7" t="n">
        <v>1</v>
      </c>
      <c r="AA3383" s="7" t="str">
        <f aca="false">IF(Y3383&gt;Z3383,"Win",IF(Y3383&lt;Z3383,"Loss","Draw"))</f>
        <v>Loss</v>
      </c>
      <c r="AB3383" s="7" t="s">
        <v>99</v>
      </c>
      <c r="AC3383" s="7" t="s">
        <v>99</v>
      </c>
      <c r="AD3383" s="7" t="s">
        <v>1338</v>
      </c>
      <c r="AE3383" s="7" t="s">
        <v>787</v>
      </c>
      <c r="AF3383" s="7" t="str">
        <f aca="false">IF(AD3383&lt;AE3383,AD3383,AE3383)</f>
        <v>Archers, Arrows, Bowler, Giant, Giant Snowball, Graveyard, Skeletons, Zappies</v>
      </c>
      <c r="AG3383" s="7" t="str">
        <f aca="false">IF(AD3383&lt;AE3383,AE3383,AD3383)</f>
        <v>Bowler, Executioner, Freeze, Golden Knight, Graveyard, Inferno Dragon, Tornado, Zappies</v>
      </c>
      <c r="AH3383" s="7" t="str">
        <f aca="false">IF(AD3383=AF3383,AA3383,IF(AA3383="Win","Loss",IF(AA3383="Loss","Win","Draw")))</f>
        <v>Loss</v>
      </c>
      <c r="AI3383" s="7" t="s">
        <v>297</v>
      </c>
    </row>
    <row r="3384" customFormat="false" ht="15" hidden="false" customHeight="true" outlineLevel="0" collapsed="false">
      <c r="A3384" s="7" t="s">
        <v>6987</v>
      </c>
      <c r="B3384" s="7" t="n">
        <v>2</v>
      </c>
      <c r="C3384" s="7" t="s">
        <v>567</v>
      </c>
      <c r="D3384" s="7" t="s">
        <v>568</v>
      </c>
      <c r="E3384" s="7" t="s">
        <v>1206</v>
      </c>
      <c r="F3384" s="7" t="s">
        <v>1207</v>
      </c>
      <c r="G3384" s="7" t="s">
        <v>5631</v>
      </c>
      <c r="H3384" s="7" t="s">
        <v>715</v>
      </c>
      <c r="I3384" s="7" t="s">
        <v>208</v>
      </c>
      <c r="J3384" s="7" t="s">
        <v>188</v>
      </c>
      <c r="K3384" s="7" t="s">
        <v>109</v>
      </c>
      <c r="L3384" s="7" t="s">
        <v>110</v>
      </c>
      <c r="M3384" s="7" t="s">
        <v>112</v>
      </c>
      <c r="N3384" s="7" t="s">
        <v>88</v>
      </c>
      <c r="O3384" s="7" t="s">
        <v>93</v>
      </c>
      <c r="P3384" s="7" t="s">
        <v>86</v>
      </c>
      <c r="Q3384" s="7" t="s">
        <v>152</v>
      </c>
      <c r="R3384" s="7" t="s">
        <v>151</v>
      </c>
      <c r="S3384" s="7" t="s">
        <v>82</v>
      </c>
      <c r="T3384" s="7" t="s">
        <v>126</v>
      </c>
      <c r="U3384" s="7" t="s">
        <v>150</v>
      </c>
      <c r="V3384" s="7" t="s">
        <v>153</v>
      </c>
      <c r="W3384" s="7" t="s">
        <v>85</v>
      </c>
      <c r="X3384" s="7" t="s">
        <v>89</v>
      </c>
      <c r="Y3384" s="7" t="n">
        <v>0</v>
      </c>
      <c r="Z3384" s="7" t="n">
        <v>1</v>
      </c>
      <c r="AA3384" s="7" t="str">
        <f aca="false">IF(Y3384&gt;Z3384,"Win",IF(Y3384&lt;Z3384,"Loss","Draw"))</f>
        <v>Loss</v>
      </c>
      <c r="AB3384" s="7" t="s">
        <v>99</v>
      </c>
      <c r="AC3384" s="7" t="s">
        <v>99</v>
      </c>
      <c r="AD3384" s="7" t="s">
        <v>368</v>
      </c>
      <c r="AE3384" s="7" t="s">
        <v>155</v>
      </c>
      <c r="AF3384" s="7" t="str">
        <f aca="false">IF(AD3384&lt;AE3384,AD3384,AE3384)</f>
        <v>Baby Dragon, Cannon, Electro Spirit, Lightning, Mighty Miner, Royal Hogs, Skeletons, The Log</v>
      </c>
      <c r="AG3384" s="7" t="str">
        <f aca="false">IF(AD3384&lt;AE3384,AE3384,AD3384)</f>
        <v>Berserker, Fireball, Lava Hound, Skeleton Dragons, Spirit Empress, Tombstone, Valkyrie, Zap</v>
      </c>
      <c r="AH3384" s="7" t="str">
        <f aca="false">IF(AD3384=AF3384,AA3384,IF(AA3384="Win","Loss",IF(AA3384="Loss","Win","Draw")))</f>
        <v>Win</v>
      </c>
      <c r="AI3384" s="7" t="s">
        <v>297</v>
      </c>
    </row>
    <row r="3385" customFormat="false" ht="15" hidden="false" customHeight="true" outlineLevel="0" collapsed="false">
      <c r="A3385" s="7" t="s">
        <v>6987</v>
      </c>
      <c r="B3385" s="7" t="n">
        <v>3</v>
      </c>
      <c r="C3385" s="7" t="s">
        <v>567</v>
      </c>
      <c r="D3385" s="7" t="s">
        <v>568</v>
      </c>
      <c r="E3385" s="7" t="s">
        <v>1206</v>
      </c>
      <c r="F3385" s="7" t="s">
        <v>1207</v>
      </c>
      <c r="G3385" s="7" t="s">
        <v>5632</v>
      </c>
      <c r="H3385" s="7" t="s">
        <v>485</v>
      </c>
      <c r="I3385" s="7" t="s">
        <v>113</v>
      </c>
      <c r="J3385" s="7" t="s">
        <v>83</v>
      </c>
      <c r="K3385" s="7" t="s">
        <v>87</v>
      </c>
      <c r="L3385" s="7" t="s">
        <v>165</v>
      </c>
      <c r="M3385" s="7" t="s">
        <v>85</v>
      </c>
      <c r="N3385" s="7" t="s">
        <v>193</v>
      </c>
      <c r="O3385" s="7" t="s">
        <v>150</v>
      </c>
      <c r="P3385" s="7" t="s">
        <v>89</v>
      </c>
      <c r="Q3385" s="7" t="s">
        <v>137</v>
      </c>
      <c r="R3385" s="7" t="s">
        <v>202</v>
      </c>
      <c r="S3385" s="7" t="s">
        <v>114</v>
      </c>
      <c r="T3385" s="7" t="s">
        <v>116</v>
      </c>
      <c r="U3385" s="7" t="s">
        <v>241</v>
      </c>
      <c r="V3385" s="7" t="s">
        <v>157</v>
      </c>
      <c r="W3385" s="7" t="s">
        <v>88</v>
      </c>
      <c r="X3385" s="7" t="s">
        <v>87</v>
      </c>
      <c r="Y3385" s="7" t="n">
        <v>0</v>
      </c>
      <c r="Z3385" s="7" t="n">
        <v>1</v>
      </c>
      <c r="AA3385" s="7" t="str">
        <f aca="false">IF(Y3385&gt;Z3385,"Win",IF(Y3385&lt;Z3385,"Loss","Draw"))</f>
        <v>Loss</v>
      </c>
      <c r="AB3385" s="7" t="s">
        <v>99</v>
      </c>
      <c r="AC3385" s="7" t="s">
        <v>99</v>
      </c>
      <c r="AD3385" s="7" t="s">
        <v>5633</v>
      </c>
      <c r="AE3385" s="7" t="s">
        <v>783</v>
      </c>
      <c r="AF3385" s="7" t="str">
        <f aca="false">IF(AD3385&lt;AE3385,AD3385,AE3385)</f>
        <v>Berserker, Fire Spirit, Giant Snowball, Goblin Drill, Knight, Magic Archer, Poison, Tesla</v>
      </c>
      <c r="AG3385" s="7" t="str">
        <f aca="false">IF(AD3385&lt;AE3385,AE3385,AD3385)</f>
        <v>Electro Spirit, Furnace, Guards, Hog Rider, Lightning, Monk, Tesla, The Log</v>
      </c>
      <c r="AH3385" s="7" t="str">
        <f aca="false">IF(AD3385=AF3385,AA3385,IF(AA3385="Win","Loss",IF(AA3385="Loss","Win","Draw")))</f>
        <v>Win</v>
      </c>
      <c r="AI3385" s="7" t="s">
        <v>297</v>
      </c>
    </row>
    <row r="3386" customFormat="false" ht="15" hidden="false" customHeight="true" outlineLevel="0" collapsed="false">
      <c r="A3386" s="7" t="s">
        <v>6988</v>
      </c>
      <c r="B3386" s="7" t="n">
        <v>1</v>
      </c>
      <c r="C3386" s="7" t="s">
        <v>567</v>
      </c>
      <c r="D3386" s="7" t="s">
        <v>568</v>
      </c>
      <c r="E3386" s="7" t="s">
        <v>1206</v>
      </c>
      <c r="F3386" s="7" t="s">
        <v>1207</v>
      </c>
      <c r="G3386" s="7" t="s">
        <v>5635</v>
      </c>
      <c r="H3386" s="7" t="s">
        <v>485</v>
      </c>
      <c r="I3386" s="7" t="s">
        <v>82</v>
      </c>
      <c r="J3386" s="7" t="s">
        <v>202</v>
      </c>
      <c r="K3386" s="7" t="s">
        <v>87</v>
      </c>
      <c r="L3386" s="7" t="s">
        <v>97</v>
      </c>
      <c r="M3386" s="7" t="s">
        <v>85</v>
      </c>
      <c r="N3386" s="7" t="s">
        <v>126</v>
      </c>
      <c r="O3386" s="7" t="s">
        <v>150</v>
      </c>
      <c r="P3386" s="7" t="s">
        <v>95</v>
      </c>
      <c r="Q3386" s="7" t="s">
        <v>152</v>
      </c>
      <c r="R3386" s="7" t="s">
        <v>128</v>
      </c>
      <c r="S3386" s="7" t="s">
        <v>107</v>
      </c>
      <c r="T3386" s="7" t="s">
        <v>306</v>
      </c>
      <c r="U3386" s="7" t="s">
        <v>307</v>
      </c>
      <c r="V3386" s="7" t="s">
        <v>85</v>
      </c>
      <c r="W3386" s="7" t="s">
        <v>187</v>
      </c>
      <c r="X3386" s="7" t="s">
        <v>95</v>
      </c>
      <c r="Y3386" s="7" t="n">
        <v>1</v>
      </c>
      <c r="Z3386" s="7" t="n">
        <v>0</v>
      </c>
      <c r="AA3386" s="7" t="str">
        <f aca="false">IF(Y3386&gt;Z3386,"Win",IF(Y3386&lt;Z3386,"Loss","Draw"))</f>
        <v>Win</v>
      </c>
      <c r="AB3386" s="7" t="s">
        <v>99</v>
      </c>
      <c r="AC3386" s="7" t="s">
        <v>99</v>
      </c>
      <c r="AD3386" s="7" t="s">
        <v>492</v>
      </c>
      <c r="AE3386" s="7" t="s">
        <v>603</v>
      </c>
      <c r="AF3386" s="7" t="str">
        <f aca="false">IF(AD3386&lt;AE3386,AD3386,AE3386)</f>
        <v>Baby Dragon, Barbarian Barrel, Goblin Cage, Golden Knight, Golem, Ice Wizard, Lightning, Tornado</v>
      </c>
      <c r="AG3386" s="7" t="str">
        <f aca="false">IF(AD3386&lt;AE3386,AE3386,AD3386)</f>
        <v>Barbarian Barrel, Electro Spirit, Lightning, Magic Archer, Ronin, Royal Hogs, Skeletons, Tesla</v>
      </c>
      <c r="AH3386" s="7" t="str">
        <f aca="false">IF(AD3386=AF3386,AA3386,IF(AA3386="Win","Loss",IF(AA3386="Loss","Win","Draw")))</f>
        <v>Loss</v>
      </c>
      <c r="AI3386" s="7" t="s">
        <v>297</v>
      </c>
    </row>
    <row r="3387" customFormat="false" ht="15" hidden="false" customHeight="true" outlineLevel="0" collapsed="false">
      <c r="A3387" s="7" t="s">
        <v>6988</v>
      </c>
      <c r="B3387" s="7" t="n">
        <v>2</v>
      </c>
      <c r="C3387" s="7" t="s">
        <v>567</v>
      </c>
      <c r="D3387" s="7" t="s">
        <v>568</v>
      </c>
      <c r="E3387" s="7" t="s">
        <v>1206</v>
      </c>
      <c r="F3387" s="7" t="s">
        <v>1207</v>
      </c>
      <c r="G3387" s="7" t="s">
        <v>5636</v>
      </c>
      <c r="H3387" s="7" t="s">
        <v>715</v>
      </c>
      <c r="I3387" s="7" t="s">
        <v>177</v>
      </c>
      <c r="J3387" s="7" t="s">
        <v>188</v>
      </c>
      <c r="K3387" s="7" t="s">
        <v>83</v>
      </c>
      <c r="L3387" s="7" t="s">
        <v>133</v>
      </c>
      <c r="M3387" s="7" t="s">
        <v>215</v>
      </c>
      <c r="N3387" s="7" t="s">
        <v>93</v>
      </c>
      <c r="O3387" s="7" t="s">
        <v>86</v>
      </c>
      <c r="P3387" s="7" t="s">
        <v>89</v>
      </c>
      <c r="Q3387" s="7" t="s">
        <v>172</v>
      </c>
      <c r="R3387" s="7" t="s">
        <v>186</v>
      </c>
      <c r="S3387" s="7" t="s">
        <v>109</v>
      </c>
      <c r="T3387" s="7" t="s">
        <v>193</v>
      </c>
      <c r="U3387" s="7" t="s">
        <v>111</v>
      </c>
      <c r="V3387" s="7" t="s">
        <v>97</v>
      </c>
      <c r="W3387" s="7" t="s">
        <v>234</v>
      </c>
      <c r="X3387" s="7" t="s">
        <v>130</v>
      </c>
      <c r="Y3387" s="7" t="n">
        <v>1</v>
      </c>
      <c r="Z3387" s="7" t="n">
        <v>0</v>
      </c>
      <c r="AA3387" s="7" t="str">
        <f aca="false">IF(Y3387&gt;Z3387,"Win",IF(Y3387&lt;Z3387,"Loss","Draw"))</f>
        <v>Win</v>
      </c>
      <c r="AB3387" s="7" t="s">
        <v>99</v>
      </c>
      <c r="AC3387" s="7" t="s">
        <v>99</v>
      </c>
      <c r="AD3387" s="7" t="s">
        <v>494</v>
      </c>
      <c r="AE3387" s="7" t="s">
        <v>1889</v>
      </c>
      <c r="AF3387" s="7" t="str">
        <f aca="false">IF(AD3387&lt;AE3387,AD3387,AE3387)</f>
        <v>Arrows, Balloon, Bomb Tower, Guards, Miner, Musketeer, Ronin, Zap</v>
      </c>
      <c r="AG3387" s="7" t="str">
        <f aca="false">IF(AD3387&lt;AE3387,AE3387,AD3387)</f>
        <v>Fireball, Fisherman, Monk, Mother Witch, Royal Giant, Skeleton Dragons, The Log, Tombstone</v>
      </c>
      <c r="AH3387" s="7" t="str">
        <f aca="false">IF(AD3387=AF3387,AA3387,IF(AA3387="Win","Loss",IF(AA3387="Loss","Win","Draw")))</f>
        <v>Loss</v>
      </c>
      <c r="AI3387" s="7" t="s">
        <v>297</v>
      </c>
    </row>
    <row r="3388" customFormat="false" ht="15" hidden="false" customHeight="true" outlineLevel="0" collapsed="false">
      <c r="A3388" s="7" t="s">
        <v>6988</v>
      </c>
      <c r="B3388" s="7" t="n">
        <v>3</v>
      </c>
      <c r="C3388" s="7" t="s">
        <v>567</v>
      </c>
      <c r="D3388" s="7" t="s">
        <v>568</v>
      </c>
      <c r="E3388" s="7" t="s">
        <v>1206</v>
      </c>
      <c r="F3388" s="7" t="s">
        <v>1207</v>
      </c>
      <c r="G3388" s="7" t="s">
        <v>5637</v>
      </c>
      <c r="H3388" s="7" t="s">
        <v>715</v>
      </c>
      <c r="I3388" s="7" t="s">
        <v>137</v>
      </c>
      <c r="J3388" s="7" t="s">
        <v>128</v>
      </c>
      <c r="K3388" s="7" t="s">
        <v>114</v>
      </c>
      <c r="L3388" s="7" t="s">
        <v>116</v>
      </c>
      <c r="M3388" s="7" t="s">
        <v>242</v>
      </c>
      <c r="N3388" s="7" t="s">
        <v>157</v>
      </c>
      <c r="O3388" s="7" t="s">
        <v>204</v>
      </c>
      <c r="P3388" s="7" t="s">
        <v>153</v>
      </c>
      <c r="Q3388" s="7" t="s">
        <v>201</v>
      </c>
      <c r="R3388" s="7" t="s">
        <v>202</v>
      </c>
      <c r="S3388" s="7" t="s">
        <v>203</v>
      </c>
      <c r="T3388" s="7" t="s">
        <v>150</v>
      </c>
      <c r="U3388" s="7" t="s">
        <v>157</v>
      </c>
      <c r="V3388" s="7" t="s">
        <v>88</v>
      </c>
      <c r="W3388" s="7" t="s">
        <v>87</v>
      </c>
      <c r="X3388" s="7" t="s">
        <v>204</v>
      </c>
      <c r="Y3388" s="7" t="n">
        <v>0</v>
      </c>
      <c r="Z3388" s="7" t="n">
        <v>1</v>
      </c>
      <c r="AA3388" s="7" t="str">
        <f aca="false">IF(Y3388&gt;Z3388,"Win",IF(Y3388&lt;Z3388,"Loss","Draw"))</f>
        <v>Loss</v>
      </c>
      <c r="AB3388" s="7" t="s">
        <v>99</v>
      </c>
      <c r="AC3388" s="7" t="s">
        <v>99</v>
      </c>
      <c r="AD3388" s="7" t="s">
        <v>5638</v>
      </c>
      <c r="AE3388" s="7" t="s">
        <v>1175</v>
      </c>
      <c r="AF3388" s="7" t="str">
        <f aca="false">IF(AD3388&lt;AE3388,AD3388,AE3388)</f>
        <v>Berserker, Electro Spirit, Fire Spirit, Goblin Barrel, Magic Archer, Royal Delivery, Tesla, Wall Breakers</v>
      </c>
      <c r="AG3388" s="7" t="str">
        <f aca="false">IF(AD3388&lt;AE3388,AE3388,AD3388)</f>
        <v>Bomber, Cannon, Fire Spirit, Giant Snowball, Goblin Drill, Golden Knight, Poison, Royal Delivery</v>
      </c>
      <c r="AH3388" s="7" t="str">
        <f aca="false">IF(AD3388=AF3388,AA3388,IF(AA3388="Win","Loss",IF(AA3388="Loss","Win","Draw")))</f>
        <v>Win</v>
      </c>
      <c r="AI3388" s="7" t="s">
        <v>297</v>
      </c>
    </row>
    <row r="3389" customFormat="false" ht="15" hidden="false" customHeight="true" outlineLevel="0" collapsed="false">
      <c r="A3389" s="7" t="s">
        <v>6989</v>
      </c>
      <c r="B3389" s="7" t="n">
        <v>1</v>
      </c>
      <c r="C3389" s="7" t="s">
        <v>567</v>
      </c>
      <c r="D3389" s="7" t="s">
        <v>568</v>
      </c>
      <c r="E3389" s="7" t="s">
        <v>1206</v>
      </c>
      <c r="F3389" s="7" t="s">
        <v>1207</v>
      </c>
      <c r="G3389" s="7" t="s">
        <v>5640</v>
      </c>
      <c r="H3389" s="7" t="s">
        <v>485</v>
      </c>
      <c r="I3389" s="7" t="s">
        <v>177</v>
      </c>
      <c r="J3389" s="7" t="s">
        <v>95</v>
      </c>
      <c r="K3389" s="7" t="s">
        <v>124</v>
      </c>
      <c r="L3389" s="7" t="s">
        <v>257</v>
      </c>
      <c r="M3389" s="7" t="s">
        <v>215</v>
      </c>
      <c r="N3389" s="7" t="s">
        <v>93</v>
      </c>
      <c r="O3389" s="7" t="s">
        <v>126</v>
      </c>
      <c r="P3389" s="7" t="s">
        <v>150</v>
      </c>
      <c r="Q3389" s="7" t="s">
        <v>177</v>
      </c>
      <c r="R3389" s="7" t="s">
        <v>95</v>
      </c>
      <c r="S3389" s="7" t="s">
        <v>124</v>
      </c>
      <c r="T3389" s="7" t="s">
        <v>126</v>
      </c>
      <c r="U3389" s="7" t="s">
        <v>215</v>
      </c>
      <c r="V3389" s="7" t="s">
        <v>150</v>
      </c>
      <c r="W3389" s="7" t="s">
        <v>257</v>
      </c>
      <c r="X3389" s="7" t="s">
        <v>93</v>
      </c>
      <c r="Y3389" s="7" t="n">
        <v>1</v>
      </c>
      <c r="Z3389" s="7" t="n">
        <v>0</v>
      </c>
      <c r="AA3389" s="7" t="str">
        <f aca="false">IF(Y3389&gt;Z3389,"Win",IF(Y3389&lt;Z3389,"Loss","Draw"))</f>
        <v>Win</v>
      </c>
      <c r="AB3389" s="7" t="s">
        <v>99</v>
      </c>
      <c r="AC3389" s="7" t="s">
        <v>99</v>
      </c>
      <c r="AD3389" s="7" t="s">
        <v>429</v>
      </c>
      <c r="AE3389" s="7" t="s">
        <v>429</v>
      </c>
      <c r="AF3389" s="7" t="str">
        <f aca="false">IF(AD3389&lt;AE3389,AD3389,AE3389)</f>
        <v>Barbarian Barrel, Electro Spirit, Fireball, Fisherman, Hunter, Royal Ghost, Royal Giant, Skeletons</v>
      </c>
      <c r="AG3389" s="7" t="str">
        <f aca="false">IF(AD3389&lt;AE3389,AE3389,AD3389)</f>
        <v>Barbarian Barrel, Electro Spirit, Fireball, Fisherman, Hunter, Royal Ghost, Royal Giant, Skeletons</v>
      </c>
      <c r="AH3389" s="7" t="str">
        <f aca="false">IF(AD3389=AF3389,AA3389,IF(AA3389="Win","Loss",IF(AA3389="Loss","Win","Draw")))</f>
        <v>Win</v>
      </c>
      <c r="AI3389" s="7" t="s">
        <v>297</v>
      </c>
    </row>
    <row r="3390" customFormat="false" ht="15" hidden="false" customHeight="true" outlineLevel="0" collapsed="false">
      <c r="A3390" s="7" t="s">
        <v>6989</v>
      </c>
      <c r="B3390" s="7" t="n">
        <v>2</v>
      </c>
      <c r="C3390" s="7" t="s">
        <v>567</v>
      </c>
      <c r="D3390" s="7" t="s">
        <v>568</v>
      </c>
      <c r="E3390" s="7" t="s">
        <v>1206</v>
      </c>
      <c r="F3390" s="7" t="s">
        <v>1207</v>
      </c>
      <c r="G3390" s="7" t="s">
        <v>5641</v>
      </c>
      <c r="H3390" s="7" t="s">
        <v>485</v>
      </c>
      <c r="I3390" s="7" t="s">
        <v>201</v>
      </c>
      <c r="J3390" s="7" t="s">
        <v>202</v>
      </c>
      <c r="K3390" s="7" t="s">
        <v>203</v>
      </c>
      <c r="L3390" s="7" t="s">
        <v>88</v>
      </c>
      <c r="M3390" s="7" t="s">
        <v>157</v>
      </c>
      <c r="N3390" s="7" t="s">
        <v>118</v>
      </c>
      <c r="O3390" s="7" t="s">
        <v>204</v>
      </c>
      <c r="P3390" s="7" t="s">
        <v>234</v>
      </c>
      <c r="Q3390" s="7" t="s">
        <v>233</v>
      </c>
      <c r="R3390" s="7" t="s">
        <v>202</v>
      </c>
      <c r="S3390" s="7" t="s">
        <v>201</v>
      </c>
      <c r="T3390" s="7" t="s">
        <v>157</v>
      </c>
      <c r="U3390" s="7" t="s">
        <v>204</v>
      </c>
      <c r="V3390" s="7" t="s">
        <v>111</v>
      </c>
      <c r="W3390" s="7" t="s">
        <v>97</v>
      </c>
      <c r="X3390" s="7" t="s">
        <v>234</v>
      </c>
      <c r="Y3390" s="7" t="n">
        <v>1</v>
      </c>
      <c r="Z3390" s="7" t="n">
        <v>0</v>
      </c>
      <c r="AA3390" s="7" t="str">
        <f aca="false">IF(Y3390&gt;Z3390,"Win",IF(Y3390&lt;Z3390,"Loss","Draw"))</f>
        <v>Win</v>
      </c>
      <c r="AB3390" s="7" t="s">
        <v>99</v>
      </c>
      <c r="AC3390" s="7" t="s">
        <v>99</v>
      </c>
      <c r="AD3390" s="7" t="s">
        <v>668</v>
      </c>
      <c r="AE3390" s="7" t="s">
        <v>859</v>
      </c>
      <c r="AF3390" s="7" t="str">
        <f aca="false">IF(AD3390&lt;AE3390,AD3390,AE3390)</f>
        <v>Bats, Bomb Tower, Fire Spirit, Magic Archer, Miner, Ronin, Royal Delivery, Wall Breakers</v>
      </c>
      <c r="AG3390" s="7" t="str">
        <f aca="false">IF(AD3390&lt;AE3390,AE3390,AD3390)</f>
        <v>Berserker, Bomb Tower, Fire Spirit, Goblin Barrel, Ice Spirit, Magic Archer, Royal Delivery, Wall Breakers</v>
      </c>
      <c r="AH3390" s="7" t="str">
        <f aca="false">IF(AD3390=AF3390,AA3390,IF(AA3390="Win","Loss",IF(AA3390="Loss","Win","Draw")))</f>
        <v>Loss</v>
      </c>
      <c r="AI3390" s="7" t="s">
        <v>297</v>
      </c>
    </row>
    <row r="3391" customFormat="false" ht="15" hidden="false" customHeight="true" outlineLevel="0" collapsed="false">
      <c r="A3391" s="7" t="s">
        <v>6989</v>
      </c>
      <c r="B3391" s="7" t="n">
        <v>3</v>
      </c>
      <c r="C3391" s="7" t="s">
        <v>567</v>
      </c>
      <c r="D3391" s="7" t="s">
        <v>568</v>
      </c>
      <c r="E3391" s="7" t="s">
        <v>1206</v>
      </c>
      <c r="F3391" s="7" t="s">
        <v>1207</v>
      </c>
      <c r="G3391" s="7" t="s">
        <v>5642</v>
      </c>
      <c r="H3391" s="7" t="s">
        <v>485</v>
      </c>
      <c r="I3391" s="7" t="s">
        <v>127</v>
      </c>
      <c r="J3391" s="7" t="s">
        <v>128</v>
      </c>
      <c r="K3391" s="7" t="s">
        <v>129</v>
      </c>
      <c r="L3391" s="7" t="s">
        <v>133</v>
      </c>
      <c r="M3391" s="7" t="s">
        <v>97</v>
      </c>
      <c r="N3391" s="7" t="s">
        <v>131</v>
      </c>
      <c r="O3391" s="7" t="s">
        <v>173</v>
      </c>
      <c r="P3391" s="7" t="s">
        <v>130</v>
      </c>
      <c r="Q3391" s="7" t="s">
        <v>152</v>
      </c>
      <c r="R3391" s="7" t="s">
        <v>128</v>
      </c>
      <c r="S3391" s="7" t="s">
        <v>107</v>
      </c>
      <c r="T3391" s="7" t="s">
        <v>242</v>
      </c>
      <c r="U3391" s="7" t="s">
        <v>133</v>
      </c>
      <c r="V3391" s="7" t="s">
        <v>387</v>
      </c>
      <c r="W3391" s="7" t="s">
        <v>85</v>
      </c>
      <c r="X3391" s="7" t="s">
        <v>187</v>
      </c>
      <c r="Y3391" s="7" t="n">
        <v>3</v>
      </c>
      <c r="Z3391" s="7" t="n">
        <v>0</v>
      </c>
      <c r="AA3391" s="7" t="str">
        <f aca="false">IF(Y3391&gt;Z3391,"Win",IF(Y3391&lt;Z3391,"Loss","Draw"))</f>
        <v>Win</v>
      </c>
      <c r="AB3391" s="7" t="s">
        <v>99</v>
      </c>
      <c r="AC3391" s="7" t="s">
        <v>99</v>
      </c>
      <c r="AD3391" s="7" t="s">
        <v>503</v>
      </c>
      <c r="AE3391" s="7" t="s">
        <v>5643</v>
      </c>
      <c r="AF3391" s="7" t="str">
        <f aca="false">IF(AD3391&lt;AE3391,AD3391,AE3391)</f>
        <v>Arrows, Bandit, Battle Ram, Golden Knight, Mega Knight, Mother Witch, Ronin, Zappies</v>
      </c>
      <c r="AG3391" s="7" t="str">
        <f aca="false">IF(AD3391&lt;AE3391,AE3391,AD3391)</f>
        <v>Baby Dragon, Bomber, Electro Giant, Goblin Cage, Golden Knight, Lightning, Mother Witch, Tornado</v>
      </c>
      <c r="AH3391" s="7" t="str">
        <f aca="false">IF(AD3391=AF3391,AA3391,IF(AA3391="Win","Loss",IF(AA3391="Loss","Win","Draw")))</f>
        <v>Win</v>
      </c>
      <c r="AI3391" s="7" t="s">
        <v>297</v>
      </c>
    </row>
    <row r="3392" customFormat="false" ht="15" hidden="false" customHeight="true" outlineLevel="0" collapsed="false">
      <c r="A3392" s="7" t="s">
        <v>6990</v>
      </c>
      <c r="B3392" s="7" t="n">
        <v>1</v>
      </c>
      <c r="C3392" s="7" t="s">
        <v>567</v>
      </c>
      <c r="D3392" s="7" t="s">
        <v>568</v>
      </c>
      <c r="E3392" s="7" t="s">
        <v>1206</v>
      </c>
      <c r="F3392" s="7" t="s">
        <v>1207</v>
      </c>
      <c r="G3392" s="7" t="s">
        <v>5645</v>
      </c>
      <c r="H3392" s="7" t="s">
        <v>715</v>
      </c>
      <c r="I3392" s="7" t="s">
        <v>152</v>
      </c>
      <c r="J3392" s="7" t="s">
        <v>128</v>
      </c>
      <c r="K3392" s="7" t="s">
        <v>107</v>
      </c>
      <c r="L3392" s="7" t="s">
        <v>306</v>
      </c>
      <c r="M3392" s="7" t="s">
        <v>85</v>
      </c>
      <c r="N3392" s="7" t="s">
        <v>307</v>
      </c>
      <c r="O3392" s="7" t="s">
        <v>187</v>
      </c>
      <c r="P3392" s="7" t="s">
        <v>95</v>
      </c>
      <c r="Q3392" s="7" t="s">
        <v>82</v>
      </c>
      <c r="R3392" s="7" t="s">
        <v>194</v>
      </c>
      <c r="S3392" s="7" t="s">
        <v>153</v>
      </c>
      <c r="T3392" s="7" t="s">
        <v>157</v>
      </c>
      <c r="U3392" s="7" t="s">
        <v>126</v>
      </c>
      <c r="V3392" s="7" t="s">
        <v>89</v>
      </c>
      <c r="W3392" s="7" t="s">
        <v>164</v>
      </c>
      <c r="X3392" s="7" t="s">
        <v>204</v>
      </c>
      <c r="Y3392" s="7" t="n">
        <v>0</v>
      </c>
      <c r="Z3392" s="7" t="n">
        <v>1</v>
      </c>
      <c r="AA3392" s="7" t="str">
        <f aca="false">IF(Y3392&gt;Z3392,"Win",IF(Y3392&lt;Z3392,"Loss","Draw"))</f>
        <v>Loss</v>
      </c>
      <c r="AB3392" s="7" t="s">
        <v>99</v>
      </c>
      <c r="AC3392" s="7" t="s">
        <v>99</v>
      </c>
      <c r="AD3392" s="7" t="s">
        <v>603</v>
      </c>
      <c r="AE3392" s="7" t="s">
        <v>1083</v>
      </c>
      <c r="AF3392" s="7" t="str">
        <f aca="false">IF(AD3392&lt;AE3392,AD3392,AE3392)</f>
        <v>Archer Queen, Cannon, Earthquake, Fire Spirit, Royal Delivery, Royal Hogs, Skeletons, The Log</v>
      </c>
      <c r="AG3392" s="7" t="str">
        <f aca="false">IF(AD3392&lt;AE3392,AE3392,AD3392)</f>
        <v>Baby Dragon, Barbarian Barrel, Goblin Cage, Golden Knight, Golem, Ice Wizard, Lightning, Tornado</v>
      </c>
      <c r="AH3392" s="7" t="str">
        <f aca="false">IF(AD3392=AF3392,AA3392,IF(AA3392="Win","Loss",IF(AA3392="Loss","Win","Draw")))</f>
        <v>Win</v>
      </c>
      <c r="AI3392" s="7" t="s">
        <v>297</v>
      </c>
    </row>
    <row r="3393" customFormat="false" ht="15" hidden="false" customHeight="true" outlineLevel="0" collapsed="false">
      <c r="A3393" s="7" t="s">
        <v>6990</v>
      </c>
      <c r="B3393" s="7" t="n">
        <v>2</v>
      </c>
      <c r="C3393" s="7" t="s">
        <v>567</v>
      </c>
      <c r="D3393" s="7" t="s">
        <v>568</v>
      </c>
      <c r="E3393" s="7" t="s">
        <v>1206</v>
      </c>
      <c r="F3393" s="7" t="s">
        <v>1207</v>
      </c>
      <c r="G3393" s="7" t="s">
        <v>5646</v>
      </c>
      <c r="H3393" s="7" t="s">
        <v>715</v>
      </c>
      <c r="I3393" s="7" t="s">
        <v>92</v>
      </c>
      <c r="J3393" s="7" t="s">
        <v>158</v>
      </c>
      <c r="K3393" s="7" t="s">
        <v>90</v>
      </c>
      <c r="L3393" s="7" t="s">
        <v>93</v>
      </c>
      <c r="M3393" s="7" t="s">
        <v>159</v>
      </c>
      <c r="N3393" s="7" t="s">
        <v>96</v>
      </c>
      <c r="O3393" s="7" t="s">
        <v>94</v>
      </c>
      <c r="P3393" s="7" t="s">
        <v>150</v>
      </c>
      <c r="Q3393" s="7" t="s">
        <v>241</v>
      </c>
      <c r="R3393" s="7" t="s">
        <v>188</v>
      </c>
      <c r="S3393" s="7" t="s">
        <v>172</v>
      </c>
      <c r="T3393" s="7" t="s">
        <v>118</v>
      </c>
      <c r="U3393" s="7" t="s">
        <v>86</v>
      </c>
      <c r="V3393" s="7" t="s">
        <v>116</v>
      </c>
      <c r="W3393" s="7" t="s">
        <v>115</v>
      </c>
      <c r="X3393" s="7" t="s">
        <v>114</v>
      </c>
      <c r="Y3393" s="7" t="n">
        <v>0</v>
      </c>
      <c r="Z3393" s="7" t="n">
        <v>1</v>
      </c>
      <c r="AA3393" s="7" t="str">
        <f aca="false">IF(Y3393&gt;Z3393,"Win",IF(Y3393&lt;Z3393,"Loss","Draw"))</f>
        <v>Loss</v>
      </c>
      <c r="AB3393" s="7" t="s">
        <v>99</v>
      </c>
      <c r="AC3393" s="7" t="s">
        <v>99</v>
      </c>
      <c r="AD3393" s="7" t="s">
        <v>967</v>
      </c>
      <c r="AE3393" s="7" t="s">
        <v>3726</v>
      </c>
      <c r="AF3393" s="7" t="str">
        <f aca="false">IF(AD3393&lt;AE3393,AD3393,AE3393)</f>
        <v>Bowler, Dart Goblin, Electro Spirit, Fireball, Minions, Mortar, Rascals, Skeleton Barrel</v>
      </c>
      <c r="AG3393" s="7" t="str">
        <f aca="false">IF(AD3393&lt;AE3393,AE3393,AD3393)</f>
        <v>Giant Snowball, Graveyard, Ice Spirit, Knight, Musketeer, Poison, Skeleton Dragons, Tombstone</v>
      </c>
      <c r="AH3393" s="7" t="str">
        <f aca="false">IF(AD3393=AF3393,AA3393,IF(AA3393="Win","Loss",IF(AA3393="Loss","Win","Draw")))</f>
        <v>Loss</v>
      </c>
      <c r="AI3393" s="7" t="s">
        <v>297</v>
      </c>
    </row>
    <row r="3394" customFormat="false" ht="15" hidden="false" customHeight="true" outlineLevel="0" collapsed="false">
      <c r="A3394" s="7" t="s">
        <v>6990</v>
      </c>
      <c r="B3394" s="7" t="n">
        <v>3</v>
      </c>
      <c r="C3394" s="7" t="s">
        <v>567</v>
      </c>
      <c r="D3394" s="7" t="s">
        <v>568</v>
      </c>
      <c r="E3394" s="7" t="s">
        <v>1206</v>
      </c>
      <c r="F3394" s="7" t="s">
        <v>1207</v>
      </c>
      <c r="G3394" s="7" t="s">
        <v>5647</v>
      </c>
      <c r="H3394" s="7" t="s">
        <v>715</v>
      </c>
      <c r="I3394" s="7" t="s">
        <v>172</v>
      </c>
      <c r="J3394" s="7" t="s">
        <v>186</v>
      </c>
      <c r="K3394" s="7" t="s">
        <v>83</v>
      </c>
      <c r="L3394" s="7" t="s">
        <v>111</v>
      </c>
      <c r="M3394" s="7" t="s">
        <v>193</v>
      </c>
      <c r="N3394" s="7" t="s">
        <v>130</v>
      </c>
      <c r="O3394" s="7" t="s">
        <v>114</v>
      </c>
      <c r="P3394" s="7" t="s">
        <v>234</v>
      </c>
      <c r="Q3394" s="7" t="s">
        <v>141</v>
      </c>
      <c r="R3394" s="7" t="s">
        <v>95</v>
      </c>
      <c r="S3394" s="7" t="s">
        <v>107</v>
      </c>
      <c r="T3394" s="7" t="s">
        <v>177</v>
      </c>
      <c r="U3394" s="7" t="s">
        <v>150</v>
      </c>
      <c r="V3394" s="7" t="s">
        <v>178</v>
      </c>
      <c r="W3394" s="7" t="s">
        <v>93</v>
      </c>
      <c r="X3394" s="7" t="s">
        <v>143</v>
      </c>
      <c r="Y3394" s="7" t="n">
        <v>0</v>
      </c>
      <c r="Z3394" s="7" t="n">
        <v>1</v>
      </c>
      <c r="AA3394" s="7" t="str">
        <f aca="false">IF(Y3394&gt;Z3394,"Win",IF(Y3394&lt;Z3394,"Loss","Draw"))</f>
        <v>Loss</v>
      </c>
      <c r="AB3394" s="7" t="s">
        <v>99</v>
      </c>
      <c r="AC3394" s="7" t="s">
        <v>99</v>
      </c>
      <c r="AD3394" s="7" t="s">
        <v>3763</v>
      </c>
      <c r="AE3394" s="7" t="s">
        <v>180</v>
      </c>
      <c r="AF3394" s="7" t="str">
        <f aca="false">IF(AD3394&lt;AE3394,AD3394,AE3394)</f>
        <v>Arrows, Balloon, Bomb Tower, Giant Snowball, Guards, Miner, Monk, Musketeer</v>
      </c>
      <c r="AG3394" s="7" t="str">
        <f aca="false">IF(AD3394&lt;AE3394,AE3394,AD3394)</f>
        <v>Barbarian Barrel, Electro Spirit, Fireball, Goblin Cage, Heal Spirit, Lumberjack, Phoenix, Royal Giant</v>
      </c>
      <c r="AH3394" s="7" t="str">
        <f aca="false">IF(AD3394=AF3394,AA3394,IF(AA3394="Win","Loss",IF(AA3394="Loss","Win","Draw")))</f>
        <v>Loss</v>
      </c>
      <c r="AI3394" s="7" t="s">
        <v>297</v>
      </c>
    </row>
    <row r="3395" customFormat="false" ht="15" hidden="false" customHeight="true" outlineLevel="0" collapsed="false">
      <c r="A3395" s="7" t="s">
        <v>6991</v>
      </c>
      <c r="B3395" s="7" t="n">
        <v>1</v>
      </c>
      <c r="C3395" s="7" t="s">
        <v>567</v>
      </c>
      <c r="D3395" s="7" t="s">
        <v>568</v>
      </c>
      <c r="E3395" s="7" t="s">
        <v>1206</v>
      </c>
      <c r="F3395" s="7" t="s">
        <v>1207</v>
      </c>
      <c r="G3395" s="7" t="s">
        <v>5649</v>
      </c>
      <c r="H3395" s="7" t="s">
        <v>715</v>
      </c>
      <c r="I3395" s="7" t="s">
        <v>90</v>
      </c>
      <c r="J3395" s="7" t="s">
        <v>123</v>
      </c>
      <c r="K3395" s="7" t="s">
        <v>124</v>
      </c>
      <c r="L3395" s="7" t="s">
        <v>125</v>
      </c>
      <c r="M3395" s="7" t="s">
        <v>85</v>
      </c>
      <c r="N3395" s="7" t="s">
        <v>96</v>
      </c>
      <c r="O3395" s="7" t="s">
        <v>126</v>
      </c>
      <c r="P3395" s="7" t="s">
        <v>95</v>
      </c>
      <c r="Q3395" s="7" t="s">
        <v>137</v>
      </c>
      <c r="R3395" s="7" t="s">
        <v>241</v>
      </c>
      <c r="S3395" s="7" t="s">
        <v>114</v>
      </c>
      <c r="T3395" s="7" t="s">
        <v>242</v>
      </c>
      <c r="U3395" s="7" t="s">
        <v>157</v>
      </c>
      <c r="V3395" s="7" t="s">
        <v>88</v>
      </c>
      <c r="W3395" s="7" t="s">
        <v>87</v>
      </c>
      <c r="X3395" s="7" t="s">
        <v>116</v>
      </c>
      <c r="Y3395" s="7" t="n">
        <v>1</v>
      </c>
      <c r="Z3395" s="7" t="n">
        <v>0</v>
      </c>
      <c r="AA3395" s="7" t="str">
        <f aca="false">IF(Y3395&gt;Z3395,"Win",IF(Y3395&lt;Z3395,"Loss","Draw"))</f>
        <v>Win</v>
      </c>
      <c r="AB3395" s="7" t="s">
        <v>99</v>
      </c>
      <c r="AC3395" s="7" t="s">
        <v>99</v>
      </c>
      <c r="AD3395" s="7" t="s">
        <v>134</v>
      </c>
      <c r="AE3395" s="7" t="s">
        <v>1311</v>
      </c>
      <c r="AF3395" s="7" t="str">
        <f aca="false">IF(AD3395&lt;AE3395,AD3395,AE3395)</f>
        <v>Barbarian Barrel, Cannon Cart, Goblinstein, Lightning, Minions, Mortar, Royal Ghost, Skeletons</v>
      </c>
      <c r="AG3395" s="7" t="str">
        <f aca="false">IF(AD3395&lt;AE3395,AE3395,AD3395)</f>
        <v>Berserker, Bomber, Fire Spirit, Giant Snowball, Goblin Drill, Knight, Poison, Tesla</v>
      </c>
      <c r="AH3395" s="7" t="str">
        <f aca="false">IF(AD3395=AF3395,AA3395,IF(AA3395="Win","Loss",IF(AA3395="Loss","Win","Draw")))</f>
        <v>Win</v>
      </c>
      <c r="AI3395" s="7" t="s">
        <v>297</v>
      </c>
    </row>
    <row r="3396" customFormat="false" ht="15" hidden="false" customHeight="true" outlineLevel="0" collapsed="false">
      <c r="A3396" s="7" t="s">
        <v>6991</v>
      </c>
      <c r="B3396" s="7" t="n">
        <v>2</v>
      </c>
      <c r="C3396" s="7" t="s">
        <v>567</v>
      </c>
      <c r="D3396" s="7" t="s">
        <v>568</v>
      </c>
      <c r="E3396" s="7" t="s">
        <v>1206</v>
      </c>
      <c r="F3396" s="7" t="s">
        <v>1207</v>
      </c>
      <c r="G3396" s="7" t="s">
        <v>5650</v>
      </c>
      <c r="H3396" s="7" t="s">
        <v>715</v>
      </c>
      <c r="I3396" s="7" t="s">
        <v>82</v>
      </c>
      <c r="J3396" s="7" t="s">
        <v>83</v>
      </c>
      <c r="K3396" s="7" t="s">
        <v>87</v>
      </c>
      <c r="L3396" s="7" t="s">
        <v>88</v>
      </c>
      <c r="M3396" s="7" t="s">
        <v>93</v>
      </c>
      <c r="N3396" s="7" t="s">
        <v>86</v>
      </c>
      <c r="O3396" s="7" t="s">
        <v>150</v>
      </c>
      <c r="P3396" s="7" t="s">
        <v>89</v>
      </c>
      <c r="Q3396" s="7" t="s">
        <v>208</v>
      </c>
      <c r="R3396" s="7" t="s">
        <v>139</v>
      </c>
      <c r="S3396" s="7" t="s">
        <v>109</v>
      </c>
      <c r="T3396" s="7" t="s">
        <v>110</v>
      </c>
      <c r="U3396" s="7" t="s">
        <v>112</v>
      </c>
      <c r="V3396" s="7" t="s">
        <v>93</v>
      </c>
      <c r="W3396" s="7" t="s">
        <v>126</v>
      </c>
      <c r="X3396" s="7" t="s">
        <v>188</v>
      </c>
      <c r="Y3396" s="7" t="n">
        <v>0</v>
      </c>
      <c r="Z3396" s="7" t="n">
        <v>1</v>
      </c>
      <c r="AA3396" s="7" t="str">
        <f aca="false">IF(Y3396&gt;Z3396,"Win",IF(Y3396&lt;Z3396,"Loss","Draw"))</f>
        <v>Loss</v>
      </c>
      <c r="AB3396" s="7" t="s">
        <v>99</v>
      </c>
      <c r="AC3396" s="7" t="s">
        <v>99</v>
      </c>
      <c r="AD3396" s="7" t="s">
        <v>5458</v>
      </c>
      <c r="AE3396" s="7" t="s">
        <v>1359</v>
      </c>
      <c r="AF3396" s="7" t="str">
        <f aca="false">IF(AD3396&lt;AE3396,AD3396,AE3396)</f>
        <v>Berserker, Electro Spirit, Fireball, Monk, Royal Hogs, Skeleton Dragons, Tesla, The Log</v>
      </c>
      <c r="AG3396" s="7" t="str">
        <f aca="false">IF(AD3396&lt;AE3396,AE3396,AD3396)</f>
        <v>Fireball, Lava Hound, Mega Minion, Skeletons, Spirit Empress, Tombstone, Valkyrie, Zap</v>
      </c>
      <c r="AH3396" s="7" t="str">
        <f aca="false">IF(AD3396=AF3396,AA3396,IF(AA3396="Win","Loss",IF(AA3396="Loss","Win","Draw")))</f>
        <v>Loss</v>
      </c>
      <c r="AI3396" s="7" t="s">
        <v>297</v>
      </c>
    </row>
    <row r="3397" customFormat="false" ht="15" hidden="false" customHeight="true" outlineLevel="0" collapsed="false">
      <c r="A3397" s="7" t="s">
        <v>6991</v>
      </c>
      <c r="B3397" s="7" t="n">
        <v>3</v>
      </c>
      <c r="C3397" s="7" t="s">
        <v>567</v>
      </c>
      <c r="D3397" s="7" t="s">
        <v>568</v>
      </c>
      <c r="E3397" s="7" t="s">
        <v>1206</v>
      </c>
      <c r="F3397" s="7" t="s">
        <v>1207</v>
      </c>
      <c r="G3397" s="7" t="s">
        <v>5651</v>
      </c>
      <c r="H3397" s="7" t="s">
        <v>715</v>
      </c>
      <c r="I3397" s="7" t="s">
        <v>84</v>
      </c>
      <c r="J3397" s="7" t="s">
        <v>158</v>
      </c>
      <c r="K3397" s="7" t="s">
        <v>114</v>
      </c>
      <c r="L3397" s="7" t="s">
        <v>115</v>
      </c>
      <c r="M3397" s="7" t="s">
        <v>447</v>
      </c>
      <c r="N3397" s="7" t="s">
        <v>193</v>
      </c>
      <c r="O3397" s="7" t="s">
        <v>173</v>
      </c>
      <c r="P3397" s="7" t="s">
        <v>130</v>
      </c>
      <c r="Q3397" s="7" t="s">
        <v>82</v>
      </c>
      <c r="R3397" s="7" t="s">
        <v>83</v>
      </c>
      <c r="S3397" s="7" t="s">
        <v>153</v>
      </c>
      <c r="T3397" s="7" t="s">
        <v>193</v>
      </c>
      <c r="U3397" s="7" t="s">
        <v>150</v>
      </c>
      <c r="V3397" s="7" t="s">
        <v>86</v>
      </c>
      <c r="W3397" s="7" t="s">
        <v>85</v>
      </c>
      <c r="X3397" s="7" t="s">
        <v>95</v>
      </c>
      <c r="Y3397" s="7" t="n">
        <v>0</v>
      </c>
      <c r="Z3397" s="7" t="n">
        <v>1</v>
      </c>
      <c r="AA3397" s="7" t="str">
        <f aca="false">IF(Y3397&gt;Z3397,"Win",IF(Y3397&lt;Z3397,"Loss","Draw"))</f>
        <v>Loss</v>
      </c>
      <c r="AB3397" s="7" t="s">
        <v>99</v>
      </c>
      <c r="AC3397" s="7" t="s">
        <v>99</v>
      </c>
      <c r="AD3397" s="7" t="s">
        <v>3895</v>
      </c>
      <c r="AE3397" s="7" t="s">
        <v>5652</v>
      </c>
      <c r="AF3397" s="7" t="str">
        <f aca="false">IF(AD3397&lt;AE3397,AD3397,AE3397)</f>
        <v>Archers, Arrows, Bowler, Giant, Giant Snowball, Graveyard, Guards, Zappies</v>
      </c>
      <c r="AG3397" s="7" t="str">
        <f aca="false">IF(AD3397&lt;AE3397,AE3397,AD3397)</f>
        <v>Barbarian Barrel, Cannon, Electro Spirit, Guards, Lightning, Monk, Royal Hogs, Skeleton Dragons</v>
      </c>
      <c r="AH3397" s="7" t="str">
        <f aca="false">IF(AD3397=AF3397,AA3397,IF(AA3397="Win","Loss",IF(AA3397="Loss","Win","Draw")))</f>
        <v>Loss</v>
      </c>
      <c r="AI3397" s="7" t="s">
        <v>297</v>
      </c>
    </row>
    <row r="3398" customFormat="false" ht="15" hidden="false" customHeight="true" outlineLevel="0" collapsed="false">
      <c r="A3398" s="5" t="s">
        <v>6992</v>
      </c>
      <c r="B3398" s="5" t="n">
        <v>1</v>
      </c>
      <c r="C3398" s="5" t="s">
        <v>2926</v>
      </c>
      <c r="D3398" s="5" t="s">
        <v>2927</v>
      </c>
      <c r="E3398" s="6" t="s">
        <v>1192</v>
      </c>
      <c r="F3398" s="5" t="s">
        <v>1193</v>
      </c>
      <c r="G3398" s="5" t="s">
        <v>6993</v>
      </c>
      <c r="H3398" s="5" t="s">
        <v>81</v>
      </c>
      <c r="I3398" s="5" t="s">
        <v>129</v>
      </c>
      <c r="J3398" s="5" t="s">
        <v>172</v>
      </c>
      <c r="K3398" s="5" t="s">
        <v>87</v>
      </c>
      <c r="L3398" s="5" t="s">
        <v>150</v>
      </c>
      <c r="M3398" s="5" t="s">
        <v>89</v>
      </c>
      <c r="N3398" s="5" t="s">
        <v>85</v>
      </c>
      <c r="O3398" s="5" t="s">
        <v>165</v>
      </c>
      <c r="P3398" s="5" t="s">
        <v>88</v>
      </c>
      <c r="Q3398" s="5" t="s">
        <v>201</v>
      </c>
      <c r="R3398" s="5" t="s">
        <v>91</v>
      </c>
      <c r="S3398" s="5" t="s">
        <v>203</v>
      </c>
      <c r="T3398" s="5" t="s">
        <v>159</v>
      </c>
      <c r="U3398" s="5" t="s">
        <v>89</v>
      </c>
      <c r="V3398" s="5" t="s">
        <v>157</v>
      </c>
      <c r="W3398" s="5" t="s">
        <v>97</v>
      </c>
      <c r="X3398" s="5" t="s">
        <v>234</v>
      </c>
      <c r="Y3398" s="5" t="n">
        <v>0</v>
      </c>
      <c r="Z3398" s="5" t="n">
        <v>1</v>
      </c>
      <c r="AA3398" s="5" t="str">
        <f aca="false">IF(Y3398&gt;Z3398,"Win",IF(Y3398&lt;Z3398,"Loss","Draw"))</f>
        <v>Loss</v>
      </c>
      <c r="AB3398" s="5" t="s">
        <v>98</v>
      </c>
      <c r="AC3398" s="5" t="s">
        <v>99</v>
      </c>
      <c r="AD3398" s="5" t="s">
        <v>174</v>
      </c>
      <c r="AE3398" s="5" t="s">
        <v>6994</v>
      </c>
      <c r="AF3398" s="5" t="str">
        <f aca="false">IF(AD3398&lt;AE3398,AD3398,AE3398)</f>
        <v>Berserker, Electro Spirit, Hog Rider, Lightning, Mega Knight, Musketeer, Tesla, The Log</v>
      </c>
      <c r="AG3398" s="5" t="str">
        <f aca="false">IF(AD3398&lt;AE3398,AE3398,AD3398)</f>
        <v>Bomb Tower, Dart Goblin, Fire Spirit, Goblin Barrel, Goblins, Ronin, The Log, Wall Breakers</v>
      </c>
      <c r="AH3398" s="5" t="str">
        <f aca="false">IF(AD3398=AF3398,AA3398,IF(AA3398="Win","Loss",IF(AA3398="Loss","Win","Draw")))</f>
        <v>Loss</v>
      </c>
      <c r="AI3398" s="5" t="s">
        <v>102</v>
      </c>
    </row>
    <row r="3399" customFormat="false" ht="15" hidden="false" customHeight="true" outlineLevel="0" collapsed="false">
      <c r="A3399" s="5" t="s">
        <v>6992</v>
      </c>
      <c r="B3399" s="5" t="n">
        <v>2</v>
      </c>
      <c r="C3399" s="5" t="s">
        <v>2926</v>
      </c>
      <c r="D3399" s="5" t="s">
        <v>2927</v>
      </c>
      <c r="E3399" s="6" t="s">
        <v>1192</v>
      </c>
      <c r="F3399" s="5" t="s">
        <v>1193</v>
      </c>
      <c r="G3399" s="5" t="s">
        <v>6995</v>
      </c>
      <c r="H3399" s="5" t="s">
        <v>81</v>
      </c>
      <c r="I3399" s="5" t="s">
        <v>201</v>
      </c>
      <c r="J3399" s="5" t="s">
        <v>91</v>
      </c>
      <c r="K3399" s="5" t="s">
        <v>202</v>
      </c>
      <c r="L3399" s="5" t="s">
        <v>234</v>
      </c>
      <c r="M3399" s="5" t="s">
        <v>204</v>
      </c>
      <c r="N3399" s="5" t="s">
        <v>157</v>
      </c>
      <c r="O3399" s="5" t="s">
        <v>97</v>
      </c>
      <c r="P3399" s="5" t="s">
        <v>111</v>
      </c>
      <c r="Q3399" s="5" t="s">
        <v>152</v>
      </c>
      <c r="R3399" s="5" t="s">
        <v>158</v>
      </c>
      <c r="S3399" s="5" t="s">
        <v>107</v>
      </c>
      <c r="T3399" s="5" t="s">
        <v>306</v>
      </c>
      <c r="U3399" s="5" t="s">
        <v>95</v>
      </c>
      <c r="V3399" s="5" t="s">
        <v>85</v>
      </c>
      <c r="W3399" s="5" t="s">
        <v>132</v>
      </c>
      <c r="X3399" s="5" t="s">
        <v>187</v>
      </c>
      <c r="Y3399" s="5" t="n">
        <v>0</v>
      </c>
      <c r="Z3399" s="5" t="n">
        <v>1</v>
      </c>
      <c r="AA3399" s="5" t="str">
        <f aca="false">IF(Y3399&gt;Z3399,"Win",IF(Y3399&lt;Z3399,"Loss","Draw"))</f>
        <v>Loss</v>
      </c>
      <c r="AB3399" s="5" t="s">
        <v>98</v>
      </c>
      <c r="AC3399" s="5" t="s">
        <v>99</v>
      </c>
      <c r="AD3399" s="5" t="s">
        <v>6996</v>
      </c>
      <c r="AE3399" s="5" t="s">
        <v>6997</v>
      </c>
      <c r="AF3399" s="5" t="str">
        <f aca="false">IF(AD3399&lt;AE3399,AD3399,AE3399)</f>
        <v>Baby Dragon, Barbarian Barrel, Bowler, Electro Wizard, Goblin Cage, Golem, Lightning, Tornado</v>
      </c>
      <c r="AG3399" s="5" t="str">
        <f aca="false">IF(AD3399&lt;AE3399,AE3399,AD3399)</f>
        <v>Bomb Tower, Fire Spirit, Goblins, Magic Archer, Miner, Ronin, Royal Delivery, Wall Breakers</v>
      </c>
      <c r="AH3399" s="5" t="str">
        <f aca="false">IF(AD3399=AF3399,AA3399,IF(AA3399="Win","Loss",IF(AA3399="Loss","Win","Draw")))</f>
        <v>Win</v>
      </c>
      <c r="AI3399" s="5" t="s">
        <v>102</v>
      </c>
    </row>
    <row r="3400" customFormat="false" ht="15" hidden="false" customHeight="true" outlineLevel="0" collapsed="false">
      <c r="A3400" s="5" t="s">
        <v>6998</v>
      </c>
      <c r="B3400" s="5" t="n">
        <v>1</v>
      </c>
      <c r="C3400" s="5" t="s">
        <v>2926</v>
      </c>
      <c r="D3400" s="5" t="s">
        <v>2927</v>
      </c>
      <c r="E3400" s="5" t="s">
        <v>1213</v>
      </c>
      <c r="F3400" s="5" t="s">
        <v>1214</v>
      </c>
      <c r="G3400" s="5" t="s">
        <v>3237</v>
      </c>
      <c r="H3400" s="5" t="s">
        <v>81</v>
      </c>
      <c r="I3400" s="5" t="s">
        <v>129</v>
      </c>
      <c r="J3400" s="5" t="s">
        <v>128</v>
      </c>
      <c r="K3400" s="5" t="s">
        <v>108</v>
      </c>
      <c r="L3400" s="5" t="s">
        <v>130</v>
      </c>
      <c r="M3400" s="5" t="s">
        <v>86</v>
      </c>
      <c r="N3400" s="5" t="s">
        <v>133</v>
      </c>
      <c r="O3400" s="5" t="s">
        <v>164</v>
      </c>
      <c r="P3400" s="5" t="s">
        <v>165</v>
      </c>
      <c r="Q3400" s="5" t="s">
        <v>201</v>
      </c>
      <c r="R3400" s="5" t="s">
        <v>202</v>
      </c>
      <c r="S3400" s="5" t="s">
        <v>233</v>
      </c>
      <c r="T3400" s="5" t="s">
        <v>204</v>
      </c>
      <c r="U3400" s="5" t="s">
        <v>126</v>
      </c>
      <c r="V3400" s="5" t="s">
        <v>111</v>
      </c>
      <c r="W3400" s="5" t="s">
        <v>88</v>
      </c>
      <c r="X3400" s="5" t="s">
        <v>234</v>
      </c>
      <c r="Y3400" s="5" t="n">
        <v>3</v>
      </c>
      <c r="Z3400" s="5" t="n">
        <v>0</v>
      </c>
      <c r="AA3400" s="5" t="str">
        <f aca="false">IF(Y3400&gt;Z3400,"Win",IF(Y3400&lt;Z3400,"Loss","Draw"))</f>
        <v>Win</v>
      </c>
      <c r="AB3400" s="5" t="s">
        <v>98</v>
      </c>
      <c r="AC3400" s="5" t="s">
        <v>99</v>
      </c>
      <c r="AD3400" s="5" t="s">
        <v>2471</v>
      </c>
      <c r="AE3400" s="5" t="s">
        <v>3215</v>
      </c>
      <c r="AF3400" s="5" t="str">
        <f aca="false">IF(AD3400&lt;AE3400,AD3400,AE3400)</f>
        <v>Arrows, Dark Prince, Earthquake, Golden Knight, Hog Rider, Mega Knight, Mother Witch, Skeleton Dragons</v>
      </c>
      <c r="AG3400" s="5" t="str">
        <f aca="false">IF(AD3400&lt;AE3400,AE3400,AD3400)</f>
        <v>Bats, Berserker, Bomb Tower, Magic Archer, Miner, Royal Delivery, Skeletons, Wall Breakers</v>
      </c>
      <c r="AH3400" s="5" t="str">
        <f aca="false">IF(AD3400=AF3400,AA3400,IF(AA3400="Win","Loss",IF(AA3400="Loss","Win","Draw")))</f>
        <v>Win</v>
      </c>
      <c r="AI3400" s="5" t="s">
        <v>102</v>
      </c>
    </row>
    <row r="3401" customFormat="false" ht="15" hidden="false" customHeight="true" outlineLevel="0" collapsed="false">
      <c r="A3401" s="5" t="s">
        <v>6998</v>
      </c>
      <c r="B3401" s="5" t="n">
        <v>2</v>
      </c>
      <c r="C3401" s="5" t="s">
        <v>2926</v>
      </c>
      <c r="D3401" s="5" t="s">
        <v>2927</v>
      </c>
      <c r="E3401" s="5" t="s">
        <v>1213</v>
      </c>
      <c r="F3401" s="5" t="s">
        <v>1214</v>
      </c>
      <c r="G3401" s="5" t="s">
        <v>6999</v>
      </c>
      <c r="H3401" s="5" t="s">
        <v>163</v>
      </c>
      <c r="I3401" s="5" t="s">
        <v>201</v>
      </c>
      <c r="J3401" s="5" t="s">
        <v>91</v>
      </c>
      <c r="K3401" s="5" t="s">
        <v>203</v>
      </c>
      <c r="L3401" s="5" t="s">
        <v>159</v>
      </c>
      <c r="M3401" s="5" t="s">
        <v>89</v>
      </c>
      <c r="N3401" s="5" t="s">
        <v>234</v>
      </c>
      <c r="O3401" s="5" t="s">
        <v>118</v>
      </c>
      <c r="P3401" s="5" t="s">
        <v>97</v>
      </c>
      <c r="Q3401" s="5" t="s">
        <v>84</v>
      </c>
      <c r="R3401" s="5" t="s">
        <v>108</v>
      </c>
      <c r="S3401" s="5" t="s">
        <v>87</v>
      </c>
      <c r="T3401" s="5" t="s">
        <v>115</v>
      </c>
      <c r="U3401" s="5" t="s">
        <v>116</v>
      </c>
      <c r="V3401" s="5" t="s">
        <v>95</v>
      </c>
      <c r="W3401" s="5" t="s">
        <v>118</v>
      </c>
      <c r="X3401" s="5" t="s">
        <v>91</v>
      </c>
      <c r="Y3401" s="5" t="n">
        <v>0</v>
      </c>
      <c r="Z3401" s="5" t="n">
        <v>1</v>
      </c>
      <c r="AA3401" s="5" t="str">
        <f aca="false">IF(Y3401&gt;Z3401,"Win",IF(Y3401&lt;Z3401,"Loss","Draw"))</f>
        <v>Loss</v>
      </c>
      <c r="AB3401" s="5" t="s">
        <v>98</v>
      </c>
      <c r="AC3401" s="5" t="s">
        <v>99</v>
      </c>
      <c r="AD3401" s="5" t="s">
        <v>1294</v>
      </c>
      <c r="AE3401" s="5" t="s">
        <v>3239</v>
      </c>
      <c r="AF3401" s="5" t="str">
        <f aca="false">IF(AD3401&lt;AE3401,AD3401,AE3401)</f>
        <v>Archers, Barbarian Barrel, Dark Prince, Goblins, Graveyard, Ice Spirit, Poison, Tesla</v>
      </c>
      <c r="AG3401" s="5" t="str">
        <f aca="false">IF(AD3401&lt;AE3401,AE3401,AD3401)</f>
        <v>Bomb Tower, Dart Goblin, Goblin Barrel, Goblins, Ice Spirit, Ronin, The Log, Wall Breakers</v>
      </c>
      <c r="AH3401" s="5" t="str">
        <f aca="false">IF(AD3401=AF3401,AA3401,IF(AA3401="Win","Loss",IF(AA3401="Loss","Win","Draw")))</f>
        <v>Win</v>
      </c>
      <c r="AI3401" s="5" t="s">
        <v>102</v>
      </c>
    </row>
    <row r="3402" customFormat="false" ht="15" hidden="false" customHeight="true" outlineLevel="0" collapsed="false">
      <c r="A3402" s="5" t="s">
        <v>6998</v>
      </c>
      <c r="B3402" s="5" t="n">
        <v>3</v>
      </c>
      <c r="C3402" s="5" t="s">
        <v>2926</v>
      </c>
      <c r="D3402" s="5" t="s">
        <v>2927</v>
      </c>
      <c r="E3402" s="5" t="s">
        <v>1213</v>
      </c>
      <c r="F3402" s="5" t="s">
        <v>1214</v>
      </c>
      <c r="G3402" s="5" t="s">
        <v>3240</v>
      </c>
      <c r="H3402" s="5" t="s">
        <v>163</v>
      </c>
      <c r="I3402" s="5" t="s">
        <v>114</v>
      </c>
      <c r="J3402" s="5" t="s">
        <v>241</v>
      </c>
      <c r="K3402" s="5" t="s">
        <v>137</v>
      </c>
      <c r="L3402" s="5" t="s">
        <v>116</v>
      </c>
      <c r="M3402" s="5" t="s">
        <v>87</v>
      </c>
      <c r="N3402" s="5" t="s">
        <v>157</v>
      </c>
      <c r="O3402" s="5" t="s">
        <v>88</v>
      </c>
      <c r="P3402" s="5" t="s">
        <v>242</v>
      </c>
      <c r="Q3402" s="5" t="s">
        <v>203</v>
      </c>
      <c r="R3402" s="5" t="s">
        <v>241</v>
      </c>
      <c r="S3402" s="5" t="s">
        <v>159</v>
      </c>
      <c r="T3402" s="5" t="s">
        <v>658</v>
      </c>
      <c r="U3402" s="5" t="s">
        <v>89</v>
      </c>
      <c r="V3402" s="5" t="s">
        <v>209</v>
      </c>
      <c r="W3402" s="5" t="s">
        <v>157</v>
      </c>
      <c r="X3402" s="5" t="s">
        <v>138</v>
      </c>
      <c r="Y3402" s="5" t="n">
        <v>0</v>
      </c>
      <c r="Z3402" s="5" t="n">
        <v>1</v>
      </c>
      <c r="AA3402" s="5" t="str">
        <f aca="false">IF(Y3402&gt;Z3402,"Win",IF(Y3402&lt;Z3402,"Loss","Draw"))</f>
        <v>Loss</v>
      </c>
      <c r="AB3402" s="5" t="s">
        <v>98</v>
      </c>
      <c r="AC3402" s="5" t="s">
        <v>99</v>
      </c>
      <c r="AD3402" s="5" t="s">
        <v>1311</v>
      </c>
      <c r="AE3402" s="5" t="s">
        <v>3241</v>
      </c>
      <c r="AF3402" s="5" t="str">
        <f aca="false">IF(AD3402&lt;AE3402,AD3402,AE3402)</f>
        <v>Berserker, Bomber, Fire Spirit, Giant Snowball, Goblin Drill, Knight, Poison, Tesla</v>
      </c>
      <c r="AG3402" s="5" t="str">
        <f aca="false">IF(AD3402&lt;AE3402,AE3402,AD3402)</f>
        <v>Dart Goblin, Fire Spirit, Goblin Barrel, Goblin Demolisher, Inferno Tower, Knight, Suspicious Bush, The Log</v>
      </c>
      <c r="AH3402" s="5" t="str">
        <f aca="false">IF(AD3402=AF3402,AA3402,IF(AA3402="Win","Loss",IF(AA3402="Loss","Win","Draw")))</f>
        <v>Loss</v>
      </c>
      <c r="AI3402" s="5" t="s">
        <v>102</v>
      </c>
    </row>
    <row r="3403" customFormat="false" ht="15" hidden="false" customHeight="true" outlineLevel="0" collapsed="false">
      <c r="A3403" s="5" t="s">
        <v>7000</v>
      </c>
      <c r="B3403" s="5" t="n">
        <v>1</v>
      </c>
      <c r="C3403" s="5" t="s">
        <v>2926</v>
      </c>
      <c r="D3403" s="5" t="s">
        <v>2927</v>
      </c>
      <c r="E3403" s="5" t="s">
        <v>523</v>
      </c>
      <c r="F3403" s="5" t="s">
        <v>524</v>
      </c>
      <c r="G3403" s="5" t="s">
        <v>3799</v>
      </c>
      <c r="H3403" s="5" t="s">
        <v>81</v>
      </c>
      <c r="I3403" s="5" t="s">
        <v>177</v>
      </c>
      <c r="J3403" s="5" t="s">
        <v>83</v>
      </c>
      <c r="K3403" s="5" t="s">
        <v>257</v>
      </c>
      <c r="L3403" s="5" t="s">
        <v>93</v>
      </c>
      <c r="M3403" s="5" t="s">
        <v>215</v>
      </c>
      <c r="N3403" s="5" t="s">
        <v>89</v>
      </c>
      <c r="O3403" s="5" t="s">
        <v>126</v>
      </c>
      <c r="P3403" s="5" t="s">
        <v>150</v>
      </c>
      <c r="Q3403" s="5" t="s">
        <v>137</v>
      </c>
      <c r="R3403" s="5" t="s">
        <v>128</v>
      </c>
      <c r="S3403" s="5" t="s">
        <v>114</v>
      </c>
      <c r="T3403" s="5" t="s">
        <v>242</v>
      </c>
      <c r="U3403" s="5" t="s">
        <v>126</v>
      </c>
      <c r="V3403" s="5" t="s">
        <v>157</v>
      </c>
      <c r="W3403" s="5" t="s">
        <v>234</v>
      </c>
      <c r="X3403" s="5" t="s">
        <v>116</v>
      </c>
      <c r="Y3403" s="5" t="n">
        <v>1</v>
      </c>
      <c r="Z3403" s="5" t="n">
        <v>0</v>
      </c>
      <c r="AA3403" s="5" t="str">
        <f aca="false">IF(Y3403&gt;Z3403,"Win",IF(Y3403&lt;Z3403,"Loss","Draw"))</f>
        <v>Win</v>
      </c>
      <c r="AB3403" s="5" t="s">
        <v>98</v>
      </c>
      <c r="AC3403" s="5" t="s">
        <v>99</v>
      </c>
      <c r="AD3403" s="5" t="s">
        <v>259</v>
      </c>
      <c r="AE3403" s="5" t="s">
        <v>3800</v>
      </c>
      <c r="AF3403" s="5" t="str">
        <f aca="false">IF(AD3403&lt;AE3403,AD3403,AE3403)</f>
        <v>Bomb Tower, Bomber, Fire Spirit, Giant Snowball, Goblin Drill, Golden Knight, Poison, Skeletons</v>
      </c>
      <c r="AG3403" s="5" t="str">
        <f aca="false">IF(AD3403&lt;AE3403,AE3403,AD3403)</f>
        <v>Electro Spirit, Fireball, Fisherman, Hunter, Monk, Royal Giant, Skeletons, The Log</v>
      </c>
      <c r="AH3403" s="5" t="str">
        <f aca="false">IF(AD3403=AF3403,AA3403,IF(AA3403="Win","Loss",IF(AA3403="Loss","Win","Draw")))</f>
        <v>Loss</v>
      </c>
      <c r="AI3403" s="5" t="s">
        <v>102</v>
      </c>
    </row>
    <row r="3404" customFormat="false" ht="15" hidden="false" customHeight="true" outlineLevel="0" collapsed="false">
      <c r="A3404" s="5" t="s">
        <v>7000</v>
      </c>
      <c r="B3404" s="5" t="n">
        <v>2</v>
      </c>
      <c r="C3404" s="5" t="s">
        <v>2926</v>
      </c>
      <c r="D3404" s="5" t="s">
        <v>2927</v>
      </c>
      <c r="E3404" s="5" t="s">
        <v>523</v>
      </c>
      <c r="F3404" s="5" t="s">
        <v>524</v>
      </c>
      <c r="G3404" s="5" t="s">
        <v>3801</v>
      </c>
      <c r="H3404" s="5" t="s">
        <v>81</v>
      </c>
      <c r="I3404" s="5" t="s">
        <v>208</v>
      </c>
      <c r="J3404" s="5" t="s">
        <v>91</v>
      </c>
      <c r="K3404" s="5" t="s">
        <v>407</v>
      </c>
      <c r="L3404" s="5" t="s">
        <v>164</v>
      </c>
      <c r="M3404" s="5" t="s">
        <v>95</v>
      </c>
      <c r="N3404" s="5" t="s">
        <v>165</v>
      </c>
      <c r="O3404" s="5" t="s">
        <v>118</v>
      </c>
      <c r="P3404" s="5" t="s">
        <v>234</v>
      </c>
      <c r="Q3404" s="5" t="s">
        <v>84</v>
      </c>
      <c r="R3404" s="5" t="s">
        <v>108</v>
      </c>
      <c r="S3404" s="5" t="s">
        <v>82</v>
      </c>
      <c r="T3404" s="5" t="s">
        <v>138</v>
      </c>
      <c r="U3404" s="5" t="s">
        <v>119</v>
      </c>
      <c r="V3404" s="5" t="s">
        <v>150</v>
      </c>
      <c r="W3404" s="5" t="s">
        <v>93</v>
      </c>
      <c r="X3404" s="5" t="s">
        <v>95</v>
      </c>
      <c r="Y3404" s="5" t="n">
        <v>0</v>
      </c>
      <c r="Z3404" s="5" t="n">
        <v>1</v>
      </c>
      <c r="AA3404" s="5" t="str">
        <f aca="false">IF(Y3404&gt;Z3404,"Win",IF(Y3404&lt;Z3404,"Loss","Draw"))</f>
        <v>Loss</v>
      </c>
      <c r="AB3404" s="5" t="s">
        <v>98</v>
      </c>
      <c r="AC3404" s="5" t="s">
        <v>99</v>
      </c>
      <c r="AD3404" s="5" t="s">
        <v>3803</v>
      </c>
      <c r="AE3404" s="5" t="s">
        <v>3802</v>
      </c>
      <c r="AF3404" s="5" t="str">
        <f aca="false">IF(AD3404&lt;AE3404,AD3404,AE3404)</f>
        <v>Archers, Barbarian Barrel, Dark Prince, Electro Spirit, Fireball, Goblin Demolisher, Goblin Hut, Royal Hogs</v>
      </c>
      <c r="AG3404" s="5" t="str">
        <f aca="false">IF(AD3404&lt;AE3404,AE3404,AD3404)</f>
        <v>Barbarian Barrel, Bomb Tower, Earthquake, Firecracker, Goblins, Hog Rider, Ice Spirit, Valkyrie</v>
      </c>
      <c r="AH3404" s="5" t="str">
        <f aca="false">IF(AD3404=AF3404,AA3404,IF(AA3404="Win","Loss",IF(AA3404="Loss","Win","Draw")))</f>
        <v>Win</v>
      </c>
      <c r="AI3404" s="5" t="s">
        <v>102</v>
      </c>
    </row>
    <row r="3405" customFormat="false" ht="15" hidden="false" customHeight="true" outlineLevel="0" collapsed="false">
      <c r="A3405" s="5" t="s">
        <v>7000</v>
      </c>
      <c r="B3405" s="5" t="n">
        <v>3</v>
      </c>
      <c r="C3405" s="5" t="s">
        <v>2926</v>
      </c>
      <c r="D3405" s="5" t="s">
        <v>2927</v>
      </c>
      <c r="E3405" s="5" t="s">
        <v>523</v>
      </c>
      <c r="F3405" s="5" t="s">
        <v>524</v>
      </c>
      <c r="G3405" s="5" t="s">
        <v>3804</v>
      </c>
      <c r="H3405" s="5" t="s">
        <v>163</v>
      </c>
      <c r="I3405" s="5" t="s">
        <v>129</v>
      </c>
      <c r="J3405" s="5" t="s">
        <v>128</v>
      </c>
      <c r="K3405" s="5" t="s">
        <v>233</v>
      </c>
      <c r="L3405" s="5" t="s">
        <v>133</v>
      </c>
      <c r="M3405" s="5" t="s">
        <v>130</v>
      </c>
      <c r="N3405" s="5" t="s">
        <v>223</v>
      </c>
      <c r="O3405" s="5" t="s">
        <v>131</v>
      </c>
      <c r="P3405" s="5" t="s">
        <v>108</v>
      </c>
      <c r="Q3405" s="5" t="s">
        <v>118</v>
      </c>
      <c r="R3405" s="5" t="s">
        <v>194</v>
      </c>
      <c r="S3405" s="5" t="s">
        <v>153</v>
      </c>
      <c r="T3405" s="5" t="s">
        <v>97</v>
      </c>
      <c r="U3405" s="5" t="s">
        <v>204</v>
      </c>
      <c r="V3405" s="5" t="s">
        <v>89</v>
      </c>
      <c r="W3405" s="5" t="s">
        <v>165</v>
      </c>
      <c r="X3405" s="5" t="s">
        <v>164</v>
      </c>
      <c r="Y3405" s="5" t="n">
        <v>0</v>
      </c>
      <c r="Z3405" s="5" t="n">
        <v>1</v>
      </c>
      <c r="AA3405" s="5" t="str">
        <f aca="false">IF(Y3405&gt;Z3405,"Win",IF(Y3405&lt;Z3405,"Loss","Draw"))</f>
        <v>Loss</v>
      </c>
      <c r="AB3405" s="5" t="s">
        <v>98</v>
      </c>
      <c r="AC3405" s="5" t="s">
        <v>99</v>
      </c>
      <c r="AD3405" s="5" t="s">
        <v>3806</v>
      </c>
      <c r="AE3405" s="5" t="s">
        <v>3805</v>
      </c>
      <c r="AF3405" s="5" t="str">
        <f aca="false">IF(AD3405&lt;AE3405,AD3405,AE3405)</f>
        <v>Archer Queen, Cannon, Earthquake, Hog Rider, Ice Spirit, Ronin, Royal Delivery, The Log</v>
      </c>
      <c r="AG3405" s="5" t="str">
        <f aca="false">IF(AD3405&lt;AE3405,AE3405,AD3405)</f>
        <v>Arrows, Bandit, Bats, Dark Prince, Golden Knight, Mega Knight, Mother Witch, Ram Rider</v>
      </c>
      <c r="AH3405" s="5" t="str">
        <f aca="false">IF(AD3405=AF3405,AA3405,IF(AA3405="Win","Loss",IF(AA3405="Loss","Win","Draw")))</f>
        <v>Win</v>
      </c>
      <c r="AI3405" s="5" t="s">
        <v>102</v>
      </c>
    </row>
    <row r="3406" customFormat="false" ht="15" hidden="false" customHeight="true" outlineLevel="0" collapsed="false">
      <c r="A3406" s="5" t="s">
        <v>7001</v>
      </c>
      <c r="B3406" s="5" t="n">
        <v>1</v>
      </c>
      <c r="C3406" s="5" t="s">
        <v>2926</v>
      </c>
      <c r="D3406" s="5" t="s">
        <v>2927</v>
      </c>
      <c r="E3406" s="5" t="s">
        <v>2629</v>
      </c>
      <c r="F3406" s="5" t="s">
        <v>2630</v>
      </c>
      <c r="G3406" s="5" t="s">
        <v>2928</v>
      </c>
      <c r="H3406" s="5" t="s">
        <v>376</v>
      </c>
      <c r="I3406" s="5" t="s">
        <v>84</v>
      </c>
      <c r="J3406" s="5" t="s">
        <v>108</v>
      </c>
      <c r="K3406" s="5" t="s">
        <v>114</v>
      </c>
      <c r="L3406" s="5" t="s">
        <v>234</v>
      </c>
      <c r="M3406" s="5" t="s">
        <v>118</v>
      </c>
      <c r="N3406" s="5" t="s">
        <v>138</v>
      </c>
      <c r="O3406" s="5" t="s">
        <v>116</v>
      </c>
      <c r="P3406" s="5" t="s">
        <v>115</v>
      </c>
      <c r="Q3406" s="5" t="s">
        <v>129</v>
      </c>
      <c r="R3406" s="5" t="s">
        <v>158</v>
      </c>
      <c r="S3406" s="5" t="s">
        <v>141</v>
      </c>
      <c r="T3406" s="5" t="s">
        <v>133</v>
      </c>
      <c r="U3406" s="5" t="s">
        <v>112</v>
      </c>
      <c r="V3406" s="5" t="s">
        <v>165</v>
      </c>
      <c r="W3406" s="5" t="s">
        <v>109</v>
      </c>
      <c r="X3406" s="5" t="s">
        <v>130</v>
      </c>
      <c r="Y3406" s="5" t="n">
        <v>0</v>
      </c>
      <c r="Z3406" s="5" t="n">
        <v>3</v>
      </c>
      <c r="AA3406" s="5" t="str">
        <f aca="false">IF(Y3406&gt;Z3406,"Win",IF(Y3406&lt;Z3406,"Loss","Draw"))</f>
        <v>Loss</v>
      </c>
      <c r="AB3406" s="5" t="s">
        <v>98</v>
      </c>
      <c r="AC3406" s="5" t="s">
        <v>99</v>
      </c>
      <c r="AD3406" s="5" t="s">
        <v>2440</v>
      </c>
      <c r="AE3406" s="5" t="s">
        <v>2929</v>
      </c>
      <c r="AF3406" s="5" t="str">
        <f aca="false">IF(AD3406&lt;AE3406,AD3406,AE3406)</f>
        <v>Archers, Bomb Tower, Dark Prince, Giant Snowball, Goblin Demolisher, Graveyard, Ice Spirit, Poison</v>
      </c>
      <c r="AG3406" s="5" t="str">
        <f aca="false">IF(AD3406&lt;AE3406,AE3406,AD3406)</f>
        <v>Arrows, Bowler, Hog Rider, Lumberjack, Mega Knight, Mother Witch, Spirit Empress, Zap</v>
      </c>
      <c r="AH3406" s="5" t="str">
        <f aca="false">IF(AD3406=AF3406,AA3406,IF(AA3406="Win","Loss",IF(AA3406="Loss","Win","Draw")))</f>
        <v>Loss</v>
      </c>
      <c r="AI3406" s="5" t="s">
        <v>102</v>
      </c>
    </row>
    <row r="3407" customFormat="false" ht="15" hidden="false" customHeight="true" outlineLevel="0" collapsed="false">
      <c r="A3407" s="5" t="s">
        <v>7001</v>
      </c>
      <c r="B3407" s="5" t="n">
        <v>2</v>
      </c>
      <c r="C3407" s="5" t="s">
        <v>2926</v>
      </c>
      <c r="D3407" s="5" t="s">
        <v>2927</v>
      </c>
      <c r="E3407" s="5" t="s">
        <v>2629</v>
      </c>
      <c r="F3407" s="5" t="s">
        <v>2630</v>
      </c>
      <c r="G3407" s="5" t="s">
        <v>2930</v>
      </c>
      <c r="H3407" s="5" t="s">
        <v>81</v>
      </c>
      <c r="I3407" s="5" t="s">
        <v>152</v>
      </c>
      <c r="J3407" s="5" t="s">
        <v>91</v>
      </c>
      <c r="K3407" s="5" t="s">
        <v>82</v>
      </c>
      <c r="L3407" s="5" t="s">
        <v>85</v>
      </c>
      <c r="M3407" s="5" t="s">
        <v>153</v>
      </c>
      <c r="N3407" s="5" t="s">
        <v>89</v>
      </c>
      <c r="O3407" s="5" t="s">
        <v>150</v>
      </c>
      <c r="P3407" s="5" t="s">
        <v>97</v>
      </c>
      <c r="Q3407" s="5" t="s">
        <v>284</v>
      </c>
      <c r="R3407" s="5" t="s">
        <v>186</v>
      </c>
      <c r="S3407" s="5" t="s">
        <v>418</v>
      </c>
      <c r="T3407" s="5" t="s">
        <v>327</v>
      </c>
      <c r="U3407" s="5" t="s">
        <v>294</v>
      </c>
      <c r="V3407" s="5" t="s">
        <v>110</v>
      </c>
      <c r="W3407" s="5" t="s">
        <v>242</v>
      </c>
      <c r="X3407" s="5" t="s">
        <v>96</v>
      </c>
      <c r="Y3407" s="5" t="n">
        <v>1</v>
      </c>
      <c r="Z3407" s="5" t="n">
        <v>3</v>
      </c>
      <c r="AA3407" s="5" t="str">
        <f aca="false">IF(Y3407&gt;Z3407,"Win",IF(Y3407&lt;Z3407,"Loss","Draw"))</f>
        <v>Loss</v>
      </c>
      <c r="AB3407" s="5" t="s">
        <v>98</v>
      </c>
      <c r="AC3407" s="5" t="s">
        <v>99</v>
      </c>
      <c r="AD3407" s="5" t="s">
        <v>2932</v>
      </c>
      <c r="AE3407" s="5" t="s">
        <v>2931</v>
      </c>
      <c r="AF3407" s="5" t="str">
        <f aca="false">IF(AD3407&lt;AE3407,AD3407,AE3407)</f>
        <v>Baby Dragon, Cannon, Electro Spirit, Goblins, Lightning, Ronin, Royal Hogs, The Log</v>
      </c>
      <c r="AG3407" s="5" t="str">
        <f aca="false">IF(AD3407&lt;AE3407,AE3407,AD3407)</f>
        <v>Balloon, Bomber, Inferno Dragon, Lava Hound, Minions, Rage, Skeleton Army, Vines</v>
      </c>
      <c r="AH3407" s="5" t="str">
        <f aca="false">IF(AD3407=AF3407,AA3407,IF(AA3407="Win","Loss",IF(AA3407="Loss","Win","Draw")))</f>
        <v>Loss</v>
      </c>
      <c r="AI3407" s="5" t="s">
        <v>102</v>
      </c>
    </row>
    <row r="3408" customFormat="false" ht="15" hidden="false" customHeight="true" outlineLevel="0" collapsed="false">
      <c r="A3408" s="5" t="s">
        <v>7002</v>
      </c>
      <c r="B3408" s="5" t="n">
        <v>1</v>
      </c>
      <c r="C3408" s="5" t="s">
        <v>895</v>
      </c>
      <c r="D3408" s="5" t="s">
        <v>896</v>
      </c>
      <c r="E3408" s="5" t="s">
        <v>7003</v>
      </c>
      <c r="F3408" s="5" t="s">
        <v>7004</v>
      </c>
      <c r="G3408" s="5" t="s">
        <v>7005</v>
      </c>
      <c r="H3408" s="5" t="s">
        <v>163</v>
      </c>
      <c r="I3408" s="5" t="s">
        <v>141</v>
      </c>
      <c r="J3408" s="5" t="s">
        <v>95</v>
      </c>
      <c r="K3408" s="5" t="s">
        <v>107</v>
      </c>
      <c r="L3408" s="5" t="s">
        <v>177</v>
      </c>
      <c r="M3408" s="5" t="s">
        <v>178</v>
      </c>
      <c r="N3408" s="5" t="s">
        <v>93</v>
      </c>
      <c r="O3408" s="5" t="s">
        <v>150</v>
      </c>
      <c r="P3408" s="5" t="s">
        <v>143</v>
      </c>
      <c r="Q3408" s="5" t="s">
        <v>107</v>
      </c>
      <c r="R3408" s="5" t="s">
        <v>95</v>
      </c>
      <c r="S3408" s="5" t="s">
        <v>141</v>
      </c>
      <c r="T3408" s="5" t="s">
        <v>177</v>
      </c>
      <c r="U3408" s="5" t="s">
        <v>93</v>
      </c>
      <c r="V3408" s="5" t="s">
        <v>150</v>
      </c>
      <c r="W3408" s="5" t="s">
        <v>143</v>
      </c>
      <c r="X3408" s="5" t="s">
        <v>178</v>
      </c>
      <c r="Y3408" s="5" t="n">
        <v>1</v>
      </c>
      <c r="Z3408" s="5" t="n">
        <v>0</v>
      </c>
      <c r="AA3408" s="5" t="str">
        <f aca="false">IF(Y3408&gt;Z3408,"Win",IF(Y3408&lt;Z3408,"Loss","Draw"))</f>
        <v>Win</v>
      </c>
      <c r="AB3408" s="5" t="s">
        <v>98</v>
      </c>
      <c r="AC3408" s="5" t="s">
        <v>99</v>
      </c>
      <c r="AD3408" s="5" t="s">
        <v>180</v>
      </c>
      <c r="AE3408" s="5" t="s">
        <v>180</v>
      </c>
      <c r="AF3408" s="5" t="str">
        <f aca="false">IF(AD3408&lt;AE3408,AD3408,AE3408)</f>
        <v>Barbarian Barrel, Electro Spirit, Fireball, Goblin Cage, Heal Spirit, Lumberjack, Phoenix, Royal Giant</v>
      </c>
      <c r="AG3408" s="5" t="str">
        <f aca="false">IF(AD3408&lt;AE3408,AE3408,AD3408)</f>
        <v>Barbarian Barrel, Electro Spirit, Fireball, Goblin Cage, Heal Spirit, Lumberjack, Phoenix, Royal Giant</v>
      </c>
      <c r="AH3408" s="5" t="str">
        <f aca="false">IF(AD3408=AF3408,AA3408,IF(AA3408="Win","Loss",IF(AA3408="Loss","Win","Draw")))</f>
        <v>Win</v>
      </c>
      <c r="AI3408" s="5" t="s">
        <v>297</v>
      </c>
    </row>
    <row r="3409" customFormat="false" ht="15" hidden="false" customHeight="true" outlineLevel="0" collapsed="false">
      <c r="A3409" s="5" t="s">
        <v>7002</v>
      </c>
      <c r="B3409" s="5" t="n">
        <v>2</v>
      </c>
      <c r="C3409" s="5" t="s">
        <v>895</v>
      </c>
      <c r="D3409" s="5" t="s">
        <v>896</v>
      </c>
      <c r="E3409" s="5" t="s">
        <v>7003</v>
      </c>
      <c r="F3409" s="5" t="s">
        <v>7004</v>
      </c>
      <c r="G3409" s="5" t="s">
        <v>7006</v>
      </c>
      <c r="H3409" s="5" t="s">
        <v>163</v>
      </c>
      <c r="I3409" s="5" t="s">
        <v>90</v>
      </c>
      <c r="J3409" s="5" t="s">
        <v>123</v>
      </c>
      <c r="K3409" s="5" t="s">
        <v>124</v>
      </c>
      <c r="L3409" s="5" t="s">
        <v>307</v>
      </c>
      <c r="M3409" s="5" t="s">
        <v>96</v>
      </c>
      <c r="N3409" s="5" t="s">
        <v>89</v>
      </c>
      <c r="O3409" s="5" t="s">
        <v>125</v>
      </c>
      <c r="P3409" s="5" t="s">
        <v>85</v>
      </c>
      <c r="Q3409" s="5" t="s">
        <v>152</v>
      </c>
      <c r="R3409" s="5" t="s">
        <v>83</v>
      </c>
      <c r="S3409" s="5" t="s">
        <v>186</v>
      </c>
      <c r="T3409" s="5" t="s">
        <v>111</v>
      </c>
      <c r="U3409" s="5" t="s">
        <v>234</v>
      </c>
      <c r="V3409" s="5" t="s">
        <v>187</v>
      </c>
      <c r="W3409" s="5" t="s">
        <v>109</v>
      </c>
      <c r="X3409" s="5" t="s">
        <v>193</v>
      </c>
      <c r="Y3409" s="5" t="n">
        <v>1</v>
      </c>
      <c r="Z3409" s="5" t="n">
        <v>0</v>
      </c>
      <c r="AA3409" s="5" t="str">
        <f aca="false">IF(Y3409&gt;Z3409,"Win",IF(Y3409&lt;Z3409,"Loss","Draw"))</f>
        <v>Win</v>
      </c>
      <c r="AB3409" s="5" t="s">
        <v>98</v>
      </c>
      <c r="AC3409" s="5" t="s">
        <v>99</v>
      </c>
      <c r="AD3409" s="5" t="s">
        <v>7007</v>
      </c>
      <c r="AE3409" s="5" t="s">
        <v>7008</v>
      </c>
      <c r="AF3409" s="5" t="str">
        <f aca="false">IF(AD3409&lt;AE3409,AD3409,AE3409)</f>
        <v>Baby Dragon, Balloon, Bomb Tower, Guards, Miner, Monk, Tornado, Zap</v>
      </c>
      <c r="AG3409" s="5" t="str">
        <f aca="false">IF(AD3409&lt;AE3409,AE3409,AD3409)</f>
        <v>Cannon Cart, Goblinstein, Ice Wizard, Lightning, Minions, Mortar, Royal Ghost, The Log</v>
      </c>
      <c r="AH3409" s="5" t="str">
        <f aca="false">IF(AD3409=AF3409,AA3409,IF(AA3409="Win","Loss",IF(AA3409="Loss","Win","Draw")))</f>
        <v>Loss</v>
      </c>
      <c r="AI3409" s="5" t="s">
        <v>297</v>
      </c>
    </row>
    <row r="3410" customFormat="false" ht="15" hidden="false" customHeight="true" outlineLevel="0" collapsed="false">
      <c r="A3410" s="5" t="s">
        <v>7002</v>
      </c>
      <c r="B3410" s="5" t="n">
        <v>3</v>
      </c>
      <c r="C3410" s="5" t="s">
        <v>895</v>
      </c>
      <c r="D3410" s="5" t="s">
        <v>896</v>
      </c>
      <c r="E3410" s="5" t="s">
        <v>7003</v>
      </c>
      <c r="F3410" s="5" t="s">
        <v>7004</v>
      </c>
      <c r="G3410" s="5" t="s">
        <v>7009</v>
      </c>
      <c r="H3410" s="5" t="s">
        <v>163</v>
      </c>
      <c r="I3410" s="5" t="s">
        <v>203</v>
      </c>
      <c r="J3410" s="5" t="s">
        <v>202</v>
      </c>
      <c r="K3410" s="5" t="s">
        <v>201</v>
      </c>
      <c r="L3410" s="5" t="s">
        <v>88</v>
      </c>
      <c r="M3410" s="5" t="s">
        <v>118</v>
      </c>
      <c r="N3410" s="5" t="s">
        <v>157</v>
      </c>
      <c r="O3410" s="5" t="s">
        <v>204</v>
      </c>
      <c r="P3410" s="5" t="s">
        <v>209</v>
      </c>
      <c r="Q3410" s="5" t="s">
        <v>208</v>
      </c>
      <c r="R3410" s="5" t="s">
        <v>188</v>
      </c>
      <c r="S3410" s="5" t="s">
        <v>139</v>
      </c>
      <c r="T3410" s="5" t="s">
        <v>112</v>
      </c>
      <c r="U3410" s="5" t="s">
        <v>110</v>
      </c>
      <c r="V3410" s="5" t="s">
        <v>85</v>
      </c>
      <c r="W3410" s="5" t="s">
        <v>130</v>
      </c>
      <c r="X3410" s="5" t="s">
        <v>126</v>
      </c>
      <c r="Y3410" s="5" t="n">
        <v>1</v>
      </c>
      <c r="Z3410" s="5" t="n">
        <v>0</v>
      </c>
      <c r="AA3410" s="5" t="str">
        <f aca="false">IF(Y3410&gt;Z3410,"Win",IF(Y3410&lt;Z3410,"Loss","Draw"))</f>
        <v>Win</v>
      </c>
      <c r="AB3410" s="5" t="s">
        <v>98</v>
      </c>
      <c r="AC3410" s="5" t="s">
        <v>99</v>
      </c>
      <c r="AD3410" s="5" t="s">
        <v>587</v>
      </c>
      <c r="AE3410" s="5" t="s">
        <v>7010</v>
      </c>
      <c r="AF3410" s="5" t="str">
        <f aca="false">IF(AD3410&lt;AE3410,AD3410,AE3410)</f>
        <v>Arrows, Lava Hound, Lightning, Mega Minion, Skeletons, Spirit Empress, Tombstone, Valkyrie</v>
      </c>
      <c r="AG3410" s="5" t="str">
        <f aca="false">IF(AD3410&lt;AE3410,AE3410,AD3410)</f>
        <v>Berserker, Fire Spirit, Goblin Barrel, Ice Spirit, Inferno Tower, Magic Archer, Royal Delivery, Wall Breakers</v>
      </c>
      <c r="AH3410" s="5" t="str">
        <f aca="false">IF(AD3410=AF3410,AA3410,IF(AA3410="Win","Loss",IF(AA3410="Loss","Win","Draw")))</f>
        <v>Loss</v>
      </c>
      <c r="AI3410" s="5" t="s">
        <v>297</v>
      </c>
    </row>
    <row r="3411" customFormat="false" ht="15" hidden="false" customHeight="true" outlineLevel="0" collapsed="false">
      <c r="A3411" s="7" t="s">
        <v>7011</v>
      </c>
      <c r="B3411" s="7" t="n">
        <v>1</v>
      </c>
      <c r="C3411" s="7" t="s">
        <v>895</v>
      </c>
      <c r="D3411" s="7" t="s">
        <v>896</v>
      </c>
      <c r="E3411" s="7" t="s">
        <v>7003</v>
      </c>
      <c r="F3411" s="7" t="s">
        <v>7004</v>
      </c>
      <c r="G3411" s="7" t="s">
        <v>7012</v>
      </c>
      <c r="H3411" s="7" t="s">
        <v>163</v>
      </c>
      <c r="I3411" s="7" t="s">
        <v>87</v>
      </c>
      <c r="J3411" s="7" t="s">
        <v>241</v>
      </c>
      <c r="K3411" s="7" t="s">
        <v>84</v>
      </c>
      <c r="L3411" s="7" t="s">
        <v>455</v>
      </c>
      <c r="M3411" s="7" t="s">
        <v>93</v>
      </c>
      <c r="N3411" s="7" t="s">
        <v>150</v>
      </c>
      <c r="O3411" s="7" t="s">
        <v>126</v>
      </c>
      <c r="P3411" s="7" t="s">
        <v>89</v>
      </c>
      <c r="Q3411" s="7" t="s">
        <v>84</v>
      </c>
      <c r="R3411" s="7" t="s">
        <v>108</v>
      </c>
      <c r="S3411" s="7" t="s">
        <v>87</v>
      </c>
      <c r="T3411" s="7" t="s">
        <v>118</v>
      </c>
      <c r="U3411" s="7" t="s">
        <v>126</v>
      </c>
      <c r="V3411" s="7" t="s">
        <v>95</v>
      </c>
      <c r="W3411" s="7" t="s">
        <v>116</v>
      </c>
      <c r="X3411" s="7" t="s">
        <v>115</v>
      </c>
      <c r="Y3411" s="7" t="n">
        <v>1</v>
      </c>
      <c r="Z3411" s="7" t="n">
        <v>0</v>
      </c>
      <c r="AA3411" s="7" t="str">
        <f aca="false">IF(Y3411&gt;Z3411,"Win",IF(Y3411&lt;Z3411,"Loss","Draw"))</f>
        <v>Win</v>
      </c>
      <c r="AB3411" s="7" t="s">
        <v>99</v>
      </c>
      <c r="AC3411" s="7" t="s">
        <v>99</v>
      </c>
      <c r="AD3411" s="7" t="s">
        <v>456</v>
      </c>
      <c r="AE3411" s="7" t="s">
        <v>703</v>
      </c>
      <c r="AF3411" s="7" t="str">
        <f aca="false">IF(AD3411&lt;AE3411,AD3411,AE3411)</f>
        <v>Archers, Barbarian Barrel, Dark Prince, Graveyard, Ice Spirit, Poison, Skeletons, Tesla</v>
      </c>
      <c r="AG3411" s="7" t="str">
        <f aca="false">IF(AD3411&lt;AE3411,AE3411,AD3411)</f>
        <v>Archers, Electro Spirit, Fireball, Knight, Skeletons, Tesla, The Log, X-Bow</v>
      </c>
      <c r="AH3411" s="7" t="str">
        <f aca="false">IF(AD3411=AF3411,AA3411,IF(AA3411="Win","Loss",IF(AA3411="Loss","Win","Draw")))</f>
        <v>Loss</v>
      </c>
      <c r="AI3411" s="7" t="s">
        <v>297</v>
      </c>
    </row>
    <row r="3412" customFormat="false" ht="15" hidden="false" customHeight="true" outlineLevel="0" collapsed="false">
      <c r="A3412" s="7" t="s">
        <v>7011</v>
      </c>
      <c r="B3412" s="7" t="n">
        <v>2</v>
      </c>
      <c r="C3412" s="7" t="s">
        <v>895</v>
      </c>
      <c r="D3412" s="7" t="s">
        <v>896</v>
      </c>
      <c r="E3412" s="7" t="s">
        <v>7003</v>
      </c>
      <c r="F3412" s="7" t="s">
        <v>7004</v>
      </c>
      <c r="G3412" s="7" t="s">
        <v>7013</v>
      </c>
      <c r="H3412" s="7" t="s">
        <v>163</v>
      </c>
      <c r="I3412" s="7" t="s">
        <v>248</v>
      </c>
      <c r="J3412" s="7" t="s">
        <v>91</v>
      </c>
      <c r="K3412" s="7" t="s">
        <v>114</v>
      </c>
      <c r="L3412" s="7" t="s">
        <v>157</v>
      </c>
      <c r="M3412" s="7" t="s">
        <v>153</v>
      </c>
      <c r="N3412" s="7" t="s">
        <v>116</v>
      </c>
      <c r="O3412" s="7" t="s">
        <v>137</v>
      </c>
      <c r="P3412" s="7" t="s">
        <v>97</v>
      </c>
      <c r="Q3412" s="7" t="s">
        <v>152</v>
      </c>
      <c r="R3412" s="7" t="s">
        <v>128</v>
      </c>
      <c r="S3412" s="7" t="s">
        <v>153</v>
      </c>
      <c r="T3412" s="7" t="s">
        <v>387</v>
      </c>
      <c r="U3412" s="7" t="s">
        <v>133</v>
      </c>
      <c r="V3412" s="7" t="s">
        <v>85</v>
      </c>
      <c r="W3412" s="7" t="s">
        <v>187</v>
      </c>
      <c r="X3412" s="7" t="s">
        <v>157</v>
      </c>
      <c r="Y3412" s="7" t="n">
        <v>1</v>
      </c>
      <c r="Z3412" s="7" t="n">
        <v>0</v>
      </c>
      <c r="AA3412" s="7" t="str">
        <f aca="false">IF(Y3412&gt;Z3412,"Win",IF(Y3412&lt;Z3412,"Loss","Draw"))</f>
        <v>Win</v>
      </c>
      <c r="AB3412" s="7" t="s">
        <v>99</v>
      </c>
      <c r="AC3412" s="7" t="s">
        <v>99</v>
      </c>
      <c r="AD3412" s="7" t="s">
        <v>7014</v>
      </c>
      <c r="AE3412" s="7" t="s">
        <v>7015</v>
      </c>
      <c r="AF3412" s="7" t="str">
        <f aca="false">IF(AD3412&lt;AE3412,AD3412,AE3412)</f>
        <v>Baby Dragon, Cannon, Electro Giant, Fire Spirit, Golden Knight, Lightning, Mother Witch, Tornado</v>
      </c>
      <c r="AG3412" s="7" t="str">
        <f aca="false">IF(AD3412&lt;AE3412,AE3412,AD3412)</f>
        <v>Cannon, Fire Spirit, Giant Snowball, Goblin Drill, Goblins, Poison, Princess, Ronin</v>
      </c>
      <c r="AH3412" s="7" t="str">
        <f aca="false">IF(AD3412=AF3412,AA3412,IF(AA3412="Win","Loss",IF(AA3412="Loss","Win","Draw")))</f>
        <v>Loss</v>
      </c>
      <c r="AI3412" s="7" t="s">
        <v>297</v>
      </c>
    </row>
    <row r="3413" customFormat="false" ht="15" hidden="false" customHeight="true" outlineLevel="0" collapsed="false">
      <c r="A3413" s="7" t="s">
        <v>7011</v>
      </c>
      <c r="B3413" s="7" t="n">
        <v>3</v>
      </c>
      <c r="C3413" s="7" t="s">
        <v>895</v>
      </c>
      <c r="D3413" s="7" t="s">
        <v>896</v>
      </c>
      <c r="E3413" s="7" t="s">
        <v>7003</v>
      </c>
      <c r="F3413" s="7" t="s">
        <v>7004</v>
      </c>
      <c r="G3413" s="7" t="s">
        <v>7016</v>
      </c>
      <c r="H3413" s="7" t="s">
        <v>163</v>
      </c>
      <c r="I3413" s="7" t="s">
        <v>113</v>
      </c>
      <c r="J3413" s="7" t="s">
        <v>83</v>
      </c>
      <c r="K3413" s="7" t="s">
        <v>118</v>
      </c>
      <c r="L3413" s="7" t="s">
        <v>234</v>
      </c>
      <c r="M3413" s="7" t="s">
        <v>165</v>
      </c>
      <c r="N3413" s="7" t="s">
        <v>193</v>
      </c>
      <c r="O3413" s="7" t="s">
        <v>95</v>
      </c>
      <c r="P3413" s="7" t="s">
        <v>85</v>
      </c>
      <c r="Q3413" s="7" t="s">
        <v>129</v>
      </c>
      <c r="R3413" s="7" t="s">
        <v>323</v>
      </c>
      <c r="S3413" s="7" t="s">
        <v>141</v>
      </c>
      <c r="T3413" s="7" t="s">
        <v>223</v>
      </c>
      <c r="U3413" s="7" t="s">
        <v>130</v>
      </c>
      <c r="V3413" s="7" t="s">
        <v>327</v>
      </c>
      <c r="W3413" s="7" t="s">
        <v>86</v>
      </c>
      <c r="X3413" s="7" t="s">
        <v>113</v>
      </c>
      <c r="Y3413" s="7" t="n">
        <v>0</v>
      </c>
      <c r="Z3413" s="7" t="n">
        <v>1</v>
      </c>
      <c r="AA3413" s="7" t="str">
        <f aca="false">IF(Y3413&gt;Z3413,"Win",IF(Y3413&lt;Z3413,"Loss","Draw"))</f>
        <v>Loss</v>
      </c>
      <c r="AB3413" s="7" t="s">
        <v>99</v>
      </c>
      <c r="AC3413" s="7" t="s">
        <v>99</v>
      </c>
      <c r="AD3413" s="7" t="s">
        <v>7017</v>
      </c>
      <c r="AE3413" s="7" t="s">
        <v>7018</v>
      </c>
      <c r="AF3413" s="7" t="str">
        <f aca="false">IF(AD3413&lt;AE3413,AD3413,AE3413)</f>
        <v>Arrows, Furnace, Lumberjack, Mega Knight, Mini P.E.K.K.A, Rage, Ram Rider, Skeleton Dragons</v>
      </c>
      <c r="AG3413" s="7" t="str">
        <f aca="false">IF(AD3413&lt;AE3413,AE3413,AD3413)</f>
        <v>Barbarian Barrel, Bomb Tower, Furnace, Guards, Hog Rider, Ice Spirit, Lightning, Monk</v>
      </c>
      <c r="AH3413" s="7" t="str">
        <f aca="false">IF(AD3413=AF3413,AA3413,IF(AA3413="Win","Loss",IF(AA3413="Loss","Win","Draw")))</f>
        <v>Win</v>
      </c>
      <c r="AI3413" s="7" t="s">
        <v>297</v>
      </c>
    </row>
    <row r="3414" customFormat="false" ht="15" hidden="false" customHeight="true" outlineLevel="0" collapsed="false">
      <c r="A3414" s="7" t="s">
        <v>7019</v>
      </c>
      <c r="B3414" s="7" t="n">
        <v>1</v>
      </c>
      <c r="C3414" s="7" t="s">
        <v>895</v>
      </c>
      <c r="D3414" s="7" t="s">
        <v>896</v>
      </c>
      <c r="E3414" s="7" t="s">
        <v>7003</v>
      </c>
      <c r="F3414" s="7" t="s">
        <v>7004</v>
      </c>
      <c r="G3414" s="7" t="s">
        <v>7020</v>
      </c>
      <c r="H3414" s="7" t="s">
        <v>81</v>
      </c>
      <c r="I3414" s="7" t="s">
        <v>82</v>
      </c>
      <c r="J3414" s="7" t="s">
        <v>151</v>
      </c>
      <c r="K3414" s="7" t="s">
        <v>152</v>
      </c>
      <c r="L3414" s="7" t="s">
        <v>85</v>
      </c>
      <c r="M3414" s="7" t="s">
        <v>126</v>
      </c>
      <c r="N3414" s="7" t="s">
        <v>150</v>
      </c>
      <c r="O3414" s="7" t="s">
        <v>89</v>
      </c>
      <c r="P3414" s="7" t="s">
        <v>153</v>
      </c>
      <c r="Q3414" s="7" t="s">
        <v>201</v>
      </c>
      <c r="R3414" s="7" t="s">
        <v>202</v>
      </c>
      <c r="S3414" s="7" t="s">
        <v>233</v>
      </c>
      <c r="T3414" s="7" t="s">
        <v>88</v>
      </c>
      <c r="U3414" s="7" t="s">
        <v>204</v>
      </c>
      <c r="V3414" s="7" t="s">
        <v>157</v>
      </c>
      <c r="W3414" s="7" t="s">
        <v>111</v>
      </c>
      <c r="X3414" s="7" t="s">
        <v>234</v>
      </c>
      <c r="Y3414" s="7" t="n">
        <v>1</v>
      </c>
      <c r="Z3414" s="7" t="n">
        <v>0</v>
      </c>
      <c r="AA3414" s="7" t="str">
        <f aca="false">IF(Y3414&gt;Z3414,"Win",IF(Y3414&lt;Z3414,"Loss","Draw"))</f>
        <v>Win</v>
      </c>
      <c r="AB3414" s="7" t="s">
        <v>99</v>
      </c>
      <c r="AC3414" s="7" t="s">
        <v>99</v>
      </c>
      <c r="AD3414" s="7" t="s">
        <v>155</v>
      </c>
      <c r="AE3414" s="7" t="s">
        <v>380</v>
      </c>
      <c r="AF3414" s="7" t="str">
        <f aca="false">IF(AD3414&lt;AE3414,AD3414,AE3414)</f>
        <v>Baby Dragon, Cannon, Electro Spirit, Lightning, Mighty Miner, Royal Hogs, Skeletons, The Log</v>
      </c>
      <c r="AG3414" s="7" t="str">
        <f aca="false">IF(AD3414&lt;AE3414,AE3414,AD3414)</f>
        <v>Bats, Berserker, Bomb Tower, Fire Spirit, Magic Archer, Miner, Royal Delivery, Wall Breakers</v>
      </c>
      <c r="AH3414" s="7" t="str">
        <f aca="false">IF(AD3414=AF3414,AA3414,IF(AA3414="Win","Loss",IF(AA3414="Loss","Win","Draw")))</f>
        <v>Win</v>
      </c>
      <c r="AI3414" s="7" t="s">
        <v>297</v>
      </c>
    </row>
    <row r="3415" customFormat="false" ht="15" hidden="false" customHeight="true" outlineLevel="0" collapsed="false">
      <c r="A3415" s="7" t="s">
        <v>7019</v>
      </c>
      <c r="B3415" s="7" t="n">
        <v>2</v>
      </c>
      <c r="C3415" s="7" t="s">
        <v>895</v>
      </c>
      <c r="D3415" s="7" t="s">
        <v>896</v>
      </c>
      <c r="E3415" s="7" t="s">
        <v>7003</v>
      </c>
      <c r="F3415" s="7" t="s">
        <v>7004</v>
      </c>
      <c r="G3415" s="7" t="s">
        <v>7021</v>
      </c>
      <c r="H3415" s="7" t="s">
        <v>163</v>
      </c>
      <c r="I3415" s="7" t="s">
        <v>129</v>
      </c>
      <c r="J3415" s="7" t="s">
        <v>128</v>
      </c>
      <c r="K3415" s="7" t="s">
        <v>127</v>
      </c>
      <c r="L3415" s="7" t="s">
        <v>97</v>
      </c>
      <c r="M3415" s="7" t="s">
        <v>133</v>
      </c>
      <c r="N3415" s="7" t="s">
        <v>173</v>
      </c>
      <c r="O3415" s="7" t="s">
        <v>130</v>
      </c>
      <c r="P3415" s="7" t="s">
        <v>124</v>
      </c>
      <c r="Q3415" s="7" t="s">
        <v>241</v>
      </c>
      <c r="R3415" s="7" t="s">
        <v>188</v>
      </c>
      <c r="S3415" s="7" t="s">
        <v>152</v>
      </c>
      <c r="T3415" s="7" t="s">
        <v>307</v>
      </c>
      <c r="U3415" s="7" t="s">
        <v>116</v>
      </c>
      <c r="V3415" s="7" t="s">
        <v>115</v>
      </c>
      <c r="W3415" s="7" t="s">
        <v>187</v>
      </c>
      <c r="X3415" s="7" t="s">
        <v>95</v>
      </c>
      <c r="Y3415" s="7" t="n">
        <v>1</v>
      </c>
      <c r="Z3415" s="7" t="n">
        <v>0</v>
      </c>
      <c r="AA3415" s="7" t="str">
        <f aca="false">IF(Y3415&gt;Z3415,"Win",IF(Y3415&lt;Z3415,"Loss","Draw"))</f>
        <v>Win</v>
      </c>
      <c r="AB3415" s="7" t="s">
        <v>99</v>
      </c>
      <c r="AC3415" s="7" t="s">
        <v>99</v>
      </c>
      <c r="AD3415" s="7" t="s">
        <v>1091</v>
      </c>
      <c r="AE3415" s="7" t="s">
        <v>3597</v>
      </c>
      <c r="AF3415" s="7" t="str">
        <f aca="false">IF(AD3415&lt;AE3415,AD3415,AE3415)</f>
        <v>Arrows, Battle Ram, Golden Knight, Mega Knight, Mother Witch, Ronin, Royal Ghost, Zappies</v>
      </c>
      <c r="AG3415" s="7" t="str">
        <f aca="false">IF(AD3415&lt;AE3415,AE3415,AD3415)</f>
        <v>Baby Dragon, Barbarian Barrel, Graveyard, Ice Wizard, Knight, Poison, Tombstone, Tornado</v>
      </c>
      <c r="AH3415" s="7" t="str">
        <f aca="false">IF(AD3415=AF3415,AA3415,IF(AA3415="Win","Loss",IF(AA3415="Loss","Win","Draw")))</f>
        <v>Win</v>
      </c>
      <c r="AI3415" s="7" t="s">
        <v>297</v>
      </c>
    </row>
    <row r="3416" customFormat="false" ht="15" hidden="false" customHeight="true" outlineLevel="0" collapsed="false">
      <c r="A3416" s="7" t="s">
        <v>7019</v>
      </c>
      <c r="B3416" s="7" t="n">
        <v>3</v>
      </c>
      <c r="C3416" s="7" t="s">
        <v>895</v>
      </c>
      <c r="D3416" s="7" t="s">
        <v>896</v>
      </c>
      <c r="E3416" s="7" t="s">
        <v>7003</v>
      </c>
      <c r="F3416" s="7" t="s">
        <v>7004</v>
      </c>
      <c r="G3416" s="7" t="s">
        <v>7022</v>
      </c>
      <c r="H3416" s="7" t="s">
        <v>163</v>
      </c>
      <c r="I3416" s="7" t="s">
        <v>257</v>
      </c>
      <c r="J3416" s="7" t="s">
        <v>83</v>
      </c>
      <c r="K3416" s="7" t="s">
        <v>177</v>
      </c>
      <c r="L3416" s="7" t="s">
        <v>93</v>
      </c>
      <c r="M3416" s="7" t="s">
        <v>95</v>
      </c>
      <c r="N3416" s="7" t="s">
        <v>143</v>
      </c>
      <c r="O3416" s="7" t="s">
        <v>88</v>
      </c>
      <c r="P3416" s="7" t="s">
        <v>215</v>
      </c>
      <c r="Q3416" s="7" t="s">
        <v>219</v>
      </c>
      <c r="R3416" s="7" t="s">
        <v>151</v>
      </c>
      <c r="S3416" s="7" t="s">
        <v>87</v>
      </c>
      <c r="T3416" s="7" t="s">
        <v>165</v>
      </c>
      <c r="U3416" s="7" t="s">
        <v>164</v>
      </c>
      <c r="V3416" s="7" t="s">
        <v>89</v>
      </c>
      <c r="W3416" s="7" t="s">
        <v>126</v>
      </c>
      <c r="X3416" s="7" t="s">
        <v>118</v>
      </c>
      <c r="Y3416" s="7" t="n">
        <v>1</v>
      </c>
      <c r="Z3416" s="7" t="n">
        <v>0</v>
      </c>
      <c r="AA3416" s="7" t="str">
        <f aca="false">IF(Y3416&gt;Z3416,"Win",IF(Y3416&lt;Z3416,"Loss","Draw"))</f>
        <v>Win</v>
      </c>
      <c r="AB3416" s="7" t="s">
        <v>99</v>
      </c>
      <c r="AC3416" s="7" t="s">
        <v>99</v>
      </c>
      <c r="AD3416" s="7" t="s">
        <v>2988</v>
      </c>
      <c r="AE3416" s="7" t="s">
        <v>7023</v>
      </c>
      <c r="AF3416" s="7" t="str">
        <f aca="false">IF(AD3416&lt;AE3416,AD3416,AE3416)</f>
        <v>Barbarian Barrel, Berserker, Fireball, Fisherman, Heal Spirit, Hunter, Monk, Royal Giant</v>
      </c>
      <c r="AG3416" s="7" t="str">
        <f aca="false">IF(AD3416&lt;AE3416,AE3416,AD3416)</f>
        <v>Earthquake, Hog Rider, Ice Spirit, Mighty Miner, Skeletons, Tesla, The Log, Wizard</v>
      </c>
      <c r="AH3416" s="7" t="str">
        <f aca="false">IF(AD3416=AF3416,AA3416,IF(AA3416="Win","Loss",IF(AA3416="Loss","Win","Draw")))</f>
        <v>Win</v>
      </c>
      <c r="AI3416" s="7" t="s">
        <v>297</v>
      </c>
    </row>
    <row r="3417" customFormat="false" ht="15" hidden="false" customHeight="true" outlineLevel="0" collapsed="false">
      <c r="A3417" s="7" t="s">
        <v>7024</v>
      </c>
      <c r="B3417" s="7" t="n">
        <v>1</v>
      </c>
      <c r="C3417" s="7" t="s">
        <v>895</v>
      </c>
      <c r="D3417" s="7" t="s">
        <v>896</v>
      </c>
      <c r="E3417" s="7" t="s">
        <v>7003</v>
      </c>
      <c r="F3417" s="7" t="s">
        <v>7004</v>
      </c>
      <c r="G3417" s="7" t="s">
        <v>7025</v>
      </c>
      <c r="H3417" s="7" t="s">
        <v>81</v>
      </c>
      <c r="I3417" s="7" t="s">
        <v>201</v>
      </c>
      <c r="J3417" s="7" t="s">
        <v>202</v>
      </c>
      <c r="K3417" s="7" t="s">
        <v>233</v>
      </c>
      <c r="L3417" s="7" t="s">
        <v>234</v>
      </c>
      <c r="M3417" s="7" t="s">
        <v>157</v>
      </c>
      <c r="N3417" s="7" t="s">
        <v>97</v>
      </c>
      <c r="O3417" s="7" t="s">
        <v>204</v>
      </c>
      <c r="P3417" s="7" t="s">
        <v>111</v>
      </c>
      <c r="Q3417" s="7" t="s">
        <v>152</v>
      </c>
      <c r="R3417" s="7" t="s">
        <v>158</v>
      </c>
      <c r="S3417" s="7" t="s">
        <v>107</v>
      </c>
      <c r="T3417" s="7" t="s">
        <v>387</v>
      </c>
      <c r="U3417" s="7" t="s">
        <v>85</v>
      </c>
      <c r="V3417" s="7" t="s">
        <v>187</v>
      </c>
      <c r="W3417" s="7" t="s">
        <v>95</v>
      </c>
      <c r="X3417" s="7" t="s">
        <v>307</v>
      </c>
      <c r="Y3417" s="7" t="n">
        <v>0</v>
      </c>
      <c r="Z3417" s="7" t="n">
        <v>1</v>
      </c>
      <c r="AA3417" s="7" t="str">
        <f aca="false">IF(Y3417&gt;Z3417,"Win",IF(Y3417&lt;Z3417,"Loss","Draw"))</f>
        <v>Loss</v>
      </c>
      <c r="AB3417" s="7" t="s">
        <v>99</v>
      </c>
      <c r="AC3417" s="7" t="s">
        <v>99</v>
      </c>
      <c r="AD3417" s="7" t="s">
        <v>859</v>
      </c>
      <c r="AE3417" s="7" t="s">
        <v>1103</v>
      </c>
      <c r="AF3417" s="7" t="str">
        <f aca="false">IF(AD3417&lt;AE3417,AD3417,AE3417)</f>
        <v>Baby Dragon, Barbarian Barrel, Bowler, Electro Giant, Goblin Cage, Ice Wizard, Lightning, Tornado</v>
      </c>
      <c r="AG3417" s="7" t="str">
        <f aca="false">IF(AD3417&lt;AE3417,AE3417,AD3417)</f>
        <v>Bats, Bomb Tower, Fire Spirit, Magic Archer, Miner, Ronin, Royal Delivery, Wall Breakers</v>
      </c>
      <c r="AH3417" s="7" t="str">
        <f aca="false">IF(AD3417=AF3417,AA3417,IF(AA3417="Win","Loss",IF(AA3417="Loss","Win","Draw")))</f>
        <v>Win</v>
      </c>
      <c r="AI3417" s="7" t="s">
        <v>297</v>
      </c>
    </row>
    <row r="3418" customFormat="false" ht="15" hidden="false" customHeight="true" outlineLevel="0" collapsed="false">
      <c r="A3418" s="7" t="s">
        <v>7024</v>
      </c>
      <c r="B3418" s="7" t="n">
        <v>2</v>
      </c>
      <c r="C3418" s="7" t="s">
        <v>895</v>
      </c>
      <c r="D3418" s="7" t="s">
        <v>896</v>
      </c>
      <c r="E3418" s="7" t="s">
        <v>7003</v>
      </c>
      <c r="F3418" s="7" t="s">
        <v>7004</v>
      </c>
      <c r="G3418" s="7" t="s">
        <v>7026</v>
      </c>
      <c r="H3418" s="7" t="s">
        <v>163</v>
      </c>
      <c r="I3418" s="7" t="s">
        <v>448</v>
      </c>
      <c r="J3418" s="7" t="s">
        <v>95</v>
      </c>
      <c r="K3418" s="7" t="s">
        <v>208</v>
      </c>
      <c r="L3418" s="7" t="s">
        <v>126</v>
      </c>
      <c r="M3418" s="7" t="s">
        <v>118</v>
      </c>
      <c r="N3418" s="7" t="s">
        <v>116</v>
      </c>
      <c r="O3418" s="7" t="s">
        <v>115</v>
      </c>
      <c r="P3418" s="7" t="s">
        <v>119</v>
      </c>
      <c r="Q3418" s="7" t="s">
        <v>124</v>
      </c>
      <c r="R3418" s="7" t="s">
        <v>128</v>
      </c>
      <c r="S3418" s="7" t="s">
        <v>127</v>
      </c>
      <c r="T3418" s="7" t="s">
        <v>132</v>
      </c>
      <c r="U3418" s="7" t="s">
        <v>778</v>
      </c>
      <c r="V3418" s="7" t="s">
        <v>96</v>
      </c>
      <c r="W3418" s="7" t="s">
        <v>130</v>
      </c>
      <c r="X3418" s="7" t="s">
        <v>131</v>
      </c>
      <c r="Y3418" s="7" t="n">
        <v>1</v>
      </c>
      <c r="Z3418" s="7" t="n">
        <v>0</v>
      </c>
      <c r="AA3418" s="7" t="str">
        <f aca="false">IF(Y3418&gt;Z3418,"Win",IF(Y3418&lt;Z3418,"Loss","Draw"))</f>
        <v>Win</v>
      </c>
      <c r="AB3418" s="7" t="s">
        <v>99</v>
      </c>
      <c r="AC3418" s="7" t="s">
        <v>99</v>
      </c>
      <c r="AD3418" s="7" t="s">
        <v>1556</v>
      </c>
      <c r="AE3418" s="7" t="s">
        <v>7027</v>
      </c>
      <c r="AF3418" s="7" t="str">
        <f aca="false">IF(AD3418&lt;AE3418,AD3418,AE3418)</f>
        <v>Arrows, Bandit, Battle Ram, Electro Wizard, Golden Knight, Minions, P.E.K.K.A, Royal Ghost</v>
      </c>
      <c r="AG3418" s="7" t="str">
        <f aca="false">IF(AD3418&lt;AE3418,AE3418,AD3418)</f>
        <v>Barbarian Barrel, Goblin Hut, Graveyard, Ice Spirit, Poison, Skeletons, Valkyrie, Witch</v>
      </c>
      <c r="AH3418" s="7" t="str">
        <f aca="false">IF(AD3418=AF3418,AA3418,IF(AA3418="Win","Loss",IF(AA3418="Loss","Win","Draw")))</f>
        <v>Loss</v>
      </c>
      <c r="AI3418" s="7" t="s">
        <v>297</v>
      </c>
    </row>
    <row r="3419" customFormat="false" ht="15" hidden="false" customHeight="true" outlineLevel="0" collapsed="false">
      <c r="A3419" s="7" t="s">
        <v>7024</v>
      </c>
      <c r="B3419" s="7" t="n">
        <v>3</v>
      </c>
      <c r="C3419" s="7" t="s">
        <v>895</v>
      </c>
      <c r="D3419" s="7" t="s">
        <v>896</v>
      </c>
      <c r="E3419" s="7" t="s">
        <v>7003</v>
      </c>
      <c r="F3419" s="7" t="s">
        <v>7004</v>
      </c>
      <c r="G3419" s="7" t="s">
        <v>7028</v>
      </c>
      <c r="H3419" s="7" t="s">
        <v>163</v>
      </c>
      <c r="I3419" s="7" t="s">
        <v>90</v>
      </c>
      <c r="J3419" s="7" t="s">
        <v>194</v>
      </c>
      <c r="K3419" s="7" t="s">
        <v>91</v>
      </c>
      <c r="L3419" s="7" t="s">
        <v>150</v>
      </c>
      <c r="M3419" s="7" t="s">
        <v>89</v>
      </c>
      <c r="N3419" s="7" t="s">
        <v>108</v>
      </c>
      <c r="O3419" s="7" t="s">
        <v>165</v>
      </c>
      <c r="P3419" s="7" t="s">
        <v>93</v>
      </c>
      <c r="Q3419" s="7" t="s">
        <v>129</v>
      </c>
      <c r="R3419" s="7" t="s">
        <v>91</v>
      </c>
      <c r="S3419" s="7" t="s">
        <v>113</v>
      </c>
      <c r="T3419" s="7" t="s">
        <v>93</v>
      </c>
      <c r="U3419" s="7" t="s">
        <v>109</v>
      </c>
      <c r="V3419" s="7" t="s">
        <v>97</v>
      </c>
      <c r="W3419" s="7" t="s">
        <v>223</v>
      </c>
      <c r="X3419" s="7" t="s">
        <v>112</v>
      </c>
      <c r="Y3419" s="7" t="n">
        <v>1</v>
      </c>
      <c r="Z3419" s="7" t="n">
        <v>0</v>
      </c>
      <c r="AA3419" s="7" t="str">
        <f aca="false">IF(Y3419&gt;Z3419,"Win",IF(Y3419&lt;Z3419,"Loss","Draw"))</f>
        <v>Win</v>
      </c>
      <c r="AB3419" s="7" t="s">
        <v>99</v>
      </c>
      <c r="AC3419" s="7" t="s">
        <v>99</v>
      </c>
      <c r="AD3419" s="7" t="s">
        <v>7029</v>
      </c>
      <c r="AE3419" s="7" t="s">
        <v>7030</v>
      </c>
      <c r="AF3419" s="7" t="str">
        <f aca="false">IF(AD3419&lt;AE3419,AD3419,AE3419)</f>
        <v>Archer Queen, Dark Prince, Electro Spirit, Fireball, Goblins, Hog Rider, Mortar, The Log</v>
      </c>
      <c r="AG3419" s="7" t="str">
        <f aca="false">IF(AD3419&lt;AE3419,AE3419,AD3419)</f>
        <v>Fireball, Furnace, Goblins, Mega Knight, Ram Rider, Ronin, Spirit Empress, Zap</v>
      </c>
      <c r="AH3419" s="7" t="str">
        <f aca="false">IF(AD3419=AF3419,AA3419,IF(AA3419="Win","Loss",IF(AA3419="Loss","Win","Draw")))</f>
        <v>Win</v>
      </c>
      <c r="AI3419" s="7" t="s">
        <v>297</v>
      </c>
    </row>
    <row r="3420" customFormat="false" ht="15" hidden="false" customHeight="true" outlineLevel="0" collapsed="false">
      <c r="A3420" s="7" t="s">
        <v>7031</v>
      </c>
      <c r="B3420" s="7" t="n">
        <v>1</v>
      </c>
      <c r="C3420" s="7" t="s">
        <v>895</v>
      </c>
      <c r="D3420" s="7" t="s">
        <v>896</v>
      </c>
      <c r="E3420" s="7" t="s">
        <v>7003</v>
      </c>
      <c r="F3420" s="7" t="s">
        <v>7004</v>
      </c>
      <c r="G3420" s="7" t="s">
        <v>7032</v>
      </c>
      <c r="H3420" s="7" t="s">
        <v>81</v>
      </c>
      <c r="I3420" s="7" t="s">
        <v>152</v>
      </c>
      <c r="J3420" s="7" t="s">
        <v>128</v>
      </c>
      <c r="K3420" s="7" t="s">
        <v>107</v>
      </c>
      <c r="L3420" s="7" t="s">
        <v>306</v>
      </c>
      <c r="M3420" s="7" t="s">
        <v>85</v>
      </c>
      <c r="N3420" s="7" t="s">
        <v>307</v>
      </c>
      <c r="O3420" s="7" t="s">
        <v>187</v>
      </c>
      <c r="P3420" s="7" t="s">
        <v>95</v>
      </c>
      <c r="Q3420" s="7" t="s">
        <v>107</v>
      </c>
      <c r="R3420" s="7" t="s">
        <v>95</v>
      </c>
      <c r="S3420" s="7" t="s">
        <v>141</v>
      </c>
      <c r="T3420" s="7" t="s">
        <v>150</v>
      </c>
      <c r="U3420" s="7" t="s">
        <v>143</v>
      </c>
      <c r="V3420" s="7" t="s">
        <v>93</v>
      </c>
      <c r="W3420" s="7" t="s">
        <v>177</v>
      </c>
      <c r="X3420" s="7" t="s">
        <v>178</v>
      </c>
      <c r="Y3420" s="7" t="n">
        <v>1</v>
      </c>
      <c r="Z3420" s="7" t="n">
        <v>0</v>
      </c>
      <c r="AA3420" s="7" t="str">
        <f aca="false">IF(Y3420&gt;Z3420,"Win",IF(Y3420&lt;Z3420,"Loss","Draw"))</f>
        <v>Win</v>
      </c>
      <c r="AB3420" s="7" t="s">
        <v>99</v>
      </c>
      <c r="AC3420" s="7" t="s">
        <v>99</v>
      </c>
      <c r="AD3420" s="7" t="s">
        <v>603</v>
      </c>
      <c r="AE3420" s="7" t="s">
        <v>180</v>
      </c>
      <c r="AF3420" s="7" t="str">
        <f aca="false">IF(AD3420&lt;AE3420,AD3420,AE3420)</f>
        <v>Baby Dragon, Barbarian Barrel, Goblin Cage, Golden Knight, Golem, Ice Wizard, Lightning, Tornado</v>
      </c>
      <c r="AG3420" s="7" t="str">
        <f aca="false">IF(AD3420&lt;AE3420,AE3420,AD3420)</f>
        <v>Barbarian Barrel, Electro Spirit, Fireball, Goblin Cage, Heal Spirit, Lumberjack, Phoenix, Royal Giant</v>
      </c>
      <c r="AH3420" s="7" t="str">
        <f aca="false">IF(AD3420=AF3420,AA3420,IF(AA3420="Win","Loss",IF(AA3420="Loss","Win","Draw")))</f>
        <v>Win</v>
      </c>
      <c r="AI3420" s="7" t="s">
        <v>297</v>
      </c>
    </row>
    <row r="3421" customFormat="false" ht="15" hidden="false" customHeight="true" outlineLevel="0" collapsed="false">
      <c r="A3421" s="7" t="s">
        <v>7031</v>
      </c>
      <c r="B3421" s="7" t="n">
        <v>2</v>
      </c>
      <c r="C3421" s="7" t="s">
        <v>895</v>
      </c>
      <c r="D3421" s="7" t="s">
        <v>896</v>
      </c>
      <c r="E3421" s="7" t="s">
        <v>7003</v>
      </c>
      <c r="F3421" s="7" t="s">
        <v>7004</v>
      </c>
      <c r="G3421" s="7" t="s">
        <v>7033</v>
      </c>
      <c r="H3421" s="7" t="s">
        <v>81</v>
      </c>
      <c r="I3421" s="7" t="s">
        <v>137</v>
      </c>
      <c r="J3421" s="7" t="s">
        <v>91</v>
      </c>
      <c r="K3421" s="7" t="s">
        <v>114</v>
      </c>
      <c r="L3421" s="7" t="s">
        <v>97</v>
      </c>
      <c r="M3421" s="7" t="s">
        <v>116</v>
      </c>
      <c r="N3421" s="7" t="s">
        <v>242</v>
      </c>
      <c r="O3421" s="7" t="s">
        <v>157</v>
      </c>
      <c r="P3421" s="7" t="s">
        <v>87</v>
      </c>
      <c r="Q3421" s="7" t="s">
        <v>152</v>
      </c>
      <c r="R3421" s="7" t="s">
        <v>151</v>
      </c>
      <c r="S3421" s="7" t="s">
        <v>82</v>
      </c>
      <c r="T3421" s="7" t="s">
        <v>126</v>
      </c>
      <c r="U3421" s="7" t="s">
        <v>118</v>
      </c>
      <c r="V3421" s="7" t="s">
        <v>89</v>
      </c>
      <c r="W3421" s="7" t="s">
        <v>153</v>
      </c>
      <c r="X3421" s="7" t="s">
        <v>85</v>
      </c>
      <c r="Y3421" s="7" t="n">
        <v>1</v>
      </c>
      <c r="Z3421" s="7" t="n">
        <v>0</v>
      </c>
      <c r="AA3421" s="7" t="str">
        <f aca="false">IF(Y3421&gt;Z3421,"Win",IF(Y3421&lt;Z3421,"Loss","Draw"))</f>
        <v>Win</v>
      </c>
      <c r="AB3421" s="7" t="s">
        <v>99</v>
      </c>
      <c r="AC3421" s="7" t="s">
        <v>99</v>
      </c>
      <c r="AD3421" s="7" t="s">
        <v>321</v>
      </c>
      <c r="AE3421" s="7" t="s">
        <v>1874</v>
      </c>
      <c r="AF3421" s="7" t="str">
        <f aca="false">IF(AD3421&lt;AE3421,AD3421,AE3421)</f>
        <v>Baby Dragon, Cannon, Ice Spirit, Lightning, Mighty Miner, Royal Hogs, Skeletons, The Log</v>
      </c>
      <c r="AG3421" s="7" t="str">
        <f aca="false">IF(AD3421&lt;AE3421,AE3421,AD3421)</f>
        <v>Bomber, Fire Spirit, Giant Snowball, Goblin Drill, Goblins, Poison, Ronin, Tesla</v>
      </c>
      <c r="AH3421" s="7" t="str">
        <f aca="false">IF(AD3421=AF3421,AA3421,IF(AA3421="Win","Loss",IF(AA3421="Loss","Win","Draw")))</f>
        <v>Loss</v>
      </c>
      <c r="AI3421" s="7" t="s">
        <v>297</v>
      </c>
    </row>
    <row r="3422" customFormat="false" ht="15" hidden="false" customHeight="true" outlineLevel="0" collapsed="false">
      <c r="A3422" s="7" t="s">
        <v>7031</v>
      </c>
      <c r="B3422" s="7" t="n">
        <v>3</v>
      </c>
      <c r="C3422" s="7" t="s">
        <v>895</v>
      </c>
      <c r="D3422" s="7" t="s">
        <v>896</v>
      </c>
      <c r="E3422" s="7" t="s">
        <v>7003</v>
      </c>
      <c r="F3422" s="7" t="s">
        <v>7004</v>
      </c>
      <c r="G3422" s="7" t="s">
        <v>7034</v>
      </c>
      <c r="H3422" s="7" t="s">
        <v>163</v>
      </c>
      <c r="I3422" s="7" t="s">
        <v>219</v>
      </c>
      <c r="J3422" s="7" t="s">
        <v>83</v>
      </c>
      <c r="K3422" s="7" t="s">
        <v>153</v>
      </c>
      <c r="L3422" s="7" t="s">
        <v>150</v>
      </c>
      <c r="M3422" s="7" t="s">
        <v>126</v>
      </c>
      <c r="N3422" s="7" t="s">
        <v>89</v>
      </c>
      <c r="O3422" s="7" t="s">
        <v>165</v>
      </c>
      <c r="P3422" s="7" t="s">
        <v>164</v>
      </c>
      <c r="Q3422" s="7" t="s">
        <v>87</v>
      </c>
      <c r="R3422" s="7" t="s">
        <v>194</v>
      </c>
      <c r="S3422" s="7" t="s">
        <v>114</v>
      </c>
      <c r="T3422" s="7" t="s">
        <v>157</v>
      </c>
      <c r="U3422" s="7" t="s">
        <v>137</v>
      </c>
      <c r="V3422" s="7" t="s">
        <v>193</v>
      </c>
      <c r="W3422" s="7" t="s">
        <v>116</v>
      </c>
      <c r="X3422" s="7" t="s">
        <v>241</v>
      </c>
      <c r="Y3422" s="7" t="n">
        <v>0</v>
      </c>
      <c r="Z3422" s="7" t="n">
        <v>1</v>
      </c>
      <c r="AA3422" s="7" t="str">
        <f aca="false">IF(Y3422&gt;Z3422,"Win",IF(Y3422&lt;Z3422,"Loss","Draw"))</f>
        <v>Loss</v>
      </c>
      <c r="AB3422" s="7" t="s">
        <v>99</v>
      </c>
      <c r="AC3422" s="7" t="s">
        <v>99</v>
      </c>
      <c r="AD3422" s="7" t="s">
        <v>7035</v>
      </c>
      <c r="AE3422" s="7" t="s">
        <v>7036</v>
      </c>
      <c r="AF3422" s="7" t="str">
        <f aca="false">IF(AD3422&lt;AE3422,AD3422,AE3422)</f>
        <v>Archer Queen, Fire Spirit, Giant Snowball, Goblin Drill, Guards, Knight, Poison, Tesla</v>
      </c>
      <c r="AG3422" s="7" t="str">
        <f aca="false">IF(AD3422&lt;AE3422,AE3422,AD3422)</f>
        <v>Cannon, Earthquake, Electro Spirit, Hog Rider, Monk, Skeletons, The Log, Wizard</v>
      </c>
      <c r="AH3422" s="7" t="str">
        <f aca="false">IF(AD3422=AF3422,AA3422,IF(AA3422="Win","Loss",IF(AA3422="Loss","Win","Draw")))</f>
        <v>Win</v>
      </c>
      <c r="AI3422" s="7" t="s">
        <v>297</v>
      </c>
    </row>
    <row r="3423" customFormat="false" ht="15" hidden="false" customHeight="true" outlineLevel="0" collapsed="false">
      <c r="A3423" s="7" t="s">
        <v>7037</v>
      </c>
      <c r="B3423" s="7" t="n">
        <v>1</v>
      </c>
      <c r="C3423" s="7" t="s">
        <v>895</v>
      </c>
      <c r="D3423" s="7" t="s">
        <v>896</v>
      </c>
      <c r="E3423" s="7" t="s">
        <v>7003</v>
      </c>
      <c r="F3423" s="7" t="s">
        <v>7004</v>
      </c>
      <c r="G3423" s="7" t="s">
        <v>7038</v>
      </c>
      <c r="H3423" s="7" t="s">
        <v>163</v>
      </c>
      <c r="I3423" s="7" t="s">
        <v>201</v>
      </c>
      <c r="J3423" s="7" t="s">
        <v>202</v>
      </c>
      <c r="K3423" s="7" t="s">
        <v>123</v>
      </c>
      <c r="L3423" s="7" t="s">
        <v>111</v>
      </c>
      <c r="M3423" s="7" t="s">
        <v>187</v>
      </c>
      <c r="N3423" s="7" t="s">
        <v>126</v>
      </c>
      <c r="O3423" s="7" t="s">
        <v>95</v>
      </c>
      <c r="P3423" s="7" t="s">
        <v>234</v>
      </c>
      <c r="Q3423" s="7" t="s">
        <v>159</v>
      </c>
      <c r="R3423" s="7" t="s">
        <v>91</v>
      </c>
      <c r="S3423" s="7" t="s">
        <v>203</v>
      </c>
      <c r="T3423" s="7" t="s">
        <v>157</v>
      </c>
      <c r="U3423" s="7" t="s">
        <v>150</v>
      </c>
      <c r="V3423" s="7" t="s">
        <v>153</v>
      </c>
      <c r="W3423" s="7" t="s">
        <v>97</v>
      </c>
      <c r="X3423" s="7" t="s">
        <v>89</v>
      </c>
      <c r="Y3423" s="7" t="n">
        <v>1</v>
      </c>
      <c r="Z3423" s="7" t="n">
        <v>0</v>
      </c>
      <c r="AA3423" s="7" t="str">
        <f aca="false">IF(Y3423&gt;Z3423,"Win",IF(Y3423&lt;Z3423,"Loss","Draw"))</f>
        <v>Win</v>
      </c>
      <c r="AB3423" s="7" t="s">
        <v>99</v>
      </c>
      <c r="AC3423" s="7" t="s">
        <v>99</v>
      </c>
      <c r="AD3423" s="7" t="s">
        <v>840</v>
      </c>
      <c r="AE3423" s="7" t="s">
        <v>7039</v>
      </c>
      <c r="AF3423" s="7" t="str">
        <f aca="false">IF(AD3423&lt;AE3423,AD3423,AE3423)</f>
        <v>Barbarian Barrel, Bomb Tower, Goblinstein, Magic Archer, Miner, Skeletons, Tornado, Wall Breakers</v>
      </c>
      <c r="AG3423" s="7" t="str">
        <f aca="false">IF(AD3423&lt;AE3423,AE3423,AD3423)</f>
        <v>Cannon, Dart Goblin, Electro Spirit, Fire Spirit, Goblin Barrel, Goblins, Ronin, The Log</v>
      </c>
      <c r="AH3423" s="7" t="str">
        <f aca="false">IF(AD3423=AF3423,AA3423,IF(AA3423="Win","Loss",IF(AA3423="Loss","Win","Draw")))</f>
        <v>Win</v>
      </c>
      <c r="AI3423" s="7" t="s">
        <v>297</v>
      </c>
    </row>
    <row r="3424" customFormat="false" ht="15" hidden="false" customHeight="true" outlineLevel="0" collapsed="false">
      <c r="A3424" s="7" t="s">
        <v>7037</v>
      </c>
      <c r="B3424" s="7" t="n">
        <v>2</v>
      </c>
      <c r="C3424" s="7" t="s">
        <v>895</v>
      </c>
      <c r="D3424" s="7" t="s">
        <v>896</v>
      </c>
      <c r="E3424" s="7" t="s">
        <v>7003</v>
      </c>
      <c r="F3424" s="7" t="s">
        <v>7004</v>
      </c>
      <c r="G3424" s="7" t="s">
        <v>7040</v>
      </c>
      <c r="H3424" s="7" t="s">
        <v>163</v>
      </c>
      <c r="I3424" s="7" t="s">
        <v>92</v>
      </c>
      <c r="J3424" s="7" t="s">
        <v>91</v>
      </c>
      <c r="K3424" s="7" t="s">
        <v>90</v>
      </c>
      <c r="L3424" s="7" t="s">
        <v>97</v>
      </c>
      <c r="M3424" s="7" t="s">
        <v>94</v>
      </c>
      <c r="N3424" s="7" t="s">
        <v>159</v>
      </c>
      <c r="O3424" s="7" t="s">
        <v>93</v>
      </c>
      <c r="P3424" s="7" t="s">
        <v>150</v>
      </c>
      <c r="Q3424" s="7" t="s">
        <v>284</v>
      </c>
      <c r="R3424" s="7" t="s">
        <v>108</v>
      </c>
      <c r="S3424" s="7" t="s">
        <v>107</v>
      </c>
      <c r="T3424" s="7" t="s">
        <v>86</v>
      </c>
      <c r="U3424" s="7" t="s">
        <v>110</v>
      </c>
      <c r="V3424" s="7" t="s">
        <v>93</v>
      </c>
      <c r="W3424" s="7" t="s">
        <v>109</v>
      </c>
      <c r="X3424" s="7" t="s">
        <v>111</v>
      </c>
      <c r="Y3424" s="7" t="n">
        <v>1</v>
      </c>
      <c r="Z3424" s="7" t="n">
        <v>0</v>
      </c>
      <c r="AA3424" s="7" t="str">
        <f aca="false">IF(Y3424&gt;Z3424,"Win",IF(Y3424&lt;Z3424,"Loss","Draw"))</f>
        <v>Win</v>
      </c>
      <c r="AB3424" s="7" t="s">
        <v>99</v>
      </c>
      <c r="AC3424" s="7" t="s">
        <v>99</v>
      </c>
      <c r="AD3424" s="7" t="s">
        <v>2755</v>
      </c>
      <c r="AE3424" s="7" t="s">
        <v>7041</v>
      </c>
      <c r="AF3424" s="7" t="str">
        <f aca="false">IF(AD3424&lt;AE3424,AD3424,AE3424)</f>
        <v>Dark Prince, Fireball, Goblin Cage, Inferno Dragon, Lava Hound, Miner, Skeleton Dragons, Zap</v>
      </c>
      <c r="AG3424" s="7" t="str">
        <f aca="false">IF(AD3424&lt;AE3424,AE3424,AD3424)</f>
        <v>Dart Goblin, Electro Spirit, Fireball, Goblins, Mortar, Rascals, Ronin, Skeleton Barrel</v>
      </c>
      <c r="AH3424" s="7" t="str">
        <f aca="false">IF(AD3424=AF3424,AA3424,IF(AA3424="Win","Loss",IF(AA3424="Loss","Win","Draw")))</f>
        <v>Loss</v>
      </c>
      <c r="AI3424" s="7" t="s">
        <v>297</v>
      </c>
    </row>
    <row r="3425" customFormat="false" ht="15" hidden="false" customHeight="true" outlineLevel="0" collapsed="false">
      <c r="A3425" s="7" t="s">
        <v>7037</v>
      </c>
      <c r="B3425" s="7" t="n">
        <v>3</v>
      </c>
      <c r="C3425" s="7" t="s">
        <v>895</v>
      </c>
      <c r="D3425" s="7" t="s">
        <v>896</v>
      </c>
      <c r="E3425" s="7" t="s">
        <v>7003</v>
      </c>
      <c r="F3425" s="7" t="s">
        <v>7004</v>
      </c>
      <c r="G3425" s="7" t="s">
        <v>7042</v>
      </c>
      <c r="H3425" s="7" t="s">
        <v>163</v>
      </c>
      <c r="I3425" s="7" t="s">
        <v>141</v>
      </c>
      <c r="J3425" s="7" t="s">
        <v>219</v>
      </c>
      <c r="K3425" s="7" t="s">
        <v>127</v>
      </c>
      <c r="L3425" s="7" t="s">
        <v>173</v>
      </c>
      <c r="M3425" s="7" t="s">
        <v>294</v>
      </c>
      <c r="N3425" s="7" t="s">
        <v>86</v>
      </c>
      <c r="O3425" s="7" t="s">
        <v>133</v>
      </c>
      <c r="P3425" s="7" t="s">
        <v>117</v>
      </c>
      <c r="Q3425" s="7" t="s">
        <v>141</v>
      </c>
      <c r="R3425" s="7" t="s">
        <v>83</v>
      </c>
      <c r="S3425" s="7" t="s">
        <v>202</v>
      </c>
      <c r="T3425" s="7" t="s">
        <v>223</v>
      </c>
      <c r="U3425" s="7" t="s">
        <v>85</v>
      </c>
      <c r="V3425" s="7" t="s">
        <v>95</v>
      </c>
      <c r="W3425" s="7" t="s">
        <v>143</v>
      </c>
      <c r="X3425" s="7" t="s">
        <v>173</v>
      </c>
      <c r="Y3425" s="7" t="n">
        <v>0</v>
      </c>
      <c r="Z3425" s="7" t="n">
        <v>1</v>
      </c>
      <c r="AA3425" s="7" t="str">
        <f aca="false">IF(Y3425&gt;Z3425,"Win",IF(Y3425&lt;Z3425,"Loss","Draw"))</f>
        <v>Loss</v>
      </c>
      <c r="AB3425" s="7" t="s">
        <v>99</v>
      </c>
      <c r="AC3425" s="7" t="s">
        <v>99</v>
      </c>
      <c r="AD3425" s="7" t="s">
        <v>7043</v>
      </c>
      <c r="AE3425" s="7" t="s">
        <v>7044</v>
      </c>
      <c r="AF3425" s="7" t="str">
        <f aca="false">IF(AD3425&lt;AE3425,AD3425,AE3425)</f>
        <v>Barbarian Barrel, Heal Spirit, Lightning, Lumberjack, Magic Archer, Monk, Ram Rider, Zappies</v>
      </c>
      <c r="AG3425" s="7" t="str">
        <f aca="false">IF(AD3425&lt;AE3425,AE3425,AD3425)</f>
        <v>Battle Ram, Giant Skeleton, Lumberjack, Mother Witch, Skeleton Dragons, Vines, Wizard, Zappies</v>
      </c>
      <c r="AH3425" s="7" t="str">
        <f aca="false">IF(AD3425=AF3425,AA3425,IF(AA3425="Win","Loss",IF(AA3425="Loss","Win","Draw")))</f>
        <v>Win</v>
      </c>
      <c r="AI3425" s="7" t="s">
        <v>297</v>
      </c>
    </row>
    <row r="3426" customFormat="false" ht="15" hidden="false" customHeight="true" outlineLevel="0" collapsed="false">
      <c r="A3426" s="7" t="s">
        <v>7045</v>
      </c>
      <c r="B3426" s="7" t="n">
        <v>1</v>
      </c>
      <c r="C3426" s="7" t="s">
        <v>895</v>
      </c>
      <c r="D3426" s="7" t="s">
        <v>896</v>
      </c>
      <c r="E3426" s="7" t="s">
        <v>7003</v>
      </c>
      <c r="F3426" s="7" t="s">
        <v>7004</v>
      </c>
      <c r="G3426" s="7" t="s">
        <v>7046</v>
      </c>
      <c r="H3426" s="7" t="s">
        <v>163</v>
      </c>
      <c r="I3426" s="7" t="s">
        <v>84</v>
      </c>
      <c r="J3426" s="7" t="s">
        <v>95</v>
      </c>
      <c r="K3426" s="7" t="s">
        <v>87</v>
      </c>
      <c r="L3426" s="7" t="s">
        <v>115</v>
      </c>
      <c r="M3426" s="7" t="s">
        <v>97</v>
      </c>
      <c r="N3426" s="7" t="s">
        <v>116</v>
      </c>
      <c r="O3426" s="7" t="s">
        <v>126</v>
      </c>
      <c r="P3426" s="7" t="s">
        <v>118</v>
      </c>
      <c r="Q3426" s="7" t="s">
        <v>113</v>
      </c>
      <c r="R3426" s="7" t="s">
        <v>337</v>
      </c>
      <c r="S3426" s="7" t="s">
        <v>114</v>
      </c>
      <c r="T3426" s="7" t="s">
        <v>97</v>
      </c>
      <c r="U3426" s="7" t="s">
        <v>124</v>
      </c>
      <c r="V3426" s="7" t="s">
        <v>85</v>
      </c>
      <c r="W3426" s="7" t="s">
        <v>165</v>
      </c>
      <c r="X3426" s="7" t="s">
        <v>126</v>
      </c>
      <c r="Y3426" s="7" t="n">
        <v>1</v>
      </c>
      <c r="Z3426" s="7" t="n">
        <v>0</v>
      </c>
      <c r="AA3426" s="7" t="str">
        <f aca="false">IF(Y3426&gt;Z3426,"Win",IF(Y3426&lt;Z3426,"Loss","Draw"))</f>
        <v>Win</v>
      </c>
      <c r="AB3426" s="7" t="s">
        <v>99</v>
      </c>
      <c r="AC3426" s="7" t="s">
        <v>99</v>
      </c>
      <c r="AD3426" s="7" t="s">
        <v>856</v>
      </c>
      <c r="AE3426" s="7" t="s">
        <v>7047</v>
      </c>
      <c r="AF3426" s="7" t="str">
        <f aca="false">IF(AD3426&lt;AE3426,AD3426,AE3426)</f>
        <v>Archers, Barbarian Barrel, Graveyard, Ice Spirit, Poison, Ronin, Skeletons, Tesla</v>
      </c>
      <c r="AG3426" s="7" t="str">
        <f aca="false">IF(AD3426&lt;AE3426,AE3426,AD3426)</f>
        <v>Boss Bandit, Furnace, Giant Snowball, Hog Rider, Lightning, Ronin, Royal Ghost, Skeletons</v>
      </c>
      <c r="AH3426" s="7" t="str">
        <f aca="false">IF(AD3426=AF3426,AA3426,IF(AA3426="Win","Loss",IF(AA3426="Loss","Win","Draw")))</f>
        <v>Win</v>
      </c>
      <c r="AI3426" s="7" t="s">
        <v>297</v>
      </c>
    </row>
    <row r="3427" customFormat="false" ht="15" hidden="false" customHeight="true" outlineLevel="0" collapsed="false">
      <c r="A3427" s="7" t="s">
        <v>7045</v>
      </c>
      <c r="B3427" s="7" t="n">
        <v>2</v>
      </c>
      <c r="C3427" s="7" t="s">
        <v>895</v>
      </c>
      <c r="D3427" s="7" t="s">
        <v>896</v>
      </c>
      <c r="E3427" s="7" t="s">
        <v>7003</v>
      </c>
      <c r="F3427" s="7" t="s">
        <v>7004</v>
      </c>
      <c r="G3427" s="7" t="s">
        <v>7048</v>
      </c>
      <c r="H3427" s="7" t="s">
        <v>81</v>
      </c>
      <c r="I3427" s="7" t="s">
        <v>185</v>
      </c>
      <c r="J3427" s="7" t="s">
        <v>186</v>
      </c>
      <c r="K3427" s="7" t="s">
        <v>109</v>
      </c>
      <c r="L3427" s="7" t="s">
        <v>88</v>
      </c>
      <c r="M3427" s="7" t="s">
        <v>111</v>
      </c>
      <c r="N3427" s="7" t="s">
        <v>117</v>
      </c>
      <c r="O3427" s="7" t="s">
        <v>234</v>
      </c>
      <c r="P3427" s="7" t="s">
        <v>187</v>
      </c>
      <c r="Q3427" s="7" t="s">
        <v>177</v>
      </c>
      <c r="R3427" s="7" t="s">
        <v>83</v>
      </c>
      <c r="S3427" s="7" t="s">
        <v>188</v>
      </c>
      <c r="T3427" s="7" t="s">
        <v>173</v>
      </c>
      <c r="U3427" s="7" t="s">
        <v>133</v>
      </c>
      <c r="V3427" s="7" t="s">
        <v>93</v>
      </c>
      <c r="W3427" s="7" t="s">
        <v>89</v>
      </c>
      <c r="X3427" s="7" t="s">
        <v>215</v>
      </c>
      <c r="Y3427" s="7" t="n">
        <v>1</v>
      </c>
      <c r="Z3427" s="7" t="n">
        <v>0</v>
      </c>
      <c r="AA3427" s="7" t="str">
        <f aca="false">IF(Y3427&gt;Z3427,"Win",IF(Y3427&lt;Z3427,"Loss","Draw"))</f>
        <v>Win</v>
      </c>
      <c r="AB3427" s="7" t="s">
        <v>99</v>
      </c>
      <c r="AC3427" s="7" t="s">
        <v>99</v>
      </c>
      <c r="AD3427" s="7" t="s">
        <v>1927</v>
      </c>
      <c r="AE3427" s="7" t="s">
        <v>3719</v>
      </c>
      <c r="AF3427" s="7" t="str">
        <f aca="false">IF(AD3427&lt;AE3427,AD3427,AE3427)</f>
        <v>Balloon, Berserker, Bomb Tower, Executioner, Giant Skeleton, Miner, Tornado, Zap</v>
      </c>
      <c r="AG3427" s="7" t="str">
        <f aca="false">IF(AD3427&lt;AE3427,AE3427,AD3427)</f>
        <v>Fireball, Fisherman, Monk, Mother Witch, Royal Giant, The Log, Tombstone, Zappies</v>
      </c>
      <c r="AH3427" s="7" t="str">
        <f aca="false">IF(AD3427=AF3427,AA3427,IF(AA3427="Win","Loss",IF(AA3427="Loss","Win","Draw")))</f>
        <v>Win</v>
      </c>
      <c r="AI3427" s="7" t="s">
        <v>297</v>
      </c>
    </row>
    <row r="3428" customFormat="false" ht="15" hidden="false" customHeight="true" outlineLevel="0" collapsed="false">
      <c r="A3428" s="7" t="s">
        <v>7045</v>
      </c>
      <c r="B3428" s="7" t="n">
        <v>3</v>
      </c>
      <c r="C3428" s="7" t="s">
        <v>895</v>
      </c>
      <c r="D3428" s="7" t="s">
        <v>896</v>
      </c>
      <c r="E3428" s="7" t="s">
        <v>7003</v>
      </c>
      <c r="F3428" s="7" t="s">
        <v>7004</v>
      </c>
      <c r="G3428" s="7" t="s">
        <v>7049</v>
      </c>
      <c r="H3428" s="7" t="s">
        <v>81</v>
      </c>
      <c r="I3428" s="7" t="s">
        <v>82</v>
      </c>
      <c r="J3428" s="7" t="s">
        <v>83</v>
      </c>
      <c r="K3428" s="7" t="s">
        <v>141</v>
      </c>
      <c r="L3428" s="7" t="s">
        <v>93</v>
      </c>
      <c r="M3428" s="7" t="s">
        <v>142</v>
      </c>
      <c r="N3428" s="7" t="s">
        <v>143</v>
      </c>
      <c r="O3428" s="7" t="s">
        <v>257</v>
      </c>
      <c r="P3428" s="7" t="s">
        <v>124</v>
      </c>
      <c r="Q3428" s="7" t="s">
        <v>82</v>
      </c>
      <c r="R3428" s="7" t="s">
        <v>128</v>
      </c>
      <c r="S3428" s="7" t="s">
        <v>95</v>
      </c>
      <c r="T3428" s="7" t="s">
        <v>142</v>
      </c>
      <c r="U3428" s="7" t="s">
        <v>257</v>
      </c>
      <c r="V3428" s="7" t="s">
        <v>164</v>
      </c>
      <c r="W3428" s="7" t="s">
        <v>143</v>
      </c>
      <c r="X3428" s="7" t="s">
        <v>131</v>
      </c>
      <c r="Y3428" s="7" t="n">
        <v>1</v>
      </c>
      <c r="Z3428" s="7" t="n">
        <v>0</v>
      </c>
      <c r="AA3428" s="7" t="str">
        <f aca="false">IF(Y3428&gt;Z3428,"Win",IF(Y3428&lt;Z3428,"Loss","Draw"))</f>
        <v>Win</v>
      </c>
      <c r="AB3428" s="7" t="s">
        <v>99</v>
      </c>
      <c r="AC3428" s="7" t="s">
        <v>99</v>
      </c>
      <c r="AD3428" s="7" t="s">
        <v>7050</v>
      </c>
      <c r="AE3428" s="7" t="s">
        <v>7051</v>
      </c>
      <c r="AF3428" s="7" t="str">
        <f aca="false">IF(AD3428&lt;AE3428,AD3428,AE3428)</f>
        <v>Bandit, Barbarian Barrel, Earthquake, Golden Knight, Heal Spirit, Hunter, Royal Hogs, Three Musketeers</v>
      </c>
      <c r="AG3428" s="7" t="str">
        <f aca="false">IF(AD3428&lt;AE3428,AE3428,AD3428)</f>
        <v>Fireball, Heal Spirit, Hunter, Lumberjack, Monk, Royal Ghost, Royal Hogs, Three Musketeers</v>
      </c>
      <c r="AH3428" s="7" t="str">
        <f aca="false">IF(AD3428=AF3428,AA3428,IF(AA3428="Win","Loss",IF(AA3428="Loss","Win","Draw")))</f>
        <v>Loss</v>
      </c>
      <c r="AI3428" s="7" t="s">
        <v>297</v>
      </c>
    </row>
    <row r="3429" customFormat="false" ht="15" hidden="false" customHeight="true" outlineLevel="0" collapsed="false">
      <c r="A3429" s="5" t="s">
        <v>7052</v>
      </c>
      <c r="B3429" s="5" t="n">
        <v>1</v>
      </c>
      <c r="C3429" s="5" t="s">
        <v>895</v>
      </c>
      <c r="D3429" s="5" t="s">
        <v>896</v>
      </c>
      <c r="E3429" s="5" t="s">
        <v>2185</v>
      </c>
      <c r="F3429" s="5" t="s">
        <v>2186</v>
      </c>
      <c r="G3429" s="5" t="s">
        <v>7053</v>
      </c>
      <c r="H3429" s="5" t="s">
        <v>81</v>
      </c>
      <c r="I3429" s="5" t="s">
        <v>82</v>
      </c>
      <c r="J3429" s="5" t="s">
        <v>108</v>
      </c>
      <c r="K3429" s="5" t="s">
        <v>84</v>
      </c>
      <c r="L3429" s="5" t="s">
        <v>85</v>
      </c>
      <c r="M3429" s="5" t="s">
        <v>126</v>
      </c>
      <c r="N3429" s="5" t="s">
        <v>150</v>
      </c>
      <c r="O3429" s="5" t="s">
        <v>95</v>
      </c>
      <c r="P3429" s="5" t="s">
        <v>87</v>
      </c>
      <c r="Q3429" s="5" t="s">
        <v>124</v>
      </c>
      <c r="R3429" s="5" t="s">
        <v>219</v>
      </c>
      <c r="S3429" s="5" t="s">
        <v>127</v>
      </c>
      <c r="T3429" s="5" t="s">
        <v>95</v>
      </c>
      <c r="U3429" s="5" t="s">
        <v>133</v>
      </c>
      <c r="V3429" s="5" t="s">
        <v>173</v>
      </c>
      <c r="W3429" s="5" t="s">
        <v>117</v>
      </c>
      <c r="X3429" s="5" t="s">
        <v>294</v>
      </c>
      <c r="Y3429" s="5" t="n">
        <v>1</v>
      </c>
      <c r="Z3429" s="5" t="n">
        <v>0</v>
      </c>
      <c r="AA3429" s="5" t="str">
        <f aca="false">IF(Y3429&gt;Z3429,"Win",IF(Y3429&lt;Z3429,"Loss","Draw"))</f>
        <v>Win</v>
      </c>
      <c r="AB3429" s="5" t="s">
        <v>98</v>
      </c>
      <c r="AC3429" s="5" t="s">
        <v>99</v>
      </c>
      <c r="AD3429" s="5" t="s">
        <v>616</v>
      </c>
      <c r="AE3429" s="5" t="s">
        <v>296</v>
      </c>
      <c r="AF3429" s="5" t="str">
        <f aca="false">IF(AD3429&lt;AE3429,AD3429,AE3429)</f>
        <v>Archers, Barbarian Barrel, Dark Prince, Electro Spirit, Lightning, Royal Hogs, Skeletons, Tesla</v>
      </c>
      <c r="AG3429" s="5" t="str">
        <f aca="false">IF(AD3429&lt;AE3429,AE3429,AD3429)</f>
        <v>Barbarian Barrel, Battle Ram, Giant Skeleton, Mother Witch, Royal Ghost, Vines, Wizard, Zappies</v>
      </c>
      <c r="AH3429" s="5" t="str">
        <f aca="false">IF(AD3429=AF3429,AA3429,IF(AA3429="Win","Loss",IF(AA3429="Loss","Win","Draw")))</f>
        <v>Win</v>
      </c>
      <c r="AI3429" s="5" t="s">
        <v>297</v>
      </c>
    </row>
    <row r="3430" customFormat="false" ht="15" hidden="false" customHeight="true" outlineLevel="0" collapsed="false">
      <c r="A3430" s="5" t="s">
        <v>7052</v>
      </c>
      <c r="B3430" s="5" t="n">
        <v>2</v>
      </c>
      <c r="C3430" s="5" t="s">
        <v>895</v>
      </c>
      <c r="D3430" s="5" t="s">
        <v>896</v>
      </c>
      <c r="E3430" s="5" t="s">
        <v>2185</v>
      </c>
      <c r="F3430" s="5" t="s">
        <v>2186</v>
      </c>
      <c r="G3430" s="5" t="s">
        <v>7054</v>
      </c>
      <c r="H3430" s="5" t="s">
        <v>81</v>
      </c>
      <c r="I3430" s="5" t="s">
        <v>201</v>
      </c>
      <c r="J3430" s="5" t="s">
        <v>202</v>
      </c>
      <c r="K3430" s="5" t="s">
        <v>233</v>
      </c>
      <c r="L3430" s="5" t="s">
        <v>157</v>
      </c>
      <c r="M3430" s="5" t="s">
        <v>111</v>
      </c>
      <c r="N3430" s="5" t="s">
        <v>88</v>
      </c>
      <c r="O3430" s="5" t="s">
        <v>234</v>
      </c>
      <c r="P3430" s="5" t="s">
        <v>204</v>
      </c>
      <c r="Q3430" s="5" t="s">
        <v>177</v>
      </c>
      <c r="R3430" s="5" t="s">
        <v>563</v>
      </c>
      <c r="S3430" s="5" t="s">
        <v>448</v>
      </c>
      <c r="T3430" s="5" t="s">
        <v>188</v>
      </c>
      <c r="U3430" s="5" t="s">
        <v>215</v>
      </c>
      <c r="V3430" s="5" t="s">
        <v>86</v>
      </c>
      <c r="W3430" s="5" t="s">
        <v>93</v>
      </c>
      <c r="X3430" s="5" t="s">
        <v>89</v>
      </c>
      <c r="Y3430" s="5" t="n">
        <v>1</v>
      </c>
      <c r="Z3430" s="5" t="n">
        <v>0</v>
      </c>
      <c r="AA3430" s="5" t="str">
        <f aca="false">IF(Y3430&gt;Z3430,"Win",IF(Y3430&lt;Z3430,"Loss","Draw"))</f>
        <v>Win</v>
      </c>
      <c r="AB3430" s="5" t="s">
        <v>98</v>
      </c>
      <c r="AC3430" s="5" t="s">
        <v>99</v>
      </c>
      <c r="AD3430" s="5" t="s">
        <v>380</v>
      </c>
      <c r="AE3430" s="5" t="s">
        <v>7055</v>
      </c>
      <c r="AF3430" s="5" t="str">
        <f aca="false">IF(AD3430&lt;AE3430,AD3430,AE3430)</f>
        <v>Bats, Berserker, Bomb Tower, Fire Spirit, Magic Archer, Miner, Royal Delivery, Wall Breakers</v>
      </c>
      <c r="AG3430" s="5" t="str">
        <f aca="false">IF(AD3430&lt;AE3430,AE3430,AD3430)</f>
        <v>Fireball, Fisherman, Royal Giant, Skeleton Dragons, Skeleton King, The Log, Tombstone, Witch</v>
      </c>
      <c r="AH3430" s="5" t="str">
        <f aca="false">IF(AD3430=AF3430,AA3430,IF(AA3430="Win","Loss",IF(AA3430="Loss","Win","Draw")))</f>
        <v>Win</v>
      </c>
      <c r="AI3430" s="5" t="s">
        <v>297</v>
      </c>
    </row>
    <row r="3431" customFormat="false" ht="15" hidden="false" customHeight="true" outlineLevel="0" collapsed="false">
      <c r="A3431" s="5" t="s">
        <v>7052</v>
      </c>
      <c r="B3431" s="5" t="n">
        <v>3</v>
      </c>
      <c r="C3431" s="5" t="s">
        <v>895</v>
      </c>
      <c r="D3431" s="5" t="s">
        <v>896</v>
      </c>
      <c r="E3431" s="5" t="s">
        <v>2185</v>
      </c>
      <c r="F3431" s="5" t="s">
        <v>2186</v>
      </c>
      <c r="G3431" s="5" t="s">
        <v>7056</v>
      </c>
      <c r="H3431" s="5" t="s">
        <v>163</v>
      </c>
      <c r="I3431" s="5" t="s">
        <v>127</v>
      </c>
      <c r="J3431" s="5" t="s">
        <v>83</v>
      </c>
      <c r="K3431" s="5" t="s">
        <v>141</v>
      </c>
      <c r="L3431" s="5" t="s">
        <v>142</v>
      </c>
      <c r="M3431" s="5" t="s">
        <v>257</v>
      </c>
      <c r="N3431" s="5" t="s">
        <v>143</v>
      </c>
      <c r="O3431" s="5" t="s">
        <v>124</v>
      </c>
      <c r="P3431" s="5" t="s">
        <v>130</v>
      </c>
      <c r="Q3431" s="5" t="s">
        <v>82</v>
      </c>
      <c r="R3431" s="5" t="s">
        <v>202</v>
      </c>
      <c r="S3431" s="5" t="s">
        <v>87</v>
      </c>
      <c r="T3431" s="5" t="s">
        <v>108</v>
      </c>
      <c r="U3431" s="5" t="s">
        <v>150</v>
      </c>
      <c r="V3431" s="5" t="s">
        <v>126</v>
      </c>
      <c r="W3431" s="5" t="s">
        <v>85</v>
      </c>
      <c r="X3431" s="5" t="s">
        <v>204</v>
      </c>
      <c r="Y3431" s="5" t="n">
        <v>0</v>
      </c>
      <c r="Z3431" s="5" t="n">
        <v>3</v>
      </c>
      <c r="AA3431" s="5" t="str">
        <f aca="false">IF(Y3431&gt;Z3431,"Win",IF(Y3431&lt;Z3431,"Loss","Draw"))</f>
        <v>Loss</v>
      </c>
      <c r="AB3431" s="5" t="s">
        <v>98</v>
      </c>
      <c r="AC3431" s="5" t="s">
        <v>99</v>
      </c>
      <c r="AD3431" s="5" t="s">
        <v>7057</v>
      </c>
      <c r="AE3431" s="5" t="s">
        <v>7058</v>
      </c>
      <c r="AF3431" s="5" t="str">
        <f aca="false">IF(AD3431&lt;AE3431,AD3431,AE3431)</f>
        <v>Arrows, Battle Ram, Heal Spirit, Hunter, Lumberjack, Monk, Royal Ghost, Three Musketeers</v>
      </c>
      <c r="AG3431" s="5" t="str">
        <f aca="false">IF(AD3431&lt;AE3431,AE3431,AD3431)</f>
        <v>Dark Prince, Electro Spirit, Lightning, Magic Archer, Royal Delivery, Royal Hogs, Skeletons, Tesla</v>
      </c>
      <c r="AH3431" s="5" t="str">
        <f aca="false">IF(AD3431=AF3431,AA3431,IF(AA3431="Win","Loss",IF(AA3431="Loss","Win","Draw")))</f>
        <v>Loss</v>
      </c>
      <c r="AI3431" s="5" t="s">
        <v>297</v>
      </c>
    </row>
    <row r="3432" customFormat="false" ht="15" hidden="false" customHeight="true" outlineLevel="0" collapsed="false">
      <c r="A3432" s="7" t="s">
        <v>7059</v>
      </c>
      <c r="B3432" s="7" t="n">
        <v>1</v>
      </c>
      <c r="C3432" s="7" t="s">
        <v>895</v>
      </c>
      <c r="D3432" s="7" t="s">
        <v>896</v>
      </c>
      <c r="E3432" s="7" t="s">
        <v>2185</v>
      </c>
      <c r="F3432" s="7" t="s">
        <v>2186</v>
      </c>
      <c r="G3432" s="7" t="s">
        <v>7060</v>
      </c>
      <c r="H3432" s="7" t="s">
        <v>81</v>
      </c>
      <c r="I3432" s="7" t="s">
        <v>152</v>
      </c>
      <c r="J3432" s="7" t="s">
        <v>128</v>
      </c>
      <c r="K3432" s="7" t="s">
        <v>107</v>
      </c>
      <c r="L3432" s="7" t="s">
        <v>306</v>
      </c>
      <c r="M3432" s="7" t="s">
        <v>85</v>
      </c>
      <c r="N3432" s="7" t="s">
        <v>307</v>
      </c>
      <c r="O3432" s="7" t="s">
        <v>187</v>
      </c>
      <c r="P3432" s="7" t="s">
        <v>95</v>
      </c>
      <c r="Q3432" s="7" t="s">
        <v>82</v>
      </c>
      <c r="R3432" s="7" t="s">
        <v>202</v>
      </c>
      <c r="S3432" s="7" t="s">
        <v>87</v>
      </c>
      <c r="T3432" s="7" t="s">
        <v>108</v>
      </c>
      <c r="U3432" s="7" t="s">
        <v>150</v>
      </c>
      <c r="V3432" s="7" t="s">
        <v>126</v>
      </c>
      <c r="W3432" s="7" t="s">
        <v>85</v>
      </c>
      <c r="X3432" s="7" t="s">
        <v>89</v>
      </c>
      <c r="Y3432" s="7" t="n">
        <v>0</v>
      </c>
      <c r="Z3432" s="7" t="n">
        <v>1</v>
      </c>
      <c r="AA3432" s="7" t="str">
        <f aca="false">IF(Y3432&gt;Z3432,"Win",IF(Y3432&lt;Z3432,"Loss","Draw"))</f>
        <v>Loss</v>
      </c>
      <c r="AB3432" s="7" t="s">
        <v>99</v>
      </c>
      <c r="AC3432" s="7" t="s">
        <v>99</v>
      </c>
      <c r="AD3432" s="7" t="s">
        <v>603</v>
      </c>
      <c r="AE3432" s="7" t="s">
        <v>4062</v>
      </c>
      <c r="AF3432" s="7" t="str">
        <f aca="false">IF(AD3432&lt;AE3432,AD3432,AE3432)</f>
        <v>Baby Dragon, Barbarian Barrel, Goblin Cage, Golden Knight, Golem, Ice Wizard, Lightning, Tornado</v>
      </c>
      <c r="AG3432" s="7" t="str">
        <f aca="false">IF(AD3432&lt;AE3432,AE3432,AD3432)</f>
        <v>Dark Prince, Electro Spirit, Lightning, Magic Archer, Royal Hogs, Skeletons, Tesla, The Log</v>
      </c>
      <c r="AH3432" s="7" t="str">
        <f aca="false">IF(AD3432=AF3432,AA3432,IF(AA3432="Win","Loss",IF(AA3432="Loss","Win","Draw")))</f>
        <v>Loss</v>
      </c>
      <c r="AI3432" s="7" t="s">
        <v>297</v>
      </c>
    </row>
    <row r="3433" customFormat="false" ht="15" hidden="false" customHeight="true" outlineLevel="0" collapsed="false">
      <c r="A3433" s="7" t="s">
        <v>7059</v>
      </c>
      <c r="B3433" s="7" t="n">
        <v>2</v>
      </c>
      <c r="C3433" s="7" t="s">
        <v>895</v>
      </c>
      <c r="D3433" s="7" t="s">
        <v>896</v>
      </c>
      <c r="E3433" s="7" t="s">
        <v>2185</v>
      </c>
      <c r="F3433" s="7" t="s">
        <v>2186</v>
      </c>
      <c r="G3433" s="7" t="s">
        <v>7061</v>
      </c>
      <c r="H3433" s="7" t="s">
        <v>81</v>
      </c>
      <c r="I3433" s="7" t="s">
        <v>219</v>
      </c>
      <c r="J3433" s="7" t="s">
        <v>83</v>
      </c>
      <c r="K3433" s="7" t="s">
        <v>153</v>
      </c>
      <c r="L3433" s="7" t="s">
        <v>150</v>
      </c>
      <c r="M3433" s="7" t="s">
        <v>164</v>
      </c>
      <c r="N3433" s="7" t="s">
        <v>89</v>
      </c>
      <c r="O3433" s="7" t="s">
        <v>126</v>
      </c>
      <c r="P3433" s="7" t="s">
        <v>165</v>
      </c>
      <c r="Q3433" s="7" t="s">
        <v>129</v>
      </c>
      <c r="R3433" s="7" t="s">
        <v>128</v>
      </c>
      <c r="S3433" s="7" t="s">
        <v>127</v>
      </c>
      <c r="T3433" s="7" t="s">
        <v>93</v>
      </c>
      <c r="U3433" s="7" t="s">
        <v>133</v>
      </c>
      <c r="V3433" s="7" t="s">
        <v>132</v>
      </c>
      <c r="W3433" s="7" t="s">
        <v>95</v>
      </c>
      <c r="X3433" s="7" t="s">
        <v>124</v>
      </c>
      <c r="Y3433" s="7" t="n">
        <v>1</v>
      </c>
      <c r="Z3433" s="7" t="n">
        <v>0</v>
      </c>
      <c r="AA3433" s="7" t="str">
        <f aca="false">IF(Y3433&gt;Z3433,"Win",IF(Y3433&lt;Z3433,"Loss","Draw"))</f>
        <v>Win</v>
      </c>
      <c r="AB3433" s="7" t="s">
        <v>99</v>
      </c>
      <c r="AC3433" s="7" t="s">
        <v>99</v>
      </c>
      <c r="AD3433" s="7" t="s">
        <v>7035</v>
      </c>
      <c r="AE3433" s="7" t="s">
        <v>7062</v>
      </c>
      <c r="AF3433" s="7" t="str">
        <f aca="false">IF(AD3433&lt;AE3433,AD3433,AE3433)</f>
        <v>Barbarian Barrel, Battle Ram, Electro Wizard, Fireball, Golden Knight, Mega Knight, Mother Witch, Royal Ghost</v>
      </c>
      <c r="AG3433" s="7" t="str">
        <f aca="false">IF(AD3433&lt;AE3433,AE3433,AD3433)</f>
        <v>Cannon, Earthquake, Electro Spirit, Hog Rider, Monk, Skeletons, The Log, Wizard</v>
      </c>
      <c r="AH3433" s="7" t="str">
        <f aca="false">IF(AD3433=AF3433,AA3433,IF(AA3433="Win","Loss",IF(AA3433="Loss","Win","Draw")))</f>
        <v>Loss</v>
      </c>
      <c r="AI3433" s="7" t="s">
        <v>297</v>
      </c>
    </row>
    <row r="3434" customFormat="false" ht="15" hidden="false" customHeight="true" outlineLevel="0" collapsed="false">
      <c r="A3434" s="7" t="s">
        <v>7059</v>
      </c>
      <c r="B3434" s="7" t="n">
        <v>3</v>
      </c>
      <c r="C3434" s="7" t="s">
        <v>895</v>
      </c>
      <c r="D3434" s="7" t="s">
        <v>896</v>
      </c>
      <c r="E3434" s="7" t="s">
        <v>2185</v>
      </c>
      <c r="F3434" s="7" t="s">
        <v>2186</v>
      </c>
      <c r="G3434" s="7" t="s">
        <v>7063</v>
      </c>
      <c r="H3434" s="7" t="s">
        <v>81</v>
      </c>
      <c r="I3434" s="7" t="s">
        <v>159</v>
      </c>
      <c r="J3434" s="7" t="s">
        <v>108</v>
      </c>
      <c r="K3434" s="7" t="s">
        <v>203</v>
      </c>
      <c r="L3434" s="7" t="s">
        <v>118</v>
      </c>
      <c r="M3434" s="7" t="s">
        <v>204</v>
      </c>
      <c r="N3434" s="7" t="s">
        <v>87</v>
      </c>
      <c r="O3434" s="7" t="s">
        <v>157</v>
      </c>
      <c r="P3434" s="7" t="s">
        <v>201</v>
      </c>
      <c r="Q3434" s="7" t="s">
        <v>114</v>
      </c>
      <c r="R3434" s="7" t="s">
        <v>91</v>
      </c>
      <c r="S3434" s="7" t="s">
        <v>185</v>
      </c>
      <c r="T3434" s="7" t="s">
        <v>187</v>
      </c>
      <c r="U3434" s="7" t="s">
        <v>116</v>
      </c>
      <c r="V3434" s="7" t="s">
        <v>137</v>
      </c>
      <c r="W3434" s="7" t="s">
        <v>234</v>
      </c>
      <c r="X3434" s="7" t="s">
        <v>208</v>
      </c>
      <c r="Y3434" s="7" t="n">
        <v>1</v>
      </c>
      <c r="Z3434" s="7" t="n">
        <v>0</v>
      </c>
      <c r="AA3434" s="7" t="str">
        <f aca="false">IF(Y3434&gt;Z3434,"Win",IF(Y3434&lt;Z3434,"Loss","Draw"))</f>
        <v>Win</v>
      </c>
      <c r="AB3434" s="7" t="s">
        <v>99</v>
      </c>
      <c r="AC3434" s="7" t="s">
        <v>99</v>
      </c>
      <c r="AD3434" s="7" t="s">
        <v>7064</v>
      </c>
      <c r="AE3434" s="7" t="s">
        <v>7065</v>
      </c>
      <c r="AF3434" s="7" t="str">
        <f aca="false">IF(AD3434&lt;AE3434,AD3434,AE3434)</f>
        <v>Bomb Tower, Executioner, Giant Snowball, Goblin Drill, Goblins, Poison, Tornado, Valkyrie</v>
      </c>
      <c r="AG3434" s="7" t="str">
        <f aca="false">IF(AD3434&lt;AE3434,AE3434,AD3434)</f>
        <v>Dark Prince, Dart Goblin, Fire Spirit, Goblin Barrel, Ice Spirit, Royal Delivery, Tesla, Wall Breakers</v>
      </c>
      <c r="AH3434" s="7" t="str">
        <f aca="false">IF(AD3434=AF3434,AA3434,IF(AA3434="Win","Loss",IF(AA3434="Loss","Win","Draw")))</f>
        <v>Loss</v>
      </c>
      <c r="AI3434" s="7" t="s">
        <v>297</v>
      </c>
    </row>
    <row r="3435" customFormat="false" ht="15" hidden="false" customHeight="true" outlineLevel="0" collapsed="false">
      <c r="A3435" s="7" t="s">
        <v>7066</v>
      </c>
      <c r="B3435" s="7" t="n">
        <v>1</v>
      </c>
      <c r="C3435" s="7" t="s">
        <v>895</v>
      </c>
      <c r="D3435" s="7" t="s">
        <v>896</v>
      </c>
      <c r="E3435" s="7" t="s">
        <v>2185</v>
      </c>
      <c r="F3435" s="7" t="s">
        <v>2186</v>
      </c>
      <c r="G3435" s="7" t="s">
        <v>7067</v>
      </c>
      <c r="H3435" s="7" t="s">
        <v>81</v>
      </c>
      <c r="I3435" s="7" t="s">
        <v>159</v>
      </c>
      <c r="J3435" s="7" t="s">
        <v>108</v>
      </c>
      <c r="K3435" s="7" t="s">
        <v>203</v>
      </c>
      <c r="L3435" s="7" t="s">
        <v>118</v>
      </c>
      <c r="M3435" s="7" t="s">
        <v>204</v>
      </c>
      <c r="N3435" s="7" t="s">
        <v>87</v>
      </c>
      <c r="O3435" s="7" t="s">
        <v>157</v>
      </c>
      <c r="P3435" s="7" t="s">
        <v>201</v>
      </c>
      <c r="Q3435" s="7" t="s">
        <v>114</v>
      </c>
      <c r="R3435" s="7" t="s">
        <v>91</v>
      </c>
      <c r="S3435" s="7" t="s">
        <v>185</v>
      </c>
      <c r="T3435" s="7" t="s">
        <v>187</v>
      </c>
      <c r="U3435" s="7" t="s">
        <v>116</v>
      </c>
      <c r="V3435" s="7" t="s">
        <v>137</v>
      </c>
      <c r="W3435" s="7" t="s">
        <v>234</v>
      </c>
      <c r="X3435" s="7" t="s">
        <v>208</v>
      </c>
      <c r="Y3435" s="7" t="n">
        <v>1</v>
      </c>
      <c r="Z3435" s="7" t="n">
        <v>0</v>
      </c>
      <c r="AA3435" s="7" t="str">
        <f aca="false">IF(Y3435&gt;Z3435,"Win",IF(Y3435&lt;Z3435,"Loss","Draw"))</f>
        <v>Win</v>
      </c>
      <c r="AB3435" s="7" t="s">
        <v>99</v>
      </c>
      <c r="AC3435" s="7" t="s">
        <v>99</v>
      </c>
      <c r="AD3435" s="7" t="s">
        <v>7064</v>
      </c>
      <c r="AE3435" s="7" t="s">
        <v>7065</v>
      </c>
      <c r="AF3435" s="7" t="str">
        <f aca="false">IF(AD3435&lt;AE3435,AD3435,AE3435)</f>
        <v>Bomb Tower, Executioner, Giant Snowball, Goblin Drill, Goblins, Poison, Tornado, Valkyrie</v>
      </c>
      <c r="AG3435" s="7" t="str">
        <f aca="false">IF(AD3435&lt;AE3435,AE3435,AD3435)</f>
        <v>Dark Prince, Dart Goblin, Fire Spirit, Goblin Barrel, Ice Spirit, Royal Delivery, Tesla, Wall Breakers</v>
      </c>
      <c r="AH3435" s="7" t="str">
        <f aca="false">IF(AD3435=AF3435,AA3435,IF(AA3435="Win","Loss",IF(AA3435="Loss","Win","Draw")))</f>
        <v>Loss</v>
      </c>
      <c r="AI3435" s="7" t="s">
        <v>297</v>
      </c>
    </row>
    <row r="3436" customFormat="false" ht="15" hidden="false" customHeight="true" outlineLevel="0" collapsed="false">
      <c r="A3436" s="7" t="s">
        <v>7066</v>
      </c>
      <c r="B3436" s="7" t="n">
        <v>2</v>
      </c>
      <c r="C3436" s="7" t="s">
        <v>895</v>
      </c>
      <c r="D3436" s="7" t="s">
        <v>896</v>
      </c>
      <c r="E3436" s="7" t="s">
        <v>2185</v>
      </c>
      <c r="F3436" s="7" t="s">
        <v>2186</v>
      </c>
      <c r="G3436" s="7" t="s">
        <v>7068</v>
      </c>
      <c r="H3436" s="7" t="s">
        <v>81</v>
      </c>
      <c r="I3436" s="7" t="s">
        <v>82</v>
      </c>
      <c r="J3436" s="7" t="s">
        <v>151</v>
      </c>
      <c r="K3436" s="7" t="s">
        <v>152</v>
      </c>
      <c r="L3436" s="7" t="s">
        <v>85</v>
      </c>
      <c r="M3436" s="7" t="s">
        <v>126</v>
      </c>
      <c r="N3436" s="7" t="s">
        <v>150</v>
      </c>
      <c r="O3436" s="7" t="s">
        <v>89</v>
      </c>
      <c r="P3436" s="7" t="s">
        <v>153</v>
      </c>
      <c r="Q3436" s="7" t="s">
        <v>152</v>
      </c>
      <c r="R3436" s="7" t="s">
        <v>158</v>
      </c>
      <c r="S3436" s="7" t="s">
        <v>128</v>
      </c>
      <c r="T3436" s="7" t="s">
        <v>85</v>
      </c>
      <c r="U3436" s="7" t="s">
        <v>387</v>
      </c>
      <c r="V3436" s="7" t="s">
        <v>187</v>
      </c>
      <c r="W3436" s="7" t="s">
        <v>119</v>
      </c>
      <c r="X3436" s="7" t="s">
        <v>95</v>
      </c>
      <c r="Y3436" s="7" t="n">
        <v>0</v>
      </c>
      <c r="Z3436" s="7" t="n">
        <v>1</v>
      </c>
      <c r="AA3436" s="7" t="str">
        <f aca="false">IF(Y3436&gt;Z3436,"Win",IF(Y3436&lt;Z3436,"Loss","Draw"))</f>
        <v>Loss</v>
      </c>
      <c r="AB3436" s="7" t="s">
        <v>99</v>
      </c>
      <c r="AC3436" s="7" t="s">
        <v>99</v>
      </c>
      <c r="AD3436" s="7" t="s">
        <v>155</v>
      </c>
      <c r="AE3436" s="7" t="s">
        <v>7069</v>
      </c>
      <c r="AF3436" s="7" t="str">
        <f aca="false">IF(AD3436&lt;AE3436,AD3436,AE3436)</f>
        <v>Baby Dragon, Barbarian Barrel, Bowler, Electro Giant, Goblin Hut, Golden Knight, Lightning, Tornado</v>
      </c>
      <c r="AG3436" s="7" t="str">
        <f aca="false">IF(AD3436&lt;AE3436,AE3436,AD3436)</f>
        <v>Baby Dragon, Cannon, Electro Spirit, Lightning, Mighty Miner, Royal Hogs, Skeletons, The Log</v>
      </c>
      <c r="AH3436" s="7" t="str">
        <f aca="false">IF(AD3436=AF3436,AA3436,IF(AA3436="Win","Loss",IF(AA3436="Loss","Win","Draw")))</f>
        <v>Win</v>
      </c>
      <c r="AI3436" s="7" t="s">
        <v>297</v>
      </c>
    </row>
    <row r="3437" customFormat="false" ht="15" hidden="false" customHeight="true" outlineLevel="0" collapsed="false">
      <c r="A3437" s="7" t="s">
        <v>7066</v>
      </c>
      <c r="B3437" s="7" t="n">
        <v>3</v>
      </c>
      <c r="C3437" s="7" t="s">
        <v>895</v>
      </c>
      <c r="D3437" s="7" t="s">
        <v>896</v>
      </c>
      <c r="E3437" s="7" t="s">
        <v>2185</v>
      </c>
      <c r="F3437" s="7" t="s">
        <v>2186</v>
      </c>
      <c r="G3437" s="7" t="s">
        <v>7070</v>
      </c>
      <c r="H3437" s="7" t="s">
        <v>81</v>
      </c>
      <c r="I3437" s="7" t="s">
        <v>185</v>
      </c>
      <c r="J3437" s="7" t="s">
        <v>186</v>
      </c>
      <c r="K3437" s="7" t="s">
        <v>109</v>
      </c>
      <c r="L3437" s="7" t="s">
        <v>117</v>
      </c>
      <c r="M3437" s="7" t="s">
        <v>111</v>
      </c>
      <c r="N3437" s="7" t="s">
        <v>187</v>
      </c>
      <c r="O3437" s="7" t="s">
        <v>234</v>
      </c>
      <c r="P3437" s="7" t="s">
        <v>193</v>
      </c>
      <c r="Q3437" s="7" t="s">
        <v>159</v>
      </c>
      <c r="R3437" s="7" t="s">
        <v>108</v>
      </c>
      <c r="S3437" s="7" t="s">
        <v>203</v>
      </c>
      <c r="T3437" s="7" t="s">
        <v>209</v>
      </c>
      <c r="U3437" s="7" t="s">
        <v>118</v>
      </c>
      <c r="V3437" s="7" t="s">
        <v>204</v>
      </c>
      <c r="W3437" s="7" t="s">
        <v>126</v>
      </c>
      <c r="X3437" s="7" t="s">
        <v>249</v>
      </c>
      <c r="Y3437" s="7" t="n">
        <v>1</v>
      </c>
      <c r="Z3437" s="7" t="n">
        <v>0</v>
      </c>
      <c r="AA3437" s="7" t="str">
        <f aca="false">IF(Y3437&gt;Z3437,"Win",IF(Y3437&lt;Z3437,"Loss","Draw"))</f>
        <v>Win</v>
      </c>
      <c r="AB3437" s="7" t="s">
        <v>99</v>
      </c>
      <c r="AC3437" s="7" t="s">
        <v>99</v>
      </c>
      <c r="AD3437" s="7" t="s">
        <v>1412</v>
      </c>
      <c r="AE3437" s="7" t="s">
        <v>7071</v>
      </c>
      <c r="AF3437" s="7" t="str">
        <f aca="false">IF(AD3437&lt;AE3437,AD3437,AE3437)</f>
        <v>Balloon, Bomb Tower, Executioner, Giant Skeleton, Guards, Miner, Tornado, Zap</v>
      </c>
      <c r="AG3437" s="7" t="str">
        <f aca="false">IF(AD3437&lt;AE3437,AE3437,AD3437)</f>
        <v>Dark Prince, Dart Goblin, Goblin Barrel, Ice Spirit, Inferno Tower, Rocket, Royal Delivery, Skeletons</v>
      </c>
      <c r="AH3437" s="7" t="str">
        <f aca="false">IF(AD3437=AF3437,AA3437,IF(AA3437="Win","Loss",IF(AA3437="Loss","Win","Draw")))</f>
        <v>Win</v>
      </c>
      <c r="AI3437" s="7" t="s">
        <v>297</v>
      </c>
    </row>
    <row r="3438" customFormat="false" ht="15" hidden="false" customHeight="true" outlineLevel="0" collapsed="false">
      <c r="A3438" s="7" t="s">
        <v>7072</v>
      </c>
      <c r="B3438" s="7" t="n">
        <v>1</v>
      </c>
      <c r="C3438" s="7" t="s">
        <v>895</v>
      </c>
      <c r="D3438" s="7" t="s">
        <v>896</v>
      </c>
      <c r="E3438" s="7" t="s">
        <v>2185</v>
      </c>
      <c r="F3438" s="7" t="s">
        <v>2186</v>
      </c>
      <c r="G3438" s="7" t="s">
        <v>7073</v>
      </c>
      <c r="H3438" s="7" t="s">
        <v>81</v>
      </c>
      <c r="I3438" s="7" t="s">
        <v>137</v>
      </c>
      <c r="J3438" s="7" t="s">
        <v>91</v>
      </c>
      <c r="K3438" s="7" t="s">
        <v>114</v>
      </c>
      <c r="L3438" s="7" t="s">
        <v>242</v>
      </c>
      <c r="M3438" s="7" t="s">
        <v>157</v>
      </c>
      <c r="N3438" s="7" t="s">
        <v>87</v>
      </c>
      <c r="O3438" s="7" t="s">
        <v>116</v>
      </c>
      <c r="P3438" s="7" t="s">
        <v>97</v>
      </c>
      <c r="Q3438" s="7" t="s">
        <v>84</v>
      </c>
      <c r="R3438" s="7" t="s">
        <v>91</v>
      </c>
      <c r="S3438" s="7" t="s">
        <v>114</v>
      </c>
      <c r="T3438" s="7" t="s">
        <v>138</v>
      </c>
      <c r="U3438" s="7" t="s">
        <v>87</v>
      </c>
      <c r="V3438" s="7" t="s">
        <v>115</v>
      </c>
      <c r="W3438" s="7" t="s">
        <v>97</v>
      </c>
      <c r="X3438" s="7" t="s">
        <v>116</v>
      </c>
      <c r="Y3438" s="7" t="n">
        <v>1</v>
      </c>
      <c r="Z3438" s="7" t="n">
        <v>0</v>
      </c>
      <c r="AA3438" s="7" t="str">
        <f aca="false">IF(Y3438&gt;Z3438,"Win",IF(Y3438&lt;Z3438,"Loss","Draw"))</f>
        <v>Win</v>
      </c>
      <c r="AB3438" s="7" t="s">
        <v>99</v>
      </c>
      <c r="AC3438" s="7" t="s">
        <v>99</v>
      </c>
      <c r="AD3438" s="7" t="s">
        <v>321</v>
      </c>
      <c r="AE3438" s="7" t="s">
        <v>7074</v>
      </c>
      <c r="AF3438" s="7" t="str">
        <f aca="false">IF(AD3438&lt;AE3438,AD3438,AE3438)</f>
        <v>Archers, Giant Snowball, Goblin Demolisher, Goblins, Graveyard, Poison, Ronin, Tesla</v>
      </c>
      <c r="AG3438" s="7" t="str">
        <f aca="false">IF(AD3438&lt;AE3438,AE3438,AD3438)</f>
        <v>Bomber, Fire Spirit, Giant Snowball, Goblin Drill, Goblins, Poison, Ronin, Tesla</v>
      </c>
      <c r="AH3438" s="7" t="str">
        <f aca="false">IF(AD3438=AF3438,AA3438,IF(AA3438="Win","Loss",IF(AA3438="Loss","Win","Draw")))</f>
        <v>Loss</v>
      </c>
      <c r="AI3438" s="7" t="s">
        <v>297</v>
      </c>
    </row>
    <row r="3439" customFormat="false" ht="15" hidden="false" customHeight="true" outlineLevel="0" collapsed="false">
      <c r="A3439" s="7" t="s">
        <v>7072</v>
      </c>
      <c r="B3439" s="7" t="n">
        <v>2</v>
      </c>
      <c r="C3439" s="7" t="s">
        <v>895</v>
      </c>
      <c r="D3439" s="7" t="s">
        <v>896</v>
      </c>
      <c r="E3439" s="7" t="s">
        <v>2185</v>
      </c>
      <c r="F3439" s="7" t="s">
        <v>2186</v>
      </c>
      <c r="G3439" s="7" t="s">
        <v>7075</v>
      </c>
      <c r="H3439" s="7" t="s">
        <v>81</v>
      </c>
      <c r="I3439" s="7" t="s">
        <v>141</v>
      </c>
      <c r="J3439" s="7" t="s">
        <v>95</v>
      </c>
      <c r="K3439" s="7" t="s">
        <v>107</v>
      </c>
      <c r="L3439" s="7" t="s">
        <v>177</v>
      </c>
      <c r="M3439" s="7" t="s">
        <v>178</v>
      </c>
      <c r="N3439" s="7" t="s">
        <v>93</v>
      </c>
      <c r="O3439" s="7" t="s">
        <v>150</v>
      </c>
      <c r="P3439" s="7" t="s">
        <v>143</v>
      </c>
      <c r="Q3439" s="7" t="s">
        <v>129</v>
      </c>
      <c r="R3439" s="7" t="s">
        <v>128</v>
      </c>
      <c r="S3439" s="7" t="s">
        <v>127</v>
      </c>
      <c r="T3439" s="7" t="s">
        <v>97</v>
      </c>
      <c r="U3439" s="7" t="s">
        <v>133</v>
      </c>
      <c r="V3439" s="7" t="s">
        <v>173</v>
      </c>
      <c r="W3439" s="7" t="s">
        <v>124</v>
      </c>
      <c r="X3439" s="7" t="s">
        <v>130</v>
      </c>
      <c r="Y3439" s="7" t="n">
        <v>1</v>
      </c>
      <c r="Z3439" s="7" t="n">
        <v>0</v>
      </c>
      <c r="AA3439" s="7" t="str">
        <f aca="false">IF(Y3439&gt;Z3439,"Win",IF(Y3439&lt;Z3439,"Loss","Draw"))</f>
        <v>Win</v>
      </c>
      <c r="AB3439" s="7" t="s">
        <v>99</v>
      </c>
      <c r="AC3439" s="7" t="s">
        <v>99</v>
      </c>
      <c r="AD3439" s="7" t="s">
        <v>180</v>
      </c>
      <c r="AE3439" s="7" t="s">
        <v>1091</v>
      </c>
      <c r="AF3439" s="7" t="str">
        <f aca="false">IF(AD3439&lt;AE3439,AD3439,AE3439)</f>
        <v>Arrows, Battle Ram, Golden Knight, Mega Knight, Mother Witch, Ronin, Royal Ghost, Zappies</v>
      </c>
      <c r="AG3439" s="7" t="str">
        <f aca="false">IF(AD3439&lt;AE3439,AE3439,AD3439)</f>
        <v>Barbarian Barrel, Electro Spirit, Fireball, Goblin Cage, Heal Spirit, Lumberjack, Phoenix, Royal Giant</v>
      </c>
      <c r="AH3439" s="7" t="str">
        <f aca="false">IF(AD3439=AF3439,AA3439,IF(AA3439="Win","Loss",IF(AA3439="Loss","Win","Draw")))</f>
        <v>Loss</v>
      </c>
      <c r="AI3439" s="7" t="s">
        <v>297</v>
      </c>
    </row>
    <row r="3440" customFormat="false" ht="15" hidden="false" customHeight="true" outlineLevel="0" collapsed="false">
      <c r="A3440" s="7" t="s">
        <v>7076</v>
      </c>
      <c r="B3440" s="7" t="n">
        <v>1</v>
      </c>
      <c r="C3440" s="7" t="s">
        <v>895</v>
      </c>
      <c r="D3440" s="7" t="s">
        <v>896</v>
      </c>
      <c r="E3440" s="7" t="s">
        <v>2185</v>
      </c>
      <c r="F3440" s="7" t="s">
        <v>2186</v>
      </c>
      <c r="G3440" s="7" t="s">
        <v>7077</v>
      </c>
      <c r="H3440" s="7" t="s">
        <v>81</v>
      </c>
      <c r="I3440" s="7" t="s">
        <v>84</v>
      </c>
      <c r="J3440" s="7" t="s">
        <v>241</v>
      </c>
      <c r="K3440" s="7" t="s">
        <v>114</v>
      </c>
      <c r="L3440" s="7" t="s">
        <v>119</v>
      </c>
      <c r="M3440" s="7" t="s">
        <v>138</v>
      </c>
      <c r="N3440" s="7" t="s">
        <v>116</v>
      </c>
      <c r="O3440" s="7" t="s">
        <v>115</v>
      </c>
      <c r="P3440" s="7" t="s">
        <v>126</v>
      </c>
      <c r="Q3440" s="7" t="s">
        <v>203</v>
      </c>
      <c r="R3440" s="7" t="s">
        <v>202</v>
      </c>
      <c r="S3440" s="7" t="s">
        <v>201</v>
      </c>
      <c r="T3440" s="7" t="s">
        <v>88</v>
      </c>
      <c r="U3440" s="7" t="s">
        <v>234</v>
      </c>
      <c r="V3440" s="7" t="s">
        <v>204</v>
      </c>
      <c r="W3440" s="7" t="s">
        <v>157</v>
      </c>
      <c r="X3440" s="7" t="s">
        <v>118</v>
      </c>
      <c r="Y3440" s="7" t="n">
        <v>1</v>
      </c>
      <c r="Z3440" s="7" t="n">
        <v>0</v>
      </c>
      <c r="AA3440" s="7" t="str">
        <f aca="false">IF(Y3440&gt;Z3440,"Win",IF(Y3440&lt;Z3440,"Loss","Draw"))</f>
        <v>Win</v>
      </c>
      <c r="AB3440" s="7" t="s">
        <v>99</v>
      </c>
      <c r="AC3440" s="7" t="s">
        <v>99</v>
      </c>
      <c r="AD3440" s="7" t="s">
        <v>2122</v>
      </c>
      <c r="AE3440" s="7" t="s">
        <v>668</v>
      </c>
      <c r="AF3440" s="7" t="str">
        <f aca="false">IF(AD3440&lt;AE3440,AD3440,AE3440)</f>
        <v>Archers, Giant Snowball, Goblin Demolisher, Goblin Hut, Graveyard, Knight, Poison, Skeletons</v>
      </c>
      <c r="AG3440" s="7" t="str">
        <f aca="false">IF(AD3440&lt;AE3440,AE3440,AD3440)</f>
        <v>Berserker, Bomb Tower, Fire Spirit, Goblin Barrel, Ice Spirit, Magic Archer, Royal Delivery, Wall Breakers</v>
      </c>
      <c r="AH3440" s="7" t="str">
        <f aca="false">IF(AD3440=AF3440,AA3440,IF(AA3440="Win","Loss",IF(AA3440="Loss","Win","Draw")))</f>
        <v>Win</v>
      </c>
      <c r="AI3440" s="7" t="s">
        <v>297</v>
      </c>
    </row>
    <row r="3441" customFormat="false" ht="15" hidden="false" customHeight="true" outlineLevel="0" collapsed="false">
      <c r="A3441" s="7" t="s">
        <v>7076</v>
      </c>
      <c r="B3441" s="7" t="n">
        <v>2</v>
      </c>
      <c r="C3441" s="7" t="s">
        <v>895</v>
      </c>
      <c r="D3441" s="7" t="s">
        <v>896</v>
      </c>
      <c r="E3441" s="7" t="s">
        <v>2185</v>
      </c>
      <c r="F3441" s="7" t="s">
        <v>2186</v>
      </c>
      <c r="G3441" s="7" t="s">
        <v>7078</v>
      </c>
      <c r="H3441" s="7" t="s">
        <v>81</v>
      </c>
      <c r="I3441" s="7" t="s">
        <v>201</v>
      </c>
      <c r="J3441" s="7" t="s">
        <v>202</v>
      </c>
      <c r="K3441" s="7" t="s">
        <v>123</v>
      </c>
      <c r="L3441" s="7" t="s">
        <v>187</v>
      </c>
      <c r="M3441" s="7" t="s">
        <v>89</v>
      </c>
      <c r="N3441" s="7" t="s">
        <v>88</v>
      </c>
      <c r="O3441" s="7" t="s">
        <v>111</v>
      </c>
      <c r="P3441" s="7" t="s">
        <v>234</v>
      </c>
      <c r="Q3441" s="7" t="s">
        <v>152</v>
      </c>
      <c r="R3441" s="7" t="s">
        <v>108</v>
      </c>
      <c r="S3441" s="7" t="s">
        <v>114</v>
      </c>
      <c r="T3441" s="7" t="s">
        <v>778</v>
      </c>
      <c r="U3441" s="7" t="s">
        <v>132</v>
      </c>
      <c r="V3441" s="7" t="s">
        <v>85</v>
      </c>
      <c r="W3441" s="7" t="s">
        <v>95</v>
      </c>
      <c r="X3441" s="7" t="s">
        <v>223</v>
      </c>
      <c r="Y3441" s="7" t="n">
        <v>0</v>
      </c>
      <c r="Z3441" s="7" t="n">
        <v>1</v>
      </c>
      <c r="AA3441" s="7" t="str">
        <f aca="false">IF(Y3441&gt;Z3441,"Win",IF(Y3441&lt;Z3441,"Loss","Draw"))</f>
        <v>Loss</v>
      </c>
      <c r="AB3441" s="7" t="s">
        <v>99</v>
      </c>
      <c r="AC3441" s="7" t="s">
        <v>99</v>
      </c>
      <c r="AD3441" s="7" t="s">
        <v>1151</v>
      </c>
      <c r="AE3441" s="7" t="s">
        <v>7079</v>
      </c>
      <c r="AF3441" s="7" t="str">
        <f aca="false">IF(AD3441&lt;AE3441,AD3441,AE3441)</f>
        <v>Baby Dragon, Barbarian Barrel, Dark Prince, Electro Wizard, Giant Snowball, Lightning, P.E.K.K.A, Ram Rider</v>
      </c>
      <c r="AG3441" s="7" t="str">
        <f aca="false">IF(AD3441&lt;AE3441,AE3441,AD3441)</f>
        <v>Berserker, Bomb Tower, Goblinstein, Magic Archer, Miner, The Log, Tornado, Wall Breakers</v>
      </c>
      <c r="AH3441" s="7" t="str">
        <f aca="false">IF(AD3441=AF3441,AA3441,IF(AA3441="Win","Loss",IF(AA3441="Loss","Win","Draw")))</f>
        <v>Win</v>
      </c>
      <c r="AI3441" s="7" t="s">
        <v>297</v>
      </c>
    </row>
    <row r="3442" customFormat="false" ht="15" hidden="false" customHeight="true" outlineLevel="0" collapsed="false">
      <c r="A3442" s="5" t="s">
        <v>7080</v>
      </c>
      <c r="B3442" s="5" t="n">
        <v>1</v>
      </c>
      <c r="C3442" s="5" t="s">
        <v>895</v>
      </c>
      <c r="D3442" s="5" t="s">
        <v>896</v>
      </c>
      <c r="E3442" s="5" t="s">
        <v>726</v>
      </c>
      <c r="F3442" s="5" t="s">
        <v>727</v>
      </c>
      <c r="G3442" s="5" t="s">
        <v>1117</v>
      </c>
      <c r="H3442" s="5" t="s">
        <v>163</v>
      </c>
      <c r="I3442" s="5" t="s">
        <v>152</v>
      </c>
      <c r="J3442" s="5" t="s">
        <v>128</v>
      </c>
      <c r="K3442" s="5" t="s">
        <v>107</v>
      </c>
      <c r="L3442" s="5" t="s">
        <v>187</v>
      </c>
      <c r="M3442" s="5" t="s">
        <v>307</v>
      </c>
      <c r="N3442" s="5" t="s">
        <v>95</v>
      </c>
      <c r="O3442" s="5" t="s">
        <v>85</v>
      </c>
      <c r="P3442" s="5" t="s">
        <v>306</v>
      </c>
      <c r="Q3442" s="5" t="s">
        <v>418</v>
      </c>
      <c r="R3442" s="5" t="s">
        <v>186</v>
      </c>
      <c r="S3442" s="5" t="s">
        <v>284</v>
      </c>
      <c r="T3442" s="5" t="s">
        <v>96</v>
      </c>
      <c r="U3442" s="5" t="s">
        <v>242</v>
      </c>
      <c r="V3442" s="5" t="s">
        <v>110</v>
      </c>
      <c r="W3442" s="5" t="s">
        <v>130</v>
      </c>
      <c r="X3442" s="5" t="s">
        <v>114</v>
      </c>
      <c r="Y3442" s="5" t="n">
        <v>0</v>
      </c>
      <c r="Z3442" s="5" t="n">
        <v>2</v>
      </c>
      <c r="AA3442" s="5" t="str">
        <f aca="false">IF(Y3442&gt;Z3442,"Win",IF(Y3442&lt;Z3442,"Loss","Draw"))</f>
        <v>Loss</v>
      </c>
      <c r="AB3442" s="5" t="s">
        <v>98</v>
      </c>
      <c r="AC3442" s="5" t="s">
        <v>99</v>
      </c>
      <c r="AD3442" s="5" t="s">
        <v>603</v>
      </c>
      <c r="AE3442" s="5" t="s">
        <v>419</v>
      </c>
      <c r="AF3442" s="5" t="str">
        <f aca="false">IF(AD3442&lt;AE3442,AD3442,AE3442)</f>
        <v>Arrows, Balloon, Bomber, Giant Snowball, Inferno Dragon, Lava Hound, Minions, Skeleton Army</v>
      </c>
      <c r="AG3442" s="5" t="str">
        <f aca="false">IF(AD3442&lt;AE3442,AE3442,AD3442)</f>
        <v>Baby Dragon, Barbarian Barrel, Goblin Cage, Golden Knight, Golem, Ice Wizard, Lightning, Tornado</v>
      </c>
      <c r="AH3442" s="5" t="str">
        <f aca="false">IF(AD3442=AF3442,AA3442,IF(AA3442="Win","Loss",IF(AA3442="Loss","Win","Draw")))</f>
        <v>Win</v>
      </c>
      <c r="AI3442" s="5" t="s">
        <v>297</v>
      </c>
    </row>
    <row r="3443" customFormat="false" ht="15" hidden="false" customHeight="true" outlineLevel="0" collapsed="false">
      <c r="A3443" s="5" t="s">
        <v>7080</v>
      </c>
      <c r="B3443" s="5" t="n">
        <v>2</v>
      </c>
      <c r="C3443" s="5" t="s">
        <v>895</v>
      </c>
      <c r="D3443" s="5" t="s">
        <v>896</v>
      </c>
      <c r="E3443" s="5" t="s">
        <v>726</v>
      </c>
      <c r="F3443" s="5" t="s">
        <v>727</v>
      </c>
      <c r="G3443" s="5" t="s">
        <v>1118</v>
      </c>
      <c r="H3443" s="5" t="s">
        <v>81</v>
      </c>
      <c r="I3443" s="5" t="s">
        <v>113</v>
      </c>
      <c r="J3443" s="5" t="s">
        <v>140</v>
      </c>
      <c r="K3443" s="5" t="s">
        <v>87</v>
      </c>
      <c r="L3443" s="5" t="s">
        <v>116</v>
      </c>
      <c r="M3443" s="5" t="s">
        <v>115</v>
      </c>
      <c r="N3443" s="5" t="s">
        <v>193</v>
      </c>
      <c r="O3443" s="5" t="s">
        <v>118</v>
      </c>
      <c r="P3443" s="5" t="s">
        <v>204</v>
      </c>
      <c r="Q3443" s="5" t="s">
        <v>177</v>
      </c>
      <c r="R3443" s="5" t="s">
        <v>95</v>
      </c>
      <c r="S3443" s="5" t="s">
        <v>124</v>
      </c>
      <c r="T3443" s="5" t="s">
        <v>257</v>
      </c>
      <c r="U3443" s="5" t="s">
        <v>150</v>
      </c>
      <c r="V3443" s="5" t="s">
        <v>126</v>
      </c>
      <c r="W3443" s="5" t="s">
        <v>93</v>
      </c>
      <c r="X3443" s="5" t="s">
        <v>215</v>
      </c>
      <c r="Y3443" s="5" t="n">
        <v>0</v>
      </c>
      <c r="Z3443" s="5" t="n">
        <v>1</v>
      </c>
      <c r="AA3443" s="5" t="str">
        <f aca="false">IF(Y3443&gt;Z3443,"Win",IF(Y3443&lt;Z3443,"Loss","Draw"))</f>
        <v>Loss</v>
      </c>
      <c r="AB3443" s="5" t="s">
        <v>98</v>
      </c>
      <c r="AC3443" s="5" t="s">
        <v>99</v>
      </c>
      <c r="AD3443" s="5" t="s">
        <v>1119</v>
      </c>
      <c r="AE3443" s="5" t="s">
        <v>429</v>
      </c>
      <c r="AF3443" s="5" t="str">
        <f aca="false">IF(AD3443&lt;AE3443,AD3443,AE3443)</f>
        <v>Barbarian Barrel, Electro Spirit, Fireball, Fisherman, Hunter, Royal Ghost, Royal Giant, Skeletons</v>
      </c>
      <c r="AG3443" s="5" t="str">
        <f aca="false">IF(AD3443&lt;AE3443,AE3443,AD3443)</f>
        <v>Furnace, Graveyard, Guards, Ice Golem, Ice Spirit, Poison, Royal Delivery, Tesla</v>
      </c>
      <c r="AH3443" s="5" t="str">
        <f aca="false">IF(AD3443=AF3443,AA3443,IF(AA3443="Win","Loss",IF(AA3443="Loss","Win","Draw")))</f>
        <v>Win</v>
      </c>
      <c r="AI3443" s="5" t="s">
        <v>297</v>
      </c>
    </row>
    <row r="3444" customFormat="false" ht="15" hidden="false" customHeight="true" outlineLevel="0" collapsed="false">
      <c r="A3444" s="5" t="s">
        <v>7080</v>
      </c>
      <c r="B3444" s="5" t="n">
        <v>3</v>
      </c>
      <c r="C3444" s="5" t="s">
        <v>895</v>
      </c>
      <c r="D3444" s="5" t="s">
        <v>896</v>
      </c>
      <c r="E3444" s="5" t="s">
        <v>726</v>
      </c>
      <c r="F3444" s="5" t="s">
        <v>727</v>
      </c>
      <c r="G3444" s="5" t="s">
        <v>1120</v>
      </c>
      <c r="H3444" s="5" t="s">
        <v>163</v>
      </c>
      <c r="I3444" s="5" t="s">
        <v>203</v>
      </c>
      <c r="J3444" s="5" t="s">
        <v>202</v>
      </c>
      <c r="K3444" s="5" t="s">
        <v>201</v>
      </c>
      <c r="L3444" s="5" t="s">
        <v>126</v>
      </c>
      <c r="M3444" s="5" t="s">
        <v>150</v>
      </c>
      <c r="N3444" s="5" t="s">
        <v>157</v>
      </c>
      <c r="O3444" s="5" t="s">
        <v>88</v>
      </c>
      <c r="P3444" s="5" t="s">
        <v>209</v>
      </c>
      <c r="Q3444" s="5" t="s">
        <v>90</v>
      </c>
      <c r="R3444" s="5" t="s">
        <v>194</v>
      </c>
      <c r="S3444" s="5" t="s">
        <v>233</v>
      </c>
      <c r="T3444" s="5" t="s">
        <v>165</v>
      </c>
      <c r="U3444" s="5" t="s">
        <v>118</v>
      </c>
      <c r="V3444" s="5" t="s">
        <v>88</v>
      </c>
      <c r="W3444" s="5" t="s">
        <v>89</v>
      </c>
      <c r="X3444" s="5" t="s">
        <v>164</v>
      </c>
      <c r="Y3444" s="5" t="n">
        <v>0</v>
      </c>
      <c r="Z3444" s="5" t="n">
        <v>1</v>
      </c>
      <c r="AA3444" s="5" t="str">
        <f aca="false">IF(Y3444&gt;Z3444,"Win",IF(Y3444&lt;Z3444,"Loss","Draw"))</f>
        <v>Loss</v>
      </c>
      <c r="AB3444" s="5" t="s">
        <v>98</v>
      </c>
      <c r="AC3444" s="5" t="s">
        <v>99</v>
      </c>
      <c r="AD3444" s="5" t="s">
        <v>1122</v>
      </c>
      <c r="AE3444" s="5" t="s">
        <v>1121</v>
      </c>
      <c r="AF3444" s="5" t="str">
        <f aca="false">IF(AD3444&lt;AE3444,AD3444,AE3444)</f>
        <v>Archer Queen, Bats, Berserker, Earthquake, Hog Rider, Ice Spirit, Mortar, The Log</v>
      </c>
      <c r="AG3444" s="5" t="str">
        <f aca="false">IF(AD3444&lt;AE3444,AE3444,AD3444)</f>
        <v>Berserker, Electro Spirit, Fire Spirit, Goblin Barrel, Inferno Tower, Magic Archer, Skeletons, Wall Breakers</v>
      </c>
      <c r="AH3444" s="5" t="str">
        <f aca="false">IF(AD3444=AF3444,AA3444,IF(AA3444="Win","Loss",IF(AA3444="Loss","Win","Draw")))</f>
        <v>Win</v>
      </c>
      <c r="AI3444" s="5" t="s">
        <v>297</v>
      </c>
    </row>
    <row r="3445" customFormat="false" ht="15" hidden="false" customHeight="true" outlineLevel="0" collapsed="false">
      <c r="A3445" s="7" t="s">
        <v>7081</v>
      </c>
      <c r="B3445" s="7" t="n">
        <v>1</v>
      </c>
      <c r="C3445" s="7" t="s">
        <v>895</v>
      </c>
      <c r="D3445" s="7" t="s">
        <v>896</v>
      </c>
      <c r="E3445" s="7" t="s">
        <v>726</v>
      </c>
      <c r="F3445" s="7" t="s">
        <v>727</v>
      </c>
      <c r="G3445" s="7" t="s">
        <v>1124</v>
      </c>
      <c r="H3445" s="7" t="s">
        <v>81</v>
      </c>
      <c r="I3445" s="7" t="s">
        <v>141</v>
      </c>
      <c r="J3445" s="7" t="s">
        <v>95</v>
      </c>
      <c r="K3445" s="7" t="s">
        <v>107</v>
      </c>
      <c r="L3445" s="7" t="s">
        <v>177</v>
      </c>
      <c r="M3445" s="7" t="s">
        <v>178</v>
      </c>
      <c r="N3445" s="7" t="s">
        <v>85</v>
      </c>
      <c r="O3445" s="7" t="s">
        <v>143</v>
      </c>
      <c r="P3445" s="7" t="s">
        <v>150</v>
      </c>
      <c r="Q3445" s="7" t="s">
        <v>185</v>
      </c>
      <c r="R3445" s="7" t="s">
        <v>186</v>
      </c>
      <c r="S3445" s="7" t="s">
        <v>109</v>
      </c>
      <c r="T3445" s="7" t="s">
        <v>117</v>
      </c>
      <c r="U3445" s="7" t="s">
        <v>111</v>
      </c>
      <c r="V3445" s="7" t="s">
        <v>188</v>
      </c>
      <c r="W3445" s="7" t="s">
        <v>187</v>
      </c>
      <c r="X3445" s="7" t="s">
        <v>173</v>
      </c>
      <c r="Y3445" s="7" t="n">
        <v>0</v>
      </c>
      <c r="Z3445" s="7" t="n">
        <v>1</v>
      </c>
      <c r="AA3445" s="7" t="str">
        <f aca="false">IF(Y3445&gt;Z3445,"Win",IF(Y3445&lt;Z3445,"Loss","Draw"))</f>
        <v>Loss</v>
      </c>
      <c r="AB3445" s="7" t="s">
        <v>99</v>
      </c>
      <c r="AC3445" s="7" t="s">
        <v>99</v>
      </c>
      <c r="AD3445" s="7" t="s">
        <v>1058</v>
      </c>
      <c r="AE3445" s="7" t="s">
        <v>538</v>
      </c>
      <c r="AF3445" s="7" t="str">
        <f aca="false">IF(AD3445&lt;AE3445,AD3445,AE3445)</f>
        <v>Balloon, Executioner, Giant Skeleton, Miner, Tombstone, Tornado, Zap, Zappies</v>
      </c>
      <c r="AG3445" s="7" t="str">
        <f aca="false">IF(AD3445&lt;AE3445,AE3445,AD3445)</f>
        <v>Barbarian Barrel, Electro Spirit, Goblin Cage, Heal Spirit, Lightning, Lumberjack, Phoenix, Royal Giant</v>
      </c>
      <c r="AH3445" s="7" t="str">
        <f aca="false">IF(AD3445=AF3445,AA3445,IF(AA3445="Win","Loss",IF(AA3445="Loss","Win","Draw")))</f>
        <v>Win</v>
      </c>
      <c r="AI3445" s="7" t="s">
        <v>297</v>
      </c>
    </row>
    <row r="3446" customFormat="false" ht="15" hidden="false" customHeight="true" outlineLevel="0" collapsed="false">
      <c r="A3446" s="7" t="s">
        <v>7081</v>
      </c>
      <c r="B3446" s="7" t="n">
        <v>2</v>
      </c>
      <c r="C3446" s="7" t="s">
        <v>895</v>
      </c>
      <c r="D3446" s="7" t="s">
        <v>896</v>
      </c>
      <c r="E3446" s="7" t="s">
        <v>726</v>
      </c>
      <c r="F3446" s="7" t="s">
        <v>727</v>
      </c>
      <c r="G3446" s="7" t="s">
        <v>1125</v>
      </c>
      <c r="H3446" s="7" t="s">
        <v>163</v>
      </c>
      <c r="I3446" s="7" t="s">
        <v>84</v>
      </c>
      <c r="J3446" s="7" t="s">
        <v>241</v>
      </c>
      <c r="K3446" s="7" t="s">
        <v>114</v>
      </c>
      <c r="L3446" s="7" t="s">
        <v>126</v>
      </c>
      <c r="M3446" s="7" t="s">
        <v>119</v>
      </c>
      <c r="N3446" s="7" t="s">
        <v>116</v>
      </c>
      <c r="O3446" s="7" t="s">
        <v>137</v>
      </c>
      <c r="P3446" s="7" t="s">
        <v>138</v>
      </c>
      <c r="Q3446" s="7" t="s">
        <v>137</v>
      </c>
      <c r="R3446" s="7" t="s">
        <v>194</v>
      </c>
      <c r="S3446" s="7" t="s">
        <v>114</v>
      </c>
      <c r="T3446" s="7" t="s">
        <v>97</v>
      </c>
      <c r="U3446" s="7" t="s">
        <v>157</v>
      </c>
      <c r="V3446" s="7" t="s">
        <v>126</v>
      </c>
      <c r="W3446" s="7" t="s">
        <v>116</v>
      </c>
      <c r="X3446" s="7" t="s">
        <v>87</v>
      </c>
      <c r="Y3446" s="7" t="n">
        <v>1</v>
      </c>
      <c r="Z3446" s="7" t="n">
        <v>0</v>
      </c>
      <c r="AA3446" s="7" t="str">
        <f aca="false">IF(Y3446&gt;Z3446,"Win",IF(Y3446&lt;Z3446,"Loss","Draw"))</f>
        <v>Win</v>
      </c>
      <c r="AB3446" s="7" t="s">
        <v>99</v>
      </c>
      <c r="AC3446" s="7" t="s">
        <v>99</v>
      </c>
      <c r="AD3446" s="7" t="s">
        <v>1127</v>
      </c>
      <c r="AE3446" s="7" t="s">
        <v>1126</v>
      </c>
      <c r="AF3446" s="7" t="str">
        <f aca="false">IF(AD3446&lt;AE3446,AD3446,AE3446)</f>
        <v>Archer Queen, Fire Spirit, Giant Snowball, Goblin Drill, Poison, Ronin, Skeletons, Tesla</v>
      </c>
      <c r="AG3446" s="7" t="str">
        <f aca="false">IF(AD3446&lt;AE3446,AE3446,AD3446)</f>
        <v>Archers, Giant Snowball, Goblin Demolisher, Goblin Drill, Goblin Hut, Knight, Poison, Skeletons</v>
      </c>
      <c r="AH3446" s="7" t="str">
        <f aca="false">IF(AD3446=AF3446,AA3446,IF(AA3446="Win","Loss",IF(AA3446="Loss","Win","Draw")))</f>
        <v>Loss</v>
      </c>
      <c r="AI3446" s="7" t="s">
        <v>297</v>
      </c>
    </row>
    <row r="3447" customFormat="false" ht="15" hidden="false" customHeight="true" outlineLevel="0" collapsed="false">
      <c r="A3447" s="7" t="s">
        <v>7081</v>
      </c>
      <c r="B3447" s="7" t="n">
        <v>3</v>
      </c>
      <c r="C3447" s="7" t="s">
        <v>895</v>
      </c>
      <c r="D3447" s="7" t="s">
        <v>896</v>
      </c>
      <c r="E3447" s="7" t="s">
        <v>726</v>
      </c>
      <c r="F3447" s="7" t="s">
        <v>727</v>
      </c>
      <c r="G3447" s="7" t="s">
        <v>1128</v>
      </c>
      <c r="H3447" s="7" t="s">
        <v>163</v>
      </c>
      <c r="I3447" s="7" t="s">
        <v>201</v>
      </c>
      <c r="J3447" s="7" t="s">
        <v>202</v>
      </c>
      <c r="K3447" s="7" t="s">
        <v>91</v>
      </c>
      <c r="L3447" s="7" t="s">
        <v>187</v>
      </c>
      <c r="M3447" s="7" t="s">
        <v>111</v>
      </c>
      <c r="N3447" s="7" t="s">
        <v>97</v>
      </c>
      <c r="O3447" s="7" t="s">
        <v>89</v>
      </c>
      <c r="P3447" s="7" t="s">
        <v>234</v>
      </c>
      <c r="Q3447" s="7" t="s">
        <v>141</v>
      </c>
      <c r="R3447" s="7" t="s">
        <v>95</v>
      </c>
      <c r="S3447" s="7" t="s">
        <v>107</v>
      </c>
      <c r="T3447" s="7" t="s">
        <v>178</v>
      </c>
      <c r="U3447" s="7" t="s">
        <v>150</v>
      </c>
      <c r="V3447" s="7" t="s">
        <v>143</v>
      </c>
      <c r="W3447" s="7" t="s">
        <v>93</v>
      </c>
      <c r="X3447" s="7" t="s">
        <v>177</v>
      </c>
      <c r="Y3447" s="7" t="n">
        <v>0</v>
      </c>
      <c r="Z3447" s="7" t="n">
        <v>1</v>
      </c>
      <c r="AA3447" s="7" t="str">
        <f aca="false">IF(Y3447&gt;Z3447,"Win",IF(Y3447&lt;Z3447,"Loss","Draw"))</f>
        <v>Loss</v>
      </c>
      <c r="AB3447" s="7" t="s">
        <v>99</v>
      </c>
      <c r="AC3447" s="7" t="s">
        <v>99</v>
      </c>
      <c r="AD3447" s="7" t="s">
        <v>1129</v>
      </c>
      <c r="AE3447" s="7" t="s">
        <v>180</v>
      </c>
      <c r="AF3447" s="7" t="str">
        <f aca="false">IF(AD3447&lt;AE3447,AD3447,AE3447)</f>
        <v>Barbarian Barrel, Electro Spirit, Fireball, Goblin Cage, Heal Spirit, Lumberjack, Phoenix, Royal Giant</v>
      </c>
      <c r="AG3447" s="7" t="str">
        <f aca="false">IF(AD3447&lt;AE3447,AE3447,AD3447)</f>
        <v>Bomb Tower, Goblins, Magic Archer, Miner, Ronin, The Log, Tornado, Wall Breakers</v>
      </c>
      <c r="AH3447" s="7" t="str">
        <f aca="false">IF(AD3447=AF3447,AA3447,IF(AA3447="Win","Loss",IF(AA3447="Loss","Win","Draw")))</f>
        <v>Win</v>
      </c>
      <c r="AI3447" s="7" t="s">
        <v>297</v>
      </c>
    </row>
    <row r="3448" customFormat="false" ht="15" hidden="false" customHeight="true" outlineLevel="0" collapsed="false">
      <c r="A3448" s="7" t="s">
        <v>7082</v>
      </c>
      <c r="B3448" s="7" t="n">
        <v>1</v>
      </c>
      <c r="C3448" s="7" t="s">
        <v>895</v>
      </c>
      <c r="D3448" s="7" t="s">
        <v>896</v>
      </c>
      <c r="E3448" s="7" t="s">
        <v>726</v>
      </c>
      <c r="F3448" s="7" t="s">
        <v>727</v>
      </c>
      <c r="G3448" s="7" t="s">
        <v>1131</v>
      </c>
      <c r="H3448" s="7" t="s">
        <v>163</v>
      </c>
      <c r="I3448" s="7" t="s">
        <v>82</v>
      </c>
      <c r="J3448" s="7" t="s">
        <v>202</v>
      </c>
      <c r="K3448" s="7" t="s">
        <v>87</v>
      </c>
      <c r="L3448" s="7" t="s">
        <v>126</v>
      </c>
      <c r="M3448" s="7" t="s">
        <v>150</v>
      </c>
      <c r="N3448" s="7" t="s">
        <v>93</v>
      </c>
      <c r="O3448" s="7" t="s">
        <v>95</v>
      </c>
      <c r="P3448" s="7" t="s">
        <v>97</v>
      </c>
      <c r="Q3448" s="7" t="s">
        <v>152</v>
      </c>
      <c r="R3448" s="7" t="s">
        <v>151</v>
      </c>
      <c r="S3448" s="7" t="s">
        <v>82</v>
      </c>
      <c r="T3448" s="7" t="s">
        <v>85</v>
      </c>
      <c r="U3448" s="7" t="s">
        <v>150</v>
      </c>
      <c r="V3448" s="7" t="s">
        <v>126</v>
      </c>
      <c r="W3448" s="7" t="s">
        <v>89</v>
      </c>
      <c r="X3448" s="7" t="s">
        <v>153</v>
      </c>
      <c r="Y3448" s="7" t="n">
        <v>0</v>
      </c>
      <c r="Z3448" s="7" t="n">
        <v>1</v>
      </c>
      <c r="AA3448" s="7" t="str">
        <f aca="false">IF(Y3448&gt;Z3448,"Win",IF(Y3448&lt;Z3448,"Loss","Draw"))</f>
        <v>Loss</v>
      </c>
      <c r="AB3448" s="7" t="s">
        <v>99</v>
      </c>
      <c r="AC3448" s="7" t="s">
        <v>99</v>
      </c>
      <c r="AD3448" s="7" t="s">
        <v>1132</v>
      </c>
      <c r="AE3448" s="7" t="s">
        <v>155</v>
      </c>
      <c r="AF3448" s="7" t="str">
        <f aca="false">IF(AD3448&lt;AE3448,AD3448,AE3448)</f>
        <v>Baby Dragon, Cannon, Electro Spirit, Lightning, Mighty Miner, Royal Hogs, Skeletons, The Log</v>
      </c>
      <c r="AG3448" s="7" t="str">
        <f aca="false">IF(AD3448&lt;AE3448,AE3448,AD3448)</f>
        <v>Barbarian Barrel, Electro Spirit, Fireball, Magic Archer, Ronin, Royal Hogs, Skeletons, Tesla</v>
      </c>
      <c r="AH3448" s="7" t="str">
        <f aca="false">IF(AD3448=AF3448,AA3448,IF(AA3448="Win","Loss",IF(AA3448="Loss","Win","Draw")))</f>
        <v>Win</v>
      </c>
      <c r="AI3448" s="7" t="s">
        <v>297</v>
      </c>
    </row>
    <row r="3449" customFormat="false" ht="15" hidden="false" customHeight="true" outlineLevel="0" collapsed="false">
      <c r="A3449" s="7" t="s">
        <v>7082</v>
      </c>
      <c r="B3449" s="7" t="n">
        <v>2</v>
      </c>
      <c r="C3449" s="7" t="s">
        <v>895</v>
      </c>
      <c r="D3449" s="7" t="s">
        <v>896</v>
      </c>
      <c r="E3449" s="7" t="s">
        <v>726</v>
      </c>
      <c r="F3449" s="7" t="s">
        <v>727</v>
      </c>
      <c r="G3449" s="7" t="s">
        <v>1133</v>
      </c>
      <c r="H3449" s="7" t="s">
        <v>81</v>
      </c>
      <c r="I3449" s="7" t="s">
        <v>152</v>
      </c>
      <c r="J3449" s="7" t="s">
        <v>128</v>
      </c>
      <c r="K3449" s="7" t="s">
        <v>107</v>
      </c>
      <c r="L3449" s="7" t="s">
        <v>187</v>
      </c>
      <c r="M3449" s="7" t="s">
        <v>307</v>
      </c>
      <c r="N3449" s="7" t="s">
        <v>242</v>
      </c>
      <c r="O3449" s="7" t="s">
        <v>85</v>
      </c>
      <c r="P3449" s="7" t="s">
        <v>306</v>
      </c>
      <c r="Q3449" s="7" t="s">
        <v>185</v>
      </c>
      <c r="R3449" s="7" t="s">
        <v>128</v>
      </c>
      <c r="S3449" s="7" t="s">
        <v>284</v>
      </c>
      <c r="T3449" s="7" t="s">
        <v>785</v>
      </c>
      <c r="U3449" s="7" t="s">
        <v>187</v>
      </c>
      <c r="V3449" s="7" t="s">
        <v>158</v>
      </c>
      <c r="W3449" s="7" t="s">
        <v>173</v>
      </c>
      <c r="X3449" s="7" t="s">
        <v>115</v>
      </c>
      <c r="Y3449" s="7" t="n">
        <v>0</v>
      </c>
      <c r="Z3449" s="7" t="n">
        <v>1</v>
      </c>
      <c r="AA3449" s="7" t="str">
        <f aca="false">IF(Y3449&gt;Z3449,"Win",IF(Y3449&lt;Z3449,"Loss","Draw"))</f>
        <v>Loss</v>
      </c>
      <c r="AB3449" s="7" t="s">
        <v>99</v>
      </c>
      <c r="AC3449" s="7" t="s">
        <v>99</v>
      </c>
      <c r="AD3449" s="7" t="s">
        <v>308</v>
      </c>
      <c r="AE3449" s="7" t="s">
        <v>787</v>
      </c>
      <c r="AF3449" s="7" t="str">
        <f aca="false">IF(AD3449&lt;AE3449,AD3449,AE3449)</f>
        <v>Baby Dragon, Bomber, Goblin Cage, Golden Knight, Golem, Ice Wizard, Lightning, Tornado</v>
      </c>
      <c r="AG3449" s="7" t="str">
        <f aca="false">IF(AD3449&lt;AE3449,AE3449,AD3449)</f>
        <v>Bowler, Executioner, Freeze, Golden Knight, Graveyard, Inferno Dragon, Tornado, Zappies</v>
      </c>
      <c r="AH3449" s="7" t="str">
        <f aca="false">IF(AD3449=AF3449,AA3449,IF(AA3449="Win","Loss",IF(AA3449="Loss","Win","Draw")))</f>
        <v>Loss</v>
      </c>
      <c r="AI3449" s="7" t="s">
        <v>297</v>
      </c>
    </row>
    <row r="3450" customFormat="false" ht="15" hidden="false" customHeight="true" outlineLevel="0" collapsed="false">
      <c r="A3450" s="7" t="s">
        <v>7082</v>
      </c>
      <c r="B3450" s="7" t="n">
        <v>3</v>
      </c>
      <c r="C3450" s="7" t="s">
        <v>895</v>
      </c>
      <c r="D3450" s="7" t="s">
        <v>896</v>
      </c>
      <c r="E3450" s="7" t="s">
        <v>726</v>
      </c>
      <c r="F3450" s="7" t="s">
        <v>727</v>
      </c>
      <c r="G3450" s="7" t="s">
        <v>1134</v>
      </c>
      <c r="H3450" s="7" t="s">
        <v>163</v>
      </c>
      <c r="I3450" s="7" t="s">
        <v>448</v>
      </c>
      <c r="J3450" s="7" t="s">
        <v>108</v>
      </c>
      <c r="K3450" s="7" t="s">
        <v>114</v>
      </c>
      <c r="L3450" s="7" t="s">
        <v>157</v>
      </c>
      <c r="M3450" s="7" t="s">
        <v>88</v>
      </c>
      <c r="N3450" s="7" t="s">
        <v>119</v>
      </c>
      <c r="O3450" s="7" t="s">
        <v>116</v>
      </c>
      <c r="P3450" s="7" t="s">
        <v>115</v>
      </c>
      <c r="Q3450" s="7" t="s">
        <v>90</v>
      </c>
      <c r="R3450" s="7" t="s">
        <v>108</v>
      </c>
      <c r="S3450" s="7" t="s">
        <v>172</v>
      </c>
      <c r="T3450" s="7" t="s">
        <v>165</v>
      </c>
      <c r="U3450" s="7" t="s">
        <v>118</v>
      </c>
      <c r="V3450" s="7" t="s">
        <v>193</v>
      </c>
      <c r="W3450" s="7" t="s">
        <v>95</v>
      </c>
      <c r="X3450" s="7" t="s">
        <v>93</v>
      </c>
      <c r="Y3450" s="7" t="n">
        <v>0</v>
      </c>
      <c r="Z3450" s="7" t="n">
        <v>3</v>
      </c>
      <c r="AA3450" s="7" t="str">
        <f aca="false">IF(Y3450&gt;Z3450,"Win",IF(Y3450&lt;Z3450,"Loss","Draw"))</f>
        <v>Loss</v>
      </c>
      <c r="AB3450" s="7" t="s">
        <v>99</v>
      </c>
      <c r="AC3450" s="7" t="s">
        <v>99</v>
      </c>
      <c r="AD3450" s="7" t="s">
        <v>1136</v>
      </c>
      <c r="AE3450" s="7" t="s">
        <v>1135</v>
      </c>
      <c r="AF3450" s="7" t="str">
        <f aca="false">IF(AD3450&lt;AE3450,AD3450,AE3450)</f>
        <v>Barbarian Barrel, Dark Prince, Fireball, Guards, Hog Rider, Ice Spirit, Mortar, Musketeer</v>
      </c>
      <c r="AG3450" s="7" t="str">
        <f aca="false">IF(AD3450&lt;AE3450,AE3450,AD3450)</f>
        <v>Berserker, Dark Prince, Fire Spirit, Giant Snowball, Goblin Hut, Graveyard, Poison, Witch</v>
      </c>
      <c r="AH3450" s="7" t="str">
        <f aca="false">IF(AD3450=AF3450,AA3450,IF(AA3450="Win","Loss",IF(AA3450="Loss","Win","Draw")))</f>
        <v>Win</v>
      </c>
      <c r="AI3450" s="7" t="s">
        <v>297</v>
      </c>
    </row>
    <row r="3451" customFormat="false" ht="15" hidden="false" customHeight="true" outlineLevel="0" collapsed="false">
      <c r="A3451" s="7" t="s">
        <v>7083</v>
      </c>
      <c r="B3451" s="7" t="n">
        <v>1</v>
      </c>
      <c r="C3451" s="7" t="s">
        <v>895</v>
      </c>
      <c r="D3451" s="7" t="s">
        <v>896</v>
      </c>
      <c r="E3451" s="7" t="s">
        <v>726</v>
      </c>
      <c r="F3451" s="7" t="s">
        <v>727</v>
      </c>
      <c r="G3451" s="7" t="s">
        <v>1138</v>
      </c>
      <c r="H3451" s="7" t="s">
        <v>81</v>
      </c>
      <c r="I3451" s="7" t="s">
        <v>201</v>
      </c>
      <c r="J3451" s="7" t="s">
        <v>202</v>
      </c>
      <c r="K3451" s="7" t="s">
        <v>233</v>
      </c>
      <c r="L3451" s="7" t="s">
        <v>157</v>
      </c>
      <c r="M3451" s="7" t="s">
        <v>111</v>
      </c>
      <c r="N3451" s="7" t="s">
        <v>204</v>
      </c>
      <c r="O3451" s="7" t="s">
        <v>88</v>
      </c>
      <c r="P3451" s="7" t="s">
        <v>234</v>
      </c>
      <c r="Q3451" s="7" t="s">
        <v>109</v>
      </c>
      <c r="R3451" s="7" t="s">
        <v>188</v>
      </c>
      <c r="S3451" s="7" t="s">
        <v>208</v>
      </c>
      <c r="T3451" s="7" t="s">
        <v>112</v>
      </c>
      <c r="U3451" s="7" t="s">
        <v>110</v>
      </c>
      <c r="V3451" s="7" t="s">
        <v>86</v>
      </c>
      <c r="W3451" s="7" t="s">
        <v>88</v>
      </c>
      <c r="X3451" s="7" t="s">
        <v>93</v>
      </c>
      <c r="Y3451" s="7" t="n">
        <v>1</v>
      </c>
      <c r="Z3451" s="7" t="n">
        <v>0</v>
      </c>
      <c r="AA3451" s="7" t="str">
        <f aca="false">IF(Y3451&gt;Z3451,"Win",IF(Y3451&lt;Z3451,"Loss","Draw"))</f>
        <v>Win</v>
      </c>
      <c r="AB3451" s="7" t="s">
        <v>99</v>
      </c>
      <c r="AC3451" s="7" t="s">
        <v>99</v>
      </c>
      <c r="AD3451" s="7" t="s">
        <v>380</v>
      </c>
      <c r="AE3451" s="7" t="s">
        <v>368</v>
      </c>
      <c r="AF3451" s="7" t="str">
        <f aca="false">IF(AD3451&lt;AE3451,AD3451,AE3451)</f>
        <v>Bats, Berserker, Bomb Tower, Fire Spirit, Magic Archer, Miner, Royal Delivery, Wall Breakers</v>
      </c>
      <c r="AG3451" s="7" t="str">
        <f aca="false">IF(AD3451&lt;AE3451,AE3451,AD3451)</f>
        <v>Berserker, Fireball, Lava Hound, Skeleton Dragons, Spirit Empress, Tombstone, Valkyrie, Zap</v>
      </c>
      <c r="AH3451" s="7" t="str">
        <f aca="false">IF(AD3451=AF3451,AA3451,IF(AA3451="Win","Loss",IF(AA3451="Loss","Win","Draw")))</f>
        <v>Win</v>
      </c>
      <c r="AI3451" s="7" t="s">
        <v>297</v>
      </c>
    </row>
    <row r="3452" customFormat="false" ht="15" hidden="false" customHeight="true" outlineLevel="0" collapsed="false">
      <c r="A3452" s="7" t="s">
        <v>7083</v>
      </c>
      <c r="B3452" s="7" t="n">
        <v>2</v>
      </c>
      <c r="C3452" s="7" t="s">
        <v>895</v>
      </c>
      <c r="D3452" s="7" t="s">
        <v>896</v>
      </c>
      <c r="E3452" s="7" t="s">
        <v>726</v>
      </c>
      <c r="F3452" s="7" t="s">
        <v>727</v>
      </c>
      <c r="G3452" s="7" t="s">
        <v>1139</v>
      </c>
      <c r="H3452" s="7" t="s">
        <v>81</v>
      </c>
      <c r="I3452" s="7" t="s">
        <v>82</v>
      </c>
      <c r="J3452" s="7" t="s">
        <v>83</v>
      </c>
      <c r="K3452" s="7" t="s">
        <v>87</v>
      </c>
      <c r="L3452" s="7" t="s">
        <v>86</v>
      </c>
      <c r="M3452" s="7" t="s">
        <v>126</v>
      </c>
      <c r="N3452" s="7" t="s">
        <v>150</v>
      </c>
      <c r="O3452" s="7" t="s">
        <v>95</v>
      </c>
      <c r="P3452" s="7" t="s">
        <v>85</v>
      </c>
      <c r="Q3452" s="7" t="s">
        <v>201</v>
      </c>
      <c r="R3452" s="7" t="s">
        <v>202</v>
      </c>
      <c r="S3452" s="7" t="s">
        <v>233</v>
      </c>
      <c r="T3452" s="7" t="s">
        <v>111</v>
      </c>
      <c r="U3452" s="7" t="s">
        <v>157</v>
      </c>
      <c r="V3452" s="7" t="s">
        <v>126</v>
      </c>
      <c r="W3452" s="7" t="s">
        <v>89</v>
      </c>
      <c r="X3452" s="7" t="s">
        <v>234</v>
      </c>
      <c r="Y3452" s="7" t="n">
        <v>1</v>
      </c>
      <c r="Z3452" s="7" t="n">
        <v>0</v>
      </c>
      <c r="AA3452" s="7" t="str">
        <f aca="false">IF(Y3452&gt;Z3452,"Win",IF(Y3452&lt;Z3452,"Loss","Draw"))</f>
        <v>Win</v>
      </c>
      <c r="AB3452" s="7" t="s">
        <v>99</v>
      </c>
      <c r="AC3452" s="7" t="s">
        <v>99</v>
      </c>
      <c r="AD3452" s="7" t="s">
        <v>880</v>
      </c>
      <c r="AE3452" s="7" t="s">
        <v>415</v>
      </c>
      <c r="AF3452" s="7" t="str">
        <f aca="false">IF(AD3452&lt;AE3452,AD3452,AE3452)</f>
        <v>Barbarian Barrel, Electro Spirit, Lightning, Monk, Royal Hogs, Skeleton Dragons, Skeletons, Tesla</v>
      </c>
      <c r="AG3452" s="7" t="str">
        <f aca="false">IF(AD3452&lt;AE3452,AE3452,AD3452)</f>
        <v>Bats, Bomb Tower, Fire Spirit, Magic Archer, Miner, Skeletons, The Log, Wall Breakers</v>
      </c>
      <c r="AH3452" s="7" t="str">
        <f aca="false">IF(AD3452=AF3452,AA3452,IF(AA3452="Win","Loss",IF(AA3452="Loss","Win","Draw")))</f>
        <v>Win</v>
      </c>
      <c r="AI3452" s="7" t="s">
        <v>297</v>
      </c>
    </row>
    <row r="3453" customFormat="false" ht="15" hidden="false" customHeight="true" outlineLevel="0" collapsed="false">
      <c r="A3453" s="7" t="s">
        <v>7083</v>
      </c>
      <c r="B3453" s="7" t="n">
        <v>3</v>
      </c>
      <c r="C3453" s="7" t="s">
        <v>895</v>
      </c>
      <c r="D3453" s="7" t="s">
        <v>896</v>
      </c>
      <c r="E3453" s="7" t="s">
        <v>726</v>
      </c>
      <c r="F3453" s="7" t="s">
        <v>727</v>
      </c>
      <c r="G3453" s="7" t="s">
        <v>1140</v>
      </c>
      <c r="H3453" s="7" t="s">
        <v>163</v>
      </c>
      <c r="I3453" s="7" t="s">
        <v>114</v>
      </c>
      <c r="J3453" s="7" t="s">
        <v>241</v>
      </c>
      <c r="K3453" s="7" t="s">
        <v>137</v>
      </c>
      <c r="L3453" s="7" t="s">
        <v>89</v>
      </c>
      <c r="M3453" s="7" t="s">
        <v>153</v>
      </c>
      <c r="N3453" s="7" t="s">
        <v>116</v>
      </c>
      <c r="O3453" s="7" t="s">
        <v>138</v>
      </c>
      <c r="P3453" s="7" t="s">
        <v>193</v>
      </c>
      <c r="Q3453" s="7" t="s">
        <v>113</v>
      </c>
      <c r="R3453" s="7" t="s">
        <v>108</v>
      </c>
      <c r="S3453" s="7" t="s">
        <v>87</v>
      </c>
      <c r="T3453" s="7" t="s">
        <v>95</v>
      </c>
      <c r="U3453" s="7" t="s">
        <v>118</v>
      </c>
      <c r="V3453" s="7" t="s">
        <v>91</v>
      </c>
      <c r="W3453" s="7" t="s">
        <v>116</v>
      </c>
      <c r="X3453" s="7" t="s">
        <v>115</v>
      </c>
      <c r="Y3453" s="7" t="n">
        <v>0</v>
      </c>
      <c r="Z3453" s="7" t="n">
        <v>1</v>
      </c>
      <c r="AA3453" s="7" t="str">
        <f aca="false">IF(Y3453&gt;Z3453,"Win",IF(Y3453&lt;Z3453,"Loss","Draw"))</f>
        <v>Loss</v>
      </c>
      <c r="AB3453" s="7" t="s">
        <v>99</v>
      </c>
      <c r="AC3453" s="7" t="s">
        <v>99</v>
      </c>
      <c r="AD3453" s="7" t="s">
        <v>1142</v>
      </c>
      <c r="AE3453" s="7" t="s">
        <v>1141</v>
      </c>
      <c r="AF3453" s="7" t="str">
        <f aca="false">IF(AD3453&lt;AE3453,AD3453,AE3453)</f>
        <v>Barbarian Barrel, Dark Prince, Furnace, Goblins, Graveyard, Ice Spirit, Poison, Tesla</v>
      </c>
      <c r="AG3453" s="7" t="str">
        <f aca="false">IF(AD3453&lt;AE3453,AE3453,AD3453)</f>
        <v>Cannon, Giant Snowball, Goblin Demolisher, Goblin Drill, Guards, Knight, Poison, The Log</v>
      </c>
      <c r="AH3453" s="7" t="str">
        <f aca="false">IF(AD3453=AF3453,AA3453,IF(AA3453="Win","Loss",IF(AA3453="Loss","Win","Draw")))</f>
        <v>Win</v>
      </c>
      <c r="AI3453" s="7" t="s">
        <v>297</v>
      </c>
    </row>
    <row r="3454" customFormat="false" ht="15" hidden="false" customHeight="true" outlineLevel="0" collapsed="false">
      <c r="A3454" s="7" t="s">
        <v>7084</v>
      </c>
      <c r="B3454" s="7" t="n">
        <v>1</v>
      </c>
      <c r="C3454" s="7" t="s">
        <v>895</v>
      </c>
      <c r="D3454" s="7" t="s">
        <v>896</v>
      </c>
      <c r="E3454" s="7" t="s">
        <v>726</v>
      </c>
      <c r="F3454" s="7" t="s">
        <v>727</v>
      </c>
      <c r="G3454" s="7" t="s">
        <v>1144</v>
      </c>
      <c r="H3454" s="7" t="s">
        <v>81</v>
      </c>
      <c r="I3454" s="7" t="s">
        <v>177</v>
      </c>
      <c r="J3454" s="7" t="s">
        <v>95</v>
      </c>
      <c r="K3454" s="7" t="s">
        <v>124</v>
      </c>
      <c r="L3454" s="7" t="s">
        <v>93</v>
      </c>
      <c r="M3454" s="7" t="s">
        <v>150</v>
      </c>
      <c r="N3454" s="7" t="s">
        <v>215</v>
      </c>
      <c r="O3454" s="7" t="s">
        <v>126</v>
      </c>
      <c r="P3454" s="7" t="s">
        <v>257</v>
      </c>
      <c r="Q3454" s="7" t="s">
        <v>92</v>
      </c>
      <c r="R3454" s="7" t="s">
        <v>91</v>
      </c>
      <c r="S3454" s="7" t="s">
        <v>90</v>
      </c>
      <c r="T3454" s="7" t="s">
        <v>94</v>
      </c>
      <c r="U3454" s="7" t="s">
        <v>125</v>
      </c>
      <c r="V3454" s="7" t="s">
        <v>96</v>
      </c>
      <c r="W3454" s="7" t="s">
        <v>150</v>
      </c>
      <c r="X3454" s="7" t="s">
        <v>93</v>
      </c>
      <c r="Y3454" s="7" t="n">
        <v>0</v>
      </c>
      <c r="Z3454" s="7" t="n">
        <v>1</v>
      </c>
      <c r="AA3454" s="7" t="str">
        <f aca="false">IF(Y3454&gt;Z3454,"Win",IF(Y3454&lt;Z3454,"Loss","Draw"))</f>
        <v>Loss</v>
      </c>
      <c r="AB3454" s="7" t="s">
        <v>99</v>
      </c>
      <c r="AC3454" s="7" t="s">
        <v>99</v>
      </c>
      <c r="AD3454" s="7" t="s">
        <v>429</v>
      </c>
      <c r="AE3454" s="7" t="s">
        <v>635</v>
      </c>
      <c r="AF3454" s="7" t="str">
        <f aca="false">IF(AD3454&lt;AE3454,AD3454,AE3454)</f>
        <v>Barbarian Barrel, Electro Spirit, Fireball, Fisherman, Hunter, Royal Ghost, Royal Giant, Skeletons</v>
      </c>
      <c r="AG3454" s="7" t="str">
        <f aca="false">IF(AD3454&lt;AE3454,AE3454,AD3454)</f>
        <v>Cannon Cart, Electro Spirit, Fireball, Goblins, Minions, Mortar, Rascals, Skeleton Barrel</v>
      </c>
      <c r="AH3454" s="7" t="str">
        <f aca="false">IF(AD3454=AF3454,AA3454,IF(AA3454="Win","Loss",IF(AA3454="Loss","Win","Draw")))</f>
        <v>Loss</v>
      </c>
      <c r="AI3454" s="7" t="s">
        <v>297</v>
      </c>
    </row>
    <row r="3455" customFormat="false" ht="15" hidden="false" customHeight="true" outlineLevel="0" collapsed="false">
      <c r="A3455" s="7" t="s">
        <v>7084</v>
      </c>
      <c r="B3455" s="7" t="n">
        <v>2</v>
      </c>
      <c r="C3455" s="7" t="s">
        <v>895</v>
      </c>
      <c r="D3455" s="7" t="s">
        <v>896</v>
      </c>
      <c r="E3455" s="7" t="s">
        <v>726</v>
      </c>
      <c r="F3455" s="7" t="s">
        <v>727</v>
      </c>
      <c r="G3455" s="7" t="s">
        <v>1145</v>
      </c>
      <c r="H3455" s="7" t="s">
        <v>163</v>
      </c>
      <c r="I3455" s="7" t="s">
        <v>203</v>
      </c>
      <c r="J3455" s="7" t="s">
        <v>202</v>
      </c>
      <c r="K3455" s="7" t="s">
        <v>201</v>
      </c>
      <c r="L3455" s="7" t="s">
        <v>118</v>
      </c>
      <c r="M3455" s="7" t="s">
        <v>157</v>
      </c>
      <c r="N3455" s="7" t="s">
        <v>204</v>
      </c>
      <c r="O3455" s="7" t="s">
        <v>234</v>
      </c>
      <c r="P3455" s="7" t="s">
        <v>88</v>
      </c>
      <c r="Q3455" s="7" t="s">
        <v>185</v>
      </c>
      <c r="R3455" s="7" t="s">
        <v>186</v>
      </c>
      <c r="S3455" s="7" t="s">
        <v>109</v>
      </c>
      <c r="T3455" s="7" t="s">
        <v>241</v>
      </c>
      <c r="U3455" s="7" t="s">
        <v>111</v>
      </c>
      <c r="V3455" s="7" t="s">
        <v>88</v>
      </c>
      <c r="W3455" s="7" t="s">
        <v>187</v>
      </c>
      <c r="X3455" s="7" t="s">
        <v>234</v>
      </c>
      <c r="Y3455" s="7" t="n">
        <v>0</v>
      </c>
      <c r="Z3455" s="7" t="n">
        <v>1</v>
      </c>
      <c r="AA3455" s="7" t="str">
        <f aca="false">IF(Y3455&gt;Z3455,"Win",IF(Y3455&lt;Z3455,"Loss","Draw"))</f>
        <v>Loss</v>
      </c>
      <c r="AB3455" s="7" t="s">
        <v>99</v>
      </c>
      <c r="AC3455" s="7" t="s">
        <v>99</v>
      </c>
      <c r="AD3455" s="7" t="s">
        <v>668</v>
      </c>
      <c r="AE3455" s="7" t="s">
        <v>363</v>
      </c>
      <c r="AF3455" s="7" t="str">
        <f aca="false">IF(AD3455&lt;AE3455,AD3455,AE3455)</f>
        <v>Balloon, Berserker, Bomb Tower, Executioner, Knight, Miner, Tornado, Zap</v>
      </c>
      <c r="AG3455" s="7" t="str">
        <f aca="false">IF(AD3455&lt;AE3455,AE3455,AD3455)</f>
        <v>Berserker, Bomb Tower, Fire Spirit, Goblin Barrel, Ice Spirit, Magic Archer, Royal Delivery, Wall Breakers</v>
      </c>
      <c r="AH3455" s="7" t="str">
        <f aca="false">IF(AD3455=AF3455,AA3455,IF(AA3455="Win","Loss",IF(AA3455="Loss","Win","Draw")))</f>
        <v>Win</v>
      </c>
      <c r="AI3455" s="7" t="s">
        <v>297</v>
      </c>
    </row>
    <row r="3456" customFormat="false" ht="15" hidden="false" customHeight="true" outlineLevel="0" collapsed="false">
      <c r="A3456" s="7" t="s">
        <v>7084</v>
      </c>
      <c r="B3456" s="7" t="n">
        <v>3</v>
      </c>
      <c r="C3456" s="7" t="s">
        <v>895</v>
      </c>
      <c r="D3456" s="7" t="s">
        <v>896</v>
      </c>
      <c r="E3456" s="7" t="s">
        <v>726</v>
      </c>
      <c r="F3456" s="7" t="s">
        <v>727</v>
      </c>
      <c r="G3456" s="7" t="s">
        <v>1146</v>
      </c>
      <c r="H3456" s="7" t="s">
        <v>163</v>
      </c>
      <c r="I3456" s="7" t="s">
        <v>113</v>
      </c>
      <c r="J3456" s="7" t="s">
        <v>83</v>
      </c>
      <c r="K3456" s="7" t="s">
        <v>87</v>
      </c>
      <c r="L3456" s="7" t="s">
        <v>143</v>
      </c>
      <c r="M3456" s="7" t="s">
        <v>193</v>
      </c>
      <c r="N3456" s="7" t="s">
        <v>89</v>
      </c>
      <c r="O3456" s="7" t="s">
        <v>165</v>
      </c>
      <c r="P3456" s="7" t="s">
        <v>85</v>
      </c>
      <c r="Q3456" s="7" t="s">
        <v>82</v>
      </c>
      <c r="R3456" s="7" t="s">
        <v>83</v>
      </c>
      <c r="S3456" s="7" t="s">
        <v>87</v>
      </c>
      <c r="T3456" s="7" t="s">
        <v>86</v>
      </c>
      <c r="U3456" s="7" t="s">
        <v>118</v>
      </c>
      <c r="V3456" s="7" t="s">
        <v>126</v>
      </c>
      <c r="W3456" s="7" t="s">
        <v>95</v>
      </c>
      <c r="X3456" s="7" t="s">
        <v>85</v>
      </c>
      <c r="Y3456" s="7" t="n">
        <v>0</v>
      </c>
      <c r="Z3456" s="7" t="n">
        <v>1</v>
      </c>
      <c r="AA3456" s="7" t="str">
        <f aca="false">IF(Y3456&gt;Z3456,"Win",IF(Y3456&lt;Z3456,"Loss","Draw"))</f>
        <v>Loss</v>
      </c>
      <c r="AB3456" s="7" t="s">
        <v>99</v>
      </c>
      <c r="AC3456" s="7" t="s">
        <v>99</v>
      </c>
      <c r="AD3456" s="7" t="s">
        <v>1148</v>
      </c>
      <c r="AE3456" s="7" t="s">
        <v>1147</v>
      </c>
      <c r="AF3456" s="7" t="str">
        <f aca="false">IF(AD3456&lt;AE3456,AD3456,AE3456)</f>
        <v>Barbarian Barrel, Ice Spirit, Lightning, Monk, Royal Hogs, Skeleton Dragons, Skeletons, Tesla</v>
      </c>
      <c r="AG3456" s="7" t="str">
        <f aca="false">IF(AD3456&lt;AE3456,AE3456,AD3456)</f>
        <v>Furnace, Guards, Heal Spirit, Hog Rider, Lightning, Monk, Tesla, The Log</v>
      </c>
      <c r="AH3456" s="7" t="str">
        <f aca="false">IF(AD3456=AF3456,AA3456,IF(AA3456="Win","Loss",IF(AA3456="Loss","Win","Draw")))</f>
        <v>Win</v>
      </c>
      <c r="AI3456" s="7" t="s">
        <v>297</v>
      </c>
    </row>
    <row r="3457" customFormat="false" ht="15" hidden="false" customHeight="true" outlineLevel="0" collapsed="false">
      <c r="A3457" s="7" t="s">
        <v>7085</v>
      </c>
      <c r="B3457" s="7" t="n">
        <v>1</v>
      </c>
      <c r="C3457" s="7" t="s">
        <v>895</v>
      </c>
      <c r="D3457" s="7" t="s">
        <v>896</v>
      </c>
      <c r="E3457" s="7" t="s">
        <v>726</v>
      </c>
      <c r="F3457" s="7" t="s">
        <v>727</v>
      </c>
      <c r="G3457" s="7" t="s">
        <v>1150</v>
      </c>
      <c r="H3457" s="7" t="s">
        <v>163</v>
      </c>
      <c r="I3457" s="7" t="s">
        <v>201</v>
      </c>
      <c r="J3457" s="7" t="s">
        <v>202</v>
      </c>
      <c r="K3457" s="7" t="s">
        <v>123</v>
      </c>
      <c r="L3457" s="7" t="s">
        <v>234</v>
      </c>
      <c r="M3457" s="7" t="s">
        <v>187</v>
      </c>
      <c r="N3457" s="7" t="s">
        <v>111</v>
      </c>
      <c r="O3457" s="7" t="s">
        <v>88</v>
      </c>
      <c r="P3457" s="7" t="s">
        <v>89</v>
      </c>
      <c r="Q3457" s="7" t="s">
        <v>407</v>
      </c>
      <c r="R3457" s="7" t="s">
        <v>151</v>
      </c>
      <c r="S3457" s="7" t="s">
        <v>87</v>
      </c>
      <c r="T3457" s="7" t="s">
        <v>165</v>
      </c>
      <c r="U3457" s="7" t="s">
        <v>150</v>
      </c>
      <c r="V3457" s="7" t="s">
        <v>126</v>
      </c>
      <c r="W3457" s="7" t="s">
        <v>164</v>
      </c>
      <c r="X3457" s="7" t="s">
        <v>95</v>
      </c>
      <c r="Y3457" s="7" t="n">
        <v>0</v>
      </c>
      <c r="Z3457" s="7" t="n">
        <v>1</v>
      </c>
      <c r="AA3457" s="7" t="str">
        <f aca="false">IF(Y3457&gt;Z3457,"Win",IF(Y3457&lt;Z3457,"Loss","Draw"))</f>
        <v>Loss</v>
      </c>
      <c r="AB3457" s="7" t="s">
        <v>99</v>
      </c>
      <c r="AC3457" s="7" t="s">
        <v>99</v>
      </c>
      <c r="AD3457" s="7" t="s">
        <v>1151</v>
      </c>
      <c r="AE3457" s="7" t="s">
        <v>662</v>
      </c>
      <c r="AF3457" s="7" t="str">
        <f aca="false">IF(AD3457&lt;AE3457,AD3457,AE3457)</f>
        <v>Barbarian Barrel, Earthquake, Electro Spirit, Firecracker, Hog Rider, Mighty Miner, Skeletons, Tesla</v>
      </c>
      <c r="AG3457" s="7" t="str">
        <f aca="false">IF(AD3457&lt;AE3457,AE3457,AD3457)</f>
        <v>Berserker, Bomb Tower, Goblinstein, Magic Archer, Miner, The Log, Tornado, Wall Breakers</v>
      </c>
      <c r="AH3457" s="7" t="str">
        <f aca="false">IF(AD3457=AF3457,AA3457,IF(AA3457="Win","Loss",IF(AA3457="Loss","Win","Draw")))</f>
        <v>Win</v>
      </c>
      <c r="AI3457" s="7" t="s">
        <v>297</v>
      </c>
    </row>
    <row r="3458" customFormat="false" ht="15" hidden="false" customHeight="true" outlineLevel="0" collapsed="false">
      <c r="A3458" s="7" t="s">
        <v>7085</v>
      </c>
      <c r="B3458" s="7" t="n">
        <v>2</v>
      </c>
      <c r="C3458" s="7" t="s">
        <v>895</v>
      </c>
      <c r="D3458" s="7" t="s">
        <v>896</v>
      </c>
      <c r="E3458" s="7" t="s">
        <v>726</v>
      </c>
      <c r="F3458" s="7" t="s">
        <v>727</v>
      </c>
      <c r="G3458" s="7" t="s">
        <v>1152</v>
      </c>
      <c r="H3458" s="7" t="s">
        <v>163</v>
      </c>
      <c r="I3458" s="7" t="s">
        <v>107</v>
      </c>
      <c r="J3458" s="7" t="s">
        <v>108</v>
      </c>
      <c r="K3458" s="7" t="s">
        <v>177</v>
      </c>
      <c r="L3458" s="7" t="s">
        <v>93</v>
      </c>
      <c r="M3458" s="7" t="s">
        <v>86</v>
      </c>
      <c r="N3458" s="7" t="s">
        <v>407</v>
      </c>
      <c r="O3458" s="7" t="s">
        <v>95</v>
      </c>
      <c r="P3458" s="7" t="s">
        <v>150</v>
      </c>
      <c r="Q3458" s="7" t="s">
        <v>152</v>
      </c>
      <c r="R3458" s="7" t="s">
        <v>128</v>
      </c>
      <c r="S3458" s="7" t="s">
        <v>127</v>
      </c>
      <c r="T3458" s="7" t="s">
        <v>778</v>
      </c>
      <c r="U3458" s="7" t="s">
        <v>132</v>
      </c>
      <c r="V3458" s="7" t="s">
        <v>124</v>
      </c>
      <c r="W3458" s="7" t="s">
        <v>133</v>
      </c>
      <c r="X3458" s="7" t="s">
        <v>130</v>
      </c>
      <c r="Y3458" s="7" t="n">
        <v>0</v>
      </c>
      <c r="Z3458" s="7" t="n">
        <v>1</v>
      </c>
      <c r="AA3458" s="7" t="str">
        <f aca="false">IF(Y3458&gt;Z3458,"Win",IF(Y3458&lt;Z3458,"Loss","Draw"))</f>
        <v>Loss</v>
      </c>
      <c r="AB3458" s="7" t="s">
        <v>99</v>
      </c>
      <c r="AC3458" s="7" t="s">
        <v>99</v>
      </c>
      <c r="AD3458" s="7" t="s">
        <v>1154</v>
      </c>
      <c r="AE3458" s="7" t="s">
        <v>1153</v>
      </c>
      <c r="AF3458" s="7" t="str">
        <f aca="false">IF(AD3458&lt;AE3458,AD3458,AE3458)</f>
        <v>Arrows, Baby Dragon, Battle Ram, Electro Wizard, Golden Knight, Mother Witch, P.E.K.K.A, Royal Ghost</v>
      </c>
      <c r="AG3458" s="7" t="str">
        <f aca="false">IF(AD3458&lt;AE3458,AE3458,AD3458)</f>
        <v>Barbarian Barrel, Dark Prince, Electro Spirit, Fireball, Firecracker, Goblin Cage, Royal Giant, Skeleton Dragons</v>
      </c>
      <c r="AH3458" s="7" t="str">
        <f aca="false">IF(AD3458=AF3458,AA3458,IF(AA3458="Win","Loss",IF(AA3458="Loss","Win","Draw")))</f>
        <v>Win</v>
      </c>
      <c r="AI3458" s="7" t="s">
        <v>297</v>
      </c>
    </row>
    <row r="3459" customFormat="false" ht="15" hidden="false" customHeight="true" outlineLevel="0" collapsed="false">
      <c r="A3459" s="7" t="s">
        <v>7085</v>
      </c>
      <c r="B3459" s="7" t="n">
        <v>3</v>
      </c>
      <c r="C3459" s="7" t="s">
        <v>895</v>
      </c>
      <c r="D3459" s="7" t="s">
        <v>896</v>
      </c>
      <c r="E3459" s="7" t="s">
        <v>726</v>
      </c>
      <c r="F3459" s="7" t="s">
        <v>727</v>
      </c>
      <c r="G3459" s="7" t="s">
        <v>1155</v>
      </c>
      <c r="H3459" s="7" t="s">
        <v>163</v>
      </c>
      <c r="I3459" s="7" t="s">
        <v>84</v>
      </c>
      <c r="J3459" s="7" t="s">
        <v>83</v>
      </c>
      <c r="K3459" s="7" t="s">
        <v>87</v>
      </c>
      <c r="L3459" s="7" t="s">
        <v>114</v>
      </c>
      <c r="M3459" s="7" t="s">
        <v>126</v>
      </c>
      <c r="N3459" s="7" t="s">
        <v>157</v>
      </c>
      <c r="O3459" s="7" t="s">
        <v>116</v>
      </c>
      <c r="P3459" s="7" t="s">
        <v>115</v>
      </c>
      <c r="Q3459" s="7" t="s">
        <v>137</v>
      </c>
      <c r="R3459" s="7" t="s">
        <v>241</v>
      </c>
      <c r="S3459" s="7" t="s">
        <v>114</v>
      </c>
      <c r="T3459" s="7" t="s">
        <v>242</v>
      </c>
      <c r="U3459" s="7" t="s">
        <v>157</v>
      </c>
      <c r="V3459" s="7" t="s">
        <v>88</v>
      </c>
      <c r="W3459" s="7" t="s">
        <v>116</v>
      </c>
      <c r="X3459" s="7" t="s">
        <v>153</v>
      </c>
      <c r="Y3459" s="7" t="n">
        <v>0</v>
      </c>
      <c r="Z3459" s="7" t="n">
        <v>1</v>
      </c>
      <c r="AA3459" s="7" t="str">
        <f aca="false">IF(Y3459&gt;Z3459,"Win",IF(Y3459&lt;Z3459,"Loss","Draw"))</f>
        <v>Loss</v>
      </c>
      <c r="AB3459" s="7" t="s">
        <v>99</v>
      </c>
      <c r="AC3459" s="7" t="s">
        <v>99</v>
      </c>
      <c r="AD3459" s="7" t="s">
        <v>1156</v>
      </c>
      <c r="AE3459" s="7" t="s">
        <v>594</v>
      </c>
      <c r="AF3459" s="7" t="str">
        <f aca="false">IF(AD3459&lt;AE3459,AD3459,AE3459)</f>
        <v>Archers, Fire Spirit, Giant Snowball, Graveyard, Monk, Poison, Skeletons, Tesla</v>
      </c>
      <c r="AG3459" s="7" t="str">
        <f aca="false">IF(AD3459&lt;AE3459,AE3459,AD3459)</f>
        <v>Berserker, Bomber, Cannon, Fire Spirit, Giant Snowball, Goblin Drill, Knight, Poison</v>
      </c>
      <c r="AH3459" s="7" t="str">
        <f aca="false">IF(AD3459=AF3459,AA3459,IF(AA3459="Win","Loss",IF(AA3459="Loss","Win","Draw")))</f>
        <v>Loss</v>
      </c>
      <c r="AI3459" s="7" t="s">
        <v>297</v>
      </c>
    </row>
    <row r="3460" customFormat="false" ht="15" hidden="false" customHeight="true" outlineLevel="0" collapsed="false">
      <c r="A3460" s="5" t="s">
        <v>7086</v>
      </c>
      <c r="B3460" s="5" t="n">
        <v>1</v>
      </c>
      <c r="C3460" s="5" t="s">
        <v>895</v>
      </c>
      <c r="D3460" s="5" t="s">
        <v>896</v>
      </c>
      <c r="E3460" s="5" t="s">
        <v>7087</v>
      </c>
      <c r="F3460" s="5" t="s">
        <v>7088</v>
      </c>
      <c r="G3460" s="5" t="s">
        <v>7089</v>
      </c>
      <c r="H3460" s="5" t="s">
        <v>81</v>
      </c>
      <c r="I3460" s="5" t="s">
        <v>84</v>
      </c>
      <c r="J3460" s="5" t="s">
        <v>95</v>
      </c>
      <c r="K3460" s="5" t="s">
        <v>87</v>
      </c>
      <c r="L3460" s="5" t="s">
        <v>126</v>
      </c>
      <c r="M3460" s="5" t="s">
        <v>118</v>
      </c>
      <c r="N3460" s="5" t="s">
        <v>97</v>
      </c>
      <c r="O3460" s="5" t="s">
        <v>116</v>
      </c>
      <c r="P3460" s="5" t="s">
        <v>115</v>
      </c>
      <c r="Q3460" s="5" t="s">
        <v>185</v>
      </c>
      <c r="R3460" s="5" t="s">
        <v>337</v>
      </c>
      <c r="S3460" s="5" t="s">
        <v>114</v>
      </c>
      <c r="T3460" s="5" t="s">
        <v>165</v>
      </c>
      <c r="U3460" s="5" t="s">
        <v>257</v>
      </c>
      <c r="V3460" s="5" t="s">
        <v>193</v>
      </c>
      <c r="W3460" s="5" t="s">
        <v>785</v>
      </c>
      <c r="X3460" s="5" t="s">
        <v>124</v>
      </c>
      <c r="Y3460" s="5" t="n">
        <v>1</v>
      </c>
      <c r="Z3460" s="5" t="n">
        <v>0</v>
      </c>
      <c r="AA3460" s="5" t="str">
        <f aca="false">IF(Y3460&gt;Z3460,"Win",IF(Y3460&lt;Z3460,"Loss","Draw"))</f>
        <v>Win</v>
      </c>
      <c r="AB3460" s="5" t="s">
        <v>98</v>
      </c>
      <c r="AC3460" s="5" t="s">
        <v>99</v>
      </c>
      <c r="AD3460" s="5" t="s">
        <v>856</v>
      </c>
      <c r="AE3460" s="5" t="s">
        <v>7090</v>
      </c>
      <c r="AF3460" s="5" t="str">
        <f aca="false">IF(AD3460&lt;AE3460,AD3460,AE3460)</f>
        <v>Archers, Barbarian Barrel, Graveyard, Ice Spirit, Poison, Ronin, Skeletons, Tesla</v>
      </c>
      <c r="AG3460" s="5" t="str">
        <f aca="false">IF(AD3460&lt;AE3460,AE3460,AD3460)</f>
        <v>Boss Bandit, Executioner, Freeze, Giant Snowball, Guards, Hog Rider, Hunter, Royal Ghost</v>
      </c>
      <c r="AH3460" s="5" t="str">
        <f aca="false">IF(AD3460=AF3460,AA3460,IF(AA3460="Win","Loss",IF(AA3460="Loss","Win","Draw")))</f>
        <v>Win</v>
      </c>
      <c r="AI3460" s="5" t="s">
        <v>102</v>
      </c>
    </row>
    <row r="3461" customFormat="false" ht="15" hidden="false" customHeight="true" outlineLevel="0" collapsed="false">
      <c r="A3461" s="5" t="s">
        <v>7086</v>
      </c>
      <c r="B3461" s="5" t="n">
        <v>2</v>
      </c>
      <c r="C3461" s="5" t="s">
        <v>895</v>
      </c>
      <c r="D3461" s="5" t="s">
        <v>896</v>
      </c>
      <c r="E3461" s="5" t="s">
        <v>7087</v>
      </c>
      <c r="F3461" s="5" t="s">
        <v>7088</v>
      </c>
      <c r="G3461" s="5" t="s">
        <v>7091</v>
      </c>
      <c r="H3461" s="5" t="s">
        <v>81</v>
      </c>
      <c r="I3461" s="5" t="s">
        <v>203</v>
      </c>
      <c r="J3461" s="5" t="s">
        <v>202</v>
      </c>
      <c r="K3461" s="5" t="s">
        <v>201</v>
      </c>
      <c r="L3461" s="5" t="s">
        <v>157</v>
      </c>
      <c r="M3461" s="5" t="s">
        <v>150</v>
      </c>
      <c r="N3461" s="5" t="s">
        <v>204</v>
      </c>
      <c r="O3461" s="5" t="s">
        <v>88</v>
      </c>
      <c r="P3461" s="5" t="s">
        <v>209</v>
      </c>
      <c r="Q3461" s="5" t="s">
        <v>113</v>
      </c>
      <c r="R3461" s="5" t="s">
        <v>95</v>
      </c>
      <c r="S3461" s="5" t="s">
        <v>87</v>
      </c>
      <c r="T3461" s="5" t="s">
        <v>126</v>
      </c>
      <c r="U3461" s="5" t="s">
        <v>115</v>
      </c>
      <c r="V3461" s="5" t="s">
        <v>116</v>
      </c>
      <c r="W3461" s="5" t="s">
        <v>108</v>
      </c>
      <c r="X3461" s="5" t="s">
        <v>118</v>
      </c>
      <c r="Y3461" s="5" t="n">
        <v>1</v>
      </c>
      <c r="Z3461" s="5" t="n">
        <v>0</v>
      </c>
      <c r="AA3461" s="5" t="str">
        <f aca="false">IF(Y3461&gt;Z3461,"Win",IF(Y3461&lt;Z3461,"Loss","Draw"))</f>
        <v>Win</v>
      </c>
      <c r="AB3461" s="5" t="s">
        <v>98</v>
      </c>
      <c r="AC3461" s="5" t="s">
        <v>99</v>
      </c>
      <c r="AD3461" s="5" t="s">
        <v>4306</v>
      </c>
      <c r="AE3461" s="5" t="s">
        <v>2966</v>
      </c>
      <c r="AF3461" s="5" t="str">
        <f aca="false">IF(AD3461&lt;AE3461,AD3461,AE3461)</f>
        <v>Barbarian Barrel, Dark Prince, Furnace, Graveyard, Ice Spirit, Poison, Skeletons, Tesla</v>
      </c>
      <c r="AG3461" s="5" t="str">
        <f aca="false">IF(AD3461&lt;AE3461,AE3461,AD3461)</f>
        <v>Berserker, Electro Spirit, Fire Spirit, Goblin Barrel, Inferno Tower, Magic Archer, Royal Delivery, Wall Breakers</v>
      </c>
      <c r="AH3461" s="5" t="str">
        <f aca="false">IF(AD3461=AF3461,AA3461,IF(AA3461="Win","Loss",IF(AA3461="Loss","Win","Draw")))</f>
        <v>Loss</v>
      </c>
      <c r="AI3461" s="5" t="s">
        <v>102</v>
      </c>
    </row>
    <row r="3462" customFormat="false" ht="15" hidden="false" customHeight="true" outlineLevel="0" collapsed="false">
      <c r="A3462" s="5" t="s">
        <v>7092</v>
      </c>
      <c r="B3462" s="5" t="n">
        <v>1</v>
      </c>
      <c r="C3462" s="5" t="s">
        <v>895</v>
      </c>
      <c r="D3462" s="5" t="s">
        <v>896</v>
      </c>
      <c r="E3462" s="5" t="s">
        <v>6504</v>
      </c>
      <c r="F3462" s="5" t="s">
        <v>6505</v>
      </c>
      <c r="G3462" s="5" t="s">
        <v>7093</v>
      </c>
      <c r="H3462" s="5" t="s">
        <v>81</v>
      </c>
      <c r="I3462" s="5" t="s">
        <v>219</v>
      </c>
      <c r="J3462" s="5" t="s">
        <v>83</v>
      </c>
      <c r="K3462" s="5" t="s">
        <v>87</v>
      </c>
      <c r="L3462" s="5" t="s">
        <v>126</v>
      </c>
      <c r="M3462" s="5" t="s">
        <v>150</v>
      </c>
      <c r="N3462" s="5" t="s">
        <v>89</v>
      </c>
      <c r="O3462" s="5" t="s">
        <v>164</v>
      </c>
      <c r="P3462" s="5" t="s">
        <v>165</v>
      </c>
      <c r="Q3462" s="5" t="s">
        <v>201</v>
      </c>
      <c r="R3462" s="5" t="s">
        <v>202</v>
      </c>
      <c r="S3462" s="5" t="s">
        <v>233</v>
      </c>
      <c r="T3462" s="5" t="s">
        <v>111</v>
      </c>
      <c r="U3462" s="5" t="s">
        <v>157</v>
      </c>
      <c r="V3462" s="5" t="s">
        <v>88</v>
      </c>
      <c r="W3462" s="5" t="s">
        <v>204</v>
      </c>
      <c r="X3462" s="5" t="s">
        <v>234</v>
      </c>
      <c r="Y3462" s="5" t="n">
        <v>1</v>
      </c>
      <c r="Z3462" s="5" t="n">
        <v>0</v>
      </c>
      <c r="AA3462" s="5" t="str">
        <f aca="false">IF(Y3462&gt;Z3462,"Win",IF(Y3462&lt;Z3462,"Loss","Draw"))</f>
        <v>Win</v>
      </c>
      <c r="AB3462" s="5" t="s">
        <v>98</v>
      </c>
      <c r="AC3462" s="5" t="s">
        <v>99</v>
      </c>
      <c r="AD3462" s="5" t="s">
        <v>2238</v>
      </c>
      <c r="AE3462" s="5" t="s">
        <v>380</v>
      </c>
      <c r="AF3462" s="5" t="str">
        <f aca="false">IF(AD3462&lt;AE3462,AD3462,AE3462)</f>
        <v>Bats, Berserker, Bomb Tower, Fire Spirit, Magic Archer, Miner, Royal Delivery, Wall Breakers</v>
      </c>
      <c r="AG3462" s="5" t="str">
        <f aca="false">IF(AD3462&lt;AE3462,AE3462,AD3462)</f>
        <v>Earthquake, Electro Spirit, Hog Rider, Monk, Skeletons, Tesla, The Log, Wizard</v>
      </c>
      <c r="AH3462" s="5" t="str">
        <f aca="false">IF(AD3462=AF3462,AA3462,IF(AA3462="Win","Loss",IF(AA3462="Loss","Win","Draw")))</f>
        <v>Loss</v>
      </c>
      <c r="AI3462" s="5" t="s">
        <v>102</v>
      </c>
    </row>
    <row r="3463" customFormat="false" ht="15" hidden="false" customHeight="true" outlineLevel="0" collapsed="false">
      <c r="A3463" s="5" t="s">
        <v>7092</v>
      </c>
      <c r="B3463" s="5" t="n">
        <v>2</v>
      </c>
      <c r="C3463" s="5" t="s">
        <v>895</v>
      </c>
      <c r="D3463" s="5" t="s">
        <v>896</v>
      </c>
      <c r="E3463" s="5" t="s">
        <v>6504</v>
      </c>
      <c r="F3463" s="5" t="s">
        <v>6505</v>
      </c>
      <c r="G3463" s="5" t="s">
        <v>7094</v>
      </c>
      <c r="H3463" s="5" t="s">
        <v>163</v>
      </c>
      <c r="I3463" s="5" t="s">
        <v>90</v>
      </c>
      <c r="J3463" s="5" t="s">
        <v>563</v>
      </c>
      <c r="K3463" s="5" t="s">
        <v>91</v>
      </c>
      <c r="L3463" s="5" t="s">
        <v>130</v>
      </c>
      <c r="M3463" s="5" t="s">
        <v>111</v>
      </c>
      <c r="N3463" s="5" t="s">
        <v>96</v>
      </c>
      <c r="O3463" s="5" t="s">
        <v>125</v>
      </c>
      <c r="P3463" s="5" t="s">
        <v>307</v>
      </c>
      <c r="Q3463" s="5" t="s">
        <v>159</v>
      </c>
      <c r="R3463" s="5" t="s">
        <v>91</v>
      </c>
      <c r="S3463" s="5" t="s">
        <v>203</v>
      </c>
      <c r="T3463" s="5" t="s">
        <v>89</v>
      </c>
      <c r="U3463" s="5" t="s">
        <v>248</v>
      </c>
      <c r="V3463" s="5" t="s">
        <v>241</v>
      </c>
      <c r="W3463" s="5" t="s">
        <v>249</v>
      </c>
      <c r="X3463" s="5" t="s">
        <v>153</v>
      </c>
      <c r="Y3463" s="5" t="n">
        <v>1</v>
      </c>
      <c r="Z3463" s="5" t="n">
        <v>0</v>
      </c>
      <c r="AA3463" s="5" t="str">
        <f aca="false">IF(Y3463&gt;Z3463,"Win",IF(Y3463&lt;Z3463,"Loss","Draw"))</f>
        <v>Win</v>
      </c>
      <c r="AB3463" s="5" t="s">
        <v>98</v>
      </c>
      <c r="AC3463" s="5" t="s">
        <v>99</v>
      </c>
      <c r="AD3463" s="5" t="s">
        <v>7095</v>
      </c>
      <c r="AE3463" s="5" t="s">
        <v>7096</v>
      </c>
      <c r="AF3463" s="5" t="str">
        <f aca="false">IF(AD3463&lt;AE3463,AD3463,AE3463)</f>
        <v>Arrows, Cannon Cart, Goblins, Ice Wizard, Miner, Minions, Mortar, Skeleton King</v>
      </c>
      <c r="AG3463" s="5" t="str">
        <f aca="false">IF(AD3463&lt;AE3463,AE3463,AD3463)</f>
        <v>Cannon, Dart Goblin, Goblin Barrel, Goblins, Knight, Princess, Rocket, The Log</v>
      </c>
      <c r="AH3463" s="5" t="str">
        <f aca="false">IF(AD3463=AF3463,AA3463,IF(AA3463="Win","Loss",IF(AA3463="Loss","Win","Draw")))</f>
        <v>Win</v>
      </c>
      <c r="AI3463" s="5" t="s">
        <v>102</v>
      </c>
    </row>
    <row r="3464" customFormat="false" ht="15" hidden="false" customHeight="true" outlineLevel="0" collapsed="false">
      <c r="A3464" s="5" t="s">
        <v>7097</v>
      </c>
      <c r="B3464" s="5" t="n">
        <v>1</v>
      </c>
      <c r="C3464" s="5" t="s">
        <v>895</v>
      </c>
      <c r="D3464" s="5" t="s">
        <v>896</v>
      </c>
      <c r="E3464" s="5" t="s">
        <v>5819</v>
      </c>
      <c r="F3464" s="5" t="s">
        <v>5820</v>
      </c>
      <c r="G3464" s="5" t="s">
        <v>7098</v>
      </c>
      <c r="H3464" s="5" t="s">
        <v>163</v>
      </c>
      <c r="I3464" s="5" t="s">
        <v>141</v>
      </c>
      <c r="J3464" s="5" t="s">
        <v>95</v>
      </c>
      <c r="K3464" s="5" t="s">
        <v>107</v>
      </c>
      <c r="L3464" s="5" t="s">
        <v>177</v>
      </c>
      <c r="M3464" s="5" t="s">
        <v>150</v>
      </c>
      <c r="N3464" s="5" t="s">
        <v>143</v>
      </c>
      <c r="O3464" s="5" t="s">
        <v>93</v>
      </c>
      <c r="P3464" s="5" t="s">
        <v>178</v>
      </c>
      <c r="Q3464" s="5" t="s">
        <v>82</v>
      </c>
      <c r="R3464" s="5" t="s">
        <v>151</v>
      </c>
      <c r="S3464" s="5" t="s">
        <v>152</v>
      </c>
      <c r="T3464" s="5" t="s">
        <v>88</v>
      </c>
      <c r="U3464" s="5" t="s">
        <v>85</v>
      </c>
      <c r="V3464" s="5" t="s">
        <v>89</v>
      </c>
      <c r="W3464" s="5" t="s">
        <v>153</v>
      </c>
      <c r="X3464" s="5" t="s">
        <v>150</v>
      </c>
      <c r="Y3464" s="5" t="n">
        <v>1</v>
      </c>
      <c r="Z3464" s="5" t="n">
        <v>0</v>
      </c>
      <c r="AA3464" s="5" t="str">
        <f aca="false">IF(Y3464&gt;Z3464,"Win",IF(Y3464&lt;Z3464,"Loss","Draw"))</f>
        <v>Win</v>
      </c>
      <c r="AB3464" s="5" t="s">
        <v>98</v>
      </c>
      <c r="AC3464" s="5" t="s">
        <v>99</v>
      </c>
      <c r="AD3464" s="5" t="s">
        <v>180</v>
      </c>
      <c r="AE3464" s="5" t="s">
        <v>858</v>
      </c>
      <c r="AF3464" s="5" t="str">
        <f aca="false">IF(AD3464&lt;AE3464,AD3464,AE3464)</f>
        <v>Baby Dragon, Berserker, Cannon, Electro Spirit, Lightning, Mighty Miner, Royal Hogs, The Log</v>
      </c>
      <c r="AG3464" s="5" t="str">
        <f aca="false">IF(AD3464&lt;AE3464,AE3464,AD3464)</f>
        <v>Barbarian Barrel, Electro Spirit, Fireball, Goblin Cage, Heal Spirit, Lumberjack, Phoenix, Royal Giant</v>
      </c>
      <c r="AH3464" s="5" t="str">
        <f aca="false">IF(AD3464=AF3464,AA3464,IF(AA3464="Win","Loss",IF(AA3464="Loss","Win","Draw")))</f>
        <v>Loss</v>
      </c>
      <c r="AI3464" s="5" t="s">
        <v>102</v>
      </c>
    </row>
    <row r="3465" customFormat="false" ht="15" hidden="false" customHeight="true" outlineLevel="0" collapsed="false">
      <c r="A3465" s="5" t="s">
        <v>7097</v>
      </c>
      <c r="B3465" s="5" t="n">
        <v>2</v>
      </c>
      <c r="C3465" s="5" t="s">
        <v>895</v>
      </c>
      <c r="D3465" s="5" t="s">
        <v>896</v>
      </c>
      <c r="E3465" s="5" t="s">
        <v>5819</v>
      </c>
      <c r="F3465" s="5" t="s">
        <v>5820</v>
      </c>
      <c r="G3465" s="5" t="s">
        <v>7099</v>
      </c>
      <c r="H3465" s="5" t="s">
        <v>163</v>
      </c>
      <c r="I3465" s="5" t="s">
        <v>201</v>
      </c>
      <c r="J3465" s="5" t="s">
        <v>202</v>
      </c>
      <c r="K3465" s="5" t="s">
        <v>123</v>
      </c>
      <c r="L3465" s="5" t="s">
        <v>187</v>
      </c>
      <c r="M3465" s="5" t="s">
        <v>111</v>
      </c>
      <c r="N3465" s="5" t="s">
        <v>403</v>
      </c>
      <c r="O3465" s="5" t="s">
        <v>234</v>
      </c>
      <c r="P3465" s="5" t="s">
        <v>89</v>
      </c>
      <c r="Q3465" s="5" t="s">
        <v>185</v>
      </c>
      <c r="R3465" s="5" t="s">
        <v>186</v>
      </c>
      <c r="S3465" s="5" t="s">
        <v>109</v>
      </c>
      <c r="T3465" s="5" t="s">
        <v>187</v>
      </c>
      <c r="U3465" s="5" t="s">
        <v>173</v>
      </c>
      <c r="V3465" s="5" t="s">
        <v>111</v>
      </c>
      <c r="W3465" s="5" t="s">
        <v>117</v>
      </c>
      <c r="X3465" s="5" t="s">
        <v>234</v>
      </c>
      <c r="Y3465" s="5" t="n">
        <v>1</v>
      </c>
      <c r="Z3465" s="5" t="n">
        <v>0</v>
      </c>
      <c r="AA3465" s="5" t="str">
        <f aca="false">IF(Y3465&gt;Z3465,"Win",IF(Y3465&lt;Z3465,"Loss","Draw"))</f>
        <v>Win</v>
      </c>
      <c r="AB3465" s="5" t="s">
        <v>98</v>
      </c>
      <c r="AC3465" s="5" t="s">
        <v>99</v>
      </c>
      <c r="AD3465" s="5" t="s">
        <v>6351</v>
      </c>
      <c r="AE3465" s="5" t="s">
        <v>3668</v>
      </c>
      <c r="AF3465" s="5" t="str">
        <f aca="false">IF(AD3465&lt;AE3465,AD3465,AE3465)</f>
        <v>Balloon, Bomb Tower, Executioner, Giant Skeleton, Miner, Tornado, Zap, Zappies</v>
      </c>
      <c r="AG3465" s="5" t="str">
        <f aca="false">IF(AD3465&lt;AE3465,AE3465,AD3465)</f>
        <v>Bomb Tower, Goblinstein, Magic Archer, Miner, Spear Goblins, The Log, Tornado, Wall Breakers</v>
      </c>
      <c r="AH3465" s="5" t="str">
        <f aca="false">IF(AD3465=AF3465,AA3465,IF(AA3465="Win","Loss",IF(AA3465="Loss","Win","Draw")))</f>
        <v>Loss</v>
      </c>
      <c r="AI3465" s="5" t="s">
        <v>102</v>
      </c>
    </row>
    <row r="3466" customFormat="false" ht="15" hidden="false" customHeight="true" outlineLevel="0" collapsed="false">
      <c r="A3466" s="5" t="s">
        <v>7100</v>
      </c>
      <c r="B3466" s="5" t="n">
        <v>1</v>
      </c>
      <c r="C3466" s="5" t="s">
        <v>895</v>
      </c>
      <c r="D3466" s="5" t="s">
        <v>896</v>
      </c>
      <c r="E3466" s="5" t="s">
        <v>772</v>
      </c>
      <c r="F3466" s="5" t="s">
        <v>773</v>
      </c>
      <c r="G3466" s="5" t="s">
        <v>897</v>
      </c>
      <c r="H3466" s="5" t="s">
        <v>485</v>
      </c>
      <c r="I3466" s="5" t="s">
        <v>82</v>
      </c>
      <c r="J3466" s="5" t="s">
        <v>83</v>
      </c>
      <c r="K3466" s="5" t="s">
        <v>87</v>
      </c>
      <c r="L3466" s="5" t="s">
        <v>93</v>
      </c>
      <c r="M3466" s="5" t="s">
        <v>86</v>
      </c>
      <c r="N3466" s="5" t="s">
        <v>126</v>
      </c>
      <c r="O3466" s="5" t="s">
        <v>150</v>
      </c>
      <c r="P3466" s="5" t="s">
        <v>95</v>
      </c>
      <c r="Q3466" s="5" t="s">
        <v>141</v>
      </c>
      <c r="R3466" s="5" t="s">
        <v>95</v>
      </c>
      <c r="S3466" s="5" t="s">
        <v>107</v>
      </c>
      <c r="T3466" s="5" t="s">
        <v>177</v>
      </c>
      <c r="U3466" s="5" t="s">
        <v>178</v>
      </c>
      <c r="V3466" s="5" t="s">
        <v>150</v>
      </c>
      <c r="W3466" s="5" t="s">
        <v>143</v>
      </c>
      <c r="X3466" s="5" t="s">
        <v>93</v>
      </c>
      <c r="Y3466" s="5" t="n">
        <v>0</v>
      </c>
      <c r="Z3466" s="5" t="n">
        <v>1</v>
      </c>
      <c r="AA3466" s="5" t="str">
        <f aca="false">IF(Y3466&gt;Z3466,"Win",IF(Y3466&lt;Z3466,"Loss","Draw"))</f>
        <v>Loss</v>
      </c>
      <c r="AB3466" s="5" t="s">
        <v>98</v>
      </c>
      <c r="AC3466" s="5" t="s">
        <v>99</v>
      </c>
      <c r="AD3466" s="5" t="s">
        <v>898</v>
      </c>
      <c r="AE3466" s="5" t="s">
        <v>180</v>
      </c>
      <c r="AF3466" s="5" t="str">
        <f aca="false">IF(AD3466&lt;AE3466,AD3466,AE3466)</f>
        <v>Barbarian Barrel, Electro Spirit, Fireball, Goblin Cage, Heal Spirit, Lumberjack, Phoenix, Royal Giant</v>
      </c>
      <c r="AG3466" s="5" t="str">
        <f aca="false">IF(AD3466&lt;AE3466,AE3466,AD3466)</f>
        <v>Barbarian Barrel, Electro Spirit, Fireball, Monk, Royal Hogs, Skeleton Dragons, Skeletons, Tesla</v>
      </c>
      <c r="AH3466" s="5" t="str">
        <f aca="false">IF(AD3466=AF3466,AA3466,IF(AA3466="Win","Loss",IF(AA3466="Loss","Win","Draw")))</f>
        <v>Win</v>
      </c>
      <c r="AI3466" s="5" t="s">
        <v>102</v>
      </c>
    </row>
    <row r="3467" customFormat="false" ht="15" hidden="false" customHeight="true" outlineLevel="0" collapsed="false">
      <c r="A3467" s="5" t="s">
        <v>7100</v>
      </c>
      <c r="B3467" s="5" t="n">
        <v>2</v>
      </c>
      <c r="C3467" s="5" t="s">
        <v>895</v>
      </c>
      <c r="D3467" s="5" t="s">
        <v>896</v>
      </c>
      <c r="E3467" s="5" t="s">
        <v>772</v>
      </c>
      <c r="F3467" s="5" t="s">
        <v>773</v>
      </c>
      <c r="G3467" s="5" t="s">
        <v>899</v>
      </c>
      <c r="H3467" s="5" t="s">
        <v>485</v>
      </c>
      <c r="I3467" s="5" t="s">
        <v>201</v>
      </c>
      <c r="J3467" s="5" t="s">
        <v>202</v>
      </c>
      <c r="K3467" s="5" t="s">
        <v>123</v>
      </c>
      <c r="L3467" s="5" t="s">
        <v>234</v>
      </c>
      <c r="M3467" s="5" t="s">
        <v>91</v>
      </c>
      <c r="N3467" s="5" t="s">
        <v>111</v>
      </c>
      <c r="O3467" s="5" t="s">
        <v>187</v>
      </c>
      <c r="P3467" s="5" t="s">
        <v>89</v>
      </c>
      <c r="Q3467" s="5" t="s">
        <v>407</v>
      </c>
      <c r="R3467" s="5" t="s">
        <v>83</v>
      </c>
      <c r="S3467" s="5" t="s">
        <v>87</v>
      </c>
      <c r="T3467" s="5" t="s">
        <v>165</v>
      </c>
      <c r="U3467" s="5" t="s">
        <v>164</v>
      </c>
      <c r="V3467" s="5" t="s">
        <v>126</v>
      </c>
      <c r="W3467" s="5" t="s">
        <v>204</v>
      </c>
      <c r="X3467" s="5" t="s">
        <v>89</v>
      </c>
      <c r="Y3467" s="5" t="n">
        <v>1</v>
      </c>
      <c r="Z3467" s="5" t="n">
        <v>0</v>
      </c>
      <c r="AA3467" s="5" t="str">
        <f aca="false">IF(Y3467&gt;Z3467,"Win",IF(Y3467&lt;Z3467,"Loss","Draw"))</f>
        <v>Win</v>
      </c>
      <c r="AB3467" s="5" t="s">
        <v>98</v>
      </c>
      <c r="AC3467" s="5" t="s">
        <v>99</v>
      </c>
      <c r="AD3467" s="5" t="s">
        <v>901</v>
      </c>
      <c r="AE3467" s="5" t="s">
        <v>900</v>
      </c>
      <c r="AF3467" s="5" t="str">
        <f aca="false">IF(AD3467&lt;AE3467,AD3467,AE3467)</f>
        <v>Bomb Tower, Goblins, Goblinstein, Magic Archer, Miner, The Log, Tornado, Wall Breakers</v>
      </c>
      <c r="AG3467" s="5" t="str">
        <f aca="false">IF(AD3467&lt;AE3467,AE3467,AD3467)</f>
        <v>Earthquake, Firecracker, Hog Rider, Monk, Royal Delivery, Skeletons, Tesla, The Log</v>
      </c>
      <c r="AH3467" s="5" t="str">
        <f aca="false">IF(AD3467=AF3467,AA3467,IF(AA3467="Win","Loss",IF(AA3467="Loss","Win","Draw")))</f>
        <v>Win</v>
      </c>
      <c r="AI3467" s="5" t="s">
        <v>102</v>
      </c>
    </row>
    <row r="3468" customFormat="false" ht="15" hidden="false" customHeight="true" outlineLevel="0" collapsed="false">
      <c r="A3468" s="5" t="s">
        <v>7100</v>
      </c>
      <c r="B3468" s="5" t="n">
        <v>3</v>
      </c>
      <c r="C3468" s="5" t="s">
        <v>895</v>
      </c>
      <c r="D3468" s="5" t="s">
        <v>896</v>
      </c>
      <c r="E3468" s="5" t="s">
        <v>772</v>
      </c>
      <c r="F3468" s="5" t="s">
        <v>773</v>
      </c>
      <c r="G3468" s="5" t="s">
        <v>902</v>
      </c>
      <c r="H3468" s="5" t="s">
        <v>81</v>
      </c>
      <c r="I3468" s="5" t="s">
        <v>203</v>
      </c>
      <c r="J3468" s="5" t="s">
        <v>194</v>
      </c>
      <c r="K3468" s="5" t="s">
        <v>208</v>
      </c>
      <c r="L3468" s="5" t="s">
        <v>248</v>
      </c>
      <c r="M3468" s="5" t="s">
        <v>130</v>
      </c>
      <c r="N3468" s="5" t="s">
        <v>153</v>
      </c>
      <c r="O3468" s="5" t="s">
        <v>118</v>
      </c>
      <c r="P3468" s="5" t="s">
        <v>88</v>
      </c>
      <c r="Q3468" s="5" t="s">
        <v>92</v>
      </c>
      <c r="R3468" s="5" t="s">
        <v>128</v>
      </c>
      <c r="S3468" s="5" t="s">
        <v>159</v>
      </c>
      <c r="T3468" s="5" t="s">
        <v>201</v>
      </c>
      <c r="U3468" s="5" t="s">
        <v>119</v>
      </c>
      <c r="V3468" s="5" t="s">
        <v>133</v>
      </c>
      <c r="W3468" s="5" t="s">
        <v>157</v>
      </c>
      <c r="X3468" s="5" t="s">
        <v>294</v>
      </c>
      <c r="Y3468" s="5" t="n">
        <v>1</v>
      </c>
      <c r="Z3468" s="5" t="n">
        <v>0</v>
      </c>
      <c r="AA3468" s="5" t="str">
        <f aca="false">IF(Y3468&gt;Z3468,"Win",IF(Y3468&lt;Z3468,"Loss","Draw"))</f>
        <v>Win</v>
      </c>
      <c r="AB3468" s="5" t="s">
        <v>98</v>
      </c>
      <c r="AC3468" s="5" t="s">
        <v>99</v>
      </c>
      <c r="AD3468" s="5" t="s">
        <v>904</v>
      </c>
      <c r="AE3468" s="5" t="s">
        <v>903</v>
      </c>
      <c r="AF3468" s="5" t="str">
        <f aca="false">IF(AD3468&lt;AE3468,AD3468,AE3468)</f>
        <v>Archer Queen, Arrows, Berserker, Cannon, Goblin Barrel, Ice Spirit, Princess, Valkyrie</v>
      </c>
      <c r="AG3468" s="5" t="str">
        <f aca="false">IF(AD3468&lt;AE3468,AE3468,AD3468)</f>
        <v>Dart Goblin, Fire Spirit, Goblin Hut, Golden Knight, Mother Witch, Skeleton Barrel, Vines, Wall Breakers</v>
      </c>
      <c r="AH3468" s="5" t="str">
        <f aca="false">IF(AD3468=AF3468,AA3468,IF(AA3468="Win","Loss",IF(AA3468="Loss","Win","Draw")))</f>
        <v>Win</v>
      </c>
      <c r="AI3468" s="5" t="s">
        <v>102</v>
      </c>
    </row>
    <row r="3469" customFormat="false" ht="15" hidden="false" customHeight="true" outlineLevel="0" collapsed="false">
      <c r="A3469" s="5" t="s">
        <v>7101</v>
      </c>
      <c r="B3469" s="5" t="n">
        <v>1</v>
      </c>
      <c r="C3469" s="5" t="s">
        <v>895</v>
      </c>
      <c r="D3469" s="5" t="s">
        <v>896</v>
      </c>
      <c r="E3469" s="5" t="s">
        <v>2789</v>
      </c>
      <c r="F3469" s="5" t="s">
        <v>2790</v>
      </c>
      <c r="G3469" s="5" t="s">
        <v>3449</v>
      </c>
      <c r="H3469" s="5" t="s">
        <v>81</v>
      </c>
      <c r="I3469" s="5" t="s">
        <v>114</v>
      </c>
      <c r="J3469" s="5" t="s">
        <v>202</v>
      </c>
      <c r="K3469" s="5" t="s">
        <v>137</v>
      </c>
      <c r="L3469" s="5" t="s">
        <v>91</v>
      </c>
      <c r="M3469" s="5" t="s">
        <v>157</v>
      </c>
      <c r="N3469" s="5" t="s">
        <v>108</v>
      </c>
      <c r="O3469" s="5" t="s">
        <v>234</v>
      </c>
      <c r="P3469" s="5" t="s">
        <v>116</v>
      </c>
      <c r="Q3469" s="5" t="s">
        <v>208</v>
      </c>
      <c r="R3469" s="5" t="s">
        <v>188</v>
      </c>
      <c r="S3469" s="5" t="s">
        <v>109</v>
      </c>
      <c r="T3469" s="5" t="s">
        <v>88</v>
      </c>
      <c r="U3469" s="5" t="s">
        <v>93</v>
      </c>
      <c r="V3469" s="5" t="s">
        <v>110</v>
      </c>
      <c r="W3469" s="5" t="s">
        <v>86</v>
      </c>
      <c r="X3469" s="5" t="s">
        <v>112</v>
      </c>
      <c r="Y3469" s="5" t="n">
        <v>0</v>
      </c>
      <c r="Z3469" s="5" t="n">
        <v>3</v>
      </c>
      <c r="AA3469" s="5" t="str">
        <f aca="false">IF(Y3469&gt;Z3469,"Win",IF(Y3469&lt;Z3469,"Loss","Draw"))</f>
        <v>Loss</v>
      </c>
      <c r="AB3469" s="5" t="s">
        <v>98</v>
      </c>
      <c r="AC3469" s="5" t="s">
        <v>99</v>
      </c>
      <c r="AD3469" s="5" t="s">
        <v>3450</v>
      </c>
      <c r="AE3469" s="5" t="s">
        <v>368</v>
      </c>
      <c r="AF3469" s="5" t="str">
        <f aca="false">IF(AD3469&lt;AE3469,AD3469,AE3469)</f>
        <v>Berserker, Fireball, Lava Hound, Skeleton Dragons, Spirit Empress, Tombstone, Valkyrie, Zap</v>
      </c>
      <c r="AG3469" s="5" t="str">
        <f aca="false">IF(AD3469&lt;AE3469,AE3469,AD3469)</f>
        <v>Bomb Tower, Dark Prince, Fire Spirit, Giant Snowball, Goblin Drill, Goblins, Magic Archer, Poison</v>
      </c>
      <c r="AH3469" s="5" t="str">
        <f aca="false">IF(AD3469=AF3469,AA3469,IF(AA3469="Win","Loss",IF(AA3469="Loss","Win","Draw")))</f>
        <v>Win</v>
      </c>
      <c r="AI3469" s="5" t="s">
        <v>102</v>
      </c>
    </row>
    <row r="3470" customFormat="false" ht="15" hidden="false" customHeight="true" outlineLevel="0" collapsed="false">
      <c r="A3470" s="5" t="s">
        <v>7101</v>
      </c>
      <c r="B3470" s="5" t="n">
        <v>2</v>
      </c>
      <c r="C3470" s="5" t="s">
        <v>895</v>
      </c>
      <c r="D3470" s="5" t="s">
        <v>896</v>
      </c>
      <c r="E3470" s="5" t="s">
        <v>2789</v>
      </c>
      <c r="F3470" s="5" t="s">
        <v>2790</v>
      </c>
      <c r="G3470" s="5" t="s">
        <v>3451</v>
      </c>
      <c r="H3470" s="5" t="s">
        <v>163</v>
      </c>
      <c r="I3470" s="5" t="s">
        <v>177</v>
      </c>
      <c r="J3470" s="5" t="s">
        <v>83</v>
      </c>
      <c r="K3470" s="5" t="s">
        <v>95</v>
      </c>
      <c r="L3470" s="5" t="s">
        <v>188</v>
      </c>
      <c r="M3470" s="5" t="s">
        <v>133</v>
      </c>
      <c r="N3470" s="5" t="s">
        <v>93</v>
      </c>
      <c r="O3470" s="5" t="s">
        <v>173</v>
      </c>
      <c r="P3470" s="5" t="s">
        <v>215</v>
      </c>
      <c r="Q3470" s="5" t="s">
        <v>152</v>
      </c>
      <c r="R3470" s="5" t="s">
        <v>128</v>
      </c>
      <c r="S3470" s="5" t="s">
        <v>107</v>
      </c>
      <c r="T3470" s="5" t="s">
        <v>85</v>
      </c>
      <c r="U3470" s="5" t="s">
        <v>95</v>
      </c>
      <c r="V3470" s="5" t="s">
        <v>139</v>
      </c>
      <c r="W3470" s="5" t="s">
        <v>306</v>
      </c>
      <c r="X3470" s="5" t="s">
        <v>187</v>
      </c>
      <c r="Y3470" s="5" t="n">
        <v>0</v>
      </c>
      <c r="Z3470" s="5" t="n">
        <v>1</v>
      </c>
      <c r="AA3470" s="5" t="str">
        <f aca="false">IF(Y3470&gt;Z3470,"Win",IF(Y3470&lt;Z3470,"Loss","Draw"))</f>
        <v>Loss</v>
      </c>
      <c r="AB3470" s="5" t="s">
        <v>98</v>
      </c>
      <c r="AC3470" s="5" t="s">
        <v>99</v>
      </c>
      <c r="AD3470" s="5" t="s">
        <v>2308</v>
      </c>
      <c r="AE3470" s="5" t="s">
        <v>2011</v>
      </c>
      <c r="AF3470" s="5" t="str">
        <f aca="false">IF(AD3470&lt;AE3470,AD3470,AE3470)</f>
        <v>Baby Dragon, Barbarian Barrel, Goblin Cage, Golden Knight, Golem, Lightning, Mega Minion, Tornado</v>
      </c>
      <c r="AG3470" s="5" t="str">
        <f aca="false">IF(AD3470&lt;AE3470,AE3470,AD3470)</f>
        <v>Barbarian Barrel, Fireball, Fisherman, Monk, Mother Witch, Royal Giant, Tombstone, Zappies</v>
      </c>
      <c r="AH3470" s="5" t="str">
        <f aca="false">IF(AD3470=AF3470,AA3470,IF(AA3470="Win","Loss",IF(AA3470="Loss","Win","Draw")))</f>
        <v>Win</v>
      </c>
      <c r="AI3470" s="5" t="s">
        <v>102</v>
      </c>
    </row>
    <row r="3471" customFormat="false" ht="15" hidden="false" customHeight="true" outlineLevel="0" collapsed="false">
      <c r="A3471" s="5" t="s">
        <v>7102</v>
      </c>
      <c r="B3471" s="5" t="n">
        <v>1</v>
      </c>
      <c r="C3471" s="5" t="s">
        <v>895</v>
      </c>
      <c r="D3471" s="5" t="s">
        <v>896</v>
      </c>
      <c r="E3471" s="5" t="s">
        <v>733</v>
      </c>
      <c r="F3471" s="5" t="s">
        <v>734</v>
      </c>
      <c r="G3471" s="5" t="s">
        <v>7103</v>
      </c>
      <c r="H3471" s="5" t="s">
        <v>163</v>
      </c>
      <c r="I3471" s="5" t="s">
        <v>219</v>
      </c>
      <c r="J3471" s="5" t="s">
        <v>83</v>
      </c>
      <c r="K3471" s="5" t="s">
        <v>87</v>
      </c>
      <c r="L3471" s="5" t="s">
        <v>165</v>
      </c>
      <c r="M3471" s="5" t="s">
        <v>164</v>
      </c>
      <c r="N3471" s="5" t="s">
        <v>126</v>
      </c>
      <c r="O3471" s="5" t="s">
        <v>150</v>
      </c>
      <c r="P3471" s="5" t="s">
        <v>89</v>
      </c>
      <c r="Q3471" s="5" t="s">
        <v>201</v>
      </c>
      <c r="R3471" s="5" t="s">
        <v>337</v>
      </c>
      <c r="S3471" s="5" t="s">
        <v>203</v>
      </c>
      <c r="T3471" s="5" t="s">
        <v>159</v>
      </c>
      <c r="U3471" s="5" t="s">
        <v>157</v>
      </c>
      <c r="V3471" s="5" t="s">
        <v>126</v>
      </c>
      <c r="W3471" s="5" t="s">
        <v>118</v>
      </c>
      <c r="X3471" s="5" t="s">
        <v>119</v>
      </c>
      <c r="Y3471" s="5" t="n">
        <v>1</v>
      </c>
      <c r="Z3471" s="5" t="n">
        <v>0</v>
      </c>
      <c r="AA3471" s="5" t="str">
        <f aca="false">IF(Y3471&gt;Z3471,"Win",IF(Y3471&lt;Z3471,"Loss","Draw"))</f>
        <v>Win</v>
      </c>
      <c r="AB3471" s="5" t="s">
        <v>98</v>
      </c>
      <c r="AC3471" s="5" t="s">
        <v>99</v>
      </c>
      <c r="AD3471" s="5" t="s">
        <v>2238</v>
      </c>
      <c r="AE3471" s="5" t="s">
        <v>4430</v>
      </c>
      <c r="AF3471" s="5" t="str">
        <f aca="false">IF(AD3471&lt;AE3471,AD3471,AE3471)</f>
        <v>Boss Bandit, Dart Goblin, Fire Spirit, Goblin Barrel, Goblin Hut, Ice Spirit, Skeletons, Wall Breakers</v>
      </c>
      <c r="AG3471" s="5" t="str">
        <f aca="false">IF(AD3471&lt;AE3471,AE3471,AD3471)</f>
        <v>Earthquake, Electro Spirit, Hog Rider, Monk, Skeletons, Tesla, The Log, Wizard</v>
      </c>
      <c r="AH3471" s="5" t="str">
        <f aca="false">IF(AD3471=AF3471,AA3471,IF(AA3471="Win","Loss",IF(AA3471="Loss","Win","Draw")))</f>
        <v>Loss</v>
      </c>
      <c r="AI3471" s="5" t="s">
        <v>102</v>
      </c>
    </row>
    <row r="3472" customFormat="false" ht="15" hidden="false" customHeight="true" outlineLevel="0" collapsed="false">
      <c r="A3472" s="5" t="s">
        <v>7102</v>
      </c>
      <c r="B3472" s="5" t="n">
        <v>2</v>
      </c>
      <c r="C3472" s="5" t="s">
        <v>895</v>
      </c>
      <c r="D3472" s="5" t="s">
        <v>896</v>
      </c>
      <c r="E3472" s="5" t="s">
        <v>733</v>
      </c>
      <c r="F3472" s="5" t="s">
        <v>734</v>
      </c>
      <c r="G3472" s="5" t="s">
        <v>7104</v>
      </c>
      <c r="H3472" s="5" t="s">
        <v>81</v>
      </c>
      <c r="I3472" s="5" t="s">
        <v>129</v>
      </c>
      <c r="J3472" s="5" t="s">
        <v>186</v>
      </c>
      <c r="K3472" s="5" t="s">
        <v>185</v>
      </c>
      <c r="L3472" s="5" t="s">
        <v>193</v>
      </c>
      <c r="M3472" s="5" t="s">
        <v>111</v>
      </c>
      <c r="N3472" s="5" t="s">
        <v>187</v>
      </c>
      <c r="O3472" s="5" t="s">
        <v>109</v>
      </c>
      <c r="P3472" s="5" t="s">
        <v>234</v>
      </c>
      <c r="Q3472" s="5" t="s">
        <v>129</v>
      </c>
      <c r="R3472" s="5" t="s">
        <v>158</v>
      </c>
      <c r="S3472" s="5" t="s">
        <v>128</v>
      </c>
      <c r="T3472" s="5" t="s">
        <v>165</v>
      </c>
      <c r="U3472" s="5" t="s">
        <v>112</v>
      </c>
      <c r="V3472" s="5" t="s">
        <v>133</v>
      </c>
      <c r="W3472" s="5" t="s">
        <v>130</v>
      </c>
      <c r="X3472" s="5" t="s">
        <v>109</v>
      </c>
      <c r="Y3472" s="5" t="n">
        <v>1</v>
      </c>
      <c r="Z3472" s="5" t="n">
        <v>0</v>
      </c>
      <c r="AA3472" s="5" t="str">
        <f aca="false">IF(Y3472&gt;Z3472,"Win",IF(Y3472&lt;Z3472,"Loss","Draw"))</f>
        <v>Win</v>
      </c>
      <c r="AB3472" s="5" t="s">
        <v>98</v>
      </c>
      <c r="AC3472" s="5" t="s">
        <v>99</v>
      </c>
      <c r="AD3472" s="5" t="s">
        <v>1510</v>
      </c>
      <c r="AE3472" s="5" t="s">
        <v>1430</v>
      </c>
      <c r="AF3472" s="5" t="str">
        <f aca="false">IF(AD3472&lt;AE3472,AD3472,AE3472)</f>
        <v>Arrows, Bowler, Golden Knight, Hog Rider, Mega Knight, Mother Witch, Spirit Empress, Zap</v>
      </c>
      <c r="AG3472" s="5" t="str">
        <f aca="false">IF(AD3472&lt;AE3472,AE3472,AD3472)</f>
        <v>Balloon, Bomb Tower, Executioner, Guards, Mega Knight, Miner, Tornado, Zap</v>
      </c>
      <c r="AH3472" s="5" t="str">
        <f aca="false">IF(AD3472=AF3472,AA3472,IF(AA3472="Win","Loss",IF(AA3472="Loss","Win","Draw")))</f>
        <v>Loss</v>
      </c>
      <c r="AI3472" s="5" t="s">
        <v>102</v>
      </c>
    </row>
    <row r="3473" customFormat="false" ht="15" hidden="false" customHeight="true" outlineLevel="0" collapsed="false">
      <c r="A3473" s="5" t="s">
        <v>7105</v>
      </c>
      <c r="B3473" s="5" t="n">
        <v>1</v>
      </c>
      <c r="C3473" s="5" t="s">
        <v>895</v>
      </c>
      <c r="D3473" s="5" t="s">
        <v>896</v>
      </c>
      <c r="E3473" s="5" t="s">
        <v>198</v>
      </c>
      <c r="F3473" s="5" t="s">
        <v>199</v>
      </c>
      <c r="G3473" s="5" t="s">
        <v>5964</v>
      </c>
      <c r="H3473" s="5" t="s">
        <v>81</v>
      </c>
      <c r="I3473" s="5" t="s">
        <v>1848</v>
      </c>
      <c r="J3473" s="5" t="s">
        <v>91</v>
      </c>
      <c r="K3473" s="5" t="s">
        <v>90</v>
      </c>
      <c r="L3473" s="5" t="s">
        <v>130</v>
      </c>
      <c r="M3473" s="5" t="s">
        <v>111</v>
      </c>
      <c r="N3473" s="5" t="s">
        <v>94</v>
      </c>
      <c r="O3473" s="5" t="s">
        <v>125</v>
      </c>
      <c r="P3473" s="5" t="s">
        <v>86</v>
      </c>
      <c r="Q3473" s="5" t="s">
        <v>177</v>
      </c>
      <c r="R3473" s="5" t="s">
        <v>83</v>
      </c>
      <c r="S3473" s="5" t="s">
        <v>219</v>
      </c>
      <c r="T3473" s="5" t="s">
        <v>215</v>
      </c>
      <c r="U3473" s="5" t="s">
        <v>93</v>
      </c>
      <c r="V3473" s="5" t="s">
        <v>126</v>
      </c>
      <c r="W3473" s="5" t="s">
        <v>150</v>
      </c>
      <c r="X3473" s="5" t="s">
        <v>95</v>
      </c>
      <c r="Y3473" s="5" t="n">
        <v>0</v>
      </c>
      <c r="Z3473" s="5" t="n">
        <v>1</v>
      </c>
      <c r="AA3473" s="5" t="str">
        <f aca="false">IF(Y3473&gt;Z3473,"Win",IF(Y3473&lt;Z3473,"Loss","Draw"))</f>
        <v>Loss</v>
      </c>
      <c r="AB3473" s="5" t="s">
        <v>98</v>
      </c>
      <c r="AC3473" s="5" t="s">
        <v>99</v>
      </c>
      <c r="AD3473" s="5" t="s">
        <v>1849</v>
      </c>
      <c r="AE3473" s="5" t="s">
        <v>3519</v>
      </c>
      <c r="AF3473" s="5" t="str">
        <f aca="false">IF(AD3473&lt;AE3473,AD3473,AE3473)</f>
        <v>Arrows, Cannon Cart, Goblins, Miner, Minion Horde, Mortar, Rascals, Skeleton Dragons</v>
      </c>
      <c r="AG3473" s="5" t="str">
        <f aca="false">IF(AD3473&lt;AE3473,AE3473,AD3473)</f>
        <v>Barbarian Barrel, Electro Spirit, Fireball, Fisherman, Monk, Royal Giant, Skeletons, Wizard</v>
      </c>
      <c r="AH3473" s="5" t="str">
        <f aca="false">IF(AD3473=AF3473,AA3473,IF(AA3473="Win","Loss",IF(AA3473="Loss","Win","Draw")))</f>
        <v>Loss</v>
      </c>
      <c r="AI3473" s="5" t="s">
        <v>102</v>
      </c>
    </row>
    <row r="3474" customFormat="false" ht="15" hidden="false" customHeight="true" outlineLevel="0" collapsed="false">
      <c r="A3474" s="5" t="s">
        <v>7105</v>
      </c>
      <c r="B3474" s="5" t="n">
        <v>2</v>
      </c>
      <c r="C3474" s="5" t="s">
        <v>895</v>
      </c>
      <c r="D3474" s="5" t="s">
        <v>896</v>
      </c>
      <c r="E3474" s="5" t="s">
        <v>198</v>
      </c>
      <c r="F3474" s="5" t="s">
        <v>199</v>
      </c>
      <c r="G3474" s="5" t="s">
        <v>2226</v>
      </c>
      <c r="H3474" s="5" t="s">
        <v>81</v>
      </c>
      <c r="I3474" s="5" t="s">
        <v>203</v>
      </c>
      <c r="J3474" s="5" t="s">
        <v>337</v>
      </c>
      <c r="K3474" s="5" t="s">
        <v>159</v>
      </c>
      <c r="L3474" s="5" t="s">
        <v>157</v>
      </c>
      <c r="M3474" s="5" t="s">
        <v>118</v>
      </c>
      <c r="N3474" s="5" t="s">
        <v>234</v>
      </c>
      <c r="O3474" s="5" t="s">
        <v>204</v>
      </c>
      <c r="P3474" s="5" t="s">
        <v>88</v>
      </c>
      <c r="Q3474" s="5" t="s">
        <v>201</v>
      </c>
      <c r="R3474" s="5" t="s">
        <v>202</v>
      </c>
      <c r="S3474" s="5" t="s">
        <v>233</v>
      </c>
      <c r="T3474" s="5" t="s">
        <v>111</v>
      </c>
      <c r="U3474" s="5" t="s">
        <v>97</v>
      </c>
      <c r="V3474" s="5" t="s">
        <v>157</v>
      </c>
      <c r="W3474" s="5" t="s">
        <v>204</v>
      </c>
      <c r="X3474" s="5" t="s">
        <v>234</v>
      </c>
      <c r="Y3474" s="5" t="n">
        <v>0</v>
      </c>
      <c r="Z3474" s="5" t="n">
        <v>1</v>
      </c>
      <c r="AA3474" s="5" t="str">
        <f aca="false">IF(Y3474&gt;Z3474,"Win",IF(Y3474&lt;Z3474,"Loss","Draw"))</f>
        <v>Loss</v>
      </c>
      <c r="AB3474" s="5" t="s">
        <v>98</v>
      </c>
      <c r="AC3474" s="5" t="s">
        <v>99</v>
      </c>
      <c r="AD3474" s="5" t="s">
        <v>5965</v>
      </c>
      <c r="AE3474" s="5" t="s">
        <v>859</v>
      </c>
      <c r="AF3474" s="5" t="str">
        <f aca="false">IF(AD3474&lt;AE3474,AD3474,AE3474)</f>
        <v>Bats, Bomb Tower, Fire Spirit, Magic Archer, Miner, Ronin, Royal Delivery, Wall Breakers</v>
      </c>
      <c r="AG3474" s="5" t="str">
        <f aca="false">IF(AD3474&lt;AE3474,AE3474,AD3474)</f>
        <v>Berserker, Bomb Tower, Boss Bandit, Dart Goblin, Fire Spirit, Goblin Barrel, Ice Spirit, Royal Delivery</v>
      </c>
      <c r="AH3474" s="5" t="str">
        <f aca="false">IF(AD3474=AF3474,AA3474,IF(AA3474="Win","Loss",IF(AA3474="Loss","Win","Draw")))</f>
        <v>Win</v>
      </c>
      <c r="AI3474" s="5" t="s">
        <v>102</v>
      </c>
    </row>
    <row r="3475" customFormat="false" ht="15" hidden="false" customHeight="true" outlineLevel="0" collapsed="false">
      <c r="A3475" s="5" t="s">
        <v>7106</v>
      </c>
      <c r="B3475" s="5" t="n">
        <v>1</v>
      </c>
      <c r="C3475" s="5" t="s">
        <v>895</v>
      </c>
      <c r="D3475" s="5" t="s">
        <v>896</v>
      </c>
      <c r="E3475" s="5" t="s">
        <v>933</v>
      </c>
      <c r="F3475" s="5" t="s">
        <v>934</v>
      </c>
      <c r="G3475" s="5" t="s">
        <v>3619</v>
      </c>
      <c r="H3475" s="5" t="s">
        <v>81</v>
      </c>
      <c r="I3475" s="5" t="s">
        <v>113</v>
      </c>
      <c r="J3475" s="5" t="s">
        <v>83</v>
      </c>
      <c r="K3475" s="5" t="s">
        <v>87</v>
      </c>
      <c r="L3475" s="5" t="s">
        <v>150</v>
      </c>
      <c r="M3475" s="5" t="s">
        <v>126</v>
      </c>
      <c r="N3475" s="5" t="s">
        <v>89</v>
      </c>
      <c r="O3475" s="5" t="s">
        <v>165</v>
      </c>
      <c r="P3475" s="5" t="s">
        <v>85</v>
      </c>
      <c r="Q3475" s="5" t="s">
        <v>177</v>
      </c>
      <c r="R3475" s="5" t="s">
        <v>219</v>
      </c>
      <c r="S3475" s="5" t="s">
        <v>83</v>
      </c>
      <c r="T3475" s="5" t="s">
        <v>95</v>
      </c>
      <c r="U3475" s="5" t="s">
        <v>215</v>
      </c>
      <c r="V3475" s="5" t="s">
        <v>126</v>
      </c>
      <c r="W3475" s="5" t="s">
        <v>93</v>
      </c>
      <c r="X3475" s="5" t="s">
        <v>150</v>
      </c>
      <c r="Y3475" s="5" t="n">
        <v>1</v>
      </c>
      <c r="Z3475" s="5" t="n">
        <v>0</v>
      </c>
      <c r="AA3475" s="5" t="str">
        <f aca="false">IF(Y3475&gt;Z3475,"Win",IF(Y3475&lt;Z3475,"Loss","Draw"))</f>
        <v>Win</v>
      </c>
      <c r="AB3475" s="5" t="s">
        <v>98</v>
      </c>
      <c r="AC3475" s="5" t="s">
        <v>99</v>
      </c>
      <c r="AD3475" s="5" t="s">
        <v>7107</v>
      </c>
      <c r="AE3475" s="5" t="s">
        <v>3519</v>
      </c>
      <c r="AF3475" s="5" t="str">
        <f aca="false">IF(AD3475&lt;AE3475,AD3475,AE3475)</f>
        <v>Barbarian Barrel, Electro Spirit, Fireball, Fisherman, Monk, Royal Giant, Skeletons, Wizard</v>
      </c>
      <c r="AG3475" s="5" t="str">
        <f aca="false">IF(AD3475&lt;AE3475,AE3475,AD3475)</f>
        <v>Electro Spirit, Furnace, Hog Rider, Lightning, Monk, Skeletons, Tesla, The Log</v>
      </c>
      <c r="AH3475" s="5" t="str">
        <f aca="false">IF(AD3475=AF3475,AA3475,IF(AA3475="Win","Loss",IF(AA3475="Loss","Win","Draw")))</f>
        <v>Loss</v>
      </c>
      <c r="AI3475" s="5" t="s">
        <v>102</v>
      </c>
    </row>
    <row r="3476" customFormat="false" ht="15" hidden="false" customHeight="true" outlineLevel="0" collapsed="false">
      <c r="A3476" s="5" t="s">
        <v>7106</v>
      </c>
      <c r="B3476" s="5" t="n">
        <v>2</v>
      </c>
      <c r="C3476" s="5" t="s">
        <v>895</v>
      </c>
      <c r="D3476" s="5" t="s">
        <v>896</v>
      </c>
      <c r="E3476" s="5" t="s">
        <v>933</v>
      </c>
      <c r="F3476" s="5" t="s">
        <v>934</v>
      </c>
      <c r="G3476" s="5" t="s">
        <v>7108</v>
      </c>
      <c r="H3476" s="5" t="s">
        <v>81</v>
      </c>
      <c r="I3476" s="5" t="s">
        <v>129</v>
      </c>
      <c r="J3476" s="5" t="s">
        <v>186</v>
      </c>
      <c r="K3476" s="5" t="s">
        <v>109</v>
      </c>
      <c r="L3476" s="5" t="s">
        <v>173</v>
      </c>
      <c r="M3476" s="5" t="s">
        <v>86</v>
      </c>
      <c r="N3476" s="5" t="s">
        <v>187</v>
      </c>
      <c r="O3476" s="5" t="s">
        <v>111</v>
      </c>
      <c r="P3476" s="5" t="s">
        <v>234</v>
      </c>
      <c r="Q3476" s="5" t="s">
        <v>242</v>
      </c>
      <c r="R3476" s="5" t="s">
        <v>91</v>
      </c>
      <c r="S3476" s="5" t="s">
        <v>194</v>
      </c>
      <c r="T3476" s="5" t="s">
        <v>82</v>
      </c>
      <c r="U3476" s="5" t="s">
        <v>153</v>
      </c>
      <c r="V3476" s="5" t="s">
        <v>85</v>
      </c>
      <c r="W3476" s="5" t="s">
        <v>204</v>
      </c>
      <c r="X3476" s="5" t="s">
        <v>157</v>
      </c>
      <c r="Y3476" s="5" t="n">
        <v>0</v>
      </c>
      <c r="Z3476" s="5" t="n">
        <v>1</v>
      </c>
      <c r="AA3476" s="5" t="str">
        <f aca="false">IF(Y3476&gt;Z3476,"Win",IF(Y3476&lt;Z3476,"Loss","Draw"))</f>
        <v>Loss</v>
      </c>
      <c r="AB3476" s="5" t="s">
        <v>98</v>
      </c>
      <c r="AC3476" s="5" t="s">
        <v>99</v>
      </c>
      <c r="AD3476" s="5" t="s">
        <v>7109</v>
      </c>
      <c r="AE3476" s="5" t="s">
        <v>936</v>
      </c>
      <c r="AF3476" s="5" t="str">
        <f aca="false">IF(AD3476&lt;AE3476,AD3476,AE3476)</f>
        <v>Archer Queen, Bomber, Cannon, Fire Spirit, Goblins, Lightning, Royal Delivery, Royal Hogs</v>
      </c>
      <c r="AG3476" s="5" t="str">
        <f aca="false">IF(AD3476&lt;AE3476,AE3476,AD3476)</f>
        <v>Balloon, Bomb Tower, Mega Knight, Miner, Skeleton Dragons, Tornado, Zap, Zappies</v>
      </c>
      <c r="AH3476" s="5" t="str">
        <f aca="false">IF(AD3476=AF3476,AA3476,IF(AA3476="Win","Loss",IF(AA3476="Loss","Win","Draw")))</f>
        <v>Win</v>
      </c>
      <c r="AI3476" s="5" t="s">
        <v>102</v>
      </c>
    </row>
    <row r="3477" customFormat="false" ht="15" hidden="false" customHeight="true" outlineLevel="0" collapsed="false">
      <c r="A3477" s="5" t="s">
        <v>7106</v>
      </c>
      <c r="B3477" s="5" t="n">
        <v>3</v>
      </c>
      <c r="C3477" s="5" t="s">
        <v>895</v>
      </c>
      <c r="D3477" s="5" t="s">
        <v>896</v>
      </c>
      <c r="E3477" s="5" t="s">
        <v>933</v>
      </c>
      <c r="F3477" s="5" t="s">
        <v>934</v>
      </c>
      <c r="G3477" s="5" t="s">
        <v>7110</v>
      </c>
      <c r="H3477" s="5" t="s">
        <v>485</v>
      </c>
      <c r="I3477" s="5" t="s">
        <v>82</v>
      </c>
      <c r="J3477" s="5" t="s">
        <v>219</v>
      </c>
      <c r="K3477" s="5" t="s">
        <v>108</v>
      </c>
      <c r="L3477" s="5" t="s">
        <v>95</v>
      </c>
      <c r="M3477" s="5" t="s">
        <v>118</v>
      </c>
      <c r="N3477" s="5" t="s">
        <v>88</v>
      </c>
      <c r="O3477" s="5" t="s">
        <v>119</v>
      </c>
      <c r="P3477" s="5" t="s">
        <v>93</v>
      </c>
      <c r="Q3477" s="5" t="s">
        <v>129</v>
      </c>
      <c r="R3477" s="5" t="s">
        <v>186</v>
      </c>
      <c r="S3477" s="5" t="s">
        <v>113</v>
      </c>
      <c r="T3477" s="5" t="s">
        <v>164</v>
      </c>
      <c r="U3477" s="5" t="s">
        <v>130</v>
      </c>
      <c r="V3477" s="5" t="s">
        <v>88</v>
      </c>
      <c r="W3477" s="5" t="s">
        <v>141</v>
      </c>
      <c r="X3477" s="5" t="s">
        <v>114</v>
      </c>
      <c r="Y3477" s="5" t="n">
        <v>1</v>
      </c>
      <c r="Z3477" s="5" t="n">
        <v>0</v>
      </c>
      <c r="AA3477" s="5" t="str">
        <f aca="false">IF(Y3477&gt;Z3477,"Win",IF(Y3477&lt;Z3477,"Loss","Draw"))</f>
        <v>Win</v>
      </c>
      <c r="AB3477" s="5" t="s">
        <v>98</v>
      </c>
      <c r="AC3477" s="5" t="s">
        <v>99</v>
      </c>
      <c r="AD3477" s="5" t="s">
        <v>7111</v>
      </c>
      <c r="AE3477" s="5" t="s">
        <v>7112</v>
      </c>
      <c r="AF3477" s="5" t="str">
        <f aca="false">IF(AD3477&lt;AE3477,AD3477,AE3477)</f>
        <v>Arrows, Balloon, Berserker, Earthquake, Furnace, Giant Snowball, Lumberjack, Mega Knight</v>
      </c>
      <c r="AG3477" s="5" t="str">
        <f aca="false">IF(AD3477&lt;AE3477,AE3477,AD3477)</f>
        <v>Barbarian Barrel, Berserker, Dark Prince, Fireball, Goblin Hut, Ice Spirit, Royal Hogs, Wizard</v>
      </c>
      <c r="AH3477" s="5" t="str">
        <f aca="false">IF(AD3477=AF3477,AA3477,IF(AA3477="Win","Loss",IF(AA3477="Loss","Win","Draw")))</f>
        <v>Loss</v>
      </c>
      <c r="AI3477" s="5" t="s">
        <v>102</v>
      </c>
    </row>
    <row r="3478" customFormat="false" ht="15" hidden="false" customHeight="true" outlineLevel="0" collapsed="false">
      <c r="A3478" s="5" t="s">
        <v>7113</v>
      </c>
      <c r="B3478" s="5" t="n">
        <v>1</v>
      </c>
      <c r="C3478" s="5" t="s">
        <v>895</v>
      </c>
      <c r="D3478" s="5" t="s">
        <v>896</v>
      </c>
      <c r="E3478" s="5" t="s">
        <v>3302</v>
      </c>
      <c r="F3478" s="5" t="s">
        <v>3303</v>
      </c>
      <c r="G3478" s="5" t="s">
        <v>7114</v>
      </c>
      <c r="H3478" s="5" t="s">
        <v>81</v>
      </c>
      <c r="I3478" s="5" t="s">
        <v>201</v>
      </c>
      <c r="J3478" s="5" t="s">
        <v>202</v>
      </c>
      <c r="K3478" s="5" t="s">
        <v>203</v>
      </c>
      <c r="L3478" s="5" t="s">
        <v>209</v>
      </c>
      <c r="M3478" s="5" t="s">
        <v>118</v>
      </c>
      <c r="N3478" s="5" t="s">
        <v>157</v>
      </c>
      <c r="O3478" s="5" t="s">
        <v>88</v>
      </c>
      <c r="P3478" s="5" t="s">
        <v>204</v>
      </c>
      <c r="Q3478" s="5" t="s">
        <v>201</v>
      </c>
      <c r="R3478" s="5" t="s">
        <v>202</v>
      </c>
      <c r="S3478" s="5" t="s">
        <v>203</v>
      </c>
      <c r="T3478" s="5" t="s">
        <v>97</v>
      </c>
      <c r="U3478" s="5" t="s">
        <v>157</v>
      </c>
      <c r="V3478" s="5" t="s">
        <v>118</v>
      </c>
      <c r="W3478" s="5" t="s">
        <v>204</v>
      </c>
      <c r="X3478" s="5" t="s">
        <v>209</v>
      </c>
      <c r="Y3478" s="5" t="n">
        <v>1</v>
      </c>
      <c r="Z3478" s="5" t="n">
        <v>2</v>
      </c>
      <c r="AA3478" s="5" t="str">
        <f aca="false">IF(Y3478&gt;Z3478,"Win",IF(Y3478&lt;Z3478,"Loss","Draw"))</f>
        <v>Loss</v>
      </c>
      <c r="AB3478" s="5" t="s">
        <v>98</v>
      </c>
      <c r="AC3478" s="5" t="s">
        <v>99</v>
      </c>
      <c r="AD3478" s="5" t="s">
        <v>587</v>
      </c>
      <c r="AE3478" s="5" t="s">
        <v>3315</v>
      </c>
      <c r="AF3478" s="5" t="str">
        <f aca="false">IF(AD3478&lt;AE3478,AD3478,AE3478)</f>
        <v>Berserker, Fire Spirit, Goblin Barrel, Ice Spirit, Inferno Tower, Magic Archer, Royal Delivery, Wall Breakers</v>
      </c>
      <c r="AG3478" s="5" t="str">
        <f aca="false">IF(AD3478&lt;AE3478,AE3478,AD3478)</f>
        <v>Fire Spirit, Goblin Barrel, Ice Spirit, Inferno Tower, Magic Archer, Ronin, Royal Delivery, Wall Breakers</v>
      </c>
      <c r="AH3478" s="5" t="str">
        <f aca="false">IF(AD3478=AF3478,AA3478,IF(AA3478="Win","Loss",IF(AA3478="Loss","Win","Draw")))</f>
        <v>Loss</v>
      </c>
      <c r="AI3478" s="5" t="s">
        <v>102</v>
      </c>
    </row>
    <row r="3479" customFormat="false" ht="15" hidden="false" customHeight="true" outlineLevel="0" collapsed="false">
      <c r="A3479" s="5" t="s">
        <v>7113</v>
      </c>
      <c r="B3479" s="5" t="n">
        <v>2</v>
      </c>
      <c r="C3479" s="5" t="s">
        <v>895</v>
      </c>
      <c r="D3479" s="5" t="s">
        <v>896</v>
      </c>
      <c r="E3479" s="5" t="s">
        <v>3302</v>
      </c>
      <c r="F3479" s="5" t="s">
        <v>3303</v>
      </c>
      <c r="G3479" s="5" t="s">
        <v>7115</v>
      </c>
      <c r="H3479" s="5" t="s">
        <v>81</v>
      </c>
      <c r="I3479" s="5" t="s">
        <v>129</v>
      </c>
      <c r="J3479" s="5" t="s">
        <v>172</v>
      </c>
      <c r="K3479" s="5" t="s">
        <v>87</v>
      </c>
      <c r="L3479" s="5" t="s">
        <v>150</v>
      </c>
      <c r="M3479" s="5" t="s">
        <v>126</v>
      </c>
      <c r="N3479" s="5" t="s">
        <v>85</v>
      </c>
      <c r="O3479" s="5" t="s">
        <v>165</v>
      </c>
      <c r="P3479" s="5" t="s">
        <v>95</v>
      </c>
      <c r="Q3479" s="5" t="s">
        <v>1885</v>
      </c>
      <c r="R3479" s="5" t="s">
        <v>108</v>
      </c>
      <c r="S3479" s="5" t="s">
        <v>107</v>
      </c>
      <c r="T3479" s="5" t="s">
        <v>306</v>
      </c>
      <c r="U3479" s="5" t="s">
        <v>95</v>
      </c>
      <c r="V3479" s="5" t="s">
        <v>187</v>
      </c>
      <c r="W3479" s="5" t="s">
        <v>85</v>
      </c>
      <c r="X3479" s="5" t="s">
        <v>86</v>
      </c>
      <c r="Y3479" s="5" t="n">
        <v>0</v>
      </c>
      <c r="Z3479" s="5" t="n">
        <v>1</v>
      </c>
      <c r="AA3479" s="5" t="str">
        <f aca="false">IF(Y3479&gt;Z3479,"Win",IF(Y3479&lt;Z3479,"Loss","Draw"))</f>
        <v>Loss</v>
      </c>
      <c r="AB3479" s="5" t="s">
        <v>98</v>
      </c>
      <c r="AC3479" s="5" t="s">
        <v>99</v>
      </c>
      <c r="AD3479" s="5" t="s">
        <v>7116</v>
      </c>
      <c r="AE3479" s="5" t="s">
        <v>7117</v>
      </c>
      <c r="AF3479" s="5" t="str">
        <f aca="false">IF(AD3479&lt;AE3479,AD3479,AE3479)</f>
        <v>Barbarian Barrel, Dark Prince, Electro Dragon, Goblin Cage, Golem, Lightning, Skeleton Dragons, Tornado</v>
      </c>
      <c r="AG3479" s="5" t="str">
        <f aca="false">IF(AD3479&lt;AE3479,AE3479,AD3479)</f>
        <v>Barbarian Barrel, Electro Spirit, Hog Rider, Lightning, Mega Knight, Musketeer, Skeletons, Tesla</v>
      </c>
      <c r="AH3479" s="5" t="str">
        <f aca="false">IF(AD3479=AF3479,AA3479,IF(AA3479="Win","Loss",IF(AA3479="Loss","Win","Draw")))</f>
        <v>Win</v>
      </c>
      <c r="AI3479" s="5" t="s">
        <v>102</v>
      </c>
    </row>
    <row r="3480" customFormat="false" ht="15" hidden="false" customHeight="true" outlineLevel="0" collapsed="false">
      <c r="A3480" s="5" t="s">
        <v>7118</v>
      </c>
      <c r="B3480" s="5" t="n">
        <v>1</v>
      </c>
      <c r="C3480" s="5" t="s">
        <v>895</v>
      </c>
      <c r="D3480" s="5" t="s">
        <v>896</v>
      </c>
      <c r="E3480" s="5" t="s">
        <v>299</v>
      </c>
      <c r="F3480" s="5" t="s">
        <v>300</v>
      </c>
      <c r="G3480" s="5" t="s">
        <v>7119</v>
      </c>
      <c r="H3480" s="5" t="s">
        <v>81</v>
      </c>
      <c r="I3480" s="5" t="s">
        <v>141</v>
      </c>
      <c r="J3480" s="5" t="s">
        <v>95</v>
      </c>
      <c r="K3480" s="5" t="s">
        <v>107</v>
      </c>
      <c r="L3480" s="5" t="s">
        <v>177</v>
      </c>
      <c r="M3480" s="5" t="s">
        <v>178</v>
      </c>
      <c r="N3480" s="5" t="s">
        <v>93</v>
      </c>
      <c r="O3480" s="5" t="s">
        <v>150</v>
      </c>
      <c r="P3480" s="5" t="s">
        <v>143</v>
      </c>
      <c r="Q3480" s="5" t="s">
        <v>177</v>
      </c>
      <c r="R3480" s="5" t="s">
        <v>188</v>
      </c>
      <c r="S3480" s="5" t="s">
        <v>83</v>
      </c>
      <c r="T3480" s="5" t="s">
        <v>133</v>
      </c>
      <c r="U3480" s="5" t="s">
        <v>215</v>
      </c>
      <c r="V3480" s="5" t="s">
        <v>93</v>
      </c>
      <c r="W3480" s="5" t="s">
        <v>173</v>
      </c>
      <c r="X3480" s="5" t="s">
        <v>95</v>
      </c>
      <c r="Y3480" s="5" t="n">
        <v>1</v>
      </c>
      <c r="Z3480" s="5" t="n">
        <v>0</v>
      </c>
      <c r="AA3480" s="5" t="str">
        <f aca="false">IF(Y3480&gt;Z3480,"Win",IF(Y3480&lt;Z3480,"Loss","Draw"))</f>
        <v>Win</v>
      </c>
      <c r="AB3480" s="5" t="s">
        <v>98</v>
      </c>
      <c r="AC3480" s="5" t="s">
        <v>99</v>
      </c>
      <c r="AD3480" s="5" t="s">
        <v>180</v>
      </c>
      <c r="AE3480" s="5" t="s">
        <v>2308</v>
      </c>
      <c r="AF3480" s="5" t="str">
        <f aca="false">IF(AD3480&lt;AE3480,AD3480,AE3480)</f>
        <v>Barbarian Barrel, Electro Spirit, Fireball, Goblin Cage, Heal Spirit, Lumberjack, Phoenix, Royal Giant</v>
      </c>
      <c r="AG3480" s="5" t="str">
        <f aca="false">IF(AD3480&lt;AE3480,AE3480,AD3480)</f>
        <v>Barbarian Barrel, Fireball, Fisherman, Monk, Mother Witch, Royal Giant, Tombstone, Zappies</v>
      </c>
      <c r="AH3480" s="5" t="str">
        <f aca="false">IF(AD3480=AF3480,AA3480,IF(AA3480="Win","Loss",IF(AA3480="Loss","Win","Draw")))</f>
        <v>Win</v>
      </c>
      <c r="AI3480" s="5" t="s">
        <v>297</v>
      </c>
    </row>
    <row r="3481" customFormat="false" ht="15" hidden="false" customHeight="true" outlineLevel="0" collapsed="false">
      <c r="A3481" s="5" t="s">
        <v>7120</v>
      </c>
      <c r="B3481" s="5" t="n">
        <v>1</v>
      </c>
      <c r="C3481" s="5" t="s">
        <v>343</v>
      </c>
      <c r="D3481" s="5" t="s">
        <v>344</v>
      </c>
      <c r="E3481" s="5" t="s">
        <v>5844</v>
      </c>
      <c r="F3481" s="5" t="s">
        <v>5845</v>
      </c>
      <c r="G3481" s="5" t="s">
        <v>7121</v>
      </c>
      <c r="H3481" s="5" t="s">
        <v>352</v>
      </c>
      <c r="I3481" s="5" t="s">
        <v>185</v>
      </c>
      <c r="J3481" s="5" t="s">
        <v>83</v>
      </c>
      <c r="K3481" s="5" t="s">
        <v>177</v>
      </c>
      <c r="L3481" s="5" t="s">
        <v>86</v>
      </c>
      <c r="M3481" s="5" t="s">
        <v>215</v>
      </c>
      <c r="N3481" s="5" t="s">
        <v>95</v>
      </c>
      <c r="O3481" s="5" t="s">
        <v>93</v>
      </c>
      <c r="P3481" s="5" t="s">
        <v>150</v>
      </c>
      <c r="Q3481" s="5" t="s">
        <v>113</v>
      </c>
      <c r="R3481" s="5" t="s">
        <v>108</v>
      </c>
      <c r="S3481" s="5" t="s">
        <v>114</v>
      </c>
      <c r="T3481" s="5" t="s">
        <v>116</v>
      </c>
      <c r="U3481" s="5" t="s">
        <v>118</v>
      </c>
      <c r="V3481" s="5" t="s">
        <v>117</v>
      </c>
      <c r="W3481" s="5" t="s">
        <v>115</v>
      </c>
      <c r="X3481" s="5" t="s">
        <v>119</v>
      </c>
      <c r="Y3481" s="5" t="n">
        <v>0</v>
      </c>
      <c r="Z3481" s="5" t="n">
        <v>1</v>
      </c>
      <c r="AA3481" s="5" t="str">
        <f aca="false">IF(Y3481&gt;Z3481,"Win",IF(Y3481&lt;Z3481,"Loss","Draw"))</f>
        <v>Loss</v>
      </c>
      <c r="AB3481" s="5" t="s">
        <v>98</v>
      </c>
      <c r="AC3481" s="5" t="s">
        <v>99</v>
      </c>
      <c r="AD3481" s="5" t="s">
        <v>7122</v>
      </c>
      <c r="AE3481" s="5" t="s">
        <v>121</v>
      </c>
      <c r="AF3481" s="5" t="str">
        <f aca="false">IF(AD3481&lt;AE3481,AD3481,AE3481)</f>
        <v>Barbarian Barrel, Electro Spirit, Executioner, Fireball, Fisherman, Monk, Royal Giant, Skeleton Dragons</v>
      </c>
      <c r="AG3481" s="5" t="str">
        <f aca="false">IF(AD3481&lt;AE3481,AE3481,AD3481)</f>
        <v>Dark Prince, Furnace, Giant Skeleton, Giant Snowball, Goblin Hut, Graveyard, Ice Spirit, Poison</v>
      </c>
      <c r="AH3481" s="5" t="str">
        <f aca="false">IF(AD3481=AF3481,AA3481,IF(AA3481="Win","Loss",IF(AA3481="Loss","Win","Draw")))</f>
        <v>Loss</v>
      </c>
      <c r="AI3481" s="5" t="s">
        <v>297</v>
      </c>
    </row>
    <row r="3482" customFormat="false" ht="15" hidden="false" customHeight="true" outlineLevel="0" collapsed="false">
      <c r="A3482" s="5" t="s">
        <v>7123</v>
      </c>
      <c r="B3482" s="5" t="n">
        <v>1</v>
      </c>
      <c r="C3482" s="5" t="s">
        <v>343</v>
      </c>
      <c r="D3482" s="5" t="s">
        <v>344</v>
      </c>
      <c r="E3482" s="5" t="s">
        <v>1010</v>
      </c>
      <c r="F3482" s="5" t="s">
        <v>1011</v>
      </c>
      <c r="G3482" s="5" t="s">
        <v>7124</v>
      </c>
      <c r="H3482" s="5" t="s">
        <v>163</v>
      </c>
      <c r="I3482" s="5" t="s">
        <v>82</v>
      </c>
      <c r="J3482" s="5" t="s">
        <v>108</v>
      </c>
      <c r="K3482" s="5" t="s">
        <v>87</v>
      </c>
      <c r="L3482" s="5" t="s">
        <v>126</v>
      </c>
      <c r="M3482" s="5" t="s">
        <v>95</v>
      </c>
      <c r="N3482" s="5" t="s">
        <v>85</v>
      </c>
      <c r="O3482" s="5" t="s">
        <v>150</v>
      </c>
      <c r="P3482" s="5" t="s">
        <v>86</v>
      </c>
      <c r="Q3482" s="5" t="s">
        <v>152</v>
      </c>
      <c r="R3482" s="5" t="s">
        <v>151</v>
      </c>
      <c r="S3482" s="5" t="s">
        <v>82</v>
      </c>
      <c r="T3482" s="5" t="s">
        <v>153</v>
      </c>
      <c r="U3482" s="5" t="s">
        <v>150</v>
      </c>
      <c r="V3482" s="5" t="s">
        <v>85</v>
      </c>
      <c r="W3482" s="5" t="s">
        <v>126</v>
      </c>
      <c r="X3482" s="5" t="s">
        <v>89</v>
      </c>
      <c r="Y3482" s="5" t="n">
        <v>0</v>
      </c>
      <c r="Z3482" s="5" t="n">
        <v>3</v>
      </c>
      <c r="AA3482" s="5" t="str">
        <f aca="false">IF(Y3482&gt;Z3482,"Win",IF(Y3482&lt;Z3482,"Loss","Draw"))</f>
        <v>Loss</v>
      </c>
      <c r="AB3482" s="5" t="s">
        <v>98</v>
      </c>
      <c r="AC3482" s="5" t="s">
        <v>99</v>
      </c>
      <c r="AD3482" s="5" t="s">
        <v>4788</v>
      </c>
      <c r="AE3482" s="5" t="s">
        <v>155</v>
      </c>
      <c r="AF3482" s="5" t="str">
        <f aca="false">IF(AD3482&lt;AE3482,AD3482,AE3482)</f>
        <v>Baby Dragon, Cannon, Electro Spirit, Lightning, Mighty Miner, Royal Hogs, Skeletons, The Log</v>
      </c>
      <c r="AG3482" s="5" t="str">
        <f aca="false">IF(AD3482&lt;AE3482,AE3482,AD3482)</f>
        <v>Barbarian Barrel, Dark Prince, Electro Spirit, Lightning, Royal Hogs, Skeleton Dragons, Skeletons, Tesla</v>
      </c>
      <c r="AH3482" s="5" t="str">
        <f aca="false">IF(AD3482=AF3482,AA3482,IF(AA3482="Win","Loss",IF(AA3482="Loss","Win","Draw")))</f>
        <v>Win</v>
      </c>
      <c r="AI3482" s="5" t="s">
        <v>297</v>
      </c>
    </row>
    <row r="3483" customFormat="false" ht="15" hidden="false" customHeight="true" outlineLevel="0" collapsed="false">
      <c r="A3483" s="5" t="s">
        <v>7123</v>
      </c>
      <c r="B3483" s="5" t="n">
        <v>2</v>
      </c>
      <c r="C3483" s="5" t="s">
        <v>343</v>
      </c>
      <c r="D3483" s="5" t="s">
        <v>344</v>
      </c>
      <c r="E3483" s="5" t="s">
        <v>1010</v>
      </c>
      <c r="F3483" s="5" t="s">
        <v>1011</v>
      </c>
      <c r="G3483" s="5" t="s">
        <v>7125</v>
      </c>
      <c r="H3483" s="5" t="s">
        <v>163</v>
      </c>
      <c r="I3483" s="5" t="s">
        <v>82</v>
      </c>
      <c r="J3483" s="5" t="s">
        <v>108</v>
      </c>
      <c r="K3483" s="5" t="s">
        <v>87</v>
      </c>
      <c r="L3483" s="5" t="s">
        <v>126</v>
      </c>
      <c r="M3483" s="5" t="s">
        <v>95</v>
      </c>
      <c r="N3483" s="5" t="s">
        <v>85</v>
      </c>
      <c r="O3483" s="5" t="s">
        <v>150</v>
      </c>
      <c r="P3483" s="5" t="s">
        <v>86</v>
      </c>
      <c r="Q3483" s="5" t="s">
        <v>152</v>
      </c>
      <c r="R3483" s="5" t="s">
        <v>151</v>
      </c>
      <c r="S3483" s="5" t="s">
        <v>82</v>
      </c>
      <c r="T3483" s="5" t="s">
        <v>153</v>
      </c>
      <c r="U3483" s="5" t="s">
        <v>150</v>
      </c>
      <c r="V3483" s="5" t="s">
        <v>85</v>
      </c>
      <c r="W3483" s="5" t="s">
        <v>126</v>
      </c>
      <c r="X3483" s="5" t="s">
        <v>89</v>
      </c>
      <c r="Y3483" s="5" t="n">
        <v>0</v>
      </c>
      <c r="Z3483" s="5" t="n">
        <v>1</v>
      </c>
      <c r="AA3483" s="5" t="str">
        <f aca="false">IF(Y3483&gt;Z3483,"Win",IF(Y3483&lt;Z3483,"Loss","Draw"))</f>
        <v>Loss</v>
      </c>
      <c r="AB3483" s="5" t="s">
        <v>98</v>
      </c>
      <c r="AC3483" s="5" t="s">
        <v>98</v>
      </c>
      <c r="AD3483" s="5" t="s">
        <v>4788</v>
      </c>
      <c r="AE3483" s="5" t="s">
        <v>155</v>
      </c>
      <c r="AF3483" s="5" t="str">
        <f aca="false">IF(AD3483&lt;AE3483,AD3483,AE3483)</f>
        <v>Baby Dragon, Cannon, Electro Spirit, Lightning, Mighty Miner, Royal Hogs, Skeletons, The Log</v>
      </c>
      <c r="AG3483" s="5" t="str">
        <f aca="false">IF(AD3483&lt;AE3483,AE3483,AD3483)</f>
        <v>Barbarian Barrel, Dark Prince, Electro Spirit, Lightning, Royal Hogs, Skeleton Dragons, Skeletons, Tesla</v>
      </c>
      <c r="AH3483" s="5" t="str">
        <f aca="false">IF(AD3483=AF3483,AA3483,IF(AA3483="Win","Loss",IF(AA3483="Loss","Win","Draw")))</f>
        <v>Win</v>
      </c>
      <c r="AI3483" s="5" t="s">
        <v>297</v>
      </c>
    </row>
    <row r="3484" customFormat="false" ht="15" hidden="false" customHeight="true" outlineLevel="0" collapsed="false">
      <c r="A3484" s="5" t="s">
        <v>7126</v>
      </c>
      <c r="B3484" s="5" t="n">
        <v>1</v>
      </c>
      <c r="C3484" s="5" t="s">
        <v>343</v>
      </c>
      <c r="D3484" s="5" t="s">
        <v>344</v>
      </c>
      <c r="E3484" s="5" t="s">
        <v>2185</v>
      </c>
      <c r="F3484" s="5" t="s">
        <v>2186</v>
      </c>
      <c r="G3484" s="5" t="s">
        <v>7127</v>
      </c>
      <c r="H3484" s="5" t="s">
        <v>163</v>
      </c>
      <c r="I3484" s="5" t="s">
        <v>82</v>
      </c>
      <c r="J3484" s="5" t="s">
        <v>108</v>
      </c>
      <c r="K3484" s="5" t="s">
        <v>87</v>
      </c>
      <c r="L3484" s="5" t="s">
        <v>126</v>
      </c>
      <c r="M3484" s="5" t="s">
        <v>95</v>
      </c>
      <c r="N3484" s="5" t="s">
        <v>85</v>
      </c>
      <c r="O3484" s="5" t="s">
        <v>150</v>
      </c>
      <c r="P3484" s="5" t="s">
        <v>86</v>
      </c>
      <c r="Q3484" s="5" t="s">
        <v>82</v>
      </c>
      <c r="R3484" s="5" t="s">
        <v>108</v>
      </c>
      <c r="S3484" s="5" t="s">
        <v>152</v>
      </c>
      <c r="T3484" s="5" t="s">
        <v>87</v>
      </c>
      <c r="U3484" s="5" t="s">
        <v>126</v>
      </c>
      <c r="V3484" s="5" t="s">
        <v>118</v>
      </c>
      <c r="W3484" s="5" t="s">
        <v>85</v>
      </c>
      <c r="X3484" s="5" t="s">
        <v>89</v>
      </c>
      <c r="Y3484" s="5" t="n">
        <v>0</v>
      </c>
      <c r="Z3484" s="5" t="n">
        <v>1</v>
      </c>
      <c r="AA3484" s="5" t="str">
        <f aca="false">IF(Y3484&gt;Z3484,"Win",IF(Y3484&lt;Z3484,"Loss","Draw"))</f>
        <v>Loss</v>
      </c>
      <c r="AB3484" s="5" t="s">
        <v>98</v>
      </c>
      <c r="AC3484" s="5" t="s">
        <v>99</v>
      </c>
      <c r="AD3484" s="5" t="s">
        <v>4788</v>
      </c>
      <c r="AE3484" s="5" t="s">
        <v>7128</v>
      </c>
      <c r="AF3484" s="5" t="str">
        <f aca="false">IF(AD3484&lt;AE3484,AD3484,AE3484)</f>
        <v>Baby Dragon, Dark Prince, Ice Spirit, Lightning, Royal Hogs, Skeletons, Tesla, The Log</v>
      </c>
      <c r="AG3484" s="5" t="str">
        <f aca="false">IF(AD3484&lt;AE3484,AE3484,AD3484)</f>
        <v>Barbarian Barrel, Dark Prince, Electro Spirit, Lightning, Royal Hogs, Skeleton Dragons, Skeletons, Tesla</v>
      </c>
      <c r="AH3484" s="5" t="str">
        <f aca="false">IF(AD3484=AF3484,AA3484,IF(AA3484="Win","Loss",IF(AA3484="Loss","Win","Draw")))</f>
        <v>Win</v>
      </c>
      <c r="AI3484" s="5" t="s">
        <v>297</v>
      </c>
    </row>
    <row r="3485" customFormat="false" ht="15" hidden="false" customHeight="true" outlineLevel="0" collapsed="false">
      <c r="A3485" s="5" t="s">
        <v>7126</v>
      </c>
      <c r="B3485" s="5" t="n">
        <v>2</v>
      </c>
      <c r="C3485" s="5" t="s">
        <v>343</v>
      </c>
      <c r="D3485" s="5" t="s">
        <v>344</v>
      </c>
      <c r="E3485" s="5" t="s">
        <v>2185</v>
      </c>
      <c r="F3485" s="5" t="s">
        <v>2186</v>
      </c>
      <c r="G3485" s="5" t="s">
        <v>7129</v>
      </c>
      <c r="H3485" s="5" t="s">
        <v>163</v>
      </c>
      <c r="I3485" s="5" t="s">
        <v>203</v>
      </c>
      <c r="J3485" s="5" t="s">
        <v>194</v>
      </c>
      <c r="K3485" s="5" t="s">
        <v>153</v>
      </c>
      <c r="L3485" s="5" t="s">
        <v>88</v>
      </c>
      <c r="M3485" s="5" t="s">
        <v>118</v>
      </c>
      <c r="N3485" s="5" t="s">
        <v>157</v>
      </c>
      <c r="O3485" s="5" t="s">
        <v>97</v>
      </c>
      <c r="P3485" s="5" t="s">
        <v>114</v>
      </c>
      <c r="Q3485" s="5" t="s">
        <v>92</v>
      </c>
      <c r="R3485" s="5" t="s">
        <v>91</v>
      </c>
      <c r="S3485" s="5" t="s">
        <v>90</v>
      </c>
      <c r="T3485" s="5" t="s">
        <v>97</v>
      </c>
      <c r="U3485" s="5" t="s">
        <v>94</v>
      </c>
      <c r="V3485" s="5" t="s">
        <v>96</v>
      </c>
      <c r="W3485" s="5" t="s">
        <v>93</v>
      </c>
      <c r="X3485" s="5" t="s">
        <v>95</v>
      </c>
      <c r="Y3485" s="5" t="n">
        <v>0</v>
      </c>
      <c r="Z3485" s="5" t="n">
        <v>1</v>
      </c>
      <c r="AA3485" s="5" t="str">
        <f aca="false">IF(Y3485&gt;Z3485,"Win",IF(Y3485&lt;Z3485,"Loss","Draw"))</f>
        <v>Loss</v>
      </c>
      <c r="AB3485" s="5" t="s">
        <v>98</v>
      </c>
      <c r="AC3485" s="5" t="s">
        <v>99</v>
      </c>
      <c r="AD3485" s="5" t="s">
        <v>7130</v>
      </c>
      <c r="AE3485" s="5" t="s">
        <v>101</v>
      </c>
      <c r="AF3485" s="5" t="str">
        <f aca="false">IF(AD3485&lt;AE3485,AD3485,AE3485)</f>
        <v>Archer Queen, Berserker, Cannon, Fire Spirit, Giant Snowball, Goblin Barrel, Ice Spirit, Ronin</v>
      </c>
      <c r="AG3485" s="5" t="str">
        <f aca="false">IF(AD3485&lt;AE3485,AE3485,AD3485)</f>
        <v>Barbarian Barrel, Fireball, Goblins, Minions, Mortar, Rascals, Ronin, Skeleton Barrel</v>
      </c>
      <c r="AH3485" s="5" t="str">
        <f aca="false">IF(AD3485=AF3485,AA3485,IF(AA3485="Win","Loss",IF(AA3485="Loss","Win","Draw")))</f>
        <v>Loss</v>
      </c>
      <c r="AI3485" s="5" t="s">
        <v>297</v>
      </c>
    </row>
    <row r="3486" customFormat="false" ht="15" hidden="false" customHeight="true" outlineLevel="0" collapsed="false">
      <c r="A3486" s="5" t="s">
        <v>7126</v>
      </c>
      <c r="B3486" s="5" t="n">
        <v>3</v>
      </c>
      <c r="C3486" s="5" t="s">
        <v>343</v>
      </c>
      <c r="D3486" s="5" t="s">
        <v>344</v>
      </c>
      <c r="E3486" s="5" t="s">
        <v>2185</v>
      </c>
      <c r="F3486" s="5" t="s">
        <v>2186</v>
      </c>
      <c r="G3486" s="5" t="s">
        <v>7131</v>
      </c>
      <c r="H3486" s="5" t="s">
        <v>352</v>
      </c>
      <c r="I3486" s="5" t="s">
        <v>92</v>
      </c>
      <c r="J3486" s="5" t="s">
        <v>91</v>
      </c>
      <c r="K3486" s="5" t="s">
        <v>90</v>
      </c>
      <c r="L3486" s="5" t="s">
        <v>125</v>
      </c>
      <c r="M3486" s="5" t="s">
        <v>94</v>
      </c>
      <c r="N3486" s="5" t="s">
        <v>96</v>
      </c>
      <c r="O3486" s="5" t="s">
        <v>93</v>
      </c>
      <c r="P3486" s="5" t="s">
        <v>89</v>
      </c>
      <c r="Q3486" s="5" t="s">
        <v>219</v>
      </c>
      <c r="R3486" s="5" t="s">
        <v>186</v>
      </c>
      <c r="S3486" s="5" t="s">
        <v>83</v>
      </c>
      <c r="T3486" s="5" t="s">
        <v>111</v>
      </c>
      <c r="U3486" s="5" t="s">
        <v>193</v>
      </c>
      <c r="V3486" s="5" t="s">
        <v>234</v>
      </c>
      <c r="W3486" s="5" t="s">
        <v>130</v>
      </c>
      <c r="X3486" s="5" t="s">
        <v>109</v>
      </c>
      <c r="Y3486" s="5" t="n">
        <v>1</v>
      </c>
      <c r="Z3486" s="5" t="n">
        <v>0</v>
      </c>
      <c r="AA3486" s="5" t="str">
        <f aca="false">IF(Y3486&gt;Z3486,"Win",IF(Y3486&lt;Z3486,"Loss","Draw"))</f>
        <v>Win</v>
      </c>
      <c r="AB3486" s="5" t="s">
        <v>98</v>
      </c>
      <c r="AC3486" s="5" t="s">
        <v>99</v>
      </c>
      <c r="AD3486" s="5" t="s">
        <v>519</v>
      </c>
      <c r="AE3486" s="5" t="s">
        <v>7132</v>
      </c>
      <c r="AF3486" s="5" t="str">
        <f aca="false">IF(AD3486&lt;AE3486,AD3486,AE3486)</f>
        <v>Arrows, Balloon, Bomb Tower, Guards, Miner, Monk, Wizard, Zap</v>
      </c>
      <c r="AG3486" s="5" t="str">
        <f aca="false">IF(AD3486&lt;AE3486,AE3486,AD3486)</f>
        <v>Cannon Cart, Fireball, Goblins, Minions, Mortar, Rascals, Skeleton Barrel, The Log</v>
      </c>
      <c r="AH3486" s="5" t="str">
        <f aca="false">IF(AD3486=AF3486,AA3486,IF(AA3486="Win","Loss",IF(AA3486="Loss","Win","Draw")))</f>
        <v>Loss</v>
      </c>
      <c r="AI3486" s="5" t="s">
        <v>297</v>
      </c>
    </row>
    <row r="3487" customFormat="false" ht="15" hidden="false" customHeight="true" outlineLevel="0" collapsed="false">
      <c r="A3487" s="5" t="s">
        <v>7133</v>
      </c>
      <c r="B3487" s="5" t="n">
        <v>1</v>
      </c>
      <c r="C3487" s="5" t="s">
        <v>343</v>
      </c>
      <c r="D3487" s="5" t="s">
        <v>344</v>
      </c>
      <c r="E3487" s="5" t="s">
        <v>1739</v>
      </c>
      <c r="F3487" s="5" t="s">
        <v>1740</v>
      </c>
      <c r="G3487" s="5" t="s">
        <v>3518</v>
      </c>
      <c r="H3487" s="5" t="s">
        <v>163</v>
      </c>
      <c r="I3487" s="5" t="s">
        <v>177</v>
      </c>
      <c r="J3487" s="5" t="s">
        <v>83</v>
      </c>
      <c r="K3487" s="5" t="s">
        <v>219</v>
      </c>
      <c r="L3487" s="5" t="s">
        <v>126</v>
      </c>
      <c r="M3487" s="5" t="s">
        <v>215</v>
      </c>
      <c r="N3487" s="5" t="s">
        <v>95</v>
      </c>
      <c r="O3487" s="5" t="s">
        <v>93</v>
      </c>
      <c r="P3487" s="5" t="s">
        <v>150</v>
      </c>
      <c r="Q3487" s="5" t="s">
        <v>107</v>
      </c>
      <c r="R3487" s="5" t="s">
        <v>158</v>
      </c>
      <c r="S3487" s="5" t="s">
        <v>152</v>
      </c>
      <c r="T3487" s="5" t="s">
        <v>307</v>
      </c>
      <c r="U3487" s="5" t="s">
        <v>387</v>
      </c>
      <c r="V3487" s="5" t="s">
        <v>85</v>
      </c>
      <c r="W3487" s="5" t="s">
        <v>187</v>
      </c>
      <c r="X3487" s="5" t="s">
        <v>95</v>
      </c>
      <c r="Y3487" s="5" t="n">
        <v>0</v>
      </c>
      <c r="Z3487" s="5" t="n">
        <v>1</v>
      </c>
      <c r="AA3487" s="5" t="str">
        <f aca="false">IF(Y3487&gt;Z3487,"Win",IF(Y3487&lt;Z3487,"Loss","Draw"))</f>
        <v>Loss</v>
      </c>
      <c r="AB3487" s="5" t="s">
        <v>98</v>
      </c>
      <c r="AC3487" s="5" t="s">
        <v>99</v>
      </c>
      <c r="AD3487" s="5" t="s">
        <v>3519</v>
      </c>
      <c r="AE3487" s="5" t="s">
        <v>1103</v>
      </c>
      <c r="AF3487" s="5" t="str">
        <f aca="false">IF(AD3487&lt;AE3487,AD3487,AE3487)</f>
        <v>Baby Dragon, Barbarian Barrel, Bowler, Electro Giant, Goblin Cage, Ice Wizard, Lightning, Tornado</v>
      </c>
      <c r="AG3487" s="5" t="str">
        <f aca="false">IF(AD3487&lt;AE3487,AE3487,AD3487)</f>
        <v>Barbarian Barrel, Electro Spirit, Fireball, Fisherman, Monk, Royal Giant, Skeletons, Wizard</v>
      </c>
      <c r="AH3487" s="5" t="str">
        <f aca="false">IF(AD3487=AF3487,AA3487,IF(AA3487="Win","Loss",IF(AA3487="Loss","Win","Draw")))</f>
        <v>Win</v>
      </c>
      <c r="AI3487" s="5" t="s">
        <v>297</v>
      </c>
    </row>
    <row r="3488" customFormat="false" ht="15" hidden="false" customHeight="true" outlineLevel="0" collapsed="false">
      <c r="A3488" s="5" t="s">
        <v>7133</v>
      </c>
      <c r="B3488" s="5" t="n">
        <v>2</v>
      </c>
      <c r="C3488" s="5" t="s">
        <v>343</v>
      </c>
      <c r="D3488" s="5" t="s">
        <v>344</v>
      </c>
      <c r="E3488" s="5" t="s">
        <v>1739</v>
      </c>
      <c r="F3488" s="5" t="s">
        <v>1740</v>
      </c>
      <c r="G3488" s="5" t="s">
        <v>3520</v>
      </c>
      <c r="H3488" s="5" t="s">
        <v>163</v>
      </c>
      <c r="I3488" s="5" t="s">
        <v>114</v>
      </c>
      <c r="J3488" s="5" t="s">
        <v>91</v>
      </c>
      <c r="K3488" s="5" t="s">
        <v>87</v>
      </c>
      <c r="L3488" s="5" t="s">
        <v>137</v>
      </c>
      <c r="M3488" s="5" t="s">
        <v>242</v>
      </c>
      <c r="N3488" s="5" t="s">
        <v>116</v>
      </c>
      <c r="O3488" s="5" t="s">
        <v>97</v>
      </c>
      <c r="P3488" s="5" t="s">
        <v>157</v>
      </c>
      <c r="Q3488" s="5" t="s">
        <v>129</v>
      </c>
      <c r="R3488" s="5" t="s">
        <v>128</v>
      </c>
      <c r="S3488" s="5" t="s">
        <v>127</v>
      </c>
      <c r="T3488" s="5" t="s">
        <v>173</v>
      </c>
      <c r="U3488" s="5" t="s">
        <v>97</v>
      </c>
      <c r="V3488" s="5" t="s">
        <v>130</v>
      </c>
      <c r="W3488" s="5" t="s">
        <v>133</v>
      </c>
      <c r="X3488" s="5" t="s">
        <v>131</v>
      </c>
      <c r="Y3488" s="5" t="n">
        <v>0</v>
      </c>
      <c r="Z3488" s="5" t="n">
        <v>3</v>
      </c>
      <c r="AA3488" s="5" t="str">
        <f aca="false">IF(Y3488&gt;Z3488,"Win",IF(Y3488&lt;Z3488,"Loss","Draw"))</f>
        <v>Loss</v>
      </c>
      <c r="AB3488" s="5" t="s">
        <v>98</v>
      </c>
      <c r="AC3488" s="5" t="s">
        <v>99</v>
      </c>
      <c r="AD3488" s="5" t="s">
        <v>321</v>
      </c>
      <c r="AE3488" s="5" t="s">
        <v>503</v>
      </c>
      <c r="AF3488" s="5" t="str">
        <f aca="false">IF(AD3488&lt;AE3488,AD3488,AE3488)</f>
        <v>Arrows, Bandit, Battle Ram, Golden Knight, Mega Knight, Mother Witch, Ronin, Zappies</v>
      </c>
      <c r="AG3488" s="5" t="str">
        <f aca="false">IF(AD3488&lt;AE3488,AE3488,AD3488)</f>
        <v>Bomber, Fire Spirit, Giant Snowball, Goblin Drill, Goblins, Poison, Ronin, Tesla</v>
      </c>
      <c r="AH3488" s="5" t="str">
        <f aca="false">IF(AD3488=AF3488,AA3488,IF(AA3488="Win","Loss",IF(AA3488="Loss","Win","Draw")))</f>
        <v>Win</v>
      </c>
      <c r="AI3488" s="5" t="s">
        <v>297</v>
      </c>
    </row>
    <row r="3489" customFormat="false" ht="15" hidden="false" customHeight="true" outlineLevel="0" collapsed="false">
      <c r="A3489" s="5" t="s">
        <v>7133</v>
      </c>
      <c r="B3489" s="5" t="n">
        <v>3</v>
      </c>
      <c r="C3489" s="5" t="s">
        <v>343</v>
      </c>
      <c r="D3489" s="5" t="s">
        <v>344</v>
      </c>
      <c r="E3489" s="5" t="s">
        <v>1739</v>
      </c>
      <c r="F3489" s="5" t="s">
        <v>1740</v>
      </c>
      <c r="G3489" s="5" t="s">
        <v>3521</v>
      </c>
      <c r="H3489" s="5" t="s">
        <v>352</v>
      </c>
      <c r="I3489" s="5" t="s">
        <v>84</v>
      </c>
      <c r="J3489" s="5" t="s">
        <v>123</v>
      </c>
      <c r="K3489" s="5" t="s">
        <v>186</v>
      </c>
      <c r="L3489" s="5" t="s">
        <v>111</v>
      </c>
      <c r="M3489" s="5" t="s">
        <v>234</v>
      </c>
      <c r="N3489" s="5" t="s">
        <v>118</v>
      </c>
      <c r="O3489" s="5" t="s">
        <v>187</v>
      </c>
      <c r="P3489" s="5" t="s">
        <v>193</v>
      </c>
      <c r="Q3489" s="5" t="s">
        <v>114</v>
      </c>
      <c r="R3489" s="5" t="s">
        <v>91</v>
      </c>
      <c r="S3489" s="5" t="s">
        <v>113</v>
      </c>
      <c r="T3489" s="5" t="s">
        <v>119</v>
      </c>
      <c r="U3489" s="5" t="s">
        <v>116</v>
      </c>
      <c r="V3489" s="5" t="s">
        <v>115</v>
      </c>
      <c r="W3489" s="5" t="s">
        <v>117</v>
      </c>
      <c r="X3489" s="5" t="s">
        <v>138</v>
      </c>
      <c r="Y3489" s="5" t="n">
        <v>0</v>
      </c>
      <c r="Z3489" s="5" t="n">
        <v>3</v>
      </c>
      <c r="AA3489" s="5" t="str">
        <f aca="false">IF(Y3489&gt;Z3489,"Win",IF(Y3489&lt;Z3489,"Loss","Draw"))</f>
        <v>Loss</v>
      </c>
      <c r="AB3489" s="5" t="s">
        <v>98</v>
      </c>
      <c r="AC3489" s="5" t="s">
        <v>99</v>
      </c>
      <c r="AD3489" s="5" t="s">
        <v>3523</v>
      </c>
      <c r="AE3489" s="5" t="s">
        <v>3522</v>
      </c>
      <c r="AF3489" s="5" t="str">
        <f aca="false">IF(AD3489&lt;AE3489,AD3489,AE3489)</f>
        <v>Archers, Balloon, Bomb Tower, Goblinstein, Guards, Ice Spirit, Miner, Tornado</v>
      </c>
      <c r="AG3489" s="5" t="str">
        <f aca="false">IF(AD3489&lt;AE3489,AE3489,AD3489)</f>
        <v>Furnace, Giant Skeleton, Giant Snowball, Goblin Demolisher, Goblin Hut, Goblins, Graveyard, Poison</v>
      </c>
      <c r="AH3489" s="5" t="str">
        <f aca="false">IF(AD3489=AF3489,AA3489,IF(AA3489="Win","Loss",IF(AA3489="Loss","Win","Draw")))</f>
        <v>Loss</v>
      </c>
      <c r="AI3489" s="5" t="s">
        <v>297</v>
      </c>
    </row>
    <row r="3490" customFormat="false" ht="15" hidden="false" customHeight="true" outlineLevel="0" collapsed="false">
      <c r="A3490" s="5" t="s">
        <v>7134</v>
      </c>
      <c r="B3490" s="5" t="n">
        <v>1</v>
      </c>
      <c r="C3490" s="5" t="s">
        <v>343</v>
      </c>
      <c r="D3490" s="5" t="s">
        <v>344</v>
      </c>
      <c r="E3490" s="5" t="s">
        <v>373</v>
      </c>
      <c r="F3490" s="5" t="s">
        <v>374</v>
      </c>
      <c r="G3490" s="5" t="s">
        <v>7135</v>
      </c>
      <c r="H3490" s="5" t="s">
        <v>376</v>
      </c>
      <c r="I3490" s="5" t="s">
        <v>201</v>
      </c>
      <c r="J3490" s="5" t="s">
        <v>202</v>
      </c>
      <c r="K3490" s="5" t="s">
        <v>123</v>
      </c>
      <c r="L3490" s="5" t="s">
        <v>126</v>
      </c>
      <c r="M3490" s="5" t="s">
        <v>234</v>
      </c>
      <c r="N3490" s="5" t="s">
        <v>187</v>
      </c>
      <c r="O3490" s="5" t="s">
        <v>95</v>
      </c>
      <c r="P3490" s="5" t="s">
        <v>111</v>
      </c>
      <c r="Q3490" s="5" t="s">
        <v>114</v>
      </c>
      <c r="R3490" s="5" t="s">
        <v>241</v>
      </c>
      <c r="S3490" s="5" t="s">
        <v>153</v>
      </c>
      <c r="T3490" s="5" t="s">
        <v>137</v>
      </c>
      <c r="U3490" s="5" t="s">
        <v>249</v>
      </c>
      <c r="V3490" s="5" t="s">
        <v>242</v>
      </c>
      <c r="W3490" s="5" t="s">
        <v>157</v>
      </c>
      <c r="X3490" s="5" t="s">
        <v>126</v>
      </c>
      <c r="Y3490" s="5" t="n">
        <v>1</v>
      </c>
      <c r="Z3490" s="5" t="n">
        <v>0</v>
      </c>
      <c r="AA3490" s="5" t="str">
        <f aca="false">IF(Y3490&gt;Z3490,"Win",IF(Y3490&lt;Z3490,"Loss","Draw"))</f>
        <v>Win</v>
      </c>
      <c r="AB3490" s="5" t="s">
        <v>98</v>
      </c>
      <c r="AC3490" s="5" t="s">
        <v>99</v>
      </c>
      <c r="AD3490" s="5" t="s">
        <v>840</v>
      </c>
      <c r="AE3490" s="5" t="s">
        <v>958</v>
      </c>
      <c r="AF3490" s="5" t="str">
        <f aca="false">IF(AD3490&lt;AE3490,AD3490,AE3490)</f>
        <v>Barbarian Barrel, Bomb Tower, Goblinstein, Magic Archer, Miner, Skeletons, Tornado, Wall Breakers</v>
      </c>
      <c r="AG3490" s="5" t="str">
        <f aca="false">IF(AD3490&lt;AE3490,AE3490,AD3490)</f>
        <v>Bomber, Cannon, Fire Spirit, Giant Snowball, Goblin Drill, Knight, Rocket, Skeletons</v>
      </c>
      <c r="AH3490" s="5" t="str">
        <f aca="false">IF(AD3490=AF3490,AA3490,IF(AA3490="Win","Loss",IF(AA3490="Loss","Win","Draw")))</f>
        <v>Win</v>
      </c>
      <c r="AI3490" s="5" t="s">
        <v>297</v>
      </c>
    </row>
    <row r="3491" customFormat="false" ht="15" hidden="false" customHeight="true" outlineLevel="0" collapsed="false">
      <c r="A3491" s="5" t="s">
        <v>7134</v>
      </c>
      <c r="B3491" s="5" t="n">
        <v>2</v>
      </c>
      <c r="C3491" s="5" t="s">
        <v>343</v>
      </c>
      <c r="D3491" s="5" t="s">
        <v>344</v>
      </c>
      <c r="E3491" s="5" t="s">
        <v>373</v>
      </c>
      <c r="F3491" s="5" t="s">
        <v>374</v>
      </c>
      <c r="G3491" s="5" t="s">
        <v>7136</v>
      </c>
      <c r="H3491" s="5" t="s">
        <v>376</v>
      </c>
      <c r="I3491" s="5" t="s">
        <v>114</v>
      </c>
      <c r="J3491" s="5" t="s">
        <v>91</v>
      </c>
      <c r="K3491" s="5" t="s">
        <v>87</v>
      </c>
      <c r="L3491" s="5" t="s">
        <v>242</v>
      </c>
      <c r="M3491" s="5" t="s">
        <v>137</v>
      </c>
      <c r="N3491" s="5" t="s">
        <v>116</v>
      </c>
      <c r="O3491" s="5" t="s">
        <v>97</v>
      </c>
      <c r="P3491" s="5" t="s">
        <v>157</v>
      </c>
      <c r="Q3491" s="5" t="s">
        <v>92</v>
      </c>
      <c r="R3491" s="5" t="s">
        <v>91</v>
      </c>
      <c r="S3491" s="5" t="s">
        <v>90</v>
      </c>
      <c r="T3491" s="5" t="s">
        <v>97</v>
      </c>
      <c r="U3491" s="5" t="s">
        <v>93</v>
      </c>
      <c r="V3491" s="5" t="s">
        <v>96</v>
      </c>
      <c r="W3491" s="5" t="s">
        <v>94</v>
      </c>
      <c r="X3491" s="5" t="s">
        <v>150</v>
      </c>
      <c r="Y3491" s="5" t="n">
        <v>0</v>
      </c>
      <c r="Z3491" s="5" t="n">
        <v>1</v>
      </c>
      <c r="AA3491" s="5" t="str">
        <f aca="false">IF(Y3491&gt;Z3491,"Win",IF(Y3491&lt;Z3491,"Loss","Draw"))</f>
        <v>Loss</v>
      </c>
      <c r="AB3491" s="5" t="s">
        <v>98</v>
      </c>
      <c r="AC3491" s="5" t="s">
        <v>99</v>
      </c>
      <c r="AD3491" s="5" t="s">
        <v>321</v>
      </c>
      <c r="AE3491" s="5" t="s">
        <v>1275</v>
      </c>
      <c r="AF3491" s="5" t="str">
        <f aca="false">IF(AD3491&lt;AE3491,AD3491,AE3491)</f>
        <v>Bomber, Fire Spirit, Giant Snowball, Goblin Drill, Goblins, Poison, Ronin, Tesla</v>
      </c>
      <c r="AG3491" s="5" t="str">
        <f aca="false">IF(AD3491&lt;AE3491,AE3491,AD3491)</f>
        <v>Electro Spirit, Fireball, Goblins, Minions, Mortar, Rascals, Ronin, Skeleton Barrel</v>
      </c>
      <c r="AH3491" s="5" t="str">
        <f aca="false">IF(AD3491=AF3491,AA3491,IF(AA3491="Win","Loss",IF(AA3491="Loss","Win","Draw")))</f>
        <v>Loss</v>
      </c>
      <c r="AI3491" s="5" t="s">
        <v>297</v>
      </c>
    </row>
    <row r="3492" customFormat="false" ht="15" hidden="false" customHeight="true" outlineLevel="0" collapsed="false">
      <c r="A3492" s="5" t="s">
        <v>7134</v>
      </c>
      <c r="B3492" s="5" t="n">
        <v>3</v>
      </c>
      <c r="C3492" s="5" t="s">
        <v>343</v>
      </c>
      <c r="D3492" s="5" t="s">
        <v>344</v>
      </c>
      <c r="E3492" s="5" t="s">
        <v>373</v>
      </c>
      <c r="F3492" s="5" t="s">
        <v>374</v>
      </c>
      <c r="G3492" s="5" t="s">
        <v>7137</v>
      </c>
      <c r="H3492" s="5" t="s">
        <v>376</v>
      </c>
      <c r="I3492" s="5" t="s">
        <v>129</v>
      </c>
      <c r="J3492" s="5" t="s">
        <v>128</v>
      </c>
      <c r="K3492" s="5" t="s">
        <v>124</v>
      </c>
      <c r="L3492" s="5" t="s">
        <v>133</v>
      </c>
      <c r="M3492" s="5" t="s">
        <v>173</v>
      </c>
      <c r="N3492" s="5" t="s">
        <v>130</v>
      </c>
      <c r="O3492" s="5" t="s">
        <v>165</v>
      </c>
      <c r="P3492" s="5" t="s">
        <v>215</v>
      </c>
      <c r="Q3492" s="5" t="s">
        <v>82</v>
      </c>
      <c r="R3492" s="5" t="s">
        <v>158</v>
      </c>
      <c r="S3492" s="5" t="s">
        <v>84</v>
      </c>
      <c r="T3492" s="5" t="s">
        <v>88</v>
      </c>
      <c r="U3492" s="5" t="s">
        <v>85</v>
      </c>
      <c r="V3492" s="5" t="s">
        <v>119</v>
      </c>
      <c r="W3492" s="5" t="s">
        <v>118</v>
      </c>
      <c r="X3492" s="5" t="s">
        <v>89</v>
      </c>
      <c r="Y3492" s="5" t="n">
        <v>1</v>
      </c>
      <c r="Z3492" s="5" t="n">
        <v>0</v>
      </c>
      <c r="AA3492" s="5" t="str">
        <f aca="false">IF(Y3492&gt;Z3492,"Win",IF(Y3492&lt;Z3492,"Loss","Draw"))</f>
        <v>Win</v>
      </c>
      <c r="AB3492" s="5" t="s">
        <v>98</v>
      </c>
      <c r="AC3492" s="5" t="s">
        <v>99</v>
      </c>
      <c r="AD3492" s="5" t="s">
        <v>7138</v>
      </c>
      <c r="AE3492" s="5" t="s">
        <v>7139</v>
      </c>
      <c r="AF3492" s="5" t="str">
        <f aca="false">IF(AD3492&lt;AE3492,AD3492,AE3492)</f>
        <v>Archers, Berserker, Bowler, Goblin Hut, Ice Spirit, Lightning, Royal Hogs, The Log</v>
      </c>
      <c r="AG3492" s="5" t="str">
        <f aca="false">IF(AD3492&lt;AE3492,AE3492,AD3492)</f>
        <v>Arrows, Fisherman, Golden Knight, Hog Rider, Mega Knight, Mother Witch, Royal Ghost, Zappies</v>
      </c>
      <c r="AH3492" s="5" t="str">
        <f aca="false">IF(AD3492=AF3492,AA3492,IF(AA3492="Win","Loss",IF(AA3492="Loss","Win","Draw")))</f>
        <v>Loss</v>
      </c>
      <c r="AI3492" s="5" t="s">
        <v>297</v>
      </c>
    </row>
    <row r="3493" customFormat="false" ht="15" hidden="false" customHeight="true" outlineLevel="0" collapsed="false">
      <c r="A3493" s="7" t="s">
        <v>7140</v>
      </c>
      <c r="B3493" s="7" t="n">
        <v>1</v>
      </c>
      <c r="C3493" s="7" t="s">
        <v>343</v>
      </c>
      <c r="D3493" s="7" t="s">
        <v>344</v>
      </c>
      <c r="E3493" s="7" t="s">
        <v>373</v>
      </c>
      <c r="F3493" s="7" t="s">
        <v>374</v>
      </c>
      <c r="G3493" s="7" t="s">
        <v>7141</v>
      </c>
      <c r="H3493" s="7" t="s">
        <v>376</v>
      </c>
      <c r="I3493" s="7" t="s">
        <v>177</v>
      </c>
      <c r="J3493" s="7" t="s">
        <v>83</v>
      </c>
      <c r="K3493" s="7" t="s">
        <v>257</v>
      </c>
      <c r="L3493" s="7" t="s">
        <v>126</v>
      </c>
      <c r="M3493" s="7" t="s">
        <v>215</v>
      </c>
      <c r="N3493" s="7" t="s">
        <v>95</v>
      </c>
      <c r="O3493" s="7" t="s">
        <v>93</v>
      </c>
      <c r="P3493" s="7" t="s">
        <v>150</v>
      </c>
      <c r="Q3493" s="7" t="s">
        <v>201</v>
      </c>
      <c r="R3493" s="7" t="s">
        <v>202</v>
      </c>
      <c r="S3493" s="7" t="s">
        <v>233</v>
      </c>
      <c r="T3493" s="7" t="s">
        <v>111</v>
      </c>
      <c r="U3493" s="7" t="s">
        <v>88</v>
      </c>
      <c r="V3493" s="7" t="s">
        <v>157</v>
      </c>
      <c r="W3493" s="7" t="s">
        <v>204</v>
      </c>
      <c r="X3493" s="7" t="s">
        <v>234</v>
      </c>
      <c r="Y3493" s="7" t="n">
        <v>0</v>
      </c>
      <c r="Z3493" s="7" t="n">
        <v>1</v>
      </c>
      <c r="AA3493" s="7" t="str">
        <f aca="false">IF(Y3493&gt;Z3493,"Win",IF(Y3493&lt;Z3493,"Loss","Draw"))</f>
        <v>Loss</v>
      </c>
      <c r="AB3493" s="7" t="s">
        <v>99</v>
      </c>
      <c r="AC3493" s="7" t="s">
        <v>99</v>
      </c>
      <c r="AD3493" s="7" t="s">
        <v>1106</v>
      </c>
      <c r="AE3493" s="7" t="s">
        <v>380</v>
      </c>
      <c r="AF3493" s="7" t="str">
        <f aca="false">IF(AD3493&lt;AE3493,AD3493,AE3493)</f>
        <v>Barbarian Barrel, Electro Spirit, Fireball, Fisherman, Hunter, Monk, Royal Giant, Skeletons</v>
      </c>
      <c r="AG3493" s="7" t="str">
        <f aca="false">IF(AD3493&lt;AE3493,AE3493,AD3493)</f>
        <v>Bats, Berserker, Bomb Tower, Fire Spirit, Magic Archer, Miner, Royal Delivery, Wall Breakers</v>
      </c>
      <c r="AH3493" s="7" t="str">
        <f aca="false">IF(AD3493=AF3493,AA3493,IF(AA3493="Win","Loss",IF(AA3493="Loss","Win","Draw")))</f>
        <v>Loss</v>
      </c>
      <c r="AI3493" s="7" t="s">
        <v>297</v>
      </c>
    </row>
    <row r="3494" customFormat="false" ht="15" hidden="false" customHeight="true" outlineLevel="0" collapsed="false">
      <c r="A3494" s="7" t="s">
        <v>7140</v>
      </c>
      <c r="B3494" s="7" t="n">
        <v>2</v>
      </c>
      <c r="C3494" s="7" t="s">
        <v>343</v>
      </c>
      <c r="D3494" s="7" t="s">
        <v>344</v>
      </c>
      <c r="E3494" s="7" t="s">
        <v>373</v>
      </c>
      <c r="F3494" s="7" t="s">
        <v>374</v>
      </c>
      <c r="G3494" s="7" t="s">
        <v>7142</v>
      </c>
      <c r="H3494" s="7" t="s">
        <v>376</v>
      </c>
      <c r="I3494" s="7" t="s">
        <v>201</v>
      </c>
      <c r="J3494" s="7" t="s">
        <v>202</v>
      </c>
      <c r="K3494" s="7" t="s">
        <v>153</v>
      </c>
      <c r="L3494" s="7" t="s">
        <v>403</v>
      </c>
      <c r="M3494" s="7" t="s">
        <v>187</v>
      </c>
      <c r="N3494" s="7" t="s">
        <v>89</v>
      </c>
      <c r="O3494" s="7" t="s">
        <v>111</v>
      </c>
      <c r="P3494" s="7" t="s">
        <v>97</v>
      </c>
      <c r="Q3494" s="7" t="s">
        <v>153</v>
      </c>
      <c r="R3494" s="7" t="s">
        <v>172</v>
      </c>
      <c r="S3494" s="7" t="s">
        <v>337</v>
      </c>
      <c r="T3494" s="7" t="s">
        <v>165</v>
      </c>
      <c r="U3494" s="7" t="s">
        <v>93</v>
      </c>
      <c r="V3494" s="7" t="s">
        <v>126</v>
      </c>
      <c r="W3494" s="7" t="s">
        <v>118</v>
      </c>
      <c r="X3494" s="7" t="s">
        <v>95</v>
      </c>
      <c r="Y3494" s="7" t="n">
        <v>0</v>
      </c>
      <c r="Z3494" s="7" t="n">
        <v>1</v>
      </c>
      <c r="AA3494" s="7" t="str">
        <f aca="false">IF(Y3494&gt;Z3494,"Win",IF(Y3494&lt;Z3494,"Loss","Draw"))</f>
        <v>Loss</v>
      </c>
      <c r="AB3494" s="7" t="s">
        <v>99</v>
      </c>
      <c r="AC3494" s="7" t="s">
        <v>99</v>
      </c>
      <c r="AD3494" s="7" t="s">
        <v>7143</v>
      </c>
      <c r="AE3494" s="7" t="s">
        <v>7144</v>
      </c>
      <c r="AF3494" s="7" t="str">
        <f aca="false">IF(AD3494&lt;AE3494,AD3494,AE3494)</f>
        <v>Barbarian Barrel, Boss Bandit, Cannon, Fireball, Hog Rider, Ice Spirit, Musketeer, Skeletons</v>
      </c>
      <c r="AG3494" s="7" t="str">
        <f aca="false">IF(AD3494&lt;AE3494,AE3494,AD3494)</f>
        <v>Cannon, Magic Archer, Miner, Ronin, Spear Goblins, The Log, Tornado, Wall Breakers</v>
      </c>
      <c r="AH3494" s="7" t="str">
        <f aca="false">IF(AD3494=AF3494,AA3494,IF(AA3494="Win","Loss",IF(AA3494="Loss","Win","Draw")))</f>
        <v>Win</v>
      </c>
      <c r="AI3494" s="7" t="s">
        <v>297</v>
      </c>
    </row>
    <row r="3495" customFormat="false" ht="15" hidden="false" customHeight="true" outlineLevel="0" collapsed="false">
      <c r="A3495" s="7" t="s">
        <v>7140</v>
      </c>
      <c r="B3495" s="7" t="n">
        <v>3</v>
      </c>
      <c r="C3495" s="7" t="s">
        <v>343</v>
      </c>
      <c r="D3495" s="7" t="s">
        <v>344</v>
      </c>
      <c r="E3495" s="7" t="s">
        <v>373</v>
      </c>
      <c r="F3495" s="7" t="s">
        <v>374</v>
      </c>
      <c r="G3495" s="7" t="s">
        <v>7145</v>
      </c>
      <c r="H3495" s="7" t="s">
        <v>376</v>
      </c>
      <c r="I3495" s="7" t="s">
        <v>109</v>
      </c>
      <c r="J3495" s="7" t="s">
        <v>128</v>
      </c>
      <c r="K3495" s="7" t="s">
        <v>127</v>
      </c>
      <c r="L3495" s="7" t="s">
        <v>142</v>
      </c>
      <c r="M3495" s="7" t="s">
        <v>130</v>
      </c>
      <c r="N3495" s="7" t="s">
        <v>96</v>
      </c>
      <c r="O3495" s="7" t="s">
        <v>140</v>
      </c>
      <c r="P3495" s="7" t="s">
        <v>234</v>
      </c>
      <c r="Q3495" s="7" t="s">
        <v>82</v>
      </c>
      <c r="R3495" s="7" t="s">
        <v>91</v>
      </c>
      <c r="S3495" s="7" t="s">
        <v>84</v>
      </c>
      <c r="T3495" s="7" t="s">
        <v>97</v>
      </c>
      <c r="U3495" s="7" t="s">
        <v>85</v>
      </c>
      <c r="V3495" s="7" t="s">
        <v>107</v>
      </c>
      <c r="W3495" s="7" t="s">
        <v>150</v>
      </c>
      <c r="X3495" s="7" t="s">
        <v>89</v>
      </c>
      <c r="Y3495" s="7" t="n">
        <v>1</v>
      </c>
      <c r="Z3495" s="7" t="n">
        <v>0</v>
      </c>
      <c r="AA3495" s="7" t="str">
        <f aca="false">IF(Y3495&gt;Z3495,"Win",IF(Y3495&lt;Z3495,"Loss","Draw"))</f>
        <v>Win</v>
      </c>
      <c r="AB3495" s="7" t="s">
        <v>99</v>
      </c>
      <c r="AC3495" s="7" t="s">
        <v>99</v>
      </c>
      <c r="AD3495" s="7" t="s">
        <v>7146</v>
      </c>
      <c r="AE3495" s="7" t="s">
        <v>7147</v>
      </c>
      <c r="AF3495" s="7" t="str">
        <f aca="false">IF(AD3495&lt;AE3495,AD3495,AE3495)</f>
        <v>Archers, Electro Spirit, Goblin Cage, Goblins, Lightning, Ronin, Royal Hogs, The Log</v>
      </c>
      <c r="AG3495" s="7" t="str">
        <f aca="false">IF(AD3495&lt;AE3495,AE3495,AD3495)</f>
        <v>Arrows, Battle Ram, Bomb Tower, Golden Knight, Ice Golem, Minions, Three Musketeers, Zap</v>
      </c>
      <c r="AH3495" s="7" t="str">
        <f aca="false">IF(AD3495=AF3495,AA3495,IF(AA3495="Win","Loss",IF(AA3495="Loss","Win","Draw")))</f>
        <v>Loss</v>
      </c>
      <c r="AI3495" s="7" t="s">
        <v>297</v>
      </c>
    </row>
    <row r="3496" customFormat="false" ht="15" hidden="false" customHeight="true" outlineLevel="0" collapsed="false">
      <c r="A3496" s="5" t="s">
        <v>7148</v>
      </c>
      <c r="B3496" s="5" t="n">
        <v>1</v>
      </c>
      <c r="C3496" s="5" t="s">
        <v>343</v>
      </c>
      <c r="D3496" s="5" t="s">
        <v>344</v>
      </c>
      <c r="E3496" s="5" t="s">
        <v>1432</v>
      </c>
      <c r="F3496" s="5" t="s">
        <v>1433</v>
      </c>
      <c r="G3496" s="5" t="s">
        <v>1572</v>
      </c>
      <c r="H3496" s="5" t="s">
        <v>81</v>
      </c>
      <c r="I3496" s="5" t="s">
        <v>152</v>
      </c>
      <c r="J3496" s="5" t="s">
        <v>151</v>
      </c>
      <c r="K3496" s="5" t="s">
        <v>82</v>
      </c>
      <c r="L3496" s="5" t="s">
        <v>234</v>
      </c>
      <c r="M3496" s="5" t="s">
        <v>150</v>
      </c>
      <c r="N3496" s="5" t="s">
        <v>85</v>
      </c>
      <c r="O3496" s="5" t="s">
        <v>126</v>
      </c>
      <c r="P3496" s="5" t="s">
        <v>89</v>
      </c>
      <c r="Q3496" s="5" t="s">
        <v>137</v>
      </c>
      <c r="R3496" s="5" t="s">
        <v>194</v>
      </c>
      <c r="S3496" s="5" t="s">
        <v>114</v>
      </c>
      <c r="T3496" s="5" t="s">
        <v>97</v>
      </c>
      <c r="U3496" s="5" t="s">
        <v>116</v>
      </c>
      <c r="V3496" s="5" t="s">
        <v>157</v>
      </c>
      <c r="W3496" s="5" t="s">
        <v>126</v>
      </c>
      <c r="X3496" s="5" t="s">
        <v>234</v>
      </c>
      <c r="Y3496" s="5" t="n">
        <v>0</v>
      </c>
      <c r="Z3496" s="5" t="n">
        <v>1</v>
      </c>
      <c r="AA3496" s="5" t="str">
        <f aca="false">IF(Y3496&gt;Z3496,"Win",IF(Y3496&lt;Z3496,"Loss","Draw"))</f>
        <v>Loss</v>
      </c>
      <c r="AB3496" s="5" t="s">
        <v>98</v>
      </c>
      <c r="AC3496" s="5" t="s">
        <v>99</v>
      </c>
      <c r="AD3496" s="5" t="s">
        <v>1573</v>
      </c>
      <c r="AE3496" s="5" t="s">
        <v>1057</v>
      </c>
      <c r="AF3496" s="5" t="str">
        <f aca="false">IF(AD3496&lt;AE3496,AD3496,AE3496)</f>
        <v>Archer Queen, Bomb Tower, Fire Spirit, Giant Snowball, Goblin Drill, Poison, Ronin, Skeletons</v>
      </c>
      <c r="AG3496" s="5" t="str">
        <f aca="false">IF(AD3496&lt;AE3496,AE3496,AD3496)</f>
        <v>Baby Dragon, Bomb Tower, Electro Spirit, Lightning, Mighty Miner, Royal Hogs, Skeletons, The Log</v>
      </c>
      <c r="AH3496" s="5" t="str">
        <f aca="false">IF(AD3496=AF3496,AA3496,IF(AA3496="Win","Loss",IF(AA3496="Loss","Win","Draw")))</f>
        <v>Win</v>
      </c>
      <c r="AI3496" s="5" t="s">
        <v>297</v>
      </c>
    </row>
    <row r="3497" customFormat="false" ht="15" hidden="false" customHeight="true" outlineLevel="0" collapsed="false">
      <c r="A3497" s="5" t="s">
        <v>7148</v>
      </c>
      <c r="B3497" s="5" t="n">
        <v>2</v>
      </c>
      <c r="C3497" s="5" t="s">
        <v>343</v>
      </c>
      <c r="D3497" s="5" t="s">
        <v>344</v>
      </c>
      <c r="E3497" s="5" t="s">
        <v>1432</v>
      </c>
      <c r="F3497" s="5" t="s">
        <v>1433</v>
      </c>
      <c r="G3497" s="5" t="s">
        <v>1574</v>
      </c>
      <c r="H3497" s="5" t="s">
        <v>81</v>
      </c>
      <c r="I3497" s="5" t="s">
        <v>127</v>
      </c>
      <c r="J3497" s="5" t="s">
        <v>128</v>
      </c>
      <c r="K3497" s="5" t="s">
        <v>129</v>
      </c>
      <c r="L3497" s="5" t="s">
        <v>109</v>
      </c>
      <c r="M3497" s="5" t="s">
        <v>96</v>
      </c>
      <c r="N3497" s="5" t="s">
        <v>257</v>
      </c>
      <c r="O3497" s="5" t="s">
        <v>97</v>
      </c>
      <c r="P3497" s="5" t="s">
        <v>130</v>
      </c>
      <c r="Q3497" s="5" t="s">
        <v>141</v>
      </c>
      <c r="R3497" s="5" t="s">
        <v>95</v>
      </c>
      <c r="S3497" s="5" t="s">
        <v>107</v>
      </c>
      <c r="T3497" s="5" t="s">
        <v>177</v>
      </c>
      <c r="U3497" s="5" t="s">
        <v>143</v>
      </c>
      <c r="V3497" s="5" t="s">
        <v>150</v>
      </c>
      <c r="W3497" s="5" t="s">
        <v>93</v>
      </c>
      <c r="X3497" s="5" t="s">
        <v>178</v>
      </c>
      <c r="Y3497" s="5" t="n">
        <v>0</v>
      </c>
      <c r="Z3497" s="5" t="n">
        <v>1</v>
      </c>
      <c r="AA3497" s="5" t="str">
        <f aca="false">IF(Y3497&gt;Z3497,"Win",IF(Y3497&lt;Z3497,"Loss","Draw"))</f>
        <v>Loss</v>
      </c>
      <c r="AB3497" s="5" t="s">
        <v>98</v>
      </c>
      <c r="AC3497" s="5" t="s">
        <v>99</v>
      </c>
      <c r="AD3497" s="5" t="s">
        <v>1575</v>
      </c>
      <c r="AE3497" s="5" t="s">
        <v>180</v>
      </c>
      <c r="AF3497" s="5" t="str">
        <f aca="false">IF(AD3497&lt;AE3497,AD3497,AE3497)</f>
        <v>Arrows, Battle Ram, Golden Knight, Hunter, Mega Knight, Minions, Ronin, Zap</v>
      </c>
      <c r="AG3497" s="5" t="str">
        <f aca="false">IF(AD3497&lt;AE3497,AE3497,AD3497)</f>
        <v>Barbarian Barrel, Electro Spirit, Fireball, Goblin Cage, Heal Spirit, Lumberjack, Phoenix, Royal Giant</v>
      </c>
      <c r="AH3497" s="5" t="str">
        <f aca="false">IF(AD3497=AF3497,AA3497,IF(AA3497="Win","Loss",IF(AA3497="Loss","Win","Draw")))</f>
        <v>Loss</v>
      </c>
      <c r="AI3497" s="5" t="s">
        <v>297</v>
      </c>
    </row>
    <row r="3498" customFormat="false" ht="15" hidden="false" customHeight="true" outlineLevel="0" collapsed="false">
      <c r="A3498" s="5" t="s">
        <v>7148</v>
      </c>
      <c r="B3498" s="5" t="n">
        <v>3</v>
      </c>
      <c r="C3498" s="5" t="s">
        <v>343</v>
      </c>
      <c r="D3498" s="5" t="s">
        <v>344</v>
      </c>
      <c r="E3498" s="5" t="s">
        <v>1432</v>
      </c>
      <c r="F3498" s="5" t="s">
        <v>1433</v>
      </c>
      <c r="G3498" s="5" t="s">
        <v>1576</v>
      </c>
      <c r="H3498" s="5" t="s">
        <v>81</v>
      </c>
      <c r="I3498" s="5" t="s">
        <v>87</v>
      </c>
      <c r="J3498" s="5" t="s">
        <v>202</v>
      </c>
      <c r="K3498" s="5" t="s">
        <v>201</v>
      </c>
      <c r="L3498" s="5" t="s">
        <v>157</v>
      </c>
      <c r="M3498" s="5" t="s">
        <v>95</v>
      </c>
      <c r="N3498" s="5" t="s">
        <v>241</v>
      </c>
      <c r="O3498" s="5" t="s">
        <v>138</v>
      </c>
      <c r="P3498" s="5" t="s">
        <v>111</v>
      </c>
      <c r="Q3498" s="5" t="s">
        <v>84</v>
      </c>
      <c r="R3498" s="5" t="s">
        <v>108</v>
      </c>
      <c r="S3498" s="5" t="s">
        <v>82</v>
      </c>
      <c r="T3498" s="5" t="s">
        <v>87</v>
      </c>
      <c r="U3498" s="5" t="s">
        <v>118</v>
      </c>
      <c r="V3498" s="5" t="s">
        <v>89</v>
      </c>
      <c r="W3498" s="5" t="s">
        <v>88</v>
      </c>
      <c r="X3498" s="5" t="s">
        <v>85</v>
      </c>
      <c r="Y3498" s="5" t="n">
        <v>0</v>
      </c>
      <c r="Z3498" s="5" t="n">
        <v>1</v>
      </c>
      <c r="AA3498" s="5" t="str">
        <f aca="false">IF(Y3498&gt;Z3498,"Win",IF(Y3498&lt;Z3498,"Loss","Draw"))</f>
        <v>Loss</v>
      </c>
      <c r="AB3498" s="5" t="s">
        <v>98</v>
      </c>
      <c r="AC3498" s="5" t="s">
        <v>99</v>
      </c>
      <c r="AD3498" s="5" t="s">
        <v>1578</v>
      </c>
      <c r="AE3498" s="5" t="s">
        <v>1577</v>
      </c>
      <c r="AF3498" s="5" t="str">
        <f aca="false">IF(AD3498&lt;AE3498,AD3498,AE3498)</f>
        <v>Archers, Berserker, Dark Prince, Ice Spirit, Lightning, Royal Hogs, Tesla, The Log</v>
      </c>
      <c r="AG3498" s="5" t="str">
        <f aca="false">IF(AD3498&lt;AE3498,AE3498,AD3498)</f>
        <v>Barbarian Barrel, Fire Spirit, Goblin Demolisher, Knight, Magic Archer, Miner, Tesla, Wall Breakers</v>
      </c>
      <c r="AH3498" s="5" t="str">
        <f aca="false">IF(AD3498=AF3498,AA3498,IF(AA3498="Win","Loss",IF(AA3498="Loss","Win","Draw")))</f>
        <v>Win</v>
      </c>
      <c r="AI3498" s="5" t="s">
        <v>297</v>
      </c>
    </row>
    <row r="3499" customFormat="false" ht="15" hidden="false" customHeight="true" outlineLevel="0" collapsed="false">
      <c r="A3499" s="7" t="s">
        <v>7149</v>
      </c>
      <c r="B3499" s="7" t="n">
        <v>1</v>
      </c>
      <c r="C3499" s="7" t="s">
        <v>343</v>
      </c>
      <c r="D3499" s="7" t="s">
        <v>344</v>
      </c>
      <c r="E3499" s="7" t="s">
        <v>1432</v>
      </c>
      <c r="F3499" s="7" t="s">
        <v>1433</v>
      </c>
      <c r="G3499" s="7" t="s">
        <v>1580</v>
      </c>
      <c r="H3499" s="7" t="s">
        <v>81</v>
      </c>
      <c r="I3499" s="7" t="s">
        <v>137</v>
      </c>
      <c r="J3499" s="7" t="s">
        <v>151</v>
      </c>
      <c r="K3499" s="7" t="s">
        <v>114</v>
      </c>
      <c r="L3499" s="7" t="s">
        <v>138</v>
      </c>
      <c r="M3499" s="7" t="s">
        <v>116</v>
      </c>
      <c r="N3499" s="7" t="s">
        <v>84</v>
      </c>
      <c r="O3499" s="7" t="s">
        <v>119</v>
      </c>
      <c r="P3499" s="7" t="s">
        <v>157</v>
      </c>
      <c r="Q3499" s="7" t="s">
        <v>201</v>
      </c>
      <c r="R3499" s="7" t="s">
        <v>202</v>
      </c>
      <c r="S3499" s="7" t="s">
        <v>203</v>
      </c>
      <c r="T3499" s="7" t="s">
        <v>208</v>
      </c>
      <c r="U3499" s="7" t="s">
        <v>157</v>
      </c>
      <c r="V3499" s="7" t="s">
        <v>118</v>
      </c>
      <c r="W3499" s="7" t="s">
        <v>204</v>
      </c>
      <c r="X3499" s="7" t="s">
        <v>87</v>
      </c>
      <c r="Y3499" s="7" t="n">
        <v>0</v>
      </c>
      <c r="Z3499" s="7" t="n">
        <v>1</v>
      </c>
      <c r="AA3499" s="7" t="str">
        <f aca="false">IF(Y3499&gt;Z3499,"Win",IF(Y3499&lt;Z3499,"Loss","Draw"))</f>
        <v>Loss</v>
      </c>
      <c r="AB3499" s="7" t="s">
        <v>99</v>
      </c>
      <c r="AC3499" s="7" t="s">
        <v>99</v>
      </c>
      <c r="AD3499" s="7" t="s">
        <v>1581</v>
      </c>
      <c r="AE3499" s="7" t="s">
        <v>721</v>
      </c>
      <c r="AF3499" s="7" t="str">
        <f aca="false">IF(AD3499&lt;AE3499,AD3499,AE3499)</f>
        <v>Archers, Fire Spirit, Giant Snowball, Goblin Demolisher, Goblin Drill, Goblin Hut, Mighty Miner, Poison</v>
      </c>
      <c r="AG3499" s="7" t="str">
        <f aca="false">IF(AD3499&lt;AE3499,AE3499,AD3499)</f>
        <v>Fire Spirit, Goblin Barrel, Ice Spirit, Magic Archer, Royal Delivery, Tesla, Valkyrie, Wall Breakers</v>
      </c>
      <c r="AH3499" s="7" t="str">
        <f aca="false">IF(AD3499=AF3499,AA3499,IF(AA3499="Win","Loss",IF(AA3499="Loss","Win","Draw")))</f>
        <v>Loss</v>
      </c>
      <c r="AI3499" s="7" t="s">
        <v>297</v>
      </c>
    </row>
    <row r="3500" customFormat="false" ht="15" hidden="false" customHeight="true" outlineLevel="0" collapsed="false">
      <c r="A3500" s="7" t="s">
        <v>7149</v>
      </c>
      <c r="B3500" s="7" t="n">
        <v>2</v>
      </c>
      <c r="C3500" s="7" t="s">
        <v>343</v>
      </c>
      <c r="D3500" s="7" t="s">
        <v>344</v>
      </c>
      <c r="E3500" s="7" t="s">
        <v>1432</v>
      </c>
      <c r="F3500" s="7" t="s">
        <v>1433</v>
      </c>
      <c r="G3500" s="7" t="s">
        <v>1582</v>
      </c>
      <c r="H3500" s="7" t="s">
        <v>352</v>
      </c>
      <c r="I3500" s="7" t="s">
        <v>185</v>
      </c>
      <c r="J3500" s="7" t="s">
        <v>186</v>
      </c>
      <c r="K3500" s="7" t="s">
        <v>109</v>
      </c>
      <c r="L3500" s="7" t="s">
        <v>117</v>
      </c>
      <c r="M3500" s="7" t="s">
        <v>187</v>
      </c>
      <c r="N3500" s="7" t="s">
        <v>126</v>
      </c>
      <c r="O3500" s="7" t="s">
        <v>111</v>
      </c>
      <c r="P3500" s="7" t="s">
        <v>234</v>
      </c>
      <c r="Q3500" s="7" t="s">
        <v>152</v>
      </c>
      <c r="R3500" s="7" t="s">
        <v>128</v>
      </c>
      <c r="S3500" s="7" t="s">
        <v>107</v>
      </c>
      <c r="T3500" s="7" t="s">
        <v>306</v>
      </c>
      <c r="U3500" s="7" t="s">
        <v>95</v>
      </c>
      <c r="V3500" s="7" t="s">
        <v>187</v>
      </c>
      <c r="W3500" s="7" t="s">
        <v>85</v>
      </c>
      <c r="X3500" s="7" t="s">
        <v>132</v>
      </c>
      <c r="Y3500" s="7" t="n">
        <v>0</v>
      </c>
      <c r="Z3500" s="7" t="n">
        <v>1</v>
      </c>
      <c r="AA3500" s="7" t="str">
        <f aca="false">IF(Y3500&gt;Z3500,"Win",IF(Y3500&lt;Z3500,"Loss","Draw"))</f>
        <v>Loss</v>
      </c>
      <c r="AB3500" s="7" t="s">
        <v>99</v>
      </c>
      <c r="AC3500" s="7" t="s">
        <v>99</v>
      </c>
      <c r="AD3500" s="7" t="s">
        <v>1583</v>
      </c>
      <c r="AE3500" s="7" t="s">
        <v>1070</v>
      </c>
      <c r="AF3500" s="7" t="str">
        <f aca="false">IF(AD3500&lt;AE3500,AD3500,AE3500)</f>
        <v>Baby Dragon, Barbarian Barrel, Electro Wizard, Goblin Cage, Golden Knight, Golem, Lightning, Tornado</v>
      </c>
      <c r="AG3500" s="7" t="str">
        <f aca="false">IF(AD3500&lt;AE3500,AE3500,AD3500)</f>
        <v>Balloon, Bomb Tower, Executioner, Giant Skeleton, Miner, Skeletons, Tornado, Zap</v>
      </c>
      <c r="AH3500" s="7" t="str">
        <f aca="false">IF(AD3500=AF3500,AA3500,IF(AA3500="Win","Loss",IF(AA3500="Loss","Win","Draw")))</f>
        <v>Win</v>
      </c>
      <c r="AI3500" s="7" t="s">
        <v>297</v>
      </c>
    </row>
    <row r="3501" customFormat="false" ht="15" hidden="false" customHeight="true" outlineLevel="0" collapsed="false">
      <c r="A3501" s="7" t="s">
        <v>7149</v>
      </c>
      <c r="B3501" s="7" t="n">
        <v>3</v>
      </c>
      <c r="C3501" s="7" t="s">
        <v>343</v>
      </c>
      <c r="D3501" s="7" t="s">
        <v>344</v>
      </c>
      <c r="E3501" s="7" t="s">
        <v>1432</v>
      </c>
      <c r="F3501" s="7" t="s">
        <v>1433</v>
      </c>
      <c r="G3501" s="7" t="s">
        <v>1584</v>
      </c>
      <c r="H3501" s="7" t="s">
        <v>352</v>
      </c>
      <c r="I3501" s="7" t="s">
        <v>208</v>
      </c>
      <c r="J3501" s="7" t="s">
        <v>95</v>
      </c>
      <c r="K3501" s="7" t="s">
        <v>152</v>
      </c>
      <c r="L3501" s="7" t="s">
        <v>112</v>
      </c>
      <c r="M3501" s="7" t="s">
        <v>93</v>
      </c>
      <c r="N3501" s="7" t="s">
        <v>110</v>
      </c>
      <c r="O3501" s="7" t="s">
        <v>188</v>
      </c>
      <c r="P3501" s="7" t="s">
        <v>294</v>
      </c>
      <c r="Q3501" s="7" t="s">
        <v>177</v>
      </c>
      <c r="R3501" s="7" t="s">
        <v>83</v>
      </c>
      <c r="S3501" s="7" t="s">
        <v>219</v>
      </c>
      <c r="T3501" s="7" t="s">
        <v>150</v>
      </c>
      <c r="U3501" s="7" t="s">
        <v>126</v>
      </c>
      <c r="V3501" s="7" t="s">
        <v>93</v>
      </c>
      <c r="W3501" s="7" t="s">
        <v>327</v>
      </c>
      <c r="X3501" s="7" t="s">
        <v>215</v>
      </c>
      <c r="Y3501" s="7" t="n">
        <v>0</v>
      </c>
      <c r="Z3501" s="7" t="n">
        <v>1</v>
      </c>
      <c r="AA3501" s="7" t="str">
        <f aca="false">IF(Y3501&gt;Z3501,"Win",IF(Y3501&lt;Z3501,"Loss","Draw"))</f>
        <v>Loss</v>
      </c>
      <c r="AB3501" s="7" t="s">
        <v>99</v>
      </c>
      <c r="AC3501" s="7" t="s">
        <v>99</v>
      </c>
      <c r="AD3501" s="7" t="s">
        <v>1586</v>
      </c>
      <c r="AE3501" s="7" t="s">
        <v>1585</v>
      </c>
      <c r="AF3501" s="7" t="str">
        <f aca="false">IF(AD3501&lt;AE3501,AD3501,AE3501)</f>
        <v>Baby Dragon, Barbarian Barrel, Fireball, Lava Hound, Spirit Empress, Tombstone, Valkyrie, Vines</v>
      </c>
      <c r="AG3501" s="7" t="str">
        <f aca="false">IF(AD3501&lt;AE3501,AE3501,AD3501)</f>
        <v>Electro Spirit, Fireball, Fisherman, Monk, Rage, Royal Giant, Skeletons, Wizard</v>
      </c>
      <c r="AH3501" s="7" t="str">
        <f aca="false">IF(AD3501=AF3501,AA3501,IF(AA3501="Win","Loss",IF(AA3501="Loss","Win","Draw")))</f>
        <v>Loss</v>
      </c>
      <c r="AI3501" s="7" t="s">
        <v>297</v>
      </c>
    </row>
    <row r="3502" customFormat="false" ht="15" hidden="false" customHeight="true" outlineLevel="0" collapsed="false">
      <c r="A3502" s="7" t="s">
        <v>7150</v>
      </c>
      <c r="B3502" s="7" t="n">
        <v>1</v>
      </c>
      <c r="C3502" s="7" t="s">
        <v>343</v>
      </c>
      <c r="D3502" s="7" t="s">
        <v>344</v>
      </c>
      <c r="E3502" s="7" t="s">
        <v>1432</v>
      </c>
      <c r="F3502" s="7" t="s">
        <v>1433</v>
      </c>
      <c r="G3502" s="7" t="s">
        <v>1588</v>
      </c>
      <c r="H3502" s="7" t="s">
        <v>81</v>
      </c>
      <c r="I3502" s="7" t="s">
        <v>137</v>
      </c>
      <c r="J3502" s="7" t="s">
        <v>202</v>
      </c>
      <c r="K3502" s="7" t="s">
        <v>126</v>
      </c>
      <c r="L3502" s="7" t="s">
        <v>241</v>
      </c>
      <c r="M3502" s="7" t="s">
        <v>89</v>
      </c>
      <c r="N3502" s="7" t="s">
        <v>187</v>
      </c>
      <c r="O3502" s="7" t="s">
        <v>138</v>
      </c>
      <c r="P3502" s="7" t="s">
        <v>234</v>
      </c>
      <c r="Q3502" s="7" t="s">
        <v>84</v>
      </c>
      <c r="R3502" s="7" t="s">
        <v>158</v>
      </c>
      <c r="S3502" s="7" t="s">
        <v>114</v>
      </c>
      <c r="T3502" s="7" t="s">
        <v>115</v>
      </c>
      <c r="U3502" s="7" t="s">
        <v>447</v>
      </c>
      <c r="V3502" s="7" t="s">
        <v>97</v>
      </c>
      <c r="W3502" s="7" t="s">
        <v>130</v>
      </c>
      <c r="X3502" s="7" t="s">
        <v>96</v>
      </c>
      <c r="Y3502" s="7" t="n">
        <v>0</v>
      </c>
      <c r="Z3502" s="7" t="n">
        <v>1</v>
      </c>
      <c r="AA3502" s="7" t="str">
        <f aca="false">IF(Y3502&gt;Z3502,"Win",IF(Y3502&lt;Z3502,"Loss","Draw"))</f>
        <v>Loss</v>
      </c>
      <c r="AB3502" s="7" t="s">
        <v>99</v>
      </c>
      <c r="AC3502" s="7" t="s">
        <v>99</v>
      </c>
      <c r="AD3502" s="7" t="s">
        <v>829</v>
      </c>
      <c r="AE3502" s="7" t="s">
        <v>1014</v>
      </c>
      <c r="AF3502" s="7" t="str">
        <f aca="false">IF(AD3502&lt;AE3502,AD3502,AE3502)</f>
        <v>Archers, Arrows, Bowler, Giant, Giant Snowball, Graveyard, Minions, Ronin</v>
      </c>
      <c r="AG3502" s="7" t="str">
        <f aca="false">IF(AD3502&lt;AE3502,AE3502,AD3502)</f>
        <v>Bomb Tower, Goblin Demolisher, Goblin Drill, Knight, Magic Archer, Skeletons, The Log, Tornado</v>
      </c>
      <c r="AH3502" s="7" t="str">
        <f aca="false">IF(AD3502=AF3502,AA3502,IF(AA3502="Win","Loss",IF(AA3502="Loss","Win","Draw")))</f>
        <v>Win</v>
      </c>
      <c r="AI3502" s="7" t="s">
        <v>297</v>
      </c>
    </row>
    <row r="3503" customFormat="false" ht="15" hidden="false" customHeight="true" outlineLevel="0" collapsed="false">
      <c r="A3503" s="7" t="s">
        <v>7150</v>
      </c>
      <c r="B3503" s="7" t="n">
        <v>2</v>
      </c>
      <c r="C3503" s="7" t="s">
        <v>343</v>
      </c>
      <c r="D3503" s="7" t="s">
        <v>344</v>
      </c>
      <c r="E3503" s="7" t="s">
        <v>1432</v>
      </c>
      <c r="F3503" s="7" t="s">
        <v>1433</v>
      </c>
      <c r="G3503" s="7" t="s">
        <v>1589</v>
      </c>
      <c r="H3503" s="7" t="s">
        <v>352</v>
      </c>
      <c r="I3503" s="7" t="s">
        <v>84</v>
      </c>
      <c r="J3503" s="7" t="s">
        <v>91</v>
      </c>
      <c r="K3503" s="7" t="s">
        <v>82</v>
      </c>
      <c r="L3503" s="7" t="s">
        <v>119</v>
      </c>
      <c r="M3503" s="7" t="s">
        <v>93</v>
      </c>
      <c r="N3503" s="7" t="s">
        <v>95</v>
      </c>
      <c r="O3503" s="7" t="s">
        <v>97</v>
      </c>
      <c r="P3503" s="7" t="s">
        <v>150</v>
      </c>
      <c r="Q3503" s="7" t="s">
        <v>201</v>
      </c>
      <c r="R3503" s="7" t="s">
        <v>202</v>
      </c>
      <c r="S3503" s="7" t="s">
        <v>233</v>
      </c>
      <c r="T3503" s="7" t="s">
        <v>111</v>
      </c>
      <c r="U3503" s="7" t="s">
        <v>193</v>
      </c>
      <c r="V3503" s="7" t="s">
        <v>157</v>
      </c>
      <c r="W3503" s="7" t="s">
        <v>204</v>
      </c>
      <c r="X3503" s="7" t="s">
        <v>234</v>
      </c>
      <c r="Y3503" s="7" t="n">
        <v>0</v>
      </c>
      <c r="Z3503" s="7" t="n">
        <v>1</v>
      </c>
      <c r="AA3503" s="7" t="str">
        <f aca="false">IF(Y3503&gt;Z3503,"Win",IF(Y3503&lt;Z3503,"Loss","Draw"))</f>
        <v>Loss</v>
      </c>
      <c r="AB3503" s="7" t="s">
        <v>99</v>
      </c>
      <c r="AC3503" s="7" t="s">
        <v>99</v>
      </c>
      <c r="AD3503" s="7" t="s">
        <v>1590</v>
      </c>
      <c r="AE3503" s="7" t="s">
        <v>652</v>
      </c>
      <c r="AF3503" s="7" t="str">
        <f aca="false">IF(AD3503&lt;AE3503,AD3503,AE3503)</f>
        <v>Archers, Barbarian Barrel, Electro Spirit, Fireball, Goblin Hut, Goblins, Ronin, Royal Hogs</v>
      </c>
      <c r="AG3503" s="7" t="str">
        <f aca="false">IF(AD3503&lt;AE3503,AE3503,AD3503)</f>
        <v>Bats, Bomb Tower, Fire Spirit, Guards, Magic Archer, Miner, Royal Delivery, Wall Breakers</v>
      </c>
      <c r="AH3503" s="7" t="str">
        <f aca="false">IF(AD3503=AF3503,AA3503,IF(AA3503="Win","Loss",IF(AA3503="Loss","Win","Draw")))</f>
        <v>Loss</v>
      </c>
      <c r="AI3503" s="7" t="s">
        <v>297</v>
      </c>
    </row>
    <row r="3504" customFormat="false" ht="15" hidden="false" customHeight="true" outlineLevel="0" collapsed="false">
      <c r="A3504" s="7" t="s">
        <v>7150</v>
      </c>
      <c r="B3504" s="7" t="n">
        <v>3</v>
      </c>
      <c r="C3504" s="7" t="s">
        <v>343</v>
      </c>
      <c r="D3504" s="7" t="s">
        <v>344</v>
      </c>
      <c r="E3504" s="7" t="s">
        <v>1432</v>
      </c>
      <c r="F3504" s="7" t="s">
        <v>1433</v>
      </c>
      <c r="G3504" s="7" t="s">
        <v>1591</v>
      </c>
      <c r="H3504" s="7" t="s">
        <v>352</v>
      </c>
      <c r="I3504" s="7" t="s">
        <v>127</v>
      </c>
      <c r="J3504" s="7" t="s">
        <v>128</v>
      </c>
      <c r="K3504" s="7" t="s">
        <v>129</v>
      </c>
      <c r="L3504" s="7" t="s">
        <v>109</v>
      </c>
      <c r="M3504" s="7" t="s">
        <v>96</v>
      </c>
      <c r="N3504" s="7" t="s">
        <v>132</v>
      </c>
      <c r="O3504" s="7" t="s">
        <v>131</v>
      </c>
      <c r="P3504" s="7" t="s">
        <v>130</v>
      </c>
      <c r="Q3504" s="7" t="s">
        <v>159</v>
      </c>
      <c r="R3504" s="7" t="s">
        <v>108</v>
      </c>
      <c r="S3504" s="7" t="s">
        <v>203</v>
      </c>
      <c r="T3504" s="7" t="s">
        <v>118</v>
      </c>
      <c r="U3504" s="7" t="s">
        <v>150</v>
      </c>
      <c r="V3504" s="7" t="s">
        <v>88</v>
      </c>
      <c r="W3504" s="7" t="s">
        <v>87</v>
      </c>
      <c r="X3504" s="7" t="s">
        <v>89</v>
      </c>
      <c r="Y3504" s="7" t="n">
        <v>1</v>
      </c>
      <c r="Z3504" s="7" t="n">
        <v>0</v>
      </c>
      <c r="AA3504" s="7" t="str">
        <f aca="false">IF(Y3504&gt;Z3504,"Win",IF(Y3504&lt;Z3504,"Loss","Draw"))</f>
        <v>Win</v>
      </c>
      <c r="AB3504" s="7" t="s">
        <v>99</v>
      </c>
      <c r="AC3504" s="7" t="s">
        <v>99</v>
      </c>
      <c r="AD3504" s="7" t="s">
        <v>1593</v>
      </c>
      <c r="AE3504" s="7" t="s">
        <v>1592</v>
      </c>
      <c r="AF3504" s="7" t="str">
        <f aca="false">IF(AD3504&lt;AE3504,AD3504,AE3504)</f>
        <v>Arrows, Bandit, Battle Ram, Electro Wizard, Golden Knight, Mega Knight, Minions, Zap</v>
      </c>
      <c r="AG3504" s="7" t="str">
        <f aca="false">IF(AD3504&lt;AE3504,AE3504,AD3504)</f>
        <v>Berserker, Dark Prince, Dart Goblin, Electro Spirit, Goblin Barrel, Ice Spirit, Tesla, The Log</v>
      </c>
      <c r="AH3504" s="7" t="str">
        <f aca="false">IF(AD3504=AF3504,AA3504,IF(AA3504="Win","Loss",IF(AA3504="Loss","Win","Draw")))</f>
        <v>Win</v>
      </c>
      <c r="AI3504" s="7" t="s">
        <v>297</v>
      </c>
    </row>
    <row r="3505" customFormat="false" ht="15" hidden="false" customHeight="true" outlineLevel="0" collapsed="false">
      <c r="A3505" s="7" t="s">
        <v>7151</v>
      </c>
      <c r="B3505" s="7" t="n">
        <v>1</v>
      </c>
      <c r="C3505" s="7" t="s">
        <v>343</v>
      </c>
      <c r="D3505" s="7" t="s">
        <v>344</v>
      </c>
      <c r="E3505" s="7" t="s">
        <v>1432</v>
      </c>
      <c r="F3505" s="7" t="s">
        <v>1433</v>
      </c>
      <c r="G3505" s="7" t="s">
        <v>1595</v>
      </c>
      <c r="H3505" s="7" t="s">
        <v>352</v>
      </c>
      <c r="I3505" s="7" t="s">
        <v>107</v>
      </c>
      <c r="J3505" s="7" t="s">
        <v>128</v>
      </c>
      <c r="K3505" s="7" t="s">
        <v>152</v>
      </c>
      <c r="L3505" s="7" t="s">
        <v>307</v>
      </c>
      <c r="M3505" s="7" t="s">
        <v>187</v>
      </c>
      <c r="N3505" s="7" t="s">
        <v>85</v>
      </c>
      <c r="O3505" s="7" t="s">
        <v>306</v>
      </c>
      <c r="P3505" s="7" t="s">
        <v>95</v>
      </c>
      <c r="Q3505" s="7" t="s">
        <v>407</v>
      </c>
      <c r="R3505" s="7" t="s">
        <v>151</v>
      </c>
      <c r="S3505" s="7" t="s">
        <v>87</v>
      </c>
      <c r="T3505" s="7" t="s">
        <v>165</v>
      </c>
      <c r="U3505" s="7" t="s">
        <v>164</v>
      </c>
      <c r="V3505" s="7" t="s">
        <v>126</v>
      </c>
      <c r="W3505" s="7" t="s">
        <v>150</v>
      </c>
      <c r="X3505" s="7" t="s">
        <v>89</v>
      </c>
      <c r="Y3505" s="7" t="n">
        <v>0</v>
      </c>
      <c r="Z3505" s="7" t="n">
        <v>1</v>
      </c>
      <c r="AA3505" s="7" t="str">
        <f aca="false">IF(Y3505&gt;Z3505,"Win",IF(Y3505&lt;Z3505,"Loss","Draw"))</f>
        <v>Loss</v>
      </c>
      <c r="AB3505" s="7" t="s">
        <v>99</v>
      </c>
      <c r="AC3505" s="7" t="s">
        <v>99</v>
      </c>
      <c r="AD3505" s="7" t="s">
        <v>603</v>
      </c>
      <c r="AE3505" s="7" t="s">
        <v>526</v>
      </c>
      <c r="AF3505" s="7" t="str">
        <f aca="false">IF(AD3505&lt;AE3505,AD3505,AE3505)</f>
        <v>Baby Dragon, Barbarian Barrel, Goblin Cage, Golden Knight, Golem, Ice Wizard, Lightning, Tornado</v>
      </c>
      <c r="AG3505" s="7" t="str">
        <f aca="false">IF(AD3505&lt;AE3505,AE3505,AD3505)</f>
        <v>Earthquake, Electro Spirit, Firecracker, Hog Rider, Mighty Miner, Skeletons, Tesla, The Log</v>
      </c>
      <c r="AH3505" s="7" t="str">
        <f aca="false">IF(AD3505=AF3505,AA3505,IF(AA3505="Win","Loss",IF(AA3505="Loss","Win","Draw")))</f>
        <v>Loss</v>
      </c>
      <c r="AI3505" s="7" t="s">
        <v>297</v>
      </c>
    </row>
    <row r="3506" customFormat="false" ht="15" hidden="false" customHeight="true" outlineLevel="0" collapsed="false">
      <c r="A3506" s="7" t="s">
        <v>7151</v>
      </c>
      <c r="B3506" s="7" t="n">
        <v>2</v>
      </c>
      <c r="C3506" s="7" t="s">
        <v>343</v>
      </c>
      <c r="D3506" s="7" t="s">
        <v>344</v>
      </c>
      <c r="E3506" s="7" t="s">
        <v>1432</v>
      </c>
      <c r="F3506" s="7" t="s">
        <v>1433</v>
      </c>
      <c r="G3506" s="7" t="s">
        <v>1596</v>
      </c>
      <c r="H3506" s="7" t="s">
        <v>81</v>
      </c>
      <c r="I3506" s="7" t="s">
        <v>201</v>
      </c>
      <c r="J3506" s="7" t="s">
        <v>202</v>
      </c>
      <c r="K3506" s="7" t="s">
        <v>203</v>
      </c>
      <c r="L3506" s="7" t="s">
        <v>118</v>
      </c>
      <c r="M3506" s="7" t="s">
        <v>126</v>
      </c>
      <c r="N3506" s="7" t="s">
        <v>97</v>
      </c>
      <c r="O3506" s="7" t="s">
        <v>157</v>
      </c>
      <c r="P3506" s="7" t="s">
        <v>87</v>
      </c>
      <c r="Q3506" s="7" t="s">
        <v>114</v>
      </c>
      <c r="R3506" s="7" t="s">
        <v>194</v>
      </c>
      <c r="S3506" s="7" t="s">
        <v>137</v>
      </c>
      <c r="T3506" s="7" t="s">
        <v>157</v>
      </c>
      <c r="U3506" s="7" t="s">
        <v>88</v>
      </c>
      <c r="V3506" s="7" t="s">
        <v>97</v>
      </c>
      <c r="W3506" s="7" t="s">
        <v>116</v>
      </c>
      <c r="X3506" s="7" t="s">
        <v>234</v>
      </c>
      <c r="Y3506" s="7" t="n">
        <v>1</v>
      </c>
      <c r="Z3506" s="7" t="n">
        <v>0</v>
      </c>
      <c r="AA3506" s="7" t="str">
        <f aca="false">IF(Y3506&gt;Z3506,"Win",IF(Y3506&lt;Z3506,"Loss","Draw"))</f>
        <v>Win</v>
      </c>
      <c r="AB3506" s="7" t="s">
        <v>99</v>
      </c>
      <c r="AC3506" s="7" t="s">
        <v>99</v>
      </c>
      <c r="AD3506" s="7" t="s">
        <v>1597</v>
      </c>
      <c r="AE3506" s="7" t="s">
        <v>555</v>
      </c>
      <c r="AF3506" s="7" t="str">
        <f aca="false">IF(AD3506&lt;AE3506,AD3506,AE3506)</f>
        <v>Archer Queen, Berserker, Bomb Tower, Fire Spirit, Giant Snowball, Goblin Drill, Poison, Ronin</v>
      </c>
      <c r="AG3506" s="7" t="str">
        <f aca="false">IF(AD3506&lt;AE3506,AE3506,AD3506)</f>
        <v>Fire Spirit, Goblin Barrel, Ice Spirit, Magic Archer, Ronin, Skeletons, Tesla, Wall Breakers</v>
      </c>
      <c r="AH3506" s="7" t="str">
        <f aca="false">IF(AD3506=AF3506,AA3506,IF(AA3506="Win","Loss",IF(AA3506="Loss","Win","Draw")))</f>
        <v>Loss</v>
      </c>
      <c r="AI3506" s="7" t="s">
        <v>297</v>
      </c>
    </row>
    <row r="3507" customFormat="false" ht="15" hidden="false" customHeight="true" outlineLevel="0" collapsed="false">
      <c r="A3507" s="7" t="s">
        <v>7151</v>
      </c>
      <c r="B3507" s="7" t="n">
        <v>3</v>
      </c>
      <c r="C3507" s="7" t="s">
        <v>343</v>
      </c>
      <c r="D3507" s="7" t="s">
        <v>344</v>
      </c>
      <c r="E3507" s="7" t="s">
        <v>1432</v>
      </c>
      <c r="F3507" s="7" t="s">
        <v>1433</v>
      </c>
      <c r="G3507" s="7" t="s">
        <v>1598</v>
      </c>
      <c r="H3507" s="7" t="s">
        <v>81</v>
      </c>
      <c r="I3507" s="7" t="s">
        <v>141</v>
      </c>
      <c r="J3507" s="7" t="s">
        <v>108</v>
      </c>
      <c r="K3507" s="7" t="s">
        <v>127</v>
      </c>
      <c r="L3507" s="7" t="s">
        <v>778</v>
      </c>
      <c r="M3507" s="7" t="s">
        <v>89</v>
      </c>
      <c r="N3507" s="7" t="s">
        <v>173</v>
      </c>
      <c r="O3507" s="7" t="s">
        <v>150</v>
      </c>
      <c r="P3507" s="7" t="s">
        <v>257</v>
      </c>
      <c r="Q3507" s="7" t="s">
        <v>185</v>
      </c>
      <c r="R3507" s="7" t="s">
        <v>186</v>
      </c>
      <c r="S3507" s="7" t="s">
        <v>109</v>
      </c>
      <c r="T3507" s="7" t="s">
        <v>117</v>
      </c>
      <c r="U3507" s="7" t="s">
        <v>187</v>
      </c>
      <c r="V3507" s="7" t="s">
        <v>173</v>
      </c>
      <c r="W3507" s="7" t="s">
        <v>188</v>
      </c>
      <c r="X3507" s="7" t="s">
        <v>111</v>
      </c>
      <c r="Y3507" s="7" t="n">
        <v>1</v>
      </c>
      <c r="Z3507" s="7" t="n">
        <v>0</v>
      </c>
      <c r="AA3507" s="7" t="str">
        <f aca="false">IF(Y3507&gt;Z3507,"Win",IF(Y3507&lt;Z3507,"Loss","Draw"))</f>
        <v>Win</v>
      </c>
      <c r="AB3507" s="7" t="s">
        <v>99</v>
      </c>
      <c r="AC3507" s="7" t="s">
        <v>99</v>
      </c>
      <c r="AD3507" s="7" t="s">
        <v>1599</v>
      </c>
      <c r="AE3507" s="7" t="s">
        <v>538</v>
      </c>
      <c r="AF3507" s="7" t="str">
        <f aca="false">IF(AD3507&lt;AE3507,AD3507,AE3507)</f>
        <v>Balloon, Executioner, Giant Skeleton, Miner, Tombstone, Tornado, Zap, Zappies</v>
      </c>
      <c r="AG3507" s="7" t="str">
        <f aca="false">IF(AD3507&lt;AE3507,AE3507,AD3507)</f>
        <v>Battle Ram, Dark Prince, Electro Spirit, Hunter, Lumberjack, P.E.K.K.A, The Log, Zappies</v>
      </c>
      <c r="AH3507" s="7" t="str">
        <f aca="false">IF(AD3507=AF3507,AA3507,IF(AA3507="Win","Loss",IF(AA3507="Loss","Win","Draw")))</f>
        <v>Loss</v>
      </c>
      <c r="AI3507" s="7" t="s">
        <v>297</v>
      </c>
    </row>
    <row r="3508" customFormat="false" ht="15" hidden="false" customHeight="true" outlineLevel="0" collapsed="false">
      <c r="A3508" s="7" t="s">
        <v>7152</v>
      </c>
      <c r="B3508" s="7" t="n">
        <v>1</v>
      </c>
      <c r="C3508" s="7" t="s">
        <v>343</v>
      </c>
      <c r="D3508" s="7" t="s">
        <v>344</v>
      </c>
      <c r="E3508" s="7" t="s">
        <v>1432</v>
      </c>
      <c r="F3508" s="7" t="s">
        <v>1433</v>
      </c>
      <c r="G3508" s="7" t="s">
        <v>1601</v>
      </c>
      <c r="H3508" s="7" t="s">
        <v>81</v>
      </c>
      <c r="I3508" s="7" t="s">
        <v>203</v>
      </c>
      <c r="J3508" s="7" t="s">
        <v>91</v>
      </c>
      <c r="K3508" s="7" t="s">
        <v>201</v>
      </c>
      <c r="L3508" s="7" t="s">
        <v>97</v>
      </c>
      <c r="M3508" s="7" t="s">
        <v>157</v>
      </c>
      <c r="N3508" s="7" t="s">
        <v>159</v>
      </c>
      <c r="O3508" s="7" t="s">
        <v>118</v>
      </c>
      <c r="P3508" s="7" t="s">
        <v>87</v>
      </c>
      <c r="Q3508" s="7" t="s">
        <v>82</v>
      </c>
      <c r="R3508" s="7" t="s">
        <v>151</v>
      </c>
      <c r="S3508" s="7" t="s">
        <v>152</v>
      </c>
      <c r="T3508" s="7" t="s">
        <v>85</v>
      </c>
      <c r="U3508" s="7" t="s">
        <v>126</v>
      </c>
      <c r="V3508" s="7" t="s">
        <v>150</v>
      </c>
      <c r="W3508" s="7" t="s">
        <v>89</v>
      </c>
      <c r="X3508" s="7" t="s">
        <v>153</v>
      </c>
      <c r="Y3508" s="7" t="n">
        <v>0</v>
      </c>
      <c r="Z3508" s="7" t="n">
        <v>1</v>
      </c>
      <c r="AA3508" s="7" t="str">
        <f aca="false">IF(Y3508&gt;Z3508,"Win",IF(Y3508&lt;Z3508,"Loss","Draw"))</f>
        <v>Loss</v>
      </c>
      <c r="AB3508" s="7" t="s">
        <v>99</v>
      </c>
      <c r="AC3508" s="7" t="s">
        <v>99</v>
      </c>
      <c r="AD3508" s="7" t="s">
        <v>891</v>
      </c>
      <c r="AE3508" s="7" t="s">
        <v>155</v>
      </c>
      <c r="AF3508" s="7" t="str">
        <f aca="false">IF(AD3508&lt;AE3508,AD3508,AE3508)</f>
        <v>Baby Dragon, Cannon, Electro Spirit, Lightning, Mighty Miner, Royal Hogs, Skeletons, The Log</v>
      </c>
      <c r="AG3508" s="7" t="str">
        <f aca="false">IF(AD3508&lt;AE3508,AE3508,AD3508)</f>
        <v>Dart Goblin, Fire Spirit, Goblin Barrel, Goblins, Ice Spirit, Ronin, Tesla, Wall Breakers</v>
      </c>
      <c r="AH3508" s="7" t="str">
        <f aca="false">IF(AD3508=AF3508,AA3508,IF(AA3508="Win","Loss",IF(AA3508="Loss","Win","Draw")))</f>
        <v>Win</v>
      </c>
      <c r="AI3508" s="7" t="s">
        <v>297</v>
      </c>
    </row>
    <row r="3509" customFormat="false" ht="15" hidden="false" customHeight="true" outlineLevel="0" collapsed="false">
      <c r="A3509" s="7" t="s">
        <v>7152</v>
      </c>
      <c r="B3509" s="7" t="n">
        <v>2</v>
      </c>
      <c r="C3509" s="7" t="s">
        <v>343</v>
      </c>
      <c r="D3509" s="7" t="s">
        <v>344</v>
      </c>
      <c r="E3509" s="7" t="s">
        <v>1432</v>
      </c>
      <c r="F3509" s="7" t="s">
        <v>1433</v>
      </c>
      <c r="G3509" s="7" t="s">
        <v>1602</v>
      </c>
      <c r="H3509" s="7" t="s">
        <v>81</v>
      </c>
      <c r="I3509" s="7" t="s">
        <v>84</v>
      </c>
      <c r="J3509" s="7" t="s">
        <v>123</v>
      </c>
      <c r="K3509" s="7" t="s">
        <v>153</v>
      </c>
      <c r="L3509" s="7" t="s">
        <v>150</v>
      </c>
      <c r="M3509" s="7" t="s">
        <v>193</v>
      </c>
      <c r="N3509" s="7" t="s">
        <v>89</v>
      </c>
      <c r="O3509" s="7" t="s">
        <v>165</v>
      </c>
      <c r="P3509" s="7" t="s">
        <v>164</v>
      </c>
      <c r="Q3509" s="7" t="s">
        <v>114</v>
      </c>
      <c r="R3509" s="7" t="s">
        <v>91</v>
      </c>
      <c r="S3509" s="7" t="s">
        <v>137</v>
      </c>
      <c r="T3509" s="7" t="s">
        <v>87</v>
      </c>
      <c r="U3509" s="7" t="s">
        <v>97</v>
      </c>
      <c r="V3509" s="7" t="s">
        <v>242</v>
      </c>
      <c r="W3509" s="7" t="s">
        <v>157</v>
      </c>
      <c r="X3509" s="7" t="s">
        <v>116</v>
      </c>
      <c r="Y3509" s="7" t="n">
        <v>0</v>
      </c>
      <c r="Z3509" s="7" t="n">
        <v>1</v>
      </c>
      <c r="AA3509" s="7" t="str">
        <f aca="false">IF(Y3509&gt;Z3509,"Win",IF(Y3509&lt;Z3509,"Loss","Draw"))</f>
        <v>Loss</v>
      </c>
      <c r="AB3509" s="7" t="s">
        <v>99</v>
      </c>
      <c r="AC3509" s="7" t="s">
        <v>99</v>
      </c>
      <c r="AD3509" s="7" t="s">
        <v>1603</v>
      </c>
      <c r="AE3509" s="7" t="s">
        <v>321</v>
      </c>
      <c r="AF3509" s="7" t="str">
        <f aca="false">IF(AD3509&lt;AE3509,AD3509,AE3509)</f>
        <v>Archers, Cannon, Earthquake, Electro Spirit, Goblinstein, Guards, Hog Rider, The Log</v>
      </c>
      <c r="AG3509" s="7" t="str">
        <f aca="false">IF(AD3509&lt;AE3509,AE3509,AD3509)</f>
        <v>Bomber, Fire Spirit, Giant Snowball, Goblin Drill, Goblins, Poison, Ronin, Tesla</v>
      </c>
      <c r="AH3509" s="7" t="str">
        <f aca="false">IF(AD3509=AF3509,AA3509,IF(AA3509="Win","Loss",IF(AA3509="Loss","Win","Draw")))</f>
        <v>Loss</v>
      </c>
      <c r="AI3509" s="7" t="s">
        <v>297</v>
      </c>
    </row>
    <row r="3510" customFormat="false" ht="15" hidden="false" customHeight="true" outlineLevel="0" collapsed="false">
      <c r="A3510" s="7" t="s">
        <v>7152</v>
      </c>
      <c r="B3510" s="7" t="n">
        <v>3</v>
      </c>
      <c r="C3510" s="7" t="s">
        <v>343</v>
      </c>
      <c r="D3510" s="7" t="s">
        <v>344</v>
      </c>
      <c r="E3510" s="7" t="s">
        <v>1432</v>
      </c>
      <c r="F3510" s="7" t="s">
        <v>1433</v>
      </c>
      <c r="G3510" s="7" t="s">
        <v>1604</v>
      </c>
      <c r="H3510" s="7" t="s">
        <v>81</v>
      </c>
      <c r="I3510" s="7" t="s">
        <v>127</v>
      </c>
      <c r="J3510" s="7" t="s">
        <v>219</v>
      </c>
      <c r="K3510" s="7" t="s">
        <v>124</v>
      </c>
      <c r="L3510" s="7" t="s">
        <v>117</v>
      </c>
      <c r="M3510" s="7" t="s">
        <v>323</v>
      </c>
      <c r="N3510" s="7" t="s">
        <v>294</v>
      </c>
      <c r="O3510" s="7" t="s">
        <v>173</v>
      </c>
      <c r="P3510" s="7" t="s">
        <v>95</v>
      </c>
      <c r="Q3510" s="7" t="s">
        <v>90</v>
      </c>
      <c r="R3510" s="7" t="s">
        <v>108</v>
      </c>
      <c r="S3510" s="7" t="s">
        <v>92</v>
      </c>
      <c r="T3510" s="7" t="s">
        <v>95</v>
      </c>
      <c r="U3510" s="7" t="s">
        <v>94</v>
      </c>
      <c r="V3510" s="7" t="s">
        <v>93</v>
      </c>
      <c r="W3510" s="7" t="s">
        <v>159</v>
      </c>
      <c r="X3510" s="7" t="s">
        <v>96</v>
      </c>
      <c r="Y3510" s="7" t="n">
        <v>1</v>
      </c>
      <c r="Z3510" s="7" t="n">
        <v>0</v>
      </c>
      <c r="AA3510" s="7" t="str">
        <f aca="false">IF(Y3510&gt;Z3510,"Win",IF(Y3510&lt;Z3510,"Loss","Draw"))</f>
        <v>Win</v>
      </c>
      <c r="AB3510" s="7" t="s">
        <v>99</v>
      </c>
      <c r="AC3510" s="7" t="s">
        <v>99</v>
      </c>
      <c r="AD3510" s="7" t="s">
        <v>1606</v>
      </c>
      <c r="AE3510" s="7" t="s">
        <v>1605</v>
      </c>
      <c r="AF3510" s="7" t="str">
        <f aca="false">IF(AD3510&lt;AE3510,AD3510,AE3510)</f>
        <v>Barbarian Barrel, Battle Ram, Giant Skeleton, Mini P.E.K.K.A, Royal Ghost, Vines, Wizard, Zappies</v>
      </c>
      <c r="AG3510" s="7" t="str">
        <f aca="false">IF(AD3510&lt;AE3510,AE3510,AD3510)</f>
        <v>Barbarian Barrel, Dark Prince, Dart Goblin, Fireball, Minions, Mortar, Rascals, Skeleton Barrel</v>
      </c>
      <c r="AH3510" s="7" t="str">
        <f aca="false">IF(AD3510=AF3510,AA3510,IF(AA3510="Win","Loss",IF(AA3510="Loss","Win","Draw")))</f>
        <v>Win</v>
      </c>
      <c r="AI3510" s="7" t="s">
        <v>297</v>
      </c>
    </row>
    <row r="3511" customFormat="false" ht="15" hidden="false" customHeight="true" outlineLevel="0" collapsed="false">
      <c r="A3511" s="5" t="s">
        <v>7153</v>
      </c>
      <c r="B3511" s="5" t="n">
        <v>1</v>
      </c>
      <c r="C3511" s="5" t="s">
        <v>343</v>
      </c>
      <c r="D3511" s="5" t="s">
        <v>344</v>
      </c>
      <c r="E3511" s="5" t="s">
        <v>7154</v>
      </c>
      <c r="F3511" s="5" t="s">
        <v>7155</v>
      </c>
      <c r="G3511" s="5" t="s">
        <v>7156</v>
      </c>
      <c r="H3511" s="5" t="s">
        <v>352</v>
      </c>
      <c r="I3511" s="5" t="s">
        <v>82</v>
      </c>
      <c r="J3511" s="5" t="s">
        <v>151</v>
      </c>
      <c r="K3511" s="5" t="s">
        <v>87</v>
      </c>
      <c r="L3511" s="5" t="s">
        <v>150</v>
      </c>
      <c r="M3511" s="5" t="s">
        <v>85</v>
      </c>
      <c r="N3511" s="5" t="s">
        <v>86</v>
      </c>
      <c r="O3511" s="5" t="s">
        <v>126</v>
      </c>
      <c r="P3511" s="5" t="s">
        <v>95</v>
      </c>
      <c r="Q3511" s="5" t="s">
        <v>248</v>
      </c>
      <c r="R3511" s="5" t="s">
        <v>91</v>
      </c>
      <c r="S3511" s="5" t="s">
        <v>114</v>
      </c>
      <c r="T3511" s="5" t="s">
        <v>137</v>
      </c>
      <c r="U3511" s="5" t="s">
        <v>97</v>
      </c>
      <c r="V3511" s="5" t="s">
        <v>116</v>
      </c>
      <c r="W3511" s="5" t="s">
        <v>119</v>
      </c>
      <c r="X3511" s="5" t="s">
        <v>118</v>
      </c>
      <c r="Y3511" s="5" t="n">
        <v>1</v>
      </c>
      <c r="Z3511" s="5" t="n">
        <v>0</v>
      </c>
      <c r="AA3511" s="5" t="str">
        <f aca="false">IF(Y3511&gt;Z3511,"Win",IF(Y3511&lt;Z3511,"Loss","Draw"))</f>
        <v>Win</v>
      </c>
      <c r="AB3511" s="5" t="s">
        <v>98</v>
      </c>
      <c r="AC3511" s="5" t="s">
        <v>99</v>
      </c>
      <c r="AD3511" s="5" t="s">
        <v>7157</v>
      </c>
      <c r="AE3511" s="5" t="s">
        <v>7158</v>
      </c>
      <c r="AF3511" s="5" t="str">
        <f aca="false">IF(AD3511&lt;AE3511,AD3511,AE3511)</f>
        <v>Barbarian Barrel, Electro Spirit, Lightning, Mighty Miner, Royal Hogs, Skeleton Dragons, Skeletons, Tesla</v>
      </c>
      <c r="AG3511" s="5" t="str">
        <f aca="false">IF(AD3511&lt;AE3511,AE3511,AD3511)</f>
        <v>Giant Snowball, Goblin Drill, Goblin Hut, Goblins, Ice Spirit, Poison, Princess, Ronin</v>
      </c>
      <c r="AH3511" s="5" t="str">
        <f aca="false">IF(AD3511=AF3511,AA3511,IF(AA3511="Win","Loss",IF(AA3511="Loss","Win","Draw")))</f>
        <v>Win</v>
      </c>
      <c r="AI3511" s="5" t="s">
        <v>297</v>
      </c>
    </row>
    <row r="3512" customFormat="false" ht="15" hidden="false" customHeight="true" outlineLevel="0" collapsed="false">
      <c r="A3512" s="5" t="s">
        <v>7153</v>
      </c>
      <c r="B3512" s="5" t="n">
        <v>2</v>
      </c>
      <c r="C3512" s="5" t="s">
        <v>343</v>
      </c>
      <c r="D3512" s="5" t="s">
        <v>344</v>
      </c>
      <c r="E3512" s="5" t="s">
        <v>7154</v>
      </c>
      <c r="F3512" s="5" t="s">
        <v>7155</v>
      </c>
      <c r="G3512" s="5" t="s">
        <v>7159</v>
      </c>
      <c r="H3512" s="5" t="s">
        <v>352</v>
      </c>
      <c r="I3512" s="5" t="s">
        <v>201</v>
      </c>
      <c r="J3512" s="5" t="s">
        <v>172</v>
      </c>
      <c r="K3512" s="5" t="s">
        <v>153</v>
      </c>
      <c r="L3512" s="5" t="s">
        <v>111</v>
      </c>
      <c r="M3512" s="5" t="s">
        <v>157</v>
      </c>
      <c r="N3512" s="5" t="s">
        <v>89</v>
      </c>
      <c r="O3512" s="5" t="s">
        <v>88</v>
      </c>
      <c r="P3512" s="5" t="s">
        <v>97</v>
      </c>
      <c r="Q3512" s="5" t="s">
        <v>201</v>
      </c>
      <c r="R3512" s="5" t="s">
        <v>202</v>
      </c>
      <c r="S3512" s="5" t="s">
        <v>203</v>
      </c>
      <c r="T3512" s="5" t="s">
        <v>157</v>
      </c>
      <c r="U3512" s="5" t="s">
        <v>88</v>
      </c>
      <c r="V3512" s="5" t="s">
        <v>204</v>
      </c>
      <c r="W3512" s="5" t="s">
        <v>87</v>
      </c>
      <c r="X3512" s="5" t="s">
        <v>150</v>
      </c>
      <c r="Y3512" s="5" t="n">
        <v>1</v>
      </c>
      <c r="Z3512" s="5" t="n">
        <v>0</v>
      </c>
      <c r="AA3512" s="5" t="str">
        <f aca="false">IF(Y3512&gt;Z3512,"Win",IF(Y3512&lt;Z3512,"Loss","Draw"))</f>
        <v>Win</v>
      </c>
      <c r="AB3512" s="5" t="s">
        <v>98</v>
      </c>
      <c r="AC3512" s="5" t="s">
        <v>99</v>
      </c>
      <c r="AD3512" s="5" t="s">
        <v>7160</v>
      </c>
      <c r="AE3512" s="5" t="s">
        <v>1175</v>
      </c>
      <c r="AF3512" s="5" t="str">
        <f aca="false">IF(AD3512&lt;AE3512,AD3512,AE3512)</f>
        <v>Berserker, Cannon, Fire Spirit, Miner, Musketeer, Ronin, The Log, Wall Breakers</v>
      </c>
      <c r="AG3512" s="5" t="str">
        <f aca="false">IF(AD3512&lt;AE3512,AE3512,AD3512)</f>
        <v>Berserker, Electro Spirit, Fire Spirit, Goblin Barrel, Magic Archer, Royal Delivery, Tesla, Wall Breakers</v>
      </c>
      <c r="AH3512" s="5" t="str">
        <f aca="false">IF(AD3512=AF3512,AA3512,IF(AA3512="Win","Loss",IF(AA3512="Loss","Win","Draw")))</f>
        <v>Win</v>
      </c>
      <c r="AI3512" s="5" t="s">
        <v>297</v>
      </c>
    </row>
    <row r="3513" customFormat="false" ht="15" hidden="false" customHeight="true" outlineLevel="0" collapsed="false">
      <c r="A3513" s="5" t="s">
        <v>7153</v>
      </c>
      <c r="B3513" s="5" t="n">
        <v>3</v>
      </c>
      <c r="C3513" s="5" t="s">
        <v>343</v>
      </c>
      <c r="D3513" s="5" t="s">
        <v>344</v>
      </c>
      <c r="E3513" s="5" t="s">
        <v>7154</v>
      </c>
      <c r="F3513" s="5" t="s">
        <v>7155</v>
      </c>
      <c r="G3513" s="5" t="s">
        <v>7161</v>
      </c>
      <c r="H3513" s="5" t="s">
        <v>352</v>
      </c>
      <c r="I3513" s="5" t="s">
        <v>127</v>
      </c>
      <c r="J3513" s="5" t="s">
        <v>91</v>
      </c>
      <c r="K3513" s="5" t="s">
        <v>128</v>
      </c>
      <c r="L3513" s="5" t="s">
        <v>117</v>
      </c>
      <c r="M3513" s="5" t="s">
        <v>112</v>
      </c>
      <c r="N3513" s="5" t="s">
        <v>131</v>
      </c>
      <c r="O3513" s="5" t="s">
        <v>93</v>
      </c>
      <c r="P3513" s="5" t="s">
        <v>257</v>
      </c>
      <c r="Q3513" s="5" t="s">
        <v>152</v>
      </c>
      <c r="R3513" s="5" t="s">
        <v>128</v>
      </c>
      <c r="S3513" s="5" t="s">
        <v>107</v>
      </c>
      <c r="T3513" s="5" t="s">
        <v>306</v>
      </c>
      <c r="U3513" s="5" t="s">
        <v>85</v>
      </c>
      <c r="V3513" s="5" t="s">
        <v>307</v>
      </c>
      <c r="W3513" s="5" t="s">
        <v>187</v>
      </c>
      <c r="X3513" s="5" t="s">
        <v>95</v>
      </c>
      <c r="Y3513" s="5" t="n">
        <v>1</v>
      </c>
      <c r="Z3513" s="5" t="n">
        <v>0</v>
      </c>
      <c r="AA3513" s="5" t="str">
        <f aca="false">IF(Y3513&gt;Z3513,"Win",IF(Y3513&lt;Z3513,"Loss","Draw"))</f>
        <v>Win</v>
      </c>
      <c r="AB3513" s="5" t="s">
        <v>98</v>
      </c>
      <c r="AC3513" s="5" t="s">
        <v>99</v>
      </c>
      <c r="AD3513" s="5" t="s">
        <v>7162</v>
      </c>
      <c r="AE3513" s="5" t="s">
        <v>603</v>
      </c>
      <c r="AF3513" s="5" t="str">
        <f aca="false">IF(AD3513&lt;AE3513,AD3513,AE3513)</f>
        <v>Baby Dragon, Barbarian Barrel, Goblin Cage, Golden Knight, Golem, Ice Wizard, Lightning, Tornado</v>
      </c>
      <c r="AG3513" s="5" t="str">
        <f aca="false">IF(AD3513&lt;AE3513,AE3513,AD3513)</f>
        <v>Bandit, Battle Ram, Fireball, Giant Skeleton, Goblins, Golden Knight, Hunter, Spirit Empress</v>
      </c>
      <c r="AH3513" s="5" t="str">
        <f aca="false">IF(AD3513=AF3513,AA3513,IF(AA3513="Win","Loss",IF(AA3513="Loss","Win","Draw")))</f>
        <v>Loss</v>
      </c>
      <c r="AI3513" s="5" t="s">
        <v>297</v>
      </c>
    </row>
    <row r="3514" customFormat="false" ht="15" hidden="false" customHeight="true" outlineLevel="0" collapsed="false">
      <c r="A3514" s="7" t="s">
        <v>7163</v>
      </c>
      <c r="B3514" s="7" t="n">
        <v>1</v>
      </c>
      <c r="C3514" s="7" t="s">
        <v>343</v>
      </c>
      <c r="D3514" s="7" t="s">
        <v>344</v>
      </c>
      <c r="E3514" s="7" t="s">
        <v>7154</v>
      </c>
      <c r="F3514" s="7" t="s">
        <v>7155</v>
      </c>
      <c r="G3514" s="7" t="s">
        <v>7164</v>
      </c>
      <c r="H3514" s="7" t="s">
        <v>352</v>
      </c>
      <c r="I3514" s="7" t="s">
        <v>137</v>
      </c>
      <c r="J3514" s="7" t="s">
        <v>151</v>
      </c>
      <c r="K3514" s="7" t="s">
        <v>114</v>
      </c>
      <c r="L3514" s="7" t="s">
        <v>138</v>
      </c>
      <c r="M3514" s="7" t="s">
        <v>116</v>
      </c>
      <c r="N3514" s="7" t="s">
        <v>84</v>
      </c>
      <c r="O3514" s="7" t="s">
        <v>119</v>
      </c>
      <c r="P3514" s="7" t="s">
        <v>126</v>
      </c>
      <c r="Q3514" s="7" t="s">
        <v>172</v>
      </c>
      <c r="R3514" s="7" t="s">
        <v>186</v>
      </c>
      <c r="S3514" s="7" t="s">
        <v>126</v>
      </c>
      <c r="T3514" s="7" t="s">
        <v>111</v>
      </c>
      <c r="U3514" s="7" t="s">
        <v>140</v>
      </c>
      <c r="V3514" s="7" t="s">
        <v>95</v>
      </c>
      <c r="W3514" s="7" t="s">
        <v>114</v>
      </c>
      <c r="X3514" s="7" t="s">
        <v>234</v>
      </c>
      <c r="Y3514" s="7" t="n">
        <v>1</v>
      </c>
      <c r="Z3514" s="7" t="n">
        <v>0</v>
      </c>
      <c r="AA3514" s="7" t="str">
        <f aca="false">IF(Y3514&gt;Z3514,"Win",IF(Y3514&lt;Z3514,"Loss","Draw"))</f>
        <v>Win</v>
      </c>
      <c r="AB3514" s="7" t="s">
        <v>99</v>
      </c>
      <c r="AC3514" s="7" t="s">
        <v>99</v>
      </c>
      <c r="AD3514" s="7" t="s">
        <v>3279</v>
      </c>
      <c r="AE3514" s="7" t="s">
        <v>4530</v>
      </c>
      <c r="AF3514" s="7" t="str">
        <f aca="false">IF(AD3514&lt;AE3514,AD3514,AE3514)</f>
        <v>Archers, Giant Snowball, Goblin Demolisher, Goblin Drill, Goblin Hut, Mighty Miner, Poison, Skeletons</v>
      </c>
      <c r="AG3514" s="7" t="str">
        <f aca="false">IF(AD3514&lt;AE3514,AE3514,AD3514)</f>
        <v>Balloon, Barbarian Barrel, Bomb Tower, Giant Snowball, Ice Golem, Miner, Musketeer, Skeletons</v>
      </c>
      <c r="AH3514" s="7" t="str">
        <f aca="false">IF(AD3514=AF3514,AA3514,IF(AA3514="Win","Loss",IF(AA3514="Loss","Win","Draw")))</f>
        <v>Win</v>
      </c>
      <c r="AI3514" s="7" t="s">
        <v>297</v>
      </c>
    </row>
    <row r="3515" customFormat="false" ht="15" hidden="false" customHeight="true" outlineLevel="0" collapsed="false">
      <c r="A3515" s="7" t="s">
        <v>7163</v>
      </c>
      <c r="B3515" s="7" t="n">
        <v>2</v>
      </c>
      <c r="C3515" s="7" t="s">
        <v>343</v>
      </c>
      <c r="D3515" s="7" t="s">
        <v>344</v>
      </c>
      <c r="E3515" s="7" t="s">
        <v>7154</v>
      </c>
      <c r="F3515" s="7" t="s">
        <v>7155</v>
      </c>
      <c r="G3515" s="7" t="s">
        <v>7165</v>
      </c>
      <c r="H3515" s="7" t="s">
        <v>352</v>
      </c>
      <c r="I3515" s="7" t="s">
        <v>129</v>
      </c>
      <c r="J3515" s="7" t="s">
        <v>128</v>
      </c>
      <c r="K3515" s="7" t="s">
        <v>127</v>
      </c>
      <c r="L3515" s="7" t="s">
        <v>294</v>
      </c>
      <c r="M3515" s="7" t="s">
        <v>215</v>
      </c>
      <c r="N3515" s="7" t="s">
        <v>143</v>
      </c>
      <c r="O3515" s="7" t="s">
        <v>133</v>
      </c>
      <c r="P3515" s="7" t="s">
        <v>97</v>
      </c>
      <c r="Q3515" s="7" t="s">
        <v>208</v>
      </c>
      <c r="R3515" s="7" t="s">
        <v>188</v>
      </c>
      <c r="S3515" s="7" t="s">
        <v>109</v>
      </c>
      <c r="T3515" s="7" t="s">
        <v>110</v>
      </c>
      <c r="U3515" s="7" t="s">
        <v>112</v>
      </c>
      <c r="V3515" s="7" t="s">
        <v>88</v>
      </c>
      <c r="W3515" s="7" t="s">
        <v>93</v>
      </c>
      <c r="X3515" s="7" t="s">
        <v>86</v>
      </c>
      <c r="Y3515" s="7" t="n">
        <v>0</v>
      </c>
      <c r="Z3515" s="7" t="n">
        <v>1</v>
      </c>
      <c r="AA3515" s="7" t="str">
        <f aca="false">IF(Y3515&gt;Z3515,"Win",IF(Y3515&lt;Z3515,"Loss","Draw"))</f>
        <v>Loss</v>
      </c>
      <c r="AB3515" s="7" t="s">
        <v>99</v>
      </c>
      <c r="AC3515" s="7" t="s">
        <v>99</v>
      </c>
      <c r="AD3515" s="7" t="s">
        <v>7166</v>
      </c>
      <c r="AE3515" s="7" t="s">
        <v>368</v>
      </c>
      <c r="AF3515" s="7" t="str">
        <f aca="false">IF(AD3515&lt;AE3515,AD3515,AE3515)</f>
        <v>Battle Ram, Fisherman, Golden Knight, Heal Spirit, Mega Knight, Mother Witch, Ronin, Vines</v>
      </c>
      <c r="AG3515" s="7" t="str">
        <f aca="false">IF(AD3515&lt;AE3515,AE3515,AD3515)</f>
        <v>Berserker, Fireball, Lava Hound, Skeleton Dragons, Spirit Empress, Tombstone, Valkyrie, Zap</v>
      </c>
      <c r="AH3515" s="7" t="str">
        <f aca="false">IF(AD3515=AF3515,AA3515,IF(AA3515="Win","Loss",IF(AA3515="Loss","Win","Draw")))</f>
        <v>Loss</v>
      </c>
      <c r="AI3515" s="7" t="s">
        <v>297</v>
      </c>
    </row>
    <row r="3516" customFormat="false" ht="15" hidden="false" customHeight="true" outlineLevel="0" collapsed="false">
      <c r="A3516" s="7" t="s">
        <v>7163</v>
      </c>
      <c r="B3516" s="7" t="n">
        <v>3</v>
      </c>
      <c r="C3516" s="7" t="s">
        <v>343</v>
      </c>
      <c r="D3516" s="7" t="s">
        <v>344</v>
      </c>
      <c r="E3516" s="7" t="s">
        <v>7154</v>
      </c>
      <c r="F3516" s="7" t="s">
        <v>7155</v>
      </c>
      <c r="G3516" s="7" t="s">
        <v>7167</v>
      </c>
      <c r="H3516" s="7" t="s">
        <v>352</v>
      </c>
      <c r="I3516" s="7" t="s">
        <v>201</v>
      </c>
      <c r="J3516" s="7" t="s">
        <v>202</v>
      </c>
      <c r="K3516" s="7" t="s">
        <v>233</v>
      </c>
      <c r="L3516" s="7" t="s">
        <v>89</v>
      </c>
      <c r="M3516" s="7" t="s">
        <v>150</v>
      </c>
      <c r="N3516" s="7" t="s">
        <v>88</v>
      </c>
      <c r="O3516" s="7" t="s">
        <v>209</v>
      </c>
      <c r="P3516" s="7" t="s">
        <v>111</v>
      </c>
      <c r="Q3516" s="7" t="s">
        <v>127</v>
      </c>
      <c r="R3516" s="7" t="s">
        <v>128</v>
      </c>
      <c r="S3516" s="7" t="s">
        <v>152</v>
      </c>
      <c r="T3516" s="7" t="s">
        <v>778</v>
      </c>
      <c r="U3516" s="7" t="s">
        <v>133</v>
      </c>
      <c r="V3516" s="7" t="s">
        <v>124</v>
      </c>
      <c r="W3516" s="7" t="s">
        <v>173</v>
      </c>
      <c r="X3516" s="7" t="s">
        <v>130</v>
      </c>
      <c r="Y3516" s="7" t="n">
        <v>0</v>
      </c>
      <c r="Z3516" s="7" t="n">
        <v>3</v>
      </c>
      <c r="AA3516" s="7" t="str">
        <f aca="false">IF(Y3516&gt;Z3516,"Win",IF(Y3516&lt;Z3516,"Loss","Draw"))</f>
        <v>Loss</v>
      </c>
      <c r="AB3516" s="7" t="s">
        <v>99</v>
      </c>
      <c r="AC3516" s="7" t="s">
        <v>99</v>
      </c>
      <c r="AD3516" s="7" t="s">
        <v>7168</v>
      </c>
      <c r="AE3516" s="7" t="s">
        <v>2111</v>
      </c>
      <c r="AF3516" s="7" t="str">
        <f aca="false">IF(AD3516&lt;AE3516,AD3516,AE3516)</f>
        <v>Arrows, Baby Dragon, Battle Ram, Golden Knight, Mother Witch, P.E.K.K.A, Royal Ghost, Zappies</v>
      </c>
      <c r="AG3516" s="7" t="str">
        <f aca="false">IF(AD3516&lt;AE3516,AE3516,AD3516)</f>
        <v>Bats, Berserker, Electro Spirit, Inferno Tower, Magic Archer, Miner, The Log, Wall Breakers</v>
      </c>
      <c r="AH3516" s="7" t="str">
        <f aca="false">IF(AD3516=AF3516,AA3516,IF(AA3516="Win","Loss",IF(AA3516="Loss","Win","Draw")))</f>
        <v>Win</v>
      </c>
      <c r="AI3516" s="7" t="s">
        <v>297</v>
      </c>
    </row>
    <row r="3517" customFormat="false" ht="15" hidden="false" customHeight="true" outlineLevel="0" collapsed="false">
      <c r="A3517" s="7" t="s">
        <v>7169</v>
      </c>
      <c r="B3517" s="7" t="n">
        <v>1</v>
      </c>
      <c r="C3517" s="7" t="s">
        <v>343</v>
      </c>
      <c r="D3517" s="7" t="s">
        <v>344</v>
      </c>
      <c r="E3517" s="7" t="s">
        <v>7154</v>
      </c>
      <c r="F3517" s="7" t="s">
        <v>7155</v>
      </c>
      <c r="G3517" s="7" t="s">
        <v>7170</v>
      </c>
      <c r="H3517" s="7" t="s">
        <v>352</v>
      </c>
      <c r="I3517" s="7" t="s">
        <v>82</v>
      </c>
      <c r="J3517" s="7" t="s">
        <v>194</v>
      </c>
      <c r="K3517" s="7" t="s">
        <v>153</v>
      </c>
      <c r="L3517" s="7" t="s">
        <v>126</v>
      </c>
      <c r="M3517" s="7" t="s">
        <v>118</v>
      </c>
      <c r="N3517" s="7" t="s">
        <v>89</v>
      </c>
      <c r="O3517" s="7" t="s">
        <v>164</v>
      </c>
      <c r="P3517" s="7" t="s">
        <v>204</v>
      </c>
      <c r="Q3517" s="7" t="s">
        <v>84</v>
      </c>
      <c r="R3517" s="7" t="s">
        <v>108</v>
      </c>
      <c r="S3517" s="7" t="s">
        <v>114</v>
      </c>
      <c r="T3517" s="7" t="s">
        <v>115</v>
      </c>
      <c r="U3517" s="7" t="s">
        <v>138</v>
      </c>
      <c r="V3517" s="7" t="s">
        <v>88</v>
      </c>
      <c r="W3517" s="7" t="s">
        <v>116</v>
      </c>
      <c r="X3517" s="7" t="s">
        <v>119</v>
      </c>
      <c r="Y3517" s="7" t="n">
        <v>0</v>
      </c>
      <c r="Z3517" s="7" t="n">
        <v>1</v>
      </c>
      <c r="AA3517" s="7" t="str">
        <f aca="false">IF(Y3517&gt;Z3517,"Win",IF(Y3517&lt;Z3517,"Loss","Draw"))</f>
        <v>Loss</v>
      </c>
      <c r="AB3517" s="7" t="s">
        <v>99</v>
      </c>
      <c r="AC3517" s="7" t="s">
        <v>99</v>
      </c>
      <c r="AD3517" s="7" t="s">
        <v>1111</v>
      </c>
      <c r="AE3517" s="7" t="s">
        <v>231</v>
      </c>
      <c r="AF3517" s="7" t="str">
        <f aca="false">IF(AD3517&lt;AE3517,AD3517,AE3517)</f>
        <v>Archer Queen, Cannon, Earthquake, Ice Spirit, Royal Delivery, Royal Hogs, Skeletons, The Log</v>
      </c>
      <c r="AG3517" s="7" t="str">
        <f aca="false">IF(AD3517&lt;AE3517,AE3517,AD3517)</f>
        <v>Archers, Berserker, Dark Prince, Giant Snowball, Goblin Demolisher, Goblin Hut, Graveyard, Poison</v>
      </c>
      <c r="AH3517" s="7" t="str">
        <f aca="false">IF(AD3517=AF3517,AA3517,IF(AA3517="Win","Loss",IF(AA3517="Loss","Win","Draw")))</f>
        <v>Loss</v>
      </c>
      <c r="AI3517" s="7" t="s">
        <v>297</v>
      </c>
    </row>
    <row r="3518" customFormat="false" ht="15" hidden="false" customHeight="true" outlineLevel="0" collapsed="false">
      <c r="A3518" s="7" t="s">
        <v>7169</v>
      </c>
      <c r="B3518" s="7" t="n">
        <v>2</v>
      </c>
      <c r="C3518" s="7" t="s">
        <v>343</v>
      </c>
      <c r="D3518" s="7" t="s">
        <v>344</v>
      </c>
      <c r="E3518" s="7" t="s">
        <v>7154</v>
      </c>
      <c r="F3518" s="7" t="s">
        <v>7155</v>
      </c>
      <c r="G3518" s="7" t="s">
        <v>7171</v>
      </c>
      <c r="H3518" s="7" t="s">
        <v>352</v>
      </c>
      <c r="I3518" s="7" t="s">
        <v>113</v>
      </c>
      <c r="J3518" s="7" t="s">
        <v>91</v>
      </c>
      <c r="K3518" s="7" t="s">
        <v>114</v>
      </c>
      <c r="L3518" s="7" t="s">
        <v>116</v>
      </c>
      <c r="M3518" s="7" t="s">
        <v>157</v>
      </c>
      <c r="N3518" s="7" t="s">
        <v>137</v>
      </c>
      <c r="O3518" s="7" t="s">
        <v>119</v>
      </c>
      <c r="P3518" s="7" t="s">
        <v>97</v>
      </c>
      <c r="Q3518" s="7" t="s">
        <v>82</v>
      </c>
      <c r="R3518" s="7" t="s">
        <v>151</v>
      </c>
      <c r="S3518" s="7" t="s">
        <v>152</v>
      </c>
      <c r="T3518" s="7" t="s">
        <v>85</v>
      </c>
      <c r="U3518" s="7" t="s">
        <v>126</v>
      </c>
      <c r="V3518" s="7" t="s">
        <v>150</v>
      </c>
      <c r="W3518" s="7" t="s">
        <v>89</v>
      </c>
      <c r="X3518" s="7" t="s">
        <v>153</v>
      </c>
      <c r="Y3518" s="7" t="n">
        <v>0</v>
      </c>
      <c r="Z3518" s="7" t="n">
        <v>1</v>
      </c>
      <c r="AA3518" s="7" t="str">
        <f aca="false">IF(Y3518&gt;Z3518,"Win",IF(Y3518&lt;Z3518,"Loss","Draw"))</f>
        <v>Loss</v>
      </c>
      <c r="AB3518" s="7" t="s">
        <v>99</v>
      </c>
      <c r="AC3518" s="7" t="s">
        <v>99</v>
      </c>
      <c r="AD3518" s="7" t="s">
        <v>7172</v>
      </c>
      <c r="AE3518" s="7" t="s">
        <v>155</v>
      </c>
      <c r="AF3518" s="7" t="str">
        <f aca="false">IF(AD3518&lt;AE3518,AD3518,AE3518)</f>
        <v>Baby Dragon, Cannon, Electro Spirit, Lightning, Mighty Miner, Royal Hogs, Skeletons, The Log</v>
      </c>
      <c r="AG3518" s="7" t="str">
        <f aca="false">IF(AD3518&lt;AE3518,AE3518,AD3518)</f>
        <v>Fire Spirit, Furnace, Giant Snowball, Goblin Drill, Goblin Hut, Goblins, Poison, Ronin</v>
      </c>
      <c r="AH3518" s="7" t="str">
        <f aca="false">IF(AD3518=AF3518,AA3518,IF(AA3518="Win","Loss",IF(AA3518="Loss","Win","Draw")))</f>
        <v>Win</v>
      </c>
      <c r="AI3518" s="7" t="s">
        <v>297</v>
      </c>
    </row>
    <row r="3519" customFormat="false" ht="15" hidden="false" customHeight="true" outlineLevel="0" collapsed="false">
      <c r="A3519" s="7" t="s">
        <v>7169</v>
      </c>
      <c r="B3519" s="7" t="n">
        <v>3</v>
      </c>
      <c r="C3519" s="7" t="s">
        <v>343</v>
      </c>
      <c r="D3519" s="7" t="s">
        <v>344</v>
      </c>
      <c r="E3519" s="7" t="s">
        <v>7154</v>
      </c>
      <c r="F3519" s="7" t="s">
        <v>7155</v>
      </c>
      <c r="G3519" s="7" t="s">
        <v>7173</v>
      </c>
      <c r="H3519" s="7" t="s">
        <v>352</v>
      </c>
      <c r="I3519" s="7" t="s">
        <v>90</v>
      </c>
      <c r="J3519" s="7" t="s">
        <v>158</v>
      </c>
      <c r="K3519" s="7" t="s">
        <v>92</v>
      </c>
      <c r="L3519" s="7" t="s">
        <v>95</v>
      </c>
      <c r="M3519" s="7" t="s">
        <v>159</v>
      </c>
      <c r="N3519" s="7" t="s">
        <v>93</v>
      </c>
      <c r="O3519" s="7" t="s">
        <v>96</v>
      </c>
      <c r="P3519" s="7" t="s">
        <v>94</v>
      </c>
      <c r="Q3519" s="7" t="s">
        <v>127</v>
      </c>
      <c r="R3519" s="7" t="s">
        <v>219</v>
      </c>
      <c r="S3519" s="7" t="s">
        <v>141</v>
      </c>
      <c r="T3519" s="7" t="s">
        <v>117</v>
      </c>
      <c r="U3519" s="7" t="s">
        <v>133</v>
      </c>
      <c r="V3519" s="7" t="s">
        <v>173</v>
      </c>
      <c r="W3519" s="7" t="s">
        <v>294</v>
      </c>
      <c r="X3519" s="7" t="s">
        <v>95</v>
      </c>
      <c r="Y3519" s="7" t="n">
        <v>1</v>
      </c>
      <c r="Z3519" s="7" t="n">
        <v>0</v>
      </c>
      <c r="AA3519" s="7" t="str">
        <f aca="false">IF(Y3519&gt;Z3519,"Win",IF(Y3519&lt;Z3519,"Loss","Draw"))</f>
        <v>Win</v>
      </c>
      <c r="AB3519" s="7" t="s">
        <v>99</v>
      </c>
      <c r="AC3519" s="7" t="s">
        <v>99</v>
      </c>
      <c r="AD3519" s="7" t="s">
        <v>379</v>
      </c>
      <c r="AE3519" s="7" t="s">
        <v>2572</v>
      </c>
      <c r="AF3519" s="7" t="str">
        <f aca="false">IF(AD3519&lt;AE3519,AD3519,AE3519)</f>
        <v>Barbarian Barrel, Battle Ram, Giant Skeleton, Lumberjack, Mother Witch, Vines, Wizard, Zappies</v>
      </c>
      <c r="AG3519" s="7" t="str">
        <f aca="false">IF(AD3519&lt;AE3519,AE3519,AD3519)</f>
        <v>Barbarian Barrel, Bowler, Dart Goblin, Fireball, Minions, Mortar, Rascals, Skeleton Barrel</v>
      </c>
      <c r="AH3519" s="7" t="str">
        <f aca="false">IF(AD3519=AF3519,AA3519,IF(AA3519="Win","Loss",IF(AA3519="Loss","Win","Draw")))</f>
        <v>Loss</v>
      </c>
      <c r="AI3519" s="7" t="s">
        <v>297</v>
      </c>
    </row>
    <row r="3520" customFormat="false" ht="15" hidden="false" customHeight="true" outlineLevel="0" collapsed="false">
      <c r="A3520" s="7" t="s">
        <v>7174</v>
      </c>
      <c r="B3520" s="7" t="n">
        <v>1</v>
      </c>
      <c r="C3520" s="7" t="s">
        <v>343</v>
      </c>
      <c r="D3520" s="7" t="s">
        <v>344</v>
      </c>
      <c r="E3520" s="7" t="s">
        <v>7154</v>
      </c>
      <c r="F3520" s="7" t="s">
        <v>7155</v>
      </c>
      <c r="G3520" s="7" t="s">
        <v>7175</v>
      </c>
      <c r="H3520" s="7" t="s">
        <v>352</v>
      </c>
      <c r="I3520" s="7" t="s">
        <v>177</v>
      </c>
      <c r="J3520" s="7" t="s">
        <v>83</v>
      </c>
      <c r="K3520" s="7" t="s">
        <v>124</v>
      </c>
      <c r="L3520" s="7" t="s">
        <v>95</v>
      </c>
      <c r="M3520" s="7" t="s">
        <v>215</v>
      </c>
      <c r="N3520" s="7" t="s">
        <v>133</v>
      </c>
      <c r="O3520" s="7" t="s">
        <v>93</v>
      </c>
      <c r="P3520" s="7" t="s">
        <v>150</v>
      </c>
      <c r="Q3520" s="7" t="s">
        <v>82</v>
      </c>
      <c r="R3520" s="7" t="s">
        <v>140</v>
      </c>
      <c r="S3520" s="7" t="s">
        <v>124</v>
      </c>
      <c r="T3520" s="7" t="s">
        <v>142</v>
      </c>
      <c r="U3520" s="7" t="s">
        <v>257</v>
      </c>
      <c r="V3520" s="7" t="s">
        <v>93</v>
      </c>
      <c r="W3520" s="7" t="s">
        <v>95</v>
      </c>
      <c r="X3520" s="7" t="s">
        <v>143</v>
      </c>
      <c r="Y3520" s="7" t="n">
        <v>1</v>
      </c>
      <c r="Z3520" s="7" t="n">
        <v>0</v>
      </c>
      <c r="AA3520" s="7" t="str">
        <f aca="false">IF(Y3520&gt;Z3520,"Win",IF(Y3520&lt;Z3520,"Loss","Draw"))</f>
        <v>Win</v>
      </c>
      <c r="AB3520" s="7" t="s">
        <v>99</v>
      </c>
      <c r="AC3520" s="7" t="s">
        <v>99</v>
      </c>
      <c r="AD3520" s="7" t="s">
        <v>5408</v>
      </c>
      <c r="AE3520" s="7" t="s">
        <v>5247</v>
      </c>
      <c r="AF3520" s="7" t="str">
        <f aca="false">IF(AD3520&lt;AE3520,AD3520,AE3520)</f>
        <v>Barbarian Barrel, Electro Spirit, Fireball, Fisherman, Monk, Mother Witch, Royal Ghost, Royal Giant</v>
      </c>
      <c r="AG3520" s="7" t="str">
        <f aca="false">IF(AD3520&lt;AE3520,AE3520,AD3520)</f>
        <v>Barbarian Barrel, Fireball, Heal Spirit, Hunter, Ice Golem, Royal Ghost, Royal Hogs, Three Musketeers</v>
      </c>
      <c r="AH3520" s="7" t="str">
        <f aca="false">IF(AD3520=AF3520,AA3520,IF(AA3520="Win","Loss",IF(AA3520="Loss","Win","Draw")))</f>
        <v>Win</v>
      </c>
      <c r="AI3520" s="7" t="s">
        <v>297</v>
      </c>
    </row>
    <row r="3521" customFormat="false" ht="15" hidden="false" customHeight="true" outlineLevel="0" collapsed="false">
      <c r="A3521" s="7" t="s">
        <v>7174</v>
      </c>
      <c r="B3521" s="7" t="n">
        <v>2</v>
      </c>
      <c r="C3521" s="7" t="s">
        <v>343</v>
      </c>
      <c r="D3521" s="7" t="s">
        <v>344</v>
      </c>
      <c r="E3521" s="7" t="s">
        <v>7154</v>
      </c>
      <c r="F3521" s="7" t="s">
        <v>7155</v>
      </c>
      <c r="G3521" s="7" t="s">
        <v>7176</v>
      </c>
      <c r="H3521" s="7" t="s">
        <v>352</v>
      </c>
      <c r="I3521" s="7" t="s">
        <v>129</v>
      </c>
      <c r="J3521" s="7" t="s">
        <v>172</v>
      </c>
      <c r="K3521" s="7" t="s">
        <v>153</v>
      </c>
      <c r="L3521" s="7" t="s">
        <v>165</v>
      </c>
      <c r="M3521" s="7" t="s">
        <v>126</v>
      </c>
      <c r="N3521" s="7" t="s">
        <v>118</v>
      </c>
      <c r="O3521" s="7" t="s">
        <v>89</v>
      </c>
      <c r="P3521" s="7" t="s">
        <v>85</v>
      </c>
      <c r="Q3521" s="7" t="s">
        <v>185</v>
      </c>
      <c r="R3521" s="7" t="s">
        <v>186</v>
      </c>
      <c r="S3521" s="7" t="s">
        <v>114</v>
      </c>
      <c r="T3521" s="7" t="s">
        <v>111</v>
      </c>
      <c r="U3521" s="7" t="s">
        <v>117</v>
      </c>
      <c r="V3521" s="7" t="s">
        <v>173</v>
      </c>
      <c r="W3521" s="7" t="s">
        <v>187</v>
      </c>
      <c r="X3521" s="7" t="s">
        <v>188</v>
      </c>
      <c r="Y3521" s="7" t="n">
        <v>0</v>
      </c>
      <c r="Z3521" s="7" t="n">
        <v>1</v>
      </c>
      <c r="AA3521" s="7" t="str">
        <f aca="false">IF(Y3521&gt;Z3521,"Win",IF(Y3521&lt;Z3521,"Loss","Draw"))</f>
        <v>Loss</v>
      </c>
      <c r="AB3521" s="7" t="s">
        <v>99</v>
      </c>
      <c r="AC3521" s="7" t="s">
        <v>99</v>
      </c>
      <c r="AD3521" s="7" t="s">
        <v>2828</v>
      </c>
      <c r="AE3521" s="7" t="s">
        <v>346</v>
      </c>
      <c r="AF3521" s="7" t="str">
        <f aca="false">IF(AD3521&lt;AE3521,AD3521,AE3521)</f>
        <v>Balloon, Executioner, Giant Skeleton, Giant Snowball, Miner, Tombstone, Tornado, Zappies</v>
      </c>
      <c r="AG3521" s="7" t="str">
        <f aca="false">IF(AD3521&lt;AE3521,AE3521,AD3521)</f>
        <v>Cannon, Hog Rider, Ice Spirit, Lightning, Mega Knight, Musketeer, Skeletons, The Log</v>
      </c>
      <c r="AH3521" s="7" t="str">
        <f aca="false">IF(AD3521=AF3521,AA3521,IF(AA3521="Win","Loss",IF(AA3521="Loss","Win","Draw")))</f>
        <v>Win</v>
      </c>
      <c r="AI3521" s="7" t="s">
        <v>297</v>
      </c>
    </row>
    <row r="3522" customFormat="false" ht="15" hidden="false" customHeight="true" outlineLevel="0" collapsed="false">
      <c r="A3522" s="7" t="s">
        <v>7174</v>
      </c>
      <c r="B3522" s="7" t="n">
        <v>3</v>
      </c>
      <c r="C3522" s="7" t="s">
        <v>343</v>
      </c>
      <c r="D3522" s="7" t="s">
        <v>344</v>
      </c>
      <c r="E3522" s="7" t="s">
        <v>7154</v>
      </c>
      <c r="F3522" s="7" t="s">
        <v>7155</v>
      </c>
      <c r="G3522" s="7" t="s">
        <v>7177</v>
      </c>
      <c r="H3522" s="7" t="s">
        <v>352</v>
      </c>
      <c r="I3522" s="7" t="s">
        <v>109</v>
      </c>
      <c r="J3522" s="7" t="s">
        <v>128</v>
      </c>
      <c r="K3522" s="7" t="s">
        <v>127</v>
      </c>
      <c r="L3522" s="7" t="s">
        <v>142</v>
      </c>
      <c r="M3522" s="7" t="s">
        <v>130</v>
      </c>
      <c r="N3522" s="7" t="s">
        <v>96</v>
      </c>
      <c r="O3522" s="7" t="s">
        <v>140</v>
      </c>
      <c r="P3522" s="7" t="s">
        <v>234</v>
      </c>
      <c r="Q3522" s="7" t="s">
        <v>113</v>
      </c>
      <c r="R3522" s="7" t="s">
        <v>337</v>
      </c>
      <c r="S3522" s="7" t="s">
        <v>153</v>
      </c>
      <c r="T3522" s="7" t="s">
        <v>165</v>
      </c>
      <c r="U3522" s="7" t="s">
        <v>88</v>
      </c>
      <c r="V3522" s="7" t="s">
        <v>164</v>
      </c>
      <c r="W3522" s="7" t="s">
        <v>118</v>
      </c>
      <c r="X3522" s="7" t="s">
        <v>89</v>
      </c>
      <c r="Y3522" s="7" t="n">
        <v>1</v>
      </c>
      <c r="Z3522" s="7" t="n">
        <v>0</v>
      </c>
      <c r="AA3522" s="7" t="str">
        <f aca="false">IF(Y3522&gt;Z3522,"Win",IF(Y3522&lt;Z3522,"Loss","Draw"))</f>
        <v>Win</v>
      </c>
      <c r="AB3522" s="7" t="s">
        <v>99</v>
      </c>
      <c r="AC3522" s="7" t="s">
        <v>99</v>
      </c>
      <c r="AD3522" s="7" t="s">
        <v>7146</v>
      </c>
      <c r="AE3522" s="7" t="s">
        <v>7178</v>
      </c>
      <c r="AF3522" s="7" t="str">
        <f aca="false">IF(AD3522&lt;AE3522,AD3522,AE3522)</f>
        <v>Arrows, Battle Ram, Bomb Tower, Golden Knight, Ice Golem, Minions, Three Musketeers, Zap</v>
      </c>
      <c r="AG3522" s="7" t="str">
        <f aca="false">IF(AD3522&lt;AE3522,AE3522,AD3522)</f>
        <v>Berserker, Boss Bandit, Cannon, Earthquake, Furnace, Hog Rider, Ice Spirit, The Log</v>
      </c>
      <c r="AH3522" s="7" t="str">
        <f aca="false">IF(AD3522=AF3522,AA3522,IF(AA3522="Win","Loss",IF(AA3522="Loss","Win","Draw")))</f>
        <v>Win</v>
      </c>
      <c r="AI3522" s="7" t="s">
        <v>297</v>
      </c>
    </row>
    <row r="3523" customFormat="false" ht="15" hidden="false" customHeight="true" outlineLevel="0" collapsed="false">
      <c r="A3523" s="5" t="s">
        <v>7179</v>
      </c>
      <c r="B3523" s="5" t="n">
        <v>1</v>
      </c>
      <c r="C3523" s="5" t="s">
        <v>343</v>
      </c>
      <c r="D3523" s="5" t="s">
        <v>344</v>
      </c>
      <c r="E3523" s="5" t="s">
        <v>684</v>
      </c>
      <c r="F3523" s="5" t="s">
        <v>685</v>
      </c>
      <c r="G3523" s="5" t="s">
        <v>5285</v>
      </c>
      <c r="H3523" s="5" t="s">
        <v>352</v>
      </c>
      <c r="I3523" s="5" t="s">
        <v>92</v>
      </c>
      <c r="J3523" s="5" t="s">
        <v>91</v>
      </c>
      <c r="K3523" s="5" t="s">
        <v>90</v>
      </c>
      <c r="L3523" s="5" t="s">
        <v>125</v>
      </c>
      <c r="M3523" s="5" t="s">
        <v>93</v>
      </c>
      <c r="N3523" s="5" t="s">
        <v>96</v>
      </c>
      <c r="O3523" s="5" t="s">
        <v>94</v>
      </c>
      <c r="P3523" s="5" t="s">
        <v>95</v>
      </c>
      <c r="Q3523" s="5" t="s">
        <v>201</v>
      </c>
      <c r="R3523" s="5" t="s">
        <v>202</v>
      </c>
      <c r="S3523" s="5" t="s">
        <v>203</v>
      </c>
      <c r="T3523" s="5" t="s">
        <v>208</v>
      </c>
      <c r="U3523" s="5" t="s">
        <v>157</v>
      </c>
      <c r="V3523" s="5" t="s">
        <v>118</v>
      </c>
      <c r="W3523" s="5" t="s">
        <v>204</v>
      </c>
      <c r="X3523" s="5" t="s">
        <v>87</v>
      </c>
      <c r="Y3523" s="5" t="n">
        <v>1</v>
      </c>
      <c r="Z3523" s="5" t="n">
        <v>0</v>
      </c>
      <c r="AA3523" s="5" t="str">
        <f aca="false">IF(Y3523&gt;Z3523,"Win",IF(Y3523&lt;Z3523,"Loss","Draw"))</f>
        <v>Win</v>
      </c>
      <c r="AB3523" s="5" t="s">
        <v>98</v>
      </c>
      <c r="AC3523" s="5" t="s">
        <v>99</v>
      </c>
      <c r="AD3523" s="5" t="s">
        <v>216</v>
      </c>
      <c r="AE3523" s="5" t="s">
        <v>721</v>
      </c>
      <c r="AF3523" s="5" t="str">
        <f aca="false">IF(AD3523&lt;AE3523,AD3523,AE3523)</f>
        <v>Barbarian Barrel, Cannon Cart, Fireball, Goblins, Minions, Mortar, Rascals, Skeleton Barrel</v>
      </c>
      <c r="AG3523" s="5" t="str">
        <f aca="false">IF(AD3523&lt;AE3523,AE3523,AD3523)</f>
        <v>Fire Spirit, Goblin Barrel, Ice Spirit, Magic Archer, Royal Delivery, Tesla, Valkyrie, Wall Breakers</v>
      </c>
      <c r="AH3523" s="5" t="str">
        <f aca="false">IF(AD3523=AF3523,AA3523,IF(AA3523="Win","Loss",IF(AA3523="Loss","Win","Draw")))</f>
        <v>Win</v>
      </c>
      <c r="AI3523" s="5" t="s">
        <v>297</v>
      </c>
    </row>
    <row r="3524" customFormat="false" ht="15" hidden="false" customHeight="true" outlineLevel="0" collapsed="false">
      <c r="A3524" s="5" t="s">
        <v>7179</v>
      </c>
      <c r="B3524" s="5" t="n">
        <v>2</v>
      </c>
      <c r="C3524" s="5" t="s">
        <v>343</v>
      </c>
      <c r="D3524" s="5" t="s">
        <v>344</v>
      </c>
      <c r="E3524" s="5" t="s">
        <v>684</v>
      </c>
      <c r="F3524" s="5" t="s">
        <v>685</v>
      </c>
      <c r="G3524" s="5" t="s">
        <v>5286</v>
      </c>
      <c r="H3524" s="5" t="s">
        <v>352</v>
      </c>
      <c r="I3524" s="5" t="s">
        <v>153</v>
      </c>
      <c r="J3524" s="5" t="s">
        <v>151</v>
      </c>
      <c r="K3524" s="5" t="s">
        <v>82</v>
      </c>
      <c r="L3524" s="5" t="s">
        <v>126</v>
      </c>
      <c r="M3524" s="5" t="s">
        <v>133</v>
      </c>
      <c r="N3524" s="5" t="s">
        <v>85</v>
      </c>
      <c r="O3524" s="5" t="s">
        <v>150</v>
      </c>
      <c r="P3524" s="5" t="s">
        <v>204</v>
      </c>
      <c r="Q3524" s="5" t="s">
        <v>172</v>
      </c>
      <c r="R3524" s="5" t="s">
        <v>188</v>
      </c>
      <c r="S3524" s="5" t="s">
        <v>241</v>
      </c>
      <c r="T3524" s="5" t="s">
        <v>115</v>
      </c>
      <c r="U3524" s="5" t="s">
        <v>116</v>
      </c>
      <c r="V3524" s="5" t="s">
        <v>86</v>
      </c>
      <c r="W3524" s="5" t="s">
        <v>126</v>
      </c>
      <c r="X3524" s="5" t="s">
        <v>114</v>
      </c>
      <c r="Y3524" s="5" t="n">
        <v>1</v>
      </c>
      <c r="Z3524" s="5" t="n">
        <v>0</v>
      </c>
      <c r="AA3524" s="5" t="str">
        <f aca="false">IF(Y3524&gt;Z3524,"Win",IF(Y3524&lt;Z3524,"Loss","Draw"))</f>
        <v>Win</v>
      </c>
      <c r="AB3524" s="5" t="s">
        <v>98</v>
      </c>
      <c r="AC3524" s="5" t="s">
        <v>99</v>
      </c>
      <c r="AD3524" s="5" t="s">
        <v>5287</v>
      </c>
      <c r="AE3524" s="5" t="s">
        <v>2686</v>
      </c>
      <c r="AF3524" s="5" t="str">
        <f aca="false">IF(AD3524&lt;AE3524,AD3524,AE3524)</f>
        <v>Cannon, Electro Spirit, Lightning, Mighty Miner, Mother Witch, Royal Delivery, Royal Hogs, Skeletons</v>
      </c>
      <c r="AG3524" s="5" t="str">
        <f aca="false">IF(AD3524&lt;AE3524,AE3524,AD3524)</f>
        <v>Giant Snowball, Graveyard, Knight, Musketeer, Poison, Skeleton Dragons, Skeletons, Tombstone</v>
      </c>
      <c r="AH3524" s="5" t="str">
        <f aca="false">IF(AD3524=AF3524,AA3524,IF(AA3524="Win","Loss",IF(AA3524="Loss","Win","Draw")))</f>
        <v>Win</v>
      </c>
      <c r="AI3524" s="5" t="s">
        <v>297</v>
      </c>
    </row>
    <row r="3525" customFormat="false" ht="15" hidden="false" customHeight="true" outlineLevel="0" collapsed="false">
      <c r="A3525" s="5" t="s">
        <v>7179</v>
      </c>
      <c r="B3525" s="5" t="n">
        <v>3</v>
      </c>
      <c r="C3525" s="5" t="s">
        <v>343</v>
      </c>
      <c r="D3525" s="5" t="s">
        <v>344</v>
      </c>
      <c r="E3525" s="5" t="s">
        <v>684</v>
      </c>
      <c r="F3525" s="5" t="s">
        <v>685</v>
      </c>
      <c r="G3525" s="5" t="s">
        <v>5288</v>
      </c>
      <c r="H3525" s="5" t="s">
        <v>352</v>
      </c>
      <c r="I3525" s="5" t="s">
        <v>201</v>
      </c>
      <c r="J3525" s="5" t="s">
        <v>202</v>
      </c>
      <c r="K3525" s="5" t="s">
        <v>203</v>
      </c>
      <c r="L3525" s="5" t="s">
        <v>157</v>
      </c>
      <c r="M3525" s="5" t="s">
        <v>118</v>
      </c>
      <c r="N3525" s="5" t="s">
        <v>89</v>
      </c>
      <c r="O3525" s="5" t="s">
        <v>97</v>
      </c>
      <c r="P3525" s="5" t="s">
        <v>209</v>
      </c>
      <c r="Q3525" s="5" t="s">
        <v>152</v>
      </c>
      <c r="R3525" s="5" t="s">
        <v>128</v>
      </c>
      <c r="S3525" s="5" t="s">
        <v>107</v>
      </c>
      <c r="T3525" s="5" t="s">
        <v>306</v>
      </c>
      <c r="U3525" s="5" t="s">
        <v>85</v>
      </c>
      <c r="V3525" s="5" t="s">
        <v>307</v>
      </c>
      <c r="W3525" s="5" t="s">
        <v>187</v>
      </c>
      <c r="X3525" s="5" t="s">
        <v>95</v>
      </c>
      <c r="Y3525" s="5" t="n">
        <v>1</v>
      </c>
      <c r="Z3525" s="5" t="n">
        <v>0</v>
      </c>
      <c r="AA3525" s="5" t="str">
        <f aca="false">IF(Y3525&gt;Z3525,"Win",IF(Y3525&lt;Z3525,"Loss","Draw"))</f>
        <v>Win</v>
      </c>
      <c r="AB3525" s="5" t="s">
        <v>98</v>
      </c>
      <c r="AC3525" s="5" t="s">
        <v>99</v>
      </c>
      <c r="AD3525" s="5" t="s">
        <v>5289</v>
      </c>
      <c r="AE3525" s="5" t="s">
        <v>603</v>
      </c>
      <c r="AF3525" s="5" t="str">
        <f aca="false">IF(AD3525&lt;AE3525,AD3525,AE3525)</f>
        <v>Baby Dragon, Barbarian Barrel, Goblin Cage, Golden Knight, Golem, Ice Wizard, Lightning, Tornado</v>
      </c>
      <c r="AG3525" s="5" t="str">
        <f aca="false">IF(AD3525&lt;AE3525,AE3525,AD3525)</f>
        <v>Fire Spirit, Goblin Barrel, Ice Spirit, Inferno Tower, Magic Archer, Ronin, The Log, Wall Breakers</v>
      </c>
      <c r="AH3525" s="5" t="str">
        <f aca="false">IF(AD3525=AF3525,AA3525,IF(AA3525="Win","Loss",IF(AA3525="Loss","Win","Draw")))</f>
        <v>Loss</v>
      </c>
      <c r="AI3525" s="5" t="s">
        <v>297</v>
      </c>
    </row>
    <row r="3526" customFormat="false" ht="15" hidden="false" customHeight="true" outlineLevel="0" collapsed="false">
      <c r="A3526" s="7" t="s">
        <v>7180</v>
      </c>
      <c r="B3526" s="7" t="n">
        <v>1</v>
      </c>
      <c r="C3526" s="7" t="s">
        <v>343</v>
      </c>
      <c r="D3526" s="7" t="s">
        <v>344</v>
      </c>
      <c r="E3526" s="7" t="s">
        <v>684</v>
      </c>
      <c r="F3526" s="7" t="s">
        <v>685</v>
      </c>
      <c r="G3526" s="7" t="s">
        <v>5291</v>
      </c>
      <c r="H3526" s="7" t="s">
        <v>352</v>
      </c>
      <c r="I3526" s="7" t="s">
        <v>124</v>
      </c>
      <c r="J3526" s="7" t="s">
        <v>95</v>
      </c>
      <c r="K3526" s="7" t="s">
        <v>177</v>
      </c>
      <c r="L3526" s="7" t="s">
        <v>126</v>
      </c>
      <c r="M3526" s="7" t="s">
        <v>215</v>
      </c>
      <c r="N3526" s="7" t="s">
        <v>257</v>
      </c>
      <c r="O3526" s="7" t="s">
        <v>93</v>
      </c>
      <c r="P3526" s="7" t="s">
        <v>150</v>
      </c>
      <c r="Q3526" s="7" t="s">
        <v>82</v>
      </c>
      <c r="R3526" s="7" t="s">
        <v>108</v>
      </c>
      <c r="S3526" s="7" t="s">
        <v>84</v>
      </c>
      <c r="T3526" s="7" t="s">
        <v>88</v>
      </c>
      <c r="U3526" s="7" t="s">
        <v>85</v>
      </c>
      <c r="V3526" s="7" t="s">
        <v>118</v>
      </c>
      <c r="W3526" s="7" t="s">
        <v>89</v>
      </c>
      <c r="X3526" s="7" t="s">
        <v>87</v>
      </c>
      <c r="Y3526" s="7" t="n">
        <v>0</v>
      </c>
      <c r="Z3526" s="7" t="n">
        <v>1</v>
      </c>
      <c r="AA3526" s="7" t="str">
        <f aca="false">IF(Y3526&gt;Z3526,"Win",IF(Y3526&lt;Z3526,"Loss","Draw"))</f>
        <v>Loss</v>
      </c>
      <c r="AB3526" s="7" t="s">
        <v>99</v>
      </c>
      <c r="AC3526" s="7" t="s">
        <v>99</v>
      </c>
      <c r="AD3526" s="7" t="s">
        <v>429</v>
      </c>
      <c r="AE3526" s="7" t="s">
        <v>1577</v>
      </c>
      <c r="AF3526" s="7" t="str">
        <f aca="false">IF(AD3526&lt;AE3526,AD3526,AE3526)</f>
        <v>Archers, Berserker, Dark Prince, Ice Spirit, Lightning, Royal Hogs, Tesla, The Log</v>
      </c>
      <c r="AG3526" s="7" t="str">
        <f aca="false">IF(AD3526&lt;AE3526,AE3526,AD3526)</f>
        <v>Barbarian Barrel, Electro Spirit, Fireball, Fisherman, Hunter, Royal Ghost, Royal Giant, Skeletons</v>
      </c>
      <c r="AH3526" s="7" t="str">
        <f aca="false">IF(AD3526=AF3526,AA3526,IF(AA3526="Win","Loss",IF(AA3526="Loss","Win","Draw")))</f>
        <v>Win</v>
      </c>
      <c r="AI3526" s="7" t="s">
        <v>297</v>
      </c>
    </row>
    <row r="3527" customFormat="false" ht="15" hidden="false" customHeight="true" outlineLevel="0" collapsed="false">
      <c r="A3527" s="7" t="s">
        <v>7180</v>
      </c>
      <c r="B3527" s="7" t="n">
        <v>2</v>
      </c>
      <c r="C3527" s="7" t="s">
        <v>343</v>
      </c>
      <c r="D3527" s="7" t="s">
        <v>344</v>
      </c>
      <c r="E3527" s="7" t="s">
        <v>684</v>
      </c>
      <c r="F3527" s="7" t="s">
        <v>685</v>
      </c>
      <c r="G3527" s="7" t="s">
        <v>5292</v>
      </c>
      <c r="H3527" s="7" t="s">
        <v>352</v>
      </c>
      <c r="I3527" s="7" t="s">
        <v>137</v>
      </c>
      <c r="J3527" s="7" t="s">
        <v>91</v>
      </c>
      <c r="K3527" s="7" t="s">
        <v>114</v>
      </c>
      <c r="L3527" s="7" t="s">
        <v>119</v>
      </c>
      <c r="M3527" s="7" t="s">
        <v>157</v>
      </c>
      <c r="N3527" s="7" t="s">
        <v>97</v>
      </c>
      <c r="O3527" s="7" t="s">
        <v>159</v>
      </c>
      <c r="P3527" s="7" t="s">
        <v>201</v>
      </c>
      <c r="Q3527" s="7" t="s">
        <v>137</v>
      </c>
      <c r="R3527" s="7" t="s">
        <v>194</v>
      </c>
      <c r="S3527" s="7" t="s">
        <v>114</v>
      </c>
      <c r="T3527" s="7" t="s">
        <v>97</v>
      </c>
      <c r="U3527" s="7" t="s">
        <v>116</v>
      </c>
      <c r="V3527" s="7" t="s">
        <v>157</v>
      </c>
      <c r="W3527" s="7" t="s">
        <v>126</v>
      </c>
      <c r="X3527" s="7" t="s">
        <v>234</v>
      </c>
      <c r="Y3527" s="7" t="n">
        <v>1</v>
      </c>
      <c r="Z3527" s="7" t="n">
        <v>0</v>
      </c>
      <c r="AA3527" s="7" t="str">
        <f aca="false">IF(Y3527&gt;Z3527,"Win",IF(Y3527&lt;Z3527,"Loss","Draw"))</f>
        <v>Win</v>
      </c>
      <c r="AB3527" s="7" t="s">
        <v>99</v>
      </c>
      <c r="AC3527" s="7" t="s">
        <v>99</v>
      </c>
      <c r="AD3527" s="7" t="s">
        <v>5293</v>
      </c>
      <c r="AE3527" s="7" t="s">
        <v>1057</v>
      </c>
      <c r="AF3527" s="7" t="str">
        <f aca="false">IF(AD3527&lt;AE3527,AD3527,AE3527)</f>
        <v>Archer Queen, Bomb Tower, Fire Spirit, Giant Snowball, Goblin Drill, Poison, Ronin, Skeletons</v>
      </c>
      <c r="AG3527" s="7" t="str">
        <f aca="false">IF(AD3527&lt;AE3527,AE3527,AD3527)</f>
        <v>Dart Goblin, Fire Spirit, Giant Snowball, Goblin Drill, Goblin Hut, Goblins, Ronin, Wall Breakers</v>
      </c>
      <c r="AH3527" s="7" t="str">
        <f aca="false">IF(AD3527=AF3527,AA3527,IF(AA3527="Win","Loss",IF(AA3527="Loss","Win","Draw")))</f>
        <v>Loss</v>
      </c>
      <c r="AI3527" s="7" t="s">
        <v>297</v>
      </c>
    </row>
    <row r="3528" customFormat="false" ht="15" hidden="false" customHeight="true" outlineLevel="0" collapsed="false">
      <c r="A3528" s="7" t="s">
        <v>7180</v>
      </c>
      <c r="B3528" s="7" t="n">
        <v>3</v>
      </c>
      <c r="C3528" s="7" t="s">
        <v>343</v>
      </c>
      <c r="D3528" s="7" t="s">
        <v>344</v>
      </c>
      <c r="E3528" s="7" t="s">
        <v>684</v>
      </c>
      <c r="F3528" s="7" t="s">
        <v>685</v>
      </c>
      <c r="G3528" s="7" t="s">
        <v>5294</v>
      </c>
      <c r="H3528" s="7" t="s">
        <v>352</v>
      </c>
      <c r="I3528" s="7" t="s">
        <v>87</v>
      </c>
      <c r="J3528" s="7" t="s">
        <v>194</v>
      </c>
      <c r="K3528" s="7" t="s">
        <v>208</v>
      </c>
      <c r="L3528" s="7" t="s">
        <v>88</v>
      </c>
      <c r="M3528" s="7" t="s">
        <v>118</v>
      </c>
      <c r="N3528" s="7" t="s">
        <v>165</v>
      </c>
      <c r="O3528" s="7" t="s">
        <v>164</v>
      </c>
      <c r="P3528" s="7" t="s">
        <v>89</v>
      </c>
      <c r="Q3528" s="7" t="s">
        <v>129</v>
      </c>
      <c r="R3528" s="7" t="s">
        <v>202</v>
      </c>
      <c r="S3528" s="7" t="s">
        <v>153</v>
      </c>
      <c r="T3528" s="7" t="s">
        <v>165</v>
      </c>
      <c r="U3528" s="7" t="s">
        <v>93</v>
      </c>
      <c r="V3528" s="7" t="s">
        <v>91</v>
      </c>
      <c r="W3528" s="7" t="s">
        <v>150</v>
      </c>
      <c r="X3528" s="7" t="s">
        <v>95</v>
      </c>
      <c r="Y3528" s="7" t="n">
        <v>0</v>
      </c>
      <c r="Z3528" s="7" t="n">
        <v>1</v>
      </c>
      <c r="AA3528" s="7" t="str">
        <f aca="false">IF(Y3528&gt;Z3528,"Win",IF(Y3528&lt;Z3528,"Loss","Draw"))</f>
        <v>Loss</v>
      </c>
      <c r="AB3528" s="7" t="s">
        <v>99</v>
      </c>
      <c r="AC3528" s="7" t="s">
        <v>99</v>
      </c>
      <c r="AD3528" s="7" t="s">
        <v>5296</v>
      </c>
      <c r="AE3528" s="7" t="s">
        <v>5295</v>
      </c>
      <c r="AF3528" s="7" t="str">
        <f aca="false">IF(AD3528&lt;AE3528,AD3528,AE3528)</f>
        <v>Archer Queen, Berserker, Earthquake, Hog Rider, Ice Spirit, Tesla, The Log, Valkyrie</v>
      </c>
      <c r="AG3528" s="7" t="str">
        <f aca="false">IF(AD3528&lt;AE3528,AE3528,AD3528)</f>
        <v>Barbarian Barrel, Cannon, Electro Spirit, Fireball, Goblins, Hog Rider, Magic Archer, Mega Knight</v>
      </c>
      <c r="AH3528" s="7" t="str">
        <f aca="false">IF(AD3528=AF3528,AA3528,IF(AA3528="Win","Loss",IF(AA3528="Loss","Win","Draw")))</f>
        <v>Loss</v>
      </c>
      <c r="AI3528" s="7" t="s">
        <v>297</v>
      </c>
    </row>
    <row r="3529" customFormat="false" ht="15" hidden="false" customHeight="true" outlineLevel="0" collapsed="false">
      <c r="A3529" s="7" t="s">
        <v>7181</v>
      </c>
      <c r="B3529" s="7" t="n">
        <v>1</v>
      </c>
      <c r="C3529" s="7" t="s">
        <v>343</v>
      </c>
      <c r="D3529" s="7" t="s">
        <v>344</v>
      </c>
      <c r="E3529" s="7" t="s">
        <v>684</v>
      </c>
      <c r="F3529" s="7" t="s">
        <v>685</v>
      </c>
      <c r="G3529" s="7" t="s">
        <v>5298</v>
      </c>
      <c r="H3529" s="7" t="s">
        <v>352</v>
      </c>
      <c r="I3529" s="7" t="s">
        <v>137</v>
      </c>
      <c r="J3529" s="7" t="s">
        <v>151</v>
      </c>
      <c r="K3529" s="7" t="s">
        <v>114</v>
      </c>
      <c r="L3529" s="7" t="s">
        <v>138</v>
      </c>
      <c r="M3529" s="7" t="s">
        <v>116</v>
      </c>
      <c r="N3529" s="7" t="s">
        <v>84</v>
      </c>
      <c r="O3529" s="7" t="s">
        <v>119</v>
      </c>
      <c r="P3529" s="7" t="s">
        <v>126</v>
      </c>
      <c r="Q3529" s="7" t="s">
        <v>141</v>
      </c>
      <c r="R3529" s="7" t="s">
        <v>95</v>
      </c>
      <c r="S3529" s="7" t="s">
        <v>107</v>
      </c>
      <c r="T3529" s="7" t="s">
        <v>177</v>
      </c>
      <c r="U3529" s="7" t="s">
        <v>178</v>
      </c>
      <c r="V3529" s="7" t="s">
        <v>93</v>
      </c>
      <c r="W3529" s="7" t="s">
        <v>150</v>
      </c>
      <c r="X3529" s="7" t="s">
        <v>143</v>
      </c>
      <c r="Y3529" s="7" t="n">
        <v>1</v>
      </c>
      <c r="Z3529" s="7" t="n">
        <v>0</v>
      </c>
      <c r="AA3529" s="7" t="str">
        <f aca="false">IF(Y3529&gt;Z3529,"Win",IF(Y3529&lt;Z3529,"Loss","Draw"))</f>
        <v>Win</v>
      </c>
      <c r="AB3529" s="7" t="s">
        <v>99</v>
      </c>
      <c r="AC3529" s="7" t="s">
        <v>99</v>
      </c>
      <c r="AD3529" s="7" t="s">
        <v>3279</v>
      </c>
      <c r="AE3529" s="7" t="s">
        <v>180</v>
      </c>
      <c r="AF3529" s="7" t="str">
        <f aca="false">IF(AD3529&lt;AE3529,AD3529,AE3529)</f>
        <v>Archers, Giant Snowball, Goblin Demolisher, Goblin Drill, Goblin Hut, Mighty Miner, Poison, Skeletons</v>
      </c>
      <c r="AG3529" s="7" t="str">
        <f aca="false">IF(AD3529&lt;AE3529,AE3529,AD3529)</f>
        <v>Barbarian Barrel, Electro Spirit, Fireball, Goblin Cage, Heal Spirit, Lumberjack, Phoenix, Royal Giant</v>
      </c>
      <c r="AH3529" s="7" t="str">
        <f aca="false">IF(AD3529=AF3529,AA3529,IF(AA3529="Win","Loss",IF(AA3529="Loss","Win","Draw")))</f>
        <v>Win</v>
      </c>
      <c r="AI3529" s="7" t="s">
        <v>297</v>
      </c>
    </row>
    <row r="3530" customFormat="false" ht="15" hidden="false" customHeight="true" outlineLevel="0" collapsed="false">
      <c r="A3530" s="7" t="s">
        <v>7181</v>
      </c>
      <c r="B3530" s="7" t="n">
        <v>2</v>
      </c>
      <c r="C3530" s="7" t="s">
        <v>343</v>
      </c>
      <c r="D3530" s="7" t="s">
        <v>344</v>
      </c>
      <c r="E3530" s="7" t="s">
        <v>684</v>
      </c>
      <c r="F3530" s="7" t="s">
        <v>685</v>
      </c>
      <c r="G3530" s="7" t="s">
        <v>5299</v>
      </c>
      <c r="H3530" s="7" t="s">
        <v>352</v>
      </c>
      <c r="I3530" s="7" t="s">
        <v>201</v>
      </c>
      <c r="J3530" s="7" t="s">
        <v>202</v>
      </c>
      <c r="K3530" s="7" t="s">
        <v>233</v>
      </c>
      <c r="L3530" s="7" t="s">
        <v>88</v>
      </c>
      <c r="M3530" s="7" t="s">
        <v>157</v>
      </c>
      <c r="N3530" s="7" t="s">
        <v>89</v>
      </c>
      <c r="O3530" s="7" t="s">
        <v>87</v>
      </c>
      <c r="P3530" s="7" t="s">
        <v>111</v>
      </c>
      <c r="Q3530" s="7" t="s">
        <v>92</v>
      </c>
      <c r="R3530" s="7" t="s">
        <v>91</v>
      </c>
      <c r="S3530" s="7" t="s">
        <v>90</v>
      </c>
      <c r="T3530" s="7" t="s">
        <v>97</v>
      </c>
      <c r="U3530" s="7" t="s">
        <v>116</v>
      </c>
      <c r="V3530" s="7" t="s">
        <v>159</v>
      </c>
      <c r="W3530" s="7" t="s">
        <v>94</v>
      </c>
      <c r="X3530" s="7" t="s">
        <v>89</v>
      </c>
      <c r="Y3530" s="7" t="n">
        <v>1</v>
      </c>
      <c r="Z3530" s="7" t="n">
        <v>0</v>
      </c>
      <c r="AA3530" s="7" t="str">
        <f aca="false">IF(Y3530&gt;Z3530,"Win",IF(Y3530&lt;Z3530,"Loss","Draw"))</f>
        <v>Win</v>
      </c>
      <c r="AB3530" s="7" t="s">
        <v>99</v>
      </c>
      <c r="AC3530" s="7" t="s">
        <v>99</v>
      </c>
      <c r="AD3530" s="7" t="s">
        <v>5300</v>
      </c>
      <c r="AE3530" s="7" t="s">
        <v>1570</v>
      </c>
      <c r="AF3530" s="7" t="str">
        <f aca="false">IF(AD3530&lt;AE3530,AD3530,AE3530)</f>
        <v>Bats, Berserker, Fire Spirit, Magic Archer, Miner, Tesla, The Log, Wall Breakers</v>
      </c>
      <c r="AG3530" s="7" t="str">
        <f aca="false">IF(AD3530&lt;AE3530,AE3530,AD3530)</f>
        <v>Dart Goblin, Goblins, Mortar, Poison, Rascals, Ronin, Skeleton Barrel, The Log</v>
      </c>
      <c r="AH3530" s="7" t="str">
        <f aca="false">IF(AD3530=AF3530,AA3530,IF(AA3530="Win","Loss",IF(AA3530="Loss","Win","Draw")))</f>
        <v>Win</v>
      </c>
      <c r="AI3530" s="7" t="s">
        <v>297</v>
      </c>
    </row>
    <row r="3531" customFormat="false" ht="15" hidden="false" customHeight="true" outlineLevel="0" collapsed="false">
      <c r="A3531" s="7" t="s">
        <v>7181</v>
      </c>
      <c r="B3531" s="7" t="n">
        <v>3</v>
      </c>
      <c r="C3531" s="7" t="s">
        <v>343</v>
      </c>
      <c r="D3531" s="7" t="s">
        <v>344</v>
      </c>
      <c r="E3531" s="7" t="s">
        <v>684</v>
      </c>
      <c r="F3531" s="7" t="s">
        <v>685</v>
      </c>
      <c r="G3531" s="7" t="s">
        <v>5301</v>
      </c>
      <c r="H3531" s="7" t="s">
        <v>352</v>
      </c>
      <c r="I3531" s="7" t="s">
        <v>82</v>
      </c>
      <c r="J3531" s="7" t="s">
        <v>91</v>
      </c>
      <c r="K3531" s="7" t="s">
        <v>153</v>
      </c>
      <c r="L3531" s="7" t="s">
        <v>150</v>
      </c>
      <c r="M3531" s="7" t="s">
        <v>93</v>
      </c>
      <c r="N3531" s="7" t="s">
        <v>86</v>
      </c>
      <c r="O3531" s="7" t="s">
        <v>97</v>
      </c>
      <c r="P3531" s="7" t="s">
        <v>95</v>
      </c>
      <c r="Q3531" s="7" t="s">
        <v>233</v>
      </c>
      <c r="R3531" s="7" t="s">
        <v>202</v>
      </c>
      <c r="S3531" s="7" t="s">
        <v>201</v>
      </c>
      <c r="T3531" s="7" t="s">
        <v>209</v>
      </c>
      <c r="U3531" s="7" t="s">
        <v>88</v>
      </c>
      <c r="V3531" s="7" t="s">
        <v>157</v>
      </c>
      <c r="W3531" s="7" t="s">
        <v>204</v>
      </c>
      <c r="X3531" s="7" t="s">
        <v>111</v>
      </c>
      <c r="Y3531" s="7" t="n">
        <v>0</v>
      </c>
      <c r="Z3531" s="7" t="n">
        <v>1</v>
      </c>
      <c r="AA3531" s="7" t="str">
        <f aca="false">IF(Y3531&gt;Z3531,"Win",IF(Y3531&lt;Z3531,"Loss","Draw"))</f>
        <v>Loss</v>
      </c>
      <c r="AB3531" s="7" t="s">
        <v>99</v>
      </c>
      <c r="AC3531" s="7" t="s">
        <v>99</v>
      </c>
      <c r="AD3531" s="7" t="s">
        <v>5302</v>
      </c>
      <c r="AE3531" s="7" t="s">
        <v>1163</v>
      </c>
      <c r="AF3531" s="7" t="str">
        <f aca="false">IF(AD3531&lt;AE3531,AD3531,AE3531)</f>
        <v>Barbarian Barrel, Cannon, Electro Spirit, Fireball, Goblins, Ronin, Royal Hogs, Skeleton Dragons</v>
      </c>
      <c r="AG3531" s="7" t="str">
        <f aca="false">IF(AD3531&lt;AE3531,AE3531,AD3531)</f>
        <v>Bats, Berserker, Fire Spirit, Inferno Tower, Magic Archer, Miner, Royal Delivery, Wall Breakers</v>
      </c>
      <c r="AH3531" s="7" t="str">
        <f aca="false">IF(AD3531=AF3531,AA3531,IF(AA3531="Win","Loss",IF(AA3531="Loss","Win","Draw")))</f>
        <v>Loss</v>
      </c>
      <c r="AI3531" s="7" t="s">
        <v>297</v>
      </c>
    </row>
    <row r="3532" customFormat="false" ht="15" hidden="false" customHeight="true" outlineLevel="0" collapsed="false">
      <c r="A3532" s="5" t="s">
        <v>7182</v>
      </c>
      <c r="B3532" s="5" t="n">
        <v>1</v>
      </c>
      <c r="C3532" s="5" t="s">
        <v>343</v>
      </c>
      <c r="D3532" s="5" t="s">
        <v>344</v>
      </c>
      <c r="E3532" s="5" t="s">
        <v>4866</v>
      </c>
      <c r="F3532" s="5" t="s">
        <v>4867</v>
      </c>
      <c r="G3532" s="5" t="s">
        <v>7183</v>
      </c>
      <c r="H3532" s="5" t="s">
        <v>352</v>
      </c>
      <c r="I3532" s="5" t="s">
        <v>201</v>
      </c>
      <c r="J3532" s="5" t="s">
        <v>123</v>
      </c>
      <c r="K3532" s="5" t="s">
        <v>202</v>
      </c>
      <c r="L3532" s="5" t="s">
        <v>111</v>
      </c>
      <c r="M3532" s="5" t="s">
        <v>187</v>
      </c>
      <c r="N3532" s="5" t="s">
        <v>95</v>
      </c>
      <c r="O3532" s="5" t="s">
        <v>234</v>
      </c>
      <c r="P3532" s="5" t="s">
        <v>88</v>
      </c>
      <c r="Q3532" s="5" t="s">
        <v>84</v>
      </c>
      <c r="R3532" s="5" t="s">
        <v>108</v>
      </c>
      <c r="S3532" s="5" t="s">
        <v>114</v>
      </c>
      <c r="T3532" s="5" t="s">
        <v>115</v>
      </c>
      <c r="U3532" s="5" t="s">
        <v>88</v>
      </c>
      <c r="V3532" s="5" t="s">
        <v>116</v>
      </c>
      <c r="W3532" s="5" t="s">
        <v>157</v>
      </c>
      <c r="X3532" s="5" t="s">
        <v>87</v>
      </c>
      <c r="Y3532" s="5" t="n">
        <v>1</v>
      </c>
      <c r="Z3532" s="5" t="n">
        <v>0</v>
      </c>
      <c r="AA3532" s="5" t="str">
        <f aca="false">IF(Y3532&gt;Z3532,"Win",IF(Y3532&lt;Z3532,"Loss","Draw"))</f>
        <v>Win</v>
      </c>
      <c r="AB3532" s="5" t="s">
        <v>98</v>
      </c>
      <c r="AC3532" s="5" t="s">
        <v>99</v>
      </c>
      <c r="AD3532" s="5" t="s">
        <v>295</v>
      </c>
      <c r="AE3532" s="5" t="s">
        <v>7184</v>
      </c>
      <c r="AF3532" s="5" t="str">
        <f aca="false">IF(AD3532&lt;AE3532,AD3532,AE3532)</f>
        <v>Archers, Berserker, Dark Prince, Fire Spirit, Giant Snowball, Graveyard, Poison, Tesla</v>
      </c>
      <c r="AG3532" s="5" t="str">
        <f aca="false">IF(AD3532&lt;AE3532,AE3532,AD3532)</f>
        <v>Barbarian Barrel, Berserker, Bomb Tower, Goblinstein, Magic Archer, Miner, Tornado, Wall Breakers</v>
      </c>
      <c r="AH3532" s="5" t="str">
        <f aca="false">IF(AD3532=AF3532,AA3532,IF(AA3532="Win","Loss",IF(AA3532="Loss","Win","Draw")))</f>
        <v>Loss</v>
      </c>
      <c r="AI3532" s="5" t="s">
        <v>297</v>
      </c>
    </row>
    <row r="3533" customFormat="false" ht="15" hidden="false" customHeight="true" outlineLevel="0" collapsed="false">
      <c r="A3533" s="5" t="s">
        <v>7182</v>
      </c>
      <c r="B3533" s="5" t="n">
        <v>2</v>
      </c>
      <c r="C3533" s="5" t="s">
        <v>343</v>
      </c>
      <c r="D3533" s="5" t="s">
        <v>344</v>
      </c>
      <c r="E3533" s="5" t="s">
        <v>4866</v>
      </c>
      <c r="F3533" s="5" t="s">
        <v>4867</v>
      </c>
      <c r="G3533" s="5" t="s">
        <v>7185</v>
      </c>
      <c r="H3533" s="5" t="s">
        <v>163</v>
      </c>
      <c r="I3533" s="5" t="s">
        <v>82</v>
      </c>
      <c r="J3533" s="5" t="s">
        <v>172</v>
      </c>
      <c r="K3533" s="5" t="s">
        <v>87</v>
      </c>
      <c r="L3533" s="5" t="s">
        <v>97</v>
      </c>
      <c r="M3533" s="5" t="s">
        <v>126</v>
      </c>
      <c r="N3533" s="5" t="s">
        <v>150</v>
      </c>
      <c r="O3533" s="5" t="s">
        <v>93</v>
      </c>
      <c r="P3533" s="5" t="s">
        <v>89</v>
      </c>
      <c r="Q3533" s="5" t="s">
        <v>129</v>
      </c>
      <c r="R3533" s="5" t="s">
        <v>172</v>
      </c>
      <c r="S3533" s="5" t="s">
        <v>153</v>
      </c>
      <c r="T3533" s="5" t="s">
        <v>165</v>
      </c>
      <c r="U3533" s="5" t="s">
        <v>85</v>
      </c>
      <c r="V3533" s="5" t="s">
        <v>126</v>
      </c>
      <c r="W3533" s="5" t="s">
        <v>150</v>
      </c>
      <c r="X3533" s="5" t="s">
        <v>89</v>
      </c>
      <c r="Y3533" s="5" t="n">
        <v>1</v>
      </c>
      <c r="Z3533" s="5" t="n">
        <v>0</v>
      </c>
      <c r="AA3533" s="5" t="str">
        <f aca="false">IF(Y3533&gt;Z3533,"Win",IF(Y3533&lt;Z3533,"Loss","Draw"))</f>
        <v>Win</v>
      </c>
      <c r="AB3533" s="5" t="s">
        <v>98</v>
      </c>
      <c r="AC3533" s="5" t="s">
        <v>99</v>
      </c>
      <c r="AD3533" s="5" t="s">
        <v>7186</v>
      </c>
      <c r="AE3533" s="5" t="s">
        <v>723</v>
      </c>
      <c r="AF3533" s="5" t="str">
        <f aca="false">IF(AD3533&lt;AE3533,AD3533,AE3533)</f>
        <v>Cannon, Electro Spirit, Hog Rider, Lightning, Mega Knight, Musketeer, Skeletons, The Log</v>
      </c>
      <c r="AG3533" s="5" t="str">
        <f aca="false">IF(AD3533&lt;AE3533,AE3533,AD3533)</f>
        <v>Electro Spirit, Fireball, Musketeer, Ronin, Royal Hogs, Skeletons, Tesla, The Log</v>
      </c>
      <c r="AH3533" s="5" t="str">
        <f aca="false">IF(AD3533=AF3533,AA3533,IF(AA3533="Win","Loss",IF(AA3533="Loss","Win","Draw")))</f>
        <v>Loss</v>
      </c>
      <c r="AI3533" s="5" t="s">
        <v>297</v>
      </c>
    </row>
    <row r="3534" customFormat="false" ht="15" hidden="false" customHeight="true" outlineLevel="0" collapsed="false">
      <c r="A3534" s="7" t="s">
        <v>7187</v>
      </c>
      <c r="B3534" s="7" t="n">
        <v>1</v>
      </c>
      <c r="C3534" s="7" t="s">
        <v>343</v>
      </c>
      <c r="D3534" s="7" t="s">
        <v>344</v>
      </c>
      <c r="E3534" s="7" t="s">
        <v>4866</v>
      </c>
      <c r="F3534" s="7" t="s">
        <v>4867</v>
      </c>
      <c r="G3534" s="7" t="s">
        <v>7188</v>
      </c>
      <c r="H3534" s="7" t="s">
        <v>163</v>
      </c>
      <c r="I3534" s="7" t="s">
        <v>127</v>
      </c>
      <c r="J3534" s="7" t="s">
        <v>219</v>
      </c>
      <c r="K3534" s="7" t="s">
        <v>128</v>
      </c>
      <c r="L3534" s="7" t="s">
        <v>117</v>
      </c>
      <c r="M3534" s="7" t="s">
        <v>88</v>
      </c>
      <c r="N3534" s="7" t="s">
        <v>130</v>
      </c>
      <c r="O3534" s="7" t="s">
        <v>173</v>
      </c>
      <c r="P3534" s="7" t="s">
        <v>294</v>
      </c>
      <c r="Q3534" s="7" t="s">
        <v>203</v>
      </c>
      <c r="R3534" s="7" t="s">
        <v>202</v>
      </c>
      <c r="S3534" s="7" t="s">
        <v>208</v>
      </c>
      <c r="T3534" s="7" t="s">
        <v>201</v>
      </c>
      <c r="U3534" s="7" t="s">
        <v>403</v>
      </c>
      <c r="V3534" s="7" t="s">
        <v>118</v>
      </c>
      <c r="W3534" s="7" t="s">
        <v>204</v>
      </c>
      <c r="X3534" s="7" t="s">
        <v>209</v>
      </c>
      <c r="Y3534" s="7" t="n">
        <v>0</v>
      </c>
      <c r="Z3534" s="7" t="n">
        <v>1</v>
      </c>
      <c r="AA3534" s="7" t="str">
        <f aca="false">IF(Y3534&gt;Z3534,"Win",IF(Y3534&lt;Z3534,"Loss","Draw"))</f>
        <v>Loss</v>
      </c>
      <c r="AB3534" s="7" t="s">
        <v>99</v>
      </c>
      <c r="AC3534" s="7" t="s">
        <v>99</v>
      </c>
      <c r="AD3534" s="7" t="s">
        <v>7189</v>
      </c>
      <c r="AE3534" s="7" t="s">
        <v>7190</v>
      </c>
      <c r="AF3534" s="7" t="str">
        <f aca="false">IF(AD3534&lt;AE3534,AD3534,AE3534)</f>
        <v>Arrows, Battle Ram, Berserker, Giant Skeleton, Golden Knight, Vines, Wizard, Zappies</v>
      </c>
      <c r="AG3534" s="7" t="str">
        <f aca="false">IF(AD3534&lt;AE3534,AE3534,AD3534)</f>
        <v>Goblin Barrel, Ice Spirit, Inferno Tower, Magic Archer, Royal Delivery, Spear Goblins, Valkyrie, Wall Breakers</v>
      </c>
      <c r="AH3534" s="7" t="str">
        <f aca="false">IF(AD3534=AF3534,AA3534,IF(AA3534="Win","Loss",IF(AA3534="Loss","Win","Draw")))</f>
        <v>Loss</v>
      </c>
      <c r="AI3534" s="7" t="s">
        <v>297</v>
      </c>
    </row>
    <row r="3535" customFormat="false" ht="15" hidden="false" customHeight="true" outlineLevel="0" collapsed="false">
      <c r="A3535" s="5" t="s">
        <v>7191</v>
      </c>
      <c r="B3535" s="5" t="n">
        <v>1</v>
      </c>
      <c r="C3535" s="5" t="s">
        <v>343</v>
      </c>
      <c r="D3535" s="5" t="s">
        <v>344</v>
      </c>
      <c r="E3535" s="6" t="s">
        <v>7192</v>
      </c>
      <c r="F3535" s="5" t="s">
        <v>7193</v>
      </c>
      <c r="G3535" s="5" t="s">
        <v>7194</v>
      </c>
      <c r="H3535" s="5" t="s">
        <v>352</v>
      </c>
      <c r="I3535" s="5" t="s">
        <v>92</v>
      </c>
      <c r="J3535" s="5" t="s">
        <v>91</v>
      </c>
      <c r="K3535" s="5" t="s">
        <v>90</v>
      </c>
      <c r="L3535" s="5" t="s">
        <v>125</v>
      </c>
      <c r="M3535" s="5" t="s">
        <v>93</v>
      </c>
      <c r="N3535" s="5" t="s">
        <v>96</v>
      </c>
      <c r="O3535" s="5" t="s">
        <v>94</v>
      </c>
      <c r="P3535" s="5" t="s">
        <v>95</v>
      </c>
      <c r="Q3535" s="5" t="s">
        <v>84</v>
      </c>
      <c r="R3535" s="5" t="s">
        <v>337</v>
      </c>
      <c r="S3535" s="5" t="s">
        <v>87</v>
      </c>
      <c r="T3535" s="5" t="s">
        <v>89</v>
      </c>
      <c r="U3535" s="5" t="s">
        <v>126</v>
      </c>
      <c r="V3535" s="5" t="s">
        <v>118</v>
      </c>
      <c r="W3535" s="5" t="s">
        <v>165</v>
      </c>
      <c r="X3535" s="5" t="s">
        <v>164</v>
      </c>
      <c r="Y3535" s="5" t="n">
        <v>1</v>
      </c>
      <c r="Z3535" s="5" t="n">
        <v>0</v>
      </c>
      <c r="AA3535" s="5" t="str">
        <f aca="false">IF(Y3535&gt;Z3535,"Win",IF(Y3535&lt;Z3535,"Loss","Draw"))</f>
        <v>Win</v>
      </c>
      <c r="AB3535" s="5" t="s">
        <v>98</v>
      </c>
      <c r="AC3535" s="5" t="s">
        <v>99</v>
      </c>
      <c r="AD3535" s="5" t="s">
        <v>216</v>
      </c>
      <c r="AE3535" s="5" t="s">
        <v>7195</v>
      </c>
      <c r="AF3535" s="5" t="str">
        <f aca="false">IF(AD3535&lt;AE3535,AD3535,AE3535)</f>
        <v>Archers, Boss Bandit, Earthquake, Hog Rider, Ice Spirit, Skeletons, Tesla, The Log</v>
      </c>
      <c r="AG3535" s="5" t="str">
        <f aca="false">IF(AD3535&lt;AE3535,AE3535,AD3535)</f>
        <v>Barbarian Barrel, Cannon Cart, Fireball, Goblins, Minions, Mortar, Rascals, Skeleton Barrel</v>
      </c>
      <c r="AH3535" s="5" t="str">
        <f aca="false">IF(AD3535=AF3535,AA3535,IF(AA3535="Win","Loss",IF(AA3535="Loss","Win","Draw")))</f>
        <v>Loss</v>
      </c>
      <c r="AI3535" s="5" t="s">
        <v>102</v>
      </c>
    </row>
    <row r="3536" customFormat="false" ht="15" hidden="false" customHeight="true" outlineLevel="0" collapsed="false">
      <c r="A3536" s="5" t="s">
        <v>7191</v>
      </c>
      <c r="B3536" s="5" t="n">
        <v>2</v>
      </c>
      <c r="C3536" s="5" t="s">
        <v>343</v>
      </c>
      <c r="D3536" s="5" t="s">
        <v>344</v>
      </c>
      <c r="E3536" s="6" t="s">
        <v>7192</v>
      </c>
      <c r="F3536" s="5" t="s">
        <v>7193</v>
      </c>
      <c r="G3536" s="5" t="s">
        <v>7196</v>
      </c>
      <c r="H3536" s="5" t="s">
        <v>352</v>
      </c>
      <c r="I3536" s="5" t="s">
        <v>129</v>
      </c>
      <c r="J3536" s="5" t="s">
        <v>172</v>
      </c>
      <c r="K3536" s="5" t="s">
        <v>153</v>
      </c>
      <c r="L3536" s="5" t="s">
        <v>165</v>
      </c>
      <c r="M3536" s="5" t="s">
        <v>88</v>
      </c>
      <c r="N3536" s="5" t="s">
        <v>150</v>
      </c>
      <c r="O3536" s="5" t="s">
        <v>89</v>
      </c>
      <c r="P3536" s="5" t="s">
        <v>164</v>
      </c>
      <c r="Q3536" s="5" t="s">
        <v>201</v>
      </c>
      <c r="R3536" s="5" t="s">
        <v>108</v>
      </c>
      <c r="S3536" s="5" t="s">
        <v>203</v>
      </c>
      <c r="T3536" s="5" t="s">
        <v>159</v>
      </c>
      <c r="U3536" s="5" t="s">
        <v>150</v>
      </c>
      <c r="V3536" s="5" t="s">
        <v>88</v>
      </c>
      <c r="W3536" s="5" t="s">
        <v>204</v>
      </c>
      <c r="X3536" s="5" t="s">
        <v>234</v>
      </c>
      <c r="Y3536" s="5" t="n">
        <v>1</v>
      </c>
      <c r="Z3536" s="5" t="n">
        <v>0</v>
      </c>
      <c r="AA3536" s="5" t="str">
        <f aca="false">IF(Y3536&gt;Z3536,"Win",IF(Y3536&lt;Z3536,"Loss","Draw"))</f>
        <v>Win</v>
      </c>
      <c r="AB3536" s="5" t="s">
        <v>98</v>
      </c>
      <c r="AC3536" s="5" t="s">
        <v>99</v>
      </c>
      <c r="AD3536" s="5" t="s">
        <v>7197</v>
      </c>
      <c r="AE3536" s="5" t="s">
        <v>7198</v>
      </c>
      <c r="AF3536" s="5" t="str">
        <f aca="false">IF(AD3536&lt;AE3536,AD3536,AE3536)</f>
        <v>Berserker, Bomb Tower, Dark Prince, Dart Goblin, Electro Spirit, Goblin Barrel, Royal Delivery, Wall Breakers</v>
      </c>
      <c r="AG3536" s="5" t="str">
        <f aca="false">IF(AD3536&lt;AE3536,AE3536,AD3536)</f>
        <v>Berserker, Cannon, Earthquake, Electro Spirit, Hog Rider, Mega Knight, Musketeer, The Log</v>
      </c>
      <c r="AH3536" s="5" t="str">
        <f aca="false">IF(AD3536=AF3536,AA3536,IF(AA3536="Win","Loss",IF(AA3536="Loss","Win","Draw")))</f>
        <v>Loss</v>
      </c>
      <c r="AI3536" s="5" t="s">
        <v>102</v>
      </c>
    </row>
    <row r="3537" customFormat="false" ht="15" hidden="false" customHeight="true" outlineLevel="0" collapsed="false">
      <c r="A3537" s="5" t="s">
        <v>7199</v>
      </c>
      <c r="B3537" s="5" t="n">
        <v>1</v>
      </c>
      <c r="C3537" s="5" t="s">
        <v>343</v>
      </c>
      <c r="D3537" s="5" t="s">
        <v>344</v>
      </c>
      <c r="E3537" s="5" t="s">
        <v>726</v>
      </c>
      <c r="F3537" s="5" t="s">
        <v>727</v>
      </c>
      <c r="G3537" s="5" t="s">
        <v>1166</v>
      </c>
      <c r="H3537" s="5" t="s">
        <v>352</v>
      </c>
      <c r="I3537" s="5" t="s">
        <v>127</v>
      </c>
      <c r="J3537" s="5" t="s">
        <v>128</v>
      </c>
      <c r="K3537" s="5" t="s">
        <v>129</v>
      </c>
      <c r="L3537" s="5" t="s">
        <v>133</v>
      </c>
      <c r="M3537" s="5" t="s">
        <v>143</v>
      </c>
      <c r="N3537" s="5" t="s">
        <v>173</v>
      </c>
      <c r="O3537" s="5" t="s">
        <v>97</v>
      </c>
      <c r="P3537" s="5" t="s">
        <v>130</v>
      </c>
      <c r="Q3537" s="5" t="s">
        <v>137</v>
      </c>
      <c r="R3537" s="5" t="s">
        <v>202</v>
      </c>
      <c r="S3537" s="5" t="s">
        <v>114</v>
      </c>
      <c r="T3537" s="5" t="s">
        <v>241</v>
      </c>
      <c r="U3537" s="5" t="s">
        <v>157</v>
      </c>
      <c r="V3537" s="5" t="s">
        <v>126</v>
      </c>
      <c r="W3537" s="5" t="s">
        <v>116</v>
      </c>
      <c r="X3537" s="5" t="s">
        <v>87</v>
      </c>
      <c r="Y3537" s="5" t="n">
        <v>0</v>
      </c>
      <c r="Z3537" s="5" t="n">
        <v>1</v>
      </c>
      <c r="AA3537" s="5" t="str">
        <f aca="false">IF(Y3537&gt;Z3537,"Win",IF(Y3537&lt;Z3537,"Loss","Draw"))</f>
        <v>Loss</v>
      </c>
      <c r="AB3537" s="5" t="s">
        <v>98</v>
      </c>
      <c r="AC3537" s="5" t="s">
        <v>99</v>
      </c>
      <c r="AD3537" s="5" t="s">
        <v>1168</v>
      </c>
      <c r="AE3537" s="5" t="s">
        <v>1167</v>
      </c>
      <c r="AF3537" s="5" t="str">
        <f aca="false">IF(AD3537&lt;AE3537,AD3537,AE3537)</f>
        <v>Arrows, Battle Ram, Golden Knight, Heal Spirit, Mega Knight, Mother Witch, Ronin, Zappies</v>
      </c>
      <c r="AG3537" s="5" t="str">
        <f aca="false">IF(AD3537&lt;AE3537,AE3537,AD3537)</f>
        <v>Fire Spirit, Giant Snowball, Goblin Drill, Knight, Magic Archer, Poison, Skeletons, Tesla</v>
      </c>
      <c r="AH3537" s="5" t="str">
        <f aca="false">IF(AD3537=AF3537,AA3537,IF(AA3537="Win","Loss",IF(AA3537="Loss","Win","Draw")))</f>
        <v>Loss</v>
      </c>
      <c r="AI3537" s="5" t="s">
        <v>102</v>
      </c>
    </row>
    <row r="3538" customFormat="false" ht="15" hidden="false" customHeight="true" outlineLevel="0" collapsed="false">
      <c r="A3538" s="5" t="s">
        <v>7199</v>
      </c>
      <c r="B3538" s="5" t="n">
        <v>2</v>
      </c>
      <c r="C3538" s="5" t="s">
        <v>343</v>
      </c>
      <c r="D3538" s="5" t="s">
        <v>344</v>
      </c>
      <c r="E3538" s="5" t="s">
        <v>726</v>
      </c>
      <c r="F3538" s="5" t="s">
        <v>727</v>
      </c>
      <c r="G3538" s="5" t="s">
        <v>1169</v>
      </c>
      <c r="H3538" s="5" t="s">
        <v>352</v>
      </c>
      <c r="I3538" s="5" t="s">
        <v>114</v>
      </c>
      <c r="J3538" s="5" t="s">
        <v>241</v>
      </c>
      <c r="K3538" s="5" t="s">
        <v>137</v>
      </c>
      <c r="L3538" s="5" t="s">
        <v>242</v>
      </c>
      <c r="M3538" s="5" t="s">
        <v>209</v>
      </c>
      <c r="N3538" s="5" t="s">
        <v>116</v>
      </c>
      <c r="O3538" s="5" t="s">
        <v>126</v>
      </c>
      <c r="P3538" s="5" t="s">
        <v>157</v>
      </c>
      <c r="Q3538" s="5" t="s">
        <v>107</v>
      </c>
      <c r="R3538" s="5" t="s">
        <v>128</v>
      </c>
      <c r="S3538" s="5" t="s">
        <v>152</v>
      </c>
      <c r="T3538" s="5" t="s">
        <v>95</v>
      </c>
      <c r="U3538" s="5" t="s">
        <v>306</v>
      </c>
      <c r="V3538" s="5" t="s">
        <v>85</v>
      </c>
      <c r="W3538" s="5" t="s">
        <v>187</v>
      </c>
      <c r="X3538" s="5" t="s">
        <v>307</v>
      </c>
      <c r="Y3538" s="5" t="n">
        <v>0</v>
      </c>
      <c r="Z3538" s="5" t="n">
        <v>1</v>
      </c>
      <c r="AA3538" s="5" t="str">
        <f aca="false">IF(Y3538&gt;Z3538,"Win",IF(Y3538&lt;Z3538,"Loss","Draw"))</f>
        <v>Loss</v>
      </c>
      <c r="AB3538" s="5" t="s">
        <v>98</v>
      </c>
      <c r="AC3538" s="5" t="s">
        <v>99</v>
      </c>
      <c r="AD3538" s="5" t="s">
        <v>1170</v>
      </c>
      <c r="AE3538" s="5" t="s">
        <v>603</v>
      </c>
      <c r="AF3538" s="5" t="str">
        <f aca="false">IF(AD3538&lt;AE3538,AD3538,AE3538)</f>
        <v>Baby Dragon, Barbarian Barrel, Goblin Cage, Golden Knight, Golem, Ice Wizard, Lightning, Tornado</v>
      </c>
      <c r="AG3538" s="5" t="str">
        <f aca="false">IF(AD3538&lt;AE3538,AE3538,AD3538)</f>
        <v>Bomber, Fire Spirit, Giant Snowball, Goblin Drill, Inferno Tower, Knight, Poison, Skeletons</v>
      </c>
      <c r="AH3538" s="5" t="str">
        <f aca="false">IF(AD3538=AF3538,AA3538,IF(AA3538="Win","Loss",IF(AA3538="Loss","Win","Draw")))</f>
        <v>Win</v>
      </c>
      <c r="AI3538" s="5" t="s">
        <v>102</v>
      </c>
    </row>
    <row r="3539" customFormat="false" ht="15" hidden="false" customHeight="true" outlineLevel="0" collapsed="false">
      <c r="A3539" s="5" t="s">
        <v>7200</v>
      </c>
      <c r="B3539" s="5" t="n">
        <v>1</v>
      </c>
      <c r="C3539" s="5" t="s">
        <v>343</v>
      </c>
      <c r="D3539" s="5" t="s">
        <v>344</v>
      </c>
      <c r="E3539" s="5" t="s">
        <v>7201</v>
      </c>
      <c r="F3539" s="5" t="s">
        <v>7202</v>
      </c>
      <c r="G3539" s="5" t="s">
        <v>7203</v>
      </c>
      <c r="H3539" s="5" t="s">
        <v>485</v>
      </c>
      <c r="I3539" s="5" t="s">
        <v>82</v>
      </c>
      <c r="J3539" s="5" t="s">
        <v>95</v>
      </c>
      <c r="K3539" s="5" t="s">
        <v>87</v>
      </c>
      <c r="L3539" s="5" t="s">
        <v>150</v>
      </c>
      <c r="M3539" s="5" t="s">
        <v>126</v>
      </c>
      <c r="N3539" s="5" t="s">
        <v>93</v>
      </c>
      <c r="O3539" s="5" t="s">
        <v>97</v>
      </c>
      <c r="P3539" s="5" t="s">
        <v>86</v>
      </c>
      <c r="Q3539" s="5" t="s">
        <v>129</v>
      </c>
      <c r="R3539" s="5" t="s">
        <v>128</v>
      </c>
      <c r="S3539" s="5" t="s">
        <v>127</v>
      </c>
      <c r="T3539" s="5" t="s">
        <v>173</v>
      </c>
      <c r="U3539" s="5" t="s">
        <v>97</v>
      </c>
      <c r="V3539" s="5" t="s">
        <v>133</v>
      </c>
      <c r="W3539" s="5" t="s">
        <v>143</v>
      </c>
      <c r="X3539" s="5" t="s">
        <v>130</v>
      </c>
      <c r="Y3539" s="5" t="n">
        <v>1</v>
      </c>
      <c r="Z3539" s="5" t="n">
        <v>0</v>
      </c>
      <c r="AA3539" s="5" t="str">
        <f aca="false">IF(Y3539&gt;Z3539,"Win",IF(Y3539&lt;Z3539,"Loss","Draw"))</f>
        <v>Win</v>
      </c>
      <c r="AB3539" s="5" t="s">
        <v>98</v>
      </c>
      <c r="AC3539" s="5" t="s">
        <v>99</v>
      </c>
      <c r="AD3539" s="5" t="s">
        <v>7204</v>
      </c>
      <c r="AE3539" s="5" t="s">
        <v>1168</v>
      </c>
      <c r="AF3539" s="5" t="str">
        <f aca="false">IF(AD3539&lt;AE3539,AD3539,AE3539)</f>
        <v>Arrows, Battle Ram, Golden Knight, Heal Spirit, Mega Knight, Mother Witch, Ronin, Zappies</v>
      </c>
      <c r="AG3539" s="5" t="str">
        <f aca="false">IF(AD3539&lt;AE3539,AE3539,AD3539)</f>
        <v>Barbarian Barrel, Electro Spirit, Fireball, Ronin, Royal Hogs, Skeleton Dragons, Skeletons, Tesla</v>
      </c>
      <c r="AH3539" s="5" t="str">
        <f aca="false">IF(AD3539=AF3539,AA3539,IF(AA3539="Win","Loss",IF(AA3539="Loss","Win","Draw")))</f>
        <v>Loss</v>
      </c>
      <c r="AI3539" s="5" t="s">
        <v>102</v>
      </c>
    </row>
    <row r="3540" customFormat="false" ht="15" hidden="false" customHeight="true" outlineLevel="0" collapsed="false">
      <c r="A3540" s="5" t="s">
        <v>7200</v>
      </c>
      <c r="B3540" s="5" t="n">
        <v>2</v>
      </c>
      <c r="C3540" s="5" t="s">
        <v>343</v>
      </c>
      <c r="D3540" s="5" t="s">
        <v>344</v>
      </c>
      <c r="E3540" s="5" t="s">
        <v>7201</v>
      </c>
      <c r="F3540" s="5" t="s">
        <v>7202</v>
      </c>
      <c r="G3540" s="5" t="s">
        <v>7205</v>
      </c>
      <c r="H3540" s="5" t="s">
        <v>485</v>
      </c>
      <c r="I3540" s="5" t="s">
        <v>201</v>
      </c>
      <c r="J3540" s="5" t="s">
        <v>151</v>
      </c>
      <c r="K3540" s="5" t="s">
        <v>153</v>
      </c>
      <c r="L3540" s="5" t="s">
        <v>403</v>
      </c>
      <c r="M3540" s="5" t="s">
        <v>202</v>
      </c>
      <c r="N3540" s="5" t="s">
        <v>89</v>
      </c>
      <c r="O3540" s="5" t="s">
        <v>111</v>
      </c>
      <c r="P3540" s="5" t="s">
        <v>187</v>
      </c>
      <c r="Q3540" s="5" t="s">
        <v>177</v>
      </c>
      <c r="R3540" s="5" t="s">
        <v>83</v>
      </c>
      <c r="S3540" s="5" t="s">
        <v>219</v>
      </c>
      <c r="T3540" s="5" t="s">
        <v>327</v>
      </c>
      <c r="U3540" s="5" t="s">
        <v>150</v>
      </c>
      <c r="V3540" s="5" t="s">
        <v>215</v>
      </c>
      <c r="W3540" s="5" t="s">
        <v>124</v>
      </c>
      <c r="X3540" s="5" t="s">
        <v>294</v>
      </c>
      <c r="Y3540" s="5" t="n">
        <v>0</v>
      </c>
      <c r="Z3540" s="5" t="n">
        <v>1</v>
      </c>
      <c r="AA3540" s="5" t="str">
        <f aca="false">IF(Y3540&gt;Z3540,"Win",IF(Y3540&lt;Z3540,"Loss","Draw"))</f>
        <v>Loss</v>
      </c>
      <c r="AB3540" s="5" t="s">
        <v>98</v>
      </c>
      <c r="AC3540" s="5" t="s">
        <v>99</v>
      </c>
      <c r="AD3540" s="5" t="s">
        <v>7206</v>
      </c>
      <c r="AE3540" s="5" t="s">
        <v>7207</v>
      </c>
      <c r="AF3540" s="5" t="str">
        <f aca="false">IF(AD3540&lt;AE3540,AD3540,AE3540)</f>
        <v>Cannon, Magic Archer, Mighty Miner, Miner, Spear Goblins, The Log, Tornado, Wall Breakers</v>
      </c>
      <c r="AG3540" s="5" t="str">
        <f aca="false">IF(AD3540&lt;AE3540,AE3540,AD3540)</f>
        <v>Electro Spirit, Fisherman, Monk, Rage, Royal Ghost, Royal Giant, Vines, Wizard</v>
      </c>
      <c r="AH3540" s="5" t="str">
        <f aca="false">IF(AD3540=AF3540,AA3540,IF(AA3540="Win","Loss",IF(AA3540="Loss","Win","Draw")))</f>
        <v>Loss</v>
      </c>
      <c r="AI3540" s="5" t="s">
        <v>102</v>
      </c>
    </row>
    <row r="3541" customFormat="false" ht="15" hidden="false" customHeight="true" outlineLevel="0" collapsed="false">
      <c r="A3541" s="5" t="s">
        <v>7200</v>
      </c>
      <c r="B3541" s="5" t="n">
        <v>3</v>
      </c>
      <c r="C3541" s="5" t="s">
        <v>343</v>
      </c>
      <c r="D3541" s="5" t="s">
        <v>344</v>
      </c>
      <c r="E3541" s="5" t="s">
        <v>7201</v>
      </c>
      <c r="F3541" s="5" t="s">
        <v>7202</v>
      </c>
      <c r="G3541" s="5" t="s">
        <v>7208</v>
      </c>
      <c r="H3541" s="5" t="s">
        <v>485</v>
      </c>
      <c r="I3541" s="5" t="s">
        <v>127</v>
      </c>
      <c r="J3541" s="5" t="s">
        <v>128</v>
      </c>
      <c r="K3541" s="5" t="s">
        <v>109</v>
      </c>
      <c r="L3541" s="5" t="s">
        <v>142</v>
      </c>
      <c r="M3541" s="5" t="s">
        <v>130</v>
      </c>
      <c r="N3541" s="5" t="s">
        <v>96</v>
      </c>
      <c r="O3541" s="5" t="s">
        <v>234</v>
      </c>
      <c r="P3541" s="5" t="s">
        <v>140</v>
      </c>
      <c r="Q3541" s="5" t="s">
        <v>203</v>
      </c>
      <c r="R3541" s="5" t="s">
        <v>91</v>
      </c>
      <c r="S3541" s="5" t="s">
        <v>473</v>
      </c>
      <c r="T3541" s="5" t="s">
        <v>474</v>
      </c>
      <c r="U3541" s="5" t="s">
        <v>89</v>
      </c>
      <c r="V3541" s="5" t="s">
        <v>138</v>
      </c>
      <c r="W3541" s="5" t="s">
        <v>125</v>
      </c>
      <c r="X3541" s="5" t="s">
        <v>651</v>
      </c>
      <c r="Y3541" s="5" t="n">
        <v>1</v>
      </c>
      <c r="Z3541" s="5" t="n">
        <v>0</v>
      </c>
      <c r="AA3541" s="5" t="str">
        <f aca="false">IF(Y3541&gt;Z3541,"Win",IF(Y3541&lt;Z3541,"Loss","Draw"))</f>
        <v>Win</v>
      </c>
      <c r="AB3541" s="5" t="s">
        <v>98</v>
      </c>
      <c r="AC3541" s="5" t="s">
        <v>99</v>
      </c>
      <c r="AD3541" s="5" t="s">
        <v>7146</v>
      </c>
      <c r="AE3541" s="5" t="s">
        <v>7209</v>
      </c>
      <c r="AF3541" s="5" t="str">
        <f aca="false">IF(AD3541&lt;AE3541,AD3541,AE3541)</f>
        <v>Arrows, Battle Ram, Bomb Tower, Golden Knight, Ice Golem, Minions, Three Musketeers, Zap</v>
      </c>
      <c r="AG3541" s="5" t="str">
        <f aca="false">IF(AD3541&lt;AE3541,AE3541,AD3541)</f>
        <v>Cannon Cart, Flying Machine, Goblin Barrel, Goblin Demolisher, Goblins, Royal Recruits, The Log, Void</v>
      </c>
      <c r="AH3541" s="5" t="str">
        <f aca="false">IF(AD3541=AF3541,AA3541,IF(AA3541="Win","Loss",IF(AA3541="Loss","Win","Draw")))</f>
        <v>Win</v>
      </c>
      <c r="AI3541" s="5" t="s">
        <v>102</v>
      </c>
    </row>
    <row r="3542" customFormat="false" ht="15" hidden="false" customHeight="true" outlineLevel="0" collapsed="false">
      <c r="A3542" s="5" t="s">
        <v>7210</v>
      </c>
      <c r="B3542" s="5" t="n">
        <v>1</v>
      </c>
      <c r="C3542" s="5" t="s">
        <v>343</v>
      </c>
      <c r="D3542" s="5" t="s">
        <v>344</v>
      </c>
      <c r="E3542" s="6" t="s">
        <v>1486</v>
      </c>
      <c r="F3542" s="5" t="s">
        <v>1487</v>
      </c>
      <c r="G3542" s="5" t="s">
        <v>7211</v>
      </c>
      <c r="H3542" s="5" t="s">
        <v>391</v>
      </c>
      <c r="I3542" s="5" t="s">
        <v>137</v>
      </c>
      <c r="J3542" s="5" t="s">
        <v>91</v>
      </c>
      <c r="K3542" s="5" t="s">
        <v>114</v>
      </c>
      <c r="L3542" s="5" t="s">
        <v>242</v>
      </c>
      <c r="M3542" s="5" t="s">
        <v>97</v>
      </c>
      <c r="N3542" s="5" t="s">
        <v>157</v>
      </c>
      <c r="O3542" s="5" t="s">
        <v>87</v>
      </c>
      <c r="P3542" s="5" t="s">
        <v>116</v>
      </c>
      <c r="Q3542" s="5" t="s">
        <v>82</v>
      </c>
      <c r="R3542" s="5" t="s">
        <v>108</v>
      </c>
      <c r="S3542" s="5" t="s">
        <v>84</v>
      </c>
      <c r="T3542" s="5" t="s">
        <v>85</v>
      </c>
      <c r="U3542" s="5" t="s">
        <v>126</v>
      </c>
      <c r="V3542" s="5" t="s">
        <v>150</v>
      </c>
      <c r="W3542" s="5" t="s">
        <v>95</v>
      </c>
      <c r="X3542" s="5" t="s">
        <v>87</v>
      </c>
      <c r="Y3542" s="5" t="n">
        <v>1</v>
      </c>
      <c r="Z3542" s="5" t="n">
        <v>0</v>
      </c>
      <c r="AA3542" s="5" t="str">
        <f aca="false">IF(Y3542&gt;Z3542,"Win",IF(Y3542&lt;Z3542,"Loss","Draw"))</f>
        <v>Win</v>
      </c>
      <c r="AB3542" s="5" t="s">
        <v>98</v>
      </c>
      <c r="AC3542" s="5" t="s">
        <v>99</v>
      </c>
      <c r="AD3542" s="5" t="s">
        <v>321</v>
      </c>
      <c r="AE3542" s="5" t="s">
        <v>616</v>
      </c>
      <c r="AF3542" s="5" t="str">
        <f aca="false">IF(AD3542&lt;AE3542,AD3542,AE3542)</f>
        <v>Archers, Barbarian Barrel, Dark Prince, Electro Spirit, Lightning, Royal Hogs, Skeletons, Tesla</v>
      </c>
      <c r="AG3542" s="5" t="str">
        <f aca="false">IF(AD3542&lt;AE3542,AE3542,AD3542)</f>
        <v>Bomber, Fire Spirit, Giant Snowball, Goblin Drill, Goblins, Poison, Ronin, Tesla</v>
      </c>
      <c r="AH3542" s="5" t="str">
        <f aca="false">IF(AD3542=AF3542,AA3542,IF(AA3542="Win","Loss",IF(AA3542="Loss","Win","Draw")))</f>
        <v>Loss</v>
      </c>
      <c r="AI3542" s="5" t="s">
        <v>102</v>
      </c>
    </row>
    <row r="3543" customFormat="false" ht="15" hidden="false" customHeight="true" outlineLevel="0" collapsed="false">
      <c r="A3543" s="5" t="s">
        <v>7210</v>
      </c>
      <c r="B3543" s="5" t="n">
        <v>2</v>
      </c>
      <c r="C3543" s="5" t="s">
        <v>343</v>
      </c>
      <c r="D3543" s="5" t="s">
        <v>344</v>
      </c>
      <c r="E3543" s="6" t="s">
        <v>1486</v>
      </c>
      <c r="F3543" s="5" t="s">
        <v>1487</v>
      </c>
      <c r="G3543" s="5" t="s">
        <v>4088</v>
      </c>
      <c r="H3543" s="5" t="s">
        <v>352</v>
      </c>
      <c r="I3543" s="5" t="s">
        <v>203</v>
      </c>
      <c r="J3543" s="5" t="s">
        <v>202</v>
      </c>
      <c r="K3543" s="5" t="s">
        <v>208</v>
      </c>
      <c r="L3543" s="5" t="s">
        <v>201</v>
      </c>
      <c r="M3543" s="5" t="s">
        <v>209</v>
      </c>
      <c r="N3543" s="5" t="s">
        <v>118</v>
      </c>
      <c r="O3543" s="5" t="s">
        <v>126</v>
      </c>
      <c r="P3543" s="5" t="s">
        <v>89</v>
      </c>
      <c r="Q3543" s="5" t="s">
        <v>129</v>
      </c>
      <c r="R3543" s="5" t="s">
        <v>128</v>
      </c>
      <c r="S3543" s="5" t="s">
        <v>127</v>
      </c>
      <c r="T3543" s="5" t="s">
        <v>86</v>
      </c>
      <c r="U3543" s="5" t="s">
        <v>132</v>
      </c>
      <c r="V3543" s="5" t="s">
        <v>130</v>
      </c>
      <c r="W3543" s="5" t="s">
        <v>133</v>
      </c>
      <c r="X3543" s="5" t="s">
        <v>131</v>
      </c>
      <c r="Y3543" s="5" t="n">
        <v>1</v>
      </c>
      <c r="Z3543" s="5" t="n">
        <v>0</v>
      </c>
      <c r="AA3543" s="5" t="str">
        <f aca="false">IF(Y3543&gt;Z3543,"Win",IF(Y3543&lt;Z3543,"Loss","Draw"))</f>
        <v>Win</v>
      </c>
      <c r="AB3543" s="5" t="s">
        <v>98</v>
      </c>
      <c r="AC3543" s="5" t="s">
        <v>99</v>
      </c>
      <c r="AD3543" s="5" t="s">
        <v>7212</v>
      </c>
      <c r="AE3543" s="5" t="s">
        <v>135</v>
      </c>
      <c r="AF3543" s="5" t="str">
        <f aca="false">IF(AD3543&lt;AE3543,AD3543,AE3543)</f>
        <v>Arrows, Bandit, Battle Ram, Electro Wizard, Golden Knight, Mega Knight, Mother Witch, Skeleton Dragons</v>
      </c>
      <c r="AG3543" s="5" t="str">
        <f aca="false">IF(AD3543&lt;AE3543,AE3543,AD3543)</f>
        <v>Goblin Barrel, Ice Spirit, Inferno Tower, Magic Archer, Skeletons, The Log, Valkyrie, Wall Breakers</v>
      </c>
      <c r="AH3543" s="5" t="str">
        <f aca="false">IF(AD3543=AF3543,AA3543,IF(AA3543="Win","Loss",IF(AA3543="Loss","Win","Draw")))</f>
        <v>Loss</v>
      </c>
      <c r="AI3543" s="5" t="s">
        <v>102</v>
      </c>
    </row>
    <row r="3544" customFormat="false" ht="15" hidden="false" customHeight="true" outlineLevel="0" collapsed="false">
      <c r="A3544" s="5" t="s">
        <v>7213</v>
      </c>
      <c r="B3544" s="5" t="n">
        <v>1</v>
      </c>
      <c r="C3544" s="5" t="s">
        <v>343</v>
      </c>
      <c r="D3544" s="5" t="s">
        <v>344</v>
      </c>
      <c r="E3544" s="5" t="s">
        <v>3676</v>
      </c>
      <c r="F3544" s="5" t="s">
        <v>3677</v>
      </c>
      <c r="G3544" s="5" t="s">
        <v>7214</v>
      </c>
      <c r="H3544" s="5" t="s">
        <v>352</v>
      </c>
      <c r="I3544" s="5" t="s">
        <v>177</v>
      </c>
      <c r="J3544" s="5" t="s">
        <v>188</v>
      </c>
      <c r="K3544" s="5" t="s">
        <v>83</v>
      </c>
      <c r="L3544" s="5" t="s">
        <v>150</v>
      </c>
      <c r="M3544" s="5" t="s">
        <v>93</v>
      </c>
      <c r="N3544" s="5" t="s">
        <v>257</v>
      </c>
      <c r="O3544" s="5" t="s">
        <v>95</v>
      </c>
      <c r="P3544" s="5" t="s">
        <v>215</v>
      </c>
      <c r="Q3544" s="5" t="s">
        <v>201</v>
      </c>
      <c r="R3544" s="5" t="s">
        <v>202</v>
      </c>
      <c r="S3544" s="5" t="s">
        <v>203</v>
      </c>
      <c r="T3544" s="5" t="s">
        <v>88</v>
      </c>
      <c r="U3544" s="5" t="s">
        <v>204</v>
      </c>
      <c r="V3544" s="5" t="s">
        <v>157</v>
      </c>
      <c r="W3544" s="5" t="s">
        <v>118</v>
      </c>
      <c r="X3544" s="5" t="s">
        <v>87</v>
      </c>
      <c r="Y3544" s="5" t="n">
        <v>1</v>
      </c>
      <c r="Z3544" s="5" t="n">
        <v>0</v>
      </c>
      <c r="AA3544" s="5" t="str">
        <f aca="false">IF(Y3544&gt;Z3544,"Win",IF(Y3544&lt;Z3544,"Loss","Draw"))</f>
        <v>Win</v>
      </c>
      <c r="AB3544" s="5" t="s">
        <v>98</v>
      </c>
      <c r="AC3544" s="5" t="s">
        <v>99</v>
      </c>
      <c r="AD3544" s="5" t="s">
        <v>7215</v>
      </c>
      <c r="AE3544" s="5" t="s">
        <v>206</v>
      </c>
      <c r="AF3544" s="5" t="str">
        <f aca="false">IF(AD3544&lt;AE3544,AD3544,AE3544)</f>
        <v>Barbarian Barrel, Electro Spirit, Fireball, Fisherman, Hunter, Monk, Royal Giant, Tombstone</v>
      </c>
      <c r="AG3544" s="5" t="str">
        <f aca="false">IF(AD3544&lt;AE3544,AE3544,AD3544)</f>
        <v>Berserker, Fire Spirit, Goblin Barrel, Ice Spirit, Magic Archer, Royal Delivery, Tesla, Wall Breakers</v>
      </c>
      <c r="AH3544" s="5" t="str">
        <f aca="false">IF(AD3544=AF3544,AA3544,IF(AA3544="Win","Loss",IF(AA3544="Loss","Win","Draw")))</f>
        <v>Win</v>
      </c>
      <c r="AI3544" s="5" t="s">
        <v>102</v>
      </c>
    </row>
    <row r="3545" customFormat="false" ht="15" hidden="false" customHeight="true" outlineLevel="0" collapsed="false">
      <c r="A3545" s="5" t="s">
        <v>7213</v>
      </c>
      <c r="B3545" s="5" t="n">
        <v>2</v>
      </c>
      <c r="C3545" s="5" t="s">
        <v>343</v>
      </c>
      <c r="D3545" s="5" t="s">
        <v>344</v>
      </c>
      <c r="E3545" s="5" t="s">
        <v>3676</v>
      </c>
      <c r="F3545" s="5" t="s">
        <v>3677</v>
      </c>
      <c r="G3545" s="5" t="s">
        <v>7216</v>
      </c>
      <c r="H3545" s="5" t="s">
        <v>352</v>
      </c>
      <c r="I3545" s="5" t="s">
        <v>109</v>
      </c>
      <c r="J3545" s="5" t="s">
        <v>186</v>
      </c>
      <c r="K3545" s="5" t="s">
        <v>185</v>
      </c>
      <c r="L3545" s="5" t="s">
        <v>111</v>
      </c>
      <c r="M3545" s="5" t="s">
        <v>234</v>
      </c>
      <c r="N3545" s="5" t="s">
        <v>126</v>
      </c>
      <c r="O3545" s="5" t="s">
        <v>187</v>
      </c>
      <c r="P3545" s="5" t="s">
        <v>97</v>
      </c>
      <c r="Q3545" s="5" t="s">
        <v>284</v>
      </c>
      <c r="R3545" s="5" t="s">
        <v>158</v>
      </c>
      <c r="S3545" s="5" t="s">
        <v>185</v>
      </c>
      <c r="T3545" s="5" t="s">
        <v>208</v>
      </c>
      <c r="U3545" s="5" t="s">
        <v>187</v>
      </c>
      <c r="V3545" s="5" t="s">
        <v>785</v>
      </c>
      <c r="W3545" s="5" t="s">
        <v>115</v>
      </c>
      <c r="X3545" s="5" t="s">
        <v>173</v>
      </c>
      <c r="Y3545" s="5" t="n">
        <v>0</v>
      </c>
      <c r="Z3545" s="5" t="n">
        <v>1</v>
      </c>
      <c r="AA3545" s="5" t="str">
        <f aca="false">IF(Y3545&gt;Z3545,"Win",IF(Y3545&lt;Z3545,"Loss","Draw"))</f>
        <v>Loss</v>
      </c>
      <c r="AB3545" s="5" t="s">
        <v>98</v>
      </c>
      <c r="AC3545" s="5" t="s">
        <v>99</v>
      </c>
      <c r="AD3545" s="5" t="s">
        <v>334</v>
      </c>
      <c r="AE3545" s="5" t="s">
        <v>7217</v>
      </c>
      <c r="AF3545" s="5" t="str">
        <f aca="false">IF(AD3545&lt;AE3545,AD3545,AE3545)</f>
        <v>Balloon, Bomb Tower, Executioner, Miner, Ronin, Skeletons, Tornado, Zap</v>
      </c>
      <c r="AG3545" s="5" t="str">
        <f aca="false">IF(AD3545&lt;AE3545,AE3545,AD3545)</f>
        <v>Bowler, Executioner, Freeze, Graveyard, Inferno Dragon, Tornado, Valkyrie, Zappies</v>
      </c>
      <c r="AH3545" s="5" t="str">
        <f aca="false">IF(AD3545=AF3545,AA3545,IF(AA3545="Win","Loss",IF(AA3545="Loss","Win","Draw")))</f>
        <v>Loss</v>
      </c>
      <c r="AI3545" s="5" t="s">
        <v>102</v>
      </c>
    </row>
    <row r="3546" customFormat="false" ht="15" hidden="false" customHeight="true" outlineLevel="0" collapsed="false">
      <c r="A3546" s="5" t="s">
        <v>7213</v>
      </c>
      <c r="B3546" s="5" t="n">
        <v>3</v>
      </c>
      <c r="C3546" s="5" t="s">
        <v>343</v>
      </c>
      <c r="D3546" s="5" t="s">
        <v>344</v>
      </c>
      <c r="E3546" s="5" t="s">
        <v>3676</v>
      </c>
      <c r="F3546" s="5" t="s">
        <v>3677</v>
      </c>
      <c r="G3546" s="5" t="s">
        <v>7218</v>
      </c>
      <c r="H3546" s="5" t="s">
        <v>352</v>
      </c>
      <c r="I3546" s="5" t="s">
        <v>127</v>
      </c>
      <c r="J3546" s="5" t="s">
        <v>108</v>
      </c>
      <c r="K3546" s="5" t="s">
        <v>129</v>
      </c>
      <c r="L3546" s="5" t="s">
        <v>193</v>
      </c>
      <c r="M3546" s="5" t="s">
        <v>323</v>
      </c>
      <c r="N3546" s="5" t="s">
        <v>294</v>
      </c>
      <c r="O3546" s="5" t="s">
        <v>173</v>
      </c>
      <c r="P3546" s="5" t="s">
        <v>89</v>
      </c>
      <c r="Q3546" s="5" t="s">
        <v>127</v>
      </c>
      <c r="R3546" s="5" t="s">
        <v>108</v>
      </c>
      <c r="S3546" s="5" t="s">
        <v>129</v>
      </c>
      <c r="T3546" s="5" t="s">
        <v>132</v>
      </c>
      <c r="U3546" s="5" t="s">
        <v>130</v>
      </c>
      <c r="V3546" s="5" t="s">
        <v>124</v>
      </c>
      <c r="W3546" s="5" t="s">
        <v>86</v>
      </c>
      <c r="X3546" s="5" t="s">
        <v>131</v>
      </c>
      <c r="Y3546" s="5" t="n">
        <v>1</v>
      </c>
      <c r="Z3546" s="5" t="n">
        <v>0</v>
      </c>
      <c r="AA3546" s="5" t="str">
        <f aca="false">IF(Y3546&gt;Z3546,"Win",IF(Y3546&lt;Z3546,"Loss","Draw"))</f>
        <v>Win</v>
      </c>
      <c r="AB3546" s="5" t="s">
        <v>98</v>
      </c>
      <c r="AC3546" s="5" t="s">
        <v>99</v>
      </c>
      <c r="AD3546" s="5" t="s">
        <v>7219</v>
      </c>
      <c r="AE3546" s="5" t="s">
        <v>7220</v>
      </c>
      <c r="AF3546" s="5" t="str">
        <f aca="false">IF(AD3546&lt;AE3546,AD3546,AE3546)</f>
        <v>Arrows, Bandit, Battle Ram, Dark Prince, Electro Wizard, Mega Knight, Royal Ghost, Skeleton Dragons</v>
      </c>
      <c r="AG3546" s="5" t="str">
        <f aca="false">IF(AD3546&lt;AE3546,AE3546,AD3546)</f>
        <v>Battle Ram, Dark Prince, Guards, Mega Knight, Mini P.E.K.K.A, The Log, Vines, Zappies</v>
      </c>
      <c r="AH3546" s="5" t="str">
        <f aca="false">IF(AD3546=AF3546,AA3546,IF(AA3546="Win","Loss",IF(AA3546="Loss","Win","Draw")))</f>
        <v>Loss</v>
      </c>
      <c r="AI3546" s="5" t="s">
        <v>102</v>
      </c>
    </row>
    <row r="3547" customFormat="false" ht="15" hidden="false" customHeight="true" outlineLevel="0" collapsed="false">
      <c r="A3547" s="5" t="s">
        <v>7221</v>
      </c>
      <c r="B3547" s="5" t="n">
        <v>1</v>
      </c>
      <c r="C3547" s="5" t="s">
        <v>343</v>
      </c>
      <c r="D3547" s="5" t="s">
        <v>344</v>
      </c>
      <c r="E3547" s="5" t="s">
        <v>7222</v>
      </c>
      <c r="F3547" s="5" t="s">
        <v>7223</v>
      </c>
      <c r="G3547" s="5" t="s">
        <v>7224</v>
      </c>
      <c r="H3547" s="5" t="s">
        <v>352</v>
      </c>
      <c r="I3547" s="5" t="s">
        <v>82</v>
      </c>
      <c r="J3547" s="5" t="s">
        <v>108</v>
      </c>
      <c r="K3547" s="5" t="s">
        <v>153</v>
      </c>
      <c r="L3547" s="5" t="s">
        <v>150</v>
      </c>
      <c r="M3547" s="5" t="s">
        <v>85</v>
      </c>
      <c r="N3547" s="5" t="s">
        <v>86</v>
      </c>
      <c r="O3547" s="5" t="s">
        <v>95</v>
      </c>
      <c r="P3547" s="5" t="s">
        <v>126</v>
      </c>
      <c r="Q3547" s="5" t="s">
        <v>201</v>
      </c>
      <c r="R3547" s="5" t="s">
        <v>91</v>
      </c>
      <c r="S3547" s="5" t="s">
        <v>1848</v>
      </c>
      <c r="T3547" s="5" t="s">
        <v>89</v>
      </c>
      <c r="U3547" s="5" t="s">
        <v>111</v>
      </c>
      <c r="V3547" s="5" t="s">
        <v>234</v>
      </c>
      <c r="W3547" s="5" t="s">
        <v>88</v>
      </c>
      <c r="X3547" s="5" t="s">
        <v>248</v>
      </c>
      <c r="Y3547" s="5" t="n">
        <v>1</v>
      </c>
      <c r="Z3547" s="5" t="n">
        <v>0</v>
      </c>
      <c r="AA3547" s="5" t="str">
        <f aca="false">IF(Y3547&gt;Z3547,"Win",IF(Y3547&lt;Z3547,"Loss","Draw"))</f>
        <v>Win</v>
      </c>
      <c r="AB3547" s="5" t="s">
        <v>98</v>
      </c>
      <c r="AC3547" s="5" t="s">
        <v>99</v>
      </c>
      <c r="AD3547" s="5" t="s">
        <v>1052</v>
      </c>
      <c r="AE3547" s="5" t="s">
        <v>7225</v>
      </c>
      <c r="AF3547" s="5" t="str">
        <f aca="false">IF(AD3547&lt;AE3547,AD3547,AE3547)</f>
        <v>Barbarian Barrel, Cannon, Dark Prince, Electro Spirit, Lightning, Royal Hogs, Skeleton Dragons, Skeletons</v>
      </c>
      <c r="AG3547" s="5" t="str">
        <f aca="false">IF(AD3547&lt;AE3547,AE3547,AD3547)</f>
        <v>Berserker, Bomb Tower, Goblins, Miner, Minion Horde, Princess, The Log, Wall Breakers</v>
      </c>
      <c r="AH3547" s="5" t="str">
        <f aca="false">IF(AD3547=AF3547,AA3547,IF(AA3547="Win","Loss",IF(AA3547="Loss","Win","Draw")))</f>
        <v>Win</v>
      </c>
      <c r="AI3547" s="5" t="s">
        <v>102</v>
      </c>
    </row>
    <row r="3548" customFormat="false" ht="15" hidden="false" customHeight="true" outlineLevel="0" collapsed="false">
      <c r="A3548" s="5" t="s">
        <v>7221</v>
      </c>
      <c r="B3548" s="5" t="n">
        <v>2</v>
      </c>
      <c r="C3548" s="5" t="s">
        <v>343</v>
      </c>
      <c r="D3548" s="5" t="s">
        <v>344</v>
      </c>
      <c r="E3548" s="5" t="s">
        <v>7222</v>
      </c>
      <c r="F3548" s="5" t="s">
        <v>7223</v>
      </c>
      <c r="G3548" s="5" t="s">
        <v>7226</v>
      </c>
      <c r="H3548" s="5" t="s">
        <v>352</v>
      </c>
      <c r="I3548" s="5" t="s">
        <v>201</v>
      </c>
      <c r="J3548" s="5" t="s">
        <v>123</v>
      </c>
      <c r="K3548" s="5" t="s">
        <v>202</v>
      </c>
      <c r="L3548" s="5" t="s">
        <v>187</v>
      </c>
      <c r="M3548" s="5" t="s">
        <v>89</v>
      </c>
      <c r="N3548" s="5" t="s">
        <v>88</v>
      </c>
      <c r="O3548" s="5" t="s">
        <v>234</v>
      </c>
      <c r="P3548" s="5" t="s">
        <v>111</v>
      </c>
      <c r="Q3548" s="5" t="s">
        <v>90</v>
      </c>
      <c r="R3548" s="5" t="s">
        <v>158</v>
      </c>
      <c r="S3548" s="5" t="s">
        <v>92</v>
      </c>
      <c r="T3548" s="5" t="s">
        <v>94</v>
      </c>
      <c r="U3548" s="5" t="s">
        <v>150</v>
      </c>
      <c r="V3548" s="5" t="s">
        <v>93</v>
      </c>
      <c r="W3548" s="5" t="s">
        <v>95</v>
      </c>
      <c r="X3548" s="5" t="s">
        <v>96</v>
      </c>
      <c r="Y3548" s="5" t="n">
        <v>1</v>
      </c>
      <c r="Z3548" s="5" t="n">
        <v>0</v>
      </c>
      <c r="AA3548" s="5" t="str">
        <f aca="false">IF(Y3548&gt;Z3548,"Win",IF(Y3548&lt;Z3548,"Loss","Draw"))</f>
        <v>Win</v>
      </c>
      <c r="AB3548" s="5" t="s">
        <v>98</v>
      </c>
      <c r="AC3548" s="5" t="s">
        <v>99</v>
      </c>
      <c r="AD3548" s="5" t="s">
        <v>1151</v>
      </c>
      <c r="AE3548" s="5" t="s">
        <v>7227</v>
      </c>
      <c r="AF3548" s="5" t="str">
        <f aca="false">IF(AD3548&lt;AE3548,AD3548,AE3548)</f>
        <v>Barbarian Barrel, Bowler, Electro Spirit, Fireball, Minions, Mortar, Rascals, Skeleton Barrel</v>
      </c>
      <c r="AG3548" s="5" t="str">
        <f aca="false">IF(AD3548&lt;AE3548,AE3548,AD3548)</f>
        <v>Berserker, Bomb Tower, Goblinstein, Magic Archer, Miner, The Log, Tornado, Wall Breakers</v>
      </c>
      <c r="AH3548" s="5" t="str">
        <f aca="false">IF(AD3548=AF3548,AA3548,IF(AA3548="Win","Loss",IF(AA3548="Loss","Win","Draw")))</f>
        <v>Loss</v>
      </c>
      <c r="AI3548" s="5" t="s">
        <v>102</v>
      </c>
    </row>
    <row r="3549" customFormat="false" ht="15" hidden="false" customHeight="true" outlineLevel="0" collapsed="false">
      <c r="A3549" s="5" t="s">
        <v>7228</v>
      </c>
      <c r="B3549" s="5" t="n">
        <v>1</v>
      </c>
      <c r="C3549" s="5" t="s">
        <v>343</v>
      </c>
      <c r="D3549" s="5" t="s">
        <v>344</v>
      </c>
      <c r="E3549" s="5" t="s">
        <v>318</v>
      </c>
      <c r="F3549" s="5" t="s">
        <v>319</v>
      </c>
      <c r="G3549" s="5" t="s">
        <v>2736</v>
      </c>
      <c r="H3549" s="5" t="s">
        <v>352</v>
      </c>
      <c r="I3549" s="5" t="s">
        <v>84</v>
      </c>
      <c r="J3549" s="5" t="s">
        <v>91</v>
      </c>
      <c r="K3549" s="5" t="s">
        <v>208</v>
      </c>
      <c r="L3549" s="5" t="s">
        <v>150</v>
      </c>
      <c r="M3549" s="5" t="s">
        <v>85</v>
      </c>
      <c r="N3549" s="5" t="s">
        <v>165</v>
      </c>
      <c r="O3549" s="5" t="s">
        <v>95</v>
      </c>
      <c r="P3549" s="5" t="s">
        <v>234</v>
      </c>
      <c r="Q3549" s="5" t="s">
        <v>124</v>
      </c>
      <c r="R3549" s="5" t="s">
        <v>128</v>
      </c>
      <c r="S3549" s="5" t="s">
        <v>127</v>
      </c>
      <c r="T3549" s="5" t="s">
        <v>130</v>
      </c>
      <c r="U3549" s="5" t="s">
        <v>131</v>
      </c>
      <c r="V3549" s="5" t="s">
        <v>778</v>
      </c>
      <c r="W3549" s="5" t="s">
        <v>132</v>
      </c>
      <c r="X3549" s="5" t="s">
        <v>133</v>
      </c>
      <c r="Y3549" s="5" t="n">
        <v>1</v>
      </c>
      <c r="Z3549" s="5" t="n">
        <v>0</v>
      </c>
      <c r="AA3549" s="5" t="str">
        <f aca="false">IF(Y3549&gt;Z3549,"Win",IF(Y3549&lt;Z3549,"Loss","Draw"))</f>
        <v>Win</v>
      </c>
      <c r="AB3549" s="5" t="s">
        <v>98</v>
      </c>
      <c r="AC3549" s="5" t="s">
        <v>99</v>
      </c>
      <c r="AD3549" s="5" t="s">
        <v>2738</v>
      </c>
      <c r="AE3549" s="5" t="s">
        <v>2737</v>
      </c>
      <c r="AF3549" s="5" t="str">
        <f aca="false">IF(AD3549&lt;AE3549,AD3549,AE3549)</f>
        <v>Archers, Barbarian Barrel, Bomb Tower, Electro Spirit, Goblins, Hog Rider, Lightning, Valkyrie</v>
      </c>
      <c r="AG3549" s="5" t="str">
        <f aca="false">IF(AD3549&lt;AE3549,AE3549,AD3549)</f>
        <v>Arrows, Bandit, Battle Ram, Electro Wizard, Golden Knight, Mother Witch, P.E.K.K.A, Royal Ghost</v>
      </c>
      <c r="AH3549" s="5" t="str">
        <f aca="false">IF(AD3549=AF3549,AA3549,IF(AA3549="Win","Loss",IF(AA3549="Loss","Win","Draw")))</f>
        <v>Win</v>
      </c>
      <c r="AI3549" s="5" t="s">
        <v>102</v>
      </c>
    </row>
    <row r="3550" customFormat="false" ht="15" hidden="false" customHeight="true" outlineLevel="0" collapsed="false">
      <c r="A3550" s="5" t="s">
        <v>7228</v>
      </c>
      <c r="B3550" s="5" t="n">
        <v>2</v>
      </c>
      <c r="C3550" s="5" t="s">
        <v>343</v>
      </c>
      <c r="D3550" s="5" t="s">
        <v>344</v>
      </c>
      <c r="E3550" s="5" t="s">
        <v>318</v>
      </c>
      <c r="F3550" s="5" t="s">
        <v>319</v>
      </c>
      <c r="G3550" s="5" t="s">
        <v>2739</v>
      </c>
      <c r="H3550" s="5" t="s">
        <v>352</v>
      </c>
      <c r="I3550" s="5" t="s">
        <v>82</v>
      </c>
      <c r="J3550" s="5" t="s">
        <v>151</v>
      </c>
      <c r="K3550" s="5" t="s">
        <v>126</v>
      </c>
      <c r="L3550" s="5" t="s">
        <v>118</v>
      </c>
      <c r="M3550" s="5" t="s">
        <v>209</v>
      </c>
      <c r="N3550" s="5" t="s">
        <v>133</v>
      </c>
      <c r="O3550" s="5" t="s">
        <v>89</v>
      </c>
      <c r="P3550" s="5" t="s">
        <v>93</v>
      </c>
      <c r="Q3550" s="5" t="s">
        <v>107</v>
      </c>
      <c r="R3550" s="5" t="s">
        <v>108</v>
      </c>
      <c r="S3550" s="5" t="s">
        <v>109</v>
      </c>
      <c r="T3550" s="5" t="s">
        <v>95</v>
      </c>
      <c r="U3550" s="5" t="s">
        <v>112</v>
      </c>
      <c r="V3550" s="5" t="s">
        <v>110</v>
      </c>
      <c r="W3550" s="5" t="s">
        <v>93</v>
      </c>
      <c r="X3550" s="5" t="s">
        <v>86</v>
      </c>
      <c r="Y3550" s="5" t="n">
        <v>0</v>
      </c>
      <c r="Z3550" s="5" t="n">
        <v>1</v>
      </c>
      <c r="AA3550" s="5" t="str">
        <f aca="false">IF(Y3550&gt;Z3550,"Win",IF(Y3550&lt;Z3550,"Loss","Draw"))</f>
        <v>Loss</v>
      </c>
      <c r="AB3550" s="5" t="s">
        <v>98</v>
      </c>
      <c r="AC3550" s="5" t="s">
        <v>99</v>
      </c>
      <c r="AD3550" s="5" t="s">
        <v>2741</v>
      </c>
      <c r="AE3550" s="5" t="s">
        <v>2740</v>
      </c>
      <c r="AF3550" s="5" t="str">
        <f aca="false">IF(AD3550&lt;AE3550,AD3550,AE3550)</f>
        <v>Barbarian Barrel, Dark Prince, Fireball, Goblin Cage, Lava Hound, Skeleton Dragons, Spirit Empress, Zap</v>
      </c>
      <c r="AG3550" s="5" t="str">
        <f aca="false">IF(AD3550&lt;AE3550,AE3550,AD3550)</f>
        <v>Fireball, Ice Spirit, Inferno Tower, Mighty Miner, Mother Witch, Royal Hogs, Skeletons, The Log</v>
      </c>
      <c r="AH3550" s="5" t="str">
        <f aca="false">IF(AD3550=AF3550,AA3550,IF(AA3550="Win","Loss",IF(AA3550="Loss","Win","Draw")))</f>
        <v>Win</v>
      </c>
      <c r="AI3550" s="5" t="s">
        <v>102</v>
      </c>
    </row>
    <row r="3551" customFormat="false" ht="15" hidden="false" customHeight="true" outlineLevel="0" collapsed="false">
      <c r="A3551" s="5" t="s">
        <v>7228</v>
      </c>
      <c r="B3551" s="5" t="n">
        <v>3</v>
      </c>
      <c r="C3551" s="5" t="s">
        <v>343</v>
      </c>
      <c r="D3551" s="5" t="s">
        <v>344</v>
      </c>
      <c r="E3551" s="5" t="s">
        <v>318</v>
      </c>
      <c r="F3551" s="5" t="s">
        <v>319</v>
      </c>
      <c r="G3551" s="5" t="s">
        <v>512</v>
      </c>
      <c r="H3551" s="5" t="s">
        <v>491</v>
      </c>
      <c r="I3551" s="5" t="s">
        <v>107</v>
      </c>
      <c r="J3551" s="5" t="s">
        <v>128</v>
      </c>
      <c r="K3551" s="5" t="s">
        <v>127</v>
      </c>
      <c r="L3551" s="5" t="s">
        <v>142</v>
      </c>
      <c r="M3551" s="5" t="s">
        <v>130</v>
      </c>
      <c r="N3551" s="5" t="s">
        <v>96</v>
      </c>
      <c r="O3551" s="5" t="s">
        <v>140</v>
      </c>
      <c r="P3551" s="5" t="s">
        <v>109</v>
      </c>
      <c r="Q3551" s="5" t="s">
        <v>284</v>
      </c>
      <c r="R3551" s="5" t="s">
        <v>241</v>
      </c>
      <c r="S3551" s="5" t="s">
        <v>185</v>
      </c>
      <c r="T3551" s="5" t="s">
        <v>187</v>
      </c>
      <c r="U3551" s="5" t="s">
        <v>115</v>
      </c>
      <c r="V3551" s="5" t="s">
        <v>785</v>
      </c>
      <c r="W3551" s="5" t="s">
        <v>158</v>
      </c>
      <c r="X3551" s="5" t="s">
        <v>173</v>
      </c>
      <c r="Y3551" s="5" t="n">
        <v>0</v>
      </c>
      <c r="Z3551" s="5" t="n">
        <v>1</v>
      </c>
      <c r="AA3551" s="5" t="str">
        <f aca="false">IF(Y3551&gt;Z3551,"Win",IF(Y3551&lt;Z3551,"Loss","Draw"))</f>
        <v>Loss</v>
      </c>
      <c r="AB3551" s="5" t="s">
        <v>98</v>
      </c>
      <c r="AC3551" s="5" t="s">
        <v>99</v>
      </c>
      <c r="AD3551" s="5" t="s">
        <v>2742</v>
      </c>
      <c r="AE3551" s="5" t="s">
        <v>2536</v>
      </c>
      <c r="AF3551" s="5" t="str">
        <f aca="false">IF(AD3551&lt;AE3551,AD3551,AE3551)</f>
        <v>Arrows, Battle Ram, Goblin Cage, Golden Knight, Ice Golem, Minions, Three Musketeers, Zap</v>
      </c>
      <c r="AG3551" s="5" t="str">
        <f aca="false">IF(AD3551&lt;AE3551,AE3551,AD3551)</f>
        <v>Bowler, Executioner, Freeze, Graveyard, Inferno Dragon, Knight, Tornado, Zappies</v>
      </c>
      <c r="AH3551" s="5" t="str">
        <f aca="false">IF(AD3551=AF3551,AA3551,IF(AA3551="Win","Loss",IF(AA3551="Loss","Win","Draw")))</f>
        <v>Loss</v>
      </c>
      <c r="AI3551" s="5" t="s">
        <v>102</v>
      </c>
    </row>
    <row r="3552" customFormat="false" ht="15" hidden="false" customHeight="true" outlineLevel="0" collapsed="false">
      <c r="A3552" s="5" t="s">
        <v>7229</v>
      </c>
      <c r="B3552" s="5" t="n">
        <v>1</v>
      </c>
      <c r="C3552" s="5" t="s">
        <v>343</v>
      </c>
      <c r="D3552" s="5" t="s">
        <v>344</v>
      </c>
      <c r="E3552" s="5" t="s">
        <v>2926</v>
      </c>
      <c r="F3552" s="5" t="s">
        <v>2927</v>
      </c>
      <c r="G3552" s="5" t="s">
        <v>149</v>
      </c>
      <c r="H3552" s="5" t="s">
        <v>352</v>
      </c>
      <c r="I3552" s="5" t="s">
        <v>129</v>
      </c>
      <c r="J3552" s="5" t="s">
        <v>202</v>
      </c>
      <c r="K3552" s="5" t="s">
        <v>153</v>
      </c>
      <c r="L3552" s="5" t="s">
        <v>165</v>
      </c>
      <c r="M3552" s="5" t="s">
        <v>126</v>
      </c>
      <c r="N3552" s="5" t="s">
        <v>150</v>
      </c>
      <c r="O3552" s="5" t="s">
        <v>95</v>
      </c>
      <c r="P3552" s="5" t="s">
        <v>85</v>
      </c>
      <c r="Q3552" s="5" t="s">
        <v>84</v>
      </c>
      <c r="R3552" s="5" t="s">
        <v>241</v>
      </c>
      <c r="S3552" s="5" t="s">
        <v>87</v>
      </c>
      <c r="T3552" s="5" t="s">
        <v>115</v>
      </c>
      <c r="U3552" s="5" t="s">
        <v>95</v>
      </c>
      <c r="V3552" s="5" t="s">
        <v>116</v>
      </c>
      <c r="W3552" s="5" t="s">
        <v>126</v>
      </c>
      <c r="X3552" s="5" t="s">
        <v>118</v>
      </c>
      <c r="Y3552" s="5" t="n">
        <v>0</v>
      </c>
      <c r="Z3552" s="5" t="n">
        <v>1</v>
      </c>
      <c r="AA3552" s="5" t="str">
        <f aca="false">IF(Y3552&gt;Z3552,"Win",IF(Y3552&lt;Z3552,"Loss","Draw"))</f>
        <v>Loss</v>
      </c>
      <c r="AB3552" s="5" t="s">
        <v>98</v>
      </c>
      <c r="AC3552" s="5" t="s">
        <v>99</v>
      </c>
      <c r="AD3552" s="5" t="s">
        <v>7230</v>
      </c>
      <c r="AE3552" s="5" t="s">
        <v>4778</v>
      </c>
      <c r="AF3552" s="5" t="str">
        <f aca="false">IF(AD3552&lt;AE3552,AD3552,AE3552)</f>
        <v>Archers, Barbarian Barrel, Graveyard, Ice Spirit, Knight, Poison, Skeletons, Tesla</v>
      </c>
      <c r="AG3552" s="5" t="str">
        <f aca="false">IF(AD3552&lt;AE3552,AE3552,AD3552)</f>
        <v>Barbarian Barrel, Cannon, Electro Spirit, Hog Rider, Lightning, Magic Archer, Mega Knight, Skeletons</v>
      </c>
      <c r="AH3552" s="5" t="str">
        <f aca="false">IF(AD3552=AF3552,AA3552,IF(AA3552="Win","Loss",IF(AA3552="Loss","Win","Draw")))</f>
        <v>Win</v>
      </c>
      <c r="AI3552" s="5" t="s">
        <v>102</v>
      </c>
    </row>
    <row r="3553" customFormat="false" ht="15" hidden="false" customHeight="true" outlineLevel="0" collapsed="false">
      <c r="A3553" s="5" t="s">
        <v>7229</v>
      </c>
      <c r="B3553" s="5" t="n">
        <v>2</v>
      </c>
      <c r="C3553" s="5" t="s">
        <v>343</v>
      </c>
      <c r="D3553" s="5" t="s">
        <v>344</v>
      </c>
      <c r="E3553" s="5" t="s">
        <v>2926</v>
      </c>
      <c r="F3553" s="5" t="s">
        <v>2927</v>
      </c>
      <c r="G3553" s="5" t="s">
        <v>7231</v>
      </c>
      <c r="H3553" s="5" t="s">
        <v>81</v>
      </c>
      <c r="I3553" s="5" t="s">
        <v>82</v>
      </c>
      <c r="J3553" s="5" t="s">
        <v>91</v>
      </c>
      <c r="K3553" s="5" t="s">
        <v>84</v>
      </c>
      <c r="L3553" s="5" t="s">
        <v>97</v>
      </c>
      <c r="M3553" s="5" t="s">
        <v>164</v>
      </c>
      <c r="N3553" s="5" t="s">
        <v>118</v>
      </c>
      <c r="O3553" s="5" t="s">
        <v>234</v>
      </c>
      <c r="P3553" s="5" t="s">
        <v>89</v>
      </c>
      <c r="Q3553" s="5" t="s">
        <v>201</v>
      </c>
      <c r="R3553" s="5" t="s">
        <v>202</v>
      </c>
      <c r="S3553" s="5" t="s">
        <v>233</v>
      </c>
      <c r="T3553" s="5" t="s">
        <v>111</v>
      </c>
      <c r="U3553" s="5" t="s">
        <v>157</v>
      </c>
      <c r="V3553" s="5" t="s">
        <v>89</v>
      </c>
      <c r="W3553" s="5" t="s">
        <v>234</v>
      </c>
      <c r="X3553" s="5" t="s">
        <v>88</v>
      </c>
      <c r="Y3553" s="5" t="n">
        <v>0</v>
      </c>
      <c r="Z3553" s="5" t="n">
        <v>1</v>
      </c>
      <c r="AA3553" s="5" t="str">
        <f aca="false">IF(Y3553&gt;Z3553,"Win",IF(Y3553&lt;Z3553,"Loss","Draw"))</f>
        <v>Loss</v>
      </c>
      <c r="AB3553" s="5" t="s">
        <v>98</v>
      </c>
      <c r="AC3553" s="5" t="s">
        <v>99</v>
      </c>
      <c r="AD3553" s="5" t="s">
        <v>7232</v>
      </c>
      <c r="AE3553" s="5" t="s">
        <v>1858</v>
      </c>
      <c r="AF3553" s="5" t="str">
        <f aca="false">IF(AD3553&lt;AE3553,AD3553,AE3553)</f>
        <v>Archers, Bomb Tower, Earthquake, Goblins, Ice Spirit, Ronin, Royal Hogs, The Log</v>
      </c>
      <c r="AG3553" s="5" t="str">
        <f aca="false">IF(AD3553&lt;AE3553,AE3553,AD3553)</f>
        <v>Bats, Berserker, Bomb Tower, Fire Spirit, Magic Archer, Miner, The Log, Wall Breakers</v>
      </c>
      <c r="AH3553" s="5" t="str">
        <f aca="false">IF(AD3553=AF3553,AA3553,IF(AA3553="Win","Loss",IF(AA3553="Loss","Win","Draw")))</f>
        <v>Loss</v>
      </c>
      <c r="AI3553" s="5" t="s">
        <v>102</v>
      </c>
    </row>
    <row r="3554" customFormat="false" ht="15" hidden="false" customHeight="true" outlineLevel="0" collapsed="false">
      <c r="A3554" s="5" t="s">
        <v>7233</v>
      </c>
      <c r="B3554" s="5" t="n">
        <v>1</v>
      </c>
      <c r="C3554" s="5" t="s">
        <v>343</v>
      </c>
      <c r="D3554" s="5" t="s">
        <v>344</v>
      </c>
      <c r="E3554" s="6" t="s">
        <v>104</v>
      </c>
      <c r="F3554" s="5" t="s">
        <v>105</v>
      </c>
      <c r="G3554" s="5" t="s">
        <v>7234</v>
      </c>
      <c r="H3554" s="5" t="s">
        <v>485</v>
      </c>
      <c r="I3554" s="5" t="s">
        <v>177</v>
      </c>
      <c r="J3554" s="5" t="s">
        <v>83</v>
      </c>
      <c r="K3554" s="5" t="s">
        <v>257</v>
      </c>
      <c r="L3554" s="5" t="s">
        <v>126</v>
      </c>
      <c r="M3554" s="5" t="s">
        <v>215</v>
      </c>
      <c r="N3554" s="5" t="s">
        <v>95</v>
      </c>
      <c r="O3554" s="5" t="s">
        <v>85</v>
      </c>
      <c r="P3554" s="5" t="s">
        <v>150</v>
      </c>
      <c r="Q3554" s="5" t="s">
        <v>233</v>
      </c>
      <c r="R3554" s="5" t="s">
        <v>202</v>
      </c>
      <c r="S3554" s="5" t="s">
        <v>201</v>
      </c>
      <c r="T3554" s="5" t="s">
        <v>88</v>
      </c>
      <c r="U3554" s="5" t="s">
        <v>111</v>
      </c>
      <c r="V3554" s="5" t="s">
        <v>234</v>
      </c>
      <c r="W3554" s="5" t="s">
        <v>157</v>
      </c>
      <c r="X3554" s="5" t="s">
        <v>204</v>
      </c>
      <c r="Y3554" s="5" t="n">
        <v>1</v>
      </c>
      <c r="Z3554" s="5" t="n">
        <v>0</v>
      </c>
      <c r="AA3554" s="5" t="str">
        <f aca="false">IF(Y3554&gt;Z3554,"Win",IF(Y3554&lt;Z3554,"Loss","Draw"))</f>
        <v>Win</v>
      </c>
      <c r="AB3554" s="5" t="s">
        <v>98</v>
      </c>
      <c r="AC3554" s="5" t="s">
        <v>99</v>
      </c>
      <c r="AD3554" s="5" t="s">
        <v>5826</v>
      </c>
      <c r="AE3554" s="5" t="s">
        <v>380</v>
      </c>
      <c r="AF3554" s="5" t="str">
        <f aca="false">IF(AD3554&lt;AE3554,AD3554,AE3554)</f>
        <v>Barbarian Barrel, Electro Spirit, Fisherman, Hunter, Lightning, Monk, Royal Giant, Skeletons</v>
      </c>
      <c r="AG3554" s="5" t="str">
        <f aca="false">IF(AD3554&lt;AE3554,AE3554,AD3554)</f>
        <v>Bats, Berserker, Bomb Tower, Fire Spirit, Magic Archer, Miner, Royal Delivery, Wall Breakers</v>
      </c>
      <c r="AH3554" s="5" t="str">
        <f aca="false">IF(AD3554=AF3554,AA3554,IF(AA3554="Win","Loss",IF(AA3554="Loss","Win","Draw")))</f>
        <v>Win</v>
      </c>
      <c r="AI3554" s="5" t="s">
        <v>102</v>
      </c>
    </row>
    <row r="3555" customFormat="false" ht="15" hidden="false" customHeight="true" outlineLevel="0" collapsed="false">
      <c r="A3555" s="5" t="s">
        <v>7233</v>
      </c>
      <c r="B3555" s="5" t="n">
        <v>2</v>
      </c>
      <c r="C3555" s="5" t="s">
        <v>343</v>
      </c>
      <c r="D3555" s="5" t="s">
        <v>344</v>
      </c>
      <c r="E3555" s="6" t="s">
        <v>104</v>
      </c>
      <c r="F3555" s="5" t="s">
        <v>105</v>
      </c>
      <c r="G3555" s="5" t="s">
        <v>7235</v>
      </c>
      <c r="H3555" s="5" t="s">
        <v>352</v>
      </c>
      <c r="I3555" s="5" t="s">
        <v>90</v>
      </c>
      <c r="J3555" s="5" t="s">
        <v>158</v>
      </c>
      <c r="K3555" s="5" t="s">
        <v>92</v>
      </c>
      <c r="L3555" s="5" t="s">
        <v>159</v>
      </c>
      <c r="M3555" s="5" t="s">
        <v>93</v>
      </c>
      <c r="N3555" s="5" t="s">
        <v>96</v>
      </c>
      <c r="O3555" s="5" t="s">
        <v>94</v>
      </c>
      <c r="P3555" s="5" t="s">
        <v>88</v>
      </c>
      <c r="Q3555" s="5" t="s">
        <v>127</v>
      </c>
      <c r="R3555" s="5" t="s">
        <v>128</v>
      </c>
      <c r="S3555" s="5" t="s">
        <v>129</v>
      </c>
      <c r="T3555" s="5" t="s">
        <v>130</v>
      </c>
      <c r="U3555" s="5" t="s">
        <v>131</v>
      </c>
      <c r="V3555" s="5" t="s">
        <v>132</v>
      </c>
      <c r="W3555" s="5" t="s">
        <v>133</v>
      </c>
      <c r="X3555" s="5" t="s">
        <v>86</v>
      </c>
      <c r="Y3555" s="5" t="n">
        <v>1</v>
      </c>
      <c r="Z3555" s="5" t="n">
        <v>2</v>
      </c>
      <c r="AA3555" s="5" t="str">
        <f aca="false">IF(Y3555&gt;Z3555,"Win",IF(Y3555&lt;Z3555,"Loss","Draw"))</f>
        <v>Loss</v>
      </c>
      <c r="AB3555" s="5" t="s">
        <v>98</v>
      </c>
      <c r="AC3555" s="5" t="s">
        <v>99</v>
      </c>
      <c r="AD3555" s="5" t="s">
        <v>6163</v>
      </c>
      <c r="AE3555" s="5" t="s">
        <v>135</v>
      </c>
      <c r="AF3555" s="5" t="str">
        <f aca="false">IF(AD3555&lt;AE3555,AD3555,AE3555)</f>
        <v>Arrows, Bandit, Battle Ram, Electro Wizard, Golden Knight, Mega Knight, Mother Witch, Skeleton Dragons</v>
      </c>
      <c r="AG3555" s="5" t="str">
        <f aca="false">IF(AD3555&lt;AE3555,AE3555,AD3555)</f>
        <v>Berserker, Bowler, Dart Goblin, Fireball, Minions, Mortar, Rascals, Skeleton Barrel</v>
      </c>
      <c r="AH3555" s="5" t="str">
        <f aca="false">IF(AD3555=AF3555,AA3555,IF(AA3555="Win","Loss",IF(AA3555="Loss","Win","Draw")))</f>
        <v>Win</v>
      </c>
      <c r="AI3555" s="5" t="s">
        <v>102</v>
      </c>
    </row>
    <row r="3556" customFormat="false" ht="15" hidden="false" customHeight="true" outlineLevel="0" collapsed="false">
      <c r="A3556" s="5" t="s">
        <v>7233</v>
      </c>
      <c r="B3556" s="5" t="n">
        <v>3</v>
      </c>
      <c r="C3556" s="5" t="s">
        <v>343</v>
      </c>
      <c r="D3556" s="5" t="s">
        <v>344</v>
      </c>
      <c r="E3556" s="6" t="s">
        <v>104</v>
      </c>
      <c r="F3556" s="5" t="s">
        <v>105</v>
      </c>
      <c r="G3556" s="5" t="s">
        <v>7236</v>
      </c>
      <c r="H3556" s="5" t="s">
        <v>352</v>
      </c>
      <c r="I3556" s="5" t="s">
        <v>185</v>
      </c>
      <c r="J3556" s="5" t="s">
        <v>241</v>
      </c>
      <c r="K3556" s="5" t="s">
        <v>201</v>
      </c>
      <c r="L3556" s="5" t="s">
        <v>234</v>
      </c>
      <c r="M3556" s="5" t="s">
        <v>91</v>
      </c>
      <c r="N3556" s="5" t="s">
        <v>111</v>
      </c>
      <c r="O3556" s="5" t="s">
        <v>116</v>
      </c>
      <c r="P3556" s="5" t="s">
        <v>89</v>
      </c>
      <c r="Q3556" s="5" t="s">
        <v>82</v>
      </c>
      <c r="R3556" s="5" t="s">
        <v>108</v>
      </c>
      <c r="S3556" s="5" t="s">
        <v>141</v>
      </c>
      <c r="T3556" s="5" t="s">
        <v>142</v>
      </c>
      <c r="U3556" s="5" t="s">
        <v>95</v>
      </c>
      <c r="V3556" s="5" t="s">
        <v>140</v>
      </c>
      <c r="W3556" s="5" t="s">
        <v>93</v>
      </c>
      <c r="X3556" s="5" t="s">
        <v>143</v>
      </c>
      <c r="Y3556" s="5" t="n">
        <v>1</v>
      </c>
      <c r="Z3556" s="5" t="n">
        <v>0</v>
      </c>
      <c r="AA3556" s="5" t="str">
        <f aca="false">IF(Y3556&gt;Z3556,"Win",IF(Y3556&lt;Z3556,"Loss","Draw"))</f>
        <v>Win</v>
      </c>
      <c r="AB3556" s="5" t="s">
        <v>98</v>
      </c>
      <c r="AC3556" s="5" t="s">
        <v>99</v>
      </c>
      <c r="AD3556" s="5" t="s">
        <v>7237</v>
      </c>
      <c r="AE3556" s="5" t="s">
        <v>7238</v>
      </c>
      <c r="AF3556" s="5" t="str">
        <f aca="false">IF(AD3556&lt;AE3556,AD3556,AE3556)</f>
        <v>Barbarian Barrel, Dark Prince, Fireball, Heal Spirit, Ice Golem, Lumberjack, Royal Hogs, Three Musketeers</v>
      </c>
      <c r="AG3556" s="5" t="str">
        <f aca="false">IF(AD3556&lt;AE3556,AE3556,AD3556)</f>
        <v>Bomb Tower, Executioner, Goblins, Knight, Miner, Poison, The Log, Wall Breakers</v>
      </c>
      <c r="AH3556" s="5" t="str">
        <f aca="false">IF(AD3556=AF3556,AA3556,IF(AA3556="Win","Loss",IF(AA3556="Loss","Win","Draw")))</f>
        <v>Loss</v>
      </c>
      <c r="AI3556" s="5" t="s">
        <v>102</v>
      </c>
    </row>
    <row r="3557" customFormat="false" ht="15" hidden="false" customHeight="true" outlineLevel="0" collapsed="false">
      <c r="A3557" s="5" t="s">
        <v>7239</v>
      </c>
      <c r="B3557" s="5" t="n">
        <v>1</v>
      </c>
      <c r="C3557" s="5" t="s">
        <v>343</v>
      </c>
      <c r="D3557" s="5" t="s">
        <v>344</v>
      </c>
      <c r="E3557" s="5" t="s">
        <v>198</v>
      </c>
      <c r="F3557" s="5" t="s">
        <v>199</v>
      </c>
      <c r="G3557" s="5" t="s">
        <v>5976</v>
      </c>
      <c r="H3557" s="5" t="s">
        <v>163</v>
      </c>
      <c r="I3557" s="5" t="s">
        <v>113</v>
      </c>
      <c r="J3557" s="5" t="s">
        <v>108</v>
      </c>
      <c r="K3557" s="5" t="s">
        <v>114</v>
      </c>
      <c r="L3557" s="5" t="s">
        <v>137</v>
      </c>
      <c r="M3557" s="5" t="s">
        <v>116</v>
      </c>
      <c r="N3557" s="5" t="s">
        <v>91</v>
      </c>
      <c r="O3557" s="5" t="s">
        <v>119</v>
      </c>
      <c r="P3557" s="5" t="s">
        <v>157</v>
      </c>
      <c r="Q3557" s="5" t="s">
        <v>127</v>
      </c>
      <c r="R3557" s="5" t="s">
        <v>128</v>
      </c>
      <c r="S3557" s="5" t="s">
        <v>129</v>
      </c>
      <c r="T3557" s="5" t="s">
        <v>133</v>
      </c>
      <c r="U3557" s="5" t="s">
        <v>86</v>
      </c>
      <c r="V3557" s="5" t="s">
        <v>131</v>
      </c>
      <c r="W3557" s="5" t="s">
        <v>173</v>
      </c>
      <c r="X3557" s="5" t="s">
        <v>130</v>
      </c>
      <c r="Y3557" s="5" t="n">
        <v>0</v>
      </c>
      <c r="Z3557" s="5" t="n">
        <v>1</v>
      </c>
      <c r="AA3557" s="5" t="str">
        <f aca="false">IF(Y3557&gt;Z3557,"Win",IF(Y3557&lt;Z3557,"Loss","Draw"))</f>
        <v>Loss</v>
      </c>
      <c r="AB3557" s="5" t="s">
        <v>98</v>
      </c>
      <c r="AC3557" s="5" t="s">
        <v>99</v>
      </c>
      <c r="AD3557" s="5" t="s">
        <v>315</v>
      </c>
      <c r="AE3557" s="5" t="s">
        <v>796</v>
      </c>
      <c r="AF3557" s="5" t="str">
        <f aca="false">IF(AD3557&lt;AE3557,AD3557,AE3557)</f>
        <v>Arrows, Bandit, Battle Ram, Golden Knight, Mega Knight, Mother Witch, Skeleton Dragons, Zappies</v>
      </c>
      <c r="AG3557" s="5" t="str">
        <f aca="false">IF(AD3557&lt;AE3557,AE3557,AD3557)</f>
        <v>Dark Prince, Fire Spirit, Furnace, Giant Snowball, Goblin Drill, Goblin Hut, Goblins, Poison</v>
      </c>
      <c r="AH3557" s="5" t="str">
        <f aca="false">IF(AD3557=AF3557,AA3557,IF(AA3557="Win","Loss",IF(AA3557="Loss","Win","Draw")))</f>
        <v>Win</v>
      </c>
      <c r="AI3557" s="5" t="s">
        <v>297</v>
      </c>
    </row>
    <row r="3558" customFormat="false" ht="15" hidden="false" customHeight="true" outlineLevel="0" collapsed="false">
      <c r="A3558" s="5" t="s">
        <v>7239</v>
      </c>
      <c r="B3558" s="5" t="n">
        <v>2</v>
      </c>
      <c r="C3558" s="5" t="s">
        <v>343</v>
      </c>
      <c r="D3558" s="5" t="s">
        <v>344</v>
      </c>
      <c r="E3558" s="5" t="s">
        <v>198</v>
      </c>
      <c r="F3558" s="5" t="s">
        <v>199</v>
      </c>
      <c r="G3558" s="5" t="s">
        <v>5977</v>
      </c>
      <c r="H3558" s="5" t="s">
        <v>352</v>
      </c>
      <c r="I3558" s="5" t="s">
        <v>141</v>
      </c>
      <c r="J3558" s="5" t="s">
        <v>95</v>
      </c>
      <c r="K3558" s="5" t="s">
        <v>107</v>
      </c>
      <c r="L3558" s="5" t="s">
        <v>177</v>
      </c>
      <c r="M3558" s="5" t="s">
        <v>178</v>
      </c>
      <c r="N3558" s="5" t="s">
        <v>93</v>
      </c>
      <c r="O3558" s="5" t="s">
        <v>86</v>
      </c>
      <c r="P3558" s="5" t="s">
        <v>150</v>
      </c>
      <c r="Q3558" s="5" t="s">
        <v>201</v>
      </c>
      <c r="R3558" s="5" t="s">
        <v>202</v>
      </c>
      <c r="S3558" s="5" t="s">
        <v>233</v>
      </c>
      <c r="T3558" s="5" t="s">
        <v>111</v>
      </c>
      <c r="U3558" s="5" t="s">
        <v>97</v>
      </c>
      <c r="V3558" s="5" t="s">
        <v>157</v>
      </c>
      <c r="W3558" s="5" t="s">
        <v>204</v>
      </c>
      <c r="X3558" s="5" t="s">
        <v>234</v>
      </c>
      <c r="Y3558" s="5" t="n">
        <v>1</v>
      </c>
      <c r="Z3558" s="5" t="n">
        <v>0</v>
      </c>
      <c r="AA3558" s="5" t="str">
        <f aca="false">IF(Y3558&gt;Z3558,"Win",IF(Y3558&lt;Z3558,"Loss","Draw"))</f>
        <v>Win</v>
      </c>
      <c r="AB3558" s="5" t="s">
        <v>98</v>
      </c>
      <c r="AC3558" s="5" t="s">
        <v>99</v>
      </c>
      <c r="AD3558" s="5" t="s">
        <v>589</v>
      </c>
      <c r="AE3558" s="5" t="s">
        <v>859</v>
      </c>
      <c r="AF3558" s="5" t="str">
        <f aca="false">IF(AD3558&lt;AE3558,AD3558,AE3558)</f>
        <v>Barbarian Barrel, Electro Spirit, Fireball, Goblin Cage, Lumberjack, Phoenix, Royal Giant, Skeleton Dragons</v>
      </c>
      <c r="AG3558" s="5" t="str">
        <f aca="false">IF(AD3558&lt;AE3558,AE3558,AD3558)</f>
        <v>Bats, Bomb Tower, Fire Spirit, Magic Archer, Miner, Ronin, Royal Delivery, Wall Breakers</v>
      </c>
      <c r="AH3558" s="5" t="str">
        <f aca="false">IF(AD3558=AF3558,AA3558,IF(AA3558="Win","Loss",IF(AA3558="Loss","Win","Draw")))</f>
        <v>Win</v>
      </c>
      <c r="AI3558" s="5" t="s">
        <v>297</v>
      </c>
    </row>
    <row r="3559" customFormat="false" ht="15" hidden="false" customHeight="true" outlineLevel="0" collapsed="false">
      <c r="A3559" s="5" t="s">
        <v>7239</v>
      </c>
      <c r="B3559" s="5" t="n">
        <v>3</v>
      </c>
      <c r="C3559" s="5" t="s">
        <v>343</v>
      </c>
      <c r="D3559" s="5" t="s">
        <v>344</v>
      </c>
      <c r="E3559" s="5" t="s">
        <v>198</v>
      </c>
      <c r="F3559" s="5" t="s">
        <v>199</v>
      </c>
      <c r="G3559" s="5" t="s">
        <v>5978</v>
      </c>
      <c r="H3559" s="5" t="s">
        <v>163</v>
      </c>
      <c r="I3559" s="5" t="s">
        <v>201</v>
      </c>
      <c r="J3559" s="5" t="s">
        <v>202</v>
      </c>
      <c r="K3559" s="5" t="s">
        <v>233</v>
      </c>
      <c r="L3559" s="5" t="s">
        <v>111</v>
      </c>
      <c r="M3559" s="5" t="s">
        <v>118</v>
      </c>
      <c r="N3559" s="5" t="s">
        <v>126</v>
      </c>
      <c r="O3559" s="5" t="s">
        <v>89</v>
      </c>
      <c r="P3559" s="5" t="s">
        <v>234</v>
      </c>
      <c r="Q3559" s="5" t="s">
        <v>203</v>
      </c>
      <c r="R3559" s="5" t="s">
        <v>337</v>
      </c>
      <c r="S3559" s="5" t="s">
        <v>159</v>
      </c>
      <c r="T3559" s="5" t="s">
        <v>88</v>
      </c>
      <c r="U3559" s="5" t="s">
        <v>118</v>
      </c>
      <c r="V3559" s="5" t="s">
        <v>150</v>
      </c>
      <c r="W3559" s="5" t="s">
        <v>89</v>
      </c>
      <c r="X3559" s="5" t="s">
        <v>87</v>
      </c>
      <c r="Y3559" s="5" t="n">
        <v>0</v>
      </c>
      <c r="Z3559" s="5" t="n">
        <v>1</v>
      </c>
      <c r="AA3559" s="5" t="str">
        <f aca="false">IF(Y3559&gt;Z3559,"Win",IF(Y3559&lt;Z3559,"Loss","Draw"))</f>
        <v>Loss</v>
      </c>
      <c r="AB3559" s="5" t="s">
        <v>98</v>
      </c>
      <c r="AC3559" s="5" t="s">
        <v>99</v>
      </c>
      <c r="AD3559" s="5" t="s">
        <v>5980</v>
      </c>
      <c r="AE3559" s="5" t="s">
        <v>5979</v>
      </c>
      <c r="AF3559" s="5" t="str">
        <f aca="false">IF(AD3559&lt;AE3559,AD3559,AE3559)</f>
        <v>Bats, Bomb Tower, Ice Spirit, Magic Archer, Miner, Skeletons, The Log, Wall Breakers</v>
      </c>
      <c r="AG3559" s="5" t="str">
        <f aca="false">IF(AD3559&lt;AE3559,AE3559,AD3559)</f>
        <v>Berserker, Boss Bandit, Dart Goblin, Electro Spirit, Goblin Barrel, Ice Spirit, Tesla, The Log</v>
      </c>
      <c r="AH3559" s="5" t="str">
        <f aca="false">IF(AD3559=AF3559,AA3559,IF(AA3559="Win","Loss",IF(AA3559="Loss","Win","Draw")))</f>
        <v>Loss</v>
      </c>
      <c r="AI3559" s="5" t="s">
        <v>297</v>
      </c>
    </row>
    <row r="3560" customFormat="false" ht="15" hidden="false" customHeight="true" outlineLevel="0" collapsed="false">
      <c r="A3560" s="7" t="s">
        <v>7240</v>
      </c>
      <c r="B3560" s="7" t="n">
        <v>1</v>
      </c>
      <c r="C3560" s="7" t="s">
        <v>343</v>
      </c>
      <c r="D3560" s="7" t="s">
        <v>344</v>
      </c>
      <c r="E3560" s="7" t="s">
        <v>198</v>
      </c>
      <c r="F3560" s="7" t="s">
        <v>199</v>
      </c>
      <c r="G3560" s="7" t="s">
        <v>5982</v>
      </c>
      <c r="H3560" s="7" t="s">
        <v>163</v>
      </c>
      <c r="I3560" s="7" t="s">
        <v>219</v>
      </c>
      <c r="J3560" s="7" t="s">
        <v>186</v>
      </c>
      <c r="K3560" s="7" t="s">
        <v>83</v>
      </c>
      <c r="L3560" s="7" t="s">
        <v>111</v>
      </c>
      <c r="M3560" s="7" t="s">
        <v>193</v>
      </c>
      <c r="N3560" s="7" t="s">
        <v>130</v>
      </c>
      <c r="O3560" s="7" t="s">
        <v>114</v>
      </c>
      <c r="P3560" s="7" t="s">
        <v>234</v>
      </c>
      <c r="Q3560" s="7" t="s">
        <v>84</v>
      </c>
      <c r="R3560" s="7" t="s">
        <v>91</v>
      </c>
      <c r="S3560" s="7" t="s">
        <v>114</v>
      </c>
      <c r="T3560" s="7" t="s">
        <v>115</v>
      </c>
      <c r="U3560" s="7" t="s">
        <v>97</v>
      </c>
      <c r="V3560" s="7" t="s">
        <v>116</v>
      </c>
      <c r="W3560" s="7" t="s">
        <v>119</v>
      </c>
      <c r="X3560" s="7" t="s">
        <v>118</v>
      </c>
      <c r="Y3560" s="7" t="n">
        <v>0</v>
      </c>
      <c r="Z3560" s="7" t="n">
        <v>1</v>
      </c>
      <c r="AA3560" s="7" t="str">
        <f aca="false">IF(Y3560&gt;Z3560,"Win",IF(Y3560&lt;Z3560,"Loss","Draw"))</f>
        <v>Loss</v>
      </c>
      <c r="AB3560" s="7" t="s">
        <v>99</v>
      </c>
      <c r="AC3560" s="7" t="s">
        <v>99</v>
      </c>
      <c r="AD3560" s="7" t="s">
        <v>883</v>
      </c>
      <c r="AE3560" s="7" t="s">
        <v>3527</v>
      </c>
      <c r="AF3560" s="7" t="str">
        <f aca="false">IF(AD3560&lt;AE3560,AD3560,AE3560)</f>
        <v>Archers, Giant Snowball, Goblin Hut, Goblins, Graveyard, Ice Spirit, Poison, Ronin</v>
      </c>
      <c r="AG3560" s="7" t="str">
        <f aca="false">IF(AD3560&lt;AE3560,AE3560,AD3560)</f>
        <v>Arrows, Balloon, Bomb Tower, Giant Snowball, Guards, Miner, Monk, Wizard</v>
      </c>
      <c r="AH3560" s="7" t="str">
        <f aca="false">IF(AD3560=AF3560,AA3560,IF(AA3560="Win","Loss",IF(AA3560="Loss","Win","Draw")))</f>
        <v>Win</v>
      </c>
      <c r="AI3560" s="7" t="s">
        <v>297</v>
      </c>
    </row>
    <row r="3561" customFormat="false" ht="15" hidden="false" customHeight="true" outlineLevel="0" collapsed="false">
      <c r="A3561" s="7" t="s">
        <v>7240</v>
      </c>
      <c r="B3561" s="7" t="n">
        <v>2</v>
      </c>
      <c r="C3561" s="7" t="s">
        <v>343</v>
      </c>
      <c r="D3561" s="7" t="s">
        <v>344</v>
      </c>
      <c r="E3561" s="7" t="s">
        <v>198</v>
      </c>
      <c r="F3561" s="7" t="s">
        <v>199</v>
      </c>
      <c r="G3561" s="7" t="s">
        <v>5983</v>
      </c>
      <c r="H3561" s="7" t="s">
        <v>163</v>
      </c>
      <c r="I3561" s="7" t="s">
        <v>82</v>
      </c>
      <c r="J3561" s="7" t="s">
        <v>194</v>
      </c>
      <c r="K3561" s="7" t="s">
        <v>153</v>
      </c>
      <c r="L3561" s="7" t="s">
        <v>88</v>
      </c>
      <c r="M3561" s="7" t="s">
        <v>204</v>
      </c>
      <c r="N3561" s="7" t="s">
        <v>89</v>
      </c>
      <c r="O3561" s="7" t="s">
        <v>164</v>
      </c>
      <c r="P3561" s="7" t="s">
        <v>118</v>
      </c>
      <c r="Q3561" s="7" t="s">
        <v>141</v>
      </c>
      <c r="R3561" s="7" t="s">
        <v>95</v>
      </c>
      <c r="S3561" s="7" t="s">
        <v>107</v>
      </c>
      <c r="T3561" s="7" t="s">
        <v>177</v>
      </c>
      <c r="U3561" s="7" t="s">
        <v>178</v>
      </c>
      <c r="V3561" s="7" t="s">
        <v>93</v>
      </c>
      <c r="W3561" s="7" t="s">
        <v>150</v>
      </c>
      <c r="X3561" s="7" t="s">
        <v>143</v>
      </c>
      <c r="Y3561" s="7" t="n">
        <v>1</v>
      </c>
      <c r="Z3561" s="7" t="n">
        <v>0</v>
      </c>
      <c r="AA3561" s="7" t="str">
        <f aca="false">IF(Y3561&gt;Z3561,"Win",IF(Y3561&lt;Z3561,"Loss","Draw"))</f>
        <v>Win</v>
      </c>
      <c r="AB3561" s="7" t="s">
        <v>99</v>
      </c>
      <c r="AC3561" s="7" t="s">
        <v>99</v>
      </c>
      <c r="AD3561" s="7" t="s">
        <v>1040</v>
      </c>
      <c r="AE3561" s="7" t="s">
        <v>180</v>
      </c>
      <c r="AF3561" s="7" t="str">
        <f aca="false">IF(AD3561&lt;AE3561,AD3561,AE3561)</f>
        <v>Archer Queen, Berserker, Cannon, Earthquake, Ice Spirit, Royal Delivery, Royal Hogs, The Log</v>
      </c>
      <c r="AG3561" s="7" t="str">
        <f aca="false">IF(AD3561&lt;AE3561,AE3561,AD3561)</f>
        <v>Barbarian Barrel, Electro Spirit, Fireball, Goblin Cage, Heal Spirit, Lumberjack, Phoenix, Royal Giant</v>
      </c>
      <c r="AH3561" s="7" t="str">
        <f aca="false">IF(AD3561=AF3561,AA3561,IF(AA3561="Win","Loss",IF(AA3561="Loss","Win","Draw")))</f>
        <v>Win</v>
      </c>
      <c r="AI3561" s="7" t="s">
        <v>297</v>
      </c>
    </row>
    <row r="3562" customFormat="false" ht="15" hidden="false" customHeight="true" outlineLevel="0" collapsed="false">
      <c r="A3562" s="7" t="s">
        <v>7240</v>
      </c>
      <c r="B3562" s="7" t="n">
        <v>3</v>
      </c>
      <c r="C3562" s="7" t="s">
        <v>343</v>
      </c>
      <c r="D3562" s="7" t="s">
        <v>344</v>
      </c>
      <c r="E3562" s="7" t="s">
        <v>198</v>
      </c>
      <c r="F3562" s="7" t="s">
        <v>199</v>
      </c>
      <c r="G3562" s="7" t="s">
        <v>5984</v>
      </c>
      <c r="H3562" s="7" t="s">
        <v>163</v>
      </c>
      <c r="I3562" s="7" t="s">
        <v>177</v>
      </c>
      <c r="J3562" s="7" t="s">
        <v>95</v>
      </c>
      <c r="K3562" s="7" t="s">
        <v>257</v>
      </c>
      <c r="L3562" s="7" t="s">
        <v>97</v>
      </c>
      <c r="M3562" s="7" t="s">
        <v>93</v>
      </c>
      <c r="N3562" s="7" t="s">
        <v>150</v>
      </c>
      <c r="O3562" s="7" t="s">
        <v>215</v>
      </c>
      <c r="P3562" s="7" t="s">
        <v>126</v>
      </c>
      <c r="Q3562" s="7" t="s">
        <v>82</v>
      </c>
      <c r="R3562" s="7" t="s">
        <v>151</v>
      </c>
      <c r="S3562" s="7" t="s">
        <v>152</v>
      </c>
      <c r="T3562" s="7" t="s">
        <v>85</v>
      </c>
      <c r="U3562" s="7" t="s">
        <v>157</v>
      </c>
      <c r="V3562" s="7" t="s">
        <v>126</v>
      </c>
      <c r="W3562" s="7" t="s">
        <v>89</v>
      </c>
      <c r="X3562" s="7" t="s">
        <v>153</v>
      </c>
      <c r="Y3562" s="7" t="n">
        <v>0</v>
      </c>
      <c r="Z3562" s="7" t="n">
        <v>1</v>
      </c>
      <c r="AA3562" s="7" t="str">
        <f aca="false">IF(Y3562&gt;Z3562,"Win",IF(Y3562&lt;Z3562,"Loss","Draw"))</f>
        <v>Loss</v>
      </c>
      <c r="AB3562" s="7" t="s">
        <v>99</v>
      </c>
      <c r="AC3562" s="7" t="s">
        <v>99</v>
      </c>
      <c r="AD3562" s="7" t="s">
        <v>399</v>
      </c>
      <c r="AE3562" s="7" t="s">
        <v>2089</v>
      </c>
      <c r="AF3562" s="7" t="str">
        <f aca="false">IF(AD3562&lt;AE3562,AD3562,AE3562)</f>
        <v>Baby Dragon, Cannon, Fire Spirit, Lightning, Mighty Miner, Royal Hogs, Skeletons, The Log</v>
      </c>
      <c r="AG3562" s="7" t="str">
        <f aca="false">IF(AD3562&lt;AE3562,AE3562,AD3562)</f>
        <v>Barbarian Barrel, Electro Spirit, Fireball, Fisherman, Hunter, Ronin, Royal Giant, Skeletons</v>
      </c>
      <c r="AH3562" s="7" t="str">
        <f aca="false">IF(AD3562=AF3562,AA3562,IF(AA3562="Win","Loss",IF(AA3562="Loss","Win","Draw")))</f>
        <v>Win</v>
      </c>
      <c r="AI3562" s="7" t="s">
        <v>297</v>
      </c>
    </row>
    <row r="3563" customFormat="false" ht="15" hidden="false" customHeight="true" outlineLevel="0" collapsed="false">
      <c r="A3563" s="5" t="s">
        <v>7241</v>
      </c>
      <c r="B3563" s="5" t="n">
        <v>1</v>
      </c>
      <c r="C3563" s="5" t="s">
        <v>343</v>
      </c>
      <c r="D3563" s="5" t="s">
        <v>344</v>
      </c>
      <c r="E3563" s="5" t="s">
        <v>331</v>
      </c>
      <c r="F3563" s="5" t="s">
        <v>332</v>
      </c>
      <c r="G3563" s="5" t="s">
        <v>3278</v>
      </c>
      <c r="H3563" s="5" t="s">
        <v>352</v>
      </c>
      <c r="I3563" s="5" t="s">
        <v>84</v>
      </c>
      <c r="J3563" s="5" t="s">
        <v>151</v>
      </c>
      <c r="K3563" s="5" t="s">
        <v>114</v>
      </c>
      <c r="L3563" s="5" t="s">
        <v>138</v>
      </c>
      <c r="M3563" s="5" t="s">
        <v>116</v>
      </c>
      <c r="N3563" s="5" t="s">
        <v>137</v>
      </c>
      <c r="O3563" s="5" t="s">
        <v>119</v>
      </c>
      <c r="P3563" s="5" t="s">
        <v>126</v>
      </c>
      <c r="Q3563" s="5" t="s">
        <v>152</v>
      </c>
      <c r="R3563" s="5" t="s">
        <v>151</v>
      </c>
      <c r="S3563" s="5" t="s">
        <v>82</v>
      </c>
      <c r="T3563" s="5" t="s">
        <v>150</v>
      </c>
      <c r="U3563" s="5" t="s">
        <v>126</v>
      </c>
      <c r="V3563" s="5" t="s">
        <v>153</v>
      </c>
      <c r="W3563" s="5" t="s">
        <v>89</v>
      </c>
      <c r="X3563" s="5" t="s">
        <v>85</v>
      </c>
      <c r="Y3563" s="5" t="n">
        <v>0</v>
      </c>
      <c r="Z3563" s="5" t="n">
        <v>1</v>
      </c>
      <c r="AA3563" s="5" t="str">
        <f aca="false">IF(Y3563&gt;Z3563,"Win",IF(Y3563&lt;Z3563,"Loss","Draw"))</f>
        <v>Loss</v>
      </c>
      <c r="AB3563" s="5" t="s">
        <v>98</v>
      </c>
      <c r="AC3563" s="5" t="s">
        <v>99</v>
      </c>
      <c r="AD3563" s="5" t="s">
        <v>3279</v>
      </c>
      <c r="AE3563" s="5" t="s">
        <v>155</v>
      </c>
      <c r="AF3563" s="5" t="str">
        <f aca="false">IF(AD3563&lt;AE3563,AD3563,AE3563)</f>
        <v>Archers, Giant Snowball, Goblin Demolisher, Goblin Drill, Goblin Hut, Mighty Miner, Poison, Skeletons</v>
      </c>
      <c r="AG3563" s="5" t="str">
        <f aca="false">IF(AD3563&lt;AE3563,AE3563,AD3563)</f>
        <v>Baby Dragon, Cannon, Electro Spirit, Lightning, Mighty Miner, Royal Hogs, Skeletons, The Log</v>
      </c>
      <c r="AH3563" s="5" t="str">
        <f aca="false">IF(AD3563=AF3563,AA3563,IF(AA3563="Win","Loss",IF(AA3563="Loss","Win","Draw")))</f>
        <v>Loss</v>
      </c>
      <c r="AI3563" s="5" t="s">
        <v>102</v>
      </c>
    </row>
    <row r="3564" customFormat="false" ht="15" hidden="false" customHeight="true" outlineLevel="0" collapsed="false">
      <c r="A3564" s="5" t="s">
        <v>7241</v>
      </c>
      <c r="B3564" s="5" t="n">
        <v>2</v>
      </c>
      <c r="C3564" s="5" t="s">
        <v>343</v>
      </c>
      <c r="D3564" s="5" t="s">
        <v>344</v>
      </c>
      <c r="E3564" s="5" t="s">
        <v>331</v>
      </c>
      <c r="F3564" s="5" t="s">
        <v>332</v>
      </c>
      <c r="G3564" s="5" t="s">
        <v>2633</v>
      </c>
      <c r="H3564" s="5" t="s">
        <v>352</v>
      </c>
      <c r="I3564" s="5" t="s">
        <v>208</v>
      </c>
      <c r="J3564" s="5" t="s">
        <v>91</v>
      </c>
      <c r="K3564" s="5" t="s">
        <v>203</v>
      </c>
      <c r="L3564" s="5" t="s">
        <v>159</v>
      </c>
      <c r="M3564" s="5" t="s">
        <v>118</v>
      </c>
      <c r="N3564" s="5" t="s">
        <v>209</v>
      </c>
      <c r="O3564" s="5" t="s">
        <v>201</v>
      </c>
      <c r="P3564" s="5" t="s">
        <v>89</v>
      </c>
      <c r="Q3564" s="5" t="s">
        <v>208</v>
      </c>
      <c r="R3564" s="5" t="s">
        <v>186</v>
      </c>
      <c r="S3564" s="5" t="s">
        <v>107</v>
      </c>
      <c r="T3564" s="5" t="s">
        <v>110</v>
      </c>
      <c r="U3564" s="5" t="s">
        <v>651</v>
      </c>
      <c r="V3564" s="5" t="s">
        <v>139</v>
      </c>
      <c r="W3564" s="5" t="s">
        <v>86</v>
      </c>
      <c r="X3564" s="5" t="s">
        <v>130</v>
      </c>
      <c r="Y3564" s="5" t="n">
        <v>0</v>
      </c>
      <c r="Z3564" s="5" t="n">
        <v>1</v>
      </c>
      <c r="AA3564" s="5" t="str">
        <f aca="false">IF(Y3564&gt;Z3564,"Win",IF(Y3564&lt;Z3564,"Loss","Draw"))</f>
        <v>Loss</v>
      </c>
      <c r="AB3564" s="5" t="s">
        <v>98</v>
      </c>
      <c r="AC3564" s="5" t="s">
        <v>99</v>
      </c>
      <c r="AD3564" s="5" t="s">
        <v>3280</v>
      </c>
      <c r="AE3564" s="5" t="s">
        <v>2259</v>
      </c>
      <c r="AF3564" s="5" t="str">
        <f aca="false">IF(AD3564&lt;AE3564,AD3564,AE3564)</f>
        <v>Arrows, Balloon, Goblin Cage, Lava Hound, Mega Minion, Skeleton Dragons, Valkyrie, Void</v>
      </c>
      <c r="AG3564" s="5" t="str">
        <f aca="false">IF(AD3564&lt;AE3564,AE3564,AD3564)</f>
        <v>Dart Goblin, Goblin Barrel, Goblins, Ice Spirit, Inferno Tower, The Log, Valkyrie, Wall Breakers</v>
      </c>
      <c r="AH3564" s="5" t="str">
        <f aca="false">IF(AD3564=AF3564,AA3564,IF(AA3564="Win","Loss",IF(AA3564="Loss","Win","Draw")))</f>
        <v>Win</v>
      </c>
      <c r="AI3564" s="5" t="s">
        <v>102</v>
      </c>
    </row>
    <row r="3565" customFormat="false" ht="15" hidden="false" customHeight="true" outlineLevel="0" collapsed="false">
      <c r="A3565" s="5" t="s">
        <v>7242</v>
      </c>
      <c r="B3565" s="5" t="n">
        <v>1</v>
      </c>
      <c r="C3565" s="5" t="s">
        <v>343</v>
      </c>
      <c r="D3565" s="5" t="s">
        <v>344</v>
      </c>
      <c r="E3565" s="6" t="s">
        <v>365</v>
      </c>
      <c r="F3565" s="5" t="s">
        <v>366</v>
      </c>
      <c r="G3565" s="5" t="s">
        <v>7243</v>
      </c>
      <c r="H3565" s="5" t="s">
        <v>352</v>
      </c>
      <c r="I3565" s="5" t="s">
        <v>127</v>
      </c>
      <c r="J3565" s="5" t="s">
        <v>128</v>
      </c>
      <c r="K3565" s="5" t="s">
        <v>129</v>
      </c>
      <c r="L3565" s="5" t="s">
        <v>133</v>
      </c>
      <c r="M3565" s="5" t="s">
        <v>284</v>
      </c>
      <c r="N3565" s="5" t="s">
        <v>173</v>
      </c>
      <c r="O3565" s="5" t="s">
        <v>131</v>
      </c>
      <c r="P3565" s="5" t="s">
        <v>130</v>
      </c>
      <c r="Q3565" s="5" t="s">
        <v>203</v>
      </c>
      <c r="R3565" s="5" t="s">
        <v>202</v>
      </c>
      <c r="S3565" s="5" t="s">
        <v>201</v>
      </c>
      <c r="T3565" s="5" t="s">
        <v>157</v>
      </c>
      <c r="U3565" s="5" t="s">
        <v>204</v>
      </c>
      <c r="V3565" s="5" t="s">
        <v>87</v>
      </c>
      <c r="W3565" s="5" t="s">
        <v>118</v>
      </c>
      <c r="X3565" s="5" t="s">
        <v>208</v>
      </c>
      <c r="Y3565" s="5" t="n">
        <v>1</v>
      </c>
      <c r="Z3565" s="5" t="n">
        <v>0</v>
      </c>
      <c r="AA3565" s="5" t="str">
        <f aca="false">IF(Y3565&gt;Z3565,"Win",IF(Y3565&lt;Z3565,"Loss","Draw"))</f>
        <v>Win</v>
      </c>
      <c r="AB3565" s="5" t="s">
        <v>98</v>
      </c>
      <c r="AC3565" s="5" t="s">
        <v>99</v>
      </c>
      <c r="AD3565" s="5" t="s">
        <v>7244</v>
      </c>
      <c r="AE3565" s="5" t="s">
        <v>721</v>
      </c>
      <c r="AF3565" s="5" t="str">
        <f aca="false">IF(AD3565&lt;AE3565,AD3565,AE3565)</f>
        <v>Arrows, Bandit, Battle Ram, Golden Knight, Inferno Dragon, Mega Knight, Mother Witch, Zappies</v>
      </c>
      <c r="AG3565" s="5" t="str">
        <f aca="false">IF(AD3565&lt;AE3565,AE3565,AD3565)</f>
        <v>Fire Spirit, Goblin Barrel, Ice Spirit, Magic Archer, Royal Delivery, Tesla, Valkyrie, Wall Breakers</v>
      </c>
      <c r="AH3565" s="5" t="str">
        <f aca="false">IF(AD3565=AF3565,AA3565,IF(AA3565="Win","Loss",IF(AA3565="Loss","Win","Draw")))</f>
        <v>Win</v>
      </c>
      <c r="AI3565" s="5" t="s">
        <v>102</v>
      </c>
    </row>
    <row r="3566" customFormat="false" ht="15" hidden="false" customHeight="true" outlineLevel="0" collapsed="false">
      <c r="A3566" s="5" t="s">
        <v>7242</v>
      </c>
      <c r="B3566" s="5" t="n">
        <v>2</v>
      </c>
      <c r="C3566" s="5" t="s">
        <v>343</v>
      </c>
      <c r="D3566" s="5" t="s">
        <v>344</v>
      </c>
      <c r="E3566" s="6" t="s">
        <v>365</v>
      </c>
      <c r="F3566" s="5" t="s">
        <v>366</v>
      </c>
      <c r="G3566" s="5" t="s">
        <v>7245</v>
      </c>
      <c r="H3566" s="5" t="s">
        <v>352</v>
      </c>
      <c r="I3566" s="5" t="s">
        <v>114</v>
      </c>
      <c r="J3566" s="5" t="s">
        <v>151</v>
      </c>
      <c r="K3566" s="5" t="s">
        <v>137</v>
      </c>
      <c r="L3566" s="5" t="s">
        <v>126</v>
      </c>
      <c r="M3566" s="5" t="s">
        <v>157</v>
      </c>
      <c r="N3566" s="5" t="s">
        <v>242</v>
      </c>
      <c r="O3566" s="5" t="s">
        <v>209</v>
      </c>
      <c r="P3566" s="5" t="s">
        <v>116</v>
      </c>
      <c r="Q3566" s="5" t="s">
        <v>84</v>
      </c>
      <c r="R3566" s="5" t="s">
        <v>108</v>
      </c>
      <c r="S3566" s="5" t="s">
        <v>114</v>
      </c>
      <c r="T3566" s="5" t="s">
        <v>119</v>
      </c>
      <c r="U3566" s="5" t="s">
        <v>115</v>
      </c>
      <c r="V3566" s="5" t="s">
        <v>116</v>
      </c>
      <c r="W3566" s="5" t="s">
        <v>138</v>
      </c>
      <c r="X3566" s="5" t="s">
        <v>95</v>
      </c>
      <c r="Y3566" s="5" t="n">
        <v>0</v>
      </c>
      <c r="Z3566" s="5" t="n">
        <v>1</v>
      </c>
      <c r="AA3566" s="5" t="str">
        <f aca="false">IF(Y3566&gt;Z3566,"Win",IF(Y3566&lt;Z3566,"Loss","Draw"))</f>
        <v>Loss</v>
      </c>
      <c r="AB3566" s="5" t="s">
        <v>98</v>
      </c>
      <c r="AC3566" s="5" t="s">
        <v>99</v>
      </c>
      <c r="AD3566" s="5" t="s">
        <v>7246</v>
      </c>
      <c r="AE3566" s="5" t="s">
        <v>2265</v>
      </c>
      <c r="AF3566" s="5" t="str">
        <f aca="false">IF(AD3566&lt;AE3566,AD3566,AE3566)</f>
        <v>Archers, Barbarian Barrel, Dark Prince, Giant Snowball, Goblin Demolisher, Goblin Hut, Graveyard, Poison</v>
      </c>
      <c r="AG3566" s="5" t="str">
        <f aca="false">IF(AD3566&lt;AE3566,AE3566,AD3566)</f>
        <v>Bomber, Fire Spirit, Giant Snowball, Goblin Drill, Inferno Tower, Mighty Miner, Poison, Skeletons</v>
      </c>
      <c r="AH3566" s="5" t="str">
        <f aca="false">IF(AD3566=AF3566,AA3566,IF(AA3566="Win","Loss",IF(AA3566="Loss","Win","Draw")))</f>
        <v>Win</v>
      </c>
      <c r="AI3566" s="5" t="s">
        <v>102</v>
      </c>
    </row>
    <row r="3567" customFormat="false" ht="15" hidden="false" customHeight="true" outlineLevel="0" collapsed="false">
      <c r="A3567" s="5" t="s">
        <v>7242</v>
      </c>
      <c r="B3567" s="5" t="n">
        <v>3</v>
      </c>
      <c r="C3567" s="5" t="s">
        <v>343</v>
      </c>
      <c r="D3567" s="5" t="s">
        <v>344</v>
      </c>
      <c r="E3567" s="6" t="s">
        <v>365</v>
      </c>
      <c r="F3567" s="5" t="s">
        <v>366</v>
      </c>
      <c r="G3567" s="5" t="s">
        <v>7247</v>
      </c>
      <c r="H3567" s="5" t="s">
        <v>352</v>
      </c>
      <c r="I3567" s="5" t="s">
        <v>82</v>
      </c>
      <c r="J3567" s="5" t="s">
        <v>91</v>
      </c>
      <c r="K3567" s="5" t="s">
        <v>84</v>
      </c>
      <c r="L3567" s="5" t="s">
        <v>187</v>
      </c>
      <c r="M3567" s="5" t="s">
        <v>164</v>
      </c>
      <c r="N3567" s="5" t="s">
        <v>87</v>
      </c>
      <c r="O3567" s="5" t="s">
        <v>118</v>
      </c>
      <c r="P3567" s="5" t="s">
        <v>97</v>
      </c>
      <c r="Q3567" s="5" t="s">
        <v>113</v>
      </c>
      <c r="R3567" s="5" t="s">
        <v>151</v>
      </c>
      <c r="S3567" s="5" t="s">
        <v>153</v>
      </c>
      <c r="T3567" s="5" t="s">
        <v>165</v>
      </c>
      <c r="U3567" s="5" t="s">
        <v>85</v>
      </c>
      <c r="V3567" s="5" t="s">
        <v>89</v>
      </c>
      <c r="W3567" s="5" t="s">
        <v>88</v>
      </c>
      <c r="X3567" s="5" t="s">
        <v>150</v>
      </c>
      <c r="Y3567" s="5" t="n">
        <v>0</v>
      </c>
      <c r="Z3567" s="5" t="n">
        <v>1</v>
      </c>
      <c r="AA3567" s="5" t="str">
        <f aca="false">IF(Y3567&gt;Z3567,"Win",IF(Y3567&lt;Z3567,"Loss","Draw"))</f>
        <v>Loss</v>
      </c>
      <c r="AB3567" s="5" t="s">
        <v>98</v>
      </c>
      <c r="AC3567" s="5" t="s">
        <v>99</v>
      </c>
      <c r="AD3567" s="5" t="s">
        <v>7248</v>
      </c>
      <c r="AE3567" s="5" t="s">
        <v>7249</v>
      </c>
      <c r="AF3567" s="5" t="str">
        <f aca="false">IF(AD3567&lt;AE3567,AD3567,AE3567)</f>
        <v>Archers, Earthquake, Goblins, Ice Spirit, Ronin, Royal Hogs, Tesla, Tornado</v>
      </c>
      <c r="AG3567" s="5" t="str">
        <f aca="false">IF(AD3567&lt;AE3567,AE3567,AD3567)</f>
        <v>Berserker, Cannon, Electro Spirit, Furnace, Hog Rider, Lightning, Mighty Miner, The Log</v>
      </c>
      <c r="AH3567" s="5" t="str">
        <f aca="false">IF(AD3567=AF3567,AA3567,IF(AA3567="Win","Loss",IF(AA3567="Loss","Win","Draw")))</f>
        <v>Loss</v>
      </c>
      <c r="AI3567" s="5" t="s">
        <v>102</v>
      </c>
    </row>
    <row r="3568" customFormat="false" ht="15" hidden="false" customHeight="true" outlineLevel="0" collapsed="false">
      <c r="A3568" s="5" t="s">
        <v>7250</v>
      </c>
      <c r="B3568" s="5" t="n">
        <v>1</v>
      </c>
      <c r="C3568" s="5" t="s">
        <v>343</v>
      </c>
      <c r="D3568" s="5" t="s">
        <v>344</v>
      </c>
      <c r="E3568" s="5" t="s">
        <v>356</v>
      </c>
      <c r="F3568" s="5" t="s">
        <v>357</v>
      </c>
      <c r="G3568" s="5" t="s">
        <v>4365</v>
      </c>
      <c r="H3568" s="5" t="s">
        <v>163</v>
      </c>
      <c r="I3568" s="5" t="s">
        <v>201</v>
      </c>
      <c r="J3568" s="5" t="s">
        <v>202</v>
      </c>
      <c r="K3568" s="5" t="s">
        <v>123</v>
      </c>
      <c r="L3568" s="5" t="s">
        <v>126</v>
      </c>
      <c r="M3568" s="5" t="s">
        <v>234</v>
      </c>
      <c r="N3568" s="5" t="s">
        <v>187</v>
      </c>
      <c r="O3568" s="5" t="s">
        <v>95</v>
      </c>
      <c r="P3568" s="5" t="s">
        <v>111</v>
      </c>
      <c r="Q3568" s="5" t="s">
        <v>152</v>
      </c>
      <c r="R3568" s="5" t="s">
        <v>158</v>
      </c>
      <c r="S3568" s="5" t="s">
        <v>107</v>
      </c>
      <c r="T3568" s="5" t="s">
        <v>387</v>
      </c>
      <c r="U3568" s="5" t="s">
        <v>133</v>
      </c>
      <c r="V3568" s="5" t="s">
        <v>85</v>
      </c>
      <c r="W3568" s="5" t="s">
        <v>157</v>
      </c>
      <c r="X3568" s="5" t="s">
        <v>187</v>
      </c>
      <c r="Y3568" s="5" t="n">
        <v>1</v>
      </c>
      <c r="Z3568" s="5" t="n">
        <v>0</v>
      </c>
      <c r="AA3568" s="5" t="str">
        <f aca="false">IF(Y3568&gt;Z3568,"Win",IF(Y3568&lt;Z3568,"Loss","Draw"))</f>
        <v>Win</v>
      </c>
      <c r="AB3568" s="5" t="s">
        <v>98</v>
      </c>
      <c r="AC3568" s="5" t="s">
        <v>99</v>
      </c>
      <c r="AD3568" s="5" t="s">
        <v>840</v>
      </c>
      <c r="AE3568" s="5" t="s">
        <v>4366</v>
      </c>
      <c r="AF3568" s="5" t="str">
        <f aca="false">IF(AD3568&lt;AE3568,AD3568,AE3568)</f>
        <v>Baby Dragon, Bowler, Electro Giant, Fire Spirit, Goblin Cage, Lightning, Mother Witch, Tornado</v>
      </c>
      <c r="AG3568" s="5" t="str">
        <f aca="false">IF(AD3568&lt;AE3568,AE3568,AD3568)</f>
        <v>Barbarian Barrel, Bomb Tower, Goblinstein, Magic Archer, Miner, Skeletons, Tornado, Wall Breakers</v>
      </c>
      <c r="AH3568" s="5" t="str">
        <f aca="false">IF(AD3568=AF3568,AA3568,IF(AA3568="Win","Loss",IF(AA3568="Loss","Win","Draw")))</f>
        <v>Loss</v>
      </c>
      <c r="AI3568" s="5" t="s">
        <v>102</v>
      </c>
    </row>
    <row r="3569" customFormat="false" ht="15" hidden="false" customHeight="true" outlineLevel="0" collapsed="false">
      <c r="A3569" s="5" t="s">
        <v>7250</v>
      </c>
      <c r="B3569" s="5" t="n">
        <v>2</v>
      </c>
      <c r="C3569" s="5" t="s">
        <v>343</v>
      </c>
      <c r="D3569" s="5" t="s">
        <v>344</v>
      </c>
      <c r="E3569" s="5" t="s">
        <v>356</v>
      </c>
      <c r="F3569" s="5" t="s">
        <v>357</v>
      </c>
      <c r="G3569" s="5" t="s">
        <v>4367</v>
      </c>
      <c r="H3569" s="5" t="s">
        <v>352</v>
      </c>
      <c r="I3569" s="5" t="s">
        <v>127</v>
      </c>
      <c r="J3569" s="5" t="s">
        <v>128</v>
      </c>
      <c r="K3569" s="5" t="s">
        <v>107</v>
      </c>
      <c r="L3569" s="5" t="s">
        <v>142</v>
      </c>
      <c r="M3569" s="5" t="s">
        <v>130</v>
      </c>
      <c r="N3569" s="5" t="s">
        <v>133</v>
      </c>
      <c r="O3569" s="5" t="s">
        <v>140</v>
      </c>
      <c r="P3569" s="5" t="s">
        <v>109</v>
      </c>
      <c r="Q3569" s="5" t="s">
        <v>90</v>
      </c>
      <c r="R3569" s="5" t="s">
        <v>91</v>
      </c>
      <c r="S3569" s="5" t="s">
        <v>1848</v>
      </c>
      <c r="T3569" s="5" t="s">
        <v>111</v>
      </c>
      <c r="U3569" s="5" t="s">
        <v>125</v>
      </c>
      <c r="V3569" s="5" t="s">
        <v>86</v>
      </c>
      <c r="W3569" s="5" t="s">
        <v>94</v>
      </c>
      <c r="X3569" s="5" t="s">
        <v>130</v>
      </c>
      <c r="Y3569" s="5" t="n">
        <v>1</v>
      </c>
      <c r="Z3569" s="5" t="n">
        <v>0</v>
      </c>
      <c r="AA3569" s="5" t="str">
        <f aca="false">IF(Y3569&gt;Z3569,"Win",IF(Y3569&lt;Z3569,"Loss","Draw"))</f>
        <v>Win</v>
      </c>
      <c r="AB3569" s="5" t="s">
        <v>98</v>
      </c>
      <c r="AC3569" s="5" t="s">
        <v>99</v>
      </c>
      <c r="AD3569" s="5" t="s">
        <v>4368</v>
      </c>
      <c r="AE3569" s="5" t="s">
        <v>1849</v>
      </c>
      <c r="AF3569" s="5" t="str">
        <f aca="false">IF(AD3569&lt;AE3569,AD3569,AE3569)</f>
        <v>Arrows, Battle Ram, Goblin Cage, Golden Knight, Ice Golem, Mother Witch, Three Musketeers, Zap</v>
      </c>
      <c r="AG3569" s="5" t="str">
        <f aca="false">IF(AD3569&lt;AE3569,AE3569,AD3569)</f>
        <v>Arrows, Cannon Cart, Goblins, Miner, Minion Horde, Mortar, Rascals, Skeleton Dragons</v>
      </c>
      <c r="AH3569" s="5" t="str">
        <f aca="false">IF(AD3569=AF3569,AA3569,IF(AA3569="Win","Loss",IF(AA3569="Loss","Win","Draw")))</f>
        <v>Win</v>
      </c>
      <c r="AI3569" s="5" t="s">
        <v>102</v>
      </c>
    </row>
    <row r="3570" customFormat="false" ht="15" hidden="false" customHeight="true" outlineLevel="0" collapsed="false">
      <c r="A3570" s="5" t="s">
        <v>7251</v>
      </c>
      <c r="B3570" s="5" t="n">
        <v>1</v>
      </c>
      <c r="C3570" s="5" t="s">
        <v>343</v>
      </c>
      <c r="D3570" s="5" t="s">
        <v>344</v>
      </c>
      <c r="E3570" s="5" t="s">
        <v>271</v>
      </c>
      <c r="F3570" s="5" t="s">
        <v>272</v>
      </c>
      <c r="G3570" s="5" t="s">
        <v>345</v>
      </c>
      <c r="H3570" s="5" t="s">
        <v>163</v>
      </c>
      <c r="I3570" s="5" t="s">
        <v>82</v>
      </c>
      <c r="J3570" s="5" t="s">
        <v>108</v>
      </c>
      <c r="K3570" s="5" t="s">
        <v>152</v>
      </c>
      <c r="L3570" s="5" t="s">
        <v>150</v>
      </c>
      <c r="M3570" s="5" t="s">
        <v>85</v>
      </c>
      <c r="N3570" s="5" t="s">
        <v>234</v>
      </c>
      <c r="O3570" s="5" t="s">
        <v>95</v>
      </c>
      <c r="P3570" s="5" t="s">
        <v>126</v>
      </c>
      <c r="Q3570" s="5" t="s">
        <v>185</v>
      </c>
      <c r="R3570" s="5" t="s">
        <v>186</v>
      </c>
      <c r="S3570" s="5" t="s">
        <v>114</v>
      </c>
      <c r="T3570" s="5" t="s">
        <v>111</v>
      </c>
      <c r="U3570" s="5" t="s">
        <v>117</v>
      </c>
      <c r="V3570" s="5" t="s">
        <v>173</v>
      </c>
      <c r="W3570" s="5" t="s">
        <v>187</v>
      </c>
      <c r="X3570" s="5" t="s">
        <v>188</v>
      </c>
      <c r="Y3570" s="5" t="n">
        <v>0</v>
      </c>
      <c r="Z3570" s="5" t="n">
        <v>1</v>
      </c>
      <c r="AA3570" s="5" t="str">
        <f aca="false">IF(Y3570&gt;Z3570,"Win",IF(Y3570&lt;Z3570,"Loss","Draw"))</f>
        <v>Loss</v>
      </c>
      <c r="AB3570" s="5" t="s">
        <v>98</v>
      </c>
      <c r="AC3570" s="5" t="s">
        <v>99</v>
      </c>
      <c r="AD3570" s="5" t="s">
        <v>347</v>
      </c>
      <c r="AE3570" s="5" t="s">
        <v>346</v>
      </c>
      <c r="AF3570" s="5" t="str">
        <f aca="false">IF(AD3570&lt;AE3570,AD3570,AE3570)</f>
        <v>Baby Dragon, Barbarian Barrel, Bomb Tower, Dark Prince, Electro Spirit, Lightning, Royal Hogs, Skeletons</v>
      </c>
      <c r="AG3570" s="5" t="str">
        <f aca="false">IF(AD3570&lt;AE3570,AE3570,AD3570)</f>
        <v>Balloon, Executioner, Giant Skeleton, Giant Snowball, Miner, Tombstone, Tornado, Zappies</v>
      </c>
      <c r="AH3570" s="5" t="str">
        <f aca="false">IF(AD3570=AF3570,AA3570,IF(AA3570="Win","Loss",IF(AA3570="Loss","Win","Draw")))</f>
        <v>Loss</v>
      </c>
      <c r="AI3570" s="5" t="s">
        <v>102</v>
      </c>
    </row>
    <row r="3571" customFormat="false" ht="15" hidden="false" customHeight="true" outlineLevel="0" collapsed="false">
      <c r="A3571" s="5" t="s">
        <v>7251</v>
      </c>
      <c r="B3571" s="5" t="n">
        <v>2</v>
      </c>
      <c r="C3571" s="5" t="s">
        <v>343</v>
      </c>
      <c r="D3571" s="5" t="s">
        <v>344</v>
      </c>
      <c r="E3571" s="5" t="s">
        <v>271</v>
      </c>
      <c r="F3571" s="5" t="s">
        <v>272</v>
      </c>
      <c r="G3571" s="5" t="s">
        <v>348</v>
      </c>
      <c r="H3571" s="5" t="s">
        <v>163</v>
      </c>
      <c r="I3571" s="5" t="s">
        <v>201</v>
      </c>
      <c r="J3571" s="5" t="s">
        <v>202</v>
      </c>
      <c r="K3571" s="5" t="s">
        <v>233</v>
      </c>
      <c r="L3571" s="5" t="s">
        <v>88</v>
      </c>
      <c r="M3571" s="5" t="s">
        <v>118</v>
      </c>
      <c r="N3571" s="5" t="s">
        <v>89</v>
      </c>
      <c r="O3571" s="5" t="s">
        <v>111</v>
      </c>
      <c r="P3571" s="5" t="s">
        <v>209</v>
      </c>
      <c r="Q3571" s="5" t="s">
        <v>141</v>
      </c>
      <c r="R3571" s="5" t="s">
        <v>128</v>
      </c>
      <c r="S3571" s="5" t="s">
        <v>129</v>
      </c>
      <c r="T3571" s="5" t="s">
        <v>165</v>
      </c>
      <c r="U3571" s="5" t="s">
        <v>133</v>
      </c>
      <c r="V3571" s="5" t="s">
        <v>164</v>
      </c>
      <c r="W3571" s="5" t="s">
        <v>130</v>
      </c>
      <c r="X3571" s="5" t="s">
        <v>86</v>
      </c>
      <c r="Y3571" s="5" t="n">
        <v>1</v>
      </c>
      <c r="Z3571" s="5" t="n">
        <v>0</v>
      </c>
      <c r="AA3571" s="5" t="str">
        <f aca="false">IF(Y3571&gt;Z3571,"Win",IF(Y3571&lt;Z3571,"Loss","Draw"))</f>
        <v>Win</v>
      </c>
      <c r="AB3571" s="5" t="s">
        <v>98</v>
      </c>
      <c r="AC3571" s="5" t="s">
        <v>99</v>
      </c>
      <c r="AD3571" s="5" t="s">
        <v>350</v>
      </c>
      <c r="AE3571" s="5" t="s">
        <v>349</v>
      </c>
      <c r="AF3571" s="5" t="str">
        <f aca="false">IF(AD3571&lt;AE3571,AD3571,AE3571)</f>
        <v>Arrows, Earthquake, Golden Knight, Hog Rider, Lumberjack, Mega Knight, Mother Witch, Skeleton Dragons</v>
      </c>
      <c r="AG3571" s="5" t="str">
        <f aca="false">IF(AD3571&lt;AE3571,AE3571,AD3571)</f>
        <v>Bats, Berserker, Ice Spirit, Inferno Tower, Magic Archer, Miner, The Log, Wall Breakers</v>
      </c>
      <c r="AH3571" s="5" t="str">
        <f aca="false">IF(AD3571=AF3571,AA3571,IF(AA3571="Win","Loss",IF(AA3571="Loss","Win","Draw")))</f>
        <v>Loss</v>
      </c>
      <c r="AI3571" s="5" t="s">
        <v>102</v>
      </c>
    </row>
    <row r="3572" customFormat="false" ht="15" hidden="false" customHeight="true" outlineLevel="0" collapsed="false">
      <c r="A3572" s="5" t="s">
        <v>7251</v>
      </c>
      <c r="B3572" s="5" t="n">
        <v>3</v>
      </c>
      <c r="C3572" s="5" t="s">
        <v>343</v>
      </c>
      <c r="D3572" s="5" t="s">
        <v>344</v>
      </c>
      <c r="E3572" s="5" t="s">
        <v>271</v>
      </c>
      <c r="F3572" s="5" t="s">
        <v>272</v>
      </c>
      <c r="G3572" s="5" t="s">
        <v>351</v>
      </c>
      <c r="H3572" s="5" t="s">
        <v>352</v>
      </c>
      <c r="I3572" s="5" t="s">
        <v>129</v>
      </c>
      <c r="J3572" s="5" t="s">
        <v>128</v>
      </c>
      <c r="K3572" s="5" t="s">
        <v>141</v>
      </c>
      <c r="L3572" s="5" t="s">
        <v>165</v>
      </c>
      <c r="M3572" s="5" t="s">
        <v>133</v>
      </c>
      <c r="N3572" s="5" t="s">
        <v>164</v>
      </c>
      <c r="O3572" s="5" t="s">
        <v>130</v>
      </c>
      <c r="P3572" s="5" t="s">
        <v>96</v>
      </c>
      <c r="Q3572" s="5" t="s">
        <v>107</v>
      </c>
      <c r="R3572" s="5" t="s">
        <v>108</v>
      </c>
      <c r="S3572" s="5" t="s">
        <v>109</v>
      </c>
      <c r="T3572" s="5" t="s">
        <v>110</v>
      </c>
      <c r="U3572" s="5" t="s">
        <v>112</v>
      </c>
      <c r="V3572" s="5" t="s">
        <v>88</v>
      </c>
      <c r="W3572" s="5" t="s">
        <v>93</v>
      </c>
      <c r="X3572" s="5" t="s">
        <v>284</v>
      </c>
      <c r="Y3572" s="5" t="n">
        <v>0</v>
      </c>
      <c r="Z3572" s="5" t="n">
        <v>1</v>
      </c>
      <c r="AA3572" s="5" t="str">
        <f aca="false">IF(Y3572&gt;Z3572,"Win",IF(Y3572&lt;Z3572,"Loss","Draw"))</f>
        <v>Loss</v>
      </c>
      <c r="AB3572" s="5" t="s">
        <v>98</v>
      </c>
      <c r="AC3572" s="5" t="s">
        <v>99</v>
      </c>
      <c r="AD3572" s="5" t="s">
        <v>354</v>
      </c>
      <c r="AE3572" s="5" t="s">
        <v>353</v>
      </c>
      <c r="AF3572" s="5" t="str">
        <f aca="false">IF(AD3572&lt;AE3572,AD3572,AE3572)</f>
        <v>Arrows, Earthquake, Golden Knight, Hog Rider, Lumberjack, Mega Knight, Minions, Mother Witch</v>
      </c>
      <c r="AG3572" s="5" t="str">
        <f aca="false">IF(AD3572&lt;AE3572,AE3572,AD3572)</f>
        <v>Berserker, Dark Prince, Fireball, Goblin Cage, Inferno Dragon, Lava Hound, Spirit Empress, Zap</v>
      </c>
      <c r="AH3572" s="5" t="str">
        <f aca="false">IF(AD3572=AF3572,AA3572,IF(AA3572="Win","Loss",IF(AA3572="Loss","Win","Draw")))</f>
        <v>Loss</v>
      </c>
      <c r="AI3572" s="5" t="s">
        <v>102</v>
      </c>
    </row>
    <row r="3573" customFormat="false" ht="15" hidden="false" customHeight="true" outlineLevel="0" collapsed="false">
      <c r="A3573" s="5" t="s">
        <v>7252</v>
      </c>
      <c r="B3573" s="5" t="n">
        <v>1</v>
      </c>
      <c r="C3573" s="5" t="s">
        <v>343</v>
      </c>
      <c r="D3573" s="5" t="s">
        <v>344</v>
      </c>
      <c r="E3573" s="5" t="s">
        <v>373</v>
      </c>
      <c r="F3573" s="5" t="s">
        <v>374</v>
      </c>
      <c r="G3573" s="5" t="s">
        <v>7253</v>
      </c>
      <c r="H3573" s="5" t="s">
        <v>352</v>
      </c>
      <c r="I3573" s="5" t="s">
        <v>177</v>
      </c>
      <c r="J3573" s="5" t="s">
        <v>83</v>
      </c>
      <c r="K3573" s="5" t="s">
        <v>257</v>
      </c>
      <c r="L3573" s="5" t="s">
        <v>126</v>
      </c>
      <c r="M3573" s="5" t="s">
        <v>215</v>
      </c>
      <c r="N3573" s="5" t="s">
        <v>95</v>
      </c>
      <c r="O3573" s="5" t="s">
        <v>93</v>
      </c>
      <c r="P3573" s="5" t="s">
        <v>150</v>
      </c>
      <c r="Q3573" s="5" t="s">
        <v>137</v>
      </c>
      <c r="R3573" s="5" t="s">
        <v>91</v>
      </c>
      <c r="S3573" s="5" t="s">
        <v>114</v>
      </c>
      <c r="T3573" s="5" t="s">
        <v>97</v>
      </c>
      <c r="U3573" s="5" t="s">
        <v>116</v>
      </c>
      <c r="V3573" s="5" t="s">
        <v>242</v>
      </c>
      <c r="W3573" s="5" t="s">
        <v>118</v>
      </c>
      <c r="X3573" s="5" t="s">
        <v>234</v>
      </c>
      <c r="Y3573" s="5" t="n">
        <v>0</v>
      </c>
      <c r="Z3573" s="5" t="n">
        <v>1</v>
      </c>
      <c r="AA3573" s="5" t="str">
        <f aca="false">IF(Y3573&gt;Z3573,"Win",IF(Y3573&lt;Z3573,"Loss","Draw"))</f>
        <v>Loss</v>
      </c>
      <c r="AB3573" s="5" t="s">
        <v>98</v>
      </c>
      <c r="AC3573" s="5" t="s">
        <v>99</v>
      </c>
      <c r="AD3573" s="5" t="s">
        <v>1106</v>
      </c>
      <c r="AE3573" s="5" t="s">
        <v>5463</v>
      </c>
      <c r="AF3573" s="5" t="str">
        <f aca="false">IF(AD3573&lt;AE3573,AD3573,AE3573)</f>
        <v>Barbarian Barrel, Electro Spirit, Fireball, Fisherman, Hunter, Monk, Royal Giant, Skeletons</v>
      </c>
      <c r="AG3573" s="5" t="str">
        <f aca="false">IF(AD3573&lt;AE3573,AE3573,AD3573)</f>
        <v>Bomb Tower, Bomber, Giant Snowball, Goblin Drill, Goblins, Ice Spirit, Poison, Ronin</v>
      </c>
      <c r="AH3573" s="5" t="str">
        <f aca="false">IF(AD3573=AF3573,AA3573,IF(AA3573="Win","Loss",IF(AA3573="Loss","Win","Draw")))</f>
        <v>Loss</v>
      </c>
      <c r="AI3573" s="5" t="s">
        <v>102</v>
      </c>
    </row>
    <row r="3574" customFormat="false" ht="15" hidden="false" customHeight="true" outlineLevel="0" collapsed="false">
      <c r="A3574" s="5" t="s">
        <v>7252</v>
      </c>
      <c r="B3574" s="5" t="n">
        <v>2</v>
      </c>
      <c r="C3574" s="5" t="s">
        <v>343</v>
      </c>
      <c r="D3574" s="5" t="s">
        <v>344</v>
      </c>
      <c r="E3574" s="5" t="s">
        <v>373</v>
      </c>
      <c r="F3574" s="5" t="s">
        <v>374</v>
      </c>
      <c r="G3574" s="5" t="s">
        <v>7254</v>
      </c>
      <c r="H3574" s="5" t="s">
        <v>376</v>
      </c>
      <c r="I3574" s="5" t="s">
        <v>127</v>
      </c>
      <c r="J3574" s="5" t="s">
        <v>128</v>
      </c>
      <c r="K3574" s="5" t="s">
        <v>129</v>
      </c>
      <c r="L3574" s="5" t="s">
        <v>133</v>
      </c>
      <c r="M3574" s="5" t="s">
        <v>284</v>
      </c>
      <c r="N3574" s="5" t="s">
        <v>109</v>
      </c>
      <c r="O3574" s="5" t="s">
        <v>124</v>
      </c>
      <c r="P3574" s="5" t="s">
        <v>130</v>
      </c>
      <c r="Q3574" s="5" t="s">
        <v>201</v>
      </c>
      <c r="R3574" s="5" t="s">
        <v>202</v>
      </c>
      <c r="S3574" s="5" t="s">
        <v>203</v>
      </c>
      <c r="T3574" s="5" t="s">
        <v>108</v>
      </c>
      <c r="U3574" s="5" t="s">
        <v>88</v>
      </c>
      <c r="V3574" s="5" t="s">
        <v>157</v>
      </c>
      <c r="W3574" s="5" t="s">
        <v>204</v>
      </c>
      <c r="X3574" s="5" t="s">
        <v>87</v>
      </c>
      <c r="Y3574" s="5" t="n">
        <v>0</v>
      </c>
      <c r="Z3574" s="5" t="n">
        <v>1</v>
      </c>
      <c r="AA3574" s="5" t="str">
        <f aca="false">IF(Y3574&gt;Z3574,"Win",IF(Y3574&lt;Z3574,"Loss","Draw"))</f>
        <v>Loss</v>
      </c>
      <c r="AB3574" s="5" t="s">
        <v>98</v>
      </c>
      <c r="AC3574" s="5" t="s">
        <v>99</v>
      </c>
      <c r="AD3574" s="5" t="s">
        <v>7255</v>
      </c>
      <c r="AE3574" s="5" t="s">
        <v>7256</v>
      </c>
      <c r="AF3574" s="5" t="str">
        <f aca="false">IF(AD3574&lt;AE3574,AD3574,AE3574)</f>
        <v>Arrows, Battle Ram, Golden Knight, Inferno Dragon, Mega Knight, Mother Witch, Royal Ghost, Zap</v>
      </c>
      <c r="AG3574" s="5" t="str">
        <f aca="false">IF(AD3574&lt;AE3574,AE3574,AD3574)</f>
        <v>Berserker, Dark Prince, Fire Spirit, Goblin Barrel, Magic Archer, Royal Delivery, Tesla, Wall Breakers</v>
      </c>
      <c r="AH3574" s="5" t="str">
        <f aca="false">IF(AD3574=AF3574,AA3574,IF(AA3574="Win","Loss",IF(AA3574="Loss","Win","Draw")))</f>
        <v>Loss</v>
      </c>
      <c r="AI3574" s="5" t="s">
        <v>102</v>
      </c>
    </row>
    <row r="3575" customFormat="false" ht="15" hidden="false" customHeight="true" outlineLevel="0" collapsed="false">
      <c r="A3575" s="5" t="s">
        <v>7257</v>
      </c>
      <c r="B3575" s="5" t="n">
        <v>1</v>
      </c>
      <c r="C3575" s="5" t="s">
        <v>343</v>
      </c>
      <c r="D3575" s="5" t="s">
        <v>344</v>
      </c>
      <c r="E3575" s="5" t="s">
        <v>147</v>
      </c>
      <c r="F3575" s="5" t="s">
        <v>148</v>
      </c>
      <c r="G3575" s="5" t="s">
        <v>2264</v>
      </c>
      <c r="H3575" s="5" t="s">
        <v>163</v>
      </c>
      <c r="I3575" s="5" t="s">
        <v>84</v>
      </c>
      <c r="J3575" s="5" t="s">
        <v>95</v>
      </c>
      <c r="K3575" s="5" t="s">
        <v>87</v>
      </c>
      <c r="L3575" s="5" t="s">
        <v>97</v>
      </c>
      <c r="M3575" s="5" t="s">
        <v>118</v>
      </c>
      <c r="N3575" s="5" t="s">
        <v>126</v>
      </c>
      <c r="O3575" s="5" t="s">
        <v>115</v>
      </c>
      <c r="P3575" s="5" t="s">
        <v>116</v>
      </c>
      <c r="Q3575" s="5" t="s">
        <v>84</v>
      </c>
      <c r="R3575" s="5" t="s">
        <v>108</v>
      </c>
      <c r="S3575" s="5" t="s">
        <v>114</v>
      </c>
      <c r="T3575" s="5" t="s">
        <v>119</v>
      </c>
      <c r="U3575" s="5" t="s">
        <v>138</v>
      </c>
      <c r="V3575" s="5" t="s">
        <v>95</v>
      </c>
      <c r="W3575" s="5" t="s">
        <v>115</v>
      </c>
      <c r="X3575" s="5" t="s">
        <v>116</v>
      </c>
      <c r="Y3575" s="5" t="n">
        <v>1</v>
      </c>
      <c r="Z3575" s="5" t="n">
        <v>0</v>
      </c>
      <c r="AA3575" s="5" t="str">
        <f aca="false">IF(Y3575&gt;Z3575,"Win",IF(Y3575&lt;Z3575,"Loss","Draw"))</f>
        <v>Win</v>
      </c>
      <c r="AB3575" s="5" t="s">
        <v>98</v>
      </c>
      <c r="AC3575" s="5" t="s">
        <v>99</v>
      </c>
      <c r="AD3575" s="5" t="s">
        <v>856</v>
      </c>
      <c r="AE3575" s="5" t="s">
        <v>2265</v>
      </c>
      <c r="AF3575" s="5" t="str">
        <f aca="false">IF(AD3575&lt;AE3575,AD3575,AE3575)</f>
        <v>Archers, Barbarian Barrel, Dark Prince, Giant Snowball, Goblin Demolisher, Goblin Hut, Graveyard, Poison</v>
      </c>
      <c r="AG3575" s="5" t="str">
        <f aca="false">IF(AD3575&lt;AE3575,AE3575,AD3575)</f>
        <v>Archers, Barbarian Barrel, Graveyard, Ice Spirit, Poison, Ronin, Skeletons, Tesla</v>
      </c>
      <c r="AH3575" s="5" t="str">
        <f aca="false">IF(AD3575=AF3575,AA3575,IF(AA3575="Win","Loss",IF(AA3575="Loss","Win","Draw")))</f>
        <v>Loss</v>
      </c>
      <c r="AI3575" s="5" t="s">
        <v>102</v>
      </c>
    </row>
    <row r="3576" customFormat="false" ht="15" hidden="false" customHeight="true" outlineLevel="0" collapsed="false">
      <c r="A3576" s="5" t="s">
        <v>7257</v>
      </c>
      <c r="B3576" s="5" t="n">
        <v>2</v>
      </c>
      <c r="C3576" s="5" t="s">
        <v>343</v>
      </c>
      <c r="D3576" s="5" t="s">
        <v>344</v>
      </c>
      <c r="E3576" s="5" t="s">
        <v>147</v>
      </c>
      <c r="F3576" s="5" t="s">
        <v>148</v>
      </c>
      <c r="G3576" s="5" t="s">
        <v>2266</v>
      </c>
      <c r="H3576" s="5" t="s">
        <v>163</v>
      </c>
      <c r="I3576" s="5" t="s">
        <v>177</v>
      </c>
      <c r="J3576" s="5" t="s">
        <v>83</v>
      </c>
      <c r="K3576" s="5" t="s">
        <v>107</v>
      </c>
      <c r="L3576" s="5" t="s">
        <v>257</v>
      </c>
      <c r="M3576" s="5" t="s">
        <v>150</v>
      </c>
      <c r="N3576" s="5" t="s">
        <v>93</v>
      </c>
      <c r="O3576" s="5" t="s">
        <v>89</v>
      </c>
      <c r="P3576" s="5" t="s">
        <v>215</v>
      </c>
      <c r="Q3576" s="5" t="s">
        <v>107</v>
      </c>
      <c r="R3576" s="5" t="s">
        <v>128</v>
      </c>
      <c r="S3576" s="5" t="s">
        <v>152</v>
      </c>
      <c r="T3576" s="5" t="s">
        <v>306</v>
      </c>
      <c r="U3576" s="5" t="s">
        <v>85</v>
      </c>
      <c r="V3576" s="5" t="s">
        <v>187</v>
      </c>
      <c r="W3576" s="5" t="s">
        <v>307</v>
      </c>
      <c r="X3576" s="5" t="s">
        <v>88</v>
      </c>
      <c r="Y3576" s="5" t="n">
        <v>1</v>
      </c>
      <c r="Z3576" s="5" t="n">
        <v>0</v>
      </c>
      <c r="AA3576" s="5" t="str">
        <f aca="false">IF(Y3576&gt;Z3576,"Win",IF(Y3576&lt;Z3576,"Loss","Draw"))</f>
        <v>Win</v>
      </c>
      <c r="AB3576" s="5" t="s">
        <v>98</v>
      </c>
      <c r="AC3576" s="5" t="s">
        <v>99</v>
      </c>
      <c r="AD3576" s="5" t="s">
        <v>2268</v>
      </c>
      <c r="AE3576" s="5" t="s">
        <v>2267</v>
      </c>
      <c r="AF3576" s="5" t="str">
        <f aca="false">IF(AD3576&lt;AE3576,AD3576,AE3576)</f>
        <v>Baby Dragon, Berserker, Goblin Cage, Golden Knight, Golem, Ice Wizard, Lightning, Tornado</v>
      </c>
      <c r="AG3576" s="5" t="str">
        <f aca="false">IF(AD3576&lt;AE3576,AE3576,AD3576)</f>
        <v>Electro Spirit, Fireball, Fisherman, Goblin Cage, Hunter, Monk, Royal Giant, The Log</v>
      </c>
      <c r="AH3576" s="5" t="str">
        <f aca="false">IF(AD3576=AF3576,AA3576,IF(AA3576="Win","Loss",IF(AA3576="Loss","Win","Draw")))</f>
        <v>Loss</v>
      </c>
      <c r="AI3576" s="5" t="s">
        <v>102</v>
      </c>
    </row>
    <row r="3577" customFormat="false" ht="15" hidden="false" customHeight="true" outlineLevel="0" collapsed="false">
      <c r="A3577" s="7" t="s">
        <v>7258</v>
      </c>
      <c r="B3577" s="7" t="n">
        <v>1</v>
      </c>
      <c r="C3577" s="7" t="s">
        <v>343</v>
      </c>
      <c r="D3577" s="7" t="s">
        <v>344</v>
      </c>
      <c r="E3577" s="7" t="s">
        <v>318</v>
      </c>
      <c r="F3577" s="7" t="s">
        <v>319</v>
      </c>
      <c r="G3577" s="7" t="s">
        <v>2775</v>
      </c>
      <c r="H3577" s="7" t="s">
        <v>352</v>
      </c>
      <c r="I3577" s="7" t="s">
        <v>201</v>
      </c>
      <c r="J3577" s="7" t="s">
        <v>91</v>
      </c>
      <c r="K3577" s="7" t="s">
        <v>203</v>
      </c>
      <c r="L3577" s="7" t="s">
        <v>159</v>
      </c>
      <c r="M3577" s="7" t="s">
        <v>118</v>
      </c>
      <c r="N3577" s="7" t="s">
        <v>209</v>
      </c>
      <c r="O3577" s="7" t="s">
        <v>97</v>
      </c>
      <c r="P3577" s="7" t="s">
        <v>157</v>
      </c>
      <c r="Q3577" s="7" t="s">
        <v>109</v>
      </c>
      <c r="R3577" s="7" t="s">
        <v>108</v>
      </c>
      <c r="S3577" s="7" t="s">
        <v>107</v>
      </c>
      <c r="T3577" s="7" t="s">
        <v>93</v>
      </c>
      <c r="U3577" s="7" t="s">
        <v>86</v>
      </c>
      <c r="V3577" s="7" t="s">
        <v>110</v>
      </c>
      <c r="W3577" s="7" t="s">
        <v>112</v>
      </c>
      <c r="X3577" s="7" t="s">
        <v>95</v>
      </c>
      <c r="Y3577" s="7" t="n">
        <v>0</v>
      </c>
      <c r="Z3577" s="7" t="n">
        <v>1</v>
      </c>
      <c r="AA3577" s="7" t="str">
        <f aca="false">IF(Y3577&gt;Z3577,"Win",IF(Y3577&lt;Z3577,"Loss","Draw"))</f>
        <v>Loss</v>
      </c>
      <c r="AB3577" s="7" t="s">
        <v>99</v>
      </c>
      <c r="AC3577" s="7" t="s">
        <v>99</v>
      </c>
      <c r="AD3577" s="7" t="s">
        <v>2776</v>
      </c>
      <c r="AE3577" s="7" t="s">
        <v>2740</v>
      </c>
      <c r="AF3577" s="7" t="str">
        <f aca="false">IF(AD3577&lt;AE3577,AD3577,AE3577)</f>
        <v>Barbarian Barrel, Dark Prince, Fireball, Goblin Cage, Lava Hound, Skeleton Dragons, Spirit Empress, Zap</v>
      </c>
      <c r="AG3577" s="7" t="str">
        <f aca="false">IF(AD3577&lt;AE3577,AE3577,AD3577)</f>
        <v>Dart Goblin, Fire Spirit, Goblin Barrel, Goblins, Ice Spirit, Inferno Tower, Ronin, Wall Breakers</v>
      </c>
      <c r="AH3577" s="7" t="str">
        <f aca="false">IF(AD3577=AF3577,AA3577,IF(AA3577="Win","Loss",IF(AA3577="Loss","Win","Draw")))</f>
        <v>Win</v>
      </c>
      <c r="AI3577" s="7" t="s">
        <v>102</v>
      </c>
    </row>
    <row r="3578" customFormat="false" ht="15" hidden="false" customHeight="true" outlineLevel="0" collapsed="false">
      <c r="A3578" s="7" t="s">
        <v>7258</v>
      </c>
      <c r="B3578" s="7" t="n">
        <v>2</v>
      </c>
      <c r="C3578" s="7" t="s">
        <v>343</v>
      </c>
      <c r="D3578" s="7" t="s">
        <v>344</v>
      </c>
      <c r="E3578" s="7" t="s">
        <v>318</v>
      </c>
      <c r="F3578" s="7" t="s">
        <v>319</v>
      </c>
      <c r="G3578" s="7" t="s">
        <v>2777</v>
      </c>
      <c r="H3578" s="7" t="s">
        <v>352</v>
      </c>
      <c r="I3578" s="7" t="s">
        <v>208</v>
      </c>
      <c r="J3578" s="7" t="s">
        <v>202</v>
      </c>
      <c r="K3578" s="7" t="s">
        <v>233</v>
      </c>
      <c r="L3578" s="7" t="s">
        <v>234</v>
      </c>
      <c r="M3578" s="7" t="s">
        <v>173</v>
      </c>
      <c r="N3578" s="7" t="s">
        <v>116</v>
      </c>
      <c r="O3578" s="7" t="s">
        <v>111</v>
      </c>
      <c r="P3578" s="7" t="s">
        <v>126</v>
      </c>
      <c r="Q3578" s="7" t="s">
        <v>152</v>
      </c>
      <c r="R3578" s="7" t="s">
        <v>128</v>
      </c>
      <c r="S3578" s="7" t="s">
        <v>153</v>
      </c>
      <c r="T3578" s="7" t="s">
        <v>387</v>
      </c>
      <c r="U3578" s="7" t="s">
        <v>158</v>
      </c>
      <c r="V3578" s="7" t="s">
        <v>85</v>
      </c>
      <c r="W3578" s="7" t="s">
        <v>187</v>
      </c>
      <c r="X3578" s="7" t="s">
        <v>157</v>
      </c>
      <c r="Y3578" s="7" t="n">
        <v>0</v>
      </c>
      <c r="Z3578" s="7" t="n">
        <v>1</v>
      </c>
      <c r="AA3578" s="7" t="str">
        <f aca="false">IF(Y3578&gt;Z3578,"Win",IF(Y3578&lt;Z3578,"Loss","Draw"))</f>
        <v>Loss</v>
      </c>
      <c r="AB3578" s="7" t="s">
        <v>99</v>
      </c>
      <c r="AC3578" s="7" t="s">
        <v>99</v>
      </c>
      <c r="AD3578" s="7" t="s">
        <v>2779</v>
      </c>
      <c r="AE3578" s="7" t="s">
        <v>2778</v>
      </c>
      <c r="AF3578" s="7" t="str">
        <f aca="false">IF(AD3578&lt;AE3578,AD3578,AE3578)</f>
        <v>Baby Dragon, Bowler, Cannon, Electro Giant, Fire Spirit, Golden Knight, Lightning, Tornado</v>
      </c>
      <c r="AG3578" s="7" t="str">
        <f aca="false">IF(AD3578&lt;AE3578,AE3578,AD3578)</f>
        <v>Bats, Bomb Tower, Magic Archer, Miner, Poison, Skeletons, Valkyrie, Zappies</v>
      </c>
      <c r="AH3578" s="7" t="str">
        <f aca="false">IF(AD3578=AF3578,AA3578,IF(AA3578="Win","Loss",IF(AA3578="Loss","Win","Draw")))</f>
        <v>Win</v>
      </c>
      <c r="AI3578" s="7" t="s">
        <v>102</v>
      </c>
    </row>
    <row r="3579" customFormat="false" ht="15" hidden="false" customHeight="true" outlineLevel="0" collapsed="false">
      <c r="A3579" s="5" t="s">
        <v>7259</v>
      </c>
      <c r="B3579" s="5" t="n">
        <v>1</v>
      </c>
      <c r="C3579" s="5" t="s">
        <v>343</v>
      </c>
      <c r="D3579" s="5" t="s">
        <v>344</v>
      </c>
      <c r="E3579" s="5" t="s">
        <v>613</v>
      </c>
      <c r="F3579" s="5" t="s">
        <v>614</v>
      </c>
      <c r="G3579" s="5" t="s">
        <v>7260</v>
      </c>
      <c r="H3579" s="5" t="s">
        <v>163</v>
      </c>
      <c r="I3579" s="5" t="s">
        <v>107</v>
      </c>
      <c r="J3579" s="5" t="s">
        <v>128</v>
      </c>
      <c r="K3579" s="5" t="s">
        <v>152</v>
      </c>
      <c r="L3579" s="5" t="s">
        <v>307</v>
      </c>
      <c r="M3579" s="5" t="s">
        <v>187</v>
      </c>
      <c r="N3579" s="5" t="s">
        <v>85</v>
      </c>
      <c r="O3579" s="5" t="s">
        <v>306</v>
      </c>
      <c r="P3579" s="5" t="s">
        <v>95</v>
      </c>
      <c r="Q3579" s="5" t="s">
        <v>152</v>
      </c>
      <c r="R3579" s="5" t="s">
        <v>128</v>
      </c>
      <c r="S3579" s="5" t="s">
        <v>107</v>
      </c>
      <c r="T3579" s="5" t="s">
        <v>95</v>
      </c>
      <c r="U3579" s="5" t="s">
        <v>306</v>
      </c>
      <c r="V3579" s="5" t="s">
        <v>307</v>
      </c>
      <c r="W3579" s="5" t="s">
        <v>85</v>
      </c>
      <c r="X3579" s="5" t="s">
        <v>187</v>
      </c>
      <c r="Y3579" s="5" t="n">
        <v>0</v>
      </c>
      <c r="Z3579" s="5" t="n">
        <v>1</v>
      </c>
      <c r="AA3579" s="5" t="str">
        <f aca="false">IF(Y3579&gt;Z3579,"Win",IF(Y3579&lt;Z3579,"Loss","Draw"))</f>
        <v>Loss</v>
      </c>
      <c r="AB3579" s="5" t="s">
        <v>98</v>
      </c>
      <c r="AC3579" s="5" t="s">
        <v>99</v>
      </c>
      <c r="AD3579" s="5" t="s">
        <v>603</v>
      </c>
      <c r="AE3579" s="5" t="s">
        <v>603</v>
      </c>
      <c r="AF3579" s="5" t="str">
        <f aca="false">IF(AD3579&lt;AE3579,AD3579,AE3579)</f>
        <v>Baby Dragon, Barbarian Barrel, Goblin Cage, Golden Knight, Golem, Ice Wizard, Lightning, Tornado</v>
      </c>
      <c r="AG3579" s="5" t="str">
        <f aca="false">IF(AD3579&lt;AE3579,AE3579,AD3579)</f>
        <v>Baby Dragon, Barbarian Barrel, Goblin Cage, Golden Knight, Golem, Ice Wizard, Lightning, Tornado</v>
      </c>
      <c r="AH3579" s="5" t="str">
        <f aca="false">IF(AD3579=AF3579,AA3579,IF(AA3579="Win","Loss",IF(AA3579="Loss","Win","Draw")))</f>
        <v>Loss</v>
      </c>
      <c r="AI3579" s="5" t="s">
        <v>297</v>
      </c>
    </row>
    <row r="3580" customFormat="false" ht="15" hidden="false" customHeight="true" outlineLevel="0" collapsed="false">
      <c r="A3580" s="5" t="s">
        <v>7259</v>
      </c>
      <c r="B3580" s="5" t="n">
        <v>2</v>
      </c>
      <c r="C3580" s="5" t="s">
        <v>343</v>
      </c>
      <c r="D3580" s="5" t="s">
        <v>344</v>
      </c>
      <c r="E3580" s="5" t="s">
        <v>613</v>
      </c>
      <c r="F3580" s="5" t="s">
        <v>614</v>
      </c>
      <c r="G3580" s="5" t="s">
        <v>7261</v>
      </c>
      <c r="H3580" s="5" t="s">
        <v>163</v>
      </c>
      <c r="I3580" s="5" t="s">
        <v>84</v>
      </c>
      <c r="J3580" s="5" t="s">
        <v>151</v>
      </c>
      <c r="K3580" s="5" t="s">
        <v>87</v>
      </c>
      <c r="L3580" s="5" t="s">
        <v>204</v>
      </c>
      <c r="M3580" s="5" t="s">
        <v>150</v>
      </c>
      <c r="N3580" s="5" t="s">
        <v>126</v>
      </c>
      <c r="O3580" s="5" t="s">
        <v>165</v>
      </c>
      <c r="P3580" s="5" t="s">
        <v>164</v>
      </c>
      <c r="Q3580" s="5" t="s">
        <v>84</v>
      </c>
      <c r="R3580" s="5" t="s">
        <v>158</v>
      </c>
      <c r="S3580" s="5" t="s">
        <v>114</v>
      </c>
      <c r="T3580" s="5" t="s">
        <v>447</v>
      </c>
      <c r="U3580" s="5" t="s">
        <v>97</v>
      </c>
      <c r="V3580" s="5" t="s">
        <v>130</v>
      </c>
      <c r="W3580" s="5" t="s">
        <v>115</v>
      </c>
      <c r="X3580" s="5" t="s">
        <v>96</v>
      </c>
      <c r="Y3580" s="5" t="n">
        <v>0</v>
      </c>
      <c r="Z3580" s="5" t="n">
        <v>1</v>
      </c>
      <c r="AA3580" s="5" t="str">
        <f aca="false">IF(Y3580&gt;Z3580,"Win",IF(Y3580&lt;Z3580,"Loss","Draw"))</f>
        <v>Loss</v>
      </c>
      <c r="AB3580" s="5" t="s">
        <v>98</v>
      </c>
      <c r="AC3580" s="5" t="s">
        <v>99</v>
      </c>
      <c r="AD3580" s="5" t="s">
        <v>7262</v>
      </c>
      <c r="AE3580" s="5" t="s">
        <v>1014</v>
      </c>
      <c r="AF3580" s="5" t="str">
        <f aca="false">IF(AD3580&lt;AE3580,AD3580,AE3580)</f>
        <v>Archers, Arrows, Bowler, Giant, Giant Snowball, Graveyard, Minions, Ronin</v>
      </c>
      <c r="AG3580" s="5" t="str">
        <f aca="false">IF(AD3580&lt;AE3580,AE3580,AD3580)</f>
        <v>Archers, Earthquake, Electro Spirit, Hog Rider, Mighty Miner, Royal Delivery, Skeletons, Tesla</v>
      </c>
      <c r="AH3580" s="5" t="str">
        <f aca="false">IF(AD3580=AF3580,AA3580,IF(AA3580="Win","Loss",IF(AA3580="Loss","Win","Draw")))</f>
        <v>Win</v>
      </c>
      <c r="AI3580" s="5" t="s">
        <v>297</v>
      </c>
    </row>
    <row r="3581" customFormat="false" ht="15" hidden="false" customHeight="true" outlineLevel="0" collapsed="false">
      <c r="A3581" s="5" t="s">
        <v>7259</v>
      </c>
      <c r="B3581" s="5" t="n">
        <v>3</v>
      </c>
      <c r="C3581" s="5" t="s">
        <v>343</v>
      </c>
      <c r="D3581" s="5" t="s">
        <v>344</v>
      </c>
      <c r="E3581" s="5" t="s">
        <v>613</v>
      </c>
      <c r="F3581" s="5" t="s">
        <v>614</v>
      </c>
      <c r="G3581" s="5" t="s">
        <v>7263</v>
      </c>
      <c r="H3581" s="5" t="s">
        <v>163</v>
      </c>
      <c r="I3581" s="5" t="s">
        <v>177</v>
      </c>
      <c r="J3581" s="5" t="s">
        <v>83</v>
      </c>
      <c r="K3581" s="5" t="s">
        <v>257</v>
      </c>
      <c r="L3581" s="5" t="s">
        <v>89</v>
      </c>
      <c r="M3581" s="5" t="s">
        <v>118</v>
      </c>
      <c r="N3581" s="5" t="s">
        <v>93</v>
      </c>
      <c r="O3581" s="5" t="s">
        <v>215</v>
      </c>
      <c r="P3581" s="5" t="s">
        <v>178</v>
      </c>
      <c r="Q3581" s="5" t="s">
        <v>87</v>
      </c>
      <c r="R3581" s="5" t="s">
        <v>83</v>
      </c>
      <c r="S3581" s="5" t="s">
        <v>113</v>
      </c>
      <c r="T3581" s="5" t="s">
        <v>165</v>
      </c>
      <c r="U3581" s="5" t="s">
        <v>164</v>
      </c>
      <c r="V3581" s="5" t="s">
        <v>89</v>
      </c>
      <c r="W3581" s="5" t="s">
        <v>150</v>
      </c>
      <c r="X3581" s="5" t="s">
        <v>193</v>
      </c>
      <c r="Y3581" s="5" t="n">
        <v>0</v>
      </c>
      <c r="Z3581" s="5" t="n">
        <v>1</v>
      </c>
      <c r="AA3581" s="5" t="str">
        <f aca="false">IF(Y3581&gt;Z3581,"Win",IF(Y3581&lt;Z3581,"Loss","Draw"))</f>
        <v>Loss</v>
      </c>
      <c r="AB3581" s="5" t="s">
        <v>98</v>
      </c>
      <c r="AC3581" s="5" t="s">
        <v>99</v>
      </c>
      <c r="AD3581" s="5" t="s">
        <v>7264</v>
      </c>
      <c r="AE3581" s="5" t="s">
        <v>7265</v>
      </c>
      <c r="AF3581" s="5" t="str">
        <f aca="false">IF(AD3581&lt;AE3581,AD3581,AE3581)</f>
        <v>Earthquake, Electro Spirit, Furnace, Guards, Hog Rider, Monk, Tesla, The Log</v>
      </c>
      <c r="AG3581" s="5" t="str">
        <f aca="false">IF(AD3581&lt;AE3581,AE3581,AD3581)</f>
        <v>Fireball, Fisherman, Hunter, Ice Spirit, Monk, Phoenix, Royal Giant, The Log</v>
      </c>
      <c r="AH3581" s="5" t="str">
        <f aca="false">IF(AD3581=AF3581,AA3581,IF(AA3581="Win","Loss",IF(AA3581="Loss","Win","Draw")))</f>
        <v>Win</v>
      </c>
      <c r="AI3581" s="5" t="s">
        <v>297</v>
      </c>
    </row>
    <row r="3582" customFormat="false" ht="15" hidden="false" customHeight="true" outlineLevel="0" collapsed="false">
      <c r="A3582" s="7" t="s">
        <v>7266</v>
      </c>
      <c r="B3582" s="7" t="n">
        <v>1</v>
      </c>
      <c r="C3582" s="7" t="s">
        <v>343</v>
      </c>
      <c r="D3582" s="7" t="s">
        <v>344</v>
      </c>
      <c r="E3582" s="7" t="s">
        <v>613</v>
      </c>
      <c r="F3582" s="7" t="s">
        <v>614</v>
      </c>
      <c r="G3582" s="7" t="s">
        <v>7267</v>
      </c>
      <c r="H3582" s="7" t="s">
        <v>352</v>
      </c>
      <c r="I3582" s="7" t="s">
        <v>127</v>
      </c>
      <c r="J3582" s="7" t="s">
        <v>128</v>
      </c>
      <c r="K3582" s="7" t="s">
        <v>129</v>
      </c>
      <c r="L3582" s="7" t="s">
        <v>133</v>
      </c>
      <c r="M3582" s="7" t="s">
        <v>86</v>
      </c>
      <c r="N3582" s="7" t="s">
        <v>132</v>
      </c>
      <c r="O3582" s="7" t="s">
        <v>131</v>
      </c>
      <c r="P3582" s="7" t="s">
        <v>130</v>
      </c>
      <c r="Q3582" s="7" t="s">
        <v>84</v>
      </c>
      <c r="R3582" s="7" t="s">
        <v>108</v>
      </c>
      <c r="S3582" s="7" t="s">
        <v>87</v>
      </c>
      <c r="T3582" s="7" t="s">
        <v>95</v>
      </c>
      <c r="U3582" s="7" t="s">
        <v>115</v>
      </c>
      <c r="V3582" s="7" t="s">
        <v>118</v>
      </c>
      <c r="W3582" s="7" t="s">
        <v>116</v>
      </c>
      <c r="X3582" s="7" t="s">
        <v>126</v>
      </c>
      <c r="Y3582" s="7" t="n">
        <v>1</v>
      </c>
      <c r="Z3582" s="7" t="n">
        <v>0</v>
      </c>
      <c r="AA3582" s="7" t="str">
        <f aca="false">IF(Y3582&gt;Z3582,"Win",IF(Y3582&lt;Z3582,"Loss","Draw"))</f>
        <v>Win</v>
      </c>
      <c r="AB3582" s="7" t="s">
        <v>99</v>
      </c>
      <c r="AC3582" s="7" t="s">
        <v>99</v>
      </c>
      <c r="AD3582" s="7" t="s">
        <v>135</v>
      </c>
      <c r="AE3582" s="7" t="s">
        <v>703</v>
      </c>
      <c r="AF3582" s="7" t="str">
        <f aca="false">IF(AD3582&lt;AE3582,AD3582,AE3582)</f>
        <v>Archers, Barbarian Barrel, Dark Prince, Graveyard, Ice Spirit, Poison, Skeletons, Tesla</v>
      </c>
      <c r="AG3582" s="7" t="str">
        <f aca="false">IF(AD3582&lt;AE3582,AE3582,AD3582)</f>
        <v>Arrows, Bandit, Battle Ram, Electro Wizard, Golden Knight, Mega Knight, Mother Witch, Skeleton Dragons</v>
      </c>
      <c r="AH3582" s="7" t="str">
        <f aca="false">IF(AD3582=AF3582,AA3582,IF(AA3582="Win","Loss",IF(AA3582="Loss","Win","Draw")))</f>
        <v>Loss</v>
      </c>
      <c r="AI3582" s="7" t="s">
        <v>297</v>
      </c>
    </row>
    <row r="3583" customFormat="false" ht="15" hidden="false" customHeight="true" outlineLevel="0" collapsed="false">
      <c r="A3583" s="7" t="s">
        <v>7266</v>
      </c>
      <c r="B3583" s="7" t="n">
        <v>2</v>
      </c>
      <c r="C3583" s="7" t="s">
        <v>343</v>
      </c>
      <c r="D3583" s="7" t="s">
        <v>344</v>
      </c>
      <c r="E3583" s="7" t="s">
        <v>613</v>
      </c>
      <c r="F3583" s="7" t="s">
        <v>614</v>
      </c>
      <c r="G3583" s="7" t="s">
        <v>7268</v>
      </c>
      <c r="H3583" s="7" t="s">
        <v>352</v>
      </c>
      <c r="I3583" s="7" t="s">
        <v>82</v>
      </c>
      <c r="J3583" s="7" t="s">
        <v>95</v>
      </c>
      <c r="K3583" s="7" t="s">
        <v>153</v>
      </c>
      <c r="L3583" s="7" t="s">
        <v>150</v>
      </c>
      <c r="M3583" s="7" t="s">
        <v>85</v>
      </c>
      <c r="N3583" s="7" t="s">
        <v>97</v>
      </c>
      <c r="O3583" s="7" t="s">
        <v>126</v>
      </c>
      <c r="P3583" s="7" t="s">
        <v>138</v>
      </c>
      <c r="Q3583" s="7" t="s">
        <v>201</v>
      </c>
      <c r="R3583" s="7" t="s">
        <v>202</v>
      </c>
      <c r="S3583" s="7" t="s">
        <v>233</v>
      </c>
      <c r="T3583" s="7" t="s">
        <v>234</v>
      </c>
      <c r="U3583" s="7" t="s">
        <v>204</v>
      </c>
      <c r="V3583" s="7" t="s">
        <v>111</v>
      </c>
      <c r="W3583" s="7" t="s">
        <v>88</v>
      </c>
      <c r="X3583" s="7" t="s">
        <v>157</v>
      </c>
      <c r="Y3583" s="7" t="n">
        <v>0</v>
      </c>
      <c r="Z3583" s="7" t="n">
        <v>1</v>
      </c>
      <c r="AA3583" s="7" t="str">
        <f aca="false">IF(Y3583&gt;Z3583,"Win",IF(Y3583&lt;Z3583,"Loss","Draw"))</f>
        <v>Loss</v>
      </c>
      <c r="AB3583" s="7" t="s">
        <v>99</v>
      </c>
      <c r="AC3583" s="7" t="s">
        <v>99</v>
      </c>
      <c r="AD3583" s="7" t="s">
        <v>7269</v>
      </c>
      <c r="AE3583" s="7" t="s">
        <v>380</v>
      </c>
      <c r="AF3583" s="7" t="str">
        <f aca="false">IF(AD3583&lt;AE3583,AD3583,AE3583)</f>
        <v>Barbarian Barrel, Cannon, Electro Spirit, Goblin Demolisher, Lightning, Ronin, Royal Hogs, Skeletons</v>
      </c>
      <c r="AG3583" s="7" t="str">
        <f aca="false">IF(AD3583&lt;AE3583,AE3583,AD3583)</f>
        <v>Bats, Berserker, Bomb Tower, Fire Spirit, Magic Archer, Miner, Royal Delivery, Wall Breakers</v>
      </c>
      <c r="AH3583" s="7" t="str">
        <f aca="false">IF(AD3583=AF3583,AA3583,IF(AA3583="Win","Loss",IF(AA3583="Loss","Win","Draw")))</f>
        <v>Loss</v>
      </c>
      <c r="AI3583" s="7" t="s">
        <v>297</v>
      </c>
    </row>
    <row r="3584" customFormat="false" ht="15" hidden="false" customHeight="true" outlineLevel="0" collapsed="false">
      <c r="A3584" s="7" t="s">
        <v>7266</v>
      </c>
      <c r="B3584" s="7" t="n">
        <v>3</v>
      </c>
      <c r="C3584" s="7" t="s">
        <v>343</v>
      </c>
      <c r="D3584" s="7" t="s">
        <v>344</v>
      </c>
      <c r="E3584" s="7" t="s">
        <v>613</v>
      </c>
      <c r="F3584" s="7" t="s">
        <v>614</v>
      </c>
      <c r="G3584" s="7" t="s">
        <v>7270</v>
      </c>
      <c r="H3584" s="7" t="s">
        <v>352</v>
      </c>
      <c r="I3584" s="7" t="s">
        <v>109</v>
      </c>
      <c r="J3584" s="7" t="s">
        <v>108</v>
      </c>
      <c r="K3584" s="7" t="s">
        <v>107</v>
      </c>
      <c r="L3584" s="7" t="s">
        <v>112</v>
      </c>
      <c r="M3584" s="7" t="s">
        <v>93</v>
      </c>
      <c r="N3584" s="7" t="s">
        <v>111</v>
      </c>
      <c r="O3584" s="7" t="s">
        <v>110</v>
      </c>
      <c r="P3584" s="7" t="s">
        <v>152</v>
      </c>
      <c r="Q3584" s="7" t="s">
        <v>152</v>
      </c>
      <c r="R3584" s="7" t="s">
        <v>128</v>
      </c>
      <c r="S3584" s="7" t="s">
        <v>139</v>
      </c>
      <c r="T3584" s="7" t="s">
        <v>85</v>
      </c>
      <c r="U3584" s="7" t="s">
        <v>187</v>
      </c>
      <c r="V3584" s="7" t="s">
        <v>306</v>
      </c>
      <c r="W3584" s="7" t="s">
        <v>242</v>
      </c>
      <c r="X3584" s="7" t="s">
        <v>188</v>
      </c>
      <c r="Y3584" s="7" t="n">
        <v>0</v>
      </c>
      <c r="Z3584" s="7" t="n">
        <v>1</v>
      </c>
      <c r="AA3584" s="7" t="str">
        <f aca="false">IF(Y3584&gt;Z3584,"Win",IF(Y3584&lt;Z3584,"Loss","Draw"))</f>
        <v>Loss</v>
      </c>
      <c r="AB3584" s="7" t="s">
        <v>99</v>
      </c>
      <c r="AC3584" s="7" t="s">
        <v>99</v>
      </c>
      <c r="AD3584" s="7" t="s">
        <v>7271</v>
      </c>
      <c r="AE3584" s="7" t="s">
        <v>3827</v>
      </c>
      <c r="AF3584" s="7" t="str">
        <f aca="false">IF(AD3584&lt;AE3584,AD3584,AE3584)</f>
        <v>Baby Dragon, Bomber, Golden Knight, Golem, Lightning, Mega Minion, Tombstone, Tornado</v>
      </c>
      <c r="AG3584" s="7" t="str">
        <f aca="false">IF(AD3584&lt;AE3584,AE3584,AD3584)</f>
        <v>Baby Dragon, Dark Prince, Fireball, Goblin Cage, Lava Hound, Miner, Spirit Empress, Zap</v>
      </c>
      <c r="AH3584" s="7" t="str">
        <f aca="false">IF(AD3584=AF3584,AA3584,IF(AA3584="Win","Loss",IF(AA3584="Loss","Win","Draw")))</f>
        <v>Win</v>
      </c>
      <c r="AI3584" s="7" t="s">
        <v>297</v>
      </c>
    </row>
    <row r="3585" customFormat="false" ht="15" hidden="false" customHeight="true" outlineLevel="0" collapsed="false">
      <c r="A3585" s="7" t="s">
        <v>7272</v>
      </c>
      <c r="B3585" s="7" t="n">
        <v>1</v>
      </c>
      <c r="C3585" s="7" t="s">
        <v>343</v>
      </c>
      <c r="D3585" s="7" t="s">
        <v>344</v>
      </c>
      <c r="E3585" s="7" t="s">
        <v>613</v>
      </c>
      <c r="F3585" s="7" t="s">
        <v>614</v>
      </c>
      <c r="G3585" s="7" t="s">
        <v>7273</v>
      </c>
      <c r="H3585" s="7" t="s">
        <v>163</v>
      </c>
      <c r="I3585" s="7" t="s">
        <v>201</v>
      </c>
      <c r="J3585" s="7" t="s">
        <v>123</v>
      </c>
      <c r="K3585" s="7" t="s">
        <v>202</v>
      </c>
      <c r="L3585" s="7" t="s">
        <v>126</v>
      </c>
      <c r="M3585" s="7" t="s">
        <v>234</v>
      </c>
      <c r="N3585" s="7" t="s">
        <v>95</v>
      </c>
      <c r="O3585" s="7" t="s">
        <v>111</v>
      </c>
      <c r="P3585" s="7" t="s">
        <v>187</v>
      </c>
      <c r="Q3585" s="7" t="s">
        <v>152</v>
      </c>
      <c r="R3585" s="7" t="s">
        <v>128</v>
      </c>
      <c r="S3585" s="7" t="s">
        <v>139</v>
      </c>
      <c r="T3585" s="7" t="s">
        <v>85</v>
      </c>
      <c r="U3585" s="7" t="s">
        <v>187</v>
      </c>
      <c r="V3585" s="7" t="s">
        <v>306</v>
      </c>
      <c r="W3585" s="7" t="s">
        <v>242</v>
      </c>
      <c r="X3585" s="7" t="s">
        <v>188</v>
      </c>
      <c r="Y3585" s="7" t="n">
        <v>1</v>
      </c>
      <c r="Z3585" s="7" t="n">
        <v>0</v>
      </c>
      <c r="AA3585" s="7" t="str">
        <f aca="false">IF(Y3585&gt;Z3585,"Win",IF(Y3585&lt;Z3585,"Loss","Draw"))</f>
        <v>Win</v>
      </c>
      <c r="AB3585" s="7" t="s">
        <v>99</v>
      </c>
      <c r="AC3585" s="7" t="s">
        <v>99</v>
      </c>
      <c r="AD3585" s="7" t="s">
        <v>840</v>
      </c>
      <c r="AE3585" s="7" t="s">
        <v>3827</v>
      </c>
      <c r="AF3585" s="7" t="str">
        <f aca="false">IF(AD3585&lt;AE3585,AD3585,AE3585)</f>
        <v>Baby Dragon, Bomber, Golden Knight, Golem, Lightning, Mega Minion, Tombstone, Tornado</v>
      </c>
      <c r="AG3585" s="7" t="str">
        <f aca="false">IF(AD3585&lt;AE3585,AE3585,AD3585)</f>
        <v>Barbarian Barrel, Bomb Tower, Goblinstein, Magic Archer, Miner, Skeletons, Tornado, Wall Breakers</v>
      </c>
      <c r="AH3585" s="7" t="str">
        <f aca="false">IF(AD3585=AF3585,AA3585,IF(AA3585="Win","Loss",IF(AA3585="Loss","Win","Draw")))</f>
        <v>Loss</v>
      </c>
      <c r="AI3585" s="7" t="s">
        <v>297</v>
      </c>
    </row>
    <row r="3586" customFormat="false" ht="15" hidden="false" customHeight="true" outlineLevel="0" collapsed="false">
      <c r="A3586" s="7" t="s">
        <v>7272</v>
      </c>
      <c r="B3586" s="7" t="n">
        <v>2</v>
      </c>
      <c r="C3586" s="7" t="s">
        <v>343</v>
      </c>
      <c r="D3586" s="7" t="s">
        <v>344</v>
      </c>
      <c r="E3586" s="7" t="s">
        <v>613</v>
      </c>
      <c r="F3586" s="7" t="s">
        <v>614</v>
      </c>
      <c r="G3586" s="7" t="s">
        <v>7274</v>
      </c>
      <c r="H3586" s="7" t="s">
        <v>163</v>
      </c>
      <c r="I3586" s="7" t="s">
        <v>82</v>
      </c>
      <c r="J3586" s="7" t="s">
        <v>83</v>
      </c>
      <c r="K3586" s="7" t="s">
        <v>84</v>
      </c>
      <c r="L3586" s="7" t="s">
        <v>89</v>
      </c>
      <c r="M3586" s="7" t="s">
        <v>85</v>
      </c>
      <c r="N3586" s="7" t="s">
        <v>150</v>
      </c>
      <c r="O3586" s="7" t="s">
        <v>119</v>
      </c>
      <c r="P3586" s="7" t="s">
        <v>88</v>
      </c>
      <c r="Q3586" s="7" t="s">
        <v>203</v>
      </c>
      <c r="R3586" s="7" t="s">
        <v>202</v>
      </c>
      <c r="S3586" s="7" t="s">
        <v>201</v>
      </c>
      <c r="T3586" s="7" t="s">
        <v>87</v>
      </c>
      <c r="U3586" s="7" t="s">
        <v>204</v>
      </c>
      <c r="V3586" s="7" t="s">
        <v>157</v>
      </c>
      <c r="W3586" s="7" t="s">
        <v>118</v>
      </c>
      <c r="X3586" s="7" t="s">
        <v>88</v>
      </c>
      <c r="Y3586" s="7" t="n">
        <v>0</v>
      </c>
      <c r="Z3586" s="7" t="n">
        <v>1</v>
      </c>
      <c r="AA3586" s="7" t="str">
        <f aca="false">IF(Y3586&gt;Z3586,"Win",IF(Y3586&lt;Z3586,"Loss","Draw"))</f>
        <v>Loss</v>
      </c>
      <c r="AB3586" s="7" t="s">
        <v>99</v>
      </c>
      <c r="AC3586" s="7" t="s">
        <v>99</v>
      </c>
      <c r="AD3586" s="7" t="s">
        <v>1262</v>
      </c>
      <c r="AE3586" s="7" t="s">
        <v>206</v>
      </c>
      <c r="AF3586" s="7" t="str">
        <f aca="false">IF(AD3586&lt;AE3586,AD3586,AE3586)</f>
        <v>Archers, Berserker, Electro Spirit, Goblin Hut, Lightning, Monk, Royal Hogs, The Log</v>
      </c>
      <c r="AG3586" s="7" t="str">
        <f aca="false">IF(AD3586&lt;AE3586,AE3586,AD3586)</f>
        <v>Berserker, Fire Spirit, Goblin Barrel, Ice Spirit, Magic Archer, Royal Delivery, Tesla, Wall Breakers</v>
      </c>
      <c r="AH3586" s="7" t="str">
        <f aca="false">IF(AD3586=AF3586,AA3586,IF(AA3586="Win","Loss",IF(AA3586="Loss","Win","Draw")))</f>
        <v>Loss</v>
      </c>
      <c r="AI3586" s="7" t="s">
        <v>297</v>
      </c>
    </row>
    <row r="3587" customFormat="false" ht="15" hidden="false" customHeight="true" outlineLevel="0" collapsed="false">
      <c r="A3587" s="7" t="s">
        <v>7272</v>
      </c>
      <c r="B3587" s="7" t="n">
        <v>3</v>
      </c>
      <c r="C3587" s="7" t="s">
        <v>343</v>
      </c>
      <c r="D3587" s="7" t="s">
        <v>344</v>
      </c>
      <c r="E3587" s="7" t="s">
        <v>613</v>
      </c>
      <c r="F3587" s="7" t="s">
        <v>614</v>
      </c>
      <c r="G3587" s="7" t="s">
        <v>7275</v>
      </c>
      <c r="H3587" s="7" t="s">
        <v>163</v>
      </c>
      <c r="I3587" s="7" t="s">
        <v>82</v>
      </c>
      <c r="J3587" s="7" t="s">
        <v>83</v>
      </c>
      <c r="K3587" s="7" t="s">
        <v>84</v>
      </c>
      <c r="L3587" s="7" t="s">
        <v>89</v>
      </c>
      <c r="M3587" s="7" t="s">
        <v>85</v>
      </c>
      <c r="N3587" s="7" t="s">
        <v>150</v>
      </c>
      <c r="O3587" s="7" t="s">
        <v>119</v>
      </c>
      <c r="P3587" s="7" t="s">
        <v>88</v>
      </c>
      <c r="Q3587" s="7" t="s">
        <v>203</v>
      </c>
      <c r="R3587" s="7" t="s">
        <v>202</v>
      </c>
      <c r="S3587" s="7" t="s">
        <v>201</v>
      </c>
      <c r="T3587" s="7" t="s">
        <v>87</v>
      </c>
      <c r="U3587" s="7" t="s">
        <v>204</v>
      </c>
      <c r="V3587" s="7" t="s">
        <v>157</v>
      </c>
      <c r="W3587" s="7" t="s">
        <v>118</v>
      </c>
      <c r="X3587" s="7" t="s">
        <v>88</v>
      </c>
      <c r="Y3587" s="7" t="n">
        <v>0</v>
      </c>
      <c r="Z3587" s="7" t="n">
        <v>1</v>
      </c>
      <c r="AA3587" s="7" t="str">
        <f aca="false">IF(Y3587&gt;Z3587,"Win",IF(Y3587&lt;Z3587,"Loss","Draw"))</f>
        <v>Loss</v>
      </c>
      <c r="AB3587" s="7" t="s">
        <v>99</v>
      </c>
      <c r="AC3587" s="7" t="s">
        <v>98</v>
      </c>
      <c r="AD3587" s="7" t="s">
        <v>1262</v>
      </c>
      <c r="AE3587" s="7" t="s">
        <v>206</v>
      </c>
      <c r="AF3587" s="7" t="str">
        <f aca="false">IF(AD3587&lt;AE3587,AD3587,AE3587)</f>
        <v>Archers, Berserker, Electro Spirit, Goblin Hut, Lightning, Monk, Royal Hogs, The Log</v>
      </c>
      <c r="AG3587" s="7" t="str">
        <f aca="false">IF(AD3587&lt;AE3587,AE3587,AD3587)</f>
        <v>Berserker, Fire Spirit, Goblin Barrel, Ice Spirit, Magic Archer, Royal Delivery, Tesla, Wall Breakers</v>
      </c>
      <c r="AH3587" s="7" t="str">
        <f aca="false">IF(AD3587=AF3587,AA3587,IF(AA3587="Win","Loss",IF(AA3587="Loss","Win","Draw")))</f>
        <v>Loss</v>
      </c>
      <c r="AI3587" s="7" t="s">
        <v>297</v>
      </c>
    </row>
    <row r="3588" customFormat="false" ht="15" hidden="false" customHeight="true" outlineLevel="0" collapsed="false">
      <c r="A3588" s="7" t="s">
        <v>7272</v>
      </c>
      <c r="B3588" s="7" t="n">
        <v>4</v>
      </c>
      <c r="C3588" s="7" t="s">
        <v>343</v>
      </c>
      <c r="D3588" s="7" t="s">
        <v>344</v>
      </c>
      <c r="E3588" s="7" t="s">
        <v>613</v>
      </c>
      <c r="F3588" s="7" t="s">
        <v>614</v>
      </c>
      <c r="G3588" s="7" t="s">
        <v>7276</v>
      </c>
      <c r="H3588" s="7" t="s">
        <v>352</v>
      </c>
      <c r="I3588" s="7" t="s">
        <v>90</v>
      </c>
      <c r="J3588" s="7" t="s">
        <v>158</v>
      </c>
      <c r="K3588" s="7" t="s">
        <v>92</v>
      </c>
      <c r="L3588" s="7" t="s">
        <v>159</v>
      </c>
      <c r="M3588" s="7" t="s">
        <v>93</v>
      </c>
      <c r="N3588" s="7" t="s">
        <v>96</v>
      </c>
      <c r="O3588" s="7" t="s">
        <v>94</v>
      </c>
      <c r="P3588" s="7" t="s">
        <v>242</v>
      </c>
      <c r="Q3588" s="7" t="s">
        <v>159</v>
      </c>
      <c r="R3588" s="7" t="s">
        <v>241</v>
      </c>
      <c r="S3588" s="7" t="s">
        <v>114</v>
      </c>
      <c r="T3588" s="7" t="s">
        <v>137</v>
      </c>
      <c r="U3588" s="7" t="s">
        <v>234</v>
      </c>
      <c r="V3588" s="7" t="s">
        <v>116</v>
      </c>
      <c r="W3588" s="7" t="s">
        <v>150</v>
      </c>
      <c r="X3588" s="7" t="s">
        <v>91</v>
      </c>
      <c r="Y3588" s="7" t="n">
        <v>1</v>
      </c>
      <c r="Z3588" s="7" t="n">
        <v>0</v>
      </c>
      <c r="AA3588" s="7" t="str">
        <f aca="false">IF(Y3588&gt;Z3588,"Win",IF(Y3588&lt;Z3588,"Loss","Draw"))</f>
        <v>Win</v>
      </c>
      <c r="AB3588" s="7" t="s">
        <v>99</v>
      </c>
      <c r="AC3588" s="7" t="s">
        <v>99</v>
      </c>
      <c r="AD3588" s="7" t="s">
        <v>7277</v>
      </c>
      <c r="AE3588" s="7" t="s">
        <v>7278</v>
      </c>
      <c r="AF3588" s="7" t="str">
        <f aca="false">IF(AD3588&lt;AE3588,AD3588,AE3588)</f>
        <v>Bomb Tower, Dart Goblin, Electro Spirit, Giant Snowball, Goblin Drill, Goblins, Knight, Poison</v>
      </c>
      <c r="AG3588" s="7" t="str">
        <f aca="false">IF(AD3588&lt;AE3588,AE3588,AD3588)</f>
        <v>Bomber, Bowler, Dart Goblin, Fireball, Minions, Mortar, Rascals, Skeleton Barrel</v>
      </c>
      <c r="AH3588" s="7" t="str">
        <f aca="false">IF(AD3588=AF3588,AA3588,IF(AA3588="Win","Loss",IF(AA3588="Loss","Win","Draw")))</f>
        <v>Loss</v>
      </c>
      <c r="AI3588" s="7" t="s">
        <v>297</v>
      </c>
    </row>
    <row r="3589" customFormat="false" ht="15" hidden="false" customHeight="true" outlineLevel="0" collapsed="false">
      <c r="A3589" s="7" t="s">
        <v>7279</v>
      </c>
      <c r="B3589" s="7" t="n">
        <v>1</v>
      </c>
      <c r="C3589" s="7" t="s">
        <v>343</v>
      </c>
      <c r="D3589" s="7" t="s">
        <v>344</v>
      </c>
      <c r="E3589" s="7" t="s">
        <v>613</v>
      </c>
      <c r="F3589" s="7" t="s">
        <v>614</v>
      </c>
      <c r="G3589" s="7" t="s">
        <v>7280</v>
      </c>
      <c r="H3589" s="7" t="s">
        <v>163</v>
      </c>
      <c r="I3589" s="7" t="s">
        <v>90</v>
      </c>
      <c r="J3589" s="7" t="s">
        <v>123</v>
      </c>
      <c r="K3589" s="7" t="s">
        <v>124</v>
      </c>
      <c r="L3589" s="7" t="s">
        <v>126</v>
      </c>
      <c r="M3589" s="7" t="s">
        <v>95</v>
      </c>
      <c r="N3589" s="7" t="s">
        <v>85</v>
      </c>
      <c r="O3589" s="7" t="s">
        <v>96</v>
      </c>
      <c r="P3589" s="7" t="s">
        <v>125</v>
      </c>
      <c r="Q3589" s="7" t="s">
        <v>177</v>
      </c>
      <c r="R3589" s="7" t="s">
        <v>83</v>
      </c>
      <c r="S3589" s="7" t="s">
        <v>188</v>
      </c>
      <c r="T3589" s="7" t="s">
        <v>133</v>
      </c>
      <c r="U3589" s="7" t="s">
        <v>215</v>
      </c>
      <c r="V3589" s="7" t="s">
        <v>93</v>
      </c>
      <c r="W3589" s="7" t="s">
        <v>86</v>
      </c>
      <c r="X3589" s="7" t="s">
        <v>89</v>
      </c>
      <c r="Y3589" s="7" t="n">
        <v>0</v>
      </c>
      <c r="Z3589" s="7" t="n">
        <v>1</v>
      </c>
      <c r="AA3589" s="7" t="str">
        <f aca="false">IF(Y3589&gt;Z3589,"Win",IF(Y3589&lt;Z3589,"Loss","Draw"))</f>
        <v>Loss</v>
      </c>
      <c r="AB3589" s="7" t="s">
        <v>99</v>
      </c>
      <c r="AC3589" s="7" t="s">
        <v>99</v>
      </c>
      <c r="AD3589" s="7" t="s">
        <v>134</v>
      </c>
      <c r="AE3589" s="7" t="s">
        <v>494</v>
      </c>
      <c r="AF3589" s="7" t="str">
        <f aca="false">IF(AD3589&lt;AE3589,AD3589,AE3589)</f>
        <v>Barbarian Barrel, Cannon Cart, Goblinstein, Lightning, Minions, Mortar, Royal Ghost, Skeletons</v>
      </c>
      <c r="AG3589" s="7" t="str">
        <f aca="false">IF(AD3589&lt;AE3589,AE3589,AD3589)</f>
        <v>Fireball, Fisherman, Monk, Mother Witch, Royal Giant, Skeleton Dragons, The Log, Tombstone</v>
      </c>
      <c r="AH3589" s="7" t="str">
        <f aca="false">IF(AD3589=AF3589,AA3589,IF(AA3589="Win","Loss",IF(AA3589="Loss","Win","Draw")))</f>
        <v>Loss</v>
      </c>
      <c r="AI3589" s="7" t="s">
        <v>297</v>
      </c>
    </row>
    <row r="3590" customFormat="false" ht="15" hidden="false" customHeight="true" outlineLevel="0" collapsed="false">
      <c r="A3590" s="7" t="s">
        <v>7279</v>
      </c>
      <c r="B3590" s="7" t="n">
        <v>2</v>
      </c>
      <c r="C3590" s="7" t="s">
        <v>343</v>
      </c>
      <c r="D3590" s="7" t="s">
        <v>344</v>
      </c>
      <c r="E3590" s="7" t="s">
        <v>613</v>
      </c>
      <c r="F3590" s="7" t="s">
        <v>614</v>
      </c>
      <c r="G3590" s="7" t="s">
        <v>7281</v>
      </c>
      <c r="H3590" s="7" t="s">
        <v>352</v>
      </c>
      <c r="I3590" s="7" t="s">
        <v>82</v>
      </c>
      <c r="J3590" s="7" t="s">
        <v>91</v>
      </c>
      <c r="K3590" s="7" t="s">
        <v>108</v>
      </c>
      <c r="L3590" s="7" t="s">
        <v>117</v>
      </c>
      <c r="M3590" s="7" t="s">
        <v>133</v>
      </c>
      <c r="N3590" s="7" t="s">
        <v>215</v>
      </c>
      <c r="O3590" s="7" t="s">
        <v>173</v>
      </c>
      <c r="P3590" s="7" t="s">
        <v>130</v>
      </c>
      <c r="Q3590" s="7" t="s">
        <v>177</v>
      </c>
      <c r="R3590" s="7" t="s">
        <v>83</v>
      </c>
      <c r="S3590" s="7" t="s">
        <v>188</v>
      </c>
      <c r="T3590" s="7" t="s">
        <v>133</v>
      </c>
      <c r="U3590" s="7" t="s">
        <v>215</v>
      </c>
      <c r="V3590" s="7" t="s">
        <v>93</v>
      </c>
      <c r="W3590" s="7" t="s">
        <v>86</v>
      </c>
      <c r="X3590" s="7" t="s">
        <v>89</v>
      </c>
      <c r="Y3590" s="7" t="n">
        <v>3</v>
      </c>
      <c r="Z3590" s="7" t="n">
        <v>0</v>
      </c>
      <c r="AA3590" s="7" t="str">
        <f aca="false">IF(Y3590&gt;Z3590,"Win",IF(Y3590&lt;Z3590,"Loss","Draw"))</f>
        <v>Win</v>
      </c>
      <c r="AB3590" s="7" t="s">
        <v>99</v>
      </c>
      <c r="AC3590" s="7" t="s">
        <v>99</v>
      </c>
      <c r="AD3590" s="7" t="s">
        <v>7282</v>
      </c>
      <c r="AE3590" s="7" t="s">
        <v>494</v>
      </c>
      <c r="AF3590" s="7" t="str">
        <f aca="false">IF(AD3590&lt;AE3590,AD3590,AE3590)</f>
        <v>Arrows, Dark Prince, Fisherman, Giant Skeleton, Goblins, Mother Witch, Royal Hogs, Zappies</v>
      </c>
      <c r="AG3590" s="7" t="str">
        <f aca="false">IF(AD3590&lt;AE3590,AE3590,AD3590)</f>
        <v>Fireball, Fisherman, Monk, Mother Witch, Royal Giant, Skeleton Dragons, The Log, Tombstone</v>
      </c>
      <c r="AH3590" s="7" t="str">
        <f aca="false">IF(AD3590=AF3590,AA3590,IF(AA3590="Win","Loss",IF(AA3590="Loss","Win","Draw")))</f>
        <v>Win</v>
      </c>
      <c r="AI3590" s="7" t="s">
        <v>297</v>
      </c>
    </row>
    <row r="3591" customFormat="false" ht="15" hidden="false" customHeight="true" outlineLevel="0" collapsed="false">
      <c r="A3591" s="7" t="s">
        <v>7279</v>
      </c>
      <c r="B3591" s="7" t="n">
        <v>3</v>
      </c>
      <c r="C3591" s="7" t="s">
        <v>343</v>
      </c>
      <c r="D3591" s="7" t="s">
        <v>344</v>
      </c>
      <c r="E3591" s="7" t="s">
        <v>613</v>
      </c>
      <c r="F3591" s="7" t="s">
        <v>614</v>
      </c>
      <c r="G3591" s="7" t="s">
        <v>7283</v>
      </c>
      <c r="H3591" s="7" t="s">
        <v>352</v>
      </c>
      <c r="I3591" s="7" t="s">
        <v>82</v>
      </c>
      <c r="J3591" s="7" t="s">
        <v>91</v>
      </c>
      <c r="K3591" s="7" t="s">
        <v>108</v>
      </c>
      <c r="L3591" s="7" t="s">
        <v>117</v>
      </c>
      <c r="M3591" s="7" t="s">
        <v>133</v>
      </c>
      <c r="N3591" s="7" t="s">
        <v>215</v>
      </c>
      <c r="O3591" s="7" t="s">
        <v>173</v>
      </c>
      <c r="P3591" s="7" t="s">
        <v>130</v>
      </c>
      <c r="Q3591" s="7" t="s">
        <v>87</v>
      </c>
      <c r="R3591" s="7" t="s">
        <v>108</v>
      </c>
      <c r="S3591" s="7" t="s">
        <v>84</v>
      </c>
      <c r="T3591" s="7" t="s">
        <v>116</v>
      </c>
      <c r="U3591" s="7" t="s">
        <v>115</v>
      </c>
      <c r="V3591" s="7" t="s">
        <v>95</v>
      </c>
      <c r="W3591" s="7" t="s">
        <v>126</v>
      </c>
      <c r="X3591" s="7" t="s">
        <v>157</v>
      </c>
      <c r="Y3591" s="7" t="n">
        <v>0</v>
      </c>
      <c r="Z3591" s="7" t="n">
        <v>1</v>
      </c>
      <c r="AA3591" s="7" t="str">
        <f aca="false">IF(Y3591&gt;Z3591,"Win",IF(Y3591&lt;Z3591,"Loss","Draw"))</f>
        <v>Loss</v>
      </c>
      <c r="AB3591" s="7" t="s">
        <v>99</v>
      </c>
      <c r="AC3591" s="7" t="s">
        <v>98</v>
      </c>
      <c r="AD3591" s="7" t="s">
        <v>7282</v>
      </c>
      <c r="AE3591" s="7" t="s">
        <v>2632</v>
      </c>
      <c r="AF3591" s="7" t="str">
        <f aca="false">IF(AD3591&lt;AE3591,AD3591,AE3591)</f>
        <v>Archers, Barbarian Barrel, Dark Prince, Fire Spirit, Graveyard, Poison, Skeletons, Tesla</v>
      </c>
      <c r="AG3591" s="7" t="str">
        <f aca="false">IF(AD3591&lt;AE3591,AE3591,AD3591)</f>
        <v>Arrows, Dark Prince, Fisherman, Giant Skeleton, Goblins, Mother Witch, Royal Hogs, Zappies</v>
      </c>
      <c r="AH3591" s="7" t="str">
        <f aca="false">IF(AD3591=AF3591,AA3591,IF(AA3591="Win","Loss",IF(AA3591="Loss","Win","Draw")))</f>
        <v>Win</v>
      </c>
      <c r="AI3591" s="7" t="s">
        <v>297</v>
      </c>
    </row>
    <row r="3592" customFormat="false" ht="15" hidden="false" customHeight="true" outlineLevel="0" collapsed="false">
      <c r="A3592" s="7" t="s">
        <v>7279</v>
      </c>
      <c r="B3592" s="7" t="n">
        <v>4</v>
      </c>
      <c r="C3592" s="7" t="s">
        <v>343</v>
      </c>
      <c r="D3592" s="7" t="s">
        <v>344</v>
      </c>
      <c r="E3592" s="7" t="s">
        <v>613</v>
      </c>
      <c r="F3592" s="7" t="s">
        <v>614</v>
      </c>
      <c r="G3592" s="7" t="s">
        <v>7284</v>
      </c>
      <c r="H3592" s="7" t="s">
        <v>163</v>
      </c>
      <c r="I3592" s="7" t="s">
        <v>137</v>
      </c>
      <c r="J3592" s="7" t="s">
        <v>202</v>
      </c>
      <c r="K3592" s="7" t="s">
        <v>83</v>
      </c>
      <c r="L3592" s="7" t="s">
        <v>209</v>
      </c>
      <c r="M3592" s="7" t="s">
        <v>88</v>
      </c>
      <c r="N3592" s="7" t="s">
        <v>89</v>
      </c>
      <c r="O3592" s="7" t="s">
        <v>116</v>
      </c>
      <c r="P3592" s="7" t="s">
        <v>150</v>
      </c>
      <c r="Q3592" s="7" t="s">
        <v>82</v>
      </c>
      <c r="R3592" s="7" t="s">
        <v>202</v>
      </c>
      <c r="S3592" s="7" t="s">
        <v>128</v>
      </c>
      <c r="T3592" s="7" t="s">
        <v>119</v>
      </c>
      <c r="U3592" s="7" t="s">
        <v>204</v>
      </c>
      <c r="V3592" s="7" t="s">
        <v>118</v>
      </c>
      <c r="W3592" s="7" t="s">
        <v>85</v>
      </c>
      <c r="X3592" s="7" t="s">
        <v>88</v>
      </c>
      <c r="Y3592" s="7" t="n">
        <v>1</v>
      </c>
      <c r="Z3592" s="7" t="n">
        <v>2</v>
      </c>
      <c r="AA3592" s="7" t="str">
        <f aca="false">IF(Y3592&gt;Z3592,"Win",IF(Y3592&lt;Z3592,"Loss","Draw"))</f>
        <v>Loss</v>
      </c>
      <c r="AB3592" s="7" t="s">
        <v>99</v>
      </c>
      <c r="AC3592" s="7" t="s">
        <v>99</v>
      </c>
      <c r="AD3592" s="7" t="s">
        <v>7285</v>
      </c>
      <c r="AE3592" s="7" t="s">
        <v>7286</v>
      </c>
      <c r="AF3592" s="7" t="str">
        <f aca="false">IF(AD3592&lt;AE3592,AD3592,AE3592)</f>
        <v>Berserker, Electro Spirit, Goblin Drill, Inferno Tower, Magic Archer, Monk, Poison, The Log</v>
      </c>
      <c r="AG3592" s="7" t="str">
        <f aca="false">IF(AD3592&lt;AE3592,AE3592,AD3592)</f>
        <v>Berserker, Goblin Hut, Golden Knight, Ice Spirit, Lightning, Magic Archer, Royal Delivery, Royal Hogs</v>
      </c>
      <c r="AH3592" s="7" t="str">
        <f aca="false">IF(AD3592=AF3592,AA3592,IF(AA3592="Win","Loss",IF(AA3592="Loss","Win","Draw")))</f>
        <v>Loss</v>
      </c>
      <c r="AI3592" s="7" t="s">
        <v>297</v>
      </c>
    </row>
    <row r="3593" customFormat="false" ht="15" hidden="false" customHeight="true" outlineLevel="0" collapsed="false">
      <c r="A3593" s="7" t="s">
        <v>7287</v>
      </c>
      <c r="B3593" s="7" t="n">
        <v>1</v>
      </c>
      <c r="C3593" s="7" t="s">
        <v>343</v>
      </c>
      <c r="D3593" s="7" t="s">
        <v>344</v>
      </c>
      <c r="E3593" s="7" t="s">
        <v>613</v>
      </c>
      <c r="F3593" s="7" t="s">
        <v>614</v>
      </c>
      <c r="G3593" s="7" t="s">
        <v>7288</v>
      </c>
      <c r="H3593" s="7" t="s">
        <v>352</v>
      </c>
      <c r="I3593" s="7" t="s">
        <v>127</v>
      </c>
      <c r="J3593" s="7" t="s">
        <v>128</v>
      </c>
      <c r="K3593" s="7" t="s">
        <v>141</v>
      </c>
      <c r="L3593" s="7" t="s">
        <v>125</v>
      </c>
      <c r="M3593" s="7" t="s">
        <v>173</v>
      </c>
      <c r="N3593" s="7" t="s">
        <v>143</v>
      </c>
      <c r="O3593" s="7" t="s">
        <v>97</v>
      </c>
      <c r="P3593" s="7" t="s">
        <v>95</v>
      </c>
      <c r="Q3593" s="7" t="s">
        <v>208</v>
      </c>
      <c r="R3593" s="7" t="s">
        <v>188</v>
      </c>
      <c r="S3593" s="7" t="s">
        <v>109</v>
      </c>
      <c r="T3593" s="7" t="s">
        <v>88</v>
      </c>
      <c r="U3593" s="7" t="s">
        <v>93</v>
      </c>
      <c r="V3593" s="7" t="s">
        <v>110</v>
      </c>
      <c r="W3593" s="7" t="s">
        <v>86</v>
      </c>
      <c r="X3593" s="7" t="s">
        <v>112</v>
      </c>
      <c r="Y3593" s="7" t="n">
        <v>0</v>
      </c>
      <c r="Z3593" s="7" t="n">
        <v>1</v>
      </c>
      <c r="AA3593" s="7" t="str">
        <f aca="false">IF(Y3593&gt;Z3593,"Win",IF(Y3593&lt;Z3593,"Loss","Draw"))</f>
        <v>Loss</v>
      </c>
      <c r="AB3593" s="7" t="s">
        <v>99</v>
      </c>
      <c r="AC3593" s="7" t="s">
        <v>99</v>
      </c>
      <c r="AD3593" s="7" t="s">
        <v>7289</v>
      </c>
      <c r="AE3593" s="7" t="s">
        <v>368</v>
      </c>
      <c r="AF3593" s="7" t="str">
        <f aca="false">IF(AD3593&lt;AE3593,AD3593,AE3593)</f>
        <v>Barbarian Barrel, Battle Ram, Cannon Cart, Golden Knight, Heal Spirit, Lumberjack, Ronin, Zappies</v>
      </c>
      <c r="AG3593" s="7" t="str">
        <f aca="false">IF(AD3593&lt;AE3593,AE3593,AD3593)</f>
        <v>Berserker, Fireball, Lava Hound, Skeleton Dragons, Spirit Empress, Tombstone, Valkyrie, Zap</v>
      </c>
      <c r="AH3593" s="7" t="str">
        <f aca="false">IF(AD3593=AF3593,AA3593,IF(AA3593="Win","Loss",IF(AA3593="Loss","Win","Draw")))</f>
        <v>Loss</v>
      </c>
      <c r="AI3593" s="7" t="s">
        <v>297</v>
      </c>
    </row>
    <row r="3594" customFormat="false" ht="15" hidden="false" customHeight="true" outlineLevel="0" collapsed="false">
      <c r="A3594" s="7" t="s">
        <v>7287</v>
      </c>
      <c r="B3594" s="7" t="n">
        <v>2</v>
      </c>
      <c r="C3594" s="7" t="s">
        <v>343</v>
      </c>
      <c r="D3594" s="7" t="s">
        <v>344</v>
      </c>
      <c r="E3594" s="7" t="s">
        <v>613</v>
      </c>
      <c r="F3594" s="7" t="s">
        <v>614</v>
      </c>
      <c r="G3594" s="7" t="s">
        <v>7290</v>
      </c>
      <c r="H3594" s="7" t="s">
        <v>163</v>
      </c>
      <c r="I3594" s="7" t="s">
        <v>82</v>
      </c>
      <c r="J3594" s="7" t="s">
        <v>151</v>
      </c>
      <c r="K3594" s="7" t="s">
        <v>84</v>
      </c>
      <c r="L3594" s="7" t="s">
        <v>150</v>
      </c>
      <c r="M3594" s="7" t="s">
        <v>85</v>
      </c>
      <c r="N3594" s="7" t="s">
        <v>126</v>
      </c>
      <c r="O3594" s="7" t="s">
        <v>89</v>
      </c>
      <c r="P3594" s="7" t="s">
        <v>234</v>
      </c>
      <c r="Q3594" s="7" t="s">
        <v>129</v>
      </c>
      <c r="R3594" s="7" t="s">
        <v>128</v>
      </c>
      <c r="S3594" s="7" t="s">
        <v>127</v>
      </c>
      <c r="T3594" s="7" t="s">
        <v>97</v>
      </c>
      <c r="U3594" s="7" t="s">
        <v>133</v>
      </c>
      <c r="V3594" s="7" t="s">
        <v>132</v>
      </c>
      <c r="W3594" s="7" t="s">
        <v>130</v>
      </c>
      <c r="X3594" s="7" t="s">
        <v>131</v>
      </c>
      <c r="Y3594" s="7" t="n">
        <v>0</v>
      </c>
      <c r="Z3594" s="7" t="n">
        <v>1</v>
      </c>
      <c r="AA3594" s="7" t="str">
        <f aca="false">IF(Y3594&gt;Z3594,"Win",IF(Y3594&lt;Z3594,"Loss","Draw"))</f>
        <v>Loss</v>
      </c>
      <c r="AB3594" s="7" t="s">
        <v>99</v>
      </c>
      <c r="AC3594" s="7" t="s">
        <v>99</v>
      </c>
      <c r="AD3594" s="7" t="s">
        <v>7291</v>
      </c>
      <c r="AE3594" s="7" t="s">
        <v>1762</v>
      </c>
      <c r="AF3594" s="7" t="str">
        <f aca="false">IF(AD3594&lt;AE3594,AD3594,AE3594)</f>
        <v>Archers, Bomb Tower, Electro Spirit, Lightning, Mighty Miner, Royal Hogs, Skeletons, The Log</v>
      </c>
      <c r="AG3594" s="7" t="str">
        <f aca="false">IF(AD3594&lt;AE3594,AE3594,AD3594)</f>
        <v>Arrows, Bandit, Battle Ram, Electro Wizard, Golden Knight, Mega Knight, Mother Witch, Ronin</v>
      </c>
      <c r="AH3594" s="7" t="str">
        <f aca="false">IF(AD3594=AF3594,AA3594,IF(AA3594="Win","Loss",IF(AA3594="Loss","Win","Draw")))</f>
        <v>Loss</v>
      </c>
      <c r="AI3594" s="7" t="s">
        <v>297</v>
      </c>
    </row>
    <row r="3595" customFormat="false" ht="15" hidden="false" customHeight="true" outlineLevel="0" collapsed="false">
      <c r="A3595" s="7" t="s">
        <v>7287</v>
      </c>
      <c r="B3595" s="7" t="n">
        <v>3</v>
      </c>
      <c r="C3595" s="7" t="s">
        <v>343</v>
      </c>
      <c r="D3595" s="7" t="s">
        <v>344</v>
      </c>
      <c r="E3595" s="7" t="s">
        <v>613</v>
      </c>
      <c r="F3595" s="7" t="s">
        <v>614</v>
      </c>
      <c r="G3595" s="7" t="s">
        <v>7292</v>
      </c>
      <c r="H3595" s="7" t="s">
        <v>163</v>
      </c>
      <c r="I3595" s="7" t="s">
        <v>201</v>
      </c>
      <c r="J3595" s="7" t="s">
        <v>202</v>
      </c>
      <c r="K3595" s="7" t="s">
        <v>418</v>
      </c>
      <c r="L3595" s="7" t="s">
        <v>87</v>
      </c>
      <c r="M3595" s="7" t="s">
        <v>96</v>
      </c>
      <c r="N3595" s="7" t="s">
        <v>111</v>
      </c>
      <c r="O3595" s="7" t="s">
        <v>108</v>
      </c>
      <c r="P3595" s="7" t="s">
        <v>116</v>
      </c>
      <c r="Q3595" s="7" t="s">
        <v>201</v>
      </c>
      <c r="R3595" s="7" t="s">
        <v>108</v>
      </c>
      <c r="S3595" s="7" t="s">
        <v>203</v>
      </c>
      <c r="T3595" s="7" t="s">
        <v>234</v>
      </c>
      <c r="U3595" s="7" t="s">
        <v>204</v>
      </c>
      <c r="V3595" s="7" t="s">
        <v>126</v>
      </c>
      <c r="W3595" s="7" t="s">
        <v>159</v>
      </c>
      <c r="X3595" s="7" t="s">
        <v>157</v>
      </c>
      <c r="Y3595" s="7" t="n">
        <v>0</v>
      </c>
      <c r="Z3595" s="7" t="n">
        <v>1</v>
      </c>
      <c r="AA3595" s="7" t="str">
        <f aca="false">IF(Y3595&gt;Z3595,"Win",IF(Y3595&lt;Z3595,"Loss","Draw"))</f>
        <v>Loss</v>
      </c>
      <c r="AB3595" s="7" t="s">
        <v>99</v>
      </c>
      <c r="AC3595" s="7" t="s">
        <v>99</v>
      </c>
      <c r="AD3595" s="7" t="s">
        <v>7293</v>
      </c>
      <c r="AE3595" s="7" t="s">
        <v>2083</v>
      </c>
      <c r="AF3595" s="7" t="str">
        <f aca="false">IF(AD3595&lt;AE3595,AD3595,AE3595)</f>
        <v>Bomb Tower, Dark Prince, Dart Goblin, Fire Spirit, Goblin Barrel, Royal Delivery, Skeletons, Wall Breakers</v>
      </c>
      <c r="AG3595" s="7" t="str">
        <f aca="false">IF(AD3595&lt;AE3595,AE3595,AD3595)</f>
        <v>Dark Prince, Magic Archer, Miner, Minions, Poison, Skeleton Army, Tesla, Wall Breakers</v>
      </c>
      <c r="AH3595" s="7" t="str">
        <f aca="false">IF(AD3595=AF3595,AA3595,IF(AA3595="Win","Loss",IF(AA3595="Loss","Win","Draw")))</f>
        <v>Win</v>
      </c>
      <c r="AI3595" s="7" t="s">
        <v>297</v>
      </c>
    </row>
    <row r="3596" customFormat="false" ht="15" hidden="false" customHeight="true" outlineLevel="0" collapsed="false">
      <c r="A3596" s="5" t="s">
        <v>7294</v>
      </c>
      <c r="B3596" s="5" t="n">
        <v>1</v>
      </c>
      <c r="C3596" s="5" t="s">
        <v>343</v>
      </c>
      <c r="D3596" s="5" t="s">
        <v>344</v>
      </c>
      <c r="E3596" s="5" t="s">
        <v>227</v>
      </c>
      <c r="F3596" s="5" t="s">
        <v>228</v>
      </c>
      <c r="G3596" s="5" t="s">
        <v>5725</v>
      </c>
      <c r="H3596" s="5" t="s">
        <v>715</v>
      </c>
      <c r="I3596" s="5" t="s">
        <v>177</v>
      </c>
      <c r="J3596" s="5" t="s">
        <v>158</v>
      </c>
      <c r="K3596" s="5" t="s">
        <v>141</v>
      </c>
      <c r="L3596" s="5" t="s">
        <v>178</v>
      </c>
      <c r="M3596" s="5" t="s">
        <v>215</v>
      </c>
      <c r="N3596" s="5" t="s">
        <v>93</v>
      </c>
      <c r="O3596" s="5" t="s">
        <v>150</v>
      </c>
      <c r="P3596" s="5" t="s">
        <v>95</v>
      </c>
      <c r="Q3596" s="5" t="s">
        <v>233</v>
      </c>
      <c r="R3596" s="5" t="s">
        <v>202</v>
      </c>
      <c r="S3596" s="5" t="s">
        <v>201</v>
      </c>
      <c r="T3596" s="5" t="s">
        <v>88</v>
      </c>
      <c r="U3596" s="5" t="s">
        <v>157</v>
      </c>
      <c r="V3596" s="5" t="s">
        <v>111</v>
      </c>
      <c r="W3596" s="5" t="s">
        <v>234</v>
      </c>
      <c r="X3596" s="5" t="s">
        <v>204</v>
      </c>
      <c r="Y3596" s="5" t="n">
        <v>0</v>
      </c>
      <c r="Z3596" s="5" t="n">
        <v>1</v>
      </c>
      <c r="AA3596" s="5" t="str">
        <f aca="false">IF(Y3596&gt;Z3596,"Win",IF(Y3596&lt;Z3596,"Loss","Draw"))</f>
        <v>Loss</v>
      </c>
      <c r="AB3596" s="5" t="s">
        <v>98</v>
      </c>
      <c r="AC3596" s="5" t="s">
        <v>99</v>
      </c>
      <c r="AD3596" s="5" t="s">
        <v>3093</v>
      </c>
      <c r="AE3596" s="5" t="s">
        <v>380</v>
      </c>
      <c r="AF3596" s="5" t="str">
        <f aca="false">IF(AD3596&lt;AE3596,AD3596,AE3596)</f>
        <v>Barbarian Barrel, Bowler, Electro Spirit, Fireball, Fisherman, Lumberjack, Phoenix, Royal Giant</v>
      </c>
      <c r="AG3596" s="5" t="str">
        <f aca="false">IF(AD3596&lt;AE3596,AE3596,AD3596)</f>
        <v>Bats, Berserker, Bomb Tower, Fire Spirit, Magic Archer, Miner, Royal Delivery, Wall Breakers</v>
      </c>
      <c r="AH3596" s="5" t="str">
        <f aca="false">IF(AD3596=AF3596,AA3596,IF(AA3596="Win","Loss",IF(AA3596="Loss","Win","Draw")))</f>
        <v>Loss</v>
      </c>
      <c r="AI3596" s="5" t="s">
        <v>297</v>
      </c>
    </row>
    <row r="3597" customFormat="false" ht="15" hidden="false" customHeight="true" outlineLevel="0" collapsed="false">
      <c r="A3597" s="5" t="s">
        <v>7294</v>
      </c>
      <c r="B3597" s="5" t="n">
        <v>2</v>
      </c>
      <c r="C3597" s="5" t="s">
        <v>343</v>
      </c>
      <c r="D3597" s="5" t="s">
        <v>344</v>
      </c>
      <c r="E3597" s="5" t="s">
        <v>227</v>
      </c>
      <c r="F3597" s="5" t="s">
        <v>228</v>
      </c>
      <c r="G3597" s="5" t="s">
        <v>5726</v>
      </c>
      <c r="H3597" s="5" t="s">
        <v>352</v>
      </c>
      <c r="I3597" s="5" t="s">
        <v>177</v>
      </c>
      <c r="J3597" s="5" t="s">
        <v>158</v>
      </c>
      <c r="K3597" s="5" t="s">
        <v>141</v>
      </c>
      <c r="L3597" s="5" t="s">
        <v>178</v>
      </c>
      <c r="M3597" s="5" t="s">
        <v>215</v>
      </c>
      <c r="N3597" s="5" t="s">
        <v>93</v>
      </c>
      <c r="O3597" s="5" t="s">
        <v>150</v>
      </c>
      <c r="P3597" s="5" t="s">
        <v>95</v>
      </c>
      <c r="Q3597" s="5" t="s">
        <v>233</v>
      </c>
      <c r="R3597" s="5" t="s">
        <v>202</v>
      </c>
      <c r="S3597" s="5" t="s">
        <v>201</v>
      </c>
      <c r="T3597" s="5" t="s">
        <v>88</v>
      </c>
      <c r="U3597" s="5" t="s">
        <v>157</v>
      </c>
      <c r="V3597" s="5" t="s">
        <v>111</v>
      </c>
      <c r="W3597" s="5" t="s">
        <v>234</v>
      </c>
      <c r="X3597" s="5" t="s">
        <v>204</v>
      </c>
      <c r="Y3597" s="5" t="n">
        <v>1</v>
      </c>
      <c r="Z3597" s="5" t="n">
        <v>0</v>
      </c>
      <c r="AA3597" s="5" t="str">
        <f aca="false">IF(Y3597&gt;Z3597,"Win",IF(Y3597&lt;Z3597,"Loss","Draw"))</f>
        <v>Win</v>
      </c>
      <c r="AB3597" s="5" t="s">
        <v>98</v>
      </c>
      <c r="AC3597" s="5" t="s">
        <v>98</v>
      </c>
      <c r="AD3597" s="5" t="s">
        <v>3093</v>
      </c>
      <c r="AE3597" s="5" t="s">
        <v>380</v>
      </c>
      <c r="AF3597" s="5" t="str">
        <f aca="false">IF(AD3597&lt;AE3597,AD3597,AE3597)</f>
        <v>Barbarian Barrel, Bowler, Electro Spirit, Fireball, Fisherman, Lumberjack, Phoenix, Royal Giant</v>
      </c>
      <c r="AG3597" s="5" t="str">
        <f aca="false">IF(AD3597&lt;AE3597,AE3597,AD3597)</f>
        <v>Bats, Berserker, Bomb Tower, Fire Spirit, Magic Archer, Miner, Royal Delivery, Wall Breakers</v>
      </c>
      <c r="AH3597" s="5" t="str">
        <f aca="false">IF(AD3597=AF3597,AA3597,IF(AA3597="Win","Loss",IF(AA3597="Loss","Win","Draw")))</f>
        <v>Win</v>
      </c>
      <c r="AI3597" s="5" t="s">
        <v>297</v>
      </c>
    </row>
    <row r="3598" customFormat="false" ht="15" hidden="false" customHeight="true" outlineLevel="0" collapsed="false">
      <c r="A3598" s="5" t="s">
        <v>7294</v>
      </c>
      <c r="B3598" s="5" t="n">
        <v>3</v>
      </c>
      <c r="C3598" s="5" t="s">
        <v>343</v>
      </c>
      <c r="D3598" s="5" t="s">
        <v>344</v>
      </c>
      <c r="E3598" s="5" t="s">
        <v>227</v>
      </c>
      <c r="F3598" s="5" t="s">
        <v>228</v>
      </c>
      <c r="G3598" s="5" t="s">
        <v>5727</v>
      </c>
      <c r="H3598" s="5" t="s">
        <v>715</v>
      </c>
      <c r="I3598" s="5" t="s">
        <v>92</v>
      </c>
      <c r="J3598" s="5" t="s">
        <v>91</v>
      </c>
      <c r="K3598" s="5" t="s">
        <v>90</v>
      </c>
      <c r="L3598" s="5" t="s">
        <v>97</v>
      </c>
      <c r="M3598" s="5" t="s">
        <v>116</v>
      </c>
      <c r="N3598" s="5" t="s">
        <v>96</v>
      </c>
      <c r="O3598" s="5" t="s">
        <v>94</v>
      </c>
      <c r="P3598" s="5" t="s">
        <v>242</v>
      </c>
      <c r="Q3598" s="5" t="s">
        <v>92</v>
      </c>
      <c r="R3598" s="5" t="s">
        <v>91</v>
      </c>
      <c r="S3598" s="5" t="s">
        <v>90</v>
      </c>
      <c r="T3598" s="5" t="s">
        <v>97</v>
      </c>
      <c r="U3598" s="5" t="s">
        <v>93</v>
      </c>
      <c r="V3598" s="5" t="s">
        <v>96</v>
      </c>
      <c r="W3598" s="5" t="s">
        <v>94</v>
      </c>
      <c r="X3598" s="5" t="s">
        <v>150</v>
      </c>
      <c r="Y3598" s="5" t="n">
        <v>1</v>
      </c>
      <c r="Z3598" s="5" t="n">
        <v>0</v>
      </c>
      <c r="AA3598" s="5" t="str">
        <f aca="false">IF(Y3598&gt;Z3598,"Win",IF(Y3598&lt;Z3598,"Loss","Draw"))</f>
        <v>Win</v>
      </c>
      <c r="AB3598" s="5" t="s">
        <v>98</v>
      </c>
      <c r="AC3598" s="5" t="s">
        <v>99</v>
      </c>
      <c r="AD3598" s="5" t="s">
        <v>5728</v>
      </c>
      <c r="AE3598" s="5" t="s">
        <v>1275</v>
      </c>
      <c r="AF3598" s="5" t="str">
        <f aca="false">IF(AD3598&lt;AE3598,AD3598,AE3598)</f>
        <v>Bomber, Goblins, Minions, Mortar, Poison, Rascals, Ronin, Skeleton Barrel</v>
      </c>
      <c r="AG3598" s="5" t="str">
        <f aca="false">IF(AD3598&lt;AE3598,AE3598,AD3598)</f>
        <v>Electro Spirit, Fireball, Goblins, Minions, Mortar, Rascals, Ronin, Skeleton Barrel</v>
      </c>
      <c r="AH3598" s="5" t="str">
        <f aca="false">IF(AD3598=AF3598,AA3598,IF(AA3598="Win","Loss",IF(AA3598="Loss","Win","Draw")))</f>
        <v>Win</v>
      </c>
      <c r="AI3598" s="5" t="s">
        <v>297</v>
      </c>
    </row>
    <row r="3599" customFormat="false" ht="15" hidden="false" customHeight="true" outlineLevel="0" collapsed="false">
      <c r="A3599" s="5" t="s">
        <v>7294</v>
      </c>
      <c r="B3599" s="5" t="n">
        <v>4</v>
      </c>
      <c r="C3599" s="5" t="s">
        <v>343</v>
      </c>
      <c r="D3599" s="5" t="s">
        <v>344</v>
      </c>
      <c r="E3599" s="5" t="s">
        <v>227</v>
      </c>
      <c r="F3599" s="5" t="s">
        <v>228</v>
      </c>
      <c r="G3599" s="5" t="s">
        <v>5729</v>
      </c>
      <c r="H3599" s="5" t="s">
        <v>715</v>
      </c>
      <c r="I3599" s="5" t="s">
        <v>129</v>
      </c>
      <c r="J3599" s="5" t="s">
        <v>202</v>
      </c>
      <c r="K3599" s="5" t="s">
        <v>153</v>
      </c>
      <c r="L3599" s="5" t="s">
        <v>126</v>
      </c>
      <c r="M3599" s="5" t="s">
        <v>89</v>
      </c>
      <c r="N3599" s="5" t="s">
        <v>85</v>
      </c>
      <c r="O3599" s="5" t="s">
        <v>118</v>
      </c>
      <c r="P3599" s="5" t="s">
        <v>165</v>
      </c>
      <c r="Q3599" s="5" t="s">
        <v>129</v>
      </c>
      <c r="R3599" s="5" t="s">
        <v>128</v>
      </c>
      <c r="S3599" s="5" t="s">
        <v>127</v>
      </c>
      <c r="T3599" s="5" t="s">
        <v>86</v>
      </c>
      <c r="U3599" s="5" t="s">
        <v>133</v>
      </c>
      <c r="V3599" s="5" t="s">
        <v>131</v>
      </c>
      <c r="W3599" s="5" t="s">
        <v>173</v>
      </c>
      <c r="X3599" s="5" t="s">
        <v>130</v>
      </c>
      <c r="Y3599" s="5" t="n">
        <v>1</v>
      </c>
      <c r="Z3599" s="5" t="n">
        <v>0</v>
      </c>
      <c r="AA3599" s="5" t="str">
        <f aca="false">IF(Y3599&gt;Z3599,"Win",IF(Y3599&lt;Z3599,"Loss","Draw"))</f>
        <v>Win</v>
      </c>
      <c r="AB3599" s="5" t="s">
        <v>98</v>
      </c>
      <c r="AC3599" s="5" t="s">
        <v>99</v>
      </c>
      <c r="AD3599" s="5" t="s">
        <v>5730</v>
      </c>
      <c r="AE3599" s="5" t="s">
        <v>796</v>
      </c>
      <c r="AF3599" s="5" t="str">
        <f aca="false">IF(AD3599&lt;AE3599,AD3599,AE3599)</f>
        <v>Arrows, Bandit, Battle Ram, Golden Knight, Mega Knight, Mother Witch, Skeleton Dragons, Zappies</v>
      </c>
      <c r="AG3599" s="5" t="str">
        <f aca="false">IF(AD3599&lt;AE3599,AE3599,AD3599)</f>
        <v>Cannon, Hog Rider, Ice Spirit, Lightning, Magic Archer, Mega Knight, Skeletons, The Log</v>
      </c>
      <c r="AH3599" s="5" t="str">
        <f aca="false">IF(AD3599=AF3599,AA3599,IF(AA3599="Win","Loss",IF(AA3599="Loss","Win","Draw")))</f>
        <v>Loss</v>
      </c>
      <c r="AI3599" s="5" t="s">
        <v>297</v>
      </c>
    </row>
    <row r="3600" customFormat="false" ht="15" hidden="false" customHeight="true" outlineLevel="0" collapsed="false">
      <c r="A3600" s="7" t="s">
        <v>7295</v>
      </c>
      <c r="B3600" s="7" t="n">
        <v>1</v>
      </c>
      <c r="C3600" s="7" t="s">
        <v>343</v>
      </c>
      <c r="D3600" s="7" t="s">
        <v>344</v>
      </c>
      <c r="E3600" s="7" t="s">
        <v>227</v>
      </c>
      <c r="F3600" s="7" t="s">
        <v>228</v>
      </c>
      <c r="G3600" s="7" t="s">
        <v>5732</v>
      </c>
      <c r="H3600" s="7" t="s">
        <v>715</v>
      </c>
      <c r="I3600" s="7" t="s">
        <v>201</v>
      </c>
      <c r="J3600" s="7" t="s">
        <v>202</v>
      </c>
      <c r="K3600" s="7" t="s">
        <v>203</v>
      </c>
      <c r="L3600" s="7" t="s">
        <v>118</v>
      </c>
      <c r="M3600" s="7" t="s">
        <v>157</v>
      </c>
      <c r="N3600" s="7" t="s">
        <v>126</v>
      </c>
      <c r="O3600" s="7" t="s">
        <v>87</v>
      </c>
      <c r="P3600" s="7" t="s">
        <v>97</v>
      </c>
      <c r="Q3600" s="7" t="s">
        <v>152</v>
      </c>
      <c r="R3600" s="7" t="s">
        <v>128</v>
      </c>
      <c r="S3600" s="7" t="s">
        <v>107</v>
      </c>
      <c r="T3600" s="7" t="s">
        <v>306</v>
      </c>
      <c r="U3600" s="7" t="s">
        <v>85</v>
      </c>
      <c r="V3600" s="7" t="s">
        <v>307</v>
      </c>
      <c r="W3600" s="7" t="s">
        <v>187</v>
      </c>
      <c r="X3600" s="7" t="s">
        <v>95</v>
      </c>
      <c r="Y3600" s="7" t="n">
        <v>1</v>
      </c>
      <c r="Z3600" s="7" t="n">
        <v>0</v>
      </c>
      <c r="AA3600" s="7" t="str">
        <f aca="false">IF(Y3600&gt;Z3600,"Win",IF(Y3600&lt;Z3600,"Loss","Draw"))</f>
        <v>Win</v>
      </c>
      <c r="AB3600" s="7" t="s">
        <v>99</v>
      </c>
      <c r="AC3600" s="7" t="s">
        <v>99</v>
      </c>
      <c r="AD3600" s="7" t="s">
        <v>1597</v>
      </c>
      <c r="AE3600" s="7" t="s">
        <v>603</v>
      </c>
      <c r="AF3600" s="7" t="str">
        <f aca="false">IF(AD3600&lt;AE3600,AD3600,AE3600)</f>
        <v>Baby Dragon, Barbarian Barrel, Goblin Cage, Golden Knight, Golem, Ice Wizard, Lightning, Tornado</v>
      </c>
      <c r="AG3600" s="7" t="str">
        <f aca="false">IF(AD3600&lt;AE3600,AE3600,AD3600)</f>
        <v>Fire Spirit, Goblin Barrel, Ice Spirit, Magic Archer, Ronin, Skeletons, Tesla, Wall Breakers</v>
      </c>
      <c r="AH3600" s="7" t="str">
        <f aca="false">IF(AD3600=AF3600,AA3600,IF(AA3600="Win","Loss",IF(AA3600="Loss","Win","Draw")))</f>
        <v>Loss</v>
      </c>
      <c r="AI3600" s="7" t="s">
        <v>297</v>
      </c>
    </row>
    <row r="3601" customFormat="false" ht="15" hidden="false" customHeight="true" outlineLevel="0" collapsed="false">
      <c r="A3601" s="7" t="s">
        <v>7295</v>
      </c>
      <c r="B3601" s="7" t="n">
        <v>2</v>
      </c>
      <c r="C3601" s="7" t="s">
        <v>343</v>
      </c>
      <c r="D3601" s="7" t="s">
        <v>344</v>
      </c>
      <c r="E3601" s="7" t="s">
        <v>227</v>
      </c>
      <c r="F3601" s="7" t="s">
        <v>228</v>
      </c>
      <c r="G3601" s="7" t="s">
        <v>5733</v>
      </c>
      <c r="H3601" s="7" t="s">
        <v>715</v>
      </c>
      <c r="I3601" s="7" t="s">
        <v>418</v>
      </c>
      <c r="J3601" s="7" t="s">
        <v>108</v>
      </c>
      <c r="K3601" s="7" t="s">
        <v>92</v>
      </c>
      <c r="L3601" s="7" t="s">
        <v>580</v>
      </c>
      <c r="M3601" s="7" t="s">
        <v>159</v>
      </c>
      <c r="N3601" s="7" t="s">
        <v>234</v>
      </c>
      <c r="O3601" s="7" t="s">
        <v>88</v>
      </c>
      <c r="P3601" s="7" t="s">
        <v>124</v>
      </c>
      <c r="Q3601" s="7" t="s">
        <v>208</v>
      </c>
      <c r="R3601" s="7" t="s">
        <v>188</v>
      </c>
      <c r="S3601" s="7" t="s">
        <v>109</v>
      </c>
      <c r="T3601" s="7" t="s">
        <v>110</v>
      </c>
      <c r="U3601" s="7" t="s">
        <v>112</v>
      </c>
      <c r="V3601" s="7" t="s">
        <v>88</v>
      </c>
      <c r="W3601" s="7" t="s">
        <v>93</v>
      </c>
      <c r="X3601" s="7" t="s">
        <v>86</v>
      </c>
      <c r="Y3601" s="7" t="n">
        <v>1</v>
      </c>
      <c r="Z3601" s="7" t="n">
        <v>2</v>
      </c>
      <c r="AA3601" s="7" t="str">
        <f aca="false">IF(Y3601&gt;Z3601,"Win",IF(Y3601&lt;Z3601,"Loss","Draw"))</f>
        <v>Loss</v>
      </c>
      <c r="AB3601" s="7" t="s">
        <v>99</v>
      </c>
      <c r="AC3601" s="7" t="s">
        <v>99</v>
      </c>
      <c r="AD3601" s="7" t="s">
        <v>5734</v>
      </c>
      <c r="AE3601" s="7" t="s">
        <v>368</v>
      </c>
      <c r="AF3601" s="7" t="str">
        <f aca="false">IF(AD3601&lt;AE3601,AD3601,AE3601)</f>
        <v>Berserker, Bomb Tower, Dark Prince, Dart Goblin, Goblin Gang, Royal Ghost, Skeleton Army, Skeleton Barrel</v>
      </c>
      <c r="AG3601" s="7" t="str">
        <f aca="false">IF(AD3601&lt;AE3601,AE3601,AD3601)</f>
        <v>Berserker, Fireball, Lava Hound, Skeleton Dragons, Spirit Empress, Tombstone, Valkyrie, Zap</v>
      </c>
      <c r="AH3601" s="7" t="str">
        <f aca="false">IF(AD3601=AF3601,AA3601,IF(AA3601="Win","Loss",IF(AA3601="Loss","Win","Draw")))</f>
        <v>Loss</v>
      </c>
      <c r="AI3601" s="7" t="s">
        <v>297</v>
      </c>
    </row>
    <row r="3602" customFormat="false" ht="15" hidden="false" customHeight="true" outlineLevel="0" collapsed="false">
      <c r="A3602" s="7" t="s">
        <v>7295</v>
      </c>
      <c r="B3602" s="7" t="n">
        <v>3</v>
      </c>
      <c r="C3602" s="7" t="s">
        <v>343</v>
      </c>
      <c r="D3602" s="7" t="s">
        <v>344</v>
      </c>
      <c r="E3602" s="7" t="s">
        <v>227</v>
      </c>
      <c r="F3602" s="7" t="s">
        <v>228</v>
      </c>
      <c r="G3602" s="7" t="s">
        <v>5735</v>
      </c>
      <c r="H3602" s="7" t="s">
        <v>715</v>
      </c>
      <c r="I3602" s="7" t="s">
        <v>82</v>
      </c>
      <c r="J3602" s="7" t="s">
        <v>83</v>
      </c>
      <c r="K3602" s="7" t="s">
        <v>141</v>
      </c>
      <c r="L3602" s="7" t="s">
        <v>142</v>
      </c>
      <c r="M3602" s="7" t="s">
        <v>164</v>
      </c>
      <c r="N3602" s="7" t="s">
        <v>173</v>
      </c>
      <c r="O3602" s="7" t="s">
        <v>95</v>
      </c>
      <c r="P3602" s="7" t="s">
        <v>143</v>
      </c>
      <c r="Q3602" s="7" t="s">
        <v>137</v>
      </c>
      <c r="R3602" s="7" t="s">
        <v>91</v>
      </c>
      <c r="S3602" s="7" t="s">
        <v>114</v>
      </c>
      <c r="T3602" s="7" t="s">
        <v>97</v>
      </c>
      <c r="U3602" s="7" t="s">
        <v>116</v>
      </c>
      <c r="V3602" s="7" t="s">
        <v>242</v>
      </c>
      <c r="W3602" s="7" t="s">
        <v>150</v>
      </c>
      <c r="X3602" s="7" t="s">
        <v>234</v>
      </c>
      <c r="Y3602" s="7" t="n">
        <v>0</v>
      </c>
      <c r="Z3602" s="7" t="n">
        <v>1</v>
      </c>
      <c r="AA3602" s="7" t="str">
        <f aca="false">IF(Y3602&gt;Z3602,"Win",IF(Y3602&lt;Z3602,"Loss","Draw"))</f>
        <v>Loss</v>
      </c>
      <c r="AB3602" s="7" t="s">
        <v>99</v>
      </c>
      <c r="AC3602" s="7" t="s">
        <v>99</v>
      </c>
      <c r="AD3602" s="7" t="s">
        <v>4317</v>
      </c>
      <c r="AE3602" s="7" t="s">
        <v>1217</v>
      </c>
      <c r="AF3602" s="7" t="str">
        <f aca="false">IF(AD3602&lt;AE3602,AD3602,AE3602)</f>
        <v>Barbarian Barrel, Earthquake, Heal Spirit, Lumberjack, Monk, Royal Hogs, Three Musketeers, Zappies</v>
      </c>
      <c r="AG3602" s="7" t="str">
        <f aca="false">IF(AD3602&lt;AE3602,AE3602,AD3602)</f>
        <v>Bomb Tower, Bomber, Electro Spirit, Giant Snowball, Goblin Drill, Goblins, Poison, Ronin</v>
      </c>
      <c r="AH3602" s="7" t="str">
        <f aca="false">IF(AD3602=AF3602,AA3602,IF(AA3602="Win","Loss",IF(AA3602="Loss","Win","Draw")))</f>
        <v>Loss</v>
      </c>
      <c r="AI3602" s="7" t="s">
        <v>297</v>
      </c>
    </row>
    <row r="3603" customFormat="false" ht="15" hidden="false" customHeight="true" outlineLevel="0" collapsed="false">
      <c r="A3603" s="7" t="s">
        <v>7296</v>
      </c>
      <c r="B3603" s="7" t="n">
        <v>1</v>
      </c>
      <c r="C3603" s="7" t="s">
        <v>343</v>
      </c>
      <c r="D3603" s="7" t="s">
        <v>344</v>
      </c>
      <c r="E3603" s="7" t="s">
        <v>227</v>
      </c>
      <c r="F3603" s="7" t="s">
        <v>228</v>
      </c>
      <c r="G3603" s="7" t="s">
        <v>5737</v>
      </c>
      <c r="H3603" s="7" t="s">
        <v>715</v>
      </c>
      <c r="I3603" s="7" t="s">
        <v>127</v>
      </c>
      <c r="J3603" s="7" t="s">
        <v>140</v>
      </c>
      <c r="K3603" s="7" t="s">
        <v>124</v>
      </c>
      <c r="L3603" s="7" t="s">
        <v>142</v>
      </c>
      <c r="M3603" s="7" t="s">
        <v>257</v>
      </c>
      <c r="N3603" s="7" t="s">
        <v>131</v>
      </c>
      <c r="O3603" s="7" t="s">
        <v>95</v>
      </c>
      <c r="P3603" s="7" t="s">
        <v>449</v>
      </c>
      <c r="Q3603" s="7" t="s">
        <v>82</v>
      </c>
      <c r="R3603" s="7" t="s">
        <v>151</v>
      </c>
      <c r="S3603" s="7" t="s">
        <v>152</v>
      </c>
      <c r="T3603" s="7" t="s">
        <v>85</v>
      </c>
      <c r="U3603" s="7" t="s">
        <v>126</v>
      </c>
      <c r="V3603" s="7" t="s">
        <v>150</v>
      </c>
      <c r="W3603" s="7" t="s">
        <v>89</v>
      </c>
      <c r="X3603" s="7" t="s">
        <v>153</v>
      </c>
      <c r="Y3603" s="7" t="n">
        <v>3</v>
      </c>
      <c r="Z3603" s="7" t="n">
        <v>0</v>
      </c>
      <c r="AA3603" s="7" t="str">
        <f aca="false">IF(Y3603&gt;Z3603,"Win",IF(Y3603&lt;Z3603,"Loss","Draw"))</f>
        <v>Win</v>
      </c>
      <c r="AB3603" s="7" t="s">
        <v>99</v>
      </c>
      <c r="AC3603" s="7" t="s">
        <v>99</v>
      </c>
      <c r="AD3603" s="7" t="s">
        <v>1958</v>
      </c>
      <c r="AE3603" s="7" t="s">
        <v>155</v>
      </c>
      <c r="AF3603" s="7" t="str">
        <f aca="false">IF(AD3603&lt;AE3603,AD3603,AE3603)</f>
        <v>Baby Dragon, Cannon, Electro Spirit, Lightning, Mighty Miner, Royal Hogs, Skeletons, The Log</v>
      </c>
      <c r="AG3603" s="7" t="str">
        <f aca="false">IF(AD3603&lt;AE3603,AE3603,AD3603)</f>
        <v>Bandit, Barbarian Barrel, Battle Ram, Elixir Collector, Hunter, Ice Golem, Royal Ghost, Three Musketeers</v>
      </c>
      <c r="AH3603" s="7" t="str">
        <f aca="false">IF(AD3603=AF3603,AA3603,IF(AA3603="Win","Loss",IF(AA3603="Loss","Win","Draw")))</f>
        <v>Loss</v>
      </c>
      <c r="AI3603" s="7" t="s">
        <v>297</v>
      </c>
    </row>
    <row r="3604" customFormat="false" ht="15" hidden="false" customHeight="true" outlineLevel="0" collapsed="false">
      <c r="A3604" s="7" t="s">
        <v>7296</v>
      </c>
      <c r="B3604" s="7" t="n">
        <v>2</v>
      </c>
      <c r="C3604" s="7" t="s">
        <v>343</v>
      </c>
      <c r="D3604" s="7" t="s">
        <v>344</v>
      </c>
      <c r="E3604" s="7" t="s">
        <v>227</v>
      </c>
      <c r="F3604" s="7" t="s">
        <v>228</v>
      </c>
      <c r="G3604" s="7" t="s">
        <v>5738</v>
      </c>
      <c r="H3604" s="7" t="s">
        <v>715</v>
      </c>
      <c r="I3604" s="7" t="s">
        <v>87</v>
      </c>
      <c r="J3604" s="7" t="s">
        <v>123</v>
      </c>
      <c r="K3604" s="7" t="s">
        <v>126</v>
      </c>
      <c r="L3604" s="7" t="s">
        <v>89</v>
      </c>
      <c r="M3604" s="7" t="s">
        <v>150</v>
      </c>
      <c r="N3604" s="7" t="s">
        <v>164</v>
      </c>
      <c r="O3604" s="7" t="s">
        <v>97</v>
      </c>
      <c r="P3604" s="7" t="s">
        <v>165</v>
      </c>
      <c r="Q3604" s="7" t="s">
        <v>129</v>
      </c>
      <c r="R3604" s="7" t="s">
        <v>158</v>
      </c>
      <c r="S3604" s="7" t="s">
        <v>124</v>
      </c>
      <c r="T3604" s="7" t="s">
        <v>165</v>
      </c>
      <c r="U3604" s="7" t="s">
        <v>133</v>
      </c>
      <c r="V3604" s="7" t="s">
        <v>131</v>
      </c>
      <c r="W3604" s="7" t="s">
        <v>173</v>
      </c>
      <c r="X3604" s="7" t="s">
        <v>130</v>
      </c>
      <c r="Y3604" s="7" t="n">
        <v>0</v>
      </c>
      <c r="Z3604" s="7" t="n">
        <v>1</v>
      </c>
      <c r="AA3604" s="7" t="str">
        <f aca="false">IF(Y3604&gt;Z3604,"Win",IF(Y3604&lt;Z3604,"Loss","Draw"))</f>
        <v>Loss</v>
      </c>
      <c r="AB3604" s="7" t="s">
        <v>99</v>
      </c>
      <c r="AC3604" s="7" t="s">
        <v>99</v>
      </c>
      <c r="AD3604" s="7" t="s">
        <v>5739</v>
      </c>
      <c r="AE3604" s="7" t="s">
        <v>3088</v>
      </c>
      <c r="AF3604" s="7" t="str">
        <f aca="false">IF(AD3604&lt;AE3604,AD3604,AE3604)</f>
        <v>Arrows, Bandit, Bowler, Hog Rider, Mega Knight, Mother Witch, Royal Ghost, Zappies</v>
      </c>
      <c r="AG3604" s="7" t="str">
        <f aca="false">IF(AD3604&lt;AE3604,AE3604,AD3604)</f>
        <v>Earthquake, Electro Spirit, Goblinstein, Hog Rider, Ronin, Skeletons, Tesla, The Log</v>
      </c>
      <c r="AH3604" s="7" t="str">
        <f aca="false">IF(AD3604=AF3604,AA3604,IF(AA3604="Win","Loss",IF(AA3604="Loss","Win","Draw")))</f>
        <v>Win</v>
      </c>
      <c r="AI3604" s="7" t="s">
        <v>297</v>
      </c>
    </row>
    <row r="3605" customFormat="false" ht="15" hidden="false" customHeight="true" outlineLevel="0" collapsed="false">
      <c r="A3605" s="7" t="s">
        <v>7296</v>
      </c>
      <c r="B3605" s="7" t="n">
        <v>3</v>
      </c>
      <c r="C3605" s="7" t="s">
        <v>343</v>
      </c>
      <c r="D3605" s="7" t="s">
        <v>344</v>
      </c>
      <c r="E3605" s="7" t="s">
        <v>227</v>
      </c>
      <c r="F3605" s="7" t="s">
        <v>228</v>
      </c>
      <c r="G3605" s="7" t="s">
        <v>5740</v>
      </c>
      <c r="H3605" s="7" t="s">
        <v>715</v>
      </c>
      <c r="I3605" s="7" t="s">
        <v>129</v>
      </c>
      <c r="J3605" s="7" t="s">
        <v>108</v>
      </c>
      <c r="K3605" s="7" t="s">
        <v>128</v>
      </c>
      <c r="L3605" s="7" t="s">
        <v>139</v>
      </c>
      <c r="M3605" s="7" t="s">
        <v>109</v>
      </c>
      <c r="N3605" s="7" t="s">
        <v>173</v>
      </c>
      <c r="O3605" s="7" t="s">
        <v>130</v>
      </c>
      <c r="P3605" s="7" t="s">
        <v>223</v>
      </c>
      <c r="Q3605" s="7" t="s">
        <v>159</v>
      </c>
      <c r="R3605" s="7" t="s">
        <v>337</v>
      </c>
      <c r="S3605" s="7" t="s">
        <v>203</v>
      </c>
      <c r="T3605" s="7" t="s">
        <v>118</v>
      </c>
      <c r="U3605" s="7" t="s">
        <v>157</v>
      </c>
      <c r="V3605" s="7" t="s">
        <v>88</v>
      </c>
      <c r="W3605" s="7" t="s">
        <v>119</v>
      </c>
      <c r="X3605" s="7" t="s">
        <v>201</v>
      </c>
      <c r="Y3605" s="7" t="n">
        <v>1</v>
      </c>
      <c r="Z3605" s="7" t="n">
        <v>0</v>
      </c>
      <c r="AA3605" s="7" t="str">
        <f aca="false">IF(Y3605&gt;Z3605,"Win",IF(Y3605&lt;Z3605,"Loss","Draw"))</f>
        <v>Win</v>
      </c>
      <c r="AB3605" s="7" t="s">
        <v>99</v>
      </c>
      <c r="AC3605" s="7" t="s">
        <v>99</v>
      </c>
      <c r="AD3605" s="7" t="s">
        <v>5742</v>
      </c>
      <c r="AE3605" s="7" t="s">
        <v>5741</v>
      </c>
      <c r="AF3605" s="7" t="str">
        <f aca="false">IF(AD3605&lt;AE3605,AD3605,AE3605)</f>
        <v>Arrows, Dark Prince, Golden Knight, Mega Knight, Mega Minion, Ram Rider, Zap, Zappies</v>
      </c>
      <c r="AG3605" s="7" t="str">
        <f aca="false">IF(AD3605&lt;AE3605,AE3605,AD3605)</f>
        <v>Berserker, Boss Bandit, Dart Goblin, Fire Spirit, Goblin Barrel, Goblin Hut, Ice Spirit, Wall Breakers</v>
      </c>
      <c r="AH3605" s="7" t="str">
        <f aca="false">IF(AD3605=AF3605,AA3605,IF(AA3605="Win","Loss",IF(AA3605="Loss","Win","Draw")))</f>
        <v>Win</v>
      </c>
      <c r="AI3605" s="7" t="s">
        <v>297</v>
      </c>
    </row>
    <row r="3606" customFormat="false" ht="15" hidden="false" customHeight="true" outlineLevel="0" collapsed="false">
      <c r="A3606" s="7" t="s">
        <v>7297</v>
      </c>
      <c r="B3606" s="7" t="n">
        <v>1</v>
      </c>
      <c r="C3606" s="7" t="s">
        <v>343</v>
      </c>
      <c r="D3606" s="7" t="s">
        <v>344</v>
      </c>
      <c r="E3606" s="7" t="s">
        <v>227</v>
      </c>
      <c r="F3606" s="7" t="s">
        <v>228</v>
      </c>
      <c r="G3606" s="7" t="s">
        <v>5744</v>
      </c>
      <c r="H3606" s="7" t="s">
        <v>715</v>
      </c>
      <c r="I3606" s="7" t="s">
        <v>87</v>
      </c>
      <c r="J3606" s="7" t="s">
        <v>91</v>
      </c>
      <c r="K3606" s="7" t="s">
        <v>108</v>
      </c>
      <c r="L3606" s="7" t="s">
        <v>89</v>
      </c>
      <c r="M3606" s="7" t="s">
        <v>249</v>
      </c>
      <c r="N3606" s="7" t="s">
        <v>150</v>
      </c>
      <c r="O3606" s="7" t="s">
        <v>204</v>
      </c>
      <c r="P3606" s="7" t="s">
        <v>111</v>
      </c>
      <c r="Q3606" s="7" t="s">
        <v>185</v>
      </c>
      <c r="R3606" s="7" t="s">
        <v>186</v>
      </c>
      <c r="S3606" s="7" t="s">
        <v>241</v>
      </c>
      <c r="T3606" s="7" t="s">
        <v>88</v>
      </c>
      <c r="U3606" s="7" t="s">
        <v>187</v>
      </c>
      <c r="V3606" s="7" t="s">
        <v>109</v>
      </c>
      <c r="W3606" s="7" t="s">
        <v>234</v>
      </c>
      <c r="X3606" s="7" t="s">
        <v>111</v>
      </c>
      <c r="Y3606" s="7" t="n">
        <v>0</v>
      </c>
      <c r="Z3606" s="7" t="n">
        <v>1</v>
      </c>
      <c r="AA3606" s="7" t="str">
        <f aca="false">IF(Y3606&gt;Z3606,"Win",IF(Y3606&lt;Z3606,"Loss","Draw"))</f>
        <v>Loss</v>
      </c>
      <c r="AB3606" s="7" t="s">
        <v>99</v>
      </c>
      <c r="AC3606" s="7" t="s">
        <v>99</v>
      </c>
      <c r="AD3606" s="7" t="s">
        <v>5745</v>
      </c>
      <c r="AE3606" s="7" t="s">
        <v>363</v>
      </c>
      <c r="AF3606" s="7" t="str">
        <f aca="false">IF(AD3606&lt;AE3606,AD3606,AE3606)</f>
        <v>Balloon, Berserker, Bomb Tower, Executioner, Knight, Miner, Tornado, Zap</v>
      </c>
      <c r="AG3606" s="7" t="str">
        <f aca="false">IF(AD3606&lt;AE3606,AE3606,AD3606)</f>
        <v>Dark Prince, Electro Spirit, Goblins, Miner, Rocket, Royal Delivery, Tesla, The Log</v>
      </c>
      <c r="AH3606" s="7" t="str">
        <f aca="false">IF(AD3606=AF3606,AA3606,IF(AA3606="Win","Loss",IF(AA3606="Loss","Win","Draw")))</f>
        <v>Win</v>
      </c>
      <c r="AI3606" s="7" t="s">
        <v>297</v>
      </c>
    </row>
    <row r="3607" customFormat="false" ht="15" hidden="false" customHeight="true" outlineLevel="0" collapsed="false">
      <c r="A3607" s="7" t="s">
        <v>7297</v>
      </c>
      <c r="B3607" s="7" t="n">
        <v>2</v>
      </c>
      <c r="C3607" s="7" t="s">
        <v>343</v>
      </c>
      <c r="D3607" s="7" t="s">
        <v>344</v>
      </c>
      <c r="E3607" s="7" t="s">
        <v>227</v>
      </c>
      <c r="F3607" s="7" t="s">
        <v>228</v>
      </c>
      <c r="G3607" s="7" t="s">
        <v>5746</v>
      </c>
      <c r="H3607" s="7" t="s">
        <v>352</v>
      </c>
      <c r="I3607" s="7" t="s">
        <v>113</v>
      </c>
      <c r="J3607" s="7" t="s">
        <v>151</v>
      </c>
      <c r="K3607" s="7" t="s">
        <v>153</v>
      </c>
      <c r="L3607" s="7" t="s">
        <v>118</v>
      </c>
      <c r="M3607" s="7" t="s">
        <v>126</v>
      </c>
      <c r="N3607" s="7" t="s">
        <v>95</v>
      </c>
      <c r="O3607" s="7" t="s">
        <v>85</v>
      </c>
      <c r="P3607" s="7" t="s">
        <v>165</v>
      </c>
      <c r="Q3607" s="7" t="s">
        <v>82</v>
      </c>
      <c r="R3607" s="7" t="s">
        <v>108</v>
      </c>
      <c r="S3607" s="7" t="s">
        <v>84</v>
      </c>
      <c r="T3607" s="7" t="s">
        <v>85</v>
      </c>
      <c r="U3607" s="7" t="s">
        <v>119</v>
      </c>
      <c r="V3607" s="7" t="s">
        <v>89</v>
      </c>
      <c r="W3607" s="7" t="s">
        <v>150</v>
      </c>
      <c r="X3607" s="7" t="s">
        <v>91</v>
      </c>
      <c r="Y3607" s="7" t="n">
        <v>0</v>
      </c>
      <c r="Z3607" s="7" t="n">
        <v>1</v>
      </c>
      <c r="AA3607" s="7" t="str">
        <f aca="false">IF(Y3607&gt;Z3607,"Win",IF(Y3607&lt;Z3607,"Loss","Draw"))</f>
        <v>Loss</v>
      </c>
      <c r="AB3607" s="7" t="s">
        <v>99</v>
      </c>
      <c r="AC3607" s="7" t="s">
        <v>99</v>
      </c>
      <c r="AD3607" s="7" t="s">
        <v>5748</v>
      </c>
      <c r="AE3607" s="7" t="s">
        <v>5747</v>
      </c>
      <c r="AF3607" s="7" t="str">
        <f aca="false">IF(AD3607&lt;AE3607,AD3607,AE3607)</f>
        <v>Archers, Dark Prince, Electro Spirit, Goblin Hut, Goblins, Lightning, Royal Hogs, The Log</v>
      </c>
      <c r="AG3607" s="7" t="str">
        <f aca="false">IF(AD3607&lt;AE3607,AE3607,AD3607)</f>
        <v>Barbarian Barrel, Cannon, Furnace, Hog Rider, Ice Spirit, Lightning, Mighty Miner, Skeletons</v>
      </c>
      <c r="AH3607" s="7" t="str">
        <f aca="false">IF(AD3607=AF3607,AA3607,IF(AA3607="Win","Loss",IF(AA3607="Loss","Win","Draw")))</f>
        <v>Win</v>
      </c>
      <c r="AI3607" s="7" t="s">
        <v>297</v>
      </c>
    </row>
    <row r="3608" customFormat="false" ht="15" hidden="false" customHeight="true" outlineLevel="0" collapsed="false">
      <c r="A3608" s="7" t="s">
        <v>7297</v>
      </c>
      <c r="B3608" s="7" t="n">
        <v>3</v>
      </c>
      <c r="C3608" s="7" t="s">
        <v>343</v>
      </c>
      <c r="D3608" s="7" t="s">
        <v>344</v>
      </c>
      <c r="E3608" s="7" t="s">
        <v>227</v>
      </c>
      <c r="F3608" s="7" t="s">
        <v>228</v>
      </c>
      <c r="G3608" s="7" t="s">
        <v>5749</v>
      </c>
      <c r="H3608" s="7" t="s">
        <v>715</v>
      </c>
      <c r="I3608" s="7" t="s">
        <v>418</v>
      </c>
      <c r="J3608" s="7" t="s">
        <v>202</v>
      </c>
      <c r="K3608" s="7" t="s">
        <v>203</v>
      </c>
      <c r="L3608" s="7" t="s">
        <v>157</v>
      </c>
      <c r="M3608" s="7" t="s">
        <v>97</v>
      </c>
      <c r="N3608" s="7" t="s">
        <v>294</v>
      </c>
      <c r="O3608" s="7" t="s">
        <v>201</v>
      </c>
      <c r="P3608" s="7" t="s">
        <v>119</v>
      </c>
      <c r="Q3608" s="7" t="s">
        <v>177</v>
      </c>
      <c r="R3608" s="7" t="s">
        <v>83</v>
      </c>
      <c r="S3608" s="7" t="s">
        <v>188</v>
      </c>
      <c r="T3608" s="7" t="s">
        <v>93</v>
      </c>
      <c r="U3608" s="7" t="s">
        <v>133</v>
      </c>
      <c r="V3608" s="7" t="s">
        <v>86</v>
      </c>
      <c r="W3608" s="7" t="s">
        <v>215</v>
      </c>
      <c r="X3608" s="7" t="s">
        <v>95</v>
      </c>
      <c r="Y3608" s="7" t="n">
        <v>1</v>
      </c>
      <c r="Z3608" s="7" t="n">
        <v>0</v>
      </c>
      <c r="AA3608" s="7" t="str">
        <f aca="false">IF(Y3608&gt;Z3608,"Win",IF(Y3608&lt;Z3608,"Loss","Draw"))</f>
        <v>Win</v>
      </c>
      <c r="AB3608" s="7" t="s">
        <v>99</v>
      </c>
      <c r="AC3608" s="7" t="s">
        <v>99</v>
      </c>
      <c r="AD3608" s="7" t="s">
        <v>5750</v>
      </c>
      <c r="AE3608" s="7" t="s">
        <v>217</v>
      </c>
      <c r="AF3608" s="7" t="str">
        <f aca="false">IF(AD3608&lt;AE3608,AD3608,AE3608)</f>
        <v>Barbarian Barrel, Fireball, Fisherman, Monk, Mother Witch, Royal Giant, Skeleton Dragons, Tombstone</v>
      </c>
      <c r="AG3608" s="7" t="str">
        <f aca="false">IF(AD3608&lt;AE3608,AE3608,AD3608)</f>
        <v>Fire Spirit, Goblin Barrel, Goblin Hut, Magic Archer, Ronin, Skeleton Army, Vines, Wall Breakers</v>
      </c>
      <c r="AH3608" s="7" t="str">
        <f aca="false">IF(AD3608=AF3608,AA3608,IF(AA3608="Win","Loss",IF(AA3608="Loss","Win","Draw")))</f>
        <v>Loss</v>
      </c>
      <c r="AI3608" s="7" t="s">
        <v>297</v>
      </c>
    </row>
    <row r="3609" customFormat="false" ht="15" hidden="false" customHeight="true" outlineLevel="0" collapsed="false">
      <c r="A3609" s="5" t="s">
        <v>7298</v>
      </c>
      <c r="B3609" s="5" t="n">
        <v>1</v>
      </c>
      <c r="C3609" s="5" t="s">
        <v>343</v>
      </c>
      <c r="D3609" s="5" t="s">
        <v>344</v>
      </c>
      <c r="E3609" s="5" t="s">
        <v>1727</v>
      </c>
      <c r="F3609" s="5" t="s">
        <v>1728</v>
      </c>
      <c r="G3609" s="5" t="s">
        <v>7299</v>
      </c>
      <c r="H3609" s="5" t="s">
        <v>391</v>
      </c>
      <c r="I3609" s="5" t="s">
        <v>92</v>
      </c>
      <c r="J3609" s="5" t="s">
        <v>91</v>
      </c>
      <c r="K3609" s="5" t="s">
        <v>90</v>
      </c>
      <c r="L3609" s="5" t="s">
        <v>125</v>
      </c>
      <c r="M3609" s="5" t="s">
        <v>93</v>
      </c>
      <c r="N3609" s="5" t="s">
        <v>96</v>
      </c>
      <c r="O3609" s="5" t="s">
        <v>94</v>
      </c>
      <c r="P3609" s="5" t="s">
        <v>150</v>
      </c>
      <c r="Q3609" s="5" t="s">
        <v>284</v>
      </c>
      <c r="R3609" s="5" t="s">
        <v>186</v>
      </c>
      <c r="S3609" s="5" t="s">
        <v>208</v>
      </c>
      <c r="T3609" s="5" t="s">
        <v>110</v>
      </c>
      <c r="U3609" s="5" t="s">
        <v>93</v>
      </c>
      <c r="V3609" s="5" t="s">
        <v>86</v>
      </c>
      <c r="W3609" s="5" t="s">
        <v>193</v>
      </c>
      <c r="X3609" s="5" t="s">
        <v>109</v>
      </c>
      <c r="Y3609" s="5" t="n">
        <v>1</v>
      </c>
      <c r="Z3609" s="5" t="n">
        <v>0</v>
      </c>
      <c r="AA3609" s="5" t="str">
        <f aca="false">IF(Y3609&gt;Z3609,"Win",IF(Y3609&lt;Z3609,"Loss","Draw"))</f>
        <v>Win</v>
      </c>
      <c r="AB3609" s="5" t="s">
        <v>98</v>
      </c>
      <c r="AC3609" s="5" t="s">
        <v>99</v>
      </c>
      <c r="AD3609" s="5" t="s">
        <v>635</v>
      </c>
      <c r="AE3609" s="5" t="s">
        <v>7300</v>
      </c>
      <c r="AF3609" s="5" t="str">
        <f aca="false">IF(AD3609&lt;AE3609,AD3609,AE3609)</f>
        <v>Balloon, Fireball, Guards, Inferno Dragon, Lava Hound, Skeleton Dragons, Valkyrie, Zap</v>
      </c>
      <c r="AG3609" s="5" t="str">
        <f aca="false">IF(AD3609&lt;AE3609,AE3609,AD3609)</f>
        <v>Cannon Cart, Electro Spirit, Fireball, Goblins, Minions, Mortar, Rascals, Skeleton Barrel</v>
      </c>
      <c r="AH3609" s="5" t="str">
        <f aca="false">IF(AD3609=AF3609,AA3609,IF(AA3609="Win","Loss",IF(AA3609="Loss","Win","Draw")))</f>
        <v>Loss</v>
      </c>
      <c r="AI3609" s="5" t="s">
        <v>297</v>
      </c>
    </row>
    <row r="3610" customFormat="false" ht="15" hidden="false" customHeight="true" outlineLevel="0" collapsed="false">
      <c r="A3610" s="5" t="s">
        <v>7298</v>
      </c>
      <c r="B3610" s="5" t="n">
        <v>2</v>
      </c>
      <c r="C3610" s="5" t="s">
        <v>343</v>
      </c>
      <c r="D3610" s="5" t="s">
        <v>344</v>
      </c>
      <c r="E3610" s="5" t="s">
        <v>1727</v>
      </c>
      <c r="F3610" s="5" t="s">
        <v>1728</v>
      </c>
      <c r="G3610" s="5" t="s">
        <v>7301</v>
      </c>
      <c r="H3610" s="5" t="s">
        <v>391</v>
      </c>
      <c r="I3610" s="5" t="s">
        <v>82</v>
      </c>
      <c r="J3610" s="5" t="s">
        <v>95</v>
      </c>
      <c r="K3610" s="5" t="s">
        <v>153</v>
      </c>
      <c r="L3610" s="5" t="s">
        <v>85</v>
      </c>
      <c r="M3610" s="5" t="s">
        <v>126</v>
      </c>
      <c r="N3610" s="5" t="s">
        <v>97</v>
      </c>
      <c r="O3610" s="5" t="s">
        <v>133</v>
      </c>
      <c r="P3610" s="5" t="s">
        <v>118</v>
      </c>
      <c r="Q3610" s="5" t="s">
        <v>201</v>
      </c>
      <c r="R3610" s="5" t="s">
        <v>202</v>
      </c>
      <c r="S3610" s="5" t="s">
        <v>233</v>
      </c>
      <c r="T3610" s="5" t="s">
        <v>111</v>
      </c>
      <c r="U3610" s="5" t="s">
        <v>89</v>
      </c>
      <c r="V3610" s="5" t="s">
        <v>157</v>
      </c>
      <c r="W3610" s="5" t="s">
        <v>126</v>
      </c>
      <c r="X3610" s="5" t="s">
        <v>234</v>
      </c>
      <c r="Y3610" s="5" t="n">
        <v>1</v>
      </c>
      <c r="Z3610" s="5" t="n">
        <v>0</v>
      </c>
      <c r="AA3610" s="5" t="str">
        <f aca="false">IF(Y3610&gt;Z3610,"Win",IF(Y3610&lt;Z3610,"Loss","Draw"))</f>
        <v>Win</v>
      </c>
      <c r="AB3610" s="5" t="s">
        <v>98</v>
      </c>
      <c r="AC3610" s="5" t="s">
        <v>99</v>
      </c>
      <c r="AD3610" s="5" t="s">
        <v>7302</v>
      </c>
      <c r="AE3610" s="5" t="s">
        <v>415</v>
      </c>
      <c r="AF3610" s="5" t="str">
        <f aca="false">IF(AD3610&lt;AE3610,AD3610,AE3610)</f>
        <v>Barbarian Barrel, Cannon, Ice Spirit, Lightning, Mother Witch, Ronin, Royal Hogs, Skeletons</v>
      </c>
      <c r="AG3610" s="5" t="str">
        <f aca="false">IF(AD3610&lt;AE3610,AE3610,AD3610)</f>
        <v>Bats, Bomb Tower, Fire Spirit, Magic Archer, Miner, Skeletons, The Log, Wall Breakers</v>
      </c>
      <c r="AH3610" s="5" t="str">
        <f aca="false">IF(AD3610=AF3610,AA3610,IF(AA3610="Win","Loss",IF(AA3610="Loss","Win","Draw")))</f>
        <v>Win</v>
      </c>
      <c r="AI3610" s="5" t="s">
        <v>297</v>
      </c>
    </row>
    <row r="3611" customFormat="false" ht="15" hidden="false" customHeight="true" outlineLevel="0" collapsed="false">
      <c r="A3611" s="5" t="s">
        <v>7298</v>
      </c>
      <c r="B3611" s="5" t="n">
        <v>3</v>
      </c>
      <c r="C3611" s="5" t="s">
        <v>343</v>
      </c>
      <c r="D3611" s="5" t="s">
        <v>344</v>
      </c>
      <c r="E3611" s="5" t="s">
        <v>1727</v>
      </c>
      <c r="F3611" s="5" t="s">
        <v>1728</v>
      </c>
      <c r="G3611" s="5" t="s">
        <v>7303</v>
      </c>
      <c r="H3611" s="5" t="s">
        <v>391</v>
      </c>
      <c r="I3611" s="5" t="s">
        <v>201</v>
      </c>
      <c r="J3611" s="5" t="s">
        <v>202</v>
      </c>
      <c r="K3611" s="5" t="s">
        <v>233</v>
      </c>
      <c r="L3611" s="5" t="s">
        <v>111</v>
      </c>
      <c r="M3611" s="5" t="s">
        <v>89</v>
      </c>
      <c r="N3611" s="5" t="s">
        <v>157</v>
      </c>
      <c r="O3611" s="5" t="s">
        <v>209</v>
      </c>
      <c r="P3611" s="5" t="s">
        <v>241</v>
      </c>
      <c r="Q3611" s="5" t="s">
        <v>152</v>
      </c>
      <c r="R3611" s="5" t="s">
        <v>128</v>
      </c>
      <c r="S3611" s="5" t="s">
        <v>107</v>
      </c>
      <c r="T3611" s="5" t="s">
        <v>95</v>
      </c>
      <c r="U3611" s="5" t="s">
        <v>306</v>
      </c>
      <c r="V3611" s="5" t="s">
        <v>307</v>
      </c>
      <c r="W3611" s="5" t="s">
        <v>85</v>
      </c>
      <c r="X3611" s="5" t="s">
        <v>187</v>
      </c>
      <c r="Y3611" s="5" t="n">
        <v>0</v>
      </c>
      <c r="Z3611" s="5" t="n">
        <v>1</v>
      </c>
      <c r="AA3611" s="5" t="str">
        <f aca="false">IF(Y3611&gt;Z3611,"Win",IF(Y3611&lt;Z3611,"Loss","Draw"))</f>
        <v>Loss</v>
      </c>
      <c r="AB3611" s="5" t="s">
        <v>98</v>
      </c>
      <c r="AC3611" s="5" t="s">
        <v>99</v>
      </c>
      <c r="AD3611" s="5" t="s">
        <v>7304</v>
      </c>
      <c r="AE3611" s="5" t="s">
        <v>603</v>
      </c>
      <c r="AF3611" s="5" t="str">
        <f aca="false">IF(AD3611&lt;AE3611,AD3611,AE3611)</f>
        <v>Baby Dragon, Barbarian Barrel, Goblin Cage, Golden Knight, Golem, Ice Wizard, Lightning, Tornado</v>
      </c>
      <c r="AG3611" s="5" t="str">
        <f aca="false">IF(AD3611&lt;AE3611,AE3611,AD3611)</f>
        <v>Bats, Fire Spirit, Inferno Tower, Knight, Magic Archer, Miner, The Log, Wall Breakers</v>
      </c>
      <c r="AH3611" s="5" t="str">
        <f aca="false">IF(AD3611=AF3611,AA3611,IF(AA3611="Win","Loss",IF(AA3611="Loss","Win","Draw")))</f>
        <v>Win</v>
      </c>
      <c r="AI3611" s="5" t="s">
        <v>297</v>
      </c>
    </row>
    <row r="3612" customFormat="false" ht="15" hidden="false" customHeight="true" outlineLevel="0" collapsed="false">
      <c r="A3612" s="7" t="s">
        <v>7305</v>
      </c>
      <c r="B3612" s="7" t="n">
        <v>1</v>
      </c>
      <c r="C3612" s="7" t="s">
        <v>343</v>
      </c>
      <c r="D3612" s="7" t="s">
        <v>344</v>
      </c>
      <c r="E3612" s="7" t="s">
        <v>1727</v>
      </c>
      <c r="F3612" s="7" t="s">
        <v>1728</v>
      </c>
      <c r="G3612" s="7" t="s">
        <v>7306</v>
      </c>
      <c r="H3612" s="7" t="s">
        <v>391</v>
      </c>
      <c r="I3612" s="7" t="s">
        <v>137</v>
      </c>
      <c r="J3612" s="7" t="s">
        <v>91</v>
      </c>
      <c r="K3612" s="7" t="s">
        <v>114</v>
      </c>
      <c r="L3612" s="7" t="s">
        <v>242</v>
      </c>
      <c r="M3612" s="7" t="s">
        <v>97</v>
      </c>
      <c r="N3612" s="7" t="s">
        <v>157</v>
      </c>
      <c r="O3612" s="7" t="s">
        <v>87</v>
      </c>
      <c r="P3612" s="7" t="s">
        <v>116</v>
      </c>
      <c r="Q3612" s="7" t="s">
        <v>90</v>
      </c>
      <c r="R3612" s="7" t="s">
        <v>123</v>
      </c>
      <c r="S3612" s="7" t="s">
        <v>124</v>
      </c>
      <c r="T3612" s="7" t="s">
        <v>85</v>
      </c>
      <c r="U3612" s="7" t="s">
        <v>126</v>
      </c>
      <c r="V3612" s="7" t="s">
        <v>96</v>
      </c>
      <c r="W3612" s="7" t="s">
        <v>95</v>
      </c>
      <c r="X3612" s="7" t="s">
        <v>125</v>
      </c>
      <c r="Y3612" s="7" t="n">
        <v>0</v>
      </c>
      <c r="Z3612" s="7" t="n">
        <v>1</v>
      </c>
      <c r="AA3612" s="7" t="str">
        <f aca="false">IF(Y3612&gt;Z3612,"Win",IF(Y3612&lt;Z3612,"Loss","Draw"))</f>
        <v>Loss</v>
      </c>
      <c r="AB3612" s="7" t="s">
        <v>99</v>
      </c>
      <c r="AC3612" s="7" t="s">
        <v>99</v>
      </c>
      <c r="AD3612" s="7" t="s">
        <v>321</v>
      </c>
      <c r="AE3612" s="7" t="s">
        <v>134</v>
      </c>
      <c r="AF3612" s="7" t="str">
        <f aca="false">IF(AD3612&lt;AE3612,AD3612,AE3612)</f>
        <v>Barbarian Barrel, Cannon Cart, Goblinstein, Lightning, Minions, Mortar, Royal Ghost, Skeletons</v>
      </c>
      <c r="AG3612" s="7" t="str">
        <f aca="false">IF(AD3612&lt;AE3612,AE3612,AD3612)</f>
        <v>Bomber, Fire Spirit, Giant Snowball, Goblin Drill, Goblins, Poison, Ronin, Tesla</v>
      </c>
      <c r="AH3612" s="7" t="str">
        <f aca="false">IF(AD3612=AF3612,AA3612,IF(AA3612="Win","Loss",IF(AA3612="Loss","Win","Draw")))</f>
        <v>Win</v>
      </c>
      <c r="AI3612" s="7" t="s">
        <v>297</v>
      </c>
    </row>
    <row r="3613" customFormat="false" ht="15" hidden="false" customHeight="true" outlineLevel="0" collapsed="false">
      <c r="A3613" s="7" t="s">
        <v>7305</v>
      </c>
      <c r="B3613" s="7" t="n">
        <v>2</v>
      </c>
      <c r="C3613" s="7" t="s">
        <v>343</v>
      </c>
      <c r="D3613" s="7" t="s">
        <v>344</v>
      </c>
      <c r="E3613" s="7" t="s">
        <v>1727</v>
      </c>
      <c r="F3613" s="7" t="s">
        <v>1728</v>
      </c>
      <c r="G3613" s="7" t="s">
        <v>7307</v>
      </c>
      <c r="H3613" s="7" t="s">
        <v>391</v>
      </c>
      <c r="I3613" s="7" t="s">
        <v>107</v>
      </c>
      <c r="J3613" s="7" t="s">
        <v>128</v>
      </c>
      <c r="K3613" s="7" t="s">
        <v>208</v>
      </c>
      <c r="L3613" s="7" t="s">
        <v>307</v>
      </c>
      <c r="M3613" s="7" t="s">
        <v>187</v>
      </c>
      <c r="N3613" s="7" t="s">
        <v>85</v>
      </c>
      <c r="O3613" s="7" t="s">
        <v>306</v>
      </c>
      <c r="P3613" s="7" t="s">
        <v>95</v>
      </c>
      <c r="Q3613" s="7" t="s">
        <v>137</v>
      </c>
      <c r="R3613" s="7" t="s">
        <v>194</v>
      </c>
      <c r="S3613" s="7" t="s">
        <v>114</v>
      </c>
      <c r="T3613" s="7" t="s">
        <v>116</v>
      </c>
      <c r="U3613" s="7" t="s">
        <v>97</v>
      </c>
      <c r="V3613" s="7" t="s">
        <v>87</v>
      </c>
      <c r="W3613" s="7" t="s">
        <v>157</v>
      </c>
      <c r="X3613" s="7" t="s">
        <v>88</v>
      </c>
      <c r="Y3613" s="7" t="n">
        <v>3</v>
      </c>
      <c r="Z3613" s="7" t="n">
        <v>0</v>
      </c>
      <c r="AA3613" s="7" t="str">
        <f aca="false">IF(Y3613&gt;Z3613,"Win",IF(Y3613&lt;Z3613,"Loss","Draw"))</f>
        <v>Win</v>
      </c>
      <c r="AB3613" s="7" t="s">
        <v>99</v>
      </c>
      <c r="AC3613" s="7" t="s">
        <v>99</v>
      </c>
      <c r="AD3613" s="7" t="s">
        <v>7308</v>
      </c>
      <c r="AE3613" s="7" t="s">
        <v>3616</v>
      </c>
      <c r="AF3613" s="7" t="str">
        <f aca="false">IF(AD3613&lt;AE3613,AD3613,AE3613)</f>
        <v>Archer Queen, Berserker, Fire Spirit, Giant Snowball, Goblin Drill, Poison, Ronin, Tesla</v>
      </c>
      <c r="AG3613" s="7" t="str">
        <f aca="false">IF(AD3613&lt;AE3613,AE3613,AD3613)</f>
        <v>Barbarian Barrel, Goblin Cage, Golden Knight, Golem, Ice Wizard, Lightning, Tornado, Valkyrie</v>
      </c>
      <c r="AH3613" s="7" t="str">
        <f aca="false">IF(AD3613=AF3613,AA3613,IF(AA3613="Win","Loss",IF(AA3613="Loss","Win","Draw")))</f>
        <v>Loss</v>
      </c>
      <c r="AI3613" s="7" t="s">
        <v>297</v>
      </c>
    </row>
    <row r="3614" customFormat="false" ht="15" hidden="false" customHeight="true" outlineLevel="0" collapsed="false">
      <c r="A3614" s="7" t="s">
        <v>7305</v>
      </c>
      <c r="B3614" s="7" t="n">
        <v>3</v>
      </c>
      <c r="C3614" s="7" t="s">
        <v>343</v>
      </c>
      <c r="D3614" s="7" t="s">
        <v>344</v>
      </c>
      <c r="E3614" s="7" t="s">
        <v>1727</v>
      </c>
      <c r="F3614" s="7" t="s">
        <v>1728</v>
      </c>
      <c r="G3614" s="7" t="s">
        <v>7309</v>
      </c>
      <c r="H3614" s="7" t="s">
        <v>391</v>
      </c>
      <c r="I3614" s="7" t="s">
        <v>177</v>
      </c>
      <c r="J3614" s="7" t="s">
        <v>83</v>
      </c>
      <c r="K3614" s="7" t="s">
        <v>257</v>
      </c>
      <c r="L3614" s="7" t="s">
        <v>93</v>
      </c>
      <c r="M3614" s="7" t="s">
        <v>215</v>
      </c>
      <c r="N3614" s="7" t="s">
        <v>132</v>
      </c>
      <c r="O3614" s="7" t="s">
        <v>150</v>
      </c>
      <c r="P3614" s="7" t="s">
        <v>89</v>
      </c>
      <c r="Q3614" s="7" t="s">
        <v>177</v>
      </c>
      <c r="R3614" s="7" t="s">
        <v>188</v>
      </c>
      <c r="S3614" s="7" t="s">
        <v>83</v>
      </c>
      <c r="T3614" s="7" t="s">
        <v>89</v>
      </c>
      <c r="U3614" s="7" t="s">
        <v>215</v>
      </c>
      <c r="V3614" s="7" t="s">
        <v>93</v>
      </c>
      <c r="W3614" s="7" t="s">
        <v>86</v>
      </c>
      <c r="X3614" s="7" t="s">
        <v>257</v>
      </c>
      <c r="Y3614" s="7" t="n">
        <v>1</v>
      </c>
      <c r="Z3614" s="7" t="n">
        <v>0</v>
      </c>
      <c r="AA3614" s="7" t="str">
        <f aca="false">IF(Y3614&gt;Z3614,"Win",IF(Y3614&lt;Z3614,"Loss","Draw"))</f>
        <v>Win</v>
      </c>
      <c r="AB3614" s="7" t="s">
        <v>99</v>
      </c>
      <c r="AC3614" s="7" t="s">
        <v>99</v>
      </c>
      <c r="AD3614" s="7" t="s">
        <v>7310</v>
      </c>
      <c r="AE3614" s="7" t="s">
        <v>2577</v>
      </c>
      <c r="AF3614" s="7" t="str">
        <f aca="false">IF(AD3614&lt;AE3614,AD3614,AE3614)</f>
        <v>Electro Spirit, Electro Wizard, Fireball, Fisherman, Hunter, Monk, Royal Giant, The Log</v>
      </c>
      <c r="AG3614" s="7" t="str">
        <f aca="false">IF(AD3614&lt;AE3614,AE3614,AD3614)</f>
        <v>Fireball, Fisherman, Hunter, Monk, Royal Giant, Skeleton Dragons, The Log, Tombstone</v>
      </c>
      <c r="AH3614" s="7" t="str">
        <f aca="false">IF(AD3614=AF3614,AA3614,IF(AA3614="Win","Loss",IF(AA3614="Loss","Win","Draw")))</f>
        <v>Win</v>
      </c>
      <c r="AI3614" s="7" t="s">
        <v>297</v>
      </c>
    </row>
    <row r="3615" customFormat="false" ht="15" hidden="false" customHeight="true" outlineLevel="0" collapsed="false">
      <c r="A3615" s="5" t="s">
        <v>7311</v>
      </c>
      <c r="B3615" s="5" t="n">
        <v>1</v>
      </c>
      <c r="C3615" s="5" t="s">
        <v>478</v>
      </c>
      <c r="D3615" s="5" t="s">
        <v>479</v>
      </c>
      <c r="E3615" s="5" t="s">
        <v>4866</v>
      </c>
      <c r="F3615" s="5" t="s">
        <v>4867</v>
      </c>
      <c r="G3615" s="5" t="s">
        <v>7312</v>
      </c>
      <c r="H3615" s="5" t="s">
        <v>485</v>
      </c>
      <c r="I3615" s="5" t="s">
        <v>152</v>
      </c>
      <c r="J3615" s="5" t="s">
        <v>139</v>
      </c>
      <c r="K3615" s="5" t="s">
        <v>107</v>
      </c>
      <c r="L3615" s="5" t="s">
        <v>187</v>
      </c>
      <c r="M3615" s="5" t="s">
        <v>108</v>
      </c>
      <c r="N3615" s="5" t="s">
        <v>306</v>
      </c>
      <c r="O3615" s="5" t="s">
        <v>85</v>
      </c>
      <c r="P3615" s="5" t="s">
        <v>242</v>
      </c>
      <c r="Q3615" s="5" t="s">
        <v>185</v>
      </c>
      <c r="R3615" s="5" t="s">
        <v>128</v>
      </c>
      <c r="S3615" s="5" t="s">
        <v>124</v>
      </c>
      <c r="T3615" s="5" t="s">
        <v>117</v>
      </c>
      <c r="U3615" s="5" t="s">
        <v>173</v>
      </c>
      <c r="V3615" s="5" t="s">
        <v>187</v>
      </c>
      <c r="W3615" s="5" t="s">
        <v>137</v>
      </c>
      <c r="X3615" s="5" t="s">
        <v>294</v>
      </c>
      <c r="Y3615" s="5" t="n">
        <v>1</v>
      </c>
      <c r="Z3615" s="5" t="n">
        <v>0</v>
      </c>
      <c r="AA3615" s="5" t="str">
        <f aca="false">IF(Y3615&gt;Z3615,"Win",IF(Y3615&lt;Z3615,"Loss","Draw"))</f>
        <v>Win</v>
      </c>
      <c r="AB3615" s="5" t="s">
        <v>98</v>
      </c>
      <c r="AC3615" s="5" t="s">
        <v>99</v>
      </c>
      <c r="AD3615" s="5" t="s">
        <v>7313</v>
      </c>
      <c r="AE3615" s="5" t="s">
        <v>7314</v>
      </c>
      <c r="AF3615" s="5" t="str">
        <f aca="false">IF(AD3615&lt;AE3615,AD3615,AE3615)</f>
        <v>Baby Dragon, Bomber, Dark Prince, Goblin Cage, Golem, Lightning, Mega Minion, Tornado</v>
      </c>
      <c r="AG3615" s="5" t="str">
        <f aca="false">IF(AD3615&lt;AE3615,AE3615,AD3615)</f>
        <v>Executioner, Giant Skeleton, Goblin Drill, Golden Knight, Royal Ghost, Tornado, Vines, Zappies</v>
      </c>
      <c r="AH3615" s="5" t="str">
        <f aca="false">IF(AD3615=AF3615,AA3615,IF(AA3615="Win","Loss",IF(AA3615="Loss","Win","Draw")))</f>
        <v>Win</v>
      </c>
      <c r="AI3615" s="5" t="s">
        <v>102</v>
      </c>
    </row>
    <row r="3616" customFormat="false" ht="15" hidden="false" customHeight="true" outlineLevel="0" collapsed="false">
      <c r="A3616" s="5" t="s">
        <v>7315</v>
      </c>
      <c r="B3616" s="5" t="n">
        <v>1</v>
      </c>
      <c r="C3616" s="5" t="s">
        <v>478</v>
      </c>
      <c r="D3616" s="5" t="s">
        <v>479</v>
      </c>
      <c r="E3616" s="5" t="s">
        <v>7316</v>
      </c>
      <c r="F3616" s="5" t="s">
        <v>7317</v>
      </c>
      <c r="G3616" s="5" t="s">
        <v>7318</v>
      </c>
      <c r="H3616" s="5" t="s">
        <v>485</v>
      </c>
      <c r="I3616" s="5" t="s">
        <v>90</v>
      </c>
      <c r="J3616" s="5" t="s">
        <v>123</v>
      </c>
      <c r="K3616" s="5" t="s">
        <v>124</v>
      </c>
      <c r="L3616" s="5" t="s">
        <v>85</v>
      </c>
      <c r="M3616" s="5" t="s">
        <v>125</v>
      </c>
      <c r="N3616" s="5" t="s">
        <v>95</v>
      </c>
      <c r="O3616" s="5" t="s">
        <v>126</v>
      </c>
      <c r="P3616" s="5" t="s">
        <v>96</v>
      </c>
      <c r="Q3616" s="5" t="s">
        <v>109</v>
      </c>
      <c r="R3616" s="5" t="s">
        <v>186</v>
      </c>
      <c r="S3616" s="5" t="s">
        <v>185</v>
      </c>
      <c r="T3616" s="5" t="s">
        <v>111</v>
      </c>
      <c r="U3616" s="5" t="s">
        <v>86</v>
      </c>
      <c r="V3616" s="5" t="s">
        <v>117</v>
      </c>
      <c r="W3616" s="5" t="s">
        <v>153</v>
      </c>
      <c r="X3616" s="5" t="s">
        <v>187</v>
      </c>
      <c r="Y3616" s="5" t="n">
        <v>1</v>
      </c>
      <c r="Z3616" s="5" t="n">
        <v>0</v>
      </c>
      <c r="AA3616" s="5" t="str">
        <f aca="false">IF(Y3616&gt;Z3616,"Win",IF(Y3616&lt;Z3616,"Loss","Draw"))</f>
        <v>Win</v>
      </c>
      <c r="AB3616" s="5" t="s">
        <v>98</v>
      </c>
      <c r="AC3616" s="5" t="s">
        <v>99</v>
      </c>
      <c r="AD3616" s="5" t="s">
        <v>134</v>
      </c>
      <c r="AE3616" s="5" t="s">
        <v>814</v>
      </c>
      <c r="AF3616" s="5" t="str">
        <f aca="false">IF(AD3616&lt;AE3616,AD3616,AE3616)</f>
        <v>Balloon, Cannon, Executioner, Giant Skeleton, Miner, Skeleton Dragons, Tornado, Zap</v>
      </c>
      <c r="AG3616" s="5" t="str">
        <f aca="false">IF(AD3616&lt;AE3616,AE3616,AD3616)</f>
        <v>Barbarian Barrel, Cannon Cart, Goblinstein, Lightning, Minions, Mortar, Royal Ghost, Skeletons</v>
      </c>
      <c r="AH3616" s="5" t="str">
        <f aca="false">IF(AD3616=AF3616,AA3616,IF(AA3616="Win","Loss",IF(AA3616="Loss","Win","Draw")))</f>
        <v>Loss</v>
      </c>
      <c r="AI3616" s="5" t="s">
        <v>102</v>
      </c>
    </row>
    <row r="3617" customFormat="false" ht="15" hidden="false" customHeight="true" outlineLevel="0" collapsed="false">
      <c r="A3617" s="5" t="s">
        <v>7315</v>
      </c>
      <c r="B3617" s="5" t="n">
        <v>2</v>
      </c>
      <c r="C3617" s="5" t="s">
        <v>478</v>
      </c>
      <c r="D3617" s="5" t="s">
        <v>479</v>
      </c>
      <c r="E3617" s="5" t="s">
        <v>7316</v>
      </c>
      <c r="F3617" s="5" t="s">
        <v>7317</v>
      </c>
      <c r="G3617" s="5" t="s">
        <v>4496</v>
      </c>
      <c r="H3617" s="5" t="s">
        <v>391</v>
      </c>
      <c r="I3617" s="5" t="s">
        <v>177</v>
      </c>
      <c r="J3617" s="5" t="s">
        <v>83</v>
      </c>
      <c r="K3617" s="5" t="s">
        <v>84</v>
      </c>
      <c r="L3617" s="5" t="s">
        <v>133</v>
      </c>
      <c r="M3617" s="5" t="s">
        <v>93</v>
      </c>
      <c r="N3617" s="5" t="s">
        <v>215</v>
      </c>
      <c r="O3617" s="5" t="s">
        <v>188</v>
      </c>
      <c r="P3617" s="5" t="s">
        <v>89</v>
      </c>
      <c r="Q3617" s="5" t="s">
        <v>177</v>
      </c>
      <c r="R3617" s="5" t="s">
        <v>83</v>
      </c>
      <c r="S3617" s="5" t="s">
        <v>219</v>
      </c>
      <c r="T3617" s="5" t="s">
        <v>215</v>
      </c>
      <c r="U3617" s="5" t="s">
        <v>93</v>
      </c>
      <c r="V3617" s="5" t="s">
        <v>173</v>
      </c>
      <c r="W3617" s="5" t="s">
        <v>95</v>
      </c>
      <c r="X3617" s="5" t="s">
        <v>188</v>
      </c>
      <c r="Y3617" s="5" t="n">
        <v>1</v>
      </c>
      <c r="Z3617" s="5" t="n">
        <v>0</v>
      </c>
      <c r="AA3617" s="5" t="str">
        <f aca="false">IF(Y3617&gt;Z3617,"Win",IF(Y3617&lt;Z3617,"Loss","Draw"))</f>
        <v>Win</v>
      </c>
      <c r="AB3617" s="5" t="s">
        <v>98</v>
      </c>
      <c r="AC3617" s="5" t="s">
        <v>99</v>
      </c>
      <c r="AD3617" s="5" t="s">
        <v>6066</v>
      </c>
      <c r="AE3617" s="5" t="s">
        <v>2234</v>
      </c>
      <c r="AF3617" s="5" t="str">
        <f aca="false">IF(AD3617&lt;AE3617,AD3617,AE3617)</f>
        <v>Archers, Fireball, Fisherman, Monk, Mother Witch, Royal Giant, The Log, Tombstone</v>
      </c>
      <c r="AG3617" s="5" t="str">
        <f aca="false">IF(AD3617&lt;AE3617,AE3617,AD3617)</f>
        <v>Barbarian Barrel, Fireball, Fisherman, Monk, Royal Giant, Tombstone, Wizard, Zappies</v>
      </c>
      <c r="AH3617" s="5" t="str">
        <f aca="false">IF(AD3617=AF3617,AA3617,IF(AA3617="Win","Loss",IF(AA3617="Loss","Win","Draw")))</f>
        <v>Win</v>
      </c>
      <c r="AI3617" s="5" t="s">
        <v>102</v>
      </c>
    </row>
    <row r="3618" customFormat="false" ht="15" hidden="false" customHeight="true" outlineLevel="0" collapsed="false">
      <c r="A3618" s="5" t="s">
        <v>7319</v>
      </c>
      <c r="B3618" s="5" t="n">
        <v>1</v>
      </c>
      <c r="C3618" s="5" t="s">
        <v>478</v>
      </c>
      <c r="D3618" s="5" t="s">
        <v>479</v>
      </c>
      <c r="E3618" s="5" t="s">
        <v>1496</v>
      </c>
      <c r="F3618" s="5" t="s">
        <v>1497</v>
      </c>
      <c r="G3618" s="5" t="s">
        <v>7320</v>
      </c>
      <c r="H3618" s="5" t="s">
        <v>485</v>
      </c>
      <c r="I3618" s="5" t="s">
        <v>177</v>
      </c>
      <c r="J3618" s="5" t="s">
        <v>83</v>
      </c>
      <c r="K3618" s="5" t="s">
        <v>84</v>
      </c>
      <c r="L3618" s="5" t="s">
        <v>93</v>
      </c>
      <c r="M3618" s="5" t="s">
        <v>188</v>
      </c>
      <c r="N3618" s="5" t="s">
        <v>89</v>
      </c>
      <c r="O3618" s="5" t="s">
        <v>215</v>
      </c>
      <c r="P3618" s="5" t="s">
        <v>133</v>
      </c>
      <c r="Q3618" s="5" t="s">
        <v>185</v>
      </c>
      <c r="R3618" s="5" t="s">
        <v>128</v>
      </c>
      <c r="S3618" s="5" t="s">
        <v>114</v>
      </c>
      <c r="T3618" s="5" t="s">
        <v>187</v>
      </c>
      <c r="U3618" s="5" t="s">
        <v>173</v>
      </c>
      <c r="V3618" s="5" t="s">
        <v>137</v>
      </c>
      <c r="W3618" s="5" t="s">
        <v>153</v>
      </c>
      <c r="X3618" s="5" t="s">
        <v>117</v>
      </c>
      <c r="Y3618" s="5" t="n">
        <v>0</v>
      </c>
      <c r="Z3618" s="5" t="n">
        <v>1</v>
      </c>
      <c r="AA3618" s="5" t="str">
        <f aca="false">IF(Y3618&gt;Z3618,"Win",IF(Y3618&lt;Z3618,"Loss","Draw"))</f>
        <v>Loss</v>
      </c>
      <c r="AB3618" s="5" t="s">
        <v>98</v>
      </c>
      <c r="AC3618" s="5" t="s">
        <v>99</v>
      </c>
      <c r="AD3618" s="5" t="s">
        <v>6066</v>
      </c>
      <c r="AE3618" s="5" t="s">
        <v>7321</v>
      </c>
      <c r="AF3618" s="5" t="str">
        <f aca="false">IF(AD3618&lt;AE3618,AD3618,AE3618)</f>
        <v>Archers, Fireball, Fisherman, Monk, Mother Witch, Royal Giant, The Log, Tombstone</v>
      </c>
      <c r="AG3618" s="5" t="str">
        <f aca="false">IF(AD3618&lt;AE3618,AE3618,AD3618)</f>
        <v>Cannon, Executioner, Giant Skeleton, Giant Snowball, Goblin Drill, Golden Knight, Tornado, Zappies</v>
      </c>
      <c r="AH3618" s="5" t="str">
        <f aca="false">IF(AD3618=AF3618,AA3618,IF(AA3618="Win","Loss",IF(AA3618="Loss","Win","Draw")))</f>
        <v>Loss</v>
      </c>
      <c r="AI3618" s="5" t="s">
        <v>297</v>
      </c>
    </row>
    <row r="3619" customFormat="false" ht="15" hidden="false" customHeight="true" outlineLevel="0" collapsed="false">
      <c r="A3619" s="5" t="s">
        <v>7322</v>
      </c>
      <c r="B3619" s="5" t="n">
        <v>1</v>
      </c>
      <c r="C3619" s="5" t="s">
        <v>478</v>
      </c>
      <c r="D3619" s="5" t="s">
        <v>479</v>
      </c>
      <c r="E3619" s="5" t="s">
        <v>1206</v>
      </c>
      <c r="F3619" s="5" t="s">
        <v>1207</v>
      </c>
      <c r="G3619" s="5" t="s">
        <v>5558</v>
      </c>
      <c r="H3619" s="5" t="s">
        <v>485</v>
      </c>
      <c r="I3619" s="5" t="s">
        <v>448</v>
      </c>
      <c r="J3619" s="5" t="s">
        <v>158</v>
      </c>
      <c r="K3619" s="5" t="s">
        <v>114</v>
      </c>
      <c r="L3619" s="5" t="s">
        <v>173</v>
      </c>
      <c r="M3619" s="5" t="s">
        <v>447</v>
      </c>
      <c r="N3619" s="5" t="s">
        <v>130</v>
      </c>
      <c r="O3619" s="5" t="s">
        <v>115</v>
      </c>
      <c r="P3619" s="5" t="s">
        <v>126</v>
      </c>
      <c r="Q3619" s="5" t="s">
        <v>159</v>
      </c>
      <c r="R3619" s="5" t="s">
        <v>151</v>
      </c>
      <c r="S3619" s="5" t="s">
        <v>203</v>
      </c>
      <c r="T3619" s="5" t="s">
        <v>157</v>
      </c>
      <c r="U3619" s="5" t="s">
        <v>118</v>
      </c>
      <c r="V3619" s="5" t="s">
        <v>88</v>
      </c>
      <c r="W3619" s="5" t="s">
        <v>234</v>
      </c>
      <c r="X3619" s="5" t="s">
        <v>204</v>
      </c>
      <c r="Y3619" s="5" t="n">
        <v>0</v>
      </c>
      <c r="Z3619" s="5" t="n">
        <v>1</v>
      </c>
      <c r="AA3619" s="5" t="str">
        <f aca="false">IF(Y3619&gt;Z3619,"Win",IF(Y3619&lt;Z3619,"Loss","Draw"))</f>
        <v>Loss</v>
      </c>
      <c r="AB3619" s="5" t="s">
        <v>98</v>
      </c>
      <c r="AC3619" s="5" t="s">
        <v>99</v>
      </c>
      <c r="AD3619" s="5" t="s">
        <v>2812</v>
      </c>
      <c r="AE3619" s="5" t="s">
        <v>497</v>
      </c>
      <c r="AF3619" s="5" t="str">
        <f aca="false">IF(AD3619&lt;AE3619,AD3619,AE3619)</f>
        <v>Arrows, Bowler, Giant, Giant Snowball, Graveyard, Skeletons, Witch, Zappies</v>
      </c>
      <c r="AG3619" s="5" t="str">
        <f aca="false">IF(AD3619&lt;AE3619,AE3619,AD3619)</f>
        <v>Berserker, Bomb Tower, Dart Goblin, Fire Spirit, Goblin Barrel, Ice Spirit, Mighty Miner, Royal Delivery</v>
      </c>
      <c r="AH3619" s="5" t="str">
        <f aca="false">IF(AD3619=AF3619,AA3619,IF(AA3619="Win","Loss",IF(AA3619="Loss","Win","Draw")))</f>
        <v>Loss</v>
      </c>
      <c r="AI3619" s="5" t="s">
        <v>102</v>
      </c>
    </row>
    <row r="3620" customFormat="false" ht="15" hidden="false" customHeight="true" outlineLevel="0" collapsed="false">
      <c r="A3620" s="5" t="s">
        <v>7322</v>
      </c>
      <c r="B3620" s="5" t="n">
        <v>2</v>
      </c>
      <c r="C3620" s="5" t="s">
        <v>478</v>
      </c>
      <c r="D3620" s="5" t="s">
        <v>479</v>
      </c>
      <c r="E3620" s="5" t="s">
        <v>1206</v>
      </c>
      <c r="F3620" s="5" t="s">
        <v>1207</v>
      </c>
      <c r="G3620" s="5" t="s">
        <v>5559</v>
      </c>
      <c r="H3620" s="5" t="s">
        <v>715</v>
      </c>
      <c r="I3620" s="5" t="s">
        <v>152</v>
      </c>
      <c r="J3620" s="5" t="s">
        <v>128</v>
      </c>
      <c r="K3620" s="5" t="s">
        <v>107</v>
      </c>
      <c r="L3620" s="5" t="s">
        <v>187</v>
      </c>
      <c r="M3620" s="5" t="s">
        <v>95</v>
      </c>
      <c r="N3620" s="5" t="s">
        <v>85</v>
      </c>
      <c r="O3620" s="5" t="s">
        <v>306</v>
      </c>
      <c r="P3620" s="5" t="s">
        <v>307</v>
      </c>
      <c r="Q3620" s="5" t="s">
        <v>84</v>
      </c>
      <c r="R3620" s="5" t="s">
        <v>83</v>
      </c>
      <c r="S3620" s="5" t="s">
        <v>82</v>
      </c>
      <c r="T3620" s="5" t="s">
        <v>150</v>
      </c>
      <c r="U3620" s="5" t="s">
        <v>93</v>
      </c>
      <c r="V3620" s="5" t="s">
        <v>95</v>
      </c>
      <c r="W3620" s="5" t="s">
        <v>193</v>
      </c>
      <c r="X3620" s="5" t="s">
        <v>87</v>
      </c>
      <c r="Y3620" s="5" t="n">
        <v>1</v>
      </c>
      <c r="Z3620" s="5" t="n">
        <v>0</v>
      </c>
      <c r="AA3620" s="5" t="str">
        <f aca="false">IF(Y3620&gt;Z3620,"Win",IF(Y3620&lt;Z3620,"Loss","Draw"))</f>
        <v>Win</v>
      </c>
      <c r="AB3620" s="5" t="s">
        <v>98</v>
      </c>
      <c r="AC3620" s="5" t="s">
        <v>99</v>
      </c>
      <c r="AD3620" s="5" t="s">
        <v>603</v>
      </c>
      <c r="AE3620" s="5" t="s">
        <v>5560</v>
      </c>
      <c r="AF3620" s="5" t="str">
        <f aca="false">IF(AD3620&lt;AE3620,AD3620,AE3620)</f>
        <v>Archers, Barbarian Barrel, Electro Spirit, Fireball, Guards, Monk, Royal Hogs, Tesla</v>
      </c>
      <c r="AG3620" s="5" t="str">
        <f aca="false">IF(AD3620&lt;AE3620,AE3620,AD3620)</f>
        <v>Baby Dragon, Barbarian Barrel, Goblin Cage, Golden Knight, Golem, Ice Wizard, Lightning, Tornado</v>
      </c>
      <c r="AH3620" s="5" t="str">
        <f aca="false">IF(AD3620=AF3620,AA3620,IF(AA3620="Win","Loss",IF(AA3620="Loss","Win","Draw")))</f>
        <v>Loss</v>
      </c>
      <c r="AI3620" s="5" t="s">
        <v>102</v>
      </c>
    </row>
    <row r="3621" customFormat="false" ht="15" hidden="false" customHeight="true" outlineLevel="0" collapsed="false">
      <c r="A3621" s="5" t="s">
        <v>7322</v>
      </c>
      <c r="B3621" s="5" t="n">
        <v>3</v>
      </c>
      <c r="C3621" s="5" t="s">
        <v>478</v>
      </c>
      <c r="D3621" s="5" t="s">
        <v>479</v>
      </c>
      <c r="E3621" s="5" t="s">
        <v>1206</v>
      </c>
      <c r="F3621" s="5" t="s">
        <v>1207</v>
      </c>
      <c r="G3621" s="5" t="s">
        <v>5561</v>
      </c>
      <c r="H3621" s="5" t="s">
        <v>485</v>
      </c>
      <c r="I3621" s="5" t="s">
        <v>219</v>
      </c>
      <c r="J3621" s="5" t="s">
        <v>83</v>
      </c>
      <c r="K3621" s="5" t="s">
        <v>82</v>
      </c>
      <c r="L3621" s="5" t="s">
        <v>89</v>
      </c>
      <c r="M3621" s="5" t="s">
        <v>93</v>
      </c>
      <c r="N3621" s="5" t="s">
        <v>88</v>
      </c>
      <c r="O3621" s="5" t="s">
        <v>150</v>
      </c>
      <c r="P3621" s="5" t="s">
        <v>119</v>
      </c>
      <c r="Q3621" s="5" t="s">
        <v>172</v>
      </c>
      <c r="R3621" s="5" t="s">
        <v>91</v>
      </c>
      <c r="S3621" s="5" t="s">
        <v>114</v>
      </c>
      <c r="T3621" s="5" t="s">
        <v>242</v>
      </c>
      <c r="U3621" s="5" t="s">
        <v>97</v>
      </c>
      <c r="V3621" s="5" t="s">
        <v>153</v>
      </c>
      <c r="W3621" s="5" t="s">
        <v>116</v>
      </c>
      <c r="X3621" s="5" t="s">
        <v>115</v>
      </c>
      <c r="Y3621" s="5" t="n">
        <v>0</v>
      </c>
      <c r="Z3621" s="5" t="n">
        <v>1</v>
      </c>
      <c r="AA3621" s="5" t="str">
        <f aca="false">IF(Y3621&gt;Z3621,"Win",IF(Y3621&lt;Z3621,"Loss","Draw"))</f>
        <v>Loss</v>
      </c>
      <c r="AB3621" s="5" t="s">
        <v>98</v>
      </c>
      <c r="AC3621" s="5" t="s">
        <v>99</v>
      </c>
      <c r="AD3621" s="5" t="s">
        <v>5562</v>
      </c>
      <c r="AE3621" s="5" t="s">
        <v>1416</v>
      </c>
      <c r="AF3621" s="5" t="str">
        <f aca="false">IF(AD3621&lt;AE3621,AD3621,AE3621)</f>
        <v>Berserker, Electro Spirit, Fireball, Goblin Hut, Monk, Royal Hogs, The Log, Wizard</v>
      </c>
      <c r="AG3621" s="5" t="str">
        <f aca="false">IF(AD3621&lt;AE3621,AE3621,AD3621)</f>
        <v>Bomber, Cannon, Giant Snowball, Goblins, Graveyard, Musketeer, Poison, Ronin</v>
      </c>
      <c r="AH3621" s="5" t="str">
        <f aca="false">IF(AD3621=AF3621,AA3621,IF(AA3621="Win","Loss",IF(AA3621="Loss","Win","Draw")))</f>
        <v>Loss</v>
      </c>
      <c r="AI3621" s="5" t="s">
        <v>102</v>
      </c>
    </row>
    <row r="3622" customFormat="false" ht="15" hidden="false" customHeight="true" outlineLevel="0" collapsed="false">
      <c r="A3622" s="5" t="s">
        <v>7323</v>
      </c>
      <c r="B3622" s="5" t="n">
        <v>1</v>
      </c>
      <c r="C3622" s="5" t="s">
        <v>478</v>
      </c>
      <c r="D3622" s="5" t="s">
        <v>479</v>
      </c>
      <c r="E3622" s="5" t="s">
        <v>3302</v>
      </c>
      <c r="F3622" s="5" t="s">
        <v>3303</v>
      </c>
      <c r="G3622" s="5" t="s">
        <v>3314</v>
      </c>
      <c r="H3622" s="5" t="s">
        <v>485</v>
      </c>
      <c r="I3622" s="5" t="s">
        <v>90</v>
      </c>
      <c r="J3622" s="5" t="s">
        <v>158</v>
      </c>
      <c r="K3622" s="5" t="s">
        <v>92</v>
      </c>
      <c r="L3622" s="5" t="s">
        <v>93</v>
      </c>
      <c r="M3622" s="5" t="s">
        <v>159</v>
      </c>
      <c r="N3622" s="5" t="s">
        <v>96</v>
      </c>
      <c r="O3622" s="5" t="s">
        <v>193</v>
      </c>
      <c r="P3622" s="5" t="s">
        <v>94</v>
      </c>
      <c r="Q3622" s="5" t="s">
        <v>201</v>
      </c>
      <c r="R3622" s="5" t="s">
        <v>202</v>
      </c>
      <c r="S3622" s="5" t="s">
        <v>203</v>
      </c>
      <c r="T3622" s="5" t="s">
        <v>97</v>
      </c>
      <c r="U3622" s="5" t="s">
        <v>209</v>
      </c>
      <c r="V3622" s="5" t="s">
        <v>118</v>
      </c>
      <c r="W3622" s="5" t="s">
        <v>204</v>
      </c>
      <c r="X3622" s="5" t="s">
        <v>157</v>
      </c>
      <c r="Y3622" s="5" t="n">
        <v>1</v>
      </c>
      <c r="Z3622" s="5" t="n">
        <v>0</v>
      </c>
      <c r="AA3622" s="5" t="str">
        <f aca="false">IF(Y3622&gt;Z3622,"Win",IF(Y3622&lt;Z3622,"Loss","Draw"))</f>
        <v>Win</v>
      </c>
      <c r="AB3622" s="5" t="s">
        <v>98</v>
      </c>
      <c r="AC3622" s="5" t="s">
        <v>99</v>
      </c>
      <c r="AD3622" s="5" t="s">
        <v>3309</v>
      </c>
      <c r="AE3622" s="5" t="s">
        <v>3315</v>
      </c>
      <c r="AF3622" s="5" t="str">
        <f aca="false">IF(AD3622&lt;AE3622,AD3622,AE3622)</f>
        <v>Bowler, Dart Goblin, Fireball, Guards, Minions, Mortar, Rascals, Skeleton Barrel</v>
      </c>
      <c r="AG3622" s="5" t="str">
        <f aca="false">IF(AD3622&lt;AE3622,AE3622,AD3622)</f>
        <v>Fire Spirit, Goblin Barrel, Ice Spirit, Inferno Tower, Magic Archer, Ronin, Royal Delivery, Wall Breakers</v>
      </c>
      <c r="AH3622" s="5" t="str">
        <f aca="false">IF(AD3622=AF3622,AA3622,IF(AA3622="Win","Loss",IF(AA3622="Loss","Win","Draw")))</f>
        <v>Win</v>
      </c>
      <c r="AI3622" s="5" t="s">
        <v>102</v>
      </c>
    </row>
    <row r="3623" customFormat="false" ht="15" hidden="false" customHeight="true" outlineLevel="0" collapsed="false">
      <c r="A3623" s="5" t="s">
        <v>7323</v>
      </c>
      <c r="B3623" s="5" t="n">
        <v>2</v>
      </c>
      <c r="C3623" s="5" t="s">
        <v>478</v>
      </c>
      <c r="D3623" s="5" t="s">
        <v>479</v>
      </c>
      <c r="E3623" s="5" t="s">
        <v>3302</v>
      </c>
      <c r="F3623" s="5" t="s">
        <v>3303</v>
      </c>
      <c r="G3623" s="5" t="s">
        <v>3316</v>
      </c>
      <c r="H3623" s="5" t="s">
        <v>485</v>
      </c>
      <c r="I3623" s="5" t="s">
        <v>203</v>
      </c>
      <c r="J3623" s="5" t="s">
        <v>151</v>
      </c>
      <c r="K3623" s="5" t="s">
        <v>407</v>
      </c>
      <c r="L3623" s="5" t="s">
        <v>126</v>
      </c>
      <c r="M3623" s="5" t="s">
        <v>204</v>
      </c>
      <c r="N3623" s="5" t="s">
        <v>209</v>
      </c>
      <c r="O3623" s="5" t="s">
        <v>116</v>
      </c>
      <c r="P3623" s="5" t="s">
        <v>201</v>
      </c>
      <c r="Q3623" s="5" t="s">
        <v>177</v>
      </c>
      <c r="R3623" s="5" t="s">
        <v>158</v>
      </c>
      <c r="S3623" s="5" t="s">
        <v>107</v>
      </c>
      <c r="T3623" s="5" t="s">
        <v>178</v>
      </c>
      <c r="U3623" s="5" t="s">
        <v>133</v>
      </c>
      <c r="V3623" s="5" t="s">
        <v>85</v>
      </c>
      <c r="W3623" s="5" t="s">
        <v>150</v>
      </c>
      <c r="X3623" s="5" t="s">
        <v>89</v>
      </c>
      <c r="Y3623" s="5" t="n">
        <v>0</v>
      </c>
      <c r="Z3623" s="5" t="n">
        <v>1</v>
      </c>
      <c r="AA3623" s="5" t="str">
        <f aca="false">IF(Y3623&gt;Z3623,"Win",IF(Y3623&lt;Z3623,"Loss","Draw"))</f>
        <v>Loss</v>
      </c>
      <c r="AB3623" s="5" t="s">
        <v>98</v>
      </c>
      <c r="AC3623" s="5" t="s">
        <v>99</v>
      </c>
      <c r="AD3623" s="5" t="s">
        <v>3318</v>
      </c>
      <c r="AE3623" s="5" t="s">
        <v>3317</v>
      </c>
      <c r="AF3623" s="5" t="str">
        <f aca="false">IF(AD3623&lt;AE3623,AD3623,AE3623)</f>
        <v>Bowler, Electro Spirit, Goblin Cage, Lightning, Mother Witch, Phoenix, Royal Giant, The Log</v>
      </c>
      <c r="AG3623" s="5" t="str">
        <f aca="false">IF(AD3623&lt;AE3623,AE3623,AD3623)</f>
        <v>Firecracker, Goblin Barrel, Inferno Tower, Mighty Miner, Poison, Royal Delivery, Skeletons, Wall Breakers</v>
      </c>
      <c r="AH3623" s="5" t="str">
        <f aca="false">IF(AD3623=AF3623,AA3623,IF(AA3623="Win","Loss",IF(AA3623="Loss","Win","Draw")))</f>
        <v>Win</v>
      </c>
      <c r="AI3623" s="5" t="s">
        <v>102</v>
      </c>
    </row>
    <row r="3624" customFormat="false" ht="15" hidden="false" customHeight="true" outlineLevel="0" collapsed="false">
      <c r="A3624" s="5" t="s">
        <v>7323</v>
      </c>
      <c r="B3624" s="5" t="n">
        <v>3</v>
      </c>
      <c r="C3624" s="5" t="s">
        <v>478</v>
      </c>
      <c r="D3624" s="5" t="s">
        <v>479</v>
      </c>
      <c r="E3624" s="5" t="s">
        <v>3302</v>
      </c>
      <c r="F3624" s="5" t="s">
        <v>3303</v>
      </c>
      <c r="G3624" s="5" t="s">
        <v>3319</v>
      </c>
      <c r="H3624" s="5" t="s">
        <v>485</v>
      </c>
      <c r="I3624" s="5" t="s">
        <v>177</v>
      </c>
      <c r="J3624" s="5" t="s">
        <v>83</v>
      </c>
      <c r="K3624" s="5" t="s">
        <v>448</v>
      </c>
      <c r="L3624" s="5" t="s">
        <v>85</v>
      </c>
      <c r="M3624" s="5" t="s">
        <v>188</v>
      </c>
      <c r="N3624" s="5" t="s">
        <v>95</v>
      </c>
      <c r="O3624" s="5" t="s">
        <v>215</v>
      </c>
      <c r="P3624" s="5" t="s">
        <v>173</v>
      </c>
      <c r="Q3624" s="5" t="s">
        <v>129</v>
      </c>
      <c r="R3624" s="5" t="s">
        <v>91</v>
      </c>
      <c r="S3624" s="5" t="s">
        <v>124</v>
      </c>
      <c r="T3624" s="5" t="s">
        <v>109</v>
      </c>
      <c r="U3624" s="5" t="s">
        <v>223</v>
      </c>
      <c r="V3624" s="5" t="s">
        <v>112</v>
      </c>
      <c r="W3624" s="5" t="s">
        <v>113</v>
      </c>
      <c r="X3624" s="5" t="s">
        <v>93</v>
      </c>
      <c r="Y3624" s="5" t="n">
        <v>1</v>
      </c>
      <c r="Z3624" s="5" t="n">
        <v>0</v>
      </c>
      <c r="AA3624" s="5" t="str">
        <f aca="false">IF(Y3624&gt;Z3624,"Win",IF(Y3624&lt;Z3624,"Loss","Draw"))</f>
        <v>Win</v>
      </c>
      <c r="AB3624" s="5" t="s">
        <v>98</v>
      </c>
      <c r="AC3624" s="5" t="s">
        <v>99</v>
      </c>
      <c r="AD3624" s="5" t="s">
        <v>3320</v>
      </c>
      <c r="AE3624" s="5" t="s">
        <v>1500</v>
      </c>
      <c r="AF3624" s="5" t="str">
        <f aca="false">IF(AD3624&lt;AE3624,AD3624,AE3624)</f>
        <v>Barbarian Barrel, Fisherman, Lightning, Monk, Royal Giant, Tombstone, Witch, Zappies</v>
      </c>
      <c r="AG3624" s="5" t="str">
        <f aca="false">IF(AD3624&lt;AE3624,AE3624,AD3624)</f>
        <v>Fireball, Furnace, Goblins, Mega Knight, Ram Rider, Royal Ghost, Spirit Empress, Zap</v>
      </c>
      <c r="AH3624" s="5" t="str">
        <f aca="false">IF(AD3624=AF3624,AA3624,IF(AA3624="Win","Loss",IF(AA3624="Loss","Win","Draw")))</f>
        <v>Win</v>
      </c>
      <c r="AI3624" s="5" t="s">
        <v>102</v>
      </c>
    </row>
    <row r="3625" customFormat="false" ht="15" hidden="false" customHeight="true" outlineLevel="0" collapsed="false">
      <c r="A3625" s="5" t="s">
        <v>7324</v>
      </c>
      <c r="B3625" s="5" t="n">
        <v>1</v>
      </c>
      <c r="C3625" s="5" t="s">
        <v>478</v>
      </c>
      <c r="D3625" s="5" t="s">
        <v>479</v>
      </c>
      <c r="E3625" s="5" t="s">
        <v>2904</v>
      </c>
      <c r="F3625" s="5" t="s">
        <v>2905</v>
      </c>
      <c r="G3625" s="5" t="s">
        <v>4150</v>
      </c>
      <c r="H3625" s="5" t="s">
        <v>485</v>
      </c>
      <c r="I3625" s="5" t="s">
        <v>129</v>
      </c>
      <c r="J3625" s="5" t="s">
        <v>91</v>
      </c>
      <c r="K3625" s="5" t="s">
        <v>127</v>
      </c>
      <c r="L3625" s="5" t="s">
        <v>117</v>
      </c>
      <c r="M3625" s="5" t="s">
        <v>173</v>
      </c>
      <c r="N3625" s="5" t="s">
        <v>130</v>
      </c>
      <c r="O3625" s="5" t="s">
        <v>133</v>
      </c>
      <c r="P3625" s="5" t="s">
        <v>86</v>
      </c>
      <c r="Q3625" s="5" t="s">
        <v>241</v>
      </c>
      <c r="R3625" s="5" t="s">
        <v>186</v>
      </c>
      <c r="S3625" s="5" t="s">
        <v>185</v>
      </c>
      <c r="T3625" s="5" t="s">
        <v>109</v>
      </c>
      <c r="U3625" s="5" t="s">
        <v>88</v>
      </c>
      <c r="V3625" s="5" t="s">
        <v>111</v>
      </c>
      <c r="W3625" s="5" t="s">
        <v>234</v>
      </c>
      <c r="X3625" s="5" t="s">
        <v>187</v>
      </c>
      <c r="Y3625" s="5" t="n">
        <v>0</v>
      </c>
      <c r="Z3625" s="5" t="n">
        <v>1</v>
      </c>
      <c r="AA3625" s="5" t="str">
        <f aca="false">IF(Y3625&gt;Z3625,"Win",IF(Y3625&lt;Z3625,"Loss","Draw"))</f>
        <v>Loss</v>
      </c>
      <c r="AB3625" s="5" t="s">
        <v>98</v>
      </c>
      <c r="AC3625" s="5" t="s">
        <v>99</v>
      </c>
      <c r="AD3625" s="5" t="s">
        <v>4151</v>
      </c>
      <c r="AE3625" s="5" t="s">
        <v>363</v>
      </c>
      <c r="AF3625" s="5" t="str">
        <f aca="false">IF(AD3625&lt;AE3625,AD3625,AE3625)</f>
        <v>Arrows, Battle Ram, Giant Skeleton, Goblins, Mega Knight, Mother Witch, Skeleton Dragons, Zappies</v>
      </c>
      <c r="AG3625" s="5" t="str">
        <f aca="false">IF(AD3625&lt;AE3625,AE3625,AD3625)</f>
        <v>Balloon, Berserker, Bomb Tower, Executioner, Knight, Miner, Tornado, Zap</v>
      </c>
      <c r="AH3625" s="5" t="str">
        <f aca="false">IF(AD3625=AF3625,AA3625,IF(AA3625="Win","Loss",IF(AA3625="Loss","Win","Draw")))</f>
        <v>Loss</v>
      </c>
      <c r="AI3625" s="5" t="s">
        <v>102</v>
      </c>
    </row>
    <row r="3626" customFormat="false" ht="15" hidden="false" customHeight="true" outlineLevel="0" collapsed="false">
      <c r="A3626" s="5" t="s">
        <v>7324</v>
      </c>
      <c r="B3626" s="5" t="n">
        <v>2</v>
      </c>
      <c r="C3626" s="5" t="s">
        <v>478</v>
      </c>
      <c r="D3626" s="5" t="s">
        <v>479</v>
      </c>
      <c r="E3626" s="5" t="s">
        <v>2904</v>
      </c>
      <c r="F3626" s="5" t="s">
        <v>2905</v>
      </c>
      <c r="G3626" s="5" t="s">
        <v>4152</v>
      </c>
      <c r="H3626" s="5" t="s">
        <v>485</v>
      </c>
      <c r="I3626" s="5" t="s">
        <v>90</v>
      </c>
      <c r="J3626" s="5" t="s">
        <v>158</v>
      </c>
      <c r="K3626" s="5" t="s">
        <v>92</v>
      </c>
      <c r="L3626" s="5" t="s">
        <v>88</v>
      </c>
      <c r="M3626" s="5" t="s">
        <v>93</v>
      </c>
      <c r="N3626" s="5" t="s">
        <v>94</v>
      </c>
      <c r="O3626" s="5" t="s">
        <v>159</v>
      </c>
      <c r="P3626" s="5" t="s">
        <v>89</v>
      </c>
      <c r="Q3626" s="5" t="s">
        <v>84</v>
      </c>
      <c r="R3626" s="5" t="s">
        <v>108</v>
      </c>
      <c r="S3626" s="5" t="s">
        <v>87</v>
      </c>
      <c r="T3626" s="5" t="s">
        <v>126</v>
      </c>
      <c r="U3626" s="5" t="s">
        <v>95</v>
      </c>
      <c r="V3626" s="5" t="s">
        <v>116</v>
      </c>
      <c r="W3626" s="5" t="s">
        <v>118</v>
      </c>
      <c r="X3626" s="5" t="s">
        <v>115</v>
      </c>
      <c r="Y3626" s="5" t="n">
        <v>1</v>
      </c>
      <c r="Z3626" s="5" t="n">
        <v>0</v>
      </c>
      <c r="AA3626" s="5" t="str">
        <f aca="false">IF(Y3626&gt;Z3626,"Win",IF(Y3626&lt;Z3626,"Loss","Draw"))</f>
        <v>Win</v>
      </c>
      <c r="AB3626" s="5" t="s">
        <v>98</v>
      </c>
      <c r="AC3626" s="5" t="s">
        <v>99</v>
      </c>
      <c r="AD3626" s="5" t="s">
        <v>4153</v>
      </c>
      <c r="AE3626" s="5" t="s">
        <v>703</v>
      </c>
      <c r="AF3626" s="5" t="str">
        <f aca="false">IF(AD3626&lt;AE3626,AD3626,AE3626)</f>
        <v>Archers, Barbarian Barrel, Dark Prince, Graveyard, Ice Spirit, Poison, Skeletons, Tesla</v>
      </c>
      <c r="AG3626" s="5" t="str">
        <f aca="false">IF(AD3626&lt;AE3626,AE3626,AD3626)</f>
        <v>Berserker, Bowler, Dart Goblin, Fireball, Mortar, Rascals, Skeleton Barrel, The Log</v>
      </c>
      <c r="AH3626" s="5" t="str">
        <f aca="false">IF(AD3626=AF3626,AA3626,IF(AA3626="Win","Loss",IF(AA3626="Loss","Win","Draw")))</f>
        <v>Loss</v>
      </c>
      <c r="AI3626" s="5" t="s">
        <v>102</v>
      </c>
    </row>
    <row r="3627" customFormat="false" ht="15" hidden="false" customHeight="true" outlineLevel="0" collapsed="false">
      <c r="A3627" s="5" t="s">
        <v>7324</v>
      </c>
      <c r="B3627" s="5" t="n">
        <v>3</v>
      </c>
      <c r="C3627" s="5" t="s">
        <v>478</v>
      </c>
      <c r="D3627" s="5" t="s">
        <v>479</v>
      </c>
      <c r="E3627" s="5" t="s">
        <v>2904</v>
      </c>
      <c r="F3627" s="5" t="s">
        <v>2905</v>
      </c>
      <c r="G3627" s="5" t="s">
        <v>4154</v>
      </c>
      <c r="H3627" s="5" t="s">
        <v>485</v>
      </c>
      <c r="I3627" s="5" t="s">
        <v>109</v>
      </c>
      <c r="J3627" s="5" t="s">
        <v>188</v>
      </c>
      <c r="K3627" s="5" t="s">
        <v>983</v>
      </c>
      <c r="L3627" s="5" t="s">
        <v>178</v>
      </c>
      <c r="M3627" s="5" t="s">
        <v>110</v>
      </c>
      <c r="N3627" s="5" t="s">
        <v>111</v>
      </c>
      <c r="O3627" s="5" t="s">
        <v>579</v>
      </c>
      <c r="P3627" s="5" t="s">
        <v>474</v>
      </c>
      <c r="Q3627" s="5" t="s">
        <v>129</v>
      </c>
      <c r="R3627" s="5" t="s">
        <v>128</v>
      </c>
      <c r="S3627" s="5" t="s">
        <v>127</v>
      </c>
      <c r="T3627" s="5" t="s">
        <v>133</v>
      </c>
      <c r="U3627" s="5" t="s">
        <v>97</v>
      </c>
      <c r="V3627" s="5" t="s">
        <v>130</v>
      </c>
      <c r="W3627" s="5" t="s">
        <v>86</v>
      </c>
      <c r="X3627" s="5" t="s">
        <v>173</v>
      </c>
      <c r="Y3627" s="5" t="n">
        <v>0</v>
      </c>
      <c r="Z3627" s="5" t="n">
        <v>1</v>
      </c>
      <c r="AA3627" s="5" t="str">
        <f aca="false">IF(Y3627&gt;Z3627,"Win",IF(Y3627&lt;Z3627,"Loss","Draw"))</f>
        <v>Loss</v>
      </c>
      <c r="AB3627" s="5" t="s">
        <v>98</v>
      </c>
      <c r="AC3627" s="5" t="s">
        <v>99</v>
      </c>
      <c r="AD3627" s="5" t="s">
        <v>3427</v>
      </c>
      <c r="AE3627" s="5" t="s">
        <v>2394</v>
      </c>
      <c r="AF3627" s="5" t="str">
        <f aca="false">IF(AD3627&lt;AE3627,AD3627,AE3627)</f>
        <v>Arrows, Battle Ram, Golden Knight, Mega Knight, Mother Witch, Ronin, Skeleton Dragons, Zappies</v>
      </c>
      <c r="AG3627" s="5" t="str">
        <f aca="false">IF(AD3627&lt;AE3627,AE3627,AD3627)</f>
        <v>Barbarians, Flying Machine, Goblin Curse, Lava Hound, Miner, Phoenix, Tombstone, Zap</v>
      </c>
      <c r="AH3627" s="5" t="str">
        <f aca="false">IF(AD3627=AF3627,AA3627,IF(AA3627="Win","Loss",IF(AA3627="Loss","Win","Draw")))</f>
        <v>Win</v>
      </c>
      <c r="AI3627" s="5" t="s">
        <v>102</v>
      </c>
    </row>
    <row r="3628" customFormat="false" ht="15" hidden="false" customHeight="true" outlineLevel="0" collapsed="false">
      <c r="A3628" s="5" t="s">
        <v>7325</v>
      </c>
      <c r="B3628" s="5" t="n">
        <v>1</v>
      </c>
      <c r="C3628" s="5" t="s">
        <v>478</v>
      </c>
      <c r="D3628" s="5" t="s">
        <v>479</v>
      </c>
      <c r="E3628" s="5" t="s">
        <v>2789</v>
      </c>
      <c r="F3628" s="5" t="s">
        <v>2790</v>
      </c>
      <c r="G3628" s="5" t="s">
        <v>3507</v>
      </c>
      <c r="H3628" s="5" t="s">
        <v>485</v>
      </c>
      <c r="I3628" s="5" t="s">
        <v>82</v>
      </c>
      <c r="J3628" s="5" t="s">
        <v>108</v>
      </c>
      <c r="K3628" s="5" t="s">
        <v>152</v>
      </c>
      <c r="L3628" s="5" t="s">
        <v>88</v>
      </c>
      <c r="M3628" s="5" t="s">
        <v>150</v>
      </c>
      <c r="N3628" s="5" t="s">
        <v>119</v>
      </c>
      <c r="O3628" s="5" t="s">
        <v>85</v>
      </c>
      <c r="P3628" s="5" t="s">
        <v>95</v>
      </c>
      <c r="Q3628" s="5" t="s">
        <v>84</v>
      </c>
      <c r="R3628" s="5" t="s">
        <v>95</v>
      </c>
      <c r="S3628" s="5" t="s">
        <v>87</v>
      </c>
      <c r="T3628" s="5" t="s">
        <v>118</v>
      </c>
      <c r="U3628" s="5" t="s">
        <v>88</v>
      </c>
      <c r="V3628" s="5" t="s">
        <v>116</v>
      </c>
      <c r="W3628" s="5" t="s">
        <v>97</v>
      </c>
      <c r="X3628" s="5" t="s">
        <v>115</v>
      </c>
      <c r="Y3628" s="5" t="n">
        <v>1</v>
      </c>
      <c r="Z3628" s="5" t="n">
        <v>0</v>
      </c>
      <c r="AA3628" s="5" t="str">
        <f aca="false">IF(Y3628&gt;Z3628,"Win",IF(Y3628&lt;Z3628,"Loss","Draw"))</f>
        <v>Win</v>
      </c>
      <c r="AB3628" s="5" t="s">
        <v>98</v>
      </c>
      <c r="AC3628" s="5" t="s">
        <v>99</v>
      </c>
      <c r="AD3628" s="5" t="s">
        <v>889</v>
      </c>
      <c r="AE3628" s="5" t="s">
        <v>1027</v>
      </c>
      <c r="AF3628" s="5" t="str">
        <f aca="false">IF(AD3628&lt;AE3628,AD3628,AE3628)</f>
        <v>Archers, Barbarian Barrel, Berserker, Graveyard, Ice Spirit, Poison, Ronin, Tesla</v>
      </c>
      <c r="AG3628" s="5" t="str">
        <f aca="false">IF(AD3628&lt;AE3628,AE3628,AD3628)</f>
        <v>Baby Dragon, Barbarian Barrel, Berserker, Dark Prince, Electro Spirit, Goblin Hut, Lightning, Royal Hogs</v>
      </c>
      <c r="AH3628" s="5" t="str">
        <f aca="false">IF(AD3628=AF3628,AA3628,IF(AA3628="Win","Loss",IF(AA3628="Loss","Win","Draw")))</f>
        <v>Loss</v>
      </c>
      <c r="AI3628" s="5" t="s">
        <v>102</v>
      </c>
    </row>
    <row r="3629" customFormat="false" ht="15" hidden="false" customHeight="true" outlineLevel="0" collapsed="false">
      <c r="A3629" s="5" t="s">
        <v>7325</v>
      </c>
      <c r="B3629" s="5" t="n">
        <v>2</v>
      </c>
      <c r="C3629" s="5" t="s">
        <v>478</v>
      </c>
      <c r="D3629" s="5" t="s">
        <v>479</v>
      </c>
      <c r="E3629" s="5" t="s">
        <v>2789</v>
      </c>
      <c r="F3629" s="5" t="s">
        <v>2790</v>
      </c>
      <c r="G3629" s="5" t="s">
        <v>3508</v>
      </c>
      <c r="H3629" s="5" t="s">
        <v>163</v>
      </c>
      <c r="I3629" s="5" t="s">
        <v>448</v>
      </c>
      <c r="J3629" s="5" t="s">
        <v>158</v>
      </c>
      <c r="K3629" s="5" t="s">
        <v>114</v>
      </c>
      <c r="L3629" s="5" t="s">
        <v>447</v>
      </c>
      <c r="M3629" s="5" t="s">
        <v>130</v>
      </c>
      <c r="N3629" s="5" t="s">
        <v>115</v>
      </c>
      <c r="O3629" s="5" t="s">
        <v>126</v>
      </c>
      <c r="P3629" s="5" t="s">
        <v>173</v>
      </c>
      <c r="Q3629" s="5" t="s">
        <v>90</v>
      </c>
      <c r="R3629" s="5" t="s">
        <v>123</v>
      </c>
      <c r="S3629" s="5" t="s">
        <v>124</v>
      </c>
      <c r="T3629" s="5" t="s">
        <v>89</v>
      </c>
      <c r="U3629" s="5" t="s">
        <v>126</v>
      </c>
      <c r="V3629" s="5" t="s">
        <v>85</v>
      </c>
      <c r="W3629" s="5" t="s">
        <v>96</v>
      </c>
      <c r="X3629" s="5" t="s">
        <v>125</v>
      </c>
      <c r="Y3629" s="5" t="n">
        <v>1</v>
      </c>
      <c r="Z3629" s="5" t="n">
        <v>0</v>
      </c>
      <c r="AA3629" s="5" t="str">
        <f aca="false">IF(Y3629&gt;Z3629,"Win",IF(Y3629&lt;Z3629,"Loss","Draw"))</f>
        <v>Win</v>
      </c>
      <c r="AB3629" s="5" t="s">
        <v>98</v>
      </c>
      <c r="AC3629" s="5" t="s">
        <v>99</v>
      </c>
      <c r="AD3629" s="5" t="s">
        <v>2812</v>
      </c>
      <c r="AE3629" s="5" t="s">
        <v>1032</v>
      </c>
      <c r="AF3629" s="5" t="str">
        <f aca="false">IF(AD3629&lt;AE3629,AD3629,AE3629)</f>
        <v>Arrows, Bowler, Giant, Giant Snowball, Graveyard, Skeletons, Witch, Zappies</v>
      </c>
      <c r="AG3629" s="5" t="str">
        <f aca="false">IF(AD3629&lt;AE3629,AE3629,AD3629)</f>
        <v>Cannon Cart, Goblinstein, Lightning, Minions, Mortar, Royal Ghost, Skeletons, The Log</v>
      </c>
      <c r="AH3629" s="5" t="str">
        <f aca="false">IF(AD3629=AF3629,AA3629,IF(AA3629="Win","Loss",IF(AA3629="Loss","Win","Draw")))</f>
        <v>Win</v>
      </c>
      <c r="AI3629" s="5" t="s">
        <v>102</v>
      </c>
    </row>
    <row r="3630" customFormat="false" ht="15" hidden="false" customHeight="true" outlineLevel="0" collapsed="false">
      <c r="A3630" s="5" t="s">
        <v>7326</v>
      </c>
      <c r="B3630" s="5" t="n">
        <v>1</v>
      </c>
      <c r="C3630" s="5" t="s">
        <v>478</v>
      </c>
      <c r="D3630" s="5" t="s">
        <v>479</v>
      </c>
      <c r="E3630" s="5" t="s">
        <v>674</v>
      </c>
      <c r="F3630" s="5" t="s">
        <v>675</v>
      </c>
      <c r="G3630" s="5" t="s">
        <v>7327</v>
      </c>
      <c r="H3630" s="5" t="s">
        <v>485</v>
      </c>
      <c r="I3630" s="5" t="s">
        <v>203</v>
      </c>
      <c r="J3630" s="5" t="s">
        <v>202</v>
      </c>
      <c r="K3630" s="5" t="s">
        <v>201</v>
      </c>
      <c r="L3630" s="5" t="s">
        <v>97</v>
      </c>
      <c r="M3630" s="5" t="s">
        <v>209</v>
      </c>
      <c r="N3630" s="5" t="s">
        <v>204</v>
      </c>
      <c r="O3630" s="5" t="s">
        <v>157</v>
      </c>
      <c r="P3630" s="5" t="s">
        <v>118</v>
      </c>
      <c r="Q3630" s="5" t="s">
        <v>90</v>
      </c>
      <c r="R3630" s="5" t="s">
        <v>158</v>
      </c>
      <c r="S3630" s="5" t="s">
        <v>92</v>
      </c>
      <c r="T3630" s="5" t="s">
        <v>88</v>
      </c>
      <c r="U3630" s="5" t="s">
        <v>93</v>
      </c>
      <c r="V3630" s="5" t="s">
        <v>159</v>
      </c>
      <c r="W3630" s="5" t="s">
        <v>96</v>
      </c>
      <c r="X3630" s="5" t="s">
        <v>94</v>
      </c>
      <c r="Y3630" s="5" t="n">
        <v>0</v>
      </c>
      <c r="Z3630" s="5" t="n">
        <v>1</v>
      </c>
      <c r="AA3630" s="5" t="str">
        <f aca="false">IF(Y3630&gt;Z3630,"Win",IF(Y3630&lt;Z3630,"Loss","Draw"))</f>
        <v>Loss</v>
      </c>
      <c r="AB3630" s="5" t="s">
        <v>98</v>
      </c>
      <c r="AC3630" s="5" t="s">
        <v>99</v>
      </c>
      <c r="AD3630" s="5" t="s">
        <v>3315</v>
      </c>
      <c r="AE3630" s="5" t="s">
        <v>6163</v>
      </c>
      <c r="AF3630" s="5" t="str">
        <f aca="false">IF(AD3630&lt;AE3630,AD3630,AE3630)</f>
        <v>Berserker, Bowler, Dart Goblin, Fireball, Minions, Mortar, Rascals, Skeleton Barrel</v>
      </c>
      <c r="AG3630" s="5" t="str">
        <f aca="false">IF(AD3630&lt;AE3630,AE3630,AD3630)</f>
        <v>Fire Spirit, Goblin Barrel, Ice Spirit, Inferno Tower, Magic Archer, Ronin, Royal Delivery, Wall Breakers</v>
      </c>
      <c r="AH3630" s="5" t="str">
        <f aca="false">IF(AD3630=AF3630,AA3630,IF(AA3630="Win","Loss",IF(AA3630="Loss","Win","Draw")))</f>
        <v>Win</v>
      </c>
      <c r="AI3630" s="5" t="s">
        <v>102</v>
      </c>
    </row>
    <row r="3631" customFormat="false" ht="15" hidden="false" customHeight="true" outlineLevel="0" collapsed="false">
      <c r="A3631" s="5" t="s">
        <v>7326</v>
      </c>
      <c r="B3631" s="5" t="n">
        <v>2</v>
      </c>
      <c r="C3631" s="5" t="s">
        <v>478</v>
      </c>
      <c r="D3631" s="5" t="s">
        <v>479</v>
      </c>
      <c r="E3631" s="5" t="s">
        <v>674</v>
      </c>
      <c r="F3631" s="5" t="s">
        <v>675</v>
      </c>
      <c r="G3631" s="5" t="s">
        <v>7328</v>
      </c>
      <c r="H3631" s="5" t="s">
        <v>485</v>
      </c>
      <c r="I3631" s="5" t="s">
        <v>219</v>
      </c>
      <c r="J3631" s="5" t="s">
        <v>83</v>
      </c>
      <c r="K3631" s="5" t="s">
        <v>177</v>
      </c>
      <c r="L3631" s="5" t="s">
        <v>95</v>
      </c>
      <c r="M3631" s="5" t="s">
        <v>173</v>
      </c>
      <c r="N3631" s="5" t="s">
        <v>93</v>
      </c>
      <c r="O3631" s="5" t="s">
        <v>188</v>
      </c>
      <c r="P3631" s="5" t="s">
        <v>215</v>
      </c>
      <c r="Q3631" s="5" t="s">
        <v>84</v>
      </c>
      <c r="R3631" s="5" t="s">
        <v>95</v>
      </c>
      <c r="S3631" s="5" t="s">
        <v>241</v>
      </c>
      <c r="T3631" s="5" t="s">
        <v>119</v>
      </c>
      <c r="U3631" s="5" t="s">
        <v>126</v>
      </c>
      <c r="V3631" s="5" t="s">
        <v>116</v>
      </c>
      <c r="W3631" s="5" t="s">
        <v>115</v>
      </c>
      <c r="X3631" s="5" t="s">
        <v>138</v>
      </c>
      <c r="Y3631" s="5" t="n">
        <v>0</v>
      </c>
      <c r="Z3631" s="5" t="n">
        <v>1</v>
      </c>
      <c r="AA3631" s="5" t="str">
        <f aca="false">IF(Y3631&gt;Z3631,"Win",IF(Y3631&lt;Z3631,"Loss","Draw"))</f>
        <v>Loss</v>
      </c>
      <c r="AB3631" s="5" t="s">
        <v>98</v>
      </c>
      <c r="AC3631" s="5" t="s">
        <v>99</v>
      </c>
      <c r="AD3631" s="5" t="s">
        <v>2234</v>
      </c>
      <c r="AE3631" s="5" t="s">
        <v>7329</v>
      </c>
      <c r="AF3631" s="5" t="str">
        <f aca="false">IF(AD3631&lt;AE3631,AD3631,AE3631)</f>
        <v>Archers, Barbarian Barrel, Goblin Demolisher, Goblin Hut, Graveyard, Knight, Poison, Skeletons</v>
      </c>
      <c r="AG3631" s="5" t="str">
        <f aca="false">IF(AD3631&lt;AE3631,AE3631,AD3631)</f>
        <v>Barbarian Barrel, Fireball, Fisherman, Monk, Royal Giant, Tombstone, Wizard, Zappies</v>
      </c>
      <c r="AH3631" s="5" t="str">
        <f aca="false">IF(AD3631=AF3631,AA3631,IF(AA3631="Win","Loss",IF(AA3631="Loss","Win","Draw")))</f>
        <v>Win</v>
      </c>
      <c r="AI3631" s="5" t="s">
        <v>102</v>
      </c>
    </row>
    <row r="3632" customFormat="false" ht="15" hidden="false" customHeight="true" outlineLevel="0" collapsed="false">
      <c r="A3632" s="5" t="s">
        <v>7330</v>
      </c>
      <c r="B3632" s="5" t="n">
        <v>1</v>
      </c>
      <c r="C3632" s="5" t="s">
        <v>478</v>
      </c>
      <c r="D3632" s="5" t="s">
        <v>479</v>
      </c>
      <c r="E3632" s="5" t="s">
        <v>613</v>
      </c>
      <c r="F3632" s="5" t="s">
        <v>614</v>
      </c>
      <c r="G3632" s="5" t="s">
        <v>5031</v>
      </c>
      <c r="H3632" s="5" t="s">
        <v>163</v>
      </c>
      <c r="I3632" s="5" t="s">
        <v>129</v>
      </c>
      <c r="J3632" s="5" t="s">
        <v>323</v>
      </c>
      <c r="K3632" s="5" t="s">
        <v>108</v>
      </c>
      <c r="L3632" s="5" t="s">
        <v>112</v>
      </c>
      <c r="M3632" s="5" t="s">
        <v>133</v>
      </c>
      <c r="N3632" s="5" t="s">
        <v>165</v>
      </c>
      <c r="O3632" s="5" t="s">
        <v>130</v>
      </c>
      <c r="P3632" s="5" t="s">
        <v>164</v>
      </c>
      <c r="Q3632" s="5" t="s">
        <v>201</v>
      </c>
      <c r="R3632" s="5" t="s">
        <v>202</v>
      </c>
      <c r="S3632" s="5" t="s">
        <v>203</v>
      </c>
      <c r="T3632" s="5" t="s">
        <v>204</v>
      </c>
      <c r="U3632" s="5" t="s">
        <v>157</v>
      </c>
      <c r="V3632" s="5" t="s">
        <v>118</v>
      </c>
      <c r="W3632" s="5" t="s">
        <v>88</v>
      </c>
      <c r="X3632" s="5" t="s">
        <v>87</v>
      </c>
      <c r="Y3632" s="5" t="n">
        <v>0</v>
      </c>
      <c r="Z3632" s="5" t="n">
        <v>1</v>
      </c>
      <c r="AA3632" s="5" t="str">
        <f aca="false">IF(Y3632&gt;Z3632,"Win",IF(Y3632&lt;Z3632,"Loss","Draw"))</f>
        <v>Loss</v>
      </c>
      <c r="AB3632" s="5" t="s">
        <v>98</v>
      </c>
      <c r="AC3632" s="5" t="s">
        <v>99</v>
      </c>
      <c r="AD3632" s="5" t="s">
        <v>5032</v>
      </c>
      <c r="AE3632" s="5" t="s">
        <v>206</v>
      </c>
      <c r="AF3632" s="5" t="str">
        <f aca="false">IF(AD3632&lt;AE3632,AD3632,AE3632)</f>
        <v>Arrows, Dark Prince, Earthquake, Hog Rider, Mega Knight, Mini P.E.K.K.A, Mother Witch, Spirit Empress</v>
      </c>
      <c r="AG3632" s="5" t="str">
        <f aca="false">IF(AD3632&lt;AE3632,AE3632,AD3632)</f>
        <v>Berserker, Fire Spirit, Goblin Barrel, Ice Spirit, Magic Archer, Royal Delivery, Tesla, Wall Breakers</v>
      </c>
      <c r="AH3632" s="5" t="str">
        <f aca="false">IF(AD3632=AF3632,AA3632,IF(AA3632="Win","Loss",IF(AA3632="Loss","Win","Draw")))</f>
        <v>Loss</v>
      </c>
      <c r="AI3632" s="5" t="s">
        <v>102</v>
      </c>
    </row>
    <row r="3633" customFormat="false" ht="15" hidden="false" customHeight="true" outlineLevel="0" collapsed="false">
      <c r="A3633" s="5" t="s">
        <v>7330</v>
      </c>
      <c r="B3633" s="5" t="n">
        <v>2</v>
      </c>
      <c r="C3633" s="5" t="s">
        <v>478</v>
      </c>
      <c r="D3633" s="5" t="s">
        <v>479</v>
      </c>
      <c r="E3633" s="5" t="s">
        <v>613</v>
      </c>
      <c r="F3633" s="5" t="s">
        <v>614</v>
      </c>
      <c r="G3633" s="5" t="s">
        <v>5033</v>
      </c>
      <c r="H3633" s="5" t="s">
        <v>163</v>
      </c>
      <c r="I3633" s="5" t="s">
        <v>152</v>
      </c>
      <c r="J3633" s="5" t="s">
        <v>128</v>
      </c>
      <c r="K3633" s="5" t="s">
        <v>107</v>
      </c>
      <c r="L3633" s="5" t="s">
        <v>187</v>
      </c>
      <c r="M3633" s="5" t="s">
        <v>306</v>
      </c>
      <c r="N3633" s="5" t="s">
        <v>85</v>
      </c>
      <c r="O3633" s="5" t="s">
        <v>95</v>
      </c>
      <c r="P3633" s="5" t="s">
        <v>307</v>
      </c>
      <c r="Q3633" s="5" t="s">
        <v>82</v>
      </c>
      <c r="R3633" s="5" t="s">
        <v>151</v>
      </c>
      <c r="S3633" s="5" t="s">
        <v>152</v>
      </c>
      <c r="T3633" s="5" t="s">
        <v>119</v>
      </c>
      <c r="U3633" s="5" t="s">
        <v>95</v>
      </c>
      <c r="V3633" s="5" t="s">
        <v>150</v>
      </c>
      <c r="W3633" s="5" t="s">
        <v>126</v>
      </c>
      <c r="X3633" s="5" t="s">
        <v>85</v>
      </c>
      <c r="Y3633" s="5" t="n">
        <v>0</v>
      </c>
      <c r="Z3633" s="5" t="n">
        <v>1</v>
      </c>
      <c r="AA3633" s="5" t="str">
        <f aca="false">IF(Y3633&gt;Z3633,"Win",IF(Y3633&lt;Z3633,"Loss","Draw"))</f>
        <v>Loss</v>
      </c>
      <c r="AB3633" s="5" t="s">
        <v>98</v>
      </c>
      <c r="AC3633" s="5" t="s">
        <v>99</v>
      </c>
      <c r="AD3633" s="5" t="s">
        <v>603</v>
      </c>
      <c r="AE3633" s="5" t="s">
        <v>5034</v>
      </c>
      <c r="AF3633" s="5" t="str">
        <f aca="false">IF(AD3633&lt;AE3633,AD3633,AE3633)</f>
        <v>Baby Dragon, Barbarian Barrel, Electro Spirit, Goblin Hut, Lightning, Mighty Miner, Royal Hogs, Skeletons</v>
      </c>
      <c r="AG3633" s="5" t="str">
        <f aca="false">IF(AD3633&lt;AE3633,AE3633,AD3633)</f>
        <v>Baby Dragon, Barbarian Barrel, Goblin Cage, Golden Knight, Golem, Ice Wizard, Lightning, Tornado</v>
      </c>
      <c r="AH3633" s="5" t="str">
        <f aca="false">IF(AD3633=AF3633,AA3633,IF(AA3633="Win","Loss",IF(AA3633="Loss","Win","Draw")))</f>
        <v>Win</v>
      </c>
      <c r="AI3633" s="5" t="s">
        <v>102</v>
      </c>
    </row>
    <row r="3634" customFormat="false" ht="15" hidden="false" customHeight="true" outlineLevel="0" collapsed="false">
      <c r="A3634" s="5" t="s">
        <v>7331</v>
      </c>
      <c r="B3634" s="5" t="n">
        <v>1</v>
      </c>
      <c r="C3634" s="5" t="s">
        <v>478</v>
      </c>
      <c r="D3634" s="5" t="s">
        <v>479</v>
      </c>
      <c r="E3634" s="5" t="s">
        <v>1480</v>
      </c>
      <c r="F3634" s="5" t="s">
        <v>1481</v>
      </c>
      <c r="G3634" s="5" t="s">
        <v>7332</v>
      </c>
      <c r="H3634" s="5" t="s">
        <v>163</v>
      </c>
      <c r="I3634" s="5" t="s">
        <v>90</v>
      </c>
      <c r="J3634" s="5" t="s">
        <v>158</v>
      </c>
      <c r="K3634" s="5" t="s">
        <v>92</v>
      </c>
      <c r="L3634" s="5" t="s">
        <v>130</v>
      </c>
      <c r="M3634" s="5" t="s">
        <v>96</v>
      </c>
      <c r="N3634" s="5" t="s">
        <v>88</v>
      </c>
      <c r="O3634" s="5" t="s">
        <v>159</v>
      </c>
      <c r="P3634" s="5" t="s">
        <v>94</v>
      </c>
      <c r="Q3634" s="5" t="s">
        <v>185</v>
      </c>
      <c r="R3634" s="5" t="s">
        <v>128</v>
      </c>
      <c r="S3634" s="5" t="s">
        <v>284</v>
      </c>
      <c r="T3634" s="5" t="s">
        <v>115</v>
      </c>
      <c r="U3634" s="5" t="s">
        <v>158</v>
      </c>
      <c r="V3634" s="5" t="s">
        <v>173</v>
      </c>
      <c r="W3634" s="5" t="s">
        <v>187</v>
      </c>
      <c r="X3634" s="5" t="s">
        <v>785</v>
      </c>
      <c r="Y3634" s="5" t="n">
        <v>0</v>
      </c>
      <c r="Z3634" s="5" t="n">
        <v>1</v>
      </c>
      <c r="AA3634" s="5" t="str">
        <f aca="false">IF(Y3634&gt;Z3634,"Win",IF(Y3634&lt;Z3634,"Loss","Draw"))</f>
        <v>Loss</v>
      </c>
      <c r="AB3634" s="5" t="s">
        <v>98</v>
      </c>
      <c r="AC3634" s="5" t="s">
        <v>99</v>
      </c>
      <c r="AD3634" s="5" t="s">
        <v>328</v>
      </c>
      <c r="AE3634" s="5" t="s">
        <v>787</v>
      </c>
      <c r="AF3634" s="5" t="str">
        <f aca="false">IF(AD3634&lt;AE3634,AD3634,AE3634)</f>
        <v>Arrows, Berserker, Bowler, Dart Goblin, Minions, Mortar, Rascals, Skeleton Barrel</v>
      </c>
      <c r="AG3634" s="5" t="str">
        <f aca="false">IF(AD3634&lt;AE3634,AE3634,AD3634)</f>
        <v>Bowler, Executioner, Freeze, Golden Knight, Graveyard, Inferno Dragon, Tornado, Zappies</v>
      </c>
      <c r="AH3634" s="5" t="str">
        <f aca="false">IF(AD3634=AF3634,AA3634,IF(AA3634="Win","Loss",IF(AA3634="Loss","Win","Draw")))</f>
        <v>Loss</v>
      </c>
      <c r="AI3634" s="5" t="s">
        <v>102</v>
      </c>
    </row>
    <row r="3635" customFormat="false" ht="15" hidden="false" customHeight="true" outlineLevel="0" collapsed="false">
      <c r="A3635" s="5" t="s">
        <v>7331</v>
      </c>
      <c r="B3635" s="5" t="n">
        <v>2</v>
      </c>
      <c r="C3635" s="5" t="s">
        <v>478</v>
      </c>
      <c r="D3635" s="5" t="s">
        <v>479</v>
      </c>
      <c r="E3635" s="5" t="s">
        <v>1480</v>
      </c>
      <c r="F3635" s="5" t="s">
        <v>1481</v>
      </c>
      <c r="G3635" s="5" t="s">
        <v>5217</v>
      </c>
      <c r="H3635" s="5" t="s">
        <v>485</v>
      </c>
      <c r="I3635" s="5" t="s">
        <v>177</v>
      </c>
      <c r="J3635" s="5" t="s">
        <v>83</v>
      </c>
      <c r="K3635" s="5" t="s">
        <v>448</v>
      </c>
      <c r="L3635" s="5" t="s">
        <v>95</v>
      </c>
      <c r="M3635" s="5" t="s">
        <v>93</v>
      </c>
      <c r="N3635" s="5" t="s">
        <v>173</v>
      </c>
      <c r="O3635" s="5" t="s">
        <v>215</v>
      </c>
      <c r="P3635" s="5" t="s">
        <v>188</v>
      </c>
      <c r="Q3635" s="5" t="s">
        <v>107</v>
      </c>
      <c r="R3635" s="5" t="s">
        <v>95</v>
      </c>
      <c r="S3635" s="5" t="s">
        <v>141</v>
      </c>
      <c r="T3635" s="5" t="s">
        <v>143</v>
      </c>
      <c r="U3635" s="5" t="s">
        <v>177</v>
      </c>
      <c r="V3635" s="5" t="s">
        <v>150</v>
      </c>
      <c r="W3635" s="5" t="s">
        <v>178</v>
      </c>
      <c r="X3635" s="5" t="s">
        <v>93</v>
      </c>
      <c r="Y3635" s="5" t="n">
        <v>1</v>
      </c>
      <c r="Z3635" s="5" t="n">
        <v>0</v>
      </c>
      <c r="AA3635" s="5" t="str">
        <f aca="false">IF(Y3635&gt;Z3635,"Win",IF(Y3635&lt;Z3635,"Loss","Draw"))</f>
        <v>Win</v>
      </c>
      <c r="AB3635" s="5" t="s">
        <v>98</v>
      </c>
      <c r="AC3635" s="5" t="s">
        <v>99</v>
      </c>
      <c r="AD3635" s="5" t="s">
        <v>2137</v>
      </c>
      <c r="AE3635" s="5" t="s">
        <v>180</v>
      </c>
      <c r="AF3635" s="5" t="str">
        <f aca="false">IF(AD3635&lt;AE3635,AD3635,AE3635)</f>
        <v>Barbarian Barrel, Electro Spirit, Fireball, Goblin Cage, Heal Spirit, Lumberjack, Phoenix, Royal Giant</v>
      </c>
      <c r="AG3635" s="5" t="str">
        <f aca="false">IF(AD3635&lt;AE3635,AE3635,AD3635)</f>
        <v>Barbarian Barrel, Fireball, Fisherman, Monk, Royal Giant, Tombstone, Witch, Zappies</v>
      </c>
      <c r="AH3635" s="5" t="str">
        <f aca="false">IF(AD3635=AF3635,AA3635,IF(AA3635="Win","Loss",IF(AA3635="Loss","Win","Draw")))</f>
        <v>Loss</v>
      </c>
      <c r="AI3635" s="5" t="s">
        <v>102</v>
      </c>
    </row>
    <row r="3636" customFormat="false" ht="15" hidden="false" customHeight="true" outlineLevel="0" collapsed="false">
      <c r="A3636" s="5" t="s">
        <v>7331</v>
      </c>
      <c r="B3636" s="5" t="n">
        <v>3</v>
      </c>
      <c r="C3636" s="5" t="s">
        <v>478</v>
      </c>
      <c r="D3636" s="5" t="s">
        <v>479</v>
      </c>
      <c r="E3636" s="5" t="s">
        <v>1480</v>
      </c>
      <c r="F3636" s="5" t="s">
        <v>1481</v>
      </c>
      <c r="G3636" s="5" t="s">
        <v>5218</v>
      </c>
      <c r="H3636" s="5" t="s">
        <v>485</v>
      </c>
      <c r="I3636" s="5" t="s">
        <v>87</v>
      </c>
      <c r="J3636" s="5" t="s">
        <v>172</v>
      </c>
      <c r="K3636" s="5" t="s">
        <v>129</v>
      </c>
      <c r="L3636" s="5" t="s">
        <v>85</v>
      </c>
      <c r="M3636" s="5" t="s">
        <v>89</v>
      </c>
      <c r="N3636" s="5" t="s">
        <v>165</v>
      </c>
      <c r="O3636" s="5" t="s">
        <v>97</v>
      </c>
      <c r="P3636" s="5" t="s">
        <v>150</v>
      </c>
      <c r="Q3636" s="5" t="s">
        <v>152</v>
      </c>
      <c r="R3636" s="5" t="s">
        <v>151</v>
      </c>
      <c r="S3636" s="5" t="s">
        <v>153</v>
      </c>
      <c r="T3636" s="5" t="s">
        <v>82</v>
      </c>
      <c r="U3636" s="5" t="s">
        <v>85</v>
      </c>
      <c r="V3636" s="5" t="s">
        <v>126</v>
      </c>
      <c r="W3636" s="5" t="s">
        <v>89</v>
      </c>
      <c r="X3636" s="5" t="s">
        <v>118</v>
      </c>
      <c r="Y3636" s="5" t="n">
        <v>1</v>
      </c>
      <c r="Z3636" s="5" t="n">
        <v>0</v>
      </c>
      <c r="AA3636" s="5" t="str">
        <f aca="false">IF(Y3636&gt;Z3636,"Win",IF(Y3636&lt;Z3636,"Loss","Draw"))</f>
        <v>Win</v>
      </c>
      <c r="AB3636" s="5" t="s">
        <v>98</v>
      </c>
      <c r="AC3636" s="5" t="s">
        <v>99</v>
      </c>
      <c r="AD3636" s="5" t="s">
        <v>5219</v>
      </c>
      <c r="AE3636" s="5" t="s">
        <v>1874</v>
      </c>
      <c r="AF3636" s="5" t="str">
        <f aca="false">IF(AD3636&lt;AE3636,AD3636,AE3636)</f>
        <v>Baby Dragon, Cannon, Ice Spirit, Lightning, Mighty Miner, Royal Hogs, Skeletons, The Log</v>
      </c>
      <c r="AG3636" s="5" t="str">
        <f aca="false">IF(AD3636&lt;AE3636,AE3636,AD3636)</f>
        <v>Electro Spirit, Hog Rider, Lightning, Mega Knight, Musketeer, Ronin, Tesla, The Log</v>
      </c>
      <c r="AH3636" s="5" t="str">
        <f aca="false">IF(AD3636=AF3636,AA3636,IF(AA3636="Win","Loss",IF(AA3636="Loss","Win","Draw")))</f>
        <v>Loss</v>
      </c>
      <c r="AI3636" s="5" t="s">
        <v>102</v>
      </c>
    </row>
    <row r="3637" customFormat="false" ht="15" hidden="false" customHeight="true" outlineLevel="0" collapsed="false">
      <c r="A3637" s="5" t="s">
        <v>7333</v>
      </c>
      <c r="B3637" s="5" t="n">
        <v>1</v>
      </c>
      <c r="C3637" s="5" t="s">
        <v>674</v>
      </c>
      <c r="D3637" s="5" t="s">
        <v>675</v>
      </c>
      <c r="E3637" s="5" t="s">
        <v>2904</v>
      </c>
      <c r="F3637" s="5" t="s">
        <v>2905</v>
      </c>
      <c r="G3637" s="5" t="s">
        <v>7334</v>
      </c>
      <c r="H3637" s="5" t="s">
        <v>163</v>
      </c>
      <c r="I3637" s="5" t="s">
        <v>87</v>
      </c>
      <c r="J3637" s="5" t="s">
        <v>83</v>
      </c>
      <c r="K3637" s="5" t="s">
        <v>82</v>
      </c>
      <c r="L3637" s="5" t="s">
        <v>150</v>
      </c>
      <c r="M3637" s="5" t="s">
        <v>89</v>
      </c>
      <c r="N3637" s="5" t="s">
        <v>88</v>
      </c>
      <c r="O3637" s="5" t="s">
        <v>86</v>
      </c>
      <c r="P3637" s="5" t="s">
        <v>85</v>
      </c>
      <c r="Q3637" s="5" t="s">
        <v>177</v>
      </c>
      <c r="R3637" s="5" t="s">
        <v>188</v>
      </c>
      <c r="S3637" s="5" t="s">
        <v>158</v>
      </c>
      <c r="T3637" s="5" t="s">
        <v>133</v>
      </c>
      <c r="U3637" s="5" t="s">
        <v>85</v>
      </c>
      <c r="V3637" s="5" t="s">
        <v>178</v>
      </c>
      <c r="W3637" s="5" t="s">
        <v>150</v>
      </c>
      <c r="X3637" s="5" t="s">
        <v>89</v>
      </c>
      <c r="Y3637" s="5" t="n">
        <v>1</v>
      </c>
      <c r="Z3637" s="5" t="n">
        <v>0</v>
      </c>
      <c r="AA3637" s="5" t="str">
        <f aca="false">IF(Y3637&gt;Z3637,"Win",IF(Y3637&lt;Z3637,"Loss","Draw"))</f>
        <v>Win</v>
      </c>
      <c r="AB3637" s="5" t="s">
        <v>98</v>
      </c>
      <c r="AC3637" s="5" t="s">
        <v>99</v>
      </c>
      <c r="AD3637" s="5" t="s">
        <v>7335</v>
      </c>
      <c r="AE3637" s="5" t="s">
        <v>7336</v>
      </c>
      <c r="AF3637" s="5" t="str">
        <f aca="false">IF(AD3637&lt;AE3637,AD3637,AE3637)</f>
        <v>Berserker, Electro Spirit, Lightning, Monk, Royal Hogs, Skeleton Dragons, Tesla, The Log</v>
      </c>
      <c r="AG3637" s="5" t="str">
        <f aca="false">IF(AD3637&lt;AE3637,AE3637,AD3637)</f>
        <v>Bowler, Electro Spirit, Lightning, Mother Witch, Phoenix, Royal Giant, The Log, Tombstone</v>
      </c>
      <c r="AH3637" s="5" t="str">
        <f aca="false">IF(AD3637=AF3637,AA3637,IF(AA3637="Win","Loss",IF(AA3637="Loss","Win","Draw")))</f>
        <v>Win</v>
      </c>
      <c r="AI3637" s="5" t="s">
        <v>297</v>
      </c>
    </row>
    <row r="3638" customFormat="false" ht="15" hidden="false" customHeight="true" outlineLevel="0" collapsed="false">
      <c r="A3638" s="5" t="s">
        <v>7333</v>
      </c>
      <c r="B3638" s="5" t="n">
        <v>2</v>
      </c>
      <c r="C3638" s="5" t="s">
        <v>674</v>
      </c>
      <c r="D3638" s="5" t="s">
        <v>675</v>
      </c>
      <c r="E3638" s="5" t="s">
        <v>2904</v>
      </c>
      <c r="F3638" s="5" t="s">
        <v>2905</v>
      </c>
      <c r="G3638" s="5" t="s">
        <v>7337</v>
      </c>
      <c r="H3638" s="5" t="s">
        <v>163</v>
      </c>
      <c r="I3638" s="5" t="s">
        <v>241</v>
      </c>
      <c r="J3638" s="5" t="s">
        <v>186</v>
      </c>
      <c r="K3638" s="5" t="s">
        <v>185</v>
      </c>
      <c r="L3638" s="5" t="s">
        <v>234</v>
      </c>
      <c r="M3638" s="5" t="s">
        <v>187</v>
      </c>
      <c r="N3638" s="5" t="s">
        <v>109</v>
      </c>
      <c r="O3638" s="5" t="s">
        <v>193</v>
      </c>
      <c r="P3638" s="5" t="s">
        <v>111</v>
      </c>
      <c r="Q3638" s="5" t="s">
        <v>137</v>
      </c>
      <c r="R3638" s="5" t="s">
        <v>241</v>
      </c>
      <c r="S3638" s="5" t="s">
        <v>114</v>
      </c>
      <c r="T3638" s="5" t="s">
        <v>116</v>
      </c>
      <c r="U3638" s="5" t="s">
        <v>138</v>
      </c>
      <c r="V3638" s="5" t="s">
        <v>157</v>
      </c>
      <c r="W3638" s="5" t="s">
        <v>87</v>
      </c>
      <c r="X3638" s="5" t="s">
        <v>126</v>
      </c>
      <c r="Y3638" s="5" t="n">
        <v>1</v>
      </c>
      <c r="Z3638" s="5" t="n">
        <v>0</v>
      </c>
      <c r="AA3638" s="5" t="str">
        <f aca="false">IF(Y3638&gt;Z3638,"Win",IF(Y3638&lt;Z3638,"Loss","Draw"))</f>
        <v>Win</v>
      </c>
      <c r="AB3638" s="5" t="s">
        <v>98</v>
      </c>
      <c r="AC3638" s="5" t="s">
        <v>99</v>
      </c>
      <c r="AD3638" s="5" t="s">
        <v>262</v>
      </c>
      <c r="AE3638" s="5" t="s">
        <v>267</v>
      </c>
      <c r="AF3638" s="5" t="str">
        <f aca="false">IF(AD3638&lt;AE3638,AD3638,AE3638)</f>
        <v>Balloon, Bomb Tower, Executioner, Guards, Knight, Miner, Tornado, Zap</v>
      </c>
      <c r="AG3638" s="5" t="str">
        <f aca="false">IF(AD3638&lt;AE3638,AE3638,AD3638)</f>
        <v>Fire Spirit, Giant Snowball, Goblin Demolisher, Goblin Drill, Knight, Poison, Skeletons, Tesla</v>
      </c>
      <c r="AH3638" s="5" t="str">
        <f aca="false">IF(AD3638=AF3638,AA3638,IF(AA3638="Win","Loss",IF(AA3638="Loss","Win","Draw")))</f>
        <v>Win</v>
      </c>
      <c r="AI3638" s="5" t="s">
        <v>297</v>
      </c>
    </row>
    <row r="3639" customFormat="false" ht="15" hidden="false" customHeight="true" outlineLevel="0" collapsed="false">
      <c r="A3639" s="7" t="s">
        <v>7338</v>
      </c>
      <c r="B3639" s="7" t="n">
        <v>1</v>
      </c>
      <c r="C3639" s="7" t="s">
        <v>674</v>
      </c>
      <c r="D3639" s="7" t="s">
        <v>675</v>
      </c>
      <c r="E3639" s="7" t="s">
        <v>2904</v>
      </c>
      <c r="F3639" s="7" t="s">
        <v>2905</v>
      </c>
      <c r="G3639" s="7" t="s">
        <v>7339</v>
      </c>
      <c r="H3639" s="7" t="s">
        <v>163</v>
      </c>
      <c r="I3639" s="7" t="s">
        <v>241</v>
      </c>
      <c r="J3639" s="7" t="s">
        <v>95</v>
      </c>
      <c r="K3639" s="7" t="s">
        <v>84</v>
      </c>
      <c r="L3639" s="7" t="s">
        <v>116</v>
      </c>
      <c r="M3639" s="7" t="s">
        <v>138</v>
      </c>
      <c r="N3639" s="7" t="s">
        <v>115</v>
      </c>
      <c r="O3639" s="7" t="s">
        <v>119</v>
      </c>
      <c r="P3639" s="7" t="s">
        <v>126</v>
      </c>
      <c r="Q3639" s="7" t="s">
        <v>82</v>
      </c>
      <c r="R3639" s="7" t="s">
        <v>151</v>
      </c>
      <c r="S3639" s="7" t="s">
        <v>152</v>
      </c>
      <c r="T3639" s="7" t="s">
        <v>85</v>
      </c>
      <c r="U3639" s="7" t="s">
        <v>153</v>
      </c>
      <c r="V3639" s="7" t="s">
        <v>126</v>
      </c>
      <c r="W3639" s="7" t="s">
        <v>150</v>
      </c>
      <c r="X3639" s="7" t="s">
        <v>89</v>
      </c>
      <c r="Y3639" s="7" t="n">
        <v>0</v>
      </c>
      <c r="Z3639" s="7" t="n">
        <v>0</v>
      </c>
      <c r="AA3639" s="7" t="str">
        <f aca="false">IF(Y3639&gt;Z3639,"Win",IF(Y3639&lt;Z3639,"Loss","Draw"))</f>
        <v>Draw</v>
      </c>
      <c r="AB3639" s="7" t="s">
        <v>99</v>
      </c>
      <c r="AC3639" s="7" t="s">
        <v>99</v>
      </c>
      <c r="AD3639" s="7" t="s">
        <v>7329</v>
      </c>
      <c r="AE3639" s="7" t="s">
        <v>155</v>
      </c>
      <c r="AF3639" s="7" t="str">
        <f aca="false">IF(AD3639&lt;AE3639,AD3639,AE3639)</f>
        <v>Archers, Barbarian Barrel, Goblin Demolisher, Goblin Hut, Graveyard, Knight, Poison, Skeletons</v>
      </c>
      <c r="AG3639" s="7" t="str">
        <f aca="false">IF(AD3639&lt;AE3639,AE3639,AD3639)</f>
        <v>Baby Dragon, Cannon, Electro Spirit, Lightning, Mighty Miner, Royal Hogs, Skeletons, The Log</v>
      </c>
      <c r="AH3639" s="7" t="str">
        <f aca="false">IF(AD3639=AF3639,AA3639,IF(AA3639="Win","Loss",IF(AA3639="Loss","Win","Draw")))</f>
        <v>Draw</v>
      </c>
      <c r="AI3639" s="7" t="s">
        <v>297</v>
      </c>
    </row>
    <row r="3640" customFormat="false" ht="15" hidden="false" customHeight="true" outlineLevel="0" collapsed="false">
      <c r="A3640" s="7" t="s">
        <v>7338</v>
      </c>
      <c r="B3640" s="7" t="n">
        <v>2</v>
      </c>
      <c r="C3640" s="7" t="s">
        <v>674</v>
      </c>
      <c r="D3640" s="7" t="s">
        <v>675</v>
      </c>
      <c r="E3640" s="7" t="s">
        <v>2904</v>
      </c>
      <c r="F3640" s="7" t="s">
        <v>2905</v>
      </c>
      <c r="G3640" s="7" t="s">
        <v>7340</v>
      </c>
      <c r="H3640" s="7" t="s">
        <v>485</v>
      </c>
      <c r="I3640" s="7" t="s">
        <v>241</v>
      </c>
      <c r="J3640" s="7" t="s">
        <v>95</v>
      </c>
      <c r="K3640" s="7" t="s">
        <v>84</v>
      </c>
      <c r="L3640" s="7" t="s">
        <v>116</v>
      </c>
      <c r="M3640" s="7" t="s">
        <v>138</v>
      </c>
      <c r="N3640" s="7" t="s">
        <v>115</v>
      </c>
      <c r="O3640" s="7" t="s">
        <v>119</v>
      </c>
      <c r="P3640" s="7" t="s">
        <v>126</v>
      </c>
      <c r="Q3640" s="7" t="s">
        <v>129</v>
      </c>
      <c r="R3640" s="7" t="s">
        <v>128</v>
      </c>
      <c r="S3640" s="7" t="s">
        <v>113</v>
      </c>
      <c r="T3640" s="7" t="s">
        <v>242</v>
      </c>
      <c r="U3640" s="7" t="s">
        <v>173</v>
      </c>
      <c r="V3640" s="7" t="s">
        <v>165</v>
      </c>
      <c r="W3640" s="7" t="s">
        <v>130</v>
      </c>
      <c r="X3640" s="7" t="s">
        <v>164</v>
      </c>
      <c r="Y3640" s="7" t="n">
        <v>3</v>
      </c>
      <c r="Z3640" s="7" t="n">
        <v>0</v>
      </c>
      <c r="AA3640" s="7" t="str">
        <f aca="false">IF(Y3640&gt;Z3640,"Win",IF(Y3640&lt;Z3640,"Loss","Draw"))</f>
        <v>Win</v>
      </c>
      <c r="AB3640" s="7" t="s">
        <v>99</v>
      </c>
      <c r="AC3640" s="7" t="s">
        <v>98</v>
      </c>
      <c r="AD3640" s="7" t="s">
        <v>7329</v>
      </c>
      <c r="AE3640" s="7" t="s">
        <v>7341</v>
      </c>
      <c r="AF3640" s="7" t="str">
        <f aca="false">IF(AD3640&lt;AE3640,AD3640,AE3640)</f>
        <v>Archers, Barbarian Barrel, Goblin Demolisher, Goblin Hut, Graveyard, Knight, Poison, Skeletons</v>
      </c>
      <c r="AG3640" s="7" t="str">
        <f aca="false">IF(AD3640&lt;AE3640,AE3640,AD3640)</f>
        <v>Arrows, Bomber, Earthquake, Furnace, Golden Knight, Hog Rider, Mega Knight, Zappies</v>
      </c>
      <c r="AH3640" s="7" t="str">
        <f aca="false">IF(AD3640=AF3640,AA3640,IF(AA3640="Win","Loss",IF(AA3640="Loss","Win","Draw")))</f>
        <v>Win</v>
      </c>
      <c r="AI3640" s="7" t="s">
        <v>297</v>
      </c>
    </row>
    <row r="3641" customFormat="false" ht="15" hidden="false" customHeight="true" outlineLevel="0" collapsed="false">
      <c r="A3641" s="7" t="s">
        <v>7342</v>
      </c>
      <c r="B3641" s="7" t="n">
        <v>1</v>
      </c>
      <c r="C3641" s="7" t="s">
        <v>674</v>
      </c>
      <c r="D3641" s="7" t="s">
        <v>675</v>
      </c>
      <c r="E3641" s="7" t="s">
        <v>2904</v>
      </c>
      <c r="F3641" s="7" t="s">
        <v>2905</v>
      </c>
      <c r="G3641" s="7" t="s">
        <v>7343</v>
      </c>
      <c r="H3641" s="7" t="s">
        <v>163</v>
      </c>
      <c r="I3641" s="7" t="s">
        <v>114</v>
      </c>
      <c r="J3641" s="7" t="s">
        <v>241</v>
      </c>
      <c r="K3641" s="7" t="s">
        <v>137</v>
      </c>
      <c r="L3641" s="7" t="s">
        <v>87</v>
      </c>
      <c r="M3641" s="7" t="s">
        <v>116</v>
      </c>
      <c r="N3641" s="7" t="s">
        <v>242</v>
      </c>
      <c r="O3641" s="7" t="s">
        <v>157</v>
      </c>
      <c r="P3641" s="7" t="s">
        <v>126</v>
      </c>
      <c r="Q3641" s="7" t="s">
        <v>203</v>
      </c>
      <c r="R3641" s="7" t="s">
        <v>337</v>
      </c>
      <c r="S3641" s="7" t="s">
        <v>159</v>
      </c>
      <c r="T3641" s="7" t="s">
        <v>157</v>
      </c>
      <c r="U3641" s="7" t="s">
        <v>118</v>
      </c>
      <c r="V3641" s="7" t="s">
        <v>204</v>
      </c>
      <c r="W3641" s="7" t="s">
        <v>88</v>
      </c>
      <c r="X3641" s="7" t="s">
        <v>87</v>
      </c>
      <c r="Y3641" s="7" t="n">
        <v>0</v>
      </c>
      <c r="Z3641" s="7" t="n">
        <v>1</v>
      </c>
      <c r="AA3641" s="7" t="str">
        <f aca="false">IF(Y3641&gt;Z3641,"Win",IF(Y3641&lt;Z3641,"Loss","Draw"))</f>
        <v>Loss</v>
      </c>
      <c r="AB3641" s="7" t="s">
        <v>99</v>
      </c>
      <c r="AC3641" s="7" t="s">
        <v>99</v>
      </c>
      <c r="AD3641" s="7" t="s">
        <v>243</v>
      </c>
      <c r="AE3641" s="7" t="s">
        <v>4043</v>
      </c>
      <c r="AF3641" s="7" t="str">
        <f aca="false">IF(AD3641&lt;AE3641,AD3641,AE3641)</f>
        <v>Berserker, Boss Bandit, Dart Goblin, Fire Spirit, Goblin Barrel, Ice Spirit, Royal Delivery, Tesla</v>
      </c>
      <c r="AG3641" s="7" t="str">
        <f aca="false">IF(AD3641&lt;AE3641,AE3641,AD3641)</f>
        <v>Bomber, Fire Spirit, Giant Snowball, Goblin Drill, Knight, Poison, Skeletons, Tesla</v>
      </c>
      <c r="AH3641" s="7" t="str">
        <f aca="false">IF(AD3641=AF3641,AA3641,IF(AA3641="Win","Loss",IF(AA3641="Loss","Win","Draw")))</f>
        <v>Win</v>
      </c>
      <c r="AI3641" s="7" t="s">
        <v>297</v>
      </c>
    </row>
    <row r="3642" customFormat="false" ht="15" hidden="false" customHeight="true" outlineLevel="0" collapsed="false">
      <c r="A3642" s="7" t="s">
        <v>7342</v>
      </c>
      <c r="B3642" s="7" t="n">
        <v>2</v>
      </c>
      <c r="C3642" s="7" t="s">
        <v>674</v>
      </c>
      <c r="D3642" s="7" t="s">
        <v>675</v>
      </c>
      <c r="E3642" s="7" t="s">
        <v>2904</v>
      </c>
      <c r="F3642" s="7" t="s">
        <v>2905</v>
      </c>
      <c r="G3642" s="7" t="s">
        <v>3973</v>
      </c>
      <c r="H3642" s="7" t="s">
        <v>163</v>
      </c>
      <c r="I3642" s="7" t="s">
        <v>129</v>
      </c>
      <c r="J3642" s="7" t="s">
        <v>128</v>
      </c>
      <c r="K3642" s="7" t="s">
        <v>141</v>
      </c>
      <c r="L3642" s="7" t="s">
        <v>130</v>
      </c>
      <c r="M3642" s="7" t="s">
        <v>165</v>
      </c>
      <c r="N3642" s="7" t="s">
        <v>132</v>
      </c>
      <c r="O3642" s="7" t="s">
        <v>133</v>
      </c>
      <c r="P3642" s="7" t="s">
        <v>164</v>
      </c>
      <c r="Q3642" s="7" t="s">
        <v>129</v>
      </c>
      <c r="R3642" s="7" t="s">
        <v>128</v>
      </c>
      <c r="S3642" s="7" t="s">
        <v>127</v>
      </c>
      <c r="T3642" s="7" t="s">
        <v>133</v>
      </c>
      <c r="U3642" s="7" t="s">
        <v>97</v>
      </c>
      <c r="V3642" s="7" t="s">
        <v>86</v>
      </c>
      <c r="W3642" s="7" t="s">
        <v>173</v>
      </c>
      <c r="X3642" s="7" t="s">
        <v>130</v>
      </c>
      <c r="Y3642" s="7" t="n">
        <v>0</v>
      </c>
      <c r="Z3642" s="7" t="n">
        <v>1</v>
      </c>
      <c r="AA3642" s="7" t="str">
        <f aca="false">IF(Y3642&gt;Z3642,"Win",IF(Y3642&lt;Z3642,"Loss","Draw"))</f>
        <v>Loss</v>
      </c>
      <c r="AB3642" s="7" t="s">
        <v>99</v>
      </c>
      <c r="AC3642" s="7" t="s">
        <v>99</v>
      </c>
      <c r="AD3642" s="7" t="s">
        <v>3974</v>
      </c>
      <c r="AE3642" s="7" t="s">
        <v>2394</v>
      </c>
      <c r="AF3642" s="7" t="str">
        <f aca="false">IF(AD3642&lt;AE3642,AD3642,AE3642)</f>
        <v>Arrows, Battle Ram, Golden Knight, Mega Knight, Mother Witch, Ronin, Skeleton Dragons, Zappies</v>
      </c>
      <c r="AG3642" s="7" t="str">
        <f aca="false">IF(AD3642&lt;AE3642,AE3642,AD3642)</f>
        <v>Arrows, Earthquake, Electro Wizard, Golden Knight, Hog Rider, Lumberjack, Mega Knight, Mother Witch</v>
      </c>
      <c r="AH3642" s="7" t="str">
        <f aca="false">IF(AD3642=AF3642,AA3642,IF(AA3642="Win","Loss",IF(AA3642="Loss","Win","Draw")))</f>
        <v>Win</v>
      </c>
      <c r="AI3642" s="7" t="s">
        <v>297</v>
      </c>
    </row>
    <row r="3643" customFormat="false" ht="15" hidden="false" customHeight="true" outlineLevel="0" collapsed="false">
      <c r="A3643" s="7" t="s">
        <v>7342</v>
      </c>
      <c r="B3643" s="7" t="n">
        <v>3</v>
      </c>
      <c r="C3643" s="7" t="s">
        <v>674</v>
      </c>
      <c r="D3643" s="7" t="s">
        <v>675</v>
      </c>
      <c r="E3643" s="7" t="s">
        <v>2904</v>
      </c>
      <c r="F3643" s="7" t="s">
        <v>2905</v>
      </c>
      <c r="G3643" s="7" t="s">
        <v>3975</v>
      </c>
      <c r="H3643" s="7" t="s">
        <v>163</v>
      </c>
      <c r="I3643" s="7" t="s">
        <v>203</v>
      </c>
      <c r="J3643" s="7" t="s">
        <v>202</v>
      </c>
      <c r="K3643" s="7" t="s">
        <v>201</v>
      </c>
      <c r="L3643" s="7" t="s">
        <v>150</v>
      </c>
      <c r="M3643" s="7" t="s">
        <v>234</v>
      </c>
      <c r="N3643" s="7" t="s">
        <v>118</v>
      </c>
      <c r="O3643" s="7" t="s">
        <v>204</v>
      </c>
      <c r="P3643" s="7" t="s">
        <v>88</v>
      </c>
      <c r="Q3643" s="7" t="s">
        <v>82</v>
      </c>
      <c r="R3643" s="7" t="s">
        <v>108</v>
      </c>
      <c r="S3643" s="7" t="s">
        <v>113</v>
      </c>
      <c r="T3643" s="7" t="s">
        <v>150</v>
      </c>
      <c r="U3643" s="7" t="s">
        <v>126</v>
      </c>
      <c r="V3643" s="7" t="s">
        <v>153</v>
      </c>
      <c r="W3643" s="7" t="s">
        <v>85</v>
      </c>
      <c r="X3643" s="7" t="s">
        <v>89</v>
      </c>
      <c r="Y3643" s="7" t="n">
        <v>0</v>
      </c>
      <c r="Z3643" s="7" t="n">
        <v>1</v>
      </c>
      <c r="AA3643" s="7" t="str">
        <f aca="false">IF(Y3643&gt;Z3643,"Win",IF(Y3643&lt;Z3643,"Loss","Draw"))</f>
        <v>Loss</v>
      </c>
      <c r="AB3643" s="7" t="s">
        <v>99</v>
      </c>
      <c r="AC3643" s="7" t="s">
        <v>99</v>
      </c>
      <c r="AD3643" s="7" t="s">
        <v>1870</v>
      </c>
      <c r="AE3643" s="7" t="s">
        <v>3976</v>
      </c>
      <c r="AF3643" s="7" t="str">
        <f aca="false">IF(AD3643&lt;AE3643,AD3643,AE3643)</f>
        <v>Berserker, Bomb Tower, Electro Spirit, Goblin Barrel, Ice Spirit, Magic Archer, Royal Delivery, Wall Breakers</v>
      </c>
      <c r="AG3643" s="7" t="str">
        <f aca="false">IF(AD3643&lt;AE3643,AE3643,AD3643)</f>
        <v>Cannon, Dark Prince, Electro Spirit, Furnace, Lightning, Royal Hogs, Skeletons, The Log</v>
      </c>
      <c r="AH3643" s="7" t="str">
        <f aca="false">IF(AD3643=AF3643,AA3643,IF(AA3643="Win","Loss",IF(AA3643="Loss","Win","Draw")))</f>
        <v>Loss</v>
      </c>
      <c r="AI3643" s="7" t="s">
        <v>297</v>
      </c>
    </row>
    <row r="3644" customFormat="false" ht="15" hidden="false" customHeight="true" outlineLevel="0" collapsed="false">
      <c r="A3644" s="7" t="s">
        <v>7344</v>
      </c>
      <c r="B3644" s="7" t="n">
        <v>1</v>
      </c>
      <c r="C3644" s="7" t="s">
        <v>674</v>
      </c>
      <c r="D3644" s="7" t="s">
        <v>675</v>
      </c>
      <c r="E3644" s="7" t="s">
        <v>2904</v>
      </c>
      <c r="F3644" s="7" t="s">
        <v>2905</v>
      </c>
      <c r="G3644" s="7" t="s">
        <v>3978</v>
      </c>
      <c r="H3644" s="7" t="s">
        <v>163</v>
      </c>
      <c r="I3644" s="7" t="s">
        <v>241</v>
      </c>
      <c r="J3644" s="7" t="s">
        <v>95</v>
      </c>
      <c r="K3644" s="7" t="s">
        <v>113</v>
      </c>
      <c r="L3644" s="7" t="s">
        <v>116</v>
      </c>
      <c r="M3644" s="7" t="s">
        <v>115</v>
      </c>
      <c r="N3644" s="7" t="s">
        <v>119</v>
      </c>
      <c r="O3644" s="7" t="s">
        <v>88</v>
      </c>
      <c r="P3644" s="7" t="s">
        <v>118</v>
      </c>
      <c r="Q3644" s="7" t="s">
        <v>124</v>
      </c>
      <c r="R3644" s="7" t="s">
        <v>95</v>
      </c>
      <c r="S3644" s="7" t="s">
        <v>177</v>
      </c>
      <c r="T3644" s="7" t="s">
        <v>126</v>
      </c>
      <c r="U3644" s="7" t="s">
        <v>150</v>
      </c>
      <c r="V3644" s="7" t="s">
        <v>93</v>
      </c>
      <c r="W3644" s="7" t="s">
        <v>215</v>
      </c>
      <c r="X3644" s="7" t="s">
        <v>257</v>
      </c>
      <c r="Y3644" s="7" t="n">
        <v>1</v>
      </c>
      <c r="Z3644" s="7" t="n">
        <v>0</v>
      </c>
      <c r="AA3644" s="7" t="str">
        <f aca="false">IF(Y3644&gt;Z3644,"Win",IF(Y3644&lt;Z3644,"Loss","Draw"))</f>
        <v>Win</v>
      </c>
      <c r="AB3644" s="7" t="s">
        <v>99</v>
      </c>
      <c r="AC3644" s="7" t="s">
        <v>99</v>
      </c>
      <c r="AD3644" s="7" t="s">
        <v>1468</v>
      </c>
      <c r="AE3644" s="7" t="s">
        <v>429</v>
      </c>
      <c r="AF3644" s="7" t="str">
        <f aca="false">IF(AD3644&lt;AE3644,AD3644,AE3644)</f>
        <v>Barbarian Barrel, Berserker, Furnace, Goblin Hut, Graveyard, Ice Spirit, Knight, Poison</v>
      </c>
      <c r="AG3644" s="7" t="str">
        <f aca="false">IF(AD3644&lt;AE3644,AE3644,AD3644)</f>
        <v>Barbarian Barrel, Electro Spirit, Fireball, Fisherman, Hunter, Royal Ghost, Royal Giant, Skeletons</v>
      </c>
      <c r="AH3644" s="7" t="str">
        <f aca="false">IF(AD3644=AF3644,AA3644,IF(AA3644="Win","Loss",IF(AA3644="Loss","Win","Draw")))</f>
        <v>Win</v>
      </c>
      <c r="AI3644" s="7" t="s">
        <v>297</v>
      </c>
    </row>
    <row r="3645" customFormat="false" ht="15" hidden="false" customHeight="true" outlineLevel="0" collapsed="false">
      <c r="A3645" s="7" t="s">
        <v>7344</v>
      </c>
      <c r="B3645" s="7" t="n">
        <v>2</v>
      </c>
      <c r="C3645" s="7" t="s">
        <v>674</v>
      </c>
      <c r="D3645" s="7" t="s">
        <v>675</v>
      </c>
      <c r="E3645" s="7" t="s">
        <v>2904</v>
      </c>
      <c r="F3645" s="7" t="s">
        <v>2905</v>
      </c>
      <c r="G3645" s="7" t="s">
        <v>3979</v>
      </c>
      <c r="H3645" s="7" t="s">
        <v>163</v>
      </c>
      <c r="I3645" s="7" t="s">
        <v>219</v>
      </c>
      <c r="J3645" s="7" t="s">
        <v>83</v>
      </c>
      <c r="K3645" s="7" t="s">
        <v>87</v>
      </c>
      <c r="L3645" s="7" t="s">
        <v>89</v>
      </c>
      <c r="M3645" s="7" t="s">
        <v>150</v>
      </c>
      <c r="N3645" s="7" t="s">
        <v>193</v>
      </c>
      <c r="O3645" s="7" t="s">
        <v>165</v>
      </c>
      <c r="P3645" s="7" t="s">
        <v>85</v>
      </c>
      <c r="Q3645" s="7" t="s">
        <v>114</v>
      </c>
      <c r="R3645" s="7" t="s">
        <v>202</v>
      </c>
      <c r="S3645" s="7" t="s">
        <v>137</v>
      </c>
      <c r="T3645" s="7" t="s">
        <v>97</v>
      </c>
      <c r="U3645" s="7" t="s">
        <v>157</v>
      </c>
      <c r="V3645" s="7" t="s">
        <v>116</v>
      </c>
      <c r="W3645" s="7" t="s">
        <v>87</v>
      </c>
      <c r="X3645" s="7" t="s">
        <v>91</v>
      </c>
      <c r="Y3645" s="7" t="n">
        <v>1</v>
      </c>
      <c r="Z3645" s="7" t="n">
        <v>0</v>
      </c>
      <c r="AA3645" s="7" t="str">
        <f aca="false">IF(Y3645&gt;Z3645,"Win",IF(Y3645&lt;Z3645,"Loss","Draw"))</f>
        <v>Win</v>
      </c>
      <c r="AB3645" s="7" t="s">
        <v>99</v>
      </c>
      <c r="AC3645" s="7" t="s">
        <v>99</v>
      </c>
      <c r="AD3645" s="7" t="s">
        <v>3981</v>
      </c>
      <c r="AE3645" s="7" t="s">
        <v>3980</v>
      </c>
      <c r="AF3645" s="7" t="str">
        <f aca="false">IF(AD3645&lt;AE3645,AD3645,AE3645)</f>
        <v>Electro Spirit, Guards, Hog Rider, Lightning, Monk, Tesla, The Log, Wizard</v>
      </c>
      <c r="AG3645" s="7" t="str">
        <f aca="false">IF(AD3645&lt;AE3645,AE3645,AD3645)</f>
        <v>Fire Spirit, Giant Snowball, Goblin Drill, Goblins, Magic Archer, Poison, Ronin, Tesla</v>
      </c>
      <c r="AH3645" s="7" t="str">
        <f aca="false">IF(AD3645=AF3645,AA3645,IF(AA3645="Win","Loss",IF(AA3645="Loss","Win","Draw")))</f>
        <v>Win</v>
      </c>
      <c r="AI3645" s="7" t="s">
        <v>297</v>
      </c>
    </row>
    <row r="3646" customFormat="false" ht="15" hidden="false" customHeight="true" outlineLevel="0" collapsed="false">
      <c r="A3646" s="7" t="s">
        <v>7344</v>
      </c>
      <c r="B3646" s="7" t="n">
        <v>3</v>
      </c>
      <c r="C3646" s="7" t="s">
        <v>674</v>
      </c>
      <c r="D3646" s="7" t="s">
        <v>675</v>
      </c>
      <c r="E3646" s="7" t="s">
        <v>2904</v>
      </c>
      <c r="F3646" s="7" t="s">
        <v>2905</v>
      </c>
      <c r="G3646" s="7" t="s">
        <v>3982</v>
      </c>
      <c r="H3646" s="7" t="s">
        <v>485</v>
      </c>
      <c r="I3646" s="7" t="s">
        <v>124</v>
      </c>
      <c r="J3646" s="7" t="s">
        <v>91</v>
      </c>
      <c r="K3646" s="7" t="s">
        <v>92</v>
      </c>
      <c r="L3646" s="7" t="s">
        <v>159</v>
      </c>
      <c r="M3646" s="7" t="s">
        <v>201</v>
      </c>
      <c r="N3646" s="7" t="s">
        <v>94</v>
      </c>
      <c r="O3646" s="7" t="s">
        <v>114</v>
      </c>
      <c r="P3646" s="7" t="s">
        <v>157</v>
      </c>
      <c r="Q3646" s="7" t="s">
        <v>185</v>
      </c>
      <c r="R3646" s="7" t="s">
        <v>186</v>
      </c>
      <c r="S3646" s="7" t="s">
        <v>109</v>
      </c>
      <c r="T3646" s="7" t="s">
        <v>86</v>
      </c>
      <c r="U3646" s="7" t="s">
        <v>234</v>
      </c>
      <c r="V3646" s="7" t="s">
        <v>117</v>
      </c>
      <c r="W3646" s="7" t="s">
        <v>111</v>
      </c>
      <c r="X3646" s="7" t="s">
        <v>187</v>
      </c>
      <c r="Y3646" s="7" t="n">
        <v>0</v>
      </c>
      <c r="Z3646" s="7" t="n">
        <v>1</v>
      </c>
      <c r="AA3646" s="7" t="str">
        <f aca="false">IF(Y3646&gt;Z3646,"Win",IF(Y3646&lt;Z3646,"Loss","Draw"))</f>
        <v>Loss</v>
      </c>
      <c r="AB3646" s="7" t="s">
        <v>99</v>
      </c>
      <c r="AC3646" s="7" t="s">
        <v>99</v>
      </c>
      <c r="AD3646" s="7" t="s">
        <v>3984</v>
      </c>
      <c r="AE3646" s="7" t="s">
        <v>3983</v>
      </c>
      <c r="AF3646" s="7" t="str">
        <f aca="false">IF(AD3646&lt;AE3646,AD3646,AE3646)</f>
        <v>Balloon, Bomb Tower, Executioner, Giant Skeleton, Miner, Skeleton Dragons, Tornado, Zap</v>
      </c>
      <c r="AG3646" s="7" t="str">
        <f aca="false">IF(AD3646&lt;AE3646,AE3646,AD3646)</f>
        <v>Dart Goblin, Fire Spirit, Giant Snowball, Goblins, Rascals, Royal Ghost, Skeleton Barrel, Wall Breakers</v>
      </c>
      <c r="AH3646" s="7" t="str">
        <f aca="false">IF(AD3646=AF3646,AA3646,IF(AA3646="Win","Loss",IF(AA3646="Loss","Win","Draw")))</f>
        <v>Win</v>
      </c>
      <c r="AI3646" s="7" t="s">
        <v>297</v>
      </c>
    </row>
    <row r="3647" customFormat="false" ht="15" hidden="false" customHeight="true" outlineLevel="0" collapsed="false">
      <c r="A3647" s="7" t="s">
        <v>7345</v>
      </c>
      <c r="B3647" s="7" t="n">
        <v>1</v>
      </c>
      <c r="C3647" s="7" t="s">
        <v>674</v>
      </c>
      <c r="D3647" s="7" t="s">
        <v>675</v>
      </c>
      <c r="E3647" s="7" t="s">
        <v>2904</v>
      </c>
      <c r="F3647" s="7" t="s">
        <v>2905</v>
      </c>
      <c r="G3647" s="7" t="s">
        <v>3986</v>
      </c>
      <c r="H3647" s="7" t="s">
        <v>163</v>
      </c>
      <c r="I3647" s="7" t="s">
        <v>84</v>
      </c>
      <c r="J3647" s="7" t="s">
        <v>83</v>
      </c>
      <c r="K3647" s="7" t="s">
        <v>177</v>
      </c>
      <c r="L3647" s="7" t="s">
        <v>188</v>
      </c>
      <c r="M3647" s="7" t="s">
        <v>178</v>
      </c>
      <c r="N3647" s="7" t="s">
        <v>95</v>
      </c>
      <c r="O3647" s="7" t="s">
        <v>93</v>
      </c>
      <c r="P3647" s="7" t="s">
        <v>215</v>
      </c>
      <c r="Q3647" s="7" t="s">
        <v>129</v>
      </c>
      <c r="R3647" s="7" t="s">
        <v>172</v>
      </c>
      <c r="S3647" s="7" t="s">
        <v>153</v>
      </c>
      <c r="T3647" s="7" t="s">
        <v>126</v>
      </c>
      <c r="U3647" s="7" t="s">
        <v>150</v>
      </c>
      <c r="V3647" s="7" t="s">
        <v>165</v>
      </c>
      <c r="W3647" s="7" t="s">
        <v>85</v>
      </c>
      <c r="X3647" s="7" t="s">
        <v>89</v>
      </c>
      <c r="Y3647" s="7" t="n">
        <v>0</v>
      </c>
      <c r="Z3647" s="7" t="n">
        <v>1</v>
      </c>
      <c r="AA3647" s="7" t="str">
        <f aca="false">IF(Y3647&gt;Z3647,"Win",IF(Y3647&lt;Z3647,"Loss","Draw"))</f>
        <v>Loss</v>
      </c>
      <c r="AB3647" s="7" t="s">
        <v>99</v>
      </c>
      <c r="AC3647" s="7" t="s">
        <v>99</v>
      </c>
      <c r="AD3647" s="7" t="s">
        <v>3987</v>
      </c>
      <c r="AE3647" s="7" t="s">
        <v>723</v>
      </c>
      <c r="AF3647" s="7" t="str">
        <f aca="false">IF(AD3647&lt;AE3647,AD3647,AE3647)</f>
        <v>Archers, Barbarian Barrel, Fireball, Fisherman, Monk, Phoenix, Royal Giant, Tombstone</v>
      </c>
      <c r="AG3647" s="7" t="str">
        <f aca="false">IF(AD3647&lt;AE3647,AE3647,AD3647)</f>
        <v>Cannon, Electro Spirit, Hog Rider, Lightning, Mega Knight, Musketeer, Skeletons, The Log</v>
      </c>
      <c r="AH3647" s="7" t="str">
        <f aca="false">IF(AD3647=AF3647,AA3647,IF(AA3647="Win","Loss",IF(AA3647="Loss","Win","Draw")))</f>
        <v>Loss</v>
      </c>
      <c r="AI3647" s="7" t="s">
        <v>297</v>
      </c>
    </row>
    <row r="3648" customFormat="false" ht="15" hidden="false" customHeight="true" outlineLevel="0" collapsed="false">
      <c r="A3648" s="7" t="s">
        <v>7345</v>
      </c>
      <c r="B3648" s="7" t="n">
        <v>2</v>
      </c>
      <c r="C3648" s="7" t="s">
        <v>674</v>
      </c>
      <c r="D3648" s="7" t="s">
        <v>675</v>
      </c>
      <c r="E3648" s="7" t="s">
        <v>2904</v>
      </c>
      <c r="F3648" s="7" t="s">
        <v>2905</v>
      </c>
      <c r="G3648" s="7" t="s">
        <v>3988</v>
      </c>
      <c r="H3648" s="7" t="s">
        <v>163</v>
      </c>
      <c r="I3648" s="7" t="s">
        <v>201</v>
      </c>
      <c r="J3648" s="7" t="s">
        <v>202</v>
      </c>
      <c r="K3648" s="7" t="s">
        <v>203</v>
      </c>
      <c r="L3648" s="7" t="s">
        <v>234</v>
      </c>
      <c r="M3648" s="7" t="s">
        <v>118</v>
      </c>
      <c r="N3648" s="7" t="s">
        <v>88</v>
      </c>
      <c r="O3648" s="7" t="s">
        <v>157</v>
      </c>
      <c r="P3648" s="7" t="s">
        <v>204</v>
      </c>
      <c r="Q3648" s="7" t="s">
        <v>141</v>
      </c>
      <c r="R3648" s="7" t="s">
        <v>219</v>
      </c>
      <c r="S3648" s="7" t="s">
        <v>127</v>
      </c>
      <c r="T3648" s="7" t="s">
        <v>117</v>
      </c>
      <c r="U3648" s="7" t="s">
        <v>133</v>
      </c>
      <c r="V3648" s="7" t="s">
        <v>95</v>
      </c>
      <c r="W3648" s="7" t="s">
        <v>294</v>
      </c>
      <c r="X3648" s="7" t="s">
        <v>173</v>
      </c>
      <c r="Y3648" s="7" t="n">
        <v>1</v>
      </c>
      <c r="Z3648" s="7" t="n">
        <v>0</v>
      </c>
      <c r="AA3648" s="7" t="str">
        <f aca="false">IF(Y3648&gt;Z3648,"Win",IF(Y3648&lt;Z3648,"Loss","Draw"))</f>
        <v>Win</v>
      </c>
      <c r="AB3648" s="7" t="s">
        <v>99</v>
      </c>
      <c r="AC3648" s="7" t="s">
        <v>99</v>
      </c>
      <c r="AD3648" s="7" t="s">
        <v>668</v>
      </c>
      <c r="AE3648" s="7" t="s">
        <v>2572</v>
      </c>
      <c r="AF3648" s="7" t="str">
        <f aca="false">IF(AD3648&lt;AE3648,AD3648,AE3648)</f>
        <v>Barbarian Barrel, Battle Ram, Giant Skeleton, Lumberjack, Mother Witch, Vines, Wizard, Zappies</v>
      </c>
      <c r="AG3648" s="7" t="str">
        <f aca="false">IF(AD3648&lt;AE3648,AE3648,AD3648)</f>
        <v>Berserker, Bomb Tower, Fire Spirit, Goblin Barrel, Ice Spirit, Magic Archer, Royal Delivery, Wall Breakers</v>
      </c>
      <c r="AH3648" s="7" t="str">
        <f aca="false">IF(AD3648=AF3648,AA3648,IF(AA3648="Win","Loss",IF(AA3648="Loss","Win","Draw")))</f>
        <v>Loss</v>
      </c>
      <c r="AI3648" s="7" t="s">
        <v>297</v>
      </c>
    </row>
    <row r="3649" customFormat="false" ht="15" hidden="false" customHeight="true" outlineLevel="0" collapsed="false">
      <c r="A3649" s="7" t="s">
        <v>7345</v>
      </c>
      <c r="B3649" s="7" t="n">
        <v>3</v>
      </c>
      <c r="C3649" s="7" t="s">
        <v>674</v>
      </c>
      <c r="D3649" s="7" t="s">
        <v>675</v>
      </c>
      <c r="E3649" s="7" t="s">
        <v>2904</v>
      </c>
      <c r="F3649" s="7" t="s">
        <v>2905</v>
      </c>
      <c r="G3649" s="7" t="s">
        <v>3989</v>
      </c>
      <c r="H3649" s="7" t="s">
        <v>163</v>
      </c>
      <c r="I3649" s="7" t="s">
        <v>129</v>
      </c>
      <c r="J3649" s="7" t="s">
        <v>172</v>
      </c>
      <c r="K3649" s="7" t="s">
        <v>153</v>
      </c>
      <c r="L3649" s="7" t="s">
        <v>150</v>
      </c>
      <c r="M3649" s="7" t="s">
        <v>85</v>
      </c>
      <c r="N3649" s="7" t="s">
        <v>89</v>
      </c>
      <c r="O3649" s="7" t="s">
        <v>193</v>
      </c>
      <c r="P3649" s="7" t="s">
        <v>165</v>
      </c>
      <c r="Q3649" s="7" t="s">
        <v>90</v>
      </c>
      <c r="R3649" s="7" t="s">
        <v>83</v>
      </c>
      <c r="S3649" s="7" t="s">
        <v>1848</v>
      </c>
      <c r="T3649" s="7" t="s">
        <v>86</v>
      </c>
      <c r="U3649" s="7" t="s">
        <v>94</v>
      </c>
      <c r="V3649" s="7" t="s">
        <v>580</v>
      </c>
      <c r="W3649" s="7" t="s">
        <v>130</v>
      </c>
      <c r="X3649" s="7" t="s">
        <v>111</v>
      </c>
      <c r="Y3649" s="7" t="n">
        <v>0</v>
      </c>
      <c r="Z3649" s="7" t="n">
        <v>1</v>
      </c>
      <c r="AA3649" s="7" t="str">
        <f aca="false">IF(Y3649&gt;Z3649,"Win",IF(Y3649&lt;Z3649,"Loss","Draw"))</f>
        <v>Loss</v>
      </c>
      <c r="AB3649" s="7" t="s">
        <v>99</v>
      </c>
      <c r="AC3649" s="7" t="s">
        <v>99</v>
      </c>
      <c r="AD3649" s="7" t="s">
        <v>3991</v>
      </c>
      <c r="AE3649" s="7" t="s">
        <v>3990</v>
      </c>
      <c r="AF3649" s="7" t="str">
        <f aca="false">IF(AD3649&lt;AE3649,AD3649,AE3649)</f>
        <v>Arrows, Goblin Gang, Miner, Minion Horde, Monk, Mortar, Rascals, Skeleton Dragons</v>
      </c>
      <c r="AG3649" s="7" t="str">
        <f aca="false">IF(AD3649&lt;AE3649,AE3649,AD3649)</f>
        <v>Cannon, Electro Spirit, Guards, Hog Rider, Lightning, Mega Knight, Musketeer, The Log</v>
      </c>
      <c r="AH3649" s="7" t="str">
        <f aca="false">IF(AD3649=AF3649,AA3649,IF(AA3649="Win","Loss",IF(AA3649="Loss","Win","Draw")))</f>
        <v>Win</v>
      </c>
      <c r="AI3649" s="7" t="s">
        <v>297</v>
      </c>
    </row>
    <row r="3650" customFormat="false" ht="15" hidden="false" customHeight="true" outlineLevel="0" collapsed="false">
      <c r="A3650" s="7" t="s">
        <v>7346</v>
      </c>
      <c r="B3650" s="7" t="n">
        <v>1</v>
      </c>
      <c r="C3650" s="7" t="s">
        <v>674</v>
      </c>
      <c r="D3650" s="7" t="s">
        <v>675</v>
      </c>
      <c r="E3650" s="7" t="s">
        <v>2904</v>
      </c>
      <c r="F3650" s="7" t="s">
        <v>2905</v>
      </c>
      <c r="G3650" s="7" t="s">
        <v>3993</v>
      </c>
      <c r="H3650" s="7" t="s">
        <v>163</v>
      </c>
      <c r="I3650" s="7" t="s">
        <v>92</v>
      </c>
      <c r="J3650" s="7" t="s">
        <v>91</v>
      </c>
      <c r="K3650" s="7" t="s">
        <v>90</v>
      </c>
      <c r="L3650" s="7" t="s">
        <v>125</v>
      </c>
      <c r="M3650" s="7" t="s">
        <v>95</v>
      </c>
      <c r="N3650" s="7" t="s">
        <v>93</v>
      </c>
      <c r="O3650" s="7" t="s">
        <v>96</v>
      </c>
      <c r="P3650" s="7" t="s">
        <v>94</v>
      </c>
      <c r="Q3650" s="7" t="s">
        <v>90</v>
      </c>
      <c r="R3650" s="7" t="s">
        <v>83</v>
      </c>
      <c r="S3650" s="7" t="s">
        <v>1848</v>
      </c>
      <c r="T3650" s="7" t="s">
        <v>86</v>
      </c>
      <c r="U3650" s="7" t="s">
        <v>94</v>
      </c>
      <c r="V3650" s="7" t="s">
        <v>580</v>
      </c>
      <c r="W3650" s="7" t="s">
        <v>130</v>
      </c>
      <c r="X3650" s="7" t="s">
        <v>111</v>
      </c>
      <c r="Y3650" s="7" t="n">
        <v>0</v>
      </c>
      <c r="Z3650" s="7" t="n">
        <v>3</v>
      </c>
      <c r="AA3650" s="7" t="str">
        <f aca="false">IF(Y3650&gt;Z3650,"Win",IF(Y3650&lt;Z3650,"Loss","Draw"))</f>
        <v>Loss</v>
      </c>
      <c r="AB3650" s="7" t="s">
        <v>99</v>
      </c>
      <c r="AC3650" s="7" t="s">
        <v>99</v>
      </c>
      <c r="AD3650" s="7" t="s">
        <v>216</v>
      </c>
      <c r="AE3650" s="7" t="s">
        <v>3990</v>
      </c>
      <c r="AF3650" s="7" t="str">
        <f aca="false">IF(AD3650&lt;AE3650,AD3650,AE3650)</f>
        <v>Arrows, Goblin Gang, Miner, Minion Horde, Monk, Mortar, Rascals, Skeleton Dragons</v>
      </c>
      <c r="AG3650" s="7" t="str">
        <f aca="false">IF(AD3650&lt;AE3650,AE3650,AD3650)</f>
        <v>Barbarian Barrel, Cannon Cart, Fireball, Goblins, Minions, Mortar, Rascals, Skeleton Barrel</v>
      </c>
      <c r="AH3650" s="7" t="str">
        <f aca="false">IF(AD3650=AF3650,AA3650,IF(AA3650="Win","Loss",IF(AA3650="Loss","Win","Draw")))</f>
        <v>Win</v>
      </c>
      <c r="AI3650" s="7" t="s">
        <v>297</v>
      </c>
    </row>
    <row r="3651" customFormat="false" ht="15" hidden="false" customHeight="true" outlineLevel="0" collapsed="false">
      <c r="A3651" s="7" t="s">
        <v>7346</v>
      </c>
      <c r="B3651" s="7" t="n">
        <v>2</v>
      </c>
      <c r="C3651" s="7" t="s">
        <v>674</v>
      </c>
      <c r="D3651" s="7" t="s">
        <v>675</v>
      </c>
      <c r="E3651" s="7" t="s">
        <v>2904</v>
      </c>
      <c r="F3651" s="7" t="s">
        <v>2905</v>
      </c>
      <c r="G3651" s="7" t="s">
        <v>3994</v>
      </c>
      <c r="H3651" s="7" t="s">
        <v>163</v>
      </c>
      <c r="I3651" s="7" t="s">
        <v>92</v>
      </c>
      <c r="J3651" s="7" t="s">
        <v>91</v>
      </c>
      <c r="K3651" s="7" t="s">
        <v>90</v>
      </c>
      <c r="L3651" s="7" t="s">
        <v>125</v>
      </c>
      <c r="M3651" s="7" t="s">
        <v>95</v>
      </c>
      <c r="N3651" s="7" t="s">
        <v>93</v>
      </c>
      <c r="O3651" s="7" t="s">
        <v>96</v>
      </c>
      <c r="P3651" s="7" t="s">
        <v>94</v>
      </c>
      <c r="Q3651" s="7" t="s">
        <v>82</v>
      </c>
      <c r="R3651" s="7" t="s">
        <v>202</v>
      </c>
      <c r="S3651" s="7" t="s">
        <v>87</v>
      </c>
      <c r="T3651" s="7" t="s">
        <v>126</v>
      </c>
      <c r="U3651" s="7" t="s">
        <v>150</v>
      </c>
      <c r="V3651" s="7" t="s">
        <v>97</v>
      </c>
      <c r="W3651" s="7" t="s">
        <v>85</v>
      </c>
      <c r="X3651" s="7" t="s">
        <v>95</v>
      </c>
      <c r="Y3651" s="7" t="n">
        <v>1</v>
      </c>
      <c r="Z3651" s="7" t="n">
        <v>0</v>
      </c>
      <c r="AA3651" s="7" t="str">
        <f aca="false">IF(Y3651&gt;Z3651,"Win",IF(Y3651&lt;Z3651,"Loss","Draw"))</f>
        <v>Win</v>
      </c>
      <c r="AB3651" s="7" t="s">
        <v>99</v>
      </c>
      <c r="AC3651" s="7" t="s">
        <v>98</v>
      </c>
      <c r="AD3651" s="7" t="s">
        <v>216</v>
      </c>
      <c r="AE3651" s="7" t="s">
        <v>492</v>
      </c>
      <c r="AF3651" s="7" t="str">
        <f aca="false">IF(AD3651&lt;AE3651,AD3651,AE3651)</f>
        <v>Barbarian Barrel, Cannon Cart, Fireball, Goblins, Minions, Mortar, Rascals, Skeleton Barrel</v>
      </c>
      <c r="AG3651" s="7" t="str">
        <f aca="false">IF(AD3651&lt;AE3651,AE3651,AD3651)</f>
        <v>Barbarian Barrel, Electro Spirit, Lightning, Magic Archer, Ronin, Royal Hogs, Skeletons, Tesla</v>
      </c>
      <c r="AH3651" s="7" t="str">
        <f aca="false">IF(AD3651=AF3651,AA3651,IF(AA3651="Win","Loss",IF(AA3651="Loss","Win","Draw")))</f>
        <v>Win</v>
      </c>
      <c r="AI3651" s="7" t="s">
        <v>297</v>
      </c>
    </row>
    <row r="3652" customFormat="false" ht="15" hidden="false" customHeight="true" outlineLevel="0" collapsed="false">
      <c r="A3652" s="7" t="s">
        <v>7346</v>
      </c>
      <c r="B3652" s="7" t="n">
        <v>3</v>
      </c>
      <c r="C3652" s="7" t="s">
        <v>674</v>
      </c>
      <c r="D3652" s="7" t="s">
        <v>675</v>
      </c>
      <c r="E3652" s="7" t="s">
        <v>2904</v>
      </c>
      <c r="F3652" s="7" t="s">
        <v>2905</v>
      </c>
      <c r="G3652" s="7" t="s">
        <v>3996</v>
      </c>
      <c r="H3652" s="7" t="s">
        <v>163</v>
      </c>
      <c r="I3652" s="7" t="s">
        <v>82</v>
      </c>
      <c r="J3652" s="7" t="s">
        <v>108</v>
      </c>
      <c r="K3652" s="7" t="s">
        <v>84</v>
      </c>
      <c r="L3652" s="7" t="s">
        <v>150</v>
      </c>
      <c r="M3652" s="7" t="s">
        <v>85</v>
      </c>
      <c r="N3652" s="7" t="s">
        <v>88</v>
      </c>
      <c r="O3652" s="7" t="s">
        <v>119</v>
      </c>
      <c r="P3652" s="7" t="s">
        <v>89</v>
      </c>
      <c r="Q3652" s="7" t="s">
        <v>177</v>
      </c>
      <c r="R3652" s="7" t="s">
        <v>83</v>
      </c>
      <c r="S3652" s="7" t="s">
        <v>113</v>
      </c>
      <c r="T3652" s="7" t="s">
        <v>173</v>
      </c>
      <c r="U3652" s="7" t="s">
        <v>188</v>
      </c>
      <c r="V3652" s="7" t="s">
        <v>215</v>
      </c>
      <c r="W3652" s="7" t="s">
        <v>93</v>
      </c>
      <c r="X3652" s="7" t="s">
        <v>89</v>
      </c>
      <c r="Y3652" s="7" t="n">
        <v>1</v>
      </c>
      <c r="Z3652" s="7" t="n">
        <v>0</v>
      </c>
      <c r="AA3652" s="7" t="str">
        <f aca="false">IF(Y3652&gt;Z3652,"Win",IF(Y3652&lt;Z3652,"Loss","Draw"))</f>
        <v>Win</v>
      </c>
      <c r="AB3652" s="7" t="s">
        <v>99</v>
      </c>
      <c r="AC3652" s="7" t="s">
        <v>99</v>
      </c>
      <c r="AD3652" s="7" t="s">
        <v>3998</v>
      </c>
      <c r="AE3652" s="7" t="s">
        <v>3997</v>
      </c>
      <c r="AF3652" s="7" t="str">
        <f aca="false">IF(AD3652&lt;AE3652,AD3652,AE3652)</f>
        <v>Archers, Berserker, Dark Prince, Electro Spirit, Goblin Hut, Lightning, Royal Hogs, The Log</v>
      </c>
      <c r="AG3652" s="7" t="str">
        <f aca="false">IF(AD3652&lt;AE3652,AE3652,AD3652)</f>
        <v>Fireball, Fisherman, Furnace, Monk, Royal Giant, The Log, Tombstone, Zappies</v>
      </c>
      <c r="AH3652" s="7" t="str">
        <f aca="false">IF(AD3652=AF3652,AA3652,IF(AA3652="Win","Loss",IF(AA3652="Loss","Win","Draw")))</f>
        <v>Win</v>
      </c>
      <c r="AI3652" s="7" t="s">
        <v>297</v>
      </c>
    </row>
    <row r="3653" customFormat="false" ht="15" hidden="false" customHeight="true" outlineLevel="0" collapsed="false">
      <c r="A3653" s="7" t="s">
        <v>7346</v>
      </c>
      <c r="B3653" s="7" t="n">
        <v>4</v>
      </c>
      <c r="C3653" s="7" t="s">
        <v>674</v>
      </c>
      <c r="D3653" s="7" t="s">
        <v>675</v>
      </c>
      <c r="E3653" s="7" t="s">
        <v>2904</v>
      </c>
      <c r="F3653" s="7" t="s">
        <v>2905</v>
      </c>
      <c r="G3653" s="7" t="s">
        <v>3999</v>
      </c>
      <c r="H3653" s="7" t="s">
        <v>163</v>
      </c>
      <c r="I3653" s="7" t="s">
        <v>109</v>
      </c>
      <c r="J3653" s="7" t="s">
        <v>186</v>
      </c>
      <c r="K3653" s="7" t="s">
        <v>185</v>
      </c>
      <c r="L3653" s="7" t="s">
        <v>173</v>
      </c>
      <c r="M3653" s="7" t="s">
        <v>117</v>
      </c>
      <c r="N3653" s="7" t="s">
        <v>188</v>
      </c>
      <c r="O3653" s="7" t="s">
        <v>111</v>
      </c>
      <c r="P3653" s="7" t="s">
        <v>187</v>
      </c>
      <c r="Q3653" s="7" t="s">
        <v>203</v>
      </c>
      <c r="R3653" s="7" t="s">
        <v>337</v>
      </c>
      <c r="S3653" s="7" t="s">
        <v>159</v>
      </c>
      <c r="T3653" s="7" t="s">
        <v>157</v>
      </c>
      <c r="U3653" s="7" t="s">
        <v>118</v>
      </c>
      <c r="V3653" s="7" t="s">
        <v>234</v>
      </c>
      <c r="W3653" s="7" t="s">
        <v>204</v>
      </c>
      <c r="X3653" s="7" t="s">
        <v>114</v>
      </c>
      <c r="Y3653" s="7" t="n">
        <v>0</v>
      </c>
      <c r="Z3653" s="7" t="n">
        <v>1</v>
      </c>
      <c r="AA3653" s="7" t="str">
        <f aca="false">IF(Y3653&gt;Z3653,"Win",IF(Y3653&lt;Z3653,"Loss","Draw"))</f>
        <v>Loss</v>
      </c>
      <c r="AB3653" s="7" t="s">
        <v>99</v>
      </c>
      <c r="AC3653" s="7" t="s">
        <v>99</v>
      </c>
      <c r="AD3653" s="7" t="s">
        <v>538</v>
      </c>
      <c r="AE3653" s="7" t="s">
        <v>4000</v>
      </c>
      <c r="AF3653" s="7" t="str">
        <f aca="false">IF(AD3653&lt;AE3653,AD3653,AE3653)</f>
        <v>Balloon, Executioner, Giant Skeleton, Miner, Tombstone, Tornado, Zap, Zappies</v>
      </c>
      <c r="AG3653" s="7" t="str">
        <f aca="false">IF(AD3653&lt;AE3653,AE3653,AD3653)</f>
        <v>Bomb Tower, Boss Bandit, Dart Goblin, Fire Spirit, Giant Snowball, Goblin Barrel, Ice Spirit, Royal Delivery</v>
      </c>
      <c r="AH3653" s="7" t="str">
        <f aca="false">IF(AD3653=AF3653,AA3653,IF(AA3653="Win","Loss",IF(AA3653="Loss","Win","Draw")))</f>
        <v>Loss</v>
      </c>
      <c r="AI3653" s="7" t="s">
        <v>297</v>
      </c>
    </row>
    <row r="3654" customFormat="false" ht="15" hidden="false" customHeight="true" outlineLevel="0" collapsed="false">
      <c r="A3654" s="5" t="s">
        <v>7347</v>
      </c>
      <c r="B3654" s="5" t="n">
        <v>1</v>
      </c>
      <c r="C3654" s="5" t="s">
        <v>674</v>
      </c>
      <c r="D3654" s="5" t="s">
        <v>675</v>
      </c>
      <c r="E3654" s="5" t="s">
        <v>3612</v>
      </c>
      <c r="F3654" s="5" t="s">
        <v>3613</v>
      </c>
      <c r="G3654" s="5" t="s">
        <v>7348</v>
      </c>
      <c r="H3654" s="5" t="s">
        <v>163</v>
      </c>
      <c r="I3654" s="5" t="s">
        <v>203</v>
      </c>
      <c r="J3654" s="5" t="s">
        <v>202</v>
      </c>
      <c r="K3654" s="5" t="s">
        <v>201</v>
      </c>
      <c r="L3654" s="5" t="s">
        <v>157</v>
      </c>
      <c r="M3654" s="5" t="s">
        <v>204</v>
      </c>
      <c r="N3654" s="5" t="s">
        <v>234</v>
      </c>
      <c r="O3654" s="5" t="s">
        <v>118</v>
      </c>
      <c r="P3654" s="5" t="s">
        <v>88</v>
      </c>
      <c r="Q3654" s="5" t="s">
        <v>201</v>
      </c>
      <c r="R3654" s="5" t="s">
        <v>202</v>
      </c>
      <c r="S3654" s="5" t="s">
        <v>203</v>
      </c>
      <c r="T3654" s="5" t="s">
        <v>88</v>
      </c>
      <c r="U3654" s="5" t="s">
        <v>157</v>
      </c>
      <c r="V3654" s="5" t="s">
        <v>118</v>
      </c>
      <c r="W3654" s="5" t="s">
        <v>204</v>
      </c>
      <c r="X3654" s="5" t="s">
        <v>87</v>
      </c>
      <c r="Y3654" s="5" t="n">
        <v>0</v>
      </c>
      <c r="Z3654" s="5" t="n">
        <v>1</v>
      </c>
      <c r="AA3654" s="5" t="str">
        <f aca="false">IF(Y3654&gt;Z3654,"Win",IF(Y3654&lt;Z3654,"Loss","Draw"))</f>
        <v>Loss</v>
      </c>
      <c r="AB3654" s="5" t="s">
        <v>98</v>
      </c>
      <c r="AC3654" s="5" t="s">
        <v>99</v>
      </c>
      <c r="AD3654" s="5" t="s">
        <v>668</v>
      </c>
      <c r="AE3654" s="5" t="s">
        <v>206</v>
      </c>
      <c r="AF3654" s="5" t="str">
        <f aca="false">IF(AD3654&lt;AE3654,AD3654,AE3654)</f>
        <v>Berserker, Bomb Tower, Fire Spirit, Goblin Barrel, Ice Spirit, Magic Archer, Royal Delivery, Wall Breakers</v>
      </c>
      <c r="AG3654" s="5" t="str">
        <f aca="false">IF(AD3654&lt;AE3654,AE3654,AD3654)</f>
        <v>Berserker, Fire Spirit, Goblin Barrel, Ice Spirit, Magic Archer, Royal Delivery, Tesla, Wall Breakers</v>
      </c>
      <c r="AH3654" s="5" t="str">
        <f aca="false">IF(AD3654=AF3654,AA3654,IF(AA3654="Win","Loss",IF(AA3654="Loss","Win","Draw")))</f>
        <v>Loss</v>
      </c>
      <c r="AI3654" s="5" t="s">
        <v>297</v>
      </c>
    </row>
    <row r="3655" customFormat="false" ht="15" hidden="false" customHeight="true" outlineLevel="0" collapsed="false">
      <c r="A3655" s="5" t="s">
        <v>7347</v>
      </c>
      <c r="B3655" s="5" t="n">
        <v>2</v>
      </c>
      <c r="C3655" s="5" t="s">
        <v>674</v>
      </c>
      <c r="D3655" s="5" t="s">
        <v>675</v>
      </c>
      <c r="E3655" s="5" t="s">
        <v>3612</v>
      </c>
      <c r="F3655" s="5" t="s">
        <v>3613</v>
      </c>
      <c r="G3655" s="5" t="s">
        <v>7349</v>
      </c>
      <c r="H3655" s="5" t="s">
        <v>163</v>
      </c>
      <c r="I3655" s="5" t="s">
        <v>107</v>
      </c>
      <c r="J3655" s="5" t="s">
        <v>95</v>
      </c>
      <c r="K3655" s="5" t="s">
        <v>141</v>
      </c>
      <c r="L3655" s="5" t="s">
        <v>143</v>
      </c>
      <c r="M3655" s="5" t="s">
        <v>178</v>
      </c>
      <c r="N3655" s="5" t="s">
        <v>93</v>
      </c>
      <c r="O3655" s="5" t="s">
        <v>177</v>
      </c>
      <c r="P3655" s="5" t="s">
        <v>150</v>
      </c>
      <c r="Q3655" s="5" t="s">
        <v>92</v>
      </c>
      <c r="R3655" s="5" t="s">
        <v>91</v>
      </c>
      <c r="S3655" s="5" t="s">
        <v>90</v>
      </c>
      <c r="T3655" s="5" t="s">
        <v>97</v>
      </c>
      <c r="U3655" s="5" t="s">
        <v>93</v>
      </c>
      <c r="V3655" s="5" t="s">
        <v>159</v>
      </c>
      <c r="W3655" s="5" t="s">
        <v>94</v>
      </c>
      <c r="X3655" s="5" t="s">
        <v>95</v>
      </c>
      <c r="Y3655" s="5" t="n">
        <v>0</v>
      </c>
      <c r="Z3655" s="5" t="n">
        <v>1</v>
      </c>
      <c r="AA3655" s="5" t="str">
        <f aca="false">IF(Y3655&gt;Z3655,"Win",IF(Y3655&lt;Z3655,"Loss","Draw"))</f>
        <v>Loss</v>
      </c>
      <c r="AB3655" s="5" t="s">
        <v>98</v>
      </c>
      <c r="AC3655" s="5" t="s">
        <v>99</v>
      </c>
      <c r="AD3655" s="5" t="s">
        <v>180</v>
      </c>
      <c r="AE3655" s="5" t="s">
        <v>1036</v>
      </c>
      <c r="AF3655" s="5" t="str">
        <f aca="false">IF(AD3655&lt;AE3655,AD3655,AE3655)</f>
        <v>Barbarian Barrel, Dart Goblin, Fireball, Goblins, Mortar, Rascals, Ronin, Skeleton Barrel</v>
      </c>
      <c r="AG3655" s="5" t="str">
        <f aca="false">IF(AD3655&lt;AE3655,AE3655,AD3655)</f>
        <v>Barbarian Barrel, Electro Spirit, Fireball, Goblin Cage, Heal Spirit, Lumberjack, Phoenix, Royal Giant</v>
      </c>
      <c r="AH3655" s="5" t="str">
        <f aca="false">IF(AD3655=AF3655,AA3655,IF(AA3655="Win","Loss",IF(AA3655="Loss","Win","Draw")))</f>
        <v>Win</v>
      </c>
      <c r="AI3655" s="5" t="s">
        <v>297</v>
      </c>
    </row>
    <row r="3656" customFormat="false" ht="15" hidden="false" customHeight="true" outlineLevel="0" collapsed="false">
      <c r="A3656" s="5" t="s">
        <v>7347</v>
      </c>
      <c r="B3656" s="5" t="n">
        <v>3</v>
      </c>
      <c r="C3656" s="5" t="s">
        <v>674</v>
      </c>
      <c r="D3656" s="5" t="s">
        <v>675</v>
      </c>
      <c r="E3656" s="5" t="s">
        <v>3612</v>
      </c>
      <c r="F3656" s="5" t="s">
        <v>3613</v>
      </c>
      <c r="G3656" s="5" t="s">
        <v>7350</v>
      </c>
      <c r="H3656" s="5" t="s">
        <v>163</v>
      </c>
      <c r="I3656" s="5" t="s">
        <v>127</v>
      </c>
      <c r="J3656" s="5" t="s">
        <v>128</v>
      </c>
      <c r="K3656" s="5" t="s">
        <v>129</v>
      </c>
      <c r="L3656" s="5" t="s">
        <v>173</v>
      </c>
      <c r="M3656" s="5" t="s">
        <v>133</v>
      </c>
      <c r="N3656" s="5" t="s">
        <v>86</v>
      </c>
      <c r="O3656" s="5" t="s">
        <v>131</v>
      </c>
      <c r="P3656" s="5" t="s">
        <v>130</v>
      </c>
      <c r="Q3656" s="5" t="s">
        <v>127</v>
      </c>
      <c r="R3656" s="5" t="s">
        <v>219</v>
      </c>
      <c r="S3656" s="5" t="s">
        <v>124</v>
      </c>
      <c r="T3656" s="5" t="s">
        <v>117</v>
      </c>
      <c r="U3656" s="5" t="s">
        <v>133</v>
      </c>
      <c r="V3656" s="5" t="s">
        <v>294</v>
      </c>
      <c r="W3656" s="5" t="s">
        <v>173</v>
      </c>
      <c r="X3656" s="5" t="s">
        <v>143</v>
      </c>
      <c r="Y3656" s="5" t="n">
        <v>1</v>
      </c>
      <c r="Z3656" s="5" t="n">
        <v>0</v>
      </c>
      <c r="AA3656" s="5" t="str">
        <f aca="false">IF(Y3656&gt;Z3656,"Win",IF(Y3656&lt;Z3656,"Loss","Draw"))</f>
        <v>Win</v>
      </c>
      <c r="AB3656" s="5" t="s">
        <v>98</v>
      </c>
      <c r="AC3656" s="5" t="s">
        <v>99</v>
      </c>
      <c r="AD3656" s="5" t="s">
        <v>796</v>
      </c>
      <c r="AE3656" s="5" t="s">
        <v>7351</v>
      </c>
      <c r="AF3656" s="5" t="str">
        <f aca="false">IF(AD3656&lt;AE3656,AD3656,AE3656)</f>
        <v>Arrows, Bandit, Battle Ram, Golden Knight, Mega Knight, Mother Witch, Skeleton Dragons, Zappies</v>
      </c>
      <c r="AG3656" s="5" t="str">
        <f aca="false">IF(AD3656&lt;AE3656,AE3656,AD3656)</f>
        <v>Battle Ram, Giant Skeleton, Heal Spirit, Mother Witch, Royal Ghost, Vines, Wizard, Zappies</v>
      </c>
      <c r="AH3656" s="5" t="str">
        <f aca="false">IF(AD3656=AF3656,AA3656,IF(AA3656="Win","Loss",IF(AA3656="Loss","Win","Draw")))</f>
        <v>Win</v>
      </c>
      <c r="AI3656" s="5" t="s">
        <v>297</v>
      </c>
    </row>
    <row r="3657" customFormat="false" ht="15" hidden="false" customHeight="true" outlineLevel="0" collapsed="false">
      <c r="A3657" s="7" t="s">
        <v>7352</v>
      </c>
      <c r="B3657" s="7" t="n">
        <v>1</v>
      </c>
      <c r="C3657" s="7" t="s">
        <v>674</v>
      </c>
      <c r="D3657" s="7" t="s">
        <v>675</v>
      </c>
      <c r="E3657" s="7" t="s">
        <v>3612</v>
      </c>
      <c r="F3657" s="7" t="s">
        <v>3613</v>
      </c>
      <c r="G3657" s="7" t="s">
        <v>7353</v>
      </c>
      <c r="H3657" s="7" t="s">
        <v>163</v>
      </c>
      <c r="I3657" s="7" t="s">
        <v>114</v>
      </c>
      <c r="J3657" s="7" t="s">
        <v>241</v>
      </c>
      <c r="K3657" s="7" t="s">
        <v>137</v>
      </c>
      <c r="L3657" s="7" t="s">
        <v>157</v>
      </c>
      <c r="M3657" s="7" t="s">
        <v>87</v>
      </c>
      <c r="N3657" s="7" t="s">
        <v>138</v>
      </c>
      <c r="O3657" s="7" t="s">
        <v>116</v>
      </c>
      <c r="P3657" s="7" t="s">
        <v>126</v>
      </c>
      <c r="Q3657" s="7" t="s">
        <v>107</v>
      </c>
      <c r="R3657" s="7" t="s">
        <v>108</v>
      </c>
      <c r="S3657" s="7" t="s">
        <v>109</v>
      </c>
      <c r="T3657" s="7" t="s">
        <v>110</v>
      </c>
      <c r="U3657" s="7" t="s">
        <v>111</v>
      </c>
      <c r="V3657" s="7" t="s">
        <v>112</v>
      </c>
      <c r="W3657" s="7" t="s">
        <v>93</v>
      </c>
      <c r="X3657" s="7" t="s">
        <v>86</v>
      </c>
      <c r="Y3657" s="7" t="n">
        <v>1</v>
      </c>
      <c r="Z3657" s="7" t="n">
        <v>0</v>
      </c>
      <c r="AA3657" s="7" t="str">
        <f aca="false">IF(Y3657&gt;Z3657,"Win",IF(Y3657&lt;Z3657,"Loss","Draw"))</f>
        <v>Win</v>
      </c>
      <c r="AB3657" s="7" t="s">
        <v>99</v>
      </c>
      <c r="AC3657" s="7" t="s">
        <v>99</v>
      </c>
      <c r="AD3657" s="7" t="s">
        <v>267</v>
      </c>
      <c r="AE3657" s="7" t="s">
        <v>120</v>
      </c>
      <c r="AF3657" s="7" t="str">
        <f aca="false">IF(AD3657&lt;AE3657,AD3657,AE3657)</f>
        <v>Dark Prince, Fireball, Goblin Cage, Lava Hound, Miner, Skeleton Dragons, Spirit Empress, Zap</v>
      </c>
      <c r="AG3657" s="7" t="str">
        <f aca="false">IF(AD3657&lt;AE3657,AE3657,AD3657)</f>
        <v>Fire Spirit, Giant Snowball, Goblin Demolisher, Goblin Drill, Knight, Poison, Skeletons, Tesla</v>
      </c>
      <c r="AH3657" s="7" t="str">
        <f aca="false">IF(AD3657=AF3657,AA3657,IF(AA3657="Win","Loss",IF(AA3657="Loss","Win","Draw")))</f>
        <v>Loss</v>
      </c>
      <c r="AI3657" s="7" t="s">
        <v>297</v>
      </c>
    </row>
    <row r="3658" customFormat="false" ht="15" hidden="false" customHeight="true" outlineLevel="0" collapsed="false">
      <c r="A3658" s="7" t="s">
        <v>7352</v>
      </c>
      <c r="B3658" s="7" t="n">
        <v>2</v>
      </c>
      <c r="C3658" s="7" t="s">
        <v>674</v>
      </c>
      <c r="D3658" s="7" t="s">
        <v>675</v>
      </c>
      <c r="E3658" s="7" t="s">
        <v>3612</v>
      </c>
      <c r="F3658" s="7" t="s">
        <v>3613</v>
      </c>
      <c r="G3658" s="7" t="s">
        <v>7354</v>
      </c>
      <c r="H3658" s="7" t="s">
        <v>163</v>
      </c>
      <c r="I3658" s="7" t="s">
        <v>92</v>
      </c>
      <c r="J3658" s="7" t="s">
        <v>158</v>
      </c>
      <c r="K3658" s="7" t="s">
        <v>90</v>
      </c>
      <c r="L3658" s="7" t="s">
        <v>94</v>
      </c>
      <c r="M3658" s="7" t="s">
        <v>159</v>
      </c>
      <c r="N3658" s="7" t="s">
        <v>88</v>
      </c>
      <c r="O3658" s="7" t="s">
        <v>93</v>
      </c>
      <c r="P3658" s="7" t="s">
        <v>96</v>
      </c>
      <c r="Q3658" s="7" t="s">
        <v>84</v>
      </c>
      <c r="R3658" s="7" t="s">
        <v>337</v>
      </c>
      <c r="S3658" s="7" t="s">
        <v>153</v>
      </c>
      <c r="T3658" s="7" t="s">
        <v>165</v>
      </c>
      <c r="U3658" s="7" t="s">
        <v>126</v>
      </c>
      <c r="V3658" s="7" t="s">
        <v>150</v>
      </c>
      <c r="W3658" s="7" t="s">
        <v>89</v>
      </c>
      <c r="X3658" s="7" t="s">
        <v>85</v>
      </c>
      <c r="Y3658" s="7" t="n">
        <v>0</v>
      </c>
      <c r="Z3658" s="7" t="n">
        <v>1</v>
      </c>
      <c r="AA3658" s="7" t="str">
        <f aca="false">IF(Y3658&gt;Z3658,"Win",IF(Y3658&lt;Z3658,"Loss","Draw"))</f>
        <v>Loss</v>
      </c>
      <c r="AB3658" s="7" t="s">
        <v>99</v>
      </c>
      <c r="AC3658" s="7" t="s">
        <v>99</v>
      </c>
      <c r="AD3658" s="7" t="s">
        <v>6163</v>
      </c>
      <c r="AE3658" s="7" t="s">
        <v>7355</v>
      </c>
      <c r="AF3658" s="7" t="str">
        <f aca="false">IF(AD3658&lt;AE3658,AD3658,AE3658)</f>
        <v>Archers, Boss Bandit, Cannon, Electro Spirit, Hog Rider, Lightning, Skeletons, The Log</v>
      </c>
      <c r="AG3658" s="7" t="str">
        <f aca="false">IF(AD3658&lt;AE3658,AE3658,AD3658)</f>
        <v>Berserker, Bowler, Dart Goblin, Fireball, Minions, Mortar, Rascals, Skeleton Barrel</v>
      </c>
      <c r="AH3658" s="7" t="str">
        <f aca="false">IF(AD3658=AF3658,AA3658,IF(AA3658="Win","Loss",IF(AA3658="Loss","Win","Draw")))</f>
        <v>Win</v>
      </c>
      <c r="AI3658" s="7" t="s">
        <v>297</v>
      </c>
    </row>
    <row r="3659" customFormat="false" ht="15" hidden="false" customHeight="true" outlineLevel="0" collapsed="false">
      <c r="A3659" s="7" t="s">
        <v>7352</v>
      </c>
      <c r="B3659" s="7" t="n">
        <v>3</v>
      </c>
      <c r="C3659" s="7" t="s">
        <v>674</v>
      </c>
      <c r="D3659" s="7" t="s">
        <v>675</v>
      </c>
      <c r="E3659" s="7" t="s">
        <v>3612</v>
      </c>
      <c r="F3659" s="7" t="s">
        <v>3613</v>
      </c>
      <c r="G3659" s="7" t="s">
        <v>7356</v>
      </c>
      <c r="H3659" s="7" t="s">
        <v>163</v>
      </c>
      <c r="I3659" s="7" t="s">
        <v>82</v>
      </c>
      <c r="J3659" s="7" t="s">
        <v>83</v>
      </c>
      <c r="K3659" s="7" t="s">
        <v>84</v>
      </c>
      <c r="L3659" s="7" t="s">
        <v>89</v>
      </c>
      <c r="M3659" s="7" t="s">
        <v>150</v>
      </c>
      <c r="N3659" s="7" t="s">
        <v>119</v>
      </c>
      <c r="O3659" s="7" t="s">
        <v>85</v>
      </c>
      <c r="P3659" s="7" t="s">
        <v>193</v>
      </c>
      <c r="Q3659" s="7" t="s">
        <v>127</v>
      </c>
      <c r="R3659" s="7" t="s">
        <v>140</v>
      </c>
      <c r="S3659" s="7" t="s">
        <v>124</v>
      </c>
      <c r="T3659" s="7" t="s">
        <v>142</v>
      </c>
      <c r="U3659" s="7" t="s">
        <v>173</v>
      </c>
      <c r="V3659" s="7" t="s">
        <v>131</v>
      </c>
      <c r="W3659" s="7" t="s">
        <v>143</v>
      </c>
      <c r="X3659" s="7" t="s">
        <v>449</v>
      </c>
      <c r="Y3659" s="7" t="n">
        <v>1</v>
      </c>
      <c r="Z3659" s="7" t="n">
        <v>0</v>
      </c>
      <c r="AA3659" s="7" t="str">
        <f aca="false">IF(Y3659&gt;Z3659,"Win",IF(Y3659&lt;Z3659,"Loss","Draw"))</f>
        <v>Win</v>
      </c>
      <c r="AB3659" s="7" t="s">
        <v>99</v>
      </c>
      <c r="AC3659" s="7" t="s">
        <v>99</v>
      </c>
      <c r="AD3659" s="7" t="s">
        <v>7357</v>
      </c>
      <c r="AE3659" s="7" t="s">
        <v>7358</v>
      </c>
      <c r="AF3659" s="7" t="str">
        <f aca="false">IF(AD3659&lt;AE3659,AD3659,AE3659)</f>
        <v>Archers, Electro Spirit, Goblin Hut, Guards, Lightning, Monk, Royal Hogs, The Log</v>
      </c>
      <c r="AG3659" s="7" t="str">
        <f aca="false">IF(AD3659&lt;AE3659,AE3659,AD3659)</f>
        <v>Bandit, Battle Ram, Elixir Collector, Heal Spirit, Ice Golem, Royal Ghost, Three Musketeers, Zappies</v>
      </c>
      <c r="AH3659" s="7" t="str">
        <f aca="false">IF(AD3659=AF3659,AA3659,IF(AA3659="Win","Loss",IF(AA3659="Loss","Win","Draw")))</f>
        <v>Win</v>
      </c>
      <c r="AI3659" s="7" t="s">
        <v>297</v>
      </c>
    </row>
    <row r="3660" customFormat="false" ht="15" hidden="false" customHeight="true" outlineLevel="0" collapsed="false">
      <c r="A3660" s="7" t="s">
        <v>7359</v>
      </c>
      <c r="B3660" s="7" t="n">
        <v>1</v>
      </c>
      <c r="C3660" s="7" t="s">
        <v>674</v>
      </c>
      <c r="D3660" s="7" t="s">
        <v>675</v>
      </c>
      <c r="E3660" s="7" t="s">
        <v>3612</v>
      </c>
      <c r="F3660" s="7" t="s">
        <v>3613</v>
      </c>
      <c r="G3660" s="7" t="s">
        <v>7360</v>
      </c>
      <c r="H3660" s="7" t="s">
        <v>391</v>
      </c>
      <c r="I3660" s="7" t="s">
        <v>114</v>
      </c>
      <c r="J3660" s="7" t="s">
        <v>108</v>
      </c>
      <c r="K3660" s="7" t="s">
        <v>84</v>
      </c>
      <c r="L3660" s="7" t="s">
        <v>119</v>
      </c>
      <c r="M3660" s="7" t="s">
        <v>116</v>
      </c>
      <c r="N3660" s="7" t="s">
        <v>115</v>
      </c>
      <c r="O3660" s="7" t="s">
        <v>138</v>
      </c>
      <c r="P3660" s="7" t="s">
        <v>88</v>
      </c>
      <c r="Q3660" s="7" t="s">
        <v>92</v>
      </c>
      <c r="R3660" s="7" t="s">
        <v>158</v>
      </c>
      <c r="S3660" s="7" t="s">
        <v>90</v>
      </c>
      <c r="T3660" s="7" t="s">
        <v>93</v>
      </c>
      <c r="U3660" s="7" t="s">
        <v>159</v>
      </c>
      <c r="V3660" s="7" t="s">
        <v>96</v>
      </c>
      <c r="W3660" s="7" t="s">
        <v>94</v>
      </c>
      <c r="X3660" s="7" t="s">
        <v>150</v>
      </c>
      <c r="Y3660" s="7" t="n">
        <v>1</v>
      </c>
      <c r="Z3660" s="7" t="n">
        <v>0</v>
      </c>
      <c r="AA3660" s="7" t="str">
        <f aca="false">IF(Y3660&gt;Z3660,"Win",IF(Y3660&lt;Z3660,"Loss","Draw"))</f>
        <v>Win</v>
      </c>
      <c r="AB3660" s="7" t="s">
        <v>99</v>
      </c>
      <c r="AC3660" s="7" t="s">
        <v>99</v>
      </c>
      <c r="AD3660" s="7" t="s">
        <v>231</v>
      </c>
      <c r="AE3660" s="7" t="s">
        <v>967</v>
      </c>
      <c r="AF3660" s="7" t="str">
        <f aca="false">IF(AD3660&lt;AE3660,AD3660,AE3660)</f>
        <v>Archers, Berserker, Dark Prince, Giant Snowball, Goblin Demolisher, Goblin Hut, Graveyard, Poison</v>
      </c>
      <c r="AG3660" s="7" t="str">
        <f aca="false">IF(AD3660&lt;AE3660,AE3660,AD3660)</f>
        <v>Bowler, Dart Goblin, Electro Spirit, Fireball, Minions, Mortar, Rascals, Skeleton Barrel</v>
      </c>
      <c r="AH3660" s="7" t="str">
        <f aca="false">IF(AD3660=AF3660,AA3660,IF(AA3660="Win","Loss",IF(AA3660="Loss","Win","Draw")))</f>
        <v>Win</v>
      </c>
      <c r="AI3660" s="7" t="s">
        <v>297</v>
      </c>
    </row>
    <row r="3661" customFormat="false" ht="15" hidden="false" customHeight="true" outlineLevel="0" collapsed="false">
      <c r="A3661" s="7" t="s">
        <v>7359</v>
      </c>
      <c r="B3661" s="7" t="n">
        <v>2</v>
      </c>
      <c r="C3661" s="7" t="s">
        <v>674</v>
      </c>
      <c r="D3661" s="7" t="s">
        <v>675</v>
      </c>
      <c r="E3661" s="7" t="s">
        <v>3612</v>
      </c>
      <c r="F3661" s="7" t="s">
        <v>3613</v>
      </c>
      <c r="G3661" s="7" t="s">
        <v>7361</v>
      </c>
      <c r="H3661" s="7" t="s">
        <v>163</v>
      </c>
      <c r="I3661" s="7" t="s">
        <v>159</v>
      </c>
      <c r="J3661" s="7" t="s">
        <v>151</v>
      </c>
      <c r="K3661" s="7" t="s">
        <v>203</v>
      </c>
      <c r="L3661" s="7" t="s">
        <v>234</v>
      </c>
      <c r="M3661" s="7" t="s">
        <v>157</v>
      </c>
      <c r="N3661" s="7" t="s">
        <v>118</v>
      </c>
      <c r="O3661" s="7" t="s">
        <v>204</v>
      </c>
      <c r="P3661" s="7" t="s">
        <v>126</v>
      </c>
      <c r="Q3661" s="7" t="s">
        <v>82</v>
      </c>
      <c r="R3661" s="7" t="s">
        <v>83</v>
      </c>
      <c r="S3661" s="7" t="s">
        <v>113</v>
      </c>
      <c r="T3661" s="7" t="s">
        <v>85</v>
      </c>
      <c r="U3661" s="7" t="s">
        <v>119</v>
      </c>
      <c r="V3661" s="7" t="s">
        <v>193</v>
      </c>
      <c r="W3661" s="7" t="s">
        <v>118</v>
      </c>
      <c r="X3661" s="7" t="s">
        <v>95</v>
      </c>
      <c r="Y3661" s="7" t="n">
        <v>0</v>
      </c>
      <c r="Z3661" s="7" t="n">
        <v>1</v>
      </c>
      <c r="AA3661" s="7" t="str">
        <f aca="false">IF(Y3661&gt;Z3661,"Win",IF(Y3661&lt;Z3661,"Loss","Draw"))</f>
        <v>Loss</v>
      </c>
      <c r="AB3661" s="7" t="s">
        <v>99</v>
      </c>
      <c r="AC3661" s="7" t="s">
        <v>99</v>
      </c>
      <c r="AD3661" s="7" t="s">
        <v>7362</v>
      </c>
      <c r="AE3661" s="7" t="s">
        <v>4974</v>
      </c>
      <c r="AF3661" s="7" t="str">
        <f aca="false">IF(AD3661&lt;AE3661,AD3661,AE3661)</f>
        <v>Barbarian Barrel, Furnace, Goblin Hut, Guards, Ice Spirit, Lightning, Monk, Royal Hogs</v>
      </c>
      <c r="AG3661" s="7" t="str">
        <f aca="false">IF(AD3661&lt;AE3661,AE3661,AD3661)</f>
        <v>Bomb Tower, Dart Goblin, Fire Spirit, Goblin Barrel, Ice Spirit, Mighty Miner, Royal Delivery, Skeletons</v>
      </c>
      <c r="AH3661" s="7" t="str">
        <f aca="false">IF(AD3661=AF3661,AA3661,IF(AA3661="Win","Loss",IF(AA3661="Loss","Win","Draw")))</f>
        <v>Win</v>
      </c>
      <c r="AI3661" s="7" t="s">
        <v>297</v>
      </c>
    </row>
    <row r="3662" customFormat="false" ht="15" hidden="false" customHeight="true" outlineLevel="0" collapsed="false">
      <c r="A3662" s="7" t="s">
        <v>7359</v>
      </c>
      <c r="B3662" s="7" t="n">
        <v>3</v>
      </c>
      <c r="C3662" s="7" t="s">
        <v>674</v>
      </c>
      <c r="D3662" s="7" t="s">
        <v>675</v>
      </c>
      <c r="E3662" s="7" t="s">
        <v>3612</v>
      </c>
      <c r="F3662" s="7" t="s">
        <v>3613</v>
      </c>
      <c r="G3662" s="7" t="s">
        <v>7363</v>
      </c>
      <c r="H3662" s="7" t="s">
        <v>163</v>
      </c>
      <c r="I3662" s="7" t="s">
        <v>109</v>
      </c>
      <c r="J3662" s="7" t="s">
        <v>186</v>
      </c>
      <c r="K3662" s="7" t="s">
        <v>185</v>
      </c>
      <c r="L3662" s="7" t="s">
        <v>111</v>
      </c>
      <c r="M3662" s="7" t="s">
        <v>187</v>
      </c>
      <c r="N3662" s="7" t="s">
        <v>173</v>
      </c>
      <c r="O3662" s="7" t="s">
        <v>188</v>
      </c>
      <c r="P3662" s="7" t="s">
        <v>117</v>
      </c>
      <c r="Q3662" s="7" t="s">
        <v>137</v>
      </c>
      <c r="R3662" s="7" t="s">
        <v>202</v>
      </c>
      <c r="S3662" s="7" t="s">
        <v>114</v>
      </c>
      <c r="T3662" s="7" t="s">
        <v>108</v>
      </c>
      <c r="U3662" s="7" t="s">
        <v>88</v>
      </c>
      <c r="V3662" s="7" t="s">
        <v>116</v>
      </c>
      <c r="W3662" s="7" t="s">
        <v>157</v>
      </c>
      <c r="X3662" s="7" t="s">
        <v>234</v>
      </c>
      <c r="Y3662" s="7" t="n">
        <v>1</v>
      </c>
      <c r="Z3662" s="7" t="n">
        <v>0</v>
      </c>
      <c r="AA3662" s="7" t="str">
        <f aca="false">IF(Y3662&gt;Z3662,"Win",IF(Y3662&lt;Z3662,"Loss","Draw"))</f>
        <v>Win</v>
      </c>
      <c r="AB3662" s="7" t="s">
        <v>99</v>
      </c>
      <c r="AC3662" s="7" t="s">
        <v>99</v>
      </c>
      <c r="AD3662" s="7" t="s">
        <v>538</v>
      </c>
      <c r="AE3662" s="7" t="s">
        <v>1505</v>
      </c>
      <c r="AF3662" s="7" t="str">
        <f aca="false">IF(AD3662&lt;AE3662,AD3662,AE3662)</f>
        <v>Balloon, Executioner, Giant Skeleton, Miner, Tombstone, Tornado, Zap, Zappies</v>
      </c>
      <c r="AG3662" s="7" t="str">
        <f aca="false">IF(AD3662&lt;AE3662,AE3662,AD3662)</f>
        <v>Berserker, Bomb Tower, Dark Prince, Fire Spirit, Giant Snowball, Goblin Drill, Magic Archer, Poison</v>
      </c>
      <c r="AH3662" s="7" t="str">
        <f aca="false">IF(AD3662=AF3662,AA3662,IF(AA3662="Win","Loss",IF(AA3662="Loss","Win","Draw")))</f>
        <v>Win</v>
      </c>
      <c r="AI3662" s="7" t="s">
        <v>297</v>
      </c>
    </row>
    <row r="3663" customFormat="false" ht="15" hidden="false" customHeight="true" outlineLevel="0" collapsed="false">
      <c r="A3663" s="7" t="s">
        <v>7364</v>
      </c>
      <c r="B3663" s="7" t="n">
        <v>1</v>
      </c>
      <c r="C3663" s="7" t="s">
        <v>674</v>
      </c>
      <c r="D3663" s="7" t="s">
        <v>675</v>
      </c>
      <c r="E3663" s="7" t="s">
        <v>3612</v>
      </c>
      <c r="F3663" s="7" t="s">
        <v>3613</v>
      </c>
      <c r="G3663" s="7" t="s">
        <v>7365</v>
      </c>
      <c r="H3663" s="7" t="s">
        <v>391</v>
      </c>
      <c r="I3663" s="7" t="s">
        <v>87</v>
      </c>
      <c r="J3663" s="7" t="s">
        <v>108</v>
      </c>
      <c r="K3663" s="7" t="s">
        <v>82</v>
      </c>
      <c r="L3663" s="7" t="s">
        <v>150</v>
      </c>
      <c r="M3663" s="7" t="s">
        <v>95</v>
      </c>
      <c r="N3663" s="7" t="s">
        <v>126</v>
      </c>
      <c r="O3663" s="7" t="s">
        <v>86</v>
      </c>
      <c r="P3663" s="7" t="s">
        <v>85</v>
      </c>
      <c r="Q3663" s="7" t="s">
        <v>201</v>
      </c>
      <c r="R3663" s="7" t="s">
        <v>202</v>
      </c>
      <c r="S3663" s="7" t="s">
        <v>233</v>
      </c>
      <c r="T3663" s="7" t="s">
        <v>111</v>
      </c>
      <c r="U3663" s="7" t="s">
        <v>126</v>
      </c>
      <c r="V3663" s="7" t="s">
        <v>157</v>
      </c>
      <c r="W3663" s="7" t="s">
        <v>89</v>
      </c>
      <c r="X3663" s="7" t="s">
        <v>234</v>
      </c>
      <c r="Y3663" s="7" t="n">
        <v>1</v>
      </c>
      <c r="Z3663" s="7" t="n">
        <v>0</v>
      </c>
      <c r="AA3663" s="7" t="str">
        <f aca="false">IF(Y3663&gt;Z3663,"Win",IF(Y3663&lt;Z3663,"Loss","Draw"))</f>
        <v>Win</v>
      </c>
      <c r="AB3663" s="7" t="s">
        <v>99</v>
      </c>
      <c r="AC3663" s="7" t="s">
        <v>99</v>
      </c>
      <c r="AD3663" s="7" t="s">
        <v>4788</v>
      </c>
      <c r="AE3663" s="7" t="s">
        <v>415</v>
      </c>
      <c r="AF3663" s="7" t="str">
        <f aca="false">IF(AD3663&lt;AE3663,AD3663,AE3663)</f>
        <v>Barbarian Barrel, Dark Prince, Electro Spirit, Lightning, Royal Hogs, Skeleton Dragons, Skeletons, Tesla</v>
      </c>
      <c r="AG3663" s="7" t="str">
        <f aca="false">IF(AD3663&lt;AE3663,AE3663,AD3663)</f>
        <v>Bats, Bomb Tower, Fire Spirit, Magic Archer, Miner, Skeletons, The Log, Wall Breakers</v>
      </c>
      <c r="AH3663" s="7" t="str">
        <f aca="false">IF(AD3663=AF3663,AA3663,IF(AA3663="Win","Loss",IF(AA3663="Loss","Win","Draw")))</f>
        <v>Win</v>
      </c>
      <c r="AI3663" s="7" t="s">
        <v>297</v>
      </c>
    </row>
    <row r="3664" customFormat="false" ht="15" hidden="false" customHeight="true" outlineLevel="0" collapsed="false">
      <c r="A3664" s="7" t="s">
        <v>7364</v>
      </c>
      <c r="B3664" s="7" t="n">
        <v>2</v>
      </c>
      <c r="C3664" s="7" t="s">
        <v>674</v>
      </c>
      <c r="D3664" s="7" t="s">
        <v>675</v>
      </c>
      <c r="E3664" s="7" t="s">
        <v>3612</v>
      </c>
      <c r="F3664" s="7" t="s">
        <v>3613</v>
      </c>
      <c r="G3664" s="7" t="s">
        <v>7366</v>
      </c>
      <c r="H3664" s="7" t="s">
        <v>163</v>
      </c>
      <c r="I3664" s="7" t="s">
        <v>152</v>
      </c>
      <c r="J3664" s="7" t="s">
        <v>128</v>
      </c>
      <c r="K3664" s="7" t="s">
        <v>127</v>
      </c>
      <c r="L3664" s="7" t="s">
        <v>143</v>
      </c>
      <c r="M3664" s="7" t="s">
        <v>133</v>
      </c>
      <c r="N3664" s="7" t="s">
        <v>130</v>
      </c>
      <c r="O3664" s="7" t="s">
        <v>124</v>
      </c>
      <c r="P3664" s="7" t="s">
        <v>778</v>
      </c>
      <c r="Q3664" s="7" t="s">
        <v>84</v>
      </c>
      <c r="R3664" s="7" t="s">
        <v>337</v>
      </c>
      <c r="S3664" s="7" t="s">
        <v>153</v>
      </c>
      <c r="T3664" s="7" t="s">
        <v>165</v>
      </c>
      <c r="U3664" s="7" t="s">
        <v>150</v>
      </c>
      <c r="V3664" s="7" t="s">
        <v>85</v>
      </c>
      <c r="W3664" s="7" t="s">
        <v>91</v>
      </c>
      <c r="X3664" s="7" t="s">
        <v>204</v>
      </c>
      <c r="Y3664" s="7" t="n">
        <v>1</v>
      </c>
      <c r="Z3664" s="7" t="n">
        <v>0</v>
      </c>
      <c r="AA3664" s="7" t="str">
        <f aca="false">IF(Y3664&gt;Z3664,"Win",IF(Y3664&lt;Z3664,"Loss","Draw"))</f>
        <v>Win</v>
      </c>
      <c r="AB3664" s="7" t="s">
        <v>99</v>
      </c>
      <c r="AC3664" s="7" t="s">
        <v>99</v>
      </c>
      <c r="AD3664" s="7" t="s">
        <v>7367</v>
      </c>
      <c r="AE3664" s="7" t="s">
        <v>7368</v>
      </c>
      <c r="AF3664" s="7" t="str">
        <f aca="false">IF(AD3664&lt;AE3664,AD3664,AE3664)</f>
        <v>Archers, Boss Bandit, Cannon, Electro Spirit, Goblins, Hog Rider, Lightning, Royal Delivery</v>
      </c>
      <c r="AG3664" s="7" t="str">
        <f aca="false">IF(AD3664&lt;AE3664,AE3664,AD3664)</f>
        <v>Arrows, Baby Dragon, Battle Ram, Golden Knight, Heal Spirit, Mother Witch, P.E.K.K.A, Royal Ghost</v>
      </c>
      <c r="AH3664" s="7" t="str">
        <f aca="false">IF(AD3664=AF3664,AA3664,IF(AA3664="Win","Loss",IF(AA3664="Loss","Win","Draw")))</f>
        <v>Loss</v>
      </c>
      <c r="AI3664" s="7" t="s">
        <v>297</v>
      </c>
    </row>
    <row r="3665" customFormat="false" ht="15" hidden="false" customHeight="true" outlineLevel="0" collapsed="false">
      <c r="A3665" s="7" t="s">
        <v>7364</v>
      </c>
      <c r="B3665" s="7" t="n">
        <v>3</v>
      </c>
      <c r="C3665" s="7" t="s">
        <v>674</v>
      </c>
      <c r="D3665" s="7" t="s">
        <v>675</v>
      </c>
      <c r="E3665" s="7" t="s">
        <v>3612</v>
      </c>
      <c r="F3665" s="7" t="s">
        <v>3613</v>
      </c>
      <c r="G3665" s="7" t="s">
        <v>7369</v>
      </c>
      <c r="H3665" s="7" t="s">
        <v>391</v>
      </c>
      <c r="I3665" s="7" t="s">
        <v>137</v>
      </c>
      <c r="J3665" s="7" t="s">
        <v>194</v>
      </c>
      <c r="K3665" s="7" t="s">
        <v>114</v>
      </c>
      <c r="L3665" s="7" t="s">
        <v>119</v>
      </c>
      <c r="M3665" s="7" t="s">
        <v>157</v>
      </c>
      <c r="N3665" s="7" t="s">
        <v>116</v>
      </c>
      <c r="O3665" s="7" t="s">
        <v>208</v>
      </c>
      <c r="P3665" s="7" t="s">
        <v>88</v>
      </c>
      <c r="Q3665" s="7" t="s">
        <v>152</v>
      </c>
      <c r="R3665" s="7" t="s">
        <v>128</v>
      </c>
      <c r="S3665" s="7" t="s">
        <v>127</v>
      </c>
      <c r="T3665" s="7" t="s">
        <v>132</v>
      </c>
      <c r="U3665" s="7" t="s">
        <v>133</v>
      </c>
      <c r="V3665" s="7" t="s">
        <v>130</v>
      </c>
      <c r="W3665" s="7" t="s">
        <v>124</v>
      </c>
      <c r="X3665" s="7" t="s">
        <v>778</v>
      </c>
      <c r="Y3665" s="7" t="n">
        <v>1</v>
      </c>
      <c r="Z3665" s="7" t="n">
        <v>0</v>
      </c>
      <c r="AA3665" s="7" t="str">
        <f aca="false">IF(Y3665&gt;Z3665,"Win",IF(Y3665&lt;Z3665,"Loss","Draw"))</f>
        <v>Win</v>
      </c>
      <c r="AB3665" s="7" t="s">
        <v>99</v>
      </c>
      <c r="AC3665" s="7" t="s">
        <v>99</v>
      </c>
      <c r="AD3665" s="7" t="s">
        <v>7370</v>
      </c>
      <c r="AE3665" s="7" t="s">
        <v>1153</v>
      </c>
      <c r="AF3665" s="7" t="str">
        <f aca="false">IF(AD3665&lt;AE3665,AD3665,AE3665)</f>
        <v>Archer Queen, Berserker, Fire Spirit, Giant Snowball, Goblin Drill, Goblin Hut, Poison, Valkyrie</v>
      </c>
      <c r="AG3665" s="7" t="str">
        <f aca="false">IF(AD3665&lt;AE3665,AE3665,AD3665)</f>
        <v>Arrows, Baby Dragon, Battle Ram, Electro Wizard, Golden Knight, Mother Witch, P.E.K.K.A, Royal Ghost</v>
      </c>
      <c r="AH3665" s="7" t="str">
        <f aca="false">IF(AD3665=AF3665,AA3665,IF(AA3665="Win","Loss",IF(AA3665="Loss","Win","Draw")))</f>
        <v>Win</v>
      </c>
      <c r="AI3665" s="7" t="s">
        <v>297</v>
      </c>
    </row>
    <row r="3666" customFormat="false" ht="15" hidden="false" customHeight="true" outlineLevel="0" collapsed="false">
      <c r="A3666" s="7" t="s">
        <v>7371</v>
      </c>
      <c r="B3666" s="7" t="n">
        <v>1</v>
      </c>
      <c r="C3666" s="7" t="s">
        <v>674</v>
      </c>
      <c r="D3666" s="7" t="s">
        <v>675</v>
      </c>
      <c r="E3666" s="7" t="s">
        <v>3612</v>
      </c>
      <c r="F3666" s="7" t="s">
        <v>3613</v>
      </c>
      <c r="G3666" s="7" t="s">
        <v>7372</v>
      </c>
      <c r="H3666" s="7" t="s">
        <v>391</v>
      </c>
      <c r="I3666" s="7" t="s">
        <v>107</v>
      </c>
      <c r="J3666" s="7" t="s">
        <v>108</v>
      </c>
      <c r="K3666" s="7" t="s">
        <v>141</v>
      </c>
      <c r="L3666" s="7" t="s">
        <v>178</v>
      </c>
      <c r="M3666" s="7" t="s">
        <v>143</v>
      </c>
      <c r="N3666" s="7" t="s">
        <v>89</v>
      </c>
      <c r="O3666" s="7" t="s">
        <v>177</v>
      </c>
      <c r="P3666" s="7" t="s">
        <v>93</v>
      </c>
      <c r="Q3666" s="7" t="s">
        <v>152</v>
      </c>
      <c r="R3666" s="7" t="s">
        <v>139</v>
      </c>
      <c r="S3666" s="7" t="s">
        <v>107</v>
      </c>
      <c r="T3666" s="7" t="s">
        <v>306</v>
      </c>
      <c r="U3666" s="7" t="s">
        <v>108</v>
      </c>
      <c r="V3666" s="7" t="s">
        <v>85</v>
      </c>
      <c r="W3666" s="7" t="s">
        <v>187</v>
      </c>
      <c r="X3666" s="7" t="s">
        <v>95</v>
      </c>
      <c r="Y3666" s="7" t="n">
        <v>1</v>
      </c>
      <c r="Z3666" s="7" t="n">
        <v>0</v>
      </c>
      <c r="AA3666" s="7" t="str">
        <f aca="false">IF(Y3666&gt;Z3666,"Win",IF(Y3666&lt;Z3666,"Loss","Draw"))</f>
        <v>Win</v>
      </c>
      <c r="AB3666" s="7" t="s">
        <v>99</v>
      </c>
      <c r="AC3666" s="7" t="s">
        <v>99</v>
      </c>
      <c r="AD3666" s="7" t="s">
        <v>7373</v>
      </c>
      <c r="AE3666" s="7" t="s">
        <v>3022</v>
      </c>
      <c r="AF3666" s="7" t="str">
        <f aca="false">IF(AD3666&lt;AE3666,AD3666,AE3666)</f>
        <v>Baby Dragon, Barbarian Barrel, Dark Prince, Goblin Cage, Golem, Lightning, Mega Minion, Tornado</v>
      </c>
      <c r="AG3666" s="7" t="str">
        <f aca="false">IF(AD3666&lt;AE3666,AE3666,AD3666)</f>
        <v>Dark Prince, Fireball, Goblin Cage, Heal Spirit, Lumberjack, Phoenix, Royal Giant, The Log</v>
      </c>
      <c r="AH3666" s="7" t="str">
        <f aca="false">IF(AD3666=AF3666,AA3666,IF(AA3666="Win","Loss",IF(AA3666="Loss","Win","Draw")))</f>
        <v>Loss</v>
      </c>
      <c r="AI3666" s="7" t="s">
        <v>297</v>
      </c>
    </row>
    <row r="3667" customFormat="false" ht="15" hidden="false" customHeight="true" outlineLevel="0" collapsed="false">
      <c r="A3667" s="7" t="s">
        <v>7371</v>
      </c>
      <c r="B3667" s="7" t="n">
        <v>2</v>
      </c>
      <c r="C3667" s="7" t="s">
        <v>674</v>
      </c>
      <c r="D3667" s="7" t="s">
        <v>675</v>
      </c>
      <c r="E3667" s="7" t="s">
        <v>3612</v>
      </c>
      <c r="F3667" s="7" t="s">
        <v>3613</v>
      </c>
      <c r="G3667" s="7" t="s">
        <v>7374</v>
      </c>
      <c r="H3667" s="7" t="s">
        <v>391</v>
      </c>
      <c r="I3667" s="7" t="s">
        <v>219</v>
      </c>
      <c r="J3667" s="7" t="s">
        <v>83</v>
      </c>
      <c r="K3667" s="7" t="s">
        <v>153</v>
      </c>
      <c r="L3667" s="7" t="s">
        <v>95</v>
      </c>
      <c r="M3667" s="7" t="s">
        <v>193</v>
      </c>
      <c r="N3667" s="7" t="s">
        <v>150</v>
      </c>
      <c r="O3667" s="7" t="s">
        <v>85</v>
      </c>
      <c r="P3667" s="7" t="s">
        <v>165</v>
      </c>
      <c r="Q3667" s="7" t="s">
        <v>177</v>
      </c>
      <c r="R3667" s="7" t="s">
        <v>83</v>
      </c>
      <c r="S3667" s="7" t="s">
        <v>257</v>
      </c>
      <c r="T3667" s="7" t="s">
        <v>215</v>
      </c>
      <c r="U3667" s="7" t="s">
        <v>93</v>
      </c>
      <c r="V3667" s="7" t="s">
        <v>126</v>
      </c>
      <c r="W3667" s="7" t="s">
        <v>150</v>
      </c>
      <c r="X3667" s="7" t="s">
        <v>89</v>
      </c>
      <c r="Y3667" s="7" t="n">
        <v>0</v>
      </c>
      <c r="Z3667" s="7" t="n">
        <v>1</v>
      </c>
      <c r="AA3667" s="7" t="str">
        <f aca="false">IF(Y3667&gt;Z3667,"Win",IF(Y3667&lt;Z3667,"Loss","Draw"))</f>
        <v>Loss</v>
      </c>
      <c r="AB3667" s="7" t="s">
        <v>99</v>
      </c>
      <c r="AC3667" s="7" t="s">
        <v>99</v>
      </c>
      <c r="AD3667" s="7" t="s">
        <v>7375</v>
      </c>
      <c r="AE3667" s="7" t="s">
        <v>259</v>
      </c>
      <c r="AF3667" s="7" t="str">
        <f aca="false">IF(AD3667&lt;AE3667,AD3667,AE3667)</f>
        <v>Barbarian Barrel, Cannon, Electro Spirit, Guards, Hog Rider, Lightning, Monk, Wizard</v>
      </c>
      <c r="AG3667" s="7" t="str">
        <f aca="false">IF(AD3667&lt;AE3667,AE3667,AD3667)</f>
        <v>Electro Spirit, Fireball, Fisherman, Hunter, Monk, Royal Giant, Skeletons, The Log</v>
      </c>
      <c r="AH3667" s="7" t="str">
        <f aca="false">IF(AD3667=AF3667,AA3667,IF(AA3667="Win","Loss",IF(AA3667="Loss","Win","Draw")))</f>
        <v>Loss</v>
      </c>
      <c r="AI3667" s="7" t="s">
        <v>297</v>
      </c>
    </row>
    <row r="3668" customFormat="false" ht="15" hidden="false" customHeight="true" outlineLevel="0" collapsed="false">
      <c r="A3668" s="7" t="s">
        <v>7371</v>
      </c>
      <c r="B3668" s="7" t="n">
        <v>3</v>
      </c>
      <c r="C3668" s="7" t="s">
        <v>674</v>
      </c>
      <c r="D3668" s="7" t="s">
        <v>675</v>
      </c>
      <c r="E3668" s="7" t="s">
        <v>3612</v>
      </c>
      <c r="F3668" s="7" t="s">
        <v>3613</v>
      </c>
      <c r="G3668" s="7" t="s">
        <v>7376</v>
      </c>
      <c r="H3668" s="7" t="s">
        <v>163</v>
      </c>
      <c r="I3668" s="7" t="s">
        <v>203</v>
      </c>
      <c r="J3668" s="7" t="s">
        <v>202</v>
      </c>
      <c r="K3668" s="7" t="s">
        <v>201</v>
      </c>
      <c r="L3668" s="7" t="s">
        <v>157</v>
      </c>
      <c r="M3668" s="7" t="s">
        <v>118</v>
      </c>
      <c r="N3668" s="7" t="s">
        <v>88</v>
      </c>
      <c r="O3668" s="7" t="s">
        <v>204</v>
      </c>
      <c r="P3668" s="7" t="s">
        <v>234</v>
      </c>
      <c r="Q3668" s="7" t="s">
        <v>127</v>
      </c>
      <c r="R3668" s="7" t="s">
        <v>128</v>
      </c>
      <c r="S3668" s="7" t="s">
        <v>129</v>
      </c>
      <c r="T3668" s="7" t="s">
        <v>133</v>
      </c>
      <c r="U3668" s="7" t="s">
        <v>124</v>
      </c>
      <c r="V3668" s="7" t="s">
        <v>86</v>
      </c>
      <c r="W3668" s="7" t="s">
        <v>131</v>
      </c>
      <c r="X3668" s="7" t="s">
        <v>130</v>
      </c>
      <c r="Y3668" s="7" t="n">
        <v>1</v>
      </c>
      <c r="Z3668" s="7" t="n">
        <v>0</v>
      </c>
      <c r="AA3668" s="7" t="str">
        <f aca="false">IF(Y3668&gt;Z3668,"Win",IF(Y3668&lt;Z3668,"Loss","Draw"))</f>
        <v>Win</v>
      </c>
      <c r="AB3668" s="7" t="s">
        <v>99</v>
      </c>
      <c r="AC3668" s="7" t="s">
        <v>99</v>
      </c>
      <c r="AD3668" s="7" t="s">
        <v>668</v>
      </c>
      <c r="AE3668" s="7" t="s">
        <v>6196</v>
      </c>
      <c r="AF3668" s="7" t="str">
        <f aca="false">IF(AD3668&lt;AE3668,AD3668,AE3668)</f>
        <v>Arrows, Bandit, Battle Ram, Golden Knight, Mega Knight, Mother Witch, Royal Ghost, Skeleton Dragons</v>
      </c>
      <c r="AG3668" s="7" t="str">
        <f aca="false">IF(AD3668&lt;AE3668,AE3668,AD3668)</f>
        <v>Berserker, Bomb Tower, Fire Spirit, Goblin Barrel, Ice Spirit, Magic Archer, Royal Delivery, Wall Breakers</v>
      </c>
      <c r="AH3668" s="7" t="str">
        <f aca="false">IF(AD3668=AF3668,AA3668,IF(AA3668="Win","Loss",IF(AA3668="Loss","Win","Draw")))</f>
        <v>Loss</v>
      </c>
      <c r="AI3668" s="7" t="s">
        <v>297</v>
      </c>
    </row>
    <row r="3669" customFormat="false" ht="15" hidden="false" customHeight="true" outlineLevel="0" collapsed="false">
      <c r="A3669" s="7" t="s">
        <v>7377</v>
      </c>
      <c r="B3669" s="7" t="n">
        <v>1</v>
      </c>
      <c r="C3669" s="7" t="s">
        <v>674</v>
      </c>
      <c r="D3669" s="7" t="s">
        <v>675</v>
      </c>
      <c r="E3669" s="7" t="s">
        <v>3612</v>
      </c>
      <c r="F3669" s="7" t="s">
        <v>3613</v>
      </c>
      <c r="G3669" s="7" t="s">
        <v>7378</v>
      </c>
      <c r="H3669" s="7" t="s">
        <v>391</v>
      </c>
      <c r="I3669" s="7" t="s">
        <v>82</v>
      </c>
      <c r="J3669" s="7" t="s">
        <v>151</v>
      </c>
      <c r="K3669" s="7" t="s">
        <v>152</v>
      </c>
      <c r="L3669" s="7" t="s">
        <v>85</v>
      </c>
      <c r="M3669" s="7" t="s">
        <v>88</v>
      </c>
      <c r="N3669" s="7" t="s">
        <v>150</v>
      </c>
      <c r="O3669" s="7" t="s">
        <v>89</v>
      </c>
      <c r="P3669" s="7" t="s">
        <v>153</v>
      </c>
      <c r="Q3669" s="7" t="s">
        <v>84</v>
      </c>
      <c r="R3669" s="7" t="s">
        <v>158</v>
      </c>
      <c r="S3669" s="7" t="s">
        <v>114</v>
      </c>
      <c r="T3669" s="7" t="s">
        <v>115</v>
      </c>
      <c r="U3669" s="7" t="s">
        <v>447</v>
      </c>
      <c r="V3669" s="7" t="s">
        <v>97</v>
      </c>
      <c r="W3669" s="7" t="s">
        <v>96</v>
      </c>
      <c r="X3669" s="7" t="s">
        <v>130</v>
      </c>
      <c r="Y3669" s="7" t="n">
        <v>1</v>
      </c>
      <c r="Z3669" s="7" t="n">
        <v>0</v>
      </c>
      <c r="AA3669" s="7" t="str">
        <f aca="false">IF(Y3669&gt;Z3669,"Win",IF(Y3669&lt;Z3669,"Loss","Draw"))</f>
        <v>Win</v>
      </c>
      <c r="AB3669" s="7" t="s">
        <v>99</v>
      </c>
      <c r="AC3669" s="7" t="s">
        <v>99</v>
      </c>
      <c r="AD3669" s="7" t="s">
        <v>858</v>
      </c>
      <c r="AE3669" s="7" t="s">
        <v>1014</v>
      </c>
      <c r="AF3669" s="7" t="str">
        <f aca="false">IF(AD3669&lt;AE3669,AD3669,AE3669)</f>
        <v>Archers, Arrows, Bowler, Giant, Giant Snowball, Graveyard, Minions, Ronin</v>
      </c>
      <c r="AG3669" s="7" t="str">
        <f aca="false">IF(AD3669&lt;AE3669,AE3669,AD3669)</f>
        <v>Baby Dragon, Berserker, Cannon, Electro Spirit, Lightning, Mighty Miner, Royal Hogs, The Log</v>
      </c>
      <c r="AH3669" s="7" t="str">
        <f aca="false">IF(AD3669=AF3669,AA3669,IF(AA3669="Win","Loss",IF(AA3669="Loss","Win","Draw")))</f>
        <v>Loss</v>
      </c>
      <c r="AI3669" s="7" t="s">
        <v>297</v>
      </c>
    </row>
    <row r="3670" customFormat="false" ht="15" hidden="false" customHeight="true" outlineLevel="0" collapsed="false">
      <c r="A3670" s="7" t="s">
        <v>7377</v>
      </c>
      <c r="B3670" s="7" t="n">
        <v>2</v>
      </c>
      <c r="C3670" s="7" t="s">
        <v>674</v>
      </c>
      <c r="D3670" s="7" t="s">
        <v>675</v>
      </c>
      <c r="E3670" s="7" t="s">
        <v>3612</v>
      </c>
      <c r="F3670" s="7" t="s">
        <v>3613</v>
      </c>
      <c r="G3670" s="7" t="s">
        <v>7379</v>
      </c>
      <c r="H3670" s="7" t="s">
        <v>391</v>
      </c>
      <c r="I3670" s="7" t="s">
        <v>90</v>
      </c>
      <c r="J3670" s="7" t="s">
        <v>83</v>
      </c>
      <c r="K3670" s="7" t="s">
        <v>1848</v>
      </c>
      <c r="L3670" s="7" t="s">
        <v>125</v>
      </c>
      <c r="M3670" s="7" t="s">
        <v>130</v>
      </c>
      <c r="N3670" s="7" t="s">
        <v>86</v>
      </c>
      <c r="O3670" s="7" t="s">
        <v>580</v>
      </c>
      <c r="P3670" s="7" t="s">
        <v>111</v>
      </c>
      <c r="Q3670" s="7" t="s">
        <v>82</v>
      </c>
      <c r="R3670" s="7" t="s">
        <v>151</v>
      </c>
      <c r="S3670" s="7" t="s">
        <v>152</v>
      </c>
      <c r="T3670" s="7" t="s">
        <v>85</v>
      </c>
      <c r="U3670" s="7" t="s">
        <v>88</v>
      </c>
      <c r="V3670" s="7" t="s">
        <v>150</v>
      </c>
      <c r="W3670" s="7" t="s">
        <v>89</v>
      </c>
      <c r="X3670" s="7" t="s">
        <v>153</v>
      </c>
      <c r="Y3670" s="7" t="n">
        <v>0</v>
      </c>
      <c r="Z3670" s="7" t="n">
        <v>3</v>
      </c>
      <c r="AA3670" s="7" t="str">
        <f aca="false">IF(Y3670&gt;Z3670,"Win",IF(Y3670&lt;Z3670,"Loss","Draw"))</f>
        <v>Loss</v>
      </c>
      <c r="AB3670" s="7" t="s">
        <v>99</v>
      </c>
      <c r="AC3670" s="7" t="s">
        <v>99</v>
      </c>
      <c r="AD3670" s="7" t="s">
        <v>7380</v>
      </c>
      <c r="AE3670" s="7" t="s">
        <v>858</v>
      </c>
      <c r="AF3670" s="7" t="str">
        <f aca="false">IF(AD3670&lt;AE3670,AD3670,AE3670)</f>
        <v>Arrows, Cannon Cart, Goblin Gang, Miner, Minion Horde, Monk, Mortar, Skeleton Dragons</v>
      </c>
      <c r="AG3670" s="7" t="str">
        <f aca="false">IF(AD3670&lt;AE3670,AE3670,AD3670)</f>
        <v>Baby Dragon, Berserker, Cannon, Electro Spirit, Lightning, Mighty Miner, Royal Hogs, The Log</v>
      </c>
      <c r="AH3670" s="7" t="str">
        <f aca="false">IF(AD3670=AF3670,AA3670,IF(AA3670="Win","Loss",IF(AA3670="Loss","Win","Draw")))</f>
        <v>Loss</v>
      </c>
      <c r="AI3670" s="7" t="s">
        <v>297</v>
      </c>
    </row>
    <row r="3671" customFormat="false" ht="15" hidden="false" customHeight="true" outlineLevel="0" collapsed="false">
      <c r="A3671" s="7" t="s">
        <v>7377</v>
      </c>
      <c r="B3671" s="7" t="n">
        <v>3</v>
      </c>
      <c r="C3671" s="7" t="s">
        <v>674</v>
      </c>
      <c r="D3671" s="7" t="s">
        <v>675</v>
      </c>
      <c r="E3671" s="7" t="s">
        <v>3612</v>
      </c>
      <c r="F3671" s="7" t="s">
        <v>3613</v>
      </c>
      <c r="G3671" s="7" t="s">
        <v>7381</v>
      </c>
      <c r="H3671" s="7" t="s">
        <v>163</v>
      </c>
      <c r="I3671" s="7" t="s">
        <v>114</v>
      </c>
      <c r="J3671" s="7" t="s">
        <v>202</v>
      </c>
      <c r="K3671" s="7" t="s">
        <v>87</v>
      </c>
      <c r="L3671" s="7" t="s">
        <v>116</v>
      </c>
      <c r="M3671" s="7" t="s">
        <v>241</v>
      </c>
      <c r="N3671" s="7" t="s">
        <v>137</v>
      </c>
      <c r="O3671" s="7" t="s">
        <v>157</v>
      </c>
      <c r="P3671" s="7" t="s">
        <v>126</v>
      </c>
      <c r="Q3671" s="7" t="s">
        <v>127</v>
      </c>
      <c r="R3671" s="7" t="s">
        <v>140</v>
      </c>
      <c r="S3671" s="7" t="s">
        <v>124</v>
      </c>
      <c r="T3671" s="7" t="s">
        <v>142</v>
      </c>
      <c r="U3671" s="7" t="s">
        <v>257</v>
      </c>
      <c r="V3671" s="7" t="s">
        <v>131</v>
      </c>
      <c r="W3671" s="7" t="s">
        <v>143</v>
      </c>
      <c r="X3671" s="7" t="s">
        <v>449</v>
      </c>
      <c r="Y3671" s="7" t="n">
        <v>1</v>
      </c>
      <c r="Z3671" s="7" t="n">
        <v>0</v>
      </c>
      <c r="AA3671" s="7" t="str">
        <f aca="false">IF(Y3671&gt;Z3671,"Win",IF(Y3671&lt;Z3671,"Loss","Draw"))</f>
        <v>Win</v>
      </c>
      <c r="AB3671" s="7" t="s">
        <v>99</v>
      </c>
      <c r="AC3671" s="7" t="s">
        <v>99</v>
      </c>
      <c r="AD3671" s="7" t="s">
        <v>1167</v>
      </c>
      <c r="AE3671" s="7" t="s">
        <v>2689</v>
      </c>
      <c r="AF3671" s="7" t="str">
        <f aca="false">IF(AD3671&lt;AE3671,AD3671,AE3671)</f>
        <v>Bandit, Battle Ram, Elixir Collector, Heal Spirit, Hunter, Ice Golem, Royal Ghost, Three Musketeers</v>
      </c>
      <c r="AG3671" s="7" t="str">
        <f aca="false">IF(AD3671&lt;AE3671,AE3671,AD3671)</f>
        <v>Fire Spirit, Giant Snowball, Goblin Drill, Knight, Magic Archer, Poison, Skeletons, Tesla</v>
      </c>
      <c r="AH3671" s="7" t="str">
        <f aca="false">IF(AD3671=AF3671,AA3671,IF(AA3671="Win","Loss",IF(AA3671="Loss","Win","Draw")))</f>
        <v>Loss</v>
      </c>
      <c r="AI3671" s="7" t="s">
        <v>297</v>
      </c>
    </row>
    <row r="3672" customFormat="false" ht="15" hidden="false" customHeight="true" outlineLevel="0" collapsed="false">
      <c r="A3672" s="7" t="s">
        <v>7382</v>
      </c>
      <c r="B3672" s="7" t="n">
        <v>1</v>
      </c>
      <c r="C3672" s="7" t="s">
        <v>674</v>
      </c>
      <c r="D3672" s="7" t="s">
        <v>675</v>
      </c>
      <c r="E3672" s="7" t="s">
        <v>3612</v>
      </c>
      <c r="F3672" s="7" t="s">
        <v>3613</v>
      </c>
      <c r="G3672" s="7" t="s">
        <v>7383</v>
      </c>
      <c r="H3672" s="7" t="s">
        <v>391</v>
      </c>
      <c r="I3672" s="7" t="s">
        <v>84</v>
      </c>
      <c r="J3672" s="7" t="s">
        <v>95</v>
      </c>
      <c r="K3672" s="7" t="s">
        <v>241</v>
      </c>
      <c r="L3672" s="7" t="s">
        <v>119</v>
      </c>
      <c r="M3672" s="7" t="s">
        <v>116</v>
      </c>
      <c r="N3672" s="7" t="s">
        <v>115</v>
      </c>
      <c r="O3672" s="7" t="s">
        <v>126</v>
      </c>
      <c r="P3672" s="7" t="s">
        <v>138</v>
      </c>
      <c r="Q3672" s="7" t="s">
        <v>203</v>
      </c>
      <c r="R3672" s="7" t="s">
        <v>91</v>
      </c>
      <c r="S3672" s="7" t="s">
        <v>208</v>
      </c>
      <c r="T3672" s="7" t="s">
        <v>201</v>
      </c>
      <c r="U3672" s="7" t="s">
        <v>249</v>
      </c>
      <c r="V3672" s="7" t="s">
        <v>159</v>
      </c>
      <c r="W3672" s="7" t="s">
        <v>157</v>
      </c>
      <c r="X3672" s="7" t="s">
        <v>118</v>
      </c>
      <c r="Y3672" s="7" t="n">
        <v>0</v>
      </c>
      <c r="Z3672" s="7" t="n">
        <v>1</v>
      </c>
      <c r="AA3672" s="7" t="str">
        <f aca="false">IF(Y3672&gt;Z3672,"Win",IF(Y3672&lt;Z3672,"Loss","Draw"))</f>
        <v>Loss</v>
      </c>
      <c r="AB3672" s="7" t="s">
        <v>99</v>
      </c>
      <c r="AC3672" s="7" t="s">
        <v>99</v>
      </c>
      <c r="AD3672" s="7" t="s">
        <v>7329</v>
      </c>
      <c r="AE3672" s="7" t="s">
        <v>701</v>
      </c>
      <c r="AF3672" s="7" t="str">
        <f aca="false">IF(AD3672&lt;AE3672,AD3672,AE3672)</f>
        <v>Archers, Barbarian Barrel, Goblin Demolisher, Goblin Hut, Graveyard, Knight, Poison, Skeletons</v>
      </c>
      <c r="AG3672" s="7" t="str">
        <f aca="false">IF(AD3672&lt;AE3672,AE3672,AD3672)</f>
        <v>Dart Goblin, Fire Spirit, Goblin Barrel, Goblins, Ice Spirit, Rocket, Valkyrie, Wall Breakers</v>
      </c>
      <c r="AH3672" s="7" t="str">
        <f aca="false">IF(AD3672=AF3672,AA3672,IF(AA3672="Win","Loss",IF(AA3672="Loss","Win","Draw")))</f>
        <v>Loss</v>
      </c>
      <c r="AI3672" s="7" t="s">
        <v>297</v>
      </c>
    </row>
    <row r="3673" customFormat="false" ht="15" hidden="false" customHeight="true" outlineLevel="0" collapsed="false">
      <c r="A3673" s="7" t="s">
        <v>7382</v>
      </c>
      <c r="B3673" s="7" t="n">
        <v>2</v>
      </c>
      <c r="C3673" s="7" t="s">
        <v>674</v>
      </c>
      <c r="D3673" s="7" t="s">
        <v>675</v>
      </c>
      <c r="E3673" s="7" t="s">
        <v>3612</v>
      </c>
      <c r="F3673" s="7" t="s">
        <v>3613</v>
      </c>
      <c r="G3673" s="7" t="s">
        <v>7384</v>
      </c>
      <c r="H3673" s="7" t="s">
        <v>391</v>
      </c>
      <c r="I3673" s="7" t="s">
        <v>127</v>
      </c>
      <c r="J3673" s="7" t="s">
        <v>128</v>
      </c>
      <c r="K3673" s="7" t="s">
        <v>129</v>
      </c>
      <c r="L3673" s="7" t="s">
        <v>133</v>
      </c>
      <c r="M3673" s="7" t="s">
        <v>141</v>
      </c>
      <c r="N3673" s="7" t="s">
        <v>131</v>
      </c>
      <c r="O3673" s="7" t="s">
        <v>173</v>
      </c>
      <c r="P3673" s="7" t="s">
        <v>130</v>
      </c>
      <c r="Q3673" s="7" t="s">
        <v>177</v>
      </c>
      <c r="R3673" s="7" t="s">
        <v>83</v>
      </c>
      <c r="S3673" s="7" t="s">
        <v>257</v>
      </c>
      <c r="T3673" s="7" t="s">
        <v>215</v>
      </c>
      <c r="U3673" s="7" t="s">
        <v>93</v>
      </c>
      <c r="V3673" s="7" t="s">
        <v>126</v>
      </c>
      <c r="W3673" s="7" t="s">
        <v>150</v>
      </c>
      <c r="X3673" s="7" t="s">
        <v>95</v>
      </c>
      <c r="Y3673" s="7" t="n">
        <v>1</v>
      </c>
      <c r="Z3673" s="7" t="n">
        <v>0</v>
      </c>
      <c r="AA3673" s="7" t="str">
        <f aca="false">IF(Y3673&gt;Z3673,"Win",IF(Y3673&lt;Z3673,"Loss","Draw"))</f>
        <v>Win</v>
      </c>
      <c r="AB3673" s="7" t="s">
        <v>99</v>
      </c>
      <c r="AC3673" s="7" t="s">
        <v>99</v>
      </c>
      <c r="AD3673" s="7" t="s">
        <v>7385</v>
      </c>
      <c r="AE3673" s="7" t="s">
        <v>1106</v>
      </c>
      <c r="AF3673" s="7" t="str">
        <f aca="false">IF(AD3673&lt;AE3673,AD3673,AE3673)</f>
        <v>Arrows, Bandit, Battle Ram, Golden Knight, Lumberjack, Mega Knight, Mother Witch, Zappies</v>
      </c>
      <c r="AG3673" s="7" t="str">
        <f aca="false">IF(AD3673&lt;AE3673,AE3673,AD3673)</f>
        <v>Barbarian Barrel, Electro Spirit, Fireball, Fisherman, Hunter, Monk, Royal Giant, Skeletons</v>
      </c>
      <c r="AH3673" s="7" t="str">
        <f aca="false">IF(AD3673=AF3673,AA3673,IF(AA3673="Win","Loss",IF(AA3673="Loss","Win","Draw")))</f>
        <v>Win</v>
      </c>
      <c r="AI3673" s="7" t="s">
        <v>297</v>
      </c>
    </row>
    <row r="3674" customFormat="false" ht="15" hidden="false" customHeight="true" outlineLevel="0" collapsed="false">
      <c r="A3674" s="7" t="s">
        <v>7382</v>
      </c>
      <c r="B3674" s="7" t="n">
        <v>3</v>
      </c>
      <c r="C3674" s="7" t="s">
        <v>674</v>
      </c>
      <c r="D3674" s="7" t="s">
        <v>675</v>
      </c>
      <c r="E3674" s="7" t="s">
        <v>3612</v>
      </c>
      <c r="F3674" s="7" t="s">
        <v>3613</v>
      </c>
      <c r="G3674" s="7" t="s">
        <v>7386</v>
      </c>
      <c r="H3674" s="7" t="s">
        <v>163</v>
      </c>
      <c r="I3674" s="7" t="s">
        <v>185</v>
      </c>
      <c r="J3674" s="7" t="s">
        <v>186</v>
      </c>
      <c r="K3674" s="7" t="s">
        <v>109</v>
      </c>
      <c r="L3674" s="7" t="s">
        <v>86</v>
      </c>
      <c r="M3674" s="7" t="s">
        <v>111</v>
      </c>
      <c r="N3674" s="7" t="s">
        <v>187</v>
      </c>
      <c r="O3674" s="7" t="s">
        <v>117</v>
      </c>
      <c r="P3674" s="7" t="s">
        <v>188</v>
      </c>
      <c r="Q3674" s="7" t="s">
        <v>152</v>
      </c>
      <c r="R3674" s="7" t="s">
        <v>158</v>
      </c>
      <c r="S3674" s="7" t="s">
        <v>107</v>
      </c>
      <c r="T3674" s="7" t="s">
        <v>387</v>
      </c>
      <c r="U3674" s="7" t="s">
        <v>85</v>
      </c>
      <c r="V3674" s="7" t="s">
        <v>307</v>
      </c>
      <c r="W3674" s="7" t="s">
        <v>187</v>
      </c>
      <c r="X3674" s="7" t="s">
        <v>242</v>
      </c>
      <c r="Y3674" s="7" t="n">
        <v>0</v>
      </c>
      <c r="Z3674" s="7" t="n">
        <v>1</v>
      </c>
      <c r="AA3674" s="7" t="str">
        <f aca="false">IF(Y3674&gt;Z3674,"Win",IF(Y3674&lt;Z3674,"Loss","Draw"))</f>
        <v>Loss</v>
      </c>
      <c r="AB3674" s="7" t="s">
        <v>99</v>
      </c>
      <c r="AC3674" s="7" t="s">
        <v>99</v>
      </c>
      <c r="AD3674" s="7" t="s">
        <v>813</v>
      </c>
      <c r="AE3674" s="7" t="s">
        <v>3009</v>
      </c>
      <c r="AF3674" s="7" t="str">
        <f aca="false">IF(AD3674&lt;AE3674,AD3674,AE3674)</f>
        <v>Baby Dragon, Bomber, Bowler, Electro Giant, Goblin Cage, Ice Wizard, Lightning, Tornado</v>
      </c>
      <c r="AG3674" s="7" t="str">
        <f aca="false">IF(AD3674&lt;AE3674,AE3674,AD3674)</f>
        <v>Balloon, Executioner, Giant Skeleton, Miner, Skeleton Dragons, Tombstone, Tornado, Zap</v>
      </c>
      <c r="AH3674" s="7" t="str">
        <f aca="false">IF(AD3674=AF3674,AA3674,IF(AA3674="Win","Loss",IF(AA3674="Loss","Win","Draw")))</f>
        <v>Win</v>
      </c>
      <c r="AI3674" s="7" t="s">
        <v>297</v>
      </c>
    </row>
    <row r="3675" customFormat="false" ht="15" hidden="false" customHeight="true" outlineLevel="0" collapsed="false">
      <c r="A3675" s="5" t="s">
        <v>7387</v>
      </c>
      <c r="B3675" s="5" t="n">
        <v>1</v>
      </c>
      <c r="C3675" s="5" t="s">
        <v>674</v>
      </c>
      <c r="D3675" s="5" t="s">
        <v>675</v>
      </c>
      <c r="E3675" s="5" t="s">
        <v>7388</v>
      </c>
      <c r="F3675" s="5" t="s">
        <v>7389</v>
      </c>
      <c r="G3675" s="5" t="s">
        <v>4599</v>
      </c>
      <c r="H3675" s="5" t="s">
        <v>163</v>
      </c>
      <c r="I3675" s="5" t="s">
        <v>141</v>
      </c>
      <c r="J3675" s="5" t="s">
        <v>95</v>
      </c>
      <c r="K3675" s="5" t="s">
        <v>107</v>
      </c>
      <c r="L3675" s="5" t="s">
        <v>108</v>
      </c>
      <c r="M3675" s="5" t="s">
        <v>150</v>
      </c>
      <c r="N3675" s="5" t="s">
        <v>93</v>
      </c>
      <c r="O3675" s="5" t="s">
        <v>178</v>
      </c>
      <c r="P3675" s="5" t="s">
        <v>177</v>
      </c>
      <c r="Q3675" s="5" t="s">
        <v>92</v>
      </c>
      <c r="R3675" s="5" t="s">
        <v>91</v>
      </c>
      <c r="S3675" s="5" t="s">
        <v>201</v>
      </c>
      <c r="T3675" s="5" t="s">
        <v>159</v>
      </c>
      <c r="U3675" s="5" t="s">
        <v>294</v>
      </c>
      <c r="V3675" s="5" t="s">
        <v>208</v>
      </c>
      <c r="W3675" s="5" t="s">
        <v>234</v>
      </c>
      <c r="X3675" s="5" t="s">
        <v>94</v>
      </c>
      <c r="Y3675" s="5" t="n">
        <v>1</v>
      </c>
      <c r="Z3675" s="5" t="n">
        <v>0</v>
      </c>
      <c r="AA3675" s="5" t="str">
        <f aca="false">IF(Y3675&gt;Z3675,"Win",IF(Y3675&lt;Z3675,"Loss","Draw"))</f>
        <v>Win</v>
      </c>
      <c r="AB3675" s="5" t="s">
        <v>98</v>
      </c>
      <c r="AC3675" s="5" t="s">
        <v>99</v>
      </c>
      <c r="AD3675" s="5" t="s">
        <v>7390</v>
      </c>
      <c r="AE3675" s="5" t="s">
        <v>7391</v>
      </c>
      <c r="AF3675" s="5" t="str">
        <f aca="false">IF(AD3675&lt;AE3675,AD3675,AE3675)</f>
        <v>Barbarian Barrel, Dark Prince, Electro Spirit, Fireball, Goblin Cage, Lumberjack, Phoenix, Royal Giant</v>
      </c>
      <c r="AG3675" s="5" t="str">
        <f aca="false">IF(AD3675&lt;AE3675,AE3675,AD3675)</f>
        <v>Bomb Tower, Dart Goblin, Goblins, Rascals, Skeleton Barrel, Valkyrie, Vines, Wall Breakers</v>
      </c>
      <c r="AH3675" s="5" t="str">
        <f aca="false">IF(AD3675=AF3675,AA3675,IF(AA3675="Win","Loss",IF(AA3675="Loss","Win","Draw")))</f>
        <v>Win</v>
      </c>
      <c r="AI3675" s="5" t="s">
        <v>102</v>
      </c>
    </row>
    <row r="3676" customFormat="false" ht="15" hidden="false" customHeight="true" outlineLevel="0" collapsed="false">
      <c r="A3676" s="5" t="s">
        <v>7387</v>
      </c>
      <c r="B3676" s="5" t="n">
        <v>2</v>
      </c>
      <c r="C3676" s="5" t="s">
        <v>674</v>
      </c>
      <c r="D3676" s="5" t="s">
        <v>675</v>
      </c>
      <c r="E3676" s="5" t="s">
        <v>7388</v>
      </c>
      <c r="F3676" s="5" t="s">
        <v>7389</v>
      </c>
      <c r="G3676" s="5" t="s">
        <v>7392</v>
      </c>
      <c r="H3676" s="5" t="s">
        <v>163</v>
      </c>
      <c r="I3676" s="5" t="s">
        <v>90</v>
      </c>
      <c r="J3676" s="5" t="s">
        <v>158</v>
      </c>
      <c r="K3676" s="5" t="s">
        <v>92</v>
      </c>
      <c r="L3676" s="5" t="s">
        <v>86</v>
      </c>
      <c r="M3676" s="5" t="s">
        <v>130</v>
      </c>
      <c r="N3676" s="5" t="s">
        <v>138</v>
      </c>
      <c r="O3676" s="5" t="s">
        <v>94</v>
      </c>
      <c r="P3676" s="5" t="s">
        <v>580</v>
      </c>
      <c r="Q3676" s="5" t="s">
        <v>473</v>
      </c>
      <c r="R3676" s="5" t="s">
        <v>95</v>
      </c>
      <c r="S3676" s="5" t="s">
        <v>107</v>
      </c>
      <c r="T3676" s="5" t="s">
        <v>173</v>
      </c>
      <c r="U3676" s="5" t="s">
        <v>474</v>
      </c>
      <c r="V3676" s="5" t="s">
        <v>130</v>
      </c>
      <c r="W3676" s="5" t="s">
        <v>93</v>
      </c>
      <c r="X3676" s="5" t="s">
        <v>82</v>
      </c>
      <c r="Y3676" s="5" t="n">
        <v>1</v>
      </c>
      <c r="Z3676" s="5" t="n">
        <v>0</v>
      </c>
      <c r="AA3676" s="5" t="str">
        <f aca="false">IF(Y3676&gt;Z3676,"Win",IF(Y3676&lt;Z3676,"Loss","Draw"))</f>
        <v>Win</v>
      </c>
      <c r="AB3676" s="5" t="s">
        <v>98</v>
      </c>
      <c r="AC3676" s="5" t="s">
        <v>99</v>
      </c>
      <c r="AD3676" s="5" t="s">
        <v>7393</v>
      </c>
      <c r="AE3676" s="5" t="s">
        <v>7394</v>
      </c>
      <c r="AF3676" s="5" t="str">
        <f aca="false">IF(AD3676&lt;AE3676,AD3676,AE3676)</f>
        <v>Arrows, Barbarian Barrel, Fireball, Flying Machine, Goblin Cage, Royal Hogs, Royal Recruits, Zappies</v>
      </c>
      <c r="AG3676" s="5" t="str">
        <f aca="false">IF(AD3676&lt;AE3676,AE3676,AD3676)</f>
        <v>Arrows, Bowler, Goblin Demolisher, Goblin Gang, Mortar, Rascals, Skeleton Barrel, Skeleton Dragons</v>
      </c>
      <c r="AH3676" s="5" t="str">
        <f aca="false">IF(AD3676=AF3676,AA3676,IF(AA3676="Win","Loss",IF(AA3676="Loss","Win","Draw")))</f>
        <v>Loss</v>
      </c>
      <c r="AI3676" s="5" t="s">
        <v>102</v>
      </c>
    </row>
    <row r="3677" customFormat="false" ht="15" hidden="false" customHeight="true" outlineLevel="0" collapsed="false">
      <c r="A3677" s="5" t="s">
        <v>7395</v>
      </c>
      <c r="B3677" s="5" t="n">
        <v>1</v>
      </c>
      <c r="C3677" s="5" t="s">
        <v>674</v>
      </c>
      <c r="D3677" s="5" t="s">
        <v>675</v>
      </c>
      <c r="E3677" s="5" t="s">
        <v>2192</v>
      </c>
      <c r="F3677" s="5" t="s">
        <v>2193</v>
      </c>
      <c r="G3677" s="5" t="s">
        <v>5515</v>
      </c>
      <c r="H3677" s="5" t="s">
        <v>163</v>
      </c>
      <c r="I3677" s="5" t="s">
        <v>241</v>
      </c>
      <c r="J3677" s="5" t="s">
        <v>95</v>
      </c>
      <c r="K3677" s="5" t="s">
        <v>113</v>
      </c>
      <c r="L3677" s="5" t="s">
        <v>116</v>
      </c>
      <c r="M3677" s="5" t="s">
        <v>118</v>
      </c>
      <c r="N3677" s="5" t="s">
        <v>115</v>
      </c>
      <c r="O3677" s="5" t="s">
        <v>88</v>
      </c>
      <c r="P3677" s="5" t="s">
        <v>119</v>
      </c>
      <c r="Q3677" s="5" t="s">
        <v>185</v>
      </c>
      <c r="R3677" s="5" t="s">
        <v>128</v>
      </c>
      <c r="S3677" s="5" t="s">
        <v>337</v>
      </c>
      <c r="T3677" s="5" t="s">
        <v>165</v>
      </c>
      <c r="U3677" s="5" t="s">
        <v>124</v>
      </c>
      <c r="V3677" s="5" t="s">
        <v>193</v>
      </c>
      <c r="W3677" s="5" t="s">
        <v>785</v>
      </c>
      <c r="X3677" s="5" t="s">
        <v>114</v>
      </c>
      <c r="Y3677" s="5" t="n">
        <v>1</v>
      </c>
      <c r="Z3677" s="5" t="n">
        <v>0</v>
      </c>
      <c r="AA3677" s="5" t="str">
        <f aca="false">IF(Y3677&gt;Z3677,"Win",IF(Y3677&lt;Z3677,"Loss","Draw"))</f>
        <v>Win</v>
      </c>
      <c r="AB3677" s="5" t="s">
        <v>98</v>
      </c>
      <c r="AC3677" s="5" t="s">
        <v>99</v>
      </c>
      <c r="AD3677" s="5" t="s">
        <v>1468</v>
      </c>
      <c r="AE3677" s="5" t="s">
        <v>7396</v>
      </c>
      <c r="AF3677" s="5" t="str">
        <f aca="false">IF(AD3677&lt;AE3677,AD3677,AE3677)</f>
        <v>Barbarian Barrel, Berserker, Furnace, Goblin Hut, Graveyard, Ice Spirit, Knight, Poison</v>
      </c>
      <c r="AG3677" s="5" t="str">
        <f aca="false">IF(AD3677&lt;AE3677,AE3677,AD3677)</f>
        <v>Boss Bandit, Executioner, Freeze, Giant Snowball, Golden Knight, Guards, Hog Rider, Royal Ghost</v>
      </c>
      <c r="AH3677" s="5" t="str">
        <f aca="false">IF(AD3677=AF3677,AA3677,IF(AA3677="Win","Loss",IF(AA3677="Loss","Win","Draw")))</f>
        <v>Win</v>
      </c>
      <c r="AI3677" s="5" t="s">
        <v>102</v>
      </c>
    </row>
    <row r="3678" customFormat="false" ht="15" hidden="false" customHeight="true" outlineLevel="0" collapsed="false">
      <c r="A3678" s="5" t="s">
        <v>7395</v>
      </c>
      <c r="B3678" s="5" t="n">
        <v>2</v>
      </c>
      <c r="C3678" s="5" t="s">
        <v>674</v>
      </c>
      <c r="D3678" s="5" t="s">
        <v>675</v>
      </c>
      <c r="E3678" s="5" t="s">
        <v>2192</v>
      </c>
      <c r="F3678" s="5" t="s">
        <v>2193</v>
      </c>
      <c r="G3678" s="5" t="s">
        <v>7397</v>
      </c>
      <c r="H3678" s="5" t="s">
        <v>163</v>
      </c>
      <c r="I3678" s="5" t="s">
        <v>129</v>
      </c>
      <c r="J3678" s="5" t="s">
        <v>128</v>
      </c>
      <c r="K3678" s="5" t="s">
        <v>127</v>
      </c>
      <c r="L3678" s="5" t="s">
        <v>112</v>
      </c>
      <c r="M3678" s="5" t="s">
        <v>173</v>
      </c>
      <c r="N3678" s="5" t="s">
        <v>133</v>
      </c>
      <c r="O3678" s="5" t="s">
        <v>130</v>
      </c>
      <c r="P3678" s="5" t="s">
        <v>124</v>
      </c>
      <c r="Q3678" s="5" t="s">
        <v>107</v>
      </c>
      <c r="R3678" s="5" t="s">
        <v>158</v>
      </c>
      <c r="S3678" s="5" t="s">
        <v>152</v>
      </c>
      <c r="T3678" s="5" t="s">
        <v>133</v>
      </c>
      <c r="U3678" s="5" t="s">
        <v>323</v>
      </c>
      <c r="V3678" s="5" t="s">
        <v>187</v>
      </c>
      <c r="W3678" s="5" t="s">
        <v>387</v>
      </c>
      <c r="X3678" s="5" t="s">
        <v>93</v>
      </c>
      <c r="Y3678" s="5" t="n">
        <v>1</v>
      </c>
      <c r="Z3678" s="5" t="n">
        <v>0</v>
      </c>
      <c r="AA3678" s="5" t="str">
        <f aca="false">IF(Y3678&gt;Z3678,"Win",IF(Y3678&lt;Z3678,"Loss","Draw"))</f>
        <v>Win</v>
      </c>
      <c r="AB3678" s="5" t="s">
        <v>98</v>
      </c>
      <c r="AC3678" s="5" t="s">
        <v>99</v>
      </c>
      <c r="AD3678" s="5" t="s">
        <v>7398</v>
      </c>
      <c r="AE3678" s="5" t="s">
        <v>7399</v>
      </c>
      <c r="AF3678" s="5" t="str">
        <f aca="false">IF(AD3678&lt;AE3678,AD3678,AE3678)</f>
        <v>Arrows, Battle Ram, Golden Knight, Mega Knight, Mother Witch, Royal Ghost, Spirit Empress, Zappies</v>
      </c>
      <c r="AG3678" s="5" t="str">
        <f aca="false">IF(AD3678&lt;AE3678,AE3678,AD3678)</f>
        <v>Baby Dragon, Bowler, Electro Giant, Fireball, Goblin Cage, Mini P.E.K.K.A, Mother Witch, Tornado</v>
      </c>
      <c r="AH3678" s="5" t="str">
        <f aca="false">IF(AD3678=AF3678,AA3678,IF(AA3678="Win","Loss",IF(AA3678="Loss","Win","Draw")))</f>
        <v>Win</v>
      </c>
      <c r="AI3678" s="5" t="s">
        <v>102</v>
      </c>
    </row>
    <row r="3679" customFormat="false" ht="15" hidden="false" customHeight="true" outlineLevel="0" collapsed="false">
      <c r="A3679" s="5" t="s">
        <v>7400</v>
      </c>
      <c r="B3679" s="5" t="n">
        <v>1</v>
      </c>
      <c r="C3679" s="5" t="s">
        <v>674</v>
      </c>
      <c r="D3679" s="5" t="s">
        <v>675</v>
      </c>
      <c r="E3679" s="5" t="s">
        <v>4909</v>
      </c>
      <c r="F3679" s="5" t="s">
        <v>4910</v>
      </c>
      <c r="G3679" s="5" t="s">
        <v>7401</v>
      </c>
      <c r="H3679" s="5" t="s">
        <v>163</v>
      </c>
      <c r="I3679" s="5" t="s">
        <v>84</v>
      </c>
      <c r="J3679" s="5" t="s">
        <v>83</v>
      </c>
      <c r="K3679" s="5" t="s">
        <v>82</v>
      </c>
      <c r="L3679" s="5" t="s">
        <v>119</v>
      </c>
      <c r="M3679" s="5" t="s">
        <v>88</v>
      </c>
      <c r="N3679" s="5" t="s">
        <v>89</v>
      </c>
      <c r="O3679" s="5" t="s">
        <v>150</v>
      </c>
      <c r="P3679" s="5" t="s">
        <v>85</v>
      </c>
      <c r="Q3679" s="5" t="s">
        <v>448</v>
      </c>
      <c r="R3679" s="5" t="s">
        <v>447</v>
      </c>
      <c r="S3679" s="5" t="s">
        <v>114</v>
      </c>
      <c r="T3679" s="5" t="s">
        <v>96</v>
      </c>
      <c r="U3679" s="5" t="s">
        <v>115</v>
      </c>
      <c r="V3679" s="5" t="s">
        <v>158</v>
      </c>
      <c r="W3679" s="5" t="s">
        <v>323</v>
      </c>
      <c r="X3679" s="5" t="s">
        <v>130</v>
      </c>
      <c r="Y3679" s="5" t="n">
        <v>1</v>
      </c>
      <c r="Z3679" s="5" t="n">
        <v>0</v>
      </c>
      <c r="AA3679" s="5" t="str">
        <f aca="false">IF(Y3679&gt;Z3679,"Win",IF(Y3679&lt;Z3679,"Loss","Draw"))</f>
        <v>Win</v>
      </c>
      <c r="AB3679" s="5" t="s">
        <v>98</v>
      </c>
      <c r="AC3679" s="5" t="s">
        <v>99</v>
      </c>
      <c r="AD3679" s="5" t="s">
        <v>1262</v>
      </c>
      <c r="AE3679" s="5" t="s">
        <v>1896</v>
      </c>
      <c r="AF3679" s="5" t="str">
        <f aca="false">IF(AD3679&lt;AE3679,AD3679,AE3679)</f>
        <v>Archers, Berserker, Electro Spirit, Goblin Hut, Lightning, Monk, Royal Hogs, The Log</v>
      </c>
      <c r="AG3679" s="5" t="str">
        <f aca="false">IF(AD3679&lt;AE3679,AE3679,AD3679)</f>
        <v>Arrows, Bowler, Giant, Giant Snowball, Graveyard, Mini P.E.K.K.A, Minions, Witch</v>
      </c>
      <c r="AH3679" s="5" t="str">
        <f aca="false">IF(AD3679=AF3679,AA3679,IF(AA3679="Win","Loss",IF(AA3679="Loss","Win","Draw")))</f>
        <v>Win</v>
      </c>
      <c r="AI3679" s="5" t="s">
        <v>102</v>
      </c>
    </row>
    <row r="3680" customFormat="false" ht="15" hidden="false" customHeight="true" outlineLevel="0" collapsed="false">
      <c r="A3680" s="5" t="s">
        <v>7400</v>
      </c>
      <c r="B3680" s="5" t="n">
        <v>2</v>
      </c>
      <c r="C3680" s="5" t="s">
        <v>674</v>
      </c>
      <c r="D3680" s="5" t="s">
        <v>675</v>
      </c>
      <c r="E3680" s="5" t="s">
        <v>4909</v>
      </c>
      <c r="F3680" s="5" t="s">
        <v>4910</v>
      </c>
      <c r="G3680" s="5" t="s">
        <v>7402</v>
      </c>
      <c r="H3680" s="5" t="s">
        <v>163</v>
      </c>
      <c r="I3680" s="5" t="s">
        <v>92</v>
      </c>
      <c r="J3680" s="5" t="s">
        <v>158</v>
      </c>
      <c r="K3680" s="5" t="s">
        <v>90</v>
      </c>
      <c r="L3680" s="5" t="s">
        <v>96</v>
      </c>
      <c r="M3680" s="5" t="s">
        <v>94</v>
      </c>
      <c r="N3680" s="5" t="s">
        <v>159</v>
      </c>
      <c r="O3680" s="5" t="s">
        <v>193</v>
      </c>
      <c r="P3680" s="5" t="s">
        <v>130</v>
      </c>
      <c r="Q3680" s="5" t="s">
        <v>127</v>
      </c>
      <c r="R3680" s="5" t="s">
        <v>219</v>
      </c>
      <c r="S3680" s="5" t="s">
        <v>124</v>
      </c>
      <c r="T3680" s="5" t="s">
        <v>117</v>
      </c>
      <c r="U3680" s="5" t="s">
        <v>108</v>
      </c>
      <c r="V3680" s="5" t="s">
        <v>93</v>
      </c>
      <c r="W3680" s="5" t="s">
        <v>173</v>
      </c>
      <c r="X3680" s="5" t="s">
        <v>95</v>
      </c>
      <c r="Y3680" s="5" t="n">
        <v>1</v>
      </c>
      <c r="Z3680" s="5" t="n">
        <v>0</v>
      </c>
      <c r="AA3680" s="5" t="str">
        <f aca="false">IF(Y3680&gt;Z3680,"Win",IF(Y3680&lt;Z3680,"Loss","Draw"))</f>
        <v>Win</v>
      </c>
      <c r="AB3680" s="5" t="s">
        <v>98</v>
      </c>
      <c r="AC3680" s="5" t="s">
        <v>99</v>
      </c>
      <c r="AD3680" s="5" t="s">
        <v>7403</v>
      </c>
      <c r="AE3680" s="5" t="s">
        <v>7404</v>
      </c>
      <c r="AF3680" s="5" t="str">
        <f aca="false">IF(AD3680&lt;AE3680,AD3680,AE3680)</f>
        <v>Arrows, Bowler, Dart Goblin, Guards, Minions, Mortar, Rascals, Skeleton Barrel</v>
      </c>
      <c r="AG3680" s="5" t="str">
        <f aca="false">IF(AD3680&lt;AE3680,AE3680,AD3680)</f>
        <v>Barbarian Barrel, Battle Ram, Dark Prince, Fireball, Giant Skeleton, Royal Ghost, Wizard, Zappies</v>
      </c>
      <c r="AH3680" s="5" t="str">
        <f aca="false">IF(AD3680=AF3680,AA3680,IF(AA3680="Win","Loss",IF(AA3680="Loss","Win","Draw")))</f>
        <v>Win</v>
      </c>
      <c r="AI3680" s="5" t="s">
        <v>102</v>
      </c>
    </row>
    <row r="3681" customFormat="false" ht="15" hidden="false" customHeight="true" outlineLevel="0" collapsed="false">
      <c r="A3681" s="5" t="s">
        <v>7405</v>
      </c>
      <c r="B3681" s="5" t="n">
        <v>1</v>
      </c>
      <c r="C3681" s="5" t="s">
        <v>674</v>
      </c>
      <c r="D3681" s="5" t="s">
        <v>675</v>
      </c>
      <c r="E3681" s="5" t="s">
        <v>6342</v>
      </c>
      <c r="F3681" s="5" t="s">
        <v>6343</v>
      </c>
      <c r="G3681" s="5" t="s">
        <v>7406</v>
      </c>
      <c r="H3681" s="5" t="s">
        <v>163</v>
      </c>
      <c r="I3681" s="5" t="s">
        <v>114</v>
      </c>
      <c r="J3681" s="5" t="s">
        <v>241</v>
      </c>
      <c r="K3681" s="5" t="s">
        <v>137</v>
      </c>
      <c r="L3681" s="5" t="s">
        <v>87</v>
      </c>
      <c r="M3681" s="5" t="s">
        <v>126</v>
      </c>
      <c r="N3681" s="5" t="s">
        <v>138</v>
      </c>
      <c r="O3681" s="5" t="s">
        <v>157</v>
      </c>
      <c r="P3681" s="5" t="s">
        <v>116</v>
      </c>
      <c r="Q3681" s="5" t="s">
        <v>90</v>
      </c>
      <c r="R3681" s="5" t="s">
        <v>91</v>
      </c>
      <c r="S3681" s="5" t="s">
        <v>92</v>
      </c>
      <c r="T3681" s="5" t="s">
        <v>95</v>
      </c>
      <c r="U3681" s="5" t="s">
        <v>125</v>
      </c>
      <c r="V3681" s="5" t="s">
        <v>93</v>
      </c>
      <c r="W3681" s="5" t="s">
        <v>96</v>
      </c>
      <c r="X3681" s="5" t="s">
        <v>94</v>
      </c>
      <c r="Y3681" s="5" t="n">
        <v>0</v>
      </c>
      <c r="Z3681" s="5" t="n">
        <v>1</v>
      </c>
      <c r="AA3681" s="5" t="str">
        <f aca="false">IF(Y3681&gt;Z3681,"Win",IF(Y3681&lt;Z3681,"Loss","Draw"))</f>
        <v>Loss</v>
      </c>
      <c r="AB3681" s="5" t="s">
        <v>98</v>
      </c>
      <c r="AC3681" s="5" t="s">
        <v>99</v>
      </c>
      <c r="AD3681" s="5" t="s">
        <v>267</v>
      </c>
      <c r="AE3681" s="5" t="s">
        <v>216</v>
      </c>
      <c r="AF3681" s="5" t="str">
        <f aca="false">IF(AD3681&lt;AE3681,AD3681,AE3681)</f>
        <v>Barbarian Barrel, Cannon Cart, Fireball, Goblins, Minions, Mortar, Rascals, Skeleton Barrel</v>
      </c>
      <c r="AG3681" s="5" t="str">
        <f aca="false">IF(AD3681&lt;AE3681,AE3681,AD3681)</f>
        <v>Fire Spirit, Giant Snowball, Goblin Demolisher, Goblin Drill, Knight, Poison, Skeletons, Tesla</v>
      </c>
      <c r="AH3681" s="5" t="str">
        <f aca="false">IF(AD3681=AF3681,AA3681,IF(AA3681="Win","Loss",IF(AA3681="Loss","Win","Draw")))</f>
        <v>Win</v>
      </c>
      <c r="AI3681" s="5" t="s">
        <v>102</v>
      </c>
    </row>
    <row r="3682" customFormat="false" ht="15" hidden="false" customHeight="true" outlineLevel="0" collapsed="false">
      <c r="A3682" s="5" t="s">
        <v>7405</v>
      </c>
      <c r="B3682" s="5" t="n">
        <v>2</v>
      </c>
      <c r="C3682" s="5" t="s">
        <v>674</v>
      </c>
      <c r="D3682" s="5" t="s">
        <v>675</v>
      </c>
      <c r="E3682" s="5" t="s">
        <v>6342</v>
      </c>
      <c r="F3682" s="5" t="s">
        <v>6343</v>
      </c>
      <c r="G3682" s="5" t="s">
        <v>7407</v>
      </c>
      <c r="H3682" s="5" t="s">
        <v>163</v>
      </c>
      <c r="I3682" s="5" t="s">
        <v>109</v>
      </c>
      <c r="J3682" s="5" t="s">
        <v>186</v>
      </c>
      <c r="K3682" s="5" t="s">
        <v>185</v>
      </c>
      <c r="L3682" s="5" t="s">
        <v>117</v>
      </c>
      <c r="M3682" s="5" t="s">
        <v>187</v>
      </c>
      <c r="N3682" s="5" t="s">
        <v>173</v>
      </c>
      <c r="O3682" s="5" t="s">
        <v>188</v>
      </c>
      <c r="P3682" s="5" t="s">
        <v>111</v>
      </c>
      <c r="Q3682" s="5" t="s">
        <v>129</v>
      </c>
      <c r="R3682" s="5" t="s">
        <v>172</v>
      </c>
      <c r="S3682" s="5" t="s">
        <v>87</v>
      </c>
      <c r="T3682" s="5" t="s">
        <v>150</v>
      </c>
      <c r="U3682" s="5" t="s">
        <v>126</v>
      </c>
      <c r="V3682" s="5" t="s">
        <v>89</v>
      </c>
      <c r="W3682" s="5" t="s">
        <v>165</v>
      </c>
      <c r="X3682" s="5" t="s">
        <v>85</v>
      </c>
      <c r="Y3682" s="5" t="n">
        <v>1</v>
      </c>
      <c r="Z3682" s="5" t="n">
        <v>0</v>
      </c>
      <c r="AA3682" s="5" t="str">
        <f aca="false">IF(Y3682&gt;Z3682,"Win",IF(Y3682&lt;Z3682,"Loss","Draw"))</f>
        <v>Win</v>
      </c>
      <c r="AB3682" s="5" t="s">
        <v>98</v>
      </c>
      <c r="AC3682" s="5" t="s">
        <v>99</v>
      </c>
      <c r="AD3682" s="5" t="s">
        <v>538</v>
      </c>
      <c r="AE3682" s="5" t="s">
        <v>1732</v>
      </c>
      <c r="AF3682" s="5" t="str">
        <f aca="false">IF(AD3682&lt;AE3682,AD3682,AE3682)</f>
        <v>Balloon, Executioner, Giant Skeleton, Miner, Tombstone, Tornado, Zap, Zappies</v>
      </c>
      <c r="AG3682" s="5" t="str">
        <f aca="false">IF(AD3682&lt;AE3682,AE3682,AD3682)</f>
        <v>Electro Spirit, Hog Rider, Lightning, Mega Knight, Musketeer, Skeletons, Tesla, The Log</v>
      </c>
      <c r="AH3682" s="5" t="str">
        <f aca="false">IF(AD3682=AF3682,AA3682,IF(AA3682="Win","Loss",IF(AA3682="Loss","Win","Draw")))</f>
        <v>Win</v>
      </c>
      <c r="AI3682" s="5" t="s">
        <v>102</v>
      </c>
    </row>
    <row r="3683" customFormat="false" ht="15" hidden="false" customHeight="true" outlineLevel="0" collapsed="false">
      <c r="A3683" s="5" t="s">
        <v>7405</v>
      </c>
      <c r="B3683" s="5" t="n">
        <v>3</v>
      </c>
      <c r="C3683" s="5" t="s">
        <v>674</v>
      </c>
      <c r="D3683" s="5" t="s">
        <v>675</v>
      </c>
      <c r="E3683" s="5" t="s">
        <v>6342</v>
      </c>
      <c r="F3683" s="5" t="s">
        <v>6343</v>
      </c>
      <c r="G3683" s="5" t="s">
        <v>7408</v>
      </c>
      <c r="H3683" s="5" t="s">
        <v>163</v>
      </c>
      <c r="I3683" s="5" t="s">
        <v>107</v>
      </c>
      <c r="J3683" s="5" t="s">
        <v>95</v>
      </c>
      <c r="K3683" s="5" t="s">
        <v>141</v>
      </c>
      <c r="L3683" s="5" t="s">
        <v>150</v>
      </c>
      <c r="M3683" s="5" t="s">
        <v>93</v>
      </c>
      <c r="N3683" s="5" t="s">
        <v>178</v>
      </c>
      <c r="O3683" s="5" t="s">
        <v>143</v>
      </c>
      <c r="P3683" s="5" t="s">
        <v>177</v>
      </c>
      <c r="Q3683" s="5" t="s">
        <v>127</v>
      </c>
      <c r="R3683" s="5" t="s">
        <v>128</v>
      </c>
      <c r="S3683" s="5" t="s">
        <v>84</v>
      </c>
      <c r="T3683" s="5" t="s">
        <v>778</v>
      </c>
      <c r="U3683" s="5" t="s">
        <v>130</v>
      </c>
      <c r="V3683" s="5" t="s">
        <v>124</v>
      </c>
      <c r="W3683" s="5" t="s">
        <v>86</v>
      </c>
      <c r="X3683" s="5" t="s">
        <v>141</v>
      </c>
      <c r="Y3683" s="5" t="n">
        <v>1</v>
      </c>
      <c r="Z3683" s="5" t="n">
        <v>0</v>
      </c>
      <c r="AA3683" s="5" t="str">
        <f aca="false">IF(Y3683&gt;Z3683,"Win",IF(Y3683&lt;Z3683,"Loss","Draw"))</f>
        <v>Win</v>
      </c>
      <c r="AB3683" s="5" t="s">
        <v>98</v>
      </c>
      <c r="AC3683" s="5" t="s">
        <v>99</v>
      </c>
      <c r="AD3683" s="5" t="s">
        <v>180</v>
      </c>
      <c r="AE3683" s="5" t="s">
        <v>7409</v>
      </c>
      <c r="AF3683" s="5" t="str">
        <f aca="false">IF(AD3683&lt;AE3683,AD3683,AE3683)</f>
        <v>Archers, Arrows, Battle Ram, Golden Knight, Lumberjack, P.E.K.K.A, Royal Ghost, Skeleton Dragons</v>
      </c>
      <c r="AG3683" s="5" t="str">
        <f aca="false">IF(AD3683&lt;AE3683,AE3683,AD3683)</f>
        <v>Barbarian Barrel, Electro Spirit, Fireball, Goblin Cage, Heal Spirit, Lumberjack, Phoenix, Royal Giant</v>
      </c>
      <c r="AH3683" s="5" t="str">
        <f aca="false">IF(AD3683=AF3683,AA3683,IF(AA3683="Win","Loss",IF(AA3683="Loss","Win","Draw")))</f>
        <v>Loss</v>
      </c>
      <c r="AI3683" s="5" t="s">
        <v>102</v>
      </c>
    </row>
    <row r="3684" customFormat="false" ht="15" hidden="false" customHeight="true" outlineLevel="0" collapsed="false">
      <c r="A3684" s="5" t="s">
        <v>7410</v>
      </c>
      <c r="B3684" s="5" t="n">
        <v>1</v>
      </c>
      <c r="C3684" s="5" t="s">
        <v>674</v>
      </c>
      <c r="D3684" s="5" t="s">
        <v>675</v>
      </c>
      <c r="E3684" s="5" t="s">
        <v>2391</v>
      </c>
      <c r="F3684" s="5" t="s">
        <v>2392</v>
      </c>
      <c r="G3684" s="5" t="s">
        <v>667</v>
      </c>
      <c r="H3684" s="5" t="s">
        <v>376</v>
      </c>
      <c r="I3684" s="5" t="s">
        <v>152</v>
      </c>
      <c r="J3684" s="5" t="s">
        <v>128</v>
      </c>
      <c r="K3684" s="5" t="s">
        <v>127</v>
      </c>
      <c r="L3684" s="5" t="s">
        <v>124</v>
      </c>
      <c r="M3684" s="5" t="s">
        <v>778</v>
      </c>
      <c r="N3684" s="5" t="s">
        <v>130</v>
      </c>
      <c r="O3684" s="5" t="s">
        <v>133</v>
      </c>
      <c r="P3684" s="5" t="s">
        <v>131</v>
      </c>
      <c r="Q3684" s="5" t="s">
        <v>92</v>
      </c>
      <c r="R3684" s="5" t="s">
        <v>158</v>
      </c>
      <c r="S3684" s="5" t="s">
        <v>90</v>
      </c>
      <c r="T3684" s="5" t="s">
        <v>159</v>
      </c>
      <c r="U3684" s="5" t="s">
        <v>93</v>
      </c>
      <c r="V3684" s="5" t="s">
        <v>96</v>
      </c>
      <c r="W3684" s="5" t="s">
        <v>94</v>
      </c>
      <c r="X3684" s="5" t="s">
        <v>95</v>
      </c>
      <c r="Y3684" s="5" t="n">
        <v>1</v>
      </c>
      <c r="Z3684" s="5" t="n">
        <v>0</v>
      </c>
      <c r="AA3684" s="5" t="str">
        <f aca="false">IF(Y3684&gt;Z3684,"Win",IF(Y3684&lt;Z3684,"Loss","Draw"))</f>
        <v>Win</v>
      </c>
      <c r="AB3684" s="5" t="s">
        <v>98</v>
      </c>
      <c r="AC3684" s="5" t="s">
        <v>99</v>
      </c>
      <c r="AD3684" s="5" t="s">
        <v>5028</v>
      </c>
      <c r="AE3684" s="5" t="s">
        <v>379</v>
      </c>
      <c r="AF3684" s="5" t="str">
        <f aca="false">IF(AD3684&lt;AE3684,AD3684,AE3684)</f>
        <v>Arrows, Baby Dragon, Bandit, Battle Ram, Golden Knight, Mother Witch, P.E.K.K.A, Royal Ghost</v>
      </c>
      <c r="AG3684" s="5" t="str">
        <f aca="false">IF(AD3684&lt;AE3684,AE3684,AD3684)</f>
        <v>Barbarian Barrel, Bowler, Dart Goblin, Fireball, Minions, Mortar, Rascals, Skeleton Barrel</v>
      </c>
      <c r="AH3684" s="5" t="str">
        <f aca="false">IF(AD3684=AF3684,AA3684,IF(AA3684="Win","Loss",IF(AA3684="Loss","Win","Draw")))</f>
        <v>Win</v>
      </c>
      <c r="AI3684" s="5" t="s">
        <v>102</v>
      </c>
    </row>
    <row r="3685" customFormat="false" ht="15" hidden="false" customHeight="true" outlineLevel="0" collapsed="false">
      <c r="A3685" s="5" t="s">
        <v>7410</v>
      </c>
      <c r="B3685" s="5" t="n">
        <v>2</v>
      </c>
      <c r="C3685" s="5" t="s">
        <v>674</v>
      </c>
      <c r="D3685" s="5" t="s">
        <v>675</v>
      </c>
      <c r="E3685" s="5" t="s">
        <v>2391</v>
      </c>
      <c r="F3685" s="5" t="s">
        <v>2392</v>
      </c>
      <c r="G3685" s="5" t="s">
        <v>7411</v>
      </c>
      <c r="H3685" s="5" t="s">
        <v>163</v>
      </c>
      <c r="I3685" s="5" t="s">
        <v>84</v>
      </c>
      <c r="J3685" s="5" t="s">
        <v>95</v>
      </c>
      <c r="K3685" s="5" t="s">
        <v>241</v>
      </c>
      <c r="L3685" s="5" t="s">
        <v>119</v>
      </c>
      <c r="M3685" s="5" t="s">
        <v>116</v>
      </c>
      <c r="N3685" s="5" t="s">
        <v>115</v>
      </c>
      <c r="O3685" s="5" t="s">
        <v>88</v>
      </c>
      <c r="P3685" s="5" t="s">
        <v>138</v>
      </c>
      <c r="Q3685" s="5" t="s">
        <v>185</v>
      </c>
      <c r="R3685" s="5" t="s">
        <v>83</v>
      </c>
      <c r="S3685" s="5" t="s">
        <v>153</v>
      </c>
      <c r="T3685" s="5" t="s">
        <v>165</v>
      </c>
      <c r="U3685" s="5" t="s">
        <v>164</v>
      </c>
      <c r="V3685" s="5" t="s">
        <v>126</v>
      </c>
      <c r="W3685" s="5" t="s">
        <v>150</v>
      </c>
      <c r="X3685" s="5" t="s">
        <v>89</v>
      </c>
      <c r="Y3685" s="5" t="n">
        <v>1</v>
      </c>
      <c r="Z3685" s="5" t="n">
        <v>0</v>
      </c>
      <c r="AA3685" s="5" t="str">
        <f aca="false">IF(Y3685&gt;Z3685,"Win",IF(Y3685&lt;Z3685,"Loss","Draw"))</f>
        <v>Win</v>
      </c>
      <c r="AB3685" s="5" t="s">
        <v>98</v>
      </c>
      <c r="AC3685" s="5" t="s">
        <v>99</v>
      </c>
      <c r="AD3685" s="5" t="s">
        <v>7412</v>
      </c>
      <c r="AE3685" s="5" t="s">
        <v>7413</v>
      </c>
      <c r="AF3685" s="5" t="str">
        <f aca="false">IF(AD3685&lt;AE3685,AD3685,AE3685)</f>
        <v>Archers, Barbarian Barrel, Berserker, Goblin Demolisher, Goblin Hut, Graveyard, Knight, Poison</v>
      </c>
      <c r="AG3685" s="5" t="str">
        <f aca="false">IF(AD3685&lt;AE3685,AE3685,AD3685)</f>
        <v>Cannon, Earthquake, Electro Spirit, Executioner, Hog Rider, Monk, Skeletons, The Log</v>
      </c>
      <c r="AH3685" s="5" t="str">
        <f aca="false">IF(AD3685=AF3685,AA3685,IF(AA3685="Win","Loss",IF(AA3685="Loss","Win","Draw")))</f>
        <v>Win</v>
      </c>
      <c r="AI3685" s="5" t="s">
        <v>102</v>
      </c>
    </row>
    <row r="3686" customFormat="false" ht="15" hidden="false" customHeight="true" outlineLevel="0" collapsed="false">
      <c r="A3686" s="5" t="s">
        <v>7414</v>
      </c>
      <c r="B3686" s="5" t="n">
        <v>1</v>
      </c>
      <c r="C3686" s="5" t="s">
        <v>674</v>
      </c>
      <c r="D3686" s="5" t="s">
        <v>675</v>
      </c>
      <c r="E3686" s="5" t="s">
        <v>611</v>
      </c>
      <c r="F3686" s="5" t="s">
        <v>612</v>
      </c>
      <c r="G3686" s="5" t="s">
        <v>676</v>
      </c>
      <c r="H3686" s="5" t="s">
        <v>163</v>
      </c>
      <c r="I3686" s="5" t="s">
        <v>141</v>
      </c>
      <c r="J3686" s="5" t="s">
        <v>128</v>
      </c>
      <c r="K3686" s="5" t="s">
        <v>129</v>
      </c>
      <c r="L3686" s="5" t="s">
        <v>164</v>
      </c>
      <c r="M3686" s="5" t="s">
        <v>130</v>
      </c>
      <c r="N3686" s="5" t="s">
        <v>165</v>
      </c>
      <c r="O3686" s="5" t="s">
        <v>133</v>
      </c>
      <c r="P3686" s="5" t="s">
        <v>86</v>
      </c>
      <c r="Q3686" s="5" t="s">
        <v>201</v>
      </c>
      <c r="R3686" s="5" t="s">
        <v>202</v>
      </c>
      <c r="S3686" s="5" t="s">
        <v>203</v>
      </c>
      <c r="T3686" s="5" t="s">
        <v>88</v>
      </c>
      <c r="U3686" s="5" t="s">
        <v>157</v>
      </c>
      <c r="V3686" s="5" t="s">
        <v>118</v>
      </c>
      <c r="W3686" s="5" t="s">
        <v>204</v>
      </c>
      <c r="X3686" s="5" t="s">
        <v>87</v>
      </c>
      <c r="Y3686" s="5" t="n">
        <v>1</v>
      </c>
      <c r="Z3686" s="5" t="n">
        <v>0</v>
      </c>
      <c r="AA3686" s="5" t="str">
        <f aca="false">IF(Y3686&gt;Z3686,"Win",IF(Y3686&lt;Z3686,"Loss","Draw"))</f>
        <v>Win</v>
      </c>
      <c r="AB3686" s="5" t="s">
        <v>98</v>
      </c>
      <c r="AC3686" s="5" t="s">
        <v>99</v>
      </c>
      <c r="AD3686" s="5" t="s">
        <v>349</v>
      </c>
      <c r="AE3686" s="5" t="s">
        <v>206</v>
      </c>
      <c r="AF3686" s="5" t="str">
        <f aca="false">IF(AD3686&lt;AE3686,AD3686,AE3686)</f>
        <v>Arrows, Earthquake, Golden Knight, Hog Rider, Lumberjack, Mega Knight, Mother Witch, Skeleton Dragons</v>
      </c>
      <c r="AG3686" s="5" t="str">
        <f aca="false">IF(AD3686&lt;AE3686,AE3686,AD3686)</f>
        <v>Berserker, Fire Spirit, Goblin Barrel, Ice Spirit, Magic Archer, Royal Delivery, Tesla, Wall Breakers</v>
      </c>
      <c r="AH3686" s="5" t="str">
        <f aca="false">IF(AD3686=AF3686,AA3686,IF(AA3686="Win","Loss",IF(AA3686="Loss","Win","Draw")))</f>
        <v>Win</v>
      </c>
      <c r="AI3686" s="5" t="s">
        <v>102</v>
      </c>
    </row>
    <row r="3687" customFormat="false" ht="15" hidden="false" customHeight="true" outlineLevel="0" collapsed="false">
      <c r="A3687" s="5" t="s">
        <v>7414</v>
      </c>
      <c r="B3687" s="5" t="n">
        <v>2</v>
      </c>
      <c r="C3687" s="5" t="s">
        <v>674</v>
      </c>
      <c r="D3687" s="5" t="s">
        <v>675</v>
      </c>
      <c r="E3687" s="5" t="s">
        <v>611</v>
      </c>
      <c r="F3687" s="5" t="s">
        <v>612</v>
      </c>
      <c r="G3687" s="5" t="s">
        <v>677</v>
      </c>
      <c r="H3687" s="5" t="s">
        <v>163</v>
      </c>
      <c r="I3687" s="5" t="s">
        <v>82</v>
      </c>
      <c r="J3687" s="5" t="s">
        <v>83</v>
      </c>
      <c r="K3687" s="5" t="s">
        <v>84</v>
      </c>
      <c r="L3687" s="5" t="s">
        <v>234</v>
      </c>
      <c r="M3687" s="5" t="s">
        <v>150</v>
      </c>
      <c r="N3687" s="5" t="s">
        <v>88</v>
      </c>
      <c r="O3687" s="5" t="s">
        <v>89</v>
      </c>
      <c r="P3687" s="5" t="s">
        <v>85</v>
      </c>
      <c r="Q3687" s="5" t="s">
        <v>129</v>
      </c>
      <c r="R3687" s="5" t="s">
        <v>128</v>
      </c>
      <c r="S3687" s="5" t="s">
        <v>141</v>
      </c>
      <c r="T3687" s="5" t="s">
        <v>133</v>
      </c>
      <c r="U3687" s="5" t="s">
        <v>96</v>
      </c>
      <c r="V3687" s="5" t="s">
        <v>165</v>
      </c>
      <c r="W3687" s="5" t="s">
        <v>130</v>
      </c>
      <c r="X3687" s="5" t="s">
        <v>327</v>
      </c>
      <c r="Y3687" s="5" t="n">
        <v>0</v>
      </c>
      <c r="Z3687" s="5" t="n">
        <v>1</v>
      </c>
      <c r="AA3687" s="5" t="str">
        <f aca="false">IF(Y3687&gt;Z3687,"Win",IF(Y3687&lt;Z3687,"Loss","Draw"))</f>
        <v>Loss</v>
      </c>
      <c r="AB3687" s="5" t="s">
        <v>98</v>
      </c>
      <c r="AC3687" s="5" t="s">
        <v>99</v>
      </c>
      <c r="AD3687" s="5" t="s">
        <v>679</v>
      </c>
      <c r="AE3687" s="5" t="s">
        <v>678</v>
      </c>
      <c r="AF3687" s="5" t="str">
        <f aca="false">IF(AD3687&lt;AE3687,AD3687,AE3687)</f>
        <v>Archers, Berserker, Bomb Tower, Electro Spirit, Lightning, Monk, Royal Hogs, The Log</v>
      </c>
      <c r="AG3687" s="5" t="str">
        <f aca="false">IF(AD3687&lt;AE3687,AE3687,AD3687)</f>
        <v>Arrows, Golden Knight, Hog Rider, Lumberjack, Mega Knight, Minions, Mother Witch, Rage</v>
      </c>
      <c r="AH3687" s="5" t="str">
        <f aca="false">IF(AD3687=AF3687,AA3687,IF(AA3687="Win","Loss",IF(AA3687="Loss","Win","Draw")))</f>
        <v>Loss</v>
      </c>
      <c r="AI3687" s="5" t="s">
        <v>102</v>
      </c>
    </row>
    <row r="3688" customFormat="false" ht="15" hidden="false" customHeight="true" outlineLevel="0" collapsed="false">
      <c r="A3688" s="5" t="s">
        <v>7414</v>
      </c>
      <c r="B3688" s="5" t="n">
        <v>3</v>
      </c>
      <c r="C3688" s="5" t="s">
        <v>674</v>
      </c>
      <c r="D3688" s="5" t="s">
        <v>675</v>
      </c>
      <c r="E3688" s="5" t="s">
        <v>611</v>
      </c>
      <c r="F3688" s="5" t="s">
        <v>612</v>
      </c>
      <c r="G3688" s="5" t="s">
        <v>680</v>
      </c>
      <c r="H3688" s="5" t="s">
        <v>163</v>
      </c>
      <c r="I3688" s="5" t="s">
        <v>107</v>
      </c>
      <c r="J3688" s="5" t="s">
        <v>158</v>
      </c>
      <c r="K3688" s="5" t="s">
        <v>177</v>
      </c>
      <c r="L3688" s="5" t="s">
        <v>93</v>
      </c>
      <c r="M3688" s="5" t="s">
        <v>178</v>
      </c>
      <c r="N3688" s="5" t="s">
        <v>143</v>
      </c>
      <c r="O3688" s="5" t="s">
        <v>95</v>
      </c>
      <c r="P3688" s="5" t="s">
        <v>124</v>
      </c>
      <c r="Q3688" s="5" t="s">
        <v>109</v>
      </c>
      <c r="R3688" s="5" t="s">
        <v>108</v>
      </c>
      <c r="S3688" s="5" t="s">
        <v>107</v>
      </c>
      <c r="T3688" s="5" t="s">
        <v>86</v>
      </c>
      <c r="U3688" s="5" t="s">
        <v>112</v>
      </c>
      <c r="V3688" s="5" t="s">
        <v>110</v>
      </c>
      <c r="W3688" s="5" t="s">
        <v>93</v>
      </c>
      <c r="X3688" s="5" t="s">
        <v>242</v>
      </c>
      <c r="Y3688" s="5" t="n">
        <v>0</v>
      </c>
      <c r="Z3688" s="5" t="n">
        <v>1</v>
      </c>
      <c r="AA3688" s="5" t="str">
        <f aca="false">IF(Y3688&gt;Z3688,"Win",IF(Y3688&lt;Z3688,"Loss","Draw"))</f>
        <v>Loss</v>
      </c>
      <c r="AB3688" s="5" t="s">
        <v>98</v>
      </c>
      <c r="AC3688" s="5" t="s">
        <v>99</v>
      </c>
      <c r="AD3688" s="5" t="s">
        <v>682</v>
      </c>
      <c r="AE3688" s="5" t="s">
        <v>681</v>
      </c>
      <c r="AF3688" s="5" t="str">
        <f aca="false">IF(AD3688&lt;AE3688,AD3688,AE3688)</f>
        <v>Barbarian Barrel, Bowler, Fireball, Goblin Cage, Heal Spirit, Phoenix, Royal Ghost, Royal Giant</v>
      </c>
      <c r="AG3688" s="5" t="str">
        <f aca="false">IF(AD3688&lt;AE3688,AE3688,AD3688)</f>
        <v>Bomber, Dark Prince, Fireball, Goblin Cage, Lava Hound, Skeleton Dragons, Spirit Empress, Zap</v>
      </c>
      <c r="AH3688" s="5" t="str">
        <f aca="false">IF(AD3688=AF3688,AA3688,IF(AA3688="Win","Loss",IF(AA3688="Loss","Win","Draw")))</f>
        <v>Loss</v>
      </c>
      <c r="AI3688" s="5" t="s">
        <v>102</v>
      </c>
    </row>
    <row r="3689" customFormat="false" ht="15" hidden="false" customHeight="true" outlineLevel="0" collapsed="false">
      <c r="A3689" s="5" t="s">
        <v>7415</v>
      </c>
      <c r="B3689" s="5" t="n">
        <v>1</v>
      </c>
      <c r="C3689" s="5" t="s">
        <v>674</v>
      </c>
      <c r="D3689" s="5" t="s">
        <v>675</v>
      </c>
      <c r="E3689" s="5" t="s">
        <v>573</v>
      </c>
      <c r="F3689" s="5" t="s">
        <v>574</v>
      </c>
      <c r="G3689" s="5" t="s">
        <v>2547</v>
      </c>
      <c r="H3689" s="5" t="s">
        <v>163</v>
      </c>
      <c r="I3689" s="5" t="s">
        <v>113</v>
      </c>
      <c r="J3689" s="5" t="s">
        <v>95</v>
      </c>
      <c r="K3689" s="5" t="s">
        <v>241</v>
      </c>
      <c r="L3689" s="5" t="s">
        <v>115</v>
      </c>
      <c r="M3689" s="5" t="s">
        <v>88</v>
      </c>
      <c r="N3689" s="5" t="s">
        <v>119</v>
      </c>
      <c r="O3689" s="5" t="s">
        <v>118</v>
      </c>
      <c r="P3689" s="5" t="s">
        <v>116</v>
      </c>
      <c r="Q3689" s="5" t="s">
        <v>185</v>
      </c>
      <c r="R3689" s="5" t="s">
        <v>128</v>
      </c>
      <c r="S3689" s="5" t="s">
        <v>137</v>
      </c>
      <c r="T3689" s="5" t="s">
        <v>87</v>
      </c>
      <c r="U3689" s="5" t="s">
        <v>95</v>
      </c>
      <c r="V3689" s="5" t="s">
        <v>187</v>
      </c>
      <c r="W3689" s="5" t="s">
        <v>173</v>
      </c>
      <c r="X3689" s="5" t="s">
        <v>88</v>
      </c>
      <c r="Y3689" s="5" t="n">
        <v>1</v>
      </c>
      <c r="Z3689" s="5" t="n">
        <v>0</v>
      </c>
      <c r="AA3689" s="5" t="str">
        <f aca="false">IF(Y3689&gt;Z3689,"Win",IF(Y3689&lt;Z3689,"Loss","Draw"))</f>
        <v>Win</v>
      </c>
      <c r="AB3689" s="5" t="s">
        <v>98</v>
      </c>
      <c r="AC3689" s="5" t="s">
        <v>99</v>
      </c>
      <c r="AD3689" s="5" t="s">
        <v>1468</v>
      </c>
      <c r="AE3689" s="5" t="s">
        <v>2548</v>
      </c>
      <c r="AF3689" s="5" t="str">
        <f aca="false">IF(AD3689&lt;AE3689,AD3689,AE3689)</f>
        <v>Barbarian Barrel, Berserker, Executioner, Goblin Drill, Golden Knight, Tesla, Tornado, Zappies</v>
      </c>
      <c r="AG3689" s="5" t="str">
        <f aca="false">IF(AD3689&lt;AE3689,AE3689,AD3689)</f>
        <v>Barbarian Barrel, Berserker, Furnace, Goblin Hut, Graveyard, Ice Spirit, Knight, Poison</v>
      </c>
      <c r="AH3689" s="5" t="str">
        <f aca="false">IF(AD3689=AF3689,AA3689,IF(AA3689="Win","Loss",IF(AA3689="Loss","Win","Draw")))</f>
        <v>Loss</v>
      </c>
      <c r="AI3689" s="5" t="s">
        <v>102</v>
      </c>
    </row>
    <row r="3690" customFormat="false" ht="15" hidden="false" customHeight="true" outlineLevel="0" collapsed="false">
      <c r="A3690" s="5" t="s">
        <v>7415</v>
      </c>
      <c r="B3690" s="5" t="n">
        <v>2</v>
      </c>
      <c r="C3690" s="5" t="s">
        <v>674</v>
      </c>
      <c r="D3690" s="5" t="s">
        <v>675</v>
      </c>
      <c r="E3690" s="5" t="s">
        <v>573</v>
      </c>
      <c r="F3690" s="5" t="s">
        <v>574</v>
      </c>
      <c r="G3690" s="5" t="s">
        <v>2549</v>
      </c>
      <c r="H3690" s="5" t="s">
        <v>163</v>
      </c>
      <c r="I3690" s="5" t="s">
        <v>284</v>
      </c>
      <c r="J3690" s="5" t="s">
        <v>128</v>
      </c>
      <c r="K3690" s="5" t="s">
        <v>129</v>
      </c>
      <c r="L3690" s="5" t="s">
        <v>124</v>
      </c>
      <c r="M3690" s="5" t="s">
        <v>132</v>
      </c>
      <c r="N3690" s="5" t="s">
        <v>85</v>
      </c>
      <c r="O3690" s="5" t="s">
        <v>223</v>
      </c>
      <c r="P3690" s="5" t="s">
        <v>143</v>
      </c>
      <c r="Q3690" s="5" t="s">
        <v>113</v>
      </c>
      <c r="R3690" s="5" t="s">
        <v>91</v>
      </c>
      <c r="S3690" s="5" t="s">
        <v>141</v>
      </c>
      <c r="T3690" s="5" t="s">
        <v>178</v>
      </c>
      <c r="U3690" s="5" t="s">
        <v>89</v>
      </c>
      <c r="V3690" s="5" t="s">
        <v>143</v>
      </c>
      <c r="W3690" s="5" t="s">
        <v>93</v>
      </c>
      <c r="X3690" s="5" t="s">
        <v>177</v>
      </c>
      <c r="Y3690" s="5" t="n">
        <v>1</v>
      </c>
      <c r="Z3690" s="5" t="n">
        <v>0</v>
      </c>
      <c r="AA3690" s="5" t="str">
        <f aca="false">IF(Y3690&gt;Z3690,"Win",IF(Y3690&lt;Z3690,"Loss","Draw"))</f>
        <v>Win</v>
      </c>
      <c r="AB3690" s="5" t="s">
        <v>98</v>
      </c>
      <c r="AC3690" s="5" t="s">
        <v>99</v>
      </c>
      <c r="AD3690" s="5" t="s">
        <v>2551</v>
      </c>
      <c r="AE3690" s="5" t="s">
        <v>2550</v>
      </c>
      <c r="AF3690" s="5" t="str">
        <f aca="false">IF(AD3690&lt;AE3690,AD3690,AE3690)</f>
        <v>Electro Wizard, Golden Knight, Heal Spirit, Inferno Dragon, Lightning, Mega Knight, Ram Rider, Royal Ghost</v>
      </c>
      <c r="AG3690" s="5" t="str">
        <f aca="false">IF(AD3690&lt;AE3690,AE3690,AD3690)</f>
        <v>Fireball, Furnace, Goblins, Heal Spirit, Lumberjack, Phoenix, Royal Giant, The Log</v>
      </c>
      <c r="AH3690" s="5" t="str">
        <f aca="false">IF(AD3690=AF3690,AA3690,IF(AA3690="Win","Loss",IF(AA3690="Loss","Win","Draw")))</f>
        <v>Win</v>
      </c>
      <c r="AI3690" s="5" t="s">
        <v>102</v>
      </c>
    </row>
    <row r="3691" customFormat="false" ht="15" hidden="false" customHeight="true" outlineLevel="0" collapsed="false">
      <c r="A3691" s="5" t="s">
        <v>7416</v>
      </c>
      <c r="B3691" s="5" t="n">
        <v>1</v>
      </c>
      <c r="C3691" s="5" t="s">
        <v>674</v>
      </c>
      <c r="D3691" s="5" t="s">
        <v>675</v>
      </c>
      <c r="E3691" s="5" t="s">
        <v>452</v>
      </c>
      <c r="F3691" s="5" t="s">
        <v>453</v>
      </c>
      <c r="G3691" s="5" t="s">
        <v>7417</v>
      </c>
      <c r="H3691" s="5" t="s">
        <v>163</v>
      </c>
      <c r="I3691" s="5" t="s">
        <v>129</v>
      </c>
      <c r="J3691" s="5" t="s">
        <v>202</v>
      </c>
      <c r="K3691" s="5" t="s">
        <v>87</v>
      </c>
      <c r="L3691" s="5" t="s">
        <v>88</v>
      </c>
      <c r="M3691" s="5" t="s">
        <v>150</v>
      </c>
      <c r="N3691" s="5" t="s">
        <v>85</v>
      </c>
      <c r="O3691" s="5" t="s">
        <v>89</v>
      </c>
      <c r="P3691" s="5" t="s">
        <v>165</v>
      </c>
      <c r="Q3691" s="5" t="s">
        <v>127</v>
      </c>
      <c r="R3691" s="5" t="s">
        <v>128</v>
      </c>
      <c r="S3691" s="5" t="s">
        <v>129</v>
      </c>
      <c r="T3691" s="5" t="s">
        <v>133</v>
      </c>
      <c r="U3691" s="5" t="s">
        <v>97</v>
      </c>
      <c r="V3691" s="5" t="s">
        <v>132</v>
      </c>
      <c r="W3691" s="5" t="s">
        <v>124</v>
      </c>
      <c r="X3691" s="5" t="s">
        <v>130</v>
      </c>
      <c r="Y3691" s="5" t="n">
        <v>0</v>
      </c>
      <c r="Z3691" s="5" t="n">
        <v>3</v>
      </c>
      <c r="AA3691" s="5" t="str">
        <f aca="false">IF(Y3691&gt;Z3691,"Win",IF(Y3691&lt;Z3691,"Loss","Draw"))</f>
        <v>Loss</v>
      </c>
      <c r="AB3691" s="5" t="s">
        <v>98</v>
      </c>
      <c r="AC3691" s="5" t="s">
        <v>99</v>
      </c>
      <c r="AD3691" s="5" t="s">
        <v>2102</v>
      </c>
      <c r="AE3691" s="5" t="s">
        <v>1323</v>
      </c>
      <c r="AF3691" s="5" t="str">
        <f aca="false">IF(AD3691&lt;AE3691,AD3691,AE3691)</f>
        <v>Arrows, Battle Ram, Electro Wizard, Golden Knight, Mega Knight, Mother Witch, Ronin, Royal Ghost</v>
      </c>
      <c r="AG3691" s="5" t="str">
        <f aca="false">IF(AD3691&lt;AE3691,AE3691,AD3691)</f>
        <v>Berserker, Electro Spirit, Hog Rider, Lightning, Magic Archer, Mega Knight, Tesla, The Log</v>
      </c>
      <c r="AH3691" s="5" t="str">
        <f aca="false">IF(AD3691=AF3691,AA3691,IF(AA3691="Win","Loss",IF(AA3691="Loss","Win","Draw")))</f>
        <v>Win</v>
      </c>
      <c r="AI3691" s="5" t="s">
        <v>102</v>
      </c>
    </row>
    <row r="3692" customFormat="false" ht="15" hidden="false" customHeight="true" outlineLevel="0" collapsed="false">
      <c r="A3692" s="5" t="s">
        <v>7416</v>
      </c>
      <c r="B3692" s="5" t="n">
        <v>2</v>
      </c>
      <c r="C3692" s="5" t="s">
        <v>674</v>
      </c>
      <c r="D3692" s="5" t="s">
        <v>675</v>
      </c>
      <c r="E3692" s="5" t="s">
        <v>452</v>
      </c>
      <c r="F3692" s="5" t="s">
        <v>453</v>
      </c>
      <c r="G3692" s="5" t="s">
        <v>7418</v>
      </c>
      <c r="H3692" s="5" t="s">
        <v>163</v>
      </c>
      <c r="I3692" s="5" t="s">
        <v>90</v>
      </c>
      <c r="J3692" s="5" t="s">
        <v>83</v>
      </c>
      <c r="K3692" s="5" t="s">
        <v>1848</v>
      </c>
      <c r="L3692" s="5" t="s">
        <v>125</v>
      </c>
      <c r="M3692" s="5" t="s">
        <v>86</v>
      </c>
      <c r="N3692" s="5" t="s">
        <v>580</v>
      </c>
      <c r="O3692" s="5" t="s">
        <v>111</v>
      </c>
      <c r="P3692" s="5" t="s">
        <v>130</v>
      </c>
      <c r="Q3692" s="5" t="s">
        <v>284</v>
      </c>
      <c r="R3692" s="5" t="s">
        <v>186</v>
      </c>
      <c r="S3692" s="5" t="s">
        <v>139</v>
      </c>
      <c r="T3692" s="5" t="s">
        <v>109</v>
      </c>
      <c r="U3692" s="5" t="s">
        <v>208</v>
      </c>
      <c r="V3692" s="5" t="s">
        <v>107</v>
      </c>
      <c r="W3692" s="5" t="s">
        <v>93</v>
      </c>
      <c r="X3692" s="5" t="s">
        <v>110</v>
      </c>
      <c r="Y3692" s="5" t="n">
        <v>0</v>
      </c>
      <c r="Z3692" s="5" t="n">
        <v>1</v>
      </c>
      <c r="AA3692" s="5" t="str">
        <f aca="false">IF(Y3692&gt;Z3692,"Win",IF(Y3692&lt;Z3692,"Loss","Draw"))</f>
        <v>Loss</v>
      </c>
      <c r="AB3692" s="5" t="s">
        <v>98</v>
      </c>
      <c r="AC3692" s="5" t="s">
        <v>99</v>
      </c>
      <c r="AD3692" s="5" t="s">
        <v>7380</v>
      </c>
      <c r="AE3692" s="5" t="s">
        <v>7419</v>
      </c>
      <c r="AF3692" s="5" t="str">
        <f aca="false">IF(AD3692&lt;AE3692,AD3692,AE3692)</f>
        <v>Arrows, Cannon Cart, Goblin Gang, Miner, Minion Horde, Monk, Mortar, Skeleton Dragons</v>
      </c>
      <c r="AG3692" s="5" t="str">
        <f aca="false">IF(AD3692&lt;AE3692,AE3692,AD3692)</f>
        <v>Balloon, Fireball, Goblin Cage, Inferno Dragon, Lava Hound, Mega Minion, Valkyrie, Zap</v>
      </c>
      <c r="AH3692" s="5" t="str">
        <f aca="false">IF(AD3692=AF3692,AA3692,IF(AA3692="Win","Loss",IF(AA3692="Loss","Win","Draw")))</f>
        <v>Loss</v>
      </c>
      <c r="AI3692" s="5" t="s">
        <v>102</v>
      </c>
    </row>
    <row r="3693" customFormat="false" ht="15" hidden="false" customHeight="true" outlineLevel="0" collapsed="false">
      <c r="A3693" s="5" t="s">
        <v>7420</v>
      </c>
      <c r="B3693" s="5" t="n">
        <v>1</v>
      </c>
      <c r="C3693" s="5" t="s">
        <v>674</v>
      </c>
      <c r="D3693" s="5" t="s">
        <v>675</v>
      </c>
      <c r="E3693" s="5" t="s">
        <v>5370</v>
      </c>
      <c r="F3693" s="5" t="s">
        <v>5371</v>
      </c>
      <c r="G3693" s="5" t="s">
        <v>7421</v>
      </c>
      <c r="H3693" s="5" t="s">
        <v>163</v>
      </c>
      <c r="I3693" s="5" t="s">
        <v>141</v>
      </c>
      <c r="J3693" s="5" t="s">
        <v>108</v>
      </c>
      <c r="K3693" s="5" t="s">
        <v>107</v>
      </c>
      <c r="L3693" s="5" t="s">
        <v>150</v>
      </c>
      <c r="M3693" s="5" t="s">
        <v>89</v>
      </c>
      <c r="N3693" s="5" t="s">
        <v>93</v>
      </c>
      <c r="O3693" s="5" t="s">
        <v>178</v>
      </c>
      <c r="P3693" s="5" t="s">
        <v>177</v>
      </c>
      <c r="Q3693" s="5" t="s">
        <v>127</v>
      </c>
      <c r="R3693" s="5" t="s">
        <v>128</v>
      </c>
      <c r="S3693" s="5" t="s">
        <v>129</v>
      </c>
      <c r="T3693" s="5" t="s">
        <v>133</v>
      </c>
      <c r="U3693" s="5" t="s">
        <v>97</v>
      </c>
      <c r="V3693" s="5" t="s">
        <v>124</v>
      </c>
      <c r="W3693" s="5" t="s">
        <v>132</v>
      </c>
      <c r="X3693" s="5" t="s">
        <v>130</v>
      </c>
      <c r="Y3693" s="5" t="n">
        <v>1</v>
      </c>
      <c r="Z3693" s="5" t="n">
        <v>0</v>
      </c>
      <c r="AA3693" s="5" t="str">
        <f aca="false">IF(Y3693&gt;Z3693,"Win",IF(Y3693&lt;Z3693,"Loss","Draw"))</f>
        <v>Win</v>
      </c>
      <c r="AB3693" s="5" t="s">
        <v>98</v>
      </c>
      <c r="AC3693" s="5" t="s">
        <v>99</v>
      </c>
      <c r="AD3693" s="5" t="s">
        <v>5026</v>
      </c>
      <c r="AE3693" s="5" t="s">
        <v>1323</v>
      </c>
      <c r="AF3693" s="5" t="str">
        <f aca="false">IF(AD3693&lt;AE3693,AD3693,AE3693)</f>
        <v>Arrows, Battle Ram, Electro Wizard, Golden Knight, Mega Knight, Mother Witch, Ronin, Royal Ghost</v>
      </c>
      <c r="AG3693" s="5" t="str">
        <f aca="false">IF(AD3693&lt;AE3693,AE3693,AD3693)</f>
        <v>Dark Prince, Electro Spirit, Fireball, Goblin Cage, Lumberjack, Phoenix, Royal Giant, The Log</v>
      </c>
      <c r="AH3693" s="5" t="str">
        <f aca="false">IF(AD3693=AF3693,AA3693,IF(AA3693="Win","Loss",IF(AA3693="Loss","Win","Draw")))</f>
        <v>Loss</v>
      </c>
      <c r="AI3693" s="5" t="s">
        <v>102</v>
      </c>
    </row>
    <row r="3694" customFormat="false" ht="15" hidden="false" customHeight="true" outlineLevel="0" collapsed="false">
      <c r="A3694" s="5" t="s">
        <v>7420</v>
      </c>
      <c r="B3694" s="5" t="n">
        <v>2</v>
      </c>
      <c r="C3694" s="5" t="s">
        <v>674</v>
      </c>
      <c r="D3694" s="5" t="s">
        <v>675</v>
      </c>
      <c r="E3694" s="5" t="s">
        <v>5370</v>
      </c>
      <c r="F3694" s="5" t="s">
        <v>5371</v>
      </c>
      <c r="G3694" s="5" t="s">
        <v>7422</v>
      </c>
      <c r="H3694" s="5" t="s">
        <v>163</v>
      </c>
      <c r="I3694" s="5" t="s">
        <v>127</v>
      </c>
      <c r="J3694" s="5" t="s">
        <v>128</v>
      </c>
      <c r="K3694" s="5" t="s">
        <v>124</v>
      </c>
      <c r="L3694" s="5" t="s">
        <v>327</v>
      </c>
      <c r="M3694" s="5" t="s">
        <v>112</v>
      </c>
      <c r="N3694" s="5" t="s">
        <v>131</v>
      </c>
      <c r="O3694" s="5" t="s">
        <v>778</v>
      </c>
      <c r="P3694" s="5" t="s">
        <v>132</v>
      </c>
      <c r="Q3694" s="5" t="s">
        <v>177</v>
      </c>
      <c r="R3694" s="5" t="s">
        <v>83</v>
      </c>
      <c r="S3694" s="5" t="s">
        <v>95</v>
      </c>
      <c r="T3694" s="5" t="s">
        <v>215</v>
      </c>
      <c r="U3694" s="5" t="s">
        <v>93</v>
      </c>
      <c r="V3694" s="5" t="s">
        <v>126</v>
      </c>
      <c r="W3694" s="5" t="s">
        <v>150</v>
      </c>
      <c r="X3694" s="5" t="s">
        <v>257</v>
      </c>
      <c r="Y3694" s="5" t="n">
        <v>1</v>
      </c>
      <c r="Z3694" s="5" t="n">
        <v>0</v>
      </c>
      <c r="AA3694" s="5" t="str">
        <f aca="false">IF(Y3694&gt;Z3694,"Win",IF(Y3694&lt;Z3694,"Loss","Draw"))</f>
        <v>Win</v>
      </c>
      <c r="AB3694" s="5" t="s">
        <v>98</v>
      </c>
      <c r="AC3694" s="5" t="s">
        <v>99</v>
      </c>
      <c r="AD3694" s="5" t="s">
        <v>7423</v>
      </c>
      <c r="AE3694" s="5" t="s">
        <v>1106</v>
      </c>
      <c r="AF3694" s="5" t="str">
        <f aca="false">IF(AD3694&lt;AE3694,AD3694,AE3694)</f>
        <v>Bandit, Battle Ram, Electro Wizard, Golden Knight, P.E.K.K.A, Rage, Royal Ghost, Spirit Empress</v>
      </c>
      <c r="AG3694" s="5" t="str">
        <f aca="false">IF(AD3694&lt;AE3694,AE3694,AD3694)</f>
        <v>Barbarian Barrel, Electro Spirit, Fireball, Fisherman, Hunter, Monk, Royal Giant, Skeletons</v>
      </c>
      <c r="AH3694" s="5" t="str">
        <f aca="false">IF(AD3694=AF3694,AA3694,IF(AA3694="Win","Loss",IF(AA3694="Loss","Win","Draw")))</f>
        <v>Win</v>
      </c>
      <c r="AI3694" s="5" t="s">
        <v>102</v>
      </c>
    </row>
    <row r="3695" customFormat="false" ht="15" hidden="false" customHeight="true" outlineLevel="0" collapsed="false">
      <c r="A3695" s="5" t="s">
        <v>7424</v>
      </c>
      <c r="B3695" s="5" t="n">
        <v>1</v>
      </c>
      <c r="C3695" s="5" t="s">
        <v>674</v>
      </c>
      <c r="D3695" s="5" t="s">
        <v>675</v>
      </c>
      <c r="E3695" s="5" t="s">
        <v>3302</v>
      </c>
      <c r="F3695" s="5" t="s">
        <v>3303</v>
      </c>
      <c r="G3695" s="5" t="s">
        <v>3304</v>
      </c>
      <c r="H3695" s="5" t="s">
        <v>715</v>
      </c>
      <c r="I3695" s="5" t="s">
        <v>82</v>
      </c>
      <c r="J3695" s="5" t="s">
        <v>83</v>
      </c>
      <c r="K3695" s="5" t="s">
        <v>84</v>
      </c>
      <c r="L3695" s="5" t="s">
        <v>95</v>
      </c>
      <c r="M3695" s="5" t="s">
        <v>150</v>
      </c>
      <c r="N3695" s="5" t="s">
        <v>88</v>
      </c>
      <c r="O3695" s="5" t="s">
        <v>85</v>
      </c>
      <c r="P3695" s="5" t="s">
        <v>119</v>
      </c>
      <c r="Q3695" s="5" t="s">
        <v>1885</v>
      </c>
      <c r="R3695" s="5" t="s">
        <v>128</v>
      </c>
      <c r="S3695" s="5" t="s">
        <v>107</v>
      </c>
      <c r="T3695" s="5" t="s">
        <v>187</v>
      </c>
      <c r="U3695" s="5" t="s">
        <v>85</v>
      </c>
      <c r="V3695" s="5" t="s">
        <v>86</v>
      </c>
      <c r="W3695" s="5" t="s">
        <v>242</v>
      </c>
      <c r="X3695" s="5" t="s">
        <v>306</v>
      </c>
      <c r="Y3695" s="5" t="n">
        <v>0</v>
      </c>
      <c r="Z3695" s="5" t="n">
        <v>1</v>
      </c>
      <c r="AA3695" s="5" t="str">
        <f aca="false">IF(Y3695&gt;Z3695,"Win",IF(Y3695&lt;Z3695,"Loss","Draw"))</f>
        <v>Loss</v>
      </c>
      <c r="AB3695" s="5" t="s">
        <v>98</v>
      </c>
      <c r="AC3695" s="5" t="s">
        <v>99</v>
      </c>
      <c r="AD3695" s="5" t="s">
        <v>3306</v>
      </c>
      <c r="AE3695" s="5" t="s">
        <v>3305</v>
      </c>
      <c r="AF3695" s="5" t="str">
        <f aca="false">IF(AD3695&lt;AE3695,AD3695,AE3695)</f>
        <v>Archers, Barbarian Barrel, Berserker, Electro Spirit, Goblin Hut, Lightning, Monk, Royal Hogs</v>
      </c>
      <c r="AG3695" s="5" t="str">
        <f aca="false">IF(AD3695&lt;AE3695,AE3695,AD3695)</f>
        <v>Bomber, Electro Dragon, Goblin Cage, Golden Knight, Golem, Lightning, Skeleton Dragons, Tornado</v>
      </c>
      <c r="AH3695" s="5" t="str">
        <f aca="false">IF(AD3695=AF3695,AA3695,IF(AA3695="Win","Loss",IF(AA3695="Loss","Win","Draw")))</f>
        <v>Loss</v>
      </c>
      <c r="AI3695" s="5" t="s">
        <v>102</v>
      </c>
    </row>
    <row r="3696" customFormat="false" ht="15" hidden="false" customHeight="true" outlineLevel="0" collapsed="false">
      <c r="A3696" s="5" t="s">
        <v>7424</v>
      </c>
      <c r="B3696" s="5" t="n">
        <v>2</v>
      </c>
      <c r="C3696" s="5" t="s">
        <v>674</v>
      </c>
      <c r="D3696" s="5" t="s">
        <v>675</v>
      </c>
      <c r="E3696" s="5" t="s">
        <v>3302</v>
      </c>
      <c r="F3696" s="5" t="s">
        <v>3303</v>
      </c>
      <c r="G3696" s="5" t="s">
        <v>3307</v>
      </c>
      <c r="H3696" s="5" t="s">
        <v>715</v>
      </c>
      <c r="I3696" s="5" t="s">
        <v>90</v>
      </c>
      <c r="J3696" s="5" t="s">
        <v>158</v>
      </c>
      <c r="K3696" s="5" t="s">
        <v>92</v>
      </c>
      <c r="L3696" s="5" t="s">
        <v>96</v>
      </c>
      <c r="M3696" s="5" t="s">
        <v>159</v>
      </c>
      <c r="N3696" s="5" t="s">
        <v>193</v>
      </c>
      <c r="O3696" s="5" t="s">
        <v>94</v>
      </c>
      <c r="P3696" s="5" t="s">
        <v>93</v>
      </c>
      <c r="Q3696" s="5" t="s">
        <v>129</v>
      </c>
      <c r="R3696" s="5" t="s">
        <v>108</v>
      </c>
      <c r="S3696" s="5" t="s">
        <v>141</v>
      </c>
      <c r="T3696" s="5" t="s">
        <v>130</v>
      </c>
      <c r="U3696" s="5" t="s">
        <v>173</v>
      </c>
      <c r="V3696" s="5" t="s">
        <v>165</v>
      </c>
      <c r="W3696" s="5" t="s">
        <v>164</v>
      </c>
      <c r="X3696" s="5" t="s">
        <v>133</v>
      </c>
      <c r="Y3696" s="5" t="n">
        <v>1</v>
      </c>
      <c r="Z3696" s="5" t="n">
        <v>0</v>
      </c>
      <c r="AA3696" s="5" t="str">
        <f aca="false">IF(Y3696&gt;Z3696,"Win",IF(Y3696&lt;Z3696,"Loss","Draw"))</f>
        <v>Win</v>
      </c>
      <c r="AB3696" s="5" t="s">
        <v>98</v>
      </c>
      <c r="AC3696" s="5" t="s">
        <v>99</v>
      </c>
      <c r="AD3696" s="5" t="s">
        <v>3309</v>
      </c>
      <c r="AE3696" s="5" t="s">
        <v>3308</v>
      </c>
      <c r="AF3696" s="5" t="str">
        <f aca="false">IF(AD3696&lt;AE3696,AD3696,AE3696)</f>
        <v>Arrows, Dark Prince, Earthquake, Hog Rider, Lumberjack, Mega Knight, Mother Witch, Zappies</v>
      </c>
      <c r="AG3696" s="5" t="str">
        <f aca="false">IF(AD3696&lt;AE3696,AE3696,AD3696)</f>
        <v>Bowler, Dart Goblin, Fireball, Guards, Minions, Mortar, Rascals, Skeleton Barrel</v>
      </c>
      <c r="AH3696" s="5" t="str">
        <f aca="false">IF(AD3696=AF3696,AA3696,IF(AA3696="Win","Loss",IF(AA3696="Loss","Win","Draw")))</f>
        <v>Loss</v>
      </c>
      <c r="AI3696" s="5" t="s">
        <v>102</v>
      </c>
    </row>
    <row r="3697" customFormat="false" ht="15" hidden="false" customHeight="true" outlineLevel="0" collapsed="false">
      <c r="A3697" s="5" t="s">
        <v>7424</v>
      </c>
      <c r="B3697" s="5" t="n">
        <v>3</v>
      </c>
      <c r="C3697" s="5" t="s">
        <v>674</v>
      </c>
      <c r="D3697" s="5" t="s">
        <v>675</v>
      </c>
      <c r="E3697" s="5" t="s">
        <v>3302</v>
      </c>
      <c r="F3697" s="5" t="s">
        <v>3303</v>
      </c>
      <c r="G3697" s="5" t="s">
        <v>3310</v>
      </c>
      <c r="H3697" s="5" t="s">
        <v>163</v>
      </c>
      <c r="I3697" s="5" t="s">
        <v>203</v>
      </c>
      <c r="J3697" s="5" t="s">
        <v>202</v>
      </c>
      <c r="K3697" s="5" t="s">
        <v>201</v>
      </c>
      <c r="L3697" s="5" t="s">
        <v>157</v>
      </c>
      <c r="M3697" s="5" t="s">
        <v>209</v>
      </c>
      <c r="N3697" s="5" t="s">
        <v>208</v>
      </c>
      <c r="O3697" s="5" t="s">
        <v>126</v>
      </c>
      <c r="P3697" s="5" t="s">
        <v>204</v>
      </c>
      <c r="Q3697" s="5" t="s">
        <v>177</v>
      </c>
      <c r="R3697" s="5" t="s">
        <v>83</v>
      </c>
      <c r="S3697" s="5" t="s">
        <v>448</v>
      </c>
      <c r="T3697" s="5" t="s">
        <v>88</v>
      </c>
      <c r="U3697" s="5" t="s">
        <v>96</v>
      </c>
      <c r="V3697" s="5" t="s">
        <v>89</v>
      </c>
      <c r="W3697" s="5" t="s">
        <v>209</v>
      </c>
      <c r="X3697" s="5" t="s">
        <v>93</v>
      </c>
      <c r="Y3697" s="5" t="n">
        <v>1</v>
      </c>
      <c r="Z3697" s="5" t="n">
        <v>0</v>
      </c>
      <c r="AA3697" s="5" t="str">
        <f aca="false">IF(Y3697&gt;Z3697,"Win",IF(Y3697&lt;Z3697,"Loss","Draw"))</f>
        <v>Win</v>
      </c>
      <c r="AB3697" s="5" t="s">
        <v>98</v>
      </c>
      <c r="AC3697" s="5" t="s">
        <v>99</v>
      </c>
      <c r="AD3697" s="5" t="s">
        <v>3312</v>
      </c>
      <c r="AE3697" s="5" t="s">
        <v>3311</v>
      </c>
      <c r="AF3697" s="5" t="str">
        <f aca="false">IF(AD3697&lt;AE3697,AD3697,AE3697)</f>
        <v>Berserker, Fireball, Inferno Tower, Minions, Monk, Royal Giant, The Log, Witch</v>
      </c>
      <c r="AG3697" s="5" t="str">
        <f aca="false">IF(AD3697&lt;AE3697,AE3697,AD3697)</f>
        <v>Fire Spirit, Goblin Barrel, Inferno Tower, Magic Archer, Royal Delivery, Skeletons, Valkyrie, Wall Breakers</v>
      </c>
      <c r="AH3697" s="5" t="str">
        <f aca="false">IF(AD3697=AF3697,AA3697,IF(AA3697="Win","Loss",IF(AA3697="Loss","Win","Draw")))</f>
        <v>Loss</v>
      </c>
      <c r="AI3697" s="5" t="s">
        <v>102</v>
      </c>
    </row>
    <row r="3698" customFormat="false" ht="15" hidden="false" customHeight="true" outlineLevel="0" collapsed="false">
      <c r="A3698" s="5" t="s">
        <v>7425</v>
      </c>
      <c r="B3698" s="5" t="n">
        <v>1</v>
      </c>
      <c r="C3698" s="5" t="s">
        <v>674</v>
      </c>
      <c r="D3698" s="5" t="s">
        <v>675</v>
      </c>
      <c r="E3698" s="5" t="s">
        <v>2904</v>
      </c>
      <c r="F3698" s="5" t="s">
        <v>2905</v>
      </c>
      <c r="G3698" s="5" t="s">
        <v>4142</v>
      </c>
      <c r="H3698" s="5" t="s">
        <v>163</v>
      </c>
      <c r="I3698" s="5" t="s">
        <v>241</v>
      </c>
      <c r="J3698" s="5" t="s">
        <v>95</v>
      </c>
      <c r="K3698" s="5" t="s">
        <v>113</v>
      </c>
      <c r="L3698" s="5" t="s">
        <v>119</v>
      </c>
      <c r="M3698" s="5" t="s">
        <v>116</v>
      </c>
      <c r="N3698" s="5" t="s">
        <v>118</v>
      </c>
      <c r="O3698" s="5" t="s">
        <v>115</v>
      </c>
      <c r="P3698" s="5" t="s">
        <v>88</v>
      </c>
      <c r="Q3698" s="5" t="s">
        <v>153</v>
      </c>
      <c r="R3698" s="5" t="s">
        <v>91</v>
      </c>
      <c r="S3698" s="5" t="s">
        <v>113</v>
      </c>
      <c r="T3698" s="5" t="s">
        <v>97</v>
      </c>
      <c r="U3698" s="5" t="s">
        <v>89</v>
      </c>
      <c r="V3698" s="5" t="s">
        <v>118</v>
      </c>
      <c r="W3698" s="5" t="s">
        <v>165</v>
      </c>
      <c r="X3698" s="5" t="s">
        <v>85</v>
      </c>
      <c r="Y3698" s="5" t="n">
        <v>0</v>
      </c>
      <c r="Z3698" s="5" t="n">
        <v>1</v>
      </c>
      <c r="AA3698" s="5" t="str">
        <f aca="false">IF(Y3698&gt;Z3698,"Win",IF(Y3698&lt;Z3698,"Loss","Draw"))</f>
        <v>Loss</v>
      </c>
      <c r="AB3698" s="5" t="s">
        <v>98</v>
      </c>
      <c r="AC3698" s="5" t="s">
        <v>99</v>
      </c>
      <c r="AD3698" s="5" t="s">
        <v>1468</v>
      </c>
      <c r="AE3698" s="5" t="s">
        <v>4143</v>
      </c>
      <c r="AF3698" s="5" t="str">
        <f aca="false">IF(AD3698&lt;AE3698,AD3698,AE3698)</f>
        <v>Barbarian Barrel, Berserker, Furnace, Goblin Hut, Graveyard, Ice Spirit, Knight, Poison</v>
      </c>
      <c r="AG3698" s="5" t="str">
        <f aca="false">IF(AD3698&lt;AE3698,AE3698,AD3698)</f>
        <v>Cannon, Furnace, Goblins, Hog Rider, Ice Spirit, Lightning, Ronin, The Log</v>
      </c>
      <c r="AH3698" s="5" t="str">
        <f aca="false">IF(AD3698=AF3698,AA3698,IF(AA3698="Win","Loss",IF(AA3698="Loss","Win","Draw")))</f>
        <v>Loss</v>
      </c>
      <c r="AI3698" s="5" t="s">
        <v>102</v>
      </c>
    </row>
    <row r="3699" customFormat="false" ht="15" hidden="false" customHeight="true" outlineLevel="0" collapsed="false">
      <c r="A3699" s="5" t="s">
        <v>7425</v>
      </c>
      <c r="B3699" s="5" t="n">
        <v>2</v>
      </c>
      <c r="C3699" s="5" t="s">
        <v>674</v>
      </c>
      <c r="D3699" s="5" t="s">
        <v>675</v>
      </c>
      <c r="E3699" s="5" t="s">
        <v>2904</v>
      </c>
      <c r="F3699" s="5" t="s">
        <v>2905</v>
      </c>
      <c r="G3699" s="5" t="s">
        <v>4144</v>
      </c>
      <c r="H3699" s="5" t="s">
        <v>485</v>
      </c>
      <c r="I3699" s="5" t="s">
        <v>129</v>
      </c>
      <c r="J3699" s="5" t="s">
        <v>128</v>
      </c>
      <c r="K3699" s="5" t="s">
        <v>127</v>
      </c>
      <c r="L3699" s="5" t="s">
        <v>132</v>
      </c>
      <c r="M3699" s="5" t="s">
        <v>86</v>
      </c>
      <c r="N3699" s="5" t="s">
        <v>124</v>
      </c>
      <c r="O3699" s="5" t="s">
        <v>133</v>
      </c>
      <c r="P3699" s="5" t="s">
        <v>130</v>
      </c>
      <c r="Q3699" s="5" t="s">
        <v>127</v>
      </c>
      <c r="R3699" s="5" t="s">
        <v>219</v>
      </c>
      <c r="S3699" s="5" t="s">
        <v>141</v>
      </c>
      <c r="T3699" s="5" t="s">
        <v>117</v>
      </c>
      <c r="U3699" s="5" t="s">
        <v>173</v>
      </c>
      <c r="V3699" s="5" t="s">
        <v>86</v>
      </c>
      <c r="W3699" s="5" t="s">
        <v>131</v>
      </c>
      <c r="X3699" s="5" t="s">
        <v>130</v>
      </c>
      <c r="Y3699" s="5" t="n">
        <v>1</v>
      </c>
      <c r="Z3699" s="5" t="n">
        <v>0</v>
      </c>
      <c r="AA3699" s="5" t="str">
        <f aca="false">IF(Y3699&gt;Z3699,"Win",IF(Y3699&lt;Z3699,"Loss","Draw"))</f>
        <v>Win</v>
      </c>
      <c r="AB3699" s="5" t="s">
        <v>98</v>
      </c>
      <c r="AC3699" s="5" t="s">
        <v>99</v>
      </c>
      <c r="AD3699" s="5" t="s">
        <v>2970</v>
      </c>
      <c r="AE3699" s="5" t="s">
        <v>4145</v>
      </c>
      <c r="AF3699" s="5" t="str">
        <f aca="false">IF(AD3699&lt;AE3699,AD3699,AE3699)</f>
        <v>Arrows, Bandit, Battle Ram, Giant Skeleton, Lumberjack, Skeleton Dragons, Wizard, Zappies</v>
      </c>
      <c r="AG3699" s="5" t="str">
        <f aca="false">IF(AD3699&lt;AE3699,AE3699,AD3699)</f>
        <v>Arrows, Battle Ram, Electro Wizard, Golden Knight, Mega Knight, Mother Witch, Royal Ghost, Skeleton Dragons</v>
      </c>
      <c r="AH3699" s="5" t="str">
        <f aca="false">IF(AD3699=AF3699,AA3699,IF(AA3699="Win","Loss",IF(AA3699="Loss","Win","Draw")))</f>
        <v>Loss</v>
      </c>
      <c r="AI3699" s="5" t="s">
        <v>102</v>
      </c>
    </row>
    <row r="3700" customFormat="false" ht="15" hidden="false" customHeight="true" outlineLevel="0" collapsed="false">
      <c r="A3700" s="5" t="s">
        <v>7425</v>
      </c>
      <c r="B3700" s="5" t="n">
        <v>3</v>
      </c>
      <c r="C3700" s="5" t="s">
        <v>674</v>
      </c>
      <c r="D3700" s="5" t="s">
        <v>675</v>
      </c>
      <c r="E3700" s="5" t="s">
        <v>2904</v>
      </c>
      <c r="F3700" s="5" t="s">
        <v>2905</v>
      </c>
      <c r="G3700" s="5" t="s">
        <v>4146</v>
      </c>
      <c r="H3700" s="5" t="s">
        <v>485</v>
      </c>
      <c r="I3700" s="5" t="s">
        <v>201</v>
      </c>
      <c r="J3700" s="5" t="s">
        <v>151</v>
      </c>
      <c r="K3700" s="5" t="s">
        <v>203</v>
      </c>
      <c r="L3700" s="5" t="s">
        <v>234</v>
      </c>
      <c r="M3700" s="5" t="s">
        <v>157</v>
      </c>
      <c r="N3700" s="5" t="s">
        <v>159</v>
      </c>
      <c r="O3700" s="5" t="s">
        <v>204</v>
      </c>
      <c r="P3700" s="5" t="s">
        <v>126</v>
      </c>
      <c r="Q3700" s="5" t="s">
        <v>473</v>
      </c>
      <c r="R3700" s="5" t="s">
        <v>95</v>
      </c>
      <c r="S3700" s="5" t="s">
        <v>107</v>
      </c>
      <c r="T3700" s="5" t="s">
        <v>223</v>
      </c>
      <c r="U3700" s="5" t="s">
        <v>294</v>
      </c>
      <c r="V3700" s="5" t="s">
        <v>284</v>
      </c>
      <c r="W3700" s="5" t="s">
        <v>133</v>
      </c>
      <c r="X3700" s="5" t="s">
        <v>124</v>
      </c>
      <c r="Y3700" s="5" t="n">
        <v>0</v>
      </c>
      <c r="Z3700" s="5" t="n">
        <v>1</v>
      </c>
      <c r="AA3700" s="5" t="str">
        <f aca="false">IF(Y3700&gt;Z3700,"Win",IF(Y3700&lt;Z3700,"Loss","Draw"))</f>
        <v>Loss</v>
      </c>
      <c r="AB3700" s="5" t="s">
        <v>98</v>
      </c>
      <c r="AC3700" s="5" t="s">
        <v>99</v>
      </c>
      <c r="AD3700" s="5" t="s">
        <v>4148</v>
      </c>
      <c r="AE3700" s="5" t="s">
        <v>4147</v>
      </c>
      <c r="AF3700" s="5" t="str">
        <f aca="false">IF(AD3700&lt;AE3700,AD3700,AE3700)</f>
        <v>Barbarian Barrel, Goblin Cage, Inferno Dragon, Mother Witch, Ram Rider, Royal Ghost, Royal Recruits, Vines</v>
      </c>
      <c r="AG3700" s="5" t="str">
        <f aca="false">IF(AD3700&lt;AE3700,AE3700,AD3700)</f>
        <v>Bomb Tower, Dart Goblin, Fire Spirit, Goblin Barrel, Mighty Miner, Royal Delivery, Skeletons, Wall Breakers</v>
      </c>
      <c r="AH3700" s="5" t="str">
        <f aca="false">IF(AD3700=AF3700,AA3700,IF(AA3700="Win","Loss",IF(AA3700="Loss","Win","Draw")))</f>
        <v>Win</v>
      </c>
      <c r="AI3700" s="5" t="s">
        <v>102</v>
      </c>
    </row>
    <row r="3701" customFormat="false" ht="15" hidden="false" customHeight="true" outlineLevel="0" collapsed="false">
      <c r="A3701" s="5" t="s">
        <v>7426</v>
      </c>
      <c r="B3701" s="5" t="n">
        <v>1</v>
      </c>
      <c r="C3701" s="5" t="s">
        <v>674</v>
      </c>
      <c r="D3701" s="5" t="s">
        <v>675</v>
      </c>
      <c r="E3701" s="5" t="s">
        <v>2789</v>
      </c>
      <c r="F3701" s="5" t="s">
        <v>2790</v>
      </c>
      <c r="G3701" s="5" t="s">
        <v>214</v>
      </c>
      <c r="H3701" s="5" t="s">
        <v>163</v>
      </c>
      <c r="I3701" s="5" t="s">
        <v>129</v>
      </c>
      <c r="J3701" s="5" t="s">
        <v>128</v>
      </c>
      <c r="K3701" s="5" t="s">
        <v>141</v>
      </c>
      <c r="L3701" s="5" t="s">
        <v>165</v>
      </c>
      <c r="M3701" s="5" t="s">
        <v>86</v>
      </c>
      <c r="N3701" s="5" t="s">
        <v>164</v>
      </c>
      <c r="O3701" s="5" t="s">
        <v>130</v>
      </c>
      <c r="P3701" s="5" t="s">
        <v>133</v>
      </c>
      <c r="Q3701" s="5" t="s">
        <v>87</v>
      </c>
      <c r="R3701" s="5" t="s">
        <v>151</v>
      </c>
      <c r="S3701" s="5" t="s">
        <v>113</v>
      </c>
      <c r="T3701" s="5" t="s">
        <v>95</v>
      </c>
      <c r="U3701" s="5" t="s">
        <v>126</v>
      </c>
      <c r="V3701" s="5" t="s">
        <v>150</v>
      </c>
      <c r="W3701" s="5" t="s">
        <v>85</v>
      </c>
      <c r="X3701" s="5" t="s">
        <v>165</v>
      </c>
      <c r="Y3701" s="5" t="n">
        <v>1</v>
      </c>
      <c r="Z3701" s="5" t="n">
        <v>0</v>
      </c>
      <c r="AA3701" s="5" t="str">
        <f aca="false">IF(Y3701&gt;Z3701,"Win",IF(Y3701&lt;Z3701,"Loss","Draw"))</f>
        <v>Win</v>
      </c>
      <c r="AB3701" s="5" t="s">
        <v>98</v>
      </c>
      <c r="AC3701" s="5" t="s">
        <v>99</v>
      </c>
      <c r="AD3701" s="5" t="s">
        <v>349</v>
      </c>
      <c r="AE3701" s="5" t="s">
        <v>3501</v>
      </c>
      <c r="AF3701" s="5" t="str">
        <f aca="false">IF(AD3701&lt;AE3701,AD3701,AE3701)</f>
        <v>Arrows, Earthquake, Golden Knight, Hog Rider, Lumberjack, Mega Knight, Mother Witch, Skeleton Dragons</v>
      </c>
      <c r="AG3701" s="5" t="str">
        <f aca="false">IF(AD3701&lt;AE3701,AE3701,AD3701)</f>
        <v>Barbarian Barrel, Electro Spirit, Furnace, Hog Rider, Lightning, Mighty Miner, Skeletons, Tesla</v>
      </c>
      <c r="AH3701" s="5" t="str">
        <f aca="false">IF(AD3701=AF3701,AA3701,IF(AA3701="Win","Loss",IF(AA3701="Loss","Win","Draw")))</f>
        <v>Win</v>
      </c>
      <c r="AI3701" s="5" t="s">
        <v>102</v>
      </c>
    </row>
    <row r="3702" customFormat="false" ht="15" hidden="false" customHeight="true" outlineLevel="0" collapsed="false">
      <c r="A3702" s="5" t="s">
        <v>7426</v>
      </c>
      <c r="B3702" s="5" t="n">
        <v>2</v>
      </c>
      <c r="C3702" s="5" t="s">
        <v>674</v>
      </c>
      <c r="D3702" s="5" t="s">
        <v>675</v>
      </c>
      <c r="E3702" s="5" t="s">
        <v>2789</v>
      </c>
      <c r="F3702" s="5" t="s">
        <v>2790</v>
      </c>
      <c r="G3702" s="5" t="s">
        <v>3502</v>
      </c>
      <c r="H3702" s="5" t="s">
        <v>163</v>
      </c>
      <c r="I3702" s="5" t="s">
        <v>107</v>
      </c>
      <c r="J3702" s="5" t="s">
        <v>158</v>
      </c>
      <c r="K3702" s="5" t="s">
        <v>177</v>
      </c>
      <c r="L3702" s="5" t="s">
        <v>178</v>
      </c>
      <c r="M3702" s="5" t="s">
        <v>95</v>
      </c>
      <c r="N3702" s="5" t="s">
        <v>150</v>
      </c>
      <c r="O3702" s="5" t="s">
        <v>93</v>
      </c>
      <c r="P3702" s="5" t="s">
        <v>124</v>
      </c>
      <c r="Q3702" s="5" t="s">
        <v>233</v>
      </c>
      <c r="R3702" s="5" t="s">
        <v>202</v>
      </c>
      <c r="S3702" s="5" t="s">
        <v>201</v>
      </c>
      <c r="T3702" s="5" t="s">
        <v>88</v>
      </c>
      <c r="U3702" s="5" t="s">
        <v>234</v>
      </c>
      <c r="V3702" s="5" t="s">
        <v>157</v>
      </c>
      <c r="W3702" s="5" t="s">
        <v>111</v>
      </c>
      <c r="X3702" s="5" t="s">
        <v>204</v>
      </c>
      <c r="Y3702" s="5" t="n">
        <v>0</v>
      </c>
      <c r="Z3702" s="5" t="n">
        <v>1</v>
      </c>
      <c r="AA3702" s="5" t="str">
        <f aca="false">IF(Y3702&gt;Z3702,"Win",IF(Y3702&lt;Z3702,"Loss","Draw"))</f>
        <v>Loss</v>
      </c>
      <c r="AB3702" s="5" t="s">
        <v>98</v>
      </c>
      <c r="AC3702" s="5" t="s">
        <v>99</v>
      </c>
      <c r="AD3702" s="5" t="s">
        <v>3503</v>
      </c>
      <c r="AE3702" s="5" t="s">
        <v>380</v>
      </c>
      <c r="AF3702" s="5" t="str">
        <f aca="false">IF(AD3702&lt;AE3702,AD3702,AE3702)</f>
        <v>Barbarian Barrel, Bowler, Electro Spirit, Fireball, Goblin Cage, Phoenix, Royal Ghost, Royal Giant</v>
      </c>
      <c r="AG3702" s="5" t="str">
        <f aca="false">IF(AD3702&lt;AE3702,AE3702,AD3702)</f>
        <v>Bats, Berserker, Bomb Tower, Fire Spirit, Magic Archer, Miner, Royal Delivery, Wall Breakers</v>
      </c>
      <c r="AH3702" s="5" t="str">
        <f aca="false">IF(AD3702=AF3702,AA3702,IF(AA3702="Win","Loss",IF(AA3702="Loss","Win","Draw")))</f>
        <v>Loss</v>
      </c>
      <c r="AI3702" s="5" t="s">
        <v>102</v>
      </c>
    </row>
    <row r="3703" customFormat="false" ht="15" hidden="false" customHeight="true" outlineLevel="0" collapsed="false">
      <c r="A3703" s="5" t="s">
        <v>7426</v>
      </c>
      <c r="B3703" s="5" t="n">
        <v>3</v>
      </c>
      <c r="C3703" s="5" t="s">
        <v>674</v>
      </c>
      <c r="D3703" s="5" t="s">
        <v>675</v>
      </c>
      <c r="E3703" s="5" t="s">
        <v>2789</v>
      </c>
      <c r="F3703" s="5" t="s">
        <v>2790</v>
      </c>
      <c r="G3703" s="5" t="s">
        <v>3504</v>
      </c>
      <c r="H3703" s="5" t="s">
        <v>163</v>
      </c>
      <c r="I3703" s="5" t="s">
        <v>109</v>
      </c>
      <c r="J3703" s="5" t="s">
        <v>186</v>
      </c>
      <c r="K3703" s="5" t="s">
        <v>185</v>
      </c>
      <c r="L3703" s="5" t="s">
        <v>111</v>
      </c>
      <c r="M3703" s="5" t="s">
        <v>117</v>
      </c>
      <c r="N3703" s="5" t="s">
        <v>187</v>
      </c>
      <c r="O3703" s="5" t="s">
        <v>108</v>
      </c>
      <c r="P3703" s="5" t="s">
        <v>188</v>
      </c>
      <c r="Q3703" s="5" t="s">
        <v>127</v>
      </c>
      <c r="R3703" s="5" t="s">
        <v>128</v>
      </c>
      <c r="S3703" s="5" t="s">
        <v>129</v>
      </c>
      <c r="T3703" s="5" t="s">
        <v>130</v>
      </c>
      <c r="U3703" s="5" t="s">
        <v>131</v>
      </c>
      <c r="V3703" s="5" t="s">
        <v>133</v>
      </c>
      <c r="W3703" s="5" t="s">
        <v>97</v>
      </c>
      <c r="X3703" s="5" t="s">
        <v>86</v>
      </c>
      <c r="Y3703" s="5" t="n">
        <v>0</v>
      </c>
      <c r="Z3703" s="5" t="n">
        <v>1</v>
      </c>
      <c r="AA3703" s="5" t="str">
        <f aca="false">IF(Y3703&gt;Z3703,"Win",IF(Y3703&lt;Z3703,"Loss","Draw"))</f>
        <v>Loss</v>
      </c>
      <c r="AB3703" s="5" t="s">
        <v>98</v>
      </c>
      <c r="AC3703" s="5" t="s">
        <v>99</v>
      </c>
      <c r="AD3703" s="5" t="s">
        <v>3505</v>
      </c>
      <c r="AE3703" s="5" t="s">
        <v>595</v>
      </c>
      <c r="AF3703" s="5" t="str">
        <f aca="false">IF(AD3703&lt;AE3703,AD3703,AE3703)</f>
        <v>Arrows, Bandit, Battle Ram, Golden Knight, Mega Knight, Mother Witch, Ronin, Skeleton Dragons</v>
      </c>
      <c r="AG3703" s="5" t="str">
        <f aca="false">IF(AD3703&lt;AE3703,AE3703,AD3703)</f>
        <v>Balloon, Dark Prince, Executioner, Giant Skeleton, Miner, Tombstone, Tornado, Zap</v>
      </c>
      <c r="AH3703" s="5" t="str">
        <f aca="false">IF(AD3703=AF3703,AA3703,IF(AA3703="Win","Loss",IF(AA3703="Loss","Win","Draw")))</f>
        <v>Win</v>
      </c>
      <c r="AI3703" s="5" t="s">
        <v>102</v>
      </c>
    </row>
    <row r="3704" customFormat="false" ht="15" hidden="false" customHeight="true" outlineLevel="0" collapsed="false">
      <c r="A3704" s="5" t="s">
        <v>7427</v>
      </c>
      <c r="B3704" s="5" t="n">
        <v>1</v>
      </c>
      <c r="C3704" s="5" t="s">
        <v>674</v>
      </c>
      <c r="D3704" s="5" t="s">
        <v>675</v>
      </c>
      <c r="E3704" s="5" t="s">
        <v>613</v>
      </c>
      <c r="F3704" s="5" t="s">
        <v>614</v>
      </c>
      <c r="G3704" s="5" t="s">
        <v>5025</v>
      </c>
      <c r="H3704" s="5" t="s">
        <v>163</v>
      </c>
      <c r="I3704" s="5" t="s">
        <v>141</v>
      </c>
      <c r="J3704" s="5" t="s">
        <v>108</v>
      </c>
      <c r="K3704" s="5" t="s">
        <v>107</v>
      </c>
      <c r="L3704" s="5" t="s">
        <v>93</v>
      </c>
      <c r="M3704" s="5" t="s">
        <v>177</v>
      </c>
      <c r="N3704" s="5" t="s">
        <v>150</v>
      </c>
      <c r="O3704" s="5" t="s">
        <v>89</v>
      </c>
      <c r="P3704" s="5" t="s">
        <v>178</v>
      </c>
      <c r="Q3704" s="5" t="s">
        <v>152</v>
      </c>
      <c r="R3704" s="5" t="s">
        <v>108</v>
      </c>
      <c r="S3704" s="5" t="s">
        <v>82</v>
      </c>
      <c r="T3704" s="5" t="s">
        <v>85</v>
      </c>
      <c r="U3704" s="5" t="s">
        <v>119</v>
      </c>
      <c r="V3704" s="5" t="s">
        <v>95</v>
      </c>
      <c r="W3704" s="5" t="s">
        <v>150</v>
      </c>
      <c r="X3704" s="5" t="s">
        <v>88</v>
      </c>
      <c r="Y3704" s="5" t="n">
        <v>0</v>
      </c>
      <c r="Z3704" s="5" t="n">
        <v>1</v>
      </c>
      <c r="AA3704" s="5" t="str">
        <f aca="false">IF(Y3704&gt;Z3704,"Win",IF(Y3704&lt;Z3704,"Loss","Draw"))</f>
        <v>Loss</v>
      </c>
      <c r="AB3704" s="5" t="s">
        <v>98</v>
      </c>
      <c r="AC3704" s="5" t="s">
        <v>99</v>
      </c>
      <c r="AD3704" s="5" t="s">
        <v>5026</v>
      </c>
      <c r="AE3704" s="5" t="s">
        <v>889</v>
      </c>
      <c r="AF3704" s="5" t="str">
        <f aca="false">IF(AD3704&lt;AE3704,AD3704,AE3704)</f>
        <v>Baby Dragon, Barbarian Barrel, Berserker, Dark Prince, Electro Spirit, Goblin Hut, Lightning, Royal Hogs</v>
      </c>
      <c r="AG3704" s="5" t="str">
        <f aca="false">IF(AD3704&lt;AE3704,AE3704,AD3704)</f>
        <v>Dark Prince, Electro Spirit, Fireball, Goblin Cage, Lumberjack, Phoenix, Royal Giant, The Log</v>
      </c>
      <c r="AH3704" s="5" t="str">
        <f aca="false">IF(AD3704=AF3704,AA3704,IF(AA3704="Win","Loss",IF(AA3704="Loss","Win","Draw")))</f>
        <v>Win</v>
      </c>
      <c r="AI3704" s="5" t="s">
        <v>102</v>
      </c>
    </row>
    <row r="3705" customFormat="false" ht="15" hidden="false" customHeight="true" outlineLevel="0" collapsed="false">
      <c r="A3705" s="5" t="s">
        <v>7427</v>
      </c>
      <c r="B3705" s="5" t="n">
        <v>2</v>
      </c>
      <c r="C3705" s="5" t="s">
        <v>674</v>
      </c>
      <c r="D3705" s="5" t="s">
        <v>675</v>
      </c>
      <c r="E3705" s="5" t="s">
        <v>613</v>
      </c>
      <c r="F3705" s="5" t="s">
        <v>614</v>
      </c>
      <c r="G3705" s="5" t="s">
        <v>5027</v>
      </c>
      <c r="H3705" s="5" t="s">
        <v>163</v>
      </c>
      <c r="I3705" s="5" t="s">
        <v>127</v>
      </c>
      <c r="J3705" s="5" t="s">
        <v>128</v>
      </c>
      <c r="K3705" s="5" t="s">
        <v>152</v>
      </c>
      <c r="L3705" s="5" t="s">
        <v>124</v>
      </c>
      <c r="M3705" s="5" t="s">
        <v>130</v>
      </c>
      <c r="N3705" s="5" t="s">
        <v>778</v>
      </c>
      <c r="O3705" s="5" t="s">
        <v>133</v>
      </c>
      <c r="P3705" s="5" t="s">
        <v>131</v>
      </c>
      <c r="Q3705" s="5" t="s">
        <v>203</v>
      </c>
      <c r="R3705" s="5" t="s">
        <v>202</v>
      </c>
      <c r="S3705" s="5" t="s">
        <v>201</v>
      </c>
      <c r="T3705" s="5" t="s">
        <v>87</v>
      </c>
      <c r="U3705" s="5" t="s">
        <v>204</v>
      </c>
      <c r="V3705" s="5" t="s">
        <v>157</v>
      </c>
      <c r="W3705" s="5" t="s">
        <v>118</v>
      </c>
      <c r="X3705" s="5" t="s">
        <v>97</v>
      </c>
      <c r="Y3705" s="5" t="n">
        <v>0</v>
      </c>
      <c r="Z3705" s="5" t="n">
        <v>1</v>
      </c>
      <c r="AA3705" s="5" t="str">
        <f aca="false">IF(Y3705&gt;Z3705,"Win",IF(Y3705&lt;Z3705,"Loss","Draw"))</f>
        <v>Loss</v>
      </c>
      <c r="AB3705" s="5" t="s">
        <v>98</v>
      </c>
      <c r="AC3705" s="5" t="s">
        <v>99</v>
      </c>
      <c r="AD3705" s="5" t="s">
        <v>5028</v>
      </c>
      <c r="AE3705" s="5" t="s">
        <v>1001</v>
      </c>
      <c r="AF3705" s="5" t="str">
        <f aca="false">IF(AD3705&lt;AE3705,AD3705,AE3705)</f>
        <v>Arrows, Baby Dragon, Bandit, Battle Ram, Golden Knight, Mother Witch, P.E.K.K.A, Royal Ghost</v>
      </c>
      <c r="AG3705" s="5" t="str">
        <f aca="false">IF(AD3705&lt;AE3705,AE3705,AD3705)</f>
        <v>Fire Spirit, Goblin Barrel, Ice Spirit, Magic Archer, Ronin, Royal Delivery, Tesla, Wall Breakers</v>
      </c>
      <c r="AH3705" s="5" t="str">
        <f aca="false">IF(AD3705=AF3705,AA3705,IF(AA3705="Win","Loss",IF(AA3705="Loss","Win","Draw")))</f>
        <v>Loss</v>
      </c>
      <c r="AI3705" s="5" t="s">
        <v>102</v>
      </c>
    </row>
    <row r="3706" customFormat="false" ht="15" hidden="false" customHeight="true" outlineLevel="0" collapsed="false">
      <c r="A3706" s="5" t="s">
        <v>7428</v>
      </c>
      <c r="B3706" s="5" t="n">
        <v>1</v>
      </c>
      <c r="C3706" s="5" t="s">
        <v>674</v>
      </c>
      <c r="D3706" s="5" t="s">
        <v>675</v>
      </c>
      <c r="E3706" s="5" t="s">
        <v>478</v>
      </c>
      <c r="F3706" s="5" t="s">
        <v>479</v>
      </c>
      <c r="G3706" s="5" t="s">
        <v>7327</v>
      </c>
      <c r="H3706" s="5" t="s">
        <v>485</v>
      </c>
      <c r="I3706" s="5" t="s">
        <v>90</v>
      </c>
      <c r="J3706" s="5" t="s">
        <v>158</v>
      </c>
      <c r="K3706" s="5" t="s">
        <v>92</v>
      </c>
      <c r="L3706" s="5" t="s">
        <v>88</v>
      </c>
      <c r="M3706" s="5" t="s">
        <v>93</v>
      </c>
      <c r="N3706" s="5" t="s">
        <v>159</v>
      </c>
      <c r="O3706" s="5" t="s">
        <v>96</v>
      </c>
      <c r="P3706" s="5" t="s">
        <v>94</v>
      </c>
      <c r="Q3706" s="5" t="s">
        <v>203</v>
      </c>
      <c r="R3706" s="5" t="s">
        <v>202</v>
      </c>
      <c r="S3706" s="5" t="s">
        <v>201</v>
      </c>
      <c r="T3706" s="5" t="s">
        <v>97</v>
      </c>
      <c r="U3706" s="5" t="s">
        <v>209</v>
      </c>
      <c r="V3706" s="5" t="s">
        <v>204</v>
      </c>
      <c r="W3706" s="5" t="s">
        <v>157</v>
      </c>
      <c r="X3706" s="5" t="s">
        <v>118</v>
      </c>
      <c r="Y3706" s="5" t="n">
        <v>1</v>
      </c>
      <c r="Z3706" s="5" t="n">
        <v>0</v>
      </c>
      <c r="AA3706" s="5" t="str">
        <f aca="false">IF(Y3706&gt;Z3706,"Win",IF(Y3706&lt;Z3706,"Loss","Draw"))</f>
        <v>Win</v>
      </c>
      <c r="AB3706" s="5" t="s">
        <v>98</v>
      </c>
      <c r="AC3706" s="5" t="s">
        <v>99</v>
      </c>
      <c r="AD3706" s="5" t="s">
        <v>6163</v>
      </c>
      <c r="AE3706" s="5" t="s">
        <v>3315</v>
      </c>
      <c r="AF3706" s="5" t="str">
        <f aca="false">IF(AD3706&lt;AE3706,AD3706,AE3706)</f>
        <v>Berserker, Bowler, Dart Goblin, Fireball, Minions, Mortar, Rascals, Skeleton Barrel</v>
      </c>
      <c r="AG3706" s="5" t="str">
        <f aca="false">IF(AD3706&lt;AE3706,AE3706,AD3706)</f>
        <v>Fire Spirit, Goblin Barrel, Ice Spirit, Inferno Tower, Magic Archer, Ronin, Royal Delivery, Wall Breakers</v>
      </c>
      <c r="AH3706" s="5" t="str">
        <f aca="false">IF(AD3706=AF3706,AA3706,IF(AA3706="Win","Loss",IF(AA3706="Loss","Win","Draw")))</f>
        <v>Win</v>
      </c>
      <c r="AI3706" s="5" t="s">
        <v>102</v>
      </c>
    </row>
    <row r="3707" customFormat="false" ht="15" hidden="false" customHeight="true" outlineLevel="0" collapsed="false">
      <c r="A3707" s="5" t="s">
        <v>7428</v>
      </c>
      <c r="B3707" s="5" t="n">
        <v>2</v>
      </c>
      <c r="C3707" s="5" t="s">
        <v>674</v>
      </c>
      <c r="D3707" s="5" t="s">
        <v>675</v>
      </c>
      <c r="E3707" s="5" t="s">
        <v>478</v>
      </c>
      <c r="F3707" s="5" t="s">
        <v>479</v>
      </c>
      <c r="G3707" s="5" t="s">
        <v>7328</v>
      </c>
      <c r="H3707" s="5" t="s">
        <v>485</v>
      </c>
      <c r="I3707" s="5" t="s">
        <v>84</v>
      </c>
      <c r="J3707" s="5" t="s">
        <v>95</v>
      </c>
      <c r="K3707" s="5" t="s">
        <v>241</v>
      </c>
      <c r="L3707" s="5" t="s">
        <v>119</v>
      </c>
      <c r="M3707" s="5" t="s">
        <v>126</v>
      </c>
      <c r="N3707" s="5" t="s">
        <v>116</v>
      </c>
      <c r="O3707" s="5" t="s">
        <v>115</v>
      </c>
      <c r="P3707" s="5" t="s">
        <v>138</v>
      </c>
      <c r="Q3707" s="5" t="s">
        <v>219</v>
      </c>
      <c r="R3707" s="5" t="s">
        <v>83</v>
      </c>
      <c r="S3707" s="5" t="s">
        <v>177</v>
      </c>
      <c r="T3707" s="5" t="s">
        <v>95</v>
      </c>
      <c r="U3707" s="5" t="s">
        <v>173</v>
      </c>
      <c r="V3707" s="5" t="s">
        <v>93</v>
      </c>
      <c r="W3707" s="5" t="s">
        <v>188</v>
      </c>
      <c r="X3707" s="5" t="s">
        <v>215</v>
      </c>
      <c r="Y3707" s="5" t="n">
        <v>1</v>
      </c>
      <c r="Z3707" s="5" t="n">
        <v>0</v>
      </c>
      <c r="AA3707" s="5" t="str">
        <f aca="false">IF(Y3707&gt;Z3707,"Win",IF(Y3707&lt;Z3707,"Loss","Draw"))</f>
        <v>Win</v>
      </c>
      <c r="AB3707" s="5" t="s">
        <v>98</v>
      </c>
      <c r="AC3707" s="5" t="s">
        <v>99</v>
      </c>
      <c r="AD3707" s="5" t="s">
        <v>7329</v>
      </c>
      <c r="AE3707" s="5" t="s">
        <v>2234</v>
      </c>
      <c r="AF3707" s="5" t="str">
        <f aca="false">IF(AD3707&lt;AE3707,AD3707,AE3707)</f>
        <v>Archers, Barbarian Barrel, Goblin Demolisher, Goblin Hut, Graveyard, Knight, Poison, Skeletons</v>
      </c>
      <c r="AG3707" s="5" t="str">
        <f aca="false">IF(AD3707&lt;AE3707,AE3707,AD3707)</f>
        <v>Barbarian Barrel, Fireball, Fisherman, Monk, Royal Giant, Tombstone, Wizard, Zappies</v>
      </c>
      <c r="AH3707" s="5" t="str">
        <f aca="false">IF(AD3707=AF3707,AA3707,IF(AA3707="Win","Loss",IF(AA3707="Loss","Win","Draw")))</f>
        <v>Win</v>
      </c>
      <c r="AI3707" s="5" t="s">
        <v>102</v>
      </c>
    </row>
    <row r="3708" customFormat="false" ht="15" hidden="false" customHeight="true" outlineLevel="0" collapsed="false">
      <c r="A3708" s="5" t="s">
        <v>7429</v>
      </c>
      <c r="B3708" s="5" t="n">
        <v>1</v>
      </c>
      <c r="C3708" s="5" t="s">
        <v>674</v>
      </c>
      <c r="D3708" s="5" t="s">
        <v>675</v>
      </c>
      <c r="E3708" s="5" t="s">
        <v>1480</v>
      </c>
      <c r="F3708" s="5" t="s">
        <v>1481</v>
      </c>
      <c r="G3708" s="5" t="s">
        <v>5212</v>
      </c>
      <c r="H3708" s="5" t="s">
        <v>163</v>
      </c>
      <c r="I3708" s="5" t="s">
        <v>82</v>
      </c>
      <c r="J3708" s="5" t="s">
        <v>83</v>
      </c>
      <c r="K3708" s="5" t="s">
        <v>84</v>
      </c>
      <c r="L3708" s="5" t="s">
        <v>85</v>
      </c>
      <c r="M3708" s="5" t="s">
        <v>150</v>
      </c>
      <c r="N3708" s="5" t="s">
        <v>88</v>
      </c>
      <c r="O3708" s="5" t="s">
        <v>89</v>
      </c>
      <c r="P3708" s="5" t="s">
        <v>119</v>
      </c>
      <c r="Q3708" s="5" t="s">
        <v>92</v>
      </c>
      <c r="R3708" s="5" t="s">
        <v>91</v>
      </c>
      <c r="S3708" s="5" t="s">
        <v>90</v>
      </c>
      <c r="T3708" s="5" t="s">
        <v>125</v>
      </c>
      <c r="U3708" s="5" t="s">
        <v>93</v>
      </c>
      <c r="V3708" s="5" t="s">
        <v>96</v>
      </c>
      <c r="W3708" s="5" t="s">
        <v>94</v>
      </c>
      <c r="X3708" s="5" t="s">
        <v>95</v>
      </c>
      <c r="Y3708" s="5" t="n">
        <v>0</v>
      </c>
      <c r="Z3708" s="5" t="n">
        <v>3</v>
      </c>
      <c r="AA3708" s="5" t="str">
        <f aca="false">IF(Y3708&gt;Z3708,"Win",IF(Y3708&lt;Z3708,"Loss","Draw"))</f>
        <v>Loss</v>
      </c>
      <c r="AB3708" s="5" t="s">
        <v>98</v>
      </c>
      <c r="AC3708" s="5" t="s">
        <v>99</v>
      </c>
      <c r="AD3708" s="5" t="s">
        <v>1262</v>
      </c>
      <c r="AE3708" s="5" t="s">
        <v>216</v>
      </c>
      <c r="AF3708" s="5" t="str">
        <f aca="false">IF(AD3708&lt;AE3708,AD3708,AE3708)</f>
        <v>Archers, Berserker, Electro Spirit, Goblin Hut, Lightning, Monk, Royal Hogs, The Log</v>
      </c>
      <c r="AG3708" s="5" t="str">
        <f aca="false">IF(AD3708&lt;AE3708,AE3708,AD3708)</f>
        <v>Barbarian Barrel, Cannon Cart, Fireball, Goblins, Minions, Mortar, Rascals, Skeleton Barrel</v>
      </c>
      <c r="AH3708" s="5" t="str">
        <f aca="false">IF(AD3708=AF3708,AA3708,IF(AA3708="Win","Loss",IF(AA3708="Loss","Win","Draw")))</f>
        <v>Loss</v>
      </c>
      <c r="AI3708" s="5" t="s">
        <v>102</v>
      </c>
    </row>
    <row r="3709" customFormat="false" ht="15" hidden="false" customHeight="true" outlineLevel="0" collapsed="false">
      <c r="A3709" s="5" t="s">
        <v>7429</v>
      </c>
      <c r="B3709" s="5" t="n">
        <v>2</v>
      </c>
      <c r="C3709" s="5" t="s">
        <v>674</v>
      </c>
      <c r="D3709" s="5" t="s">
        <v>675</v>
      </c>
      <c r="E3709" s="5" t="s">
        <v>1480</v>
      </c>
      <c r="F3709" s="5" t="s">
        <v>1481</v>
      </c>
      <c r="G3709" s="5" t="s">
        <v>5213</v>
      </c>
      <c r="H3709" s="5" t="s">
        <v>163</v>
      </c>
      <c r="I3709" s="5" t="s">
        <v>109</v>
      </c>
      <c r="J3709" s="5" t="s">
        <v>186</v>
      </c>
      <c r="K3709" s="5" t="s">
        <v>185</v>
      </c>
      <c r="L3709" s="5" t="s">
        <v>111</v>
      </c>
      <c r="M3709" s="5" t="s">
        <v>117</v>
      </c>
      <c r="N3709" s="5" t="s">
        <v>173</v>
      </c>
      <c r="O3709" s="5" t="s">
        <v>187</v>
      </c>
      <c r="P3709" s="5" t="s">
        <v>188</v>
      </c>
      <c r="Q3709" s="5" t="s">
        <v>127</v>
      </c>
      <c r="R3709" s="5" t="s">
        <v>128</v>
      </c>
      <c r="S3709" s="5" t="s">
        <v>124</v>
      </c>
      <c r="T3709" s="5" t="s">
        <v>133</v>
      </c>
      <c r="U3709" s="5" t="s">
        <v>97</v>
      </c>
      <c r="V3709" s="5" t="s">
        <v>86</v>
      </c>
      <c r="W3709" s="5" t="s">
        <v>132</v>
      </c>
      <c r="X3709" s="5" t="s">
        <v>130</v>
      </c>
      <c r="Y3709" s="5" t="n">
        <v>0</v>
      </c>
      <c r="Z3709" s="5" t="n">
        <v>3</v>
      </c>
      <c r="AA3709" s="5" t="str">
        <f aca="false">IF(Y3709&gt;Z3709,"Win",IF(Y3709&lt;Z3709,"Loss","Draw"))</f>
        <v>Loss</v>
      </c>
      <c r="AB3709" s="5" t="s">
        <v>98</v>
      </c>
      <c r="AC3709" s="5" t="s">
        <v>99</v>
      </c>
      <c r="AD3709" s="5" t="s">
        <v>538</v>
      </c>
      <c r="AE3709" s="5" t="s">
        <v>5214</v>
      </c>
      <c r="AF3709" s="5" t="str">
        <f aca="false">IF(AD3709&lt;AE3709,AD3709,AE3709)</f>
        <v>Arrows, Battle Ram, Electro Wizard, Golden Knight, Mother Witch, Ronin, Royal Ghost, Skeleton Dragons</v>
      </c>
      <c r="AG3709" s="5" t="str">
        <f aca="false">IF(AD3709&lt;AE3709,AE3709,AD3709)</f>
        <v>Balloon, Executioner, Giant Skeleton, Miner, Tombstone, Tornado, Zap, Zappies</v>
      </c>
      <c r="AH3709" s="5" t="str">
        <f aca="false">IF(AD3709=AF3709,AA3709,IF(AA3709="Win","Loss",IF(AA3709="Loss","Win","Draw")))</f>
        <v>Win</v>
      </c>
      <c r="AI3709" s="5" t="s">
        <v>102</v>
      </c>
    </row>
    <row r="3710" customFormat="false" ht="15" hidden="false" customHeight="true" outlineLevel="0" collapsed="false">
      <c r="A3710" s="5" t="s">
        <v>7430</v>
      </c>
      <c r="B3710" s="5" t="n">
        <v>1</v>
      </c>
      <c r="C3710" s="5" t="s">
        <v>674</v>
      </c>
      <c r="D3710" s="5" t="s">
        <v>675</v>
      </c>
      <c r="E3710" s="5" t="s">
        <v>1206</v>
      </c>
      <c r="F3710" s="5" t="s">
        <v>1207</v>
      </c>
      <c r="G3710" s="5" t="s">
        <v>5569</v>
      </c>
      <c r="H3710" s="5" t="s">
        <v>163</v>
      </c>
      <c r="I3710" s="5" t="s">
        <v>137</v>
      </c>
      <c r="J3710" s="5" t="s">
        <v>91</v>
      </c>
      <c r="K3710" s="5" t="s">
        <v>114</v>
      </c>
      <c r="L3710" s="5" t="s">
        <v>116</v>
      </c>
      <c r="M3710" s="5" t="s">
        <v>87</v>
      </c>
      <c r="N3710" s="5" t="s">
        <v>157</v>
      </c>
      <c r="O3710" s="5" t="s">
        <v>97</v>
      </c>
      <c r="P3710" s="5" t="s">
        <v>242</v>
      </c>
      <c r="Q3710" s="5" t="s">
        <v>114</v>
      </c>
      <c r="R3710" s="5" t="s">
        <v>241</v>
      </c>
      <c r="S3710" s="5" t="s">
        <v>137</v>
      </c>
      <c r="T3710" s="5" t="s">
        <v>138</v>
      </c>
      <c r="U3710" s="5" t="s">
        <v>116</v>
      </c>
      <c r="V3710" s="5" t="s">
        <v>126</v>
      </c>
      <c r="W3710" s="5" t="s">
        <v>157</v>
      </c>
      <c r="X3710" s="5" t="s">
        <v>87</v>
      </c>
      <c r="Y3710" s="5" t="n">
        <v>0</v>
      </c>
      <c r="Z3710" s="5" t="n">
        <v>1</v>
      </c>
      <c r="AA3710" s="5" t="str">
        <f aca="false">IF(Y3710&gt;Z3710,"Win",IF(Y3710&lt;Z3710,"Loss","Draw"))</f>
        <v>Loss</v>
      </c>
      <c r="AB3710" s="5" t="s">
        <v>98</v>
      </c>
      <c r="AC3710" s="5" t="s">
        <v>99</v>
      </c>
      <c r="AD3710" s="5" t="s">
        <v>321</v>
      </c>
      <c r="AE3710" s="5" t="s">
        <v>267</v>
      </c>
      <c r="AF3710" s="5" t="str">
        <f aca="false">IF(AD3710&lt;AE3710,AD3710,AE3710)</f>
        <v>Bomber, Fire Spirit, Giant Snowball, Goblin Drill, Goblins, Poison, Ronin, Tesla</v>
      </c>
      <c r="AG3710" s="5" t="str">
        <f aca="false">IF(AD3710&lt;AE3710,AE3710,AD3710)</f>
        <v>Fire Spirit, Giant Snowball, Goblin Demolisher, Goblin Drill, Knight, Poison, Skeletons, Tesla</v>
      </c>
      <c r="AH3710" s="5" t="str">
        <f aca="false">IF(AD3710=AF3710,AA3710,IF(AA3710="Win","Loss",IF(AA3710="Loss","Win","Draw")))</f>
        <v>Loss</v>
      </c>
      <c r="AI3710" s="5" t="s">
        <v>102</v>
      </c>
    </row>
    <row r="3711" customFormat="false" ht="15" hidden="false" customHeight="true" outlineLevel="0" collapsed="false">
      <c r="A3711" s="5" t="s">
        <v>7430</v>
      </c>
      <c r="B3711" s="5" t="n">
        <v>2</v>
      </c>
      <c r="C3711" s="5" t="s">
        <v>674</v>
      </c>
      <c r="D3711" s="5" t="s">
        <v>675</v>
      </c>
      <c r="E3711" s="5" t="s">
        <v>1206</v>
      </c>
      <c r="F3711" s="5" t="s">
        <v>1207</v>
      </c>
      <c r="G3711" s="5" t="s">
        <v>5570</v>
      </c>
      <c r="H3711" s="5" t="s">
        <v>715</v>
      </c>
      <c r="I3711" s="5" t="s">
        <v>141</v>
      </c>
      <c r="J3711" s="5" t="s">
        <v>128</v>
      </c>
      <c r="K3711" s="5" t="s">
        <v>129</v>
      </c>
      <c r="L3711" s="5" t="s">
        <v>164</v>
      </c>
      <c r="M3711" s="5" t="s">
        <v>165</v>
      </c>
      <c r="N3711" s="5" t="s">
        <v>132</v>
      </c>
      <c r="O3711" s="5" t="s">
        <v>133</v>
      </c>
      <c r="P3711" s="5" t="s">
        <v>130</v>
      </c>
      <c r="Q3711" s="5" t="s">
        <v>107</v>
      </c>
      <c r="R3711" s="5" t="s">
        <v>151</v>
      </c>
      <c r="S3711" s="5" t="s">
        <v>407</v>
      </c>
      <c r="T3711" s="5" t="s">
        <v>118</v>
      </c>
      <c r="U3711" s="5" t="s">
        <v>193</v>
      </c>
      <c r="V3711" s="5" t="s">
        <v>95</v>
      </c>
      <c r="W3711" s="5" t="s">
        <v>165</v>
      </c>
      <c r="X3711" s="5" t="s">
        <v>164</v>
      </c>
      <c r="Y3711" s="5" t="n">
        <v>0</v>
      </c>
      <c r="Z3711" s="5" t="n">
        <v>1</v>
      </c>
      <c r="AA3711" s="5" t="str">
        <f aca="false">IF(Y3711&gt;Z3711,"Win",IF(Y3711&lt;Z3711,"Loss","Draw"))</f>
        <v>Loss</v>
      </c>
      <c r="AB3711" s="5" t="s">
        <v>98</v>
      </c>
      <c r="AC3711" s="5" t="s">
        <v>99</v>
      </c>
      <c r="AD3711" s="5" t="s">
        <v>3974</v>
      </c>
      <c r="AE3711" s="5" t="s">
        <v>5571</v>
      </c>
      <c r="AF3711" s="5" t="str">
        <f aca="false">IF(AD3711&lt;AE3711,AD3711,AE3711)</f>
        <v>Arrows, Earthquake, Electro Wizard, Golden Knight, Hog Rider, Lumberjack, Mega Knight, Mother Witch</v>
      </c>
      <c r="AG3711" s="5" t="str">
        <f aca="false">IF(AD3711&lt;AE3711,AE3711,AD3711)</f>
        <v>Barbarian Barrel, Earthquake, Firecracker, Goblin Cage, Guards, Hog Rider, Ice Spirit, Mighty Miner</v>
      </c>
      <c r="AH3711" s="5" t="str">
        <f aca="false">IF(AD3711=AF3711,AA3711,IF(AA3711="Win","Loss",IF(AA3711="Loss","Win","Draw")))</f>
        <v>Loss</v>
      </c>
      <c r="AI3711" s="5" t="s">
        <v>102</v>
      </c>
    </row>
    <row r="3712" customFormat="false" ht="15" hidden="false" customHeight="true" outlineLevel="0" collapsed="false">
      <c r="A3712" s="5" t="s">
        <v>7431</v>
      </c>
      <c r="B3712" s="5" t="n">
        <v>1</v>
      </c>
      <c r="C3712" s="5" t="s">
        <v>1676</v>
      </c>
      <c r="D3712" s="5" t="s">
        <v>1677</v>
      </c>
      <c r="E3712" s="5" t="s">
        <v>452</v>
      </c>
      <c r="F3712" s="5" t="s">
        <v>453</v>
      </c>
      <c r="G3712" s="5" t="s">
        <v>3667</v>
      </c>
      <c r="H3712" s="5" t="s">
        <v>163</v>
      </c>
      <c r="I3712" s="5" t="s">
        <v>127</v>
      </c>
      <c r="J3712" s="5" t="s">
        <v>219</v>
      </c>
      <c r="K3712" s="5" t="s">
        <v>124</v>
      </c>
      <c r="L3712" s="5" t="s">
        <v>294</v>
      </c>
      <c r="M3712" s="5" t="s">
        <v>117</v>
      </c>
      <c r="N3712" s="5" t="s">
        <v>86</v>
      </c>
      <c r="O3712" s="5" t="s">
        <v>173</v>
      </c>
      <c r="P3712" s="5" t="s">
        <v>95</v>
      </c>
      <c r="Q3712" s="5" t="s">
        <v>185</v>
      </c>
      <c r="R3712" s="5" t="s">
        <v>186</v>
      </c>
      <c r="S3712" s="5" t="s">
        <v>109</v>
      </c>
      <c r="T3712" s="5" t="s">
        <v>117</v>
      </c>
      <c r="U3712" s="5" t="s">
        <v>173</v>
      </c>
      <c r="V3712" s="5" t="s">
        <v>187</v>
      </c>
      <c r="W3712" s="5" t="s">
        <v>111</v>
      </c>
      <c r="X3712" s="5" t="s">
        <v>234</v>
      </c>
      <c r="Y3712" s="5" t="n">
        <v>1</v>
      </c>
      <c r="Z3712" s="5" t="n">
        <v>0</v>
      </c>
      <c r="AA3712" s="5" t="str">
        <f aca="false">IF(Y3712&gt;Z3712,"Win",IF(Y3712&lt;Z3712,"Loss","Draw"))</f>
        <v>Win</v>
      </c>
      <c r="AB3712" s="5" t="s">
        <v>98</v>
      </c>
      <c r="AC3712" s="5" t="s">
        <v>99</v>
      </c>
      <c r="AD3712" s="5" t="s">
        <v>3669</v>
      </c>
      <c r="AE3712" s="5" t="s">
        <v>3668</v>
      </c>
      <c r="AF3712" s="5" t="str">
        <f aca="false">IF(AD3712&lt;AE3712,AD3712,AE3712)</f>
        <v>Balloon, Bomb Tower, Executioner, Giant Skeleton, Miner, Tornado, Zap, Zappies</v>
      </c>
      <c r="AG3712" s="5" t="str">
        <f aca="false">IF(AD3712&lt;AE3712,AE3712,AD3712)</f>
        <v>Barbarian Barrel, Battle Ram, Giant Skeleton, Royal Ghost, Skeleton Dragons, Vines, Wizard, Zappies</v>
      </c>
      <c r="AH3712" s="5" t="str">
        <f aca="false">IF(AD3712=AF3712,AA3712,IF(AA3712="Win","Loss",IF(AA3712="Loss","Win","Draw")))</f>
        <v>Loss</v>
      </c>
      <c r="AI3712" s="5" t="s">
        <v>102</v>
      </c>
    </row>
    <row r="3713" customFormat="false" ht="15" hidden="false" customHeight="true" outlineLevel="0" collapsed="false">
      <c r="A3713" s="5" t="s">
        <v>7431</v>
      </c>
      <c r="B3713" s="5" t="n">
        <v>2</v>
      </c>
      <c r="C3713" s="5" t="s">
        <v>1676</v>
      </c>
      <c r="D3713" s="5" t="s">
        <v>1677</v>
      </c>
      <c r="E3713" s="5" t="s">
        <v>452</v>
      </c>
      <c r="F3713" s="5" t="s">
        <v>453</v>
      </c>
      <c r="G3713" s="5" t="s">
        <v>3670</v>
      </c>
      <c r="H3713" s="5" t="s">
        <v>163</v>
      </c>
      <c r="I3713" s="5" t="s">
        <v>82</v>
      </c>
      <c r="J3713" s="5" t="s">
        <v>108</v>
      </c>
      <c r="K3713" s="5" t="s">
        <v>152</v>
      </c>
      <c r="L3713" s="5" t="s">
        <v>85</v>
      </c>
      <c r="M3713" s="5" t="s">
        <v>87</v>
      </c>
      <c r="N3713" s="5" t="s">
        <v>126</v>
      </c>
      <c r="O3713" s="5" t="s">
        <v>150</v>
      </c>
      <c r="P3713" s="5" t="s">
        <v>89</v>
      </c>
      <c r="Q3713" s="5" t="s">
        <v>201</v>
      </c>
      <c r="R3713" s="5" t="s">
        <v>202</v>
      </c>
      <c r="S3713" s="5" t="s">
        <v>203</v>
      </c>
      <c r="T3713" s="5" t="s">
        <v>208</v>
      </c>
      <c r="U3713" s="5" t="s">
        <v>157</v>
      </c>
      <c r="V3713" s="5" t="s">
        <v>118</v>
      </c>
      <c r="W3713" s="5" t="s">
        <v>204</v>
      </c>
      <c r="X3713" s="5" t="s">
        <v>209</v>
      </c>
      <c r="Y3713" s="5" t="n">
        <v>0</v>
      </c>
      <c r="Z3713" s="5" t="n">
        <v>1</v>
      </c>
      <c r="AA3713" s="5" t="str">
        <f aca="false">IF(Y3713&gt;Z3713,"Win",IF(Y3713&lt;Z3713,"Loss","Draw"))</f>
        <v>Loss</v>
      </c>
      <c r="AB3713" s="5" t="s">
        <v>98</v>
      </c>
      <c r="AC3713" s="5" t="s">
        <v>99</v>
      </c>
      <c r="AD3713" s="5" t="s">
        <v>3671</v>
      </c>
      <c r="AE3713" s="5" t="s">
        <v>210</v>
      </c>
      <c r="AF3713" s="5" t="str">
        <f aca="false">IF(AD3713&lt;AE3713,AD3713,AE3713)</f>
        <v>Baby Dragon, Dark Prince, Electro Spirit, Lightning, Royal Hogs, Skeletons, Tesla, The Log</v>
      </c>
      <c r="AG3713" s="5" t="str">
        <f aca="false">IF(AD3713&lt;AE3713,AE3713,AD3713)</f>
        <v>Fire Spirit, Goblin Barrel, Ice Spirit, Inferno Tower, Magic Archer, Royal Delivery, Valkyrie, Wall Breakers</v>
      </c>
      <c r="AH3713" s="5" t="str">
        <f aca="false">IF(AD3713=AF3713,AA3713,IF(AA3713="Win","Loss",IF(AA3713="Loss","Win","Draw")))</f>
        <v>Loss</v>
      </c>
      <c r="AI3713" s="5" t="s">
        <v>102</v>
      </c>
    </row>
    <row r="3714" customFormat="false" ht="15" hidden="false" customHeight="true" outlineLevel="0" collapsed="false">
      <c r="A3714" s="5" t="s">
        <v>7431</v>
      </c>
      <c r="B3714" s="5" t="n">
        <v>3</v>
      </c>
      <c r="C3714" s="5" t="s">
        <v>1676</v>
      </c>
      <c r="D3714" s="5" t="s">
        <v>1677</v>
      </c>
      <c r="E3714" s="5" t="s">
        <v>452</v>
      </c>
      <c r="F3714" s="5" t="s">
        <v>453</v>
      </c>
      <c r="G3714" s="5" t="s">
        <v>3672</v>
      </c>
      <c r="H3714" s="5" t="s">
        <v>163</v>
      </c>
      <c r="I3714" s="5" t="s">
        <v>107</v>
      </c>
      <c r="J3714" s="5" t="s">
        <v>91</v>
      </c>
      <c r="K3714" s="5" t="s">
        <v>177</v>
      </c>
      <c r="L3714" s="5" t="s">
        <v>93</v>
      </c>
      <c r="M3714" s="5" t="s">
        <v>97</v>
      </c>
      <c r="N3714" s="5" t="s">
        <v>133</v>
      </c>
      <c r="O3714" s="5" t="s">
        <v>178</v>
      </c>
      <c r="P3714" s="5" t="s">
        <v>327</v>
      </c>
      <c r="Q3714" s="5" t="s">
        <v>172</v>
      </c>
      <c r="R3714" s="5" t="s">
        <v>108</v>
      </c>
      <c r="S3714" s="5" t="s">
        <v>87</v>
      </c>
      <c r="T3714" s="5" t="s">
        <v>88</v>
      </c>
      <c r="U3714" s="5" t="s">
        <v>116</v>
      </c>
      <c r="V3714" s="5" t="s">
        <v>91</v>
      </c>
      <c r="W3714" s="5" t="s">
        <v>95</v>
      </c>
      <c r="X3714" s="5" t="s">
        <v>115</v>
      </c>
      <c r="Y3714" s="5" t="n">
        <v>1</v>
      </c>
      <c r="Z3714" s="5" t="n">
        <v>0</v>
      </c>
      <c r="AA3714" s="5" t="str">
        <f aca="false">IF(Y3714&gt;Z3714,"Win",IF(Y3714&lt;Z3714,"Loss","Draw"))</f>
        <v>Win</v>
      </c>
      <c r="AB3714" s="5" t="s">
        <v>98</v>
      </c>
      <c r="AC3714" s="5" t="s">
        <v>99</v>
      </c>
      <c r="AD3714" s="5" t="s">
        <v>3674</v>
      </c>
      <c r="AE3714" s="5" t="s">
        <v>3673</v>
      </c>
      <c r="AF3714" s="5" t="str">
        <f aca="false">IF(AD3714&lt;AE3714,AD3714,AE3714)</f>
        <v>Barbarian Barrel, Berserker, Dark Prince, Goblins, Graveyard, Musketeer, Poison, Tesla</v>
      </c>
      <c r="AG3714" s="5" t="str">
        <f aca="false">IF(AD3714&lt;AE3714,AE3714,AD3714)</f>
        <v>Fireball, Goblin Cage, Goblins, Mother Witch, Phoenix, Rage, Ronin, Royal Giant</v>
      </c>
      <c r="AH3714" s="5" t="str">
        <f aca="false">IF(AD3714=AF3714,AA3714,IF(AA3714="Win","Loss",IF(AA3714="Loss","Win","Draw")))</f>
        <v>Loss</v>
      </c>
      <c r="AI3714" s="5" t="s">
        <v>102</v>
      </c>
    </row>
    <row r="3715" customFormat="false" ht="15" hidden="false" customHeight="true" outlineLevel="0" collapsed="false">
      <c r="A3715" s="5" t="s">
        <v>7432</v>
      </c>
      <c r="B3715" s="5" t="n">
        <v>1</v>
      </c>
      <c r="C3715" s="5" t="s">
        <v>1676</v>
      </c>
      <c r="D3715" s="5" t="s">
        <v>1677</v>
      </c>
      <c r="E3715" s="5" t="s">
        <v>2119</v>
      </c>
      <c r="F3715" s="5" t="s">
        <v>2120</v>
      </c>
      <c r="G3715" s="5" t="s">
        <v>7433</v>
      </c>
      <c r="H3715" s="5" t="s">
        <v>163</v>
      </c>
      <c r="I3715" s="5" t="s">
        <v>107</v>
      </c>
      <c r="J3715" s="5" t="s">
        <v>128</v>
      </c>
      <c r="K3715" s="5" t="s">
        <v>284</v>
      </c>
      <c r="L3715" s="5" t="s">
        <v>85</v>
      </c>
      <c r="M3715" s="5" t="s">
        <v>387</v>
      </c>
      <c r="N3715" s="5" t="s">
        <v>133</v>
      </c>
      <c r="O3715" s="5" t="s">
        <v>242</v>
      </c>
      <c r="P3715" s="5" t="s">
        <v>187</v>
      </c>
      <c r="Q3715" s="5" t="s">
        <v>82</v>
      </c>
      <c r="R3715" s="5" t="s">
        <v>202</v>
      </c>
      <c r="S3715" s="5" t="s">
        <v>87</v>
      </c>
      <c r="T3715" s="5" t="s">
        <v>126</v>
      </c>
      <c r="U3715" s="5" t="s">
        <v>150</v>
      </c>
      <c r="V3715" s="5" t="s">
        <v>97</v>
      </c>
      <c r="W3715" s="5" t="s">
        <v>95</v>
      </c>
      <c r="X3715" s="5" t="s">
        <v>85</v>
      </c>
      <c r="Y3715" s="5" t="n">
        <v>0</v>
      </c>
      <c r="Z3715" s="5" t="n">
        <v>1</v>
      </c>
      <c r="AA3715" s="5" t="str">
        <f aca="false">IF(Y3715&gt;Z3715,"Win",IF(Y3715&lt;Z3715,"Loss","Draw"))</f>
        <v>Loss</v>
      </c>
      <c r="AB3715" s="5" t="s">
        <v>98</v>
      </c>
      <c r="AC3715" s="5" t="s">
        <v>99</v>
      </c>
      <c r="AD3715" s="5" t="s">
        <v>1861</v>
      </c>
      <c r="AE3715" s="5" t="s">
        <v>492</v>
      </c>
      <c r="AF3715" s="5" t="str">
        <f aca="false">IF(AD3715&lt;AE3715,AD3715,AE3715)</f>
        <v>Barbarian Barrel, Electro Spirit, Lightning, Magic Archer, Ronin, Royal Hogs, Skeletons, Tesla</v>
      </c>
      <c r="AG3715" s="5" t="str">
        <f aca="false">IF(AD3715&lt;AE3715,AE3715,AD3715)</f>
        <v>Bomber, Electro Giant, Goblin Cage, Golden Knight, Inferno Dragon, Lightning, Mother Witch, Tornado</v>
      </c>
      <c r="AH3715" s="5" t="str">
        <f aca="false">IF(AD3715=AF3715,AA3715,IF(AA3715="Win","Loss",IF(AA3715="Loss","Win","Draw")))</f>
        <v>Win</v>
      </c>
      <c r="AI3715" s="5" t="s">
        <v>102</v>
      </c>
    </row>
    <row r="3716" customFormat="false" ht="15" hidden="false" customHeight="true" outlineLevel="0" collapsed="false">
      <c r="A3716" s="5" t="s">
        <v>7432</v>
      </c>
      <c r="B3716" s="5" t="n">
        <v>2</v>
      </c>
      <c r="C3716" s="5" t="s">
        <v>1676</v>
      </c>
      <c r="D3716" s="5" t="s">
        <v>1677</v>
      </c>
      <c r="E3716" s="5" t="s">
        <v>2119</v>
      </c>
      <c r="F3716" s="5" t="s">
        <v>2120</v>
      </c>
      <c r="G3716" s="5" t="s">
        <v>7434</v>
      </c>
      <c r="H3716" s="5" t="s">
        <v>163</v>
      </c>
      <c r="I3716" s="5" t="s">
        <v>127</v>
      </c>
      <c r="J3716" s="5" t="s">
        <v>158</v>
      </c>
      <c r="K3716" s="5" t="s">
        <v>108</v>
      </c>
      <c r="L3716" s="5" t="s">
        <v>130</v>
      </c>
      <c r="M3716" s="5" t="s">
        <v>112</v>
      </c>
      <c r="N3716" s="5" t="s">
        <v>141</v>
      </c>
      <c r="O3716" s="5" t="s">
        <v>173</v>
      </c>
      <c r="P3716" s="5" t="s">
        <v>143</v>
      </c>
      <c r="Q3716" s="5" t="s">
        <v>177</v>
      </c>
      <c r="R3716" s="5" t="s">
        <v>83</v>
      </c>
      <c r="S3716" s="5" t="s">
        <v>219</v>
      </c>
      <c r="T3716" s="5" t="s">
        <v>188</v>
      </c>
      <c r="U3716" s="5" t="s">
        <v>215</v>
      </c>
      <c r="V3716" s="5" t="s">
        <v>143</v>
      </c>
      <c r="W3716" s="5" t="s">
        <v>89</v>
      </c>
      <c r="X3716" s="5" t="s">
        <v>93</v>
      </c>
      <c r="Y3716" s="5" t="n">
        <v>0</v>
      </c>
      <c r="Z3716" s="5" t="n">
        <v>1</v>
      </c>
      <c r="AA3716" s="5" t="str">
        <f aca="false">IF(Y3716&gt;Z3716,"Win",IF(Y3716&lt;Z3716,"Loss","Draw"))</f>
        <v>Loss</v>
      </c>
      <c r="AB3716" s="5" t="s">
        <v>98</v>
      </c>
      <c r="AC3716" s="5" t="s">
        <v>99</v>
      </c>
      <c r="AD3716" s="5" t="s">
        <v>7435</v>
      </c>
      <c r="AE3716" s="5" t="s">
        <v>7436</v>
      </c>
      <c r="AF3716" s="5" t="str">
        <f aca="false">IF(AD3716&lt;AE3716,AD3716,AE3716)</f>
        <v>Arrows, Battle Ram, Bowler, Dark Prince, Heal Spirit, Lumberjack, Spirit Empress, Zappies</v>
      </c>
      <c r="AG3716" s="5" t="str">
        <f aca="false">IF(AD3716&lt;AE3716,AE3716,AD3716)</f>
        <v>Fireball, Fisherman, Heal Spirit, Monk, Royal Giant, The Log, Tombstone, Wizard</v>
      </c>
      <c r="AH3716" s="5" t="str">
        <f aca="false">IF(AD3716=AF3716,AA3716,IF(AA3716="Win","Loss",IF(AA3716="Loss","Win","Draw")))</f>
        <v>Loss</v>
      </c>
      <c r="AI3716" s="5" t="s">
        <v>102</v>
      </c>
    </row>
    <row r="3717" customFormat="false" ht="15" hidden="false" customHeight="true" outlineLevel="0" collapsed="false">
      <c r="A3717" s="5" t="s">
        <v>7437</v>
      </c>
      <c r="B3717" s="5" t="n">
        <v>1</v>
      </c>
      <c r="C3717" s="5" t="s">
        <v>1676</v>
      </c>
      <c r="D3717" s="5" t="s">
        <v>1677</v>
      </c>
      <c r="E3717" s="5" t="s">
        <v>3676</v>
      </c>
      <c r="F3717" s="5" t="s">
        <v>3677</v>
      </c>
      <c r="G3717" s="5" t="s">
        <v>6195</v>
      </c>
      <c r="H3717" s="5" t="s">
        <v>163</v>
      </c>
      <c r="I3717" s="5" t="s">
        <v>87</v>
      </c>
      <c r="J3717" s="5" t="s">
        <v>202</v>
      </c>
      <c r="K3717" s="5" t="s">
        <v>114</v>
      </c>
      <c r="L3717" s="5" t="s">
        <v>116</v>
      </c>
      <c r="M3717" s="5" t="s">
        <v>137</v>
      </c>
      <c r="N3717" s="5" t="s">
        <v>108</v>
      </c>
      <c r="O3717" s="5" t="s">
        <v>126</v>
      </c>
      <c r="P3717" s="5" t="s">
        <v>157</v>
      </c>
      <c r="Q3717" s="5" t="s">
        <v>127</v>
      </c>
      <c r="R3717" s="5" t="s">
        <v>128</v>
      </c>
      <c r="S3717" s="5" t="s">
        <v>129</v>
      </c>
      <c r="T3717" s="5" t="s">
        <v>133</v>
      </c>
      <c r="U3717" s="5" t="s">
        <v>130</v>
      </c>
      <c r="V3717" s="5" t="s">
        <v>124</v>
      </c>
      <c r="W3717" s="5" t="s">
        <v>86</v>
      </c>
      <c r="X3717" s="5" t="s">
        <v>131</v>
      </c>
      <c r="Y3717" s="5" t="n">
        <v>1</v>
      </c>
      <c r="Z3717" s="5" t="n">
        <v>0</v>
      </c>
      <c r="AA3717" s="5" t="str">
        <f aca="false">IF(Y3717&gt;Z3717,"Win",IF(Y3717&lt;Z3717,"Loss","Draw"))</f>
        <v>Win</v>
      </c>
      <c r="AB3717" s="5" t="s">
        <v>98</v>
      </c>
      <c r="AC3717" s="5" t="s">
        <v>99</v>
      </c>
      <c r="AD3717" s="5" t="s">
        <v>729</v>
      </c>
      <c r="AE3717" s="5" t="s">
        <v>6196</v>
      </c>
      <c r="AF3717" s="5" t="str">
        <f aca="false">IF(AD3717&lt;AE3717,AD3717,AE3717)</f>
        <v>Arrows, Bandit, Battle Ram, Golden Knight, Mega Knight, Mother Witch, Royal Ghost, Skeleton Dragons</v>
      </c>
      <c r="AG3717" s="5" t="str">
        <f aca="false">IF(AD3717&lt;AE3717,AE3717,AD3717)</f>
        <v>Dark Prince, Fire Spirit, Giant Snowball, Goblin Drill, Magic Archer, Poison, Skeletons, Tesla</v>
      </c>
      <c r="AH3717" s="5" t="str">
        <f aca="false">IF(AD3717=AF3717,AA3717,IF(AA3717="Win","Loss",IF(AA3717="Loss","Win","Draw")))</f>
        <v>Loss</v>
      </c>
      <c r="AI3717" s="5" t="s">
        <v>102</v>
      </c>
    </row>
    <row r="3718" customFormat="false" ht="15" hidden="false" customHeight="true" outlineLevel="0" collapsed="false">
      <c r="A3718" s="5" t="s">
        <v>7437</v>
      </c>
      <c r="B3718" s="5" t="n">
        <v>2</v>
      </c>
      <c r="C3718" s="5" t="s">
        <v>1676</v>
      </c>
      <c r="D3718" s="5" t="s">
        <v>1677</v>
      </c>
      <c r="E3718" s="5" t="s">
        <v>3676</v>
      </c>
      <c r="F3718" s="5" t="s">
        <v>3677</v>
      </c>
      <c r="G3718" s="5" t="s">
        <v>6197</v>
      </c>
      <c r="H3718" s="5" t="s">
        <v>163</v>
      </c>
      <c r="I3718" s="5" t="s">
        <v>90</v>
      </c>
      <c r="J3718" s="5" t="s">
        <v>158</v>
      </c>
      <c r="K3718" s="5" t="s">
        <v>92</v>
      </c>
      <c r="L3718" s="5" t="s">
        <v>130</v>
      </c>
      <c r="M3718" s="5" t="s">
        <v>125</v>
      </c>
      <c r="N3718" s="5" t="s">
        <v>94</v>
      </c>
      <c r="O3718" s="5" t="s">
        <v>96</v>
      </c>
      <c r="P3718" s="5" t="s">
        <v>111</v>
      </c>
      <c r="Q3718" s="5" t="s">
        <v>407</v>
      </c>
      <c r="R3718" s="5" t="s">
        <v>151</v>
      </c>
      <c r="S3718" s="5" t="s">
        <v>87</v>
      </c>
      <c r="T3718" s="5" t="s">
        <v>150</v>
      </c>
      <c r="U3718" s="5" t="s">
        <v>89</v>
      </c>
      <c r="V3718" s="5" t="s">
        <v>164</v>
      </c>
      <c r="W3718" s="5" t="s">
        <v>88</v>
      </c>
      <c r="X3718" s="5" t="s">
        <v>165</v>
      </c>
      <c r="Y3718" s="5" t="n">
        <v>0</v>
      </c>
      <c r="Z3718" s="5" t="n">
        <v>1</v>
      </c>
      <c r="AA3718" s="5" t="str">
        <f aca="false">IF(Y3718&gt;Z3718,"Win",IF(Y3718&lt;Z3718,"Loss","Draw"))</f>
        <v>Loss</v>
      </c>
      <c r="AB3718" s="5" t="s">
        <v>98</v>
      </c>
      <c r="AC3718" s="5" t="s">
        <v>99</v>
      </c>
      <c r="AD3718" s="5" t="s">
        <v>6199</v>
      </c>
      <c r="AE3718" s="5" t="s">
        <v>6198</v>
      </c>
      <c r="AF3718" s="5" t="str">
        <f aca="false">IF(AD3718&lt;AE3718,AD3718,AE3718)</f>
        <v>Arrows, Bowler, Cannon Cart, Miner, Minions, Mortar, Rascals, Skeleton Barrel</v>
      </c>
      <c r="AG3718" s="5" t="str">
        <f aca="false">IF(AD3718&lt;AE3718,AE3718,AD3718)</f>
        <v>Berserker, Earthquake, Electro Spirit, Firecracker, Hog Rider, Mighty Miner, Tesla, The Log</v>
      </c>
      <c r="AH3718" s="5" t="str">
        <f aca="false">IF(AD3718=AF3718,AA3718,IF(AA3718="Win","Loss",IF(AA3718="Loss","Win","Draw")))</f>
        <v>Loss</v>
      </c>
      <c r="AI3718" s="5" t="s">
        <v>102</v>
      </c>
    </row>
    <row r="3719" customFormat="false" ht="15" hidden="false" customHeight="true" outlineLevel="0" collapsed="false">
      <c r="A3719" s="5" t="s">
        <v>7437</v>
      </c>
      <c r="B3719" s="5" t="n">
        <v>3</v>
      </c>
      <c r="C3719" s="5" t="s">
        <v>1676</v>
      </c>
      <c r="D3719" s="5" t="s">
        <v>1677</v>
      </c>
      <c r="E3719" s="5" t="s">
        <v>3676</v>
      </c>
      <c r="F3719" s="5" t="s">
        <v>3677</v>
      </c>
      <c r="G3719" s="5" t="s">
        <v>6200</v>
      </c>
      <c r="H3719" s="5" t="s">
        <v>81</v>
      </c>
      <c r="I3719" s="5" t="s">
        <v>153</v>
      </c>
      <c r="J3719" s="5" t="s">
        <v>91</v>
      </c>
      <c r="K3719" s="5" t="s">
        <v>203</v>
      </c>
      <c r="L3719" s="5" t="s">
        <v>89</v>
      </c>
      <c r="M3719" s="5" t="s">
        <v>97</v>
      </c>
      <c r="N3719" s="5" t="s">
        <v>159</v>
      </c>
      <c r="O3719" s="5" t="s">
        <v>248</v>
      </c>
      <c r="P3719" s="5" t="s">
        <v>150</v>
      </c>
      <c r="Q3719" s="5" t="s">
        <v>284</v>
      </c>
      <c r="R3719" s="5" t="s">
        <v>158</v>
      </c>
      <c r="S3719" s="5" t="s">
        <v>107</v>
      </c>
      <c r="T3719" s="5" t="s">
        <v>187</v>
      </c>
      <c r="U3719" s="5" t="s">
        <v>93</v>
      </c>
      <c r="V3719" s="5" t="s">
        <v>95</v>
      </c>
      <c r="W3719" s="5" t="s">
        <v>387</v>
      </c>
      <c r="X3719" s="5" t="s">
        <v>108</v>
      </c>
      <c r="Y3719" s="5" t="n">
        <v>0</v>
      </c>
      <c r="Z3719" s="5" t="n">
        <v>1</v>
      </c>
      <c r="AA3719" s="5" t="str">
        <f aca="false">IF(Y3719&gt;Z3719,"Win",IF(Y3719&lt;Z3719,"Loss","Draw"))</f>
        <v>Loss</v>
      </c>
      <c r="AB3719" s="5" t="s">
        <v>98</v>
      </c>
      <c r="AC3719" s="5" t="s">
        <v>99</v>
      </c>
      <c r="AD3719" s="5" t="s">
        <v>6202</v>
      </c>
      <c r="AE3719" s="5" t="s">
        <v>6201</v>
      </c>
      <c r="AF3719" s="5" t="str">
        <f aca="false">IF(AD3719&lt;AE3719,AD3719,AE3719)</f>
        <v>Barbarian Barrel, Bowler, Dark Prince, Electro Giant, Fireball, Goblin Cage, Inferno Dragon, Tornado</v>
      </c>
      <c r="AG3719" s="5" t="str">
        <f aca="false">IF(AD3719&lt;AE3719,AE3719,AD3719)</f>
        <v>Cannon, Dart Goblin, Electro Spirit, Goblin Barrel, Goblins, Princess, Ronin, The Log</v>
      </c>
      <c r="AH3719" s="5" t="str">
        <f aca="false">IF(AD3719=AF3719,AA3719,IF(AA3719="Win","Loss",IF(AA3719="Loss","Win","Draw")))</f>
        <v>Win</v>
      </c>
      <c r="AI3719" s="5" t="s">
        <v>102</v>
      </c>
    </row>
    <row r="3720" customFormat="false" ht="15" hidden="false" customHeight="true" outlineLevel="0" collapsed="false">
      <c r="A3720" s="5" t="s">
        <v>7438</v>
      </c>
      <c r="B3720" s="5" t="n">
        <v>1</v>
      </c>
      <c r="C3720" s="5" t="s">
        <v>1676</v>
      </c>
      <c r="D3720" s="5" t="s">
        <v>1677</v>
      </c>
      <c r="E3720" s="5" t="s">
        <v>1695</v>
      </c>
      <c r="F3720" s="5" t="s">
        <v>1696</v>
      </c>
      <c r="G3720" s="5" t="s">
        <v>1260</v>
      </c>
      <c r="H3720" s="5" t="s">
        <v>163</v>
      </c>
      <c r="I3720" s="5" t="s">
        <v>107</v>
      </c>
      <c r="J3720" s="5" t="s">
        <v>108</v>
      </c>
      <c r="K3720" s="5" t="s">
        <v>152</v>
      </c>
      <c r="L3720" s="5" t="s">
        <v>130</v>
      </c>
      <c r="M3720" s="5" t="s">
        <v>110</v>
      </c>
      <c r="N3720" s="5" t="s">
        <v>112</v>
      </c>
      <c r="O3720" s="5" t="s">
        <v>111</v>
      </c>
      <c r="P3720" s="5" t="s">
        <v>109</v>
      </c>
      <c r="Q3720" s="5" t="s">
        <v>82</v>
      </c>
      <c r="R3720" s="5" t="s">
        <v>151</v>
      </c>
      <c r="S3720" s="5" t="s">
        <v>152</v>
      </c>
      <c r="T3720" s="5" t="s">
        <v>150</v>
      </c>
      <c r="U3720" s="5" t="s">
        <v>89</v>
      </c>
      <c r="V3720" s="5" t="s">
        <v>126</v>
      </c>
      <c r="W3720" s="5" t="s">
        <v>85</v>
      </c>
      <c r="X3720" s="5" t="s">
        <v>153</v>
      </c>
      <c r="Y3720" s="5" t="n">
        <v>1</v>
      </c>
      <c r="Z3720" s="5" t="n">
        <v>0</v>
      </c>
      <c r="AA3720" s="5" t="str">
        <f aca="false">IF(Y3720&gt;Z3720,"Win",IF(Y3720&lt;Z3720,"Loss","Draw"))</f>
        <v>Win</v>
      </c>
      <c r="AB3720" s="5" t="s">
        <v>98</v>
      </c>
      <c r="AC3720" s="5" t="s">
        <v>99</v>
      </c>
      <c r="AD3720" s="5" t="s">
        <v>6628</v>
      </c>
      <c r="AE3720" s="5" t="s">
        <v>155</v>
      </c>
      <c r="AF3720" s="5" t="str">
        <f aca="false">IF(AD3720&lt;AE3720,AD3720,AE3720)</f>
        <v>Arrows, Baby Dragon, Dark Prince, Goblin Cage, Lava Hound, Miner, Spirit Empress, Zap</v>
      </c>
      <c r="AG3720" s="5" t="str">
        <f aca="false">IF(AD3720&lt;AE3720,AE3720,AD3720)</f>
        <v>Baby Dragon, Cannon, Electro Spirit, Lightning, Mighty Miner, Royal Hogs, Skeletons, The Log</v>
      </c>
      <c r="AH3720" s="5" t="str">
        <f aca="false">IF(AD3720=AF3720,AA3720,IF(AA3720="Win","Loss",IF(AA3720="Loss","Win","Draw")))</f>
        <v>Win</v>
      </c>
      <c r="AI3720" s="5" t="s">
        <v>102</v>
      </c>
    </row>
    <row r="3721" customFormat="false" ht="15" hidden="false" customHeight="true" outlineLevel="0" collapsed="false">
      <c r="A3721" s="5" t="s">
        <v>7438</v>
      </c>
      <c r="B3721" s="5" t="n">
        <v>2</v>
      </c>
      <c r="C3721" s="5" t="s">
        <v>1676</v>
      </c>
      <c r="D3721" s="5" t="s">
        <v>1677</v>
      </c>
      <c r="E3721" s="5" t="s">
        <v>1695</v>
      </c>
      <c r="F3721" s="5" t="s">
        <v>1696</v>
      </c>
      <c r="G3721" s="5" t="s">
        <v>6629</v>
      </c>
      <c r="H3721" s="5" t="s">
        <v>163</v>
      </c>
      <c r="I3721" s="5" t="s">
        <v>219</v>
      </c>
      <c r="J3721" s="5" t="s">
        <v>83</v>
      </c>
      <c r="K3721" s="5" t="s">
        <v>124</v>
      </c>
      <c r="L3721" s="5" t="s">
        <v>294</v>
      </c>
      <c r="M3721" s="5" t="s">
        <v>97</v>
      </c>
      <c r="N3721" s="5" t="s">
        <v>223</v>
      </c>
      <c r="O3721" s="5" t="s">
        <v>173</v>
      </c>
      <c r="P3721" s="5" t="s">
        <v>143</v>
      </c>
      <c r="Q3721" s="5" t="s">
        <v>177</v>
      </c>
      <c r="R3721" s="5" t="s">
        <v>83</v>
      </c>
      <c r="S3721" s="5" t="s">
        <v>84</v>
      </c>
      <c r="T3721" s="5" t="s">
        <v>95</v>
      </c>
      <c r="U3721" s="5" t="s">
        <v>93</v>
      </c>
      <c r="V3721" s="5" t="s">
        <v>133</v>
      </c>
      <c r="W3721" s="5" t="s">
        <v>215</v>
      </c>
      <c r="X3721" s="5" t="s">
        <v>188</v>
      </c>
      <c r="Y3721" s="5" t="n">
        <v>1</v>
      </c>
      <c r="Z3721" s="5" t="n">
        <v>0</v>
      </c>
      <c r="AA3721" s="5" t="str">
        <f aca="false">IF(Y3721&gt;Z3721,"Win",IF(Y3721&lt;Z3721,"Loss","Draw"))</f>
        <v>Win</v>
      </c>
      <c r="AB3721" s="5" t="s">
        <v>98</v>
      </c>
      <c r="AC3721" s="5" t="s">
        <v>99</v>
      </c>
      <c r="AD3721" s="5" t="s">
        <v>6631</v>
      </c>
      <c r="AE3721" s="5" t="s">
        <v>6630</v>
      </c>
      <c r="AF3721" s="5" t="str">
        <f aca="false">IF(AD3721&lt;AE3721,AD3721,AE3721)</f>
        <v>Archers, Barbarian Barrel, Fireball, Fisherman, Monk, Mother Witch, Royal Giant, Tombstone</v>
      </c>
      <c r="AG3721" s="5" t="str">
        <f aca="false">IF(AD3721&lt;AE3721,AE3721,AD3721)</f>
        <v>Heal Spirit, Monk, Ram Rider, Ronin, Royal Ghost, Vines, Wizard, Zappies</v>
      </c>
      <c r="AH3721" s="5" t="str">
        <f aca="false">IF(AD3721=AF3721,AA3721,IF(AA3721="Win","Loss",IF(AA3721="Loss","Win","Draw")))</f>
        <v>Loss</v>
      </c>
      <c r="AI3721" s="5" t="s">
        <v>102</v>
      </c>
    </row>
    <row r="3722" customFormat="false" ht="15" hidden="false" customHeight="true" outlineLevel="0" collapsed="false">
      <c r="A3722" s="5" t="s">
        <v>7439</v>
      </c>
      <c r="B3722" s="5" t="n">
        <v>1</v>
      </c>
      <c r="C3722" s="5" t="s">
        <v>1676</v>
      </c>
      <c r="D3722" s="5" t="s">
        <v>1677</v>
      </c>
      <c r="E3722" s="6" t="s">
        <v>3690</v>
      </c>
      <c r="F3722" s="5" t="s">
        <v>3691</v>
      </c>
      <c r="G3722" s="5" t="s">
        <v>7440</v>
      </c>
      <c r="H3722" s="5" t="s">
        <v>163</v>
      </c>
      <c r="I3722" s="5" t="s">
        <v>87</v>
      </c>
      <c r="J3722" s="5" t="s">
        <v>108</v>
      </c>
      <c r="K3722" s="5" t="s">
        <v>114</v>
      </c>
      <c r="L3722" s="5" t="s">
        <v>116</v>
      </c>
      <c r="M3722" s="5" t="s">
        <v>138</v>
      </c>
      <c r="N3722" s="5" t="s">
        <v>88</v>
      </c>
      <c r="O3722" s="5" t="s">
        <v>118</v>
      </c>
      <c r="P3722" s="5" t="s">
        <v>115</v>
      </c>
      <c r="Q3722" s="5" t="s">
        <v>84</v>
      </c>
      <c r="R3722" s="5" t="s">
        <v>108</v>
      </c>
      <c r="S3722" s="5" t="s">
        <v>87</v>
      </c>
      <c r="T3722" s="5" t="s">
        <v>95</v>
      </c>
      <c r="U3722" s="5" t="s">
        <v>116</v>
      </c>
      <c r="V3722" s="5" t="s">
        <v>138</v>
      </c>
      <c r="W3722" s="5" t="s">
        <v>118</v>
      </c>
      <c r="X3722" s="5" t="s">
        <v>115</v>
      </c>
      <c r="Y3722" s="5" t="n">
        <v>0</v>
      </c>
      <c r="Z3722" s="5" t="n">
        <v>1</v>
      </c>
      <c r="AA3722" s="5" t="str">
        <f aca="false">IF(Y3722&gt;Z3722,"Win",IF(Y3722&lt;Z3722,"Loss","Draw"))</f>
        <v>Loss</v>
      </c>
      <c r="AB3722" s="5" t="s">
        <v>98</v>
      </c>
      <c r="AC3722" s="5" t="s">
        <v>99</v>
      </c>
      <c r="AD3722" s="5" t="s">
        <v>7441</v>
      </c>
      <c r="AE3722" s="5" t="s">
        <v>7442</v>
      </c>
      <c r="AF3722" s="5" t="str">
        <f aca="false">IF(AD3722&lt;AE3722,AD3722,AE3722)</f>
        <v>Archers, Barbarian Barrel, Dark Prince, Goblin Demolisher, Graveyard, Ice Spirit, Poison, Tesla</v>
      </c>
      <c r="AG3722" s="5" t="str">
        <f aca="false">IF(AD3722&lt;AE3722,AE3722,AD3722)</f>
        <v>Berserker, Dark Prince, Giant Snowball, Goblin Demolisher, Graveyard, Ice Spirit, Poison, Tesla</v>
      </c>
      <c r="AH3722" s="5" t="str">
        <f aca="false">IF(AD3722=AF3722,AA3722,IF(AA3722="Win","Loss",IF(AA3722="Loss","Win","Draw")))</f>
        <v>Win</v>
      </c>
      <c r="AI3722" s="5" t="s">
        <v>102</v>
      </c>
    </row>
    <row r="3723" customFormat="false" ht="15" hidden="false" customHeight="true" outlineLevel="0" collapsed="false">
      <c r="A3723" s="5" t="s">
        <v>7439</v>
      </c>
      <c r="B3723" s="5" t="n">
        <v>2</v>
      </c>
      <c r="C3723" s="5" t="s">
        <v>1676</v>
      </c>
      <c r="D3723" s="5" t="s">
        <v>1677</v>
      </c>
      <c r="E3723" s="6" t="s">
        <v>3690</v>
      </c>
      <c r="F3723" s="5" t="s">
        <v>3691</v>
      </c>
      <c r="G3723" s="5" t="s">
        <v>244</v>
      </c>
      <c r="H3723" s="5" t="s">
        <v>352</v>
      </c>
      <c r="I3723" s="5" t="s">
        <v>107</v>
      </c>
      <c r="J3723" s="5" t="s">
        <v>83</v>
      </c>
      <c r="K3723" s="5" t="s">
        <v>177</v>
      </c>
      <c r="L3723" s="5" t="s">
        <v>93</v>
      </c>
      <c r="M3723" s="5" t="s">
        <v>178</v>
      </c>
      <c r="N3723" s="5" t="s">
        <v>150</v>
      </c>
      <c r="O3723" s="5" t="s">
        <v>143</v>
      </c>
      <c r="P3723" s="5" t="s">
        <v>95</v>
      </c>
      <c r="Q3723" s="5" t="s">
        <v>82</v>
      </c>
      <c r="R3723" s="5" t="s">
        <v>91</v>
      </c>
      <c r="S3723" s="5" t="s">
        <v>202</v>
      </c>
      <c r="T3723" s="5" t="s">
        <v>209</v>
      </c>
      <c r="U3723" s="5" t="s">
        <v>89</v>
      </c>
      <c r="V3723" s="5" t="s">
        <v>93</v>
      </c>
      <c r="W3723" s="5" t="s">
        <v>97</v>
      </c>
      <c r="X3723" s="5" t="s">
        <v>150</v>
      </c>
      <c r="Y3723" s="5" t="n">
        <v>0</v>
      </c>
      <c r="Z3723" s="5" t="n">
        <v>1</v>
      </c>
      <c r="AA3723" s="5" t="str">
        <f aca="false">IF(Y3723&gt;Z3723,"Win",IF(Y3723&lt;Z3723,"Loss","Draw"))</f>
        <v>Loss</v>
      </c>
      <c r="AB3723" s="5" t="s">
        <v>98</v>
      </c>
      <c r="AC3723" s="5" t="s">
        <v>99</v>
      </c>
      <c r="AD3723" s="5" t="s">
        <v>2537</v>
      </c>
      <c r="AE3723" s="5" t="s">
        <v>7443</v>
      </c>
      <c r="AF3723" s="5" t="str">
        <f aca="false">IF(AD3723&lt;AE3723,AD3723,AE3723)</f>
        <v>Barbarian Barrel, Electro Spirit, Fireball, Goblin Cage, Heal Spirit, Monk, Phoenix, Royal Giant</v>
      </c>
      <c r="AG3723" s="5" t="str">
        <f aca="false">IF(AD3723&lt;AE3723,AE3723,AD3723)</f>
        <v>Electro Spirit, Fireball, Goblins, Inferno Tower, Magic Archer, Ronin, Royal Hogs, The Log</v>
      </c>
      <c r="AH3723" s="5" t="str">
        <f aca="false">IF(AD3723=AF3723,AA3723,IF(AA3723="Win","Loss",IF(AA3723="Loss","Win","Draw")))</f>
        <v>Loss</v>
      </c>
      <c r="AI3723" s="5" t="s">
        <v>102</v>
      </c>
    </row>
    <row r="3724" customFormat="false" ht="15" hidden="false" customHeight="true" outlineLevel="0" collapsed="false">
      <c r="A3724" s="5" t="s">
        <v>7444</v>
      </c>
      <c r="B3724" s="5" t="n">
        <v>1</v>
      </c>
      <c r="C3724" s="5" t="s">
        <v>1676</v>
      </c>
      <c r="D3724" s="5" t="s">
        <v>1677</v>
      </c>
      <c r="E3724" s="5" t="s">
        <v>3463</v>
      </c>
      <c r="F3724" s="5" t="s">
        <v>3464</v>
      </c>
      <c r="G3724" s="5" t="s">
        <v>6710</v>
      </c>
      <c r="H3724" s="5" t="s">
        <v>163</v>
      </c>
      <c r="I3724" s="5" t="s">
        <v>107</v>
      </c>
      <c r="J3724" s="5" t="s">
        <v>128</v>
      </c>
      <c r="K3724" s="5" t="s">
        <v>152</v>
      </c>
      <c r="L3724" s="5" t="s">
        <v>85</v>
      </c>
      <c r="M3724" s="5" t="s">
        <v>306</v>
      </c>
      <c r="N3724" s="5" t="s">
        <v>307</v>
      </c>
      <c r="O3724" s="5" t="s">
        <v>95</v>
      </c>
      <c r="P3724" s="5" t="s">
        <v>187</v>
      </c>
      <c r="Q3724" s="5" t="s">
        <v>185</v>
      </c>
      <c r="R3724" s="5" t="s">
        <v>128</v>
      </c>
      <c r="S3724" s="5" t="s">
        <v>284</v>
      </c>
      <c r="T3724" s="5" t="s">
        <v>158</v>
      </c>
      <c r="U3724" s="5" t="s">
        <v>115</v>
      </c>
      <c r="V3724" s="5" t="s">
        <v>785</v>
      </c>
      <c r="W3724" s="5" t="s">
        <v>187</v>
      </c>
      <c r="X3724" s="5" t="s">
        <v>173</v>
      </c>
      <c r="Y3724" s="5" t="n">
        <v>0</v>
      </c>
      <c r="Z3724" s="5" t="n">
        <v>1</v>
      </c>
      <c r="AA3724" s="5" t="str">
        <f aca="false">IF(Y3724&gt;Z3724,"Win",IF(Y3724&lt;Z3724,"Loss","Draw"))</f>
        <v>Loss</v>
      </c>
      <c r="AB3724" s="5" t="s">
        <v>98</v>
      </c>
      <c r="AC3724" s="5" t="s">
        <v>99</v>
      </c>
      <c r="AD3724" s="5" t="s">
        <v>603</v>
      </c>
      <c r="AE3724" s="5" t="s">
        <v>787</v>
      </c>
      <c r="AF3724" s="5" t="str">
        <f aca="false">IF(AD3724&lt;AE3724,AD3724,AE3724)</f>
        <v>Baby Dragon, Barbarian Barrel, Goblin Cage, Golden Knight, Golem, Ice Wizard, Lightning, Tornado</v>
      </c>
      <c r="AG3724" s="5" t="str">
        <f aca="false">IF(AD3724&lt;AE3724,AE3724,AD3724)</f>
        <v>Bowler, Executioner, Freeze, Golden Knight, Graveyard, Inferno Dragon, Tornado, Zappies</v>
      </c>
      <c r="AH3724" s="5" t="str">
        <f aca="false">IF(AD3724=AF3724,AA3724,IF(AA3724="Win","Loss",IF(AA3724="Loss","Win","Draw")))</f>
        <v>Loss</v>
      </c>
      <c r="AI3724" s="5" t="s">
        <v>102</v>
      </c>
    </row>
    <row r="3725" customFormat="false" ht="15" hidden="false" customHeight="true" outlineLevel="0" collapsed="false">
      <c r="A3725" s="5" t="s">
        <v>7444</v>
      </c>
      <c r="B3725" s="5" t="n">
        <v>2</v>
      </c>
      <c r="C3725" s="5" t="s">
        <v>1676</v>
      </c>
      <c r="D3725" s="5" t="s">
        <v>1677</v>
      </c>
      <c r="E3725" s="5" t="s">
        <v>3463</v>
      </c>
      <c r="F3725" s="5" t="s">
        <v>3464</v>
      </c>
      <c r="G3725" s="5" t="s">
        <v>6711</v>
      </c>
      <c r="H3725" s="5" t="s">
        <v>163</v>
      </c>
      <c r="I3725" s="5" t="s">
        <v>257</v>
      </c>
      <c r="J3725" s="5" t="s">
        <v>123</v>
      </c>
      <c r="K3725" s="5" t="s">
        <v>114</v>
      </c>
      <c r="L3725" s="5" t="s">
        <v>116</v>
      </c>
      <c r="M3725" s="5" t="s">
        <v>153</v>
      </c>
      <c r="N3725" s="5" t="s">
        <v>137</v>
      </c>
      <c r="O3725" s="5" t="s">
        <v>126</v>
      </c>
      <c r="P3725" s="5" t="s">
        <v>204</v>
      </c>
      <c r="Q3725" s="5" t="s">
        <v>203</v>
      </c>
      <c r="R3725" s="5" t="s">
        <v>91</v>
      </c>
      <c r="S3725" s="5" t="s">
        <v>201</v>
      </c>
      <c r="T3725" s="5" t="s">
        <v>159</v>
      </c>
      <c r="U3725" s="5" t="s">
        <v>94</v>
      </c>
      <c r="V3725" s="5" t="s">
        <v>88</v>
      </c>
      <c r="W3725" s="5" t="s">
        <v>118</v>
      </c>
      <c r="X3725" s="5" t="s">
        <v>89</v>
      </c>
      <c r="Y3725" s="5" t="n">
        <v>0</v>
      </c>
      <c r="Z3725" s="5" t="n">
        <v>1</v>
      </c>
      <c r="AA3725" s="5" t="str">
        <f aca="false">IF(Y3725&gt;Z3725,"Win",IF(Y3725&lt;Z3725,"Loss","Draw"))</f>
        <v>Loss</v>
      </c>
      <c r="AB3725" s="5" t="s">
        <v>98</v>
      </c>
      <c r="AC3725" s="5" t="s">
        <v>99</v>
      </c>
      <c r="AD3725" s="5" t="s">
        <v>6713</v>
      </c>
      <c r="AE3725" s="5" t="s">
        <v>6712</v>
      </c>
      <c r="AF3725" s="5" t="str">
        <f aca="false">IF(AD3725&lt;AE3725,AD3725,AE3725)</f>
        <v>Berserker, Dart Goblin, Goblin Barrel, Goblins, Ice Spirit, Rascals, The Log, Wall Breakers</v>
      </c>
      <c r="AG3725" s="5" t="str">
        <f aca="false">IF(AD3725&lt;AE3725,AE3725,AD3725)</f>
        <v>Cannon, Giant Snowball, Goblin Drill, Goblinstein, Hunter, Poison, Royal Delivery, Skeletons</v>
      </c>
      <c r="AH3725" s="5" t="str">
        <f aca="false">IF(AD3725=AF3725,AA3725,IF(AA3725="Win","Loss",IF(AA3725="Loss","Win","Draw")))</f>
        <v>Win</v>
      </c>
      <c r="AI3725" s="5" t="s">
        <v>102</v>
      </c>
    </row>
    <row r="3726" customFormat="false" ht="15" hidden="false" customHeight="true" outlineLevel="0" collapsed="false">
      <c r="A3726" s="5" t="s">
        <v>7445</v>
      </c>
      <c r="B3726" s="5" t="n">
        <v>1</v>
      </c>
      <c r="C3726" s="5" t="s">
        <v>1676</v>
      </c>
      <c r="D3726" s="5" t="s">
        <v>1677</v>
      </c>
      <c r="E3726" s="6" t="s">
        <v>3704</v>
      </c>
      <c r="F3726" s="5" t="s">
        <v>3705</v>
      </c>
      <c r="G3726" s="5" t="s">
        <v>7446</v>
      </c>
      <c r="H3726" s="5" t="s">
        <v>163</v>
      </c>
      <c r="I3726" s="5" t="s">
        <v>153</v>
      </c>
      <c r="J3726" s="5" t="s">
        <v>151</v>
      </c>
      <c r="K3726" s="5" t="s">
        <v>152</v>
      </c>
      <c r="L3726" s="5" t="s">
        <v>85</v>
      </c>
      <c r="M3726" s="5" t="s">
        <v>165</v>
      </c>
      <c r="N3726" s="5" t="s">
        <v>126</v>
      </c>
      <c r="O3726" s="5" t="s">
        <v>150</v>
      </c>
      <c r="P3726" s="5" t="s">
        <v>95</v>
      </c>
      <c r="Q3726" s="5" t="s">
        <v>141</v>
      </c>
      <c r="R3726" s="5" t="s">
        <v>139</v>
      </c>
      <c r="S3726" s="5" t="s">
        <v>983</v>
      </c>
      <c r="T3726" s="5" t="s">
        <v>110</v>
      </c>
      <c r="U3726" s="5" t="s">
        <v>152</v>
      </c>
      <c r="V3726" s="5" t="s">
        <v>474</v>
      </c>
      <c r="W3726" s="5" t="s">
        <v>114</v>
      </c>
      <c r="X3726" s="5" t="s">
        <v>705</v>
      </c>
      <c r="Y3726" s="5" t="n">
        <v>1</v>
      </c>
      <c r="Z3726" s="5" t="n">
        <v>0</v>
      </c>
      <c r="AA3726" s="5" t="str">
        <f aca="false">IF(Y3726&gt;Z3726,"Win",IF(Y3726&lt;Z3726,"Loss","Draw"))</f>
        <v>Win</v>
      </c>
      <c r="AB3726" s="5" t="s">
        <v>98</v>
      </c>
      <c r="AC3726" s="5" t="s">
        <v>99</v>
      </c>
      <c r="AD3726" s="5" t="s">
        <v>7447</v>
      </c>
      <c r="AE3726" s="5" t="s">
        <v>7448</v>
      </c>
      <c r="AF3726" s="5" t="str">
        <f aca="false">IF(AD3726&lt;AE3726,AD3726,AE3726)</f>
        <v>Baby Dragon, Barbarian Barrel, Cannon, Electro Spirit, Hog Rider, Lightning, Mighty Miner, Skeletons</v>
      </c>
      <c r="AG3726" s="5" t="str">
        <f aca="false">IF(AD3726&lt;AE3726,AE3726,AD3726)</f>
        <v>Baby Dragon, Barbarians, Clone, Flying Machine, Giant Snowball, Lava Hound, Lumberjack, Mega Minion</v>
      </c>
      <c r="AH3726" s="5" t="str">
        <f aca="false">IF(AD3726=AF3726,AA3726,IF(AA3726="Win","Loss",IF(AA3726="Loss","Win","Draw")))</f>
        <v>Win</v>
      </c>
      <c r="AI3726" s="5" t="s">
        <v>102</v>
      </c>
    </row>
    <row r="3727" customFormat="false" ht="15" hidden="false" customHeight="true" outlineLevel="0" collapsed="false">
      <c r="A3727" s="5" t="s">
        <v>7445</v>
      </c>
      <c r="B3727" s="5" t="n">
        <v>2</v>
      </c>
      <c r="C3727" s="5" t="s">
        <v>1676</v>
      </c>
      <c r="D3727" s="5" t="s">
        <v>1677</v>
      </c>
      <c r="E3727" s="6" t="s">
        <v>3704</v>
      </c>
      <c r="F3727" s="5" t="s">
        <v>3705</v>
      </c>
      <c r="G3727" s="5" t="s">
        <v>7449</v>
      </c>
      <c r="H3727" s="5" t="s">
        <v>163</v>
      </c>
      <c r="I3727" s="5" t="s">
        <v>87</v>
      </c>
      <c r="J3727" s="5" t="s">
        <v>2020</v>
      </c>
      <c r="K3727" s="5" t="s">
        <v>82</v>
      </c>
      <c r="L3727" s="5" t="s">
        <v>164</v>
      </c>
      <c r="M3727" s="5" t="s">
        <v>97</v>
      </c>
      <c r="N3727" s="5" t="s">
        <v>88</v>
      </c>
      <c r="O3727" s="5" t="s">
        <v>118</v>
      </c>
      <c r="P3727" s="5" t="s">
        <v>89</v>
      </c>
      <c r="Q3727" s="5" t="s">
        <v>109</v>
      </c>
      <c r="R3727" s="5" t="s">
        <v>323</v>
      </c>
      <c r="S3727" s="5" t="s">
        <v>242</v>
      </c>
      <c r="T3727" s="5" t="s">
        <v>178</v>
      </c>
      <c r="U3727" s="5" t="s">
        <v>440</v>
      </c>
      <c r="V3727" s="5" t="s">
        <v>130</v>
      </c>
      <c r="W3727" s="5" t="s">
        <v>306</v>
      </c>
      <c r="X3727" s="5" t="s">
        <v>441</v>
      </c>
      <c r="Y3727" s="5" t="n">
        <v>3</v>
      </c>
      <c r="Z3727" s="5" t="n">
        <v>0</v>
      </c>
      <c r="AA3727" s="5" t="str">
        <f aca="false">IF(Y3727&gt;Z3727,"Win",IF(Y3727&lt;Z3727,"Loss","Draw"))</f>
        <v>Win</v>
      </c>
      <c r="AB3727" s="5" t="s">
        <v>98</v>
      </c>
      <c r="AC3727" s="5" t="s">
        <v>99</v>
      </c>
      <c r="AD3727" s="5" t="s">
        <v>7450</v>
      </c>
      <c r="AE3727" s="5" t="s">
        <v>7451</v>
      </c>
      <c r="AF3727" s="5" t="str">
        <f aca="false">IF(AD3727&lt;AE3727,AD3727,AE3727)</f>
        <v>Arrows, Bomber, Elite Barbarians, Golem, Mini P.E.K.K.A, Night Witch, Phoenix, Zap</v>
      </c>
      <c r="AG3727" s="5" t="str">
        <f aca="false">IF(AD3727&lt;AE3727,AE3727,AD3727)</f>
        <v>Berserker, Earthquake, Ice Spirit, Little Prince, Ronin, Royal Hogs, Tesla, The Log</v>
      </c>
      <c r="AH3727" s="5" t="str">
        <f aca="false">IF(AD3727=AF3727,AA3727,IF(AA3727="Win","Loss",IF(AA3727="Loss","Win","Draw")))</f>
        <v>Loss</v>
      </c>
      <c r="AI3727" s="5" t="s">
        <v>102</v>
      </c>
    </row>
    <row r="3728" customFormat="false" ht="15" hidden="false" customHeight="true" outlineLevel="0" collapsed="false">
      <c r="A3728" s="5" t="s">
        <v>7452</v>
      </c>
      <c r="B3728" s="5" t="n">
        <v>1</v>
      </c>
      <c r="C3728" s="5" t="s">
        <v>1676</v>
      </c>
      <c r="D3728" s="5" t="s">
        <v>1677</v>
      </c>
      <c r="E3728" s="5" t="s">
        <v>2953</v>
      </c>
      <c r="F3728" s="5" t="s">
        <v>2954</v>
      </c>
      <c r="G3728" s="5" t="s">
        <v>3112</v>
      </c>
      <c r="H3728" s="5" t="s">
        <v>163</v>
      </c>
      <c r="I3728" s="5" t="s">
        <v>90</v>
      </c>
      <c r="J3728" s="5" t="s">
        <v>95</v>
      </c>
      <c r="K3728" s="5" t="s">
        <v>92</v>
      </c>
      <c r="L3728" s="5" t="s">
        <v>93</v>
      </c>
      <c r="M3728" s="5" t="s">
        <v>97</v>
      </c>
      <c r="N3728" s="5" t="s">
        <v>159</v>
      </c>
      <c r="O3728" s="5" t="s">
        <v>126</v>
      </c>
      <c r="P3728" s="5" t="s">
        <v>118</v>
      </c>
      <c r="Q3728" s="5" t="s">
        <v>82</v>
      </c>
      <c r="R3728" s="5" t="s">
        <v>95</v>
      </c>
      <c r="S3728" s="5" t="s">
        <v>87</v>
      </c>
      <c r="T3728" s="5" t="s">
        <v>97</v>
      </c>
      <c r="U3728" s="5" t="s">
        <v>88</v>
      </c>
      <c r="V3728" s="5" t="s">
        <v>85</v>
      </c>
      <c r="W3728" s="5" t="s">
        <v>86</v>
      </c>
      <c r="X3728" s="5" t="s">
        <v>150</v>
      </c>
      <c r="Y3728" s="5" t="n">
        <v>1</v>
      </c>
      <c r="Z3728" s="5" t="n">
        <v>0</v>
      </c>
      <c r="AA3728" s="5" t="str">
        <f aca="false">IF(Y3728&gt;Z3728,"Win",IF(Y3728&lt;Z3728,"Loss","Draw"))</f>
        <v>Win</v>
      </c>
      <c r="AB3728" s="5" t="s">
        <v>98</v>
      </c>
      <c r="AC3728" s="5" t="s">
        <v>99</v>
      </c>
      <c r="AD3728" s="5" t="s">
        <v>3114</v>
      </c>
      <c r="AE3728" s="5" t="s">
        <v>3113</v>
      </c>
      <c r="AF3728" s="5" t="str">
        <f aca="false">IF(AD3728&lt;AE3728,AD3728,AE3728)</f>
        <v>Barbarian Barrel, Berserker, Electro Spirit, Lightning, Ronin, Royal Hogs, Skeleton Dragons, Tesla</v>
      </c>
      <c r="AG3728" s="5" t="str">
        <f aca="false">IF(AD3728&lt;AE3728,AE3728,AD3728)</f>
        <v>Barbarian Barrel, Dart Goblin, Fireball, Ice Spirit, Mortar, Ronin, Skeleton Barrel, Skeletons</v>
      </c>
      <c r="AH3728" s="5" t="str">
        <f aca="false">IF(AD3728=AF3728,AA3728,IF(AA3728="Win","Loss",IF(AA3728="Loss","Win","Draw")))</f>
        <v>Loss</v>
      </c>
      <c r="AI3728" s="5" t="s">
        <v>297</v>
      </c>
    </row>
    <row r="3729" customFormat="false" ht="15" hidden="false" customHeight="true" outlineLevel="0" collapsed="false">
      <c r="A3729" s="5" t="s">
        <v>7452</v>
      </c>
      <c r="B3729" s="5" t="n">
        <v>2</v>
      </c>
      <c r="C3729" s="5" t="s">
        <v>1676</v>
      </c>
      <c r="D3729" s="5" t="s">
        <v>1677</v>
      </c>
      <c r="E3729" s="5" t="s">
        <v>2953</v>
      </c>
      <c r="F3729" s="5" t="s">
        <v>2954</v>
      </c>
      <c r="G3729" s="5" t="s">
        <v>3115</v>
      </c>
      <c r="H3729" s="5" t="s">
        <v>163</v>
      </c>
      <c r="I3729" s="5" t="s">
        <v>141</v>
      </c>
      <c r="J3729" s="5" t="s">
        <v>219</v>
      </c>
      <c r="K3729" s="5" t="s">
        <v>114</v>
      </c>
      <c r="L3729" s="5" t="s">
        <v>164</v>
      </c>
      <c r="M3729" s="5" t="s">
        <v>119</v>
      </c>
      <c r="N3729" s="5" t="s">
        <v>165</v>
      </c>
      <c r="O3729" s="5" t="s">
        <v>88</v>
      </c>
      <c r="P3729" s="5" t="s">
        <v>150</v>
      </c>
      <c r="Q3729" s="5" t="s">
        <v>177</v>
      </c>
      <c r="R3729" s="5" t="s">
        <v>83</v>
      </c>
      <c r="S3729" s="5" t="s">
        <v>152</v>
      </c>
      <c r="T3729" s="5" t="s">
        <v>215</v>
      </c>
      <c r="U3729" s="5" t="s">
        <v>173</v>
      </c>
      <c r="V3729" s="5" t="s">
        <v>93</v>
      </c>
      <c r="W3729" s="5" t="s">
        <v>188</v>
      </c>
      <c r="X3729" s="5" t="s">
        <v>89</v>
      </c>
      <c r="Y3729" s="5" t="n">
        <v>1</v>
      </c>
      <c r="Z3729" s="5" t="n">
        <v>0</v>
      </c>
      <c r="AA3729" s="5" t="str">
        <f aca="false">IF(Y3729&gt;Z3729,"Win",IF(Y3729&lt;Z3729,"Loss","Draw"))</f>
        <v>Win</v>
      </c>
      <c r="AB3729" s="5" t="s">
        <v>98</v>
      </c>
      <c r="AC3729" s="5" t="s">
        <v>99</v>
      </c>
      <c r="AD3729" s="5" t="s">
        <v>3117</v>
      </c>
      <c r="AE3729" s="5" t="s">
        <v>3116</v>
      </c>
      <c r="AF3729" s="5" t="str">
        <f aca="false">IF(AD3729&lt;AE3729,AD3729,AE3729)</f>
        <v>Baby Dragon, Fireball, Fisherman, Monk, Royal Giant, The Log, Tombstone, Zappies</v>
      </c>
      <c r="AG3729" s="5" t="str">
        <f aca="false">IF(AD3729&lt;AE3729,AE3729,AD3729)</f>
        <v>Berserker, Earthquake, Electro Spirit, Giant Snowball, Goblin Hut, Hog Rider, Lumberjack, Wizard</v>
      </c>
      <c r="AH3729" s="5" t="str">
        <f aca="false">IF(AD3729=AF3729,AA3729,IF(AA3729="Win","Loss",IF(AA3729="Loss","Win","Draw")))</f>
        <v>Loss</v>
      </c>
      <c r="AI3729" s="5" t="s">
        <v>297</v>
      </c>
    </row>
    <row r="3730" customFormat="false" ht="15" hidden="false" customHeight="true" outlineLevel="0" collapsed="false">
      <c r="A3730" s="5" t="s">
        <v>7452</v>
      </c>
      <c r="B3730" s="5" t="n">
        <v>3</v>
      </c>
      <c r="C3730" s="5" t="s">
        <v>1676</v>
      </c>
      <c r="D3730" s="5" t="s">
        <v>1677</v>
      </c>
      <c r="E3730" s="5" t="s">
        <v>2953</v>
      </c>
      <c r="F3730" s="5" t="s">
        <v>2954</v>
      </c>
      <c r="G3730" s="5" t="s">
        <v>3118</v>
      </c>
      <c r="H3730" s="5" t="s">
        <v>163</v>
      </c>
      <c r="I3730" s="5" t="s">
        <v>82</v>
      </c>
      <c r="J3730" s="5" t="s">
        <v>194</v>
      </c>
      <c r="K3730" s="5" t="s">
        <v>91</v>
      </c>
      <c r="L3730" s="5" t="s">
        <v>85</v>
      </c>
      <c r="M3730" s="5" t="s">
        <v>234</v>
      </c>
      <c r="N3730" s="5" t="s">
        <v>157</v>
      </c>
      <c r="O3730" s="5" t="s">
        <v>89</v>
      </c>
      <c r="P3730" s="5" t="s">
        <v>204</v>
      </c>
      <c r="Q3730" s="5" t="s">
        <v>185</v>
      </c>
      <c r="R3730" s="5" t="s">
        <v>337</v>
      </c>
      <c r="S3730" s="5" t="s">
        <v>114</v>
      </c>
      <c r="T3730" s="5" t="s">
        <v>223</v>
      </c>
      <c r="U3730" s="5" t="s">
        <v>124</v>
      </c>
      <c r="V3730" s="5" t="s">
        <v>131</v>
      </c>
      <c r="W3730" s="5" t="s">
        <v>96</v>
      </c>
      <c r="X3730" s="5" t="s">
        <v>130</v>
      </c>
      <c r="Y3730" s="5" t="n">
        <v>1</v>
      </c>
      <c r="Z3730" s="5" t="n">
        <v>0</v>
      </c>
      <c r="AA3730" s="5" t="str">
        <f aca="false">IF(Y3730&gt;Z3730,"Win",IF(Y3730&lt;Z3730,"Loss","Draw"))</f>
        <v>Win</v>
      </c>
      <c r="AB3730" s="5" t="s">
        <v>98</v>
      </c>
      <c r="AC3730" s="5" t="s">
        <v>99</v>
      </c>
      <c r="AD3730" s="5" t="s">
        <v>3120</v>
      </c>
      <c r="AE3730" s="5" t="s">
        <v>3119</v>
      </c>
      <c r="AF3730" s="5" t="str">
        <f aca="false">IF(AD3730&lt;AE3730,AD3730,AE3730)</f>
        <v>Archer Queen, Bomb Tower, Fire Spirit, Goblins, Lightning, Royal Delivery, Royal Hogs, The Log</v>
      </c>
      <c r="AG3730" s="5" t="str">
        <f aca="false">IF(AD3730&lt;AE3730,AE3730,AD3730)</f>
        <v>Arrows, Bandit, Boss Bandit, Executioner, Giant Snowball, Minions, Ram Rider, Royal Ghost</v>
      </c>
      <c r="AH3730" s="5" t="str">
        <f aca="false">IF(AD3730=AF3730,AA3730,IF(AA3730="Win","Loss",IF(AA3730="Loss","Win","Draw")))</f>
        <v>Win</v>
      </c>
      <c r="AI3730" s="5" t="s">
        <v>297</v>
      </c>
    </row>
    <row r="3731" customFormat="false" ht="15" hidden="false" customHeight="true" outlineLevel="0" collapsed="false">
      <c r="A3731" s="7" t="s">
        <v>7453</v>
      </c>
      <c r="B3731" s="7" t="n">
        <v>1</v>
      </c>
      <c r="C3731" s="7" t="s">
        <v>1676</v>
      </c>
      <c r="D3731" s="7" t="s">
        <v>1677</v>
      </c>
      <c r="E3731" s="7" t="s">
        <v>2953</v>
      </c>
      <c r="F3731" s="7" t="s">
        <v>2954</v>
      </c>
      <c r="G3731" s="7" t="s">
        <v>3122</v>
      </c>
      <c r="H3731" s="7" t="s">
        <v>163</v>
      </c>
      <c r="I3731" s="7" t="s">
        <v>107</v>
      </c>
      <c r="J3731" s="7" t="s">
        <v>95</v>
      </c>
      <c r="K3731" s="7" t="s">
        <v>152</v>
      </c>
      <c r="L3731" s="7" t="s">
        <v>85</v>
      </c>
      <c r="M3731" s="7" t="s">
        <v>177</v>
      </c>
      <c r="N3731" s="7" t="s">
        <v>141</v>
      </c>
      <c r="O3731" s="7" t="s">
        <v>126</v>
      </c>
      <c r="P3731" s="7" t="s">
        <v>150</v>
      </c>
      <c r="Q3731" s="7" t="s">
        <v>284</v>
      </c>
      <c r="R3731" s="7" t="s">
        <v>128</v>
      </c>
      <c r="S3731" s="7" t="s">
        <v>107</v>
      </c>
      <c r="T3731" s="7" t="s">
        <v>387</v>
      </c>
      <c r="U3731" s="7" t="s">
        <v>133</v>
      </c>
      <c r="V3731" s="7" t="s">
        <v>85</v>
      </c>
      <c r="W3731" s="7" t="s">
        <v>242</v>
      </c>
      <c r="X3731" s="7" t="s">
        <v>187</v>
      </c>
      <c r="Y3731" s="7" t="n">
        <v>0</v>
      </c>
      <c r="Z3731" s="7" t="n">
        <v>1</v>
      </c>
      <c r="AA3731" s="7" t="str">
        <f aca="false">IF(Y3731&gt;Z3731,"Win",IF(Y3731&lt;Z3731,"Loss","Draw"))</f>
        <v>Loss</v>
      </c>
      <c r="AB3731" s="7" t="s">
        <v>99</v>
      </c>
      <c r="AC3731" s="7" t="s">
        <v>99</v>
      </c>
      <c r="AD3731" s="7" t="s">
        <v>3123</v>
      </c>
      <c r="AE3731" s="7" t="s">
        <v>1861</v>
      </c>
      <c r="AF3731" s="7" t="str">
        <f aca="false">IF(AD3731&lt;AE3731,AD3731,AE3731)</f>
        <v>Baby Dragon, Barbarian Barrel, Electro Spirit, Goblin Cage, Lightning, Lumberjack, Royal Giant, Skeletons</v>
      </c>
      <c r="AG3731" s="7" t="str">
        <f aca="false">IF(AD3731&lt;AE3731,AE3731,AD3731)</f>
        <v>Bomber, Electro Giant, Goblin Cage, Golden Knight, Inferno Dragon, Lightning, Mother Witch, Tornado</v>
      </c>
      <c r="AH3731" s="7" t="str">
        <f aca="false">IF(AD3731=AF3731,AA3731,IF(AA3731="Win","Loss",IF(AA3731="Loss","Win","Draw")))</f>
        <v>Loss</v>
      </c>
      <c r="AI3731" s="7" t="s">
        <v>297</v>
      </c>
    </row>
    <row r="3732" customFormat="false" ht="15" hidden="false" customHeight="true" outlineLevel="0" collapsed="false">
      <c r="A3732" s="7" t="s">
        <v>7453</v>
      </c>
      <c r="B3732" s="7" t="n">
        <v>2</v>
      </c>
      <c r="C3732" s="7" t="s">
        <v>1676</v>
      </c>
      <c r="D3732" s="7" t="s">
        <v>1677</v>
      </c>
      <c r="E3732" s="7" t="s">
        <v>2953</v>
      </c>
      <c r="F3732" s="7" t="s">
        <v>2954</v>
      </c>
      <c r="G3732" s="7" t="s">
        <v>3124</v>
      </c>
      <c r="H3732" s="7" t="s">
        <v>163</v>
      </c>
      <c r="I3732" s="7" t="s">
        <v>448</v>
      </c>
      <c r="J3732" s="7" t="s">
        <v>447</v>
      </c>
      <c r="K3732" s="7" t="s">
        <v>84</v>
      </c>
      <c r="L3732" s="7" t="s">
        <v>294</v>
      </c>
      <c r="M3732" s="7" t="s">
        <v>158</v>
      </c>
      <c r="N3732" s="7" t="s">
        <v>108</v>
      </c>
      <c r="O3732" s="7" t="s">
        <v>115</v>
      </c>
      <c r="P3732" s="7" t="s">
        <v>114</v>
      </c>
      <c r="Q3732" s="7" t="s">
        <v>203</v>
      </c>
      <c r="R3732" s="7" t="s">
        <v>337</v>
      </c>
      <c r="S3732" s="7" t="s">
        <v>159</v>
      </c>
      <c r="T3732" s="7" t="s">
        <v>201</v>
      </c>
      <c r="U3732" s="7" t="s">
        <v>88</v>
      </c>
      <c r="V3732" s="7" t="s">
        <v>118</v>
      </c>
      <c r="W3732" s="7" t="s">
        <v>204</v>
      </c>
      <c r="X3732" s="7" t="s">
        <v>234</v>
      </c>
      <c r="Y3732" s="7" t="n">
        <v>0</v>
      </c>
      <c r="Z3732" s="7" t="n">
        <v>3</v>
      </c>
      <c r="AA3732" s="7" t="str">
        <f aca="false">IF(Y3732&gt;Z3732,"Win",IF(Y3732&lt;Z3732,"Loss","Draw"))</f>
        <v>Loss</v>
      </c>
      <c r="AB3732" s="7" t="s">
        <v>99</v>
      </c>
      <c r="AC3732" s="7" t="s">
        <v>99</v>
      </c>
      <c r="AD3732" s="7" t="s">
        <v>3126</v>
      </c>
      <c r="AE3732" s="7" t="s">
        <v>3125</v>
      </c>
      <c r="AF3732" s="7" t="str">
        <f aca="false">IF(AD3732&lt;AE3732,AD3732,AE3732)</f>
        <v>Archers, Bowler, Dark Prince, Giant, Giant Snowball, Graveyard, Vines, Witch</v>
      </c>
      <c r="AG3732" s="7" t="str">
        <f aca="false">IF(AD3732&lt;AE3732,AE3732,AD3732)</f>
        <v>Berserker, Bomb Tower, Boss Bandit, Dart Goblin, Goblin Barrel, Ice Spirit, Royal Delivery, Wall Breakers</v>
      </c>
      <c r="AH3732" s="7" t="str">
        <f aca="false">IF(AD3732=AF3732,AA3732,IF(AA3732="Win","Loss",IF(AA3732="Loss","Win","Draw")))</f>
        <v>Loss</v>
      </c>
      <c r="AI3732" s="7" t="s">
        <v>297</v>
      </c>
    </row>
    <row r="3733" customFormat="false" ht="15" hidden="false" customHeight="true" outlineLevel="0" collapsed="false">
      <c r="A3733" s="7" t="s">
        <v>7453</v>
      </c>
      <c r="B3733" s="7" t="n">
        <v>3</v>
      </c>
      <c r="C3733" s="7" t="s">
        <v>1676</v>
      </c>
      <c r="D3733" s="7" t="s">
        <v>1677</v>
      </c>
      <c r="E3733" s="7" t="s">
        <v>2953</v>
      </c>
      <c r="F3733" s="7" t="s">
        <v>2954</v>
      </c>
      <c r="G3733" s="7" t="s">
        <v>3127</v>
      </c>
      <c r="H3733" s="7" t="s">
        <v>163</v>
      </c>
      <c r="I3733" s="7" t="s">
        <v>448</v>
      </c>
      <c r="J3733" s="7" t="s">
        <v>447</v>
      </c>
      <c r="K3733" s="7" t="s">
        <v>84</v>
      </c>
      <c r="L3733" s="7" t="s">
        <v>294</v>
      </c>
      <c r="M3733" s="7" t="s">
        <v>158</v>
      </c>
      <c r="N3733" s="7" t="s">
        <v>108</v>
      </c>
      <c r="O3733" s="7" t="s">
        <v>115</v>
      </c>
      <c r="P3733" s="7" t="s">
        <v>114</v>
      </c>
      <c r="Q3733" s="7" t="s">
        <v>203</v>
      </c>
      <c r="R3733" s="7" t="s">
        <v>337</v>
      </c>
      <c r="S3733" s="7" t="s">
        <v>159</v>
      </c>
      <c r="T3733" s="7" t="s">
        <v>201</v>
      </c>
      <c r="U3733" s="7" t="s">
        <v>88</v>
      </c>
      <c r="V3733" s="7" t="s">
        <v>118</v>
      </c>
      <c r="W3733" s="7" t="s">
        <v>204</v>
      </c>
      <c r="X3733" s="7" t="s">
        <v>234</v>
      </c>
      <c r="Y3733" s="7" t="n">
        <v>0</v>
      </c>
      <c r="Z3733" s="7" t="n">
        <v>3</v>
      </c>
      <c r="AA3733" s="7" t="str">
        <f aca="false">IF(Y3733&gt;Z3733,"Win",IF(Y3733&lt;Z3733,"Loss","Draw"))</f>
        <v>Loss</v>
      </c>
      <c r="AB3733" s="7" t="s">
        <v>99</v>
      </c>
      <c r="AC3733" s="7" t="s">
        <v>98</v>
      </c>
      <c r="AD3733" s="7" t="s">
        <v>3126</v>
      </c>
      <c r="AE3733" s="7" t="s">
        <v>3125</v>
      </c>
      <c r="AF3733" s="7" t="str">
        <f aca="false">IF(AD3733&lt;AE3733,AD3733,AE3733)</f>
        <v>Archers, Bowler, Dark Prince, Giant, Giant Snowball, Graveyard, Vines, Witch</v>
      </c>
      <c r="AG3733" s="7" t="str">
        <f aca="false">IF(AD3733&lt;AE3733,AE3733,AD3733)</f>
        <v>Berserker, Bomb Tower, Boss Bandit, Dart Goblin, Goblin Barrel, Ice Spirit, Royal Delivery, Wall Breakers</v>
      </c>
      <c r="AH3733" s="7" t="str">
        <f aca="false">IF(AD3733=AF3733,AA3733,IF(AA3733="Win","Loss",IF(AA3733="Loss","Win","Draw")))</f>
        <v>Loss</v>
      </c>
      <c r="AI3733" s="7" t="s">
        <v>297</v>
      </c>
    </row>
    <row r="3734" customFormat="false" ht="15" hidden="false" customHeight="true" outlineLevel="0" collapsed="false">
      <c r="A3734" s="5" t="s">
        <v>7454</v>
      </c>
      <c r="B3734" s="5" t="n">
        <v>1</v>
      </c>
      <c r="C3734" s="5" t="s">
        <v>1010</v>
      </c>
      <c r="D3734" s="5" t="s">
        <v>1011</v>
      </c>
      <c r="E3734" s="5" t="s">
        <v>567</v>
      </c>
      <c r="F3734" s="5" t="s">
        <v>568</v>
      </c>
      <c r="G3734" s="5" t="s">
        <v>6798</v>
      </c>
      <c r="H3734" s="5" t="s">
        <v>163</v>
      </c>
      <c r="I3734" s="5" t="s">
        <v>152</v>
      </c>
      <c r="J3734" s="5" t="s">
        <v>128</v>
      </c>
      <c r="K3734" s="5" t="s">
        <v>107</v>
      </c>
      <c r="L3734" s="5" t="s">
        <v>306</v>
      </c>
      <c r="M3734" s="5" t="s">
        <v>85</v>
      </c>
      <c r="N3734" s="5" t="s">
        <v>307</v>
      </c>
      <c r="O3734" s="5" t="s">
        <v>187</v>
      </c>
      <c r="P3734" s="5" t="s">
        <v>95</v>
      </c>
      <c r="Q3734" s="5" t="s">
        <v>201</v>
      </c>
      <c r="R3734" s="5" t="s">
        <v>202</v>
      </c>
      <c r="S3734" s="5" t="s">
        <v>233</v>
      </c>
      <c r="T3734" s="5" t="s">
        <v>234</v>
      </c>
      <c r="U3734" s="5" t="s">
        <v>157</v>
      </c>
      <c r="V3734" s="5" t="s">
        <v>126</v>
      </c>
      <c r="W3734" s="5" t="s">
        <v>89</v>
      </c>
      <c r="X3734" s="5" t="s">
        <v>111</v>
      </c>
      <c r="Y3734" s="5" t="n">
        <v>1</v>
      </c>
      <c r="Z3734" s="5" t="n">
        <v>0</v>
      </c>
      <c r="AA3734" s="5" t="str">
        <f aca="false">IF(Y3734&gt;Z3734,"Win",IF(Y3734&lt;Z3734,"Loss","Draw"))</f>
        <v>Win</v>
      </c>
      <c r="AB3734" s="5" t="s">
        <v>98</v>
      </c>
      <c r="AC3734" s="5" t="s">
        <v>99</v>
      </c>
      <c r="AD3734" s="5" t="s">
        <v>603</v>
      </c>
      <c r="AE3734" s="5" t="s">
        <v>415</v>
      </c>
      <c r="AF3734" s="5" t="str">
        <f aca="false">IF(AD3734&lt;AE3734,AD3734,AE3734)</f>
        <v>Baby Dragon, Barbarian Barrel, Goblin Cage, Golden Knight, Golem, Ice Wizard, Lightning, Tornado</v>
      </c>
      <c r="AG3734" s="5" t="str">
        <f aca="false">IF(AD3734&lt;AE3734,AE3734,AD3734)</f>
        <v>Bats, Bomb Tower, Fire Spirit, Magic Archer, Miner, Skeletons, The Log, Wall Breakers</v>
      </c>
      <c r="AH3734" s="5" t="str">
        <f aca="false">IF(AD3734=AF3734,AA3734,IF(AA3734="Win","Loss",IF(AA3734="Loss","Win","Draw")))</f>
        <v>Win</v>
      </c>
      <c r="AI3734" s="5" t="s">
        <v>297</v>
      </c>
    </row>
    <row r="3735" customFormat="false" ht="15" hidden="false" customHeight="true" outlineLevel="0" collapsed="false">
      <c r="A3735" s="5" t="s">
        <v>7454</v>
      </c>
      <c r="B3735" s="5" t="n">
        <v>2</v>
      </c>
      <c r="C3735" s="5" t="s">
        <v>1010</v>
      </c>
      <c r="D3735" s="5" t="s">
        <v>1011</v>
      </c>
      <c r="E3735" s="5" t="s">
        <v>567</v>
      </c>
      <c r="F3735" s="5" t="s">
        <v>568</v>
      </c>
      <c r="G3735" s="5" t="s">
        <v>6799</v>
      </c>
      <c r="H3735" s="5" t="s">
        <v>163</v>
      </c>
      <c r="I3735" s="5" t="s">
        <v>203</v>
      </c>
      <c r="J3735" s="5" t="s">
        <v>202</v>
      </c>
      <c r="K3735" s="5" t="s">
        <v>201</v>
      </c>
      <c r="L3735" s="5" t="s">
        <v>153</v>
      </c>
      <c r="M3735" s="5" t="s">
        <v>157</v>
      </c>
      <c r="N3735" s="5" t="s">
        <v>118</v>
      </c>
      <c r="O3735" s="5" t="s">
        <v>208</v>
      </c>
      <c r="P3735" s="5" t="s">
        <v>126</v>
      </c>
      <c r="Q3735" s="5" t="s">
        <v>82</v>
      </c>
      <c r="R3735" s="5" t="s">
        <v>194</v>
      </c>
      <c r="S3735" s="5" t="s">
        <v>87</v>
      </c>
      <c r="T3735" s="5" t="s">
        <v>150</v>
      </c>
      <c r="U3735" s="5" t="s">
        <v>88</v>
      </c>
      <c r="V3735" s="5" t="s">
        <v>85</v>
      </c>
      <c r="W3735" s="5" t="s">
        <v>95</v>
      </c>
      <c r="X3735" s="5" t="s">
        <v>97</v>
      </c>
      <c r="Y3735" s="5" t="n">
        <v>0</v>
      </c>
      <c r="Z3735" s="5" t="n">
        <v>1</v>
      </c>
      <c r="AA3735" s="5" t="str">
        <f aca="false">IF(Y3735&gt;Z3735,"Win",IF(Y3735&lt;Z3735,"Loss","Draw"))</f>
        <v>Loss</v>
      </c>
      <c r="AB3735" s="5" t="s">
        <v>98</v>
      </c>
      <c r="AC3735" s="5" t="s">
        <v>99</v>
      </c>
      <c r="AD3735" s="5" t="s">
        <v>4008</v>
      </c>
      <c r="AE3735" s="5" t="s">
        <v>6800</v>
      </c>
      <c r="AF3735" s="5" t="str">
        <f aca="false">IF(AD3735&lt;AE3735,AD3735,AE3735)</f>
        <v>Archer Queen, Barbarian Barrel, Berserker, Electro Spirit, Lightning, Ronin, Royal Hogs, Tesla</v>
      </c>
      <c r="AG3735" s="5" t="str">
        <f aca="false">IF(AD3735&lt;AE3735,AE3735,AD3735)</f>
        <v>Cannon, Fire Spirit, Goblin Barrel, Ice Spirit, Magic Archer, Skeletons, Valkyrie, Wall Breakers</v>
      </c>
      <c r="AH3735" s="5" t="str">
        <f aca="false">IF(AD3735=AF3735,AA3735,IF(AA3735="Win","Loss",IF(AA3735="Loss","Win","Draw")))</f>
        <v>Win</v>
      </c>
      <c r="AI3735" s="5" t="s">
        <v>297</v>
      </c>
    </row>
    <row r="3736" customFormat="false" ht="15" hidden="false" customHeight="true" outlineLevel="0" collapsed="false">
      <c r="A3736" s="5" t="s">
        <v>7454</v>
      </c>
      <c r="B3736" s="5" t="n">
        <v>3</v>
      </c>
      <c r="C3736" s="5" t="s">
        <v>1010</v>
      </c>
      <c r="D3736" s="5" t="s">
        <v>1011</v>
      </c>
      <c r="E3736" s="5" t="s">
        <v>567</v>
      </c>
      <c r="F3736" s="5" t="s">
        <v>568</v>
      </c>
      <c r="G3736" s="5" t="s">
        <v>6801</v>
      </c>
      <c r="H3736" s="5" t="s">
        <v>163</v>
      </c>
      <c r="I3736" s="5" t="s">
        <v>82</v>
      </c>
      <c r="J3736" s="5" t="s">
        <v>83</v>
      </c>
      <c r="K3736" s="5" t="s">
        <v>87</v>
      </c>
      <c r="L3736" s="5" t="s">
        <v>88</v>
      </c>
      <c r="M3736" s="5" t="s">
        <v>93</v>
      </c>
      <c r="N3736" s="5" t="s">
        <v>86</v>
      </c>
      <c r="O3736" s="5" t="s">
        <v>150</v>
      </c>
      <c r="P3736" s="5" t="s">
        <v>89</v>
      </c>
      <c r="Q3736" s="5" t="s">
        <v>177</v>
      </c>
      <c r="R3736" s="5" t="s">
        <v>91</v>
      </c>
      <c r="S3736" s="5" t="s">
        <v>124</v>
      </c>
      <c r="T3736" s="5" t="s">
        <v>257</v>
      </c>
      <c r="U3736" s="5" t="s">
        <v>215</v>
      </c>
      <c r="V3736" s="5" t="s">
        <v>93</v>
      </c>
      <c r="W3736" s="5" t="s">
        <v>143</v>
      </c>
      <c r="X3736" s="5" t="s">
        <v>327</v>
      </c>
      <c r="Y3736" s="5" t="n">
        <v>1</v>
      </c>
      <c r="Z3736" s="5" t="n">
        <v>0</v>
      </c>
      <c r="AA3736" s="5" t="str">
        <f aca="false">IF(Y3736&gt;Z3736,"Win",IF(Y3736&lt;Z3736,"Loss","Draw"))</f>
        <v>Win</v>
      </c>
      <c r="AB3736" s="5" t="s">
        <v>98</v>
      </c>
      <c r="AC3736" s="5" t="s">
        <v>99</v>
      </c>
      <c r="AD3736" s="5" t="s">
        <v>5458</v>
      </c>
      <c r="AE3736" s="5" t="s">
        <v>6802</v>
      </c>
      <c r="AF3736" s="5" t="str">
        <f aca="false">IF(AD3736&lt;AE3736,AD3736,AE3736)</f>
        <v>Berserker, Electro Spirit, Fireball, Monk, Royal Hogs, Skeleton Dragons, Tesla, The Log</v>
      </c>
      <c r="AG3736" s="5" t="str">
        <f aca="false">IF(AD3736&lt;AE3736,AE3736,AD3736)</f>
        <v>Fireball, Fisherman, Goblins, Heal Spirit, Hunter, Rage, Royal Ghost, Royal Giant</v>
      </c>
      <c r="AH3736" s="5" t="str">
        <f aca="false">IF(AD3736=AF3736,AA3736,IF(AA3736="Win","Loss",IF(AA3736="Loss","Win","Draw")))</f>
        <v>Win</v>
      </c>
      <c r="AI3736" s="5" t="s">
        <v>297</v>
      </c>
    </row>
    <row r="3737" customFormat="false" ht="15" hidden="false" customHeight="true" outlineLevel="0" collapsed="false">
      <c r="A3737" s="7" t="s">
        <v>7455</v>
      </c>
      <c r="B3737" s="7" t="n">
        <v>1</v>
      </c>
      <c r="C3737" s="7" t="s">
        <v>1010</v>
      </c>
      <c r="D3737" s="7" t="s">
        <v>1011</v>
      </c>
      <c r="E3737" s="7" t="s">
        <v>567</v>
      </c>
      <c r="F3737" s="7" t="s">
        <v>568</v>
      </c>
      <c r="G3737" s="7" t="s">
        <v>6804</v>
      </c>
      <c r="H3737" s="7" t="s">
        <v>163</v>
      </c>
      <c r="I3737" s="7" t="s">
        <v>90</v>
      </c>
      <c r="J3737" s="7" t="s">
        <v>123</v>
      </c>
      <c r="K3737" s="7" t="s">
        <v>124</v>
      </c>
      <c r="L3737" s="7" t="s">
        <v>125</v>
      </c>
      <c r="M3737" s="7" t="s">
        <v>85</v>
      </c>
      <c r="N3737" s="7" t="s">
        <v>96</v>
      </c>
      <c r="O3737" s="7" t="s">
        <v>126</v>
      </c>
      <c r="P3737" s="7" t="s">
        <v>95</v>
      </c>
      <c r="Q3737" s="7" t="s">
        <v>152</v>
      </c>
      <c r="R3737" s="7" t="s">
        <v>128</v>
      </c>
      <c r="S3737" s="7" t="s">
        <v>107</v>
      </c>
      <c r="T3737" s="7" t="s">
        <v>306</v>
      </c>
      <c r="U3737" s="7" t="s">
        <v>85</v>
      </c>
      <c r="V3737" s="7" t="s">
        <v>307</v>
      </c>
      <c r="W3737" s="7" t="s">
        <v>187</v>
      </c>
      <c r="X3737" s="7" t="s">
        <v>95</v>
      </c>
      <c r="Y3737" s="7" t="n">
        <v>1</v>
      </c>
      <c r="Z3737" s="7" t="n">
        <v>0</v>
      </c>
      <c r="AA3737" s="7" t="str">
        <f aca="false">IF(Y3737&gt;Z3737,"Win",IF(Y3737&lt;Z3737,"Loss","Draw"))</f>
        <v>Win</v>
      </c>
      <c r="AB3737" s="7" t="s">
        <v>99</v>
      </c>
      <c r="AC3737" s="7" t="s">
        <v>99</v>
      </c>
      <c r="AD3737" s="7" t="s">
        <v>134</v>
      </c>
      <c r="AE3737" s="7" t="s">
        <v>603</v>
      </c>
      <c r="AF3737" s="7" t="str">
        <f aca="false">IF(AD3737&lt;AE3737,AD3737,AE3737)</f>
        <v>Baby Dragon, Barbarian Barrel, Goblin Cage, Golden Knight, Golem, Ice Wizard, Lightning, Tornado</v>
      </c>
      <c r="AG3737" s="7" t="str">
        <f aca="false">IF(AD3737&lt;AE3737,AE3737,AD3737)</f>
        <v>Barbarian Barrel, Cannon Cart, Goblinstein, Lightning, Minions, Mortar, Royal Ghost, Skeletons</v>
      </c>
      <c r="AH3737" s="7" t="str">
        <f aca="false">IF(AD3737=AF3737,AA3737,IF(AA3737="Win","Loss",IF(AA3737="Loss","Win","Draw")))</f>
        <v>Loss</v>
      </c>
      <c r="AI3737" s="7" t="s">
        <v>297</v>
      </c>
    </row>
    <row r="3738" customFormat="false" ht="15" hidden="false" customHeight="true" outlineLevel="0" collapsed="false">
      <c r="A3738" s="7" t="s">
        <v>7455</v>
      </c>
      <c r="B3738" s="7" t="n">
        <v>2</v>
      </c>
      <c r="C3738" s="7" t="s">
        <v>1010</v>
      </c>
      <c r="D3738" s="7" t="s">
        <v>1011</v>
      </c>
      <c r="E3738" s="7" t="s">
        <v>567</v>
      </c>
      <c r="F3738" s="7" t="s">
        <v>568</v>
      </c>
      <c r="G3738" s="7" t="s">
        <v>6805</v>
      </c>
      <c r="H3738" s="7" t="s">
        <v>485</v>
      </c>
      <c r="I3738" s="7" t="s">
        <v>203</v>
      </c>
      <c r="J3738" s="7" t="s">
        <v>91</v>
      </c>
      <c r="K3738" s="7" t="s">
        <v>208</v>
      </c>
      <c r="L3738" s="7" t="s">
        <v>157</v>
      </c>
      <c r="M3738" s="7" t="s">
        <v>201</v>
      </c>
      <c r="N3738" s="7" t="s">
        <v>118</v>
      </c>
      <c r="O3738" s="7" t="s">
        <v>159</v>
      </c>
      <c r="P3738" s="7" t="s">
        <v>249</v>
      </c>
      <c r="Q3738" s="7" t="s">
        <v>201</v>
      </c>
      <c r="R3738" s="7" t="s">
        <v>202</v>
      </c>
      <c r="S3738" s="7" t="s">
        <v>233</v>
      </c>
      <c r="T3738" s="7" t="s">
        <v>157</v>
      </c>
      <c r="U3738" s="7" t="s">
        <v>87</v>
      </c>
      <c r="V3738" s="7" t="s">
        <v>126</v>
      </c>
      <c r="W3738" s="7" t="s">
        <v>111</v>
      </c>
      <c r="X3738" s="7" t="s">
        <v>89</v>
      </c>
      <c r="Y3738" s="7" t="n">
        <v>1</v>
      </c>
      <c r="Z3738" s="7" t="n">
        <v>0</v>
      </c>
      <c r="AA3738" s="7" t="str">
        <f aca="false">IF(Y3738&gt;Z3738,"Win",IF(Y3738&lt;Z3738,"Loss","Draw"))</f>
        <v>Win</v>
      </c>
      <c r="AB3738" s="7" t="s">
        <v>99</v>
      </c>
      <c r="AC3738" s="7" t="s">
        <v>99</v>
      </c>
      <c r="AD3738" s="7" t="s">
        <v>701</v>
      </c>
      <c r="AE3738" s="7" t="s">
        <v>6806</v>
      </c>
      <c r="AF3738" s="7" t="str">
        <f aca="false">IF(AD3738&lt;AE3738,AD3738,AE3738)</f>
        <v>Bats, Fire Spirit, Magic Archer, Miner, Skeletons, Tesla, The Log, Wall Breakers</v>
      </c>
      <c r="AG3738" s="7" t="str">
        <f aca="false">IF(AD3738&lt;AE3738,AE3738,AD3738)</f>
        <v>Dart Goblin, Fire Spirit, Goblin Barrel, Goblins, Ice Spirit, Rocket, Valkyrie, Wall Breakers</v>
      </c>
      <c r="AH3738" s="7" t="str">
        <f aca="false">IF(AD3738=AF3738,AA3738,IF(AA3738="Win","Loss",IF(AA3738="Loss","Win","Draw")))</f>
        <v>Loss</v>
      </c>
      <c r="AI3738" s="7" t="s">
        <v>297</v>
      </c>
    </row>
    <row r="3739" customFormat="false" ht="15" hidden="false" customHeight="true" outlineLevel="0" collapsed="false">
      <c r="A3739" s="7" t="s">
        <v>7455</v>
      </c>
      <c r="B3739" s="7" t="n">
        <v>3</v>
      </c>
      <c r="C3739" s="7" t="s">
        <v>1010</v>
      </c>
      <c r="D3739" s="7" t="s">
        <v>1011</v>
      </c>
      <c r="E3739" s="7" t="s">
        <v>567</v>
      </c>
      <c r="F3739" s="7" t="s">
        <v>568</v>
      </c>
      <c r="G3739" s="7" t="s">
        <v>6807</v>
      </c>
      <c r="H3739" s="7" t="s">
        <v>163</v>
      </c>
      <c r="I3739" s="7" t="s">
        <v>114</v>
      </c>
      <c r="J3739" s="7" t="s">
        <v>241</v>
      </c>
      <c r="K3739" s="7" t="s">
        <v>153</v>
      </c>
      <c r="L3739" s="7" t="s">
        <v>150</v>
      </c>
      <c r="M3739" s="7" t="s">
        <v>242</v>
      </c>
      <c r="N3739" s="7" t="s">
        <v>88</v>
      </c>
      <c r="O3739" s="7" t="s">
        <v>116</v>
      </c>
      <c r="P3739" s="7" t="s">
        <v>137</v>
      </c>
      <c r="Q3739" s="7" t="s">
        <v>208</v>
      </c>
      <c r="R3739" s="7" t="s">
        <v>139</v>
      </c>
      <c r="S3739" s="7" t="s">
        <v>109</v>
      </c>
      <c r="T3739" s="7" t="s">
        <v>112</v>
      </c>
      <c r="U3739" s="7" t="s">
        <v>188</v>
      </c>
      <c r="V3739" s="7" t="s">
        <v>110</v>
      </c>
      <c r="W3739" s="7" t="s">
        <v>93</v>
      </c>
      <c r="X3739" s="7" t="s">
        <v>88</v>
      </c>
      <c r="Y3739" s="7" t="n">
        <v>3</v>
      </c>
      <c r="Z3739" s="7" t="n">
        <v>0</v>
      </c>
      <c r="AA3739" s="7" t="str">
        <f aca="false">IF(Y3739&gt;Z3739,"Win",IF(Y3739&lt;Z3739,"Loss","Draw"))</f>
        <v>Win</v>
      </c>
      <c r="AB3739" s="7" t="s">
        <v>99</v>
      </c>
      <c r="AC3739" s="7" t="s">
        <v>99</v>
      </c>
      <c r="AD3739" s="7" t="s">
        <v>6434</v>
      </c>
      <c r="AE3739" s="7" t="s">
        <v>285</v>
      </c>
      <c r="AF3739" s="7" t="str">
        <f aca="false">IF(AD3739&lt;AE3739,AD3739,AE3739)</f>
        <v>Berserker, Bomber, Cannon, Electro Spirit, Giant Snowball, Goblin Drill, Knight, Poison</v>
      </c>
      <c r="AG3739" s="7" t="str">
        <f aca="false">IF(AD3739&lt;AE3739,AE3739,AD3739)</f>
        <v>Berserker, Fireball, Lava Hound, Mega Minion, Spirit Empress, Tombstone, Valkyrie, Zap</v>
      </c>
      <c r="AH3739" s="7" t="str">
        <f aca="false">IF(AD3739=AF3739,AA3739,IF(AA3739="Win","Loss",IF(AA3739="Loss","Win","Draw")))</f>
        <v>Win</v>
      </c>
      <c r="AI3739" s="7" t="s">
        <v>297</v>
      </c>
    </row>
    <row r="3740" customFormat="false" ht="15" hidden="false" customHeight="true" outlineLevel="0" collapsed="false">
      <c r="A3740" s="7" t="s">
        <v>7456</v>
      </c>
      <c r="B3740" s="7" t="n">
        <v>1</v>
      </c>
      <c r="C3740" s="7" t="s">
        <v>1010</v>
      </c>
      <c r="D3740" s="7" t="s">
        <v>1011</v>
      </c>
      <c r="E3740" s="7" t="s">
        <v>567</v>
      </c>
      <c r="F3740" s="7" t="s">
        <v>568</v>
      </c>
      <c r="G3740" s="7" t="s">
        <v>6809</v>
      </c>
      <c r="H3740" s="7" t="s">
        <v>163</v>
      </c>
      <c r="I3740" s="7" t="s">
        <v>82</v>
      </c>
      <c r="J3740" s="7" t="s">
        <v>151</v>
      </c>
      <c r="K3740" s="7" t="s">
        <v>152</v>
      </c>
      <c r="L3740" s="7" t="s">
        <v>85</v>
      </c>
      <c r="M3740" s="7" t="s">
        <v>126</v>
      </c>
      <c r="N3740" s="7" t="s">
        <v>150</v>
      </c>
      <c r="O3740" s="7" t="s">
        <v>89</v>
      </c>
      <c r="P3740" s="7" t="s">
        <v>153</v>
      </c>
      <c r="Q3740" s="7" t="s">
        <v>1885</v>
      </c>
      <c r="R3740" s="7" t="s">
        <v>95</v>
      </c>
      <c r="S3740" s="7" t="s">
        <v>141</v>
      </c>
      <c r="T3740" s="7" t="s">
        <v>306</v>
      </c>
      <c r="U3740" s="7" t="s">
        <v>97</v>
      </c>
      <c r="V3740" s="7" t="s">
        <v>86</v>
      </c>
      <c r="W3740" s="7" t="s">
        <v>187</v>
      </c>
      <c r="X3740" s="7" t="s">
        <v>449</v>
      </c>
      <c r="Y3740" s="7" t="n">
        <v>1</v>
      </c>
      <c r="Z3740" s="7" t="n">
        <v>0</v>
      </c>
      <c r="AA3740" s="7" t="str">
        <f aca="false">IF(Y3740&gt;Z3740,"Win",IF(Y3740&lt;Z3740,"Loss","Draw"))</f>
        <v>Win</v>
      </c>
      <c r="AB3740" s="7" t="s">
        <v>99</v>
      </c>
      <c r="AC3740" s="7" t="s">
        <v>99</v>
      </c>
      <c r="AD3740" s="7" t="s">
        <v>155</v>
      </c>
      <c r="AE3740" s="7" t="s">
        <v>2811</v>
      </c>
      <c r="AF3740" s="7" t="str">
        <f aca="false">IF(AD3740&lt;AE3740,AD3740,AE3740)</f>
        <v>Baby Dragon, Cannon, Electro Spirit, Lightning, Mighty Miner, Royal Hogs, Skeletons, The Log</v>
      </c>
      <c r="AG3740" s="7" t="str">
        <f aca="false">IF(AD3740&lt;AE3740,AE3740,AD3740)</f>
        <v>Barbarian Barrel, Electro Dragon, Elixir Collector, Golem, Lumberjack, Ronin, Skeleton Dragons, Tornado</v>
      </c>
      <c r="AH3740" s="7" t="str">
        <f aca="false">IF(AD3740=AF3740,AA3740,IF(AA3740="Win","Loss",IF(AA3740="Loss","Win","Draw")))</f>
        <v>Win</v>
      </c>
      <c r="AI3740" s="7" t="s">
        <v>297</v>
      </c>
    </row>
    <row r="3741" customFormat="false" ht="15" hidden="false" customHeight="true" outlineLevel="0" collapsed="false">
      <c r="A3741" s="7" t="s">
        <v>7456</v>
      </c>
      <c r="B3741" s="7" t="n">
        <v>2</v>
      </c>
      <c r="C3741" s="7" t="s">
        <v>1010</v>
      </c>
      <c r="D3741" s="7" t="s">
        <v>1011</v>
      </c>
      <c r="E3741" s="7" t="s">
        <v>567</v>
      </c>
      <c r="F3741" s="7" t="s">
        <v>568</v>
      </c>
      <c r="G3741" s="7" t="s">
        <v>6810</v>
      </c>
      <c r="H3741" s="7" t="s">
        <v>163</v>
      </c>
      <c r="I3741" s="7" t="s">
        <v>233</v>
      </c>
      <c r="J3741" s="7" t="s">
        <v>202</v>
      </c>
      <c r="K3741" s="7" t="s">
        <v>201</v>
      </c>
      <c r="L3741" s="7" t="s">
        <v>88</v>
      </c>
      <c r="M3741" s="7" t="s">
        <v>234</v>
      </c>
      <c r="N3741" s="7" t="s">
        <v>157</v>
      </c>
      <c r="O3741" s="7" t="s">
        <v>111</v>
      </c>
      <c r="P3741" s="7" t="s">
        <v>204</v>
      </c>
      <c r="Q3741" s="7" t="s">
        <v>203</v>
      </c>
      <c r="R3741" s="7" t="s">
        <v>202</v>
      </c>
      <c r="S3741" s="7" t="s">
        <v>201</v>
      </c>
      <c r="T3741" s="7" t="s">
        <v>157</v>
      </c>
      <c r="U3741" s="7" t="s">
        <v>204</v>
      </c>
      <c r="V3741" s="7" t="s">
        <v>118</v>
      </c>
      <c r="W3741" s="7" t="s">
        <v>88</v>
      </c>
      <c r="X3741" s="7" t="s">
        <v>87</v>
      </c>
      <c r="Y3741" s="7" t="n">
        <v>0</v>
      </c>
      <c r="Z3741" s="7" t="n">
        <v>1</v>
      </c>
      <c r="AA3741" s="7" t="str">
        <f aca="false">IF(Y3741&gt;Z3741,"Win",IF(Y3741&lt;Z3741,"Loss","Draw"))</f>
        <v>Loss</v>
      </c>
      <c r="AB3741" s="7" t="s">
        <v>99</v>
      </c>
      <c r="AC3741" s="7" t="s">
        <v>99</v>
      </c>
      <c r="AD3741" s="7" t="s">
        <v>380</v>
      </c>
      <c r="AE3741" s="7" t="s">
        <v>206</v>
      </c>
      <c r="AF3741" s="7" t="str">
        <f aca="false">IF(AD3741&lt;AE3741,AD3741,AE3741)</f>
        <v>Bats, Berserker, Bomb Tower, Fire Spirit, Magic Archer, Miner, Royal Delivery, Wall Breakers</v>
      </c>
      <c r="AG3741" s="7" t="str">
        <f aca="false">IF(AD3741&lt;AE3741,AE3741,AD3741)</f>
        <v>Berserker, Fire Spirit, Goblin Barrel, Ice Spirit, Magic Archer, Royal Delivery, Tesla, Wall Breakers</v>
      </c>
      <c r="AH3741" s="7" t="str">
        <f aca="false">IF(AD3741=AF3741,AA3741,IF(AA3741="Win","Loss",IF(AA3741="Loss","Win","Draw")))</f>
        <v>Loss</v>
      </c>
      <c r="AI3741" s="7" t="s">
        <v>297</v>
      </c>
    </row>
    <row r="3742" customFormat="false" ht="15" hidden="false" customHeight="true" outlineLevel="0" collapsed="false">
      <c r="A3742" s="7" t="s">
        <v>7456</v>
      </c>
      <c r="B3742" s="7" t="n">
        <v>3</v>
      </c>
      <c r="C3742" s="7" t="s">
        <v>1010</v>
      </c>
      <c r="D3742" s="7" t="s">
        <v>1011</v>
      </c>
      <c r="E3742" s="7" t="s">
        <v>567</v>
      </c>
      <c r="F3742" s="7" t="s">
        <v>568</v>
      </c>
      <c r="G3742" s="7" t="s">
        <v>6811</v>
      </c>
      <c r="H3742" s="7" t="s">
        <v>163</v>
      </c>
      <c r="I3742" s="7" t="s">
        <v>177</v>
      </c>
      <c r="J3742" s="7" t="s">
        <v>91</v>
      </c>
      <c r="K3742" s="7" t="s">
        <v>124</v>
      </c>
      <c r="L3742" s="7" t="s">
        <v>215</v>
      </c>
      <c r="M3742" s="7" t="s">
        <v>95</v>
      </c>
      <c r="N3742" s="7" t="s">
        <v>257</v>
      </c>
      <c r="O3742" s="7" t="s">
        <v>93</v>
      </c>
      <c r="P3742" s="7" t="s">
        <v>143</v>
      </c>
      <c r="Q3742" s="7" t="s">
        <v>185</v>
      </c>
      <c r="R3742" s="7" t="s">
        <v>158</v>
      </c>
      <c r="S3742" s="7" t="s">
        <v>114</v>
      </c>
      <c r="T3742" s="7" t="s">
        <v>130</v>
      </c>
      <c r="U3742" s="7" t="s">
        <v>96</v>
      </c>
      <c r="V3742" s="7" t="s">
        <v>115</v>
      </c>
      <c r="W3742" s="7" t="s">
        <v>447</v>
      </c>
      <c r="X3742" s="7" t="s">
        <v>323</v>
      </c>
      <c r="Y3742" s="7" t="n">
        <v>1</v>
      </c>
      <c r="Z3742" s="7" t="n">
        <v>0</v>
      </c>
      <c r="AA3742" s="7" t="str">
        <f aca="false">IF(Y3742&gt;Z3742,"Win",IF(Y3742&lt;Z3742,"Loss","Draw"))</f>
        <v>Win</v>
      </c>
      <c r="AB3742" s="7" t="s">
        <v>99</v>
      </c>
      <c r="AC3742" s="7" t="s">
        <v>99</v>
      </c>
      <c r="AD3742" s="7" t="s">
        <v>4752</v>
      </c>
      <c r="AE3742" s="7" t="s">
        <v>6812</v>
      </c>
      <c r="AF3742" s="7" t="str">
        <f aca="false">IF(AD3742&lt;AE3742,AD3742,AE3742)</f>
        <v>Arrows, Bowler, Executioner, Giant, Giant Snowball, Graveyard, Mini P.E.K.K.A, Minions</v>
      </c>
      <c r="AG3742" s="7" t="str">
        <f aca="false">IF(AD3742&lt;AE3742,AE3742,AD3742)</f>
        <v>Barbarian Barrel, Fireball, Fisherman, Goblins, Heal Spirit, Hunter, Royal Ghost, Royal Giant</v>
      </c>
      <c r="AH3742" s="7" t="str">
        <f aca="false">IF(AD3742=AF3742,AA3742,IF(AA3742="Win","Loss",IF(AA3742="Loss","Win","Draw")))</f>
        <v>Loss</v>
      </c>
      <c r="AI3742" s="7" t="s">
        <v>297</v>
      </c>
    </row>
    <row r="3743" customFormat="false" ht="15" hidden="false" customHeight="true" outlineLevel="0" collapsed="false">
      <c r="A3743" s="7" t="s">
        <v>7457</v>
      </c>
      <c r="B3743" s="7" t="n">
        <v>1</v>
      </c>
      <c r="C3743" s="7" t="s">
        <v>1010</v>
      </c>
      <c r="D3743" s="7" t="s">
        <v>1011</v>
      </c>
      <c r="E3743" s="7" t="s">
        <v>567</v>
      </c>
      <c r="F3743" s="7" t="s">
        <v>568</v>
      </c>
      <c r="G3743" s="7" t="s">
        <v>6814</v>
      </c>
      <c r="H3743" s="7" t="s">
        <v>485</v>
      </c>
      <c r="I3743" s="7" t="s">
        <v>127</v>
      </c>
      <c r="J3743" s="7" t="s">
        <v>128</v>
      </c>
      <c r="K3743" s="7" t="s">
        <v>129</v>
      </c>
      <c r="L3743" s="7" t="s">
        <v>133</v>
      </c>
      <c r="M3743" s="7" t="s">
        <v>97</v>
      </c>
      <c r="N3743" s="7" t="s">
        <v>132</v>
      </c>
      <c r="O3743" s="7" t="s">
        <v>131</v>
      </c>
      <c r="P3743" s="7" t="s">
        <v>130</v>
      </c>
      <c r="Q3743" s="7" t="s">
        <v>137</v>
      </c>
      <c r="R3743" s="7" t="s">
        <v>194</v>
      </c>
      <c r="S3743" s="7" t="s">
        <v>114</v>
      </c>
      <c r="T3743" s="7" t="s">
        <v>97</v>
      </c>
      <c r="U3743" s="7" t="s">
        <v>157</v>
      </c>
      <c r="V3743" s="7" t="s">
        <v>126</v>
      </c>
      <c r="W3743" s="7" t="s">
        <v>116</v>
      </c>
      <c r="X3743" s="7" t="s">
        <v>234</v>
      </c>
      <c r="Y3743" s="7" t="n">
        <v>3</v>
      </c>
      <c r="Z3743" s="7" t="n">
        <v>0</v>
      </c>
      <c r="AA3743" s="7" t="str">
        <f aca="false">IF(Y3743&gt;Z3743,"Win",IF(Y3743&lt;Z3743,"Loss","Draw"))</f>
        <v>Win</v>
      </c>
      <c r="AB3743" s="7" t="s">
        <v>99</v>
      </c>
      <c r="AC3743" s="7" t="s">
        <v>99</v>
      </c>
      <c r="AD3743" s="7" t="s">
        <v>1762</v>
      </c>
      <c r="AE3743" s="7" t="s">
        <v>1057</v>
      </c>
      <c r="AF3743" s="7" t="str">
        <f aca="false">IF(AD3743&lt;AE3743,AD3743,AE3743)</f>
        <v>Archer Queen, Bomb Tower, Fire Spirit, Giant Snowball, Goblin Drill, Poison, Ronin, Skeletons</v>
      </c>
      <c r="AG3743" s="7" t="str">
        <f aca="false">IF(AD3743&lt;AE3743,AE3743,AD3743)</f>
        <v>Arrows, Bandit, Battle Ram, Electro Wizard, Golden Knight, Mega Knight, Mother Witch, Ronin</v>
      </c>
      <c r="AH3743" s="7" t="str">
        <f aca="false">IF(AD3743=AF3743,AA3743,IF(AA3743="Win","Loss",IF(AA3743="Loss","Win","Draw")))</f>
        <v>Loss</v>
      </c>
      <c r="AI3743" s="7" t="s">
        <v>297</v>
      </c>
    </row>
    <row r="3744" customFormat="false" ht="15" hidden="false" customHeight="true" outlineLevel="0" collapsed="false">
      <c r="A3744" s="7" t="s">
        <v>7457</v>
      </c>
      <c r="B3744" s="7" t="n">
        <v>2</v>
      </c>
      <c r="C3744" s="7" t="s">
        <v>1010</v>
      </c>
      <c r="D3744" s="7" t="s">
        <v>1011</v>
      </c>
      <c r="E3744" s="7" t="s">
        <v>567</v>
      </c>
      <c r="F3744" s="7" t="s">
        <v>568</v>
      </c>
      <c r="G3744" s="7" t="s">
        <v>6815</v>
      </c>
      <c r="H3744" s="7" t="s">
        <v>163</v>
      </c>
      <c r="I3744" s="7" t="s">
        <v>82</v>
      </c>
      <c r="J3744" s="7" t="s">
        <v>108</v>
      </c>
      <c r="K3744" s="7" t="s">
        <v>84</v>
      </c>
      <c r="L3744" s="7" t="s">
        <v>88</v>
      </c>
      <c r="M3744" s="7" t="s">
        <v>85</v>
      </c>
      <c r="N3744" s="7" t="s">
        <v>150</v>
      </c>
      <c r="O3744" s="7" t="s">
        <v>95</v>
      </c>
      <c r="P3744" s="7" t="s">
        <v>87</v>
      </c>
      <c r="Q3744" s="7" t="s">
        <v>82</v>
      </c>
      <c r="R3744" s="7" t="s">
        <v>202</v>
      </c>
      <c r="S3744" s="7" t="s">
        <v>87</v>
      </c>
      <c r="T3744" s="7" t="s">
        <v>164</v>
      </c>
      <c r="U3744" s="7" t="s">
        <v>95</v>
      </c>
      <c r="V3744" s="7" t="s">
        <v>778</v>
      </c>
      <c r="W3744" s="7" t="s">
        <v>150</v>
      </c>
      <c r="X3744" s="7" t="s">
        <v>88</v>
      </c>
      <c r="Y3744" s="7" t="n">
        <v>1</v>
      </c>
      <c r="Z3744" s="7" t="n">
        <v>0</v>
      </c>
      <c r="AA3744" s="7" t="str">
        <f aca="false">IF(Y3744&gt;Z3744,"Win",IF(Y3744&lt;Z3744,"Loss","Draw"))</f>
        <v>Win</v>
      </c>
      <c r="AB3744" s="7" t="s">
        <v>99</v>
      </c>
      <c r="AC3744" s="7" t="s">
        <v>99</v>
      </c>
      <c r="AD3744" s="7" t="s">
        <v>2956</v>
      </c>
      <c r="AE3744" s="7" t="s">
        <v>6816</v>
      </c>
      <c r="AF3744" s="7" t="str">
        <f aca="false">IF(AD3744&lt;AE3744,AD3744,AE3744)</f>
        <v>Archers, Barbarian Barrel, Berserker, Dark Prince, Electro Spirit, Lightning, Royal Hogs, Tesla</v>
      </c>
      <c r="AG3744" s="7" t="str">
        <f aca="false">IF(AD3744&lt;AE3744,AE3744,AD3744)</f>
        <v>Barbarian Barrel, Berserker, Earthquake, Electro Spirit, Magic Archer, P.E.K.K.A, Royal Hogs, Tesla</v>
      </c>
      <c r="AH3744" s="7" t="str">
        <f aca="false">IF(AD3744=AF3744,AA3744,IF(AA3744="Win","Loss",IF(AA3744="Loss","Win","Draw")))</f>
        <v>Win</v>
      </c>
      <c r="AI3744" s="7" t="s">
        <v>297</v>
      </c>
    </row>
    <row r="3745" customFormat="false" ht="15" hidden="false" customHeight="true" outlineLevel="0" collapsed="false">
      <c r="A3745" s="7" t="s">
        <v>7457</v>
      </c>
      <c r="B3745" s="7" t="n">
        <v>3</v>
      </c>
      <c r="C3745" s="7" t="s">
        <v>1010</v>
      </c>
      <c r="D3745" s="7" t="s">
        <v>1011</v>
      </c>
      <c r="E3745" s="7" t="s">
        <v>567</v>
      </c>
      <c r="F3745" s="7" t="s">
        <v>568</v>
      </c>
      <c r="G3745" s="7" t="s">
        <v>6817</v>
      </c>
      <c r="H3745" s="7" t="s">
        <v>163</v>
      </c>
      <c r="I3745" s="7" t="s">
        <v>141</v>
      </c>
      <c r="J3745" s="7" t="s">
        <v>83</v>
      </c>
      <c r="K3745" s="7" t="s">
        <v>257</v>
      </c>
      <c r="L3745" s="7" t="s">
        <v>89</v>
      </c>
      <c r="M3745" s="7" t="s">
        <v>165</v>
      </c>
      <c r="N3745" s="7" t="s">
        <v>142</v>
      </c>
      <c r="O3745" s="7" t="s">
        <v>93</v>
      </c>
      <c r="P3745" s="7" t="s">
        <v>143</v>
      </c>
      <c r="Q3745" s="7" t="s">
        <v>141</v>
      </c>
      <c r="R3745" s="7" t="s">
        <v>139</v>
      </c>
      <c r="S3745" s="7" t="s">
        <v>109</v>
      </c>
      <c r="T3745" s="7" t="s">
        <v>130</v>
      </c>
      <c r="U3745" s="7" t="s">
        <v>440</v>
      </c>
      <c r="V3745" s="7" t="s">
        <v>306</v>
      </c>
      <c r="W3745" s="7" t="s">
        <v>242</v>
      </c>
      <c r="X3745" s="7" t="s">
        <v>441</v>
      </c>
      <c r="Y3745" s="7" t="n">
        <v>0</v>
      </c>
      <c r="Z3745" s="7" t="n">
        <v>1</v>
      </c>
      <c r="AA3745" s="7" t="str">
        <f aca="false">IF(Y3745&gt;Z3745,"Win",IF(Y3745&lt;Z3745,"Loss","Draw"))</f>
        <v>Loss</v>
      </c>
      <c r="AB3745" s="7" t="s">
        <v>99</v>
      </c>
      <c r="AC3745" s="7" t="s">
        <v>99</v>
      </c>
      <c r="AD3745" s="7" t="s">
        <v>6818</v>
      </c>
      <c r="AE3745" s="7" t="s">
        <v>443</v>
      </c>
      <c r="AF3745" s="7" t="str">
        <f aca="false">IF(AD3745&lt;AE3745,AD3745,AE3745)</f>
        <v>Arrows, Bomber, Elite Barbarians, Golem, Lumberjack, Mega Minion, Night Witch, Zap</v>
      </c>
      <c r="AG3745" s="7" t="str">
        <f aca="false">IF(AD3745&lt;AE3745,AE3745,AD3745)</f>
        <v>Fireball, Heal Spirit, Hog Rider, Hunter, Lumberjack, Monk, The Log, Three Musketeers</v>
      </c>
      <c r="AH3745" s="7" t="str">
        <f aca="false">IF(AD3745=AF3745,AA3745,IF(AA3745="Win","Loss",IF(AA3745="Loss","Win","Draw")))</f>
        <v>Win</v>
      </c>
      <c r="AI3745" s="7" t="s">
        <v>297</v>
      </c>
    </row>
    <row r="3746" customFormat="false" ht="15" hidden="false" customHeight="true" outlineLevel="0" collapsed="false">
      <c r="A3746" s="5" t="s">
        <v>7458</v>
      </c>
      <c r="B3746" s="5" t="n">
        <v>1</v>
      </c>
      <c r="C3746" s="5" t="s">
        <v>1010</v>
      </c>
      <c r="D3746" s="5" t="s">
        <v>1011</v>
      </c>
      <c r="E3746" s="5" t="s">
        <v>1432</v>
      </c>
      <c r="F3746" s="5" t="s">
        <v>1433</v>
      </c>
      <c r="G3746" s="5" t="s">
        <v>1608</v>
      </c>
      <c r="H3746" s="5" t="s">
        <v>81</v>
      </c>
      <c r="I3746" s="5" t="s">
        <v>152</v>
      </c>
      <c r="J3746" s="5" t="s">
        <v>128</v>
      </c>
      <c r="K3746" s="5" t="s">
        <v>107</v>
      </c>
      <c r="L3746" s="5" t="s">
        <v>95</v>
      </c>
      <c r="M3746" s="5" t="s">
        <v>306</v>
      </c>
      <c r="N3746" s="5" t="s">
        <v>307</v>
      </c>
      <c r="O3746" s="5" t="s">
        <v>85</v>
      </c>
      <c r="P3746" s="5" t="s">
        <v>187</v>
      </c>
      <c r="Q3746" s="5" t="s">
        <v>84</v>
      </c>
      <c r="R3746" s="5" t="s">
        <v>158</v>
      </c>
      <c r="S3746" s="5" t="s">
        <v>114</v>
      </c>
      <c r="T3746" s="5" t="s">
        <v>115</v>
      </c>
      <c r="U3746" s="5" t="s">
        <v>447</v>
      </c>
      <c r="V3746" s="5" t="s">
        <v>97</v>
      </c>
      <c r="W3746" s="5" t="s">
        <v>130</v>
      </c>
      <c r="X3746" s="5" t="s">
        <v>96</v>
      </c>
      <c r="Y3746" s="5" t="n">
        <v>1</v>
      </c>
      <c r="Z3746" s="5" t="n">
        <v>3</v>
      </c>
      <c r="AA3746" s="5" t="str">
        <f aca="false">IF(Y3746&gt;Z3746,"Win",IF(Y3746&lt;Z3746,"Loss","Draw"))</f>
        <v>Loss</v>
      </c>
      <c r="AB3746" s="5" t="s">
        <v>98</v>
      </c>
      <c r="AC3746" s="5" t="s">
        <v>99</v>
      </c>
      <c r="AD3746" s="5" t="s">
        <v>603</v>
      </c>
      <c r="AE3746" s="5" t="s">
        <v>1014</v>
      </c>
      <c r="AF3746" s="5" t="str">
        <f aca="false">IF(AD3746&lt;AE3746,AD3746,AE3746)</f>
        <v>Archers, Arrows, Bowler, Giant, Giant Snowball, Graveyard, Minions, Ronin</v>
      </c>
      <c r="AG3746" s="5" t="str">
        <f aca="false">IF(AD3746&lt;AE3746,AE3746,AD3746)</f>
        <v>Baby Dragon, Barbarian Barrel, Goblin Cage, Golden Knight, Golem, Ice Wizard, Lightning, Tornado</v>
      </c>
      <c r="AH3746" s="5" t="str">
        <f aca="false">IF(AD3746=AF3746,AA3746,IF(AA3746="Win","Loss",IF(AA3746="Loss","Win","Draw")))</f>
        <v>Win</v>
      </c>
      <c r="AI3746" s="5" t="s">
        <v>297</v>
      </c>
    </row>
    <row r="3747" customFormat="false" ht="15" hidden="false" customHeight="true" outlineLevel="0" collapsed="false">
      <c r="A3747" s="5" t="s">
        <v>7458</v>
      </c>
      <c r="B3747" s="5" t="n">
        <v>2</v>
      </c>
      <c r="C3747" s="5" t="s">
        <v>1010</v>
      </c>
      <c r="D3747" s="5" t="s">
        <v>1011</v>
      </c>
      <c r="E3747" s="5" t="s">
        <v>1432</v>
      </c>
      <c r="F3747" s="5" t="s">
        <v>1433</v>
      </c>
      <c r="G3747" s="5" t="s">
        <v>1609</v>
      </c>
      <c r="H3747" s="5" t="s">
        <v>81</v>
      </c>
      <c r="I3747" s="5" t="s">
        <v>233</v>
      </c>
      <c r="J3747" s="5" t="s">
        <v>202</v>
      </c>
      <c r="K3747" s="5" t="s">
        <v>201</v>
      </c>
      <c r="L3747" s="5" t="s">
        <v>88</v>
      </c>
      <c r="M3747" s="5" t="s">
        <v>234</v>
      </c>
      <c r="N3747" s="5" t="s">
        <v>157</v>
      </c>
      <c r="O3747" s="5" t="s">
        <v>111</v>
      </c>
      <c r="P3747" s="5" t="s">
        <v>204</v>
      </c>
      <c r="Q3747" s="5" t="s">
        <v>152</v>
      </c>
      <c r="R3747" s="5" t="s">
        <v>128</v>
      </c>
      <c r="S3747" s="5" t="s">
        <v>107</v>
      </c>
      <c r="T3747" s="5" t="s">
        <v>85</v>
      </c>
      <c r="U3747" s="5" t="s">
        <v>306</v>
      </c>
      <c r="V3747" s="5" t="s">
        <v>187</v>
      </c>
      <c r="W3747" s="5" t="s">
        <v>132</v>
      </c>
      <c r="X3747" s="5" t="s">
        <v>95</v>
      </c>
      <c r="Y3747" s="5" t="n">
        <v>1</v>
      </c>
      <c r="Z3747" s="5" t="n">
        <v>0</v>
      </c>
      <c r="AA3747" s="5" t="str">
        <f aca="false">IF(Y3747&gt;Z3747,"Win",IF(Y3747&lt;Z3747,"Loss","Draw"))</f>
        <v>Win</v>
      </c>
      <c r="AB3747" s="5" t="s">
        <v>98</v>
      </c>
      <c r="AC3747" s="5" t="s">
        <v>99</v>
      </c>
      <c r="AD3747" s="5" t="s">
        <v>380</v>
      </c>
      <c r="AE3747" s="5" t="s">
        <v>1070</v>
      </c>
      <c r="AF3747" s="5" t="str">
        <f aca="false">IF(AD3747&lt;AE3747,AD3747,AE3747)</f>
        <v>Baby Dragon, Barbarian Barrel, Electro Wizard, Goblin Cage, Golden Knight, Golem, Lightning, Tornado</v>
      </c>
      <c r="AG3747" s="5" t="str">
        <f aca="false">IF(AD3747&lt;AE3747,AE3747,AD3747)</f>
        <v>Bats, Berserker, Bomb Tower, Fire Spirit, Magic Archer, Miner, Royal Delivery, Wall Breakers</v>
      </c>
      <c r="AH3747" s="5" t="str">
        <f aca="false">IF(AD3747=AF3747,AA3747,IF(AA3747="Win","Loss",IF(AA3747="Loss","Win","Draw")))</f>
        <v>Loss</v>
      </c>
      <c r="AI3747" s="5" t="s">
        <v>297</v>
      </c>
    </row>
    <row r="3748" customFormat="false" ht="15" hidden="false" customHeight="true" outlineLevel="0" collapsed="false">
      <c r="A3748" s="5" t="s">
        <v>7458</v>
      </c>
      <c r="B3748" s="5" t="n">
        <v>3</v>
      </c>
      <c r="C3748" s="5" t="s">
        <v>1010</v>
      </c>
      <c r="D3748" s="5" t="s">
        <v>1011</v>
      </c>
      <c r="E3748" s="5" t="s">
        <v>1432</v>
      </c>
      <c r="F3748" s="5" t="s">
        <v>1433</v>
      </c>
      <c r="G3748" s="5" t="s">
        <v>1610</v>
      </c>
      <c r="H3748" s="5" t="s">
        <v>163</v>
      </c>
      <c r="I3748" s="5" t="s">
        <v>124</v>
      </c>
      <c r="J3748" s="5" t="s">
        <v>83</v>
      </c>
      <c r="K3748" s="5" t="s">
        <v>177</v>
      </c>
      <c r="L3748" s="5" t="s">
        <v>93</v>
      </c>
      <c r="M3748" s="5" t="s">
        <v>215</v>
      </c>
      <c r="N3748" s="5" t="s">
        <v>150</v>
      </c>
      <c r="O3748" s="5" t="s">
        <v>257</v>
      </c>
      <c r="P3748" s="5" t="s">
        <v>89</v>
      </c>
      <c r="Q3748" s="5" t="s">
        <v>177</v>
      </c>
      <c r="R3748" s="5" t="s">
        <v>83</v>
      </c>
      <c r="S3748" s="5" t="s">
        <v>124</v>
      </c>
      <c r="T3748" s="5" t="s">
        <v>215</v>
      </c>
      <c r="U3748" s="5" t="s">
        <v>257</v>
      </c>
      <c r="V3748" s="5" t="s">
        <v>150</v>
      </c>
      <c r="W3748" s="5" t="s">
        <v>89</v>
      </c>
      <c r="X3748" s="5" t="s">
        <v>93</v>
      </c>
      <c r="Y3748" s="5" t="n">
        <v>1</v>
      </c>
      <c r="Z3748" s="5" t="n">
        <v>0</v>
      </c>
      <c r="AA3748" s="5" t="str">
        <f aca="false">IF(Y3748&gt;Z3748,"Win",IF(Y3748&lt;Z3748,"Loss","Draw"))</f>
        <v>Win</v>
      </c>
      <c r="AB3748" s="5" t="s">
        <v>98</v>
      </c>
      <c r="AC3748" s="5" t="s">
        <v>99</v>
      </c>
      <c r="AD3748" s="5" t="s">
        <v>1611</v>
      </c>
      <c r="AE3748" s="5" t="s">
        <v>1611</v>
      </c>
      <c r="AF3748" s="5" t="str">
        <f aca="false">IF(AD3748&lt;AE3748,AD3748,AE3748)</f>
        <v>Electro Spirit, Fireball, Fisherman, Hunter, Monk, Royal Ghost, Royal Giant, The Log</v>
      </c>
      <c r="AG3748" s="5" t="str">
        <f aca="false">IF(AD3748&lt;AE3748,AE3748,AD3748)</f>
        <v>Electro Spirit, Fireball, Fisherman, Hunter, Monk, Royal Ghost, Royal Giant, The Log</v>
      </c>
      <c r="AH3748" s="5" t="str">
        <f aca="false">IF(AD3748=AF3748,AA3748,IF(AA3748="Win","Loss",IF(AA3748="Loss","Win","Draw")))</f>
        <v>Win</v>
      </c>
      <c r="AI3748" s="5" t="s">
        <v>297</v>
      </c>
    </row>
    <row r="3749" customFormat="false" ht="15" hidden="false" customHeight="true" outlineLevel="0" collapsed="false">
      <c r="A3749" s="7" t="s">
        <v>7459</v>
      </c>
      <c r="B3749" s="7" t="n">
        <v>1</v>
      </c>
      <c r="C3749" s="7" t="s">
        <v>1010</v>
      </c>
      <c r="D3749" s="7" t="s">
        <v>1011</v>
      </c>
      <c r="E3749" s="7" t="s">
        <v>1432</v>
      </c>
      <c r="F3749" s="7" t="s">
        <v>1433</v>
      </c>
      <c r="G3749" s="7" t="s">
        <v>1613</v>
      </c>
      <c r="H3749" s="7" t="s">
        <v>81</v>
      </c>
      <c r="I3749" s="7" t="s">
        <v>152</v>
      </c>
      <c r="J3749" s="7" t="s">
        <v>151</v>
      </c>
      <c r="K3749" s="7" t="s">
        <v>82</v>
      </c>
      <c r="L3749" s="7" t="s">
        <v>153</v>
      </c>
      <c r="M3749" s="7" t="s">
        <v>150</v>
      </c>
      <c r="N3749" s="7" t="s">
        <v>85</v>
      </c>
      <c r="O3749" s="7" t="s">
        <v>126</v>
      </c>
      <c r="P3749" s="7" t="s">
        <v>89</v>
      </c>
      <c r="Q3749" s="7" t="s">
        <v>233</v>
      </c>
      <c r="R3749" s="7" t="s">
        <v>202</v>
      </c>
      <c r="S3749" s="7" t="s">
        <v>201</v>
      </c>
      <c r="T3749" s="7" t="s">
        <v>88</v>
      </c>
      <c r="U3749" s="7" t="s">
        <v>157</v>
      </c>
      <c r="V3749" s="7" t="s">
        <v>234</v>
      </c>
      <c r="W3749" s="7" t="s">
        <v>111</v>
      </c>
      <c r="X3749" s="7" t="s">
        <v>204</v>
      </c>
      <c r="Y3749" s="7" t="n">
        <v>1</v>
      </c>
      <c r="Z3749" s="7" t="n">
        <v>0</v>
      </c>
      <c r="AA3749" s="7" t="str">
        <f aca="false">IF(Y3749&gt;Z3749,"Win",IF(Y3749&lt;Z3749,"Loss","Draw"))</f>
        <v>Win</v>
      </c>
      <c r="AB3749" s="7" t="s">
        <v>99</v>
      </c>
      <c r="AC3749" s="7" t="s">
        <v>99</v>
      </c>
      <c r="AD3749" s="7" t="s">
        <v>155</v>
      </c>
      <c r="AE3749" s="7" t="s">
        <v>380</v>
      </c>
      <c r="AF3749" s="7" t="str">
        <f aca="false">IF(AD3749&lt;AE3749,AD3749,AE3749)</f>
        <v>Baby Dragon, Cannon, Electro Spirit, Lightning, Mighty Miner, Royal Hogs, Skeletons, The Log</v>
      </c>
      <c r="AG3749" s="7" t="str">
        <f aca="false">IF(AD3749&lt;AE3749,AE3749,AD3749)</f>
        <v>Bats, Berserker, Bomb Tower, Fire Spirit, Magic Archer, Miner, Royal Delivery, Wall Breakers</v>
      </c>
      <c r="AH3749" s="7" t="str">
        <f aca="false">IF(AD3749=AF3749,AA3749,IF(AA3749="Win","Loss",IF(AA3749="Loss","Win","Draw")))</f>
        <v>Win</v>
      </c>
      <c r="AI3749" s="7" t="s">
        <v>297</v>
      </c>
    </row>
    <row r="3750" customFormat="false" ht="15" hidden="false" customHeight="true" outlineLevel="0" collapsed="false">
      <c r="A3750" s="7" t="s">
        <v>7459</v>
      </c>
      <c r="B3750" s="7" t="n">
        <v>2</v>
      </c>
      <c r="C3750" s="7" t="s">
        <v>1010</v>
      </c>
      <c r="D3750" s="7" t="s">
        <v>1011</v>
      </c>
      <c r="E3750" s="7" t="s">
        <v>1432</v>
      </c>
      <c r="F3750" s="7" t="s">
        <v>1433</v>
      </c>
      <c r="G3750" s="7" t="s">
        <v>1614</v>
      </c>
      <c r="H3750" s="7" t="s">
        <v>81</v>
      </c>
      <c r="I3750" s="7" t="s">
        <v>208</v>
      </c>
      <c r="J3750" s="7" t="s">
        <v>188</v>
      </c>
      <c r="K3750" s="7" t="s">
        <v>109</v>
      </c>
      <c r="L3750" s="7" t="s">
        <v>88</v>
      </c>
      <c r="M3750" s="7" t="s">
        <v>93</v>
      </c>
      <c r="N3750" s="7" t="s">
        <v>110</v>
      </c>
      <c r="O3750" s="7" t="s">
        <v>86</v>
      </c>
      <c r="P3750" s="7" t="s">
        <v>112</v>
      </c>
      <c r="Q3750" s="7" t="s">
        <v>141</v>
      </c>
      <c r="R3750" s="7" t="s">
        <v>95</v>
      </c>
      <c r="S3750" s="7" t="s">
        <v>107</v>
      </c>
      <c r="T3750" s="7" t="s">
        <v>177</v>
      </c>
      <c r="U3750" s="7" t="s">
        <v>150</v>
      </c>
      <c r="V3750" s="7" t="s">
        <v>143</v>
      </c>
      <c r="W3750" s="7" t="s">
        <v>93</v>
      </c>
      <c r="X3750" s="7" t="s">
        <v>178</v>
      </c>
      <c r="Y3750" s="7" t="n">
        <v>0</v>
      </c>
      <c r="Z3750" s="7" t="n">
        <v>1</v>
      </c>
      <c r="AA3750" s="7" t="str">
        <f aca="false">IF(Y3750&gt;Z3750,"Win",IF(Y3750&lt;Z3750,"Loss","Draw"))</f>
        <v>Loss</v>
      </c>
      <c r="AB3750" s="7" t="s">
        <v>99</v>
      </c>
      <c r="AC3750" s="7" t="s">
        <v>99</v>
      </c>
      <c r="AD3750" s="7" t="s">
        <v>368</v>
      </c>
      <c r="AE3750" s="7" t="s">
        <v>180</v>
      </c>
      <c r="AF3750" s="7" t="str">
        <f aca="false">IF(AD3750&lt;AE3750,AD3750,AE3750)</f>
        <v>Barbarian Barrel, Electro Spirit, Fireball, Goblin Cage, Heal Spirit, Lumberjack, Phoenix, Royal Giant</v>
      </c>
      <c r="AG3750" s="7" t="str">
        <f aca="false">IF(AD3750&lt;AE3750,AE3750,AD3750)</f>
        <v>Berserker, Fireball, Lava Hound, Skeleton Dragons, Spirit Empress, Tombstone, Valkyrie, Zap</v>
      </c>
      <c r="AH3750" s="7" t="str">
        <f aca="false">IF(AD3750=AF3750,AA3750,IF(AA3750="Win","Loss",IF(AA3750="Loss","Win","Draw")))</f>
        <v>Win</v>
      </c>
      <c r="AI3750" s="7" t="s">
        <v>297</v>
      </c>
    </row>
    <row r="3751" customFormat="false" ht="15" hidden="false" customHeight="true" outlineLevel="0" collapsed="false">
      <c r="A3751" s="7" t="s">
        <v>7459</v>
      </c>
      <c r="B3751" s="7" t="n">
        <v>3</v>
      </c>
      <c r="C3751" s="7" t="s">
        <v>1010</v>
      </c>
      <c r="D3751" s="7" t="s">
        <v>1011</v>
      </c>
      <c r="E3751" s="7" t="s">
        <v>1432</v>
      </c>
      <c r="F3751" s="7" t="s">
        <v>1433</v>
      </c>
      <c r="G3751" s="7" t="s">
        <v>1615</v>
      </c>
      <c r="H3751" s="7" t="s">
        <v>163</v>
      </c>
      <c r="I3751" s="7" t="s">
        <v>114</v>
      </c>
      <c r="J3751" s="7" t="s">
        <v>128</v>
      </c>
      <c r="K3751" s="7" t="s">
        <v>137</v>
      </c>
      <c r="L3751" s="7" t="s">
        <v>116</v>
      </c>
      <c r="M3751" s="7" t="s">
        <v>157</v>
      </c>
      <c r="N3751" s="7" t="s">
        <v>95</v>
      </c>
      <c r="O3751" s="7" t="s">
        <v>87</v>
      </c>
      <c r="P3751" s="7" t="s">
        <v>242</v>
      </c>
      <c r="Q3751" s="7" t="s">
        <v>129</v>
      </c>
      <c r="R3751" s="7" t="s">
        <v>128</v>
      </c>
      <c r="S3751" s="7" t="s">
        <v>127</v>
      </c>
      <c r="T3751" s="7" t="s">
        <v>86</v>
      </c>
      <c r="U3751" s="7" t="s">
        <v>133</v>
      </c>
      <c r="V3751" s="7" t="s">
        <v>130</v>
      </c>
      <c r="W3751" s="7" t="s">
        <v>97</v>
      </c>
      <c r="X3751" s="7" t="s">
        <v>124</v>
      </c>
      <c r="Y3751" s="7" t="n">
        <v>0</v>
      </c>
      <c r="Z3751" s="7" t="n">
        <v>1</v>
      </c>
      <c r="AA3751" s="7" t="str">
        <f aca="false">IF(Y3751&gt;Z3751,"Win",IF(Y3751&lt;Z3751,"Loss","Draw"))</f>
        <v>Loss</v>
      </c>
      <c r="AB3751" s="7" t="s">
        <v>99</v>
      </c>
      <c r="AC3751" s="7" t="s">
        <v>99</v>
      </c>
      <c r="AD3751" s="7" t="s">
        <v>1617</v>
      </c>
      <c r="AE3751" s="7" t="s">
        <v>1616</v>
      </c>
      <c r="AF3751" s="7" t="str">
        <f aca="false">IF(AD3751&lt;AE3751,AD3751,AE3751)</f>
        <v>Arrows, Battle Ram, Golden Knight, Mega Knight, Mother Witch, Ronin, Royal Ghost, Skeleton Dragons</v>
      </c>
      <c r="AG3751" s="7" t="str">
        <f aca="false">IF(AD3751&lt;AE3751,AE3751,AD3751)</f>
        <v>Barbarian Barrel, Bomber, Fire Spirit, Giant Snowball, Goblin Drill, Golden Knight, Poison, Tesla</v>
      </c>
      <c r="AH3751" s="7" t="str">
        <f aca="false">IF(AD3751=AF3751,AA3751,IF(AA3751="Win","Loss",IF(AA3751="Loss","Win","Draw")))</f>
        <v>Win</v>
      </c>
      <c r="AI3751" s="7" t="s">
        <v>297</v>
      </c>
    </row>
    <row r="3752" customFormat="false" ht="15" hidden="false" customHeight="true" outlineLevel="0" collapsed="false">
      <c r="A3752" s="7" t="s">
        <v>7460</v>
      </c>
      <c r="B3752" s="7" t="n">
        <v>1</v>
      </c>
      <c r="C3752" s="7" t="s">
        <v>1010</v>
      </c>
      <c r="D3752" s="7" t="s">
        <v>1011</v>
      </c>
      <c r="E3752" s="7" t="s">
        <v>1432</v>
      </c>
      <c r="F3752" s="7" t="s">
        <v>1433</v>
      </c>
      <c r="G3752" s="7" t="s">
        <v>1619</v>
      </c>
      <c r="H3752" s="7" t="s">
        <v>163</v>
      </c>
      <c r="I3752" s="7" t="s">
        <v>152</v>
      </c>
      <c r="J3752" s="7" t="s">
        <v>128</v>
      </c>
      <c r="K3752" s="7" t="s">
        <v>107</v>
      </c>
      <c r="L3752" s="7" t="s">
        <v>95</v>
      </c>
      <c r="M3752" s="7" t="s">
        <v>306</v>
      </c>
      <c r="N3752" s="7" t="s">
        <v>307</v>
      </c>
      <c r="O3752" s="7" t="s">
        <v>85</v>
      </c>
      <c r="P3752" s="7" t="s">
        <v>187</v>
      </c>
      <c r="Q3752" s="7" t="s">
        <v>208</v>
      </c>
      <c r="R3752" s="7" t="s">
        <v>188</v>
      </c>
      <c r="S3752" s="7" t="s">
        <v>109</v>
      </c>
      <c r="T3752" s="7" t="s">
        <v>110</v>
      </c>
      <c r="U3752" s="7" t="s">
        <v>112</v>
      </c>
      <c r="V3752" s="7" t="s">
        <v>88</v>
      </c>
      <c r="W3752" s="7" t="s">
        <v>93</v>
      </c>
      <c r="X3752" s="7" t="s">
        <v>86</v>
      </c>
      <c r="Y3752" s="7" t="n">
        <v>0</v>
      </c>
      <c r="Z3752" s="7" t="n">
        <v>1</v>
      </c>
      <c r="AA3752" s="7" t="str">
        <f aca="false">IF(Y3752&gt;Z3752,"Win",IF(Y3752&lt;Z3752,"Loss","Draw"))</f>
        <v>Loss</v>
      </c>
      <c r="AB3752" s="7" t="s">
        <v>99</v>
      </c>
      <c r="AC3752" s="7" t="s">
        <v>99</v>
      </c>
      <c r="AD3752" s="7" t="s">
        <v>603</v>
      </c>
      <c r="AE3752" s="7" t="s">
        <v>368</v>
      </c>
      <c r="AF3752" s="7" t="str">
        <f aca="false">IF(AD3752&lt;AE3752,AD3752,AE3752)</f>
        <v>Baby Dragon, Barbarian Barrel, Goblin Cage, Golden Knight, Golem, Ice Wizard, Lightning, Tornado</v>
      </c>
      <c r="AG3752" s="7" t="str">
        <f aca="false">IF(AD3752&lt;AE3752,AE3752,AD3752)</f>
        <v>Berserker, Fireball, Lava Hound, Skeleton Dragons, Spirit Empress, Tombstone, Valkyrie, Zap</v>
      </c>
      <c r="AH3752" s="7" t="str">
        <f aca="false">IF(AD3752=AF3752,AA3752,IF(AA3752="Win","Loss",IF(AA3752="Loss","Win","Draw")))</f>
        <v>Loss</v>
      </c>
      <c r="AI3752" s="7" t="s">
        <v>297</v>
      </c>
    </row>
    <row r="3753" customFormat="false" ht="15" hidden="false" customHeight="true" outlineLevel="0" collapsed="false">
      <c r="A3753" s="7" t="s">
        <v>7460</v>
      </c>
      <c r="B3753" s="7" t="n">
        <v>2</v>
      </c>
      <c r="C3753" s="7" t="s">
        <v>1010</v>
      </c>
      <c r="D3753" s="7" t="s">
        <v>1011</v>
      </c>
      <c r="E3753" s="7" t="s">
        <v>1432</v>
      </c>
      <c r="F3753" s="7" t="s">
        <v>1433</v>
      </c>
      <c r="G3753" s="7" t="s">
        <v>1620</v>
      </c>
      <c r="H3753" s="7" t="s">
        <v>81</v>
      </c>
      <c r="I3753" s="7" t="s">
        <v>153</v>
      </c>
      <c r="J3753" s="7" t="s">
        <v>194</v>
      </c>
      <c r="K3753" s="7" t="s">
        <v>82</v>
      </c>
      <c r="L3753" s="7" t="s">
        <v>164</v>
      </c>
      <c r="M3753" s="7" t="s">
        <v>157</v>
      </c>
      <c r="N3753" s="7" t="s">
        <v>204</v>
      </c>
      <c r="O3753" s="7" t="s">
        <v>126</v>
      </c>
      <c r="P3753" s="7" t="s">
        <v>89</v>
      </c>
      <c r="Q3753" s="7" t="s">
        <v>201</v>
      </c>
      <c r="R3753" s="7" t="s">
        <v>202</v>
      </c>
      <c r="S3753" s="7" t="s">
        <v>233</v>
      </c>
      <c r="T3753" s="7" t="s">
        <v>204</v>
      </c>
      <c r="U3753" s="7" t="s">
        <v>193</v>
      </c>
      <c r="V3753" s="7" t="s">
        <v>234</v>
      </c>
      <c r="W3753" s="7" t="s">
        <v>111</v>
      </c>
      <c r="X3753" s="7" t="s">
        <v>157</v>
      </c>
      <c r="Y3753" s="7" t="n">
        <v>1</v>
      </c>
      <c r="Z3753" s="7" t="n">
        <v>0</v>
      </c>
      <c r="AA3753" s="7" t="str">
        <f aca="false">IF(Y3753&gt;Z3753,"Win",IF(Y3753&lt;Z3753,"Loss","Draw"))</f>
        <v>Win</v>
      </c>
      <c r="AB3753" s="7" t="s">
        <v>99</v>
      </c>
      <c r="AC3753" s="7" t="s">
        <v>99</v>
      </c>
      <c r="AD3753" s="7" t="s">
        <v>1083</v>
      </c>
      <c r="AE3753" s="7" t="s">
        <v>652</v>
      </c>
      <c r="AF3753" s="7" t="str">
        <f aca="false">IF(AD3753&lt;AE3753,AD3753,AE3753)</f>
        <v>Archer Queen, Cannon, Earthquake, Fire Spirit, Royal Delivery, Royal Hogs, Skeletons, The Log</v>
      </c>
      <c r="AG3753" s="7" t="str">
        <f aca="false">IF(AD3753&lt;AE3753,AE3753,AD3753)</f>
        <v>Bats, Bomb Tower, Fire Spirit, Guards, Magic Archer, Miner, Royal Delivery, Wall Breakers</v>
      </c>
      <c r="AH3753" s="7" t="str">
        <f aca="false">IF(AD3753=AF3753,AA3753,IF(AA3753="Win","Loss",IF(AA3753="Loss","Win","Draw")))</f>
        <v>Win</v>
      </c>
      <c r="AI3753" s="7" t="s">
        <v>297</v>
      </c>
    </row>
    <row r="3754" customFormat="false" ht="15" hidden="false" customHeight="true" outlineLevel="0" collapsed="false">
      <c r="A3754" s="7" t="s">
        <v>7460</v>
      </c>
      <c r="B3754" s="7" t="n">
        <v>3</v>
      </c>
      <c r="C3754" s="7" t="s">
        <v>1010</v>
      </c>
      <c r="D3754" s="7" t="s">
        <v>1011</v>
      </c>
      <c r="E3754" s="7" t="s">
        <v>1432</v>
      </c>
      <c r="F3754" s="7" t="s">
        <v>1433</v>
      </c>
      <c r="G3754" s="7" t="s">
        <v>1621</v>
      </c>
      <c r="H3754" s="7" t="s">
        <v>163</v>
      </c>
      <c r="I3754" s="7" t="s">
        <v>84</v>
      </c>
      <c r="J3754" s="7" t="s">
        <v>108</v>
      </c>
      <c r="K3754" s="7" t="s">
        <v>114</v>
      </c>
      <c r="L3754" s="7" t="s">
        <v>138</v>
      </c>
      <c r="M3754" s="7" t="s">
        <v>119</v>
      </c>
      <c r="N3754" s="7" t="s">
        <v>115</v>
      </c>
      <c r="O3754" s="7" t="s">
        <v>118</v>
      </c>
      <c r="P3754" s="7" t="s">
        <v>116</v>
      </c>
      <c r="Q3754" s="7" t="s">
        <v>114</v>
      </c>
      <c r="R3754" s="7" t="s">
        <v>83</v>
      </c>
      <c r="S3754" s="7" t="s">
        <v>159</v>
      </c>
      <c r="T3754" s="7" t="s">
        <v>137</v>
      </c>
      <c r="U3754" s="7" t="s">
        <v>118</v>
      </c>
      <c r="V3754" s="7" t="s">
        <v>116</v>
      </c>
      <c r="W3754" s="7" t="s">
        <v>91</v>
      </c>
      <c r="X3754" s="7" t="s">
        <v>153</v>
      </c>
      <c r="Y3754" s="7" t="n">
        <v>0</v>
      </c>
      <c r="Z3754" s="7" t="n">
        <v>1</v>
      </c>
      <c r="AA3754" s="7" t="str">
        <f aca="false">IF(Y3754&gt;Z3754,"Win",IF(Y3754&lt;Z3754,"Loss","Draw"))</f>
        <v>Loss</v>
      </c>
      <c r="AB3754" s="7" t="s">
        <v>99</v>
      </c>
      <c r="AC3754" s="7" t="s">
        <v>99</v>
      </c>
      <c r="AD3754" s="7" t="s">
        <v>984</v>
      </c>
      <c r="AE3754" s="7" t="s">
        <v>1622</v>
      </c>
      <c r="AF3754" s="7" t="str">
        <f aca="false">IF(AD3754&lt;AE3754,AD3754,AE3754)</f>
        <v>Archers, Dark Prince, Giant Snowball, Goblin Demolisher, Goblin Hut, Graveyard, Ice Spirit, Poison</v>
      </c>
      <c r="AG3754" s="7" t="str">
        <f aca="false">IF(AD3754&lt;AE3754,AE3754,AD3754)</f>
        <v>Cannon, Dart Goblin, Giant Snowball, Goblin Drill, Goblins, Ice Spirit, Monk, Poison</v>
      </c>
      <c r="AH3754" s="7" t="str">
        <f aca="false">IF(AD3754=AF3754,AA3754,IF(AA3754="Win","Loss",IF(AA3754="Loss","Win","Draw")))</f>
        <v>Loss</v>
      </c>
      <c r="AI3754" s="7" t="s">
        <v>297</v>
      </c>
    </row>
    <row r="3755" customFormat="false" ht="15" hidden="false" customHeight="true" outlineLevel="0" collapsed="false">
      <c r="A3755" s="7" t="s">
        <v>7461</v>
      </c>
      <c r="B3755" s="7" t="n">
        <v>1</v>
      </c>
      <c r="C3755" s="7" t="s">
        <v>1010</v>
      </c>
      <c r="D3755" s="7" t="s">
        <v>1011</v>
      </c>
      <c r="E3755" s="7" t="s">
        <v>1432</v>
      </c>
      <c r="F3755" s="7" t="s">
        <v>1433</v>
      </c>
      <c r="G3755" s="7" t="s">
        <v>1624</v>
      </c>
      <c r="H3755" s="7" t="s">
        <v>81</v>
      </c>
      <c r="I3755" s="7" t="s">
        <v>107</v>
      </c>
      <c r="J3755" s="7" t="s">
        <v>95</v>
      </c>
      <c r="K3755" s="7" t="s">
        <v>141</v>
      </c>
      <c r="L3755" s="7" t="s">
        <v>150</v>
      </c>
      <c r="M3755" s="7" t="s">
        <v>93</v>
      </c>
      <c r="N3755" s="7" t="s">
        <v>143</v>
      </c>
      <c r="O3755" s="7" t="s">
        <v>178</v>
      </c>
      <c r="P3755" s="7" t="s">
        <v>177</v>
      </c>
      <c r="Q3755" s="7" t="s">
        <v>90</v>
      </c>
      <c r="R3755" s="7" t="s">
        <v>123</v>
      </c>
      <c r="S3755" s="7" t="s">
        <v>124</v>
      </c>
      <c r="T3755" s="7" t="s">
        <v>125</v>
      </c>
      <c r="U3755" s="7" t="s">
        <v>85</v>
      </c>
      <c r="V3755" s="7" t="s">
        <v>96</v>
      </c>
      <c r="W3755" s="7" t="s">
        <v>126</v>
      </c>
      <c r="X3755" s="7" t="s">
        <v>95</v>
      </c>
      <c r="Y3755" s="7" t="n">
        <v>1</v>
      </c>
      <c r="Z3755" s="7" t="n">
        <v>0</v>
      </c>
      <c r="AA3755" s="7" t="str">
        <f aca="false">IF(Y3755&gt;Z3755,"Win",IF(Y3755&lt;Z3755,"Loss","Draw"))</f>
        <v>Win</v>
      </c>
      <c r="AB3755" s="7" t="s">
        <v>99</v>
      </c>
      <c r="AC3755" s="7" t="s">
        <v>99</v>
      </c>
      <c r="AD3755" s="7" t="s">
        <v>180</v>
      </c>
      <c r="AE3755" s="7" t="s">
        <v>134</v>
      </c>
      <c r="AF3755" s="7" t="str">
        <f aca="false">IF(AD3755&lt;AE3755,AD3755,AE3755)</f>
        <v>Barbarian Barrel, Cannon Cart, Goblinstein, Lightning, Minions, Mortar, Royal Ghost, Skeletons</v>
      </c>
      <c r="AG3755" s="7" t="str">
        <f aca="false">IF(AD3755&lt;AE3755,AE3755,AD3755)</f>
        <v>Barbarian Barrel, Electro Spirit, Fireball, Goblin Cage, Heal Spirit, Lumberjack, Phoenix, Royal Giant</v>
      </c>
      <c r="AH3755" s="7" t="str">
        <f aca="false">IF(AD3755=AF3755,AA3755,IF(AA3755="Win","Loss",IF(AA3755="Loss","Win","Draw")))</f>
        <v>Loss</v>
      </c>
      <c r="AI3755" s="7" t="s">
        <v>297</v>
      </c>
    </row>
    <row r="3756" customFormat="false" ht="15" hidden="false" customHeight="true" outlineLevel="0" collapsed="false">
      <c r="A3756" s="7" t="s">
        <v>7461</v>
      </c>
      <c r="B3756" s="7" t="n">
        <v>2</v>
      </c>
      <c r="C3756" s="7" t="s">
        <v>1010</v>
      </c>
      <c r="D3756" s="7" t="s">
        <v>1011</v>
      </c>
      <c r="E3756" s="7" t="s">
        <v>1432</v>
      </c>
      <c r="F3756" s="7" t="s">
        <v>1433</v>
      </c>
      <c r="G3756" s="7" t="s">
        <v>1625</v>
      </c>
      <c r="H3756" s="7" t="s">
        <v>163</v>
      </c>
      <c r="I3756" s="7" t="s">
        <v>203</v>
      </c>
      <c r="J3756" s="7" t="s">
        <v>202</v>
      </c>
      <c r="K3756" s="7" t="s">
        <v>201</v>
      </c>
      <c r="L3756" s="7" t="s">
        <v>88</v>
      </c>
      <c r="M3756" s="7" t="s">
        <v>157</v>
      </c>
      <c r="N3756" s="7" t="s">
        <v>118</v>
      </c>
      <c r="O3756" s="7" t="s">
        <v>204</v>
      </c>
      <c r="P3756" s="7" t="s">
        <v>87</v>
      </c>
      <c r="Q3756" s="7" t="s">
        <v>177</v>
      </c>
      <c r="R3756" s="7" t="s">
        <v>83</v>
      </c>
      <c r="S3756" s="7" t="s">
        <v>188</v>
      </c>
      <c r="T3756" s="7" t="s">
        <v>86</v>
      </c>
      <c r="U3756" s="7" t="s">
        <v>133</v>
      </c>
      <c r="V3756" s="7" t="s">
        <v>89</v>
      </c>
      <c r="W3756" s="7" t="s">
        <v>93</v>
      </c>
      <c r="X3756" s="7" t="s">
        <v>215</v>
      </c>
      <c r="Y3756" s="7" t="n">
        <v>1</v>
      </c>
      <c r="Z3756" s="7" t="n">
        <v>0</v>
      </c>
      <c r="AA3756" s="7" t="str">
        <f aca="false">IF(Y3756&gt;Z3756,"Win",IF(Y3756&lt;Z3756,"Loss","Draw"))</f>
        <v>Win</v>
      </c>
      <c r="AB3756" s="7" t="s">
        <v>99</v>
      </c>
      <c r="AC3756" s="7" t="s">
        <v>99</v>
      </c>
      <c r="AD3756" s="7" t="s">
        <v>206</v>
      </c>
      <c r="AE3756" s="7" t="s">
        <v>494</v>
      </c>
      <c r="AF3756" s="7" t="str">
        <f aca="false">IF(AD3756&lt;AE3756,AD3756,AE3756)</f>
        <v>Berserker, Fire Spirit, Goblin Barrel, Ice Spirit, Magic Archer, Royal Delivery, Tesla, Wall Breakers</v>
      </c>
      <c r="AG3756" s="7" t="str">
        <f aca="false">IF(AD3756&lt;AE3756,AE3756,AD3756)</f>
        <v>Fireball, Fisherman, Monk, Mother Witch, Royal Giant, Skeleton Dragons, The Log, Tombstone</v>
      </c>
      <c r="AH3756" s="7" t="str">
        <f aca="false">IF(AD3756=AF3756,AA3756,IF(AA3756="Win","Loss",IF(AA3756="Loss","Win","Draw")))</f>
        <v>Win</v>
      </c>
      <c r="AI3756" s="7" t="s">
        <v>297</v>
      </c>
    </row>
    <row r="3757" customFormat="false" ht="15" hidden="false" customHeight="true" outlineLevel="0" collapsed="false">
      <c r="A3757" s="7" t="s">
        <v>7461</v>
      </c>
      <c r="B3757" s="7" t="n">
        <v>3</v>
      </c>
      <c r="C3757" s="7" t="s">
        <v>1010</v>
      </c>
      <c r="D3757" s="7" t="s">
        <v>1011</v>
      </c>
      <c r="E3757" s="7" t="s">
        <v>1432</v>
      </c>
      <c r="F3757" s="7" t="s">
        <v>1433</v>
      </c>
      <c r="G3757" s="7" t="s">
        <v>7462</v>
      </c>
      <c r="H3757" s="7" t="s">
        <v>163</v>
      </c>
      <c r="I3757" s="7" t="s">
        <v>203</v>
      </c>
      <c r="J3757" s="7" t="s">
        <v>202</v>
      </c>
      <c r="K3757" s="7" t="s">
        <v>201</v>
      </c>
      <c r="L3757" s="7" t="s">
        <v>88</v>
      </c>
      <c r="M3757" s="7" t="s">
        <v>157</v>
      </c>
      <c r="N3757" s="7" t="s">
        <v>118</v>
      </c>
      <c r="O3757" s="7" t="s">
        <v>204</v>
      </c>
      <c r="P3757" s="7" t="s">
        <v>87</v>
      </c>
      <c r="Q3757" s="7" t="s">
        <v>201</v>
      </c>
      <c r="R3757" s="7" t="s">
        <v>202</v>
      </c>
      <c r="S3757" s="7" t="s">
        <v>203</v>
      </c>
      <c r="T3757" s="7" t="s">
        <v>157</v>
      </c>
      <c r="U3757" s="7" t="s">
        <v>118</v>
      </c>
      <c r="V3757" s="7" t="s">
        <v>88</v>
      </c>
      <c r="W3757" s="7" t="s">
        <v>204</v>
      </c>
      <c r="X3757" s="7" t="s">
        <v>87</v>
      </c>
      <c r="Y3757" s="7" t="n">
        <v>3</v>
      </c>
      <c r="Z3757" s="7" t="n">
        <v>0</v>
      </c>
      <c r="AA3757" s="7" t="str">
        <f aca="false">IF(Y3757&gt;Z3757,"Win",IF(Y3757&lt;Z3757,"Loss","Draw"))</f>
        <v>Win</v>
      </c>
      <c r="AB3757" s="7" t="s">
        <v>99</v>
      </c>
      <c r="AC3757" s="7" t="s">
        <v>98</v>
      </c>
      <c r="AD3757" s="7" t="s">
        <v>206</v>
      </c>
      <c r="AE3757" s="7" t="s">
        <v>206</v>
      </c>
      <c r="AF3757" s="7" t="str">
        <f aca="false">IF(AD3757&lt;AE3757,AD3757,AE3757)</f>
        <v>Berserker, Fire Spirit, Goblin Barrel, Ice Spirit, Magic Archer, Royal Delivery, Tesla, Wall Breakers</v>
      </c>
      <c r="AG3757" s="7" t="str">
        <f aca="false">IF(AD3757&lt;AE3757,AE3757,AD3757)</f>
        <v>Berserker, Fire Spirit, Goblin Barrel, Ice Spirit, Magic Archer, Royal Delivery, Tesla, Wall Breakers</v>
      </c>
      <c r="AH3757" s="7" t="str">
        <f aca="false">IF(AD3757=AF3757,AA3757,IF(AA3757="Win","Loss",IF(AA3757="Loss","Win","Draw")))</f>
        <v>Win</v>
      </c>
      <c r="AI3757" s="7" t="s">
        <v>297</v>
      </c>
    </row>
    <row r="3758" customFormat="false" ht="15" hidden="false" customHeight="true" outlineLevel="0" collapsed="false">
      <c r="A3758" s="7" t="s">
        <v>7461</v>
      </c>
      <c r="B3758" s="7" t="n">
        <v>4</v>
      </c>
      <c r="C3758" s="7" t="s">
        <v>1010</v>
      </c>
      <c r="D3758" s="7" t="s">
        <v>1011</v>
      </c>
      <c r="E3758" s="7" t="s">
        <v>1432</v>
      </c>
      <c r="F3758" s="7" t="s">
        <v>1433</v>
      </c>
      <c r="G3758" s="7" t="s">
        <v>1628</v>
      </c>
      <c r="H3758" s="7" t="s">
        <v>81</v>
      </c>
      <c r="I3758" s="7" t="s">
        <v>84</v>
      </c>
      <c r="J3758" s="7" t="s">
        <v>158</v>
      </c>
      <c r="K3758" s="7" t="s">
        <v>114</v>
      </c>
      <c r="L3758" s="7" t="s">
        <v>130</v>
      </c>
      <c r="M3758" s="7" t="s">
        <v>447</v>
      </c>
      <c r="N3758" s="7" t="s">
        <v>115</v>
      </c>
      <c r="O3758" s="7" t="s">
        <v>96</v>
      </c>
      <c r="P3758" s="7" t="s">
        <v>97</v>
      </c>
      <c r="Q3758" s="7" t="s">
        <v>201</v>
      </c>
      <c r="R3758" s="7" t="s">
        <v>202</v>
      </c>
      <c r="S3758" s="7" t="s">
        <v>203</v>
      </c>
      <c r="T3758" s="7" t="s">
        <v>157</v>
      </c>
      <c r="U3758" s="7" t="s">
        <v>118</v>
      </c>
      <c r="V3758" s="7" t="s">
        <v>88</v>
      </c>
      <c r="W3758" s="7" t="s">
        <v>204</v>
      </c>
      <c r="X3758" s="7" t="s">
        <v>87</v>
      </c>
      <c r="Y3758" s="7" t="n">
        <v>0</v>
      </c>
      <c r="Z3758" s="7" t="n">
        <v>1</v>
      </c>
      <c r="AA3758" s="7" t="str">
        <f aca="false">IF(Y3758&gt;Z3758,"Win",IF(Y3758&lt;Z3758,"Loss","Draw"))</f>
        <v>Loss</v>
      </c>
      <c r="AB3758" s="7" t="s">
        <v>99</v>
      </c>
      <c r="AC3758" s="7" t="s">
        <v>99</v>
      </c>
      <c r="AD3758" s="7" t="s">
        <v>1014</v>
      </c>
      <c r="AE3758" s="7" t="s">
        <v>206</v>
      </c>
      <c r="AF3758" s="7" t="str">
        <f aca="false">IF(AD3758&lt;AE3758,AD3758,AE3758)</f>
        <v>Archers, Arrows, Bowler, Giant, Giant Snowball, Graveyard, Minions, Ronin</v>
      </c>
      <c r="AG3758" s="7" t="str">
        <f aca="false">IF(AD3758&lt;AE3758,AE3758,AD3758)</f>
        <v>Berserker, Fire Spirit, Goblin Barrel, Ice Spirit, Magic Archer, Royal Delivery, Tesla, Wall Breakers</v>
      </c>
      <c r="AH3758" s="7" t="str">
        <f aca="false">IF(AD3758=AF3758,AA3758,IF(AA3758="Win","Loss",IF(AA3758="Loss","Win","Draw")))</f>
        <v>Loss</v>
      </c>
      <c r="AI3758" s="7" t="s">
        <v>297</v>
      </c>
    </row>
    <row r="3759" customFormat="false" ht="15" hidden="false" customHeight="true" outlineLevel="0" collapsed="false">
      <c r="A3759" s="5" t="s">
        <v>7463</v>
      </c>
      <c r="B3759" s="5" t="n">
        <v>1</v>
      </c>
      <c r="C3759" s="5" t="s">
        <v>1010</v>
      </c>
      <c r="D3759" s="5" t="s">
        <v>1011</v>
      </c>
      <c r="E3759" s="5" t="s">
        <v>1066</v>
      </c>
      <c r="F3759" s="5" t="s">
        <v>1067</v>
      </c>
      <c r="G3759" s="5" t="s">
        <v>6430</v>
      </c>
      <c r="H3759" s="5" t="s">
        <v>163</v>
      </c>
      <c r="I3759" s="5" t="s">
        <v>201</v>
      </c>
      <c r="J3759" s="5" t="s">
        <v>202</v>
      </c>
      <c r="K3759" s="5" t="s">
        <v>233</v>
      </c>
      <c r="L3759" s="5" t="s">
        <v>126</v>
      </c>
      <c r="M3759" s="5" t="s">
        <v>157</v>
      </c>
      <c r="N3759" s="5" t="s">
        <v>89</v>
      </c>
      <c r="O3759" s="5" t="s">
        <v>111</v>
      </c>
      <c r="P3759" s="5" t="s">
        <v>234</v>
      </c>
      <c r="Q3759" s="5" t="s">
        <v>84</v>
      </c>
      <c r="R3759" s="5" t="s">
        <v>158</v>
      </c>
      <c r="S3759" s="5" t="s">
        <v>114</v>
      </c>
      <c r="T3759" s="5" t="s">
        <v>447</v>
      </c>
      <c r="U3759" s="5" t="s">
        <v>96</v>
      </c>
      <c r="V3759" s="5" t="s">
        <v>97</v>
      </c>
      <c r="W3759" s="5" t="s">
        <v>130</v>
      </c>
      <c r="X3759" s="5" t="s">
        <v>115</v>
      </c>
      <c r="Y3759" s="5" t="n">
        <v>1</v>
      </c>
      <c r="Z3759" s="5" t="n">
        <v>0</v>
      </c>
      <c r="AA3759" s="5" t="str">
        <f aca="false">IF(Y3759&gt;Z3759,"Win",IF(Y3759&lt;Z3759,"Loss","Draw"))</f>
        <v>Win</v>
      </c>
      <c r="AB3759" s="5" t="s">
        <v>98</v>
      </c>
      <c r="AC3759" s="5" t="s">
        <v>99</v>
      </c>
      <c r="AD3759" s="5" t="s">
        <v>415</v>
      </c>
      <c r="AE3759" s="5" t="s">
        <v>1014</v>
      </c>
      <c r="AF3759" s="5" t="str">
        <f aca="false">IF(AD3759&lt;AE3759,AD3759,AE3759)</f>
        <v>Archers, Arrows, Bowler, Giant, Giant Snowball, Graveyard, Minions, Ronin</v>
      </c>
      <c r="AG3759" s="5" t="str">
        <f aca="false">IF(AD3759&lt;AE3759,AE3759,AD3759)</f>
        <v>Bats, Bomb Tower, Fire Spirit, Magic Archer, Miner, Skeletons, The Log, Wall Breakers</v>
      </c>
      <c r="AH3759" s="5" t="str">
        <f aca="false">IF(AD3759=AF3759,AA3759,IF(AA3759="Win","Loss",IF(AA3759="Loss","Win","Draw")))</f>
        <v>Loss</v>
      </c>
      <c r="AI3759" s="5" t="s">
        <v>297</v>
      </c>
    </row>
    <row r="3760" customFormat="false" ht="15" hidden="false" customHeight="true" outlineLevel="0" collapsed="false">
      <c r="A3760" s="5" t="s">
        <v>7463</v>
      </c>
      <c r="B3760" s="5" t="n">
        <v>2</v>
      </c>
      <c r="C3760" s="5" t="s">
        <v>1010</v>
      </c>
      <c r="D3760" s="5" t="s">
        <v>1011</v>
      </c>
      <c r="E3760" s="5" t="s">
        <v>1066</v>
      </c>
      <c r="F3760" s="5" t="s">
        <v>1067</v>
      </c>
      <c r="G3760" s="5" t="s">
        <v>6431</v>
      </c>
      <c r="H3760" s="5" t="s">
        <v>163</v>
      </c>
      <c r="I3760" s="5" t="s">
        <v>152</v>
      </c>
      <c r="J3760" s="5" t="s">
        <v>128</v>
      </c>
      <c r="K3760" s="5" t="s">
        <v>107</v>
      </c>
      <c r="L3760" s="5" t="s">
        <v>95</v>
      </c>
      <c r="M3760" s="5" t="s">
        <v>306</v>
      </c>
      <c r="N3760" s="5" t="s">
        <v>307</v>
      </c>
      <c r="O3760" s="5" t="s">
        <v>85</v>
      </c>
      <c r="P3760" s="5" t="s">
        <v>187</v>
      </c>
      <c r="Q3760" s="5" t="s">
        <v>172</v>
      </c>
      <c r="R3760" s="5" t="s">
        <v>186</v>
      </c>
      <c r="S3760" s="5" t="s">
        <v>109</v>
      </c>
      <c r="T3760" s="5" t="s">
        <v>95</v>
      </c>
      <c r="U3760" s="5" t="s">
        <v>140</v>
      </c>
      <c r="V3760" s="5" t="s">
        <v>234</v>
      </c>
      <c r="W3760" s="5" t="s">
        <v>193</v>
      </c>
      <c r="X3760" s="5" t="s">
        <v>111</v>
      </c>
      <c r="Y3760" s="5" t="n">
        <v>1</v>
      </c>
      <c r="Z3760" s="5" t="n">
        <v>0</v>
      </c>
      <c r="AA3760" s="5" t="str">
        <f aca="false">IF(Y3760&gt;Z3760,"Win",IF(Y3760&lt;Z3760,"Loss","Draw"))</f>
        <v>Win</v>
      </c>
      <c r="AB3760" s="5" t="s">
        <v>98</v>
      </c>
      <c r="AC3760" s="5" t="s">
        <v>99</v>
      </c>
      <c r="AD3760" s="5" t="s">
        <v>603</v>
      </c>
      <c r="AE3760" s="5" t="s">
        <v>6432</v>
      </c>
      <c r="AF3760" s="5" t="str">
        <f aca="false">IF(AD3760&lt;AE3760,AD3760,AE3760)</f>
        <v>Baby Dragon, Barbarian Barrel, Goblin Cage, Golden Knight, Golem, Ice Wizard, Lightning, Tornado</v>
      </c>
      <c r="AG3760" s="5" t="str">
        <f aca="false">IF(AD3760&lt;AE3760,AE3760,AD3760)</f>
        <v>Balloon, Barbarian Barrel, Bomb Tower, Guards, Ice Golem, Miner, Musketeer, Zap</v>
      </c>
      <c r="AH3760" s="5" t="str">
        <f aca="false">IF(AD3760=AF3760,AA3760,IF(AA3760="Win","Loss",IF(AA3760="Loss","Win","Draw")))</f>
        <v>Win</v>
      </c>
      <c r="AI3760" s="5" t="s">
        <v>297</v>
      </c>
    </row>
    <row r="3761" customFormat="false" ht="15" hidden="false" customHeight="true" outlineLevel="0" collapsed="false">
      <c r="A3761" s="5" t="s">
        <v>7463</v>
      </c>
      <c r="B3761" s="5" t="n">
        <v>3</v>
      </c>
      <c r="C3761" s="5" t="s">
        <v>1010</v>
      </c>
      <c r="D3761" s="5" t="s">
        <v>1011</v>
      </c>
      <c r="E3761" s="5" t="s">
        <v>1066</v>
      </c>
      <c r="F3761" s="5" t="s">
        <v>1067</v>
      </c>
      <c r="G3761" s="5" t="s">
        <v>6433</v>
      </c>
      <c r="H3761" s="5" t="s">
        <v>163</v>
      </c>
      <c r="I3761" s="5" t="s">
        <v>153</v>
      </c>
      <c r="J3761" s="5" t="s">
        <v>241</v>
      </c>
      <c r="K3761" s="5" t="s">
        <v>114</v>
      </c>
      <c r="L3761" s="5" t="s">
        <v>88</v>
      </c>
      <c r="M3761" s="5" t="s">
        <v>242</v>
      </c>
      <c r="N3761" s="5" t="s">
        <v>150</v>
      </c>
      <c r="O3761" s="5" t="s">
        <v>137</v>
      </c>
      <c r="P3761" s="5" t="s">
        <v>116</v>
      </c>
      <c r="Q3761" s="5" t="s">
        <v>82</v>
      </c>
      <c r="R3761" s="5" t="s">
        <v>108</v>
      </c>
      <c r="S3761" s="5" t="s">
        <v>152</v>
      </c>
      <c r="T3761" s="5" t="s">
        <v>153</v>
      </c>
      <c r="U3761" s="5" t="s">
        <v>89</v>
      </c>
      <c r="V3761" s="5" t="s">
        <v>126</v>
      </c>
      <c r="W3761" s="5" t="s">
        <v>150</v>
      </c>
      <c r="X3761" s="5" t="s">
        <v>85</v>
      </c>
      <c r="Y3761" s="5" t="n">
        <v>0</v>
      </c>
      <c r="Z3761" s="5" t="n">
        <v>1</v>
      </c>
      <c r="AA3761" s="5" t="str">
        <f aca="false">IF(Y3761&gt;Z3761,"Win",IF(Y3761&lt;Z3761,"Loss","Draw"))</f>
        <v>Loss</v>
      </c>
      <c r="AB3761" s="5" t="s">
        <v>98</v>
      </c>
      <c r="AC3761" s="5" t="s">
        <v>99</v>
      </c>
      <c r="AD3761" s="5" t="s">
        <v>6434</v>
      </c>
      <c r="AE3761" s="5" t="s">
        <v>457</v>
      </c>
      <c r="AF3761" s="5" t="str">
        <f aca="false">IF(AD3761&lt;AE3761,AD3761,AE3761)</f>
        <v>Baby Dragon, Cannon, Dark Prince, Electro Spirit, Lightning, Royal Hogs, Skeletons, The Log</v>
      </c>
      <c r="AG3761" s="5" t="str">
        <f aca="false">IF(AD3761&lt;AE3761,AE3761,AD3761)</f>
        <v>Berserker, Bomber, Cannon, Electro Spirit, Giant Snowball, Goblin Drill, Knight, Poison</v>
      </c>
      <c r="AH3761" s="5" t="str">
        <f aca="false">IF(AD3761=AF3761,AA3761,IF(AA3761="Win","Loss",IF(AA3761="Loss","Win","Draw")))</f>
        <v>Win</v>
      </c>
      <c r="AI3761" s="5" t="s">
        <v>297</v>
      </c>
    </row>
    <row r="3762" customFormat="false" ht="15" hidden="false" customHeight="true" outlineLevel="0" collapsed="false">
      <c r="A3762" s="7" t="s">
        <v>7464</v>
      </c>
      <c r="B3762" s="7" t="n">
        <v>1</v>
      </c>
      <c r="C3762" s="7" t="s">
        <v>1010</v>
      </c>
      <c r="D3762" s="7" t="s">
        <v>1011</v>
      </c>
      <c r="E3762" s="7" t="s">
        <v>1066</v>
      </c>
      <c r="F3762" s="7" t="s">
        <v>1067</v>
      </c>
      <c r="G3762" s="7" t="s">
        <v>6436</v>
      </c>
      <c r="H3762" s="7" t="s">
        <v>163</v>
      </c>
      <c r="I3762" s="7" t="s">
        <v>107</v>
      </c>
      <c r="J3762" s="7" t="s">
        <v>95</v>
      </c>
      <c r="K3762" s="7" t="s">
        <v>141</v>
      </c>
      <c r="L3762" s="7" t="s">
        <v>150</v>
      </c>
      <c r="M3762" s="7" t="s">
        <v>93</v>
      </c>
      <c r="N3762" s="7" t="s">
        <v>143</v>
      </c>
      <c r="O3762" s="7" t="s">
        <v>178</v>
      </c>
      <c r="P3762" s="7" t="s">
        <v>177</v>
      </c>
      <c r="Q3762" s="7" t="s">
        <v>107</v>
      </c>
      <c r="R3762" s="7" t="s">
        <v>95</v>
      </c>
      <c r="S3762" s="7" t="s">
        <v>141</v>
      </c>
      <c r="T3762" s="7" t="s">
        <v>178</v>
      </c>
      <c r="U3762" s="7" t="s">
        <v>177</v>
      </c>
      <c r="V3762" s="7" t="s">
        <v>143</v>
      </c>
      <c r="W3762" s="7" t="s">
        <v>150</v>
      </c>
      <c r="X3762" s="7" t="s">
        <v>93</v>
      </c>
      <c r="Y3762" s="7" t="n">
        <v>1</v>
      </c>
      <c r="Z3762" s="7" t="n">
        <v>0</v>
      </c>
      <c r="AA3762" s="7" t="str">
        <f aca="false">IF(Y3762&gt;Z3762,"Win",IF(Y3762&lt;Z3762,"Loss","Draw"))</f>
        <v>Win</v>
      </c>
      <c r="AB3762" s="7" t="s">
        <v>99</v>
      </c>
      <c r="AC3762" s="7" t="s">
        <v>99</v>
      </c>
      <c r="AD3762" s="7" t="s">
        <v>180</v>
      </c>
      <c r="AE3762" s="7" t="s">
        <v>180</v>
      </c>
      <c r="AF3762" s="7" t="str">
        <f aca="false">IF(AD3762&lt;AE3762,AD3762,AE3762)</f>
        <v>Barbarian Barrel, Electro Spirit, Fireball, Goblin Cage, Heal Spirit, Lumberjack, Phoenix, Royal Giant</v>
      </c>
      <c r="AG3762" s="7" t="str">
        <f aca="false">IF(AD3762&lt;AE3762,AE3762,AD3762)</f>
        <v>Barbarian Barrel, Electro Spirit, Fireball, Goblin Cage, Heal Spirit, Lumberjack, Phoenix, Royal Giant</v>
      </c>
      <c r="AH3762" s="7" t="str">
        <f aca="false">IF(AD3762=AF3762,AA3762,IF(AA3762="Win","Loss",IF(AA3762="Loss","Win","Draw")))</f>
        <v>Win</v>
      </c>
      <c r="AI3762" s="7" t="s">
        <v>297</v>
      </c>
    </row>
    <row r="3763" customFormat="false" ht="15" hidden="false" customHeight="true" outlineLevel="0" collapsed="false">
      <c r="A3763" s="7" t="s">
        <v>7464</v>
      </c>
      <c r="B3763" s="7" t="n">
        <v>2</v>
      </c>
      <c r="C3763" s="7" t="s">
        <v>1010</v>
      </c>
      <c r="D3763" s="7" t="s">
        <v>1011</v>
      </c>
      <c r="E3763" s="7" t="s">
        <v>1066</v>
      </c>
      <c r="F3763" s="7" t="s">
        <v>1067</v>
      </c>
      <c r="G3763" s="7" t="s">
        <v>6437</v>
      </c>
      <c r="H3763" s="7" t="s">
        <v>163</v>
      </c>
      <c r="I3763" s="7" t="s">
        <v>114</v>
      </c>
      <c r="J3763" s="7" t="s">
        <v>241</v>
      </c>
      <c r="K3763" s="7" t="s">
        <v>137</v>
      </c>
      <c r="L3763" s="7" t="s">
        <v>242</v>
      </c>
      <c r="M3763" s="7" t="s">
        <v>153</v>
      </c>
      <c r="N3763" s="7" t="s">
        <v>157</v>
      </c>
      <c r="O3763" s="7" t="s">
        <v>116</v>
      </c>
      <c r="P3763" s="7" t="s">
        <v>126</v>
      </c>
      <c r="Q3763" s="7" t="s">
        <v>201</v>
      </c>
      <c r="R3763" s="7" t="s">
        <v>202</v>
      </c>
      <c r="S3763" s="7" t="s">
        <v>203</v>
      </c>
      <c r="T3763" s="7" t="s">
        <v>88</v>
      </c>
      <c r="U3763" s="7" t="s">
        <v>157</v>
      </c>
      <c r="V3763" s="7" t="s">
        <v>118</v>
      </c>
      <c r="W3763" s="7" t="s">
        <v>204</v>
      </c>
      <c r="X3763" s="7" t="s">
        <v>234</v>
      </c>
      <c r="Y3763" s="7" t="n">
        <v>0</v>
      </c>
      <c r="Z3763" s="7" t="n">
        <v>1</v>
      </c>
      <c r="AA3763" s="7" t="str">
        <f aca="false">IF(Y3763&gt;Z3763,"Win",IF(Y3763&lt;Z3763,"Loss","Draw"))</f>
        <v>Loss</v>
      </c>
      <c r="AB3763" s="7" t="s">
        <v>99</v>
      </c>
      <c r="AC3763" s="7" t="s">
        <v>99</v>
      </c>
      <c r="AD3763" s="7" t="s">
        <v>1635</v>
      </c>
      <c r="AE3763" s="7" t="s">
        <v>668</v>
      </c>
      <c r="AF3763" s="7" t="str">
        <f aca="false">IF(AD3763&lt;AE3763,AD3763,AE3763)</f>
        <v>Berserker, Bomb Tower, Fire Spirit, Goblin Barrel, Ice Spirit, Magic Archer, Royal Delivery, Wall Breakers</v>
      </c>
      <c r="AG3763" s="7" t="str">
        <f aca="false">IF(AD3763&lt;AE3763,AE3763,AD3763)</f>
        <v>Bomber, Cannon, Fire Spirit, Giant Snowball, Goblin Drill, Knight, Poison, Skeletons</v>
      </c>
      <c r="AH3763" s="7" t="str">
        <f aca="false">IF(AD3763=AF3763,AA3763,IF(AA3763="Win","Loss",IF(AA3763="Loss","Win","Draw")))</f>
        <v>Win</v>
      </c>
      <c r="AI3763" s="7" t="s">
        <v>297</v>
      </c>
    </row>
    <row r="3764" customFormat="false" ht="15" hidden="false" customHeight="true" outlineLevel="0" collapsed="false">
      <c r="A3764" s="7" t="s">
        <v>7464</v>
      </c>
      <c r="B3764" s="7" t="n">
        <v>3</v>
      </c>
      <c r="C3764" s="7" t="s">
        <v>1010</v>
      </c>
      <c r="D3764" s="7" t="s">
        <v>1011</v>
      </c>
      <c r="E3764" s="7" t="s">
        <v>1066</v>
      </c>
      <c r="F3764" s="7" t="s">
        <v>1067</v>
      </c>
      <c r="G3764" s="7" t="s">
        <v>6438</v>
      </c>
      <c r="H3764" s="7" t="s">
        <v>163</v>
      </c>
      <c r="I3764" s="7" t="s">
        <v>82</v>
      </c>
      <c r="J3764" s="7" t="s">
        <v>337</v>
      </c>
      <c r="K3764" s="7" t="s">
        <v>87</v>
      </c>
      <c r="L3764" s="7" t="s">
        <v>89</v>
      </c>
      <c r="M3764" s="7" t="s">
        <v>86</v>
      </c>
      <c r="N3764" s="7" t="s">
        <v>85</v>
      </c>
      <c r="O3764" s="7" t="s">
        <v>88</v>
      </c>
      <c r="P3764" s="7" t="s">
        <v>118</v>
      </c>
      <c r="Q3764" s="7" t="s">
        <v>129</v>
      </c>
      <c r="R3764" s="7" t="s">
        <v>128</v>
      </c>
      <c r="S3764" s="7" t="s">
        <v>127</v>
      </c>
      <c r="T3764" s="7" t="s">
        <v>130</v>
      </c>
      <c r="U3764" s="7" t="s">
        <v>131</v>
      </c>
      <c r="V3764" s="7" t="s">
        <v>173</v>
      </c>
      <c r="W3764" s="7" t="s">
        <v>133</v>
      </c>
      <c r="X3764" s="7" t="s">
        <v>124</v>
      </c>
      <c r="Y3764" s="7" t="n">
        <v>0</v>
      </c>
      <c r="Z3764" s="7" t="n">
        <v>1</v>
      </c>
      <c r="AA3764" s="7" t="str">
        <f aca="false">IF(Y3764&gt;Z3764,"Win",IF(Y3764&lt;Z3764,"Loss","Draw"))</f>
        <v>Loss</v>
      </c>
      <c r="AB3764" s="7" t="s">
        <v>99</v>
      </c>
      <c r="AC3764" s="7" t="s">
        <v>99</v>
      </c>
      <c r="AD3764" s="7" t="s">
        <v>6439</v>
      </c>
      <c r="AE3764" s="7" t="s">
        <v>2569</v>
      </c>
      <c r="AF3764" s="7" t="str">
        <f aca="false">IF(AD3764&lt;AE3764,AD3764,AE3764)</f>
        <v>Arrows, Bandit, Battle Ram, Golden Knight, Mega Knight, Mother Witch, Royal Ghost, Zappies</v>
      </c>
      <c r="AG3764" s="7" t="str">
        <f aca="false">IF(AD3764&lt;AE3764,AE3764,AD3764)</f>
        <v>Berserker, Boss Bandit, Ice Spirit, Lightning, Royal Hogs, Skeleton Dragons, Tesla, The Log</v>
      </c>
      <c r="AH3764" s="7" t="str">
        <f aca="false">IF(AD3764=AF3764,AA3764,IF(AA3764="Win","Loss",IF(AA3764="Loss","Win","Draw")))</f>
        <v>Win</v>
      </c>
      <c r="AI3764" s="7" t="s">
        <v>297</v>
      </c>
    </row>
    <row r="3765" customFormat="false" ht="15" hidden="false" customHeight="true" outlineLevel="0" collapsed="false">
      <c r="A3765" s="7" t="s">
        <v>7465</v>
      </c>
      <c r="B3765" s="7" t="n">
        <v>1</v>
      </c>
      <c r="C3765" s="7" t="s">
        <v>1010</v>
      </c>
      <c r="D3765" s="7" t="s">
        <v>1011</v>
      </c>
      <c r="E3765" s="7" t="s">
        <v>1066</v>
      </c>
      <c r="F3765" s="7" t="s">
        <v>1067</v>
      </c>
      <c r="G3765" s="7" t="s">
        <v>6441</v>
      </c>
      <c r="H3765" s="7" t="s">
        <v>163</v>
      </c>
      <c r="I3765" s="7" t="s">
        <v>203</v>
      </c>
      <c r="J3765" s="7" t="s">
        <v>202</v>
      </c>
      <c r="K3765" s="7" t="s">
        <v>201</v>
      </c>
      <c r="L3765" s="7" t="s">
        <v>88</v>
      </c>
      <c r="M3765" s="7" t="s">
        <v>157</v>
      </c>
      <c r="N3765" s="7" t="s">
        <v>118</v>
      </c>
      <c r="O3765" s="7" t="s">
        <v>204</v>
      </c>
      <c r="P3765" s="7" t="s">
        <v>87</v>
      </c>
      <c r="Q3765" s="7" t="s">
        <v>114</v>
      </c>
      <c r="R3765" s="7" t="s">
        <v>241</v>
      </c>
      <c r="S3765" s="7" t="s">
        <v>153</v>
      </c>
      <c r="T3765" s="7" t="s">
        <v>249</v>
      </c>
      <c r="U3765" s="7" t="s">
        <v>242</v>
      </c>
      <c r="V3765" s="7" t="s">
        <v>157</v>
      </c>
      <c r="W3765" s="7" t="s">
        <v>137</v>
      </c>
      <c r="X3765" s="7" t="s">
        <v>126</v>
      </c>
      <c r="Y3765" s="7" t="n">
        <v>1</v>
      </c>
      <c r="Z3765" s="7" t="n">
        <v>0</v>
      </c>
      <c r="AA3765" s="7" t="str">
        <f aca="false">IF(Y3765&gt;Z3765,"Win",IF(Y3765&lt;Z3765,"Loss","Draw"))</f>
        <v>Win</v>
      </c>
      <c r="AB3765" s="7" t="s">
        <v>99</v>
      </c>
      <c r="AC3765" s="7" t="s">
        <v>99</v>
      </c>
      <c r="AD3765" s="7" t="s">
        <v>206</v>
      </c>
      <c r="AE3765" s="7" t="s">
        <v>958</v>
      </c>
      <c r="AF3765" s="7" t="str">
        <f aca="false">IF(AD3765&lt;AE3765,AD3765,AE3765)</f>
        <v>Berserker, Fire Spirit, Goblin Barrel, Ice Spirit, Magic Archer, Royal Delivery, Tesla, Wall Breakers</v>
      </c>
      <c r="AG3765" s="7" t="str">
        <f aca="false">IF(AD3765&lt;AE3765,AE3765,AD3765)</f>
        <v>Bomber, Cannon, Fire Spirit, Giant Snowball, Goblin Drill, Knight, Rocket, Skeletons</v>
      </c>
      <c r="AH3765" s="7" t="str">
        <f aca="false">IF(AD3765=AF3765,AA3765,IF(AA3765="Win","Loss",IF(AA3765="Loss","Win","Draw")))</f>
        <v>Win</v>
      </c>
      <c r="AI3765" s="7" t="s">
        <v>297</v>
      </c>
    </row>
    <row r="3766" customFormat="false" ht="15" hidden="false" customHeight="true" outlineLevel="0" collapsed="false">
      <c r="A3766" s="7" t="s">
        <v>7465</v>
      </c>
      <c r="B3766" s="7" t="n">
        <v>2</v>
      </c>
      <c r="C3766" s="7" t="s">
        <v>1010</v>
      </c>
      <c r="D3766" s="7" t="s">
        <v>1011</v>
      </c>
      <c r="E3766" s="7" t="s">
        <v>1066</v>
      </c>
      <c r="F3766" s="7" t="s">
        <v>1067</v>
      </c>
      <c r="G3766" s="7" t="s">
        <v>6442</v>
      </c>
      <c r="H3766" s="7" t="s">
        <v>163</v>
      </c>
      <c r="I3766" s="7" t="s">
        <v>90</v>
      </c>
      <c r="J3766" s="7" t="s">
        <v>123</v>
      </c>
      <c r="K3766" s="7" t="s">
        <v>124</v>
      </c>
      <c r="L3766" s="7" t="s">
        <v>85</v>
      </c>
      <c r="M3766" s="7" t="s">
        <v>95</v>
      </c>
      <c r="N3766" s="7" t="s">
        <v>126</v>
      </c>
      <c r="O3766" s="7" t="s">
        <v>96</v>
      </c>
      <c r="P3766" s="7" t="s">
        <v>125</v>
      </c>
      <c r="Q3766" s="7" t="s">
        <v>185</v>
      </c>
      <c r="R3766" s="7" t="s">
        <v>186</v>
      </c>
      <c r="S3766" s="7" t="s">
        <v>152</v>
      </c>
      <c r="T3766" s="7" t="s">
        <v>117</v>
      </c>
      <c r="U3766" s="7" t="s">
        <v>187</v>
      </c>
      <c r="V3766" s="7" t="s">
        <v>109</v>
      </c>
      <c r="W3766" s="7" t="s">
        <v>193</v>
      </c>
      <c r="X3766" s="7" t="s">
        <v>111</v>
      </c>
      <c r="Y3766" s="7" t="n">
        <v>0</v>
      </c>
      <c r="Z3766" s="7" t="n">
        <v>1</v>
      </c>
      <c r="AA3766" s="7" t="str">
        <f aca="false">IF(Y3766&gt;Z3766,"Win",IF(Y3766&lt;Z3766,"Loss","Draw"))</f>
        <v>Loss</v>
      </c>
      <c r="AB3766" s="7" t="s">
        <v>99</v>
      </c>
      <c r="AC3766" s="7" t="s">
        <v>99</v>
      </c>
      <c r="AD3766" s="7" t="s">
        <v>134</v>
      </c>
      <c r="AE3766" s="7" t="s">
        <v>882</v>
      </c>
      <c r="AF3766" s="7" t="str">
        <f aca="false">IF(AD3766&lt;AE3766,AD3766,AE3766)</f>
        <v>Baby Dragon, Balloon, Executioner, Giant Skeleton, Guards, Miner, Tornado, Zap</v>
      </c>
      <c r="AG3766" s="7" t="str">
        <f aca="false">IF(AD3766&lt;AE3766,AE3766,AD3766)</f>
        <v>Barbarian Barrel, Cannon Cart, Goblinstein, Lightning, Minions, Mortar, Royal Ghost, Skeletons</v>
      </c>
      <c r="AH3766" s="7" t="str">
        <f aca="false">IF(AD3766=AF3766,AA3766,IF(AA3766="Win","Loss",IF(AA3766="Loss","Win","Draw")))</f>
        <v>Win</v>
      </c>
      <c r="AI3766" s="7" t="s">
        <v>297</v>
      </c>
    </row>
    <row r="3767" customFormat="false" ht="15" hidden="false" customHeight="true" outlineLevel="0" collapsed="false">
      <c r="A3767" s="7" t="s">
        <v>7465</v>
      </c>
      <c r="B3767" s="7" t="n">
        <v>3</v>
      </c>
      <c r="C3767" s="7" t="s">
        <v>1010</v>
      </c>
      <c r="D3767" s="7" t="s">
        <v>1011</v>
      </c>
      <c r="E3767" s="7" t="s">
        <v>1066</v>
      </c>
      <c r="F3767" s="7" t="s">
        <v>1067</v>
      </c>
      <c r="G3767" s="7" t="s">
        <v>6443</v>
      </c>
      <c r="H3767" s="7" t="s">
        <v>163</v>
      </c>
      <c r="I3767" s="7" t="s">
        <v>82</v>
      </c>
      <c r="J3767" s="7" t="s">
        <v>151</v>
      </c>
      <c r="K3767" s="7" t="s">
        <v>152</v>
      </c>
      <c r="L3767" s="7" t="s">
        <v>119</v>
      </c>
      <c r="M3767" s="7" t="s">
        <v>93</v>
      </c>
      <c r="N3767" s="7" t="s">
        <v>89</v>
      </c>
      <c r="O3767" s="7" t="s">
        <v>150</v>
      </c>
      <c r="P3767" s="7" t="s">
        <v>91</v>
      </c>
      <c r="Q3767" s="7" t="s">
        <v>84</v>
      </c>
      <c r="R3767" s="7" t="s">
        <v>91</v>
      </c>
      <c r="S3767" s="7" t="s">
        <v>87</v>
      </c>
      <c r="T3767" s="7" t="s">
        <v>89</v>
      </c>
      <c r="U3767" s="7" t="s">
        <v>455</v>
      </c>
      <c r="V3767" s="7" t="s">
        <v>118</v>
      </c>
      <c r="W3767" s="7" t="s">
        <v>93</v>
      </c>
      <c r="X3767" s="7" t="s">
        <v>88</v>
      </c>
      <c r="Y3767" s="7" t="n">
        <v>0</v>
      </c>
      <c r="Z3767" s="7" t="n">
        <v>1</v>
      </c>
      <c r="AA3767" s="7" t="str">
        <f aca="false">IF(Y3767&gt;Z3767,"Win",IF(Y3767&lt;Z3767,"Loss","Draw"))</f>
        <v>Loss</v>
      </c>
      <c r="AB3767" s="7" t="s">
        <v>99</v>
      </c>
      <c r="AC3767" s="7" t="s">
        <v>99</v>
      </c>
      <c r="AD3767" s="7" t="s">
        <v>6445</v>
      </c>
      <c r="AE3767" s="7" t="s">
        <v>6444</v>
      </c>
      <c r="AF3767" s="7" t="str">
        <f aca="false">IF(AD3767&lt;AE3767,AD3767,AE3767)</f>
        <v>Archers, Berserker, Fireball, Goblins, Ice Spirit, Tesla, The Log, X-Bow</v>
      </c>
      <c r="AG3767" s="7" t="str">
        <f aca="false">IF(AD3767&lt;AE3767,AE3767,AD3767)</f>
        <v>Baby Dragon, Electro Spirit, Fireball, Goblin Hut, Goblins, Mighty Miner, Royal Hogs, The Log</v>
      </c>
      <c r="AH3767" s="7" t="str">
        <f aca="false">IF(AD3767=AF3767,AA3767,IF(AA3767="Win","Loss",IF(AA3767="Loss","Win","Draw")))</f>
        <v>Win</v>
      </c>
      <c r="AI3767" s="7" t="s">
        <v>297</v>
      </c>
    </row>
    <row r="3768" customFormat="false" ht="15" hidden="false" customHeight="true" outlineLevel="0" collapsed="false">
      <c r="A3768" s="7" t="s">
        <v>7466</v>
      </c>
      <c r="B3768" s="7" t="n">
        <v>1</v>
      </c>
      <c r="C3768" s="7" t="s">
        <v>1010</v>
      </c>
      <c r="D3768" s="7" t="s">
        <v>1011</v>
      </c>
      <c r="E3768" s="7" t="s">
        <v>1066</v>
      </c>
      <c r="F3768" s="7" t="s">
        <v>1067</v>
      </c>
      <c r="G3768" s="7" t="s">
        <v>6447</v>
      </c>
      <c r="H3768" s="7" t="s">
        <v>163</v>
      </c>
      <c r="I3768" s="7" t="s">
        <v>418</v>
      </c>
      <c r="J3768" s="7" t="s">
        <v>186</v>
      </c>
      <c r="K3768" s="7" t="s">
        <v>284</v>
      </c>
      <c r="L3768" s="7" t="s">
        <v>110</v>
      </c>
      <c r="M3768" s="7" t="s">
        <v>93</v>
      </c>
      <c r="N3768" s="7" t="s">
        <v>114</v>
      </c>
      <c r="O3768" s="7" t="s">
        <v>242</v>
      </c>
      <c r="P3768" s="7" t="s">
        <v>96</v>
      </c>
      <c r="Q3768" s="7" t="s">
        <v>201</v>
      </c>
      <c r="R3768" s="7" t="s">
        <v>202</v>
      </c>
      <c r="S3768" s="7" t="s">
        <v>233</v>
      </c>
      <c r="T3768" s="7" t="s">
        <v>111</v>
      </c>
      <c r="U3768" s="7" t="s">
        <v>157</v>
      </c>
      <c r="V3768" s="7" t="s">
        <v>126</v>
      </c>
      <c r="W3768" s="7" t="s">
        <v>89</v>
      </c>
      <c r="X3768" s="7" t="s">
        <v>234</v>
      </c>
      <c r="Y3768" s="7" t="n">
        <v>0</v>
      </c>
      <c r="Z3768" s="7" t="n">
        <v>1</v>
      </c>
      <c r="AA3768" s="7" t="str">
        <f aca="false">IF(Y3768&gt;Z3768,"Win",IF(Y3768&lt;Z3768,"Loss","Draw"))</f>
        <v>Loss</v>
      </c>
      <c r="AB3768" s="7" t="s">
        <v>99</v>
      </c>
      <c r="AC3768" s="7" t="s">
        <v>99</v>
      </c>
      <c r="AD3768" s="7" t="s">
        <v>1061</v>
      </c>
      <c r="AE3768" s="7" t="s">
        <v>415</v>
      </c>
      <c r="AF3768" s="7" t="str">
        <f aca="false">IF(AD3768&lt;AE3768,AD3768,AE3768)</f>
        <v>Balloon, Bomber, Fireball, Giant Snowball, Inferno Dragon, Lava Hound, Minions, Skeleton Army</v>
      </c>
      <c r="AG3768" s="7" t="str">
        <f aca="false">IF(AD3768&lt;AE3768,AE3768,AD3768)</f>
        <v>Bats, Bomb Tower, Fire Spirit, Magic Archer, Miner, Skeletons, The Log, Wall Breakers</v>
      </c>
      <c r="AH3768" s="7" t="str">
        <f aca="false">IF(AD3768=AF3768,AA3768,IF(AA3768="Win","Loss",IF(AA3768="Loss","Win","Draw")))</f>
        <v>Loss</v>
      </c>
      <c r="AI3768" s="7" t="s">
        <v>297</v>
      </c>
    </row>
    <row r="3769" customFormat="false" ht="15" hidden="false" customHeight="true" outlineLevel="0" collapsed="false">
      <c r="A3769" s="7" t="s">
        <v>7466</v>
      </c>
      <c r="B3769" s="7" t="n">
        <v>2</v>
      </c>
      <c r="C3769" s="7" t="s">
        <v>1010</v>
      </c>
      <c r="D3769" s="7" t="s">
        <v>1011</v>
      </c>
      <c r="E3769" s="7" t="s">
        <v>1066</v>
      </c>
      <c r="F3769" s="7" t="s">
        <v>1067</v>
      </c>
      <c r="G3769" s="7" t="s">
        <v>6448</v>
      </c>
      <c r="H3769" s="7" t="s">
        <v>163</v>
      </c>
      <c r="I3769" s="7" t="s">
        <v>177</v>
      </c>
      <c r="J3769" s="7" t="s">
        <v>83</v>
      </c>
      <c r="K3769" s="7" t="s">
        <v>188</v>
      </c>
      <c r="L3769" s="7" t="s">
        <v>215</v>
      </c>
      <c r="M3769" s="7" t="s">
        <v>85</v>
      </c>
      <c r="N3769" s="7" t="s">
        <v>132</v>
      </c>
      <c r="O3769" s="7" t="s">
        <v>86</v>
      </c>
      <c r="P3769" s="7" t="s">
        <v>89</v>
      </c>
      <c r="Q3769" s="7" t="s">
        <v>153</v>
      </c>
      <c r="R3769" s="7" t="s">
        <v>241</v>
      </c>
      <c r="S3769" s="7" t="s">
        <v>114</v>
      </c>
      <c r="T3769" s="7" t="s">
        <v>137</v>
      </c>
      <c r="U3769" s="7" t="s">
        <v>116</v>
      </c>
      <c r="V3769" s="7" t="s">
        <v>95</v>
      </c>
      <c r="W3769" s="7" t="s">
        <v>242</v>
      </c>
      <c r="X3769" s="7" t="s">
        <v>150</v>
      </c>
      <c r="Y3769" s="7" t="n">
        <v>0</v>
      </c>
      <c r="Z3769" s="7" t="n">
        <v>1</v>
      </c>
      <c r="AA3769" s="7" t="str">
        <f aca="false">IF(Y3769&gt;Z3769,"Win",IF(Y3769&lt;Z3769,"Loss","Draw"))</f>
        <v>Loss</v>
      </c>
      <c r="AB3769" s="7" t="s">
        <v>99</v>
      </c>
      <c r="AC3769" s="7" t="s">
        <v>99</v>
      </c>
      <c r="AD3769" s="7" t="s">
        <v>6450</v>
      </c>
      <c r="AE3769" s="7" t="s">
        <v>6449</v>
      </c>
      <c r="AF3769" s="7" t="str">
        <f aca="false">IF(AD3769&lt;AE3769,AD3769,AE3769)</f>
        <v>Barbarian Barrel, Bomber, Cannon, Electro Spirit, Giant Snowball, Goblin Drill, Knight, Poison</v>
      </c>
      <c r="AG3769" s="7" t="str">
        <f aca="false">IF(AD3769&lt;AE3769,AE3769,AD3769)</f>
        <v>Electro Wizard, Fisherman, Lightning, Monk, Royal Giant, Skeleton Dragons, The Log, Tombstone</v>
      </c>
      <c r="AH3769" s="7" t="str">
        <f aca="false">IF(AD3769=AF3769,AA3769,IF(AA3769="Win","Loss",IF(AA3769="Loss","Win","Draw")))</f>
        <v>Win</v>
      </c>
      <c r="AI3769" s="7" t="s">
        <v>297</v>
      </c>
    </row>
    <row r="3770" customFormat="false" ht="15" hidden="false" customHeight="true" outlineLevel="0" collapsed="false">
      <c r="A3770" s="7" t="s">
        <v>7466</v>
      </c>
      <c r="B3770" s="7" t="n">
        <v>3</v>
      </c>
      <c r="C3770" s="7" t="s">
        <v>1010</v>
      </c>
      <c r="D3770" s="7" t="s">
        <v>1011</v>
      </c>
      <c r="E3770" s="7" t="s">
        <v>1066</v>
      </c>
      <c r="F3770" s="7" t="s">
        <v>1067</v>
      </c>
      <c r="G3770" s="7" t="s">
        <v>6451</v>
      </c>
      <c r="H3770" s="7" t="s">
        <v>163</v>
      </c>
      <c r="I3770" s="7" t="s">
        <v>84</v>
      </c>
      <c r="J3770" s="7" t="s">
        <v>95</v>
      </c>
      <c r="K3770" s="7" t="s">
        <v>87</v>
      </c>
      <c r="L3770" s="7" t="s">
        <v>88</v>
      </c>
      <c r="M3770" s="7" t="s">
        <v>115</v>
      </c>
      <c r="N3770" s="7" t="s">
        <v>118</v>
      </c>
      <c r="O3770" s="7" t="s">
        <v>116</v>
      </c>
      <c r="P3770" s="7" t="s">
        <v>97</v>
      </c>
      <c r="Q3770" s="7" t="s">
        <v>90</v>
      </c>
      <c r="R3770" s="7" t="s">
        <v>158</v>
      </c>
      <c r="S3770" s="7" t="s">
        <v>92</v>
      </c>
      <c r="T3770" s="7" t="s">
        <v>130</v>
      </c>
      <c r="U3770" s="7" t="s">
        <v>96</v>
      </c>
      <c r="V3770" s="7" t="s">
        <v>159</v>
      </c>
      <c r="W3770" s="7" t="s">
        <v>94</v>
      </c>
      <c r="X3770" s="7" t="s">
        <v>118</v>
      </c>
      <c r="Y3770" s="7" t="n">
        <v>0</v>
      </c>
      <c r="Z3770" s="7" t="n">
        <v>1</v>
      </c>
      <c r="AA3770" s="7" t="str">
        <f aca="false">IF(Y3770&gt;Z3770,"Win",IF(Y3770&lt;Z3770,"Loss","Draw"))</f>
        <v>Loss</v>
      </c>
      <c r="AB3770" s="7" t="s">
        <v>99</v>
      </c>
      <c r="AC3770" s="7" t="s">
        <v>99</v>
      </c>
      <c r="AD3770" s="7" t="s">
        <v>1027</v>
      </c>
      <c r="AE3770" s="7" t="s">
        <v>6452</v>
      </c>
      <c r="AF3770" s="7" t="str">
        <f aca="false">IF(AD3770&lt;AE3770,AD3770,AE3770)</f>
        <v>Archers, Barbarian Barrel, Berserker, Graveyard, Ice Spirit, Poison, Ronin, Tesla</v>
      </c>
      <c r="AG3770" s="7" t="str">
        <f aca="false">IF(AD3770&lt;AE3770,AE3770,AD3770)</f>
        <v>Arrows, Bowler, Dart Goblin, Ice Spirit, Minions, Mortar, Rascals, Skeleton Barrel</v>
      </c>
      <c r="AH3770" s="7" t="str">
        <f aca="false">IF(AD3770=AF3770,AA3770,IF(AA3770="Win","Loss",IF(AA3770="Loss","Win","Draw")))</f>
        <v>Loss</v>
      </c>
      <c r="AI3770" s="7" t="s">
        <v>297</v>
      </c>
    </row>
    <row r="3771" customFormat="false" ht="15" hidden="false" customHeight="true" outlineLevel="0" collapsed="false">
      <c r="A3771" s="7" t="s">
        <v>7467</v>
      </c>
      <c r="B3771" s="7" t="n">
        <v>1</v>
      </c>
      <c r="C3771" s="7" t="s">
        <v>1010</v>
      </c>
      <c r="D3771" s="7" t="s">
        <v>1011</v>
      </c>
      <c r="E3771" s="7" t="s">
        <v>1066</v>
      </c>
      <c r="F3771" s="7" t="s">
        <v>1067</v>
      </c>
      <c r="G3771" s="7" t="s">
        <v>6454</v>
      </c>
      <c r="H3771" s="7" t="s">
        <v>163</v>
      </c>
      <c r="I3771" s="7" t="s">
        <v>152</v>
      </c>
      <c r="J3771" s="7" t="s">
        <v>151</v>
      </c>
      <c r="K3771" s="7" t="s">
        <v>82</v>
      </c>
      <c r="L3771" s="7" t="s">
        <v>153</v>
      </c>
      <c r="M3771" s="7" t="s">
        <v>150</v>
      </c>
      <c r="N3771" s="7" t="s">
        <v>85</v>
      </c>
      <c r="O3771" s="7" t="s">
        <v>126</v>
      </c>
      <c r="P3771" s="7" t="s">
        <v>89</v>
      </c>
      <c r="Q3771" s="7" t="s">
        <v>203</v>
      </c>
      <c r="R3771" s="7" t="s">
        <v>241</v>
      </c>
      <c r="S3771" s="7" t="s">
        <v>418</v>
      </c>
      <c r="T3771" s="7" t="s">
        <v>248</v>
      </c>
      <c r="U3771" s="7" t="s">
        <v>159</v>
      </c>
      <c r="V3771" s="7" t="s">
        <v>118</v>
      </c>
      <c r="W3771" s="7" t="s">
        <v>89</v>
      </c>
      <c r="X3771" s="7" t="s">
        <v>87</v>
      </c>
      <c r="Y3771" s="7" t="n">
        <v>1</v>
      </c>
      <c r="Z3771" s="7" t="n">
        <v>0</v>
      </c>
      <c r="AA3771" s="7" t="str">
        <f aca="false">IF(Y3771&gt;Z3771,"Win",IF(Y3771&lt;Z3771,"Loss","Draw"))</f>
        <v>Win</v>
      </c>
      <c r="AB3771" s="7" t="s">
        <v>99</v>
      </c>
      <c r="AC3771" s="7" t="s">
        <v>99</v>
      </c>
      <c r="AD3771" s="7" t="s">
        <v>155</v>
      </c>
      <c r="AE3771" s="7" t="s">
        <v>6455</v>
      </c>
      <c r="AF3771" s="7" t="str">
        <f aca="false">IF(AD3771&lt;AE3771,AD3771,AE3771)</f>
        <v>Baby Dragon, Cannon, Electro Spirit, Lightning, Mighty Miner, Royal Hogs, Skeletons, The Log</v>
      </c>
      <c r="AG3771" s="7" t="str">
        <f aca="false">IF(AD3771&lt;AE3771,AE3771,AD3771)</f>
        <v>Dart Goblin, Goblin Barrel, Ice Spirit, Knight, Princess, Skeleton Army, Tesla, The Log</v>
      </c>
      <c r="AH3771" s="7" t="str">
        <f aca="false">IF(AD3771=AF3771,AA3771,IF(AA3771="Win","Loss",IF(AA3771="Loss","Win","Draw")))</f>
        <v>Win</v>
      </c>
      <c r="AI3771" s="7" t="s">
        <v>297</v>
      </c>
    </row>
    <row r="3772" customFormat="false" ht="15" hidden="false" customHeight="true" outlineLevel="0" collapsed="false">
      <c r="A3772" s="7" t="s">
        <v>7467</v>
      </c>
      <c r="B3772" s="7" t="n">
        <v>2</v>
      </c>
      <c r="C3772" s="7" t="s">
        <v>1010</v>
      </c>
      <c r="D3772" s="7" t="s">
        <v>1011</v>
      </c>
      <c r="E3772" s="7" t="s">
        <v>1066</v>
      </c>
      <c r="F3772" s="7" t="s">
        <v>1067</v>
      </c>
      <c r="G3772" s="7" t="s">
        <v>6456</v>
      </c>
      <c r="H3772" s="7" t="s">
        <v>163</v>
      </c>
      <c r="I3772" s="7" t="s">
        <v>114</v>
      </c>
      <c r="J3772" s="7" t="s">
        <v>202</v>
      </c>
      <c r="K3772" s="7" t="s">
        <v>137</v>
      </c>
      <c r="L3772" s="7" t="s">
        <v>241</v>
      </c>
      <c r="M3772" s="7" t="s">
        <v>157</v>
      </c>
      <c r="N3772" s="7" t="s">
        <v>88</v>
      </c>
      <c r="O3772" s="7" t="s">
        <v>116</v>
      </c>
      <c r="P3772" s="7" t="s">
        <v>87</v>
      </c>
      <c r="Q3772" s="7" t="s">
        <v>172</v>
      </c>
      <c r="R3772" s="7" t="s">
        <v>108</v>
      </c>
      <c r="S3772" s="7" t="s">
        <v>107</v>
      </c>
      <c r="T3772" s="7" t="s">
        <v>86</v>
      </c>
      <c r="U3772" s="7" t="s">
        <v>95</v>
      </c>
      <c r="V3772" s="7" t="s">
        <v>126</v>
      </c>
      <c r="W3772" s="7" t="s">
        <v>115</v>
      </c>
      <c r="X3772" s="7" t="s">
        <v>116</v>
      </c>
      <c r="Y3772" s="7" t="n">
        <v>1</v>
      </c>
      <c r="Z3772" s="7" t="n">
        <v>0</v>
      </c>
      <c r="AA3772" s="7" t="str">
        <f aca="false">IF(Y3772&gt;Z3772,"Win",IF(Y3772&lt;Z3772,"Loss","Draw"))</f>
        <v>Win</v>
      </c>
      <c r="AB3772" s="7" t="s">
        <v>99</v>
      </c>
      <c r="AC3772" s="7" t="s">
        <v>99</v>
      </c>
      <c r="AD3772" s="7" t="s">
        <v>783</v>
      </c>
      <c r="AE3772" s="7" t="s">
        <v>6457</v>
      </c>
      <c r="AF3772" s="7" t="str">
        <f aca="false">IF(AD3772&lt;AE3772,AD3772,AE3772)</f>
        <v>Barbarian Barrel, Dark Prince, Goblin Cage, Graveyard, Musketeer, Poison, Skeleton Dragons, Skeletons</v>
      </c>
      <c r="AG3772" s="7" t="str">
        <f aca="false">IF(AD3772&lt;AE3772,AE3772,AD3772)</f>
        <v>Berserker, Fire Spirit, Giant Snowball, Goblin Drill, Knight, Magic Archer, Poison, Tesla</v>
      </c>
      <c r="AH3772" s="7" t="str">
        <f aca="false">IF(AD3772=AF3772,AA3772,IF(AA3772="Win","Loss",IF(AA3772="Loss","Win","Draw")))</f>
        <v>Loss</v>
      </c>
      <c r="AI3772" s="7" t="s">
        <v>297</v>
      </c>
    </row>
    <row r="3773" customFormat="false" ht="15" hidden="false" customHeight="true" outlineLevel="0" collapsed="false">
      <c r="A3773" s="7" t="s">
        <v>7467</v>
      </c>
      <c r="B3773" s="7" t="n">
        <v>3</v>
      </c>
      <c r="C3773" s="7" t="s">
        <v>1010</v>
      </c>
      <c r="D3773" s="7" t="s">
        <v>1011</v>
      </c>
      <c r="E3773" s="7" t="s">
        <v>1066</v>
      </c>
      <c r="F3773" s="7" t="s">
        <v>1067</v>
      </c>
      <c r="G3773" s="7" t="s">
        <v>6458</v>
      </c>
      <c r="H3773" s="7" t="s">
        <v>163</v>
      </c>
      <c r="I3773" s="7" t="s">
        <v>203</v>
      </c>
      <c r="J3773" s="7" t="s">
        <v>91</v>
      </c>
      <c r="K3773" s="7" t="s">
        <v>159</v>
      </c>
      <c r="L3773" s="7" t="s">
        <v>97</v>
      </c>
      <c r="M3773" s="7" t="s">
        <v>118</v>
      </c>
      <c r="N3773" s="7" t="s">
        <v>204</v>
      </c>
      <c r="O3773" s="7" t="s">
        <v>201</v>
      </c>
      <c r="P3773" s="7" t="s">
        <v>234</v>
      </c>
      <c r="Q3773" s="7" t="s">
        <v>114</v>
      </c>
      <c r="R3773" s="7" t="s">
        <v>128</v>
      </c>
      <c r="S3773" s="7" t="s">
        <v>202</v>
      </c>
      <c r="T3773" s="7" t="s">
        <v>153</v>
      </c>
      <c r="U3773" s="7" t="s">
        <v>165</v>
      </c>
      <c r="V3773" s="7" t="s">
        <v>85</v>
      </c>
      <c r="W3773" s="7" t="s">
        <v>150</v>
      </c>
      <c r="X3773" s="7" t="s">
        <v>88</v>
      </c>
      <c r="Y3773" s="7" t="n">
        <v>1</v>
      </c>
      <c r="Z3773" s="7" t="n">
        <v>0</v>
      </c>
      <c r="AA3773" s="7" t="str">
        <f aca="false">IF(Y3773&gt;Z3773,"Win",IF(Y3773&lt;Z3773,"Loss","Draw"))</f>
        <v>Win</v>
      </c>
      <c r="AB3773" s="7" t="s">
        <v>99</v>
      </c>
      <c r="AC3773" s="7" t="s">
        <v>99</v>
      </c>
      <c r="AD3773" s="7" t="s">
        <v>888</v>
      </c>
      <c r="AE3773" s="7" t="s">
        <v>6459</v>
      </c>
      <c r="AF3773" s="7" t="str">
        <f aca="false">IF(AD3773&lt;AE3773,AD3773,AE3773)</f>
        <v>Berserker, Cannon, Electro Spirit, Giant Snowball, Golden Knight, Hog Rider, Lightning, Magic Archer</v>
      </c>
      <c r="AG3773" s="7" t="str">
        <f aca="false">IF(AD3773&lt;AE3773,AE3773,AD3773)</f>
        <v>Bomb Tower, Dart Goblin, Goblin Barrel, Goblins, Ice Spirit, Ronin, Royal Delivery, Wall Breakers</v>
      </c>
      <c r="AH3773" s="7" t="str">
        <f aca="false">IF(AD3773=AF3773,AA3773,IF(AA3773="Win","Loss",IF(AA3773="Loss","Win","Draw")))</f>
        <v>Loss</v>
      </c>
      <c r="AI3773" s="7" t="s">
        <v>297</v>
      </c>
    </row>
    <row r="3774" customFormat="false" ht="15" hidden="false" customHeight="true" outlineLevel="0" collapsed="false">
      <c r="A3774" s="7" t="s">
        <v>7468</v>
      </c>
      <c r="B3774" s="7" t="n">
        <v>1</v>
      </c>
      <c r="C3774" s="7" t="s">
        <v>1010</v>
      </c>
      <c r="D3774" s="7" t="s">
        <v>1011</v>
      </c>
      <c r="E3774" s="7" t="s">
        <v>1066</v>
      </c>
      <c r="F3774" s="7" t="s">
        <v>1067</v>
      </c>
      <c r="G3774" s="7" t="s">
        <v>6461</v>
      </c>
      <c r="H3774" s="7" t="s">
        <v>163</v>
      </c>
      <c r="I3774" s="7" t="s">
        <v>152</v>
      </c>
      <c r="J3774" s="7" t="s">
        <v>128</v>
      </c>
      <c r="K3774" s="7" t="s">
        <v>107</v>
      </c>
      <c r="L3774" s="7" t="s">
        <v>95</v>
      </c>
      <c r="M3774" s="7" t="s">
        <v>306</v>
      </c>
      <c r="N3774" s="7" t="s">
        <v>307</v>
      </c>
      <c r="O3774" s="7" t="s">
        <v>85</v>
      </c>
      <c r="P3774" s="7" t="s">
        <v>187</v>
      </c>
      <c r="Q3774" s="7" t="s">
        <v>152</v>
      </c>
      <c r="R3774" s="7" t="s">
        <v>151</v>
      </c>
      <c r="S3774" s="7" t="s">
        <v>82</v>
      </c>
      <c r="T3774" s="7" t="s">
        <v>150</v>
      </c>
      <c r="U3774" s="7" t="s">
        <v>126</v>
      </c>
      <c r="V3774" s="7" t="s">
        <v>85</v>
      </c>
      <c r="W3774" s="7" t="s">
        <v>89</v>
      </c>
      <c r="X3774" s="7" t="s">
        <v>153</v>
      </c>
      <c r="Y3774" s="7" t="n">
        <v>0</v>
      </c>
      <c r="Z3774" s="7" t="n">
        <v>1</v>
      </c>
      <c r="AA3774" s="7" t="str">
        <f aca="false">IF(Y3774&gt;Z3774,"Win",IF(Y3774&lt;Z3774,"Loss","Draw"))</f>
        <v>Loss</v>
      </c>
      <c r="AB3774" s="7" t="s">
        <v>99</v>
      </c>
      <c r="AC3774" s="7" t="s">
        <v>99</v>
      </c>
      <c r="AD3774" s="7" t="s">
        <v>603</v>
      </c>
      <c r="AE3774" s="7" t="s">
        <v>155</v>
      </c>
      <c r="AF3774" s="7" t="str">
        <f aca="false">IF(AD3774&lt;AE3774,AD3774,AE3774)</f>
        <v>Baby Dragon, Barbarian Barrel, Goblin Cage, Golden Knight, Golem, Ice Wizard, Lightning, Tornado</v>
      </c>
      <c r="AG3774" s="7" t="str">
        <f aca="false">IF(AD3774&lt;AE3774,AE3774,AD3774)</f>
        <v>Baby Dragon, Cannon, Electro Spirit, Lightning, Mighty Miner, Royal Hogs, Skeletons, The Log</v>
      </c>
      <c r="AH3774" s="7" t="str">
        <f aca="false">IF(AD3774=AF3774,AA3774,IF(AA3774="Win","Loss",IF(AA3774="Loss","Win","Draw")))</f>
        <v>Loss</v>
      </c>
      <c r="AI3774" s="7" t="s">
        <v>297</v>
      </c>
    </row>
    <row r="3775" customFormat="false" ht="15" hidden="false" customHeight="true" outlineLevel="0" collapsed="false">
      <c r="A3775" s="7" t="s">
        <v>7468</v>
      </c>
      <c r="B3775" s="7" t="n">
        <v>2</v>
      </c>
      <c r="C3775" s="7" t="s">
        <v>1010</v>
      </c>
      <c r="D3775" s="7" t="s">
        <v>1011</v>
      </c>
      <c r="E3775" s="7" t="s">
        <v>1066</v>
      </c>
      <c r="F3775" s="7" t="s">
        <v>1067</v>
      </c>
      <c r="G3775" s="7" t="s">
        <v>6462</v>
      </c>
      <c r="H3775" s="7" t="s">
        <v>163</v>
      </c>
      <c r="I3775" s="7" t="s">
        <v>87</v>
      </c>
      <c r="J3775" s="7" t="s">
        <v>83</v>
      </c>
      <c r="K3775" s="7" t="s">
        <v>113</v>
      </c>
      <c r="L3775" s="7" t="s">
        <v>165</v>
      </c>
      <c r="M3775" s="7" t="s">
        <v>89</v>
      </c>
      <c r="N3775" s="7" t="s">
        <v>150</v>
      </c>
      <c r="O3775" s="7" t="s">
        <v>164</v>
      </c>
      <c r="P3775" s="7" t="s">
        <v>126</v>
      </c>
      <c r="Q3775" s="7" t="s">
        <v>90</v>
      </c>
      <c r="R3775" s="7" t="s">
        <v>194</v>
      </c>
      <c r="S3775" s="7" t="s">
        <v>208</v>
      </c>
      <c r="T3775" s="7" t="s">
        <v>116</v>
      </c>
      <c r="U3775" s="7" t="s">
        <v>95</v>
      </c>
      <c r="V3775" s="7" t="s">
        <v>111</v>
      </c>
      <c r="W3775" s="7" t="s">
        <v>157</v>
      </c>
      <c r="X3775" s="7" t="s">
        <v>193</v>
      </c>
      <c r="Y3775" s="7" t="n">
        <v>1</v>
      </c>
      <c r="Z3775" s="7" t="n">
        <v>0</v>
      </c>
      <c r="AA3775" s="7" t="str">
        <f aca="false">IF(Y3775&gt;Z3775,"Win",IF(Y3775&lt;Z3775,"Loss","Draw"))</f>
        <v>Win</v>
      </c>
      <c r="AB3775" s="7" t="s">
        <v>99</v>
      </c>
      <c r="AC3775" s="7" t="s">
        <v>99</v>
      </c>
      <c r="AD3775" s="7" t="s">
        <v>1941</v>
      </c>
      <c r="AE3775" s="7" t="s">
        <v>6463</v>
      </c>
      <c r="AF3775" s="7" t="str">
        <f aca="false">IF(AD3775&lt;AE3775,AD3775,AE3775)</f>
        <v>Archer Queen, Barbarian Barrel, Fire Spirit, Guards, Miner, Mortar, Poison, Valkyrie</v>
      </c>
      <c r="AG3775" s="7" t="str">
        <f aca="false">IF(AD3775&lt;AE3775,AE3775,AD3775)</f>
        <v>Earthquake, Electro Spirit, Furnace, Hog Rider, Monk, Skeletons, Tesla, The Log</v>
      </c>
      <c r="AH3775" s="7" t="str">
        <f aca="false">IF(AD3775=AF3775,AA3775,IF(AA3775="Win","Loss",IF(AA3775="Loss","Win","Draw")))</f>
        <v>Loss</v>
      </c>
      <c r="AI3775" s="7" t="s">
        <v>297</v>
      </c>
    </row>
    <row r="3776" customFormat="false" ht="15" hidden="false" customHeight="true" outlineLevel="0" collapsed="false">
      <c r="A3776" s="7" t="s">
        <v>7468</v>
      </c>
      <c r="B3776" s="7" t="n">
        <v>3</v>
      </c>
      <c r="C3776" s="7" t="s">
        <v>1010</v>
      </c>
      <c r="D3776" s="7" t="s">
        <v>1011</v>
      </c>
      <c r="E3776" s="7" t="s">
        <v>1066</v>
      </c>
      <c r="F3776" s="7" t="s">
        <v>1067</v>
      </c>
      <c r="G3776" s="7" t="s">
        <v>6464</v>
      </c>
      <c r="H3776" s="7" t="s">
        <v>163</v>
      </c>
      <c r="I3776" s="7" t="s">
        <v>114</v>
      </c>
      <c r="J3776" s="7" t="s">
        <v>108</v>
      </c>
      <c r="K3776" s="7" t="s">
        <v>153</v>
      </c>
      <c r="L3776" s="7" t="s">
        <v>137</v>
      </c>
      <c r="M3776" s="7" t="s">
        <v>116</v>
      </c>
      <c r="N3776" s="7" t="s">
        <v>202</v>
      </c>
      <c r="O3776" s="7" t="s">
        <v>118</v>
      </c>
      <c r="P3776" s="7" t="s">
        <v>157</v>
      </c>
      <c r="Q3776" s="7" t="s">
        <v>203</v>
      </c>
      <c r="R3776" s="7" t="s">
        <v>108</v>
      </c>
      <c r="S3776" s="7" t="s">
        <v>114</v>
      </c>
      <c r="T3776" s="7" t="s">
        <v>159</v>
      </c>
      <c r="U3776" s="7" t="s">
        <v>131</v>
      </c>
      <c r="V3776" s="7" t="s">
        <v>94</v>
      </c>
      <c r="W3776" s="7" t="s">
        <v>97</v>
      </c>
      <c r="X3776" s="7" t="s">
        <v>125</v>
      </c>
      <c r="Y3776" s="7" t="n">
        <v>0</v>
      </c>
      <c r="Z3776" s="7" t="n">
        <v>1</v>
      </c>
      <c r="AA3776" s="7" t="str">
        <f aca="false">IF(Y3776&gt;Z3776,"Win",IF(Y3776&lt;Z3776,"Loss","Draw"))</f>
        <v>Loss</v>
      </c>
      <c r="AB3776" s="7" t="s">
        <v>99</v>
      </c>
      <c r="AC3776" s="7" t="s">
        <v>99</v>
      </c>
      <c r="AD3776" s="7" t="s">
        <v>6465</v>
      </c>
      <c r="AE3776" s="7" t="s">
        <v>3057</v>
      </c>
      <c r="AF3776" s="7" t="str">
        <f aca="false">IF(AD3776&lt;AE3776,AD3776,AE3776)</f>
        <v>Bandit, Cannon Cart, Dark Prince, Dart Goblin, Giant Snowball, Goblin Barrel, Rascals, Ronin</v>
      </c>
      <c r="AG3776" s="7" t="str">
        <f aca="false">IF(AD3776&lt;AE3776,AE3776,AD3776)</f>
        <v>Cannon, Dark Prince, Fire Spirit, Giant Snowball, Goblin Drill, Ice Spirit, Magic Archer, Poison</v>
      </c>
      <c r="AH3776" s="7" t="str">
        <f aca="false">IF(AD3776=AF3776,AA3776,IF(AA3776="Win","Loss",IF(AA3776="Loss","Win","Draw")))</f>
        <v>Win</v>
      </c>
      <c r="AI3776" s="7" t="s">
        <v>297</v>
      </c>
    </row>
    <row r="3777" customFormat="false" ht="15" hidden="false" customHeight="true" outlineLevel="0" collapsed="false">
      <c r="A3777" s="5" t="s">
        <v>7469</v>
      </c>
      <c r="B3777" s="5" t="n">
        <v>1</v>
      </c>
      <c r="C3777" s="5" t="s">
        <v>1010</v>
      </c>
      <c r="D3777" s="5" t="s">
        <v>1011</v>
      </c>
      <c r="E3777" s="5" t="s">
        <v>7470</v>
      </c>
      <c r="F3777" s="5" t="s">
        <v>7471</v>
      </c>
      <c r="G3777" s="5" t="s">
        <v>7472</v>
      </c>
      <c r="H3777" s="5" t="s">
        <v>163</v>
      </c>
      <c r="I3777" s="5" t="s">
        <v>114</v>
      </c>
      <c r="J3777" s="5" t="s">
        <v>202</v>
      </c>
      <c r="K3777" s="5" t="s">
        <v>137</v>
      </c>
      <c r="L3777" s="5" t="s">
        <v>157</v>
      </c>
      <c r="M3777" s="5" t="s">
        <v>116</v>
      </c>
      <c r="N3777" s="5" t="s">
        <v>97</v>
      </c>
      <c r="O3777" s="5" t="s">
        <v>126</v>
      </c>
      <c r="P3777" s="5" t="s">
        <v>153</v>
      </c>
      <c r="Q3777" s="5" t="s">
        <v>177</v>
      </c>
      <c r="R3777" s="5" t="s">
        <v>188</v>
      </c>
      <c r="S3777" s="5" t="s">
        <v>83</v>
      </c>
      <c r="T3777" s="5" t="s">
        <v>133</v>
      </c>
      <c r="U3777" s="5" t="s">
        <v>215</v>
      </c>
      <c r="V3777" s="5" t="s">
        <v>93</v>
      </c>
      <c r="W3777" s="5" t="s">
        <v>86</v>
      </c>
      <c r="X3777" s="5" t="s">
        <v>89</v>
      </c>
      <c r="Y3777" s="5" t="n">
        <v>1</v>
      </c>
      <c r="Z3777" s="5" t="n">
        <v>0</v>
      </c>
      <c r="AA3777" s="5" t="str">
        <f aca="false">IF(Y3777&gt;Z3777,"Win",IF(Y3777&lt;Z3777,"Loss","Draw"))</f>
        <v>Win</v>
      </c>
      <c r="AB3777" s="5" t="s">
        <v>98</v>
      </c>
      <c r="AC3777" s="5" t="s">
        <v>99</v>
      </c>
      <c r="AD3777" s="5" t="s">
        <v>1095</v>
      </c>
      <c r="AE3777" s="5" t="s">
        <v>494</v>
      </c>
      <c r="AF3777" s="5" t="str">
        <f aca="false">IF(AD3777&lt;AE3777,AD3777,AE3777)</f>
        <v>Cannon, Fire Spirit, Giant Snowball, Goblin Drill, Magic Archer, Poison, Ronin, Skeletons</v>
      </c>
      <c r="AG3777" s="5" t="str">
        <f aca="false">IF(AD3777&lt;AE3777,AE3777,AD3777)</f>
        <v>Fireball, Fisherman, Monk, Mother Witch, Royal Giant, Skeleton Dragons, The Log, Tombstone</v>
      </c>
      <c r="AH3777" s="5" t="str">
        <f aca="false">IF(AD3777=AF3777,AA3777,IF(AA3777="Win","Loss",IF(AA3777="Loss","Win","Draw")))</f>
        <v>Win</v>
      </c>
      <c r="AI3777" s="5" t="s">
        <v>102</v>
      </c>
    </row>
    <row r="3778" customFormat="false" ht="15" hidden="false" customHeight="true" outlineLevel="0" collapsed="false">
      <c r="A3778" s="5" t="s">
        <v>7469</v>
      </c>
      <c r="B3778" s="5" t="n">
        <v>2</v>
      </c>
      <c r="C3778" s="5" t="s">
        <v>1010</v>
      </c>
      <c r="D3778" s="5" t="s">
        <v>1011</v>
      </c>
      <c r="E3778" s="5" t="s">
        <v>7470</v>
      </c>
      <c r="F3778" s="5" t="s">
        <v>7471</v>
      </c>
      <c r="G3778" s="5" t="s">
        <v>7473</v>
      </c>
      <c r="H3778" s="5" t="s">
        <v>163</v>
      </c>
      <c r="I3778" s="5" t="s">
        <v>177</v>
      </c>
      <c r="J3778" s="5" t="s">
        <v>83</v>
      </c>
      <c r="K3778" s="5" t="s">
        <v>188</v>
      </c>
      <c r="L3778" s="5" t="s">
        <v>93</v>
      </c>
      <c r="M3778" s="5" t="s">
        <v>215</v>
      </c>
      <c r="N3778" s="5" t="s">
        <v>133</v>
      </c>
      <c r="O3778" s="5" t="s">
        <v>86</v>
      </c>
      <c r="P3778" s="5" t="s">
        <v>89</v>
      </c>
      <c r="Q3778" s="5" t="s">
        <v>152</v>
      </c>
      <c r="R3778" s="5" t="s">
        <v>108</v>
      </c>
      <c r="S3778" s="5" t="s">
        <v>107</v>
      </c>
      <c r="T3778" s="5" t="s">
        <v>307</v>
      </c>
      <c r="U3778" s="5" t="s">
        <v>187</v>
      </c>
      <c r="V3778" s="5" t="s">
        <v>85</v>
      </c>
      <c r="W3778" s="5" t="s">
        <v>387</v>
      </c>
      <c r="X3778" s="5" t="s">
        <v>95</v>
      </c>
      <c r="Y3778" s="5" t="n">
        <v>0</v>
      </c>
      <c r="Z3778" s="5" t="n">
        <v>1</v>
      </c>
      <c r="AA3778" s="5" t="str">
        <f aca="false">IF(Y3778&gt;Z3778,"Win",IF(Y3778&lt;Z3778,"Loss","Draw"))</f>
        <v>Loss</v>
      </c>
      <c r="AB3778" s="5" t="s">
        <v>98</v>
      </c>
      <c r="AC3778" s="5" t="s">
        <v>99</v>
      </c>
      <c r="AD3778" s="5" t="s">
        <v>494</v>
      </c>
      <c r="AE3778" s="5" t="s">
        <v>4023</v>
      </c>
      <c r="AF3778" s="5" t="str">
        <f aca="false">IF(AD3778&lt;AE3778,AD3778,AE3778)</f>
        <v>Baby Dragon, Barbarian Barrel, Dark Prince, Electro Giant, Goblin Cage, Ice Wizard, Lightning, Tornado</v>
      </c>
      <c r="AG3778" s="5" t="str">
        <f aca="false">IF(AD3778&lt;AE3778,AE3778,AD3778)</f>
        <v>Fireball, Fisherman, Monk, Mother Witch, Royal Giant, Skeleton Dragons, The Log, Tombstone</v>
      </c>
      <c r="AH3778" s="5" t="str">
        <f aca="false">IF(AD3778=AF3778,AA3778,IF(AA3778="Win","Loss",IF(AA3778="Loss","Win","Draw")))</f>
        <v>Win</v>
      </c>
      <c r="AI3778" s="5" t="s">
        <v>102</v>
      </c>
    </row>
    <row r="3779" customFormat="false" ht="15" hidden="false" customHeight="true" outlineLevel="0" collapsed="false">
      <c r="A3779" s="5" t="s">
        <v>7469</v>
      </c>
      <c r="B3779" s="5" t="n">
        <v>3</v>
      </c>
      <c r="C3779" s="5" t="s">
        <v>1010</v>
      </c>
      <c r="D3779" s="5" t="s">
        <v>1011</v>
      </c>
      <c r="E3779" s="5" t="s">
        <v>7470</v>
      </c>
      <c r="F3779" s="5" t="s">
        <v>7471</v>
      </c>
      <c r="G3779" s="5" t="s">
        <v>7474</v>
      </c>
      <c r="H3779" s="5" t="s">
        <v>163</v>
      </c>
      <c r="I3779" s="5" t="s">
        <v>159</v>
      </c>
      <c r="J3779" s="5" t="s">
        <v>241</v>
      </c>
      <c r="K3779" s="5" t="s">
        <v>203</v>
      </c>
      <c r="L3779" s="5" t="s">
        <v>150</v>
      </c>
      <c r="M3779" s="5" t="s">
        <v>201</v>
      </c>
      <c r="N3779" s="5" t="s">
        <v>209</v>
      </c>
      <c r="O3779" s="5" t="s">
        <v>88</v>
      </c>
      <c r="P3779" s="5" t="s">
        <v>204</v>
      </c>
      <c r="Q3779" s="5" t="s">
        <v>129</v>
      </c>
      <c r="R3779" s="5" t="s">
        <v>128</v>
      </c>
      <c r="S3779" s="5" t="s">
        <v>127</v>
      </c>
      <c r="T3779" s="5" t="s">
        <v>96</v>
      </c>
      <c r="U3779" s="5" t="s">
        <v>130</v>
      </c>
      <c r="V3779" s="5" t="s">
        <v>131</v>
      </c>
      <c r="W3779" s="5" t="s">
        <v>97</v>
      </c>
      <c r="X3779" s="5" t="s">
        <v>173</v>
      </c>
      <c r="Y3779" s="5" t="n">
        <v>0</v>
      </c>
      <c r="Z3779" s="5" t="n">
        <v>1</v>
      </c>
      <c r="AA3779" s="5" t="str">
        <f aca="false">IF(Y3779&gt;Z3779,"Win",IF(Y3779&lt;Z3779,"Loss","Draw"))</f>
        <v>Loss</v>
      </c>
      <c r="AB3779" s="5" t="s">
        <v>98</v>
      </c>
      <c r="AC3779" s="5" t="s">
        <v>99</v>
      </c>
      <c r="AD3779" s="5" t="s">
        <v>7475</v>
      </c>
      <c r="AE3779" s="5" t="s">
        <v>7476</v>
      </c>
      <c r="AF3779" s="5" t="str">
        <f aca="false">IF(AD3779&lt;AE3779,AD3779,AE3779)</f>
        <v>Arrows, Bandit, Battle Ram, Golden Knight, Mega Knight, Minions, Ronin, Zappies</v>
      </c>
      <c r="AG3779" s="5" t="str">
        <f aca="false">IF(AD3779&lt;AE3779,AE3779,AD3779)</f>
        <v>Berserker, Dart Goblin, Electro Spirit, Goblin Barrel, Inferno Tower, Knight, Royal Delivery, Wall Breakers</v>
      </c>
      <c r="AH3779" s="5" t="str">
        <f aca="false">IF(AD3779=AF3779,AA3779,IF(AA3779="Win","Loss",IF(AA3779="Loss","Win","Draw")))</f>
        <v>Win</v>
      </c>
      <c r="AI3779" s="5" t="s">
        <v>102</v>
      </c>
    </row>
    <row r="3780" customFormat="false" ht="15" hidden="false" customHeight="true" outlineLevel="0" collapsed="false">
      <c r="A3780" s="5" t="s">
        <v>7477</v>
      </c>
      <c r="B3780" s="5" t="n">
        <v>1</v>
      </c>
      <c r="C3780" s="5" t="s">
        <v>1010</v>
      </c>
      <c r="D3780" s="5" t="s">
        <v>1011</v>
      </c>
      <c r="E3780" s="5" t="s">
        <v>7478</v>
      </c>
      <c r="F3780" s="5" t="s">
        <v>7479</v>
      </c>
      <c r="G3780" s="5" t="s">
        <v>7480</v>
      </c>
      <c r="H3780" s="5" t="s">
        <v>163</v>
      </c>
      <c r="I3780" s="5" t="s">
        <v>82</v>
      </c>
      <c r="J3780" s="5" t="s">
        <v>108</v>
      </c>
      <c r="K3780" s="5" t="s">
        <v>84</v>
      </c>
      <c r="L3780" s="5" t="s">
        <v>87</v>
      </c>
      <c r="M3780" s="5" t="s">
        <v>95</v>
      </c>
      <c r="N3780" s="5" t="s">
        <v>150</v>
      </c>
      <c r="O3780" s="5" t="s">
        <v>126</v>
      </c>
      <c r="P3780" s="5" t="s">
        <v>85</v>
      </c>
      <c r="Q3780" s="5" t="s">
        <v>107</v>
      </c>
      <c r="R3780" s="5" t="s">
        <v>95</v>
      </c>
      <c r="S3780" s="5" t="s">
        <v>141</v>
      </c>
      <c r="T3780" s="5" t="s">
        <v>143</v>
      </c>
      <c r="U3780" s="5" t="s">
        <v>150</v>
      </c>
      <c r="V3780" s="5" t="s">
        <v>177</v>
      </c>
      <c r="W3780" s="5" t="s">
        <v>178</v>
      </c>
      <c r="X3780" s="5" t="s">
        <v>93</v>
      </c>
      <c r="Y3780" s="5" t="n">
        <v>1</v>
      </c>
      <c r="Z3780" s="5" t="n">
        <v>0</v>
      </c>
      <c r="AA3780" s="5" t="str">
        <f aca="false">IF(Y3780&gt;Z3780,"Win",IF(Y3780&lt;Z3780,"Loss","Draw"))</f>
        <v>Win</v>
      </c>
      <c r="AB3780" s="5" t="s">
        <v>98</v>
      </c>
      <c r="AC3780" s="5" t="s">
        <v>99</v>
      </c>
      <c r="AD3780" s="5" t="s">
        <v>616</v>
      </c>
      <c r="AE3780" s="5" t="s">
        <v>180</v>
      </c>
      <c r="AF3780" s="5" t="str">
        <f aca="false">IF(AD3780&lt;AE3780,AD3780,AE3780)</f>
        <v>Archers, Barbarian Barrel, Dark Prince, Electro Spirit, Lightning, Royal Hogs, Skeletons, Tesla</v>
      </c>
      <c r="AG3780" s="5" t="str">
        <f aca="false">IF(AD3780&lt;AE3780,AE3780,AD3780)</f>
        <v>Barbarian Barrel, Electro Spirit, Fireball, Goblin Cage, Heal Spirit, Lumberjack, Phoenix, Royal Giant</v>
      </c>
      <c r="AH3780" s="5" t="str">
        <f aca="false">IF(AD3780=AF3780,AA3780,IF(AA3780="Win","Loss",IF(AA3780="Loss","Win","Draw")))</f>
        <v>Win</v>
      </c>
      <c r="AI3780" s="5" t="s">
        <v>102</v>
      </c>
    </row>
    <row r="3781" customFormat="false" ht="15" hidden="false" customHeight="true" outlineLevel="0" collapsed="false">
      <c r="A3781" s="5" t="s">
        <v>7477</v>
      </c>
      <c r="B3781" s="5" t="n">
        <v>2</v>
      </c>
      <c r="C3781" s="5" t="s">
        <v>1010</v>
      </c>
      <c r="D3781" s="5" t="s">
        <v>1011</v>
      </c>
      <c r="E3781" s="5" t="s">
        <v>7478</v>
      </c>
      <c r="F3781" s="5" t="s">
        <v>7479</v>
      </c>
      <c r="G3781" s="5" t="s">
        <v>7481</v>
      </c>
      <c r="H3781" s="5" t="s">
        <v>163</v>
      </c>
      <c r="I3781" s="5" t="s">
        <v>233</v>
      </c>
      <c r="J3781" s="5" t="s">
        <v>202</v>
      </c>
      <c r="K3781" s="5" t="s">
        <v>201</v>
      </c>
      <c r="L3781" s="5" t="s">
        <v>88</v>
      </c>
      <c r="M3781" s="5" t="s">
        <v>234</v>
      </c>
      <c r="N3781" s="5" t="s">
        <v>157</v>
      </c>
      <c r="O3781" s="5" t="s">
        <v>111</v>
      </c>
      <c r="P3781" s="5" t="s">
        <v>204</v>
      </c>
      <c r="Q3781" s="5" t="s">
        <v>87</v>
      </c>
      <c r="R3781" s="5" t="s">
        <v>337</v>
      </c>
      <c r="S3781" s="5" t="s">
        <v>82</v>
      </c>
      <c r="T3781" s="5" t="s">
        <v>88</v>
      </c>
      <c r="U3781" s="5" t="s">
        <v>89</v>
      </c>
      <c r="V3781" s="5" t="s">
        <v>85</v>
      </c>
      <c r="W3781" s="5" t="s">
        <v>118</v>
      </c>
      <c r="X3781" s="5" t="s">
        <v>86</v>
      </c>
      <c r="Y3781" s="5" t="n">
        <v>1</v>
      </c>
      <c r="Z3781" s="5" t="n">
        <v>0</v>
      </c>
      <c r="AA3781" s="5" t="str">
        <f aca="false">IF(Y3781&gt;Z3781,"Win",IF(Y3781&lt;Z3781,"Loss","Draw"))</f>
        <v>Win</v>
      </c>
      <c r="AB3781" s="5" t="s">
        <v>98</v>
      </c>
      <c r="AC3781" s="5" t="s">
        <v>99</v>
      </c>
      <c r="AD3781" s="5" t="s">
        <v>380</v>
      </c>
      <c r="AE3781" s="5" t="s">
        <v>6439</v>
      </c>
      <c r="AF3781" s="5" t="str">
        <f aca="false">IF(AD3781&lt;AE3781,AD3781,AE3781)</f>
        <v>Bats, Berserker, Bomb Tower, Fire Spirit, Magic Archer, Miner, Royal Delivery, Wall Breakers</v>
      </c>
      <c r="AG3781" s="5" t="str">
        <f aca="false">IF(AD3781&lt;AE3781,AE3781,AD3781)</f>
        <v>Berserker, Boss Bandit, Ice Spirit, Lightning, Royal Hogs, Skeleton Dragons, Tesla, The Log</v>
      </c>
      <c r="AH3781" s="5" t="str">
        <f aca="false">IF(AD3781=AF3781,AA3781,IF(AA3781="Win","Loss",IF(AA3781="Loss","Win","Draw")))</f>
        <v>Win</v>
      </c>
      <c r="AI3781" s="5" t="s">
        <v>102</v>
      </c>
    </row>
    <row r="3782" customFormat="false" ht="15" hidden="false" customHeight="true" outlineLevel="0" collapsed="false">
      <c r="A3782" s="5" t="s">
        <v>7482</v>
      </c>
      <c r="B3782" s="5" t="n">
        <v>1</v>
      </c>
      <c r="C3782" s="5" t="s">
        <v>1010</v>
      </c>
      <c r="D3782" s="5" t="s">
        <v>1011</v>
      </c>
      <c r="E3782" s="5" t="s">
        <v>7483</v>
      </c>
      <c r="F3782" s="5" t="s">
        <v>7484</v>
      </c>
      <c r="G3782" s="5" t="s">
        <v>7485</v>
      </c>
      <c r="H3782" s="5" t="s">
        <v>163</v>
      </c>
      <c r="I3782" s="5" t="s">
        <v>82</v>
      </c>
      <c r="J3782" s="5" t="s">
        <v>108</v>
      </c>
      <c r="K3782" s="5" t="s">
        <v>84</v>
      </c>
      <c r="L3782" s="5" t="s">
        <v>87</v>
      </c>
      <c r="M3782" s="5" t="s">
        <v>95</v>
      </c>
      <c r="N3782" s="5" t="s">
        <v>150</v>
      </c>
      <c r="O3782" s="5" t="s">
        <v>126</v>
      </c>
      <c r="P3782" s="5" t="s">
        <v>85</v>
      </c>
      <c r="Q3782" s="5" t="s">
        <v>82</v>
      </c>
      <c r="R3782" s="5" t="s">
        <v>108</v>
      </c>
      <c r="S3782" s="5" t="s">
        <v>84</v>
      </c>
      <c r="T3782" s="5" t="s">
        <v>95</v>
      </c>
      <c r="U3782" s="5" t="s">
        <v>150</v>
      </c>
      <c r="V3782" s="5" t="s">
        <v>119</v>
      </c>
      <c r="W3782" s="5" t="s">
        <v>88</v>
      </c>
      <c r="X3782" s="5" t="s">
        <v>85</v>
      </c>
      <c r="Y3782" s="5" t="n">
        <v>0</v>
      </c>
      <c r="Z3782" s="5" t="n">
        <v>1</v>
      </c>
      <c r="AA3782" s="5" t="str">
        <f aca="false">IF(Y3782&gt;Z3782,"Win",IF(Y3782&lt;Z3782,"Loss","Draw"))</f>
        <v>Loss</v>
      </c>
      <c r="AB3782" s="5" t="s">
        <v>98</v>
      </c>
      <c r="AC3782" s="5" t="s">
        <v>99</v>
      </c>
      <c r="AD3782" s="5" t="s">
        <v>616</v>
      </c>
      <c r="AE3782" s="5" t="s">
        <v>7486</v>
      </c>
      <c r="AF3782" s="5" t="str">
        <f aca="false">IF(AD3782&lt;AE3782,AD3782,AE3782)</f>
        <v>Archers, Barbarian Barrel, Berserker, Dark Prince, Electro Spirit, Goblin Hut, Lightning, Royal Hogs</v>
      </c>
      <c r="AG3782" s="5" t="str">
        <f aca="false">IF(AD3782&lt;AE3782,AE3782,AD3782)</f>
        <v>Archers, Barbarian Barrel, Dark Prince, Electro Spirit, Lightning, Royal Hogs, Skeletons, Tesla</v>
      </c>
      <c r="AH3782" s="5" t="str">
        <f aca="false">IF(AD3782=AF3782,AA3782,IF(AA3782="Win","Loss",IF(AA3782="Loss","Win","Draw")))</f>
        <v>Win</v>
      </c>
      <c r="AI3782" s="5" t="s">
        <v>102</v>
      </c>
    </row>
    <row r="3783" customFormat="false" ht="15" hidden="false" customHeight="true" outlineLevel="0" collapsed="false">
      <c r="A3783" s="5" t="s">
        <v>7482</v>
      </c>
      <c r="B3783" s="5" t="n">
        <v>2</v>
      </c>
      <c r="C3783" s="5" t="s">
        <v>1010</v>
      </c>
      <c r="D3783" s="5" t="s">
        <v>1011</v>
      </c>
      <c r="E3783" s="5" t="s">
        <v>7483</v>
      </c>
      <c r="F3783" s="5" t="s">
        <v>7484</v>
      </c>
      <c r="G3783" s="5" t="s">
        <v>7487</v>
      </c>
      <c r="H3783" s="5" t="s">
        <v>163</v>
      </c>
      <c r="I3783" s="5" t="s">
        <v>137</v>
      </c>
      <c r="J3783" s="5" t="s">
        <v>241</v>
      </c>
      <c r="K3783" s="5" t="s">
        <v>114</v>
      </c>
      <c r="L3783" s="5" t="s">
        <v>153</v>
      </c>
      <c r="M3783" s="5" t="s">
        <v>88</v>
      </c>
      <c r="N3783" s="5" t="s">
        <v>242</v>
      </c>
      <c r="O3783" s="5" t="s">
        <v>116</v>
      </c>
      <c r="P3783" s="5" t="s">
        <v>157</v>
      </c>
      <c r="Q3783" s="5" t="s">
        <v>137</v>
      </c>
      <c r="R3783" s="5" t="s">
        <v>241</v>
      </c>
      <c r="S3783" s="5" t="s">
        <v>114</v>
      </c>
      <c r="T3783" s="5" t="s">
        <v>126</v>
      </c>
      <c r="U3783" s="5" t="s">
        <v>157</v>
      </c>
      <c r="V3783" s="5" t="s">
        <v>87</v>
      </c>
      <c r="W3783" s="5" t="s">
        <v>242</v>
      </c>
      <c r="X3783" s="5" t="s">
        <v>116</v>
      </c>
      <c r="Y3783" s="5" t="n">
        <v>1</v>
      </c>
      <c r="Z3783" s="5" t="n">
        <v>0</v>
      </c>
      <c r="AA3783" s="5" t="str">
        <f aca="false">IF(Y3783&gt;Z3783,"Win",IF(Y3783&lt;Z3783,"Loss","Draw"))</f>
        <v>Win</v>
      </c>
      <c r="AB3783" s="5" t="s">
        <v>98</v>
      </c>
      <c r="AC3783" s="5" t="s">
        <v>99</v>
      </c>
      <c r="AD3783" s="5" t="s">
        <v>594</v>
      </c>
      <c r="AE3783" s="5" t="s">
        <v>243</v>
      </c>
      <c r="AF3783" s="5" t="str">
        <f aca="false">IF(AD3783&lt;AE3783,AD3783,AE3783)</f>
        <v>Berserker, Bomber, Cannon, Fire Spirit, Giant Snowball, Goblin Drill, Knight, Poison</v>
      </c>
      <c r="AG3783" s="5" t="str">
        <f aca="false">IF(AD3783&lt;AE3783,AE3783,AD3783)</f>
        <v>Bomber, Fire Spirit, Giant Snowball, Goblin Drill, Knight, Poison, Skeletons, Tesla</v>
      </c>
      <c r="AH3783" s="5" t="str">
        <f aca="false">IF(AD3783=AF3783,AA3783,IF(AA3783="Win","Loss",IF(AA3783="Loss","Win","Draw")))</f>
        <v>Win</v>
      </c>
      <c r="AI3783" s="5" t="s">
        <v>102</v>
      </c>
    </row>
    <row r="3784" customFormat="false" ht="15" hidden="false" customHeight="true" outlineLevel="0" collapsed="false">
      <c r="A3784" s="5" t="s">
        <v>7482</v>
      </c>
      <c r="B3784" s="5" t="n">
        <v>3</v>
      </c>
      <c r="C3784" s="5" t="s">
        <v>1010</v>
      </c>
      <c r="D3784" s="5" t="s">
        <v>1011</v>
      </c>
      <c r="E3784" s="5" t="s">
        <v>7483</v>
      </c>
      <c r="F3784" s="5" t="s">
        <v>7484</v>
      </c>
      <c r="G3784" s="5" t="s">
        <v>7488</v>
      </c>
      <c r="H3784" s="5" t="s">
        <v>163</v>
      </c>
      <c r="I3784" s="5" t="s">
        <v>177</v>
      </c>
      <c r="J3784" s="5" t="s">
        <v>83</v>
      </c>
      <c r="K3784" s="5" t="s">
        <v>188</v>
      </c>
      <c r="L3784" s="5" t="s">
        <v>93</v>
      </c>
      <c r="M3784" s="5" t="s">
        <v>215</v>
      </c>
      <c r="N3784" s="5" t="s">
        <v>86</v>
      </c>
      <c r="O3784" s="5" t="s">
        <v>89</v>
      </c>
      <c r="P3784" s="5" t="s">
        <v>173</v>
      </c>
      <c r="Q3784" s="5" t="s">
        <v>248</v>
      </c>
      <c r="R3784" s="5" t="s">
        <v>151</v>
      </c>
      <c r="S3784" s="5" t="s">
        <v>203</v>
      </c>
      <c r="T3784" s="5" t="s">
        <v>118</v>
      </c>
      <c r="U3784" s="5" t="s">
        <v>249</v>
      </c>
      <c r="V3784" s="5" t="s">
        <v>153</v>
      </c>
      <c r="W3784" s="5" t="s">
        <v>89</v>
      </c>
      <c r="X3784" s="5" t="s">
        <v>580</v>
      </c>
      <c r="Y3784" s="5" t="n">
        <v>1</v>
      </c>
      <c r="Z3784" s="5" t="n">
        <v>0</v>
      </c>
      <c r="AA3784" s="5" t="str">
        <f aca="false">IF(Y3784&gt;Z3784,"Win",IF(Y3784&lt;Z3784,"Loss","Draw"))</f>
        <v>Win</v>
      </c>
      <c r="AB3784" s="5" t="s">
        <v>98</v>
      </c>
      <c r="AC3784" s="5" t="s">
        <v>99</v>
      </c>
      <c r="AD3784" s="5" t="s">
        <v>780</v>
      </c>
      <c r="AE3784" s="5" t="s">
        <v>7489</v>
      </c>
      <c r="AF3784" s="5" t="str">
        <f aca="false">IF(AD3784&lt;AE3784,AD3784,AE3784)</f>
        <v>Cannon, Goblin Barrel, Goblin Gang, Ice Spirit, Mighty Miner, Princess, Rocket, The Log</v>
      </c>
      <c r="AG3784" s="5" t="str">
        <f aca="false">IF(AD3784&lt;AE3784,AE3784,AD3784)</f>
        <v>Fireball, Fisherman, Monk, Royal Giant, Skeleton Dragons, The Log, Tombstone, Zappies</v>
      </c>
      <c r="AH3784" s="5" t="str">
        <f aca="false">IF(AD3784=AF3784,AA3784,IF(AA3784="Win","Loss",IF(AA3784="Loss","Win","Draw")))</f>
        <v>Loss</v>
      </c>
      <c r="AI3784" s="5" t="s">
        <v>102</v>
      </c>
    </row>
    <row r="3785" customFormat="false" ht="15" hidden="false" customHeight="true" outlineLevel="0" collapsed="false">
      <c r="A3785" s="5" t="s">
        <v>7490</v>
      </c>
      <c r="B3785" s="5" t="n">
        <v>1</v>
      </c>
      <c r="C3785" s="5" t="s">
        <v>1010</v>
      </c>
      <c r="D3785" s="5" t="s">
        <v>1011</v>
      </c>
      <c r="E3785" s="5" t="s">
        <v>7491</v>
      </c>
      <c r="F3785" s="5" t="s">
        <v>7492</v>
      </c>
      <c r="G3785" s="5" t="s">
        <v>3765</v>
      </c>
      <c r="H3785" s="5" t="s">
        <v>163</v>
      </c>
      <c r="I3785" s="5" t="s">
        <v>203</v>
      </c>
      <c r="J3785" s="5" t="s">
        <v>202</v>
      </c>
      <c r="K3785" s="5" t="s">
        <v>201</v>
      </c>
      <c r="L3785" s="5" t="s">
        <v>88</v>
      </c>
      <c r="M3785" s="5" t="s">
        <v>157</v>
      </c>
      <c r="N3785" s="5" t="s">
        <v>118</v>
      </c>
      <c r="O3785" s="5" t="s">
        <v>204</v>
      </c>
      <c r="P3785" s="5" t="s">
        <v>87</v>
      </c>
      <c r="Q3785" s="5" t="s">
        <v>126</v>
      </c>
      <c r="R3785" s="5" t="s">
        <v>186</v>
      </c>
      <c r="S3785" s="5" t="s">
        <v>172</v>
      </c>
      <c r="T3785" s="5" t="s">
        <v>234</v>
      </c>
      <c r="U3785" s="5" t="s">
        <v>111</v>
      </c>
      <c r="V3785" s="5" t="s">
        <v>140</v>
      </c>
      <c r="W3785" s="5" t="s">
        <v>114</v>
      </c>
      <c r="X3785" s="5" t="s">
        <v>95</v>
      </c>
      <c r="Y3785" s="5" t="n">
        <v>1</v>
      </c>
      <c r="Z3785" s="5" t="n">
        <v>0</v>
      </c>
      <c r="AA3785" s="5" t="str">
        <f aca="false">IF(Y3785&gt;Z3785,"Win",IF(Y3785&lt;Z3785,"Loss","Draw"))</f>
        <v>Win</v>
      </c>
      <c r="AB3785" s="5" t="s">
        <v>98</v>
      </c>
      <c r="AC3785" s="5" t="s">
        <v>99</v>
      </c>
      <c r="AD3785" s="5" t="s">
        <v>206</v>
      </c>
      <c r="AE3785" s="5" t="s">
        <v>4530</v>
      </c>
      <c r="AF3785" s="5" t="str">
        <f aca="false">IF(AD3785&lt;AE3785,AD3785,AE3785)</f>
        <v>Balloon, Barbarian Barrel, Bomb Tower, Giant Snowball, Ice Golem, Miner, Musketeer, Skeletons</v>
      </c>
      <c r="AG3785" s="5" t="str">
        <f aca="false">IF(AD3785&lt;AE3785,AE3785,AD3785)</f>
        <v>Berserker, Fire Spirit, Goblin Barrel, Ice Spirit, Magic Archer, Royal Delivery, Tesla, Wall Breakers</v>
      </c>
      <c r="AH3785" s="5" t="str">
        <f aca="false">IF(AD3785=AF3785,AA3785,IF(AA3785="Win","Loss",IF(AA3785="Loss","Win","Draw")))</f>
        <v>Loss</v>
      </c>
      <c r="AI3785" s="5" t="s">
        <v>102</v>
      </c>
    </row>
    <row r="3786" customFormat="false" ht="15" hidden="false" customHeight="true" outlineLevel="0" collapsed="false">
      <c r="A3786" s="5" t="s">
        <v>7490</v>
      </c>
      <c r="B3786" s="5" t="n">
        <v>2</v>
      </c>
      <c r="C3786" s="5" t="s">
        <v>1010</v>
      </c>
      <c r="D3786" s="5" t="s">
        <v>1011</v>
      </c>
      <c r="E3786" s="5" t="s">
        <v>7491</v>
      </c>
      <c r="F3786" s="5" t="s">
        <v>7492</v>
      </c>
      <c r="G3786" s="5" t="s">
        <v>6769</v>
      </c>
      <c r="H3786" s="5" t="s">
        <v>163</v>
      </c>
      <c r="I3786" s="5" t="s">
        <v>107</v>
      </c>
      <c r="J3786" s="5" t="s">
        <v>95</v>
      </c>
      <c r="K3786" s="5" t="s">
        <v>141</v>
      </c>
      <c r="L3786" s="5" t="s">
        <v>150</v>
      </c>
      <c r="M3786" s="5" t="s">
        <v>93</v>
      </c>
      <c r="N3786" s="5" t="s">
        <v>143</v>
      </c>
      <c r="O3786" s="5" t="s">
        <v>178</v>
      </c>
      <c r="P3786" s="5" t="s">
        <v>177</v>
      </c>
      <c r="Q3786" s="5" t="s">
        <v>124</v>
      </c>
      <c r="R3786" s="5" t="s">
        <v>128</v>
      </c>
      <c r="S3786" s="5" t="s">
        <v>129</v>
      </c>
      <c r="T3786" s="5" t="s">
        <v>139</v>
      </c>
      <c r="U3786" s="5" t="s">
        <v>93</v>
      </c>
      <c r="V3786" s="5" t="s">
        <v>132</v>
      </c>
      <c r="W3786" s="5" t="s">
        <v>165</v>
      </c>
      <c r="X3786" s="5" t="s">
        <v>109</v>
      </c>
      <c r="Y3786" s="5" t="n">
        <v>1</v>
      </c>
      <c r="Z3786" s="5" t="n">
        <v>0</v>
      </c>
      <c r="AA3786" s="5" t="str">
        <f aca="false">IF(Y3786&gt;Z3786,"Win",IF(Y3786&lt;Z3786,"Loss","Draw"))</f>
        <v>Win</v>
      </c>
      <c r="AB3786" s="5" t="s">
        <v>98</v>
      </c>
      <c r="AC3786" s="5" t="s">
        <v>99</v>
      </c>
      <c r="AD3786" s="5" t="s">
        <v>180</v>
      </c>
      <c r="AE3786" s="5" t="s">
        <v>7493</v>
      </c>
      <c r="AF3786" s="5" t="str">
        <f aca="false">IF(AD3786&lt;AE3786,AD3786,AE3786)</f>
        <v>Barbarian Barrel, Electro Spirit, Fireball, Goblin Cage, Heal Spirit, Lumberjack, Phoenix, Royal Giant</v>
      </c>
      <c r="AG3786" s="5" t="str">
        <f aca="false">IF(AD3786&lt;AE3786,AE3786,AD3786)</f>
        <v>Electro Wizard, Fireball, Golden Knight, Hog Rider, Mega Knight, Mega Minion, Royal Ghost, Zap</v>
      </c>
      <c r="AH3786" s="5" t="str">
        <f aca="false">IF(AD3786=AF3786,AA3786,IF(AA3786="Win","Loss",IF(AA3786="Loss","Win","Draw")))</f>
        <v>Win</v>
      </c>
      <c r="AI3786" s="5" t="s">
        <v>102</v>
      </c>
    </row>
    <row r="3787" customFormat="false" ht="15" hidden="false" customHeight="true" outlineLevel="0" collapsed="false">
      <c r="A3787" s="5" t="s">
        <v>7494</v>
      </c>
      <c r="B3787" s="5" t="n">
        <v>1</v>
      </c>
      <c r="C3787" s="5" t="s">
        <v>1010</v>
      </c>
      <c r="D3787" s="5" t="s">
        <v>1011</v>
      </c>
      <c r="E3787" s="5" t="s">
        <v>7495</v>
      </c>
      <c r="F3787" s="5" t="s">
        <v>7496</v>
      </c>
      <c r="G3787" s="5" t="s">
        <v>4103</v>
      </c>
      <c r="H3787" s="5" t="s">
        <v>391</v>
      </c>
      <c r="I3787" s="5" t="s">
        <v>84</v>
      </c>
      <c r="J3787" s="5" t="s">
        <v>95</v>
      </c>
      <c r="K3787" s="5" t="s">
        <v>87</v>
      </c>
      <c r="L3787" s="5" t="s">
        <v>115</v>
      </c>
      <c r="M3787" s="5" t="s">
        <v>118</v>
      </c>
      <c r="N3787" s="5" t="s">
        <v>116</v>
      </c>
      <c r="O3787" s="5" t="s">
        <v>97</v>
      </c>
      <c r="P3787" s="5" t="s">
        <v>88</v>
      </c>
      <c r="Q3787" s="5" t="s">
        <v>109</v>
      </c>
      <c r="R3787" s="5" t="s">
        <v>447</v>
      </c>
      <c r="S3787" s="5" t="s">
        <v>219</v>
      </c>
      <c r="T3787" s="5" t="s">
        <v>323</v>
      </c>
      <c r="U3787" s="5" t="s">
        <v>143</v>
      </c>
      <c r="V3787" s="5" t="s">
        <v>187</v>
      </c>
      <c r="W3787" s="5" t="s">
        <v>294</v>
      </c>
      <c r="X3787" s="5" t="s">
        <v>1663</v>
      </c>
      <c r="Y3787" s="5" t="n">
        <v>1</v>
      </c>
      <c r="Z3787" s="5" t="n">
        <v>0</v>
      </c>
      <c r="AA3787" s="5" t="str">
        <f aca="false">IF(Y3787&gt;Z3787,"Win",IF(Y3787&lt;Z3787,"Loss","Draw"))</f>
        <v>Win</v>
      </c>
      <c r="AB3787" s="5" t="s">
        <v>98</v>
      </c>
      <c r="AC3787" s="5" t="s">
        <v>99</v>
      </c>
      <c r="AD3787" s="5" t="s">
        <v>1027</v>
      </c>
      <c r="AE3787" s="5" t="s">
        <v>7497</v>
      </c>
      <c r="AF3787" s="5" t="str">
        <f aca="false">IF(AD3787&lt;AE3787,AD3787,AE3787)</f>
        <v>Archers, Barbarian Barrel, Berserker, Graveyard, Ice Spirit, Poison, Ronin, Tesla</v>
      </c>
      <c r="AG3787" s="5" t="str">
        <f aca="false">IF(AD3787&lt;AE3787,AE3787,AD3787)</f>
        <v>Giant, Heal Spirit, Mini P.E.K.K.A, Sparky, Tornado, Vines, Wizard, Zap</v>
      </c>
      <c r="AH3787" s="5" t="str">
        <f aca="false">IF(AD3787=AF3787,AA3787,IF(AA3787="Win","Loss",IF(AA3787="Loss","Win","Draw")))</f>
        <v>Win</v>
      </c>
      <c r="AI3787" s="5" t="s">
        <v>102</v>
      </c>
    </row>
    <row r="3788" customFormat="false" ht="15" hidden="false" customHeight="true" outlineLevel="0" collapsed="false">
      <c r="A3788" s="5" t="s">
        <v>7494</v>
      </c>
      <c r="B3788" s="5" t="n">
        <v>2</v>
      </c>
      <c r="C3788" s="5" t="s">
        <v>1010</v>
      </c>
      <c r="D3788" s="5" t="s">
        <v>1011</v>
      </c>
      <c r="E3788" s="5" t="s">
        <v>7495</v>
      </c>
      <c r="F3788" s="5" t="s">
        <v>7496</v>
      </c>
      <c r="G3788" s="5" t="s">
        <v>7498</v>
      </c>
      <c r="H3788" s="5" t="s">
        <v>163</v>
      </c>
      <c r="I3788" s="5" t="s">
        <v>257</v>
      </c>
      <c r="J3788" s="5" t="s">
        <v>83</v>
      </c>
      <c r="K3788" s="5" t="s">
        <v>177</v>
      </c>
      <c r="L3788" s="5" t="s">
        <v>89</v>
      </c>
      <c r="M3788" s="5" t="s">
        <v>150</v>
      </c>
      <c r="N3788" s="5" t="s">
        <v>193</v>
      </c>
      <c r="O3788" s="5" t="s">
        <v>215</v>
      </c>
      <c r="P3788" s="5" t="s">
        <v>85</v>
      </c>
      <c r="Q3788" s="5" t="s">
        <v>90</v>
      </c>
      <c r="R3788" s="5" t="s">
        <v>91</v>
      </c>
      <c r="S3788" s="5" t="s">
        <v>92</v>
      </c>
      <c r="T3788" s="5" t="s">
        <v>93</v>
      </c>
      <c r="U3788" s="5" t="s">
        <v>95</v>
      </c>
      <c r="V3788" s="5" t="s">
        <v>97</v>
      </c>
      <c r="W3788" s="5" t="s">
        <v>94</v>
      </c>
      <c r="X3788" s="5" t="s">
        <v>96</v>
      </c>
      <c r="Y3788" s="5" t="n">
        <v>1</v>
      </c>
      <c r="Z3788" s="5" t="n">
        <v>0</v>
      </c>
      <c r="AA3788" s="5" t="str">
        <f aca="false">IF(Y3788&gt;Z3788,"Win",IF(Y3788&lt;Z3788,"Loss","Draw"))</f>
        <v>Win</v>
      </c>
      <c r="AB3788" s="5" t="s">
        <v>98</v>
      </c>
      <c r="AC3788" s="5" t="s">
        <v>99</v>
      </c>
      <c r="AD3788" s="5" t="s">
        <v>7499</v>
      </c>
      <c r="AE3788" s="5" t="s">
        <v>101</v>
      </c>
      <c r="AF3788" s="5" t="str">
        <f aca="false">IF(AD3788&lt;AE3788,AD3788,AE3788)</f>
        <v>Barbarian Barrel, Fireball, Goblins, Minions, Mortar, Rascals, Ronin, Skeleton Barrel</v>
      </c>
      <c r="AG3788" s="5" t="str">
        <f aca="false">IF(AD3788&lt;AE3788,AE3788,AD3788)</f>
        <v>Electro Spirit, Fisherman, Guards, Hunter, Lightning, Monk, Royal Giant, The Log</v>
      </c>
      <c r="AH3788" s="5" t="str">
        <f aca="false">IF(AD3788=AF3788,AA3788,IF(AA3788="Win","Loss",IF(AA3788="Loss","Win","Draw")))</f>
        <v>Loss</v>
      </c>
      <c r="AI3788" s="5" t="s">
        <v>102</v>
      </c>
    </row>
    <row r="3789" customFormat="false" ht="15" hidden="false" customHeight="true" outlineLevel="0" collapsed="false">
      <c r="A3789" s="5" t="s">
        <v>7500</v>
      </c>
      <c r="B3789" s="5" t="n">
        <v>1</v>
      </c>
      <c r="C3789" s="5" t="s">
        <v>1010</v>
      </c>
      <c r="D3789" s="5" t="s">
        <v>1011</v>
      </c>
      <c r="E3789" s="5" t="s">
        <v>945</v>
      </c>
      <c r="F3789" s="5" t="s">
        <v>946</v>
      </c>
      <c r="G3789" s="5" t="s">
        <v>686</v>
      </c>
      <c r="H3789" s="5" t="s">
        <v>163</v>
      </c>
      <c r="I3789" s="5" t="s">
        <v>233</v>
      </c>
      <c r="J3789" s="5" t="s">
        <v>202</v>
      </c>
      <c r="K3789" s="5" t="s">
        <v>201</v>
      </c>
      <c r="L3789" s="5" t="s">
        <v>88</v>
      </c>
      <c r="M3789" s="5" t="s">
        <v>234</v>
      </c>
      <c r="N3789" s="5" t="s">
        <v>157</v>
      </c>
      <c r="O3789" s="5" t="s">
        <v>111</v>
      </c>
      <c r="P3789" s="5" t="s">
        <v>204</v>
      </c>
      <c r="Q3789" s="5" t="s">
        <v>177</v>
      </c>
      <c r="R3789" s="5" t="s">
        <v>188</v>
      </c>
      <c r="S3789" s="5" t="s">
        <v>83</v>
      </c>
      <c r="T3789" s="5" t="s">
        <v>133</v>
      </c>
      <c r="U3789" s="5" t="s">
        <v>215</v>
      </c>
      <c r="V3789" s="5" t="s">
        <v>93</v>
      </c>
      <c r="W3789" s="5" t="s">
        <v>86</v>
      </c>
      <c r="X3789" s="5" t="s">
        <v>95</v>
      </c>
      <c r="Y3789" s="5" t="n">
        <v>1</v>
      </c>
      <c r="Z3789" s="5" t="n">
        <v>0</v>
      </c>
      <c r="AA3789" s="5" t="str">
        <f aca="false">IF(Y3789&gt;Z3789,"Win",IF(Y3789&lt;Z3789,"Loss","Draw"))</f>
        <v>Win</v>
      </c>
      <c r="AB3789" s="5" t="s">
        <v>98</v>
      </c>
      <c r="AC3789" s="5" t="s">
        <v>99</v>
      </c>
      <c r="AD3789" s="5" t="s">
        <v>380</v>
      </c>
      <c r="AE3789" s="5" t="s">
        <v>217</v>
      </c>
      <c r="AF3789" s="5" t="str">
        <f aca="false">IF(AD3789&lt;AE3789,AD3789,AE3789)</f>
        <v>Barbarian Barrel, Fireball, Fisherman, Monk, Mother Witch, Royal Giant, Skeleton Dragons, Tombstone</v>
      </c>
      <c r="AG3789" s="5" t="str">
        <f aca="false">IF(AD3789&lt;AE3789,AE3789,AD3789)</f>
        <v>Bats, Berserker, Bomb Tower, Fire Spirit, Magic Archer, Miner, Royal Delivery, Wall Breakers</v>
      </c>
      <c r="AH3789" s="5" t="str">
        <f aca="false">IF(AD3789=AF3789,AA3789,IF(AA3789="Win","Loss",IF(AA3789="Loss","Win","Draw")))</f>
        <v>Loss</v>
      </c>
      <c r="AI3789" s="5" t="s">
        <v>102</v>
      </c>
    </row>
    <row r="3790" customFormat="false" ht="15" hidden="false" customHeight="true" outlineLevel="0" collapsed="false">
      <c r="A3790" s="5" t="s">
        <v>7500</v>
      </c>
      <c r="B3790" s="5" t="n">
        <v>2</v>
      </c>
      <c r="C3790" s="5" t="s">
        <v>1010</v>
      </c>
      <c r="D3790" s="5" t="s">
        <v>1011</v>
      </c>
      <c r="E3790" s="5" t="s">
        <v>945</v>
      </c>
      <c r="F3790" s="5" t="s">
        <v>946</v>
      </c>
      <c r="G3790" s="5" t="s">
        <v>1012</v>
      </c>
      <c r="H3790" s="5" t="s">
        <v>163</v>
      </c>
      <c r="I3790" s="5" t="s">
        <v>177</v>
      </c>
      <c r="J3790" s="5" t="s">
        <v>83</v>
      </c>
      <c r="K3790" s="5" t="s">
        <v>188</v>
      </c>
      <c r="L3790" s="5" t="s">
        <v>93</v>
      </c>
      <c r="M3790" s="5" t="s">
        <v>215</v>
      </c>
      <c r="N3790" s="5" t="s">
        <v>133</v>
      </c>
      <c r="O3790" s="5" t="s">
        <v>86</v>
      </c>
      <c r="P3790" s="5" t="s">
        <v>89</v>
      </c>
      <c r="Q3790" s="5" t="s">
        <v>201</v>
      </c>
      <c r="R3790" s="5" t="s">
        <v>202</v>
      </c>
      <c r="S3790" s="5" t="s">
        <v>233</v>
      </c>
      <c r="T3790" s="5" t="s">
        <v>111</v>
      </c>
      <c r="U3790" s="5" t="s">
        <v>88</v>
      </c>
      <c r="V3790" s="5" t="s">
        <v>157</v>
      </c>
      <c r="W3790" s="5" t="s">
        <v>204</v>
      </c>
      <c r="X3790" s="5" t="s">
        <v>234</v>
      </c>
      <c r="Y3790" s="5" t="n">
        <v>0</v>
      </c>
      <c r="Z3790" s="5" t="n">
        <v>1</v>
      </c>
      <c r="AA3790" s="5" t="str">
        <f aca="false">IF(Y3790&gt;Z3790,"Win",IF(Y3790&lt;Z3790,"Loss","Draw"))</f>
        <v>Loss</v>
      </c>
      <c r="AB3790" s="5" t="s">
        <v>98</v>
      </c>
      <c r="AC3790" s="5" t="s">
        <v>99</v>
      </c>
      <c r="AD3790" s="5" t="s">
        <v>494</v>
      </c>
      <c r="AE3790" s="5" t="s">
        <v>380</v>
      </c>
      <c r="AF3790" s="5" t="str">
        <f aca="false">IF(AD3790&lt;AE3790,AD3790,AE3790)</f>
        <v>Bats, Berserker, Bomb Tower, Fire Spirit, Magic Archer, Miner, Royal Delivery, Wall Breakers</v>
      </c>
      <c r="AG3790" s="5" t="str">
        <f aca="false">IF(AD3790&lt;AE3790,AE3790,AD3790)</f>
        <v>Fireball, Fisherman, Monk, Mother Witch, Royal Giant, Skeleton Dragons, The Log, Tombstone</v>
      </c>
      <c r="AH3790" s="5" t="str">
        <f aca="false">IF(AD3790=AF3790,AA3790,IF(AA3790="Win","Loss",IF(AA3790="Loss","Win","Draw")))</f>
        <v>Win</v>
      </c>
      <c r="AI3790" s="5" t="s">
        <v>102</v>
      </c>
    </row>
    <row r="3791" customFormat="false" ht="15" hidden="false" customHeight="true" outlineLevel="0" collapsed="false">
      <c r="A3791" s="5" t="s">
        <v>7500</v>
      </c>
      <c r="B3791" s="5" t="n">
        <v>3</v>
      </c>
      <c r="C3791" s="5" t="s">
        <v>1010</v>
      </c>
      <c r="D3791" s="5" t="s">
        <v>1011</v>
      </c>
      <c r="E3791" s="5" t="s">
        <v>945</v>
      </c>
      <c r="F3791" s="5" t="s">
        <v>946</v>
      </c>
      <c r="G3791" s="5" t="s">
        <v>1013</v>
      </c>
      <c r="H3791" s="5" t="s">
        <v>163</v>
      </c>
      <c r="I3791" s="5" t="s">
        <v>90</v>
      </c>
      <c r="J3791" s="5" t="s">
        <v>123</v>
      </c>
      <c r="K3791" s="5" t="s">
        <v>124</v>
      </c>
      <c r="L3791" s="5" t="s">
        <v>95</v>
      </c>
      <c r="M3791" s="5" t="s">
        <v>125</v>
      </c>
      <c r="N3791" s="5" t="s">
        <v>85</v>
      </c>
      <c r="O3791" s="5" t="s">
        <v>96</v>
      </c>
      <c r="P3791" s="5" t="s">
        <v>126</v>
      </c>
      <c r="Q3791" s="5" t="s">
        <v>84</v>
      </c>
      <c r="R3791" s="5" t="s">
        <v>158</v>
      </c>
      <c r="S3791" s="5" t="s">
        <v>114</v>
      </c>
      <c r="T3791" s="5" t="s">
        <v>115</v>
      </c>
      <c r="U3791" s="5" t="s">
        <v>447</v>
      </c>
      <c r="V3791" s="5" t="s">
        <v>97</v>
      </c>
      <c r="W3791" s="5" t="s">
        <v>96</v>
      </c>
      <c r="X3791" s="5" t="s">
        <v>130</v>
      </c>
      <c r="Y3791" s="5" t="n">
        <v>1</v>
      </c>
      <c r="Z3791" s="5" t="n">
        <v>0</v>
      </c>
      <c r="AA3791" s="5" t="str">
        <f aca="false">IF(Y3791&gt;Z3791,"Win",IF(Y3791&lt;Z3791,"Loss","Draw"))</f>
        <v>Win</v>
      </c>
      <c r="AB3791" s="5" t="s">
        <v>98</v>
      </c>
      <c r="AC3791" s="5" t="s">
        <v>99</v>
      </c>
      <c r="AD3791" s="5" t="s">
        <v>134</v>
      </c>
      <c r="AE3791" s="5" t="s">
        <v>1014</v>
      </c>
      <c r="AF3791" s="5" t="str">
        <f aca="false">IF(AD3791&lt;AE3791,AD3791,AE3791)</f>
        <v>Archers, Arrows, Bowler, Giant, Giant Snowball, Graveyard, Minions, Ronin</v>
      </c>
      <c r="AG3791" s="5" t="str">
        <f aca="false">IF(AD3791&lt;AE3791,AE3791,AD3791)</f>
        <v>Barbarian Barrel, Cannon Cart, Goblinstein, Lightning, Minions, Mortar, Royal Ghost, Skeletons</v>
      </c>
      <c r="AH3791" s="5" t="str">
        <f aca="false">IF(AD3791=AF3791,AA3791,IF(AA3791="Win","Loss",IF(AA3791="Loss","Win","Draw")))</f>
        <v>Loss</v>
      </c>
      <c r="AI3791" s="5" t="s">
        <v>102</v>
      </c>
    </row>
    <row r="3792" customFormat="false" ht="15" hidden="false" customHeight="true" outlineLevel="0" collapsed="false">
      <c r="A3792" s="5" t="s">
        <v>7501</v>
      </c>
      <c r="B3792" s="5" t="n">
        <v>1</v>
      </c>
      <c r="C3792" s="5" t="s">
        <v>1010</v>
      </c>
      <c r="D3792" s="5" t="s">
        <v>1011</v>
      </c>
      <c r="E3792" s="5" t="s">
        <v>356</v>
      </c>
      <c r="F3792" s="5" t="s">
        <v>357</v>
      </c>
      <c r="G3792" s="5" t="s">
        <v>7502</v>
      </c>
      <c r="H3792" s="5" t="s">
        <v>163</v>
      </c>
      <c r="I3792" s="5" t="s">
        <v>90</v>
      </c>
      <c r="J3792" s="5" t="s">
        <v>123</v>
      </c>
      <c r="K3792" s="5" t="s">
        <v>124</v>
      </c>
      <c r="L3792" s="5" t="s">
        <v>95</v>
      </c>
      <c r="M3792" s="5" t="s">
        <v>125</v>
      </c>
      <c r="N3792" s="5" t="s">
        <v>85</v>
      </c>
      <c r="O3792" s="5" t="s">
        <v>96</v>
      </c>
      <c r="P3792" s="5" t="s">
        <v>126</v>
      </c>
      <c r="Q3792" s="5" t="s">
        <v>87</v>
      </c>
      <c r="R3792" s="5" t="s">
        <v>108</v>
      </c>
      <c r="S3792" s="5" t="s">
        <v>114</v>
      </c>
      <c r="T3792" s="5" t="s">
        <v>115</v>
      </c>
      <c r="U3792" s="5" t="s">
        <v>138</v>
      </c>
      <c r="V3792" s="5" t="s">
        <v>116</v>
      </c>
      <c r="W3792" s="5" t="s">
        <v>157</v>
      </c>
      <c r="X3792" s="5" t="s">
        <v>95</v>
      </c>
      <c r="Y3792" s="5" t="n">
        <v>1</v>
      </c>
      <c r="Z3792" s="5" t="n">
        <v>0</v>
      </c>
      <c r="AA3792" s="5" t="str">
        <f aca="false">IF(Y3792&gt;Z3792,"Win",IF(Y3792&lt;Z3792,"Loss","Draw"))</f>
        <v>Win</v>
      </c>
      <c r="AB3792" s="5" t="s">
        <v>98</v>
      </c>
      <c r="AC3792" s="5" t="s">
        <v>99</v>
      </c>
      <c r="AD3792" s="5" t="s">
        <v>134</v>
      </c>
      <c r="AE3792" s="5" t="s">
        <v>7503</v>
      </c>
      <c r="AF3792" s="5" t="str">
        <f aca="false">IF(AD3792&lt;AE3792,AD3792,AE3792)</f>
        <v>Barbarian Barrel, Cannon Cart, Goblinstein, Lightning, Minions, Mortar, Royal Ghost, Skeletons</v>
      </c>
      <c r="AG3792" s="5" t="str">
        <f aca="false">IF(AD3792&lt;AE3792,AE3792,AD3792)</f>
        <v>Barbarian Barrel, Dark Prince, Fire Spirit, Giant Snowball, Goblin Demolisher, Graveyard, Poison, Tesla</v>
      </c>
      <c r="AH3792" s="5" t="str">
        <f aca="false">IF(AD3792=AF3792,AA3792,IF(AA3792="Win","Loss",IF(AA3792="Loss","Win","Draw")))</f>
        <v>Win</v>
      </c>
      <c r="AI3792" s="5" t="s">
        <v>102</v>
      </c>
    </row>
    <row r="3793" customFormat="false" ht="15" hidden="false" customHeight="true" outlineLevel="0" collapsed="false">
      <c r="A3793" s="5" t="s">
        <v>7501</v>
      </c>
      <c r="B3793" s="5" t="n">
        <v>2</v>
      </c>
      <c r="C3793" s="5" t="s">
        <v>1010</v>
      </c>
      <c r="D3793" s="5" t="s">
        <v>1011</v>
      </c>
      <c r="E3793" s="5" t="s">
        <v>356</v>
      </c>
      <c r="F3793" s="5" t="s">
        <v>357</v>
      </c>
      <c r="G3793" s="5" t="s">
        <v>7504</v>
      </c>
      <c r="H3793" s="5" t="s">
        <v>163</v>
      </c>
      <c r="I3793" s="5" t="s">
        <v>203</v>
      </c>
      <c r="J3793" s="5" t="s">
        <v>202</v>
      </c>
      <c r="K3793" s="5" t="s">
        <v>201</v>
      </c>
      <c r="L3793" s="5" t="s">
        <v>88</v>
      </c>
      <c r="M3793" s="5" t="s">
        <v>157</v>
      </c>
      <c r="N3793" s="5" t="s">
        <v>118</v>
      </c>
      <c r="O3793" s="5" t="s">
        <v>204</v>
      </c>
      <c r="P3793" s="5" t="s">
        <v>87</v>
      </c>
      <c r="Q3793" s="5" t="s">
        <v>177</v>
      </c>
      <c r="R3793" s="5" t="s">
        <v>563</v>
      </c>
      <c r="S3793" s="5" t="s">
        <v>448</v>
      </c>
      <c r="T3793" s="5" t="s">
        <v>85</v>
      </c>
      <c r="U3793" s="5" t="s">
        <v>215</v>
      </c>
      <c r="V3793" s="5" t="s">
        <v>173</v>
      </c>
      <c r="W3793" s="5" t="s">
        <v>89</v>
      </c>
      <c r="X3793" s="5" t="s">
        <v>188</v>
      </c>
      <c r="Y3793" s="5" t="n">
        <v>1</v>
      </c>
      <c r="Z3793" s="5" t="n">
        <v>0</v>
      </c>
      <c r="AA3793" s="5" t="str">
        <f aca="false">IF(Y3793&gt;Z3793,"Win",IF(Y3793&lt;Z3793,"Loss","Draw"))</f>
        <v>Win</v>
      </c>
      <c r="AB3793" s="5" t="s">
        <v>98</v>
      </c>
      <c r="AC3793" s="5" t="s">
        <v>99</v>
      </c>
      <c r="AD3793" s="5" t="s">
        <v>206</v>
      </c>
      <c r="AE3793" s="5" t="s">
        <v>7505</v>
      </c>
      <c r="AF3793" s="5" t="str">
        <f aca="false">IF(AD3793&lt;AE3793,AD3793,AE3793)</f>
        <v>Berserker, Fire Spirit, Goblin Barrel, Ice Spirit, Magic Archer, Royal Delivery, Tesla, Wall Breakers</v>
      </c>
      <c r="AG3793" s="5" t="str">
        <f aca="false">IF(AD3793&lt;AE3793,AE3793,AD3793)</f>
        <v>Fisherman, Lightning, Royal Giant, Skeleton King, The Log, Tombstone, Witch, Zappies</v>
      </c>
      <c r="AH3793" s="5" t="str">
        <f aca="false">IF(AD3793=AF3793,AA3793,IF(AA3793="Win","Loss",IF(AA3793="Loss","Win","Draw")))</f>
        <v>Win</v>
      </c>
      <c r="AI3793" s="5" t="s">
        <v>102</v>
      </c>
    </row>
    <row r="3794" customFormat="false" ht="15" hidden="false" customHeight="true" outlineLevel="0" collapsed="false">
      <c r="A3794" s="5" t="s">
        <v>7506</v>
      </c>
      <c r="B3794" s="5" t="n">
        <v>1</v>
      </c>
      <c r="C3794" s="5" t="s">
        <v>1010</v>
      </c>
      <c r="D3794" s="5" t="s">
        <v>1011</v>
      </c>
      <c r="E3794" s="5" t="s">
        <v>1432</v>
      </c>
      <c r="F3794" s="5" t="s">
        <v>1433</v>
      </c>
      <c r="G3794" s="5" t="s">
        <v>1708</v>
      </c>
      <c r="H3794" s="5" t="s">
        <v>163</v>
      </c>
      <c r="I3794" s="5" t="s">
        <v>152</v>
      </c>
      <c r="J3794" s="5" t="s">
        <v>128</v>
      </c>
      <c r="K3794" s="5" t="s">
        <v>107</v>
      </c>
      <c r="L3794" s="5" t="s">
        <v>95</v>
      </c>
      <c r="M3794" s="5" t="s">
        <v>306</v>
      </c>
      <c r="N3794" s="5" t="s">
        <v>307</v>
      </c>
      <c r="O3794" s="5" t="s">
        <v>85</v>
      </c>
      <c r="P3794" s="5" t="s">
        <v>187</v>
      </c>
      <c r="Q3794" s="5" t="s">
        <v>90</v>
      </c>
      <c r="R3794" s="5" t="s">
        <v>123</v>
      </c>
      <c r="S3794" s="5" t="s">
        <v>124</v>
      </c>
      <c r="T3794" s="5" t="s">
        <v>85</v>
      </c>
      <c r="U3794" s="5" t="s">
        <v>95</v>
      </c>
      <c r="V3794" s="5" t="s">
        <v>126</v>
      </c>
      <c r="W3794" s="5" t="s">
        <v>96</v>
      </c>
      <c r="X3794" s="5" t="s">
        <v>125</v>
      </c>
      <c r="Y3794" s="5" t="n">
        <v>0</v>
      </c>
      <c r="Z3794" s="5" t="n">
        <v>1</v>
      </c>
      <c r="AA3794" s="5" t="str">
        <f aca="false">IF(Y3794&gt;Z3794,"Win",IF(Y3794&lt;Z3794,"Loss","Draw"))</f>
        <v>Loss</v>
      </c>
      <c r="AB3794" s="5" t="s">
        <v>98</v>
      </c>
      <c r="AC3794" s="5" t="s">
        <v>99</v>
      </c>
      <c r="AD3794" s="5" t="s">
        <v>603</v>
      </c>
      <c r="AE3794" s="5" t="s">
        <v>134</v>
      </c>
      <c r="AF3794" s="5" t="str">
        <f aca="false">IF(AD3794&lt;AE3794,AD3794,AE3794)</f>
        <v>Baby Dragon, Barbarian Barrel, Goblin Cage, Golden Knight, Golem, Ice Wizard, Lightning, Tornado</v>
      </c>
      <c r="AG3794" s="5" t="str">
        <f aca="false">IF(AD3794&lt;AE3794,AE3794,AD3794)</f>
        <v>Barbarian Barrel, Cannon Cart, Goblinstein, Lightning, Minions, Mortar, Royal Ghost, Skeletons</v>
      </c>
      <c r="AH3794" s="5" t="str">
        <f aca="false">IF(AD3794=AF3794,AA3794,IF(AA3794="Win","Loss",IF(AA3794="Loss","Win","Draw")))</f>
        <v>Loss</v>
      </c>
      <c r="AI3794" s="5" t="s">
        <v>102</v>
      </c>
    </row>
    <row r="3795" customFormat="false" ht="15" hidden="false" customHeight="true" outlineLevel="0" collapsed="false">
      <c r="A3795" s="5" t="s">
        <v>7506</v>
      </c>
      <c r="B3795" s="5" t="n">
        <v>2</v>
      </c>
      <c r="C3795" s="5" t="s">
        <v>1010</v>
      </c>
      <c r="D3795" s="5" t="s">
        <v>1011</v>
      </c>
      <c r="E3795" s="5" t="s">
        <v>1432</v>
      </c>
      <c r="F3795" s="5" t="s">
        <v>1433</v>
      </c>
      <c r="G3795" s="5" t="s">
        <v>1709</v>
      </c>
      <c r="H3795" s="5" t="s">
        <v>81</v>
      </c>
      <c r="I3795" s="5" t="s">
        <v>203</v>
      </c>
      <c r="J3795" s="5" t="s">
        <v>202</v>
      </c>
      <c r="K3795" s="5" t="s">
        <v>201</v>
      </c>
      <c r="L3795" s="5" t="s">
        <v>88</v>
      </c>
      <c r="M3795" s="5" t="s">
        <v>234</v>
      </c>
      <c r="N3795" s="5" t="s">
        <v>157</v>
      </c>
      <c r="O3795" s="5" t="s">
        <v>118</v>
      </c>
      <c r="P3795" s="5" t="s">
        <v>204</v>
      </c>
      <c r="Q3795" s="5" t="s">
        <v>241</v>
      </c>
      <c r="R3795" s="5" t="s">
        <v>186</v>
      </c>
      <c r="S3795" s="5" t="s">
        <v>185</v>
      </c>
      <c r="T3795" s="5" t="s">
        <v>88</v>
      </c>
      <c r="U3795" s="5" t="s">
        <v>109</v>
      </c>
      <c r="V3795" s="5" t="s">
        <v>187</v>
      </c>
      <c r="W3795" s="5" t="s">
        <v>111</v>
      </c>
      <c r="X3795" s="5" t="s">
        <v>234</v>
      </c>
      <c r="Y3795" s="5" t="n">
        <v>0</v>
      </c>
      <c r="Z3795" s="5" t="n">
        <v>1</v>
      </c>
      <c r="AA3795" s="5" t="str">
        <f aca="false">IF(Y3795&gt;Z3795,"Win",IF(Y3795&lt;Z3795,"Loss","Draw"))</f>
        <v>Loss</v>
      </c>
      <c r="AB3795" s="5" t="s">
        <v>98</v>
      </c>
      <c r="AC3795" s="5" t="s">
        <v>99</v>
      </c>
      <c r="AD3795" s="5" t="s">
        <v>668</v>
      </c>
      <c r="AE3795" s="5" t="s">
        <v>363</v>
      </c>
      <c r="AF3795" s="5" t="str">
        <f aca="false">IF(AD3795&lt;AE3795,AD3795,AE3795)</f>
        <v>Balloon, Berserker, Bomb Tower, Executioner, Knight, Miner, Tornado, Zap</v>
      </c>
      <c r="AG3795" s="5" t="str">
        <f aca="false">IF(AD3795&lt;AE3795,AE3795,AD3795)</f>
        <v>Berserker, Bomb Tower, Fire Spirit, Goblin Barrel, Ice Spirit, Magic Archer, Royal Delivery, Wall Breakers</v>
      </c>
      <c r="AH3795" s="5" t="str">
        <f aca="false">IF(AD3795=AF3795,AA3795,IF(AA3795="Win","Loss",IF(AA3795="Loss","Win","Draw")))</f>
        <v>Win</v>
      </c>
      <c r="AI3795" s="5" t="s">
        <v>102</v>
      </c>
    </row>
    <row r="3796" customFormat="false" ht="15" hidden="false" customHeight="true" outlineLevel="0" collapsed="false">
      <c r="A3796" s="5" t="s">
        <v>7507</v>
      </c>
      <c r="B3796" s="5" t="n">
        <v>1</v>
      </c>
      <c r="C3796" s="5" t="s">
        <v>1010</v>
      </c>
      <c r="D3796" s="5" t="s">
        <v>1011</v>
      </c>
      <c r="E3796" s="5" t="s">
        <v>1739</v>
      </c>
      <c r="F3796" s="5" t="s">
        <v>1740</v>
      </c>
      <c r="G3796" s="5" t="s">
        <v>3630</v>
      </c>
      <c r="H3796" s="5" t="s">
        <v>163</v>
      </c>
      <c r="I3796" s="5" t="s">
        <v>84</v>
      </c>
      <c r="J3796" s="5" t="s">
        <v>91</v>
      </c>
      <c r="K3796" s="5" t="s">
        <v>87</v>
      </c>
      <c r="L3796" s="5" t="s">
        <v>204</v>
      </c>
      <c r="M3796" s="5" t="s">
        <v>118</v>
      </c>
      <c r="N3796" s="5" t="s">
        <v>115</v>
      </c>
      <c r="O3796" s="5" t="s">
        <v>116</v>
      </c>
      <c r="P3796" s="5" t="s">
        <v>97</v>
      </c>
      <c r="Q3796" s="5" t="s">
        <v>82</v>
      </c>
      <c r="R3796" s="5" t="s">
        <v>151</v>
      </c>
      <c r="S3796" s="5" t="s">
        <v>152</v>
      </c>
      <c r="T3796" s="5" t="s">
        <v>150</v>
      </c>
      <c r="U3796" s="5" t="s">
        <v>89</v>
      </c>
      <c r="V3796" s="5" t="s">
        <v>126</v>
      </c>
      <c r="W3796" s="5" t="s">
        <v>85</v>
      </c>
      <c r="X3796" s="5" t="s">
        <v>153</v>
      </c>
      <c r="Y3796" s="5" t="n">
        <v>1</v>
      </c>
      <c r="Z3796" s="5" t="n">
        <v>0</v>
      </c>
      <c r="AA3796" s="5" t="str">
        <f aca="false">IF(Y3796&gt;Z3796,"Win",IF(Y3796&lt;Z3796,"Loss","Draw"))</f>
        <v>Win</v>
      </c>
      <c r="AB3796" s="5" t="s">
        <v>98</v>
      </c>
      <c r="AC3796" s="5" t="s">
        <v>99</v>
      </c>
      <c r="AD3796" s="5" t="s">
        <v>3631</v>
      </c>
      <c r="AE3796" s="5" t="s">
        <v>155</v>
      </c>
      <c r="AF3796" s="5" t="str">
        <f aca="false">IF(AD3796&lt;AE3796,AD3796,AE3796)</f>
        <v>Archers, Goblins, Graveyard, Ice Spirit, Poison, Ronin, Royal Delivery, Tesla</v>
      </c>
      <c r="AG3796" s="5" t="str">
        <f aca="false">IF(AD3796&lt;AE3796,AE3796,AD3796)</f>
        <v>Baby Dragon, Cannon, Electro Spirit, Lightning, Mighty Miner, Royal Hogs, Skeletons, The Log</v>
      </c>
      <c r="AH3796" s="5" t="str">
        <f aca="false">IF(AD3796=AF3796,AA3796,IF(AA3796="Win","Loss",IF(AA3796="Loss","Win","Draw")))</f>
        <v>Win</v>
      </c>
      <c r="AI3796" s="5" t="s">
        <v>102</v>
      </c>
    </row>
    <row r="3797" customFormat="false" ht="15" hidden="false" customHeight="true" outlineLevel="0" collapsed="false">
      <c r="A3797" s="5" t="s">
        <v>7507</v>
      </c>
      <c r="B3797" s="5" t="n">
        <v>2</v>
      </c>
      <c r="C3797" s="5" t="s">
        <v>1010</v>
      </c>
      <c r="D3797" s="5" t="s">
        <v>1011</v>
      </c>
      <c r="E3797" s="5" t="s">
        <v>1739</v>
      </c>
      <c r="F3797" s="5" t="s">
        <v>1740</v>
      </c>
      <c r="G3797" s="5" t="s">
        <v>3632</v>
      </c>
      <c r="H3797" s="5" t="s">
        <v>163</v>
      </c>
      <c r="I3797" s="5" t="s">
        <v>201</v>
      </c>
      <c r="J3797" s="5" t="s">
        <v>123</v>
      </c>
      <c r="K3797" s="5" t="s">
        <v>202</v>
      </c>
      <c r="L3797" s="5" t="s">
        <v>95</v>
      </c>
      <c r="M3797" s="5" t="s">
        <v>88</v>
      </c>
      <c r="N3797" s="5" t="s">
        <v>234</v>
      </c>
      <c r="O3797" s="5" t="s">
        <v>111</v>
      </c>
      <c r="P3797" s="5" t="s">
        <v>187</v>
      </c>
      <c r="Q3797" s="5" t="s">
        <v>407</v>
      </c>
      <c r="R3797" s="5" t="s">
        <v>83</v>
      </c>
      <c r="S3797" s="5" t="s">
        <v>87</v>
      </c>
      <c r="T3797" s="5" t="s">
        <v>164</v>
      </c>
      <c r="U3797" s="5" t="s">
        <v>95</v>
      </c>
      <c r="V3797" s="5" t="s">
        <v>165</v>
      </c>
      <c r="W3797" s="5" t="s">
        <v>157</v>
      </c>
      <c r="X3797" s="5" t="s">
        <v>88</v>
      </c>
      <c r="Y3797" s="5" t="n">
        <v>0</v>
      </c>
      <c r="Z3797" s="5" t="n">
        <v>1</v>
      </c>
      <c r="AA3797" s="5" t="str">
        <f aca="false">IF(Y3797&gt;Z3797,"Win",IF(Y3797&lt;Z3797,"Loss","Draw"))</f>
        <v>Loss</v>
      </c>
      <c r="AB3797" s="5" t="s">
        <v>98</v>
      </c>
      <c r="AC3797" s="5" t="s">
        <v>99</v>
      </c>
      <c r="AD3797" s="5" t="s">
        <v>295</v>
      </c>
      <c r="AE3797" s="5" t="s">
        <v>3633</v>
      </c>
      <c r="AF3797" s="5" t="str">
        <f aca="false">IF(AD3797&lt;AE3797,AD3797,AE3797)</f>
        <v>Barbarian Barrel, Berserker, Bomb Tower, Goblinstein, Magic Archer, Miner, Tornado, Wall Breakers</v>
      </c>
      <c r="AG3797" s="5" t="str">
        <f aca="false">IF(AD3797&lt;AE3797,AE3797,AD3797)</f>
        <v>Barbarian Barrel, Berserker, Earthquake, Fire Spirit, Firecracker, Hog Rider, Monk, Tesla</v>
      </c>
      <c r="AH3797" s="5" t="str">
        <f aca="false">IF(AD3797=AF3797,AA3797,IF(AA3797="Win","Loss",IF(AA3797="Loss","Win","Draw")))</f>
        <v>Loss</v>
      </c>
      <c r="AI3797" s="5" t="s">
        <v>102</v>
      </c>
    </row>
    <row r="3798" customFormat="false" ht="15" hidden="false" customHeight="true" outlineLevel="0" collapsed="false">
      <c r="A3798" s="5" t="s">
        <v>7507</v>
      </c>
      <c r="B3798" s="5" t="n">
        <v>3</v>
      </c>
      <c r="C3798" s="5" t="s">
        <v>1010</v>
      </c>
      <c r="D3798" s="5" t="s">
        <v>1011</v>
      </c>
      <c r="E3798" s="5" t="s">
        <v>1739</v>
      </c>
      <c r="F3798" s="5" t="s">
        <v>1740</v>
      </c>
      <c r="G3798" s="5" t="s">
        <v>3634</v>
      </c>
      <c r="H3798" s="5" t="s">
        <v>163</v>
      </c>
      <c r="I3798" s="5" t="s">
        <v>82</v>
      </c>
      <c r="J3798" s="5" t="s">
        <v>108</v>
      </c>
      <c r="K3798" s="5" t="s">
        <v>152</v>
      </c>
      <c r="L3798" s="5" t="s">
        <v>119</v>
      </c>
      <c r="M3798" s="5" t="s">
        <v>85</v>
      </c>
      <c r="N3798" s="5" t="s">
        <v>89</v>
      </c>
      <c r="O3798" s="5" t="s">
        <v>150</v>
      </c>
      <c r="P3798" s="5" t="s">
        <v>193</v>
      </c>
      <c r="Q3798" s="5" t="s">
        <v>84</v>
      </c>
      <c r="R3798" s="5" t="s">
        <v>158</v>
      </c>
      <c r="S3798" s="5" t="s">
        <v>114</v>
      </c>
      <c r="T3798" s="5" t="s">
        <v>115</v>
      </c>
      <c r="U3798" s="5" t="s">
        <v>447</v>
      </c>
      <c r="V3798" s="5" t="s">
        <v>97</v>
      </c>
      <c r="W3798" s="5" t="s">
        <v>96</v>
      </c>
      <c r="X3798" s="5" t="s">
        <v>130</v>
      </c>
      <c r="Y3798" s="5" t="n">
        <v>0</v>
      </c>
      <c r="Z3798" s="5" t="n">
        <v>1</v>
      </c>
      <c r="AA3798" s="5" t="str">
        <f aca="false">IF(Y3798&gt;Z3798,"Win",IF(Y3798&lt;Z3798,"Loss","Draw"))</f>
        <v>Loss</v>
      </c>
      <c r="AB3798" s="5" t="s">
        <v>98</v>
      </c>
      <c r="AC3798" s="5" t="s">
        <v>99</v>
      </c>
      <c r="AD3798" s="5" t="s">
        <v>3635</v>
      </c>
      <c r="AE3798" s="5" t="s">
        <v>1014</v>
      </c>
      <c r="AF3798" s="5" t="str">
        <f aca="false">IF(AD3798&lt;AE3798,AD3798,AE3798)</f>
        <v>Archers, Arrows, Bowler, Giant, Giant Snowball, Graveyard, Minions, Ronin</v>
      </c>
      <c r="AG3798" s="5" t="str">
        <f aca="false">IF(AD3798&lt;AE3798,AE3798,AD3798)</f>
        <v>Baby Dragon, Dark Prince, Electro Spirit, Goblin Hut, Guards, Lightning, Royal Hogs, The Log</v>
      </c>
      <c r="AH3798" s="5" t="str">
        <f aca="false">IF(AD3798=AF3798,AA3798,IF(AA3798="Win","Loss",IF(AA3798="Loss","Win","Draw")))</f>
        <v>Win</v>
      </c>
      <c r="AI3798" s="5" t="s">
        <v>102</v>
      </c>
    </row>
    <row r="3799" customFormat="false" ht="15" hidden="false" customHeight="true" outlineLevel="0" collapsed="false">
      <c r="A3799" s="5" t="s">
        <v>7508</v>
      </c>
      <c r="B3799" s="5" t="n">
        <v>1</v>
      </c>
      <c r="C3799" s="5" t="s">
        <v>1010</v>
      </c>
      <c r="D3799" s="5" t="s">
        <v>1011</v>
      </c>
      <c r="E3799" s="5" t="s">
        <v>1754</v>
      </c>
      <c r="F3799" s="5" t="s">
        <v>1755</v>
      </c>
      <c r="G3799" s="5" t="s">
        <v>6173</v>
      </c>
      <c r="H3799" s="5" t="s">
        <v>163</v>
      </c>
      <c r="I3799" s="5" t="s">
        <v>233</v>
      </c>
      <c r="J3799" s="5" t="s">
        <v>202</v>
      </c>
      <c r="K3799" s="5" t="s">
        <v>201</v>
      </c>
      <c r="L3799" s="5" t="s">
        <v>88</v>
      </c>
      <c r="M3799" s="5" t="s">
        <v>234</v>
      </c>
      <c r="N3799" s="5" t="s">
        <v>157</v>
      </c>
      <c r="O3799" s="5" t="s">
        <v>111</v>
      </c>
      <c r="P3799" s="5" t="s">
        <v>204</v>
      </c>
      <c r="Q3799" s="5" t="s">
        <v>152</v>
      </c>
      <c r="R3799" s="5" t="s">
        <v>128</v>
      </c>
      <c r="S3799" s="5" t="s">
        <v>107</v>
      </c>
      <c r="T3799" s="5" t="s">
        <v>306</v>
      </c>
      <c r="U3799" s="5" t="s">
        <v>85</v>
      </c>
      <c r="V3799" s="5" t="s">
        <v>307</v>
      </c>
      <c r="W3799" s="5" t="s">
        <v>187</v>
      </c>
      <c r="X3799" s="5" t="s">
        <v>95</v>
      </c>
      <c r="Y3799" s="5" t="n">
        <v>1</v>
      </c>
      <c r="Z3799" s="5" t="n">
        <v>0</v>
      </c>
      <c r="AA3799" s="5" t="str">
        <f aca="false">IF(Y3799&gt;Z3799,"Win",IF(Y3799&lt;Z3799,"Loss","Draw"))</f>
        <v>Win</v>
      </c>
      <c r="AB3799" s="5" t="s">
        <v>98</v>
      </c>
      <c r="AC3799" s="5" t="s">
        <v>99</v>
      </c>
      <c r="AD3799" s="5" t="s">
        <v>380</v>
      </c>
      <c r="AE3799" s="5" t="s">
        <v>603</v>
      </c>
      <c r="AF3799" s="5" t="str">
        <f aca="false">IF(AD3799&lt;AE3799,AD3799,AE3799)</f>
        <v>Baby Dragon, Barbarian Barrel, Goblin Cage, Golden Knight, Golem, Ice Wizard, Lightning, Tornado</v>
      </c>
      <c r="AG3799" s="5" t="str">
        <f aca="false">IF(AD3799&lt;AE3799,AE3799,AD3799)</f>
        <v>Bats, Berserker, Bomb Tower, Fire Spirit, Magic Archer, Miner, Royal Delivery, Wall Breakers</v>
      </c>
      <c r="AH3799" s="5" t="str">
        <f aca="false">IF(AD3799=AF3799,AA3799,IF(AA3799="Win","Loss",IF(AA3799="Loss","Win","Draw")))</f>
        <v>Loss</v>
      </c>
      <c r="AI3799" s="5" t="s">
        <v>102</v>
      </c>
    </row>
    <row r="3800" customFormat="false" ht="15" hidden="false" customHeight="true" outlineLevel="0" collapsed="false">
      <c r="A3800" s="5" t="s">
        <v>7508</v>
      </c>
      <c r="B3800" s="5" t="n">
        <v>2</v>
      </c>
      <c r="C3800" s="5" t="s">
        <v>1010</v>
      </c>
      <c r="D3800" s="5" t="s">
        <v>1011</v>
      </c>
      <c r="E3800" s="5" t="s">
        <v>1754</v>
      </c>
      <c r="F3800" s="5" t="s">
        <v>1755</v>
      </c>
      <c r="G3800" s="5" t="s">
        <v>3238</v>
      </c>
      <c r="H3800" s="5" t="s">
        <v>376</v>
      </c>
      <c r="I3800" s="5" t="s">
        <v>90</v>
      </c>
      <c r="J3800" s="5" t="s">
        <v>123</v>
      </c>
      <c r="K3800" s="5" t="s">
        <v>124</v>
      </c>
      <c r="L3800" s="5" t="s">
        <v>95</v>
      </c>
      <c r="M3800" s="5" t="s">
        <v>125</v>
      </c>
      <c r="N3800" s="5" t="s">
        <v>85</v>
      </c>
      <c r="O3800" s="5" t="s">
        <v>96</v>
      </c>
      <c r="P3800" s="5" t="s">
        <v>126</v>
      </c>
      <c r="Q3800" s="5" t="s">
        <v>137</v>
      </c>
      <c r="R3800" s="5" t="s">
        <v>241</v>
      </c>
      <c r="S3800" s="5" t="s">
        <v>114</v>
      </c>
      <c r="T3800" s="5" t="s">
        <v>87</v>
      </c>
      <c r="U3800" s="5" t="s">
        <v>157</v>
      </c>
      <c r="V3800" s="5" t="s">
        <v>116</v>
      </c>
      <c r="W3800" s="5" t="s">
        <v>126</v>
      </c>
      <c r="X3800" s="5" t="s">
        <v>242</v>
      </c>
      <c r="Y3800" s="5" t="n">
        <v>1</v>
      </c>
      <c r="Z3800" s="5" t="n">
        <v>0</v>
      </c>
      <c r="AA3800" s="5" t="str">
        <f aca="false">IF(Y3800&gt;Z3800,"Win",IF(Y3800&lt;Z3800,"Loss","Draw"))</f>
        <v>Win</v>
      </c>
      <c r="AB3800" s="5" t="s">
        <v>98</v>
      </c>
      <c r="AC3800" s="5" t="s">
        <v>99</v>
      </c>
      <c r="AD3800" s="5" t="s">
        <v>134</v>
      </c>
      <c r="AE3800" s="5" t="s">
        <v>243</v>
      </c>
      <c r="AF3800" s="5" t="str">
        <f aca="false">IF(AD3800&lt;AE3800,AD3800,AE3800)</f>
        <v>Barbarian Barrel, Cannon Cart, Goblinstein, Lightning, Minions, Mortar, Royal Ghost, Skeletons</v>
      </c>
      <c r="AG3800" s="5" t="str">
        <f aca="false">IF(AD3800&lt;AE3800,AE3800,AD3800)</f>
        <v>Bomber, Fire Spirit, Giant Snowball, Goblin Drill, Knight, Poison, Skeletons, Tesla</v>
      </c>
      <c r="AH3800" s="5" t="str">
        <f aca="false">IF(AD3800=AF3800,AA3800,IF(AA3800="Win","Loss",IF(AA3800="Loss","Win","Draw")))</f>
        <v>Win</v>
      </c>
      <c r="AI3800" s="5" t="s">
        <v>102</v>
      </c>
    </row>
    <row r="3801" customFormat="false" ht="15" hidden="false" customHeight="true" outlineLevel="0" collapsed="false">
      <c r="A3801" s="5" t="s">
        <v>7509</v>
      </c>
      <c r="B3801" s="5" t="n">
        <v>1</v>
      </c>
      <c r="C3801" s="5" t="s">
        <v>1010</v>
      </c>
      <c r="D3801" s="5" t="s">
        <v>1011</v>
      </c>
      <c r="E3801" s="5" t="s">
        <v>1721</v>
      </c>
      <c r="F3801" s="5" t="s">
        <v>1722</v>
      </c>
      <c r="G3801" s="5" t="s">
        <v>7510</v>
      </c>
      <c r="H3801" s="5" t="s">
        <v>163</v>
      </c>
      <c r="I3801" s="5" t="s">
        <v>84</v>
      </c>
      <c r="J3801" s="5" t="s">
        <v>91</v>
      </c>
      <c r="K3801" s="5" t="s">
        <v>87</v>
      </c>
      <c r="L3801" s="5" t="s">
        <v>204</v>
      </c>
      <c r="M3801" s="5" t="s">
        <v>118</v>
      </c>
      <c r="N3801" s="5" t="s">
        <v>115</v>
      </c>
      <c r="O3801" s="5" t="s">
        <v>116</v>
      </c>
      <c r="P3801" s="5" t="s">
        <v>97</v>
      </c>
      <c r="Q3801" s="5" t="s">
        <v>82</v>
      </c>
      <c r="R3801" s="5" t="s">
        <v>194</v>
      </c>
      <c r="S3801" s="5" t="s">
        <v>153</v>
      </c>
      <c r="T3801" s="5" t="s">
        <v>204</v>
      </c>
      <c r="U3801" s="5" t="s">
        <v>118</v>
      </c>
      <c r="V3801" s="5" t="s">
        <v>164</v>
      </c>
      <c r="W3801" s="5" t="s">
        <v>126</v>
      </c>
      <c r="X3801" s="5" t="s">
        <v>89</v>
      </c>
      <c r="Y3801" s="5" t="n">
        <v>0</v>
      </c>
      <c r="Z3801" s="5" t="n">
        <v>1</v>
      </c>
      <c r="AA3801" s="5" t="str">
        <f aca="false">IF(Y3801&gt;Z3801,"Win",IF(Y3801&lt;Z3801,"Loss","Draw"))</f>
        <v>Loss</v>
      </c>
      <c r="AB3801" s="5" t="s">
        <v>98</v>
      </c>
      <c r="AC3801" s="5" t="s">
        <v>99</v>
      </c>
      <c r="AD3801" s="5" t="s">
        <v>3631</v>
      </c>
      <c r="AE3801" s="5" t="s">
        <v>1111</v>
      </c>
      <c r="AF3801" s="5" t="str">
        <f aca="false">IF(AD3801&lt;AE3801,AD3801,AE3801)</f>
        <v>Archer Queen, Cannon, Earthquake, Ice Spirit, Royal Delivery, Royal Hogs, Skeletons, The Log</v>
      </c>
      <c r="AG3801" s="5" t="str">
        <f aca="false">IF(AD3801&lt;AE3801,AE3801,AD3801)</f>
        <v>Archers, Goblins, Graveyard, Ice Spirit, Poison, Ronin, Royal Delivery, Tesla</v>
      </c>
      <c r="AH3801" s="5" t="str">
        <f aca="false">IF(AD3801=AF3801,AA3801,IF(AA3801="Win","Loss",IF(AA3801="Loss","Win","Draw")))</f>
        <v>Win</v>
      </c>
      <c r="AI3801" s="5" t="s">
        <v>102</v>
      </c>
    </row>
    <row r="3802" customFormat="false" ht="15" hidden="false" customHeight="true" outlineLevel="0" collapsed="false">
      <c r="A3802" s="5" t="s">
        <v>7509</v>
      </c>
      <c r="B3802" s="5" t="n">
        <v>2</v>
      </c>
      <c r="C3802" s="5" t="s">
        <v>1010</v>
      </c>
      <c r="D3802" s="5" t="s">
        <v>1011</v>
      </c>
      <c r="E3802" s="5" t="s">
        <v>1721</v>
      </c>
      <c r="F3802" s="5" t="s">
        <v>1722</v>
      </c>
      <c r="G3802" s="5" t="s">
        <v>7511</v>
      </c>
      <c r="H3802" s="5" t="s">
        <v>352</v>
      </c>
      <c r="I3802" s="5" t="s">
        <v>82</v>
      </c>
      <c r="J3802" s="5" t="s">
        <v>108</v>
      </c>
      <c r="K3802" s="5" t="s">
        <v>153</v>
      </c>
      <c r="L3802" s="5" t="s">
        <v>202</v>
      </c>
      <c r="M3802" s="5" t="s">
        <v>85</v>
      </c>
      <c r="N3802" s="5" t="s">
        <v>95</v>
      </c>
      <c r="O3802" s="5" t="s">
        <v>150</v>
      </c>
      <c r="P3802" s="5" t="s">
        <v>126</v>
      </c>
      <c r="Q3802" s="5" t="s">
        <v>129</v>
      </c>
      <c r="R3802" s="5" t="s">
        <v>172</v>
      </c>
      <c r="S3802" s="5" t="s">
        <v>87</v>
      </c>
      <c r="T3802" s="5" t="s">
        <v>85</v>
      </c>
      <c r="U3802" s="5" t="s">
        <v>88</v>
      </c>
      <c r="V3802" s="5" t="s">
        <v>165</v>
      </c>
      <c r="W3802" s="5" t="s">
        <v>150</v>
      </c>
      <c r="X3802" s="5" t="s">
        <v>95</v>
      </c>
      <c r="Y3802" s="5" t="n">
        <v>1</v>
      </c>
      <c r="Z3802" s="5" t="n">
        <v>0</v>
      </c>
      <c r="AA3802" s="5" t="str">
        <f aca="false">IF(Y3802&gt;Z3802,"Win",IF(Y3802&lt;Z3802,"Loss","Draw"))</f>
        <v>Win</v>
      </c>
      <c r="AB3802" s="5" t="s">
        <v>98</v>
      </c>
      <c r="AC3802" s="5" t="s">
        <v>99</v>
      </c>
      <c r="AD3802" s="5" t="s">
        <v>7512</v>
      </c>
      <c r="AE3802" s="5" t="s">
        <v>7513</v>
      </c>
      <c r="AF3802" s="5" t="str">
        <f aca="false">IF(AD3802&lt;AE3802,AD3802,AE3802)</f>
        <v>Barbarian Barrel, Berserker, Electro Spirit, Hog Rider, Lightning, Mega Knight, Musketeer, Tesla</v>
      </c>
      <c r="AG3802" s="5" t="str">
        <f aca="false">IF(AD3802&lt;AE3802,AE3802,AD3802)</f>
        <v>Barbarian Barrel, Cannon, Dark Prince, Electro Spirit, Lightning, Magic Archer, Royal Hogs, Skeletons</v>
      </c>
      <c r="AH3802" s="5" t="str">
        <f aca="false">IF(AD3802=AF3802,AA3802,IF(AA3802="Win","Loss",IF(AA3802="Loss","Win","Draw")))</f>
        <v>Loss</v>
      </c>
      <c r="AI3802" s="5" t="s">
        <v>102</v>
      </c>
    </row>
    <row r="3803" customFormat="false" ht="15" hidden="false" customHeight="true" outlineLevel="0" collapsed="false">
      <c r="A3803" s="5" t="s">
        <v>7509</v>
      </c>
      <c r="B3803" s="5" t="n">
        <v>3</v>
      </c>
      <c r="C3803" s="5" t="s">
        <v>1010</v>
      </c>
      <c r="D3803" s="5" t="s">
        <v>1011</v>
      </c>
      <c r="E3803" s="5" t="s">
        <v>1721</v>
      </c>
      <c r="F3803" s="5" t="s">
        <v>1722</v>
      </c>
      <c r="G3803" s="5" t="s">
        <v>7514</v>
      </c>
      <c r="H3803" s="5" t="s">
        <v>352</v>
      </c>
      <c r="I3803" s="5" t="s">
        <v>141</v>
      </c>
      <c r="J3803" s="5" t="s">
        <v>158</v>
      </c>
      <c r="K3803" s="5" t="s">
        <v>129</v>
      </c>
      <c r="L3803" s="5" t="s">
        <v>130</v>
      </c>
      <c r="M3803" s="5" t="s">
        <v>164</v>
      </c>
      <c r="N3803" s="5" t="s">
        <v>165</v>
      </c>
      <c r="O3803" s="5" t="s">
        <v>133</v>
      </c>
      <c r="P3803" s="5" t="s">
        <v>96</v>
      </c>
      <c r="Q3803" s="5" t="s">
        <v>203</v>
      </c>
      <c r="R3803" s="5" t="s">
        <v>91</v>
      </c>
      <c r="S3803" s="5" t="s">
        <v>208</v>
      </c>
      <c r="T3803" s="5" t="s">
        <v>159</v>
      </c>
      <c r="U3803" s="5" t="s">
        <v>157</v>
      </c>
      <c r="V3803" s="5" t="s">
        <v>249</v>
      </c>
      <c r="W3803" s="5" t="s">
        <v>201</v>
      </c>
      <c r="X3803" s="5" t="s">
        <v>580</v>
      </c>
      <c r="Y3803" s="5" t="n">
        <v>2</v>
      </c>
      <c r="Z3803" s="5" t="n">
        <v>1</v>
      </c>
      <c r="AA3803" s="5" t="str">
        <f aca="false">IF(Y3803&gt;Z3803,"Win",IF(Y3803&lt;Z3803,"Loss","Draw"))</f>
        <v>Win</v>
      </c>
      <c r="AB3803" s="5" t="s">
        <v>98</v>
      </c>
      <c r="AC3803" s="5" t="s">
        <v>99</v>
      </c>
      <c r="AD3803" s="5" t="s">
        <v>2767</v>
      </c>
      <c r="AE3803" s="5" t="s">
        <v>7515</v>
      </c>
      <c r="AF3803" s="5" t="str">
        <f aca="false">IF(AD3803&lt;AE3803,AD3803,AE3803)</f>
        <v>Arrows, Bowler, Earthquake, Hog Rider, Lumberjack, Mega Knight, Minions, Mother Witch</v>
      </c>
      <c r="AG3803" s="5" t="str">
        <f aca="false">IF(AD3803&lt;AE3803,AE3803,AD3803)</f>
        <v>Dart Goblin, Fire Spirit, Goblin Barrel, Goblin Gang, Goblins, Rocket, Valkyrie, Wall Breakers</v>
      </c>
      <c r="AH3803" s="5" t="str">
        <f aca="false">IF(AD3803=AF3803,AA3803,IF(AA3803="Win","Loss",IF(AA3803="Loss","Win","Draw")))</f>
        <v>Win</v>
      </c>
      <c r="AI3803" s="5" t="s">
        <v>102</v>
      </c>
    </row>
    <row r="3804" customFormat="false" ht="15" hidden="false" customHeight="true" outlineLevel="0" collapsed="false">
      <c r="A3804" s="7" t="s">
        <v>7516</v>
      </c>
      <c r="B3804" s="7" t="n">
        <v>1</v>
      </c>
      <c r="C3804" s="7" t="s">
        <v>1010</v>
      </c>
      <c r="D3804" s="7" t="s">
        <v>1011</v>
      </c>
      <c r="E3804" s="7" t="s">
        <v>1432</v>
      </c>
      <c r="F3804" s="7" t="s">
        <v>1433</v>
      </c>
      <c r="G3804" s="7" t="s">
        <v>1734</v>
      </c>
      <c r="H3804" s="7" t="s">
        <v>81</v>
      </c>
      <c r="I3804" s="7" t="s">
        <v>233</v>
      </c>
      <c r="J3804" s="7" t="s">
        <v>202</v>
      </c>
      <c r="K3804" s="7" t="s">
        <v>201</v>
      </c>
      <c r="L3804" s="7" t="s">
        <v>88</v>
      </c>
      <c r="M3804" s="7" t="s">
        <v>234</v>
      </c>
      <c r="N3804" s="7" t="s">
        <v>157</v>
      </c>
      <c r="O3804" s="7" t="s">
        <v>111</v>
      </c>
      <c r="P3804" s="7" t="s">
        <v>204</v>
      </c>
      <c r="Q3804" s="7" t="s">
        <v>84</v>
      </c>
      <c r="R3804" s="7" t="s">
        <v>108</v>
      </c>
      <c r="S3804" s="7" t="s">
        <v>82</v>
      </c>
      <c r="T3804" s="7" t="s">
        <v>87</v>
      </c>
      <c r="U3804" s="7" t="s">
        <v>150</v>
      </c>
      <c r="V3804" s="7" t="s">
        <v>126</v>
      </c>
      <c r="W3804" s="7" t="s">
        <v>85</v>
      </c>
      <c r="X3804" s="7" t="s">
        <v>95</v>
      </c>
      <c r="Y3804" s="7" t="n">
        <v>0</v>
      </c>
      <c r="Z3804" s="7" t="n">
        <v>1</v>
      </c>
      <c r="AA3804" s="7" t="str">
        <f aca="false">IF(Y3804&gt;Z3804,"Win",IF(Y3804&lt;Z3804,"Loss","Draw"))</f>
        <v>Loss</v>
      </c>
      <c r="AB3804" s="7" t="s">
        <v>99</v>
      </c>
      <c r="AC3804" s="7" t="s">
        <v>99</v>
      </c>
      <c r="AD3804" s="7" t="s">
        <v>380</v>
      </c>
      <c r="AE3804" s="7" t="s">
        <v>616</v>
      </c>
      <c r="AF3804" s="7" t="str">
        <f aca="false">IF(AD3804&lt;AE3804,AD3804,AE3804)</f>
        <v>Archers, Barbarian Barrel, Dark Prince, Electro Spirit, Lightning, Royal Hogs, Skeletons, Tesla</v>
      </c>
      <c r="AG3804" s="7" t="str">
        <f aca="false">IF(AD3804&lt;AE3804,AE3804,AD3804)</f>
        <v>Bats, Berserker, Bomb Tower, Fire Spirit, Magic Archer, Miner, Royal Delivery, Wall Breakers</v>
      </c>
      <c r="AH3804" s="7" t="str">
        <f aca="false">IF(AD3804=AF3804,AA3804,IF(AA3804="Win","Loss",IF(AA3804="Loss","Win","Draw")))</f>
        <v>Win</v>
      </c>
      <c r="AI3804" s="7" t="s">
        <v>102</v>
      </c>
    </row>
    <row r="3805" customFormat="false" ht="15" hidden="false" customHeight="true" outlineLevel="0" collapsed="false">
      <c r="A3805" s="7" t="s">
        <v>7516</v>
      </c>
      <c r="B3805" s="7" t="n">
        <v>2</v>
      </c>
      <c r="C3805" s="7" t="s">
        <v>1010</v>
      </c>
      <c r="D3805" s="7" t="s">
        <v>1011</v>
      </c>
      <c r="E3805" s="7" t="s">
        <v>1432</v>
      </c>
      <c r="F3805" s="7" t="s">
        <v>1433</v>
      </c>
      <c r="G3805" s="7" t="s">
        <v>1735</v>
      </c>
      <c r="H3805" s="7" t="s">
        <v>81</v>
      </c>
      <c r="I3805" s="7" t="s">
        <v>137</v>
      </c>
      <c r="J3805" s="7" t="s">
        <v>194</v>
      </c>
      <c r="K3805" s="7" t="s">
        <v>114</v>
      </c>
      <c r="L3805" s="7" t="s">
        <v>116</v>
      </c>
      <c r="M3805" s="7" t="s">
        <v>97</v>
      </c>
      <c r="N3805" s="7" t="s">
        <v>126</v>
      </c>
      <c r="O3805" s="7" t="s">
        <v>87</v>
      </c>
      <c r="P3805" s="7" t="s">
        <v>150</v>
      </c>
      <c r="Q3805" s="7" t="s">
        <v>114</v>
      </c>
      <c r="R3805" s="7" t="s">
        <v>128</v>
      </c>
      <c r="S3805" s="7" t="s">
        <v>137</v>
      </c>
      <c r="T3805" s="7" t="s">
        <v>204</v>
      </c>
      <c r="U3805" s="7" t="s">
        <v>193</v>
      </c>
      <c r="V3805" s="7" t="s">
        <v>242</v>
      </c>
      <c r="W3805" s="7" t="s">
        <v>116</v>
      </c>
      <c r="X3805" s="7" t="s">
        <v>153</v>
      </c>
      <c r="Y3805" s="7" t="n">
        <v>0</v>
      </c>
      <c r="Z3805" s="7" t="n">
        <v>1</v>
      </c>
      <c r="AA3805" s="7" t="str">
        <f aca="false">IF(Y3805&gt;Z3805,"Win",IF(Y3805&lt;Z3805,"Loss","Draw"))</f>
        <v>Loss</v>
      </c>
      <c r="AB3805" s="7" t="s">
        <v>99</v>
      </c>
      <c r="AC3805" s="7" t="s">
        <v>99</v>
      </c>
      <c r="AD3805" s="7" t="s">
        <v>1737</v>
      </c>
      <c r="AE3805" s="7" t="s">
        <v>1736</v>
      </c>
      <c r="AF3805" s="7" t="str">
        <f aca="false">IF(AD3805&lt;AE3805,AD3805,AE3805)</f>
        <v>Archer Queen, Electro Spirit, Giant Snowball, Goblin Drill, Poison, Ronin, Skeletons, Tesla</v>
      </c>
      <c r="AG3805" s="7" t="str">
        <f aca="false">IF(AD3805&lt;AE3805,AE3805,AD3805)</f>
        <v>Bomber, Cannon, Giant Snowball, Goblin Drill, Golden Knight, Guards, Poison, Royal Delivery</v>
      </c>
      <c r="AH3805" s="7" t="str">
        <f aca="false">IF(AD3805=AF3805,AA3805,IF(AA3805="Win","Loss",IF(AA3805="Loss","Win","Draw")))</f>
        <v>Loss</v>
      </c>
      <c r="AI3805" s="7" t="s">
        <v>102</v>
      </c>
    </row>
    <row r="3806" customFormat="false" ht="15" hidden="false" customHeight="true" outlineLevel="0" collapsed="false">
      <c r="A3806" s="5" t="s">
        <v>7517</v>
      </c>
      <c r="B3806" s="5" t="n">
        <v>1</v>
      </c>
      <c r="C3806" s="5" t="s">
        <v>1010</v>
      </c>
      <c r="D3806" s="5" t="s">
        <v>1011</v>
      </c>
      <c r="E3806" s="6" t="s">
        <v>1747</v>
      </c>
      <c r="F3806" s="5" t="s">
        <v>1748</v>
      </c>
      <c r="G3806" s="5" t="s">
        <v>7518</v>
      </c>
      <c r="H3806" s="5" t="s">
        <v>163</v>
      </c>
      <c r="I3806" s="5" t="s">
        <v>107</v>
      </c>
      <c r="J3806" s="5" t="s">
        <v>95</v>
      </c>
      <c r="K3806" s="5" t="s">
        <v>141</v>
      </c>
      <c r="L3806" s="5" t="s">
        <v>150</v>
      </c>
      <c r="M3806" s="5" t="s">
        <v>93</v>
      </c>
      <c r="N3806" s="5" t="s">
        <v>143</v>
      </c>
      <c r="O3806" s="5" t="s">
        <v>178</v>
      </c>
      <c r="P3806" s="5" t="s">
        <v>177</v>
      </c>
      <c r="Q3806" s="5" t="s">
        <v>109</v>
      </c>
      <c r="R3806" s="5" t="s">
        <v>188</v>
      </c>
      <c r="S3806" s="5" t="s">
        <v>208</v>
      </c>
      <c r="T3806" s="5" t="s">
        <v>112</v>
      </c>
      <c r="U3806" s="5" t="s">
        <v>88</v>
      </c>
      <c r="V3806" s="5" t="s">
        <v>93</v>
      </c>
      <c r="W3806" s="5" t="s">
        <v>110</v>
      </c>
      <c r="X3806" s="5" t="s">
        <v>86</v>
      </c>
      <c r="Y3806" s="5" t="n">
        <v>1</v>
      </c>
      <c r="Z3806" s="5" t="n">
        <v>0</v>
      </c>
      <c r="AA3806" s="5" t="str">
        <f aca="false">IF(Y3806&gt;Z3806,"Win",IF(Y3806&lt;Z3806,"Loss","Draw"))</f>
        <v>Win</v>
      </c>
      <c r="AB3806" s="5" t="s">
        <v>98</v>
      </c>
      <c r="AC3806" s="5" t="s">
        <v>99</v>
      </c>
      <c r="AD3806" s="5" t="s">
        <v>180</v>
      </c>
      <c r="AE3806" s="5" t="s">
        <v>368</v>
      </c>
      <c r="AF3806" s="5" t="str">
        <f aca="false">IF(AD3806&lt;AE3806,AD3806,AE3806)</f>
        <v>Barbarian Barrel, Electro Spirit, Fireball, Goblin Cage, Heal Spirit, Lumberjack, Phoenix, Royal Giant</v>
      </c>
      <c r="AG3806" s="5" t="str">
        <f aca="false">IF(AD3806&lt;AE3806,AE3806,AD3806)</f>
        <v>Berserker, Fireball, Lava Hound, Skeleton Dragons, Spirit Empress, Tombstone, Valkyrie, Zap</v>
      </c>
      <c r="AH3806" s="5" t="str">
        <f aca="false">IF(AD3806=AF3806,AA3806,IF(AA3806="Win","Loss",IF(AA3806="Loss","Win","Draw")))</f>
        <v>Win</v>
      </c>
      <c r="AI3806" s="5" t="s">
        <v>102</v>
      </c>
    </row>
    <row r="3807" customFormat="false" ht="15" hidden="false" customHeight="true" outlineLevel="0" collapsed="false">
      <c r="A3807" s="5" t="s">
        <v>7517</v>
      </c>
      <c r="B3807" s="5" t="n">
        <v>2</v>
      </c>
      <c r="C3807" s="5" t="s">
        <v>1010</v>
      </c>
      <c r="D3807" s="5" t="s">
        <v>1011</v>
      </c>
      <c r="E3807" s="6" t="s">
        <v>1747</v>
      </c>
      <c r="F3807" s="5" t="s">
        <v>1748</v>
      </c>
      <c r="G3807" s="5" t="s">
        <v>7519</v>
      </c>
      <c r="H3807" s="5" t="s">
        <v>163</v>
      </c>
      <c r="I3807" s="5" t="s">
        <v>233</v>
      </c>
      <c r="J3807" s="5" t="s">
        <v>202</v>
      </c>
      <c r="K3807" s="5" t="s">
        <v>201</v>
      </c>
      <c r="L3807" s="5" t="s">
        <v>88</v>
      </c>
      <c r="M3807" s="5" t="s">
        <v>234</v>
      </c>
      <c r="N3807" s="5" t="s">
        <v>157</v>
      </c>
      <c r="O3807" s="5" t="s">
        <v>111</v>
      </c>
      <c r="P3807" s="5" t="s">
        <v>204</v>
      </c>
      <c r="Q3807" s="5" t="s">
        <v>284</v>
      </c>
      <c r="R3807" s="5" t="s">
        <v>563</v>
      </c>
      <c r="S3807" s="5" t="s">
        <v>418</v>
      </c>
      <c r="T3807" s="5" t="s">
        <v>186</v>
      </c>
      <c r="U3807" s="5" t="s">
        <v>117</v>
      </c>
      <c r="V3807" s="5" t="s">
        <v>130</v>
      </c>
      <c r="W3807" s="5" t="s">
        <v>785</v>
      </c>
      <c r="X3807" s="5" t="s">
        <v>233</v>
      </c>
      <c r="Y3807" s="5" t="n">
        <v>1</v>
      </c>
      <c r="Z3807" s="5" t="n">
        <v>0</v>
      </c>
      <c r="AA3807" s="5" t="str">
        <f aca="false">IF(Y3807&gt;Z3807,"Win",IF(Y3807&lt;Z3807,"Loss","Draw"))</f>
        <v>Win</v>
      </c>
      <c r="AB3807" s="5" t="s">
        <v>98</v>
      </c>
      <c r="AC3807" s="5" t="s">
        <v>99</v>
      </c>
      <c r="AD3807" s="5" t="s">
        <v>380</v>
      </c>
      <c r="AE3807" s="5" t="s">
        <v>2846</v>
      </c>
      <c r="AF3807" s="5" t="str">
        <f aca="false">IF(AD3807&lt;AE3807,AD3807,AE3807)</f>
        <v>Arrows, Balloon, Bats, Freeze, Giant Skeleton, Inferno Dragon, Skeleton Army, Skeleton King</v>
      </c>
      <c r="AG3807" s="5" t="str">
        <f aca="false">IF(AD3807&lt;AE3807,AE3807,AD3807)</f>
        <v>Bats, Berserker, Bomb Tower, Fire Spirit, Magic Archer, Miner, Royal Delivery, Wall Breakers</v>
      </c>
      <c r="AH3807" s="5" t="str">
        <f aca="false">IF(AD3807=AF3807,AA3807,IF(AA3807="Win","Loss",IF(AA3807="Loss","Win","Draw")))</f>
        <v>Loss</v>
      </c>
      <c r="AI3807" s="5" t="s">
        <v>102</v>
      </c>
    </row>
    <row r="3808" customFormat="false" ht="15" hidden="false" customHeight="true" outlineLevel="0" collapsed="false">
      <c r="A3808" s="5" t="s">
        <v>7520</v>
      </c>
      <c r="B3808" s="5" t="n">
        <v>1</v>
      </c>
      <c r="C3808" s="5" t="s">
        <v>1010</v>
      </c>
      <c r="D3808" s="5" t="s">
        <v>1011</v>
      </c>
      <c r="E3808" s="5" t="s">
        <v>1711</v>
      </c>
      <c r="F3808" s="5" t="s">
        <v>1712</v>
      </c>
      <c r="G3808" s="5" t="s">
        <v>1273</v>
      </c>
      <c r="H3808" s="5" t="s">
        <v>352</v>
      </c>
      <c r="I3808" s="5" t="s">
        <v>90</v>
      </c>
      <c r="J3808" s="5" t="s">
        <v>123</v>
      </c>
      <c r="K3808" s="5" t="s">
        <v>124</v>
      </c>
      <c r="L3808" s="5" t="s">
        <v>95</v>
      </c>
      <c r="M3808" s="5" t="s">
        <v>126</v>
      </c>
      <c r="N3808" s="5" t="s">
        <v>85</v>
      </c>
      <c r="O3808" s="5" t="s">
        <v>96</v>
      </c>
      <c r="P3808" s="5" t="s">
        <v>125</v>
      </c>
      <c r="Q3808" s="5" t="s">
        <v>84</v>
      </c>
      <c r="R3808" s="5" t="s">
        <v>83</v>
      </c>
      <c r="S3808" s="5" t="s">
        <v>177</v>
      </c>
      <c r="T3808" s="5" t="s">
        <v>89</v>
      </c>
      <c r="U3808" s="5" t="s">
        <v>93</v>
      </c>
      <c r="V3808" s="5" t="s">
        <v>188</v>
      </c>
      <c r="W3808" s="5" t="s">
        <v>86</v>
      </c>
      <c r="X3808" s="5" t="s">
        <v>215</v>
      </c>
      <c r="Y3808" s="5" t="n">
        <v>0</v>
      </c>
      <c r="Z3808" s="5" t="n">
        <v>1</v>
      </c>
      <c r="AA3808" s="5" t="str">
        <f aca="false">IF(Y3808&gt;Z3808,"Win",IF(Y3808&lt;Z3808,"Loss","Draw"))</f>
        <v>Loss</v>
      </c>
      <c r="AB3808" s="5" t="s">
        <v>98</v>
      </c>
      <c r="AC3808" s="5" t="s">
        <v>99</v>
      </c>
      <c r="AD3808" s="5" t="s">
        <v>134</v>
      </c>
      <c r="AE3808" s="5" t="s">
        <v>3646</v>
      </c>
      <c r="AF3808" s="5" t="str">
        <f aca="false">IF(AD3808&lt;AE3808,AD3808,AE3808)</f>
        <v>Archers, Fireball, Fisherman, Monk, Royal Giant, Skeleton Dragons, The Log, Tombstone</v>
      </c>
      <c r="AG3808" s="5" t="str">
        <f aca="false">IF(AD3808&lt;AE3808,AE3808,AD3808)</f>
        <v>Barbarian Barrel, Cannon Cart, Goblinstein, Lightning, Minions, Mortar, Royal Ghost, Skeletons</v>
      </c>
      <c r="AH3808" s="5" t="str">
        <f aca="false">IF(AD3808=AF3808,AA3808,IF(AA3808="Win","Loss",IF(AA3808="Loss","Win","Draw")))</f>
        <v>Win</v>
      </c>
      <c r="AI3808" s="5" t="s">
        <v>102</v>
      </c>
    </row>
    <row r="3809" customFormat="false" ht="15" hidden="false" customHeight="true" outlineLevel="0" collapsed="false">
      <c r="A3809" s="5" t="s">
        <v>7520</v>
      </c>
      <c r="B3809" s="5" t="n">
        <v>2</v>
      </c>
      <c r="C3809" s="5" t="s">
        <v>1010</v>
      </c>
      <c r="D3809" s="5" t="s">
        <v>1011</v>
      </c>
      <c r="E3809" s="5" t="s">
        <v>1711</v>
      </c>
      <c r="F3809" s="5" t="s">
        <v>1712</v>
      </c>
      <c r="G3809" s="5" t="s">
        <v>7521</v>
      </c>
      <c r="H3809" s="5" t="s">
        <v>163</v>
      </c>
      <c r="I3809" s="5" t="s">
        <v>177</v>
      </c>
      <c r="J3809" s="5" t="s">
        <v>83</v>
      </c>
      <c r="K3809" s="5" t="s">
        <v>188</v>
      </c>
      <c r="L3809" s="5" t="s">
        <v>93</v>
      </c>
      <c r="M3809" s="5" t="s">
        <v>215</v>
      </c>
      <c r="N3809" s="5" t="s">
        <v>86</v>
      </c>
      <c r="O3809" s="5" t="s">
        <v>89</v>
      </c>
      <c r="P3809" s="5" t="s">
        <v>173</v>
      </c>
      <c r="Q3809" s="5" t="s">
        <v>152</v>
      </c>
      <c r="R3809" s="5" t="s">
        <v>128</v>
      </c>
      <c r="S3809" s="5" t="s">
        <v>107</v>
      </c>
      <c r="T3809" s="5" t="s">
        <v>85</v>
      </c>
      <c r="U3809" s="5" t="s">
        <v>306</v>
      </c>
      <c r="V3809" s="5" t="s">
        <v>133</v>
      </c>
      <c r="W3809" s="5" t="s">
        <v>95</v>
      </c>
      <c r="X3809" s="5" t="s">
        <v>187</v>
      </c>
      <c r="Y3809" s="5" t="n">
        <v>1</v>
      </c>
      <c r="Z3809" s="5" t="n">
        <v>0</v>
      </c>
      <c r="AA3809" s="5" t="str">
        <f aca="false">IF(Y3809&gt;Z3809,"Win",IF(Y3809&lt;Z3809,"Loss","Draw"))</f>
        <v>Win</v>
      </c>
      <c r="AB3809" s="5" t="s">
        <v>98</v>
      </c>
      <c r="AC3809" s="5" t="s">
        <v>99</v>
      </c>
      <c r="AD3809" s="5" t="s">
        <v>780</v>
      </c>
      <c r="AE3809" s="5" t="s">
        <v>7522</v>
      </c>
      <c r="AF3809" s="5" t="str">
        <f aca="false">IF(AD3809&lt;AE3809,AD3809,AE3809)</f>
        <v>Baby Dragon, Barbarian Barrel, Goblin Cage, Golden Knight, Golem, Lightning, Mother Witch, Tornado</v>
      </c>
      <c r="AG3809" s="5" t="str">
        <f aca="false">IF(AD3809&lt;AE3809,AE3809,AD3809)</f>
        <v>Fireball, Fisherman, Monk, Royal Giant, Skeleton Dragons, The Log, Tombstone, Zappies</v>
      </c>
      <c r="AH3809" s="5" t="str">
        <f aca="false">IF(AD3809=AF3809,AA3809,IF(AA3809="Win","Loss",IF(AA3809="Loss","Win","Draw")))</f>
        <v>Loss</v>
      </c>
      <c r="AI3809" s="5" t="s">
        <v>102</v>
      </c>
    </row>
    <row r="3810" customFormat="false" ht="15" hidden="false" customHeight="true" outlineLevel="0" collapsed="false">
      <c r="A3810" s="5" t="s">
        <v>7520</v>
      </c>
      <c r="B3810" s="5" t="n">
        <v>3</v>
      </c>
      <c r="C3810" s="5" t="s">
        <v>1010</v>
      </c>
      <c r="D3810" s="5" t="s">
        <v>1011</v>
      </c>
      <c r="E3810" s="5" t="s">
        <v>1711</v>
      </c>
      <c r="F3810" s="5" t="s">
        <v>1712</v>
      </c>
      <c r="G3810" s="5" t="s">
        <v>7523</v>
      </c>
      <c r="H3810" s="5" t="s">
        <v>163</v>
      </c>
      <c r="I3810" s="5" t="s">
        <v>203</v>
      </c>
      <c r="J3810" s="5" t="s">
        <v>202</v>
      </c>
      <c r="K3810" s="5" t="s">
        <v>201</v>
      </c>
      <c r="L3810" s="5" t="s">
        <v>157</v>
      </c>
      <c r="M3810" s="5" t="s">
        <v>118</v>
      </c>
      <c r="N3810" s="5" t="s">
        <v>97</v>
      </c>
      <c r="O3810" s="5" t="s">
        <v>204</v>
      </c>
      <c r="P3810" s="5" t="s">
        <v>87</v>
      </c>
      <c r="Q3810" s="5" t="s">
        <v>284</v>
      </c>
      <c r="R3810" s="5" t="s">
        <v>186</v>
      </c>
      <c r="S3810" s="5" t="s">
        <v>208</v>
      </c>
      <c r="T3810" s="5" t="s">
        <v>130</v>
      </c>
      <c r="U3810" s="5" t="s">
        <v>193</v>
      </c>
      <c r="V3810" s="5" t="s">
        <v>110</v>
      </c>
      <c r="W3810" s="5" t="s">
        <v>785</v>
      </c>
      <c r="X3810" s="5" t="s">
        <v>96</v>
      </c>
      <c r="Y3810" s="5" t="n">
        <v>2</v>
      </c>
      <c r="Z3810" s="5" t="n">
        <v>0</v>
      </c>
      <c r="AA3810" s="5" t="str">
        <f aca="false">IF(Y3810&gt;Z3810,"Win",IF(Y3810&lt;Z3810,"Loss","Draw"))</f>
        <v>Win</v>
      </c>
      <c r="AB3810" s="5" t="s">
        <v>98</v>
      </c>
      <c r="AC3810" s="5" t="s">
        <v>99</v>
      </c>
      <c r="AD3810" s="5" t="s">
        <v>1001</v>
      </c>
      <c r="AE3810" s="5" t="s">
        <v>7524</v>
      </c>
      <c r="AF3810" s="5" t="str">
        <f aca="false">IF(AD3810&lt;AE3810,AD3810,AE3810)</f>
        <v>Arrows, Balloon, Freeze, Guards, Inferno Dragon, Lava Hound, Minions, Valkyrie</v>
      </c>
      <c r="AG3810" s="5" t="str">
        <f aca="false">IF(AD3810&lt;AE3810,AE3810,AD3810)</f>
        <v>Fire Spirit, Goblin Barrel, Ice Spirit, Magic Archer, Ronin, Royal Delivery, Tesla, Wall Breakers</v>
      </c>
      <c r="AH3810" s="5" t="str">
        <f aca="false">IF(AD3810=AF3810,AA3810,IF(AA3810="Win","Loss",IF(AA3810="Loss","Win","Draw")))</f>
        <v>Loss</v>
      </c>
      <c r="AI3810" s="5" t="s">
        <v>102</v>
      </c>
    </row>
    <row r="3811" customFormat="false" ht="15" hidden="false" customHeight="true" outlineLevel="0" collapsed="false">
      <c r="A3811" s="5" t="s">
        <v>7525</v>
      </c>
      <c r="B3811" s="5" t="n">
        <v>1</v>
      </c>
      <c r="C3811" s="5" t="s">
        <v>1010</v>
      </c>
      <c r="D3811" s="5" t="s">
        <v>1011</v>
      </c>
      <c r="E3811" s="5" t="s">
        <v>1727</v>
      </c>
      <c r="F3811" s="5" t="s">
        <v>1728</v>
      </c>
      <c r="G3811" s="5" t="s">
        <v>7526</v>
      </c>
      <c r="H3811" s="5" t="s">
        <v>391</v>
      </c>
      <c r="I3811" s="5" t="s">
        <v>137</v>
      </c>
      <c r="J3811" s="5" t="s">
        <v>241</v>
      </c>
      <c r="K3811" s="5" t="s">
        <v>114</v>
      </c>
      <c r="L3811" s="5" t="s">
        <v>157</v>
      </c>
      <c r="M3811" s="5" t="s">
        <v>126</v>
      </c>
      <c r="N3811" s="5" t="s">
        <v>242</v>
      </c>
      <c r="O3811" s="5" t="s">
        <v>153</v>
      </c>
      <c r="P3811" s="5" t="s">
        <v>116</v>
      </c>
      <c r="Q3811" s="5" t="s">
        <v>129</v>
      </c>
      <c r="R3811" s="5" t="s">
        <v>95</v>
      </c>
      <c r="S3811" s="5" t="s">
        <v>113</v>
      </c>
      <c r="T3811" s="5" t="s">
        <v>116</v>
      </c>
      <c r="U3811" s="5" t="s">
        <v>115</v>
      </c>
      <c r="V3811" s="5" t="s">
        <v>119</v>
      </c>
      <c r="W3811" s="5" t="s">
        <v>88</v>
      </c>
      <c r="X3811" s="5" t="s">
        <v>118</v>
      </c>
      <c r="Y3811" s="5" t="n">
        <v>1</v>
      </c>
      <c r="Z3811" s="5" t="n">
        <v>0</v>
      </c>
      <c r="AA3811" s="5" t="str">
        <f aca="false">IF(Y3811&gt;Z3811,"Win",IF(Y3811&lt;Z3811,"Loss","Draw"))</f>
        <v>Win</v>
      </c>
      <c r="AB3811" s="5" t="s">
        <v>98</v>
      </c>
      <c r="AC3811" s="5" t="s">
        <v>99</v>
      </c>
      <c r="AD3811" s="5" t="s">
        <v>1635</v>
      </c>
      <c r="AE3811" s="5" t="s">
        <v>1280</v>
      </c>
      <c r="AF3811" s="5" t="str">
        <f aca="false">IF(AD3811&lt;AE3811,AD3811,AE3811)</f>
        <v>Barbarian Barrel, Berserker, Furnace, Goblin Hut, Graveyard, Ice Spirit, Mega Knight, Poison</v>
      </c>
      <c r="AG3811" s="5" t="str">
        <f aca="false">IF(AD3811&lt;AE3811,AE3811,AD3811)</f>
        <v>Bomber, Cannon, Fire Spirit, Giant Snowball, Goblin Drill, Knight, Poison, Skeletons</v>
      </c>
      <c r="AH3811" s="5" t="str">
        <f aca="false">IF(AD3811=AF3811,AA3811,IF(AA3811="Win","Loss",IF(AA3811="Loss","Win","Draw")))</f>
        <v>Loss</v>
      </c>
      <c r="AI3811" s="5" t="s">
        <v>102</v>
      </c>
    </row>
    <row r="3812" customFormat="false" ht="15" hidden="false" customHeight="true" outlineLevel="0" collapsed="false">
      <c r="A3812" s="5" t="s">
        <v>7525</v>
      </c>
      <c r="B3812" s="5" t="n">
        <v>2</v>
      </c>
      <c r="C3812" s="5" t="s">
        <v>1010</v>
      </c>
      <c r="D3812" s="5" t="s">
        <v>1011</v>
      </c>
      <c r="E3812" s="5" t="s">
        <v>1727</v>
      </c>
      <c r="F3812" s="5" t="s">
        <v>1728</v>
      </c>
      <c r="G3812" s="5" t="s">
        <v>7527</v>
      </c>
      <c r="H3812" s="5" t="s">
        <v>391</v>
      </c>
      <c r="I3812" s="5" t="s">
        <v>208</v>
      </c>
      <c r="J3812" s="5" t="s">
        <v>188</v>
      </c>
      <c r="K3812" s="5" t="s">
        <v>109</v>
      </c>
      <c r="L3812" s="5" t="s">
        <v>88</v>
      </c>
      <c r="M3812" s="5" t="s">
        <v>93</v>
      </c>
      <c r="N3812" s="5" t="s">
        <v>110</v>
      </c>
      <c r="O3812" s="5" t="s">
        <v>86</v>
      </c>
      <c r="P3812" s="5" t="s">
        <v>112</v>
      </c>
      <c r="Q3812" s="5" t="s">
        <v>84</v>
      </c>
      <c r="R3812" s="5" t="s">
        <v>337</v>
      </c>
      <c r="S3812" s="5" t="s">
        <v>87</v>
      </c>
      <c r="T3812" s="5" t="s">
        <v>165</v>
      </c>
      <c r="U3812" s="5" t="s">
        <v>85</v>
      </c>
      <c r="V3812" s="5" t="s">
        <v>126</v>
      </c>
      <c r="W3812" s="5" t="s">
        <v>89</v>
      </c>
      <c r="X3812" s="5" t="s">
        <v>150</v>
      </c>
      <c r="Y3812" s="5" t="n">
        <v>0</v>
      </c>
      <c r="Z3812" s="5" t="n">
        <v>1</v>
      </c>
      <c r="AA3812" s="5" t="str">
        <f aca="false">IF(Y3812&gt;Z3812,"Win",IF(Y3812&lt;Z3812,"Loss","Draw"))</f>
        <v>Loss</v>
      </c>
      <c r="AB3812" s="5" t="s">
        <v>98</v>
      </c>
      <c r="AC3812" s="5" t="s">
        <v>99</v>
      </c>
      <c r="AD3812" s="5" t="s">
        <v>368</v>
      </c>
      <c r="AE3812" s="5" t="s">
        <v>848</v>
      </c>
      <c r="AF3812" s="5" t="str">
        <f aca="false">IF(AD3812&lt;AE3812,AD3812,AE3812)</f>
        <v>Archers, Boss Bandit, Electro Spirit, Hog Rider, Lightning, Skeletons, Tesla, The Log</v>
      </c>
      <c r="AG3812" s="5" t="str">
        <f aca="false">IF(AD3812&lt;AE3812,AE3812,AD3812)</f>
        <v>Berserker, Fireball, Lava Hound, Skeleton Dragons, Spirit Empress, Tombstone, Valkyrie, Zap</v>
      </c>
      <c r="AH3812" s="5" t="str">
        <f aca="false">IF(AD3812=AF3812,AA3812,IF(AA3812="Win","Loss",IF(AA3812="Loss","Win","Draw")))</f>
        <v>Win</v>
      </c>
      <c r="AI3812" s="5" t="s">
        <v>102</v>
      </c>
    </row>
    <row r="3813" customFormat="false" ht="15" hidden="false" customHeight="true" outlineLevel="0" collapsed="false">
      <c r="A3813" s="5" t="s">
        <v>7525</v>
      </c>
      <c r="B3813" s="5" t="n">
        <v>3</v>
      </c>
      <c r="C3813" s="5" t="s">
        <v>1010</v>
      </c>
      <c r="D3813" s="5" t="s">
        <v>1011</v>
      </c>
      <c r="E3813" s="5" t="s">
        <v>1727</v>
      </c>
      <c r="F3813" s="5" t="s">
        <v>1728</v>
      </c>
      <c r="G3813" s="5" t="s">
        <v>7528</v>
      </c>
      <c r="H3813" s="5" t="s">
        <v>391</v>
      </c>
      <c r="I3813" s="5" t="s">
        <v>107</v>
      </c>
      <c r="J3813" s="5" t="s">
        <v>95</v>
      </c>
      <c r="K3813" s="5" t="s">
        <v>141</v>
      </c>
      <c r="L3813" s="5" t="s">
        <v>150</v>
      </c>
      <c r="M3813" s="5" t="s">
        <v>143</v>
      </c>
      <c r="N3813" s="5" t="s">
        <v>85</v>
      </c>
      <c r="O3813" s="5" t="s">
        <v>178</v>
      </c>
      <c r="P3813" s="5" t="s">
        <v>177</v>
      </c>
      <c r="Q3813" s="5" t="s">
        <v>185</v>
      </c>
      <c r="R3813" s="5" t="s">
        <v>128</v>
      </c>
      <c r="S3813" s="5" t="s">
        <v>114</v>
      </c>
      <c r="T3813" s="5" t="s">
        <v>117</v>
      </c>
      <c r="U3813" s="5" t="s">
        <v>173</v>
      </c>
      <c r="V3813" s="5" t="s">
        <v>187</v>
      </c>
      <c r="W3813" s="5" t="s">
        <v>137</v>
      </c>
      <c r="X3813" s="5" t="s">
        <v>124</v>
      </c>
      <c r="Y3813" s="5" t="n">
        <v>1</v>
      </c>
      <c r="Z3813" s="5" t="n">
        <v>0</v>
      </c>
      <c r="AA3813" s="5" t="str">
        <f aca="false">IF(Y3813&gt;Z3813,"Win",IF(Y3813&lt;Z3813,"Loss","Draw"))</f>
        <v>Win</v>
      </c>
      <c r="AB3813" s="5" t="s">
        <v>98</v>
      </c>
      <c r="AC3813" s="5" t="s">
        <v>99</v>
      </c>
      <c r="AD3813" s="5" t="s">
        <v>1058</v>
      </c>
      <c r="AE3813" s="5" t="s">
        <v>7529</v>
      </c>
      <c r="AF3813" s="5" t="str">
        <f aca="false">IF(AD3813&lt;AE3813,AD3813,AE3813)</f>
        <v>Barbarian Barrel, Electro Spirit, Goblin Cage, Heal Spirit, Lightning, Lumberjack, Phoenix, Royal Giant</v>
      </c>
      <c r="AG3813" s="5" t="str">
        <f aca="false">IF(AD3813&lt;AE3813,AE3813,AD3813)</f>
        <v>Executioner, Giant Skeleton, Giant Snowball, Goblin Drill, Golden Knight, Royal Ghost, Tornado, Zappies</v>
      </c>
      <c r="AH3813" s="5" t="str">
        <f aca="false">IF(AD3813=AF3813,AA3813,IF(AA3813="Win","Loss",IF(AA3813="Loss","Win","Draw")))</f>
        <v>Win</v>
      </c>
      <c r="AI3813" s="5" t="s">
        <v>102</v>
      </c>
    </row>
    <row r="3814" customFormat="false" ht="15" hidden="false" customHeight="true" outlineLevel="0" collapsed="false">
      <c r="A3814" s="5" t="s">
        <v>7530</v>
      </c>
      <c r="B3814" s="5" t="n">
        <v>1</v>
      </c>
      <c r="C3814" s="5" t="s">
        <v>1010</v>
      </c>
      <c r="D3814" s="5" t="s">
        <v>1011</v>
      </c>
      <c r="E3814" s="5" t="s">
        <v>198</v>
      </c>
      <c r="F3814" s="5" t="s">
        <v>199</v>
      </c>
      <c r="G3814" s="5" t="s">
        <v>7531</v>
      </c>
      <c r="H3814" s="5" t="s">
        <v>163</v>
      </c>
      <c r="I3814" s="5" t="s">
        <v>137</v>
      </c>
      <c r="J3814" s="5" t="s">
        <v>202</v>
      </c>
      <c r="K3814" s="5" t="s">
        <v>126</v>
      </c>
      <c r="L3814" s="5" t="s">
        <v>241</v>
      </c>
      <c r="M3814" s="5" t="s">
        <v>187</v>
      </c>
      <c r="N3814" s="5" t="s">
        <v>138</v>
      </c>
      <c r="O3814" s="5" t="s">
        <v>89</v>
      </c>
      <c r="P3814" s="5" t="s">
        <v>234</v>
      </c>
      <c r="Q3814" s="5" t="s">
        <v>82</v>
      </c>
      <c r="R3814" s="5" t="s">
        <v>151</v>
      </c>
      <c r="S3814" s="5" t="s">
        <v>152</v>
      </c>
      <c r="T3814" s="5" t="s">
        <v>85</v>
      </c>
      <c r="U3814" s="5" t="s">
        <v>126</v>
      </c>
      <c r="V3814" s="5" t="s">
        <v>150</v>
      </c>
      <c r="W3814" s="5" t="s">
        <v>89</v>
      </c>
      <c r="X3814" s="5" t="s">
        <v>153</v>
      </c>
      <c r="Y3814" s="5" t="n">
        <v>1</v>
      </c>
      <c r="Z3814" s="5" t="n">
        <v>0</v>
      </c>
      <c r="AA3814" s="5" t="str">
        <f aca="false">IF(Y3814&gt;Z3814,"Win",IF(Y3814&lt;Z3814,"Loss","Draw"))</f>
        <v>Win</v>
      </c>
      <c r="AB3814" s="5" t="s">
        <v>98</v>
      </c>
      <c r="AC3814" s="5" t="s">
        <v>99</v>
      </c>
      <c r="AD3814" s="5" t="s">
        <v>829</v>
      </c>
      <c r="AE3814" s="5" t="s">
        <v>155</v>
      </c>
      <c r="AF3814" s="5" t="str">
        <f aca="false">IF(AD3814&lt;AE3814,AD3814,AE3814)</f>
        <v>Baby Dragon, Cannon, Electro Spirit, Lightning, Mighty Miner, Royal Hogs, Skeletons, The Log</v>
      </c>
      <c r="AG3814" s="5" t="str">
        <f aca="false">IF(AD3814&lt;AE3814,AE3814,AD3814)</f>
        <v>Bomb Tower, Goblin Demolisher, Goblin Drill, Knight, Magic Archer, Skeletons, The Log, Tornado</v>
      </c>
      <c r="AH3814" s="5" t="str">
        <f aca="false">IF(AD3814=AF3814,AA3814,IF(AA3814="Win","Loss",IF(AA3814="Loss","Win","Draw")))</f>
        <v>Loss</v>
      </c>
      <c r="AI3814" s="5" t="s">
        <v>297</v>
      </c>
    </row>
    <row r="3815" customFormat="false" ht="15" hidden="false" customHeight="true" outlineLevel="0" collapsed="false">
      <c r="A3815" s="5" t="s">
        <v>7530</v>
      </c>
      <c r="B3815" s="5" t="n">
        <v>2</v>
      </c>
      <c r="C3815" s="5" t="s">
        <v>1010</v>
      </c>
      <c r="D3815" s="5" t="s">
        <v>1011</v>
      </c>
      <c r="E3815" s="5" t="s">
        <v>198</v>
      </c>
      <c r="F3815" s="5" t="s">
        <v>199</v>
      </c>
      <c r="G3815" s="5" t="s">
        <v>7532</v>
      </c>
      <c r="H3815" s="5" t="s">
        <v>163</v>
      </c>
      <c r="I3815" s="5" t="s">
        <v>92</v>
      </c>
      <c r="J3815" s="5" t="s">
        <v>91</v>
      </c>
      <c r="K3815" s="5" t="s">
        <v>90</v>
      </c>
      <c r="L3815" s="5" t="s">
        <v>95</v>
      </c>
      <c r="M3815" s="5" t="s">
        <v>125</v>
      </c>
      <c r="N3815" s="5" t="s">
        <v>93</v>
      </c>
      <c r="O3815" s="5" t="s">
        <v>96</v>
      </c>
      <c r="P3815" s="5" t="s">
        <v>94</v>
      </c>
      <c r="Q3815" s="5" t="s">
        <v>185</v>
      </c>
      <c r="R3815" s="5" t="s">
        <v>186</v>
      </c>
      <c r="S3815" s="5" t="s">
        <v>241</v>
      </c>
      <c r="T3815" s="5" t="s">
        <v>111</v>
      </c>
      <c r="U3815" s="5" t="s">
        <v>193</v>
      </c>
      <c r="V3815" s="5" t="s">
        <v>187</v>
      </c>
      <c r="W3815" s="5" t="s">
        <v>109</v>
      </c>
      <c r="X3815" s="5" t="s">
        <v>234</v>
      </c>
      <c r="Y3815" s="5" t="n">
        <v>1</v>
      </c>
      <c r="Z3815" s="5" t="n">
        <v>0</v>
      </c>
      <c r="AA3815" s="5" t="str">
        <f aca="false">IF(Y3815&gt;Z3815,"Win",IF(Y3815&lt;Z3815,"Loss","Draw"))</f>
        <v>Win</v>
      </c>
      <c r="AB3815" s="5" t="s">
        <v>98</v>
      </c>
      <c r="AC3815" s="5" t="s">
        <v>99</v>
      </c>
      <c r="AD3815" s="5" t="s">
        <v>216</v>
      </c>
      <c r="AE3815" s="5" t="s">
        <v>262</v>
      </c>
      <c r="AF3815" s="5" t="str">
        <f aca="false">IF(AD3815&lt;AE3815,AD3815,AE3815)</f>
        <v>Balloon, Bomb Tower, Executioner, Guards, Knight, Miner, Tornado, Zap</v>
      </c>
      <c r="AG3815" s="5" t="str">
        <f aca="false">IF(AD3815&lt;AE3815,AE3815,AD3815)</f>
        <v>Barbarian Barrel, Cannon Cart, Fireball, Goblins, Minions, Mortar, Rascals, Skeleton Barrel</v>
      </c>
      <c r="AH3815" s="5" t="str">
        <f aca="false">IF(AD3815=AF3815,AA3815,IF(AA3815="Win","Loss",IF(AA3815="Loss","Win","Draw")))</f>
        <v>Loss</v>
      </c>
      <c r="AI3815" s="5" t="s">
        <v>297</v>
      </c>
    </row>
    <row r="3816" customFormat="false" ht="15" hidden="false" customHeight="true" outlineLevel="0" collapsed="false">
      <c r="A3816" s="5" t="s">
        <v>7530</v>
      </c>
      <c r="B3816" s="5" t="n">
        <v>3</v>
      </c>
      <c r="C3816" s="5" t="s">
        <v>1010</v>
      </c>
      <c r="D3816" s="5" t="s">
        <v>1011</v>
      </c>
      <c r="E3816" s="5" t="s">
        <v>198</v>
      </c>
      <c r="F3816" s="5" t="s">
        <v>199</v>
      </c>
      <c r="G3816" s="5" t="s">
        <v>6011</v>
      </c>
      <c r="H3816" s="5" t="s">
        <v>163</v>
      </c>
      <c r="I3816" s="5" t="s">
        <v>172</v>
      </c>
      <c r="J3816" s="5" t="s">
        <v>447</v>
      </c>
      <c r="K3816" s="5" t="s">
        <v>158</v>
      </c>
      <c r="L3816" s="5" t="s">
        <v>115</v>
      </c>
      <c r="M3816" s="5" t="s">
        <v>130</v>
      </c>
      <c r="N3816" s="5" t="s">
        <v>114</v>
      </c>
      <c r="O3816" s="5" t="s">
        <v>440</v>
      </c>
      <c r="P3816" s="5" t="s">
        <v>193</v>
      </c>
      <c r="Q3816" s="5" t="s">
        <v>177</v>
      </c>
      <c r="R3816" s="5" t="s">
        <v>188</v>
      </c>
      <c r="S3816" s="5" t="s">
        <v>83</v>
      </c>
      <c r="T3816" s="5" t="s">
        <v>133</v>
      </c>
      <c r="U3816" s="5" t="s">
        <v>215</v>
      </c>
      <c r="V3816" s="5" t="s">
        <v>93</v>
      </c>
      <c r="W3816" s="5" t="s">
        <v>173</v>
      </c>
      <c r="X3816" s="5" t="s">
        <v>95</v>
      </c>
      <c r="Y3816" s="5" t="n">
        <v>0</v>
      </c>
      <c r="Z3816" s="5" t="n">
        <v>3</v>
      </c>
      <c r="AA3816" s="5" t="str">
        <f aca="false">IF(Y3816&gt;Z3816,"Win",IF(Y3816&lt;Z3816,"Loss","Draw"))</f>
        <v>Loss</v>
      </c>
      <c r="AB3816" s="5" t="s">
        <v>98</v>
      </c>
      <c r="AC3816" s="5" t="s">
        <v>99</v>
      </c>
      <c r="AD3816" s="5" t="s">
        <v>1341</v>
      </c>
      <c r="AE3816" s="5" t="s">
        <v>2308</v>
      </c>
      <c r="AF3816" s="5" t="str">
        <f aca="false">IF(AD3816&lt;AE3816,AD3816,AE3816)</f>
        <v>Arrows, Bowler, Giant, Giant Snowball, Graveyard, Guards, Musketeer, Night Witch</v>
      </c>
      <c r="AG3816" s="5" t="str">
        <f aca="false">IF(AD3816&lt;AE3816,AE3816,AD3816)</f>
        <v>Barbarian Barrel, Fireball, Fisherman, Monk, Mother Witch, Royal Giant, Tombstone, Zappies</v>
      </c>
      <c r="AH3816" s="5" t="str">
        <f aca="false">IF(AD3816=AF3816,AA3816,IF(AA3816="Win","Loss",IF(AA3816="Loss","Win","Draw")))</f>
        <v>Loss</v>
      </c>
      <c r="AI3816" s="5" t="s">
        <v>297</v>
      </c>
    </row>
    <row r="3817" customFormat="false" ht="15" hidden="false" customHeight="true" outlineLevel="0" collapsed="false">
      <c r="A3817" s="7" t="s">
        <v>7533</v>
      </c>
      <c r="B3817" s="7" t="n">
        <v>1</v>
      </c>
      <c r="C3817" s="7" t="s">
        <v>1010</v>
      </c>
      <c r="D3817" s="7" t="s">
        <v>1011</v>
      </c>
      <c r="E3817" s="7" t="s">
        <v>198</v>
      </c>
      <c r="F3817" s="7" t="s">
        <v>199</v>
      </c>
      <c r="G3817" s="7" t="s">
        <v>6012</v>
      </c>
      <c r="H3817" s="7" t="s">
        <v>163</v>
      </c>
      <c r="I3817" s="7" t="s">
        <v>137</v>
      </c>
      <c r="J3817" s="7" t="s">
        <v>241</v>
      </c>
      <c r="K3817" s="7" t="s">
        <v>114</v>
      </c>
      <c r="L3817" s="7" t="s">
        <v>126</v>
      </c>
      <c r="M3817" s="7" t="s">
        <v>157</v>
      </c>
      <c r="N3817" s="7" t="s">
        <v>153</v>
      </c>
      <c r="O3817" s="7" t="s">
        <v>242</v>
      </c>
      <c r="P3817" s="7" t="s">
        <v>116</v>
      </c>
      <c r="Q3817" s="7" t="s">
        <v>201</v>
      </c>
      <c r="R3817" s="7" t="s">
        <v>202</v>
      </c>
      <c r="S3817" s="7" t="s">
        <v>233</v>
      </c>
      <c r="T3817" s="7" t="s">
        <v>111</v>
      </c>
      <c r="U3817" s="7" t="s">
        <v>88</v>
      </c>
      <c r="V3817" s="7" t="s">
        <v>157</v>
      </c>
      <c r="W3817" s="7" t="s">
        <v>204</v>
      </c>
      <c r="X3817" s="7" t="s">
        <v>234</v>
      </c>
      <c r="Y3817" s="7" t="n">
        <v>1</v>
      </c>
      <c r="Z3817" s="7" t="n">
        <v>0</v>
      </c>
      <c r="AA3817" s="7" t="str">
        <f aca="false">IF(Y3817&gt;Z3817,"Win",IF(Y3817&lt;Z3817,"Loss","Draw"))</f>
        <v>Win</v>
      </c>
      <c r="AB3817" s="7" t="s">
        <v>99</v>
      </c>
      <c r="AC3817" s="7" t="s">
        <v>99</v>
      </c>
      <c r="AD3817" s="7" t="s">
        <v>1635</v>
      </c>
      <c r="AE3817" s="7" t="s">
        <v>380</v>
      </c>
      <c r="AF3817" s="7" t="str">
        <f aca="false">IF(AD3817&lt;AE3817,AD3817,AE3817)</f>
        <v>Bats, Berserker, Bomb Tower, Fire Spirit, Magic Archer, Miner, Royal Delivery, Wall Breakers</v>
      </c>
      <c r="AG3817" s="7" t="str">
        <f aca="false">IF(AD3817&lt;AE3817,AE3817,AD3817)</f>
        <v>Bomber, Cannon, Fire Spirit, Giant Snowball, Goblin Drill, Knight, Poison, Skeletons</v>
      </c>
      <c r="AH3817" s="7" t="str">
        <f aca="false">IF(AD3817=AF3817,AA3817,IF(AA3817="Win","Loss",IF(AA3817="Loss","Win","Draw")))</f>
        <v>Loss</v>
      </c>
      <c r="AI3817" s="7" t="s">
        <v>297</v>
      </c>
    </row>
    <row r="3818" customFormat="false" ht="15" hidden="false" customHeight="true" outlineLevel="0" collapsed="false">
      <c r="A3818" s="7" t="s">
        <v>7533</v>
      </c>
      <c r="B3818" s="7" t="n">
        <v>2</v>
      </c>
      <c r="C3818" s="7" t="s">
        <v>1010</v>
      </c>
      <c r="D3818" s="7" t="s">
        <v>1011</v>
      </c>
      <c r="E3818" s="7" t="s">
        <v>198</v>
      </c>
      <c r="F3818" s="7" t="s">
        <v>199</v>
      </c>
      <c r="G3818" s="7" t="s">
        <v>6014</v>
      </c>
      <c r="H3818" s="7" t="s">
        <v>163</v>
      </c>
      <c r="I3818" s="7" t="s">
        <v>107</v>
      </c>
      <c r="J3818" s="7" t="s">
        <v>128</v>
      </c>
      <c r="K3818" s="7" t="s">
        <v>152</v>
      </c>
      <c r="L3818" s="7" t="s">
        <v>187</v>
      </c>
      <c r="M3818" s="7" t="s">
        <v>85</v>
      </c>
      <c r="N3818" s="7" t="s">
        <v>307</v>
      </c>
      <c r="O3818" s="7" t="s">
        <v>95</v>
      </c>
      <c r="P3818" s="7" t="s">
        <v>306</v>
      </c>
      <c r="Q3818" s="7" t="s">
        <v>113</v>
      </c>
      <c r="R3818" s="7" t="s">
        <v>108</v>
      </c>
      <c r="S3818" s="7" t="s">
        <v>95</v>
      </c>
      <c r="T3818" s="7" t="s">
        <v>115</v>
      </c>
      <c r="U3818" s="7" t="s">
        <v>138</v>
      </c>
      <c r="V3818" s="7" t="s">
        <v>116</v>
      </c>
      <c r="W3818" s="7" t="s">
        <v>119</v>
      </c>
      <c r="X3818" s="7" t="s">
        <v>118</v>
      </c>
      <c r="Y3818" s="7" t="n">
        <v>1</v>
      </c>
      <c r="Z3818" s="7" t="n">
        <v>0</v>
      </c>
      <c r="AA3818" s="7" t="str">
        <f aca="false">IF(Y3818&gt;Z3818,"Win",IF(Y3818&lt;Z3818,"Loss","Draw"))</f>
        <v>Win</v>
      </c>
      <c r="AB3818" s="7" t="s">
        <v>99</v>
      </c>
      <c r="AC3818" s="7" t="s">
        <v>99</v>
      </c>
      <c r="AD3818" s="7" t="s">
        <v>603</v>
      </c>
      <c r="AE3818" s="7" t="s">
        <v>6015</v>
      </c>
      <c r="AF3818" s="7" t="str">
        <f aca="false">IF(AD3818&lt;AE3818,AD3818,AE3818)</f>
        <v>Baby Dragon, Barbarian Barrel, Goblin Cage, Golden Knight, Golem, Ice Wizard, Lightning, Tornado</v>
      </c>
      <c r="AG3818" s="7" t="str">
        <f aca="false">IF(AD3818&lt;AE3818,AE3818,AD3818)</f>
        <v>Barbarian Barrel, Dark Prince, Furnace, Goblin Demolisher, Goblin Hut, Graveyard, Ice Spirit, Poison</v>
      </c>
      <c r="AH3818" s="7" t="str">
        <f aca="false">IF(AD3818=AF3818,AA3818,IF(AA3818="Win","Loss",IF(AA3818="Loss","Win","Draw")))</f>
        <v>Win</v>
      </c>
      <c r="AI3818" s="7" t="s">
        <v>297</v>
      </c>
    </row>
    <row r="3819" customFormat="false" ht="15" hidden="false" customHeight="true" outlineLevel="0" collapsed="false">
      <c r="A3819" s="7" t="s">
        <v>7533</v>
      </c>
      <c r="B3819" s="7" t="n">
        <v>3</v>
      </c>
      <c r="C3819" s="7" t="s">
        <v>1010</v>
      </c>
      <c r="D3819" s="7" t="s">
        <v>1011</v>
      </c>
      <c r="E3819" s="7" t="s">
        <v>198</v>
      </c>
      <c r="F3819" s="7" t="s">
        <v>199</v>
      </c>
      <c r="G3819" s="7" t="s">
        <v>6016</v>
      </c>
      <c r="H3819" s="7" t="s">
        <v>163</v>
      </c>
      <c r="I3819" s="7" t="s">
        <v>208</v>
      </c>
      <c r="J3819" s="7" t="s">
        <v>186</v>
      </c>
      <c r="K3819" s="7" t="s">
        <v>284</v>
      </c>
      <c r="L3819" s="7" t="s">
        <v>110</v>
      </c>
      <c r="M3819" s="7" t="s">
        <v>188</v>
      </c>
      <c r="N3819" s="7" t="s">
        <v>86</v>
      </c>
      <c r="O3819" s="7" t="s">
        <v>109</v>
      </c>
      <c r="P3819" s="7" t="s">
        <v>93</v>
      </c>
      <c r="Q3819" s="7" t="s">
        <v>208</v>
      </c>
      <c r="R3819" s="7" t="s">
        <v>139</v>
      </c>
      <c r="S3819" s="7" t="s">
        <v>109</v>
      </c>
      <c r="T3819" s="7" t="s">
        <v>110</v>
      </c>
      <c r="U3819" s="7" t="s">
        <v>186</v>
      </c>
      <c r="V3819" s="7" t="s">
        <v>93</v>
      </c>
      <c r="W3819" s="7" t="s">
        <v>86</v>
      </c>
      <c r="X3819" s="7" t="s">
        <v>188</v>
      </c>
      <c r="Y3819" s="7" t="n">
        <v>2</v>
      </c>
      <c r="Z3819" s="7" t="n">
        <v>1</v>
      </c>
      <c r="AA3819" s="7" t="str">
        <f aca="false">IF(Y3819&gt;Z3819,"Win",IF(Y3819&lt;Z3819,"Loss","Draw"))</f>
        <v>Win</v>
      </c>
      <c r="AB3819" s="7" t="s">
        <v>99</v>
      </c>
      <c r="AC3819" s="7" t="s">
        <v>99</v>
      </c>
      <c r="AD3819" s="7" t="s">
        <v>627</v>
      </c>
      <c r="AE3819" s="7" t="s">
        <v>873</v>
      </c>
      <c r="AF3819" s="7" t="str">
        <f aca="false">IF(AD3819&lt;AE3819,AD3819,AE3819)</f>
        <v>Balloon, Fireball, Inferno Dragon, Lava Hound, Skeleton Dragons, Tombstone, Valkyrie, Zap</v>
      </c>
      <c r="AG3819" s="7" t="str">
        <f aca="false">IF(AD3819&lt;AE3819,AE3819,AD3819)</f>
        <v>Balloon, Fireball, Lava Hound, Mega Minion, Skeleton Dragons, Tombstone, Valkyrie, Zap</v>
      </c>
      <c r="AH3819" s="7" t="str">
        <f aca="false">IF(AD3819=AF3819,AA3819,IF(AA3819="Win","Loss",IF(AA3819="Loss","Win","Draw")))</f>
        <v>Win</v>
      </c>
      <c r="AI3819" s="7" t="s">
        <v>297</v>
      </c>
    </row>
    <row r="3820" customFormat="false" ht="15" hidden="false" customHeight="true" outlineLevel="0" collapsed="false">
      <c r="A3820" s="7" t="s">
        <v>7534</v>
      </c>
      <c r="B3820" s="7" t="n">
        <v>1</v>
      </c>
      <c r="C3820" s="7" t="s">
        <v>1010</v>
      </c>
      <c r="D3820" s="7" t="s">
        <v>1011</v>
      </c>
      <c r="E3820" s="7" t="s">
        <v>198</v>
      </c>
      <c r="F3820" s="7" t="s">
        <v>199</v>
      </c>
      <c r="G3820" s="7" t="s">
        <v>6018</v>
      </c>
      <c r="H3820" s="7" t="s">
        <v>163</v>
      </c>
      <c r="I3820" s="7" t="s">
        <v>90</v>
      </c>
      <c r="J3820" s="7" t="s">
        <v>123</v>
      </c>
      <c r="K3820" s="7" t="s">
        <v>124</v>
      </c>
      <c r="L3820" s="7" t="s">
        <v>125</v>
      </c>
      <c r="M3820" s="7" t="s">
        <v>85</v>
      </c>
      <c r="N3820" s="7" t="s">
        <v>96</v>
      </c>
      <c r="O3820" s="7" t="s">
        <v>126</v>
      </c>
      <c r="P3820" s="7" t="s">
        <v>95</v>
      </c>
      <c r="Q3820" s="7" t="s">
        <v>127</v>
      </c>
      <c r="R3820" s="7" t="s">
        <v>188</v>
      </c>
      <c r="S3820" s="7" t="s">
        <v>172</v>
      </c>
      <c r="T3820" s="7" t="s">
        <v>97</v>
      </c>
      <c r="U3820" s="7" t="s">
        <v>124</v>
      </c>
      <c r="V3820" s="7" t="s">
        <v>86</v>
      </c>
      <c r="W3820" s="7" t="s">
        <v>130</v>
      </c>
      <c r="X3820" s="7" t="s">
        <v>150</v>
      </c>
      <c r="Y3820" s="7" t="n">
        <v>1</v>
      </c>
      <c r="Z3820" s="7" t="n">
        <v>0</v>
      </c>
      <c r="AA3820" s="7" t="str">
        <f aca="false">IF(Y3820&gt;Z3820,"Win",IF(Y3820&lt;Z3820,"Loss","Draw"))</f>
        <v>Win</v>
      </c>
      <c r="AB3820" s="7" t="s">
        <v>99</v>
      </c>
      <c r="AC3820" s="7" t="s">
        <v>99</v>
      </c>
      <c r="AD3820" s="7" t="s">
        <v>134</v>
      </c>
      <c r="AE3820" s="7" t="s">
        <v>6019</v>
      </c>
      <c r="AF3820" s="7" t="str">
        <f aca="false">IF(AD3820&lt;AE3820,AD3820,AE3820)</f>
        <v>Arrows, Battle Ram, Electro Spirit, Musketeer, Ronin, Royal Ghost, Skeleton Dragons, Tombstone</v>
      </c>
      <c r="AG3820" s="7" t="str">
        <f aca="false">IF(AD3820&lt;AE3820,AE3820,AD3820)</f>
        <v>Barbarian Barrel, Cannon Cart, Goblinstein, Lightning, Minions, Mortar, Royal Ghost, Skeletons</v>
      </c>
      <c r="AH3820" s="7" t="str">
        <f aca="false">IF(AD3820=AF3820,AA3820,IF(AA3820="Win","Loss",IF(AA3820="Loss","Win","Draw")))</f>
        <v>Loss</v>
      </c>
      <c r="AI3820" s="7" t="s">
        <v>297</v>
      </c>
    </row>
    <row r="3821" customFormat="false" ht="15" hidden="false" customHeight="true" outlineLevel="0" collapsed="false">
      <c r="A3821" s="7" t="s">
        <v>7534</v>
      </c>
      <c r="B3821" s="7" t="n">
        <v>2</v>
      </c>
      <c r="C3821" s="7" t="s">
        <v>1010</v>
      </c>
      <c r="D3821" s="7" t="s">
        <v>1011</v>
      </c>
      <c r="E3821" s="7" t="s">
        <v>198</v>
      </c>
      <c r="F3821" s="7" t="s">
        <v>199</v>
      </c>
      <c r="G3821" s="7" t="s">
        <v>6020</v>
      </c>
      <c r="H3821" s="7" t="s">
        <v>163</v>
      </c>
      <c r="I3821" s="7" t="s">
        <v>82</v>
      </c>
      <c r="J3821" s="7" t="s">
        <v>202</v>
      </c>
      <c r="K3821" s="7" t="s">
        <v>153</v>
      </c>
      <c r="L3821" s="7" t="s">
        <v>97</v>
      </c>
      <c r="M3821" s="7" t="s">
        <v>89</v>
      </c>
      <c r="N3821" s="7" t="s">
        <v>150</v>
      </c>
      <c r="O3821" s="7" t="s">
        <v>88</v>
      </c>
      <c r="P3821" s="7" t="s">
        <v>93</v>
      </c>
      <c r="Q3821" s="7" t="s">
        <v>114</v>
      </c>
      <c r="R3821" s="7" t="s">
        <v>202</v>
      </c>
      <c r="S3821" s="7" t="s">
        <v>123</v>
      </c>
      <c r="T3821" s="7" t="s">
        <v>137</v>
      </c>
      <c r="U3821" s="7" t="s">
        <v>157</v>
      </c>
      <c r="V3821" s="7" t="s">
        <v>187</v>
      </c>
      <c r="W3821" s="7" t="s">
        <v>126</v>
      </c>
      <c r="X3821" s="7" t="s">
        <v>234</v>
      </c>
      <c r="Y3821" s="7" t="n">
        <v>1</v>
      </c>
      <c r="Z3821" s="7" t="n">
        <v>0</v>
      </c>
      <c r="AA3821" s="7" t="str">
        <f aca="false">IF(Y3821&gt;Z3821,"Win",IF(Y3821&lt;Z3821,"Loss","Draw"))</f>
        <v>Win</v>
      </c>
      <c r="AB3821" s="7" t="s">
        <v>99</v>
      </c>
      <c r="AC3821" s="7" t="s">
        <v>99</v>
      </c>
      <c r="AD3821" s="7" t="s">
        <v>6022</v>
      </c>
      <c r="AE3821" s="7" t="s">
        <v>6021</v>
      </c>
      <c r="AF3821" s="7" t="str">
        <f aca="false">IF(AD3821&lt;AE3821,AD3821,AE3821)</f>
        <v>Berserker, Cannon, Electro Spirit, Fireball, Magic Archer, Ronin, Royal Hogs, The Log</v>
      </c>
      <c r="AG3821" s="7" t="str">
        <f aca="false">IF(AD3821&lt;AE3821,AE3821,AD3821)</f>
        <v>Bomb Tower, Fire Spirit, Giant Snowball, Goblin Drill, Goblinstein, Magic Archer, Skeletons, Tornado</v>
      </c>
      <c r="AH3821" s="7" t="str">
        <f aca="false">IF(AD3821=AF3821,AA3821,IF(AA3821="Win","Loss",IF(AA3821="Loss","Win","Draw")))</f>
        <v>Win</v>
      </c>
      <c r="AI3821" s="7" t="s">
        <v>297</v>
      </c>
    </row>
    <row r="3822" customFormat="false" ht="15" hidden="false" customHeight="true" outlineLevel="0" collapsed="false">
      <c r="A3822" s="7" t="s">
        <v>7534</v>
      </c>
      <c r="B3822" s="7" t="n">
        <v>3</v>
      </c>
      <c r="C3822" s="7" t="s">
        <v>1010</v>
      </c>
      <c r="D3822" s="7" t="s">
        <v>1011</v>
      </c>
      <c r="E3822" s="7" t="s">
        <v>198</v>
      </c>
      <c r="F3822" s="7" t="s">
        <v>199</v>
      </c>
      <c r="G3822" s="7" t="s">
        <v>7535</v>
      </c>
      <c r="H3822" s="7" t="s">
        <v>163</v>
      </c>
      <c r="I3822" s="7" t="s">
        <v>233</v>
      </c>
      <c r="J3822" s="7" t="s">
        <v>172</v>
      </c>
      <c r="K3822" s="7" t="s">
        <v>114</v>
      </c>
      <c r="L3822" s="7" t="s">
        <v>111</v>
      </c>
      <c r="M3822" s="7" t="s">
        <v>118</v>
      </c>
      <c r="N3822" s="7" t="s">
        <v>116</v>
      </c>
      <c r="O3822" s="7" t="s">
        <v>193</v>
      </c>
      <c r="P3822" s="7" t="s">
        <v>107</v>
      </c>
      <c r="Q3822" s="7" t="s">
        <v>141</v>
      </c>
      <c r="R3822" s="7" t="s">
        <v>128</v>
      </c>
      <c r="S3822" s="7" t="s">
        <v>129</v>
      </c>
      <c r="T3822" s="7" t="s">
        <v>133</v>
      </c>
      <c r="U3822" s="7" t="s">
        <v>131</v>
      </c>
      <c r="V3822" s="7" t="s">
        <v>93</v>
      </c>
      <c r="W3822" s="7" t="s">
        <v>173</v>
      </c>
      <c r="X3822" s="7" t="s">
        <v>95</v>
      </c>
      <c r="Y3822" s="7" t="n">
        <v>1</v>
      </c>
      <c r="Z3822" s="7" t="n">
        <v>0</v>
      </c>
      <c r="AA3822" s="7" t="str">
        <f aca="false">IF(Y3822&gt;Z3822,"Win",IF(Y3822&lt;Z3822,"Loss","Draw"))</f>
        <v>Win</v>
      </c>
      <c r="AB3822" s="7" t="s">
        <v>99</v>
      </c>
      <c r="AC3822" s="7" t="s">
        <v>99</v>
      </c>
      <c r="AD3822" s="7" t="s">
        <v>6025</v>
      </c>
      <c r="AE3822" s="7" t="s">
        <v>6024</v>
      </c>
      <c r="AF3822" s="7" t="str">
        <f aca="false">IF(AD3822&lt;AE3822,AD3822,AE3822)</f>
        <v>Bandit, Barbarian Barrel, Fireball, Golden Knight, Lumberjack, Mega Knight, Mother Witch, Zappies</v>
      </c>
      <c r="AG3822" s="7" t="str">
        <f aca="false">IF(AD3822&lt;AE3822,AE3822,AD3822)</f>
        <v>Bats, Giant Snowball, Goblin Cage, Guards, Ice Spirit, Miner, Musketeer, Poison</v>
      </c>
      <c r="AH3822" s="7" t="str">
        <f aca="false">IF(AD3822=AF3822,AA3822,IF(AA3822="Win","Loss",IF(AA3822="Loss","Win","Draw")))</f>
        <v>Loss</v>
      </c>
      <c r="AI3822" s="7" t="s">
        <v>297</v>
      </c>
    </row>
    <row r="3823" customFormat="false" ht="15" hidden="false" customHeight="true" outlineLevel="0" collapsed="false">
      <c r="A3823" s="7" t="s">
        <v>7536</v>
      </c>
      <c r="B3823" s="7" t="n">
        <v>1</v>
      </c>
      <c r="C3823" s="7" t="s">
        <v>1010</v>
      </c>
      <c r="D3823" s="7" t="s">
        <v>1011</v>
      </c>
      <c r="E3823" s="7" t="s">
        <v>198</v>
      </c>
      <c r="F3823" s="7" t="s">
        <v>199</v>
      </c>
      <c r="G3823" s="7" t="s">
        <v>6027</v>
      </c>
      <c r="H3823" s="7" t="s">
        <v>163</v>
      </c>
      <c r="I3823" s="7" t="s">
        <v>129</v>
      </c>
      <c r="J3823" s="7" t="s">
        <v>128</v>
      </c>
      <c r="K3823" s="7" t="s">
        <v>127</v>
      </c>
      <c r="L3823" s="7" t="s">
        <v>173</v>
      </c>
      <c r="M3823" s="7" t="s">
        <v>131</v>
      </c>
      <c r="N3823" s="7" t="s">
        <v>133</v>
      </c>
      <c r="O3823" s="7" t="s">
        <v>130</v>
      </c>
      <c r="P3823" s="7" t="s">
        <v>97</v>
      </c>
      <c r="Q3823" s="7" t="s">
        <v>185</v>
      </c>
      <c r="R3823" s="7" t="s">
        <v>83</v>
      </c>
      <c r="S3823" s="7" t="s">
        <v>87</v>
      </c>
      <c r="T3823" s="7" t="s">
        <v>165</v>
      </c>
      <c r="U3823" s="7" t="s">
        <v>85</v>
      </c>
      <c r="V3823" s="7" t="s">
        <v>91</v>
      </c>
      <c r="W3823" s="7" t="s">
        <v>150</v>
      </c>
      <c r="X3823" s="7" t="s">
        <v>89</v>
      </c>
      <c r="Y3823" s="7" t="n">
        <v>0</v>
      </c>
      <c r="Z3823" s="7" t="n">
        <v>1</v>
      </c>
      <c r="AA3823" s="7" t="str">
        <f aca="false">IF(Y3823&gt;Z3823,"Win",IF(Y3823&lt;Z3823,"Loss","Draw"))</f>
        <v>Loss</v>
      </c>
      <c r="AB3823" s="7" t="s">
        <v>99</v>
      </c>
      <c r="AC3823" s="7" t="s">
        <v>99</v>
      </c>
      <c r="AD3823" s="7" t="s">
        <v>503</v>
      </c>
      <c r="AE3823" s="7" t="s">
        <v>1830</v>
      </c>
      <c r="AF3823" s="7" t="str">
        <f aca="false">IF(AD3823&lt;AE3823,AD3823,AE3823)</f>
        <v>Arrows, Bandit, Battle Ram, Golden Knight, Mega Knight, Mother Witch, Ronin, Zappies</v>
      </c>
      <c r="AG3823" s="7" t="str">
        <f aca="false">IF(AD3823&lt;AE3823,AE3823,AD3823)</f>
        <v>Electro Spirit, Executioner, Goblins, Hog Rider, Lightning, Monk, Tesla, The Log</v>
      </c>
      <c r="AH3823" s="7" t="str">
        <f aca="false">IF(AD3823=AF3823,AA3823,IF(AA3823="Win","Loss",IF(AA3823="Loss","Win","Draw")))</f>
        <v>Loss</v>
      </c>
      <c r="AI3823" s="7" t="s">
        <v>297</v>
      </c>
    </row>
    <row r="3824" customFormat="false" ht="15" hidden="false" customHeight="true" outlineLevel="0" collapsed="false">
      <c r="A3824" s="7" t="s">
        <v>7536</v>
      </c>
      <c r="B3824" s="7" t="n">
        <v>2</v>
      </c>
      <c r="C3824" s="7" t="s">
        <v>1010</v>
      </c>
      <c r="D3824" s="7" t="s">
        <v>1011</v>
      </c>
      <c r="E3824" s="7" t="s">
        <v>198</v>
      </c>
      <c r="F3824" s="7" t="s">
        <v>199</v>
      </c>
      <c r="G3824" s="7" t="s">
        <v>6028</v>
      </c>
      <c r="H3824" s="7" t="s">
        <v>163</v>
      </c>
      <c r="I3824" s="7" t="s">
        <v>159</v>
      </c>
      <c r="J3824" s="7" t="s">
        <v>151</v>
      </c>
      <c r="K3824" s="7" t="s">
        <v>203</v>
      </c>
      <c r="L3824" s="7" t="s">
        <v>153</v>
      </c>
      <c r="M3824" s="7" t="s">
        <v>150</v>
      </c>
      <c r="N3824" s="7" t="s">
        <v>157</v>
      </c>
      <c r="O3824" s="7" t="s">
        <v>126</v>
      </c>
      <c r="P3824" s="7" t="s">
        <v>201</v>
      </c>
      <c r="Q3824" s="7" t="s">
        <v>84</v>
      </c>
      <c r="R3824" s="7" t="s">
        <v>108</v>
      </c>
      <c r="S3824" s="7" t="s">
        <v>114</v>
      </c>
      <c r="T3824" s="7" t="s">
        <v>115</v>
      </c>
      <c r="U3824" s="7" t="s">
        <v>97</v>
      </c>
      <c r="V3824" s="7" t="s">
        <v>116</v>
      </c>
      <c r="W3824" s="7" t="s">
        <v>119</v>
      </c>
      <c r="X3824" s="7" t="s">
        <v>118</v>
      </c>
      <c r="Y3824" s="7" t="n">
        <v>1</v>
      </c>
      <c r="Z3824" s="7" t="n">
        <v>0</v>
      </c>
      <c r="AA3824" s="7" t="str">
        <f aca="false">IF(Y3824&gt;Z3824,"Win",IF(Y3824&lt;Z3824,"Loss","Draw"))</f>
        <v>Win</v>
      </c>
      <c r="AB3824" s="7" t="s">
        <v>99</v>
      </c>
      <c r="AC3824" s="7" t="s">
        <v>99</v>
      </c>
      <c r="AD3824" s="7" t="s">
        <v>819</v>
      </c>
      <c r="AE3824" s="7" t="s">
        <v>6029</v>
      </c>
      <c r="AF3824" s="7" t="str">
        <f aca="false">IF(AD3824&lt;AE3824,AD3824,AE3824)</f>
        <v>Archers, Dark Prince, Giant Snowball, Goblin Hut, Graveyard, Ice Spirit, Poison, Ronin</v>
      </c>
      <c r="AG3824" s="7" t="str">
        <f aca="false">IF(AD3824&lt;AE3824,AE3824,AD3824)</f>
        <v>Cannon, Dart Goblin, Electro Spirit, Fire Spirit, Goblin Barrel, Mighty Miner, Skeletons, Wall Breakers</v>
      </c>
      <c r="AH3824" s="7" t="str">
        <f aca="false">IF(AD3824=AF3824,AA3824,IF(AA3824="Win","Loss",IF(AA3824="Loss","Win","Draw")))</f>
        <v>Loss</v>
      </c>
      <c r="AI3824" s="7" t="s">
        <v>297</v>
      </c>
    </row>
    <row r="3825" customFormat="false" ht="15" hidden="false" customHeight="true" outlineLevel="0" collapsed="false">
      <c r="A3825" s="7" t="s">
        <v>7536</v>
      </c>
      <c r="B3825" s="7" t="n">
        <v>3</v>
      </c>
      <c r="C3825" s="7" t="s">
        <v>1010</v>
      </c>
      <c r="D3825" s="7" t="s">
        <v>1011</v>
      </c>
      <c r="E3825" s="7" t="s">
        <v>198</v>
      </c>
      <c r="F3825" s="7" t="s">
        <v>199</v>
      </c>
      <c r="G3825" s="7" t="s">
        <v>6030</v>
      </c>
      <c r="H3825" s="7" t="s">
        <v>163</v>
      </c>
      <c r="I3825" s="7" t="s">
        <v>82</v>
      </c>
      <c r="J3825" s="7" t="s">
        <v>202</v>
      </c>
      <c r="K3825" s="7" t="s">
        <v>87</v>
      </c>
      <c r="L3825" s="7" t="s">
        <v>89</v>
      </c>
      <c r="M3825" s="7" t="s">
        <v>88</v>
      </c>
      <c r="N3825" s="7" t="s">
        <v>86</v>
      </c>
      <c r="O3825" s="7" t="s">
        <v>85</v>
      </c>
      <c r="P3825" s="7" t="s">
        <v>118</v>
      </c>
      <c r="Q3825" s="7" t="s">
        <v>201</v>
      </c>
      <c r="R3825" s="7" t="s">
        <v>337</v>
      </c>
      <c r="S3825" s="7" t="s">
        <v>203</v>
      </c>
      <c r="T3825" s="7" t="s">
        <v>88</v>
      </c>
      <c r="U3825" s="7" t="s">
        <v>159</v>
      </c>
      <c r="V3825" s="7" t="s">
        <v>157</v>
      </c>
      <c r="W3825" s="7" t="s">
        <v>204</v>
      </c>
      <c r="X3825" s="7" t="s">
        <v>234</v>
      </c>
      <c r="Y3825" s="7" t="n">
        <v>0</v>
      </c>
      <c r="Z3825" s="7" t="n">
        <v>1</v>
      </c>
      <c r="AA3825" s="7" t="str">
        <f aca="false">IF(Y3825&gt;Z3825,"Win",IF(Y3825&lt;Z3825,"Loss","Draw"))</f>
        <v>Loss</v>
      </c>
      <c r="AB3825" s="7" t="s">
        <v>99</v>
      </c>
      <c r="AC3825" s="7" t="s">
        <v>99</v>
      </c>
      <c r="AD3825" s="7" t="s">
        <v>4205</v>
      </c>
      <c r="AE3825" s="7" t="s">
        <v>6031</v>
      </c>
      <c r="AF3825" s="7" t="str">
        <f aca="false">IF(AD3825&lt;AE3825,AD3825,AE3825)</f>
        <v>Berserker, Bomb Tower, Boss Bandit, Dart Goblin, Fire Spirit, Goblin Barrel, Royal Delivery, Wall Breakers</v>
      </c>
      <c r="AG3825" s="7" t="str">
        <f aca="false">IF(AD3825&lt;AE3825,AE3825,AD3825)</f>
        <v>Berserker, Ice Spirit, Lightning, Magic Archer, Royal Hogs, Skeleton Dragons, Tesla, The Log</v>
      </c>
      <c r="AH3825" s="7" t="str">
        <f aca="false">IF(AD3825=AF3825,AA3825,IF(AA3825="Win","Loss",IF(AA3825="Loss","Win","Draw")))</f>
        <v>Win</v>
      </c>
      <c r="AI3825" s="7" t="s">
        <v>297</v>
      </c>
    </row>
    <row r="3826" customFormat="false" ht="15" hidden="false" customHeight="true" outlineLevel="0" collapsed="false">
      <c r="A3826" s="7" t="s">
        <v>7537</v>
      </c>
      <c r="B3826" s="7" t="n">
        <v>1</v>
      </c>
      <c r="C3826" s="7" t="s">
        <v>1010</v>
      </c>
      <c r="D3826" s="7" t="s">
        <v>1011</v>
      </c>
      <c r="E3826" s="7" t="s">
        <v>198</v>
      </c>
      <c r="F3826" s="7" t="s">
        <v>199</v>
      </c>
      <c r="G3826" s="7" t="s">
        <v>6033</v>
      </c>
      <c r="H3826" s="7" t="s">
        <v>163</v>
      </c>
      <c r="I3826" s="7" t="s">
        <v>233</v>
      </c>
      <c r="J3826" s="7" t="s">
        <v>202</v>
      </c>
      <c r="K3826" s="7" t="s">
        <v>201</v>
      </c>
      <c r="L3826" s="7" t="s">
        <v>88</v>
      </c>
      <c r="M3826" s="7" t="s">
        <v>234</v>
      </c>
      <c r="N3826" s="7" t="s">
        <v>157</v>
      </c>
      <c r="O3826" s="7" t="s">
        <v>111</v>
      </c>
      <c r="P3826" s="7" t="s">
        <v>204</v>
      </c>
      <c r="Q3826" s="7" t="s">
        <v>152</v>
      </c>
      <c r="R3826" s="7" t="s">
        <v>128</v>
      </c>
      <c r="S3826" s="7" t="s">
        <v>107</v>
      </c>
      <c r="T3826" s="7" t="s">
        <v>306</v>
      </c>
      <c r="U3826" s="7" t="s">
        <v>85</v>
      </c>
      <c r="V3826" s="7" t="s">
        <v>307</v>
      </c>
      <c r="W3826" s="7" t="s">
        <v>187</v>
      </c>
      <c r="X3826" s="7" t="s">
        <v>95</v>
      </c>
      <c r="Y3826" s="7" t="n">
        <v>1</v>
      </c>
      <c r="Z3826" s="7" t="n">
        <v>0</v>
      </c>
      <c r="AA3826" s="7" t="str">
        <f aca="false">IF(Y3826&gt;Z3826,"Win",IF(Y3826&lt;Z3826,"Loss","Draw"))</f>
        <v>Win</v>
      </c>
      <c r="AB3826" s="7" t="s">
        <v>99</v>
      </c>
      <c r="AC3826" s="7" t="s">
        <v>99</v>
      </c>
      <c r="AD3826" s="7" t="s">
        <v>380</v>
      </c>
      <c r="AE3826" s="7" t="s">
        <v>603</v>
      </c>
      <c r="AF3826" s="7" t="str">
        <f aca="false">IF(AD3826&lt;AE3826,AD3826,AE3826)</f>
        <v>Baby Dragon, Barbarian Barrel, Goblin Cage, Golden Knight, Golem, Ice Wizard, Lightning, Tornado</v>
      </c>
      <c r="AG3826" s="7" t="str">
        <f aca="false">IF(AD3826&lt;AE3826,AE3826,AD3826)</f>
        <v>Bats, Berserker, Bomb Tower, Fire Spirit, Magic Archer, Miner, Royal Delivery, Wall Breakers</v>
      </c>
      <c r="AH3826" s="7" t="str">
        <f aca="false">IF(AD3826=AF3826,AA3826,IF(AA3826="Win","Loss",IF(AA3826="Loss","Win","Draw")))</f>
        <v>Loss</v>
      </c>
      <c r="AI3826" s="7" t="s">
        <v>297</v>
      </c>
    </row>
    <row r="3827" customFormat="false" ht="15" hidden="false" customHeight="true" outlineLevel="0" collapsed="false">
      <c r="A3827" s="7" t="s">
        <v>7537</v>
      </c>
      <c r="B3827" s="7" t="n">
        <v>2</v>
      </c>
      <c r="C3827" s="7" t="s">
        <v>1010</v>
      </c>
      <c r="D3827" s="7" t="s">
        <v>1011</v>
      </c>
      <c r="E3827" s="7" t="s">
        <v>198</v>
      </c>
      <c r="F3827" s="7" t="s">
        <v>199</v>
      </c>
      <c r="G3827" s="7" t="s">
        <v>6034</v>
      </c>
      <c r="H3827" s="7" t="s">
        <v>163</v>
      </c>
      <c r="I3827" s="7" t="s">
        <v>177</v>
      </c>
      <c r="J3827" s="7" t="s">
        <v>95</v>
      </c>
      <c r="K3827" s="7" t="s">
        <v>124</v>
      </c>
      <c r="L3827" s="7" t="s">
        <v>126</v>
      </c>
      <c r="M3827" s="7" t="s">
        <v>150</v>
      </c>
      <c r="N3827" s="7" t="s">
        <v>215</v>
      </c>
      <c r="O3827" s="7" t="s">
        <v>93</v>
      </c>
      <c r="P3827" s="7" t="s">
        <v>257</v>
      </c>
      <c r="Q3827" s="7" t="s">
        <v>172</v>
      </c>
      <c r="R3827" s="7" t="s">
        <v>158</v>
      </c>
      <c r="S3827" s="7" t="s">
        <v>114</v>
      </c>
      <c r="T3827" s="7" t="s">
        <v>115</v>
      </c>
      <c r="U3827" s="7" t="s">
        <v>447</v>
      </c>
      <c r="V3827" s="7" t="s">
        <v>440</v>
      </c>
      <c r="W3827" s="7" t="s">
        <v>193</v>
      </c>
      <c r="X3827" s="7" t="s">
        <v>130</v>
      </c>
      <c r="Y3827" s="7" t="n">
        <v>1</v>
      </c>
      <c r="Z3827" s="7" t="n">
        <v>0</v>
      </c>
      <c r="AA3827" s="7" t="str">
        <f aca="false">IF(Y3827&gt;Z3827,"Win",IF(Y3827&lt;Z3827,"Loss","Draw"))</f>
        <v>Win</v>
      </c>
      <c r="AB3827" s="7" t="s">
        <v>99</v>
      </c>
      <c r="AC3827" s="7" t="s">
        <v>99</v>
      </c>
      <c r="AD3827" s="7" t="s">
        <v>429</v>
      </c>
      <c r="AE3827" s="7" t="s">
        <v>1341</v>
      </c>
      <c r="AF3827" s="7" t="str">
        <f aca="false">IF(AD3827&lt;AE3827,AD3827,AE3827)</f>
        <v>Arrows, Bowler, Giant, Giant Snowball, Graveyard, Guards, Musketeer, Night Witch</v>
      </c>
      <c r="AG3827" s="7" t="str">
        <f aca="false">IF(AD3827&lt;AE3827,AE3827,AD3827)</f>
        <v>Barbarian Barrel, Electro Spirit, Fireball, Fisherman, Hunter, Royal Ghost, Royal Giant, Skeletons</v>
      </c>
      <c r="AH3827" s="7" t="str">
        <f aca="false">IF(AD3827=AF3827,AA3827,IF(AA3827="Win","Loss",IF(AA3827="Loss","Win","Draw")))</f>
        <v>Loss</v>
      </c>
      <c r="AI3827" s="7" t="s">
        <v>297</v>
      </c>
    </row>
    <row r="3828" customFormat="false" ht="15" hidden="false" customHeight="true" outlineLevel="0" collapsed="false">
      <c r="A3828" s="7" t="s">
        <v>7537</v>
      </c>
      <c r="B3828" s="7" t="n">
        <v>3</v>
      </c>
      <c r="C3828" s="7" t="s">
        <v>1010</v>
      </c>
      <c r="D3828" s="7" t="s">
        <v>1011</v>
      </c>
      <c r="E3828" s="7" t="s">
        <v>198</v>
      </c>
      <c r="F3828" s="7" t="s">
        <v>199</v>
      </c>
      <c r="G3828" s="7" t="s">
        <v>6035</v>
      </c>
      <c r="H3828" s="7" t="s">
        <v>163</v>
      </c>
      <c r="I3828" s="7" t="s">
        <v>82</v>
      </c>
      <c r="J3828" s="7" t="s">
        <v>91</v>
      </c>
      <c r="K3828" s="7" t="s">
        <v>108</v>
      </c>
      <c r="L3828" s="7" t="s">
        <v>85</v>
      </c>
      <c r="M3828" s="7" t="s">
        <v>89</v>
      </c>
      <c r="N3828" s="7" t="s">
        <v>138</v>
      </c>
      <c r="O3828" s="7" t="s">
        <v>119</v>
      </c>
      <c r="P3828" s="7" t="s">
        <v>118</v>
      </c>
      <c r="Q3828" s="7" t="s">
        <v>82</v>
      </c>
      <c r="R3828" s="7" t="s">
        <v>202</v>
      </c>
      <c r="S3828" s="7" t="s">
        <v>87</v>
      </c>
      <c r="T3828" s="7" t="s">
        <v>88</v>
      </c>
      <c r="U3828" s="7" t="s">
        <v>93</v>
      </c>
      <c r="V3828" s="7" t="s">
        <v>86</v>
      </c>
      <c r="W3828" s="7" t="s">
        <v>173</v>
      </c>
      <c r="X3828" s="7" t="s">
        <v>150</v>
      </c>
      <c r="Y3828" s="7" t="n">
        <v>0</v>
      </c>
      <c r="Z3828" s="7" t="n">
        <v>1</v>
      </c>
      <c r="AA3828" s="7" t="str">
        <f aca="false">IF(Y3828&gt;Z3828,"Win",IF(Y3828&lt;Z3828,"Loss","Draw"))</f>
        <v>Loss</v>
      </c>
      <c r="AB3828" s="7" t="s">
        <v>99</v>
      </c>
      <c r="AC3828" s="7" t="s">
        <v>99</v>
      </c>
      <c r="AD3828" s="7" t="s">
        <v>6037</v>
      </c>
      <c r="AE3828" s="7" t="s">
        <v>6036</v>
      </c>
      <c r="AF3828" s="7" t="str">
        <f aca="false">IF(AD3828&lt;AE3828,AD3828,AE3828)</f>
        <v>Berserker, Electro Spirit, Fireball, Magic Archer, Royal Hogs, Skeleton Dragons, Tesla, Zappies</v>
      </c>
      <c r="AG3828" s="7" t="str">
        <f aca="false">IF(AD3828&lt;AE3828,AE3828,AD3828)</f>
        <v>Dark Prince, Goblin Demolisher, Goblin Hut, Goblins, Ice Spirit, Lightning, Royal Hogs, The Log</v>
      </c>
      <c r="AH3828" s="7" t="str">
        <f aca="false">IF(AD3828=AF3828,AA3828,IF(AA3828="Win","Loss",IF(AA3828="Loss","Win","Draw")))</f>
        <v>Win</v>
      </c>
      <c r="AI3828" s="7" t="s">
        <v>297</v>
      </c>
    </row>
    <row r="3829" customFormat="false" ht="15" hidden="false" customHeight="true" outlineLevel="0" collapsed="false">
      <c r="A3829" s="5" t="s">
        <v>7538</v>
      </c>
      <c r="B3829" s="5" t="n">
        <v>1</v>
      </c>
      <c r="C3829" s="5" t="s">
        <v>1010</v>
      </c>
      <c r="D3829" s="5" t="s">
        <v>1011</v>
      </c>
      <c r="E3829" s="5" t="s">
        <v>1206</v>
      </c>
      <c r="F3829" s="5" t="s">
        <v>1207</v>
      </c>
      <c r="G3829" s="5" t="s">
        <v>5573</v>
      </c>
      <c r="H3829" s="5" t="s">
        <v>163</v>
      </c>
      <c r="I3829" s="5" t="s">
        <v>172</v>
      </c>
      <c r="J3829" s="5" t="s">
        <v>158</v>
      </c>
      <c r="K3829" s="5" t="s">
        <v>114</v>
      </c>
      <c r="L3829" s="5" t="s">
        <v>115</v>
      </c>
      <c r="M3829" s="5" t="s">
        <v>447</v>
      </c>
      <c r="N3829" s="5" t="s">
        <v>440</v>
      </c>
      <c r="O3829" s="5" t="s">
        <v>97</v>
      </c>
      <c r="P3829" s="5" t="s">
        <v>130</v>
      </c>
      <c r="Q3829" s="5" t="s">
        <v>124</v>
      </c>
      <c r="R3829" s="5" t="s">
        <v>123</v>
      </c>
      <c r="S3829" s="5" t="s">
        <v>90</v>
      </c>
      <c r="T3829" s="5" t="s">
        <v>96</v>
      </c>
      <c r="U3829" s="5" t="s">
        <v>126</v>
      </c>
      <c r="V3829" s="5" t="s">
        <v>125</v>
      </c>
      <c r="W3829" s="5" t="s">
        <v>85</v>
      </c>
      <c r="X3829" s="5" t="s">
        <v>95</v>
      </c>
      <c r="Y3829" s="5" t="n">
        <v>0</v>
      </c>
      <c r="Z3829" s="5" t="n">
        <v>1</v>
      </c>
      <c r="AA3829" s="5" t="str">
        <f aca="false">IF(Y3829&gt;Z3829,"Win",IF(Y3829&lt;Z3829,"Loss","Draw"))</f>
        <v>Loss</v>
      </c>
      <c r="AB3829" s="5" t="s">
        <v>98</v>
      </c>
      <c r="AC3829" s="5" t="s">
        <v>99</v>
      </c>
      <c r="AD3829" s="5" t="s">
        <v>3877</v>
      </c>
      <c r="AE3829" s="5" t="s">
        <v>134</v>
      </c>
      <c r="AF3829" s="5" t="str">
        <f aca="false">IF(AD3829&lt;AE3829,AD3829,AE3829)</f>
        <v>Arrows, Bowler, Giant, Giant Snowball, Graveyard, Musketeer, Night Witch, Ronin</v>
      </c>
      <c r="AG3829" s="5" t="str">
        <f aca="false">IF(AD3829&lt;AE3829,AE3829,AD3829)</f>
        <v>Barbarian Barrel, Cannon Cart, Goblinstein, Lightning, Minions, Mortar, Royal Ghost, Skeletons</v>
      </c>
      <c r="AH3829" s="5" t="str">
        <f aca="false">IF(AD3829=AF3829,AA3829,IF(AA3829="Win","Loss",IF(AA3829="Loss","Win","Draw")))</f>
        <v>Loss</v>
      </c>
      <c r="AI3829" s="5" t="s">
        <v>297</v>
      </c>
    </row>
    <row r="3830" customFormat="false" ht="15" hidden="false" customHeight="true" outlineLevel="0" collapsed="false">
      <c r="A3830" s="5" t="s">
        <v>7538</v>
      </c>
      <c r="B3830" s="5" t="n">
        <v>2</v>
      </c>
      <c r="C3830" s="5" t="s">
        <v>1010</v>
      </c>
      <c r="D3830" s="5" t="s">
        <v>1011</v>
      </c>
      <c r="E3830" s="5" t="s">
        <v>1206</v>
      </c>
      <c r="F3830" s="5" t="s">
        <v>1207</v>
      </c>
      <c r="G3830" s="5" t="s">
        <v>5574</v>
      </c>
      <c r="H3830" s="5" t="s">
        <v>163</v>
      </c>
      <c r="I3830" s="5" t="s">
        <v>107</v>
      </c>
      <c r="J3830" s="5" t="s">
        <v>95</v>
      </c>
      <c r="K3830" s="5" t="s">
        <v>141</v>
      </c>
      <c r="L3830" s="5" t="s">
        <v>150</v>
      </c>
      <c r="M3830" s="5" t="s">
        <v>93</v>
      </c>
      <c r="N3830" s="5" t="s">
        <v>143</v>
      </c>
      <c r="O3830" s="5" t="s">
        <v>178</v>
      </c>
      <c r="P3830" s="5" t="s">
        <v>177</v>
      </c>
      <c r="Q3830" s="5" t="s">
        <v>84</v>
      </c>
      <c r="R3830" s="5" t="s">
        <v>108</v>
      </c>
      <c r="S3830" s="5" t="s">
        <v>114</v>
      </c>
      <c r="T3830" s="5" t="s">
        <v>118</v>
      </c>
      <c r="U3830" s="5" t="s">
        <v>138</v>
      </c>
      <c r="V3830" s="5" t="s">
        <v>119</v>
      </c>
      <c r="W3830" s="5" t="s">
        <v>116</v>
      </c>
      <c r="X3830" s="5" t="s">
        <v>115</v>
      </c>
      <c r="Y3830" s="5" t="n">
        <v>0</v>
      </c>
      <c r="Z3830" s="5" t="n">
        <v>1</v>
      </c>
      <c r="AA3830" s="5" t="str">
        <f aca="false">IF(Y3830&gt;Z3830,"Win",IF(Y3830&lt;Z3830,"Loss","Draw"))</f>
        <v>Loss</v>
      </c>
      <c r="AB3830" s="5" t="s">
        <v>98</v>
      </c>
      <c r="AC3830" s="5" t="s">
        <v>99</v>
      </c>
      <c r="AD3830" s="5" t="s">
        <v>180</v>
      </c>
      <c r="AE3830" s="5" t="s">
        <v>984</v>
      </c>
      <c r="AF3830" s="5" t="str">
        <f aca="false">IF(AD3830&lt;AE3830,AD3830,AE3830)</f>
        <v>Archers, Dark Prince, Giant Snowball, Goblin Demolisher, Goblin Hut, Graveyard, Ice Spirit, Poison</v>
      </c>
      <c r="AG3830" s="5" t="str">
        <f aca="false">IF(AD3830&lt;AE3830,AE3830,AD3830)</f>
        <v>Barbarian Barrel, Electro Spirit, Fireball, Goblin Cage, Heal Spirit, Lumberjack, Phoenix, Royal Giant</v>
      </c>
      <c r="AH3830" s="5" t="str">
        <f aca="false">IF(AD3830=AF3830,AA3830,IF(AA3830="Win","Loss",IF(AA3830="Loss","Win","Draw")))</f>
        <v>Win</v>
      </c>
      <c r="AI3830" s="5" t="s">
        <v>297</v>
      </c>
    </row>
    <row r="3831" customFormat="false" ht="15" hidden="false" customHeight="true" outlineLevel="0" collapsed="false">
      <c r="A3831" s="5" t="s">
        <v>7538</v>
      </c>
      <c r="B3831" s="5" t="n">
        <v>3</v>
      </c>
      <c r="C3831" s="5" t="s">
        <v>1010</v>
      </c>
      <c r="D3831" s="5" t="s">
        <v>1011</v>
      </c>
      <c r="E3831" s="5" t="s">
        <v>1206</v>
      </c>
      <c r="F3831" s="5" t="s">
        <v>1207</v>
      </c>
      <c r="G3831" s="5" t="s">
        <v>5575</v>
      </c>
      <c r="H3831" s="5" t="s">
        <v>715</v>
      </c>
      <c r="I3831" s="5" t="s">
        <v>233</v>
      </c>
      <c r="J3831" s="5" t="s">
        <v>202</v>
      </c>
      <c r="K3831" s="5" t="s">
        <v>201</v>
      </c>
      <c r="L3831" s="5" t="s">
        <v>234</v>
      </c>
      <c r="M3831" s="5" t="s">
        <v>157</v>
      </c>
      <c r="N3831" s="5" t="s">
        <v>111</v>
      </c>
      <c r="O3831" s="5" t="s">
        <v>126</v>
      </c>
      <c r="P3831" s="5" t="s">
        <v>89</v>
      </c>
      <c r="Q3831" s="5" t="s">
        <v>107</v>
      </c>
      <c r="R3831" s="5" t="s">
        <v>202</v>
      </c>
      <c r="S3831" s="5" t="s">
        <v>177</v>
      </c>
      <c r="T3831" s="5" t="s">
        <v>88</v>
      </c>
      <c r="U3831" s="5" t="s">
        <v>150</v>
      </c>
      <c r="V3831" s="5" t="s">
        <v>86</v>
      </c>
      <c r="W3831" s="5" t="s">
        <v>93</v>
      </c>
      <c r="X3831" s="5" t="s">
        <v>89</v>
      </c>
      <c r="Y3831" s="5" t="n">
        <v>0</v>
      </c>
      <c r="Z3831" s="5" t="n">
        <v>1</v>
      </c>
      <c r="AA3831" s="5" t="str">
        <f aca="false">IF(Y3831&gt;Z3831,"Win",IF(Y3831&lt;Z3831,"Loss","Draw"))</f>
        <v>Loss</v>
      </c>
      <c r="AB3831" s="5" t="s">
        <v>98</v>
      </c>
      <c r="AC3831" s="5" t="s">
        <v>99</v>
      </c>
      <c r="AD3831" s="5" t="s">
        <v>415</v>
      </c>
      <c r="AE3831" s="5" t="s">
        <v>5576</v>
      </c>
      <c r="AF3831" s="5" t="str">
        <f aca="false">IF(AD3831&lt;AE3831,AD3831,AE3831)</f>
        <v>Bats, Bomb Tower, Fire Spirit, Magic Archer, Miner, Skeletons, The Log, Wall Breakers</v>
      </c>
      <c r="AG3831" s="5" t="str">
        <f aca="false">IF(AD3831&lt;AE3831,AE3831,AD3831)</f>
        <v>Berserker, Electro Spirit, Fireball, Goblin Cage, Magic Archer, Royal Giant, Skeleton Dragons, The Log</v>
      </c>
      <c r="AH3831" s="5" t="str">
        <f aca="false">IF(AD3831=AF3831,AA3831,IF(AA3831="Win","Loss",IF(AA3831="Loss","Win","Draw")))</f>
        <v>Loss</v>
      </c>
      <c r="AI3831" s="5" t="s">
        <v>297</v>
      </c>
    </row>
    <row r="3832" customFormat="false" ht="15" hidden="false" customHeight="true" outlineLevel="0" collapsed="false">
      <c r="A3832" s="7" t="s">
        <v>7539</v>
      </c>
      <c r="B3832" s="7" t="n">
        <v>1</v>
      </c>
      <c r="C3832" s="7" t="s">
        <v>1010</v>
      </c>
      <c r="D3832" s="7" t="s">
        <v>1011</v>
      </c>
      <c r="E3832" s="7" t="s">
        <v>1206</v>
      </c>
      <c r="F3832" s="7" t="s">
        <v>1207</v>
      </c>
      <c r="G3832" s="7" t="s">
        <v>5578</v>
      </c>
      <c r="H3832" s="7" t="s">
        <v>163</v>
      </c>
      <c r="I3832" s="7" t="s">
        <v>152</v>
      </c>
      <c r="J3832" s="7" t="s">
        <v>151</v>
      </c>
      <c r="K3832" s="7" t="s">
        <v>82</v>
      </c>
      <c r="L3832" s="7" t="s">
        <v>153</v>
      </c>
      <c r="M3832" s="7" t="s">
        <v>150</v>
      </c>
      <c r="N3832" s="7" t="s">
        <v>85</v>
      </c>
      <c r="O3832" s="7" t="s">
        <v>126</v>
      </c>
      <c r="P3832" s="7" t="s">
        <v>89</v>
      </c>
      <c r="Q3832" s="7" t="s">
        <v>114</v>
      </c>
      <c r="R3832" s="7" t="s">
        <v>158</v>
      </c>
      <c r="S3832" s="7" t="s">
        <v>84</v>
      </c>
      <c r="T3832" s="7" t="s">
        <v>173</v>
      </c>
      <c r="U3832" s="7" t="s">
        <v>115</v>
      </c>
      <c r="V3832" s="7" t="s">
        <v>447</v>
      </c>
      <c r="W3832" s="7" t="s">
        <v>126</v>
      </c>
      <c r="X3832" s="7" t="s">
        <v>130</v>
      </c>
      <c r="Y3832" s="7" t="n">
        <v>0</v>
      </c>
      <c r="Z3832" s="7" t="n">
        <v>1</v>
      </c>
      <c r="AA3832" s="7" t="str">
        <f aca="false">IF(Y3832&gt;Z3832,"Win",IF(Y3832&lt;Z3832,"Loss","Draw"))</f>
        <v>Loss</v>
      </c>
      <c r="AB3832" s="7" t="s">
        <v>99</v>
      </c>
      <c r="AC3832" s="7" t="s">
        <v>99</v>
      </c>
      <c r="AD3832" s="7" t="s">
        <v>155</v>
      </c>
      <c r="AE3832" s="7" t="s">
        <v>1338</v>
      </c>
      <c r="AF3832" s="7" t="str">
        <f aca="false">IF(AD3832&lt;AE3832,AD3832,AE3832)</f>
        <v>Archers, Arrows, Bowler, Giant, Giant Snowball, Graveyard, Skeletons, Zappies</v>
      </c>
      <c r="AG3832" s="7" t="str">
        <f aca="false">IF(AD3832&lt;AE3832,AE3832,AD3832)</f>
        <v>Baby Dragon, Cannon, Electro Spirit, Lightning, Mighty Miner, Royal Hogs, Skeletons, The Log</v>
      </c>
      <c r="AH3832" s="7" t="str">
        <f aca="false">IF(AD3832=AF3832,AA3832,IF(AA3832="Win","Loss",IF(AA3832="Loss","Win","Draw")))</f>
        <v>Win</v>
      </c>
      <c r="AI3832" s="7" t="s">
        <v>297</v>
      </c>
    </row>
    <row r="3833" customFormat="false" ht="15" hidden="false" customHeight="true" outlineLevel="0" collapsed="false">
      <c r="A3833" s="5" t="s">
        <v>7540</v>
      </c>
      <c r="B3833" s="5" t="n">
        <v>1</v>
      </c>
      <c r="C3833" s="5" t="s">
        <v>1010</v>
      </c>
      <c r="D3833" s="5" t="s">
        <v>1011</v>
      </c>
      <c r="E3833" s="5" t="s">
        <v>1283</v>
      </c>
      <c r="F3833" s="5" t="s">
        <v>727</v>
      </c>
      <c r="G3833" s="5" t="s">
        <v>1310</v>
      </c>
      <c r="H3833" s="5" t="s">
        <v>163</v>
      </c>
      <c r="I3833" s="5" t="s">
        <v>137</v>
      </c>
      <c r="J3833" s="5" t="s">
        <v>241</v>
      </c>
      <c r="K3833" s="5" t="s">
        <v>114</v>
      </c>
      <c r="L3833" s="5" t="s">
        <v>157</v>
      </c>
      <c r="M3833" s="5" t="s">
        <v>242</v>
      </c>
      <c r="N3833" s="5" t="s">
        <v>87</v>
      </c>
      <c r="O3833" s="5" t="s">
        <v>88</v>
      </c>
      <c r="P3833" s="5" t="s">
        <v>116</v>
      </c>
      <c r="Q3833" s="5" t="s">
        <v>107</v>
      </c>
      <c r="R3833" s="5" t="s">
        <v>128</v>
      </c>
      <c r="S3833" s="5" t="s">
        <v>152</v>
      </c>
      <c r="T3833" s="5" t="s">
        <v>306</v>
      </c>
      <c r="U3833" s="5" t="s">
        <v>307</v>
      </c>
      <c r="V3833" s="5" t="s">
        <v>85</v>
      </c>
      <c r="W3833" s="5" t="s">
        <v>187</v>
      </c>
      <c r="X3833" s="5" t="s">
        <v>95</v>
      </c>
      <c r="Y3833" s="5" t="n">
        <v>0</v>
      </c>
      <c r="Z3833" s="5" t="n">
        <v>3</v>
      </c>
      <c r="AA3833" s="5" t="str">
        <f aca="false">IF(Y3833&gt;Z3833,"Win",IF(Y3833&lt;Z3833,"Loss","Draw"))</f>
        <v>Loss</v>
      </c>
      <c r="AB3833" s="5" t="s">
        <v>98</v>
      </c>
      <c r="AC3833" s="5" t="s">
        <v>99</v>
      </c>
      <c r="AD3833" s="5" t="s">
        <v>1311</v>
      </c>
      <c r="AE3833" s="5" t="s">
        <v>603</v>
      </c>
      <c r="AF3833" s="5" t="str">
        <f aca="false">IF(AD3833&lt;AE3833,AD3833,AE3833)</f>
        <v>Baby Dragon, Barbarian Barrel, Goblin Cage, Golden Knight, Golem, Ice Wizard, Lightning, Tornado</v>
      </c>
      <c r="AG3833" s="5" t="str">
        <f aca="false">IF(AD3833&lt;AE3833,AE3833,AD3833)</f>
        <v>Berserker, Bomber, Fire Spirit, Giant Snowball, Goblin Drill, Knight, Poison, Tesla</v>
      </c>
      <c r="AH3833" s="5" t="str">
        <f aca="false">IF(AD3833=AF3833,AA3833,IF(AA3833="Win","Loss",IF(AA3833="Loss","Win","Draw")))</f>
        <v>Win</v>
      </c>
      <c r="AI3833" s="5" t="s">
        <v>297</v>
      </c>
    </row>
    <row r="3834" customFormat="false" ht="15" hidden="false" customHeight="true" outlineLevel="0" collapsed="false">
      <c r="A3834" s="7" t="s">
        <v>7539</v>
      </c>
      <c r="B3834" s="7" t="n">
        <v>2</v>
      </c>
      <c r="C3834" s="7" t="s">
        <v>1010</v>
      </c>
      <c r="D3834" s="7" t="s">
        <v>1011</v>
      </c>
      <c r="E3834" s="7" t="s">
        <v>1206</v>
      </c>
      <c r="F3834" s="7" t="s">
        <v>1207</v>
      </c>
      <c r="G3834" s="7" t="s">
        <v>5580</v>
      </c>
      <c r="H3834" s="7" t="s">
        <v>715</v>
      </c>
      <c r="I3834" s="7" t="s">
        <v>137</v>
      </c>
      <c r="J3834" s="7" t="s">
        <v>241</v>
      </c>
      <c r="K3834" s="7" t="s">
        <v>114</v>
      </c>
      <c r="L3834" s="7" t="s">
        <v>157</v>
      </c>
      <c r="M3834" s="7" t="s">
        <v>242</v>
      </c>
      <c r="N3834" s="7" t="s">
        <v>87</v>
      </c>
      <c r="O3834" s="7" t="s">
        <v>88</v>
      </c>
      <c r="P3834" s="7" t="s">
        <v>116</v>
      </c>
      <c r="Q3834" s="7" t="s">
        <v>233</v>
      </c>
      <c r="R3834" s="7" t="s">
        <v>202</v>
      </c>
      <c r="S3834" s="7" t="s">
        <v>201</v>
      </c>
      <c r="T3834" s="7" t="s">
        <v>157</v>
      </c>
      <c r="U3834" s="7" t="s">
        <v>111</v>
      </c>
      <c r="V3834" s="7" t="s">
        <v>88</v>
      </c>
      <c r="W3834" s="7" t="s">
        <v>234</v>
      </c>
      <c r="X3834" s="7" t="s">
        <v>204</v>
      </c>
      <c r="Y3834" s="7" t="n">
        <v>1</v>
      </c>
      <c r="Z3834" s="7" t="n">
        <v>0</v>
      </c>
      <c r="AA3834" s="7" t="str">
        <f aca="false">IF(Y3834&gt;Z3834,"Win",IF(Y3834&lt;Z3834,"Loss","Draw"))</f>
        <v>Win</v>
      </c>
      <c r="AB3834" s="7" t="s">
        <v>99</v>
      </c>
      <c r="AC3834" s="7" t="s">
        <v>99</v>
      </c>
      <c r="AD3834" s="7" t="s">
        <v>1311</v>
      </c>
      <c r="AE3834" s="7" t="s">
        <v>380</v>
      </c>
      <c r="AF3834" s="7" t="str">
        <f aca="false">IF(AD3834&lt;AE3834,AD3834,AE3834)</f>
        <v>Bats, Berserker, Bomb Tower, Fire Spirit, Magic Archer, Miner, Royal Delivery, Wall Breakers</v>
      </c>
      <c r="AG3834" s="7" t="str">
        <f aca="false">IF(AD3834&lt;AE3834,AE3834,AD3834)</f>
        <v>Berserker, Bomber, Fire Spirit, Giant Snowball, Goblin Drill, Knight, Poison, Tesla</v>
      </c>
      <c r="AH3834" s="7" t="str">
        <f aca="false">IF(AD3834=AF3834,AA3834,IF(AA3834="Win","Loss",IF(AA3834="Loss","Win","Draw")))</f>
        <v>Loss</v>
      </c>
      <c r="AI3834" s="7" t="s">
        <v>297</v>
      </c>
    </row>
    <row r="3835" customFormat="false" ht="15" hidden="false" customHeight="true" outlineLevel="0" collapsed="false">
      <c r="A3835" s="7" t="s">
        <v>7539</v>
      </c>
      <c r="B3835" s="7" t="n">
        <v>3</v>
      </c>
      <c r="C3835" s="7" t="s">
        <v>1010</v>
      </c>
      <c r="D3835" s="7" t="s">
        <v>1011</v>
      </c>
      <c r="E3835" s="7" t="s">
        <v>1206</v>
      </c>
      <c r="F3835" s="7" t="s">
        <v>1207</v>
      </c>
      <c r="G3835" s="7" t="s">
        <v>5581</v>
      </c>
      <c r="H3835" s="7" t="s">
        <v>715</v>
      </c>
      <c r="I3835" s="7" t="s">
        <v>159</v>
      </c>
      <c r="J3835" s="7" t="s">
        <v>91</v>
      </c>
      <c r="K3835" s="7" t="s">
        <v>203</v>
      </c>
      <c r="L3835" s="7" t="s">
        <v>234</v>
      </c>
      <c r="M3835" s="7" t="s">
        <v>118</v>
      </c>
      <c r="N3835" s="7" t="s">
        <v>97</v>
      </c>
      <c r="O3835" s="7" t="s">
        <v>204</v>
      </c>
      <c r="P3835" s="7" t="s">
        <v>201</v>
      </c>
      <c r="Q3835" s="7" t="s">
        <v>284</v>
      </c>
      <c r="R3835" s="7" t="s">
        <v>186</v>
      </c>
      <c r="S3835" s="7" t="s">
        <v>418</v>
      </c>
      <c r="T3835" s="7" t="s">
        <v>110</v>
      </c>
      <c r="U3835" s="7" t="s">
        <v>109</v>
      </c>
      <c r="V3835" s="7" t="s">
        <v>242</v>
      </c>
      <c r="W3835" s="7" t="s">
        <v>96</v>
      </c>
      <c r="X3835" s="7" t="s">
        <v>93</v>
      </c>
      <c r="Y3835" s="7" t="n">
        <v>1</v>
      </c>
      <c r="Z3835" s="7" t="n">
        <v>2</v>
      </c>
      <c r="AA3835" s="7" t="str">
        <f aca="false">IF(Y3835&gt;Z3835,"Win",IF(Y3835&lt;Z3835,"Loss","Draw"))</f>
        <v>Loss</v>
      </c>
      <c r="AB3835" s="7" t="s">
        <v>99</v>
      </c>
      <c r="AC3835" s="7" t="s">
        <v>99</v>
      </c>
      <c r="AD3835" s="7" t="s">
        <v>888</v>
      </c>
      <c r="AE3835" s="7" t="s">
        <v>5582</v>
      </c>
      <c r="AF3835" s="7" t="str">
        <f aca="false">IF(AD3835&lt;AE3835,AD3835,AE3835)</f>
        <v>Balloon, Bomber, Fireball, Inferno Dragon, Lava Hound, Minions, Skeleton Army, Zap</v>
      </c>
      <c r="AG3835" s="7" t="str">
        <f aca="false">IF(AD3835&lt;AE3835,AE3835,AD3835)</f>
        <v>Bomb Tower, Dart Goblin, Goblin Barrel, Goblins, Ice Spirit, Ronin, Royal Delivery, Wall Breakers</v>
      </c>
      <c r="AH3835" s="7" t="str">
        <f aca="false">IF(AD3835=AF3835,AA3835,IF(AA3835="Win","Loss",IF(AA3835="Loss","Win","Draw")))</f>
        <v>Win</v>
      </c>
      <c r="AI3835" s="7" t="s">
        <v>297</v>
      </c>
    </row>
    <row r="3836" customFormat="false" ht="15" hidden="false" customHeight="true" outlineLevel="0" collapsed="false">
      <c r="A3836" s="7" t="s">
        <v>7541</v>
      </c>
      <c r="B3836" s="7" t="n">
        <v>1</v>
      </c>
      <c r="C3836" s="7" t="s">
        <v>1010</v>
      </c>
      <c r="D3836" s="7" t="s">
        <v>1011</v>
      </c>
      <c r="E3836" s="7" t="s">
        <v>1206</v>
      </c>
      <c r="F3836" s="7" t="s">
        <v>1207</v>
      </c>
      <c r="G3836" s="7" t="s">
        <v>5584</v>
      </c>
      <c r="H3836" s="7" t="s">
        <v>715</v>
      </c>
      <c r="I3836" s="7" t="s">
        <v>127</v>
      </c>
      <c r="J3836" s="7" t="s">
        <v>128</v>
      </c>
      <c r="K3836" s="7" t="s">
        <v>129</v>
      </c>
      <c r="L3836" s="7" t="s">
        <v>130</v>
      </c>
      <c r="M3836" s="7" t="s">
        <v>131</v>
      </c>
      <c r="N3836" s="7" t="s">
        <v>133</v>
      </c>
      <c r="O3836" s="7" t="s">
        <v>97</v>
      </c>
      <c r="P3836" s="7" t="s">
        <v>173</v>
      </c>
      <c r="Q3836" s="7" t="s">
        <v>177</v>
      </c>
      <c r="R3836" s="7" t="s">
        <v>95</v>
      </c>
      <c r="S3836" s="7" t="s">
        <v>124</v>
      </c>
      <c r="T3836" s="7" t="s">
        <v>126</v>
      </c>
      <c r="U3836" s="7" t="s">
        <v>257</v>
      </c>
      <c r="V3836" s="7" t="s">
        <v>215</v>
      </c>
      <c r="W3836" s="7" t="s">
        <v>150</v>
      </c>
      <c r="X3836" s="7" t="s">
        <v>93</v>
      </c>
      <c r="Y3836" s="7" t="n">
        <v>0</v>
      </c>
      <c r="Z3836" s="7" t="n">
        <v>1</v>
      </c>
      <c r="AA3836" s="7" t="str">
        <f aca="false">IF(Y3836&gt;Z3836,"Win",IF(Y3836&lt;Z3836,"Loss","Draw"))</f>
        <v>Loss</v>
      </c>
      <c r="AB3836" s="7" t="s">
        <v>99</v>
      </c>
      <c r="AC3836" s="7" t="s">
        <v>99</v>
      </c>
      <c r="AD3836" s="7" t="s">
        <v>503</v>
      </c>
      <c r="AE3836" s="7" t="s">
        <v>429</v>
      </c>
      <c r="AF3836" s="7" t="str">
        <f aca="false">IF(AD3836&lt;AE3836,AD3836,AE3836)</f>
        <v>Arrows, Bandit, Battle Ram, Golden Knight, Mega Knight, Mother Witch, Ronin, Zappies</v>
      </c>
      <c r="AG3836" s="7" t="str">
        <f aca="false">IF(AD3836&lt;AE3836,AE3836,AD3836)</f>
        <v>Barbarian Barrel, Electro Spirit, Fireball, Fisherman, Hunter, Royal Ghost, Royal Giant, Skeletons</v>
      </c>
      <c r="AH3836" s="7" t="str">
        <f aca="false">IF(AD3836=AF3836,AA3836,IF(AA3836="Win","Loss",IF(AA3836="Loss","Win","Draw")))</f>
        <v>Loss</v>
      </c>
      <c r="AI3836" s="7" t="s">
        <v>297</v>
      </c>
    </row>
    <row r="3837" customFormat="false" ht="15" hidden="false" customHeight="true" outlineLevel="0" collapsed="false">
      <c r="A3837" s="7" t="s">
        <v>7541</v>
      </c>
      <c r="B3837" s="7" t="n">
        <v>2</v>
      </c>
      <c r="C3837" s="7" t="s">
        <v>1010</v>
      </c>
      <c r="D3837" s="7" t="s">
        <v>1011</v>
      </c>
      <c r="E3837" s="7" t="s">
        <v>1206</v>
      </c>
      <c r="F3837" s="7" t="s">
        <v>1207</v>
      </c>
      <c r="G3837" s="7" t="s">
        <v>5585</v>
      </c>
      <c r="H3837" s="7" t="s">
        <v>715</v>
      </c>
      <c r="I3837" s="7" t="s">
        <v>82</v>
      </c>
      <c r="J3837" s="7" t="s">
        <v>108</v>
      </c>
      <c r="K3837" s="7" t="s">
        <v>84</v>
      </c>
      <c r="L3837" s="7" t="s">
        <v>87</v>
      </c>
      <c r="M3837" s="7" t="s">
        <v>95</v>
      </c>
      <c r="N3837" s="7" t="s">
        <v>150</v>
      </c>
      <c r="O3837" s="7" t="s">
        <v>85</v>
      </c>
      <c r="P3837" s="7" t="s">
        <v>126</v>
      </c>
      <c r="Q3837" s="7" t="s">
        <v>152</v>
      </c>
      <c r="R3837" s="7" t="s">
        <v>128</v>
      </c>
      <c r="S3837" s="7" t="s">
        <v>127</v>
      </c>
      <c r="T3837" s="7" t="s">
        <v>778</v>
      </c>
      <c r="U3837" s="7" t="s">
        <v>132</v>
      </c>
      <c r="V3837" s="7" t="s">
        <v>131</v>
      </c>
      <c r="W3837" s="7" t="s">
        <v>130</v>
      </c>
      <c r="X3837" s="7" t="s">
        <v>327</v>
      </c>
      <c r="Y3837" s="7" t="n">
        <v>0</v>
      </c>
      <c r="Z3837" s="7" t="n">
        <v>1</v>
      </c>
      <c r="AA3837" s="7" t="str">
        <f aca="false">IF(Y3837&gt;Z3837,"Win",IF(Y3837&lt;Z3837,"Loss","Draw"))</f>
        <v>Loss</v>
      </c>
      <c r="AB3837" s="7" t="s">
        <v>99</v>
      </c>
      <c r="AC3837" s="7" t="s">
        <v>99</v>
      </c>
      <c r="AD3837" s="7" t="s">
        <v>616</v>
      </c>
      <c r="AE3837" s="7" t="s">
        <v>5586</v>
      </c>
      <c r="AF3837" s="7" t="str">
        <f aca="false">IF(AD3837&lt;AE3837,AD3837,AE3837)</f>
        <v>Archers, Barbarian Barrel, Dark Prince, Electro Spirit, Lightning, Royal Hogs, Skeletons, Tesla</v>
      </c>
      <c r="AG3837" s="7" t="str">
        <f aca="false">IF(AD3837&lt;AE3837,AE3837,AD3837)</f>
        <v>Arrows, Baby Dragon, Bandit, Battle Ram, Electro Wizard, Golden Knight, P.E.K.K.A, Rage</v>
      </c>
      <c r="AH3837" s="7" t="str">
        <f aca="false">IF(AD3837=AF3837,AA3837,IF(AA3837="Win","Loss",IF(AA3837="Loss","Win","Draw")))</f>
        <v>Loss</v>
      </c>
      <c r="AI3837" s="7" t="s">
        <v>297</v>
      </c>
    </row>
    <row r="3838" customFormat="false" ht="15" hidden="false" customHeight="true" outlineLevel="0" collapsed="false">
      <c r="A3838" s="7" t="s">
        <v>7541</v>
      </c>
      <c r="B3838" s="7" t="n">
        <v>3</v>
      </c>
      <c r="C3838" s="7" t="s">
        <v>1010</v>
      </c>
      <c r="D3838" s="7" t="s">
        <v>1011</v>
      </c>
      <c r="E3838" s="7" t="s">
        <v>1206</v>
      </c>
      <c r="F3838" s="7" t="s">
        <v>1207</v>
      </c>
      <c r="G3838" s="7" t="s">
        <v>5587</v>
      </c>
      <c r="H3838" s="7" t="s">
        <v>163</v>
      </c>
      <c r="I3838" s="7" t="s">
        <v>203</v>
      </c>
      <c r="J3838" s="7" t="s">
        <v>202</v>
      </c>
      <c r="K3838" s="7" t="s">
        <v>201</v>
      </c>
      <c r="L3838" s="7" t="s">
        <v>234</v>
      </c>
      <c r="M3838" s="7" t="s">
        <v>204</v>
      </c>
      <c r="N3838" s="7" t="s">
        <v>88</v>
      </c>
      <c r="O3838" s="7" t="s">
        <v>118</v>
      </c>
      <c r="P3838" s="7" t="s">
        <v>157</v>
      </c>
      <c r="Q3838" s="7" t="s">
        <v>82</v>
      </c>
      <c r="R3838" s="7" t="s">
        <v>194</v>
      </c>
      <c r="S3838" s="7" t="s">
        <v>153</v>
      </c>
      <c r="T3838" s="7" t="s">
        <v>118</v>
      </c>
      <c r="U3838" s="7" t="s">
        <v>88</v>
      </c>
      <c r="V3838" s="7" t="s">
        <v>89</v>
      </c>
      <c r="W3838" s="7" t="s">
        <v>164</v>
      </c>
      <c r="X3838" s="7" t="s">
        <v>204</v>
      </c>
      <c r="Y3838" s="7" t="n">
        <v>1</v>
      </c>
      <c r="Z3838" s="7" t="n">
        <v>0</v>
      </c>
      <c r="AA3838" s="7" t="str">
        <f aca="false">IF(Y3838&gt;Z3838,"Win",IF(Y3838&lt;Z3838,"Loss","Draw"))</f>
        <v>Win</v>
      </c>
      <c r="AB3838" s="7" t="s">
        <v>99</v>
      </c>
      <c r="AC3838" s="7" t="s">
        <v>99</v>
      </c>
      <c r="AD3838" s="7" t="s">
        <v>668</v>
      </c>
      <c r="AE3838" s="7" t="s">
        <v>1040</v>
      </c>
      <c r="AF3838" s="7" t="str">
        <f aca="false">IF(AD3838&lt;AE3838,AD3838,AE3838)</f>
        <v>Archer Queen, Berserker, Cannon, Earthquake, Ice Spirit, Royal Delivery, Royal Hogs, The Log</v>
      </c>
      <c r="AG3838" s="7" t="str">
        <f aca="false">IF(AD3838&lt;AE3838,AE3838,AD3838)</f>
        <v>Berserker, Bomb Tower, Fire Spirit, Goblin Barrel, Ice Spirit, Magic Archer, Royal Delivery, Wall Breakers</v>
      </c>
      <c r="AH3838" s="7" t="str">
        <f aca="false">IF(AD3838=AF3838,AA3838,IF(AA3838="Win","Loss",IF(AA3838="Loss","Win","Draw")))</f>
        <v>Loss</v>
      </c>
      <c r="AI3838" s="7" t="s">
        <v>297</v>
      </c>
    </row>
    <row r="3839" customFormat="false" ht="15" hidden="false" customHeight="true" outlineLevel="0" collapsed="false">
      <c r="A3839" s="7" t="s">
        <v>7542</v>
      </c>
      <c r="B3839" s="7" t="n">
        <v>1</v>
      </c>
      <c r="C3839" s="7" t="s">
        <v>1010</v>
      </c>
      <c r="D3839" s="7" t="s">
        <v>1011</v>
      </c>
      <c r="E3839" s="7" t="s">
        <v>1206</v>
      </c>
      <c r="F3839" s="7" t="s">
        <v>1207</v>
      </c>
      <c r="G3839" s="7" t="s">
        <v>5589</v>
      </c>
      <c r="H3839" s="7" t="s">
        <v>715</v>
      </c>
      <c r="I3839" s="7" t="s">
        <v>114</v>
      </c>
      <c r="J3839" s="7" t="s">
        <v>158</v>
      </c>
      <c r="K3839" s="7" t="s">
        <v>84</v>
      </c>
      <c r="L3839" s="7" t="s">
        <v>173</v>
      </c>
      <c r="M3839" s="7" t="s">
        <v>115</v>
      </c>
      <c r="N3839" s="7" t="s">
        <v>447</v>
      </c>
      <c r="O3839" s="7" t="s">
        <v>126</v>
      </c>
      <c r="P3839" s="7" t="s">
        <v>130</v>
      </c>
      <c r="Q3839" s="7" t="s">
        <v>152</v>
      </c>
      <c r="R3839" s="7" t="s">
        <v>128</v>
      </c>
      <c r="S3839" s="7" t="s">
        <v>107</v>
      </c>
      <c r="T3839" s="7" t="s">
        <v>306</v>
      </c>
      <c r="U3839" s="7" t="s">
        <v>307</v>
      </c>
      <c r="V3839" s="7" t="s">
        <v>85</v>
      </c>
      <c r="W3839" s="7" t="s">
        <v>187</v>
      </c>
      <c r="X3839" s="7" t="s">
        <v>95</v>
      </c>
      <c r="Y3839" s="7" t="n">
        <v>0</v>
      </c>
      <c r="Z3839" s="7" t="n">
        <v>1</v>
      </c>
      <c r="AA3839" s="7" t="str">
        <f aca="false">IF(Y3839&gt;Z3839,"Win",IF(Y3839&lt;Z3839,"Loss","Draw"))</f>
        <v>Loss</v>
      </c>
      <c r="AB3839" s="7" t="s">
        <v>99</v>
      </c>
      <c r="AC3839" s="7" t="s">
        <v>99</v>
      </c>
      <c r="AD3839" s="7" t="s">
        <v>1338</v>
      </c>
      <c r="AE3839" s="7" t="s">
        <v>603</v>
      </c>
      <c r="AF3839" s="7" t="str">
        <f aca="false">IF(AD3839&lt;AE3839,AD3839,AE3839)</f>
        <v>Archers, Arrows, Bowler, Giant, Giant Snowball, Graveyard, Skeletons, Zappies</v>
      </c>
      <c r="AG3839" s="7" t="str">
        <f aca="false">IF(AD3839&lt;AE3839,AE3839,AD3839)</f>
        <v>Baby Dragon, Barbarian Barrel, Goblin Cage, Golden Knight, Golem, Ice Wizard, Lightning, Tornado</v>
      </c>
      <c r="AH3839" s="7" t="str">
        <f aca="false">IF(AD3839=AF3839,AA3839,IF(AA3839="Win","Loss",IF(AA3839="Loss","Win","Draw")))</f>
        <v>Loss</v>
      </c>
      <c r="AI3839" s="7" t="s">
        <v>297</v>
      </c>
    </row>
    <row r="3840" customFormat="false" ht="15" hidden="false" customHeight="true" outlineLevel="0" collapsed="false">
      <c r="A3840" s="7" t="s">
        <v>7542</v>
      </c>
      <c r="B3840" s="7" t="n">
        <v>2</v>
      </c>
      <c r="C3840" s="7" t="s">
        <v>1010</v>
      </c>
      <c r="D3840" s="7" t="s">
        <v>1011</v>
      </c>
      <c r="E3840" s="7" t="s">
        <v>1206</v>
      </c>
      <c r="F3840" s="7" t="s">
        <v>1207</v>
      </c>
      <c r="G3840" s="7" t="s">
        <v>5590</v>
      </c>
      <c r="H3840" s="7" t="s">
        <v>163</v>
      </c>
      <c r="I3840" s="7" t="s">
        <v>82</v>
      </c>
      <c r="J3840" s="7" t="s">
        <v>202</v>
      </c>
      <c r="K3840" s="7" t="s">
        <v>153</v>
      </c>
      <c r="L3840" s="7" t="s">
        <v>95</v>
      </c>
      <c r="M3840" s="7" t="s">
        <v>150</v>
      </c>
      <c r="N3840" s="7" t="s">
        <v>88</v>
      </c>
      <c r="O3840" s="7" t="s">
        <v>85</v>
      </c>
      <c r="P3840" s="7" t="s">
        <v>86</v>
      </c>
      <c r="Q3840" s="7" t="s">
        <v>407</v>
      </c>
      <c r="R3840" s="7" t="s">
        <v>151</v>
      </c>
      <c r="S3840" s="7" t="s">
        <v>87</v>
      </c>
      <c r="T3840" s="7" t="s">
        <v>126</v>
      </c>
      <c r="U3840" s="7" t="s">
        <v>165</v>
      </c>
      <c r="V3840" s="7" t="s">
        <v>150</v>
      </c>
      <c r="W3840" s="7" t="s">
        <v>89</v>
      </c>
      <c r="X3840" s="7" t="s">
        <v>164</v>
      </c>
      <c r="Y3840" s="7" t="n">
        <v>0</v>
      </c>
      <c r="Z3840" s="7" t="n">
        <v>1</v>
      </c>
      <c r="AA3840" s="7" t="str">
        <f aca="false">IF(Y3840&gt;Z3840,"Win",IF(Y3840&lt;Z3840,"Loss","Draw"))</f>
        <v>Loss</v>
      </c>
      <c r="AB3840" s="7" t="s">
        <v>99</v>
      </c>
      <c r="AC3840" s="7" t="s">
        <v>99</v>
      </c>
      <c r="AD3840" s="7" t="s">
        <v>5591</v>
      </c>
      <c r="AE3840" s="7" t="s">
        <v>526</v>
      </c>
      <c r="AF3840" s="7" t="str">
        <f aca="false">IF(AD3840&lt;AE3840,AD3840,AE3840)</f>
        <v>Barbarian Barrel, Berserker, Cannon, Electro Spirit, Lightning, Magic Archer, Royal Hogs, Skeleton Dragons</v>
      </c>
      <c r="AG3840" s="7" t="str">
        <f aca="false">IF(AD3840&lt;AE3840,AE3840,AD3840)</f>
        <v>Earthquake, Electro Spirit, Firecracker, Hog Rider, Mighty Miner, Skeletons, Tesla, The Log</v>
      </c>
      <c r="AH3840" s="7" t="str">
        <f aca="false">IF(AD3840=AF3840,AA3840,IF(AA3840="Win","Loss",IF(AA3840="Loss","Win","Draw")))</f>
        <v>Loss</v>
      </c>
      <c r="AI3840" s="7" t="s">
        <v>297</v>
      </c>
    </row>
    <row r="3841" customFormat="false" ht="15" hidden="false" customHeight="true" outlineLevel="0" collapsed="false">
      <c r="A3841" s="7" t="s">
        <v>7542</v>
      </c>
      <c r="B3841" s="7" t="n">
        <v>3</v>
      </c>
      <c r="C3841" s="7" t="s">
        <v>1010</v>
      </c>
      <c r="D3841" s="7" t="s">
        <v>1011</v>
      </c>
      <c r="E3841" s="7" t="s">
        <v>1206</v>
      </c>
      <c r="F3841" s="7" t="s">
        <v>1207</v>
      </c>
      <c r="G3841" s="7" t="s">
        <v>5592</v>
      </c>
      <c r="H3841" s="7" t="s">
        <v>163</v>
      </c>
      <c r="I3841" s="7" t="s">
        <v>107</v>
      </c>
      <c r="J3841" s="7" t="s">
        <v>139</v>
      </c>
      <c r="K3841" s="7" t="s">
        <v>109</v>
      </c>
      <c r="L3841" s="7" t="s">
        <v>93</v>
      </c>
      <c r="M3841" s="7" t="s">
        <v>110</v>
      </c>
      <c r="N3841" s="7" t="s">
        <v>111</v>
      </c>
      <c r="O3841" s="7" t="s">
        <v>97</v>
      </c>
      <c r="P3841" s="7" t="s">
        <v>112</v>
      </c>
      <c r="Q3841" s="7" t="s">
        <v>233</v>
      </c>
      <c r="R3841" s="7" t="s">
        <v>202</v>
      </c>
      <c r="S3841" s="7" t="s">
        <v>201</v>
      </c>
      <c r="T3841" s="7" t="s">
        <v>157</v>
      </c>
      <c r="U3841" s="7" t="s">
        <v>111</v>
      </c>
      <c r="V3841" s="7" t="s">
        <v>88</v>
      </c>
      <c r="W3841" s="7" t="s">
        <v>153</v>
      </c>
      <c r="X3841" s="7" t="s">
        <v>204</v>
      </c>
      <c r="Y3841" s="7" t="n">
        <v>0</v>
      </c>
      <c r="Z3841" s="7" t="n">
        <v>1</v>
      </c>
      <c r="AA3841" s="7" t="str">
        <f aca="false">IF(Y3841&gt;Z3841,"Win",IF(Y3841&lt;Z3841,"Loss","Draw"))</f>
        <v>Loss</v>
      </c>
      <c r="AB3841" s="7" t="s">
        <v>99</v>
      </c>
      <c r="AC3841" s="7" t="s">
        <v>99</v>
      </c>
      <c r="AD3841" s="7" t="s">
        <v>790</v>
      </c>
      <c r="AE3841" s="7" t="s">
        <v>5593</v>
      </c>
      <c r="AF3841" s="7" t="str">
        <f aca="false">IF(AD3841&lt;AE3841,AD3841,AE3841)</f>
        <v>Bats, Berserker, Cannon, Fire Spirit, Magic Archer, Miner, Royal Delivery, Wall Breakers</v>
      </c>
      <c r="AG3841" s="7" t="str">
        <f aca="false">IF(AD3841&lt;AE3841,AE3841,AD3841)</f>
        <v>Fireball, Goblin Cage, Lava Hound, Mega Minion, Miner, Ronin, Spirit Empress, Zap</v>
      </c>
      <c r="AH3841" s="7" t="str">
        <f aca="false">IF(AD3841=AF3841,AA3841,IF(AA3841="Win","Loss",IF(AA3841="Loss","Win","Draw")))</f>
        <v>Win</v>
      </c>
      <c r="AI3841" s="7" t="s">
        <v>297</v>
      </c>
    </row>
    <row r="3842" customFormat="false" ht="15" hidden="false" customHeight="true" outlineLevel="0" collapsed="false">
      <c r="A3842" s="7" t="s">
        <v>7543</v>
      </c>
      <c r="B3842" s="7" t="n">
        <v>1</v>
      </c>
      <c r="C3842" s="7" t="s">
        <v>1010</v>
      </c>
      <c r="D3842" s="7" t="s">
        <v>1011</v>
      </c>
      <c r="E3842" s="7" t="s">
        <v>1206</v>
      </c>
      <c r="F3842" s="7" t="s">
        <v>1207</v>
      </c>
      <c r="G3842" s="7" t="s">
        <v>5595</v>
      </c>
      <c r="H3842" s="7" t="s">
        <v>163</v>
      </c>
      <c r="I3842" s="7" t="s">
        <v>152</v>
      </c>
      <c r="J3842" s="7" t="s">
        <v>128</v>
      </c>
      <c r="K3842" s="7" t="s">
        <v>107</v>
      </c>
      <c r="L3842" s="7" t="s">
        <v>95</v>
      </c>
      <c r="M3842" s="7" t="s">
        <v>306</v>
      </c>
      <c r="N3842" s="7" t="s">
        <v>307</v>
      </c>
      <c r="O3842" s="7" t="s">
        <v>85</v>
      </c>
      <c r="P3842" s="7" t="s">
        <v>187</v>
      </c>
      <c r="Q3842" s="7" t="s">
        <v>109</v>
      </c>
      <c r="R3842" s="7" t="s">
        <v>188</v>
      </c>
      <c r="S3842" s="7" t="s">
        <v>208</v>
      </c>
      <c r="T3842" s="7" t="s">
        <v>110</v>
      </c>
      <c r="U3842" s="7" t="s">
        <v>86</v>
      </c>
      <c r="V3842" s="7" t="s">
        <v>88</v>
      </c>
      <c r="W3842" s="7" t="s">
        <v>93</v>
      </c>
      <c r="X3842" s="7" t="s">
        <v>112</v>
      </c>
      <c r="Y3842" s="7" t="n">
        <v>0</v>
      </c>
      <c r="Z3842" s="7" t="n">
        <v>1</v>
      </c>
      <c r="AA3842" s="7" t="str">
        <f aca="false">IF(Y3842&gt;Z3842,"Win",IF(Y3842&lt;Z3842,"Loss","Draw"))</f>
        <v>Loss</v>
      </c>
      <c r="AB3842" s="7" t="s">
        <v>99</v>
      </c>
      <c r="AC3842" s="7" t="s">
        <v>99</v>
      </c>
      <c r="AD3842" s="7" t="s">
        <v>603</v>
      </c>
      <c r="AE3842" s="7" t="s">
        <v>368</v>
      </c>
      <c r="AF3842" s="7" t="str">
        <f aca="false">IF(AD3842&lt;AE3842,AD3842,AE3842)</f>
        <v>Baby Dragon, Barbarian Barrel, Goblin Cage, Golden Knight, Golem, Ice Wizard, Lightning, Tornado</v>
      </c>
      <c r="AG3842" s="7" t="str">
        <f aca="false">IF(AD3842&lt;AE3842,AE3842,AD3842)</f>
        <v>Berserker, Fireball, Lava Hound, Skeleton Dragons, Spirit Empress, Tombstone, Valkyrie, Zap</v>
      </c>
      <c r="AH3842" s="7" t="str">
        <f aca="false">IF(AD3842=AF3842,AA3842,IF(AA3842="Win","Loss",IF(AA3842="Loss","Win","Draw")))</f>
        <v>Loss</v>
      </c>
      <c r="AI3842" s="7" t="s">
        <v>297</v>
      </c>
    </row>
    <row r="3843" customFormat="false" ht="15" hidden="false" customHeight="true" outlineLevel="0" collapsed="false">
      <c r="A3843" s="7" t="s">
        <v>7543</v>
      </c>
      <c r="B3843" s="7" t="n">
        <v>2</v>
      </c>
      <c r="C3843" s="7" t="s">
        <v>1010</v>
      </c>
      <c r="D3843" s="7" t="s">
        <v>1011</v>
      </c>
      <c r="E3843" s="7" t="s">
        <v>1206</v>
      </c>
      <c r="F3843" s="7" t="s">
        <v>1207</v>
      </c>
      <c r="G3843" s="7" t="s">
        <v>5596</v>
      </c>
      <c r="H3843" s="7" t="s">
        <v>163</v>
      </c>
      <c r="I3843" s="7" t="s">
        <v>114</v>
      </c>
      <c r="J3843" s="7" t="s">
        <v>158</v>
      </c>
      <c r="K3843" s="7" t="s">
        <v>84</v>
      </c>
      <c r="L3843" s="7" t="s">
        <v>447</v>
      </c>
      <c r="M3843" s="7" t="s">
        <v>115</v>
      </c>
      <c r="N3843" s="7" t="s">
        <v>173</v>
      </c>
      <c r="O3843" s="7" t="s">
        <v>126</v>
      </c>
      <c r="P3843" s="7" t="s">
        <v>130</v>
      </c>
      <c r="Q3843" s="7" t="s">
        <v>137</v>
      </c>
      <c r="R3843" s="7" t="s">
        <v>128</v>
      </c>
      <c r="S3843" s="7" t="s">
        <v>114</v>
      </c>
      <c r="T3843" s="7" t="s">
        <v>126</v>
      </c>
      <c r="U3843" s="7" t="s">
        <v>242</v>
      </c>
      <c r="V3843" s="7" t="s">
        <v>157</v>
      </c>
      <c r="W3843" s="7" t="s">
        <v>87</v>
      </c>
      <c r="X3843" s="7" t="s">
        <v>116</v>
      </c>
      <c r="Y3843" s="7" t="n">
        <v>0</v>
      </c>
      <c r="Z3843" s="7" t="n">
        <v>1</v>
      </c>
      <c r="AA3843" s="7" t="str">
        <f aca="false">IF(Y3843&gt;Z3843,"Win",IF(Y3843&lt;Z3843,"Loss","Draw"))</f>
        <v>Loss</v>
      </c>
      <c r="AB3843" s="7" t="s">
        <v>99</v>
      </c>
      <c r="AC3843" s="7" t="s">
        <v>99</v>
      </c>
      <c r="AD3843" s="7" t="s">
        <v>1338</v>
      </c>
      <c r="AE3843" s="7" t="s">
        <v>1230</v>
      </c>
      <c r="AF3843" s="7" t="str">
        <f aca="false">IF(AD3843&lt;AE3843,AD3843,AE3843)</f>
        <v>Archers, Arrows, Bowler, Giant, Giant Snowball, Graveyard, Skeletons, Zappies</v>
      </c>
      <c r="AG3843" s="7" t="str">
        <f aca="false">IF(AD3843&lt;AE3843,AE3843,AD3843)</f>
        <v>Bomber, Fire Spirit, Giant Snowball, Goblin Drill, Golden Knight, Poison, Skeletons, Tesla</v>
      </c>
      <c r="AH3843" s="7" t="str">
        <f aca="false">IF(AD3843=AF3843,AA3843,IF(AA3843="Win","Loss",IF(AA3843="Loss","Win","Draw")))</f>
        <v>Loss</v>
      </c>
      <c r="AI3843" s="7" t="s">
        <v>297</v>
      </c>
    </row>
    <row r="3844" customFormat="false" ht="15" hidden="false" customHeight="true" outlineLevel="0" collapsed="false">
      <c r="A3844" s="7" t="s">
        <v>7543</v>
      </c>
      <c r="B3844" s="7" t="n">
        <v>3</v>
      </c>
      <c r="C3844" s="7" t="s">
        <v>1010</v>
      </c>
      <c r="D3844" s="7" t="s">
        <v>1011</v>
      </c>
      <c r="E3844" s="7" t="s">
        <v>1206</v>
      </c>
      <c r="F3844" s="7" t="s">
        <v>1207</v>
      </c>
      <c r="G3844" s="7" t="s">
        <v>5597</v>
      </c>
      <c r="H3844" s="7" t="s">
        <v>163</v>
      </c>
      <c r="I3844" s="7" t="s">
        <v>87</v>
      </c>
      <c r="J3844" s="7" t="s">
        <v>172</v>
      </c>
      <c r="K3844" s="7" t="s">
        <v>82</v>
      </c>
      <c r="L3844" s="7" t="s">
        <v>89</v>
      </c>
      <c r="M3844" s="7" t="s">
        <v>93</v>
      </c>
      <c r="N3844" s="7" t="s">
        <v>150</v>
      </c>
      <c r="O3844" s="7" t="s">
        <v>88</v>
      </c>
      <c r="P3844" s="7" t="s">
        <v>97</v>
      </c>
      <c r="Q3844" s="7" t="s">
        <v>82</v>
      </c>
      <c r="R3844" s="7" t="s">
        <v>83</v>
      </c>
      <c r="S3844" s="7" t="s">
        <v>84</v>
      </c>
      <c r="T3844" s="7" t="s">
        <v>143</v>
      </c>
      <c r="U3844" s="7" t="s">
        <v>95</v>
      </c>
      <c r="V3844" s="7" t="s">
        <v>164</v>
      </c>
      <c r="W3844" s="7" t="s">
        <v>138</v>
      </c>
      <c r="X3844" s="7" t="s">
        <v>142</v>
      </c>
      <c r="Y3844" s="7" t="n">
        <v>1</v>
      </c>
      <c r="Z3844" s="7" t="n">
        <v>0</v>
      </c>
      <c r="AA3844" s="7" t="str">
        <f aca="false">IF(Y3844&gt;Z3844,"Win",IF(Y3844&lt;Z3844,"Loss","Draw"))</f>
        <v>Win</v>
      </c>
      <c r="AB3844" s="7" t="s">
        <v>99</v>
      </c>
      <c r="AC3844" s="7" t="s">
        <v>99</v>
      </c>
      <c r="AD3844" s="7" t="s">
        <v>5599</v>
      </c>
      <c r="AE3844" s="7" t="s">
        <v>5598</v>
      </c>
      <c r="AF3844" s="7" t="str">
        <f aca="false">IF(AD3844&lt;AE3844,AD3844,AE3844)</f>
        <v>Archers, Barbarian Barrel, Earthquake, Goblin Demolisher, Heal Spirit, Monk, Royal Hogs, Three Musketeers</v>
      </c>
      <c r="AG3844" s="7" t="str">
        <f aca="false">IF(AD3844&lt;AE3844,AE3844,AD3844)</f>
        <v>Berserker, Electro Spirit, Fireball, Musketeer, Ronin, Royal Hogs, Tesla, The Log</v>
      </c>
      <c r="AH3844" s="7" t="str">
        <f aca="false">IF(AD3844=AF3844,AA3844,IF(AA3844="Win","Loss",IF(AA3844="Loss","Win","Draw")))</f>
        <v>Loss</v>
      </c>
      <c r="AI3844" s="7" t="s">
        <v>297</v>
      </c>
    </row>
    <row r="3845" customFormat="false" ht="15" hidden="false" customHeight="true" outlineLevel="0" collapsed="false">
      <c r="A3845" s="7" t="s">
        <v>7544</v>
      </c>
      <c r="B3845" s="7" t="n">
        <v>1</v>
      </c>
      <c r="C3845" s="7" t="s">
        <v>1010</v>
      </c>
      <c r="D3845" s="7" t="s">
        <v>1011</v>
      </c>
      <c r="E3845" s="7" t="s">
        <v>1206</v>
      </c>
      <c r="F3845" s="7" t="s">
        <v>1207</v>
      </c>
      <c r="G3845" s="7" t="s">
        <v>5601</v>
      </c>
      <c r="H3845" s="7" t="s">
        <v>715</v>
      </c>
      <c r="I3845" s="7" t="s">
        <v>233</v>
      </c>
      <c r="J3845" s="7" t="s">
        <v>202</v>
      </c>
      <c r="K3845" s="7" t="s">
        <v>201</v>
      </c>
      <c r="L3845" s="7" t="s">
        <v>88</v>
      </c>
      <c r="M3845" s="7" t="s">
        <v>234</v>
      </c>
      <c r="N3845" s="7" t="s">
        <v>157</v>
      </c>
      <c r="O3845" s="7" t="s">
        <v>111</v>
      </c>
      <c r="P3845" s="7" t="s">
        <v>204</v>
      </c>
      <c r="Q3845" s="7" t="s">
        <v>137</v>
      </c>
      <c r="R3845" s="7" t="s">
        <v>202</v>
      </c>
      <c r="S3845" s="7" t="s">
        <v>114</v>
      </c>
      <c r="T3845" s="7" t="s">
        <v>108</v>
      </c>
      <c r="U3845" s="7" t="s">
        <v>126</v>
      </c>
      <c r="V3845" s="7" t="s">
        <v>157</v>
      </c>
      <c r="W3845" s="7" t="s">
        <v>87</v>
      </c>
      <c r="X3845" s="7" t="s">
        <v>116</v>
      </c>
      <c r="Y3845" s="7" t="n">
        <v>0</v>
      </c>
      <c r="Z3845" s="7" t="n">
        <v>1</v>
      </c>
      <c r="AA3845" s="7" t="str">
        <f aca="false">IF(Y3845&gt;Z3845,"Win",IF(Y3845&lt;Z3845,"Loss","Draw"))</f>
        <v>Loss</v>
      </c>
      <c r="AB3845" s="7" t="s">
        <v>99</v>
      </c>
      <c r="AC3845" s="7" t="s">
        <v>99</v>
      </c>
      <c r="AD3845" s="7" t="s">
        <v>380</v>
      </c>
      <c r="AE3845" s="7" t="s">
        <v>729</v>
      </c>
      <c r="AF3845" s="7" t="str">
        <f aca="false">IF(AD3845&lt;AE3845,AD3845,AE3845)</f>
        <v>Bats, Berserker, Bomb Tower, Fire Spirit, Magic Archer, Miner, Royal Delivery, Wall Breakers</v>
      </c>
      <c r="AG3845" s="7" t="str">
        <f aca="false">IF(AD3845&lt;AE3845,AE3845,AD3845)</f>
        <v>Dark Prince, Fire Spirit, Giant Snowball, Goblin Drill, Magic Archer, Poison, Skeletons, Tesla</v>
      </c>
      <c r="AH3845" s="7" t="str">
        <f aca="false">IF(AD3845=AF3845,AA3845,IF(AA3845="Win","Loss",IF(AA3845="Loss","Win","Draw")))</f>
        <v>Loss</v>
      </c>
      <c r="AI3845" s="7" t="s">
        <v>297</v>
      </c>
    </row>
    <row r="3846" customFormat="false" ht="15" hidden="false" customHeight="true" outlineLevel="0" collapsed="false">
      <c r="A3846" s="7" t="s">
        <v>7544</v>
      </c>
      <c r="B3846" s="7" t="n">
        <v>2</v>
      </c>
      <c r="C3846" s="7" t="s">
        <v>1010</v>
      </c>
      <c r="D3846" s="7" t="s">
        <v>1011</v>
      </c>
      <c r="E3846" s="7" t="s">
        <v>1206</v>
      </c>
      <c r="F3846" s="7" t="s">
        <v>1207</v>
      </c>
      <c r="G3846" s="7" t="s">
        <v>5602</v>
      </c>
      <c r="H3846" s="7" t="s">
        <v>163</v>
      </c>
      <c r="I3846" s="7" t="s">
        <v>152</v>
      </c>
      <c r="J3846" s="7" t="s">
        <v>151</v>
      </c>
      <c r="K3846" s="7" t="s">
        <v>82</v>
      </c>
      <c r="L3846" s="7" t="s">
        <v>153</v>
      </c>
      <c r="M3846" s="7" t="s">
        <v>150</v>
      </c>
      <c r="N3846" s="7" t="s">
        <v>85</v>
      </c>
      <c r="O3846" s="7" t="s">
        <v>126</v>
      </c>
      <c r="P3846" s="7" t="s">
        <v>89</v>
      </c>
      <c r="Q3846" s="7" t="s">
        <v>92</v>
      </c>
      <c r="R3846" s="7" t="s">
        <v>91</v>
      </c>
      <c r="S3846" s="7" t="s">
        <v>90</v>
      </c>
      <c r="T3846" s="7" t="s">
        <v>96</v>
      </c>
      <c r="U3846" s="7" t="s">
        <v>94</v>
      </c>
      <c r="V3846" s="7" t="s">
        <v>125</v>
      </c>
      <c r="W3846" s="7" t="s">
        <v>93</v>
      </c>
      <c r="X3846" s="7" t="s">
        <v>150</v>
      </c>
      <c r="Y3846" s="7" t="n">
        <v>0</v>
      </c>
      <c r="Z3846" s="7" t="n">
        <v>1</v>
      </c>
      <c r="AA3846" s="7" t="str">
        <f aca="false">IF(Y3846&gt;Z3846,"Win",IF(Y3846&lt;Z3846,"Loss","Draw"))</f>
        <v>Loss</v>
      </c>
      <c r="AB3846" s="7" t="s">
        <v>99</v>
      </c>
      <c r="AC3846" s="7" t="s">
        <v>99</v>
      </c>
      <c r="AD3846" s="7" t="s">
        <v>155</v>
      </c>
      <c r="AE3846" s="7" t="s">
        <v>635</v>
      </c>
      <c r="AF3846" s="7" t="str">
        <f aca="false">IF(AD3846&lt;AE3846,AD3846,AE3846)</f>
        <v>Baby Dragon, Cannon, Electro Spirit, Lightning, Mighty Miner, Royal Hogs, Skeletons, The Log</v>
      </c>
      <c r="AG3846" s="7" t="str">
        <f aca="false">IF(AD3846&lt;AE3846,AE3846,AD3846)</f>
        <v>Cannon Cart, Electro Spirit, Fireball, Goblins, Minions, Mortar, Rascals, Skeleton Barrel</v>
      </c>
      <c r="AH3846" s="7" t="str">
        <f aca="false">IF(AD3846=AF3846,AA3846,IF(AA3846="Win","Loss",IF(AA3846="Loss","Win","Draw")))</f>
        <v>Loss</v>
      </c>
      <c r="AI3846" s="7" t="s">
        <v>297</v>
      </c>
    </row>
    <row r="3847" customFormat="false" ht="15" hidden="false" customHeight="true" outlineLevel="0" collapsed="false">
      <c r="A3847" s="7" t="s">
        <v>7544</v>
      </c>
      <c r="B3847" s="7" t="n">
        <v>3</v>
      </c>
      <c r="C3847" s="7" t="s">
        <v>1010</v>
      </c>
      <c r="D3847" s="7" t="s">
        <v>1011</v>
      </c>
      <c r="E3847" s="7" t="s">
        <v>1206</v>
      </c>
      <c r="F3847" s="7" t="s">
        <v>1207</v>
      </c>
      <c r="G3847" s="7" t="s">
        <v>5603</v>
      </c>
      <c r="H3847" s="7" t="s">
        <v>163</v>
      </c>
      <c r="I3847" s="7" t="s">
        <v>84</v>
      </c>
      <c r="J3847" s="7" t="s">
        <v>108</v>
      </c>
      <c r="K3847" s="7" t="s">
        <v>114</v>
      </c>
      <c r="L3847" s="7" t="s">
        <v>138</v>
      </c>
      <c r="M3847" s="7" t="s">
        <v>119</v>
      </c>
      <c r="N3847" s="7" t="s">
        <v>115</v>
      </c>
      <c r="O3847" s="7" t="s">
        <v>118</v>
      </c>
      <c r="P3847" s="7" t="s">
        <v>116</v>
      </c>
      <c r="Q3847" s="7" t="s">
        <v>159</v>
      </c>
      <c r="R3847" s="7" t="s">
        <v>337</v>
      </c>
      <c r="S3847" s="7" t="s">
        <v>203</v>
      </c>
      <c r="T3847" s="7" t="s">
        <v>118</v>
      </c>
      <c r="U3847" s="7" t="s">
        <v>201</v>
      </c>
      <c r="V3847" s="7" t="s">
        <v>88</v>
      </c>
      <c r="W3847" s="7" t="s">
        <v>234</v>
      </c>
      <c r="X3847" s="7" t="s">
        <v>204</v>
      </c>
      <c r="Y3847" s="7" t="n">
        <v>0</v>
      </c>
      <c r="Z3847" s="7" t="n">
        <v>1</v>
      </c>
      <c r="AA3847" s="7" t="str">
        <f aca="false">IF(Y3847&gt;Z3847,"Win",IF(Y3847&lt;Z3847,"Loss","Draw"))</f>
        <v>Loss</v>
      </c>
      <c r="AB3847" s="7" t="s">
        <v>99</v>
      </c>
      <c r="AC3847" s="7" t="s">
        <v>99</v>
      </c>
      <c r="AD3847" s="7" t="s">
        <v>984</v>
      </c>
      <c r="AE3847" s="7" t="s">
        <v>3125</v>
      </c>
      <c r="AF3847" s="7" t="str">
        <f aca="false">IF(AD3847&lt;AE3847,AD3847,AE3847)</f>
        <v>Archers, Dark Prince, Giant Snowball, Goblin Demolisher, Goblin Hut, Graveyard, Ice Spirit, Poison</v>
      </c>
      <c r="AG3847" s="7" t="str">
        <f aca="false">IF(AD3847&lt;AE3847,AE3847,AD3847)</f>
        <v>Berserker, Bomb Tower, Boss Bandit, Dart Goblin, Goblin Barrel, Ice Spirit, Royal Delivery, Wall Breakers</v>
      </c>
      <c r="AH3847" s="7" t="str">
        <f aca="false">IF(AD3847=AF3847,AA3847,IF(AA3847="Win","Loss",IF(AA3847="Loss","Win","Draw")))</f>
        <v>Loss</v>
      </c>
      <c r="AI3847" s="7" t="s">
        <v>297</v>
      </c>
    </row>
    <row r="3848" customFormat="false" ht="15" hidden="false" customHeight="true" outlineLevel="0" collapsed="false">
      <c r="A3848" s="7" t="s">
        <v>7545</v>
      </c>
      <c r="B3848" s="7" t="n">
        <v>1</v>
      </c>
      <c r="C3848" s="7" t="s">
        <v>1010</v>
      </c>
      <c r="D3848" s="7" t="s">
        <v>1011</v>
      </c>
      <c r="E3848" s="7" t="s">
        <v>1206</v>
      </c>
      <c r="F3848" s="7" t="s">
        <v>1207</v>
      </c>
      <c r="G3848" s="7" t="s">
        <v>5605</v>
      </c>
      <c r="H3848" s="7" t="s">
        <v>163</v>
      </c>
      <c r="I3848" s="7" t="s">
        <v>84</v>
      </c>
      <c r="J3848" s="7" t="s">
        <v>108</v>
      </c>
      <c r="K3848" s="7" t="s">
        <v>87</v>
      </c>
      <c r="L3848" s="7" t="s">
        <v>115</v>
      </c>
      <c r="M3848" s="7" t="s">
        <v>116</v>
      </c>
      <c r="N3848" s="7" t="s">
        <v>126</v>
      </c>
      <c r="O3848" s="7" t="s">
        <v>118</v>
      </c>
      <c r="P3848" s="7" t="s">
        <v>95</v>
      </c>
      <c r="Q3848" s="7" t="s">
        <v>152</v>
      </c>
      <c r="R3848" s="7" t="s">
        <v>151</v>
      </c>
      <c r="S3848" s="7" t="s">
        <v>82</v>
      </c>
      <c r="T3848" s="7" t="s">
        <v>126</v>
      </c>
      <c r="U3848" s="7" t="s">
        <v>150</v>
      </c>
      <c r="V3848" s="7" t="s">
        <v>153</v>
      </c>
      <c r="W3848" s="7" t="s">
        <v>85</v>
      </c>
      <c r="X3848" s="7" t="s">
        <v>89</v>
      </c>
      <c r="Y3848" s="7" t="n">
        <v>0</v>
      </c>
      <c r="Z3848" s="7" t="n">
        <v>3</v>
      </c>
      <c r="AA3848" s="7" t="str">
        <f aca="false">IF(Y3848&gt;Z3848,"Win",IF(Y3848&lt;Z3848,"Loss","Draw"))</f>
        <v>Loss</v>
      </c>
      <c r="AB3848" s="7" t="s">
        <v>99</v>
      </c>
      <c r="AC3848" s="7" t="s">
        <v>99</v>
      </c>
      <c r="AD3848" s="7" t="s">
        <v>703</v>
      </c>
      <c r="AE3848" s="7" t="s">
        <v>155</v>
      </c>
      <c r="AF3848" s="7" t="str">
        <f aca="false">IF(AD3848&lt;AE3848,AD3848,AE3848)</f>
        <v>Archers, Barbarian Barrel, Dark Prince, Graveyard, Ice Spirit, Poison, Skeletons, Tesla</v>
      </c>
      <c r="AG3848" s="7" t="str">
        <f aca="false">IF(AD3848&lt;AE3848,AE3848,AD3848)</f>
        <v>Baby Dragon, Cannon, Electro Spirit, Lightning, Mighty Miner, Royal Hogs, Skeletons, The Log</v>
      </c>
      <c r="AH3848" s="7" t="str">
        <f aca="false">IF(AD3848=AF3848,AA3848,IF(AA3848="Win","Loss",IF(AA3848="Loss","Win","Draw")))</f>
        <v>Loss</v>
      </c>
      <c r="AI3848" s="7" t="s">
        <v>297</v>
      </c>
    </row>
    <row r="3849" customFormat="false" ht="15" hidden="false" customHeight="true" outlineLevel="0" collapsed="false">
      <c r="A3849" s="7" t="s">
        <v>7545</v>
      </c>
      <c r="B3849" s="7" t="n">
        <v>2</v>
      </c>
      <c r="C3849" s="7" t="s">
        <v>1010</v>
      </c>
      <c r="D3849" s="7" t="s">
        <v>1011</v>
      </c>
      <c r="E3849" s="7" t="s">
        <v>1206</v>
      </c>
      <c r="F3849" s="7" t="s">
        <v>1207</v>
      </c>
      <c r="G3849" s="7" t="s">
        <v>5606</v>
      </c>
      <c r="H3849" s="7" t="s">
        <v>163</v>
      </c>
      <c r="I3849" s="7" t="s">
        <v>208</v>
      </c>
      <c r="J3849" s="7" t="s">
        <v>188</v>
      </c>
      <c r="K3849" s="7" t="s">
        <v>109</v>
      </c>
      <c r="L3849" s="7" t="s">
        <v>88</v>
      </c>
      <c r="M3849" s="7" t="s">
        <v>93</v>
      </c>
      <c r="N3849" s="7" t="s">
        <v>110</v>
      </c>
      <c r="O3849" s="7" t="s">
        <v>86</v>
      </c>
      <c r="P3849" s="7" t="s">
        <v>112</v>
      </c>
      <c r="Q3849" s="7" t="s">
        <v>201</v>
      </c>
      <c r="R3849" s="7" t="s">
        <v>202</v>
      </c>
      <c r="S3849" s="7" t="s">
        <v>123</v>
      </c>
      <c r="T3849" s="7" t="s">
        <v>111</v>
      </c>
      <c r="U3849" s="7" t="s">
        <v>88</v>
      </c>
      <c r="V3849" s="7" t="s">
        <v>234</v>
      </c>
      <c r="W3849" s="7" t="s">
        <v>187</v>
      </c>
      <c r="X3849" s="7" t="s">
        <v>95</v>
      </c>
      <c r="Y3849" s="7" t="n">
        <v>0</v>
      </c>
      <c r="Z3849" s="7" t="n">
        <v>1</v>
      </c>
      <c r="AA3849" s="7" t="str">
        <f aca="false">IF(Y3849&gt;Z3849,"Win",IF(Y3849&lt;Z3849,"Loss","Draw"))</f>
        <v>Loss</v>
      </c>
      <c r="AB3849" s="7" t="s">
        <v>99</v>
      </c>
      <c r="AC3849" s="7" t="s">
        <v>99</v>
      </c>
      <c r="AD3849" s="7" t="s">
        <v>368</v>
      </c>
      <c r="AE3849" s="7" t="s">
        <v>295</v>
      </c>
      <c r="AF3849" s="7" t="str">
        <f aca="false">IF(AD3849&lt;AE3849,AD3849,AE3849)</f>
        <v>Barbarian Barrel, Berserker, Bomb Tower, Goblinstein, Magic Archer, Miner, Tornado, Wall Breakers</v>
      </c>
      <c r="AG3849" s="7" t="str">
        <f aca="false">IF(AD3849&lt;AE3849,AE3849,AD3849)</f>
        <v>Berserker, Fireball, Lava Hound, Skeleton Dragons, Spirit Empress, Tombstone, Valkyrie, Zap</v>
      </c>
      <c r="AH3849" s="7" t="str">
        <f aca="false">IF(AD3849=AF3849,AA3849,IF(AA3849="Win","Loss",IF(AA3849="Loss","Win","Draw")))</f>
        <v>Win</v>
      </c>
      <c r="AI3849" s="7" t="s">
        <v>297</v>
      </c>
    </row>
    <row r="3850" customFormat="false" ht="15" hidden="false" customHeight="true" outlineLevel="0" collapsed="false">
      <c r="A3850" s="7" t="s">
        <v>7545</v>
      </c>
      <c r="B3850" s="7" t="n">
        <v>3</v>
      </c>
      <c r="C3850" s="7" t="s">
        <v>1010</v>
      </c>
      <c r="D3850" s="7" t="s">
        <v>1011</v>
      </c>
      <c r="E3850" s="7" t="s">
        <v>1206</v>
      </c>
      <c r="F3850" s="7" t="s">
        <v>1207</v>
      </c>
      <c r="G3850" s="7" t="s">
        <v>5607</v>
      </c>
      <c r="H3850" s="7" t="s">
        <v>163</v>
      </c>
      <c r="I3850" s="7" t="s">
        <v>107</v>
      </c>
      <c r="J3850" s="7" t="s">
        <v>128</v>
      </c>
      <c r="K3850" s="7" t="s">
        <v>284</v>
      </c>
      <c r="L3850" s="7" t="s">
        <v>242</v>
      </c>
      <c r="M3850" s="7" t="s">
        <v>387</v>
      </c>
      <c r="N3850" s="7" t="s">
        <v>85</v>
      </c>
      <c r="O3850" s="7" t="s">
        <v>133</v>
      </c>
      <c r="P3850" s="7" t="s">
        <v>187</v>
      </c>
      <c r="Q3850" s="7" t="s">
        <v>127</v>
      </c>
      <c r="R3850" s="7" t="s">
        <v>128</v>
      </c>
      <c r="S3850" s="7" t="s">
        <v>129</v>
      </c>
      <c r="T3850" s="7" t="s">
        <v>124</v>
      </c>
      <c r="U3850" s="7" t="s">
        <v>173</v>
      </c>
      <c r="V3850" s="7" t="s">
        <v>133</v>
      </c>
      <c r="W3850" s="7" t="s">
        <v>97</v>
      </c>
      <c r="X3850" s="7" t="s">
        <v>130</v>
      </c>
      <c r="Y3850" s="7" t="n">
        <v>1</v>
      </c>
      <c r="Z3850" s="7" t="n">
        <v>0</v>
      </c>
      <c r="AA3850" s="7" t="str">
        <f aca="false">IF(Y3850&gt;Z3850,"Win",IF(Y3850&lt;Z3850,"Loss","Draw"))</f>
        <v>Win</v>
      </c>
      <c r="AB3850" s="7" t="s">
        <v>99</v>
      </c>
      <c r="AC3850" s="7" t="s">
        <v>99</v>
      </c>
      <c r="AD3850" s="7" t="s">
        <v>1861</v>
      </c>
      <c r="AE3850" s="7" t="s">
        <v>1091</v>
      </c>
      <c r="AF3850" s="7" t="str">
        <f aca="false">IF(AD3850&lt;AE3850,AD3850,AE3850)</f>
        <v>Arrows, Battle Ram, Golden Knight, Mega Knight, Mother Witch, Ronin, Royal Ghost, Zappies</v>
      </c>
      <c r="AG3850" s="7" t="str">
        <f aca="false">IF(AD3850&lt;AE3850,AE3850,AD3850)</f>
        <v>Bomber, Electro Giant, Goblin Cage, Golden Knight, Inferno Dragon, Lightning, Mother Witch, Tornado</v>
      </c>
      <c r="AH3850" s="7" t="str">
        <f aca="false">IF(AD3850=AF3850,AA3850,IF(AA3850="Win","Loss",IF(AA3850="Loss","Win","Draw")))</f>
        <v>Loss</v>
      </c>
      <c r="AI3850" s="7" t="s">
        <v>297</v>
      </c>
    </row>
    <row r="3851" customFormat="false" ht="15" hidden="false" customHeight="true" outlineLevel="0" collapsed="false">
      <c r="A3851" s="7" t="s">
        <v>7546</v>
      </c>
      <c r="B3851" s="7" t="n">
        <v>1</v>
      </c>
      <c r="C3851" s="7" t="s">
        <v>1010</v>
      </c>
      <c r="D3851" s="7" t="s">
        <v>1011</v>
      </c>
      <c r="E3851" s="7" t="s">
        <v>1206</v>
      </c>
      <c r="F3851" s="7" t="s">
        <v>1207</v>
      </c>
      <c r="G3851" s="7" t="s">
        <v>5609</v>
      </c>
      <c r="H3851" s="7" t="s">
        <v>715</v>
      </c>
      <c r="I3851" s="7" t="s">
        <v>208</v>
      </c>
      <c r="J3851" s="7" t="s">
        <v>188</v>
      </c>
      <c r="K3851" s="7" t="s">
        <v>109</v>
      </c>
      <c r="L3851" s="7" t="s">
        <v>110</v>
      </c>
      <c r="M3851" s="7" t="s">
        <v>112</v>
      </c>
      <c r="N3851" s="7" t="s">
        <v>88</v>
      </c>
      <c r="O3851" s="7" t="s">
        <v>93</v>
      </c>
      <c r="P3851" s="7" t="s">
        <v>86</v>
      </c>
      <c r="Q3851" s="7" t="s">
        <v>87</v>
      </c>
      <c r="R3851" s="7" t="s">
        <v>95</v>
      </c>
      <c r="S3851" s="7" t="s">
        <v>113</v>
      </c>
      <c r="T3851" s="7" t="s">
        <v>241</v>
      </c>
      <c r="U3851" s="7" t="s">
        <v>118</v>
      </c>
      <c r="V3851" s="7" t="s">
        <v>126</v>
      </c>
      <c r="W3851" s="7" t="s">
        <v>116</v>
      </c>
      <c r="X3851" s="7" t="s">
        <v>115</v>
      </c>
      <c r="Y3851" s="7" t="n">
        <v>1</v>
      </c>
      <c r="Z3851" s="7" t="n">
        <v>0</v>
      </c>
      <c r="AA3851" s="7" t="str">
        <f aca="false">IF(Y3851&gt;Z3851,"Win",IF(Y3851&lt;Z3851,"Loss","Draw"))</f>
        <v>Win</v>
      </c>
      <c r="AB3851" s="7" t="s">
        <v>99</v>
      </c>
      <c r="AC3851" s="7" t="s">
        <v>99</v>
      </c>
      <c r="AD3851" s="7" t="s">
        <v>368</v>
      </c>
      <c r="AE3851" s="7" t="s">
        <v>776</v>
      </c>
      <c r="AF3851" s="7" t="str">
        <f aca="false">IF(AD3851&lt;AE3851,AD3851,AE3851)</f>
        <v>Barbarian Barrel, Furnace, Graveyard, Ice Spirit, Knight, Poison, Skeletons, Tesla</v>
      </c>
      <c r="AG3851" s="7" t="str">
        <f aca="false">IF(AD3851&lt;AE3851,AE3851,AD3851)</f>
        <v>Berserker, Fireball, Lava Hound, Skeleton Dragons, Spirit Empress, Tombstone, Valkyrie, Zap</v>
      </c>
      <c r="AH3851" s="7" t="str">
        <f aca="false">IF(AD3851=AF3851,AA3851,IF(AA3851="Win","Loss",IF(AA3851="Loss","Win","Draw")))</f>
        <v>Loss</v>
      </c>
      <c r="AI3851" s="7" t="s">
        <v>297</v>
      </c>
    </row>
    <row r="3852" customFormat="false" ht="15" hidden="false" customHeight="true" outlineLevel="0" collapsed="false">
      <c r="A3852" s="7" t="s">
        <v>7546</v>
      </c>
      <c r="B3852" s="7" t="n">
        <v>2</v>
      </c>
      <c r="C3852" s="7" t="s">
        <v>1010</v>
      </c>
      <c r="D3852" s="7" t="s">
        <v>1011</v>
      </c>
      <c r="E3852" s="7" t="s">
        <v>1206</v>
      </c>
      <c r="F3852" s="7" t="s">
        <v>1207</v>
      </c>
      <c r="G3852" s="7" t="s">
        <v>5610</v>
      </c>
      <c r="H3852" s="7" t="s">
        <v>163</v>
      </c>
      <c r="I3852" s="7" t="s">
        <v>90</v>
      </c>
      <c r="J3852" s="7" t="s">
        <v>123</v>
      </c>
      <c r="K3852" s="7" t="s">
        <v>124</v>
      </c>
      <c r="L3852" s="7" t="s">
        <v>95</v>
      </c>
      <c r="M3852" s="7" t="s">
        <v>125</v>
      </c>
      <c r="N3852" s="7" t="s">
        <v>85</v>
      </c>
      <c r="O3852" s="7" t="s">
        <v>96</v>
      </c>
      <c r="P3852" s="7" t="s">
        <v>126</v>
      </c>
      <c r="Q3852" s="7" t="s">
        <v>177</v>
      </c>
      <c r="R3852" s="7" t="s">
        <v>188</v>
      </c>
      <c r="S3852" s="7" t="s">
        <v>83</v>
      </c>
      <c r="T3852" s="7" t="s">
        <v>133</v>
      </c>
      <c r="U3852" s="7" t="s">
        <v>215</v>
      </c>
      <c r="V3852" s="7" t="s">
        <v>86</v>
      </c>
      <c r="W3852" s="7" t="s">
        <v>93</v>
      </c>
      <c r="X3852" s="7" t="s">
        <v>89</v>
      </c>
      <c r="Y3852" s="7" t="n">
        <v>1</v>
      </c>
      <c r="Z3852" s="7" t="n">
        <v>0</v>
      </c>
      <c r="AA3852" s="7" t="str">
        <f aca="false">IF(Y3852&gt;Z3852,"Win",IF(Y3852&lt;Z3852,"Loss","Draw"))</f>
        <v>Win</v>
      </c>
      <c r="AB3852" s="7" t="s">
        <v>99</v>
      </c>
      <c r="AC3852" s="7" t="s">
        <v>99</v>
      </c>
      <c r="AD3852" s="7" t="s">
        <v>134</v>
      </c>
      <c r="AE3852" s="7" t="s">
        <v>494</v>
      </c>
      <c r="AF3852" s="7" t="str">
        <f aca="false">IF(AD3852&lt;AE3852,AD3852,AE3852)</f>
        <v>Barbarian Barrel, Cannon Cart, Goblinstein, Lightning, Minions, Mortar, Royal Ghost, Skeletons</v>
      </c>
      <c r="AG3852" s="7" t="str">
        <f aca="false">IF(AD3852&lt;AE3852,AE3852,AD3852)</f>
        <v>Fireball, Fisherman, Monk, Mother Witch, Royal Giant, Skeleton Dragons, The Log, Tombstone</v>
      </c>
      <c r="AH3852" s="7" t="str">
        <f aca="false">IF(AD3852=AF3852,AA3852,IF(AA3852="Win","Loss",IF(AA3852="Loss","Win","Draw")))</f>
        <v>Win</v>
      </c>
      <c r="AI3852" s="7" t="s">
        <v>297</v>
      </c>
    </row>
    <row r="3853" customFormat="false" ht="15" hidden="false" customHeight="true" outlineLevel="0" collapsed="false">
      <c r="A3853" s="7" t="s">
        <v>7546</v>
      </c>
      <c r="B3853" s="7" t="n">
        <v>3</v>
      </c>
      <c r="C3853" s="7" t="s">
        <v>1010</v>
      </c>
      <c r="D3853" s="7" t="s">
        <v>1011</v>
      </c>
      <c r="E3853" s="7" t="s">
        <v>1206</v>
      </c>
      <c r="F3853" s="7" t="s">
        <v>1207</v>
      </c>
      <c r="G3853" s="7" t="s">
        <v>5611</v>
      </c>
      <c r="H3853" s="7" t="s">
        <v>163</v>
      </c>
      <c r="I3853" s="7" t="s">
        <v>233</v>
      </c>
      <c r="J3853" s="7" t="s">
        <v>202</v>
      </c>
      <c r="K3853" s="7" t="s">
        <v>201</v>
      </c>
      <c r="L3853" s="7" t="s">
        <v>234</v>
      </c>
      <c r="M3853" s="7" t="s">
        <v>157</v>
      </c>
      <c r="N3853" s="7" t="s">
        <v>111</v>
      </c>
      <c r="O3853" s="7" t="s">
        <v>193</v>
      </c>
      <c r="P3853" s="7" t="s">
        <v>204</v>
      </c>
      <c r="Q3853" s="7" t="s">
        <v>185</v>
      </c>
      <c r="R3853" s="7" t="s">
        <v>186</v>
      </c>
      <c r="S3853" s="7" t="s">
        <v>114</v>
      </c>
      <c r="T3853" s="7" t="s">
        <v>97</v>
      </c>
      <c r="U3853" s="7" t="s">
        <v>111</v>
      </c>
      <c r="V3853" s="7" t="s">
        <v>88</v>
      </c>
      <c r="W3853" s="7" t="s">
        <v>234</v>
      </c>
      <c r="X3853" s="7" t="s">
        <v>187</v>
      </c>
      <c r="Y3853" s="7" t="n">
        <v>3</v>
      </c>
      <c r="Z3853" s="7" t="n">
        <v>0</v>
      </c>
      <c r="AA3853" s="7" t="str">
        <f aca="false">IF(Y3853&gt;Z3853,"Win",IF(Y3853&lt;Z3853,"Loss","Draw"))</f>
        <v>Win</v>
      </c>
      <c r="AB3853" s="7" t="s">
        <v>99</v>
      </c>
      <c r="AC3853" s="7" t="s">
        <v>99</v>
      </c>
      <c r="AD3853" s="7" t="s">
        <v>652</v>
      </c>
      <c r="AE3853" s="7" t="s">
        <v>2912</v>
      </c>
      <c r="AF3853" s="7" t="str">
        <f aca="false">IF(AD3853&lt;AE3853,AD3853,AE3853)</f>
        <v>Balloon, Berserker, Bomb Tower, Executioner, Giant Snowball, Miner, Ronin, Tornado</v>
      </c>
      <c r="AG3853" s="7" t="str">
        <f aca="false">IF(AD3853&lt;AE3853,AE3853,AD3853)</f>
        <v>Bats, Bomb Tower, Fire Spirit, Guards, Magic Archer, Miner, Royal Delivery, Wall Breakers</v>
      </c>
      <c r="AH3853" s="7" t="str">
        <f aca="false">IF(AD3853=AF3853,AA3853,IF(AA3853="Win","Loss",IF(AA3853="Loss","Win","Draw")))</f>
        <v>Loss</v>
      </c>
      <c r="AI3853" s="7" t="s">
        <v>297</v>
      </c>
    </row>
    <row r="3854" customFormat="false" ht="15" hidden="false" customHeight="true" outlineLevel="0" collapsed="false">
      <c r="A3854" s="7" t="s">
        <v>7547</v>
      </c>
      <c r="B3854" s="7" t="n">
        <v>1</v>
      </c>
      <c r="C3854" s="7" t="s">
        <v>1010</v>
      </c>
      <c r="D3854" s="7" t="s">
        <v>1011</v>
      </c>
      <c r="E3854" s="7" t="s">
        <v>1206</v>
      </c>
      <c r="F3854" s="7" t="s">
        <v>1207</v>
      </c>
      <c r="G3854" s="7" t="s">
        <v>5613</v>
      </c>
      <c r="H3854" s="7" t="s">
        <v>163</v>
      </c>
      <c r="I3854" s="7" t="s">
        <v>107</v>
      </c>
      <c r="J3854" s="7" t="s">
        <v>95</v>
      </c>
      <c r="K3854" s="7" t="s">
        <v>141</v>
      </c>
      <c r="L3854" s="7" t="s">
        <v>150</v>
      </c>
      <c r="M3854" s="7" t="s">
        <v>143</v>
      </c>
      <c r="N3854" s="7" t="s">
        <v>93</v>
      </c>
      <c r="O3854" s="7" t="s">
        <v>177</v>
      </c>
      <c r="P3854" s="7" t="s">
        <v>178</v>
      </c>
      <c r="Q3854" s="7" t="s">
        <v>201</v>
      </c>
      <c r="R3854" s="7" t="s">
        <v>202</v>
      </c>
      <c r="S3854" s="7" t="s">
        <v>203</v>
      </c>
      <c r="T3854" s="7" t="s">
        <v>88</v>
      </c>
      <c r="U3854" s="7" t="s">
        <v>118</v>
      </c>
      <c r="V3854" s="7" t="s">
        <v>157</v>
      </c>
      <c r="W3854" s="7" t="s">
        <v>87</v>
      </c>
      <c r="X3854" s="7" t="s">
        <v>204</v>
      </c>
      <c r="Y3854" s="7" t="n">
        <v>1</v>
      </c>
      <c r="Z3854" s="7" t="n">
        <v>0</v>
      </c>
      <c r="AA3854" s="7" t="str">
        <f aca="false">IF(Y3854&gt;Z3854,"Win",IF(Y3854&lt;Z3854,"Loss","Draw"))</f>
        <v>Win</v>
      </c>
      <c r="AB3854" s="7" t="s">
        <v>99</v>
      </c>
      <c r="AC3854" s="7" t="s">
        <v>99</v>
      </c>
      <c r="AD3854" s="7" t="s">
        <v>180</v>
      </c>
      <c r="AE3854" s="7" t="s">
        <v>206</v>
      </c>
      <c r="AF3854" s="7" t="str">
        <f aca="false">IF(AD3854&lt;AE3854,AD3854,AE3854)</f>
        <v>Barbarian Barrel, Electro Spirit, Fireball, Goblin Cage, Heal Spirit, Lumberjack, Phoenix, Royal Giant</v>
      </c>
      <c r="AG3854" s="7" t="str">
        <f aca="false">IF(AD3854&lt;AE3854,AE3854,AD3854)</f>
        <v>Berserker, Fire Spirit, Goblin Barrel, Ice Spirit, Magic Archer, Royal Delivery, Tesla, Wall Breakers</v>
      </c>
      <c r="AH3854" s="7" t="str">
        <f aca="false">IF(AD3854=AF3854,AA3854,IF(AA3854="Win","Loss",IF(AA3854="Loss","Win","Draw")))</f>
        <v>Win</v>
      </c>
      <c r="AI3854" s="7" t="s">
        <v>297</v>
      </c>
    </row>
    <row r="3855" customFormat="false" ht="15" hidden="false" customHeight="true" outlineLevel="0" collapsed="false">
      <c r="A3855" s="7" t="s">
        <v>7547</v>
      </c>
      <c r="B3855" s="7" t="n">
        <v>2</v>
      </c>
      <c r="C3855" s="7" t="s">
        <v>1010</v>
      </c>
      <c r="D3855" s="7" t="s">
        <v>1011</v>
      </c>
      <c r="E3855" s="7" t="s">
        <v>1206</v>
      </c>
      <c r="F3855" s="7" t="s">
        <v>1207</v>
      </c>
      <c r="G3855" s="7" t="s">
        <v>5614</v>
      </c>
      <c r="H3855" s="7" t="s">
        <v>715</v>
      </c>
      <c r="I3855" s="7" t="s">
        <v>114</v>
      </c>
      <c r="J3855" s="7" t="s">
        <v>241</v>
      </c>
      <c r="K3855" s="7" t="s">
        <v>137</v>
      </c>
      <c r="L3855" s="7" t="s">
        <v>116</v>
      </c>
      <c r="M3855" s="7" t="s">
        <v>157</v>
      </c>
      <c r="N3855" s="7" t="s">
        <v>88</v>
      </c>
      <c r="O3855" s="7" t="s">
        <v>242</v>
      </c>
      <c r="P3855" s="7" t="s">
        <v>87</v>
      </c>
      <c r="Q3855" s="7" t="s">
        <v>152</v>
      </c>
      <c r="R3855" s="7" t="s">
        <v>128</v>
      </c>
      <c r="S3855" s="7" t="s">
        <v>107</v>
      </c>
      <c r="T3855" s="7" t="s">
        <v>85</v>
      </c>
      <c r="U3855" s="7" t="s">
        <v>133</v>
      </c>
      <c r="V3855" s="7" t="s">
        <v>387</v>
      </c>
      <c r="W3855" s="7" t="s">
        <v>187</v>
      </c>
      <c r="X3855" s="7" t="s">
        <v>95</v>
      </c>
      <c r="Y3855" s="7" t="n">
        <v>3</v>
      </c>
      <c r="Z3855" s="7" t="n">
        <v>0</v>
      </c>
      <c r="AA3855" s="7" t="str">
        <f aca="false">IF(Y3855&gt;Z3855,"Win",IF(Y3855&lt;Z3855,"Loss","Draw"))</f>
        <v>Win</v>
      </c>
      <c r="AB3855" s="7" t="s">
        <v>99</v>
      </c>
      <c r="AC3855" s="7" t="s">
        <v>99</v>
      </c>
      <c r="AD3855" s="7" t="s">
        <v>1311</v>
      </c>
      <c r="AE3855" s="7" t="s">
        <v>5615</v>
      </c>
      <c r="AF3855" s="7" t="str">
        <f aca="false">IF(AD3855&lt;AE3855,AD3855,AE3855)</f>
        <v>Baby Dragon, Barbarian Barrel, Electro Giant, Goblin Cage, Golden Knight, Lightning, Mother Witch, Tornado</v>
      </c>
      <c r="AG3855" s="7" t="str">
        <f aca="false">IF(AD3855&lt;AE3855,AE3855,AD3855)</f>
        <v>Berserker, Bomber, Fire Spirit, Giant Snowball, Goblin Drill, Knight, Poison, Tesla</v>
      </c>
      <c r="AH3855" s="7" t="str">
        <f aca="false">IF(AD3855=AF3855,AA3855,IF(AA3855="Win","Loss",IF(AA3855="Loss","Win","Draw")))</f>
        <v>Loss</v>
      </c>
      <c r="AI3855" s="7" t="s">
        <v>297</v>
      </c>
    </row>
    <row r="3856" customFormat="false" ht="15" hidden="false" customHeight="true" outlineLevel="0" collapsed="false">
      <c r="A3856" s="7" t="s">
        <v>7547</v>
      </c>
      <c r="B3856" s="7" t="n">
        <v>3</v>
      </c>
      <c r="C3856" s="7" t="s">
        <v>1010</v>
      </c>
      <c r="D3856" s="7" t="s">
        <v>1011</v>
      </c>
      <c r="E3856" s="7" t="s">
        <v>1206</v>
      </c>
      <c r="F3856" s="7" t="s">
        <v>1207</v>
      </c>
      <c r="G3856" s="7" t="s">
        <v>5616</v>
      </c>
      <c r="H3856" s="7" t="s">
        <v>163</v>
      </c>
      <c r="I3856" s="7" t="s">
        <v>82</v>
      </c>
      <c r="J3856" s="7" t="s">
        <v>202</v>
      </c>
      <c r="K3856" s="7" t="s">
        <v>153</v>
      </c>
      <c r="L3856" s="7" t="s">
        <v>91</v>
      </c>
      <c r="M3856" s="7" t="s">
        <v>85</v>
      </c>
      <c r="N3856" s="7" t="s">
        <v>89</v>
      </c>
      <c r="O3856" s="7" t="s">
        <v>118</v>
      </c>
      <c r="P3856" s="7" t="s">
        <v>97</v>
      </c>
      <c r="Q3856" s="7" t="s">
        <v>92</v>
      </c>
      <c r="R3856" s="7" t="s">
        <v>91</v>
      </c>
      <c r="S3856" s="7" t="s">
        <v>90</v>
      </c>
      <c r="T3856" s="7" t="s">
        <v>96</v>
      </c>
      <c r="U3856" s="7" t="s">
        <v>94</v>
      </c>
      <c r="V3856" s="7" t="s">
        <v>125</v>
      </c>
      <c r="W3856" s="7" t="s">
        <v>150</v>
      </c>
      <c r="X3856" s="7" t="s">
        <v>93</v>
      </c>
      <c r="Y3856" s="7" t="n">
        <v>1</v>
      </c>
      <c r="Z3856" s="7" t="n">
        <v>0</v>
      </c>
      <c r="AA3856" s="7" t="str">
        <f aca="false">IF(Y3856&gt;Z3856,"Win",IF(Y3856&lt;Z3856,"Loss","Draw"))</f>
        <v>Win</v>
      </c>
      <c r="AB3856" s="7" t="s">
        <v>99</v>
      </c>
      <c r="AC3856" s="7" t="s">
        <v>99</v>
      </c>
      <c r="AD3856" s="7" t="s">
        <v>5617</v>
      </c>
      <c r="AE3856" s="7" t="s">
        <v>635</v>
      </c>
      <c r="AF3856" s="7" t="str">
        <f aca="false">IF(AD3856&lt;AE3856,AD3856,AE3856)</f>
        <v>Cannon Cart, Electro Spirit, Fireball, Goblins, Minions, Mortar, Rascals, Skeleton Barrel</v>
      </c>
      <c r="AG3856" s="7" t="str">
        <f aca="false">IF(AD3856&lt;AE3856,AE3856,AD3856)</f>
        <v>Cannon, Goblins, Ice Spirit, Lightning, Magic Archer, Ronin, Royal Hogs, The Log</v>
      </c>
      <c r="AH3856" s="7" t="str">
        <f aca="false">IF(AD3856=AF3856,AA3856,IF(AA3856="Win","Loss",IF(AA3856="Loss","Win","Draw")))</f>
        <v>Loss</v>
      </c>
      <c r="AI3856" s="7" t="s">
        <v>297</v>
      </c>
    </row>
    <row r="3857" customFormat="false" ht="15" hidden="false" customHeight="true" outlineLevel="0" collapsed="false">
      <c r="A3857" s="7" t="s">
        <v>7548</v>
      </c>
      <c r="B3857" s="7" t="n">
        <v>1</v>
      </c>
      <c r="C3857" s="7" t="s">
        <v>1010</v>
      </c>
      <c r="D3857" s="7" t="s">
        <v>1011</v>
      </c>
      <c r="E3857" s="7" t="s">
        <v>567</v>
      </c>
      <c r="F3857" s="7" t="s">
        <v>568</v>
      </c>
      <c r="G3857" s="7" t="s">
        <v>6931</v>
      </c>
      <c r="H3857" s="7" t="s">
        <v>485</v>
      </c>
      <c r="I3857" s="7" t="s">
        <v>257</v>
      </c>
      <c r="J3857" s="7" t="s">
        <v>186</v>
      </c>
      <c r="K3857" s="7" t="s">
        <v>109</v>
      </c>
      <c r="L3857" s="7" t="s">
        <v>111</v>
      </c>
      <c r="M3857" s="7" t="s">
        <v>117</v>
      </c>
      <c r="N3857" s="7" t="s">
        <v>96</v>
      </c>
      <c r="O3857" s="7" t="s">
        <v>140</v>
      </c>
      <c r="P3857" s="7" t="s">
        <v>150</v>
      </c>
      <c r="Q3857" s="7" t="s">
        <v>114</v>
      </c>
      <c r="R3857" s="7" t="s">
        <v>158</v>
      </c>
      <c r="S3857" s="7" t="s">
        <v>84</v>
      </c>
      <c r="T3857" s="7" t="s">
        <v>115</v>
      </c>
      <c r="U3857" s="7" t="s">
        <v>130</v>
      </c>
      <c r="V3857" s="7" t="s">
        <v>447</v>
      </c>
      <c r="W3857" s="7" t="s">
        <v>173</v>
      </c>
      <c r="X3857" s="7" t="s">
        <v>126</v>
      </c>
      <c r="Y3857" s="7" t="n">
        <v>1</v>
      </c>
      <c r="Z3857" s="7" t="n">
        <v>0</v>
      </c>
      <c r="AA3857" s="7" t="str">
        <f aca="false">IF(Y3857&gt;Z3857,"Win",IF(Y3857&lt;Z3857,"Loss","Draw"))</f>
        <v>Win</v>
      </c>
      <c r="AB3857" s="7" t="s">
        <v>99</v>
      </c>
      <c r="AC3857" s="7" t="s">
        <v>99</v>
      </c>
      <c r="AD3857" s="7" t="s">
        <v>6932</v>
      </c>
      <c r="AE3857" s="7" t="s">
        <v>1338</v>
      </c>
      <c r="AF3857" s="7" t="str">
        <f aca="false">IF(AD3857&lt;AE3857,AD3857,AE3857)</f>
        <v>Archers, Arrows, Bowler, Giant, Giant Snowball, Graveyard, Skeletons, Zappies</v>
      </c>
      <c r="AG3857" s="7" t="str">
        <f aca="false">IF(AD3857&lt;AE3857,AE3857,AD3857)</f>
        <v>Balloon, Electro Spirit, Giant Skeleton, Hunter, Ice Golem, Miner, Minions, Zap</v>
      </c>
      <c r="AH3857" s="7" t="str">
        <f aca="false">IF(AD3857=AF3857,AA3857,IF(AA3857="Win","Loss",IF(AA3857="Loss","Win","Draw")))</f>
        <v>Loss</v>
      </c>
      <c r="AI3857" s="7" t="s">
        <v>297</v>
      </c>
    </row>
    <row r="3858" customFormat="false" ht="15" hidden="false" customHeight="true" outlineLevel="0" collapsed="false">
      <c r="A3858" s="7" t="s">
        <v>7548</v>
      </c>
      <c r="B3858" s="7" t="n">
        <v>2</v>
      </c>
      <c r="C3858" s="7" t="s">
        <v>1010</v>
      </c>
      <c r="D3858" s="7" t="s">
        <v>1011</v>
      </c>
      <c r="E3858" s="7" t="s">
        <v>567</v>
      </c>
      <c r="F3858" s="7" t="s">
        <v>568</v>
      </c>
      <c r="G3858" s="7" t="s">
        <v>6933</v>
      </c>
      <c r="H3858" s="7" t="s">
        <v>485</v>
      </c>
      <c r="I3858" s="7" t="s">
        <v>129</v>
      </c>
      <c r="J3858" s="7" t="s">
        <v>172</v>
      </c>
      <c r="K3858" s="7" t="s">
        <v>153</v>
      </c>
      <c r="L3858" s="7" t="s">
        <v>88</v>
      </c>
      <c r="M3858" s="7" t="s">
        <v>157</v>
      </c>
      <c r="N3858" s="7" t="s">
        <v>165</v>
      </c>
      <c r="O3858" s="7" t="s">
        <v>85</v>
      </c>
      <c r="P3858" s="7" t="s">
        <v>89</v>
      </c>
      <c r="Q3858" s="7" t="s">
        <v>201</v>
      </c>
      <c r="R3858" s="7" t="s">
        <v>202</v>
      </c>
      <c r="S3858" s="7" t="s">
        <v>233</v>
      </c>
      <c r="T3858" s="7" t="s">
        <v>157</v>
      </c>
      <c r="U3858" s="7" t="s">
        <v>234</v>
      </c>
      <c r="V3858" s="7" t="s">
        <v>89</v>
      </c>
      <c r="W3858" s="7" t="s">
        <v>111</v>
      </c>
      <c r="X3858" s="7" t="s">
        <v>193</v>
      </c>
      <c r="Y3858" s="7" t="n">
        <v>1</v>
      </c>
      <c r="Z3858" s="7" t="n">
        <v>0</v>
      </c>
      <c r="AA3858" s="7" t="str">
        <f aca="false">IF(Y3858&gt;Z3858,"Win",IF(Y3858&lt;Z3858,"Loss","Draw"))</f>
        <v>Win</v>
      </c>
      <c r="AB3858" s="7" t="s">
        <v>99</v>
      </c>
      <c r="AC3858" s="7" t="s">
        <v>99</v>
      </c>
      <c r="AD3858" s="7" t="s">
        <v>235</v>
      </c>
      <c r="AE3858" s="7" t="s">
        <v>6934</v>
      </c>
      <c r="AF3858" s="7" t="str">
        <f aca="false">IF(AD3858&lt;AE3858,AD3858,AE3858)</f>
        <v>Bats, Bomb Tower, Fire Spirit, Guards, Magic Archer, Miner, The Log, Wall Breakers</v>
      </c>
      <c r="AG3858" s="7" t="str">
        <f aca="false">IF(AD3858&lt;AE3858,AE3858,AD3858)</f>
        <v>Berserker, Cannon, Fire Spirit, Hog Rider, Lightning, Mega Knight, Musketeer, The Log</v>
      </c>
      <c r="AH3858" s="7" t="str">
        <f aca="false">IF(AD3858=AF3858,AA3858,IF(AA3858="Win","Loss",IF(AA3858="Loss","Win","Draw")))</f>
        <v>Loss</v>
      </c>
      <c r="AI3858" s="7" t="s">
        <v>297</v>
      </c>
    </row>
    <row r="3859" customFormat="false" ht="15" hidden="false" customHeight="true" outlineLevel="0" collapsed="false">
      <c r="A3859" s="7" t="s">
        <v>7548</v>
      </c>
      <c r="B3859" s="7" t="n">
        <v>3</v>
      </c>
      <c r="C3859" s="7" t="s">
        <v>1010</v>
      </c>
      <c r="D3859" s="7" t="s">
        <v>1011</v>
      </c>
      <c r="E3859" s="7" t="s">
        <v>567</v>
      </c>
      <c r="F3859" s="7" t="s">
        <v>568</v>
      </c>
      <c r="G3859" s="7" t="s">
        <v>6935</v>
      </c>
      <c r="H3859" s="7" t="s">
        <v>163</v>
      </c>
      <c r="I3859" s="7" t="s">
        <v>82</v>
      </c>
      <c r="J3859" s="7" t="s">
        <v>83</v>
      </c>
      <c r="K3859" s="7" t="s">
        <v>87</v>
      </c>
      <c r="L3859" s="7" t="s">
        <v>118</v>
      </c>
      <c r="M3859" s="7" t="s">
        <v>126</v>
      </c>
      <c r="N3859" s="7" t="s">
        <v>407</v>
      </c>
      <c r="O3859" s="7" t="s">
        <v>95</v>
      </c>
      <c r="P3859" s="7" t="s">
        <v>93</v>
      </c>
      <c r="Q3859" s="7" t="s">
        <v>127</v>
      </c>
      <c r="R3859" s="7" t="s">
        <v>140</v>
      </c>
      <c r="S3859" s="7" t="s">
        <v>124</v>
      </c>
      <c r="T3859" s="7" t="s">
        <v>142</v>
      </c>
      <c r="U3859" s="7" t="s">
        <v>257</v>
      </c>
      <c r="V3859" s="7" t="s">
        <v>131</v>
      </c>
      <c r="W3859" s="7" t="s">
        <v>95</v>
      </c>
      <c r="X3859" s="7" t="s">
        <v>449</v>
      </c>
      <c r="Y3859" s="7" t="n">
        <v>0</v>
      </c>
      <c r="Z3859" s="7" t="n">
        <v>2</v>
      </c>
      <c r="AA3859" s="7" t="str">
        <f aca="false">IF(Y3859&gt;Z3859,"Win",IF(Y3859&lt;Z3859,"Loss","Draw"))</f>
        <v>Loss</v>
      </c>
      <c r="AB3859" s="7" t="s">
        <v>99</v>
      </c>
      <c r="AC3859" s="7" t="s">
        <v>99</v>
      </c>
      <c r="AD3859" s="7" t="s">
        <v>6936</v>
      </c>
      <c r="AE3859" s="7" t="s">
        <v>1958</v>
      </c>
      <c r="AF3859" s="7" t="str">
        <f aca="false">IF(AD3859&lt;AE3859,AD3859,AE3859)</f>
        <v>Bandit, Barbarian Barrel, Battle Ram, Elixir Collector, Hunter, Ice Golem, Royal Ghost, Three Musketeers</v>
      </c>
      <c r="AG3859" s="7" t="str">
        <f aca="false">IF(AD3859&lt;AE3859,AE3859,AD3859)</f>
        <v>Barbarian Barrel, Fireball, Firecracker, Ice Spirit, Monk, Royal Hogs, Skeletons, Tesla</v>
      </c>
      <c r="AH3859" s="7" t="str">
        <f aca="false">IF(AD3859=AF3859,AA3859,IF(AA3859="Win","Loss",IF(AA3859="Loss","Win","Draw")))</f>
        <v>Win</v>
      </c>
      <c r="AI3859" s="7" t="s">
        <v>297</v>
      </c>
    </row>
    <row r="3860" customFormat="false" ht="15" hidden="false" customHeight="true" outlineLevel="0" collapsed="false">
      <c r="A3860" s="7" t="s">
        <v>7549</v>
      </c>
      <c r="B3860" s="7" t="n">
        <v>1</v>
      </c>
      <c r="C3860" s="7" t="s">
        <v>1010</v>
      </c>
      <c r="D3860" s="7" t="s">
        <v>1011</v>
      </c>
      <c r="E3860" s="7" t="s">
        <v>567</v>
      </c>
      <c r="F3860" s="7" t="s">
        <v>568</v>
      </c>
      <c r="G3860" s="7" t="s">
        <v>6938</v>
      </c>
      <c r="H3860" s="7" t="s">
        <v>163</v>
      </c>
      <c r="I3860" s="7" t="s">
        <v>201</v>
      </c>
      <c r="J3860" s="7" t="s">
        <v>202</v>
      </c>
      <c r="K3860" s="7" t="s">
        <v>203</v>
      </c>
      <c r="L3860" s="7" t="s">
        <v>88</v>
      </c>
      <c r="M3860" s="7" t="s">
        <v>157</v>
      </c>
      <c r="N3860" s="7" t="s">
        <v>118</v>
      </c>
      <c r="O3860" s="7" t="s">
        <v>204</v>
      </c>
      <c r="P3860" s="7" t="s">
        <v>234</v>
      </c>
      <c r="Q3860" s="7" t="s">
        <v>208</v>
      </c>
      <c r="R3860" s="7" t="s">
        <v>188</v>
      </c>
      <c r="S3860" s="7" t="s">
        <v>109</v>
      </c>
      <c r="T3860" s="7" t="s">
        <v>110</v>
      </c>
      <c r="U3860" s="7" t="s">
        <v>86</v>
      </c>
      <c r="V3860" s="7" t="s">
        <v>88</v>
      </c>
      <c r="W3860" s="7" t="s">
        <v>93</v>
      </c>
      <c r="X3860" s="7" t="s">
        <v>112</v>
      </c>
      <c r="Y3860" s="7" t="n">
        <v>1</v>
      </c>
      <c r="Z3860" s="7" t="n">
        <v>0</v>
      </c>
      <c r="AA3860" s="7" t="str">
        <f aca="false">IF(Y3860&gt;Z3860,"Win",IF(Y3860&lt;Z3860,"Loss","Draw"))</f>
        <v>Win</v>
      </c>
      <c r="AB3860" s="7" t="s">
        <v>99</v>
      </c>
      <c r="AC3860" s="7" t="s">
        <v>99</v>
      </c>
      <c r="AD3860" s="7" t="s">
        <v>668</v>
      </c>
      <c r="AE3860" s="7" t="s">
        <v>368</v>
      </c>
      <c r="AF3860" s="7" t="str">
        <f aca="false">IF(AD3860&lt;AE3860,AD3860,AE3860)</f>
        <v>Berserker, Bomb Tower, Fire Spirit, Goblin Barrel, Ice Spirit, Magic Archer, Royal Delivery, Wall Breakers</v>
      </c>
      <c r="AG3860" s="7" t="str">
        <f aca="false">IF(AD3860&lt;AE3860,AE3860,AD3860)</f>
        <v>Berserker, Fireball, Lava Hound, Skeleton Dragons, Spirit Empress, Tombstone, Valkyrie, Zap</v>
      </c>
      <c r="AH3860" s="7" t="str">
        <f aca="false">IF(AD3860=AF3860,AA3860,IF(AA3860="Win","Loss",IF(AA3860="Loss","Win","Draw")))</f>
        <v>Win</v>
      </c>
      <c r="AI3860" s="7" t="s">
        <v>297</v>
      </c>
    </row>
    <row r="3861" customFormat="false" ht="15" hidden="false" customHeight="true" outlineLevel="0" collapsed="false">
      <c r="A3861" s="7" t="s">
        <v>7549</v>
      </c>
      <c r="B3861" s="7" t="n">
        <v>2</v>
      </c>
      <c r="C3861" s="7" t="s">
        <v>1010</v>
      </c>
      <c r="D3861" s="7" t="s">
        <v>1011</v>
      </c>
      <c r="E3861" s="7" t="s">
        <v>567</v>
      </c>
      <c r="F3861" s="7" t="s">
        <v>568</v>
      </c>
      <c r="G3861" s="7" t="s">
        <v>6939</v>
      </c>
      <c r="H3861" s="7" t="s">
        <v>485</v>
      </c>
      <c r="I3861" s="7" t="s">
        <v>82</v>
      </c>
      <c r="J3861" s="7" t="s">
        <v>108</v>
      </c>
      <c r="K3861" s="7" t="s">
        <v>153</v>
      </c>
      <c r="L3861" s="7" t="s">
        <v>150</v>
      </c>
      <c r="M3861" s="7" t="s">
        <v>126</v>
      </c>
      <c r="N3861" s="7" t="s">
        <v>86</v>
      </c>
      <c r="O3861" s="7" t="s">
        <v>85</v>
      </c>
      <c r="P3861" s="7" t="s">
        <v>89</v>
      </c>
      <c r="Q3861" s="7" t="s">
        <v>82</v>
      </c>
      <c r="R3861" s="7" t="s">
        <v>202</v>
      </c>
      <c r="S3861" s="7" t="s">
        <v>87</v>
      </c>
      <c r="T3861" s="7" t="s">
        <v>95</v>
      </c>
      <c r="U3861" s="7" t="s">
        <v>85</v>
      </c>
      <c r="V3861" s="7" t="s">
        <v>150</v>
      </c>
      <c r="W3861" s="7" t="s">
        <v>126</v>
      </c>
      <c r="X3861" s="7" t="s">
        <v>97</v>
      </c>
      <c r="Y3861" s="7" t="n">
        <v>0</v>
      </c>
      <c r="Z3861" s="7" t="n">
        <v>1</v>
      </c>
      <c r="AA3861" s="7" t="str">
        <f aca="false">IF(Y3861&gt;Z3861,"Win",IF(Y3861&lt;Z3861,"Loss","Draw"))</f>
        <v>Loss</v>
      </c>
      <c r="AB3861" s="7" t="s">
        <v>99</v>
      </c>
      <c r="AC3861" s="7" t="s">
        <v>99</v>
      </c>
      <c r="AD3861" s="7" t="s">
        <v>6940</v>
      </c>
      <c r="AE3861" s="7" t="s">
        <v>492</v>
      </c>
      <c r="AF3861" s="7" t="str">
        <f aca="false">IF(AD3861&lt;AE3861,AD3861,AE3861)</f>
        <v>Barbarian Barrel, Electro Spirit, Lightning, Magic Archer, Ronin, Royal Hogs, Skeletons, Tesla</v>
      </c>
      <c r="AG3861" s="7" t="str">
        <f aca="false">IF(AD3861&lt;AE3861,AE3861,AD3861)</f>
        <v>Cannon, Dark Prince, Electro Spirit, Lightning, Royal Hogs, Skeleton Dragons, Skeletons, The Log</v>
      </c>
      <c r="AH3861" s="7" t="str">
        <f aca="false">IF(AD3861=AF3861,AA3861,IF(AA3861="Win","Loss",IF(AA3861="Loss","Win","Draw")))</f>
        <v>Win</v>
      </c>
      <c r="AI3861" s="7" t="s">
        <v>297</v>
      </c>
    </row>
    <row r="3862" customFormat="false" ht="15" hidden="false" customHeight="true" outlineLevel="0" collapsed="false">
      <c r="A3862" s="7" t="s">
        <v>7549</v>
      </c>
      <c r="B3862" s="7" t="n">
        <v>3</v>
      </c>
      <c r="C3862" s="7" t="s">
        <v>1010</v>
      </c>
      <c r="D3862" s="7" t="s">
        <v>1011</v>
      </c>
      <c r="E3862" s="7" t="s">
        <v>567</v>
      </c>
      <c r="F3862" s="7" t="s">
        <v>568</v>
      </c>
      <c r="G3862" s="7" t="s">
        <v>6941</v>
      </c>
      <c r="H3862" s="7" t="s">
        <v>485</v>
      </c>
      <c r="I3862" s="7" t="s">
        <v>129</v>
      </c>
      <c r="J3862" s="7" t="s">
        <v>128</v>
      </c>
      <c r="K3862" s="7" t="s">
        <v>127</v>
      </c>
      <c r="L3862" s="7" t="s">
        <v>133</v>
      </c>
      <c r="M3862" s="7" t="s">
        <v>132</v>
      </c>
      <c r="N3862" s="7" t="s">
        <v>124</v>
      </c>
      <c r="O3862" s="7" t="s">
        <v>130</v>
      </c>
      <c r="P3862" s="7" t="s">
        <v>131</v>
      </c>
      <c r="Q3862" s="7" t="s">
        <v>137</v>
      </c>
      <c r="R3862" s="7" t="s">
        <v>194</v>
      </c>
      <c r="S3862" s="7" t="s">
        <v>114</v>
      </c>
      <c r="T3862" s="7" t="s">
        <v>157</v>
      </c>
      <c r="U3862" s="7" t="s">
        <v>234</v>
      </c>
      <c r="V3862" s="7" t="s">
        <v>108</v>
      </c>
      <c r="W3862" s="7" t="s">
        <v>91</v>
      </c>
      <c r="X3862" s="7" t="s">
        <v>130</v>
      </c>
      <c r="Y3862" s="7" t="n">
        <v>1</v>
      </c>
      <c r="Z3862" s="7" t="n">
        <v>0</v>
      </c>
      <c r="AA3862" s="7" t="str">
        <f aca="false">IF(Y3862&gt;Z3862,"Win",IF(Y3862&lt;Z3862,"Loss","Draw"))</f>
        <v>Win</v>
      </c>
      <c r="AB3862" s="7" t="s">
        <v>99</v>
      </c>
      <c r="AC3862" s="7" t="s">
        <v>99</v>
      </c>
      <c r="AD3862" s="7" t="s">
        <v>4492</v>
      </c>
      <c r="AE3862" s="7" t="s">
        <v>6942</v>
      </c>
      <c r="AF3862" s="7" t="str">
        <f aca="false">IF(AD3862&lt;AE3862,AD3862,AE3862)</f>
        <v>Archer Queen, Arrows, Bomb Tower, Dark Prince, Fire Spirit, Giant Snowball, Goblin Drill, Goblins</v>
      </c>
      <c r="AG3862" s="7" t="str">
        <f aca="false">IF(AD3862&lt;AE3862,AE3862,AD3862)</f>
        <v>Arrows, Bandit, Battle Ram, Electro Wizard, Golden Knight, Mega Knight, Mother Witch, Royal Ghost</v>
      </c>
      <c r="AH3862" s="7" t="str">
        <f aca="false">IF(AD3862=AF3862,AA3862,IF(AA3862="Win","Loss",IF(AA3862="Loss","Win","Draw")))</f>
        <v>Loss</v>
      </c>
      <c r="AI3862" s="7" t="s">
        <v>297</v>
      </c>
    </row>
    <row r="3863" customFormat="false" ht="15" hidden="false" customHeight="true" outlineLevel="0" collapsed="false">
      <c r="A3863" s="7" t="s">
        <v>7550</v>
      </c>
      <c r="B3863" s="7" t="n">
        <v>1</v>
      </c>
      <c r="C3863" s="7" t="s">
        <v>1010</v>
      </c>
      <c r="D3863" s="7" t="s">
        <v>1011</v>
      </c>
      <c r="E3863" s="7" t="s">
        <v>567</v>
      </c>
      <c r="F3863" s="7" t="s">
        <v>568</v>
      </c>
      <c r="G3863" s="7" t="s">
        <v>6944</v>
      </c>
      <c r="H3863" s="7" t="s">
        <v>163</v>
      </c>
      <c r="I3863" s="7" t="s">
        <v>177</v>
      </c>
      <c r="J3863" s="7" t="s">
        <v>95</v>
      </c>
      <c r="K3863" s="7" t="s">
        <v>124</v>
      </c>
      <c r="L3863" s="7" t="s">
        <v>257</v>
      </c>
      <c r="M3863" s="7" t="s">
        <v>215</v>
      </c>
      <c r="N3863" s="7" t="s">
        <v>93</v>
      </c>
      <c r="O3863" s="7" t="s">
        <v>126</v>
      </c>
      <c r="P3863" s="7" t="s">
        <v>150</v>
      </c>
      <c r="Q3863" s="7" t="s">
        <v>114</v>
      </c>
      <c r="R3863" s="7" t="s">
        <v>241</v>
      </c>
      <c r="S3863" s="7" t="s">
        <v>153</v>
      </c>
      <c r="T3863" s="7" t="s">
        <v>126</v>
      </c>
      <c r="U3863" s="7" t="s">
        <v>242</v>
      </c>
      <c r="V3863" s="7" t="s">
        <v>137</v>
      </c>
      <c r="W3863" s="7" t="s">
        <v>249</v>
      </c>
      <c r="X3863" s="7" t="s">
        <v>157</v>
      </c>
      <c r="Y3863" s="7" t="n">
        <v>1</v>
      </c>
      <c r="Z3863" s="7" t="n">
        <v>0</v>
      </c>
      <c r="AA3863" s="7" t="str">
        <f aca="false">IF(Y3863&gt;Z3863,"Win",IF(Y3863&lt;Z3863,"Loss","Draw"))</f>
        <v>Win</v>
      </c>
      <c r="AB3863" s="7" t="s">
        <v>99</v>
      </c>
      <c r="AC3863" s="7" t="s">
        <v>99</v>
      </c>
      <c r="AD3863" s="7" t="s">
        <v>429</v>
      </c>
      <c r="AE3863" s="7" t="s">
        <v>958</v>
      </c>
      <c r="AF3863" s="7" t="str">
        <f aca="false">IF(AD3863&lt;AE3863,AD3863,AE3863)</f>
        <v>Barbarian Barrel, Electro Spirit, Fireball, Fisherman, Hunter, Royal Ghost, Royal Giant, Skeletons</v>
      </c>
      <c r="AG3863" s="7" t="str">
        <f aca="false">IF(AD3863&lt;AE3863,AE3863,AD3863)</f>
        <v>Bomber, Cannon, Fire Spirit, Giant Snowball, Goblin Drill, Knight, Rocket, Skeletons</v>
      </c>
      <c r="AH3863" s="7" t="str">
        <f aca="false">IF(AD3863=AF3863,AA3863,IF(AA3863="Win","Loss",IF(AA3863="Loss","Win","Draw")))</f>
        <v>Win</v>
      </c>
      <c r="AI3863" s="7" t="s">
        <v>297</v>
      </c>
    </row>
    <row r="3864" customFormat="false" ht="15" hidden="false" customHeight="true" outlineLevel="0" collapsed="false">
      <c r="A3864" s="7" t="s">
        <v>7550</v>
      </c>
      <c r="B3864" s="7" t="n">
        <v>2</v>
      </c>
      <c r="C3864" s="7" t="s">
        <v>1010</v>
      </c>
      <c r="D3864" s="7" t="s">
        <v>1011</v>
      </c>
      <c r="E3864" s="7" t="s">
        <v>567</v>
      </c>
      <c r="F3864" s="7" t="s">
        <v>568</v>
      </c>
      <c r="G3864" s="7" t="s">
        <v>6945</v>
      </c>
      <c r="H3864" s="7" t="s">
        <v>485</v>
      </c>
      <c r="I3864" s="7" t="s">
        <v>90</v>
      </c>
      <c r="J3864" s="7" t="s">
        <v>123</v>
      </c>
      <c r="K3864" s="7" t="s">
        <v>92</v>
      </c>
      <c r="L3864" s="7" t="s">
        <v>85</v>
      </c>
      <c r="M3864" s="7" t="s">
        <v>88</v>
      </c>
      <c r="N3864" s="7" t="s">
        <v>125</v>
      </c>
      <c r="O3864" s="7" t="s">
        <v>96</v>
      </c>
      <c r="P3864" s="7" t="s">
        <v>89</v>
      </c>
      <c r="Q3864" s="7" t="s">
        <v>201</v>
      </c>
      <c r="R3864" s="7" t="s">
        <v>123</v>
      </c>
      <c r="S3864" s="7" t="s">
        <v>202</v>
      </c>
      <c r="T3864" s="7" t="s">
        <v>111</v>
      </c>
      <c r="U3864" s="7" t="s">
        <v>88</v>
      </c>
      <c r="V3864" s="7" t="s">
        <v>234</v>
      </c>
      <c r="W3864" s="7" t="s">
        <v>187</v>
      </c>
      <c r="X3864" s="7" t="s">
        <v>95</v>
      </c>
      <c r="Y3864" s="7" t="n">
        <v>1</v>
      </c>
      <c r="Z3864" s="7" t="n">
        <v>0</v>
      </c>
      <c r="AA3864" s="7" t="str">
        <f aca="false">IF(Y3864&gt;Z3864,"Win",IF(Y3864&lt;Z3864,"Loss","Draw"))</f>
        <v>Win</v>
      </c>
      <c r="AB3864" s="7" t="s">
        <v>99</v>
      </c>
      <c r="AC3864" s="7" t="s">
        <v>99</v>
      </c>
      <c r="AD3864" s="7" t="s">
        <v>6946</v>
      </c>
      <c r="AE3864" s="7" t="s">
        <v>295</v>
      </c>
      <c r="AF3864" s="7" t="str">
        <f aca="false">IF(AD3864&lt;AE3864,AD3864,AE3864)</f>
        <v>Barbarian Barrel, Berserker, Bomb Tower, Goblinstein, Magic Archer, Miner, Tornado, Wall Breakers</v>
      </c>
      <c r="AG3864" s="7" t="str">
        <f aca="false">IF(AD3864&lt;AE3864,AE3864,AD3864)</f>
        <v>Berserker, Cannon Cart, Goblinstein, Lightning, Minions, Mortar, Skeleton Barrel, The Log</v>
      </c>
      <c r="AH3864" s="7" t="str">
        <f aca="false">IF(AD3864=AF3864,AA3864,IF(AA3864="Win","Loss",IF(AA3864="Loss","Win","Draw")))</f>
        <v>Loss</v>
      </c>
      <c r="AI3864" s="7" t="s">
        <v>297</v>
      </c>
    </row>
    <row r="3865" customFormat="false" ht="15" hidden="false" customHeight="true" outlineLevel="0" collapsed="false">
      <c r="A3865" s="7" t="s">
        <v>7550</v>
      </c>
      <c r="B3865" s="7" t="n">
        <v>3</v>
      </c>
      <c r="C3865" s="7" t="s">
        <v>1010</v>
      </c>
      <c r="D3865" s="7" t="s">
        <v>1011</v>
      </c>
      <c r="E3865" s="7" t="s">
        <v>567</v>
      </c>
      <c r="F3865" s="7" t="s">
        <v>568</v>
      </c>
      <c r="G3865" s="7" t="s">
        <v>6947</v>
      </c>
      <c r="H3865" s="7" t="s">
        <v>485</v>
      </c>
      <c r="I3865" s="7" t="s">
        <v>107</v>
      </c>
      <c r="J3865" s="7" t="s">
        <v>139</v>
      </c>
      <c r="K3865" s="7" t="s">
        <v>208</v>
      </c>
      <c r="L3865" s="7" t="s">
        <v>110</v>
      </c>
      <c r="M3865" s="7" t="s">
        <v>130</v>
      </c>
      <c r="N3865" s="7" t="s">
        <v>86</v>
      </c>
      <c r="O3865" s="7" t="s">
        <v>109</v>
      </c>
      <c r="P3865" s="7" t="s">
        <v>193</v>
      </c>
      <c r="Q3865" s="7" t="s">
        <v>127</v>
      </c>
      <c r="R3865" s="7" t="s">
        <v>128</v>
      </c>
      <c r="S3865" s="7" t="s">
        <v>129</v>
      </c>
      <c r="T3865" s="7" t="s">
        <v>133</v>
      </c>
      <c r="U3865" s="7" t="s">
        <v>132</v>
      </c>
      <c r="V3865" s="7" t="s">
        <v>130</v>
      </c>
      <c r="W3865" s="7" t="s">
        <v>131</v>
      </c>
      <c r="X3865" s="7" t="s">
        <v>97</v>
      </c>
      <c r="Y3865" s="7" t="n">
        <v>0</v>
      </c>
      <c r="Z3865" s="7" t="n">
        <v>1</v>
      </c>
      <c r="AA3865" s="7" t="str">
        <f aca="false">IF(Y3865&gt;Z3865,"Win",IF(Y3865&lt;Z3865,"Loss","Draw"))</f>
        <v>Loss</v>
      </c>
      <c r="AB3865" s="7" t="s">
        <v>99</v>
      </c>
      <c r="AC3865" s="7" t="s">
        <v>99</v>
      </c>
      <c r="AD3865" s="7" t="s">
        <v>6948</v>
      </c>
      <c r="AE3865" s="7" t="s">
        <v>1762</v>
      </c>
      <c r="AF3865" s="7" t="str">
        <f aca="false">IF(AD3865&lt;AE3865,AD3865,AE3865)</f>
        <v>Arrows, Bandit, Battle Ram, Electro Wizard, Golden Knight, Mega Knight, Mother Witch, Ronin</v>
      </c>
      <c r="AG3865" s="7" t="str">
        <f aca="false">IF(AD3865&lt;AE3865,AE3865,AD3865)</f>
        <v>Arrows, Goblin Cage, Guards, Lava Hound, Mega Minion, Skeleton Dragons, Valkyrie, Zap</v>
      </c>
      <c r="AH3865" s="7" t="str">
        <f aca="false">IF(AD3865=AF3865,AA3865,IF(AA3865="Win","Loss",IF(AA3865="Loss","Win","Draw")))</f>
        <v>Win</v>
      </c>
      <c r="AI3865" s="7" t="s">
        <v>297</v>
      </c>
    </row>
    <row r="3866" customFormat="false" ht="15" hidden="false" customHeight="true" outlineLevel="0" collapsed="false">
      <c r="A3866" s="7" t="s">
        <v>7551</v>
      </c>
      <c r="B3866" s="7" t="n">
        <v>1</v>
      </c>
      <c r="C3866" s="7" t="s">
        <v>1010</v>
      </c>
      <c r="D3866" s="7" t="s">
        <v>1011</v>
      </c>
      <c r="E3866" s="7" t="s">
        <v>567</v>
      </c>
      <c r="F3866" s="7" t="s">
        <v>568</v>
      </c>
      <c r="G3866" s="7" t="s">
        <v>6950</v>
      </c>
      <c r="H3866" s="7" t="s">
        <v>485</v>
      </c>
      <c r="I3866" s="7" t="s">
        <v>152</v>
      </c>
      <c r="J3866" s="7" t="s">
        <v>151</v>
      </c>
      <c r="K3866" s="7" t="s">
        <v>82</v>
      </c>
      <c r="L3866" s="7" t="s">
        <v>153</v>
      </c>
      <c r="M3866" s="7" t="s">
        <v>150</v>
      </c>
      <c r="N3866" s="7" t="s">
        <v>85</v>
      </c>
      <c r="O3866" s="7" t="s">
        <v>126</v>
      </c>
      <c r="P3866" s="7" t="s">
        <v>89</v>
      </c>
      <c r="Q3866" s="7" t="s">
        <v>201</v>
      </c>
      <c r="R3866" s="7" t="s">
        <v>202</v>
      </c>
      <c r="S3866" s="7" t="s">
        <v>233</v>
      </c>
      <c r="T3866" s="7" t="s">
        <v>111</v>
      </c>
      <c r="U3866" s="7" t="s">
        <v>157</v>
      </c>
      <c r="V3866" s="7" t="s">
        <v>126</v>
      </c>
      <c r="W3866" s="7" t="s">
        <v>89</v>
      </c>
      <c r="X3866" s="7" t="s">
        <v>234</v>
      </c>
      <c r="Y3866" s="7" t="n">
        <v>1</v>
      </c>
      <c r="Z3866" s="7" t="n">
        <v>0</v>
      </c>
      <c r="AA3866" s="7" t="str">
        <f aca="false">IF(Y3866&gt;Z3866,"Win",IF(Y3866&lt;Z3866,"Loss","Draw"))</f>
        <v>Win</v>
      </c>
      <c r="AB3866" s="7" t="s">
        <v>99</v>
      </c>
      <c r="AC3866" s="7" t="s">
        <v>99</v>
      </c>
      <c r="AD3866" s="7" t="s">
        <v>155</v>
      </c>
      <c r="AE3866" s="7" t="s">
        <v>415</v>
      </c>
      <c r="AF3866" s="7" t="str">
        <f aca="false">IF(AD3866&lt;AE3866,AD3866,AE3866)</f>
        <v>Baby Dragon, Cannon, Electro Spirit, Lightning, Mighty Miner, Royal Hogs, Skeletons, The Log</v>
      </c>
      <c r="AG3866" s="7" t="str">
        <f aca="false">IF(AD3866&lt;AE3866,AE3866,AD3866)</f>
        <v>Bats, Bomb Tower, Fire Spirit, Magic Archer, Miner, Skeletons, The Log, Wall Breakers</v>
      </c>
      <c r="AH3866" s="7" t="str">
        <f aca="false">IF(AD3866=AF3866,AA3866,IF(AA3866="Win","Loss",IF(AA3866="Loss","Win","Draw")))</f>
        <v>Win</v>
      </c>
      <c r="AI3866" s="7" t="s">
        <v>297</v>
      </c>
    </row>
    <row r="3867" customFormat="false" ht="15" hidden="false" customHeight="true" outlineLevel="0" collapsed="false">
      <c r="A3867" s="7" t="s">
        <v>7551</v>
      </c>
      <c r="B3867" s="7" t="n">
        <v>2</v>
      </c>
      <c r="C3867" s="7" t="s">
        <v>1010</v>
      </c>
      <c r="D3867" s="7" t="s">
        <v>1011</v>
      </c>
      <c r="E3867" s="7" t="s">
        <v>567</v>
      </c>
      <c r="F3867" s="7" t="s">
        <v>568</v>
      </c>
      <c r="G3867" s="7" t="s">
        <v>6951</v>
      </c>
      <c r="H3867" s="7" t="s">
        <v>163</v>
      </c>
      <c r="I3867" s="7" t="s">
        <v>203</v>
      </c>
      <c r="J3867" s="7" t="s">
        <v>202</v>
      </c>
      <c r="K3867" s="7" t="s">
        <v>201</v>
      </c>
      <c r="L3867" s="7" t="s">
        <v>157</v>
      </c>
      <c r="M3867" s="7" t="s">
        <v>118</v>
      </c>
      <c r="N3867" s="7" t="s">
        <v>204</v>
      </c>
      <c r="O3867" s="7" t="s">
        <v>88</v>
      </c>
      <c r="P3867" s="7" t="s">
        <v>234</v>
      </c>
      <c r="Q3867" s="7" t="s">
        <v>203</v>
      </c>
      <c r="R3867" s="7" t="s">
        <v>241</v>
      </c>
      <c r="S3867" s="7" t="s">
        <v>418</v>
      </c>
      <c r="T3867" s="7" t="s">
        <v>153</v>
      </c>
      <c r="U3867" s="7" t="s">
        <v>159</v>
      </c>
      <c r="V3867" s="7" t="s">
        <v>118</v>
      </c>
      <c r="W3867" s="7" t="s">
        <v>204</v>
      </c>
      <c r="X3867" s="7" t="s">
        <v>248</v>
      </c>
      <c r="Y3867" s="7" t="n">
        <v>0</v>
      </c>
      <c r="Z3867" s="7" t="n">
        <v>3</v>
      </c>
      <c r="AA3867" s="7" t="str">
        <f aca="false">IF(Y3867&gt;Z3867,"Win",IF(Y3867&lt;Z3867,"Loss","Draw"))</f>
        <v>Loss</v>
      </c>
      <c r="AB3867" s="7" t="s">
        <v>99</v>
      </c>
      <c r="AC3867" s="7" t="s">
        <v>99</v>
      </c>
      <c r="AD3867" s="7" t="s">
        <v>668</v>
      </c>
      <c r="AE3867" s="7" t="s">
        <v>6952</v>
      </c>
      <c r="AF3867" s="7" t="str">
        <f aca="false">IF(AD3867&lt;AE3867,AD3867,AE3867)</f>
        <v>Berserker, Bomb Tower, Fire Spirit, Goblin Barrel, Ice Spirit, Magic Archer, Royal Delivery, Wall Breakers</v>
      </c>
      <c r="AG3867" s="7" t="str">
        <f aca="false">IF(AD3867&lt;AE3867,AE3867,AD3867)</f>
        <v>Cannon, Dart Goblin, Goblin Barrel, Ice Spirit, Knight, Princess, Royal Delivery, Skeleton Army</v>
      </c>
      <c r="AH3867" s="7" t="str">
        <f aca="false">IF(AD3867=AF3867,AA3867,IF(AA3867="Win","Loss",IF(AA3867="Loss","Win","Draw")))</f>
        <v>Loss</v>
      </c>
      <c r="AI3867" s="7" t="s">
        <v>297</v>
      </c>
    </row>
    <row r="3868" customFormat="false" ht="15" hidden="false" customHeight="true" outlineLevel="0" collapsed="false">
      <c r="A3868" s="7" t="s">
        <v>7551</v>
      </c>
      <c r="B3868" s="7" t="n">
        <v>3</v>
      </c>
      <c r="C3868" s="7" t="s">
        <v>1010</v>
      </c>
      <c r="D3868" s="7" t="s">
        <v>1011</v>
      </c>
      <c r="E3868" s="7" t="s">
        <v>567</v>
      </c>
      <c r="F3868" s="7" t="s">
        <v>568</v>
      </c>
      <c r="G3868" s="7" t="s">
        <v>6953</v>
      </c>
      <c r="H3868" s="7" t="s">
        <v>485</v>
      </c>
      <c r="I3868" s="7" t="s">
        <v>203</v>
      </c>
      <c r="J3868" s="7" t="s">
        <v>202</v>
      </c>
      <c r="K3868" s="7" t="s">
        <v>201</v>
      </c>
      <c r="L3868" s="7" t="s">
        <v>157</v>
      </c>
      <c r="M3868" s="7" t="s">
        <v>118</v>
      </c>
      <c r="N3868" s="7" t="s">
        <v>204</v>
      </c>
      <c r="O3868" s="7" t="s">
        <v>88</v>
      </c>
      <c r="P3868" s="7" t="s">
        <v>234</v>
      </c>
      <c r="Q3868" s="7" t="s">
        <v>203</v>
      </c>
      <c r="R3868" s="7" t="s">
        <v>241</v>
      </c>
      <c r="S3868" s="7" t="s">
        <v>418</v>
      </c>
      <c r="T3868" s="7" t="s">
        <v>153</v>
      </c>
      <c r="U3868" s="7" t="s">
        <v>159</v>
      </c>
      <c r="V3868" s="7" t="s">
        <v>118</v>
      </c>
      <c r="W3868" s="7" t="s">
        <v>204</v>
      </c>
      <c r="X3868" s="7" t="s">
        <v>248</v>
      </c>
      <c r="Y3868" s="7" t="n">
        <v>1</v>
      </c>
      <c r="Z3868" s="7" t="n">
        <v>0</v>
      </c>
      <c r="AA3868" s="7" t="str">
        <f aca="false">IF(Y3868&gt;Z3868,"Win",IF(Y3868&lt;Z3868,"Loss","Draw"))</f>
        <v>Win</v>
      </c>
      <c r="AB3868" s="7" t="s">
        <v>99</v>
      </c>
      <c r="AC3868" s="7" t="s">
        <v>98</v>
      </c>
      <c r="AD3868" s="7" t="s">
        <v>668</v>
      </c>
      <c r="AE3868" s="7" t="s">
        <v>6952</v>
      </c>
      <c r="AF3868" s="7" t="str">
        <f aca="false">IF(AD3868&lt;AE3868,AD3868,AE3868)</f>
        <v>Berserker, Bomb Tower, Fire Spirit, Goblin Barrel, Ice Spirit, Magic Archer, Royal Delivery, Wall Breakers</v>
      </c>
      <c r="AG3868" s="7" t="str">
        <f aca="false">IF(AD3868&lt;AE3868,AE3868,AD3868)</f>
        <v>Cannon, Dart Goblin, Goblin Barrel, Ice Spirit, Knight, Princess, Royal Delivery, Skeleton Army</v>
      </c>
      <c r="AH3868" s="7" t="str">
        <f aca="false">IF(AD3868=AF3868,AA3868,IF(AA3868="Win","Loss",IF(AA3868="Loss","Win","Draw")))</f>
        <v>Win</v>
      </c>
      <c r="AI3868" s="7" t="s">
        <v>297</v>
      </c>
    </row>
    <row r="3869" customFormat="false" ht="15" hidden="false" customHeight="true" outlineLevel="0" collapsed="false">
      <c r="A3869" s="7" t="s">
        <v>7551</v>
      </c>
      <c r="B3869" s="7" t="n">
        <v>4</v>
      </c>
      <c r="C3869" s="7" t="s">
        <v>1010</v>
      </c>
      <c r="D3869" s="7" t="s">
        <v>1011</v>
      </c>
      <c r="E3869" s="7" t="s">
        <v>567</v>
      </c>
      <c r="F3869" s="7" t="s">
        <v>568</v>
      </c>
      <c r="G3869" s="7" t="s">
        <v>6954</v>
      </c>
      <c r="H3869" s="7" t="s">
        <v>163</v>
      </c>
      <c r="I3869" s="7" t="s">
        <v>137</v>
      </c>
      <c r="J3869" s="7" t="s">
        <v>194</v>
      </c>
      <c r="K3869" s="7" t="s">
        <v>114</v>
      </c>
      <c r="L3869" s="7" t="s">
        <v>108</v>
      </c>
      <c r="M3869" s="7" t="s">
        <v>95</v>
      </c>
      <c r="N3869" s="7" t="s">
        <v>116</v>
      </c>
      <c r="O3869" s="7" t="s">
        <v>87</v>
      </c>
      <c r="P3869" s="7" t="s">
        <v>91</v>
      </c>
      <c r="Q3869" s="7" t="s">
        <v>242</v>
      </c>
      <c r="R3869" s="7" t="s">
        <v>139</v>
      </c>
      <c r="S3869" s="7" t="s">
        <v>208</v>
      </c>
      <c r="T3869" s="7" t="s">
        <v>110</v>
      </c>
      <c r="U3869" s="7" t="s">
        <v>112</v>
      </c>
      <c r="V3869" s="7" t="s">
        <v>130</v>
      </c>
      <c r="W3869" s="7" t="s">
        <v>114</v>
      </c>
      <c r="X3869" s="7" t="s">
        <v>188</v>
      </c>
      <c r="Y3869" s="7" t="n">
        <v>0</v>
      </c>
      <c r="Z3869" s="7" t="n">
        <v>1</v>
      </c>
      <c r="AA3869" s="7" t="str">
        <f aca="false">IF(Y3869&gt;Z3869,"Win",IF(Y3869&lt;Z3869,"Loss","Draw"))</f>
        <v>Loss</v>
      </c>
      <c r="AB3869" s="7" t="s">
        <v>99</v>
      </c>
      <c r="AC3869" s="7" t="s">
        <v>99</v>
      </c>
      <c r="AD3869" s="7" t="s">
        <v>6955</v>
      </c>
      <c r="AE3869" s="7" t="s">
        <v>5167</v>
      </c>
      <c r="AF3869" s="7" t="str">
        <f aca="false">IF(AD3869&lt;AE3869,AD3869,AE3869)</f>
        <v>Archer Queen, Barbarian Barrel, Dark Prince, Giant Snowball, Goblin Drill, Goblins, Poison, Tesla</v>
      </c>
      <c r="AG3869" s="7" t="str">
        <f aca="false">IF(AD3869&lt;AE3869,AE3869,AD3869)</f>
        <v>Arrows, Bomber, Giant Snowball, Lava Hound, Mega Minion, Spirit Empress, Tombstone, Valkyrie</v>
      </c>
      <c r="AH3869" s="7" t="str">
        <f aca="false">IF(AD3869=AF3869,AA3869,IF(AA3869="Win","Loss",IF(AA3869="Loss","Win","Draw")))</f>
        <v>Loss</v>
      </c>
      <c r="AI3869" s="7" t="s">
        <v>297</v>
      </c>
    </row>
    <row r="3870" customFormat="false" ht="15" hidden="false" customHeight="true" outlineLevel="0" collapsed="false">
      <c r="A3870" s="7" t="s">
        <v>7552</v>
      </c>
      <c r="B3870" s="7" t="n">
        <v>1</v>
      </c>
      <c r="C3870" s="7" t="s">
        <v>1010</v>
      </c>
      <c r="D3870" s="7" t="s">
        <v>1011</v>
      </c>
      <c r="E3870" s="7" t="s">
        <v>567</v>
      </c>
      <c r="F3870" s="7" t="s">
        <v>568</v>
      </c>
      <c r="G3870" s="7" t="s">
        <v>6957</v>
      </c>
      <c r="H3870" s="7" t="s">
        <v>485</v>
      </c>
      <c r="I3870" s="7" t="s">
        <v>152</v>
      </c>
      <c r="J3870" s="7" t="s">
        <v>128</v>
      </c>
      <c r="K3870" s="7" t="s">
        <v>107</v>
      </c>
      <c r="L3870" s="7" t="s">
        <v>95</v>
      </c>
      <c r="M3870" s="7" t="s">
        <v>306</v>
      </c>
      <c r="N3870" s="7" t="s">
        <v>307</v>
      </c>
      <c r="O3870" s="7" t="s">
        <v>85</v>
      </c>
      <c r="P3870" s="7" t="s">
        <v>187</v>
      </c>
      <c r="Q3870" s="7" t="s">
        <v>185</v>
      </c>
      <c r="R3870" s="7" t="s">
        <v>337</v>
      </c>
      <c r="S3870" s="7" t="s">
        <v>114</v>
      </c>
      <c r="T3870" s="7" t="s">
        <v>223</v>
      </c>
      <c r="U3870" s="7" t="s">
        <v>85</v>
      </c>
      <c r="V3870" s="7" t="s">
        <v>124</v>
      </c>
      <c r="W3870" s="7" t="s">
        <v>131</v>
      </c>
      <c r="X3870" s="7" t="s">
        <v>95</v>
      </c>
      <c r="Y3870" s="7" t="n">
        <v>0</v>
      </c>
      <c r="Z3870" s="7" t="n">
        <v>1</v>
      </c>
      <c r="AA3870" s="7" t="str">
        <f aca="false">IF(Y3870&gt;Z3870,"Win",IF(Y3870&lt;Z3870,"Loss","Draw"))</f>
        <v>Loss</v>
      </c>
      <c r="AB3870" s="7" t="s">
        <v>99</v>
      </c>
      <c r="AC3870" s="7" t="s">
        <v>99</v>
      </c>
      <c r="AD3870" s="7" t="s">
        <v>603</v>
      </c>
      <c r="AE3870" s="7" t="s">
        <v>6958</v>
      </c>
      <c r="AF3870" s="7" t="str">
        <f aca="false">IF(AD3870&lt;AE3870,AD3870,AE3870)</f>
        <v>Baby Dragon, Barbarian Barrel, Goblin Cage, Golden Knight, Golem, Ice Wizard, Lightning, Tornado</v>
      </c>
      <c r="AG3870" s="7" t="str">
        <f aca="false">IF(AD3870&lt;AE3870,AE3870,AD3870)</f>
        <v>Bandit, Barbarian Barrel, Boss Bandit, Executioner, Giant Snowball, Lightning, Ram Rider, Royal Ghost</v>
      </c>
      <c r="AH3870" s="7" t="str">
        <f aca="false">IF(AD3870=AF3870,AA3870,IF(AA3870="Win","Loss",IF(AA3870="Loss","Win","Draw")))</f>
        <v>Loss</v>
      </c>
      <c r="AI3870" s="7" t="s">
        <v>297</v>
      </c>
    </row>
    <row r="3871" customFormat="false" ht="15" hidden="false" customHeight="true" outlineLevel="0" collapsed="false">
      <c r="A3871" s="7" t="s">
        <v>7552</v>
      </c>
      <c r="B3871" s="7" t="n">
        <v>2</v>
      </c>
      <c r="C3871" s="7" t="s">
        <v>1010</v>
      </c>
      <c r="D3871" s="7" t="s">
        <v>1011</v>
      </c>
      <c r="E3871" s="7" t="s">
        <v>567</v>
      </c>
      <c r="F3871" s="7" t="s">
        <v>568</v>
      </c>
      <c r="G3871" s="7" t="s">
        <v>6959</v>
      </c>
      <c r="H3871" s="7" t="s">
        <v>163</v>
      </c>
      <c r="I3871" s="7" t="s">
        <v>137</v>
      </c>
      <c r="J3871" s="7" t="s">
        <v>202</v>
      </c>
      <c r="K3871" s="7" t="s">
        <v>114</v>
      </c>
      <c r="L3871" s="7" t="s">
        <v>153</v>
      </c>
      <c r="M3871" s="7" t="s">
        <v>126</v>
      </c>
      <c r="N3871" s="7" t="s">
        <v>157</v>
      </c>
      <c r="O3871" s="7" t="s">
        <v>116</v>
      </c>
      <c r="P3871" s="7" t="s">
        <v>108</v>
      </c>
      <c r="Q3871" s="7" t="s">
        <v>141</v>
      </c>
      <c r="R3871" s="7" t="s">
        <v>140</v>
      </c>
      <c r="S3871" s="7" t="s">
        <v>82</v>
      </c>
      <c r="T3871" s="7" t="s">
        <v>89</v>
      </c>
      <c r="U3871" s="7" t="s">
        <v>142</v>
      </c>
      <c r="V3871" s="7" t="s">
        <v>143</v>
      </c>
      <c r="W3871" s="7" t="s">
        <v>93</v>
      </c>
      <c r="X3871" s="7" t="s">
        <v>257</v>
      </c>
      <c r="Y3871" s="7" t="n">
        <v>0</v>
      </c>
      <c r="Z3871" s="7" t="n">
        <v>1</v>
      </c>
      <c r="AA3871" s="7" t="str">
        <f aca="false">IF(Y3871&gt;Z3871,"Win",IF(Y3871&lt;Z3871,"Loss","Draw"))</f>
        <v>Loss</v>
      </c>
      <c r="AB3871" s="7" t="s">
        <v>99</v>
      </c>
      <c r="AC3871" s="7" t="s">
        <v>99</v>
      </c>
      <c r="AD3871" s="7" t="s">
        <v>2281</v>
      </c>
      <c r="AE3871" s="7" t="s">
        <v>505</v>
      </c>
      <c r="AF3871" s="7" t="str">
        <f aca="false">IF(AD3871&lt;AE3871,AD3871,AE3871)</f>
        <v>Cannon, Dark Prince, Fire Spirit, Giant Snowball, Goblin Drill, Magic Archer, Poison, Skeletons</v>
      </c>
      <c r="AG3871" s="7" t="str">
        <f aca="false">IF(AD3871&lt;AE3871,AE3871,AD3871)</f>
        <v>Fireball, Heal Spirit, Hunter, Ice Golem, Lumberjack, Royal Hogs, The Log, Three Musketeers</v>
      </c>
      <c r="AH3871" s="7" t="str">
        <f aca="false">IF(AD3871=AF3871,AA3871,IF(AA3871="Win","Loss",IF(AA3871="Loss","Win","Draw")))</f>
        <v>Loss</v>
      </c>
      <c r="AI3871" s="7" t="s">
        <v>297</v>
      </c>
    </row>
    <row r="3872" customFormat="false" ht="15" hidden="false" customHeight="true" outlineLevel="0" collapsed="false">
      <c r="A3872" s="7" t="s">
        <v>7552</v>
      </c>
      <c r="B3872" s="7" t="n">
        <v>3</v>
      </c>
      <c r="C3872" s="7" t="s">
        <v>1010</v>
      </c>
      <c r="D3872" s="7" t="s">
        <v>1011</v>
      </c>
      <c r="E3872" s="7" t="s">
        <v>567</v>
      </c>
      <c r="F3872" s="7" t="s">
        <v>568</v>
      </c>
      <c r="G3872" s="7" t="s">
        <v>6960</v>
      </c>
      <c r="H3872" s="7" t="s">
        <v>163</v>
      </c>
      <c r="I3872" s="7" t="s">
        <v>418</v>
      </c>
      <c r="J3872" s="7" t="s">
        <v>194</v>
      </c>
      <c r="K3872" s="7" t="s">
        <v>82</v>
      </c>
      <c r="L3872" s="7" t="s">
        <v>89</v>
      </c>
      <c r="M3872" s="7" t="s">
        <v>150</v>
      </c>
      <c r="N3872" s="7" t="s">
        <v>164</v>
      </c>
      <c r="O3872" s="7" t="s">
        <v>204</v>
      </c>
      <c r="P3872" s="7" t="s">
        <v>234</v>
      </c>
      <c r="Q3872" s="7" t="s">
        <v>107</v>
      </c>
      <c r="R3872" s="7" t="s">
        <v>83</v>
      </c>
      <c r="S3872" s="7" t="s">
        <v>177</v>
      </c>
      <c r="T3872" s="7" t="s">
        <v>150</v>
      </c>
      <c r="U3872" s="7" t="s">
        <v>327</v>
      </c>
      <c r="V3872" s="7" t="s">
        <v>178</v>
      </c>
      <c r="W3872" s="7" t="s">
        <v>130</v>
      </c>
      <c r="X3872" s="7" t="s">
        <v>242</v>
      </c>
      <c r="Y3872" s="7" t="n">
        <v>0</v>
      </c>
      <c r="Z3872" s="7" t="n">
        <v>1</v>
      </c>
      <c r="AA3872" s="7" t="str">
        <f aca="false">IF(Y3872&gt;Z3872,"Win",IF(Y3872&lt;Z3872,"Loss","Draw"))</f>
        <v>Loss</v>
      </c>
      <c r="AB3872" s="7" t="s">
        <v>99</v>
      </c>
      <c r="AC3872" s="7" t="s">
        <v>99</v>
      </c>
      <c r="AD3872" s="7" t="s">
        <v>6962</v>
      </c>
      <c r="AE3872" s="7" t="s">
        <v>6961</v>
      </c>
      <c r="AF3872" s="7" t="str">
        <f aca="false">IF(AD3872&lt;AE3872,AD3872,AE3872)</f>
        <v>Archer Queen, Bomb Tower, Earthquake, Electro Spirit, Royal Delivery, Royal Hogs, Skeleton Army, The Log</v>
      </c>
      <c r="AG3872" s="7" t="str">
        <f aca="false">IF(AD3872&lt;AE3872,AE3872,AD3872)</f>
        <v>Arrows, Bomber, Electro Spirit, Goblin Cage, Monk, Phoenix, Rage, Royal Giant</v>
      </c>
      <c r="AH3872" s="7" t="str">
        <f aca="false">IF(AD3872=AF3872,AA3872,IF(AA3872="Win","Loss",IF(AA3872="Loss","Win","Draw")))</f>
        <v>Loss</v>
      </c>
      <c r="AI3872" s="7" t="s">
        <v>297</v>
      </c>
    </row>
    <row r="3873" customFormat="false" ht="15" hidden="false" customHeight="true" outlineLevel="0" collapsed="false">
      <c r="A3873" s="7" t="s">
        <v>7553</v>
      </c>
      <c r="B3873" s="7" t="n">
        <v>1</v>
      </c>
      <c r="C3873" s="7" t="s">
        <v>1010</v>
      </c>
      <c r="D3873" s="7" t="s">
        <v>1011</v>
      </c>
      <c r="E3873" s="7" t="s">
        <v>567</v>
      </c>
      <c r="F3873" s="7" t="s">
        <v>568</v>
      </c>
      <c r="G3873" s="7" t="s">
        <v>6964</v>
      </c>
      <c r="H3873" s="7" t="s">
        <v>485</v>
      </c>
      <c r="I3873" s="7" t="s">
        <v>107</v>
      </c>
      <c r="J3873" s="7" t="s">
        <v>95</v>
      </c>
      <c r="K3873" s="7" t="s">
        <v>141</v>
      </c>
      <c r="L3873" s="7" t="s">
        <v>150</v>
      </c>
      <c r="M3873" s="7" t="s">
        <v>93</v>
      </c>
      <c r="N3873" s="7" t="s">
        <v>143</v>
      </c>
      <c r="O3873" s="7" t="s">
        <v>178</v>
      </c>
      <c r="P3873" s="7" t="s">
        <v>177</v>
      </c>
      <c r="Q3873" s="7" t="s">
        <v>185</v>
      </c>
      <c r="R3873" s="7" t="s">
        <v>186</v>
      </c>
      <c r="S3873" s="7" t="s">
        <v>241</v>
      </c>
      <c r="T3873" s="7" t="s">
        <v>111</v>
      </c>
      <c r="U3873" s="7" t="s">
        <v>187</v>
      </c>
      <c r="V3873" s="7" t="s">
        <v>126</v>
      </c>
      <c r="W3873" s="7" t="s">
        <v>109</v>
      </c>
      <c r="X3873" s="7" t="s">
        <v>234</v>
      </c>
      <c r="Y3873" s="7" t="n">
        <v>0</v>
      </c>
      <c r="Z3873" s="7" t="n">
        <v>1</v>
      </c>
      <c r="AA3873" s="7" t="str">
        <f aca="false">IF(Y3873&gt;Z3873,"Win",IF(Y3873&lt;Z3873,"Loss","Draw"))</f>
        <v>Loss</v>
      </c>
      <c r="AB3873" s="7" t="s">
        <v>99</v>
      </c>
      <c r="AC3873" s="7" t="s">
        <v>99</v>
      </c>
      <c r="AD3873" s="7" t="s">
        <v>180</v>
      </c>
      <c r="AE3873" s="7" t="s">
        <v>853</v>
      </c>
      <c r="AF3873" s="7" t="str">
        <f aca="false">IF(AD3873&lt;AE3873,AD3873,AE3873)</f>
        <v>Balloon, Bomb Tower, Executioner, Knight, Miner, Skeletons, Tornado, Zap</v>
      </c>
      <c r="AG3873" s="7" t="str">
        <f aca="false">IF(AD3873&lt;AE3873,AE3873,AD3873)</f>
        <v>Barbarian Barrel, Electro Spirit, Fireball, Goblin Cage, Heal Spirit, Lumberjack, Phoenix, Royal Giant</v>
      </c>
      <c r="AH3873" s="7" t="str">
        <f aca="false">IF(AD3873=AF3873,AA3873,IF(AA3873="Win","Loss",IF(AA3873="Loss","Win","Draw")))</f>
        <v>Win</v>
      </c>
      <c r="AI3873" s="7" t="s">
        <v>297</v>
      </c>
    </row>
    <row r="3874" customFormat="false" ht="15" hidden="false" customHeight="true" outlineLevel="0" collapsed="false">
      <c r="A3874" s="7" t="s">
        <v>7553</v>
      </c>
      <c r="B3874" s="7" t="n">
        <v>2</v>
      </c>
      <c r="C3874" s="7" t="s">
        <v>1010</v>
      </c>
      <c r="D3874" s="7" t="s">
        <v>1011</v>
      </c>
      <c r="E3874" s="7" t="s">
        <v>567</v>
      </c>
      <c r="F3874" s="7" t="s">
        <v>568</v>
      </c>
      <c r="G3874" s="7" t="s">
        <v>6965</v>
      </c>
      <c r="H3874" s="7" t="s">
        <v>485</v>
      </c>
      <c r="I3874" s="7" t="s">
        <v>82</v>
      </c>
      <c r="J3874" s="7" t="s">
        <v>108</v>
      </c>
      <c r="K3874" s="7" t="s">
        <v>87</v>
      </c>
      <c r="L3874" s="7" t="s">
        <v>89</v>
      </c>
      <c r="M3874" s="7" t="s">
        <v>157</v>
      </c>
      <c r="N3874" s="7" t="s">
        <v>88</v>
      </c>
      <c r="O3874" s="7" t="s">
        <v>85</v>
      </c>
      <c r="P3874" s="7" t="s">
        <v>86</v>
      </c>
      <c r="Q3874" s="7" t="s">
        <v>87</v>
      </c>
      <c r="R3874" s="7" t="s">
        <v>95</v>
      </c>
      <c r="S3874" s="7" t="s">
        <v>82</v>
      </c>
      <c r="T3874" s="7" t="s">
        <v>88</v>
      </c>
      <c r="U3874" s="7" t="s">
        <v>150</v>
      </c>
      <c r="V3874" s="7" t="s">
        <v>97</v>
      </c>
      <c r="W3874" s="7" t="s">
        <v>86</v>
      </c>
      <c r="X3874" s="7" t="s">
        <v>85</v>
      </c>
      <c r="Y3874" s="7" t="n">
        <v>0</v>
      </c>
      <c r="Z3874" s="7" t="n">
        <v>1</v>
      </c>
      <c r="AA3874" s="7" t="str">
        <f aca="false">IF(Y3874&gt;Z3874,"Win",IF(Y3874&lt;Z3874,"Loss","Draw"))</f>
        <v>Loss</v>
      </c>
      <c r="AB3874" s="7" t="s">
        <v>99</v>
      </c>
      <c r="AC3874" s="7" t="s">
        <v>99</v>
      </c>
      <c r="AD3874" s="7" t="s">
        <v>6966</v>
      </c>
      <c r="AE3874" s="7" t="s">
        <v>3113</v>
      </c>
      <c r="AF3874" s="7" t="str">
        <f aca="false">IF(AD3874&lt;AE3874,AD3874,AE3874)</f>
        <v>Barbarian Barrel, Berserker, Electro Spirit, Lightning, Ronin, Royal Hogs, Skeleton Dragons, Tesla</v>
      </c>
      <c r="AG3874" s="7" t="str">
        <f aca="false">IF(AD3874&lt;AE3874,AE3874,AD3874)</f>
        <v>Berserker, Dark Prince, Fire Spirit, Lightning, Royal Hogs, Skeleton Dragons, Tesla, The Log</v>
      </c>
      <c r="AH3874" s="7" t="str">
        <f aca="false">IF(AD3874=AF3874,AA3874,IF(AA3874="Win","Loss",IF(AA3874="Loss","Win","Draw")))</f>
        <v>Win</v>
      </c>
      <c r="AI3874" s="7" t="s">
        <v>297</v>
      </c>
    </row>
    <row r="3875" customFormat="false" ht="15" hidden="false" customHeight="true" outlineLevel="0" collapsed="false">
      <c r="A3875" s="7" t="s">
        <v>7553</v>
      </c>
      <c r="B3875" s="7" t="n">
        <v>3</v>
      </c>
      <c r="C3875" s="7" t="s">
        <v>1010</v>
      </c>
      <c r="D3875" s="7" t="s">
        <v>1011</v>
      </c>
      <c r="E3875" s="7" t="s">
        <v>567</v>
      </c>
      <c r="F3875" s="7" t="s">
        <v>568</v>
      </c>
      <c r="G3875" s="7" t="s">
        <v>6967</v>
      </c>
      <c r="H3875" s="7" t="s">
        <v>163</v>
      </c>
      <c r="I3875" s="7" t="s">
        <v>137</v>
      </c>
      <c r="J3875" s="7" t="s">
        <v>139</v>
      </c>
      <c r="K3875" s="7" t="s">
        <v>114</v>
      </c>
      <c r="L3875" s="7" t="s">
        <v>118</v>
      </c>
      <c r="M3875" s="7" t="s">
        <v>242</v>
      </c>
      <c r="N3875" s="7" t="s">
        <v>116</v>
      </c>
      <c r="O3875" s="7" t="s">
        <v>153</v>
      </c>
      <c r="P3875" s="7" t="s">
        <v>241</v>
      </c>
      <c r="Q3875" s="7" t="s">
        <v>90</v>
      </c>
      <c r="R3875" s="7" t="s">
        <v>158</v>
      </c>
      <c r="S3875" s="7" t="s">
        <v>92</v>
      </c>
      <c r="T3875" s="7" t="s">
        <v>94</v>
      </c>
      <c r="U3875" s="7" t="s">
        <v>157</v>
      </c>
      <c r="V3875" s="7" t="s">
        <v>93</v>
      </c>
      <c r="W3875" s="7" t="s">
        <v>96</v>
      </c>
      <c r="X3875" s="7" t="s">
        <v>159</v>
      </c>
      <c r="Y3875" s="7" t="n">
        <v>0</v>
      </c>
      <c r="Z3875" s="7" t="n">
        <v>1</v>
      </c>
      <c r="AA3875" s="7" t="str">
        <f aca="false">IF(Y3875&gt;Z3875,"Win",IF(Y3875&lt;Z3875,"Loss","Draw"))</f>
        <v>Loss</v>
      </c>
      <c r="AB3875" s="7" t="s">
        <v>99</v>
      </c>
      <c r="AC3875" s="7" t="s">
        <v>99</v>
      </c>
      <c r="AD3875" s="7" t="s">
        <v>6969</v>
      </c>
      <c r="AE3875" s="7" t="s">
        <v>6968</v>
      </c>
      <c r="AF3875" s="7" t="str">
        <f aca="false">IF(AD3875&lt;AE3875,AD3875,AE3875)</f>
        <v>Bomber, Cannon, Giant Snowball, Goblin Drill, Ice Spirit, Knight, Mega Minion, Poison</v>
      </c>
      <c r="AG3875" s="7" t="str">
        <f aca="false">IF(AD3875&lt;AE3875,AE3875,AD3875)</f>
        <v>Bowler, Dart Goblin, Fire Spirit, Fireball, Minions, Mortar, Rascals, Skeleton Barrel</v>
      </c>
      <c r="AH3875" s="7" t="str">
        <f aca="false">IF(AD3875=AF3875,AA3875,IF(AA3875="Win","Loss",IF(AA3875="Loss","Win","Draw")))</f>
        <v>Loss</v>
      </c>
      <c r="AI3875" s="7" t="s">
        <v>297</v>
      </c>
    </row>
    <row r="3876" customFormat="false" ht="15" hidden="false" customHeight="true" outlineLevel="0" collapsed="false">
      <c r="A3876" s="5" t="s">
        <v>7554</v>
      </c>
      <c r="B3876" s="5" t="n">
        <v>1</v>
      </c>
      <c r="C3876" s="5" t="s">
        <v>1010</v>
      </c>
      <c r="D3876" s="5" t="s">
        <v>1011</v>
      </c>
      <c r="E3876" s="5" t="s">
        <v>227</v>
      </c>
      <c r="F3876" s="5" t="s">
        <v>228</v>
      </c>
      <c r="G3876" s="5" t="s">
        <v>5755</v>
      </c>
      <c r="H3876" s="5" t="s">
        <v>163</v>
      </c>
      <c r="I3876" s="5" t="s">
        <v>127</v>
      </c>
      <c r="J3876" s="5" t="s">
        <v>140</v>
      </c>
      <c r="K3876" s="5" t="s">
        <v>124</v>
      </c>
      <c r="L3876" s="5" t="s">
        <v>142</v>
      </c>
      <c r="M3876" s="5" t="s">
        <v>257</v>
      </c>
      <c r="N3876" s="5" t="s">
        <v>131</v>
      </c>
      <c r="O3876" s="5" t="s">
        <v>95</v>
      </c>
      <c r="P3876" s="5" t="s">
        <v>449</v>
      </c>
      <c r="Q3876" s="5" t="s">
        <v>90</v>
      </c>
      <c r="R3876" s="5" t="s">
        <v>123</v>
      </c>
      <c r="S3876" s="5" t="s">
        <v>124</v>
      </c>
      <c r="T3876" s="5" t="s">
        <v>125</v>
      </c>
      <c r="U3876" s="5" t="s">
        <v>95</v>
      </c>
      <c r="V3876" s="5" t="s">
        <v>126</v>
      </c>
      <c r="W3876" s="5" t="s">
        <v>96</v>
      </c>
      <c r="X3876" s="5" t="s">
        <v>85</v>
      </c>
      <c r="Y3876" s="5" t="n">
        <v>0</v>
      </c>
      <c r="Z3876" s="5" t="n">
        <v>1</v>
      </c>
      <c r="AA3876" s="5" t="str">
        <f aca="false">IF(Y3876&gt;Z3876,"Win",IF(Y3876&lt;Z3876,"Loss","Draw"))</f>
        <v>Loss</v>
      </c>
      <c r="AB3876" s="5" t="s">
        <v>98</v>
      </c>
      <c r="AC3876" s="5" t="s">
        <v>99</v>
      </c>
      <c r="AD3876" s="5" t="s">
        <v>1958</v>
      </c>
      <c r="AE3876" s="5" t="s">
        <v>134</v>
      </c>
      <c r="AF3876" s="5" t="str">
        <f aca="false">IF(AD3876&lt;AE3876,AD3876,AE3876)</f>
        <v>Bandit, Barbarian Barrel, Battle Ram, Elixir Collector, Hunter, Ice Golem, Royal Ghost, Three Musketeers</v>
      </c>
      <c r="AG3876" s="5" t="str">
        <f aca="false">IF(AD3876&lt;AE3876,AE3876,AD3876)</f>
        <v>Barbarian Barrel, Cannon Cart, Goblinstein, Lightning, Minions, Mortar, Royal Ghost, Skeletons</v>
      </c>
      <c r="AH3876" s="5" t="str">
        <f aca="false">IF(AD3876=AF3876,AA3876,IF(AA3876="Win","Loss",IF(AA3876="Loss","Win","Draw")))</f>
        <v>Loss</v>
      </c>
      <c r="AI3876" s="5" t="s">
        <v>297</v>
      </c>
    </row>
    <row r="3877" customFormat="false" ht="15" hidden="false" customHeight="true" outlineLevel="0" collapsed="false">
      <c r="A3877" s="5" t="s">
        <v>7554</v>
      </c>
      <c r="B3877" s="5" t="n">
        <v>2</v>
      </c>
      <c r="C3877" s="5" t="s">
        <v>1010</v>
      </c>
      <c r="D3877" s="5" t="s">
        <v>1011</v>
      </c>
      <c r="E3877" s="5" t="s">
        <v>227</v>
      </c>
      <c r="F3877" s="5" t="s">
        <v>228</v>
      </c>
      <c r="G3877" s="5" t="s">
        <v>5756</v>
      </c>
      <c r="H3877" s="5" t="s">
        <v>715</v>
      </c>
      <c r="I3877" s="5" t="s">
        <v>87</v>
      </c>
      <c r="J3877" s="5" t="s">
        <v>151</v>
      </c>
      <c r="K3877" s="5" t="s">
        <v>202</v>
      </c>
      <c r="L3877" s="5" t="s">
        <v>165</v>
      </c>
      <c r="M3877" s="5" t="s">
        <v>85</v>
      </c>
      <c r="N3877" s="5" t="s">
        <v>89</v>
      </c>
      <c r="O3877" s="5" t="s">
        <v>126</v>
      </c>
      <c r="P3877" s="5" t="s">
        <v>150</v>
      </c>
      <c r="Q3877" s="5" t="s">
        <v>203</v>
      </c>
      <c r="R3877" s="5" t="s">
        <v>202</v>
      </c>
      <c r="S3877" s="5" t="s">
        <v>201</v>
      </c>
      <c r="T3877" s="5" t="s">
        <v>87</v>
      </c>
      <c r="U3877" s="5" t="s">
        <v>118</v>
      </c>
      <c r="V3877" s="5" t="s">
        <v>204</v>
      </c>
      <c r="W3877" s="5" t="s">
        <v>88</v>
      </c>
      <c r="X3877" s="5" t="s">
        <v>157</v>
      </c>
      <c r="Y3877" s="5" t="n">
        <v>1</v>
      </c>
      <c r="Z3877" s="5" t="n">
        <v>0</v>
      </c>
      <c r="AA3877" s="5" t="str">
        <f aca="false">IF(Y3877&gt;Z3877,"Win",IF(Y3877&lt;Z3877,"Loss","Draw"))</f>
        <v>Win</v>
      </c>
      <c r="AB3877" s="5" t="s">
        <v>98</v>
      </c>
      <c r="AC3877" s="5" t="s">
        <v>99</v>
      </c>
      <c r="AD3877" s="5" t="s">
        <v>5757</v>
      </c>
      <c r="AE3877" s="5" t="s">
        <v>206</v>
      </c>
      <c r="AF3877" s="5" t="str">
        <f aca="false">IF(AD3877&lt;AE3877,AD3877,AE3877)</f>
        <v>Berserker, Fire Spirit, Goblin Barrel, Ice Spirit, Magic Archer, Royal Delivery, Tesla, Wall Breakers</v>
      </c>
      <c r="AG3877" s="5" t="str">
        <f aca="false">IF(AD3877&lt;AE3877,AE3877,AD3877)</f>
        <v>Electro Spirit, Hog Rider, Lightning, Magic Archer, Mighty Miner, Skeletons, Tesla, The Log</v>
      </c>
      <c r="AH3877" s="5" t="str">
        <f aca="false">IF(AD3877=AF3877,AA3877,IF(AA3877="Win","Loss",IF(AA3877="Loss","Win","Draw")))</f>
        <v>Loss</v>
      </c>
      <c r="AI3877" s="5" t="s">
        <v>297</v>
      </c>
    </row>
    <row r="3878" customFormat="false" ht="15" hidden="false" customHeight="true" outlineLevel="0" collapsed="false">
      <c r="A3878" s="5" t="s">
        <v>7554</v>
      </c>
      <c r="B3878" s="5" t="n">
        <v>3</v>
      </c>
      <c r="C3878" s="5" t="s">
        <v>1010</v>
      </c>
      <c r="D3878" s="5" t="s">
        <v>1011</v>
      </c>
      <c r="E3878" s="5" t="s">
        <v>227</v>
      </c>
      <c r="F3878" s="5" t="s">
        <v>228</v>
      </c>
      <c r="G3878" s="5" t="s">
        <v>5758</v>
      </c>
      <c r="H3878" s="5" t="s">
        <v>163</v>
      </c>
      <c r="I3878" s="5" t="s">
        <v>114</v>
      </c>
      <c r="J3878" s="5" t="s">
        <v>241</v>
      </c>
      <c r="K3878" s="5" t="s">
        <v>153</v>
      </c>
      <c r="L3878" s="5" t="s">
        <v>157</v>
      </c>
      <c r="M3878" s="5" t="s">
        <v>159</v>
      </c>
      <c r="N3878" s="5" t="s">
        <v>88</v>
      </c>
      <c r="O3878" s="5" t="s">
        <v>137</v>
      </c>
      <c r="P3878" s="5" t="s">
        <v>116</v>
      </c>
      <c r="Q3878" s="5" t="s">
        <v>137</v>
      </c>
      <c r="R3878" s="5" t="s">
        <v>91</v>
      </c>
      <c r="S3878" s="5" t="s">
        <v>114</v>
      </c>
      <c r="T3878" s="5" t="s">
        <v>119</v>
      </c>
      <c r="U3878" s="5" t="s">
        <v>116</v>
      </c>
      <c r="V3878" s="5" t="s">
        <v>97</v>
      </c>
      <c r="W3878" s="5" t="s">
        <v>150</v>
      </c>
      <c r="X3878" s="5" t="s">
        <v>138</v>
      </c>
      <c r="Y3878" s="5" t="n">
        <v>1</v>
      </c>
      <c r="Z3878" s="5" t="n">
        <v>0</v>
      </c>
      <c r="AA3878" s="5" t="str">
        <f aca="false">IF(Y3878&gt;Z3878,"Win",IF(Y3878&lt;Z3878,"Loss","Draw"))</f>
        <v>Win</v>
      </c>
      <c r="AB3878" s="5" t="s">
        <v>98</v>
      </c>
      <c r="AC3878" s="5" t="s">
        <v>99</v>
      </c>
      <c r="AD3878" s="5" t="s">
        <v>5760</v>
      </c>
      <c r="AE3878" s="5" t="s">
        <v>5759</v>
      </c>
      <c r="AF3878" s="5" t="str">
        <f aca="false">IF(AD3878&lt;AE3878,AD3878,AE3878)</f>
        <v>Berserker, Cannon, Dart Goblin, Fire Spirit, Giant Snowball, Goblin Drill, Knight, Poison</v>
      </c>
      <c r="AG3878" s="5" t="str">
        <f aca="false">IF(AD3878&lt;AE3878,AE3878,AD3878)</f>
        <v>Electro Spirit, Giant Snowball, Goblin Demolisher, Goblin Drill, Goblin Hut, Goblins, Poison, Ronin</v>
      </c>
      <c r="AH3878" s="5" t="str">
        <f aca="false">IF(AD3878=AF3878,AA3878,IF(AA3878="Win","Loss",IF(AA3878="Loss","Win","Draw")))</f>
        <v>Win</v>
      </c>
      <c r="AI3878" s="5" t="s">
        <v>297</v>
      </c>
    </row>
    <row r="3879" customFormat="false" ht="15" hidden="false" customHeight="true" outlineLevel="0" collapsed="false">
      <c r="A3879" s="7" t="s">
        <v>7555</v>
      </c>
      <c r="B3879" s="7" t="n">
        <v>1</v>
      </c>
      <c r="C3879" s="7" t="s">
        <v>1010</v>
      </c>
      <c r="D3879" s="7" t="s">
        <v>1011</v>
      </c>
      <c r="E3879" s="7" t="s">
        <v>227</v>
      </c>
      <c r="F3879" s="7" t="s">
        <v>228</v>
      </c>
      <c r="G3879" s="7" t="s">
        <v>5762</v>
      </c>
      <c r="H3879" s="7" t="s">
        <v>715</v>
      </c>
      <c r="I3879" s="7" t="s">
        <v>201</v>
      </c>
      <c r="J3879" s="7" t="s">
        <v>202</v>
      </c>
      <c r="K3879" s="7" t="s">
        <v>203</v>
      </c>
      <c r="L3879" s="7" t="s">
        <v>88</v>
      </c>
      <c r="M3879" s="7" t="s">
        <v>157</v>
      </c>
      <c r="N3879" s="7" t="s">
        <v>118</v>
      </c>
      <c r="O3879" s="7" t="s">
        <v>204</v>
      </c>
      <c r="P3879" s="7" t="s">
        <v>87</v>
      </c>
      <c r="Q3879" s="7" t="s">
        <v>127</v>
      </c>
      <c r="R3879" s="7" t="s">
        <v>128</v>
      </c>
      <c r="S3879" s="7" t="s">
        <v>129</v>
      </c>
      <c r="T3879" s="7" t="s">
        <v>97</v>
      </c>
      <c r="U3879" s="7" t="s">
        <v>132</v>
      </c>
      <c r="V3879" s="7" t="s">
        <v>86</v>
      </c>
      <c r="W3879" s="7" t="s">
        <v>133</v>
      </c>
      <c r="X3879" s="7" t="s">
        <v>130</v>
      </c>
      <c r="Y3879" s="7" t="n">
        <v>0</v>
      </c>
      <c r="Z3879" s="7" t="n">
        <v>1</v>
      </c>
      <c r="AA3879" s="7" t="str">
        <f aca="false">IF(Y3879&gt;Z3879,"Win",IF(Y3879&lt;Z3879,"Loss","Draw"))</f>
        <v>Loss</v>
      </c>
      <c r="AB3879" s="7" t="s">
        <v>99</v>
      </c>
      <c r="AC3879" s="7" t="s">
        <v>99</v>
      </c>
      <c r="AD3879" s="7" t="s">
        <v>206</v>
      </c>
      <c r="AE3879" s="7" t="s">
        <v>1385</v>
      </c>
      <c r="AF3879" s="7" t="str">
        <f aca="false">IF(AD3879&lt;AE3879,AD3879,AE3879)</f>
        <v>Arrows, Battle Ram, Electro Wizard, Golden Knight, Mega Knight, Mother Witch, Ronin, Skeleton Dragons</v>
      </c>
      <c r="AG3879" s="7" t="str">
        <f aca="false">IF(AD3879&lt;AE3879,AE3879,AD3879)</f>
        <v>Berserker, Fire Spirit, Goblin Barrel, Ice Spirit, Magic Archer, Royal Delivery, Tesla, Wall Breakers</v>
      </c>
      <c r="AH3879" s="7" t="str">
        <f aca="false">IF(AD3879=AF3879,AA3879,IF(AA3879="Win","Loss",IF(AA3879="Loss","Win","Draw")))</f>
        <v>Win</v>
      </c>
      <c r="AI3879" s="7" t="s">
        <v>297</v>
      </c>
    </row>
    <row r="3880" customFormat="false" ht="15" hidden="false" customHeight="true" outlineLevel="0" collapsed="false">
      <c r="A3880" s="7" t="s">
        <v>7555</v>
      </c>
      <c r="B3880" s="7" t="n">
        <v>2</v>
      </c>
      <c r="C3880" s="7" t="s">
        <v>1010</v>
      </c>
      <c r="D3880" s="7" t="s">
        <v>1011</v>
      </c>
      <c r="E3880" s="7" t="s">
        <v>227</v>
      </c>
      <c r="F3880" s="7" t="s">
        <v>228</v>
      </c>
      <c r="G3880" s="7" t="s">
        <v>5763</v>
      </c>
      <c r="H3880" s="7" t="s">
        <v>163</v>
      </c>
      <c r="I3880" s="7" t="s">
        <v>124</v>
      </c>
      <c r="J3880" s="7" t="s">
        <v>123</v>
      </c>
      <c r="K3880" s="7" t="s">
        <v>90</v>
      </c>
      <c r="L3880" s="7" t="s">
        <v>125</v>
      </c>
      <c r="M3880" s="7" t="s">
        <v>96</v>
      </c>
      <c r="N3880" s="7" t="s">
        <v>85</v>
      </c>
      <c r="O3880" s="7" t="s">
        <v>126</v>
      </c>
      <c r="P3880" s="7" t="s">
        <v>95</v>
      </c>
      <c r="Q3880" s="7" t="s">
        <v>137</v>
      </c>
      <c r="R3880" s="7" t="s">
        <v>241</v>
      </c>
      <c r="S3880" s="7" t="s">
        <v>114</v>
      </c>
      <c r="T3880" s="7" t="s">
        <v>242</v>
      </c>
      <c r="U3880" s="7" t="s">
        <v>116</v>
      </c>
      <c r="V3880" s="7" t="s">
        <v>209</v>
      </c>
      <c r="W3880" s="7" t="s">
        <v>157</v>
      </c>
      <c r="X3880" s="7" t="s">
        <v>126</v>
      </c>
      <c r="Y3880" s="7" t="n">
        <v>0</v>
      </c>
      <c r="Z3880" s="7" t="n">
        <v>1</v>
      </c>
      <c r="AA3880" s="7" t="str">
        <f aca="false">IF(Y3880&gt;Z3880,"Win",IF(Y3880&lt;Z3880,"Loss","Draw"))</f>
        <v>Loss</v>
      </c>
      <c r="AB3880" s="7" t="s">
        <v>99</v>
      </c>
      <c r="AC3880" s="7" t="s">
        <v>99</v>
      </c>
      <c r="AD3880" s="7" t="s">
        <v>134</v>
      </c>
      <c r="AE3880" s="7" t="s">
        <v>1170</v>
      </c>
      <c r="AF3880" s="7" t="str">
        <f aca="false">IF(AD3880&lt;AE3880,AD3880,AE3880)</f>
        <v>Barbarian Barrel, Cannon Cart, Goblinstein, Lightning, Minions, Mortar, Royal Ghost, Skeletons</v>
      </c>
      <c r="AG3880" s="7" t="str">
        <f aca="false">IF(AD3880&lt;AE3880,AE3880,AD3880)</f>
        <v>Bomber, Fire Spirit, Giant Snowball, Goblin Drill, Inferno Tower, Knight, Poison, Skeletons</v>
      </c>
      <c r="AH3880" s="7" t="str">
        <f aca="false">IF(AD3880=AF3880,AA3880,IF(AA3880="Win","Loss",IF(AA3880="Loss","Win","Draw")))</f>
        <v>Loss</v>
      </c>
      <c r="AI3880" s="7" t="s">
        <v>297</v>
      </c>
    </row>
    <row r="3881" customFormat="false" ht="15" hidden="false" customHeight="true" outlineLevel="0" collapsed="false">
      <c r="A3881" s="7" t="s">
        <v>7555</v>
      </c>
      <c r="B3881" s="7" t="n">
        <v>3</v>
      </c>
      <c r="C3881" s="7" t="s">
        <v>1010</v>
      </c>
      <c r="D3881" s="7" t="s">
        <v>1011</v>
      </c>
      <c r="E3881" s="7" t="s">
        <v>227</v>
      </c>
      <c r="F3881" s="7" t="s">
        <v>228</v>
      </c>
      <c r="G3881" s="7" t="s">
        <v>5764</v>
      </c>
      <c r="H3881" s="7" t="s">
        <v>163</v>
      </c>
      <c r="I3881" s="7" t="s">
        <v>127</v>
      </c>
      <c r="J3881" s="7" t="s">
        <v>128</v>
      </c>
      <c r="K3881" s="7" t="s">
        <v>129</v>
      </c>
      <c r="L3881" s="7" t="s">
        <v>130</v>
      </c>
      <c r="M3881" s="7" t="s">
        <v>131</v>
      </c>
      <c r="N3881" s="7" t="s">
        <v>133</v>
      </c>
      <c r="O3881" s="7" t="s">
        <v>97</v>
      </c>
      <c r="P3881" s="7" t="s">
        <v>173</v>
      </c>
      <c r="Q3881" s="7" t="s">
        <v>82</v>
      </c>
      <c r="R3881" s="7" t="s">
        <v>108</v>
      </c>
      <c r="S3881" s="7" t="s">
        <v>152</v>
      </c>
      <c r="T3881" s="7" t="s">
        <v>95</v>
      </c>
      <c r="U3881" s="7" t="s">
        <v>85</v>
      </c>
      <c r="V3881" s="7" t="s">
        <v>88</v>
      </c>
      <c r="W3881" s="7" t="s">
        <v>87</v>
      </c>
      <c r="X3881" s="7" t="s">
        <v>150</v>
      </c>
      <c r="Y3881" s="7" t="n">
        <v>3</v>
      </c>
      <c r="Z3881" s="7" t="n">
        <v>0</v>
      </c>
      <c r="AA3881" s="7" t="str">
        <f aca="false">IF(Y3881&gt;Z3881,"Win",IF(Y3881&lt;Z3881,"Loss","Draw"))</f>
        <v>Win</v>
      </c>
      <c r="AB3881" s="7" t="s">
        <v>99</v>
      </c>
      <c r="AC3881" s="7" t="s">
        <v>99</v>
      </c>
      <c r="AD3881" s="7" t="s">
        <v>503</v>
      </c>
      <c r="AE3881" s="7" t="s">
        <v>3134</v>
      </c>
      <c r="AF3881" s="7" t="str">
        <f aca="false">IF(AD3881&lt;AE3881,AD3881,AE3881)</f>
        <v>Arrows, Bandit, Battle Ram, Golden Knight, Mega Knight, Mother Witch, Ronin, Zappies</v>
      </c>
      <c r="AG3881" s="7" t="str">
        <f aca="false">IF(AD3881&lt;AE3881,AE3881,AD3881)</f>
        <v>Baby Dragon, Barbarian Barrel, Berserker, Dark Prince, Electro Spirit, Lightning, Royal Hogs, Tesla</v>
      </c>
      <c r="AH3881" s="7" t="str">
        <f aca="false">IF(AD3881=AF3881,AA3881,IF(AA3881="Win","Loss",IF(AA3881="Loss","Win","Draw")))</f>
        <v>Win</v>
      </c>
      <c r="AI3881" s="7" t="s">
        <v>297</v>
      </c>
    </row>
    <row r="3882" customFormat="false" ht="15" hidden="false" customHeight="true" outlineLevel="0" collapsed="false">
      <c r="A3882" s="7" t="s">
        <v>7556</v>
      </c>
      <c r="B3882" s="7" t="n">
        <v>1</v>
      </c>
      <c r="C3882" s="7" t="s">
        <v>1010</v>
      </c>
      <c r="D3882" s="7" t="s">
        <v>1011</v>
      </c>
      <c r="E3882" s="7" t="s">
        <v>227</v>
      </c>
      <c r="F3882" s="7" t="s">
        <v>228</v>
      </c>
      <c r="G3882" s="7" t="s">
        <v>5766</v>
      </c>
      <c r="H3882" s="7" t="s">
        <v>163</v>
      </c>
      <c r="I3882" s="7" t="s">
        <v>233</v>
      </c>
      <c r="J3882" s="7" t="s">
        <v>202</v>
      </c>
      <c r="K3882" s="7" t="s">
        <v>201</v>
      </c>
      <c r="L3882" s="7" t="s">
        <v>126</v>
      </c>
      <c r="M3882" s="7" t="s">
        <v>234</v>
      </c>
      <c r="N3882" s="7" t="s">
        <v>157</v>
      </c>
      <c r="O3882" s="7" t="s">
        <v>111</v>
      </c>
      <c r="P3882" s="7" t="s">
        <v>89</v>
      </c>
      <c r="Q3882" s="7" t="s">
        <v>152</v>
      </c>
      <c r="R3882" s="7" t="s">
        <v>128</v>
      </c>
      <c r="S3882" s="7" t="s">
        <v>107</v>
      </c>
      <c r="T3882" s="7" t="s">
        <v>95</v>
      </c>
      <c r="U3882" s="7" t="s">
        <v>187</v>
      </c>
      <c r="V3882" s="7" t="s">
        <v>306</v>
      </c>
      <c r="W3882" s="7" t="s">
        <v>307</v>
      </c>
      <c r="X3882" s="7" t="s">
        <v>85</v>
      </c>
      <c r="Y3882" s="7" t="n">
        <v>0</v>
      </c>
      <c r="Z3882" s="7" t="n">
        <v>1</v>
      </c>
      <c r="AA3882" s="7" t="str">
        <f aca="false">IF(Y3882&gt;Z3882,"Win",IF(Y3882&lt;Z3882,"Loss","Draw"))</f>
        <v>Loss</v>
      </c>
      <c r="AB3882" s="7" t="s">
        <v>99</v>
      </c>
      <c r="AC3882" s="7" t="s">
        <v>99</v>
      </c>
      <c r="AD3882" s="7" t="s">
        <v>415</v>
      </c>
      <c r="AE3882" s="7" t="s">
        <v>603</v>
      </c>
      <c r="AF3882" s="7" t="str">
        <f aca="false">IF(AD3882&lt;AE3882,AD3882,AE3882)</f>
        <v>Baby Dragon, Barbarian Barrel, Goblin Cage, Golden Knight, Golem, Ice Wizard, Lightning, Tornado</v>
      </c>
      <c r="AG3882" s="7" t="str">
        <f aca="false">IF(AD3882&lt;AE3882,AE3882,AD3882)</f>
        <v>Bats, Bomb Tower, Fire Spirit, Magic Archer, Miner, Skeletons, The Log, Wall Breakers</v>
      </c>
      <c r="AH3882" s="7" t="str">
        <f aca="false">IF(AD3882=AF3882,AA3882,IF(AA3882="Win","Loss",IF(AA3882="Loss","Win","Draw")))</f>
        <v>Win</v>
      </c>
      <c r="AI3882" s="7" t="s">
        <v>297</v>
      </c>
    </row>
    <row r="3883" customFormat="false" ht="15" hidden="false" customHeight="true" outlineLevel="0" collapsed="false">
      <c r="A3883" s="7" t="s">
        <v>7556</v>
      </c>
      <c r="B3883" s="7" t="n">
        <v>2</v>
      </c>
      <c r="C3883" s="7" t="s">
        <v>1010</v>
      </c>
      <c r="D3883" s="7" t="s">
        <v>1011</v>
      </c>
      <c r="E3883" s="7" t="s">
        <v>227</v>
      </c>
      <c r="F3883" s="7" t="s">
        <v>228</v>
      </c>
      <c r="G3883" s="7" t="s">
        <v>5767</v>
      </c>
      <c r="H3883" s="7" t="s">
        <v>163</v>
      </c>
      <c r="I3883" s="7" t="s">
        <v>84</v>
      </c>
      <c r="J3883" s="7" t="s">
        <v>123</v>
      </c>
      <c r="K3883" s="7" t="s">
        <v>87</v>
      </c>
      <c r="L3883" s="7" t="s">
        <v>118</v>
      </c>
      <c r="M3883" s="7" t="s">
        <v>88</v>
      </c>
      <c r="N3883" s="7" t="s">
        <v>116</v>
      </c>
      <c r="O3883" s="7" t="s">
        <v>204</v>
      </c>
      <c r="P3883" s="7" t="s">
        <v>115</v>
      </c>
      <c r="Q3883" s="7" t="s">
        <v>233</v>
      </c>
      <c r="R3883" s="7" t="s">
        <v>202</v>
      </c>
      <c r="S3883" s="7" t="s">
        <v>201</v>
      </c>
      <c r="T3883" s="7" t="s">
        <v>126</v>
      </c>
      <c r="U3883" s="7" t="s">
        <v>234</v>
      </c>
      <c r="V3883" s="7" t="s">
        <v>157</v>
      </c>
      <c r="W3883" s="7" t="s">
        <v>111</v>
      </c>
      <c r="X3883" s="7" t="s">
        <v>204</v>
      </c>
      <c r="Y3883" s="7" t="n">
        <v>1</v>
      </c>
      <c r="Z3883" s="7" t="n">
        <v>0</v>
      </c>
      <c r="AA3883" s="7" t="str">
        <f aca="false">IF(Y3883&gt;Z3883,"Win",IF(Y3883&lt;Z3883,"Loss","Draw"))</f>
        <v>Win</v>
      </c>
      <c r="AB3883" s="7" t="s">
        <v>99</v>
      </c>
      <c r="AC3883" s="7" t="s">
        <v>99</v>
      </c>
      <c r="AD3883" s="7" t="s">
        <v>5768</v>
      </c>
      <c r="AE3883" s="7" t="s">
        <v>236</v>
      </c>
      <c r="AF3883" s="7" t="str">
        <f aca="false">IF(AD3883&lt;AE3883,AD3883,AE3883)</f>
        <v>Archers, Berserker, Goblinstein, Graveyard, Ice Spirit, Poison, Royal Delivery, Tesla</v>
      </c>
      <c r="AG3883" s="7" t="str">
        <f aca="false">IF(AD3883&lt;AE3883,AE3883,AD3883)</f>
        <v>Bats, Bomb Tower, Fire Spirit, Magic Archer, Miner, Royal Delivery, Skeletons, Wall Breakers</v>
      </c>
      <c r="AH3883" s="7" t="str">
        <f aca="false">IF(AD3883=AF3883,AA3883,IF(AA3883="Win","Loss",IF(AA3883="Loss","Win","Draw")))</f>
        <v>Win</v>
      </c>
      <c r="AI3883" s="7" t="s">
        <v>297</v>
      </c>
    </row>
    <row r="3884" customFormat="false" ht="15" hidden="false" customHeight="true" outlineLevel="0" collapsed="false">
      <c r="A3884" s="7" t="s">
        <v>7556</v>
      </c>
      <c r="B3884" s="7" t="n">
        <v>3</v>
      </c>
      <c r="C3884" s="7" t="s">
        <v>1010</v>
      </c>
      <c r="D3884" s="7" t="s">
        <v>1011</v>
      </c>
      <c r="E3884" s="7" t="s">
        <v>227</v>
      </c>
      <c r="F3884" s="7" t="s">
        <v>228</v>
      </c>
      <c r="G3884" s="7" t="s">
        <v>5769</v>
      </c>
      <c r="H3884" s="7" t="s">
        <v>163</v>
      </c>
      <c r="I3884" s="7" t="s">
        <v>152</v>
      </c>
      <c r="J3884" s="7" t="s">
        <v>139</v>
      </c>
      <c r="K3884" s="7" t="s">
        <v>128</v>
      </c>
      <c r="L3884" s="7" t="s">
        <v>85</v>
      </c>
      <c r="M3884" s="7" t="s">
        <v>95</v>
      </c>
      <c r="N3884" s="7" t="s">
        <v>187</v>
      </c>
      <c r="O3884" s="7" t="s">
        <v>306</v>
      </c>
      <c r="P3884" s="7" t="s">
        <v>107</v>
      </c>
      <c r="Q3884" s="7" t="s">
        <v>113</v>
      </c>
      <c r="R3884" s="7" t="s">
        <v>151</v>
      </c>
      <c r="S3884" s="7" t="s">
        <v>153</v>
      </c>
      <c r="T3884" s="7" t="s">
        <v>165</v>
      </c>
      <c r="U3884" s="7" t="s">
        <v>150</v>
      </c>
      <c r="V3884" s="7" t="s">
        <v>88</v>
      </c>
      <c r="W3884" s="7" t="s">
        <v>89</v>
      </c>
      <c r="X3884" s="7" t="s">
        <v>164</v>
      </c>
      <c r="Y3884" s="7" t="n">
        <v>1</v>
      </c>
      <c r="Z3884" s="7" t="n">
        <v>0</v>
      </c>
      <c r="AA3884" s="7" t="str">
        <f aca="false">IF(Y3884&gt;Z3884,"Win",IF(Y3884&lt;Z3884,"Loss","Draw"))</f>
        <v>Win</v>
      </c>
      <c r="AB3884" s="7" t="s">
        <v>99</v>
      </c>
      <c r="AC3884" s="7" t="s">
        <v>99</v>
      </c>
      <c r="AD3884" s="7" t="s">
        <v>2011</v>
      </c>
      <c r="AE3884" s="7" t="s">
        <v>5770</v>
      </c>
      <c r="AF3884" s="7" t="str">
        <f aca="false">IF(AD3884&lt;AE3884,AD3884,AE3884)</f>
        <v>Baby Dragon, Barbarian Barrel, Goblin Cage, Golden Knight, Golem, Lightning, Mega Minion, Tornado</v>
      </c>
      <c r="AG3884" s="7" t="str">
        <f aca="false">IF(AD3884&lt;AE3884,AE3884,AD3884)</f>
        <v>Berserker, Cannon, Earthquake, Electro Spirit, Furnace, Hog Rider, Mighty Miner, The Log</v>
      </c>
      <c r="AH3884" s="7" t="str">
        <f aca="false">IF(AD3884=AF3884,AA3884,IF(AA3884="Win","Loss",IF(AA3884="Loss","Win","Draw")))</f>
        <v>Win</v>
      </c>
      <c r="AI3884" s="7" t="s">
        <v>297</v>
      </c>
    </row>
    <row r="3885" customFormat="false" ht="15" hidden="false" customHeight="true" outlineLevel="0" collapsed="false">
      <c r="A3885" s="7" t="s">
        <v>7557</v>
      </c>
      <c r="B3885" s="7" t="n">
        <v>1</v>
      </c>
      <c r="C3885" s="7" t="s">
        <v>1010</v>
      </c>
      <c r="D3885" s="7" t="s">
        <v>1011</v>
      </c>
      <c r="E3885" s="7" t="s">
        <v>227</v>
      </c>
      <c r="F3885" s="7" t="s">
        <v>228</v>
      </c>
      <c r="G3885" s="7" t="s">
        <v>5772</v>
      </c>
      <c r="H3885" s="7" t="s">
        <v>163</v>
      </c>
      <c r="I3885" s="7" t="s">
        <v>152</v>
      </c>
      <c r="J3885" s="7" t="s">
        <v>151</v>
      </c>
      <c r="K3885" s="7" t="s">
        <v>82</v>
      </c>
      <c r="L3885" s="7" t="s">
        <v>153</v>
      </c>
      <c r="M3885" s="7" t="s">
        <v>150</v>
      </c>
      <c r="N3885" s="7" t="s">
        <v>85</v>
      </c>
      <c r="O3885" s="7" t="s">
        <v>126</v>
      </c>
      <c r="P3885" s="7" t="s">
        <v>89</v>
      </c>
      <c r="Q3885" s="7" t="s">
        <v>177</v>
      </c>
      <c r="R3885" s="7" t="s">
        <v>95</v>
      </c>
      <c r="S3885" s="7" t="s">
        <v>124</v>
      </c>
      <c r="T3885" s="7" t="s">
        <v>257</v>
      </c>
      <c r="U3885" s="7" t="s">
        <v>215</v>
      </c>
      <c r="V3885" s="7" t="s">
        <v>150</v>
      </c>
      <c r="W3885" s="7" t="s">
        <v>126</v>
      </c>
      <c r="X3885" s="7" t="s">
        <v>93</v>
      </c>
      <c r="Y3885" s="7" t="n">
        <v>1</v>
      </c>
      <c r="Z3885" s="7" t="n">
        <v>0</v>
      </c>
      <c r="AA3885" s="7" t="str">
        <f aca="false">IF(Y3885&gt;Z3885,"Win",IF(Y3885&lt;Z3885,"Loss","Draw"))</f>
        <v>Win</v>
      </c>
      <c r="AB3885" s="7" t="s">
        <v>99</v>
      </c>
      <c r="AC3885" s="7" t="s">
        <v>99</v>
      </c>
      <c r="AD3885" s="7" t="s">
        <v>155</v>
      </c>
      <c r="AE3885" s="7" t="s">
        <v>429</v>
      </c>
      <c r="AF3885" s="7" t="str">
        <f aca="false">IF(AD3885&lt;AE3885,AD3885,AE3885)</f>
        <v>Baby Dragon, Cannon, Electro Spirit, Lightning, Mighty Miner, Royal Hogs, Skeletons, The Log</v>
      </c>
      <c r="AG3885" s="7" t="str">
        <f aca="false">IF(AD3885&lt;AE3885,AE3885,AD3885)</f>
        <v>Barbarian Barrel, Electro Spirit, Fireball, Fisherman, Hunter, Royal Ghost, Royal Giant, Skeletons</v>
      </c>
      <c r="AH3885" s="7" t="str">
        <f aca="false">IF(AD3885=AF3885,AA3885,IF(AA3885="Win","Loss",IF(AA3885="Loss","Win","Draw")))</f>
        <v>Win</v>
      </c>
      <c r="AI3885" s="7" t="s">
        <v>297</v>
      </c>
    </row>
    <row r="3886" customFormat="false" ht="15" hidden="false" customHeight="true" outlineLevel="0" collapsed="false">
      <c r="A3886" s="7" t="s">
        <v>7557</v>
      </c>
      <c r="B3886" s="7" t="n">
        <v>2</v>
      </c>
      <c r="C3886" s="7" t="s">
        <v>1010</v>
      </c>
      <c r="D3886" s="7" t="s">
        <v>1011</v>
      </c>
      <c r="E3886" s="7" t="s">
        <v>227</v>
      </c>
      <c r="F3886" s="7" t="s">
        <v>228</v>
      </c>
      <c r="G3886" s="7" t="s">
        <v>5773</v>
      </c>
      <c r="H3886" s="7" t="s">
        <v>163</v>
      </c>
      <c r="I3886" s="7" t="s">
        <v>185</v>
      </c>
      <c r="J3886" s="7" t="s">
        <v>186</v>
      </c>
      <c r="K3886" s="7" t="s">
        <v>241</v>
      </c>
      <c r="L3886" s="7" t="s">
        <v>88</v>
      </c>
      <c r="M3886" s="7" t="s">
        <v>234</v>
      </c>
      <c r="N3886" s="7" t="s">
        <v>111</v>
      </c>
      <c r="O3886" s="7" t="s">
        <v>187</v>
      </c>
      <c r="P3886" s="7" t="s">
        <v>109</v>
      </c>
      <c r="Q3886" s="7" t="s">
        <v>203</v>
      </c>
      <c r="R3886" s="7" t="s">
        <v>91</v>
      </c>
      <c r="S3886" s="7" t="s">
        <v>159</v>
      </c>
      <c r="T3886" s="7" t="s">
        <v>204</v>
      </c>
      <c r="U3886" s="7" t="s">
        <v>87</v>
      </c>
      <c r="V3886" s="7" t="s">
        <v>97</v>
      </c>
      <c r="W3886" s="7" t="s">
        <v>118</v>
      </c>
      <c r="X3886" s="7" t="s">
        <v>157</v>
      </c>
      <c r="Y3886" s="7" t="n">
        <v>0</v>
      </c>
      <c r="Z3886" s="7" t="n">
        <v>1</v>
      </c>
      <c r="AA3886" s="7" t="str">
        <f aca="false">IF(Y3886&gt;Z3886,"Win",IF(Y3886&lt;Z3886,"Loss","Draw"))</f>
        <v>Loss</v>
      </c>
      <c r="AB3886" s="7" t="s">
        <v>99</v>
      </c>
      <c r="AC3886" s="7" t="s">
        <v>99</v>
      </c>
      <c r="AD3886" s="7" t="s">
        <v>363</v>
      </c>
      <c r="AE3886" s="7" t="s">
        <v>2176</v>
      </c>
      <c r="AF3886" s="7" t="str">
        <f aca="false">IF(AD3886&lt;AE3886,AD3886,AE3886)</f>
        <v>Balloon, Berserker, Bomb Tower, Executioner, Knight, Miner, Tornado, Zap</v>
      </c>
      <c r="AG3886" s="7" t="str">
        <f aca="false">IF(AD3886&lt;AE3886,AE3886,AD3886)</f>
        <v>Dart Goblin, Fire Spirit, Goblin Barrel, Goblins, Ice Spirit, Ronin, Royal Delivery, Tesla</v>
      </c>
      <c r="AH3886" s="7" t="str">
        <f aca="false">IF(AD3886=AF3886,AA3886,IF(AA3886="Win","Loss",IF(AA3886="Loss","Win","Draw")))</f>
        <v>Loss</v>
      </c>
      <c r="AI3886" s="7" t="s">
        <v>297</v>
      </c>
    </row>
    <row r="3887" customFormat="false" ht="15" hidden="false" customHeight="true" outlineLevel="0" collapsed="false">
      <c r="A3887" s="7" t="s">
        <v>7557</v>
      </c>
      <c r="B3887" s="7" t="n">
        <v>3</v>
      </c>
      <c r="C3887" s="7" t="s">
        <v>1010</v>
      </c>
      <c r="D3887" s="7" t="s">
        <v>1011</v>
      </c>
      <c r="E3887" s="7" t="s">
        <v>227</v>
      </c>
      <c r="F3887" s="7" t="s">
        <v>228</v>
      </c>
      <c r="G3887" s="7" t="s">
        <v>5774</v>
      </c>
      <c r="H3887" s="7" t="s">
        <v>163</v>
      </c>
      <c r="I3887" s="7" t="s">
        <v>203</v>
      </c>
      <c r="J3887" s="7" t="s">
        <v>91</v>
      </c>
      <c r="K3887" s="7" t="s">
        <v>208</v>
      </c>
      <c r="L3887" s="7" t="s">
        <v>159</v>
      </c>
      <c r="M3887" s="7" t="s">
        <v>157</v>
      </c>
      <c r="N3887" s="7" t="s">
        <v>118</v>
      </c>
      <c r="O3887" s="7" t="s">
        <v>249</v>
      </c>
      <c r="P3887" s="7" t="s">
        <v>201</v>
      </c>
      <c r="Q3887" s="7" t="s">
        <v>109</v>
      </c>
      <c r="R3887" s="7" t="s">
        <v>188</v>
      </c>
      <c r="S3887" s="7" t="s">
        <v>208</v>
      </c>
      <c r="T3887" s="7" t="s">
        <v>110</v>
      </c>
      <c r="U3887" s="7" t="s">
        <v>112</v>
      </c>
      <c r="V3887" s="7" t="s">
        <v>111</v>
      </c>
      <c r="W3887" s="7" t="s">
        <v>130</v>
      </c>
      <c r="X3887" s="7" t="s">
        <v>86</v>
      </c>
      <c r="Y3887" s="7" t="n">
        <v>1</v>
      </c>
      <c r="Z3887" s="7" t="n">
        <v>0</v>
      </c>
      <c r="AA3887" s="7" t="str">
        <f aca="false">IF(Y3887&gt;Z3887,"Win",IF(Y3887&lt;Z3887,"Loss","Draw"))</f>
        <v>Win</v>
      </c>
      <c r="AB3887" s="7" t="s">
        <v>99</v>
      </c>
      <c r="AC3887" s="7" t="s">
        <v>99</v>
      </c>
      <c r="AD3887" s="7" t="s">
        <v>701</v>
      </c>
      <c r="AE3887" s="7" t="s">
        <v>5775</v>
      </c>
      <c r="AF3887" s="7" t="str">
        <f aca="false">IF(AD3887&lt;AE3887,AD3887,AE3887)</f>
        <v>Arrows, Lava Hound, Miner, Skeleton Dragons, Spirit Empress, Tombstone, Valkyrie, Zap</v>
      </c>
      <c r="AG3887" s="7" t="str">
        <f aca="false">IF(AD3887&lt;AE3887,AE3887,AD3887)</f>
        <v>Dart Goblin, Fire Spirit, Goblin Barrel, Goblins, Ice Spirit, Rocket, Valkyrie, Wall Breakers</v>
      </c>
      <c r="AH3887" s="7" t="str">
        <f aca="false">IF(AD3887=AF3887,AA3887,IF(AA3887="Win","Loss",IF(AA3887="Loss","Win","Draw")))</f>
        <v>Loss</v>
      </c>
      <c r="AI3887" s="7" t="s">
        <v>297</v>
      </c>
    </row>
    <row r="3888" customFormat="false" ht="15" hidden="false" customHeight="true" outlineLevel="0" collapsed="false">
      <c r="A3888" s="7" t="s">
        <v>7558</v>
      </c>
      <c r="B3888" s="7" t="n">
        <v>1</v>
      </c>
      <c r="C3888" s="7" t="s">
        <v>1010</v>
      </c>
      <c r="D3888" s="7" t="s">
        <v>1011</v>
      </c>
      <c r="E3888" s="7" t="s">
        <v>227</v>
      </c>
      <c r="F3888" s="7" t="s">
        <v>228</v>
      </c>
      <c r="G3888" s="7" t="s">
        <v>5777</v>
      </c>
      <c r="H3888" s="7" t="s">
        <v>163</v>
      </c>
      <c r="I3888" s="7" t="s">
        <v>124</v>
      </c>
      <c r="J3888" s="7" t="s">
        <v>95</v>
      </c>
      <c r="K3888" s="7" t="s">
        <v>177</v>
      </c>
      <c r="L3888" s="7" t="s">
        <v>215</v>
      </c>
      <c r="M3888" s="7" t="s">
        <v>93</v>
      </c>
      <c r="N3888" s="7" t="s">
        <v>126</v>
      </c>
      <c r="O3888" s="7" t="s">
        <v>150</v>
      </c>
      <c r="P3888" s="7" t="s">
        <v>257</v>
      </c>
      <c r="Q3888" s="7" t="s">
        <v>82</v>
      </c>
      <c r="R3888" s="7" t="s">
        <v>108</v>
      </c>
      <c r="S3888" s="7" t="s">
        <v>84</v>
      </c>
      <c r="T3888" s="7" t="s">
        <v>150</v>
      </c>
      <c r="U3888" s="7" t="s">
        <v>126</v>
      </c>
      <c r="V3888" s="7" t="s">
        <v>87</v>
      </c>
      <c r="W3888" s="7" t="s">
        <v>95</v>
      </c>
      <c r="X3888" s="7" t="s">
        <v>85</v>
      </c>
      <c r="Y3888" s="7" t="n">
        <v>1</v>
      </c>
      <c r="Z3888" s="7" t="n">
        <v>0</v>
      </c>
      <c r="AA3888" s="7" t="str">
        <f aca="false">IF(Y3888&gt;Z3888,"Win",IF(Y3888&lt;Z3888,"Loss","Draw"))</f>
        <v>Win</v>
      </c>
      <c r="AB3888" s="7" t="s">
        <v>99</v>
      </c>
      <c r="AC3888" s="7" t="s">
        <v>99</v>
      </c>
      <c r="AD3888" s="7" t="s">
        <v>429</v>
      </c>
      <c r="AE3888" s="7" t="s">
        <v>616</v>
      </c>
      <c r="AF3888" s="7" t="str">
        <f aca="false">IF(AD3888&lt;AE3888,AD3888,AE3888)</f>
        <v>Archers, Barbarian Barrel, Dark Prince, Electro Spirit, Lightning, Royal Hogs, Skeletons, Tesla</v>
      </c>
      <c r="AG3888" s="7" t="str">
        <f aca="false">IF(AD3888&lt;AE3888,AE3888,AD3888)</f>
        <v>Barbarian Barrel, Electro Spirit, Fireball, Fisherman, Hunter, Royal Ghost, Royal Giant, Skeletons</v>
      </c>
      <c r="AH3888" s="7" t="str">
        <f aca="false">IF(AD3888=AF3888,AA3888,IF(AA3888="Win","Loss",IF(AA3888="Loss","Win","Draw")))</f>
        <v>Loss</v>
      </c>
      <c r="AI3888" s="7" t="s">
        <v>297</v>
      </c>
    </row>
    <row r="3889" customFormat="false" ht="15" hidden="false" customHeight="true" outlineLevel="0" collapsed="false">
      <c r="A3889" s="7" t="s">
        <v>7558</v>
      </c>
      <c r="B3889" s="7" t="n">
        <v>2</v>
      </c>
      <c r="C3889" s="7" t="s">
        <v>1010</v>
      </c>
      <c r="D3889" s="7" t="s">
        <v>1011</v>
      </c>
      <c r="E3889" s="7" t="s">
        <v>227</v>
      </c>
      <c r="F3889" s="7" t="s">
        <v>228</v>
      </c>
      <c r="G3889" s="7" t="s">
        <v>5778</v>
      </c>
      <c r="H3889" s="7" t="s">
        <v>715</v>
      </c>
      <c r="I3889" s="7" t="s">
        <v>114</v>
      </c>
      <c r="J3889" s="7" t="s">
        <v>241</v>
      </c>
      <c r="K3889" s="7" t="s">
        <v>137</v>
      </c>
      <c r="L3889" s="7" t="s">
        <v>88</v>
      </c>
      <c r="M3889" s="7" t="s">
        <v>242</v>
      </c>
      <c r="N3889" s="7" t="s">
        <v>157</v>
      </c>
      <c r="O3889" s="7" t="s">
        <v>116</v>
      </c>
      <c r="P3889" s="7" t="s">
        <v>87</v>
      </c>
      <c r="Q3889" s="7" t="s">
        <v>177</v>
      </c>
      <c r="R3889" s="7" t="s">
        <v>188</v>
      </c>
      <c r="S3889" s="7" t="s">
        <v>83</v>
      </c>
      <c r="T3889" s="7" t="s">
        <v>93</v>
      </c>
      <c r="U3889" s="7" t="s">
        <v>86</v>
      </c>
      <c r="V3889" s="7" t="s">
        <v>215</v>
      </c>
      <c r="W3889" s="7" t="s">
        <v>133</v>
      </c>
      <c r="X3889" s="7" t="s">
        <v>89</v>
      </c>
      <c r="Y3889" s="7" t="n">
        <v>1</v>
      </c>
      <c r="Z3889" s="7" t="n">
        <v>0</v>
      </c>
      <c r="AA3889" s="7" t="str">
        <f aca="false">IF(Y3889&gt;Z3889,"Win",IF(Y3889&lt;Z3889,"Loss","Draw"))</f>
        <v>Win</v>
      </c>
      <c r="AB3889" s="7" t="s">
        <v>99</v>
      </c>
      <c r="AC3889" s="7" t="s">
        <v>99</v>
      </c>
      <c r="AD3889" s="7" t="s">
        <v>1311</v>
      </c>
      <c r="AE3889" s="7" t="s">
        <v>494</v>
      </c>
      <c r="AF3889" s="7" t="str">
        <f aca="false">IF(AD3889&lt;AE3889,AD3889,AE3889)</f>
        <v>Berserker, Bomber, Fire Spirit, Giant Snowball, Goblin Drill, Knight, Poison, Tesla</v>
      </c>
      <c r="AG3889" s="7" t="str">
        <f aca="false">IF(AD3889&lt;AE3889,AE3889,AD3889)</f>
        <v>Fireball, Fisherman, Monk, Mother Witch, Royal Giant, Skeleton Dragons, The Log, Tombstone</v>
      </c>
      <c r="AH3889" s="7" t="str">
        <f aca="false">IF(AD3889=AF3889,AA3889,IF(AA3889="Win","Loss",IF(AA3889="Loss","Win","Draw")))</f>
        <v>Win</v>
      </c>
      <c r="AI3889" s="7" t="s">
        <v>297</v>
      </c>
    </row>
    <row r="3890" customFormat="false" ht="15" hidden="false" customHeight="true" outlineLevel="0" collapsed="false">
      <c r="A3890" s="7" t="s">
        <v>7558</v>
      </c>
      <c r="B3890" s="7" t="n">
        <v>3</v>
      </c>
      <c r="C3890" s="7" t="s">
        <v>1010</v>
      </c>
      <c r="D3890" s="7" t="s">
        <v>1011</v>
      </c>
      <c r="E3890" s="7" t="s">
        <v>227</v>
      </c>
      <c r="F3890" s="7" t="s">
        <v>228</v>
      </c>
      <c r="G3890" s="7" t="s">
        <v>5779</v>
      </c>
      <c r="H3890" s="7" t="s">
        <v>163</v>
      </c>
      <c r="I3890" s="7" t="s">
        <v>152</v>
      </c>
      <c r="J3890" s="7" t="s">
        <v>186</v>
      </c>
      <c r="K3890" s="7" t="s">
        <v>109</v>
      </c>
      <c r="L3890" s="7" t="s">
        <v>117</v>
      </c>
      <c r="M3890" s="7" t="s">
        <v>119</v>
      </c>
      <c r="N3890" s="7" t="s">
        <v>193</v>
      </c>
      <c r="O3890" s="7" t="s">
        <v>111</v>
      </c>
      <c r="P3890" s="7" t="s">
        <v>187</v>
      </c>
      <c r="Q3890" s="7" t="s">
        <v>153</v>
      </c>
      <c r="R3890" s="7" t="s">
        <v>241</v>
      </c>
      <c r="S3890" s="7" t="s">
        <v>114</v>
      </c>
      <c r="T3890" s="7" t="s">
        <v>115</v>
      </c>
      <c r="U3890" s="7" t="s">
        <v>116</v>
      </c>
      <c r="V3890" s="7" t="s">
        <v>138</v>
      </c>
      <c r="W3890" s="7" t="s">
        <v>118</v>
      </c>
      <c r="X3890" s="7" t="s">
        <v>96</v>
      </c>
      <c r="Y3890" s="7" t="n">
        <v>1</v>
      </c>
      <c r="Z3890" s="7" t="n">
        <v>0</v>
      </c>
      <c r="AA3890" s="7" t="str">
        <f aca="false">IF(Y3890&gt;Z3890,"Win",IF(Y3890&lt;Z3890,"Loss","Draw"))</f>
        <v>Win</v>
      </c>
      <c r="AB3890" s="7" t="s">
        <v>99</v>
      </c>
      <c r="AC3890" s="7" t="s">
        <v>99</v>
      </c>
      <c r="AD3890" s="7" t="s">
        <v>5781</v>
      </c>
      <c r="AE3890" s="7" t="s">
        <v>5780</v>
      </c>
      <c r="AF3890" s="7" t="str">
        <f aca="false">IF(AD3890&lt;AE3890,AD3890,AE3890)</f>
        <v>Baby Dragon, Balloon, Giant Skeleton, Goblin Hut, Guards, Miner, Tornado, Zap</v>
      </c>
      <c r="AG3890" s="7" t="str">
        <f aca="false">IF(AD3890&lt;AE3890,AE3890,AD3890)</f>
        <v>Cannon, Giant Snowball, Goblin Demolisher, Graveyard, Ice Spirit, Knight, Minions, Poison</v>
      </c>
      <c r="AH3890" s="7" t="str">
        <f aca="false">IF(AD3890=AF3890,AA3890,IF(AA3890="Win","Loss",IF(AA3890="Loss","Win","Draw")))</f>
        <v>Win</v>
      </c>
      <c r="AI3890" s="7" t="s">
        <v>297</v>
      </c>
    </row>
    <row r="3891" customFormat="false" ht="15" hidden="false" customHeight="true" outlineLevel="0" collapsed="false">
      <c r="A3891" s="7" t="s">
        <v>7559</v>
      </c>
      <c r="B3891" s="7" t="n">
        <v>1</v>
      </c>
      <c r="C3891" s="7" t="s">
        <v>1010</v>
      </c>
      <c r="D3891" s="7" t="s">
        <v>1011</v>
      </c>
      <c r="E3891" s="7" t="s">
        <v>227</v>
      </c>
      <c r="F3891" s="7" t="s">
        <v>228</v>
      </c>
      <c r="G3891" s="7" t="s">
        <v>5783</v>
      </c>
      <c r="H3891" s="7" t="s">
        <v>163</v>
      </c>
      <c r="I3891" s="7" t="s">
        <v>208</v>
      </c>
      <c r="J3891" s="7" t="s">
        <v>188</v>
      </c>
      <c r="K3891" s="7" t="s">
        <v>109</v>
      </c>
      <c r="L3891" s="7" t="s">
        <v>88</v>
      </c>
      <c r="M3891" s="7" t="s">
        <v>93</v>
      </c>
      <c r="N3891" s="7" t="s">
        <v>110</v>
      </c>
      <c r="O3891" s="7" t="s">
        <v>86</v>
      </c>
      <c r="P3891" s="7" t="s">
        <v>112</v>
      </c>
      <c r="Q3891" s="7" t="s">
        <v>109</v>
      </c>
      <c r="R3891" s="7" t="s">
        <v>447</v>
      </c>
      <c r="S3891" s="7" t="s">
        <v>139</v>
      </c>
      <c r="T3891" s="7" t="s">
        <v>242</v>
      </c>
      <c r="U3891" s="7" t="s">
        <v>108</v>
      </c>
      <c r="V3891" s="7" t="s">
        <v>97</v>
      </c>
      <c r="W3891" s="7" t="s">
        <v>93</v>
      </c>
      <c r="X3891" s="7" t="s">
        <v>327</v>
      </c>
      <c r="Y3891" s="7" t="n">
        <v>3</v>
      </c>
      <c r="Z3891" s="7" t="n">
        <v>0</v>
      </c>
      <c r="AA3891" s="7" t="str">
        <f aca="false">IF(Y3891&gt;Z3891,"Win",IF(Y3891&lt;Z3891,"Loss","Draw"))</f>
        <v>Win</v>
      </c>
      <c r="AB3891" s="7" t="s">
        <v>99</v>
      </c>
      <c r="AC3891" s="7" t="s">
        <v>99</v>
      </c>
      <c r="AD3891" s="7" t="s">
        <v>368</v>
      </c>
      <c r="AE3891" s="7" t="s">
        <v>4395</v>
      </c>
      <c r="AF3891" s="7" t="str">
        <f aca="false">IF(AD3891&lt;AE3891,AD3891,AE3891)</f>
        <v>Berserker, Fireball, Lava Hound, Skeleton Dragons, Spirit Empress, Tombstone, Valkyrie, Zap</v>
      </c>
      <c r="AG3891" s="7" t="str">
        <f aca="false">IF(AD3891&lt;AE3891,AE3891,AD3891)</f>
        <v>Bomber, Dark Prince, Fireball, Giant, Mega Minion, Rage, Ronin, Zap</v>
      </c>
      <c r="AH3891" s="7" t="str">
        <f aca="false">IF(AD3891=AF3891,AA3891,IF(AA3891="Win","Loss",IF(AA3891="Loss","Win","Draw")))</f>
        <v>Win</v>
      </c>
      <c r="AI3891" s="7" t="s">
        <v>297</v>
      </c>
    </row>
    <row r="3892" customFormat="false" ht="15" hidden="false" customHeight="true" outlineLevel="0" collapsed="false">
      <c r="A3892" s="7" t="s">
        <v>7559</v>
      </c>
      <c r="B3892" s="7" t="n">
        <v>2</v>
      </c>
      <c r="C3892" s="7" t="s">
        <v>1010</v>
      </c>
      <c r="D3892" s="7" t="s">
        <v>1011</v>
      </c>
      <c r="E3892" s="7" t="s">
        <v>227</v>
      </c>
      <c r="F3892" s="7" t="s">
        <v>228</v>
      </c>
      <c r="G3892" s="7" t="s">
        <v>5784</v>
      </c>
      <c r="H3892" s="7" t="s">
        <v>163</v>
      </c>
      <c r="I3892" s="7" t="s">
        <v>82</v>
      </c>
      <c r="J3892" s="7" t="s">
        <v>202</v>
      </c>
      <c r="K3892" s="7" t="s">
        <v>87</v>
      </c>
      <c r="L3892" s="7" t="s">
        <v>95</v>
      </c>
      <c r="M3892" s="7" t="s">
        <v>150</v>
      </c>
      <c r="N3892" s="7" t="s">
        <v>85</v>
      </c>
      <c r="O3892" s="7" t="s">
        <v>97</v>
      </c>
      <c r="P3892" s="7" t="s">
        <v>126</v>
      </c>
      <c r="Q3892" s="7" t="s">
        <v>129</v>
      </c>
      <c r="R3892" s="7" t="s">
        <v>128</v>
      </c>
      <c r="S3892" s="7" t="s">
        <v>127</v>
      </c>
      <c r="T3892" s="7" t="s">
        <v>86</v>
      </c>
      <c r="U3892" s="7" t="s">
        <v>133</v>
      </c>
      <c r="V3892" s="7" t="s">
        <v>131</v>
      </c>
      <c r="W3892" s="7" t="s">
        <v>130</v>
      </c>
      <c r="X3892" s="7" t="s">
        <v>173</v>
      </c>
      <c r="Y3892" s="7" t="n">
        <v>3</v>
      </c>
      <c r="Z3892" s="7" t="n">
        <v>0</v>
      </c>
      <c r="AA3892" s="7" t="str">
        <f aca="false">IF(Y3892&gt;Z3892,"Win",IF(Y3892&lt;Z3892,"Loss","Draw"))</f>
        <v>Win</v>
      </c>
      <c r="AB3892" s="7" t="s">
        <v>99</v>
      </c>
      <c r="AC3892" s="7" t="s">
        <v>99</v>
      </c>
      <c r="AD3892" s="7" t="s">
        <v>492</v>
      </c>
      <c r="AE3892" s="7" t="s">
        <v>796</v>
      </c>
      <c r="AF3892" s="7" t="str">
        <f aca="false">IF(AD3892&lt;AE3892,AD3892,AE3892)</f>
        <v>Arrows, Bandit, Battle Ram, Golden Knight, Mega Knight, Mother Witch, Skeleton Dragons, Zappies</v>
      </c>
      <c r="AG3892" s="7" t="str">
        <f aca="false">IF(AD3892&lt;AE3892,AE3892,AD3892)</f>
        <v>Barbarian Barrel, Electro Spirit, Lightning, Magic Archer, Ronin, Royal Hogs, Skeletons, Tesla</v>
      </c>
      <c r="AH3892" s="7" t="str">
        <f aca="false">IF(AD3892=AF3892,AA3892,IF(AA3892="Win","Loss",IF(AA3892="Loss","Win","Draw")))</f>
        <v>Loss</v>
      </c>
      <c r="AI3892" s="7" t="s">
        <v>297</v>
      </c>
    </row>
    <row r="3893" customFormat="false" ht="15" hidden="false" customHeight="true" outlineLevel="0" collapsed="false">
      <c r="A3893" s="7" t="s">
        <v>7559</v>
      </c>
      <c r="B3893" s="7" t="n">
        <v>3</v>
      </c>
      <c r="C3893" s="7" t="s">
        <v>1010</v>
      </c>
      <c r="D3893" s="7" t="s">
        <v>1011</v>
      </c>
      <c r="E3893" s="7" t="s">
        <v>227</v>
      </c>
      <c r="F3893" s="7" t="s">
        <v>228</v>
      </c>
      <c r="G3893" s="7" t="s">
        <v>5785</v>
      </c>
      <c r="H3893" s="7" t="s">
        <v>163</v>
      </c>
      <c r="I3893" s="7" t="s">
        <v>82</v>
      </c>
      <c r="J3893" s="7" t="s">
        <v>202</v>
      </c>
      <c r="K3893" s="7" t="s">
        <v>87</v>
      </c>
      <c r="L3893" s="7" t="s">
        <v>95</v>
      </c>
      <c r="M3893" s="7" t="s">
        <v>150</v>
      </c>
      <c r="N3893" s="7" t="s">
        <v>85</v>
      </c>
      <c r="O3893" s="7" t="s">
        <v>97</v>
      </c>
      <c r="P3893" s="7" t="s">
        <v>126</v>
      </c>
      <c r="Q3893" s="7" t="s">
        <v>129</v>
      </c>
      <c r="R3893" s="7" t="s">
        <v>128</v>
      </c>
      <c r="S3893" s="7" t="s">
        <v>127</v>
      </c>
      <c r="T3893" s="7" t="s">
        <v>86</v>
      </c>
      <c r="U3893" s="7" t="s">
        <v>133</v>
      </c>
      <c r="V3893" s="7" t="s">
        <v>131</v>
      </c>
      <c r="W3893" s="7" t="s">
        <v>130</v>
      </c>
      <c r="X3893" s="7" t="s">
        <v>173</v>
      </c>
      <c r="Y3893" s="7" t="n">
        <v>1</v>
      </c>
      <c r="Z3893" s="7" t="n">
        <v>2</v>
      </c>
      <c r="AA3893" s="7" t="str">
        <f aca="false">IF(Y3893&gt;Z3893,"Win",IF(Y3893&lt;Z3893,"Loss","Draw"))</f>
        <v>Loss</v>
      </c>
      <c r="AB3893" s="7" t="s">
        <v>99</v>
      </c>
      <c r="AC3893" s="7" t="s">
        <v>98</v>
      </c>
      <c r="AD3893" s="7" t="s">
        <v>492</v>
      </c>
      <c r="AE3893" s="7" t="s">
        <v>796</v>
      </c>
      <c r="AF3893" s="7" t="str">
        <f aca="false">IF(AD3893&lt;AE3893,AD3893,AE3893)</f>
        <v>Arrows, Bandit, Battle Ram, Golden Knight, Mega Knight, Mother Witch, Skeleton Dragons, Zappies</v>
      </c>
      <c r="AG3893" s="7" t="str">
        <f aca="false">IF(AD3893&lt;AE3893,AE3893,AD3893)</f>
        <v>Barbarian Barrel, Electro Spirit, Lightning, Magic Archer, Ronin, Royal Hogs, Skeletons, Tesla</v>
      </c>
      <c r="AH3893" s="7" t="str">
        <f aca="false">IF(AD3893=AF3893,AA3893,IF(AA3893="Win","Loss",IF(AA3893="Loss","Win","Draw")))</f>
        <v>Win</v>
      </c>
      <c r="AI3893" s="7" t="s">
        <v>297</v>
      </c>
    </row>
    <row r="3894" customFormat="false" ht="15" hidden="false" customHeight="true" outlineLevel="0" collapsed="false">
      <c r="A3894" s="7" t="s">
        <v>7559</v>
      </c>
      <c r="B3894" s="7" t="n">
        <v>4</v>
      </c>
      <c r="C3894" s="7" t="s">
        <v>1010</v>
      </c>
      <c r="D3894" s="7" t="s">
        <v>1011</v>
      </c>
      <c r="E3894" s="7" t="s">
        <v>227</v>
      </c>
      <c r="F3894" s="7" t="s">
        <v>228</v>
      </c>
      <c r="G3894" s="7" t="s">
        <v>5786</v>
      </c>
      <c r="H3894" s="7" t="s">
        <v>163</v>
      </c>
      <c r="I3894" s="7" t="s">
        <v>137</v>
      </c>
      <c r="J3894" s="7" t="s">
        <v>194</v>
      </c>
      <c r="K3894" s="7" t="s">
        <v>114</v>
      </c>
      <c r="L3894" s="7" t="s">
        <v>153</v>
      </c>
      <c r="M3894" s="7" t="s">
        <v>157</v>
      </c>
      <c r="N3894" s="7" t="s">
        <v>241</v>
      </c>
      <c r="O3894" s="7" t="s">
        <v>116</v>
      </c>
      <c r="P3894" s="7" t="s">
        <v>204</v>
      </c>
      <c r="Q3894" s="7" t="s">
        <v>201</v>
      </c>
      <c r="R3894" s="7" t="s">
        <v>202</v>
      </c>
      <c r="S3894" s="7" t="s">
        <v>203</v>
      </c>
      <c r="T3894" s="7" t="s">
        <v>204</v>
      </c>
      <c r="U3894" s="7" t="s">
        <v>88</v>
      </c>
      <c r="V3894" s="7" t="s">
        <v>157</v>
      </c>
      <c r="W3894" s="7" t="s">
        <v>118</v>
      </c>
      <c r="X3894" s="7" t="s">
        <v>209</v>
      </c>
      <c r="Y3894" s="7" t="n">
        <v>1</v>
      </c>
      <c r="Z3894" s="7" t="n">
        <v>0</v>
      </c>
      <c r="AA3894" s="7" t="str">
        <f aca="false">IF(Y3894&gt;Z3894,"Win",IF(Y3894&lt;Z3894,"Loss","Draw"))</f>
        <v>Win</v>
      </c>
      <c r="AB3894" s="7" t="s">
        <v>99</v>
      </c>
      <c r="AC3894" s="7" t="s">
        <v>99</v>
      </c>
      <c r="AD3894" s="7" t="s">
        <v>5787</v>
      </c>
      <c r="AE3894" s="7" t="s">
        <v>587</v>
      </c>
      <c r="AF3894" s="7" t="str">
        <f aca="false">IF(AD3894&lt;AE3894,AD3894,AE3894)</f>
        <v>Archer Queen, Cannon, Fire Spirit, Giant Snowball, Goblin Drill, Knight, Poison, Royal Delivery</v>
      </c>
      <c r="AG3894" s="7" t="str">
        <f aca="false">IF(AD3894&lt;AE3894,AE3894,AD3894)</f>
        <v>Berserker, Fire Spirit, Goblin Barrel, Ice Spirit, Inferno Tower, Magic Archer, Royal Delivery, Wall Breakers</v>
      </c>
      <c r="AH3894" s="7" t="str">
        <f aca="false">IF(AD3894=AF3894,AA3894,IF(AA3894="Win","Loss",IF(AA3894="Loss","Win","Draw")))</f>
        <v>Win</v>
      </c>
      <c r="AI3894" s="7" t="s">
        <v>297</v>
      </c>
    </row>
    <row r="3895" customFormat="false" ht="15" hidden="false" customHeight="true" outlineLevel="0" collapsed="false">
      <c r="A3895" s="7" t="s">
        <v>7560</v>
      </c>
      <c r="B3895" s="7" t="n">
        <v>1</v>
      </c>
      <c r="C3895" s="7" t="s">
        <v>1010</v>
      </c>
      <c r="D3895" s="7" t="s">
        <v>1011</v>
      </c>
      <c r="E3895" s="7" t="s">
        <v>227</v>
      </c>
      <c r="F3895" s="7" t="s">
        <v>228</v>
      </c>
      <c r="G3895" s="7" t="s">
        <v>5789</v>
      </c>
      <c r="H3895" s="7" t="s">
        <v>715</v>
      </c>
      <c r="I3895" s="7" t="s">
        <v>152</v>
      </c>
      <c r="J3895" s="7" t="s">
        <v>128</v>
      </c>
      <c r="K3895" s="7" t="s">
        <v>107</v>
      </c>
      <c r="L3895" s="7" t="s">
        <v>95</v>
      </c>
      <c r="M3895" s="7" t="s">
        <v>306</v>
      </c>
      <c r="N3895" s="7" t="s">
        <v>307</v>
      </c>
      <c r="O3895" s="7" t="s">
        <v>85</v>
      </c>
      <c r="P3895" s="7" t="s">
        <v>187</v>
      </c>
      <c r="Q3895" s="7" t="s">
        <v>127</v>
      </c>
      <c r="R3895" s="7" t="s">
        <v>140</v>
      </c>
      <c r="S3895" s="7" t="s">
        <v>124</v>
      </c>
      <c r="T3895" s="7" t="s">
        <v>142</v>
      </c>
      <c r="U3895" s="7" t="s">
        <v>257</v>
      </c>
      <c r="V3895" s="7" t="s">
        <v>131</v>
      </c>
      <c r="W3895" s="7" t="s">
        <v>95</v>
      </c>
      <c r="X3895" s="7" t="s">
        <v>449</v>
      </c>
      <c r="Y3895" s="7" t="n">
        <v>0</v>
      </c>
      <c r="Z3895" s="7" t="n">
        <v>1</v>
      </c>
      <c r="AA3895" s="7" t="str">
        <f aca="false">IF(Y3895&gt;Z3895,"Win",IF(Y3895&lt;Z3895,"Loss","Draw"))</f>
        <v>Loss</v>
      </c>
      <c r="AB3895" s="7" t="s">
        <v>99</v>
      </c>
      <c r="AC3895" s="7" t="s">
        <v>99</v>
      </c>
      <c r="AD3895" s="7" t="s">
        <v>603</v>
      </c>
      <c r="AE3895" s="7" t="s">
        <v>1958</v>
      </c>
      <c r="AF3895" s="7" t="str">
        <f aca="false">IF(AD3895&lt;AE3895,AD3895,AE3895)</f>
        <v>Baby Dragon, Barbarian Barrel, Goblin Cage, Golden Knight, Golem, Ice Wizard, Lightning, Tornado</v>
      </c>
      <c r="AG3895" s="7" t="str">
        <f aca="false">IF(AD3895&lt;AE3895,AE3895,AD3895)</f>
        <v>Bandit, Barbarian Barrel, Battle Ram, Elixir Collector, Hunter, Ice Golem, Royal Ghost, Three Musketeers</v>
      </c>
      <c r="AH3895" s="7" t="str">
        <f aca="false">IF(AD3895=AF3895,AA3895,IF(AA3895="Win","Loss",IF(AA3895="Loss","Win","Draw")))</f>
        <v>Loss</v>
      </c>
      <c r="AI3895" s="7" t="s">
        <v>297</v>
      </c>
    </row>
    <row r="3896" customFormat="false" ht="15" hidden="false" customHeight="true" outlineLevel="0" collapsed="false">
      <c r="A3896" s="7" t="s">
        <v>7560</v>
      </c>
      <c r="B3896" s="7" t="n">
        <v>2</v>
      </c>
      <c r="C3896" s="7" t="s">
        <v>1010</v>
      </c>
      <c r="D3896" s="7" t="s">
        <v>1011</v>
      </c>
      <c r="E3896" s="7" t="s">
        <v>227</v>
      </c>
      <c r="F3896" s="7" t="s">
        <v>228</v>
      </c>
      <c r="G3896" s="7" t="s">
        <v>5790</v>
      </c>
      <c r="H3896" s="7" t="s">
        <v>715</v>
      </c>
      <c r="I3896" s="7" t="s">
        <v>153</v>
      </c>
      <c r="J3896" s="7" t="s">
        <v>202</v>
      </c>
      <c r="K3896" s="7" t="s">
        <v>82</v>
      </c>
      <c r="L3896" s="7" t="s">
        <v>150</v>
      </c>
      <c r="M3896" s="7" t="s">
        <v>93</v>
      </c>
      <c r="N3896" s="7" t="s">
        <v>97</v>
      </c>
      <c r="O3896" s="7" t="s">
        <v>204</v>
      </c>
      <c r="P3896" s="7" t="s">
        <v>126</v>
      </c>
      <c r="Q3896" s="7" t="s">
        <v>153</v>
      </c>
      <c r="R3896" s="7" t="s">
        <v>194</v>
      </c>
      <c r="S3896" s="7" t="s">
        <v>82</v>
      </c>
      <c r="T3896" s="7" t="s">
        <v>164</v>
      </c>
      <c r="U3896" s="7" t="s">
        <v>157</v>
      </c>
      <c r="V3896" s="7" t="s">
        <v>126</v>
      </c>
      <c r="W3896" s="7" t="s">
        <v>89</v>
      </c>
      <c r="X3896" s="7" t="s">
        <v>204</v>
      </c>
      <c r="Y3896" s="7" t="n">
        <v>0</v>
      </c>
      <c r="Z3896" s="7" t="n">
        <v>1</v>
      </c>
      <c r="AA3896" s="7" t="str">
        <f aca="false">IF(Y3896&gt;Z3896,"Win",IF(Y3896&lt;Z3896,"Loss","Draw"))</f>
        <v>Loss</v>
      </c>
      <c r="AB3896" s="7" t="s">
        <v>99</v>
      </c>
      <c r="AC3896" s="7" t="s">
        <v>99</v>
      </c>
      <c r="AD3896" s="7" t="s">
        <v>5791</v>
      </c>
      <c r="AE3896" s="7" t="s">
        <v>1083</v>
      </c>
      <c r="AF3896" s="7" t="str">
        <f aca="false">IF(AD3896&lt;AE3896,AD3896,AE3896)</f>
        <v>Archer Queen, Cannon, Earthquake, Fire Spirit, Royal Delivery, Royal Hogs, Skeletons, The Log</v>
      </c>
      <c r="AG3896" s="7" t="str">
        <f aca="false">IF(AD3896&lt;AE3896,AE3896,AD3896)</f>
        <v>Cannon, Electro Spirit, Fireball, Magic Archer, Ronin, Royal Delivery, Royal Hogs, Skeletons</v>
      </c>
      <c r="AH3896" s="7" t="str">
        <f aca="false">IF(AD3896=AF3896,AA3896,IF(AA3896="Win","Loss",IF(AA3896="Loss","Win","Draw")))</f>
        <v>Win</v>
      </c>
      <c r="AI3896" s="7" t="s">
        <v>297</v>
      </c>
    </row>
    <row r="3897" customFormat="false" ht="15" hidden="false" customHeight="true" outlineLevel="0" collapsed="false">
      <c r="A3897" s="7" t="s">
        <v>7560</v>
      </c>
      <c r="B3897" s="7" t="n">
        <v>3</v>
      </c>
      <c r="C3897" s="7" t="s">
        <v>1010</v>
      </c>
      <c r="D3897" s="7" t="s">
        <v>1011</v>
      </c>
      <c r="E3897" s="7" t="s">
        <v>227</v>
      </c>
      <c r="F3897" s="7" t="s">
        <v>228</v>
      </c>
      <c r="G3897" s="7" t="s">
        <v>5792</v>
      </c>
      <c r="H3897" s="7" t="s">
        <v>163</v>
      </c>
      <c r="I3897" s="7" t="s">
        <v>114</v>
      </c>
      <c r="J3897" s="7" t="s">
        <v>241</v>
      </c>
      <c r="K3897" s="7" t="s">
        <v>137</v>
      </c>
      <c r="L3897" s="7" t="s">
        <v>88</v>
      </c>
      <c r="M3897" s="7" t="s">
        <v>242</v>
      </c>
      <c r="N3897" s="7" t="s">
        <v>157</v>
      </c>
      <c r="O3897" s="7" t="s">
        <v>116</v>
      </c>
      <c r="P3897" s="7" t="s">
        <v>209</v>
      </c>
      <c r="Q3897" s="7" t="s">
        <v>129</v>
      </c>
      <c r="R3897" s="7" t="s">
        <v>128</v>
      </c>
      <c r="S3897" s="7" t="s">
        <v>141</v>
      </c>
      <c r="T3897" s="7" t="s">
        <v>165</v>
      </c>
      <c r="U3897" s="7" t="s">
        <v>86</v>
      </c>
      <c r="V3897" s="7" t="s">
        <v>130</v>
      </c>
      <c r="W3897" s="7" t="s">
        <v>133</v>
      </c>
      <c r="X3897" s="7" t="s">
        <v>327</v>
      </c>
      <c r="Y3897" s="7" t="n">
        <v>1</v>
      </c>
      <c r="Z3897" s="7" t="n">
        <v>0</v>
      </c>
      <c r="AA3897" s="7" t="str">
        <f aca="false">IF(Y3897&gt;Z3897,"Win",IF(Y3897&lt;Z3897,"Loss","Draw"))</f>
        <v>Win</v>
      </c>
      <c r="AB3897" s="7" t="s">
        <v>99</v>
      </c>
      <c r="AC3897" s="7" t="s">
        <v>99</v>
      </c>
      <c r="AD3897" s="7" t="s">
        <v>5793</v>
      </c>
      <c r="AE3897" s="7" t="s">
        <v>4251</v>
      </c>
      <c r="AF3897" s="7" t="str">
        <f aca="false">IF(AD3897&lt;AE3897,AD3897,AE3897)</f>
        <v>Arrows, Golden Knight, Hog Rider, Lumberjack, Mega Knight, Mother Witch, Rage, Skeleton Dragons</v>
      </c>
      <c r="AG3897" s="7" t="str">
        <f aca="false">IF(AD3897&lt;AE3897,AE3897,AD3897)</f>
        <v>Berserker, Bomber, Fire Spirit, Giant Snowball, Goblin Drill, Inferno Tower, Knight, Poison</v>
      </c>
      <c r="AH3897" s="7" t="str">
        <f aca="false">IF(AD3897=AF3897,AA3897,IF(AA3897="Win","Loss",IF(AA3897="Loss","Win","Draw")))</f>
        <v>Loss</v>
      </c>
      <c r="AI3897" s="7" t="s">
        <v>297</v>
      </c>
    </row>
    <row r="3898" customFormat="false" ht="15" hidden="false" customHeight="true" outlineLevel="0" collapsed="false">
      <c r="A3898" s="5" t="s">
        <v>7561</v>
      </c>
      <c r="B3898" s="5" t="n">
        <v>1</v>
      </c>
      <c r="C3898" s="5" t="s">
        <v>7154</v>
      </c>
      <c r="D3898" s="5" t="s">
        <v>7155</v>
      </c>
      <c r="E3898" s="5" t="s">
        <v>2185</v>
      </c>
      <c r="F3898" s="5" t="s">
        <v>2186</v>
      </c>
      <c r="G3898" s="5" t="s">
        <v>7562</v>
      </c>
      <c r="H3898" s="5" t="s">
        <v>352</v>
      </c>
      <c r="I3898" s="5" t="s">
        <v>248</v>
      </c>
      <c r="J3898" s="5" t="s">
        <v>91</v>
      </c>
      <c r="K3898" s="5" t="s">
        <v>114</v>
      </c>
      <c r="L3898" s="5" t="s">
        <v>137</v>
      </c>
      <c r="M3898" s="5" t="s">
        <v>97</v>
      </c>
      <c r="N3898" s="5" t="s">
        <v>116</v>
      </c>
      <c r="O3898" s="5" t="s">
        <v>119</v>
      </c>
      <c r="P3898" s="5" t="s">
        <v>118</v>
      </c>
      <c r="Q3898" s="5" t="s">
        <v>84</v>
      </c>
      <c r="R3898" s="5" t="s">
        <v>108</v>
      </c>
      <c r="S3898" s="5" t="s">
        <v>114</v>
      </c>
      <c r="T3898" s="5" t="s">
        <v>119</v>
      </c>
      <c r="U3898" s="5" t="s">
        <v>138</v>
      </c>
      <c r="V3898" s="5" t="s">
        <v>126</v>
      </c>
      <c r="W3898" s="5" t="s">
        <v>116</v>
      </c>
      <c r="X3898" s="5" t="s">
        <v>115</v>
      </c>
      <c r="Y3898" s="5" t="n">
        <v>0</v>
      </c>
      <c r="Z3898" s="5" t="n">
        <v>1</v>
      </c>
      <c r="AA3898" s="5" t="str">
        <f aca="false">IF(Y3898&gt;Z3898,"Win",IF(Y3898&lt;Z3898,"Loss","Draw"))</f>
        <v>Loss</v>
      </c>
      <c r="AB3898" s="5" t="s">
        <v>98</v>
      </c>
      <c r="AC3898" s="5" t="s">
        <v>99</v>
      </c>
      <c r="AD3898" s="5" t="s">
        <v>7158</v>
      </c>
      <c r="AE3898" s="5" t="s">
        <v>2273</v>
      </c>
      <c r="AF3898" s="5" t="str">
        <f aca="false">IF(AD3898&lt;AE3898,AD3898,AE3898)</f>
        <v>Archers, Dark Prince, Giant Snowball, Goblin Demolisher, Goblin Hut, Graveyard, Poison, Skeletons</v>
      </c>
      <c r="AG3898" s="5" t="str">
        <f aca="false">IF(AD3898&lt;AE3898,AE3898,AD3898)</f>
        <v>Giant Snowball, Goblin Drill, Goblin Hut, Goblins, Ice Spirit, Poison, Princess, Ronin</v>
      </c>
      <c r="AH3898" s="5" t="str">
        <f aca="false">IF(AD3898=AF3898,AA3898,IF(AA3898="Win","Loss",IF(AA3898="Loss","Win","Draw")))</f>
        <v>Win</v>
      </c>
      <c r="AI3898" s="5" t="s">
        <v>297</v>
      </c>
    </row>
    <row r="3899" customFormat="false" ht="15" hidden="false" customHeight="true" outlineLevel="0" collapsed="false">
      <c r="A3899" s="5" t="s">
        <v>7561</v>
      </c>
      <c r="B3899" s="5" t="n">
        <v>2</v>
      </c>
      <c r="C3899" s="5" t="s">
        <v>7154</v>
      </c>
      <c r="D3899" s="5" t="s">
        <v>7155</v>
      </c>
      <c r="E3899" s="5" t="s">
        <v>2185</v>
      </c>
      <c r="F3899" s="5" t="s">
        <v>2186</v>
      </c>
      <c r="G3899" s="5" t="s">
        <v>7563</v>
      </c>
      <c r="H3899" s="5" t="s">
        <v>352</v>
      </c>
      <c r="I3899" s="5" t="s">
        <v>185</v>
      </c>
      <c r="J3899" s="5" t="s">
        <v>186</v>
      </c>
      <c r="K3899" s="5" t="s">
        <v>109</v>
      </c>
      <c r="L3899" s="5" t="s">
        <v>241</v>
      </c>
      <c r="M3899" s="5" t="s">
        <v>126</v>
      </c>
      <c r="N3899" s="5" t="s">
        <v>187</v>
      </c>
      <c r="O3899" s="5" t="s">
        <v>111</v>
      </c>
      <c r="P3899" s="5" t="s">
        <v>234</v>
      </c>
      <c r="Q3899" s="5" t="s">
        <v>152</v>
      </c>
      <c r="R3899" s="5" t="s">
        <v>128</v>
      </c>
      <c r="S3899" s="5" t="s">
        <v>107</v>
      </c>
      <c r="T3899" s="5" t="s">
        <v>307</v>
      </c>
      <c r="U3899" s="5" t="s">
        <v>306</v>
      </c>
      <c r="V3899" s="5" t="s">
        <v>85</v>
      </c>
      <c r="W3899" s="5" t="s">
        <v>187</v>
      </c>
      <c r="X3899" s="5" t="s">
        <v>95</v>
      </c>
      <c r="Y3899" s="5" t="n">
        <v>1</v>
      </c>
      <c r="Z3899" s="5" t="n">
        <v>0</v>
      </c>
      <c r="AA3899" s="5" t="str">
        <f aca="false">IF(Y3899&gt;Z3899,"Win",IF(Y3899&lt;Z3899,"Loss","Draw"))</f>
        <v>Win</v>
      </c>
      <c r="AB3899" s="5" t="s">
        <v>98</v>
      </c>
      <c r="AC3899" s="5" t="s">
        <v>99</v>
      </c>
      <c r="AD3899" s="5" t="s">
        <v>853</v>
      </c>
      <c r="AE3899" s="5" t="s">
        <v>603</v>
      </c>
      <c r="AF3899" s="5" t="str">
        <f aca="false">IF(AD3899&lt;AE3899,AD3899,AE3899)</f>
        <v>Baby Dragon, Barbarian Barrel, Goblin Cage, Golden Knight, Golem, Ice Wizard, Lightning, Tornado</v>
      </c>
      <c r="AG3899" s="5" t="str">
        <f aca="false">IF(AD3899&lt;AE3899,AE3899,AD3899)</f>
        <v>Balloon, Bomb Tower, Executioner, Knight, Miner, Skeletons, Tornado, Zap</v>
      </c>
      <c r="AH3899" s="5" t="str">
        <f aca="false">IF(AD3899=AF3899,AA3899,IF(AA3899="Win","Loss",IF(AA3899="Loss","Win","Draw")))</f>
        <v>Loss</v>
      </c>
      <c r="AI3899" s="5" t="s">
        <v>297</v>
      </c>
    </row>
    <row r="3900" customFormat="false" ht="15" hidden="false" customHeight="true" outlineLevel="0" collapsed="false">
      <c r="A3900" s="5" t="s">
        <v>7561</v>
      </c>
      <c r="B3900" s="5" t="n">
        <v>3</v>
      </c>
      <c r="C3900" s="5" t="s">
        <v>7154</v>
      </c>
      <c r="D3900" s="5" t="s">
        <v>7155</v>
      </c>
      <c r="E3900" s="5" t="s">
        <v>2185</v>
      </c>
      <c r="F3900" s="5" t="s">
        <v>2186</v>
      </c>
      <c r="G3900" s="5" t="s">
        <v>7564</v>
      </c>
      <c r="H3900" s="5" t="s">
        <v>352</v>
      </c>
      <c r="I3900" s="5" t="s">
        <v>82</v>
      </c>
      <c r="J3900" s="5" t="s">
        <v>151</v>
      </c>
      <c r="K3900" s="5" t="s">
        <v>152</v>
      </c>
      <c r="L3900" s="5" t="s">
        <v>85</v>
      </c>
      <c r="M3900" s="5" t="s">
        <v>150</v>
      </c>
      <c r="N3900" s="5" t="s">
        <v>95</v>
      </c>
      <c r="O3900" s="5" t="s">
        <v>153</v>
      </c>
      <c r="P3900" s="5" t="s">
        <v>88</v>
      </c>
      <c r="Q3900" s="5" t="s">
        <v>208</v>
      </c>
      <c r="R3900" s="5" t="s">
        <v>91</v>
      </c>
      <c r="S3900" s="5" t="s">
        <v>186</v>
      </c>
      <c r="T3900" s="5" t="s">
        <v>110</v>
      </c>
      <c r="U3900" s="5" t="s">
        <v>93</v>
      </c>
      <c r="V3900" s="5" t="s">
        <v>109</v>
      </c>
      <c r="W3900" s="5" t="s">
        <v>188</v>
      </c>
      <c r="X3900" s="5" t="s">
        <v>86</v>
      </c>
      <c r="Y3900" s="5" t="n">
        <v>1</v>
      </c>
      <c r="Z3900" s="5" t="n">
        <v>0</v>
      </c>
      <c r="AA3900" s="5" t="str">
        <f aca="false">IF(Y3900&gt;Z3900,"Win",IF(Y3900&lt;Z3900,"Loss","Draw"))</f>
        <v>Win</v>
      </c>
      <c r="AB3900" s="5" t="s">
        <v>98</v>
      </c>
      <c r="AC3900" s="5" t="s">
        <v>99</v>
      </c>
      <c r="AD3900" s="5" t="s">
        <v>7565</v>
      </c>
      <c r="AE3900" s="5" t="s">
        <v>7566</v>
      </c>
      <c r="AF3900" s="5" t="str">
        <f aca="false">IF(AD3900&lt;AE3900,AD3900,AE3900)</f>
        <v>Baby Dragon, Barbarian Barrel, Berserker, Cannon, Electro Spirit, Lightning, Mighty Miner, Royal Hogs</v>
      </c>
      <c r="AG3900" s="5" t="str">
        <f aca="false">IF(AD3900&lt;AE3900,AE3900,AD3900)</f>
        <v>Balloon, Fireball, Goblins, Lava Hound, Skeleton Dragons, Tombstone, Valkyrie, Zap</v>
      </c>
      <c r="AH3900" s="5" t="str">
        <f aca="false">IF(AD3900=AF3900,AA3900,IF(AA3900="Win","Loss",IF(AA3900="Loss","Win","Draw")))</f>
        <v>Win</v>
      </c>
      <c r="AI3900" s="5" t="s">
        <v>297</v>
      </c>
    </row>
    <row r="3901" customFormat="false" ht="15" hidden="false" customHeight="true" outlineLevel="0" collapsed="false">
      <c r="A3901" s="7" t="s">
        <v>7567</v>
      </c>
      <c r="B3901" s="7" t="n">
        <v>1</v>
      </c>
      <c r="C3901" s="7" t="s">
        <v>7154</v>
      </c>
      <c r="D3901" s="7" t="s">
        <v>7155</v>
      </c>
      <c r="E3901" s="7" t="s">
        <v>2185</v>
      </c>
      <c r="F3901" s="7" t="s">
        <v>2186</v>
      </c>
      <c r="G3901" s="7" t="s">
        <v>7568</v>
      </c>
      <c r="H3901" s="7" t="s">
        <v>352</v>
      </c>
      <c r="I3901" s="7" t="s">
        <v>152</v>
      </c>
      <c r="J3901" s="7" t="s">
        <v>128</v>
      </c>
      <c r="K3901" s="7" t="s">
        <v>107</v>
      </c>
      <c r="L3901" s="7" t="s">
        <v>387</v>
      </c>
      <c r="M3901" s="7" t="s">
        <v>133</v>
      </c>
      <c r="N3901" s="7" t="s">
        <v>242</v>
      </c>
      <c r="O3901" s="7" t="s">
        <v>85</v>
      </c>
      <c r="P3901" s="7" t="s">
        <v>187</v>
      </c>
      <c r="Q3901" s="7" t="s">
        <v>129</v>
      </c>
      <c r="R3901" s="7" t="s">
        <v>108</v>
      </c>
      <c r="S3901" s="7" t="s">
        <v>127</v>
      </c>
      <c r="T3901" s="7" t="s">
        <v>130</v>
      </c>
      <c r="U3901" s="7" t="s">
        <v>132</v>
      </c>
      <c r="V3901" s="7" t="s">
        <v>96</v>
      </c>
      <c r="W3901" s="7" t="s">
        <v>97</v>
      </c>
      <c r="X3901" s="7" t="s">
        <v>131</v>
      </c>
      <c r="Y3901" s="7" t="n">
        <v>1</v>
      </c>
      <c r="Z3901" s="7" t="n">
        <v>0</v>
      </c>
      <c r="AA3901" s="7" t="str">
        <f aca="false">IF(Y3901&gt;Z3901,"Win",IF(Y3901&lt;Z3901,"Loss","Draw"))</f>
        <v>Win</v>
      </c>
      <c r="AB3901" s="7" t="s">
        <v>99</v>
      </c>
      <c r="AC3901" s="7" t="s">
        <v>99</v>
      </c>
      <c r="AD3901" s="7" t="s">
        <v>5643</v>
      </c>
      <c r="AE3901" s="7" t="s">
        <v>7569</v>
      </c>
      <c r="AF3901" s="7" t="str">
        <f aca="false">IF(AD3901&lt;AE3901,AD3901,AE3901)</f>
        <v>Arrows, Bandit, Battle Ram, Dark Prince, Electro Wizard, Mega Knight, Minions, Ronin</v>
      </c>
      <c r="AG3901" s="7" t="str">
        <f aca="false">IF(AD3901&lt;AE3901,AE3901,AD3901)</f>
        <v>Baby Dragon, Bomber, Electro Giant, Goblin Cage, Golden Knight, Lightning, Mother Witch, Tornado</v>
      </c>
      <c r="AH3901" s="7" t="str">
        <f aca="false">IF(AD3901=AF3901,AA3901,IF(AA3901="Win","Loss",IF(AA3901="Loss","Win","Draw")))</f>
        <v>Loss</v>
      </c>
      <c r="AI3901" s="7" t="s">
        <v>297</v>
      </c>
    </row>
    <row r="3902" customFormat="false" ht="15" hidden="false" customHeight="true" outlineLevel="0" collapsed="false">
      <c r="A3902" s="7" t="s">
        <v>7567</v>
      </c>
      <c r="B3902" s="7" t="n">
        <v>2</v>
      </c>
      <c r="C3902" s="7" t="s">
        <v>7154</v>
      </c>
      <c r="D3902" s="7" t="s">
        <v>7155</v>
      </c>
      <c r="E3902" s="7" t="s">
        <v>2185</v>
      </c>
      <c r="F3902" s="7" t="s">
        <v>2186</v>
      </c>
      <c r="G3902" s="7" t="s">
        <v>7570</v>
      </c>
      <c r="H3902" s="7" t="s">
        <v>352</v>
      </c>
      <c r="I3902" s="7" t="s">
        <v>208</v>
      </c>
      <c r="J3902" s="7" t="s">
        <v>186</v>
      </c>
      <c r="K3902" s="7" t="s">
        <v>109</v>
      </c>
      <c r="L3902" s="7" t="s">
        <v>110</v>
      </c>
      <c r="M3902" s="7" t="s">
        <v>112</v>
      </c>
      <c r="N3902" s="7" t="s">
        <v>93</v>
      </c>
      <c r="O3902" s="7" t="s">
        <v>188</v>
      </c>
      <c r="P3902" s="7" t="s">
        <v>86</v>
      </c>
      <c r="Q3902" s="7" t="s">
        <v>84</v>
      </c>
      <c r="R3902" s="7" t="s">
        <v>83</v>
      </c>
      <c r="S3902" s="7" t="s">
        <v>82</v>
      </c>
      <c r="T3902" s="7" t="s">
        <v>87</v>
      </c>
      <c r="U3902" s="7" t="s">
        <v>126</v>
      </c>
      <c r="V3902" s="7" t="s">
        <v>150</v>
      </c>
      <c r="W3902" s="7" t="s">
        <v>93</v>
      </c>
      <c r="X3902" s="7" t="s">
        <v>89</v>
      </c>
      <c r="Y3902" s="7" t="n">
        <v>1</v>
      </c>
      <c r="Z3902" s="7" t="n">
        <v>0</v>
      </c>
      <c r="AA3902" s="7" t="str">
        <f aca="false">IF(Y3902&gt;Z3902,"Win",IF(Y3902&lt;Z3902,"Loss","Draw"))</f>
        <v>Win</v>
      </c>
      <c r="AB3902" s="7" t="s">
        <v>99</v>
      </c>
      <c r="AC3902" s="7" t="s">
        <v>99</v>
      </c>
      <c r="AD3902" s="7" t="s">
        <v>832</v>
      </c>
      <c r="AE3902" s="7" t="s">
        <v>1318</v>
      </c>
      <c r="AF3902" s="7" t="str">
        <f aca="false">IF(AD3902&lt;AE3902,AD3902,AE3902)</f>
        <v>Archers, Electro Spirit, Fireball, Monk, Royal Hogs, Skeletons, Tesla, The Log</v>
      </c>
      <c r="AG3902" s="7" t="str">
        <f aca="false">IF(AD3902&lt;AE3902,AE3902,AD3902)</f>
        <v>Balloon, Fireball, Lava Hound, Skeleton Dragons, Spirit Empress, Tombstone, Valkyrie, Zap</v>
      </c>
      <c r="AH3902" s="7" t="str">
        <f aca="false">IF(AD3902=AF3902,AA3902,IF(AA3902="Win","Loss",IF(AA3902="Loss","Win","Draw")))</f>
        <v>Loss</v>
      </c>
      <c r="AI3902" s="7" t="s">
        <v>297</v>
      </c>
    </row>
    <row r="3903" customFormat="false" ht="15" hidden="false" customHeight="true" outlineLevel="0" collapsed="false">
      <c r="A3903" s="7" t="s">
        <v>7567</v>
      </c>
      <c r="B3903" s="7" t="n">
        <v>3</v>
      </c>
      <c r="C3903" s="7" t="s">
        <v>7154</v>
      </c>
      <c r="D3903" s="7" t="s">
        <v>7155</v>
      </c>
      <c r="E3903" s="7" t="s">
        <v>2185</v>
      </c>
      <c r="F3903" s="7" t="s">
        <v>2186</v>
      </c>
      <c r="G3903" s="7" t="s">
        <v>7571</v>
      </c>
      <c r="H3903" s="7" t="s">
        <v>352</v>
      </c>
      <c r="I3903" s="7" t="s">
        <v>201</v>
      </c>
      <c r="J3903" s="7" t="s">
        <v>202</v>
      </c>
      <c r="K3903" s="7" t="s">
        <v>203</v>
      </c>
      <c r="L3903" s="7" t="s">
        <v>118</v>
      </c>
      <c r="M3903" s="7" t="s">
        <v>157</v>
      </c>
      <c r="N3903" s="7" t="s">
        <v>88</v>
      </c>
      <c r="O3903" s="7" t="s">
        <v>204</v>
      </c>
      <c r="P3903" s="7" t="s">
        <v>87</v>
      </c>
      <c r="Q3903" s="7" t="s">
        <v>152</v>
      </c>
      <c r="R3903" s="7" t="s">
        <v>128</v>
      </c>
      <c r="S3903" s="7" t="s">
        <v>95</v>
      </c>
      <c r="T3903" s="7" t="s">
        <v>187</v>
      </c>
      <c r="U3903" s="7" t="s">
        <v>85</v>
      </c>
      <c r="V3903" s="7" t="s">
        <v>387</v>
      </c>
      <c r="W3903" s="7" t="s">
        <v>133</v>
      </c>
      <c r="X3903" s="7" t="s">
        <v>107</v>
      </c>
      <c r="Y3903" s="7" t="n">
        <v>0</v>
      </c>
      <c r="Z3903" s="7" t="n">
        <v>1</v>
      </c>
      <c r="AA3903" s="7" t="str">
        <f aca="false">IF(Y3903&gt;Z3903,"Win",IF(Y3903&lt;Z3903,"Loss","Draw"))</f>
        <v>Loss</v>
      </c>
      <c r="AB3903" s="7" t="s">
        <v>99</v>
      </c>
      <c r="AC3903" s="7" t="s">
        <v>99</v>
      </c>
      <c r="AD3903" s="7" t="s">
        <v>206</v>
      </c>
      <c r="AE3903" s="7" t="s">
        <v>5615</v>
      </c>
      <c r="AF3903" s="7" t="str">
        <f aca="false">IF(AD3903&lt;AE3903,AD3903,AE3903)</f>
        <v>Baby Dragon, Barbarian Barrel, Electro Giant, Goblin Cage, Golden Knight, Lightning, Mother Witch, Tornado</v>
      </c>
      <c r="AG3903" s="7" t="str">
        <f aca="false">IF(AD3903&lt;AE3903,AE3903,AD3903)</f>
        <v>Berserker, Fire Spirit, Goblin Barrel, Ice Spirit, Magic Archer, Royal Delivery, Tesla, Wall Breakers</v>
      </c>
      <c r="AH3903" s="7" t="str">
        <f aca="false">IF(AD3903=AF3903,AA3903,IF(AA3903="Win","Loss",IF(AA3903="Loss","Win","Draw")))</f>
        <v>Win</v>
      </c>
      <c r="AI3903" s="7" t="s">
        <v>297</v>
      </c>
    </row>
    <row r="3904" customFormat="false" ht="15" hidden="false" customHeight="true" outlineLevel="0" collapsed="false">
      <c r="A3904" s="7" t="s">
        <v>7572</v>
      </c>
      <c r="B3904" s="7" t="n">
        <v>1</v>
      </c>
      <c r="C3904" s="7" t="s">
        <v>7154</v>
      </c>
      <c r="D3904" s="7" t="s">
        <v>7155</v>
      </c>
      <c r="E3904" s="7" t="s">
        <v>2185</v>
      </c>
      <c r="F3904" s="7" t="s">
        <v>2186</v>
      </c>
      <c r="G3904" s="7" t="s">
        <v>7573</v>
      </c>
      <c r="H3904" s="7" t="s">
        <v>352</v>
      </c>
      <c r="I3904" s="7" t="s">
        <v>92</v>
      </c>
      <c r="J3904" s="7" t="s">
        <v>91</v>
      </c>
      <c r="K3904" s="7" t="s">
        <v>90</v>
      </c>
      <c r="L3904" s="7" t="s">
        <v>97</v>
      </c>
      <c r="M3904" s="7" t="s">
        <v>93</v>
      </c>
      <c r="N3904" s="7" t="s">
        <v>159</v>
      </c>
      <c r="O3904" s="7" t="s">
        <v>94</v>
      </c>
      <c r="P3904" s="7" t="s">
        <v>95</v>
      </c>
      <c r="Q3904" s="7" t="s">
        <v>152</v>
      </c>
      <c r="R3904" s="7" t="s">
        <v>108</v>
      </c>
      <c r="S3904" s="7" t="s">
        <v>82</v>
      </c>
      <c r="T3904" s="7" t="s">
        <v>87</v>
      </c>
      <c r="U3904" s="7" t="s">
        <v>150</v>
      </c>
      <c r="V3904" s="7" t="s">
        <v>126</v>
      </c>
      <c r="W3904" s="7" t="s">
        <v>85</v>
      </c>
      <c r="X3904" s="7" t="s">
        <v>89</v>
      </c>
      <c r="Y3904" s="7" t="n">
        <v>1</v>
      </c>
      <c r="Z3904" s="7" t="n">
        <v>0</v>
      </c>
      <c r="AA3904" s="7" t="str">
        <f aca="false">IF(Y3904&gt;Z3904,"Win",IF(Y3904&lt;Z3904,"Loss","Draw"))</f>
        <v>Win</v>
      </c>
      <c r="AB3904" s="7" t="s">
        <v>99</v>
      </c>
      <c r="AC3904" s="7" t="s">
        <v>99</v>
      </c>
      <c r="AD3904" s="7" t="s">
        <v>1036</v>
      </c>
      <c r="AE3904" s="7" t="s">
        <v>3671</v>
      </c>
      <c r="AF3904" s="7" t="str">
        <f aca="false">IF(AD3904&lt;AE3904,AD3904,AE3904)</f>
        <v>Baby Dragon, Dark Prince, Electro Spirit, Lightning, Royal Hogs, Skeletons, Tesla, The Log</v>
      </c>
      <c r="AG3904" s="7" t="str">
        <f aca="false">IF(AD3904&lt;AE3904,AE3904,AD3904)</f>
        <v>Barbarian Barrel, Dart Goblin, Fireball, Goblins, Mortar, Rascals, Ronin, Skeleton Barrel</v>
      </c>
      <c r="AH3904" s="7" t="str">
        <f aca="false">IF(AD3904=AF3904,AA3904,IF(AA3904="Win","Loss",IF(AA3904="Loss","Win","Draw")))</f>
        <v>Loss</v>
      </c>
      <c r="AI3904" s="7" t="s">
        <v>297</v>
      </c>
    </row>
    <row r="3905" customFormat="false" ht="15" hidden="false" customHeight="true" outlineLevel="0" collapsed="false">
      <c r="A3905" s="7" t="s">
        <v>7572</v>
      </c>
      <c r="B3905" s="7" t="n">
        <v>2</v>
      </c>
      <c r="C3905" s="7" t="s">
        <v>7154</v>
      </c>
      <c r="D3905" s="7" t="s">
        <v>7155</v>
      </c>
      <c r="E3905" s="7" t="s">
        <v>2185</v>
      </c>
      <c r="F3905" s="7" t="s">
        <v>2186</v>
      </c>
      <c r="G3905" s="7" t="s">
        <v>7574</v>
      </c>
      <c r="H3905" s="7" t="s">
        <v>352</v>
      </c>
      <c r="I3905" s="7" t="s">
        <v>82</v>
      </c>
      <c r="J3905" s="7" t="s">
        <v>83</v>
      </c>
      <c r="K3905" s="7" t="s">
        <v>87</v>
      </c>
      <c r="L3905" s="7" t="s">
        <v>85</v>
      </c>
      <c r="M3905" s="7" t="s">
        <v>86</v>
      </c>
      <c r="N3905" s="7" t="s">
        <v>126</v>
      </c>
      <c r="O3905" s="7" t="s">
        <v>118</v>
      </c>
      <c r="P3905" s="7" t="s">
        <v>89</v>
      </c>
      <c r="Q3905" s="7" t="s">
        <v>129</v>
      </c>
      <c r="R3905" s="7" t="s">
        <v>128</v>
      </c>
      <c r="S3905" s="7" t="s">
        <v>127</v>
      </c>
      <c r="T3905" s="7" t="s">
        <v>133</v>
      </c>
      <c r="U3905" s="7" t="s">
        <v>173</v>
      </c>
      <c r="V3905" s="7" t="s">
        <v>474</v>
      </c>
      <c r="W3905" s="7" t="s">
        <v>130</v>
      </c>
      <c r="X3905" s="7" t="s">
        <v>124</v>
      </c>
      <c r="Y3905" s="7" t="n">
        <v>1</v>
      </c>
      <c r="Z3905" s="7" t="n">
        <v>0</v>
      </c>
      <c r="AA3905" s="7" t="str">
        <f aca="false">IF(Y3905&gt;Z3905,"Win",IF(Y3905&lt;Z3905,"Loss","Draw"))</f>
        <v>Win</v>
      </c>
      <c r="AB3905" s="7" t="s">
        <v>99</v>
      </c>
      <c r="AC3905" s="7" t="s">
        <v>99</v>
      </c>
      <c r="AD3905" s="7" t="s">
        <v>1038</v>
      </c>
      <c r="AE3905" s="7" t="s">
        <v>7575</v>
      </c>
      <c r="AF3905" s="7" t="str">
        <f aca="false">IF(AD3905&lt;AE3905,AD3905,AE3905)</f>
        <v>Arrows, Battle Ram, Flying Machine, Golden Knight, Mega Knight, Mother Witch, Royal Ghost, Zappies</v>
      </c>
      <c r="AG3905" s="7" t="str">
        <f aca="false">IF(AD3905&lt;AE3905,AE3905,AD3905)</f>
        <v>Ice Spirit, Lightning, Monk, Royal Hogs, Skeleton Dragons, Skeletons, Tesla, The Log</v>
      </c>
      <c r="AH3905" s="7" t="str">
        <f aca="false">IF(AD3905=AF3905,AA3905,IF(AA3905="Win","Loss",IF(AA3905="Loss","Win","Draw")))</f>
        <v>Loss</v>
      </c>
      <c r="AI3905" s="7" t="s">
        <v>297</v>
      </c>
    </row>
    <row r="3906" customFormat="false" ht="15" hidden="false" customHeight="true" outlineLevel="0" collapsed="false">
      <c r="A3906" s="7" t="s">
        <v>7572</v>
      </c>
      <c r="B3906" s="7" t="n">
        <v>3</v>
      </c>
      <c r="C3906" s="7" t="s">
        <v>7154</v>
      </c>
      <c r="D3906" s="7" t="s">
        <v>7155</v>
      </c>
      <c r="E3906" s="7" t="s">
        <v>2185</v>
      </c>
      <c r="F3906" s="7" t="s">
        <v>2186</v>
      </c>
      <c r="G3906" s="7" t="s">
        <v>7576</v>
      </c>
      <c r="H3906" s="7" t="s">
        <v>163</v>
      </c>
      <c r="I3906" s="7" t="s">
        <v>84</v>
      </c>
      <c r="J3906" s="7" t="s">
        <v>158</v>
      </c>
      <c r="K3906" s="7" t="s">
        <v>114</v>
      </c>
      <c r="L3906" s="7" t="s">
        <v>115</v>
      </c>
      <c r="M3906" s="7" t="s">
        <v>447</v>
      </c>
      <c r="N3906" s="7" t="s">
        <v>440</v>
      </c>
      <c r="O3906" s="7" t="s">
        <v>96</v>
      </c>
      <c r="P3906" s="7" t="s">
        <v>130</v>
      </c>
      <c r="Q3906" s="7" t="s">
        <v>219</v>
      </c>
      <c r="R3906" s="7" t="s">
        <v>447</v>
      </c>
      <c r="S3906" s="7" t="s">
        <v>109</v>
      </c>
      <c r="T3906" s="7" t="s">
        <v>1663</v>
      </c>
      <c r="U3906" s="7" t="s">
        <v>187</v>
      </c>
      <c r="V3906" s="7" t="s">
        <v>323</v>
      </c>
      <c r="W3906" s="7" t="s">
        <v>143</v>
      </c>
      <c r="X3906" s="7" t="s">
        <v>294</v>
      </c>
      <c r="Y3906" s="7" t="n">
        <v>0</v>
      </c>
      <c r="Z3906" s="7" t="n">
        <v>1</v>
      </c>
      <c r="AA3906" s="7" t="str">
        <f aca="false">IF(Y3906&gt;Z3906,"Win",IF(Y3906&lt;Z3906,"Loss","Draw"))</f>
        <v>Loss</v>
      </c>
      <c r="AB3906" s="7" t="s">
        <v>99</v>
      </c>
      <c r="AC3906" s="7" t="s">
        <v>99</v>
      </c>
      <c r="AD3906" s="7" t="s">
        <v>1041</v>
      </c>
      <c r="AE3906" s="7" t="s">
        <v>7497</v>
      </c>
      <c r="AF3906" s="7" t="str">
        <f aca="false">IF(AD3906&lt;AE3906,AD3906,AE3906)</f>
        <v>Archers, Arrows, Bowler, Giant, Giant Snowball, Graveyard, Minions, Night Witch</v>
      </c>
      <c r="AG3906" s="7" t="str">
        <f aca="false">IF(AD3906&lt;AE3906,AE3906,AD3906)</f>
        <v>Giant, Heal Spirit, Mini P.E.K.K.A, Sparky, Tornado, Vines, Wizard, Zap</v>
      </c>
      <c r="AH3906" s="7" t="str">
        <f aca="false">IF(AD3906=AF3906,AA3906,IF(AA3906="Win","Loss",IF(AA3906="Loss","Win","Draw")))</f>
        <v>Loss</v>
      </c>
      <c r="AI3906" s="7" t="s">
        <v>297</v>
      </c>
    </row>
    <row r="3907" customFormat="false" ht="15" hidden="false" customHeight="true" outlineLevel="0" collapsed="false">
      <c r="A3907" s="7" t="s">
        <v>7577</v>
      </c>
      <c r="B3907" s="7" t="n">
        <v>1</v>
      </c>
      <c r="C3907" s="7" t="s">
        <v>7154</v>
      </c>
      <c r="D3907" s="7" t="s">
        <v>7155</v>
      </c>
      <c r="E3907" s="7" t="s">
        <v>2185</v>
      </c>
      <c r="F3907" s="7" t="s">
        <v>2186</v>
      </c>
      <c r="G3907" s="7" t="s">
        <v>7578</v>
      </c>
      <c r="H3907" s="7" t="s">
        <v>352</v>
      </c>
      <c r="I3907" s="7" t="s">
        <v>84</v>
      </c>
      <c r="J3907" s="7" t="s">
        <v>95</v>
      </c>
      <c r="K3907" s="7" t="s">
        <v>87</v>
      </c>
      <c r="L3907" s="7" t="s">
        <v>115</v>
      </c>
      <c r="M3907" s="7" t="s">
        <v>97</v>
      </c>
      <c r="N3907" s="7" t="s">
        <v>116</v>
      </c>
      <c r="O3907" s="7" t="s">
        <v>126</v>
      </c>
      <c r="P3907" s="7" t="s">
        <v>118</v>
      </c>
      <c r="Q3907" s="7" t="s">
        <v>407</v>
      </c>
      <c r="R3907" s="7" t="s">
        <v>95</v>
      </c>
      <c r="S3907" s="7" t="s">
        <v>87</v>
      </c>
      <c r="T3907" s="7" t="s">
        <v>165</v>
      </c>
      <c r="U3907" s="7" t="s">
        <v>126</v>
      </c>
      <c r="V3907" s="7" t="s">
        <v>97</v>
      </c>
      <c r="W3907" s="7" t="s">
        <v>150</v>
      </c>
      <c r="X3907" s="7" t="s">
        <v>164</v>
      </c>
      <c r="Y3907" s="7" t="n">
        <v>1</v>
      </c>
      <c r="Z3907" s="7" t="n">
        <v>0</v>
      </c>
      <c r="AA3907" s="7" t="str">
        <f aca="false">IF(Y3907&gt;Z3907,"Win",IF(Y3907&lt;Z3907,"Loss","Draw"))</f>
        <v>Win</v>
      </c>
      <c r="AB3907" s="7" t="s">
        <v>99</v>
      </c>
      <c r="AC3907" s="7" t="s">
        <v>99</v>
      </c>
      <c r="AD3907" s="7" t="s">
        <v>856</v>
      </c>
      <c r="AE3907" s="7" t="s">
        <v>7579</v>
      </c>
      <c r="AF3907" s="7" t="str">
        <f aca="false">IF(AD3907&lt;AE3907,AD3907,AE3907)</f>
        <v>Archers, Barbarian Barrel, Graveyard, Ice Spirit, Poison, Ronin, Skeletons, Tesla</v>
      </c>
      <c r="AG3907" s="7" t="str">
        <f aca="false">IF(AD3907&lt;AE3907,AE3907,AD3907)</f>
        <v>Barbarian Barrel, Earthquake, Electro Spirit, Firecracker, Hog Rider, Ronin, Skeletons, Tesla</v>
      </c>
      <c r="AH3907" s="7" t="str">
        <f aca="false">IF(AD3907=AF3907,AA3907,IF(AA3907="Win","Loss",IF(AA3907="Loss","Win","Draw")))</f>
        <v>Win</v>
      </c>
      <c r="AI3907" s="7" t="s">
        <v>297</v>
      </c>
    </row>
    <row r="3908" customFormat="false" ht="15" hidden="false" customHeight="true" outlineLevel="0" collapsed="false">
      <c r="A3908" s="7" t="s">
        <v>7577</v>
      </c>
      <c r="B3908" s="7" t="n">
        <v>2</v>
      </c>
      <c r="C3908" s="7" t="s">
        <v>7154</v>
      </c>
      <c r="D3908" s="7" t="s">
        <v>7155</v>
      </c>
      <c r="E3908" s="7" t="s">
        <v>2185</v>
      </c>
      <c r="F3908" s="7" t="s">
        <v>2186</v>
      </c>
      <c r="G3908" s="7" t="s">
        <v>7580</v>
      </c>
      <c r="H3908" s="7" t="s">
        <v>352</v>
      </c>
      <c r="I3908" s="7" t="s">
        <v>127</v>
      </c>
      <c r="J3908" s="7" t="s">
        <v>128</v>
      </c>
      <c r="K3908" s="7" t="s">
        <v>152</v>
      </c>
      <c r="L3908" s="7" t="s">
        <v>778</v>
      </c>
      <c r="M3908" s="7" t="s">
        <v>133</v>
      </c>
      <c r="N3908" s="7" t="s">
        <v>124</v>
      </c>
      <c r="O3908" s="7" t="s">
        <v>173</v>
      </c>
      <c r="P3908" s="7" t="s">
        <v>130</v>
      </c>
      <c r="Q3908" s="7" t="s">
        <v>152</v>
      </c>
      <c r="R3908" s="7" t="s">
        <v>158</v>
      </c>
      <c r="S3908" s="7" t="s">
        <v>128</v>
      </c>
      <c r="T3908" s="7" t="s">
        <v>130</v>
      </c>
      <c r="U3908" s="7" t="s">
        <v>387</v>
      </c>
      <c r="V3908" s="7" t="s">
        <v>187</v>
      </c>
      <c r="W3908" s="7" t="s">
        <v>133</v>
      </c>
      <c r="X3908" s="7" t="s">
        <v>153</v>
      </c>
      <c r="Y3908" s="7" t="n">
        <v>1</v>
      </c>
      <c r="Z3908" s="7" t="n">
        <v>0</v>
      </c>
      <c r="AA3908" s="7" t="str">
        <f aca="false">IF(Y3908&gt;Z3908,"Win",IF(Y3908&lt;Z3908,"Loss","Draw"))</f>
        <v>Win</v>
      </c>
      <c r="AB3908" s="7" t="s">
        <v>99</v>
      </c>
      <c r="AC3908" s="7" t="s">
        <v>99</v>
      </c>
      <c r="AD3908" s="7" t="s">
        <v>2111</v>
      </c>
      <c r="AE3908" s="7" t="s">
        <v>7581</v>
      </c>
      <c r="AF3908" s="7" t="str">
        <f aca="false">IF(AD3908&lt;AE3908,AD3908,AE3908)</f>
        <v>Arrows, Baby Dragon, Battle Ram, Golden Knight, Mother Witch, P.E.K.K.A, Royal Ghost, Zappies</v>
      </c>
      <c r="AG3908" s="7" t="str">
        <f aca="false">IF(AD3908&lt;AE3908,AE3908,AD3908)</f>
        <v>Arrows, Baby Dragon, Bowler, Cannon, Electro Giant, Golden Knight, Mother Witch, Tornado</v>
      </c>
      <c r="AH3908" s="7" t="str">
        <f aca="false">IF(AD3908=AF3908,AA3908,IF(AA3908="Win","Loss",IF(AA3908="Loss","Win","Draw")))</f>
        <v>Win</v>
      </c>
      <c r="AI3908" s="7" t="s">
        <v>297</v>
      </c>
    </row>
    <row r="3909" customFormat="false" ht="15" hidden="false" customHeight="true" outlineLevel="0" collapsed="false">
      <c r="A3909" s="7" t="s">
        <v>7577</v>
      </c>
      <c r="B3909" s="7" t="n">
        <v>3</v>
      </c>
      <c r="C3909" s="7" t="s">
        <v>7154</v>
      </c>
      <c r="D3909" s="7" t="s">
        <v>7155</v>
      </c>
      <c r="E3909" s="7" t="s">
        <v>2185</v>
      </c>
      <c r="F3909" s="7" t="s">
        <v>2186</v>
      </c>
      <c r="G3909" s="7" t="s">
        <v>7582</v>
      </c>
      <c r="H3909" s="7" t="s">
        <v>352</v>
      </c>
      <c r="I3909" s="7" t="s">
        <v>107</v>
      </c>
      <c r="J3909" s="7" t="s">
        <v>108</v>
      </c>
      <c r="K3909" s="7" t="s">
        <v>109</v>
      </c>
      <c r="L3909" s="7" t="s">
        <v>110</v>
      </c>
      <c r="M3909" s="7" t="s">
        <v>111</v>
      </c>
      <c r="N3909" s="7" t="s">
        <v>112</v>
      </c>
      <c r="O3909" s="7" t="s">
        <v>93</v>
      </c>
      <c r="P3909" s="7" t="s">
        <v>86</v>
      </c>
      <c r="Q3909" s="7" t="s">
        <v>90</v>
      </c>
      <c r="R3909" s="7" t="s">
        <v>83</v>
      </c>
      <c r="S3909" s="7" t="s">
        <v>1848</v>
      </c>
      <c r="T3909" s="7" t="s">
        <v>111</v>
      </c>
      <c r="U3909" s="7" t="s">
        <v>159</v>
      </c>
      <c r="V3909" s="7" t="s">
        <v>125</v>
      </c>
      <c r="W3909" s="7" t="s">
        <v>294</v>
      </c>
      <c r="X3909" s="7" t="s">
        <v>193</v>
      </c>
      <c r="Y3909" s="7" t="n">
        <v>1</v>
      </c>
      <c r="Z3909" s="7" t="n">
        <v>0</v>
      </c>
      <c r="AA3909" s="7" t="str">
        <f aca="false">IF(Y3909&gt;Z3909,"Win",IF(Y3909&lt;Z3909,"Loss","Draw"))</f>
        <v>Win</v>
      </c>
      <c r="AB3909" s="7" t="s">
        <v>99</v>
      </c>
      <c r="AC3909" s="7" t="s">
        <v>99</v>
      </c>
      <c r="AD3909" s="7" t="s">
        <v>120</v>
      </c>
      <c r="AE3909" s="7" t="s">
        <v>7583</v>
      </c>
      <c r="AF3909" s="7" t="str">
        <f aca="false">IF(AD3909&lt;AE3909,AD3909,AE3909)</f>
        <v>Cannon Cart, Dart Goblin, Guards, Miner, Minion Horde, Monk, Mortar, Vines</v>
      </c>
      <c r="AG3909" s="7" t="str">
        <f aca="false">IF(AD3909&lt;AE3909,AE3909,AD3909)</f>
        <v>Dark Prince, Fireball, Goblin Cage, Lava Hound, Miner, Skeleton Dragons, Spirit Empress, Zap</v>
      </c>
      <c r="AH3909" s="7" t="str">
        <f aca="false">IF(AD3909=AF3909,AA3909,IF(AA3909="Win","Loss",IF(AA3909="Loss","Win","Draw")))</f>
        <v>Loss</v>
      </c>
      <c r="AI3909" s="7" t="s">
        <v>297</v>
      </c>
    </row>
    <row r="3910" customFormat="false" ht="15" hidden="false" customHeight="true" outlineLevel="0" collapsed="false">
      <c r="A3910" s="7" t="s">
        <v>7584</v>
      </c>
      <c r="B3910" s="7" t="n">
        <v>1</v>
      </c>
      <c r="C3910" s="7" t="s">
        <v>7154</v>
      </c>
      <c r="D3910" s="7" t="s">
        <v>7155</v>
      </c>
      <c r="E3910" s="7" t="s">
        <v>2185</v>
      </c>
      <c r="F3910" s="7" t="s">
        <v>2186</v>
      </c>
      <c r="G3910" s="7" t="s">
        <v>7585</v>
      </c>
      <c r="H3910" s="7" t="s">
        <v>352</v>
      </c>
      <c r="I3910" s="7" t="s">
        <v>152</v>
      </c>
      <c r="J3910" s="7" t="s">
        <v>128</v>
      </c>
      <c r="K3910" s="7" t="s">
        <v>107</v>
      </c>
      <c r="L3910" s="7" t="s">
        <v>306</v>
      </c>
      <c r="M3910" s="7" t="s">
        <v>85</v>
      </c>
      <c r="N3910" s="7" t="s">
        <v>307</v>
      </c>
      <c r="O3910" s="7" t="s">
        <v>187</v>
      </c>
      <c r="P3910" s="7" t="s">
        <v>95</v>
      </c>
      <c r="Q3910" s="7" t="s">
        <v>127</v>
      </c>
      <c r="R3910" s="7" t="s">
        <v>219</v>
      </c>
      <c r="S3910" s="7" t="s">
        <v>124</v>
      </c>
      <c r="T3910" s="7" t="s">
        <v>173</v>
      </c>
      <c r="U3910" s="7" t="s">
        <v>117</v>
      </c>
      <c r="V3910" s="7" t="s">
        <v>133</v>
      </c>
      <c r="W3910" s="7" t="s">
        <v>294</v>
      </c>
      <c r="X3910" s="7" t="s">
        <v>95</v>
      </c>
      <c r="Y3910" s="7" t="n">
        <v>1</v>
      </c>
      <c r="Z3910" s="7" t="n">
        <v>0</v>
      </c>
      <c r="AA3910" s="7" t="str">
        <f aca="false">IF(Y3910&gt;Z3910,"Win",IF(Y3910&lt;Z3910,"Loss","Draw"))</f>
        <v>Win</v>
      </c>
      <c r="AB3910" s="7" t="s">
        <v>99</v>
      </c>
      <c r="AC3910" s="7" t="s">
        <v>99</v>
      </c>
      <c r="AD3910" s="7" t="s">
        <v>603</v>
      </c>
      <c r="AE3910" s="7" t="s">
        <v>296</v>
      </c>
      <c r="AF3910" s="7" t="str">
        <f aca="false">IF(AD3910&lt;AE3910,AD3910,AE3910)</f>
        <v>Baby Dragon, Barbarian Barrel, Goblin Cage, Golden Knight, Golem, Ice Wizard, Lightning, Tornado</v>
      </c>
      <c r="AG3910" s="7" t="str">
        <f aca="false">IF(AD3910&lt;AE3910,AE3910,AD3910)</f>
        <v>Barbarian Barrel, Battle Ram, Giant Skeleton, Mother Witch, Royal Ghost, Vines, Wizard, Zappies</v>
      </c>
      <c r="AH3910" s="7" t="str">
        <f aca="false">IF(AD3910=AF3910,AA3910,IF(AA3910="Win","Loss",IF(AA3910="Loss","Win","Draw")))</f>
        <v>Win</v>
      </c>
      <c r="AI3910" s="7" t="s">
        <v>297</v>
      </c>
    </row>
    <row r="3911" customFormat="false" ht="15" hidden="false" customHeight="true" outlineLevel="0" collapsed="false">
      <c r="A3911" s="7" t="s">
        <v>7584</v>
      </c>
      <c r="B3911" s="7" t="n">
        <v>2</v>
      </c>
      <c r="C3911" s="7" t="s">
        <v>7154</v>
      </c>
      <c r="D3911" s="7" t="s">
        <v>7155</v>
      </c>
      <c r="E3911" s="7" t="s">
        <v>2185</v>
      </c>
      <c r="F3911" s="7" t="s">
        <v>2186</v>
      </c>
      <c r="G3911" s="7" t="s">
        <v>7586</v>
      </c>
      <c r="H3911" s="7" t="s">
        <v>352</v>
      </c>
      <c r="I3911" s="7" t="s">
        <v>418</v>
      </c>
      <c r="J3911" s="7" t="s">
        <v>186</v>
      </c>
      <c r="K3911" s="7" t="s">
        <v>284</v>
      </c>
      <c r="L3911" s="7" t="s">
        <v>110</v>
      </c>
      <c r="M3911" s="7" t="s">
        <v>93</v>
      </c>
      <c r="N3911" s="7" t="s">
        <v>96</v>
      </c>
      <c r="O3911" s="7" t="s">
        <v>242</v>
      </c>
      <c r="P3911" s="7" t="s">
        <v>114</v>
      </c>
      <c r="Q3911" s="7" t="s">
        <v>82</v>
      </c>
      <c r="R3911" s="7" t="s">
        <v>194</v>
      </c>
      <c r="S3911" s="7" t="s">
        <v>153</v>
      </c>
      <c r="T3911" s="7" t="s">
        <v>85</v>
      </c>
      <c r="U3911" s="7" t="s">
        <v>157</v>
      </c>
      <c r="V3911" s="7" t="s">
        <v>204</v>
      </c>
      <c r="W3911" s="7" t="s">
        <v>89</v>
      </c>
      <c r="X3911" s="7" t="s">
        <v>126</v>
      </c>
      <c r="Y3911" s="7" t="n">
        <v>1</v>
      </c>
      <c r="Z3911" s="7" t="n">
        <v>0</v>
      </c>
      <c r="AA3911" s="7" t="str">
        <f aca="false">IF(Y3911&gt;Z3911,"Win",IF(Y3911&lt;Z3911,"Loss","Draw"))</f>
        <v>Win</v>
      </c>
      <c r="AB3911" s="7" t="s">
        <v>99</v>
      </c>
      <c r="AC3911" s="7" t="s">
        <v>99</v>
      </c>
      <c r="AD3911" s="7" t="s">
        <v>1061</v>
      </c>
      <c r="AE3911" s="7" t="s">
        <v>7587</v>
      </c>
      <c r="AF3911" s="7" t="str">
        <f aca="false">IF(AD3911&lt;AE3911,AD3911,AE3911)</f>
        <v>Archer Queen, Cannon, Fire Spirit, Lightning, Royal Delivery, Royal Hogs, Skeletons, The Log</v>
      </c>
      <c r="AG3911" s="7" t="str">
        <f aca="false">IF(AD3911&lt;AE3911,AE3911,AD3911)</f>
        <v>Balloon, Bomber, Fireball, Giant Snowball, Inferno Dragon, Lava Hound, Minions, Skeleton Army</v>
      </c>
      <c r="AH3911" s="7" t="str">
        <f aca="false">IF(AD3911=AF3911,AA3911,IF(AA3911="Win","Loss",IF(AA3911="Loss","Win","Draw")))</f>
        <v>Loss</v>
      </c>
      <c r="AI3911" s="7" t="s">
        <v>297</v>
      </c>
    </row>
    <row r="3912" customFormat="false" ht="15" hidden="false" customHeight="true" outlineLevel="0" collapsed="false">
      <c r="A3912" s="7" t="s">
        <v>7584</v>
      </c>
      <c r="B3912" s="7" t="n">
        <v>3</v>
      </c>
      <c r="C3912" s="7" t="s">
        <v>7154</v>
      </c>
      <c r="D3912" s="7" t="s">
        <v>7155</v>
      </c>
      <c r="E3912" s="7" t="s">
        <v>2185</v>
      </c>
      <c r="F3912" s="7" t="s">
        <v>2186</v>
      </c>
      <c r="G3912" s="7" t="s">
        <v>7588</v>
      </c>
      <c r="H3912" s="7" t="s">
        <v>352</v>
      </c>
      <c r="I3912" s="7" t="s">
        <v>127</v>
      </c>
      <c r="J3912" s="7" t="s">
        <v>91</v>
      </c>
      <c r="K3912" s="7" t="s">
        <v>129</v>
      </c>
      <c r="L3912" s="7" t="s">
        <v>133</v>
      </c>
      <c r="M3912" s="7" t="s">
        <v>97</v>
      </c>
      <c r="N3912" s="7" t="s">
        <v>131</v>
      </c>
      <c r="O3912" s="7" t="s">
        <v>173</v>
      </c>
      <c r="P3912" s="7" t="s">
        <v>130</v>
      </c>
      <c r="Q3912" s="7" t="s">
        <v>185</v>
      </c>
      <c r="R3912" s="7" t="s">
        <v>186</v>
      </c>
      <c r="S3912" s="7" t="s">
        <v>109</v>
      </c>
      <c r="T3912" s="7" t="s">
        <v>187</v>
      </c>
      <c r="U3912" s="7" t="s">
        <v>97</v>
      </c>
      <c r="V3912" s="7" t="s">
        <v>111</v>
      </c>
      <c r="W3912" s="7" t="s">
        <v>234</v>
      </c>
      <c r="X3912" s="7" t="s">
        <v>193</v>
      </c>
      <c r="Y3912" s="7" t="n">
        <v>0</v>
      </c>
      <c r="Z3912" s="7" t="n">
        <v>1</v>
      </c>
      <c r="AA3912" s="7" t="str">
        <f aca="false">IF(Y3912&gt;Z3912,"Win",IF(Y3912&lt;Z3912,"Loss","Draw"))</f>
        <v>Loss</v>
      </c>
      <c r="AB3912" s="7" t="s">
        <v>99</v>
      </c>
      <c r="AC3912" s="7" t="s">
        <v>99</v>
      </c>
      <c r="AD3912" s="7" t="s">
        <v>1759</v>
      </c>
      <c r="AE3912" s="7" t="s">
        <v>3757</v>
      </c>
      <c r="AF3912" s="7" t="str">
        <f aca="false">IF(AD3912&lt;AE3912,AD3912,AE3912)</f>
        <v>Arrows, Bandit, Battle Ram, Goblins, Mega Knight, Mother Witch, Ronin, Zappies</v>
      </c>
      <c r="AG3912" s="7" t="str">
        <f aca="false">IF(AD3912&lt;AE3912,AE3912,AD3912)</f>
        <v>Balloon, Bomb Tower, Executioner, Guards, Miner, Ronin, Tornado, Zap</v>
      </c>
      <c r="AH3912" s="7" t="str">
        <f aca="false">IF(AD3912=AF3912,AA3912,IF(AA3912="Win","Loss",IF(AA3912="Loss","Win","Draw")))</f>
        <v>Loss</v>
      </c>
      <c r="AI3912" s="7" t="s">
        <v>297</v>
      </c>
    </row>
    <row r="3913" customFormat="false" ht="15" hidden="false" customHeight="true" outlineLevel="0" collapsed="false">
      <c r="A3913" s="5" t="s">
        <v>7589</v>
      </c>
      <c r="B3913" s="5" t="n">
        <v>1</v>
      </c>
      <c r="C3913" s="5" t="s">
        <v>7154</v>
      </c>
      <c r="D3913" s="5" t="s">
        <v>7155</v>
      </c>
      <c r="E3913" s="5" t="s">
        <v>343</v>
      </c>
      <c r="F3913" s="5" t="s">
        <v>344</v>
      </c>
      <c r="G3913" s="5" t="s">
        <v>7156</v>
      </c>
      <c r="H3913" s="5" t="s">
        <v>352</v>
      </c>
      <c r="I3913" s="5" t="s">
        <v>248</v>
      </c>
      <c r="J3913" s="5" t="s">
        <v>91</v>
      </c>
      <c r="K3913" s="5" t="s">
        <v>114</v>
      </c>
      <c r="L3913" s="5" t="s">
        <v>137</v>
      </c>
      <c r="M3913" s="5" t="s">
        <v>97</v>
      </c>
      <c r="N3913" s="5" t="s">
        <v>116</v>
      </c>
      <c r="O3913" s="5" t="s">
        <v>119</v>
      </c>
      <c r="P3913" s="5" t="s">
        <v>118</v>
      </c>
      <c r="Q3913" s="5" t="s">
        <v>82</v>
      </c>
      <c r="R3913" s="5" t="s">
        <v>151</v>
      </c>
      <c r="S3913" s="5" t="s">
        <v>87</v>
      </c>
      <c r="T3913" s="5" t="s">
        <v>150</v>
      </c>
      <c r="U3913" s="5" t="s">
        <v>85</v>
      </c>
      <c r="V3913" s="5" t="s">
        <v>86</v>
      </c>
      <c r="W3913" s="5" t="s">
        <v>126</v>
      </c>
      <c r="X3913" s="5" t="s">
        <v>95</v>
      </c>
      <c r="Y3913" s="5" t="n">
        <v>0</v>
      </c>
      <c r="Z3913" s="5" t="n">
        <v>1</v>
      </c>
      <c r="AA3913" s="5" t="str">
        <f aca="false">IF(Y3913&gt;Z3913,"Win",IF(Y3913&lt;Z3913,"Loss","Draw"))</f>
        <v>Loss</v>
      </c>
      <c r="AB3913" s="5" t="s">
        <v>98</v>
      </c>
      <c r="AC3913" s="5" t="s">
        <v>99</v>
      </c>
      <c r="AD3913" s="5" t="s">
        <v>7158</v>
      </c>
      <c r="AE3913" s="5" t="s">
        <v>7157</v>
      </c>
      <c r="AF3913" s="5" t="str">
        <f aca="false">IF(AD3913&lt;AE3913,AD3913,AE3913)</f>
        <v>Barbarian Barrel, Electro Spirit, Lightning, Mighty Miner, Royal Hogs, Skeleton Dragons, Skeletons, Tesla</v>
      </c>
      <c r="AG3913" s="5" t="str">
        <f aca="false">IF(AD3913&lt;AE3913,AE3913,AD3913)</f>
        <v>Giant Snowball, Goblin Drill, Goblin Hut, Goblins, Ice Spirit, Poison, Princess, Ronin</v>
      </c>
      <c r="AH3913" s="5" t="str">
        <f aca="false">IF(AD3913=AF3913,AA3913,IF(AA3913="Win","Loss",IF(AA3913="Loss","Win","Draw")))</f>
        <v>Win</v>
      </c>
      <c r="AI3913" s="5" t="s">
        <v>297</v>
      </c>
    </row>
    <row r="3914" customFormat="false" ht="15" hidden="false" customHeight="true" outlineLevel="0" collapsed="false">
      <c r="A3914" s="5" t="s">
        <v>7589</v>
      </c>
      <c r="B3914" s="5" t="n">
        <v>2</v>
      </c>
      <c r="C3914" s="5" t="s">
        <v>7154</v>
      </c>
      <c r="D3914" s="5" t="s">
        <v>7155</v>
      </c>
      <c r="E3914" s="5" t="s">
        <v>343</v>
      </c>
      <c r="F3914" s="5" t="s">
        <v>344</v>
      </c>
      <c r="G3914" s="5" t="s">
        <v>7159</v>
      </c>
      <c r="H3914" s="5" t="s">
        <v>352</v>
      </c>
      <c r="I3914" s="5" t="s">
        <v>201</v>
      </c>
      <c r="J3914" s="5" t="s">
        <v>202</v>
      </c>
      <c r="K3914" s="5" t="s">
        <v>203</v>
      </c>
      <c r="L3914" s="5" t="s">
        <v>157</v>
      </c>
      <c r="M3914" s="5" t="s">
        <v>88</v>
      </c>
      <c r="N3914" s="5" t="s">
        <v>204</v>
      </c>
      <c r="O3914" s="5" t="s">
        <v>87</v>
      </c>
      <c r="P3914" s="5" t="s">
        <v>150</v>
      </c>
      <c r="Q3914" s="5" t="s">
        <v>201</v>
      </c>
      <c r="R3914" s="5" t="s">
        <v>172</v>
      </c>
      <c r="S3914" s="5" t="s">
        <v>153</v>
      </c>
      <c r="T3914" s="5" t="s">
        <v>111</v>
      </c>
      <c r="U3914" s="5" t="s">
        <v>157</v>
      </c>
      <c r="V3914" s="5" t="s">
        <v>89</v>
      </c>
      <c r="W3914" s="5" t="s">
        <v>88</v>
      </c>
      <c r="X3914" s="5" t="s">
        <v>97</v>
      </c>
      <c r="Y3914" s="5" t="n">
        <v>0</v>
      </c>
      <c r="Z3914" s="5" t="n">
        <v>1</v>
      </c>
      <c r="AA3914" s="5" t="str">
        <f aca="false">IF(Y3914&gt;Z3914,"Win",IF(Y3914&lt;Z3914,"Loss","Draw"))</f>
        <v>Loss</v>
      </c>
      <c r="AB3914" s="5" t="s">
        <v>98</v>
      </c>
      <c r="AC3914" s="5" t="s">
        <v>99</v>
      </c>
      <c r="AD3914" s="5" t="s">
        <v>1175</v>
      </c>
      <c r="AE3914" s="5" t="s">
        <v>7160</v>
      </c>
      <c r="AF3914" s="5" t="str">
        <f aca="false">IF(AD3914&lt;AE3914,AD3914,AE3914)</f>
        <v>Berserker, Cannon, Fire Spirit, Miner, Musketeer, Ronin, The Log, Wall Breakers</v>
      </c>
      <c r="AG3914" s="5" t="str">
        <f aca="false">IF(AD3914&lt;AE3914,AE3914,AD3914)</f>
        <v>Berserker, Electro Spirit, Fire Spirit, Goblin Barrel, Magic Archer, Royal Delivery, Tesla, Wall Breakers</v>
      </c>
      <c r="AH3914" s="5" t="str">
        <f aca="false">IF(AD3914=AF3914,AA3914,IF(AA3914="Win","Loss",IF(AA3914="Loss","Win","Draw")))</f>
        <v>Win</v>
      </c>
      <c r="AI3914" s="5" t="s">
        <v>297</v>
      </c>
    </row>
    <row r="3915" customFormat="false" ht="15" hidden="false" customHeight="true" outlineLevel="0" collapsed="false">
      <c r="A3915" s="5" t="s">
        <v>7589</v>
      </c>
      <c r="B3915" s="5" t="n">
        <v>3</v>
      </c>
      <c r="C3915" s="5" t="s">
        <v>7154</v>
      </c>
      <c r="D3915" s="5" t="s">
        <v>7155</v>
      </c>
      <c r="E3915" s="5" t="s">
        <v>343</v>
      </c>
      <c r="F3915" s="5" t="s">
        <v>344</v>
      </c>
      <c r="G3915" s="5" t="s">
        <v>7161</v>
      </c>
      <c r="H3915" s="5" t="s">
        <v>352</v>
      </c>
      <c r="I3915" s="5" t="s">
        <v>152</v>
      </c>
      <c r="J3915" s="5" t="s">
        <v>128</v>
      </c>
      <c r="K3915" s="5" t="s">
        <v>107</v>
      </c>
      <c r="L3915" s="5" t="s">
        <v>306</v>
      </c>
      <c r="M3915" s="5" t="s">
        <v>85</v>
      </c>
      <c r="N3915" s="5" t="s">
        <v>307</v>
      </c>
      <c r="O3915" s="5" t="s">
        <v>187</v>
      </c>
      <c r="P3915" s="5" t="s">
        <v>95</v>
      </c>
      <c r="Q3915" s="5" t="s">
        <v>127</v>
      </c>
      <c r="R3915" s="5" t="s">
        <v>91</v>
      </c>
      <c r="S3915" s="5" t="s">
        <v>128</v>
      </c>
      <c r="T3915" s="5" t="s">
        <v>117</v>
      </c>
      <c r="U3915" s="5" t="s">
        <v>112</v>
      </c>
      <c r="V3915" s="5" t="s">
        <v>131</v>
      </c>
      <c r="W3915" s="5" t="s">
        <v>93</v>
      </c>
      <c r="X3915" s="5" t="s">
        <v>257</v>
      </c>
      <c r="Y3915" s="5" t="n">
        <v>0</v>
      </c>
      <c r="Z3915" s="5" t="n">
        <v>1</v>
      </c>
      <c r="AA3915" s="5" t="str">
        <f aca="false">IF(Y3915&gt;Z3915,"Win",IF(Y3915&lt;Z3915,"Loss","Draw"))</f>
        <v>Loss</v>
      </c>
      <c r="AB3915" s="5" t="s">
        <v>98</v>
      </c>
      <c r="AC3915" s="5" t="s">
        <v>99</v>
      </c>
      <c r="AD3915" s="5" t="s">
        <v>603</v>
      </c>
      <c r="AE3915" s="5" t="s">
        <v>7162</v>
      </c>
      <c r="AF3915" s="5" t="str">
        <f aca="false">IF(AD3915&lt;AE3915,AD3915,AE3915)</f>
        <v>Baby Dragon, Barbarian Barrel, Goblin Cage, Golden Knight, Golem, Ice Wizard, Lightning, Tornado</v>
      </c>
      <c r="AG3915" s="5" t="str">
        <f aca="false">IF(AD3915&lt;AE3915,AE3915,AD3915)</f>
        <v>Bandit, Battle Ram, Fireball, Giant Skeleton, Goblins, Golden Knight, Hunter, Spirit Empress</v>
      </c>
      <c r="AH3915" s="5" t="str">
        <f aca="false">IF(AD3915=AF3915,AA3915,IF(AA3915="Win","Loss",IF(AA3915="Loss","Win","Draw")))</f>
        <v>Loss</v>
      </c>
      <c r="AI3915" s="5" t="s">
        <v>297</v>
      </c>
    </row>
    <row r="3916" customFormat="false" ht="15" hidden="false" customHeight="true" outlineLevel="0" collapsed="false">
      <c r="A3916" s="7" t="s">
        <v>7590</v>
      </c>
      <c r="B3916" s="7" t="n">
        <v>1</v>
      </c>
      <c r="C3916" s="7" t="s">
        <v>7154</v>
      </c>
      <c r="D3916" s="7" t="s">
        <v>7155</v>
      </c>
      <c r="E3916" s="7" t="s">
        <v>343</v>
      </c>
      <c r="F3916" s="7" t="s">
        <v>344</v>
      </c>
      <c r="G3916" s="7" t="s">
        <v>7164</v>
      </c>
      <c r="H3916" s="7" t="s">
        <v>352</v>
      </c>
      <c r="I3916" s="7" t="s">
        <v>172</v>
      </c>
      <c r="J3916" s="7" t="s">
        <v>186</v>
      </c>
      <c r="K3916" s="7" t="s">
        <v>126</v>
      </c>
      <c r="L3916" s="7" t="s">
        <v>111</v>
      </c>
      <c r="M3916" s="7" t="s">
        <v>140</v>
      </c>
      <c r="N3916" s="7" t="s">
        <v>95</v>
      </c>
      <c r="O3916" s="7" t="s">
        <v>114</v>
      </c>
      <c r="P3916" s="7" t="s">
        <v>234</v>
      </c>
      <c r="Q3916" s="7" t="s">
        <v>137</v>
      </c>
      <c r="R3916" s="7" t="s">
        <v>151</v>
      </c>
      <c r="S3916" s="7" t="s">
        <v>114</v>
      </c>
      <c r="T3916" s="7" t="s">
        <v>138</v>
      </c>
      <c r="U3916" s="7" t="s">
        <v>116</v>
      </c>
      <c r="V3916" s="7" t="s">
        <v>84</v>
      </c>
      <c r="W3916" s="7" t="s">
        <v>119</v>
      </c>
      <c r="X3916" s="7" t="s">
        <v>126</v>
      </c>
      <c r="Y3916" s="7" t="n">
        <v>0</v>
      </c>
      <c r="Z3916" s="7" t="n">
        <v>1</v>
      </c>
      <c r="AA3916" s="7" t="str">
        <f aca="false">IF(Y3916&gt;Z3916,"Win",IF(Y3916&lt;Z3916,"Loss","Draw"))</f>
        <v>Loss</v>
      </c>
      <c r="AB3916" s="7" t="s">
        <v>99</v>
      </c>
      <c r="AC3916" s="7" t="s">
        <v>99</v>
      </c>
      <c r="AD3916" s="7" t="s">
        <v>4530</v>
      </c>
      <c r="AE3916" s="7" t="s">
        <v>3279</v>
      </c>
      <c r="AF3916" s="7" t="str">
        <f aca="false">IF(AD3916&lt;AE3916,AD3916,AE3916)</f>
        <v>Archers, Giant Snowball, Goblin Demolisher, Goblin Drill, Goblin Hut, Mighty Miner, Poison, Skeletons</v>
      </c>
      <c r="AG3916" s="7" t="str">
        <f aca="false">IF(AD3916&lt;AE3916,AE3916,AD3916)</f>
        <v>Balloon, Barbarian Barrel, Bomb Tower, Giant Snowball, Ice Golem, Miner, Musketeer, Skeletons</v>
      </c>
      <c r="AH3916" s="7" t="str">
        <f aca="false">IF(AD3916=AF3916,AA3916,IF(AA3916="Win","Loss",IF(AA3916="Loss","Win","Draw")))</f>
        <v>Win</v>
      </c>
      <c r="AI3916" s="7" t="s">
        <v>297</v>
      </c>
    </row>
    <row r="3917" customFormat="false" ht="15" hidden="false" customHeight="true" outlineLevel="0" collapsed="false">
      <c r="A3917" s="7" t="s">
        <v>7590</v>
      </c>
      <c r="B3917" s="7" t="n">
        <v>2</v>
      </c>
      <c r="C3917" s="7" t="s">
        <v>7154</v>
      </c>
      <c r="D3917" s="7" t="s">
        <v>7155</v>
      </c>
      <c r="E3917" s="7" t="s">
        <v>343</v>
      </c>
      <c r="F3917" s="7" t="s">
        <v>344</v>
      </c>
      <c r="G3917" s="7" t="s">
        <v>7165</v>
      </c>
      <c r="H3917" s="7" t="s">
        <v>352</v>
      </c>
      <c r="I3917" s="7" t="s">
        <v>208</v>
      </c>
      <c r="J3917" s="7" t="s">
        <v>188</v>
      </c>
      <c r="K3917" s="7" t="s">
        <v>109</v>
      </c>
      <c r="L3917" s="7" t="s">
        <v>110</v>
      </c>
      <c r="M3917" s="7" t="s">
        <v>112</v>
      </c>
      <c r="N3917" s="7" t="s">
        <v>88</v>
      </c>
      <c r="O3917" s="7" t="s">
        <v>93</v>
      </c>
      <c r="P3917" s="7" t="s">
        <v>86</v>
      </c>
      <c r="Q3917" s="7" t="s">
        <v>129</v>
      </c>
      <c r="R3917" s="7" t="s">
        <v>128</v>
      </c>
      <c r="S3917" s="7" t="s">
        <v>127</v>
      </c>
      <c r="T3917" s="7" t="s">
        <v>294</v>
      </c>
      <c r="U3917" s="7" t="s">
        <v>215</v>
      </c>
      <c r="V3917" s="7" t="s">
        <v>143</v>
      </c>
      <c r="W3917" s="7" t="s">
        <v>133</v>
      </c>
      <c r="X3917" s="7" t="s">
        <v>97</v>
      </c>
      <c r="Y3917" s="7" t="n">
        <v>1</v>
      </c>
      <c r="Z3917" s="7" t="n">
        <v>0</v>
      </c>
      <c r="AA3917" s="7" t="str">
        <f aca="false">IF(Y3917&gt;Z3917,"Win",IF(Y3917&lt;Z3917,"Loss","Draw"))</f>
        <v>Win</v>
      </c>
      <c r="AB3917" s="7" t="s">
        <v>99</v>
      </c>
      <c r="AC3917" s="7" t="s">
        <v>99</v>
      </c>
      <c r="AD3917" s="7" t="s">
        <v>368</v>
      </c>
      <c r="AE3917" s="7" t="s">
        <v>7166</v>
      </c>
      <c r="AF3917" s="7" t="str">
        <f aca="false">IF(AD3917&lt;AE3917,AD3917,AE3917)</f>
        <v>Battle Ram, Fisherman, Golden Knight, Heal Spirit, Mega Knight, Mother Witch, Ronin, Vines</v>
      </c>
      <c r="AG3917" s="7" t="str">
        <f aca="false">IF(AD3917&lt;AE3917,AE3917,AD3917)</f>
        <v>Berserker, Fireball, Lava Hound, Skeleton Dragons, Spirit Empress, Tombstone, Valkyrie, Zap</v>
      </c>
      <c r="AH3917" s="7" t="str">
        <f aca="false">IF(AD3917=AF3917,AA3917,IF(AA3917="Win","Loss",IF(AA3917="Loss","Win","Draw")))</f>
        <v>Loss</v>
      </c>
      <c r="AI3917" s="7" t="s">
        <v>297</v>
      </c>
    </row>
    <row r="3918" customFormat="false" ht="15" hidden="false" customHeight="true" outlineLevel="0" collapsed="false">
      <c r="A3918" s="7" t="s">
        <v>7590</v>
      </c>
      <c r="B3918" s="7" t="n">
        <v>3</v>
      </c>
      <c r="C3918" s="7" t="s">
        <v>7154</v>
      </c>
      <c r="D3918" s="7" t="s">
        <v>7155</v>
      </c>
      <c r="E3918" s="7" t="s">
        <v>343</v>
      </c>
      <c r="F3918" s="7" t="s">
        <v>344</v>
      </c>
      <c r="G3918" s="7" t="s">
        <v>7167</v>
      </c>
      <c r="H3918" s="7" t="s">
        <v>352</v>
      </c>
      <c r="I3918" s="7" t="s">
        <v>127</v>
      </c>
      <c r="J3918" s="7" t="s">
        <v>128</v>
      </c>
      <c r="K3918" s="7" t="s">
        <v>152</v>
      </c>
      <c r="L3918" s="7" t="s">
        <v>778</v>
      </c>
      <c r="M3918" s="7" t="s">
        <v>133</v>
      </c>
      <c r="N3918" s="7" t="s">
        <v>124</v>
      </c>
      <c r="O3918" s="7" t="s">
        <v>173</v>
      </c>
      <c r="P3918" s="7" t="s">
        <v>130</v>
      </c>
      <c r="Q3918" s="7" t="s">
        <v>201</v>
      </c>
      <c r="R3918" s="7" t="s">
        <v>202</v>
      </c>
      <c r="S3918" s="7" t="s">
        <v>233</v>
      </c>
      <c r="T3918" s="7" t="s">
        <v>89</v>
      </c>
      <c r="U3918" s="7" t="s">
        <v>150</v>
      </c>
      <c r="V3918" s="7" t="s">
        <v>88</v>
      </c>
      <c r="W3918" s="7" t="s">
        <v>209</v>
      </c>
      <c r="X3918" s="7" t="s">
        <v>111</v>
      </c>
      <c r="Y3918" s="7" t="n">
        <v>3</v>
      </c>
      <c r="Z3918" s="7" t="n">
        <v>0</v>
      </c>
      <c r="AA3918" s="7" t="str">
        <f aca="false">IF(Y3918&gt;Z3918,"Win",IF(Y3918&lt;Z3918,"Loss","Draw"))</f>
        <v>Win</v>
      </c>
      <c r="AB3918" s="7" t="s">
        <v>99</v>
      </c>
      <c r="AC3918" s="7" t="s">
        <v>99</v>
      </c>
      <c r="AD3918" s="7" t="s">
        <v>2111</v>
      </c>
      <c r="AE3918" s="7" t="s">
        <v>7168</v>
      </c>
      <c r="AF3918" s="7" t="str">
        <f aca="false">IF(AD3918&lt;AE3918,AD3918,AE3918)</f>
        <v>Arrows, Baby Dragon, Battle Ram, Golden Knight, Mother Witch, P.E.K.K.A, Royal Ghost, Zappies</v>
      </c>
      <c r="AG3918" s="7" t="str">
        <f aca="false">IF(AD3918&lt;AE3918,AE3918,AD3918)</f>
        <v>Bats, Berserker, Electro Spirit, Inferno Tower, Magic Archer, Miner, The Log, Wall Breakers</v>
      </c>
      <c r="AH3918" s="7" t="str">
        <f aca="false">IF(AD3918=AF3918,AA3918,IF(AA3918="Win","Loss",IF(AA3918="Loss","Win","Draw")))</f>
        <v>Win</v>
      </c>
      <c r="AI3918" s="7" t="s">
        <v>297</v>
      </c>
    </row>
    <row r="3919" customFormat="false" ht="15" hidden="false" customHeight="true" outlineLevel="0" collapsed="false">
      <c r="A3919" s="7" t="s">
        <v>7591</v>
      </c>
      <c r="B3919" s="7" t="n">
        <v>1</v>
      </c>
      <c r="C3919" s="7" t="s">
        <v>7154</v>
      </c>
      <c r="D3919" s="7" t="s">
        <v>7155</v>
      </c>
      <c r="E3919" s="7" t="s">
        <v>343</v>
      </c>
      <c r="F3919" s="7" t="s">
        <v>344</v>
      </c>
      <c r="G3919" s="7" t="s">
        <v>7170</v>
      </c>
      <c r="H3919" s="7" t="s">
        <v>352</v>
      </c>
      <c r="I3919" s="7" t="s">
        <v>84</v>
      </c>
      <c r="J3919" s="7" t="s">
        <v>108</v>
      </c>
      <c r="K3919" s="7" t="s">
        <v>114</v>
      </c>
      <c r="L3919" s="7" t="s">
        <v>115</v>
      </c>
      <c r="M3919" s="7" t="s">
        <v>138</v>
      </c>
      <c r="N3919" s="7" t="s">
        <v>88</v>
      </c>
      <c r="O3919" s="7" t="s">
        <v>116</v>
      </c>
      <c r="P3919" s="7" t="s">
        <v>119</v>
      </c>
      <c r="Q3919" s="7" t="s">
        <v>82</v>
      </c>
      <c r="R3919" s="7" t="s">
        <v>194</v>
      </c>
      <c r="S3919" s="7" t="s">
        <v>153</v>
      </c>
      <c r="T3919" s="7" t="s">
        <v>126</v>
      </c>
      <c r="U3919" s="7" t="s">
        <v>118</v>
      </c>
      <c r="V3919" s="7" t="s">
        <v>89</v>
      </c>
      <c r="W3919" s="7" t="s">
        <v>164</v>
      </c>
      <c r="X3919" s="7" t="s">
        <v>204</v>
      </c>
      <c r="Y3919" s="7" t="n">
        <v>1</v>
      </c>
      <c r="Z3919" s="7" t="n">
        <v>0</v>
      </c>
      <c r="AA3919" s="7" t="str">
        <f aca="false">IF(Y3919&gt;Z3919,"Win",IF(Y3919&lt;Z3919,"Loss","Draw"))</f>
        <v>Win</v>
      </c>
      <c r="AB3919" s="7" t="s">
        <v>99</v>
      </c>
      <c r="AC3919" s="7" t="s">
        <v>99</v>
      </c>
      <c r="AD3919" s="7" t="s">
        <v>231</v>
      </c>
      <c r="AE3919" s="7" t="s">
        <v>1111</v>
      </c>
      <c r="AF3919" s="7" t="str">
        <f aca="false">IF(AD3919&lt;AE3919,AD3919,AE3919)</f>
        <v>Archer Queen, Cannon, Earthquake, Ice Spirit, Royal Delivery, Royal Hogs, Skeletons, The Log</v>
      </c>
      <c r="AG3919" s="7" t="str">
        <f aca="false">IF(AD3919&lt;AE3919,AE3919,AD3919)</f>
        <v>Archers, Berserker, Dark Prince, Giant Snowball, Goblin Demolisher, Goblin Hut, Graveyard, Poison</v>
      </c>
      <c r="AH3919" s="7" t="str">
        <f aca="false">IF(AD3919=AF3919,AA3919,IF(AA3919="Win","Loss",IF(AA3919="Loss","Win","Draw")))</f>
        <v>Loss</v>
      </c>
      <c r="AI3919" s="7" t="s">
        <v>297</v>
      </c>
    </row>
    <row r="3920" customFormat="false" ht="15" hidden="false" customHeight="true" outlineLevel="0" collapsed="false">
      <c r="A3920" s="7" t="s">
        <v>7591</v>
      </c>
      <c r="B3920" s="7" t="n">
        <v>2</v>
      </c>
      <c r="C3920" s="7" t="s">
        <v>7154</v>
      </c>
      <c r="D3920" s="7" t="s">
        <v>7155</v>
      </c>
      <c r="E3920" s="7" t="s">
        <v>343</v>
      </c>
      <c r="F3920" s="7" t="s">
        <v>344</v>
      </c>
      <c r="G3920" s="7" t="s">
        <v>7171</v>
      </c>
      <c r="H3920" s="7" t="s">
        <v>352</v>
      </c>
      <c r="I3920" s="7" t="s">
        <v>82</v>
      </c>
      <c r="J3920" s="7" t="s">
        <v>151</v>
      </c>
      <c r="K3920" s="7" t="s">
        <v>152</v>
      </c>
      <c r="L3920" s="7" t="s">
        <v>85</v>
      </c>
      <c r="M3920" s="7" t="s">
        <v>126</v>
      </c>
      <c r="N3920" s="7" t="s">
        <v>150</v>
      </c>
      <c r="O3920" s="7" t="s">
        <v>89</v>
      </c>
      <c r="P3920" s="7" t="s">
        <v>153</v>
      </c>
      <c r="Q3920" s="7" t="s">
        <v>113</v>
      </c>
      <c r="R3920" s="7" t="s">
        <v>91</v>
      </c>
      <c r="S3920" s="7" t="s">
        <v>114</v>
      </c>
      <c r="T3920" s="7" t="s">
        <v>116</v>
      </c>
      <c r="U3920" s="7" t="s">
        <v>157</v>
      </c>
      <c r="V3920" s="7" t="s">
        <v>137</v>
      </c>
      <c r="W3920" s="7" t="s">
        <v>119</v>
      </c>
      <c r="X3920" s="7" t="s">
        <v>97</v>
      </c>
      <c r="Y3920" s="7" t="n">
        <v>1</v>
      </c>
      <c r="Z3920" s="7" t="n">
        <v>0</v>
      </c>
      <c r="AA3920" s="7" t="str">
        <f aca="false">IF(Y3920&gt;Z3920,"Win",IF(Y3920&lt;Z3920,"Loss","Draw"))</f>
        <v>Win</v>
      </c>
      <c r="AB3920" s="7" t="s">
        <v>99</v>
      </c>
      <c r="AC3920" s="7" t="s">
        <v>99</v>
      </c>
      <c r="AD3920" s="7" t="s">
        <v>155</v>
      </c>
      <c r="AE3920" s="7" t="s">
        <v>7172</v>
      </c>
      <c r="AF3920" s="7" t="str">
        <f aca="false">IF(AD3920&lt;AE3920,AD3920,AE3920)</f>
        <v>Baby Dragon, Cannon, Electro Spirit, Lightning, Mighty Miner, Royal Hogs, Skeletons, The Log</v>
      </c>
      <c r="AG3920" s="7" t="str">
        <f aca="false">IF(AD3920&lt;AE3920,AE3920,AD3920)</f>
        <v>Fire Spirit, Furnace, Giant Snowball, Goblin Drill, Goblin Hut, Goblins, Poison, Ronin</v>
      </c>
      <c r="AH3920" s="7" t="str">
        <f aca="false">IF(AD3920=AF3920,AA3920,IF(AA3920="Win","Loss",IF(AA3920="Loss","Win","Draw")))</f>
        <v>Win</v>
      </c>
      <c r="AI3920" s="7" t="s">
        <v>297</v>
      </c>
    </row>
    <row r="3921" customFormat="false" ht="15" hidden="false" customHeight="true" outlineLevel="0" collapsed="false">
      <c r="A3921" s="7" t="s">
        <v>7591</v>
      </c>
      <c r="B3921" s="7" t="n">
        <v>3</v>
      </c>
      <c r="C3921" s="7" t="s">
        <v>7154</v>
      </c>
      <c r="D3921" s="7" t="s">
        <v>7155</v>
      </c>
      <c r="E3921" s="7" t="s">
        <v>343</v>
      </c>
      <c r="F3921" s="7" t="s">
        <v>344</v>
      </c>
      <c r="G3921" s="7" t="s">
        <v>7173</v>
      </c>
      <c r="H3921" s="7" t="s">
        <v>352</v>
      </c>
      <c r="I3921" s="7" t="s">
        <v>127</v>
      </c>
      <c r="J3921" s="7" t="s">
        <v>219</v>
      </c>
      <c r="K3921" s="7" t="s">
        <v>141</v>
      </c>
      <c r="L3921" s="7" t="s">
        <v>117</v>
      </c>
      <c r="M3921" s="7" t="s">
        <v>133</v>
      </c>
      <c r="N3921" s="7" t="s">
        <v>173</v>
      </c>
      <c r="O3921" s="7" t="s">
        <v>294</v>
      </c>
      <c r="P3921" s="7" t="s">
        <v>95</v>
      </c>
      <c r="Q3921" s="7" t="s">
        <v>90</v>
      </c>
      <c r="R3921" s="7" t="s">
        <v>158</v>
      </c>
      <c r="S3921" s="7" t="s">
        <v>92</v>
      </c>
      <c r="T3921" s="7" t="s">
        <v>95</v>
      </c>
      <c r="U3921" s="7" t="s">
        <v>159</v>
      </c>
      <c r="V3921" s="7" t="s">
        <v>93</v>
      </c>
      <c r="W3921" s="7" t="s">
        <v>96</v>
      </c>
      <c r="X3921" s="7" t="s">
        <v>94</v>
      </c>
      <c r="Y3921" s="7" t="n">
        <v>0</v>
      </c>
      <c r="Z3921" s="7" t="n">
        <v>1</v>
      </c>
      <c r="AA3921" s="7" t="str">
        <f aca="false">IF(Y3921&gt;Z3921,"Win",IF(Y3921&lt;Z3921,"Loss","Draw"))</f>
        <v>Loss</v>
      </c>
      <c r="AB3921" s="7" t="s">
        <v>99</v>
      </c>
      <c r="AC3921" s="7" t="s">
        <v>99</v>
      </c>
      <c r="AD3921" s="7" t="s">
        <v>2572</v>
      </c>
      <c r="AE3921" s="7" t="s">
        <v>379</v>
      </c>
      <c r="AF3921" s="7" t="str">
        <f aca="false">IF(AD3921&lt;AE3921,AD3921,AE3921)</f>
        <v>Barbarian Barrel, Battle Ram, Giant Skeleton, Lumberjack, Mother Witch, Vines, Wizard, Zappies</v>
      </c>
      <c r="AG3921" s="7" t="str">
        <f aca="false">IF(AD3921&lt;AE3921,AE3921,AD3921)</f>
        <v>Barbarian Barrel, Bowler, Dart Goblin, Fireball, Minions, Mortar, Rascals, Skeleton Barrel</v>
      </c>
      <c r="AH3921" s="7" t="str">
        <f aca="false">IF(AD3921=AF3921,AA3921,IF(AA3921="Win","Loss",IF(AA3921="Loss","Win","Draw")))</f>
        <v>Loss</v>
      </c>
      <c r="AI3921" s="7" t="s">
        <v>297</v>
      </c>
    </row>
    <row r="3922" customFormat="false" ht="15" hidden="false" customHeight="true" outlineLevel="0" collapsed="false">
      <c r="A3922" s="7" t="s">
        <v>7592</v>
      </c>
      <c r="B3922" s="7" t="n">
        <v>1</v>
      </c>
      <c r="C3922" s="7" t="s">
        <v>7154</v>
      </c>
      <c r="D3922" s="7" t="s">
        <v>7155</v>
      </c>
      <c r="E3922" s="7" t="s">
        <v>343</v>
      </c>
      <c r="F3922" s="7" t="s">
        <v>344</v>
      </c>
      <c r="G3922" s="7" t="s">
        <v>7175</v>
      </c>
      <c r="H3922" s="7" t="s">
        <v>352</v>
      </c>
      <c r="I3922" s="7" t="s">
        <v>82</v>
      </c>
      <c r="J3922" s="7" t="s">
        <v>140</v>
      </c>
      <c r="K3922" s="7" t="s">
        <v>124</v>
      </c>
      <c r="L3922" s="7" t="s">
        <v>142</v>
      </c>
      <c r="M3922" s="7" t="s">
        <v>257</v>
      </c>
      <c r="N3922" s="7" t="s">
        <v>93</v>
      </c>
      <c r="O3922" s="7" t="s">
        <v>95</v>
      </c>
      <c r="P3922" s="7" t="s">
        <v>143</v>
      </c>
      <c r="Q3922" s="7" t="s">
        <v>177</v>
      </c>
      <c r="R3922" s="7" t="s">
        <v>83</v>
      </c>
      <c r="S3922" s="7" t="s">
        <v>124</v>
      </c>
      <c r="T3922" s="7" t="s">
        <v>95</v>
      </c>
      <c r="U3922" s="7" t="s">
        <v>215</v>
      </c>
      <c r="V3922" s="7" t="s">
        <v>133</v>
      </c>
      <c r="W3922" s="7" t="s">
        <v>93</v>
      </c>
      <c r="X3922" s="7" t="s">
        <v>150</v>
      </c>
      <c r="Y3922" s="7" t="n">
        <v>0</v>
      </c>
      <c r="Z3922" s="7" t="n">
        <v>1</v>
      </c>
      <c r="AA3922" s="7" t="str">
        <f aca="false">IF(Y3922&gt;Z3922,"Win",IF(Y3922&lt;Z3922,"Loss","Draw"))</f>
        <v>Loss</v>
      </c>
      <c r="AB3922" s="7" t="s">
        <v>99</v>
      </c>
      <c r="AC3922" s="7" t="s">
        <v>99</v>
      </c>
      <c r="AD3922" s="7" t="s">
        <v>5247</v>
      </c>
      <c r="AE3922" s="7" t="s">
        <v>5408</v>
      </c>
      <c r="AF3922" s="7" t="str">
        <f aca="false">IF(AD3922&lt;AE3922,AD3922,AE3922)</f>
        <v>Barbarian Barrel, Electro Spirit, Fireball, Fisherman, Monk, Mother Witch, Royal Ghost, Royal Giant</v>
      </c>
      <c r="AG3922" s="7" t="str">
        <f aca="false">IF(AD3922&lt;AE3922,AE3922,AD3922)</f>
        <v>Barbarian Barrel, Fireball, Heal Spirit, Hunter, Ice Golem, Royal Ghost, Royal Hogs, Three Musketeers</v>
      </c>
      <c r="AH3922" s="7" t="str">
        <f aca="false">IF(AD3922=AF3922,AA3922,IF(AA3922="Win","Loss",IF(AA3922="Loss","Win","Draw")))</f>
        <v>Win</v>
      </c>
      <c r="AI3922" s="7" t="s">
        <v>297</v>
      </c>
    </row>
    <row r="3923" customFormat="false" ht="15" hidden="false" customHeight="true" outlineLevel="0" collapsed="false">
      <c r="A3923" s="7" t="s">
        <v>7592</v>
      </c>
      <c r="B3923" s="7" t="n">
        <v>2</v>
      </c>
      <c r="C3923" s="7" t="s">
        <v>7154</v>
      </c>
      <c r="D3923" s="7" t="s">
        <v>7155</v>
      </c>
      <c r="E3923" s="7" t="s">
        <v>343</v>
      </c>
      <c r="F3923" s="7" t="s">
        <v>344</v>
      </c>
      <c r="G3923" s="7" t="s">
        <v>7176</v>
      </c>
      <c r="H3923" s="7" t="s">
        <v>352</v>
      </c>
      <c r="I3923" s="7" t="s">
        <v>185</v>
      </c>
      <c r="J3923" s="7" t="s">
        <v>186</v>
      </c>
      <c r="K3923" s="7" t="s">
        <v>114</v>
      </c>
      <c r="L3923" s="7" t="s">
        <v>111</v>
      </c>
      <c r="M3923" s="7" t="s">
        <v>117</v>
      </c>
      <c r="N3923" s="7" t="s">
        <v>173</v>
      </c>
      <c r="O3923" s="7" t="s">
        <v>187</v>
      </c>
      <c r="P3923" s="7" t="s">
        <v>188</v>
      </c>
      <c r="Q3923" s="7" t="s">
        <v>129</v>
      </c>
      <c r="R3923" s="7" t="s">
        <v>172</v>
      </c>
      <c r="S3923" s="7" t="s">
        <v>153</v>
      </c>
      <c r="T3923" s="7" t="s">
        <v>165</v>
      </c>
      <c r="U3923" s="7" t="s">
        <v>126</v>
      </c>
      <c r="V3923" s="7" t="s">
        <v>118</v>
      </c>
      <c r="W3923" s="7" t="s">
        <v>89</v>
      </c>
      <c r="X3923" s="7" t="s">
        <v>85</v>
      </c>
      <c r="Y3923" s="7" t="n">
        <v>1</v>
      </c>
      <c r="Z3923" s="7" t="n">
        <v>0</v>
      </c>
      <c r="AA3923" s="7" t="str">
        <f aca="false">IF(Y3923&gt;Z3923,"Win",IF(Y3923&lt;Z3923,"Loss","Draw"))</f>
        <v>Win</v>
      </c>
      <c r="AB3923" s="7" t="s">
        <v>99</v>
      </c>
      <c r="AC3923" s="7" t="s">
        <v>99</v>
      </c>
      <c r="AD3923" s="7" t="s">
        <v>346</v>
      </c>
      <c r="AE3923" s="7" t="s">
        <v>2828</v>
      </c>
      <c r="AF3923" s="7" t="str">
        <f aca="false">IF(AD3923&lt;AE3923,AD3923,AE3923)</f>
        <v>Balloon, Executioner, Giant Skeleton, Giant Snowball, Miner, Tombstone, Tornado, Zappies</v>
      </c>
      <c r="AG3923" s="7" t="str">
        <f aca="false">IF(AD3923&lt;AE3923,AE3923,AD3923)</f>
        <v>Cannon, Hog Rider, Ice Spirit, Lightning, Mega Knight, Musketeer, Skeletons, The Log</v>
      </c>
      <c r="AH3923" s="7" t="str">
        <f aca="false">IF(AD3923=AF3923,AA3923,IF(AA3923="Win","Loss",IF(AA3923="Loss","Win","Draw")))</f>
        <v>Win</v>
      </c>
      <c r="AI3923" s="7" t="s">
        <v>297</v>
      </c>
    </row>
    <row r="3924" customFormat="false" ht="15" hidden="false" customHeight="true" outlineLevel="0" collapsed="false">
      <c r="A3924" s="7" t="s">
        <v>7592</v>
      </c>
      <c r="B3924" s="7" t="n">
        <v>3</v>
      </c>
      <c r="C3924" s="7" t="s">
        <v>7154</v>
      </c>
      <c r="D3924" s="7" t="s">
        <v>7155</v>
      </c>
      <c r="E3924" s="7" t="s">
        <v>343</v>
      </c>
      <c r="F3924" s="7" t="s">
        <v>344</v>
      </c>
      <c r="G3924" s="7" t="s">
        <v>7177</v>
      </c>
      <c r="H3924" s="7" t="s">
        <v>352</v>
      </c>
      <c r="I3924" s="7" t="s">
        <v>113</v>
      </c>
      <c r="J3924" s="7" t="s">
        <v>337</v>
      </c>
      <c r="K3924" s="7" t="s">
        <v>153</v>
      </c>
      <c r="L3924" s="7" t="s">
        <v>165</v>
      </c>
      <c r="M3924" s="7" t="s">
        <v>88</v>
      </c>
      <c r="N3924" s="7" t="s">
        <v>164</v>
      </c>
      <c r="O3924" s="7" t="s">
        <v>118</v>
      </c>
      <c r="P3924" s="7" t="s">
        <v>89</v>
      </c>
      <c r="Q3924" s="7" t="s">
        <v>109</v>
      </c>
      <c r="R3924" s="7" t="s">
        <v>128</v>
      </c>
      <c r="S3924" s="7" t="s">
        <v>127</v>
      </c>
      <c r="T3924" s="7" t="s">
        <v>142</v>
      </c>
      <c r="U3924" s="7" t="s">
        <v>130</v>
      </c>
      <c r="V3924" s="7" t="s">
        <v>96</v>
      </c>
      <c r="W3924" s="7" t="s">
        <v>140</v>
      </c>
      <c r="X3924" s="7" t="s">
        <v>234</v>
      </c>
      <c r="Y3924" s="7" t="n">
        <v>0</v>
      </c>
      <c r="Z3924" s="7" t="n">
        <v>1</v>
      </c>
      <c r="AA3924" s="7" t="str">
        <f aca="false">IF(Y3924&gt;Z3924,"Win",IF(Y3924&lt;Z3924,"Loss","Draw"))</f>
        <v>Loss</v>
      </c>
      <c r="AB3924" s="7" t="s">
        <v>99</v>
      </c>
      <c r="AC3924" s="7" t="s">
        <v>99</v>
      </c>
      <c r="AD3924" s="7" t="s">
        <v>7178</v>
      </c>
      <c r="AE3924" s="7" t="s">
        <v>7146</v>
      </c>
      <c r="AF3924" s="7" t="str">
        <f aca="false">IF(AD3924&lt;AE3924,AD3924,AE3924)</f>
        <v>Arrows, Battle Ram, Bomb Tower, Golden Knight, Ice Golem, Minions, Three Musketeers, Zap</v>
      </c>
      <c r="AG3924" s="7" t="str">
        <f aca="false">IF(AD3924&lt;AE3924,AE3924,AD3924)</f>
        <v>Berserker, Boss Bandit, Cannon, Earthquake, Furnace, Hog Rider, Ice Spirit, The Log</v>
      </c>
      <c r="AH3924" s="7" t="str">
        <f aca="false">IF(AD3924=AF3924,AA3924,IF(AA3924="Win","Loss",IF(AA3924="Loss","Win","Draw")))</f>
        <v>Win</v>
      </c>
      <c r="AI3924" s="7" t="s">
        <v>297</v>
      </c>
    </row>
    <row r="3925" customFormat="false" ht="15" hidden="false" customHeight="true" outlineLevel="0" collapsed="false">
      <c r="A3925" s="5" t="s">
        <v>7593</v>
      </c>
      <c r="B3925" s="5" t="n">
        <v>1</v>
      </c>
      <c r="C3925" s="5" t="s">
        <v>7154</v>
      </c>
      <c r="D3925" s="5" t="s">
        <v>7155</v>
      </c>
      <c r="E3925" s="6" t="s">
        <v>7594</v>
      </c>
      <c r="F3925" s="5" t="s">
        <v>7595</v>
      </c>
      <c r="G3925" s="5" t="s">
        <v>7063</v>
      </c>
      <c r="H3925" s="5" t="s">
        <v>163</v>
      </c>
      <c r="I3925" s="5" t="s">
        <v>152</v>
      </c>
      <c r="J3925" s="5" t="s">
        <v>128</v>
      </c>
      <c r="K3925" s="5" t="s">
        <v>107</v>
      </c>
      <c r="L3925" s="5" t="s">
        <v>306</v>
      </c>
      <c r="M3925" s="5" t="s">
        <v>85</v>
      </c>
      <c r="N3925" s="5" t="s">
        <v>307</v>
      </c>
      <c r="O3925" s="5" t="s">
        <v>187</v>
      </c>
      <c r="P3925" s="5" t="s">
        <v>95</v>
      </c>
      <c r="Q3925" s="5" t="s">
        <v>153</v>
      </c>
      <c r="R3925" s="5" t="s">
        <v>194</v>
      </c>
      <c r="S3925" s="5" t="s">
        <v>82</v>
      </c>
      <c r="T3925" s="5" t="s">
        <v>164</v>
      </c>
      <c r="U3925" s="5" t="s">
        <v>89</v>
      </c>
      <c r="V3925" s="5" t="s">
        <v>91</v>
      </c>
      <c r="W3925" s="5" t="s">
        <v>118</v>
      </c>
      <c r="X3925" s="5" t="s">
        <v>204</v>
      </c>
      <c r="Y3925" s="5" t="n">
        <v>1</v>
      </c>
      <c r="Z3925" s="5" t="n">
        <v>0</v>
      </c>
      <c r="AA3925" s="5" t="str">
        <f aca="false">IF(Y3925&gt;Z3925,"Win",IF(Y3925&lt;Z3925,"Loss","Draw"))</f>
        <v>Win</v>
      </c>
      <c r="AB3925" s="5" t="s">
        <v>98</v>
      </c>
      <c r="AC3925" s="5" t="s">
        <v>99</v>
      </c>
      <c r="AD3925" s="5" t="s">
        <v>603</v>
      </c>
      <c r="AE3925" s="5" t="s">
        <v>1916</v>
      </c>
      <c r="AF3925" s="5" t="str">
        <f aca="false">IF(AD3925&lt;AE3925,AD3925,AE3925)</f>
        <v>Archer Queen, Cannon, Earthquake, Goblins, Ice Spirit, Royal Delivery, Royal Hogs, The Log</v>
      </c>
      <c r="AG3925" s="5" t="str">
        <f aca="false">IF(AD3925&lt;AE3925,AE3925,AD3925)</f>
        <v>Baby Dragon, Barbarian Barrel, Goblin Cage, Golden Knight, Golem, Ice Wizard, Lightning, Tornado</v>
      </c>
      <c r="AH3925" s="5" t="str">
        <f aca="false">IF(AD3925=AF3925,AA3925,IF(AA3925="Win","Loss",IF(AA3925="Loss","Win","Draw")))</f>
        <v>Loss</v>
      </c>
      <c r="AI3925" s="5" t="s">
        <v>297</v>
      </c>
    </row>
    <row r="3926" customFormat="false" ht="15" hidden="false" customHeight="true" outlineLevel="0" collapsed="false">
      <c r="A3926" s="5" t="s">
        <v>7593</v>
      </c>
      <c r="B3926" s="5" t="n">
        <v>2</v>
      </c>
      <c r="C3926" s="5" t="s">
        <v>7154</v>
      </c>
      <c r="D3926" s="5" t="s">
        <v>7155</v>
      </c>
      <c r="E3926" s="6" t="s">
        <v>7594</v>
      </c>
      <c r="F3926" s="5" t="s">
        <v>7595</v>
      </c>
      <c r="G3926" s="5" t="s">
        <v>7596</v>
      </c>
      <c r="H3926" s="5" t="s">
        <v>352</v>
      </c>
      <c r="I3926" s="5" t="s">
        <v>153</v>
      </c>
      <c r="J3926" s="5" t="s">
        <v>172</v>
      </c>
      <c r="K3926" s="5" t="s">
        <v>140</v>
      </c>
      <c r="L3926" s="5" t="s">
        <v>165</v>
      </c>
      <c r="M3926" s="5" t="s">
        <v>89</v>
      </c>
      <c r="N3926" s="5" t="s">
        <v>126</v>
      </c>
      <c r="O3926" s="5" t="s">
        <v>118</v>
      </c>
      <c r="P3926" s="5" t="s">
        <v>93</v>
      </c>
      <c r="Q3926" s="5" t="s">
        <v>127</v>
      </c>
      <c r="R3926" s="5" t="s">
        <v>83</v>
      </c>
      <c r="S3926" s="5" t="s">
        <v>141</v>
      </c>
      <c r="T3926" s="5" t="s">
        <v>257</v>
      </c>
      <c r="U3926" s="5" t="s">
        <v>143</v>
      </c>
      <c r="V3926" s="5" t="s">
        <v>449</v>
      </c>
      <c r="W3926" s="5" t="s">
        <v>142</v>
      </c>
      <c r="X3926" s="5" t="s">
        <v>95</v>
      </c>
      <c r="Y3926" s="5" t="n">
        <v>3</v>
      </c>
      <c r="Z3926" s="5" t="n">
        <v>0</v>
      </c>
      <c r="AA3926" s="5" t="str">
        <f aca="false">IF(Y3926&gt;Z3926,"Win",IF(Y3926&lt;Z3926,"Loss","Draw"))</f>
        <v>Win</v>
      </c>
      <c r="AB3926" s="5" t="s">
        <v>98</v>
      </c>
      <c r="AC3926" s="5" t="s">
        <v>99</v>
      </c>
      <c r="AD3926" s="5" t="s">
        <v>2197</v>
      </c>
      <c r="AE3926" s="5" t="s">
        <v>7597</v>
      </c>
      <c r="AF3926" s="5" t="str">
        <f aca="false">IF(AD3926&lt;AE3926,AD3926,AE3926)</f>
        <v>Barbarian Barrel, Battle Ram, Elixir Collector, Heal Spirit, Hunter, Lumberjack, Monk, Three Musketeers</v>
      </c>
      <c r="AG3926" s="5" t="str">
        <f aca="false">IF(AD3926&lt;AE3926,AE3926,AD3926)</f>
        <v>Cannon, Fireball, Hog Rider, Ice Golem, Ice Spirit, Musketeer, Skeletons, The Log</v>
      </c>
      <c r="AH3926" s="5" t="str">
        <f aca="false">IF(AD3926=AF3926,AA3926,IF(AA3926="Win","Loss",IF(AA3926="Loss","Win","Draw")))</f>
        <v>Loss</v>
      </c>
      <c r="AI3926" s="5" t="s">
        <v>297</v>
      </c>
    </row>
    <row r="3927" customFormat="false" ht="15" hidden="false" customHeight="true" outlineLevel="0" collapsed="false">
      <c r="A3927" s="5" t="s">
        <v>7598</v>
      </c>
      <c r="B3927" s="5" t="n">
        <v>1</v>
      </c>
      <c r="C3927" s="5" t="s">
        <v>7154</v>
      </c>
      <c r="D3927" s="5" t="s">
        <v>7155</v>
      </c>
      <c r="E3927" s="5" t="s">
        <v>7599</v>
      </c>
      <c r="F3927" s="5" t="s">
        <v>7600</v>
      </c>
      <c r="G3927" s="5" t="s">
        <v>7601</v>
      </c>
      <c r="H3927" s="5" t="s">
        <v>485</v>
      </c>
      <c r="I3927" s="5" t="s">
        <v>92</v>
      </c>
      <c r="J3927" s="5" t="s">
        <v>91</v>
      </c>
      <c r="K3927" s="5" t="s">
        <v>90</v>
      </c>
      <c r="L3927" s="5" t="s">
        <v>125</v>
      </c>
      <c r="M3927" s="5" t="s">
        <v>93</v>
      </c>
      <c r="N3927" s="5" t="s">
        <v>96</v>
      </c>
      <c r="O3927" s="5" t="s">
        <v>94</v>
      </c>
      <c r="P3927" s="5" t="s">
        <v>95</v>
      </c>
      <c r="Q3927" s="5" t="s">
        <v>92</v>
      </c>
      <c r="R3927" s="5" t="s">
        <v>91</v>
      </c>
      <c r="S3927" s="5" t="s">
        <v>90</v>
      </c>
      <c r="T3927" s="5" t="s">
        <v>93</v>
      </c>
      <c r="U3927" s="5" t="s">
        <v>95</v>
      </c>
      <c r="V3927" s="5" t="s">
        <v>96</v>
      </c>
      <c r="W3927" s="5" t="s">
        <v>94</v>
      </c>
      <c r="X3927" s="5" t="s">
        <v>125</v>
      </c>
      <c r="Y3927" s="5" t="n">
        <v>1</v>
      </c>
      <c r="Z3927" s="5" t="n">
        <v>0</v>
      </c>
      <c r="AA3927" s="5" t="str">
        <f aca="false">IF(Y3927&gt;Z3927,"Win",IF(Y3927&lt;Z3927,"Loss","Draw"))</f>
        <v>Win</v>
      </c>
      <c r="AB3927" s="5" t="s">
        <v>98</v>
      </c>
      <c r="AC3927" s="5" t="s">
        <v>99</v>
      </c>
      <c r="AD3927" s="5" t="s">
        <v>216</v>
      </c>
      <c r="AE3927" s="5" t="s">
        <v>216</v>
      </c>
      <c r="AF3927" s="5" t="str">
        <f aca="false">IF(AD3927&lt;AE3927,AD3927,AE3927)</f>
        <v>Barbarian Barrel, Cannon Cart, Fireball, Goblins, Minions, Mortar, Rascals, Skeleton Barrel</v>
      </c>
      <c r="AG3927" s="5" t="str">
        <f aca="false">IF(AD3927&lt;AE3927,AE3927,AD3927)</f>
        <v>Barbarian Barrel, Cannon Cart, Fireball, Goblins, Minions, Mortar, Rascals, Skeleton Barrel</v>
      </c>
      <c r="AH3927" s="5" t="str">
        <f aca="false">IF(AD3927=AF3927,AA3927,IF(AA3927="Win","Loss",IF(AA3927="Loss","Win","Draw")))</f>
        <v>Win</v>
      </c>
      <c r="AI3927" s="5" t="s">
        <v>297</v>
      </c>
    </row>
    <row r="3928" customFormat="false" ht="15" hidden="false" customHeight="true" outlineLevel="0" collapsed="false">
      <c r="A3928" s="5" t="s">
        <v>7598</v>
      </c>
      <c r="B3928" s="5" t="n">
        <v>2</v>
      </c>
      <c r="C3928" s="5" t="s">
        <v>7154</v>
      </c>
      <c r="D3928" s="5" t="s">
        <v>7155</v>
      </c>
      <c r="E3928" s="5" t="s">
        <v>7599</v>
      </c>
      <c r="F3928" s="5" t="s">
        <v>7600</v>
      </c>
      <c r="G3928" s="5" t="s">
        <v>7602</v>
      </c>
      <c r="H3928" s="5" t="s">
        <v>485</v>
      </c>
      <c r="I3928" s="5" t="s">
        <v>82</v>
      </c>
      <c r="J3928" s="5" t="s">
        <v>202</v>
      </c>
      <c r="K3928" s="5" t="s">
        <v>87</v>
      </c>
      <c r="L3928" s="5" t="s">
        <v>85</v>
      </c>
      <c r="M3928" s="5" t="s">
        <v>108</v>
      </c>
      <c r="N3928" s="5" t="s">
        <v>126</v>
      </c>
      <c r="O3928" s="5" t="s">
        <v>150</v>
      </c>
      <c r="P3928" s="5" t="s">
        <v>89</v>
      </c>
      <c r="Q3928" s="5" t="s">
        <v>114</v>
      </c>
      <c r="R3928" s="5" t="s">
        <v>158</v>
      </c>
      <c r="S3928" s="5" t="s">
        <v>172</v>
      </c>
      <c r="T3928" s="5" t="s">
        <v>115</v>
      </c>
      <c r="U3928" s="5" t="s">
        <v>130</v>
      </c>
      <c r="V3928" s="5" t="s">
        <v>193</v>
      </c>
      <c r="W3928" s="5" t="s">
        <v>440</v>
      </c>
      <c r="X3928" s="5" t="s">
        <v>447</v>
      </c>
      <c r="Y3928" s="5" t="n">
        <v>0</v>
      </c>
      <c r="Z3928" s="5" t="n">
        <v>1</v>
      </c>
      <c r="AA3928" s="5" t="str">
        <f aca="false">IF(Y3928&gt;Z3928,"Win",IF(Y3928&lt;Z3928,"Loss","Draw"))</f>
        <v>Loss</v>
      </c>
      <c r="AB3928" s="5" t="s">
        <v>98</v>
      </c>
      <c r="AC3928" s="5" t="s">
        <v>99</v>
      </c>
      <c r="AD3928" s="5" t="s">
        <v>4062</v>
      </c>
      <c r="AE3928" s="5" t="s">
        <v>1341</v>
      </c>
      <c r="AF3928" s="5" t="str">
        <f aca="false">IF(AD3928&lt;AE3928,AD3928,AE3928)</f>
        <v>Arrows, Bowler, Giant, Giant Snowball, Graveyard, Guards, Musketeer, Night Witch</v>
      </c>
      <c r="AG3928" s="5" t="str">
        <f aca="false">IF(AD3928&lt;AE3928,AE3928,AD3928)</f>
        <v>Dark Prince, Electro Spirit, Lightning, Magic Archer, Royal Hogs, Skeletons, Tesla, The Log</v>
      </c>
      <c r="AH3928" s="5" t="str">
        <f aca="false">IF(AD3928=AF3928,AA3928,IF(AA3928="Win","Loss",IF(AA3928="Loss","Win","Draw")))</f>
        <v>Win</v>
      </c>
      <c r="AI3928" s="5" t="s">
        <v>297</v>
      </c>
    </row>
    <row r="3929" customFormat="false" ht="15" hidden="false" customHeight="true" outlineLevel="0" collapsed="false">
      <c r="A3929" s="5" t="s">
        <v>7598</v>
      </c>
      <c r="B3929" s="5" t="n">
        <v>3</v>
      </c>
      <c r="C3929" s="5" t="s">
        <v>7154</v>
      </c>
      <c r="D3929" s="5" t="s">
        <v>7155</v>
      </c>
      <c r="E3929" s="5" t="s">
        <v>7599</v>
      </c>
      <c r="F3929" s="5" t="s">
        <v>7600</v>
      </c>
      <c r="G3929" s="5" t="s">
        <v>7603</v>
      </c>
      <c r="H3929" s="5" t="s">
        <v>352</v>
      </c>
      <c r="I3929" s="5" t="s">
        <v>185</v>
      </c>
      <c r="J3929" s="5" t="s">
        <v>186</v>
      </c>
      <c r="K3929" s="5" t="s">
        <v>114</v>
      </c>
      <c r="L3929" s="5" t="s">
        <v>111</v>
      </c>
      <c r="M3929" s="5" t="s">
        <v>117</v>
      </c>
      <c r="N3929" s="5" t="s">
        <v>173</v>
      </c>
      <c r="O3929" s="5" t="s">
        <v>187</v>
      </c>
      <c r="P3929" s="5" t="s">
        <v>188</v>
      </c>
      <c r="Q3929" s="5" t="s">
        <v>241</v>
      </c>
      <c r="R3929" s="5" t="s">
        <v>202</v>
      </c>
      <c r="S3929" s="5" t="s">
        <v>137</v>
      </c>
      <c r="T3929" s="5" t="s">
        <v>138</v>
      </c>
      <c r="U3929" s="5" t="s">
        <v>187</v>
      </c>
      <c r="V3929" s="5" t="s">
        <v>234</v>
      </c>
      <c r="W3929" s="5" t="s">
        <v>126</v>
      </c>
      <c r="X3929" s="5" t="s">
        <v>89</v>
      </c>
      <c r="Y3929" s="5" t="n">
        <v>1</v>
      </c>
      <c r="Z3929" s="5" t="n">
        <v>0</v>
      </c>
      <c r="AA3929" s="5" t="str">
        <f aca="false">IF(Y3929&gt;Z3929,"Win",IF(Y3929&lt;Z3929,"Loss","Draw"))</f>
        <v>Win</v>
      </c>
      <c r="AB3929" s="5" t="s">
        <v>98</v>
      </c>
      <c r="AC3929" s="5" t="s">
        <v>99</v>
      </c>
      <c r="AD3929" s="5" t="s">
        <v>346</v>
      </c>
      <c r="AE3929" s="5" t="s">
        <v>829</v>
      </c>
      <c r="AF3929" s="5" t="str">
        <f aca="false">IF(AD3929&lt;AE3929,AD3929,AE3929)</f>
        <v>Balloon, Executioner, Giant Skeleton, Giant Snowball, Miner, Tombstone, Tornado, Zappies</v>
      </c>
      <c r="AG3929" s="5" t="str">
        <f aca="false">IF(AD3929&lt;AE3929,AE3929,AD3929)</f>
        <v>Bomb Tower, Goblin Demolisher, Goblin Drill, Knight, Magic Archer, Skeletons, The Log, Tornado</v>
      </c>
      <c r="AH3929" s="5" t="str">
        <f aca="false">IF(AD3929=AF3929,AA3929,IF(AA3929="Win","Loss",IF(AA3929="Loss","Win","Draw")))</f>
        <v>Win</v>
      </c>
      <c r="AI3929" s="5" t="s">
        <v>297</v>
      </c>
    </row>
    <row r="3930" customFormat="false" ht="15" hidden="false" customHeight="true" outlineLevel="0" collapsed="false">
      <c r="A3930" s="5" t="s">
        <v>7604</v>
      </c>
      <c r="B3930" s="5" t="n">
        <v>1</v>
      </c>
      <c r="C3930" s="5" t="s">
        <v>7154</v>
      </c>
      <c r="D3930" s="5" t="s">
        <v>7155</v>
      </c>
      <c r="E3930" s="5" t="s">
        <v>7605</v>
      </c>
      <c r="F3930" s="5" t="s">
        <v>7606</v>
      </c>
      <c r="G3930" s="5" t="s">
        <v>6436</v>
      </c>
      <c r="H3930" s="5" t="s">
        <v>352</v>
      </c>
      <c r="I3930" s="5" t="s">
        <v>153</v>
      </c>
      <c r="J3930" s="5" t="s">
        <v>172</v>
      </c>
      <c r="K3930" s="5" t="s">
        <v>140</v>
      </c>
      <c r="L3930" s="5" t="s">
        <v>165</v>
      </c>
      <c r="M3930" s="5" t="s">
        <v>89</v>
      </c>
      <c r="N3930" s="5" t="s">
        <v>126</v>
      </c>
      <c r="O3930" s="5" t="s">
        <v>118</v>
      </c>
      <c r="P3930" s="5" t="s">
        <v>93</v>
      </c>
      <c r="Q3930" s="5" t="s">
        <v>201</v>
      </c>
      <c r="R3930" s="5" t="s">
        <v>202</v>
      </c>
      <c r="S3930" s="5" t="s">
        <v>203</v>
      </c>
      <c r="T3930" s="5" t="s">
        <v>204</v>
      </c>
      <c r="U3930" s="5" t="s">
        <v>118</v>
      </c>
      <c r="V3930" s="5" t="s">
        <v>153</v>
      </c>
      <c r="W3930" s="5" t="s">
        <v>88</v>
      </c>
      <c r="X3930" s="5" t="s">
        <v>403</v>
      </c>
      <c r="Y3930" s="5" t="n">
        <v>1</v>
      </c>
      <c r="Z3930" s="5" t="n">
        <v>0</v>
      </c>
      <c r="AA3930" s="5" t="str">
        <f aca="false">IF(Y3930&gt;Z3930,"Win",IF(Y3930&lt;Z3930,"Loss","Draw"))</f>
        <v>Win</v>
      </c>
      <c r="AB3930" s="5" t="s">
        <v>98</v>
      </c>
      <c r="AC3930" s="5" t="s">
        <v>99</v>
      </c>
      <c r="AD3930" s="5" t="s">
        <v>2197</v>
      </c>
      <c r="AE3930" s="5" t="s">
        <v>7607</v>
      </c>
      <c r="AF3930" s="5" t="str">
        <f aca="false">IF(AD3930&lt;AE3930,AD3930,AE3930)</f>
        <v>Berserker, Cannon, Goblin Barrel, Ice Spirit, Magic Archer, Royal Delivery, Spear Goblins, Wall Breakers</v>
      </c>
      <c r="AG3930" s="5" t="str">
        <f aca="false">IF(AD3930&lt;AE3930,AE3930,AD3930)</f>
        <v>Cannon, Fireball, Hog Rider, Ice Golem, Ice Spirit, Musketeer, Skeletons, The Log</v>
      </c>
      <c r="AH3930" s="5" t="str">
        <f aca="false">IF(AD3930=AF3930,AA3930,IF(AA3930="Win","Loss",IF(AA3930="Loss","Win","Draw")))</f>
        <v>Loss</v>
      </c>
      <c r="AI3930" s="5" t="s">
        <v>297</v>
      </c>
    </row>
    <row r="3931" customFormat="false" ht="15" hidden="false" customHeight="true" outlineLevel="0" collapsed="false">
      <c r="A3931" s="5" t="s">
        <v>7604</v>
      </c>
      <c r="B3931" s="5" t="n">
        <v>2</v>
      </c>
      <c r="C3931" s="5" t="s">
        <v>7154</v>
      </c>
      <c r="D3931" s="5" t="s">
        <v>7155</v>
      </c>
      <c r="E3931" s="5" t="s">
        <v>7605</v>
      </c>
      <c r="F3931" s="5" t="s">
        <v>7606</v>
      </c>
      <c r="G3931" s="5" t="s">
        <v>7608</v>
      </c>
      <c r="H3931" s="5" t="s">
        <v>352</v>
      </c>
      <c r="I3931" s="5" t="s">
        <v>201</v>
      </c>
      <c r="J3931" s="5" t="s">
        <v>202</v>
      </c>
      <c r="K3931" s="5" t="s">
        <v>203</v>
      </c>
      <c r="L3931" s="5" t="s">
        <v>157</v>
      </c>
      <c r="M3931" s="5" t="s">
        <v>88</v>
      </c>
      <c r="N3931" s="5" t="s">
        <v>204</v>
      </c>
      <c r="O3931" s="5" t="s">
        <v>87</v>
      </c>
      <c r="P3931" s="5" t="s">
        <v>150</v>
      </c>
      <c r="Q3931" s="5" t="s">
        <v>407</v>
      </c>
      <c r="R3931" s="5" t="s">
        <v>241</v>
      </c>
      <c r="S3931" s="5" t="s">
        <v>87</v>
      </c>
      <c r="T3931" s="5" t="s">
        <v>150</v>
      </c>
      <c r="U3931" s="5" t="s">
        <v>126</v>
      </c>
      <c r="V3931" s="5" t="s">
        <v>164</v>
      </c>
      <c r="W3931" s="5" t="s">
        <v>165</v>
      </c>
      <c r="X3931" s="5" t="s">
        <v>89</v>
      </c>
      <c r="Y3931" s="5" t="n">
        <v>1</v>
      </c>
      <c r="Z3931" s="5" t="n">
        <v>0</v>
      </c>
      <c r="AA3931" s="5" t="str">
        <f aca="false">IF(Y3931&gt;Z3931,"Win",IF(Y3931&lt;Z3931,"Loss","Draw"))</f>
        <v>Win</v>
      </c>
      <c r="AB3931" s="5" t="s">
        <v>98</v>
      </c>
      <c r="AC3931" s="5" t="s">
        <v>99</v>
      </c>
      <c r="AD3931" s="5" t="s">
        <v>1175</v>
      </c>
      <c r="AE3931" s="5" t="s">
        <v>7609</v>
      </c>
      <c r="AF3931" s="5" t="str">
        <f aca="false">IF(AD3931&lt;AE3931,AD3931,AE3931)</f>
        <v>Berserker, Electro Spirit, Fire Spirit, Goblin Barrel, Magic Archer, Royal Delivery, Tesla, Wall Breakers</v>
      </c>
      <c r="AG3931" s="5" t="str">
        <f aca="false">IF(AD3931&lt;AE3931,AE3931,AD3931)</f>
        <v>Earthquake, Electro Spirit, Firecracker, Hog Rider, Knight, Skeletons, Tesla, The Log</v>
      </c>
      <c r="AH3931" s="5" t="str">
        <f aca="false">IF(AD3931=AF3931,AA3931,IF(AA3931="Win","Loss",IF(AA3931="Loss","Win","Draw")))</f>
        <v>Win</v>
      </c>
      <c r="AI3931" s="5" t="s">
        <v>297</v>
      </c>
    </row>
    <row r="3932" customFormat="false" ht="15" hidden="false" customHeight="true" outlineLevel="0" collapsed="false">
      <c r="A3932" s="7" t="s">
        <v>7610</v>
      </c>
      <c r="B3932" s="7" t="n">
        <v>1</v>
      </c>
      <c r="C3932" s="7" t="s">
        <v>7154</v>
      </c>
      <c r="D3932" s="7" t="s">
        <v>7155</v>
      </c>
      <c r="E3932" s="7" t="s">
        <v>7605</v>
      </c>
      <c r="F3932" s="7" t="s">
        <v>7606</v>
      </c>
      <c r="G3932" s="7" t="s">
        <v>7611</v>
      </c>
      <c r="H3932" s="7" t="s">
        <v>163</v>
      </c>
      <c r="I3932" s="7" t="s">
        <v>248</v>
      </c>
      <c r="J3932" s="7" t="s">
        <v>91</v>
      </c>
      <c r="K3932" s="7" t="s">
        <v>114</v>
      </c>
      <c r="L3932" s="7" t="s">
        <v>137</v>
      </c>
      <c r="M3932" s="7" t="s">
        <v>97</v>
      </c>
      <c r="N3932" s="7" t="s">
        <v>116</v>
      </c>
      <c r="O3932" s="7" t="s">
        <v>119</v>
      </c>
      <c r="P3932" s="7" t="s">
        <v>118</v>
      </c>
      <c r="Q3932" s="7" t="s">
        <v>114</v>
      </c>
      <c r="R3932" s="7" t="s">
        <v>151</v>
      </c>
      <c r="S3932" s="7" t="s">
        <v>84</v>
      </c>
      <c r="T3932" s="7" t="s">
        <v>119</v>
      </c>
      <c r="U3932" s="7" t="s">
        <v>157</v>
      </c>
      <c r="V3932" s="7" t="s">
        <v>137</v>
      </c>
      <c r="W3932" s="7" t="s">
        <v>116</v>
      </c>
      <c r="X3932" s="7" t="s">
        <v>138</v>
      </c>
      <c r="Y3932" s="7" t="n">
        <v>1</v>
      </c>
      <c r="Z3932" s="7" t="n">
        <v>0</v>
      </c>
      <c r="AA3932" s="7" t="str">
        <f aca="false">IF(Y3932&gt;Z3932,"Win",IF(Y3932&lt;Z3932,"Loss","Draw"))</f>
        <v>Win</v>
      </c>
      <c r="AB3932" s="7" t="s">
        <v>99</v>
      </c>
      <c r="AC3932" s="7" t="s">
        <v>99</v>
      </c>
      <c r="AD3932" s="7" t="s">
        <v>7158</v>
      </c>
      <c r="AE3932" s="7" t="s">
        <v>1581</v>
      </c>
      <c r="AF3932" s="7" t="str">
        <f aca="false">IF(AD3932&lt;AE3932,AD3932,AE3932)</f>
        <v>Archers, Fire Spirit, Giant Snowball, Goblin Demolisher, Goblin Drill, Goblin Hut, Mighty Miner, Poison</v>
      </c>
      <c r="AG3932" s="7" t="str">
        <f aca="false">IF(AD3932&lt;AE3932,AE3932,AD3932)</f>
        <v>Giant Snowball, Goblin Drill, Goblin Hut, Goblins, Ice Spirit, Poison, Princess, Ronin</v>
      </c>
      <c r="AH3932" s="7" t="str">
        <f aca="false">IF(AD3932=AF3932,AA3932,IF(AA3932="Win","Loss",IF(AA3932="Loss","Win","Draw")))</f>
        <v>Loss</v>
      </c>
      <c r="AI3932" s="7" t="s">
        <v>297</v>
      </c>
    </row>
    <row r="3933" customFormat="false" ht="15" hidden="false" customHeight="true" outlineLevel="0" collapsed="false">
      <c r="A3933" s="7" t="s">
        <v>7610</v>
      </c>
      <c r="B3933" s="7" t="n">
        <v>2</v>
      </c>
      <c r="C3933" s="7" t="s">
        <v>7154</v>
      </c>
      <c r="D3933" s="7" t="s">
        <v>7155</v>
      </c>
      <c r="E3933" s="7" t="s">
        <v>7605</v>
      </c>
      <c r="F3933" s="7" t="s">
        <v>7606</v>
      </c>
      <c r="G3933" s="7" t="s">
        <v>7612</v>
      </c>
      <c r="H3933" s="7" t="s">
        <v>352</v>
      </c>
      <c r="I3933" s="7" t="s">
        <v>185</v>
      </c>
      <c r="J3933" s="7" t="s">
        <v>186</v>
      </c>
      <c r="K3933" s="7" t="s">
        <v>109</v>
      </c>
      <c r="L3933" s="7" t="s">
        <v>111</v>
      </c>
      <c r="M3933" s="7" t="s">
        <v>117</v>
      </c>
      <c r="N3933" s="7" t="s">
        <v>173</v>
      </c>
      <c r="O3933" s="7" t="s">
        <v>187</v>
      </c>
      <c r="P3933" s="7" t="s">
        <v>188</v>
      </c>
      <c r="Q3933" s="7" t="s">
        <v>177</v>
      </c>
      <c r="R3933" s="7" t="s">
        <v>83</v>
      </c>
      <c r="S3933" s="7" t="s">
        <v>95</v>
      </c>
      <c r="T3933" s="7" t="s">
        <v>215</v>
      </c>
      <c r="U3933" s="7" t="s">
        <v>143</v>
      </c>
      <c r="V3933" s="7" t="s">
        <v>112</v>
      </c>
      <c r="W3933" s="7" t="s">
        <v>91</v>
      </c>
      <c r="X3933" s="7" t="s">
        <v>327</v>
      </c>
      <c r="Y3933" s="7" t="n">
        <v>1</v>
      </c>
      <c r="Z3933" s="7" t="n">
        <v>0</v>
      </c>
      <c r="AA3933" s="7" t="str">
        <f aca="false">IF(Y3933&gt;Z3933,"Win",IF(Y3933&lt;Z3933,"Loss","Draw"))</f>
        <v>Win</v>
      </c>
      <c r="AB3933" s="7" t="s">
        <v>99</v>
      </c>
      <c r="AC3933" s="7" t="s">
        <v>99</v>
      </c>
      <c r="AD3933" s="7" t="s">
        <v>538</v>
      </c>
      <c r="AE3933" s="7" t="s">
        <v>7613</v>
      </c>
      <c r="AF3933" s="7" t="str">
        <f aca="false">IF(AD3933&lt;AE3933,AD3933,AE3933)</f>
        <v>Balloon, Executioner, Giant Skeleton, Miner, Tombstone, Tornado, Zap, Zappies</v>
      </c>
      <c r="AG3933" s="7" t="str">
        <f aca="false">IF(AD3933&lt;AE3933,AE3933,AD3933)</f>
        <v>Barbarian Barrel, Fisherman, Goblins, Heal Spirit, Monk, Rage, Royal Giant, Spirit Empress</v>
      </c>
      <c r="AH3933" s="7" t="str">
        <f aca="false">IF(AD3933=AF3933,AA3933,IF(AA3933="Win","Loss",IF(AA3933="Loss","Win","Draw")))</f>
        <v>Win</v>
      </c>
      <c r="AI3933" s="7" t="s">
        <v>297</v>
      </c>
    </row>
    <row r="3934" customFormat="false" ht="15" hidden="false" customHeight="true" outlineLevel="0" collapsed="false">
      <c r="A3934" s="7" t="s">
        <v>7614</v>
      </c>
      <c r="B3934" s="7" t="n">
        <v>1</v>
      </c>
      <c r="C3934" s="7" t="s">
        <v>7154</v>
      </c>
      <c r="D3934" s="7" t="s">
        <v>7155</v>
      </c>
      <c r="E3934" s="7" t="s">
        <v>7605</v>
      </c>
      <c r="F3934" s="7" t="s">
        <v>7606</v>
      </c>
      <c r="G3934" s="7" t="s">
        <v>7615</v>
      </c>
      <c r="H3934" s="7" t="s">
        <v>352</v>
      </c>
      <c r="I3934" s="7" t="s">
        <v>84</v>
      </c>
      <c r="J3934" s="7" t="s">
        <v>108</v>
      </c>
      <c r="K3934" s="7" t="s">
        <v>114</v>
      </c>
      <c r="L3934" s="7" t="s">
        <v>115</v>
      </c>
      <c r="M3934" s="7" t="s">
        <v>138</v>
      </c>
      <c r="N3934" s="7" t="s">
        <v>88</v>
      </c>
      <c r="O3934" s="7" t="s">
        <v>116</v>
      </c>
      <c r="P3934" s="7" t="s">
        <v>119</v>
      </c>
      <c r="Q3934" s="7" t="s">
        <v>114</v>
      </c>
      <c r="R3934" s="7" t="s">
        <v>241</v>
      </c>
      <c r="S3934" s="7" t="s">
        <v>153</v>
      </c>
      <c r="T3934" s="7" t="s">
        <v>157</v>
      </c>
      <c r="U3934" s="7" t="s">
        <v>137</v>
      </c>
      <c r="V3934" s="7" t="s">
        <v>242</v>
      </c>
      <c r="W3934" s="7" t="s">
        <v>126</v>
      </c>
      <c r="X3934" s="7" t="s">
        <v>249</v>
      </c>
      <c r="Y3934" s="7" t="n">
        <v>1</v>
      </c>
      <c r="Z3934" s="7" t="n">
        <v>0</v>
      </c>
      <c r="AA3934" s="7" t="str">
        <f aca="false">IF(Y3934&gt;Z3934,"Win",IF(Y3934&lt;Z3934,"Loss","Draw"))</f>
        <v>Win</v>
      </c>
      <c r="AB3934" s="7" t="s">
        <v>99</v>
      </c>
      <c r="AC3934" s="7" t="s">
        <v>99</v>
      </c>
      <c r="AD3934" s="7" t="s">
        <v>231</v>
      </c>
      <c r="AE3934" s="7" t="s">
        <v>958</v>
      </c>
      <c r="AF3934" s="7" t="str">
        <f aca="false">IF(AD3934&lt;AE3934,AD3934,AE3934)</f>
        <v>Archers, Berserker, Dark Prince, Giant Snowball, Goblin Demolisher, Goblin Hut, Graveyard, Poison</v>
      </c>
      <c r="AG3934" s="7" t="str">
        <f aca="false">IF(AD3934&lt;AE3934,AE3934,AD3934)</f>
        <v>Bomber, Cannon, Fire Spirit, Giant Snowball, Goblin Drill, Knight, Rocket, Skeletons</v>
      </c>
      <c r="AH3934" s="7" t="str">
        <f aca="false">IF(AD3934=AF3934,AA3934,IF(AA3934="Win","Loss",IF(AA3934="Loss","Win","Draw")))</f>
        <v>Win</v>
      </c>
      <c r="AI3934" s="7" t="s">
        <v>297</v>
      </c>
    </row>
    <row r="3935" customFormat="false" ht="15" hidden="false" customHeight="true" outlineLevel="0" collapsed="false">
      <c r="A3935" s="7" t="s">
        <v>7614</v>
      </c>
      <c r="B3935" s="7" t="n">
        <v>2</v>
      </c>
      <c r="C3935" s="7" t="s">
        <v>7154</v>
      </c>
      <c r="D3935" s="7" t="s">
        <v>7155</v>
      </c>
      <c r="E3935" s="7" t="s">
        <v>7605</v>
      </c>
      <c r="F3935" s="7" t="s">
        <v>7606</v>
      </c>
      <c r="G3935" s="7" t="s">
        <v>7616</v>
      </c>
      <c r="H3935" s="7" t="s">
        <v>352</v>
      </c>
      <c r="I3935" s="7" t="s">
        <v>208</v>
      </c>
      <c r="J3935" s="7" t="s">
        <v>186</v>
      </c>
      <c r="K3935" s="7" t="s">
        <v>109</v>
      </c>
      <c r="L3935" s="7" t="s">
        <v>110</v>
      </c>
      <c r="M3935" s="7" t="s">
        <v>112</v>
      </c>
      <c r="N3935" s="7" t="s">
        <v>93</v>
      </c>
      <c r="O3935" s="7" t="s">
        <v>188</v>
      </c>
      <c r="P3935" s="7" t="s">
        <v>86</v>
      </c>
      <c r="Q3935" s="7" t="s">
        <v>82</v>
      </c>
      <c r="R3935" s="7" t="s">
        <v>202</v>
      </c>
      <c r="S3935" s="7" t="s">
        <v>87</v>
      </c>
      <c r="T3935" s="7" t="s">
        <v>150</v>
      </c>
      <c r="U3935" s="7" t="s">
        <v>88</v>
      </c>
      <c r="V3935" s="7" t="s">
        <v>89</v>
      </c>
      <c r="W3935" s="7" t="s">
        <v>85</v>
      </c>
      <c r="X3935" s="7" t="s">
        <v>97</v>
      </c>
      <c r="Y3935" s="7" t="n">
        <v>1</v>
      </c>
      <c r="Z3935" s="7" t="n">
        <v>0</v>
      </c>
      <c r="AA3935" s="7" t="str">
        <f aca="false">IF(Y3935&gt;Z3935,"Win",IF(Y3935&lt;Z3935,"Loss","Draw"))</f>
        <v>Win</v>
      </c>
      <c r="AB3935" s="7" t="s">
        <v>99</v>
      </c>
      <c r="AC3935" s="7" t="s">
        <v>99</v>
      </c>
      <c r="AD3935" s="7" t="s">
        <v>832</v>
      </c>
      <c r="AE3935" s="7" t="s">
        <v>1389</v>
      </c>
      <c r="AF3935" s="7" t="str">
        <f aca="false">IF(AD3935&lt;AE3935,AD3935,AE3935)</f>
        <v>Balloon, Fireball, Lava Hound, Skeleton Dragons, Spirit Empress, Tombstone, Valkyrie, Zap</v>
      </c>
      <c r="AG3935" s="7" t="str">
        <f aca="false">IF(AD3935&lt;AE3935,AE3935,AD3935)</f>
        <v>Berserker, Electro Spirit, Lightning, Magic Archer, Ronin, Royal Hogs, Tesla, The Log</v>
      </c>
      <c r="AH3935" s="7" t="str">
        <f aca="false">IF(AD3935=AF3935,AA3935,IF(AA3935="Win","Loss",IF(AA3935="Loss","Win","Draw")))</f>
        <v>Win</v>
      </c>
      <c r="AI3935" s="7" t="s">
        <v>297</v>
      </c>
    </row>
    <row r="3936" customFormat="false" ht="15" hidden="false" customHeight="true" outlineLevel="0" collapsed="false">
      <c r="A3936" s="7" t="s">
        <v>7614</v>
      </c>
      <c r="B3936" s="7" t="n">
        <v>3</v>
      </c>
      <c r="C3936" s="7" t="s">
        <v>7154</v>
      </c>
      <c r="D3936" s="7" t="s">
        <v>7155</v>
      </c>
      <c r="E3936" s="7" t="s">
        <v>7605</v>
      </c>
      <c r="F3936" s="7" t="s">
        <v>7606</v>
      </c>
      <c r="G3936" s="7" t="s">
        <v>7617</v>
      </c>
      <c r="H3936" s="7" t="s">
        <v>352</v>
      </c>
      <c r="I3936" s="7" t="s">
        <v>152</v>
      </c>
      <c r="J3936" s="7" t="s">
        <v>128</v>
      </c>
      <c r="K3936" s="7" t="s">
        <v>107</v>
      </c>
      <c r="L3936" s="7" t="s">
        <v>306</v>
      </c>
      <c r="M3936" s="7" t="s">
        <v>85</v>
      </c>
      <c r="N3936" s="7" t="s">
        <v>307</v>
      </c>
      <c r="O3936" s="7" t="s">
        <v>187</v>
      </c>
      <c r="P3936" s="7" t="s">
        <v>95</v>
      </c>
      <c r="Q3936" s="7" t="s">
        <v>177</v>
      </c>
      <c r="R3936" s="7" t="s">
        <v>83</v>
      </c>
      <c r="S3936" s="7" t="s">
        <v>84</v>
      </c>
      <c r="T3936" s="7" t="s">
        <v>215</v>
      </c>
      <c r="U3936" s="7" t="s">
        <v>188</v>
      </c>
      <c r="V3936" s="7" t="s">
        <v>95</v>
      </c>
      <c r="W3936" s="7" t="s">
        <v>93</v>
      </c>
      <c r="X3936" s="7" t="s">
        <v>178</v>
      </c>
      <c r="Y3936" s="7" t="n">
        <v>1</v>
      </c>
      <c r="Z3936" s="7" t="n">
        <v>0</v>
      </c>
      <c r="AA3936" s="7" t="str">
        <f aca="false">IF(Y3936&gt;Z3936,"Win",IF(Y3936&lt;Z3936,"Loss","Draw"))</f>
        <v>Win</v>
      </c>
      <c r="AB3936" s="7" t="s">
        <v>99</v>
      </c>
      <c r="AC3936" s="7" t="s">
        <v>99</v>
      </c>
      <c r="AD3936" s="7" t="s">
        <v>603</v>
      </c>
      <c r="AE3936" s="7" t="s">
        <v>3987</v>
      </c>
      <c r="AF3936" s="7" t="str">
        <f aca="false">IF(AD3936&lt;AE3936,AD3936,AE3936)</f>
        <v>Archers, Barbarian Barrel, Fireball, Fisherman, Monk, Phoenix, Royal Giant, Tombstone</v>
      </c>
      <c r="AG3936" s="7" t="str">
        <f aca="false">IF(AD3936&lt;AE3936,AE3936,AD3936)</f>
        <v>Baby Dragon, Barbarian Barrel, Goblin Cage, Golden Knight, Golem, Ice Wizard, Lightning, Tornado</v>
      </c>
      <c r="AH3936" s="7" t="str">
        <f aca="false">IF(AD3936=AF3936,AA3936,IF(AA3936="Win","Loss",IF(AA3936="Loss","Win","Draw")))</f>
        <v>Loss</v>
      </c>
      <c r="AI3936" s="7" t="s">
        <v>297</v>
      </c>
    </row>
    <row r="3937" customFormat="false" ht="15" hidden="false" customHeight="true" outlineLevel="0" collapsed="false">
      <c r="A3937" s="5" t="s">
        <v>7618</v>
      </c>
      <c r="B3937" s="5" t="n">
        <v>1</v>
      </c>
      <c r="C3937" s="5" t="s">
        <v>7154</v>
      </c>
      <c r="D3937" s="5" t="s">
        <v>7155</v>
      </c>
      <c r="E3937" s="6" t="s">
        <v>7619</v>
      </c>
      <c r="F3937" s="5" t="s">
        <v>7620</v>
      </c>
      <c r="G3937" s="5" t="s">
        <v>7621</v>
      </c>
      <c r="H3937" s="5" t="s">
        <v>715</v>
      </c>
      <c r="I3937" s="5" t="s">
        <v>141</v>
      </c>
      <c r="J3937" s="5" t="s">
        <v>95</v>
      </c>
      <c r="K3937" s="5" t="s">
        <v>107</v>
      </c>
      <c r="L3937" s="5" t="s">
        <v>177</v>
      </c>
      <c r="M3937" s="5" t="s">
        <v>178</v>
      </c>
      <c r="N3937" s="5" t="s">
        <v>93</v>
      </c>
      <c r="O3937" s="5" t="s">
        <v>150</v>
      </c>
      <c r="P3937" s="5" t="s">
        <v>143</v>
      </c>
      <c r="Q3937" s="5" t="s">
        <v>137</v>
      </c>
      <c r="R3937" s="5" t="s">
        <v>241</v>
      </c>
      <c r="S3937" s="5" t="s">
        <v>87</v>
      </c>
      <c r="T3937" s="5" t="s">
        <v>138</v>
      </c>
      <c r="U3937" s="5" t="s">
        <v>88</v>
      </c>
      <c r="V3937" s="5" t="s">
        <v>116</v>
      </c>
      <c r="W3937" s="5" t="s">
        <v>157</v>
      </c>
      <c r="X3937" s="5" t="s">
        <v>95</v>
      </c>
      <c r="Y3937" s="5" t="n">
        <v>1</v>
      </c>
      <c r="Z3937" s="5" t="n">
        <v>0</v>
      </c>
      <c r="AA3937" s="5" t="str">
        <f aca="false">IF(Y3937&gt;Z3937,"Win",IF(Y3937&lt;Z3937,"Loss","Draw"))</f>
        <v>Win</v>
      </c>
      <c r="AB3937" s="5" t="s">
        <v>98</v>
      </c>
      <c r="AC3937" s="5" t="s">
        <v>99</v>
      </c>
      <c r="AD3937" s="5" t="s">
        <v>180</v>
      </c>
      <c r="AE3937" s="5" t="s">
        <v>2156</v>
      </c>
      <c r="AF3937" s="5" t="str">
        <f aca="false">IF(AD3937&lt;AE3937,AD3937,AE3937)</f>
        <v>Barbarian Barrel, Berserker, Fire Spirit, Goblin Demolisher, Goblin Drill, Knight, Poison, Tesla</v>
      </c>
      <c r="AG3937" s="5" t="str">
        <f aca="false">IF(AD3937&lt;AE3937,AE3937,AD3937)</f>
        <v>Barbarian Barrel, Electro Spirit, Fireball, Goblin Cage, Heal Spirit, Lumberjack, Phoenix, Royal Giant</v>
      </c>
      <c r="AH3937" s="5" t="str">
        <f aca="false">IF(AD3937=AF3937,AA3937,IF(AA3937="Win","Loss",IF(AA3937="Loss","Win","Draw")))</f>
        <v>Loss</v>
      </c>
      <c r="AI3937" s="5" t="s">
        <v>297</v>
      </c>
    </row>
    <row r="3938" customFormat="false" ht="15" hidden="false" customHeight="true" outlineLevel="0" collapsed="false">
      <c r="A3938" s="5" t="s">
        <v>7618</v>
      </c>
      <c r="B3938" s="5" t="n">
        <v>2</v>
      </c>
      <c r="C3938" s="5" t="s">
        <v>7154</v>
      </c>
      <c r="D3938" s="5" t="s">
        <v>7155</v>
      </c>
      <c r="E3938" s="6" t="s">
        <v>7619</v>
      </c>
      <c r="F3938" s="5" t="s">
        <v>7620</v>
      </c>
      <c r="G3938" s="5" t="s">
        <v>7622</v>
      </c>
      <c r="H3938" s="5" t="s">
        <v>715</v>
      </c>
      <c r="I3938" s="5" t="s">
        <v>248</v>
      </c>
      <c r="J3938" s="5" t="s">
        <v>91</v>
      </c>
      <c r="K3938" s="5" t="s">
        <v>114</v>
      </c>
      <c r="L3938" s="5" t="s">
        <v>137</v>
      </c>
      <c r="M3938" s="5" t="s">
        <v>97</v>
      </c>
      <c r="N3938" s="5" t="s">
        <v>116</v>
      </c>
      <c r="O3938" s="5" t="s">
        <v>119</v>
      </c>
      <c r="P3938" s="5" t="s">
        <v>118</v>
      </c>
      <c r="Q3938" s="5" t="s">
        <v>448</v>
      </c>
      <c r="R3938" s="5" t="s">
        <v>447</v>
      </c>
      <c r="S3938" s="5" t="s">
        <v>114</v>
      </c>
      <c r="T3938" s="5" t="s">
        <v>115</v>
      </c>
      <c r="U3938" s="5" t="s">
        <v>158</v>
      </c>
      <c r="V3938" s="5" t="s">
        <v>96</v>
      </c>
      <c r="W3938" s="5" t="s">
        <v>193</v>
      </c>
      <c r="X3938" s="5" t="s">
        <v>130</v>
      </c>
      <c r="Y3938" s="5" t="n">
        <v>0</v>
      </c>
      <c r="Z3938" s="5" t="n">
        <v>1</v>
      </c>
      <c r="AA3938" s="5" t="str">
        <f aca="false">IF(Y3938&gt;Z3938,"Win",IF(Y3938&lt;Z3938,"Loss","Draw"))</f>
        <v>Loss</v>
      </c>
      <c r="AB3938" s="5" t="s">
        <v>98</v>
      </c>
      <c r="AC3938" s="5" t="s">
        <v>99</v>
      </c>
      <c r="AD3938" s="5" t="s">
        <v>7158</v>
      </c>
      <c r="AE3938" s="5" t="s">
        <v>2154</v>
      </c>
      <c r="AF3938" s="5" t="str">
        <f aca="false">IF(AD3938&lt;AE3938,AD3938,AE3938)</f>
        <v>Arrows, Bowler, Giant, Giant Snowball, Graveyard, Guards, Minions, Witch</v>
      </c>
      <c r="AG3938" s="5" t="str">
        <f aca="false">IF(AD3938&lt;AE3938,AE3938,AD3938)</f>
        <v>Giant Snowball, Goblin Drill, Goblin Hut, Goblins, Ice Spirit, Poison, Princess, Ronin</v>
      </c>
      <c r="AH3938" s="5" t="str">
        <f aca="false">IF(AD3938=AF3938,AA3938,IF(AA3938="Win","Loss",IF(AA3938="Loss","Win","Draw")))</f>
        <v>Win</v>
      </c>
      <c r="AI3938" s="5" t="s">
        <v>297</v>
      </c>
    </row>
    <row r="3939" customFormat="false" ht="15" hidden="false" customHeight="true" outlineLevel="0" collapsed="false">
      <c r="A3939" s="5" t="s">
        <v>7618</v>
      </c>
      <c r="B3939" s="5" t="n">
        <v>3</v>
      </c>
      <c r="C3939" s="5" t="s">
        <v>7154</v>
      </c>
      <c r="D3939" s="5" t="s">
        <v>7155</v>
      </c>
      <c r="E3939" s="6" t="s">
        <v>7619</v>
      </c>
      <c r="F3939" s="5" t="s">
        <v>7620</v>
      </c>
      <c r="G3939" s="5" t="s">
        <v>7623</v>
      </c>
      <c r="H3939" s="5" t="s">
        <v>715</v>
      </c>
      <c r="I3939" s="5" t="s">
        <v>185</v>
      </c>
      <c r="J3939" s="5" t="s">
        <v>186</v>
      </c>
      <c r="K3939" s="5" t="s">
        <v>109</v>
      </c>
      <c r="L3939" s="5" t="s">
        <v>117</v>
      </c>
      <c r="M3939" s="5" t="s">
        <v>173</v>
      </c>
      <c r="N3939" s="5" t="s">
        <v>187</v>
      </c>
      <c r="O3939" s="5" t="s">
        <v>188</v>
      </c>
      <c r="P3939" s="5" t="s">
        <v>111</v>
      </c>
      <c r="Q3939" s="5" t="s">
        <v>82</v>
      </c>
      <c r="R3939" s="5" t="s">
        <v>194</v>
      </c>
      <c r="S3939" s="5" t="s">
        <v>153</v>
      </c>
      <c r="T3939" s="5" t="s">
        <v>164</v>
      </c>
      <c r="U3939" s="5" t="s">
        <v>126</v>
      </c>
      <c r="V3939" s="5" t="s">
        <v>118</v>
      </c>
      <c r="W3939" s="5" t="s">
        <v>204</v>
      </c>
      <c r="X3939" s="5" t="s">
        <v>89</v>
      </c>
      <c r="Y3939" s="5" t="n">
        <v>0</v>
      </c>
      <c r="Z3939" s="5" t="n">
        <v>1</v>
      </c>
      <c r="AA3939" s="5" t="str">
        <f aca="false">IF(Y3939&gt;Z3939,"Win",IF(Y3939&lt;Z3939,"Loss","Draw"))</f>
        <v>Loss</v>
      </c>
      <c r="AB3939" s="5" t="s">
        <v>98</v>
      </c>
      <c r="AC3939" s="5" t="s">
        <v>99</v>
      </c>
      <c r="AD3939" s="5" t="s">
        <v>538</v>
      </c>
      <c r="AE3939" s="5" t="s">
        <v>1111</v>
      </c>
      <c r="AF3939" s="5" t="str">
        <f aca="false">IF(AD3939&lt;AE3939,AD3939,AE3939)</f>
        <v>Archer Queen, Cannon, Earthquake, Ice Spirit, Royal Delivery, Royal Hogs, Skeletons, The Log</v>
      </c>
      <c r="AG3939" s="5" t="str">
        <f aca="false">IF(AD3939&lt;AE3939,AE3939,AD3939)</f>
        <v>Balloon, Executioner, Giant Skeleton, Miner, Tombstone, Tornado, Zap, Zappies</v>
      </c>
      <c r="AH3939" s="5" t="str">
        <f aca="false">IF(AD3939=AF3939,AA3939,IF(AA3939="Win","Loss",IF(AA3939="Loss","Win","Draw")))</f>
        <v>Win</v>
      </c>
      <c r="AI3939" s="5" t="s">
        <v>297</v>
      </c>
    </row>
    <row r="3940" customFormat="false" ht="15" hidden="false" customHeight="true" outlineLevel="0" collapsed="false">
      <c r="A3940" s="7" t="s">
        <v>7624</v>
      </c>
      <c r="B3940" s="7" t="n">
        <v>1</v>
      </c>
      <c r="C3940" s="7" t="s">
        <v>7154</v>
      </c>
      <c r="D3940" s="7" t="s">
        <v>7155</v>
      </c>
      <c r="E3940" s="8" t="s">
        <v>7619</v>
      </c>
      <c r="F3940" s="7" t="s">
        <v>7620</v>
      </c>
      <c r="G3940" s="7" t="s">
        <v>7625</v>
      </c>
      <c r="H3940" s="7" t="s">
        <v>352</v>
      </c>
      <c r="I3940" s="7" t="s">
        <v>113</v>
      </c>
      <c r="J3940" s="7" t="s">
        <v>337</v>
      </c>
      <c r="K3940" s="7" t="s">
        <v>153</v>
      </c>
      <c r="L3940" s="7" t="s">
        <v>165</v>
      </c>
      <c r="M3940" s="7" t="s">
        <v>88</v>
      </c>
      <c r="N3940" s="7" t="s">
        <v>164</v>
      </c>
      <c r="O3940" s="7" t="s">
        <v>118</v>
      </c>
      <c r="P3940" s="7" t="s">
        <v>89</v>
      </c>
      <c r="Q3940" s="7" t="s">
        <v>82</v>
      </c>
      <c r="R3940" s="7" t="s">
        <v>108</v>
      </c>
      <c r="S3940" s="7" t="s">
        <v>153</v>
      </c>
      <c r="T3940" s="7" t="s">
        <v>93</v>
      </c>
      <c r="U3940" s="7" t="s">
        <v>86</v>
      </c>
      <c r="V3940" s="7" t="s">
        <v>126</v>
      </c>
      <c r="W3940" s="7" t="s">
        <v>150</v>
      </c>
      <c r="X3940" s="7" t="s">
        <v>89</v>
      </c>
      <c r="Y3940" s="7" t="n">
        <v>3</v>
      </c>
      <c r="Z3940" s="7" t="n">
        <v>0</v>
      </c>
      <c r="AA3940" s="7" t="str">
        <f aca="false">IF(Y3940&gt;Z3940,"Win",IF(Y3940&lt;Z3940,"Loss","Draw"))</f>
        <v>Win</v>
      </c>
      <c r="AB3940" s="7" t="s">
        <v>99</v>
      </c>
      <c r="AC3940" s="7" t="s">
        <v>99</v>
      </c>
      <c r="AD3940" s="7" t="s">
        <v>7178</v>
      </c>
      <c r="AE3940" s="7" t="s">
        <v>1105</v>
      </c>
      <c r="AF3940" s="7" t="str">
        <f aca="false">IF(AD3940&lt;AE3940,AD3940,AE3940)</f>
        <v>Berserker, Boss Bandit, Cannon, Earthquake, Furnace, Hog Rider, Ice Spirit, The Log</v>
      </c>
      <c r="AG3940" s="7" t="str">
        <f aca="false">IF(AD3940&lt;AE3940,AE3940,AD3940)</f>
        <v>Cannon, Dark Prince, Electro Spirit, Fireball, Royal Hogs, Skeleton Dragons, Skeletons, The Log</v>
      </c>
      <c r="AH3940" s="7" t="str">
        <f aca="false">IF(AD3940=AF3940,AA3940,IF(AA3940="Win","Loss",IF(AA3940="Loss","Win","Draw")))</f>
        <v>Win</v>
      </c>
      <c r="AI3940" s="7" t="s">
        <v>297</v>
      </c>
    </row>
    <row r="3941" customFormat="false" ht="15" hidden="false" customHeight="true" outlineLevel="0" collapsed="false">
      <c r="A3941" s="7" t="s">
        <v>7624</v>
      </c>
      <c r="B3941" s="7" t="n">
        <v>2</v>
      </c>
      <c r="C3941" s="7" t="s">
        <v>7154</v>
      </c>
      <c r="D3941" s="7" t="s">
        <v>7155</v>
      </c>
      <c r="E3941" s="8" t="s">
        <v>7619</v>
      </c>
      <c r="F3941" s="7" t="s">
        <v>7620</v>
      </c>
      <c r="G3941" s="7" t="s">
        <v>7626</v>
      </c>
      <c r="H3941" s="7" t="s">
        <v>352</v>
      </c>
      <c r="I3941" s="7" t="s">
        <v>152</v>
      </c>
      <c r="J3941" s="7" t="s">
        <v>128</v>
      </c>
      <c r="K3941" s="7" t="s">
        <v>107</v>
      </c>
      <c r="L3941" s="7" t="s">
        <v>306</v>
      </c>
      <c r="M3941" s="7" t="s">
        <v>85</v>
      </c>
      <c r="N3941" s="7" t="s">
        <v>307</v>
      </c>
      <c r="O3941" s="7" t="s">
        <v>187</v>
      </c>
      <c r="P3941" s="7" t="s">
        <v>95</v>
      </c>
      <c r="Q3941" s="7" t="s">
        <v>137</v>
      </c>
      <c r="R3941" s="7" t="s">
        <v>194</v>
      </c>
      <c r="S3941" s="7" t="s">
        <v>114</v>
      </c>
      <c r="T3941" s="7" t="s">
        <v>97</v>
      </c>
      <c r="U3941" s="7" t="s">
        <v>88</v>
      </c>
      <c r="V3941" s="7" t="s">
        <v>116</v>
      </c>
      <c r="W3941" s="7" t="s">
        <v>157</v>
      </c>
      <c r="X3941" s="7" t="s">
        <v>234</v>
      </c>
      <c r="Y3941" s="7" t="n">
        <v>0</v>
      </c>
      <c r="Z3941" s="7" t="n">
        <v>1</v>
      </c>
      <c r="AA3941" s="7" t="str">
        <f aca="false">IF(Y3941&gt;Z3941,"Win",IF(Y3941&lt;Z3941,"Loss","Draw"))</f>
        <v>Loss</v>
      </c>
      <c r="AB3941" s="7" t="s">
        <v>99</v>
      </c>
      <c r="AC3941" s="7" t="s">
        <v>99</v>
      </c>
      <c r="AD3941" s="7" t="s">
        <v>603</v>
      </c>
      <c r="AE3941" s="7" t="s">
        <v>555</v>
      </c>
      <c r="AF3941" s="7" t="str">
        <f aca="false">IF(AD3941&lt;AE3941,AD3941,AE3941)</f>
        <v>Archer Queen, Berserker, Bomb Tower, Fire Spirit, Giant Snowball, Goblin Drill, Poison, Ronin</v>
      </c>
      <c r="AG3941" s="7" t="str">
        <f aca="false">IF(AD3941&lt;AE3941,AE3941,AD3941)</f>
        <v>Baby Dragon, Barbarian Barrel, Goblin Cage, Golden Knight, Golem, Ice Wizard, Lightning, Tornado</v>
      </c>
      <c r="AH3941" s="7" t="str">
        <f aca="false">IF(AD3941=AF3941,AA3941,IF(AA3941="Win","Loss",IF(AA3941="Loss","Win","Draw")))</f>
        <v>Win</v>
      </c>
      <c r="AI3941" s="7" t="s">
        <v>297</v>
      </c>
    </row>
    <row r="3942" customFormat="false" ht="15" hidden="false" customHeight="true" outlineLevel="0" collapsed="false">
      <c r="A3942" s="7" t="s">
        <v>7624</v>
      </c>
      <c r="B3942" s="7" t="n">
        <v>3</v>
      </c>
      <c r="C3942" s="7" t="s">
        <v>7154</v>
      </c>
      <c r="D3942" s="7" t="s">
        <v>7155</v>
      </c>
      <c r="E3942" s="8" t="s">
        <v>7619</v>
      </c>
      <c r="F3942" s="7" t="s">
        <v>7620</v>
      </c>
      <c r="G3942" s="7" t="s">
        <v>7627</v>
      </c>
      <c r="H3942" s="7" t="s">
        <v>352</v>
      </c>
      <c r="I3942" s="7" t="s">
        <v>114</v>
      </c>
      <c r="J3942" s="7" t="s">
        <v>241</v>
      </c>
      <c r="K3942" s="7" t="s">
        <v>87</v>
      </c>
      <c r="L3942" s="7" t="s">
        <v>249</v>
      </c>
      <c r="M3942" s="7" t="s">
        <v>242</v>
      </c>
      <c r="N3942" s="7" t="s">
        <v>157</v>
      </c>
      <c r="O3942" s="7" t="s">
        <v>126</v>
      </c>
      <c r="P3942" s="7" t="s">
        <v>137</v>
      </c>
      <c r="Q3942" s="7" t="s">
        <v>152</v>
      </c>
      <c r="R3942" s="7" t="s">
        <v>158</v>
      </c>
      <c r="S3942" s="7" t="s">
        <v>107</v>
      </c>
      <c r="T3942" s="7" t="s">
        <v>387</v>
      </c>
      <c r="U3942" s="7" t="s">
        <v>85</v>
      </c>
      <c r="V3942" s="7" t="s">
        <v>307</v>
      </c>
      <c r="W3942" s="7" t="s">
        <v>187</v>
      </c>
      <c r="X3942" s="7" t="s">
        <v>95</v>
      </c>
      <c r="Y3942" s="7" t="n">
        <v>1</v>
      </c>
      <c r="Z3942" s="7" t="n">
        <v>0</v>
      </c>
      <c r="AA3942" s="7" t="str">
        <f aca="false">IF(Y3942&gt;Z3942,"Win",IF(Y3942&lt;Z3942,"Loss","Draw"))</f>
        <v>Win</v>
      </c>
      <c r="AB3942" s="7" t="s">
        <v>99</v>
      </c>
      <c r="AC3942" s="7" t="s">
        <v>99</v>
      </c>
      <c r="AD3942" s="7" t="s">
        <v>7628</v>
      </c>
      <c r="AE3942" s="7" t="s">
        <v>1103</v>
      </c>
      <c r="AF3942" s="7" t="str">
        <f aca="false">IF(AD3942&lt;AE3942,AD3942,AE3942)</f>
        <v>Baby Dragon, Barbarian Barrel, Bowler, Electro Giant, Goblin Cage, Ice Wizard, Lightning, Tornado</v>
      </c>
      <c r="AG3942" s="7" t="str">
        <f aca="false">IF(AD3942&lt;AE3942,AE3942,AD3942)</f>
        <v>Bomber, Fire Spirit, Giant Snowball, Goblin Drill, Knight, Rocket, Skeletons, Tesla</v>
      </c>
      <c r="AH3942" s="7" t="str">
        <f aca="false">IF(AD3942=AF3942,AA3942,IF(AA3942="Win","Loss",IF(AA3942="Loss","Win","Draw")))</f>
        <v>Loss</v>
      </c>
      <c r="AI3942" s="7" t="s">
        <v>297</v>
      </c>
    </row>
    <row r="3943" customFormat="false" ht="15" hidden="false" customHeight="true" outlineLevel="0" collapsed="false">
      <c r="A3943" s="7" t="s">
        <v>7629</v>
      </c>
      <c r="B3943" s="7" t="n">
        <v>1</v>
      </c>
      <c r="C3943" s="7" t="s">
        <v>7154</v>
      </c>
      <c r="D3943" s="7" t="s">
        <v>7155</v>
      </c>
      <c r="E3943" s="8" t="s">
        <v>7619</v>
      </c>
      <c r="F3943" s="7" t="s">
        <v>7620</v>
      </c>
      <c r="G3943" s="7" t="s">
        <v>7630</v>
      </c>
      <c r="H3943" s="7" t="s">
        <v>352</v>
      </c>
      <c r="I3943" s="7" t="s">
        <v>208</v>
      </c>
      <c r="J3943" s="7" t="s">
        <v>188</v>
      </c>
      <c r="K3943" s="7" t="s">
        <v>109</v>
      </c>
      <c r="L3943" s="7" t="s">
        <v>110</v>
      </c>
      <c r="M3943" s="7" t="s">
        <v>112</v>
      </c>
      <c r="N3943" s="7" t="s">
        <v>88</v>
      </c>
      <c r="O3943" s="7" t="s">
        <v>93</v>
      </c>
      <c r="P3943" s="7" t="s">
        <v>86</v>
      </c>
      <c r="Q3943" s="7" t="s">
        <v>90</v>
      </c>
      <c r="R3943" s="7" t="s">
        <v>194</v>
      </c>
      <c r="S3943" s="7" t="s">
        <v>208</v>
      </c>
      <c r="T3943" s="7" t="s">
        <v>165</v>
      </c>
      <c r="U3943" s="7" t="s">
        <v>164</v>
      </c>
      <c r="V3943" s="7" t="s">
        <v>193</v>
      </c>
      <c r="W3943" s="7" t="s">
        <v>150</v>
      </c>
      <c r="X3943" s="7" t="s">
        <v>89</v>
      </c>
      <c r="Y3943" s="7" t="n">
        <v>1</v>
      </c>
      <c r="Z3943" s="7" t="n">
        <v>0</v>
      </c>
      <c r="AA3943" s="7" t="str">
        <f aca="false">IF(Y3943&gt;Z3943,"Win",IF(Y3943&lt;Z3943,"Loss","Draw"))</f>
        <v>Win</v>
      </c>
      <c r="AB3943" s="7" t="s">
        <v>99</v>
      </c>
      <c r="AC3943" s="7" t="s">
        <v>99</v>
      </c>
      <c r="AD3943" s="7" t="s">
        <v>368</v>
      </c>
      <c r="AE3943" s="7" t="s">
        <v>1078</v>
      </c>
      <c r="AF3943" s="7" t="str">
        <f aca="false">IF(AD3943&lt;AE3943,AD3943,AE3943)</f>
        <v>Archer Queen, Earthquake, Electro Spirit, Guards, Hog Rider, Mortar, The Log, Valkyrie</v>
      </c>
      <c r="AG3943" s="7" t="str">
        <f aca="false">IF(AD3943&lt;AE3943,AE3943,AD3943)</f>
        <v>Berserker, Fireball, Lava Hound, Skeleton Dragons, Spirit Empress, Tombstone, Valkyrie, Zap</v>
      </c>
      <c r="AH3943" s="7" t="str">
        <f aca="false">IF(AD3943=AF3943,AA3943,IF(AA3943="Win","Loss",IF(AA3943="Loss","Win","Draw")))</f>
        <v>Loss</v>
      </c>
      <c r="AI3943" s="7" t="s">
        <v>297</v>
      </c>
    </row>
    <row r="3944" customFormat="false" ht="15" hidden="false" customHeight="true" outlineLevel="0" collapsed="false">
      <c r="A3944" s="7" t="s">
        <v>7629</v>
      </c>
      <c r="B3944" s="7" t="n">
        <v>2</v>
      </c>
      <c r="C3944" s="7" t="s">
        <v>7154</v>
      </c>
      <c r="D3944" s="7" t="s">
        <v>7155</v>
      </c>
      <c r="E3944" s="8" t="s">
        <v>7619</v>
      </c>
      <c r="F3944" s="7" t="s">
        <v>7620</v>
      </c>
      <c r="G3944" s="7" t="s">
        <v>7631</v>
      </c>
      <c r="H3944" s="7" t="s">
        <v>715</v>
      </c>
      <c r="I3944" s="7" t="s">
        <v>172</v>
      </c>
      <c r="J3944" s="7" t="s">
        <v>186</v>
      </c>
      <c r="K3944" s="7" t="s">
        <v>126</v>
      </c>
      <c r="L3944" s="7" t="s">
        <v>111</v>
      </c>
      <c r="M3944" s="7" t="s">
        <v>140</v>
      </c>
      <c r="N3944" s="7" t="s">
        <v>95</v>
      </c>
      <c r="O3944" s="7" t="s">
        <v>114</v>
      </c>
      <c r="P3944" s="7" t="s">
        <v>234</v>
      </c>
      <c r="Q3944" s="7" t="s">
        <v>127</v>
      </c>
      <c r="R3944" s="7" t="s">
        <v>219</v>
      </c>
      <c r="S3944" s="7" t="s">
        <v>124</v>
      </c>
      <c r="T3944" s="7" t="s">
        <v>117</v>
      </c>
      <c r="U3944" s="7" t="s">
        <v>133</v>
      </c>
      <c r="V3944" s="7" t="s">
        <v>294</v>
      </c>
      <c r="W3944" s="7" t="s">
        <v>173</v>
      </c>
      <c r="X3944" s="7" t="s">
        <v>95</v>
      </c>
      <c r="Y3944" s="7" t="n">
        <v>1</v>
      </c>
      <c r="Z3944" s="7" t="n">
        <v>0</v>
      </c>
      <c r="AA3944" s="7" t="str">
        <f aca="false">IF(Y3944&gt;Z3944,"Win",IF(Y3944&lt;Z3944,"Loss","Draw"))</f>
        <v>Win</v>
      </c>
      <c r="AB3944" s="7" t="s">
        <v>99</v>
      </c>
      <c r="AC3944" s="7" t="s">
        <v>99</v>
      </c>
      <c r="AD3944" s="7" t="s">
        <v>4530</v>
      </c>
      <c r="AE3944" s="7" t="s">
        <v>296</v>
      </c>
      <c r="AF3944" s="7" t="str">
        <f aca="false">IF(AD3944&lt;AE3944,AD3944,AE3944)</f>
        <v>Balloon, Barbarian Barrel, Bomb Tower, Giant Snowball, Ice Golem, Miner, Musketeer, Skeletons</v>
      </c>
      <c r="AG3944" s="7" t="str">
        <f aca="false">IF(AD3944&lt;AE3944,AE3944,AD3944)</f>
        <v>Barbarian Barrel, Battle Ram, Giant Skeleton, Mother Witch, Royal Ghost, Vines, Wizard, Zappies</v>
      </c>
      <c r="AH3944" s="7" t="str">
        <f aca="false">IF(AD3944=AF3944,AA3944,IF(AA3944="Win","Loss",IF(AA3944="Loss","Win","Draw")))</f>
        <v>Win</v>
      </c>
      <c r="AI3944" s="7" t="s">
        <v>297</v>
      </c>
    </row>
    <row r="3945" customFormat="false" ht="15" hidden="false" customHeight="true" outlineLevel="0" collapsed="false">
      <c r="A3945" s="7" t="s">
        <v>7629</v>
      </c>
      <c r="B3945" s="7" t="n">
        <v>3</v>
      </c>
      <c r="C3945" s="7" t="s">
        <v>7154</v>
      </c>
      <c r="D3945" s="7" t="s">
        <v>7155</v>
      </c>
      <c r="E3945" s="8" t="s">
        <v>7619</v>
      </c>
      <c r="F3945" s="7" t="s">
        <v>7620</v>
      </c>
      <c r="G3945" s="7" t="s">
        <v>7632</v>
      </c>
      <c r="H3945" s="7" t="s">
        <v>715</v>
      </c>
      <c r="I3945" s="7" t="s">
        <v>82</v>
      </c>
      <c r="J3945" s="7" t="s">
        <v>151</v>
      </c>
      <c r="K3945" s="7" t="s">
        <v>152</v>
      </c>
      <c r="L3945" s="7" t="s">
        <v>85</v>
      </c>
      <c r="M3945" s="7" t="s">
        <v>150</v>
      </c>
      <c r="N3945" s="7" t="s">
        <v>89</v>
      </c>
      <c r="O3945" s="7" t="s">
        <v>153</v>
      </c>
      <c r="P3945" s="7" t="s">
        <v>91</v>
      </c>
      <c r="Q3945" s="7" t="s">
        <v>84</v>
      </c>
      <c r="R3945" s="7" t="s">
        <v>158</v>
      </c>
      <c r="S3945" s="7" t="s">
        <v>114</v>
      </c>
      <c r="T3945" s="7" t="s">
        <v>115</v>
      </c>
      <c r="U3945" s="7" t="s">
        <v>447</v>
      </c>
      <c r="V3945" s="7" t="s">
        <v>97</v>
      </c>
      <c r="W3945" s="7" t="s">
        <v>96</v>
      </c>
      <c r="X3945" s="7" t="s">
        <v>130</v>
      </c>
      <c r="Y3945" s="7" t="n">
        <v>1</v>
      </c>
      <c r="Z3945" s="7" t="n">
        <v>0</v>
      </c>
      <c r="AA3945" s="7" t="str">
        <f aca="false">IF(Y3945&gt;Z3945,"Win",IF(Y3945&lt;Z3945,"Loss","Draw"))</f>
        <v>Win</v>
      </c>
      <c r="AB3945" s="7" t="s">
        <v>99</v>
      </c>
      <c r="AC3945" s="7" t="s">
        <v>99</v>
      </c>
      <c r="AD3945" s="7" t="s">
        <v>4799</v>
      </c>
      <c r="AE3945" s="7" t="s">
        <v>1014</v>
      </c>
      <c r="AF3945" s="7" t="str">
        <f aca="false">IF(AD3945&lt;AE3945,AD3945,AE3945)</f>
        <v>Archers, Arrows, Bowler, Giant, Giant Snowball, Graveyard, Minions, Ronin</v>
      </c>
      <c r="AG3945" s="7" t="str">
        <f aca="false">IF(AD3945&lt;AE3945,AE3945,AD3945)</f>
        <v>Baby Dragon, Cannon, Electro Spirit, Goblins, Lightning, Mighty Miner, Royal Hogs, The Log</v>
      </c>
      <c r="AH3945" s="7" t="str">
        <f aca="false">IF(AD3945=AF3945,AA3945,IF(AA3945="Win","Loss",IF(AA3945="Loss","Win","Draw")))</f>
        <v>Loss</v>
      </c>
      <c r="AI3945" s="7" t="s">
        <v>297</v>
      </c>
    </row>
    <row r="3946" customFormat="false" ht="15" hidden="false" customHeight="true" outlineLevel="0" collapsed="false">
      <c r="A3946" s="5" t="s">
        <v>7633</v>
      </c>
      <c r="B3946" s="5" t="n">
        <v>1</v>
      </c>
      <c r="C3946" s="5" t="s">
        <v>7154</v>
      </c>
      <c r="D3946" s="5" t="s">
        <v>7155</v>
      </c>
      <c r="E3946" s="5" t="s">
        <v>6898</v>
      </c>
      <c r="F3946" s="5" t="s">
        <v>6899</v>
      </c>
      <c r="G3946" s="5" t="s">
        <v>7634</v>
      </c>
      <c r="H3946" s="5" t="s">
        <v>352</v>
      </c>
      <c r="I3946" s="5" t="s">
        <v>127</v>
      </c>
      <c r="J3946" s="5" t="s">
        <v>128</v>
      </c>
      <c r="K3946" s="5" t="s">
        <v>129</v>
      </c>
      <c r="L3946" s="5" t="s">
        <v>133</v>
      </c>
      <c r="M3946" s="5" t="s">
        <v>97</v>
      </c>
      <c r="N3946" s="5" t="s">
        <v>131</v>
      </c>
      <c r="O3946" s="5" t="s">
        <v>173</v>
      </c>
      <c r="P3946" s="5" t="s">
        <v>130</v>
      </c>
      <c r="Q3946" s="5" t="s">
        <v>84</v>
      </c>
      <c r="R3946" s="5" t="s">
        <v>108</v>
      </c>
      <c r="S3946" s="5" t="s">
        <v>82</v>
      </c>
      <c r="T3946" s="5" t="s">
        <v>85</v>
      </c>
      <c r="U3946" s="5" t="s">
        <v>95</v>
      </c>
      <c r="V3946" s="5" t="s">
        <v>150</v>
      </c>
      <c r="W3946" s="5" t="s">
        <v>88</v>
      </c>
      <c r="X3946" s="5" t="s">
        <v>87</v>
      </c>
      <c r="Y3946" s="5" t="n">
        <v>1</v>
      </c>
      <c r="Z3946" s="5" t="n">
        <v>0</v>
      </c>
      <c r="AA3946" s="5" t="str">
        <f aca="false">IF(Y3946&gt;Z3946,"Win",IF(Y3946&lt;Z3946,"Loss","Draw"))</f>
        <v>Win</v>
      </c>
      <c r="AB3946" s="5" t="s">
        <v>98</v>
      </c>
      <c r="AC3946" s="5" t="s">
        <v>99</v>
      </c>
      <c r="AD3946" s="5" t="s">
        <v>503</v>
      </c>
      <c r="AE3946" s="5" t="s">
        <v>2956</v>
      </c>
      <c r="AF3946" s="5" t="str">
        <f aca="false">IF(AD3946&lt;AE3946,AD3946,AE3946)</f>
        <v>Archers, Barbarian Barrel, Berserker, Dark Prince, Electro Spirit, Lightning, Royal Hogs, Tesla</v>
      </c>
      <c r="AG3946" s="5" t="str">
        <f aca="false">IF(AD3946&lt;AE3946,AE3946,AD3946)</f>
        <v>Arrows, Bandit, Battle Ram, Golden Knight, Mega Knight, Mother Witch, Ronin, Zappies</v>
      </c>
      <c r="AH3946" s="5" t="str">
        <f aca="false">IF(AD3946=AF3946,AA3946,IF(AA3946="Win","Loss",IF(AA3946="Loss","Win","Draw")))</f>
        <v>Loss</v>
      </c>
      <c r="AI3946" s="5" t="s">
        <v>102</v>
      </c>
    </row>
    <row r="3947" customFormat="false" ht="15" hidden="false" customHeight="true" outlineLevel="0" collapsed="false">
      <c r="A3947" s="5" t="s">
        <v>7633</v>
      </c>
      <c r="B3947" s="5" t="n">
        <v>2</v>
      </c>
      <c r="C3947" s="5" t="s">
        <v>7154</v>
      </c>
      <c r="D3947" s="5" t="s">
        <v>7155</v>
      </c>
      <c r="E3947" s="5" t="s">
        <v>6898</v>
      </c>
      <c r="F3947" s="5" t="s">
        <v>6899</v>
      </c>
      <c r="G3947" s="5" t="s">
        <v>7635</v>
      </c>
      <c r="H3947" s="5" t="s">
        <v>391</v>
      </c>
      <c r="I3947" s="5" t="s">
        <v>172</v>
      </c>
      <c r="J3947" s="5" t="s">
        <v>186</v>
      </c>
      <c r="K3947" s="5" t="s">
        <v>126</v>
      </c>
      <c r="L3947" s="5" t="s">
        <v>111</v>
      </c>
      <c r="M3947" s="5" t="s">
        <v>140</v>
      </c>
      <c r="N3947" s="5" t="s">
        <v>95</v>
      </c>
      <c r="O3947" s="5" t="s">
        <v>114</v>
      </c>
      <c r="P3947" s="5" t="s">
        <v>234</v>
      </c>
      <c r="Q3947" s="5" t="s">
        <v>129</v>
      </c>
      <c r="R3947" s="5" t="s">
        <v>128</v>
      </c>
      <c r="S3947" s="5" t="s">
        <v>127</v>
      </c>
      <c r="T3947" s="5" t="s">
        <v>130</v>
      </c>
      <c r="U3947" s="5" t="s">
        <v>86</v>
      </c>
      <c r="V3947" s="5" t="s">
        <v>132</v>
      </c>
      <c r="W3947" s="5" t="s">
        <v>133</v>
      </c>
      <c r="X3947" s="5" t="s">
        <v>131</v>
      </c>
      <c r="Y3947" s="5" t="n">
        <v>0</v>
      </c>
      <c r="Z3947" s="5" t="n">
        <v>1</v>
      </c>
      <c r="AA3947" s="5" t="str">
        <f aca="false">IF(Y3947&gt;Z3947,"Win",IF(Y3947&lt;Z3947,"Loss","Draw"))</f>
        <v>Loss</v>
      </c>
      <c r="AB3947" s="5" t="s">
        <v>98</v>
      </c>
      <c r="AC3947" s="5" t="s">
        <v>99</v>
      </c>
      <c r="AD3947" s="5" t="s">
        <v>4530</v>
      </c>
      <c r="AE3947" s="5" t="s">
        <v>135</v>
      </c>
      <c r="AF3947" s="5" t="str">
        <f aca="false">IF(AD3947&lt;AE3947,AD3947,AE3947)</f>
        <v>Arrows, Bandit, Battle Ram, Electro Wizard, Golden Knight, Mega Knight, Mother Witch, Skeleton Dragons</v>
      </c>
      <c r="AG3947" s="5" t="str">
        <f aca="false">IF(AD3947&lt;AE3947,AE3947,AD3947)</f>
        <v>Balloon, Barbarian Barrel, Bomb Tower, Giant Snowball, Ice Golem, Miner, Musketeer, Skeletons</v>
      </c>
      <c r="AH3947" s="5" t="str">
        <f aca="false">IF(AD3947=AF3947,AA3947,IF(AA3947="Win","Loss",IF(AA3947="Loss","Win","Draw")))</f>
        <v>Win</v>
      </c>
      <c r="AI3947" s="5" t="s">
        <v>102</v>
      </c>
    </row>
    <row r="3948" customFormat="false" ht="15" hidden="false" customHeight="true" outlineLevel="0" collapsed="false">
      <c r="A3948" s="5" t="s">
        <v>7633</v>
      </c>
      <c r="B3948" s="5" t="n">
        <v>3</v>
      </c>
      <c r="C3948" s="5" t="s">
        <v>7154</v>
      </c>
      <c r="D3948" s="5" t="s">
        <v>7155</v>
      </c>
      <c r="E3948" s="5" t="s">
        <v>6898</v>
      </c>
      <c r="F3948" s="5" t="s">
        <v>6899</v>
      </c>
      <c r="G3948" s="5" t="s">
        <v>7636</v>
      </c>
      <c r="H3948" s="5" t="s">
        <v>391</v>
      </c>
      <c r="I3948" s="5" t="s">
        <v>92</v>
      </c>
      <c r="J3948" s="5" t="s">
        <v>91</v>
      </c>
      <c r="K3948" s="5" t="s">
        <v>90</v>
      </c>
      <c r="L3948" s="5" t="s">
        <v>125</v>
      </c>
      <c r="M3948" s="5" t="s">
        <v>93</v>
      </c>
      <c r="N3948" s="5" t="s">
        <v>96</v>
      </c>
      <c r="O3948" s="5" t="s">
        <v>94</v>
      </c>
      <c r="P3948" s="5" t="s">
        <v>89</v>
      </c>
      <c r="Q3948" s="5" t="s">
        <v>113</v>
      </c>
      <c r="R3948" s="5" t="s">
        <v>91</v>
      </c>
      <c r="S3948" s="5" t="s">
        <v>114</v>
      </c>
      <c r="T3948" s="5" t="s">
        <v>119</v>
      </c>
      <c r="U3948" s="5" t="s">
        <v>116</v>
      </c>
      <c r="V3948" s="5" t="s">
        <v>115</v>
      </c>
      <c r="W3948" s="5" t="s">
        <v>117</v>
      </c>
      <c r="X3948" s="5" t="s">
        <v>96</v>
      </c>
      <c r="Y3948" s="5" t="n">
        <v>1</v>
      </c>
      <c r="Z3948" s="5" t="n">
        <v>0</v>
      </c>
      <c r="AA3948" s="5" t="str">
        <f aca="false">IF(Y3948&gt;Z3948,"Win",IF(Y3948&lt;Z3948,"Loss","Draw"))</f>
        <v>Win</v>
      </c>
      <c r="AB3948" s="5" t="s">
        <v>98</v>
      </c>
      <c r="AC3948" s="5" t="s">
        <v>99</v>
      </c>
      <c r="AD3948" s="5" t="s">
        <v>519</v>
      </c>
      <c r="AE3948" s="5" t="s">
        <v>6659</v>
      </c>
      <c r="AF3948" s="5" t="str">
        <f aca="false">IF(AD3948&lt;AE3948,AD3948,AE3948)</f>
        <v>Cannon Cart, Fireball, Goblins, Minions, Mortar, Rascals, Skeleton Barrel, The Log</v>
      </c>
      <c r="AG3948" s="5" t="str">
        <f aca="false">IF(AD3948&lt;AE3948,AE3948,AD3948)</f>
        <v>Furnace, Giant Skeleton, Giant Snowball, Goblin Hut, Goblins, Graveyard, Minions, Poison</v>
      </c>
      <c r="AH3948" s="5" t="str">
        <f aca="false">IF(AD3948=AF3948,AA3948,IF(AA3948="Win","Loss",IF(AA3948="Loss","Win","Draw")))</f>
        <v>Win</v>
      </c>
      <c r="AI3948" s="5" t="s">
        <v>102</v>
      </c>
    </row>
    <row r="3949" customFormat="false" ht="15" hidden="false" customHeight="true" outlineLevel="0" collapsed="false">
      <c r="A3949" s="5" t="s">
        <v>7637</v>
      </c>
      <c r="B3949" s="5" t="n">
        <v>1</v>
      </c>
      <c r="C3949" s="5" t="s">
        <v>7154</v>
      </c>
      <c r="D3949" s="5" t="s">
        <v>7155</v>
      </c>
      <c r="E3949" s="5" t="s">
        <v>7638</v>
      </c>
      <c r="F3949" s="5" t="s">
        <v>7639</v>
      </c>
      <c r="G3949" s="5" t="s">
        <v>3014</v>
      </c>
      <c r="H3949" s="5" t="s">
        <v>163</v>
      </c>
      <c r="I3949" s="5" t="s">
        <v>208</v>
      </c>
      <c r="J3949" s="5" t="s">
        <v>188</v>
      </c>
      <c r="K3949" s="5" t="s">
        <v>109</v>
      </c>
      <c r="L3949" s="5" t="s">
        <v>110</v>
      </c>
      <c r="M3949" s="5" t="s">
        <v>112</v>
      </c>
      <c r="N3949" s="5" t="s">
        <v>88</v>
      </c>
      <c r="O3949" s="5" t="s">
        <v>93</v>
      </c>
      <c r="P3949" s="5" t="s">
        <v>86</v>
      </c>
      <c r="Q3949" s="5" t="s">
        <v>90</v>
      </c>
      <c r="R3949" s="5" t="s">
        <v>158</v>
      </c>
      <c r="S3949" s="5" t="s">
        <v>92</v>
      </c>
      <c r="T3949" s="5" t="s">
        <v>159</v>
      </c>
      <c r="U3949" s="5" t="s">
        <v>96</v>
      </c>
      <c r="V3949" s="5" t="s">
        <v>94</v>
      </c>
      <c r="W3949" s="5" t="s">
        <v>93</v>
      </c>
      <c r="X3949" s="5" t="s">
        <v>95</v>
      </c>
      <c r="Y3949" s="5" t="n">
        <v>0</v>
      </c>
      <c r="Z3949" s="5" t="n">
        <v>1</v>
      </c>
      <c r="AA3949" s="5" t="str">
        <f aca="false">IF(Y3949&gt;Z3949,"Win",IF(Y3949&lt;Z3949,"Loss","Draw"))</f>
        <v>Loss</v>
      </c>
      <c r="AB3949" s="5" t="s">
        <v>98</v>
      </c>
      <c r="AC3949" s="5" t="s">
        <v>99</v>
      </c>
      <c r="AD3949" s="5" t="s">
        <v>368</v>
      </c>
      <c r="AE3949" s="5" t="s">
        <v>379</v>
      </c>
      <c r="AF3949" s="5" t="str">
        <f aca="false">IF(AD3949&lt;AE3949,AD3949,AE3949)</f>
        <v>Barbarian Barrel, Bowler, Dart Goblin, Fireball, Minions, Mortar, Rascals, Skeleton Barrel</v>
      </c>
      <c r="AG3949" s="5" t="str">
        <f aca="false">IF(AD3949&lt;AE3949,AE3949,AD3949)</f>
        <v>Berserker, Fireball, Lava Hound, Skeleton Dragons, Spirit Empress, Tombstone, Valkyrie, Zap</v>
      </c>
      <c r="AH3949" s="5" t="str">
        <f aca="false">IF(AD3949=AF3949,AA3949,IF(AA3949="Win","Loss",IF(AA3949="Loss","Win","Draw")))</f>
        <v>Win</v>
      </c>
      <c r="AI3949" s="5" t="s">
        <v>102</v>
      </c>
    </row>
    <row r="3950" customFormat="false" ht="15" hidden="false" customHeight="true" outlineLevel="0" collapsed="false">
      <c r="A3950" s="5" t="s">
        <v>7637</v>
      </c>
      <c r="B3950" s="5" t="n">
        <v>2</v>
      </c>
      <c r="C3950" s="5" t="s">
        <v>7154</v>
      </c>
      <c r="D3950" s="5" t="s">
        <v>7155</v>
      </c>
      <c r="E3950" s="5" t="s">
        <v>7638</v>
      </c>
      <c r="F3950" s="5" t="s">
        <v>7639</v>
      </c>
      <c r="G3950" s="5" t="s">
        <v>7640</v>
      </c>
      <c r="H3950" s="5" t="s">
        <v>163</v>
      </c>
      <c r="I3950" s="5" t="s">
        <v>152</v>
      </c>
      <c r="J3950" s="5" t="s">
        <v>128</v>
      </c>
      <c r="K3950" s="5" t="s">
        <v>107</v>
      </c>
      <c r="L3950" s="5" t="s">
        <v>306</v>
      </c>
      <c r="M3950" s="5" t="s">
        <v>85</v>
      </c>
      <c r="N3950" s="5" t="s">
        <v>307</v>
      </c>
      <c r="O3950" s="5" t="s">
        <v>187</v>
      </c>
      <c r="P3950" s="5" t="s">
        <v>95</v>
      </c>
      <c r="Q3950" s="5" t="s">
        <v>127</v>
      </c>
      <c r="R3950" s="5" t="s">
        <v>128</v>
      </c>
      <c r="S3950" s="5" t="s">
        <v>129</v>
      </c>
      <c r="T3950" s="5" t="s">
        <v>133</v>
      </c>
      <c r="U3950" s="5" t="s">
        <v>86</v>
      </c>
      <c r="V3950" s="5" t="s">
        <v>97</v>
      </c>
      <c r="W3950" s="5" t="s">
        <v>173</v>
      </c>
      <c r="X3950" s="5" t="s">
        <v>130</v>
      </c>
      <c r="Y3950" s="5" t="n">
        <v>0</v>
      </c>
      <c r="Z3950" s="5" t="n">
        <v>1</v>
      </c>
      <c r="AA3950" s="5" t="str">
        <f aca="false">IF(Y3950&gt;Z3950,"Win",IF(Y3950&lt;Z3950,"Loss","Draw"))</f>
        <v>Loss</v>
      </c>
      <c r="AB3950" s="5" t="s">
        <v>98</v>
      </c>
      <c r="AC3950" s="5" t="s">
        <v>99</v>
      </c>
      <c r="AD3950" s="5" t="s">
        <v>603</v>
      </c>
      <c r="AE3950" s="5" t="s">
        <v>2394</v>
      </c>
      <c r="AF3950" s="5" t="str">
        <f aca="false">IF(AD3950&lt;AE3950,AD3950,AE3950)</f>
        <v>Arrows, Battle Ram, Golden Knight, Mega Knight, Mother Witch, Ronin, Skeleton Dragons, Zappies</v>
      </c>
      <c r="AG3950" s="5" t="str">
        <f aca="false">IF(AD3950&lt;AE3950,AE3950,AD3950)</f>
        <v>Baby Dragon, Barbarian Barrel, Goblin Cage, Golden Knight, Golem, Ice Wizard, Lightning, Tornado</v>
      </c>
      <c r="AH3950" s="5" t="str">
        <f aca="false">IF(AD3950=AF3950,AA3950,IF(AA3950="Win","Loss",IF(AA3950="Loss","Win","Draw")))</f>
        <v>Win</v>
      </c>
      <c r="AI3950" s="5" t="s">
        <v>102</v>
      </c>
    </row>
    <row r="3951" customFormat="false" ht="15" hidden="false" customHeight="true" outlineLevel="0" collapsed="false">
      <c r="A3951" s="5" t="s">
        <v>7641</v>
      </c>
      <c r="B3951" s="5" t="n">
        <v>1</v>
      </c>
      <c r="C3951" s="5" t="s">
        <v>7154</v>
      </c>
      <c r="D3951" s="5" t="s">
        <v>7155</v>
      </c>
      <c r="E3951" s="5" t="s">
        <v>7642</v>
      </c>
      <c r="F3951" s="5" t="s">
        <v>7643</v>
      </c>
      <c r="G3951" s="5" t="s">
        <v>3755</v>
      </c>
      <c r="H3951" s="5" t="s">
        <v>163</v>
      </c>
      <c r="I3951" s="5" t="s">
        <v>127</v>
      </c>
      <c r="J3951" s="5" t="s">
        <v>128</v>
      </c>
      <c r="K3951" s="5" t="s">
        <v>129</v>
      </c>
      <c r="L3951" s="5" t="s">
        <v>133</v>
      </c>
      <c r="M3951" s="5" t="s">
        <v>97</v>
      </c>
      <c r="N3951" s="5" t="s">
        <v>131</v>
      </c>
      <c r="O3951" s="5" t="s">
        <v>173</v>
      </c>
      <c r="P3951" s="5" t="s">
        <v>130</v>
      </c>
      <c r="Q3951" s="5" t="s">
        <v>137</v>
      </c>
      <c r="R3951" s="5" t="s">
        <v>128</v>
      </c>
      <c r="S3951" s="5" t="s">
        <v>185</v>
      </c>
      <c r="T3951" s="5" t="s">
        <v>133</v>
      </c>
      <c r="U3951" s="5" t="s">
        <v>124</v>
      </c>
      <c r="V3951" s="5" t="s">
        <v>173</v>
      </c>
      <c r="W3951" s="5" t="s">
        <v>117</v>
      </c>
      <c r="X3951" s="5" t="s">
        <v>187</v>
      </c>
      <c r="Y3951" s="5" t="n">
        <v>0</v>
      </c>
      <c r="Z3951" s="5" t="n">
        <v>1</v>
      </c>
      <c r="AA3951" s="5" t="str">
        <f aca="false">IF(Y3951&gt;Z3951,"Win",IF(Y3951&lt;Z3951,"Loss","Draw"))</f>
        <v>Loss</v>
      </c>
      <c r="AB3951" s="5" t="s">
        <v>98</v>
      </c>
      <c r="AC3951" s="5" t="s">
        <v>99</v>
      </c>
      <c r="AD3951" s="5" t="s">
        <v>503</v>
      </c>
      <c r="AE3951" s="5" t="s">
        <v>277</v>
      </c>
      <c r="AF3951" s="5" t="str">
        <f aca="false">IF(AD3951&lt;AE3951,AD3951,AE3951)</f>
        <v>Arrows, Bandit, Battle Ram, Golden Knight, Mega Knight, Mother Witch, Ronin, Zappies</v>
      </c>
      <c r="AG3951" s="5" t="str">
        <f aca="false">IF(AD3951&lt;AE3951,AE3951,AD3951)</f>
        <v>Executioner, Giant Skeleton, Goblin Drill, Golden Knight, Mother Witch, Royal Ghost, Tornado, Zappies</v>
      </c>
      <c r="AH3951" s="5" t="str">
        <f aca="false">IF(AD3951=AF3951,AA3951,IF(AA3951="Win","Loss",IF(AA3951="Loss","Win","Draw")))</f>
        <v>Loss</v>
      </c>
      <c r="AI3951" s="5" t="s">
        <v>102</v>
      </c>
    </row>
    <row r="3952" customFormat="false" ht="15" hidden="false" customHeight="true" outlineLevel="0" collapsed="false">
      <c r="A3952" s="5" t="s">
        <v>7641</v>
      </c>
      <c r="B3952" s="5" t="n">
        <v>2</v>
      </c>
      <c r="C3952" s="5" t="s">
        <v>7154</v>
      </c>
      <c r="D3952" s="5" t="s">
        <v>7155</v>
      </c>
      <c r="E3952" s="5" t="s">
        <v>7642</v>
      </c>
      <c r="F3952" s="5" t="s">
        <v>7643</v>
      </c>
      <c r="G3952" s="5" t="s">
        <v>2523</v>
      </c>
      <c r="H3952" s="5" t="s">
        <v>352</v>
      </c>
      <c r="I3952" s="5" t="s">
        <v>82</v>
      </c>
      <c r="J3952" s="5" t="s">
        <v>202</v>
      </c>
      <c r="K3952" s="5" t="s">
        <v>87</v>
      </c>
      <c r="L3952" s="5" t="s">
        <v>95</v>
      </c>
      <c r="M3952" s="5" t="s">
        <v>85</v>
      </c>
      <c r="N3952" s="5" t="s">
        <v>108</v>
      </c>
      <c r="O3952" s="5" t="s">
        <v>126</v>
      </c>
      <c r="P3952" s="5" t="s">
        <v>150</v>
      </c>
      <c r="Q3952" s="5" t="s">
        <v>87</v>
      </c>
      <c r="R3952" s="5" t="s">
        <v>151</v>
      </c>
      <c r="S3952" s="5" t="s">
        <v>407</v>
      </c>
      <c r="T3952" s="5" t="s">
        <v>164</v>
      </c>
      <c r="U3952" s="5" t="s">
        <v>165</v>
      </c>
      <c r="V3952" s="5" t="s">
        <v>126</v>
      </c>
      <c r="W3952" s="5" t="s">
        <v>89</v>
      </c>
      <c r="X3952" s="5" t="s">
        <v>118</v>
      </c>
      <c r="Y3952" s="5" t="n">
        <v>1</v>
      </c>
      <c r="Z3952" s="5" t="n">
        <v>0</v>
      </c>
      <c r="AA3952" s="5" t="str">
        <f aca="false">IF(Y3952&gt;Z3952,"Win",IF(Y3952&lt;Z3952,"Loss","Draw"))</f>
        <v>Win</v>
      </c>
      <c r="AB3952" s="5" t="s">
        <v>98</v>
      </c>
      <c r="AC3952" s="5" t="s">
        <v>99</v>
      </c>
      <c r="AD3952" s="5" t="s">
        <v>597</v>
      </c>
      <c r="AE3952" s="5" t="s">
        <v>2414</v>
      </c>
      <c r="AF3952" s="5" t="str">
        <f aca="false">IF(AD3952&lt;AE3952,AD3952,AE3952)</f>
        <v>Barbarian Barrel, Dark Prince, Electro Spirit, Lightning, Magic Archer, Royal Hogs, Skeletons, Tesla</v>
      </c>
      <c r="AG3952" s="5" t="str">
        <f aca="false">IF(AD3952&lt;AE3952,AE3952,AD3952)</f>
        <v>Earthquake, Firecracker, Hog Rider, Ice Spirit, Mighty Miner, Skeletons, Tesla, The Log</v>
      </c>
      <c r="AH3952" s="5" t="str">
        <f aca="false">IF(AD3952=AF3952,AA3952,IF(AA3952="Win","Loss",IF(AA3952="Loss","Win","Draw")))</f>
        <v>Win</v>
      </c>
      <c r="AI3952" s="5" t="s">
        <v>102</v>
      </c>
    </row>
    <row r="3953" customFormat="false" ht="15" hidden="false" customHeight="true" outlineLevel="0" collapsed="false">
      <c r="A3953" s="5" t="s">
        <v>7641</v>
      </c>
      <c r="B3953" s="5" t="n">
        <v>3</v>
      </c>
      <c r="C3953" s="5" t="s">
        <v>7154</v>
      </c>
      <c r="D3953" s="5" t="s">
        <v>7155</v>
      </c>
      <c r="E3953" s="5" t="s">
        <v>7642</v>
      </c>
      <c r="F3953" s="5" t="s">
        <v>7643</v>
      </c>
      <c r="G3953" s="5" t="s">
        <v>4465</v>
      </c>
      <c r="H3953" s="5" t="s">
        <v>352</v>
      </c>
      <c r="I3953" s="5" t="s">
        <v>407</v>
      </c>
      <c r="J3953" s="5" t="s">
        <v>151</v>
      </c>
      <c r="K3953" s="5" t="s">
        <v>153</v>
      </c>
      <c r="L3953" s="5" t="s">
        <v>164</v>
      </c>
      <c r="M3953" s="5" t="s">
        <v>118</v>
      </c>
      <c r="N3953" s="5" t="s">
        <v>89</v>
      </c>
      <c r="O3953" s="5" t="s">
        <v>165</v>
      </c>
      <c r="P3953" s="5" t="s">
        <v>91</v>
      </c>
      <c r="Q3953" s="5" t="s">
        <v>107</v>
      </c>
      <c r="R3953" s="5" t="s">
        <v>95</v>
      </c>
      <c r="S3953" s="5" t="s">
        <v>141</v>
      </c>
      <c r="T3953" s="5" t="s">
        <v>150</v>
      </c>
      <c r="U3953" s="5" t="s">
        <v>86</v>
      </c>
      <c r="V3953" s="5" t="s">
        <v>177</v>
      </c>
      <c r="W3953" s="5" t="s">
        <v>178</v>
      </c>
      <c r="X3953" s="5" t="s">
        <v>93</v>
      </c>
      <c r="Y3953" s="5" t="n">
        <v>1</v>
      </c>
      <c r="Z3953" s="5" t="n">
        <v>0</v>
      </c>
      <c r="AA3953" s="5" t="str">
        <f aca="false">IF(Y3953&gt;Z3953,"Win",IF(Y3953&lt;Z3953,"Loss","Draw"))</f>
        <v>Win</v>
      </c>
      <c r="AB3953" s="5" t="s">
        <v>98</v>
      </c>
      <c r="AC3953" s="5" t="s">
        <v>99</v>
      </c>
      <c r="AD3953" s="5" t="s">
        <v>7644</v>
      </c>
      <c r="AE3953" s="5" t="s">
        <v>589</v>
      </c>
      <c r="AF3953" s="5" t="str">
        <f aca="false">IF(AD3953&lt;AE3953,AD3953,AE3953)</f>
        <v>Barbarian Barrel, Electro Spirit, Fireball, Goblin Cage, Lumberjack, Phoenix, Royal Giant, Skeleton Dragons</v>
      </c>
      <c r="AG3953" s="5" t="str">
        <f aca="false">IF(AD3953&lt;AE3953,AE3953,AD3953)</f>
        <v>Cannon, Earthquake, Firecracker, Goblins, Hog Rider, Ice Spirit, Mighty Miner, The Log</v>
      </c>
      <c r="AH3953" s="5" t="str">
        <f aca="false">IF(AD3953=AF3953,AA3953,IF(AA3953="Win","Loss",IF(AA3953="Loss","Win","Draw")))</f>
        <v>Loss</v>
      </c>
      <c r="AI3953" s="5" t="s">
        <v>102</v>
      </c>
    </row>
    <row r="3954" customFormat="false" ht="15" hidden="false" customHeight="true" outlineLevel="0" collapsed="false">
      <c r="A3954" s="5" t="s">
        <v>7645</v>
      </c>
      <c r="B3954" s="5" t="n">
        <v>1</v>
      </c>
      <c r="C3954" s="5" t="s">
        <v>7154</v>
      </c>
      <c r="D3954" s="5" t="s">
        <v>7155</v>
      </c>
      <c r="E3954" s="6" t="s">
        <v>5385</v>
      </c>
      <c r="F3954" s="5" t="s">
        <v>5386</v>
      </c>
      <c r="G3954" s="5" t="s">
        <v>7646</v>
      </c>
      <c r="H3954" s="5" t="s">
        <v>81</v>
      </c>
      <c r="I3954" s="5" t="s">
        <v>82</v>
      </c>
      <c r="J3954" s="5" t="s">
        <v>194</v>
      </c>
      <c r="K3954" s="5" t="s">
        <v>153</v>
      </c>
      <c r="L3954" s="5" t="s">
        <v>164</v>
      </c>
      <c r="M3954" s="5" t="s">
        <v>126</v>
      </c>
      <c r="N3954" s="5" t="s">
        <v>118</v>
      </c>
      <c r="O3954" s="5" t="s">
        <v>204</v>
      </c>
      <c r="P3954" s="5" t="s">
        <v>89</v>
      </c>
      <c r="Q3954" s="5" t="s">
        <v>107</v>
      </c>
      <c r="R3954" s="5" t="s">
        <v>186</v>
      </c>
      <c r="S3954" s="5" t="s">
        <v>109</v>
      </c>
      <c r="T3954" s="5" t="s">
        <v>111</v>
      </c>
      <c r="U3954" s="5" t="s">
        <v>124</v>
      </c>
      <c r="V3954" s="5" t="s">
        <v>133</v>
      </c>
      <c r="W3954" s="5" t="s">
        <v>117</v>
      </c>
      <c r="X3954" s="5" t="s">
        <v>173</v>
      </c>
      <c r="Y3954" s="5" t="n">
        <v>0</v>
      </c>
      <c r="Z3954" s="5" t="n">
        <v>1</v>
      </c>
      <c r="AA3954" s="5" t="str">
        <f aca="false">IF(Y3954&gt;Z3954,"Win",IF(Y3954&lt;Z3954,"Loss","Draw"))</f>
        <v>Loss</v>
      </c>
      <c r="AB3954" s="5" t="s">
        <v>98</v>
      </c>
      <c r="AC3954" s="5" t="s">
        <v>99</v>
      </c>
      <c r="AD3954" s="5" t="s">
        <v>1111</v>
      </c>
      <c r="AE3954" s="5" t="s">
        <v>7647</v>
      </c>
      <c r="AF3954" s="5" t="str">
        <f aca="false">IF(AD3954&lt;AE3954,AD3954,AE3954)</f>
        <v>Archer Queen, Cannon, Earthquake, Ice Spirit, Royal Delivery, Royal Hogs, Skeletons, The Log</v>
      </c>
      <c r="AG3954" s="5" t="str">
        <f aca="false">IF(AD3954&lt;AE3954,AE3954,AD3954)</f>
        <v>Balloon, Giant Skeleton, Goblin Cage, Miner, Mother Witch, Royal Ghost, Zap, Zappies</v>
      </c>
      <c r="AH3954" s="5" t="str">
        <f aca="false">IF(AD3954=AF3954,AA3954,IF(AA3954="Win","Loss",IF(AA3954="Loss","Win","Draw")))</f>
        <v>Loss</v>
      </c>
      <c r="AI3954" s="5" t="s">
        <v>102</v>
      </c>
    </row>
    <row r="3955" customFormat="false" ht="15" hidden="false" customHeight="true" outlineLevel="0" collapsed="false">
      <c r="A3955" s="5" t="s">
        <v>7645</v>
      </c>
      <c r="B3955" s="5" t="n">
        <v>2</v>
      </c>
      <c r="C3955" s="5" t="s">
        <v>7154</v>
      </c>
      <c r="D3955" s="5" t="s">
        <v>7155</v>
      </c>
      <c r="E3955" s="6" t="s">
        <v>5385</v>
      </c>
      <c r="F3955" s="5" t="s">
        <v>5386</v>
      </c>
      <c r="G3955" s="5" t="s">
        <v>7648</v>
      </c>
      <c r="H3955" s="5" t="s">
        <v>81</v>
      </c>
      <c r="I3955" s="5" t="s">
        <v>185</v>
      </c>
      <c r="J3955" s="5" t="s">
        <v>186</v>
      </c>
      <c r="K3955" s="5" t="s">
        <v>114</v>
      </c>
      <c r="L3955" s="5" t="s">
        <v>111</v>
      </c>
      <c r="M3955" s="5" t="s">
        <v>117</v>
      </c>
      <c r="N3955" s="5" t="s">
        <v>173</v>
      </c>
      <c r="O3955" s="5" t="s">
        <v>187</v>
      </c>
      <c r="P3955" s="5" t="s">
        <v>188</v>
      </c>
      <c r="Q3955" s="5" t="s">
        <v>113</v>
      </c>
      <c r="R3955" s="5" t="s">
        <v>95</v>
      </c>
      <c r="S3955" s="5" t="s">
        <v>87</v>
      </c>
      <c r="T3955" s="5" t="s">
        <v>115</v>
      </c>
      <c r="U3955" s="5" t="s">
        <v>241</v>
      </c>
      <c r="V3955" s="5" t="s">
        <v>116</v>
      </c>
      <c r="W3955" s="5" t="s">
        <v>126</v>
      </c>
      <c r="X3955" s="5" t="s">
        <v>118</v>
      </c>
      <c r="Y3955" s="5" t="n">
        <v>1</v>
      </c>
      <c r="Z3955" s="5" t="n">
        <v>0</v>
      </c>
      <c r="AA3955" s="5" t="str">
        <f aca="false">IF(Y3955&gt;Z3955,"Win",IF(Y3955&lt;Z3955,"Loss","Draw"))</f>
        <v>Win</v>
      </c>
      <c r="AB3955" s="5" t="s">
        <v>98</v>
      </c>
      <c r="AC3955" s="5" t="s">
        <v>99</v>
      </c>
      <c r="AD3955" s="5" t="s">
        <v>346</v>
      </c>
      <c r="AE3955" s="5" t="s">
        <v>776</v>
      </c>
      <c r="AF3955" s="5" t="str">
        <f aca="false">IF(AD3955&lt;AE3955,AD3955,AE3955)</f>
        <v>Balloon, Executioner, Giant Skeleton, Giant Snowball, Miner, Tombstone, Tornado, Zappies</v>
      </c>
      <c r="AG3955" s="5" t="str">
        <f aca="false">IF(AD3955&lt;AE3955,AE3955,AD3955)</f>
        <v>Barbarian Barrel, Furnace, Graveyard, Ice Spirit, Knight, Poison, Skeletons, Tesla</v>
      </c>
      <c r="AH3955" s="5" t="str">
        <f aca="false">IF(AD3955=AF3955,AA3955,IF(AA3955="Win","Loss",IF(AA3955="Loss","Win","Draw")))</f>
        <v>Win</v>
      </c>
      <c r="AI3955" s="5" t="s">
        <v>102</v>
      </c>
    </row>
    <row r="3956" customFormat="false" ht="15" hidden="false" customHeight="true" outlineLevel="0" collapsed="false">
      <c r="A3956" s="5" t="s">
        <v>7645</v>
      </c>
      <c r="B3956" s="5" t="n">
        <v>3</v>
      </c>
      <c r="C3956" s="5" t="s">
        <v>7154</v>
      </c>
      <c r="D3956" s="5" t="s">
        <v>7155</v>
      </c>
      <c r="E3956" s="6" t="s">
        <v>5385</v>
      </c>
      <c r="F3956" s="5" t="s">
        <v>5386</v>
      </c>
      <c r="G3956" s="5" t="s">
        <v>7649</v>
      </c>
      <c r="H3956" s="5" t="s">
        <v>352</v>
      </c>
      <c r="I3956" s="5" t="s">
        <v>141</v>
      </c>
      <c r="J3956" s="5" t="s">
        <v>95</v>
      </c>
      <c r="K3956" s="5" t="s">
        <v>107</v>
      </c>
      <c r="L3956" s="5" t="s">
        <v>177</v>
      </c>
      <c r="M3956" s="5" t="s">
        <v>178</v>
      </c>
      <c r="N3956" s="5" t="s">
        <v>93</v>
      </c>
      <c r="O3956" s="5" t="s">
        <v>150</v>
      </c>
      <c r="P3956" s="5" t="s">
        <v>143</v>
      </c>
      <c r="Q3956" s="5" t="s">
        <v>159</v>
      </c>
      <c r="R3956" s="5" t="s">
        <v>108</v>
      </c>
      <c r="S3956" s="5" t="s">
        <v>203</v>
      </c>
      <c r="T3956" s="5" t="s">
        <v>201</v>
      </c>
      <c r="U3956" s="5" t="s">
        <v>157</v>
      </c>
      <c r="V3956" s="5" t="s">
        <v>204</v>
      </c>
      <c r="W3956" s="5" t="s">
        <v>234</v>
      </c>
      <c r="X3956" s="5" t="s">
        <v>150</v>
      </c>
      <c r="Y3956" s="5" t="n">
        <v>1</v>
      </c>
      <c r="Z3956" s="5" t="n">
        <v>0</v>
      </c>
      <c r="AA3956" s="5" t="str">
        <f aca="false">IF(Y3956&gt;Z3956,"Win",IF(Y3956&lt;Z3956,"Loss","Draw"))</f>
        <v>Win</v>
      </c>
      <c r="AB3956" s="5" t="s">
        <v>98</v>
      </c>
      <c r="AC3956" s="5" t="s">
        <v>99</v>
      </c>
      <c r="AD3956" s="5" t="s">
        <v>180</v>
      </c>
      <c r="AE3956" s="5" t="s">
        <v>7650</v>
      </c>
      <c r="AF3956" s="5" t="str">
        <f aca="false">IF(AD3956&lt;AE3956,AD3956,AE3956)</f>
        <v>Barbarian Barrel, Electro Spirit, Fireball, Goblin Cage, Heal Spirit, Lumberjack, Phoenix, Royal Giant</v>
      </c>
      <c r="AG3956" s="5" t="str">
        <f aca="false">IF(AD3956&lt;AE3956,AE3956,AD3956)</f>
        <v>Bomb Tower, Dark Prince, Dart Goblin, Electro Spirit, Fire Spirit, Goblin Barrel, Royal Delivery, Wall Breakers</v>
      </c>
      <c r="AH3956" s="5" t="str">
        <f aca="false">IF(AD3956=AF3956,AA3956,IF(AA3956="Win","Loss",IF(AA3956="Loss","Win","Draw")))</f>
        <v>Win</v>
      </c>
      <c r="AI3956" s="5" t="s">
        <v>102</v>
      </c>
    </row>
    <row r="3957" customFormat="false" ht="15" hidden="false" customHeight="true" outlineLevel="0" collapsed="false">
      <c r="A3957" s="5" t="s">
        <v>7651</v>
      </c>
      <c r="B3957" s="5" t="n">
        <v>1</v>
      </c>
      <c r="C3957" s="5" t="s">
        <v>7154</v>
      </c>
      <c r="D3957" s="5" t="s">
        <v>7155</v>
      </c>
      <c r="E3957" s="5" t="s">
        <v>2216</v>
      </c>
      <c r="F3957" s="5" t="s">
        <v>2217</v>
      </c>
      <c r="G3957" s="5" t="s">
        <v>7652</v>
      </c>
      <c r="H3957" s="5" t="s">
        <v>352</v>
      </c>
      <c r="I3957" s="5" t="s">
        <v>84</v>
      </c>
      <c r="J3957" s="5" t="s">
        <v>108</v>
      </c>
      <c r="K3957" s="5" t="s">
        <v>114</v>
      </c>
      <c r="L3957" s="5" t="s">
        <v>115</v>
      </c>
      <c r="M3957" s="5" t="s">
        <v>138</v>
      </c>
      <c r="N3957" s="5" t="s">
        <v>88</v>
      </c>
      <c r="O3957" s="5" t="s">
        <v>116</v>
      </c>
      <c r="P3957" s="5" t="s">
        <v>119</v>
      </c>
      <c r="Q3957" s="5" t="s">
        <v>127</v>
      </c>
      <c r="R3957" s="5" t="s">
        <v>128</v>
      </c>
      <c r="S3957" s="5" t="s">
        <v>129</v>
      </c>
      <c r="T3957" s="5" t="s">
        <v>133</v>
      </c>
      <c r="U3957" s="5" t="s">
        <v>86</v>
      </c>
      <c r="V3957" s="5" t="s">
        <v>132</v>
      </c>
      <c r="W3957" s="5" t="s">
        <v>131</v>
      </c>
      <c r="X3957" s="5" t="s">
        <v>130</v>
      </c>
      <c r="Y3957" s="5" t="n">
        <v>0</v>
      </c>
      <c r="Z3957" s="5" t="n">
        <v>3</v>
      </c>
      <c r="AA3957" s="5" t="str">
        <f aca="false">IF(Y3957&gt;Z3957,"Win",IF(Y3957&lt;Z3957,"Loss","Draw"))</f>
        <v>Loss</v>
      </c>
      <c r="AB3957" s="5" t="s">
        <v>98</v>
      </c>
      <c r="AC3957" s="5" t="s">
        <v>99</v>
      </c>
      <c r="AD3957" s="5" t="s">
        <v>231</v>
      </c>
      <c r="AE3957" s="5" t="s">
        <v>135</v>
      </c>
      <c r="AF3957" s="5" t="str">
        <f aca="false">IF(AD3957&lt;AE3957,AD3957,AE3957)</f>
        <v>Archers, Berserker, Dark Prince, Giant Snowball, Goblin Demolisher, Goblin Hut, Graveyard, Poison</v>
      </c>
      <c r="AG3957" s="5" t="str">
        <f aca="false">IF(AD3957&lt;AE3957,AE3957,AD3957)</f>
        <v>Arrows, Bandit, Battle Ram, Electro Wizard, Golden Knight, Mega Knight, Mother Witch, Skeleton Dragons</v>
      </c>
      <c r="AH3957" s="5" t="str">
        <f aca="false">IF(AD3957=AF3957,AA3957,IF(AA3957="Win","Loss",IF(AA3957="Loss","Win","Draw")))</f>
        <v>Loss</v>
      </c>
      <c r="AI3957" s="5" t="s">
        <v>102</v>
      </c>
    </row>
    <row r="3958" customFormat="false" ht="15" hidden="false" customHeight="true" outlineLevel="0" collapsed="false">
      <c r="A3958" s="5" t="s">
        <v>7651</v>
      </c>
      <c r="B3958" s="5" t="n">
        <v>2</v>
      </c>
      <c r="C3958" s="5" t="s">
        <v>7154</v>
      </c>
      <c r="D3958" s="5" t="s">
        <v>7155</v>
      </c>
      <c r="E3958" s="5" t="s">
        <v>2216</v>
      </c>
      <c r="F3958" s="5" t="s">
        <v>2217</v>
      </c>
      <c r="G3958" s="5" t="s">
        <v>7653</v>
      </c>
      <c r="H3958" s="5" t="s">
        <v>163</v>
      </c>
      <c r="I3958" s="5" t="s">
        <v>92</v>
      </c>
      <c r="J3958" s="5" t="s">
        <v>91</v>
      </c>
      <c r="K3958" s="5" t="s">
        <v>90</v>
      </c>
      <c r="L3958" s="5" t="s">
        <v>125</v>
      </c>
      <c r="M3958" s="5" t="s">
        <v>93</v>
      </c>
      <c r="N3958" s="5" t="s">
        <v>96</v>
      </c>
      <c r="O3958" s="5" t="s">
        <v>94</v>
      </c>
      <c r="P3958" s="5" t="s">
        <v>95</v>
      </c>
      <c r="Q3958" s="5" t="s">
        <v>109</v>
      </c>
      <c r="R3958" s="5" t="s">
        <v>447</v>
      </c>
      <c r="S3958" s="5" t="s">
        <v>219</v>
      </c>
      <c r="T3958" s="5" t="s">
        <v>96</v>
      </c>
      <c r="U3958" s="5" t="s">
        <v>187</v>
      </c>
      <c r="V3958" s="5" t="s">
        <v>1663</v>
      </c>
      <c r="W3958" s="5" t="s">
        <v>323</v>
      </c>
      <c r="X3958" s="5" t="s">
        <v>143</v>
      </c>
      <c r="Y3958" s="5" t="n">
        <v>1</v>
      </c>
      <c r="Z3958" s="5" t="n">
        <v>3</v>
      </c>
      <c r="AA3958" s="5" t="str">
        <f aca="false">IF(Y3958&gt;Z3958,"Win",IF(Y3958&lt;Z3958,"Loss","Draw"))</f>
        <v>Loss</v>
      </c>
      <c r="AB3958" s="5" t="s">
        <v>98</v>
      </c>
      <c r="AC3958" s="5" t="s">
        <v>99</v>
      </c>
      <c r="AD3958" s="5" t="s">
        <v>216</v>
      </c>
      <c r="AE3958" s="5" t="s">
        <v>7654</v>
      </c>
      <c r="AF3958" s="5" t="str">
        <f aca="false">IF(AD3958&lt;AE3958,AD3958,AE3958)</f>
        <v>Barbarian Barrel, Cannon Cart, Fireball, Goblins, Minions, Mortar, Rascals, Skeleton Barrel</v>
      </c>
      <c r="AG3958" s="5" t="str">
        <f aca="false">IF(AD3958&lt;AE3958,AE3958,AD3958)</f>
        <v>Giant, Heal Spirit, Mini P.E.K.K.A, Minions, Sparky, Tornado, Wizard, Zap</v>
      </c>
      <c r="AH3958" s="5" t="str">
        <f aca="false">IF(AD3958=AF3958,AA3958,IF(AA3958="Win","Loss",IF(AA3958="Loss","Win","Draw")))</f>
        <v>Loss</v>
      </c>
      <c r="AI3958" s="5" t="s">
        <v>102</v>
      </c>
    </row>
    <row r="3959" customFormat="false" ht="15" hidden="false" customHeight="true" outlineLevel="0" collapsed="false">
      <c r="A3959" s="5" t="s">
        <v>7655</v>
      </c>
      <c r="B3959" s="5" t="n">
        <v>1</v>
      </c>
      <c r="C3959" s="5" t="s">
        <v>7154</v>
      </c>
      <c r="D3959" s="5" t="s">
        <v>7155</v>
      </c>
      <c r="E3959" s="5" t="s">
        <v>7656</v>
      </c>
      <c r="F3959" s="5" t="s">
        <v>7657</v>
      </c>
      <c r="G3959" s="5" t="s">
        <v>1005</v>
      </c>
      <c r="H3959" s="5" t="s">
        <v>352</v>
      </c>
      <c r="I3959" s="5" t="s">
        <v>448</v>
      </c>
      <c r="J3959" s="5" t="s">
        <v>158</v>
      </c>
      <c r="K3959" s="5" t="s">
        <v>109</v>
      </c>
      <c r="L3959" s="5" t="s">
        <v>115</v>
      </c>
      <c r="M3959" s="5" t="s">
        <v>447</v>
      </c>
      <c r="N3959" s="5" t="s">
        <v>440</v>
      </c>
      <c r="O3959" s="5" t="s">
        <v>130</v>
      </c>
      <c r="P3959" s="5" t="s">
        <v>126</v>
      </c>
      <c r="Q3959" s="5" t="s">
        <v>129</v>
      </c>
      <c r="R3959" s="5" t="s">
        <v>128</v>
      </c>
      <c r="S3959" s="5" t="s">
        <v>127</v>
      </c>
      <c r="T3959" s="5" t="s">
        <v>131</v>
      </c>
      <c r="U3959" s="5" t="s">
        <v>97</v>
      </c>
      <c r="V3959" s="5" t="s">
        <v>133</v>
      </c>
      <c r="W3959" s="5" t="s">
        <v>173</v>
      </c>
      <c r="X3959" s="5" t="s">
        <v>130</v>
      </c>
      <c r="Y3959" s="5" t="n">
        <v>1</v>
      </c>
      <c r="Z3959" s="5" t="n">
        <v>0</v>
      </c>
      <c r="AA3959" s="5" t="str">
        <f aca="false">IF(Y3959&gt;Z3959,"Win",IF(Y3959&lt;Z3959,"Loss","Draw"))</f>
        <v>Win</v>
      </c>
      <c r="AB3959" s="5" t="s">
        <v>98</v>
      </c>
      <c r="AC3959" s="5" t="s">
        <v>99</v>
      </c>
      <c r="AD3959" s="5" t="s">
        <v>7658</v>
      </c>
      <c r="AE3959" s="5" t="s">
        <v>503</v>
      </c>
      <c r="AF3959" s="5" t="str">
        <f aca="false">IF(AD3959&lt;AE3959,AD3959,AE3959)</f>
        <v>Arrows, Bandit, Battle Ram, Golden Knight, Mega Knight, Mother Witch, Ronin, Zappies</v>
      </c>
      <c r="AG3959" s="5" t="str">
        <f aca="false">IF(AD3959&lt;AE3959,AE3959,AD3959)</f>
        <v>Arrows, Bowler, Giant, Graveyard, Night Witch, Skeletons, Witch, Zap</v>
      </c>
      <c r="AH3959" s="5" t="str">
        <f aca="false">IF(AD3959=AF3959,AA3959,IF(AA3959="Win","Loss",IF(AA3959="Loss","Win","Draw")))</f>
        <v>Loss</v>
      </c>
      <c r="AI3959" s="5" t="s">
        <v>102</v>
      </c>
    </row>
    <row r="3960" customFormat="false" ht="15" hidden="false" customHeight="true" outlineLevel="0" collapsed="false">
      <c r="A3960" s="5" t="s">
        <v>7655</v>
      </c>
      <c r="B3960" s="5" t="n">
        <v>2</v>
      </c>
      <c r="C3960" s="5" t="s">
        <v>7154</v>
      </c>
      <c r="D3960" s="5" t="s">
        <v>7155</v>
      </c>
      <c r="E3960" s="5" t="s">
        <v>7656</v>
      </c>
      <c r="F3960" s="5" t="s">
        <v>7657</v>
      </c>
      <c r="G3960" s="5" t="s">
        <v>7659</v>
      </c>
      <c r="H3960" s="5" t="s">
        <v>352</v>
      </c>
      <c r="I3960" s="5" t="s">
        <v>82</v>
      </c>
      <c r="J3960" s="5" t="s">
        <v>151</v>
      </c>
      <c r="K3960" s="5" t="s">
        <v>152</v>
      </c>
      <c r="L3960" s="5" t="s">
        <v>85</v>
      </c>
      <c r="M3960" s="5" t="s">
        <v>150</v>
      </c>
      <c r="N3960" s="5" t="s">
        <v>89</v>
      </c>
      <c r="O3960" s="5" t="s">
        <v>153</v>
      </c>
      <c r="P3960" s="5" t="s">
        <v>91</v>
      </c>
      <c r="Q3960" s="5" t="s">
        <v>137</v>
      </c>
      <c r="R3960" s="5" t="s">
        <v>241</v>
      </c>
      <c r="S3960" s="5" t="s">
        <v>114</v>
      </c>
      <c r="T3960" s="5" t="s">
        <v>157</v>
      </c>
      <c r="U3960" s="5" t="s">
        <v>116</v>
      </c>
      <c r="V3960" s="5" t="s">
        <v>138</v>
      </c>
      <c r="W3960" s="5" t="s">
        <v>87</v>
      </c>
      <c r="X3960" s="5" t="s">
        <v>126</v>
      </c>
      <c r="Y3960" s="5" t="n">
        <v>0</v>
      </c>
      <c r="Z3960" s="5" t="n">
        <v>1</v>
      </c>
      <c r="AA3960" s="5" t="str">
        <f aca="false">IF(Y3960&gt;Z3960,"Win",IF(Y3960&lt;Z3960,"Loss","Draw"))</f>
        <v>Loss</v>
      </c>
      <c r="AB3960" s="5" t="s">
        <v>98</v>
      </c>
      <c r="AC3960" s="5" t="s">
        <v>99</v>
      </c>
      <c r="AD3960" s="5" t="s">
        <v>4799</v>
      </c>
      <c r="AE3960" s="5" t="s">
        <v>267</v>
      </c>
      <c r="AF3960" s="5" t="str">
        <f aca="false">IF(AD3960&lt;AE3960,AD3960,AE3960)</f>
        <v>Baby Dragon, Cannon, Electro Spirit, Goblins, Lightning, Mighty Miner, Royal Hogs, The Log</v>
      </c>
      <c r="AG3960" s="5" t="str">
        <f aca="false">IF(AD3960&lt;AE3960,AE3960,AD3960)</f>
        <v>Fire Spirit, Giant Snowball, Goblin Demolisher, Goblin Drill, Knight, Poison, Skeletons, Tesla</v>
      </c>
      <c r="AH3960" s="5" t="str">
        <f aca="false">IF(AD3960=AF3960,AA3960,IF(AA3960="Win","Loss",IF(AA3960="Loss","Win","Draw")))</f>
        <v>Loss</v>
      </c>
      <c r="AI3960" s="5" t="s">
        <v>102</v>
      </c>
    </row>
    <row r="3961" customFormat="false" ht="15" hidden="false" customHeight="true" outlineLevel="0" collapsed="false">
      <c r="A3961" s="5" t="s">
        <v>7655</v>
      </c>
      <c r="B3961" s="5" t="n">
        <v>3</v>
      </c>
      <c r="C3961" s="5" t="s">
        <v>7154</v>
      </c>
      <c r="D3961" s="5" t="s">
        <v>7155</v>
      </c>
      <c r="E3961" s="5" t="s">
        <v>7656</v>
      </c>
      <c r="F3961" s="5" t="s">
        <v>7657</v>
      </c>
      <c r="G3961" s="5" t="s">
        <v>7660</v>
      </c>
      <c r="H3961" s="5" t="s">
        <v>485</v>
      </c>
      <c r="I3961" s="5" t="s">
        <v>177</v>
      </c>
      <c r="J3961" s="5" t="s">
        <v>95</v>
      </c>
      <c r="K3961" s="5" t="s">
        <v>257</v>
      </c>
      <c r="L3961" s="5" t="s">
        <v>124</v>
      </c>
      <c r="M3961" s="5" t="s">
        <v>97</v>
      </c>
      <c r="N3961" s="5" t="s">
        <v>93</v>
      </c>
      <c r="O3961" s="5" t="s">
        <v>215</v>
      </c>
      <c r="P3961" s="5" t="s">
        <v>118</v>
      </c>
      <c r="Q3961" s="5" t="s">
        <v>208</v>
      </c>
      <c r="R3961" s="5" t="s">
        <v>323</v>
      </c>
      <c r="S3961" s="5" t="s">
        <v>152</v>
      </c>
      <c r="T3961" s="5" t="s">
        <v>1344</v>
      </c>
      <c r="U3961" s="5" t="s">
        <v>113</v>
      </c>
      <c r="V3961" s="5" t="s">
        <v>449</v>
      </c>
      <c r="W3961" s="5" t="s">
        <v>306</v>
      </c>
      <c r="X3961" s="5" t="s">
        <v>294</v>
      </c>
      <c r="Y3961" s="5" t="n">
        <v>1</v>
      </c>
      <c r="Z3961" s="5" t="n">
        <v>0</v>
      </c>
      <c r="AA3961" s="5" t="str">
        <f aca="false">IF(Y3961&gt;Z3961,"Win",IF(Y3961&lt;Z3961,"Loss","Draw"))</f>
        <v>Win</v>
      </c>
      <c r="AB3961" s="5" t="s">
        <v>98</v>
      </c>
      <c r="AC3961" s="5" t="s">
        <v>99</v>
      </c>
      <c r="AD3961" s="5" t="s">
        <v>7661</v>
      </c>
      <c r="AE3961" s="5" t="s">
        <v>7662</v>
      </c>
      <c r="AF3961" s="5" t="str">
        <f aca="false">IF(AD3961&lt;AE3961,AD3961,AE3961)</f>
        <v>Baby Dragon, Battle Healer, Elixir Collector, Furnace, Golem, Mini P.E.K.K.A, Valkyrie, Vines</v>
      </c>
      <c r="AG3961" s="5" t="str">
        <f aca="false">IF(AD3961&lt;AE3961,AE3961,AD3961)</f>
        <v>Barbarian Barrel, Fireball, Fisherman, Hunter, Ice Spirit, Ronin, Royal Ghost, Royal Giant</v>
      </c>
      <c r="AH3961" s="5" t="str">
        <f aca="false">IF(AD3961=AF3961,AA3961,IF(AA3961="Win","Loss",IF(AA3961="Loss","Win","Draw")))</f>
        <v>Loss</v>
      </c>
      <c r="AI3961" s="5" t="s">
        <v>102</v>
      </c>
    </row>
    <row r="3962" customFormat="false" ht="15" hidden="false" customHeight="true" outlineLevel="0" collapsed="false">
      <c r="A3962" s="5" t="s">
        <v>7663</v>
      </c>
      <c r="B3962" s="5" t="n">
        <v>1</v>
      </c>
      <c r="C3962" s="5" t="s">
        <v>7154</v>
      </c>
      <c r="D3962" s="5" t="s">
        <v>7155</v>
      </c>
      <c r="E3962" s="5" t="s">
        <v>5795</v>
      </c>
      <c r="F3962" s="5" t="s">
        <v>5796</v>
      </c>
      <c r="G3962" s="5" t="s">
        <v>7664</v>
      </c>
      <c r="H3962" s="5" t="s">
        <v>163</v>
      </c>
      <c r="I3962" s="5" t="s">
        <v>127</v>
      </c>
      <c r="J3962" s="5" t="s">
        <v>128</v>
      </c>
      <c r="K3962" s="5" t="s">
        <v>129</v>
      </c>
      <c r="L3962" s="5" t="s">
        <v>133</v>
      </c>
      <c r="M3962" s="5" t="s">
        <v>97</v>
      </c>
      <c r="N3962" s="5" t="s">
        <v>131</v>
      </c>
      <c r="O3962" s="5" t="s">
        <v>173</v>
      </c>
      <c r="P3962" s="5" t="s">
        <v>130</v>
      </c>
      <c r="Q3962" s="5" t="s">
        <v>203</v>
      </c>
      <c r="R3962" s="5" t="s">
        <v>91</v>
      </c>
      <c r="S3962" s="5" t="s">
        <v>208</v>
      </c>
      <c r="T3962" s="5" t="s">
        <v>157</v>
      </c>
      <c r="U3962" s="5" t="s">
        <v>159</v>
      </c>
      <c r="V3962" s="5" t="s">
        <v>201</v>
      </c>
      <c r="W3962" s="5" t="s">
        <v>118</v>
      </c>
      <c r="X3962" s="5" t="s">
        <v>249</v>
      </c>
      <c r="Y3962" s="5" t="n">
        <v>1</v>
      </c>
      <c r="Z3962" s="5" t="n">
        <v>0</v>
      </c>
      <c r="AA3962" s="5" t="str">
        <f aca="false">IF(Y3962&gt;Z3962,"Win",IF(Y3962&lt;Z3962,"Loss","Draw"))</f>
        <v>Win</v>
      </c>
      <c r="AB3962" s="5" t="s">
        <v>98</v>
      </c>
      <c r="AC3962" s="5" t="s">
        <v>99</v>
      </c>
      <c r="AD3962" s="5" t="s">
        <v>503</v>
      </c>
      <c r="AE3962" s="5" t="s">
        <v>701</v>
      </c>
      <c r="AF3962" s="5" t="str">
        <f aca="false">IF(AD3962&lt;AE3962,AD3962,AE3962)</f>
        <v>Arrows, Bandit, Battle Ram, Golden Knight, Mega Knight, Mother Witch, Ronin, Zappies</v>
      </c>
      <c r="AG3962" s="5" t="str">
        <f aca="false">IF(AD3962&lt;AE3962,AE3962,AD3962)</f>
        <v>Dart Goblin, Fire Spirit, Goblin Barrel, Goblins, Ice Spirit, Rocket, Valkyrie, Wall Breakers</v>
      </c>
      <c r="AH3962" s="5" t="str">
        <f aca="false">IF(AD3962=AF3962,AA3962,IF(AA3962="Win","Loss",IF(AA3962="Loss","Win","Draw")))</f>
        <v>Win</v>
      </c>
      <c r="AI3962" s="5" t="s">
        <v>102</v>
      </c>
    </row>
    <row r="3963" customFormat="false" ht="15" hidden="false" customHeight="true" outlineLevel="0" collapsed="false">
      <c r="A3963" s="5" t="s">
        <v>7663</v>
      </c>
      <c r="B3963" s="5" t="n">
        <v>2</v>
      </c>
      <c r="C3963" s="5" t="s">
        <v>7154</v>
      </c>
      <c r="D3963" s="5" t="s">
        <v>7155</v>
      </c>
      <c r="E3963" s="5" t="s">
        <v>5795</v>
      </c>
      <c r="F3963" s="5" t="s">
        <v>5796</v>
      </c>
      <c r="G3963" s="5" t="s">
        <v>7665</v>
      </c>
      <c r="H3963" s="5" t="s">
        <v>163</v>
      </c>
      <c r="I3963" s="5" t="s">
        <v>82</v>
      </c>
      <c r="J3963" s="5" t="s">
        <v>194</v>
      </c>
      <c r="K3963" s="5" t="s">
        <v>153</v>
      </c>
      <c r="L3963" s="5" t="s">
        <v>164</v>
      </c>
      <c r="M3963" s="5" t="s">
        <v>126</v>
      </c>
      <c r="N3963" s="5" t="s">
        <v>118</v>
      </c>
      <c r="O3963" s="5" t="s">
        <v>204</v>
      </c>
      <c r="P3963" s="5" t="s">
        <v>89</v>
      </c>
      <c r="Q3963" s="5" t="s">
        <v>92</v>
      </c>
      <c r="R3963" s="5" t="s">
        <v>130</v>
      </c>
      <c r="S3963" s="5" t="s">
        <v>90</v>
      </c>
      <c r="T3963" s="5" t="s">
        <v>580</v>
      </c>
      <c r="U3963" s="5" t="s">
        <v>125</v>
      </c>
      <c r="V3963" s="5" t="s">
        <v>94</v>
      </c>
      <c r="W3963" s="5" t="s">
        <v>96</v>
      </c>
      <c r="X3963" s="5" t="s">
        <v>133</v>
      </c>
      <c r="Y3963" s="5" t="n">
        <v>1</v>
      </c>
      <c r="Z3963" s="5" t="n">
        <v>0</v>
      </c>
      <c r="AA3963" s="5" t="str">
        <f aca="false">IF(Y3963&gt;Z3963,"Win",IF(Y3963&lt;Z3963,"Loss","Draw"))</f>
        <v>Win</v>
      </c>
      <c r="AB3963" s="5" t="s">
        <v>98</v>
      </c>
      <c r="AC3963" s="5" t="s">
        <v>99</v>
      </c>
      <c r="AD3963" s="5" t="s">
        <v>1111</v>
      </c>
      <c r="AE3963" s="5" t="s">
        <v>7666</v>
      </c>
      <c r="AF3963" s="5" t="str">
        <f aca="false">IF(AD3963&lt;AE3963,AD3963,AE3963)</f>
        <v>Archer Queen, Cannon, Earthquake, Ice Spirit, Royal Delivery, Royal Hogs, Skeletons, The Log</v>
      </c>
      <c r="AG3963" s="5" t="str">
        <f aca="false">IF(AD3963&lt;AE3963,AE3963,AD3963)</f>
        <v>Arrows, Cannon Cart, Goblin Gang, Minions, Mortar, Mother Witch, Rascals, Skeleton Barrel</v>
      </c>
      <c r="AH3963" s="5" t="str">
        <f aca="false">IF(AD3963=AF3963,AA3963,IF(AA3963="Win","Loss",IF(AA3963="Loss","Win","Draw")))</f>
        <v>Win</v>
      </c>
      <c r="AI3963" s="5" t="s">
        <v>102</v>
      </c>
    </row>
    <row r="3964" customFormat="false" ht="15" hidden="false" customHeight="true" outlineLevel="0" collapsed="false">
      <c r="A3964" s="5" t="s">
        <v>7667</v>
      </c>
      <c r="B3964" s="5" t="n">
        <v>1</v>
      </c>
      <c r="C3964" s="5" t="s">
        <v>7154</v>
      </c>
      <c r="D3964" s="5" t="s">
        <v>7155</v>
      </c>
      <c r="E3964" s="5" t="s">
        <v>2223</v>
      </c>
      <c r="F3964" s="5" t="s">
        <v>2224</v>
      </c>
      <c r="G3964" s="5" t="s">
        <v>7668</v>
      </c>
      <c r="H3964" s="5" t="s">
        <v>163</v>
      </c>
      <c r="I3964" s="5" t="s">
        <v>90</v>
      </c>
      <c r="J3964" s="5" t="s">
        <v>123</v>
      </c>
      <c r="K3964" s="5" t="s">
        <v>124</v>
      </c>
      <c r="L3964" s="5" t="s">
        <v>125</v>
      </c>
      <c r="M3964" s="5" t="s">
        <v>85</v>
      </c>
      <c r="N3964" s="5" t="s">
        <v>96</v>
      </c>
      <c r="O3964" s="5" t="s">
        <v>126</v>
      </c>
      <c r="P3964" s="5" t="s">
        <v>95</v>
      </c>
      <c r="Q3964" s="5" t="s">
        <v>90</v>
      </c>
      <c r="R3964" s="5" t="s">
        <v>91</v>
      </c>
      <c r="S3964" s="5" t="s">
        <v>92</v>
      </c>
      <c r="T3964" s="5" t="s">
        <v>94</v>
      </c>
      <c r="U3964" s="5" t="s">
        <v>125</v>
      </c>
      <c r="V3964" s="5" t="s">
        <v>96</v>
      </c>
      <c r="W3964" s="5" t="s">
        <v>150</v>
      </c>
      <c r="X3964" s="5" t="s">
        <v>93</v>
      </c>
      <c r="Y3964" s="5" t="n">
        <v>0</v>
      </c>
      <c r="Z3964" s="5" t="n">
        <v>1</v>
      </c>
      <c r="AA3964" s="5" t="str">
        <f aca="false">IF(Y3964&gt;Z3964,"Win",IF(Y3964&lt;Z3964,"Loss","Draw"))</f>
        <v>Loss</v>
      </c>
      <c r="AB3964" s="5" t="s">
        <v>98</v>
      </c>
      <c r="AC3964" s="5" t="s">
        <v>99</v>
      </c>
      <c r="AD3964" s="5" t="s">
        <v>134</v>
      </c>
      <c r="AE3964" s="5" t="s">
        <v>635</v>
      </c>
      <c r="AF3964" s="5" t="str">
        <f aca="false">IF(AD3964&lt;AE3964,AD3964,AE3964)</f>
        <v>Barbarian Barrel, Cannon Cart, Goblinstein, Lightning, Minions, Mortar, Royal Ghost, Skeletons</v>
      </c>
      <c r="AG3964" s="5" t="str">
        <f aca="false">IF(AD3964&lt;AE3964,AE3964,AD3964)</f>
        <v>Cannon Cart, Electro Spirit, Fireball, Goblins, Minions, Mortar, Rascals, Skeleton Barrel</v>
      </c>
      <c r="AH3964" s="5" t="str">
        <f aca="false">IF(AD3964=AF3964,AA3964,IF(AA3964="Win","Loss",IF(AA3964="Loss","Win","Draw")))</f>
        <v>Loss</v>
      </c>
      <c r="AI3964" s="5" t="s">
        <v>102</v>
      </c>
    </row>
    <row r="3965" customFormat="false" ht="15" hidden="false" customHeight="true" outlineLevel="0" collapsed="false">
      <c r="A3965" s="5" t="s">
        <v>7667</v>
      </c>
      <c r="B3965" s="5" t="n">
        <v>2</v>
      </c>
      <c r="C3965" s="5" t="s">
        <v>7154</v>
      </c>
      <c r="D3965" s="5" t="s">
        <v>7155</v>
      </c>
      <c r="E3965" s="5" t="s">
        <v>2223</v>
      </c>
      <c r="F3965" s="5" t="s">
        <v>2224</v>
      </c>
      <c r="G3965" s="5" t="s">
        <v>4277</v>
      </c>
      <c r="H3965" s="5" t="s">
        <v>163</v>
      </c>
      <c r="I3965" s="5" t="s">
        <v>141</v>
      </c>
      <c r="J3965" s="5" t="s">
        <v>177</v>
      </c>
      <c r="K3965" s="5" t="s">
        <v>107</v>
      </c>
      <c r="L3965" s="5" t="s">
        <v>89</v>
      </c>
      <c r="M3965" s="5" t="s">
        <v>178</v>
      </c>
      <c r="N3965" s="5" t="s">
        <v>93</v>
      </c>
      <c r="O3965" s="5" t="s">
        <v>150</v>
      </c>
      <c r="P3965" s="5" t="s">
        <v>143</v>
      </c>
      <c r="Q3965" s="5" t="s">
        <v>177</v>
      </c>
      <c r="R3965" s="5" t="s">
        <v>188</v>
      </c>
      <c r="S3965" s="5" t="s">
        <v>83</v>
      </c>
      <c r="T3965" s="5" t="s">
        <v>86</v>
      </c>
      <c r="U3965" s="5" t="s">
        <v>133</v>
      </c>
      <c r="V3965" s="5" t="s">
        <v>215</v>
      </c>
      <c r="W3965" s="5" t="s">
        <v>95</v>
      </c>
      <c r="X3965" s="5" t="s">
        <v>85</v>
      </c>
      <c r="Y3965" s="5" t="n">
        <v>1</v>
      </c>
      <c r="Z3965" s="5" t="n">
        <v>0</v>
      </c>
      <c r="AA3965" s="5" t="str">
        <f aca="false">IF(Y3965&gt;Z3965,"Win",IF(Y3965&lt;Z3965,"Loss","Draw"))</f>
        <v>Win</v>
      </c>
      <c r="AB3965" s="5" t="s">
        <v>98</v>
      </c>
      <c r="AC3965" s="5" t="s">
        <v>99</v>
      </c>
      <c r="AD3965" s="5" t="s">
        <v>2584</v>
      </c>
      <c r="AE3965" s="5" t="s">
        <v>7669</v>
      </c>
      <c r="AF3965" s="5" t="str">
        <f aca="false">IF(AD3965&lt;AE3965,AD3965,AE3965)</f>
        <v>Barbarian Barrel, Fisherman, Lightning, Monk, Mother Witch, Royal Giant, Skeleton Dragons, Tombstone</v>
      </c>
      <c r="AG3965" s="5" t="str">
        <f aca="false">IF(AD3965&lt;AE3965,AE3965,AD3965)</f>
        <v>Electro Spirit, Fireball, Goblin Cage, Heal Spirit, Lumberjack, Phoenix, Royal Giant, The Log</v>
      </c>
      <c r="AH3965" s="5" t="str">
        <f aca="false">IF(AD3965=AF3965,AA3965,IF(AA3965="Win","Loss",IF(AA3965="Loss","Win","Draw")))</f>
        <v>Loss</v>
      </c>
      <c r="AI3965" s="5" t="s">
        <v>102</v>
      </c>
    </row>
    <row r="3966" customFormat="false" ht="15" hidden="false" customHeight="true" outlineLevel="0" collapsed="false">
      <c r="A3966" s="5" t="s">
        <v>7667</v>
      </c>
      <c r="B3966" s="5" t="n">
        <v>3</v>
      </c>
      <c r="C3966" s="5" t="s">
        <v>7154</v>
      </c>
      <c r="D3966" s="5" t="s">
        <v>7155</v>
      </c>
      <c r="E3966" s="5" t="s">
        <v>2223</v>
      </c>
      <c r="F3966" s="5" t="s">
        <v>2224</v>
      </c>
      <c r="G3966" s="5" t="s">
        <v>7670</v>
      </c>
      <c r="H3966" s="5" t="s">
        <v>352</v>
      </c>
      <c r="I3966" s="5" t="s">
        <v>201</v>
      </c>
      <c r="J3966" s="5" t="s">
        <v>202</v>
      </c>
      <c r="K3966" s="5" t="s">
        <v>203</v>
      </c>
      <c r="L3966" s="5" t="s">
        <v>118</v>
      </c>
      <c r="M3966" s="5" t="s">
        <v>157</v>
      </c>
      <c r="N3966" s="5" t="s">
        <v>88</v>
      </c>
      <c r="O3966" s="5" t="s">
        <v>204</v>
      </c>
      <c r="P3966" s="5" t="s">
        <v>87</v>
      </c>
      <c r="Q3966" s="5" t="s">
        <v>114</v>
      </c>
      <c r="R3966" s="5" t="s">
        <v>194</v>
      </c>
      <c r="S3966" s="5" t="s">
        <v>137</v>
      </c>
      <c r="T3966" s="5" t="s">
        <v>116</v>
      </c>
      <c r="U3966" s="5" t="s">
        <v>241</v>
      </c>
      <c r="V3966" s="5" t="s">
        <v>157</v>
      </c>
      <c r="W3966" s="5" t="s">
        <v>234</v>
      </c>
      <c r="X3966" s="5" t="s">
        <v>126</v>
      </c>
      <c r="Y3966" s="5" t="n">
        <v>0</v>
      </c>
      <c r="Z3966" s="5" t="n">
        <v>1</v>
      </c>
      <c r="AA3966" s="5" t="str">
        <f aca="false">IF(Y3966&gt;Z3966,"Win",IF(Y3966&lt;Z3966,"Loss","Draw"))</f>
        <v>Loss</v>
      </c>
      <c r="AB3966" s="5" t="s">
        <v>98</v>
      </c>
      <c r="AC3966" s="5" t="s">
        <v>99</v>
      </c>
      <c r="AD3966" s="5" t="s">
        <v>206</v>
      </c>
      <c r="AE3966" s="5" t="s">
        <v>7671</v>
      </c>
      <c r="AF3966" s="5" t="str">
        <f aca="false">IF(AD3966&lt;AE3966,AD3966,AE3966)</f>
        <v>Archer Queen, Bomb Tower, Fire Spirit, Giant Snowball, Goblin Drill, Knight, Poison, Skeletons</v>
      </c>
      <c r="AG3966" s="5" t="str">
        <f aca="false">IF(AD3966&lt;AE3966,AE3966,AD3966)</f>
        <v>Berserker, Fire Spirit, Goblin Barrel, Ice Spirit, Magic Archer, Royal Delivery, Tesla, Wall Breakers</v>
      </c>
      <c r="AH3966" s="5" t="str">
        <f aca="false">IF(AD3966=AF3966,AA3966,IF(AA3966="Win","Loss",IF(AA3966="Loss","Win","Draw")))</f>
        <v>Win</v>
      </c>
      <c r="AI3966" s="5" t="s">
        <v>102</v>
      </c>
    </row>
    <row r="3967" customFormat="false" ht="15" hidden="false" customHeight="true" outlineLevel="0" collapsed="false">
      <c r="A3967" s="5" t="s">
        <v>7672</v>
      </c>
      <c r="B3967" s="5" t="n">
        <v>1</v>
      </c>
      <c r="C3967" s="5" t="s">
        <v>7154</v>
      </c>
      <c r="D3967" s="5" t="s">
        <v>7155</v>
      </c>
      <c r="E3967" s="5" t="s">
        <v>4829</v>
      </c>
      <c r="F3967" s="5" t="s">
        <v>4830</v>
      </c>
      <c r="G3967" s="5" t="s">
        <v>7673</v>
      </c>
      <c r="H3967" s="5" t="s">
        <v>352</v>
      </c>
      <c r="I3967" s="5" t="s">
        <v>185</v>
      </c>
      <c r="J3967" s="5" t="s">
        <v>186</v>
      </c>
      <c r="K3967" s="5" t="s">
        <v>109</v>
      </c>
      <c r="L3967" s="5" t="s">
        <v>241</v>
      </c>
      <c r="M3967" s="5" t="s">
        <v>126</v>
      </c>
      <c r="N3967" s="5" t="s">
        <v>187</v>
      </c>
      <c r="O3967" s="5" t="s">
        <v>111</v>
      </c>
      <c r="P3967" s="5" t="s">
        <v>234</v>
      </c>
      <c r="Q3967" s="5" t="s">
        <v>84</v>
      </c>
      <c r="R3967" s="5" t="s">
        <v>108</v>
      </c>
      <c r="S3967" s="5" t="s">
        <v>114</v>
      </c>
      <c r="T3967" s="5" t="s">
        <v>116</v>
      </c>
      <c r="U3967" s="5" t="s">
        <v>138</v>
      </c>
      <c r="V3967" s="5" t="s">
        <v>115</v>
      </c>
      <c r="W3967" s="5" t="s">
        <v>118</v>
      </c>
      <c r="X3967" s="5" t="s">
        <v>119</v>
      </c>
      <c r="Y3967" s="5" t="n">
        <v>3</v>
      </c>
      <c r="Z3967" s="5" t="n">
        <v>1</v>
      </c>
      <c r="AA3967" s="5" t="str">
        <f aca="false">IF(Y3967&gt;Z3967,"Win",IF(Y3967&lt;Z3967,"Loss","Draw"))</f>
        <v>Win</v>
      </c>
      <c r="AB3967" s="5" t="s">
        <v>98</v>
      </c>
      <c r="AC3967" s="5" t="s">
        <v>99</v>
      </c>
      <c r="AD3967" s="5" t="s">
        <v>853</v>
      </c>
      <c r="AE3967" s="5" t="s">
        <v>984</v>
      </c>
      <c r="AF3967" s="5" t="str">
        <f aca="false">IF(AD3967&lt;AE3967,AD3967,AE3967)</f>
        <v>Archers, Dark Prince, Giant Snowball, Goblin Demolisher, Goblin Hut, Graveyard, Ice Spirit, Poison</v>
      </c>
      <c r="AG3967" s="5" t="str">
        <f aca="false">IF(AD3967&lt;AE3967,AE3967,AD3967)</f>
        <v>Balloon, Bomb Tower, Executioner, Knight, Miner, Skeletons, Tornado, Zap</v>
      </c>
      <c r="AH3967" s="5" t="str">
        <f aca="false">IF(AD3967=AF3967,AA3967,IF(AA3967="Win","Loss",IF(AA3967="Loss","Win","Draw")))</f>
        <v>Loss</v>
      </c>
      <c r="AI3967" s="5" t="s">
        <v>102</v>
      </c>
    </row>
    <row r="3968" customFormat="false" ht="15" hidden="false" customHeight="true" outlineLevel="0" collapsed="false">
      <c r="A3968" s="5" t="s">
        <v>7672</v>
      </c>
      <c r="B3968" s="5" t="n">
        <v>2</v>
      </c>
      <c r="C3968" s="5" t="s">
        <v>7154</v>
      </c>
      <c r="D3968" s="5" t="s">
        <v>7155</v>
      </c>
      <c r="E3968" s="5" t="s">
        <v>4829</v>
      </c>
      <c r="F3968" s="5" t="s">
        <v>4830</v>
      </c>
      <c r="G3968" s="5" t="s">
        <v>7674</v>
      </c>
      <c r="H3968" s="5" t="s">
        <v>485</v>
      </c>
      <c r="I3968" s="5" t="s">
        <v>84</v>
      </c>
      <c r="J3968" s="5" t="s">
        <v>108</v>
      </c>
      <c r="K3968" s="5" t="s">
        <v>114</v>
      </c>
      <c r="L3968" s="5" t="s">
        <v>115</v>
      </c>
      <c r="M3968" s="5" t="s">
        <v>138</v>
      </c>
      <c r="N3968" s="5" t="s">
        <v>88</v>
      </c>
      <c r="O3968" s="5" t="s">
        <v>116</v>
      </c>
      <c r="P3968" s="5" t="s">
        <v>119</v>
      </c>
      <c r="Q3968" s="5" t="s">
        <v>129</v>
      </c>
      <c r="R3968" s="5" t="s">
        <v>128</v>
      </c>
      <c r="S3968" s="5" t="s">
        <v>141</v>
      </c>
      <c r="T3968" s="5" t="s">
        <v>223</v>
      </c>
      <c r="U3968" s="5" t="s">
        <v>112</v>
      </c>
      <c r="V3968" s="5" t="s">
        <v>109</v>
      </c>
      <c r="W3968" s="5" t="s">
        <v>132</v>
      </c>
      <c r="X3968" s="5" t="s">
        <v>130</v>
      </c>
      <c r="Y3968" s="5" t="n">
        <v>1</v>
      </c>
      <c r="Z3968" s="5" t="n">
        <v>0</v>
      </c>
      <c r="AA3968" s="5" t="str">
        <f aca="false">IF(Y3968&gt;Z3968,"Win",IF(Y3968&lt;Z3968,"Loss","Draw"))</f>
        <v>Win</v>
      </c>
      <c r="AB3968" s="5" t="s">
        <v>98</v>
      </c>
      <c r="AC3968" s="5" t="s">
        <v>99</v>
      </c>
      <c r="AD3968" s="5" t="s">
        <v>231</v>
      </c>
      <c r="AE3968" s="5" t="s">
        <v>7675</v>
      </c>
      <c r="AF3968" s="5" t="str">
        <f aca="false">IF(AD3968&lt;AE3968,AD3968,AE3968)</f>
        <v>Archers, Berserker, Dark Prince, Giant Snowball, Goblin Demolisher, Goblin Hut, Graveyard, Poison</v>
      </c>
      <c r="AG3968" s="5" t="str">
        <f aca="false">IF(AD3968&lt;AE3968,AE3968,AD3968)</f>
        <v>Arrows, Electro Wizard, Golden Knight, Lumberjack, Mega Knight, Ram Rider, Spirit Empress, Zap</v>
      </c>
      <c r="AH3968" s="5" t="str">
        <f aca="false">IF(AD3968=AF3968,AA3968,IF(AA3968="Win","Loss",IF(AA3968="Loss","Win","Draw")))</f>
        <v>Win</v>
      </c>
      <c r="AI3968" s="5" t="s">
        <v>102</v>
      </c>
    </row>
    <row r="3969" customFormat="false" ht="15" hidden="false" customHeight="true" outlineLevel="0" collapsed="false">
      <c r="A3969" s="5" t="s">
        <v>7676</v>
      </c>
      <c r="B3969" s="5" t="n">
        <v>1</v>
      </c>
      <c r="C3969" s="5" t="s">
        <v>1721</v>
      </c>
      <c r="D3969" s="5" t="s">
        <v>1722</v>
      </c>
      <c r="E3969" s="5" t="s">
        <v>1754</v>
      </c>
      <c r="F3969" s="5" t="s">
        <v>1755</v>
      </c>
      <c r="G3969" s="5" t="s">
        <v>6168</v>
      </c>
      <c r="H3969" s="5" t="s">
        <v>352</v>
      </c>
      <c r="I3969" s="5" t="s">
        <v>137</v>
      </c>
      <c r="J3969" s="5" t="s">
        <v>91</v>
      </c>
      <c r="K3969" s="5" t="s">
        <v>114</v>
      </c>
      <c r="L3969" s="5" t="s">
        <v>97</v>
      </c>
      <c r="M3969" s="5" t="s">
        <v>116</v>
      </c>
      <c r="N3969" s="5" t="s">
        <v>242</v>
      </c>
      <c r="O3969" s="5" t="s">
        <v>157</v>
      </c>
      <c r="P3969" s="5" t="s">
        <v>87</v>
      </c>
      <c r="Q3969" s="5" t="s">
        <v>127</v>
      </c>
      <c r="R3969" s="5" t="s">
        <v>128</v>
      </c>
      <c r="S3969" s="5" t="s">
        <v>129</v>
      </c>
      <c r="T3969" s="5" t="s">
        <v>133</v>
      </c>
      <c r="U3969" s="5" t="s">
        <v>97</v>
      </c>
      <c r="V3969" s="5" t="s">
        <v>131</v>
      </c>
      <c r="W3969" s="5" t="s">
        <v>173</v>
      </c>
      <c r="X3969" s="5" t="s">
        <v>130</v>
      </c>
      <c r="Y3969" s="5" t="n">
        <v>1</v>
      </c>
      <c r="Z3969" s="5" t="n">
        <v>0</v>
      </c>
      <c r="AA3969" s="5" t="str">
        <f aca="false">IF(Y3969&gt;Z3969,"Win",IF(Y3969&lt;Z3969,"Loss","Draw"))</f>
        <v>Win</v>
      </c>
      <c r="AB3969" s="5" t="s">
        <v>98</v>
      </c>
      <c r="AC3969" s="5" t="s">
        <v>99</v>
      </c>
      <c r="AD3969" s="5" t="s">
        <v>321</v>
      </c>
      <c r="AE3969" s="5" t="s">
        <v>503</v>
      </c>
      <c r="AF3969" s="5" t="str">
        <f aca="false">IF(AD3969&lt;AE3969,AD3969,AE3969)</f>
        <v>Arrows, Bandit, Battle Ram, Golden Knight, Mega Knight, Mother Witch, Ronin, Zappies</v>
      </c>
      <c r="AG3969" s="5" t="str">
        <f aca="false">IF(AD3969&lt;AE3969,AE3969,AD3969)</f>
        <v>Bomber, Fire Spirit, Giant Snowball, Goblin Drill, Goblins, Poison, Ronin, Tesla</v>
      </c>
      <c r="AH3969" s="5" t="str">
        <f aca="false">IF(AD3969=AF3969,AA3969,IF(AA3969="Win","Loss",IF(AA3969="Loss","Win","Draw")))</f>
        <v>Loss</v>
      </c>
      <c r="AI3969" s="5" t="s">
        <v>102</v>
      </c>
    </row>
    <row r="3970" customFormat="false" ht="15" hidden="false" customHeight="true" outlineLevel="0" collapsed="false">
      <c r="A3970" s="5" t="s">
        <v>7676</v>
      </c>
      <c r="B3970" s="5" t="n">
        <v>2</v>
      </c>
      <c r="C3970" s="5" t="s">
        <v>1721</v>
      </c>
      <c r="D3970" s="5" t="s">
        <v>1722</v>
      </c>
      <c r="E3970" s="5" t="s">
        <v>1754</v>
      </c>
      <c r="F3970" s="5" t="s">
        <v>1755</v>
      </c>
      <c r="G3970" s="5" t="s">
        <v>6169</v>
      </c>
      <c r="H3970" s="5" t="s">
        <v>376</v>
      </c>
      <c r="I3970" s="5" t="s">
        <v>129</v>
      </c>
      <c r="J3970" s="5" t="s">
        <v>172</v>
      </c>
      <c r="K3970" s="5" t="s">
        <v>153</v>
      </c>
      <c r="L3970" s="5" t="s">
        <v>165</v>
      </c>
      <c r="M3970" s="5" t="s">
        <v>85</v>
      </c>
      <c r="N3970" s="5" t="s">
        <v>88</v>
      </c>
      <c r="O3970" s="5" t="s">
        <v>150</v>
      </c>
      <c r="P3970" s="5" t="s">
        <v>89</v>
      </c>
      <c r="Q3970" s="5" t="s">
        <v>185</v>
      </c>
      <c r="R3970" s="5" t="s">
        <v>83</v>
      </c>
      <c r="S3970" s="5" t="s">
        <v>87</v>
      </c>
      <c r="T3970" s="5" t="s">
        <v>164</v>
      </c>
      <c r="U3970" s="5" t="s">
        <v>89</v>
      </c>
      <c r="V3970" s="5" t="s">
        <v>150</v>
      </c>
      <c r="W3970" s="5" t="s">
        <v>88</v>
      </c>
      <c r="X3970" s="5" t="s">
        <v>165</v>
      </c>
      <c r="Y3970" s="5" t="n">
        <v>0</v>
      </c>
      <c r="Z3970" s="5" t="n">
        <v>1</v>
      </c>
      <c r="AA3970" s="5" t="str">
        <f aca="false">IF(Y3970&gt;Z3970,"Win",IF(Y3970&lt;Z3970,"Loss","Draw"))</f>
        <v>Loss</v>
      </c>
      <c r="AB3970" s="5" t="s">
        <v>98</v>
      </c>
      <c r="AC3970" s="5" t="s">
        <v>99</v>
      </c>
      <c r="AD3970" s="5" t="s">
        <v>6170</v>
      </c>
      <c r="AE3970" s="5" t="s">
        <v>1915</v>
      </c>
      <c r="AF3970" s="5" t="str">
        <f aca="false">IF(AD3970&lt;AE3970,AD3970,AE3970)</f>
        <v>Berserker, Cannon, Electro Spirit, Hog Rider, Lightning, Mega Knight, Musketeer, The Log</v>
      </c>
      <c r="AG3970" s="5" t="str">
        <f aca="false">IF(AD3970&lt;AE3970,AE3970,AD3970)</f>
        <v>Berserker, Earthquake, Electro Spirit, Executioner, Hog Rider, Monk, Tesla, The Log</v>
      </c>
      <c r="AH3970" s="5" t="str">
        <f aca="false">IF(AD3970=AF3970,AA3970,IF(AA3970="Win","Loss",IF(AA3970="Loss","Win","Draw")))</f>
        <v>Loss</v>
      </c>
      <c r="AI3970" s="5" t="s">
        <v>102</v>
      </c>
    </row>
    <row r="3971" customFormat="false" ht="15" hidden="false" customHeight="true" outlineLevel="0" collapsed="false">
      <c r="A3971" s="5" t="s">
        <v>7676</v>
      </c>
      <c r="B3971" s="5" t="n">
        <v>3</v>
      </c>
      <c r="C3971" s="5" t="s">
        <v>1721</v>
      </c>
      <c r="D3971" s="5" t="s">
        <v>1722</v>
      </c>
      <c r="E3971" s="5" t="s">
        <v>1754</v>
      </c>
      <c r="F3971" s="5" t="s">
        <v>1755</v>
      </c>
      <c r="G3971" s="5" t="s">
        <v>6171</v>
      </c>
      <c r="H3971" s="5" t="s">
        <v>376</v>
      </c>
      <c r="I3971" s="5" t="s">
        <v>141</v>
      </c>
      <c r="J3971" s="5" t="s">
        <v>95</v>
      </c>
      <c r="K3971" s="5" t="s">
        <v>107</v>
      </c>
      <c r="L3971" s="5" t="s">
        <v>178</v>
      </c>
      <c r="M3971" s="5" t="s">
        <v>93</v>
      </c>
      <c r="N3971" s="5" t="s">
        <v>177</v>
      </c>
      <c r="O3971" s="5" t="s">
        <v>143</v>
      </c>
      <c r="P3971" s="5" t="s">
        <v>118</v>
      </c>
      <c r="Q3971" s="5" t="s">
        <v>92</v>
      </c>
      <c r="R3971" s="5" t="s">
        <v>158</v>
      </c>
      <c r="S3971" s="5" t="s">
        <v>90</v>
      </c>
      <c r="T3971" s="5" t="s">
        <v>93</v>
      </c>
      <c r="U3971" s="5" t="s">
        <v>159</v>
      </c>
      <c r="V3971" s="5" t="s">
        <v>96</v>
      </c>
      <c r="W3971" s="5" t="s">
        <v>94</v>
      </c>
      <c r="X3971" s="5" t="s">
        <v>95</v>
      </c>
      <c r="Y3971" s="5" t="n">
        <v>0</v>
      </c>
      <c r="Z3971" s="5" t="n">
        <v>1</v>
      </c>
      <c r="AA3971" s="5" t="str">
        <f aca="false">IF(Y3971&gt;Z3971,"Win",IF(Y3971&lt;Z3971,"Loss","Draw"))</f>
        <v>Loss</v>
      </c>
      <c r="AB3971" s="5" t="s">
        <v>98</v>
      </c>
      <c r="AC3971" s="5" t="s">
        <v>99</v>
      </c>
      <c r="AD3971" s="5" t="s">
        <v>4613</v>
      </c>
      <c r="AE3971" s="5" t="s">
        <v>379</v>
      </c>
      <c r="AF3971" s="5" t="str">
        <f aca="false">IF(AD3971&lt;AE3971,AD3971,AE3971)</f>
        <v>Barbarian Barrel, Bowler, Dart Goblin, Fireball, Minions, Mortar, Rascals, Skeleton Barrel</v>
      </c>
      <c r="AG3971" s="5" t="str">
        <f aca="false">IF(AD3971&lt;AE3971,AE3971,AD3971)</f>
        <v>Barbarian Barrel, Fireball, Goblin Cage, Heal Spirit, Ice Spirit, Lumberjack, Phoenix, Royal Giant</v>
      </c>
      <c r="AH3971" s="5" t="str">
        <f aca="false">IF(AD3971=AF3971,AA3971,IF(AA3971="Win","Loss",IF(AA3971="Loss","Win","Draw")))</f>
        <v>Win</v>
      </c>
      <c r="AI3971" s="5" t="s">
        <v>102</v>
      </c>
    </row>
    <row r="3972" customFormat="false" ht="15" hidden="false" customHeight="true" outlineLevel="0" collapsed="false">
      <c r="A3972" s="5" t="s">
        <v>7677</v>
      </c>
      <c r="B3972" s="5" t="n">
        <v>1</v>
      </c>
      <c r="C3972" s="5" t="s">
        <v>1721</v>
      </c>
      <c r="D3972" s="5" t="s">
        <v>1722</v>
      </c>
      <c r="E3972" s="5" t="s">
        <v>1432</v>
      </c>
      <c r="F3972" s="5" t="s">
        <v>1433</v>
      </c>
      <c r="G3972" s="5" t="s">
        <v>1723</v>
      </c>
      <c r="H3972" s="5" t="s">
        <v>81</v>
      </c>
      <c r="I3972" s="5" t="s">
        <v>82</v>
      </c>
      <c r="J3972" s="5" t="s">
        <v>151</v>
      </c>
      <c r="K3972" s="5" t="s">
        <v>152</v>
      </c>
      <c r="L3972" s="5" t="s">
        <v>85</v>
      </c>
      <c r="M3972" s="5" t="s">
        <v>126</v>
      </c>
      <c r="N3972" s="5" t="s">
        <v>150</v>
      </c>
      <c r="O3972" s="5" t="s">
        <v>89</v>
      </c>
      <c r="P3972" s="5" t="s">
        <v>153</v>
      </c>
      <c r="Q3972" s="5" t="s">
        <v>82</v>
      </c>
      <c r="R3972" s="5" t="s">
        <v>202</v>
      </c>
      <c r="S3972" s="5" t="s">
        <v>87</v>
      </c>
      <c r="T3972" s="5" t="s">
        <v>85</v>
      </c>
      <c r="U3972" s="5" t="s">
        <v>108</v>
      </c>
      <c r="V3972" s="5" t="s">
        <v>126</v>
      </c>
      <c r="W3972" s="5" t="s">
        <v>95</v>
      </c>
      <c r="X3972" s="5" t="s">
        <v>150</v>
      </c>
      <c r="Y3972" s="5" t="n">
        <v>0</v>
      </c>
      <c r="Z3972" s="5" t="n">
        <v>1</v>
      </c>
      <c r="AA3972" s="5" t="str">
        <f aca="false">IF(Y3972&gt;Z3972,"Win",IF(Y3972&lt;Z3972,"Loss","Draw"))</f>
        <v>Loss</v>
      </c>
      <c r="AB3972" s="5" t="s">
        <v>98</v>
      </c>
      <c r="AC3972" s="5" t="s">
        <v>99</v>
      </c>
      <c r="AD3972" s="5" t="s">
        <v>155</v>
      </c>
      <c r="AE3972" s="5" t="s">
        <v>597</v>
      </c>
      <c r="AF3972" s="5" t="str">
        <f aca="false">IF(AD3972&lt;AE3972,AD3972,AE3972)</f>
        <v>Baby Dragon, Cannon, Electro Spirit, Lightning, Mighty Miner, Royal Hogs, Skeletons, The Log</v>
      </c>
      <c r="AG3972" s="5" t="str">
        <f aca="false">IF(AD3972&lt;AE3972,AE3972,AD3972)</f>
        <v>Barbarian Barrel, Dark Prince, Electro Spirit, Lightning, Magic Archer, Royal Hogs, Skeletons, Tesla</v>
      </c>
      <c r="AH3972" s="5" t="str">
        <f aca="false">IF(AD3972=AF3972,AA3972,IF(AA3972="Win","Loss",IF(AA3972="Loss","Win","Draw")))</f>
        <v>Loss</v>
      </c>
      <c r="AI3972" s="5" t="s">
        <v>102</v>
      </c>
    </row>
    <row r="3973" customFormat="false" ht="15" hidden="false" customHeight="true" outlineLevel="0" collapsed="false">
      <c r="A3973" s="5" t="s">
        <v>7677</v>
      </c>
      <c r="B3973" s="5" t="n">
        <v>2</v>
      </c>
      <c r="C3973" s="5" t="s">
        <v>1721</v>
      </c>
      <c r="D3973" s="5" t="s">
        <v>1722</v>
      </c>
      <c r="E3973" s="5" t="s">
        <v>1432</v>
      </c>
      <c r="F3973" s="5" t="s">
        <v>1433</v>
      </c>
      <c r="G3973" s="5" t="s">
        <v>1724</v>
      </c>
      <c r="H3973" s="5" t="s">
        <v>81</v>
      </c>
      <c r="I3973" s="5" t="s">
        <v>159</v>
      </c>
      <c r="J3973" s="5" t="s">
        <v>108</v>
      </c>
      <c r="K3973" s="5" t="s">
        <v>203</v>
      </c>
      <c r="L3973" s="5" t="s">
        <v>88</v>
      </c>
      <c r="M3973" s="5" t="s">
        <v>157</v>
      </c>
      <c r="N3973" s="5" t="s">
        <v>201</v>
      </c>
      <c r="O3973" s="5" t="s">
        <v>204</v>
      </c>
      <c r="P3973" s="5" t="s">
        <v>234</v>
      </c>
      <c r="Q3973" s="5" t="s">
        <v>84</v>
      </c>
      <c r="R3973" s="5" t="s">
        <v>337</v>
      </c>
      <c r="S3973" s="5" t="s">
        <v>153</v>
      </c>
      <c r="T3973" s="5" t="s">
        <v>118</v>
      </c>
      <c r="U3973" s="5" t="s">
        <v>91</v>
      </c>
      <c r="V3973" s="5" t="s">
        <v>165</v>
      </c>
      <c r="W3973" s="5" t="s">
        <v>89</v>
      </c>
      <c r="X3973" s="5" t="s">
        <v>164</v>
      </c>
      <c r="Y3973" s="5" t="n">
        <v>0</v>
      </c>
      <c r="Z3973" s="5" t="n">
        <v>1</v>
      </c>
      <c r="AA3973" s="5" t="str">
        <f aca="false">IF(Y3973&gt;Z3973,"Win",IF(Y3973&lt;Z3973,"Loss","Draw"))</f>
        <v>Loss</v>
      </c>
      <c r="AB3973" s="5" t="s">
        <v>98</v>
      </c>
      <c r="AC3973" s="5" t="s">
        <v>99</v>
      </c>
      <c r="AD3973" s="5" t="s">
        <v>1000</v>
      </c>
      <c r="AE3973" s="5" t="s">
        <v>1725</v>
      </c>
      <c r="AF3973" s="5" t="str">
        <f aca="false">IF(AD3973&lt;AE3973,AD3973,AE3973)</f>
        <v>Archers, Boss Bandit, Cannon, Earthquake, Goblins, Hog Rider, Ice Spirit, The Log</v>
      </c>
      <c r="AG3973" s="5" t="str">
        <f aca="false">IF(AD3973&lt;AE3973,AE3973,AD3973)</f>
        <v>Berserker, Bomb Tower, Dark Prince, Dart Goblin, Fire Spirit, Goblin Barrel, Royal Delivery, Wall Breakers</v>
      </c>
      <c r="AH3973" s="5" t="str">
        <f aca="false">IF(AD3973=AF3973,AA3973,IF(AA3973="Win","Loss",IF(AA3973="Loss","Win","Draw")))</f>
        <v>Win</v>
      </c>
      <c r="AI3973" s="5" t="s">
        <v>102</v>
      </c>
    </row>
    <row r="3974" customFormat="false" ht="15" hidden="false" customHeight="true" outlineLevel="0" collapsed="false">
      <c r="A3974" s="5" t="s">
        <v>7678</v>
      </c>
      <c r="B3974" s="5" t="n">
        <v>1</v>
      </c>
      <c r="C3974" s="5" t="s">
        <v>1721</v>
      </c>
      <c r="D3974" s="5" t="s">
        <v>1722</v>
      </c>
      <c r="E3974" s="5" t="s">
        <v>1010</v>
      </c>
      <c r="F3974" s="5" t="s">
        <v>1011</v>
      </c>
      <c r="G3974" s="5" t="s">
        <v>7510</v>
      </c>
      <c r="H3974" s="5" t="s">
        <v>163</v>
      </c>
      <c r="I3974" s="5" t="s">
        <v>82</v>
      </c>
      <c r="J3974" s="5" t="s">
        <v>194</v>
      </c>
      <c r="K3974" s="5" t="s">
        <v>153</v>
      </c>
      <c r="L3974" s="5" t="s">
        <v>204</v>
      </c>
      <c r="M3974" s="5" t="s">
        <v>118</v>
      </c>
      <c r="N3974" s="5" t="s">
        <v>164</v>
      </c>
      <c r="O3974" s="5" t="s">
        <v>126</v>
      </c>
      <c r="P3974" s="5" t="s">
        <v>89</v>
      </c>
      <c r="Q3974" s="5" t="s">
        <v>84</v>
      </c>
      <c r="R3974" s="5" t="s">
        <v>91</v>
      </c>
      <c r="S3974" s="5" t="s">
        <v>87</v>
      </c>
      <c r="T3974" s="5" t="s">
        <v>204</v>
      </c>
      <c r="U3974" s="5" t="s">
        <v>118</v>
      </c>
      <c r="V3974" s="5" t="s">
        <v>115</v>
      </c>
      <c r="W3974" s="5" t="s">
        <v>116</v>
      </c>
      <c r="X3974" s="5" t="s">
        <v>97</v>
      </c>
      <c r="Y3974" s="5" t="n">
        <v>1</v>
      </c>
      <c r="Z3974" s="5" t="n">
        <v>0</v>
      </c>
      <c r="AA3974" s="5" t="str">
        <f aca="false">IF(Y3974&gt;Z3974,"Win",IF(Y3974&lt;Z3974,"Loss","Draw"))</f>
        <v>Win</v>
      </c>
      <c r="AB3974" s="5" t="s">
        <v>98</v>
      </c>
      <c r="AC3974" s="5" t="s">
        <v>99</v>
      </c>
      <c r="AD3974" s="5" t="s">
        <v>1111</v>
      </c>
      <c r="AE3974" s="5" t="s">
        <v>3631</v>
      </c>
      <c r="AF3974" s="5" t="str">
        <f aca="false">IF(AD3974&lt;AE3974,AD3974,AE3974)</f>
        <v>Archer Queen, Cannon, Earthquake, Ice Spirit, Royal Delivery, Royal Hogs, Skeletons, The Log</v>
      </c>
      <c r="AG3974" s="5" t="str">
        <f aca="false">IF(AD3974&lt;AE3974,AE3974,AD3974)</f>
        <v>Archers, Goblins, Graveyard, Ice Spirit, Poison, Ronin, Royal Delivery, Tesla</v>
      </c>
      <c r="AH3974" s="5" t="str">
        <f aca="false">IF(AD3974=AF3974,AA3974,IF(AA3974="Win","Loss",IF(AA3974="Loss","Win","Draw")))</f>
        <v>Win</v>
      </c>
      <c r="AI3974" s="5" t="s">
        <v>102</v>
      </c>
    </row>
    <row r="3975" customFormat="false" ht="15" hidden="false" customHeight="true" outlineLevel="0" collapsed="false">
      <c r="A3975" s="5" t="s">
        <v>7678</v>
      </c>
      <c r="B3975" s="5" t="n">
        <v>2</v>
      </c>
      <c r="C3975" s="5" t="s">
        <v>1721</v>
      </c>
      <c r="D3975" s="5" t="s">
        <v>1722</v>
      </c>
      <c r="E3975" s="5" t="s">
        <v>1010</v>
      </c>
      <c r="F3975" s="5" t="s">
        <v>1011</v>
      </c>
      <c r="G3975" s="5" t="s">
        <v>7511</v>
      </c>
      <c r="H3975" s="5" t="s">
        <v>352</v>
      </c>
      <c r="I3975" s="5" t="s">
        <v>129</v>
      </c>
      <c r="J3975" s="5" t="s">
        <v>172</v>
      </c>
      <c r="K3975" s="5" t="s">
        <v>87</v>
      </c>
      <c r="L3975" s="5" t="s">
        <v>85</v>
      </c>
      <c r="M3975" s="5" t="s">
        <v>88</v>
      </c>
      <c r="N3975" s="5" t="s">
        <v>165</v>
      </c>
      <c r="O3975" s="5" t="s">
        <v>150</v>
      </c>
      <c r="P3975" s="5" t="s">
        <v>95</v>
      </c>
      <c r="Q3975" s="5" t="s">
        <v>82</v>
      </c>
      <c r="R3975" s="5" t="s">
        <v>108</v>
      </c>
      <c r="S3975" s="5" t="s">
        <v>153</v>
      </c>
      <c r="T3975" s="5" t="s">
        <v>202</v>
      </c>
      <c r="U3975" s="5" t="s">
        <v>85</v>
      </c>
      <c r="V3975" s="5" t="s">
        <v>95</v>
      </c>
      <c r="W3975" s="5" t="s">
        <v>150</v>
      </c>
      <c r="X3975" s="5" t="s">
        <v>126</v>
      </c>
      <c r="Y3975" s="5" t="n">
        <v>0</v>
      </c>
      <c r="Z3975" s="5" t="n">
        <v>1</v>
      </c>
      <c r="AA3975" s="5" t="str">
        <f aca="false">IF(Y3975&gt;Z3975,"Win",IF(Y3975&lt;Z3975,"Loss","Draw"))</f>
        <v>Loss</v>
      </c>
      <c r="AB3975" s="5" t="s">
        <v>98</v>
      </c>
      <c r="AC3975" s="5" t="s">
        <v>99</v>
      </c>
      <c r="AD3975" s="5" t="s">
        <v>7513</v>
      </c>
      <c r="AE3975" s="5" t="s">
        <v>7512</v>
      </c>
      <c r="AF3975" s="5" t="str">
        <f aca="false">IF(AD3975&lt;AE3975,AD3975,AE3975)</f>
        <v>Barbarian Barrel, Berserker, Electro Spirit, Hog Rider, Lightning, Mega Knight, Musketeer, Tesla</v>
      </c>
      <c r="AG3975" s="5" t="str">
        <f aca="false">IF(AD3975&lt;AE3975,AE3975,AD3975)</f>
        <v>Barbarian Barrel, Cannon, Dark Prince, Electro Spirit, Lightning, Magic Archer, Royal Hogs, Skeletons</v>
      </c>
      <c r="AH3975" s="5" t="str">
        <f aca="false">IF(AD3975=AF3975,AA3975,IF(AA3975="Win","Loss",IF(AA3975="Loss","Win","Draw")))</f>
        <v>Loss</v>
      </c>
      <c r="AI3975" s="5" t="s">
        <v>102</v>
      </c>
    </row>
    <row r="3976" customFormat="false" ht="15" hidden="false" customHeight="true" outlineLevel="0" collapsed="false">
      <c r="A3976" s="5" t="s">
        <v>7678</v>
      </c>
      <c r="B3976" s="5" t="n">
        <v>3</v>
      </c>
      <c r="C3976" s="5" t="s">
        <v>1721</v>
      </c>
      <c r="D3976" s="5" t="s">
        <v>1722</v>
      </c>
      <c r="E3976" s="5" t="s">
        <v>1010</v>
      </c>
      <c r="F3976" s="5" t="s">
        <v>1011</v>
      </c>
      <c r="G3976" s="5" t="s">
        <v>7514</v>
      </c>
      <c r="H3976" s="5" t="s">
        <v>352</v>
      </c>
      <c r="I3976" s="5" t="s">
        <v>203</v>
      </c>
      <c r="J3976" s="5" t="s">
        <v>91</v>
      </c>
      <c r="K3976" s="5" t="s">
        <v>208</v>
      </c>
      <c r="L3976" s="5" t="s">
        <v>159</v>
      </c>
      <c r="M3976" s="5" t="s">
        <v>157</v>
      </c>
      <c r="N3976" s="5" t="s">
        <v>249</v>
      </c>
      <c r="O3976" s="5" t="s">
        <v>201</v>
      </c>
      <c r="P3976" s="5" t="s">
        <v>580</v>
      </c>
      <c r="Q3976" s="5" t="s">
        <v>141</v>
      </c>
      <c r="R3976" s="5" t="s">
        <v>158</v>
      </c>
      <c r="S3976" s="5" t="s">
        <v>129</v>
      </c>
      <c r="T3976" s="5" t="s">
        <v>130</v>
      </c>
      <c r="U3976" s="5" t="s">
        <v>164</v>
      </c>
      <c r="V3976" s="5" t="s">
        <v>165</v>
      </c>
      <c r="W3976" s="5" t="s">
        <v>133</v>
      </c>
      <c r="X3976" s="5" t="s">
        <v>96</v>
      </c>
      <c r="Y3976" s="5" t="n">
        <v>1</v>
      </c>
      <c r="Z3976" s="5" t="n">
        <v>2</v>
      </c>
      <c r="AA3976" s="5" t="str">
        <f aca="false">IF(Y3976&gt;Z3976,"Win",IF(Y3976&lt;Z3976,"Loss","Draw"))</f>
        <v>Loss</v>
      </c>
      <c r="AB3976" s="5" t="s">
        <v>98</v>
      </c>
      <c r="AC3976" s="5" t="s">
        <v>99</v>
      </c>
      <c r="AD3976" s="5" t="s">
        <v>7515</v>
      </c>
      <c r="AE3976" s="5" t="s">
        <v>2767</v>
      </c>
      <c r="AF3976" s="5" t="str">
        <f aca="false">IF(AD3976&lt;AE3976,AD3976,AE3976)</f>
        <v>Arrows, Bowler, Earthquake, Hog Rider, Lumberjack, Mega Knight, Minions, Mother Witch</v>
      </c>
      <c r="AG3976" s="5" t="str">
        <f aca="false">IF(AD3976&lt;AE3976,AE3976,AD3976)</f>
        <v>Dart Goblin, Fire Spirit, Goblin Barrel, Goblin Gang, Goblins, Rocket, Valkyrie, Wall Breakers</v>
      </c>
      <c r="AH3976" s="5" t="str">
        <f aca="false">IF(AD3976=AF3976,AA3976,IF(AA3976="Win","Loss",IF(AA3976="Loss","Win","Draw")))</f>
        <v>Win</v>
      </c>
      <c r="AI3976" s="5" t="s">
        <v>102</v>
      </c>
    </row>
    <row r="3977" customFormat="false" ht="15" hidden="false" customHeight="true" outlineLevel="0" collapsed="false">
      <c r="A3977" s="5" t="s">
        <v>7679</v>
      </c>
      <c r="B3977" s="5" t="n">
        <v>1</v>
      </c>
      <c r="C3977" s="5" t="s">
        <v>1721</v>
      </c>
      <c r="D3977" s="5" t="s">
        <v>1722</v>
      </c>
      <c r="E3977" s="6" t="s">
        <v>1747</v>
      </c>
      <c r="F3977" s="5" t="s">
        <v>1748</v>
      </c>
      <c r="G3977" s="5" t="s">
        <v>7680</v>
      </c>
      <c r="H3977" s="5" t="s">
        <v>163</v>
      </c>
      <c r="I3977" s="5" t="s">
        <v>84</v>
      </c>
      <c r="J3977" s="5" t="s">
        <v>337</v>
      </c>
      <c r="K3977" s="5" t="s">
        <v>153</v>
      </c>
      <c r="L3977" s="5" t="s">
        <v>118</v>
      </c>
      <c r="M3977" s="5" t="s">
        <v>91</v>
      </c>
      <c r="N3977" s="5" t="s">
        <v>165</v>
      </c>
      <c r="O3977" s="5" t="s">
        <v>89</v>
      </c>
      <c r="P3977" s="5" t="s">
        <v>164</v>
      </c>
      <c r="Q3977" s="5" t="s">
        <v>87</v>
      </c>
      <c r="R3977" s="5" t="s">
        <v>172</v>
      </c>
      <c r="S3977" s="5" t="s">
        <v>129</v>
      </c>
      <c r="T3977" s="5" t="s">
        <v>165</v>
      </c>
      <c r="U3977" s="5" t="s">
        <v>95</v>
      </c>
      <c r="V3977" s="5" t="s">
        <v>126</v>
      </c>
      <c r="W3977" s="5" t="s">
        <v>150</v>
      </c>
      <c r="X3977" s="5" t="s">
        <v>85</v>
      </c>
      <c r="Y3977" s="5" t="n">
        <v>0</v>
      </c>
      <c r="Z3977" s="5" t="n">
        <v>1</v>
      </c>
      <c r="AA3977" s="5" t="str">
        <f aca="false">IF(Y3977&gt;Z3977,"Win",IF(Y3977&lt;Z3977,"Loss","Draw"))</f>
        <v>Loss</v>
      </c>
      <c r="AB3977" s="5" t="s">
        <v>98</v>
      </c>
      <c r="AC3977" s="5" t="s">
        <v>99</v>
      </c>
      <c r="AD3977" s="5" t="s">
        <v>1725</v>
      </c>
      <c r="AE3977" s="5" t="s">
        <v>7116</v>
      </c>
      <c r="AF3977" s="5" t="str">
        <f aca="false">IF(AD3977&lt;AE3977,AD3977,AE3977)</f>
        <v>Archers, Boss Bandit, Cannon, Earthquake, Goblins, Hog Rider, Ice Spirit, The Log</v>
      </c>
      <c r="AG3977" s="5" t="str">
        <f aca="false">IF(AD3977&lt;AE3977,AE3977,AD3977)</f>
        <v>Barbarian Barrel, Electro Spirit, Hog Rider, Lightning, Mega Knight, Musketeer, Skeletons, Tesla</v>
      </c>
      <c r="AH3977" s="5" t="str">
        <f aca="false">IF(AD3977=AF3977,AA3977,IF(AA3977="Win","Loss",IF(AA3977="Loss","Win","Draw")))</f>
        <v>Loss</v>
      </c>
      <c r="AI3977" s="5" t="s">
        <v>102</v>
      </c>
    </row>
    <row r="3978" customFormat="false" ht="15" hidden="false" customHeight="true" outlineLevel="0" collapsed="false">
      <c r="A3978" s="5" t="s">
        <v>7679</v>
      </c>
      <c r="B3978" s="5" t="n">
        <v>2</v>
      </c>
      <c r="C3978" s="5" t="s">
        <v>1721</v>
      </c>
      <c r="D3978" s="5" t="s">
        <v>1722</v>
      </c>
      <c r="E3978" s="6" t="s">
        <v>1747</v>
      </c>
      <c r="F3978" s="5" t="s">
        <v>1748</v>
      </c>
      <c r="G3978" s="5" t="s">
        <v>7681</v>
      </c>
      <c r="H3978" s="5" t="s">
        <v>352</v>
      </c>
      <c r="I3978" s="5" t="s">
        <v>129</v>
      </c>
      <c r="J3978" s="5" t="s">
        <v>108</v>
      </c>
      <c r="K3978" s="5" t="s">
        <v>127</v>
      </c>
      <c r="L3978" s="5" t="s">
        <v>173</v>
      </c>
      <c r="M3978" s="5" t="s">
        <v>86</v>
      </c>
      <c r="N3978" s="5" t="s">
        <v>133</v>
      </c>
      <c r="O3978" s="5" t="s">
        <v>131</v>
      </c>
      <c r="P3978" s="5" t="s">
        <v>130</v>
      </c>
      <c r="Q3978" s="5" t="s">
        <v>284</v>
      </c>
      <c r="R3978" s="5" t="s">
        <v>158</v>
      </c>
      <c r="S3978" s="5" t="s">
        <v>108</v>
      </c>
      <c r="T3978" s="5" t="s">
        <v>387</v>
      </c>
      <c r="U3978" s="5" t="s">
        <v>133</v>
      </c>
      <c r="V3978" s="5" t="s">
        <v>187</v>
      </c>
      <c r="W3978" s="5" t="s">
        <v>93</v>
      </c>
      <c r="X3978" s="5" t="s">
        <v>188</v>
      </c>
      <c r="Y3978" s="5" t="n">
        <v>0</v>
      </c>
      <c r="Z3978" s="5" t="n">
        <v>1</v>
      </c>
      <c r="AA3978" s="5" t="str">
        <f aca="false">IF(Y3978&gt;Z3978,"Win",IF(Y3978&lt;Z3978,"Loss","Draw"))</f>
        <v>Loss</v>
      </c>
      <c r="AB3978" s="5" t="s">
        <v>98</v>
      </c>
      <c r="AC3978" s="5" t="s">
        <v>99</v>
      </c>
      <c r="AD3978" s="5" t="s">
        <v>7682</v>
      </c>
      <c r="AE3978" s="5" t="s">
        <v>1750</v>
      </c>
      <c r="AF3978" s="5" t="str">
        <f aca="false">IF(AD3978&lt;AE3978,AD3978,AE3978)</f>
        <v>Arrows, Bandit, Battle Ram, Dark Prince, Mega Knight, Mother Witch, Skeleton Dragons, Zappies</v>
      </c>
      <c r="AG3978" s="5" t="str">
        <f aca="false">IF(AD3978&lt;AE3978,AE3978,AD3978)</f>
        <v>Bowler, Dark Prince, Electro Giant, Fireball, Inferno Dragon, Mother Witch, Tombstone, Tornado</v>
      </c>
      <c r="AH3978" s="5" t="str">
        <f aca="false">IF(AD3978=AF3978,AA3978,IF(AA3978="Win","Loss",IF(AA3978="Loss","Win","Draw")))</f>
        <v>Loss</v>
      </c>
      <c r="AI3978" s="5" t="s">
        <v>102</v>
      </c>
    </row>
    <row r="3979" customFormat="false" ht="15" hidden="false" customHeight="true" outlineLevel="0" collapsed="false">
      <c r="A3979" s="5" t="s">
        <v>7683</v>
      </c>
      <c r="B3979" s="5" t="n">
        <v>1</v>
      </c>
      <c r="C3979" s="5" t="s">
        <v>1721</v>
      </c>
      <c r="D3979" s="5" t="s">
        <v>1722</v>
      </c>
      <c r="E3979" s="5" t="s">
        <v>1711</v>
      </c>
      <c r="F3979" s="5" t="s">
        <v>1712</v>
      </c>
      <c r="G3979" s="5" t="s">
        <v>7684</v>
      </c>
      <c r="H3979" s="5" t="s">
        <v>352</v>
      </c>
      <c r="I3979" s="5" t="s">
        <v>153</v>
      </c>
      <c r="J3979" s="5" t="s">
        <v>172</v>
      </c>
      <c r="K3979" s="5" t="s">
        <v>129</v>
      </c>
      <c r="L3979" s="5" t="s">
        <v>165</v>
      </c>
      <c r="M3979" s="5" t="s">
        <v>95</v>
      </c>
      <c r="N3979" s="5" t="s">
        <v>126</v>
      </c>
      <c r="O3979" s="5" t="s">
        <v>150</v>
      </c>
      <c r="P3979" s="5" t="s">
        <v>85</v>
      </c>
      <c r="Q3979" s="5" t="s">
        <v>152</v>
      </c>
      <c r="R3979" s="5" t="s">
        <v>128</v>
      </c>
      <c r="S3979" s="5" t="s">
        <v>107</v>
      </c>
      <c r="T3979" s="5" t="s">
        <v>85</v>
      </c>
      <c r="U3979" s="5" t="s">
        <v>306</v>
      </c>
      <c r="V3979" s="5" t="s">
        <v>307</v>
      </c>
      <c r="W3979" s="5" t="s">
        <v>95</v>
      </c>
      <c r="X3979" s="5" t="s">
        <v>187</v>
      </c>
      <c r="Y3979" s="5" t="n">
        <v>0</v>
      </c>
      <c r="Z3979" s="5" t="n">
        <v>1</v>
      </c>
      <c r="AA3979" s="5" t="str">
        <f aca="false">IF(Y3979&gt;Z3979,"Win",IF(Y3979&lt;Z3979,"Loss","Draw"))</f>
        <v>Loss</v>
      </c>
      <c r="AB3979" s="5" t="s">
        <v>98</v>
      </c>
      <c r="AC3979" s="5" t="s">
        <v>99</v>
      </c>
      <c r="AD3979" s="5" t="s">
        <v>4692</v>
      </c>
      <c r="AE3979" s="5" t="s">
        <v>603</v>
      </c>
      <c r="AF3979" s="5" t="str">
        <f aca="false">IF(AD3979&lt;AE3979,AD3979,AE3979)</f>
        <v>Baby Dragon, Barbarian Barrel, Goblin Cage, Golden Knight, Golem, Ice Wizard, Lightning, Tornado</v>
      </c>
      <c r="AG3979" s="5" t="str">
        <f aca="false">IF(AD3979&lt;AE3979,AE3979,AD3979)</f>
        <v>Barbarian Barrel, Cannon, Electro Spirit, Hog Rider, Lightning, Mega Knight, Musketeer, Skeletons</v>
      </c>
      <c r="AH3979" s="5" t="str">
        <f aca="false">IF(AD3979=AF3979,AA3979,IF(AA3979="Win","Loss",IF(AA3979="Loss","Win","Draw")))</f>
        <v>Win</v>
      </c>
      <c r="AI3979" s="5" t="s">
        <v>102</v>
      </c>
    </row>
    <row r="3980" customFormat="false" ht="15" hidden="false" customHeight="true" outlineLevel="0" collapsed="false">
      <c r="A3980" s="5" t="s">
        <v>7683</v>
      </c>
      <c r="B3980" s="5" t="n">
        <v>2</v>
      </c>
      <c r="C3980" s="5" t="s">
        <v>1721</v>
      </c>
      <c r="D3980" s="5" t="s">
        <v>1722</v>
      </c>
      <c r="E3980" s="5" t="s">
        <v>1711</v>
      </c>
      <c r="F3980" s="5" t="s">
        <v>1712</v>
      </c>
      <c r="G3980" s="5" t="s">
        <v>7685</v>
      </c>
      <c r="H3980" s="5" t="s">
        <v>352</v>
      </c>
      <c r="I3980" s="5" t="s">
        <v>203</v>
      </c>
      <c r="J3980" s="5" t="s">
        <v>202</v>
      </c>
      <c r="K3980" s="5" t="s">
        <v>201</v>
      </c>
      <c r="L3980" s="5" t="s">
        <v>88</v>
      </c>
      <c r="M3980" s="5" t="s">
        <v>118</v>
      </c>
      <c r="N3980" s="5" t="s">
        <v>157</v>
      </c>
      <c r="O3980" s="5" t="s">
        <v>87</v>
      </c>
      <c r="P3980" s="5" t="s">
        <v>204</v>
      </c>
      <c r="Q3980" s="5" t="s">
        <v>129</v>
      </c>
      <c r="R3980" s="5" t="s">
        <v>158</v>
      </c>
      <c r="S3980" s="5" t="s">
        <v>141</v>
      </c>
      <c r="T3980" s="5" t="s">
        <v>130</v>
      </c>
      <c r="U3980" s="5" t="s">
        <v>164</v>
      </c>
      <c r="V3980" s="5" t="s">
        <v>165</v>
      </c>
      <c r="W3980" s="5" t="s">
        <v>133</v>
      </c>
      <c r="X3980" s="5" t="s">
        <v>96</v>
      </c>
      <c r="Y3980" s="5" t="n">
        <v>0</v>
      </c>
      <c r="Z3980" s="5" t="n">
        <v>1</v>
      </c>
      <c r="AA3980" s="5" t="str">
        <f aca="false">IF(Y3980&gt;Z3980,"Win",IF(Y3980&lt;Z3980,"Loss","Draw"))</f>
        <v>Loss</v>
      </c>
      <c r="AB3980" s="5" t="s">
        <v>98</v>
      </c>
      <c r="AC3980" s="5" t="s">
        <v>99</v>
      </c>
      <c r="AD3980" s="5" t="s">
        <v>206</v>
      </c>
      <c r="AE3980" s="5" t="s">
        <v>2767</v>
      </c>
      <c r="AF3980" s="5" t="str">
        <f aca="false">IF(AD3980&lt;AE3980,AD3980,AE3980)</f>
        <v>Arrows, Bowler, Earthquake, Hog Rider, Lumberjack, Mega Knight, Minions, Mother Witch</v>
      </c>
      <c r="AG3980" s="5" t="str">
        <f aca="false">IF(AD3980&lt;AE3980,AE3980,AD3980)</f>
        <v>Berserker, Fire Spirit, Goblin Barrel, Ice Spirit, Magic Archer, Royal Delivery, Tesla, Wall Breakers</v>
      </c>
      <c r="AH3980" s="5" t="str">
        <f aca="false">IF(AD3980=AF3980,AA3980,IF(AA3980="Win","Loss",IF(AA3980="Loss","Win","Draw")))</f>
        <v>Win</v>
      </c>
      <c r="AI3980" s="5" t="s">
        <v>102</v>
      </c>
    </row>
    <row r="3981" customFormat="false" ht="15" hidden="false" customHeight="true" outlineLevel="0" collapsed="false">
      <c r="A3981" s="5" t="s">
        <v>7686</v>
      </c>
      <c r="B3981" s="5" t="n">
        <v>1</v>
      </c>
      <c r="C3981" s="5" t="s">
        <v>1721</v>
      </c>
      <c r="D3981" s="5" t="s">
        <v>1722</v>
      </c>
      <c r="E3981" s="5" t="s">
        <v>1727</v>
      </c>
      <c r="F3981" s="5" t="s">
        <v>1728</v>
      </c>
      <c r="G3981" s="5" t="s">
        <v>7687</v>
      </c>
      <c r="H3981" s="5" t="s">
        <v>352</v>
      </c>
      <c r="I3981" s="5" t="s">
        <v>137</v>
      </c>
      <c r="J3981" s="5" t="s">
        <v>91</v>
      </c>
      <c r="K3981" s="5" t="s">
        <v>114</v>
      </c>
      <c r="L3981" s="5" t="s">
        <v>97</v>
      </c>
      <c r="M3981" s="5" t="s">
        <v>116</v>
      </c>
      <c r="N3981" s="5" t="s">
        <v>242</v>
      </c>
      <c r="O3981" s="5" t="s">
        <v>157</v>
      </c>
      <c r="P3981" s="5" t="s">
        <v>87</v>
      </c>
      <c r="Q3981" s="5" t="s">
        <v>185</v>
      </c>
      <c r="R3981" s="5" t="s">
        <v>83</v>
      </c>
      <c r="S3981" s="5" t="s">
        <v>87</v>
      </c>
      <c r="T3981" s="5" t="s">
        <v>150</v>
      </c>
      <c r="U3981" s="5" t="s">
        <v>165</v>
      </c>
      <c r="V3981" s="5" t="s">
        <v>164</v>
      </c>
      <c r="W3981" s="5" t="s">
        <v>126</v>
      </c>
      <c r="X3981" s="5" t="s">
        <v>89</v>
      </c>
      <c r="Y3981" s="5" t="n">
        <v>1</v>
      </c>
      <c r="Z3981" s="5" t="n">
        <v>0</v>
      </c>
      <c r="AA3981" s="5" t="str">
        <f aca="false">IF(Y3981&gt;Z3981,"Win",IF(Y3981&lt;Z3981,"Loss","Draw"))</f>
        <v>Win</v>
      </c>
      <c r="AB3981" s="5" t="s">
        <v>98</v>
      </c>
      <c r="AC3981" s="5" t="s">
        <v>99</v>
      </c>
      <c r="AD3981" s="5" t="s">
        <v>321</v>
      </c>
      <c r="AE3981" s="5" t="s">
        <v>7688</v>
      </c>
      <c r="AF3981" s="5" t="str">
        <f aca="false">IF(AD3981&lt;AE3981,AD3981,AE3981)</f>
        <v>Bomber, Fire Spirit, Giant Snowball, Goblin Drill, Goblins, Poison, Ronin, Tesla</v>
      </c>
      <c r="AG3981" s="5" t="str">
        <f aca="false">IF(AD3981&lt;AE3981,AE3981,AD3981)</f>
        <v>Earthquake, Electro Spirit, Executioner, Hog Rider, Monk, Skeletons, Tesla, The Log</v>
      </c>
      <c r="AH3981" s="5" t="str">
        <f aca="false">IF(AD3981=AF3981,AA3981,IF(AA3981="Win","Loss",IF(AA3981="Loss","Win","Draw")))</f>
        <v>Win</v>
      </c>
      <c r="AI3981" s="5" t="s">
        <v>102</v>
      </c>
    </row>
    <row r="3982" customFormat="false" ht="15" hidden="false" customHeight="true" outlineLevel="0" collapsed="false">
      <c r="A3982" s="5" t="s">
        <v>7686</v>
      </c>
      <c r="B3982" s="5" t="n">
        <v>2</v>
      </c>
      <c r="C3982" s="5" t="s">
        <v>1721</v>
      </c>
      <c r="D3982" s="5" t="s">
        <v>1722</v>
      </c>
      <c r="E3982" s="5" t="s">
        <v>1727</v>
      </c>
      <c r="F3982" s="5" t="s">
        <v>1728</v>
      </c>
      <c r="G3982" s="5" t="s">
        <v>7689</v>
      </c>
      <c r="H3982" s="5" t="s">
        <v>391</v>
      </c>
      <c r="I3982" s="5" t="s">
        <v>153</v>
      </c>
      <c r="J3982" s="5" t="s">
        <v>202</v>
      </c>
      <c r="K3982" s="5" t="s">
        <v>129</v>
      </c>
      <c r="L3982" s="5" t="s">
        <v>165</v>
      </c>
      <c r="M3982" s="5" t="s">
        <v>89</v>
      </c>
      <c r="N3982" s="5" t="s">
        <v>126</v>
      </c>
      <c r="O3982" s="5" t="s">
        <v>150</v>
      </c>
      <c r="P3982" s="5" t="s">
        <v>85</v>
      </c>
      <c r="Q3982" s="5" t="s">
        <v>137</v>
      </c>
      <c r="R3982" s="5" t="s">
        <v>91</v>
      </c>
      <c r="S3982" s="5" t="s">
        <v>114</v>
      </c>
      <c r="T3982" s="5" t="s">
        <v>97</v>
      </c>
      <c r="U3982" s="5" t="s">
        <v>116</v>
      </c>
      <c r="V3982" s="5" t="s">
        <v>242</v>
      </c>
      <c r="W3982" s="5" t="s">
        <v>118</v>
      </c>
      <c r="X3982" s="5" t="s">
        <v>153</v>
      </c>
      <c r="Y3982" s="5" t="n">
        <v>0</v>
      </c>
      <c r="Z3982" s="5" t="n">
        <v>1</v>
      </c>
      <c r="AA3982" s="5" t="str">
        <f aca="false">IF(Y3982&gt;Z3982,"Win",IF(Y3982&lt;Z3982,"Loss","Draw"))</f>
        <v>Loss</v>
      </c>
      <c r="AB3982" s="5" t="s">
        <v>98</v>
      </c>
      <c r="AC3982" s="5" t="s">
        <v>99</v>
      </c>
      <c r="AD3982" s="5" t="s">
        <v>7690</v>
      </c>
      <c r="AE3982" s="5" t="s">
        <v>7691</v>
      </c>
      <c r="AF3982" s="5" t="str">
        <f aca="false">IF(AD3982&lt;AE3982,AD3982,AE3982)</f>
        <v>Bomber, Cannon, Giant Snowball, Goblin Drill, Goblins, Ice Spirit, Poison, Ronin</v>
      </c>
      <c r="AG3982" s="5" t="str">
        <f aca="false">IF(AD3982&lt;AE3982,AE3982,AD3982)</f>
        <v>Cannon, Electro Spirit, Hog Rider, Lightning, Magic Archer, Mega Knight, Skeletons, The Log</v>
      </c>
      <c r="AH3982" s="5" t="str">
        <f aca="false">IF(AD3982=AF3982,AA3982,IF(AA3982="Win","Loss",IF(AA3982="Loss","Win","Draw")))</f>
        <v>Win</v>
      </c>
      <c r="AI3982" s="5" t="s">
        <v>102</v>
      </c>
    </row>
    <row r="3983" customFormat="false" ht="15" hidden="false" customHeight="true" outlineLevel="0" collapsed="false">
      <c r="A3983" s="7" t="s">
        <v>7692</v>
      </c>
      <c r="B3983" s="7" t="n">
        <v>1</v>
      </c>
      <c r="C3983" s="7" t="s">
        <v>1721</v>
      </c>
      <c r="D3983" s="7" t="s">
        <v>1722</v>
      </c>
      <c r="E3983" s="7" t="s">
        <v>1727</v>
      </c>
      <c r="F3983" s="7" t="s">
        <v>1728</v>
      </c>
      <c r="G3983" s="7" t="s">
        <v>7693</v>
      </c>
      <c r="H3983" s="7" t="s">
        <v>391</v>
      </c>
      <c r="I3983" s="7" t="s">
        <v>152</v>
      </c>
      <c r="J3983" s="7" t="s">
        <v>151</v>
      </c>
      <c r="K3983" s="7" t="s">
        <v>82</v>
      </c>
      <c r="L3983" s="7" t="s">
        <v>89</v>
      </c>
      <c r="M3983" s="7" t="s">
        <v>118</v>
      </c>
      <c r="N3983" s="7" t="s">
        <v>119</v>
      </c>
      <c r="O3983" s="7" t="s">
        <v>88</v>
      </c>
      <c r="P3983" s="7" t="s">
        <v>164</v>
      </c>
      <c r="Q3983" s="7" t="s">
        <v>129</v>
      </c>
      <c r="R3983" s="7" t="s">
        <v>186</v>
      </c>
      <c r="S3983" s="7" t="s">
        <v>172</v>
      </c>
      <c r="T3983" s="7" t="s">
        <v>95</v>
      </c>
      <c r="U3983" s="7" t="s">
        <v>130</v>
      </c>
      <c r="V3983" s="7" t="s">
        <v>111</v>
      </c>
      <c r="W3983" s="7" t="s">
        <v>323</v>
      </c>
      <c r="X3983" s="7" t="s">
        <v>234</v>
      </c>
      <c r="Y3983" s="7" t="n">
        <v>0</v>
      </c>
      <c r="Z3983" s="7" t="n">
        <v>1</v>
      </c>
      <c r="AA3983" s="7" t="str">
        <f aca="false">IF(Y3983&gt;Z3983,"Win",IF(Y3983&lt;Z3983,"Loss","Draw"))</f>
        <v>Loss</v>
      </c>
      <c r="AB3983" s="7" t="s">
        <v>99</v>
      </c>
      <c r="AC3983" s="7" t="s">
        <v>99</v>
      </c>
      <c r="AD3983" s="7" t="s">
        <v>7694</v>
      </c>
      <c r="AE3983" s="7" t="s">
        <v>7695</v>
      </c>
      <c r="AF3983" s="7" t="str">
        <f aca="false">IF(AD3983&lt;AE3983,AD3983,AE3983)</f>
        <v>Arrows, Balloon, Barbarian Barrel, Bomb Tower, Mega Knight, Miner, Mini P.E.K.K.A, Musketeer</v>
      </c>
      <c r="AG3983" s="7" t="str">
        <f aca="false">IF(AD3983&lt;AE3983,AE3983,AD3983)</f>
        <v>Baby Dragon, Berserker, Earthquake, Goblin Hut, Ice Spirit, Mighty Miner, Royal Hogs, The Log</v>
      </c>
      <c r="AH3983" s="7" t="str">
        <f aca="false">IF(AD3983=AF3983,AA3983,IF(AA3983="Win","Loss",IF(AA3983="Loss","Win","Draw")))</f>
        <v>Win</v>
      </c>
      <c r="AI3983" s="7" t="s">
        <v>102</v>
      </c>
    </row>
    <row r="3984" customFormat="false" ht="15" hidden="false" customHeight="true" outlineLevel="0" collapsed="false">
      <c r="A3984" s="5" t="s">
        <v>7696</v>
      </c>
      <c r="B3984" s="5" t="n">
        <v>1</v>
      </c>
      <c r="C3984" s="5" t="s">
        <v>1721</v>
      </c>
      <c r="D3984" s="5" t="s">
        <v>1722</v>
      </c>
      <c r="E3984" s="5" t="s">
        <v>1739</v>
      </c>
      <c r="F3984" s="5" t="s">
        <v>1740</v>
      </c>
      <c r="G3984" s="5" t="s">
        <v>3662</v>
      </c>
      <c r="H3984" s="5" t="s">
        <v>163</v>
      </c>
      <c r="I3984" s="5" t="s">
        <v>137</v>
      </c>
      <c r="J3984" s="5" t="s">
        <v>91</v>
      </c>
      <c r="K3984" s="5" t="s">
        <v>114</v>
      </c>
      <c r="L3984" s="5" t="s">
        <v>97</v>
      </c>
      <c r="M3984" s="5" t="s">
        <v>116</v>
      </c>
      <c r="N3984" s="5" t="s">
        <v>242</v>
      </c>
      <c r="O3984" s="5" t="s">
        <v>157</v>
      </c>
      <c r="P3984" s="5" t="s">
        <v>87</v>
      </c>
      <c r="Q3984" s="5" t="s">
        <v>407</v>
      </c>
      <c r="R3984" s="5" t="s">
        <v>151</v>
      </c>
      <c r="S3984" s="5" t="s">
        <v>153</v>
      </c>
      <c r="T3984" s="5" t="s">
        <v>165</v>
      </c>
      <c r="U3984" s="5" t="s">
        <v>126</v>
      </c>
      <c r="V3984" s="5" t="s">
        <v>164</v>
      </c>
      <c r="W3984" s="5" t="s">
        <v>150</v>
      </c>
      <c r="X3984" s="5" t="s">
        <v>89</v>
      </c>
      <c r="Y3984" s="5" t="n">
        <v>0</v>
      </c>
      <c r="Z3984" s="5" t="n">
        <v>1</v>
      </c>
      <c r="AA3984" s="5" t="str">
        <f aca="false">IF(Y3984&gt;Z3984,"Win",IF(Y3984&lt;Z3984,"Loss","Draw"))</f>
        <v>Loss</v>
      </c>
      <c r="AB3984" s="5" t="s">
        <v>98</v>
      </c>
      <c r="AC3984" s="5" t="s">
        <v>99</v>
      </c>
      <c r="AD3984" s="5" t="s">
        <v>321</v>
      </c>
      <c r="AE3984" s="5" t="s">
        <v>2205</v>
      </c>
      <c r="AF3984" s="5" t="str">
        <f aca="false">IF(AD3984&lt;AE3984,AD3984,AE3984)</f>
        <v>Bomber, Fire Spirit, Giant Snowball, Goblin Drill, Goblins, Poison, Ronin, Tesla</v>
      </c>
      <c r="AG3984" s="5" t="str">
        <f aca="false">IF(AD3984&lt;AE3984,AE3984,AD3984)</f>
        <v>Cannon, Earthquake, Electro Spirit, Firecracker, Hog Rider, Mighty Miner, Skeletons, The Log</v>
      </c>
      <c r="AH3984" s="5" t="str">
        <f aca="false">IF(AD3984=AF3984,AA3984,IF(AA3984="Win","Loss",IF(AA3984="Loss","Win","Draw")))</f>
        <v>Loss</v>
      </c>
      <c r="AI3984" s="5" t="s">
        <v>102</v>
      </c>
    </row>
    <row r="3985" customFormat="false" ht="15" hidden="false" customHeight="true" outlineLevel="0" collapsed="false">
      <c r="A3985" s="5" t="s">
        <v>7696</v>
      </c>
      <c r="B3985" s="5" t="n">
        <v>2</v>
      </c>
      <c r="C3985" s="5" t="s">
        <v>1721</v>
      </c>
      <c r="D3985" s="5" t="s">
        <v>1722</v>
      </c>
      <c r="E3985" s="5" t="s">
        <v>1739</v>
      </c>
      <c r="F3985" s="5" t="s">
        <v>1740</v>
      </c>
      <c r="G3985" s="5" t="s">
        <v>7697</v>
      </c>
      <c r="H3985" s="5" t="s">
        <v>163</v>
      </c>
      <c r="I3985" s="5" t="s">
        <v>203</v>
      </c>
      <c r="J3985" s="5" t="s">
        <v>151</v>
      </c>
      <c r="K3985" s="5" t="s">
        <v>153</v>
      </c>
      <c r="L3985" s="5" t="s">
        <v>89</v>
      </c>
      <c r="M3985" s="5" t="s">
        <v>118</v>
      </c>
      <c r="N3985" s="5" t="s">
        <v>126</v>
      </c>
      <c r="O3985" s="5" t="s">
        <v>248</v>
      </c>
      <c r="P3985" s="5" t="s">
        <v>249</v>
      </c>
      <c r="Q3985" s="5" t="s">
        <v>201</v>
      </c>
      <c r="R3985" s="5" t="s">
        <v>123</v>
      </c>
      <c r="S3985" s="5" t="s">
        <v>202</v>
      </c>
      <c r="T3985" s="5" t="s">
        <v>111</v>
      </c>
      <c r="U3985" s="5" t="s">
        <v>234</v>
      </c>
      <c r="V3985" s="5" t="s">
        <v>95</v>
      </c>
      <c r="W3985" s="5" t="s">
        <v>88</v>
      </c>
      <c r="X3985" s="5" t="s">
        <v>187</v>
      </c>
      <c r="Y3985" s="5" t="n">
        <v>1</v>
      </c>
      <c r="Z3985" s="5" t="n">
        <v>0</v>
      </c>
      <c r="AA3985" s="5" t="str">
        <f aca="false">IF(Y3985&gt;Z3985,"Win",IF(Y3985&lt;Z3985,"Loss","Draw"))</f>
        <v>Win</v>
      </c>
      <c r="AB3985" s="5" t="s">
        <v>98</v>
      </c>
      <c r="AC3985" s="5" t="s">
        <v>99</v>
      </c>
      <c r="AD3985" s="5" t="s">
        <v>1314</v>
      </c>
      <c r="AE3985" s="5" t="s">
        <v>295</v>
      </c>
      <c r="AF3985" s="5" t="str">
        <f aca="false">IF(AD3985&lt;AE3985,AD3985,AE3985)</f>
        <v>Barbarian Barrel, Berserker, Bomb Tower, Goblinstein, Magic Archer, Miner, Tornado, Wall Breakers</v>
      </c>
      <c r="AG3985" s="5" t="str">
        <f aca="false">IF(AD3985&lt;AE3985,AE3985,AD3985)</f>
        <v>Cannon, Goblin Barrel, Ice Spirit, Mighty Miner, Princess, Rocket, Skeletons, The Log</v>
      </c>
      <c r="AH3985" s="5" t="str">
        <f aca="false">IF(AD3985=AF3985,AA3985,IF(AA3985="Win","Loss",IF(AA3985="Loss","Win","Draw")))</f>
        <v>Loss</v>
      </c>
      <c r="AI3985" s="5" t="s">
        <v>102</v>
      </c>
    </row>
    <row r="3986" customFormat="false" ht="15" hidden="false" customHeight="true" outlineLevel="0" collapsed="false">
      <c r="A3986" s="5" t="s">
        <v>7696</v>
      </c>
      <c r="B3986" s="5" t="n">
        <v>3</v>
      </c>
      <c r="C3986" s="5" t="s">
        <v>1721</v>
      </c>
      <c r="D3986" s="5" t="s">
        <v>1722</v>
      </c>
      <c r="E3986" s="5" t="s">
        <v>1739</v>
      </c>
      <c r="F3986" s="5" t="s">
        <v>1740</v>
      </c>
      <c r="G3986" s="5" t="s">
        <v>3664</v>
      </c>
      <c r="H3986" s="5" t="s">
        <v>163</v>
      </c>
      <c r="I3986" s="5" t="s">
        <v>95</v>
      </c>
      <c r="J3986" s="5" t="s">
        <v>337</v>
      </c>
      <c r="K3986" s="5" t="s">
        <v>185</v>
      </c>
      <c r="L3986" s="5" t="s">
        <v>119</v>
      </c>
      <c r="M3986" s="5" t="s">
        <v>164</v>
      </c>
      <c r="N3986" s="5" t="s">
        <v>150</v>
      </c>
      <c r="O3986" s="5" t="s">
        <v>88</v>
      </c>
      <c r="P3986" s="5" t="s">
        <v>165</v>
      </c>
      <c r="Q3986" s="5" t="s">
        <v>84</v>
      </c>
      <c r="R3986" s="5" t="s">
        <v>108</v>
      </c>
      <c r="S3986" s="5" t="s">
        <v>114</v>
      </c>
      <c r="T3986" s="5" t="s">
        <v>118</v>
      </c>
      <c r="U3986" s="5" t="s">
        <v>115</v>
      </c>
      <c r="V3986" s="5" t="s">
        <v>116</v>
      </c>
      <c r="W3986" s="5" t="s">
        <v>119</v>
      </c>
      <c r="X3986" s="5" t="s">
        <v>138</v>
      </c>
      <c r="Y3986" s="5" t="n">
        <v>1</v>
      </c>
      <c r="Z3986" s="5" t="n">
        <v>0</v>
      </c>
      <c r="AA3986" s="5" t="str">
        <f aca="false">IF(Y3986&gt;Z3986,"Win",IF(Y3986&lt;Z3986,"Loss","Draw"))</f>
        <v>Win</v>
      </c>
      <c r="AB3986" s="5" t="s">
        <v>98</v>
      </c>
      <c r="AC3986" s="5" t="s">
        <v>99</v>
      </c>
      <c r="AD3986" s="5" t="s">
        <v>3665</v>
      </c>
      <c r="AE3986" s="5" t="s">
        <v>984</v>
      </c>
      <c r="AF3986" s="5" t="str">
        <f aca="false">IF(AD3986&lt;AE3986,AD3986,AE3986)</f>
        <v>Archers, Dark Prince, Giant Snowball, Goblin Demolisher, Goblin Hut, Graveyard, Ice Spirit, Poison</v>
      </c>
      <c r="AG3986" s="5" t="str">
        <f aca="false">IF(AD3986&lt;AE3986,AE3986,AD3986)</f>
        <v>Barbarian Barrel, Berserker, Boss Bandit, Earthquake, Electro Spirit, Executioner, Goblin Hut, Hog Rider</v>
      </c>
      <c r="AH3986" s="5" t="str">
        <f aca="false">IF(AD3986=AF3986,AA3986,IF(AA3986="Win","Loss",IF(AA3986="Loss","Win","Draw")))</f>
        <v>Loss</v>
      </c>
      <c r="AI3986" s="5" t="s">
        <v>102</v>
      </c>
    </row>
    <row r="3987" customFormat="false" ht="15" hidden="false" customHeight="true" outlineLevel="0" collapsed="false">
      <c r="A3987" s="5" t="s">
        <v>7698</v>
      </c>
      <c r="B3987" s="5" t="n">
        <v>1</v>
      </c>
      <c r="C3987" s="5" t="s">
        <v>253</v>
      </c>
      <c r="D3987" s="5" t="s">
        <v>254</v>
      </c>
      <c r="E3987" s="6" t="s">
        <v>264</v>
      </c>
      <c r="F3987" s="5" t="s">
        <v>265</v>
      </c>
      <c r="G3987" s="5" t="s">
        <v>7699</v>
      </c>
      <c r="H3987" s="5" t="s">
        <v>163</v>
      </c>
      <c r="I3987" s="5" t="s">
        <v>185</v>
      </c>
      <c r="J3987" s="5" t="s">
        <v>337</v>
      </c>
      <c r="K3987" s="5" t="s">
        <v>114</v>
      </c>
      <c r="L3987" s="5" t="s">
        <v>165</v>
      </c>
      <c r="M3987" s="5" t="s">
        <v>97</v>
      </c>
      <c r="N3987" s="5" t="s">
        <v>113</v>
      </c>
      <c r="O3987" s="5" t="s">
        <v>126</v>
      </c>
      <c r="P3987" s="5" t="s">
        <v>785</v>
      </c>
      <c r="Q3987" s="5" t="s">
        <v>82</v>
      </c>
      <c r="R3987" s="5" t="s">
        <v>151</v>
      </c>
      <c r="S3987" s="5" t="s">
        <v>152</v>
      </c>
      <c r="T3987" s="5" t="s">
        <v>85</v>
      </c>
      <c r="U3987" s="5" t="s">
        <v>126</v>
      </c>
      <c r="V3987" s="5" t="s">
        <v>150</v>
      </c>
      <c r="W3987" s="5" t="s">
        <v>89</v>
      </c>
      <c r="X3987" s="5" t="s">
        <v>153</v>
      </c>
      <c r="Y3987" s="5" t="n">
        <v>0</v>
      </c>
      <c r="Z3987" s="5" t="n">
        <v>1</v>
      </c>
      <c r="AA3987" s="5" t="str">
        <f aca="false">IF(Y3987&gt;Z3987,"Win",IF(Y3987&lt;Z3987,"Loss","Draw"))</f>
        <v>Loss</v>
      </c>
      <c r="AB3987" s="5" t="s">
        <v>98</v>
      </c>
      <c r="AC3987" s="5" t="s">
        <v>99</v>
      </c>
      <c r="AD3987" s="5" t="s">
        <v>6860</v>
      </c>
      <c r="AE3987" s="5" t="s">
        <v>155</v>
      </c>
      <c r="AF3987" s="5" t="str">
        <f aca="false">IF(AD3987&lt;AE3987,AD3987,AE3987)</f>
        <v>Baby Dragon, Cannon, Electro Spirit, Lightning, Mighty Miner, Royal Hogs, Skeletons, The Log</v>
      </c>
      <c r="AG3987" s="5" t="str">
        <f aca="false">IF(AD3987&lt;AE3987,AE3987,AD3987)</f>
        <v>Boss Bandit, Executioner, Freeze, Furnace, Giant Snowball, Hog Rider, Ronin, Skeletons</v>
      </c>
      <c r="AH3987" s="5" t="str">
        <f aca="false">IF(AD3987=AF3987,AA3987,IF(AA3987="Win","Loss",IF(AA3987="Loss","Win","Draw")))</f>
        <v>Win</v>
      </c>
      <c r="AI3987" s="5" t="s">
        <v>297</v>
      </c>
    </row>
    <row r="3988" customFormat="false" ht="15" hidden="false" customHeight="true" outlineLevel="0" collapsed="false">
      <c r="A3988" s="5" t="s">
        <v>7698</v>
      </c>
      <c r="B3988" s="5" t="n">
        <v>2</v>
      </c>
      <c r="C3988" s="5" t="s">
        <v>253</v>
      </c>
      <c r="D3988" s="5" t="s">
        <v>254</v>
      </c>
      <c r="E3988" s="6" t="s">
        <v>264</v>
      </c>
      <c r="F3988" s="5" t="s">
        <v>265</v>
      </c>
      <c r="G3988" s="5" t="s">
        <v>7700</v>
      </c>
      <c r="H3988" s="5" t="s">
        <v>163</v>
      </c>
      <c r="I3988" s="5" t="s">
        <v>172</v>
      </c>
      <c r="J3988" s="5" t="s">
        <v>188</v>
      </c>
      <c r="K3988" s="5" t="s">
        <v>241</v>
      </c>
      <c r="L3988" s="5" t="s">
        <v>86</v>
      </c>
      <c r="M3988" s="5" t="s">
        <v>95</v>
      </c>
      <c r="N3988" s="5" t="s">
        <v>116</v>
      </c>
      <c r="O3988" s="5" t="s">
        <v>115</v>
      </c>
      <c r="P3988" s="5" t="s">
        <v>118</v>
      </c>
      <c r="Q3988" s="5" t="s">
        <v>129</v>
      </c>
      <c r="R3988" s="5" t="s">
        <v>202</v>
      </c>
      <c r="S3988" s="5" t="s">
        <v>87</v>
      </c>
      <c r="T3988" s="5" t="s">
        <v>88</v>
      </c>
      <c r="U3988" s="5" t="s">
        <v>165</v>
      </c>
      <c r="V3988" s="5" t="s">
        <v>118</v>
      </c>
      <c r="W3988" s="5" t="s">
        <v>93</v>
      </c>
      <c r="X3988" s="5" t="s">
        <v>95</v>
      </c>
      <c r="Y3988" s="5" t="n">
        <v>0</v>
      </c>
      <c r="Z3988" s="5" t="n">
        <v>1</v>
      </c>
      <c r="AA3988" s="5" t="str">
        <f aca="false">IF(Y3988&gt;Z3988,"Win",IF(Y3988&lt;Z3988,"Loss","Draw"))</f>
        <v>Loss</v>
      </c>
      <c r="AB3988" s="5" t="s">
        <v>98</v>
      </c>
      <c r="AC3988" s="5" t="s">
        <v>99</v>
      </c>
      <c r="AD3988" s="5" t="s">
        <v>1089</v>
      </c>
      <c r="AE3988" s="5" t="s">
        <v>7701</v>
      </c>
      <c r="AF3988" s="5" t="str">
        <f aca="false">IF(AD3988&lt;AE3988,AD3988,AE3988)</f>
        <v>Barbarian Barrel, Berserker, Fireball, Hog Rider, Ice Spirit, Magic Archer, Mega Knight, Tesla</v>
      </c>
      <c r="AG3988" s="5" t="str">
        <f aca="false">IF(AD3988&lt;AE3988,AE3988,AD3988)</f>
        <v>Barbarian Barrel, Graveyard, Ice Spirit, Knight, Musketeer, Poison, Skeleton Dragons, Tombstone</v>
      </c>
      <c r="AH3988" s="5" t="str">
        <f aca="false">IF(AD3988=AF3988,AA3988,IF(AA3988="Win","Loss",IF(AA3988="Loss","Win","Draw")))</f>
        <v>Win</v>
      </c>
      <c r="AI3988" s="5" t="s">
        <v>297</v>
      </c>
    </row>
    <row r="3989" customFormat="false" ht="15" hidden="false" customHeight="true" outlineLevel="0" collapsed="false">
      <c r="A3989" s="5" t="s">
        <v>7698</v>
      </c>
      <c r="B3989" s="5" t="n">
        <v>3</v>
      </c>
      <c r="C3989" s="5" t="s">
        <v>253</v>
      </c>
      <c r="D3989" s="5" t="s">
        <v>254</v>
      </c>
      <c r="E3989" s="6" t="s">
        <v>264</v>
      </c>
      <c r="F3989" s="5" t="s">
        <v>265</v>
      </c>
      <c r="G3989" s="5" t="s">
        <v>7702</v>
      </c>
      <c r="H3989" s="5" t="s">
        <v>163</v>
      </c>
      <c r="I3989" s="5" t="s">
        <v>201</v>
      </c>
      <c r="J3989" s="5" t="s">
        <v>202</v>
      </c>
      <c r="K3989" s="5" t="s">
        <v>203</v>
      </c>
      <c r="L3989" s="5" t="s">
        <v>157</v>
      </c>
      <c r="M3989" s="5" t="s">
        <v>150</v>
      </c>
      <c r="N3989" s="5" t="s">
        <v>87</v>
      </c>
      <c r="O3989" s="5" t="s">
        <v>88</v>
      </c>
      <c r="P3989" s="5" t="s">
        <v>204</v>
      </c>
      <c r="Q3989" s="5" t="s">
        <v>185</v>
      </c>
      <c r="R3989" s="5" t="s">
        <v>186</v>
      </c>
      <c r="S3989" s="5" t="s">
        <v>241</v>
      </c>
      <c r="T3989" s="5" t="s">
        <v>193</v>
      </c>
      <c r="U3989" s="5" t="s">
        <v>187</v>
      </c>
      <c r="V3989" s="5" t="s">
        <v>109</v>
      </c>
      <c r="W3989" s="5" t="s">
        <v>234</v>
      </c>
      <c r="X3989" s="5" t="s">
        <v>111</v>
      </c>
      <c r="Y3989" s="5" t="n">
        <v>1</v>
      </c>
      <c r="Z3989" s="5" t="n">
        <v>0</v>
      </c>
      <c r="AA3989" s="5" t="str">
        <f aca="false">IF(Y3989&gt;Z3989,"Win",IF(Y3989&lt;Z3989,"Loss","Draw"))</f>
        <v>Win</v>
      </c>
      <c r="AB3989" s="5" t="s">
        <v>98</v>
      </c>
      <c r="AC3989" s="5" t="s">
        <v>99</v>
      </c>
      <c r="AD3989" s="5" t="s">
        <v>1175</v>
      </c>
      <c r="AE3989" s="5" t="s">
        <v>262</v>
      </c>
      <c r="AF3989" s="5" t="str">
        <f aca="false">IF(AD3989&lt;AE3989,AD3989,AE3989)</f>
        <v>Balloon, Bomb Tower, Executioner, Guards, Knight, Miner, Tornado, Zap</v>
      </c>
      <c r="AG3989" s="5" t="str">
        <f aca="false">IF(AD3989&lt;AE3989,AE3989,AD3989)</f>
        <v>Berserker, Electro Spirit, Fire Spirit, Goblin Barrel, Magic Archer, Royal Delivery, Tesla, Wall Breakers</v>
      </c>
      <c r="AH3989" s="5" t="str">
        <f aca="false">IF(AD3989=AF3989,AA3989,IF(AA3989="Win","Loss",IF(AA3989="Loss","Win","Draw")))</f>
        <v>Loss</v>
      </c>
      <c r="AI3989" s="5" t="s">
        <v>297</v>
      </c>
    </row>
    <row r="3990" customFormat="false" ht="15" hidden="false" customHeight="true" outlineLevel="0" collapsed="false">
      <c r="A3990" s="7" t="s">
        <v>7703</v>
      </c>
      <c r="B3990" s="7" t="n">
        <v>1</v>
      </c>
      <c r="C3990" s="7" t="s">
        <v>253</v>
      </c>
      <c r="D3990" s="7" t="s">
        <v>254</v>
      </c>
      <c r="E3990" s="8" t="s">
        <v>264</v>
      </c>
      <c r="F3990" s="7" t="s">
        <v>265</v>
      </c>
      <c r="G3990" s="7" t="s">
        <v>7704</v>
      </c>
      <c r="H3990" s="7" t="s">
        <v>81</v>
      </c>
      <c r="I3990" s="7" t="s">
        <v>137</v>
      </c>
      <c r="J3990" s="7" t="s">
        <v>194</v>
      </c>
      <c r="K3990" s="7" t="s">
        <v>114</v>
      </c>
      <c r="L3990" s="7" t="s">
        <v>126</v>
      </c>
      <c r="M3990" s="7" t="s">
        <v>157</v>
      </c>
      <c r="N3990" s="7" t="s">
        <v>97</v>
      </c>
      <c r="O3990" s="7" t="s">
        <v>234</v>
      </c>
      <c r="P3990" s="7" t="s">
        <v>116</v>
      </c>
      <c r="Q3990" s="7" t="s">
        <v>90</v>
      </c>
      <c r="R3990" s="7" t="s">
        <v>172</v>
      </c>
      <c r="S3990" s="7" t="s">
        <v>233</v>
      </c>
      <c r="T3990" s="7" t="s">
        <v>111</v>
      </c>
      <c r="U3990" s="7" t="s">
        <v>97</v>
      </c>
      <c r="V3990" s="7" t="s">
        <v>93</v>
      </c>
      <c r="W3990" s="7" t="s">
        <v>126</v>
      </c>
      <c r="X3990" s="7" t="s">
        <v>89</v>
      </c>
      <c r="Y3990" s="7" t="n">
        <v>1</v>
      </c>
      <c r="Z3990" s="7" t="n">
        <v>0</v>
      </c>
      <c r="AA3990" s="7" t="str">
        <f aca="false">IF(Y3990&gt;Z3990,"Win",IF(Y3990&lt;Z3990,"Loss","Draw"))</f>
        <v>Win</v>
      </c>
      <c r="AB3990" s="7" t="s">
        <v>99</v>
      </c>
      <c r="AC3990" s="7" t="s">
        <v>99</v>
      </c>
      <c r="AD3990" s="7" t="s">
        <v>1057</v>
      </c>
      <c r="AE3990" s="7" t="s">
        <v>7705</v>
      </c>
      <c r="AF3990" s="7" t="str">
        <f aca="false">IF(AD3990&lt;AE3990,AD3990,AE3990)</f>
        <v>Archer Queen, Bomb Tower, Fire Spirit, Giant Snowball, Goblin Drill, Poison, Ronin, Skeletons</v>
      </c>
      <c r="AG3990" s="7" t="str">
        <f aca="false">IF(AD3990&lt;AE3990,AE3990,AD3990)</f>
        <v>Bats, Fireball, Miner, Mortar, Musketeer, Ronin, Skeletons, The Log</v>
      </c>
      <c r="AH3990" s="7" t="str">
        <f aca="false">IF(AD3990=AF3990,AA3990,IF(AA3990="Win","Loss",IF(AA3990="Loss","Win","Draw")))</f>
        <v>Win</v>
      </c>
      <c r="AI3990" s="7" t="s">
        <v>297</v>
      </c>
    </row>
    <row r="3991" customFormat="false" ht="15" hidden="false" customHeight="true" outlineLevel="0" collapsed="false">
      <c r="A3991" s="7" t="s">
        <v>7703</v>
      </c>
      <c r="B3991" s="7" t="n">
        <v>2</v>
      </c>
      <c r="C3991" s="7" t="s">
        <v>253</v>
      </c>
      <c r="D3991" s="7" t="s">
        <v>254</v>
      </c>
      <c r="E3991" s="8" t="s">
        <v>264</v>
      </c>
      <c r="F3991" s="7" t="s">
        <v>265</v>
      </c>
      <c r="G3991" s="7" t="s">
        <v>7706</v>
      </c>
      <c r="H3991" s="7" t="s">
        <v>163</v>
      </c>
      <c r="I3991" s="7" t="s">
        <v>92</v>
      </c>
      <c r="J3991" s="7" t="s">
        <v>91</v>
      </c>
      <c r="K3991" s="7" t="s">
        <v>90</v>
      </c>
      <c r="L3991" s="7" t="s">
        <v>96</v>
      </c>
      <c r="M3991" s="7" t="s">
        <v>94</v>
      </c>
      <c r="N3991" s="7" t="s">
        <v>125</v>
      </c>
      <c r="O3991" s="7" t="s">
        <v>93</v>
      </c>
      <c r="P3991" s="7" t="s">
        <v>150</v>
      </c>
      <c r="Q3991" s="7" t="s">
        <v>152</v>
      </c>
      <c r="R3991" s="7" t="s">
        <v>128</v>
      </c>
      <c r="S3991" s="7" t="s">
        <v>107</v>
      </c>
      <c r="T3991" s="7" t="s">
        <v>306</v>
      </c>
      <c r="U3991" s="7" t="s">
        <v>85</v>
      </c>
      <c r="V3991" s="7" t="s">
        <v>307</v>
      </c>
      <c r="W3991" s="7" t="s">
        <v>187</v>
      </c>
      <c r="X3991" s="7" t="s">
        <v>242</v>
      </c>
      <c r="Y3991" s="7" t="n">
        <v>1</v>
      </c>
      <c r="Z3991" s="7" t="n">
        <v>0</v>
      </c>
      <c r="AA3991" s="7" t="str">
        <f aca="false">IF(Y3991&gt;Z3991,"Win",IF(Y3991&lt;Z3991,"Loss","Draw"))</f>
        <v>Win</v>
      </c>
      <c r="AB3991" s="7" t="s">
        <v>99</v>
      </c>
      <c r="AC3991" s="7" t="s">
        <v>99</v>
      </c>
      <c r="AD3991" s="7" t="s">
        <v>635</v>
      </c>
      <c r="AE3991" s="7" t="s">
        <v>308</v>
      </c>
      <c r="AF3991" s="7" t="str">
        <f aca="false">IF(AD3991&lt;AE3991,AD3991,AE3991)</f>
        <v>Baby Dragon, Bomber, Goblin Cage, Golden Knight, Golem, Ice Wizard, Lightning, Tornado</v>
      </c>
      <c r="AG3991" s="7" t="str">
        <f aca="false">IF(AD3991&lt;AE3991,AE3991,AD3991)</f>
        <v>Cannon Cart, Electro Spirit, Fireball, Goblins, Minions, Mortar, Rascals, Skeleton Barrel</v>
      </c>
      <c r="AH3991" s="7" t="str">
        <f aca="false">IF(AD3991=AF3991,AA3991,IF(AA3991="Win","Loss",IF(AA3991="Loss","Win","Draw")))</f>
        <v>Loss</v>
      </c>
      <c r="AI3991" s="7" t="s">
        <v>297</v>
      </c>
    </row>
    <row r="3992" customFormat="false" ht="15" hidden="false" customHeight="true" outlineLevel="0" collapsed="false">
      <c r="A3992" s="7" t="s">
        <v>7703</v>
      </c>
      <c r="B3992" s="7" t="n">
        <v>3</v>
      </c>
      <c r="C3992" s="7" t="s">
        <v>253</v>
      </c>
      <c r="D3992" s="7" t="s">
        <v>254</v>
      </c>
      <c r="E3992" s="8" t="s">
        <v>264</v>
      </c>
      <c r="F3992" s="7" t="s">
        <v>265</v>
      </c>
      <c r="G3992" s="7" t="s">
        <v>7707</v>
      </c>
      <c r="H3992" s="7" t="s">
        <v>81</v>
      </c>
      <c r="I3992" s="7" t="s">
        <v>448</v>
      </c>
      <c r="J3992" s="7" t="s">
        <v>95</v>
      </c>
      <c r="K3992" s="7" t="s">
        <v>82</v>
      </c>
      <c r="L3992" s="7" t="s">
        <v>88</v>
      </c>
      <c r="M3992" s="7" t="s">
        <v>118</v>
      </c>
      <c r="N3992" s="7" t="s">
        <v>119</v>
      </c>
      <c r="O3992" s="7" t="s">
        <v>164</v>
      </c>
      <c r="P3992" s="7" t="s">
        <v>204</v>
      </c>
      <c r="Q3992" s="7" t="s">
        <v>84</v>
      </c>
      <c r="R3992" s="7" t="s">
        <v>108</v>
      </c>
      <c r="S3992" s="7" t="s">
        <v>87</v>
      </c>
      <c r="T3992" s="7" t="s">
        <v>115</v>
      </c>
      <c r="U3992" s="7" t="s">
        <v>116</v>
      </c>
      <c r="V3992" s="7" t="s">
        <v>118</v>
      </c>
      <c r="W3992" s="7" t="s">
        <v>88</v>
      </c>
      <c r="X3992" s="7" t="s">
        <v>95</v>
      </c>
      <c r="Y3992" s="7" t="n">
        <v>1</v>
      </c>
      <c r="Z3992" s="7" t="n">
        <v>0</v>
      </c>
      <c r="AA3992" s="7" t="str">
        <f aca="false">IF(Y3992&gt;Z3992,"Win",IF(Y3992&lt;Z3992,"Loss","Draw"))</f>
        <v>Win</v>
      </c>
      <c r="AB3992" s="7" t="s">
        <v>99</v>
      </c>
      <c r="AC3992" s="7" t="s">
        <v>99</v>
      </c>
      <c r="AD3992" s="7" t="s">
        <v>7708</v>
      </c>
      <c r="AE3992" s="7" t="s">
        <v>862</v>
      </c>
      <c r="AF3992" s="7" t="str">
        <f aca="false">IF(AD3992&lt;AE3992,AD3992,AE3992)</f>
        <v>Archers, Barbarian Barrel, Berserker, Dark Prince, Graveyard, Ice Spirit, Poison, Tesla</v>
      </c>
      <c r="AG3992" s="7" t="str">
        <f aca="false">IF(AD3992&lt;AE3992,AE3992,AD3992)</f>
        <v>Barbarian Barrel, Berserker, Earthquake, Goblin Hut, Ice Spirit, Royal Delivery, Royal Hogs, Witch</v>
      </c>
      <c r="AH3992" s="7" t="str">
        <f aca="false">IF(AD3992=AF3992,AA3992,IF(AA3992="Win","Loss",IF(AA3992="Loss","Win","Draw")))</f>
        <v>Loss</v>
      </c>
      <c r="AI3992" s="7" t="s">
        <v>297</v>
      </c>
    </row>
    <row r="3993" customFormat="false" ht="15" hidden="false" customHeight="true" outlineLevel="0" collapsed="false">
      <c r="A3993" s="7" t="s">
        <v>7709</v>
      </c>
      <c r="B3993" s="7" t="n">
        <v>1</v>
      </c>
      <c r="C3993" s="7" t="s">
        <v>253</v>
      </c>
      <c r="D3993" s="7" t="s">
        <v>254</v>
      </c>
      <c r="E3993" s="8" t="s">
        <v>264</v>
      </c>
      <c r="F3993" s="7" t="s">
        <v>265</v>
      </c>
      <c r="G3993" s="7" t="s">
        <v>7710</v>
      </c>
      <c r="H3993" s="7" t="s">
        <v>81</v>
      </c>
      <c r="I3993" s="7" t="s">
        <v>124</v>
      </c>
      <c r="J3993" s="7" t="s">
        <v>95</v>
      </c>
      <c r="K3993" s="7" t="s">
        <v>177</v>
      </c>
      <c r="L3993" s="7" t="s">
        <v>150</v>
      </c>
      <c r="M3993" s="7" t="s">
        <v>126</v>
      </c>
      <c r="N3993" s="7" t="s">
        <v>257</v>
      </c>
      <c r="O3993" s="7" t="s">
        <v>215</v>
      </c>
      <c r="P3993" s="7" t="s">
        <v>93</v>
      </c>
      <c r="Q3993" s="7" t="s">
        <v>82</v>
      </c>
      <c r="R3993" s="7" t="s">
        <v>202</v>
      </c>
      <c r="S3993" s="7" t="s">
        <v>87</v>
      </c>
      <c r="T3993" s="7" t="s">
        <v>97</v>
      </c>
      <c r="U3993" s="7" t="s">
        <v>126</v>
      </c>
      <c r="V3993" s="7" t="s">
        <v>150</v>
      </c>
      <c r="W3993" s="7" t="s">
        <v>85</v>
      </c>
      <c r="X3993" s="7" t="s">
        <v>95</v>
      </c>
      <c r="Y3993" s="7" t="n">
        <v>0</v>
      </c>
      <c r="Z3993" s="7" t="n">
        <v>1</v>
      </c>
      <c r="AA3993" s="7" t="str">
        <f aca="false">IF(Y3993&gt;Z3993,"Win",IF(Y3993&lt;Z3993,"Loss","Draw"))</f>
        <v>Loss</v>
      </c>
      <c r="AB3993" s="7" t="s">
        <v>99</v>
      </c>
      <c r="AC3993" s="7" t="s">
        <v>99</v>
      </c>
      <c r="AD3993" s="7" t="s">
        <v>429</v>
      </c>
      <c r="AE3993" s="7" t="s">
        <v>492</v>
      </c>
      <c r="AF3993" s="7" t="str">
        <f aca="false">IF(AD3993&lt;AE3993,AD3993,AE3993)</f>
        <v>Barbarian Barrel, Electro Spirit, Fireball, Fisherman, Hunter, Royal Ghost, Royal Giant, Skeletons</v>
      </c>
      <c r="AG3993" s="7" t="str">
        <f aca="false">IF(AD3993&lt;AE3993,AE3993,AD3993)</f>
        <v>Barbarian Barrel, Electro Spirit, Lightning, Magic Archer, Ronin, Royal Hogs, Skeletons, Tesla</v>
      </c>
      <c r="AH3993" s="7" t="str">
        <f aca="false">IF(AD3993=AF3993,AA3993,IF(AA3993="Win","Loss",IF(AA3993="Loss","Win","Draw")))</f>
        <v>Loss</v>
      </c>
      <c r="AI3993" s="7" t="s">
        <v>297</v>
      </c>
    </row>
    <row r="3994" customFormat="false" ht="15" hidden="false" customHeight="true" outlineLevel="0" collapsed="false">
      <c r="A3994" s="7" t="s">
        <v>7709</v>
      </c>
      <c r="B3994" s="7" t="n">
        <v>2</v>
      </c>
      <c r="C3994" s="7" t="s">
        <v>253</v>
      </c>
      <c r="D3994" s="7" t="s">
        <v>254</v>
      </c>
      <c r="E3994" s="8" t="s">
        <v>264</v>
      </c>
      <c r="F3994" s="7" t="s">
        <v>265</v>
      </c>
      <c r="G3994" s="7" t="s">
        <v>7711</v>
      </c>
      <c r="H3994" s="7" t="s">
        <v>163</v>
      </c>
      <c r="I3994" s="7" t="s">
        <v>152</v>
      </c>
      <c r="J3994" s="7" t="s">
        <v>128</v>
      </c>
      <c r="K3994" s="7" t="s">
        <v>107</v>
      </c>
      <c r="L3994" s="7" t="s">
        <v>306</v>
      </c>
      <c r="M3994" s="7" t="s">
        <v>242</v>
      </c>
      <c r="N3994" s="7" t="s">
        <v>307</v>
      </c>
      <c r="O3994" s="7" t="s">
        <v>85</v>
      </c>
      <c r="P3994" s="7" t="s">
        <v>187</v>
      </c>
      <c r="Q3994" s="7" t="s">
        <v>127</v>
      </c>
      <c r="R3994" s="7" t="s">
        <v>83</v>
      </c>
      <c r="S3994" s="7" t="s">
        <v>124</v>
      </c>
      <c r="T3994" s="7" t="s">
        <v>142</v>
      </c>
      <c r="U3994" s="7" t="s">
        <v>133</v>
      </c>
      <c r="V3994" s="7" t="s">
        <v>143</v>
      </c>
      <c r="W3994" s="7" t="s">
        <v>93</v>
      </c>
      <c r="X3994" s="7" t="s">
        <v>327</v>
      </c>
      <c r="Y3994" s="7" t="n">
        <v>0</v>
      </c>
      <c r="Z3994" s="7" t="n">
        <v>1</v>
      </c>
      <c r="AA3994" s="7" t="str">
        <f aca="false">IF(Y3994&gt;Z3994,"Win",IF(Y3994&lt;Z3994,"Loss","Draw"))</f>
        <v>Loss</v>
      </c>
      <c r="AB3994" s="7" t="s">
        <v>99</v>
      </c>
      <c r="AC3994" s="7" t="s">
        <v>99</v>
      </c>
      <c r="AD3994" s="7" t="s">
        <v>308</v>
      </c>
      <c r="AE3994" s="7" t="s">
        <v>7712</v>
      </c>
      <c r="AF3994" s="7" t="str">
        <f aca="false">IF(AD3994&lt;AE3994,AD3994,AE3994)</f>
        <v>Baby Dragon, Bomber, Goblin Cage, Golden Knight, Golem, Ice Wizard, Lightning, Tornado</v>
      </c>
      <c r="AG3994" s="7" t="str">
        <f aca="false">IF(AD3994&lt;AE3994,AE3994,AD3994)</f>
        <v>Battle Ram, Fireball, Heal Spirit, Monk, Mother Witch, Rage, Royal Ghost, Three Musketeers</v>
      </c>
      <c r="AH3994" s="7" t="str">
        <f aca="false">IF(AD3994=AF3994,AA3994,IF(AA3994="Win","Loss",IF(AA3994="Loss","Win","Draw")))</f>
        <v>Loss</v>
      </c>
      <c r="AI3994" s="7" t="s">
        <v>297</v>
      </c>
    </row>
    <row r="3995" customFormat="false" ht="15" hidden="false" customHeight="true" outlineLevel="0" collapsed="false">
      <c r="A3995" s="7" t="s">
        <v>7709</v>
      </c>
      <c r="B3995" s="7" t="n">
        <v>3</v>
      </c>
      <c r="C3995" s="7" t="s">
        <v>253</v>
      </c>
      <c r="D3995" s="7" t="s">
        <v>254</v>
      </c>
      <c r="E3995" s="8" t="s">
        <v>264</v>
      </c>
      <c r="F3995" s="7" t="s">
        <v>265</v>
      </c>
      <c r="G3995" s="7" t="s">
        <v>7713</v>
      </c>
      <c r="H3995" s="7" t="s">
        <v>163</v>
      </c>
      <c r="I3995" s="7" t="s">
        <v>84</v>
      </c>
      <c r="J3995" s="7" t="s">
        <v>108</v>
      </c>
      <c r="K3995" s="7" t="s">
        <v>114</v>
      </c>
      <c r="L3995" s="7" t="s">
        <v>118</v>
      </c>
      <c r="M3995" s="7" t="s">
        <v>138</v>
      </c>
      <c r="N3995" s="7" t="s">
        <v>119</v>
      </c>
      <c r="O3995" s="7" t="s">
        <v>137</v>
      </c>
      <c r="P3995" s="7" t="s">
        <v>116</v>
      </c>
      <c r="Q3995" s="7" t="s">
        <v>201</v>
      </c>
      <c r="R3995" s="7" t="s">
        <v>108</v>
      </c>
      <c r="S3995" s="7" t="s">
        <v>203</v>
      </c>
      <c r="T3995" s="7" t="s">
        <v>159</v>
      </c>
      <c r="U3995" s="7" t="s">
        <v>157</v>
      </c>
      <c r="V3995" s="7" t="s">
        <v>234</v>
      </c>
      <c r="W3995" s="7" t="s">
        <v>118</v>
      </c>
      <c r="X3995" s="7" t="s">
        <v>204</v>
      </c>
      <c r="Y3995" s="7" t="n">
        <v>0</v>
      </c>
      <c r="Z3995" s="7" t="n">
        <v>1</v>
      </c>
      <c r="AA3995" s="7" t="str">
        <f aca="false">IF(Y3995&gt;Z3995,"Win",IF(Y3995&lt;Z3995,"Loss","Draw"))</f>
        <v>Loss</v>
      </c>
      <c r="AB3995" s="7" t="s">
        <v>99</v>
      </c>
      <c r="AC3995" s="7" t="s">
        <v>99</v>
      </c>
      <c r="AD3995" s="7" t="s">
        <v>179</v>
      </c>
      <c r="AE3995" s="7" t="s">
        <v>7714</v>
      </c>
      <c r="AF3995" s="7" t="str">
        <f aca="false">IF(AD3995&lt;AE3995,AD3995,AE3995)</f>
        <v>Archers, Dark Prince, Giant Snowball, Goblin Demolisher, Goblin Drill, Goblin Hut, Ice Spirit, Poison</v>
      </c>
      <c r="AG3995" s="7" t="str">
        <f aca="false">IF(AD3995&lt;AE3995,AE3995,AD3995)</f>
        <v>Bomb Tower, Dark Prince, Dart Goblin, Fire Spirit, Goblin Barrel, Ice Spirit, Royal Delivery, Wall Breakers</v>
      </c>
      <c r="AH3995" s="7" t="str">
        <f aca="false">IF(AD3995=AF3995,AA3995,IF(AA3995="Win","Loss",IF(AA3995="Loss","Win","Draw")))</f>
        <v>Loss</v>
      </c>
      <c r="AI3995" s="7" t="s">
        <v>297</v>
      </c>
    </row>
    <row r="3996" customFormat="false" ht="15" hidden="false" customHeight="true" outlineLevel="0" collapsed="false">
      <c r="A3996" s="7" t="s">
        <v>7715</v>
      </c>
      <c r="B3996" s="7" t="n">
        <v>1</v>
      </c>
      <c r="C3996" s="7" t="s">
        <v>253</v>
      </c>
      <c r="D3996" s="7" t="s">
        <v>254</v>
      </c>
      <c r="E3996" s="8" t="s">
        <v>264</v>
      </c>
      <c r="F3996" s="7" t="s">
        <v>265</v>
      </c>
      <c r="G3996" s="7" t="s">
        <v>7716</v>
      </c>
      <c r="H3996" s="7" t="s">
        <v>81</v>
      </c>
      <c r="I3996" s="7" t="s">
        <v>141</v>
      </c>
      <c r="J3996" s="7" t="s">
        <v>95</v>
      </c>
      <c r="K3996" s="7" t="s">
        <v>107</v>
      </c>
      <c r="L3996" s="7" t="s">
        <v>177</v>
      </c>
      <c r="M3996" s="7" t="s">
        <v>150</v>
      </c>
      <c r="N3996" s="7" t="s">
        <v>178</v>
      </c>
      <c r="O3996" s="7" t="s">
        <v>93</v>
      </c>
      <c r="P3996" s="7" t="s">
        <v>143</v>
      </c>
      <c r="Q3996" s="7" t="s">
        <v>137</v>
      </c>
      <c r="R3996" s="7" t="s">
        <v>241</v>
      </c>
      <c r="S3996" s="7" t="s">
        <v>114</v>
      </c>
      <c r="T3996" s="7" t="s">
        <v>126</v>
      </c>
      <c r="U3996" s="7" t="s">
        <v>116</v>
      </c>
      <c r="V3996" s="7" t="s">
        <v>138</v>
      </c>
      <c r="W3996" s="7" t="s">
        <v>157</v>
      </c>
      <c r="X3996" s="7" t="s">
        <v>87</v>
      </c>
      <c r="Y3996" s="7" t="n">
        <v>1</v>
      </c>
      <c r="Z3996" s="7" t="n">
        <v>0</v>
      </c>
      <c r="AA3996" s="7" t="str">
        <f aca="false">IF(Y3996&gt;Z3996,"Win",IF(Y3996&lt;Z3996,"Loss","Draw"))</f>
        <v>Win</v>
      </c>
      <c r="AB3996" s="7" t="s">
        <v>99</v>
      </c>
      <c r="AC3996" s="7" t="s">
        <v>99</v>
      </c>
      <c r="AD3996" s="7" t="s">
        <v>180</v>
      </c>
      <c r="AE3996" s="7" t="s">
        <v>267</v>
      </c>
      <c r="AF3996" s="7" t="str">
        <f aca="false">IF(AD3996&lt;AE3996,AD3996,AE3996)</f>
        <v>Barbarian Barrel, Electro Spirit, Fireball, Goblin Cage, Heal Spirit, Lumberjack, Phoenix, Royal Giant</v>
      </c>
      <c r="AG3996" s="7" t="str">
        <f aca="false">IF(AD3996&lt;AE3996,AE3996,AD3996)</f>
        <v>Fire Spirit, Giant Snowball, Goblin Demolisher, Goblin Drill, Knight, Poison, Skeletons, Tesla</v>
      </c>
      <c r="AH3996" s="7" t="str">
        <f aca="false">IF(AD3996=AF3996,AA3996,IF(AA3996="Win","Loss",IF(AA3996="Loss","Win","Draw")))</f>
        <v>Win</v>
      </c>
      <c r="AI3996" s="7" t="s">
        <v>297</v>
      </c>
    </row>
    <row r="3997" customFormat="false" ht="15" hidden="false" customHeight="true" outlineLevel="0" collapsed="false">
      <c r="A3997" s="7" t="s">
        <v>7715</v>
      </c>
      <c r="B3997" s="7" t="n">
        <v>2</v>
      </c>
      <c r="C3997" s="7" t="s">
        <v>253</v>
      </c>
      <c r="D3997" s="7" t="s">
        <v>254</v>
      </c>
      <c r="E3997" s="8" t="s">
        <v>264</v>
      </c>
      <c r="F3997" s="7" t="s">
        <v>265</v>
      </c>
      <c r="G3997" s="7" t="s">
        <v>7717</v>
      </c>
      <c r="H3997" s="7" t="s">
        <v>81</v>
      </c>
      <c r="I3997" s="7" t="s">
        <v>87</v>
      </c>
      <c r="J3997" s="7" t="s">
        <v>202</v>
      </c>
      <c r="K3997" s="7" t="s">
        <v>129</v>
      </c>
      <c r="L3997" s="7" t="s">
        <v>165</v>
      </c>
      <c r="M3997" s="7" t="s">
        <v>118</v>
      </c>
      <c r="N3997" s="7" t="s">
        <v>126</v>
      </c>
      <c r="O3997" s="7" t="s">
        <v>85</v>
      </c>
      <c r="P3997" s="7" t="s">
        <v>89</v>
      </c>
      <c r="Q3997" s="7" t="s">
        <v>201</v>
      </c>
      <c r="R3997" s="7" t="s">
        <v>202</v>
      </c>
      <c r="S3997" s="7" t="s">
        <v>123</v>
      </c>
      <c r="T3997" s="7" t="s">
        <v>111</v>
      </c>
      <c r="U3997" s="7" t="s">
        <v>88</v>
      </c>
      <c r="V3997" s="7" t="s">
        <v>187</v>
      </c>
      <c r="W3997" s="7" t="s">
        <v>95</v>
      </c>
      <c r="X3997" s="7" t="s">
        <v>234</v>
      </c>
      <c r="Y3997" s="7" t="n">
        <v>0</v>
      </c>
      <c r="Z3997" s="7" t="n">
        <v>1</v>
      </c>
      <c r="AA3997" s="7" t="str">
        <f aca="false">IF(Y3997&gt;Z3997,"Win",IF(Y3997&lt;Z3997,"Loss","Draw"))</f>
        <v>Loss</v>
      </c>
      <c r="AB3997" s="7" t="s">
        <v>99</v>
      </c>
      <c r="AC3997" s="7" t="s">
        <v>99</v>
      </c>
      <c r="AD3997" s="7" t="s">
        <v>7718</v>
      </c>
      <c r="AE3997" s="7" t="s">
        <v>295</v>
      </c>
      <c r="AF3997" s="7" t="str">
        <f aca="false">IF(AD3997&lt;AE3997,AD3997,AE3997)</f>
        <v>Barbarian Barrel, Berserker, Bomb Tower, Goblinstein, Magic Archer, Miner, Tornado, Wall Breakers</v>
      </c>
      <c r="AG3997" s="7" t="str">
        <f aca="false">IF(AD3997&lt;AE3997,AE3997,AD3997)</f>
        <v>Hog Rider, Ice Spirit, Lightning, Magic Archer, Mega Knight, Skeletons, Tesla, The Log</v>
      </c>
      <c r="AH3997" s="7" t="str">
        <f aca="false">IF(AD3997=AF3997,AA3997,IF(AA3997="Win","Loss",IF(AA3997="Loss","Win","Draw")))</f>
        <v>Win</v>
      </c>
      <c r="AI3997" s="7" t="s">
        <v>297</v>
      </c>
    </row>
    <row r="3998" customFormat="false" ht="15" hidden="false" customHeight="true" outlineLevel="0" collapsed="false">
      <c r="A3998" s="7" t="s">
        <v>7715</v>
      </c>
      <c r="B3998" s="7" t="n">
        <v>3</v>
      </c>
      <c r="C3998" s="7" t="s">
        <v>253</v>
      </c>
      <c r="D3998" s="7" t="s">
        <v>254</v>
      </c>
      <c r="E3998" s="8" t="s">
        <v>264</v>
      </c>
      <c r="F3998" s="7" t="s">
        <v>265</v>
      </c>
      <c r="G3998" s="7" t="s">
        <v>7719</v>
      </c>
      <c r="H3998" s="7" t="s">
        <v>81</v>
      </c>
      <c r="I3998" s="7" t="s">
        <v>185</v>
      </c>
      <c r="J3998" s="7" t="s">
        <v>186</v>
      </c>
      <c r="K3998" s="7" t="s">
        <v>114</v>
      </c>
      <c r="L3998" s="7" t="s">
        <v>117</v>
      </c>
      <c r="M3998" s="7" t="s">
        <v>111</v>
      </c>
      <c r="N3998" s="7" t="s">
        <v>173</v>
      </c>
      <c r="O3998" s="7" t="s">
        <v>188</v>
      </c>
      <c r="P3998" s="7" t="s">
        <v>187</v>
      </c>
      <c r="Q3998" s="7" t="s">
        <v>141</v>
      </c>
      <c r="R3998" s="7" t="s">
        <v>139</v>
      </c>
      <c r="S3998" s="7" t="s">
        <v>107</v>
      </c>
      <c r="T3998" s="7" t="s">
        <v>177</v>
      </c>
      <c r="U3998" s="7" t="s">
        <v>178</v>
      </c>
      <c r="V3998" s="7" t="s">
        <v>93</v>
      </c>
      <c r="W3998" s="7" t="s">
        <v>150</v>
      </c>
      <c r="X3998" s="7" t="s">
        <v>89</v>
      </c>
      <c r="Y3998" s="7" t="n">
        <v>1</v>
      </c>
      <c r="Z3998" s="7" t="n">
        <v>0</v>
      </c>
      <c r="AA3998" s="7" t="str">
        <f aca="false">IF(Y3998&gt;Z3998,"Win",IF(Y3998&lt;Z3998,"Loss","Draw"))</f>
        <v>Win</v>
      </c>
      <c r="AB3998" s="7" t="s">
        <v>99</v>
      </c>
      <c r="AC3998" s="7" t="s">
        <v>99</v>
      </c>
      <c r="AD3998" s="7" t="s">
        <v>346</v>
      </c>
      <c r="AE3998" s="7" t="s">
        <v>7720</v>
      </c>
      <c r="AF3998" s="7" t="str">
        <f aca="false">IF(AD3998&lt;AE3998,AD3998,AE3998)</f>
        <v>Balloon, Executioner, Giant Skeleton, Giant Snowball, Miner, Tombstone, Tornado, Zappies</v>
      </c>
      <c r="AG3998" s="7" t="str">
        <f aca="false">IF(AD3998&lt;AE3998,AE3998,AD3998)</f>
        <v>Electro Spirit, Fireball, Goblin Cage, Lumberjack, Mega Minion, Phoenix, Royal Giant, The Log</v>
      </c>
      <c r="AH3998" s="7" t="str">
        <f aca="false">IF(AD3998=AF3998,AA3998,IF(AA3998="Win","Loss",IF(AA3998="Loss","Win","Draw")))</f>
        <v>Win</v>
      </c>
      <c r="AI3998" s="7" t="s">
        <v>297</v>
      </c>
    </row>
    <row r="3999" customFormat="false" ht="15" hidden="false" customHeight="true" outlineLevel="0" collapsed="false">
      <c r="A3999" s="7" t="s">
        <v>7721</v>
      </c>
      <c r="B3999" s="7" t="n">
        <v>1</v>
      </c>
      <c r="C3999" s="7" t="s">
        <v>253</v>
      </c>
      <c r="D3999" s="7" t="s">
        <v>254</v>
      </c>
      <c r="E3999" s="8" t="s">
        <v>264</v>
      </c>
      <c r="F3999" s="7" t="s">
        <v>265</v>
      </c>
      <c r="G3999" s="7" t="s">
        <v>7722</v>
      </c>
      <c r="H3999" s="7" t="s">
        <v>81</v>
      </c>
      <c r="I3999" s="7" t="s">
        <v>129</v>
      </c>
      <c r="J3999" s="7" t="s">
        <v>128</v>
      </c>
      <c r="K3999" s="7" t="s">
        <v>127</v>
      </c>
      <c r="L3999" s="7" t="s">
        <v>131</v>
      </c>
      <c r="M3999" s="7" t="s">
        <v>173</v>
      </c>
      <c r="N3999" s="7" t="s">
        <v>133</v>
      </c>
      <c r="O3999" s="7" t="s">
        <v>97</v>
      </c>
      <c r="P3999" s="7" t="s">
        <v>130</v>
      </c>
      <c r="Q3999" s="7" t="s">
        <v>107</v>
      </c>
      <c r="R3999" s="7" t="s">
        <v>108</v>
      </c>
      <c r="S3999" s="7" t="s">
        <v>109</v>
      </c>
      <c r="T3999" s="7" t="s">
        <v>110</v>
      </c>
      <c r="U3999" s="7" t="s">
        <v>112</v>
      </c>
      <c r="V3999" s="7" t="s">
        <v>93</v>
      </c>
      <c r="W3999" s="7" t="s">
        <v>86</v>
      </c>
      <c r="X3999" s="7" t="s">
        <v>111</v>
      </c>
      <c r="Y3999" s="7" t="n">
        <v>0</v>
      </c>
      <c r="Z3999" s="7" t="n">
        <v>1</v>
      </c>
      <c r="AA3999" s="7" t="str">
        <f aca="false">IF(Y3999&gt;Z3999,"Win",IF(Y3999&lt;Z3999,"Loss","Draw"))</f>
        <v>Loss</v>
      </c>
      <c r="AB3999" s="7" t="s">
        <v>99</v>
      </c>
      <c r="AC3999" s="7" t="s">
        <v>99</v>
      </c>
      <c r="AD3999" s="7" t="s">
        <v>503</v>
      </c>
      <c r="AE3999" s="7" t="s">
        <v>120</v>
      </c>
      <c r="AF3999" s="7" t="str">
        <f aca="false">IF(AD3999&lt;AE3999,AD3999,AE3999)</f>
        <v>Arrows, Bandit, Battle Ram, Golden Knight, Mega Knight, Mother Witch, Ronin, Zappies</v>
      </c>
      <c r="AG3999" s="7" t="str">
        <f aca="false">IF(AD3999&lt;AE3999,AE3999,AD3999)</f>
        <v>Dark Prince, Fireball, Goblin Cage, Lava Hound, Miner, Skeleton Dragons, Spirit Empress, Zap</v>
      </c>
      <c r="AH3999" s="7" t="str">
        <f aca="false">IF(AD3999=AF3999,AA3999,IF(AA3999="Win","Loss",IF(AA3999="Loss","Win","Draw")))</f>
        <v>Loss</v>
      </c>
      <c r="AI3999" s="7" t="s">
        <v>297</v>
      </c>
    </row>
    <row r="4000" customFormat="false" ht="15" hidden="false" customHeight="true" outlineLevel="0" collapsed="false">
      <c r="A4000" s="7" t="s">
        <v>7721</v>
      </c>
      <c r="B4000" s="7" t="n">
        <v>2</v>
      </c>
      <c r="C4000" s="7" t="s">
        <v>253</v>
      </c>
      <c r="D4000" s="7" t="s">
        <v>254</v>
      </c>
      <c r="E4000" s="8" t="s">
        <v>264</v>
      </c>
      <c r="F4000" s="7" t="s">
        <v>265</v>
      </c>
      <c r="G4000" s="7" t="s">
        <v>7723</v>
      </c>
      <c r="H4000" s="7" t="s">
        <v>163</v>
      </c>
      <c r="I4000" s="7" t="s">
        <v>418</v>
      </c>
      <c r="J4000" s="7" t="s">
        <v>186</v>
      </c>
      <c r="K4000" s="7" t="s">
        <v>284</v>
      </c>
      <c r="L4000" s="7" t="s">
        <v>96</v>
      </c>
      <c r="M4000" s="7" t="s">
        <v>242</v>
      </c>
      <c r="N4000" s="7" t="s">
        <v>110</v>
      </c>
      <c r="O4000" s="7" t="s">
        <v>93</v>
      </c>
      <c r="P4000" s="7" t="s">
        <v>114</v>
      </c>
      <c r="Q4000" s="7" t="s">
        <v>84</v>
      </c>
      <c r="R4000" s="7" t="s">
        <v>95</v>
      </c>
      <c r="S4000" s="7" t="s">
        <v>241</v>
      </c>
      <c r="T4000" s="7" t="s">
        <v>115</v>
      </c>
      <c r="U4000" s="7" t="s">
        <v>126</v>
      </c>
      <c r="V4000" s="7" t="s">
        <v>118</v>
      </c>
      <c r="W4000" s="7" t="s">
        <v>234</v>
      </c>
      <c r="X4000" s="7" t="s">
        <v>116</v>
      </c>
      <c r="Y4000" s="7" t="n">
        <v>1</v>
      </c>
      <c r="Z4000" s="7" t="n">
        <v>0</v>
      </c>
      <c r="AA4000" s="7" t="str">
        <f aca="false">IF(Y4000&gt;Z4000,"Win",IF(Y4000&lt;Z4000,"Loss","Draw"))</f>
        <v>Win</v>
      </c>
      <c r="AB4000" s="7" t="s">
        <v>99</v>
      </c>
      <c r="AC4000" s="7" t="s">
        <v>99</v>
      </c>
      <c r="AD4000" s="7" t="s">
        <v>1061</v>
      </c>
      <c r="AE4000" s="7" t="s">
        <v>7724</v>
      </c>
      <c r="AF4000" s="7" t="str">
        <f aca="false">IF(AD4000&lt;AE4000,AD4000,AE4000)</f>
        <v>Archers, Barbarian Barrel, Bomb Tower, Graveyard, Ice Spirit, Knight, Poison, Skeletons</v>
      </c>
      <c r="AG4000" s="7" t="str">
        <f aca="false">IF(AD4000&lt;AE4000,AE4000,AD4000)</f>
        <v>Balloon, Bomber, Fireball, Giant Snowball, Inferno Dragon, Lava Hound, Minions, Skeleton Army</v>
      </c>
      <c r="AH4000" s="7" t="str">
        <f aca="false">IF(AD4000=AF4000,AA4000,IF(AA4000="Win","Loss",IF(AA4000="Loss","Win","Draw")))</f>
        <v>Loss</v>
      </c>
      <c r="AI4000" s="7" t="s">
        <v>297</v>
      </c>
    </row>
    <row r="4001" customFormat="false" ht="15" hidden="false" customHeight="true" outlineLevel="0" collapsed="false">
      <c r="A4001" s="7" t="s">
        <v>7721</v>
      </c>
      <c r="B4001" s="7" t="n">
        <v>3</v>
      </c>
      <c r="C4001" s="7" t="s">
        <v>253</v>
      </c>
      <c r="D4001" s="7" t="s">
        <v>254</v>
      </c>
      <c r="E4001" s="8" t="s">
        <v>264</v>
      </c>
      <c r="F4001" s="7" t="s">
        <v>265</v>
      </c>
      <c r="G4001" s="7" t="s">
        <v>7725</v>
      </c>
      <c r="H4001" s="7" t="s">
        <v>163</v>
      </c>
      <c r="I4001" s="7" t="s">
        <v>407</v>
      </c>
      <c r="J4001" s="7" t="s">
        <v>151</v>
      </c>
      <c r="K4001" s="7" t="s">
        <v>153</v>
      </c>
      <c r="L4001" s="7" t="s">
        <v>126</v>
      </c>
      <c r="M4001" s="7" t="s">
        <v>165</v>
      </c>
      <c r="N4001" s="7" t="s">
        <v>150</v>
      </c>
      <c r="O4001" s="7" t="s">
        <v>85</v>
      </c>
      <c r="P4001" s="7" t="s">
        <v>89</v>
      </c>
      <c r="Q4001" s="7" t="s">
        <v>137</v>
      </c>
      <c r="R4001" s="7" t="s">
        <v>202</v>
      </c>
      <c r="S4001" s="7" t="s">
        <v>114</v>
      </c>
      <c r="T4001" s="7" t="s">
        <v>88</v>
      </c>
      <c r="U4001" s="7" t="s">
        <v>157</v>
      </c>
      <c r="V4001" s="7" t="s">
        <v>249</v>
      </c>
      <c r="W4001" s="7" t="s">
        <v>204</v>
      </c>
      <c r="X4001" s="7" t="s">
        <v>153</v>
      </c>
      <c r="Y4001" s="7" t="n">
        <v>0</v>
      </c>
      <c r="Z4001" s="7" t="n">
        <v>1</v>
      </c>
      <c r="AA4001" s="7" t="str">
        <f aca="false">IF(Y4001&gt;Z4001,"Win",IF(Y4001&lt;Z4001,"Loss","Draw"))</f>
        <v>Loss</v>
      </c>
      <c r="AB4001" s="7" t="s">
        <v>99</v>
      </c>
      <c r="AC4001" s="7" t="s">
        <v>99</v>
      </c>
      <c r="AD4001" s="7" t="s">
        <v>7726</v>
      </c>
      <c r="AE4001" s="7" t="s">
        <v>7727</v>
      </c>
      <c r="AF4001" s="7" t="str">
        <f aca="false">IF(AD4001&lt;AE4001,AD4001,AE4001)</f>
        <v>Berserker, Cannon, Fire Spirit, Giant Snowball, Goblin Drill, Magic Archer, Rocket, Royal Delivery</v>
      </c>
      <c r="AG4001" s="7" t="str">
        <f aca="false">IF(AD4001&lt;AE4001,AE4001,AD4001)</f>
        <v>Cannon, Electro Spirit, Firecracker, Hog Rider, Lightning, Mighty Miner, Skeletons, The Log</v>
      </c>
      <c r="AH4001" s="7" t="str">
        <f aca="false">IF(AD4001=AF4001,AA4001,IF(AA4001="Win","Loss",IF(AA4001="Loss","Win","Draw")))</f>
        <v>Win</v>
      </c>
      <c r="AI4001" s="7" t="s">
        <v>297</v>
      </c>
    </row>
    <row r="4002" customFormat="false" ht="15" hidden="false" customHeight="true" outlineLevel="0" collapsed="false">
      <c r="A4002" s="7" t="s">
        <v>7728</v>
      </c>
      <c r="B4002" s="7" t="n">
        <v>1</v>
      </c>
      <c r="C4002" s="7" t="s">
        <v>253</v>
      </c>
      <c r="D4002" s="7" t="s">
        <v>254</v>
      </c>
      <c r="E4002" s="8" t="s">
        <v>264</v>
      </c>
      <c r="F4002" s="7" t="s">
        <v>265</v>
      </c>
      <c r="G4002" s="7" t="s">
        <v>7729</v>
      </c>
      <c r="H4002" s="7" t="s">
        <v>81</v>
      </c>
      <c r="I4002" s="7" t="s">
        <v>233</v>
      </c>
      <c r="J4002" s="7" t="s">
        <v>202</v>
      </c>
      <c r="K4002" s="7" t="s">
        <v>201</v>
      </c>
      <c r="L4002" s="7" t="s">
        <v>157</v>
      </c>
      <c r="M4002" s="7" t="s">
        <v>111</v>
      </c>
      <c r="N4002" s="7" t="s">
        <v>88</v>
      </c>
      <c r="O4002" s="7" t="s">
        <v>234</v>
      </c>
      <c r="P4002" s="7" t="s">
        <v>204</v>
      </c>
      <c r="Q4002" s="7" t="s">
        <v>92</v>
      </c>
      <c r="R4002" s="7" t="s">
        <v>91</v>
      </c>
      <c r="S4002" s="7" t="s">
        <v>90</v>
      </c>
      <c r="T4002" s="7" t="s">
        <v>93</v>
      </c>
      <c r="U4002" s="7" t="s">
        <v>96</v>
      </c>
      <c r="V4002" s="7" t="s">
        <v>94</v>
      </c>
      <c r="W4002" s="7" t="s">
        <v>150</v>
      </c>
      <c r="X4002" s="7" t="s">
        <v>97</v>
      </c>
      <c r="Y4002" s="7" t="n">
        <v>1</v>
      </c>
      <c r="Z4002" s="7" t="n">
        <v>0</v>
      </c>
      <c r="AA4002" s="7" t="str">
        <f aca="false">IF(Y4002&gt;Z4002,"Win",IF(Y4002&lt;Z4002,"Loss","Draw"))</f>
        <v>Win</v>
      </c>
      <c r="AB4002" s="7" t="s">
        <v>99</v>
      </c>
      <c r="AC4002" s="7" t="s">
        <v>99</v>
      </c>
      <c r="AD4002" s="7" t="s">
        <v>380</v>
      </c>
      <c r="AE4002" s="7" t="s">
        <v>1275</v>
      </c>
      <c r="AF4002" s="7" t="str">
        <f aca="false">IF(AD4002&lt;AE4002,AD4002,AE4002)</f>
        <v>Bats, Berserker, Bomb Tower, Fire Spirit, Magic Archer, Miner, Royal Delivery, Wall Breakers</v>
      </c>
      <c r="AG4002" s="7" t="str">
        <f aca="false">IF(AD4002&lt;AE4002,AE4002,AD4002)</f>
        <v>Electro Spirit, Fireball, Goblins, Minions, Mortar, Rascals, Ronin, Skeleton Barrel</v>
      </c>
      <c r="AH4002" s="7" t="str">
        <f aca="false">IF(AD4002=AF4002,AA4002,IF(AA4002="Win","Loss",IF(AA4002="Loss","Win","Draw")))</f>
        <v>Win</v>
      </c>
      <c r="AI4002" s="7" t="s">
        <v>297</v>
      </c>
    </row>
    <row r="4003" customFormat="false" ht="15" hidden="false" customHeight="true" outlineLevel="0" collapsed="false">
      <c r="A4003" s="7" t="s">
        <v>7728</v>
      </c>
      <c r="B4003" s="7" t="n">
        <v>2</v>
      </c>
      <c r="C4003" s="7" t="s">
        <v>253</v>
      </c>
      <c r="D4003" s="7" t="s">
        <v>254</v>
      </c>
      <c r="E4003" s="8" t="s">
        <v>264</v>
      </c>
      <c r="F4003" s="7" t="s">
        <v>265</v>
      </c>
      <c r="G4003" s="7" t="s">
        <v>7730</v>
      </c>
      <c r="H4003" s="7" t="s">
        <v>81</v>
      </c>
      <c r="I4003" s="7" t="s">
        <v>84</v>
      </c>
      <c r="J4003" s="7" t="s">
        <v>158</v>
      </c>
      <c r="K4003" s="7" t="s">
        <v>114</v>
      </c>
      <c r="L4003" s="7" t="s">
        <v>115</v>
      </c>
      <c r="M4003" s="7" t="s">
        <v>447</v>
      </c>
      <c r="N4003" s="7" t="s">
        <v>173</v>
      </c>
      <c r="O4003" s="7" t="s">
        <v>130</v>
      </c>
      <c r="P4003" s="7" t="s">
        <v>126</v>
      </c>
      <c r="Q4003" s="7" t="s">
        <v>82</v>
      </c>
      <c r="R4003" s="7" t="s">
        <v>83</v>
      </c>
      <c r="S4003" s="7" t="s">
        <v>84</v>
      </c>
      <c r="T4003" s="7" t="s">
        <v>85</v>
      </c>
      <c r="U4003" s="7" t="s">
        <v>86</v>
      </c>
      <c r="V4003" s="7" t="s">
        <v>95</v>
      </c>
      <c r="W4003" s="7" t="s">
        <v>118</v>
      </c>
      <c r="X4003" s="7" t="s">
        <v>119</v>
      </c>
      <c r="Y4003" s="7" t="n">
        <v>0</v>
      </c>
      <c r="Z4003" s="7" t="n">
        <v>1</v>
      </c>
      <c r="AA4003" s="7" t="str">
        <f aca="false">IF(Y4003&gt;Z4003,"Win",IF(Y4003&lt;Z4003,"Loss","Draw"))</f>
        <v>Loss</v>
      </c>
      <c r="AB4003" s="7" t="s">
        <v>99</v>
      </c>
      <c r="AC4003" s="7" t="s">
        <v>99</v>
      </c>
      <c r="AD4003" s="7" t="s">
        <v>1338</v>
      </c>
      <c r="AE4003" s="7" t="s">
        <v>7731</v>
      </c>
      <c r="AF4003" s="7" t="str">
        <f aca="false">IF(AD4003&lt;AE4003,AD4003,AE4003)</f>
        <v>Archers, Arrows, Bowler, Giant, Giant Snowball, Graveyard, Skeletons, Zappies</v>
      </c>
      <c r="AG4003" s="7" t="str">
        <f aca="false">IF(AD4003&lt;AE4003,AE4003,AD4003)</f>
        <v>Archers, Barbarian Barrel, Goblin Hut, Ice Spirit, Lightning, Monk, Royal Hogs, Skeleton Dragons</v>
      </c>
      <c r="AH4003" s="7" t="str">
        <f aca="false">IF(AD4003=AF4003,AA4003,IF(AA4003="Win","Loss",IF(AA4003="Loss","Win","Draw")))</f>
        <v>Loss</v>
      </c>
      <c r="AI4003" s="7" t="s">
        <v>297</v>
      </c>
    </row>
    <row r="4004" customFormat="false" ht="15" hidden="false" customHeight="true" outlineLevel="0" collapsed="false">
      <c r="A4004" s="7" t="s">
        <v>7728</v>
      </c>
      <c r="B4004" s="7" t="n">
        <v>3</v>
      </c>
      <c r="C4004" s="7" t="s">
        <v>253</v>
      </c>
      <c r="D4004" s="7" t="s">
        <v>254</v>
      </c>
      <c r="E4004" s="8" t="s">
        <v>264</v>
      </c>
      <c r="F4004" s="7" t="s">
        <v>265</v>
      </c>
      <c r="G4004" s="7" t="s">
        <v>7732</v>
      </c>
      <c r="H4004" s="7" t="s">
        <v>81</v>
      </c>
      <c r="I4004" s="7" t="s">
        <v>82</v>
      </c>
      <c r="J4004" s="7" t="s">
        <v>140</v>
      </c>
      <c r="K4004" s="7" t="s">
        <v>124</v>
      </c>
      <c r="L4004" s="7" t="s">
        <v>142</v>
      </c>
      <c r="M4004" s="7" t="s">
        <v>257</v>
      </c>
      <c r="N4004" s="7" t="s">
        <v>93</v>
      </c>
      <c r="O4004" s="7" t="s">
        <v>95</v>
      </c>
      <c r="P4004" s="7" t="s">
        <v>143</v>
      </c>
      <c r="Q4004" s="7" t="s">
        <v>233</v>
      </c>
      <c r="R4004" s="7" t="s">
        <v>202</v>
      </c>
      <c r="S4004" s="7" t="s">
        <v>201</v>
      </c>
      <c r="T4004" s="7" t="s">
        <v>157</v>
      </c>
      <c r="U4004" s="7" t="s">
        <v>111</v>
      </c>
      <c r="V4004" s="7" t="s">
        <v>88</v>
      </c>
      <c r="W4004" s="7" t="s">
        <v>234</v>
      </c>
      <c r="X4004" s="7" t="s">
        <v>204</v>
      </c>
      <c r="Y4004" s="7" t="n">
        <v>0</v>
      </c>
      <c r="Z4004" s="7" t="n">
        <v>1</v>
      </c>
      <c r="AA4004" s="7" t="str">
        <f aca="false">IF(Y4004&gt;Z4004,"Win",IF(Y4004&lt;Z4004,"Loss","Draw"))</f>
        <v>Loss</v>
      </c>
      <c r="AB4004" s="7" t="s">
        <v>99</v>
      </c>
      <c r="AC4004" s="7" t="s">
        <v>99</v>
      </c>
      <c r="AD4004" s="7" t="s">
        <v>5247</v>
      </c>
      <c r="AE4004" s="7" t="s">
        <v>380</v>
      </c>
      <c r="AF4004" s="7" t="str">
        <f aca="false">IF(AD4004&lt;AE4004,AD4004,AE4004)</f>
        <v>Barbarian Barrel, Fireball, Heal Spirit, Hunter, Ice Golem, Royal Ghost, Royal Hogs, Three Musketeers</v>
      </c>
      <c r="AG4004" s="7" t="str">
        <f aca="false">IF(AD4004&lt;AE4004,AE4004,AD4004)</f>
        <v>Bats, Berserker, Bomb Tower, Fire Spirit, Magic Archer, Miner, Royal Delivery, Wall Breakers</v>
      </c>
      <c r="AH4004" s="7" t="str">
        <f aca="false">IF(AD4004=AF4004,AA4004,IF(AA4004="Win","Loss",IF(AA4004="Loss","Win","Draw")))</f>
        <v>Loss</v>
      </c>
      <c r="AI4004" s="7" t="s">
        <v>297</v>
      </c>
    </row>
    <row r="4005" customFormat="false" ht="15" hidden="false" customHeight="true" outlineLevel="0" collapsed="false">
      <c r="A4005" s="7" t="s">
        <v>7733</v>
      </c>
      <c r="B4005" s="7" t="n">
        <v>1</v>
      </c>
      <c r="C4005" s="7" t="s">
        <v>253</v>
      </c>
      <c r="D4005" s="7" t="s">
        <v>254</v>
      </c>
      <c r="E4005" s="8" t="s">
        <v>264</v>
      </c>
      <c r="F4005" s="7" t="s">
        <v>265</v>
      </c>
      <c r="G4005" s="7" t="s">
        <v>7734</v>
      </c>
      <c r="H4005" s="7" t="s">
        <v>81</v>
      </c>
      <c r="I4005" s="7" t="s">
        <v>152</v>
      </c>
      <c r="J4005" s="7" t="s">
        <v>95</v>
      </c>
      <c r="K4005" s="7" t="s">
        <v>241</v>
      </c>
      <c r="L4005" s="7" t="s">
        <v>115</v>
      </c>
      <c r="M4005" s="7" t="s">
        <v>116</v>
      </c>
      <c r="N4005" s="7" t="s">
        <v>307</v>
      </c>
      <c r="O4005" s="7" t="s">
        <v>187</v>
      </c>
      <c r="P4005" s="7" t="s">
        <v>188</v>
      </c>
      <c r="Q4005" s="7" t="s">
        <v>201</v>
      </c>
      <c r="R4005" s="7" t="s">
        <v>202</v>
      </c>
      <c r="S4005" s="7" t="s">
        <v>203</v>
      </c>
      <c r="T4005" s="7" t="s">
        <v>208</v>
      </c>
      <c r="U4005" s="7" t="s">
        <v>157</v>
      </c>
      <c r="V4005" s="7" t="s">
        <v>118</v>
      </c>
      <c r="W4005" s="7" t="s">
        <v>204</v>
      </c>
      <c r="X4005" s="7" t="s">
        <v>87</v>
      </c>
      <c r="Y4005" s="7" t="n">
        <v>0</v>
      </c>
      <c r="Z4005" s="7" t="n">
        <v>1</v>
      </c>
      <c r="AA4005" s="7" t="str">
        <f aca="false">IF(Y4005&gt;Z4005,"Win",IF(Y4005&lt;Z4005,"Loss","Draw"))</f>
        <v>Loss</v>
      </c>
      <c r="AB4005" s="7" t="s">
        <v>99</v>
      </c>
      <c r="AC4005" s="7" t="s">
        <v>99</v>
      </c>
      <c r="AD4005" s="7" t="s">
        <v>3597</v>
      </c>
      <c r="AE4005" s="7" t="s">
        <v>721</v>
      </c>
      <c r="AF4005" s="7" t="str">
        <f aca="false">IF(AD4005&lt;AE4005,AD4005,AE4005)</f>
        <v>Baby Dragon, Barbarian Barrel, Graveyard, Ice Wizard, Knight, Poison, Tombstone, Tornado</v>
      </c>
      <c r="AG4005" s="7" t="str">
        <f aca="false">IF(AD4005&lt;AE4005,AE4005,AD4005)</f>
        <v>Fire Spirit, Goblin Barrel, Ice Spirit, Magic Archer, Royal Delivery, Tesla, Valkyrie, Wall Breakers</v>
      </c>
      <c r="AH4005" s="7" t="str">
        <f aca="false">IF(AD4005=AF4005,AA4005,IF(AA4005="Win","Loss",IF(AA4005="Loss","Win","Draw")))</f>
        <v>Loss</v>
      </c>
      <c r="AI4005" s="7" t="s">
        <v>297</v>
      </c>
    </row>
    <row r="4006" customFormat="false" ht="15" hidden="false" customHeight="true" outlineLevel="0" collapsed="false">
      <c r="A4006" s="7" t="s">
        <v>7733</v>
      </c>
      <c r="B4006" s="7" t="n">
        <v>2</v>
      </c>
      <c r="C4006" s="7" t="s">
        <v>253</v>
      </c>
      <c r="D4006" s="7" t="s">
        <v>254</v>
      </c>
      <c r="E4006" s="8" t="s">
        <v>264</v>
      </c>
      <c r="F4006" s="7" t="s">
        <v>265</v>
      </c>
      <c r="G4006" s="7" t="s">
        <v>7735</v>
      </c>
      <c r="H4006" s="7" t="s">
        <v>81</v>
      </c>
      <c r="I4006" s="7" t="s">
        <v>177</v>
      </c>
      <c r="J4006" s="7" t="s">
        <v>83</v>
      </c>
      <c r="K4006" s="7" t="s">
        <v>257</v>
      </c>
      <c r="L4006" s="7" t="s">
        <v>126</v>
      </c>
      <c r="M4006" s="7" t="s">
        <v>215</v>
      </c>
      <c r="N4006" s="7" t="s">
        <v>150</v>
      </c>
      <c r="O4006" s="7" t="s">
        <v>93</v>
      </c>
      <c r="P4006" s="7" t="s">
        <v>89</v>
      </c>
      <c r="Q4006" s="7" t="s">
        <v>185</v>
      </c>
      <c r="R4006" s="7" t="s">
        <v>83</v>
      </c>
      <c r="S4006" s="7" t="s">
        <v>153</v>
      </c>
      <c r="T4006" s="7" t="s">
        <v>85</v>
      </c>
      <c r="U4006" s="7" t="s">
        <v>150</v>
      </c>
      <c r="V4006" s="7" t="s">
        <v>126</v>
      </c>
      <c r="W4006" s="7" t="s">
        <v>165</v>
      </c>
      <c r="X4006" s="7" t="s">
        <v>89</v>
      </c>
      <c r="Y4006" s="7" t="n">
        <v>0</v>
      </c>
      <c r="Z4006" s="7" t="n">
        <v>1</v>
      </c>
      <c r="AA4006" s="7" t="str">
        <f aca="false">IF(Y4006&gt;Z4006,"Win",IF(Y4006&lt;Z4006,"Loss","Draw"))</f>
        <v>Loss</v>
      </c>
      <c r="AB4006" s="7" t="s">
        <v>99</v>
      </c>
      <c r="AC4006" s="7" t="s">
        <v>99</v>
      </c>
      <c r="AD4006" s="7" t="s">
        <v>259</v>
      </c>
      <c r="AE4006" s="7" t="s">
        <v>7736</v>
      </c>
      <c r="AF4006" s="7" t="str">
        <f aca="false">IF(AD4006&lt;AE4006,AD4006,AE4006)</f>
        <v>Cannon, Electro Spirit, Executioner, Hog Rider, Lightning, Monk, Skeletons, The Log</v>
      </c>
      <c r="AG4006" s="7" t="str">
        <f aca="false">IF(AD4006&lt;AE4006,AE4006,AD4006)</f>
        <v>Electro Spirit, Fireball, Fisherman, Hunter, Monk, Royal Giant, Skeletons, The Log</v>
      </c>
      <c r="AH4006" s="7" t="str">
        <f aca="false">IF(AD4006=AF4006,AA4006,IF(AA4006="Win","Loss",IF(AA4006="Loss","Win","Draw")))</f>
        <v>Win</v>
      </c>
      <c r="AI4006" s="7" t="s">
        <v>297</v>
      </c>
    </row>
    <row r="4007" customFormat="false" ht="15" hidden="false" customHeight="true" outlineLevel="0" collapsed="false">
      <c r="A4007" s="7" t="s">
        <v>7733</v>
      </c>
      <c r="B4007" s="7" t="n">
        <v>3</v>
      </c>
      <c r="C4007" s="7" t="s">
        <v>253</v>
      </c>
      <c r="D4007" s="7" t="s">
        <v>254</v>
      </c>
      <c r="E4007" s="8" t="s">
        <v>264</v>
      </c>
      <c r="F4007" s="7" t="s">
        <v>265</v>
      </c>
      <c r="G4007" s="7" t="s">
        <v>7737</v>
      </c>
      <c r="H4007" s="7" t="s">
        <v>163</v>
      </c>
      <c r="I4007" s="7" t="s">
        <v>203</v>
      </c>
      <c r="J4007" s="7" t="s">
        <v>151</v>
      </c>
      <c r="K4007" s="7" t="s">
        <v>159</v>
      </c>
      <c r="L4007" s="7" t="s">
        <v>157</v>
      </c>
      <c r="M4007" s="7" t="s">
        <v>118</v>
      </c>
      <c r="N4007" s="7" t="s">
        <v>204</v>
      </c>
      <c r="O4007" s="7" t="s">
        <v>87</v>
      </c>
      <c r="P4007" s="7" t="s">
        <v>88</v>
      </c>
      <c r="Q4007" s="7" t="s">
        <v>172</v>
      </c>
      <c r="R4007" s="7" t="s">
        <v>186</v>
      </c>
      <c r="S4007" s="7" t="s">
        <v>114</v>
      </c>
      <c r="T4007" s="7" t="s">
        <v>140</v>
      </c>
      <c r="U4007" s="7" t="s">
        <v>234</v>
      </c>
      <c r="V4007" s="7" t="s">
        <v>88</v>
      </c>
      <c r="W4007" s="7" t="s">
        <v>111</v>
      </c>
      <c r="X4007" s="7" t="s">
        <v>95</v>
      </c>
      <c r="Y4007" s="7" t="n">
        <v>0</v>
      </c>
      <c r="Z4007" s="7" t="n">
        <v>1</v>
      </c>
      <c r="AA4007" s="7" t="str">
        <f aca="false">IF(Y4007&gt;Z4007,"Win",IF(Y4007&lt;Z4007,"Loss","Draw"))</f>
        <v>Loss</v>
      </c>
      <c r="AB4007" s="7" t="s">
        <v>99</v>
      </c>
      <c r="AC4007" s="7" t="s">
        <v>99</v>
      </c>
      <c r="AD4007" s="7" t="s">
        <v>3405</v>
      </c>
      <c r="AE4007" s="7" t="s">
        <v>7738</v>
      </c>
      <c r="AF4007" s="7" t="str">
        <f aca="false">IF(AD4007&lt;AE4007,AD4007,AE4007)</f>
        <v>Balloon, Barbarian Barrel, Berserker, Bomb Tower, Giant Snowball, Ice Golem, Miner, Musketeer</v>
      </c>
      <c r="AG4007" s="7" t="str">
        <f aca="false">IF(AD4007&lt;AE4007,AE4007,AD4007)</f>
        <v>Berserker, Dart Goblin, Fire Spirit, Goblin Barrel, Ice Spirit, Mighty Miner, Royal Delivery, Tesla</v>
      </c>
      <c r="AH4007" s="7" t="str">
        <f aca="false">IF(AD4007=AF4007,AA4007,IF(AA4007="Win","Loss",IF(AA4007="Loss","Win","Draw")))</f>
        <v>Win</v>
      </c>
      <c r="AI4007" s="7" t="s">
        <v>297</v>
      </c>
    </row>
    <row r="4008" customFormat="false" ht="15" hidden="false" customHeight="true" outlineLevel="0" collapsed="false">
      <c r="A4008" s="5" t="s">
        <v>7739</v>
      </c>
      <c r="B4008" s="5" t="n">
        <v>1</v>
      </c>
      <c r="C4008" s="5" t="s">
        <v>253</v>
      </c>
      <c r="D4008" s="5" t="s">
        <v>254</v>
      </c>
      <c r="E4008" s="5" t="s">
        <v>147</v>
      </c>
      <c r="F4008" s="5" t="s">
        <v>148</v>
      </c>
      <c r="G4008" s="5" t="s">
        <v>2064</v>
      </c>
      <c r="H4008" s="5" t="s">
        <v>163</v>
      </c>
      <c r="I4008" s="5" t="s">
        <v>208</v>
      </c>
      <c r="J4008" s="5" t="s">
        <v>188</v>
      </c>
      <c r="K4008" s="5" t="s">
        <v>109</v>
      </c>
      <c r="L4008" s="5" t="s">
        <v>110</v>
      </c>
      <c r="M4008" s="5" t="s">
        <v>86</v>
      </c>
      <c r="N4008" s="5" t="s">
        <v>88</v>
      </c>
      <c r="O4008" s="5" t="s">
        <v>93</v>
      </c>
      <c r="P4008" s="5" t="s">
        <v>112</v>
      </c>
      <c r="Q4008" s="5" t="s">
        <v>90</v>
      </c>
      <c r="R4008" s="5" t="s">
        <v>123</v>
      </c>
      <c r="S4008" s="5" t="s">
        <v>124</v>
      </c>
      <c r="T4008" s="5" t="s">
        <v>125</v>
      </c>
      <c r="U4008" s="5" t="s">
        <v>85</v>
      </c>
      <c r="V4008" s="5" t="s">
        <v>96</v>
      </c>
      <c r="W4008" s="5" t="s">
        <v>126</v>
      </c>
      <c r="X4008" s="5" t="s">
        <v>95</v>
      </c>
      <c r="Y4008" s="5" t="n">
        <v>0</v>
      </c>
      <c r="Z4008" s="5" t="n">
        <v>1</v>
      </c>
      <c r="AA4008" s="5" t="str">
        <f aca="false">IF(Y4008&gt;Z4008,"Win",IF(Y4008&lt;Z4008,"Loss","Draw"))</f>
        <v>Loss</v>
      </c>
      <c r="AB4008" s="5" t="s">
        <v>98</v>
      </c>
      <c r="AC4008" s="5" t="s">
        <v>99</v>
      </c>
      <c r="AD4008" s="5" t="s">
        <v>368</v>
      </c>
      <c r="AE4008" s="5" t="s">
        <v>134</v>
      </c>
      <c r="AF4008" s="5" t="str">
        <f aca="false">IF(AD4008&lt;AE4008,AD4008,AE4008)</f>
        <v>Barbarian Barrel, Cannon Cart, Goblinstein, Lightning, Minions, Mortar, Royal Ghost, Skeletons</v>
      </c>
      <c r="AG4008" s="5" t="str">
        <f aca="false">IF(AD4008&lt;AE4008,AE4008,AD4008)</f>
        <v>Berserker, Fireball, Lava Hound, Skeleton Dragons, Spirit Empress, Tombstone, Valkyrie, Zap</v>
      </c>
      <c r="AH4008" s="5" t="str">
        <f aca="false">IF(AD4008=AF4008,AA4008,IF(AA4008="Win","Loss",IF(AA4008="Loss","Win","Draw")))</f>
        <v>Win</v>
      </c>
      <c r="AI4008" s="5" t="s">
        <v>297</v>
      </c>
    </row>
    <row r="4009" customFormat="false" ht="15" hidden="false" customHeight="true" outlineLevel="0" collapsed="false">
      <c r="A4009" s="5" t="s">
        <v>7739</v>
      </c>
      <c r="B4009" s="5" t="n">
        <v>2</v>
      </c>
      <c r="C4009" s="5" t="s">
        <v>253</v>
      </c>
      <c r="D4009" s="5" t="s">
        <v>254</v>
      </c>
      <c r="E4009" s="5" t="s">
        <v>147</v>
      </c>
      <c r="F4009" s="5" t="s">
        <v>148</v>
      </c>
      <c r="G4009" s="5" t="s">
        <v>2065</v>
      </c>
      <c r="H4009" s="5" t="s">
        <v>163</v>
      </c>
      <c r="I4009" s="5" t="s">
        <v>152</v>
      </c>
      <c r="J4009" s="5" t="s">
        <v>128</v>
      </c>
      <c r="K4009" s="5" t="s">
        <v>107</v>
      </c>
      <c r="L4009" s="5" t="s">
        <v>306</v>
      </c>
      <c r="M4009" s="5" t="s">
        <v>132</v>
      </c>
      <c r="N4009" s="5" t="s">
        <v>85</v>
      </c>
      <c r="O4009" s="5" t="s">
        <v>187</v>
      </c>
      <c r="P4009" s="5" t="s">
        <v>95</v>
      </c>
      <c r="Q4009" s="5" t="s">
        <v>137</v>
      </c>
      <c r="R4009" s="5" t="s">
        <v>91</v>
      </c>
      <c r="S4009" s="5" t="s">
        <v>114</v>
      </c>
      <c r="T4009" s="5" t="s">
        <v>138</v>
      </c>
      <c r="U4009" s="5" t="s">
        <v>97</v>
      </c>
      <c r="V4009" s="5" t="s">
        <v>116</v>
      </c>
      <c r="W4009" s="5" t="s">
        <v>157</v>
      </c>
      <c r="X4009" s="5" t="s">
        <v>87</v>
      </c>
      <c r="Y4009" s="5" t="n">
        <v>1</v>
      </c>
      <c r="Z4009" s="5" t="n">
        <v>0</v>
      </c>
      <c r="AA4009" s="5" t="str">
        <f aca="false">IF(Y4009&gt;Z4009,"Win",IF(Y4009&lt;Z4009,"Loss","Draw"))</f>
        <v>Win</v>
      </c>
      <c r="AB4009" s="5" t="s">
        <v>98</v>
      </c>
      <c r="AC4009" s="5" t="s">
        <v>99</v>
      </c>
      <c r="AD4009" s="5" t="s">
        <v>1070</v>
      </c>
      <c r="AE4009" s="5" t="s">
        <v>245</v>
      </c>
      <c r="AF4009" s="5" t="str">
        <f aca="false">IF(AD4009&lt;AE4009,AD4009,AE4009)</f>
        <v>Baby Dragon, Barbarian Barrel, Electro Wizard, Goblin Cage, Golden Knight, Golem, Lightning, Tornado</v>
      </c>
      <c r="AG4009" s="5" t="str">
        <f aca="false">IF(AD4009&lt;AE4009,AE4009,AD4009)</f>
        <v>Fire Spirit, Giant Snowball, Goblin Demolisher, Goblin Drill, Goblins, Poison, Ronin, Tesla</v>
      </c>
      <c r="AH4009" s="5" t="str">
        <f aca="false">IF(AD4009=AF4009,AA4009,IF(AA4009="Win","Loss",IF(AA4009="Loss","Win","Draw")))</f>
        <v>Win</v>
      </c>
      <c r="AI4009" s="5" t="s">
        <v>297</v>
      </c>
    </row>
    <row r="4010" customFormat="false" ht="15" hidden="false" customHeight="true" outlineLevel="0" collapsed="false">
      <c r="A4010" s="5" t="s">
        <v>7739</v>
      </c>
      <c r="B4010" s="5" t="n">
        <v>3</v>
      </c>
      <c r="C4010" s="5" t="s">
        <v>253</v>
      </c>
      <c r="D4010" s="5" t="s">
        <v>254</v>
      </c>
      <c r="E4010" s="5" t="s">
        <v>147</v>
      </c>
      <c r="F4010" s="5" t="s">
        <v>148</v>
      </c>
      <c r="G4010" s="5" t="s">
        <v>2066</v>
      </c>
      <c r="H4010" s="5" t="s">
        <v>163</v>
      </c>
      <c r="I4010" s="5" t="s">
        <v>92</v>
      </c>
      <c r="J4010" s="5" t="s">
        <v>83</v>
      </c>
      <c r="K4010" s="5" t="s">
        <v>90</v>
      </c>
      <c r="L4010" s="5" t="s">
        <v>159</v>
      </c>
      <c r="M4010" s="5" t="s">
        <v>94</v>
      </c>
      <c r="N4010" s="5" t="s">
        <v>193</v>
      </c>
      <c r="O4010" s="5" t="s">
        <v>116</v>
      </c>
      <c r="P4010" s="5" t="s">
        <v>150</v>
      </c>
      <c r="Q4010" s="5" t="s">
        <v>185</v>
      </c>
      <c r="R4010" s="5" t="s">
        <v>186</v>
      </c>
      <c r="S4010" s="5" t="s">
        <v>241</v>
      </c>
      <c r="T4010" s="5" t="s">
        <v>111</v>
      </c>
      <c r="U4010" s="5" t="s">
        <v>88</v>
      </c>
      <c r="V4010" s="5" t="s">
        <v>187</v>
      </c>
      <c r="W4010" s="5" t="s">
        <v>109</v>
      </c>
      <c r="X4010" s="5" t="s">
        <v>234</v>
      </c>
      <c r="Y4010" s="5" t="n">
        <v>0</v>
      </c>
      <c r="Z4010" s="5" t="n">
        <v>1</v>
      </c>
      <c r="AA4010" s="5" t="str">
        <f aca="false">IF(Y4010&gt;Z4010,"Win",IF(Y4010&lt;Z4010,"Loss","Draw"))</f>
        <v>Loss</v>
      </c>
      <c r="AB4010" s="5" t="s">
        <v>98</v>
      </c>
      <c r="AC4010" s="5" t="s">
        <v>99</v>
      </c>
      <c r="AD4010" s="5" t="s">
        <v>1072</v>
      </c>
      <c r="AE4010" s="5" t="s">
        <v>363</v>
      </c>
      <c r="AF4010" s="5" t="str">
        <f aca="false">IF(AD4010&lt;AE4010,AD4010,AE4010)</f>
        <v>Balloon, Berserker, Bomb Tower, Executioner, Knight, Miner, Tornado, Zap</v>
      </c>
      <c r="AG4010" s="5" t="str">
        <f aca="false">IF(AD4010&lt;AE4010,AE4010,AD4010)</f>
        <v>Dart Goblin, Electro Spirit, Guards, Monk, Mortar, Poison, Rascals, Skeleton Barrel</v>
      </c>
      <c r="AH4010" s="5" t="str">
        <f aca="false">IF(AD4010=AF4010,AA4010,IF(AA4010="Win","Loss",IF(AA4010="Loss","Win","Draw")))</f>
        <v>Win</v>
      </c>
      <c r="AI4010" s="5" t="s">
        <v>297</v>
      </c>
    </row>
    <row r="4011" customFormat="false" ht="15" hidden="false" customHeight="true" outlineLevel="0" collapsed="false">
      <c r="A4011" s="7" t="s">
        <v>7740</v>
      </c>
      <c r="B4011" s="7" t="n">
        <v>1</v>
      </c>
      <c r="C4011" s="7" t="s">
        <v>253</v>
      </c>
      <c r="D4011" s="7" t="s">
        <v>254</v>
      </c>
      <c r="E4011" s="7" t="s">
        <v>147</v>
      </c>
      <c r="F4011" s="7" t="s">
        <v>148</v>
      </c>
      <c r="G4011" s="7" t="s">
        <v>2068</v>
      </c>
      <c r="H4011" s="7" t="s">
        <v>163</v>
      </c>
      <c r="I4011" s="7" t="s">
        <v>127</v>
      </c>
      <c r="J4011" s="7" t="s">
        <v>219</v>
      </c>
      <c r="K4011" s="7" t="s">
        <v>124</v>
      </c>
      <c r="L4011" s="7" t="s">
        <v>117</v>
      </c>
      <c r="M4011" s="7" t="s">
        <v>173</v>
      </c>
      <c r="N4011" s="7" t="s">
        <v>133</v>
      </c>
      <c r="O4011" s="7" t="s">
        <v>95</v>
      </c>
      <c r="P4011" s="7" t="s">
        <v>294</v>
      </c>
      <c r="Q4011" s="7" t="s">
        <v>82</v>
      </c>
      <c r="R4011" s="7" t="s">
        <v>83</v>
      </c>
      <c r="S4011" s="7" t="s">
        <v>84</v>
      </c>
      <c r="T4011" s="7" t="s">
        <v>85</v>
      </c>
      <c r="U4011" s="7" t="s">
        <v>86</v>
      </c>
      <c r="V4011" s="7" t="s">
        <v>119</v>
      </c>
      <c r="W4011" s="7" t="s">
        <v>150</v>
      </c>
      <c r="X4011" s="7" t="s">
        <v>89</v>
      </c>
      <c r="Y4011" s="7" t="n">
        <v>0</v>
      </c>
      <c r="Z4011" s="7" t="n">
        <v>1</v>
      </c>
      <c r="AA4011" s="7" t="str">
        <f aca="false">IF(Y4011&gt;Z4011,"Win",IF(Y4011&lt;Z4011,"Loss","Draw"))</f>
        <v>Loss</v>
      </c>
      <c r="AB4011" s="7" t="s">
        <v>99</v>
      </c>
      <c r="AC4011" s="7" t="s">
        <v>99</v>
      </c>
      <c r="AD4011" s="7" t="s">
        <v>296</v>
      </c>
      <c r="AE4011" s="7" t="s">
        <v>2069</v>
      </c>
      <c r="AF4011" s="7" t="str">
        <f aca="false">IF(AD4011&lt;AE4011,AD4011,AE4011)</f>
        <v>Archers, Electro Spirit, Goblin Hut, Lightning, Monk, Royal Hogs, Skeleton Dragons, The Log</v>
      </c>
      <c r="AG4011" s="7" t="str">
        <f aca="false">IF(AD4011&lt;AE4011,AE4011,AD4011)</f>
        <v>Barbarian Barrel, Battle Ram, Giant Skeleton, Mother Witch, Royal Ghost, Vines, Wizard, Zappies</v>
      </c>
      <c r="AH4011" s="7" t="str">
        <f aca="false">IF(AD4011=AF4011,AA4011,IF(AA4011="Win","Loss",IF(AA4011="Loss","Win","Draw")))</f>
        <v>Win</v>
      </c>
      <c r="AI4011" s="7" t="s">
        <v>297</v>
      </c>
    </row>
    <row r="4012" customFormat="false" ht="15" hidden="false" customHeight="true" outlineLevel="0" collapsed="false">
      <c r="A4012" s="7" t="s">
        <v>7740</v>
      </c>
      <c r="B4012" s="7" t="n">
        <v>2</v>
      </c>
      <c r="C4012" s="7" t="s">
        <v>253</v>
      </c>
      <c r="D4012" s="7" t="s">
        <v>254</v>
      </c>
      <c r="E4012" s="7" t="s">
        <v>147</v>
      </c>
      <c r="F4012" s="7" t="s">
        <v>148</v>
      </c>
      <c r="G4012" s="7" t="s">
        <v>2070</v>
      </c>
      <c r="H4012" s="7" t="s">
        <v>163</v>
      </c>
      <c r="I4012" s="7" t="s">
        <v>90</v>
      </c>
      <c r="J4012" s="7" t="s">
        <v>194</v>
      </c>
      <c r="K4012" s="7" t="s">
        <v>208</v>
      </c>
      <c r="L4012" s="7" t="s">
        <v>165</v>
      </c>
      <c r="M4012" s="7" t="s">
        <v>193</v>
      </c>
      <c r="N4012" s="7" t="s">
        <v>150</v>
      </c>
      <c r="O4012" s="7" t="s">
        <v>164</v>
      </c>
      <c r="P4012" s="7" t="s">
        <v>89</v>
      </c>
      <c r="Q4012" s="7" t="s">
        <v>127</v>
      </c>
      <c r="R4012" s="7" t="s">
        <v>128</v>
      </c>
      <c r="S4012" s="7" t="s">
        <v>129</v>
      </c>
      <c r="T4012" s="7" t="s">
        <v>133</v>
      </c>
      <c r="U4012" s="7" t="s">
        <v>131</v>
      </c>
      <c r="V4012" s="7" t="s">
        <v>173</v>
      </c>
      <c r="W4012" s="7" t="s">
        <v>130</v>
      </c>
      <c r="X4012" s="7" t="s">
        <v>327</v>
      </c>
      <c r="Y4012" s="7" t="n">
        <v>0</v>
      </c>
      <c r="Z4012" s="7" t="n">
        <v>1</v>
      </c>
      <c r="AA4012" s="7" t="str">
        <f aca="false">IF(Y4012&gt;Z4012,"Win",IF(Y4012&lt;Z4012,"Loss","Draw"))</f>
        <v>Loss</v>
      </c>
      <c r="AB4012" s="7" t="s">
        <v>99</v>
      </c>
      <c r="AC4012" s="7" t="s">
        <v>99</v>
      </c>
      <c r="AD4012" s="7" t="s">
        <v>1078</v>
      </c>
      <c r="AE4012" s="7" t="s">
        <v>2071</v>
      </c>
      <c r="AF4012" s="7" t="str">
        <f aca="false">IF(AD4012&lt;AE4012,AD4012,AE4012)</f>
        <v>Archer Queen, Earthquake, Electro Spirit, Guards, Hog Rider, Mortar, The Log, Valkyrie</v>
      </c>
      <c r="AG4012" s="7" t="str">
        <f aca="false">IF(AD4012&lt;AE4012,AE4012,AD4012)</f>
        <v>Arrows, Bandit, Battle Ram, Golden Knight, Mega Knight, Mother Witch, Rage, Zappies</v>
      </c>
      <c r="AH4012" s="7" t="str">
        <f aca="false">IF(AD4012=AF4012,AA4012,IF(AA4012="Win","Loss",IF(AA4012="Loss","Win","Draw")))</f>
        <v>Loss</v>
      </c>
      <c r="AI4012" s="7" t="s">
        <v>297</v>
      </c>
    </row>
    <row r="4013" customFormat="false" ht="15" hidden="false" customHeight="true" outlineLevel="0" collapsed="false">
      <c r="A4013" s="7" t="s">
        <v>7740</v>
      </c>
      <c r="B4013" s="7" t="n">
        <v>3</v>
      </c>
      <c r="C4013" s="7" t="s">
        <v>253</v>
      </c>
      <c r="D4013" s="7" t="s">
        <v>254</v>
      </c>
      <c r="E4013" s="7" t="s">
        <v>147</v>
      </c>
      <c r="F4013" s="7" t="s">
        <v>148</v>
      </c>
      <c r="G4013" s="7" t="s">
        <v>2072</v>
      </c>
      <c r="H4013" s="7" t="s">
        <v>163</v>
      </c>
      <c r="I4013" s="7" t="s">
        <v>84</v>
      </c>
      <c r="J4013" s="7" t="s">
        <v>158</v>
      </c>
      <c r="K4013" s="7" t="s">
        <v>114</v>
      </c>
      <c r="L4013" s="7" t="s">
        <v>447</v>
      </c>
      <c r="M4013" s="7" t="s">
        <v>96</v>
      </c>
      <c r="N4013" s="7" t="s">
        <v>97</v>
      </c>
      <c r="O4013" s="7" t="s">
        <v>130</v>
      </c>
      <c r="P4013" s="7" t="s">
        <v>115</v>
      </c>
      <c r="Q4013" s="7" t="s">
        <v>113</v>
      </c>
      <c r="R4013" s="7" t="s">
        <v>108</v>
      </c>
      <c r="S4013" s="7" t="s">
        <v>87</v>
      </c>
      <c r="T4013" s="7" t="s">
        <v>115</v>
      </c>
      <c r="U4013" s="7" t="s">
        <v>88</v>
      </c>
      <c r="V4013" s="7" t="s">
        <v>116</v>
      </c>
      <c r="W4013" s="7" t="s">
        <v>118</v>
      </c>
      <c r="X4013" s="7" t="s">
        <v>95</v>
      </c>
      <c r="Y4013" s="7" t="n">
        <v>1</v>
      </c>
      <c r="Z4013" s="7" t="n">
        <v>0</v>
      </c>
      <c r="AA4013" s="7" t="str">
        <f aca="false">IF(Y4013&gt;Z4013,"Win",IF(Y4013&lt;Z4013,"Loss","Draw"))</f>
        <v>Win</v>
      </c>
      <c r="AB4013" s="7" t="s">
        <v>99</v>
      </c>
      <c r="AC4013" s="7" t="s">
        <v>99</v>
      </c>
      <c r="AD4013" s="7" t="s">
        <v>1014</v>
      </c>
      <c r="AE4013" s="7" t="s">
        <v>2073</v>
      </c>
      <c r="AF4013" s="7" t="str">
        <f aca="false">IF(AD4013&lt;AE4013,AD4013,AE4013)</f>
        <v>Archers, Arrows, Bowler, Giant, Giant Snowball, Graveyard, Minions, Ronin</v>
      </c>
      <c r="AG4013" s="7" t="str">
        <f aca="false">IF(AD4013&lt;AE4013,AE4013,AD4013)</f>
        <v>Barbarian Barrel, Berserker, Dark Prince, Furnace, Graveyard, Ice Spirit, Poison, Tesla</v>
      </c>
      <c r="AH4013" s="7" t="str">
        <f aca="false">IF(AD4013=AF4013,AA4013,IF(AA4013="Win","Loss",IF(AA4013="Loss","Win","Draw")))</f>
        <v>Win</v>
      </c>
      <c r="AI4013" s="7" t="s">
        <v>297</v>
      </c>
    </row>
    <row r="4014" customFormat="false" ht="15" hidden="false" customHeight="true" outlineLevel="0" collapsed="false">
      <c r="A4014" s="7" t="s">
        <v>7741</v>
      </c>
      <c r="B4014" s="7" t="n">
        <v>1</v>
      </c>
      <c r="C4014" s="7" t="s">
        <v>253</v>
      </c>
      <c r="D4014" s="7" t="s">
        <v>254</v>
      </c>
      <c r="E4014" s="7" t="s">
        <v>147</v>
      </c>
      <c r="F4014" s="7" t="s">
        <v>148</v>
      </c>
      <c r="G4014" s="7" t="s">
        <v>2075</v>
      </c>
      <c r="H4014" s="7" t="s">
        <v>163</v>
      </c>
      <c r="I4014" s="7" t="s">
        <v>152</v>
      </c>
      <c r="J4014" s="7" t="s">
        <v>108</v>
      </c>
      <c r="K4014" s="7" t="s">
        <v>82</v>
      </c>
      <c r="L4014" s="7" t="s">
        <v>126</v>
      </c>
      <c r="M4014" s="7" t="s">
        <v>150</v>
      </c>
      <c r="N4014" s="7" t="s">
        <v>153</v>
      </c>
      <c r="O4014" s="7" t="s">
        <v>85</v>
      </c>
      <c r="P4014" s="7" t="s">
        <v>89</v>
      </c>
      <c r="Q4014" s="7" t="s">
        <v>107</v>
      </c>
      <c r="R4014" s="7" t="s">
        <v>108</v>
      </c>
      <c r="S4014" s="7" t="s">
        <v>109</v>
      </c>
      <c r="T4014" s="7" t="s">
        <v>110</v>
      </c>
      <c r="U4014" s="7" t="s">
        <v>111</v>
      </c>
      <c r="V4014" s="7" t="s">
        <v>112</v>
      </c>
      <c r="W4014" s="7" t="s">
        <v>93</v>
      </c>
      <c r="X4014" s="7" t="s">
        <v>86</v>
      </c>
      <c r="Y4014" s="7" t="n">
        <v>0</v>
      </c>
      <c r="Z4014" s="7" t="n">
        <v>1</v>
      </c>
      <c r="AA4014" s="7" t="str">
        <f aca="false">IF(Y4014&gt;Z4014,"Win",IF(Y4014&lt;Z4014,"Loss","Draw"))</f>
        <v>Loss</v>
      </c>
      <c r="AB4014" s="7" t="s">
        <v>99</v>
      </c>
      <c r="AC4014" s="7" t="s">
        <v>99</v>
      </c>
      <c r="AD4014" s="7" t="s">
        <v>457</v>
      </c>
      <c r="AE4014" s="7" t="s">
        <v>120</v>
      </c>
      <c r="AF4014" s="7" t="str">
        <f aca="false">IF(AD4014&lt;AE4014,AD4014,AE4014)</f>
        <v>Baby Dragon, Cannon, Dark Prince, Electro Spirit, Lightning, Royal Hogs, Skeletons, The Log</v>
      </c>
      <c r="AG4014" s="7" t="str">
        <f aca="false">IF(AD4014&lt;AE4014,AE4014,AD4014)</f>
        <v>Dark Prince, Fireball, Goblin Cage, Lava Hound, Miner, Skeleton Dragons, Spirit Empress, Zap</v>
      </c>
      <c r="AH4014" s="7" t="str">
        <f aca="false">IF(AD4014=AF4014,AA4014,IF(AA4014="Win","Loss",IF(AA4014="Loss","Win","Draw")))</f>
        <v>Loss</v>
      </c>
      <c r="AI4014" s="7" t="s">
        <v>297</v>
      </c>
    </row>
    <row r="4015" customFormat="false" ht="15" hidden="false" customHeight="true" outlineLevel="0" collapsed="false">
      <c r="A4015" s="7" t="s">
        <v>7741</v>
      </c>
      <c r="B4015" s="7" t="n">
        <v>2</v>
      </c>
      <c r="C4015" s="7" t="s">
        <v>253</v>
      </c>
      <c r="D4015" s="7" t="s">
        <v>254</v>
      </c>
      <c r="E4015" s="7" t="s">
        <v>147</v>
      </c>
      <c r="F4015" s="7" t="s">
        <v>148</v>
      </c>
      <c r="G4015" s="7" t="s">
        <v>2076</v>
      </c>
      <c r="H4015" s="7" t="s">
        <v>163</v>
      </c>
      <c r="I4015" s="7" t="s">
        <v>201</v>
      </c>
      <c r="J4015" s="7" t="s">
        <v>202</v>
      </c>
      <c r="K4015" s="7" t="s">
        <v>203</v>
      </c>
      <c r="L4015" s="7" t="s">
        <v>118</v>
      </c>
      <c r="M4015" s="7" t="s">
        <v>157</v>
      </c>
      <c r="N4015" s="7" t="s">
        <v>97</v>
      </c>
      <c r="O4015" s="7" t="s">
        <v>234</v>
      </c>
      <c r="P4015" s="7" t="s">
        <v>204</v>
      </c>
      <c r="Q4015" s="7" t="s">
        <v>84</v>
      </c>
      <c r="R4015" s="7" t="s">
        <v>83</v>
      </c>
      <c r="S4015" s="7" t="s">
        <v>87</v>
      </c>
      <c r="T4015" s="7" t="s">
        <v>165</v>
      </c>
      <c r="U4015" s="7" t="s">
        <v>85</v>
      </c>
      <c r="V4015" s="7" t="s">
        <v>157</v>
      </c>
      <c r="W4015" s="7" t="s">
        <v>126</v>
      </c>
      <c r="X4015" s="7" t="s">
        <v>89</v>
      </c>
      <c r="Y4015" s="7" t="n">
        <v>0</v>
      </c>
      <c r="Z4015" s="7" t="n">
        <v>1</v>
      </c>
      <c r="AA4015" s="7" t="str">
        <f aca="false">IF(Y4015&gt;Z4015,"Win",IF(Y4015&lt;Z4015,"Loss","Draw"))</f>
        <v>Loss</v>
      </c>
      <c r="AB4015" s="7" t="s">
        <v>99</v>
      </c>
      <c r="AC4015" s="7" t="s">
        <v>99</v>
      </c>
      <c r="AD4015" s="7" t="s">
        <v>543</v>
      </c>
      <c r="AE4015" s="7" t="s">
        <v>2077</v>
      </c>
      <c r="AF4015" s="7" t="str">
        <f aca="false">IF(AD4015&lt;AE4015,AD4015,AE4015)</f>
        <v>Archers, Fire Spirit, Hog Rider, Lightning, Monk, Skeletons, Tesla, The Log</v>
      </c>
      <c r="AG4015" s="7" t="str">
        <f aca="false">IF(AD4015&lt;AE4015,AE4015,AD4015)</f>
        <v>Bomb Tower, Fire Spirit, Goblin Barrel, Ice Spirit, Magic Archer, Ronin, Royal Delivery, Wall Breakers</v>
      </c>
      <c r="AH4015" s="7" t="str">
        <f aca="false">IF(AD4015=AF4015,AA4015,IF(AA4015="Win","Loss",IF(AA4015="Loss","Win","Draw")))</f>
        <v>Win</v>
      </c>
      <c r="AI4015" s="7" t="s">
        <v>297</v>
      </c>
    </row>
    <row r="4016" customFormat="false" ht="15" hidden="false" customHeight="true" outlineLevel="0" collapsed="false">
      <c r="A4016" s="7" t="s">
        <v>7741</v>
      </c>
      <c r="B4016" s="7" t="n">
        <v>3</v>
      </c>
      <c r="C4016" s="7" t="s">
        <v>253</v>
      </c>
      <c r="D4016" s="7" t="s">
        <v>254</v>
      </c>
      <c r="E4016" s="7" t="s">
        <v>147</v>
      </c>
      <c r="F4016" s="7" t="s">
        <v>148</v>
      </c>
      <c r="G4016" s="7" t="s">
        <v>2078</v>
      </c>
      <c r="H4016" s="7" t="s">
        <v>163</v>
      </c>
      <c r="I4016" s="7" t="s">
        <v>284</v>
      </c>
      <c r="J4016" s="7" t="s">
        <v>128</v>
      </c>
      <c r="K4016" s="7" t="s">
        <v>185</v>
      </c>
      <c r="L4016" s="7" t="s">
        <v>158</v>
      </c>
      <c r="M4016" s="7" t="s">
        <v>173</v>
      </c>
      <c r="N4016" s="7" t="s">
        <v>785</v>
      </c>
      <c r="O4016" s="7" t="s">
        <v>115</v>
      </c>
      <c r="P4016" s="7" t="s">
        <v>187</v>
      </c>
      <c r="Q4016" s="7" t="s">
        <v>92</v>
      </c>
      <c r="R4016" s="7" t="s">
        <v>91</v>
      </c>
      <c r="S4016" s="7" t="s">
        <v>90</v>
      </c>
      <c r="T4016" s="7" t="s">
        <v>97</v>
      </c>
      <c r="U4016" s="7" t="s">
        <v>159</v>
      </c>
      <c r="V4016" s="7" t="s">
        <v>96</v>
      </c>
      <c r="W4016" s="7" t="s">
        <v>130</v>
      </c>
      <c r="X4016" s="7" t="s">
        <v>150</v>
      </c>
      <c r="Y4016" s="7" t="n">
        <v>1</v>
      </c>
      <c r="Z4016" s="7" t="n">
        <v>0</v>
      </c>
      <c r="AA4016" s="7" t="str">
        <f aca="false">IF(Y4016&gt;Z4016,"Win",IF(Y4016&lt;Z4016,"Loss","Draw"))</f>
        <v>Win</v>
      </c>
      <c r="AB4016" s="7" t="s">
        <v>99</v>
      </c>
      <c r="AC4016" s="7" t="s">
        <v>99</v>
      </c>
      <c r="AD4016" s="7" t="s">
        <v>787</v>
      </c>
      <c r="AE4016" s="7" t="s">
        <v>2079</v>
      </c>
      <c r="AF4016" s="7" t="str">
        <f aca="false">IF(AD4016&lt;AE4016,AD4016,AE4016)</f>
        <v>Arrows, Dart Goblin, Electro Spirit, Goblins, Minions, Mortar, Ronin, Skeleton Barrel</v>
      </c>
      <c r="AG4016" s="7" t="str">
        <f aca="false">IF(AD4016&lt;AE4016,AE4016,AD4016)</f>
        <v>Bowler, Executioner, Freeze, Golden Knight, Graveyard, Inferno Dragon, Tornado, Zappies</v>
      </c>
      <c r="AH4016" s="7" t="str">
        <f aca="false">IF(AD4016=AF4016,AA4016,IF(AA4016="Win","Loss",IF(AA4016="Loss","Win","Draw")))</f>
        <v>Loss</v>
      </c>
      <c r="AI4016" s="7" t="s">
        <v>297</v>
      </c>
    </row>
    <row r="4017" customFormat="false" ht="15" hidden="false" customHeight="true" outlineLevel="0" collapsed="false">
      <c r="A4017" s="7" t="s">
        <v>7742</v>
      </c>
      <c r="B4017" s="7" t="n">
        <v>1</v>
      </c>
      <c r="C4017" s="7" t="s">
        <v>253</v>
      </c>
      <c r="D4017" s="7" t="s">
        <v>254</v>
      </c>
      <c r="E4017" s="7" t="s">
        <v>147</v>
      </c>
      <c r="F4017" s="7" t="s">
        <v>148</v>
      </c>
      <c r="G4017" s="7" t="s">
        <v>2081</v>
      </c>
      <c r="H4017" s="7" t="s">
        <v>163</v>
      </c>
      <c r="I4017" s="7" t="s">
        <v>201</v>
      </c>
      <c r="J4017" s="7" t="s">
        <v>202</v>
      </c>
      <c r="K4017" s="7" t="s">
        <v>233</v>
      </c>
      <c r="L4017" s="7" t="s">
        <v>88</v>
      </c>
      <c r="M4017" s="7" t="s">
        <v>157</v>
      </c>
      <c r="N4017" s="7" t="s">
        <v>111</v>
      </c>
      <c r="O4017" s="7" t="s">
        <v>234</v>
      </c>
      <c r="P4017" s="7" t="s">
        <v>204</v>
      </c>
      <c r="Q4017" s="7" t="s">
        <v>152</v>
      </c>
      <c r="R4017" s="7" t="s">
        <v>128</v>
      </c>
      <c r="S4017" s="7" t="s">
        <v>107</v>
      </c>
      <c r="T4017" s="7" t="s">
        <v>306</v>
      </c>
      <c r="U4017" s="7" t="s">
        <v>85</v>
      </c>
      <c r="V4017" s="7" t="s">
        <v>242</v>
      </c>
      <c r="W4017" s="7" t="s">
        <v>307</v>
      </c>
      <c r="X4017" s="7" t="s">
        <v>187</v>
      </c>
      <c r="Y4017" s="7" t="n">
        <v>1</v>
      </c>
      <c r="Z4017" s="7" t="n">
        <v>0</v>
      </c>
      <c r="AA4017" s="7" t="str">
        <f aca="false">IF(Y4017&gt;Z4017,"Win",IF(Y4017&lt;Z4017,"Loss","Draw"))</f>
        <v>Win</v>
      </c>
      <c r="AB4017" s="7" t="s">
        <v>99</v>
      </c>
      <c r="AC4017" s="7" t="s">
        <v>99</v>
      </c>
      <c r="AD4017" s="7" t="s">
        <v>380</v>
      </c>
      <c r="AE4017" s="7" t="s">
        <v>308</v>
      </c>
      <c r="AF4017" s="7" t="str">
        <f aca="false">IF(AD4017&lt;AE4017,AD4017,AE4017)</f>
        <v>Baby Dragon, Bomber, Goblin Cage, Golden Knight, Golem, Ice Wizard, Lightning, Tornado</v>
      </c>
      <c r="AG4017" s="7" t="str">
        <f aca="false">IF(AD4017&lt;AE4017,AE4017,AD4017)</f>
        <v>Bats, Berserker, Bomb Tower, Fire Spirit, Magic Archer, Miner, Royal Delivery, Wall Breakers</v>
      </c>
      <c r="AH4017" s="7" t="str">
        <f aca="false">IF(AD4017=AF4017,AA4017,IF(AA4017="Win","Loss",IF(AA4017="Loss","Win","Draw")))</f>
        <v>Loss</v>
      </c>
      <c r="AI4017" s="7" t="s">
        <v>297</v>
      </c>
    </row>
    <row r="4018" customFormat="false" ht="15" hidden="false" customHeight="true" outlineLevel="0" collapsed="false">
      <c r="A4018" s="7" t="s">
        <v>7742</v>
      </c>
      <c r="B4018" s="7" t="n">
        <v>2</v>
      </c>
      <c r="C4018" s="7" t="s">
        <v>253</v>
      </c>
      <c r="D4018" s="7" t="s">
        <v>254</v>
      </c>
      <c r="E4018" s="7" t="s">
        <v>147</v>
      </c>
      <c r="F4018" s="7" t="s">
        <v>148</v>
      </c>
      <c r="G4018" s="7" t="s">
        <v>2082</v>
      </c>
      <c r="H4018" s="7" t="s">
        <v>163</v>
      </c>
      <c r="I4018" s="7" t="s">
        <v>172</v>
      </c>
      <c r="J4018" s="7" t="s">
        <v>188</v>
      </c>
      <c r="K4018" s="7" t="s">
        <v>241</v>
      </c>
      <c r="L4018" s="7" t="s">
        <v>118</v>
      </c>
      <c r="M4018" s="7" t="s">
        <v>86</v>
      </c>
      <c r="N4018" s="7" t="s">
        <v>116</v>
      </c>
      <c r="O4018" s="7" t="s">
        <v>115</v>
      </c>
      <c r="P4018" s="7" t="s">
        <v>95</v>
      </c>
      <c r="Q4018" s="7" t="s">
        <v>201</v>
      </c>
      <c r="R4018" s="7" t="s">
        <v>108</v>
      </c>
      <c r="S4018" s="7" t="s">
        <v>203</v>
      </c>
      <c r="T4018" s="7" t="s">
        <v>159</v>
      </c>
      <c r="U4018" s="7" t="s">
        <v>157</v>
      </c>
      <c r="V4018" s="7" t="s">
        <v>126</v>
      </c>
      <c r="W4018" s="7" t="s">
        <v>204</v>
      </c>
      <c r="X4018" s="7" t="s">
        <v>234</v>
      </c>
      <c r="Y4018" s="7" t="n">
        <v>0</v>
      </c>
      <c r="Z4018" s="7" t="n">
        <v>1</v>
      </c>
      <c r="AA4018" s="7" t="str">
        <f aca="false">IF(Y4018&gt;Z4018,"Win",IF(Y4018&lt;Z4018,"Loss","Draw"))</f>
        <v>Loss</v>
      </c>
      <c r="AB4018" s="7" t="s">
        <v>99</v>
      </c>
      <c r="AC4018" s="7" t="s">
        <v>99</v>
      </c>
      <c r="AD4018" s="7" t="s">
        <v>1089</v>
      </c>
      <c r="AE4018" s="7" t="s">
        <v>2083</v>
      </c>
      <c r="AF4018" s="7" t="str">
        <f aca="false">IF(AD4018&lt;AE4018,AD4018,AE4018)</f>
        <v>Barbarian Barrel, Graveyard, Ice Spirit, Knight, Musketeer, Poison, Skeleton Dragons, Tombstone</v>
      </c>
      <c r="AG4018" s="7" t="str">
        <f aca="false">IF(AD4018&lt;AE4018,AE4018,AD4018)</f>
        <v>Bomb Tower, Dark Prince, Dart Goblin, Fire Spirit, Goblin Barrel, Royal Delivery, Skeletons, Wall Breakers</v>
      </c>
      <c r="AH4018" s="7" t="str">
        <f aca="false">IF(AD4018=AF4018,AA4018,IF(AA4018="Win","Loss",IF(AA4018="Loss","Win","Draw")))</f>
        <v>Loss</v>
      </c>
      <c r="AI4018" s="7" t="s">
        <v>297</v>
      </c>
    </row>
    <row r="4019" customFormat="false" ht="15" hidden="false" customHeight="true" outlineLevel="0" collapsed="false">
      <c r="A4019" s="7" t="s">
        <v>7742</v>
      </c>
      <c r="B4019" s="7" t="n">
        <v>3</v>
      </c>
      <c r="C4019" s="7" t="s">
        <v>253</v>
      </c>
      <c r="D4019" s="7" t="s">
        <v>254</v>
      </c>
      <c r="E4019" s="7" t="s">
        <v>147</v>
      </c>
      <c r="F4019" s="7" t="s">
        <v>148</v>
      </c>
      <c r="G4019" s="7" t="s">
        <v>2084</v>
      </c>
      <c r="H4019" s="7" t="s">
        <v>163</v>
      </c>
      <c r="I4019" s="7" t="s">
        <v>127</v>
      </c>
      <c r="J4019" s="7" t="s">
        <v>128</v>
      </c>
      <c r="K4019" s="7" t="s">
        <v>129</v>
      </c>
      <c r="L4019" s="7" t="s">
        <v>124</v>
      </c>
      <c r="M4019" s="7" t="s">
        <v>173</v>
      </c>
      <c r="N4019" s="7" t="s">
        <v>133</v>
      </c>
      <c r="O4019" s="7" t="s">
        <v>97</v>
      </c>
      <c r="P4019" s="7" t="s">
        <v>130</v>
      </c>
      <c r="Q4019" s="7" t="s">
        <v>177</v>
      </c>
      <c r="R4019" s="7" t="s">
        <v>95</v>
      </c>
      <c r="S4019" s="7" t="s">
        <v>141</v>
      </c>
      <c r="T4019" s="7" t="s">
        <v>88</v>
      </c>
      <c r="U4019" s="7" t="s">
        <v>257</v>
      </c>
      <c r="V4019" s="7" t="s">
        <v>215</v>
      </c>
      <c r="W4019" s="7" t="s">
        <v>93</v>
      </c>
      <c r="X4019" s="7" t="s">
        <v>150</v>
      </c>
      <c r="Y4019" s="7" t="n">
        <v>1</v>
      </c>
      <c r="Z4019" s="7" t="n">
        <v>0</v>
      </c>
      <c r="AA4019" s="7" t="str">
        <f aca="false">IF(Y4019&gt;Z4019,"Win",IF(Y4019&lt;Z4019,"Loss","Draw"))</f>
        <v>Win</v>
      </c>
      <c r="AB4019" s="7" t="s">
        <v>99</v>
      </c>
      <c r="AC4019" s="7" t="s">
        <v>99</v>
      </c>
      <c r="AD4019" s="7" t="s">
        <v>1091</v>
      </c>
      <c r="AE4019" s="7" t="s">
        <v>2085</v>
      </c>
      <c r="AF4019" s="7" t="str">
        <f aca="false">IF(AD4019&lt;AE4019,AD4019,AE4019)</f>
        <v>Arrows, Battle Ram, Golden Knight, Mega Knight, Mother Witch, Ronin, Royal Ghost, Zappies</v>
      </c>
      <c r="AG4019" s="7" t="str">
        <f aca="false">IF(AD4019&lt;AE4019,AE4019,AD4019)</f>
        <v>Barbarian Barrel, Berserker, Electro Spirit, Fireball, Fisherman, Hunter, Lumberjack, Royal Giant</v>
      </c>
      <c r="AH4019" s="7" t="str">
        <f aca="false">IF(AD4019=AF4019,AA4019,IF(AA4019="Win","Loss",IF(AA4019="Loss","Win","Draw")))</f>
        <v>Win</v>
      </c>
      <c r="AI4019" s="7" t="s">
        <v>297</v>
      </c>
    </row>
    <row r="4020" customFormat="false" ht="15" hidden="false" customHeight="true" outlineLevel="0" collapsed="false">
      <c r="A4020" s="7" t="s">
        <v>7743</v>
      </c>
      <c r="B4020" s="7" t="n">
        <v>1</v>
      </c>
      <c r="C4020" s="7" t="s">
        <v>253</v>
      </c>
      <c r="D4020" s="7" t="s">
        <v>254</v>
      </c>
      <c r="E4020" s="7" t="s">
        <v>147</v>
      </c>
      <c r="F4020" s="7" t="s">
        <v>148</v>
      </c>
      <c r="G4020" s="7" t="s">
        <v>2087</v>
      </c>
      <c r="H4020" s="7" t="s">
        <v>163</v>
      </c>
      <c r="I4020" s="7" t="s">
        <v>177</v>
      </c>
      <c r="J4020" s="7" t="s">
        <v>95</v>
      </c>
      <c r="K4020" s="7" t="s">
        <v>124</v>
      </c>
      <c r="L4020" s="7" t="s">
        <v>257</v>
      </c>
      <c r="M4020" s="7" t="s">
        <v>215</v>
      </c>
      <c r="N4020" s="7" t="s">
        <v>150</v>
      </c>
      <c r="O4020" s="7" t="s">
        <v>126</v>
      </c>
      <c r="P4020" s="7" t="s">
        <v>93</v>
      </c>
      <c r="Q4020" s="7" t="s">
        <v>84</v>
      </c>
      <c r="R4020" s="7" t="s">
        <v>108</v>
      </c>
      <c r="S4020" s="7" t="s">
        <v>87</v>
      </c>
      <c r="T4020" s="7" t="s">
        <v>115</v>
      </c>
      <c r="U4020" s="7" t="s">
        <v>88</v>
      </c>
      <c r="V4020" s="7" t="s">
        <v>116</v>
      </c>
      <c r="W4020" s="7" t="s">
        <v>118</v>
      </c>
      <c r="X4020" s="7" t="s">
        <v>95</v>
      </c>
      <c r="Y4020" s="7" t="n">
        <v>1</v>
      </c>
      <c r="Z4020" s="7" t="n">
        <v>0</v>
      </c>
      <c r="AA4020" s="7" t="str">
        <f aca="false">IF(Y4020&gt;Z4020,"Win",IF(Y4020&lt;Z4020,"Loss","Draw"))</f>
        <v>Win</v>
      </c>
      <c r="AB4020" s="7" t="s">
        <v>99</v>
      </c>
      <c r="AC4020" s="7" t="s">
        <v>99</v>
      </c>
      <c r="AD4020" s="7" t="s">
        <v>429</v>
      </c>
      <c r="AE4020" s="7" t="s">
        <v>862</v>
      </c>
      <c r="AF4020" s="7" t="str">
        <f aca="false">IF(AD4020&lt;AE4020,AD4020,AE4020)</f>
        <v>Archers, Barbarian Barrel, Berserker, Dark Prince, Graveyard, Ice Spirit, Poison, Tesla</v>
      </c>
      <c r="AG4020" s="7" t="str">
        <f aca="false">IF(AD4020&lt;AE4020,AE4020,AD4020)</f>
        <v>Barbarian Barrel, Electro Spirit, Fireball, Fisherman, Hunter, Royal Ghost, Royal Giant, Skeletons</v>
      </c>
      <c r="AH4020" s="7" t="str">
        <f aca="false">IF(AD4020=AF4020,AA4020,IF(AA4020="Win","Loss",IF(AA4020="Loss","Win","Draw")))</f>
        <v>Loss</v>
      </c>
      <c r="AI4020" s="7" t="s">
        <v>297</v>
      </c>
    </row>
    <row r="4021" customFormat="false" ht="15" hidden="false" customHeight="true" outlineLevel="0" collapsed="false">
      <c r="A4021" s="7" t="s">
        <v>7743</v>
      </c>
      <c r="B4021" s="7" t="n">
        <v>2</v>
      </c>
      <c r="C4021" s="7" t="s">
        <v>253</v>
      </c>
      <c r="D4021" s="7" t="s">
        <v>254</v>
      </c>
      <c r="E4021" s="7" t="s">
        <v>147</v>
      </c>
      <c r="F4021" s="7" t="s">
        <v>148</v>
      </c>
      <c r="G4021" s="7" t="s">
        <v>2088</v>
      </c>
      <c r="H4021" s="7" t="s">
        <v>163</v>
      </c>
      <c r="I4021" s="7" t="s">
        <v>114</v>
      </c>
      <c r="J4021" s="7" t="s">
        <v>202</v>
      </c>
      <c r="K4021" s="7" t="s">
        <v>137</v>
      </c>
      <c r="L4021" s="7" t="s">
        <v>88</v>
      </c>
      <c r="M4021" s="7" t="s">
        <v>157</v>
      </c>
      <c r="N4021" s="7" t="s">
        <v>97</v>
      </c>
      <c r="O4021" s="7" t="s">
        <v>153</v>
      </c>
      <c r="P4021" s="7" t="s">
        <v>116</v>
      </c>
      <c r="Q4021" s="7" t="s">
        <v>82</v>
      </c>
      <c r="R4021" s="7" t="s">
        <v>151</v>
      </c>
      <c r="S4021" s="7" t="s">
        <v>152</v>
      </c>
      <c r="T4021" s="7" t="s">
        <v>85</v>
      </c>
      <c r="U4021" s="7" t="s">
        <v>157</v>
      </c>
      <c r="V4021" s="7" t="s">
        <v>126</v>
      </c>
      <c r="W4021" s="7" t="s">
        <v>89</v>
      </c>
      <c r="X4021" s="7" t="s">
        <v>153</v>
      </c>
      <c r="Y4021" s="7" t="n">
        <v>0</v>
      </c>
      <c r="Z4021" s="7" t="n">
        <v>1</v>
      </c>
      <c r="AA4021" s="7" t="str">
        <f aca="false">IF(Y4021&gt;Z4021,"Win",IF(Y4021&lt;Z4021,"Loss","Draw"))</f>
        <v>Loss</v>
      </c>
      <c r="AB4021" s="7" t="s">
        <v>99</v>
      </c>
      <c r="AC4021" s="7" t="s">
        <v>99</v>
      </c>
      <c r="AD4021" s="7" t="s">
        <v>2090</v>
      </c>
      <c r="AE4021" s="7" t="s">
        <v>2089</v>
      </c>
      <c r="AF4021" s="7" t="str">
        <f aca="false">IF(AD4021&lt;AE4021,AD4021,AE4021)</f>
        <v>Baby Dragon, Cannon, Fire Spirit, Lightning, Mighty Miner, Royal Hogs, Skeletons, The Log</v>
      </c>
      <c r="AG4021" s="7" t="str">
        <f aca="false">IF(AD4021&lt;AE4021,AE4021,AD4021)</f>
        <v>Berserker, Cannon, Fire Spirit, Giant Snowball, Goblin Drill, Magic Archer, Poison, Ronin</v>
      </c>
      <c r="AH4021" s="7" t="str">
        <f aca="false">IF(AD4021=AF4021,AA4021,IF(AA4021="Win","Loss",IF(AA4021="Loss","Win","Draw")))</f>
        <v>Win</v>
      </c>
      <c r="AI4021" s="7" t="s">
        <v>297</v>
      </c>
    </row>
    <row r="4022" customFormat="false" ht="15" hidden="false" customHeight="true" outlineLevel="0" collapsed="false">
      <c r="A4022" s="7" t="s">
        <v>7743</v>
      </c>
      <c r="B4022" s="7" t="n">
        <v>3</v>
      </c>
      <c r="C4022" s="7" t="s">
        <v>253</v>
      </c>
      <c r="D4022" s="7" t="s">
        <v>254</v>
      </c>
      <c r="E4022" s="7" t="s">
        <v>147</v>
      </c>
      <c r="F4022" s="7" t="s">
        <v>148</v>
      </c>
      <c r="G4022" s="7" t="s">
        <v>2091</v>
      </c>
      <c r="H4022" s="7" t="s">
        <v>163</v>
      </c>
      <c r="I4022" s="7" t="s">
        <v>172</v>
      </c>
      <c r="J4022" s="7" t="s">
        <v>186</v>
      </c>
      <c r="K4022" s="7" t="s">
        <v>83</v>
      </c>
      <c r="L4022" s="7" t="s">
        <v>193</v>
      </c>
      <c r="M4022" s="7" t="s">
        <v>111</v>
      </c>
      <c r="N4022" s="7" t="s">
        <v>234</v>
      </c>
      <c r="O4022" s="7" t="s">
        <v>130</v>
      </c>
      <c r="P4022" s="7" t="s">
        <v>109</v>
      </c>
      <c r="Q4022" s="7" t="s">
        <v>185</v>
      </c>
      <c r="R4022" s="7" t="s">
        <v>186</v>
      </c>
      <c r="S4022" s="7" t="s">
        <v>109</v>
      </c>
      <c r="T4022" s="7" t="s">
        <v>111</v>
      </c>
      <c r="U4022" s="7" t="s">
        <v>97</v>
      </c>
      <c r="V4022" s="7" t="s">
        <v>91</v>
      </c>
      <c r="W4022" s="7" t="s">
        <v>187</v>
      </c>
      <c r="X4022" s="7" t="s">
        <v>234</v>
      </c>
      <c r="Y4022" s="7" t="n">
        <v>0</v>
      </c>
      <c r="Z4022" s="7" t="n">
        <v>1</v>
      </c>
      <c r="AA4022" s="7" t="str">
        <f aca="false">IF(Y4022&gt;Z4022,"Win",IF(Y4022&lt;Z4022,"Loss","Draw"))</f>
        <v>Loss</v>
      </c>
      <c r="AB4022" s="7" t="s">
        <v>99</v>
      </c>
      <c r="AC4022" s="7" t="s">
        <v>99</v>
      </c>
      <c r="AD4022" s="7" t="s">
        <v>2093</v>
      </c>
      <c r="AE4022" s="7" t="s">
        <v>2092</v>
      </c>
      <c r="AF4022" s="7" t="str">
        <f aca="false">IF(AD4022&lt;AE4022,AD4022,AE4022)</f>
        <v>Arrows, Balloon, Bomb Tower, Guards, Miner, Monk, Musketeer, Zap</v>
      </c>
      <c r="AG4022" s="7" t="str">
        <f aca="false">IF(AD4022&lt;AE4022,AE4022,AD4022)</f>
        <v>Balloon, Bomb Tower, Executioner, Goblins, Miner, Ronin, Tornado, Zap</v>
      </c>
      <c r="AH4022" s="7" t="str">
        <f aca="false">IF(AD4022=AF4022,AA4022,IF(AA4022="Win","Loss",IF(AA4022="Loss","Win","Draw")))</f>
        <v>Loss</v>
      </c>
      <c r="AI4022" s="7" t="s">
        <v>297</v>
      </c>
    </row>
    <row r="4023" customFormat="false" ht="15" hidden="false" customHeight="true" outlineLevel="0" collapsed="false">
      <c r="A4023" s="7" t="s">
        <v>7744</v>
      </c>
      <c r="B4023" s="7" t="n">
        <v>1</v>
      </c>
      <c r="C4023" s="7" t="s">
        <v>253</v>
      </c>
      <c r="D4023" s="7" t="s">
        <v>254</v>
      </c>
      <c r="E4023" s="7" t="s">
        <v>147</v>
      </c>
      <c r="F4023" s="7" t="s">
        <v>148</v>
      </c>
      <c r="G4023" s="7" t="s">
        <v>2095</v>
      </c>
      <c r="H4023" s="7" t="s">
        <v>163</v>
      </c>
      <c r="I4023" s="7" t="s">
        <v>152</v>
      </c>
      <c r="J4023" s="7" t="s">
        <v>158</v>
      </c>
      <c r="K4023" s="7" t="s">
        <v>107</v>
      </c>
      <c r="L4023" s="7" t="s">
        <v>307</v>
      </c>
      <c r="M4023" s="7" t="s">
        <v>387</v>
      </c>
      <c r="N4023" s="7" t="s">
        <v>85</v>
      </c>
      <c r="O4023" s="7" t="s">
        <v>187</v>
      </c>
      <c r="P4023" s="7" t="s">
        <v>95</v>
      </c>
      <c r="Q4023" s="7" t="s">
        <v>201</v>
      </c>
      <c r="R4023" s="7" t="s">
        <v>202</v>
      </c>
      <c r="S4023" s="7" t="s">
        <v>123</v>
      </c>
      <c r="T4023" s="7" t="s">
        <v>111</v>
      </c>
      <c r="U4023" s="7" t="s">
        <v>88</v>
      </c>
      <c r="V4023" s="7" t="s">
        <v>187</v>
      </c>
      <c r="W4023" s="7" t="s">
        <v>95</v>
      </c>
      <c r="X4023" s="7" t="s">
        <v>234</v>
      </c>
      <c r="Y4023" s="7" t="n">
        <v>0</v>
      </c>
      <c r="Z4023" s="7" t="n">
        <v>1</v>
      </c>
      <c r="AA4023" s="7" t="str">
        <f aca="false">IF(Y4023&gt;Z4023,"Win",IF(Y4023&lt;Z4023,"Loss","Draw"))</f>
        <v>Loss</v>
      </c>
      <c r="AB4023" s="7" t="s">
        <v>99</v>
      </c>
      <c r="AC4023" s="7" t="s">
        <v>99</v>
      </c>
      <c r="AD4023" s="7" t="s">
        <v>1103</v>
      </c>
      <c r="AE4023" s="7" t="s">
        <v>295</v>
      </c>
      <c r="AF4023" s="7" t="str">
        <f aca="false">IF(AD4023&lt;AE4023,AD4023,AE4023)</f>
        <v>Baby Dragon, Barbarian Barrel, Bowler, Electro Giant, Goblin Cage, Ice Wizard, Lightning, Tornado</v>
      </c>
      <c r="AG4023" s="7" t="str">
        <f aca="false">IF(AD4023&lt;AE4023,AE4023,AD4023)</f>
        <v>Barbarian Barrel, Berserker, Bomb Tower, Goblinstein, Magic Archer, Miner, Tornado, Wall Breakers</v>
      </c>
      <c r="AH4023" s="7" t="str">
        <f aca="false">IF(AD4023=AF4023,AA4023,IF(AA4023="Win","Loss",IF(AA4023="Loss","Win","Draw")))</f>
        <v>Loss</v>
      </c>
      <c r="AI4023" s="7" t="s">
        <v>297</v>
      </c>
    </row>
    <row r="4024" customFormat="false" ht="15" hidden="false" customHeight="true" outlineLevel="0" collapsed="false">
      <c r="A4024" s="7" t="s">
        <v>7744</v>
      </c>
      <c r="B4024" s="7" t="n">
        <v>2</v>
      </c>
      <c r="C4024" s="7" t="s">
        <v>253</v>
      </c>
      <c r="D4024" s="7" t="s">
        <v>254</v>
      </c>
      <c r="E4024" s="7" t="s">
        <v>147</v>
      </c>
      <c r="F4024" s="7" t="s">
        <v>148</v>
      </c>
      <c r="G4024" s="7" t="s">
        <v>2096</v>
      </c>
      <c r="H4024" s="7" t="s">
        <v>163</v>
      </c>
      <c r="I4024" s="7" t="s">
        <v>82</v>
      </c>
      <c r="J4024" s="7" t="s">
        <v>108</v>
      </c>
      <c r="K4024" s="7" t="s">
        <v>153</v>
      </c>
      <c r="L4024" s="7" t="s">
        <v>86</v>
      </c>
      <c r="M4024" s="7" t="s">
        <v>150</v>
      </c>
      <c r="N4024" s="7" t="s">
        <v>126</v>
      </c>
      <c r="O4024" s="7" t="s">
        <v>93</v>
      </c>
      <c r="P4024" s="7" t="s">
        <v>89</v>
      </c>
      <c r="Q4024" s="7" t="s">
        <v>152</v>
      </c>
      <c r="R4024" s="7" t="s">
        <v>151</v>
      </c>
      <c r="S4024" s="7" t="s">
        <v>82</v>
      </c>
      <c r="T4024" s="7" t="s">
        <v>153</v>
      </c>
      <c r="U4024" s="7" t="s">
        <v>89</v>
      </c>
      <c r="V4024" s="7" t="s">
        <v>150</v>
      </c>
      <c r="W4024" s="7" t="s">
        <v>85</v>
      </c>
      <c r="X4024" s="7" t="s">
        <v>126</v>
      </c>
      <c r="Y4024" s="7" t="n">
        <v>1</v>
      </c>
      <c r="Z4024" s="7" t="n">
        <v>0</v>
      </c>
      <c r="AA4024" s="7" t="str">
        <f aca="false">IF(Y4024&gt;Z4024,"Win",IF(Y4024&lt;Z4024,"Loss","Draw"))</f>
        <v>Win</v>
      </c>
      <c r="AB4024" s="7" t="s">
        <v>99</v>
      </c>
      <c r="AC4024" s="7" t="s">
        <v>99</v>
      </c>
      <c r="AD4024" s="7" t="s">
        <v>1105</v>
      </c>
      <c r="AE4024" s="7" t="s">
        <v>155</v>
      </c>
      <c r="AF4024" s="7" t="str">
        <f aca="false">IF(AD4024&lt;AE4024,AD4024,AE4024)</f>
        <v>Baby Dragon, Cannon, Electro Spirit, Lightning, Mighty Miner, Royal Hogs, Skeletons, The Log</v>
      </c>
      <c r="AG4024" s="7" t="str">
        <f aca="false">IF(AD4024&lt;AE4024,AE4024,AD4024)</f>
        <v>Cannon, Dark Prince, Electro Spirit, Fireball, Royal Hogs, Skeleton Dragons, Skeletons, The Log</v>
      </c>
      <c r="AH4024" s="7" t="str">
        <f aca="false">IF(AD4024=AF4024,AA4024,IF(AA4024="Win","Loss",IF(AA4024="Loss","Win","Draw")))</f>
        <v>Loss</v>
      </c>
      <c r="AI4024" s="7" t="s">
        <v>297</v>
      </c>
    </row>
    <row r="4025" customFormat="false" ht="15" hidden="false" customHeight="true" outlineLevel="0" collapsed="false">
      <c r="A4025" s="7" t="s">
        <v>7744</v>
      </c>
      <c r="B4025" s="7" t="n">
        <v>3</v>
      </c>
      <c r="C4025" s="7" t="s">
        <v>253</v>
      </c>
      <c r="D4025" s="7" t="s">
        <v>254</v>
      </c>
      <c r="E4025" s="7" t="s">
        <v>147</v>
      </c>
      <c r="F4025" s="7" t="s">
        <v>148</v>
      </c>
      <c r="G4025" s="7" t="s">
        <v>2097</v>
      </c>
      <c r="H4025" s="7" t="s">
        <v>163</v>
      </c>
      <c r="I4025" s="7" t="s">
        <v>114</v>
      </c>
      <c r="J4025" s="7" t="s">
        <v>194</v>
      </c>
      <c r="K4025" s="7" t="s">
        <v>137</v>
      </c>
      <c r="L4025" s="7" t="s">
        <v>157</v>
      </c>
      <c r="M4025" s="7" t="s">
        <v>88</v>
      </c>
      <c r="N4025" s="7" t="s">
        <v>97</v>
      </c>
      <c r="O4025" s="7" t="s">
        <v>234</v>
      </c>
      <c r="P4025" s="7" t="s">
        <v>116</v>
      </c>
      <c r="Q4025" s="7" t="s">
        <v>127</v>
      </c>
      <c r="R4025" s="7" t="s">
        <v>128</v>
      </c>
      <c r="S4025" s="7" t="s">
        <v>129</v>
      </c>
      <c r="T4025" s="7" t="s">
        <v>133</v>
      </c>
      <c r="U4025" s="7" t="s">
        <v>86</v>
      </c>
      <c r="V4025" s="7" t="s">
        <v>130</v>
      </c>
      <c r="W4025" s="7" t="s">
        <v>173</v>
      </c>
      <c r="X4025" s="7" t="s">
        <v>131</v>
      </c>
      <c r="Y4025" s="7" t="n">
        <v>1</v>
      </c>
      <c r="Z4025" s="7" t="n">
        <v>0</v>
      </c>
      <c r="AA4025" s="7" t="str">
        <f aca="false">IF(Y4025&gt;Z4025,"Win",IF(Y4025&lt;Z4025,"Loss","Draw"))</f>
        <v>Win</v>
      </c>
      <c r="AB4025" s="7" t="s">
        <v>99</v>
      </c>
      <c r="AC4025" s="7" t="s">
        <v>99</v>
      </c>
      <c r="AD4025" s="7" t="s">
        <v>555</v>
      </c>
      <c r="AE4025" s="7" t="s">
        <v>796</v>
      </c>
      <c r="AF4025" s="7" t="str">
        <f aca="false">IF(AD4025&lt;AE4025,AD4025,AE4025)</f>
        <v>Archer Queen, Berserker, Bomb Tower, Fire Spirit, Giant Snowball, Goblin Drill, Poison, Ronin</v>
      </c>
      <c r="AG4025" s="7" t="str">
        <f aca="false">IF(AD4025&lt;AE4025,AE4025,AD4025)</f>
        <v>Arrows, Bandit, Battle Ram, Golden Knight, Mega Knight, Mother Witch, Skeleton Dragons, Zappies</v>
      </c>
      <c r="AH4025" s="7" t="str">
        <f aca="false">IF(AD4025=AF4025,AA4025,IF(AA4025="Win","Loss",IF(AA4025="Loss","Win","Draw")))</f>
        <v>Win</v>
      </c>
      <c r="AI4025" s="7" t="s">
        <v>297</v>
      </c>
    </row>
    <row r="4026" customFormat="false" ht="15" hidden="false" customHeight="true" outlineLevel="0" collapsed="false">
      <c r="A4026" s="7" t="s">
        <v>7745</v>
      </c>
      <c r="B4026" s="7" t="n">
        <v>1</v>
      </c>
      <c r="C4026" s="7" t="s">
        <v>253</v>
      </c>
      <c r="D4026" s="7" t="s">
        <v>254</v>
      </c>
      <c r="E4026" s="7" t="s">
        <v>147</v>
      </c>
      <c r="F4026" s="7" t="s">
        <v>148</v>
      </c>
      <c r="G4026" s="7" t="s">
        <v>2099</v>
      </c>
      <c r="H4026" s="7" t="s">
        <v>163</v>
      </c>
      <c r="I4026" s="7" t="s">
        <v>418</v>
      </c>
      <c r="J4026" s="7" t="s">
        <v>186</v>
      </c>
      <c r="K4026" s="7" t="s">
        <v>284</v>
      </c>
      <c r="L4026" s="7" t="s">
        <v>110</v>
      </c>
      <c r="M4026" s="7" t="s">
        <v>242</v>
      </c>
      <c r="N4026" s="7" t="s">
        <v>96</v>
      </c>
      <c r="O4026" s="7" t="s">
        <v>130</v>
      </c>
      <c r="P4026" s="7" t="s">
        <v>114</v>
      </c>
      <c r="Q4026" s="7" t="s">
        <v>203</v>
      </c>
      <c r="R4026" s="7" t="s">
        <v>202</v>
      </c>
      <c r="S4026" s="7" t="s">
        <v>201</v>
      </c>
      <c r="T4026" s="7" t="s">
        <v>204</v>
      </c>
      <c r="U4026" s="7" t="s">
        <v>157</v>
      </c>
      <c r="V4026" s="7" t="s">
        <v>118</v>
      </c>
      <c r="W4026" s="7" t="s">
        <v>88</v>
      </c>
      <c r="X4026" s="7" t="s">
        <v>234</v>
      </c>
      <c r="Y4026" s="7" t="n">
        <v>1</v>
      </c>
      <c r="Z4026" s="7" t="n">
        <v>0</v>
      </c>
      <c r="AA4026" s="7" t="str">
        <f aca="false">IF(Y4026&gt;Z4026,"Win",IF(Y4026&lt;Z4026,"Loss","Draw"))</f>
        <v>Win</v>
      </c>
      <c r="AB4026" s="7" t="s">
        <v>99</v>
      </c>
      <c r="AC4026" s="7" t="s">
        <v>99</v>
      </c>
      <c r="AD4026" s="7" t="s">
        <v>419</v>
      </c>
      <c r="AE4026" s="7" t="s">
        <v>668</v>
      </c>
      <c r="AF4026" s="7" t="str">
        <f aca="false">IF(AD4026&lt;AE4026,AD4026,AE4026)</f>
        <v>Arrows, Balloon, Bomber, Giant Snowball, Inferno Dragon, Lava Hound, Minions, Skeleton Army</v>
      </c>
      <c r="AG4026" s="7" t="str">
        <f aca="false">IF(AD4026&lt;AE4026,AE4026,AD4026)</f>
        <v>Berserker, Bomb Tower, Fire Spirit, Goblin Barrel, Ice Spirit, Magic Archer, Royal Delivery, Wall Breakers</v>
      </c>
      <c r="AH4026" s="7" t="str">
        <f aca="false">IF(AD4026=AF4026,AA4026,IF(AA4026="Win","Loss",IF(AA4026="Loss","Win","Draw")))</f>
        <v>Win</v>
      </c>
      <c r="AI4026" s="7" t="s">
        <v>297</v>
      </c>
    </row>
    <row r="4027" customFormat="false" ht="15" hidden="false" customHeight="true" outlineLevel="0" collapsed="false">
      <c r="A4027" s="7" t="s">
        <v>7745</v>
      </c>
      <c r="B4027" s="7" t="n">
        <v>2</v>
      </c>
      <c r="C4027" s="7" t="s">
        <v>253</v>
      </c>
      <c r="D4027" s="7" t="s">
        <v>254</v>
      </c>
      <c r="E4027" s="7" t="s">
        <v>147</v>
      </c>
      <c r="F4027" s="7" t="s">
        <v>148</v>
      </c>
      <c r="G4027" s="7" t="s">
        <v>2100</v>
      </c>
      <c r="H4027" s="7" t="s">
        <v>163</v>
      </c>
      <c r="I4027" s="7" t="s">
        <v>129</v>
      </c>
      <c r="J4027" s="7" t="s">
        <v>202</v>
      </c>
      <c r="K4027" s="7" t="s">
        <v>87</v>
      </c>
      <c r="L4027" s="7" t="s">
        <v>165</v>
      </c>
      <c r="M4027" s="7" t="s">
        <v>150</v>
      </c>
      <c r="N4027" s="7" t="s">
        <v>88</v>
      </c>
      <c r="O4027" s="7" t="s">
        <v>85</v>
      </c>
      <c r="P4027" s="7" t="s">
        <v>89</v>
      </c>
      <c r="Q4027" s="7" t="s">
        <v>84</v>
      </c>
      <c r="R4027" s="7" t="s">
        <v>108</v>
      </c>
      <c r="S4027" s="7" t="s">
        <v>87</v>
      </c>
      <c r="T4027" s="7" t="s">
        <v>115</v>
      </c>
      <c r="U4027" s="7" t="s">
        <v>95</v>
      </c>
      <c r="V4027" s="7" t="s">
        <v>116</v>
      </c>
      <c r="W4027" s="7" t="s">
        <v>97</v>
      </c>
      <c r="X4027" s="7" t="s">
        <v>242</v>
      </c>
      <c r="Y4027" s="7" t="n">
        <v>1</v>
      </c>
      <c r="Z4027" s="7" t="n">
        <v>0</v>
      </c>
      <c r="AA4027" s="7" t="str">
        <f aca="false">IF(Y4027&gt;Z4027,"Win",IF(Y4027&lt;Z4027,"Loss","Draw"))</f>
        <v>Win</v>
      </c>
      <c r="AB4027" s="7" t="s">
        <v>99</v>
      </c>
      <c r="AC4027" s="7" t="s">
        <v>99</v>
      </c>
      <c r="AD4027" s="7" t="s">
        <v>2102</v>
      </c>
      <c r="AE4027" s="7" t="s">
        <v>2101</v>
      </c>
      <c r="AF4027" s="7" t="str">
        <f aca="false">IF(AD4027&lt;AE4027,AD4027,AE4027)</f>
        <v>Archers, Barbarian Barrel, Bomber, Dark Prince, Graveyard, Poison, Ronin, Tesla</v>
      </c>
      <c r="AG4027" s="7" t="str">
        <f aca="false">IF(AD4027&lt;AE4027,AE4027,AD4027)</f>
        <v>Berserker, Electro Spirit, Hog Rider, Lightning, Magic Archer, Mega Knight, Tesla, The Log</v>
      </c>
      <c r="AH4027" s="7" t="str">
        <f aca="false">IF(AD4027=AF4027,AA4027,IF(AA4027="Win","Loss",IF(AA4027="Loss","Win","Draw")))</f>
        <v>Loss</v>
      </c>
      <c r="AI4027" s="7" t="s">
        <v>297</v>
      </c>
    </row>
    <row r="4028" customFormat="false" ht="15" hidden="false" customHeight="true" outlineLevel="0" collapsed="false">
      <c r="A4028" s="7" t="s">
        <v>7745</v>
      </c>
      <c r="B4028" s="7" t="n">
        <v>3</v>
      </c>
      <c r="C4028" s="7" t="s">
        <v>253</v>
      </c>
      <c r="D4028" s="7" t="s">
        <v>254</v>
      </c>
      <c r="E4028" s="7" t="s">
        <v>147</v>
      </c>
      <c r="F4028" s="7" t="s">
        <v>148</v>
      </c>
      <c r="G4028" s="7" t="s">
        <v>2103</v>
      </c>
      <c r="H4028" s="7" t="s">
        <v>163</v>
      </c>
      <c r="I4028" s="7" t="s">
        <v>92</v>
      </c>
      <c r="J4028" s="7" t="s">
        <v>83</v>
      </c>
      <c r="K4028" s="7" t="s">
        <v>90</v>
      </c>
      <c r="L4028" s="7" t="s">
        <v>126</v>
      </c>
      <c r="M4028" s="7" t="s">
        <v>159</v>
      </c>
      <c r="N4028" s="7" t="s">
        <v>94</v>
      </c>
      <c r="O4028" s="7" t="s">
        <v>93</v>
      </c>
      <c r="P4028" s="7" t="s">
        <v>95</v>
      </c>
      <c r="Q4028" s="7" t="s">
        <v>92</v>
      </c>
      <c r="R4028" s="7" t="s">
        <v>91</v>
      </c>
      <c r="S4028" s="7" t="s">
        <v>90</v>
      </c>
      <c r="T4028" s="7" t="s">
        <v>93</v>
      </c>
      <c r="U4028" s="7" t="s">
        <v>94</v>
      </c>
      <c r="V4028" s="7" t="s">
        <v>125</v>
      </c>
      <c r="W4028" s="7" t="s">
        <v>96</v>
      </c>
      <c r="X4028" s="7" t="s">
        <v>89</v>
      </c>
      <c r="Y4028" s="7" t="n">
        <v>0</v>
      </c>
      <c r="Z4028" s="7" t="n">
        <v>1</v>
      </c>
      <c r="AA4028" s="7" t="str">
        <f aca="false">IF(Y4028&gt;Z4028,"Win",IF(Y4028&lt;Z4028,"Loss","Draw"))</f>
        <v>Loss</v>
      </c>
      <c r="AB4028" s="7" t="s">
        <v>99</v>
      </c>
      <c r="AC4028" s="7" t="s">
        <v>99</v>
      </c>
      <c r="AD4028" s="7" t="s">
        <v>2104</v>
      </c>
      <c r="AE4028" s="7" t="s">
        <v>519</v>
      </c>
      <c r="AF4028" s="7" t="str">
        <f aca="false">IF(AD4028&lt;AE4028,AD4028,AE4028)</f>
        <v>Barbarian Barrel, Dart Goblin, Fireball, Monk, Mortar, Rascals, Skeleton Barrel, Skeletons</v>
      </c>
      <c r="AG4028" s="7" t="str">
        <f aca="false">IF(AD4028&lt;AE4028,AE4028,AD4028)</f>
        <v>Cannon Cart, Fireball, Goblins, Minions, Mortar, Rascals, Skeleton Barrel, The Log</v>
      </c>
      <c r="AH4028" s="7" t="str">
        <f aca="false">IF(AD4028=AF4028,AA4028,IF(AA4028="Win","Loss",IF(AA4028="Loss","Win","Draw")))</f>
        <v>Loss</v>
      </c>
      <c r="AI4028" s="7" t="s">
        <v>297</v>
      </c>
    </row>
    <row r="4029" customFormat="false" ht="15" hidden="false" customHeight="true" outlineLevel="0" collapsed="false">
      <c r="A4029" s="7" t="s">
        <v>7746</v>
      </c>
      <c r="B4029" s="7" t="n">
        <v>1</v>
      </c>
      <c r="C4029" s="7" t="s">
        <v>253</v>
      </c>
      <c r="D4029" s="7" t="s">
        <v>254</v>
      </c>
      <c r="E4029" s="7" t="s">
        <v>147</v>
      </c>
      <c r="F4029" s="7" t="s">
        <v>148</v>
      </c>
      <c r="G4029" s="7" t="s">
        <v>2106</v>
      </c>
      <c r="H4029" s="7" t="s">
        <v>163</v>
      </c>
      <c r="I4029" s="7" t="s">
        <v>201</v>
      </c>
      <c r="J4029" s="7" t="s">
        <v>202</v>
      </c>
      <c r="K4029" s="7" t="s">
        <v>203</v>
      </c>
      <c r="L4029" s="7" t="s">
        <v>157</v>
      </c>
      <c r="M4029" s="7" t="s">
        <v>150</v>
      </c>
      <c r="N4029" s="7" t="s">
        <v>88</v>
      </c>
      <c r="O4029" s="7" t="s">
        <v>234</v>
      </c>
      <c r="P4029" s="7" t="s">
        <v>204</v>
      </c>
      <c r="Q4029" s="7" t="s">
        <v>201</v>
      </c>
      <c r="R4029" s="7" t="s">
        <v>202</v>
      </c>
      <c r="S4029" s="7" t="s">
        <v>233</v>
      </c>
      <c r="T4029" s="7" t="s">
        <v>88</v>
      </c>
      <c r="U4029" s="7" t="s">
        <v>157</v>
      </c>
      <c r="V4029" s="7" t="s">
        <v>111</v>
      </c>
      <c r="W4029" s="7" t="s">
        <v>234</v>
      </c>
      <c r="X4029" s="7" t="s">
        <v>204</v>
      </c>
      <c r="Y4029" s="7" t="n">
        <v>1</v>
      </c>
      <c r="Z4029" s="7" t="n">
        <v>0</v>
      </c>
      <c r="AA4029" s="7" t="str">
        <f aca="false">IF(Y4029&gt;Z4029,"Win",IF(Y4029&lt;Z4029,"Loss","Draw"))</f>
        <v>Win</v>
      </c>
      <c r="AB4029" s="7" t="s">
        <v>99</v>
      </c>
      <c r="AC4029" s="7" t="s">
        <v>99</v>
      </c>
      <c r="AD4029" s="7" t="s">
        <v>1881</v>
      </c>
      <c r="AE4029" s="7" t="s">
        <v>380</v>
      </c>
      <c r="AF4029" s="7" t="str">
        <f aca="false">IF(AD4029&lt;AE4029,AD4029,AE4029)</f>
        <v>Bats, Berserker, Bomb Tower, Fire Spirit, Magic Archer, Miner, Royal Delivery, Wall Breakers</v>
      </c>
      <c r="AG4029" s="7" t="str">
        <f aca="false">IF(AD4029&lt;AE4029,AE4029,AD4029)</f>
        <v>Berserker, Bomb Tower, Electro Spirit, Fire Spirit, Goblin Barrel, Magic Archer, Royal Delivery, Wall Breakers</v>
      </c>
      <c r="AH4029" s="7" t="str">
        <f aca="false">IF(AD4029=AF4029,AA4029,IF(AA4029="Win","Loss",IF(AA4029="Loss","Win","Draw")))</f>
        <v>Loss</v>
      </c>
      <c r="AI4029" s="7" t="s">
        <v>297</v>
      </c>
    </row>
    <row r="4030" customFormat="false" ht="15" hidden="false" customHeight="true" outlineLevel="0" collapsed="false">
      <c r="A4030" s="7" t="s">
        <v>7746</v>
      </c>
      <c r="B4030" s="7" t="n">
        <v>2</v>
      </c>
      <c r="C4030" s="7" t="s">
        <v>253</v>
      </c>
      <c r="D4030" s="7" t="s">
        <v>254</v>
      </c>
      <c r="E4030" s="7" t="s">
        <v>147</v>
      </c>
      <c r="F4030" s="7" t="s">
        <v>148</v>
      </c>
      <c r="G4030" s="7" t="s">
        <v>2107</v>
      </c>
      <c r="H4030" s="7" t="s">
        <v>163</v>
      </c>
      <c r="I4030" s="7" t="s">
        <v>84</v>
      </c>
      <c r="J4030" s="7" t="s">
        <v>108</v>
      </c>
      <c r="K4030" s="7" t="s">
        <v>87</v>
      </c>
      <c r="L4030" s="7" t="s">
        <v>126</v>
      </c>
      <c r="M4030" s="7" t="s">
        <v>118</v>
      </c>
      <c r="N4030" s="7" t="s">
        <v>116</v>
      </c>
      <c r="O4030" s="7" t="s">
        <v>115</v>
      </c>
      <c r="P4030" s="7" t="s">
        <v>95</v>
      </c>
      <c r="Q4030" s="7" t="s">
        <v>177</v>
      </c>
      <c r="R4030" s="7" t="s">
        <v>83</v>
      </c>
      <c r="S4030" s="7" t="s">
        <v>219</v>
      </c>
      <c r="T4030" s="7" t="s">
        <v>215</v>
      </c>
      <c r="U4030" s="7" t="s">
        <v>150</v>
      </c>
      <c r="V4030" s="7" t="s">
        <v>126</v>
      </c>
      <c r="W4030" s="7" t="s">
        <v>93</v>
      </c>
      <c r="X4030" s="7" t="s">
        <v>89</v>
      </c>
      <c r="Y4030" s="7" t="n">
        <v>1</v>
      </c>
      <c r="Z4030" s="7" t="n">
        <v>0</v>
      </c>
      <c r="AA4030" s="7" t="str">
        <f aca="false">IF(Y4030&gt;Z4030,"Win",IF(Y4030&lt;Z4030,"Loss","Draw"))</f>
        <v>Win</v>
      </c>
      <c r="AB4030" s="7" t="s">
        <v>99</v>
      </c>
      <c r="AC4030" s="7" t="s">
        <v>99</v>
      </c>
      <c r="AD4030" s="7" t="s">
        <v>703</v>
      </c>
      <c r="AE4030" s="7" t="s">
        <v>2108</v>
      </c>
      <c r="AF4030" s="7" t="str">
        <f aca="false">IF(AD4030&lt;AE4030,AD4030,AE4030)</f>
        <v>Archers, Barbarian Barrel, Dark Prince, Graveyard, Ice Spirit, Poison, Skeletons, Tesla</v>
      </c>
      <c r="AG4030" s="7" t="str">
        <f aca="false">IF(AD4030&lt;AE4030,AE4030,AD4030)</f>
        <v>Electro Spirit, Fireball, Fisherman, Monk, Royal Giant, Skeletons, The Log, Wizard</v>
      </c>
      <c r="AH4030" s="7" t="str">
        <f aca="false">IF(AD4030=AF4030,AA4030,IF(AA4030="Win","Loss",IF(AA4030="Loss","Win","Draw")))</f>
        <v>Win</v>
      </c>
      <c r="AI4030" s="7" t="s">
        <v>297</v>
      </c>
    </row>
    <row r="4031" customFormat="false" ht="15" hidden="false" customHeight="true" outlineLevel="0" collapsed="false">
      <c r="A4031" s="7" t="s">
        <v>7746</v>
      </c>
      <c r="B4031" s="7" t="n">
        <v>3</v>
      </c>
      <c r="C4031" s="7" t="s">
        <v>253</v>
      </c>
      <c r="D4031" s="7" t="s">
        <v>254</v>
      </c>
      <c r="E4031" s="7" t="s">
        <v>147</v>
      </c>
      <c r="F4031" s="7" t="s">
        <v>148</v>
      </c>
      <c r="G4031" s="7" t="s">
        <v>2109</v>
      </c>
      <c r="H4031" s="7" t="s">
        <v>163</v>
      </c>
      <c r="I4031" s="7" t="s">
        <v>127</v>
      </c>
      <c r="J4031" s="7" t="s">
        <v>128</v>
      </c>
      <c r="K4031" s="7" t="s">
        <v>152</v>
      </c>
      <c r="L4031" s="7" t="s">
        <v>778</v>
      </c>
      <c r="M4031" s="7" t="s">
        <v>173</v>
      </c>
      <c r="N4031" s="7" t="s">
        <v>133</v>
      </c>
      <c r="O4031" s="7" t="s">
        <v>124</v>
      </c>
      <c r="P4031" s="7" t="s">
        <v>130</v>
      </c>
      <c r="Q4031" s="7" t="s">
        <v>114</v>
      </c>
      <c r="R4031" s="7" t="s">
        <v>95</v>
      </c>
      <c r="S4031" s="7" t="s">
        <v>137</v>
      </c>
      <c r="T4031" s="7" t="s">
        <v>116</v>
      </c>
      <c r="U4031" s="7" t="s">
        <v>97</v>
      </c>
      <c r="V4031" s="7" t="s">
        <v>87</v>
      </c>
      <c r="W4031" s="7" t="s">
        <v>242</v>
      </c>
      <c r="X4031" s="7" t="s">
        <v>118</v>
      </c>
      <c r="Y4031" s="7" t="n">
        <v>0</v>
      </c>
      <c r="Z4031" s="7" t="n">
        <v>1</v>
      </c>
      <c r="AA4031" s="7" t="str">
        <f aca="false">IF(Y4031&gt;Z4031,"Win",IF(Y4031&lt;Z4031,"Loss","Draw"))</f>
        <v>Loss</v>
      </c>
      <c r="AB4031" s="7" t="s">
        <v>99</v>
      </c>
      <c r="AC4031" s="7" t="s">
        <v>99</v>
      </c>
      <c r="AD4031" s="7" t="s">
        <v>2111</v>
      </c>
      <c r="AE4031" s="7" t="s">
        <v>2110</v>
      </c>
      <c r="AF4031" s="7" t="str">
        <f aca="false">IF(AD4031&lt;AE4031,AD4031,AE4031)</f>
        <v>Arrows, Baby Dragon, Battle Ram, Golden Knight, Mother Witch, P.E.K.K.A, Royal Ghost, Zappies</v>
      </c>
      <c r="AG4031" s="7" t="str">
        <f aca="false">IF(AD4031&lt;AE4031,AE4031,AD4031)</f>
        <v>Barbarian Barrel, Bomber, Giant Snowball, Goblin Drill, Ice Spirit, Poison, Ronin, Tesla</v>
      </c>
      <c r="AH4031" s="7" t="str">
        <f aca="false">IF(AD4031=AF4031,AA4031,IF(AA4031="Win","Loss",IF(AA4031="Loss","Win","Draw")))</f>
        <v>Loss</v>
      </c>
      <c r="AI4031" s="7" t="s">
        <v>297</v>
      </c>
    </row>
    <row r="4032" customFormat="false" ht="15" hidden="false" customHeight="true" outlineLevel="0" collapsed="false">
      <c r="A4032" s="7" t="s">
        <v>7747</v>
      </c>
      <c r="B4032" s="7" t="n">
        <v>1</v>
      </c>
      <c r="C4032" s="7" t="s">
        <v>253</v>
      </c>
      <c r="D4032" s="7" t="s">
        <v>254</v>
      </c>
      <c r="E4032" s="7" t="s">
        <v>147</v>
      </c>
      <c r="F4032" s="7" t="s">
        <v>148</v>
      </c>
      <c r="G4032" s="7" t="s">
        <v>2113</v>
      </c>
      <c r="H4032" s="7" t="s">
        <v>163</v>
      </c>
      <c r="I4032" s="7" t="s">
        <v>137</v>
      </c>
      <c r="J4032" s="7" t="s">
        <v>241</v>
      </c>
      <c r="K4032" s="7" t="s">
        <v>114</v>
      </c>
      <c r="L4032" s="7" t="s">
        <v>242</v>
      </c>
      <c r="M4032" s="7" t="s">
        <v>157</v>
      </c>
      <c r="N4032" s="7" t="s">
        <v>88</v>
      </c>
      <c r="O4032" s="7" t="s">
        <v>87</v>
      </c>
      <c r="P4032" s="7" t="s">
        <v>116</v>
      </c>
      <c r="Q4032" s="7" t="s">
        <v>208</v>
      </c>
      <c r="R4032" s="7" t="s">
        <v>188</v>
      </c>
      <c r="S4032" s="7" t="s">
        <v>109</v>
      </c>
      <c r="T4032" s="7" t="s">
        <v>86</v>
      </c>
      <c r="U4032" s="7" t="s">
        <v>112</v>
      </c>
      <c r="V4032" s="7" t="s">
        <v>110</v>
      </c>
      <c r="W4032" s="7" t="s">
        <v>93</v>
      </c>
      <c r="X4032" s="7" t="s">
        <v>88</v>
      </c>
      <c r="Y4032" s="7" t="n">
        <v>1</v>
      </c>
      <c r="Z4032" s="7" t="n">
        <v>0</v>
      </c>
      <c r="AA4032" s="7" t="str">
        <f aca="false">IF(Y4032&gt;Z4032,"Win",IF(Y4032&lt;Z4032,"Loss","Draw"))</f>
        <v>Win</v>
      </c>
      <c r="AB4032" s="7" t="s">
        <v>99</v>
      </c>
      <c r="AC4032" s="7" t="s">
        <v>99</v>
      </c>
      <c r="AD4032" s="7" t="s">
        <v>1311</v>
      </c>
      <c r="AE4032" s="7" t="s">
        <v>368</v>
      </c>
      <c r="AF4032" s="7" t="str">
        <f aca="false">IF(AD4032&lt;AE4032,AD4032,AE4032)</f>
        <v>Berserker, Bomber, Fire Spirit, Giant Snowball, Goblin Drill, Knight, Poison, Tesla</v>
      </c>
      <c r="AG4032" s="7" t="str">
        <f aca="false">IF(AD4032&lt;AE4032,AE4032,AD4032)</f>
        <v>Berserker, Fireball, Lava Hound, Skeleton Dragons, Spirit Empress, Tombstone, Valkyrie, Zap</v>
      </c>
      <c r="AH4032" s="7" t="str">
        <f aca="false">IF(AD4032=AF4032,AA4032,IF(AA4032="Win","Loss",IF(AA4032="Loss","Win","Draw")))</f>
        <v>Win</v>
      </c>
      <c r="AI4032" s="7" t="s">
        <v>297</v>
      </c>
    </row>
    <row r="4033" customFormat="false" ht="15" hidden="false" customHeight="true" outlineLevel="0" collapsed="false">
      <c r="A4033" s="7" t="s">
        <v>7747</v>
      </c>
      <c r="B4033" s="7" t="n">
        <v>2</v>
      </c>
      <c r="C4033" s="7" t="s">
        <v>253</v>
      </c>
      <c r="D4033" s="7" t="s">
        <v>254</v>
      </c>
      <c r="E4033" s="7" t="s">
        <v>147</v>
      </c>
      <c r="F4033" s="7" t="s">
        <v>148</v>
      </c>
      <c r="G4033" s="7" t="s">
        <v>2114</v>
      </c>
      <c r="H4033" s="7" t="s">
        <v>163</v>
      </c>
      <c r="I4033" s="7" t="s">
        <v>127</v>
      </c>
      <c r="J4033" s="7" t="s">
        <v>128</v>
      </c>
      <c r="K4033" s="7" t="s">
        <v>129</v>
      </c>
      <c r="L4033" s="7" t="s">
        <v>131</v>
      </c>
      <c r="M4033" s="7" t="s">
        <v>173</v>
      </c>
      <c r="N4033" s="7" t="s">
        <v>133</v>
      </c>
      <c r="O4033" s="7" t="s">
        <v>97</v>
      </c>
      <c r="P4033" s="7" t="s">
        <v>130</v>
      </c>
      <c r="Q4033" s="7" t="s">
        <v>203</v>
      </c>
      <c r="R4033" s="7" t="s">
        <v>202</v>
      </c>
      <c r="S4033" s="7" t="s">
        <v>201</v>
      </c>
      <c r="T4033" s="7" t="s">
        <v>118</v>
      </c>
      <c r="U4033" s="7" t="s">
        <v>157</v>
      </c>
      <c r="V4033" s="7" t="s">
        <v>234</v>
      </c>
      <c r="W4033" s="7" t="s">
        <v>204</v>
      </c>
      <c r="X4033" s="7" t="s">
        <v>126</v>
      </c>
      <c r="Y4033" s="7" t="n">
        <v>0</v>
      </c>
      <c r="Z4033" s="7" t="n">
        <v>1</v>
      </c>
      <c r="AA4033" s="7" t="str">
        <f aca="false">IF(Y4033&gt;Z4033,"Win",IF(Y4033&lt;Z4033,"Loss","Draw"))</f>
        <v>Loss</v>
      </c>
      <c r="AB4033" s="7" t="s">
        <v>99</v>
      </c>
      <c r="AC4033" s="7" t="s">
        <v>99</v>
      </c>
      <c r="AD4033" s="7" t="s">
        <v>503</v>
      </c>
      <c r="AE4033" s="7" t="s">
        <v>2115</v>
      </c>
      <c r="AF4033" s="7" t="str">
        <f aca="false">IF(AD4033&lt;AE4033,AD4033,AE4033)</f>
        <v>Arrows, Bandit, Battle Ram, Golden Knight, Mega Knight, Mother Witch, Ronin, Zappies</v>
      </c>
      <c r="AG4033" s="7" t="str">
        <f aca="false">IF(AD4033&lt;AE4033,AE4033,AD4033)</f>
        <v>Bomb Tower, Fire Spirit, Goblin Barrel, Ice Spirit, Magic Archer, Royal Delivery, Skeletons, Wall Breakers</v>
      </c>
      <c r="AH4033" s="7" t="str">
        <f aca="false">IF(AD4033=AF4033,AA4033,IF(AA4033="Win","Loss",IF(AA4033="Loss","Win","Draw")))</f>
        <v>Loss</v>
      </c>
      <c r="AI4033" s="7" t="s">
        <v>297</v>
      </c>
    </row>
    <row r="4034" customFormat="false" ht="15" hidden="false" customHeight="true" outlineLevel="0" collapsed="false">
      <c r="A4034" s="7" t="s">
        <v>7747</v>
      </c>
      <c r="B4034" s="7" t="n">
        <v>3</v>
      </c>
      <c r="C4034" s="7" t="s">
        <v>253</v>
      </c>
      <c r="D4034" s="7" t="s">
        <v>254</v>
      </c>
      <c r="E4034" s="7" t="s">
        <v>147</v>
      </c>
      <c r="F4034" s="7" t="s">
        <v>148</v>
      </c>
      <c r="G4034" s="7" t="s">
        <v>2116</v>
      </c>
      <c r="H4034" s="7" t="s">
        <v>163</v>
      </c>
      <c r="I4034" s="7" t="s">
        <v>201</v>
      </c>
      <c r="J4034" s="7" t="s">
        <v>202</v>
      </c>
      <c r="K4034" s="7" t="s">
        <v>123</v>
      </c>
      <c r="L4034" s="7" t="s">
        <v>126</v>
      </c>
      <c r="M4034" s="7" t="s">
        <v>111</v>
      </c>
      <c r="N4034" s="7" t="s">
        <v>234</v>
      </c>
      <c r="O4034" s="7" t="s">
        <v>187</v>
      </c>
      <c r="P4034" s="7" t="s">
        <v>95</v>
      </c>
      <c r="Q4034" s="7" t="s">
        <v>82</v>
      </c>
      <c r="R4034" s="7" t="s">
        <v>83</v>
      </c>
      <c r="S4034" s="7" t="s">
        <v>84</v>
      </c>
      <c r="T4034" s="7" t="s">
        <v>89</v>
      </c>
      <c r="U4034" s="7" t="s">
        <v>150</v>
      </c>
      <c r="V4034" s="7" t="s">
        <v>85</v>
      </c>
      <c r="W4034" s="7" t="s">
        <v>119</v>
      </c>
      <c r="X4034" s="7" t="s">
        <v>91</v>
      </c>
      <c r="Y4034" s="7" t="n">
        <v>0</v>
      </c>
      <c r="Z4034" s="7" t="n">
        <v>1</v>
      </c>
      <c r="AA4034" s="7" t="str">
        <f aca="false">IF(Y4034&gt;Z4034,"Win",IF(Y4034&lt;Z4034,"Loss","Draw"))</f>
        <v>Loss</v>
      </c>
      <c r="AB4034" s="7" t="s">
        <v>99</v>
      </c>
      <c r="AC4034" s="7" t="s">
        <v>99</v>
      </c>
      <c r="AD4034" s="7" t="s">
        <v>840</v>
      </c>
      <c r="AE4034" s="7" t="s">
        <v>2117</v>
      </c>
      <c r="AF4034" s="7" t="str">
        <f aca="false">IF(AD4034&lt;AE4034,AD4034,AE4034)</f>
        <v>Archers, Electro Spirit, Goblin Hut, Goblins, Lightning, Monk, Royal Hogs, The Log</v>
      </c>
      <c r="AG4034" s="7" t="str">
        <f aca="false">IF(AD4034&lt;AE4034,AE4034,AD4034)</f>
        <v>Barbarian Barrel, Bomb Tower, Goblinstein, Magic Archer, Miner, Skeletons, Tornado, Wall Breakers</v>
      </c>
      <c r="AH4034" s="7" t="str">
        <f aca="false">IF(AD4034=AF4034,AA4034,IF(AA4034="Win","Loss",IF(AA4034="Loss","Win","Draw")))</f>
        <v>Win</v>
      </c>
      <c r="AI4034" s="7" t="s">
        <v>297</v>
      </c>
    </row>
    <row r="4035" customFormat="false" ht="15" hidden="false" customHeight="true" outlineLevel="0" collapsed="false">
      <c r="A4035" s="5" t="s">
        <v>7748</v>
      </c>
      <c r="B4035" s="5" t="n">
        <v>1</v>
      </c>
      <c r="C4035" s="5" t="s">
        <v>253</v>
      </c>
      <c r="D4035" s="5" t="s">
        <v>254</v>
      </c>
      <c r="E4035" s="5" t="s">
        <v>7749</v>
      </c>
      <c r="F4035" s="5" t="s">
        <v>7750</v>
      </c>
      <c r="G4035" s="5" t="s">
        <v>7751</v>
      </c>
      <c r="H4035" s="5" t="s">
        <v>163</v>
      </c>
      <c r="I4035" s="5" t="s">
        <v>114</v>
      </c>
      <c r="J4035" s="5" t="s">
        <v>337</v>
      </c>
      <c r="K4035" s="5" t="s">
        <v>128</v>
      </c>
      <c r="L4035" s="5" t="s">
        <v>223</v>
      </c>
      <c r="M4035" s="5" t="s">
        <v>185</v>
      </c>
      <c r="N4035" s="5" t="s">
        <v>257</v>
      </c>
      <c r="O4035" s="5" t="s">
        <v>193</v>
      </c>
      <c r="P4035" s="5" t="s">
        <v>785</v>
      </c>
      <c r="Q4035" s="5" t="s">
        <v>82</v>
      </c>
      <c r="R4035" s="5" t="s">
        <v>95</v>
      </c>
      <c r="S4035" s="5" t="s">
        <v>129</v>
      </c>
      <c r="T4035" s="5" t="s">
        <v>116</v>
      </c>
      <c r="U4035" s="5" t="s">
        <v>133</v>
      </c>
      <c r="V4035" s="5" t="s">
        <v>131</v>
      </c>
      <c r="W4035" s="5" t="s">
        <v>233</v>
      </c>
      <c r="X4035" s="5" t="s">
        <v>474</v>
      </c>
      <c r="Y4035" s="5" t="n">
        <v>1</v>
      </c>
      <c r="Z4035" s="5" t="n">
        <v>0</v>
      </c>
      <c r="AA4035" s="5" t="str">
        <f aca="false">IF(Y4035&gt;Z4035,"Win",IF(Y4035&lt;Z4035,"Loss","Draw"))</f>
        <v>Win</v>
      </c>
      <c r="AB4035" s="5" t="s">
        <v>98</v>
      </c>
      <c r="AC4035" s="5" t="s">
        <v>99</v>
      </c>
      <c r="AD4035" s="5" t="s">
        <v>3638</v>
      </c>
      <c r="AE4035" s="5" t="s">
        <v>7752</v>
      </c>
      <c r="AF4035" s="5" t="str">
        <f aca="false">IF(AD4035&lt;AE4035,AD4035,AE4035)</f>
        <v>Bandit, Barbarian Barrel, Bats, Flying Machine, Mega Knight, Mother Witch, Poison, Royal Hogs</v>
      </c>
      <c r="AG4035" s="5" t="str">
        <f aca="false">IF(AD4035&lt;AE4035,AE4035,AD4035)</f>
        <v>Boss Bandit, Executioner, Freeze, Giant Snowball, Golden Knight, Guards, Hunter, Ram Rider</v>
      </c>
      <c r="AH4035" s="5" t="str">
        <f aca="false">IF(AD4035=AF4035,AA4035,IF(AA4035="Win","Loss",IF(AA4035="Loss","Win","Draw")))</f>
        <v>Loss</v>
      </c>
      <c r="AI4035" s="5" t="s">
        <v>297</v>
      </c>
    </row>
    <row r="4036" customFormat="false" ht="15" hidden="false" customHeight="true" outlineLevel="0" collapsed="false">
      <c r="A4036" s="5" t="s">
        <v>7753</v>
      </c>
      <c r="B4036" s="5" t="n">
        <v>1</v>
      </c>
      <c r="C4036" s="5" t="s">
        <v>253</v>
      </c>
      <c r="D4036" s="5" t="s">
        <v>254</v>
      </c>
      <c r="E4036" s="5" t="s">
        <v>7754</v>
      </c>
      <c r="F4036" s="5" t="s">
        <v>7755</v>
      </c>
      <c r="G4036" s="5" t="s">
        <v>7756</v>
      </c>
      <c r="H4036" s="5" t="s">
        <v>163</v>
      </c>
      <c r="I4036" s="5" t="s">
        <v>203</v>
      </c>
      <c r="J4036" s="5" t="s">
        <v>91</v>
      </c>
      <c r="K4036" s="5" t="s">
        <v>208</v>
      </c>
      <c r="L4036" s="5" t="s">
        <v>201</v>
      </c>
      <c r="M4036" s="5" t="s">
        <v>249</v>
      </c>
      <c r="N4036" s="5" t="s">
        <v>159</v>
      </c>
      <c r="O4036" s="5" t="s">
        <v>157</v>
      </c>
      <c r="P4036" s="5" t="s">
        <v>118</v>
      </c>
      <c r="Q4036" s="5" t="s">
        <v>84</v>
      </c>
      <c r="R4036" s="5" t="s">
        <v>108</v>
      </c>
      <c r="S4036" s="5" t="s">
        <v>82</v>
      </c>
      <c r="T4036" s="5" t="s">
        <v>87</v>
      </c>
      <c r="U4036" s="5" t="s">
        <v>95</v>
      </c>
      <c r="V4036" s="5" t="s">
        <v>85</v>
      </c>
      <c r="W4036" s="5" t="s">
        <v>150</v>
      </c>
      <c r="X4036" s="5" t="s">
        <v>126</v>
      </c>
      <c r="Y4036" s="5" t="n">
        <v>0</v>
      </c>
      <c r="Z4036" s="5" t="n">
        <v>1</v>
      </c>
      <c r="AA4036" s="5" t="str">
        <f aca="false">IF(Y4036&gt;Z4036,"Win",IF(Y4036&lt;Z4036,"Loss","Draw"))</f>
        <v>Loss</v>
      </c>
      <c r="AB4036" s="5" t="s">
        <v>98</v>
      </c>
      <c r="AC4036" s="5" t="s">
        <v>99</v>
      </c>
      <c r="AD4036" s="5" t="s">
        <v>701</v>
      </c>
      <c r="AE4036" s="5" t="s">
        <v>616</v>
      </c>
      <c r="AF4036" s="5" t="str">
        <f aca="false">IF(AD4036&lt;AE4036,AD4036,AE4036)</f>
        <v>Archers, Barbarian Barrel, Dark Prince, Electro Spirit, Lightning, Royal Hogs, Skeletons, Tesla</v>
      </c>
      <c r="AG4036" s="5" t="str">
        <f aca="false">IF(AD4036&lt;AE4036,AE4036,AD4036)</f>
        <v>Dart Goblin, Fire Spirit, Goblin Barrel, Goblins, Ice Spirit, Rocket, Valkyrie, Wall Breakers</v>
      </c>
      <c r="AH4036" s="5" t="str">
        <f aca="false">IF(AD4036=AF4036,AA4036,IF(AA4036="Win","Loss",IF(AA4036="Loss","Win","Draw")))</f>
        <v>Win</v>
      </c>
      <c r="AI4036" s="5" t="s">
        <v>297</v>
      </c>
    </row>
    <row r="4037" customFormat="false" ht="15" hidden="false" customHeight="true" outlineLevel="0" collapsed="false">
      <c r="A4037" s="5" t="s">
        <v>7757</v>
      </c>
      <c r="B4037" s="5" t="n">
        <v>1</v>
      </c>
      <c r="C4037" s="5" t="s">
        <v>253</v>
      </c>
      <c r="D4037" s="5" t="s">
        <v>254</v>
      </c>
      <c r="E4037" s="6" t="s">
        <v>7758</v>
      </c>
      <c r="F4037" s="5" t="s">
        <v>7759</v>
      </c>
      <c r="G4037" s="5" t="s">
        <v>7760</v>
      </c>
      <c r="H4037" s="5" t="s">
        <v>163</v>
      </c>
      <c r="I4037" s="5" t="s">
        <v>82</v>
      </c>
      <c r="J4037" s="5" t="s">
        <v>108</v>
      </c>
      <c r="K4037" s="5" t="s">
        <v>153</v>
      </c>
      <c r="L4037" s="5" t="s">
        <v>126</v>
      </c>
      <c r="M4037" s="5" t="s">
        <v>86</v>
      </c>
      <c r="N4037" s="5" t="s">
        <v>150</v>
      </c>
      <c r="O4037" s="5" t="s">
        <v>85</v>
      </c>
      <c r="P4037" s="5" t="s">
        <v>95</v>
      </c>
      <c r="Q4037" s="5" t="s">
        <v>185</v>
      </c>
      <c r="R4037" s="5" t="s">
        <v>337</v>
      </c>
      <c r="S4037" s="5" t="s">
        <v>114</v>
      </c>
      <c r="T4037" s="5" t="s">
        <v>131</v>
      </c>
      <c r="U4037" s="5" t="s">
        <v>223</v>
      </c>
      <c r="V4037" s="5" t="s">
        <v>124</v>
      </c>
      <c r="W4037" s="5" t="s">
        <v>193</v>
      </c>
      <c r="X4037" s="5" t="s">
        <v>85</v>
      </c>
      <c r="Y4037" s="5" t="n">
        <v>1</v>
      </c>
      <c r="Z4037" s="5" t="n">
        <v>0</v>
      </c>
      <c r="AA4037" s="5" t="str">
        <f aca="false">IF(Y4037&gt;Z4037,"Win",IF(Y4037&lt;Z4037,"Loss","Draw"))</f>
        <v>Win</v>
      </c>
      <c r="AB4037" s="5" t="s">
        <v>98</v>
      </c>
      <c r="AC4037" s="5" t="s">
        <v>99</v>
      </c>
      <c r="AD4037" s="5" t="s">
        <v>1052</v>
      </c>
      <c r="AE4037" s="5" t="s">
        <v>7761</v>
      </c>
      <c r="AF4037" s="5" t="str">
        <f aca="false">IF(AD4037&lt;AE4037,AD4037,AE4037)</f>
        <v>Bandit, Boss Bandit, Executioner, Giant Snowball, Guards, Lightning, Ram Rider, Royal Ghost</v>
      </c>
      <c r="AG4037" s="5" t="str">
        <f aca="false">IF(AD4037&lt;AE4037,AE4037,AD4037)</f>
        <v>Barbarian Barrel, Cannon, Dark Prince, Electro Spirit, Lightning, Royal Hogs, Skeleton Dragons, Skeletons</v>
      </c>
      <c r="AH4037" s="5" t="str">
        <f aca="false">IF(AD4037=AF4037,AA4037,IF(AA4037="Win","Loss",IF(AA4037="Loss","Win","Draw")))</f>
        <v>Loss</v>
      </c>
      <c r="AI4037" s="5" t="s">
        <v>102</v>
      </c>
    </row>
    <row r="4038" customFormat="false" ht="15" hidden="false" customHeight="true" outlineLevel="0" collapsed="false">
      <c r="A4038" s="5" t="s">
        <v>7757</v>
      </c>
      <c r="B4038" s="5" t="n">
        <v>2</v>
      </c>
      <c r="C4038" s="5" t="s">
        <v>253</v>
      </c>
      <c r="D4038" s="5" t="s">
        <v>254</v>
      </c>
      <c r="E4038" s="6" t="s">
        <v>7758</v>
      </c>
      <c r="F4038" s="5" t="s">
        <v>7759</v>
      </c>
      <c r="G4038" s="5" t="s">
        <v>7762</v>
      </c>
      <c r="H4038" s="5" t="s">
        <v>163</v>
      </c>
      <c r="I4038" s="5" t="s">
        <v>137</v>
      </c>
      <c r="J4038" s="5" t="s">
        <v>194</v>
      </c>
      <c r="K4038" s="5" t="s">
        <v>114</v>
      </c>
      <c r="L4038" s="5" t="s">
        <v>118</v>
      </c>
      <c r="M4038" s="5" t="s">
        <v>88</v>
      </c>
      <c r="N4038" s="5" t="s">
        <v>97</v>
      </c>
      <c r="O4038" s="5" t="s">
        <v>116</v>
      </c>
      <c r="P4038" s="5" t="s">
        <v>234</v>
      </c>
      <c r="Q4038" s="5" t="s">
        <v>92</v>
      </c>
      <c r="R4038" s="5" t="s">
        <v>91</v>
      </c>
      <c r="S4038" s="5" t="s">
        <v>201</v>
      </c>
      <c r="T4038" s="5" t="s">
        <v>159</v>
      </c>
      <c r="U4038" s="5" t="s">
        <v>294</v>
      </c>
      <c r="V4038" s="5" t="s">
        <v>94</v>
      </c>
      <c r="W4038" s="5" t="s">
        <v>234</v>
      </c>
      <c r="X4038" s="5" t="s">
        <v>108</v>
      </c>
      <c r="Y4038" s="5" t="n">
        <v>1</v>
      </c>
      <c r="Z4038" s="5" t="n">
        <v>0</v>
      </c>
      <c r="AA4038" s="5" t="str">
        <f aca="false">IF(Y4038&gt;Z4038,"Win",IF(Y4038&lt;Z4038,"Loss","Draw"))</f>
        <v>Win</v>
      </c>
      <c r="AB4038" s="5" t="s">
        <v>98</v>
      </c>
      <c r="AC4038" s="5" t="s">
        <v>99</v>
      </c>
      <c r="AD4038" s="5" t="s">
        <v>7763</v>
      </c>
      <c r="AE4038" s="5" t="s">
        <v>7764</v>
      </c>
      <c r="AF4038" s="5" t="str">
        <f aca="false">IF(AD4038&lt;AE4038,AD4038,AE4038)</f>
        <v>Archer Queen, Berserker, Bomb Tower, Giant Snowball, Goblin Drill, Ice Spirit, Poison, Ronin</v>
      </c>
      <c r="AG4038" s="5" t="str">
        <f aca="false">IF(AD4038&lt;AE4038,AE4038,AD4038)</f>
        <v>Bomb Tower, Dark Prince, Dart Goblin, Goblins, Rascals, Skeleton Barrel, Vines, Wall Breakers</v>
      </c>
      <c r="AH4038" s="5" t="str">
        <f aca="false">IF(AD4038=AF4038,AA4038,IF(AA4038="Win","Loss",IF(AA4038="Loss","Win","Draw")))</f>
        <v>Win</v>
      </c>
      <c r="AI4038" s="5" t="s">
        <v>102</v>
      </c>
    </row>
    <row r="4039" customFormat="false" ht="15" hidden="false" customHeight="true" outlineLevel="0" collapsed="false">
      <c r="A4039" s="5" t="s">
        <v>7765</v>
      </c>
      <c r="B4039" s="5" t="n">
        <v>1</v>
      </c>
      <c r="C4039" s="5" t="s">
        <v>253</v>
      </c>
      <c r="D4039" s="5" t="s">
        <v>254</v>
      </c>
      <c r="E4039" s="5" t="s">
        <v>5263</v>
      </c>
      <c r="F4039" s="5" t="s">
        <v>5264</v>
      </c>
      <c r="G4039" s="5" t="s">
        <v>4609</v>
      </c>
      <c r="H4039" s="5" t="s">
        <v>163</v>
      </c>
      <c r="I4039" s="5" t="s">
        <v>201</v>
      </c>
      <c r="J4039" s="5" t="s">
        <v>202</v>
      </c>
      <c r="K4039" s="5" t="s">
        <v>233</v>
      </c>
      <c r="L4039" s="5" t="s">
        <v>234</v>
      </c>
      <c r="M4039" s="5" t="s">
        <v>204</v>
      </c>
      <c r="N4039" s="5" t="s">
        <v>157</v>
      </c>
      <c r="O4039" s="5" t="s">
        <v>111</v>
      </c>
      <c r="P4039" s="5" t="s">
        <v>88</v>
      </c>
      <c r="Q4039" s="5" t="s">
        <v>82</v>
      </c>
      <c r="R4039" s="5" t="s">
        <v>95</v>
      </c>
      <c r="S4039" s="5" t="s">
        <v>87</v>
      </c>
      <c r="T4039" s="5" t="s">
        <v>85</v>
      </c>
      <c r="U4039" s="5" t="s">
        <v>86</v>
      </c>
      <c r="V4039" s="5" t="s">
        <v>126</v>
      </c>
      <c r="W4039" s="5" t="s">
        <v>150</v>
      </c>
      <c r="X4039" s="5" t="s">
        <v>108</v>
      </c>
      <c r="Y4039" s="5" t="n">
        <v>1</v>
      </c>
      <c r="Z4039" s="5" t="n">
        <v>0</v>
      </c>
      <c r="AA4039" s="5" t="str">
        <f aca="false">IF(Y4039&gt;Z4039,"Win",IF(Y4039&lt;Z4039,"Loss","Draw"))</f>
        <v>Win</v>
      </c>
      <c r="AB4039" s="5" t="s">
        <v>98</v>
      </c>
      <c r="AC4039" s="5" t="s">
        <v>99</v>
      </c>
      <c r="AD4039" s="5" t="s">
        <v>380</v>
      </c>
      <c r="AE4039" s="5" t="s">
        <v>4788</v>
      </c>
      <c r="AF4039" s="5" t="str">
        <f aca="false">IF(AD4039&lt;AE4039,AD4039,AE4039)</f>
        <v>Barbarian Barrel, Dark Prince, Electro Spirit, Lightning, Royal Hogs, Skeleton Dragons, Skeletons, Tesla</v>
      </c>
      <c r="AG4039" s="5" t="str">
        <f aca="false">IF(AD4039&lt;AE4039,AE4039,AD4039)</f>
        <v>Bats, Berserker, Bomb Tower, Fire Spirit, Magic Archer, Miner, Royal Delivery, Wall Breakers</v>
      </c>
      <c r="AH4039" s="5" t="str">
        <f aca="false">IF(AD4039=AF4039,AA4039,IF(AA4039="Win","Loss",IF(AA4039="Loss","Win","Draw")))</f>
        <v>Loss</v>
      </c>
      <c r="AI4039" s="5" t="s">
        <v>102</v>
      </c>
    </row>
    <row r="4040" customFormat="false" ht="15" hidden="false" customHeight="true" outlineLevel="0" collapsed="false">
      <c r="A4040" s="5" t="s">
        <v>7765</v>
      </c>
      <c r="B4040" s="5" t="n">
        <v>2</v>
      </c>
      <c r="C4040" s="5" t="s">
        <v>253</v>
      </c>
      <c r="D4040" s="5" t="s">
        <v>254</v>
      </c>
      <c r="E4040" s="5" t="s">
        <v>5263</v>
      </c>
      <c r="F4040" s="5" t="s">
        <v>5264</v>
      </c>
      <c r="G4040" s="5" t="s">
        <v>7766</v>
      </c>
      <c r="H4040" s="5" t="s">
        <v>491</v>
      </c>
      <c r="I4040" s="5" t="s">
        <v>137</v>
      </c>
      <c r="J4040" s="5" t="s">
        <v>194</v>
      </c>
      <c r="K4040" s="5" t="s">
        <v>114</v>
      </c>
      <c r="L4040" s="5" t="s">
        <v>118</v>
      </c>
      <c r="M4040" s="5" t="s">
        <v>126</v>
      </c>
      <c r="N4040" s="5" t="s">
        <v>97</v>
      </c>
      <c r="O4040" s="5" t="s">
        <v>87</v>
      </c>
      <c r="P4040" s="5" t="s">
        <v>116</v>
      </c>
      <c r="Q4040" s="5" t="s">
        <v>84</v>
      </c>
      <c r="R4040" s="5" t="s">
        <v>241</v>
      </c>
      <c r="S4040" s="5" t="s">
        <v>113</v>
      </c>
      <c r="T4040" s="5" t="s">
        <v>116</v>
      </c>
      <c r="U4040" s="5" t="s">
        <v>137</v>
      </c>
      <c r="V4040" s="5" t="s">
        <v>114</v>
      </c>
      <c r="W4040" s="5" t="s">
        <v>157</v>
      </c>
      <c r="X4040" s="5" t="s">
        <v>153</v>
      </c>
      <c r="Y4040" s="5" t="n">
        <v>3</v>
      </c>
      <c r="Z4040" s="5" t="n">
        <v>0</v>
      </c>
      <c r="AA4040" s="5" t="str">
        <f aca="false">IF(Y4040&gt;Z4040,"Win",IF(Y4040&lt;Z4040,"Loss","Draw"))</f>
        <v>Win</v>
      </c>
      <c r="AB4040" s="5" t="s">
        <v>98</v>
      </c>
      <c r="AC4040" s="5" t="s">
        <v>99</v>
      </c>
      <c r="AD4040" s="5" t="s">
        <v>7767</v>
      </c>
      <c r="AE4040" s="5" t="s">
        <v>7768</v>
      </c>
      <c r="AF4040" s="5" t="str">
        <f aca="false">IF(AD4040&lt;AE4040,AD4040,AE4040)</f>
        <v>Archer Queen, Giant Snowball, Goblin Drill, Ice Spirit, Poison, Ronin, Skeletons, Tesla</v>
      </c>
      <c r="AG4040" s="5" t="str">
        <f aca="false">IF(AD4040&lt;AE4040,AE4040,AD4040)</f>
        <v>Archers, Cannon, Fire Spirit, Furnace, Giant Snowball, Goblin Drill, Knight, Poison</v>
      </c>
      <c r="AH4040" s="5" t="str">
        <f aca="false">IF(AD4040=AF4040,AA4040,IF(AA4040="Win","Loss",IF(AA4040="Loss","Win","Draw")))</f>
        <v>Win</v>
      </c>
      <c r="AI4040" s="5" t="s">
        <v>102</v>
      </c>
    </row>
    <row r="4041" customFormat="false" ht="15" hidden="false" customHeight="true" outlineLevel="0" collapsed="false">
      <c r="A4041" s="5" t="s">
        <v>7769</v>
      </c>
      <c r="B4041" s="5" t="n">
        <v>1</v>
      </c>
      <c r="C4041" s="5" t="s">
        <v>253</v>
      </c>
      <c r="D4041" s="5" t="s">
        <v>254</v>
      </c>
      <c r="E4041" s="5" t="s">
        <v>291</v>
      </c>
      <c r="F4041" s="5" t="s">
        <v>292</v>
      </c>
      <c r="G4041" s="5" t="s">
        <v>3437</v>
      </c>
      <c r="H4041" s="5" t="s">
        <v>163</v>
      </c>
      <c r="I4041" s="5" t="s">
        <v>177</v>
      </c>
      <c r="J4041" s="5" t="s">
        <v>83</v>
      </c>
      <c r="K4041" s="5" t="s">
        <v>257</v>
      </c>
      <c r="L4041" s="5" t="s">
        <v>150</v>
      </c>
      <c r="M4041" s="5" t="s">
        <v>126</v>
      </c>
      <c r="N4041" s="5" t="s">
        <v>95</v>
      </c>
      <c r="O4041" s="5" t="s">
        <v>93</v>
      </c>
      <c r="P4041" s="5" t="s">
        <v>215</v>
      </c>
      <c r="Q4041" s="5" t="s">
        <v>82</v>
      </c>
      <c r="R4041" s="5" t="s">
        <v>108</v>
      </c>
      <c r="S4041" s="5" t="s">
        <v>84</v>
      </c>
      <c r="T4041" s="5" t="s">
        <v>126</v>
      </c>
      <c r="U4041" s="5" t="s">
        <v>150</v>
      </c>
      <c r="V4041" s="5" t="s">
        <v>87</v>
      </c>
      <c r="W4041" s="5" t="s">
        <v>85</v>
      </c>
      <c r="X4041" s="5" t="s">
        <v>89</v>
      </c>
      <c r="Y4041" s="5" t="n">
        <v>1</v>
      </c>
      <c r="Z4041" s="5" t="n">
        <v>0</v>
      </c>
      <c r="AA4041" s="5" t="str">
        <f aca="false">IF(Y4041&gt;Z4041,"Win",IF(Y4041&lt;Z4041,"Loss","Draw"))</f>
        <v>Win</v>
      </c>
      <c r="AB4041" s="5" t="s">
        <v>98</v>
      </c>
      <c r="AC4041" s="5" t="s">
        <v>99</v>
      </c>
      <c r="AD4041" s="5" t="s">
        <v>1106</v>
      </c>
      <c r="AE4041" s="5" t="s">
        <v>571</v>
      </c>
      <c r="AF4041" s="5" t="str">
        <f aca="false">IF(AD4041&lt;AE4041,AD4041,AE4041)</f>
        <v>Archers, Dark Prince, Electro Spirit, Lightning, Royal Hogs, Skeletons, Tesla, The Log</v>
      </c>
      <c r="AG4041" s="5" t="str">
        <f aca="false">IF(AD4041&lt;AE4041,AE4041,AD4041)</f>
        <v>Barbarian Barrel, Electro Spirit, Fireball, Fisherman, Hunter, Monk, Royal Giant, Skeletons</v>
      </c>
      <c r="AH4041" s="5" t="str">
        <f aca="false">IF(AD4041=AF4041,AA4041,IF(AA4041="Win","Loss",IF(AA4041="Loss","Win","Draw")))</f>
        <v>Loss</v>
      </c>
      <c r="AI4041" s="5" t="s">
        <v>102</v>
      </c>
    </row>
    <row r="4042" customFormat="false" ht="15" hidden="false" customHeight="true" outlineLevel="0" collapsed="false">
      <c r="A4042" s="5" t="s">
        <v>7769</v>
      </c>
      <c r="B4042" s="5" t="n">
        <v>2</v>
      </c>
      <c r="C4042" s="5" t="s">
        <v>253</v>
      </c>
      <c r="D4042" s="5" t="s">
        <v>254</v>
      </c>
      <c r="E4042" s="5" t="s">
        <v>291</v>
      </c>
      <c r="F4042" s="5" t="s">
        <v>292</v>
      </c>
      <c r="G4042" s="5" t="s">
        <v>7770</v>
      </c>
      <c r="H4042" s="5" t="s">
        <v>391</v>
      </c>
      <c r="I4042" s="5" t="s">
        <v>90</v>
      </c>
      <c r="J4042" s="5" t="s">
        <v>108</v>
      </c>
      <c r="K4042" s="5" t="s">
        <v>172</v>
      </c>
      <c r="L4042" s="5" t="s">
        <v>164</v>
      </c>
      <c r="M4042" s="5" t="s">
        <v>89</v>
      </c>
      <c r="N4042" s="5" t="s">
        <v>118</v>
      </c>
      <c r="O4042" s="5" t="s">
        <v>165</v>
      </c>
      <c r="P4042" s="5" t="s">
        <v>88</v>
      </c>
      <c r="Q4042" s="5" t="s">
        <v>127</v>
      </c>
      <c r="R4042" s="5" t="s">
        <v>219</v>
      </c>
      <c r="S4042" s="5" t="s">
        <v>124</v>
      </c>
      <c r="T4042" s="5" t="s">
        <v>117</v>
      </c>
      <c r="U4042" s="5" t="s">
        <v>133</v>
      </c>
      <c r="V4042" s="5" t="s">
        <v>294</v>
      </c>
      <c r="W4042" s="5" t="s">
        <v>95</v>
      </c>
      <c r="X4042" s="5" t="s">
        <v>173</v>
      </c>
      <c r="Y4042" s="5" t="n">
        <v>1</v>
      </c>
      <c r="Z4042" s="5" t="n">
        <v>0</v>
      </c>
      <c r="AA4042" s="5" t="str">
        <f aca="false">IF(Y4042&gt;Z4042,"Win",IF(Y4042&lt;Z4042,"Loss","Draw"))</f>
        <v>Win</v>
      </c>
      <c r="AB4042" s="5" t="s">
        <v>98</v>
      </c>
      <c r="AC4042" s="5" t="s">
        <v>99</v>
      </c>
      <c r="AD4042" s="5" t="s">
        <v>7771</v>
      </c>
      <c r="AE4042" s="5" t="s">
        <v>296</v>
      </c>
      <c r="AF4042" s="5" t="str">
        <f aca="false">IF(AD4042&lt;AE4042,AD4042,AE4042)</f>
        <v>Barbarian Barrel, Battle Ram, Giant Skeleton, Mother Witch, Royal Ghost, Vines, Wizard, Zappies</v>
      </c>
      <c r="AG4042" s="5" t="str">
        <f aca="false">IF(AD4042&lt;AE4042,AE4042,AD4042)</f>
        <v>Berserker, Dark Prince, Earthquake, Hog Rider, Ice Spirit, Mortar, Musketeer, The Log</v>
      </c>
      <c r="AH4042" s="5" t="str">
        <f aca="false">IF(AD4042=AF4042,AA4042,IF(AA4042="Win","Loss",IF(AA4042="Loss","Win","Draw")))</f>
        <v>Loss</v>
      </c>
      <c r="AI4042" s="5" t="s">
        <v>102</v>
      </c>
    </row>
    <row r="4043" customFormat="false" ht="15" hidden="false" customHeight="true" outlineLevel="0" collapsed="false">
      <c r="A4043" s="5" t="s">
        <v>7772</v>
      </c>
      <c r="B4043" s="5" t="n">
        <v>1</v>
      </c>
      <c r="C4043" s="5" t="s">
        <v>253</v>
      </c>
      <c r="D4043" s="5" t="s">
        <v>254</v>
      </c>
      <c r="E4043" s="6" t="s">
        <v>3690</v>
      </c>
      <c r="F4043" s="5" t="s">
        <v>3691</v>
      </c>
      <c r="G4043" s="5" t="s">
        <v>7773</v>
      </c>
      <c r="H4043" s="5" t="s">
        <v>163</v>
      </c>
      <c r="I4043" s="5" t="s">
        <v>137</v>
      </c>
      <c r="J4043" s="5" t="s">
        <v>202</v>
      </c>
      <c r="K4043" s="5" t="s">
        <v>114</v>
      </c>
      <c r="L4043" s="5" t="s">
        <v>241</v>
      </c>
      <c r="M4043" s="5" t="s">
        <v>126</v>
      </c>
      <c r="N4043" s="5" t="s">
        <v>157</v>
      </c>
      <c r="O4043" s="5" t="s">
        <v>87</v>
      </c>
      <c r="P4043" s="5" t="s">
        <v>116</v>
      </c>
      <c r="Q4043" s="5" t="s">
        <v>82</v>
      </c>
      <c r="R4043" s="5" t="s">
        <v>83</v>
      </c>
      <c r="S4043" s="5" t="s">
        <v>91</v>
      </c>
      <c r="T4043" s="5" t="s">
        <v>85</v>
      </c>
      <c r="U4043" s="5" t="s">
        <v>118</v>
      </c>
      <c r="V4043" s="5" t="s">
        <v>95</v>
      </c>
      <c r="W4043" s="5" t="s">
        <v>119</v>
      </c>
      <c r="X4043" s="5" t="s">
        <v>86</v>
      </c>
      <c r="Y4043" s="5" t="n">
        <v>0</v>
      </c>
      <c r="Z4043" s="5" t="n">
        <v>1</v>
      </c>
      <c r="AA4043" s="5" t="str">
        <f aca="false">IF(Y4043&gt;Z4043,"Win",IF(Y4043&lt;Z4043,"Loss","Draw"))</f>
        <v>Loss</v>
      </c>
      <c r="AB4043" s="5" t="s">
        <v>98</v>
      </c>
      <c r="AC4043" s="5" t="s">
        <v>99</v>
      </c>
      <c r="AD4043" s="5" t="s">
        <v>1167</v>
      </c>
      <c r="AE4043" s="5" t="s">
        <v>7774</v>
      </c>
      <c r="AF4043" s="5" t="str">
        <f aca="false">IF(AD4043&lt;AE4043,AD4043,AE4043)</f>
        <v>Barbarian Barrel, Goblin Hut, Goblins, Ice Spirit, Lightning, Monk, Royal Hogs, Skeleton Dragons</v>
      </c>
      <c r="AG4043" s="5" t="str">
        <f aca="false">IF(AD4043&lt;AE4043,AE4043,AD4043)</f>
        <v>Fire Spirit, Giant Snowball, Goblin Drill, Knight, Magic Archer, Poison, Skeletons, Tesla</v>
      </c>
      <c r="AH4043" s="5" t="str">
        <f aca="false">IF(AD4043=AF4043,AA4043,IF(AA4043="Win","Loss",IF(AA4043="Loss","Win","Draw")))</f>
        <v>Win</v>
      </c>
      <c r="AI4043" s="5" t="s">
        <v>102</v>
      </c>
    </row>
    <row r="4044" customFormat="false" ht="15" hidden="false" customHeight="true" outlineLevel="0" collapsed="false">
      <c r="A4044" s="5" t="s">
        <v>7772</v>
      </c>
      <c r="B4044" s="5" t="n">
        <v>2</v>
      </c>
      <c r="C4044" s="5" t="s">
        <v>253</v>
      </c>
      <c r="D4044" s="5" t="s">
        <v>254</v>
      </c>
      <c r="E4044" s="6" t="s">
        <v>3690</v>
      </c>
      <c r="F4044" s="5" t="s">
        <v>3691</v>
      </c>
      <c r="G4044" s="5" t="s">
        <v>7775</v>
      </c>
      <c r="H4044" s="5" t="s">
        <v>352</v>
      </c>
      <c r="I4044" s="5" t="s">
        <v>82</v>
      </c>
      <c r="J4044" s="5" t="s">
        <v>151</v>
      </c>
      <c r="K4044" s="5" t="s">
        <v>152</v>
      </c>
      <c r="L4044" s="5" t="s">
        <v>150</v>
      </c>
      <c r="M4044" s="5" t="s">
        <v>91</v>
      </c>
      <c r="N4044" s="5" t="s">
        <v>153</v>
      </c>
      <c r="O4044" s="5" t="s">
        <v>85</v>
      </c>
      <c r="P4044" s="5" t="s">
        <v>89</v>
      </c>
      <c r="Q4044" s="5" t="s">
        <v>137</v>
      </c>
      <c r="R4044" s="5" t="s">
        <v>202</v>
      </c>
      <c r="S4044" s="5" t="s">
        <v>129</v>
      </c>
      <c r="T4044" s="5" t="s">
        <v>126</v>
      </c>
      <c r="U4044" s="5" t="s">
        <v>150</v>
      </c>
      <c r="V4044" s="5" t="s">
        <v>116</v>
      </c>
      <c r="W4044" s="5" t="s">
        <v>87</v>
      </c>
      <c r="X4044" s="5" t="s">
        <v>89</v>
      </c>
      <c r="Y4044" s="5" t="n">
        <v>1</v>
      </c>
      <c r="Z4044" s="5" t="n">
        <v>0</v>
      </c>
      <c r="AA4044" s="5" t="str">
        <f aca="false">IF(Y4044&gt;Z4044,"Win",IF(Y4044&lt;Z4044,"Loss","Draw"))</f>
        <v>Win</v>
      </c>
      <c r="AB4044" s="5" t="s">
        <v>98</v>
      </c>
      <c r="AC4044" s="5" t="s">
        <v>99</v>
      </c>
      <c r="AD4044" s="5" t="s">
        <v>4799</v>
      </c>
      <c r="AE4044" s="5" t="s">
        <v>7776</v>
      </c>
      <c r="AF4044" s="5" t="str">
        <f aca="false">IF(AD4044&lt;AE4044,AD4044,AE4044)</f>
        <v>Baby Dragon, Cannon, Electro Spirit, Goblins, Lightning, Mighty Miner, Royal Hogs, The Log</v>
      </c>
      <c r="AG4044" s="5" t="str">
        <f aca="false">IF(AD4044&lt;AE4044,AE4044,AD4044)</f>
        <v>Electro Spirit, Goblin Drill, Magic Archer, Mega Knight, Poison, Skeletons, Tesla, The Log</v>
      </c>
      <c r="AH4044" s="5" t="str">
        <f aca="false">IF(AD4044=AF4044,AA4044,IF(AA4044="Win","Loss",IF(AA4044="Loss","Win","Draw")))</f>
        <v>Win</v>
      </c>
      <c r="AI4044" s="5" t="s">
        <v>102</v>
      </c>
    </row>
    <row r="4045" customFormat="false" ht="15" hidden="false" customHeight="true" outlineLevel="0" collapsed="false">
      <c r="A4045" s="5" t="s">
        <v>7772</v>
      </c>
      <c r="B4045" s="5" t="n">
        <v>3</v>
      </c>
      <c r="C4045" s="5" t="s">
        <v>253</v>
      </c>
      <c r="D4045" s="5" t="s">
        <v>254</v>
      </c>
      <c r="E4045" s="6" t="s">
        <v>3690</v>
      </c>
      <c r="F4045" s="5" t="s">
        <v>3691</v>
      </c>
      <c r="G4045" s="5" t="s">
        <v>7777</v>
      </c>
      <c r="H4045" s="5" t="s">
        <v>352</v>
      </c>
      <c r="I4045" s="5" t="s">
        <v>208</v>
      </c>
      <c r="J4045" s="5" t="s">
        <v>194</v>
      </c>
      <c r="K4045" s="5" t="s">
        <v>90</v>
      </c>
      <c r="L4045" s="5" t="s">
        <v>95</v>
      </c>
      <c r="M4045" s="5" t="s">
        <v>93</v>
      </c>
      <c r="N4045" s="5" t="s">
        <v>118</v>
      </c>
      <c r="O4045" s="5" t="s">
        <v>165</v>
      </c>
      <c r="P4045" s="5" t="s">
        <v>193</v>
      </c>
      <c r="Q4045" s="5" t="s">
        <v>107</v>
      </c>
      <c r="R4045" s="5" t="s">
        <v>128</v>
      </c>
      <c r="S4045" s="5" t="s">
        <v>113</v>
      </c>
      <c r="T4045" s="5" t="s">
        <v>193</v>
      </c>
      <c r="U4045" s="5" t="s">
        <v>93</v>
      </c>
      <c r="V4045" s="5" t="s">
        <v>109</v>
      </c>
      <c r="W4045" s="5" t="s">
        <v>177</v>
      </c>
      <c r="X4045" s="5" t="s">
        <v>178</v>
      </c>
      <c r="Y4045" s="5" t="n">
        <v>0</v>
      </c>
      <c r="Z4045" s="5" t="n">
        <v>1</v>
      </c>
      <c r="AA4045" s="5" t="str">
        <f aca="false">IF(Y4045&gt;Z4045,"Win",IF(Y4045&lt;Z4045,"Loss","Draw"))</f>
        <v>Loss</v>
      </c>
      <c r="AB4045" s="5" t="s">
        <v>98</v>
      </c>
      <c r="AC4045" s="5" t="s">
        <v>99</v>
      </c>
      <c r="AD4045" s="5" t="s">
        <v>4996</v>
      </c>
      <c r="AE4045" s="5" t="s">
        <v>7778</v>
      </c>
      <c r="AF4045" s="5" t="str">
        <f aca="false">IF(AD4045&lt;AE4045,AD4045,AE4045)</f>
        <v>Archer Queen, Barbarian Barrel, Fireball, Guards, Hog Rider, Ice Spirit, Mortar, Valkyrie</v>
      </c>
      <c r="AG4045" s="5" t="str">
        <f aca="false">IF(AD4045&lt;AE4045,AE4045,AD4045)</f>
        <v>Fireball, Furnace, Goblin Cage, Golden Knight, Guards, Phoenix, Royal Giant, Zap</v>
      </c>
      <c r="AH4045" s="5" t="str">
        <f aca="false">IF(AD4045=AF4045,AA4045,IF(AA4045="Win","Loss",IF(AA4045="Loss","Win","Draw")))</f>
        <v>Loss</v>
      </c>
      <c r="AI4045" s="5" t="s">
        <v>102</v>
      </c>
    </row>
    <row r="4046" customFormat="false" ht="15" hidden="false" customHeight="true" outlineLevel="0" collapsed="false">
      <c r="A4046" s="5" t="s">
        <v>7779</v>
      </c>
      <c r="B4046" s="5" t="n">
        <v>1</v>
      </c>
      <c r="C4046" s="5" t="s">
        <v>253</v>
      </c>
      <c r="D4046" s="5" t="s">
        <v>254</v>
      </c>
      <c r="E4046" s="5" t="s">
        <v>499</v>
      </c>
      <c r="F4046" s="5" t="s">
        <v>500</v>
      </c>
      <c r="G4046" s="5" t="s">
        <v>7780</v>
      </c>
      <c r="H4046" s="5" t="s">
        <v>163</v>
      </c>
      <c r="I4046" s="5" t="s">
        <v>90</v>
      </c>
      <c r="J4046" s="5" t="s">
        <v>91</v>
      </c>
      <c r="K4046" s="5" t="s">
        <v>92</v>
      </c>
      <c r="L4046" s="5" t="s">
        <v>96</v>
      </c>
      <c r="M4046" s="5" t="s">
        <v>94</v>
      </c>
      <c r="N4046" s="5" t="s">
        <v>150</v>
      </c>
      <c r="O4046" s="5" t="s">
        <v>125</v>
      </c>
      <c r="P4046" s="5" t="s">
        <v>93</v>
      </c>
      <c r="Q4046" s="5" t="s">
        <v>141</v>
      </c>
      <c r="R4046" s="5" t="s">
        <v>95</v>
      </c>
      <c r="S4046" s="5" t="s">
        <v>107</v>
      </c>
      <c r="T4046" s="5" t="s">
        <v>93</v>
      </c>
      <c r="U4046" s="5" t="s">
        <v>150</v>
      </c>
      <c r="V4046" s="5" t="s">
        <v>143</v>
      </c>
      <c r="W4046" s="5" t="s">
        <v>178</v>
      </c>
      <c r="X4046" s="5" t="s">
        <v>177</v>
      </c>
      <c r="Y4046" s="5" t="n">
        <v>1</v>
      </c>
      <c r="Z4046" s="5" t="n">
        <v>0</v>
      </c>
      <c r="AA4046" s="5" t="str">
        <f aca="false">IF(Y4046&gt;Z4046,"Win",IF(Y4046&lt;Z4046,"Loss","Draw"))</f>
        <v>Win</v>
      </c>
      <c r="AB4046" s="5" t="s">
        <v>98</v>
      </c>
      <c r="AC4046" s="5" t="s">
        <v>99</v>
      </c>
      <c r="AD4046" s="5" t="s">
        <v>635</v>
      </c>
      <c r="AE4046" s="5" t="s">
        <v>180</v>
      </c>
      <c r="AF4046" s="5" t="str">
        <f aca="false">IF(AD4046&lt;AE4046,AD4046,AE4046)</f>
        <v>Barbarian Barrel, Electro Spirit, Fireball, Goblin Cage, Heal Spirit, Lumberjack, Phoenix, Royal Giant</v>
      </c>
      <c r="AG4046" s="5" t="str">
        <f aca="false">IF(AD4046&lt;AE4046,AE4046,AD4046)</f>
        <v>Cannon Cart, Electro Spirit, Fireball, Goblins, Minions, Mortar, Rascals, Skeleton Barrel</v>
      </c>
      <c r="AH4046" s="5" t="str">
        <f aca="false">IF(AD4046=AF4046,AA4046,IF(AA4046="Win","Loss",IF(AA4046="Loss","Win","Draw")))</f>
        <v>Loss</v>
      </c>
      <c r="AI4046" s="5" t="s">
        <v>102</v>
      </c>
    </row>
    <row r="4047" customFormat="false" ht="15" hidden="false" customHeight="true" outlineLevel="0" collapsed="false">
      <c r="A4047" s="5" t="s">
        <v>7779</v>
      </c>
      <c r="B4047" s="5" t="n">
        <v>2</v>
      </c>
      <c r="C4047" s="5" t="s">
        <v>253</v>
      </c>
      <c r="D4047" s="5" t="s">
        <v>254</v>
      </c>
      <c r="E4047" s="5" t="s">
        <v>499</v>
      </c>
      <c r="F4047" s="5" t="s">
        <v>500</v>
      </c>
      <c r="G4047" s="5" t="s">
        <v>7781</v>
      </c>
      <c r="H4047" s="5" t="s">
        <v>163</v>
      </c>
      <c r="I4047" s="5" t="s">
        <v>129</v>
      </c>
      <c r="J4047" s="5" t="s">
        <v>128</v>
      </c>
      <c r="K4047" s="5" t="s">
        <v>127</v>
      </c>
      <c r="L4047" s="5" t="s">
        <v>173</v>
      </c>
      <c r="M4047" s="5" t="s">
        <v>131</v>
      </c>
      <c r="N4047" s="5" t="s">
        <v>133</v>
      </c>
      <c r="O4047" s="5" t="s">
        <v>97</v>
      </c>
      <c r="P4047" s="5" t="s">
        <v>130</v>
      </c>
      <c r="Q4047" s="5" t="s">
        <v>129</v>
      </c>
      <c r="R4047" s="5" t="s">
        <v>108</v>
      </c>
      <c r="S4047" s="5" t="s">
        <v>113</v>
      </c>
      <c r="T4047" s="5" t="s">
        <v>86</v>
      </c>
      <c r="U4047" s="5" t="s">
        <v>130</v>
      </c>
      <c r="V4047" s="5" t="s">
        <v>131</v>
      </c>
      <c r="W4047" s="5" t="s">
        <v>165</v>
      </c>
      <c r="X4047" s="5" t="s">
        <v>164</v>
      </c>
      <c r="Y4047" s="5" t="n">
        <v>1</v>
      </c>
      <c r="Z4047" s="5" t="n">
        <v>0</v>
      </c>
      <c r="AA4047" s="5" t="str">
        <f aca="false">IF(Y4047&gt;Z4047,"Win",IF(Y4047&lt;Z4047,"Loss","Draw"))</f>
        <v>Win</v>
      </c>
      <c r="AB4047" s="5" t="s">
        <v>98</v>
      </c>
      <c r="AC4047" s="5" t="s">
        <v>99</v>
      </c>
      <c r="AD4047" s="5" t="s">
        <v>503</v>
      </c>
      <c r="AE4047" s="5" t="s">
        <v>2358</v>
      </c>
      <c r="AF4047" s="5" t="str">
        <f aca="false">IF(AD4047&lt;AE4047,AD4047,AE4047)</f>
        <v>Arrows, Bandit, Battle Ram, Golden Knight, Mega Knight, Mother Witch, Ronin, Zappies</v>
      </c>
      <c r="AG4047" s="5" t="str">
        <f aca="false">IF(AD4047&lt;AE4047,AE4047,AD4047)</f>
        <v>Arrows, Bandit, Dark Prince, Earthquake, Furnace, Hog Rider, Mega Knight, Skeleton Dragons</v>
      </c>
      <c r="AH4047" s="5" t="str">
        <f aca="false">IF(AD4047=AF4047,AA4047,IF(AA4047="Win","Loss",IF(AA4047="Loss","Win","Draw")))</f>
        <v>Win</v>
      </c>
      <c r="AI4047" s="5" t="s">
        <v>102</v>
      </c>
    </row>
    <row r="4048" customFormat="false" ht="15" hidden="false" customHeight="true" outlineLevel="0" collapsed="false">
      <c r="A4048" s="5" t="s">
        <v>7782</v>
      </c>
      <c r="B4048" s="5" t="n">
        <v>1</v>
      </c>
      <c r="C4048" s="5" t="s">
        <v>253</v>
      </c>
      <c r="D4048" s="5" t="s">
        <v>254</v>
      </c>
      <c r="E4048" s="6" t="s">
        <v>1747</v>
      </c>
      <c r="F4048" s="5" t="s">
        <v>1748</v>
      </c>
      <c r="G4048" s="5" t="s">
        <v>7783</v>
      </c>
      <c r="H4048" s="5" t="s">
        <v>163</v>
      </c>
      <c r="I4048" s="5" t="s">
        <v>233</v>
      </c>
      <c r="J4048" s="5" t="s">
        <v>202</v>
      </c>
      <c r="K4048" s="5" t="s">
        <v>201</v>
      </c>
      <c r="L4048" s="5" t="s">
        <v>157</v>
      </c>
      <c r="M4048" s="5" t="s">
        <v>111</v>
      </c>
      <c r="N4048" s="5" t="s">
        <v>88</v>
      </c>
      <c r="O4048" s="5" t="s">
        <v>234</v>
      </c>
      <c r="P4048" s="5" t="s">
        <v>204</v>
      </c>
      <c r="Q4048" s="5" t="s">
        <v>418</v>
      </c>
      <c r="R4048" s="5" t="s">
        <v>186</v>
      </c>
      <c r="S4048" s="5" t="s">
        <v>284</v>
      </c>
      <c r="T4048" s="5" t="s">
        <v>114</v>
      </c>
      <c r="U4048" s="5" t="s">
        <v>93</v>
      </c>
      <c r="V4048" s="5" t="s">
        <v>110</v>
      </c>
      <c r="W4048" s="5" t="s">
        <v>242</v>
      </c>
      <c r="X4048" s="5" t="s">
        <v>96</v>
      </c>
      <c r="Y4048" s="5" t="n">
        <v>2</v>
      </c>
      <c r="Z4048" s="5" t="n">
        <v>1</v>
      </c>
      <c r="AA4048" s="5" t="str">
        <f aca="false">IF(Y4048&gt;Z4048,"Win",IF(Y4048&lt;Z4048,"Loss","Draw"))</f>
        <v>Win</v>
      </c>
      <c r="AB4048" s="5" t="s">
        <v>98</v>
      </c>
      <c r="AC4048" s="5" t="s">
        <v>99</v>
      </c>
      <c r="AD4048" s="5" t="s">
        <v>380</v>
      </c>
      <c r="AE4048" s="5" t="s">
        <v>1061</v>
      </c>
      <c r="AF4048" s="5" t="str">
        <f aca="false">IF(AD4048&lt;AE4048,AD4048,AE4048)</f>
        <v>Balloon, Bomber, Fireball, Giant Snowball, Inferno Dragon, Lava Hound, Minions, Skeleton Army</v>
      </c>
      <c r="AG4048" s="5" t="str">
        <f aca="false">IF(AD4048&lt;AE4048,AE4048,AD4048)</f>
        <v>Bats, Berserker, Bomb Tower, Fire Spirit, Magic Archer, Miner, Royal Delivery, Wall Breakers</v>
      </c>
      <c r="AH4048" s="5" t="str">
        <f aca="false">IF(AD4048=AF4048,AA4048,IF(AA4048="Win","Loss",IF(AA4048="Loss","Win","Draw")))</f>
        <v>Loss</v>
      </c>
      <c r="AI4048" s="5" t="s">
        <v>102</v>
      </c>
    </row>
    <row r="4049" customFormat="false" ht="15" hidden="false" customHeight="true" outlineLevel="0" collapsed="false">
      <c r="A4049" s="5" t="s">
        <v>7782</v>
      </c>
      <c r="B4049" s="5" t="n">
        <v>2</v>
      </c>
      <c r="C4049" s="5" t="s">
        <v>253</v>
      </c>
      <c r="D4049" s="5" t="s">
        <v>254</v>
      </c>
      <c r="E4049" s="6" t="s">
        <v>1747</v>
      </c>
      <c r="F4049" s="5" t="s">
        <v>1748</v>
      </c>
      <c r="G4049" s="5" t="s">
        <v>7784</v>
      </c>
      <c r="H4049" s="5" t="s">
        <v>163</v>
      </c>
      <c r="I4049" s="5" t="s">
        <v>137</v>
      </c>
      <c r="J4049" s="5" t="s">
        <v>91</v>
      </c>
      <c r="K4049" s="5" t="s">
        <v>114</v>
      </c>
      <c r="L4049" s="5" t="s">
        <v>87</v>
      </c>
      <c r="M4049" s="5" t="s">
        <v>242</v>
      </c>
      <c r="N4049" s="5" t="s">
        <v>118</v>
      </c>
      <c r="O4049" s="5" t="s">
        <v>97</v>
      </c>
      <c r="P4049" s="5" t="s">
        <v>116</v>
      </c>
      <c r="Q4049" s="5" t="s">
        <v>141</v>
      </c>
      <c r="R4049" s="5" t="s">
        <v>95</v>
      </c>
      <c r="S4049" s="5" t="s">
        <v>1885</v>
      </c>
      <c r="T4049" s="5" t="s">
        <v>86</v>
      </c>
      <c r="U4049" s="5" t="s">
        <v>1344</v>
      </c>
      <c r="V4049" s="5" t="s">
        <v>306</v>
      </c>
      <c r="W4049" s="5" t="s">
        <v>187</v>
      </c>
      <c r="X4049" s="5" t="s">
        <v>449</v>
      </c>
      <c r="Y4049" s="5" t="n">
        <v>1</v>
      </c>
      <c r="Z4049" s="5" t="n">
        <v>0</v>
      </c>
      <c r="AA4049" s="5" t="str">
        <f aca="false">IF(Y4049&gt;Z4049,"Win",IF(Y4049&lt;Z4049,"Loss","Draw"))</f>
        <v>Win</v>
      </c>
      <c r="AB4049" s="5" t="s">
        <v>98</v>
      </c>
      <c r="AC4049" s="5" t="s">
        <v>99</v>
      </c>
      <c r="AD4049" s="5" t="s">
        <v>1050</v>
      </c>
      <c r="AE4049" s="5" t="s">
        <v>1886</v>
      </c>
      <c r="AF4049" s="5" t="str">
        <f aca="false">IF(AD4049&lt;AE4049,AD4049,AE4049)</f>
        <v>Barbarian Barrel, Battle Healer, Electro Dragon, Elixir Collector, Golem, Lumberjack, Skeleton Dragons, Tornado</v>
      </c>
      <c r="AG4049" s="5" t="str">
        <f aca="false">IF(AD4049&lt;AE4049,AE4049,AD4049)</f>
        <v>Bomber, Giant Snowball, Goblin Drill, Goblins, Ice Spirit, Poison, Ronin, Tesla</v>
      </c>
      <c r="AH4049" s="5" t="str">
        <f aca="false">IF(AD4049=AF4049,AA4049,IF(AA4049="Win","Loss",IF(AA4049="Loss","Win","Draw")))</f>
        <v>Loss</v>
      </c>
      <c r="AI4049" s="5" t="s">
        <v>102</v>
      </c>
    </row>
    <row r="4050" customFormat="false" ht="15" hidden="false" customHeight="true" outlineLevel="0" collapsed="false">
      <c r="A4050" s="5" t="s">
        <v>7785</v>
      </c>
      <c r="B4050" s="5" t="n">
        <v>1</v>
      </c>
      <c r="C4050" s="5" t="s">
        <v>253</v>
      </c>
      <c r="D4050" s="5" t="s">
        <v>254</v>
      </c>
      <c r="E4050" s="5" t="s">
        <v>2391</v>
      </c>
      <c r="F4050" s="5" t="s">
        <v>2392</v>
      </c>
      <c r="G4050" s="5" t="s">
        <v>7786</v>
      </c>
      <c r="H4050" s="5" t="s">
        <v>376</v>
      </c>
      <c r="I4050" s="5" t="s">
        <v>137</v>
      </c>
      <c r="J4050" s="5" t="s">
        <v>128</v>
      </c>
      <c r="K4050" s="5" t="s">
        <v>114</v>
      </c>
      <c r="L4050" s="5" t="s">
        <v>126</v>
      </c>
      <c r="M4050" s="5" t="s">
        <v>242</v>
      </c>
      <c r="N4050" s="5" t="s">
        <v>157</v>
      </c>
      <c r="O4050" s="5" t="s">
        <v>87</v>
      </c>
      <c r="P4050" s="5" t="s">
        <v>116</v>
      </c>
      <c r="Q4050" s="5" t="s">
        <v>113</v>
      </c>
      <c r="R4050" s="5" t="s">
        <v>108</v>
      </c>
      <c r="S4050" s="5" t="s">
        <v>95</v>
      </c>
      <c r="T4050" s="5" t="s">
        <v>115</v>
      </c>
      <c r="U4050" s="5" t="s">
        <v>116</v>
      </c>
      <c r="V4050" s="5" t="s">
        <v>234</v>
      </c>
      <c r="W4050" s="5" t="s">
        <v>126</v>
      </c>
      <c r="X4050" s="5" t="s">
        <v>118</v>
      </c>
      <c r="Y4050" s="5" t="n">
        <v>0</v>
      </c>
      <c r="Z4050" s="5" t="n">
        <v>1</v>
      </c>
      <c r="AA4050" s="5" t="str">
        <f aca="false">IF(Y4050&gt;Z4050,"Win",IF(Y4050&lt;Z4050,"Loss","Draw"))</f>
        <v>Loss</v>
      </c>
      <c r="AB4050" s="5" t="s">
        <v>98</v>
      </c>
      <c r="AC4050" s="5" t="s">
        <v>99</v>
      </c>
      <c r="AD4050" s="5" t="s">
        <v>1230</v>
      </c>
      <c r="AE4050" s="5" t="s">
        <v>7787</v>
      </c>
      <c r="AF4050" s="5" t="str">
        <f aca="false">IF(AD4050&lt;AE4050,AD4050,AE4050)</f>
        <v>Barbarian Barrel, Bomb Tower, Dark Prince, Furnace, Graveyard, Ice Spirit, Poison, Skeletons</v>
      </c>
      <c r="AG4050" s="5" t="str">
        <f aca="false">IF(AD4050&lt;AE4050,AE4050,AD4050)</f>
        <v>Bomber, Fire Spirit, Giant Snowball, Goblin Drill, Golden Knight, Poison, Skeletons, Tesla</v>
      </c>
      <c r="AH4050" s="5" t="str">
        <f aca="false">IF(AD4050=AF4050,AA4050,IF(AA4050="Win","Loss",IF(AA4050="Loss","Win","Draw")))</f>
        <v>Win</v>
      </c>
      <c r="AI4050" s="5" t="s">
        <v>102</v>
      </c>
    </row>
    <row r="4051" customFormat="false" ht="15" hidden="false" customHeight="true" outlineLevel="0" collapsed="false">
      <c r="A4051" s="5" t="s">
        <v>7785</v>
      </c>
      <c r="B4051" s="5" t="n">
        <v>2</v>
      </c>
      <c r="C4051" s="5" t="s">
        <v>253</v>
      </c>
      <c r="D4051" s="5" t="s">
        <v>254</v>
      </c>
      <c r="E4051" s="5" t="s">
        <v>2391</v>
      </c>
      <c r="F4051" s="5" t="s">
        <v>2392</v>
      </c>
      <c r="G4051" s="5" t="s">
        <v>7788</v>
      </c>
      <c r="H4051" s="5" t="s">
        <v>163</v>
      </c>
      <c r="I4051" s="5" t="s">
        <v>84</v>
      </c>
      <c r="J4051" s="5" t="s">
        <v>83</v>
      </c>
      <c r="K4051" s="5" t="s">
        <v>82</v>
      </c>
      <c r="L4051" s="5" t="s">
        <v>138</v>
      </c>
      <c r="M4051" s="5" t="s">
        <v>93</v>
      </c>
      <c r="N4051" s="5" t="s">
        <v>89</v>
      </c>
      <c r="O4051" s="5" t="s">
        <v>150</v>
      </c>
      <c r="P4051" s="5" t="s">
        <v>119</v>
      </c>
      <c r="Q4051" s="5" t="s">
        <v>185</v>
      </c>
      <c r="R4051" s="5" t="s">
        <v>186</v>
      </c>
      <c r="S4051" s="5" t="s">
        <v>109</v>
      </c>
      <c r="T4051" s="5" t="s">
        <v>117</v>
      </c>
      <c r="U4051" s="5" t="s">
        <v>187</v>
      </c>
      <c r="V4051" s="5" t="s">
        <v>173</v>
      </c>
      <c r="W4051" s="5" t="s">
        <v>188</v>
      </c>
      <c r="X4051" s="5" t="s">
        <v>111</v>
      </c>
      <c r="Y4051" s="5" t="n">
        <v>1</v>
      </c>
      <c r="Z4051" s="5" t="n">
        <v>0</v>
      </c>
      <c r="AA4051" s="5" t="str">
        <f aca="false">IF(Y4051&gt;Z4051,"Win",IF(Y4051&lt;Z4051,"Loss","Draw"))</f>
        <v>Win</v>
      </c>
      <c r="AB4051" s="5" t="s">
        <v>98</v>
      </c>
      <c r="AC4051" s="5" t="s">
        <v>99</v>
      </c>
      <c r="AD4051" s="5" t="s">
        <v>7789</v>
      </c>
      <c r="AE4051" s="5" t="s">
        <v>538</v>
      </c>
      <c r="AF4051" s="5" t="str">
        <f aca="false">IF(AD4051&lt;AE4051,AD4051,AE4051)</f>
        <v>Archers, Electro Spirit, Fireball, Goblin Demolisher, Goblin Hut, Monk, Royal Hogs, The Log</v>
      </c>
      <c r="AG4051" s="5" t="str">
        <f aca="false">IF(AD4051&lt;AE4051,AE4051,AD4051)</f>
        <v>Balloon, Executioner, Giant Skeleton, Miner, Tombstone, Tornado, Zap, Zappies</v>
      </c>
      <c r="AH4051" s="5" t="str">
        <f aca="false">IF(AD4051=AF4051,AA4051,IF(AA4051="Win","Loss",IF(AA4051="Loss","Win","Draw")))</f>
        <v>Win</v>
      </c>
      <c r="AI4051" s="5" t="s">
        <v>102</v>
      </c>
    </row>
    <row r="4052" customFormat="false" ht="15" hidden="false" customHeight="true" outlineLevel="0" collapsed="false">
      <c r="A4052" s="5" t="s">
        <v>7785</v>
      </c>
      <c r="B4052" s="5" t="n">
        <v>3</v>
      </c>
      <c r="C4052" s="5" t="s">
        <v>253</v>
      </c>
      <c r="D4052" s="5" t="s">
        <v>254</v>
      </c>
      <c r="E4052" s="5" t="s">
        <v>2391</v>
      </c>
      <c r="F4052" s="5" t="s">
        <v>2392</v>
      </c>
      <c r="G4052" s="5" t="s">
        <v>3780</v>
      </c>
      <c r="H4052" s="5" t="s">
        <v>163</v>
      </c>
      <c r="I4052" s="5" t="s">
        <v>407</v>
      </c>
      <c r="J4052" s="5" t="s">
        <v>91</v>
      </c>
      <c r="K4052" s="5" t="s">
        <v>208</v>
      </c>
      <c r="L4052" s="5" t="s">
        <v>234</v>
      </c>
      <c r="M4052" s="5" t="s">
        <v>204</v>
      </c>
      <c r="N4052" s="5" t="s">
        <v>118</v>
      </c>
      <c r="O4052" s="5" t="s">
        <v>164</v>
      </c>
      <c r="P4052" s="5" t="s">
        <v>165</v>
      </c>
      <c r="Q4052" s="5" t="s">
        <v>185</v>
      </c>
      <c r="R4052" s="5" t="s">
        <v>186</v>
      </c>
      <c r="S4052" s="5" t="s">
        <v>109</v>
      </c>
      <c r="T4052" s="5" t="s">
        <v>117</v>
      </c>
      <c r="U4052" s="5" t="s">
        <v>187</v>
      </c>
      <c r="V4052" s="5" t="s">
        <v>173</v>
      </c>
      <c r="W4052" s="5" t="s">
        <v>188</v>
      </c>
      <c r="X4052" s="5" t="s">
        <v>111</v>
      </c>
      <c r="Y4052" s="5" t="n">
        <v>0</v>
      </c>
      <c r="Z4052" s="5" t="n">
        <v>1</v>
      </c>
      <c r="AA4052" s="5" t="str">
        <f aca="false">IF(Y4052&gt;Z4052,"Win",IF(Y4052&lt;Z4052,"Loss","Draw"))</f>
        <v>Loss</v>
      </c>
      <c r="AB4052" s="5" t="s">
        <v>98</v>
      </c>
      <c r="AC4052" s="5" t="s">
        <v>99</v>
      </c>
      <c r="AD4052" s="5" t="s">
        <v>7790</v>
      </c>
      <c r="AE4052" s="5" t="s">
        <v>538</v>
      </c>
      <c r="AF4052" s="5" t="str">
        <f aca="false">IF(AD4052&lt;AE4052,AD4052,AE4052)</f>
        <v>Balloon, Executioner, Giant Skeleton, Miner, Tombstone, Tornado, Zap, Zappies</v>
      </c>
      <c r="AG4052" s="5" t="str">
        <f aca="false">IF(AD4052&lt;AE4052,AE4052,AD4052)</f>
        <v>Bomb Tower, Earthquake, Firecracker, Goblins, Hog Rider, Ice Spirit, Royal Delivery, Valkyrie</v>
      </c>
      <c r="AH4052" s="5" t="str">
        <f aca="false">IF(AD4052=AF4052,AA4052,IF(AA4052="Win","Loss",IF(AA4052="Loss","Win","Draw")))</f>
        <v>Win</v>
      </c>
      <c r="AI4052" s="5" t="s">
        <v>102</v>
      </c>
    </row>
    <row r="4053" customFormat="false" ht="15" hidden="false" customHeight="true" outlineLevel="0" collapsed="false">
      <c r="A4053" s="5" t="s">
        <v>7791</v>
      </c>
      <c r="B4053" s="5" t="n">
        <v>1</v>
      </c>
      <c r="C4053" s="5" t="s">
        <v>253</v>
      </c>
      <c r="D4053" s="5" t="s">
        <v>254</v>
      </c>
      <c r="E4053" s="5" t="s">
        <v>198</v>
      </c>
      <c r="F4053" s="5" t="s">
        <v>199</v>
      </c>
      <c r="G4053" s="5" t="s">
        <v>5275</v>
      </c>
      <c r="H4053" s="5" t="s">
        <v>163</v>
      </c>
      <c r="I4053" s="5" t="s">
        <v>418</v>
      </c>
      <c r="J4053" s="5" t="s">
        <v>186</v>
      </c>
      <c r="K4053" s="5" t="s">
        <v>284</v>
      </c>
      <c r="L4053" s="5" t="s">
        <v>96</v>
      </c>
      <c r="M4053" s="5" t="s">
        <v>242</v>
      </c>
      <c r="N4053" s="5" t="s">
        <v>110</v>
      </c>
      <c r="O4053" s="5" t="s">
        <v>130</v>
      </c>
      <c r="P4053" s="5" t="s">
        <v>109</v>
      </c>
      <c r="Q4053" s="5" t="s">
        <v>113</v>
      </c>
      <c r="R4053" s="5" t="s">
        <v>91</v>
      </c>
      <c r="S4053" s="5" t="s">
        <v>87</v>
      </c>
      <c r="T4053" s="5" t="s">
        <v>165</v>
      </c>
      <c r="U4053" s="5" t="s">
        <v>97</v>
      </c>
      <c r="V4053" s="5" t="s">
        <v>85</v>
      </c>
      <c r="W4053" s="5" t="s">
        <v>150</v>
      </c>
      <c r="X4053" s="5" t="s">
        <v>95</v>
      </c>
      <c r="Y4053" s="5" t="n">
        <v>0</v>
      </c>
      <c r="Z4053" s="5" t="n">
        <v>1</v>
      </c>
      <c r="AA4053" s="5" t="str">
        <f aca="false">IF(Y4053&gt;Z4053,"Win",IF(Y4053&lt;Z4053,"Loss","Draw"))</f>
        <v>Loss</v>
      </c>
      <c r="AB4053" s="5" t="s">
        <v>98</v>
      </c>
      <c r="AC4053" s="5" t="s">
        <v>99</v>
      </c>
      <c r="AD4053" s="5" t="s">
        <v>5968</v>
      </c>
      <c r="AE4053" s="5" t="s">
        <v>5967</v>
      </c>
      <c r="AF4053" s="5" t="str">
        <f aca="false">IF(AD4053&lt;AE4053,AD4053,AE4053)</f>
        <v>Arrows, Balloon, Bomber, Inferno Dragon, Lava Hound, Minions, Skeleton Army, Zap</v>
      </c>
      <c r="AG4053" s="5" t="str">
        <f aca="false">IF(AD4053&lt;AE4053,AE4053,AD4053)</f>
        <v>Barbarian Barrel, Electro Spirit, Furnace, Goblins, Hog Rider, Lightning, Ronin, Tesla</v>
      </c>
      <c r="AH4053" s="5" t="str">
        <f aca="false">IF(AD4053=AF4053,AA4053,IF(AA4053="Win","Loss",IF(AA4053="Loss","Win","Draw")))</f>
        <v>Loss</v>
      </c>
      <c r="AI4053" s="5" t="s">
        <v>102</v>
      </c>
    </row>
    <row r="4054" customFormat="false" ht="15" hidden="false" customHeight="true" outlineLevel="0" collapsed="false">
      <c r="A4054" s="5" t="s">
        <v>7791</v>
      </c>
      <c r="B4054" s="5" t="n">
        <v>2</v>
      </c>
      <c r="C4054" s="5" t="s">
        <v>253</v>
      </c>
      <c r="D4054" s="5" t="s">
        <v>254</v>
      </c>
      <c r="E4054" s="5" t="s">
        <v>198</v>
      </c>
      <c r="F4054" s="5" t="s">
        <v>199</v>
      </c>
      <c r="G4054" s="5" t="s">
        <v>5969</v>
      </c>
      <c r="H4054" s="5" t="s">
        <v>163</v>
      </c>
      <c r="I4054" s="5" t="s">
        <v>114</v>
      </c>
      <c r="J4054" s="5" t="s">
        <v>108</v>
      </c>
      <c r="K4054" s="5" t="s">
        <v>84</v>
      </c>
      <c r="L4054" s="5" t="s">
        <v>138</v>
      </c>
      <c r="M4054" s="5" t="s">
        <v>115</v>
      </c>
      <c r="N4054" s="5" t="s">
        <v>118</v>
      </c>
      <c r="O4054" s="5" t="s">
        <v>119</v>
      </c>
      <c r="P4054" s="5" t="s">
        <v>116</v>
      </c>
      <c r="Q4054" s="5" t="s">
        <v>82</v>
      </c>
      <c r="R4054" s="5" t="s">
        <v>83</v>
      </c>
      <c r="S4054" s="5" t="s">
        <v>84</v>
      </c>
      <c r="T4054" s="5" t="s">
        <v>93</v>
      </c>
      <c r="U4054" s="5" t="s">
        <v>86</v>
      </c>
      <c r="V4054" s="5" t="s">
        <v>119</v>
      </c>
      <c r="W4054" s="5" t="s">
        <v>118</v>
      </c>
      <c r="X4054" s="5" t="s">
        <v>89</v>
      </c>
      <c r="Y4054" s="5" t="n">
        <v>1</v>
      </c>
      <c r="Z4054" s="5" t="n">
        <v>0</v>
      </c>
      <c r="AA4054" s="5" t="str">
        <f aca="false">IF(Y4054&gt;Z4054,"Win",IF(Y4054&lt;Z4054,"Loss","Draw"))</f>
        <v>Win</v>
      </c>
      <c r="AB4054" s="5" t="s">
        <v>98</v>
      </c>
      <c r="AC4054" s="5" t="s">
        <v>99</v>
      </c>
      <c r="AD4054" s="5" t="s">
        <v>984</v>
      </c>
      <c r="AE4054" s="5" t="s">
        <v>5970</v>
      </c>
      <c r="AF4054" s="5" t="str">
        <f aca="false">IF(AD4054&lt;AE4054,AD4054,AE4054)</f>
        <v>Archers, Dark Prince, Giant Snowball, Goblin Demolisher, Goblin Hut, Graveyard, Ice Spirit, Poison</v>
      </c>
      <c r="AG4054" s="5" t="str">
        <f aca="false">IF(AD4054&lt;AE4054,AE4054,AD4054)</f>
        <v>Archers, Fireball, Goblin Hut, Ice Spirit, Monk, Royal Hogs, Skeleton Dragons, The Log</v>
      </c>
      <c r="AH4054" s="5" t="str">
        <f aca="false">IF(AD4054=AF4054,AA4054,IF(AA4054="Win","Loss",IF(AA4054="Loss","Win","Draw")))</f>
        <v>Win</v>
      </c>
      <c r="AI4054" s="5" t="s">
        <v>102</v>
      </c>
    </row>
    <row r="4055" customFormat="false" ht="15" hidden="false" customHeight="true" outlineLevel="0" collapsed="false">
      <c r="A4055" s="5" t="s">
        <v>7791</v>
      </c>
      <c r="B4055" s="5" t="n">
        <v>3</v>
      </c>
      <c r="C4055" s="5" t="s">
        <v>253</v>
      </c>
      <c r="D4055" s="5" t="s">
        <v>254</v>
      </c>
      <c r="E4055" s="5" t="s">
        <v>198</v>
      </c>
      <c r="F4055" s="5" t="s">
        <v>199</v>
      </c>
      <c r="G4055" s="5" t="s">
        <v>5971</v>
      </c>
      <c r="H4055" s="5" t="s">
        <v>163</v>
      </c>
      <c r="I4055" s="5" t="s">
        <v>87</v>
      </c>
      <c r="J4055" s="5" t="s">
        <v>202</v>
      </c>
      <c r="K4055" s="5" t="s">
        <v>201</v>
      </c>
      <c r="L4055" s="5" t="s">
        <v>97</v>
      </c>
      <c r="M4055" s="5" t="s">
        <v>157</v>
      </c>
      <c r="N4055" s="5" t="s">
        <v>111</v>
      </c>
      <c r="O4055" s="5" t="s">
        <v>187</v>
      </c>
      <c r="P4055" s="5" t="s">
        <v>89</v>
      </c>
      <c r="Q4055" s="5" t="s">
        <v>92</v>
      </c>
      <c r="R4055" s="5" t="s">
        <v>158</v>
      </c>
      <c r="S4055" s="5" t="s">
        <v>90</v>
      </c>
      <c r="T4055" s="5" t="s">
        <v>111</v>
      </c>
      <c r="U4055" s="5" t="s">
        <v>133</v>
      </c>
      <c r="V4055" s="5" t="s">
        <v>159</v>
      </c>
      <c r="W4055" s="5" t="s">
        <v>94</v>
      </c>
      <c r="X4055" s="5" t="s">
        <v>130</v>
      </c>
      <c r="Y4055" s="5" t="n">
        <v>1</v>
      </c>
      <c r="Z4055" s="5" t="n">
        <v>0</v>
      </c>
      <c r="AA4055" s="5" t="str">
        <f aca="false">IF(Y4055&gt;Z4055,"Win",IF(Y4055&lt;Z4055,"Loss","Draw"))</f>
        <v>Win</v>
      </c>
      <c r="AB4055" s="5" t="s">
        <v>98</v>
      </c>
      <c r="AC4055" s="5" t="s">
        <v>99</v>
      </c>
      <c r="AD4055" s="5" t="s">
        <v>5973</v>
      </c>
      <c r="AE4055" s="5" t="s">
        <v>5972</v>
      </c>
      <c r="AF4055" s="5" t="str">
        <f aca="false">IF(AD4055&lt;AE4055,AD4055,AE4055)</f>
        <v>Arrows, Bowler, Dart Goblin, Miner, Mortar, Mother Witch, Rascals, Skeleton Barrel</v>
      </c>
      <c r="AG4055" s="5" t="str">
        <f aca="false">IF(AD4055&lt;AE4055,AE4055,AD4055)</f>
        <v>Fire Spirit, Magic Archer, Miner, Ronin, Tesla, The Log, Tornado, Wall Breakers</v>
      </c>
      <c r="AH4055" s="5" t="str">
        <f aca="false">IF(AD4055=AF4055,AA4055,IF(AA4055="Win","Loss",IF(AA4055="Loss","Win","Draw")))</f>
        <v>Loss</v>
      </c>
      <c r="AI4055" s="5" t="s">
        <v>102</v>
      </c>
    </row>
    <row r="4056" customFormat="false" ht="15" hidden="false" customHeight="true" outlineLevel="0" collapsed="false">
      <c r="A4056" s="5" t="s">
        <v>7792</v>
      </c>
      <c r="B4056" s="5" t="n">
        <v>1</v>
      </c>
      <c r="C4056" s="5" t="s">
        <v>253</v>
      </c>
      <c r="D4056" s="5" t="s">
        <v>254</v>
      </c>
      <c r="E4056" s="5" t="s">
        <v>753</v>
      </c>
      <c r="F4056" s="5" t="s">
        <v>754</v>
      </c>
      <c r="G4056" s="5" t="s">
        <v>7793</v>
      </c>
      <c r="H4056" s="5" t="s">
        <v>163</v>
      </c>
      <c r="I4056" s="5" t="s">
        <v>407</v>
      </c>
      <c r="J4056" s="5" t="s">
        <v>151</v>
      </c>
      <c r="K4056" s="5" t="s">
        <v>87</v>
      </c>
      <c r="L4056" s="5" t="s">
        <v>126</v>
      </c>
      <c r="M4056" s="5" t="s">
        <v>165</v>
      </c>
      <c r="N4056" s="5" t="s">
        <v>150</v>
      </c>
      <c r="O4056" s="5" t="s">
        <v>164</v>
      </c>
      <c r="P4056" s="5" t="s">
        <v>95</v>
      </c>
      <c r="Q4056" s="5" t="s">
        <v>84</v>
      </c>
      <c r="R4056" s="5" t="s">
        <v>108</v>
      </c>
      <c r="S4056" s="5" t="s">
        <v>114</v>
      </c>
      <c r="T4056" s="5" t="s">
        <v>115</v>
      </c>
      <c r="U4056" s="5" t="s">
        <v>138</v>
      </c>
      <c r="V4056" s="5" t="s">
        <v>116</v>
      </c>
      <c r="W4056" s="5" t="s">
        <v>119</v>
      </c>
      <c r="X4056" s="5" t="s">
        <v>118</v>
      </c>
      <c r="Y4056" s="5" t="n">
        <v>1</v>
      </c>
      <c r="Z4056" s="5" t="n">
        <v>0</v>
      </c>
      <c r="AA4056" s="5" t="str">
        <f aca="false">IF(Y4056&gt;Z4056,"Win",IF(Y4056&lt;Z4056,"Loss","Draw"))</f>
        <v>Win</v>
      </c>
      <c r="AB4056" s="5" t="s">
        <v>98</v>
      </c>
      <c r="AC4056" s="5" t="s">
        <v>99</v>
      </c>
      <c r="AD4056" s="5" t="s">
        <v>662</v>
      </c>
      <c r="AE4056" s="5" t="s">
        <v>984</v>
      </c>
      <c r="AF4056" s="5" t="str">
        <f aca="false">IF(AD4056&lt;AE4056,AD4056,AE4056)</f>
        <v>Archers, Dark Prince, Giant Snowball, Goblin Demolisher, Goblin Hut, Graveyard, Ice Spirit, Poison</v>
      </c>
      <c r="AG4056" s="5" t="str">
        <f aca="false">IF(AD4056&lt;AE4056,AE4056,AD4056)</f>
        <v>Barbarian Barrel, Earthquake, Electro Spirit, Firecracker, Hog Rider, Mighty Miner, Skeletons, Tesla</v>
      </c>
      <c r="AH4056" s="5" t="str">
        <f aca="false">IF(AD4056=AF4056,AA4056,IF(AA4056="Win","Loss",IF(AA4056="Loss","Win","Draw")))</f>
        <v>Loss</v>
      </c>
      <c r="AI4056" s="5" t="s">
        <v>102</v>
      </c>
    </row>
    <row r="4057" customFormat="false" ht="15" hidden="false" customHeight="true" outlineLevel="0" collapsed="false">
      <c r="A4057" s="5" t="s">
        <v>7792</v>
      </c>
      <c r="B4057" s="5" t="n">
        <v>2</v>
      </c>
      <c r="C4057" s="5" t="s">
        <v>253</v>
      </c>
      <c r="D4057" s="5" t="s">
        <v>254</v>
      </c>
      <c r="E4057" s="5" t="s">
        <v>753</v>
      </c>
      <c r="F4057" s="5" t="s">
        <v>754</v>
      </c>
      <c r="G4057" s="5" t="s">
        <v>7794</v>
      </c>
      <c r="H4057" s="5" t="s">
        <v>352</v>
      </c>
      <c r="I4057" s="5" t="s">
        <v>137</v>
      </c>
      <c r="J4057" s="5" t="s">
        <v>91</v>
      </c>
      <c r="K4057" s="5" t="s">
        <v>114</v>
      </c>
      <c r="L4057" s="5" t="s">
        <v>157</v>
      </c>
      <c r="M4057" s="5" t="s">
        <v>119</v>
      </c>
      <c r="N4057" s="5" t="s">
        <v>242</v>
      </c>
      <c r="O4057" s="5" t="s">
        <v>116</v>
      </c>
      <c r="P4057" s="5" t="s">
        <v>97</v>
      </c>
      <c r="Q4057" s="5" t="s">
        <v>92</v>
      </c>
      <c r="R4057" s="5" t="s">
        <v>158</v>
      </c>
      <c r="S4057" s="5" t="s">
        <v>90</v>
      </c>
      <c r="T4057" s="5" t="s">
        <v>93</v>
      </c>
      <c r="U4057" s="5" t="s">
        <v>159</v>
      </c>
      <c r="V4057" s="5" t="s">
        <v>94</v>
      </c>
      <c r="W4057" s="5" t="s">
        <v>126</v>
      </c>
      <c r="X4057" s="5" t="s">
        <v>95</v>
      </c>
      <c r="Y4057" s="5" t="n">
        <v>0</v>
      </c>
      <c r="Z4057" s="5" t="n">
        <v>1</v>
      </c>
      <c r="AA4057" s="5" t="str">
        <f aca="false">IF(Y4057&gt;Z4057,"Win",IF(Y4057&lt;Z4057,"Loss","Draw"))</f>
        <v>Loss</v>
      </c>
      <c r="AB4057" s="5" t="s">
        <v>98</v>
      </c>
      <c r="AC4057" s="5" t="s">
        <v>99</v>
      </c>
      <c r="AD4057" s="5" t="s">
        <v>7795</v>
      </c>
      <c r="AE4057" s="5" t="s">
        <v>2256</v>
      </c>
      <c r="AF4057" s="5" t="str">
        <f aca="false">IF(AD4057&lt;AE4057,AD4057,AE4057)</f>
        <v>Barbarian Barrel, Bowler, Dart Goblin, Fireball, Mortar, Rascals, Skeleton Barrel, Skeletons</v>
      </c>
      <c r="AG4057" s="5" t="str">
        <f aca="false">IF(AD4057&lt;AE4057,AE4057,AD4057)</f>
        <v>Bomber, Fire Spirit, Giant Snowball, Goblin Drill, Goblin Hut, Goblins, Poison, Ronin</v>
      </c>
      <c r="AH4057" s="5" t="str">
        <f aca="false">IF(AD4057=AF4057,AA4057,IF(AA4057="Win","Loss",IF(AA4057="Loss","Win","Draw")))</f>
        <v>Win</v>
      </c>
      <c r="AI4057" s="5" t="s">
        <v>102</v>
      </c>
    </row>
    <row r="4058" customFormat="false" ht="15" hidden="false" customHeight="true" outlineLevel="0" collapsed="false">
      <c r="A4058" s="5" t="s">
        <v>7792</v>
      </c>
      <c r="B4058" s="5" t="n">
        <v>3</v>
      </c>
      <c r="C4058" s="5" t="s">
        <v>253</v>
      </c>
      <c r="D4058" s="5" t="s">
        <v>254</v>
      </c>
      <c r="E4058" s="5" t="s">
        <v>753</v>
      </c>
      <c r="F4058" s="5" t="s">
        <v>754</v>
      </c>
      <c r="G4058" s="5" t="s">
        <v>7796</v>
      </c>
      <c r="H4058" s="5" t="s">
        <v>163</v>
      </c>
      <c r="I4058" s="5" t="s">
        <v>241</v>
      </c>
      <c r="J4058" s="5" t="s">
        <v>186</v>
      </c>
      <c r="K4058" s="5" t="s">
        <v>185</v>
      </c>
      <c r="L4058" s="5" t="s">
        <v>111</v>
      </c>
      <c r="M4058" s="5" t="s">
        <v>88</v>
      </c>
      <c r="N4058" s="5" t="s">
        <v>234</v>
      </c>
      <c r="O4058" s="5" t="s">
        <v>109</v>
      </c>
      <c r="P4058" s="5" t="s">
        <v>187</v>
      </c>
      <c r="Q4058" s="5" t="s">
        <v>177</v>
      </c>
      <c r="R4058" s="5" t="s">
        <v>91</v>
      </c>
      <c r="S4058" s="5" t="s">
        <v>107</v>
      </c>
      <c r="T4058" s="5" t="s">
        <v>97</v>
      </c>
      <c r="U4058" s="5" t="s">
        <v>257</v>
      </c>
      <c r="V4058" s="5" t="s">
        <v>89</v>
      </c>
      <c r="W4058" s="5" t="s">
        <v>150</v>
      </c>
      <c r="X4058" s="5" t="s">
        <v>85</v>
      </c>
      <c r="Y4058" s="5" t="n">
        <v>0</v>
      </c>
      <c r="Z4058" s="5" t="n">
        <v>1</v>
      </c>
      <c r="AA4058" s="5" t="str">
        <f aca="false">IF(Y4058&gt;Z4058,"Win",IF(Y4058&lt;Z4058,"Loss","Draw"))</f>
        <v>Loss</v>
      </c>
      <c r="AB4058" s="5" t="s">
        <v>98</v>
      </c>
      <c r="AC4058" s="5" t="s">
        <v>99</v>
      </c>
      <c r="AD4058" s="5" t="s">
        <v>363</v>
      </c>
      <c r="AE4058" s="5" t="s">
        <v>7797</v>
      </c>
      <c r="AF4058" s="5" t="str">
        <f aca="false">IF(AD4058&lt;AE4058,AD4058,AE4058)</f>
        <v>Balloon, Berserker, Bomb Tower, Executioner, Knight, Miner, Tornado, Zap</v>
      </c>
      <c r="AG4058" s="5" t="str">
        <f aca="false">IF(AD4058&lt;AE4058,AE4058,AD4058)</f>
        <v>Electro Spirit, Goblin Cage, Goblins, Hunter, Lightning, Ronin, Royal Giant, The Log</v>
      </c>
      <c r="AH4058" s="5" t="str">
        <f aca="false">IF(AD4058=AF4058,AA4058,IF(AA4058="Win","Loss",IF(AA4058="Loss","Win","Draw")))</f>
        <v>Loss</v>
      </c>
      <c r="AI4058" s="5" t="s">
        <v>102</v>
      </c>
    </row>
    <row r="4059" customFormat="false" ht="15" hidden="false" customHeight="true" outlineLevel="0" collapsed="false">
      <c r="A4059" s="5" t="s">
        <v>7798</v>
      </c>
      <c r="B4059" s="5" t="n">
        <v>1</v>
      </c>
      <c r="C4059" s="5" t="s">
        <v>253</v>
      </c>
      <c r="D4059" s="5" t="s">
        <v>254</v>
      </c>
      <c r="E4059" s="5" t="s">
        <v>212</v>
      </c>
      <c r="F4059" s="5" t="s">
        <v>213</v>
      </c>
      <c r="G4059" s="5" t="s">
        <v>6542</v>
      </c>
      <c r="H4059" s="5" t="s">
        <v>81</v>
      </c>
      <c r="I4059" s="5" t="s">
        <v>90</v>
      </c>
      <c r="J4059" s="5" t="s">
        <v>123</v>
      </c>
      <c r="K4059" s="5" t="s">
        <v>124</v>
      </c>
      <c r="L4059" s="5" t="s">
        <v>96</v>
      </c>
      <c r="M4059" s="5" t="s">
        <v>85</v>
      </c>
      <c r="N4059" s="5" t="s">
        <v>126</v>
      </c>
      <c r="O4059" s="5" t="s">
        <v>125</v>
      </c>
      <c r="P4059" s="5" t="s">
        <v>95</v>
      </c>
      <c r="Q4059" s="5" t="s">
        <v>208</v>
      </c>
      <c r="R4059" s="5" t="s">
        <v>139</v>
      </c>
      <c r="S4059" s="5" t="s">
        <v>109</v>
      </c>
      <c r="T4059" s="5" t="s">
        <v>93</v>
      </c>
      <c r="U4059" s="5" t="s">
        <v>110</v>
      </c>
      <c r="V4059" s="5" t="s">
        <v>112</v>
      </c>
      <c r="W4059" s="5" t="s">
        <v>188</v>
      </c>
      <c r="X4059" s="5" t="s">
        <v>88</v>
      </c>
      <c r="Y4059" s="5" t="n">
        <v>0</v>
      </c>
      <c r="Z4059" s="5" t="n">
        <v>1</v>
      </c>
      <c r="AA4059" s="5" t="str">
        <f aca="false">IF(Y4059&gt;Z4059,"Win",IF(Y4059&lt;Z4059,"Loss","Draw"))</f>
        <v>Loss</v>
      </c>
      <c r="AB4059" s="5" t="s">
        <v>98</v>
      </c>
      <c r="AC4059" s="5" t="s">
        <v>99</v>
      </c>
      <c r="AD4059" s="5" t="s">
        <v>134</v>
      </c>
      <c r="AE4059" s="5" t="s">
        <v>285</v>
      </c>
      <c r="AF4059" s="5" t="str">
        <f aca="false">IF(AD4059&lt;AE4059,AD4059,AE4059)</f>
        <v>Barbarian Barrel, Cannon Cart, Goblinstein, Lightning, Minions, Mortar, Royal Ghost, Skeletons</v>
      </c>
      <c r="AG4059" s="5" t="str">
        <f aca="false">IF(AD4059&lt;AE4059,AE4059,AD4059)</f>
        <v>Berserker, Fireball, Lava Hound, Mega Minion, Spirit Empress, Tombstone, Valkyrie, Zap</v>
      </c>
      <c r="AH4059" s="5" t="str">
        <f aca="false">IF(AD4059=AF4059,AA4059,IF(AA4059="Win","Loss",IF(AA4059="Loss","Win","Draw")))</f>
        <v>Loss</v>
      </c>
      <c r="AI4059" s="5" t="s">
        <v>102</v>
      </c>
    </row>
    <row r="4060" customFormat="false" ht="15" hidden="false" customHeight="true" outlineLevel="0" collapsed="false">
      <c r="A4060" s="5" t="s">
        <v>7798</v>
      </c>
      <c r="B4060" s="5" t="n">
        <v>2</v>
      </c>
      <c r="C4060" s="5" t="s">
        <v>253</v>
      </c>
      <c r="D4060" s="5" t="s">
        <v>254</v>
      </c>
      <c r="E4060" s="5" t="s">
        <v>212</v>
      </c>
      <c r="F4060" s="5" t="s">
        <v>213</v>
      </c>
      <c r="G4060" s="5" t="s">
        <v>6543</v>
      </c>
      <c r="H4060" s="5" t="s">
        <v>81</v>
      </c>
      <c r="I4060" s="5" t="s">
        <v>203</v>
      </c>
      <c r="J4060" s="5" t="s">
        <v>202</v>
      </c>
      <c r="K4060" s="5" t="s">
        <v>201</v>
      </c>
      <c r="L4060" s="5" t="s">
        <v>88</v>
      </c>
      <c r="M4060" s="5" t="s">
        <v>118</v>
      </c>
      <c r="N4060" s="5" t="s">
        <v>157</v>
      </c>
      <c r="O4060" s="5" t="s">
        <v>87</v>
      </c>
      <c r="P4060" s="5" t="s">
        <v>204</v>
      </c>
      <c r="Q4060" s="5" t="s">
        <v>90</v>
      </c>
      <c r="R4060" s="5" t="s">
        <v>123</v>
      </c>
      <c r="S4060" s="5" t="s">
        <v>124</v>
      </c>
      <c r="T4060" s="5" t="s">
        <v>96</v>
      </c>
      <c r="U4060" s="5" t="s">
        <v>85</v>
      </c>
      <c r="V4060" s="5" t="s">
        <v>126</v>
      </c>
      <c r="W4060" s="5" t="s">
        <v>125</v>
      </c>
      <c r="X4060" s="5" t="s">
        <v>95</v>
      </c>
      <c r="Y4060" s="5" t="n">
        <v>0</v>
      </c>
      <c r="Z4060" s="5" t="n">
        <v>1</v>
      </c>
      <c r="AA4060" s="5" t="str">
        <f aca="false">IF(Y4060&gt;Z4060,"Win",IF(Y4060&lt;Z4060,"Loss","Draw"))</f>
        <v>Loss</v>
      </c>
      <c r="AB4060" s="5" t="s">
        <v>98</v>
      </c>
      <c r="AC4060" s="5" t="s">
        <v>99</v>
      </c>
      <c r="AD4060" s="5" t="s">
        <v>206</v>
      </c>
      <c r="AE4060" s="5" t="s">
        <v>134</v>
      </c>
      <c r="AF4060" s="5" t="str">
        <f aca="false">IF(AD4060&lt;AE4060,AD4060,AE4060)</f>
        <v>Barbarian Barrel, Cannon Cart, Goblinstein, Lightning, Minions, Mortar, Royal Ghost, Skeletons</v>
      </c>
      <c r="AG4060" s="5" t="str">
        <f aca="false">IF(AD4060&lt;AE4060,AE4060,AD4060)</f>
        <v>Berserker, Fire Spirit, Goblin Barrel, Ice Spirit, Magic Archer, Royal Delivery, Tesla, Wall Breakers</v>
      </c>
      <c r="AH4060" s="5" t="str">
        <f aca="false">IF(AD4060=AF4060,AA4060,IF(AA4060="Win","Loss",IF(AA4060="Loss","Win","Draw")))</f>
        <v>Win</v>
      </c>
      <c r="AI4060" s="5" t="s">
        <v>102</v>
      </c>
    </row>
    <row r="4061" customFormat="false" ht="15" hidden="false" customHeight="true" outlineLevel="0" collapsed="false">
      <c r="A4061" s="5" t="s">
        <v>7799</v>
      </c>
      <c r="B4061" s="5" t="n">
        <v>1</v>
      </c>
      <c r="C4061" s="5" t="s">
        <v>253</v>
      </c>
      <c r="D4061" s="5" t="s">
        <v>254</v>
      </c>
      <c r="E4061" s="6" t="s">
        <v>238</v>
      </c>
      <c r="F4061" s="5" t="s">
        <v>239</v>
      </c>
      <c r="G4061" s="5" t="s">
        <v>7800</v>
      </c>
      <c r="H4061" s="5" t="s">
        <v>163</v>
      </c>
      <c r="I4061" s="5" t="s">
        <v>177</v>
      </c>
      <c r="J4061" s="5" t="s">
        <v>83</v>
      </c>
      <c r="K4061" s="5" t="s">
        <v>257</v>
      </c>
      <c r="L4061" s="5" t="s">
        <v>126</v>
      </c>
      <c r="M4061" s="5" t="s">
        <v>215</v>
      </c>
      <c r="N4061" s="5" t="s">
        <v>150</v>
      </c>
      <c r="O4061" s="5" t="s">
        <v>93</v>
      </c>
      <c r="P4061" s="5" t="s">
        <v>89</v>
      </c>
      <c r="Q4061" s="5" t="s">
        <v>177</v>
      </c>
      <c r="R4061" s="5" t="s">
        <v>83</v>
      </c>
      <c r="S4061" s="5" t="s">
        <v>141</v>
      </c>
      <c r="T4061" s="5" t="s">
        <v>215</v>
      </c>
      <c r="U4061" s="5" t="s">
        <v>93</v>
      </c>
      <c r="V4061" s="5" t="s">
        <v>86</v>
      </c>
      <c r="W4061" s="5" t="s">
        <v>150</v>
      </c>
      <c r="X4061" s="5" t="s">
        <v>89</v>
      </c>
      <c r="Y4061" s="5" t="n">
        <v>1</v>
      </c>
      <c r="Z4061" s="5" t="n">
        <v>0</v>
      </c>
      <c r="AA4061" s="5" t="str">
        <f aca="false">IF(Y4061&gt;Z4061,"Win",IF(Y4061&lt;Z4061,"Loss","Draw"))</f>
        <v>Win</v>
      </c>
      <c r="AB4061" s="5" t="s">
        <v>98</v>
      </c>
      <c r="AC4061" s="5" t="s">
        <v>99</v>
      </c>
      <c r="AD4061" s="5" t="s">
        <v>259</v>
      </c>
      <c r="AE4061" s="5" t="s">
        <v>246</v>
      </c>
      <c r="AF4061" s="5" t="str">
        <f aca="false">IF(AD4061&lt;AE4061,AD4061,AE4061)</f>
        <v>Electro Spirit, Fireball, Fisherman, Hunter, Monk, Royal Giant, Skeletons, The Log</v>
      </c>
      <c r="AG4061" s="5" t="str">
        <f aca="false">IF(AD4061&lt;AE4061,AE4061,AD4061)</f>
        <v>Electro Spirit, Fireball, Fisherman, Lumberjack, Monk, Royal Giant, Skeleton Dragons, The Log</v>
      </c>
      <c r="AH4061" s="5" t="str">
        <f aca="false">IF(AD4061=AF4061,AA4061,IF(AA4061="Win","Loss",IF(AA4061="Loss","Win","Draw")))</f>
        <v>Win</v>
      </c>
      <c r="AI4061" s="5" t="s">
        <v>102</v>
      </c>
    </row>
    <row r="4062" customFormat="false" ht="15" hidden="false" customHeight="true" outlineLevel="0" collapsed="false">
      <c r="A4062" s="5" t="s">
        <v>7799</v>
      </c>
      <c r="B4062" s="5" t="n">
        <v>2</v>
      </c>
      <c r="C4062" s="5" t="s">
        <v>253</v>
      </c>
      <c r="D4062" s="5" t="s">
        <v>254</v>
      </c>
      <c r="E4062" s="6" t="s">
        <v>238</v>
      </c>
      <c r="F4062" s="5" t="s">
        <v>239</v>
      </c>
      <c r="G4062" s="5" t="s">
        <v>7801</v>
      </c>
      <c r="H4062" s="5" t="s">
        <v>163</v>
      </c>
      <c r="I4062" s="5" t="s">
        <v>84</v>
      </c>
      <c r="J4062" s="5" t="s">
        <v>108</v>
      </c>
      <c r="K4062" s="5" t="s">
        <v>87</v>
      </c>
      <c r="L4062" s="5" t="s">
        <v>95</v>
      </c>
      <c r="M4062" s="5" t="s">
        <v>91</v>
      </c>
      <c r="N4062" s="5" t="s">
        <v>118</v>
      </c>
      <c r="O4062" s="5" t="s">
        <v>116</v>
      </c>
      <c r="P4062" s="5" t="s">
        <v>115</v>
      </c>
      <c r="Q4062" s="5" t="s">
        <v>127</v>
      </c>
      <c r="R4062" s="5" t="s">
        <v>128</v>
      </c>
      <c r="S4062" s="5" t="s">
        <v>129</v>
      </c>
      <c r="T4062" s="5" t="s">
        <v>133</v>
      </c>
      <c r="U4062" s="5" t="s">
        <v>97</v>
      </c>
      <c r="V4062" s="5" t="s">
        <v>131</v>
      </c>
      <c r="W4062" s="5" t="s">
        <v>173</v>
      </c>
      <c r="X4062" s="5" t="s">
        <v>130</v>
      </c>
      <c r="Y4062" s="5" t="n">
        <v>0</v>
      </c>
      <c r="Z4062" s="5" t="n">
        <v>1</v>
      </c>
      <c r="AA4062" s="5" t="str">
        <f aca="false">IF(Y4062&gt;Z4062,"Win",IF(Y4062&lt;Z4062,"Loss","Draw"))</f>
        <v>Loss</v>
      </c>
      <c r="AB4062" s="5" t="s">
        <v>98</v>
      </c>
      <c r="AC4062" s="5" t="s">
        <v>99</v>
      </c>
      <c r="AD4062" s="5" t="s">
        <v>3239</v>
      </c>
      <c r="AE4062" s="5" t="s">
        <v>503</v>
      </c>
      <c r="AF4062" s="5" t="str">
        <f aca="false">IF(AD4062&lt;AE4062,AD4062,AE4062)</f>
        <v>Archers, Barbarian Barrel, Dark Prince, Goblins, Graveyard, Ice Spirit, Poison, Tesla</v>
      </c>
      <c r="AG4062" s="5" t="str">
        <f aca="false">IF(AD4062&lt;AE4062,AE4062,AD4062)</f>
        <v>Arrows, Bandit, Battle Ram, Golden Knight, Mega Knight, Mother Witch, Ronin, Zappies</v>
      </c>
      <c r="AH4062" s="5" t="str">
        <f aca="false">IF(AD4062=AF4062,AA4062,IF(AA4062="Win","Loss",IF(AA4062="Loss","Win","Draw")))</f>
        <v>Loss</v>
      </c>
      <c r="AI4062" s="5" t="s">
        <v>102</v>
      </c>
    </row>
    <row r="4063" customFormat="false" ht="15" hidden="false" customHeight="true" outlineLevel="0" collapsed="false">
      <c r="A4063" s="5" t="s">
        <v>7799</v>
      </c>
      <c r="B4063" s="5" t="n">
        <v>3</v>
      </c>
      <c r="C4063" s="5" t="s">
        <v>253</v>
      </c>
      <c r="D4063" s="5" t="s">
        <v>254</v>
      </c>
      <c r="E4063" s="6" t="s">
        <v>238</v>
      </c>
      <c r="F4063" s="5" t="s">
        <v>239</v>
      </c>
      <c r="G4063" s="5" t="s">
        <v>7802</v>
      </c>
      <c r="H4063" s="5" t="s">
        <v>163</v>
      </c>
      <c r="I4063" s="5" t="s">
        <v>233</v>
      </c>
      <c r="J4063" s="5" t="s">
        <v>202</v>
      </c>
      <c r="K4063" s="5" t="s">
        <v>201</v>
      </c>
      <c r="L4063" s="5" t="s">
        <v>157</v>
      </c>
      <c r="M4063" s="5" t="s">
        <v>111</v>
      </c>
      <c r="N4063" s="5" t="s">
        <v>193</v>
      </c>
      <c r="O4063" s="5" t="s">
        <v>234</v>
      </c>
      <c r="P4063" s="5" t="s">
        <v>204</v>
      </c>
      <c r="Q4063" s="5" t="s">
        <v>203</v>
      </c>
      <c r="R4063" s="5" t="s">
        <v>151</v>
      </c>
      <c r="S4063" s="5" t="s">
        <v>159</v>
      </c>
      <c r="T4063" s="5" t="s">
        <v>88</v>
      </c>
      <c r="U4063" s="5" t="s">
        <v>157</v>
      </c>
      <c r="V4063" s="5" t="s">
        <v>118</v>
      </c>
      <c r="W4063" s="5" t="s">
        <v>204</v>
      </c>
      <c r="X4063" s="5" t="s">
        <v>234</v>
      </c>
      <c r="Y4063" s="5" t="n">
        <v>1</v>
      </c>
      <c r="Z4063" s="5" t="n">
        <v>0</v>
      </c>
      <c r="AA4063" s="5" t="str">
        <f aca="false">IF(Y4063&gt;Z4063,"Win",IF(Y4063&lt;Z4063,"Loss","Draw"))</f>
        <v>Win</v>
      </c>
      <c r="AB4063" s="5" t="s">
        <v>98</v>
      </c>
      <c r="AC4063" s="5" t="s">
        <v>99</v>
      </c>
      <c r="AD4063" s="5" t="s">
        <v>652</v>
      </c>
      <c r="AE4063" s="5" t="s">
        <v>497</v>
      </c>
      <c r="AF4063" s="5" t="str">
        <f aca="false">IF(AD4063&lt;AE4063,AD4063,AE4063)</f>
        <v>Bats, Bomb Tower, Fire Spirit, Guards, Magic Archer, Miner, Royal Delivery, Wall Breakers</v>
      </c>
      <c r="AG4063" s="5" t="str">
        <f aca="false">IF(AD4063&lt;AE4063,AE4063,AD4063)</f>
        <v>Berserker, Bomb Tower, Dart Goblin, Fire Spirit, Goblin Barrel, Ice Spirit, Mighty Miner, Royal Delivery</v>
      </c>
      <c r="AH4063" s="5" t="str">
        <f aca="false">IF(AD4063=AF4063,AA4063,IF(AA4063="Win","Loss",IF(AA4063="Loss","Win","Draw")))</f>
        <v>Win</v>
      </c>
      <c r="AI4063" s="5" t="s">
        <v>102</v>
      </c>
    </row>
    <row r="4064" customFormat="false" ht="15" hidden="false" customHeight="true" outlineLevel="0" collapsed="false">
      <c r="A4064" s="5" t="s">
        <v>7803</v>
      </c>
      <c r="B4064" s="5" t="n">
        <v>1</v>
      </c>
      <c r="C4064" s="5" t="s">
        <v>253</v>
      </c>
      <c r="D4064" s="5" t="s">
        <v>254</v>
      </c>
      <c r="E4064" s="6" t="s">
        <v>264</v>
      </c>
      <c r="F4064" s="5" t="s">
        <v>265</v>
      </c>
      <c r="G4064" s="5" t="s">
        <v>3183</v>
      </c>
      <c r="H4064" s="5" t="s">
        <v>163</v>
      </c>
      <c r="I4064" s="5" t="s">
        <v>92</v>
      </c>
      <c r="J4064" s="5" t="s">
        <v>91</v>
      </c>
      <c r="K4064" s="5" t="s">
        <v>90</v>
      </c>
      <c r="L4064" s="5" t="s">
        <v>96</v>
      </c>
      <c r="M4064" s="5" t="s">
        <v>94</v>
      </c>
      <c r="N4064" s="5" t="s">
        <v>125</v>
      </c>
      <c r="O4064" s="5" t="s">
        <v>150</v>
      </c>
      <c r="P4064" s="5" t="s">
        <v>93</v>
      </c>
      <c r="Q4064" s="5" t="s">
        <v>201</v>
      </c>
      <c r="R4064" s="5" t="s">
        <v>202</v>
      </c>
      <c r="S4064" s="5" t="s">
        <v>233</v>
      </c>
      <c r="T4064" s="5" t="s">
        <v>111</v>
      </c>
      <c r="U4064" s="5" t="s">
        <v>88</v>
      </c>
      <c r="V4064" s="5" t="s">
        <v>157</v>
      </c>
      <c r="W4064" s="5" t="s">
        <v>204</v>
      </c>
      <c r="X4064" s="5" t="s">
        <v>234</v>
      </c>
      <c r="Y4064" s="5" t="n">
        <v>0</v>
      </c>
      <c r="Z4064" s="5" t="n">
        <v>1</v>
      </c>
      <c r="AA4064" s="5" t="str">
        <f aca="false">IF(Y4064&gt;Z4064,"Win",IF(Y4064&lt;Z4064,"Loss","Draw"))</f>
        <v>Loss</v>
      </c>
      <c r="AB4064" s="5" t="s">
        <v>98</v>
      </c>
      <c r="AC4064" s="5" t="s">
        <v>99</v>
      </c>
      <c r="AD4064" s="5" t="s">
        <v>635</v>
      </c>
      <c r="AE4064" s="5" t="s">
        <v>380</v>
      </c>
      <c r="AF4064" s="5" t="str">
        <f aca="false">IF(AD4064&lt;AE4064,AD4064,AE4064)</f>
        <v>Bats, Berserker, Bomb Tower, Fire Spirit, Magic Archer, Miner, Royal Delivery, Wall Breakers</v>
      </c>
      <c r="AG4064" s="5" t="str">
        <f aca="false">IF(AD4064&lt;AE4064,AE4064,AD4064)</f>
        <v>Cannon Cart, Electro Spirit, Fireball, Goblins, Minions, Mortar, Rascals, Skeleton Barrel</v>
      </c>
      <c r="AH4064" s="5" t="str">
        <f aca="false">IF(AD4064=AF4064,AA4064,IF(AA4064="Win","Loss",IF(AA4064="Loss","Win","Draw")))</f>
        <v>Win</v>
      </c>
      <c r="AI4064" s="5" t="s">
        <v>102</v>
      </c>
    </row>
    <row r="4065" customFormat="false" ht="15" hidden="false" customHeight="true" outlineLevel="0" collapsed="false">
      <c r="A4065" s="5" t="s">
        <v>7803</v>
      </c>
      <c r="B4065" s="5" t="n">
        <v>2</v>
      </c>
      <c r="C4065" s="5" t="s">
        <v>253</v>
      </c>
      <c r="D4065" s="5" t="s">
        <v>254</v>
      </c>
      <c r="E4065" s="6" t="s">
        <v>264</v>
      </c>
      <c r="F4065" s="5" t="s">
        <v>265</v>
      </c>
      <c r="G4065" s="5" t="s">
        <v>7804</v>
      </c>
      <c r="H4065" s="5" t="s">
        <v>81</v>
      </c>
      <c r="I4065" s="5" t="s">
        <v>82</v>
      </c>
      <c r="J4065" s="5" t="s">
        <v>83</v>
      </c>
      <c r="K4065" s="5" t="s">
        <v>87</v>
      </c>
      <c r="L4065" s="5" t="s">
        <v>126</v>
      </c>
      <c r="M4065" s="5" t="s">
        <v>118</v>
      </c>
      <c r="N4065" s="5" t="s">
        <v>86</v>
      </c>
      <c r="O4065" s="5" t="s">
        <v>85</v>
      </c>
      <c r="P4065" s="5" t="s">
        <v>95</v>
      </c>
      <c r="Q4065" s="5" t="s">
        <v>82</v>
      </c>
      <c r="R4065" s="5" t="s">
        <v>108</v>
      </c>
      <c r="S4065" s="5" t="s">
        <v>87</v>
      </c>
      <c r="T4065" s="5" t="s">
        <v>126</v>
      </c>
      <c r="U4065" s="5" t="s">
        <v>150</v>
      </c>
      <c r="V4065" s="5" t="s">
        <v>95</v>
      </c>
      <c r="W4065" s="5" t="s">
        <v>85</v>
      </c>
      <c r="X4065" s="5" t="s">
        <v>86</v>
      </c>
      <c r="Y4065" s="5" t="n">
        <v>1</v>
      </c>
      <c r="Z4065" s="5" t="n">
        <v>0</v>
      </c>
      <c r="AA4065" s="5" t="str">
        <f aca="false">IF(Y4065&gt;Z4065,"Win",IF(Y4065&lt;Z4065,"Loss","Draw"))</f>
        <v>Win</v>
      </c>
      <c r="AB4065" s="5" t="s">
        <v>98</v>
      </c>
      <c r="AC4065" s="5" t="s">
        <v>99</v>
      </c>
      <c r="AD4065" s="5" t="s">
        <v>1147</v>
      </c>
      <c r="AE4065" s="5" t="s">
        <v>4788</v>
      </c>
      <c r="AF4065" s="5" t="str">
        <f aca="false">IF(AD4065&lt;AE4065,AD4065,AE4065)</f>
        <v>Barbarian Barrel, Dark Prince, Electro Spirit, Lightning, Royal Hogs, Skeleton Dragons, Skeletons, Tesla</v>
      </c>
      <c r="AG4065" s="5" t="str">
        <f aca="false">IF(AD4065&lt;AE4065,AE4065,AD4065)</f>
        <v>Barbarian Barrel, Ice Spirit, Lightning, Monk, Royal Hogs, Skeleton Dragons, Skeletons, Tesla</v>
      </c>
      <c r="AH4065" s="5" t="str">
        <f aca="false">IF(AD4065=AF4065,AA4065,IF(AA4065="Win","Loss",IF(AA4065="Loss","Win","Draw")))</f>
        <v>Loss</v>
      </c>
      <c r="AI4065" s="5" t="s">
        <v>102</v>
      </c>
    </row>
    <row r="4066" customFormat="false" ht="15" hidden="false" customHeight="true" outlineLevel="0" collapsed="false">
      <c r="A4066" s="5" t="s">
        <v>7803</v>
      </c>
      <c r="B4066" s="5" t="n">
        <v>3</v>
      </c>
      <c r="C4066" s="5" t="s">
        <v>253</v>
      </c>
      <c r="D4066" s="5" t="s">
        <v>254</v>
      </c>
      <c r="E4066" s="6" t="s">
        <v>264</v>
      </c>
      <c r="F4066" s="5" t="s">
        <v>265</v>
      </c>
      <c r="G4066" s="5" t="s">
        <v>7805</v>
      </c>
      <c r="H4066" s="5" t="s">
        <v>163</v>
      </c>
      <c r="I4066" s="5" t="s">
        <v>137</v>
      </c>
      <c r="J4066" s="5" t="s">
        <v>194</v>
      </c>
      <c r="K4066" s="5" t="s">
        <v>114</v>
      </c>
      <c r="L4066" s="5" t="s">
        <v>157</v>
      </c>
      <c r="M4066" s="5" t="s">
        <v>88</v>
      </c>
      <c r="N4066" s="5" t="s">
        <v>97</v>
      </c>
      <c r="O4066" s="5" t="s">
        <v>153</v>
      </c>
      <c r="P4066" s="5" t="s">
        <v>116</v>
      </c>
      <c r="Q4066" s="5" t="s">
        <v>92</v>
      </c>
      <c r="R4066" s="5" t="s">
        <v>158</v>
      </c>
      <c r="S4066" s="5" t="s">
        <v>90</v>
      </c>
      <c r="T4066" s="5" t="s">
        <v>93</v>
      </c>
      <c r="U4066" s="5" t="s">
        <v>159</v>
      </c>
      <c r="V4066" s="5" t="s">
        <v>94</v>
      </c>
      <c r="W4066" s="5" t="s">
        <v>96</v>
      </c>
      <c r="X4066" s="5" t="s">
        <v>89</v>
      </c>
      <c r="Y4066" s="5" t="n">
        <v>0</v>
      </c>
      <c r="Z4066" s="5" t="n">
        <v>1</v>
      </c>
      <c r="AA4066" s="5" t="str">
        <f aca="false">IF(Y4066&gt;Z4066,"Win",IF(Y4066&lt;Z4066,"Loss","Draw"))</f>
        <v>Loss</v>
      </c>
      <c r="AB4066" s="5" t="s">
        <v>98</v>
      </c>
      <c r="AC4066" s="5" t="s">
        <v>99</v>
      </c>
      <c r="AD4066" s="5" t="s">
        <v>1305</v>
      </c>
      <c r="AE4066" s="5" t="s">
        <v>6059</v>
      </c>
      <c r="AF4066" s="5" t="str">
        <f aca="false">IF(AD4066&lt;AE4066,AD4066,AE4066)</f>
        <v>Archer Queen, Berserker, Cannon, Fire Spirit, Giant Snowball, Goblin Drill, Poison, Ronin</v>
      </c>
      <c r="AG4066" s="5" t="str">
        <f aca="false">IF(AD4066&lt;AE4066,AE4066,AD4066)</f>
        <v>Bowler, Dart Goblin, Fireball, Minions, Mortar, Rascals, Skeleton Barrel, The Log</v>
      </c>
      <c r="AH4066" s="5" t="str">
        <f aca="false">IF(AD4066=AF4066,AA4066,IF(AA4066="Win","Loss",IF(AA4066="Loss","Win","Draw")))</f>
        <v>Loss</v>
      </c>
      <c r="AI4066" s="5" t="s">
        <v>102</v>
      </c>
    </row>
    <row r="4067" customFormat="false" ht="15" hidden="false" customHeight="true" outlineLevel="0" collapsed="false">
      <c r="A4067" s="7" t="s">
        <v>7806</v>
      </c>
      <c r="B4067" s="7" t="n">
        <v>1</v>
      </c>
      <c r="C4067" s="7" t="s">
        <v>253</v>
      </c>
      <c r="D4067" s="7" t="s">
        <v>254</v>
      </c>
      <c r="E4067" s="7" t="s">
        <v>198</v>
      </c>
      <c r="F4067" s="7" t="s">
        <v>199</v>
      </c>
      <c r="G4067" s="7" t="s">
        <v>5993</v>
      </c>
      <c r="H4067" s="7" t="s">
        <v>163</v>
      </c>
      <c r="I4067" s="7" t="s">
        <v>137</v>
      </c>
      <c r="J4067" s="7" t="s">
        <v>91</v>
      </c>
      <c r="K4067" s="7" t="s">
        <v>114</v>
      </c>
      <c r="L4067" s="7" t="s">
        <v>157</v>
      </c>
      <c r="M4067" s="7" t="s">
        <v>242</v>
      </c>
      <c r="N4067" s="7" t="s">
        <v>97</v>
      </c>
      <c r="O4067" s="7" t="s">
        <v>87</v>
      </c>
      <c r="P4067" s="7" t="s">
        <v>116</v>
      </c>
      <c r="Q4067" s="7" t="s">
        <v>82</v>
      </c>
      <c r="R4067" s="7" t="s">
        <v>151</v>
      </c>
      <c r="S4067" s="7" t="s">
        <v>152</v>
      </c>
      <c r="T4067" s="7" t="s">
        <v>85</v>
      </c>
      <c r="U4067" s="7" t="s">
        <v>126</v>
      </c>
      <c r="V4067" s="7" t="s">
        <v>150</v>
      </c>
      <c r="W4067" s="7" t="s">
        <v>89</v>
      </c>
      <c r="X4067" s="7" t="s">
        <v>153</v>
      </c>
      <c r="Y4067" s="7" t="n">
        <v>0</v>
      </c>
      <c r="Z4067" s="7" t="n">
        <v>1</v>
      </c>
      <c r="AA4067" s="7" t="str">
        <f aca="false">IF(Y4067&gt;Z4067,"Win",IF(Y4067&lt;Z4067,"Loss","Draw"))</f>
        <v>Loss</v>
      </c>
      <c r="AB4067" s="7" t="s">
        <v>99</v>
      </c>
      <c r="AC4067" s="7" t="s">
        <v>99</v>
      </c>
      <c r="AD4067" s="7" t="s">
        <v>321</v>
      </c>
      <c r="AE4067" s="7" t="s">
        <v>155</v>
      </c>
      <c r="AF4067" s="7" t="str">
        <f aca="false">IF(AD4067&lt;AE4067,AD4067,AE4067)</f>
        <v>Baby Dragon, Cannon, Electro Spirit, Lightning, Mighty Miner, Royal Hogs, Skeletons, The Log</v>
      </c>
      <c r="AG4067" s="7" t="str">
        <f aca="false">IF(AD4067&lt;AE4067,AE4067,AD4067)</f>
        <v>Bomber, Fire Spirit, Giant Snowball, Goblin Drill, Goblins, Poison, Ronin, Tesla</v>
      </c>
      <c r="AH4067" s="7" t="str">
        <f aca="false">IF(AD4067=AF4067,AA4067,IF(AA4067="Win","Loss",IF(AA4067="Loss","Win","Draw")))</f>
        <v>Win</v>
      </c>
      <c r="AI4067" s="7" t="s">
        <v>102</v>
      </c>
    </row>
    <row r="4068" customFormat="false" ht="15" hidden="false" customHeight="true" outlineLevel="0" collapsed="false">
      <c r="A4068" s="7" t="s">
        <v>7806</v>
      </c>
      <c r="B4068" s="7" t="n">
        <v>2</v>
      </c>
      <c r="C4068" s="7" t="s">
        <v>253</v>
      </c>
      <c r="D4068" s="7" t="s">
        <v>254</v>
      </c>
      <c r="E4068" s="7" t="s">
        <v>198</v>
      </c>
      <c r="F4068" s="7" t="s">
        <v>199</v>
      </c>
      <c r="G4068" s="7" t="s">
        <v>5994</v>
      </c>
      <c r="H4068" s="7" t="s">
        <v>163</v>
      </c>
      <c r="I4068" s="7" t="s">
        <v>172</v>
      </c>
      <c r="J4068" s="7" t="s">
        <v>186</v>
      </c>
      <c r="K4068" s="7" t="s">
        <v>83</v>
      </c>
      <c r="L4068" s="7" t="s">
        <v>193</v>
      </c>
      <c r="M4068" s="7" t="s">
        <v>111</v>
      </c>
      <c r="N4068" s="7" t="s">
        <v>234</v>
      </c>
      <c r="O4068" s="7" t="s">
        <v>130</v>
      </c>
      <c r="P4068" s="7" t="s">
        <v>109</v>
      </c>
      <c r="Q4068" s="7" t="s">
        <v>129</v>
      </c>
      <c r="R4068" s="7" t="s">
        <v>108</v>
      </c>
      <c r="S4068" s="7" t="s">
        <v>113</v>
      </c>
      <c r="T4068" s="7" t="s">
        <v>165</v>
      </c>
      <c r="U4068" s="7" t="s">
        <v>133</v>
      </c>
      <c r="V4068" s="7" t="s">
        <v>164</v>
      </c>
      <c r="W4068" s="7" t="s">
        <v>131</v>
      </c>
      <c r="X4068" s="7" t="s">
        <v>130</v>
      </c>
      <c r="Y4068" s="7" t="n">
        <v>1</v>
      </c>
      <c r="Z4068" s="7" t="n">
        <v>3</v>
      </c>
      <c r="AA4068" s="7" t="str">
        <f aca="false">IF(Y4068&gt;Z4068,"Win",IF(Y4068&lt;Z4068,"Loss","Draw"))</f>
        <v>Loss</v>
      </c>
      <c r="AB4068" s="7" t="s">
        <v>99</v>
      </c>
      <c r="AC4068" s="7" t="s">
        <v>99</v>
      </c>
      <c r="AD4068" s="7" t="s">
        <v>2093</v>
      </c>
      <c r="AE4068" s="7" t="s">
        <v>2291</v>
      </c>
      <c r="AF4068" s="7" t="str">
        <f aca="false">IF(AD4068&lt;AE4068,AD4068,AE4068)</f>
        <v>Arrows, Balloon, Bomb Tower, Guards, Miner, Monk, Musketeer, Zap</v>
      </c>
      <c r="AG4068" s="7" t="str">
        <f aca="false">IF(AD4068&lt;AE4068,AE4068,AD4068)</f>
        <v>Arrows, Bandit, Dark Prince, Earthquake, Furnace, Hog Rider, Mega Knight, Mother Witch</v>
      </c>
      <c r="AH4068" s="7" t="str">
        <f aca="false">IF(AD4068=AF4068,AA4068,IF(AA4068="Win","Loss",IF(AA4068="Loss","Win","Draw")))</f>
        <v>Loss</v>
      </c>
      <c r="AI4068" s="7" t="s">
        <v>102</v>
      </c>
    </row>
    <row r="4069" customFormat="false" ht="15" hidden="false" customHeight="true" outlineLevel="0" collapsed="false">
      <c r="A4069" s="5" t="s">
        <v>7807</v>
      </c>
      <c r="B4069" s="5" t="n">
        <v>1</v>
      </c>
      <c r="C4069" s="5" t="s">
        <v>253</v>
      </c>
      <c r="D4069" s="5" t="s">
        <v>254</v>
      </c>
      <c r="E4069" s="5" t="s">
        <v>227</v>
      </c>
      <c r="F4069" s="5" t="s">
        <v>228</v>
      </c>
      <c r="G4069" s="5" t="s">
        <v>5696</v>
      </c>
      <c r="H4069" s="5" t="s">
        <v>715</v>
      </c>
      <c r="I4069" s="5" t="s">
        <v>84</v>
      </c>
      <c r="J4069" s="5" t="s">
        <v>108</v>
      </c>
      <c r="K4069" s="5" t="s">
        <v>114</v>
      </c>
      <c r="L4069" s="5" t="s">
        <v>118</v>
      </c>
      <c r="M4069" s="5" t="s">
        <v>138</v>
      </c>
      <c r="N4069" s="5" t="s">
        <v>119</v>
      </c>
      <c r="O4069" s="5" t="s">
        <v>116</v>
      </c>
      <c r="P4069" s="5" t="s">
        <v>115</v>
      </c>
      <c r="Q4069" s="5" t="s">
        <v>129</v>
      </c>
      <c r="R4069" s="5" t="s">
        <v>128</v>
      </c>
      <c r="S4069" s="5" t="s">
        <v>127</v>
      </c>
      <c r="T4069" s="5" t="s">
        <v>173</v>
      </c>
      <c r="U4069" s="5" t="s">
        <v>131</v>
      </c>
      <c r="V4069" s="5" t="s">
        <v>97</v>
      </c>
      <c r="W4069" s="5" t="s">
        <v>130</v>
      </c>
      <c r="X4069" s="5" t="s">
        <v>133</v>
      </c>
      <c r="Y4069" s="5" t="n">
        <v>0</v>
      </c>
      <c r="Z4069" s="5" t="n">
        <v>1</v>
      </c>
      <c r="AA4069" s="5" t="str">
        <f aca="false">IF(Y4069&gt;Z4069,"Win",IF(Y4069&lt;Z4069,"Loss","Draw"))</f>
        <v>Loss</v>
      </c>
      <c r="AB4069" s="5" t="s">
        <v>98</v>
      </c>
      <c r="AC4069" s="5" t="s">
        <v>99</v>
      </c>
      <c r="AD4069" s="5" t="s">
        <v>984</v>
      </c>
      <c r="AE4069" s="5" t="s">
        <v>503</v>
      </c>
      <c r="AF4069" s="5" t="str">
        <f aca="false">IF(AD4069&lt;AE4069,AD4069,AE4069)</f>
        <v>Archers, Dark Prince, Giant Snowball, Goblin Demolisher, Goblin Hut, Graveyard, Ice Spirit, Poison</v>
      </c>
      <c r="AG4069" s="5" t="str">
        <f aca="false">IF(AD4069&lt;AE4069,AE4069,AD4069)</f>
        <v>Arrows, Bandit, Battle Ram, Golden Knight, Mega Knight, Mother Witch, Ronin, Zappies</v>
      </c>
      <c r="AH4069" s="5" t="str">
        <f aca="false">IF(AD4069=AF4069,AA4069,IF(AA4069="Win","Loss",IF(AA4069="Loss","Win","Draw")))</f>
        <v>Loss</v>
      </c>
      <c r="AI4069" s="5" t="s">
        <v>102</v>
      </c>
    </row>
    <row r="4070" customFormat="false" ht="15" hidden="false" customHeight="true" outlineLevel="0" collapsed="false">
      <c r="A4070" s="5" t="s">
        <v>7807</v>
      </c>
      <c r="B4070" s="5" t="n">
        <v>2</v>
      </c>
      <c r="C4070" s="5" t="s">
        <v>253</v>
      </c>
      <c r="D4070" s="5" t="s">
        <v>254</v>
      </c>
      <c r="E4070" s="5" t="s">
        <v>227</v>
      </c>
      <c r="F4070" s="5" t="s">
        <v>228</v>
      </c>
      <c r="G4070" s="5" t="s">
        <v>5697</v>
      </c>
      <c r="H4070" s="5" t="s">
        <v>163</v>
      </c>
      <c r="I4070" s="5" t="s">
        <v>407</v>
      </c>
      <c r="J4070" s="5" t="s">
        <v>151</v>
      </c>
      <c r="K4070" s="5" t="s">
        <v>87</v>
      </c>
      <c r="L4070" s="5" t="s">
        <v>126</v>
      </c>
      <c r="M4070" s="5" t="s">
        <v>165</v>
      </c>
      <c r="N4070" s="5" t="s">
        <v>150</v>
      </c>
      <c r="O4070" s="5" t="s">
        <v>164</v>
      </c>
      <c r="P4070" s="5" t="s">
        <v>95</v>
      </c>
      <c r="Q4070" s="5" t="s">
        <v>203</v>
      </c>
      <c r="R4070" s="5" t="s">
        <v>202</v>
      </c>
      <c r="S4070" s="5" t="s">
        <v>201</v>
      </c>
      <c r="T4070" s="5" t="s">
        <v>209</v>
      </c>
      <c r="U4070" s="5" t="s">
        <v>88</v>
      </c>
      <c r="V4070" s="5" t="s">
        <v>157</v>
      </c>
      <c r="W4070" s="5" t="s">
        <v>118</v>
      </c>
      <c r="X4070" s="5" t="s">
        <v>204</v>
      </c>
      <c r="Y4070" s="5" t="n">
        <v>0</v>
      </c>
      <c r="Z4070" s="5" t="n">
        <v>1</v>
      </c>
      <c r="AA4070" s="5" t="str">
        <f aca="false">IF(Y4070&gt;Z4070,"Win",IF(Y4070&lt;Z4070,"Loss","Draw"))</f>
        <v>Loss</v>
      </c>
      <c r="AB4070" s="5" t="s">
        <v>98</v>
      </c>
      <c r="AC4070" s="5" t="s">
        <v>99</v>
      </c>
      <c r="AD4070" s="5" t="s">
        <v>662</v>
      </c>
      <c r="AE4070" s="5" t="s">
        <v>587</v>
      </c>
      <c r="AF4070" s="5" t="str">
        <f aca="false">IF(AD4070&lt;AE4070,AD4070,AE4070)</f>
        <v>Barbarian Barrel, Earthquake, Electro Spirit, Firecracker, Hog Rider, Mighty Miner, Skeletons, Tesla</v>
      </c>
      <c r="AG4070" s="5" t="str">
        <f aca="false">IF(AD4070&lt;AE4070,AE4070,AD4070)</f>
        <v>Berserker, Fire Spirit, Goblin Barrel, Ice Spirit, Inferno Tower, Magic Archer, Royal Delivery, Wall Breakers</v>
      </c>
      <c r="AH4070" s="5" t="str">
        <f aca="false">IF(AD4070=AF4070,AA4070,IF(AA4070="Win","Loss",IF(AA4070="Loss","Win","Draw")))</f>
        <v>Loss</v>
      </c>
      <c r="AI4070" s="5" t="s">
        <v>102</v>
      </c>
    </row>
    <row r="4071" customFormat="false" ht="15" hidden="false" customHeight="true" outlineLevel="0" collapsed="false">
      <c r="A4071" s="5" t="s">
        <v>7808</v>
      </c>
      <c r="B4071" s="5" t="n">
        <v>1</v>
      </c>
      <c r="C4071" s="5" t="s">
        <v>253</v>
      </c>
      <c r="D4071" s="5" t="s">
        <v>254</v>
      </c>
      <c r="E4071" s="5" t="s">
        <v>76</v>
      </c>
      <c r="F4071" s="5" t="s">
        <v>77</v>
      </c>
      <c r="G4071" s="5" t="s">
        <v>255</v>
      </c>
      <c r="H4071" s="5" t="s">
        <v>81</v>
      </c>
      <c r="I4071" s="5" t="s">
        <v>201</v>
      </c>
      <c r="J4071" s="5" t="s">
        <v>202</v>
      </c>
      <c r="K4071" s="5" t="s">
        <v>203</v>
      </c>
      <c r="L4071" s="5" t="s">
        <v>118</v>
      </c>
      <c r="M4071" s="5" t="s">
        <v>157</v>
      </c>
      <c r="N4071" s="5" t="s">
        <v>88</v>
      </c>
      <c r="O4071" s="5" t="s">
        <v>87</v>
      </c>
      <c r="P4071" s="5" t="s">
        <v>204</v>
      </c>
      <c r="Q4071" s="5" t="s">
        <v>92</v>
      </c>
      <c r="R4071" s="5" t="s">
        <v>91</v>
      </c>
      <c r="S4071" s="5" t="s">
        <v>90</v>
      </c>
      <c r="T4071" s="5" t="s">
        <v>93</v>
      </c>
      <c r="U4071" s="5" t="s">
        <v>95</v>
      </c>
      <c r="V4071" s="5" t="s">
        <v>96</v>
      </c>
      <c r="W4071" s="5" t="s">
        <v>94</v>
      </c>
      <c r="X4071" s="5" t="s">
        <v>125</v>
      </c>
      <c r="Y4071" s="5" t="n">
        <v>0</v>
      </c>
      <c r="Z4071" s="5" t="n">
        <v>1</v>
      </c>
      <c r="AA4071" s="5" t="str">
        <f aca="false">IF(Y4071&gt;Z4071,"Win",IF(Y4071&lt;Z4071,"Loss","Draw"))</f>
        <v>Loss</v>
      </c>
      <c r="AB4071" s="5" t="s">
        <v>98</v>
      </c>
      <c r="AC4071" s="5" t="s">
        <v>99</v>
      </c>
      <c r="AD4071" s="5" t="s">
        <v>206</v>
      </c>
      <c r="AE4071" s="5" t="s">
        <v>216</v>
      </c>
      <c r="AF4071" s="5" t="str">
        <f aca="false">IF(AD4071&lt;AE4071,AD4071,AE4071)</f>
        <v>Barbarian Barrel, Cannon Cart, Fireball, Goblins, Minions, Mortar, Rascals, Skeleton Barrel</v>
      </c>
      <c r="AG4071" s="5" t="str">
        <f aca="false">IF(AD4071&lt;AE4071,AE4071,AD4071)</f>
        <v>Berserker, Fire Spirit, Goblin Barrel, Ice Spirit, Magic Archer, Royal Delivery, Tesla, Wall Breakers</v>
      </c>
      <c r="AH4071" s="5" t="str">
        <f aca="false">IF(AD4071=AF4071,AA4071,IF(AA4071="Win","Loss",IF(AA4071="Loss","Win","Draw")))</f>
        <v>Win</v>
      </c>
      <c r="AI4071" s="5" t="s">
        <v>102</v>
      </c>
    </row>
    <row r="4072" customFormat="false" ht="15" hidden="false" customHeight="true" outlineLevel="0" collapsed="false">
      <c r="A4072" s="5" t="s">
        <v>7808</v>
      </c>
      <c r="B4072" s="5" t="n">
        <v>2</v>
      </c>
      <c r="C4072" s="5" t="s">
        <v>253</v>
      </c>
      <c r="D4072" s="5" t="s">
        <v>254</v>
      </c>
      <c r="E4072" s="5" t="s">
        <v>76</v>
      </c>
      <c r="F4072" s="5" t="s">
        <v>77</v>
      </c>
      <c r="G4072" s="5" t="s">
        <v>256</v>
      </c>
      <c r="H4072" s="5" t="s">
        <v>81</v>
      </c>
      <c r="I4072" s="5" t="s">
        <v>257</v>
      </c>
      <c r="J4072" s="5" t="s">
        <v>83</v>
      </c>
      <c r="K4072" s="5" t="s">
        <v>177</v>
      </c>
      <c r="L4072" s="5" t="s">
        <v>126</v>
      </c>
      <c r="M4072" s="5" t="s">
        <v>150</v>
      </c>
      <c r="N4072" s="5" t="s">
        <v>93</v>
      </c>
      <c r="O4072" s="5" t="s">
        <v>89</v>
      </c>
      <c r="P4072" s="5" t="s">
        <v>215</v>
      </c>
      <c r="Q4072" s="5" t="s">
        <v>87</v>
      </c>
      <c r="R4072" s="5" t="s">
        <v>108</v>
      </c>
      <c r="S4072" s="5" t="s">
        <v>114</v>
      </c>
      <c r="T4072" s="5" t="s">
        <v>116</v>
      </c>
      <c r="U4072" s="5" t="s">
        <v>138</v>
      </c>
      <c r="V4072" s="5" t="s">
        <v>157</v>
      </c>
      <c r="W4072" s="5" t="s">
        <v>137</v>
      </c>
      <c r="X4072" s="5" t="s">
        <v>97</v>
      </c>
      <c r="Y4072" s="5" t="n">
        <v>1</v>
      </c>
      <c r="Z4072" s="5" t="n">
        <v>0</v>
      </c>
      <c r="AA4072" s="5" t="str">
        <f aca="false">IF(Y4072&gt;Z4072,"Win",IF(Y4072&lt;Z4072,"Loss","Draw"))</f>
        <v>Win</v>
      </c>
      <c r="AB4072" s="5" t="s">
        <v>98</v>
      </c>
      <c r="AC4072" s="5" t="s">
        <v>99</v>
      </c>
      <c r="AD4072" s="5" t="s">
        <v>259</v>
      </c>
      <c r="AE4072" s="5" t="s">
        <v>258</v>
      </c>
      <c r="AF4072" s="5" t="str">
        <f aca="false">IF(AD4072&lt;AE4072,AD4072,AE4072)</f>
        <v>Dark Prince, Fire Spirit, Giant Snowball, Goblin Demolisher, Goblin Drill, Poison, Ronin, Tesla</v>
      </c>
      <c r="AG4072" s="5" t="str">
        <f aca="false">IF(AD4072&lt;AE4072,AE4072,AD4072)</f>
        <v>Electro Spirit, Fireball, Fisherman, Hunter, Monk, Royal Giant, Skeletons, The Log</v>
      </c>
      <c r="AH4072" s="5" t="str">
        <f aca="false">IF(AD4072=AF4072,AA4072,IF(AA4072="Win","Loss",IF(AA4072="Loss","Win","Draw")))</f>
        <v>Loss</v>
      </c>
      <c r="AI4072" s="5" t="s">
        <v>102</v>
      </c>
    </row>
    <row r="4073" customFormat="false" ht="15" hidden="false" customHeight="true" outlineLevel="0" collapsed="false">
      <c r="A4073" s="5" t="s">
        <v>7808</v>
      </c>
      <c r="B4073" s="5" t="n">
        <v>3</v>
      </c>
      <c r="C4073" s="5" t="s">
        <v>253</v>
      </c>
      <c r="D4073" s="5" t="s">
        <v>254</v>
      </c>
      <c r="E4073" s="5" t="s">
        <v>76</v>
      </c>
      <c r="F4073" s="5" t="s">
        <v>77</v>
      </c>
      <c r="G4073" s="5" t="s">
        <v>260</v>
      </c>
      <c r="H4073" s="5" t="s">
        <v>81</v>
      </c>
      <c r="I4073" s="5" t="s">
        <v>241</v>
      </c>
      <c r="J4073" s="5" t="s">
        <v>186</v>
      </c>
      <c r="K4073" s="5" t="s">
        <v>185</v>
      </c>
      <c r="L4073" s="5" t="s">
        <v>234</v>
      </c>
      <c r="M4073" s="5" t="s">
        <v>193</v>
      </c>
      <c r="N4073" s="5" t="s">
        <v>111</v>
      </c>
      <c r="O4073" s="5" t="s">
        <v>109</v>
      </c>
      <c r="P4073" s="5" t="s">
        <v>187</v>
      </c>
      <c r="Q4073" s="5" t="s">
        <v>82</v>
      </c>
      <c r="R4073" s="5" t="s">
        <v>83</v>
      </c>
      <c r="S4073" s="5" t="s">
        <v>84</v>
      </c>
      <c r="T4073" s="5" t="s">
        <v>85</v>
      </c>
      <c r="U4073" s="5" t="s">
        <v>86</v>
      </c>
      <c r="V4073" s="5" t="s">
        <v>234</v>
      </c>
      <c r="W4073" s="5" t="s">
        <v>89</v>
      </c>
      <c r="X4073" s="5" t="s">
        <v>88</v>
      </c>
      <c r="Y4073" s="5" t="n">
        <v>1</v>
      </c>
      <c r="Z4073" s="5" t="n">
        <v>0</v>
      </c>
      <c r="AA4073" s="5" t="str">
        <f aca="false">IF(Y4073&gt;Z4073,"Win",IF(Y4073&lt;Z4073,"Loss","Draw"))</f>
        <v>Win</v>
      </c>
      <c r="AB4073" s="5" t="s">
        <v>98</v>
      </c>
      <c r="AC4073" s="5" t="s">
        <v>99</v>
      </c>
      <c r="AD4073" s="5" t="s">
        <v>262</v>
      </c>
      <c r="AE4073" s="5" t="s">
        <v>261</v>
      </c>
      <c r="AF4073" s="5" t="str">
        <f aca="false">IF(AD4073&lt;AE4073,AD4073,AE4073)</f>
        <v>Archers, Berserker, Bomb Tower, Lightning, Monk, Royal Hogs, Skeleton Dragons, The Log</v>
      </c>
      <c r="AG4073" s="5" t="str">
        <f aca="false">IF(AD4073&lt;AE4073,AE4073,AD4073)</f>
        <v>Balloon, Bomb Tower, Executioner, Guards, Knight, Miner, Tornado, Zap</v>
      </c>
      <c r="AH4073" s="5" t="str">
        <f aca="false">IF(AD4073=AF4073,AA4073,IF(AA4073="Win","Loss",IF(AA4073="Loss","Win","Draw")))</f>
        <v>Loss</v>
      </c>
      <c r="AI4073" s="5" t="s">
        <v>102</v>
      </c>
    </row>
    <row r="4074" customFormat="false" ht="15" hidden="false" customHeight="true" outlineLevel="0" collapsed="false">
      <c r="A4074" s="5" t="s">
        <v>7809</v>
      </c>
      <c r="B4074" s="5" t="n">
        <v>1</v>
      </c>
      <c r="C4074" s="5" t="s">
        <v>253</v>
      </c>
      <c r="D4074" s="5" t="s">
        <v>254</v>
      </c>
      <c r="E4074" s="5" t="s">
        <v>182</v>
      </c>
      <c r="F4074" s="5" t="s">
        <v>183</v>
      </c>
      <c r="G4074" s="5" t="s">
        <v>7810</v>
      </c>
      <c r="H4074" s="5" t="s">
        <v>163</v>
      </c>
      <c r="I4074" s="5" t="s">
        <v>152</v>
      </c>
      <c r="J4074" s="5" t="s">
        <v>151</v>
      </c>
      <c r="K4074" s="5" t="s">
        <v>82</v>
      </c>
      <c r="L4074" s="5" t="s">
        <v>150</v>
      </c>
      <c r="M4074" s="5" t="s">
        <v>126</v>
      </c>
      <c r="N4074" s="5" t="s">
        <v>153</v>
      </c>
      <c r="O4074" s="5" t="s">
        <v>85</v>
      </c>
      <c r="P4074" s="5" t="s">
        <v>89</v>
      </c>
      <c r="Q4074" s="5" t="s">
        <v>90</v>
      </c>
      <c r="R4074" s="5" t="s">
        <v>123</v>
      </c>
      <c r="S4074" s="5" t="s">
        <v>124</v>
      </c>
      <c r="T4074" s="5" t="s">
        <v>125</v>
      </c>
      <c r="U4074" s="5" t="s">
        <v>85</v>
      </c>
      <c r="V4074" s="5" t="s">
        <v>96</v>
      </c>
      <c r="W4074" s="5" t="s">
        <v>126</v>
      </c>
      <c r="X4074" s="5" t="s">
        <v>95</v>
      </c>
      <c r="Y4074" s="5" t="n">
        <v>0</v>
      </c>
      <c r="Z4074" s="5" t="n">
        <v>1</v>
      </c>
      <c r="AA4074" s="5" t="str">
        <f aca="false">IF(Y4074&gt;Z4074,"Win",IF(Y4074&lt;Z4074,"Loss","Draw"))</f>
        <v>Loss</v>
      </c>
      <c r="AB4074" s="5" t="s">
        <v>98</v>
      </c>
      <c r="AC4074" s="5" t="s">
        <v>99</v>
      </c>
      <c r="AD4074" s="5" t="s">
        <v>155</v>
      </c>
      <c r="AE4074" s="5" t="s">
        <v>134</v>
      </c>
      <c r="AF4074" s="5" t="str">
        <f aca="false">IF(AD4074&lt;AE4074,AD4074,AE4074)</f>
        <v>Baby Dragon, Cannon, Electro Spirit, Lightning, Mighty Miner, Royal Hogs, Skeletons, The Log</v>
      </c>
      <c r="AG4074" s="5" t="str">
        <f aca="false">IF(AD4074&lt;AE4074,AE4074,AD4074)</f>
        <v>Barbarian Barrel, Cannon Cart, Goblinstein, Lightning, Minions, Mortar, Royal Ghost, Skeletons</v>
      </c>
      <c r="AH4074" s="5" t="str">
        <f aca="false">IF(AD4074=AF4074,AA4074,IF(AA4074="Win","Loss",IF(AA4074="Loss","Win","Draw")))</f>
        <v>Loss</v>
      </c>
      <c r="AI4074" s="5" t="s">
        <v>102</v>
      </c>
    </row>
    <row r="4075" customFormat="false" ht="15" hidden="false" customHeight="true" outlineLevel="0" collapsed="false">
      <c r="A4075" s="5" t="s">
        <v>7809</v>
      </c>
      <c r="B4075" s="5" t="n">
        <v>2</v>
      </c>
      <c r="C4075" s="5" t="s">
        <v>253</v>
      </c>
      <c r="D4075" s="5" t="s">
        <v>254</v>
      </c>
      <c r="E4075" s="5" t="s">
        <v>182</v>
      </c>
      <c r="F4075" s="5" t="s">
        <v>183</v>
      </c>
      <c r="G4075" s="5" t="s">
        <v>7811</v>
      </c>
      <c r="H4075" s="5" t="s">
        <v>163</v>
      </c>
      <c r="I4075" s="5" t="s">
        <v>113</v>
      </c>
      <c r="J4075" s="5" t="s">
        <v>95</v>
      </c>
      <c r="K4075" s="5" t="s">
        <v>241</v>
      </c>
      <c r="L4075" s="5" t="s">
        <v>118</v>
      </c>
      <c r="M4075" s="5" t="s">
        <v>119</v>
      </c>
      <c r="N4075" s="5" t="s">
        <v>116</v>
      </c>
      <c r="O4075" s="5" t="s">
        <v>115</v>
      </c>
      <c r="P4075" s="5" t="s">
        <v>88</v>
      </c>
      <c r="Q4075" s="5" t="s">
        <v>141</v>
      </c>
      <c r="R4075" s="5" t="s">
        <v>177</v>
      </c>
      <c r="S4075" s="5" t="s">
        <v>107</v>
      </c>
      <c r="T4075" s="5" t="s">
        <v>178</v>
      </c>
      <c r="U4075" s="5" t="s">
        <v>143</v>
      </c>
      <c r="V4075" s="5" t="s">
        <v>93</v>
      </c>
      <c r="W4075" s="5" t="s">
        <v>150</v>
      </c>
      <c r="X4075" s="5" t="s">
        <v>89</v>
      </c>
      <c r="Y4075" s="5" t="n">
        <v>0</v>
      </c>
      <c r="Z4075" s="5" t="n">
        <v>1</v>
      </c>
      <c r="AA4075" s="5" t="str">
        <f aca="false">IF(Y4075&gt;Z4075,"Win",IF(Y4075&lt;Z4075,"Loss","Draw"))</f>
        <v>Loss</v>
      </c>
      <c r="AB4075" s="5" t="s">
        <v>98</v>
      </c>
      <c r="AC4075" s="5" t="s">
        <v>99</v>
      </c>
      <c r="AD4075" s="5" t="s">
        <v>1468</v>
      </c>
      <c r="AE4075" s="5" t="s">
        <v>2584</v>
      </c>
      <c r="AF4075" s="5" t="str">
        <f aca="false">IF(AD4075&lt;AE4075,AD4075,AE4075)</f>
        <v>Barbarian Barrel, Berserker, Furnace, Goblin Hut, Graveyard, Ice Spirit, Knight, Poison</v>
      </c>
      <c r="AG4075" s="5" t="str">
        <f aca="false">IF(AD4075&lt;AE4075,AE4075,AD4075)</f>
        <v>Electro Spirit, Fireball, Goblin Cage, Heal Spirit, Lumberjack, Phoenix, Royal Giant, The Log</v>
      </c>
      <c r="AH4075" s="5" t="str">
        <f aca="false">IF(AD4075=AF4075,AA4075,IF(AA4075="Win","Loss",IF(AA4075="Loss","Win","Draw")))</f>
        <v>Loss</v>
      </c>
      <c r="AI4075" s="5" t="s">
        <v>102</v>
      </c>
    </row>
    <row r="4076" customFormat="false" ht="15" hidden="false" customHeight="true" outlineLevel="0" collapsed="false">
      <c r="A4076" s="5" t="s">
        <v>7812</v>
      </c>
      <c r="B4076" s="5" t="n">
        <v>1</v>
      </c>
      <c r="C4076" s="5" t="s">
        <v>253</v>
      </c>
      <c r="D4076" s="5" t="s">
        <v>254</v>
      </c>
      <c r="E4076" s="5" t="s">
        <v>5795</v>
      </c>
      <c r="F4076" s="5" t="s">
        <v>5796</v>
      </c>
      <c r="G4076" s="5" t="s">
        <v>7813</v>
      </c>
      <c r="H4076" s="5" t="s">
        <v>163</v>
      </c>
      <c r="I4076" s="5" t="s">
        <v>84</v>
      </c>
      <c r="J4076" s="5" t="s">
        <v>108</v>
      </c>
      <c r="K4076" s="5" t="s">
        <v>87</v>
      </c>
      <c r="L4076" s="5" t="s">
        <v>126</v>
      </c>
      <c r="M4076" s="5" t="s">
        <v>118</v>
      </c>
      <c r="N4076" s="5" t="s">
        <v>116</v>
      </c>
      <c r="O4076" s="5" t="s">
        <v>115</v>
      </c>
      <c r="P4076" s="5" t="s">
        <v>95</v>
      </c>
      <c r="Q4076" s="5" t="s">
        <v>203</v>
      </c>
      <c r="R4076" s="5" t="s">
        <v>91</v>
      </c>
      <c r="S4076" s="5" t="s">
        <v>208</v>
      </c>
      <c r="T4076" s="5" t="s">
        <v>157</v>
      </c>
      <c r="U4076" s="5" t="s">
        <v>159</v>
      </c>
      <c r="V4076" s="5" t="s">
        <v>201</v>
      </c>
      <c r="W4076" s="5" t="s">
        <v>118</v>
      </c>
      <c r="X4076" s="5" t="s">
        <v>249</v>
      </c>
      <c r="Y4076" s="5" t="n">
        <v>1</v>
      </c>
      <c r="Z4076" s="5" t="n">
        <v>0</v>
      </c>
      <c r="AA4076" s="5" t="str">
        <f aca="false">IF(Y4076&gt;Z4076,"Win",IF(Y4076&lt;Z4076,"Loss","Draw"))</f>
        <v>Win</v>
      </c>
      <c r="AB4076" s="5" t="s">
        <v>98</v>
      </c>
      <c r="AC4076" s="5" t="s">
        <v>99</v>
      </c>
      <c r="AD4076" s="5" t="s">
        <v>703</v>
      </c>
      <c r="AE4076" s="5" t="s">
        <v>701</v>
      </c>
      <c r="AF4076" s="5" t="str">
        <f aca="false">IF(AD4076&lt;AE4076,AD4076,AE4076)</f>
        <v>Archers, Barbarian Barrel, Dark Prince, Graveyard, Ice Spirit, Poison, Skeletons, Tesla</v>
      </c>
      <c r="AG4076" s="5" t="str">
        <f aca="false">IF(AD4076&lt;AE4076,AE4076,AD4076)</f>
        <v>Dart Goblin, Fire Spirit, Goblin Barrel, Goblins, Ice Spirit, Rocket, Valkyrie, Wall Breakers</v>
      </c>
      <c r="AH4076" s="5" t="str">
        <f aca="false">IF(AD4076=AF4076,AA4076,IF(AA4076="Win","Loss",IF(AA4076="Loss","Win","Draw")))</f>
        <v>Win</v>
      </c>
      <c r="AI4076" s="5" t="s">
        <v>297</v>
      </c>
    </row>
    <row r="4077" customFormat="false" ht="15" hidden="false" customHeight="true" outlineLevel="0" collapsed="false">
      <c r="A4077" s="5" t="s">
        <v>7812</v>
      </c>
      <c r="B4077" s="5" t="n">
        <v>2</v>
      </c>
      <c r="C4077" s="5" t="s">
        <v>253</v>
      </c>
      <c r="D4077" s="5" t="s">
        <v>254</v>
      </c>
      <c r="E4077" s="5" t="s">
        <v>5795</v>
      </c>
      <c r="F4077" s="5" t="s">
        <v>5796</v>
      </c>
      <c r="G4077" s="5" t="s">
        <v>7814</v>
      </c>
      <c r="H4077" s="5" t="s">
        <v>163</v>
      </c>
      <c r="I4077" s="5" t="s">
        <v>201</v>
      </c>
      <c r="J4077" s="5" t="s">
        <v>202</v>
      </c>
      <c r="K4077" s="5" t="s">
        <v>203</v>
      </c>
      <c r="L4077" s="5" t="s">
        <v>157</v>
      </c>
      <c r="M4077" s="5" t="s">
        <v>150</v>
      </c>
      <c r="N4077" s="5" t="s">
        <v>88</v>
      </c>
      <c r="O4077" s="5" t="s">
        <v>234</v>
      </c>
      <c r="P4077" s="5" t="s">
        <v>204</v>
      </c>
      <c r="Q4077" s="5" t="s">
        <v>87</v>
      </c>
      <c r="R4077" s="5" t="s">
        <v>241</v>
      </c>
      <c r="S4077" s="5" t="s">
        <v>114</v>
      </c>
      <c r="T4077" s="5" t="s">
        <v>150</v>
      </c>
      <c r="U4077" s="5" t="s">
        <v>242</v>
      </c>
      <c r="V4077" s="5" t="s">
        <v>126</v>
      </c>
      <c r="W4077" s="5" t="s">
        <v>137</v>
      </c>
      <c r="X4077" s="5" t="s">
        <v>116</v>
      </c>
      <c r="Y4077" s="5" t="n">
        <v>1</v>
      </c>
      <c r="Z4077" s="5" t="n">
        <v>0</v>
      </c>
      <c r="AA4077" s="5" t="str">
        <f aca="false">IF(Y4077&gt;Z4077,"Win",IF(Y4077&lt;Z4077,"Loss","Draw"))</f>
        <v>Win</v>
      </c>
      <c r="AB4077" s="5" t="s">
        <v>98</v>
      </c>
      <c r="AC4077" s="5" t="s">
        <v>99</v>
      </c>
      <c r="AD4077" s="5" t="s">
        <v>1881</v>
      </c>
      <c r="AE4077" s="5" t="s">
        <v>7815</v>
      </c>
      <c r="AF4077" s="5" t="str">
        <f aca="false">IF(AD4077&lt;AE4077,AD4077,AE4077)</f>
        <v>Berserker, Bomb Tower, Electro Spirit, Fire Spirit, Goblin Barrel, Magic Archer, Royal Delivery, Wall Breakers</v>
      </c>
      <c r="AG4077" s="5" t="str">
        <f aca="false">IF(AD4077&lt;AE4077,AE4077,AD4077)</f>
        <v>Bomber, Electro Spirit, Giant Snowball, Goblin Drill, Knight, Poison, Skeletons, Tesla</v>
      </c>
      <c r="AH4077" s="5" t="str">
        <f aca="false">IF(AD4077=AF4077,AA4077,IF(AA4077="Win","Loss",IF(AA4077="Loss","Win","Draw")))</f>
        <v>Win</v>
      </c>
      <c r="AI4077" s="5" t="s">
        <v>297</v>
      </c>
    </row>
    <row r="4078" customFormat="false" ht="15" hidden="false" customHeight="true" outlineLevel="0" collapsed="false">
      <c r="A4078" s="5" t="s">
        <v>7816</v>
      </c>
      <c r="B4078" s="5" t="n">
        <v>1</v>
      </c>
      <c r="C4078" s="5" t="s">
        <v>253</v>
      </c>
      <c r="D4078" s="5" t="s">
        <v>254</v>
      </c>
      <c r="E4078" s="5" t="s">
        <v>7817</v>
      </c>
      <c r="F4078" s="5" t="s">
        <v>7818</v>
      </c>
      <c r="G4078" s="5" t="s">
        <v>7819</v>
      </c>
      <c r="H4078" s="5" t="s">
        <v>163</v>
      </c>
      <c r="I4078" s="5" t="s">
        <v>129</v>
      </c>
      <c r="J4078" s="5" t="s">
        <v>202</v>
      </c>
      <c r="K4078" s="5" t="s">
        <v>87</v>
      </c>
      <c r="L4078" s="5" t="s">
        <v>165</v>
      </c>
      <c r="M4078" s="5" t="s">
        <v>150</v>
      </c>
      <c r="N4078" s="5" t="s">
        <v>88</v>
      </c>
      <c r="O4078" s="5" t="s">
        <v>85</v>
      </c>
      <c r="P4078" s="5" t="s">
        <v>89</v>
      </c>
      <c r="Q4078" s="5" t="s">
        <v>284</v>
      </c>
      <c r="R4078" s="5" t="s">
        <v>186</v>
      </c>
      <c r="S4078" s="5" t="s">
        <v>152</v>
      </c>
      <c r="T4078" s="5" t="s">
        <v>95</v>
      </c>
      <c r="U4078" s="5" t="s">
        <v>187</v>
      </c>
      <c r="V4078" s="5" t="s">
        <v>141</v>
      </c>
      <c r="W4078" s="5" t="s">
        <v>785</v>
      </c>
      <c r="X4078" s="5" t="s">
        <v>158</v>
      </c>
      <c r="Y4078" s="5" t="n">
        <v>0</v>
      </c>
      <c r="Z4078" s="5" t="n">
        <v>1</v>
      </c>
      <c r="AA4078" s="5" t="str">
        <f aca="false">IF(Y4078&gt;Z4078,"Win",IF(Y4078&lt;Z4078,"Loss","Draw"))</f>
        <v>Loss</v>
      </c>
      <c r="AB4078" s="5" t="s">
        <v>98</v>
      </c>
      <c r="AC4078" s="5" t="s">
        <v>99</v>
      </c>
      <c r="AD4078" s="5" t="s">
        <v>2102</v>
      </c>
      <c r="AE4078" s="5" t="s">
        <v>7820</v>
      </c>
      <c r="AF4078" s="5" t="str">
        <f aca="false">IF(AD4078&lt;AE4078,AD4078,AE4078)</f>
        <v>Baby Dragon, Balloon, Barbarian Barrel, Bowler, Freeze, Inferno Dragon, Lumberjack, Tornado</v>
      </c>
      <c r="AG4078" s="5" t="str">
        <f aca="false">IF(AD4078&lt;AE4078,AE4078,AD4078)</f>
        <v>Berserker, Electro Spirit, Hog Rider, Lightning, Magic Archer, Mega Knight, Tesla, The Log</v>
      </c>
      <c r="AH4078" s="5" t="str">
        <f aca="false">IF(AD4078=AF4078,AA4078,IF(AA4078="Win","Loss",IF(AA4078="Loss","Win","Draw")))</f>
        <v>Win</v>
      </c>
      <c r="AI4078" s="5" t="s">
        <v>297</v>
      </c>
    </row>
    <row r="4079" customFormat="false" ht="15" hidden="false" customHeight="true" outlineLevel="0" collapsed="false">
      <c r="A4079" s="5" t="s">
        <v>7816</v>
      </c>
      <c r="B4079" s="5" t="n">
        <v>2</v>
      </c>
      <c r="C4079" s="5" t="s">
        <v>253</v>
      </c>
      <c r="D4079" s="5" t="s">
        <v>254</v>
      </c>
      <c r="E4079" s="5" t="s">
        <v>7817</v>
      </c>
      <c r="F4079" s="5" t="s">
        <v>7818</v>
      </c>
      <c r="G4079" s="5" t="s">
        <v>7821</v>
      </c>
      <c r="H4079" s="5" t="s">
        <v>163</v>
      </c>
      <c r="I4079" s="5" t="s">
        <v>418</v>
      </c>
      <c r="J4079" s="5" t="s">
        <v>186</v>
      </c>
      <c r="K4079" s="5" t="s">
        <v>284</v>
      </c>
      <c r="L4079" s="5" t="s">
        <v>110</v>
      </c>
      <c r="M4079" s="5" t="s">
        <v>242</v>
      </c>
      <c r="N4079" s="5" t="s">
        <v>96</v>
      </c>
      <c r="O4079" s="5" t="s">
        <v>130</v>
      </c>
      <c r="P4079" s="5" t="s">
        <v>114</v>
      </c>
      <c r="Q4079" s="5" t="s">
        <v>92</v>
      </c>
      <c r="R4079" s="5" t="s">
        <v>91</v>
      </c>
      <c r="S4079" s="5" t="s">
        <v>90</v>
      </c>
      <c r="T4079" s="5" t="s">
        <v>95</v>
      </c>
      <c r="U4079" s="5" t="s">
        <v>94</v>
      </c>
      <c r="V4079" s="5" t="s">
        <v>93</v>
      </c>
      <c r="W4079" s="5" t="s">
        <v>96</v>
      </c>
      <c r="X4079" s="5" t="s">
        <v>125</v>
      </c>
      <c r="Y4079" s="5" t="n">
        <v>0</v>
      </c>
      <c r="Z4079" s="5" t="n">
        <v>1</v>
      </c>
      <c r="AA4079" s="5" t="str">
        <f aca="false">IF(Y4079&gt;Z4079,"Win",IF(Y4079&lt;Z4079,"Loss","Draw"))</f>
        <v>Loss</v>
      </c>
      <c r="AB4079" s="5" t="s">
        <v>98</v>
      </c>
      <c r="AC4079" s="5" t="s">
        <v>99</v>
      </c>
      <c r="AD4079" s="5" t="s">
        <v>419</v>
      </c>
      <c r="AE4079" s="5" t="s">
        <v>216</v>
      </c>
      <c r="AF4079" s="5" t="str">
        <f aca="false">IF(AD4079&lt;AE4079,AD4079,AE4079)</f>
        <v>Arrows, Balloon, Bomber, Giant Snowball, Inferno Dragon, Lava Hound, Minions, Skeleton Army</v>
      </c>
      <c r="AG4079" s="5" t="str">
        <f aca="false">IF(AD4079&lt;AE4079,AE4079,AD4079)</f>
        <v>Barbarian Barrel, Cannon Cart, Fireball, Goblins, Minions, Mortar, Rascals, Skeleton Barrel</v>
      </c>
      <c r="AH4079" s="5" t="str">
        <f aca="false">IF(AD4079=AF4079,AA4079,IF(AA4079="Win","Loss",IF(AA4079="Loss","Win","Draw")))</f>
        <v>Loss</v>
      </c>
      <c r="AI4079" s="5" t="s">
        <v>297</v>
      </c>
    </row>
    <row r="4080" customFormat="false" ht="15" hidden="false" customHeight="true" outlineLevel="0" collapsed="false">
      <c r="A4080" s="5" t="s">
        <v>7816</v>
      </c>
      <c r="B4080" s="5" t="n">
        <v>3</v>
      </c>
      <c r="C4080" s="5" t="s">
        <v>253</v>
      </c>
      <c r="D4080" s="5" t="s">
        <v>254</v>
      </c>
      <c r="E4080" s="5" t="s">
        <v>7817</v>
      </c>
      <c r="F4080" s="5" t="s">
        <v>7818</v>
      </c>
      <c r="G4080" s="5" t="s">
        <v>7822</v>
      </c>
      <c r="H4080" s="5" t="s">
        <v>163</v>
      </c>
      <c r="I4080" s="5" t="s">
        <v>152</v>
      </c>
      <c r="J4080" s="5" t="s">
        <v>188</v>
      </c>
      <c r="K4080" s="5" t="s">
        <v>241</v>
      </c>
      <c r="L4080" s="5" t="s">
        <v>115</v>
      </c>
      <c r="M4080" s="5" t="s">
        <v>116</v>
      </c>
      <c r="N4080" s="5" t="s">
        <v>307</v>
      </c>
      <c r="O4080" s="5" t="s">
        <v>187</v>
      </c>
      <c r="P4080" s="5" t="s">
        <v>95</v>
      </c>
      <c r="Q4080" s="5" t="s">
        <v>242</v>
      </c>
      <c r="R4080" s="5" t="s">
        <v>158</v>
      </c>
      <c r="S4080" s="5" t="s">
        <v>137</v>
      </c>
      <c r="T4080" s="5" t="s">
        <v>241</v>
      </c>
      <c r="U4080" s="5" t="s">
        <v>204</v>
      </c>
      <c r="V4080" s="5" t="s">
        <v>187</v>
      </c>
      <c r="W4080" s="5" t="s">
        <v>209</v>
      </c>
      <c r="X4080" s="5" t="s">
        <v>116</v>
      </c>
      <c r="Y4080" s="5" t="n">
        <v>1</v>
      </c>
      <c r="Z4080" s="5" t="n">
        <v>0</v>
      </c>
      <c r="AA4080" s="5" t="str">
        <f aca="false">IF(Y4080&gt;Z4080,"Win",IF(Y4080&lt;Z4080,"Loss","Draw"))</f>
        <v>Win</v>
      </c>
      <c r="AB4080" s="5" t="s">
        <v>98</v>
      </c>
      <c r="AC4080" s="5" t="s">
        <v>99</v>
      </c>
      <c r="AD4080" s="5" t="s">
        <v>3597</v>
      </c>
      <c r="AE4080" s="5" t="s">
        <v>7823</v>
      </c>
      <c r="AF4080" s="5" t="str">
        <f aca="false">IF(AD4080&lt;AE4080,AD4080,AE4080)</f>
        <v>Baby Dragon, Barbarian Barrel, Graveyard, Ice Wizard, Knight, Poison, Tombstone, Tornado</v>
      </c>
      <c r="AG4080" s="5" t="str">
        <f aca="false">IF(AD4080&lt;AE4080,AE4080,AD4080)</f>
        <v>Bomber, Bowler, Goblin Drill, Inferno Tower, Knight, Poison, Royal Delivery, Tornado</v>
      </c>
      <c r="AH4080" s="5" t="str">
        <f aca="false">IF(AD4080=AF4080,AA4080,IF(AA4080="Win","Loss",IF(AA4080="Loss","Win","Draw")))</f>
        <v>Win</v>
      </c>
      <c r="AI4080" s="5" t="s">
        <v>297</v>
      </c>
    </row>
    <row r="4081" customFormat="false" ht="15" hidden="false" customHeight="true" outlineLevel="0" collapsed="false">
      <c r="A4081" s="5" t="s">
        <v>7824</v>
      </c>
      <c r="B4081" s="5" t="n">
        <v>1</v>
      </c>
      <c r="C4081" s="5" t="s">
        <v>253</v>
      </c>
      <c r="D4081" s="5" t="s">
        <v>254</v>
      </c>
      <c r="E4081" s="6" t="s">
        <v>7825</v>
      </c>
      <c r="F4081" s="5" t="s">
        <v>7826</v>
      </c>
      <c r="G4081" s="5" t="s">
        <v>7827</v>
      </c>
      <c r="H4081" s="5" t="s">
        <v>163</v>
      </c>
      <c r="I4081" s="5" t="s">
        <v>90</v>
      </c>
      <c r="J4081" s="5" t="s">
        <v>108</v>
      </c>
      <c r="K4081" s="5" t="s">
        <v>172</v>
      </c>
      <c r="L4081" s="5" t="s">
        <v>164</v>
      </c>
      <c r="M4081" s="5" t="s">
        <v>89</v>
      </c>
      <c r="N4081" s="5" t="s">
        <v>118</v>
      </c>
      <c r="O4081" s="5" t="s">
        <v>165</v>
      </c>
      <c r="P4081" s="5" t="s">
        <v>88</v>
      </c>
      <c r="Q4081" s="5" t="s">
        <v>127</v>
      </c>
      <c r="R4081" s="5" t="s">
        <v>202</v>
      </c>
      <c r="S4081" s="5" t="s">
        <v>124</v>
      </c>
      <c r="T4081" s="5" t="s">
        <v>778</v>
      </c>
      <c r="U4081" s="5" t="s">
        <v>93</v>
      </c>
      <c r="V4081" s="5" t="s">
        <v>132</v>
      </c>
      <c r="W4081" s="5" t="s">
        <v>109</v>
      </c>
      <c r="X4081" s="5" t="s">
        <v>131</v>
      </c>
      <c r="Y4081" s="5" t="n">
        <v>1</v>
      </c>
      <c r="Z4081" s="5" t="n">
        <v>0</v>
      </c>
      <c r="AA4081" s="5" t="str">
        <f aca="false">IF(Y4081&gt;Z4081,"Win",IF(Y4081&lt;Z4081,"Loss","Draw"))</f>
        <v>Win</v>
      </c>
      <c r="AB4081" s="5" t="s">
        <v>98</v>
      </c>
      <c r="AC4081" s="5" t="s">
        <v>99</v>
      </c>
      <c r="AD4081" s="5" t="s">
        <v>7771</v>
      </c>
      <c r="AE4081" s="5" t="s">
        <v>7828</v>
      </c>
      <c r="AF4081" s="5" t="str">
        <f aca="false">IF(AD4081&lt;AE4081,AD4081,AE4081)</f>
        <v>Bandit, Battle Ram, Electro Wizard, Fireball, Magic Archer, P.E.K.K.A, Royal Ghost, Zap</v>
      </c>
      <c r="AG4081" s="5" t="str">
        <f aca="false">IF(AD4081&lt;AE4081,AE4081,AD4081)</f>
        <v>Berserker, Dark Prince, Earthquake, Hog Rider, Ice Spirit, Mortar, Musketeer, The Log</v>
      </c>
      <c r="AH4081" s="5" t="str">
        <f aca="false">IF(AD4081=AF4081,AA4081,IF(AA4081="Win","Loss",IF(AA4081="Loss","Win","Draw")))</f>
        <v>Loss</v>
      </c>
      <c r="AI4081" s="5" t="s">
        <v>297</v>
      </c>
    </row>
    <row r="4082" customFormat="false" ht="15" hidden="false" customHeight="true" outlineLevel="0" collapsed="false">
      <c r="A4082" s="5" t="s">
        <v>7829</v>
      </c>
      <c r="B4082" s="5" t="n">
        <v>1</v>
      </c>
      <c r="C4082" s="5" t="s">
        <v>253</v>
      </c>
      <c r="D4082" s="5" t="s">
        <v>254</v>
      </c>
      <c r="E4082" s="6" t="s">
        <v>7830</v>
      </c>
      <c r="F4082" s="5" t="s">
        <v>7831</v>
      </c>
      <c r="G4082" s="5" t="s">
        <v>7832</v>
      </c>
      <c r="H4082" s="5" t="s">
        <v>81</v>
      </c>
      <c r="I4082" s="5" t="s">
        <v>201</v>
      </c>
      <c r="J4082" s="5" t="s">
        <v>202</v>
      </c>
      <c r="K4082" s="5" t="s">
        <v>233</v>
      </c>
      <c r="L4082" s="5" t="s">
        <v>234</v>
      </c>
      <c r="M4082" s="5" t="s">
        <v>204</v>
      </c>
      <c r="N4082" s="5" t="s">
        <v>157</v>
      </c>
      <c r="O4082" s="5" t="s">
        <v>111</v>
      </c>
      <c r="P4082" s="5" t="s">
        <v>88</v>
      </c>
      <c r="Q4082" s="5" t="s">
        <v>90</v>
      </c>
      <c r="R4082" s="5" t="s">
        <v>91</v>
      </c>
      <c r="S4082" s="5" t="s">
        <v>92</v>
      </c>
      <c r="T4082" s="5" t="s">
        <v>95</v>
      </c>
      <c r="U4082" s="5" t="s">
        <v>93</v>
      </c>
      <c r="V4082" s="5" t="s">
        <v>94</v>
      </c>
      <c r="W4082" s="5" t="s">
        <v>96</v>
      </c>
      <c r="X4082" s="5" t="s">
        <v>125</v>
      </c>
      <c r="Y4082" s="5" t="n">
        <v>1</v>
      </c>
      <c r="Z4082" s="5" t="n">
        <v>0</v>
      </c>
      <c r="AA4082" s="5" t="str">
        <f aca="false">IF(Y4082&gt;Z4082,"Win",IF(Y4082&lt;Z4082,"Loss","Draw"))</f>
        <v>Win</v>
      </c>
      <c r="AB4082" s="5" t="s">
        <v>98</v>
      </c>
      <c r="AC4082" s="5" t="s">
        <v>99</v>
      </c>
      <c r="AD4082" s="5" t="s">
        <v>380</v>
      </c>
      <c r="AE4082" s="5" t="s">
        <v>216</v>
      </c>
      <c r="AF4082" s="5" t="str">
        <f aca="false">IF(AD4082&lt;AE4082,AD4082,AE4082)</f>
        <v>Barbarian Barrel, Cannon Cart, Fireball, Goblins, Minions, Mortar, Rascals, Skeleton Barrel</v>
      </c>
      <c r="AG4082" s="5" t="str">
        <f aca="false">IF(AD4082&lt;AE4082,AE4082,AD4082)</f>
        <v>Bats, Berserker, Bomb Tower, Fire Spirit, Magic Archer, Miner, Royal Delivery, Wall Breakers</v>
      </c>
      <c r="AH4082" s="5" t="str">
        <f aca="false">IF(AD4082=AF4082,AA4082,IF(AA4082="Win","Loss",IF(AA4082="Loss","Win","Draw")))</f>
        <v>Loss</v>
      </c>
      <c r="AI4082" s="5" t="s">
        <v>297</v>
      </c>
    </row>
    <row r="4083" customFormat="false" ht="15" hidden="false" customHeight="true" outlineLevel="0" collapsed="false">
      <c r="A4083" s="5" t="s">
        <v>7833</v>
      </c>
      <c r="B4083" s="5" t="n">
        <v>1</v>
      </c>
      <c r="C4083" s="5" t="s">
        <v>253</v>
      </c>
      <c r="D4083" s="5" t="s">
        <v>254</v>
      </c>
      <c r="E4083" s="5" t="s">
        <v>7834</v>
      </c>
      <c r="F4083" s="5" t="s">
        <v>7835</v>
      </c>
      <c r="G4083" s="5" t="s">
        <v>7836</v>
      </c>
      <c r="H4083" s="5" t="s">
        <v>163</v>
      </c>
      <c r="I4083" s="5" t="s">
        <v>172</v>
      </c>
      <c r="J4083" s="5" t="s">
        <v>186</v>
      </c>
      <c r="K4083" s="5" t="s">
        <v>83</v>
      </c>
      <c r="L4083" s="5" t="s">
        <v>193</v>
      </c>
      <c r="M4083" s="5" t="s">
        <v>111</v>
      </c>
      <c r="N4083" s="5" t="s">
        <v>234</v>
      </c>
      <c r="O4083" s="5" t="s">
        <v>130</v>
      </c>
      <c r="P4083" s="5" t="s">
        <v>109</v>
      </c>
      <c r="Q4083" s="5" t="s">
        <v>114</v>
      </c>
      <c r="R4083" s="5" t="s">
        <v>158</v>
      </c>
      <c r="S4083" s="5" t="s">
        <v>448</v>
      </c>
      <c r="T4083" s="5" t="s">
        <v>115</v>
      </c>
      <c r="U4083" s="5" t="s">
        <v>96</v>
      </c>
      <c r="V4083" s="5" t="s">
        <v>97</v>
      </c>
      <c r="W4083" s="5" t="s">
        <v>447</v>
      </c>
      <c r="X4083" s="5" t="s">
        <v>130</v>
      </c>
      <c r="Y4083" s="5" t="n">
        <v>1</v>
      </c>
      <c r="Z4083" s="5" t="n">
        <v>0</v>
      </c>
      <c r="AA4083" s="5" t="str">
        <f aca="false">IF(Y4083&gt;Z4083,"Win",IF(Y4083&lt;Z4083,"Loss","Draw"))</f>
        <v>Win</v>
      </c>
      <c r="AB4083" s="5" t="s">
        <v>98</v>
      </c>
      <c r="AC4083" s="5" t="s">
        <v>99</v>
      </c>
      <c r="AD4083" s="5" t="s">
        <v>2093</v>
      </c>
      <c r="AE4083" s="5" t="s">
        <v>483</v>
      </c>
      <c r="AF4083" s="5" t="str">
        <f aca="false">IF(AD4083&lt;AE4083,AD4083,AE4083)</f>
        <v>Arrows, Balloon, Bomb Tower, Guards, Miner, Monk, Musketeer, Zap</v>
      </c>
      <c r="AG4083" s="5" t="str">
        <f aca="false">IF(AD4083&lt;AE4083,AE4083,AD4083)</f>
        <v>Arrows, Bowler, Giant, Giant Snowball, Graveyard, Minions, Ronin, Witch</v>
      </c>
      <c r="AH4083" s="5" t="str">
        <f aca="false">IF(AD4083=AF4083,AA4083,IF(AA4083="Win","Loss",IF(AA4083="Loss","Win","Draw")))</f>
        <v>Win</v>
      </c>
      <c r="AI4083" s="5" t="s">
        <v>297</v>
      </c>
    </row>
    <row r="4084" customFormat="false" ht="15" hidden="false" customHeight="true" outlineLevel="0" collapsed="false">
      <c r="A4084" s="5" t="s">
        <v>7837</v>
      </c>
      <c r="B4084" s="5" t="n">
        <v>1</v>
      </c>
      <c r="C4084" s="5" t="s">
        <v>253</v>
      </c>
      <c r="D4084" s="5" t="s">
        <v>254</v>
      </c>
      <c r="E4084" s="5" t="s">
        <v>7838</v>
      </c>
      <c r="F4084" s="5" t="s">
        <v>7839</v>
      </c>
      <c r="G4084" s="5" t="s">
        <v>7840</v>
      </c>
      <c r="H4084" s="5" t="s">
        <v>163</v>
      </c>
      <c r="I4084" s="5" t="s">
        <v>152</v>
      </c>
      <c r="J4084" s="5" t="s">
        <v>158</v>
      </c>
      <c r="K4084" s="5" t="s">
        <v>107</v>
      </c>
      <c r="L4084" s="5" t="s">
        <v>307</v>
      </c>
      <c r="M4084" s="5" t="s">
        <v>387</v>
      </c>
      <c r="N4084" s="5" t="s">
        <v>85</v>
      </c>
      <c r="O4084" s="5" t="s">
        <v>187</v>
      </c>
      <c r="P4084" s="5" t="s">
        <v>95</v>
      </c>
      <c r="Q4084" s="5" t="s">
        <v>177</v>
      </c>
      <c r="R4084" s="5" t="s">
        <v>95</v>
      </c>
      <c r="S4084" s="5" t="s">
        <v>124</v>
      </c>
      <c r="T4084" s="5" t="s">
        <v>257</v>
      </c>
      <c r="U4084" s="5" t="s">
        <v>215</v>
      </c>
      <c r="V4084" s="5" t="s">
        <v>150</v>
      </c>
      <c r="W4084" s="5" t="s">
        <v>93</v>
      </c>
      <c r="X4084" s="5" t="s">
        <v>126</v>
      </c>
      <c r="Y4084" s="5" t="n">
        <v>1</v>
      </c>
      <c r="Z4084" s="5" t="n">
        <v>0</v>
      </c>
      <c r="AA4084" s="5" t="str">
        <f aca="false">IF(Y4084&gt;Z4084,"Win",IF(Y4084&lt;Z4084,"Loss","Draw"))</f>
        <v>Win</v>
      </c>
      <c r="AB4084" s="5" t="s">
        <v>98</v>
      </c>
      <c r="AC4084" s="5" t="s">
        <v>99</v>
      </c>
      <c r="AD4084" s="5" t="s">
        <v>1103</v>
      </c>
      <c r="AE4084" s="5" t="s">
        <v>429</v>
      </c>
      <c r="AF4084" s="5" t="str">
        <f aca="false">IF(AD4084&lt;AE4084,AD4084,AE4084)</f>
        <v>Baby Dragon, Barbarian Barrel, Bowler, Electro Giant, Goblin Cage, Ice Wizard, Lightning, Tornado</v>
      </c>
      <c r="AG4084" s="5" t="str">
        <f aca="false">IF(AD4084&lt;AE4084,AE4084,AD4084)</f>
        <v>Barbarian Barrel, Electro Spirit, Fireball, Fisherman, Hunter, Royal Ghost, Royal Giant, Skeletons</v>
      </c>
      <c r="AH4084" s="5" t="str">
        <f aca="false">IF(AD4084=AF4084,AA4084,IF(AA4084="Win","Loss",IF(AA4084="Loss","Win","Draw")))</f>
        <v>Win</v>
      </c>
      <c r="AI4084" s="5" t="s">
        <v>297</v>
      </c>
    </row>
    <row r="4085" customFormat="false" ht="15" hidden="false" customHeight="true" outlineLevel="0" collapsed="false">
      <c r="A4085" s="5" t="s">
        <v>7841</v>
      </c>
      <c r="B4085" s="5" t="n">
        <v>1</v>
      </c>
      <c r="C4085" s="5" t="s">
        <v>253</v>
      </c>
      <c r="D4085" s="5" t="s">
        <v>254</v>
      </c>
      <c r="E4085" s="5" t="s">
        <v>7842</v>
      </c>
      <c r="F4085" s="5" t="s">
        <v>7843</v>
      </c>
      <c r="G4085" s="5" t="s">
        <v>7844</v>
      </c>
      <c r="H4085" s="5" t="s">
        <v>491</v>
      </c>
      <c r="I4085" s="5" t="s">
        <v>208</v>
      </c>
      <c r="J4085" s="5" t="s">
        <v>219</v>
      </c>
      <c r="K4085" s="5" t="s">
        <v>126</v>
      </c>
      <c r="L4085" s="5" t="s">
        <v>455</v>
      </c>
      <c r="M4085" s="5" t="s">
        <v>157</v>
      </c>
      <c r="N4085" s="5" t="s">
        <v>118</v>
      </c>
      <c r="O4085" s="5" t="s">
        <v>150</v>
      </c>
      <c r="P4085" s="5" t="s">
        <v>449</v>
      </c>
      <c r="Q4085" s="5" t="s">
        <v>150</v>
      </c>
      <c r="R4085" s="5" t="s">
        <v>108</v>
      </c>
      <c r="S4085" s="5" t="s">
        <v>249</v>
      </c>
      <c r="T4085" s="5" t="s">
        <v>204</v>
      </c>
      <c r="U4085" s="5" t="s">
        <v>126</v>
      </c>
      <c r="V4085" s="5" t="s">
        <v>89</v>
      </c>
      <c r="W4085" s="5" t="s">
        <v>87</v>
      </c>
      <c r="X4085" s="5" t="s">
        <v>111</v>
      </c>
      <c r="Y4085" s="5" t="n">
        <v>1</v>
      </c>
      <c r="Z4085" s="5" t="n">
        <v>0</v>
      </c>
      <c r="AA4085" s="5" t="str">
        <f aca="false">IF(Y4085&gt;Z4085,"Win",IF(Y4085&lt;Z4085,"Loss","Draw"))</f>
        <v>Win</v>
      </c>
      <c r="AB4085" s="5" t="s">
        <v>98</v>
      </c>
      <c r="AC4085" s="5" t="s">
        <v>99</v>
      </c>
      <c r="AD4085" s="5" t="s">
        <v>4412</v>
      </c>
      <c r="AE4085" s="5" t="s">
        <v>1391</v>
      </c>
      <c r="AF4085" s="5" t="str">
        <f aca="false">IF(AD4085&lt;AE4085,AD4085,AE4085)</f>
        <v>Dark Prince, Electro Spirit, Miner, Rocket, Royal Delivery, Skeletons, Tesla, The Log</v>
      </c>
      <c r="AG4085" s="5" t="str">
        <f aca="false">IF(AD4085&lt;AE4085,AE4085,AD4085)</f>
        <v>Electro Spirit, Elixir Collector, Fire Spirit, Ice Spirit, Skeletons, Valkyrie, Wizard, X-Bow</v>
      </c>
      <c r="AH4085" s="5" t="str">
        <f aca="false">IF(AD4085=AF4085,AA4085,IF(AA4085="Win","Loss",IF(AA4085="Loss","Win","Draw")))</f>
        <v>Loss</v>
      </c>
      <c r="AI4085" s="5" t="s">
        <v>297</v>
      </c>
    </row>
    <row r="4086" customFormat="false" ht="15" hidden="false" customHeight="true" outlineLevel="0" collapsed="false">
      <c r="A4086" s="5" t="s">
        <v>7845</v>
      </c>
      <c r="B4086" s="5" t="n">
        <v>1</v>
      </c>
      <c r="C4086" s="5" t="s">
        <v>253</v>
      </c>
      <c r="D4086" s="5" t="s">
        <v>254</v>
      </c>
      <c r="E4086" s="5" t="s">
        <v>7846</v>
      </c>
      <c r="F4086" s="5" t="s">
        <v>7847</v>
      </c>
      <c r="G4086" s="5" t="s">
        <v>7848</v>
      </c>
      <c r="H4086" s="5" t="s">
        <v>485</v>
      </c>
      <c r="I4086" s="5" t="s">
        <v>124</v>
      </c>
      <c r="J4086" s="5" t="s">
        <v>219</v>
      </c>
      <c r="K4086" s="5" t="s">
        <v>152</v>
      </c>
      <c r="L4086" s="5" t="s">
        <v>306</v>
      </c>
      <c r="M4086" s="5" t="s">
        <v>97</v>
      </c>
      <c r="N4086" s="5" t="s">
        <v>294</v>
      </c>
      <c r="O4086" s="5" t="s">
        <v>173</v>
      </c>
      <c r="P4086" s="5" t="s">
        <v>95</v>
      </c>
      <c r="Q4086" s="5" t="s">
        <v>114</v>
      </c>
      <c r="R4086" s="5" t="s">
        <v>447</v>
      </c>
      <c r="S4086" s="5" t="s">
        <v>242</v>
      </c>
      <c r="T4086" s="5" t="s">
        <v>96</v>
      </c>
      <c r="U4086" s="5" t="s">
        <v>97</v>
      </c>
      <c r="V4086" s="5" t="s">
        <v>173</v>
      </c>
      <c r="W4086" s="5" t="s">
        <v>130</v>
      </c>
      <c r="X4086" s="5" t="s">
        <v>115</v>
      </c>
      <c r="Y4086" s="5" t="n">
        <v>1</v>
      </c>
      <c r="Z4086" s="5" t="n">
        <v>0</v>
      </c>
      <c r="AA4086" s="5" t="str">
        <f aca="false">IF(Y4086&gt;Z4086,"Win",IF(Y4086&lt;Z4086,"Loss","Draw"))</f>
        <v>Win</v>
      </c>
      <c r="AB4086" s="5" t="s">
        <v>98</v>
      </c>
      <c r="AC4086" s="5" t="s">
        <v>99</v>
      </c>
      <c r="AD4086" s="5" t="s">
        <v>7849</v>
      </c>
      <c r="AE4086" s="5" t="s">
        <v>7850</v>
      </c>
      <c r="AF4086" s="5" t="str">
        <f aca="false">IF(AD4086&lt;AE4086,AD4086,AE4086)</f>
        <v>Arrows, Bomber, Giant, Giant Snowball, Graveyard, Minions, Ronin, Zappies</v>
      </c>
      <c r="AG4086" s="5" t="str">
        <f aca="false">IF(AD4086&lt;AE4086,AE4086,AD4086)</f>
        <v>Baby Dragon, Barbarian Barrel, Golem, Ronin, Royal Ghost, Vines, Wizard, Zappies</v>
      </c>
      <c r="AH4086" s="5" t="str">
        <f aca="false">IF(AD4086=AF4086,AA4086,IF(AA4086="Win","Loss",IF(AA4086="Loss","Win","Draw")))</f>
        <v>Loss</v>
      </c>
      <c r="AI4086" s="5" t="s">
        <v>297</v>
      </c>
    </row>
    <row r="4087" customFormat="false" ht="15" hidden="false" customHeight="true" outlineLevel="0" collapsed="false">
      <c r="A4087" s="5" t="s">
        <v>7851</v>
      </c>
      <c r="B4087" s="5" t="n">
        <v>1</v>
      </c>
      <c r="C4087" s="5" t="s">
        <v>253</v>
      </c>
      <c r="D4087" s="5" t="s">
        <v>254</v>
      </c>
      <c r="E4087" s="5" t="s">
        <v>7852</v>
      </c>
      <c r="F4087" s="5" t="s">
        <v>7853</v>
      </c>
      <c r="G4087" s="5" t="s">
        <v>7854</v>
      </c>
      <c r="H4087" s="5" t="s">
        <v>163</v>
      </c>
      <c r="I4087" s="5" t="s">
        <v>177</v>
      </c>
      <c r="J4087" s="5" t="s">
        <v>83</v>
      </c>
      <c r="K4087" s="5" t="s">
        <v>257</v>
      </c>
      <c r="L4087" s="5" t="s">
        <v>215</v>
      </c>
      <c r="M4087" s="5" t="s">
        <v>93</v>
      </c>
      <c r="N4087" s="5" t="s">
        <v>126</v>
      </c>
      <c r="O4087" s="5" t="s">
        <v>150</v>
      </c>
      <c r="P4087" s="5" t="s">
        <v>95</v>
      </c>
      <c r="Q4087" s="5" t="s">
        <v>127</v>
      </c>
      <c r="R4087" s="5" t="s">
        <v>219</v>
      </c>
      <c r="S4087" s="5" t="s">
        <v>124</v>
      </c>
      <c r="T4087" s="5" t="s">
        <v>117</v>
      </c>
      <c r="U4087" s="5" t="s">
        <v>133</v>
      </c>
      <c r="V4087" s="5" t="s">
        <v>294</v>
      </c>
      <c r="W4087" s="5" t="s">
        <v>173</v>
      </c>
      <c r="X4087" s="5" t="s">
        <v>95</v>
      </c>
      <c r="Y4087" s="5" t="n">
        <v>1</v>
      </c>
      <c r="Z4087" s="5" t="n">
        <v>0</v>
      </c>
      <c r="AA4087" s="5" t="str">
        <f aca="false">IF(Y4087&gt;Z4087,"Win",IF(Y4087&lt;Z4087,"Loss","Draw"))</f>
        <v>Win</v>
      </c>
      <c r="AB4087" s="5" t="s">
        <v>98</v>
      </c>
      <c r="AC4087" s="5" t="s">
        <v>99</v>
      </c>
      <c r="AD4087" s="5" t="s">
        <v>1106</v>
      </c>
      <c r="AE4087" s="5" t="s">
        <v>296</v>
      </c>
      <c r="AF4087" s="5" t="str">
        <f aca="false">IF(AD4087&lt;AE4087,AD4087,AE4087)</f>
        <v>Barbarian Barrel, Battle Ram, Giant Skeleton, Mother Witch, Royal Ghost, Vines, Wizard, Zappies</v>
      </c>
      <c r="AG4087" s="5" t="str">
        <f aca="false">IF(AD4087&lt;AE4087,AE4087,AD4087)</f>
        <v>Barbarian Barrel, Electro Spirit, Fireball, Fisherman, Hunter, Monk, Royal Giant, Skeletons</v>
      </c>
      <c r="AH4087" s="5" t="str">
        <f aca="false">IF(AD4087=AF4087,AA4087,IF(AA4087="Win","Loss",IF(AA4087="Loss","Win","Draw")))</f>
        <v>Loss</v>
      </c>
      <c r="AI4087" s="5" t="s">
        <v>297</v>
      </c>
    </row>
    <row r="4088" customFormat="false" ht="15" hidden="false" customHeight="true" outlineLevel="0" collapsed="false">
      <c r="A4088" s="5" t="s">
        <v>7829</v>
      </c>
      <c r="B4088" s="5" t="n">
        <v>2</v>
      </c>
      <c r="C4088" s="5" t="s">
        <v>253</v>
      </c>
      <c r="D4088" s="5" t="s">
        <v>254</v>
      </c>
      <c r="E4088" s="6" t="s">
        <v>7830</v>
      </c>
      <c r="F4088" s="5" t="s">
        <v>7831</v>
      </c>
      <c r="G4088" s="5" t="s">
        <v>7855</v>
      </c>
      <c r="H4088" s="5" t="s">
        <v>81</v>
      </c>
      <c r="I4088" s="5" t="s">
        <v>153</v>
      </c>
      <c r="J4088" s="5" t="s">
        <v>140</v>
      </c>
      <c r="K4088" s="5" t="s">
        <v>126</v>
      </c>
      <c r="L4088" s="5" t="s">
        <v>165</v>
      </c>
      <c r="M4088" s="5" t="s">
        <v>172</v>
      </c>
      <c r="N4088" s="5" t="s">
        <v>85</v>
      </c>
      <c r="O4088" s="5" t="s">
        <v>118</v>
      </c>
      <c r="P4088" s="5" t="s">
        <v>89</v>
      </c>
      <c r="Q4088" s="5" t="s">
        <v>172</v>
      </c>
      <c r="R4088" s="5" t="s">
        <v>447</v>
      </c>
      <c r="S4088" s="5" t="s">
        <v>114</v>
      </c>
      <c r="T4088" s="5" t="s">
        <v>440</v>
      </c>
      <c r="U4088" s="5" t="s">
        <v>130</v>
      </c>
      <c r="V4088" s="5" t="s">
        <v>96</v>
      </c>
      <c r="W4088" s="5" t="s">
        <v>158</v>
      </c>
      <c r="X4088" s="5" t="s">
        <v>115</v>
      </c>
      <c r="Y4088" s="5" t="n">
        <v>3</v>
      </c>
      <c r="Z4088" s="5" t="n">
        <v>0</v>
      </c>
      <c r="AA4088" s="5" t="str">
        <f aca="false">IF(Y4088&gt;Z4088,"Win",IF(Y4088&lt;Z4088,"Loss","Draw"))</f>
        <v>Win</v>
      </c>
      <c r="AB4088" s="5" t="s">
        <v>98</v>
      </c>
      <c r="AC4088" s="5" t="s">
        <v>99</v>
      </c>
      <c r="AD4088" s="5" t="s">
        <v>7856</v>
      </c>
      <c r="AE4088" s="5" t="s">
        <v>7857</v>
      </c>
      <c r="AF4088" s="5" t="str">
        <f aca="false">IF(AD4088&lt;AE4088,AD4088,AE4088)</f>
        <v>Arrows, Bowler, Giant, Giant Snowball, Graveyard, Minions, Musketeer, Night Witch</v>
      </c>
      <c r="AG4088" s="5" t="str">
        <f aca="false">IF(AD4088&lt;AE4088,AE4088,AD4088)</f>
        <v>Cannon, Hog Rider, Ice Golem, Ice Spirit, Lightning, Musketeer, Skeletons, The Log</v>
      </c>
      <c r="AH4088" s="5" t="str">
        <f aca="false">IF(AD4088=AF4088,AA4088,IF(AA4088="Win","Loss",IF(AA4088="Loss","Win","Draw")))</f>
        <v>Loss</v>
      </c>
      <c r="AI4088" s="5" t="s">
        <v>297</v>
      </c>
    </row>
    <row r="4089" customFormat="false" ht="15" hidden="false" customHeight="true" outlineLevel="0" collapsed="false">
      <c r="A4089" s="7" t="s">
        <v>7858</v>
      </c>
      <c r="B4089" s="7" t="n">
        <v>1</v>
      </c>
      <c r="C4089" s="7" t="s">
        <v>253</v>
      </c>
      <c r="D4089" s="7" t="s">
        <v>254</v>
      </c>
      <c r="E4089" s="7" t="s">
        <v>7852</v>
      </c>
      <c r="F4089" s="7" t="s">
        <v>7853</v>
      </c>
      <c r="G4089" s="7" t="s">
        <v>7859</v>
      </c>
      <c r="H4089" s="7" t="s">
        <v>163</v>
      </c>
      <c r="I4089" s="7" t="s">
        <v>114</v>
      </c>
      <c r="J4089" s="7" t="s">
        <v>241</v>
      </c>
      <c r="K4089" s="7" t="s">
        <v>153</v>
      </c>
      <c r="L4089" s="7" t="s">
        <v>137</v>
      </c>
      <c r="M4089" s="7" t="s">
        <v>249</v>
      </c>
      <c r="N4089" s="7" t="s">
        <v>242</v>
      </c>
      <c r="O4089" s="7" t="s">
        <v>157</v>
      </c>
      <c r="P4089" s="7" t="s">
        <v>126</v>
      </c>
      <c r="Q4089" s="7" t="s">
        <v>2514</v>
      </c>
      <c r="R4089" s="7" t="s">
        <v>323</v>
      </c>
      <c r="S4089" s="7" t="s">
        <v>141</v>
      </c>
      <c r="T4089" s="7" t="s">
        <v>1663</v>
      </c>
      <c r="U4089" s="7" t="s">
        <v>327</v>
      </c>
      <c r="V4089" s="7" t="s">
        <v>294</v>
      </c>
      <c r="W4089" s="7" t="s">
        <v>96</v>
      </c>
      <c r="X4089" s="7" t="s">
        <v>133</v>
      </c>
      <c r="Y4089" s="7" t="n">
        <v>1</v>
      </c>
      <c r="Z4089" s="7" t="n">
        <v>0</v>
      </c>
      <c r="AA4089" s="7" t="str">
        <f aca="false">IF(Y4089&gt;Z4089,"Win",IF(Y4089&lt;Z4089,"Loss","Draw"))</f>
        <v>Win</v>
      </c>
      <c r="AB4089" s="7" t="s">
        <v>99</v>
      </c>
      <c r="AC4089" s="7" t="s">
        <v>99</v>
      </c>
      <c r="AD4089" s="7" t="s">
        <v>958</v>
      </c>
      <c r="AE4089" s="7" t="s">
        <v>7860</v>
      </c>
      <c r="AF4089" s="7" t="str">
        <f aca="false">IF(AD4089&lt;AE4089,AD4089,AE4089)</f>
        <v>Bomber, Cannon, Fire Spirit, Giant Snowball, Goblin Drill, Knight, Rocket, Skeletons</v>
      </c>
      <c r="AG4089" s="7" t="str">
        <f aca="false">IF(AD4089&lt;AE4089,AE4089,AD4089)</f>
        <v>Goblin Giant, Lumberjack, Mini P.E.K.K.A, Minions, Mother Witch, Rage, Sparky, Vines</v>
      </c>
      <c r="AH4089" s="7" t="str">
        <f aca="false">IF(AD4089=AF4089,AA4089,IF(AA4089="Win","Loss",IF(AA4089="Loss","Win","Draw")))</f>
        <v>Win</v>
      </c>
      <c r="AI4089" s="7" t="s">
        <v>297</v>
      </c>
    </row>
    <row r="4090" customFormat="false" ht="15" hidden="false" customHeight="true" outlineLevel="0" collapsed="false">
      <c r="A4090" s="5" t="s">
        <v>7861</v>
      </c>
      <c r="B4090" s="5" t="n">
        <v>1</v>
      </c>
      <c r="C4090" s="5" t="s">
        <v>253</v>
      </c>
      <c r="D4090" s="5" t="s">
        <v>254</v>
      </c>
      <c r="E4090" s="5" t="s">
        <v>7862</v>
      </c>
      <c r="F4090" s="5" t="s">
        <v>7863</v>
      </c>
      <c r="G4090" s="5" t="s">
        <v>7864</v>
      </c>
      <c r="H4090" s="5" t="s">
        <v>163</v>
      </c>
      <c r="I4090" s="5" t="s">
        <v>284</v>
      </c>
      <c r="J4090" s="5" t="s">
        <v>128</v>
      </c>
      <c r="K4090" s="5" t="s">
        <v>107</v>
      </c>
      <c r="L4090" s="5" t="s">
        <v>387</v>
      </c>
      <c r="M4090" s="5" t="s">
        <v>133</v>
      </c>
      <c r="N4090" s="5" t="s">
        <v>85</v>
      </c>
      <c r="O4090" s="5" t="s">
        <v>242</v>
      </c>
      <c r="P4090" s="5" t="s">
        <v>187</v>
      </c>
      <c r="Q4090" s="5" t="s">
        <v>172</v>
      </c>
      <c r="R4090" s="5" t="s">
        <v>447</v>
      </c>
      <c r="S4090" s="5" t="s">
        <v>114</v>
      </c>
      <c r="T4090" s="5" t="s">
        <v>130</v>
      </c>
      <c r="U4090" s="5" t="s">
        <v>440</v>
      </c>
      <c r="V4090" s="5" t="s">
        <v>158</v>
      </c>
      <c r="W4090" s="5" t="s">
        <v>193</v>
      </c>
      <c r="X4090" s="5" t="s">
        <v>115</v>
      </c>
      <c r="Y4090" s="5" t="n">
        <v>1</v>
      </c>
      <c r="Z4090" s="5" t="n">
        <v>0</v>
      </c>
      <c r="AA4090" s="5" t="str">
        <f aca="false">IF(Y4090&gt;Z4090,"Win",IF(Y4090&lt;Z4090,"Loss","Draw"))</f>
        <v>Win</v>
      </c>
      <c r="AB4090" s="5" t="s">
        <v>98</v>
      </c>
      <c r="AC4090" s="5" t="s">
        <v>99</v>
      </c>
      <c r="AD4090" s="5" t="s">
        <v>1861</v>
      </c>
      <c r="AE4090" s="5" t="s">
        <v>1341</v>
      </c>
      <c r="AF4090" s="5" t="str">
        <f aca="false">IF(AD4090&lt;AE4090,AD4090,AE4090)</f>
        <v>Arrows, Bowler, Giant, Giant Snowball, Graveyard, Guards, Musketeer, Night Witch</v>
      </c>
      <c r="AG4090" s="5" t="str">
        <f aca="false">IF(AD4090&lt;AE4090,AE4090,AD4090)</f>
        <v>Bomber, Electro Giant, Goblin Cage, Golden Knight, Inferno Dragon, Lightning, Mother Witch, Tornado</v>
      </c>
      <c r="AH4090" s="5" t="str">
        <f aca="false">IF(AD4090=AF4090,AA4090,IF(AA4090="Win","Loss",IF(AA4090="Loss","Win","Draw")))</f>
        <v>Loss</v>
      </c>
      <c r="AI4090" s="5" t="s">
        <v>297</v>
      </c>
    </row>
    <row r="4091" customFormat="false" ht="15" hidden="false" customHeight="true" outlineLevel="0" collapsed="false">
      <c r="A4091" s="7" t="s">
        <v>7865</v>
      </c>
      <c r="B4091" s="7" t="n">
        <v>1</v>
      </c>
      <c r="C4091" s="7" t="s">
        <v>253</v>
      </c>
      <c r="D4091" s="7" t="s">
        <v>254</v>
      </c>
      <c r="E4091" s="8" t="s">
        <v>7830</v>
      </c>
      <c r="F4091" s="7" t="s">
        <v>7831</v>
      </c>
      <c r="G4091" s="7" t="s">
        <v>7866</v>
      </c>
      <c r="H4091" s="7" t="s">
        <v>81</v>
      </c>
      <c r="I4091" s="7" t="s">
        <v>203</v>
      </c>
      <c r="J4091" s="7" t="s">
        <v>151</v>
      </c>
      <c r="K4091" s="7" t="s">
        <v>159</v>
      </c>
      <c r="L4091" s="7" t="s">
        <v>201</v>
      </c>
      <c r="M4091" s="7" t="s">
        <v>157</v>
      </c>
      <c r="N4091" s="7" t="s">
        <v>126</v>
      </c>
      <c r="O4091" s="7" t="s">
        <v>150</v>
      </c>
      <c r="P4091" s="7" t="s">
        <v>209</v>
      </c>
      <c r="Q4091" s="7" t="s">
        <v>172</v>
      </c>
      <c r="R4091" s="7" t="s">
        <v>447</v>
      </c>
      <c r="S4091" s="7" t="s">
        <v>114</v>
      </c>
      <c r="T4091" s="7" t="s">
        <v>440</v>
      </c>
      <c r="U4091" s="7" t="s">
        <v>130</v>
      </c>
      <c r="V4091" s="7" t="s">
        <v>96</v>
      </c>
      <c r="W4091" s="7" t="s">
        <v>158</v>
      </c>
      <c r="X4091" s="7" t="s">
        <v>115</v>
      </c>
      <c r="Y4091" s="7" t="n">
        <v>1</v>
      </c>
      <c r="Z4091" s="7" t="n">
        <v>0</v>
      </c>
      <c r="AA4091" s="7" t="str">
        <f aca="false">IF(Y4091&gt;Z4091,"Win",IF(Y4091&lt;Z4091,"Loss","Draw"))</f>
        <v>Win</v>
      </c>
      <c r="AB4091" s="7" t="s">
        <v>99</v>
      </c>
      <c r="AC4091" s="7" t="s">
        <v>99</v>
      </c>
      <c r="AD4091" s="7" t="s">
        <v>2438</v>
      </c>
      <c r="AE4091" s="7" t="s">
        <v>7857</v>
      </c>
      <c r="AF4091" s="7" t="str">
        <f aca="false">IF(AD4091&lt;AE4091,AD4091,AE4091)</f>
        <v>Arrows, Bowler, Giant, Giant Snowball, Graveyard, Minions, Musketeer, Night Witch</v>
      </c>
      <c r="AG4091" s="7" t="str">
        <f aca="false">IF(AD4091&lt;AE4091,AE4091,AD4091)</f>
        <v>Dart Goblin, Electro Spirit, Fire Spirit, Goblin Barrel, Inferno Tower, Mighty Miner, Skeletons, Wall Breakers</v>
      </c>
      <c r="AH4091" s="7" t="str">
        <f aca="false">IF(AD4091=AF4091,AA4091,IF(AA4091="Win","Loss",IF(AA4091="Loss","Win","Draw")))</f>
        <v>Loss</v>
      </c>
      <c r="AI4091" s="7" t="s">
        <v>297</v>
      </c>
    </row>
    <row r="4092" customFormat="false" ht="15" hidden="false" customHeight="true" outlineLevel="0" collapsed="false">
      <c r="A4092" s="7" t="s">
        <v>7858</v>
      </c>
      <c r="B4092" s="7" t="n">
        <v>2</v>
      </c>
      <c r="C4092" s="7" t="s">
        <v>253</v>
      </c>
      <c r="D4092" s="7" t="s">
        <v>254</v>
      </c>
      <c r="E4092" s="7" t="s">
        <v>7852</v>
      </c>
      <c r="F4092" s="7" t="s">
        <v>7853</v>
      </c>
      <c r="G4092" s="7" t="s">
        <v>7867</v>
      </c>
      <c r="H4092" s="7" t="s">
        <v>163</v>
      </c>
      <c r="I4092" s="7" t="s">
        <v>90</v>
      </c>
      <c r="J4092" s="7" t="s">
        <v>123</v>
      </c>
      <c r="K4092" s="7" t="s">
        <v>1848</v>
      </c>
      <c r="L4092" s="7" t="s">
        <v>125</v>
      </c>
      <c r="M4092" s="7" t="s">
        <v>93</v>
      </c>
      <c r="N4092" s="7" t="s">
        <v>580</v>
      </c>
      <c r="O4092" s="7" t="s">
        <v>307</v>
      </c>
      <c r="P4092" s="7" t="s">
        <v>95</v>
      </c>
      <c r="Q4092" s="7" t="s">
        <v>284</v>
      </c>
      <c r="R4092" s="7" t="s">
        <v>128</v>
      </c>
      <c r="S4092" s="7" t="s">
        <v>107</v>
      </c>
      <c r="T4092" s="7" t="s">
        <v>387</v>
      </c>
      <c r="U4092" s="7" t="s">
        <v>133</v>
      </c>
      <c r="V4092" s="7" t="s">
        <v>85</v>
      </c>
      <c r="W4092" s="7" t="s">
        <v>242</v>
      </c>
      <c r="X4092" s="7" t="s">
        <v>187</v>
      </c>
      <c r="Y4092" s="7" t="n">
        <v>1</v>
      </c>
      <c r="Z4092" s="7" t="n">
        <v>0</v>
      </c>
      <c r="AA4092" s="7" t="str">
        <f aca="false">IF(Y4092&gt;Z4092,"Win",IF(Y4092&lt;Z4092,"Loss","Draw"))</f>
        <v>Win</v>
      </c>
      <c r="AB4092" s="7" t="s">
        <v>99</v>
      </c>
      <c r="AC4092" s="7" t="s">
        <v>99</v>
      </c>
      <c r="AD4092" s="7" t="s">
        <v>7868</v>
      </c>
      <c r="AE4092" s="7" t="s">
        <v>1861</v>
      </c>
      <c r="AF4092" s="7" t="str">
        <f aca="false">IF(AD4092&lt;AE4092,AD4092,AE4092)</f>
        <v>Barbarian Barrel, Cannon Cart, Fireball, Goblin Gang, Goblinstein, Ice Wizard, Minion Horde, Mortar</v>
      </c>
      <c r="AG4092" s="7" t="str">
        <f aca="false">IF(AD4092&lt;AE4092,AE4092,AD4092)</f>
        <v>Bomber, Electro Giant, Goblin Cage, Golden Knight, Inferno Dragon, Lightning, Mother Witch, Tornado</v>
      </c>
      <c r="AH4092" s="7" t="str">
        <f aca="false">IF(AD4092=AF4092,AA4092,IF(AA4092="Win","Loss",IF(AA4092="Loss","Win","Draw")))</f>
        <v>Win</v>
      </c>
      <c r="AI4092" s="7" t="s">
        <v>297</v>
      </c>
    </row>
    <row r="4093" customFormat="false" ht="15" hidden="false" customHeight="true" outlineLevel="0" collapsed="false">
      <c r="A4093" s="5" t="s">
        <v>7869</v>
      </c>
      <c r="B4093" s="5" t="n">
        <v>1</v>
      </c>
      <c r="C4093" s="5" t="s">
        <v>253</v>
      </c>
      <c r="D4093" s="5" t="s">
        <v>254</v>
      </c>
      <c r="E4093" s="5" t="s">
        <v>7870</v>
      </c>
      <c r="F4093" s="5" t="s">
        <v>7871</v>
      </c>
      <c r="G4093" s="5" t="s">
        <v>7872</v>
      </c>
      <c r="H4093" s="5" t="s">
        <v>491</v>
      </c>
      <c r="I4093" s="5" t="s">
        <v>241</v>
      </c>
      <c r="J4093" s="5" t="s">
        <v>126</v>
      </c>
      <c r="K4093" s="5" t="s">
        <v>87</v>
      </c>
      <c r="L4093" s="5" t="s">
        <v>249</v>
      </c>
      <c r="M4093" s="5" t="s">
        <v>307</v>
      </c>
      <c r="N4093" s="5" t="s">
        <v>187</v>
      </c>
      <c r="O4093" s="5" t="s">
        <v>455</v>
      </c>
      <c r="P4093" s="5" t="s">
        <v>89</v>
      </c>
      <c r="Q4093" s="5" t="s">
        <v>177</v>
      </c>
      <c r="R4093" s="5" t="s">
        <v>95</v>
      </c>
      <c r="S4093" s="5" t="s">
        <v>124</v>
      </c>
      <c r="T4093" s="5" t="s">
        <v>257</v>
      </c>
      <c r="U4093" s="5" t="s">
        <v>150</v>
      </c>
      <c r="V4093" s="5" t="s">
        <v>126</v>
      </c>
      <c r="W4093" s="5" t="s">
        <v>215</v>
      </c>
      <c r="X4093" s="5" t="s">
        <v>93</v>
      </c>
      <c r="Y4093" s="5" t="n">
        <v>1</v>
      </c>
      <c r="Z4093" s="5" t="n">
        <v>0</v>
      </c>
      <c r="AA4093" s="5" t="str">
        <f aca="false">IF(Y4093&gt;Z4093,"Win",IF(Y4093&lt;Z4093,"Loss","Draw"))</f>
        <v>Win</v>
      </c>
      <c r="AB4093" s="5" t="s">
        <v>98</v>
      </c>
      <c r="AC4093" s="5" t="s">
        <v>99</v>
      </c>
      <c r="AD4093" s="5" t="s">
        <v>7873</v>
      </c>
      <c r="AE4093" s="5" t="s">
        <v>429</v>
      </c>
      <c r="AF4093" s="5" t="str">
        <f aca="false">IF(AD4093&lt;AE4093,AD4093,AE4093)</f>
        <v>Barbarian Barrel, Electro Spirit, Fireball, Fisherman, Hunter, Royal Ghost, Royal Giant, Skeletons</v>
      </c>
      <c r="AG4093" s="5" t="str">
        <f aca="false">IF(AD4093&lt;AE4093,AE4093,AD4093)</f>
        <v>Ice Wizard, Knight, Rocket, Skeletons, Tesla, The Log, Tornado, X-Bow</v>
      </c>
      <c r="AH4093" s="5" t="str">
        <f aca="false">IF(AD4093=AF4093,AA4093,IF(AA4093="Win","Loss",IF(AA4093="Loss","Win","Draw")))</f>
        <v>Loss</v>
      </c>
      <c r="AI4093" s="5" t="s">
        <v>297</v>
      </c>
    </row>
    <row r="4094" customFormat="false" ht="15" hidden="false" customHeight="true" outlineLevel="0" collapsed="false">
      <c r="A4094" s="5" t="s">
        <v>7874</v>
      </c>
      <c r="B4094" s="5" t="n">
        <v>1</v>
      </c>
      <c r="C4094" s="5" t="s">
        <v>253</v>
      </c>
      <c r="D4094" s="5" t="s">
        <v>254</v>
      </c>
      <c r="E4094" s="5" t="s">
        <v>7875</v>
      </c>
      <c r="F4094" s="5" t="s">
        <v>7876</v>
      </c>
      <c r="G4094" s="5" t="s">
        <v>7877</v>
      </c>
      <c r="H4094" s="5" t="s">
        <v>376</v>
      </c>
      <c r="I4094" s="5" t="s">
        <v>127</v>
      </c>
      <c r="J4094" s="5" t="s">
        <v>128</v>
      </c>
      <c r="K4094" s="5" t="s">
        <v>84</v>
      </c>
      <c r="L4094" s="5" t="s">
        <v>778</v>
      </c>
      <c r="M4094" s="5" t="s">
        <v>124</v>
      </c>
      <c r="N4094" s="5" t="s">
        <v>132</v>
      </c>
      <c r="O4094" s="5" t="s">
        <v>131</v>
      </c>
      <c r="P4094" s="5" t="s">
        <v>130</v>
      </c>
      <c r="Q4094" s="5" t="s">
        <v>185</v>
      </c>
      <c r="R4094" s="5" t="s">
        <v>158</v>
      </c>
      <c r="S4094" s="5" t="s">
        <v>447</v>
      </c>
      <c r="T4094" s="5" t="s">
        <v>307</v>
      </c>
      <c r="U4094" s="5" t="s">
        <v>202</v>
      </c>
      <c r="V4094" s="5" t="s">
        <v>187</v>
      </c>
      <c r="W4094" s="5" t="s">
        <v>294</v>
      </c>
      <c r="X4094" s="5" t="s">
        <v>233</v>
      </c>
      <c r="Y4094" s="5" t="n">
        <v>1</v>
      </c>
      <c r="Z4094" s="5" t="n">
        <v>0</v>
      </c>
      <c r="AA4094" s="5" t="str">
        <f aca="false">IF(Y4094&gt;Z4094,"Win",IF(Y4094&lt;Z4094,"Loss","Draw"))</f>
        <v>Win</v>
      </c>
      <c r="AB4094" s="5" t="s">
        <v>98</v>
      </c>
      <c r="AC4094" s="5" t="s">
        <v>99</v>
      </c>
      <c r="AD4094" s="5" t="s">
        <v>7878</v>
      </c>
      <c r="AE4094" s="5" t="s">
        <v>7879</v>
      </c>
      <c r="AF4094" s="5" t="str">
        <f aca="false">IF(AD4094&lt;AE4094,AD4094,AE4094)</f>
        <v>Archers, Arrows, Bandit, Battle Ram, Electro Wizard, Golden Knight, P.E.K.K.A, Royal Ghost</v>
      </c>
      <c r="AG4094" s="5" t="str">
        <f aca="false">IF(AD4094&lt;AE4094,AE4094,AD4094)</f>
        <v>Bats, Bowler, Executioner, Giant, Ice Wizard, Magic Archer, Tornado, Vines</v>
      </c>
      <c r="AH4094" s="5" t="str">
        <f aca="false">IF(AD4094=AF4094,AA4094,IF(AA4094="Win","Loss",IF(AA4094="Loss","Win","Draw")))</f>
        <v>Win</v>
      </c>
      <c r="AI4094" s="5" t="s">
        <v>297</v>
      </c>
    </row>
    <row r="4095" customFormat="false" ht="15" hidden="false" customHeight="true" outlineLevel="0" collapsed="false">
      <c r="A4095" s="7" t="s">
        <v>7880</v>
      </c>
      <c r="B4095" s="7" t="n">
        <v>1</v>
      </c>
      <c r="C4095" s="7" t="s">
        <v>253</v>
      </c>
      <c r="D4095" s="7" t="s">
        <v>254</v>
      </c>
      <c r="E4095" s="7" t="s">
        <v>7817</v>
      </c>
      <c r="F4095" s="7" t="s">
        <v>7818</v>
      </c>
      <c r="G4095" s="7" t="s">
        <v>7881</v>
      </c>
      <c r="H4095" s="7" t="s">
        <v>163</v>
      </c>
      <c r="I4095" s="7" t="s">
        <v>82</v>
      </c>
      <c r="J4095" s="7" t="s">
        <v>194</v>
      </c>
      <c r="K4095" s="7" t="s">
        <v>153</v>
      </c>
      <c r="L4095" s="7" t="s">
        <v>164</v>
      </c>
      <c r="M4095" s="7" t="s">
        <v>126</v>
      </c>
      <c r="N4095" s="7" t="s">
        <v>118</v>
      </c>
      <c r="O4095" s="7" t="s">
        <v>204</v>
      </c>
      <c r="P4095" s="7" t="s">
        <v>89</v>
      </c>
      <c r="Q4095" s="7" t="s">
        <v>92</v>
      </c>
      <c r="R4095" s="7" t="s">
        <v>91</v>
      </c>
      <c r="S4095" s="7" t="s">
        <v>90</v>
      </c>
      <c r="T4095" s="7" t="s">
        <v>95</v>
      </c>
      <c r="U4095" s="7" t="s">
        <v>94</v>
      </c>
      <c r="V4095" s="7" t="s">
        <v>93</v>
      </c>
      <c r="W4095" s="7" t="s">
        <v>96</v>
      </c>
      <c r="X4095" s="7" t="s">
        <v>125</v>
      </c>
      <c r="Y4095" s="7" t="n">
        <v>1</v>
      </c>
      <c r="Z4095" s="7" t="n">
        <v>0</v>
      </c>
      <c r="AA4095" s="7" t="str">
        <f aca="false">IF(Y4095&gt;Z4095,"Win",IF(Y4095&lt;Z4095,"Loss","Draw"))</f>
        <v>Win</v>
      </c>
      <c r="AB4095" s="7" t="s">
        <v>99</v>
      </c>
      <c r="AC4095" s="7" t="s">
        <v>99</v>
      </c>
      <c r="AD4095" s="7" t="s">
        <v>1111</v>
      </c>
      <c r="AE4095" s="7" t="s">
        <v>216</v>
      </c>
      <c r="AF4095" s="7" t="str">
        <f aca="false">IF(AD4095&lt;AE4095,AD4095,AE4095)</f>
        <v>Archer Queen, Cannon, Earthquake, Ice Spirit, Royal Delivery, Royal Hogs, Skeletons, The Log</v>
      </c>
      <c r="AG4095" s="7" t="str">
        <f aca="false">IF(AD4095&lt;AE4095,AE4095,AD4095)</f>
        <v>Barbarian Barrel, Cannon Cart, Fireball, Goblins, Minions, Mortar, Rascals, Skeleton Barrel</v>
      </c>
      <c r="AH4095" s="7" t="str">
        <f aca="false">IF(AD4095=AF4095,AA4095,IF(AA4095="Win","Loss",IF(AA4095="Loss","Win","Draw")))</f>
        <v>Win</v>
      </c>
      <c r="AI4095" s="7" t="s">
        <v>297</v>
      </c>
    </row>
    <row r="4096" customFormat="false" ht="15" hidden="false" customHeight="true" outlineLevel="0" collapsed="false">
      <c r="A4096" s="5" t="s">
        <v>7882</v>
      </c>
      <c r="B4096" s="5" t="n">
        <v>1</v>
      </c>
      <c r="C4096" s="5" t="s">
        <v>253</v>
      </c>
      <c r="D4096" s="5" t="s">
        <v>254</v>
      </c>
      <c r="E4096" s="5" t="s">
        <v>4508</v>
      </c>
      <c r="F4096" s="5" t="s">
        <v>4509</v>
      </c>
      <c r="G4096" s="5" t="s">
        <v>7883</v>
      </c>
      <c r="H4096" s="5" t="s">
        <v>7884</v>
      </c>
      <c r="I4096" s="5" t="s">
        <v>153</v>
      </c>
      <c r="J4096" s="5" t="s">
        <v>140</v>
      </c>
      <c r="K4096" s="5" t="s">
        <v>126</v>
      </c>
      <c r="L4096" s="5" t="s">
        <v>165</v>
      </c>
      <c r="M4096" s="5" t="s">
        <v>172</v>
      </c>
      <c r="N4096" s="5" t="s">
        <v>85</v>
      </c>
      <c r="O4096" s="5" t="s">
        <v>118</v>
      </c>
      <c r="P4096" s="5" t="s">
        <v>89</v>
      </c>
      <c r="Q4096" s="5" t="s">
        <v>1885</v>
      </c>
      <c r="R4096" s="5" t="s">
        <v>108</v>
      </c>
      <c r="S4096" s="5" t="s">
        <v>141</v>
      </c>
      <c r="T4096" s="5" t="s">
        <v>96</v>
      </c>
      <c r="U4096" s="5" t="s">
        <v>116</v>
      </c>
      <c r="V4096" s="5" t="s">
        <v>187</v>
      </c>
      <c r="W4096" s="5" t="s">
        <v>306</v>
      </c>
      <c r="X4096" s="5" t="s">
        <v>112</v>
      </c>
      <c r="Y4096" s="5" t="n">
        <v>1</v>
      </c>
      <c r="Z4096" s="5" t="n">
        <v>0</v>
      </c>
      <c r="AA4096" s="5" t="str">
        <f aca="false">IF(Y4096&gt;Z4096,"Win",IF(Y4096&lt;Z4096,"Loss","Draw"))</f>
        <v>Win</v>
      </c>
      <c r="AB4096" s="5" t="s">
        <v>98</v>
      </c>
      <c r="AC4096" s="5" t="s">
        <v>99</v>
      </c>
      <c r="AD4096" s="5" t="s">
        <v>7856</v>
      </c>
      <c r="AE4096" s="5" t="s">
        <v>7885</v>
      </c>
      <c r="AF4096" s="5" t="str">
        <f aca="false">IF(AD4096&lt;AE4096,AD4096,AE4096)</f>
        <v>Cannon, Hog Rider, Ice Golem, Ice Spirit, Lightning, Musketeer, Skeletons, The Log</v>
      </c>
      <c r="AG4096" s="5" t="str">
        <f aca="false">IF(AD4096&lt;AE4096,AE4096,AD4096)</f>
        <v>Dark Prince, Electro Dragon, Golem, Lumberjack, Minions, Poison, Spirit Empress, Tornado</v>
      </c>
      <c r="AH4096" s="5" t="str">
        <f aca="false">IF(AD4096=AF4096,AA4096,IF(AA4096="Win","Loss",IF(AA4096="Loss","Win","Draw")))</f>
        <v>Win</v>
      </c>
      <c r="AI4096" s="5" t="s">
        <v>297</v>
      </c>
    </row>
    <row r="4097" customFormat="false" ht="15" hidden="false" customHeight="true" outlineLevel="0" collapsed="false">
      <c r="A4097" s="5" t="s">
        <v>7886</v>
      </c>
      <c r="B4097" s="5" t="n">
        <v>1</v>
      </c>
      <c r="C4097" s="5" t="s">
        <v>253</v>
      </c>
      <c r="D4097" s="5" t="s">
        <v>254</v>
      </c>
      <c r="E4097" s="5" t="s">
        <v>7887</v>
      </c>
      <c r="F4097" s="5" t="s">
        <v>7888</v>
      </c>
      <c r="G4097" s="5" t="s">
        <v>7889</v>
      </c>
      <c r="H4097" s="5" t="s">
        <v>163</v>
      </c>
      <c r="I4097" s="5" t="s">
        <v>241</v>
      </c>
      <c r="J4097" s="5" t="s">
        <v>455</v>
      </c>
      <c r="K4097" s="5" t="s">
        <v>87</v>
      </c>
      <c r="L4097" s="5" t="s">
        <v>249</v>
      </c>
      <c r="M4097" s="5" t="s">
        <v>307</v>
      </c>
      <c r="N4097" s="5" t="s">
        <v>187</v>
      </c>
      <c r="O4097" s="5" t="s">
        <v>126</v>
      </c>
      <c r="P4097" s="5" t="s">
        <v>89</v>
      </c>
      <c r="Q4097" s="5" t="s">
        <v>219</v>
      </c>
      <c r="R4097" s="5" t="s">
        <v>563</v>
      </c>
      <c r="S4097" s="5" t="s">
        <v>418</v>
      </c>
      <c r="T4097" s="5" t="s">
        <v>440</v>
      </c>
      <c r="U4097" s="5" t="s">
        <v>966</v>
      </c>
      <c r="V4097" s="5" t="s">
        <v>130</v>
      </c>
      <c r="W4097" s="5" t="s">
        <v>1344</v>
      </c>
      <c r="X4097" s="5" t="s">
        <v>85</v>
      </c>
      <c r="Y4097" s="5" t="n">
        <v>0</v>
      </c>
      <c r="Z4097" s="5" t="n">
        <v>1</v>
      </c>
      <c r="AA4097" s="5" t="str">
        <f aca="false">IF(Y4097&gt;Z4097,"Win",IF(Y4097&lt;Z4097,"Loss","Draw"))</f>
        <v>Loss</v>
      </c>
      <c r="AB4097" s="5" t="s">
        <v>98</v>
      </c>
      <c r="AC4097" s="5" t="s">
        <v>99</v>
      </c>
      <c r="AD4097" s="5" t="s">
        <v>7873</v>
      </c>
      <c r="AE4097" s="5" t="s">
        <v>7890</v>
      </c>
      <c r="AF4097" s="5" t="str">
        <f aca="false">IF(AD4097&lt;AE4097,AD4097,AE4097)</f>
        <v>Arrows, Battle Healer, Elixir Golem, Lightning, Night Witch, Skeleton Army, Skeleton King, Wizard</v>
      </c>
      <c r="AG4097" s="5" t="str">
        <f aca="false">IF(AD4097&lt;AE4097,AE4097,AD4097)</f>
        <v>Ice Wizard, Knight, Rocket, Skeletons, Tesla, The Log, Tornado, X-Bow</v>
      </c>
      <c r="AH4097" s="5" t="str">
        <f aca="false">IF(AD4097=AF4097,AA4097,IF(AA4097="Win","Loss",IF(AA4097="Loss","Win","Draw")))</f>
        <v>Win</v>
      </c>
      <c r="AI4097" s="5" t="s">
        <v>297</v>
      </c>
    </row>
    <row r="4098" customFormat="false" ht="15" hidden="false" customHeight="true" outlineLevel="0" collapsed="false">
      <c r="A4098" s="5" t="s">
        <v>7886</v>
      </c>
      <c r="B4098" s="5" t="n">
        <v>2</v>
      </c>
      <c r="C4098" s="5" t="s">
        <v>253</v>
      </c>
      <c r="D4098" s="5" t="s">
        <v>254</v>
      </c>
      <c r="E4098" s="5" t="s">
        <v>7887</v>
      </c>
      <c r="F4098" s="5" t="s">
        <v>7888</v>
      </c>
      <c r="G4098" s="5" t="s">
        <v>7891</v>
      </c>
      <c r="H4098" s="5" t="s">
        <v>163</v>
      </c>
      <c r="I4098" s="5" t="s">
        <v>241</v>
      </c>
      <c r="J4098" s="5" t="s">
        <v>455</v>
      </c>
      <c r="K4098" s="5" t="s">
        <v>87</v>
      </c>
      <c r="L4098" s="5" t="s">
        <v>249</v>
      </c>
      <c r="M4098" s="5" t="s">
        <v>307</v>
      </c>
      <c r="N4098" s="5" t="s">
        <v>187</v>
      </c>
      <c r="O4098" s="5" t="s">
        <v>126</v>
      </c>
      <c r="P4098" s="5" t="s">
        <v>89</v>
      </c>
      <c r="Q4098" s="5" t="s">
        <v>141</v>
      </c>
      <c r="R4098" s="5" t="s">
        <v>219</v>
      </c>
      <c r="S4098" s="5" t="s">
        <v>127</v>
      </c>
      <c r="T4098" s="5" t="s">
        <v>133</v>
      </c>
      <c r="U4098" s="5" t="s">
        <v>173</v>
      </c>
      <c r="V4098" s="5" t="s">
        <v>117</v>
      </c>
      <c r="W4098" s="5" t="s">
        <v>97</v>
      </c>
      <c r="X4098" s="5" t="s">
        <v>294</v>
      </c>
      <c r="Y4098" s="5" t="n">
        <v>1</v>
      </c>
      <c r="Z4098" s="5" t="n">
        <v>0</v>
      </c>
      <c r="AA4098" s="5" t="str">
        <f aca="false">IF(Y4098&gt;Z4098,"Win",IF(Y4098&lt;Z4098,"Loss","Draw"))</f>
        <v>Win</v>
      </c>
      <c r="AB4098" s="5" t="s">
        <v>98</v>
      </c>
      <c r="AC4098" s="5" t="s">
        <v>98</v>
      </c>
      <c r="AD4098" s="5" t="s">
        <v>7873</v>
      </c>
      <c r="AE4098" s="5" t="s">
        <v>7892</v>
      </c>
      <c r="AF4098" s="5" t="str">
        <f aca="false">IF(AD4098&lt;AE4098,AD4098,AE4098)</f>
        <v>Battle Ram, Giant Skeleton, Lumberjack, Mother Witch, Ronin, Vines, Wizard, Zappies</v>
      </c>
      <c r="AG4098" s="5" t="str">
        <f aca="false">IF(AD4098&lt;AE4098,AE4098,AD4098)</f>
        <v>Ice Wizard, Knight, Rocket, Skeletons, Tesla, The Log, Tornado, X-Bow</v>
      </c>
      <c r="AH4098" s="5" t="str">
        <f aca="false">IF(AD4098=AF4098,AA4098,IF(AA4098="Win","Loss",IF(AA4098="Loss","Win","Draw")))</f>
        <v>Loss</v>
      </c>
      <c r="AI4098" s="5" t="s">
        <v>297</v>
      </c>
    </row>
    <row r="4099" customFormat="false" ht="15" hidden="false" customHeight="true" outlineLevel="0" collapsed="false">
      <c r="A4099" s="5" t="s">
        <v>7893</v>
      </c>
      <c r="B4099" s="5" t="n">
        <v>1</v>
      </c>
      <c r="C4099" s="5" t="s">
        <v>253</v>
      </c>
      <c r="D4099" s="5" t="s">
        <v>254</v>
      </c>
      <c r="E4099" s="5" t="s">
        <v>7894</v>
      </c>
      <c r="F4099" s="5" t="s">
        <v>7895</v>
      </c>
      <c r="G4099" s="5" t="s">
        <v>7896</v>
      </c>
      <c r="H4099" s="5" t="s">
        <v>163</v>
      </c>
      <c r="I4099" s="5" t="s">
        <v>141</v>
      </c>
      <c r="J4099" s="5" t="s">
        <v>139</v>
      </c>
      <c r="K4099" s="5" t="s">
        <v>983</v>
      </c>
      <c r="L4099" s="5" t="s">
        <v>110</v>
      </c>
      <c r="M4099" s="5" t="s">
        <v>152</v>
      </c>
      <c r="N4099" s="5" t="s">
        <v>474</v>
      </c>
      <c r="O4099" s="5" t="s">
        <v>114</v>
      </c>
      <c r="P4099" s="5" t="s">
        <v>705</v>
      </c>
      <c r="Q4099" s="5" t="s">
        <v>177</v>
      </c>
      <c r="R4099" s="5" t="s">
        <v>83</v>
      </c>
      <c r="S4099" s="5" t="s">
        <v>257</v>
      </c>
      <c r="T4099" s="5" t="s">
        <v>126</v>
      </c>
      <c r="U4099" s="5" t="s">
        <v>150</v>
      </c>
      <c r="V4099" s="5" t="s">
        <v>93</v>
      </c>
      <c r="W4099" s="5" t="s">
        <v>89</v>
      </c>
      <c r="X4099" s="5" t="s">
        <v>215</v>
      </c>
      <c r="Y4099" s="5" t="n">
        <v>2</v>
      </c>
      <c r="Z4099" s="5" t="n">
        <v>1</v>
      </c>
      <c r="AA4099" s="5" t="str">
        <f aca="false">IF(Y4099&gt;Z4099,"Win",IF(Y4099&lt;Z4099,"Loss","Draw"))</f>
        <v>Win</v>
      </c>
      <c r="AB4099" s="5" t="s">
        <v>98</v>
      </c>
      <c r="AC4099" s="5" t="s">
        <v>99</v>
      </c>
      <c r="AD4099" s="5" t="s">
        <v>7448</v>
      </c>
      <c r="AE4099" s="5" t="s">
        <v>259</v>
      </c>
      <c r="AF4099" s="5" t="str">
        <f aca="false">IF(AD4099&lt;AE4099,AD4099,AE4099)</f>
        <v>Baby Dragon, Barbarians, Clone, Flying Machine, Giant Snowball, Lava Hound, Lumberjack, Mega Minion</v>
      </c>
      <c r="AG4099" s="5" t="str">
        <f aca="false">IF(AD4099&lt;AE4099,AE4099,AD4099)</f>
        <v>Electro Spirit, Fireball, Fisherman, Hunter, Monk, Royal Giant, Skeletons, The Log</v>
      </c>
      <c r="AH4099" s="5" t="str">
        <f aca="false">IF(AD4099=AF4099,AA4099,IF(AA4099="Win","Loss",IF(AA4099="Loss","Win","Draw")))</f>
        <v>Win</v>
      </c>
      <c r="AI4099" s="5" t="s">
        <v>297</v>
      </c>
    </row>
    <row r="4100" customFormat="false" ht="15" hidden="false" customHeight="true" outlineLevel="0" collapsed="false">
      <c r="A4100" s="5" t="s">
        <v>7897</v>
      </c>
      <c r="B4100" s="5" t="n">
        <v>1</v>
      </c>
      <c r="C4100" s="5" t="s">
        <v>253</v>
      </c>
      <c r="D4100" s="5" t="s">
        <v>254</v>
      </c>
      <c r="E4100" s="5" t="s">
        <v>7898</v>
      </c>
      <c r="F4100" s="5" t="s">
        <v>7899</v>
      </c>
      <c r="G4100" s="5" t="s">
        <v>7900</v>
      </c>
      <c r="H4100" s="5" t="s">
        <v>163</v>
      </c>
      <c r="I4100" s="5" t="s">
        <v>284</v>
      </c>
      <c r="J4100" s="5" t="s">
        <v>241</v>
      </c>
      <c r="K4100" s="5" t="s">
        <v>152</v>
      </c>
      <c r="L4100" s="5" t="s">
        <v>186</v>
      </c>
      <c r="M4100" s="5" t="s">
        <v>158</v>
      </c>
      <c r="N4100" s="5" t="s">
        <v>95</v>
      </c>
      <c r="O4100" s="5" t="s">
        <v>785</v>
      </c>
      <c r="P4100" s="5" t="s">
        <v>187</v>
      </c>
      <c r="Q4100" s="5" t="s">
        <v>113</v>
      </c>
      <c r="R4100" s="5" t="s">
        <v>158</v>
      </c>
      <c r="S4100" s="5" t="s">
        <v>141</v>
      </c>
      <c r="T4100" s="5" t="s">
        <v>186</v>
      </c>
      <c r="U4100" s="5" t="s">
        <v>188</v>
      </c>
      <c r="V4100" s="5" t="s">
        <v>130</v>
      </c>
      <c r="W4100" s="5" t="s">
        <v>473</v>
      </c>
      <c r="X4100" s="5" t="s">
        <v>93</v>
      </c>
      <c r="Y4100" s="5" t="n">
        <v>3</v>
      </c>
      <c r="Z4100" s="5" t="n">
        <v>0</v>
      </c>
      <c r="AA4100" s="5" t="str">
        <f aca="false">IF(Y4100&gt;Z4100,"Win",IF(Y4100&lt;Z4100,"Loss","Draw"))</f>
        <v>Win</v>
      </c>
      <c r="AB4100" s="5" t="s">
        <v>98</v>
      </c>
      <c r="AC4100" s="5" t="s">
        <v>99</v>
      </c>
      <c r="AD4100" s="5" t="s">
        <v>1241</v>
      </c>
      <c r="AE4100" s="5" t="s">
        <v>7901</v>
      </c>
      <c r="AF4100" s="5" t="str">
        <f aca="false">IF(AD4100&lt;AE4100,AD4100,AE4100)</f>
        <v>Arrows, Balloon, Bowler, Fireball, Furnace, Lumberjack, Royal Recruits, Tombstone</v>
      </c>
      <c r="AG4100" s="5" t="str">
        <f aca="false">IF(AD4100&lt;AE4100,AE4100,AD4100)</f>
        <v>Baby Dragon, Balloon, Barbarian Barrel, Bowler, Freeze, Inferno Dragon, Knight, Tornado</v>
      </c>
      <c r="AH4100" s="5" t="str">
        <f aca="false">IF(AD4100=AF4100,AA4100,IF(AA4100="Win","Loss",IF(AA4100="Loss","Win","Draw")))</f>
        <v>Loss</v>
      </c>
      <c r="AI4100" s="5" t="s">
        <v>297</v>
      </c>
    </row>
    <row r="4101" customFormat="false" ht="15" hidden="false" customHeight="true" outlineLevel="0" collapsed="false">
      <c r="A4101" s="5" t="s">
        <v>7902</v>
      </c>
      <c r="B4101" s="5" t="n">
        <v>1</v>
      </c>
      <c r="C4101" s="5" t="s">
        <v>253</v>
      </c>
      <c r="D4101" s="5" t="s">
        <v>254</v>
      </c>
      <c r="E4101" s="5" t="s">
        <v>523</v>
      </c>
      <c r="F4101" s="5" t="s">
        <v>524</v>
      </c>
      <c r="G4101" s="5" t="s">
        <v>3939</v>
      </c>
      <c r="H4101" s="5" t="s">
        <v>163</v>
      </c>
      <c r="I4101" s="5" t="s">
        <v>82</v>
      </c>
      <c r="J4101" s="5" t="s">
        <v>151</v>
      </c>
      <c r="K4101" s="5" t="s">
        <v>152</v>
      </c>
      <c r="L4101" s="5" t="s">
        <v>85</v>
      </c>
      <c r="M4101" s="5" t="s">
        <v>126</v>
      </c>
      <c r="N4101" s="5" t="s">
        <v>150</v>
      </c>
      <c r="O4101" s="5" t="s">
        <v>89</v>
      </c>
      <c r="P4101" s="5" t="s">
        <v>153</v>
      </c>
      <c r="Q4101" s="5" t="s">
        <v>92</v>
      </c>
      <c r="R4101" s="5" t="s">
        <v>91</v>
      </c>
      <c r="S4101" s="5" t="s">
        <v>90</v>
      </c>
      <c r="T4101" s="5" t="s">
        <v>138</v>
      </c>
      <c r="U4101" s="5" t="s">
        <v>94</v>
      </c>
      <c r="V4101" s="5" t="s">
        <v>93</v>
      </c>
      <c r="W4101" s="5" t="s">
        <v>96</v>
      </c>
      <c r="X4101" s="5" t="s">
        <v>150</v>
      </c>
      <c r="Y4101" s="5" t="n">
        <v>0</v>
      </c>
      <c r="Z4101" s="5" t="n">
        <v>1</v>
      </c>
      <c r="AA4101" s="5" t="str">
        <f aca="false">IF(Y4101&gt;Z4101,"Win",IF(Y4101&lt;Z4101,"Loss","Draw"))</f>
        <v>Loss</v>
      </c>
      <c r="AB4101" s="5" t="s">
        <v>98</v>
      </c>
      <c r="AC4101" s="5" t="s">
        <v>99</v>
      </c>
      <c r="AD4101" s="5" t="s">
        <v>155</v>
      </c>
      <c r="AE4101" s="5" t="s">
        <v>3940</v>
      </c>
      <c r="AF4101" s="5" t="str">
        <f aca="false">IF(AD4101&lt;AE4101,AD4101,AE4101)</f>
        <v>Baby Dragon, Cannon, Electro Spirit, Lightning, Mighty Miner, Royal Hogs, Skeletons, The Log</v>
      </c>
      <c r="AG4101" s="5" t="str">
        <f aca="false">IF(AD4101&lt;AE4101,AE4101,AD4101)</f>
        <v>Electro Spirit, Fireball, Goblin Demolisher, Goblins, Minions, Mortar, Rascals, Skeleton Barrel</v>
      </c>
      <c r="AH4101" s="5" t="str">
        <f aca="false">IF(AD4101=AF4101,AA4101,IF(AA4101="Win","Loss",IF(AA4101="Loss","Win","Draw")))</f>
        <v>Loss</v>
      </c>
      <c r="AI4101" s="5" t="s">
        <v>297</v>
      </c>
    </row>
    <row r="4102" customFormat="false" ht="15" hidden="false" customHeight="true" outlineLevel="0" collapsed="false">
      <c r="A4102" s="5" t="s">
        <v>7902</v>
      </c>
      <c r="B4102" s="5" t="n">
        <v>2</v>
      </c>
      <c r="C4102" s="5" t="s">
        <v>253</v>
      </c>
      <c r="D4102" s="5" t="s">
        <v>254</v>
      </c>
      <c r="E4102" s="5" t="s">
        <v>523</v>
      </c>
      <c r="F4102" s="5" t="s">
        <v>524</v>
      </c>
      <c r="G4102" s="5" t="s">
        <v>3941</v>
      </c>
      <c r="H4102" s="5" t="s">
        <v>163</v>
      </c>
      <c r="I4102" s="5" t="s">
        <v>90</v>
      </c>
      <c r="J4102" s="5" t="s">
        <v>91</v>
      </c>
      <c r="K4102" s="5" t="s">
        <v>92</v>
      </c>
      <c r="L4102" s="5" t="s">
        <v>93</v>
      </c>
      <c r="M4102" s="5" t="s">
        <v>96</v>
      </c>
      <c r="N4102" s="5" t="s">
        <v>95</v>
      </c>
      <c r="O4102" s="5" t="s">
        <v>125</v>
      </c>
      <c r="P4102" s="5" t="s">
        <v>94</v>
      </c>
      <c r="Q4102" s="5" t="s">
        <v>201</v>
      </c>
      <c r="R4102" s="5" t="s">
        <v>202</v>
      </c>
      <c r="S4102" s="5" t="s">
        <v>203</v>
      </c>
      <c r="T4102" s="5" t="s">
        <v>118</v>
      </c>
      <c r="U4102" s="5" t="s">
        <v>157</v>
      </c>
      <c r="V4102" s="5" t="s">
        <v>88</v>
      </c>
      <c r="W4102" s="5" t="s">
        <v>87</v>
      </c>
      <c r="X4102" s="5" t="s">
        <v>204</v>
      </c>
      <c r="Y4102" s="5" t="n">
        <v>1</v>
      </c>
      <c r="Z4102" s="5" t="n">
        <v>0</v>
      </c>
      <c r="AA4102" s="5" t="str">
        <f aca="false">IF(Y4102&gt;Z4102,"Win",IF(Y4102&lt;Z4102,"Loss","Draw"))</f>
        <v>Win</v>
      </c>
      <c r="AB4102" s="5" t="s">
        <v>98</v>
      </c>
      <c r="AC4102" s="5" t="s">
        <v>99</v>
      </c>
      <c r="AD4102" s="5" t="s">
        <v>216</v>
      </c>
      <c r="AE4102" s="5" t="s">
        <v>206</v>
      </c>
      <c r="AF4102" s="5" t="str">
        <f aca="false">IF(AD4102&lt;AE4102,AD4102,AE4102)</f>
        <v>Barbarian Barrel, Cannon Cart, Fireball, Goblins, Minions, Mortar, Rascals, Skeleton Barrel</v>
      </c>
      <c r="AG4102" s="5" t="str">
        <f aca="false">IF(AD4102&lt;AE4102,AE4102,AD4102)</f>
        <v>Berserker, Fire Spirit, Goblin Barrel, Ice Spirit, Magic Archer, Royal Delivery, Tesla, Wall Breakers</v>
      </c>
      <c r="AH4102" s="5" t="str">
        <f aca="false">IF(AD4102=AF4102,AA4102,IF(AA4102="Win","Loss",IF(AA4102="Loss","Win","Draw")))</f>
        <v>Win</v>
      </c>
      <c r="AI4102" s="5" t="s">
        <v>297</v>
      </c>
    </row>
    <row r="4103" customFormat="false" ht="15" hidden="false" customHeight="true" outlineLevel="0" collapsed="false">
      <c r="A4103" s="5" t="s">
        <v>7902</v>
      </c>
      <c r="B4103" s="5" t="n">
        <v>3</v>
      </c>
      <c r="C4103" s="5" t="s">
        <v>253</v>
      </c>
      <c r="D4103" s="5" t="s">
        <v>254</v>
      </c>
      <c r="E4103" s="5" t="s">
        <v>523</v>
      </c>
      <c r="F4103" s="5" t="s">
        <v>524</v>
      </c>
      <c r="G4103" s="5" t="s">
        <v>3942</v>
      </c>
      <c r="H4103" s="5" t="s">
        <v>163</v>
      </c>
      <c r="I4103" s="5" t="s">
        <v>114</v>
      </c>
      <c r="J4103" s="5" t="s">
        <v>241</v>
      </c>
      <c r="K4103" s="5" t="s">
        <v>159</v>
      </c>
      <c r="L4103" s="5" t="s">
        <v>88</v>
      </c>
      <c r="M4103" s="5" t="s">
        <v>87</v>
      </c>
      <c r="N4103" s="5" t="s">
        <v>116</v>
      </c>
      <c r="O4103" s="5" t="s">
        <v>137</v>
      </c>
      <c r="P4103" s="5" t="s">
        <v>157</v>
      </c>
      <c r="Q4103" s="5" t="s">
        <v>114</v>
      </c>
      <c r="R4103" s="5" t="s">
        <v>186</v>
      </c>
      <c r="S4103" s="5" t="s">
        <v>185</v>
      </c>
      <c r="T4103" s="5" t="s">
        <v>117</v>
      </c>
      <c r="U4103" s="5" t="s">
        <v>111</v>
      </c>
      <c r="V4103" s="5" t="s">
        <v>173</v>
      </c>
      <c r="W4103" s="5" t="s">
        <v>188</v>
      </c>
      <c r="X4103" s="5" t="s">
        <v>187</v>
      </c>
      <c r="Y4103" s="5" t="n">
        <v>1</v>
      </c>
      <c r="Z4103" s="5" t="n">
        <v>0</v>
      </c>
      <c r="AA4103" s="5" t="str">
        <f aca="false">IF(Y4103&gt;Z4103,"Win",IF(Y4103&lt;Z4103,"Loss","Draw"))</f>
        <v>Win</v>
      </c>
      <c r="AB4103" s="5" t="s">
        <v>98</v>
      </c>
      <c r="AC4103" s="5" t="s">
        <v>99</v>
      </c>
      <c r="AD4103" s="5" t="s">
        <v>3943</v>
      </c>
      <c r="AE4103" s="5" t="s">
        <v>346</v>
      </c>
      <c r="AF4103" s="5" t="str">
        <f aca="false">IF(AD4103&lt;AE4103,AD4103,AE4103)</f>
        <v>Balloon, Executioner, Giant Skeleton, Giant Snowball, Miner, Tombstone, Tornado, Zappies</v>
      </c>
      <c r="AG4103" s="5" t="str">
        <f aca="false">IF(AD4103&lt;AE4103,AE4103,AD4103)</f>
        <v>Berserker, Dart Goblin, Fire Spirit, Giant Snowball, Goblin Drill, Knight, Poison, Tesla</v>
      </c>
      <c r="AH4103" s="5" t="str">
        <f aca="false">IF(AD4103=AF4103,AA4103,IF(AA4103="Win","Loss",IF(AA4103="Loss","Win","Draw")))</f>
        <v>Loss</v>
      </c>
      <c r="AI4103" s="5" t="s">
        <v>297</v>
      </c>
    </row>
    <row r="4104" customFormat="false" ht="15" hidden="false" customHeight="true" outlineLevel="0" collapsed="false">
      <c r="A4104" s="7" t="s">
        <v>7903</v>
      </c>
      <c r="B4104" s="7" t="n">
        <v>1</v>
      </c>
      <c r="C4104" s="7" t="s">
        <v>253</v>
      </c>
      <c r="D4104" s="7" t="s">
        <v>254</v>
      </c>
      <c r="E4104" s="7" t="s">
        <v>523</v>
      </c>
      <c r="F4104" s="7" t="s">
        <v>524</v>
      </c>
      <c r="G4104" s="7" t="s">
        <v>3945</v>
      </c>
      <c r="H4104" s="7" t="s">
        <v>163</v>
      </c>
      <c r="I4104" s="7" t="s">
        <v>113</v>
      </c>
      <c r="J4104" s="7" t="s">
        <v>95</v>
      </c>
      <c r="K4104" s="7" t="s">
        <v>87</v>
      </c>
      <c r="L4104" s="7" t="s">
        <v>115</v>
      </c>
      <c r="M4104" s="7" t="s">
        <v>241</v>
      </c>
      <c r="N4104" s="7" t="s">
        <v>116</v>
      </c>
      <c r="O4104" s="7" t="s">
        <v>126</v>
      </c>
      <c r="P4104" s="7" t="s">
        <v>118</v>
      </c>
      <c r="Q4104" s="7" t="s">
        <v>233</v>
      </c>
      <c r="R4104" s="7" t="s">
        <v>202</v>
      </c>
      <c r="S4104" s="7" t="s">
        <v>201</v>
      </c>
      <c r="T4104" s="7" t="s">
        <v>157</v>
      </c>
      <c r="U4104" s="7" t="s">
        <v>111</v>
      </c>
      <c r="V4104" s="7" t="s">
        <v>88</v>
      </c>
      <c r="W4104" s="7" t="s">
        <v>234</v>
      </c>
      <c r="X4104" s="7" t="s">
        <v>204</v>
      </c>
      <c r="Y4104" s="7" t="n">
        <v>0</v>
      </c>
      <c r="Z4104" s="7" t="n">
        <v>1</v>
      </c>
      <c r="AA4104" s="7" t="str">
        <f aca="false">IF(Y4104&gt;Z4104,"Win",IF(Y4104&lt;Z4104,"Loss","Draw"))</f>
        <v>Loss</v>
      </c>
      <c r="AB4104" s="7" t="s">
        <v>99</v>
      </c>
      <c r="AC4104" s="7" t="s">
        <v>99</v>
      </c>
      <c r="AD4104" s="7" t="s">
        <v>776</v>
      </c>
      <c r="AE4104" s="7" t="s">
        <v>380</v>
      </c>
      <c r="AF4104" s="7" t="str">
        <f aca="false">IF(AD4104&lt;AE4104,AD4104,AE4104)</f>
        <v>Barbarian Barrel, Furnace, Graveyard, Ice Spirit, Knight, Poison, Skeletons, Tesla</v>
      </c>
      <c r="AG4104" s="7" t="str">
        <f aca="false">IF(AD4104&lt;AE4104,AE4104,AD4104)</f>
        <v>Bats, Berserker, Bomb Tower, Fire Spirit, Magic Archer, Miner, Royal Delivery, Wall Breakers</v>
      </c>
      <c r="AH4104" s="7" t="str">
        <f aca="false">IF(AD4104=AF4104,AA4104,IF(AA4104="Win","Loss",IF(AA4104="Loss","Win","Draw")))</f>
        <v>Loss</v>
      </c>
      <c r="AI4104" s="7" t="s">
        <v>297</v>
      </c>
    </row>
    <row r="4105" customFormat="false" ht="15" hidden="false" customHeight="true" outlineLevel="0" collapsed="false">
      <c r="A4105" s="7" t="s">
        <v>7903</v>
      </c>
      <c r="B4105" s="7" t="n">
        <v>2</v>
      </c>
      <c r="C4105" s="7" t="s">
        <v>253</v>
      </c>
      <c r="D4105" s="7" t="s">
        <v>254</v>
      </c>
      <c r="E4105" s="7" t="s">
        <v>523</v>
      </c>
      <c r="F4105" s="7" t="s">
        <v>524</v>
      </c>
      <c r="G4105" s="7" t="s">
        <v>3946</v>
      </c>
      <c r="H4105" s="7" t="s">
        <v>163</v>
      </c>
      <c r="I4105" s="7" t="s">
        <v>407</v>
      </c>
      <c r="J4105" s="7" t="s">
        <v>151</v>
      </c>
      <c r="K4105" s="7" t="s">
        <v>153</v>
      </c>
      <c r="L4105" s="7" t="s">
        <v>165</v>
      </c>
      <c r="M4105" s="7" t="s">
        <v>164</v>
      </c>
      <c r="N4105" s="7" t="s">
        <v>157</v>
      </c>
      <c r="O4105" s="7" t="s">
        <v>89</v>
      </c>
      <c r="P4105" s="7" t="s">
        <v>91</v>
      </c>
      <c r="Q4105" s="7" t="s">
        <v>177</v>
      </c>
      <c r="R4105" s="7" t="s">
        <v>95</v>
      </c>
      <c r="S4105" s="7" t="s">
        <v>124</v>
      </c>
      <c r="T4105" s="7" t="s">
        <v>257</v>
      </c>
      <c r="U4105" s="7" t="s">
        <v>215</v>
      </c>
      <c r="V4105" s="7" t="s">
        <v>93</v>
      </c>
      <c r="W4105" s="7" t="s">
        <v>126</v>
      </c>
      <c r="X4105" s="7" t="s">
        <v>150</v>
      </c>
      <c r="Y4105" s="7" t="n">
        <v>0</v>
      </c>
      <c r="Z4105" s="7" t="n">
        <v>1</v>
      </c>
      <c r="AA4105" s="7" t="str">
        <f aca="false">IF(Y4105&gt;Z4105,"Win",IF(Y4105&lt;Z4105,"Loss","Draw"))</f>
        <v>Loss</v>
      </c>
      <c r="AB4105" s="7" t="s">
        <v>99</v>
      </c>
      <c r="AC4105" s="7" t="s">
        <v>99</v>
      </c>
      <c r="AD4105" s="7" t="s">
        <v>3947</v>
      </c>
      <c r="AE4105" s="7" t="s">
        <v>429</v>
      </c>
      <c r="AF4105" s="7" t="str">
        <f aca="false">IF(AD4105&lt;AE4105,AD4105,AE4105)</f>
        <v>Barbarian Barrel, Electro Spirit, Fireball, Fisherman, Hunter, Royal Ghost, Royal Giant, Skeletons</v>
      </c>
      <c r="AG4105" s="7" t="str">
        <f aca="false">IF(AD4105&lt;AE4105,AE4105,AD4105)</f>
        <v>Cannon, Earthquake, Fire Spirit, Firecracker, Goblins, Hog Rider, Mighty Miner, The Log</v>
      </c>
      <c r="AH4105" s="7" t="str">
        <f aca="false">IF(AD4105=AF4105,AA4105,IF(AA4105="Win","Loss",IF(AA4105="Loss","Win","Draw")))</f>
        <v>Win</v>
      </c>
      <c r="AI4105" s="7" t="s">
        <v>297</v>
      </c>
    </row>
    <row r="4106" customFormat="false" ht="15" hidden="false" customHeight="true" outlineLevel="0" collapsed="false">
      <c r="A4106" s="7" t="s">
        <v>7903</v>
      </c>
      <c r="B4106" s="7" t="n">
        <v>3</v>
      </c>
      <c r="C4106" s="7" t="s">
        <v>253</v>
      </c>
      <c r="D4106" s="7" t="s">
        <v>254</v>
      </c>
      <c r="E4106" s="7" t="s">
        <v>523</v>
      </c>
      <c r="F4106" s="7" t="s">
        <v>524</v>
      </c>
      <c r="G4106" s="7" t="s">
        <v>3948</v>
      </c>
      <c r="H4106" s="7" t="s">
        <v>163</v>
      </c>
      <c r="I4106" s="7" t="s">
        <v>127</v>
      </c>
      <c r="J4106" s="7" t="s">
        <v>128</v>
      </c>
      <c r="K4106" s="7" t="s">
        <v>129</v>
      </c>
      <c r="L4106" s="7" t="s">
        <v>97</v>
      </c>
      <c r="M4106" s="7" t="s">
        <v>130</v>
      </c>
      <c r="N4106" s="7" t="s">
        <v>133</v>
      </c>
      <c r="O4106" s="7" t="s">
        <v>173</v>
      </c>
      <c r="P4106" s="7" t="s">
        <v>131</v>
      </c>
      <c r="Q4106" s="7" t="s">
        <v>84</v>
      </c>
      <c r="R4106" s="7" t="s">
        <v>108</v>
      </c>
      <c r="S4106" s="7" t="s">
        <v>114</v>
      </c>
      <c r="T4106" s="7" t="s">
        <v>118</v>
      </c>
      <c r="U4106" s="7" t="s">
        <v>138</v>
      </c>
      <c r="V4106" s="7" t="s">
        <v>119</v>
      </c>
      <c r="W4106" s="7" t="s">
        <v>116</v>
      </c>
      <c r="X4106" s="7" t="s">
        <v>115</v>
      </c>
      <c r="Y4106" s="7" t="n">
        <v>1</v>
      </c>
      <c r="Z4106" s="7" t="n">
        <v>0</v>
      </c>
      <c r="AA4106" s="7" t="str">
        <f aca="false">IF(Y4106&gt;Z4106,"Win",IF(Y4106&lt;Z4106,"Loss","Draw"))</f>
        <v>Win</v>
      </c>
      <c r="AB4106" s="7" t="s">
        <v>99</v>
      </c>
      <c r="AC4106" s="7" t="s">
        <v>99</v>
      </c>
      <c r="AD4106" s="7" t="s">
        <v>503</v>
      </c>
      <c r="AE4106" s="7" t="s">
        <v>984</v>
      </c>
      <c r="AF4106" s="7" t="str">
        <f aca="false">IF(AD4106&lt;AE4106,AD4106,AE4106)</f>
        <v>Archers, Dark Prince, Giant Snowball, Goblin Demolisher, Goblin Hut, Graveyard, Ice Spirit, Poison</v>
      </c>
      <c r="AG4106" s="7" t="str">
        <f aca="false">IF(AD4106&lt;AE4106,AE4106,AD4106)</f>
        <v>Arrows, Bandit, Battle Ram, Golden Knight, Mega Knight, Mother Witch, Ronin, Zappies</v>
      </c>
      <c r="AH4106" s="7" t="str">
        <f aca="false">IF(AD4106=AF4106,AA4106,IF(AA4106="Win","Loss",IF(AA4106="Loss","Win","Draw")))</f>
        <v>Loss</v>
      </c>
      <c r="AI4106" s="7" t="s">
        <v>297</v>
      </c>
    </row>
    <row r="4107" customFormat="false" ht="15" hidden="false" customHeight="true" outlineLevel="0" collapsed="false">
      <c r="A4107" s="7" t="s">
        <v>7904</v>
      </c>
      <c r="B4107" s="7" t="n">
        <v>1</v>
      </c>
      <c r="C4107" s="7" t="s">
        <v>253</v>
      </c>
      <c r="D4107" s="7" t="s">
        <v>254</v>
      </c>
      <c r="E4107" s="7" t="s">
        <v>523</v>
      </c>
      <c r="F4107" s="7" t="s">
        <v>524</v>
      </c>
      <c r="G4107" s="7" t="s">
        <v>3950</v>
      </c>
      <c r="H4107" s="7" t="s">
        <v>163</v>
      </c>
      <c r="I4107" s="7" t="s">
        <v>114</v>
      </c>
      <c r="J4107" s="7" t="s">
        <v>337</v>
      </c>
      <c r="K4107" s="7" t="s">
        <v>185</v>
      </c>
      <c r="L4107" s="7" t="s">
        <v>95</v>
      </c>
      <c r="M4107" s="7" t="s">
        <v>124</v>
      </c>
      <c r="N4107" s="7" t="s">
        <v>85</v>
      </c>
      <c r="O4107" s="7" t="s">
        <v>126</v>
      </c>
      <c r="P4107" s="7" t="s">
        <v>223</v>
      </c>
      <c r="Q4107" s="7" t="s">
        <v>208</v>
      </c>
      <c r="R4107" s="7" t="s">
        <v>188</v>
      </c>
      <c r="S4107" s="7" t="s">
        <v>109</v>
      </c>
      <c r="T4107" s="7" t="s">
        <v>110</v>
      </c>
      <c r="U4107" s="7" t="s">
        <v>86</v>
      </c>
      <c r="V4107" s="7" t="s">
        <v>88</v>
      </c>
      <c r="W4107" s="7" t="s">
        <v>93</v>
      </c>
      <c r="X4107" s="7" t="s">
        <v>112</v>
      </c>
      <c r="Y4107" s="7" t="n">
        <v>0</v>
      </c>
      <c r="Z4107" s="7" t="n">
        <v>1</v>
      </c>
      <c r="AA4107" s="7" t="str">
        <f aca="false">IF(Y4107&gt;Z4107,"Win",IF(Y4107&lt;Z4107,"Loss","Draw"))</f>
        <v>Loss</v>
      </c>
      <c r="AB4107" s="7" t="s">
        <v>99</v>
      </c>
      <c r="AC4107" s="7" t="s">
        <v>99</v>
      </c>
      <c r="AD4107" s="7" t="s">
        <v>3951</v>
      </c>
      <c r="AE4107" s="7" t="s">
        <v>368</v>
      </c>
      <c r="AF4107" s="7" t="str">
        <f aca="false">IF(AD4107&lt;AE4107,AD4107,AE4107)</f>
        <v>Barbarian Barrel, Boss Bandit, Executioner, Giant Snowball, Lightning, Ram Rider, Royal Ghost, Skeletons</v>
      </c>
      <c r="AG4107" s="7" t="str">
        <f aca="false">IF(AD4107&lt;AE4107,AE4107,AD4107)</f>
        <v>Berserker, Fireball, Lava Hound, Skeleton Dragons, Spirit Empress, Tombstone, Valkyrie, Zap</v>
      </c>
      <c r="AH4107" s="7" t="str">
        <f aca="false">IF(AD4107=AF4107,AA4107,IF(AA4107="Win","Loss",IF(AA4107="Loss","Win","Draw")))</f>
        <v>Loss</v>
      </c>
      <c r="AI4107" s="7" t="s">
        <v>297</v>
      </c>
    </row>
    <row r="4108" customFormat="false" ht="15" hidden="false" customHeight="true" outlineLevel="0" collapsed="false">
      <c r="A4108" s="7" t="s">
        <v>7904</v>
      </c>
      <c r="B4108" s="7" t="n">
        <v>2</v>
      </c>
      <c r="C4108" s="7" t="s">
        <v>253</v>
      </c>
      <c r="D4108" s="7" t="s">
        <v>254</v>
      </c>
      <c r="E4108" s="7" t="s">
        <v>523</v>
      </c>
      <c r="F4108" s="7" t="s">
        <v>524</v>
      </c>
      <c r="G4108" s="7" t="s">
        <v>3952</v>
      </c>
      <c r="H4108" s="7" t="s">
        <v>163</v>
      </c>
      <c r="I4108" s="7" t="s">
        <v>177</v>
      </c>
      <c r="J4108" s="7" t="s">
        <v>83</v>
      </c>
      <c r="K4108" s="7" t="s">
        <v>188</v>
      </c>
      <c r="L4108" s="7" t="s">
        <v>86</v>
      </c>
      <c r="M4108" s="7" t="s">
        <v>133</v>
      </c>
      <c r="N4108" s="7" t="s">
        <v>89</v>
      </c>
      <c r="O4108" s="7" t="s">
        <v>93</v>
      </c>
      <c r="P4108" s="7" t="s">
        <v>215</v>
      </c>
      <c r="Q4108" s="7" t="s">
        <v>84</v>
      </c>
      <c r="R4108" s="7" t="s">
        <v>123</v>
      </c>
      <c r="S4108" s="7" t="s">
        <v>126</v>
      </c>
      <c r="T4108" s="7" t="s">
        <v>118</v>
      </c>
      <c r="U4108" s="7" t="s">
        <v>234</v>
      </c>
      <c r="V4108" s="7" t="s">
        <v>116</v>
      </c>
      <c r="W4108" s="7" t="s">
        <v>115</v>
      </c>
      <c r="X4108" s="7" t="s">
        <v>95</v>
      </c>
      <c r="Y4108" s="7" t="n">
        <v>3</v>
      </c>
      <c r="Z4108" s="7" t="n">
        <v>0</v>
      </c>
      <c r="AA4108" s="7" t="str">
        <f aca="false">IF(Y4108&gt;Z4108,"Win",IF(Y4108&lt;Z4108,"Loss","Draw"))</f>
        <v>Win</v>
      </c>
      <c r="AB4108" s="7" t="s">
        <v>99</v>
      </c>
      <c r="AC4108" s="7" t="s">
        <v>99</v>
      </c>
      <c r="AD4108" s="7" t="s">
        <v>494</v>
      </c>
      <c r="AE4108" s="7" t="s">
        <v>1374</v>
      </c>
      <c r="AF4108" s="7" t="str">
        <f aca="false">IF(AD4108&lt;AE4108,AD4108,AE4108)</f>
        <v>Archers, Barbarian Barrel, Bomb Tower, Goblinstein, Graveyard, Ice Spirit, Poison, Skeletons</v>
      </c>
      <c r="AG4108" s="7" t="str">
        <f aca="false">IF(AD4108&lt;AE4108,AE4108,AD4108)</f>
        <v>Fireball, Fisherman, Monk, Mother Witch, Royal Giant, Skeleton Dragons, The Log, Tombstone</v>
      </c>
      <c r="AH4108" s="7" t="str">
        <f aca="false">IF(AD4108=AF4108,AA4108,IF(AA4108="Win","Loss",IF(AA4108="Loss","Win","Draw")))</f>
        <v>Loss</v>
      </c>
      <c r="AI4108" s="7" t="s">
        <v>297</v>
      </c>
    </row>
    <row r="4109" customFormat="false" ht="15" hidden="false" customHeight="true" outlineLevel="0" collapsed="false">
      <c r="A4109" s="7" t="s">
        <v>7904</v>
      </c>
      <c r="B4109" s="7" t="n">
        <v>3</v>
      </c>
      <c r="C4109" s="7" t="s">
        <v>253</v>
      </c>
      <c r="D4109" s="7" t="s">
        <v>254</v>
      </c>
      <c r="E4109" s="7" t="s">
        <v>523</v>
      </c>
      <c r="F4109" s="7" t="s">
        <v>524</v>
      </c>
      <c r="G4109" s="7" t="s">
        <v>3953</v>
      </c>
      <c r="H4109" s="7" t="s">
        <v>163</v>
      </c>
      <c r="I4109" s="7" t="s">
        <v>203</v>
      </c>
      <c r="J4109" s="7" t="s">
        <v>128</v>
      </c>
      <c r="K4109" s="7" t="s">
        <v>202</v>
      </c>
      <c r="L4109" s="7" t="s">
        <v>204</v>
      </c>
      <c r="M4109" s="7" t="s">
        <v>201</v>
      </c>
      <c r="N4109" s="7" t="s">
        <v>157</v>
      </c>
      <c r="O4109" s="7" t="s">
        <v>118</v>
      </c>
      <c r="P4109" s="7" t="s">
        <v>234</v>
      </c>
      <c r="Q4109" s="7" t="s">
        <v>153</v>
      </c>
      <c r="R4109" s="7" t="s">
        <v>194</v>
      </c>
      <c r="S4109" s="7" t="s">
        <v>114</v>
      </c>
      <c r="T4109" s="7" t="s">
        <v>242</v>
      </c>
      <c r="U4109" s="7" t="s">
        <v>157</v>
      </c>
      <c r="V4109" s="7" t="s">
        <v>97</v>
      </c>
      <c r="W4109" s="7" t="s">
        <v>137</v>
      </c>
      <c r="X4109" s="7" t="s">
        <v>130</v>
      </c>
      <c r="Y4109" s="7" t="n">
        <v>1</v>
      </c>
      <c r="Z4109" s="7" t="n">
        <v>0</v>
      </c>
      <c r="AA4109" s="7" t="str">
        <f aca="false">IF(Y4109&gt;Z4109,"Win",IF(Y4109&lt;Z4109,"Loss","Draw"))</f>
        <v>Win</v>
      </c>
      <c r="AB4109" s="7" t="s">
        <v>99</v>
      </c>
      <c r="AC4109" s="7" t="s">
        <v>99</v>
      </c>
      <c r="AD4109" s="7" t="s">
        <v>3955</v>
      </c>
      <c r="AE4109" s="7" t="s">
        <v>3954</v>
      </c>
      <c r="AF4109" s="7" t="str">
        <f aca="false">IF(AD4109&lt;AE4109,AD4109,AE4109)</f>
        <v>Archer Queen, Arrows, Bomber, Cannon, Fire Spirit, Giant Snowball, Goblin Drill, Ronin</v>
      </c>
      <c r="AG4109" s="7" t="str">
        <f aca="false">IF(AD4109&lt;AE4109,AE4109,AD4109)</f>
        <v>Bomb Tower, Fire Spirit, Goblin Barrel, Golden Knight, Ice Spirit, Magic Archer, Royal Delivery, Wall Breakers</v>
      </c>
      <c r="AH4109" s="7" t="str">
        <f aca="false">IF(AD4109=AF4109,AA4109,IF(AA4109="Win","Loss",IF(AA4109="Loss","Win","Draw")))</f>
        <v>Loss</v>
      </c>
      <c r="AI4109" s="7" t="s">
        <v>297</v>
      </c>
    </row>
    <row r="4110" customFormat="false" ht="15" hidden="false" customHeight="true" outlineLevel="0" collapsed="false">
      <c r="A4110" s="7" t="s">
        <v>7905</v>
      </c>
      <c r="B4110" s="7" t="n">
        <v>1</v>
      </c>
      <c r="C4110" s="7" t="s">
        <v>253</v>
      </c>
      <c r="D4110" s="7" t="s">
        <v>254</v>
      </c>
      <c r="E4110" s="7" t="s">
        <v>523</v>
      </c>
      <c r="F4110" s="7" t="s">
        <v>524</v>
      </c>
      <c r="G4110" s="7" t="s">
        <v>3957</v>
      </c>
      <c r="H4110" s="7" t="s">
        <v>163</v>
      </c>
      <c r="I4110" s="7" t="s">
        <v>82</v>
      </c>
      <c r="J4110" s="7" t="s">
        <v>194</v>
      </c>
      <c r="K4110" s="7" t="s">
        <v>153</v>
      </c>
      <c r="L4110" s="7" t="s">
        <v>164</v>
      </c>
      <c r="M4110" s="7" t="s">
        <v>157</v>
      </c>
      <c r="N4110" s="7" t="s">
        <v>126</v>
      </c>
      <c r="O4110" s="7" t="s">
        <v>204</v>
      </c>
      <c r="P4110" s="7" t="s">
        <v>89</v>
      </c>
      <c r="Q4110" s="7" t="s">
        <v>84</v>
      </c>
      <c r="R4110" s="7" t="s">
        <v>158</v>
      </c>
      <c r="S4110" s="7" t="s">
        <v>114</v>
      </c>
      <c r="T4110" s="7" t="s">
        <v>126</v>
      </c>
      <c r="U4110" s="7" t="s">
        <v>115</v>
      </c>
      <c r="V4110" s="7" t="s">
        <v>173</v>
      </c>
      <c r="W4110" s="7" t="s">
        <v>447</v>
      </c>
      <c r="X4110" s="7" t="s">
        <v>130</v>
      </c>
      <c r="Y4110" s="7" t="n">
        <v>0</v>
      </c>
      <c r="Z4110" s="7" t="n">
        <v>1</v>
      </c>
      <c r="AA4110" s="7" t="str">
        <f aca="false">IF(Y4110&gt;Z4110,"Win",IF(Y4110&lt;Z4110,"Loss","Draw"))</f>
        <v>Loss</v>
      </c>
      <c r="AB4110" s="7" t="s">
        <v>99</v>
      </c>
      <c r="AC4110" s="7" t="s">
        <v>99</v>
      </c>
      <c r="AD4110" s="7" t="s">
        <v>1083</v>
      </c>
      <c r="AE4110" s="7" t="s">
        <v>1338</v>
      </c>
      <c r="AF4110" s="7" t="str">
        <f aca="false">IF(AD4110&lt;AE4110,AD4110,AE4110)</f>
        <v>Archer Queen, Cannon, Earthquake, Fire Spirit, Royal Delivery, Royal Hogs, Skeletons, The Log</v>
      </c>
      <c r="AG4110" s="7" t="str">
        <f aca="false">IF(AD4110&lt;AE4110,AE4110,AD4110)</f>
        <v>Archers, Arrows, Bowler, Giant, Giant Snowball, Graveyard, Skeletons, Zappies</v>
      </c>
      <c r="AH4110" s="7" t="str">
        <f aca="false">IF(AD4110=AF4110,AA4110,IF(AA4110="Win","Loss",IF(AA4110="Loss","Win","Draw")))</f>
        <v>Loss</v>
      </c>
      <c r="AI4110" s="7" t="s">
        <v>297</v>
      </c>
    </row>
    <row r="4111" customFormat="false" ht="15" hidden="false" customHeight="true" outlineLevel="0" collapsed="false">
      <c r="A4111" s="7" t="s">
        <v>7905</v>
      </c>
      <c r="B4111" s="7" t="n">
        <v>2</v>
      </c>
      <c r="C4111" s="7" t="s">
        <v>253</v>
      </c>
      <c r="D4111" s="7" t="s">
        <v>254</v>
      </c>
      <c r="E4111" s="7" t="s">
        <v>523</v>
      </c>
      <c r="F4111" s="7" t="s">
        <v>524</v>
      </c>
      <c r="G4111" s="7" t="s">
        <v>3958</v>
      </c>
      <c r="H4111" s="7" t="s">
        <v>163</v>
      </c>
      <c r="I4111" s="7" t="s">
        <v>84</v>
      </c>
      <c r="J4111" s="7" t="s">
        <v>108</v>
      </c>
      <c r="K4111" s="7" t="s">
        <v>114</v>
      </c>
      <c r="L4111" s="7" t="s">
        <v>116</v>
      </c>
      <c r="M4111" s="7" t="s">
        <v>119</v>
      </c>
      <c r="N4111" s="7" t="s">
        <v>138</v>
      </c>
      <c r="O4111" s="7" t="s">
        <v>118</v>
      </c>
      <c r="P4111" s="7" t="s">
        <v>115</v>
      </c>
      <c r="Q4111" s="7" t="s">
        <v>90</v>
      </c>
      <c r="R4111" s="7" t="s">
        <v>123</v>
      </c>
      <c r="S4111" s="7" t="s">
        <v>124</v>
      </c>
      <c r="T4111" s="7" t="s">
        <v>91</v>
      </c>
      <c r="U4111" s="7" t="s">
        <v>85</v>
      </c>
      <c r="V4111" s="7" t="s">
        <v>95</v>
      </c>
      <c r="W4111" s="7" t="s">
        <v>96</v>
      </c>
      <c r="X4111" s="7" t="s">
        <v>125</v>
      </c>
      <c r="Y4111" s="7" t="n">
        <v>0</v>
      </c>
      <c r="Z4111" s="7" t="n">
        <v>1</v>
      </c>
      <c r="AA4111" s="7" t="str">
        <f aca="false">IF(Y4111&gt;Z4111,"Win",IF(Y4111&lt;Z4111,"Loss","Draw"))</f>
        <v>Loss</v>
      </c>
      <c r="AB4111" s="7" t="s">
        <v>99</v>
      </c>
      <c r="AC4111" s="7" t="s">
        <v>99</v>
      </c>
      <c r="AD4111" s="7" t="s">
        <v>984</v>
      </c>
      <c r="AE4111" s="7" t="s">
        <v>1666</v>
      </c>
      <c r="AF4111" s="7" t="str">
        <f aca="false">IF(AD4111&lt;AE4111,AD4111,AE4111)</f>
        <v>Archers, Dark Prince, Giant Snowball, Goblin Demolisher, Goblin Hut, Graveyard, Ice Spirit, Poison</v>
      </c>
      <c r="AG4111" s="7" t="str">
        <f aca="false">IF(AD4111&lt;AE4111,AE4111,AD4111)</f>
        <v>Barbarian Barrel, Cannon Cart, Goblins, Goblinstein, Lightning, Minions, Mortar, Royal Ghost</v>
      </c>
      <c r="AH4111" s="7" t="str">
        <f aca="false">IF(AD4111=AF4111,AA4111,IF(AA4111="Win","Loss",IF(AA4111="Loss","Win","Draw")))</f>
        <v>Loss</v>
      </c>
      <c r="AI4111" s="7" t="s">
        <v>297</v>
      </c>
    </row>
    <row r="4112" customFormat="false" ht="15" hidden="false" customHeight="true" outlineLevel="0" collapsed="false">
      <c r="A4112" s="7" t="s">
        <v>7905</v>
      </c>
      <c r="B4112" s="7" t="n">
        <v>3</v>
      </c>
      <c r="C4112" s="7" t="s">
        <v>253</v>
      </c>
      <c r="D4112" s="7" t="s">
        <v>254</v>
      </c>
      <c r="E4112" s="7" t="s">
        <v>523</v>
      </c>
      <c r="F4112" s="7" t="s">
        <v>524</v>
      </c>
      <c r="G4112" s="7" t="s">
        <v>3959</v>
      </c>
      <c r="H4112" s="7" t="s">
        <v>163</v>
      </c>
      <c r="I4112" s="7" t="s">
        <v>113</v>
      </c>
      <c r="J4112" s="7" t="s">
        <v>83</v>
      </c>
      <c r="K4112" s="7" t="s">
        <v>177</v>
      </c>
      <c r="L4112" s="7" t="s">
        <v>124</v>
      </c>
      <c r="M4112" s="7" t="s">
        <v>215</v>
      </c>
      <c r="N4112" s="7" t="s">
        <v>93</v>
      </c>
      <c r="O4112" s="7" t="s">
        <v>95</v>
      </c>
      <c r="P4112" s="7" t="s">
        <v>150</v>
      </c>
      <c r="Q4112" s="7" t="s">
        <v>185</v>
      </c>
      <c r="R4112" s="7" t="s">
        <v>186</v>
      </c>
      <c r="S4112" s="7" t="s">
        <v>241</v>
      </c>
      <c r="T4112" s="7" t="s">
        <v>109</v>
      </c>
      <c r="U4112" s="7" t="s">
        <v>111</v>
      </c>
      <c r="V4112" s="7" t="s">
        <v>88</v>
      </c>
      <c r="W4112" s="7" t="s">
        <v>234</v>
      </c>
      <c r="X4112" s="7" t="s">
        <v>187</v>
      </c>
      <c r="Y4112" s="7" t="n">
        <v>1</v>
      </c>
      <c r="Z4112" s="7" t="n">
        <v>0</v>
      </c>
      <c r="AA4112" s="7" t="str">
        <f aca="false">IF(Y4112&gt;Z4112,"Win",IF(Y4112&lt;Z4112,"Loss","Draw"))</f>
        <v>Win</v>
      </c>
      <c r="AB4112" s="7" t="s">
        <v>99</v>
      </c>
      <c r="AC4112" s="7" t="s">
        <v>99</v>
      </c>
      <c r="AD4112" s="7" t="s">
        <v>3960</v>
      </c>
      <c r="AE4112" s="7" t="s">
        <v>363</v>
      </c>
      <c r="AF4112" s="7" t="str">
        <f aca="false">IF(AD4112&lt;AE4112,AD4112,AE4112)</f>
        <v>Balloon, Berserker, Bomb Tower, Executioner, Knight, Miner, Tornado, Zap</v>
      </c>
      <c r="AG4112" s="7" t="str">
        <f aca="false">IF(AD4112&lt;AE4112,AE4112,AD4112)</f>
        <v>Barbarian Barrel, Electro Spirit, Fireball, Fisherman, Furnace, Monk, Royal Ghost, Royal Giant</v>
      </c>
      <c r="AH4112" s="7" t="str">
        <f aca="false">IF(AD4112=AF4112,AA4112,IF(AA4112="Win","Loss",IF(AA4112="Loss","Win","Draw")))</f>
        <v>Loss</v>
      </c>
      <c r="AI4112" s="7" t="s">
        <v>297</v>
      </c>
    </row>
    <row r="4113" customFormat="false" ht="15" hidden="false" customHeight="true" outlineLevel="0" collapsed="false">
      <c r="A4113" s="7" t="s">
        <v>7906</v>
      </c>
      <c r="B4113" s="7" t="n">
        <v>1</v>
      </c>
      <c r="C4113" s="7" t="s">
        <v>253</v>
      </c>
      <c r="D4113" s="7" t="s">
        <v>254</v>
      </c>
      <c r="E4113" s="7" t="s">
        <v>523</v>
      </c>
      <c r="F4113" s="7" t="s">
        <v>524</v>
      </c>
      <c r="G4113" s="7" t="s">
        <v>3962</v>
      </c>
      <c r="H4113" s="7" t="s">
        <v>163</v>
      </c>
      <c r="I4113" s="7" t="s">
        <v>137</v>
      </c>
      <c r="J4113" s="7" t="s">
        <v>202</v>
      </c>
      <c r="K4113" s="7" t="s">
        <v>114</v>
      </c>
      <c r="L4113" s="7" t="s">
        <v>241</v>
      </c>
      <c r="M4113" s="7" t="s">
        <v>157</v>
      </c>
      <c r="N4113" s="7" t="s">
        <v>126</v>
      </c>
      <c r="O4113" s="7" t="s">
        <v>116</v>
      </c>
      <c r="P4113" s="7" t="s">
        <v>87</v>
      </c>
      <c r="Q4113" s="7" t="s">
        <v>82</v>
      </c>
      <c r="R4113" s="7" t="s">
        <v>151</v>
      </c>
      <c r="S4113" s="7" t="s">
        <v>152</v>
      </c>
      <c r="T4113" s="7" t="s">
        <v>126</v>
      </c>
      <c r="U4113" s="7" t="s">
        <v>150</v>
      </c>
      <c r="V4113" s="7" t="s">
        <v>153</v>
      </c>
      <c r="W4113" s="7" t="s">
        <v>85</v>
      </c>
      <c r="X4113" s="7" t="s">
        <v>89</v>
      </c>
      <c r="Y4113" s="7" t="n">
        <v>0</v>
      </c>
      <c r="Z4113" s="7" t="n">
        <v>1</v>
      </c>
      <c r="AA4113" s="7" t="str">
        <f aca="false">IF(Y4113&gt;Z4113,"Win",IF(Y4113&lt;Z4113,"Loss","Draw"))</f>
        <v>Loss</v>
      </c>
      <c r="AB4113" s="7" t="s">
        <v>99</v>
      </c>
      <c r="AC4113" s="7" t="s">
        <v>99</v>
      </c>
      <c r="AD4113" s="7" t="s">
        <v>1167</v>
      </c>
      <c r="AE4113" s="7" t="s">
        <v>155</v>
      </c>
      <c r="AF4113" s="7" t="str">
        <f aca="false">IF(AD4113&lt;AE4113,AD4113,AE4113)</f>
        <v>Baby Dragon, Cannon, Electro Spirit, Lightning, Mighty Miner, Royal Hogs, Skeletons, The Log</v>
      </c>
      <c r="AG4113" s="7" t="str">
        <f aca="false">IF(AD4113&lt;AE4113,AE4113,AD4113)</f>
        <v>Fire Spirit, Giant Snowball, Goblin Drill, Knight, Magic Archer, Poison, Skeletons, Tesla</v>
      </c>
      <c r="AH4113" s="7" t="str">
        <f aca="false">IF(AD4113=AF4113,AA4113,IF(AA4113="Win","Loss",IF(AA4113="Loss","Win","Draw")))</f>
        <v>Win</v>
      </c>
      <c r="AI4113" s="7" t="s">
        <v>297</v>
      </c>
    </row>
    <row r="4114" customFormat="false" ht="15" hidden="false" customHeight="true" outlineLevel="0" collapsed="false">
      <c r="A4114" s="7" t="s">
        <v>7906</v>
      </c>
      <c r="B4114" s="7" t="n">
        <v>2</v>
      </c>
      <c r="C4114" s="7" t="s">
        <v>253</v>
      </c>
      <c r="D4114" s="7" t="s">
        <v>254</v>
      </c>
      <c r="E4114" s="7" t="s">
        <v>523</v>
      </c>
      <c r="F4114" s="7" t="s">
        <v>524</v>
      </c>
      <c r="G4114" s="7" t="s">
        <v>3963</v>
      </c>
      <c r="H4114" s="7" t="s">
        <v>163</v>
      </c>
      <c r="I4114" s="7" t="s">
        <v>127</v>
      </c>
      <c r="J4114" s="7" t="s">
        <v>128</v>
      </c>
      <c r="K4114" s="7" t="s">
        <v>129</v>
      </c>
      <c r="L4114" s="7" t="s">
        <v>124</v>
      </c>
      <c r="M4114" s="7" t="s">
        <v>86</v>
      </c>
      <c r="N4114" s="7" t="s">
        <v>133</v>
      </c>
      <c r="O4114" s="7" t="s">
        <v>97</v>
      </c>
      <c r="P4114" s="7" t="s">
        <v>130</v>
      </c>
      <c r="Q4114" s="7" t="s">
        <v>107</v>
      </c>
      <c r="R4114" s="7" t="s">
        <v>91</v>
      </c>
      <c r="S4114" s="7" t="s">
        <v>84</v>
      </c>
      <c r="T4114" s="7" t="s">
        <v>95</v>
      </c>
      <c r="U4114" s="7" t="s">
        <v>165</v>
      </c>
      <c r="V4114" s="7" t="s">
        <v>164</v>
      </c>
      <c r="W4114" s="7" t="s">
        <v>118</v>
      </c>
      <c r="X4114" s="7" t="s">
        <v>97</v>
      </c>
      <c r="Y4114" s="7" t="n">
        <v>0</v>
      </c>
      <c r="Z4114" s="7" t="n">
        <v>1</v>
      </c>
      <c r="AA4114" s="7" t="str">
        <f aca="false">IF(Y4114&gt;Z4114,"Win",IF(Y4114&lt;Z4114,"Loss","Draw"))</f>
        <v>Loss</v>
      </c>
      <c r="AB4114" s="7" t="s">
        <v>99</v>
      </c>
      <c r="AC4114" s="7" t="s">
        <v>99</v>
      </c>
      <c r="AD4114" s="7" t="s">
        <v>1616</v>
      </c>
      <c r="AE4114" s="7" t="s">
        <v>3964</v>
      </c>
      <c r="AF4114" s="7" t="str">
        <f aca="false">IF(AD4114&lt;AE4114,AD4114,AE4114)</f>
        <v>Archers, Barbarian Barrel, Earthquake, Goblin Cage, Goblins, Hog Rider, Ice Spirit, Ronin</v>
      </c>
      <c r="AG4114" s="7" t="str">
        <f aca="false">IF(AD4114&lt;AE4114,AE4114,AD4114)</f>
        <v>Arrows, Battle Ram, Golden Knight, Mega Knight, Mother Witch, Ronin, Royal Ghost, Skeleton Dragons</v>
      </c>
      <c r="AH4114" s="7" t="str">
        <f aca="false">IF(AD4114=AF4114,AA4114,IF(AA4114="Win","Loss",IF(AA4114="Loss","Win","Draw")))</f>
        <v>Win</v>
      </c>
      <c r="AI4114" s="7" t="s">
        <v>297</v>
      </c>
    </row>
    <row r="4115" customFormat="false" ht="15" hidden="false" customHeight="true" outlineLevel="0" collapsed="false">
      <c r="A4115" s="7" t="s">
        <v>7906</v>
      </c>
      <c r="B4115" s="7" t="n">
        <v>3</v>
      </c>
      <c r="C4115" s="7" t="s">
        <v>253</v>
      </c>
      <c r="D4115" s="7" t="s">
        <v>254</v>
      </c>
      <c r="E4115" s="7" t="s">
        <v>523</v>
      </c>
      <c r="F4115" s="7" t="s">
        <v>524</v>
      </c>
      <c r="G4115" s="7" t="s">
        <v>3965</v>
      </c>
      <c r="H4115" s="7" t="s">
        <v>163</v>
      </c>
      <c r="I4115" s="7" t="s">
        <v>92</v>
      </c>
      <c r="J4115" s="7" t="s">
        <v>91</v>
      </c>
      <c r="K4115" s="7" t="s">
        <v>90</v>
      </c>
      <c r="L4115" s="7" t="s">
        <v>96</v>
      </c>
      <c r="M4115" s="7" t="s">
        <v>159</v>
      </c>
      <c r="N4115" s="7" t="s">
        <v>94</v>
      </c>
      <c r="O4115" s="7" t="s">
        <v>150</v>
      </c>
      <c r="P4115" s="7" t="s">
        <v>93</v>
      </c>
      <c r="Q4115" s="7" t="s">
        <v>284</v>
      </c>
      <c r="R4115" s="7" t="s">
        <v>186</v>
      </c>
      <c r="S4115" s="7" t="s">
        <v>418</v>
      </c>
      <c r="T4115" s="7" t="s">
        <v>96</v>
      </c>
      <c r="U4115" s="7" t="s">
        <v>242</v>
      </c>
      <c r="V4115" s="7" t="s">
        <v>110</v>
      </c>
      <c r="W4115" s="7" t="s">
        <v>130</v>
      </c>
      <c r="X4115" s="7" t="s">
        <v>114</v>
      </c>
      <c r="Y4115" s="7" t="n">
        <v>1</v>
      </c>
      <c r="Z4115" s="7" t="n">
        <v>0</v>
      </c>
      <c r="AA4115" s="7" t="str">
        <f aca="false">IF(Y4115&gt;Z4115,"Win",IF(Y4115&lt;Z4115,"Loss","Draw"))</f>
        <v>Win</v>
      </c>
      <c r="AB4115" s="7" t="s">
        <v>99</v>
      </c>
      <c r="AC4115" s="7" t="s">
        <v>99</v>
      </c>
      <c r="AD4115" s="7" t="s">
        <v>3966</v>
      </c>
      <c r="AE4115" s="7" t="s">
        <v>419</v>
      </c>
      <c r="AF4115" s="7" t="str">
        <f aca="false">IF(AD4115&lt;AE4115,AD4115,AE4115)</f>
        <v>Arrows, Balloon, Bomber, Giant Snowball, Inferno Dragon, Lava Hound, Minions, Skeleton Army</v>
      </c>
      <c r="AG4115" s="7" t="str">
        <f aca="false">IF(AD4115&lt;AE4115,AE4115,AD4115)</f>
        <v>Dart Goblin, Electro Spirit, Fireball, Goblins, Minions, Mortar, Rascals, Skeleton Barrel</v>
      </c>
      <c r="AH4115" s="7" t="str">
        <f aca="false">IF(AD4115=AF4115,AA4115,IF(AA4115="Win","Loss",IF(AA4115="Loss","Win","Draw")))</f>
        <v>Loss</v>
      </c>
      <c r="AI4115" s="7" t="s">
        <v>297</v>
      </c>
    </row>
    <row r="4116" customFormat="false" ht="15" hidden="false" customHeight="true" outlineLevel="0" collapsed="false">
      <c r="A4116" s="7" t="s">
        <v>7907</v>
      </c>
      <c r="B4116" s="7" t="n">
        <v>1</v>
      </c>
      <c r="C4116" s="7" t="s">
        <v>253</v>
      </c>
      <c r="D4116" s="7" t="s">
        <v>254</v>
      </c>
      <c r="E4116" s="7" t="s">
        <v>523</v>
      </c>
      <c r="F4116" s="7" t="s">
        <v>524</v>
      </c>
      <c r="G4116" s="7" t="s">
        <v>3968</v>
      </c>
      <c r="H4116" s="7" t="s">
        <v>163</v>
      </c>
      <c r="I4116" s="7" t="s">
        <v>177</v>
      </c>
      <c r="J4116" s="7" t="s">
        <v>83</v>
      </c>
      <c r="K4116" s="7" t="s">
        <v>257</v>
      </c>
      <c r="L4116" s="7" t="s">
        <v>126</v>
      </c>
      <c r="M4116" s="7" t="s">
        <v>215</v>
      </c>
      <c r="N4116" s="7" t="s">
        <v>150</v>
      </c>
      <c r="O4116" s="7" t="s">
        <v>93</v>
      </c>
      <c r="P4116" s="7" t="s">
        <v>95</v>
      </c>
      <c r="Q4116" s="7" t="s">
        <v>141</v>
      </c>
      <c r="R4116" s="7" t="s">
        <v>95</v>
      </c>
      <c r="S4116" s="7" t="s">
        <v>107</v>
      </c>
      <c r="T4116" s="7" t="s">
        <v>177</v>
      </c>
      <c r="U4116" s="7" t="s">
        <v>150</v>
      </c>
      <c r="V4116" s="7" t="s">
        <v>178</v>
      </c>
      <c r="W4116" s="7" t="s">
        <v>93</v>
      </c>
      <c r="X4116" s="7" t="s">
        <v>143</v>
      </c>
      <c r="Y4116" s="7" t="n">
        <v>0</v>
      </c>
      <c r="Z4116" s="7" t="n">
        <v>1</v>
      </c>
      <c r="AA4116" s="7" t="str">
        <f aca="false">IF(Y4116&gt;Z4116,"Win",IF(Y4116&lt;Z4116,"Loss","Draw"))</f>
        <v>Loss</v>
      </c>
      <c r="AB4116" s="7" t="s">
        <v>99</v>
      </c>
      <c r="AC4116" s="7" t="s">
        <v>99</v>
      </c>
      <c r="AD4116" s="7" t="s">
        <v>1106</v>
      </c>
      <c r="AE4116" s="7" t="s">
        <v>180</v>
      </c>
      <c r="AF4116" s="7" t="str">
        <f aca="false">IF(AD4116&lt;AE4116,AD4116,AE4116)</f>
        <v>Barbarian Barrel, Electro Spirit, Fireball, Fisherman, Hunter, Monk, Royal Giant, Skeletons</v>
      </c>
      <c r="AG4116" s="7" t="str">
        <f aca="false">IF(AD4116&lt;AE4116,AE4116,AD4116)</f>
        <v>Barbarian Barrel, Electro Spirit, Fireball, Goblin Cage, Heal Spirit, Lumberjack, Phoenix, Royal Giant</v>
      </c>
      <c r="AH4116" s="7" t="str">
        <f aca="false">IF(AD4116=AF4116,AA4116,IF(AA4116="Win","Loss",IF(AA4116="Loss","Win","Draw")))</f>
        <v>Loss</v>
      </c>
      <c r="AI4116" s="7" t="s">
        <v>297</v>
      </c>
    </row>
    <row r="4117" customFormat="false" ht="15" hidden="false" customHeight="true" outlineLevel="0" collapsed="false">
      <c r="A4117" s="7" t="s">
        <v>7907</v>
      </c>
      <c r="B4117" s="7" t="n">
        <v>2</v>
      </c>
      <c r="C4117" s="7" t="s">
        <v>253</v>
      </c>
      <c r="D4117" s="7" t="s">
        <v>254</v>
      </c>
      <c r="E4117" s="7" t="s">
        <v>523</v>
      </c>
      <c r="F4117" s="7" t="s">
        <v>524</v>
      </c>
      <c r="G4117" s="7" t="s">
        <v>3969</v>
      </c>
      <c r="H4117" s="7" t="s">
        <v>163</v>
      </c>
      <c r="I4117" s="7" t="s">
        <v>201</v>
      </c>
      <c r="J4117" s="7" t="s">
        <v>202</v>
      </c>
      <c r="K4117" s="7" t="s">
        <v>203</v>
      </c>
      <c r="L4117" s="7" t="s">
        <v>88</v>
      </c>
      <c r="M4117" s="7" t="s">
        <v>118</v>
      </c>
      <c r="N4117" s="7" t="s">
        <v>157</v>
      </c>
      <c r="O4117" s="7" t="s">
        <v>87</v>
      </c>
      <c r="P4117" s="7" t="s">
        <v>204</v>
      </c>
      <c r="Q4117" s="7" t="s">
        <v>129</v>
      </c>
      <c r="R4117" s="7" t="s">
        <v>128</v>
      </c>
      <c r="S4117" s="7" t="s">
        <v>127</v>
      </c>
      <c r="T4117" s="7" t="s">
        <v>97</v>
      </c>
      <c r="U4117" s="7" t="s">
        <v>131</v>
      </c>
      <c r="V4117" s="7" t="s">
        <v>173</v>
      </c>
      <c r="W4117" s="7" t="s">
        <v>133</v>
      </c>
      <c r="X4117" s="7" t="s">
        <v>130</v>
      </c>
      <c r="Y4117" s="7" t="n">
        <v>1</v>
      </c>
      <c r="Z4117" s="7" t="n">
        <v>0</v>
      </c>
      <c r="AA4117" s="7" t="str">
        <f aca="false">IF(Y4117&gt;Z4117,"Win",IF(Y4117&lt;Z4117,"Loss","Draw"))</f>
        <v>Win</v>
      </c>
      <c r="AB4117" s="7" t="s">
        <v>99</v>
      </c>
      <c r="AC4117" s="7" t="s">
        <v>99</v>
      </c>
      <c r="AD4117" s="7" t="s">
        <v>206</v>
      </c>
      <c r="AE4117" s="7" t="s">
        <v>503</v>
      </c>
      <c r="AF4117" s="7" t="str">
        <f aca="false">IF(AD4117&lt;AE4117,AD4117,AE4117)</f>
        <v>Arrows, Bandit, Battle Ram, Golden Knight, Mega Knight, Mother Witch, Ronin, Zappies</v>
      </c>
      <c r="AG4117" s="7" t="str">
        <f aca="false">IF(AD4117&lt;AE4117,AE4117,AD4117)</f>
        <v>Berserker, Fire Spirit, Goblin Barrel, Ice Spirit, Magic Archer, Royal Delivery, Tesla, Wall Breakers</v>
      </c>
      <c r="AH4117" s="7" t="str">
        <f aca="false">IF(AD4117=AF4117,AA4117,IF(AA4117="Win","Loss",IF(AA4117="Loss","Win","Draw")))</f>
        <v>Loss</v>
      </c>
      <c r="AI4117" s="7" t="s">
        <v>297</v>
      </c>
    </row>
    <row r="4118" customFormat="false" ht="15" hidden="false" customHeight="true" outlineLevel="0" collapsed="false">
      <c r="A4118" s="7" t="s">
        <v>7907</v>
      </c>
      <c r="B4118" s="7" t="n">
        <v>3</v>
      </c>
      <c r="C4118" s="7" t="s">
        <v>253</v>
      </c>
      <c r="D4118" s="7" t="s">
        <v>254</v>
      </c>
      <c r="E4118" s="7" t="s">
        <v>523</v>
      </c>
      <c r="F4118" s="7" t="s">
        <v>524</v>
      </c>
      <c r="G4118" s="7" t="s">
        <v>3970</v>
      </c>
      <c r="H4118" s="7" t="s">
        <v>163</v>
      </c>
      <c r="I4118" s="7" t="s">
        <v>778</v>
      </c>
      <c r="J4118" s="7" t="s">
        <v>128</v>
      </c>
      <c r="K4118" s="7" t="s">
        <v>127</v>
      </c>
      <c r="L4118" s="7" t="s">
        <v>86</v>
      </c>
      <c r="M4118" s="7" t="s">
        <v>131</v>
      </c>
      <c r="N4118" s="7" t="s">
        <v>173</v>
      </c>
      <c r="O4118" s="7" t="s">
        <v>133</v>
      </c>
      <c r="P4118" s="7" t="s">
        <v>130</v>
      </c>
      <c r="Q4118" s="7" t="s">
        <v>159</v>
      </c>
      <c r="R4118" s="7" t="s">
        <v>337</v>
      </c>
      <c r="S4118" s="7" t="s">
        <v>203</v>
      </c>
      <c r="T4118" s="7" t="s">
        <v>118</v>
      </c>
      <c r="U4118" s="7" t="s">
        <v>157</v>
      </c>
      <c r="V4118" s="7" t="s">
        <v>126</v>
      </c>
      <c r="W4118" s="7" t="s">
        <v>234</v>
      </c>
      <c r="X4118" s="7" t="s">
        <v>204</v>
      </c>
      <c r="Y4118" s="7" t="n">
        <v>0</v>
      </c>
      <c r="Z4118" s="7" t="n">
        <v>1</v>
      </c>
      <c r="AA4118" s="7" t="str">
        <f aca="false">IF(Y4118&gt;Z4118,"Win",IF(Y4118&lt;Z4118,"Loss","Draw"))</f>
        <v>Loss</v>
      </c>
      <c r="AB4118" s="7" t="s">
        <v>99</v>
      </c>
      <c r="AC4118" s="7" t="s">
        <v>99</v>
      </c>
      <c r="AD4118" s="7" t="s">
        <v>2380</v>
      </c>
      <c r="AE4118" s="7" t="s">
        <v>3971</v>
      </c>
      <c r="AF4118" s="7" t="str">
        <f aca="false">IF(AD4118&lt;AE4118,AD4118,AE4118)</f>
        <v>Arrows, Bandit, Battle Ram, Golden Knight, Mother Witch, P.E.K.K.A, Skeleton Dragons, Zappies</v>
      </c>
      <c r="AG4118" s="7" t="str">
        <f aca="false">IF(AD4118&lt;AE4118,AE4118,AD4118)</f>
        <v>Bomb Tower, Boss Bandit, Dart Goblin, Fire Spirit, Goblin Barrel, Ice Spirit, Royal Delivery, Skeletons</v>
      </c>
      <c r="AH4118" s="7" t="str">
        <f aca="false">IF(AD4118=AF4118,AA4118,IF(AA4118="Win","Loss",IF(AA4118="Loss","Win","Draw")))</f>
        <v>Loss</v>
      </c>
      <c r="AI4118" s="7" t="s">
        <v>297</v>
      </c>
    </row>
    <row r="4119" customFormat="false" ht="15" hidden="false" customHeight="true" outlineLevel="0" collapsed="false">
      <c r="A4119" s="5" t="s">
        <v>7908</v>
      </c>
      <c r="B4119" s="5" t="n">
        <v>1</v>
      </c>
      <c r="C4119" s="5" t="s">
        <v>1727</v>
      </c>
      <c r="D4119" s="5" t="s">
        <v>1728</v>
      </c>
      <c r="E4119" s="6" t="s">
        <v>7909</v>
      </c>
      <c r="F4119" s="5" t="s">
        <v>7910</v>
      </c>
      <c r="G4119" s="5" t="s">
        <v>7911</v>
      </c>
      <c r="H4119" s="5" t="s">
        <v>391</v>
      </c>
      <c r="I4119" s="5" t="s">
        <v>82</v>
      </c>
      <c r="J4119" s="5" t="s">
        <v>151</v>
      </c>
      <c r="K4119" s="5" t="s">
        <v>152</v>
      </c>
      <c r="L4119" s="5" t="s">
        <v>85</v>
      </c>
      <c r="M4119" s="5" t="s">
        <v>126</v>
      </c>
      <c r="N4119" s="5" t="s">
        <v>118</v>
      </c>
      <c r="O4119" s="5" t="s">
        <v>89</v>
      </c>
      <c r="P4119" s="5" t="s">
        <v>153</v>
      </c>
      <c r="Q4119" s="5" t="s">
        <v>233</v>
      </c>
      <c r="R4119" s="5" t="s">
        <v>202</v>
      </c>
      <c r="S4119" s="5" t="s">
        <v>201</v>
      </c>
      <c r="T4119" s="5" t="s">
        <v>88</v>
      </c>
      <c r="U4119" s="5" t="s">
        <v>204</v>
      </c>
      <c r="V4119" s="5" t="s">
        <v>111</v>
      </c>
      <c r="W4119" s="5" t="s">
        <v>234</v>
      </c>
      <c r="X4119" s="5" t="s">
        <v>157</v>
      </c>
      <c r="Y4119" s="5" t="n">
        <v>0</v>
      </c>
      <c r="Z4119" s="5" t="n">
        <v>1</v>
      </c>
      <c r="AA4119" s="5" t="str">
        <f aca="false">IF(Y4119&gt;Z4119,"Win",IF(Y4119&lt;Z4119,"Loss","Draw"))</f>
        <v>Loss</v>
      </c>
      <c r="AB4119" s="5" t="s">
        <v>98</v>
      </c>
      <c r="AC4119" s="5" t="s">
        <v>99</v>
      </c>
      <c r="AD4119" s="5" t="s">
        <v>1874</v>
      </c>
      <c r="AE4119" s="5" t="s">
        <v>380</v>
      </c>
      <c r="AF4119" s="5" t="str">
        <f aca="false">IF(AD4119&lt;AE4119,AD4119,AE4119)</f>
        <v>Baby Dragon, Cannon, Ice Spirit, Lightning, Mighty Miner, Royal Hogs, Skeletons, The Log</v>
      </c>
      <c r="AG4119" s="5" t="str">
        <f aca="false">IF(AD4119&lt;AE4119,AE4119,AD4119)</f>
        <v>Bats, Berserker, Bomb Tower, Fire Spirit, Magic Archer, Miner, Royal Delivery, Wall Breakers</v>
      </c>
      <c r="AH4119" s="5" t="str">
        <f aca="false">IF(AD4119=AF4119,AA4119,IF(AA4119="Win","Loss",IF(AA4119="Loss","Win","Draw")))</f>
        <v>Loss</v>
      </c>
      <c r="AI4119" s="5" t="s">
        <v>102</v>
      </c>
    </row>
    <row r="4120" customFormat="false" ht="15" hidden="false" customHeight="true" outlineLevel="0" collapsed="false">
      <c r="A4120" s="5" t="s">
        <v>7908</v>
      </c>
      <c r="B4120" s="5" t="n">
        <v>2</v>
      </c>
      <c r="C4120" s="5" t="s">
        <v>1727</v>
      </c>
      <c r="D4120" s="5" t="s">
        <v>1728</v>
      </c>
      <c r="E4120" s="6" t="s">
        <v>7909</v>
      </c>
      <c r="F4120" s="5" t="s">
        <v>7910</v>
      </c>
      <c r="G4120" s="5" t="s">
        <v>7912</v>
      </c>
      <c r="H4120" s="5" t="s">
        <v>352</v>
      </c>
      <c r="I4120" s="5" t="s">
        <v>127</v>
      </c>
      <c r="J4120" s="5" t="s">
        <v>128</v>
      </c>
      <c r="K4120" s="5" t="s">
        <v>129</v>
      </c>
      <c r="L4120" s="5" t="s">
        <v>133</v>
      </c>
      <c r="M4120" s="5" t="s">
        <v>97</v>
      </c>
      <c r="N4120" s="5" t="s">
        <v>131</v>
      </c>
      <c r="O4120" s="5" t="s">
        <v>173</v>
      </c>
      <c r="P4120" s="5" t="s">
        <v>130</v>
      </c>
      <c r="Q4120" s="5" t="s">
        <v>203</v>
      </c>
      <c r="R4120" s="5" t="s">
        <v>194</v>
      </c>
      <c r="S4120" s="5" t="s">
        <v>92</v>
      </c>
      <c r="T4120" s="5" t="s">
        <v>95</v>
      </c>
      <c r="U4120" s="5" t="s">
        <v>118</v>
      </c>
      <c r="V4120" s="5" t="s">
        <v>418</v>
      </c>
      <c r="W4120" s="5" t="s">
        <v>153</v>
      </c>
      <c r="X4120" s="5" t="s">
        <v>208</v>
      </c>
      <c r="Y4120" s="5" t="n">
        <v>1</v>
      </c>
      <c r="Z4120" s="5" t="n">
        <v>0</v>
      </c>
      <c r="AA4120" s="5" t="str">
        <f aca="false">IF(Y4120&gt;Z4120,"Win",IF(Y4120&lt;Z4120,"Loss","Draw"))</f>
        <v>Win</v>
      </c>
      <c r="AB4120" s="5" t="s">
        <v>98</v>
      </c>
      <c r="AC4120" s="5" t="s">
        <v>99</v>
      </c>
      <c r="AD4120" s="5" t="s">
        <v>503</v>
      </c>
      <c r="AE4120" s="5" t="s">
        <v>7913</v>
      </c>
      <c r="AF4120" s="5" t="str">
        <f aca="false">IF(AD4120&lt;AE4120,AD4120,AE4120)</f>
        <v>Archer Queen, Barbarian Barrel, Cannon, Goblin Barrel, Ice Spirit, Skeleton Army, Skeleton Barrel, Valkyrie</v>
      </c>
      <c r="AG4120" s="5" t="str">
        <f aca="false">IF(AD4120&lt;AE4120,AE4120,AD4120)</f>
        <v>Arrows, Bandit, Battle Ram, Golden Knight, Mega Knight, Mother Witch, Ronin, Zappies</v>
      </c>
      <c r="AH4120" s="5" t="str">
        <f aca="false">IF(AD4120=AF4120,AA4120,IF(AA4120="Win","Loss",IF(AA4120="Loss","Win","Draw")))</f>
        <v>Loss</v>
      </c>
      <c r="AI4120" s="5" t="s">
        <v>102</v>
      </c>
    </row>
    <row r="4121" customFormat="false" ht="15" hidden="false" customHeight="true" outlineLevel="0" collapsed="false">
      <c r="A4121" s="5" t="s">
        <v>7914</v>
      </c>
      <c r="B4121" s="5" t="n">
        <v>1</v>
      </c>
      <c r="C4121" s="5" t="s">
        <v>1727</v>
      </c>
      <c r="D4121" s="5" t="s">
        <v>1728</v>
      </c>
      <c r="E4121" s="5" t="s">
        <v>4257</v>
      </c>
      <c r="F4121" s="5" t="s">
        <v>4258</v>
      </c>
      <c r="G4121" s="5" t="s">
        <v>7915</v>
      </c>
      <c r="H4121" s="5" t="s">
        <v>391</v>
      </c>
      <c r="I4121" s="5" t="s">
        <v>407</v>
      </c>
      <c r="J4121" s="5" t="s">
        <v>151</v>
      </c>
      <c r="K4121" s="5" t="s">
        <v>153</v>
      </c>
      <c r="L4121" s="5" t="s">
        <v>165</v>
      </c>
      <c r="M4121" s="5" t="s">
        <v>164</v>
      </c>
      <c r="N4121" s="5" t="s">
        <v>126</v>
      </c>
      <c r="O4121" s="5" t="s">
        <v>150</v>
      </c>
      <c r="P4121" s="5" t="s">
        <v>89</v>
      </c>
      <c r="Q4121" s="5" t="s">
        <v>82</v>
      </c>
      <c r="R4121" s="5" t="s">
        <v>151</v>
      </c>
      <c r="S4121" s="5" t="s">
        <v>152</v>
      </c>
      <c r="T4121" s="5" t="s">
        <v>85</v>
      </c>
      <c r="U4121" s="5" t="s">
        <v>89</v>
      </c>
      <c r="V4121" s="5" t="s">
        <v>153</v>
      </c>
      <c r="W4121" s="5" t="s">
        <v>150</v>
      </c>
      <c r="X4121" s="5" t="s">
        <v>126</v>
      </c>
      <c r="Y4121" s="5" t="n">
        <v>1</v>
      </c>
      <c r="Z4121" s="5" t="n">
        <v>0</v>
      </c>
      <c r="AA4121" s="5" t="str">
        <f aca="false">IF(Y4121&gt;Z4121,"Win",IF(Y4121&lt;Z4121,"Loss","Draw"))</f>
        <v>Win</v>
      </c>
      <c r="AB4121" s="5" t="s">
        <v>98</v>
      </c>
      <c r="AC4121" s="5" t="s">
        <v>99</v>
      </c>
      <c r="AD4121" s="5" t="s">
        <v>2205</v>
      </c>
      <c r="AE4121" s="5" t="s">
        <v>155</v>
      </c>
      <c r="AF4121" s="5" t="str">
        <f aca="false">IF(AD4121&lt;AE4121,AD4121,AE4121)</f>
        <v>Baby Dragon, Cannon, Electro Spirit, Lightning, Mighty Miner, Royal Hogs, Skeletons, The Log</v>
      </c>
      <c r="AG4121" s="5" t="str">
        <f aca="false">IF(AD4121&lt;AE4121,AE4121,AD4121)</f>
        <v>Cannon, Earthquake, Electro Spirit, Firecracker, Hog Rider, Mighty Miner, Skeletons, The Log</v>
      </c>
      <c r="AH4121" s="5" t="str">
        <f aca="false">IF(AD4121=AF4121,AA4121,IF(AA4121="Win","Loss",IF(AA4121="Loss","Win","Draw")))</f>
        <v>Loss</v>
      </c>
      <c r="AI4121" s="5" t="s">
        <v>102</v>
      </c>
    </row>
    <row r="4122" customFormat="false" ht="15" hidden="false" customHeight="true" outlineLevel="0" collapsed="false">
      <c r="A4122" s="5" t="s">
        <v>7914</v>
      </c>
      <c r="B4122" s="5" t="n">
        <v>2</v>
      </c>
      <c r="C4122" s="5" t="s">
        <v>1727</v>
      </c>
      <c r="D4122" s="5" t="s">
        <v>1728</v>
      </c>
      <c r="E4122" s="5" t="s">
        <v>4257</v>
      </c>
      <c r="F4122" s="5" t="s">
        <v>4258</v>
      </c>
      <c r="G4122" s="5" t="s">
        <v>7916</v>
      </c>
      <c r="H4122" s="5" t="s">
        <v>391</v>
      </c>
      <c r="I4122" s="5" t="s">
        <v>177</v>
      </c>
      <c r="J4122" s="5" t="s">
        <v>83</v>
      </c>
      <c r="K4122" s="5" t="s">
        <v>257</v>
      </c>
      <c r="L4122" s="5" t="s">
        <v>93</v>
      </c>
      <c r="M4122" s="5" t="s">
        <v>118</v>
      </c>
      <c r="N4122" s="5" t="s">
        <v>95</v>
      </c>
      <c r="O4122" s="5" t="s">
        <v>242</v>
      </c>
      <c r="P4122" s="5" t="s">
        <v>215</v>
      </c>
      <c r="Q4122" s="5" t="s">
        <v>90</v>
      </c>
      <c r="R4122" s="5" t="s">
        <v>158</v>
      </c>
      <c r="S4122" s="5" t="s">
        <v>92</v>
      </c>
      <c r="T4122" s="5" t="s">
        <v>94</v>
      </c>
      <c r="U4122" s="5" t="s">
        <v>93</v>
      </c>
      <c r="V4122" s="5" t="s">
        <v>95</v>
      </c>
      <c r="W4122" s="5" t="s">
        <v>96</v>
      </c>
      <c r="X4122" s="5" t="s">
        <v>159</v>
      </c>
      <c r="Y4122" s="5" t="n">
        <v>1</v>
      </c>
      <c r="Z4122" s="5" t="n">
        <v>0</v>
      </c>
      <c r="AA4122" s="5" t="str">
        <f aca="false">IF(Y4122&gt;Z4122,"Win",IF(Y4122&lt;Z4122,"Loss","Draw"))</f>
        <v>Win</v>
      </c>
      <c r="AB4122" s="5" t="s">
        <v>98</v>
      </c>
      <c r="AC4122" s="5" t="s">
        <v>99</v>
      </c>
      <c r="AD4122" s="5" t="s">
        <v>7917</v>
      </c>
      <c r="AE4122" s="5" t="s">
        <v>379</v>
      </c>
      <c r="AF4122" s="5" t="str">
        <f aca="false">IF(AD4122&lt;AE4122,AD4122,AE4122)</f>
        <v>Barbarian Barrel, Bomber, Fireball, Fisherman, Hunter, Ice Spirit, Monk, Royal Giant</v>
      </c>
      <c r="AG4122" s="5" t="str">
        <f aca="false">IF(AD4122&lt;AE4122,AE4122,AD4122)</f>
        <v>Barbarian Barrel, Bowler, Dart Goblin, Fireball, Minions, Mortar, Rascals, Skeleton Barrel</v>
      </c>
      <c r="AH4122" s="5" t="str">
        <f aca="false">IF(AD4122=AF4122,AA4122,IF(AA4122="Win","Loss",IF(AA4122="Loss","Win","Draw")))</f>
        <v>Win</v>
      </c>
      <c r="AI4122" s="5" t="s">
        <v>102</v>
      </c>
    </row>
    <row r="4123" customFormat="false" ht="15" hidden="false" customHeight="true" outlineLevel="0" collapsed="false">
      <c r="A4123" s="5" t="s">
        <v>7918</v>
      </c>
      <c r="B4123" s="5" t="n">
        <v>1</v>
      </c>
      <c r="C4123" s="5" t="s">
        <v>1727</v>
      </c>
      <c r="D4123" s="5" t="s">
        <v>1728</v>
      </c>
      <c r="E4123" s="6" t="s">
        <v>761</v>
      </c>
      <c r="F4123" s="5" t="s">
        <v>762</v>
      </c>
      <c r="G4123" s="5" t="s">
        <v>7919</v>
      </c>
      <c r="H4123" s="5" t="s">
        <v>81</v>
      </c>
      <c r="I4123" s="5" t="s">
        <v>185</v>
      </c>
      <c r="J4123" s="5" t="s">
        <v>337</v>
      </c>
      <c r="K4123" s="5" t="s">
        <v>114</v>
      </c>
      <c r="L4123" s="5" t="s">
        <v>223</v>
      </c>
      <c r="M4123" s="5" t="s">
        <v>97</v>
      </c>
      <c r="N4123" s="5" t="s">
        <v>85</v>
      </c>
      <c r="O4123" s="5" t="s">
        <v>124</v>
      </c>
      <c r="P4123" s="5" t="s">
        <v>95</v>
      </c>
      <c r="Q4123" s="5" t="s">
        <v>203</v>
      </c>
      <c r="R4123" s="5" t="s">
        <v>108</v>
      </c>
      <c r="S4123" s="5" t="s">
        <v>159</v>
      </c>
      <c r="T4123" s="5" t="s">
        <v>88</v>
      </c>
      <c r="U4123" s="5" t="s">
        <v>204</v>
      </c>
      <c r="V4123" s="5" t="s">
        <v>234</v>
      </c>
      <c r="W4123" s="5" t="s">
        <v>157</v>
      </c>
      <c r="X4123" s="5" t="s">
        <v>118</v>
      </c>
      <c r="Y4123" s="5" t="n">
        <v>0</v>
      </c>
      <c r="Z4123" s="5" t="n">
        <v>1</v>
      </c>
      <c r="AA4123" s="5" t="str">
        <f aca="false">IF(Y4123&gt;Z4123,"Win",IF(Y4123&lt;Z4123,"Loss","Draw"))</f>
        <v>Loss</v>
      </c>
      <c r="AB4123" s="5" t="s">
        <v>98</v>
      </c>
      <c r="AC4123" s="5" t="s">
        <v>99</v>
      </c>
      <c r="AD4123" s="5" t="s">
        <v>338</v>
      </c>
      <c r="AE4123" s="5" t="s">
        <v>7920</v>
      </c>
      <c r="AF4123" s="5" t="str">
        <f aca="false">IF(AD4123&lt;AE4123,AD4123,AE4123)</f>
        <v>Barbarian Barrel, Boss Bandit, Executioner, Giant Snowball, Lightning, Ram Rider, Ronin, Royal Ghost</v>
      </c>
      <c r="AG4123" s="5" t="str">
        <f aca="false">IF(AD4123&lt;AE4123,AE4123,AD4123)</f>
        <v>Berserker, Bomb Tower, Dark Prince, Dart Goblin, Fire Spirit, Goblin Barrel, Ice Spirit, Royal Delivery</v>
      </c>
      <c r="AH4123" s="5" t="str">
        <f aca="false">IF(AD4123=AF4123,AA4123,IF(AA4123="Win","Loss",IF(AA4123="Loss","Win","Draw")))</f>
        <v>Loss</v>
      </c>
      <c r="AI4123" s="5" t="s">
        <v>102</v>
      </c>
    </row>
    <row r="4124" customFormat="false" ht="15" hidden="false" customHeight="true" outlineLevel="0" collapsed="false">
      <c r="A4124" s="5" t="s">
        <v>7918</v>
      </c>
      <c r="B4124" s="5" t="n">
        <v>2</v>
      </c>
      <c r="C4124" s="5" t="s">
        <v>1727</v>
      </c>
      <c r="D4124" s="5" t="s">
        <v>1728</v>
      </c>
      <c r="E4124" s="6" t="s">
        <v>761</v>
      </c>
      <c r="F4124" s="5" t="s">
        <v>762</v>
      </c>
      <c r="G4124" s="5" t="s">
        <v>7921</v>
      </c>
      <c r="H4124" s="5" t="s">
        <v>391</v>
      </c>
      <c r="I4124" s="5" t="s">
        <v>129</v>
      </c>
      <c r="J4124" s="5" t="s">
        <v>172</v>
      </c>
      <c r="K4124" s="5" t="s">
        <v>87</v>
      </c>
      <c r="L4124" s="5" t="s">
        <v>165</v>
      </c>
      <c r="M4124" s="5" t="s">
        <v>88</v>
      </c>
      <c r="N4124" s="5" t="s">
        <v>93</v>
      </c>
      <c r="O4124" s="5" t="s">
        <v>150</v>
      </c>
      <c r="P4124" s="5" t="s">
        <v>89</v>
      </c>
      <c r="Q4124" s="5" t="s">
        <v>84</v>
      </c>
      <c r="R4124" s="5" t="s">
        <v>83</v>
      </c>
      <c r="S4124" s="5" t="s">
        <v>82</v>
      </c>
      <c r="T4124" s="5" t="s">
        <v>86</v>
      </c>
      <c r="U4124" s="5" t="s">
        <v>150</v>
      </c>
      <c r="V4124" s="5" t="s">
        <v>119</v>
      </c>
      <c r="W4124" s="5" t="s">
        <v>95</v>
      </c>
      <c r="X4124" s="5" t="s">
        <v>93</v>
      </c>
      <c r="Y4124" s="5" t="n">
        <v>0</v>
      </c>
      <c r="Z4124" s="5" t="n">
        <v>1</v>
      </c>
      <c r="AA4124" s="5" t="str">
        <f aca="false">IF(Y4124&gt;Z4124,"Win",IF(Y4124&lt;Z4124,"Loss","Draw"))</f>
        <v>Loss</v>
      </c>
      <c r="AB4124" s="5" t="s">
        <v>98</v>
      </c>
      <c r="AC4124" s="5" t="s">
        <v>99</v>
      </c>
      <c r="AD4124" s="5" t="s">
        <v>6183</v>
      </c>
      <c r="AE4124" s="5" t="s">
        <v>154</v>
      </c>
      <c r="AF4124" s="5" t="str">
        <f aca="false">IF(AD4124&lt;AE4124,AD4124,AE4124)</f>
        <v>Archers, Barbarian Barrel, Electro Spirit, Fireball, Goblin Hut, Monk, Royal Hogs, Skeleton Dragons</v>
      </c>
      <c r="AG4124" s="5" t="str">
        <f aca="false">IF(AD4124&lt;AE4124,AE4124,AD4124)</f>
        <v>Berserker, Electro Spirit, Fireball, Hog Rider, Mega Knight, Musketeer, Tesla, The Log</v>
      </c>
      <c r="AH4124" s="5" t="str">
        <f aca="false">IF(AD4124=AF4124,AA4124,IF(AA4124="Win","Loss",IF(AA4124="Loss","Win","Draw")))</f>
        <v>Win</v>
      </c>
      <c r="AI4124" s="5" t="s">
        <v>102</v>
      </c>
    </row>
    <row r="4125" customFormat="false" ht="15" hidden="false" customHeight="true" outlineLevel="0" collapsed="false">
      <c r="A4125" s="5" t="s">
        <v>7922</v>
      </c>
      <c r="B4125" s="5" t="n">
        <v>1</v>
      </c>
      <c r="C4125" s="5" t="s">
        <v>1727</v>
      </c>
      <c r="D4125" s="5" t="s">
        <v>1728</v>
      </c>
      <c r="E4125" s="5" t="s">
        <v>5304</v>
      </c>
      <c r="F4125" s="5" t="s">
        <v>5305</v>
      </c>
      <c r="G4125" s="5" t="s">
        <v>2897</v>
      </c>
      <c r="H4125" s="5" t="s">
        <v>163</v>
      </c>
      <c r="I4125" s="5" t="s">
        <v>114</v>
      </c>
      <c r="J4125" s="5" t="s">
        <v>91</v>
      </c>
      <c r="K4125" s="5" t="s">
        <v>87</v>
      </c>
      <c r="L4125" s="5" t="s">
        <v>137</v>
      </c>
      <c r="M4125" s="5" t="s">
        <v>97</v>
      </c>
      <c r="N4125" s="5" t="s">
        <v>116</v>
      </c>
      <c r="O4125" s="5" t="s">
        <v>242</v>
      </c>
      <c r="P4125" s="5" t="s">
        <v>157</v>
      </c>
      <c r="Q4125" s="5" t="s">
        <v>203</v>
      </c>
      <c r="R4125" s="5" t="s">
        <v>108</v>
      </c>
      <c r="S4125" s="5" t="s">
        <v>87</v>
      </c>
      <c r="T4125" s="5" t="s">
        <v>88</v>
      </c>
      <c r="U4125" s="5" t="s">
        <v>157</v>
      </c>
      <c r="V4125" s="5" t="s">
        <v>118</v>
      </c>
      <c r="W4125" s="5" t="s">
        <v>204</v>
      </c>
      <c r="X4125" s="5" t="s">
        <v>159</v>
      </c>
      <c r="Y4125" s="5" t="n">
        <v>1</v>
      </c>
      <c r="Z4125" s="5" t="n">
        <v>0</v>
      </c>
      <c r="AA4125" s="5" t="str">
        <f aca="false">IF(Y4125&gt;Z4125,"Win",IF(Y4125&lt;Z4125,"Loss","Draw"))</f>
        <v>Win</v>
      </c>
      <c r="AB4125" s="5" t="s">
        <v>98</v>
      </c>
      <c r="AC4125" s="5" t="s">
        <v>99</v>
      </c>
      <c r="AD4125" s="5" t="s">
        <v>321</v>
      </c>
      <c r="AE4125" s="5" t="s">
        <v>4130</v>
      </c>
      <c r="AF4125" s="5" t="str">
        <f aca="false">IF(AD4125&lt;AE4125,AD4125,AE4125)</f>
        <v>Berserker, Dark Prince, Dart Goblin, Fire Spirit, Goblin Barrel, Ice Spirit, Royal Delivery, Tesla</v>
      </c>
      <c r="AG4125" s="5" t="str">
        <f aca="false">IF(AD4125&lt;AE4125,AE4125,AD4125)</f>
        <v>Bomber, Fire Spirit, Giant Snowball, Goblin Drill, Goblins, Poison, Ronin, Tesla</v>
      </c>
      <c r="AH4125" s="5" t="str">
        <f aca="false">IF(AD4125=AF4125,AA4125,IF(AA4125="Win","Loss",IF(AA4125="Loss","Win","Draw")))</f>
        <v>Loss</v>
      </c>
      <c r="AI4125" s="5" t="s">
        <v>102</v>
      </c>
    </row>
    <row r="4126" customFormat="false" ht="15" hidden="false" customHeight="true" outlineLevel="0" collapsed="false">
      <c r="A4126" s="5" t="s">
        <v>7922</v>
      </c>
      <c r="B4126" s="5" t="n">
        <v>2</v>
      </c>
      <c r="C4126" s="5" t="s">
        <v>1727</v>
      </c>
      <c r="D4126" s="5" t="s">
        <v>1728</v>
      </c>
      <c r="E4126" s="5" t="s">
        <v>5304</v>
      </c>
      <c r="F4126" s="5" t="s">
        <v>5305</v>
      </c>
      <c r="G4126" s="5" t="s">
        <v>5373</v>
      </c>
      <c r="H4126" s="5" t="s">
        <v>391</v>
      </c>
      <c r="I4126" s="5" t="s">
        <v>177</v>
      </c>
      <c r="J4126" s="5" t="s">
        <v>158</v>
      </c>
      <c r="K4126" s="5" t="s">
        <v>83</v>
      </c>
      <c r="L4126" s="5" t="s">
        <v>257</v>
      </c>
      <c r="M4126" s="5" t="s">
        <v>215</v>
      </c>
      <c r="N4126" s="5" t="s">
        <v>93</v>
      </c>
      <c r="O4126" s="5" t="s">
        <v>150</v>
      </c>
      <c r="P4126" s="5" t="s">
        <v>89</v>
      </c>
      <c r="Q4126" s="5" t="s">
        <v>185</v>
      </c>
      <c r="R4126" s="5" t="s">
        <v>186</v>
      </c>
      <c r="S4126" s="5" t="s">
        <v>109</v>
      </c>
      <c r="T4126" s="5" t="s">
        <v>111</v>
      </c>
      <c r="U4126" s="5" t="s">
        <v>117</v>
      </c>
      <c r="V4126" s="5" t="s">
        <v>173</v>
      </c>
      <c r="W4126" s="5" t="s">
        <v>187</v>
      </c>
      <c r="X4126" s="5" t="s">
        <v>188</v>
      </c>
      <c r="Y4126" s="5" t="n">
        <v>1</v>
      </c>
      <c r="Z4126" s="5" t="n">
        <v>0</v>
      </c>
      <c r="AA4126" s="5" t="str">
        <f aca="false">IF(Y4126&gt;Z4126,"Win",IF(Y4126&lt;Z4126,"Loss","Draw"))</f>
        <v>Win</v>
      </c>
      <c r="AB4126" s="5" t="s">
        <v>98</v>
      </c>
      <c r="AC4126" s="5" t="s">
        <v>99</v>
      </c>
      <c r="AD4126" s="5" t="s">
        <v>7923</v>
      </c>
      <c r="AE4126" s="5" t="s">
        <v>538</v>
      </c>
      <c r="AF4126" s="5" t="str">
        <f aca="false">IF(AD4126&lt;AE4126,AD4126,AE4126)</f>
        <v>Balloon, Executioner, Giant Skeleton, Miner, Tombstone, Tornado, Zap, Zappies</v>
      </c>
      <c r="AG4126" s="5" t="str">
        <f aca="false">IF(AD4126&lt;AE4126,AE4126,AD4126)</f>
        <v>Bowler, Electro Spirit, Fireball, Fisherman, Hunter, Monk, Royal Giant, The Log</v>
      </c>
      <c r="AH4126" s="5" t="str">
        <f aca="false">IF(AD4126=AF4126,AA4126,IF(AA4126="Win","Loss",IF(AA4126="Loss","Win","Draw")))</f>
        <v>Loss</v>
      </c>
      <c r="AI4126" s="5" t="s">
        <v>102</v>
      </c>
    </row>
    <row r="4127" customFormat="false" ht="15" hidden="false" customHeight="true" outlineLevel="0" collapsed="false">
      <c r="A4127" s="5" t="s">
        <v>7924</v>
      </c>
      <c r="B4127" s="5" t="n">
        <v>1</v>
      </c>
      <c r="C4127" s="5" t="s">
        <v>1727</v>
      </c>
      <c r="D4127" s="5" t="s">
        <v>1728</v>
      </c>
      <c r="E4127" s="5" t="s">
        <v>6779</v>
      </c>
      <c r="F4127" s="5" t="s">
        <v>6780</v>
      </c>
      <c r="G4127" s="5" t="s">
        <v>700</v>
      </c>
      <c r="H4127" s="5" t="s">
        <v>163</v>
      </c>
      <c r="I4127" s="5" t="s">
        <v>201</v>
      </c>
      <c r="J4127" s="5" t="s">
        <v>108</v>
      </c>
      <c r="K4127" s="5" t="s">
        <v>203</v>
      </c>
      <c r="L4127" s="5" t="s">
        <v>159</v>
      </c>
      <c r="M4127" s="5" t="s">
        <v>157</v>
      </c>
      <c r="N4127" s="5" t="s">
        <v>126</v>
      </c>
      <c r="O4127" s="5" t="s">
        <v>204</v>
      </c>
      <c r="P4127" s="5" t="s">
        <v>234</v>
      </c>
      <c r="Q4127" s="5" t="s">
        <v>208</v>
      </c>
      <c r="R4127" s="5" t="s">
        <v>139</v>
      </c>
      <c r="S4127" s="5" t="s">
        <v>107</v>
      </c>
      <c r="T4127" s="5" t="s">
        <v>93</v>
      </c>
      <c r="U4127" s="5" t="s">
        <v>109</v>
      </c>
      <c r="V4127" s="5" t="s">
        <v>88</v>
      </c>
      <c r="W4127" s="5" t="s">
        <v>110</v>
      </c>
      <c r="X4127" s="5" t="s">
        <v>112</v>
      </c>
      <c r="Y4127" s="5" t="n">
        <v>2</v>
      </c>
      <c r="Z4127" s="5" t="n">
        <v>1</v>
      </c>
      <c r="AA4127" s="5" t="str">
        <f aca="false">IF(Y4127&gt;Z4127,"Win",IF(Y4127&lt;Z4127,"Loss","Draw"))</f>
        <v>Win</v>
      </c>
      <c r="AB4127" s="5" t="s">
        <v>98</v>
      </c>
      <c r="AC4127" s="5" t="s">
        <v>99</v>
      </c>
      <c r="AD4127" s="5" t="s">
        <v>2083</v>
      </c>
      <c r="AE4127" s="5" t="s">
        <v>7925</v>
      </c>
      <c r="AF4127" s="5" t="str">
        <f aca="false">IF(AD4127&lt;AE4127,AD4127,AE4127)</f>
        <v>Berserker, Fireball, Goblin Cage, Lava Hound, Mega Minion, Spirit Empress, Valkyrie, Zap</v>
      </c>
      <c r="AG4127" s="5" t="str">
        <f aca="false">IF(AD4127&lt;AE4127,AE4127,AD4127)</f>
        <v>Bomb Tower, Dark Prince, Dart Goblin, Fire Spirit, Goblin Barrel, Royal Delivery, Skeletons, Wall Breakers</v>
      </c>
      <c r="AH4127" s="5" t="str">
        <f aca="false">IF(AD4127=AF4127,AA4127,IF(AA4127="Win","Loss",IF(AA4127="Loss","Win","Draw")))</f>
        <v>Loss</v>
      </c>
      <c r="AI4127" s="5" t="s">
        <v>102</v>
      </c>
    </row>
    <row r="4128" customFormat="false" ht="15" hidden="false" customHeight="true" outlineLevel="0" collapsed="false">
      <c r="A4128" s="5" t="s">
        <v>7924</v>
      </c>
      <c r="B4128" s="5" t="n">
        <v>2</v>
      </c>
      <c r="C4128" s="5" t="s">
        <v>1727</v>
      </c>
      <c r="D4128" s="5" t="s">
        <v>1728</v>
      </c>
      <c r="E4128" s="5" t="s">
        <v>6779</v>
      </c>
      <c r="F4128" s="5" t="s">
        <v>6780</v>
      </c>
      <c r="G4128" s="5" t="s">
        <v>7926</v>
      </c>
      <c r="H4128" s="5" t="s">
        <v>163</v>
      </c>
      <c r="I4128" s="5" t="s">
        <v>127</v>
      </c>
      <c r="J4128" s="5" t="s">
        <v>128</v>
      </c>
      <c r="K4128" s="5" t="s">
        <v>129</v>
      </c>
      <c r="L4128" s="5" t="s">
        <v>173</v>
      </c>
      <c r="M4128" s="5" t="s">
        <v>133</v>
      </c>
      <c r="N4128" s="5" t="s">
        <v>131</v>
      </c>
      <c r="O4128" s="5" t="s">
        <v>97</v>
      </c>
      <c r="P4128" s="5" t="s">
        <v>130</v>
      </c>
      <c r="Q4128" s="5" t="s">
        <v>129</v>
      </c>
      <c r="R4128" s="5" t="s">
        <v>128</v>
      </c>
      <c r="S4128" s="5" t="s">
        <v>127</v>
      </c>
      <c r="T4128" s="5" t="s">
        <v>133</v>
      </c>
      <c r="U4128" s="5" t="s">
        <v>86</v>
      </c>
      <c r="V4128" s="5" t="s">
        <v>130</v>
      </c>
      <c r="W4128" s="5" t="s">
        <v>124</v>
      </c>
      <c r="X4128" s="5" t="s">
        <v>132</v>
      </c>
      <c r="Y4128" s="5" t="n">
        <v>1</v>
      </c>
      <c r="Z4128" s="5" t="n">
        <v>0</v>
      </c>
      <c r="AA4128" s="5" t="str">
        <f aca="false">IF(Y4128&gt;Z4128,"Win",IF(Y4128&lt;Z4128,"Loss","Draw"))</f>
        <v>Win</v>
      </c>
      <c r="AB4128" s="5" t="s">
        <v>98</v>
      </c>
      <c r="AC4128" s="5" t="s">
        <v>99</v>
      </c>
      <c r="AD4128" s="5" t="s">
        <v>503</v>
      </c>
      <c r="AE4128" s="5" t="s">
        <v>2970</v>
      </c>
      <c r="AF4128" s="5" t="str">
        <f aca="false">IF(AD4128&lt;AE4128,AD4128,AE4128)</f>
        <v>Arrows, Bandit, Battle Ram, Golden Knight, Mega Knight, Mother Witch, Ronin, Zappies</v>
      </c>
      <c r="AG4128" s="5" t="str">
        <f aca="false">IF(AD4128&lt;AE4128,AE4128,AD4128)</f>
        <v>Arrows, Battle Ram, Electro Wizard, Golden Knight, Mega Knight, Mother Witch, Royal Ghost, Skeleton Dragons</v>
      </c>
      <c r="AH4128" s="5" t="str">
        <f aca="false">IF(AD4128=AF4128,AA4128,IF(AA4128="Win","Loss",IF(AA4128="Loss","Win","Draw")))</f>
        <v>Win</v>
      </c>
      <c r="AI4128" s="5" t="s">
        <v>102</v>
      </c>
    </row>
    <row r="4129" customFormat="false" ht="15" hidden="false" customHeight="true" outlineLevel="0" collapsed="false">
      <c r="A4129" s="5" t="s">
        <v>7927</v>
      </c>
      <c r="B4129" s="5" t="n">
        <v>1</v>
      </c>
      <c r="C4129" s="5" t="s">
        <v>1727</v>
      </c>
      <c r="D4129" s="5" t="s">
        <v>1728</v>
      </c>
      <c r="E4129" s="6" t="s">
        <v>1747</v>
      </c>
      <c r="F4129" s="5" t="s">
        <v>1748</v>
      </c>
      <c r="G4129" s="5" t="s">
        <v>7928</v>
      </c>
      <c r="H4129" s="5" t="s">
        <v>163</v>
      </c>
      <c r="I4129" s="5" t="s">
        <v>152</v>
      </c>
      <c r="J4129" s="5" t="s">
        <v>158</v>
      </c>
      <c r="K4129" s="5" t="s">
        <v>107</v>
      </c>
      <c r="L4129" s="5" t="s">
        <v>85</v>
      </c>
      <c r="M4129" s="5" t="s">
        <v>187</v>
      </c>
      <c r="N4129" s="5" t="s">
        <v>95</v>
      </c>
      <c r="O4129" s="5" t="s">
        <v>307</v>
      </c>
      <c r="P4129" s="5" t="s">
        <v>387</v>
      </c>
      <c r="Q4129" s="5" t="s">
        <v>418</v>
      </c>
      <c r="R4129" s="5" t="s">
        <v>241</v>
      </c>
      <c r="S4129" s="5" t="s">
        <v>203</v>
      </c>
      <c r="T4129" s="5" t="s">
        <v>118</v>
      </c>
      <c r="U4129" s="5" t="s">
        <v>89</v>
      </c>
      <c r="V4129" s="5" t="s">
        <v>248</v>
      </c>
      <c r="W4129" s="5" t="s">
        <v>209</v>
      </c>
      <c r="X4129" s="5" t="s">
        <v>159</v>
      </c>
      <c r="Y4129" s="5" t="n">
        <v>1</v>
      </c>
      <c r="Z4129" s="5" t="n">
        <v>0</v>
      </c>
      <c r="AA4129" s="5" t="str">
        <f aca="false">IF(Y4129&gt;Z4129,"Win",IF(Y4129&lt;Z4129,"Loss","Draw"))</f>
        <v>Win</v>
      </c>
      <c r="AB4129" s="5" t="s">
        <v>98</v>
      </c>
      <c r="AC4129" s="5" t="s">
        <v>99</v>
      </c>
      <c r="AD4129" s="5" t="s">
        <v>1103</v>
      </c>
      <c r="AE4129" s="5" t="s">
        <v>4346</v>
      </c>
      <c r="AF4129" s="5" t="str">
        <f aca="false">IF(AD4129&lt;AE4129,AD4129,AE4129)</f>
        <v>Baby Dragon, Barbarian Barrel, Bowler, Electro Giant, Goblin Cage, Ice Wizard, Lightning, Tornado</v>
      </c>
      <c r="AG4129" s="5" t="str">
        <f aca="false">IF(AD4129&lt;AE4129,AE4129,AD4129)</f>
        <v>Dart Goblin, Goblin Barrel, Ice Spirit, Inferno Tower, Knight, Princess, Skeleton Army, The Log</v>
      </c>
      <c r="AH4129" s="5" t="str">
        <f aca="false">IF(AD4129=AF4129,AA4129,IF(AA4129="Win","Loss",IF(AA4129="Loss","Win","Draw")))</f>
        <v>Win</v>
      </c>
      <c r="AI4129" s="5" t="s">
        <v>102</v>
      </c>
    </row>
    <row r="4130" customFormat="false" ht="15" hidden="false" customHeight="true" outlineLevel="0" collapsed="false">
      <c r="A4130" s="5" t="s">
        <v>7927</v>
      </c>
      <c r="B4130" s="5" t="n">
        <v>2</v>
      </c>
      <c r="C4130" s="5" t="s">
        <v>1727</v>
      </c>
      <c r="D4130" s="5" t="s">
        <v>1728</v>
      </c>
      <c r="E4130" s="6" t="s">
        <v>1747</v>
      </c>
      <c r="F4130" s="5" t="s">
        <v>1748</v>
      </c>
      <c r="G4130" s="5" t="s">
        <v>7929</v>
      </c>
      <c r="H4130" s="5" t="s">
        <v>391</v>
      </c>
      <c r="I4130" s="5" t="s">
        <v>137</v>
      </c>
      <c r="J4130" s="5" t="s">
        <v>91</v>
      </c>
      <c r="K4130" s="5" t="s">
        <v>114</v>
      </c>
      <c r="L4130" s="5" t="s">
        <v>97</v>
      </c>
      <c r="M4130" s="5" t="s">
        <v>116</v>
      </c>
      <c r="N4130" s="5" t="s">
        <v>242</v>
      </c>
      <c r="O4130" s="5" t="s">
        <v>118</v>
      </c>
      <c r="P4130" s="5" t="s">
        <v>87</v>
      </c>
      <c r="Q4130" s="5" t="s">
        <v>152</v>
      </c>
      <c r="R4130" s="5" t="s">
        <v>158</v>
      </c>
      <c r="S4130" s="5" t="s">
        <v>107</v>
      </c>
      <c r="T4130" s="5" t="s">
        <v>387</v>
      </c>
      <c r="U4130" s="5" t="s">
        <v>187</v>
      </c>
      <c r="V4130" s="5" t="s">
        <v>85</v>
      </c>
      <c r="W4130" s="5" t="s">
        <v>307</v>
      </c>
      <c r="X4130" s="5" t="s">
        <v>95</v>
      </c>
      <c r="Y4130" s="5" t="n">
        <v>0</v>
      </c>
      <c r="Z4130" s="5" t="n">
        <v>1</v>
      </c>
      <c r="AA4130" s="5" t="str">
        <f aca="false">IF(Y4130&gt;Z4130,"Win",IF(Y4130&lt;Z4130,"Loss","Draw"))</f>
        <v>Loss</v>
      </c>
      <c r="AB4130" s="5" t="s">
        <v>98</v>
      </c>
      <c r="AC4130" s="5" t="s">
        <v>99</v>
      </c>
      <c r="AD4130" s="5" t="s">
        <v>1050</v>
      </c>
      <c r="AE4130" s="5" t="s">
        <v>1103</v>
      </c>
      <c r="AF4130" s="5" t="str">
        <f aca="false">IF(AD4130&lt;AE4130,AD4130,AE4130)</f>
        <v>Baby Dragon, Barbarian Barrel, Bowler, Electro Giant, Goblin Cage, Ice Wizard, Lightning, Tornado</v>
      </c>
      <c r="AG4130" s="5" t="str">
        <f aca="false">IF(AD4130&lt;AE4130,AE4130,AD4130)</f>
        <v>Bomber, Giant Snowball, Goblin Drill, Goblins, Ice Spirit, Poison, Ronin, Tesla</v>
      </c>
      <c r="AH4130" s="5" t="str">
        <f aca="false">IF(AD4130=AF4130,AA4130,IF(AA4130="Win","Loss",IF(AA4130="Loss","Win","Draw")))</f>
        <v>Win</v>
      </c>
      <c r="AI4130" s="5" t="s">
        <v>102</v>
      </c>
    </row>
    <row r="4131" customFormat="false" ht="15" hidden="false" customHeight="true" outlineLevel="0" collapsed="false">
      <c r="A4131" s="5" t="s">
        <v>7927</v>
      </c>
      <c r="B4131" s="5" t="n">
        <v>3</v>
      </c>
      <c r="C4131" s="5" t="s">
        <v>1727</v>
      </c>
      <c r="D4131" s="5" t="s">
        <v>1728</v>
      </c>
      <c r="E4131" s="6" t="s">
        <v>1747</v>
      </c>
      <c r="F4131" s="5" t="s">
        <v>1748</v>
      </c>
      <c r="G4131" s="5" t="s">
        <v>7930</v>
      </c>
      <c r="H4131" s="5" t="s">
        <v>163</v>
      </c>
      <c r="I4131" s="5" t="s">
        <v>153</v>
      </c>
      <c r="J4131" s="5" t="s">
        <v>140</v>
      </c>
      <c r="K4131" s="5" t="s">
        <v>126</v>
      </c>
      <c r="L4131" s="5" t="s">
        <v>165</v>
      </c>
      <c r="M4131" s="5" t="s">
        <v>93</v>
      </c>
      <c r="N4131" s="5" t="s">
        <v>172</v>
      </c>
      <c r="O4131" s="5" t="s">
        <v>89</v>
      </c>
      <c r="P4131" s="5" t="s">
        <v>150</v>
      </c>
      <c r="Q4131" s="5" t="s">
        <v>127</v>
      </c>
      <c r="R4131" s="5" t="s">
        <v>108</v>
      </c>
      <c r="S4131" s="5" t="s">
        <v>129</v>
      </c>
      <c r="T4131" s="5" t="s">
        <v>130</v>
      </c>
      <c r="U4131" s="5" t="s">
        <v>86</v>
      </c>
      <c r="V4131" s="5" t="s">
        <v>173</v>
      </c>
      <c r="W4131" s="5" t="s">
        <v>131</v>
      </c>
      <c r="X4131" s="5" t="s">
        <v>133</v>
      </c>
      <c r="Y4131" s="5" t="n">
        <v>1</v>
      </c>
      <c r="Z4131" s="5" t="n">
        <v>0</v>
      </c>
      <c r="AA4131" s="5" t="str">
        <f aca="false">IF(Y4131&gt;Z4131,"Win",IF(Y4131&lt;Z4131,"Loss","Draw"))</f>
        <v>Win</v>
      </c>
      <c r="AB4131" s="5" t="s">
        <v>98</v>
      </c>
      <c r="AC4131" s="5" t="s">
        <v>99</v>
      </c>
      <c r="AD4131" s="5" t="s">
        <v>5799</v>
      </c>
      <c r="AE4131" s="5" t="s">
        <v>7682</v>
      </c>
      <c r="AF4131" s="5" t="str">
        <f aca="false">IF(AD4131&lt;AE4131,AD4131,AE4131)</f>
        <v>Arrows, Bandit, Battle Ram, Dark Prince, Mega Knight, Mother Witch, Skeleton Dragons, Zappies</v>
      </c>
      <c r="AG4131" s="5" t="str">
        <f aca="false">IF(AD4131&lt;AE4131,AE4131,AD4131)</f>
        <v>Cannon, Electro Spirit, Fireball, Hog Rider, Ice Golem, Musketeer, Skeletons, The Log</v>
      </c>
      <c r="AH4131" s="5" t="str">
        <f aca="false">IF(AD4131=AF4131,AA4131,IF(AA4131="Win","Loss",IF(AA4131="Loss","Win","Draw")))</f>
        <v>Loss</v>
      </c>
      <c r="AI4131" s="5" t="s">
        <v>102</v>
      </c>
    </row>
    <row r="4132" customFormat="false" ht="15" hidden="false" customHeight="true" outlineLevel="0" collapsed="false">
      <c r="A4132" s="5" t="s">
        <v>7931</v>
      </c>
      <c r="B4132" s="5" t="n">
        <v>1</v>
      </c>
      <c r="C4132" s="5" t="s">
        <v>1727</v>
      </c>
      <c r="D4132" s="5" t="s">
        <v>1728</v>
      </c>
      <c r="E4132" s="5" t="s">
        <v>1711</v>
      </c>
      <c r="F4132" s="5" t="s">
        <v>1712</v>
      </c>
      <c r="G4132" s="5" t="s">
        <v>7932</v>
      </c>
      <c r="H4132" s="5" t="s">
        <v>352</v>
      </c>
      <c r="I4132" s="5" t="s">
        <v>137</v>
      </c>
      <c r="J4132" s="5" t="s">
        <v>151</v>
      </c>
      <c r="K4132" s="5" t="s">
        <v>114</v>
      </c>
      <c r="L4132" s="5" t="s">
        <v>178</v>
      </c>
      <c r="M4132" s="5" t="s">
        <v>116</v>
      </c>
      <c r="N4132" s="5" t="s">
        <v>242</v>
      </c>
      <c r="O4132" s="5" t="s">
        <v>87</v>
      </c>
      <c r="P4132" s="5" t="s">
        <v>118</v>
      </c>
      <c r="Q4132" s="5" t="s">
        <v>141</v>
      </c>
      <c r="R4132" s="5" t="s">
        <v>83</v>
      </c>
      <c r="S4132" s="5" t="s">
        <v>107</v>
      </c>
      <c r="T4132" s="5" t="s">
        <v>150</v>
      </c>
      <c r="U4132" s="5" t="s">
        <v>93</v>
      </c>
      <c r="V4132" s="5" t="s">
        <v>177</v>
      </c>
      <c r="W4132" s="5" t="s">
        <v>178</v>
      </c>
      <c r="X4132" s="5" t="s">
        <v>95</v>
      </c>
      <c r="Y4132" s="5" t="n">
        <v>1</v>
      </c>
      <c r="Z4132" s="5" t="n">
        <v>0</v>
      </c>
      <c r="AA4132" s="5" t="str">
        <f aca="false">IF(Y4132&gt;Z4132,"Win",IF(Y4132&lt;Z4132,"Loss","Draw"))</f>
        <v>Win</v>
      </c>
      <c r="AB4132" s="5" t="s">
        <v>98</v>
      </c>
      <c r="AC4132" s="5" t="s">
        <v>99</v>
      </c>
      <c r="AD4132" s="5" t="s">
        <v>7933</v>
      </c>
      <c r="AE4132" s="5" t="s">
        <v>7934</v>
      </c>
      <c r="AF4132" s="5" t="str">
        <f aca="false">IF(AD4132&lt;AE4132,AD4132,AE4132)</f>
        <v>Barbarian Barrel, Electro Spirit, Fireball, Goblin Cage, Lumberjack, Monk, Phoenix, Royal Giant</v>
      </c>
      <c r="AG4132" s="5" t="str">
        <f aca="false">IF(AD4132&lt;AE4132,AE4132,AD4132)</f>
        <v>Bomber, Giant Snowball, Goblin Drill, Ice Spirit, Mighty Miner, Phoenix, Poison, Tesla</v>
      </c>
      <c r="AH4132" s="5" t="str">
        <f aca="false">IF(AD4132=AF4132,AA4132,IF(AA4132="Win","Loss",IF(AA4132="Loss","Win","Draw")))</f>
        <v>Loss</v>
      </c>
      <c r="AI4132" s="5" t="s">
        <v>102</v>
      </c>
    </row>
    <row r="4133" customFormat="false" ht="15" hidden="false" customHeight="true" outlineLevel="0" collapsed="false">
      <c r="A4133" s="5" t="s">
        <v>7931</v>
      </c>
      <c r="B4133" s="5" t="n">
        <v>2</v>
      </c>
      <c r="C4133" s="5" t="s">
        <v>1727</v>
      </c>
      <c r="D4133" s="5" t="s">
        <v>1728</v>
      </c>
      <c r="E4133" s="5" t="s">
        <v>1711</v>
      </c>
      <c r="F4133" s="5" t="s">
        <v>1712</v>
      </c>
      <c r="G4133" s="5" t="s">
        <v>2637</v>
      </c>
      <c r="H4133" s="5" t="s">
        <v>391</v>
      </c>
      <c r="I4133" s="5" t="s">
        <v>201</v>
      </c>
      <c r="J4133" s="5" t="s">
        <v>202</v>
      </c>
      <c r="K4133" s="5" t="s">
        <v>203</v>
      </c>
      <c r="L4133" s="5" t="s">
        <v>204</v>
      </c>
      <c r="M4133" s="5" t="s">
        <v>88</v>
      </c>
      <c r="N4133" s="5" t="s">
        <v>157</v>
      </c>
      <c r="O4133" s="5" t="s">
        <v>173</v>
      </c>
      <c r="P4133" s="5" t="s">
        <v>209</v>
      </c>
      <c r="Q4133" s="5" t="s">
        <v>185</v>
      </c>
      <c r="R4133" s="5" t="s">
        <v>186</v>
      </c>
      <c r="S4133" s="5" t="s">
        <v>109</v>
      </c>
      <c r="T4133" s="5" t="s">
        <v>111</v>
      </c>
      <c r="U4133" s="5" t="s">
        <v>117</v>
      </c>
      <c r="V4133" s="5" t="s">
        <v>86</v>
      </c>
      <c r="W4133" s="5" t="s">
        <v>187</v>
      </c>
      <c r="X4133" s="5" t="s">
        <v>188</v>
      </c>
      <c r="Y4133" s="5" t="n">
        <v>0</v>
      </c>
      <c r="Z4133" s="5" t="n">
        <v>1</v>
      </c>
      <c r="AA4133" s="5" t="str">
        <f aca="false">IF(Y4133&gt;Z4133,"Win",IF(Y4133&lt;Z4133,"Loss","Draw"))</f>
        <v>Loss</v>
      </c>
      <c r="AB4133" s="5" t="s">
        <v>98</v>
      </c>
      <c r="AC4133" s="5" t="s">
        <v>99</v>
      </c>
      <c r="AD4133" s="5" t="s">
        <v>7935</v>
      </c>
      <c r="AE4133" s="5" t="s">
        <v>813</v>
      </c>
      <c r="AF4133" s="5" t="str">
        <f aca="false">IF(AD4133&lt;AE4133,AD4133,AE4133)</f>
        <v>Balloon, Executioner, Giant Skeleton, Miner, Skeleton Dragons, Tombstone, Tornado, Zap</v>
      </c>
      <c r="AG4133" s="5" t="str">
        <f aca="false">IF(AD4133&lt;AE4133,AE4133,AD4133)</f>
        <v>Berserker, Fire Spirit, Goblin Barrel, Inferno Tower, Magic Archer, Royal Delivery, Wall Breakers, Zappies</v>
      </c>
      <c r="AH4133" s="5" t="str">
        <f aca="false">IF(AD4133=AF4133,AA4133,IF(AA4133="Win","Loss",IF(AA4133="Loss","Win","Draw")))</f>
        <v>Win</v>
      </c>
      <c r="AI4133" s="5" t="s">
        <v>102</v>
      </c>
    </row>
    <row r="4134" customFormat="false" ht="15" hidden="false" customHeight="true" outlineLevel="0" collapsed="false">
      <c r="A4134" s="5" t="s">
        <v>7931</v>
      </c>
      <c r="B4134" s="5" t="n">
        <v>3</v>
      </c>
      <c r="C4134" s="5" t="s">
        <v>1727</v>
      </c>
      <c r="D4134" s="5" t="s">
        <v>1728</v>
      </c>
      <c r="E4134" s="5" t="s">
        <v>1711</v>
      </c>
      <c r="F4134" s="5" t="s">
        <v>1712</v>
      </c>
      <c r="G4134" s="5" t="s">
        <v>7936</v>
      </c>
      <c r="H4134" s="5" t="s">
        <v>352</v>
      </c>
      <c r="I4134" s="5" t="s">
        <v>153</v>
      </c>
      <c r="J4134" s="5" t="s">
        <v>140</v>
      </c>
      <c r="K4134" s="5" t="s">
        <v>126</v>
      </c>
      <c r="L4134" s="5" t="s">
        <v>150</v>
      </c>
      <c r="M4134" s="5" t="s">
        <v>93</v>
      </c>
      <c r="N4134" s="5" t="s">
        <v>172</v>
      </c>
      <c r="O4134" s="5" t="s">
        <v>165</v>
      </c>
      <c r="P4134" s="5" t="s">
        <v>89</v>
      </c>
      <c r="Q4134" s="5" t="s">
        <v>152</v>
      </c>
      <c r="R4134" s="5" t="s">
        <v>128</v>
      </c>
      <c r="S4134" s="5" t="s">
        <v>82</v>
      </c>
      <c r="T4134" s="5" t="s">
        <v>193</v>
      </c>
      <c r="U4134" s="5" t="s">
        <v>153</v>
      </c>
      <c r="V4134" s="5" t="s">
        <v>118</v>
      </c>
      <c r="W4134" s="5" t="s">
        <v>89</v>
      </c>
      <c r="X4134" s="5" t="s">
        <v>85</v>
      </c>
      <c r="Y4134" s="5" t="n">
        <v>1</v>
      </c>
      <c r="Z4134" s="5" t="n">
        <v>0</v>
      </c>
      <c r="AA4134" s="5" t="str">
        <f aca="false">IF(Y4134&gt;Z4134,"Win",IF(Y4134&lt;Z4134,"Loss","Draw"))</f>
        <v>Win</v>
      </c>
      <c r="AB4134" s="5" t="s">
        <v>98</v>
      </c>
      <c r="AC4134" s="5" t="s">
        <v>99</v>
      </c>
      <c r="AD4134" s="5" t="s">
        <v>5799</v>
      </c>
      <c r="AE4134" s="5" t="s">
        <v>7937</v>
      </c>
      <c r="AF4134" s="5" t="str">
        <f aca="false">IF(AD4134&lt;AE4134,AD4134,AE4134)</f>
        <v>Baby Dragon, Cannon, Golden Knight, Guards, Ice Spirit, Lightning, Royal Hogs, The Log</v>
      </c>
      <c r="AG4134" s="5" t="str">
        <f aca="false">IF(AD4134&lt;AE4134,AE4134,AD4134)</f>
        <v>Cannon, Electro Spirit, Fireball, Hog Rider, Ice Golem, Musketeer, Skeletons, The Log</v>
      </c>
      <c r="AH4134" s="5" t="str">
        <f aca="false">IF(AD4134=AF4134,AA4134,IF(AA4134="Win","Loss",IF(AA4134="Loss","Win","Draw")))</f>
        <v>Loss</v>
      </c>
      <c r="AI4134" s="5" t="s">
        <v>102</v>
      </c>
    </row>
    <row r="4135" customFormat="false" ht="15" hidden="false" customHeight="true" outlineLevel="0" collapsed="false">
      <c r="A4135" s="5" t="s">
        <v>7938</v>
      </c>
      <c r="B4135" s="5" t="n">
        <v>1</v>
      </c>
      <c r="C4135" s="5" t="s">
        <v>1727</v>
      </c>
      <c r="D4135" s="5" t="s">
        <v>1728</v>
      </c>
      <c r="E4135" s="5" t="s">
        <v>1432</v>
      </c>
      <c r="F4135" s="5" t="s">
        <v>1433</v>
      </c>
      <c r="G4135" s="5" t="s">
        <v>1729</v>
      </c>
      <c r="H4135" s="5" t="s">
        <v>391</v>
      </c>
      <c r="I4135" s="5" t="s">
        <v>107</v>
      </c>
      <c r="J4135" s="5" t="s">
        <v>108</v>
      </c>
      <c r="K4135" s="5" t="s">
        <v>109</v>
      </c>
      <c r="L4135" s="5" t="s">
        <v>110</v>
      </c>
      <c r="M4135" s="5" t="s">
        <v>88</v>
      </c>
      <c r="N4135" s="5" t="s">
        <v>93</v>
      </c>
      <c r="O4135" s="5" t="s">
        <v>86</v>
      </c>
      <c r="P4135" s="5" t="s">
        <v>112</v>
      </c>
      <c r="Q4135" s="5" t="s">
        <v>114</v>
      </c>
      <c r="R4135" s="5" t="s">
        <v>91</v>
      </c>
      <c r="S4135" s="5" t="s">
        <v>137</v>
      </c>
      <c r="T4135" s="5" t="s">
        <v>157</v>
      </c>
      <c r="U4135" s="5" t="s">
        <v>97</v>
      </c>
      <c r="V4135" s="5" t="s">
        <v>242</v>
      </c>
      <c r="W4135" s="5" t="s">
        <v>87</v>
      </c>
      <c r="X4135" s="5" t="s">
        <v>116</v>
      </c>
      <c r="Y4135" s="5" t="n">
        <v>0</v>
      </c>
      <c r="Z4135" s="5" t="n">
        <v>1</v>
      </c>
      <c r="AA4135" s="5" t="str">
        <f aca="false">IF(Y4135&gt;Z4135,"Win",IF(Y4135&lt;Z4135,"Loss","Draw"))</f>
        <v>Loss</v>
      </c>
      <c r="AB4135" s="5" t="s">
        <v>98</v>
      </c>
      <c r="AC4135" s="5" t="s">
        <v>99</v>
      </c>
      <c r="AD4135" s="5" t="s">
        <v>1268</v>
      </c>
      <c r="AE4135" s="5" t="s">
        <v>321</v>
      </c>
      <c r="AF4135" s="5" t="str">
        <f aca="false">IF(AD4135&lt;AE4135,AD4135,AE4135)</f>
        <v>Berserker, Dark Prince, Fireball, Goblin Cage, Lava Hound, Skeleton Dragons, Spirit Empress, Zap</v>
      </c>
      <c r="AG4135" s="5" t="str">
        <f aca="false">IF(AD4135&lt;AE4135,AE4135,AD4135)</f>
        <v>Bomber, Fire Spirit, Giant Snowball, Goblin Drill, Goblins, Poison, Ronin, Tesla</v>
      </c>
      <c r="AH4135" s="5" t="str">
        <f aca="false">IF(AD4135=AF4135,AA4135,IF(AA4135="Win","Loss",IF(AA4135="Loss","Win","Draw")))</f>
        <v>Loss</v>
      </c>
      <c r="AI4135" s="5" t="s">
        <v>102</v>
      </c>
    </row>
    <row r="4136" customFormat="false" ht="15" hidden="false" customHeight="true" outlineLevel="0" collapsed="false">
      <c r="A4136" s="5" t="s">
        <v>7938</v>
      </c>
      <c r="B4136" s="5" t="n">
        <v>2</v>
      </c>
      <c r="C4136" s="5" t="s">
        <v>1727</v>
      </c>
      <c r="D4136" s="5" t="s">
        <v>1728</v>
      </c>
      <c r="E4136" s="5" t="s">
        <v>1432</v>
      </c>
      <c r="F4136" s="5" t="s">
        <v>1433</v>
      </c>
      <c r="G4136" s="5" t="s">
        <v>1730</v>
      </c>
      <c r="H4136" s="5" t="s">
        <v>81</v>
      </c>
      <c r="I4136" s="5" t="s">
        <v>87</v>
      </c>
      <c r="J4136" s="5" t="s">
        <v>172</v>
      </c>
      <c r="K4136" s="5" t="s">
        <v>129</v>
      </c>
      <c r="L4136" s="5" t="s">
        <v>85</v>
      </c>
      <c r="M4136" s="5" t="s">
        <v>89</v>
      </c>
      <c r="N4136" s="5" t="s">
        <v>126</v>
      </c>
      <c r="O4136" s="5" t="s">
        <v>150</v>
      </c>
      <c r="P4136" s="5" t="s">
        <v>165</v>
      </c>
      <c r="Q4136" s="5" t="s">
        <v>233</v>
      </c>
      <c r="R4136" s="5" t="s">
        <v>202</v>
      </c>
      <c r="S4136" s="5" t="s">
        <v>201</v>
      </c>
      <c r="T4136" s="5" t="s">
        <v>88</v>
      </c>
      <c r="U4136" s="5" t="s">
        <v>118</v>
      </c>
      <c r="V4136" s="5" t="s">
        <v>204</v>
      </c>
      <c r="W4136" s="5" t="s">
        <v>234</v>
      </c>
      <c r="X4136" s="5" t="s">
        <v>111</v>
      </c>
      <c r="Y4136" s="5" t="n">
        <v>0</v>
      </c>
      <c r="Z4136" s="5" t="n">
        <v>1</v>
      </c>
      <c r="AA4136" s="5" t="str">
        <f aca="false">IF(Y4136&gt;Z4136,"Win",IF(Y4136&lt;Z4136,"Loss","Draw"))</f>
        <v>Loss</v>
      </c>
      <c r="AB4136" s="5" t="s">
        <v>98</v>
      </c>
      <c r="AC4136" s="5" t="s">
        <v>99</v>
      </c>
      <c r="AD4136" s="5" t="s">
        <v>1732</v>
      </c>
      <c r="AE4136" s="5" t="s">
        <v>1731</v>
      </c>
      <c r="AF4136" s="5" t="str">
        <f aca="false">IF(AD4136&lt;AE4136,AD4136,AE4136)</f>
        <v>Bats, Berserker, Bomb Tower, Ice Spirit, Magic Archer, Miner, Royal Delivery, Wall Breakers</v>
      </c>
      <c r="AG4136" s="5" t="str">
        <f aca="false">IF(AD4136&lt;AE4136,AE4136,AD4136)</f>
        <v>Electro Spirit, Hog Rider, Lightning, Mega Knight, Musketeer, Skeletons, Tesla, The Log</v>
      </c>
      <c r="AH4136" s="5" t="str">
        <f aca="false">IF(AD4136=AF4136,AA4136,IF(AA4136="Win","Loss",IF(AA4136="Loss","Win","Draw")))</f>
        <v>Win</v>
      </c>
      <c r="AI4136" s="5" t="s">
        <v>102</v>
      </c>
    </row>
    <row r="4137" customFormat="false" ht="15" hidden="false" customHeight="true" outlineLevel="0" collapsed="false">
      <c r="A4137" s="5" t="s">
        <v>7939</v>
      </c>
      <c r="B4137" s="5" t="n">
        <v>1</v>
      </c>
      <c r="C4137" s="5" t="s">
        <v>1727</v>
      </c>
      <c r="D4137" s="5" t="s">
        <v>1728</v>
      </c>
      <c r="E4137" s="5" t="s">
        <v>1739</v>
      </c>
      <c r="F4137" s="5" t="s">
        <v>1740</v>
      </c>
      <c r="G4137" s="5" t="s">
        <v>3648</v>
      </c>
      <c r="H4137" s="5" t="s">
        <v>163</v>
      </c>
      <c r="I4137" s="5" t="s">
        <v>107</v>
      </c>
      <c r="J4137" s="5" t="s">
        <v>186</v>
      </c>
      <c r="K4137" s="5" t="s">
        <v>185</v>
      </c>
      <c r="L4137" s="5" t="s">
        <v>111</v>
      </c>
      <c r="M4137" s="5" t="s">
        <v>117</v>
      </c>
      <c r="N4137" s="5" t="s">
        <v>109</v>
      </c>
      <c r="O4137" s="5" t="s">
        <v>88</v>
      </c>
      <c r="P4137" s="5" t="s">
        <v>187</v>
      </c>
      <c r="Q4137" s="5" t="s">
        <v>141</v>
      </c>
      <c r="R4137" s="5" t="s">
        <v>95</v>
      </c>
      <c r="S4137" s="5" t="s">
        <v>107</v>
      </c>
      <c r="T4137" s="5" t="s">
        <v>177</v>
      </c>
      <c r="U4137" s="5" t="s">
        <v>178</v>
      </c>
      <c r="V4137" s="5" t="s">
        <v>93</v>
      </c>
      <c r="W4137" s="5" t="s">
        <v>150</v>
      </c>
      <c r="X4137" s="5" t="s">
        <v>143</v>
      </c>
      <c r="Y4137" s="5" t="n">
        <v>1</v>
      </c>
      <c r="Z4137" s="5" t="n">
        <v>0</v>
      </c>
      <c r="AA4137" s="5" t="str">
        <f aca="false">IF(Y4137&gt;Z4137,"Win",IF(Y4137&lt;Z4137,"Loss","Draw"))</f>
        <v>Win</v>
      </c>
      <c r="AB4137" s="5" t="s">
        <v>98</v>
      </c>
      <c r="AC4137" s="5" t="s">
        <v>99</v>
      </c>
      <c r="AD4137" s="5" t="s">
        <v>3649</v>
      </c>
      <c r="AE4137" s="5" t="s">
        <v>180</v>
      </c>
      <c r="AF4137" s="5" t="str">
        <f aca="false">IF(AD4137&lt;AE4137,AD4137,AE4137)</f>
        <v>Balloon, Berserker, Executioner, Giant Skeleton, Goblin Cage, Miner, Tornado, Zap</v>
      </c>
      <c r="AG4137" s="5" t="str">
        <f aca="false">IF(AD4137&lt;AE4137,AE4137,AD4137)</f>
        <v>Barbarian Barrel, Electro Spirit, Fireball, Goblin Cage, Heal Spirit, Lumberjack, Phoenix, Royal Giant</v>
      </c>
      <c r="AH4137" s="5" t="str">
        <f aca="false">IF(AD4137=AF4137,AA4137,IF(AA4137="Win","Loss",IF(AA4137="Loss","Win","Draw")))</f>
        <v>Win</v>
      </c>
      <c r="AI4137" s="5" t="s">
        <v>102</v>
      </c>
    </row>
    <row r="4138" customFormat="false" ht="15" hidden="false" customHeight="true" outlineLevel="0" collapsed="false">
      <c r="A4138" s="5" t="s">
        <v>7939</v>
      </c>
      <c r="B4138" s="5" t="n">
        <v>2</v>
      </c>
      <c r="C4138" s="5" t="s">
        <v>1727</v>
      </c>
      <c r="D4138" s="5" t="s">
        <v>1728</v>
      </c>
      <c r="E4138" s="5" t="s">
        <v>1739</v>
      </c>
      <c r="F4138" s="5" t="s">
        <v>1740</v>
      </c>
      <c r="G4138" s="5" t="s">
        <v>3650</v>
      </c>
      <c r="H4138" s="5" t="s">
        <v>163</v>
      </c>
      <c r="I4138" s="5" t="s">
        <v>84</v>
      </c>
      <c r="J4138" s="5" t="s">
        <v>108</v>
      </c>
      <c r="K4138" s="5" t="s">
        <v>87</v>
      </c>
      <c r="L4138" s="5" t="s">
        <v>118</v>
      </c>
      <c r="M4138" s="5" t="s">
        <v>95</v>
      </c>
      <c r="N4138" s="5" t="s">
        <v>116</v>
      </c>
      <c r="O4138" s="5" t="s">
        <v>115</v>
      </c>
      <c r="P4138" s="5" t="s">
        <v>126</v>
      </c>
      <c r="Q4138" s="5" t="s">
        <v>127</v>
      </c>
      <c r="R4138" s="5" t="s">
        <v>128</v>
      </c>
      <c r="S4138" s="5" t="s">
        <v>129</v>
      </c>
      <c r="T4138" s="5" t="s">
        <v>97</v>
      </c>
      <c r="U4138" s="5" t="s">
        <v>133</v>
      </c>
      <c r="V4138" s="5" t="s">
        <v>173</v>
      </c>
      <c r="W4138" s="5" t="s">
        <v>130</v>
      </c>
      <c r="X4138" s="5" t="s">
        <v>86</v>
      </c>
      <c r="Y4138" s="5" t="n">
        <v>0</v>
      </c>
      <c r="Z4138" s="5" t="n">
        <v>1</v>
      </c>
      <c r="AA4138" s="5" t="str">
        <f aca="false">IF(Y4138&gt;Z4138,"Win",IF(Y4138&lt;Z4138,"Loss","Draw"))</f>
        <v>Loss</v>
      </c>
      <c r="AB4138" s="5" t="s">
        <v>98</v>
      </c>
      <c r="AC4138" s="5" t="s">
        <v>99</v>
      </c>
      <c r="AD4138" s="5" t="s">
        <v>703</v>
      </c>
      <c r="AE4138" s="5" t="s">
        <v>2394</v>
      </c>
      <c r="AF4138" s="5" t="str">
        <f aca="false">IF(AD4138&lt;AE4138,AD4138,AE4138)</f>
        <v>Archers, Barbarian Barrel, Dark Prince, Graveyard, Ice Spirit, Poison, Skeletons, Tesla</v>
      </c>
      <c r="AG4138" s="5" t="str">
        <f aca="false">IF(AD4138&lt;AE4138,AE4138,AD4138)</f>
        <v>Arrows, Battle Ram, Golden Knight, Mega Knight, Mother Witch, Ronin, Skeleton Dragons, Zappies</v>
      </c>
      <c r="AH4138" s="5" t="str">
        <f aca="false">IF(AD4138=AF4138,AA4138,IF(AA4138="Win","Loss",IF(AA4138="Loss","Win","Draw")))</f>
        <v>Loss</v>
      </c>
      <c r="AI4138" s="5" t="s">
        <v>102</v>
      </c>
    </row>
    <row r="4139" customFormat="false" ht="15" hidden="false" customHeight="true" outlineLevel="0" collapsed="false">
      <c r="A4139" s="5" t="s">
        <v>7939</v>
      </c>
      <c r="B4139" s="5" t="n">
        <v>3</v>
      </c>
      <c r="C4139" s="5" t="s">
        <v>1727</v>
      </c>
      <c r="D4139" s="5" t="s">
        <v>1728</v>
      </c>
      <c r="E4139" s="5" t="s">
        <v>1739</v>
      </c>
      <c r="F4139" s="5" t="s">
        <v>1740</v>
      </c>
      <c r="G4139" s="5" t="s">
        <v>3651</v>
      </c>
      <c r="H4139" s="5" t="s">
        <v>163</v>
      </c>
      <c r="I4139" s="5" t="s">
        <v>141</v>
      </c>
      <c r="J4139" s="5" t="s">
        <v>158</v>
      </c>
      <c r="K4139" s="5" t="s">
        <v>129</v>
      </c>
      <c r="L4139" s="5" t="s">
        <v>86</v>
      </c>
      <c r="M4139" s="5" t="s">
        <v>133</v>
      </c>
      <c r="N4139" s="5" t="s">
        <v>164</v>
      </c>
      <c r="O4139" s="5" t="s">
        <v>165</v>
      </c>
      <c r="P4139" s="5" t="s">
        <v>327</v>
      </c>
      <c r="Q4139" s="5" t="s">
        <v>185</v>
      </c>
      <c r="R4139" s="5" t="s">
        <v>186</v>
      </c>
      <c r="S4139" s="5" t="s">
        <v>109</v>
      </c>
      <c r="T4139" s="5" t="s">
        <v>234</v>
      </c>
      <c r="U4139" s="5" t="s">
        <v>111</v>
      </c>
      <c r="V4139" s="5" t="s">
        <v>117</v>
      </c>
      <c r="W4139" s="5" t="s">
        <v>187</v>
      </c>
      <c r="X4139" s="5" t="s">
        <v>88</v>
      </c>
      <c r="Y4139" s="5" t="n">
        <v>0</v>
      </c>
      <c r="Z4139" s="5" t="n">
        <v>1</v>
      </c>
      <c r="AA4139" s="5" t="str">
        <f aca="false">IF(Y4139&gt;Z4139,"Win",IF(Y4139&lt;Z4139,"Loss","Draw"))</f>
        <v>Loss</v>
      </c>
      <c r="AB4139" s="5" t="s">
        <v>98</v>
      </c>
      <c r="AC4139" s="5" t="s">
        <v>99</v>
      </c>
      <c r="AD4139" s="5" t="s">
        <v>3652</v>
      </c>
      <c r="AE4139" s="5" t="s">
        <v>1927</v>
      </c>
      <c r="AF4139" s="5" t="str">
        <f aca="false">IF(AD4139&lt;AE4139,AD4139,AE4139)</f>
        <v>Balloon, Berserker, Bomb Tower, Executioner, Giant Skeleton, Miner, Tornado, Zap</v>
      </c>
      <c r="AG4139" s="5" t="str">
        <f aca="false">IF(AD4139&lt;AE4139,AE4139,AD4139)</f>
        <v>Bowler, Earthquake, Hog Rider, Lumberjack, Mega Knight, Mother Witch, Rage, Skeleton Dragons</v>
      </c>
      <c r="AH4139" s="5" t="str">
        <f aca="false">IF(AD4139=AF4139,AA4139,IF(AA4139="Win","Loss",IF(AA4139="Loss","Win","Draw")))</f>
        <v>Win</v>
      </c>
      <c r="AI4139" s="5" t="s">
        <v>102</v>
      </c>
    </row>
    <row r="4140" customFormat="false" ht="15" hidden="false" customHeight="true" outlineLevel="0" collapsed="false">
      <c r="A4140" s="5" t="s">
        <v>7940</v>
      </c>
      <c r="B4140" s="5" t="n">
        <v>1</v>
      </c>
      <c r="C4140" s="5" t="s">
        <v>1727</v>
      </c>
      <c r="D4140" s="5" t="s">
        <v>1728</v>
      </c>
      <c r="E4140" s="5" t="s">
        <v>1754</v>
      </c>
      <c r="F4140" s="5" t="s">
        <v>1755</v>
      </c>
      <c r="G4140" s="5" t="s">
        <v>3510</v>
      </c>
      <c r="H4140" s="5" t="s">
        <v>391</v>
      </c>
      <c r="I4140" s="5" t="s">
        <v>129</v>
      </c>
      <c r="J4140" s="5" t="s">
        <v>172</v>
      </c>
      <c r="K4140" s="5" t="s">
        <v>87</v>
      </c>
      <c r="L4140" s="5" t="s">
        <v>165</v>
      </c>
      <c r="M4140" s="5" t="s">
        <v>93</v>
      </c>
      <c r="N4140" s="5" t="s">
        <v>88</v>
      </c>
      <c r="O4140" s="5" t="s">
        <v>150</v>
      </c>
      <c r="P4140" s="5" t="s">
        <v>89</v>
      </c>
      <c r="Q4140" s="5" t="s">
        <v>201</v>
      </c>
      <c r="R4140" s="5" t="s">
        <v>202</v>
      </c>
      <c r="S4140" s="5" t="s">
        <v>233</v>
      </c>
      <c r="T4140" s="5" t="s">
        <v>111</v>
      </c>
      <c r="U4140" s="5" t="s">
        <v>97</v>
      </c>
      <c r="V4140" s="5" t="s">
        <v>157</v>
      </c>
      <c r="W4140" s="5" t="s">
        <v>204</v>
      </c>
      <c r="X4140" s="5" t="s">
        <v>234</v>
      </c>
      <c r="Y4140" s="5" t="n">
        <v>0</v>
      </c>
      <c r="Z4140" s="5" t="n">
        <v>1</v>
      </c>
      <c r="AA4140" s="5" t="str">
        <f aca="false">IF(Y4140&gt;Z4140,"Win",IF(Y4140&lt;Z4140,"Loss","Draw"))</f>
        <v>Loss</v>
      </c>
      <c r="AB4140" s="5" t="s">
        <v>98</v>
      </c>
      <c r="AC4140" s="5" t="s">
        <v>99</v>
      </c>
      <c r="AD4140" s="5" t="s">
        <v>6183</v>
      </c>
      <c r="AE4140" s="5" t="s">
        <v>859</v>
      </c>
      <c r="AF4140" s="5" t="str">
        <f aca="false">IF(AD4140&lt;AE4140,AD4140,AE4140)</f>
        <v>Bats, Bomb Tower, Fire Spirit, Magic Archer, Miner, Ronin, Royal Delivery, Wall Breakers</v>
      </c>
      <c r="AG4140" s="5" t="str">
        <f aca="false">IF(AD4140&lt;AE4140,AE4140,AD4140)</f>
        <v>Berserker, Electro Spirit, Fireball, Hog Rider, Mega Knight, Musketeer, Tesla, The Log</v>
      </c>
      <c r="AH4140" s="5" t="str">
        <f aca="false">IF(AD4140=AF4140,AA4140,IF(AA4140="Win","Loss",IF(AA4140="Loss","Win","Draw")))</f>
        <v>Win</v>
      </c>
      <c r="AI4140" s="5" t="s">
        <v>102</v>
      </c>
    </row>
    <row r="4141" customFormat="false" ht="15" hidden="false" customHeight="true" outlineLevel="0" collapsed="false">
      <c r="A4141" s="5" t="s">
        <v>7940</v>
      </c>
      <c r="B4141" s="5" t="n">
        <v>2</v>
      </c>
      <c r="C4141" s="5" t="s">
        <v>1727</v>
      </c>
      <c r="D4141" s="5" t="s">
        <v>1728</v>
      </c>
      <c r="E4141" s="5" t="s">
        <v>1754</v>
      </c>
      <c r="F4141" s="5" t="s">
        <v>1755</v>
      </c>
      <c r="G4141" s="5" t="s">
        <v>6184</v>
      </c>
      <c r="H4141" s="5" t="s">
        <v>376</v>
      </c>
      <c r="I4141" s="5" t="s">
        <v>84</v>
      </c>
      <c r="J4141" s="5" t="s">
        <v>108</v>
      </c>
      <c r="K4141" s="5" t="s">
        <v>114</v>
      </c>
      <c r="L4141" s="5" t="s">
        <v>138</v>
      </c>
      <c r="M4141" s="5" t="s">
        <v>116</v>
      </c>
      <c r="N4141" s="5" t="s">
        <v>118</v>
      </c>
      <c r="O4141" s="5" t="s">
        <v>119</v>
      </c>
      <c r="P4141" s="5" t="s">
        <v>115</v>
      </c>
      <c r="Q4141" s="5" t="s">
        <v>152</v>
      </c>
      <c r="R4141" s="5" t="s">
        <v>158</v>
      </c>
      <c r="S4141" s="5" t="s">
        <v>107</v>
      </c>
      <c r="T4141" s="5" t="s">
        <v>387</v>
      </c>
      <c r="U4141" s="5" t="s">
        <v>133</v>
      </c>
      <c r="V4141" s="5" t="s">
        <v>85</v>
      </c>
      <c r="W4141" s="5" t="s">
        <v>187</v>
      </c>
      <c r="X4141" s="5" t="s">
        <v>95</v>
      </c>
      <c r="Y4141" s="5" t="n">
        <v>0</v>
      </c>
      <c r="Z4141" s="5" t="n">
        <v>1</v>
      </c>
      <c r="AA4141" s="5" t="str">
        <f aca="false">IF(Y4141&gt;Z4141,"Win",IF(Y4141&lt;Z4141,"Loss","Draw"))</f>
        <v>Loss</v>
      </c>
      <c r="AB4141" s="5" t="s">
        <v>98</v>
      </c>
      <c r="AC4141" s="5" t="s">
        <v>99</v>
      </c>
      <c r="AD4141" s="5" t="s">
        <v>984</v>
      </c>
      <c r="AE4141" s="5" t="s">
        <v>4311</v>
      </c>
      <c r="AF4141" s="5" t="str">
        <f aca="false">IF(AD4141&lt;AE4141,AD4141,AE4141)</f>
        <v>Archers, Dark Prince, Giant Snowball, Goblin Demolisher, Goblin Hut, Graveyard, Ice Spirit, Poison</v>
      </c>
      <c r="AG4141" s="5" t="str">
        <f aca="false">IF(AD4141&lt;AE4141,AE4141,AD4141)</f>
        <v>Baby Dragon, Barbarian Barrel, Bowler, Electro Giant, Goblin Cage, Lightning, Mother Witch, Tornado</v>
      </c>
      <c r="AH4141" s="5" t="str">
        <f aca="false">IF(AD4141=AF4141,AA4141,IF(AA4141="Win","Loss",IF(AA4141="Loss","Win","Draw")))</f>
        <v>Loss</v>
      </c>
      <c r="AI4141" s="5" t="s">
        <v>102</v>
      </c>
    </row>
    <row r="4142" customFormat="false" ht="15" hidden="false" customHeight="true" outlineLevel="0" collapsed="false">
      <c r="A4142" s="5" t="s">
        <v>7941</v>
      </c>
      <c r="B4142" s="5" t="n">
        <v>1</v>
      </c>
      <c r="C4142" s="5" t="s">
        <v>1727</v>
      </c>
      <c r="D4142" s="5" t="s">
        <v>1728</v>
      </c>
      <c r="E4142" s="5" t="s">
        <v>1721</v>
      </c>
      <c r="F4142" s="5" t="s">
        <v>1722</v>
      </c>
      <c r="G4142" s="5" t="s">
        <v>7942</v>
      </c>
      <c r="H4142" s="5" t="s">
        <v>352</v>
      </c>
      <c r="I4142" s="5" t="s">
        <v>185</v>
      </c>
      <c r="J4142" s="5" t="s">
        <v>83</v>
      </c>
      <c r="K4142" s="5" t="s">
        <v>87</v>
      </c>
      <c r="L4142" s="5" t="s">
        <v>150</v>
      </c>
      <c r="M4142" s="5" t="s">
        <v>165</v>
      </c>
      <c r="N4142" s="5" t="s">
        <v>164</v>
      </c>
      <c r="O4142" s="5" t="s">
        <v>126</v>
      </c>
      <c r="P4142" s="5" t="s">
        <v>89</v>
      </c>
      <c r="Q4142" s="5" t="s">
        <v>137</v>
      </c>
      <c r="R4142" s="5" t="s">
        <v>91</v>
      </c>
      <c r="S4142" s="5" t="s">
        <v>114</v>
      </c>
      <c r="T4142" s="5" t="s">
        <v>97</v>
      </c>
      <c r="U4142" s="5" t="s">
        <v>116</v>
      </c>
      <c r="V4142" s="5" t="s">
        <v>242</v>
      </c>
      <c r="W4142" s="5" t="s">
        <v>157</v>
      </c>
      <c r="X4142" s="5" t="s">
        <v>87</v>
      </c>
      <c r="Y4142" s="5" t="n">
        <v>0</v>
      </c>
      <c r="Z4142" s="5" t="n">
        <v>1</v>
      </c>
      <c r="AA4142" s="5" t="str">
        <f aca="false">IF(Y4142&gt;Z4142,"Win",IF(Y4142&lt;Z4142,"Loss","Draw"))</f>
        <v>Loss</v>
      </c>
      <c r="AB4142" s="5" t="s">
        <v>98</v>
      </c>
      <c r="AC4142" s="5" t="s">
        <v>99</v>
      </c>
      <c r="AD4142" s="5" t="s">
        <v>7688</v>
      </c>
      <c r="AE4142" s="5" t="s">
        <v>321</v>
      </c>
      <c r="AF4142" s="5" t="str">
        <f aca="false">IF(AD4142&lt;AE4142,AD4142,AE4142)</f>
        <v>Bomber, Fire Spirit, Giant Snowball, Goblin Drill, Goblins, Poison, Ronin, Tesla</v>
      </c>
      <c r="AG4142" s="5" t="str">
        <f aca="false">IF(AD4142&lt;AE4142,AE4142,AD4142)</f>
        <v>Earthquake, Electro Spirit, Executioner, Hog Rider, Monk, Skeletons, Tesla, The Log</v>
      </c>
      <c r="AH4142" s="5" t="str">
        <f aca="false">IF(AD4142=AF4142,AA4142,IF(AA4142="Win","Loss",IF(AA4142="Loss","Win","Draw")))</f>
        <v>Win</v>
      </c>
      <c r="AI4142" s="5" t="s">
        <v>102</v>
      </c>
    </row>
    <row r="4143" customFormat="false" ht="15" hidden="false" customHeight="true" outlineLevel="0" collapsed="false">
      <c r="A4143" s="5" t="s">
        <v>7941</v>
      </c>
      <c r="B4143" s="5" t="n">
        <v>2</v>
      </c>
      <c r="C4143" s="5" t="s">
        <v>1727</v>
      </c>
      <c r="D4143" s="5" t="s">
        <v>1728</v>
      </c>
      <c r="E4143" s="5" t="s">
        <v>1721</v>
      </c>
      <c r="F4143" s="5" t="s">
        <v>1722</v>
      </c>
      <c r="G4143" s="5" t="s">
        <v>7689</v>
      </c>
      <c r="H4143" s="5" t="s">
        <v>391</v>
      </c>
      <c r="I4143" s="5" t="s">
        <v>137</v>
      </c>
      <c r="J4143" s="5" t="s">
        <v>91</v>
      </c>
      <c r="K4143" s="5" t="s">
        <v>114</v>
      </c>
      <c r="L4143" s="5" t="s">
        <v>97</v>
      </c>
      <c r="M4143" s="5" t="s">
        <v>116</v>
      </c>
      <c r="N4143" s="5" t="s">
        <v>242</v>
      </c>
      <c r="O4143" s="5" t="s">
        <v>118</v>
      </c>
      <c r="P4143" s="5" t="s">
        <v>153</v>
      </c>
      <c r="Q4143" s="5" t="s">
        <v>153</v>
      </c>
      <c r="R4143" s="5" t="s">
        <v>202</v>
      </c>
      <c r="S4143" s="5" t="s">
        <v>129</v>
      </c>
      <c r="T4143" s="5" t="s">
        <v>165</v>
      </c>
      <c r="U4143" s="5" t="s">
        <v>89</v>
      </c>
      <c r="V4143" s="5" t="s">
        <v>126</v>
      </c>
      <c r="W4143" s="5" t="s">
        <v>150</v>
      </c>
      <c r="X4143" s="5" t="s">
        <v>85</v>
      </c>
      <c r="Y4143" s="5" t="n">
        <v>1</v>
      </c>
      <c r="Z4143" s="5" t="n">
        <v>0</v>
      </c>
      <c r="AA4143" s="5" t="str">
        <f aca="false">IF(Y4143&gt;Z4143,"Win",IF(Y4143&lt;Z4143,"Loss","Draw"))</f>
        <v>Win</v>
      </c>
      <c r="AB4143" s="5" t="s">
        <v>98</v>
      </c>
      <c r="AC4143" s="5" t="s">
        <v>99</v>
      </c>
      <c r="AD4143" s="5" t="s">
        <v>7691</v>
      </c>
      <c r="AE4143" s="5" t="s">
        <v>7690</v>
      </c>
      <c r="AF4143" s="5" t="str">
        <f aca="false">IF(AD4143&lt;AE4143,AD4143,AE4143)</f>
        <v>Bomber, Cannon, Giant Snowball, Goblin Drill, Goblins, Ice Spirit, Poison, Ronin</v>
      </c>
      <c r="AG4143" s="5" t="str">
        <f aca="false">IF(AD4143&lt;AE4143,AE4143,AD4143)</f>
        <v>Cannon, Electro Spirit, Hog Rider, Lightning, Magic Archer, Mega Knight, Skeletons, The Log</v>
      </c>
      <c r="AH4143" s="5" t="str">
        <f aca="false">IF(AD4143=AF4143,AA4143,IF(AA4143="Win","Loss",IF(AA4143="Loss","Win","Draw")))</f>
        <v>Win</v>
      </c>
      <c r="AI4143" s="5" t="s">
        <v>102</v>
      </c>
    </row>
    <row r="4144" customFormat="false" ht="15" hidden="false" customHeight="true" outlineLevel="0" collapsed="false">
      <c r="A4144" s="5" t="s">
        <v>7941</v>
      </c>
      <c r="B4144" s="5" t="n">
        <v>3</v>
      </c>
      <c r="C4144" s="5" t="s">
        <v>1727</v>
      </c>
      <c r="D4144" s="5" t="s">
        <v>1728</v>
      </c>
      <c r="E4144" s="5" t="s">
        <v>1721</v>
      </c>
      <c r="F4144" s="5" t="s">
        <v>1722</v>
      </c>
      <c r="G4144" s="5" t="s">
        <v>7693</v>
      </c>
      <c r="H4144" s="5" t="s">
        <v>391</v>
      </c>
      <c r="I4144" s="5" t="s">
        <v>129</v>
      </c>
      <c r="J4144" s="5" t="s">
        <v>186</v>
      </c>
      <c r="K4144" s="5" t="s">
        <v>172</v>
      </c>
      <c r="L4144" s="5" t="s">
        <v>95</v>
      </c>
      <c r="M4144" s="5" t="s">
        <v>130</v>
      </c>
      <c r="N4144" s="5" t="s">
        <v>111</v>
      </c>
      <c r="O4144" s="5" t="s">
        <v>323</v>
      </c>
      <c r="P4144" s="5" t="s">
        <v>234</v>
      </c>
      <c r="Q4144" s="5" t="s">
        <v>152</v>
      </c>
      <c r="R4144" s="5" t="s">
        <v>151</v>
      </c>
      <c r="S4144" s="5" t="s">
        <v>82</v>
      </c>
      <c r="T4144" s="5" t="s">
        <v>89</v>
      </c>
      <c r="U4144" s="5" t="s">
        <v>118</v>
      </c>
      <c r="V4144" s="5" t="s">
        <v>119</v>
      </c>
      <c r="W4144" s="5" t="s">
        <v>88</v>
      </c>
      <c r="X4144" s="5" t="s">
        <v>164</v>
      </c>
      <c r="Y4144" s="5" t="n">
        <v>1</v>
      </c>
      <c r="Z4144" s="5" t="n">
        <v>0</v>
      </c>
      <c r="AA4144" s="5" t="str">
        <f aca="false">IF(Y4144&gt;Z4144,"Win",IF(Y4144&lt;Z4144,"Loss","Draw"))</f>
        <v>Win</v>
      </c>
      <c r="AB4144" s="5" t="s">
        <v>98</v>
      </c>
      <c r="AC4144" s="5" t="s">
        <v>99</v>
      </c>
      <c r="AD4144" s="5" t="s">
        <v>7695</v>
      </c>
      <c r="AE4144" s="5" t="s">
        <v>7694</v>
      </c>
      <c r="AF4144" s="5" t="str">
        <f aca="false">IF(AD4144&lt;AE4144,AD4144,AE4144)</f>
        <v>Arrows, Balloon, Barbarian Barrel, Bomb Tower, Mega Knight, Miner, Mini P.E.K.K.A, Musketeer</v>
      </c>
      <c r="AG4144" s="5" t="str">
        <f aca="false">IF(AD4144&lt;AE4144,AE4144,AD4144)</f>
        <v>Baby Dragon, Berserker, Earthquake, Goblin Hut, Ice Spirit, Mighty Miner, Royal Hogs, The Log</v>
      </c>
      <c r="AH4144" s="5" t="str">
        <f aca="false">IF(AD4144=AF4144,AA4144,IF(AA4144="Win","Loss",IF(AA4144="Loss","Win","Draw")))</f>
        <v>Win</v>
      </c>
      <c r="AI4144" s="5" t="s">
        <v>102</v>
      </c>
    </row>
    <row r="4145" customFormat="false" ht="15" hidden="false" customHeight="true" outlineLevel="0" collapsed="false">
      <c r="A4145" s="5" t="s">
        <v>7943</v>
      </c>
      <c r="B4145" s="5" t="n">
        <v>1</v>
      </c>
      <c r="C4145" s="5" t="s">
        <v>1727</v>
      </c>
      <c r="D4145" s="5" t="s">
        <v>1728</v>
      </c>
      <c r="E4145" s="5" t="s">
        <v>1010</v>
      </c>
      <c r="F4145" s="5" t="s">
        <v>1011</v>
      </c>
      <c r="G4145" s="5" t="s">
        <v>7526</v>
      </c>
      <c r="H4145" s="5" t="s">
        <v>391</v>
      </c>
      <c r="I4145" s="5" t="s">
        <v>129</v>
      </c>
      <c r="J4145" s="5" t="s">
        <v>95</v>
      </c>
      <c r="K4145" s="5" t="s">
        <v>113</v>
      </c>
      <c r="L4145" s="5" t="s">
        <v>116</v>
      </c>
      <c r="M4145" s="5" t="s">
        <v>115</v>
      </c>
      <c r="N4145" s="5" t="s">
        <v>119</v>
      </c>
      <c r="O4145" s="5" t="s">
        <v>88</v>
      </c>
      <c r="P4145" s="5" t="s">
        <v>118</v>
      </c>
      <c r="Q4145" s="5" t="s">
        <v>137</v>
      </c>
      <c r="R4145" s="5" t="s">
        <v>241</v>
      </c>
      <c r="S4145" s="5" t="s">
        <v>114</v>
      </c>
      <c r="T4145" s="5" t="s">
        <v>157</v>
      </c>
      <c r="U4145" s="5" t="s">
        <v>126</v>
      </c>
      <c r="V4145" s="5" t="s">
        <v>242</v>
      </c>
      <c r="W4145" s="5" t="s">
        <v>153</v>
      </c>
      <c r="X4145" s="5" t="s">
        <v>116</v>
      </c>
      <c r="Y4145" s="5" t="n">
        <v>0</v>
      </c>
      <c r="Z4145" s="5" t="n">
        <v>1</v>
      </c>
      <c r="AA4145" s="5" t="str">
        <f aca="false">IF(Y4145&gt;Z4145,"Win",IF(Y4145&lt;Z4145,"Loss","Draw"))</f>
        <v>Loss</v>
      </c>
      <c r="AB4145" s="5" t="s">
        <v>98</v>
      </c>
      <c r="AC4145" s="5" t="s">
        <v>99</v>
      </c>
      <c r="AD4145" s="5" t="s">
        <v>1280</v>
      </c>
      <c r="AE4145" s="5" t="s">
        <v>1635</v>
      </c>
      <c r="AF4145" s="5" t="str">
        <f aca="false">IF(AD4145&lt;AE4145,AD4145,AE4145)</f>
        <v>Barbarian Barrel, Berserker, Furnace, Goblin Hut, Graveyard, Ice Spirit, Mega Knight, Poison</v>
      </c>
      <c r="AG4145" s="5" t="str">
        <f aca="false">IF(AD4145&lt;AE4145,AE4145,AD4145)</f>
        <v>Bomber, Cannon, Fire Spirit, Giant Snowball, Goblin Drill, Knight, Poison, Skeletons</v>
      </c>
      <c r="AH4145" s="5" t="str">
        <f aca="false">IF(AD4145=AF4145,AA4145,IF(AA4145="Win","Loss",IF(AA4145="Loss","Win","Draw")))</f>
        <v>Loss</v>
      </c>
      <c r="AI4145" s="5" t="s">
        <v>102</v>
      </c>
    </row>
    <row r="4146" customFormat="false" ht="15" hidden="false" customHeight="true" outlineLevel="0" collapsed="false">
      <c r="A4146" s="5" t="s">
        <v>7943</v>
      </c>
      <c r="B4146" s="5" t="n">
        <v>2</v>
      </c>
      <c r="C4146" s="5" t="s">
        <v>1727</v>
      </c>
      <c r="D4146" s="5" t="s">
        <v>1728</v>
      </c>
      <c r="E4146" s="5" t="s">
        <v>1010</v>
      </c>
      <c r="F4146" s="5" t="s">
        <v>1011</v>
      </c>
      <c r="G4146" s="5" t="s">
        <v>7527</v>
      </c>
      <c r="H4146" s="5" t="s">
        <v>391</v>
      </c>
      <c r="I4146" s="5" t="s">
        <v>84</v>
      </c>
      <c r="J4146" s="5" t="s">
        <v>337</v>
      </c>
      <c r="K4146" s="5" t="s">
        <v>87</v>
      </c>
      <c r="L4146" s="5" t="s">
        <v>165</v>
      </c>
      <c r="M4146" s="5" t="s">
        <v>85</v>
      </c>
      <c r="N4146" s="5" t="s">
        <v>126</v>
      </c>
      <c r="O4146" s="5" t="s">
        <v>89</v>
      </c>
      <c r="P4146" s="5" t="s">
        <v>150</v>
      </c>
      <c r="Q4146" s="5" t="s">
        <v>208</v>
      </c>
      <c r="R4146" s="5" t="s">
        <v>188</v>
      </c>
      <c r="S4146" s="5" t="s">
        <v>109</v>
      </c>
      <c r="T4146" s="5" t="s">
        <v>88</v>
      </c>
      <c r="U4146" s="5" t="s">
        <v>93</v>
      </c>
      <c r="V4146" s="5" t="s">
        <v>110</v>
      </c>
      <c r="W4146" s="5" t="s">
        <v>86</v>
      </c>
      <c r="X4146" s="5" t="s">
        <v>112</v>
      </c>
      <c r="Y4146" s="5" t="n">
        <v>1</v>
      </c>
      <c r="Z4146" s="5" t="n">
        <v>0</v>
      </c>
      <c r="AA4146" s="5" t="str">
        <f aca="false">IF(Y4146&gt;Z4146,"Win",IF(Y4146&lt;Z4146,"Loss","Draw"))</f>
        <v>Win</v>
      </c>
      <c r="AB4146" s="5" t="s">
        <v>98</v>
      </c>
      <c r="AC4146" s="5" t="s">
        <v>99</v>
      </c>
      <c r="AD4146" s="5" t="s">
        <v>848</v>
      </c>
      <c r="AE4146" s="5" t="s">
        <v>368</v>
      </c>
      <c r="AF4146" s="5" t="str">
        <f aca="false">IF(AD4146&lt;AE4146,AD4146,AE4146)</f>
        <v>Archers, Boss Bandit, Electro Spirit, Hog Rider, Lightning, Skeletons, Tesla, The Log</v>
      </c>
      <c r="AG4146" s="5" t="str">
        <f aca="false">IF(AD4146&lt;AE4146,AE4146,AD4146)</f>
        <v>Berserker, Fireball, Lava Hound, Skeleton Dragons, Spirit Empress, Tombstone, Valkyrie, Zap</v>
      </c>
      <c r="AH4146" s="5" t="str">
        <f aca="false">IF(AD4146=AF4146,AA4146,IF(AA4146="Win","Loss",IF(AA4146="Loss","Win","Draw")))</f>
        <v>Win</v>
      </c>
      <c r="AI4146" s="5" t="s">
        <v>102</v>
      </c>
    </row>
    <row r="4147" customFormat="false" ht="15" hidden="false" customHeight="true" outlineLevel="0" collapsed="false">
      <c r="A4147" s="5" t="s">
        <v>7943</v>
      </c>
      <c r="B4147" s="5" t="n">
        <v>3</v>
      </c>
      <c r="C4147" s="5" t="s">
        <v>1727</v>
      </c>
      <c r="D4147" s="5" t="s">
        <v>1728</v>
      </c>
      <c r="E4147" s="5" t="s">
        <v>1010</v>
      </c>
      <c r="F4147" s="5" t="s">
        <v>1011</v>
      </c>
      <c r="G4147" s="5" t="s">
        <v>7528</v>
      </c>
      <c r="H4147" s="5" t="s">
        <v>391</v>
      </c>
      <c r="I4147" s="5" t="s">
        <v>185</v>
      </c>
      <c r="J4147" s="5" t="s">
        <v>128</v>
      </c>
      <c r="K4147" s="5" t="s">
        <v>114</v>
      </c>
      <c r="L4147" s="5" t="s">
        <v>117</v>
      </c>
      <c r="M4147" s="5" t="s">
        <v>173</v>
      </c>
      <c r="N4147" s="5" t="s">
        <v>187</v>
      </c>
      <c r="O4147" s="5" t="s">
        <v>137</v>
      </c>
      <c r="P4147" s="5" t="s">
        <v>124</v>
      </c>
      <c r="Q4147" s="5" t="s">
        <v>107</v>
      </c>
      <c r="R4147" s="5" t="s">
        <v>95</v>
      </c>
      <c r="S4147" s="5" t="s">
        <v>141</v>
      </c>
      <c r="T4147" s="5" t="s">
        <v>150</v>
      </c>
      <c r="U4147" s="5" t="s">
        <v>143</v>
      </c>
      <c r="V4147" s="5" t="s">
        <v>85</v>
      </c>
      <c r="W4147" s="5" t="s">
        <v>178</v>
      </c>
      <c r="X4147" s="5" t="s">
        <v>177</v>
      </c>
      <c r="Y4147" s="5" t="n">
        <v>0</v>
      </c>
      <c r="Z4147" s="5" t="n">
        <v>1</v>
      </c>
      <c r="AA4147" s="5" t="str">
        <f aca="false">IF(Y4147&gt;Z4147,"Win",IF(Y4147&lt;Z4147,"Loss","Draw"))</f>
        <v>Loss</v>
      </c>
      <c r="AB4147" s="5" t="s">
        <v>98</v>
      </c>
      <c r="AC4147" s="5" t="s">
        <v>99</v>
      </c>
      <c r="AD4147" s="5" t="s">
        <v>7529</v>
      </c>
      <c r="AE4147" s="5" t="s">
        <v>1058</v>
      </c>
      <c r="AF4147" s="5" t="str">
        <f aca="false">IF(AD4147&lt;AE4147,AD4147,AE4147)</f>
        <v>Barbarian Barrel, Electro Spirit, Goblin Cage, Heal Spirit, Lightning, Lumberjack, Phoenix, Royal Giant</v>
      </c>
      <c r="AG4147" s="5" t="str">
        <f aca="false">IF(AD4147&lt;AE4147,AE4147,AD4147)</f>
        <v>Executioner, Giant Skeleton, Giant Snowball, Goblin Drill, Golden Knight, Royal Ghost, Tornado, Zappies</v>
      </c>
      <c r="AH4147" s="5" t="str">
        <f aca="false">IF(AD4147=AF4147,AA4147,IF(AA4147="Win","Loss",IF(AA4147="Loss","Win","Draw")))</f>
        <v>Win</v>
      </c>
      <c r="AI4147" s="5" t="s">
        <v>102</v>
      </c>
    </row>
    <row r="4148" customFormat="false" ht="15" hidden="false" customHeight="true" outlineLevel="0" collapsed="false">
      <c r="A4148" s="5" t="s">
        <v>7944</v>
      </c>
      <c r="B4148" s="5" t="n">
        <v>1</v>
      </c>
      <c r="C4148" s="5" t="s">
        <v>1727</v>
      </c>
      <c r="D4148" s="5" t="s">
        <v>1728</v>
      </c>
      <c r="E4148" s="6" t="s">
        <v>558</v>
      </c>
      <c r="F4148" s="5" t="s">
        <v>559</v>
      </c>
      <c r="G4148" s="5" t="s">
        <v>7945</v>
      </c>
      <c r="H4148" s="5" t="s">
        <v>163</v>
      </c>
      <c r="I4148" s="5" t="s">
        <v>82</v>
      </c>
      <c r="J4148" s="5" t="s">
        <v>108</v>
      </c>
      <c r="K4148" s="5" t="s">
        <v>84</v>
      </c>
      <c r="L4148" s="5" t="s">
        <v>88</v>
      </c>
      <c r="M4148" s="5" t="s">
        <v>85</v>
      </c>
      <c r="N4148" s="5" t="s">
        <v>150</v>
      </c>
      <c r="O4148" s="5" t="s">
        <v>95</v>
      </c>
      <c r="P4148" s="5" t="s">
        <v>87</v>
      </c>
      <c r="Q4148" s="5" t="s">
        <v>137</v>
      </c>
      <c r="R4148" s="5" t="s">
        <v>241</v>
      </c>
      <c r="S4148" s="5" t="s">
        <v>114</v>
      </c>
      <c r="T4148" s="5" t="s">
        <v>116</v>
      </c>
      <c r="U4148" s="5" t="s">
        <v>87</v>
      </c>
      <c r="V4148" s="5" t="s">
        <v>242</v>
      </c>
      <c r="W4148" s="5" t="s">
        <v>126</v>
      </c>
      <c r="X4148" s="5" t="s">
        <v>157</v>
      </c>
      <c r="Y4148" s="5" t="n">
        <v>1</v>
      </c>
      <c r="Z4148" s="5" t="n">
        <v>0</v>
      </c>
      <c r="AA4148" s="5" t="str">
        <f aca="false">IF(Y4148&gt;Z4148,"Win",IF(Y4148&lt;Z4148,"Loss","Draw"))</f>
        <v>Win</v>
      </c>
      <c r="AB4148" s="5" t="s">
        <v>98</v>
      </c>
      <c r="AC4148" s="5" t="s">
        <v>99</v>
      </c>
      <c r="AD4148" s="5" t="s">
        <v>2956</v>
      </c>
      <c r="AE4148" s="5" t="s">
        <v>243</v>
      </c>
      <c r="AF4148" s="5" t="str">
        <f aca="false">IF(AD4148&lt;AE4148,AD4148,AE4148)</f>
        <v>Archers, Barbarian Barrel, Berserker, Dark Prince, Electro Spirit, Lightning, Royal Hogs, Tesla</v>
      </c>
      <c r="AG4148" s="5" t="str">
        <f aca="false">IF(AD4148&lt;AE4148,AE4148,AD4148)</f>
        <v>Bomber, Fire Spirit, Giant Snowball, Goblin Drill, Knight, Poison, Skeletons, Tesla</v>
      </c>
      <c r="AH4148" s="5" t="str">
        <f aca="false">IF(AD4148=AF4148,AA4148,IF(AA4148="Win","Loss",IF(AA4148="Loss","Win","Draw")))</f>
        <v>Win</v>
      </c>
      <c r="AI4148" s="5" t="s">
        <v>297</v>
      </c>
    </row>
    <row r="4149" customFormat="false" ht="15" hidden="false" customHeight="true" outlineLevel="0" collapsed="false">
      <c r="A4149" s="5" t="s">
        <v>7944</v>
      </c>
      <c r="B4149" s="5" t="n">
        <v>2</v>
      </c>
      <c r="C4149" s="5" t="s">
        <v>1727</v>
      </c>
      <c r="D4149" s="5" t="s">
        <v>1728</v>
      </c>
      <c r="E4149" s="6" t="s">
        <v>558</v>
      </c>
      <c r="F4149" s="5" t="s">
        <v>559</v>
      </c>
      <c r="G4149" s="5" t="s">
        <v>7946</v>
      </c>
      <c r="H4149" s="5" t="s">
        <v>163</v>
      </c>
      <c r="I4149" s="5" t="s">
        <v>82</v>
      </c>
      <c r="J4149" s="5" t="s">
        <v>108</v>
      </c>
      <c r="K4149" s="5" t="s">
        <v>84</v>
      </c>
      <c r="L4149" s="5" t="s">
        <v>88</v>
      </c>
      <c r="M4149" s="5" t="s">
        <v>85</v>
      </c>
      <c r="N4149" s="5" t="s">
        <v>150</v>
      </c>
      <c r="O4149" s="5" t="s">
        <v>95</v>
      </c>
      <c r="P4149" s="5" t="s">
        <v>87</v>
      </c>
      <c r="Q4149" s="5" t="s">
        <v>137</v>
      </c>
      <c r="R4149" s="5" t="s">
        <v>241</v>
      </c>
      <c r="S4149" s="5" t="s">
        <v>114</v>
      </c>
      <c r="T4149" s="5" t="s">
        <v>116</v>
      </c>
      <c r="U4149" s="5" t="s">
        <v>87</v>
      </c>
      <c r="V4149" s="5" t="s">
        <v>242</v>
      </c>
      <c r="W4149" s="5" t="s">
        <v>126</v>
      </c>
      <c r="X4149" s="5" t="s">
        <v>157</v>
      </c>
      <c r="Y4149" s="5" t="n">
        <v>1</v>
      </c>
      <c r="Z4149" s="5" t="n">
        <v>0</v>
      </c>
      <c r="AA4149" s="5" t="str">
        <f aca="false">IF(Y4149&gt;Z4149,"Win",IF(Y4149&lt;Z4149,"Loss","Draw"))</f>
        <v>Win</v>
      </c>
      <c r="AB4149" s="5" t="s">
        <v>98</v>
      </c>
      <c r="AC4149" s="5" t="s">
        <v>98</v>
      </c>
      <c r="AD4149" s="5" t="s">
        <v>2956</v>
      </c>
      <c r="AE4149" s="5" t="s">
        <v>243</v>
      </c>
      <c r="AF4149" s="5" t="str">
        <f aca="false">IF(AD4149&lt;AE4149,AD4149,AE4149)</f>
        <v>Archers, Barbarian Barrel, Berserker, Dark Prince, Electro Spirit, Lightning, Royal Hogs, Tesla</v>
      </c>
      <c r="AG4149" s="5" t="str">
        <f aca="false">IF(AD4149&lt;AE4149,AE4149,AD4149)</f>
        <v>Bomber, Fire Spirit, Giant Snowball, Goblin Drill, Knight, Poison, Skeletons, Tesla</v>
      </c>
      <c r="AH4149" s="5" t="str">
        <f aca="false">IF(AD4149=AF4149,AA4149,IF(AA4149="Win","Loss",IF(AA4149="Loss","Win","Draw")))</f>
        <v>Win</v>
      </c>
      <c r="AI4149" s="5" t="s">
        <v>297</v>
      </c>
    </row>
    <row r="4150" customFormat="false" ht="15" hidden="false" customHeight="true" outlineLevel="0" collapsed="false">
      <c r="A4150" s="5" t="s">
        <v>7944</v>
      </c>
      <c r="B4150" s="5" t="n">
        <v>3</v>
      </c>
      <c r="C4150" s="5" t="s">
        <v>1727</v>
      </c>
      <c r="D4150" s="5" t="s">
        <v>1728</v>
      </c>
      <c r="E4150" s="6" t="s">
        <v>558</v>
      </c>
      <c r="F4150" s="5" t="s">
        <v>559</v>
      </c>
      <c r="G4150" s="5" t="s">
        <v>7947</v>
      </c>
      <c r="H4150" s="5" t="s">
        <v>163</v>
      </c>
      <c r="I4150" s="5" t="s">
        <v>185</v>
      </c>
      <c r="J4150" s="5" t="s">
        <v>186</v>
      </c>
      <c r="K4150" s="5" t="s">
        <v>241</v>
      </c>
      <c r="L4150" s="5" t="s">
        <v>111</v>
      </c>
      <c r="M4150" s="5" t="s">
        <v>126</v>
      </c>
      <c r="N4150" s="5" t="s">
        <v>187</v>
      </c>
      <c r="O4150" s="5" t="s">
        <v>109</v>
      </c>
      <c r="P4150" s="5" t="s">
        <v>234</v>
      </c>
      <c r="Q4150" s="5" t="s">
        <v>82</v>
      </c>
      <c r="R4150" s="5" t="s">
        <v>91</v>
      </c>
      <c r="S4150" s="5" t="s">
        <v>152</v>
      </c>
      <c r="T4150" s="5" t="s">
        <v>97</v>
      </c>
      <c r="U4150" s="5" t="s">
        <v>85</v>
      </c>
      <c r="V4150" s="5" t="s">
        <v>150</v>
      </c>
      <c r="W4150" s="5" t="s">
        <v>89</v>
      </c>
      <c r="X4150" s="5" t="s">
        <v>153</v>
      </c>
      <c r="Y4150" s="5" t="n">
        <v>0</v>
      </c>
      <c r="Z4150" s="5" t="n">
        <v>1</v>
      </c>
      <c r="AA4150" s="5" t="str">
        <f aca="false">IF(Y4150&gt;Z4150,"Win",IF(Y4150&lt;Z4150,"Loss","Draw"))</f>
        <v>Loss</v>
      </c>
      <c r="AB4150" s="5" t="s">
        <v>98</v>
      </c>
      <c r="AC4150" s="5" t="s">
        <v>99</v>
      </c>
      <c r="AD4150" s="5" t="s">
        <v>853</v>
      </c>
      <c r="AE4150" s="5" t="s">
        <v>2932</v>
      </c>
      <c r="AF4150" s="5" t="str">
        <f aca="false">IF(AD4150&lt;AE4150,AD4150,AE4150)</f>
        <v>Baby Dragon, Cannon, Electro Spirit, Goblins, Lightning, Ronin, Royal Hogs, The Log</v>
      </c>
      <c r="AG4150" s="5" t="str">
        <f aca="false">IF(AD4150&lt;AE4150,AE4150,AD4150)</f>
        <v>Balloon, Bomb Tower, Executioner, Knight, Miner, Skeletons, Tornado, Zap</v>
      </c>
      <c r="AH4150" s="5" t="str">
        <f aca="false">IF(AD4150=AF4150,AA4150,IF(AA4150="Win","Loss",IF(AA4150="Loss","Win","Draw")))</f>
        <v>Win</v>
      </c>
      <c r="AI4150" s="5" t="s">
        <v>297</v>
      </c>
    </row>
    <row r="4151" customFormat="false" ht="15" hidden="false" customHeight="true" outlineLevel="0" collapsed="false">
      <c r="A4151" s="5" t="s">
        <v>7944</v>
      </c>
      <c r="B4151" s="5" t="n">
        <v>4</v>
      </c>
      <c r="C4151" s="5" t="s">
        <v>1727</v>
      </c>
      <c r="D4151" s="5" t="s">
        <v>1728</v>
      </c>
      <c r="E4151" s="6" t="s">
        <v>558</v>
      </c>
      <c r="F4151" s="5" t="s">
        <v>559</v>
      </c>
      <c r="G4151" s="5" t="s">
        <v>7948</v>
      </c>
      <c r="H4151" s="5" t="s">
        <v>163</v>
      </c>
      <c r="I4151" s="5" t="s">
        <v>127</v>
      </c>
      <c r="J4151" s="5" t="s">
        <v>128</v>
      </c>
      <c r="K4151" s="5" t="s">
        <v>257</v>
      </c>
      <c r="L4151" s="5" t="s">
        <v>142</v>
      </c>
      <c r="M4151" s="5" t="s">
        <v>89</v>
      </c>
      <c r="N4151" s="5" t="s">
        <v>140</v>
      </c>
      <c r="O4151" s="5" t="s">
        <v>449</v>
      </c>
      <c r="P4151" s="5" t="s">
        <v>97</v>
      </c>
      <c r="Q4151" s="5" t="s">
        <v>127</v>
      </c>
      <c r="R4151" s="5" t="s">
        <v>219</v>
      </c>
      <c r="S4151" s="5" t="s">
        <v>124</v>
      </c>
      <c r="T4151" s="5" t="s">
        <v>117</v>
      </c>
      <c r="U4151" s="5" t="s">
        <v>133</v>
      </c>
      <c r="V4151" s="5" t="s">
        <v>294</v>
      </c>
      <c r="W4151" s="5" t="s">
        <v>173</v>
      </c>
      <c r="X4151" s="5" t="s">
        <v>95</v>
      </c>
      <c r="Y4151" s="5" t="n">
        <v>1</v>
      </c>
      <c r="Z4151" s="5" t="n">
        <v>0</v>
      </c>
      <c r="AA4151" s="5" t="str">
        <f aca="false">IF(Y4151&gt;Z4151,"Win",IF(Y4151&lt;Z4151,"Loss","Draw"))</f>
        <v>Win</v>
      </c>
      <c r="AB4151" s="5" t="s">
        <v>98</v>
      </c>
      <c r="AC4151" s="5" t="s">
        <v>99</v>
      </c>
      <c r="AD4151" s="5" t="s">
        <v>7949</v>
      </c>
      <c r="AE4151" s="5" t="s">
        <v>296</v>
      </c>
      <c r="AF4151" s="5" t="str">
        <f aca="false">IF(AD4151&lt;AE4151,AD4151,AE4151)</f>
        <v>Barbarian Barrel, Battle Ram, Giant Skeleton, Mother Witch, Royal Ghost, Vines, Wizard, Zappies</v>
      </c>
      <c r="AG4151" s="5" t="str">
        <f aca="false">IF(AD4151&lt;AE4151,AE4151,AD4151)</f>
        <v>Battle Ram, Elixir Collector, Golden Knight, Hunter, Ice Golem, Ronin, The Log, Three Musketeers</v>
      </c>
      <c r="AH4151" s="5" t="str">
        <f aca="false">IF(AD4151=AF4151,AA4151,IF(AA4151="Win","Loss",IF(AA4151="Loss","Win","Draw")))</f>
        <v>Loss</v>
      </c>
      <c r="AI4151" s="5" t="s">
        <v>297</v>
      </c>
    </row>
    <row r="4152" customFormat="false" ht="15" hidden="false" customHeight="true" outlineLevel="0" collapsed="false">
      <c r="A4152" s="5" t="s">
        <v>7950</v>
      </c>
      <c r="B4152" s="5" t="n">
        <v>1</v>
      </c>
      <c r="C4152" s="5" t="s">
        <v>1727</v>
      </c>
      <c r="D4152" s="5" t="s">
        <v>1728</v>
      </c>
      <c r="E4152" s="5" t="s">
        <v>343</v>
      </c>
      <c r="F4152" s="5" t="s">
        <v>344</v>
      </c>
      <c r="G4152" s="5" t="s">
        <v>7299</v>
      </c>
      <c r="H4152" s="5" t="s">
        <v>391</v>
      </c>
      <c r="I4152" s="5" t="s">
        <v>284</v>
      </c>
      <c r="J4152" s="5" t="s">
        <v>186</v>
      </c>
      <c r="K4152" s="5" t="s">
        <v>208</v>
      </c>
      <c r="L4152" s="5" t="s">
        <v>110</v>
      </c>
      <c r="M4152" s="5" t="s">
        <v>93</v>
      </c>
      <c r="N4152" s="5" t="s">
        <v>86</v>
      </c>
      <c r="O4152" s="5" t="s">
        <v>193</v>
      </c>
      <c r="P4152" s="5" t="s">
        <v>109</v>
      </c>
      <c r="Q4152" s="5" t="s">
        <v>92</v>
      </c>
      <c r="R4152" s="5" t="s">
        <v>91</v>
      </c>
      <c r="S4152" s="5" t="s">
        <v>90</v>
      </c>
      <c r="T4152" s="5" t="s">
        <v>125</v>
      </c>
      <c r="U4152" s="5" t="s">
        <v>93</v>
      </c>
      <c r="V4152" s="5" t="s">
        <v>96</v>
      </c>
      <c r="W4152" s="5" t="s">
        <v>94</v>
      </c>
      <c r="X4152" s="5" t="s">
        <v>150</v>
      </c>
      <c r="Y4152" s="5" t="n">
        <v>0</v>
      </c>
      <c r="Z4152" s="5" t="n">
        <v>1</v>
      </c>
      <c r="AA4152" s="5" t="str">
        <f aca="false">IF(Y4152&gt;Z4152,"Win",IF(Y4152&lt;Z4152,"Loss","Draw"))</f>
        <v>Loss</v>
      </c>
      <c r="AB4152" s="5" t="s">
        <v>98</v>
      </c>
      <c r="AC4152" s="5" t="s">
        <v>99</v>
      </c>
      <c r="AD4152" s="5" t="s">
        <v>7300</v>
      </c>
      <c r="AE4152" s="5" t="s">
        <v>635</v>
      </c>
      <c r="AF4152" s="5" t="str">
        <f aca="false">IF(AD4152&lt;AE4152,AD4152,AE4152)</f>
        <v>Balloon, Fireball, Guards, Inferno Dragon, Lava Hound, Skeleton Dragons, Valkyrie, Zap</v>
      </c>
      <c r="AG4152" s="5" t="str">
        <f aca="false">IF(AD4152&lt;AE4152,AE4152,AD4152)</f>
        <v>Cannon Cart, Electro Spirit, Fireball, Goblins, Minions, Mortar, Rascals, Skeleton Barrel</v>
      </c>
      <c r="AH4152" s="5" t="str">
        <f aca="false">IF(AD4152=AF4152,AA4152,IF(AA4152="Win","Loss",IF(AA4152="Loss","Win","Draw")))</f>
        <v>Loss</v>
      </c>
      <c r="AI4152" s="5" t="s">
        <v>297</v>
      </c>
    </row>
    <row r="4153" customFormat="false" ht="15" hidden="false" customHeight="true" outlineLevel="0" collapsed="false">
      <c r="A4153" s="5" t="s">
        <v>7950</v>
      </c>
      <c r="B4153" s="5" t="n">
        <v>2</v>
      </c>
      <c r="C4153" s="5" t="s">
        <v>1727</v>
      </c>
      <c r="D4153" s="5" t="s">
        <v>1728</v>
      </c>
      <c r="E4153" s="5" t="s">
        <v>343</v>
      </c>
      <c r="F4153" s="5" t="s">
        <v>344</v>
      </c>
      <c r="G4153" s="5" t="s">
        <v>7301</v>
      </c>
      <c r="H4153" s="5" t="s">
        <v>391</v>
      </c>
      <c r="I4153" s="5" t="s">
        <v>201</v>
      </c>
      <c r="J4153" s="5" t="s">
        <v>202</v>
      </c>
      <c r="K4153" s="5" t="s">
        <v>233</v>
      </c>
      <c r="L4153" s="5" t="s">
        <v>111</v>
      </c>
      <c r="M4153" s="5" t="s">
        <v>89</v>
      </c>
      <c r="N4153" s="5" t="s">
        <v>157</v>
      </c>
      <c r="O4153" s="5" t="s">
        <v>126</v>
      </c>
      <c r="P4153" s="5" t="s">
        <v>234</v>
      </c>
      <c r="Q4153" s="5" t="s">
        <v>82</v>
      </c>
      <c r="R4153" s="5" t="s">
        <v>95</v>
      </c>
      <c r="S4153" s="5" t="s">
        <v>153</v>
      </c>
      <c r="T4153" s="5" t="s">
        <v>85</v>
      </c>
      <c r="U4153" s="5" t="s">
        <v>126</v>
      </c>
      <c r="V4153" s="5" t="s">
        <v>97</v>
      </c>
      <c r="W4153" s="5" t="s">
        <v>133</v>
      </c>
      <c r="X4153" s="5" t="s">
        <v>118</v>
      </c>
      <c r="Y4153" s="5" t="n">
        <v>0</v>
      </c>
      <c r="Z4153" s="5" t="n">
        <v>1</v>
      </c>
      <c r="AA4153" s="5" t="str">
        <f aca="false">IF(Y4153&gt;Z4153,"Win",IF(Y4153&lt;Z4153,"Loss","Draw"))</f>
        <v>Loss</v>
      </c>
      <c r="AB4153" s="5" t="s">
        <v>98</v>
      </c>
      <c r="AC4153" s="5" t="s">
        <v>99</v>
      </c>
      <c r="AD4153" s="5" t="s">
        <v>415</v>
      </c>
      <c r="AE4153" s="5" t="s">
        <v>7302</v>
      </c>
      <c r="AF4153" s="5" t="str">
        <f aca="false">IF(AD4153&lt;AE4153,AD4153,AE4153)</f>
        <v>Barbarian Barrel, Cannon, Ice Spirit, Lightning, Mother Witch, Ronin, Royal Hogs, Skeletons</v>
      </c>
      <c r="AG4153" s="5" t="str">
        <f aca="false">IF(AD4153&lt;AE4153,AE4153,AD4153)</f>
        <v>Bats, Bomb Tower, Fire Spirit, Magic Archer, Miner, Skeletons, The Log, Wall Breakers</v>
      </c>
      <c r="AH4153" s="5" t="str">
        <f aca="false">IF(AD4153=AF4153,AA4153,IF(AA4153="Win","Loss",IF(AA4153="Loss","Win","Draw")))</f>
        <v>Win</v>
      </c>
      <c r="AI4153" s="5" t="s">
        <v>297</v>
      </c>
    </row>
    <row r="4154" customFormat="false" ht="15" hidden="false" customHeight="true" outlineLevel="0" collapsed="false">
      <c r="A4154" s="5" t="s">
        <v>7950</v>
      </c>
      <c r="B4154" s="5" t="n">
        <v>3</v>
      </c>
      <c r="C4154" s="5" t="s">
        <v>1727</v>
      </c>
      <c r="D4154" s="5" t="s">
        <v>1728</v>
      </c>
      <c r="E4154" s="5" t="s">
        <v>343</v>
      </c>
      <c r="F4154" s="5" t="s">
        <v>344</v>
      </c>
      <c r="G4154" s="5" t="s">
        <v>7303</v>
      </c>
      <c r="H4154" s="5" t="s">
        <v>391</v>
      </c>
      <c r="I4154" s="5" t="s">
        <v>152</v>
      </c>
      <c r="J4154" s="5" t="s">
        <v>128</v>
      </c>
      <c r="K4154" s="5" t="s">
        <v>107</v>
      </c>
      <c r="L4154" s="5" t="s">
        <v>95</v>
      </c>
      <c r="M4154" s="5" t="s">
        <v>306</v>
      </c>
      <c r="N4154" s="5" t="s">
        <v>307</v>
      </c>
      <c r="O4154" s="5" t="s">
        <v>85</v>
      </c>
      <c r="P4154" s="5" t="s">
        <v>187</v>
      </c>
      <c r="Q4154" s="5" t="s">
        <v>201</v>
      </c>
      <c r="R4154" s="5" t="s">
        <v>202</v>
      </c>
      <c r="S4154" s="5" t="s">
        <v>233</v>
      </c>
      <c r="T4154" s="5" t="s">
        <v>111</v>
      </c>
      <c r="U4154" s="5" t="s">
        <v>89</v>
      </c>
      <c r="V4154" s="5" t="s">
        <v>157</v>
      </c>
      <c r="W4154" s="5" t="s">
        <v>209</v>
      </c>
      <c r="X4154" s="5" t="s">
        <v>241</v>
      </c>
      <c r="Y4154" s="5" t="n">
        <v>1</v>
      </c>
      <c r="Z4154" s="5" t="n">
        <v>0</v>
      </c>
      <c r="AA4154" s="5" t="str">
        <f aca="false">IF(Y4154&gt;Z4154,"Win",IF(Y4154&lt;Z4154,"Loss","Draw"))</f>
        <v>Win</v>
      </c>
      <c r="AB4154" s="5" t="s">
        <v>98</v>
      </c>
      <c r="AC4154" s="5" t="s">
        <v>99</v>
      </c>
      <c r="AD4154" s="5" t="s">
        <v>603</v>
      </c>
      <c r="AE4154" s="5" t="s">
        <v>7304</v>
      </c>
      <c r="AF4154" s="5" t="str">
        <f aca="false">IF(AD4154&lt;AE4154,AD4154,AE4154)</f>
        <v>Baby Dragon, Barbarian Barrel, Goblin Cage, Golden Knight, Golem, Ice Wizard, Lightning, Tornado</v>
      </c>
      <c r="AG4154" s="5" t="str">
        <f aca="false">IF(AD4154&lt;AE4154,AE4154,AD4154)</f>
        <v>Bats, Fire Spirit, Inferno Tower, Knight, Magic Archer, Miner, The Log, Wall Breakers</v>
      </c>
      <c r="AH4154" s="5" t="str">
        <f aca="false">IF(AD4154=AF4154,AA4154,IF(AA4154="Win","Loss",IF(AA4154="Loss","Win","Draw")))</f>
        <v>Win</v>
      </c>
      <c r="AI4154" s="5" t="s">
        <v>297</v>
      </c>
    </row>
    <row r="4155" customFormat="false" ht="15" hidden="false" customHeight="true" outlineLevel="0" collapsed="false">
      <c r="A4155" s="7" t="s">
        <v>7951</v>
      </c>
      <c r="B4155" s="7" t="n">
        <v>1</v>
      </c>
      <c r="C4155" s="7" t="s">
        <v>1727</v>
      </c>
      <c r="D4155" s="7" t="s">
        <v>1728</v>
      </c>
      <c r="E4155" s="7" t="s">
        <v>343</v>
      </c>
      <c r="F4155" s="7" t="s">
        <v>344</v>
      </c>
      <c r="G4155" s="7" t="s">
        <v>7306</v>
      </c>
      <c r="H4155" s="7" t="s">
        <v>391</v>
      </c>
      <c r="I4155" s="7" t="s">
        <v>90</v>
      </c>
      <c r="J4155" s="7" t="s">
        <v>123</v>
      </c>
      <c r="K4155" s="7" t="s">
        <v>124</v>
      </c>
      <c r="L4155" s="7" t="s">
        <v>85</v>
      </c>
      <c r="M4155" s="7" t="s">
        <v>126</v>
      </c>
      <c r="N4155" s="7" t="s">
        <v>96</v>
      </c>
      <c r="O4155" s="7" t="s">
        <v>95</v>
      </c>
      <c r="P4155" s="7" t="s">
        <v>125</v>
      </c>
      <c r="Q4155" s="7" t="s">
        <v>137</v>
      </c>
      <c r="R4155" s="7" t="s">
        <v>91</v>
      </c>
      <c r="S4155" s="7" t="s">
        <v>114</v>
      </c>
      <c r="T4155" s="7" t="s">
        <v>242</v>
      </c>
      <c r="U4155" s="7" t="s">
        <v>97</v>
      </c>
      <c r="V4155" s="7" t="s">
        <v>157</v>
      </c>
      <c r="W4155" s="7" t="s">
        <v>87</v>
      </c>
      <c r="X4155" s="7" t="s">
        <v>116</v>
      </c>
      <c r="Y4155" s="7" t="n">
        <v>1</v>
      </c>
      <c r="Z4155" s="7" t="n">
        <v>0</v>
      </c>
      <c r="AA4155" s="7" t="str">
        <f aca="false">IF(Y4155&gt;Z4155,"Win",IF(Y4155&lt;Z4155,"Loss","Draw"))</f>
        <v>Win</v>
      </c>
      <c r="AB4155" s="7" t="s">
        <v>99</v>
      </c>
      <c r="AC4155" s="7" t="s">
        <v>99</v>
      </c>
      <c r="AD4155" s="7" t="s">
        <v>134</v>
      </c>
      <c r="AE4155" s="7" t="s">
        <v>321</v>
      </c>
      <c r="AF4155" s="7" t="str">
        <f aca="false">IF(AD4155&lt;AE4155,AD4155,AE4155)</f>
        <v>Barbarian Barrel, Cannon Cart, Goblinstein, Lightning, Minions, Mortar, Royal Ghost, Skeletons</v>
      </c>
      <c r="AG4155" s="7" t="str">
        <f aca="false">IF(AD4155&lt;AE4155,AE4155,AD4155)</f>
        <v>Bomber, Fire Spirit, Giant Snowball, Goblin Drill, Goblins, Poison, Ronin, Tesla</v>
      </c>
      <c r="AH4155" s="7" t="str">
        <f aca="false">IF(AD4155=AF4155,AA4155,IF(AA4155="Win","Loss",IF(AA4155="Loss","Win","Draw")))</f>
        <v>Win</v>
      </c>
      <c r="AI4155" s="7" t="s">
        <v>297</v>
      </c>
    </row>
    <row r="4156" customFormat="false" ht="15" hidden="false" customHeight="true" outlineLevel="0" collapsed="false">
      <c r="A4156" s="7" t="s">
        <v>7951</v>
      </c>
      <c r="B4156" s="7" t="n">
        <v>2</v>
      </c>
      <c r="C4156" s="7" t="s">
        <v>1727</v>
      </c>
      <c r="D4156" s="7" t="s">
        <v>1728</v>
      </c>
      <c r="E4156" s="7" t="s">
        <v>343</v>
      </c>
      <c r="F4156" s="7" t="s">
        <v>344</v>
      </c>
      <c r="G4156" s="7" t="s">
        <v>7307</v>
      </c>
      <c r="H4156" s="7" t="s">
        <v>391</v>
      </c>
      <c r="I4156" s="7" t="s">
        <v>137</v>
      </c>
      <c r="J4156" s="7" t="s">
        <v>194</v>
      </c>
      <c r="K4156" s="7" t="s">
        <v>114</v>
      </c>
      <c r="L4156" s="7" t="s">
        <v>116</v>
      </c>
      <c r="M4156" s="7" t="s">
        <v>97</v>
      </c>
      <c r="N4156" s="7" t="s">
        <v>87</v>
      </c>
      <c r="O4156" s="7" t="s">
        <v>157</v>
      </c>
      <c r="P4156" s="7" t="s">
        <v>88</v>
      </c>
      <c r="Q4156" s="7" t="s">
        <v>107</v>
      </c>
      <c r="R4156" s="7" t="s">
        <v>128</v>
      </c>
      <c r="S4156" s="7" t="s">
        <v>208</v>
      </c>
      <c r="T4156" s="7" t="s">
        <v>307</v>
      </c>
      <c r="U4156" s="7" t="s">
        <v>187</v>
      </c>
      <c r="V4156" s="7" t="s">
        <v>85</v>
      </c>
      <c r="W4156" s="7" t="s">
        <v>306</v>
      </c>
      <c r="X4156" s="7" t="s">
        <v>95</v>
      </c>
      <c r="Y4156" s="7" t="n">
        <v>0</v>
      </c>
      <c r="Z4156" s="7" t="n">
        <v>3</v>
      </c>
      <c r="AA4156" s="7" t="str">
        <f aca="false">IF(Y4156&gt;Z4156,"Win",IF(Y4156&lt;Z4156,"Loss","Draw"))</f>
        <v>Loss</v>
      </c>
      <c r="AB4156" s="7" t="s">
        <v>99</v>
      </c>
      <c r="AC4156" s="7" t="s">
        <v>99</v>
      </c>
      <c r="AD4156" s="7" t="s">
        <v>3616</v>
      </c>
      <c r="AE4156" s="7" t="s">
        <v>7308</v>
      </c>
      <c r="AF4156" s="7" t="str">
        <f aca="false">IF(AD4156&lt;AE4156,AD4156,AE4156)</f>
        <v>Archer Queen, Berserker, Fire Spirit, Giant Snowball, Goblin Drill, Poison, Ronin, Tesla</v>
      </c>
      <c r="AG4156" s="7" t="str">
        <f aca="false">IF(AD4156&lt;AE4156,AE4156,AD4156)</f>
        <v>Barbarian Barrel, Goblin Cage, Golden Knight, Golem, Ice Wizard, Lightning, Tornado, Valkyrie</v>
      </c>
      <c r="AH4156" s="7" t="str">
        <f aca="false">IF(AD4156=AF4156,AA4156,IF(AA4156="Win","Loss",IF(AA4156="Loss","Win","Draw")))</f>
        <v>Loss</v>
      </c>
      <c r="AI4156" s="7" t="s">
        <v>297</v>
      </c>
    </row>
    <row r="4157" customFormat="false" ht="15" hidden="false" customHeight="true" outlineLevel="0" collapsed="false">
      <c r="A4157" s="7" t="s">
        <v>7951</v>
      </c>
      <c r="B4157" s="7" t="n">
        <v>3</v>
      </c>
      <c r="C4157" s="7" t="s">
        <v>1727</v>
      </c>
      <c r="D4157" s="7" t="s">
        <v>1728</v>
      </c>
      <c r="E4157" s="7" t="s">
        <v>343</v>
      </c>
      <c r="F4157" s="7" t="s">
        <v>344</v>
      </c>
      <c r="G4157" s="7" t="s">
        <v>7309</v>
      </c>
      <c r="H4157" s="7" t="s">
        <v>391</v>
      </c>
      <c r="I4157" s="7" t="s">
        <v>177</v>
      </c>
      <c r="J4157" s="7" t="s">
        <v>188</v>
      </c>
      <c r="K4157" s="7" t="s">
        <v>83</v>
      </c>
      <c r="L4157" s="7" t="s">
        <v>89</v>
      </c>
      <c r="M4157" s="7" t="s">
        <v>215</v>
      </c>
      <c r="N4157" s="7" t="s">
        <v>93</v>
      </c>
      <c r="O4157" s="7" t="s">
        <v>86</v>
      </c>
      <c r="P4157" s="7" t="s">
        <v>257</v>
      </c>
      <c r="Q4157" s="7" t="s">
        <v>177</v>
      </c>
      <c r="R4157" s="7" t="s">
        <v>83</v>
      </c>
      <c r="S4157" s="7" t="s">
        <v>257</v>
      </c>
      <c r="T4157" s="7" t="s">
        <v>93</v>
      </c>
      <c r="U4157" s="7" t="s">
        <v>215</v>
      </c>
      <c r="V4157" s="7" t="s">
        <v>132</v>
      </c>
      <c r="W4157" s="7" t="s">
        <v>150</v>
      </c>
      <c r="X4157" s="7" t="s">
        <v>89</v>
      </c>
      <c r="Y4157" s="7" t="n">
        <v>0</v>
      </c>
      <c r="Z4157" s="7" t="n">
        <v>1</v>
      </c>
      <c r="AA4157" s="7" t="str">
        <f aca="false">IF(Y4157&gt;Z4157,"Win",IF(Y4157&lt;Z4157,"Loss","Draw"))</f>
        <v>Loss</v>
      </c>
      <c r="AB4157" s="7" t="s">
        <v>99</v>
      </c>
      <c r="AC4157" s="7" t="s">
        <v>99</v>
      </c>
      <c r="AD4157" s="7" t="s">
        <v>2577</v>
      </c>
      <c r="AE4157" s="7" t="s">
        <v>7310</v>
      </c>
      <c r="AF4157" s="7" t="str">
        <f aca="false">IF(AD4157&lt;AE4157,AD4157,AE4157)</f>
        <v>Electro Spirit, Electro Wizard, Fireball, Fisherman, Hunter, Monk, Royal Giant, The Log</v>
      </c>
      <c r="AG4157" s="7" t="str">
        <f aca="false">IF(AD4157&lt;AE4157,AE4157,AD4157)</f>
        <v>Fireball, Fisherman, Hunter, Monk, Royal Giant, Skeleton Dragons, The Log, Tombstone</v>
      </c>
      <c r="AH4157" s="7" t="str">
        <f aca="false">IF(AD4157=AF4157,AA4157,IF(AA4157="Win","Loss",IF(AA4157="Loss","Win","Draw")))</f>
        <v>Win</v>
      </c>
      <c r="AI4157" s="7" t="s">
        <v>297</v>
      </c>
    </row>
    <row r="4158" customFormat="false" ht="15" hidden="false" customHeight="true" outlineLevel="0" collapsed="false">
      <c r="A4158" s="5" t="s">
        <v>7952</v>
      </c>
      <c r="B4158" s="5" t="n">
        <v>1</v>
      </c>
      <c r="C4158" s="5" t="s">
        <v>1727</v>
      </c>
      <c r="D4158" s="5" t="s">
        <v>1728</v>
      </c>
      <c r="E4158" s="5" t="s">
        <v>1201</v>
      </c>
      <c r="F4158" s="5" t="s">
        <v>1202</v>
      </c>
      <c r="G4158" s="5" t="s">
        <v>4303</v>
      </c>
      <c r="H4158" s="5" t="s">
        <v>163</v>
      </c>
      <c r="I4158" s="5" t="s">
        <v>84</v>
      </c>
      <c r="J4158" s="5" t="s">
        <v>95</v>
      </c>
      <c r="K4158" s="5" t="s">
        <v>87</v>
      </c>
      <c r="L4158" s="5" t="s">
        <v>116</v>
      </c>
      <c r="M4158" s="5" t="s">
        <v>97</v>
      </c>
      <c r="N4158" s="5" t="s">
        <v>118</v>
      </c>
      <c r="O4158" s="5" t="s">
        <v>115</v>
      </c>
      <c r="P4158" s="5" t="s">
        <v>126</v>
      </c>
      <c r="Q4158" s="5" t="s">
        <v>124</v>
      </c>
      <c r="R4158" s="5" t="s">
        <v>123</v>
      </c>
      <c r="S4158" s="5" t="s">
        <v>90</v>
      </c>
      <c r="T4158" s="5" t="s">
        <v>85</v>
      </c>
      <c r="U4158" s="5" t="s">
        <v>125</v>
      </c>
      <c r="V4158" s="5" t="s">
        <v>96</v>
      </c>
      <c r="W4158" s="5" t="s">
        <v>95</v>
      </c>
      <c r="X4158" s="5" t="s">
        <v>126</v>
      </c>
      <c r="Y4158" s="5" t="n">
        <v>0</v>
      </c>
      <c r="Z4158" s="5" t="n">
        <v>1</v>
      </c>
      <c r="AA4158" s="5" t="str">
        <f aca="false">IF(Y4158&gt;Z4158,"Win",IF(Y4158&lt;Z4158,"Loss","Draw"))</f>
        <v>Loss</v>
      </c>
      <c r="AB4158" s="5" t="s">
        <v>98</v>
      </c>
      <c r="AC4158" s="5" t="s">
        <v>99</v>
      </c>
      <c r="AD4158" s="5" t="s">
        <v>856</v>
      </c>
      <c r="AE4158" s="5" t="s">
        <v>134</v>
      </c>
      <c r="AF4158" s="5" t="str">
        <f aca="false">IF(AD4158&lt;AE4158,AD4158,AE4158)</f>
        <v>Archers, Barbarian Barrel, Graveyard, Ice Spirit, Poison, Ronin, Skeletons, Tesla</v>
      </c>
      <c r="AG4158" s="5" t="str">
        <f aca="false">IF(AD4158&lt;AE4158,AE4158,AD4158)</f>
        <v>Barbarian Barrel, Cannon Cart, Goblinstein, Lightning, Minions, Mortar, Royal Ghost, Skeletons</v>
      </c>
      <c r="AH4158" s="5" t="str">
        <f aca="false">IF(AD4158=AF4158,AA4158,IF(AA4158="Win","Loss",IF(AA4158="Loss","Win","Draw")))</f>
        <v>Loss</v>
      </c>
      <c r="AI4158" s="5" t="s">
        <v>297</v>
      </c>
    </row>
    <row r="4159" customFormat="false" ht="15" hidden="false" customHeight="true" outlineLevel="0" collapsed="false">
      <c r="A4159" s="5" t="s">
        <v>7952</v>
      </c>
      <c r="B4159" s="5" t="n">
        <v>2</v>
      </c>
      <c r="C4159" s="5" t="s">
        <v>1727</v>
      </c>
      <c r="D4159" s="5" t="s">
        <v>1728</v>
      </c>
      <c r="E4159" s="5" t="s">
        <v>1201</v>
      </c>
      <c r="F4159" s="5" t="s">
        <v>1202</v>
      </c>
      <c r="G4159" s="5" t="s">
        <v>4304</v>
      </c>
      <c r="H4159" s="5" t="s">
        <v>163</v>
      </c>
      <c r="I4159" s="5" t="s">
        <v>177</v>
      </c>
      <c r="J4159" s="5" t="s">
        <v>188</v>
      </c>
      <c r="K4159" s="5" t="s">
        <v>83</v>
      </c>
      <c r="L4159" s="5" t="s">
        <v>89</v>
      </c>
      <c r="M4159" s="5" t="s">
        <v>215</v>
      </c>
      <c r="N4159" s="5" t="s">
        <v>93</v>
      </c>
      <c r="O4159" s="5" t="s">
        <v>86</v>
      </c>
      <c r="P4159" s="5" t="s">
        <v>133</v>
      </c>
      <c r="Q4159" s="5" t="s">
        <v>114</v>
      </c>
      <c r="R4159" s="5" t="s">
        <v>91</v>
      </c>
      <c r="S4159" s="5" t="s">
        <v>87</v>
      </c>
      <c r="T4159" s="5" t="s">
        <v>116</v>
      </c>
      <c r="U4159" s="5" t="s">
        <v>137</v>
      </c>
      <c r="V4159" s="5" t="s">
        <v>157</v>
      </c>
      <c r="W4159" s="5" t="s">
        <v>242</v>
      </c>
      <c r="X4159" s="5" t="s">
        <v>97</v>
      </c>
      <c r="Y4159" s="5" t="n">
        <v>0</v>
      </c>
      <c r="Z4159" s="5" t="n">
        <v>1</v>
      </c>
      <c r="AA4159" s="5" t="str">
        <f aca="false">IF(Y4159&gt;Z4159,"Win",IF(Y4159&lt;Z4159,"Loss","Draw"))</f>
        <v>Loss</v>
      </c>
      <c r="AB4159" s="5" t="s">
        <v>98</v>
      </c>
      <c r="AC4159" s="5" t="s">
        <v>99</v>
      </c>
      <c r="AD4159" s="5" t="s">
        <v>494</v>
      </c>
      <c r="AE4159" s="5" t="s">
        <v>321</v>
      </c>
      <c r="AF4159" s="5" t="str">
        <f aca="false">IF(AD4159&lt;AE4159,AD4159,AE4159)</f>
        <v>Bomber, Fire Spirit, Giant Snowball, Goblin Drill, Goblins, Poison, Ronin, Tesla</v>
      </c>
      <c r="AG4159" s="5" t="str">
        <f aca="false">IF(AD4159&lt;AE4159,AE4159,AD4159)</f>
        <v>Fireball, Fisherman, Monk, Mother Witch, Royal Giant, Skeleton Dragons, The Log, Tombstone</v>
      </c>
      <c r="AH4159" s="5" t="str">
        <f aca="false">IF(AD4159=AF4159,AA4159,IF(AA4159="Win","Loss",IF(AA4159="Loss","Win","Draw")))</f>
        <v>Win</v>
      </c>
      <c r="AI4159" s="5" t="s">
        <v>297</v>
      </c>
    </row>
    <row r="4160" customFormat="false" ht="15" hidden="false" customHeight="true" outlineLevel="0" collapsed="false">
      <c r="A4160" s="5" t="s">
        <v>7952</v>
      </c>
      <c r="B4160" s="5" t="n">
        <v>3</v>
      </c>
      <c r="C4160" s="5" t="s">
        <v>1727</v>
      </c>
      <c r="D4160" s="5" t="s">
        <v>1728</v>
      </c>
      <c r="E4160" s="5" t="s">
        <v>1201</v>
      </c>
      <c r="F4160" s="5" t="s">
        <v>1202</v>
      </c>
      <c r="G4160" s="5" t="s">
        <v>4305</v>
      </c>
      <c r="H4160" s="5" t="s">
        <v>391</v>
      </c>
      <c r="I4160" s="5" t="s">
        <v>201</v>
      </c>
      <c r="J4160" s="5" t="s">
        <v>202</v>
      </c>
      <c r="K4160" s="5" t="s">
        <v>203</v>
      </c>
      <c r="L4160" s="5" t="s">
        <v>209</v>
      </c>
      <c r="M4160" s="5" t="s">
        <v>150</v>
      </c>
      <c r="N4160" s="5" t="s">
        <v>157</v>
      </c>
      <c r="O4160" s="5" t="s">
        <v>88</v>
      </c>
      <c r="P4160" s="5" t="s">
        <v>204</v>
      </c>
      <c r="Q4160" s="5" t="s">
        <v>203</v>
      </c>
      <c r="R4160" s="5" t="s">
        <v>202</v>
      </c>
      <c r="S4160" s="5" t="s">
        <v>201</v>
      </c>
      <c r="T4160" s="5" t="s">
        <v>88</v>
      </c>
      <c r="U4160" s="5" t="s">
        <v>118</v>
      </c>
      <c r="V4160" s="5" t="s">
        <v>150</v>
      </c>
      <c r="W4160" s="5" t="s">
        <v>234</v>
      </c>
      <c r="X4160" s="5" t="s">
        <v>204</v>
      </c>
      <c r="Y4160" s="5" t="n">
        <v>1</v>
      </c>
      <c r="Z4160" s="5" t="n">
        <v>0</v>
      </c>
      <c r="AA4160" s="5" t="str">
        <f aca="false">IF(Y4160&gt;Z4160,"Win",IF(Y4160&lt;Z4160,"Loss","Draw"))</f>
        <v>Win</v>
      </c>
      <c r="AB4160" s="5" t="s">
        <v>98</v>
      </c>
      <c r="AC4160" s="5" t="s">
        <v>99</v>
      </c>
      <c r="AD4160" s="5" t="s">
        <v>4306</v>
      </c>
      <c r="AE4160" s="5" t="s">
        <v>1870</v>
      </c>
      <c r="AF4160" s="5" t="str">
        <f aca="false">IF(AD4160&lt;AE4160,AD4160,AE4160)</f>
        <v>Berserker, Bomb Tower, Electro Spirit, Goblin Barrel, Ice Spirit, Magic Archer, Royal Delivery, Wall Breakers</v>
      </c>
      <c r="AG4160" s="5" t="str">
        <f aca="false">IF(AD4160&lt;AE4160,AE4160,AD4160)</f>
        <v>Berserker, Electro Spirit, Fire Spirit, Goblin Barrel, Inferno Tower, Magic Archer, Royal Delivery, Wall Breakers</v>
      </c>
      <c r="AH4160" s="5" t="str">
        <f aca="false">IF(AD4160=AF4160,AA4160,IF(AA4160="Win","Loss",IF(AA4160="Loss","Win","Draw")))</f>
        <v>Loss</v>
      </c>
      <c r="AI4160" s="5" t="s">
        <v>297</v>
      </c>
    </row>
    <row r="4161" customFormat="false" ht="15" hidden="false" customHeight="true" outlineLevel="0" collapsed="false">
      <c r="A4161" s="7" t="s">
        <v>7953</v>
      </c>
      <c r="B4161" s="7" t="n">
        <v>1</v>
      </c>
      <c r="C4161" s="7" t="s">
        <v>1727</v>
      </c>
      <c r="D4161" s="7" t="s">
        <v>1728</v>
      </c>
      <c r="E4161" s="7" t="s">
        <v>1201</v>
      </c>
      <c r="F4161" s="7" t="s">
        <v>1202</v>
      </c>
      <c r="G4161" s="7" t="s">
        <v>4308</v>
      </c>
      <c r="H4161" s="7" t="s">
        <v>163</v>
      </c>
      <c r="I4161" s="7" t="s">
        <v>201</v>
      </c>
      <c r="J4161" s="7" t="s">
        <v>202</v>
      </c>
      <c r="K4161" s="7" t="s">
        <v>233</v>
      </c>
      <c r="L4161" s="7" t="s">
        <v>88</v>
      </c>
      <c r="M4161" s="7" t="s">
        <v>204</v>
      </c>
      <c r="N4161" s="7" t="s">
        <v>111</v>
      </c>
      <c r="O4161" s="7" t="s">
        <v>234</v>
      </c>
      <c r="P4161" s="7" t="s">
        <v>157</v>
      </c>
      <c r="Q4161" s="7" t="s">
        <v>82</v>
      </c>
      <c r="R4161" s="7" t="s">
        <v>151</v>
      </c>
      <c r="S4161" s="7" t="s">
        <v>152</v>
      </c>
      <c r="T4161" s="7" t="s">
        <v>85</v>
      </c>
      <c r="U4161" s="7" t="s">
        <v>150</v>
      </c>
      <c r="V4161" s="7" t="s">
        <v>89</v>
      </c>
      <c r="W4161" s="7" t="s">
        <v>153</v>
      </c>
      <c r="X4161" s="7" t="s">
        <v>126</v>
      </c>
      <c r="Y4161" s="7" t="n">
        <v>0</v>
      </c>
      <c r="Z4161" s="7" t="n">
        <v>1</v>
      </c>
      <c r="AA4161" s="7" t="str">
        <f aca="false">IF(Y4161&gt;Z4161,"Win",IF(Y4161&lt;Z4161,"Loss","Draw"))</f>
        <v>Loss</v>
      </c>
      <c r="AB4161" s="7" t="s">
        <v>99</v>
      </c>
      <c r="AC4161" s="7" t="s">
        <v>99</v>
      </c>
      <c r="AD4161" s="7" t="s">
        <v>380</v>
      </c>
      <c r="AE4161" s="7" t="s">
        <v>155</v>
      </c>
      <c r="AF4161" s="7" t="str">
        <f aca="false">IF(AD4161&lt;AE4161,AD4161,AE4161)</f>
        <v>Baby Dragon, Cannon, Electro Spirit, Lightning, Mighty Miner, Royal Hogs, Skeletons, The Log</v>
      </c>
      <c r="AG4161" s="7" t="str">
        <f aca="false">IF(AD4161&lt;AE4161,AE4161,AD4161)</f>
        <v>Bats, Berserker, Bomb Tower, Fire Spirit, Magic Archer, Miner, Royal Delivery, Wall Breakers</v>
      </c>
      <c r="AH4161" s="7" t="str">
        <f aca="false">IF(AD4161=AF4161,AA4161,IF(AA4161="Win","Loss",IF(AA4161="Loss","Win","Draw")))</f>
        <v>Win</v>
      </c>
      <c r="AI4161" s="7" t="s">
        <v>297</v>
      </c>
    </row>
    <row r="4162" customFormat="false" ht="15" hidden="false" customHeight="true" outlineLevel="0" collapsed="false">
      <c r="A4162" s="7" t="s">
        <v>7953</v>
      </c>
      <c r="B4162" s="7" t="n">
        <v>2</v>
      </c>
      <c r="C4162" s="7" t="s">
        <v>1727</v>
      </c>
      <c r="D4162" s="7" t="s">
        <v>1728</v>
      </c>
      <c r="E4162" s="7" t="s">
        <v>1201</v>
      </c>
      <c r="F4162" s="7" t="s">
        <v>1202</v>
      </c>
      <c r="G4162" s="7" t="s">
        <v>4309</v>
      </c>
      <c r="H4162" s="7" t="s">
        <v>163</v>
      </c>
      <c r="I4162" s="7" t="s">
        <v>129</v>
      </c>
      <c r="J4162" s="7" t="s">
        <v>172</v>
      </c>
      <c r="K4162" s="7" t="s">
        <v>87</v>
      </c>
      <c r="L4162" s="7" t="s">
        <v>150</v>
      </c>
      <c r="M4162" s="7" t="s">
        <v>126</v>
      </c>
      <c r="N4162" s="7" t="s">
        <v>165</v>
      </c>
      <c r="O4162" s="7" t="s">
        <v>89</v>
      </c>
      <c r="P4162" s="7" t="s">
        <v>93</v>
      </c>
      <c r="Q4162" s="7" t="s">
        <v>84</v>
      </c>
      <c r="R4162" s="7" t="s">
        <v>158</v>
      </c>
      <c r="S4162" s="7" t="s">
        <v>114</v>
      </c>
      <c r="T4162" s="7" t="s">
        <v>97</v>
      </c>
      <c r="U4162" s="7" t="s">
        <v>115</v>
      </c>
      <c r="V4162" s="7" t="s">
        <v>447</v>
      </c>
      <c r="W4162" s="7" t="s">
        <v>130</v>
      </c>
      <c r="X4162" s="7" t="s">
        <v>96</v>
      </c>
      <c r="Y4162" s="7" t="n">
        <v>0</v>
      </c>
      <c r="Z4162" s="7" t="n">
        <v>1</v>
      </c>
      <c r="AA4162" s="7" t="str">
        <f aca="false">IF(Y4162&gt;Z4162,"Win",IF(Y4162&lt;Z4162,"Loss","Draw"))</f>
        <v>Loss</v>
      </c>
      <c r="AB4162" s="7" t="s">
        <v>99</v>
      </c>
      <c r="AC4162" s="7" t="s">
        <v>99</v>
      </c>
      <c r="AD4162" s="7" t="s">
        <v>2443</v>
      </c>
      <c r="AE4162" s="7" t="s">
        <v>1014</v>
      </c>
      <c r="AF4162" s="7" t="str">
        <f aca="false">IF(AD4162&lt;AE4162,AD4162,AE4162)</f>
        <v>Archers, Arrows, Bowler, Giant, Giant Snowball, Graveyard, Minions, Ronin</v>
      </c>
      <c r="AG4162" s="7" t="str">
        <f aca="false">IF(AD4162&lt;AE4162,AE4162,AD4162)</f>
        <v>Electro Spirit, Fireball, Hog Rider, Mega Knight, Musketeer, Skeletons, Tesla, The Log</v>
      </c>
      <c r="AH4162" s="7" t="str">
        <f aca="false">IF(AD4162=AF4162,AA4162,IF(AA4162="Win","Loss",IF(AA4162="Loss","Win","Draw")))</f>
        <v>Win</v>
      </c>
      <c r="AI4162" s="7" t="s">
        <v>297</v>
      </c>
    </row>
    <row r="4163" customFormat="false" ht="15" hidden="false" customHeight="true" outlineLevel="0" collapsed="false">
      <c r="A4163" s="7" t="s">
        <v>7953</v>
      </c>
      <c r="B4163" s="7" t="n">
        <v>3</v>
      </c>
      <c r="C4163" s="7" t="s">
        <v>1727</v>
      </c>
      <c r="D4163" s="7" t="s">
        <v>1728</v>
      </c>
      <c r="E4163" s="7" t="s">
        <v>1201</v>
      </c>
      <c r="F4163" s="7" t="s">
        <v>1202</v>
      </c>
      <c r="G4163" s="7" t="s">
        <v>4310</v>
      </c>
      <c r="H4163" s="7" t="s">
        <v>163</v>
      </c>
      <c r="I4163" s="7" t="s">
        <v>107</v>
      </c>
      <c r="J4163" s="7" t="s">
        <v>158</v>
      </c>
      <c r="K4163" s="7" t="s">
        <v>152</v>
      </c>
      <c r="L4163" s="7" t="s">
        <v>133</v>
      </c>
      <c r="M4163" s="7" t="s">
        <v>95</v>
      </c>
      <c r="N4163" s="7" t="s">
        <v>85</v>
      </c>
      <c r="O4163" s="7" t="s">
        <v>387</v>
      </c>
      <c r="P4163" s="7" t="s">
        <v>187</v>
      </c>
      <c r="Q4163" s="7" t="s">
        <v>185</v>
      </c>
      <c r="R4163" s="7" t="s">
        <v>186</v>
      </c>
      <c r="S4163" s="7" t="s">
        <v>109</v>
      </c>
      <c r="T4163" s="7" t="s">
        <v>188</v>
      </c>
      <c r="U4163" s="7" t="s">
        <v>117</v>
      </c>
      <c r="V4163" s="7" t="s">
        <v>111</v>
      </c>
      <c r="W4163" s="7" t="s">
        <v>187</v>
      </c>
      <c r="X4163" s="7" t="s">
        <v>86</v>
      </c>
      <c r="Y4163" s="7" t="n">
        <v>1</v>
      </c>
      <c r="Z4163" s="7" t="n">
        <v>0</v>
      </c>
      <c r="AA4163" s="7" t="str">
        <f aca="false">IF(Y4163&gt;Z4163,"Win",IF(Y4163&lt;Z4163,"Loss","Draw"))</f>
        <v>Win</v>
      </c>
      <c r="AB4163" s="7" t="s">
        <v>99</v>
      </c>
      <c r="AC4163" s="7" t="s">
        <v>99</v>
      </c>
      <c r="AD4163" s="7" t="s">
        <v>4311</v>
      </c>
      <c r="AE4163" s="7" t="s">
        <v>813</v>
      </c>
      <c r="AF4163" s="7" t="str">
        <f aca="false">IF(AD4163&lt;AE4163,AD4163,AE4163)</f>
        <v>Baby Dragon, Barbarian Barrel, Bowler, Electro Giant, Goblin Cage, Lightning, Mother Witch, Tornado</v>
      </c>
      <c r="AG4163" s="7" t="str">
        <f aca="false">IF(AD4163&lt;AE4163,AE4163,AD4163)</f>
        <v>Balloon, Executioner, Giant Skeleton, Miner, Skeleton Dragons, Tombstone, Tornado, Zap</v>
      </c>
      <c r="AH4163" s="7" t="str">
        <f aca="false">IF(AD4163=AF4163,AA4163,IF(AA4163="Win","Loss",IF(AA4163="Loss","Win","Draw")))</f>
        <v>Win</v>
      </c>
      <c r="AI4163" s="7" t="s">
        <v>297</v>
      </c>
    </row>
    <row r="4164" customFormat="false" ht="15" hidden="false" customHeight="true" outlineLevel="0" collapsed="false">
      <c r="A4164" s="7" t="s">
        <v>7954</v>
      </c>
      <c r="B4164" s="7" t="n">
        <v>1</v>
      </c>
      <c r="C4164" s="7" t="s">
        <v>1727</v>
      </c>
      <c r="D4164" s="7" t="s">
        <v>1728</v>
      </c>
      <c r="E4164" s="7" t="s">
        <v>1201</v>
      </c>
      <c r="F4164" s="7" t="s">
        <v>1202</v>
      </c>
      <c r="G4164" s="7" t="s">
        <v>4313</v>
      </c>
      <c r="H4164" s="7" t="s">
        <v>391</v>
      </c>
      <c r="I4164" s="7" t="s">
        <v>109</v>
      </c>
      <c r="J4164" s="7" t="s">
        <v>188</v>
      </c>
      <c r="K4164" s="7" t="s">
        <v>208</v>
      </c>
      <c r="L4164" s="7" t="s">
        <v>88</v>
      </c>
      <c r="M4164" s="7" t="s">
        <v>86</v>
      </c>
      <c r="N4164" s="7" t="s">
        <v>112</v>
      </c>
      <c r="O4164" s="7" t="s">
        <v>93</v>
      </c>
      <c r="P4164" s="7" t="s">
        <v>110</v>
      </c>
      <c r="Q4164" s="7" t="s">
        <v>82</v>
      </c>
      <c r="R4164" s="7" t="s">
        <v>202</v>
      </c>
      <c r="S4164" s="7" t="s">
        <v>87</v>
      </c>
      <c r="T4164" s="7" t="s">
        <v>85</v>
      </c>
      <c r="U4164" s="7" t="s">
        <v>150</v>
      </c>
      <c r="V4164" s="7" t="s">
        <v>95</v>
      </c>
      <c r="W4164" s="7" t="s">
        <v>97</v>
      </c>
      <c r="X4164" s="7" t="s">
        <v>126</v>
      </c>
      <c r="Y4164" s="7" t="n">
        <v>0</v>
      </c>
      <c r="Z4164" s="7" t="n">
        <v>1</v>
      </c>
      <c r="AA4164" s="7" t="str">
        <f aca="false">IF(Y4164&gt;Z4164,"Win",IF(Y4164&lt;Z4164,"Loss","Draw"))</f>
        <v>Loss</v>
      </c>
      <c r="AB4164" s="7" t="s">
        <v>99</v>
      </c>
      <c r="AC4164" s="7" t="s">
        <v>99</v>
      </c>
      <c r="AD4164" s="7" t="s">
        <v>368</v>
      </c>
      <c r="AE4164" s="7" t="s">
        <v>492</v>
      </c>
      <c r="AF4164" s="7" t="str">
        <f aca="false">IF(AD4164&lt;AE4164,AD4164,AE4164)</f>
        <v>Barbarian Barrel, Electro Spirit, Lightning, Magic Archer, Ronin, Royal Hogs, Skeletons, Tesla</v>
      </c>
      <c r="AG4164" s="7" t="str">
        <f aca="false">IF(AD4164&lt;AE4164,AE4164,AD4164)</f>
        <v>Berserker, Fireball, Lava Hound, Skeleton Dragons, Spirit Empress, Tombstone, Valkyrie, Zap</v>
      </c>
      <c r="AH4164" s="7" t="str">
        <f aca="false">IF(AD4164=AF4164,AA4164,IF(AA4164="Win","Loss",IF(AA4164="Loss","Win","Draw")))</f>
        <v>Win</v>
      </c>
      <c r="AI4164" s="7" t="s">
        <v>297</v>
      </c>
    </row>
    <row r="4165" customFormat="false" ht="15" hidden="false" customHeight="true" outlineLevel="0" collapsed="false">
      <c r="A4165" s="7" t="s">
        <v>7954</v>
      </c>
      <c r="B4165" s="7" t="n">
        <v>2</v>
      </c>
      <c r="C4165" s="7" t="s">
        <v>1727</v>
      </c>
      <c r="D4165" s="7" t="s">
        <v>1728</v>
      </c>
      <c r="E4165" s="7" t="s">
        <v>1201</v>
      </c>
      <c r="F4165" s="7" t="s">
        <v>1202</v>
      </c>
      <c r="G4165" s="7" t="s">
        <v>4314</v>
      </c>
      <c r="H4165" s="7" t="s">
        <v>163</v>
      </c>
      <c r="I4165" s="7" t="s">
        <v>137</v>
      </c>
      <c r="J4165" s="7" t="s">
        <v>194</v>
      </c>
      <c r="K4165" s="7" t="s">
        <v>114</v>
      </c>
      <c r="L4165" s="7" t="s">
        <v>87</v>
      </c>
      <c r="M4165" s="7" t="s">
        <v>116</v>
      </c>
      <c r="N4165" s="7" t="s">
        <v>157</v>
      </c>
      <c r="O4165" s="7" t="s">
        <v>97</v>
      </c>
      <c r="P4165" s="7" t="s">
        <v>126</v>
      </c>
      <c r="Q4165" s="7" t="s">
        <v>177</v>
      </c>
      <c r="R4165" s="7" t="s">
        <v>83</v>
      </c>
      <c r="S4165" s="7" t="s">
        <v>188</v>
      </c>
      <c r="T4165" s="7" t="s">
        <v>215</v>
      </c>
      <c r="U4165" s="7" t="s">
        <v>89</v>
      </c>
      <c r="V4165" s="7" t="s">
        <v>93</v>
      </c>
      <c r="W4165" s="7" t="s">
        <v>173</v>
      </c>
      <c r="X4165" s="7" t="s">
        <v>86</v>
      </c>
      <c r="Y4165" s="7" t="n">
        <v>0</v>
      </c>
      <c r="Z4165" s="7" t="n">
        <v>1</v>
      </c>
      <c r="AA4165" s="7" t="str">
        <f aca="false">IF(Y4165&gt;Z4165,"Win",IF(Y4165&lt;Z4165,"Loss","Draw"))</f>
        <v>Loss</v>
      </c>
      <c r="AB4165" s="7" t="s">
        <v>99</v>
      </c>
      <c r="AC4165" s="7" t="s">
        <v>99</v>
      </c>
      <c r="AD4165" s="7" t="s">
        <v>1126</v>
      </c>
      <c r="AE4165" s="7" t="s">
        <v>780</v>
      </c>
      <c r="AF4165" s="7" t="str">
        <f aca="false">IF(AD4165&lt;AE4165,AD4165,AE4165)</f>
        <v>Archer Queen, Fire Spirit, Giant Snowball, Goblin Drill, Poison, Ronin, Skeletons, Tesla</v>
      </c>
      <c r="AG4165" s="7" t="str">
        <f aca="false">IF(AD4165&lt;AE4165,AE4165,AD4165)</f>
        <v>Fireball, Fisherman, Monk, Royal Giant, Skeleton Dragons, The Log, Tombstone, Zappies</v>
      </c>
      <c r="AH4165" s="7" t="str">
        <f aca="false">IF(AD4165=AF4165,AA4165,IF(AA4165="Win","Loss",IF(AA4165="Loss","Win","Draw")))</f>
        <v>Loss</v>
      </c>
      <c r="AI4165" s="7" t="s">
        <v>297</v>
      </c>
    </row>
    <row r="4166" customFormat="false" ht="15" hidden="false" customHeight="true" outlineLevel="0" collapsed="false">
      <c r="A4166" s="7" t="s">
        <v>7954</v>
      </c>
      <c r="B4166" s="7" t="n">
        <v>3</v>
      </c>
      <c r="C4166" s="7" t="s">
        <v>1727</v>
      </c>
      <c r="D4166" s="7" t="s">
        <v>1728</v>
      </c>
      <c r="E4166" s="7" t="s">
        <v>1201</v>
      </c>
      <c r="F4166" s="7" t="s">
        <v>1202</v>
      </c>
      <c r="G4166" s="7" t="s">
        <v>4315</v>
      </c>
      <c r="H4166" s="7" t="s">
        <v>391</v>
      </c>
      <c r="I4166" s="7" t="s">
        <v>141</v>
      </c>
      <c r="J4166" s="7" t="s">
        <v>83</v>
      </c>
      <c r="K4166" s="7" t="s">
        <v>82</v>
      </c>
      <c r="L4166" s="7" t="s">
        <v>95</v>
      </c>
      <c r="M4166" s="7" t="s">
        <v>143</v>
      </c>
      <c r="N4166" s="7" t="s">
        <v>173</v>
      </c>
      <c r="O4166" s="7" t="s">
        <v>142</v>
      </c>
      <c r="P4166" s="7" t="s">
        <v>164</v>
      </c>
      <c r="Q4166" s="7" t="s">
        <v>203</v>
      </c>
      <c r="R4166" s="7" t="s">
        <v>151</v>
      </c>
      <c r="S4166" s="7" t="s">
        <v>159</v>
      </c>
      <c r="T4166" s="7" t="s">
        <v>114</v>
      </c>
      <c r="U4166" s="7" t="s">
        <v>153</v>
      </c>
      <c r="V4166" s="7" t="s">
        <v>204</v>
      </c>
      <c r="W4166" s="7" t="s">
        <v>88</v>
      </c>
      <c r="X4166" s="7" t="s">
        <v>118</v>
      </c>
      <c r="Y4166" s="7" t="n">
        <v>1</v>
      </c>
      <c r="Z4166" s="7" t="n">
        <v>0</v>
      </c>
      <c r="AA4166" s="7" t="str">
        <f aca="false">IF(Y4166&gt;Z4166,"Win",IF(Y4166&lt;Z4166,"Loss","Draw"))</f>
        <v>Win</v>
      </c>
      <c r="AB4166" s="7" t="s">
        <v>99</v>
      </c>
      <c r="AC4166" s="7" t="s">
        <v>99</v>
      </c>
      <c r="AD4166" s="7" t="s">
        <v>4317</v>
      </c>
      <c r="AE4166" s="7" t="s">
        <v>4316</v>
      </c>
      <c r="AF4166" s="7" t="str">
        <f aca="false">IF(AD4166&lt;AE4166,AD4166,AE4166)</f>
        <v>Barbarian Barrel, Earthquake, Heal Spirit, Lumberjack, Monk, Royal Hogs, Three Musketeers, Zappies</v>
      </c>
      <c r="AG4166" s="7" t="str">
        <f aca="false">IF(AD4166&lt;AE4166,AE4166,AD4166)</f>
        <v>Berserker, Cannon, Dart Goblin, Giant Snowball, Goblin Barrel, Ice Spirit, Mighty Miner, Royal Delivery</v>
      </c>
      <c r="AH4166" s="7" t="str">
        <f aca="false">IF(AD4166=AF4166,AA4166,IF(AA4166="Win","Loss",IF(AA4166="Loss","Win","Draw")))</f>
        <v>Win</v>
      </c>
      <c r="AI4166" s="7" t="s">
        <v>297</v>
      </c>
    </row>
    <row r="4167" customFormat="false" ht="15" hidden="false" customHeight="true" outlineLevel="0" collapsed="false">
      <c r="A4167" s="7" t="s">
        <v>7955</v>
      </c>
      <c r="B4167" s="7" t="n">
        <v>1</v>
      </c>
      <c r="C4167" s="7" t="s">
        <v>1727</v>
      </c>
      <c r="D4167" s="7" t="s">
        <v>1728</v>
      </c>
      <c r="E4167" s="7" t="s">
        <v>1201</v>
      </c>
      <c r="F4167" s="7" t="s">
        <v>1202</v>
      </c>
      <c r="G4167" s="7" t="s">
        <v>4319</v>
      </c>
      <c r="H4167" s="7" t="s">
        <v>163</v>
      </c>
      <c r="I4167" s="7" t="s">
        <v>107</v>
      </c>
      <c r="J4167" s="7" t="s">
        <v>95</v>
      </c>
      <c r="K4167" s="7" t="s">
        <v>141</v>
      </c>
      <c r="L4167" s="7" t="s">
        <v>85</v>
      </c>
      <c r="M4167" s="7" t="s">
        <v>150</v>
      </c>
      <c r="N4167" s="7" t="s">
        <v>143</v>
      </c>
      <c r="O4167" s="7" t="s">
        <v>178</v>
      </c>
      <c r="P4167" s="7" t="s">
        <v>177</v>
      </c>
      <c r="Q4167" s="7" t="s">
        <v>141</v>
      </c>
      <c r="R4167" s="7" t="s">
        <v>95</v>
      </c>
      <c r="S4167" s="7" t="s">
        <v>107</v>
      </c>
      <c r="T4167" s="7" t="s">
        <v>177</v>
      </c>
      <c r="U4167" s="7" t="s">
        <v>178</v>
      </c>
      <c r="V4167" s="7" t="s">
        <v>85</v>
      </c>
      <c r="W4167" s="7" t="s">
        <v>143</v>
      </c>
      <c r="X4167" s="7" t="s">
        <v>150</v>
      </c>
      <c r="Y4167" s="7" t="n">
        <v>1</v>
      </c>
      <c r="Z4167" s="7" t="n">
        <v>0</v>
      </c>
      <c r="AA4167" s="7" t="str">
        <f aca="false">IF(Y4167&gt;Z4167,"Win",IF(Y4167&lt;Z4167,"Loss","Draw"))</f>
        <v>Win</v>
      </c>
      <c r="AB4167" s="7" t="s">
        <v>99</v>
      </c>
      <c r="AC4167" s="7" t="s">
        <v>99</v>
      </c>
      <c r="AD4167" s="7" t="s">
        <v>1058</v>
      </c>
      <c r="AE4167" s="7" t="s">
        <v>1058</v>
      </c>
      <c r="AF4167" s="7" t="str">
        <f aca="false">IF(AD4167&lt;AE4167,AD4167,AE4167)</f>
        <v>Barbarian Barrel, Electro Spirit, Goblin Cage, Heal Spirit, Lightning, Lumberjack, Phoenix, Royal Giant</v>
      </c>
      <c r="AG4167" s="7" t="str">
        <f aca="false">IF(AD4167&lt;AE4167,AE4167,AD4167)</f>
        <v>Barbarian Barrel, Electro Spirit, Goblin Cage, Heal Spirit, Lightning, Lumberjack, Phoenix, Royal Giant</v>
      </c>
      <c r="AH4167" s="7" t="str">
        <f aca="false">IF(AD4167=AF4167,AA4167,IF(AA4167="Win","Loss",IF(AA4167="Loss","Win","Draw")))</f>
        <v>Win</v>
      </c>
      <c r="AI4167" s="7" t="s">
        <v>297</v>
      </c>
    </row>
    <row r="4168" customFormat="false" ht="15" hidden="false" customHeight="true" outlineLevel="0" collapsed="false">
      <c r="A4168" s="7" t="s">
        <v>7955</v>
      </c>
      <c r="B4168" s="7" t="n">
        <v>2</v>
      </c>
      <c r="C4168" s="7" t="s">
        <v>1727</v>
      </c>
      <c r="D4168" s="7" t="s">
        <v>1728</v>
      </c>
      <c r="E4168" s="7" t="s">
        <v>1201</v>
      </c>
      <c r="F4168" s="7" t="s">
        <v>1202</v>
      </c>
      <c r="G4168" s="7" t="s">
        <v>4320</v>
      </c>
      <c r="H4168" s="7" t="s">
        <v>163</v>
      </c>
      <c r="I4168" s="7" t="s">
        <v>90</v>
      </c>
      <c r="J4168" s="7" t="s">
        <v>91</v>
      </c>
      <c r="K4168" s="7" t="s">
        <v>92</v>
      </c>
      <c r="L4168" s="7" t="s">
        <v>118</v>
      </c>
      <c r="M4168" s="7" t="s">
        <v>96</v>
      </c>
      <c r="N4168" s="7" t="s">
        <v>93</v>
      </c>
      <c r="O4168" s="7" t="s">
        <v>125</v>
      </c>
      <c r="P4168" s="7" t="s">
        <v>94</v>
      </c>
      <c r="Q4168" s="7" t="s">
        <v>84</v>
      </c>
      <c r="R4168" s="7" t="s">
        <v>241</v>
      </c>
      <c r="S4168" s="7" t="s">
        <v>114</v>
      </c>
      <c r="T4168" s="7" t="s">
        <v>118</v>
      </c>
      <c r="U4168" s="7" t="s">
        <v>119</v>
      </c>
      <c r="V4168" s="7" t="s">
        <v>116</v>
      </c>
      <c r="W4168" s="7" t="s">
        <v>115</v>
      </c>
      <c r="X4168" s="7" t="s">
        <v>138</v>
      </c>
      <c r="Y4168" s="7" t="n">
        <v>0</v>
      </c>
      <c r="Z4168" s="7" t="n">
        <v>1</v>
      </c>
      <c r="AA4168" s="7" t="str">
        <f aca="false">IF(Y4168&gt;Z4168,"Win",IF(Y4168&lt;Z4168,"Loss","Draw"))</f>
        <v>Loss</v>
      </c>
      <c r="AB4168" s="7" t="s">
        <v>99</v>
      </c>
      <c r="AC4168" s="7" t="s">
        <v>99</v>
      </c>
      <c r="AD4168" s="7" t="s">
        <v>4321</v>
      </c>
      <c r="AE4168" s="7" t="s">
        <v>1369</v>
      </c>
      <c r="AF4168" s="7" t="str">
        <f aca="false">IF(AD4168&lt;AE4168,AD4168,AE4168)</f>
        <v>Archers, Giant Snowball, Goblin Demolisher, Goblin Hut, Graveyard, Ice Spirit, Knight, Poison</v>
      </c>
      <c r="AG4168" s="7" t="str">
        <f aca="false">IF(AD4168&lt;AE4168,AE4168,AD4168)</f>
        <v>Cannon Cart, Fireball, Goblins, Ice Spirit, Minions, Mortar, Rascals, Skeleton Barrel</v>
      </c>
      <c r="AH4168" s="7" t="str">
        <f aca="false">IF(AD4168=AF4168,AA4168,IF(AA4168="Win","Loss",IF(AA4168="Loss","Win","Draw")))</f>
        <v>Win</v>
      </c>
      <c r="AI4168" s="7" t="s">
        <v>297</v>
      </c>
    </row>
    <row r="4169" customFormat="false" ht="15" hidden="false" customHeight="true" outlineLevel="0" collapsed="false">
      <c r="A4169" s="7" t="s">
        <v>7955</v>
      </c>
      <c r="B4169" s="7" t="n">
        <v>3</v>
      </c>
      <c r="C4169" s="7" t="s">
        <v>1727</v>
      </c>
      <c r="D4169" s="7" t="s">
        <v>1728</v>
      </c>
      <c r="E4169" s="7" t="s">
        <v>1201</v>
      </c>
      <c r="F4169" s="7" t="s">
        <v>1202</v>
      </c>
      <c r="G4169" s="7" t="s">
        <v>4322</v>
      </c>
      <c r="H4169" s="7" t="s">
        <v>391</v>
      </c>
      <c r="I4169" s="7" t="s">
        <v>159</v>
      </c>
      <c r="J4169" s="7" t="s">
        <v>108</v>
      </c>
      <c r="K4169" s="7" t="s">
        <v>203</v>
      </c>
      <c r="L4169" s="7" t="s">
        <v>201</v>
      </c>
      <c r="M4169" s="7" t="s">
        <v>234</v>
      </c>
      <c r="N4169" s="7" t="s">
        <v>157</v>
      </c>
      <c r="O4169" s="7" t="s">
        <v>88</v>
      </c>
      <c r="P4169" s="7" t="s">
        <v>126</v>
      </c>
      <c r="Q4169" s="7" t="s">
        <v>82</v>
      </c>
      <c r="R4169" s="7" t="s">
        <v>202</v>
      </c>
      <c r="S4169" s="7" t="s">
        <v>87</v>
      </c>
      <c r="T4169" s="7" t="s">
        <v>97</v>
      </c>
      <c r="U4169" s="7" t="s">
        <v>126</v>
      </c>
      <c r="V4169" s="7" t="s">
        <v>93</v>
      </c>
      <c r="W4169" s="7" t="s">
        <v>89</v>
      </c>
      <c r="X4169" s="7" t="s">
        <v>157</v>
      </c>
      <c r="Y4169" s="7" t="n">
        <v>1</v>
      </c>
      <c r="Z4169" s="7" t="n">
        <v>0</v>
      </c>
      <c r="AA4169" s="7" t="str">
        <f aca="false">IF(Y4169&gt;Z4169,"Win",IF(Y4169&lt;Z4169,"Loss","Draw"))</f>
        <v>Win</v>
      </c>
      <c r="AB4169" s="7" t="s">
        <v>99</v>
      </c>
      <c r="AC4169" s="7" t="s">
        <v>99</v>
      </c>
      <c r="AD4169" s="7" t="s">
        <v>4324</v>
      </c>
      <c r="AE4169" s="7" t="s">
        <v>4323</v>
      </c>
      <c r="AF4169" s="7" t="str">
        <f aca="false">IF(AD4169&lt;AE4169,AD4169,AE4169)</f>
        <v>Berserker, Bomb Tower, Dark Prince, Dart Goblin, Fire Spirit, Goblin Barrel, Skeletons, Wall Breakers</v>
      </c>
      <c r="AG4169" s="7" t="str">
        <f aca="false">IF(AD4169&lt;AE4169,AE4169,AD4169)</f>
        <v>Fire Spirit, Fireball, Magic Archer, Ronin, Royal Hogs, Skeletons, Tesla, The Log</v>
      </c>
      <c r="AH4169" s="7" t="str">
        <f aca="false">IF(AD4169=AF4169,AA4169,IF(AA4169="Win","Loss",IF(AA4169="Loss","Win","Draw")))</f>
        <v>Win</v>
      </c>
      <c r="AI4169" s="7" t="s">
        <v>297</v>
      </c>
    </row>
    <row r="4170" customFormat="false" ht="15" hidden="false" customHeight="true" outlineLevel="0" collapsed="false">
      <c r="A4170" s="7" t="s">
        <v>7956</v>
      </c>
      <c r="B4170" s="7" t="n">
        <v>1</v>
      </c>
      <c r="C4170" s="7" t="s">
        <v>1727</v>
      </c>
      <c r="D4170" s="7" t="s">
        <v>1728</v>
      </c>
      <c r="E4170" s="7" t="s">
        <v>1201</v>
      </c>
      <c r="F4170" s="7" t="s">
        <v>1202</v>
      </c>
      <c r="G4170" s="7" t="s">
        <v>4326</v>
      </c>
      <c r="H4170" s="7" t="s">
        <v>391</v>
      </c>
      <c r="I4170" s="7" t="s">
        <v>177</v>
      </c>
      <c r="J4170" s="7" t="s">
        <v>95</v>
      </c>
      <c r="K4170" s="7" t="s">
        <v>124</v>
      </c>
      <c r="L4170" s="7" t="s">
        <v>126</v>
      </c>
      <c r="M4170" s="7" t="s">
        <v>93</v>
      </c>
      <c r="N4170" s="7" t="s">
        <v>215</v>
      </c>
      <c r="O4170" s="7" t="s">
        <v>150</v>
      </c>
      <c r="P4170" s="7" t="s">
        <v>257</v>
      </c>
      <c r="Q4170" s="7" t="s">
        <v>109</v>
      </c>
      <c r="R4170" s="7" t="s">
        <v>188</v>
      </c>
      <c r="S4170" s="7" t="s">
        <v>208</v>
      </c>
      <c r="T4170" s="7" t="s">
        <v>88</v>
      </c>
      <c r="U4170" s="7" t="s">
        <v>86</v>
      </c>
      <c r="V4170" s="7" t="s">
        <v>112</v>
      </c>
      <c r="W4170" s="7" t="s">
        <v>93</v>
      </c>
      <c r="X4170" s="7" t="s">
        <v>110</v>
      </c>
      <c r="Y4170" s="7" t="n">
        <v>0</v>
      </c>
      <c r="Z4170" s="7" t="n">
        <v>1</v>
      </c>
      <c r="AA4170" s="7" t="str">
        <f aca="false">IF(Y4170&gt;Z4170,"Win",IF(Y4170&lt;Z4170,"Loss","Draw"))</f>
        <v>Loss</v>
      </c>
      <c r="AB4170" s="7" t="s">
        <v>99</v>
      </c>
      <c r="AC4170" s="7" t="s">
        <v>99</v>
      </c>
      <c r="AD4170" s="7" t="s">
        <v>429</v>
      </c>
      <c r="AE4170" s="7" t="s">
        <v>368</v>
      </c>
      <c r="AF4170" s="7" t="str">
        <f aca="false">IF(AD4170&lt;AE4170,AD4170,AE4170)</f>
        <v>Barbarian Barrel, Electro Spirit, Fireball, Fisherman, Hunter, Royal Ghost, Royal Giant, Skeletons</v>
      </c>
      <c r="AG4170" s="7" t="str">
        <f aca="false">IF(AD4170&lt;AE4170,AE4170,AD4170)</f>
        <v>Berserker, Fireball, Lava Hound, Skeleton Dragons, Spirit Empress, Tombstone, Valkyrie, Zap</v>
      </c>
      <c r="AH4170" s="7" t="str">
        <f aca="false">IF(AD4170=AF4170,AA4170,IF(AA4170="Win","Loss",IF(AA4170="Loss","Win","Draw")))</f>
        <v>Loss</v>
      </c>
      <c r="AI4170" s="7" t="s">
        <v>297</v>
      </c>
    </row>
    <row r="4171" customFormat="false" ht="15" hidden="false" customHeight="true" outlineLevel="0" collapsed="false">
      <c r="A4171" s="7" t="s">
        <v>7956</v>
      </c>
      <c r="B4171" s="7" t="n">
        <v>2</v>
      </c>
      <c r="C4171" s="7" t="s">
        <v>1727</v>
      </c>
      <c r="D4171" s="7" t="s">
        <v>1728</v>
      </c>
      <c r="E4171" s="7" t="s">
        <v>1201</v>
      </c>
      <c r="F4171" s="7" t="s">
        <v>1202</v>
      </c>
      <c r="G4171" s="7" t="s">
        <v>4327</v>
      </c>
      <c r="H4171" s="7" t="s">
        <v>163</v>
      </c>
      <c r="I4171" s="7" t="s">
        <v>127</v>
      </c>
      <c r="J4171" s="7" t="s">
        <v>219</v>
      </c>
      <c r="K4171" s="7" t="s">
        <v>141</v>
      </c>
      <c r="L4171" s="7" t="s">
        <v>133</v>
      </c>
      <c r="M4171" s="7" t="s">
        <v>173</v>
      </c>
      <c r="N4171" s="7" t="s">
        <v>294</v>
      </c>
      <c r="O4171" s="7" t="s">
        <v>117</v>
      </c>
      <c r="P4171" s="7" t="s">
        <v>327</v>
      </c>
      <c r="Q4171" s="7" t="s">
        <v>114</v>
      </c>
      <c r="R4171" s="7" t="s">
        <v>158</v>
      </c>
      <c r="S4171" s="7" t="s">
        <v>84</v>
      </c>
      <c r="T4171" s="7" t="s">
        <v>126</v>
      </c>
      <c r="U4171" s="7" t="s">
        <v>173</v>
      </c>
      <c r="V4171" s="7" t="s">
        <v>447</v>
      </c>
      <c r="W4171" s="7" t="s">
        <v>115</v>
      </c>
      <c r="X4171" s="7" t="s">
        <v>130</v>
      </c>
      <c r="Y4171" s="7" t="n">
        <v>0</v>
      </c>
      <c r="Z4171" s="7" t="n">
        <v>1</v>
      </c>
      <c r="AA4171" s="7" t="str">
        <f aca="false">IF(Y4171&gt;Z4171,"Win",IF(Y4171&lt;Z4171,"Loss","Draw"))</f>
        <v>Loss</v>
      </c>
      <c r="AB4171" s="7" t="s">
        <v>99</v>
      </c>
      <c r="AC4171" s="7" t="s">
        <v>99</v>
      </c>
      <c r="AD4171" s="7" t="s">
        <v>4328</v>
      </c>
      <c r="AE4171" s="7" t="s">
        <v>1338</v>
      </c>
      <c r="AF4171" s="7" t="str">
        <f aca="false">IF(AD4171&lt;AE4171,AD4171,AE4171)</f>
        <v>Archers, Arrows, Bowler, Giant, Giant Snowball, Graveyard, Skeletons, Zappies</v>
      </c>
      <c r="AG4171" s="7" t="str">
        <f aca="false">IF(AD4171&lt;AE4171,AE4171,AD4171)</f>
        <v>Battle Ram, Giant Skeleton, Lumberjack, Mother Witch, Rage, Vines, Wizard, Zappies</v>
      </c>
      <c r="AH4171" s="7" t="str">
        <f aca="false">IF(AD4171=AF4171,AA4171,IF(AA4171="Win","Loss",IF(AA4171="Loss","Win","Draw")))</f>
        <v>Win</v>
      </c>
      <c r="AI4171" s="7" t="s">
        <v>297</v>
      </c>
    </row>
    <row r="4172" customFormat="false" ht="15" hidden="false" customHeight="true" outlineLevel="0" collapsed="false">
      <c r="A4172" s="7" t="s">
        <v>7956</v>
      </c>
      <c r="B4172" s="7" t="n">
        <v>3</v>
      </c>
      <c r="C4172" s="7" t="s">
        <v>1727</v>
      </c>
      <c r="D4172" s="7" t="s">
        <v>1728</v>
      </c>
      <c r="E4172" s="7" t="s">
        <v>1201</v>
      </c>
      <c r="F4172" s="7" t="s">
        <v>1202</v>
      </c>
      <c r="G4172" s="7" t="s">
        <v>4329</v>
      </c>
      <c r="H4172" s="7" t="s">
        <v>391</v>
      </c>
      <c r="I4172" s="7" t="s">
        <v>82</v>
      </c>
      <c r="J4172" s="7" t="s">
        <v>202</v>
      </c>
      <c r="K4172" s="7" t="s">
        <v>87</v>
      </c>
      <c r="L4172" s="7" t="s">
        <v>89</v>
      </c>
      <c r="M4172" s="7" t="s">
        <v>108</v>
      </c>
      <c r="N4172" s="7" t="s">
        <v>118</v>
      </c>
      <c r="O4172" s="7" t="s">
        <v>85</v>
      </c>
      <c r="P4172" s="7" t="s">
        <v>88</v>
      </c>
      <c r="Q4172" s="7" t="s">
        <v>92</v>
      </c>
      <c r="R4172" s="7" t="s">
        <v>91</v>
      </c>
      <c r="S4172" s="7" t="s">
        <v>90</v>
      </c>
      <c r="T4172" s="7" t="s">
        <v>96</v>
      </c>
      <c r="U4172" s="7" t="s">
        <v>94</v>
      </c>
      <c r="V4172" s="7" t="s">
        <v>97</v>
      </c>
      <c r="W4172" s="7" t="s">
        <v>95</v>
      </c>
      <c r="X4172" s="7" t="s">
        <v>116</v>
      </c>
      <c r="Y4172" s="7" t="n">
        <v>1</v>
      </c>
      <c r="Z4172" s="7" t="n">
        <v>0</v>
      </c>
      <c r="AA4172" s="7" t="str">
        <f aca="false">IF(Y4172&gt;Z4172,"Win",IF(Y4172&lt;Z4172,"Loss","Draw"))</f>
        <v>Win</v>
      </c>
      <c r="AB4172" s="7" t="s">
        <v>99</v>
      </c>
      <c r="AC4172" s="7" t="s">
        <v>99</v>
      </c>
      <c r="AD4172" s="7" t="s">
        <v>4331</v>
      </c>
      <c r="AE4172" s="7" t="s">
        <v>4330</v>
      </c>
      <c r="AF4172" s="7" t="str">
        <f aca="false">IF(AD4172&lt;AE4172,AD4172,AE4172)</f>
        <v>Barbarian Barrel, Goblins, Minions, Mortar, Poison, Rascals, Ronin, Skeleton Barrel</v>
      </c>
      <c r="AG4172" s="7" t="str">
        <f aca="false">IF(AD4172&lt;AE4172,AE4172,AD4172)</f>
        <v>Berserker, Dark Prince, Ice Spirit, Lightning, Magic Archer, Royal Hogs, Tesla, The Log</v>
      </c>
      <c r="AH4172" s="7" t="str">
        <f aca="false">IF(AD4172=AF4172,AA4172,IF(AA4172="Win","Loss",IF(AA4172="Loss","Win","Draw")))</f>
        <v>Loss</v>
      </c>
      <c r="AI4172" s="7" t="s">
        <v>297</v>
      </c>
    </row>
    <row r="4173" customFormat="false" ht="15" hidden="false" customHeight="true" outlineLevel="0" collapsed="false">
      <c r="A4173" s="7" t="s">
        <v>7957</v>
      </c>
      <c r="B4173" s="7" t="n">
        <v>1</v>
      </c>
      <c r="C4173" s="7" t="s">
        <v>1727</v>
      </c>
      <c r="D4173" s="7" t="s">
        <v>1728</v>
      </c>
      <c r="E4173" s="7" t="s">
        <v>1201</v>
      </c>
      <c r="F4173" s="7" t="s">
        <v>1202</v>
      </c>
      <c r="G4173" s="7" t="s">
        <v>4333</v>
      </c>
      <c r="H4173" s="7" t="s">
        <v>163</v>
      </c>
      <c r="I4173" s="7" t="s">
        <v>90</v>
      </c>
      <c r="J4173" s="7" t="s">
        <v>123</v>
      </c>
      <c r="K4173" s="7" t="s">
        <v>124</v>
      </c>
      <c r="L4173" s="7" t="s">
        <v>96</v>
      </c>
      <c r="M4173" s="7" t="s">
        <v>125</v>
      </c>
      <c r="N4173" s="7" t="s">
        <v>85</v>
      </c>
      <c r="O4173" s="7" t="s">
        <v>95</v>
      </c>
      <c r="P4173" s="7" t="s">
        <v>126</v>
      </c>
      <c r="Q4173" s="7" t="s">
        <v>129</v>
      </c>
      <c r="R4173" s="7" t="s">
        <v>128</v>
      </c>
      <c r="S4173" s="7" t="s">
        <v>127</v>
      </c>
      <c r="T4173" s="7" t="s">
        <v>130</v>
      </c>
      <c r="U4173" s="7" t="s">
        <v>133</v>
      </c>
      <c r="V4173" s="7" t="s">
        <v>132</v>
      </c>
      <c r="W4173" s="7" t="s">
        <v>131</v>
      </c>
      <c r="X4173" s="7" t="s">
        <v>97</v>
      </c>
      <c r="Y4173" s="7" t="n">
        <v>0</v>
      </c>
      <c r="Z4173" s="7" t="n">
        <v>1</v>
      </c>
      <c r="AA4173" s="7" t="str">
        <f aca="false">IF(Y4173&gt;Z4173,"Win",IF(Y4173&lt;Z4173,"Loss","Draw"))</f>
        <v>Loss</v>
      </c>
      <c r="AB4173" s="7" t="s">
        <v>99</v>
      </c>
      <c r="AC4173" s="7" t="s">
        <v>99</v>
      </c>
      <c r="AD4173" s="7" t="s">
        <v>134</v>
      </c>
      <c r="AE4173" s="7" t="s">
        <v>1762</v>
      </c>
      <c r="AF4173" s="7" t="str">
        <f aca="false">IF(AD4173&lt;AE4173,AD4173,AE4173)</f>
        <v>Arrows, Bandit, Battle Ram, Electro Wizard, Golden Knight, Mega Knight, Mother Witch, Ronin</v>
      </c>
      <c r="AG4173" s="7" t="str">
        <f aca="false">IF(AD4173&lt;AE4173,AE4173,AD4173)</f>
        <v>Barbarian Barrel, Cannon Cart, Goblinstein, Lightning, Minions, Mortar, Royal Ghost, Skeletons</v>
      </c>
      <c r="AH4173" s="7" t="str">
        <f aca="false">IF(AD4173=AF4173,AA4173,IF(AA4173="Win","Loss",IF(AA4173="Loss","Win","Draw")))</f>
        <v>Win</v>
      </c>
      <c r="AI4173" s="7" t="s">
        <v>297</v>
      </c>
    </row>
    <row r="4174" customFormat="false" ht="15" hidden="false" customHeight="true" outlineLevel="0" collapsed="false">
      <c r="A4174" s="7" t="s">
        <v>7957</v>
      </c>
      <c r="B4174" s="7" t="n">
        <v>2</v>
      </c>
      <c r="C4174" s="7" t="s">
        <v>1727</v>
      </c>
      <c r="D4174" s="7" t="s">
        <v>1728</v>
      </c>
      <c r="E4174" s="7" t="s">
        <v>1201</v>
      </c>
      <c r="F4174" s="7" t="s">
        <v>1202</v>
      </c>
      <c r="G4174" s="7" t="s">
        <v>4334</v>
      </c>
      <c r="H4174" s="7" t="s">
        <v>163</v>
      </c>
      <c r="I4174" s="7" t="s">
        <v>177</v>
      </c>
      <c r="J4174" s="7" t="s">
        <v>108</v>
      </c>
      <c r="K4174" s="7" t="s">
        <v>107</v>
      </c>
      <c r="L4174" s="7" t="s">
        <v>178</v>
      </c>
      <c r="M4174" s="7" t="s">
        <v>150</v>
      </c>
      <c r="N4174" s="7" t="s">
        <v>89</v>
      </c>
      <c r="O4174" s="7" t="s">
        <v>143</v>
      </c>
      <c r="P4174" s="7" t="s">
        <v>164</v>
      </c>
      <c r="Q4174" s="7" t="s">
        <v>84</v>
      </c>
      <c r="R4174" s="7" t="s">
        <v>241</v>
      </c>
      <c r="S4174" s="7" t="s">
        <v>87</v>
      </c>
      <c r="T4174" s="7" t="s">
        <v>93</v>
      </c>
      <c r="U4174" s="7" t="s">
        <v>89</v>
      </c>
      <c r="V4174" s="7" t="s">
        <v>126</v>
      </c>
      <c r="W4174" s="7" t="s">
        <v>150</v>
      </c>
      <c r="X4174" s="7" t="s">
        <v>455</v>
      </c>
      <c r="Y4174" s="7" t="n">
        <v>1</v>
      </c>
      <c r="Z4174" s="7" t="n">
        <v>0</v>
      </c>
      <c r="AA4174" s="7" t="str">
        <f aca="false">IF(Y4174&gt;Z4174,"Win",IF(Y4174&lt;Z4174,"Loss","Draw"))</f>
        <v>Win</v>
      </c>
      <c r="AB4174" s="7" t="s">
        <v>99</v>
      </c>
      <c r="AC4174" s="7" t="s">
        <v>99</v>
      </c>
      <c r="AD4174" s="7" t="s">
        <v>4335</v>
      </c>
      <c r="AE4174" s="7" t="s">
        <v>456</v>
      </c>
      <c r="AF4174" s="7" t="str">
        <f aca="false">IF(AD4174&lt;AE4174,AD4174,AE4174)</f>
        <v>Archers, Electro Spirit, Fireball, Knight, Skeletons, Tesla, The Log, X-Bow</v>
      </c>
      <c r="AG4174" s="7" t="str">
        <f aca="false">IF(AD4174&lt;AE4174,AE4174,AD4174)</f>
        <v>Dark Prince, Earthquake, Electro Spirit, Goblin Cage, Heal Spirit, Phoenix, Royal Giant, The Log</v>
      </c>
      <c r="AH4174" s="7" t="str">
        <f aca="false">IF(AD4174=AF4174,AA4174,IF(AA4174="Win","Loss",IF(AA4174="Loss","Win","Draw")))</f>
        <v>Loss</v>
      </c>
      <c r="AI4174" s="7" t="s">
        <v>297</v>
      </c>
    </row>
    <row r="4175" customFormat="false" ht="15" hidden="false" customHeight="true" outlineLevel="0" collapsed="false">
      <c r="A4175" s="7" t="s">
        <v>7957</v>
      </c>
      <c r="B4175" s="7" t="n">
        <v>3</v>
      </c>
      <c r="C4175" s="7" t="s">
        <v>1727</v>
      </c>
      <c r="D4175" s="7" t="s">
        <v>1728</v>
      </c>
      <c r="E4175" s="7" t="s">
        <v>1201</v>
      </c>
      <c r="F4175" s="7" t="s">
        <v>1202</v>
      </c>
      <c r="G4175" s="7" t="s">
        <v>4336</v>
      </c>
      <c r="H4175" s="7" t="s">
        <v>391</v>
      </c>
      <c r="I4175" s="7" t="s">
        <v>137</v>
      </c>
      <c r="J4175" s="7" t="s">
        <v>241</v>
      </c>
      <c r="K4175" s="7" t="s">
        <v>114</v>
      </c>
      <c r="L4175" s="7" t="s">
        <v>116</v>
      </c>
      <c r="M4175" s="7" t="s">
        <v>242</v>
      </c>
      <c r="N4175" s="7" t="s">
        <v>157</v>
      </c>
      <c r="O4175" s="7" t="s">
        <v>87</v>
      </c>
      <c r="P4175" s="7" t="s">
        <v>88</v>
      </c>
      <c r="Q4175" s="7" t="s">
        <v>203</v>
      </c>
      <c r="R4175" s="7" t="s">
        <v>202</v>
      </c>
      <c r="S4175" s="7" t="s">
        <v>201</v>
      </c>
      <c r="T4175" s="7" t="s">
        <v>88</v>
      </c>
      <c r="U4175" s="7" t="s">
        <v>157</v>
      </c>
      <c r="V4175" s="7" t="s">
        <v>118</v>
      </c>
      <c r="W4175" s="7" t="s">
        <v>234</v>
      </c>
      <c r="X4175" s="7" t="s">
        <v>204</v>
      </c>
      <c r="Y4175" s="7" t="n">
        <v>0</v>
      </c>
      <c r="Z4175" s="7" t="n">
        <v>1</v>
      </c>
      <c r="AA4175" s="7" t="str">
        <f aca="false">IF(Y4175&gt;Z4175,"Win",IF(Y4175&lt;Z4175,"Loss","Draw"))</f>
        <v>Loss</v>
      </c>
      <c r="AB4175" s="7" t="s">
        <v>99</v>
      </c>
      <c r="AC4175" s="7" t="s">
        <v>99</v>
      </c>
      <c r="AD4175" s="7" t="s">
        <v>1311</v>
      </c>
      <c r="AE4175" s="7" t="s">
        <v>668</v>
      </c>
      <c r="AF4175" s="7" t="str">
        <f aca="false">IF(AD4175&lt;AE4175,AD4175,AE4175)</f>
        <v>Berserker, Bomb Tower, Fire Spirit, Goblin Barrel, Ice Spirit, Magic Archer, Royal Delivery, Wall Breakers</v>
      </c>
      <c r="AG4175" s="7" t="str">
        <f aca="false">IF(AD4175&lt;AE4175,AE4175,AD4175)</f>
        <v>Berserker, Bomber, Fire Spirit, Giant Snowball, Goblin Drill, Knight, Poison, Tesla</v>
      </c>
      <c r="AH4175" s="7" t="str">
        <f aca="false">IF(AD4175=AF4175,AA4175,IF(AA4175="Win","Loss",IF(AA4175="Loss","Win","Draw")))</f>
        <v>Win</v>
      </c>
      <c r="AI4175" s="7" t="s">
        <v>297</v>
      </c>
    </row>
    <row r="4176" customFormat="false" ht="15" hidden="false" customHeight="true" outlineLevel="0" collapsed="false">
      <c r="A4176" s="5" t="s">
        <v>7958</v>
      </c>
      <c r="B4176" s="5" t="n">
        <v>1</v>
      </c>
      <c r="C4176" s="5" t="s">
        <v>753</v>
      </c>
      <c r="D4176" s="5" t="s">
        <v>754</v>
      </c>
      <c r="E4176" s="5" t="s">
        <v>684</v>
      </c>
      <c r="F4176" s="5" t="s">
        <v>685</v>
      </c>
      <c r="G4176" s="5" t="s">
        <v>7959</v>
      </c>
      <c r="H4176" s="5" t="s">
        <v>352</v>
      </c>
      <c r="I4176" s="5" t="s">
        <v>185</v>
      </c>
      <c r="J4176" s="5" t="s">
        <v>186</v>
      </c>
      <c r="K4176" s="5" t="s">
        <v>109</v>
      </c>
      <c r="L4176" s="5" t="s">
        <v>111</v>
      </c>
      <c r="M4176" s="5" t="s">
        <v>117</v>
      </c>
      <c r="N4176" s="5" t="s">
        <v>173</v>
      </c>
      <c r="O4176" s="5" t="s">
        <v>187</v>
      </c>
      <c r="P4176" s="5" t="s">
        <v>188</v>
      </c>
      <c r="Q4176" s="5" t="s">
        <v>208</v>
      </c>
      <c r="R4176" s="5" t="s">
        <v>188</v>
      </c>
      <c r="S4176" s="5" t="s">
        <v>109</v>
      </c>
      <c r="T4176" s="5" t="s">
        <v>110</v>
      </c>
      <c r="U4176" s="5" t="s">
        <v>112</v>
      </c>
      <c r="V4176" s="5" t="s">
        <v>193</v>
      </c>
      <c r="W4176" s="5" t="s">
        <v>93</v>
      </c>
      <c r="X4176" s="5" t="s">
        <v>86</v>
      </c>
      <c r="Y4176" s="5" t="n">
        <v>1</v>
      </c>
      <c r="Z4176" s="5" t="n">
        <v>0</v>
      </c>
      <c r="AA4176" s="5" t="str">
        <f aca="false">IF(Y4176&gt;Z4176,"Win",IF(Y4176&lt;Z4176,"Loss","Draw"))</f>
        <v>Win</v>
      </c>
      <c r="AB4176" s="5" t="s">
        <v>98</v>
      </c>
      <c r="AC4176" s="5" t="s">
        <v>99</v>
      </c>
      <c r="AD4176" s="5" t="s">
        <v>538</v>
      </c>
      <c r="AE4176" s="5" t="s">
        <v>1784</v>
      </c>
      <c r="AF4176" s="5" t="str">
        <f aca="false">IF(AD4176&lt;AE4176,AD4176,AE4176)</f>
        <v>Balloon, Executioner, Giant Skeleton, Miner, Tombstone, Tornado, Zap, Zappies</v>
      </c>
      <c r="AG4176" s="5" t="str">
        <f aca="false">IF(AD4176&lt;AE4176,AE4176,AD4176)</f>
        <v>Fireball, Guards, Lava Hound, Skeleton Dragons, Spirit Empress, Tombstone, Valkyrie, Zap</v>
      </c>
      <c r="AH4176" s="5" t="str">
        <f aca="false">IF(AD4176=AF4176,AA4176,IF(AA4176="Win","Loss",IF(AA4176="Loss","Win","Draw")))</f>
        <v>Win</v>
      </c>
      <c r="AI4176" s="5" t="s">
        <v>297</v>
      </c>
    </row>
    <row r="4177" customFormat="false" ht="15" hidden="false" customHeight="true" outlineLevel="0" collapsed="false">
      <c r="A4177" s="5" t="s">
        <v>7958</v>
      </c>
      <c r="B4177" s="5" t="n">
        <v>2</v>
      </c>
      <c r="C4177" s="5" t="s">
        <v>753</v>
      </c>
      <c r="D4177" s="5" t="s">
        <v>754</v>
      </c>
      <c r="E4177" s="5" t="s">
        <v>684</v>
      </c>
      <c r="F4177" s="5" t="s">
        <v>685</v>
      </c>
      <c r="G4177" s="5" t="s">
        <v>7960</v>
      </c>
      <c r="H4177" s="5" t="s">
        <v>352</v>
      </c>
      <c r="I4177" s="5" t="s">
        <v>113</v>
      </c>
      <c r="J4177" s="5" t="s">
        <v>151</v>
      </c>
      <c r="K4177" s="5" t="s">
        <v>153</v>
      </c>
      <c r="L4177" s="5" t="s">
        <v>165</v>
      </c>
      <c r="M4177" s="5" t="s">
        <v>85</v>
      </c>
      <c r="N4177" s="5" t="s">
        <v>126</v>
      </c>
      <c r="O4177" s="5" t="s">
        <v>150</v>
      </c>
      <c r="P4177" s="5" t="s">
        <v>89</v>
      </c>
      <c r="Q4177" s="5" t="s">
        <v>92</v>
      </c>
      <c r="R4177" s="5" t="s">
        <v>91</v>
      </c>
      <c r="S4177" s="5" t="s">
        <v>90</v>
      </c>
      <c r="T4177" s="5" t="s">
        <v>125</v>
      </c>
      <c r="U4177" s="5" t="s">
        <v>93</v>
      </c>
      <c r="V4177" s="5" t="s">
        <v>159</v>
      </c>
      <c r="W4177" s="5" t="s">
        <v>94</v>
      </c>
      <c r="X4177" s="5" t="s">
        <v>150</v>
      </c>
      <c r="Y4177" s="5" t="n">
        <v>1</v>
      </c>
      <c r="Z4177" s="5" t="n">
        <v>0</v>
      </c>
      <c r="AA4177" s="5" t="str">
        <f aca="false">IF(Y4177&gt;Z4177,"Win",IF(Y4177&lt;Z4177,"Loss","Draw"))</f>
        <v>Win</v>
      </c>
      <c r="AB4177" s="5" t="s">
        <v>98</v>
      </c>
      <c r="AC4177" s="5" t="s">
        <v>99</v>
      </c>
      <c r="AD4177" s="5" t="s">
        <v>713</v>
      </c>
      <c r="AE4177" s="5" t="s">
        <v>665</v>
      </c>
      <c r="AF4177" s="5" t="str">
        <f aca="false">IF(AD4177&lt;AE4177,AD4177,AE4177)</f>
        <v>Cannon Cart, Dart Goblin, Electro Spirit, Fireball, Goblins, Mortar, Rascals, Skeleton Barrel</v>
      </c>
      <c r="AG4177" s="5" t="str">
        <f aca="false">IF(AD4177&lt;AE4177,AE4177,AD4177)</f>
        <v>Cannon, Electro Spirit, Furnace, Hog Rider, Lightning, Mighty Miner, Skeletons, The Log</v>
      </c>
      <c r="AH4177" s="5" t="str">
        <f aca="false">IF(AD4177=AF4177,AA4177,IF(AA4177="Win","Loss",IF(AA4177="Loss","Win","Draw")))</f>
        <v>Loss</v>
      </c>
      <c r="AI4177" s="5" t="s">
        <v>297</v>
      </c>
    </row>
    <row r="4178" customFormat="false" ht="15" hidden="false" customHeight="true" outlineLevel="0" collapsed="false">
      <c r="A4178" s="7" t="s">
        <v>7961</v>
      </c>
      <c r="B4178" s="7" t="n">
        <v>1</v>
      </c>
      <c r="C4178" s="7" t="s">
        <v>753</v>
      </c>
      <c r="D4178" s="7" t="s">
        <v>754</v>
      </c>
      <c r="E4178" s="7" t="s">
        <v>684</v>
      </c>
      <c r="F4178" s="7" t="s">
        <v>685</v>
      </c>
      <c r="G4178" s="7" t="s">
        <v>7962</v>
      </c>
      <c r="H4178" s="7" t="s">
        <v>352</v>
      </c>
      <c r="I4178" s="7" t="s">
        <v>137</v>
      </c>
      <c r="J4178" s="7" t="s">
        <v>202</v>
      </c>
      <c r="K4178" s="7" t="s">
        <v>114</v>
      </c>
      <c r="L4178" s="7" t="s">
        <v>138</v>
      </c>
      <c r="M4178" s="7" t="s">
        <v>97</v>
      </c>
      <c r="N4178" s="7" t="s">
        <v>187</v>
      </c>
      <c r="O4178" s="7" t="s">
        <v>91</v>
      </c>
      <c r="P4178" s="7" t="s">
        <v>234</v>
      </c>
      <c r="Q4178" s="7" t="s">
        <v>113</v>
      </c>
      <c r="R4178" s="7" t="s">
        <v>337</v>
      </c>
      <c r="S4178" s="7" t="s">
        <v>87</v>
      </c>
      <c r="T4178" s="7" t="s">
        <v>165</v>
      </c>
      <c r="U4178" s="7" t="s">
        <v>85</v>
      </c>
      <c r="V4178" s="7" t="s">
        <v>126</v>
      </c>
      <c r="W4178" s="7" t="s">
        <v>118</v>
      </c>
      <c r="X4178" s="7" t="s">
        <v>95</v>
      </c>
      <c r="Y4178" s="7" t="n">
        <v>1</v>
      </c>
      <c r="Z4178" s="7" t="n">
        <v>0</v>
      </c>
      <c r="AA4178" s="7" t="str">
        <f aca="false">IF(Y4178&gt;Z4178,"Win",IF(Y4178&lt;Z4178,"Loss","Draw"))</f>
        <v>Win</v>
      </c>
      <c r="AB4178" s="7" t="s">
        <v>99</v>
      </c>
      <c r="AC4178" s="7" t="s">
        <v>99</v>
      </c>
      <c r="AD4178" s="7" t="s">
        <v>7963</v>
      </c>
      <c r="AE4178" s="7" t="s">
        <v>7964</v>
      </c>
      <c r="AF4178" s="7" t="str">
        <f aca="false">IF(AD4178&lt;AE4178,AD4178,AE4178)</f>
        <v>Barbarian Barrel, Boss Bandit, Furnace, Hog Rider, Ice Spirit, Lightning, Skeletons, Tesla</v>
      </c>
      <c r="AG4178" s="7" t="str">
        <f aca="false">IF(AD4178&lt;AE4178,AE4178,AD4178)</f>
        <v>Bomb Tower, Giant Snowball, Goblin Demolisher, Goblin Drill, Goblins, Magic Archer, Ronin, Tornado</v>
      </c>
      <c r="AH4178" s="7" t="str">
        <f aca="false">IF(AD4178=AF4178,AA4178,IF(AA4178="Win","Loss",IF(AA4178="Loss","Win","Draw")))</f>
        <v>Loss</v>
      </c>
      <c r="AI4178" s="7" t="s">
        <v>297</v>
      </c>
    </row>
    <row r="4179" customFormat="false" ht="15" hidden="false" customHeight="true" outlineLevel="0" collapsed="false">
      <c r="A4179" s="7" t="s">
        <v>7961</v>
      </c>
      <c r="B4179" s="7" t="n">
        <v>2</v>
      </c>
      <c r="C4179" s="7" t="s">
        <v>753</v>
      </c>
      <c r="D4179" s="7" t="s">
        <v>754</v>
      </c>
      <c r="E4179" s="7" t="s">
        <v>684</v>
      </c>
      <c r="F4179" s="7" t="s">
        <v>685</v>
      </c>
      <c r="G4179" s="7" t="s">
        <v>7965</v>
      </c>
      <c r="H4179" s="7" t="s">
        <v>352</v>
      </c>
      <c r="I4179" s="7" t="s">
        <v>82</v>
      </c>
      <c r="J4179" s="7" t="s">
        <v>108</v>
      </c>
      <c r="K4179" s="7" t="s">
        <v>124</v>
      </c>
      <c r="L4179" s="7" t="s">
        <v>93</v>
      </c>
      <c r="M4179" s="7" t="s">
        <v>95</v>
      </c>
      <c r="N4179" s="7" t="s">
        <v>142</v>
      </c>
      <c r="O4179" s="7" t="s">
        <v>257</v>
      </c>
      <c r="P4179" s="7" t="s">
        <v>143</v>
      </c>
      <c r="Q4179" s="7" t="s">
        <v>127</v>
      </c>
      <c r="R4179" s="7" t="s">
        <v>128</v>
      </c>
      <c r="S4179" s="7" t="s">
        <v>129</v>
      </c>
      <c r="T4179" s="7" t="s">
        <v>133</v>
      </c>
      <c r="U4179" s="7" t="s">
        <v>97</v>
      </c>
      <c r="V4179" s="7" t="s">
        <v>131</v>
      </c>
      <c r="W4179" s="7" t="s">
        <v>173</v>
      </c>
      <c r="X4179" s="7" t="s">
        <v>130</v>
      </c>
      <c r="Y4179" s="7" t="n">
        <v>2</v>
      </c>
      <c r="Z4179" s="7" t="n">
        <v>1</v>
      </c>
      <c r="AA4179" s="7" t="str">
        <f aca="false">IF(Y4179&gt;Z4179,"Win",IF(Y4179&lt;Z4179,"Loss","Draw"))</f>
        <v>Win</v>
      </c>
      <c r="AB4179" s="7" t="s">
        <v>99</v>
      </c>
      <c r="AC4179" s="7" t="s">
        <v>99</v>
      </c>
      <c r="AD4179" s="7" t="s">
        <v>7966</v>
      </c>
      <c r="AE4179" s="7" t="s">
        <v>503</v>
      </c>
      <c r="AF4179" s="7" t="str">
        <f aca="false">IF(AD4179&lt;AE4179,AD4179,AE4179)</f>
        <v>Arrows, Bandit, Battle Ram, Golden Knight, Mega Knight, Mother Witch, Ronin, Zappies</v>
      </c>
      <c r="AG4179" s="7" t="str">
        <f aca="false">IF(AD4179&lt;AE4179,AE4179,AD4179)</f>
        <v>Barbarian Barrel, Dark Prince, Fireball, Heal Spirit, Hunter, Royal Ghost, Royal Hogs, Three Musketeers</v>
      </c>
      <c r="AH4179" s="7" t="str">
        <f aca="false">IF(AD4179=AF4179,AA4179,IF(AA4179="Win","Loss",IF(AA4179="Loss","Win","Draw")))</f>
        <v>Loss</v>
      </c>
      <c r="AI4179" s="7" t="s">
        <v>297</v>
      </c>
    </row>
    <row r="4180" customFormat="false" ht="15" hidden="false" customHeight="true" outlineLevel="0" collapsed="false">
      <c r="A4180" s="5" t="s">
        <v>7967</v>
      </c>
      <c r="B4180" s="5" t="n">
        <v>1</v>
      </c>
      <c r="C4180" s="5" t="s">
        <v>753</v>
      </c>
      <c r="D4180" s="5" t="s">
        <v>754</v>
      </c>
      <c r="E4180" s="5" t="s">
        <v>3154</v>
      </c>
      <c r="F4180" s="5" t="s">
        <v>3155</v>
      </c>
      <c r="G4180" s="5" t="s">
        <v>7968</v>
      </c>
      <c r="H4180" s="5" t="s">
        <v>352</v>
      </c>
      <c r="I4180" s="5" t="s">
        <v>107</v>
      </c>
      <c r="J4180" s="5" t="s">
        <v>158</v>
      </c>
      <c r="K4180" s="5" t="s">
        <v>152</v>
      </c>
      <c r="L4180" s="5" t="s">
        <v>307</v>
      </c>
      <c r="M4180" s="5" t="s">
        <v>387</v>
      </c>
      <c r="N4180" s="5" t="s">
        <v>85</v>
      </c>
      <c r="O4180" s="5" t="s">
        <v>187</v>
      </c>
      <c r="P4180" s="5" t="s">
        <v>95</v>
      </c>
      <c r="Q4180" s="5" t="s">
        <v>129</v>
      </c>
      <c r="R4180" s="5" t="s">
        <v>91</v>
      </c>
      <c r="S4180" s="5" t="s">
        <v>152</v>
      </c>
      <c r="T4180" s="5" t="s">
        <v>93</v>
      </c>
      <c r="U4180" s="5" t="s">
        <v>223</v>
      </c>
      <c r="V4180" s="5" t="s">
        <v>132</v>
      </c>
      <c r="W4180" s="5" t="s">
        <v>124</v>
      </c>
      <c r="X4180" s="5" t="s">
        <v>327</v>
      </c>
      <c r="Y4180" s="5" t="n">
        <v>0</v>
      </c>
      <c r="Z4180" s="5" t="n">
        <v>3</v>
      </c>
      <c r="AA4180" s="5" t="str">
        <f aca="false">IF(Y4180&gt;Z4180,"Win",IF(Y4180&lt;Z4180,"Loss","Draw"))</f>
        <v>Loss</v>
      </c>
      <c r="AB4180" s="5" t="s">
        <v>98</v>
      </c>
      <c r="AC4180" s="5" t="s">
        <v>99</v>
      </c>
      <c r="AD4180" s="5" t="s">
        <v>1103</v>
      </c>
      <c r="AE4180" s="5" t="s">
        <v>7969</v>
      </c>
      <c r="AF4180" s="5" t="str">
        <f aca="false">IF(AD4180&lt;AE4180,AD4180,AE4180)</f>
        <v>Baby Dragon, Barbarian Barrel, Bowler, Electro Giant, Goblin Cage, Ice Wizard, Lightning, Tornado</v>
      </c>
      <c r="AG4180" s="5" t="str">
        <f aca="false">IF(AD4180&lt;AE4180,AE4180,AD4180)</f>
        <v>Baby Dragon, Electro Wizard, Fireball, Goblins, Mega Knight, Rage, Ram Rider, Royal Ghost</v>
      </c>
      <c r="AH4180" s="5" t="str">
        <f aca="false">IF(AD4180=AF4180,AA4180,IF(AA4180="Win","Loss",IF(AA4180="Loss","Win","Draw")))</f>
        <v>Loss</v>
      </c>
      <c r="AI4180" s="5" t="s">
        <v>297</v>
      </c>
    </row>
    <row r="4181" customFormat="false" ht="15" hidden="false" customHeight="true" outlineLevel="0" collapsed="false">
      <c r="A4181" s="5" t="s">
        <v>7967</v>
      </c>
      <c r="B4181" s="5" t="n">
        <v>2</v>
      </c>
      <c r="C4181" s="5" t="s">
        <v>753</v>
      </c>
      <c r="D4181" s="5" t="s">
        <v>754</v>
      </c>
      <c r="E4181" s="5" t="s">
        <v>3154</v>
      </c>
      <c r="F4181" s="5" t="s">
        <v>3155</v>
      </c>
      <c r="G4181" s="5" t="s">
        <v>7970</v>
      </c>
      <c r="H4181" s="5" t="s">
        <v>352</v>
      </c>
      <c r="I4181" s="5" t="s">
        <v>201</v>
      </c>
      <c r="J4181" s="5" t="s">
        <v>202</v>
      </c>
      <c r="K4181" s="5" t="s">
        <v>233</v>
      </c>
      <c r="L4181" s="5" t="s">
        <v>111</v>
      </c>
      <c r="M4181" s="5" t="s">
        <v>88</v>
      </c>
      <c r="N4181" s="5" t="s">
        <v>157</v>
      </c>
      <c r="O4181" s="5" t="s">
        <v>204</v>
      </c>
      <c r="P4181" s="5" t="s">
        <v>234</v>
      </c>
      <c r="Q4181" s="5" t="s">
        <v>129</v>
      </c>
      <c r="R4181" s="5" t="s">
        <v>91</v>
      </c>
      <c r="S4181" s="5" t="s">
        <v>152</v>
      </c>
      <c r="T4181" s="5" t="s">
        <v>93</v>
      </c>
      <c r="U4181" s="5" t="s">
        <v>223</v>
      </c>
      <c r="V4181" s="5" t="s">
        <v>132</v>
      </c>
      <c r="W4181" s="5" t="s">
        <v>124</v>
      </c>
      <c r="X4181" s="5" t="s">
        <v>327</v>
      </c>
      <c r="Y4181" s="5" t="n">
        <v>1</v>
      </c>
      <c r="Z4181" s="5" t="n">
        <v>0</v>
      </c>
      <c r="AA4181" s="5" t="str">
        <f aca="false">IF(Y4181&gt;Z4181,"Win",IF(Y4181&lt;Z4181,"Loss","Draw"))</f>
        <v>Win</v>
      </c>
      <c r="AB4181" s="5" t="s">
        <v>98</v>
      </c>
      <c r="AC4181" s="5" t="s">
        <v>99</v>
      </c>
      <c r="AD4181" s="5" t="s">
        <v>380</v>
      </c>
      <c r="AE4181" s="5" t="s">
        <v>7969</v>
      </c>
      <c r="AF4181" s="5" t="str">
        <f aca="false">IF(AD4181&lt;AE4181,AD4181,AE4181)</f>
        <v>Baby Dragon, Electro Wizard, Fireball, Goblins, Mega Knight, Rage, Ram Rider, Royal Ghost</v>
      </c>
      <c r="AG4181" s="5" t="str">
        <f aca="false">IF(AD4181&lt;AE4181,AE4181,AD4181)</f>
        <v>Bats, Berserker, Bomb Tower, Fire Spirit, Magic Archer, Miner, Royal Delivery, Wall Breakers</v>
      </c>
      <c r="AH4181" s="5" t="str">
        <f aca="false">IF(AD4181=AF4181,AA4181,IF(AA4181="Win","Loss",IF(AA4181="Loss","Win","Draw")))</f>
        <v>Loss</v>
      </c>
      <c r="AI4181" s="5" t="s">
        <v>297</v>
      </c>
    </row>
    <row r="4182" customFormat="false" ht="15" hidden="false" customHeight="true" outlineLevel="0" collapsed="false">
      <c r="A4182" s="5" t="s">
        <v>7967</v>
      </c>
      <c r="B4182" s="5" t="n">
        <v>3</v>
      </c>
      <c r="C4182" s="5" t="s">
        <v>753</v>
      </c>
      <c r="D4182" s="5" t="s">
        <v>754</v>
      </c>
      <c r="E4182" s="5" t="s">
        <v>3154</v>
      </c>
      <c r="F4182" s="5" t="s">
        <v>3155</v>
      </c>
      <c r="G4182" s="5" t="s">
        <v>7971</v>
      </c>
      <c r="H4182" s="5" t="s">
        <v>352</v>
      </c>
      <c r="I4182" s="5" t="s">
        <v>177</v>
      </c>
      <c r="J4182" s="5" t="s">
        <v>83</v>
      </c>
      <c r="K4182" s="5" t="s">
        <v>219</v>
      </c>
      <c r="L4182" s="5" t="s">
        <v>327</v>
      </c>
      <c r="M4182" s="5" t="s">
        <v>93</v>
      </c>
      <c r="N4182" s="5" t="s">
        <v>150</v>
      </c>
      <c r="O4182" s="5" t="s">
        <v>126</v>
      </c>
      <c r="P4182" s="5" t="s">
        <v>215</v>
      </c>
      <c r="Q4182" s="5" t="s">
        <v>177</v>
      </c>
      <c r="R4182" s="5" t="s">
        <v>188</v>
      </c>
      <c r="S4182" s="5" t="s">
        <v>172</v>
      </c>
      <c r="T4182" s="5" t="s">
        <v>651</v>
      </c>
      <c r="U4182" s="5" t="s">
        <v>117</v>
      </c>
      <c r="V4182" s="5" t="s">
        <v>173</v>
      </c>
      <c r="W4182" s="5" t="s">
        <v>150</v>
      </c>
      <c r="X4182" s="5" t="s">
        <v>95</v>
      </c>
      <c r="Y4182" s="5" t="n">
        <v>0</v>
      </c>
      <c r="Z4182" s="5" t="n">
        <v>1</v>
      </c>
      <c r="AA4182" s="5" t="str">
        <f aca="false">IF(Y4182&gt;Z4182,"Win",IF(Y4182&lt;Z4182,"Loss","Draw"))</f>
        <v>Loss</v>
      </c>
      <c r="AB4182" s="5" t="s">
        <v>98</v>
      </c>
      <c r="AC4182" s="5" t="s">
        <v>99</v>
      </c>
      <c r="AD4182" s="5" t="s">
        <v>1585</v>
      </c>
      <c r="AE4182" s="5" t="s">
        <v>7972</v>
      </c>
      <c r="AF4182" s="5" t="str">
        <f aca="false">IF(AD4182&lt;AE4182,AD4182,AE4182)</f>
        <v>Barbarian Barrel, Electro Spirit, Giant Skeleton, Musketeer, Royal Giant, Tombstone, Void, Zappies</v>
      </c>
      <c r="AG4182" s="5" t="str">
        <f aca="false">IF(AD4182&lt;AE4182,AE4182,AD4182)</f>
        <v>Electro Spirit, Fireball, Fisherman, Monk, Rage, Royal Giant, Skeletons, Wizard</v>
      </c>
      <c r="AH4182" s="5" t="str">
        <f aca="false">IF(AD4182=AF4182,AA4182,IF(AA4182="Win","Loss",IF(AA4182="Loss","Win","Draw")))</f>
        <v>Win</v>
      </c>
      <c r="AI4182" s="5" t="s">
        <v>297</v>
      </c>
    </row>
    <row r="4183" customFormat="false" ht="15" hidden="false" customHeight="true" outlineLevel="0" collapsed="false">
      <c r="A4183" s="7" t="s">
        <v>7973</v>
      </c>
      <c r="B4183" s="7" t="n">
        <v>1</v>
      </c>
      <c r="C4183" s="7" t="s">
        <v>753</v>
      </c>
      <c r="D4183" s="7" t="s">
        <v>754</v>
      </c>
      <c r="E4183" s="7" t="s">
        <v>3154</v>
      </c>
      <c r="F4183" s="7" t="s">
        <v>3155</v>
      </c>
      <c r="G4183" s="7" t="s">
        <v>7974</v>
      </c>
      <c r="H4183" s="7" t="s">
        <v>352</v>
      </c>
      <c r="I4183" s="7" t="s">
        <v>152</v>
      </c>
      <c r="J4183" s="7" t="s">
        <v>188</v>
      </c>
      <c r="K4183" s="7" t="s">
        <v>114</v>
      </c>
      <c r="L4183" s="7" t="s">
        <v>132</v>
      </c>
      <c r="M4183" s="7" t="s">
        <v>97</v>
      </c>
      <c r="N4183" s="7" t="s">
        <v>124</v>
      </c>
      <c r="O4183" s="7" t="s">
        <v>223</v>
      </c>
      <c r="P4183" s="7" t="s">
        <v>85</v>
      </c>
      <c r="Q4183" s="7" t="s">
        <v>219</v>
      </c>
      <c r="R4183" s="7" t="s">
        <v>447</v>
      </c>
      <c r="S4183" s="7" t="s">
        <v>109</v>
      </c>
      <c r="T4183" s="7" t="s">
        <v>579</v>
      </c>
      <c r="U4183" s="7" t="s">
        <v>112</v>
      </c>
      <c r="V4183" s="7" t="s">
        <v>97</v>
      </c>
      <c r="W4183" s="7" t="s">
        <v>111</v>
      </c>
      <c r="X4183" s="7" t="s">
        <v>143</v>
      </c>
      <c r="Y4183" s="7" t="n">
        <v>3</v>
      </c>
      <c r="Z4183" s="7" t="n">
        <v>1</v>
      </c>
      <c r="AA4183" s="7" t="str">
        <f aca="false">IF(Y4183&gt;Z4183,"Win",IF(Y4183&lt;Z4183,"Loss","Draw"))</f>
        <v>Win</v>
      </c>
      <c r="AB4183" s="7" t="s">
        <v>99</v>
      </c>
      <c r="AC4183" s="7" t="s">
        <v>99</v>
      </c>
      <c r="AD4183" s="7" t="s">
        <v>3545</v>
      </c>
      <c r="AE4183" s="7" t="s">
        <v>7975</v>
      </c>
      <c r="AF4183" s="7" t="str">
        <f aca="false">IF(AD4183&lt;AE4183,AD4183,AE4183)</f>
        <v>Baby Dragon, Electro Wizard, Giant Snowball, Lightning, Ram Rider, Ronin, Royal Ghost, Tombstone</v>
      </c>
      <c r="AG4183" s="7" t="str">
        <f aca="false">IF(AD4183&lt;AE4183,AE4183,AD4183)</f>
        <v>Giant, Goblin Curse, Heal Spirit, Miner, Ronin, Spirit Empress, Wizard, Zap</v>
      </c>
      <c r="AH4183" s="7" t="str">
        <f aca="false">IF(AD4183=AF4183,AA4183,IF(AA4183="Win","Loss",IF(AA4183="Loss","Win","Draw")))</f>
        <v>Win</v>
      </c>
      <c r="AI4183" s="7" t="s">
        <v>297</v>
      </c>
    </row>
    <row r="4184" customFormat="false" ht="15" hidden="false" customHeight="true" outlineLevel="0" collapsed="false">
      <c r="A4184" s="7" t="s">
        <v>7976</v>
      </c>
      <c r="B4184" s="7" t="n">
        <v>1</v>
      </c>
      <c r="C4184" s="7" t="s">
        <v>753</v>
      </c>
      <c r="D4184" s="7" t="s">
        <v>754</v>
      </c>
      <c r="E4184" s="7" t="s">
        <v>3154</v>
      </c>
      <c r="F4184" s="7" t="s">
        <v>3155</v>
      </c>
      <c r="G4184" s="7" t="s">
        <v>7977</v>
      </c>
      <c r="H4184" s="7" t="s">
        <v>352</v>
      </c>
      <c r="I4184" s="7" t="s">
        <v>152</v>
      </c>
      <c r="J4184" s="7" t="s">
        <v>139</v>
      </c>
      <c r="K4184" s="7" t="s">
        <v>107</v>
      </c>
      <c r="L4184" s="7" t="s">
        <v>306</v>
      </c>
      <c r="M4184" s="7" t="s">
        <v>97</v>
      </c>
      <c r="N4184" s="7" t="s">
        <v>85</v>
      </c>
      <c r="O4184" s="7" t="s">
        <v>187</v>
      </c>
      <c r="P4184" s="7" t="s">
        <v>95</v>
      </c>
      <c r="Q4184" s="7" t="s">
        <v>113</v>
      </c>
      <c r="R4184" s="7" t="s">
        <v>241</v>
      </c>
      <c r="S4184" s="7" t="s">
        <v>114</v>
      </c>
      <c r="T4184" s="7" t="s">
        <v>579</v>
      </c>
      <c r="U4184" s="7" t="s">
        <v>119</v>
      </c>
      <c r="V4184" s="7" t="s">
        <v>117</v>
      </c>
      <c r="W4184" s="7" t="s">
        <v>96</v>
      </c>
      <c r="X4184" s="7" t="s">
        <v>115</v>
      </c>
      <c r="Y4184" s="7" t="n">
        <v>0</v>
      </c>
      <c r="Z4184" s="7" t="n">
        <v>1</v>
      </c>
      <c r="AA4184" s="7" t="str">
        <f aca="false">IF(Y4184&gt;Z4184,"Win",IF(Y4184&lt;Z4184,"Loss","Draw"))</f>
        <v>Loss</v>
      </c>
      <c r="AB4184" s="7" t="s">
        <v>99</v>
      </c>
      <c r="AC4184" s="7" t="s">
        <v>99</v>
      </c>
      <c r="AD4184" s="7" t="s">
        <v>964</v>
      </c>
      <c r="AE4184" s="7" t="s">
        <v>7978</v>
      </c>
      <c r="AF4184" s="7" t="str">
        <f aca="false">IF(AD4184&lt;AE4184,AD4184,AE4184)</f>
        <v>Baby Dragon, Barbarian Barrel, Goblin Cage, Golem, Lightning, Mega Minion, Ronin, Tornado</v>
      </c>
      <c r="AG4184" s="7" t="str">
        <f aca="false">IF(AD4184&lt;AE4184,AE4184,AD4184)</f>
        <v>Furnace, Giant Skeleton, Giant Snowball, Goblin Curse, Goblin Hut, Graveyard, Knight, Minions</v>
      </c>
      <c r="AH4184" s="7" t="str">
        <f aca="false">IF(AD4184=AF4184,AA4184,IF(AA4184="Win","Loss",IF(AA4184="Loss","Win","Draw")))</f>
        <v>Loss</v>
      </c>
      <c r="AI4184" s="7" t="s">
        <v>297</v>
      </c>
    </row>
    <row r="4185" customFormat="false" ht="15" hidden="false" customHeight="true" outlineLevel="0" collapsed="false">
      <c r="A4185" s="7" t="s">
        <v>7976</v>
      </c>
      <c r="B4185" s="7" t="n">
        <v>2</v>
      </c>
      <c r="C4185" s="7" t="s">
        <v>753</v>
      </c>
      <c r="D4185" s="7" t="s">
        <v>754</v>
      </c>
      <c r="E4185" s="7" t="s">
        <v>3154</v>
      </c>
      <c r="F4185" s="7" t="s">
        <v>3155</v>
      </c>
      <c r="G4185" s="7" t="s">
        <v>7979</v>
      </c>
      <c r="H4185" s="7" t="s">
        <v>352</v>
      </c>
      <c r="I4185" s="7" t="s">
        <v>82</v>
      </c>
      <c r="J4185" s="7" t="s">
        <v>194</v>
      </c>
      <c r="K4185" s="7" t="s">
        <v>153</v>
      </c>
      <c r="L4185" s="7" t="s">
        <v>157</v>
      </c>
      <c r="M4185" s="7" t="s">
        <v>204</v>
      </c>
      <c r="N4185" s="7" t="s">
        <v>164</v>
      </c>
      <c r="O4185" s="7" t="s">
        <v>89</v>
      </c>
      <c r="P4185" s="7" t="s">
        <v>126</v>
      </c>
      <c r="Q4185" s="7" t="s">
        <v>1885</v>
      </c>
      <c r="R4185" s="7" t="s">
        <v>186</v>
      </c>
      <c r="S4185" s="7" t="s">
        <v>152</v>
      </c>
      <c r="T4185" s="7" t="s">
        <v>187</v>
      </c>
      <c r="U4185" s="7" t="s">
        <v>778</v>
      </c>
      <c r="V4185" s="7" t="s">
        <v>141</v>
      </c>
      <c r="W4185" s="7" t="s">
        <v>307</v>
      </c>
      <c r="X4185" s="7" t="s">
        <v>95</v>
      </c>
      <c r="Y4185" s="7" t="n">
        <v>0</v>
      </c>
      <c r="Z4185" s="7" t="n">
        <v>1</v>
      </c>
      <c r="AA4185" s="7" t="str">
        <f aca="false">IF(Y4185&gt;Z4185,"Win",IF(Y4185&lt;Z4185,"Loss","Draw"))</f>
        <v>Loss</v>
      </c>
      <c r="AB4185" s="7" t="s">
        <v>99</v>
      </c>
      <c r="AC4185" s="7" t="s">
        <v>99</v>
      </c>
      <c r="AD4185" s="7" t="s">
        <v>1083</v>
      </c>
      <c r="AE4185" s="7" t="s">
        <v>7980</v>
      </c>
      <c r="AF4185" s="7" t="str">
        <f aca="false">IF(AD4185&lt;AE4185,AD4185,AE4185)</f>
        <v>Archer Queen, Cannon, Earthquake, Fire Spirit, Royal Delivery, Royal Hogs, Skeletons, The Log</v>
      </c>
      <c r="AG4185" s="7" t="str">
        <f aca="false">IF(AD4185&lt;AE4185,AE4185,AD4185)</f>
        <v>Baby Dragon, Balloon, Barbarian Barrel, Electro Dragon, Ice Wizard, Lumberjack, P.E.K.K.A, Tornado</v>
      </c>
      <c r="AH4185" s="7" t="str">
        <f aca="false">IF(AD4185=AF4185,AA4185,IF(AA4185="Win","Loss",IF(AA4185="Loss","Win","Draw")))</f>
        <v>Loss</v>
      </c>
      <c r="AI4185" s="7" t="s">
        <v>297</v>
      </c>
    </row>
    <row r="4186" customFormat="false" ht="15" hidden="false" customHeight="true" outlineLevel="0" collapsed="false">
      <c r="A4186" s="7" t="s">
        <v>7976</v>
      </c>
      <c r="B4186" s="7" t="n">
        <v>3</v>
      </c>
      <c r="C4186" s="7" t="s">
        <v>753</v>
      </c>
      <c r="D4186" s="7" t="s">
        <v>754</v>
      </c>
      <c r="E4186" s="7" t="s">
        <v>3154</v>
      </c>
      <c r="F4186" s="7" t="s">
        <v>3155</v>
      </c>
      <c r="G4186" s="7" t="s">
        <v>7981</v>
      </c>
      <c r="H4186" s="7" t="s">
        <v>352</v>
      </c>
      <c r="I4186" s="7" t="s">
        <v>90</v>
      </c>
      <c r="J4186" s="7" t="s">
        <v>91</v>
      </c>
      <c r="K4186" s="7" t="s">
        <v>1848</v>
      </c>
      <c r="L4186" s="7" t="s">
        <v>86</v>
      </c>
      <c r="M4186" s="7" t="s">
        <v>94</v>
      </c>
      <c r="N4186" s="7" t="s">
        <v>130</v>
      </c>
      <c r="O4186" s="7" t="s">
        <v>111</v>
      </c>
      <c r="P4186" s="7" t="s">
        <v>125</v>
      </c>
      <c r="Q4186" s="7" t="s">
        <v>127</v>
      </c>
      <c r="R4186" s="7" t="s">
        <v>128</v>
      </c>
      <c r="S4186" s="7" t="s">
        <v>172</v>
      </c>
      <c r="T4186" s="7" t="s">
        <v>130</v>
      </c>
      <c r="U4186" s="7" t="s">
        <v>449</v>
      </c>
      <c r="V4186" s="7" t="s">
        <v>97</v>
      </c>
      <c r="W4186" s="7" t="s">
        <v>178</v>
      </c>
      <c r="X4186" s="7" t="s">
        <v>143</v>
      </c>
      <c r="Y4186" s="7" t="n">
        <v>0</v>
      </c>
      <c r="Z4186" s="7" t="n">
        <v>1</v>
      </c>
      <c r="AA4186" s="7" t="str">
        <f aca="false">IF(Y4186&gt;Z4186,"Win",IF(Y4186&lt;Z4186,"Loss","Draw"))</f>
        <v>Loss</v>
      </c>
      <c r="AB4186" s="7" t="s">
        <v>99</v>
      </c>
      <c r="AC4186" s="7" t="s">
        <v>99</v>
      </c>
      <c r="AD4186" s="7" t="s">
        <v>1849</v>
      </c>
      <c r="AE4186" s="7" t="s">
        <v>7982</v>
      </c>
      <c r="AF4186" s="7" t="str">
        <f aca="false">IF(AD4186&lt;AE4186,AD4186,AE4186)</f>
        <v>Arrows, Battle Ram, Elixir Collector, Golden Knight, Heal Spirit, Musketeer, Phoenix, Ronin</v>
      </c>
      <c r="AG4186" s="7" t="str">
        <f aca="false">IF(AD4186&lt;AE4186,AE4186,AD4186)</f>
        <v>Arrows, Cannon Cart, Goblins, Miner, Minion Horde, Mortar, Rascals, Skeleton Dragons</v>
      </c>
      <c r="AH4186" s="7" t="str">
        <f aca="false">IF(AD4186=AF4186,AA4186,IF(AA4186="Win","Loss",IF(AA4186="Loss","Win","Draw")))</f>
        <v>Win</v>
      </c>
      <c r="AI4186" s="7" t="s">
        <v>297</v>
      </c>
    </row>
    <row r="4187" customFormat="false" ht="15" hidden="false" customHeight="true" outlineLevel="0" collapsed="false">
      <c r="A4187" s="5" t="s">
        <v>7983</v>
      </c>
      <c r="B4187" s="5" t="n">
        <v>1</v>
      </c>
      <c r="C4187" s="5" t="s">
        <v>753</v>
      </c>
      <c r="D4187" s="5" t="s">
        <v>754</v>
      </c>
      <c r="E4187" s="5" t="s">
        <v>7984</v>
      </c>
      <c r="F4187" s="5" t="s">
        <v>7985</v>
      </c>
      <c r="G4187" s="5" t="s">
        <v>7986</v>
      </c>
      <c r="H4187" s="5" t="s">
        <v>352</v>
      </c>
      <c r="I4187" s="5" t="s">
        <v>141</v>
      </c>
      <c r="J4187" s="5" t="s">
        <v>95</v>
      </c>
      <c r="K4187" s="5" t="s">
        <v>107</v>
      </c>
      <c r="L4187" s="5" t="s">
        <v>177</v>
      </c>
      <c r="M4187" s="5" t="s">
        <v>178</v>
      </c>
      <c r="N4187" s="5" t="s">
        <v>93</v>
      </c>
      <c r="O4187" s="5" t="s">
        <v>150</v>
      </c>
      <c r="P4187" s="5" t="s">
        <v>143</v>
      </c>
      <c r="Q4187" s="5" t="s">
        <v>127</v>
      </c>
      <c r="R4187" s="5" t="s">
        <v>128</v>
      </c>
      <c r="S4187" s="5" t="s">
        <v>129</v>
      </c>
      <c r="T4187" s="5" t="s">
        <v>130</v>
      </c>
      <c r="U4187" s="5" t="s">
        <v>131</v>
      </c>
      <c r="V4187" s="5" t="s">
        <v>133</v>
      </c>
      <c r="W4187" s="5" t="s">
        <v>97</v>
      </c>
      <c r="X4187" s="5" t="s">
        <v>173</v>
      </c>
      <c r="Y4187" s="5" t="n">
        <v>1</v>
      </c>
      <c r="Z4187" s="5" t="n">
        <v>0</v>
      </c>
      <c r="AA4187" s="5" t="str">
        <f aca="false">IF(Y4187&gt;Z4187,"Win",IF(Y4187&lt;Z4187,"Loss","Draw"))</f>
        <v>Win</v>
      </c>
      <c r="AB4187" s="5" t="s">
        <v>98</v>
      </c>
      <c r="AC4187" s="5" t="s">
        <v>99</v>
      </c>
      <c r="AD4187" s="5" t="s">
        <v>180</v>
      </c>
      <c r="AE4187" s="5" t="s">
        <v>503</v>
      </c>
      <c r="AF4187" s="5" t="str">
        <f aca="false">IF(AD4187&lt;AE4187,AD4187,AE4187)</f>
        <v>Arrows, Bandit, Battle Ram, Golden Knight, Mega Knight, Mother Witch, Ronin, Zappies</v>
      </c>
      <c r="AG4187" s="5" t="str">
        <f aca="false">IF(AD4187&lt;AE4187,AE4187,AD4187)</f>
        <v>Barbarian Barrel, Electro Spirit, Fireball, Goblin Cage, Heal Spirit, Lumberjack, Phoenix, Royal Giant</v>
      </c>
      <c r="AH4187" s="5" t="str">
        <f aca="false">IF(AD4187=AF4187,AA4187,IF(AA4187="Win","Loss",IF(AA4187="Loss","Win","Draw")))</f>
        <v>Loss</v>
      </c>
      <c r="AI4187" s="5" t="s">
        <v>297</v>
      </c>
    </row>
    <row r="4188" customFormat="false" ht="15" hidden="false" customHeight="true" outlineLevel="0" collapsed="false">
      <c r="A4188" s="5" t="s">
        <v>7983</v>
      </c>
      <c r="B4188" s="5" t="n">
        <v>2</v>
      </c>
      <c r="C4188" s="5" t="s">
        <v>753</v>
      </c>
      <c r="D4188" s="5" t="s">
        <v>754</v>
      </c>
      <c r="E4188" s="5" t="s">
        <v>7984</v>
      </c>
      <c r="F4188" s="5" t="s">
        <v>7985</v>
      </c>
      <c r="G4188" s="5" t="s">
        <v>7987</v>
      </c>
      <c r="H4188" s="5" t="s">
        <v>352</v>
      </c>
      <c r="I4188" s="5" t="s">
        <v>84</v>
      </c>
      <c r="J4188" s="5" t="s">
        <v>188</v>
      </c>
      <c r="K4188" s="5" t="s">
        <v>114</v>
      </c>
      <c r="L4188" s="5" t="s">
        <v>115</v>
      </c>
      <c r="M4188" s="5" t="s">
        <v>97</v>
      </c>
      <c r="N4188" s="5" t="s">
        <v>88</v>
      </c>
      <c r="O4188" s="5" t="s">
        <v>116</v>
      </c>
      <c r="P4188" s="5" t="s">
        <v>173</v>
      </c>
      <c r="Q4188" s="5" t="s">
        <v>201</v>
      </c>
      <c r="R4188" s="5" t="s">
        <v>202</v>
      </c>
      <c r="S4188" s="5" t="s">
        <v>203</v>
      </c>
      <c r="T4188" s="5" t="s">
        <v>118</v>
      </c>
      <c r="U4188" s="5" t="s">
        <v>157</v>
      </c>
      <c r="V4188" s="5" t="s">
        <v>88</v>
      </c>
      <c r="W4188" s="5" t="s">
        <v>204</v>
      </c>
      <c r="X4188" s="5" t="s">
        <v>87</v>
      </c>
      <c r="Y4188" s="5" t="n">
        <v>0</v>
      </c>
      <c r="Z4188" s="5" t="n">
        <v>1</v>
      </c>
      <c r="AA4188" s="5" t="str">
        <f aca="false">IF(Y4188&gt;Z4188,"Win",IF(Y4188&lt;Z4188,"Loss","Draw"))</f>
        <v>Loss</v>
      </c>
      <c r="AB4188" s="5" t="s">
        <v>98</v>
      </c>
      <c r="AC4188" s="5" t="s">
        <v>99</v>
      </c>
      <c r="AD4188" s="5" t="s">
        <v>7988</v>
      </c>
      <c r="AE4188" s="5" t="s">
        <v>206</v>
      </c>
      <c r="AF4188" s="5" t="str">
        <f aca="false">IF(AD4188&lt;AE4188,AD4188,AE4188)</f>
        <v>Archers, Berserker, Giant Snowball, Graveyard, Poison, Ronin, Tombstone, Zappies</v>
      </c>
      <c r="AG4188" s="5" t="str">
        <f aca="false">IF(AD4188&lt;AE4188,AE4188,AD4188)</f>
        <v>Berserker, Fire Spirit, Goblin Barrel, Ice Spirit, Magic Archer, Royal Delivery, Tesla, Wall Breakers</v>
      </c>
      <c r="AH4188" s="5" t="str">
        <f aca="false">IF(AD4188=AF4188,AA4188,IF(AA4188="Win","Loss",IF(AA4188="Loss","Win","Draw")))</f>
        <v>Loss</v>
      </c>
      <c r="AI4188" s="5" t="s">
        <v>297</v>
      </c>
    </row>
    <row r="4189" customFormat="false" ht="15" hidden="false" customHeight="true" outlineLevel="0" collapsed="false">
      <c r="A4189" s="5" t="s">
        <v>7983</v>
      </c>
      <c r="B4189" s="5" t="n">
        <v>3</v>
      </c>
      <c r="C4189" s="5" t="s">
        <v>753</v>
      </c>
      <c r="D4189" s="5" t="s">
        <v>754</v>
      </c>
      <c r="E4189" s="5" t="s">
        <v>7984</v>
      </c>
      <c r="F4189" s="5" t="s">
        <v>7985</v>
      </c>
      <c r="G4189" s="5" t="s">
        <v>7989</v>
      </c>
      <c r="H4189" s="5" t="s">
        <v>352</v>
      </c>
      <c r="I4189" s="5" t="s">
        <v>185</v>
      </c>
      <c r="J4189" s="5" t="s">
        <v>186</v>
      </c>
      <c r="K4189" s="5" t="s">
        <v>109</v>
      </c>
      <c r="L4189" s="5" t="s">
        <v>193</v>
      </c>
      <c r="M4189" s="5" t="s">
        <v>153</v>
      </c>
      <c r="N4189" s="5" t="s">
        <v>187</v>
      </c>
      <c r="O4189" s="5" t="s">
        <v>117</v>
      </c>
      <c r="P4189" s="5" t="s">
        <v>111</v>
      </c>
      <c r="Q4189" s="5" t="s">
        <v>107</v>
      </c>
      <c r="R4189" s="5" t="s">
        <v>158</v>
      </c>
      <c r="S4189" s="5" t="s">
        <v>152</v>
      </c>
      <c r="T4189" s="5" t="s">
        <v>307</v>
      </c>
      <c r="U4189" s="5" t="s">
        <v>387</v>
      </c>
      <c r="V4189" s="5" t="s">
        <v>85</v>
      </c>
      <c r="W4189" s="5" t="s">
        <v>187</v>
      </c>
      <c r="X4189" s="5" t="s">
        <v>95</v>
      </c>
      <c r="Y4189" s="5" t="n">
        <v>0</v>
      </c>
      <c r="Z4189" s="5" t="n">
        <v>1</v>
      </c>
      <c r="AA4189" s="5" t="str">
        <f aca="false">IF(Y4189&gt;Z4189,"Win",IF(Y4189&lt;Z4189,"Loss","Draw"))</f>
        <v>Loss</v>
      </c>
      <c r="AB4189" s="5" t="s">
        <v>98</v>
      </c>
      <c r="AC4189" s="5" t="s">
        <v>99</v>
      </c>
      <c r="AD4189" s="5" t="s">
        <v>7990</v>
      </c>
      <c r="AE4189" s="5" t="s">
        <v>1103</v>
      </c>
      <c r="AF4189" s="5" t="str">
        <f aca="false">IF(AD4189&lt;AE4189,AD4189,AE4189)</f>
        <v>Baby Dragon, Barbarian Barrel, Bowler, Electro Giant, Goblin Cage, Ice Wizard, Lightning, Tornado</v>
      </c>
      <c r="AG4189" s="5" t="str">
        <f aca="false">IF(AD4189&lt;AE4189,AE4189,AD4189)</f>
        <v>Balloon, Cannon, Executioner, Giant Skeleton, Guards, Miner, Tornado, Zap</v>
      </c>
      <c r="AH4189" s="5" t="str">
        <f aca="false">IF(AD4189=AF4189,AA4189,IF(AA4189="Win","Loss",IF(AA4189="Loss","Win","Draw")))</f>
        <v>Win</v>
      </c>
      <c r="AI4189" s="5" t="s">
        <v>297</v>
      </c>
    </row>
    <row r="4190" customFormat="false" ht="15" hidden="false" customHeight="true" outlineLevel="0" collapsed="false">
      <c r="A4190" s="5" t="s">
        <v>7991</v>
      </c>
      <c r="B4190" s="5" t="n">
        <v>1</v>
      </c>
      <c r="C4190" s="5" t="s">
        <v>753</v>
      </c>
      <c r="D4190" s="5" t="s">
        <v>754</v>
      </c>
      <c r="E4190" s="5" t="s">
        <v>4066</v>
      </c>
      <c r="F4190" s="5" t="s">
        <v>4067</v>
      </c>
      <c r="G4190" s="5" t="s">
        <v>7992</v>
      </c>
      <c r="H4190" s="5" t="s">
        <v>352</v>
      </c>
      <c r="I4190" s="5" t="s">
        <v>113</v>
      </c>
      <c r="J4190" s="5" t="s">
        <v>91</v>
      </c>
      <c r="K4190" s="5" t="s">
        <v>87</v>
      </c>
      <c r="L4190" s="5" t="s">
        <v>165</v>
      </c>
      <c r="M4190" s="5" t="s">
        <v>97</v>
      </c>
      <c r="N4190" s="5" t="s">
        <v>85</v>
      </c>
      <c r="O4190" s="5" t="s">
        <v>118</v>
      </c>
      <c r="P4190" s="5" t="s">
        <v>89</v>
      </c>
      <c r="Q4190" s="5" t="s">
        <v>185</v>
      </c>
      <c r="R4190" s="5" t="s">
        <v>186</v>
      </c>
      <c r="S4190" s="5" t="s">
        <v>241</v>
      </c>
      <c r="T4190" s="5" t="s">
        <v>109</v>
      </c>
      <c r="U4190" s="5" t="s">
        <v>111</v>
      </c>
      <c r="V4190" s="5" t="s">
        <v>234</v>
      </c>
      <c r="W4190" s="5" t="s">
        <v>187</v>
      </c>
      <c r="X4190" s="5" t="s">
        <v>88</v>
      </c>
      <c r="Y4190" s="5" t="n">
        <v>1</v>
      </c>
      <c r="Z4190" s="5" t="n">
        <v>0</v>
      </c>
      <c r="AA4190" s="5" t="str">
        <f aca="false">IF(Y4190&gt;Z4190,"Win",IF(Y4190&lt;Z4190,"Loss","Draw"))</f>
        <v>Win</v>
      </c>
      <c r="AB4190" s="5" t="s">
        <v>98</v>
      </c>
      <c r="AC4190" s="5" t="s">
        <v>99</v>
      </c>
      <c r="AD4190" s="5" t="s">
        <v>2140</v>
      </c>
      <c r="AE4190" s="5" t="s">
        <v>363</v>
      </c>
      <c r="AF4190" s="5" t="str">
        <f aca="false">IF(AD4190&lt;AE4190,AD4190,AE4190)</f>
        <v>Balloon, Berserker, Bomb Tower, Executioner, Knight, Miner, Tornado, Zap</v>
      </c>
      <c r="AG4190" s="5" t="str">
        <f aca="false">IF(AD4190&lt;AE4190,AE4190,AD4190)</f>
        <v>Furnace, Goblins, Hog Rider, Ice Spirit, Lightning, Ronin, Tesla, The Log</v>
      </c>
      <c r="AH4190" s="5" t="str">
        <f aca="false">IF(AD4190=AF4190,AA4190,IF(AA4190="Win","Loss",IF(AA4190="Loss","Win","Draw")))</f>
        <v>Loss</v>
      </c>
      <c r="AI4190" s="5" t="s">
        <v>297</v>
      </c>
    </row>
    <row r="4191" customFormat="false" ht="15" hidden="false" customHeight="true" outlineLevel="0" collapsed="false">
      <c r="A4191" s="5" t="s">
        <v>7991</v>
      </c>
      <c r="B4191" s="5" t="n">
        <v>2</v>
      </c>
      <c r="C4191" s="5" t="s">
        <v>753</v>
      </c>
      <c r="D4191" s="5" t="s">
        <v>754</v>
      </c>
      <c r="E4191" s="5" t="s">
        <v>4066</v>
      </c>
      <c r="F4191" s="5" t="s">
        <v>4067</v>
      </c>
      <c r="G4191" s="5" t="s">
        <v>7993</v>
      </c>
      <c r="H4191" s="5" t="s">
        <v>352</v>
      </c>
      <c r="I4191" s="5" t="s">
        <v>201</v>
      </c>
      <c r="J4191" s="5" t="s">
        <v>202</v>
      </c>
      <c r="K4191" s="5" t="s">
        <v>123</v>
      </c>
      <c r="L4191" s="5" t="s">
        <v>111</v>
      </c>
      <c r="M4191" s="5" t="s">
        <v>88</v>
      </c>
      <c r="N4191" s="5" t="s">
        <v>234</v>
      </c>
      <c r="O4191" s="5" t="s">
        <v>95</v>
      </c>
      <c r="P4191" s="5" t="s">
        <v>187</v>
      </c>
      <c r="Q4191" s="5" t="s">
        <v>152</v>
      </c>
      <c r="R4191" s="5" t="s">
        <v>128</v>
      </c>
      <c r="S4191" s="5" t="s">
        <v>118</v>
      </c>
      <c r="T4191" s="5" t="s">
        <v>126</v>
      </c>
      <c r="U4191" s="5" t="s">
        <v>165</v>
      </c>
      <c r="V4191" s="5" t="s">
        <v>209</v>
      </c>
      <c r="W4191" s="5" t="s">
        <v>89</v>
      </c>
      <c r="X4191" s="5" t="s">
        <v>85</v>
      </c>
      <c r="Y4191" s="5" t="n">
        <v>1</v>
      </c>
      <c r="Z4191" s="5" t="n">
        <v>0</v>
      </c>
      <c r="AA4191" s="5" t="str">
        <f aca="false">IF(Y4191&gt;Z4191,"Win",IF(Y4191&lt;Z4191,"Loss","Draw"))</f>
        <v>Win</v>
      </c>
      <c r="AB4191" s="5" t="s">
        <v>98</v>
      </c>
      <c r="AC4191" s="5" t="s">
        <v>99</v>
      </c>
      <c r="AD4191" s="5" t="s">
        <v>295</v>
      </c>
      <c r="AE4191" s="5" t="s">
        <v>7994</v>
      </c>
      <c r="AF4191" s="5" t="str">
        <f aca="false">IF(AD4191&lt;AE4191,AD4191,AE4191)</f>
        <v>Baby Dragon, Golden Knight, Hog Rider, Ice Spirit, Inferno Tower, Lightning, Skeletons, The Log</v>
      </c>
      <c r="AG4191" s="5" t="str">
        <f aca="false">IF(AD4191&lt;AE4191,AE4191,AD4191)</f>
        <v>Barbarian Barrel, Berserker, Bomb Tower, Goblinstein, Magic Archer, Miner, Tornado, Wall Breakers</v>
      </c>
      <c r="AH4191" s="5" t="str">
        <f aca="false">IF(AD4191=AF4191,AA4191,IF(AA4191="Win","Loss",IF(AA4191="Loss","Win","Draw")))</f>
        <v>Loss</v>
      </c>
      <c r="AI4191" s="5" t="s">
        <v>297</v>
      </c>
    </row>
    <row r="4192" customFormat="false" ht="15" hidden="false" customHeight="true" outlineLevel="0" collapsed="false">
      <c r="A4192" s="5" t="s">
        <v>7991</v>
      </c>
      <c r="B4192" s="5" t="n">
        <v>3</v>
      </c>
      <c r="C4192" s="5" t="s">
        <v>753</v>
      </c>
      <c r="D4192" s="5" t="s">
        <v>754</v>
      </c>
      <c r="E4192" s="5" t="s">
        <v>4066</v>
      </c>
      <c r="F4192" s="5" t="s">
        <v>4067</v>
      </c>
      <c r="G4192" s="5" t="s">
        <v>7995</v>
      </c>
      <c r="H4192" s="5" t="s">
        <v>163</v>
      </c>
      <c r="I4192" s="5" t="s">
        <v>90</v>
      </c>
      <c r="J4192" s="5" t="s">
        <v>158</v>
      </c>
      <c r="K4192" s="5" t="s">
        <v>92</v>
      </c>
      <c r="L4192" s="5" t="s">
        <v>96</v>
      </c>
      <c r="M4192" s="5" t="s">
        <v>125</v>
      </c>
      <c r="N4192" s="5" t="s">
        <v>94</v>
      </c>
      <c r="O4192" s="5" t="s">
        <v>130</v>
      </c>
      <c r="P4192" s="5" t="s">
        <v>150</v>
      </c>
      <c r="Q4192" s="5" t="s">
        <v>201</v>
      </c>
      <c r="R4192" s="5" t="s">
        <v>202</v>
      </c>
      <c r="S4192" s="5" t="s">
        <v>203</v>
      </c>
      <c r="T4192" s="5" t="s">
        <v>114</v>
      </c>
      <c r="U4192" s="5" t="s">
        <v>150</v>
      </c>
      <c r="V4192" s="5" t="s">
        <v>153</v>
      </c>
      <c r="W4192" s="5" t="s">
        <v>157</v>
      </c>
      <c r="X4192" s="5" t="s">
        <v>97</v>
      </c>
      <c r="Y4192" s="5" t="n">
        <v>0</v>
      </c>
      <c r="Z4192" s="5" t="n">
        <v>1</v>
      </c>
      <c r="AA4192" s="5" t="str">
        <f aca="false">IF(Y4192&gt;Z4192,"Win",IF(Y4192&lt;Z4192,"Loss","Draw"))</f>
        <v>Loss</v>
      </c>
      <c r="AB4192" s="5" t="s">
        <v>98</v>
      </c>
      <c r="AC4192" s="5" t="s">
        <v>99</v>
      </c>
      <c r="AD4192" s="5" t="s">
        <v>7996</v>
      </c>
      <c r="AE4192" s="5" t="s">
        <v>7997</v>
      </c>
      <c r="AF4192" s="5" t="str">
        <f aca="false">IF(AD4192&lt;AE4192,AD4192,AE4192)</f>
        <v>Arrows, Bowler, Cannon Cart, Electro Spirit, Minions, Mortar, Rascals, Skeleton Barrel</v>
      </c>
      <c r="AG4192" s="5" t="str">
        <f aca="false">IF(AD4192&lt;AE4192,AE4192,AD4192)</f>
        <v>Cannon, Electro Spirit, Fire Spirit, Giant Snowball, Goblin Barrel, Magic Archer, Ronin, Wall Breakers</v>
      </c>
      <c r="AH4192" s="5" t="str">
        <f aca="false">IF(AD4192=AF4192,AA4192,IF(AA4192="Win","Loss",IF(AA4192="Loss","Win","Draw")))</f>
        <v>Loss</v>
      </c>
      <c r="AI4192" s="5" t="s">
        <v>297</v>
      </c>
    </row>
    <row r="4193" customFormat="false" ht="15" hidden="false" customHeight="true" outlineLevel="0" collapsed="false">
      <c r="A4193" s="7" t="s">
        <v>7998</v>
      </c>
      <c r="B4193" s="7" t="n">
        <v>1</v>
      </c>
      <c r="C4193" s="7" t="s">
        <v>753</v>
      </c>
      <c r="D4193" s="7" t="s">
        <v>754</v>
      </c>
      <c r="E4193" s="7" t="s">
        <v>4066</v>
      </c>
      <c r="F4193" s="7" t="s">
        <v>4067</v>
      </c>
      <c r="G4193" s="7" t="s">
        <v>7999</v>
      </c>
      <c r="H4193" s="7" t="s">
        <v>352</v>
      </c>
      <c r="I4193" s="7" t="s">
        <v>107</v>
      </c>
      <c r="J4193" s="7" t="s">
        <v>95</v>
      </c>
      <c r="K4193" s="7" t="s">
        <v>141</v>
      </c>
      <c r="L4193" s="7" t="s">
        <v>150</v>
      </c>
      <c r="M4193" s="7" t="s">
        <v>93</v>
      </c>
      <c r="N4193" s="7" t="s">
        <v>143</v>
      </c>
      <c r="O4193" s="7" t="s">
        <v>178</v>
      </c>
      <c r="P4193" s="7" t="s">
        <v>177</v>
      </c>
      <c r="Q4193" s="7" t="s">
        <v>84</v>
      </c>
      <c r="R4193" s="7" t="s">
        <v>95</v>
      </c>
      <c r="S4193" s="7" t="s">
        <v>87</v>
      </c>
      <c r="T4193" s="7" t="s">
        <v>115</v>
      </c>
      <c r="U4193" s="7" t="s">
        <v>97</v>
      </c>
      <c r="V4193" s="7" t="s">
        <v>116</v>
      </c>
      <c r="W4193" s="7" t="s">
        <v>126</v>
      </c>
      <c r="X4193" s="7" t="s">
        <v>118</v>
      </c>
      <c r="Y4193" s="7" t="n">
        <v>1</v>
      </c>
      <c r="Z4193" s="7" t="n">
        <v>0</v>
      </c>
      <c r="AA4193" s="7" t="str">
        <f aca="false">IF(Y4193&gt;Z4193,"Win",IF(Y4193&lt;Z4193,"Loss","Draw"))</f>
        <v>Win</v>
      </c>
      <c r="AB4193" s="7" t="s">
        <v>99</v>
      </c>
      <c r="AC4193" s="7" t="s">
        <v>99</v>
      </c>
      <c r="AD4193" s="7" t="s">
        <v>180</v>
      </c>
      <c r="AE4193" s="7" t="s">
        <v>856</v>
      </c>
      <c r="AF4193" s="7" t="str">
        <f aca="false">IF(AD4193&lt;AE4193,AD4193,AE4193)</f>
        <v>Archers, Barbarian Barrel, Graveyard, Ice Spirit, Poison, Ronin, Skeletons, Tesla</v>
      </c>
      <c r="AG4193" s="7" t="str">
        <f aca="false">IF(AD4193&lt;AE4193,AE4193,AD4193)</f>
        <v>Barbarian Barrel, Electro Spirit, Fireball, Goblin Cage, Heal Spirit, Lumberjack, Phoenix, Royal Giant</v>
      </c>
      <c r="AH4193" s="7" t="str">
        <f aca="false">IF(AD4193=AF4193,AA4193,IF(AA4193="Win","Loss",IF(AA4193="Loss","Win","Draw")))</f>
        <v>Loss</v>
      </c>
      <c r="AI4193" s="7" t="s">
        <v>297</v>
      </c>
    </row>
    <row r="4194" customFormat="false" ht="15" hidden="false" customHeight="true" outlineLevel="0" collapsed="false">
      <c r="A4194" s="7" t="s">
        <v>7998</v>
      </c>
      <c r="B4194" s="7" t="n">
        <v>2</v>
      </c>
      <c r="C4194" s="7" t="s">
        <v>753</v>
      </c>
      <c r="D4194" s="7" t="s">
        <v>754</v>
      </c>
      <c r="E4194" s="7" t="s">
        <v>4066</v>
      </c>
      <c r="F4194" s="7" t="s">
        <v>4067</v>
      </c>
      <c r="G4194" s="7" t="s">
        <v>8000</v>
      </c>
      <c r="H4194" s="7" t="s">
        <v>163</v>
      </c>
      <c r="I4194" s="7" t="s">
        <v>114</v>
      </c>
      <c r="J4194" s="7" t="s">
        <v>91</v>
      </c>
      <c r="K4194" s="7" t="s">
        <v>87</v>
      </c>
      <c r="L4194" s="7" t="s">
        <v>242</v>
      </c>
      <c r="M4194" s="7" t="s">
        <v>116</v>
      </c>
      <c r="N4194" s="7" t="s">
        <v>97</v>
      </c>
      <c r="O4194" s="7" t="s">
        <v>137</v>
      </c>
      <c r="P4194" s="7" t="s">
        <v>157</v>
      </c>
      <c r="Q4194" s="7" t="s">
        <v>129</v>
      </c>
      <c r="R4194" s="7" t="s">
        <v>128</v>
      </c>
      <c r="S4194" s="7" t="s">
        <v>141</v>
      </c>
      <c r="T4194" s="7" t="s">
        <v>165</v>
      </c>
      <c r="U4194" s="7" t="s">
        <v>112</v>
      </c>
      <c r="V4194" s="7" t="s">
        <v>96</v>
      </c>
      <c r="W4194" s="7" t="s">
        <v>109</v>
      </c>
      <c r="X4194" s="7" t="s">
        <v>130</v>
      </c>
      <c r="Y4194" s="7" t="n">
        <v>1</v>
      </c>
      <c r="Z4194" s="7" t="n">
        <v>0</v>
      </c>
      <c r="AA4194" s="7" t="str">
        <f aca="false">IF(Y4194&gt;Z4194,"Win",IF(Y4194&lt;Z4194,"Loss","Draw"))</f>
        <v>Win</v>
      </c>
      <c r="AB4194" s="7" t="s">
        <v>99</v>
      </c>
      <c r="AC4194" s="7" t="s">
        <v>99</v>
      </c>
      <c r="AD4194" s="7" t="s">
        <v>321</v>
      </c>
      <c r="AE4194" s="7" t="s">
        <v>8001</v>
      </c>
      <c r="AF4194" s="7" t="str">
        <f aca="false">IF(AD4194&lt;AE4194,AD4194,AE4194)</f>
        <v>Arrows, Golden Knight, Hog Rider, Lumberjack, Mega Knight, Minions, Spirit Empress, Zap</v>
      </c>
      <c r="AG4194" s="7" t="str">
        <f aca="false">IF(AD4194&lt;AE4194,AE4194,AD4194)</f>
        <v>Bomber, Fire Spirit, Giant Snowball, Goblin Drill, Goblins, Poison, Ronin, Tesla</v>
      </c>
      <c r="AH4194" s="7" t="str">
        <f aca="false">IF(AD4194=AF4194,AA4194,IF(AA4194="Win","Loss",IF(AA4194="Loss","Win","Draw")))</f>
        <v>Loss</v>
      </c>
      <c r="AI4194" s="7" t="s">
        <v>297</v>
      </c>
    </row>
    <row r="4195" customFormat="false" ht="15" hidden="false" customHeight="true" outlineLevel="0" collapsed="false">
      <c r="A4195" s="7" t="s">
        <v>7998</v>
      </c>
      <c r="B4195" s="7" t="n">
        <v>3</v>
      </c>
      <c r="C4195" s="7" t="s">
        <v>753</v>
      </c>
      <c r="D4195" s="7" t="s">
        <v>754</v>
      </c>
      <c r="E4195" s="7" t="s">
        <v>4066</v>
      </c>
      <c r="F4195" s="7" t="s">
        <v>4067</v>
      </c>
      <c r="G4195" s="7" t="s">
        <v>8002</v>
      </c>
      <c r="H4195" s="7" t="s">
        <v>163</v>
      </c>
      <c r="I4195" s="7" t="s">
        <v>84</v>
      </c>
      <c r="J4195" s="7" t="s">
        <v>337</v>
      </c>
      <c r="K4195" s="7" t="s">
        <v>126</v>
      </c>
      <c r="L4195" s="7" t="s">
        <v>89</v>
      </c>
      <c r="M4195" s="7" t="s">
        <v>85</v>
      </c>
      <c r="N4195" s="7" t="s">
        <v>119</v>
      </c>
      <c r="O4195" s="7" t="s">
        <v>118</v>
      </c>
      <c r="P4195" s="7" t="s">
        <v>165</v>
      </c>
      <c r="Q4195" s="7" t="s">
        <v>177</v>
      </c>
      <c r="R4195" s="7" t="s">
        <v>83</v>
      </c>
      <c r="S4195" s="7" t="s">
        <v>152</v>
      </c>
      <c r="T4195" s="7" t="s">
        <v>173</v>
      </c>
      <c r="U4195" s="7" t="s">
        <v>215</v>
      </c>
      <c r="V4195" s="7" t="s">
        <v>93</v>
      </c>
      <c r="W4195" s="7" t="s">
        <v>89</v>
      </c>
      <c r="X4195" s="7" t="s">
        <v>88</v>
      </c>
      <c r="Y4195" s="7" t="n">
        <v>0</v>
      </c>
      <c r="Z4195" s="7" t="n">
        <v>1</v>
      </c>
      <c r="AA4195" s="7" t="str">
        <f aca="false">IF(Y4195&gt;Z4195,"Win",IF(Y4195&lt;Z4195,"Loss","Draw"))</f>
        <v>Loss</v>
      </c>
      <c r="AB4195" s="7" t="s">
        <v>99</v>
      </c>
      <c r="AC4195" s="7" t="s">
        <v>99</v>
      </c>
      <c r="AD4195" s="7" t="s">
        <v>8003</v>
      </c>
      <c r="AE4195" s="7" t="s">
        <v>8004</v>
      </c>
      <c r="AF4195" s="7" t="str">
        <f aca="false">IF(AD4195&lt;AE4195,AD4195,AE4195)</f>
        <v>Archers, Boss Bandit, Goblin Hut, Hog Rider, Ice Spirit, Lightning, Skeletons, The Log</v>
      </c>
      <c r="AG4195" s="7" t="str">
        <f aca="false">IF(AD4195&lt;AE4195,AE4195,AD4195)</f>
        <v>Baby Dragon, Berserker, Fireball, Fisherman, Monk, Royal Giant, The Log, Zappies</v>
      </c>
      <c r="AH4195" s="7" t="str">
        <f aca="false">IF(AD4195=AF4195,AA4195,IF(AA4195="Win","Loss",IF(AA4195="Loss","Win","Draw")))</f>
        <v>Loss</v>
      </c>
      <c r="AI4195" s="7" t="s">
        <v>297</v>
      </c>
    </row>
    <row r="4196" customFormat="false" ht="15" hidden="false" customHeight="true" outlineLevel="0" collapsed="false">
      <c r="A4196" s="7" t="s">
        <v>8005</v>
      </c>
      <c r="B4196" s="7" t="n">
        <v>1</v>
      </c>
      <c r="C4196" s="7" t="s">
        <v>753</v>
      </c>
      <c r="D4196" s="7" t="s">
        <v>754</v>
      </c>
      <c r="E4196" s="7" t="s">
        <v>4066</v>
      </c>
      <c r="F4196" s="7" t="s">
        <v>4067</v>
      </c>
      <c r="G4196" s="7" t="s">
        <v>8006</v>
      </c>
      <c r="H4196" s="7" t="s">
        <v>163</v>
      </c>
      <c r="I4196" s="7" t="s">
        <v>201</v>
      </c>
      <c r="J4196" s="7" t="s">
        <v>202</v>
      </c>
      <c r="K4196" s="7" t="s">
        <v>203</v>
      </c>
      <c r="L4196" s="7" t="s">
        <v>118</v>
      </c>
      <c r="M4196" s="7" t="s">
        <v>157</v>
      </c>
      <c r="N4196" s="7" t="s">
        <v>88</v>
      </c>
      <c r="O4196" s="7" t="s">
        <v>204</v>
      </c>
      <c r="P4196" s="7" t="s">
        <v>87</v>
      </c>
      <c r="Q4196" s="7" t="s">
        <v>82</v>
      </c>
      <c r="R4196" s="7" t="s">
        <v>202</v>
      </c>
      <c r="S4196" s="7" t="s">
        <v>87</v>
      </c>
      <c r="T4196" s="7" t="s">
        <v>97</v>
      </c>
      <c r="U4196" s="7" t="s">
        <v>85</v>
      </c>
      <c r="V4196" s="7" t="s">
        <v>126</v>
      </c>
      <c r="W4196" s="7" t="s">
        <v>150</v>
      </c>
      <c r="X4196" s="7" t="s">
        <v>95</v>
      </c>
      <c r="Y4196" s="7" t="n">
        <v>0</v>
      </c>
      <c r="Z4196" s="7" t="n">
        <v>1</v>
      </c>
      <c r="AA4196" s="7" t="str">
        <f aca="false">IF(Y4196&gt;Z4196,"Win",IF(Y4196&lt;Z4196,"Loss","Draw"))</f>
        <v>Loss</v>
      </c>
      <c r="AB4196" s="7" t="s">
        <v>99</v>
      </c>
      <c r="AC4196" s="7" t="s">
        <v>99</v>
      </c>
      <c r="AD4196" s="7" t="s">
        <v>206</v>
      </c>
      <c r="AE4196" s="7" t="s">
        <v>492</v>
      </c>
      <c r="AF4196" s="7" t="str">
        <f aca="false">IF(AD4196&lt;AE4196,AD4196,AE4196)</f>
        <v>Barbarian Barrel, Electro Spirit, Lightning, Magic Archer, Ronin, Royal Hogs, Skeletons, Tesla</v>
      </c>
      <c r="AG4196" s="7" t="str">
        <f aca="false">IF(AD4196&lt;AE4196,AE4196,AD4196)</f>
        <v>Berserker, Fire Spirit, Goblin Barrel, Ice Spirit, Magic Archer, Royal Delivery, Tesla, Wall Breakers</v>
      </c>
      <c r="AH4196" s="7" t="str">
        <f aca="false">IF(AD4196=AF4196,AA4196,IF(AA4196="Win","Loss",IF(AA4196="Loss","Win","Draw")))</f>
        <v>Win</v>
      </c>
      <c r="AI4196" s="7" t="s">
        <v>297</v>
      </c>
    </row>
    <row r="4197" customFormat="false" ht="15" hidden="false" customHeight="true" outlineLevel="0" collapsed="false">
      <c r="A4197" s="7" t="s">
        <v>8005</v>
      </c>
      <c r="B4197" s="7" t="n">
        <v>2</v>
      </c>
      <c r="C4197" s="7" t="s">
        <v>753</v>
      </c>
      <c r="D4197" s="7" t="s">
        <v>754</v>
      </c>
      <c r="E4197" s="7" t="s">
        <v>4066</v>
      </c>
      <c r="F4197" s="7" t="s">
        <v>4067</v>
      </c>
      <c r="G4197" s="7" t="s">
        <v>8007</v>
      </c>
      <c r="H4197" s="7" t="s">
        <v>163</v>
      </c>
      <c r="I4197" s="7" t="s">
        <v>107</v>
      </c>
      <c r="J4197" s="7" t="s">
        <v>158</v>
      </c>
      <c r="K4197" s="7" t="s">
        <v>152</v>
      </c>
      <c r="L4197" s="7" t="s">
        <v>307</v>
      </c>
      <c r="M4197" s="7" t="s">
        <v>387</v>
      </c>
      <c r="N4197" s="7" t="s">
        <v>85</v>
      </c>
      <c r="O4197" s="7" t="s">
        <v>187</v>
      </c>
      <c r="P4197" s="7" t="s">
        <v>95</v>
      </c>
      <c r="Q4197" s="7" t="s">
        <v>219</v>
      </c>
      <c r="R4197" s="7" t="s">
        <v>186</v>
      </c>
      <c r="S4197" s="7" t="s">
        <v>83</v>
      </c>
      <c r="T4197" s="7" t="s">
        <v>111</v>
      </c>
      <c r="U4197" s="7" t="s">
        <v>193</v>
      </c>
      <c r="V4197" s="7" t="s">
        <v>130</v>
      </c>
      <c r="W4197" s="7" t="s">
        <v>114</v>
      </c>
      <c r="X4197" s="7" t="s">
        <v>234</v>
      </c>
      <c r="Y4197" s="7" t="n">
        <v>0</v>
      </c>
      <c r="Z4197" s="7" t="n">
        <v>1</v>
      </c>
      <c r="AA4197" s="7" t="str">
        <f aca="false">IF(Y4197&gt;Z4197,"Win",IF(Y4197&lt;Z4197,"Loss","Draw"))</f>
        <v>Loss</v>
      </c>
      <c r="AB4197" s="7" t="s">
        <v>99</v>
      </c>
      <c r="AC4197" s="7" t="s">
        <v>99</v>
      </c>
      <c r="AD4197" s="7" t="s">
        <v>1103</v>
      </c>
      <c r="AE4197" s="7" t="s">
        <v>883</v>
      </c>
      <c r="AF4197" s="7" t="str">
        <f aca="false">IF(AD4197&lt;AE4197,AD4197,AE4197)</f>
        <v>Arrows, Balloon, Bomb Tower, Giant Snowball, Guards, Miner, Monk, Wizard</v>
      </c>
      <c r="AG4197" s="7" t="str">
        <f aca="false">IF(AD4197&lt;AE4197,AE4197,AD4197)</f>
        <v>Baby Dragon, Barbarian Barrel, Bowler, Electro Giant, Goblin Cage, Ice Wizard, Lightning, Tornado</v>
      </c>
      <c r="AH4197" s="7" t="str">
        <f aca="false">IF(AD4197=AF4197,AA4197,IF(AA4197="Win","Loss",IF(AA4197="Loss","Win","Draw")))</f>
        <v>Win</v>
      </c>
      <c r="AI4197" s="7" t="s">
        <v>297</v>
      </c>
    </row>
    <row r="4198" customFormat="false" ht="15" hidden="false" customHeight="true" outlineLevel="0" collapsed="false">
      <c r="A4198" s="7" t="s">
        <v>8005</v>
      </c>
      <c r="B4198" s="7" t="n">
        <v>3</v>
      </c>
      <c r="C4198" s="7" t="s">
        <v>753</v>
      </c>
      <c r="D4198" s="7" t="s">
        <v>754</v>
      </c>
      <c r="E4198" s="7" t="s">
        <v>4066</v>
      </c>
      <c r="F4198" s="7" t="s">
        <v>4067</v>
      </c>
      <c r="G4198" s="7" t="s">
        <v>8008</v>
      </c>
      <c r="H4198" s="7" t="s">
        <v>352</v>
      </c>
      <c r="I4198" s="7" t="s">
        <v>92</v>
      </c>
      <c r="J4198" s="7" t="s">
        <v>91</v>
      </c>
      <c r="K4198" s="7" t="s">
        <v>90</v>
      </c>
      <c r="L4198" s="7" t="s">
        <v>96</v>
      </c>
      <c r="M4198" s="7" t="s">
        <v>93</v>
      </c>
      <c r="N4198" s="7" t="s">
        <v>94</v>
      </c>
      <c r="O4198" s="7" t="s">
        <v>97</v>
      </c>
      <c r="P4198" s="7" t="s">
        <v>150</v>
      </c>
      <c r="Q4198" s="7" t="s">
        <v>208</v>
      </c>
      <c r="R4198" s="7" t="s">
        <v>194</v>
      </c>
      <c r="S4198" s="7" t="s">
        <v>118</v>
      </c>
      <c r="T4198" s="7" t="s">
        <v>209</v>
      </c>
      <c r="U4198" s="7" t="s">
        <v>327</v>
      </c>
      <c r="V4198" s="7" t="s">
        <v>165</v>
      </c>
      <c r="W4198" s="7" t="s">
        <v>164</v>
      </c>
      <c r="X4198" s="7" t="s">
        <v>88</v>
      </c>
      <c r="Y4198" s="7" t="n">
        <v>0</v>
      </c>
      <c r="Z4198" s="7" t="n">
        <v>1</v>
      </c>
      <c r="AA4198" s="7" t="str">
        <f aca="false">IF(Y4198&gt;Z4198,"Win",IF(Y4198&lt;Z4198,"Loss","Draw"))</f>
        <v>Loss</v>
      </c>
      <c r="AB4198" s="7" t="s">
        <v>99</v>
      </c>
      <c r="AC4198" s="7" t="s">
        <v>99</v>
      </c>
      <c r="AD4198" s="7" t="s">
        <v>1275</v>
      </c>
      <c r="AE4198" s="7" t="s">
        <v>8009</v>
      </c>
      <c r="AF4198" s="7" t="str">
        <f aca="false">IF(AD4198&lt;AE4198,AD4198,AE4198)</f>
        <v>Archer Queen, Berserker, Earthquake, Hog Rider, Ice Spirit, Inferno Tower, Rage, Valkyrie</v>
      </c>
      <c r="AG4198" s="7" t="str">
        <f aca="false">IF(AD4198&lt;AE4198,AE4198,AD4198)</f>
        <v>Electro Spirit, Fireball, Goblins, Minions, Mortar, Rascals, Ronin, Skeleton Barrel</v>
      </c>
      <c r="AH4198" s="7" t="str">
        <f aca="false">IF(AD4198=AF4198,AA4198,IF(AA4198="Win","Loss",IF(AA4198="Loss","Win","Draw")))</f>
        <v>Win</v>
      </c>
      <c r="AI4198" s="7" t="s">
        <v>297</v>
      </c>
    </row>
    <row r="4199" customFormat="false" ht="15" hidden="false" customHeight="true" outlineLevel="0" collapsed="false">
      <c r="A4199" s="7" t="s">
        <v>8010</v>
      </c>
      <c r="B4199" s="7" t="n">
        <v>1</v>
      </c>
      <c r="C4199" s="7" t="s">
        <v>753</v>
      </c>
      <c r="D4199" s="7" t="s">
        <v>754</v>
      </c>
      <c r="E4199" s="7" t="s">
        <v>4066</v>
      </c>
      <c r="F4199" s="7" t="s">
        <v>4067</v>
      </c>
      <c r="G4199" s="7" t="s">
        <v>8011</v>
      </c>
      <c r="H4199" s="7" t="s">
        <v>352</v>
      </c>
      <c r="I4199" s="7" t="s">
        <v>82</v>
      </c>
      <c r="J4199" s="7" t="s">
        <v>151</v>
      </c>
      <c r="K4199" s="7" t="s">
        <v>152</v>
      </c>
      <c r="L4199" s="7" t="s">
        <v>85</v>
      </c>
      <c r="M4199" s="7" t="s">
        <v>126</v>
      </c>
      <c r="N4199" s="7" t="s">
        <v>150</v>
      </c>
      <c r="O4199" s="7" t="s">
        <v>89</v>
      </c>
      <c r="P4199" s="7" t="s">
        <v>153</v>
      </c>
      <c r="Q4199" s="7" t="s">
        <v>84</v>
      </c>
      <c r="R4199" s="7" t="s">
        <v>151</v>
      </c>
      <c r="S4199" s="7" t="s">
        <v>201</v>
      </c>
      <c r="T4199" s="7" t="s">
        <v>193</v>
      </c>
      <c r="U4199" s="7" t="s">
        <v>89</v>
      </c>
      <c r="V4199" s="7" t="s">
        <v>116</v>
      </c>
      <c r="W4199" s="7" t="s">
        <v>234</v>
      </c>
      <c r="X4199" s="7" t="s">
        <v>111</v>
      </c>
      <c r="Y4199" s="7" t="n">
        <v>1</v>
      </c>
      <c r="Z4199" s="7" t="n">
        <v>0</v>
      </c>
      <c r="AA4199" s="7" t="str">
        <f aca="false">IF(Y4199&gt;Z4199,"Win",IF(Y4199&lt;Z4199,"Loss","Draw"))</f>
        <v>Win</v>
      </c>
      <c r="AB4199" s="7" t="s">
        <v>99</v>
      </c>
      <c r="AC4199" s="7" t="s">
        <v>99</v>
      </c>
      <c r="AD4199" s="7" t="s">
        <v>155</v>
      </c>
      <c r="AE4199" s="7" t="s">
        <v>8012</v>
      </c>
      <c r="AF4199" s="7" t="str">
        <f aca="false">IF(AD4199&lt;AE4199,AD4199,AE4199)</f>
        <v>Archers, Bomb Tower, Guards, Mighty Miner, Miner, Poison, The Log, Wall Breakers</v>
      </c>
      <c r="AG4199" s="7" t="str">
        <f aca="false">IF(AD4199&lt;AE4199,AE4199,AD4199)</f>
        <v>Baby Dragon, Cannon, Electro Spirit, Lightning, Mighty Miner, Royal Hogs, Skeletons, The Log</v>
      </c>
      <c r="AH4199" s="7" t="str">
        <f aca="false">IF(AD4199=AF4199,AA4199,IF(AA4199="Win","Loss",IF(AA4199="Loss","Win","Draw")))</f>
        <v>Loss</v>
      </c>
      <c r="AI4199" s="7" t="s">
        <v>297</v>
      </c>
    </row>
    <row r="4200" customFormat="false" ht="15" hidden="false" customHeight="true" outlineLevel="0" collapsed="false">
      <c r="A4200" s="7" t="s">
        <v>8010</v>
      </c>
      <c r="B4200" s="7" t="n">
        <v>2</v>
      </c>
      <c r="C4200" s="7" t="s">
        <v>753</v>
      </c>
      <c r="D4200" s="7" t="s">
        <v>754</v>
      </c>
      <c r="E4200" s="7" t="s">
        <v>4066</v>
      </c>
      <c r="F4200" s="7" t="s">
        <v>4067</v>
      </c>
      <c r="G4200" s="7" t="s">
        <v>8013</v>
      </c>
      <c r="H4200" s="7" t="s">
        <v>352</v>
      </c>
      <c r="I4200" s="7" t="s">
        <v>127</v>
      </c>
      <c r="J4200" s="7" t="s">
        <v>128</v>
      </c>
      <c r="K4200" s="7" t="s">
        <v>129</v>
      </c>
      <c r="L4200" s="7" t="s">
        <v>130</v>
      </c>
      <c r="M4200" s="7" t="s">
        <v>131</v>
      </c>
      <c r="N4200" s="7" t="s">
        <v>133</v>
      </c>
      <c r="O4200" s="7" t="s">
        <v>97</v>
      </c>
      <c r="P4200" s="7" t="s">
        <v>173</v>
      </c>
      <c r="Q4200" s="7" t="s">
        <v>114</v>
      </c>
      <c r="R4200" s="7" t="s">
        <v>194</v>
      </c>
      <c r="S4200" s="7" t="s">
        <v>153</v>
      </c>
      <c r="T4200" s="7" t="s">
        <v>157</v>
      </c>
      <c r="U4200" s="7" t="s">
        <v>137</v>
      </c>
      <c r="V4200" s="7" t="s">
        <v>249</v>
      </c>
      <c r="W4200" s="7" t="s">
        <v>126</v>
      </c>
      <c r="X4200" s="7" t="s">
        <v>208</v>
      </c>
      <c r="Y4200" s="7" t="n">
        <v>0</v>
      </c>
      <c r="Z4200" s="7" t="n">
        <v>1</v>
      </c>
      <c r="AA4200" s="7" t="str">
        <f aca="false">IF(Y4200&gt;Z4200,"Win",IF(Y4200&lt;Z4200,"Loss","Draw"))</f>
        <v>Loss</v>
      </c>
      <c r="AB4200" s="7" t="s">
        <v>99</v>
      </c>
      <c r="AC4200" s="7" t="s">
        <v>99</v>
      </c>
      <c r="AD4200" s="7" t="s">
        <v>503</v>
      </c>
      <c r="AE4200" s="7" t="s">
        <v>8014</v>
      </c>
      <c r="AF4200" s="7" t="str">
        <f aca="false">IF(AD4200&lt;AE4200,AD4200,AE4200)</f>
        <v>Archer Queen, Cannon, Fire Spirit, Giant Snowball, Goblin Drill, Rocket, Skeletons, Valkyrie</v>
      </c>
      <c r="AG4200" s="7" t="str">
        <f aca="false">IF(AD4200&lt;AE4200,AE4200,AD4200)</f>
        <v>Arrows, Bandit, Battle Ram, Golden Knight, Mega Knight, Mother Witch, Ronin, Zappies</v>
      </c>
      <c r="AH4200" s="7" t="str">
        <f aca="false">IF(AD4200=AF4200,AA4200,IF(AA4200="Win","Loss",IF(AA4200="Loss","Win","Draw")))</f>
        <v>Win</v>
      </c>
      <c r="AI4200" s="7" t="s">
        <v>297</v>
      </c>
    </row>
    <row r="4201" customFormat="false" ht="15" hidden="false" customHeight="true" outlineLevel="0" collapsed="false">
      <c r="A4201" s="7" t="s">
        <v>8010</v>
      </c>
      <c r="B4201" s="7" t="n">
        <v>3</v>
      </c>
      <c r="C4201" s="7" t="s">
        <v>753</v>
      </c>
      <c r="D4201" s="7" t="s">
        <v>754</v>
      </c>
      <c r="E4201" s="7" t="s">
        <v>4066</v>
      </c>
      <c r="F4201" s="7" t="s">
        <v>4067</v>
      </c>
      <c r="G4201" s="7" t="s">
        <v>8015</v>
      </c>
      <c r="H4201" s="7" t="s">
        <v>352</v>
      </c>
      <c r="I4201" s="7" t="s">
        <v>233</v>
      </c>
      <c r="J4201" s="7" t="s">
        <v>202</v>
      </c>
      <c r="K4201" s="7" t="s">
        <v>201</v>
      </c>
      <c r="L4201" s="7" t="s">
        <v>88</v>
      </c>
      <c r="M4201" s="7" t="s">
        <v>234</v>
      </c>
      <c r="N4201" s="7" t="s">
        <v>157</v>
      </c>
      <c r="O4201" s="7" t="s">
        <v>111</v>
      </c>
      <c r="P4201" s="7" t="s">
        <v>204</v>
      </c>
      <c r="Q4201" s="7" t="s">
        <v>141</v>
      </c>
      <c r="R4201" s="7" t="s">
        <v>95</v>
      </c>
      <c r="S4201" s="7" t="s">
        <v>107</v>
      </c>
      <c r="T4201" s="7" t="s">
        <v>177</v>
      </c>
      <c r="U4201" s="7" t="s">
        <v>178</v>
      </c>
      <c r="V4201" s="7" t="s">
        <v>93</v>
      </c>
      <c r="W4201" s="7" t="s">
        <v>150</v>
      </c>
      <c r="X4201" s="7" t="s">
        <v>143</v>
      </c>
      <c r="Y4201" s="7" t="n">
        <v>0</v>
      </c>
      <c r="Z4201" s="7" t="n">
        <v>1</v>
      </c>
      <c r="AA4201" s="7" t="str">
        <f aca="false">IF(Y4201&gt;Z4201,"Win",IF(Y4201&lt;Z4201,"Loss","Draw"))</f>
        <v>Loss</v>
      </c>
      <c r="AB4201" s="7" t="s">
        <v>99</v>
      </c>
      <c r="AC4201" s="7" t="s">
        <v>99</v>
      </c>
      <c r="AD4201" s="7" t="s">
        <v>380</v>
      </c>
      <c r="AE4201" s="7" t="s">
        <v>180</v>
      </c>
      <c r="AF4201" s="7" t="str">
        <f aca="false">IF(AD4201&lt;AE4201,AD4201,AE4201)</f>
        <v>Barbarian Barrel, Electro Spirit, Fireball, Goblin Cage, Heal Spirit, Lumberjack, Phoenix, Royal Giant</v>
      </c>
      <c r="AG4201" s="7" t="str">
        <f aca="false">IF(AD4201&lt;AE4201,AE4201,AD4201)</f>
        <v>Bats, Berserker, Bomb Tower, Fire Spirit, Magic Archer, Miner, Royal Delivery, Wall Breakers</v>
      </c>
      <c r="AH4201" s="7" t="str">
        <f aca="false">IF(AD4201=AF4201,AA4201,IF(AA4201="Win","Loss",IF(AA4201="Loss","Win","Draw")))</f>
        <v>Win</v>
      </c>
      <c r="AI4201" s="7" t="s">
        <v>297</v>
      </c>
    </row>
    <row r="4202" customFormat="false" ht="15" hidden="false" customHeight="true" outlineLevel="0" collapsed="false">
      <c r="A4202" s="5" t="s">
        <v>8016</v>
      </c>
      <c r="B4202" s="5" t="n">
        <v>1</v>
      </c>
      <c r="C4202" s="5" t="s">
        <v>753</v>
      </c>
      <c r="D4202" s="5" t="s">
        <v>754</v>
      </c>
      <c r="E4202" s="5" t="s">
        <v>1432</v>
      </c>
      <c r="F4202" s="5" t="s">
        <v>1433</v>
      </c>
      <c r="G4202" s="5" t="s">
        <v>1630</v>
      </c>
      <c r="H4202" s="5" t="s">
        <v>352</v>
      </c>
      <c r="I4202" s="5" t="s">
        <v>124</v>
      </c>
      <c r="J4202" s="5" t="s">
        <v>95</v>
      </c>
      <c r="K4202" s="5" t="s">
        <v>177</v>
      </c>
      <c r="L4202" s="5" t="s">
        <v>150</v>
      </c>
      <c r="M4202" s="5" t="s">
        <v>93</v>
      </c>
      <c r="N4202" s="5" t="s">
        <v>215</v>
      </c>
      <c r="O4202" s="5" t="s">
        <v>257</v>
      </c>
      <c r="P4202" s="5" t="s">
        <v>126</v>
      </c>
      <c r="Q4202" s="5" t="s">
        <v>201</v>
      </c>
      <c r="R4202" s="5" t="s">
        <v>202</v>
      </c>
      <c r="S4202" s="5" t="s">
        <v>203</v>
      </c>
      <c r="T4202" s="5" t="s">
        <v>157</v>
      </c>
      <c r="U4202" s="5" t="s">
        <v>118</v>
      </c>
      <c r="V4202" s="5" t="s">
        <v>88</v>
      </c>
      <c r="W4202" s="5" t="s">
        <v>204</v>
      </c>
      <c r="X4202" s="5" t="s">
        <v>87</v>
      </c>
      <c r="Y4202" s="5" t="n">
        <v>1</v>
      </c>
      <c r="Z4202" s="5" t="n">
        <v>0</v>
      </c>
      <c r="AA4202" s="5" t="str">
        <f aca="false">IF(Y4202&gt;Z4202,"Win",IF(Y4202&lt;Z4202,"Loss","Draw"))</f>
        <v>Win</v>
      </c>
      <c r="AB4202" s="5" t="s">
        <v>98</v>
      </c>
      <c r="AC4202" s="5" t="s">
        <v>99</v>
      </c>
      <c r="AD4202" s="5" t="s">
        <v>429</v>
      </c>
      <c r="AE4202" s="5" t="s">
        <v>206</v>
      </c>
      <c r="AF4202" s="5" t="str">
        <f aca="false">IF(AD4202&lt;AE4202,AD4202,AE4202)</f>
        <v>Barbarian Barrel, Electro Spirit, Fireball, Fisherman, Hunter, Royal Ghost, Royal Giant, Skeletons</v>
      </c>
      <c r="AG4202" s="5" t="str">
        <f aca="false">IF(AD4202&lt;AE4202,AE4202,AD4202)</f>
        <v>Berserker, Fire Spirit, Goblin Barrel, Ice Spirit, Magic Archer, Royal Delivery, Tesla, Wall Breakers</v>
      </c>
      <c r="AH4202" s="5" t="str">
        <f aca="false">IF(AD4202=AF4202,AA4202,IF(AA4202="Win","Loss",IF(AA4202="Loss","Win","Draw")))</f>
        <v>Win</v>
      </c>
      <c r="AI4202" s="5" t="s">
        <v>297</v>
      </c>
    </row>
    <row r="4203" customFormat="false" ht="15" hidden="false" customHeight="true" outlineLevel="0" collapsed="false">
      <c r="A4203" s="5" t="s">
        <v>8016</v>
      </c>
      <c r="B4203" s="5" t="n">
        <v>2</v>
      </c>
      <c r="C4203" s="5" t="s">
        <v>753</v>
      </c>
      <c r="D4203" s="5" t="s">
        <v>754</v>
      </c>
      <c r="E4203" s="5" t="s">
        <v>1432</v>
      </c>
      <c r="F4203" s="5" t="s">
        <v>1433</v>
      </c>
      <c r="G4203" s="5" t="s">
        <v>1631</v>
      </c>
      <c r="H4203" s="5" t="s">
        <v>81</v>
      </c>
      <c r="I4203" s="5" t="s">
        <v>185</v>
      </c>
      <c r="J4203" s="5" t="s">
        <v>186</v>
      </c>
      <c r="K4203" s="5" t="s">
        <v>109</v>
      </c>
      <c r="L4203" s="5" t="s">
        <v>97</v>
      </c>
      <c r="M4203" s="5" t="s">
        <v>88</v>
      </c>
      <c r="N4203" s="5" t="s">
        <v>234</v>
      </c>
      <c r="O4203" s="5" t="s">
        <v>187</v>
      </c>
      <c r="P4203" s="5" t="s">
        <v>111</v>
      </c>
      <c r="Q4203" s="5" t="s">
        <v>152</v>
      </c>
      <c r="R4203" s="5" t="s">
        <v>128</v>
      </c>
      <c r="S4203" s="5" t="s">
        <v>107</v>
      </c>
      <c r="T4203" s="5" t="s">
        <v>95</v>
      </c>
      <c r="U4203" s="5" t="s">
        <v>187</v>
      </c>
      <c r="V4203" s="5" t="s">
        <v>306</v>
      </c>
      <c r="W4203" s="5" t="s">
        <v>85</v>
      </c>
      <c r="X4203" s="5" t="s">
        <v>307</v>
      </c>
      <c r="Y4203" s="5" t="n">
        <v>0</v>
      </c>
      <c r="Z4203" s="5" t="n">
        <v>3</v>
      </c>
      <c r="AA4203" s="5" t="str">
        <f aca="false">IF(Y4203&gt;Z4203,"Win",IF(Y4203&lt;Z4203,"Loss","Draw"))</f>
        <v>Loss</v>
      </c>
      <c r="AB4203" s="5" t="s">
        <v>98</v>
      </c>
      <c r="AC4203" s="5" t="s">
        <v>99</v>
      </c>
      <c r="AD4203" s="5" t="s">
        <v>924</v>
      </c>
      <c r="AE4203" s="5" t="s">
        <v>603</v>
      </c>
      <c r="AF4203" s="5" t="str">
        <f aca="false">IF(AD4203&lt;AE4203,AD4203,AE4203)</f>
        <v>Baby Dragon, Barbarian Barrel, Goblin Cage, Golden Knight, Golem, Ice Wizard, Lightning, Tornado</v>
      </c>
      <c r="AG4203" s="5" t="str">
        <f aca="false">IF(AD4203&lt;AE4203,AE4203,AD4203)</f>
        <v>Balloon, Berserker, Bomb Tower, Executioner, Miner, Ronin, Tornado, Zap</v>
      </c>
      <c r="AH4203" s="5" t="str">
        <f aca="false">IF(AD4203=AF4203,AA4203,IF(AA4203="Win","Loss",IF(AA4203="Loss","Win","Draw")))</f>
        <v>Win</v>
      </c>
      <c r="AI4203" s="5" t="s">
        <v>297</v>
      </c>
    </row>
    <row r="4204" customFormat="false" ht="15" hidden="false" customHeight="true" outlineLevel="0" collapsed="false">
      <c r="A4204" s="5" t="s">
        <v>8016</v>
      </c>
      <c r="B4204" s="5" t="n">
        <v>3</v>
      </c>
      <c r="C4204" s="5" t="s">
        <v>753</v>
      </c>
      <c r="D4204" s="5" t="s">
        <v>754</v>
      </c>
      <c r="E4204" s="5" t="s">
        <v>1432</v>
      </c>
      <c r="F4204" s="5" t="s">
        <v>1433</v>
      </c>
      <c r="G4204" s="5" t="s">
        <v>1632</v>
      </c>
      <c r="H4204" s="5" t="s">
        <v>81</v>
      </c>
      <c r="I4204" s="5" t="s">
        <v>84</v>
      </c>
      <c r="J4204" s="5" t="s">
        <v>108</v>
      </c>
      <c r="K4204" s="5" t="s">
        <v>114</v>
      </c>
      <c r="L4204" s="5" t="s">
        <v>119</v>
      </c>
      <c r="M4204" s="5" t="s">
        <v>118</v>
      </c>
      <c r="N4204" s="5" t="s">
        <v>138</v>
      </c>
      <c r="O4204" s="5" t="s">
        <v>116</v>
      </c>
      <c r="P4204" s="5" t="s">
        <v>115</v>
      </c>
      <c r="Q4204" s="5" t="s">
        <v>177</v>
      </c>
      <c r="R4204" s="5" t="s">
        <v>83</v>
      </c>
      <c r="S4204" s="5" t="s">
        <v>188</v>
      </c>
      <c r="T4204" s="5" t="s">
        <v>86</v>
      </c>
      <c r="U4204" s="5" t="s">
        <v>133</v>
      </c>
      <c r="V4204" s="5" t="s">
        <v>89</v>
      </c>
      <c r="W4204" s="5" t="s">
        <v>93</v>
      </c>
      <c r="X4204" s="5" t="s">
        <v>215</v>
      </c>
      <c r="Y4204" s="5" t="n">
        <v>0</v>
      </c>
      <c r="Z4204" s="5" t="n">
        <v>1</v>
      </c>
      <c r="AA4204" s="5" t="str">
        <f aca="false">IF(Y4204&gt;Z4204,"Win",IF(Y4204&lt;Z4204,"Loss","Draw"))</f>
        <v>Loss</v>
      </c>
      <c r="AB4204" s="5" t="s">
        <v>98</v>
      </c>
      <c r="AC4204" s="5" t="s">
        <v>99</v>
      </c>
      <c r="AD4204" s="5" t="s">
        <v>984</v>
      </c>
      <c r="AE4204" s="5" t="s">
        <v>494</v>
      </c>
      <c r="AF4204" s="5" t="str">
        <f aca="false">IF(AD4204&lt;AE4204,AD4204,AE4204)</f>
        <v>Archers, Dark Prince, Giant Snowball, Goblin Demolisher, Goblin Hut, Graveyard, Ice Spirit, Poison</v>
      </c>
      <c r="AG4204" s="5" t="str">
        <f aca="false">IF(AD4204&lt;AE4204,AE4204,AD4204)</f>
        <v>Fireball, Fisherman, Monk, Mother Witch, Royal Giant, Skeleton Dragons, The Log, Tombstone</v>
      </c>
      <c r="AH4204" s="5" t="str">
        <f aca="false">IF(AD4204=AF4204,AA4204,IF(AA4204="Win","Loss",IF(AA4204="Loss","Win","Draw")))</f>
        <v>Loss</v>
      </c>
      <c r="AI4204" s="5" t="s">
        <v>297</v>
      </c>
    </row>
    <row r="4205" customFormat="false" ht="15" hidden="false" customHeight="true" outlineLevel="0" collapsed="false">
      <c r="A4205" s="7" t="s">
        <v>8017</v>
      </c>
      <c r="B4205" s="7" t="n">
        <v>1</v>
      </c>
      <c r="C4205" s="7" t="s">
        <v>753</v>
      </c>
      <c r="D4205" s="7" t="s">
        <v>754</v>
      </c>
      <c r="E4205" s="7" t="s">
        <v>1432</v>
      </c>
      <c r="F4205" s="7" t="s">
        <v>1433</v>
      </c>
      <c r="G4205" s="7" t="s">
        <v>1634</v>
      </c>
      <c r="H4205" s="7" t="s">
        <v>352</v>
      </c>
      <c r="I4205" s="7" t="s">
        <v>137</v>
      </c>
      <c r="J4205" s="7" t="s">
        <v>241</v>
      </c>
      <c r="K4205" s="7" t="s">
        <v>114</v>
      </c>
      <c r="L4205" s="7" t="s">
        <v>157</v>
      </c>
      <c r="M4205" s="7" t="s">
        <v>126</v>
      </c>
      <c r="N4205" s="7" t="s">
        <v>116</v>
      </c>
      <c r="O4205" s="7" t="s">
        <v>153</v>
      </c>
      <c r="P4205" s="7" t="s">
        <v>242</v>
      </c>
      <c r="Q4205" s="7" t="s">
        <v>82</v>
      </c>
      <c r="R4205" s="7" t="s">
        <v>108</v>
      </c>
      <c r="S4205" s="7" t="s">
        <v>152</v>
      </c>
      <c r="T4205" s="7" t="s">
        <v>85</v>
      </c>
      <c r="U4205" s="7" t="s">
        <v>126</v>
      </c>
      <c r="V4205" s="7" t="s">
        <v>150</v>
      </c>
      <c r="W4205" s="7" t="s">
        <v>89</v>
      </c>
      <c r="X4205" s="7" t="s">
        <v>153</v>
      </c>
      <c r="Y4205" s="7" t="n">
        <v>0</v>
      </c>
      <c r="Z4205" s="7" t="n">
        <v>1</v>
      </c>
      <c r="AA4205" s="7" t="str">
        <f aca="false">IF(Y4205&gt;Z4205,"Win",IF(Y4205&lt;Z4205,"Loss","Draw"))</f>
        <v>Loss</v>
      </c>
      <c r="AB4205" s="7" t="s">
        <v>99</v>
      </c>
      <c r="AC4205" s="7" t="s">
        <v>99</v>
      </c>
      <c r="AD4205" s="7" t="s">
        <v>1635</v>
      </c>
      <c r="AE4205" s="7" t="s">
        <v>457</v>
      </c>
      <c r="AF4205" s="7" t="str">
        <f aca="false">IF(AD4205&lt;AE4205,AD4205,AE4205)</f>
        <v>Baby Dragon, Cannon, Dark Prince, Electro Spirit, Lightning, Royal Hogs, Skeletons, The Log</v>
      </c>
      <c r="AG4205" s="7" t="str">
        <f aca="false">IF(AD4205&lt;AE4205,AE4205,AD4205)</f>
        <v>Bomber, Cannon, Fire Spirit, Giant Snowball, Goblin Drill, Knight, Poison, Skeletons</v>
      </c>
      <c r="AH4205" s="7" t="str">
        <f aca="false">IF(AD4205=AF4205,AA4205,IF(AA4205="Win","Loss",IF(AA4205="Loss","Win","Draw")))</f>
        <v>Win</v>
      </c>
      <c r="AI4205" s="7" t="s">
        <v>297</v>
      </c>
    </row>
    <row r="4206" customFormat="false" ht="15" hidden="false" customHeight="true" outlineLevel="0" collapsed="false">
      <c r="A4206" s="7" t="s">
        <v>8017</v>
      </c>
      <c r="B4206" s="7" t="n">
        <v>2</v>
      </c>
      <c r="C4206" s="7" t="s">
        <v>753</v>
      </c>
      <c r="D4206" s="7" t="s">
        <v>754</v>
      </c>
      <c r="E4206" s="7" t="s">
        <v>1432</v>
      </c>
      <c r="F4206" s="7" t="s">
        <v>1433</v>
      </c>
      <c r="G4206" s="7" t="s">
        <v>1636</v>
      </c>
      <c r="H4206" s="7" t="s">
        <v>352</v>
      </c>
      <c r="I4206" s="7" t="s">
        <v>129</v>
      </c>
      <c r="J4206" s="7" t="s">
        <v>128</v>
      </c>
      <c r="K4206" s="7" t="s">
        <v>127</v>
      </c>
      <c r="L4206" s="7" t="s">
        <v>173</v>
      </c>
      <c r="M4206" s="7" t="s">
        <v>133</v>
      </c>
      <c r="N4206" s="7" t="s">
        <v>130</v>
      </c>
      <c r="O4206" s="7" t="s">
        <v>97</v>
      </c>
      <c r="P4206" s="7" t="s">
        <v>131</v>
      </c>
      <c r="Q4206" s="7" t="s">
        <v>114</v>
      </c>
      <c r="R4206" s="7" t="s">
        <v>91</v>
      </c>
      <c r="S4206" s="7" t="s">
        <v>137</v>
      </c>
      <c r="T4206" s="7" t="s">
        <v>87</v>
      </c>
      <c r="U4206" s="7" t="s">
        <v>97</v>
      </c>
      <c r="V4206" s="7" t="s">
        <v>242</v>
      </c>
      <c r="W4206" s="7" t="s">
        <v>157</v>
      </c>
      <c r="X4206" s="7" t="s">
        <v>116</v>
      </c>
      <c r="Y4206" s="7" t="n">
        <v>1</v>
      </c>
      <c r="Z4206" s="7" t="n">
        <v>0</v>
      </c>
      <c r="AA4206" s="7" t="str">
        <f aca="false">IF(Y4206&gt;Z4206,"Win",IF(Y4206&lt;Z4206,"Loss","Draw"))</f>
        <v>Win</v>
      </c>
      <c r="AB4206" s="7" t="s">
        <v>99</v>
      </c>
      <c r="AC4206" s="7" t="s">
        <v>99</v>
      </c>
      <c r="AD4206" s="7" t="s">
        <v>503</v>
      </c>
      <c r="AE4206" s="7" t="s">
        <v>321</v>
      </c>
      <c r="AF4206" s="7" t="str">
        <f aca="false">IF(AD4206&lt;AE4206,AD4206,AE4206)</f>
        <v>Arrows, Bandit, Battle Ram, Golden Knight, Mega Knight, Mother Witch, Ronin, Zappies</v>
      </c>
      <c r="AG4206" s="7" t="str">
        <f aca="false">IF(AD4206&lt;AE4206,AE4206,AD4206)</f>
        <v>Bomber, Fire Spirit, Giant Snowball, Goblin Drill, Goblins, Poison, Ronin, Tesla</v>
      </c>
      <c r="AH4206" s="7" t="str">
        <f aca="false">IF(AD4206=AF4206,AA4206,IF(AA4206="Win","Loss",IF(AA4206="Loss","Win","Draw")))</f>
        <v>Win</v>
      </c>
      <c r="AI4206" s="7" t="s">
        <v>297</v>
      </c>
    </row>
    <row r="4207" customFormat="false" ht="15" hidden="false" customHeight="true" outlineLevel="0" collapsed="false">
      <c r="A4207" s="7" t="s">
        <v>8017</v>
      </c>
      <c r="B4207" s="7" t="n">
        <v>3</v>
      </c>
      <c r="C4207" s="7" t="s">
        <v>753</v>
      </c>
      <c r="D4207" s="7" t="s">
        <v>754</v>
      </c>
      <c r="E4207" s="7" t="s">
        <v>1432</v>
      </c>
      <c r="F4207" s="7" t="s">
        <v>1433</v>
      </c>
      <c r="G4207" s="7" t="s">
        <v>1637</v>
      </c>
      <c r="H4207" s="7" t="s">
        <v>352</v>
      </c>
      <c r="I4207" s="7" t="s">
        <v>141</v>
      </c>
      <c r="J4207" s="7" t="s">
        <v>95</v>
      </c>
      <c r="K4207" s="7" t="s">
        <v>107</v>
      </c>
      <c r="L4207" s="7" t="s">
        <v>177</v>
      </c>
      <c r="M4207" s="7" t="s">
        <v>178</v>
      </c>
      <c r="N4207" s="7" t="s">
        <v>85</v>
      </c>
      <c r="O4207" s="7" t="s">
        <v>143</v>
      </c>
      <c r="P4207" s="7" t="s">
        <v>150</v>
      </c>
      <c r="Q4207" s="7" t="s">
        <v>84</v>
      </c>
      <c r="R4207" s="7" t="s">
        <v>337</v>
      </c>
      <c r="S4207" s="7" t="s">
        <v>107</v>
      </c>
      <c r="T4207" s="7" t="s">
        <v>165</v>
      </c>
      <c r="U4207" s="7" t="s">
        <v>118</v>
      </c>
      <c r="V4207" s="7" t="s">
        <v>204</v>
      </c>
      <c r="W4207" s="7" t="s">
        <v>88</v>
      </c>
      <c r="X4207" s="7" t="s">
        <v>164</v>
      </c>
      <c r="Y4207" s="7" t="n">
        <v>0</v>
      </c>
      <c r="Z4207" s="7" t="n">
        <v>3</v>
      </c>
      <c r="AA4207" s="7" t="str">
        <f aca="false">IF(Y4207&gt;Z4207,"Win",IF(Y4207&lt;Z4207,"Loss","Draw"))</f>
        <v>Loss</v>
      </c>
      <c r="AB4207" s="7" t="s">
        <v>99</v>
      </c>
      <c r="AC4207" s="7" t="s">
        <v>99</v>
      </c>
      <c r="AD4207" s="7" t="s">
        <v>1058</v>
      </c>
      <c r="AE4207" s="7" t="s">
        <v>1638</v>
      </c>
      <c r="AF4207" s="7" t="str">
        <f aca="false">IF(AD4207&lt;AE4207,AD4207,AE4207)</f>
        <v>Archers, Berserker, Boss Bandit, Earthquake, Goblin Cage, Hog Rider, Ice Spirit, Royal Delivery</v>
      </c>
      <c r="AG4207" s="7" t="str">
        <f aca="false">IF(AD4207&lt;AE4207,AE4207,AD4207)</f>
        <v>Barbarian Barrel, Electro Spirit, Goblin Cage, Heal Spirit, Lightning, Lumberjack, Phoenix, Royal Giant</v>
      </c>
      <c r="AH4207" s="7" t="str">
        <f aca="false">IF(AD4207=AF4207,AA4207,IF(AA4207="Win","Loss",IF(AA4207="Loss","Win","Draw")))</f>
        <v>Win</v>
      </c>
      <c r="AI4207" s="7" t="s">
        <v>297</v>
      </c>
    </row>
    <row r="4208" customFormat="false" ht="15" hidden="false" customHeight="true" outlineLevel="0" collapsed="false">
      <c r="A4208" s="7" t="s">
        <v>8018</v>
      </c>
      <c r="B4208" s="7" t="n">
        <v>1</v>
      </c>
      <c r="C4208" s="7" t="s">
        <v>753</v>
      </c>
      <c r="D4208" s="7" t="s">
        <v>754</v>
      </c>
      <c r="E4208" s="7" t="s">
        <v>1432</v>
      </c>
      <c r="F4208" s="7" t="s">
        <v>1433</v>
      </c>
      <c r="G4208" s="7" t="s">
        <v>1640</v>
      </c>
      <c r="H4208" s="7" t="s">
        <v>352</v>
      </c>
      <c r="I4208" s="7" t="s">
        <v>107</v>
      </c>
      <c r="J4208" s="7" t="s">
        <v>128</v>
      </c>
      <c r="K4208" s="7" t="s">
        <v>152</v>
      </c>
      <c r="L4208" s="7" t="s">
        <v>95</v>
      </c>
      <c r="M4208" s="7" t="s">
        <v>187</v>
      </c>
      <c r="N4208" s="7" t="s">
        <v>307</v>
      </c>
      <c r="O4208" s="7" t="s">
        <v>306</v>
      </c>
      <c r="P4208" s="7" t="s">
        <v>85</v>
      </c>
      <c r="Q4208" s="7" t="s">
        <v>177</v>
      </c>
      <c r="R4208" s="7" t="s">
        <v>95</v>
      </c>
      <c r="S4208" s="7" t="s">
        <v>124</v>
      </c>
      <c r="T4208" s="7" t="s">
        <v>257</v>
      </c>
      <c r="U4208" s="7" t="s">
        <v>215</v>
      </c>
      <c r="V4208" s="7" t="s">
        <v>93</v>
      </c>
      <c r="W4208" s="7" t="s">
        <v>126</v>
      </c>
      <c r="X4208" s="7" t="s">
        <v>150</v>
      </c>
      <c r="Y4208" s="7" t="n">
        <v>0</v>
      </c>
      <c r="Z4208" s="7" t="n">
        <v>3</v>
      </c>
      <c r="AA4208" s="7" t="str">
        <f aca="false">IF(Y4208&gt;Z4208,"Win",IF(Y4208&lt;Z4208,"Loss","Draw"))</f>
        <v>Loss</v>
      </c>
      <c r="AB4208" s="7" t="s">
        <v>99</v>
      </c>
      <c r="AC4208" s="7" t="s">
        <v>99</v>
      </c>
      <c r="AD4208" s="7" t="s">
        <v>603</v>
      </c>
      <c r="AE4208" s="7" t="s">
        <v>429</v>
      </c>
      <c r="AF4208" s="7" t="str">
        <f aca="false">IF(AD4208&lt;AE4208,AD4208,AE4208)</f>
        <v>Baby Dragon, Barbarian Barrel, Goblin Cage, Golden Knight, Golem, Ice Wizard, Lightning, Tornado</v>
      </c>
      <c r="AG4208" s="7" t="str">
        <f aca="false">IF(AD4208&lt;AE4208,AE4208,AD4208)</f>
        <v>Barbarian Barrel, Electro Spirit, Fireball, Fisherman, Hunter, Royal Ghost, Royal Giant, Skeletons</v>
      </c>
      <c r="AH4208" s="7" t="str">
        <f aca="false">IF(AD4208=AF4208,AA4208,IF(AA4208="Win","Loss",IF(AA4208="Loss","Win","Draw")))</f>
        <v>Loss</v>
      </c>
      <c r="AI4208" s="7" t="s">
        <v>297</v>
      </c>
    </row>
    <row r="4209" customFormat="false" ht="15" hidden="false" customHeight="true" outlineLevel="0" collapsed="false">
      <c r="A4209" s="7" t="s">
        <v>8018</v>
      </c>
      <c r="B4209" s="7" t="n">
        <v>2</v>
      </c>
      <c r="C4209" s="7" t="s">
        <v>753</v>
      </c>
      <c r="D4209" s="7" t="s">
        <v>754</v>
      </c>
      <c r="E4209" s="7" t="s">
        <v>1432</v>
      </c>
      <c r="F4209" s="7" t="s">
        <v>1433</v>
      </c>
      <c r="G4209" s="7" t="s">
        <v>1641</v>
      </c>
      <c r="H4209" s="7" t="s">
        <v>352</v>
      </c>
      <c r="I4209" s="7" t="s">
        <v>201</v>
      </c>
      <c r="J4209" s="7" t="s">
        <v>202</v>
      </c>
      <c r="K4209" s="7" t="s">
        <v>233</v>
      </c>
      <c r="L4209" s="7" t="s">
        <v>234</v>
      </c>
      <c r="M4209" s="7" t="s">
        <v>157</v>
      </c>
      <c r="N4209" s="7" t="s">
        <v>88</v>
      </c>
      <c r="O4209" s="7" t="s">
        <v>204</v>
      </c>
      <c r="P4209" s="7" t="s">
        <v>111</v>
      </c>
      <c r="Q4209" s="7" t="s">
        <v>241</v>
      </c>
      <c r="R4209" s="7" t="s">
        <v>186</v>
      </c>
      <c r="S4209" s="7" t="s">
        <v>185</v>
      </c>
      <c r="T4209" s="7" t="s">
        <v>109</v>
      </c>
      <c r="U4209" s="7" t="s">
        <v>88</v>
      </c>
      <c r="V4209" s="7" t="s">
        <v>187</v>
      </c>
      <c r="W4209" s="7" t="s">
        <v>234</v>
      </c>
      <c r="X4209" s="7" t="s">
        <v>111</v>
      </c>
      <c r="Y4209" s="7" t="n">
        <v>0</v>
      </c>
      <c r="Z4209" s="7" t="n">
        <v>1</v>
      </c>
      <c r="AA4209" s="7" t="str">
        <f aca="false">IF(Y4209&gt;Z4209,"Win",IF(Y4209&lt;Z4209,"Loss","Draw"))</f>
        <v>Loss</v>
      </c>
      <c r="AB4209" s="7" t="s">
        <v>99</v>
      </c>
      <c r="AC4209" s="7" t="s">
        <v>99</v>
      </c>
      <c r="AD4209" s="7" t="s">
        <v>380</v>
      </c>
      <c r="AE4209" s="7" t="s">
        <v>363</v>
      </c>
      <c r="AF4209" s="7" t="str">
        <f aca="false">IF(AD4209&lt;AE4209,AD4209,AE4209)</f>
        <v>Balloon, Berserker, Bomb Tower, Executioner, Knight, Miner, Tornado, Zap</v>
      </c>
      <c r="AG4209" s="7" t="str">
        <f aca="false">IF(AD4209&lt;AE4209,AE4209,AD4209)</f>
        <v>Bats, Berserker, Bomb Tower, Fire Spirit, Magic Archer, Miner, Royal Delivery, Wall Breakers</v>
      </c>
      <c r="AH4209" s="7" t="str">
        <f aca="false">IF(AD4209=AF4209,AA4209,IF(AA4209="Win","Loss",IF(AA4209="Loss","Win","Draw")))</f>
        <v>Win</v>
      </c>
      <c r="AI4209" s="7" t="s">
        <v>297</v>
      </c>
    </row>
    <row r="4210" customFormat="false" ht="15" hidden="false" customHeight="true" outlineLevel="0" collapsed="false">
      <c r="A4210" s="7" t="s">
        <v>8018</v>
      </c>
      <c r="B4210" s="7" t="n">
        <v>3</v>
      </c>
      <c r="C4210" s="7" t="s">
        <v>753</v>
      </c>
      <c r="D4210" s="7" t="s">
        <v>754</v>
      </c>
      <c r="E4210" s="7" t="s">
        <v>1432</v>
      </c>
      <c r="F4210" s="7" t="s">
        <v>1433</v>
      </c>
      <c r="G4210" s="7" t="s">
        <v>1642</v>
      </c>
      <c r="H4210" s="7" t="s">
        <v>352</v>
      </c>
      <c r="I4210" s="7" t="s">
        <v>84</v>
      </c>
      <c r="J4210" s="7" t="s">
        <v>158</v>
      </c>
      <c r="K4210" s="7" t="s">
        <v>114</v>
      </c>
      <c r="L4210" s="7" t="s">
        <v>447</v>
      </c>
      <c r="M4210" s="7" t="s">
        <v>97</v>
      </c>
      <c r="N4210" s="7" t="s">
        <v>130</v>
      </c>
      <c r="O4210" s="7" t="s">
        <v>96</v>
      </c>
      <c r="P4210" s="7" t="s">
        <v>115</v>
      </c>
      <c r="Q4210" s="7" t="s">
        <v>82</v>
      </c>
      <c r="R4210" s="7" t="s">
        <v>83</v>
      </c>
      <c r="S4210" s="7" t="s">
        <v>141</v>
      </c>
      <c r="T4210" s="7" t="s">
        <v>142</v>
      </c>
      <c r="U4210" s="7" t="s">
        <v>132</v>
      </c>
      <c r="V4210" s="7" t="s">
        <v>89</v>
      </c>
      <c r="W4210" s="7" t="s">
        <v>143</v>
      </c>
      <c r="X4210" s="7" t="s">
        <v>164</v>
      </c>
      <c r="Y4210" s="7" t="n">
        <v>0</v>
      </c>
      <c r="Z4210" s="7" t="n">
        <v>1</v>
      </c>
      <c r="AA4210" s="7" t="str">
        <f aca="false">IF(Y4210&gt;Z4210,"Win",IF(Y4210&lt;Z4210,"Loss","Draw"))</f>
        <v>Loss</v>
      </c>
      <c r="AB4210" s="7" t="s">
        <v>99</v>
      </c>
      <c r="AC4210" s="7" t="s">
        <v>99</v>
      </c>
      <c r="AD4210" s="7" t="s">
        <v>1014</v>
      </c>
      <c r="AE4210" s="7" t="s">
        <v>1643</v>
      </c>
      <c r="AF4210" s="7" t="str">
        <f aca="false">IF(AD4210&lt;AE4210,AD4210,AE4210)</f>
        <v>Archers, Arrows, Bowler, Giant, Giant Snowball, Graveyard, Minions, Ronin</v>
      </c>
      <c r="AG4210" s="7" t="str">
        <f aca="false">IF(AD4210&lt;AE4210,AE4210,AD4210)</f>
        <v>Earthquake, Electro Wizard, Heal Spirit, Lumberjack, Monk, Royal Hogs, The Log, Three Musketeers</v>
      </c>
      <c r="AH4210" s="7" t="str">
        <f aca="false">IF(AD4210=AF4210,AA4210,IF(AA4210="Win","Loss",IF(AA4210="Loss","Win","Draw")))</f>
        <v>Loss</v>
      </c>
      <c r="AI4210" s="7" t="s">
        <v>297</v>
      </c>
    </row>
    <row r="4211" customFormat="false" ht="15" hidden="false" customHeight="true" outlineLevel="0" collapsed="false">
      <c r="A4211" s="7" t="s">
        <v>8019</v>
      </c>
      <c r="B4211" s="7" t="n">
        <v>1</v>
      </c>
      <c r="C4211" s="7" t="s">
        <v>753</v>
      </c>
      <c r="D4211" s="7" t="s">
        <v>754</v>
      </c>
      <c r="E4211" s="7" t="s">
        <v>1432</v>
      </c>
      <c r="F4211" s="7" t="s">
        <v>1433</v>
      </c>
      <c r="G4211" s="7" t="s">
        <v>1645</v>
      </c>
      <c r="H4211" s="7" t="s">
        <v>81</v>
      </c>
      <c r="I4211" s="7" t="s">
        <v>82</v>
      </c>
      <c r="J4211" s="7" t="s">
        <v>151</v>
      </c>
      <c r="K4211" s="7" t="s">
        <v>152</v>
      </c>
      <c r="L4211" s="7" t="s">
        <v>85</v>
      </c>
      <c r="M4211" s="7" t="s">
        <v>150</v>
      </c>
      <c r="N4211" s="7" t="s">
        <v>126</v>
      </c>
      <c r="O4211" s="7" t="s">
        <v>89</v>
      </c>
      <c r="P4211" s="7" t="s">
        <v>153</v>
      </c>
      <c r="Q4211" s="7" t="s">
        <v>84</v>
      </c>
      <c r="R4211" s="7" t="s">
        <v>158</v>
      </c>
      <c r="S4211" s="7" t="s">
        <v>114</v>
      </c>
      <c r="T4211" s="7" t="s">
        <v>115</v>
      </c>
      <c r="U4211" s="7" t="s">
        <v>447</v>
      </c>
      <c r="V4211" s="7" t="s">
        <v>97</v>
      </c>
      <c r="W4211" s="7" t="s">
        <v>130</v>
      </c>
      <c r="X4211" s="7" t="s">
        <v>96</v>
      </c>
      <c r="Y4211" s="7" t="n">
        <v>1</v>
      </c>
      <c r="Z4211" s="7" t="n">
        <v>0</v>
      </c>
      <c r="AA4211" s="7" t="str">
        <f aca="false">IF(Y4211&gt;Z4211,"Win",IF(Y4211&lt;Z4211,"Loss","Draw"))</f>
        <v>Win</v>
      </c>
      <c r="AB4211" s="7" t="s">
        <v>99</v>
      </c>
      <c r="AC4211" s="7" t="s">
        <v>99</v>
      </c>
      <c r="AD4211" s="7" t="s">
        <v>155</v>
      </c>
      <c r="AE4211" s="7" t="s">
        <v>1014</v>
      </c>
      <c r="AF4211" s="7" t="str">
        <f aca="false">IF(AD4211&lt;AE4211,AD4211,AE4211)</f>
        <v>Archers, Arrows, Bowler, Giant, Giant Snowball, Graveyard, Minions, Ronin</v>
      </c>
      <c r="AG4211" s="7" t="str">
        <f aca="false">IF(AD4211&lt;AE4211,AE4211,AD4211)</f>
        <v>Baby Dragon, Cannon, Electro Spirit, Lightning, Mighty Miner, Royal Hogs, Skeletons, The Log</v>
      </c>
      <c r="AH4211" s="7" t="str">
        <f aca="false">IF(AD4211=AF4211,AA4211,IF(AA4211="Win","Loss",IF(AA4211="Loss","Win","Draw")))</f>
        <v>Loss</v>
      </c>
      <c r="AI4211" s="7" t="s">
        <v>297</v>
      </c>
    </row>
    <row r="4212" customFormat="false" ht="15" hidden="false" customHeight="true" outlineLevel="0" collapsed="false">
      <c r="A4212" s="7" t="s">
        <v>8019</v>
      </c>
      <c r="B4212" s="7" t="n">
        <v>2</v>
      </c>
      <c r="C4212" s="7" t="s">
        <v>753</v>
      </c>
      <c r="D4212" s="7" t="s">
        <v>754</v>
      </c>
      <c r="E4212" s="7" t="s">
        <v>1432</v>
      </c>
      <c r="F4212" s="7" t="s">
        <v>1433</v>
      </c>
      <c r="G4212" s="7" t="s">
        <v>1646</v>
      </c>
      <c r="H4212" s="7" t="s">
        <v>81</v>
      </c>
      <c r="I4212" s="7" t="s">
        <v>114</v>
      </c>
      <c r="J4212" s="7" t="s">
        <v>194</v>
      </c>
      <c r="K4212" s="7" t="s">
        <v>87</v>
      </c>
      <c r="L4212" s="7" t="s">
        <v>137</v>
      </c>
      <c r="M4212" s="7" t="s">
        <v>97</v>
      </c>
      <c r="N4212" s="7" t="s">
        <v>116</v>
      </c>
      <c r="O4212" s="7" t="s">
        <v>193</v>
      </c>
      <c r="P4212" s="7" t="s">
        <v>95</v>
      </c>
      <c r="Q4212" s="7" t="s">
        <v>82</v>
      </c>
      <c r="R4212" s="7" t="s">
        <v>194</v>
      </c>
      <c r="S4212" s="7" t="s">
        <v>153</v>
      </c>
      <c r="T4212" s="7" t="s">
        <v>118</v>
      </c>
      <c r="U4212" s="7" t="s">
        <v>126</v>
      </c>
      <c r="V4212" s="7" t="s">
        <v>204</v>
      </c>
      <c r="W4212" s="7" t="s">
        <v>89</v>
      </c>
      <c r="X4212" s="7" t="s">
        <v>164</v>
      </c>
      <c r="Y4212" s="7" t="n">
        <v>0</v>
      </c>
      <c r="Z4212" s="7" t="n">
        <v>1</v>
      </c>
      <c r="AA4212" s="7" t="str">
        <f aca="false">IF(Y4212&gt;Z4212,"Win",IF(Y4212&lt;Z4212,"Loss","Draw"))</f>
        <v>Loss</v>
      </c>
      <c r="AB4212" s="7" t="s">
        <v>99</v>
      </c>
      <c r="AC4212" s="7" t="s">
        <v>99</v>
      </c>
      <c r="AD4212" s="7" t="s">
        <v>1647</v>
      </c>
      <c r="AE4212" s="7" t="s">
        <v>1111</v>
      </c>
      <c r="AF4212" s="7" t="str">
        <f aca="false">IF(AD4212&lt;AE4212,AD4212,AE4212)</f>
        <v>Archer Queen, Barbarian Barrel, Giant Snowball, Goblin Drill, Guards, Poison, Ronin, Tesla</v>
      </c>
      <c r="AG4212" s="7" t="str">
        <f aca="false">IF(AD4212&lt;AE4212,AE4212,AD4212)</f>
        <v>Archer Queen, Cannon, Earthquake, Ice Spirit, Royal Delivery, Royal Hogs, Skeletons, The Log</v>
      </c>
      <c r="AH4212" s="7" t="str">
        <f aca="false">IF(AD4212=AF4212,AA4212,IF(AA4212="Win","Loss",IF(AA4212="Loss","Win","Draw")))</f>
        <v>Loss</v>
      </c>
      <c r="AI4212" s="7" t="s">
        <v>297</v>
      </c>
    </row>
    <row r="4213" customFormat="false" ht="15" hidden="false" customHeight="true" outlineLevel="0" collapsed="false">
      <c r="A4213" s="7" t="s">
        <v>8020</v>
      </c>
      <c r="B4213" s="7" t="n">
        <v>1</v>
      </c>
      <c r="C4213" s="7" t="s">
        <v>753</v>
      </c>
      <c r="D4213" s="7" t="s">
        <v>754</v>
      </c>
      <c r="E4213" s="7" t="s">
        <v>1432</v>
      </c>
      <c r="F4213" s="7" t="s">
        <v>1433</v>
      </c>
      <c r="G4213" s="7" t="s">
        <v>1648</v>
      </c>
      <c r="H4213" s="7" t="s">
        <v>81</v>
      </c>
      <c r="I4213" s="7" t="s">
        <v>129</v>
      </c>
      <c r="J4213" s="7" t="s">
        <v>128</v>
      </c>
      <c r="K4213" s="7" t="s">
        <v>127</v>
      </c>
      <c r="L4213" s="7" t="s">
        <v>173</v>
      </c>
      <c r="M4213" s="7" t="s">
        <v>133</v>
      </c>
      <c r="N4213" s="7" t="s">
        <v>130</v>
      </c>
      <c r="O4213" s="7" t="s">
        <v>97</v>
      </c>
      <c r="P4213" s="7" t="s">
        <v>131</v>
      </c>
      <c r="Q4213" s="7" t="s">
        <v>152</v>
      </c>
      <c r="R4213" s="7" t="s">
        <v>128</v>
      </c>
      <c r="S4213" s="7" t="s">
        <v>107</v>
      </c>
      <c r="T4213" s="7" t="s">
        <v>306</v>
      </c>
      <c r="U4213" s="7" t="s">
        <v>85</v>
      </c>
      <c r="V4213" s="7" t="s">
        <v>95</v>
      </c>
      <c r="W4213" s="7" t="s">
        <v>187</v>
      </c>
      <c r="X4213" s="7" t="s">
        <v>132</v>
      </c>
      <c r="Y4213" s="7" t="n">
        <v>3</v>
      </c>
      <c r="Z4213" s="7" t="n">
        <v>0</v>
      </c>
      <c r="AA4213" s="7" t="str">
        <f aca="false">IF(Y4213&gt;Z4213,"Win",IF(Y4213&lt;Z4213,"Loss","Draw"))</f>
        <v>Win</v>
      </c>
      <c r="AB4213" s="7" t="s">
        <v>99</v>
      </c>
      <c r="AC4213" s="7" t="s">
        <v>99</v>
      </c>
      <c r="AD4213" s="7" t="s">
        <v>503</v>
      </c>
      <c r="AE4213" s="7" t="s">
        <v>1070</v>
      </c>
      <c r="AF4213" s="7" t="str">
        <f aca="false">IF(AD4213&lt;AE4213,AD4213,AE4213)</f>
        <v>Arrows, Bandit, Battle Ram, Golden Knight, Mega Knight, Mother Witch, Ronin, Zappies</v>
      </c>
      <c r="AG4213" s="7" t="str">
        <f aca="false">IF(AD4213&lt;AE4213,AE4213,AD4213)</f>
        <v>Baby Dragon, Barbarian Barrel, Electro Wizard, Goblin Cage, Golden Knight, Golem, Lightning, Tornado</v>
      </c>
      <c r="AH4213" s="7" t="str">
        <f aca="false">IF(AD4213=AF4213,AA4213,IF(AA4213="Win","Loss",IF(AA4213="Loss","Win","Draw")))</f>
        <v>Win</v>
      </c>
      <c r="AI4213" s="7" t="s">
        <v>297</v>
      </c>
    </row>
    <row r="4214" customFormat="false" ht="15" hidden="false" customHeight="true" outlineLevel="0" collapsed="false">
      <c r="A4214" s="7" t="s">
        <v>8020</v>
      </c>
      <c r="B4214" s="7" t="n">
        <v>2</v>
      </c>
      <c r="C4214" s="7" t="s">
        <v>753</v>
      </c>
      <c r="D4214" s="7" t="s">
        <v>754</v>
      </c>
      <c r="E4214" s="7" t="s">
        <v>1432</v>
      </c>
      <c r="F4214" s="7" t="s">
        <v>1433</v>
      </c>
      <c r="G4214" s="7" t="s">
        <v>1650</v>
      </c>
      <c r="H4214" s="7" t="s">
        <v>352</v>
      </c>
      <c r="I4214" s="7" t="s">
        <v>137</v>
      </c>
      <c r="J4214" s="7" t="s">
        <v>241</v>
      </c>
      <c r="K4214" s="7" t="s">
        <v>114</v>
      </c>
      <c r="L4214" s="7" t="s">
        <v>116</v>
      </c>
      <c r="M4214" s="7" t="s">
        <v>242</v>
      </c>
      <c r="N4214" s="7" t="s">
        <v>157</v>
      </c>
      <c r="O4214" s="7" t="s">
        <v>126</v>
      </c>
      <c r="P4214" s="7" t="s">
        <v>87</v>
      </c>
      <c r="Q4214" s="7" t="s">
        <v>92</v>
      </c>
      <c r="R4214" s="7" t="s">
        <v>91</v>
      </c>
      <c r="S4214" s="7" t="s">
        <v>90</v>
      </c>
      <c r="T4214" s="7" t="s">
        <v>125</v>
      </c>
      <c r="U4214" s="7" t="s">
        <v>93</v>
      </c>
      <c r="V4214" s="7" t="s">
        <v>96</v>
      </c>
      <c r="W4214" s="7" t="s">
        <v>94</v>
      </c>
      <c r="X4214" s="7" t="s">
        <v>150</v>
      </c>
      <c r="Y4214" s="7" t="n">
        <v>0</v>
      </c>
      <c r="Z4214" s="7" t="n">
        <v>1</v>
      </c>
      <c r="AA4214" s="7" t="str">
        <f aca="false">IF(Y4214&gt;Z4214,"Win",IF(Y4214&lt;Z4214,"Loss","Draw"))</f>
        <v>Loss</v>
      </c>
      <c r="AB4214" s="7" t="s">
        <v>99</v>
      </c>
      <c r="AC4214" s="7" t="s">
        <v>99</v>
      </c>
      <c r="AD4214" s="7" t="s">
        <v>243</v>
      </c>
      <c r="AE4214" s="7" t="s">
        <v>635</v>
      </c>
      <c r="AF4214" s="7" t="str">
        <f aca="false">IF(AD4214&lt;AE4214,AD4214,AE4214)</f>
        <v>Bomber, Fire Spirit, Giant Snowball, Goblin Drill, Knight, Poison, Skeletons, Tesla</v>
      </c>
      <c r="AG4214" s="7" t="str">
        <f aca="false">IF(AD4214&lt;AE4214,AE4214,AD4214)</f>
        <v>Cannon Cart, Electro Spirit, Fireball, Goblins, Minions, Mortar, Rascals, Skeleton Barrel</v>
      </c>
      <c r="AH4214" s="7" t="str">
        <f aca="false">IF(AD4214=AF4214,AA4214,IF(AA4214="Win","Loss",IF(AA4214="Loss","Win","Draw")))</f>
        <v>Loss</v>
      </c>
      <c r="AI4214" s="7" t="s">
        <v>297</v>
      </c>
    </row>
    <row r="4215" customFormat="false" ht="15" hidden="false" customHeight="true" outlineLevel="0" collapsed="false">
      <c r="A4215" s="7" t="s">
        <v>8020</v>
      </c>
      <c r="B4215" s="7" t="n">
        <v>3</v>
      </c>
      <c r="C4215" s="7" t="s">
        <v>753</v>
      </c>
      <c r="D4215" s="7" t="s">
        <v>754</v>
      </c>
      <c r="E4215" s="7" t="s">
        <v>1432</v>
      </c>
      <c r="F4215" s="7" t="s">
        <v>1433</v>
      </c>
      <c r="G4215" s="7" t="s">
        <v>1651</v>
      </c>
      <c r="H4215" s="7" t="s">
        <v>81</v>
      </c>
      <c r="I4215" s="7" t="s">
        <v>92</v>
      </c>
      <c r="J4215" s="7" t="s">
        <v>158</v>
      </c>
      <c r="K4215" s="7" t="s">
        <v>90</v>
      </c>
      <c r="L4215" s="7" t="s">
        <v>159</v>
      </c>
      <c r="M4215" s="7" t="s">
        <v>94</v>
      </c>
      <c r="N4215" s="7" t="s">
        <v>95</v>
      </c>
      <c r="O4215" s="7" t="s">
        <v>96</v>
      </c>
      <c r="P4215" s="7" t="s">
        <v>93</v>
      </c>
      <c r="Q4215" s="7" t="s">
        <v>233</v>
      </c>
      <c r="R4215" s="7" t="s">
        <v>202</v>
      </c>
      <c r="S4215" s="7" t="s">
        <v>201</v>
      </c>
      <c r="T4215" s="7" t="s">
        <v>204</v>
      </c>
      <c r="U4215" s="7" t="s">
        <v>126</v>
      </c>
      <c r="V4215" s="7" t="s">
        <v>157</v>
      </c>
      <c r="W4215" s="7" t="s">
        <v>234</v>
      </c>
      <c r="X4215" s="7" t="s">
        <v>111</v>
      </c>
      <c r="Y4215" s="7" t="n">
        <v>0</v>
      </c>
      <c r="Z4215" s="7" t="n">
        <v>1</v>
      </c>
      <c r="AA4215" s="7" t="str">
        <f aca="false">IF(Y4215&gt;Z4215,"Win",IF(Y4215&lt;Z4215,"Loss","Draw"))</f>
        <v>Loss</v>
      </c>
      <c r="AB4215" s="7" t="s">
        <v>99</v>
      </c>
      <c r="AC4215" s="7" t="s">
        <v>99</v>
      </c>
      <c r="AD4215" s="7" t="s">
        <v>379</v>
      </c>
      <c r="AE4215" s="7" t="s">
        <v>236</v>
      </c>
      <c r="AF4215" s="7" t="str">
        <f aca="false">IF(AD4215&lt;AE4215,AD4215,AE4215)</f>
        <v>Barbarian Barrel, Bowler, Dart Goblin, Fireball, Minions, Mortar, Rascals, Skeleton Barrel</v>
      </c>
      <c r="AG4215" s="7" t="str">
        <f aca="false">IF(AD4215&lt;AE4215,AE4215,AD4215)</f>
        <v>Bats, Bomb Tower, Fire Spirit, Magic Archer, Miner, Royal Delivery, Skeletons, Wall Breakers</v>
      </c>
      <c r="AH4215" s="7" t="str">
        <f aca="false">IF(AD4215=AF4215,AA4215,IF(AA4215="Win","Loss",IF(AA4215="Loss","Win","Draw")))</f>
        <v>Loss</v>
      </c>
      <c r="AI4215" s="7" t="s">
        <v>297</v>
      </c>
    </row>
    <row r="4216" customFormat="false" ht="15" hidden="false" customHeight="true" outlineLevel="0" collapsed="false">
      <c r="A4216" s="7" t="s">
        <v>8021</v>
      </c>
      <c r="B4216" s="7" t="n">
        <v>1</v>
      </c>
      <c r="C4216" s="7" t="s">
        <v>753</v>
      </c>
      <c r="D4216" s="7" t="s">
        <v>754</v>
      </c>
      <c r="E4216" s="7" t="s">
        <v>1432</v>
      </c>
      <c r="F4216" s="7" t="s">
        <v>1433</v>
      </c>
      <c r="G4216" s="7" t="s">
        <v>1652</v>
      </c>
      <c r="H4216" s="7" t="s">
        <v>81</v>
      </c>
      <c r="I4216" s="7" t="s">
        <v>185</v>
      </c>
      <c r="J4216" s="7" t="s">
        <v>186</v>
      </c>
      <c r="K4216" s="7" t="s">
        <v>109</v>
      </c>
      <c r="L4216" s="7" t="s">
        <v>97</v>
      </c>
      <c r="M4216" s="7" t="s">
        <v>88</v>
      </c>
      <c r="N4216" s="7" t="s">
        <v>234</v>
      </c>
      <c r="O4216" s="7" t="s">
        <v>187</v>
      </c>
      <c r="P4216" s="7" t="s">
        <v>111</v>
      </c>
      <c r="Q4216" s="7" t="s">
        <v>113</v>
      </c>
      <c r="R4216" s="7" t="s">
        <v>151</v>
      </c>
      <c r="S4216" s="7" t="s">
        <v>87</v>
      </c>
      <c r="T4216" s="7" t="s">
        <v>89</v>
      </c>
      <c r="U4216" s="7" t="s">
        <v>165</v>
      </c>
      <c r="V4216" s="7" t="s">
        <v>85</v>
      </c>
      <c r="W4216" s="7" t="s">
        <v>118</v>
      </c>
      <c r="X4216" s="7" t="s">
        <v>88</v>
      </c>
      <c r="Y4216" s="7" t="n">
        <v>0</v>
      </c>
      <c r="Z4216" s="7" t="n">
        <v>1</v>
      </c>
      <c r="AA4216" s="7" t="str">
        <f aca="false">IF(Y4216&gt;Z4216,"Win",IF(Y4216&lt;Z4216,"Loss","Draw"))</f>
        <v>Loss</v>
      </c>
      <c r="AB4216" s="7" t="s">
        <v>99</v>
      </c>
      <c r="AC4216" s="7" t="s">
        <v>99</v>
      </c>
      <c r="AD4216" s="7" t="s">
        <v>924</v>
      </c>
      <c r="AE4216" s="7" t="s">
        <v>1653</v>
      </c>
      <c r="AF4216" s="7" t="str">
        <f aca="false">IF(AD4216&lt;AE4216,AD4216,AE4216)</f>
        <v>Balloon, Berserker, Bomb Tower, Executioner, Miner, Ronin, Tornado, Zap</v>
      </c>
      <c r="AG4216" s="7" t="str">
        <f aca="false">IF(AD4216&lt;AE4216,AE4216,AD4216)</f>
        <v>Berserker, Furnace, Hog Rider, Ice Spirit, Lightning, Mighty Miner, Tesla, The Log</v>
      </c>
      <c r="AH4216" s="7" t="str">
        <f aca="false">IF(AD4216=AF4216,AA4216,IF(AA4216="Win","Loss",IF(AA4216="Loss","Win","Draw")))</f>
        <v>Loss</v>
      </c>
      <c r="AI4216" s="7" t="s">
        <v>297</v>
      </c>
    </row>
    <row r="4217" customFormat="false" ht="15" hidden="false" customHeight="true" outlineLevel="0" collapsed="false">
      <c r="A4217" s="7" t="s">
        <v>8021</v>
      </c>
      <c r="B4217" s="7" t="n">
        <v>2</v>
      </c>
      <c r="C4217" s="7" t="s">
        <v>753</v>
      </c>
      <c r="D4217" s="7" t="s">
        <v>754</v>
      </c>
      <c r="E4217" s="7" t="s">
        <v>1432</v>
      </c>
      <c r="F4217" s="7" t="s">
        <v>1433</v>
      </c>
      <c r="G4217" s="7" t="s">
        <v>1655</v>
      </c>
      <c r="H4217" s="7" t="s">
        <v>352</v>
      </c>
      <c r="I4217" s="7" t="s">
        <v>177</v>
      </c>
      <c r="J4217" s="7" t="s">
        <v>83</v>
      </c>
      <c r="K4217" s="7" t="s">
        <v>257</v>
      </c>
      <c r="L4217" s="7" t="s">
        <v>124</v>
      </c>
      <c r="M4217" s="7" t="s">
        <v>89</v>
      </c>
      <c r="N4217" s="7" t="s">
        <v>93</v>
      </c>
      <c r="O4217" s="7" t="s">
        <v>150</v>
      </c>
      <c r="P4217" s="7" t="s">
        <v>215</v>
      </c>
      <c r="Q4217" s="7" t="s">
        <v>90</v>
      </c>
      <c r="R4217" s="7" t="s">
        <v>123</v>
      </c>
      <c r="S4217" s="7" t="s">
        <v>124</v>
      </c>
      <c r="T4217" s="7" t="s">
        <v>95</v>
      </c>
      <c r="U4217" s="7" t="s">
        <v>125</v>
      </c>
      <c r="V4217" s="7" t="s">
        <v>85</v>
      </c>
      <c r="W4217" s="7" t="s">
        <v>96</v>
      </c>
      <c r="X4217" s="7" t="s">
        <v>126</v>
      </c>
      <c r="Y4217" s="7" t="n">
        <v>0</v>
      </c>
      <c r="Z4217" s="7" t="n">
        <v>1</v>
      </c>
      <c r="AA4217" s="7" t="str">
        <f aca="false">IF(Y4217&gt;Z4217,"Win",IF(Y4217&lt;Z4217,"Loss","Draw"))</f>
        <v>Loss</v>
      </c>
      <c r="AB4217" s="7" t="s">
        <v>99</v>
      </c>
      <c r="AC4217" s="7" t="s">
        <v>99</v>
      </c>
      <c r="AD4217" s="7" t="s">
        <v>1611</v>
      </c>
      <c r="AE4217" s="7" t="s">
        <v>134</v>
      </c>
      <c r="AF4217" s="7" t="str">
        <f aca="false">IF(AD4217&lt;AE4217,AD4217,AE4217)</f>
        <v>Barbarian Barrel, Cannon Cart, Goblinstein, Lightning, Minions, Mortar, Royal Ghost, Skeletons</v>
      </c>
      <c r="AG4217" s="7" t="str">
        <f aca="false">IF(AD4217&lt;AE4217,AE4217,AD4217)</f>
        <v>Electro Spirit, Fireball, Fisherman, Hunter, Monk, Royal Ghost, Royal Giant, The Log</v>
      </c>
      <c r="AH4217" s="7" t="str">
        <f aca="false">IF(AD4217=AF4217,AA4217,IF(AA4217="Win","Loss",IF(AA4217="Loss","Win","Draw")))</f>
        <v>Win</v>
      </c>
      <c r="AI4217" s="7" t="s">
        <v>297</v>
      </c>
    </row>
    <row r="4218" customFormat="false" ht="15" hidden="false" customHeight="true" outlineLevel="0" collapsed="false">
      <c r="A4218" s="7" t="s">
        <v>8022</v>
      </c>
      <c r="B4218" s="7" t="n">
        <v>1</v>
      </c>
      <c r="C4218" s="7" t="s">
        <v>753</v>
      </c>
      <c r="D4218" s="7" t="s">
        <v>754</v>
      </c>
      <c r="E4218" s="7" t="s">
        <v>1432</v>
      </c>
      <c r="F4218" s="7" t="s">
        <v>1433</v>
      </c>
      <c r="G4218" s="7" t="s">
        <v>1656</v>
      </c>
      <c r="H4218" s="7" t="s">
        <v>352</v>
      </c>
      <c r="I4218" s="7" t="s">
        <v>201</v>
      </c>
      <c r="J4218" s="7" t="s">
        <v>202</v>
      </c>
      <c r="K4218" s="7" t="s">
        <v>123</v>
      </c>
      <c r="L4218" s="7" t="s">
        <v>187</v>
      </c>
      <c r="M4218" s="7" t="s">
        <v>234</v>
      </c>
      <c r="N4218" s="7" t="s">
        <v>95</v>
      </c>
      <c r="O4218" s="7" t="s">
        <v>126</v>
      </c>
      <c r="P4218" s="7" t="s">
        <v>111</v>
      </c>
      <c r="Q4218" s="7" t="s">
        <v>159</v>
      </c>
      <c r="R4218" s="7" t="s">
        <v>91</v>
      </c>
      <c r="S4218" s="7" t="s">
        <v>203</v>
      </c>
      <c r="T4218" s="7" t="s">
        <v>204</v>
      </c>
      <c r="U4218" s="7" t="s">
        <v>118</v>
      </c>
      <c r="V4218" s="7" t="s">
        <v>157</v>
      </c>
      <c r="W4218" s="7" t="s">
        <v>97</v>
      </c>
      <c r="X4218" s="7" t="s">
        <v>234</v>
      </c>
      <c r="Y4218" s="7" t="n">
        <v>0</v>
      </c>
      <c r="Z4218" s="7" t="n">
        <v>3</v>
      </c>
      <c r="AA4218" s="7" t="str">
        <f aca="false">IF(Y4218&gt;Z4218,"Win",IF(Y4218&lt;Z4218,"Loss","Draw"))</f>
        <v>Loss</v>
      </c>
      <c r="AB4218" s="7" t="s">
        <v>99</v>
      </c>
      <c r="AC4218" s="7" t="s">
        <v>99</v>
      </c>
      <c r="AD4218" s="7" t="s">
        <v>840</v>
      </c>
      <c r="AE4218" s="7" t="s">
        <v>1657</v>
      </c>
      <c r="AF4218" s="7" t="str">
        <f aca="false">IF(AD4218&lt;AE4218,AD4218,AE4218)</f>
        <v>Barbarian Barrel, Bomb Tower, Goblinstein, Magic Archer, Miner, Skeletons, Tornado, Wall Breakers</v>
      </c>
      <c r="AG4218" s="7" t="str">
        <f aca="false">IF(AD4218&lt;AE4218,AE4218,AD4218)</f>
        <v>Bomb Tower, Dart Goblin, Fire Spirit, Goblin Barrel, Goblins, Ice Spirit, Ronin, Royal Delivery</v>
      </c>
      <c r="AH4218" s="7" t="str">
        <f aca="false">IF(AD4218=AF4218,AA4218,IF(AA4218="Win","Loss",IF(AA4218="Loss","Win","Draw")))</f>
        <v>Loss</v>
      </c>
      <c r="AI4218" s="7" t="s">
        <v>297</v>
      </c>
    </row>
    <row r="4219" customFormat="false" ht="15" hidden="false" customHeight="true" outlineLevel="0" collapsed="false">
      <c r="A4219" s="7" t="s">
        <v>8022</v>
      </c>
      <c r="B4219" s="7" t="n">
        <v>2</v>
      </c>
      <c r="C4219" s="7" t="s">
        <v>753</v>
      </c>
      <c r="D4219" s="7" t="s">
        <v>754</v>
      </c>
      <c r="E4219" s="7" t="s">
        <v>1432</v>
      </c>
      <c r="F4219" s="7" t="s">
        <v>1433</v>
      </c>
      <c r="G4219" s="7" t="s">
        <v>1658</v>
      </c>
      <c r="H4219" s="7" t="s">
        <v>352</v>
      </c>
      <c r="I4219" s="7" t="s">
        <v>114</v>
      </c>
      <c r="J4219" s="7" t="s">
        <v>91</v>
      </c>
      <c r="K4219" s="7" t="s">
        <v>137</v>
      </c>
      <c r="L4219" s="7" t="s">
        <v>87</v>
      </c>
      <c r="M4219" s="7" t="s">
        <v>157</v>
      </c>
      <c r="N4219" s="7" t="s">
        <v>242</v>
      </c>
      <c r="O4219" s="7" t="s">
        <v>97</v>
      </c>
      <c r="P4219" s="7" t="s">
        <v>116</v>
      </c>
      <c r="Q4219" s="7" t="s">
        <v>177</v>
      </c>
      <c r="R4219" s="7" t="s">
        <v>83</v>
      </c>
      <c r="S4219" s="7" t="s">
        <v>188</v>
      </c>
      <c r="T4219" s="7" t="s">
        <v>86</v>
      </c>
      <c r="U4219" s="7" t="s">
        <v>173</v>
      </c>
      <c r="V4219" s="7" t="s">
        <v>89</v>
      </c>
      <c r="W4219" s="7" t="s">
        <v>93</v>
      </c>
      <c r="X4219" s="7" t="s">
        <v>215</v>
      </c>
      <c r="Y4219" s="7" t="n">
        <v>1</v>
      </c>
      <c r="Z4219" s="7" t="n">
        <v>0</v>
      </c>
      <c r="AA4219" s="7" t="str">
        <f aca="false">IF(Y4219&gt;Z4219,"Win",IF(Y4219&lt;Z4219,"Loss","Draw"))</f>
        <v>Win</v>
      </c>
      <c r="AB4219" s="7" t="s">
        <v>99</v>
      </c>
      <c r="AC4219" s="7" t="s">
        <v>99</v>
      </c>
      <c r="AD4219" s="7" t="s">
        <v>321</v>
      </c>
      <c r="AE4219" s="7" t="s">
        <v>780</v>
      </c>
      <c r="AF4219" s="7" t="str">
        <f aca="false">IF(AD4219&lt;AE4219,AD4219,AE4219)</f>
        <v>Bomber, Fire Spirit, Giant Snowball, Goblin Drill, Goblins, Poison, Ronin, Tesla</v>
      </c>
      <c r="AG4219" s="7" t="str">
        <f aca="false">IF(AD4219&lt;AE4219,AE4219,AD4219)</f>
        <v>Fireball, Fisherman, Monk, Royal Giant, Skeleton Dragons, The Log, Tombstone, Zappies</v>
      </c>
      <c r="AH4219" s="7" t="str">
        <f aca="false">IF(AD4219=AF4219,AA4219,IF(AA4219="Win","Loss",IF(AA4219="Loss","Win","Draw")))</f>
        <v>Win</v>
      </c>
      <c r="AI4219" s="7" t="s">
        <v>297</v>
      </c>
    </row>
    <row r="4220" customFormat="false" ht="15" hidden="false" customHeight="true" outlineLevel="0" collapsed="false">
      <c r="A4220" s="5" t="s">
        <v>8023</v>
      </c>
      <c r="B4220" s="5" t="n">
        <v>1</v>
      </c>
      <c r="C4220" s="5" t="s">
        <v>753</v>
      </c>
      <c r="D4220" s="5" t="s">
        <v>754</v>
      </c>
      <c r="E4220" s="5" t="s">
        <v>8024</v>
      </c>
      <c r="F4220" s="5" t="s">
        <v>8025</v>
      </c>
      <c r="G4220" s="5" t="s">
        <v>8026</v>
      </c>
      <c r="H4220" s="5" t="s">
        <v>352</v>
      </c>
      <c r="I4220" s="5" t="s">
        <v>141</v>
      </c>
      <c r="J4220" s="5" t="s">
        <v>95</v>
      </c>
      <c r="K4220" s="5" t="s">
        <v>107</v>
      </c>
      <c r="L4220" s="5" t="s">
        <v>177</v>
      </c>
      <c r="M4220" s="5" t="s">
        <v>178</v>
      </c>
      <c r="N4220" s="5" t="s">
        <v>93</v>
      </c>
      <c r="O4220" s="5" t="s">
        <v>150</v>
      </c>
      <c r="P4220" s="5" t="s">
        <v>143</v>
      </c>
      <c r="Q4220" s="5" t="s">
        <v>1885</v>
      </c>
      <c r="R4220" s="5" t="s">
        <v>128</v>
      </c>
      <c r="S4220" s="5" t="s">
        <v>107</v>
      </c>
      <c r="T4220" s="5" t="s">
        <v>306</v>
      </c>
      <c r="U4220" s="5" t="s">
        <v>125</v>
      </c>
      <c r="V4220" s="5" t="s">
        <v>86</v>
      </c>
      <c r="W4220" s="5" t="s">
        <v>187</v>
      </c>
      <c r="X4220" s="5" t="s">
        <v>95</v>
      </c>
      <c r="Y4220" s="5" t="n">
        <v>1</v>
      </c>
      <c r="Z4220" s="5" t="n">
        <v>0</v>
      </c>
      <c r="AA4220" s="5" t="str">
        <f aca="false">IF(Y4220&gt;Z4220,"Win",IF(Y4220&lt;Z4220,"Loss","Draw"))</f>
        <v>Win</v>
      </c>
      <c r="AB4220" s="5" t="s">
        <v>98</v>
      </c>
      <c r="AC4220" s="5" t="s">
        <v>99</v>
      </c>
      <c r="AD4220" s="5" t="s">
        <v>180</v>
      </c>
      <c r="AE4220" s="5" t="s">
        <v>8027</v>
      </c>
      <c r="AF4220" s="5" t="str">
        <f aca="false">IF(AD4220&lt;AE4220,AD4220,AE4220)</f>
        <v>Barbarian Barrel, Cannon Cart, Electro Dragon, Goblin Cage, Golden Knight, Golem, Skeleton Dragons, Tornado</v>
      </c>
      <c r="AG4220" s="5" t="str">
        <f aca="false">IF(AD4220&lt;AE4220,AE4220,AD4220)</f>
        <v>Barbarian Barrel, Electro Spirit, Fireball, Goblin Cage, Heal Spirit, Lumberjack, Phoenix, Royal Giant</v>
      </c>
      <c r="AH4220" s="5" t="str">
        <f aca="false">IF(AD4220=AF4220,AA4220,IF(AA4220="Win","Loss",IF(AA4220="Loss","Win","Draw")))</f>
        <v>Loss</v>
      </c>
      <c r="AI4220" s="5" t="s">
        <v>102</v>
      </c>
    </row>
    <row r="4221" customFormat="false" ht="15" hidden="false" customHeight="true" outlineLevel="0" collapsed="false">
      <c r="A4221" s="5" t="s">
        <v>8023</v>
      </c>
      <c r="B4221" s="5" t="n">
        <v>2</v>
      </c>
      <c r="C4221" s="5" t="s">
        <v>753</v>
      </c>
      <c r="D4221" s="5" t="s">
        <v>754</v>
      </c>
      <c r="E4221" s="5" t="s">
        <v>8024</v>
      </c>
      <c r="F4221" s="5" t="s">
        <v>8025</v>
      </c>
      <c r="G4221" s="5" t="s">
        <v>7196</v>
      </c>
      <c r="H4221" s="5" t="s">
        <v>352</v>
      </c>
      <c r="I4221" s="5" t="s">
        <v>152</v>
      </c>
      <c r="J4221" s="5" t="s">
        <v>158</v>
      </c>
      <c r="K4221" s="5" t="s">
        <v>128</v>
      </c>
      <c r="L4221" s="5" t="s">
        <v>387</v>
      </c>
      <c r="M4221" s="5" t="s">
        <v>88</v>
      </c>
      <c r="N4221" s="5" t="s">
        <v>85</v>
      </c>
      <c r="O4221" s="5" t="s">
        <v>187</v>
      </c>
      <c r="P4221" s="5" t="s">
        <v>119</v>
      </c>
      <c r="Q4221" s="5" t="s">
        <v>141</v>
      </c>
      <c r="R4221" s="5" t="s">
        <v>158</v>
      </c>
      <c r="S4221" s="5" t="s">
        <v>129</v>
      </c>
      <c r="T4221" s="5" t="s">
        <v>165</v>
      </c>
      <c r="U4221" s="5" t="s">
        <v>133</v>
      </c>
      <c r="V4221" s="5" t="s">
        <v>164</v>
      </c>
      <c r="W4221" s="5" t="s">
        <v>173</v>
      </c>
      <c r="X4221" s="5" t="s">
        <v>130</v>
      </c>
      <c r="Y4221" s="5" t="n">
        <v>1</v>
      </c>
      <c r="Z4221" s="5" t="n">
        <v>0</v>
      </c>
      <c r="AA4221" s="5" t="str">
        <f aca="false">IF(Y4221&gt;Z4221,"Win",IF(Y4221&lt;Z4221,"Loss","Draw"))</f>
        <v>Win</v>
      </c>
      <c r="AB4221" s="5" t="s">
        <v>98</v>
      </c>
      <c r="AC4221" s="5" t="s">
        <v>99</v>
      </c>
      <c r="AD4221" s="5" t="s">
        <v>8028</v>
      </c>
      <c r="AE4221" s="5" t="s">
        <v>821</v>
      </c>
      <c r="AF4221" s="5" t="str">
        <f aca="false">IF(AD4221&lt;AE4221,AD4221,AE4221)</f>
        <v>Arrows, Bowler, Earthquake, Hog Rider, Lumberjack, Mega Knight, Mother Witch, Zappies</v>
      </c>
      <c r="AG4221" s="5" t="str">
        <f aca="false">IF(AD4221&lt;AE4221,AE4221,AD4221)</f>
        <v>Baby Dragon, Berserker, Bowler, Electro Giant, Goblin Hut, Golden Knight, Lightning, Tornado</v>
      </c>
      <c r="AH4221" s="5" t="str">
        <f aca="false">IF(AD4221=AF4221,AA4221,IF(AA4221="Win","Loss",IF(AA4221="Loss","Win","Draw")))</f>
        <v>Loss</v>
      </c>
      <c r="AI4221" s="5" t="s">
        <v>102</v>
      </c>
    </row>
    <row r="4222" customFormat="false" ht="15" hidden="false" customHeight="true" outlineLevel="0" collapsed="false">
      <c r="A4222" s="5" t="s">
        <v>8029</v>
      </c>
      <c r="B4222" s="5" t="n">
        <v>1</v>
      </c>
      <c r="C4222" s="5" t="s">
        <v>753</v>
      </c>
      <c r="D4222" s="5" t="s">
        <v>754</v>
      </c>
      <c r="E4222" s="5" t="s">
        <v>8030</v>
      </c>
      <c r="F4222" s="5" t="s">
        <v>8031</v>
      </c>
      <c r="G4222" s="5" t="s">
        <v>8032</v>
      </c>
      <c r="H4222" s="5" t="s">
        <v>352</v>
      </c>
      <c r="I4222" s="5" t="s">
        <v>114</v>
      </c>
      <c r="J4222" s="5" t="s">
        <v>241</v>
      </c>
      <c r="K4222" s="5" t="s">
        <v>137</v>
      </c>
      <c r="L4222" s="5" t="s">
        <v>126</v>
      </c>
      <c r="M4222" s="5" t="s">
        <v>87</v>
      </c>
      <c r="N4222" s="5" t="s">
        <v>116</v>
      </c>
      <c r="O4222" s="5" t="s">
        <v>138</v>
      </c>
      <c r="P4222" s="5" t="s">
        <v>157</v>
      </c>
      <c r="Q4222" s="5" t="s">
        <v>107</v>
      </c>
      <c r="R4222" s="5" t="s">
        <v>95</v>
      </c>
      <c r="S4222" s="5" t="s">
        <v>473</v>
      </c>
      <c r="T4222" s="5" t="s">
        <v>130</v>
      </c>
      <c r="U4222" s="5" t="s">
        <v>93</v>
      </c>
      <c r="V4222" s="5" t="s">
        <v>173</v>
      </c>
      <c r="W4222" s="5" t="s">
        <v>82</v>
      </c>
      <c r="X4222" s="5" t="s">
        <v>474</v>
      </c>
      <c r="Y4222" s="5" t="n">
        <v>1</v>
      </c>
      <c r="Z4222" s="5" t="n">
        <v>0</v>
      </c>
      <c r="AA4222" s="5" t="str">
        <f aca="false">IF(Y4222&gt;Z4222,"Win",IF(Y4222&lt;Z4222,"Loss","Draw"))</f>
        <v>Win</v>
      </c>
      <c r="AB4222" s="5" t="s">
        <v>98</v>
      </c>
      <c r="AC4222" s="5" t="s">
        <v>99</v>
      </c>
      <c r="AD4222" s="5" t="s">
        <v>267</v>
      </c>
      <c r="AE4222" s="5" t="s">
        <v>7394</v>
      </c>
      <c r="AF4222" s="5" t="str">
        <f aca="false">IF(AD4222&lt;AE4222,AD4222,AE4222)</f>
        <v>Arrows, Barbarian Barrel, Fireball, Flying Machine, Goblin Cage, Royal Hogs, Royal Recruits, Zappies</v>
      </c>
      <c r="AG4222" s="5" t="str">
        <f aca="false">IF(AD4222&lt;AE4222,AE4222,AD4222)</f>
        <v>Fire Spirit, Giant Snowball, Goblin Demolisher, Goblin Drill, Knight, Poison, Skeletons, Tesla</v>
      </c>
      <c r="AH4222" s="5" t="str">
        <f aca="false">IF(AD4222=AF4222,AA4222,IF(AA4222="Win","Loss",IF(AA4222="Loss","Win","Draw")))</f>
        <v>Loss</v>
      </c>
      <c r="AI4222" s="5" t="s">
        <v>102</v>
      </c>
    </row>
    <row r="4223" customFormat="false" ht="15" hidden="false" customHeight="true" outlineLevel="0" collapsed="false">
      <c r="A4223" s="5" t="s">
        <v>8029</v>
      </c>
      <c r="B4223" s="5" t="n">
        <v>2</v>
      </c>
      <c r="C4223" s="5" t="s">
        <v>753</v>
      </c>
      <c r="D4223" s="5" t="s">
        <v>754</v>
      </c>
      <c r="E4223" s="5" t="s">
        <v>8030</v>
      </c>
      <c r="F4223" s="5" t="s">
        <v>8031</v>
      </c>
      <c r="G4223" s="5" t="s">
        <v>8033</v>
      </c>
      <c r="H4223" s="5" t="s">
        <v>163</v>
      </c>
      <c r="I4223" s="5" t="s">
        <v>152</v>
      </c>
      <c r="J4223" s="5" t="s">
        <v>108</v>
      </c>
      <c r="K4223" s="5" t="s">
        <v>107</v>
      </c>
      <c r="L4223" s="5" t="s">
        <v>387</v>
      </c>
      <c r="M4223" s="5" t="s">
        <v>85</v>
      </c>
      <c r="N4223" s="5" t="s">
        <v>307</v>
      </c>
      <c r="O4223" s="5" t="s">
        <v>187</v>
      </c>
      <c r="P4223" s="5" t="s">
        <v>95</v>
      </c>
      <c r="Q4223" s="5" t="s">
        <v>92</v>
      </c>
      <c r="R4223" s="5" t="s">
        <v>91</v>
      </c>
      <c r="S4223" s="5" t="s">
        <v>323</v>
      </c>
      <c r="T4223" s="5" t="s">
        <v>159</v>
      </c>
      <c r="U4223" s="5" t="s">
        <v>658</v>
      </c>
      <c r="V4223" s="5" t="s">
        <v>89</v>
      </c>
      <c r="W4223" s="5" t="s">
        <v>201</v>
      </c>
      <c r="X4223" s="5" t="s">
        <v>118</v>
      </c>
      <c r="Y4223" s="5" t="n">
        <v>1</v>
      </c>
      <c r="Z4223" s="5" t="n">
        <v>0</v>
      </c>
      <c r="AA4223" s="5" t="str">
        <f aca="false">IF(Y4223&gt;Z4223,"Win",IF(Y4223&lt;Z4223,"Loss","Draw"))</f>
        <v>Win</v>
      </c>
      <c r="AB4223" s="5" t="s">
        <v>98</v>
      </c>
      <c r="AC4223" s="5" t="s">
        <v>99</v>
      </c>
      <c r="AD4223" s="5" t="s">
        <v>4023</v>
      </c>
      <c r="AE4223" s="5" t="s">
        <v>8034</v>
      </c>
      <c r="AF4223" s="5" t="str">
        <f aca="false">IF(AD4223&lt;AE4223,AD4223,AE4223)</f>
        <v>Baby Dragon, Barbarian Barrel, Dark Prince, Electro Giant, Goblin Cage, Ice Wizard, Lightning, Tornado</v>
      </c>
      <c r="AG4223" s="5" t="str">
        <f aca="false">IF(AD4223&lt;AE4223,AE4223,AD4223)</f>
        <v>Dart Goblin, Goblins, Ice Spirit, Mini P.E.K.K.A, Skeleton Barrel, Suspicious Bush, The Log, Wall Breakers</v>
      </c>
      <c r="AH4223" s="5" t="str">
        <f aca="false">IF(AD4223=AF4223,AA4223,IF(AA4223="Win","Loss",IF(AA4223="Loss","Win","Draw")))</f>
        <v>Win</v>
      </c>
      <c r="AI4223" s="5" t="s">
        <v>102</v>
      </c>
    </row>
    <row r="4224" customFormat="false" ht="15" hidden="false" customHeight="true" outlineLevel="0" collapsed="false">
      <c r="A4224" s="5" t="s">
        <v>8035</v>
      </c>
      <c r="B4224" s="5" t="n">
        <v>1</v>
      </c>
      <c r="C4224" s="5" t="s">
        <v>753</v>
      </c>
      <c r="D4224" s="5" t="s">
        <v>754</v>
      </c>
      <c r="E4224" s="5" t="s">
        <v>7495</v>
      </c>
      <c r="F4224" s="5" t="s">
        <v>7496</v>
      </c>
      <c r="G4224" s="5" t="s">
        <v>8036</v>
      </c>
      <c r="H4224" s="5" t="s">
        <v>352</v>
      </c>
      <c r="I4224" s="5" t="s">
        <v>137</v>
      </c>
      <c r="J4224" s="5" t="s">
        <v>202</v>
      </c>
      <c r="K4224" s="5" t="s">
        <v>114</v>
      </c>
      <c r="L4224" s="5" t="s">
        <v>97</v>
      </c>
      <c r="M4224" s="5" t="s">
        <v>116</v>
      </c>
      <c r="N4224" s="5" t="s">
        <v>157</v>
      </c>
      <c r="O4224" s="5" t="s">
        <v>126</v>
      </c>
      <c r="P4224" s="5" t="s">
        <v>87</v>
      </c>
      <c r="Q4224" s="5" t="s">
        <v>109</v>
      </c>
      <c r="R4224" s="5" t="s">
        <v>447</v>
      </c>
      <c r="S4224" s="5" t="s">
        <v>219</v>
      </c>
      <c r="T4224" s="5" t="s">
        <v>187</v>
      </c>
      <c r="U4224" s="5" t="s">
        <v>1663</v>
      </c>
      <c r="V4224" s="5" t="s">
        <v>143</v>
      </c>
      <c r="W4224" s="5" t="s">
        <v>323</v>
      </c>
      <c r="X4224" s="5" t="s">
        <v>96</v>
      </c>
      <c r="Y4224" s="5" t="n">
        <v>1</v>
      </c>
      <c r="Z4224" s="5" t="n">
        <v>0</v>
      </c>
      <c r="AA4224" s="5" t="str">
        <f aca="false">IF(Y4224&gt;Z4224,"Win",IF(Y4224&lt;Z4224,"Loss","Draw"))</f>
        <v>Win</v>
      </c>
      <c r="AB4224" s="5" t="s">
        <v>98</v>
      </c>
      <c r="AC4224" s="5" t="s">
        <v>99</v>
      </c>
      <c r="AD4224" s="5" t="s">
        <v>744</v>
      </c>
      <c r="AE4224" s="5" t="s">
        <v>7654</v>
      </c>
      <c r="AF4224" s="5" t="str">
        <f aca="false">IF(AD4224&lt;AE4224,AD4224,AE4224)</f>
        <v>Fire Spirit, Giant Snowball, Goblin Drill, Magic Archer, Poison, Ronin, Skeletons, Tesla</v>
      </c>
      <c r="AG4224" s="5" t="str">
        <f aca="false">IF(AD4224&lt;AE4224,AE4224,AD4224)</f>
        <v>Giant, Heal Spirit, Mini P.E.K.K.A, Minions, Sparky, Tornado, Wizard, Zap</v>
      </c>
      <c r="AH4224" s="5" t="str">
        <f aca="false">IF(AD4224=AF4224,AA4224,IF(AA4224="Win","Loss",IF(AA4224="Loss","Win","Draw")))</f>
        <v>Win</v>
      </c>
      <c r="AI4224" s="5" t="s">
        <v>102</v>
      </c>
    </row>
    <row r="4225" customFormat="false" ht="15" hidden="false" customHeight="true" outlineLevel="0" collapsed="false">
      <c r="A4225" s="5" t="s">
        <v>8035</v>
      </c>
      <c r="B4225" s="5" t="n">
        <v>2</v>
      </c>
      <c r="C4225" s="5" t="s">
        <v>753</v>
      </c>
      <c r="D4225" s="5" t="s">
        <v>754</v>
      </c>
      <c r="E4225" s="5" t="s">
        <v>7495</v>
      </c>
      <c r="F4225" s="5" t="s">
        <v>7496</v>
      </c>
      <c r="G4225" s="5" t="s">
        <v>8037</v>
      </c>
      <c r="H4225" s="5" t="s">
        <v>391</v>
      </c>
      <c r="I4225" s="5" t="s">
        <v>92</v>
      </c>
      <c r="J4225" s="5" t="s">
        <v>158</v>
      </c>
      <c r="K4225" s="5" t="s">
        <v>90</v>
      </c>
      <c r="L4225" s="5" t="s">
        <v>159</v>
      </c>
      <c r="M4225" s="5" t="s">
        <v>94</v>
      </c>
      <c r="N4225" s="5" t="s">
        <v>95</v>
      </c>
      <c r="O4225" s="5" t="s">
        <v>88</v>
      </c>
      <c r="P4225" s="5" t="s">
        <v>93</v>
      </c>
      <c r="Q4225" s="5" t="s">
        <v>177</v>
      </c>
      <c r="R4225" s="5" t="s">
        <v>83</v>
      </c>
      <c r="S4225" s="5" t="s">
        <v>257</v>
      </c>
      <c r="T4225" s="5" t="s">
        <v>93</v>
      </c>
      <c r="U4225" s="5" t="s">
        <v>95</v>
      </c>
      <c r="V4225" s="5" t="s">
        <v>150</v>
      </c>
      <c r="W4225" s="5" t="s">
        <v>215</v>
      </c>
      <c r="X4225" s="5" t="s">
        <v>126</v>
      </c>
      <c r="Y4225" s="5" t="n">
        <v>0</v>
      </c>
      <c r="Z4225" s="5" t="n">
        <v>1</v>
      </c>
      <c r="AA4225" s="5" t="str">
        <f aca="false">IF(Y4225&gt;Z4225,"Win",IF(Y4225&lt;Z4225,"Loss","Draw"))</f>
        <v>Loss</v>
      </c>
      <c r="AB4225" s="5" t="s">
        <v>98</v>
      </c>
      <c r="AC4225" s="5" t="s">
        <v>99</v>
      </c>
      <c r="AD4225" s="5" t="s">
        <v>6134</v>
      </c>
      <c r="AE4225" s="5" t="s">
        <v>1106</v>
      </c>
      <c r="AF4225" s="5" t="str">
        <f aca="false">IF(AD4225&lt;AE4225,AD4225,AE4225)</f>
        <v>Barbarian Barrel, Berserker, Bowler, Dart Goblin, Fireball, Mortar, Rascals, Skeleton Barrel</v>
      </c>
      <c r="AG4225" s="5" t="str">
        <f aca="false">IF(AD4225&lt;AE4225,AE4225,AD4225)</f>
        <v>Barbarian Barrel, Electro Spirit, Fireball, Fisherman, Hunter, Monk, Royal Giant, Skeletons</v>
      </c>
      <c r="AH4225" s="5" t="str">
        <f aca="false">IF(AD4225=AF4225,AA4225,IF(AA4225="Win","Loss",IF(AA4225="Loss","Win","Draw")))</f>
        <v>Loss</v>
      </c>
      <c r="AI4225" s="5" t="s">
        <v>102</v>
      </c>
    </row>
    <row r="4226" customFormat="false" ht="15" hidden="false" customHeight="true" outlineLevel="0" collapsed="false">
      <c r="A4226" s="5" t="s">
        <v>8035</v>
      </c>
      <c r="B4226" s="5" t="n">
        <v>3</v>
      </c>
      <c r="C4226" s="5" t="s">
        <v>753</v>
      </c>
      <c r="D4226" s="5" t="s">
        <v>754</v>
      </c>
      <c r="E4226" s="5" t="s">
        <v>7495</v>
      </c>
      <c r="F4226" s="5" t="s">
        <v>7496</v>
      </c>
      <c r="G4226" s="5" t="s">
        <v>8038</v>
      </c>
      <c r="H4226" s="5" t="s">
        <v>391</v>
      </c>
      <c r="I4226" s="5" t="s">
        <v>82</v>
      </c>
      <c r="J4226" s="5" t="s">
        <v>108</v>
      </c>
      <c r="K4226" s="5" t="s">
        <v>152</v>
      </c>
      <c r="L4226" s="5" t="s">
        <v>150</v>
      </c>
      <c r="M4226" s="5" t="s">
        <v>91</v>
      </c>
      <c r="N4226" s="5" t="s">
        <v>119</v>
      </c>
      <c r="O4226" s="5" t="s">
        <v>85</v>
      </c>
      <c r="P4226" s="5" t="s">
        <v>89</v>
      </c>
      <c r="Q4226" s="5" t="s">
        <v>203</v>
      </c>
      <c r="R4226" s="5" t="s">
        <v>91</v>
      </c>
      <c r="S4226" s="5" t="s">
        <v>114</v>
      </c>
      <c r="T4226" s="5" t="s">
        <v>125</v>
      </c>
      <c r="U4226" s="5" t="s">
        <v>94</v>
      </c>
      <c r="V4226" s="5" t="s">
        <v>467</v>
      </c>
      <c r="W4226" s="5" t="s">
        <v>249</v>
      </c>
      <c r="X4226" s="5" t="s">
        <v>159</v>
      </c>
      <c r="Y4226" s="5" t="n">
        <v>1</v>
      </c>
      <c r="Z4226" s="5" t="n">
        <v>0</v>
      </c>
      <c r="AA4226" s="5" t="str">
        <f aca="false">IF(Y4226&gt;Z4226,"Win",IF(Y4226&lt;Z4226,"Loss","Draw"))</f>
        <v>Win</v>
      </c>
      <c r="AB4226" s="5" t="s">
        <v>98</v>
      </c>
      <c r="AC4226" s="5" t="s">
        <v>99</v>
      </c>
      <c r="AD4226" s="5" t="s">
        <v>8039</v>
      </c>
      <c r="AE4226" s="5" t="s">
        <v>8040</v>
      </c>
      <c r="AF4226" s="5" t="str">
        <f aca="false">IF(AD4226&lt;AE4226,AD4226,AE4226)</f>
        <v>Baby Dragon, Dark Prince, Electro Spirit, Goblin Hut, Goblins, Lightning, Royal Hogs, The Log</v>
      </c>
      <c r="AG4226" s="5" t="str">
        <f aca="false">IF(AD4226&lt;AE4226,AE4226,AD4226)</f>
        <v>Cannon Cart, Dart Goblin, Giant Snowball, Goblin Barrel, Goblins, Prince, Rascals, Rocket</v>
      </c>
      <c r="AH4226" s="5" t="str">
        <f aca="false">IF(AD4226=AF4226,AA4226,IF(AA4226="Win","Loss",IF(AA4226="Loss","Win","Draw")))</f>
        <v>Win</v>
      </c>
      <c r="AI4226" s="5" t="s">
        <v>102</v>
      </c>
    </row>
    <row r="4227" customFormat="false" ht="15" hidden="false" customHeight="true" outlineLevel="0" collapsed="false">
      <c r="A4227" s="5" t="s">
        <v>8041</v>
      </c>
      <c r="B4227" s="5" t="n">
        <v>1</v>
      </c>
      <c r="C4227" s="5" t="s">
        <v>753</v>
      </c>
      <c r="D4227" s="5" t="s">
        <v>754</v>
      </c>
      <c r="E4227" s="5" t="s">
        <v>318</v>
      </c>
      <c r="F4227" s="5" t="s">
        <v>319</v>
      </c>
      <c r="G4227" s="5" t="s">
        <v>2719</v>
      </c>
      <c r="H4227" s="5" t="s">
        <v>491</v>
      </c>
      <c r="I4227" s="5" t="s">
        <v>177</v>
      </c>
      <c r="J4227" s="5" t="s">
        <v>158</v>
      </c>
      <c r="K4227" s="5" t="s">
        <v>107</v>
      </c>
      <c r="L4227" s="5" t="s">
        <v>178</v>
      </c>
      <c r="M4227" s="5" t="s">
        <v>124</v>
      </c>
      <c r="N4227" s="5" t="s">
        <v>93</v>
      </c>
      <c r="O4227" s="5" t="s">
        <v>150</v>
      </c>
      <c r="P4227" s="5" t="s">
        <v>89</v>
      </c>
      <c r="Q4227" s="5" t="s">
        <v>82</v>
      </c>
      <c r="R4227" s="5" t="s">
        <v>202</v>
      </c>
      <c r="S4227" s="5" t="s">
        <v>126</v>
      </c>
      <c r="T4227" s="5" t="s">
        <v>117</v>
      </c>
      <c r="U4227" s="5" t="s">
        <v>132</v>
      </c>
      <c r="V4227" s="5" t="s">
        <v>93</v>
      </c>
      <c r="W4227" s="5" t="s">
        <v>108</v>
      </c>
      <c r="X4227" s="5" t="s">
        <v>95</v>
      </c>
      <c r="Y4227" s="5" t="n">
        <v>1</v>
      </c>
      <c r="Z4227" s="5" t="n">
        <v>0</v>
      </c>
      <c r="AA4227" s="5" t="str">
        <f aca="false">IF(Y4227&gt;Z4227,"Win",IF(Y4227&lt;Z4227,"Loss","Draw"))</f>
        <v>Win</v>
      </c>
      <c r="AB4227" s="5" t="s">
        <v>98</v>
      </c>
      <c r="AC4227" s="5" t="s">
        <v>99</v>
      </c>
      <c r="AD4227" s="5" t="s">
        <v>2699</v>
      </c>
      <c r="AE4227" s="5" t="s">
        <v>2720</v>
      </c>
      <c r="AF4227" s="5" t="str">
        <f aca="false">IF(AD4227&lt;AE4227,AD4227,AE4227)</f>
        <v>Barbarian Barrel, Dark Prince, Electro Wizard, Fireball, Giant Skeleton, Magic Archer, Royal Hogs, Skeletons</v>
      </c>
      <c r="AG4227" s="5" t="str">
        <f aca="false">IF(AD4227&lt;AE4227,AE4227,AD4227)</f>
        <v>Bowler, Electro Spirit, Fireball, Goblin Cage, Phoenix, Royal Ghost, Royal Giant, The Log</v>
      </c>
      <c r="AH4227" s="5" t="str">
        <f aca="false">IF(AD4227=AF4227,AA4227,IF(AA4227="Win","Loss",IF(AA4227="Loss","Win","Draw")))</f>
        <v>Loss</v>
      </c>
      <c r="AI4227" s="5" t="s">
        <v>102</v>
      </c>
    </row>
    <row r="4228" customFormat="false" ht="15" hidden="false" customHeight="true" outlineLevel="0" collapsed="false">
      <c r="A4228" s="5" t="s">
        <v>8041</v>
      </c>
      <c r="B4228" s="5" t="n">
        <v>2</v>
      </c>
      <c r="C4228" s="5" t="s">
        <v>753</v>
      </c>
      <c r="D4228" s="5" t="s">
        <v>754</v>
      </c>
      <c r="E4228" s="5" t="s">
        <v>318</v>
      </c>
      <c r="F4228" s="5" t="s">
        <v>319</v>
      </c>
      <c r="G4228" s="5" t="s">
        <v>2721</v>
      </c>
      <c r="H4228" s="5" t="s">
        <v>491</v>
      </c>
      <c r="I4228" s="5" t="s">
        <v>185</v>
      </c>
      <c r="J4228" s="5" t="s">
        <v>186</v>
      </c>
      <c r="K4228" s="5" t="s">
        <v>109</v>
      </c>
      <c r="L4228" s="5" t="s">
        <v>117</v>
      </c>
      <c r="M4228" s="5" t="s">
        <v>111</v>
      </c>
      <c r="N4228" s="5" t="s">
        <v>188</v>
      </c>
      <c r="O4228" s="5" t="s">
        <v>187</v>
      </c>
      <c r="P4228" s="5" t="s">
        <v>173</v>
      </c>
      <c r="Q4228" s="5" t="s">
        <v>127</v>
      </c>
      <c r="R4228" s="5" t="s">
        <v>128</v>
      </c>
      <c r="S4228" s="5" t="s">
        <v>129</v>
      </c>
      <c r="T4228" s="5" t="s">
        <v>133</v>
      </c>
      <c r="U4228" s="5" t="s">
        <v>173</v>
      </c>
      <c r="V4228" s="5" t="s">
        <v>130</v>
      </c>
      <c r="W4228" s="5" t="s">
        <v>124</v>
      </c>
      <c r="X4228" s="5" t="s">
        <v>143</v>
      </c>
      <c r="Y4228" s="5" t="n">
        <v>1</v>
      </c>
      <c r="Z4228" s="5" t="n">
        <v>0</v>
      </c>
      <c r="AA4228" s="5" t="str">
        <f aca="false">IF(Y4228&gt;Z4228,"Win",IF(Y4228&lt;Z4228,"Loss","Draw"))</f>
        <v>Win</v>
      </c>
      <c r="AB4228" s="5" t="s">
        <v>98</v>
      </c>
      <c r="AC4228" s="5" t="s">
        <v>99</v>
      </c>
      <c r="AD4228" s="5" t="s">
        <v>538</v>
      </c>
      <c r="AE4228" s="5" t="s">
        <v>2722</v>
      </c>
      <c r="AF4228" s="5" t="str">
        <f aca="false">IF(AD4228&lt;AE4228,AD4228,AE4228)</f>
        <v>Arrows, Battle Ram, Golden Knight, Heal Spirit, Mega Knight, Mother Witch, Royal Ghost, Zappies</v>
      </c>
      <c r="AG4228" s="5" t="str">
        <f aca="false">IF(AD4228&lt;AE4228,AE4228,AD4228)</f>
        <v>Balloon, Executioner, Giant Skeleton, Miner, Tombstone, Tornado, Zap, Zappies</v>
      </c>
      <c r="AH4228" s="5" t="str">
        <f aca="false">IF(AD4228=AF4228,AA4228,IF(AA4228="Win","Loss",IF(AA4228="Loss","Win","Draw")))</f>
        <v>Loss</v>
      </c>
      <c r="AI4228" s="5" t="s">
        <v>102</v>
      </c>
    </row>
    <row r="4229" customFormat="false" ht="15" hidden="false" customHeight="true" outlineLevel="0" collapsed="false">
      <c r="A4229" s="5" t="s">
        <v>8042</v>
      </c>
      <c r="B4229" s="5" t="n">
        <v>1</v>
      </c>
      <c r="C4229" s="5" t="s">
        <v>753</v>
      </c>
      <c r="D4229" s="5" t="s">
        <v>754</v>
      </c>
      <c r="E4229" s="5" t="s">
        <v>684</v>
      </c>
      <c r="F4229" s="5" t="s">
        <v>685</v>
      </c>
      <c r="G4229" s="5" t="s">
        <v>5365</v>
      </c>
      <c r="H4229" s="5" t="s">
        <v>352</v>
      </c>
      <c r="I4229" s="5" t="s">
        <v>152</v>
      </c>
      <c r="J4229" s="5" t="s">
        <v>128</v>
      </c>
      <c r="K4229" s="5" t="s">
        <v>107</v>
      </c>
      <c r="L4229" s="5" t="s">
        <v>306</v>
      </c>
      <c r="M4229" s="5" t="s">
        <v>85</v>
      </c>
      <c r="N4229" s="5" t="s">
        <v>307</v>
      </c>
      <c r="O4229" s="5" t="s">
        <v>187</v>
      </c>
      <c r="P4229" s="5" t="s">
        <v>95</v>
      </c>
      <c r="Q4229" s="5" t="s">
        <v>137</v>
      </c>
      <c r="R4229" s="5" t="s">
        <v>91</v>
      </c>
      <c r="S4229" s="5" t="s">
        <v>114</v>
      </c>
      <c r="T4229" s="5" t="s">
        <v>97</v>
      </c>
      <c r="U4229" s="5" t="s">
        <v>116</v>
      </c>
      <c r="V4229" s="5" t="s">
        <v>242</v>
      </c>
      <c r="W4229" s="5" t="s">
        <v>118</v>
      </c>
      <c r="X4229" s="5" t="s">
        <v>87</v>
      </c>
      <c r="Y4229" s="5" t="n">
        <v>1</v>
      </c>
      <c r="Z4229" s="5" t="n">
        <v>0</v>
      </c>
      <c r="AA4229" s="5" t="str">
        <f aca="false">IF(Y4229&gt;Z4229,"Win",IF(Y4229&lt;Z4229,"Loss","Draw"))</f>
        <v>Win</v>
      </c>
      <c r="AB4229" s="5" t="s">
        <v>98</v>
      </c>
      <c r="AC4229" s="5" t="s">
        <v>99</v>
      </c>
      <c r="AD4229" s="5" t="s">
        <v>603</v>
      </c>
      <c r="AE4229" s="5" t="s">
        <v>1050</v>
      </c>
      <c r="AF4229" s="5" t="str">
        <f aca="false">IF(AD4229&lt;AE4229,AD4229,AE4229)</f>
        <v>Baby Dragon, Barbarian Barrel, Goblin Cage, Golden Knight, Golem, Ice Wizard, Lightning, Tornado</v>
      </c>
      <c r="AG4229" s="5" t="str">
        <f aca="false">IF(AD4229&lt;AE4229,AE4229,AD4229)</f>
        <v>Bomber, Giant Snowball, Goblin Drill, Goblins, Ice Spirit, Poison, Ronin, Tesla</v>
      </c>
      <c r="AH4229" s="5" t="str">
        <f aca="false">IF(AD4229=AF4229,AA4229,IF(AA4229="Win","Loss",IF(AA4229="Loss","Win","Draw")))</f>
        <v>Win</v>
      </c>
      <c r="AI4229" s="5" t="s">
        <v>102</v>
      </c>
    </row>
    <row r="4230" customFormat="false" ht="15" hidden="false" customHeight="true" outlineLevel="0" collapsed="false">
      <c r="A4230" s="5" t="s">
        <v>8042</v>
      </c>
      <c r="B4230" s="5" t="n">
        <v>2</v>
      </c>
      <c r="C4230" s="5" t="s">
        <v>753</v>
      </c>
      <c r="D4230" s="5" t="s">
        <v>754</v>
      </c>
      <c r="E4230" s="5" t="s">
        <v>684</v>
      </c>
      <c r="F4230" s="5" t="s">
        <v>685</v>
      </c>
      <c r="G4230" s="5" t="s">
        <v>5366</v>
      </c>
      <c r="H4230" s="5" t="s">
        <v>352</v>
      </c>
      <c r="I4230" s="5" t="s">
        <v>114</v>
      </c>
      <c r="J4230" s="5" t="s">
        <v>108</v>
      </c>
      <c r="K4230" s="5" t="s">
        <v>202</v>
      </c>
      <c r="L4230" s="5" t="s">
        <v>137</v>
      </c>
      <c r="M4230" s="5" t="s">
        <v>88</v>
      </c>
      <c r="N4230" s="5" t="s">
        <v>116</v>
      </c>
      <c r="O4230" s="5" t="s">
        <v>157</v>
      </c>
      <c r="P4230" s="5" t="s">
        <v>87</v>
      </c>
      <c r="Q4230" s="5" t="s">
        <v>185</v>
      </c>
      <c r="R4230" s="5" t="s">
        <v>128</v>
      </c>
      <c r="S4230" s="5" t="s">
        <v>284</v>
      </c>
      <c r="T4230" s="5" t="s">
        <v>115</v>
      </c>
      <c r="U4230" s="5" t="s">
        <v>158</v>
      </c>
      <c r="V4230" s="5" t="s">
        <v>173</v>
      </c>
      <c r="W4230" s="5" t="s">
        <v>187</v>
      </c>
      <c r="X4230" s="5" t="s">
        <v>785</v>
      </c>
      <c r="Y4230" s="5" t="n">
        <v>1</v>
      </c>
      <c r="Z4230" s="5" t="n">
        <v>0</v>
      </c>
      <c r="AA4230" s="5" t="str">
        <f aca="false">IF(Y4230&gt;Z4230,"Win",IF(Y4230&lt;Z4230,"Loss","Draw"))</f>
        <v>Win</v>
      </c>
      <c r="AB4230" s="5" t="s">
        <v>98</v>
      </c>
      <c r="AC4230" s="5" t="s">
        <v>99</v>
      </c>
      <c r="AD4230" s="5" t="s">
        <v>1427</v>
      </c>
      <c r="AE4230" s="5" t="s">
        <v>787</v>
      </c>
      <c r="AF4230" s="5" t="str">
        <f aca="false">IF(AD4230&lt;AE4230,AD4230,AE4230)</f>
        <v>Berserker, Dark Prince, Fire Spirit, Giant Snowball, Goblin Drill, Magic Archer, Poison, Tesla</v>
      </c>
      <c r="AG4230" s="5" t="str">
        <f aca="false">IF(AD4230&lt;AE4230,AE4230,AD4230)</f>
        <v>Bowler, Executioner, Freeze, Golden Knight, Graveyard, Inferno Dragon, Tornado, Zappies</v>
      </c>
      <c r="AH4230" s="5" t="str">
        <f aca="false">IF(AD4230=AF4230,AA4230,IF(AA4230="Win","Loss",IF(AA4230="Loss","Win","Draw")))</f>
        <v>Win</v>
      </c>
      <c r="AI4230" s="5" t="s">
        <v>102</v>
      </c>
    </row>
    <row r="4231" customFormat="false" ht="15" hidden="false" customHeight="true" outlineLevel="0" collapsed="false">
      <c r="A4231" s="5" t="s">
        <v>8043</v>
      </c>
      <c r="B4231" s="5" t="n">
        <v>1</v>
      </c>
      <c r="C4231" s="5" t="s">
        <v>753</v>
      </c>
      <c r="D4231" s="5" t="s">
        <v>754</v>
      </c>
      <c r="E4231" s="5" t="s">
        <v>613</v>
      </c>
      <c r="F4231" s="5" t="s">
        <v>614</v>
      </c>
      <c r="G4231" s="5" t="s">
        <v>4999</v>
      </c>
      <c r="H4231" s="5" t="s">
        <v>163</v>
      </c>
      <c r="I4231" s="5" t="s">
        <v>185</v>
      </c>
      <c r="J4231" s="5" t="s">
        <v>337</v>
      </c>
      <c r="K4231" s="5" t="s">
        <v>114</v>
      </c>
      <c r="L4231" s="5" t="s">
        <v>223</v>
      </c>
      <c r="M4231" s="5" t="s">
        <v>97</v>
      </c>
      <c r="N4231" s="5" t="s">
        <v>85</v>
      </c>
      <c r="O4231" s="5" t="s">
        <v>124</v>
      </c>
      <c r="P4231" s="5" t="s">
        <v>193</v>
      </c>
      <c r="Q4231" s="5" t="s">
        <v>90</v>
      </c>
      <c r="R4231" s="5" t="s">
        <v>123</v>
      </c>
      <c r="S4231" s="5" t="s">
        <v>124</v>
      </c>
      <c r="T4231" s="5" t="s">
        <v>125</v>
      </c>
      <c r="U4231" s="5" t="s">
        <v>85</v>
      </c>
      <c r="V4231" s="5" t="s">
        <v>96</v>
      </c>
      <c r="W4231" s="5" t="s">
        <v>126</v>
      </c>
      <c r="X4231" s="5" t="s">
        <v>95</v>
      </c>
      <c r="Y4231" s="5" t="n">
        <v>0</v>
      </c>
      <c r="Z4231" s="5" t="n">
        <v>1</v>
      </c>
      <c r="AA4231" s="5" t="str">
        <f aca="false">IF(Y4231&gt;Z4231,"Win",IF(Y4231&lt;Z4231,"Loss","Draw"))</f>
        <v>Loss</v>
      </c>
      <c r="AB4231" s="5" t="s">
        <v>98</v>
      </c>
      <c r="AC4231" s="5" t="s">
        <v>99</v>
      </c>
      <c r="AD4231" s="5" t="s">
        <v>2262</v>
      </c>
      <c r="AE4231" s="5" t="s">
        <v>134</v>
      </c>
      <c r="AF4231" s="5" t="str">
        <f aca="false">IF(AD4231&lt;AE4231,AD4231,AE4231)</f>
        <v>Barbarian Barrel, Cannon Cart, Goblinstein, Lightning, Minions, Mortar, Royal Ghost, Skeletons</v>
      </c>
      <c r="AG4231" s="5" t="str">
        <f aca="false">IF(AD4231&lt;AE4231,AE4231,AD4231)</f>
        <v>Boss Bandit, Executioner, Giant Snowball, Guards, Lightning, Ram Rider, Ronin, Royal Ghost</v>
      </c>
      <c r="AH4231" s="5" t="str">
        <f aca="false">IF(AD4231=AF4231,AA4231,IF(AA4231="Win","Loss",IF(AA4231="Loss","Win","Draw")))</f>
        <v>Win</v>
      </c>
      <c r="AI4231" s="5" t="s">
        <v>102</v>
      </c>
    </row>
    <row r="4232" customFormat="false" ht="15" hidden="false" customHeight="true" outlineLevel="0" collapsed="false">
      <c r="A4232" s="5" t="s">
        <v>8043</v>
      </c>
      <c r="B4232" s="5" t="n">
        <v>2</v>
      </c>
      <c r="C4232" s="5" t="s">
        <v>753</v>
      </c>
      <c r="D4232" s="5" t="s">
        <v>754</v>
      </c>
      <c r="E4232" s="5" t="s">
        <v>613</v>
      </c>
      <c r="F4232" s="5" t="s">
        <v>614</v>
      </c>
      <c r="G4232" s="5" t="s">
        <v>2541</v>
      </c>
      <c r="H4232" s="5" t="s">
        <v>163</v>
      </c>
      <c r="I4232" s="5" t="s">
        <v>84</v>
      </c>
      <c r="J4232" s="5" t="s">
        <v>108</v>
      </c>
      <c r="K4232" s="5" t="s">
        <v>87</v>
      </c>
      <c r="L4232" s="5" t="s">
        <v>126</v>
      </c>
      <c r="M4232" s="5" t="s">
        <v>116</v>
      </c>
      <c r="N4232" s="5" t="s">
        <v>118</v>
      </c>
      <c r="O4232" s="5" t="s">
        <v>95</v>
      </c>
      <c r="P4232" s="5" t="s">
        <v>115</v>
      </c>
      <c r="Q4232" s="5" t="s">
        <v>201</v>
      </c>
      <c r="R4232" s="5" t="s">
        <v>108</v>
      </c>
      <c r="S4232" s="5" t="s">
        <v>203</v>
      </c>
      <c r="T4232" s="5" t="s">
        <v>159</v>
      </c>
      <c r="U4232" s="5" t="s">
        <v>88</v>
      </c>
      <c r="V4232" s="5" t="s">
        <v>118</v>
      </c>
      <c r="W4232" s="5" t="s">
        <v>204</v>
      </c>
      <c r="X4232" s="5" t="s">
        <v>87</v>
      </c>
      <c r="Y4232" s="5" t="n">
        <v>0</v>
      </c>
      <c r="Z4232" s="5" t="n">
        <v>1</v>
      </c>
      <c r="AA4232" s="5" t="str">
        <f aca="false">IF(Y4232&gt;Z4232,"Win",IF(Y4232&lt;Z4232,"Loss","Draw"))</f>
        <v>Loss</v>
      </c>
      <c r="AB4232" s="5" t="s">
        <v>98</v>
      </c>
      <c r="AC4232" s="5" t="s">
        <v>99</v>
      </c>
      <c r="AD4232" s="5" t="s">
        <v>703</v>
      </c>
      <c r="AE4232" s="5" t="s">
        <v>5000</v>
      </c>
      <c r="AF4232" s="5" t="str">
        <f aca="false">IF(AD4232&lt;AE4232,AD4232,AE4232)</f>
        <v>Archers, Barbarian Barrel, Dark Prince, Graveyard, Ice Spirit, Poison, Skeletons, Tesla</v>
      </c>
      <c r="AG4232" s="5" t="str">
        <f aca="false">IF(AD4232&lt;AE4232,AE4232,AD4232)</f>
        <v>Berserker, Dark Prince, Dart Goblin, Goblin Barrel, Ice Spirit, Royal Delivery, Tesla, Wall Breakers</v>
      </c>
      <c r="AH4232" s="5" t="str">
        <f aca="false">IF(AD4232=AF4232,AA4232,IF(AA4232="Win","Loss",IF(AA4232="Loss","Win","Draw")))</f>
        <v>Loss</v>
      </c>
      <c r="AI4232" s="5" t="s">
        <v>102</v>
      </c>
    </row>
    <row r="4233" customFormat="false" ht="15" hidden="false" customHeight="true" outlineLevel="0" collapsed="false">
      <c r="A4233" s="5" t="s">
        <v>8044</v>
      </c>
      <c r="B4233" s="5" t="n">
        <v>1</v>
      </c>
      <c r="C4233" s="5" t="s">
        <v>753</v>
      </c>
      <c r="D4233" s="5" t="s">
        <v>754</v>
      </c>
      <c r="E4233" s="5" t="s">
        <v>4002</v>
      </c>
      <c r="F4233" s="5" t="s">
        <v>4003</v>
      </c>
      <c r="G4233" s="5" t="s">
        <v>8045</v>
      </c>
      <c r="H4233" s="5" t="s">
        <v>352</v>
      </c>
      <c r="I4233" s="5" t="s">
        <v>152</v>
      </c>
      <c r="J4233" s="5" t="s">
        <v>128</v>
      </c>
      <c r="K4233" s="5" t="s">
        <v>107</v>
      </c>
      <c r="L4233" s="5" t="s">
        <v>306</v>
      </c>
      <c r="M4233" s="5" t="s">
        <v>85</v>
      </c>
      <c r="N4233" s="5" t="s">
        <v>307</v>
      </c>
      <c r="O4233" s="5" t="s">
        <v>187</v>
      </c>
      <c r="P4233" s="5" t="s">
        <v>95</v>
      </c>
      <c r="Q4233" s="5" t="s">
        <v>90</v>
      </c>
      <c r="R4233" s="5" t="s">
        <v>123</v>
      </c>
      <c r="S4233" s="5" t="s">
        <v>124</v>
      </c>
      <c r="T4233" s="5" t="s">
        <v>95</v>
      </c>
      <c r="U4233" s="5" t="s">
        <v>125</v>
      </c>
      <c r="V4233" s="5" t="s">
        <v>85</v>
      </c>
      <c r="W4233" s="5" t="s">
        <v>96</v>
      </c>
      <c r="X4233" s="5" t="s">
        <v>126</v>
      </c>
      <c r="Y4233" s="5" t="n">
        <v>1</v>
      </c>
      <c r="Z4233" s="5" t="n">
        <v>0</v>
      </c>
      <c r="AA4233" s="5" t="str">
        <f aca="false">IF(Y4233&gt;Z4233,"Win",IF(Y4233&lt;Z4233,"Loss","Draw"))</f>
        <v>Win</v>
      </c>
      <c r="AB4233" s="5" t="s">
        <v>98</v>
      </c>
      <c r="AC4233" s="5" t="s">
        <v>99</v>
      </c>
      <c r="AD4233" s="5" t="s">
        <v>603</v>
      </c>
      <c r="AE4233" s="5" t="s">
        <v>134</v>
      </c>
      <c r="AF4233" s="5" t="str">
        <f aca="false">IF(AD4233&lt;AE4233,AD4233,AE4233)</f>
        <v>Baby Dragon, Barbarian Barrel, Goblin Cage, Golden Knight, Golem, Ice Wizard, Lightning, Tornado</v>
      </c>
      <c r="AG4233" s="5" t="str">
        <f aca="false">IF(AD4233&lt;AE4233,AE4233,AD4233)</f>
        <v>Barbarian Barrel, Cannon Cart, Goblinstein, Lightning, Minions, Mortar, Royal Ghost, Skeletons</v>
      </c>
      <c r="AH4233" s="5" t="str">
        <f aca="false">IF(AD4233=AF4233,AA4233,IF(AA4233="Win","Loss",IF(AA4233="Loss","Win","Draw")))</f>
        <v>Win</v>
      </c>
      <c r="AI4233" s="5" t="s">
        <v>102</v>
      </c>
    </row>
    <row r="4234" customFormat="false" ht="15" hidden="false" customHeight="true" outlineLevel="0" collapsed="false">
      <c r="A4234" s="5" t="s">
        <v>8044</v>
      </c>
      <c r="B4234" s="5" t="n">
        <v>2</v>
      </c>
      <c r="C4234" s="5" t="s">
        <v>753</v>
      </c>
      <c r="D4234" s="5" t="s">
        <v>754</v>
      </c>
      <c r="E4234" s="5" t="s">
        <v>4002</v>
      </c>
      <c r="F4234" s="5" t="s">
        <v>4003</v>
      </c>
      <c r="G4234" s="5" t="s">
        <v>8046</v>
      </c>
      <c r="H4234" s="5" t="s">
        <v>352</v>
      </c>
      <c r="I4234" s="5" t="s">
        <v>177</v>
      </c>
      <c r="J4234" s="5" t="s">
        <v>158</v>
      </c>
      <c r="K4234" s="5" t="s">
        <v>141</v>
      </c>
      <c r="L4234" s="5" t="s">
        <v>89</v>
      </c>
      <c r="M4234" s="5" t="s">
        <v>93</v>
      </c>
      <c r="N4234" s="5" t="s">
        <v>150</v>
      </c>
      <c r="O4234" s="5" t="s">
        <v>257</v>
      </c>
      <c r="P4234" s="5" t="s">
        <v>215</v>
      </c>
      <c r="Q4234" s="5" t="s">
        <v>129</v>
      </c>
      <c r="R4234" s="5" t="s">
        <v>91</v>
      </c>
      <c r="S4234" s="5" t="s">
        <v>141</v>
      </c>
      <c r="T4234" s="5" t="s">
        <v>109</v>
      </c>
      <c r="U4234" s="5" t="s">
        <v>93</v>
      </c>
      <c r="V4234" s="5" t="s">
        <v>112</v>
      </c>
      <c r="W4234" s="5" t="s">
        <v>113</v>
      </c>
      <c r="X4234" s="5" t="s">
        <v>223</v>
      </c>
      <c r="Y4234" s="5" t="n">
        <v>0</v>
      </c>
      <c r="Z4234" s="5" t="n">
        <v>1</v>
      </c>
      <c r="AA4234" s="5" t="str">
        <f aca="false">IF(Y4234&gt;Z4234,"Win",IF(Y4234&lt;Z4234,"Loss","Draw"))</f>
        <v>Loss</v>
      </c>
      <c r="AB4234" s="5" t="s">
        <v>98</v>
      </c>
      <c r="AC4234" s="5" t="s">
        <v>99</v>
      </c>
      <c r="AD4234" s="5" t="s">
        <v>8047</v>
      </c>
      <c r="AE4234" s="5" t="s">
        <v>8048</v>
      </c>
      <c r="AF4234" s="5" t="str">
        <f aca="false">IF(AD4234&lt;AE4234,AD4234,AE4234)</f>
        <v>Bowler, Electro Spirit, Fireball, Fisherman, Hunter, Lumberjack, Royal Giant, The Log</v>
      </c>
      <c r="AG4234" s="5" t="str">
        <f aca="false">IF(AD4234&lt;AE4234,AE4234,AD4234)</f>
        <v>Fireball, Furnace, Goblins, Lumberjack, Mega Knight, Ram Rider, Spirit Empress, Zap</v>
      </c>
      <c r="AH4234" s="5" t="str">
        <f aca="false">IF(AD4234=AF4234,AA4234,IF(AA4234="Win","Loss",IF(AA4234="Loss","Win","Draw")))</f>
        <v>Loss</v>
      </c>
      <c r="AI4234" s="5" t="s">
        <v>102</v>
      </c>
    </row>
    <row r="4235" customFormat="false" ht="15" hidden="false" customHeight="true" outlineLevel="0" collapsed="false">
      <c r="A4235" s="5" t="s">
        <v>8044</v>
      </c>
      <c r="B4235" s="5" t="n">
        <v>3</v>
      </c>
      <c r="C4235" s="5" t="s">
        <v>753</v>
      </c>
      <c r="D4235" s="5" t="s">
        <v>754</v>
      </c>
      <c r="E4235" s="5" t="s">
        <v>4002</v>
      </c>
      <c r="F4235" s="5" t="s">
        <v>4003</v>
      </c>
      <c r="G4235" s="5" t="s">
        <v>8049</v>
      </c>
      <c r="H4235" s="5" t="s">
        <v>352</v>
      </c>
      <c r="I4235" s="5" t="s">
        <v>127</v>
      </c>
      <c r="J4235" s="5" t="s">
        <v>91</v>
      </c>
      <c r="K4235" s="5" t="s">
        <v>129</v>
      </c>
      <c r="L4235" s="5" t="s">
        <v>133</v>
      </c>
      <c r="M4235" s="5" t="s">
        <v>97</v>
      </c>
      <c r="N4235" s="5" t="s">
        <v>86</v>
      </c>
      <c r="O4235" s="5" t="s">
        <v>173</v>
      </c>
      <c r="P4235" s="5" t="s">
        <v>130</v>
      </c>
      <c r="Q4235" s="5" t="s">
        <v>118</v>
      </c>
      <c r="R4235" s="5" t="s">
        <v>108</v>
      </c>
      <c r="S4235" s="5" t="s">
        <v>87</v>
      </c>
      <c r="T4235" s="5" t="s">
        <v>89</v>
      </c>
      <c r="U4235" s="5" t="s">
        <v>204</v>
      </c>
      <c r="V4235" s="5" t="s">
        <v>403</v>
      </c>
      <c r="W4235" s="5" t="s">
        <v>111</v>
      </c>
      <c r="X4235" s="5" t="s">
        <v>249</v>
      </c>
      <c r="Y4235" s="5" t="n">
        <v>1</v>
      </c>
      <c r="Z4235" s="5" t="n">
        <v>0</v>
      </c>
      <c r="AA4235" s="5" t="str">
        <f aca="false">IF(Y4235&gt;Z4235,"Win",IF(Y4235&lt;Z4235,"Loss","Draw"))</f>
        <v>Win</v>
      </c>
      <c r="AB4235" s="5" t="s">
        <v>98</v>
      </c>
      <c r="AC4235" s="5" t="s">
        <v>99</v>
      </c>
      <c r="AD4235" s="5" t="s">
        <v>1179</v>
      </c>
      <c r="AE4235" s="5" t="s">
        <v>8050</v>
      </c>
      <c r="AF4235" s="5" t="str">
        <f aca="false">IF(AD4235&lt;AE4235,AD4235,AE4235)</f>
        <v>Arrows, Battle Ram, Goblins, Mega Knight, Mother Witch, Ronin, Skeleton Dragons, Zappies</v>
      </c>
      <c r="AG4235" s="5" t="str">
        <f aca="false">IF(AD4235&lt;AE4235,AE4235,AD4235)</f>
        <v>Dark Prince, Ice Spirit, Miner, Rocket, Royal Delivery, Spear Goblins, Tesla, The Log</v>
      </c>
      <c r="AH4235" s="5" t="str">
        <f aca="false">IF(AD4235=AF4235,AA4235,IF(AA4235="Win","Loss",IF(AA4235="Loss","Win","Draw")))</f>
        <v>Win</v>
      </c>
      <c r="AI4235" s="5" t="s">
        <v>102</v>
      </c>
    </row>
    <row r="4236" customFormat="false" ht="15" hidden="false" customHeight="true" outlineLevel="0" collapsed="false">
      <c r="A4236" s="5" t="s">
        <v>8051</v>
      </c>
      <c r="B4236" s="5" t="n">
        <v>1</v>
      </c>
      <c r="C4236" s="5" t="s">
        <v>753</v>
      </c>
      <c r="D4236" s="5" t="s">
        <v>754</v>
      </c>
      <c r="E4236" s="5" t="s">
        <v>5844</v>
      </c>
      <c r="F4236" s="5" t="s">
        <v>5845</v>
      </c>
      <c r="G4236" s="5" t="s">
        <v>4488</v>
      </c>
      <c r="H4236" s="5" t="s">
        <v>352</v>
      </c>
      <c r="I4236" s="5" t="s">
        <v>185</v>
      </c>
      <c r="J4236" s="5" t="s">
        <v>337</v>
      </c>
      <c r="K4236" s="5" t="s">
        <v>114</v>
      </c>
      <c r="L4236" s="5" t="s">
        <v>223</v>
      </c>
      <c r="M4236" s="5" t="s">
        <v>97</v>
      </c>
      <c r="N4236" s="5" t="s">
        <v>85</v>
      </c>
      <c r="O4236" s="5" t="s">
        <v>124</v>
      </c>
      <c r="P4236" s="5" t="s">
        <v>193</v>
      </c>
      <c r="Q4236" s="5" t="s">
        <v>90</v>
      </c>
      <c r="R4236" s="5" t="s">
        <v>123</v>
      </c>
      <c r="S4236" s="5" t="s">
        <v>92</v>
      </c>
      <c r="T4236" s="5" t="s">
        <v>85</v>
      </c>
      <c r="U4236" s="5" t="s">
        <v>193</v>
      </c>
      <c r="V4236" s="5" t="s">
        <v>307</v>
      </c>
      <c r="W4236" s="5" t="s">
        <v>95</v>
      </c>
      <c r="X4236" s="5" t="s">
        <v>97</v>
      </c>
      <c r="Y4236" s="5" t="n">
        <v>0</v>
      </c>
      <c r="Z4236" s="5" t="n">
        <v>1</v>
      </c>
      <c r="AA4236" s="5" t="str">
        <f aca="false">IF(Y4236&gt;Z4236,"Win",IF(Y4236&lt;Z4236,"Loss","Draw"))</f>
        <v>Loss</v>
      </c>
      <c r="AB4236" s="5" t="s">
        <v>98</v>
      </c>
      <c r="AC4236" s="5" t="s">
        <v>99</v>
      </c>
      <c r="AD4236" s="5" t="s">
        <v>2262</v>
      </c>
      <c r="AE4236" s="5" t="s">
        <v>8052</v>
      </c>
      <c r="AF4236" s="5" t="str">
        <f aca="false">IF(AD4236&lt;AE4236,AD4236,AE4236)</f>
        <v>Barbarian Barrel, Goblinstein, Guards, Ice Wizard, Lightning, Mortar, Ronin, Skeleton Barrel</v>
      </c>
      <c r="AG4236" s="5" t="str">
        <f aca="false">IF(AD4236&lt;AE4236,AE4236,AD4236)</f>
        <v>Boss Bandit, Executioner, Giant Snowball, Guards, Lightning, Ram Rider, Ronin, Royal Ghost</v>
      </c>
      <c r="AH4236" s="5" t="str">
        <f aca="false">IF(AD4236=AF4236,AA4236,IF(AA4236="Win","Loss",IF(AA4236="Loss","Win","Draw")))</f>
        <v>Win</v>
      </c>
      <c r="AI4236" s="5" t="s">
        <v>102</v>
      </c>
    </row>
    <row r="4237" customFormat="false" ht="15" hidden="false" customHeight="true" outlineLevel="0" collapsed="false">
      <c r="A4237" s="5" t="s">
        <v>8051</v>
      </c>
      <c r="B4237" s="5" t="n">
        <v>2</v>
      </c>
      <c r="C4237" s="5" t="s">
        <v>753</v>
      </c>
      <c r="D4237" s="5" t="s">
        <v>754</v>
      </c>
      <c r="E4237" s="5" t="s">
        <v>5844</v>
      </c>
      <c r="F4237" s="5" t="s">
        <v>5845</v>
      </c>
      <c r="G4237" s="5" t="s">
        <v>8053</v>
      </c>
      <c r="H4237" s="5" t="s">
        <v>352</v>
      </c>
      <c r="I4237" s="5" t="s">
        <v>177</v>
      </c>
      <c r="J4237" s="5" t="s">
        <v>83</v>
      </c>
      <c r="K4237" s="5" t="s">
        <v>448</v>
      </c>
      <c r="L4237" s="5" t="s">
        <v>95</v>
      </c>
      <c r="M4237" s="5" t="s">
        <v>93</v>
      </c>
      <c r="N4237" s="5" t="s">
        <v>133</v>
      </c>
      <c r="O4237" s="5" t="s">
        <v>188</v>
      </c>
      <c r="P4237" s="5" t="s">
        <v>215</v>
      </c>
      <c r="Q4237" s="5" t="s">
        <v>177</v>
      </c>
      <c r="R4237" s="5" t="s">
        <v>158</v>
      </c>
      <c r="S4237" s="5" t="s">
        <v>107</v>
      </c>
      <c r="T4237" s="5" t="s">
        <v>93</v>
      </c>
      <c r="U4237" s="5" t="s">
        <v>150</v>
      </c>
      <c r="V4237" s="5" t="s">
        <v>178</v>
      </c>
      <c r="W4237" s="5" t="s">
        <v>89</v>
      </c>
      <c r="X4237" s="5" t="s">
        <v>133</v>
      </c>
      <c r="Y4237" s="5" t="n">
        <v>1</v>
      </c>
      <c r="Z4237" s="5" t="n">
        <v>0</v>
      </c>
      <c r="AA4237" s="5" t="str">
        <f aca="false">IF(Y4237&gt;Z4237,"Win",IF(Y4237&lt;Z4237,"Loss","Draw"))</f>
        <v>Win</v>
      </c>
      <c r="AB4237" s="5" t="s">
        <v>98</v>
      </c>
      <c r="AC4237" s="5" t="s">
        <v>99</v>
      </c>
      <c r="AD4237" s="5" t="s">
        <v>8054</v>
      </c>
      <c r="AE4237" s="5" t="s">
        <v>1521</v>
      </c>
      <c r="AF4237" s="5" t="str">
        <f aca="false">IF(AD4237&lt;AE4237,AD4237,AE4237)</f>
        <v>Barbarian Barrel, Fireball, Fisherman, Monk, Mother Witch, Royal Giant, Tombstone, Witch</v>
      </c>
      <c r="AG4237" s="5" t="str">
        <f aca="false">IF(AD4237&lt;AE4237,AE4237,AD4237)</f>
        <v>Bowler, Electro Spirit, Fireball, Goblin Cage, Mother Witch, Phoenix, Royal Giant, The Log</v>
      </c>
      <c r="AH4237" s="5" t="str">
        <f aca="false">IF(AD4237=AF4237,AA4237,IF(AA4237="Win","Loss",IF(AA4237="Loss","Win","Draw")))</f>
        <v>Win</v>
      </c>
      <c r="AI4237" s="5" t="s">
        <v>102</v>
      </c>
    </row>
    <row r="4238" customFormat="false" ht="15" hidden="false" customHeight="true" outlineLevel="0" collapsed="false">
      <c r="A4238" s="5" t="s">
        <v>8051</v>
      </c>
      <c r="B4238" s="5" t="n">
        <v>3</v>
      </c>
      <c r="C4238" s="5" t="s">
        <v>753</v>
      </c>
      <c r="D4238" s="5" t="s">
        <v>754</v>
      </c>
      <c r="E4238" s="5" t="s">
        <v>5844</v>
      </c>
      <c r="F4238" s="5" t="s">
        <v>5845</v>
      </c>
      <c r="G4238" s="5" t="s">
        <v>8055</v>
      </c>
      <c r="H4238" s="5" t="s">
        <v>352</v>
      </c>
      <c r="I4238" s="5" t="s">
        <v>233</v>
      </c>
      <c r="J4238" s="5" t="s">
        <v>108</v>
      </c>
      <c r="K4238" s="5" t="s">
        <v>201</v>
      </c>
      <c r="L4238" s="5" t="s">
        <v>116</v>
      </c>
      <c r="M4238" s="5" t="s">
        <v>89</v>
      </c>
      <c r="N4238" s="5" t="s">
        <v>209</v>
      </c>
      <c r="O4238" s="5" t="s">
        <v>159</v>
      </c>
      <c r="P4238" s="5" t="s">
        <v>111</v>
      </c>
      <c r="Q4238" s="5" t="s">
        <v>84</v>
      </c>
      <c r="R4238" s="5" t="s">
        <v>83</v>
      </c>
      <c r="S4238" s="5" t="s">
        <v>241</v>
      </c>
      <c r="T4238" s="5" t="s">
        <v>142</v>
      </c>
      <c r="U4238" s="5" t="s">
        <v>143</v>
      </c>
      <c r="V4238" s="5" t="s">
        <v>441</v>
      </c>
      <c r="W4238" s="5" t="s">
        <v>327</v>
      </c>
      <c r="X4238" s="5" t="s">
        <v>449</v>
      </c>
      <c r="Y4238" s="5" t="n">
        <v>1</v>
      </c>
      <c r="Z4238" s="5" t="n">
        <v>0</v>
      </c>
      <c r="AA4238" s="5" t="str">
        <f aca="false">IF(Y4238&gt;Z4238,"Win",IF(Y4238&lt;Z4238,"Loss","Draw"))</f>
        <v>Win</v>
      </c>
      <c r="AB4238" s="5" t="s">
        <v>98</v>
      </c>
      <c r="AC4238" s="5" t="s">
        <v>99</v>
      </c>
      <c r="AD4238" s="5" t="s">
        <v>8056</v>
      </c>
      <c r="AE4238" s="5" t="s">
        <v>5518</v>
      </c>
      <c r="AF4238" s="5" t="str">
        <f aca="false">IF(AD4238&lt;AE4238,AD4238,AE4238)</f>
        <v>Archers, Elite Barbarians, Elixir Collector, Heal Spirit, Knight, Monk, Rage, Three Musketeers</v>
      </c>
      <c r="AG4238" s="5" t="str">
        <f aca="false">IF(AD4238&lt;AE4238,AE4238,AD4238)</f>
        <v>Bats, Dark Prince, Dart Goblin, Inferno Tower, Miner, Poison, The Log, Wall Breakers</v>
      </c>
      <c r="AH4238" s="5" t="str">
        <f aca="false">IF(AD4238=AF4238,AA4238,IF(AA4238="Win","Loss",IF(AA4238="Loss","Win","Draw")))</f>
        <v>Loss</v>
      </c>
      <c r="AI4238" s="5" t="s">
        <v>102</v>
      </c>
    </row>
    <row r="4239" customFormat="false" ht="15" hidden="false" customHeight="true" outlineLevel="0" collapsed="false">
      <c r="A4239" s="5" t="s">
        <v>8057</v>
      </c>
      <c r="B4239" s="5" t="n">
        <v>1</v>
      </c>
      <c r="C4239" s="5" t="s">
        <v>753</v>
      </c>
      <c r="D4239" s="5" t="s">
        <v>754</v>
      </c>
      <c r="E4239" s="5" t="s">
        <v>253</v>
      </c>
      <c r="F4239" s="5" t="s">
        <v>254</v>
      </c>
      <c r="G4239" s="5" t="s">
        <v>7793</v>
      </c>
      <c r="H4239" s="5" t="s">
        <v>163</v>
      </c>
      <c r="I4239" s="5" t="s">
        <v>84</v>
      </c>
      <c r="J4239" s="5" t="s">
        <v>108</v>
      </c>
      <c r="K4239" s="5" t="s">
        <v>114</v>
      </c>
      <c r="L4239" s="5" t="s">
        <v>115</v>
      </c>
      <c r="M4239" s="5" t="s">
        <v>138</v>
      </c>
      <c r="N4239" s="5" t="s">
        <v>116</v>
      </c>
      <c r="O4239" s="5" t="s">
        <v>119</v>
      </c>
      <c r="P4239" s="5" t="s">
        <v>118</v>
      </c>
      <c r="Q4239" s="5" t="s">
        <v>407</v>
      </c>
      <c r="R4239" s="5" t="s">
        <v>151</v>
      </c>
      <c r="S4239" s="5" t="s">
        <v>87</v>
      </c>
      <c r="T4239" s="5" t="s">
        <v>126</v>
      </c>
      <c r="U4239" s="5" t="s">
        <v>165</v>
      </c>
      <c r="V4239" s="5" t="s">
        <v>150</v>
      </c>
      <c r="W4239" s="5" t="s">
        <v>164</v>
      </c>
      <c r="X4239" s="5" t="s">
        <v>95</v>
      </c>
      <c r="Y4239" s="5" t="n">
        <v>0</v>
      </c>
      <c r="Z4239" s="5" t="n">
        <v>1</v>
      </c>
      <c r="AA4239" s="5" t="str">
        <f aca="false">IF(Y4239&gt;Z4239,"Win",IF(Y4239&lt;Z4239,"Loss","Draw"))</f>
        <v>Loss</v>
      </c>
      <c r="AB4239" s="5" t="s">
        <v>98</v>
      </c>
      <c r="AC4239" s="5" t="s">
        <v>99</v>
      </c>
      <c r="AD4239" s="5" t="s">
        <v>984</v>
      </c>
      <c r="AE4239" s="5" t="s">
        <v>662</v>
      </c>
      <c r="AF4239" s="5" t="str">
        <f aca="false">IF(AD4239&lt;AE4239,AD4239,AE4239)</f>
        <v>Archers, Dark Prince, Giant Snowball, Goblin Demolisher, Goblin Hut, Graveyard, Ice Spirit, Poison</v>
      </c>
      <c r="AG4239" s="5" t="str">
        <f aca="false">IF(AD4239&lt;AE4239,AE4239,AD4239)</f>
        <v>Barbarian Barrel, Earthquake, Electro Spirit, Firecracker, Hog Rider, Mighty Miner, Skeletons, Tesla</v>
      </c>
      <c r="AH4239" s="5" t="str">
        <f aca="false">IF(AD4239=AF4239,AA4239,IF(AA4239="Win","Loss",IF(AA4239="Loss","Win","Draw")))</f>
        <v>Loss</v>
      </c>
      <c r="AI4239" s="5" t="s">
        <v>102</v>
      </c>
    </row>
    <row r="4240" customFormat="false" ht="15" hidden="false" customHeight="true" outlineLevel="0" collapsed="false">
      <c r="A4240" s="5" t="s">
        <v>8057</v>
      </c>
      <c r="B4240" s="5" t="n">
        <v>2</v>
      </c>
      <c r="C4240" s="5" t="s">
        <v>753</v>
      </c>
      <c r="D4240" s="5" t="s">
        <v>754</v>
      </c>
      <c r="E4240" s="5" t="s">
        <v>253</v>
      </c>
      <c r="F4240" s="5" t="s">
        <v>254</v>
      </c>
      <c r="G4240" s="5" t="s">
        <v>7794</v>
      </c>
      <c r="H4240" s="5" t="s">
        <v>352</v>
      </c>
      <c r="I4240" s="5" t="s">
        <v>92</v>
      </c>
      <c r="J4240" s="5" t="s">
        <v>158</v>
      </c>
      <c r="K4240" s="5" t="s">
        <v>90</v>
      </c>
      <c r="L4240" s="5" t="s">
        <v>93</v>
      </c>
      <c r="M4240" s="5" t="s">
        <v>159</v>
      </c>
      <c r="N4240" s="5" t="s">
        <v>94</v>
      </c>
      <c r="O4240" s="5" t="s">
        <v>126</v>
      </c>
      <c r="P4240" s="5" t="s">
        <v>95</v>
      </c>
      <c r="Q4240" s="5" t="s">
        <v>137</v>
      </c>
      <c r="R4240" s="5" t="s">
        <v>91</v>
      </c>
      <c r="S4240" s="5" t="s">
        <v>114</v>
      </c>
      <c r="T4240" s="5" t="s">
        <v>157</v>
      </c>
      <c r="U4240" s="5" t="s">
        <v>119</v>
      </c>
      <c r="V4240" s="5" t="s">
        <v>242</v>
      </c>
      <c r="W4240" s="5" t="s">
        <v>116</v>
      </c>
      <c r="X4240" s="5" t="s">
        <v>97</v>
      </c>
      <c r="Y4240" s="5" t="n">
        <v>1</v>
      </c>
      <c r="Z4240" s="5" t="n">
        <v>0</v>
      </c>
      <c r="AA4240" s="5" t="str">
        <f aca="false">IF(Y4240&gt;Z4240,"Win",IF(Y4240&lt;Z4240,"Loss","Draw"))</f>
        <v>Win</v>
      </c>
      <c r="AB4240" s="5" t="s">
        <v>98</v>
      </c>
      <c r="AC4240" s="5" t="s">
        <v>99</v>
      </c>
      <c r="AD4240" s="5" t="s">
        <v>2256</v>
      </c>
      <c r="AE4240" s="5" t="s">
        <v>7795</v>
      </c>
      <c r="AF4240" s="5" t="str">
        <f aca="false">IF(AD4240&lt;AE4240,AD4240,AE4240)</f>
        <v>Barbarian Barrel, Bowler, Dart Goblin, Fireball, Mortar, Rascals, Skeleton Barrel, Skeletons</v>
      </c>
      <c r="AG4240" s="5" t="str">
        <f aca="false">IF(AD4240&lt;AE4240,AE4240,AD4240)</f>
        <v>Bomber, Fire Spirit, Giant Snowball, Goblin Drill, Goblin Hut, Goblins, Poison, Ronin</v>
      </c>
      <c r="AH4240" s="5" t="str">
        <f aca="false">IF(AD4240=AF4240,AA4240,IF(AA4240="Win","Loss",IF(AA4240="Loss","Win","Draw")))</f>
        <v>Win</v>
      </c>
      <c r="AI4240" s="5" t="s">
        <v>102</v>
      </c>
    </row>
    <row r="4241" customFormat="false" ht="15" hidden="false" customHeight="true" outlineLevel="0" collapsed="false">
      <c r="A4241" s="5" t="s">
        <v>8057</v>
      </c>
      <c r="B4241" s="5" t="n">
        <v>3</v>
      </c>
      <c r="C4241" s="5" t="s">
        <v>753</v>
      </c>
      <c r="D4241" s="5" t="s">
        <v>754</v>
      </c>
      <c r="E4241" s="5" t="s">
        <v>253</v>
      </c>
      <c r="F4241" s="5" t="s">
        <v>254</v>
      </c>
      <c r="G4241" s="5" t="s">
        <v>7796</v>
      </c>
      <c r="H4241" s="5" t="s">
        <v>163</v>
      </c>
      <c r="I4241" s="5" t="s">
        <v>177</v>
      </c>
      <c r="J4241" s="5" t="s">
        <v>91</v>
      </c>
      <c r="K4241" s="5" t="s">
        <v>107</v>
      </c>
      <c r="L4241" s="5" t="s">
        <v>97</v>
      </c>
      <c r="M4241" s="5" t="s">
        <v>257</v>
      </c>
      <c r="N4241" s="5" t="s">
        <v>89</v>
      </c>
      <c r="O4241" s="5" t="s">
        <v>150</v>
      </c>
      <c r="P4241" s="5" t="s">
        <v>85</v>
      </c>
      <c r="Q4241" s="5" t="s">
        <v>241</v>
      </c>
      <c r="R4241" s="5" t="s">
        <v>186</v>
      </c>
      <c r="S4241" s="5" t="s">
        <v>185</v>
      </c>
      <c r="T4241" s="5" t="s">
        <v>111</v>
      </c>
      <c r="U4241" s="5" t="s">
        <v>88</v>
      </c>
      <c r="V4241" s="5" t="s">
        <v>234</v>
      </c>
      <c r="W4241" s="5" t="s">
        <v>109</v>
      </c>
      <c r="X4241" s="5" t="s">
        <v>187</v>
      </c>
      <c r="Y4241" s="5" t="n">
        <v>1</v>
      </c>
      <c r="Z4241" s="5" t="n">
        <v>0</v>
      </c>
      <c r="AA4241" s="5" t="str">
        <f aca="false">IF(Y4241&gt;Z4241,"Win",IF(Y4241&lt;Z4241,"Loss","Draw"))</f>
        <v>Win</v>
      </c>
      <c r="AB4241" s="5" t="s">
        <v>98</v>
      </c>
      <c r="AC4241" s="5" t="s">
        <v>99</v>
      </c>
      <c r="AD4241" s="5" t="s">
        <v>7797</v>
      </c>
      <c r="AE4241" s="5" t="s">
        <v>363</v>
      </c>
      <c r="AF4241" s="5" t="str">
        <f aca="false">IF(AD4241&lt;AE4241,AD4241,AE4241)</f>
        <v>Balloon, Berserker, Bomb Tower, Executioner, Knight, Miner, Tornado, Zap</v>
      </c>
      <c r="AG4241" s="5" t="str">
        <f aca="false">IF(AD4241&lt;AE4241,AE4241,AD4241)</f>
        <v>Electro Spirit, Goblin Cage, Goblins, Hunter, Lightning, Ronin, Royal Giant, The Log</v>
      </c>
      <c r="AH4241" s="5" t="str">
        <f aca="false">IF(AD4241=AF4241,AA4241,IF(AA4241="Win","Loss",IF(AA4241="Loss","Win","Draw")))</f>
        <v>Loss</v>
      </c>
      <c r="AI4241" s="5" t="s">
        <v>102</v>
      </c>
    </row>
    <row r="4242" customFormat="false" ht="15" hidden="false" customHeight="true" outlineLevel="0" collapsed="false">
      <c r="A4242" s="5" t="s">
        <v>8058</v>
      </c>
      <c r="B4242" s="5" t="n">
        <v>1</v>
      </c>
      <c r="C4242" s="5" t="s">
        <v>753</v>
      </c>
      <c r="D4242" s="5" t="s">
        <v>754</v>
      </c>
      <c r="E4242" s="6" t="s">
        <v>761</v>
      </c>
      <c r="F4242" s="5" t="s">
        <v>762</v>
      </c>
      <c r="G4242" s="5" t="s">
        <v>8059</v>
      </c>
      <c r="H4242" s="5" t="s">
        <v>81</v>
      </c>
      <c r="I4242" s="5" t="s">
        <v>152</v>
      </c>
      <c r="J4242" s="5" t="s">
        <v>128</v>
      </c>
      <c r="K4242" s="5" t="s">
        <v>107</v>
      </c>
      <c r="L4242" s="5" t="s">
        <v>306</v>
      </c>
      <c r="M4242" s="5" t="s">
        <v>85</v>
      </c>
      <c r="N4242" s="5" t="s">
        <v>307</v>
      </c>
      <c r="O4242" s="5" t="s">
        <v>187</v>
      </c>
      <c r="P4242" s="5" t="s">
        <v>95</v>
      </c>
      <c r="Q4242" s="5" t="s">
        <v>152</v>
      </c>
      <c r="R4242" s="5" t="s">
        <v>151</v>
      </c>
      <c r="S4242" s="5" t="s">
        <v>82</v>
      </c>
      <c r="T4242" s="5" t="s">
        <v>85</v>
      </c>
      <c r="U4242" s="5" t="s">
        <v>89</v>
      </c>
      <c r="V4242" s="5" t="s">
        <v>150</v>
      </c>
      <c r="W4242" s="5" t="s">
        <v>126</v>
      </c>
      <c r="X4242" s="5" t="s">
        <v>153</v>
      </c>
      <c r="Y4242" s="5" t="n">
        <v>1</v>
      </c>
      <c r="Z4242" s="5" t="n">
        <v>0</v>
      </c>
      <c r="AA4242" s="5" t="str">
        <f aca="false">IF(Y4242&gt;Z4242,"Win",IF(Y4242&lt;Z4242,"Loss","Draw"))</f>
        <v>Win</v>
      </c>
      <c r="AB4242" s="5" t="s">
        <v>98</v>
      </c>
      <c r="AC4242" s="5" t="s">
        <v>99</v>
      </c>
      <c r="AD4242" s="5" t="s">
        <v>603</v>
      </c>
      <c r="AE4242" s="5" t="s">
        <v>155</v>
      </c>
      <c r="AF4242" s="5" t="str">
        <f aca="false">IF(AD4242&lt;AE4242,AD4242,AE4242)</f>
        <v>Baby Dragon, Barbarian Barrel, Goblin Cage, Golden Knight, Golem, Ice Wizard, Lightning, Tornado</v>
      </c>
      <c r="AG4242" s="5" t="str">
        <f aca="false">IF(AD4242&lt;AE4242,AE4242,AD4242)</f>
        <v>Baby Dragon, Cannon, Electro Spirit, Lightning, Mighty Miner, Royal Hogs, Skeletons, The Log</v>
      </c>
      <c r="AH4242" s="5" t="str">
        <f aca="false">IF(AD4242=AF4242,AA4242,IF(AA4242="Win","Loss",IF(AA4242="Loss","Win","Draw")))</f>
        <v>Win</v>
      </c>
      <c r="AI4242" s="5" t="s">
        <v>102</v>
      </c>
    </row>
    <row r="4243" customFormat="false" ht="15" hidden="false" customHeight="true" outlineLevel="0" collapsed="false">
      <c r="A4243" s="5" t="s">
        <v>8058</v>
      </c>
      <c r="B4243" s="5" t="n">
        <v>2</v>
      </c>
      <c r="C4243" s="5" t="s">
        <v>753</v>
      </c>
      <c r="D4243" s="5" t="s">
        <v>754</v>
      </c>
      <c r="E4243" s="6" t="s">
        <v>761</v>
      </c>
      <c r="F4243" s="5" t="s">
        <v>762</v>
      </c>
      <c r="G4243" s="5" t="s">
        <v>8060</v>
      </c>
      <c r="H4243" s="5" t="s">
        <v>81</v>
      </c>
      <c r="I4243" s="5" t="s">
        <v>448</v>
      </c>
      <c r="J4243" s="5" t="s">
        <v>158</v>
      </c>
      <c r="K4243" s="5" t="s">
        <v>114</v>
      </c>
      <c r="L4243" s="5" t="s">
        <v>115</v>
      </c>
      <c r="M4243" s="5" t="s">
        <v>447</v>
      </c>
      <c r="N4243" s="5" t="s">
        <v>97</v>
      </c>
      <c r="O4243" s="5" t="s">
        <v>96</v>
      </c>
      <c r="P4243" s="5" t="s">
        <v>130</v>
      </c>
      <c r="Q4243" s="5" t="s">
        <v>84</v>
      </c>
      <c r="R4243" s="5" t="s">
        <v>108</v>
      </c>
      <c r="S4243" s="5" t="s">
        <v>95</v>
      </c>
      <c r="T4243" s="5" t="s">
        <v>119</v>
      </c>
      <c r="U4243" s="5" t="s">
        <v>88</v>
      </c>
      <c r="V4243" s="5" t="s">
        <v>115</v>
      </c>
      <c r="W4243" s="5" t="s">
        <v>118</v>
      </c>
      <c r="X4243" s="5" t="s">
        <v>116</v>
      </c>
      <c r="Y4243" s="5" t="n">
        <v>1</v>
      </c>
      <c r="Z4243" s="5" t="n">
        <v>0</v>
      </c>
      <c r="AA4243" s="5" t="str">
        <f aca="false">IF(Y4243&gt;Z4243,"Win",IF(Y4243&lt;Z4243,"Loss","Draw"))</f>
        <v>Win</v>
      </c>
      <c r="AB4243" s="5" t="s">
        <v>98</v>
      </c>
      <c r="AC4243" s="5" t="s">
        <v>99</v>
      </c>
      <c r="AD4243" s="5" t="s">
        <v>483</v>
      </c>
      <c r="AE4243" s="5" t="s">
        <v>8061</v>
      </c>
      <c r="AF4243" s="5" t="str">
        <f aca="false">IF(AD4243&lt;AE4243,AD4243,AE4243)</f>
        <v>Archers, Barbarian Barrel, Berserker, Dark Prince, Goblin Hut, Graveyard, Ice Spirit, Poison</v>
      </c>
      <c r="AG4243" s="5" t="str">
        <f aca="false">IF(AD4243&lt;AE4243,AE4243,AD4243)</f>
        <v>Arrows, Bowler, Giant, Giant Snowball, Graveyard, Minions, Ronin, Witch</v>
      </c>
      <c r="AH4243" s="5" t="str">
        <f aca="false">IF(AD4243=AF4243,AA4243,IF(AA4243="Win","Loss",IF(AA4243="Loss","Win","Draw")))</f>
        <v>Loss</v>
      </c>
      <c r="AI4243" s="5" t="s">
        <v>102</v>
      </c>
    </row>
    <row r="4244" customFormat="false" ht="15" hidden="false" customHeight="true" outlineLevel="0" collapsed="false">
      <c r="A4244" s="5" t="s">
        <v>8062</v>
      </c>
      <c r="B4244" s="5" t="n">
        <v>1</v>
      </c>
      <c r="C4244" s="5" t="s">
        <v>753</v>
      </c>
      <c r="D4244" s="5" t="s">
        <v>754</v>
      </c>
      <c r="E4244" s="5" t="s">
        <v>733</v>
      </c>
      <c r="F4244" s="5" t="s">
        <v>734</v>
      </c>
      <c r="G4244" s="5" t="s">
        <v>8063</v>
      </c>
      <c r="H4244" s="5" t="s">
        <v>352</v>
      </c>
      <c r="I4244" s="5" t="s">
        <v>129</v>
      </c>
      <c r="J4244" s="5" t="s">
        <v>158</v>
      </c>
      <c r="K4244" s="5" t="s">
        <v>128</v>
      </c>
      <c r="L4244" s="5" t="s">
        <v>165</v>
      </c>
      <c r="M4244" s="5" t="s">
        <v>164</v>
      </c>
      <c r="N4244" s="5" t="s">
        <v>86</v>
      </c>
      <c r="O4244" s="5" t="s">
        <v>173</v>
      </c>
      <c r="P4244" s="5" t="s">
        <v>130</v>
      </c>
      <c r="Q4244" s="5" t="s">
        <v>90</v>
      </c>
      <c r="R4244" s="5" t="s">
        <v>123</v>
      </c>
      <c r="S4244" s="5" t="s">
        <v>124</v>
      </c>
      <c r="T4244" s="5" t="s">
        <v>125</v>
      </c>
      <c r="U4244" s="5" t="s">
        <v>85</v>
      </c>
      <c r="V4244" s="5" t="s">
        <v>96</v>
      </c>
      <c r="W4244" s="5" t="s">
        <v>126</v>
      </c>
      <c r="X4244" s="5" t="s">
        <v>95</v>
      </c>
      <c r="Y4244" s="5" t="n">
        <v>1</v>
      </c>
      <c r="Z4244" s="5" t="n">
        <v>0</v>
      </c>
      <c r="AA4244" s="5" t="str">
        <f aca="false">IF(Y4244&gt;Z4244,"Win",IF(Y4244&lt;Z4244,"Loss","Draw"))</f>
        <v>Win</v>
      </c>
      <c r="AB4244" s="5" t="s">
        <v>98</v>
      </c>
      <c r="AC4244" s="5" t="s">
        <v>99</v>
      </c>
      <c r="AD4244" s="5" t="s">
        <v>8064</v>
      </c>
      <c r="AE4244" s="5" t="s">
        <v>134</v>
      </c>
      <c r="AF4244" s="5" t="str">
        <f aca="false">IF(AD4244&lt;AE4244,AD4244,AE4244)</f>
        <v>Arrows, Bowler, Earthquake, Golden Knight, Hog Rider, Mega Knight, Skeleton Dragons, Zappies</v>
      </c>
      <c r="AG4244" s="5" t="str">
        <f aca="false">IF(AD4244&lt;AE4244,AE4244,AD4244)</f>
        <v>Barbarian Barrel, Cannon Cart, Goblinstein, Lightning, Minions, Mortar, Royal Ghost, Skeletons</v>
      </c>
      <c r="AH4244" s="5" t="str">
        <f aca="false">IF(AD4244=AF4244,AA4244,IF(AA4244="Win","Loss",IF(AA4244="Loss","Win","Draw")))</f>
        <v>Win</v>
      </c>
      <c r="AI4244" s="5" t="s">
        <v>102</v>
      </c>
    </row>
    <row r="4245" customFormat="false" ht="15" hidden="false" customHeight="true" outlineLevel="0" collapsed="false">
      <c r="A4245" s="5" t="s">
        <v>8062</v>
      </c>
      <c r="B4245" s="5" t="n">
        <v>2</v>
      </c>
      <c r="C4245" s="5" t="s">
        <v>753</v>
      </c>
      <c r="D4245" s="5" t="s">
        <v>754</v>
      </c>
      <c r="E4245" s="5" t="s">
        <v>733</v>
      </c>
      <c r="F4245" s="5" t="s">
        <v>734</v>
      </c>
      <c r="G4245" s="5" t="s">
        <v>8065</v>
      </c>
      <c r="H4245" s="5" t="s">
        <v>163</v>
      </c>
      <c r="I4245" s="5" t="s">
        <v>201</v>
      </c>
      <c r="J4245" s="5" t="s">
        <v>202</v>
      </c>
      <c r="K4245" s="5" t="s">
        <v>233</v>
      </c>
      <c r="L4245" s="5" t="s">
        <v>111</v>
      </c>
      <c r="M4245" s="5" t="s">
        <v>97</v>
      </c>
      <c r="N4245" s="5" t="s">
        <v>157</v>
      </c>
      <c r="O4245" s="5" t="s">
        <v>204</v>
      </c>
      <c r="P4245" s="5" t="s">
        <v>234</v>
      </c>
      <c r="Q4245" s="5" t="s">
        <v>127</v>
      </c>
      <c r="R4245" s="5" t="s">
        <v>219</v>
      </c>
      <c r="S4245" s="5" t="s">
        <v>141</v>
      </c>
      <c r="T4245" s="5" t="s">
        <v>117</v>
      </c>
      <c r="U4245" s="5" t="s">
        <v>133</v>
      </c>
      <c r="V4245" s="5" t="s">
        <v>294</v>
      </c>
      <c r="W4245" s="5" t="s">
        <v>173</v>
      </c>
      <c r="X4245" s="5" t="s">
        <v>89</v>
      </c>
      <c r="Y4245" s="5" t="n">
        <v>0</v>
      </c>
      <c r="Z4245" s="5" t="n">
        <v>1</v>
      </c>
      <c r="AA4245" s="5" t="str">
        <f aca="false">IF(Y4245&gt;Z4245,"Win",IF(Y4245&lt;Z4245,"Loss","Draw"))</f>
        <v>Loss</v>
      </c>
      <c r="AB4245" s="5" t="s">
        <v>98</v>
      </c>
      <c r="AC4245" s="5" t="s">
        <v>99</v>
      </c>
      <c r="AD4245" s="5" t="s">
        <v>859</v>
      </c>
      <c r="AE4245" s="5" t="s">
        <v>8066</v>
      </c>
      <c r="AF4245" s="5" t="str">
        <f aca="false">IF(AD4245&lt;AE4245,AD4245,AE4245)</f>
        <v>Bats, Bomb Tower, Fire Spirit, Magic Archer, Miner, Ronin, Royal Delivery, Wall Breakers</v>
      </c>
      <c r="AG4245" s="5" t="str">
        <f aca="false">IF(AD4245&lt;AE4245,AE4245,AD4245)</f>
        <v>Battle Ram, Giant Skeleton, Lumberjack, Mother Witch, The Log, Vines, Wizard, Zappies</v>
      </c>
      <c r="AH4245" s="5" t="str">
        <f aca="false">IF(AD4245=AF4245,AA4245,IF(AA4245="Win","Loss",IF(AA4245="Loss","Win","Draw")))</f>
        <v>Loss</v>
      </c>
      <c r="AI4245" s="5" t="s">
        <v>102</v>
      </c>
    </row>
    <row r="4246" customFormat="false" ht="15" hidden="false" customHeight="true" outlineLevel="0" collapsed="false">
      <c r="A4246" s="5" t="s">
        <v>8062</v>
      </c>
      <c r="B4246" s="5" t="n">
        <v>3</v>
      </c>
      <c r="C4246" s="5" t="s">
        <v>753</v>
      </c>
      <c r="D4246" s="5" t="s">
        <v>754</v>
      </c>
      <c r="E4246" s="5" t="s">
        <v>733</v>
      </c>
      <c r="F4246" s="5" t="s">
        <v>734</v>
      </c>
      <c r="G4246" s="5" t="s">
        <v>8067</v>
      </c>
      <c r="H4246" s="5" t="s">
        <v>163</v>
      </c>
      <c r="I4246" s="5" t="s">
        <v>177</v>
      </c>
      <c r="J4246" s="5" t="s">
        <v>83</v>
      </c>
      <c r="K4246" s="5" t="s">
        <v>185</v>
      </c>
      <c r="L4246" s="5" t="s">
        <v>89</v>
      </c>
      <c r="M4246" s="5" t="s">
        <v>93</v>
      </c>
      <c r="N4246" s="5" t="s">
        <v>150</v>
      </c>
      <c r="O4246" s="5" t="s">
        <v>124</v>
      </c>
      <c r="P4246" s="5" t="s">
        <v>215</v>
      </c>
      <c r="Q4246" s="5" t="s">
        <v>137</v>
      </c>
      <c r="R4246" s="5" t="s">
        <v>202</v>
      </c>
      <c r="S4246" s="5" t="s">
        <v>114</v>
      </c>
      <c r="T4246" s="5" t="s">
        <v>116</v>
      </c>
      <c r="U4246" s="5" t="s">
        <v>157</v>
      </c>
      <c r="V4246" s="5" t="s">
        <v>108</v>
      </c>
      <c r="W4246" s="5" t="s">
        <v>88</v>
      </c>
      <c r="X4246" s="5" t="s">
        <v>87</v>
      </c>
      <c r="Y4246" s="5" t="n">
        <v>1</v>
      </c>
      <c r="Z4246" s="5" t="n">
        <v>0</v>
      </c>
      <c r="AA4246" s="5" t="str">
        <f aca="false">IF(Y4246&gt;Z4246,"Win",IF(Y4246&lt;Z4246,"Loss","Draw"))</f>
        <v>Win</v>
      </c>
      <c r="AB4246" s="5" t="s">
        <v>98</v>
      </c>
      <c r="AC4246" s="5" t="s">
        <v>99</v>
      </c>
      <c r="AD4246" s="5" t="s">
        <v>8068</v>
      </c>
      <c r="AE4246" s="5" t="s">
        <v>1427</v>
      </c>
      <c r="AF4246" s="5" t="str">
        <f aca="false">IF(AD4246&lt;AE4246,AD4246,AE4246)</f>
        <v>Berserker, Dark Prince, Fire Spirit, Giant Snowball, Goblin Drill, Magic Archer, Poison, Tesla</v>
      </c>
      <c r="AG4246" s="5" t="str">
        <f aca="false">IF(AD4246&lt;AE4246,AE4246,AD4246)</f>
        <v>Electro Spirit, Executioner, Fireball, Fisherman, Monk, Royal Ghost, Royal Giant, The Log</v>
      </c>
      <c r="AH4246" s="5" t="str">
        <f aca="false">IF(AD4246=AF4246,AA4246,IF(AA4246="Win","Loss",IF(AA4246="Loss","Win","Draw")))</f>
        <v>Loss</v>
      </c>
      <c r="AI4246" s="5" t="s">
        <v>102</v>
      </c>
    </row>
    <row r="4247" customFormat="false" ht="15" hidden="false" customHeight="true" outlineLevel="0" collapsed="false">
      <c r="A4247" s="5" t="s">
        <v>8069</v>
      </c>
      <c r="B4247" s="5" t="n">
        <v>1</v>
      </c>
      <c r="C4247" s="5" t="s">
        <v>753</v>
      </c>
      <c r="D4247" s="5" t="s">
        <v>754</v>
      </c>
      <c r="E4247" s="5" t="s">
        <v>709</v>
      </c>
      <c r="F4247" s="5" t="s">
        <v>710</v>
      </c>
      <c r="G4247" s="5" t="s">
        <v>5411</v>
      </c>
      <c r="H4247" s="5" t="s">
        <v>352</v>
      </c>
      <c r="I4247" s="5" t="s">
        <v>185</v>
      </c>
      <c r="J4247" s="5" t="s">
        <v>337</v>
      </c>
      <c r="K4247" s="5" t="s">
        <v>114</v>
      </c>
      <c r="L4247" s="5" t="s">
        <v>223</v>
      </c>
      <c r="M4247" s="5" t="s">
        <v>97</v>
      </c>
      <c r="N4247" s="5" t="s">
        <v>85</v>
      </c>
      <c r="O4247" s="5" t="s">
        <v>124</v>
      </c>
      <c r="P4247" s="5" t="s">
        <v>193</v>
      </c>
      <c r="Q4247" s="5" t="s">
        <v>84</v>
      </c>
      <c r="R4247" s="5" t="s">
        <v>108</v>
      </c>
      <c r="S4247" s="5" t="s">
        <v>114</v>
      </c>
      <c r="T4247" s="5" t="s">
        <v>118</v>
      </c>
      <c r="U4247" s="5" t="s">
        <v>138</v>
      </c>
      <c r="V4247" s="5" t="s">
        <v>116</v>
      </c>
      <c r="W4247" s="5" t="s">
        <v>115</v>
      </c>
      <c r="X4247" s="5" t="s">
        <v>119</v>
      </c>
      <c r="Y4247" s="5" t="n">
        <v>0</v>
      </c>
      <c r="Z4247" s="5" t="n">
        <v>1</v>
      </c>
      <c r="AA4247" s="5" t="str">
        <f aca="false">IF(Y4247&gt;Z4247,"Win",IF(Y4247&lt;Z4247,"Loss","Draw"))</f>
        <v>Loss</v>
      </c>
      <c r="AB4247" s="5" t="s">
        <v>98</v>
      </c>
      <c r="AC4247" s="5" t="s">
        <v>99</v>
      </c>
      <c r="AD4247" s="5" t="s">
        <v>2262</v>
      </c>
      <c r="AE4247" s="5" t="s">
        <v>984</v>
      </c>
      <c r="AF4247" s="5" t="str">
        <f aca="false">IF(AD4247&lt;AE4247,AD4247,AE4247)</f>
        <v>Archers, Dark Prince, Giant Snowball, Goblin Demolisher, Goblin Hut, Graveyard, Ice Spirit, Poison</v>
      </c>
      <c r="AG4247" s="5" t="str">
        <f aca="false">IF(AD4247&lt;AE4247,AE4247,AD4247)</f>
        <v>Boss Bandit, Executioner, Giant Snowball, Guards, Lightning, Ram Rider, Ronin, Royal Ghost</v>
      </c>
      <c r="AH4247" s="5" t="str">
        <f aca="false">IF(AD4247=AF4247,AA4247,IF(AA4247="Win","Loss",IF(AA4247="Loss","Win","Draw")))</f>
        <v>Win</v>
      </c>
      <c r="AI4247" s="5" t="s">
        <v>102</v>
      </c>
    </row>
    <row r="4248" customFormat="false" ht="15" hidden="false" customHeight="true" outlineLevel="0" collapsed="false">
      <c r="A4248" s="5" t="s">
        <v>8069</v>
      </c>
      <c r="B4248" s="5" t="n">
        <v>2</v>
      </c>
      <c r="C4248" s="5" t="s">
        <v>753</v>
      </c>
      <c r="D4248" s="5" t="s">
        <v>754</v>
      </c>
      <c r="E4248" s="5" t="s">
        <v>709</v>
      </c>
      <c r="F4248" s="5" t="s">
        <v>710</v>
      </c>
      <c r="G4248" s="5" t="s">
        <v>5412</v>
      </c>
      <c r="H4248" s="5" t="s">
        <v>715</v>
      </c>
      <c r="I4248" s="5" t="s">
        <v>92</v>
      </c>
      <c r="J4248" s="5" t="s">
        <v>158</v>
      </c>
      <c r="K4248" s="5" t="s">
        <v>90</v>
      </c>
      <c r="L4248" s="5" t="s">
        <v>93</v>
      </c>
      <c r="M4248" s="5" t="s">
        <v>159</v>
      </c>
      <c r="N4248" s="5" t="s">
        <v>94</v>
      </c>
      <c r="O4248" s="5" t="s">
        <v>96</v>
      </c>
      <c r="P4248" s="5" t="s">
        <v>95</v>
      </c>
      <c r="Q4248" s="5" t="s">
        <v>127</v>
      </c>
      <c r="R4248" s="5" t="s">
        <v>219</v>
      </c>
      <c r="S4248" s="5" t="s">
        <v>141</v>
      </c>
      <c r="T4248" s="5" t="s">
        <v>117</v>
      </c>
      <c r="U4248" s="5" t="s">
        <v>95</v>
      </c>
      <c r="V4248" s="5" t="s">
        <v>294</v>
      </c>
      <c r="W4248" s="5" t="s">
        <v>133</v>
      </c>
      <c r="X4248" s="5" t="s">
        <v>124</v>
      </c>
      <c r="Y4248" s="5" t="n">
        <v>0</v>
      </c>
      <c r="Z4248" s="5" t="n">
        <v>1</v>
      </c>
      <c r="AA4248" s="5" t="str">
        <f aca="false">IF(Y4248&gt;Z4248,"Win",IF(Y4248&lt;Z4248,"Loss","Draw"))</f>
        <v>Loss</v>
      </c>
      <c r="AB4248" s="5" t="s">
        <v>98</v>
      </c>
      <c r="AC4248" s="5" t="s">
        <v>99</v>
      </c>
      <c r="AD4248" s="5" t="s">
        <v>379</v>
      </c>
      <c r="AE4248" s="5" t="s">
        <v>5413</v>
      </c>
      <c r="AF4248" s="5" t="str">
        <f aca="false">IF(AD4248&lt;AE4248,AD4248,AE4248)</f>
        <v>Barbarian Barrel, Battle Ram, Giant Skeleton, Lumberjack, Mother Witch, Royal Ghost, Vines, Wizard</v>
      </c>
      <c r="AG4248" s="5" t="str">
        <f aca="false">IF(AD4248&lt;AE4248,AE4248,AD4248)</f>
        <v>Barbarian Barrel, Bowler, Dart Goblin, Fireball, Minions, Mortar, Rascals, Skeleton Barrel</v>
      </c>
      <c r="AH4248" s="5" t="str">
        <f aca="false">IF(AD4248=AF4248,AA4248,IF(AA4248="Win","Loss",IF(AA4248="Loss","Win","Draw")))</f>
        <v>Win</v>
      </c>
      <c r="AI4248" s="5" t="s">
        <v>102</v>
      </c>
    </row>
    <row r="4249" customFormat="false" ht="15" hidden="false" customHeight="true" outlineLevel="0" collapsed="false">
      <c r="A4249" s="5" t="s">
        <v>8070</v>
      </c>
      <c r="B4249" s="5" t="n">
        <v>1</v>
      </c>
      <c r="C4249" s="5" t="s">
        <v>753</v>
      </c>
      <c r="D4249" s="5" t="s">
        <v>754</v>
      </c>
      <c r="E4249" s="5" t="s">
        <v>741</v>
      </c>
      <c r="F4249" s="5" t="s">
        <v>742</v>
      </c>
      <c r="G4249" s="5" t="s">
        <v>1516</v>
      </c>
      <c r="H4249" s="5" t="s">
        <v>352</v>
      </c>
      <c r="I4249" s="5" t="s">
        <v>84</v>
      </c>
      <c r="J4249" s="5" t="s">
        <v>123</v>
      </c>
      <c r="K4249" s="5" t="s">
        <v>87</v>
      </c>
      <c r="L4249" s="5" t="s">
        <v>115</v>
      </c>
      <c r="M4249" s="5" t="s">
        <v>116</v>
      </c>
      <c r="N4249" s="5" t="s">
        <v>126</v>
      </c>
      <c r="O4249" s="5" t="s">
        <v>118</v>
      </c>
      <c r="P4249" s="5" t="s">
        <v>95</v>
      </c>
      <c r="Q4249" s="5" t="s">
        <v>407</v>
      </c>
      <c r="R4249" s="5" t="s">
        <v>151</v>
      </c>
      <c r="S4249" s="5" t="s">
        <v>126</v>
      </c>
      <c r="T4249" s="5" t="s">
        <v>234</v>
      </c>
      <c r="U4249" s="5" t="s">
        <v>150</v>
      </c>
      <c r="V4249" s="5" t="s">
        <v>85</v>
      </c>
      <c r="W4249" s="5" t="s">
        <v>165</v>
      </c>
      <c r="X4249" s="5" t="s">
        <v>89</v>
      </c>
      <c r="Y4249" s="5" t="n">
        <v>1</v>
      </c>
      <c r="Z4249" s="5" t="n">
        <v>0</v>
      </c>
      <c r="AA4249" s="5" t="str">
        <f aca="false">IF(Y4249&gt;Z4249,"Win",IF(Y4249&lt;Z4249,"Loss","Draw"))</f>
        <v>Win</v>
      </c>
      <c r="AB4249" s="5" t="s">
        <v>98</v>
      </c>
      <c r="AC4249" s="5" t="s">
        <v>99</v>
      </c>
      <c r="AD4249" s="5" t="s">
        <v>1518</v>
      </c>
      <c r="AE4249" s="5" t="s">
        <v>1517</v>
      </c>
      <c r="AF4249" s="5" t="str">
        <f aca="false">IF(AD4249&lt;AE4249,AD4249,AE4249)</f>
        <v>Archers, Barbarian Barrel, Goblinstein, Graveyard, Ice Spirit, Poison, Skeletons, Tesla</v>
      </c>
      <c r="AG4249" s="5" t="str">
        <f aca="false">IF(AD4249&lt;AE4249,AE4249,AD4249)</f>
        <v>Bomb Tower, Electro Spirit, Firecracker, Hog Rider, Lightning, Mighty Miner, Skeletons, The Log</v>
      </c>
      <c r="AH4249" s="5" t="str">
        <f aca="false">IF(AD4249=AF4249,AA4249,IF(AA4249="Win","Loss",IF(AA4249="Loss","Win","Draw")))</f>
        <v>Win</v>
      </c>
      <c r="AI4249" s="5" t="s">
        <v>102</v>
      </c>
    </row>
    <row r="4250" customFormat="false" ht="15" hidden="false" customHeight="true" outlineLevel="0" collapsed="false">
      <c r="A4250" s="5" t="s">
        <v>8070</v>
      </c>
      <c r="B4250" s="5" t="n">
        <v>2</v>
      </c>
      <c r="C4250" s="5" t="s">
        <v>753</v>
      </c>
      <c r="D4250" s="5" t="s">
        <v>754</v>
      </c>
      <c r="E4250" s="5" t="s">
        <v>741</v>
      </c>
      <c r="F4250" s="5" t="s">
        <v>742</v>
      </c>
      <c r="G4250" s="5" t="s">
        <v>1519</v>
      </c>
      <c r="H4250" s="5" t="s">
        <v>352</v>
      </c>
      <c r="I4250" s="5" t="s">
        <v>177</v>
      </c>
      <c r="J4250" s="5" t="s">
        <v>158</v>
      </c>
      <c r="K4250" s="5" t="s">
        <v>107</v>
      </c>
      <c r="L4250" s="5" t="s">
        <v>178</v>
      </c>
      <c r="M4250" s="5" t="s">
        <v>133</v>
      </c>
      <c r="N4250" s="5" t="s">
        <v>93</v>
      </c>
      <c r="O4250" s="5" t="s">
        <v>150</v>
      </c>
      <c r="P4250" s="5" t="s">
        <v>89</v>
      </c>
      <c r="Q4250" s="5" t="s">
        <v>203</v>
      </c>
      <c r="R4250" s="5" t="s">
        <v>202</v>
      </c>
      <c r="S4250" s="5" t="s">
        <v>201</v>
      </c>
      <c r="T4250" s="5" t="s">
        <v>97</v>
      </c>
      <c r="U4250" s="5" t="s">
        <v>118</v>
      </c>
      <c r="V4250" s="5" t="s">
        <v>157</v>
      </c>
      <c r="W4250" s="5" t="s">
        <v>153</v>
      </c>
      <c r="X4250" s="5" t="s">
        <v>204</v>
      </c>
      <c r="Y4250" s="5" t="n">
        <v>1</v>
      </c>
      <c r="Z4250" s="5" t="n">
        <v>0</v>
      </c>
      <c r="AA4250" s="5" t="str">
        <f aca="false">IF(Y4250&gt;Z4250,"Win",IF(Y4250&lt;Z4250,"Loss","Draw"))</f>
        <v>Win</v>
      </c>
      <c r="AB4250" s="5" t="s">
        <v>98</v>
      </c>
      <c r="AC4250" s="5" t="s">
        <v>99</v>
      </c>
      <c r="AD4250" s="5" t="s">
        <v>1521</v>
      </c>
      <c r="AE4250" s="5" t="s">
        <v>1520</v>
      </c>
      <c r="AF4250" s="5" t="str">
        <f aca="false">IF(AD4250&lt;AE4250,AD4250,AE4250)</f>
        <v>Bowler, Electro Spirit, Fireball, Goblin Cage, Mother Witch, Phoenix, Royal Giant, The Log</v>
      </c>
      <c r="AG4250" s="5" t="str">
        <f aca="false">IF(AD4250&lt;AE4250,AE4250,AD4250)</f>
        <v>Cannon, Fire Spirit, Goblin Barrel, Ice Spirit, Magic Archer, Ronin, Royal Delivery, Wall Breakers</v>
      </c>
      <c r="AH4250" s="5" t="str">
        <f aca="false">IF(AD4250=AF4250,AA4250,IF(AA4250="Win","Loss",IF(AA4250="Loss","Win","Draw")))</f>
        <v>Win</v>
      </c>
      <c r="AI4250" s="5" t="s">
        <v>102</v>
      </c>
    </row>
    <row r="4251" customFormat="false" ht="15" hidden="false" customHeight="true" outlineLevel="0" collapsed="false">
      <c r="A4251" s="5" t="s">
        <v>8071</v>
      </c>
      <c r="B4251" s="5" t="n">
        <v>1</v>
      </c>
      <c r="C4251" s="5" t="s">
        <v>753</v>
      </c>
      <c r="D4251" s="5" t="s">
        <v>754</v>
      </c>
      <c r="E4251" s="5" t="s">
        <v>718</v>
      </c>
      <c r="F4251" s="5" t="s">
        <v>719</v>
      </c>
      <c r="G4251" s="5" t="s">
        <v>8072</v>
      </c>
      <c r="H4251" s="5" t="s">
        <v>352</v>
      </c>
      <c r="I4251" s="5" t="s">
        <v>152</v>
      </c>
      <c r="J4251" s="5" t="s">
        <v>158</v>
      </c>
      <c r="K4251" s="5" t="s">
        <v>107</v>
      </c>
      <c r="L4251" s="5" t="s">
        <v>387</v>
      </c>
      <c r="M4251" s="5" t="s">
        <v>133</v>
      </c>
      <c r="N4251" s="5" t="s">
        <v>85</v>
      </c>
      <c r="O4251" s="5" t="s">
        <v>187</v>
      </c>
      <c r="P4251" s="5" t="s">
        <v>95</v>
      </c>
      <c r="Q4251" s="5" t="s">
        <v>127</v>
      </c>
      <c r="R4251" s="5" t="s">
        <v>128</v>
      </c>
      <c r="S4251" s="5" t="s">
        <v>129</v>
      </c>
      <c r="T4251" s="5" t="s">
        <v>133</v>
      </c>
      <c r="U4251" s="5" t="s">
        <v>86</v>
      </c>
      <c r="V4251" s="5" t="s">
        <v>131</v>
      </c>
      <c r="W4251" s="5" t="s">
        <v>173</v>
      </c>
      <c r="X4251" s="5" t="s">
        <v>130</v>
      </c>
      <c r="Y4251" s="5" t="n">
        <v>0</v>
      </c>
      <c r="Z4251" s="5" t="n">
        <v>3</v>
      </c>
      <c r="AA4251" s="5" t="str">
        <f aca="false">IF(Y4251&gt;Z4251,"Win",IF(Y4251&lt;Z4251,"Loss","Draw"))</f>
        <v>Loss</v>
      </c>
      <c r="AB4251" s="5" t="s">
        <v>98</v>
      </c>
      <c r="AC4251" s="5" t="s">
        <v>99</v>
      </c>
      <c r="AD4251" s="5" t="s">
        <v>4311</v>
      </c>
      <c r="AE4251" s="5" t="s">
        <v>796</v>
      </c>
      <c r="AF4251" s="5" t="str">
        <f aca="false">IF(AD4251&lt;AE4251,AD4251,AE4251)</f>
        <v>Arrows, Bandit, Battle Ram, Golden Knight, Mega Knight, Mother Witch, Skeleton Dragons, Zappies</v>
      </c>
      <c r="AG4251" s="5" t="str">
        <f aca="false">IF(AD4251&lt;AE4251,AE4251,AD4251)</f>
        <v>Baby Dragon, Barbarian Barrel, Bowler, Electro Giant, Goblin Cage, Lightning, Mother Witch, Tornado</v>
      </c>
      <c r="AH4251" s="5" t="str">
        <f aca="false">IF(AD4251=AF4251,AA4251,IF(AA4251="Win","Loss",IF(AA4251="Loss","Win","Draw")))</f>
        <v>Win</v>
      </c>
      <c r="AI4251" s="5" t="s">
        <v>102</v>
      </c>
    </row>
    <row r="4252" customFormat="false" ht="15" hidden="false" customHeight="true" outlineLevel="0" collapsed="false">
      <c r="A4252" s="5" t="s">
        <v>8071</v>
      </c>
      <c r="B4252" s="5" t="n">
        <v>2</v>
      </c>
      <c r="C4252" s="5" t="s">
        <v>753</v>
      </c>
      <c r="D4252" s="5" t="s">
        <v>754</v>
      </c>
      <c r="E4252" s="5" t="s">
        <v>718</v>
      </c>
      <c r="F4252" s="5" t="s">
        <v>719</v>
      </c>
      <c r="G4252" s="5" t="s">
        <v>8073</v>
      </c>
      <c r="H4252" s="5" t="s">
        <v>163</v>
      </c>
      <c r="I4252" s="5" t="s">
        <v>177</v>
      </c>
      <c r="J4252" s="5" t="s">
        <v>83</v>
      </c>
      <c r="K4252" s="5" t="s">
        <v>185</v>
      </c>
      <c r="L4252" s="5" t="s">
        <v>89</v>
      </c>
      <c r="M4252" s="5" t="s">
        <v>93</v>
      </c>
      <c r="N4252" s="5" t="s">
        <v>215</v>
      </c>
      <c r="O4252" s="5" t="s">
        <v>124</v>
      </c>
      <c r="P4252" s="5" t="s">
        <v>150</v>
      </c>
      <c r="Q4252" s="5" t="s">
        <v>92</v>
      </c>
      <c r="R4252" s="5" t="s">
        <v>91</v>
      </c>
      <c r="S4252" s="5" t="s">
        <v>90</v>
      </c>
      <c r="T4252" s="5" t="s">
        <v>93</v>
      </c>
      <c r="U4252" s="5" t="s">
        <v>125</v>
      </c>
      <c r="V4252" s="5" t="s">
        <v>96</v>
      </c>
      <c r="W4252" s="5" t="s">
        <v>94</v>
      </c>
      <c r="X4252" s="5" t="s">
        <v>95</v>
      </c>
      <c r="Y4252" s="5" t="n">
        <v>1</v>
      </c>
      <c r="Z4252" s="5" t="n">
        <v>0</v>
      </c>
      <c r="AA4252" s="5" t="str">
        <f aca="false">IF(Y4252&gt;Z4252,"Win",IF(Y4252&lt;Z4252,"Loss","Draw"))</f>
        <v>Win</v>
      </c>
      <c r="AB4252" s="5" t="s">
        <v>98</v>
      </c>
      <c r="AC4252" s="5" t="s">
        <v>99</v>
      </c>
      <c r="AD4252" s="5" t="s">
        <v>8068</v>
      </c>
      <c r="AE4252" s="5" t="s">
        <v>216</v>
      </c>
      <c r="AF4252" s="5" t="str">
        <f aca="false">IF(AD4252&lt;AE4252,AD4252,AE4252)</f>
        <v>Barbarian Barrel, Cannon Cart, Fireball, Goblins, Minions, Mortar, Rascals, Skeleton Barrel</v>
      </c>
      <c r="AG4252" s="5" t="str">
        <f aca="false">IF(AD4252&lt;AE4252,AE4252,AD4252)</f>
        <v>Electro Spirit, Executioner, Fireball, Fisherman, Monk, Royal Ghost, Royal Giant, The Log</v>
      </c>
      <c r="AH4252" s="5" t="str">
        <f aca="false">IF(AD4252=AF4252,AA4252,IF(AA4252="Win","Loss",IF(AA4252="Loss","Win","Draw")))</f>
        <v>Loss</v>
      </c>
      <c r="AI4252" s="5" t="s">
        <v>102</v>
      </c>
    </row>
    <row r="4253" customFormat="false" ht="15" hidden="false" customHeight="true" outlineLevel="0" collapsed="false">
      <c r="A4253" s="5" t="s">
        <v>8071</v>
      </c>
      <c r="B4253" s="5" t="n">
        <v>3</v>
      </c>
      <c r="C4253" s="5" t="s">
        <v>753</v>
      </c>
      <c r="D4253" s="5" t="s">
        <v>754</v>
      </c>
      <c r="E4253" s="5" t="s">
        <v>718</v>
      </c>
      <c r="F4253" s="5" t="s">
        <v>719</v>
      </c>
      <c r="G4253" s="5" t="s">
        <v>8074</v>
      </c>
      <c r="H4253" s="5" t="s">
        <v>352</v>
      </c>
      <c r="I4253" s="5" t="s">
        <v>129</v>
      </c>
      <c r="J4253" s="5" t="s">
        <v>219</v>
      </c>
      <c r="K4253" s="5" t="s">
        <v>186</v>
      </c>
      <c r="L4253" s="5" t="s">
        <v>130</v>
      </c>
      <c r="M4253" s="5" t="s">
        <v>153</v>
      </c>
      <c r="N4253" s="5" t="s">
        <v>88</v>
      </c>
      <c r="O4253" s="5" t="s">
        <v>111</v>
      </c>
      <c r="P4253" s="5" t="s">
        <v>114</v>
      </c>
      <c r="Q4253" s="5" t="s">
        <v>208</v>
      </c>
      <c r="R4253" s="5" t="s">
        <v>194</v>
      </c>
      <c r="S4253" s="5" t="s">
        <v>114</v>
      </c>
      <c r="T4253" s="5" t="s">
        <v>88</v>
      </c>
      <c r="U4253" s="5" t="s">
        <v>157</v>
      </c>
      <c r="V4253" s="5" t="s">
        <v>87</v>
      </c>
      <c r="W4253" s="5" t="s">
        <v>137</v>
      </c>
      <c r="X4253" s="5" t="s">
        <v>116</v>
      </c>
      <c r="Y4253" s="5" t="n">
        <v>1</v>
      </c>
      <c r="Z4253" s="5" t="n">
        <v>0</v>
      </c>
      <c r="AA4253" s="5" t="str">
        <f aca="false">IF(Y4253&gt;Z4253,"Win",IF(Y4253&lt;Z4253,"Loss","Draw"))</f>
        <v>Win</v>
      </c>
      <c r="AB4253" s="5" t="s">
        <v>98</v>
      </c>
      <c r="AC4253" s="5" t="s">
        <v>99</v>
      </c>
      <c r="AD4253" s="5" t="s">
        <v>8075</v>
      </c>
      <c r="AE4253" s="5" t="s">
        <v>8076</v>
      </c>
      <c r="AF4253" s="5" t="str">
        <f aca="false">IF(AD4253&lt;AE4253,AD4253,AE4253)</f>
        <v>Archer Queen, Berserker, Fire Spirit, Giant Snowball, Goblin Drill, Poison, Tesla, Valkyrie</v>
      </c>
      <c r="AG4253" s="5" t="str">
        <f aca="false">IF(AD4253&lt;AE4253,AE4253,AD4253)</f>
        <v>Arrows, Balloon, Berserker, Cannon, Giant Snowball, Mega Knight, Miner, Wizard</v>
      </c>
      <c r="AH4253" s="5" t="str">
        <f aca="false">IF(AD4253=AF4253,AA4253,IF(AA4253="Win","Loss",IF(AA4253="Loss","Win","Draw")))</f>
        <v>Loss</v>
      </c>
      <c r="AI4253" s="5" t="s">
        <v>102</v>
      </c>
    </row>
    <row r="4254" customFormat="false" ht="15" hidden="false" customHeight="true" outlineLevel="0" collapsed="false">
      <c r="A4254" s="5" t="s">
        <v>8077</v>
      </c>
      <c r="B4254" s="5" t="n">
        <v>1</v>
      </c>
      <c r="C4254" s="5" t="s">
        <v>753</v>
      </c>
      <c r="D4254" s="5" t="s">
        <v>754</v>
      </c>
      <c r="E4254" s="5" t="s">
        <v>611</v>
      </c>
      <c r="F4254" s="5" t="s">
        <v>612</v>
      </c>
      <c r="G4254" s="5" t="s">
        <v>755</v>
      </c>
      <c r="H4254" s="5" t="s">
        <v>163</v>
      </c>
      <c r="I4254" s="5" t="s">
        <v>152</v>
      </c>
      <c r="J4254" s="5" t="s">
        <v>128</v>
      </c>
      <c r="K4254" s="5" t="s">
        <v>107</v>
      </c>
      <c r="L4254" s="5" t="s">
        <v>306</v>
      </c>
      <c r="M4254" s="5" t="s">
        <v>85</v>
      </c>
      <c r="N4254" s="5" t="s">
        <v>307</v>
      </c>
      <c r="O4254" s="5" t="s">
        <v>187</v>
      </c>
      <c r="P4254" s="5" t="s">
        <v>95</v>
      </c>
      <c r="Q4254" s="5" t="s">
        <v>114</v>
      </c>
      <c r="R4254" s="5" t="s">
        <v>128</v>
      </c>
      <c r="S4254" s="5" t="s">
        <v>137</v>
      </c>
      <c r="T4254" s="5" t="s">
        <v>116</v>
      </c>
      <c r="U4254" s="5" t="s">
        <v>209</v>
      </c>
      <c r="V4254" s="5" t="s">
        <v>157</v>
      </c>
      <c r="W4254" s="5" t="s">
        <v>126</v>
      </c>
      <c r="X4254" s="5" t="s">
        <v>242</v>
      </c>
      <c r="Y4254" s="5" t="n">
        <v>0</v>
      </c>
      <c r="Z4254" s="5" t="n">
        <v>1</v>
      </c>
      <c r="AA4254" s="5" t="str">
        <f aca="false">IF(Y4254&gt;Z4254,"Win",IF(Y4254&lt;Z4254,"Loss","Draw"))</f>
        <v>Loss</v>
      </c>
      <c r="AB4254" s="5" t="s">
        <v>98</v>
      </c>
      <c r="AC4254" s="5" t="s">
        <v>99</v>
      </c>
      <c r="AD4254" s="5" t="s">
        <v>603</v>
      </c>
      <c r="AE4254" s="5" t="s">
        <v>756</v>
      </c>
      <c r="AF4254" s="5" t="str">
        <f aca="false">IF(AD4254&lt;AE4254,AD4254,AE4254)</f>
        <v>Baby Dragon, Barbarian Barrel, Goblin Cage, Golden Knight, Golem, Ice Wizard, Lightning, Tornado</v>
      </c>
      <c r="AG4254" s="5" t="str">
        <f aca="false">IF(AD4254&lt;AE4254,AE4254,AD4254)</f>
        <v>Bomber, Fire Spirit, Giant Snowball, Goblin Drill, Golden Knight, Inferno Tower, Poison, Skeletons</v>
      </c>
      <c r="AH4254" s="5" t="str">
        <f aca="false">IF(AD4254=AF4254,AA4254,IF(AA4254="Win","Loss",IF(AA4254="Loss","Win","Draw")))</f>
        <v>Loss</v>
      </c>
      <c r="AI4254" s="5" t="s">
        <v>102</v>
      </c>
    </row>
    <row r="4255" customFormat="false" ht="15" hidden="false" customHeight="true" outlineLevel="0" collapsed="false">
      <c r="A4255" s="5" t="s">
        <v>8077</v>
      </c>
      <c r="B4255" s="5" t="n">
        <v>2</v>
      </c>
      <c r="C4255" s="5" t="s">
        <v>753</v>
      </c>
      <c r="D4255" s="5" t="s">
        <v>754</v>
      </c>
      <c r="E4255" s="5" t="s">
        <v>611</v>
      </c>
      <c r="F4255" s="5" t="s">
        <v>612</v>
      </c>
      <c r="G4255" s="5" t="s">
        <v>757</v>
      </c>
      <c r="H4255" s="5" t="s">
        <v>163</v>
      </c>
      <c r="I4255" s="5" t="s">
        <v>177</v>
      </c>
      <c r="J4255" s="5" t="s">
        <v>83</v>
      </c>
      <c r="K4255" s="5" t="s">
        <v>185</v>
      </c>
      <c r="L4255" s="5" t="s">
        <v>215</v>
      </c>
      <c r="M4255" s="5" t="s">
        <v>93</v>
      </c>
      <c r="N4255" s="5" t="s">
        <v>126</v>
      </c>
      <c r="O4255" s="5" t="s">
        <v>150</v>
      </c>
      <c r="P4255" s="5" t="s">
        <v>89</v>
      </c>
      <c r="Q4255" s="5" t="s">
        <v>87</v>
      </c>
      <c r="R4255" s="5" t="s">
        <v>151</v>
      </c>
      <c r="S4255" s="5" t="s">
        <v>118</v>
      </c>
      <c r="T4255" s="5" t="s">
        <v>165</v>
      </c>
      <c r="U4255" s="5" t="s">
        <v>407</v>
      </c>
      <c r="V4255" s="5" t="s">
        <v>85</v>
      </c>
      <c r="W4255" s="5" t="s">
        <v>89</v>
      </c>
      <c r="X4255" s="5" t="s">
        <v>88</v>
      </c>
      <c r="Y4255" s="5" t="n">
        <v>0</v>
      </c>
      <c r="Z4255" s="5" t="n">
        <v>1</v>
      </c>
      <c r="AA4255" s="5" t="str">
        <f aca="false">IF(Y4255&gt;Z4255,"Win",IF(Y4255&lt;Z4255,"Loss","Draw"))</f>
        <v>Loss</v>
      </c>
      <c r="AB4255" s="5" t="s">
        <v>98</v>
      </c>
      <c r="AC4255" s="5" t="s">
        <v>99</v>
      </c>
      <c r="AD4255" s="5" t="s">
        <v>759</v>
      </c>
      <c r="AE4255" s="5" t="s">
        <v>758</v>
      </c>
      <c r="AF4255" s="5" t="str">
        <f aca="false">IF(AD4255&lt;AE4255,AD4255,AE4255)</f>
        <v>Berserker, Firecracker, Hog Rider, Ice Spirit, Lightning, Mighty Miner, Tesla, The Log</v>
      </c>
      <c r="AG4255" s="5" t="str">
        <f aca="false">IF(AD4255&lt;AE4255,AE4255,AD4255)</f>
        <v>Electro Spirit, Executioner, Fireball, Fisherman, Monk, Royal Giant, Skeletons, The Log</v>
      </c>
      <c r="AH4255" s="5" t="str">
        <f aca="false">IF(AD4255=AF4255,AA4255,IF(AA4255="Win","Loss",IF(AA4255="Loss","Win","Draw")))</f>
        <v>Win</v>
      </c>
      <c r="AI4255" s="5" t="s">
        <v>102</v>
      </c>
    </row>
    <row r="4256" customFormat="false" ht="15" hidden="false" customHeight="true" outlineLevel="0" collapsed="false">
      <c r="A4256" s="5" t="s">
        <v>8078</v>
      </c>
      <c r="B4256" s="5" t="n">
        <v>1</v>
      </c>
      <c r="C4256" s="5" t="s">
        <v>753</v>
      </c>
      <c r="D4256" s="5" t="s">
        <v>754</v>
      </c>
      <c r="E4256" s="5" t="s">
        <v>726</v>
      </c>
      <c r="F4256" s="5" t="s">
        <v>727</v>
      </c>
      <c r="G4256" s="5" t="s">
        <v>1279</v>
      </c>
      <c r="H4256" s="5" t="s">
        <v>163</v>
      </c>
      <c r="I4256" s="5" t="s">
        <v>129</v>
      </c>
      <c r="J4256" s="5" t="s">
        <v>95</v>
      </c>
      <c r="K4256" s="5" t="s">
        <v>113</v>
      </c>
      <c r="L4256" s="5" t="s">
        <v>116</v>
      </c>
      <c r="M4256" s="5" t="s">
        <v>115</v>
      </c>
      <c r="N4256" s="5" t="s">
        <v>119</v>
      </c>
      <c r="O4256" s="5" t="s">
        <v>88</v>
      </c>
      <c r="P4256" s="5" t="s">
        <v>118</v>
      </c>
      <c r="Q4256" s="5" t="s">
        <v>90</v>
      </c>
      <c r="R4256" s="5" t="s">
        <v>91</v>
      </c>
      <c r="S4256" s="5" t="s">
        <v>92</v>
      </c>
      <c r="T4256" s="5" t="s">
        <v>96</v>
      </c>
      <c r="U4256" s="5" t="s">
        <v>94</v>
      </c>
      <c r="V4256" s="5" t="s">
        <v>150</v>
      </c>
      <c r="W4256" s="5" t="s">
        <v>93</v>
      </c>
      <c r="X4256" s="5" t="s">
        <v>125</v>
      </c>
      <c r="Y4256" s="5" t="n">
        <v>0</v>
      </c>
      <c r="Z4256" s="5" t="n">
        <v>1</v>
      </c>
      <c r="AA4256" s="5" t="str">
        <f aca="false">IF(Y4256&gt;Z4256,"Win",IF(Y4256&lt;Z4256,"Loss","Draw"))</f>
        <v>Loss</v>
      </c>
      <c r="AB4256" s="5" t="s">
        <v>98</v>
      </c>
      <c r="AC4256" s="5" t="s">
        <v>99</v>
      </c>
      <c r="AD4256" s="5" t="s">
        <v>1280</v>
      </c>
      <c r="AE4256" s="5" t="s">
        <v>635</v>
      </c>
      <c r="AF4256" s="5" t="str">
        <f aca="false">IF(AD4256&lt;AE4256,AD4256,AE4256)</f>
        <v>Barbarian Barrel, Berserker, Furnace, Goblin Hut, Graveyard, Ice Spirit, Mega Knight, Poison</v>
      </c>
      <c r="AG4256" s="5" t="str">
        <f aca="false">IF(AD4256&lt;AE4256,AE4256,AD4256)</f>
        <v>Cannon Cart, Electro Spirit, Fireball, Goblins, Minions, Mortar, Rascals, Skeleton Barrel</v>
      </c>
      <c r="AH4256" s="5" t="str">
        <f aca="false">IF(AD4256=AF4256,AA4256,IF(AA4256="Win","Loss",IF(AA4256="Loss","Win","Draw")))</f>
        <v>Loss</v>
      </c>
      <c r="AI4256" s="5" t="s">
        <v>102</v>
      </c>
    </row>
    <row r="4257" customFormat="false" ht="15" hidden="false" customHeight="true" outlineLevel="0" collapsed="false">
      <c r="A4257" s="5" t="s">
        <v>8078</v>
      </c>
      <c r="B4257" s="5" t="n">
        <v>2</v>
      </c>
      <c r="C4257" s="5" t="s">
        <v>753</v>
      </c>
      <c r="D4257" s="5" t="s">
        <v>754</v>
      </c>
      <c r="E4257" s="5" t="s">
        <v>726</v>
      </c>
      <c r="F4257" s="5" t="s">
        <v>727</v>
      </c>
      <c r="G4257" s="5" t="s">
        <v>1281</v>
      </c>
      <c r="H4257" s="5" t="s">
        <v>163</v>
      </c>
      <c r="I4257" s="5" t="s">
        <v>177</v>
      </c>
      <c r="J4257" s="5" t="s">
        <v>83</v>
      </c>
      <c r="K4257" s="5" t="s">
        <v>257</v>
      </c>
      <c r="L4257" s="5" t="s">
        <v>215</v>
      </c>
      <c r="M4257" s="5" t="s">
        <v>93</v>
      </c>
      <c r="N4257" s="5" t="s">
        <v>126</v>
      </c>
      <c r="O4257" s="5" t="s">
        <v>150</v>
      </c>
      <c r="P4257" s="5" t="s">
        <v>89</v>
      </c>
      <c r="Q4257" s="5" t="s">
        <v>137</v>
      </c>
      <c r="R4257" s="5" t="s">
        <v>108</v>
      </c>
      <c r="S4257" s="5" t="s">
        <v>114</v>
      </c>
      <c r="T4257" s="5" t="s">
        <v>138</v>
      </c>
      <c r="U4257" s="5" t="s">
        <v>157</v>
      </c>
      <c r="V4257" s="5" t="s">
        <v>126</v>
      </c>
      <c r="W4257" s="5" t="s">
        <v>87</v>
      </c>
      <c r="X4257" s="5" t="s">
        <v>116</v>
      </c>
      <c r="Y4257" s="5" t="n">
        <v>0</v>
      </c>
      <c r="Z4257" s="5" t="n">
        <v>1</v>
      </c>
      <c r="AA4257" s="5" t="str">
        <f aca="false">IF(Y4257&gt;Z4257,"Win",IF(Y4257&lt;Z4257,"Loss","Draw"))</f>
        <v>Loss</v>
      </c>
      <c r="AB4257" s="5" t="s">
        <v>98</v>
      </c>
      <c r="AC4257" s="5" t="s">
        <v>99</v>
      </c>
      <c r="AD4257" s="5" t="s">
        <v>259</v>
      </c>
      <c r="AE4257" s="5" t="s">
        <v>1277</v>
      </c>
      <c r="AF4257" s="5" t="str">
        <f aca="false">IF(AD4257&lt;AE4257,AD4257,AE4257)</f>
        <v>Dark Prince, Fire Spirit, Giant Snowball, Goblin Demolisher, Goblin Drill, Poison, Skeletons, Tesla</v>
      </c>
      <c r="AG4257" s="5" t="str">
        <f aca="false">IF(AD4257&lt;AE4257,AE4257,AD4257)</f>
        <v>Electro Spirit, Fireball, Fisherman, Hunter, Monk, Royal Giant, Skeletons, The Log</v>
      </c>
      <c r="AH4257" s="5" t="str">
        <f aca="false">IF(AD4257=AF4257,AA4257,IF(AA4257="Win","Loss",IF(AA4257="Loss","Win","Draw")))</f>
        <v>Win</v>
      </c>
      <c r="AI4257" s="5" t="s">
        <v>102</v>
      </c>
    </row>
    <row r="4258" customFormat="false" ht="15" hidden="false" customHeight="true" outlineLevel="0" collapsed="false">
      <c r="A4258" s="5" t="s">
        <v>8079</v>
      </c>
      <c r="B4258" s="5" t="n">
        <v>1</v>
      </c>
      <c r="C4258" s="5" t="s">
        <v>718</v>
      </c>
      <c r="D4258" s="5" t="s">
        <v>719</v>
      </c>
      <c r="E4258" s="5" t="s">
        <v>741</v>
      </c>
      <c r="F4258" s="5" t="s">
        <v>742</v>
      </c>
      <c r="G4258" s="5" t="s">
        <v>1502</v>
      </c>
      <c r="H4258" s="5" t="s">
        <v>163</v>
      </c>
      <c r="I4258" s="5" t="s">
        <v>92</v>
      </c>
      <c r="J4258" s="5" t="s">
        <v>158</v>
      </c>
      <c r="K4258" s="5" t="s">
        <v>90</v>
      </c>
      <c r="L4258" s="5" t="s">
        <v>93</v>
      </c>
      <c r="M4258" s="5" t="s">
        <v>159</v>
      </c>
      <c r="N4258" s="5" t="s">
        <v>91</v>
      </c>
      <c r="O4258" s="5" t="s">
        <v>94</v>
      </c>
      <c r="P4258" s="5" t="s">
        <v>95</v>
      </c>
      <c r="Q4258" s="5" t="s">
        <v>129</v>
      </c>
      <c r="R4258" s="5" t="s">
        <v>172</v>
      </c>
      <c r="S4258" s="5" t="s">
        <v>87</v>
      </c>
      <c r="T4258" s="5" t="s">
        <v>95</v>
      </c>
      <c r="U4258" s="5" t="s">
        <v>150</v>
      </c>
      <c r="V4258" s="5" t="s">
        <v>126</v>
      </c>
      <c r="W4258" s="5" t="s">
        <v>93</v>
      </c>
      <c r="X4258" s="5" t="s">
        <v>165</v>
      </c>
      <c r="Y4258" s="5" t="n">
        <v>1</v>
      </c>
      <c r="Z4258" s="5" t="n">
        <v>0</v>
      </c>
      <c r="AA4258" s="5" t="str">
        <f aca="false">IF(Y4258&gt;Z4258,"Win",IF(Y4258&lt;Z4258,"Loss","Draw"))</f>
        <v>Win</v>
      </c>
      <c r="AB4258" s="5" t="s">
        <v>98</v>
      </c>
      <c r="AC4258" s="5" t="s">
        <v>99</v>
      </c>
      <c r="AD4258" s="5" t="s">
        <v>161</v>
      </c>
      <c r="AE4258" s="5" t="s">
        <v>1503</v>
      </c>
      <c r="AF4258" s="5" t="str">
        <f aca="false">IF(AD4258&lt;AE4258,AD4258,AE4258)</f>
        <v>Barbarian Barrel, Bowler, Dart Goblin, Fireball, Goblins, Mortar, Rascals, Skeleton Barrel</v>
      </c>
      <c r="AG4258" s="5" t="str">
        <f aca="false">IF(AD4258&lt;AE4258,AE4258,AD4258)</f>
        <v>Barbarian Barrel, Electro Spirit, Fireball, Hog Rider, Mega Knight, Musketeer, Skeletons, Tesla</v>
      </c>
      <c r="AH4258" s="5" t="str">
        <f aca="false">IF(AD4258=AF4258,AA4258,IF(AA4258="Win","Loss",IF(AA4258="Loss","Win","Draw")))</f>
        <v>Win</v>
      </c>
      <c r="AI4258" s="5" t="s">
        <v>102</v>
      </c>
    </row>
    <row r="4259" customFormat="false" ht="15" hidden="false" customHeight="true" outlineLevel="0" collapsed="false">
      <c r="A4259" s="5" t="s">
        <v>8079</v>
      </c>
      <c r="B4259" s="5" t="n">
        <v>2</v>
      </c>
      <c r="C4259" s="5" t="s">
        <v>718</v>
      </c>
      <c r="D4259" s="5" t="s">
        <v>719</v>
      </c>
      <c r="E4259" s="5" t="s">
        <v>741</v>
      </c>
      <c r="F4259" s="5" t="s">
        <v>742</v>
      </c>
      <c r="G4259" s="5" t="s">
        <v>1504</v>
      </c>
      <c r="H4259" s="5" t="s">
        <v>163</v>
      </c>
      <c r="I4259" s="5" t="s">
        <v>82</v>
      </c>
      <c r="J4259" s="5" t="s">
        <v>108</v>
      </c>
      <c r="K4259" s="5" t="s">
        <v>87</v>
      </c>
      <c r="L4259" s="5" t="s">
        <v>85</v>
      </c>
      <c r="M4259" s="5" t="s">
        <v>86</v>
      </c>
      <c r="N4259" s="5" t="s">
        <v>88</v>
      </c>
      <c r="O4259" s="5" t="s">
        <v>150</v>
      </c>
      <c r="P4259" s="5" t="s">
        <v>89</v>
      </c>
      <c r="Q4259" s="5" t="s">
        <v>114</v>
      </c>
      <c r="R4259" s="5" t="s">
        <v>202</v>
      </c>
      <c r="S4259" s="5" t="s">
        <v>137</v>
      </c>
      <c r="T4259" s="5" t="s">
        <v>234</v>
      </c>
      <c r="U4259" s="5" t="s">
        <v>116</v>
      </c>
      <c r="V4259" s="5" t="s">
        <v>157</v>
      </c>
      <c r="W4259" s="5" t="s">
        <v>108</v>
      </c>
      <c r="X4259" s="5" t="s">
        <v>88</v>
      </c>
      <c r="Y4259" s="5" t="n">
        <v>1</v>
      </c>
      <c r="Z4259" s="5" t="n">
        <v>0</v>
      </c>
      <c r="AA4259" s="5" t="str">
        <f aca="false">IF(Y4259&gt;Z4259,"Win",IF(Y4259&lt;Z4259,"Loss","Draw"))</f>
        <v>Win</v>
      </c>
      <c r="AB4259" s="5" t="s">
        <v>98</v>
      </c>
      <c r="AC4259" s="5" t="s">
        <v>99</v>
      </c>
      <c r="AD4259" s="5" t="s">
        <v>1506</v>
      </c>
      <c r="AE4259" s="5" t="s">
        <v>1505</v>
      </c>
      <c r="AF4259" s="5" t="str">
        <f aca="false">IF(AD4259&lt;AE4259,AD4259,AE4259)</f>
        <v>Berserker, Bomb Tower, Dark Prince, Fire Spirit, Giant Snowball, Goblin Drill, Magic Archer, Poison</v>
      </c>
      <c r="AG4259" s="5" t="str">
        <f aca="false">IF(AD4259&lt;AE4259,AE4259,AD4259)</f>
        <v>Berserker, Dark Prince, Electro Spirit, Lightning, Royal Hogs, Skeleton Dragons, Tesla, The Log</v>
      </c>
      <c r="AH4259" s="5" t="str">
        <f aca="false">IF(AD4259=AF4259,AA4259,IF(AA4259="Win","Loss",IF(AA4259="Loss","Win","Draw")))</f>
        <v>Loss</v>
      </c>
      <c r="AI4259" s="5" t="s">
        <v>102</v>
      </c>
    </row>
    <row r="4260" customFormat="false" ht="15" hidden="false" customHeight="true" outlineLevel="0" collapsed="false">
      <c r="A4260" s="5" t="s">
        <v>8080</v>
      </c>
      <c r="B4260" s="5" t="n">
        <v>1</v>
      </c>
      <c r="C4260" s="5" t="s">
        <v>718</v>
      </c>
      <c r="D4260" s="5" t="s">
        <v>719</v>
      </c>
      <c r="E4260" s="5" t="s">
        <v>611</v>
      </c>
      <c r="F4260" s="5" t="s">
        <v>612</v>
      </c>
      <c r="G4260" s="5" t="s">
        <v>720</v>
      </c>
      <c r="H4260" s="5" t="s">
        <v>163</v>
      </c>
      <c r="I4260" s="5" t="s">
        <v>82</v>
      </c>
      <c r="J4260" s="5" t="s">
        <v>151</v>
      </c>
      <c r="K4260" s="5" t="s">
        <v>152</v>
      </c>
      <c r="L4260" s="5" t="s">
        <v>85</v>
      </c>
      <c r="M4260" s="5" t="s">
        <v>126</v>
      </c>
      <c r="N4260" s="5" t="s">
        <v>150</v>
      </c>
      <c r="O4260" s="5" t="s">
        <v>89</v>
      </c>
      <c r="P4260" s="5" t="s">
        <v>153</v>
      </c>
      <c r="Q4260" s="5" t="s">
        <v>201</v>
      </c>
      <c r="R4260" s="5" t="s">
        <v>202</v>
      </c>
      <c r="S4260" s="5" t="s">
        <v>203</v>
      </c>
      <c r="T4260" s="5" t="s">
        <v>157</v>
      </c>
      <c r="U4260" s="5" t="s">
        <v>118</v>
      </c>
      <c r="V4260" s="5" t="s">
        <v>208</v>
      </c>
      <c r="W4260" s="5" t="s">
        <v>87</v>
      </c>
      <c r="X4260" s="5" t="s">
        <v>204</v>
      </c>
      <c r="Y4260" s="5" t="n">
        <v>0</v>
      </c>
      <c r="Z4260" s="5" t="n">
        <v>1</v>
      </c>
      <c r="AA4260" s="5" t="str">
        <f aca="false">IF(Y4260&gt;Z4260,"Win",IF(Y4260&lt;Z4260,"Loss","Draw"))</f>
        <v>Loss</v>
      </c>
      <c r="AB4260" s="5" t="s">
        <v>98</v>
      </c>
      <c r="AC4260" s="5" t="s">
        <v>99</v>
      </c>
      <c r="AD4260" s="5" t="s">
        <v>155</v>
      </c>
      <c r="AE4260" s="5" t="s">
        <v>721</v>
      </c>
      <c r="AF4260" s="5" t="str">
        <f aca="false">IF(AD4260&lt;AE4260,AD4260,AE4260)</f>
        <v>Baby Dragon, Cannon, Electro Spirit, Lightning, Mighty Miner, Royal Hogs, Skeletons, The Log</v>
      </c>
      <c r="AG4260" s="5" t="str">
        <f aca="false">IF(AD4260&lt;AE4260,AE4260,AD4260)</f>
        <v>Fire Spirit, Goblin Barrel, Ice Spirit, Magic Archer, Royal Delivery, Tesla, Valkyrie, Wall Breakers</v>
      </c>
      <c r="AH4260" s="5" t="str">
        <f aca="false">IF(AD4260=AF4260,AA4260,IF(AA4260="Win","Loss",IF(AA4260="Loss","Win","Draw")))</f>
        <v>Loss</v>
      </c>
      <c r="AI4260" s="5" t="s">
        <v>102</v>
      </c>
    </row>
    <row r="4261" customFormat="false" ht="15" hidden="false" customHeight="true" outlineLevel="0" collapsed="false">
      <c r="A4261" s="5" t="s">
        <v>8080</v>
      </c>
      <c r="B4261" s="5" t="n">
        <v>2</v>
      </c>
      <c r="C4261" s="5" t="s">
        <v>718</v>
      </c>
      <c r="D4261" s="5" t="s">
        <v>719</v>
      </c>
      <c r="E4261" s="5" t="s">
        <v>611</v>
      </c>
      <c r="F4261" s="5" t="s">
        <v>612</v>
      </c>
      <c r="G4261" s="5" t="s">
        <v>722</v>
      </c>
      <c r="H4261" s="5" t="s">
        <v>163</v>
      </c>
      <c r="I4261" s="5" t="s">
        <v>113</v>
      </c>
      <c r="J4261" s="5" t="s">
        <v>83</v>
      </c>
      <c r="K4261" s="5" t="s">
        <v>87</v>
      </c>
      <c r="L4261" s="5" t="s">
        <v>95</v>
      </c>
      <c r="M4261" s="5" t="s">
        <v>164</v>
      </c>
      <c r="N4261" s="5" t="s">
        <v>157</v>
      </c>
      <c r="O4261" s="5" t="s">
        <v>91</v>
      </c>
      <c r="P4261" s="5" t="s">
        <v>165</v>
      </c>
      <c r="Q4261" s="5" t="s">
        <v>129</v>
      </c>
      <c r="R4261" s="5" t="s">
        <v>172</v>
      </c>
      <c r="S4261" s="5" t="s">
        <v>153</v>
      </c>
      <c r="T4261" s="5" t="s">
        <v>165</v>
      </c>
      <c r="U4261" s="5" t="s">
        <v>85</v>
      </c>
      <c r="V4261" s="5" t="s">
        <v>89</v>
      </c>
      <c r="W4261" s="5" t="s">
        <v>150</v>
      </c>
      <c r="X4261" s="5" t="s">
        <v>126</v>
      </c>
      <c r="Y4261" s="5" t="n">
        <v>0</v>
      </c>
      <c r="Z4261" s="5" t="n">
        <v>1</v>
      </c>
      <c r="AA4261" s="5" t="str">
        <f aca="false">IF(Y4261&gt;Z4261,"Win",IF(Y4261&lt;Z4261,"Loss","Draw"))</f>
        <v>Loss</v>
      </c>
      <c r="AB4261" s="5" t="s">
        <v>98</v>
      </c>
      <c r="AC4261" s="5" t="s">
        <v>99</v>
      </c>
      <c r="AD4261" s="5" t="s">
        <v>724</v>
      </c>
      <c r="AE4261" s="5" t="s">
        <v>723</v>
      </c>
      <c r="AF4261" s="5" t="str">
        <f aca="false">IF(AD4261&lt;AE4261,AD4261,AE4261)</f>
        <v>Barbarian Barrel, Earthquake, Fire Spirit, Furnace, Goblins, Hog Rider, Monk, Tesla</v>
      </c>
      <c r="AG4261" s="5" t="str">
        <f aca="false">IF(AD4261&lt;AE4261,AE4261,AD4261)</f>
        <v>Cannon, Electro Spirit, Hog Rider, Lightning, Mega Knight, Musketeer, Skeletons, The Log</v>
      </c>
      <c r="AH4261" s="5" t="str">
        <f aca="false">IF(AD4261=AF4261,AA4261,IF(AA4261="Win","Loss",IF(AA4261="Loss","Win","Draw")))</f>
        <v>Loss</v>
      </c>
      <c r="AI4261" s="5" t="s">
        <v>102</v>
      </c>
    </row>
    <row r="4262" customFormat="false" ht="15" hidden="false" customHeight="true" outlineLevel="0" collapsed="false">
      <c r="A4262" s="5" t="s">
        <v>8081</v>
      </c>
      <c r="B4262" s="5" t="n">
        <v>1</v>
      </c>
      <c r="C4262" s="5" t="s">
        <v>718</v>
      </c>
      <c r="D4262" s="5" t="s">
        <v>719</v>
      </c>
      <c r="E4262" s="6" t="s">
        <v>761</v>
      </c>
      <c r="F4262" s="5" t="s">
        <v>762</v>
      </c>
      <c r="G4262" s="5" t="s">
        <v>8082</v>
      </c>
      <c r="H4262" s="5" t="s">
        <v>163</v>
      </c>
      <c r="I4262" s="5" t="s">
        <v>141</v>
      </c>
      <c r="J4262" s="5" t="s">
        <v>95</v>
      </c>
      <c r="K4262" s="5" t="s">
        <v>107</v>
      </c>
      <c r="L4262" s="5" t="s">
        <v>177</v>
      </c>
      <c r="M4262" s="5" t="s">
        <v>178</v>
      </c>
      <c r="N4262" s="5" t="s">
        <v>93</v>
      </c>
      <c r="O4262" s="5" t="s">
        <v>143</v>
      </c>
      <c r="P4262" s="5" t="s">
        <v>150</v>
      </c>
      <c r="Q4262" s="5" t="s">
        <v>137</v>
      </c>
      <c r="R4262" s="5" t="s">
        <v>151</v>
      </c>
      <c r="S4262" s="5" t="s">
        <v>114</v>
      </c>
      <c r="T4262" s="5" t="s">
        <v>138</v>
      </c>
      <c r="U4262" s="5" t="s">
        <v>116</v>
      </c>
      <c r="V4262" s="5" t="s">
        <v>157</v>
      </c>
      <c r="W4262" s="5" t="s">
        <v>88</v>
      </c>
      <c r="X4262" s="5" t="s">
        <v>87</v>
      </c>
      <c r="Y4262" s="5" t="n">
        <v>1</v>
      </c>
      <c r="Z4262" s="5" t="n">
        <v>0</v>
      </c>
      <c r="AA4262" s="5" t="str">
        <f aca="false">IF(Y4262&gt;Z4262,"Win",IF(Y4262&lt;Z4262,"Loss","Draw"))</f>
        <v>Win</v>
      </c>
      <c r="AB4262" s="5" t="s">
        <v>98</v>
      </c>
      <c r="AC4262" s="5" t="s">
        <v>99</v>
      </c>
      <c r="AD4262" s="5" t="s">
        <v>180</v>
      </c>
      <c r="AE4262" s="5" t="s">
        <v>8083</v>
      </c>
      <c r="AF4262" s="5" t="str">
        <f aca="false">IF(AD4262&lt;AE4262,AD4262,AE4262)</f>
        <v>Barbarian Barrel, Electro Spirit, Fireball, Goblin Cage, Heal Spirit, Lumberjack, Phoenix, Royal Giant</v>
      </c>
      <c r="AG4262" s="5" t="str">
        <f aca="false">IF(AD4262&lt;AE4262,AE4262,AD4262)</f>
        <v>Berserker, Fire Spirit, Giant Snowball, Goblin Demolisher, Goblin Drill, Mighty Miner, Poison, Tesla</v>
      </c>
      <c r="AH4262" s="5" t="str">
        <f aca="false">IF(AD4262=AF4262,AA4262,IF(AA4262="Win","Loss",IF(AA4262="Loss","Win","Draw")))</f>
        <v>Win</v>
      </c>
      <c r="AI4262" s="5" t="s">
        <v>102</v>
      </c>
    </row>
    <row r="4263" customFormat="false" ht="15" hidden="false" customHeight="true" outlineLevel="0" collapsed="false">
      <c r="A4263" s="5" t="s">
        <v>8081</v>
      </c>
      <c r="B4263" s="5" t="n">
        <v>2</v>
      </c>
      <c r="C4263" s="5" t="s">
        <v>718</v>
      </c>
      <c r="D4263" s="5" t="s">
        <v>719</v>
      </c>
      <c r="E4263" s="6" t="s">
        <v>761</v>
      </c>
      <c r="F4263" s="5" t="s">
        <v>762</v>
      </c>
      <c r="G4263" s="5" t="s">
        <v>8084</v>
      </c>
      <c r="H4263" s="5" t="s">
        <v>163</v>
      </c>
      <c r="I4263" s="5" t="s">
        <v>201</v>
      </c>
      <c r="J4263" s="5" t="s">
        <v>108</v>
      </c>
      <c r="K4263" s="5" t="s">
        <v>203</v>
      </c>
      <c r="L4263" s="5" t="s">
        <v>88</v>
      </c>
      <c r="M4263" s="5" t="s">
        <v>159</v>
      </c>
      <c r="N4263" s="5" t="s">
        <v>157</v>
      </c>
      <c r="O4263" s="5" t="s">
        <v>234</v>
      </c>
      <c r="P4263" s="5" t="s">
        <v>204</v>
      </c>
      <c r="Q4263" s="5" t="s">
        <v>233</v>
      </c>
      <c r="R4263" s="5" t="s">
        <v>202</v>
      </c>
      <c r="S4263" s="5" t="s">
        <v>201</v>
      </c>
      <c r="T4263" s="5" t="s">
        <v>204</v>
      </c>
      <c r="U4263" s="5" t="s">
        <v>126</v>
      </c>
      <c r="V4263" s="5" t="s">
        <v>118</v>
      </c>
      <c r="W4263" s="5" t="s">
        <v>111</v>
      </c>
      <c r="X4263" s="5" t="s">
        <v>234</v>
      </c>
      <c r="Y4263" s="5" t="n">
        <v>1</v>
      </c>
      <c r="Z4263" s="5" t="n">
        <v>0</v>
      </c>
      <c r="AA4263" s="5" t="str">
        <f aca="false">IF(Y4263&gt;Z4263,"Win",IF(Y4263&lt;Z4263,"Loss","Draw"))</f>
        <v>Win</v>
      </c>
      <c r="AB4263" s="5" t="s">
        <v>98</v>
      </c>
      <c r="AC4263" s="5" t="s">
        <v>99</v>
      </c>
      <c r="AD4263" s="5" t="s">
        <v>1000</v>
      </c>
      <c r="AE4263" s="5" t="s">
        <v>8085</v>
      </c>
      <c r="AF4263" s="5" t="str">
        <f aca="false">IF(AD4263&lt;AE4263,AD4263,AE4263)</f>
        <v>Bats, Bomb Tower, Ice Spirit, Magic Archer, Miner, Royal Delivery, Skeletons, Wall Breakers</v>
      </c>
      <c r="AG4263" s="5" t="str">
        <f aca="false">IF(AD4263&lt;AE4263,AE4263,AD4263)</f>
        <v>Berserker, Bomb Tower, Dark Prince, Dart Goblin, Fire Spirit, Goblin Barrel, Royal Delivery, Wall Breakers</v>
      </c>
      <c r="AH4263" s="5" t="str">
        <f aca="false">IF(AD4263=AF4263,AA4263,IF(AA4263="Win","Loss",IF(AA4263="Loss","Win","Draw")))</f>
        <v>Loss</v>
      </c>
      <c r="AI4263" s="5" t="s">
        <v>102</v>
      </c>
    </row>
    <row r="4264" customFormat="false" ht="15" hidden="false" customHeight="true" outlineLevel="0" collapsed="false">
      <c r="A4264" s="5" t="s">
        <v>8086</v>
      </c>
      <c r="B4264" s="5" t="n">
        <v>1</v>
      </c>
      <c r="C4264" s="5" t="s">
        <v>718</v>
      </c>
      <c r="D4264" s="5" t="s">
        <v>719</v>
      </c>
      <c r="E4264" s="5" t="s">
        <v>709</v>
      </c>
      <c r="F4264" s="5" t="s">
        <v>710</v>
      </c>
      <c r="G4264" s="5" t="s">
        <v>1734</v>
      </c>
      <c r="H4264" s="5" t="s">
        <v>163</v>
      </c>
      <c r="I4264" s="5" t="s">
        <v>107</v>
      </c>
      <c r="J4264" s="5" t="s">
        <v>108</v>
      </c>
      <c r="K4264" s="5" t="s">
        <v>109</v>
      </c>
      <c r="L4264" s="5" t="s">
        <v>110</v>
      </c>
      <c r="M4264" s="5" t="s">
        <v>88</v>
      </c>
      <c r="N4264" s="5" t="s">
        <v>86</v>
      </c>
      <c r="O4264" s="5" t="s">
        <v>93</v>
      </c>
      <c r="P4264" s="5" t="s">
        <v>112</v>
      </c>
      <c r="Q4264" s="5" t="s">
        <v>107</v>
      </c>
      <c r="R4264" s="5" t="s">
        <v>128</v>
      </c>
      <c r="S4264" s="5" t="s">
        <v>152</v>
      </c>
      <c r="T4264" s="5" t="s">
        <v>85</v>
      </c>
      <c r="U4264" s="5" t="s">
        <v>306</v>
      </c>
      <c r="V4264" s="5" t="s">
        <v>187</v>
      </c>
      <c r="W4264" s="5" t="s">
        <v>95</v>
      </c>
      <c r="X4264" s="5" t="s">
        <v>307</v>
      </c>
      <c r="Y4264" s="5" t="n">
        <v>0</v>
      </c>
      <c r="Z4264" s="5" t="n">
        <v>1</v>
      </c>
      <c r="AA4264" s="5" t="str">
        <f aca="false">IF(Y4264&gt;Z4264,"Win",IF(Y4264&lt;Z4264,"Loss","Draw"))</f>
        <v>Loss</v>
      </c>
      <c r="AB4264" s="5" t="s">
        <v>98</v>
      </c>
      <c r="AC4264" s="5" t="s">
        <v>99</v>
      </c>
      <c r="AD4264" s="5" t="s">
        <v>1268</v>
      </c>
      <c r="AE4264" s="5" t="s">
        <v>603</v>
      </c>
      <c r="AF4264" s="5" t="str">
        <f aca="false">IF(AD4264&lt;AE4264,AD4264,AE4264)</f>
        <v>Baby Dragon, Barbarian Barrel, Goblin Cage, Golden Knight, Golem, Ice Wizard, Lightning, Tornado</v>
      </c>
      <c r="AG4264" s="5" t="str">
        <f aca="false">IF(AD4264&lt;AE4264,AE4264,AD4264)</f>
        <v>Berserker, Dark Prince, Fireball, Goblin Cage, Lava Hound, Skeleton Dragons, Spirit Empress, Zap</v>
      </c>
      <c r="AH4264" s="5" t="str">
        <f aca="false">IF(AD4264=AF4264,AA4264,IF(AA4264="Win","Loss",IF(AA4264="Loss","Win","Draw")))</f>
        <v>Win</v>
      </c>
      <c r="AI4264" s="5" t="s">
        <v>102</v>
      </c>
    </row>
    <row r="4265" customFormat="false" ht="15" hidden="false" customHeight="true" outlineLevel="0" collapsed="false">
      <c r="A4265" s="5" t="s">
        <v>8086</v>
      </c>
      <c r="B4265" s="5" t="n">
        <v>2</v>
      </c>
      <c r="C4265" s="5" t="s">
        <v>718</v>
      </c>
      <c r="D4265" s="5" t="s">
        <v>719</v>
      </c>
      <c r="E4265" s="5" t="s">
        <v>709</v>
      </c>
      <c r="F4265" s="5" t="s">
        <v>710</v>
      </c>
      <c r="G4265" s="5" t="s">
        <v>5415</v>
      </c>
      <c r="H4265" s="5" t="s">
        <v>163</v>
      </c>
      <c r="I4265" s="5" t="s">
        <v>129</v>
      </c>
      <c r="J4265" s="5" t="s">
        <v>91</v>
      </c>
      <c r="K4265" s="5" t="s">
        <v>153</v>
      </c>
      <c r="L4265" s="5" t="s">
        <v>165</v>
      </c>
      <c r="M4265" s="5" t="s">
        <v>85</v>
      </c>
      <c r="N4265" s="5" t="s">
        <v>172</v>
      </c>
      <c r="O4265" s="5" t="s">
        <v>150</v>
      </c>
      <c r="P4265" s="5" t="s">
        <v>89</v>
      </c>
      <c r="Q4265" s="5" t="s">
        <v>87</v>
      </c>
      <c r="R4265" s="5" t="s">
        <v>202</v>
      </c>
      <c r="S4265" s="5" t="s">
        <v>82</v>
      </c>
      <c r="T4265" s="5" t="s">
        <v>97</v>
      </c>
      <c r="U4265" s="5" t="s">
        <v>150</v>
      </c>
      <c r="V4265" s="5" t="s">
        <v>89</v>
      </c>
      <c r="W4265" s="5" t="s">
        <v>93</v>
      </c>
      <c r="X4265" s="5" t="s">
        <v>88</v>
      </c>
      <c r="Y4265" s="5" t="n">
        <v>1</v>
      </c>
      <c r="Z4265" s="5" t="n">
        <v>0</v>
      </c>
      <c r="AA4265" s="5" t="str">
        <f aca="false">IF(Y4265&gt;Z4265,"Win",IF(Y4265&lt;Z4265,"Loss","Draw"))</f>
        <v>Win</v>
      </c>
      <c r="AB4265" s="5" t="s">
        <v>98</v>
      </c>
      <c r="AC4265" s="5" t="s">
        <v>99</v>
      </c>
      <c r="AD4265" s="5" t="s">
        <v>5416</v>
      </c>
      <c r="AE4265" s="5" t="s">
        <v>1046</v>
      </c>
      <c r="AF4265" s="5" t="str">
        <f aca="false">IF(AD4265&lt;AE4265,AD4265,AE4265)</f>
        <v>Berserker, Electro Spirit, Fireball, Magic Archer, Ronin, Royal Hogs, Tesla, The Log</v>
      </c>
      <c r="AG4265" s="5" t="str">
        <f aca="false">IF(AD4265&lt;AE4265,AE4265,AD4265)</f>
        <v>Cannon, Electro Spirit, Goblins, Hog Rider, Lightning, Mega Knight, Musketeer, The Log</v>
      </c>
      <c r="AH4265" s="5" t="str">
        <f aca="false">IF(AD4265=AF4265,AA4265,IF(AA4265="Win","Loss",IF(AA4265="Loss","Win","Draw")))</f>
        <v>Loss</v>
      </c>
      <c r="AI4265" s="5" t="s">
        <v>102</v>
      </c>
    </row>
    <row r="4266" customFormat="false" ht="15" hidden="false" customHeight="true" outlineLevel="0" collapsed="false">
      <c r="A4266" s="5" t="s">
        <v>8086</v>
      </c>
      <c r="B4266" s="5" t="n">
        <v>3</v>
      </c>
      <c r="C4266" s="5" t="s">
        <v>718</v>
      </c>
      <c r="D4266" s="5" t="s">
        <v>719</v>
      </c>
      <c r="E4266" s="5" t="s">
        <v>709</v>
      </c>
      <c r="F4266" s="5" t="s">
        <v>710</v>
      </c>
      <c r="G4266" s="5" t="s">
        <v>5417</v>
      </c>
      <c r="H4266" s="5" t="s">
        <v>163</v>
      </c>
      <c r="I4266" s="5" t="s">
        <v>201</v>
      </c>
      <c r="J4266" s="5" t="s">
        <v>202</v>
      </c>
      <c r="K4266" s="5" t="s">
        <v>203</v>
      </c>
      <c r="L4266" s="5" t="s">
        <v>208</v>
      </c>
      <c r="M4266" s="5" t="s">
        <v>157</v>
      </c>
      <c r="N4266" s="5" t="s">
        <v>118</v>
      </c>
      <c r="O4266" s="5" t="s">
        <v>204</v>
      </c>
      <c r="P4266" s="5" t="s">
        <v>87</v>
      </c>
      <c r="Q4266" s="5" t="s">
        <v>124</v>
      </c>
      <c r="R4266" s="5" t="s">
        <v>83</v>
      </c>
      <c r="S4266" s="5" t="s">
        <v>90</v>
      </c>
      <c r="T4266" s="5" t="s">
        <v>165</v>
      </c>
      <c r="U4266" s="5" t="s">
        <v>133</v>
      </c>
      <c r="V4266" s="5" t="s">
        <v>157</v>
      </c>
      <c r="W4266" s="5" t="s">
        <v>114</v>
      </c>
      <c r="X4266" s="5" t="s">
        <v>164</v>
      </c>
      <c r="Y4266" s="5" t="n">
        <v>0</v>
      </c>
      <c r="Z4266" s="5" t="n">
        <v>1</v>
      </c>
      <c r="AA4266" s="5" t="str">
        <f aca="false">IF(Y4266&gt;Z4266,"Win",IF(Y4266&lt;Z4266,"Loss","Draw"))</f>
        <v>Loss</v>
      </c>
      <c r="AB4266" s="5" t="s">
        <v>98</v>
      </c>
      <c r="AC4266" s="5" t="s">
        <v>99</v>
      </c>
      <c r="AD4266" s="5" t="s">
        <v>721</v>
      </c>
      <c r="AE4266" s="5" t="s">
        <v>5418</v>
      </c>
      <c r="AF4266" s="5" t="str">
        <f aca="false">IF(AD4266&lt;AE4266,AD4266,AE4266)</f>
        <v>Earthquake, Fire Spirit, Giant Snowball, Hog Rider, Monk, Mortar, Mother Witch, Royal Ghost</v>
      </c>
      <c r="AG4266" s="5" t="str">
        <f aca="false">IF(AD4266&lt;AE4266,AE4266,AD4266)</f>
        <v>Fire Spirit, Goblin Barrel, Ice Spirit, Magic Archer, Royal Delivery, Tesla, Valkyrie, Wall Breakers</v>
      </c>
      <c r="AH4266" s="5" t="str">
        <f aca="false">IF(AD4266=AF4266,AA4266,IF(AA4266="Win","Loss",IF(AA4266="Loss","Win","Draw")))</f>
        <v>Win</v>
      </c>
      <c r="AI4266" s="5" t="s">
        <v>102</v>
      </c>
    </row>
    <row r="4267" customFormat="false" ht="15" hidden="false" customHeight="true" outlineLevel="0" collapsed="false">
      <c r="A4267" s="5" t="s">
        <v>8087</v>
      </c>
      <c r="B4267" s="5" t="n">
        <v>1</v>
      </c>
      <c r="C4267" s="5" t="s">
        <v>718</v>
      </c>
      <c r="D4267" s="5" t="s">
        <v>719</v>
      </c>
      <c r="E4267" s="5" t="s">
        <v>753</v>
      </c>
      <c r="F4267" s="5" t="s">
        <v>754</v>
      </c>
      <c r="G4267" s="5" t="s">
        <v>8072</v>
      </c>
      <c r="H4267" s="5" t="s">
        <v>352</v>
      </c>
      <c r="I4267" s="5" t="s">
        <v>127</v>
      </c>
      <c r="J4267" s="5" t="s">
        <v>128</v>
      </c>
      <c r="K4267" s="5" t="s">
        <v>129</v>
      </c>
      <c r="L4267" s="5" t="s">
        <v>133</v>
      </c>
      <c r="M4267" s="5" t="s">
        <v>86</v>
      </c>
      <c r="N4267" s="5" t="s">
        <v>131</v>
      </c>
      <c r="O4267" s="5" t="s">
        <v>173</v>
      </c>
      <c r="P4267" s="5" t="s">
        <v>130</v>
      </c>
      <c r="Q4267" s="5" t="s">
        <v>152</v>
      </c>
      <c r="R4267" s="5" t="s">
        <v>158</v>
      </c>
      <c r="S4267" s="5" t="s">
        <v>107</v>
      </c>
      <c r="T4267" s="5" t="s">
        <v>387</v>
      </c>
      <c r="U4267" s="5" t="s">
        <v>133</v>
      </c>
      <c r="V4267" s="5" t="s">
        <v>85</v>
      </c>
      <c r="W4267" s="5" t="s">
        <v>187</v>
      </c>
      <c r="X4267" s="5" t="s">
        <v>95</v>
      </c>
      <c r="Y4267" s="5" t="n">
        <v>3</v>
      </c>
      <c r="Z4267" s="5" t="n">
        <v>0</v>
      </c>
      <c r="AA4267" s="5" t="str">
        <f aca="false">IF(Y4267&gt;Z4267,"Win",IF(Y4267&lt;Z4267,"Loss","Draw"))</f>
        <v>Win</v>
      </c>
      <c r="AB4267" s="5" t="s">
        <v>98</v>
      </c>
      <c r="AC4267" s="5" t="s">
        <v>99</v>
      </c>
      <c r="AD4267" s="5" t="s">
        <v>796</v>
      </c>
      <c r="AE4267" s="5" t="s">
        <v>4311</v>
      </c>
      <c r="AF4267" s="5" t="str">
        <f aca="false">IF(AD4267&lt;AE4267,AD4267,AE4267)</f>
        <v>Arrows, Bandit, Battle Ram, Golden Knight, Mega Knight, Mother Witch, Skeleton Dragons, Zappies</v>
      </c>
      <c r="AG4267" s="5" t="str">
        <f aca="false">IF(AD4267&lt;AE4267,AE4267,AD4267)</f>
        <v>Baby Dragon, Barbarian Barrel, Bowler, Electro Giant, Goblin Cage, Lightning, Mother Witch, Tornado</v>
      </c>
      <c r="AH4267" s="5" t="str">
        <f aca="false">IF(AD4267=AF4267,AA4267,IF(AA4267="Win","Loss",IF(AA4267="Loss","Win","Draw")))</f>
        <v>Win</v>
      </c>
      <c r="AI4267" s="5" t="s">
        <v>102</v>
      </c>
    </row>
    <row r="4268" customFormat="false" ht="15" hidden="false" customHeight="true" outlineLevel="0" collapsed="false">
      <c r="A4268" s="5" t="s">
        <v>8087</v>
      </c>
      <c r="B4268" s="5" t="n">
        <v>2</v>
      </c>
      <c r="C4268" s="5" t="s">
        <v>718</v>
      </c>
      <c r="D4268" s="5" t="s">
        <v>719</v>
      </c>
      <c r="E4268" s="5" t="s">
        <v>753</v>
      </c>
      <c r="F4268" s="5" t="s">
        <v>754</v>
      </c>
      <c r="G4268" s="5" t="s">
        <v>8073</v>
      </c>
      <c r="H4268" s="5" t="s">
        <v>163</v>
      </c>
      <c r="I4268" s="5" t="s">
        <v>92</v>
      </c>
      <c r="J4268" s="5" t="s">
        <v>91</v>
      </c>
      <c r="K4268" s="5" t="s">
        <v>90</v>
      </c>
      <c r="L4268" s="5" t="s">
        <v>93</v>
      </c>
      <c r="M4268" s="5" t="s">
        <v>125</v>
      </c>
      <c r="N4268" s="5" t="s">
        <v>96</v>
      </c>
      <c r="O4268" s="5" t="s">
        <v>94</v>
      </c>
      <c r="P4268" s="5" t="s">
        <v>95</v>
      </c>
      <c r="Q4268" s="5" t="s">
        <v>177</v>
      </c>
      <c r="R4268" s="5" t="s">
        <v>83</v>
      </c>
      <c r="S4268" s="5" t="s">
        <v>185</v>
      </c>
      <c r="T4268" s="5" t="s">
        <v>89</v>
      </c>
      <c r="U4268" s="5" t="s">
        <v>93</v>
      </c>
      <c r="V4268" s="5" t="s">
        <v>215</v>
      </c>
      <c r="W4268" s="5" t="s">
        <v>124</v>
      </c>
      <c r="X4268" s="5" t="s">
        <v>150</v>
      </c>
      <c r="Y4268" s="5" t="n">
        <v>0</v>
      </c>
      <c r="Z4268" s="5" t="n">
        <v>1</v>
      </c>
      <c r="AA4268" s="5" t="str">
        <f aca="false">IF(Y4268&gt;Z4268,"Win",IF(Y4268&lt;Z4268,"Loss","Draw"))</f>
        <v>Loss</v>
      </c>
      <c r="AB4268" s="5" t="s">
        <v>98</v>
      </c>
      <c r="AC4268" s="5" t="s">
        <v>99</v>
      </c>
      <c r="AD4268" s="5" t="s">
        <v>216</v>
      </c>
      <c r="AE4268" s="5" t="s">
        <v>8068</v>
      </c>
      <c r="AF4268" s="5" t="str">
        <f aca="false">IF(AD4268&lt;AE4268,AD4268,AE4268)</f>
        <v>Barbarian Barrel, Cannon Cart, Fireball, Goblins, Minions, Mortar, Rascals, Skeleton Barrel</v>
      </c>
      <c r="AG4268" s="5" t="str">
        <f aca="false">IF(AD4268&lt;AE4268,AE4268,AD4268)</f>
        <v>Electro Spirit, Executioner, Fireball, Fisherman, Monk, Royal Ghost, Royal Giant, The Log</v>
      </c>
      <c r="AH4268" s="5" t="str">
        <f aca="false">IF(AD4268=AF4268,AA4268,IF(AA4268="Win","Loss",IF(AA4268="Loss","Win","Draw")))</f>
        <v>Loss</v>
      </c>
      <c r="AI4268" s="5" t="s">
        <v>102</v>
      </c>
    </row>
    <row r="4269" customFormat="false" ht="15" hidden="false" customHeight="true" outlineLevel="0" collapsed="false">
      <c r="A4269" s="5" t="s">
        <v>8087</v>
      </c>
      <c r="B4269" s="5" t="n">
        <v>3</v>
      </c>
      <c r="C4269" s="5" t="s">
        <v>718</v>
      </c>
      <c r="D4269" s="5" t="s">
        <v>719</v>
      </c>
      <c r="E4269" s="5" t="s">
        <v>753</v>
      </c>
      <c r="F4269" s="5" t="s">
        <v>754</v>
      </c>
      <c r="G4269" s="5" t="s">
        <v>8074</v>
      </c>
      <c r="H4269" s="5" t="s">
        <v>352</v>
      </c>
      <c r="I4269" s="5" t="s">
        <v>208</v>
      </c>
      <c r="J4269" s="5" t="s">
        <v>194</v>
      </c>
      <c r="K4269" s="5" t="s">
        <v>114</v>
      </c>
      <c r="L4269" s="5" t="s">
        <v>88</v>
      </c>
      <c r="M4269" s="5" t="s">
        <v>157</v>
      </c>
      <c r="N4269" s="5" t="s">
        <v>87</v>
      </c>
      <c r="O4269" s="5" t="s">
        <v>137</v>
      </c>
      <c r="P4269" s="5" t="s">
        <v>116</v>
      </c>
      <c r="Q4269" s="5" t="s">
        <v>129</v>
      </c>
      <c r="R4269" s="5" t="s">
        <v>219</v>
      </c>
      <c r="S4269" s="5" t="s">
        <v>186</v>
      </c>
      <c r="T4269" s="5" t="s">
        <v>130</v>
      </c>
      <c r="U4269" s="5" t="s">
        <v>153</v>
      </c>
      <c r="V4269" s="5" t="s">
        <v>88</v>
      </c>
      <c r="W4269" s="5" t="s">
        <v>111</v>
      </c>
      <c r="X4269" s="5" t="s">
        <v>114</v>
      </c>
      <c r="Y4269" s="5" t="n">
        <v>0</v>
      </c>
      <c r="Z4269" s="5" t="n">
        <v>1</v>
      </c>
      <c r="AA4269" s="5" t="str">
        <f aca="false">IF(Y4269&gt;Z4269,"Win",IF(Y4269&lt;Z4269,"Loss","Draw"))</f>
        <v>Loss</v>
      </c>
      <c r="AB4269" s="5" t="s">
        <v>98</v>
      </c>
      <c r="AC4269" s="5" t="s">
        <v>99</v>
      </c>
      <c r="AD4269" s="5" t="s">
        <v>8076</v>
      </c>
      <c r="AE4269" s="5" t="s">
        <v>8075</v>
      </c>
      <c r="AF4269" s="5" t="str">
        <f aca="false">IF(AD4269&lt;AE4269,AD4269,AE4269)</f>
        <v>Archer Queen, Berserker, Fire Spirit, Giant Snowball, Goblin Drill, Poison, Tesla, Valkyrie</v>
      </c>
      <c r="AG4269" s="5" t="str">
        <f aca="false">IF(AD4269&lt;AE4269,AE4269,AD4269)</f>
        <v>Arrows, Balloon, Berserker, Cannon, Giant Snowball, Mega Knight, Miner, Wizard</v>
      </c>
      <c r="AH4269" s="5" t="str">
        <f aca="false">IF(AD4269=AF4269,AA4269,IF(AA4269="Win","Loss",IF(AA4269="Loss","Win","Draw")))</f>
        <v>Loss</v>
      </c>
      <c r="AI4269" s="5" t="s">
        <v>102</v>
      </c>
    </row>
    <row r="4270" customFormat="false" ht="15" hidden="false" customHeight="true" outlineLevel="0" collapsed="false">
      <c r="A4270" s="5" t="s">
        <v>8088</v>
      </c>
      <c r="B4270" s="5" t="n">
        <v>1</v>
      </c>
      <c r="C4270" s="5" t="s">
        <v>718</v>
      </c>
      <c r="D4270" s="5" t="s">
        <v>719</v>
      </c>
      <c r="E4270" s="5" t="s">
        <v>726</v>
      </c>
      <c r="F4270" s="5" t="s">
        <v>727</v>
      </c>
      <c r="G4270" s="5" t="s">
        <v>1273</v>
      </c>
      <c r="H4270" s="5" t="s">
        <v>163</v>
      </c>
      <c r="I4270" s="5" t="s">
        <v>201</v>
      </c>
      <c r="J4270" s="5" t="s">
        <v>202</v>
      </c>
      <c r="K4270" s="5" t="s">
        <v>203</v>
      </c>
      <c r="L4270" s="5" t="s">
        <v>88</v>
      </c>
      <c r="M4270" s="5" t="s">
        <v>157</v>
      </c>
      <c r="N4270" s="5" t="s">
        <v>118</v>
      </c>
      <c r="O4270" s="5" t="s">
        <v>204</v>
      </c>
      <c r="P4270" s="5" t="s">
        <v>87</v>
      </c>
      <c r="Q4270" s="5" t="s">
        <v>284</v>
      </c>
      <c r="R4270" s="5" t="s">
        <v>128</v>
      </c>
      <c r="S4270" s="5" t="s">
        <v>185</v>
      </c>
      <c r="T4270" s="5" t="s">
        <v>115</v>
      </c>
      <c r="U4270" s="5" t="s">
        <v>158</v>
      </c>
      <c r="V4270" s="5" t="s">
        <v>173</v>
      </c>
      <c r="W4270" s="5" t="s">
        <v>785</v>
      </c>
      <c r="X4270" s="5" t="s">
        <v>187</v>
      </c>
      <c r="Y4270" s="5" t="n">
        <v>1</v>
      </c>
      <c r="Z4270" s="5" t="n">
        <v>0</v>
      </c>
      <c r="AA4270" s="5" t="str">
        <f aca="false">IF(Y4270&gt;Z4270,"Win",IF(Y4270&lt;Z4270,"Loss","Draw"))</f>
        <v>Win</v>
      </c>
      <c r="AB4270" s="5" t="s">
        <v>98</v>
      </c>
      <c r="AC4270" s="5" t="s">
        <v>99</v>
      </c>
      <c r="AD4270" s="5" t="s">
        <v>206</v>
      </c>
      <c r="AE4270" s="5" t="s">
        <v>787</v>
      </c>
      <c r="AF4270" s="5" t="str">
        <f aca="false">IF(AD4270&lt;AE4270,AD4270,AE4270)</f>
        <v>Berserker, Fire Spirit, Goblin Barrel, Ice Spirit, Magic Archer, Royal Delivery, Tesla, Wall Breakers</v>
      </c>
      <c r="AG4270" s="5" t="str">
        <f aca="false">IF(AD4270&lt;AE4270,AE4270,AD4270)</f>
        <v>Bowler, Executioner, Freeze, Golden Knight, Graveyard, Inferno Dragon, Tornado, Zappies</v>
      </c>
      <c r="AH4270" s="5" t="str">
        <f aca="false">IF(AD4270=AF4270,AA4270,IF(AA4270="Win","Loss",IF(AA4270="Loss","Win","Draw")))</f>
        <v>Win</v>
      </c>
      <c r="AI4270" s="5" t="s">
        <v>102</v>
      </c>
    </row>
    <row r="4271" customFormat="false" ht="15" hidden="false" customHeight="true" outlineLevel="0" collapsed="false">
      <c r="A4271" s="5" t="s">
        <v>8088</v>
      </c>
      <c r="B4271" s="5" t="n">
        <v>2</v>
      </c>
      <c r="C4271" s="5" t="s">
        <v>718</v>
      </c>
      <c r="D4271" s="5" t="s">
        <v>719</v>
      </c>
      <c r="E4271" s="5" t="s">
        <v>726</v>
      </c>
      <c r="F4271" s="5" t="s">
        <v>727</v>
      </c>
      <c r="G4271" s="5" t="s">
        <v>1274</v>
      </c>
      <c r="H4271" s="5" t="s">
        <v>163</v>
      </c>
      <c r="I4271" s="5" t="s">
        <v>107</v>
      </c>
      <c r="J4271" s="5" t="s">
        <v>108</v>
      </c>
      <c r="K4271" s="5" t="s">
        <v>109</v>
      </c>
      <c r="L4271" s="5" t="s">
        <v>110</v>
      </c>
      <c r="M4271" s="5" t="s">
        <v>86</v>
      </c>
      <c r="N4271" s="5" t="s">
        <v>242</v>
      </c>
      <c r="O4271" s="5" t="s">
        <v>93</v>
      </c>
      <c r="P4271" s="5" t="s">
        <v>112</v>
      </c>
      <c r="Q4271" s="5" t="s">
        <v>90</v>
      </c>
      <c r="R4271" s="5" t="s">
        <v>91</v>
      </c>
      <c r="S4271" s="5" t="s">
        <v>92</v>
      </c>
      <c r="T4271" s="5" t="s">
        <v>96</v>
      </c>
      <c r="U4271" s="5" t="s">
        <v>94</v>
      </c>
      <c r="V4271" s="5" t="s">
        <v>150</v>
      </c>
      <c r="W4271" s="5" t="s">
        <v>93</v>
      </c>
      <c r="X4271" s="5" t="s">
        <v>97</v>
      </c>
      <c r="Y4271" s="5" t="n">
        <v>0</v>
      </c>
      <c r="Z4271" s="5" t="n">
        <v>1</v>
      </c>
      <c r="AA4271" s="5" t="str">
        <f aca="false">IF(Y4271&gt;Z4271,"Win",IF(Y4271&lt;Z4271,"Loss","Draw"))</f>
        <v>Loss</v>
      </c>
      <c r="AB4271" s="5" t="s">
        <v>98</v>
      </c>
      <c r="AC4271" s="5" t="s">
        <v>99</v>
      </c>
      <c r="AD4271" s="5" t="s">
        <v>681</v>
      </c>
      <c r="AE4271" s="5" t="s">
        <v>1275</v>
      </c>
      <c r="AF4271" s="5" t="str">
        <f aca="false">IF(AD4271&lt;AE4271,AD4271,AE4271)</f>
        <v>Bomber, Dark Prince, Fireball, Goblin Cage, Lava Hound, Skeleton Dragons, Spirit Empress, Zap</v>
      </c>
      <c r="AG4271" s="5" t="str">
        <f aca="false">IF(AD4271&lt;AE4271,AE4271,AD4271)</f>
        <v>Electro Spirit, Fireball, Goblins, Minions, Mortar, Rascals, Ronin, Skeleton Barrel</v>
      </c>
      <c r="AH4271" s="5" t="str">
        <f aca="false">IF(AD4271=AF4271,AA4271,IF(AA4271="Win","Loss",IF(AA4271="Loss","Win","Draw")))</f>
        <v>Loss</v>
      </c>
      <c r="AI4271" s="5" t="s">
        <v>102</v>
      </c>
    </row>
    <row r="4272" customFormat="false" ht="15" hidden="false" customHeight="true" outlineLevel="0" collapsed="false">
      <c r="A4272" s="5" t="s">
        <v>8088</v>
      </c>
      <c r="B4272" s="5" t="n">
        <v>3</v>
      </c>
      <c r="C4272" s="5" t="s">
        <v>718</v>
      </c>
      <c r="D4272" s="5" t="s">
        <v>719</v>
      </c>
      <c r="E4272" s="5" t="s">
        <v>726</v>
      </c>
      <c r="F4272" s="5" t="s">
        <v>727</v>
      </c>
      <c r="G4272" s="5" t="s">
        <v>1276</v>
      </c>
      <c r="H4272" s="5" t="s">
        <v>163</v>
      </c>
      <c r="I4272" s="5" t="s">
        <v>127</v>
      </c>
      <c r="J4272" s="5" t="s">
        <v>128</v>
      </c>
      <c r="K4272" s="5" t="s">
        <v>129</v>
      </c>
      <c r="L4272" s="5" t="s">
        <v>133</v>
      </c>
      <c r="M4272" s="5" t="s">
        <v>97</v>
      </c>
      <c r="N4272" s="5" t="s">
        <v>131</v>
      </c>
      <c r="O4272" s="5" t="s">
        <v>173</v>
      </c>
      <c r="P4272" s="5" t="s">
        <v>130</v>
      </c>
      <c r="Q4272" s="5" t="s">
        <v>137</v>
      </c>
      <c r="R4272" s="5" t="s">
        <v>108</v>
      </c>
      <c r="S4272" s="5" t="s">
        <v>114</v>
      </c>
      <c r="T4272" s="5" t="s">
        <v>138</v>
      </c>
      <c r="U4272" s="5" t="s">
        <v>157</v>
      </c>
      <c r="V4272" s="5" t="s">
        <v>126</v>
      </c>
      <c r="W4272" s="5" t="s">
        <v>116</v>
      </c>
      <c r="X4272" s="5" t="s">
        <v>87</v>
      </c>
      <c r="Y4272" s="5" t="n">
        <v>0</v>
      </c>
      <c r="Z4272" s="5" t="n">
        <v>1</v>
      </c>
      <c r="AA4272" s="5" t="str">
        <f aca="false">IF(Y4272&gt;Z4272,"Win",IF(Y4272&lt;Z4272,"Loss","Draw"))</f>
        <v>Loss</v>
      </c>
      <c r="AB4272" s="5" t="s">
        <v>98</v>
      </c>
      <c r="AC4272" s="5" t="s">
        <v>99</v>
      </c>
      <c r="AD4272" s="5" t="s">
        <v>503</v>
      </c>
      <c r="AE4272" s="5" t="s">
        <v>1277</v>
      </c>
      <c r="AF4272" s="5" t="str">
        <f aca="false">IF(AD4272&lt;AE4272,AD4272,AE4272)</f>
        <v>Arrows, Bandit, Battle Ram, Golden Knight, Mega Knight, Mother Witch, Ronin, Zappies</v>
      </c>
      <c r="AG4272" s="5" t="str">
        <f aca="false">IF(AD4272&lt;AE4272,AE4272,AD4272)</f>
        <v>Dark Prince, Fire Spirit, Giant Snowball, Goblin Demolisher, Goblin Drill, Poison, Skeletons, Tesla</v>
      </c>
      <c r="AH4272" s="5" t="str">
        <f aca="false">IF(AD4272=AF4272,AA4272,IF(AA4272="Win","Loss",IF(AA4272="Loss","Win","Draw")))</f>
        <v>Loss</v>
      </c>
      <c r="AI4272" s="5" t="s">
        <v>102</v>
      </c>
    </row>
    <row r="4273" customFormat="false" ht="15" hidden="false" customHeight="true" outlineLevel="0" collapsed="false">
      <c r="A4273" s="5" t="s">
        <v>8089</v>
      </c>
      <c r="B4273" s="5" t="n">
        <v>1</v>
      </c>
      <c r="C4273" s="5" t="s">
        <v>718</v>
      </c>
      <c r="D4273" s="5" t="s">
        <v>719</v>
      </c>
      <c r="E4273" s="5" t="s">
        <v>733</v>
      </c>
      <c r="F4273" s="5" t="s">
        <v>734</v>
      </c>
      <c r="G4273" s="5" t="s">
        <v>8090</v>
      </c>
      <c r="H4273" s="5" t="s">
        <v>163</v>
      </c>
      <c r="I4273" s="5" t="s">
        <v>141</v>
      </c>
      <c r="J4273" s="5" t="s">
        <v>95</v>
      </c>
      <c r="K4273" s="5" t="s">
        <v>107</v>
      </c>
      <c r="L4273" s="5" t="s">
        <v>177</v>
      </c>
      <c r="M4273" s="5" t="s">
        <v>178</v>
      </c>
      <c r="N4273" s="5" t="s">
        <v>93</v>
      </c>
      <c r="O4273" s="5" t="s">
        <v>143</v>
      </c>
      <c r="P4273" s="5" t="s">
        <v>150</v>
      </c>
      <c r="Q4273" s="5" t="s">
        <v>127</v>
      </c>
      <c r="R4273" s="5" t="s">
        <v>219</v>
      </c>
      <c r="S4273" s="5" t="s">
        <v>124</v>
      </c>
      <c r="T4273" s="5" t="s">
        <v>117</v>
      </c>
      <c r="U4273" s="5" t="s">
        <v>133</v>
      </c>
      <c r="V4273" s="5" t="s">
        <v>173</v>
      </c>
      <c r="W4273" s="5" t="s">
        <v>294</v>
      </c>
      <c r="X4273" s="5" t="s">
        <v>95</v>
      </c>
      <c r="Y4273" s="5" t="n">
        <v>1</v>
      </c>
      <c r="Z4273" s="5" t="n">
        <v>0</v>
      </c>
      <c r="AA4273" s="5" t="str">
        <f aca="false">IF(Y4273&gt;Z4273,"Win",IF(Y4273&lt;Z4273,"Loss","Draw"))</f>
        <v>Win</v>
      </c>
      <c r="AB4273" s="5" t="s">
        <v>98</v>
      </c>
      <c r="AC4273" s="5" t="s">
        <v>99</v>
      </c>
      <c r="AD4273" s="5" t="s">
        <v>180</v>
      </c>
      <c r="AE4273" s="5" t="s">
        <v>296</v>
      </c>
      <c r="AF4273" s="5" t="str">
        <f aca="false">IF(AD4273&lt;AE4273,AD4273,AE4273)</f>
        <v>Barbarian Barrel, Battle Ram, Giant Skeleton, Mother Witch, Royal Ghost, Vines, Wizard, Zappies</v>
      </c>
      <c r="AG4273" s="5" t="str">
        <f aca="false">IF(AD4273&lt;AE4273,AE4273,AD4273)</f>
        <v>Barbarian Barrel, Electro Spirit, Fireball, Goblin Cage, Heal Spirit, Lumberjack, Phoenix, Royal Giant</v>
      </c>
      <c r="AH4273" s="5" t="str">
        <f aca="false">IF(AD4273=AF4273,AA4273,IF(AA4273="Win","Loss",IF(AA4273="Loss","Win","Draw")))</f>
        <v>Loss</v>
      </c>
      <c r="AI4273" s="5" t="s">
        <v>102</v>
      </c>
    </row>
    <row r="4274" customFormat="false" ht="15" hidden="false" customHeight="true" outlineLevel="0" collapsed="false">
      <c r="A4274" s="5" t="s">
        <v>8089</v>
      </c>
      <c r="B4274" s="5" t="n">
        <v>2</v>
      </c>
      <c r="C4274" s="5" t="s">
        <v>718</v>
      </c>
      <c r="D4274" s="5" t="s">
        <v>719</v>
      </c>
      <c r="E4274" s="5" t="s">
        <v>733</v>
      </c>
      <c r="F4274" s="5" t="s">
        <v>734</v>
      </c>
      <c r="G4274" s="5" t="s">
        <v>8091</v>
      </c>
      <c r="H4274" s="5" t="s">
        <v>163</v>
      </c>
      <c r="I4274" s="5" t="s">
        <v>82</v>
      </c>
      <c r="J4274" s="5" t="s">
        <v>108</v>
      </c>
      <c r="K4274" s="5" t="s">
        <v>84</v>
      </c>
      <c r="L4274" s="5" t="s">
        <v>88</v>
      </c>
      <c r="M4274" s="5" t="s">
        <v>118</v>
      </c>
      <c r="N4274" s="5" t="s">
        <v>87</v>
      </c>
      <c r="O4274" s="5" t="s">
        <v>89</v>
      </c>
      <c r="P4274" s="5" t="s">
        <v>85</v>
      </c>
      <c r="Q4274" s="5" t="s">
        <v>201</v>
      </c>
      <c r="R4274" s="5" t="s">
        <v>202</v>
      </c>
      <c r="S4274" s="5" t="s">
        <v>203</v>
      </c>
      <c r="T4274" s="5" t="s">
        <v>97</v>
      </c>
      <c r="U4274" s="5" t="s">
        <v>157</v>
      </c>
      <c r="V4274" s="5" t="s">
        <v>118</v>
      </c>
      <c r="W4274" s="5" t="s">
        <v>204</v>
      </c>
      <c r="X4274" s="5" t="s">
        <v>87</v>
      </c>
      <c r="Y4274" s="5" t="n">
        <v>0</v>
      </c>
      <c r="Z4274" s="5" t="n">
        <v>1</v>
      </c>
      <c r="AA4274" s="5" t="str">
        <f aca="false">IF(Y4274&gt;Z4274,"Win",IF(Y4274&lt;Z4274,"Loss","Draw"))</f>
        <v>Loss</v>
      </c>
      <c r="AB4274" s="5" t="s">
        <v>98</v>
      </c>
      <c r="AC4274" s="5" t="s">
        <v>99</v>
      </c>
      <c r="AD4274" s="5" t="s">
        <v>1577</v>
      </c>
      <c r="AE4274" s="5" t="s">
        <v>1001</v>
      </c>
      <c r="AF4274" s="5" t="str">
        <f aca="false">IF(AD4274&lt;AE4274,AD4274,AE4274)</f>
        <v>Archers, Berserker, Dark Prince, Ice Spirit, Lightning, Royal Hogs, Tesla, The Log</v>
      </c>
      <c r="AG4274" s="5" t="str">
        <f aca="false">IF(AD4274&lt;AE4274,AE4274,AD4274)</f>
        <v>Fire Spirit, Goblin Barrel, Ice Spirit, Magic Archer, Ronin, Royal Delivery, Tesla, Wall Breakers</v>
      </c>
      <c r="AH4274" s="5" t="str">
        <f aca="false">IF(AD4274=AF4274,AA4274,IF(AA4274="Win","Loss",IF(AA4274="Loss","Win","Draw")))</f>
        <v>Loss</v>
      </c>
      <c r="AI4274" s="5" t="s">
        <v>102</v>
      </c>
    </row>
    <row r="4275" customFormat="false" ht="15" hidden="false" customHeight="true" outlineLevel="0" collapsed="false">
      <c r="A4275" s="5" t="s">
        <v>8089</v>
      </c>
      <c r="B4275" s="5" t="n">
        <v>3</v>
      </c>
      <c r="C4275" s="5" t="s">
        <v>718</v>
      </c>
      <c r="D4275" s="5" t="s">
        <v>719</v>
      </c>
      <c r="E4275" s="5" t="s">
        <v>733</v>
      </c>
      <c r="F4275" s="5" t="s">
        <v>734</v>
      </c>
      <c r="G4275" s="5" t="s">
        <v>8092</v>
      </c>
      <c r="H4275" s="5" t="s">
        <v>163</v>
      </c>
      <c r="I4275" s="5" t="s">
        <v>185</v>
      </c>
      <c r="J4275" s="5" t="s">
        <v>186</v>
      </c>
      <c r="K4275" s="5" t="s">
        <v>109</v>
      </c>
      <c r="L4275" s="5" t="s">
        <v>111</v>
      </c>
      <c r="M4275" s="5" t="s">
        <v>117</v>
      </c>
      <c r="N4275" s="5" t="s">
        <v>173</v>
      </c>
      <c r="O4275" s="5" t="s">
        <v>187</v>
      </c>
      <c r="P4275" s="5" t="s">
        <v>188</v>
      </c>
      <c r="Q4275" s="5" t="s">
        <v>129</v>
      </c>
      <c r="R4275" s="5" t="s">
        <v>158</v>
      </c>
      <c r="S4275" s="5" t="s">
        <v>128</v>
      </c>
      <c r="T4275" s="5" t="s">
        <v>165</v>
      </c>
      <c r="U4275" s="5" t="s">
        <v>112</v>
      </c>
      <c r="V4275" s="5" t="s">
        <v>132</v>
      </c>
      <c r="W4275" s="5" t="s">
        <v>130</v>
      </c>
      <c r="X4275" s="5" t="s">
        <v>109</v>
      </c>
      <c r="Y4275" s="5" t="n">
        <v>1</v>
      </c>
      <c r="Z4275" s="5" t="n">
        <v>0</v>
      </c>
      <c r="AA4275" s="5" t="str">
        <f aca="false">IF(Y4275&gt;Z4275,"Win",IF(Y4275&lt;Z4275,"Loss","Draw"))</f>
        <v>Win</v>
      </c>
      <c r="AB4275" s="5" t="s">
        <v>98</v>
      </c>
      <c r="AC4275" s="5" t="s">
        <v>99</v>
      </c>
      <c r="AD4275" s="5" t="s">
        <v>538</v>
      </c>
      <c r="AE4275" s="5" t="s">
        <v>8093</v>
      </c>
      <c r="AF4275" s="5" t="str">
        <f aca="false">IF(AD4275&lt;AE4275,AD4275,AE4275)</f>
        <v>Arrows, Bowler, Electro Wizard, Golden Knight, Hog Rider, Mega Knight, Spirit Empress, Zap</v>
      </c>
      <c r="AG4275" s="5" t="str">
        <f aca="false">IF(AD4275&lt;AE4275,AE4275,AD4275)</f>
        <v>Balloon, Executioner, Giant Skeleton, Miner, Tombstone, Tornado, Zap, Zappies</v>
      </c>
      <c r="AH4275" s="5" t="str">
        <f aca="false">IF(AD4275=AF4275,AA4275,IF(AA4275="Win","Loss",IF(AA4275="Loss","Win","Draw")))</f>
        <v>Loss</v>
      </c>
      <c r="AI4275" s="5" t="s">
        <v>102</v>
      </c>
    </row>
    <row r="4276" customFormat="false" ht="15" hidden="false" customHeight="true" outlineLevel="0" collapsed="false">
      <c r="A4276" s="5" t="s">
        <v>8094</v>
      </c>
      <c r="B4276" s="5" t="n">
        <v>1</v>
      </c>
      <c r="C4276" s="5" t="s">
        <v>2119</v>
      </c>
      <c r="D4276" s="5" t="s">
        <v>2120</v>
      </c>
      <c r="E4276" s="5" t="s">
        <v>1066</v>
      </c>
      <c r="F4276" s="5" t="s">
        <v>1067</v>
      </c>
      <c r="G4276" s="5" t="s">
        <v>6413</v>
      </c>
      <c r="H4276" s="5" t="s">
        <v>163</v>
      </c>
      <c r="I4276" s="5" t="s">
        <v>113</v>
      </c>
      <c r="J4276" s="5" t="s">
        <v>337</v>
      </c>
      <c r="K4276" s="5" t="s">
        <v>87</v>
      </c>
      <c r="L4276" s="5" t="s">
        <v>85</v>
      </c>
      <c r="M4276" s="5" t="s">
        <v>165</v>
      </c>
      <c r="N4276" s="5" t="s">
        <v>150</v>
      </c>
      <c r="O4276" s="5" t="s">
        <v>89</v>
      </c>
      <c r="P4276" s="5" t="s">
        <v>126</v>
      </c>
      <c r="Q4276" s="5" t="s">
        <v>90</v>
      </c>
      <c r="R4276" s="5" t="s">
        <v>158</v>
      </c>
      <c r="S4276" s="5" t="s">
        <v>92</v>
      </c>
      <c r="T4276" s="5" t="s">
        <v>94</v>
      </c>
      <c r="U4276" s="5" t="s">
        <v>95</v>
      </c>
      <c r="V4276" s="5" t="s">
        <v>96</v>
      </c>
      <c r="W4276" s="5" t="s">
        <v>159</v>
      </c>
      <c r="X4276" s="5" t="s">
        <v>116</v>
      </c>
      <c r="Y4276" s="5" t="n">
        <v>1</v>
      </c>
      <c r="Z4276" s="5" t="n">
        <v>0</v>
      </c>
      <c r="AA4276" s="5" t="str">
        <f aca="false">IF(Y4276&gt;Z4276,"Win",IF(Y4276&lt;Z4276,"Loss","Draw"))</f>
        <v>Win</v>
      </c>
      <c r="AB4276" s="5" t="s">
        <v>98</v>
      </c>
      <c r="AC4276" s="5" t="s">
        <v>99</v>
      </c>
      <c r="AD4276" s="5" t="s">
        <v>1100</v>
      </c>
      <c r="AE4276" s="5" t="s">
        <v>6414</v>
      </c>
      <c r="AF4276" s="5" t="str">
        <f aca="false">IF(AD4276&lt;AE4276,AD4276,AE4276)</f>
        <v>Barbarian Barrel, Bowler, Dart Goblin, Minions, Mortar, Poison, Rascals, Skeleton Barrel</v>
      </c>
      <c r="AG4276" s="5" t="str">
        <f aca="false">IF(AD4276&lt;AE4276,AE4276,AD4276)</f>
        <v>Boss Bandit, Electro Spirit, Furnace, Hog Rider, Lightning, Skeletons, Tesla, The Log</v>
      </c>
      <c r="AH4276" s="5" t="str">
        <f aca="false">IF(AD4276=AF4276,AA4276,IF(AA4276="Win","Loss",IF(AA4276="Loss","Win","Draw")))</f>
        <v>Loss</v>
      </c>
      <c r="AI4276" s="5" t="s">
        <v>297</v>
      </c>
    </row>
    <row r="4277" customFormat="false" ht="15" hidden="false" customHeight="true" outlineLevel="0" collapsed="false">
      <c r="A4277" s="5" t="s">
        <v>8094</v>
      </c>
      <c r="B4277" s="5" t="n">
        <v>2</v>
      </c>
      <c r="C4277" s="5" t="s">
        <v>2119</v>
      </c>
      <c r="D4277" s="5" t="s">
        <v>2120</v>
      </c>
      <c r="E4277" s="5" t="s">
        <v>1066</v>
      </c>
      <c r="F4277" s="5" t="s">
        <v>1067</v>
      </c>
      <c r="G4277" s="5" t="s">
        <v>6415</v>
      </c>
      <c r="H4277" s="5" t="s">
        <v>163</v>
      </c>
      <c r="I4277" s="5" t="s">
        <v>114</v>
      </c>
      <c r="J4277" s="5" t="s">
        <v>202</v>
      </c>
      <c r="K4277" s="5" t="s">
        <v>137</v>
      </c>
      <c r="L4277" s="5" t="s">
        <v>116</v>
      </c>
      <c r="M4277" s="5" t="s">
        <v>88</v>
      </c>
      <c r="N4277" s="5" t="s">
        <v>153</v>
      </c>
      <c r="O4277" s="5" t="s">
        <v>157</v>
      </c>
      <c r="P4277" s="5" t="s">
        <v>204</v>
      </c>
      <c r="Q4277" s="5" t="s">
        <v>177</v>
      </c>
      <c r="R4277" s="5" t="s">
        <v>563</v>
      </c>
      <c r="S4277" s="5" t="s">
        <v>407</v>
      </c>
      <c r="T4277" s="5" t="s">
        <v>130</v>
      </c>
      <c r="U4277" s="5" t="s">
        <v>327</v>
      </c>
      <c r="V4277" s="5" t="s">
        <v>133</v>
      </c>
      <c r="W4277" s="5" t="s">
        <v>215</v>
      </c>
      <c r="X4277" s="5" t="s">
        <v>193</v>
      </c>
      <c r="Y4277" s="5" t="n">
        <v>1</v>
      </c>
      <c r="Z4277" s="5" t="n">
        <v>0</v>
      </c>
      <c r="AA4277" s="5" t="str">
        <f aca="false">IF(Y4277&gt;Z4277,"Win",IF(Y4277&lt;Z4277,"Loss","Draw"))</f>
        <v>Win</v>
      </c>
      <c r="AB4277" s="5" t="s">
        <v>98</v>
      </c>
      <c r="AC4277" s="5" t="s">
        <v>99</v>
      </c>
      <c r="AD4277" s="5" t="s">
        <v>6417</v>
      </c>
      <c r="AE4277" s="5" t="s">
        <v>6416</v>
      </c>
      <c r="AF4277" s="5" t="str">
        <f aca="false">IF(AD4277&lt;AE4277,AD4277,AE4277)</f>
        <v>Arrows, Firecracker, Fisherman, Guards, Mother Witch, Rage, Royal Giant, Skeleton King</v>
      </c>
      <c r="AG4277" s="5" t="str">
        <f aca="false">IF(AD4277&lt;AE4277,AE4277,AD4277)</f>
        <v>Berserker, Cannon, Fire Spirit, Giant Snowball, Goblin Drill, Magic Archer, Poison, Royal Delivery</v>
      </c>
      <c r="AH4277" s="5" t="str">
        <f aca="false">IF(AD4277=AF4277,AA4277,IF(AA4277="Win","Loss",IF(AA4277="Loss","Win","Draw")))</f>
        <v>Loss</v>
      </c>
      <c r="AI4277" s="5" t="s">
        <v>297</v>
      </c>
    </row>
    <row r="4278" customFormat="false" ht="15" hidden="false" customHeight="true" outlineLevel="0" collapsed="false">
      <c r="A4278" s="7" t="s">
        <v>8095</v>
      </c>
      <c r="B4278" s="7" t="n">
        <v>1</v>
      </c>
      <c r="C4278" s="7" t="s">
        <v>2119</v>
      </c>
      <c r="D4278" s="7" t="s">
        <v>2120</v>
      </c>
      <c r="E4278" s="7" t="s">
        <v>1066</v>
      </c>
      <c r="F4278" s="7" t="s">
        <v>1067</v>
      </c>
      <c r="G4278" s="7" t="s">
        <v>6419</v>
      </c>
      <c r="H4278" s="7" t="s">
        <v>163</v>
      </c>
      <c r="I4278" s="7" t="s">
        <v>208</v>
      </c>
      <c r="J4278" s="7" t="s">
        <v>188</v>
      </c>
      <c r="K4278" s="7" t="s">
        <v>109</v>
      </c>
      <c r="L4278" s="7" t="s">
        <v>86</v>
      </c>
      <c r="M4278" s="7" t="s">
        <v>88</v>
      </c>
      <c r="N4278" s="7" t="s">
        <v>93</v>
      </c>
      <c r="O4278" s="7" t="s">
        <v>110</v>
      </c>
      <c r="P4278" s="7" t="s">
        <v>112</v>
      </c>
      <c r="Q4278" s="7" t="s">
        <v>407</v>
      </c>
      <c r="R4278" s="7" t="s">
        <v>151</v>
      </c>
      <c r="S4278" s="7" t="s">
        <v>153</v>
      </c>
      <c r="T4278" s="7" t="s">
        <v>165</v>
      </c>
      <c r="U4278" s="7" t="s">
        <v>164</v>
      </c>
      <c r="V4278" s="7" t="s">
        <v>126</v>
      </c>
      <c r="W4278" s="7" t="s">
        <v>150</v>
      </c>
      <c r="X4278" s="7" t="s">
        <v>95</v>
      </c>
      <c r="Y4278" s="7" t="n">
        <v>1</v>
      </c>
      <c r="Z4278" s="7" t="n">
        <v>0</v>
      </c>
      <c r="AA4278" s="7" t="str">
        <f aca="false">IF(Y4278&gt;Z4278,"Win",IF(Y4278&lt;Z4278,"Loss","Draw"))</f>
        <v>Win</v>
      </c>
      <c r="AB4278" s="7" t="s">
        <v>99</v>
      </c>
      <c r="AC4278" s="7" t="s">
        <v>99</v>
      </c>
      <c r="AD4278" s="7" t="s">
        <v>368</v>
      </c>
      <c r="AE4278" s="7" t="s">
        <v>2449</v>
      </c>
      <c r="AF4278" s="7" t="str">
        <f aca="false">IF(AD4278&lt;AE4278,AD4278,AE4278)</f>
        <v>Barbarian Barrel, Cannon, Earthquake, Electro Spirit, Firecracker, Hog Rider, Mighty Miner, Skeletons</v>
      </c>
      <c r="AG4278" s="7" t="str">
        <f aca="false">IF(AD4278&lt;AE4278,AE4278,AD4278)</f>
        <v>Berserker, Fireball, Lava Hound, Skeleton Dragons, Spirit Empress, Tombstone, Valkyrie, Zap</v>
      </c>
      <c r="AH4278" s="7" t="str">
        <f aca="false">IF(AD4278=AF4278,AA4278,IF(AA4278="Win","Loss",IF(AA4278="Loss","Win","Draw")))</f>
        <v>Loss</v>
      </c>
      <c r="AI4278" s="7" t="s">
        <v>297</v>
      </c>
    </row>
    <row r="4279" customFormat="false" ht="15" hidden="false" customHeight="true" outlineLevel="0" collapsed="false">
      <c r="A4279" s="7" t="s">
        <v>8095</v>
      </c>
      <c r="B4279" s="7" t="n">
        <v>2</v>
      </c>
      <c r="C4279" s="7" t="s">
        <v>2119</v>
      </c>
      <c r="D4279" s="7" t="s">
        <v>2120</v>
      </c>
      <c r="E4279" s="7" t="s">
        <v>1066</v>
      </c>
      <c r="F4279" s="7" t="s">
        <v>1067</v>
      </c>
      <c r="G4279" s="7" t="s">
        <v>6420</v>
      </c>
      <c r="H4279" s="7" t="s">
        <v>163</v>
      </c>
      <c r="I4279" s="7" t="s">
        <v>201</v>
      </c>
      <c r="J4279" s="7" t="s">
        <v>108</v>
      </c>
      <c r="K4279" s="7" t="s">
        <v>203</v>
      </c>
      <c r="L4279" s="7" t="s">
        <v>159</v>
      </c>
      <c r="M4279" s="7" t="s">
        <v>234</v>
      </c>
      <c r="N4279" s="7" t="s">
        <v>204</v>
      </c>
      <c r="O4279" s="7" t="s">
        <v>157</v>
      </c>
      <c r="P4279" s="7" t="s">
        <v>126</v>
      </c>
      <c r="Q4279" s="7" t="s">
        <v>233</v>
      </c>
      <c r="R4279" s="7" t="s">
        <v>202</v>
      </c>
      <c r="S4279" s="7" t="s">
        <v>201</v>
      </c>
      <c r="T4279" s="7" t="s">
        <v>111</v>
      </c>
      <c r="U4279" s="7" t="s">
        <v>89</v>
      </c>
      <c r="V4279" s="7" t="s">
        <v>157</v>
      </c>
      <c r="W4279" s="7" t="s">
        <v>88</v>
      </c>
      <c r="X4279" s="7" t="s">
        <v>234</v>
      </c>
      <c r="Y4279" s="7" t="n">
        <v>0</v>
      </c>
      <c r="Z4279" s="7" t="n">
        <v>1</v>
      </c>
      <c r="AA4279" s="7" t="str">
        <f aca="false">IF(Y4279&gt;Z4279,"Win",IF(Y4279&lt;Z4279,"Loss","Draw"))</f>
        <v>Loss</v>
      </c>
      <c r="AB4279" s="7" t="s">
        <v>99</v>
      </c>
      <c r="AC4279" s="7" t="s">
        <v>99</v>
      </c>
      <c r="AD4279" s="7" t="s">
        <v>2083</v>
      </c>
      <c r="AE4279" s="7" t="s">
        <v>1858</v>
      </c>
      <c r="AF4279" s="7" t="str">
        <f aca="false">IF(AD4279&lt;AE4279,AD4279,AE4279)</f>
        <v>Bats, Berserker, Bomb Tower, Fire Spirit, Magic Archer, Miner, The Log, Wall Breakers</v>
      </c>
      <c r="AG4279" s="7" t="str">
        <f aca="false">IF(AD4279&lt;AE4279,AE4279,AD4279)</f>
        <v>Bomb Tower, Dark Prince, Dart Goblin, Fire Spirit, Goblin Barrel, Royal Delivery, Skeletons, Wall Breakers</v>
      </c>
      <c r="AH4279" s="7" t="str">
        <f aca="false">IF(AD4279=AF4279,AA4279,IF(AA4279="Win","Loss",IF(AA4279="Loss","Win","Draw")))</f>
        <v>Win</v>
      </c>
      <c r="AI4279" s="7" t="s">
        <v>297</v>
      </c>
    </row>
    <row r="4280" customFormat="false" ht="15" hidden="false" customHeight="true" outlineLevel="0" collapsed="false">
      <c r="A4280" s="7" t="s">
        <v>8095</v>
      </c>
      <c r="B4280" s="7" t="n">
        <v>3</v>
      </c>
      <c r="C4280" s="7" t="s">
        <v>2119</v>
      </c>
      <c r="D4280" s="7" t="s">
        <v>2120</v>
      </c>
      <c r="E4280" s="7" t="s">
        <v>1066</v>
      </c>
      <c r="F4280" s="7" t="s">
        <v>1067</v>
      </c>
      <c r="G4280" s="7" t="s">
        <v>6421</v>
      </c>
      <c r="H4280" s="7" t="s">
        <v>163</v>
      </c>
      <c r="I4280" s="7" t="s">
        <v>152</v>
      </c>
      <c r="J4280" s="7" t="s">
        <v>151</v>
      </c>
      <c r="K4280" s="7" t="s">
        <v>82</v>
      </c>
      <c r="L4280" s="7" t="s">
        <v>119</v>
      </c>
      <c r="M4280" s="7" t="s">
        <v>85</v>
      </c>
      <c r="N4280" s="7" t="s">
        <v>95</v>
      </c>
      <c r="O4280" s="7" t="s">
        <v>150</v>
      </c>
      <c r="P4280" s="7" t="s">
        <v>91</v>
      </c>
      <c r="Q4280" s="7" t="s">
        <v>152</v>
      </c>
      <c r="R4280" s="7" t="s">
        <v>128</v>
      </c>
      <c r="S4280" s="7" t="s">
        <v>107</v>
      </c>
      <c r="T4280" s="7" t="s">
        <v>86</v>
      </c>
      <c r="U4280" s="7" t="s">
        <v>242</v>
      </c>
      <c r="V4280" s="7" t="s">
        <v>306</v>
      </c>
      <c r="W4280" s="7" t="s">
        <v>85</v>
      </c>
      <c r="X4280" s="7" t="s">
        <v>187</v>
      </c>
      <c r="Y4280" s="7" t="n">
        <v>1</v>
      </c>
      <c r="Z4280" s="7" t="n">
        <v>0</v>
      </c>
      <c r="AA4280" s="7" t="str">
        <f aca="false">IF(Y4280&gt;Z4280,"Win",IF(Y4280&lt;Z4280,"Loss","Draw"))</f>
        <v>Win</v>
      </c>
      <c r="AB4280" s="7" t="s">
        <v>99</v>
      </c>
      <c r="AC4280" s="7" t="s">
        <v>99</v>
      </c>
      <c r="AD4280" s="7" t="s">
        <v>6423</v>
      </c>
      <c r="AE4280" s="7" t="s">
        <v>6422</v>
      </c>
      <c r="AF4280" s="7" t="str">
        <f aca="false">IF(AD4280&lt;AE4280,AD4280,AE4280)</f>
        <v>Baby Dragon, Barbarian Barrel, Electro Spirit, Goblin Hut, Goblins, Lightning, Mighty Miner, Royal Hogs</v>
      </c>
      <c r="AG4280" s="7" t="str">
        <f aca="false">IF(AD4280&lt;AE4280,AE4280,AD4280)</f>
        <v>Baby Dragon, Bomber, Goblin Cage, Golden Knight, Golem, Lightning, Skeleton Dragons, Tornado</v>
      </c>
      <c r="AH4280" s="7" t="str">
        <f aca="false">IF(AD4280=AF4280,AA4280,IF(AA4280="Win","Loss",IF(AA4280="Loss","Win","Draw")))</f>
        <v>Win</v>
      </c>
      <c r="AI4280" s="7" t="s">
        <v>297</v>
      </c>
    </row>
    <row r="4281" customFormat="false" ht="15" hidden="false" customHeight="true" outlineLevel="0" collapsed="false">
      <c r="A4281" s="5" t="s">
        <v>8096</v>
      </c>
      <c r="B4281" s="5" t="n">
        <v>1</v>
      </c>
      <c r="C4281" s="5" t="s">
        <v>2119</v>
      </c>
      <c r="D4281" s="5" t="s">
        <v>2120</v>
      </c>
      <c r="E4281" s="5" t="s">
        <v>2328</v>
      </c>
      <c r="F4281" s="5" t="s">
        <v>2329</v>
      </c>
      <c r="G4281" s="5" t="s">
        <v>2330</v>
      </c>
      <c r="H4281" s="5" t="s">
        <v>163</v>
      </c>
      <c r="I4281" s="5" t="s">
        <v>82</v>
      </c>
      <c r="J4281" s="5" t="s">
        <v>151</v>
      </c>
      <c r="K4281" s="5" t="s">
        <v>152</v>
      </c>
      <c r="L4281" s="5" t="s">
        <v>85</v>
      </c>
      <c r="M4281" s="5" t="s">
        <v>126</v>
      </c>
      <c r="N4281" s="5" t="s">
        <v>150</v>
      </c>
      <c r="O4281" s="5" t="s">
        <v>89</v>
      </c>
      <c r="P4281" s="5" t="s">
        <v>153</v>
      </c>
      <c r="Q4281" s="5" t="s">
        <v>92</v>
      </c>
      <c r="R4281" s="5" t="s">
        <v>158</v>
      </c>
      <c r="S4281" s="5" t="s">
        <v>90</v>
      </c>
      <c r="T4281" s="5" t="s">
        <v>93</v>
      </c>
      <c r="U4281" s="5" t="s">
        <v>159</v>
      </c>
      <c r="V4281" s="5" t="s">
        <v>96</v>
      </c>
      <c r="W4281" s="5" t="s">
        <v>94</v>
      </c>
      <c r="X4281" s="5" t="s">
        <v>150</v>
      </c>
      <c r="Y4281" s="5" t="n">
        <v>1</v>
      </c>
      <c r="Z4281" s="5" t="n">
        <v>0</v>
      </c>
      <c r="AA4281" s="5" t="str">
        <f aca="false">IF(Y4281&gt;Z4281,"Win",IF(Y4281&lt;Z4281,"Loss","Draw"))</f>
        <v>Win</v>
      </c>
      <c r="AB4281" s="5" t="s">
        <v>98</v>
      </c>
      <c r="AC4281" s="5" t="s">
        <v>99</v>
      </c>
      <c r="AD4281" s="5" t="s">
        <v>155</v>
      </c>
      <c r="AE4281" s="5" t="s">
        <v>967</v>
      </c>
      <c r="AF4281" s="5" t="str">
        <f aca="false">IF(AD4281&lt;AE4281,AD4281,AE4281)</f>
        <v>Baby Dragon, Cannon, Electro Spirit, Lightning, Mighty Miner, Royal Hogs, Skeletons, The Log</v>
      </c>
      <c r="AG4281" s="5" t="str">
        <f aca="false">IF(AD4281&lt;AE4281,AE4281,AD4281)</f>
        <v>Bowler, Dart Goblin, Electro Spirit, Fireball, Minions, Mortar, Rascals, Skeleton Barrel</v>
      </c>
      <c r="AH4281" s="5" t="str">
        <f aca="false">IF(AD4281=AF4281,AA4281,IF(AA4281="Win","Loss",IF(AA4281="Loss","Win","Draw")))</f>
        <v>Win</v>
      </c>
      <c r="AI4281" s="5" t="s">
        <v>297</v>
      </c>
    </row>
    <row r="4282" customFormat="false" ht="15" hidden="false" customHeight="true" outlineLevel="0" collapsed="false">
      <c r="A4282" s="5" t="s">
        <v>8096</v>
      </c>
      <c r="B4282" s="5" t="n">
        <v>2</v>
      </c>
      <c r="C4282" s="5" t="s">
        <v>2119</v>
      </c>
      <c r="D4282" s="5" t="s">
        <v>2120</v>
      </c>
      <c r="E4282" s="5" t="s">
        <v>2328</v>
      </c>
      <c r="F4282" s="5" t="s">
        <v>2329</v>
      </c>
      <c r="G4282" s="5" t="s">
        <v>2331</v>
      </c>
      <c r="H4282" s="5" t="s">
        <v>352</v>
      </c>
      <c r="I4282" s="5" t="s">
        <v>201</v>
      </c>
      <c r="J4282" s="5" t="s">
        <v>202</v>
      </c>
      <c r="K4282" s="5" t="s">
        <v>203</v>
      </c>
      <c r="L4282" s="5" t="s">
        <v>88</v>
      </c>
      <c r="M4282" s="5" t="s">
        <v>157</v>
      </c>
      <c r="N4282" s="5" t="s">
        <v>118</v>
      </c>
      <c r="O4282" s="5" t="s">
        <v>204</v>
      </c>
      <c r="P4282" s="5" t="s">
        <v>87</v>
      </c>
      <c r="Q4282" s="5" t="s">
        <v>82</v>
      </c>
      <c r="R4282" s="5" t="s">
        <v>83</v>
      </c>
      <c r="S4282" s="5" t="s">
        <v>84</v>
      </c>
      <c r="T4282" s="5" t="s">
        <v>88</v>
      </c>
      <c r="U4282" s="5" t="s">
        <v>85</v>
      </c>
      <c r="V4282" s="5" t="s">
        <v>86</v>
      </c>
      <c r="W4282" s="5" t="s">
        <v>119</v>
      </c>
      <c r="X4282" s="5" t="s">
        <v>118</v>
      </c>
      <c r="Y4282" s="5" t="n">
        <v>1</v>
      </c>
      <c r="Z4282" s="5" t="n">
        <v>0</v>
      </c>
      <c r="AA4282" s="5" t="str">
        <f aca="false">IF(Y4282&gt;Z4282,"Win",IF(Y4282&lt;Z4282,"Loss","Draw"))</f>
        <v>Win</v>
      </c>
      <c r="AB4282" s="5" t="s">
        <v>98</v>
      </c>
      <c r="AC4282" s="5" t="s">
        <v>99</v>
      </c>
      <c r="AD4282" s="5" t="s">
        <v>206</v>
      </c>
      <c r="AE4282" s="5" t="s">
        <v>2332</v>
      </c>
      <c r="AF4282" s="5" t="str">
        <f aca="false">IF(AD4282&lt;AE4282,AD4282,AE4282)</f>
        <v>Archers, Berserker, Goblin Hut, Ice Spirit, Lightning, Monk, Royal Hogs, Skeleton Dragons</v>
      </c>
      <c r="AG4282" s="5" t="str">
        <f aca="false">IF(AD4282&lt;AE4282,AE4282,AD4282)</f>
        <v>Berserker, Fire Spirit, Goblin Barrel, Ice Spirit, Magic Archer, Royal Delivery, Tesla, Wall Breakers</v>
      </c>
      <c r="AH4282" s="5" t="str">
        <f aca="false">IF(AD4282=AF4282,AA4282,IF(AA4282="Win","Loss",IF(AA4282="Loss","Win","Draw")))</f>
        <v>Loss</v>
      </c>
      <c r="AI4282" s="5" t="s">
        <v>297</v>
      </c>
    </row>
    <row r="4283" customFormat="false" ht="15" hidden="false" customHeight="true" outlineLevel="0" collapsed="false">
      <c r="A4283" s="5" t="s">
        <v>8096</v>
      </c>
      <c r="B4283" s="5" t="n">
        <v>3</v>
      </c>
      <c r="C4283" s="5" t="s">
        <v>2119</v>
      </c>
      <c r="D4283" s="5" t="s">
        <v>2120</v>
      </c>
      <c r="E4283" s="5" t="s">
        <v>2328</v>
      </c>
      <c r="F4283" s="5" t="s">
        <v>2329</v>
      </c>
      <c r="G4283" s="5" t="s">
        <v>2333</v>
      </c>
      <c r="H4283" s="5" t="s">
        <v>352</v>
      </c>
      <c r="I4283" s="5" t="s">
        <v>92</v>
      </c>
      <c r="J4283" s="5" t="s">
        <v>91</v>
      </c>
      <c r="K4283" s="5" t="s">
        <v>90</v>
      </c>
      <c r="L4283" s="5" t="s">
        <v>159</v>
      </c>
      <c r="M4283" s="5" t="s">
        <v>94</v>
      </c>
      <c r="N4283" s="5" t="s">
        <v>93</v>
      </c>
      <c r="O4283" s="5" t="s">
        <v>95</v>
      </c>
      <c r="P4283" s="5" t="s">
        <v>97</v>
      </c>
      <c r="Q4283" s="5" t="s">
        <v>113</v>
      </c>
      <c r="R4283" s="5" t="s">
        <v>95</v>
      </c>
      <c r="S4283" s="5" t="s">
        <v>241</v>
      </c>
      <c r="T4283" s="5" t="s">
        <v>115</v>
      </c>
      <c r="U4283" s="5" t="s">
        <v>97</v>
      </c>
      <c r="V4283" s="5" t="s">
        <v>116</v>
      </c>
      <c r="W4283" s="5" t="s">
        <v>157</v>
      </c>
      <c r="X4283" s="5" t="s">
        <v>234</v>
      </c>
      <c r="Y4283" s="5" t="n">
        <v>0</v>
      </c>
      <c r="Z4283" s="5" t="n">
        <v>1</v>
      </c>
      <c r="AA4283" s="5" t="str">
        <f aca="false">IF(Y4283&gt;Z4283,"Win",IF(Y4283&lt;Z4283,"Loss","Draw"))</f>
        <v>Loss</v>
      </c>
      <c r="AB4283" s="5" t="s">
        <v>98</v>
      </c>
      <c r="AC4283" s="5" t="s">
        <v>99</v>
      </c>
      <c r="AD4283" s="5" t="s">
        <v>1036</v>
      </c>
      <c r="AE4283" s="5" t="s">
        <v>2334</v>
      </c>
      <c r="AF4283" s="5" t="str">
        <f aca="false">IF(AD4283&lt;AE4283,AD4283,AE4283)</f>
        <v>Barbarian Barrel, Bomb Tower, Fire Spirit, Furnace, Graveyard, Knight, Poison, Ronin</v>
      </c>
      <c r="AG4283" s="5" t="str">
        <f aca="false">IF(AD4283&lt;AE4283,AE4283,AD4283)</f>
        <v>Barbarian Barrel, Dart Goblin, Fireball, Goblins, Mortar, Rascals, Ronin, Skeleton Barrel</v>
      </c>
      <c r="AH4283" s="5" t="str">
        <f aca="false">IF(AD4283=AF4283,AA4283,IF(AA4283="Win","Loss",IF(AA4283="Loss","Win","Draw")))</f>
        <v>Win</v>
      </c>
      <c r="AI4283" s="5" t="s">
        <v>297</v>
      </c>
    </row>
    <row r="4284" customFormat="false" ht="15" hidden="false" customHeight="true" outlineLevel="0" collapsed="false">
      <c r="A4284" s="7" t="s">
        <v>8097</v>
      </c>
      <c r="B4284" s="7" t="n">
        <v>1</v>
      </c>
      <c r="C4284" s="7" t="s">
        <v>2119</v>
      </c>
      <c r="D4284" s="7" t="s">
        <v>2120</v>
      </c>
      <c r="E4284" s="7" t="s">
        <v>2328</v>
      </c>
      <c r="F4284" s="7" t="s">
        <v>2329</v>
      </c>
      <c r="G4284" s="7" t="s">
        <v>8098</v>
      </c>
      <c r="H4284" s="7" t="s">
        <v>352</v>
      </c>
      <c r="I4284" s="7" t="s">
        <v>177</v>
      </c>
      <c r="J4284" s="7" t="s">
        <v>95</v>
      </c>
      <c r="K4284" s="7" t="s">
        <v>124</v>
      </c>
      <c r="L4284" s="7" t="s">
        <v>257</v>
      </c>
      <c r="M4284" s="7" t="s">
        <v>215</v>
      </c>
      <c r="N4284" s="7" t="s">
        <v>93</v>
      </c>
      <c r="O4284" s="7" t="s">
        <v>126</v>
      </c>
      <c r="P4284" s="7" t="s">
        <v>150</v>
      </c>
      <c r="Q4284" s="7" t="s">
        <v>201</v>
      </c>
      <c r="R4284" s="7" t="s">
        <v>202</v>
      </c>
      <c r="S4284" s="7" t="s">
        <v>203</v>
      </c>
      <c r="T4284" s="7" t="s">
        <v>97</v>
      </c>
      <c r="U4284" s="7" t="s">
        <v>157</v>
      </c>
      <c r="V4284" s="7" t="s">
        <v>118</v>
      </c>
      <c r="W4284" s="7" t="s">
        <v>204</v>
      </c>
      <c r="X4284" s="7" t="s">
        <v>87</v>
      </c>
      <c r="Y4284" s="7" t="n">
        <v>1</v>
      </c>
      <c r="Z4284" s="7" t="n">
        <v>0</v>
      </c>
      <c r="AA4284" s="7" t="str">
        <f aca="false">IF(Y4284&gt;Z4284,"Win",IF(Y4284&lt;Z4284,"Loss","Draw"))</f>
        <v>Win</v>
      </c>
      <c r="AB4284" s="7" t="s">
        <v>99</v>
      </c>
      <c r="AC4284" s="7" t="s">
        <v>99</v>
      </c>
      <c r="AD4284" s="7" t="s">
        <v>429</v>
      </c>
      <c r="AE4284" s="7" t="s">
        <v>1001</v>
      </c>
      <c r="AF4284" s="7" t="str">
        <f aca="false">IF(AD4284&lt;AE4284,AD4284,AE4284)</f>
        <v>Barbarian Barrel, Electro Spirit, Fireball, Fisherman, Hunter, Royal Ghost, Royal Giant, Skeletons</v>
      </c>
      <c r="AG4284" s="7" t="str">
        <f aca="false">IF(AD4284&lt;AE4284,AE4284,AD4284)</f>
        <v>Fire Spirit, Goblin Barrel, Ice Spirit, Magic Archer, Ronin, Royal Delivery, Tesla, Wall Breakers</v>
      </c>
      <c r="AH4284" s="7" t="str">
        <f aca="false">IF(AD4284=AF4284,AA4284,IF(AA4284="Win","Loss",IF(AA4284="Loss","Win","Draw")))</f>
        <v>Win</v>
      </c>
      <c r="AI4284" s="7" t="s">
        <v>297</v>
      </c>
    </row>
    <row r="4285" customFormat="false" ht="15" hidden="false" customHeight="true" outlineLevel="0" collapsed="false">
      <c r="A4285" s="7" t="s">
        <v>8097</v>
      </c>
      <c r="B4285" s="7" t="n">
        <v>2</v>
      </c>
      <c r="C4285" s="7" t="s">
        <v>2119</v>
      </c>
      <c r="D4285" s="7" t="s">
        <v>2120</v>
      </c>
      <c r="E4285" s="7" t="s">
        <v>2328</v>
      </c>
      <c r="F4285" s="7" t="s">
        <v>2329</v>
      </c>
      <c r="G4285" s="7" t="s">
        <v>2337</v>
      </c>
      <c r="H4285" s="7" t="s">
        <v>352</v>
      </c>
      <c r="I4285" s="7" t="s">
        <v>241</v>
      </c>
      <c r="J4285" s="7" t="s">
        <v>186</v>
      </c>
      <c r="K4285" s="7" t="s">
        <v>185</v>
      </c>
      <c r="L4285" s="7" t="s">
        <v>88</v>
      </c>
      <c r="M4285" s="7" t="s">
        <v>109</v>
      </c>
      <c r="N4285" s="7" t="s">
        <v>187</v>
      </c>
      <c r="O4285" s="7" t="s">
        <v>234</v>
      </c>
      <c r="P4285" s="7" t="s">
        <v>111</v>
      </c>
      <c r="Q4285" s="7" t="s">
        <v>185</v>
      </c>
      <c r="R4285" s="7" t="s">
        <v>186</v>
      </c>
      <c r="S4285" s="7" t="s">
        <v>241</v>
      </c>
      <c r="T4285" s="7" t="s">
        <v>111</v>
      </c>
      <c r="U4285" s="7" t="s">
        <v>173</v>
      </c>
      <c r="V4285" s="7" t="s">
        <v>187</v>
      </c>
      <c r="W4285" s="7" t="s">
        <v>114</v>
      </c>
      <c r="X4285" s="7" t="s">
        <v>234</v>
      </c>
      <c r="Y4285" s="7" t="n">
        <v>0</v>
      </c>
      <c r="Z4285" s="7" t="n">
        <v>1</v>
      </c>
      <c r="AA4285" s="7" t="str">
        <f aca="false">IF(Y4285&gt;Z4285,"Win",IF(Y4285&lt;Z4285,"Loss","Draw"))</f>
        <v>Loss</v>
      </c>
      <c r="AB4285" s="7" t="s">
        <v>99</v>
      </c>
      <c r="AC4285" s="7" t="s">
        <v>99</v>
      </c>
      <c r="AD4285" s="7" t="s">
        <v>363</v>
      </c>
      <c r="AE4285" s="7" t="s">
        <v>2338</v>
      </c>
      <c r="AF4285" s="7" t="str">
        <f aca="false">IF(AD4285&lt;AE4285,AD4285,AE4285)</f>
        <v>Balloon, Berserker, Bomb Tower, Executioner, Knight, Miner, Tornado, Zap</v>
      </c>
      <c r="AG4285" s="7" t="str">
        <f aca="false">IF(AD4285&lt;AE4285,AE4285,AD4285)</f>
        <v>Balloon, Bomb Tower, Executioner, Giant Snowball, Knight, Miner, Tornado, Zappies</v>
      </c>
      <c r="AH4285" s="7" t="str">
        <f aca="false">IF(AD4285=AF4285,AA4285,IF(AA4285="Win","Loss",IF(AA4285="Loss","Win","Draw")))</f>
        <v>Loss</v>
      </c>
      <c r="AI4285" s="7" t="s">
        <v>297</v>
      </c>
    </row>
    <row r="4286" customFormat="false" ht="15" hidden="false" customHeight="true" outlineLevel="0" collapsed="false">
      <c r="A4286" s="7" t="s">
        <v>8097</v>
      </c>
      <c r="B4286" s="7" t="n">
        <v>3</v>
      </c>
      <c r="C4286" s="7" t="s">
        <v>2119</v>
      </c>
      <c r="D4286" s="7" t="s">
        <v>2120</v>
      </c>
      <c r="E4286" s="7" t="s">
        <v>2328</v>
      </c>
      <c r="F4286" s="7" t="s">
        <v>2329</v>
      </c>
      <c r="G4286" s="7" t="s">
        <v>2339</v>
      </c>
      <c r="H4286" s="7" t="s">
        <v>352</v>
      </c>
      <c r="I4286" s="7" t="s">
        <v>113</v>
      </c>
      <c r="J4286" s="7" t="s">
        <v>337</v>
      </c>
      <c r="K4286" s="7" t="s">
        <v>153</v>
      </c>
      <c r="L4286" s="7" t="s">
        <v>157</v>
      </c>
      <c r="M4286" s="7" t="s">
        <v>89</v>
      </c>
      <c r="N4286" s="7" t="s">
        <v>85</v>
      </c>
      <c r="O4286" s="7" t="s">
        <v>91</v>
      </c>
      <c r="P4286" s="7" t="s">
        <v>165</v>
      </c>
      <c r="Q4286" s="7" t="s">
        <v>177</v>
      </c>
      <c r="R4286" s="7" t="s">
        <v>83</v>
      </c>
      <c r="S4286" s="7" t="s">
        <v>257</v>
      </c>
      <c r="T4286" s="7" t="s">
        <v>215</v>
      </c>
      <c r="U4286" s="7" t="s">
        <v>93</v>
      </c>
      <c r="V4286" s="7" t="s">
        <v>126</v>
      </c>
      <c r="W4286" s="7" t="s">
        <v>150</v>
      </c>
      <c r="X4286" s="7" t="s">
        <v>95</v>
      </c>
      <c r="Y4286" s="7" t="n">
        <v>2</v>
      </c>
      <c r="Z4286" s="7" t="n">
        <v>1</v>
      </c>
      <c r="AA4286" s="7" t="str">
        <f aca="false">IF(Y4286&gt;Z4286,"Win",IF(Y4286&lt;Z4286,"Loss","Draw"))</f>
        <v>Win</v>
      </c>
      <c r="AB4286" s="7" t="s">
        <v>99</v>
      </c>
      <c r="AC4286" s="7" t="s">
        <v>99</v>
      </c>
      <c r="AD4286" s="7" t="s">
        <v>2340</v>
      </c>
      <c r="AE4286" s="7" t="s">
        <v>1106</v>
      </c>
      <c r="AF4286" s="7" t="str">
        <f aca="false">IF(AD4286&lt;AE4286,AD4286,AE4286)</f>
        <v>Barbarian Barrel, Electro Spirit, Fireball, Fisherman, Hunter, Monk, Royal Giant, Skeletons</v>
      </c>
      <c r="AG4286" s="7" t="str">
        <f aca="false">IF(AD4286&lt;AE4286,AE4286,AD4286)</f>
        <v>Boss Bandit, Cannon, Fire Spirit, Furnace, Goblins, Hog Rider, Lightning, The Log</v>
      </c>
      <c r="AH4286" s="7" t="str">
        <f aca="false">IF(AD4286=AF4286,AA4286,IF(AA4286="Win","Loss",IF(AA4286="Loss","Win","Draw")))</f>
        <v>Loss</v>
      </c>
      <c r="AI4286" s="7" t="s">
        <v>297</v>
      </c>
    </row>
    <row r="4287" customFormat="false" ht="15" hidden="false" customHeight="true" outlineLevel="0" collapsed="false">
      <c r="A4287" s="7" t="s">
        <v>8099</v>
      </c>
      <c r="B4287" s="7" t="n">
        <v>1</v>
      </c>
      <c r="C4287" s="7" t="s">
        <v>2119</v>
      </c>
      <c r="D4287" s="7" t="s">
        <v>2120</v>
      </c>
      <c r="E4287" s="7" t="s">
        <v>2328</v>
      </c>
      <c r="F4287" s="7" t="s">
        <v>2329</v>
      </c>
      <c r="G4287" s="7" t="s">
        <v>2342</v>
      </c>
      <c r="H4287" s="7" t="s">
        <v>352</v>
      </c>
      <c r="I4287" s="7" t="s">
        <v>208</v>
      </c>
      <c r="J4287" s="7" t="s">
        <v>188</v>
      </c>
      <c r="K4287" s="7" t="s">
        <v>109</v>
      </c>
      <c r="L4287" s="7" t="s">
        <v>110</v>
      </c>
      <c r="M4287" s="7" t="s">
        <v>112</v>
      </c>
      <c r="N4287" s="7" t="s">
        <v>88</v>
      </c>
      <c r="O4287" s="7" t="s">
        <v>93</v>
      </c>
      <c r="P4287" s="7" t="s">
        <v>86</v>
      </c>
      <c r="Q4287" s="7" t="s">
        <v>127</v>
      </c>
      <c r="R4287" s="7" t="s">
        <v>128</v>
      </c>
      <c r="S4287" s="7" t="s">
        <v>129</v>
      </c>
      <c r="T4287" s="7" t="s">
        <v>133</v>
      </c>
      <c r="U4287" s="7" t="s">
        <v>86</v>
      </c>
      <c r="V4287" s="7" t="s">
        <v>131</v>
      </c>
      <c r="W4287" s="7" t="s">
        <v>173</v>
      </c>
      <c r="X4287" s="7" t="s">
        <v>130</v>
      </c>
      <c r="Y4287" s="7" t="n">
        <v>1</v>
      </c>
      <c r="Z4287" s="7" t="n">
        <v>0</v>
      </c>
      <c r="AA4287" s="7" t="str">
        <f aca="false">IF(Y4287&gt;Z4287,"Win",IF(Y4287&lt;Z4287,"Loss","Draw"))</f>
        <v>Win</v>
      </c>
      <c r="AB4287" s="7" t="s">
        <v>99</v>
      </c>
      <c r="AC4287" s="7" t="s">
        <v>99</v>
      </c>
      <c r="AD4287" s="7" t="s">
        <v>368</v>
      </c>
      <c r="AE4287" s="7" t="s">
        <v>796</v>
      </c>
      <c r="AF4287" s="7" t="str">
        <f aca="false">IF(AD4287&lt;AE4287,AD4287,AE4287)</f>
        <v>Arrows, Bandit, Battle Ram, Golden Knight, Mega Knight, Mother Witch, Skeleton Dragons, Zappies</v>
      </c>
      <c r="AG4287" s="7" t="str">
        <f aca="false">IF(AD4287&lt;AE4287,AE4287,AD4287)</f>
        <v>Berserker, Fireball, Lava Hound, Skeleton Dragons, Spirit Empress, Tombstone, Valkyrie, Zap</v>
      </c>
      <c r="AH4287" s="7" t="str">
        <f aca="false">IF(AD4287=AF4287,AA4287,IF(AA4287="Win","Loss",IF(AA4287="Loss","Win","Draw")))</f>
        <v>Loss</v>
      </c>
      <c r="AI4287" s="7" t="s">
        <v>297</v>
      </c>
    </row>
    <row r="4288" customFormat="false" ht="15" hidden="false" customHeight="true" outlineLevel="0" collapsed="false">
      <c r="A4288" s="7" t="s">
        <v>8099</v>
      </c>
      <c r="B4288" s="7" t="n">
        <v>2</v>
      </c>
      <c r="C4288" s="7" t="s">
        <v>2119</v>
      </c>
      <c r="D4288" s="7" t="s">
        <v>2120</v>
      </c>
      <c r="E4288" s="7" t="s">
        <v>2328</v>
      </c>
      <c r="F4288" s="7" t="s">
        <v>2329</v>
      </c>
      <c r="G4288" s="7" t="s">
        <v>2343</v>
      </c>
      <c r="H4288" s="7" t="s">
        <v>352</v>
      </c>
      <c r="I4288" s="7" t="s">
        <v>84</v>
      </c>
      <c r="J4288" s="7" t="s">
        <v>158</v>
      </c>
      <c r="K4288" s="7" t="s">
        <v>114</v>
      </c>
      <c r="L4288" s="7" t="s">
        <v>447</v>
      </c>
      <c r="M4288" s="7" t="s">
        <v>97</v>
      </c>
      <c r="N4288" s="7" t="s">
        <v>130</v>
      </c>
      <c r="O4288" s="7" t="s">
        <v>96</v>
      </c>
      <c r="P4288" s="7" t="s">
        <v>115</v>
      </c>
      <c r="Q4288" s="7" t="s">
        <v>172</v>
      </c>
      <c r="R4288" s="7" t="s">
        <v>188</v>
      </c>
      <c r="S4288" s="7" t="s">
        <v>108</v>
      </c>
      <c r="T4288" s="7" t="s">
        <v>223</v>
      </c>
      <c r="U4288" s="7" t="s">
        <v>112</v>
      </c>
      <c r="V4288" s="7" t="s">
        <v>97</v>
      </c>
      <c r="W4288" s="7" t="s">
        <v>294</v>
      </c>
      <c r="X4288" s="7" t="s">
        <v>143</v>
      </c>
      <c r="Y4288" s="7" t="n">
        <v>2</v>
      </c>
      <c r="Z4288" s="7" t="n">
        <v>0</v>
      </c>
      <c r="AA4288" s="7" t="str">
        <f aca="false">IF(Y4288&gt;Z4288,"Win",IF(Y4288&lt;Z4288,"Loss","Draw"))</f>
        <v>Win</v>
      </c>
      <c r="AB4288" s="7" t="s">
        <v>99</v>
      </c>
      <c r="AC4288" s="7" t="s">
        <v>99</v>
      </c>
      <c r="AD4288" s="7" t="s">
        <v>1014</v>
      </c>
      <c r="AE4288" s="7" t="s">
        <v>2344</v>
      </c>
      <c r="AF4288" s="7" t="str">
        <f aca="false">IF(AD4288&lt;AE4288,AD4288,AE4288)</f>
        <v>Archers, Arrows, Bowler, Giant, Giant Snowball, Graveyard, Minions, Ronin</v>
      </c>
      <c r="AG4288" s="7" t="str">
        <f aca="false">IF(AD4288&lt;AE4288,AE4288,AD4288)</f>
        <v>Dark Prince, Heal Spirit, Musketeer, Ram Rider, Ronin, Spirit Empress, Tombstone, Vines</v>
      </c>
      <c r="AH4288" s="7" t="str">
        <f aca="false">IF(AD4288=AF4288,AA4288,IF(AA4288="Win","Loss",IF(AA4288="Loss","Win","Draw")))</f>
        <v>Win</v>
      </c>
      <c r="AI4288" s="7" t="s">
        <v>297</v>
      </c>
    </row>
    <row r="4289" customFormat="false" ht="15" hidden="false" customHeight="true" outlineLevel="0" collapsed="false">
      <c r="A4289" s="7" t="s">
        <v>8099</v>
      </c>
      <c r="B4289" s="7" t="n">
        <v>3</v>
      </c>
      <c r="C4289" s="7" t="s">
        <v>2119</v>
      </c>
      <c r="D4289" s="7" t="s">
        <v>2120</v>
      </c>
      <c r="E4289" s="7" t="s">
        <v>2328</v>
      </c>
      <c r="F4289" s="7" t="s">
        <v>2329</v>
      </c>
      <c r="G4289" s="7" t="s">
        <v>2345</v>
      </c>
      <c r="H4289" s="7" t="s">
        <v>352</v>
      </c>
      <c r="I4289" s="7" t="s">
        <v>233</v>
      </c>
      <c r="J4289" s="7" t="s">
        <v>202</v>
      </c>
      <c r="K4289" s="7" t="s">
        <v>201</v>
      </c>
      <c r="L4289" s="7" t="s">
        <v>157</v>
      </c>
      <c r="M4289" s="7" t="s">
        <v>126</v>
      </c>
      <c r="N4289" s="7" t="s">
        <v>204</v>
      </c>
      <c r="O4289" s="7" t="s">
        <v>234</v>
      </c>
      <c r="P4289" s="7" t="s">
        <v>111</v>
      </c>
      <c r="Q4289" s="7" t="s">
        <v>82</v>
      </c>
      <c r="R4289" s="7" t="s">
        <v>151</v>
      </c>
      <c r="S4289" s="7" t="s">
        <v>152</v>
      </c>
      <c r="T4289" s="7" t="s">
        <v>85</v>
      </c>
      <c r="U4289" s="7" t="s">
        <v>126</v>
      </c>
      <c r="V4289" s="7" t="s">
        <v>150</v>
      </c>
      <c r="W4289" s="7" t="s">
        <v>89</v>
      </c>
      <c r="X4289" s="7" t="s">
        <v>153</v>
      </c>
      <c r="Y4289" s="7" t="n">
        <v>1</v>
      </c>
      <c r="Z4289" s="7" t="n">
        <v>0</v>
      </c>
      <c r="AA4289" s="7" t="str">
        <f aca="false">IF(Y4289&gt;Z4289,"Win",IF(Y4289&lt;Z4289,"Loss","Draw"))</f>
        <v>Win</v>
      </c>
      <c r="AB4289" s="7" t="s">
        <v>99</v>
      </c>
      <c r="AC4289" s="7" t="s">
        <v>99</v>
      </c>
      <c r="AD4289" s="7" t="s">
        <v>236</v>
      </c>
      <c r="AE4289" s="7" t="s">
        <v>155</v>
      </c>
      <c r="AF4289" s="7" t="str">
        <f aca="false">IF(AD4289&lt;AE4289,AD4289,AE4289)</f>
        <v>Baby Dragon, Cannon, Electro Spirit, Lightning, Mighty Miner, Royal Hogs, Skeletons, The Log</v>
      </c>
      <c r="AG4289" s="7" t="str">
        <f aca="false">IF(AD4289&lt;AE4289,AE4289,AD4289)</f>
        <v>Bats, Bomb Tower, Fire Spirit, Magic Archer, Miner, Royal Delivery, Skeletons, Wall Breakers</v>
      </c>
      <c r="AH4289" s="7" t="str">
        <f aca="false">IF(AD4289=AF4289,AA4289,IF(AA4289="Win","Loss",IF(AA4289="Loss","Win","Draw")))</f>
        <v>Loss</v>
      </c>
      <c r="AI4289" s="7" t="s">
        <v>297</v>
      </c>
    </row>
    <row r="4290" customFormat="false" ht="15" hidden="false" customHeight="true" outlineLevel="0" collapsed="false">
      <c r="A4290" s="7" t="s">
        <v>8100</v>
      </c>
      <c r="B4290" s="7" t="n">
        <v>1</v>
      </c>
      <c r="C4290" s="7" t="s">
        <v>2119</v>
      </c>
      <c r="D4290" s="7" t="s">
        <v>2120</v>
      </c>
      <c r="E4290" s="7" t="s">
        <v>2328</v>
      </c>
      <c r="F4290" s="7" t="s">
        <v>2329</v>
      </c>
      <c r="G4290" s="7" t="s">
        <v>2347</v>
      </c>
      <c r="H4290" s="7" t="s">
        <v>163</v>
      </c>
      <c r="I4290" s="7" t="s">
        <v>82</v>
      </c>
      <c r="J4290" s="7" t="s">
        <v>194</v>
      </c>
      <c r="K4290" s="7" t="s">
        <v>153</v>
      </c>
      <c r="L4290" s="7" t="s">
        <v>164</v>
      </c>
      <c r="M4290" s="7" t="s">
        <v>157</v>
      </c>
      <c r="N4290" s="7" t="s">
        <v>126</v>
      </c>
      <c r="O4290" s="7" t="s">
        <v>204</v>
      </c>
      <c r="P4290" s="7" t="s">
        <v>89</v>
      </c>
      <c r="Q4290" s="7" t="s">
        <v>152</v>
      </c>
      <c r="R4290" s="7" t="s">
        <v>128</v>
      </c>
      <c r="S4290" s="7" t="s">
        <v>107</v>
      </c>
      <c r="T4290" s="7" t="s">
        <v>306</v>
      </c>
      <c r="U4290" s="7" t="s">
        <v>85</v>
      </c>
      <c r="V4290" s="7" t="s">
        <v>307</v>
      </c>
      <c r="W4290" s="7" t="s">
        <v>187</v>
      </c>
      <c r="X4290" s="7" t="s">
        <v>95</v>
      </c>
      <c r="Y4290" s="7" t="n">
        <v>0</v>
      </c>
      <c r="Z4290" s="7" t="n">
        <v>1</v>
      </c>
      <c r="AA4290" s="7" t="str">
        <f aca="false">IF(Y4290&gt;Z4290,"Win",IF(Y4290&lt;Z4290,"Loss","Draw"))</f>
        <v>Loss</v>
      </c>
      <c r="AB4290" s="7" t="s">
        <v>99</v>
      </c>
      <c r="AC4290" s="7" t="s">
        <v>99</v>
      </c>
      <c r="AD4290" s="7" t="s">
        <v>1083</v>
      </c>
      <c r="AE4290" s="7" t="s">
        <v>603</v>
      </c>
      <c r="AF4290" s="7" t="str">
        <f aca="false">IF(AD4290&lt;AE4290,AD4290,AE4290)</f>
        <v>Archer Queen, Cannon, Earthquake, Fire Spirit, Royal Delivery, Royal Hogs, Skeletons, The Log</v>
      </c>
      <c r="AG4290" s="7" t="str">
        <f aca="false">IF(AD4290&lt;AE4290,AE4290,AD4290)</f>
        <v>Baby Dragon, Barbarian Barrel, Goblin Cage, Golden Knight, Golem, Ice Wizard, Lightning, Tornado</v>
      </c>
      <c r="AH4290" s="7" t="str">
        <f aca="false">IF(AD4290=AF4290,AA4290,IF(AA4290="Win","Loss",IF(AA4290="Loss","Win","Draw")))</f>
        <v>Loss</v>
      </c>
      <c r="AI4290" s="7" t="s">
        <v>297</v>
      </c>
    </row>
    <row r="4291" customFormat="false" ht="15" hidden="false" customHeight="true" outlineLevel="0" collapsed="false">
      <c r="A4291" s="7" t="s">
        <v>8100</v>
      </c>
      <c r="B4291" s="7" t="n">
        <v>2</v>
      </c>
      <c r="C4291" s="7" t="s">
        <v>2119</v>
      </c>
      <c r="D4291" s="7" t="s">
        <v>2120</v>
      </c>
      <c r="E4291" s="7" t="s">
        <v>2328</v>
      </c>
      <c r="F4291" s="7" t="s">
        <v>2329</v>
      </c>
      <c r="G4291" s="7" t="s">
        <v>2348</v>
      </c>
      <c r="H4291" s="7" t="s">
        <v>163</v>
      </c>
      <c r="I4291" s="7" t="s">
        <v>177</v>
      </c>
      <c r="J4291" s="7" t="s">
        <v>83</v>
      </c>
      <c r="K4291" s="7" t="s">
        <v>219</v>
      </c>
      <c r="L4291" s="7" t="s">
        <v>150</v>
      </c>
      <c r="M4291" s="7" t="s">
        <v>91</v>
      </c>
      <c r="N4291" s="7" t="s">
        <v>327</v>
      </c>
      <c r="O4291" s="7" t="s">
        <v>215</v>
      </c>
      <c r="P4291" s="7" t="s">
        <v>93</v>
      </c>
      <c r="Q4291" s="7" t="s">
        <v>92</v>
      </c>
      <c r="R4291" s="7" t="s">
        <v>563</v>
      </c>
      <c r="S4291" s="7" t="s">
        <v>418</v>
      </c>
      <c r="T4291" s="7" t="s">
        <v>159</v>
      </c>
      <c r="U4291" s="7" t="s">
        <v>294</v>
      </c>
      <c r="V4291" s="7" t="s">
        <v>94</v>
      </c>
      <c r="W4291" s="7" t="s">
        <v>173</v>
      </c>
      <c r="X4291" s="7" t="s">
        <v>118</v>
      </c>
      <c r="Y4291" s="7" t="n">
        <v>0</v>
      </c>
      <c r="Z4291" s="7" t="n">
        <v>1</v>
      </c>
      <c r="AA4291" s="7" t="str">
        <f aca="false">IF(Y4291&gt;Z4291,"Win",IF(Y4291&lt;Z4291,"Loss","Draw"))</f>
        <v>Loss</v>
      </c>
      <c r="AB4291" s="7" t="s">
        <v>99</v>
      </c>
      <c r="AC4291" s="7" t="s">
        <v>99</v>
      </c>
      <c r="AD4291" s="7" t="s">
        <v>2350</v>
      </c>
      <c r="AE4291" s="7" t="s">
        <v>2349</v>
      </c>
      <c r="AF4291" s="7" t="str">
        <f aca="false">IF(AD4291&lt;AE4291,AD4291,AE4291)</f>
        <v>Dart Goblin, Ice Spirit, Rascals, Skeleton Army, Skeleton Barrel, Skeleton King, Vines, Zappies</v>
      </c>
      <c r="AG4291" s="7" t="str">
        <f aca="false">IF(AD4291&lt;AE4291,AE4291,AD4291)</f>
        <v>Electro Spirit, Fireball, Fisherman, Goblins, Monk, Rage, Royal Giant, Wizard</v>
      </c>
      <c r="AH4291" s="7" t="str">
        <f aca="false">IF(AD4291=AF4291,AA4291,IF(AA4291="Win","Loss",IF(AA4291="Loss","Win","Draw")))</f>
        <v>Win</v>
      </c>
      <c r="AI4291" s="7" t="s">
        <v>297</v>
      </c>
    </row>
    <row r="4292" customFormat="false" ht="15" hidden="false" customHeight="true" outlineLevel="0" collapsed="false">
      <c r="A4292" s="7" t="s">
        <v>8100</v>
      </c>
      <c r="B4292" s="7" t="n">
        <v>3</v>
      </c>
      <c r="C4292" s="7" t="s">
        <v>2119</v>
      </c>
      <c r="D4292" s="7" t="s">
        <v>2120</v>
      </c>
      <c r="E4292" s="7" t="s">
        <v>2328</v>
      </c>
      <c r="F4292" s="7" t="s">
        <v>2329</v>
      </c>
      <c r="G4292" s="7" t="s">
        <v>2351</v>
      </c>
      <c r="H4292" s="7" t="s">
        <v>163</v>
      </c>
      <c r="I4292" s="7" t="s">
        <v>152</v>
      </c>
      <c r="J4292" s="7" t="s">
        <v>128</v>
      </c>
      <c r="K4292" s="7" t="s">
        <v>107</v>
      </c>
      <c r="L4292" s="7" t="s">
        <v>187</v>
      </c>
      <c r="M4292" s="7" t="s">
        <v>306</v>
      </c>
      <c r="N4292" s="7" t="s">
        <v>85</v>
      </c>
      <c r="O4292" s="7" t="s">
        <v>95</v>
      </c>
      <c r="P4292" s="7" t="s">
        <v>132</v>
      </c>
      <c r="Q4292" s="7" t="s">
        <v>114</v>
      </c>
      <c r="R4292" s="7" t="s">
        <v>241</v>
      </c>
      <c r="S4292" s="7" t="s">
        <v>194</v>
      </c>
      <c r="T4292" s="7" t="s">
        <v>137</v>
      </c>
      <c r="U4292" s="7" t="s">
        <v>116</v>
      </c>
      <c r="V4292" s="7" t="s">
        <v>242</v>
      </c>
      <c r="W4292" s="7" t="s">
        <v>119</v>
      </c>
      <c r="X4292" s="7" t="s">
        <v>157</v>
      </c>
      <c r="Y4292" s="7" t="n">
        <v>1</v>
      </c>
      <c r="Z4292" s="7" t="n">
        <v>0</v>
      </c>
      <c r="AA4292" s="7" t="str">
        <f aca="false">IF(Y4292&gt;Z4292,"Win",IF(Y4292&lt;Z4292,"Loss","Draw"))</f>
        <v>Win</v>
      </c>
      <c r="AB4292" s="7" t="s">
        <v>99</v>
      </c>
      <c r="AC4292" s="7" t="s">
        <v>99</v>
      </c>
      <c r="AD4292" s="7" t="s">
        <v>1070</v>
      </c>
      <c r="AE4292" s="7" t="s">
        <v>2352</v>
      </c>
      <c r="AF4292" s="7" t="str">
        <f aca="false">IF(AD4292&lt;AE4292,AD4292,AE4292)</f>
        <v>Archer Queen, Bomber, Fire Spirit, Giant Snowball, Goblin Drill, Goblin Hut, Knight, Poison</v>
      </c>
      <c r="AG4292" s="7" t="str">
        <f aca="false">IF(AD4292&lt;AE4292,AE4292,AD4292)</f>
        <v>Baby Dragon, Barbarian Barrel, Electro Wizard, Goblin Cage, Golden Knight, Golem, Lightning, Tornado</v>
      </c>
      <c r="AH4292" s="7" t="str">
        <f aca="false">IF(AD4292=AF4292,AA4292,IF(AA4292="Win","Loss",IF(AA4292="Loss","Win","Draw")))</f>
        <v>Loss</v>
      </c>
      <c r="AI4292" s="7" t="s">
        <v>297</v>
      </c>
    </row>
    <row r="4293" customFormat="false" ht="15" hidden="false" customHeight="true" outlineLevel="0" collapsed="false">
      <c r="A4293" s="7" t="s">
        <v>8101</v>
      </c>
      <c r="B4293" s="7" t="n">
        <v>1</v>
      </c>
      <c r="C4293" s="7" t="s">
        <v>2119</v>
      </c>
      <c r="D4293" s="7" t="s">
        <v>2120</v>
      </c>
      <c r="E4293" s="7" t="s">
        <v>2328</v>
      </c>
      <c r="F4293" s="7" t="s">
        <v>2329</v>
      </c>
      <c r="G4293" s="7" t="s">
        <v>2354</v>
      </c>
      <c r="H4293" s="7" t="s">
        <v>163</v>
      </c>
      <c r="I4293" s="7" t="s">
        <v>201</v>
      </c>
      <c r="J4293" s="7" t="s">
        <v>202</v>
      </c>
      <c r="K4293" s="7" t="s">
        <v>123</v>
      </c>
      <c r="L4293" s="7" t="s">
        <v>187</v>
      </c>
      <c r="M4293" s="7" t="s">
        <v>234</v>
      </c>
      <c r="N4293" s="7" t="s">
        <v>95</v>
      </c>
      <c r="O4293" s="7" t="s">
        <v>126</v>
      </c>
      <c r="P4293" s="7" t="s">
        <v>111</v>
      </c>
      <c r="Q4293" s="7" t="s">
        <v>185</v>
      </c>
      <c r="R4293" s="7" t="s">
        <v>128</v>
      </c>
      <c r="S4293" s="7" t="s">
        <v>284</v>
      </c>
      <c r="T4293" s="7" t="s">
        <v>115</v>
      </c>
      <c r="U4293" s="7" t="s">
        <v>158</v>
      </c>
      <c r="V4293" s="7" t="s">
        <v>173</v>
      </c>
      <c r="W4293" s="7" t="s">
        <v>187</v>
      </c>
      <c r="X4293" s="7" t="s">
        <v>785</v>
      </c>
      <c r="Y4293" s="7" t="n">
        <v>0</v>
      </c>
      <c r="Z4293" s="7" t="n">
        <v>1</v>
      </c>
      <c r="AA4293" s="7" t="str">
        <f aca="false">IF(Y4293&gt;Z4293,"Win",IF(Y4293&lt;Z4293,"Loss","Draw"))</f>
        <v>Loss</v>
      </c>
      <c r="AB4293" s="7" t="s">
        <v>99</v>
      </c>
      <c r="AC4293" s="7" t="s">
        <v>99</v>
      </c>
      <c r="AD4293" s="7" t="s">
        <v>840</v>
      </c>
      <c r="AE4293" s="7" t="s">
        <v>787</v>
      </c>
      <c r="AF4293" s="7" t="str">
        <f aca="false">IF(AD4293&lt;AE4293,AD4293,AE4293)</f>
        <v>Barbarian Barrel, Bomb Tower, Goblinstein, Magic Archer, Miner, Skeletons, Tornado, Wall Breakers</v>
      </c>
      <c r="AG4293" s="7" t="str">
        <f aca="false">IF(AD4293&lt;AE4293,AE4293,AD4293)</f>
        <v>Bowler, Executioner, Freeze, Golden Knight, Graveyard, Inferno Dragon, Tornado, Zappies</v>
      </c>
      <c r="AH4293" s="7" t="str">
        <f aca="false">IF(AD4293=AF4293,AA4293,IF(AA4293="Win","Loss",IF(AA4293="Loss","Win","Draw")))</f>
        <v>Loss</v>
      </c>
      <c r="AI4293" s="7" t="s">
        <v>297</v>
      </c>
    </row>
    <row r="4294" customFormat="false" ht="15" hidden="false" customHeight="true" outlineLevel="0" collapsed="false">
      <c r="A4294" s="7" t="s">
        <v>8101</v>
      </c>
      <c r="B4294" s="7" t="n">
        <v>2</v>
      </c>
      <c r="C4294" s="7" t="s">
        <v>2119</v>
      </c>
      <c r="D4294" s="7" t="s">
        <v>2120</v>
      </c>
      <c r="E4294" s="7" t="s">
        <v>2328</v>
      </c>
      <c r="F4294" s="7" t="s">
        <v>2329</v>
      </c>
      <c r="G4294" s="7" t="s">
        <v>2355</v>
      </c>
      <c r="H4294" s="7" t="s">
        <v>163</v>
      </c>
      <c r="I4294" s="7" t="s">
        <v>114</v>
      </c>
      <c r="J4294" s="7" t="s">
        <v>91</v>
      </c>
      <c r="K4294" s="7" t="s">
        <v>137</v>
      </c>
      <c r="L4294" s="7" t="s">
        <v>87</v>
      </c>
      <c r="M4294" s="7" t="s">
        <v>157</v>
      </c>
      <c r="N4294" s="7" t="s">
        <v>242</v>
      </c>
      <c r="O4294" s="7" t="s">
        <v>97</v>
      </c>
      <c r="P4294" s="7" t="s">
        <v>116</v>
      </c>
      <c r="Q4294" s="7" t="s">
        <v>201</v>
      </c>
      <c r="R4294" s="7" t="s">
        <v>202</v>
      </c>
      <c r="S4294" s="7" t="s">
        <v>233</v>
      </c>
      <c r="T4294" s="7" t="s">
        <v>111</v>
      </c>
      <c r="U4294" s="7" t="s">
        <v>97</v>
      </c>
      <c r="V4294" s="7" t="s">
        <v>157</v>
      </c>
      <c r="W4294" s="7" t="s">
        <v>204</v>
      </c>
      <c r="X4294" s="7" t="s">
        <v>209</v>
      </c>
      <c r="Y4294" s="7" t="n">
        <v>1</v>
      </c>
      <c r="Z4294" s="7" t="n">
        <v>0</v>
      </c>
      <c r="AA4294" s="7" t="str">
        <f aca="false">IF(Y4294&gt;Z4294,"Win",IF(Y4294&lt;Z4294,"Loss","Draw"))</f>
        <v>Win</v>
      </c>
      <c r="AB4294" s="7" t="s">
        <v>99</v>
      </c>
      <c r="AC4294" s="7" t="s">
        <v>99</v>
      </c>
      <c r="AD4294" s="7" t="s">
        <v>321</v>
      </c>
      <c r="AE4294" s="7" t="s">
        <v>2356</v>
      </c>
      <c r="AF4294" s="7" t="str">
        <f aca="false">IF(AD4294&lt;AE4294,AD4294,AE4294)</f>
        <v>Bats, Fire Spirit, Inferno Tower, Magic Archer, Miner, Ronin, Royal Delivery, Wall Breakers</v>
      </c>
      <c r="AG4294" s="7" t="str">
        <f aca="false">IF(AD4294&lt;AE4294,AE4294,AD4294)</f>
        <v>Bomber, Fire Spirit, Giant Snowball, Goblin Drill, Goblins, Poison, Ronin, Tesla</v>
      </c>
      <c r="AH4294" s="7" t="str">
        <f aca="false">IF(AD4294=AF4294,AA4294,IF(AA4294="Win","Loss",IF(AA4294="Loss","Win","Draw")))</f>
        <v>Loss</v>
      </c>
      <c r="AI4294" s="7" t="s">
        <v>297</v>
      </c>
    </row>
    <row r="4295" customFormat="false" ht="15" hidden="false" customHeight="true" outlineLevel="0" collapsed="false">
      <c r="A4295" s="7" t="s">
        <v>8101</v>
      </c>
      <c r="B4295" s="7" t="n">
        <v>3</v>
      </c>
      <c r="C4295" s="7" t="s">
        <v>2119</v>
      </c>
      <c r="D4295" s="7" t="s">
        <v>2120</v>
      </c>
      <c r="E4295" s="7" t="s">
        <v>2328</v>
      </c>
      <c r="F4295" s="7" t="s">
        <v>2329</v>
      </c>
      <c r="G4295" s="7" t="s">
        <v>2357</v>
      </c>
      <c r="H4295" s="7" t="s">
        <v>352</v>
      </c>
      <c r="I4295" s="7" t="s">
        <v>82</v>
      </c>
      <c r="J4295" s="7" t="s">
        <v>108</v>
      </c>
      <c r="K4295" s="7" t="s">
        <v>152</v>
      </c>
      <c r="L4295" s="7" t="s">
        <v>150</v>
      </c>
      <c r="M4295" s="7" t="s">
        <v>85</v>
      </c>
      <c r="N4295" s="7" t="s">
        <v>89</v>
      </c>
      <c r="O4295" s="7" t="s">
        <v>119</v>
      </c>
      <c r="P4295" s="7" t="s">
        <v>88</v>
      </c>
      <c r="Q4295" s="7" t="s">
        <v>129</v>
      </c>
      <c r="R4295" s="7" t="s">
        <v>108</v>
      </c>
      <c r="S4295" s="7" t="s">
        <v>113</v>
      </c>
      <c r="T4295" s="7" t="s">
        <v>165</v>
      </c>
      <c r="U4295" s="7" t="s">
        <v>164</v>
      </c>
      <c r="V4295" s="7" t="s">
        <v>86</v>
      </c>
      <c r="W4295" s="7" t="s">
        <v>131</v>
      </c>
      <c r="X4295" s="7" t="s">
        <v>130</v>
      </c>
      <c r="Y4295" s="7" t="n">
        <v>0</v>
      </c>
      <c r="Z4295" s="7" t="n">
        <v>3</v>
      </c>
      <c r="AA4295" s="7" t="str">
        <f aca="false">IF(Y4295&gt;Z4295,"Win",IF(Y4295&lt;Z4295,"Loss","Draw"))</f>
        <v>Loss</v>
      </c>
      <c r="AB4295" s="7" t="s">
        <v>99</v>
      </c>
      <c r="AC4295" s="7" t="s">
        <v>99</v>
      </c>
      <c r="AD4295" s="7" t="s">
        <v>1690</v>
      </c>
      <c r="AE4295" s="7" t="s">
        <v>2358</v>
      </c>
      <c r="AF4295" s="7" t="str">
        <f aca="false">IF(AD4295&lt;AE4295,AD4295,AE4295)</f>
        <v>Arrows, Bandit, Dark Prince, Earthquake, Furnace, Hog Rider, Mega Knight, Skeleton Dragons</v>
      </c>
      <c r="AG4295" s="7" t="str">
        <f aca="false">IF(AD4295&lt;AE4295,AE4295,AD4295)</f>
        <v>Baby Dragon, Berserker, Dark Prince, Electro Spirit, Goblin Hut, Lightning, Royal Hogs, The Log</v>
      </c>
      <c r="AH4295" s="7" t="str">
        <f aca="false">IF(AD4295=AF4295,AA4295,IF(AA4295="Win","Loss",IF(AA4295="Loss","Win","Draw")))</f>
        <v>Win</v>
      </c>
      <c r="AI4295" s="7" t="s">
        <v>297</v>
      </c>
    </row>
    <row r="4296" customFormat="false" ht="15" hidden="false" customHeight="true" outlineLevel="0" collapsed="false">
      <c r="A4296" s="5" t="s">
        <v>8102</v>
      </c>
      <c r="B4296" s="5" t="n">
        <v>1</v>
      </c>
      <c r="C4296" s="5" t="s">
        <v>2119</v>
      </c>
      <c r="D4296" s="5" t="s">
        <v>2120</v>
      </c>
      <c r="E4296" s="5" t="s">
        <v>613</v>
      </c>
      <c r="F4296" s="5" t="s">
        <v>614</v>
      </c>
      <c r="G4296" s="5" t="s">
        <v>8103</v>
      </c>
      <c r="H4296" s="5" t="s">
        <v>163</v>
      </c>
      <c r="I4296" s="5" t="s">
        <v>177</v>
      </c>
      <c r="J4296" s="5" t="s">
        <v>95</v>
      </c>
      <c r="K4296" s="5" t="s">
        <v>124</v>
      </c>
      <c r="L4296" s="5" t="s">
        <v>257</v>
      </c>
      <c r="M4296" s="5" t="s">
        <v>215</v>
      </c>
      <c r="N4296" s="5" t="s">
        <v>93</v>
      </c>
      <c r="O4296" s="5" t="s">
        <v>126</v>
      </c>
      <c r="P4296" s="5" t="s">
        <v>150</v>
      </c>
      <c r="Q4296" s="5" t="s">
        <v>87</v>
      </c>
      <c r="R4296" s="5" t="s">
        <v>241</v>
      </c>
      <c r="S4296" s="5" t="s">
        <v>84</v>
      </c>
      <c r="T4296" s="5" t="s">
        <v>455</v>
      </c>
      <c r="U4296" s="5" t="s">
        <v>93</v>
      </c>
      <c r="V4296" s="5" t="s">
        <v>150</v>
      </c>
      <c r="W4296" s="5" t="s">
        <v>126</v>
      </c>
      <c r="X4296" s="5" t="s">
        <v>89</v>
      </c>
      <c r="Y4296" s="5" t="n">
        <v>1</v>
      </c>
      <c r="Z4296" s="5" t="n">
        <v>0</v>
      </c>
      <c r="AA4296" s="5" t="str">
        <f aca="false">IF(Y4296&gt;Z4296,"Win",IF(Y4296&lt;Z4296,"Loss","Draw"))</f>
        <v>Win</v>
      </c>
      <c r="AB4296" s="5" t="s">
        <v>98</v>
      </c>
      <c r="AC4296" s="5" t="s">
        <v>99</v>
      </c>
      <c r="AD4296" s="5" t="s">
        <v>429</v>
      </c>
      <c r="AE4296" s="5" t="s">
        <v>456</v>
      </c>
      <c r="AF4296" s="5" t="str">
        <f aca="false">IF(AD4296&lt;AE4296,AD4296,AE4296)</f>
        <v>Archers, Electro Spirit, Fireball, Knight, Skeletons, Tesla, The Log, X-Bow</v>
      </c>
      <c r="AG4296" s="5" t="str">
        <f aca="false">IF(AD4296&lt;AE4296,AE4296,AD4296)</f>
        <v>Barbarian Barrel, Electro Spirit, Fireball, Fisherman, Hunter, Royal Ghost, Royal Giant, Skeletons</v>
      </c>
      <c r="AH4296" s="5" t="str">
        <f aca="false">IF(AD4296=AF4296,AA4296,IF(AA4296="Win","Loss",IF(AA4296="Loss","Win","Draw")))</f>
        <v>Loss</v>
      </c>
      <c r="AI4296" s="5" t="s">
        <v>297</v>
      </c>
    </row>
    <row r="4297" customFormat="false" ht="15" hidden="false" customHeight="true" outlineLevel="0" collapsed="false">
      <c r="A4297" s="5" t="s">
        <v>8102</v>
      </c>
      <c r="B4297" s="5" t="n">
        <v>2</v>
      </c>
      <c r="C4297" s="5" t="s">
        <v>2119</v>
      </c>
      <c r="D4297" s="5" t="s">
        <v>2120</v>
      </c>
      <c r="E4297" s="5" t="s">
        <v>613</v>
      </c>
      <c r="F4297" s="5" t="s">
        <v>614</v>
      </c>
      <c r="G4297" s="5" t="s">
        <v>8104</v>
      </c>
      <c r="H4297" s="5" t="s">
        <v>163</v>
      </c>
      <c r="I4297" s="5" t="s">
        <v>159</v>
      </c>
      <c r="J4297" s="5" t="s">
        <v>91</v>
      </c>
      <c r="K4297" s="5" t="s">
        <v>114</v>
      </c>
      <c r="L4297" s="5" t="s">
        <v>97</v>
      </c>
      <c r="M4297" s="5" t="s">
        <v>204</v>
      </c>
      <c r="N4297" s="5" t="s">
        <v>234</v>
      </c>
      <c r="O4297" s="5" t="s">
        <v>116</v>
      </c>
      <c r="P4297" s="5" t="s">
        <v>137</v>
      </c>
      <c r="Q4297" s="5" t="s">
        <v>203</v>
      </c>
      <c r="R4297" s="5" t="s">
        <v>202</v>
      </c>
      <c r="S4297" s="5" t="s">
        <v>201</v>
      </c>
      <c r="T4297" s="5" t="s">
        <v>204</v>
      </c>
      <c r="U4297" s="5" t="s">
        <v>97</v>
      </c>
      <c r="V4297" s="5" t="s">
        <v>118</v>
      </c>
      <c r="W4297" s="5" t="s">
        <v>157</v>
      </c>
      <c r="X4297" s="5" t="s">
        <v>234</v>
      </c>
      <c r="Y4297" s="5" t="n">
        <v>0</v>
      </c>
      <c r="Z4297" s="5" t="n">
        <v>1</v>
      </c>
      <c r="AA4297" s="5" t="str">
        <f aca="false">IF(Y4297&gt;Z4297,"Win",IF(Y4297&lt;Z4297,"Loss","Draw"))</f>
        <v>Loss</v>
      </c>
      <c r="AB4297" s="5" t="s">
        <v>98</v>
      </c>
      <c r="AC4297" s="5" t="s">
        <v>99</v>
      </c>
      <c r="AD4297" s="5" t="s">
        <v>8105</v>
      </c>
      <c r="AE4297" s="5" t="s">
        <v>543</v>
      </c>
      <c r="AF4297" s="5" t="str">
        <f aca="false">IF(AD4297&lt;AE4297,AD4297,AE4297)</f>
        <v>Bomb Tower, Dart Goblin, Giant Snowball, Goblin Drill, Goblins, Poison, Ronin, Royal Delivery</v>
      </c>
      <c r="AG4297" s="5" t="str">
        <f aca="false">IF(AD4297&lt;AE4297,AE4297,AD4297)</f>
        <v>Bomb Tower, Fire Spirit, Goblin Barrel, Ice Spirit, Magic Archer, Ronin, Royal Delivery, Wall Breakers</v>
      </c>
      <c r="AH4297" s="5" t="str">
        <f aca="false">IF(AD4297=AF4297,AA4297,IF(AA4297="Win","Loss",IF(AA4297="Loss","Win","Draw")))</f>
        <v>Loss</v>
      </c>
      <c r="AI4297" s="5" t="s">
        <v>297</v>
      </c>
    </row>
    <row r="4298" customFormat="false" ht="15" hidden="false" customHeight="true" outlineLevel="0" collapsed="false">
      <c r="A4298" s="5" t="s">
        <v>8102</v>
      </c>
      <c r="B4298" s="5" t="n">
        <v>3</v>
      </c>
      <c r="C4298" s="5" t="s">
        <v>2119</v>
      </c>
      <c r="D4298" s="5" t="s">
        <v>2120</v>
      </c>
      <c r="E4298" s="5" t="s">
        <v>613</v>
      </c>
      <c r="F4298" s="5" t="s">
        <v>614</v>
      </c>
      <c r="G4298" s="5" t="s">
        <v>8106</v>
      </c>
      <c r="H4298" s="5" t="s">
        <v>163</v>
      </c>
      <c r="I4298" s="5" t="s">
        <v>82</v>
      </c>
      <c r="J4298" s="5" t="s">
        <v>202</v>
      </c>
      <c r="K4298" s="5" t="s">
        <v>87</v>
      </c>
      <c r="L4298" s="5" t="s">
        <v>108</v>
      </c>
      <c r="M4298" s="5" t="s">
        <v>193</v>
      </c>
      <c r="N4298" s="5" t="s">
        <v>89</v>
      </c>
      <c r="O4298" s="5" t="s">
        <v>157</v>
      </c>
      <c r="P4298" s="5" t="s">
        <v>85</v>
      </c>
      <c r="Q4298" s="5" t="s">
        <v>127</v>
      </c>
      <c r="R4298" s="5" t="s">
        <v>128</v>
      </c>
      <c r="S4298" s="5" t="s">
        <v>141</v>
      </c>
      <c r="T4298" s="5" t="s">
        <v>294</v>
      </c>
      <c r="U4298" s="5" t="s">
        <v>109</v>
      </c>
      <c r="V4298" s="5" t="s">
        <v>173</v>
      </c>
      <c r="W4298" s="5" t="s">
        <v>86</v>
      </c>
      <c r="X4298" s="5" t="s">
        <v>778</v>
      </c>
      <c r="Y4298" s="5" t="n">
        <v>1</v>
      </c>
      <c r="Z4298" s="5" t="n">
        <v>0</v>
      </c>
      <c r="AA4298" s="5" t="str">
        <f aca="false">IF(Y4298&gt;Z4298,"Win",IF(Y4298&lt;Z4298,"Loss","Draw"))</f>
        <v>Win</v>
      </c>
      <c r="AB4298" s="5" t="s">
        <v>98</v>
      </c>
      <c r="AC4298" s="5" t="s">
        <v>99</v>
      </c>
      <c r="AD4298" s="5" t="s">
        <v>8107</v>
      </c>
      <c r="AE4298" s="5" t="s">
        <v>3021</v>
      </c>
      <c r="AF4298" s="5" t="str">
        <f aca="false">IF(AD4298&lt;AE4298,AD4298,AE4298)</f>
        <v>Battle Ram, Golden Knight, Lumberjack, P.E.K.K.A, Skeleton Dragons, Vines, Zap, Zappies</v>
      </c>
      <c r="AG4298" s="5" t="str">
        <f aca="false">IF(AD4298&lt;AE4298,AE4298,AD4298)</f>
        <v>Dark Prince, Fire Spirit, Guards, Lightning, Magic Archer, Royal Hogs, Tesla, The Log</v>
      </c>
      <c r="AH4298" s="5" t="str">
        <f aca="false">IF(AD4298=AF4298,AA4298,IF(AA4298="Win","Loss",IF(AA4298="Loss","Win","Draw")))</f>
        <v>Loss</v>
      </c>
      <c r="AI4298" s="5" t="s">
        <v>297</v>
      </c>
    </row>
    <row r="4299" customFormat="false" ht="15" hidden="false" customHeight="true" outlineLevel="0" collapsed="false">
      <c r="A4299" s="7" t="s">
        <v>8108</v>
      </c>
      <c r="B4299" s="7" t="n">
        <v>1</v>
      </c>
      <c r="C4299" s="7" t="s">
        <v>2119</v>
      </c>
      <c r="D4299" s="7" t="s">
        <v>2120</v>
      </c>
      <c r="E4299" s="7" t="s">
        <v>613</v>
      </c>
      <c r="F4299" s="7" t="s">
        <v>614</v>
      </c>
      <c r="G4299" s="7" t="s">
        <v>8109</v>
      </c>
      <c r="H4299" s="7" t="s">
        <v>163</v>
      </c>
      <c r="I4299" s="7" t="s">
        <v>201</v>
      </c>
      <c r="J4299" s="7" t="s">
        <v>202</v>
      </c>
      <c r="K4299" s="7" t="s">
        <v>203</v>
      </c>
      <c r="L4299" s="7" t="s">
        <v>87</v>
      </c>
      <c r="M4299" s="7" t="s">
        <v>157</v>
      </c>
      <c r="N4299" s="7" t="s">
        <v>118</v>
      </c>
      <c r="O4299" s="7" t="s">
        <v>88</v>
      </c>
      <c r="P4299" s="7" t="s">
        <v>204</v>
      </c>
      <c r="Q4299" s="7" t="s">
        <v>177</v>
      </c>
      <c r="R4299" s="7" t="s">
        <v>95</v>
      </c>
      <c r="S4299" s="7" t="s">
        <v>107</v>
      </c>
      <c r="T4299" s="7" t="s">
        <v>97</v>
      </c>
      <c r="U4299" s="7" t="s">
        <v>93</v>
      </c>
      <c r="V4299" s="7" t="s">
        <v>178</v>
      </c>
      <c r="W4299" s="7" t="s">
        <v>150</v>
      </c>
      <c r="X4299" s="7" t="s">
        <v>143</v>
      </c>
      <c r="Y4299" s="7" t="n">
        <v>1</v>
      </c>
      <c r="Z4299" s="7" t="n">
        <v>0</v>
      </c>
      <c r="AA4299" s="7" t="str">
        <f aca="false">IF(Y4299&gt;Z4299,"Win",IF(Y4299&lt;Z4299,"Loss","Draw"))</f>
        <v>Win</v>
      </c>
      <c r="AB4299" s="7" t="s">
        <v>99</v>
      </c>
      <c r="AC4299" s="7" t="s">
        <v>99</v>
      </c>
      <c r="AD4299" s="7" t="s">
        <v>206</v>
      </c>
      <c r="AE4299" s="7" t="s">
        <v>1467</v>
      </c>
      <c r="AF4299" s="7" t="str">
        <f aca="false">IF(AD4299&lt;AE4299,AD4299,AE4299)</f>
        <v>Barbarian Barrel, Electro Spirit, Fireball, Goblin Cage, Heal Spirit, Phoenix, Ronin, Royal Giant</v>
      </c>
      <c r="AG4299" s="7" t="str">
        <f aca="false">IF(AD4299&lt;AE4299,AE4299,AD4299)</f>
        <v>Berserker, Fire Spirit, Goblin Barrel, Ice Spirit, Magic Archer, Royal Delivery, Tesla, Wall Breakers</v>
      </c>
      <c r="AH4299" s="7" t="str">
        <f aca="false">IF(AD4299=AF4299,AA4299,IF(AA4299="Win","Loss",IF(AA4299="Loss","Win","Draw")))</f>
        <v>Loss</v>
      </c>
      <c r="AI4299" s="7" t="s">
        <v>297</v>
      </c>
    </row>
    <row r="4300" customFormat="false" ht="15" hidden="false" customHeight="true" outlineLevel="0" collapsed="false">
      <c r="A4300" s="7" t="s">
        <v>8108</v>
      </c>
      <c r="B4300" s="7" t="n">
        <v>2</v>
      </c>
      <c r="C4300" s="7" t="s">
        <v>2119</v>
      </c>
      <c r="D4300" s="7" t="s">
        <v>2120</v>
      </c>
      <c r="E4300" s="7" t="s">
        <v>613</v>
      </c>
      <c r="F4300" s="7" t="s">
        <v>614</v>
      </c>
      <c r="G4300" s="7" t="s">
        <v>8110</v>
      </c>
      <c r="H4300" s="7" t="s">
        <v>163</v>
      </c>
      <c r="I4300" s="7" t="s">
        <v>114</v>
      </c>
      <c r="J4300" s="7" t="s">
        <v>241</v>
      </c>
      <c r="K4300" s="7" t="s">
        <v>137</v>
      </c>
      <c r="L4300" s="7" t="s">
        <v>153</v>
      </c>
      <c r="M4300" s="7" t="s">
        <v>138</v>
      </c>
      <c r="N4300" s="7" t="s">
        <v>193</v>
      </c>
      <c r="O4300" s="7" t="s">
        <v>150</v>
      </c>
      <c r="P4300" s="7" t="s">
        <v>116</v>
      </c>
      <c r="Q4300" s="7" t="s">
        <v>152</v>
      </c>
      <c r="R4300" s="7" t="s">
        <v>108</v>
      </c>
      <c r="S4300" s="7" t="s">
        <v>82</v>
      </c>
      <c r="T4300" s="7" t="s">
        <v>119</v>
      </c>
      <c r="U4300" s="7" t="s">
        <v>88</v>
      </c>
      <c r="V4300" s="7" t="s">
        <v>89</v>
      </c>
      <c r="W4300" s="7" t="s">
        <v>118</v>
      </c>
      <c r="X4300" s="7" t="s">
        <v>85</v>
      </c>
      <c r="Y4300" s="7" t="n">
        <v>1</v>
      </c>
      <c r="Z4300" s="7" t="n">
        <v>0</v>
      </c>
      <c r="AA4300" s="7" t="str">
        <f aca="false">IF(Y4300&gt;Z4300,"Win",IF(Y4300&lt;Z4300,"Loss","Draw"))</f>
        <v>Win</v>
      </c>
      <c r="AB4300" s="7" t="s">
        <v>99</v>
      </c>
      <c r="AC4300" s="7" t="s">
        <v>99</v>
      </c>
      <c r="AD4300" s="7" t="s">
        <v>1442</v>
      </c>
      <c r="AE4300" s="7" t="s">
        <v>8111</v>
      </c>
      <c r="AF4300" s="7" t="str">
        <f aca="false">IF(AD4300&lt;AE4300,AD4300,AE4300)</f>
        <v>Baby Dragon, Berserker, Dark Prince, Goblin Hut, Ice Spirit, Lightning, Royal Hogs, The Log</v>
      </c>
      <c r="AG4300" s="7" t="str">
        <f aca="false">IF(AD4300&lt;AE4300,AE4300,AD4300)</f>
        <v>Cannon, Electro Spirit, Giant Snowball, Goblin Demolisher, Goblin Drill, Guards, Knight, Poison</v>
      </c>
      <c r="AH4300" s="7" t="str">
        <f aca="false">IF(AD4300=AF4300,AA4300,IF(AA4300="Win","Loss",IF(AA4300="Loss","Win","Draw")))</f>
        <v>Loss</v>
      </c>
      <c r="AI4300" s="7" t="s">
        <v>297</v>
      </c>
    </row>
    <row r="4301" customFormat="false" ht="15" hidden="false" customHeight="true" outlineLevel="0" collapsed="false">
      <c r="A4301" s="7" t="s">
        <v>8108</v>
      </c>
      <c r="B4301" s="7" t="n">
        <v>3</v>
      </c>
      <c r="C4301" s="7" t="s">
        <v>2119</v>
      </c>
      <c r="D4301" s="7" t="s">
        <v>2120</v>
      </c>
      <c r="E4301" s="7" t="s">
        <v>613</v>
      </c>
      <c r="F4301" s="7" t="s">
        <v>614</v>
      </c>
      <c r="G4301" s="7" t="s">
        <v>8112</v>
      </c>
      <c r="H4301" s="7" t="s">
        <v>163</v>
      </c>
      <c r="I4301" s="7" t="s">
        <v>152</v>
      </c>
      <c r="J4301" s="7" t="s">
        <v>128</v>
      </c>
      <c r="K4301" s="7" t="s">
        <v>107</v>
      </c>
      <c r="L4301" s="7" t="s">
        <v>306</v>
      </c>
      <c r="M4301" s="7" t="s">
        <v>187</v>
      </c>
      <c r="N4301" s="7" t="s">
        <v>85</v>
      </c>
      <c r="O4301" s="7" t="s">
        <v>95</v>
      </c>
      <c r="P4301" s="7" t="s">
        <v>307</v>
      </c>
      <c r="Q4301" s="7" t="s">
        <v>92</v>
      </c>
      <c r="R4301" s="7" t="s">
        <v>158</v>
      </c>
      <c r="S4301" s="7" t="s">
        <v>90</v>
      </c>
      <c r="T4301" s="7" t="s">
        <v>116</v>
      </c>
      <c r="U4301" s="7" t="s">
        <v>94</v>
      </c>
      <c r="V4301" s="7" t="s">
        <v>96</v>
      </c>
      <c r="W4301" s="7" t="s">
        <v>126</v>
      </c>
      <c r="X4301" s="7" t="s">
        <v>204</v>
      </c>
      <c r="Y4301" s="7" t="n">
        <v>0</v>
      </c>
      <c r="Z4301" s="7" t="n">
        <v>1</v>
      </c>
      <c r="AA4301" s="7" t="str">
        <f aca="false">IF(Y4301&gt;Z4301,"Win",IF(Y4301&lt;Z4301,"Loss","Draw"))</f>
        <v>Loss</v>
      </c>
      <c r="AB4301" s="7" t="s">
        <v>99</v>
      </c>
      <c r="AC4301" s="7" t="s">
        <v>99</v>
      </c>
      <c r="AD4301" s="7" t="s">
        <v>603</v>
      </c>
      <c r="AE4301" s="7" t="s">
        <v>8113</v>
      </c>
      <c r="AF4301" s="7" t="str">
        <f aca="false">IF(AD4301&lt;AE4301,AD4301,AE4301)</f>
        <v>Baby Dragon, Barbarian Barrel, Goblin Cage, Golden Knight, Golem, Ice Wizard, Lightning, Tornado</v>
      </c>
      <c r="AG4301" s="7" t="str">
        <f aca="false">IF(AD4301&lt;AE4301,AE4301,AD4301)</f>
        <v>Bowler, Minions, Mortar, Poison, Rascals, Royal Delivery, Skeleton Barrel, Skeletons</v>
      </c>
      <c r="AH4301" s="7" t="str">
        <f aca="false">IF(AD4301=AF4301,AA4301,IF(AA4301="Win","Loss",IF(AA4301="Loss","Win","Draw")))</f>
        <v>Loss</v>
      </c>
      <c r="AI4301" s="7" t="s">
        <v>297</v>
      </c>
    </row>
    <row r="4302" customFormat="false" ht="15" hidden="false" customHeight="true" outlineLevel="0" collapsed="false">
      <c r="A4302" s="7" t="s">
        <v>8114</v>
      </c>
      <c r="B4302" s="7" t="n">
        <v>1</v>
      </c>
      <c r="C4302" s="7" t="s">
        <v>2119</v>
      </c>
      <c r="D4302" s="7" t="s">
        <v>2120</v>
      </c>
      <c r="E4302" s="7" t="s">
        <v>613</v>
      </c>
      <c r="F4302" s="7" t="s">
        <v>614</v>
      </c>
      <c r="G4302" s="7" t="s">
        <v>8115</v>
      </c>
      <c r="H4302" s="7" t="s">
        <v>163</v>
      </c>
      <c r="I4302" s="7" t="s">
        <v>82</v>
      </c>
      <c r="J4302" s="7" t="s">
        <v>151</v>
      </c>
      <c r="K4302" s="7" t="s">
        <v>152</v>
      </c>
      <c r="L4302" s="7" t="s">
        <v>85</v>
      </c>
      <c r="M4302" s="7" t="s">
        <v>126</v>
      </c>
      <c r="N4302" s="7" t="s">
        <v>150</v>
      </c>
      <c r="O4302" s="7" t="s">
        <v>89</v>
      </c>
      <c r="P4302" s="7" t="s">
        <v>153</v>
      </c>
      <c r="Q4302" s="7" t="s">
        <v>152</v>
      </c>
      <c r="R4302" s="7" t="s">
        <v>151</v>
      </c>
      <c r="S4302" s="7" t="s">
        <v>82</v>
      </c>
      <c r="T4302" s="7" t="s">
        <v>85</v>
      </c>
      <c r="U4302" s="7" t="s">
        <v>153</v>
      </c>
      <c r="V4302" s="7" t="s">
        <v>89</v>
      </c>
      <c r="W4302" s="7" t="s">
        <v>150</v>
      </c>
      <c r="X4302" s="7" t="s">
        <v>126</v>
      </c>
      <c r="Y4302" s="7" t="n">
        <v>0</v>
      </c>
      <c r="Z4302" s="7" t="n">
        <v>1</v>
      </c>
      <c r="AA4302" s="7" t="str">
        <f aca="false">IF(Y4302&gt;Z4302,"Win",IF(Y4302&lt;Z4302,"Loss","Draw"))</f>
        <v>Loss</v>
      </c>
      <c r="AB4302" s="7" t="s">
        <v>99</v>
      </c>
      <c r="AC4302" s="7" t="s">
        <v>99</v>
      </c>
      <c r="AD4302" s="7" t="s">
        <v>155</v>
      </c>
      <c r="AE4302" s="7" t="s">
        <v>155</v>
      </c>
      <c r="AF4302" s="7" t="str">
        <f aca="false">IF(AD4302&lt;AE4302,AD4302,AE4302)</f>
        <v>Baby Dragon, Cannon, Electro Spirit, Lightning, Mighty Miner, Royal Hogs, Skeletons, The Log</v>
      </c>
      <c r="AG4302" s="7" t="str">
        <f aca="false">IF(AD4302&lt;AE4302,AE4302,AD4302)</f>
        <v>Baby Dragon, Cannon, Electro Spirit, Lightning, Mighty Miner, Royal Hogs, Skeletons, The Log</v>
      </c>
      <c r="AH4302" s="7" t="str">
        <f aca="false">IF(AD4302=AF4302,AA4302,IF(AA4302="Win","Loss",IF(AA4302="Loss","Win","Draw")))</f>
        <v>Loss</v>
      </c>
      <c r="AI4302" s="7" t="s">
        <v>297</v>
      </c>
    </row>
    <row r="4303" customFormat="false" ht="15" hidden="false" customHeight="true" outlineLevel="0" collapsed="false">
      <c r="A4303" s="7" t="s">
        <v>8114</v>
      </c>
      <c r="B4303" s="7" t="n">
        <v>2</v>
      </c>
      <c r="C4303" s="7" t="s">
        <v>2119</v>
      </c>
      <c r="D4303" s="7" t="s">
        <v>2120</v>
      </c>
      <c r="E4303" s="7" t="s">
        <v>613</v>
      </c>
      <c r="F4303" s="7" t="s">
        <v>614</v>
      </c>
      <c r="G4303" s="7" t="s">
        <v>8116</v>
      </c>
      <c r="H4303" s="7" t="s">
        <v>163</v>
      </c>
      <c r="I4303" s="7" t="s">
        <v>113</v>
      </c>
      <c r="J4303" s="7" t="s">
        <v>95</v>
      </c>
      <c r="K4303" s="7" t="s">
        <v>87</v>
      </c>
      <c r="L4303" s="7" t="s">
        <v>241</v>
      </c>
      <c r="M4303" s="7" t="s">
        <v>91</v>
      </c>
      <c r="N4303" s="7" t="s">
        <v>116</v>
      </c>
      <c r="O4303" s="7" t="s">
        <v>115</v>
      </c>
      <c r="P4303" s="7" t="s">
        <v>118</v>
      </c>
      <c r="Q4303" s="7" t="s">
        <v>113</v>
      </c>
      <c r="R4303" s="7" t="s">
        <v>95</v>
      </c>
      <c r="S4303" s="7" t="s">
        <v>87</v>
      </c>
      <c r="T4303" s="7" t="s">
        <v>116</v>
      </c>
      <c r="U4303" s="7" t="s">
        <v>115</v>
      </c>
      <c r="V4303" s="7" t="s">
        <v>241</v>
      </c>
      <c r="W4303" s="7" t="s">
        <v>118</v>
      </c>
      <c r="X4303" s="7" t="s">
        <v>88</v>
      </c>
      <c r="Y4303" s="7" t="n">
        <v>0</v>
      </c>
      <c r="Z4303" s="7" t="n">
        <v>1</v>
      </c>
      <c r="AA4303" s="7" t="str">
        <f aca="false">IF(Y4303&gt;Z4303,"Win",IF(Y4303&lt;Z4303,"Loss","Draw"))</f>
        <v>Loss</v>
      </c>
      <c r="AB4303" s="7" t="s">
        <v>99</v>
      </c>
      <c r="AC4303" s="7" t="s">
        <v>99</v>
      </c>
      <c r="AD4303" s="7" t="s">
        <v>1555</v>
      </c>
      <c r="AE4303" s="7" t="s">
        <v>3409</v>
      </c>
      <c r="AF4303" s="7" t="str">
        <f aca="false">IF(AD4303&lt;AE4303,AD4303,AE4303)</f>
        <v>Barbarian Barrel, Berserker, Furnace, Graveyard, Ice Spirit, Knight, Poison, Tesla</v>
      </c>
      <c r="AG4303" s="7" t="str">
        <f aca="false">IF(AD4303&lt;AE4303,AE4303,AD4303)</f>
        <v>Barbarian Barrel, Furnace, Goblins, Graveyard, Ice Spirit, Knight, Poison, Tesla</v>
      </c>
      <c r="AH4303" s="7" t="str">
        <f aca="false">IF(AD4303=AF4303,AA4303,IF(AA4303="Win","Loss",IF(AA4303="Loss","Win","Draw")))</f>
        <v>Win</v>
      </c>
      <c r="AI4303" s="7" t="s">
        <v>297</v>
      </c>
    </row>
    <row r="4304" customFormat="false" ht="15" hidden="false" customHeight="true" outlineLevel="0" collapsed="false">
      <c r="A4304" s="7" t="s">
        <v>8114</v>
      </c>
      <c r="B4304" s="7" t="n">
        <v>3</v>
      </c>
      <c r="C4304" s="7" t="s">
        <v>2119</v>
      </c>
      <c r="D4304" s="7" t="s">
        <v>2120</v>
      </c>
      <c r="E4304" s="7" t="s">
        <v>613</v>
      </c>
      <c r="F4304" s="7" t="s">
        <v>614</v>
      </c>
      <c r="G4304" s="7" t="s">
        <v>8117</v>
      </c>
      <c r="H4304" s="7" t="s">
        <v>163</v>
      </c>
      <c r="I4304" s="7" t="s">
        <v>159</v>
      </c>
      <c r="J4304" s="7" t="s">
        <v>83</v>
      </c>
      <c r="K4304" s="7" t="s">
        <v>203</v>
      </c>
      <c r="L4304" s="7" t="s">
        <v>157</v>
      </c>
      <c r="M4304" s="7" t="s">
        <v>234</v>
      </c>
      <c r="N4304" s="7" t="s">
        <v>204</v>
      </c>
      <c r="O4304" s="7" t="s">
        <v>193</v>
      </c>
      <c r="P4304" s="7" t="s">
        <v>248</v>
      </c>
      <c r="Q4304" s="7" t="s">
        <v>172</v>
      </c>
      <c r="R4304" s="7" t="s">
        <v>140</v>
      </c>
      <c r="S4304" s="7" t="s">
        <v>186</v>
      </c>
      <c r="T4304" s="7" t="s">
        <v>111</v>
      </c>
      <c r="U4304" s="7" t="s">
        <v>130</v>
      </c>
      <c r="V4304" s="7" t="s">
        <v>114</v>
      </c>
      <c r="W4304" s="7" t="s">
        <v>193</v>
      </c>
      <c r="X4304" s="7" t="s">
        <v>234</v>
      </c>
      <c r="Y4304" s="7" t="n">
        <v>0</v>
      </c>
      <c r="Z4304" s="7" t="n">
        <v>1</v>
      </c>
      <c r="AA4304" s="7" t="str">
        <f aca="false">IF(Y4304&gt;Z4304,"Win",IF(Y4304&lt;Z4304,"Loss","Draw"))</f>
        <v>Loss</v>
      </c>
      <c r="AB4304" s="7" t="s">
        <v>99</v>
      </c>
      <c r="AC4304" s="7" t="s">
        <v>99</v>
      </c>
      <c r="AD4304" s="7" t="s">
        <v>8118</v>
      </c>
      <c r="AE4304" s="7" t="s">
        <v>2516</v>
      </c>
      <c r="AF4304" s="7" t="str">
        <f aca="false">IF(AD4304&lt;AE4304,AD4304,AE4304)</f>
        <v>Arrows, Balloon, Bomb Tower, Giant Snowball, Guards, Ice Golem, Miner, Musketeer</v>
      </c>
      <c r="AG4304" s="7" t="str">
        <f aca="false">IF(AD4304&lt;AE4304,AE4304,AD4304)</f>
        <v>Bomb Tower, Dart Goblin, Fire Spirit, Goblin Barrel, Guards, Monk, Princess, Royal Delivery</v>
      </c>
      <c r="AH4304" s="7" t="str">
        <f aca="false">IF(AD4304=AF4304,AA4304,IF(AA4304="Win","Loss",IF(AA4304="Loss","Win","Draw")))</f>
        <v>Win</v>
      </c>
      <c r="AI4304" s="7" t="s">
        <v>297</v>
      </c>
    </row>
    <row r="4305" customFormat="false" ht="15" hidden="false" customHeight="true" outlineLevel="0" collapsed="false">
      <c r="A4305" s="7" t="s">
        <v>8119</v>
      </c>
      <c r="B4305" s="7" t="n">
        <v>1</v>
      </c>
      <c r="C4305" s="7" t="s">
        <v>2119</v>
      </c>
      <c r="D4305" s="7" t="s">
        <v>2120</v>
      </c>
      <c r="E4305" s="7" t="s">
        <v>613</v>
      </c>
      <c r="F4305" s="7" t="s">
        <v>614</v>
      </c>
      <c r="G4305" s="7" t="s">
        <v>8120</v>
      </c>
      <c r="H4305" s="7" t="s">
        <v>163</v>
      </c>
      <c r="I4305" s="7" t="s">
        <v>113</v>
      </c>
      <c r="J4305" s="7" t="s">
        <v>337</v>
      </c>
      <c r="K4305" s="7" t="s">
        <v>87</v>
      </c>
      <c r="L4305" s="7" t="s">
        <v>150</v>
      </c>
      <c r="M4305" s="7" t="s">
        <v>126</v>
      </c>
      <c r="N4305" s="7" t="s">
        <v>85</v>
      </c>
      <c r="O4305" s="7" t="s">
        <v>89</v>
      </c>
      <c r="P4305" s="7" t="s">
        <v>165</v>
      </c>
      <c r="Q4305" s="7" t="s">
        <v>124</v>
      </c>
      <c r="R4305" s="7" t="s">
        <v>95</v>
      </c>
      <c r="S4305" s="7" t="s">
        <v>177</v>
      </c>
      <c r="T4305" s="7" t="s">
        <v>93</v>
      </c>
      <c r="U4305" s="7" t="s">
        <v>257</v>
      </c>
      <c r="V4305" s="7" t="s">
        <v>126</v>
      </c>
      <c r="W4305" s="7" t="s">
        <v>150</v>
      </c>
      <c r="X4305" s="7" t="s">
        <v>215</v>
      </c>
      <c r="Y4305" s="7" t="n">
        <v>0</v>
      </c>
      <c r="Z4305" s="7" t="n">
        <v>3</v>
      </c>
      <c r="AA4305" s="7" t="str">
        <f aca="false">IF(Y4305&gt;Z4305,"Win",IF(Y4305&lt;Z4305,"Loss","Draw"))</f>
        <v>Loss</v>
      </c>
      <c r="AB4305" s="7" t="s">
        <v>99</v>
      </c>
      <c r="AC4305" s="7" t="s">
        <v>99</v>
      </c>
      <c r="AD4305" s="7" t="s">
        <v>1100</v>
      </c>
      <c r="AE4305" s="7" t="s">
        <v>429</v>
      </c>
      <c r="AF4305" s="7" t="str">
        <f aca="false">IF(AD4305&lt;AE4305,AD4305,AE4305)</f>
        <v>Barbarian Barrel, Electro Spirit, Fireball, Fisherman, Hunter, Royal Ghost, Royal Giant, Skeletons</v>
      </c>
      <c r="AG4305" s="7" t="str">
        <f aca="false">IF(AD4305&lt;AE4305,AE4305,AD4305)</f>
        <v>Boss Bandit, Electro Spirit, Furnace, Hog Rider, Lightning, Skeletons, Tesla, The Log</v>
      </c>
      <c r="AH4305" s="7" t="str">
        <f aca="false">IF(AD4305=AF4305,AA4305,IF(AA4305="Win","Loss",IF(AA4305="Loss","Win","Draw")))</f>
        <v>Win</v>
      </c>
      <c r="AI4305" s="7" t="s">
        <v>297</v>
      </c>
    </row>
    <row r="4306" customFormat="false" ht="15" hidden="false" customHeight="true" outlineLevel="0" collapsed="false">
      <c r="A4306" s="7" t="s">
        <v>8119</v>
      </c>
      <c r="B4306" s="7" t="n">
        <v>2</v>
      </c>
      <c r="C4306" s="7" t="s">
        <v>2119</v>
      </c>
      <c r="D4306" s="7" t="s">
        <v>2120</v>
      </c>
      <c r="E4306" s="7" t="s">
        <v>613</v>
      </c>
      <c r="F4306" s="7" t="s">
        <v>614</v>
      </c>
      <c r="G4306" s="7" t="s">
        <v>8121</v>
      </c>
      <c r="H4306" s="7" t="s">
        <v>163</v>
      </c>
      <c r="I4306" s="7" t="s">
        <v>201</v>
      </c>
      <c r="J4306" s="7" t="s">
        <v>202</v>
      </c>
      <c r="K4306" s="7" t="s">
        <v>203</v>
      </c>
      <c r="L4306" s="7" t="s">
        <v>118</v>
      </c>
      <c r="M4306" s="7" t="s">
        <v>157</v>
      </c>
      <c r="N4306" s="7" t="s">
        <v>88</v>
      </c>
      <c r="O4306" s="7" t="s">
        <v>204</v>
      </c>
      <c r="P4306" s="7" t="s">
        <v>209</v>
      </c>
      <c r="Q4306" s="7" t="s">
        <v>418</v>
      </c>
      <c r="R4306" s="7" t="s">
        <v>202</v>
      </c>
      <c r="S4306" s="7" t="s">
        <v>203</v>
      </c>
      <c r="T4306" s="7" t="s">
        <v>88</v>
      </c>
      <c r="U4306" s="7" t="s">
        <v>118</v>
      </c>
      <c r="V4306" s="7" t="s">
        <v>157</v>
      </c>
      <c r="W4306" s="7" t="s">
        <v>204</v>
      </c>
      <c r="X4306" s="7" t="s">
        <v>234</v>
      </c>
      <c r="Y4306" s="7" t="n">
        <v>1</v>
      </c>
      <c r="Z4306" s="7" t="n">
        <v>0</v>
      </c>
      <c r="AA4306" s="7" t="str">
        <f aca="false">IF(Y4306&gt;Z4306,"Win",IF(Y4306&lt;Z4306,"Loss","Draw"))</f>
        <v>Win</v>
      </c>
      <c r="AB4306" s="7" t="s">
        <v>99</v>
      </c>
      <c r="AC4306" s="7" t="s">
        <v>99</v>
      </c>
      <c r="AD4306" s="7" t="s">
        <v>587</v>
      </c>
      <c r="AE4306" s="7" t="s">
        <v>8122</v>
      </c>
      <c r="AF4306" s="7" t="str">
        <f aca="false">IF(AD4306&lt;AE4306,AD4306,AE4306)</f>
        <v>Berserker, Bomb Tower, Fire Spirit, Goblin Barrel, Ice Spirit, Magic Archer, Royal Delivery, Skeleton Army</v>
      </c>
      <c r="AG4306" s="7" t="str">
        <f aca="false">IF(AD4306&lt;AE4306,AE4306,AD4306)</f>
        <v>Berserker, Fire Spirit, Goblin Barrel, Ice Spirit, Inferno Tower, Magic Archer, Royal Delivery, Wall Breakers</v>
      </c>
      <c r="AH4306" s="7" t="str">
        <f aca="false">IF(AD4306=AF4306,AA4306,IF(AA4306="Win","Loss",IF(AA4306="Loss","Win","Draw")))</f>
        <v>Loss</v>
      </c>
      <c r="AI4306" s="7" t="s">
        <v>297</v>
      </c>
    </row>
    <row r="4307" customFormat="false" ht="15" hidden="false" customHeight="true" outlineLevel="0" collapsed="false">
      <c r="A4307" s="7" t="s">
        <v>8119</v>
      </c>
      <c r="B4307" s="7" t="n">
        <v>3</v>
      </c>
      <c r="C4307" s="7" t="s">
        <v>2119</v>
      </c>
      <c r="D4307" s="7" t="s">
        <v>2120</v>
      </c>
      <c r="E4307" s="7" t="s">
        <v>613</v>
      </c>
      <c r="F4307" s="7" t="s">
        <v>614</v>
      </c>
      <c r="G4307" s="7" t="s">
        <v>8123</v>
      </c>
      <c r="H4307" s="7" t="s">
        <v>163</v>
      </c>
      <c r="I4307" s="7" t="s">
        <v>177</v>
      </c>
      <c r="J4307" s="7" t="s">
        <v>83</v>
      </c>
      <c r="K4307" s="7" t="s">
        <v>188</v>
      </c>
      <c r="L4307" s="7" t="s">
        <v>86</v>
      </c>
      <c r="M4307" s="7" t="s">
        <v>133</v>
      </c>
      <c r="N4307" s="7" t="s">
        <v>95</v>
      </c>
      <c r="O4307" s="7" t="s">
        <v>215</v>
      </c>
      <c r="P4307" s="7" t="s">
        <v>93</v>
      </c>
      <c r="Q4307" s="7" t="s">
        <v>87</v>
      </c>
      <c r="R4307" s="7" t="s">
        <v>151</v>
      </c>
      <c r="S4307" s="7" t="s">
        <v>152</v>
      </c>
      <c r="T4307" s="7" t="s">
        <v>91</v>
      </c>
      <c r="U4307" s="7" t="s">
        <v>89</v>
      </c>
      <c r="V4307" s="7" t="s">
        <v>143</v>
      </c>
      <c r="W4307" s="7" t="s">
        <v>165</v>
      </c>
      <c r="X4307" s="7" t="s">
        <v>85</v>
      </c>
      <c r="Y4307" s="7" t="n">
        <v>1</v>
      </c>
      <c r="Z4307" s="7" t="n">
        <v>0</v>
      </c>
      <c r="AA4307" s="7" t="str">
        <f aca="false">IF(Y4307&gt;Z4307,"Win",IF(Y4307&lt;Z4307,"Loss","Draw"))</f>
        <v>Win</v>
      </c>
      <c r="AB4307" s="7" t="s">
        <v>99</v>
      </c>
      <c r="AC4307" s="7" t="s">
        <v>99</v>
      </c>
      <c r="AD4307" s="7" t="s">
        <v>217</v>
      </c>
      <c r="AE4307" s="7" t="s">
        <v>8124</v>
      </c>
      <c r="AF4307" s="7" t="str">
        <f aca="false">IF(AD4307&lt;AE4307,AD4307,AE4307)</f>
        <v>Baby Dragon, Goblins, Heal Spirit, Hog Rider, Lightning, Mighty Miner, Tesla, The Log</v>
      </c>
      <c r="AG4307" s="7" t="str">
        <f aca="false">IF(AD4307&lt;AE4307,AE4307,AD4307)</f>
        <v>Barbarian Barrel, Fireball, Fisherman, Monk, Mother Witch, Royal Giant, Skeleton Dragons, Tombstone</v>
      </c>
      <c r="AH4307" s="7" t="str">
        <f aca="false">IF(AD4307=AF4307,AA4307,IF(AA4307="Win","Loss",IF(AA4307="Loss","Win","Draw")))</f>
        <v>Loss</v>
      </c>
      <c r="AI4307" s="7" t="s">
        <v>297</v>
      </c>
    </row>
    <row r="4308" customFormat="false" ht="15" hidden="false" customHeight="true" outlineLevel="0" collapsed="false">
      <c r="A4308" s="7" t="s">
        <v>8125</v>
      </c>
      <c r="B4308" s="7" t="n">
        <v>1</v>
      </c>
      <c r="C4308" s="7" t="s">
        <v>2119</v>
      </c>
      <c r="D4308" s="7" t="s">
        <v>2120</v>
      </c>
      <c r="E4308" s="7" t="s">
        <v>613</v>
      </c>
      <c r="F4308" s="7" t="s">
        <v>614</v>
      </c>
      <c r="G4308" s="7" t="s">
        <v>8126</v>
      </c>
      <c r="H4308" s="7" t="s">
        <v>163</v>
      </c>
      <c r="I4308" s="7" t="s">
        <v>241</v>
      </c>
      <c r="J4308" s="7" t="s">
        <v>186</v>
      </c>
      <c r="K4308" s="7" t="s">
        <v>185</v>
      </c>
      <c r="L4308" s="7" t="s">
        <v>88</v>
      </c>
      <c r="M4308" s="7" t="s">
        <v>187</v>
      </c>
      <c r="N4308" s="7" t="s">
        <v>111</v>
      </c>
      <c r="O4308" s="7" t="s">
        <v>234</v>
      </c>
      <c r="P4308" s="7" t="s">
        <v>109</v>
      </c>
      <c r="Q4308" s="7" t="s">
        <v>90</v>
      </c>
      <c r="R4308" s="7" t="s">
        <v>123</v>
      </c>
      <c r="S4308" s="7" t="s">
        <v>124</v>
      </c>
      <c r="T4308" s="7" t="s">
        <v>125</v>
      </c>
      <c r="U4308" s="7" t="s">
        <v>85</v>
      </c>
      <c r="V4308" s="7" t="s">
        <v>96</v>
      </c>
      <c r="W4308" s="7" t="s">
        <v>126</v>
      </c>
      <c r="X4308" s="7" t="s">
        <v>95</v>
      </c>
      <c r="Y4308" s="7" t="n">
        <v>0</v>
      </c>
      <c r="Z4308" s="7" t="n">
        <v>1</v>
      </c>
      <c r="AA4308" s="7" t="str">
        <f aca="false">IF(Y4308&gt;Z4308,"Win",IF(Y4308&lt;Z4308,"Loss","Draw"))</f>
        <v>Loss</v>
      </c>
      <c r="AB4308" s="7" t="s">
        <v>99</v>
      </c>
      <c r="AC4308" s="7" t="s">
        <v>99</v>
      </c>
      <c r="AD4308" s="7" t="s">
        <v>363</v>
      </c>
      <c r="AE4308" s="7" t="s">
        <v>134</v>
      </c>
      <c r="AF4308" s="7" t="str">
        <f aca="false">IF(AD4308&lt;AE4308,AD4308,AE4308)</f>
        <v>Balloon, Berserker, Bomb Tower, Executioner, Knight, Miner, Tornado, Zap</v>
      </c>
      <c r="AG4308" s="7" t="str">
        <f aca="false">IF(AD4308&lt;AE4308,AE4308,AD4308)</f>
        <v>Barbarian Barrel, Cannon Cart, Goblinstein, Lightning, Minions, Mortar, Royal Ghost, Skeletons</v>
      </c>
      <c r="AH4308" s="7" t="str">
        <f aca="false">IF(AD4308=AF4308,AA4308,IF(AA4308="Win","Loss",IF(AA4308="Loss","Win","Draw")))</f>
        <v>Loss</v>
      </c>
      <c r="AI4308" s="7" t="s">
        <v>297</v>
      </c>
    </row>
    <row r="4309" customFormat="false" ht="15" hidden="false" customHeight="true" outlineLevel="0" collapsed="false">
      <c r="A4309" s="7" t="s">
        <v>8125</v>
      </c>
      <c r="B4309" s="7" t="n">
        <v>2</v>
      </c>
      <c r="C4309" s="7" t="s">
        <v>2119</v>
      </c>
      <c r="D4309" s="7" t="s">
        <v>2120</v>
      </c>
      <c r="E4309" s="7" t="s">
        <v>613</v>
      </c>
      <c r="F4309" s="7" t="s">
        <v>614</v>
      </c>
      <c r="G4309" s="7" t="s">
        <v>8127</v>
      </c>
      <c r="H4309" s="7" t="s">
        <v>163</v>
      </c>
      <c r="I4309" s="7" t="s">
        <v>129</v>
      </c>
      <c r="J4309" s="7" t="s">
        <v>108</v>
      </c>
      <c r="K4309" s="7" t="s">
        <v>113</v>
      </c>
      <c r="L4309" s="7" t="s">
        <v>112</v>
      </c>
      <c r="M4309" s="7" t="s">
        <v>93</v>
      </c>
      <c r="N4309" s="7" t="s">
        <v>327</v>
      </c>
      <c r="O4309" s="7" t="s">
        <v>223</v>
      </c>
      <c r="P4309" s="7" t="s">
        <v>126</v>
      </c>
      <c r="Q4309" s="7" t="s">
        <v>82</v>
      </c>
      <c r="R4309" s="7" t="s">
        <v>108</v>
      </c>
      <c r="S4309" s="7" t="s">
        <v>152</v>
      </c>
      <c r="T4309" s="7" t="s">
        <v>164</v>
      </c>
      <c r="U4309" s="7" t="s">
        <v>119</v>
      </c>
      <c r="V4309" s="7" t="s">
        <v>89</v>
      </c>
      <c r="W4309" s="7" t="s">
        <v>88</v>
      </c>
      <c r="X4309" s="7" t="s">
        <v>150</v>
      </c>
      <c r="Y4309" s="7" t="n">
        <v>0</v>
      </c>
      <c r="Z4309" s="7" t="n">
        <v>1</v>
      </c>
      <c r="AA4309" s="7" t="str">
        <f aca="false">IF(Y4309&gt;Z4309,"Win",IF(Y4309&lt;Z4309,"Loss","Draw"))</f>
        <v>Loss</v>
      </c>
      <c r="AB4309" s="7" t="s">
        <v>99</v>
      </c>
      <c r="AC4309" s="7" t="s">
        <v>99</v>
      </c>
      <c r="AD4309" s="7" t="s">
        <v>8128</v>
      </c>
      <c r="AE4309" s="7" t="s">
        <v>8129</v>
      </c>
      <c r="AF4309" s="7" t="str">
        <f aca="false">IF(AD4309&lt;AE4309,AD4309,AE4309)</f>
        <v>Baby Dragon, Berserker, Dark Prince, Earthquake, Electro Spirit, Goblin Hut, Royal Hogs, The Log</v>
      </c>
      <c r="AG4309" s="7" t="str">
        <f aca="false">IF(AD4309&lt;AE4309,AE4309,AD4309)</f>
        <v>Dark Prince, Fireball, Furnace, Mega Knight, Rage, Ram Rider, Skeletons, Spirit Empress</v>
      </c>
      <c r="AH4309" s="7" t="str">
        <f aca="false">IF(AD4309=AF4309,AA4309,IF(AA4309="Win","Loss",IF(AA4309="Loss","Win","Draw")))</f>
        <v>Win</v>
      </c>
      <c r="AI4309" s="7" t="s">
        <v>297</v>
      </c>
    </row>
    <row r="4310" customFormat="false" ht="15" hidden="false" customHeight="true" outlineLevel="0" collapsed="false">
      <c r="A4310" s="7" t="s">
        <v>8125</v>
      </c>
      <c r="B4310" s="7" t="n">
        <v>3</v>
      </c>
      <c r="C4310" s="7" t="s">
        <v>2119</v>
      </c>
      <c r="D4310" s="7" t="s">
        <v>2120</v>
      </c>
      <c r="E4310" s="7" t="s">
        <v>613</v>
      </c>
      <c r="F4310" s="7" t="s">
        <v>614</v>
      </c>
      <c r="G4310" s="7" t="s">
        <v>8130</v>
      </c>
      <c r="H4310" s="7" t="s">
        <v>163</v>
      </c>
      <c r="I4310" s="7" t="s">
        <v>248</v>
      </c>
      <c r="J4310" s="7" t="s">
        <v>91</v>
      </c>
      <c r="K4310" s="7" t="s">
        <v>114</v>
      </c>
      <c r="L4310" s="7" t="s">
        <v>97</v>
      </c>
      <c r="M4310" s="7" t="s">
        <v>138</v>
      </c>
      <c r="N4310" s="7" t="s">
        <v>116</v>
      </c>
      <c r="O4310" s="7" t="s">
        <v>137</v>
      </c>
      <c r="P4310" s="7" t="s">
        <v>87</v>
      </c>
      <c r="Q4310" s="7" t="s">
        <v>114</v>
      </c>
      <c r="R4310" s="7" t="s">
        <v>91</v>
      </c>
      <c r="S4310" s="7" t="s">
        <v>153</v>
      </c>
      <c r="T4310" s="7" t="s">
        <v>130</v>
      </c>
      <c r="U4310" s="7" t="s">
        <v>137</v>
      </c>
      <c r="V4310" s="7" t="s">
        <v>97</v>
      </c>
      <c r="W4310" s="7" t="s">
        <v>157</v>
      </c>
      <c r="X4310" s="7" t="s">
        <v>242</v>
      </c>
      <c r="Y4310" s="7" t="n">
        <v>0</v>
      </c>
      <c r="Z4310" s="7" t="n">
        <v>1</v>
      </c>
      <c r="AA4310" s="7" t="str">
        <f aca="false">IF(Y4310&gt;Z4310,"Win",IF(Y4310&lt;Z4310,"Loss","Draw"))</f>
        <v>Loss</v>
      </c>
      <c r="AB4310" s="7" t="s">
        <v>99</v>
      </c>
      <c r="AC4310" s="7" t="s">
        <v>99</v>
      </c>
      <c r="AD4310" s="7" t="s">
        <v>8131</v>
      </c>
      <c r="AE4310" s="7" t="s">
        <v>8132</v>
      </c>
      <c r="AF4310" s="7" t="str">
        <f aca="false">IF(AD4310&lt;AE4310,AD4310,AE4310)</f>
        <v>Arrows, Bomber, Cannon, Fire Spirit, Giant Snowball, Goblin Drill, Goblins, Ronin</v>
      </c>
      <c r="AG4310" s="7" t="str">
        <f aca="false">IF(AD4310&lt;AE4310,AE4310,AD4310)</f>
        <v>Giant Snowball, Goblin Demolisher, Goblin Drill, Goblins, Poison, Princess, Ronin, Tesla</v>
      </c>
      <c r="AH4310" s="7" t="str">
        <f aca="false">IF(AD4310=AF4310,AA4310,IF(AA4310="Win","Loss",IF(AA4310="Loss","Win","Draw")))</f>
        <v>Win</v>
      </c>
      <c r="AI4310" s="7" t="s">
        <v>297</v>
      </c>
    </row>
    <row r="4311" customFormat="false" ht="15" hidden="false" customHeight="true" outlineLevel="0" collapsed="false">
      <c r="A4311" s="5" t="s">
        <v>8133</v>
      </c>
      <c r="B4311" s="5" t="n">
        <v>1</v>
      </c>
      <c r="C4311" s="5" t="s">
        <v>2119</v>
      </c>
      <c r="D4311" s="5" t="s">
        <v>2120</v>
      </c>
      <c r="E4311" s="5" t="s">
        <v>147</v>
      </c>
      <c r="F4311" s="5" t="s">
        <v>148</v>
      </c>
      <c r="G4311" s="5" t="s">
        <v>2121</v>
      </c>
      <c r="H4311" s="5" t="s">
        <v>163</v>
      </c>
      <c r="I4311" s="5" t="s">
        <v>208</v>
      </c>
      <c r="J4311" s="5" t="s">
        <v>188</v>
      </c>
      <c r="K4311" s="5" t="s">
        <v>109</v>
      </c>
      <c r="L4311" s="5" t="s">
        <v>110</v>
      </c>
      <c r="M4311" s="5" t="s">
        <v>112</v>
      </c>
      <c r="N4311" s="5" t="s">
        <v>88</v>
      </c>
      <c r="O4311" s="5" t="s">
        <v>93</v>
      </c>
      <c r="P4311" s="5" t="s">
        <v>86</v>
      </c>
      <c r="Q4311" s="5" t="s">
        <v>84</v>
      </c>
      <c r="R4311" s="5" t="s">
        <v>241</v>
      </c>
      <c r="S4311" s="5" t="s">
        <v>114</v>
      </c>
      <c r="T4311" s="5" t="s">
        <v>115</v>
      </c>
      <c r="U4311" s="5" t="s">
        <v>138</v>
      </c>
      <c r="V4311" s="5" t="s">
        <v>116</v>
      </c>
      <c r="W4311" s="5" t="s">
        <v>119</v>
      </c>
      <c r="X4311" s="5" t="s">
        <v>126</v>
      </c>
      <c r="Y4311" s="5" t="n">
        <v>0</v>
      </c>
      <c r="Z4311" s="5" t="n">
        <v>1</v>
      </c>
      <c r="AA4311" s="5" t="str">
        <f aca="false">IF(Y4311&gt;Z4311,"Win",IF(Y4311&lt;Z4311,"Loss","Draw"))</f>
        <v>Loss</v>
      </c>
      <c r="AB4311" s="5" t="s">
        <v>98</v>
      </c>
      <c r="AC4311" s="5" t="s">
        <v>99</v>
      </c>
      <c r="AD4311" s="5" t="s">
        <v>368</v>
      </c>
      <c r="AE4311" s="5" t="s">
        <v>2122</v>
      </c>
      <c r="AF4311" s="5" t="str">
        <f aca="false">IF(AD4311&lt;AE4311,AD4311,AE4311)</f>
        <v>Archers, Giant Snowball, Goblin Demolisher, Goblin Hut, Graveyard, Knight, Poison, Skeletons</v>
      </c>
      <c r="AG4311" s="5" t="str">
        <f aca="false">IF(AD4311&lt;AE4311,AE4311,AD4311)</f>
        <v>Berserker, Fireball, Lava Hound, Skeleton Dragons, Spirit Empress, Tombstone, Valkyrie, Zap</v>
      </c>
      <c r="AH4311" s="5" t="str">
        <f aca="false">IF(AD4311=AF4311,AA4311,IF(AA4311="Win","Loss",IF(AA4311="Loss","Win","Draw")))</f>
        <v>Win</v>
      </c>
      <c r="AI4311" s="5" t="s">
        <v>297</v>
      </c>
    </row>
    <row r="4312" customFormat="false" ht="15" hidden="false" customHeight="true" outlineLevel="0" collapsed="false">
      <c r="A4312" s="5" t="s">
        <v>8133</v>
      </c>
      <c r="B4312" s="5" t="n">
        <v>2</v>
      </c>
      <c r="C4312" s="5" t="s">
        <v>2119</v>
      </c>
      <c r="D4312" s="5" t="s">
        <v>2120</v>
      </c>
      <c r="E4312" s="5" t="s">
        <v>147</v>
      </c>
      <c r="F4312" s="5" t="s">
        <v>148</v>
      </c>
      <c r="G4312" s="5" t="s">
        <v>2123</v>
      </c>
      <c r="H4312" s="5" t="s">
        <v>163</v>
      </c>
      <c r="I4312" s="5" t="s">
        <v>82</v>
      </c>
      <c r="J4312" s="5" t="s">
        <v>108</v>
      </c>
      <c r="K4312" s="5" t="s">
        <v>152</v>
      </c>
      <c r="L4312" s="5" t="s">
        <v>126</v>
      </c>
      <c r="M4312" s="5" t="s">
        <v>150</v>
      </c>
      <c r="N4312" s="5" t="s">
        <v>153</v>
      </c>
      <c r="O4312" s="5" t="s">
        <v>89</v>
      </c>
      <c r="P4312" s="5" t="s">
        <v>85</v>
      </c>
      <c r="Q4312" s="5" t="s">
        <v>208</v>
      </c>
      <c r="R4312" s="5" t="s">
        <v>186</v>
      </c>
      <c r="S4312" s="5" t="s">
        <v>109</v>
      </c>
      <c r="T4312" s="5" t="s">
        <v>110</v>
      </c>
      <c r="U4312" s="5" t="s">
        <v>651</v>
      </c>
      <c r="V4312" s="5" t="s">
        <v>86</v>
      </c>
      <c r="W4312" s="5" t="s">
        <v>139</v>
      </c>
      <c r="X4312" s="5" t="s">
        <v>188</v>
      </c>
      <c r="Y4312" s="5" t="n">
        <v>2</v>
      </c>
      <c r="Z4312" s="5" t="n">
        <v>1</v>
      </c>
      <c r="AA4312" s="5" t="str">
        <f aca="false">IF(Y4312&gt;Z4312,"Win",IF(Y4312&lt;Z4312,"Loss","Draw"))</f>
        <v>Win</v>
      </c>
      <c r="AB4312" s="5" t="s">
        <v>98</v>
      </c>
      <c r="AC4312" s="5" t="s">
        <v>99</v>
      </c>
      <c r="AD4312" s="5" t="s">
        <v>457</v>
      </c>
      <c r="AE4312" s="5" t="s">
        <v>1236</v>
      </c>
      <c r="AF4312" s="5" t="str">
        <f aca="false">IF(AD4312&lt;AE4312,AD4312,AE4312)</f>
        <v>Baby Dragon, Cannon, Dark Prince, Electro Spirit, Lightning, Royal Hogs, Skeletons, The Log</v>
      </c>
      <c r="AG4312" s="5" t="str">
        <f aca="false">IF(AD4312&lt;AE4312,AE4312,AD4312)</f>
        <v>Balloon, Lava Hound, Mega Minion, Skeleton Dragons, Tombstone, Valkyrie, Void, Zap</v>
      </c>
      <c r="AH4312" s="5" t="str">
        <f aca="false">IF(AD4312=AF4312,AA4312,IF(AA4312="Win","Loss",IF(AA4312="Loss","Win","Draw")))</f>
        <v>Win</v>
      </c>
      <c r="AI4312" s="5" t="s">
        <v>297</v>
      </c>
    </row>
    <row r="4313" customFormat="false" ht="15" hidden="false" customHeight="true" outlineLevel="0" collapsed="false">
      <c r="A4313" s="5" t="s">
        <v>8133</v>
      </c>
      <c r="B4313" s="5" t="n">
        <v>3</v>
      </c>
      <c r="C4313" s="5" t="s">
        <v>2119</v>
      </c>
      <c r="D4313" s="5" t="s">
        <v>2120</v>
      </c>
      <c r="E4313" s="5" t="s">
        <v>147</v>
      </c>
      <c r="F4313" s="5" t="s">
        <v>148</v>
      </c>
      <c r="G4313" s="5" t="s">
        <v>2124</v>
      </c>
      <c r="H4313" s="5" t="s">
        <v>163</v>
      </c>
      <c r="I4313" s="5" t="s">
        <v>233</v>
      </c>
      <c r="J4313" s="5" t="s">
        <v>202</v>
      </c>
      <c r="K4313" s="5" t="s">
        <v>201</v>
      </c>
      <c r="L4313" s="5" t="s">
        <v>234</v>
      </c>
      <c r="M4313" s="5" t="s">
        <v>157</v>
      </c>
      <c r="N4313" s="5" t="s">
        <v>204</v>
      </c>
      <c r="O4313" s="5" t="s">
        <v>193</v>
      </c>
      <c r="P4313" s="5" t="s">
        <v>111</v>
      </c>
      <c r="Q4313" s="5" t="s">
        <v>92</v>
      </c>
      <c r="R4313" s="5" t="s">
        <v>91</v>
      </c>
      <c r="S4313" s="5" t="s">
        <v>90</v>
      </c>
      <c r="T4313" s="5" t="s">
        <v>133</v>
      </c>
      <c r="U4313" s="5" t="s">
        <v>93</v>
      </c>
      <c r="V4313" s="5" t="s">
        <v>159</v>
      </c>
      <c r="W4313" s="5" t="s">
        <v>94</v>
      </c>
      <c r="X4313" s="5" t="s">
        <v>95</v>
      </c>
      <c r="Y4313" s="5" t="n">
        <v>0</v>
      </c>
      <c r="Z4313" s="5" t="n">
        <v>1</v>
      </c>
      <c r="AA4313" s="5" t="str">
        <f aca="false">IF(Y4313&gt;Z4313,"Win",IF(Y4313&lt;Z4313,"Loss","Draw"))</f>
        <v>Loss</v>
      </c>
      <c r="AB4313" s="5" t="s">
        <v>98</v>
      </c>
      <c r="AC4313" s="5" t="s">
        <v>99</v>
      </c>
      <c r="AD4313" s="5" t="s">
        <v>652</v>
      </c>
      <c r="AE4313" s="5" t="s">
        <v>2125</v>
      </c>
      <c r="AF4313" s="5" t="str">
        <f aca="false">IF(AD4313&lt;AE4313,AD4313,AE4313)</f>
        <v>Barbarian Barrel, Dart Goblin, Fireball, Goblins, Mortar, Mother Witch, Rascals, Skeleton Barrel</v>
      </c>
      <c r="AG4313" s="5" t="str">
        <f aca="false">IF(AD4313&lt;AE4313,AE4313,AD4313)</f>
        <v>Bats, Bomb Tower, Fire Spirit, Guards, Magic Archer, Miner, Royal Delivery, Wall Breakers</v>
      </c>
      <c r="AH4313" s="5" t="str">
        <f aca="false">IF(AD4313=AF4313,AA4313,IF(AA4313="Win","Loss",IF(AA4313="Loss","Win","Draw")))</f>
        <v>Win</v>
      </c>
      <c r="AI4313" s="5" t="s">
        <v>297</v>
      </c>
    </row>
    <row r="4314" customFormat="false" ht="15" hidden="false" customHeight="true" outlineLevel="0" collapsed="false">
      <c r="A4314" s="7" t="s">
        <v>8134</v>
      </c>
      <c r="B4314" s="7" t="n">
        <v>1</v>
      </c>
      <c r="C4314" s="7" t="s">
        <v>2119</v>
      </c>
      <c r="D4314" s="7" t="s">
        <v>2120</v>
      </c>
      <c r="E4314" s="7" t="s">
        <v>147</v>
      </c>
      <c r="F4314" s="7" t="s">
        <v>148</v>
      </c>
      <c r="G4314" s="7" t="s">
        <v>2127</v>
      </c>
      <c r="H4314" s="7" t="s">
        <v>163</v>
      </c>
      <c r="I4314" s="7" t="s">
        <v>90</v>
      </c>
      <c r="J4314" s="7" t="s">
        <v>123</v>
      </c>
      <c r="K4314" s="7" t="s">
        <v>124</v>
      </c>
      <c r="L4314" s="7" t="s">
        <v>125</v>
      </c>
      <c r="M4314" s="7" t="s">
        <v>85</v>
      </c>
      <c r="N4314" s="7" t="s">
        <v>96</v>
      </c>
      <c r="O4314" s="7" t="s">
        <v>126</v>
      </c>
      <c r="P4314" s="7" t="s">
        <v>95</v>
      </c>
      <c r="Q4314" s="7" t="s">
        <v>82</v>
      </c>
      <c r="R4314" s="7" t="s">
        <v>151</v>
      </c>
      <c r="S4314" s="7" t="s">
        <v>152</v>
      </c>
      <c r="T4314" s="7" t="s">
        <v>85</v>
      </c>
      <c r="U4314" s="7" t="s">
        <v>126</v>
      </c>
      <c r="V4314" s="7" t="s">
        <v>150</v>
      </c>
      <c r="W4314" s="7" t="s">
        <v>89</v>
      </c>
      <c r="X4314" s="7" t="s">
        <v>153</v>
      </c>
      <c r="Y4314" s="7" t="n">
        <v>0</v>
      </c>
      <c r="Z4314" s="7" t="n">
        <v>1</v>
      </c>
      <c r="AA4314" s="7" t="str">
        <f aca="false">IF(Y4314&gt;Z4314,"Win",IF(Y4314&lt;Z4314,"Loss","Draw"))</f>
        <v>Loss</v>
      </c>
      <c r="AB4314" s="7" t="s">
        <v>99</v>
      </c>
      <c r="AC4314" s="7" t="s">
        <v>99</v>
      </c>
      <c r="AD4314" s="7" t="s">
        <v>134</v>
      </c>
      <c r="AE4314" s="7" t="s">
        <v>155</v>
      </c>
      <c r="AF4314" s="7" t="str">
        <f aca="false">IF(AD4314&lt;AE4314,AD4314,AE4314)</f>
        <v>Baby Dragon, Cannon, Electro Spirit, Lightning, Mighty Miner, Royal Hogs, Skeletons, The Log</v>
      </c>
      <c r="AG4314" s="7" t="str">
        <f aca="false">IF(AD4314&lt;AE4314,AE4314,AD4314)</f>
        <v>Barbarian Barrel, Cannon Cart, Goblinstein, Lightning, Minions, Mortar, Royal Ghost, Skeletons</v>
      </c>
      <c r="AH4314" s="7" t="str">
        <f aca="false">IF(AD4314=AF4314,AA4314,IF(AA4314="Win","Loss",IF(AA4314="Loss","Win","Draw")))</f>
        <v>Win</v>
      </c>
      <c r="AI4314" s="7" t="s">
        <v>297</v>
      </c>
    </row>
    <row r="4315" customFormat="false" ht="15" hidden="false" customHeight="true" outlineLevel="0" collapsed="false">
      <c r="A4315" s="7" t="s">
        <v>8134</v>
      </c>
      <c r="B4315" s="7" t="n">
        <v>2</v>
      </c>
      <c r="C4315" s="7" t="s">
        <v>2119</v>
      </c>
      <c r="D4315" s="7" t="s">
        <v>2120</v>
      </c>
      <c r="E4315" s="7" t="s">
        <v>147</v>
      </c>
      <c r="F4315" s="7" t="s">
        <v>148</v>
      </c>
      <c r="G4315" s="7" t="s">
        <v>2128</v>
      </c>
      <c r="H4315" s="7" t="s">
        <v>163</v>
      </c>
      <c r="I4315" s="7" t="s">
        <v>114</v>
      </c>
      <c r="J4315" s="7" t="s">
        <v>194</v>
      </c>
      <c r="K4315" s="7" t="s">
        <v>137</v>
      </c>
      <c r="L4315" s="7" t="s">
        <v>157</v>
      </c>
      <c r="M4315" s="7" t="s">
        <v>88</v>
      </c>
      <c r="N4315" s="7" t="s">
        <v>116</v>
      </c>
      <c r="O4315" s="7" t="s">
        <v>234</v>
      </c>
      <c r="P4315" s="7" t="s">
        <v>97</v>
      </c>
      <c r="Q4315" s="7" t="s">
        <v>172</v>
      </c>
      <c r="R4315" s="7" t="s">
        <v>188</v>
      </c>
      <c r="S4315" s="7" t="s">
        <v>128</v>
      </c>
      <c r="T4315" s="7" t="s">
        <v>223</v>
      </c>
      <c r="U4315" s="7" t="s">
        <v>97</v>
      </c>
      <c r="V4315" s="7" t="s">
        <v>86</v>
      </c>
      <c r="W4315" s="7" t="s">
        <v>130</v>
      </c>
      <c r="X4315" s="7" t="s">
        <v>143</v>
      </c>
      <c r="Y4315" s="7" t="n">
        <v>0</v>
      </c>
      <c r="Z4315" s="7" t="n">
        <v>1</v>
      </c>
      <c r="AA4315" s="7" t="str">
        <f aca="false">IF(Y4315&gt;Z4315,"Win",IF(Y4315&lt;Z4315,"Loss","Draw"))</f>
        <v>Loss</v>
      </c>
      <c r="AB4315" s="7" t="s">
        <v>99</v>
      </c>
      <c r="AC4315" s="7" t="s">
        <v>99</v>
      </c>
      <c r="AD4315" s="7" t="s">
        <v>555</v>
      </c>
      <c r="AE4315" s="7" t="s">
        <v>2129</v>
      </c>
      <c r="AF4315" s="7" t="str">
        <f aca="false">IF(AD4315&lt;AE4315,AD4315,AE4315)</f>
        <v>Archer Queen, Berserker, Bomb Tower, Fire Spirit, Giant Snowball, Goblin Drill, Poison, Ronin</v>
      </c>
      <c r="AG4315" s="7" t="str">
        <f aca="false">IF(AD4315&lt;AE4315,AE4315,AD4315)</f>
        <v>Arrows, Golden Knight, Heal Spirit, Musketeer, Ram Rider, Ronin, Skeleton Dragons, Tombstone</v>
      </c>
      <c r="AH4315" s="7" t="str">
        <f aca="false">IF(AD4315=AF4315,AA4315,IF(AA4315="Win","Loss",IF(AA4315="Loss","Win","Draw")))</f>
        <v>Loss</v>
      </c>
      <c r="AI4315" s="7" t="s">
        <v>297</v>
      </c>
    </row>
    <row r="4316" customFormat="false" ht="15" hidden="false" customHeight="true" outlineLevel="0" collapsed="false">
      <c r="A4316" s="7" t="s">
        <v>8134</v>
      </c>
      <c r="B4316" s="7" t="n">
        <v>3</v>
      </c>
      <c r="C4316" s="7" t="s">
        <v>2119</v>
      </c>
      <c r="D4316" s="7" t="s">
        <v>2120</v>
      </c>
      <c r="E4316" s="7" t="s">
        <v>147</v>
      </c>
      <c r="F4316" s="7" t="s">
        <v>148</v>
      </c>
      <c r="G4316" s="7" t="s">
        <v>2130</v>
      </c>
      <c r="H4316" s="7" t="s">
        <v>163</v>
      </c>
      <c r="I4316" s="7" t="s">
        <v>201</v>
      </c>
      <c r="J4316" s="7" t="s">
        <v>202</v>
      </c>
      <c r="K4316" s="7" t="s">
        <v>203</v>
      </c>
      <c r="L4316" s="7" t="s">
        <v>87</v>
      </c>
      <c r="M4316" s="7" t="s">
        <v>118</v>
      </c>
      <c r="N4316" s="7" t="s">
        <v>150</v>
      </c>
      <c r="O4316" s="7" t="s">
        <v>204</v>
      </c>
      <c r="P4316" s="7" t="s">
        <v>108</v>
      </c>
      <c r="Q4316" s="7" t="s">
        <v>201</v>
      </c>
      <c r="R4316" s="7" t="s">
        <v>337</v>
      </c>
      <c r="S4316" s="7" t="s">
        <v>203</v>
      </c>
      <c r="T4316" s="7" t="s">
        <v>159</v>
      </c>
      <c r="U4316" s="7" t="s">
        <v>157</v>
      </c>
      <c r="V4316" s="7" t="s">
        <v>118</v>
      </c>
      <c r="W4316" s="7" t="s">
        <v>204</v>
      </c>
      <c r="X4316" s="7" t="s">
        <v>234</v>
      </c>
      <c r="Y4316" s="7" t="n">
        <v>1</v>
      </c>
      <c r="Z4316" s="7" t="n">
        <v>0</v>
      </c>
      <c r="AA4316" s="7" t="str">
        <f aca="false">IF(Y4316&gt;Z4316,"Win",IF(Y4316&lt;Z4316,"Loss","Draw"))</f>
        <v>Win</v>
      </c>
      <c r="AB4316" s="7" t="s">
        <v>99</v>
      </c>
      <c r="AC4316" s="7" t="s">
        <v>99</v>
      </c>
      <c r="AD4316" s="7" t="s">
        <v>2131</v>
      </c>
      <c r="AE4316" s="7" t="s">
        <v>460</v>
      </c>
      <c r="AF4316" s="7" t="str">
        <f aca="false">IF(AD4316&lt;AE4316,AD4316,AE4316)</f>
        <v>Bomb Tower, Boss Bandit, Dart Goblin, Fire Spirit, Goblin Barrel, Ice Spirit, Royal Delivery, Wall Breakers</v>
      </c>
      <c r="AG4316" s="7" t="str">
        <f aca="false">IF(AD4316&lt;AE4316,AE4316,AD4316)</f>
        <v>Dark Prince, Electro Spirit, Goblin Barrel, Ice Spirit, Magic Archer, Royal Delivery, Tesla, Wall Breakers</v>
      </c>
      <c r="AH4316" s="7" t="str">
        <f aca="false">IF(AD4316=AF4316,AA4316,IF(AA4316="Win","Loss",IF(AA4316="Loss","Win","Draw")))</f>
        <v>Loss</v>
      </c>
      <c r="AI4316" s="7" t="s">
        <v>297</v>
      </c>
    </row>
    <row r="4317" customFormat="false" ht="15" hidden="false" customHeight="true" outlineLevel="0" collapsed="false">
      <c r="A4317" s="7" t="s">
        <v>8135</v>
      </c>
      <c r="B4317" s="7" t="n">
        <v>1</v>
      </c>
      <c r="C4317" s="7" t="s">
        <v>2119</v>
      </c>
      <c r="D4317" s="7" t="s">
        <v>2120</v>
      </c>
      <c r="E4317" s="7" t="s">
        <v>147</v>
      </c>
      <c r="F4317" s="7" t="s">
        <v>148</v>
      </c>
      <c r="G4317" s="7" t="s">
        <v>2133</v>
      </c>
      <c r="H4317" s="7" t="s">
        <v>163</v>
      </c>
      <c r="I4317" s="7" t="s">
        <v>141</v>
      </c>
      <c r="J4317" s="7" t="s">
        <v>95</v>
      </c>
      <c r="K4317" s="7" t="s">
        <v>107</v>
      </c>
      <c r="L4317" s="7" t="s">
        <v>177</v>
      </c>
      <c r="M4317" s="7" t="s">
        <v>178</v>
      </c>
      <c r="N4317" s="7" t="s">
        <v>93</v>
      </c>
      <c r="O4317" s="7" t="s">
        <v>150</v>
      </c>
      <c r="P4317" s="7" t="s">
        <v>143</v>
      </c>
      <c r="Q4317" s="7" t="s">
        <v>233</v>
      </c>
      <c r="R4317" s="7" t="s">
        <v>202</v>
      </c>
      <c r="S4317" s="7" t="s">
        <v>201</v>
      </c>
      <c r="T4317" s="7" t="s">
        <v>234</v>
      </c>
      <c r="U4317" s="7" t="s">
        <v>157</v>
      </c>
      <c r="V4317" s="7" t="s">
        <v>204</v>
      </c>
      <c r="W4317" s="7" t="s">
        <v>88</v>
      </c>
      <c r="X4317" s="7" t="s">
        <v>111</v>
      </c>
      <c r="Y4317" s="7" t="n">
        <v>1</v>
      </c>
      <c r="Z4317" s="7" t="n">
        <v>0</v>
      </c>
      <c r="AA4317" s="7" t="str">
        <f aca="false">IF(Y4317&gt;Z4317,"Win",IF(Y4317&lt;Z4317,"Loss","Draw"))</f>
        <v>Win</v>
      </c>
      <c r="AB4317" s="7" t="s">
        <v>99</v>
      </c>
      <c r="AC4317" s="7" t="s">
        <v>99</v>
      </c>
      <c r="AD4317" s="7" t="s">
        <v>180</v>
      </c>
      <c r="AE4317" s="7" t="s">
        <v>380</v>
      </c>
      <c r="AF4317" s="7" t="str">
        <f aca="false">IF(AD4317&lt;AE4317,AD4317,AE4317)</f>
        <v>Barbarian Barrel, Electro Spirit, Fireball, Goblin Cage, Heal Spirit, Lumberjack, Phoenix, Royal Giant</v>
      </c>
      <c r="AG4317" s="7" t="str">
        <f aca="false">IF(AD4317&lt;AE4317,AE4317,AD4317)</f>
        <v>Bats, Berserker, Bomb Tower, Fire Spirit, Magic Archer, Miner, Royal Delivery, Wall Breakers</v>
      </c>
      <c r="AH4317" s="7" t="str">
        <f aca="false">IF(AD4317=AF4317,AA4317,IF(AA4317="Win","Loss",IF(AA4317="Loss","Win","Draw")))</f>
        <v>Win</v>
      </c>
      <c r="AI4317" s="7" t="s">
        <v>297</v>
      </c>
    </row>
    <row r="4318" customFormat="false" ht="15" hidden="false" customHeight="true" outlineLevel="0" collapsed="false">
      <c r="A4318" s="7" t="s">
        <v>8135</v>
      </c>
      <c r="B4318" s="7" t="n">
        <v>2</v>
      </c>
      <c r="C4318" s="7" t="s">
        <v>2119</v>
      </c>
      <c r="D4318" s="7" t="s">
        <v>2120</v>
      </c>
      <c r="E4318" s="7" t="s">
        <v>147</v>
      </c>
      <c r="F4318" s="7" t="s">
        <v>148</v>
      </c>
      <c r="G4318" s="7" t="s">
        <v>2134</v>
      </c>
      <c r="H4318" s="7" t="s">
        <v>163</v>
      </c>
      <c r="I4318" s="7" t="s">
        <v>284</v>
      </c>
      <c r="J4318" s="7" t="s">
        <v>128</v>
      </c>
      <c r="K4318" s="7" t="s">
        <v>153</v>
      </c>
      <c r="L4318" s="7" t="s">
        <v>158</v>
      </c>
      <c r="M4318" s="7" t="s">
        <v>157</v>
      </c>
      <c r="N4318" s="7" t="s">
        <v>187</v>
      </c>
      <c r="O4318" s="7" t="s">
        <v>85</v>
      </c>
      <c r="P4318" s="7" t="s">
        <v>387</v>
      </c>
      <c r="Q4318" s="7" t="s">
        <v>152</v>
      </c>
      <c r="R4318" s="7" t="s">
        <v>108</v>
      </c>
      <c r="S4318" s="7" t="s">
        <v>82</v>
      </c>
      <c r="T4318" s="7" t="s">
        <v>150</v>
      </c>
      <c r="U4318" s="7" t="s">
        <v>126</v>
      </c>
      <c r="V4318" s="7" t="s">
        <v>153</v>
      </c>
      <c r="W4318" s="7" t="s">
        <v>85</v>
      </c>
      <c r="X4318" s="7" t="s">
        <v>89</v>
      </c>
      <c r="Y4318" s="7" t="n">
        <v>1</v>
      </c>
      <c r="Z4318" s="7" t="n">
        <v>0</v>
      </c>
      <c r="AA4318" s="7" t="str">
        <f aca="false">IF(Y4318&gt;Z4318,"Win",IF(Y4318&lt;Z4318,"Loss","Draw"))</f>
        <v>Win</v>
      </c>
      <c r="AB4318" s="7" t="s">
        <v>99</v>
      </c>
      <c r="AC4318" s="7" t="s">
        <v>99</v>
      </c>
      <c r="AD4318" s="7" t="s">
        <v>2135</v>
      </c>
      <c r="AE4318" s="7" t="s">
        <v>457</v>
      </c>
      <c r="AF4318" s="7" t="str">
        <f aca="false">IF(AD4318&lt;AE4318,AD4318,AE4318)</f>
        <v>Baby Dragon, Cannon, Dark Prince, Electro Spirit, Lightning, Royal Hogs, Skeletons, The Log</v>
      </c>
      <c r="AG4318" s="7" t="str">
        <f aca="false">IF(AD4318&lt;AE4318,AE4318,AD4318)</f>
        <v>Bowler, Cannon, Electro Giant, Fire Spirit, Golden Knight, Inferno Dragon, Lightning, Tornado</v>
      </c>
      <c r="AH4318" s="7" t="str">
        <f aca="false">IF(AD4318=AF4318,AA4318,IF(AA4318="Win","Loss",IF(AA4318="Loss","Win","Draw")))</f>
        <v>Loss</v>
      </c>
      <c r="AI4318" s="7" t="s">
        <v>297</v>
      </c>
    </row>
    <row r="4319" customFormat="false" ht="15" hidden="false" customHeight="true" outlineLevel="0" collapsed="false">
      <c r="A4319" s="7" t="s">
        <v>8135</v>
      </c>
      <c r="B4319" s="7" t="n">
        <v>3</v>
      </c>
      <c r="C4319" s="7" t="s">
        <v>2119</v>
      </c>
      <c r="D4319" s="7" t="s">
        <v>2120</v>
      </c>
      <c r="E4319" s="7" t="s">
        <v>147</v>
      </c>
      <c r="F4319" s="7" t="s">
        <v>148</v>
      </c>
      <c r="G4319" s="7" t="s">
        <v>2136</v>
      </c>
      <c r="H4319" s="7" t="s">
        <v>163</v>
      </c>
      <c r="I4319" s="7" t="s">
        <v>90</v>
      </c>
      <c r="J4319" s="7" t="s">
        <v>91</v>
      </c>
      <c r="K4319" s="7" t="s">
        <v>92</v>
      </c>
      <c r="L4319" s="7" t="s">
        <v>159</v>
      </c>
      <c r="M4319" s="7" t="s">
        <v>97</v>
      </c>
      <c r="N4319" s="7" t="s">
        <v>116</v>
      </c>
      <c r="O4319" s="7" t="s">
        <v>89</v>
      </c>
      <c r="P4319" s="7" t="s">
        <v>94</v>
      </c>
      <c r="Q4319" s="7" t="s">
        <v>448</v>
      </c>
      <c r="R4319" s="7" t="s">
        <v>83</v>
      </c>
      <c r="S4319" s="7" t="s">
        <v>188</v>
      </c>
      <c r="T4319" s="7" t="s">
        <v>95</v>
      </c>
      <c r="U4319" s="7" t="s">
        <v>93</v>
      </c>
      <c r="V4319" s="7" t="s">
        <v>173</v>
      </c>
      <c r="W4319" s="7" t="s">
        <v>177</v>
      </c>
      <c r="X4319" s="7" t="s">
        <v>215</v>
      </c>
      <c r="Y4319" s="7" t="n">
        <v>1</v>
      </c>
      <c r="Z4319" s="7" t="n">
        <v>0</v>
      </c>
      <c r="AA4319" s="7" t="str">
        <f aca="false">IF(Y4319&gt;Z4319,"Win",IF(Y4319&lt;Z4319,"Loss","Draw"))</f>
        <v>Win</v>
      </c>
      <c r="AB4319" s="7" t="s">
        <v>99</v>
      </c>
      <c r="AC4319" s="7" t="s">
        <v>99</v>
      </c>
      <c r="AD4319" s="7" t="s">
        <v>1570</v>
      </c>
      <c r="AE4319" s="7" t="s">
        <v>2137</v>
      </c>
      <c r="AF4319" s="7" t="str">
        <f aca="false">IF(AD4319&lt;AE4319,AD4319,AE4319)</f>
        <v>Barbarian Barrel, Fireball, Fisherman, Monk, Royal Giant, Tombstone, Witch, Zappies</v>
      </c>
      <c r="AG4319" s="7" t="str">
        <f aca="false">IF(AD4319&lt;AE4319,AE4319,AD4319)</f>
        <v>Dart Goblin, Goblins, Mortar, Poison, Rascals, Ronin, Skeleton Barrel, The Log</v>
      </c>
      <c r="AH4319" s="7" t="str">
        <f aca="false">IF(AD4319=AF4319,AA4319,IF(AA4319="Win","Loss",IF(AA4319="Loss","Win","Draw")))</f>
        <v>Loss</v>
      </c>
      <c r="AI4319" s="7" t="s">
        <v>297</v>
      </c>
    </row>
    <row r="4320" customFormat="false" ht="15" hidden="false" customHeight="true" outlineLevel="0" collapsed="false">
      <c r="A4320" s="7" t="s">
        <v>8136</v>
      </c>
      <c r="B4320" s="7" t="n">
        <v>1</v>
      </c>
      <c r="C4320" s="7" t="s">
        <v>2119</v>
      </c>
      <c r="D4320" s="7" t="s">
        <v>2120</v>
      </c>
      <c r="E4320" s="7" t="s">
        <v>147</v>
      </c>
      <c r="F4320" s="7" t="s">
        <v>148</v>
      </c>
      <c r="G4320" s="7" t="s">
        <v>2139</v>
      </c>
      <c r="H4320" s="7" t="s">
        <v>163</v>
      </c>
      <c r="I4320" s="7" t="s">
        <v>127</v>
      </c>
      <c r="J4320" s="7" t="s">
        <v>219</v>
      </c>
      <c r="K4320" s="7" t="s">
        <v>124</v>
      </c>
      <c r="L4320" s="7" t="s">
        <v>117</v>
      </c>
      <c r="M4320" s="7" t="s">
        <v>133</v>
      </c>
      <c r="N4320" s="7" t="s">
        <v>294</v>
      </c>
      <c r="O4320" s="7" t="s">
        <v>173</v>
      </c>
      <c r="P4320" s="7" t="s">
        <v>95</v>
      </c>
      <c r="Q4320" s="7" t="s">
        <v>113</v>
      </c>
      <c r="R4320" s="7" t="s">
        <v>91</v>
      </c>
      <c r="S4320" s="7" t="s">
        <v>87</v>
      </c>
      <c r="T4320" s="7" t="s">
        <v>165</v>
      </c>
      <c r="U4320" s="7" t="s">
        <v>97</v>
      </c>
      <c r="V4320" s="7" t="s">
        <v>85</v>
      </c>
      <c r="W4320" s="7" t="s">
        <v>118</v>
      </c>
      <c r="X4320" s="7" t="s">
        <v>89</v>
      </c>
      <c r="Y4320" s="7" t="n">
        <v>1</v>
      </c>
      <c r="Z4320" s="7" t="n">
        <v>0</v>
      </c>
      <c r="AA4320" s="7" t="str">
        <f aca="false">IF(Y4320&gt;Z4320,"Win",IF(Y4320&lt;Z4320,"Loss","Draw"))</f>
        <v>Win</v>
      </c>
      <c r="AB4320" s="7" t="s">
        <v>99</v>
      </c>
      <c r="AC4320" s="7" t="s">
        <v>99</v>
      </c>
      <c r="AD4320" s="7" t="s">
        <v>296</v>
      </c>
      <c r="AE4320" s="7" t="s">
        <v>2140</v>
      </c>
      <c r="AF4320" s="7" t="str">
        <f aca="false">IF(AD4320&lt;AE4320,AD4320,AE4320)</f>
        <v>Barbarian Barrel, Battle Ram, Giant Skeleton, Mother Witch, Royal Ghost, Vines, Wizard, Zappies</v>
      </c>
      <c r="AG4320" s="7" t="str">
        <f aca="false">IF(AD4320&lt;AE4320,AE4320,AD4320)</f>
        <v>Furnace, Goblins, Hog Rider, Ice Spirit, Lightning, Ronin, Tesla, The Log</v>
      </c>
      <c r="AH4320" s="7" t="str">
        <f aca="false">IF(AD4320=AF4320,AA4320,IF(AA4320="Win","Loss",IF(AA4320="Loss","Win","Draw")))</f>
        <v>Win</v>
      </c>
      <c r="AI4320" s="7" t="s">
        <v>297</v>
      </c>
    </row>
    <row r="4321" customFormat="false" ht="15" hidden="false" customHeight="true" outlineLevel="0" collapsed="false">
      <c r="A4321" s="7" t="s">
        <v>8136</v>
      </c>
      <c r="B4321" s="7" t="n">
        <v>2</v>
      </c>
      <c r="C4321" s="7" t="s">
        <v>2119</v>
      </c>
      <c r="D4321" s="7" t="s">
        <v>2120</v>
      </c>
      <c r="E4321" s="7" t="s">
        <v>147</v>
      </c>
      <c r="F4321" s="7" t="s">
        <v>148</v>
      </c>
      <c r="G4321" s="7" t="s">
        <v>2141</v>
      </c>
      <c r="H4321" s="7" t="s">
        <v>163</v>
      </c>
      <c r="I4321" s="7" t="s">
        <v>208</v>
      </c>
      <c r="J4321" s="7" t="s">
        <v>188</v>
      </c>
      <c r="K4321" s="7" t="s">
        <v>109</v>
      </c>
      <c r="L4321" s="7" t="s">
        <v>88</v>
      </c>
      <c r="M4321" s="7" t="s">
        <v>110</v>
      </c>
      <c r="N4321" s="7" t="s">
        <v>112</v>
      </c>
      <c r="O4321" s="7" t="s">
        <v>86</v>
      </c>
      <c r="P4321" s="7" t="s">
        <v>93</v>
      </c>
      <c r="Q4321" s="7" t="s">
        <v>201</v>
      </c>
      <c r="R4321" s="7" t="s">
        <v>108</v>
      </c>
      <c r="S4321" s="7" t="s">
        <v>203</v>
      </c>
      <c r="T4321" s="7" t="s">
        <v>159</v>
      </c>
      <c r="U4321" s="7" t="s">
        <v>157</v>
      </c>
      <c r="V4321" s="7" t="s">
        <v>126</v>
      </c>
      <c r="W4321" s="7" t="s">
        <v>204</v>
      </c>
      <c r="X4321" s="7" t="s">
        <v>234</v>
      </c>
      <c r="Y4321" s="7" t="n">
        <v>0</v>
      </c>
      <c r="Z4321" s="7" t="n">
        <v>1</v>
      </c>
      <c r="AA4321" s="7" t="str">
        <f aca="false">IF(Y4321&gt;Z4321,"Win",IF(Y4321&lt;Z4321,"Loss","Draw"))</f>
        <v>Loss</v>
      </c>
      <c r="AB4321" s="7" t="s">
        <v>99</v>
      </c>
      <c r="AC4321" s="7" t="s">
        <v>99</v>
      </c>
      <c r="AD4321" s="7" t="s">
        <v>368</v>
      </c>
      <c r="AE4321" s="7" t="s">
        <v>2083</v>
      </c>
      <c r="AF4321" s="7" t="str">
        <f aca="false">IF(AD4321&lt;AE4321,AD4321,AE4321)</f>
        <v>Berserker, Fireball, Lava Hound, Skeleton Dragons, Spirit Empress, Tombstone, Valkyrie, Zap</v>
      </c>
      <c r="AG4321" s="7" t="str">
        <f aca="false">IF(AD4321&lt;AE4321,AE4321,AD4321)</f>
        <v>Bomb Tower, Dark Prince, Dart Goblin, Fire Spirit, Goblin Barrel, Royal Delivery, Skeletons, Wall Breakers</v>
      </c>
      <c r="AH4321" s="7" t="str">
        <f aca="false">IF(AD4321=AF4321,AA4321,IF(AA4321="Win","Loss",IF(AA4321="Loss","Win","Draw")))</f>
        <v>Loss</v>
      </c>
      <c r="AI4321" s="7" t="s">
        <v>297</v>
      </c>
    </row>
    <row r="4322" customFormat="false" ht="15" hidden="false" customHeight="true" outlineLevel="0" collapsed="false">
      <c r="A4322" s="7" t="s">
        <v>8136</v>
      </c>
      <c r="B4322" s="7" t="n">
        <v>3</v>
      </c>
      <c r="C4322" s="7" t="s">
        <v>2119</v>
      </c>
      <c r="D4322" s="7" t="s">
        <v>2120</v>
      </c>
      <c r="E4322" s="7" t="s">
        <v>147</v>
      </c>
      <c r="F4322" s="7" t="s">
        <v>148</v>
      </c>
      <c r="G4322" s="7" t="s">
        <v>2142</v>
      </c>
      <c r="H4322" s="7" t="s">
        <v>163</v>
      </c>
      <c r="I4322" s="7" t="s">
        <v>82</v>
      </c>
      <c r="J4322" s="7" t="s">
        <v>194</v>
      </c>
      <c r="K4322" s="7" t="s">
        <v>153</v>
      </c>
      <c r="L4322" s="7" t="s">
        <v>118</v>
      </c>
      <c r="M4322" s="7" t="s">
        <v>204</v>
      </c>
      <c r="N4322" s="7" t="s">
        <v>126</v>
      </c>
      <c r="O4322" s="7" t="s">
        <v>89</v>
      </c>
      <c r="P4322" s="7" t="s">
        <v>164</v>
      </c>
      <c r="Q4322" s="7" t="s">
        <v>107</v>
      </c>
      <c r="R4322" s="7" t="s">
        <v>95</v>
      </c>
      <c r="S4322" s="7" t="s">
        <v>141</v>
      </c>
      <c r="T4322" s="7" t="s">
        <v>150</v>
      </c>
      <c r="U4322" s="7" t="s">
        <v>143</v>
      </c>
      <c r="V4322" s="7" t="s">
        <v>93</v>
      </c>
      <c r="W4322" s="7" t="s">
        <v>177</v>
      </c>
      <c r="X4322" s="7" t="s">
        <v>178</v>
      </c>
      <c r="Y4322" s="7" t="n">
        <v>0</v>
      </c>
      <c r="Z4322" s="7" t="n">
        <v>1</v>
      </c>
      <c r="AA4322" s="7" t="str">
        <f aca="false">IF(Y4322&gt;Z4322,"Win",IF(Y4322&lt;Z4322,"Loss","Draw"))</f>
        <v>Loss</v>
      </c>
      <c r="AB4322" s="7" t="s">
        <v>99</v>
      </c>
      <c r="AC4322" s="7" t="s">
        <v>99</v>
      </c>
      <c r="AD4322" s="7" t="s">
        <v>1111</v>
      </c>
      <c r="AE4322" s="7" t="s">
        <v>180</v>
      </c>
      <c r="AF4322" s="7" t="str">
        <f aca="false">IF(AD4322&lt;AE4322,AD4322,AE4322)</f>
        <v>Archer Queen, Cannon, Earthquake, Ice Spirit, Royal Delivery, Royal Hogs, Skeletons, The Log</v>
      </c>
      <c r="AG4322" s="7" t="str">
        <f aca="false">IF(AD4322&lt;AE4322,AE4322,AD4322)</f>
        <v>Barbarian Barrel, Electro Spirit, Fireball, Goblin Cage, Heal Spirit, Lumberjack, Phoenix, Royal Giant</v>
      </c>
      <c r="AH4322" s="7" t="str">
        <f aca="false">IF(AD4322=AF4322,AA4322,IF(AA4322="Win","Loss",IF(AA4322="Loss","Win","Draw")))</f>
        <v>Loss</v>
      </c>
      <c r="AI4322" s="7" t="s">
        <v>297</v>
      </c>
    </row>
    <row r="4323" customFormat="false" ht="15" hidden="false" customHeight="true" outlineLevel="0" collapsed="false">
      <c r="A4323" s="7" t="s">
        <v>8137</v>
      </c>
      <c r="B4323" s="7" t="n">
        <v>1</v>
      </c>
      <c r="C4323" s="7" t="s">
        <v>2119</v>
      </c>
      <c r="D4323" s="7" t="s">
        <v>2120</v>
      </c>
      <c r="E4323" s="7" t="s">
        <v>147</v>
      </c>
      <c r="F4323" s="7" t="s">
        <v>148</v>
      </c>
      <c r="G4323" s="7" t="s">
        <v>2144</v>
      </c>
      <c r="H4323" s="7" t="s">
        <v>163</v>
      </c>
      <c r="I4323" s="7" t="s">
        <v>82</v>
      </c>
      <c r="J4323" s="7" t="s">
        <v>194</v>
      </c>
      <c r="K4323" s="7" t="s">
        <v>153</v>
      </c>
      <c r="L4323" s="7" t="s">
        <v>118</v>
      </c>
      <c r="M4323" s="7" t="s">
        <v>204</v>
      </c>
      <c r="N4323" s="7" t="s">
        <v>126</v>
      </c>
      <c r="O4323" s="7" t="s">
        <v>89</v>
      </c>
      <c r="P4323" s="7" t="s">
        <v>164</v>
      </c>
      <c r="Q4323" s="7" t="s">
        <v>107</v>
      </c>
      <c r="R4323" s="7" t="s">
        <v>95</v>
      </c>
      <c r="S4323" s="7" t="s">
        <v>141</v>
      </c>
      <c r="T4323" s="7" t="s">
        <v>150</v>
      </c>
      <c r="U4323" s="7" t="s">
        <v>143</v>
      </c>
      <c r="V4323" s="7" t="s">
        <v>93</v>
      </c>
      <c r="W4323" s="7" t="s">
        <v>177</v>
      </c>
      <c r="X4323" s="7" t="s">
        <v>178</v>
      </c>
      <c r="Y4323" s="7" t="n">
        <v>1</v>
      </c>
      <c r="Z4323" s="7" t="n">
        <v>0</v>
      </c>
      <c r="AA4323" s="7" t="str">
        <f aca="false">IF(Y4323&gt;Z4323,"Win",IF(Y4323&lt;Z4323,"Loss","Draw"))</f>
        <v>Win</v>
      </c>
      <c r="AB4323" s="7" t="s">
        <v>99</v>
      </c>
      <c r="AC4323" s="7" t="s">
        <v>99</v>
      </c>
      <c r="AD4323" s="7" t="s">
        <v>1111</v>
      </c>
      <c r="AE4323" s="7" t="s">
        <v>180</v>
      </c>
      <c r="AF4323" s="7" t="str">
        <f aca="false">IF(AD4323&lt;AE4323,AD4323,AE4323)</f>
        <v>Archer Queen, Cannon, Earthquake, Ice Spirit, Royal Delivery, Royal Hogs, Skeletons, The Log</v>
      </c>
      <c r="AG4323" s="7" t="str">
        <f aca="false">IF(AD4323&lt;AE4323,AE4323,AD4323)</f>
        <v>Barbarian Barrel, Electro Spirit, Fireball, Goblin Cage, Heal Spirit, Lumberjack, Phoenix, Royal Giant</v>
      </c>
      <c r="AH4323" s="7" t="str">
        <f aca="false">IF(AD4323=AF4323,AA4323,IF(AA4323="Win","Loss",IF(AA4323="Loss","Win","Draw")))</f>
        <v>Win</v>
      </c>
      <c r="AI4323" s="7" t="s">
        <v>297</v>
      </c>
    </row>
    <row r="4324" customFormat="false" ht="15" hidden="false" customHeight="true" outlineLevel="0" collapsed="false">
      <c r="A4324" s="7" t="s">
        <v>8137</v>
      </c>
      <c r="B4324" s="7" t="n">
        <v>2</v>
      </c>
      <c r="C4324" s="7" t="s">
        <v>2119</v>
      </c>
      <c r="D4324" s="7" t="s">
        <v>2120</v>
      </c>
      <c r="E4324" s="7" t="s">
        <v>147</v>
      </c>
      <c r="F4324" s="7" t="s">
        <v>148</v>
      </c>
      <c r="G4324" s="7" t="s">
        <v>2146</v>
      </c>
      <c r="H4324" s="7" t="s">
        <v>163</v>
      </c>
      <c r="I4324" s="7" t="s">
        <v>152</v>
      </c>
      <c r="J4324" s="7" t="s">
        <v>128</v>
      </c>
      <c r="K4324" s="7" t="s">
        <v>107</v>
      </c>
      <c r="L4324" s="7" t="s">
        <v>306</v>
      </c>
      <c r="M4324" s="7" t="s">
        <v>187</v>
      </c>
      <c r="N4324" s="7" t="s">
        <v>95</v>
      </c>
      <c r="O4324" s="7" t="s">
        <v>307</v>
      </c>
      <c r="P4324" s="7" t="s">
        <v>85</v>
      </c>
      <c r="Q4324" s="7" t="s">
        <v>82</v>
      </c>
      <c r="R4324" s="7" t="s">
        <v>151</v>
      </c>
      <c r="S4324" s="7" t="s">
        <v>152</v>
      </c>
      <c r="T4324" s="7" t="s">
        <v>85</v>
      </c>
      <c r="U4324" s="7" t="s">
        <v>150</v>
      </c>
      <c r="V4324" s="7" t="s">
        <v>126</v>
      </c>
      <c r="W4324" s="7" t="s">
        <v>89</v>
      </c>
      <c r="X4324" s="7" t="s">
        <v>153</v>
      </c>
      <c r="Y4324" s="7" t="n">
        <v>1</v>
      </c>
      <c r="Z4324" s="7" t="n">
        <v>0</v>
      </c>
      <c r="AA4324" s="7" t="str">
        <f aca="false">IF(Y4324&gt;Z4324,"Win",IF(Y4324&lt;Z4324,"Loss","Draw"))</f>
        <v>Win</v>
      </c>
      <c r="AB4324" s="7" t="s">
        <v>99</v>
      </c>
      <c r="AC4324" s="7" t="s">
        <v>99</v>
      </c>
      <c r="AD4324" s="7" t="s">
        <v>603</v>
      </c>
      <c r="AE4324" s="7" t="s">
        <v>155</v>
      </c>
      <c r="AF4324" s="7" t="str">
        <f aca="false">IF(AD4324&lt;AE4324,AD4324,AE4324)</f>
        <v>Baby Dragon, Barbarian Barrel, Goblin Cage, Golden Knight, Golem, Ice Wizard, Lightning, Tornado</v>
      </c>
      <c r="AG4324" s="7" t="str">
        <f aca="false">IF(AD4324&lt;AE4324,AE4324,AD4324)</f>
        <v>Baby Dragon, Cannon, Electro Spirit, Lightning, Mighty Miner, Royal Hogs, Skeletons, The Log</v>
      </c>
      <c r="AH4324" s="7" t="str">
        <f aca="false">IF(AD4324=AF4324,AA4324,IF(AA4324="Win","Loss",IF(AA4324="Loss","Win","Draw")))</f>
        <v>Win</v>
      </c>
      <c r="AI4324" s="7" t="s">
        <v>297</v>
      </c>
    </row>
    <row r="4325" customFormat="false" ht="15" hidden="false" customHeight="true" outlineLevel="0" collapsed="false">
      <c r="A4325" s="7" t="s">
        <v>8138</v>
      </c>
      <c r="B4325" s="7" t="n">
        <v>1</v>
      </c>
      <c r="C4325" s="7" t="s">
        <v>2119</v>
      </c>
      <c r="D4325" s="7" t="s">
        <v>2120</v>
      </c>
      <c r="E4325" s="7" t="s">
        <v>147</v>
      </c>
      <c r="F4325" s="7" t="s">
        <v>148</v>
      </c>
      <c r="G4325" s="7" t="s">
        <v>2147</v>
      </c>
      <c r="H4325" s="7" t="s">
        <v>163</v>
      </c>
      <c r="I4325" s="7" t="s">
        <v>248</v>
      </c>
      <c r="J4325" s="7" t="s">
        <v>151</v>
      </c>
      <c r="K4325" s="7" t="s">
        <v>114</v>
      </c>
      <c r="L4325" s="7" t="s">
        <v>137</v>
      </c>
      <c r="M4325" s="7" t="s">
        <v>138</v>
      </c>
      <c r="N4325" s="7" t="s">
        <v>116</v>
      </c>
      <c r="O4325" s="7" t="s">
        <v>119</v>
      </c>
      <c r="P4325" s="7" t="s">
        <v>126</v>
      </c>
      <c r="Q4325" s="7" t="s">
        <v>201</v>
      </c>
      <c r="R4325" s="7" t="s">
        <v>202</v>
      </c>
      <c r="S4325" s="7" t="s">
        <v>233</v>
      </c>
      <c r="T4325" s="7" t="s">
        <v>234</v>
      </c>
      <c r="U4325" s="7" t="s">
        <v>157</v>
      </c>
      <c r="V4325" s="7" t="s">
        <v>88</v>
      </c>
      <c r="W4325" s="7" t="s">
        <v>204</v>
      </c>
      <c r="X4325" s="7" t="s">
        <v>111</v>
      </c>
      <c r="Y4325" s="7" t="n">
        <v>1</v>
      </c>
      <c r="Z4325" s="7" t="n">
        <v>0</v>
      </c>
      <c r="AA4325" s="7" t="str">
        <f aca="false">IF(Y4325&gt;Z4325,"Win",IF(Y4325&lt;Z4325,"Loss","Draw"))</f>
        <v>Win</v>
      </c>
      <c r="AB4325" s="7" t="s">
        <v>99</v>
      </c>
      <c r="AC4325" s="7" t="s">
        <v>99</v>
      </c>
      <c r="AD4325" s="7" t="s">
        <v>2148</v>
      </c>
      <c r="AE4325" s="7" t="s">
        <v>380</v>
      </c>
      <c r="AF4325" s="7" t="str">
        <f aca="false">IF(AD4325&lt;AE4325,AD4325,AE4325)</f>
        <v>Bats, Berserker, Bomb Tower, Fire Spirit, Magic Archer, Miner, Royal Delivery, Wall Breakers</v>
      </c>
      <c r="AG4325" s="7" t="str">
        <f aca="false">IF(AD4325&lt;AE4325,AE4325,AD4325)</f>
        <v>Giant Snowball, Goblin Demolisher, Goblin Drill, Goblin Hut, Mighty Miner, Poison, Princess, Skeletons</v>
      </c>
      <c r="AH4325" s="7" t="str">
        <f aca="false">IF(AD4325=AF4325,AA4325,IF(AA4325="Win","Loss",IF(AA4325="Loss","Win","Draw")))</f>
        <v>Loss</v>
      </c>
      <c r="AI4325" s="7" t="s">
        <v>297</v>
      </c>
    </row>
    <row r="4326" customFormat="false" ht="15" hidden="false" customHeight="true" outlineLevel="0" collapsed="false">
      <c r="A4326" s="7" t="s">
        <v>8138</v>
      </c>
      <c r="B4326" s="7" t="n">
        <v>2</v>
      </c>
      <c r="C4326" s="7" t="s">
        <v>2119</v>
      </c>
      <c r="D4326" s="7" t="s">
        <v>2120</v>
      </c>
      <c r="E4326" s="7" t="s">
        <v>147</v>
      </c>
      <c r="F4326" s="7" t="s">
        <v>148</v>
      </c>
      <c r="G4326" s="7" t="s">
        <v>2149</v>
      </c>
      <c r="H4326" s="7" t="s">
        <v>163</v>
      </c>
      <c r="I4326" s="7" t="s">
        <v>82</v>
      </c>
      <c r="J4326" s="7" t="s">
        <v>172</v>
      </c>
      <c r="K4326" s="7" t="s">
        <v>83</v>
      </c>
      <c r="L4326" s="7" t="s">
        <v>193</v>
      </c>
      <c r="M4326" s="7" t="s">
        <v>89</v>
      </c>
      <c r="N4326" s="7" t="s">
        <v>150</v>
      </c>
      <c r="O4326" s="7" t="s">
        <v>164</v>
      </c>
      <c r="P4326" s="7" t="s">
        <v>234</v>
      </c>
      <c r="Q4326" s="7" t="s">
        <v>284</v>
      </c>
      <c r="R4326" s="7" t="s">
        <v>186</v>
      </c>
      <c r="S4326" s="7" t="s">
        <v>418</v>
      </c>
      <c r="T4326" s="7" t="s">
        <v>110</v>
      </c>
      <c r="U4326" s="7" t="s">
        <v>93</v>
      </c>
      <c r="V4326" s="7" t="s">
        <v>114</v>
      </c>
      <c r="W4326" s="7" t="s">
        <v>96</v>
      </c>
      <c r="X4326" s="7" t="s">
        <v>242</v>
      </c>
      <c r="Y4326" s="7" t="n">
        <v>0</v>
      </c>
      <c r="Z4326" s="7" t="n">
        <v>3</v>
      </c>
      <c r="AA4326" s="7" t="str">
        <f aca="false">IF(Y4326&gt;Z4326,"Win",IF(Y4326&lt;Z4326,"Loss","Draw"))</f>
        <v>Loss</v>
      </c>
      <c r="AB4326" s="7" t="s">
        <v>99</v>
      </c>
      <c r="AC4326" s="7" t="s">
        <v>99</v>
      </c>
      <c r="AD4326" s="7" t="s">
        <v>2150</v>
      </c>
      <c r="AE4326" s="7" t="s">
        <v>1061</v>
      </c>
      <c r="AF4326" s="7" t="str">
        <f aca="false">IF(AD4326&lt;AE4326,AD4326,AE4326)</f>
        <v>Balloon, Bomber, Fireball, Giant Snowball, Inferno Dragon, Lava Hound, Minions, Skeleton Army</v>
      </c>
      <c r="AG4326" s="7" t="str">
        <f aca="false">IF(AD4326&lt;AE4326,AE4326,AD4326)</f>
        <v>Bomb Tower, Earthquake, Electro Spirit, Guards, Monk, Musketeer, Royal Hogs, The Log</v>
      </c>
      <c r="AH4326" s="7" t="str">
        <f aca="false">IF(AD4326=AF4326,AA4326,IF(AA4326="Win","Loss",IF(AA4326="Loss","Win","Draw")))</f>
        <v>Win</v>
      </c>
      <c r="AI4326" s="7" t="s">
        <v>297</v>
      </c>
    </row>
    <row r="4327" customFormat="false" ht="15" hidden="false" customHeight="true" outlineLevel="0" collapsed="false">
      <c r="A4327" s="7" t="s">
        <v>8139</v>
      </c>
      <c r="B4327" s="7" t="n">
        <v>1</v>
      </c>
      <c r="C4327" s="7" t="s">
        <v>2119</v>
      </c>
      <c r="D4327" s="7" t="s">
        <v>2120</v>
      </c>
      <c r="E4327" s="7" t="s">
        <v>147</v>
      </c>
      <c r="F4327" s="7" t="s">
        <v>148</v>
      </c>
      <c r="G4327" s="7" t="s">
        <v>2152</v>
      </c>
      <c r="H4327" s="7" t="s">
        <v>163</v>
      </c>
      <c r="I4327" s="7" t="s">
        <v>407</v>
      </c>
      <c r="J4327" s="7" t="s">
        <v>151</v>
      </c>
      <c r="K4327" s="7" t="s">
        <v>87</v>
      </c>
      <c r="L4327" s="7" t="s">
        <v>165</v>
      </c>
      <c r="M4327" s="7" t="s">
        <v>164</v>
      </c>
      <c r="N4327" s="7" t="s">
        <v>126</v>
      </c>
      <c r="O4327" s="7" t="s">
        <v>150</v>
      </c>
      <c r="P4327" s="7" t="s">
        <v>89</v>
      </c>
      <c r="Q4327" s="7" t="s">
        <v>82</v>
      </c>
      <c r="R4327" s="7" t="s">
        <v>194</v>
      </c>
      <c r="S4327" s="7" t="s">
        <v>153</v>
      </c>
      <c r="T4327" s="7" t="s">
        <v>118</v>
      </c>
      <c r="U4327" s="7" t="s">
        <v>204</v>
      </c>
      <c r="V4327" s="7" t="s">
        <v>126</v>
      </c>
      <c r="W4327" s="7" t="s">
        <v>89</v>
      </c>
      <c r="X4327" s="7" t="s">
        <v>164</v>
      </c>
      <c r="Y4327" s="7" t="n">
        <v>0</v>
      </c>
      <c r="Z4327" s="7" t="n">
        <v>1</v>
      </c>
      <c r="AA4327" s="7" t="str">
        <f aca="false">IF(Y4327&gt;Z4327,"Win",IF(Y4327&lt;Z4327,"Loss","Draw"))</f>
        <v>Loss</v>
      </c>
      <c r="AB4327" s="7" t="s">
        <v>99</v>
      </c>
      <c r="AC4327" s="7" t="s">
        <v>99</v>
      </c>
      <c r="AD4327" s="7" t="s">
        <v>526</v>
      </c>
      <c r="AE4327" s="7" t="s">
        <v>1111</v>
      </c>
      <c r="AF4327" s="7" t="str">
        <f aca="false">IF(AD4327&lt;AE4327,AD4327,AE4327)</f>
        <v>Archer Queen, Cannon, Earthquake, Ice Spirit, Royal Delivery, Royal Hogs, Skeletons, The Log</v>
      </c>
      <c r="AG4327" s="7" t="str">
        <f aca="false">IF(AD4327&lt;AE4327,AE4327,AD4327)</f>
        <v>Earthquake, Electro Spirit, Firecracker, Hog Rider, Mighty Miner, Skeletons, Tesla, The Log</v>
      </c>
      <c r="AH4327" s="7" t="str">
        <f aca="false">IF(AD4327=AF4327,AA4327,IF(AA4327="Win","Loss",IF(AA4327="Loss","Win","Draw")))</f>
        <v>Win</v>
      </c>
      <c r="AI4327" s="7" t="s">
        <v>297</v>
      </c>
    </row>
    <row r="4328" customFormat="false" ht="15" hidden="false" customHeight="true" outlineLevel="0" collapsed="false">
      <c r="A4328" s="7" t="s">
        <v>8139</v>
      </c>
      <c r="B4328" s="7" t="n">
        <v>2</v>
      </c>
      <c r="C4328" s="7" t="s">
        <v>2119</v>
      </c>
      <c r="D4328" s="7" t="s">
        <v>2120</v>
      </c>
      <c r="E4328" s="7" t="s">
        <v>147</v>
      </c>
      <c r="F4328" s="7" t="s">
        <v>148</v>
      </c>
      <c r="G4328" s="7" t="s">
        <v>2153</v>
      </c>
      <c r="H4328" s="7" t="s">
        <v>163</v>
      </c>
      <c r="I4328" s="7" t="s">
        <v>84</v>
      </c>
      <c r="J4328" s="7" t="s">
        <v>158</v>
      </c>
      <c r="K4328" s="7" t="s">
        <v>114</v>
      </c>
      <c r="L4328" s="7" t="s">
        <v>447</v>
      </c>
      <c r="M4328" s="7" t="s">
        <v>97</v>
      </c>
      <c r="N4328" s="7" t="s">
        <v>130</v>
      </c>
      <c r="O4328" s="7" t="s">
        <v>96</v>
      </c>
      <c r="P4328" s="7" t="s">
        <v>115</v>
      </c>
      <c r="Q4328" s="7" t="s">
        <v>114</v>
      </c>
      <c r="R4328" s="7" t="s">
        <v>447</v>
      </c>
      <c r="S4328" s="7" t="s">
        <v>448</v>
      </c>
      <c r="T4328" s="7" t="s">
        <v>130</v>
      </c>
      <c r="U4328" s="7" t="s">
        <v>158</v>
      </c>
      <c r="V4328" s="7" t="s">
        <v>193</v>
      </c>
      <c r="W4328" s="7" t="s">
        <v>96</v>
      </c>
      <c r="X4328" s="7" t="s">
        <v>115</v>
      </c>
      <c r="Y4328" s="7" t="n">
        <v>1</v>
      </c>
      <c r="Z4328" s="7" t="n">
        <v>0</v>
      </c>
      <c r="AA4328" s="7" t="str">
        <f aca="false">IF(Y4328&gt;Z4328,"Win",IF(Y4328&lt;Z4328,"Loss","Draw"))</f>
        <v>Win</v>
      </c>
      <c r="AB4328" s="7" t="s">
        <v>99</v>
      </c>
      <c r="AC4328" s="7" t="s">
        <v>99</v>
      </c>
      <c r="AD4328" s="7" t="s">
        <v>1014</v>
      </c>
      <c r="AE4328" s="7" t="s">
        <v>2154</v>
      </c>
      <c r="AF4328" s="7" t="str">
        <f aca="false">IF(AD4328&lt;AE4328,AD4328,AE4328)</f>
        <v>Archers, Arrows, Bowler, Giant, Giant Snowball, Graveyard, Minions, Ronin</v>
      </c>
      <c r="AG4328" s="7" t="str">
        <f aca="false">IF(AD4328&lt;AE4328,AE4328,AD4328)</f>
        <v>Arrows, Bowler, Giant, Giant Snowball, Graveyard, Guards, Minions, Witch</v>
      </c>
      <c r="AH4328" s="7" t="str">
        <f aca="false">IF(AD4328=AF4328,AA4328,IF(AA4328="Win","Loss",IF(AA4328="Loss","Win","Draw")))</f>
        <v>Win</v>
      </c>
      <c r="AI4328" s="7" t="s">
        <v>297</v>
      </c>
    </row>
    <row r="4329" customFormat="false" ht="15" hidden="false" customHeight="true" outlineLevel="0" collapsed="false">
      <c r="A4329" s="7" t="s">
        <v>8139</v>
      </c>
      <c r="B4329" s="7" t="n">
        <v>3</v>
      </c>
      <c r="C4329" s="7" t="s">
        <v>2119</v>
      </c>
      <c r="D4329" s="7" t="s">
        <v>2120</v>
      </c>
      <c r="E4329" s="7" t="s">
        <v>147</v>
      </c>
      <c r="F4329" s="7" t="s">
        <v>148</v>
      </c>
      <c r="G4329" s="7" t="s">
        <v>2155</v>
      </c>
      <c r="H4329" s="7" t="s">
        <v>163</v>
      </c>
      <c r="I4329" s="7" t="s">
        <v>201</v>
      </c>
      <c r="J4329" s="7" t="s">
        <v>202</v>
      </c>
      <c r="K4329" s="7" t="s">
        <v>123</v>
      </c>
      <c r="L4329" s="7" t="s">
        <v>187</v>
      </c>
      <c r="M4329" s="7" t="s">
        <v>95</v>
      </c>
      <c r="N4329" s="7" t="s">
        <v>88</v>
      </c>
      <c r="O4329" s="7" t="s">
        <v>234</v>
      </c>
      <c r="P4329" s="7" t="s">
        <v>111</v>
      </c>
      <c r="Q4329" s="7" t="s">
        <v>137</v>
      </c>
      <c r="R4329" s="7" t="s">
        <v>241</v>
      </c>
      <c r="S4329" s="7" t="s">
        <v>87</v>
      </c>
      <c r="T4329" s="7" t="s">
        <v>116</v>
      </c>
      <c r="U4329" s="7" t="s">
        <v>88</v>
      </c>
      <c r="V4329" s="7" t="s">
        <v>157</v>
      </c>
      <c r="W4329" s="7" t="s">
        <v>138</v>
      </c>
      <c r="X4329" s="7" t="s">
        <v>95</v>
      </c>
      <c r="Y4329" s="7" t="n">
        <v>0</v>
      </c>
      <c r="Z4329" s="7" t="n">
        <v>1</v>
      </c>
      <c r="AA4329" s="7" t="str">
        <f aca="false">IF(Y4329&gt;Z4329,"Win",IF(Y4329&lt;Z4329,"Loss","Draw"))</f>
        <v>Loss</v>
      </c>
      <c r="AB4329" s="7" t="s">
        <v>99</v>
      </c>
      <c r="AC4329" s="7" t="s">
        <v>99</v>
      </c>
      <c r="AD4329" s="7" t="s">
        <v>295</v>
      </c>
      <c r="AE4329" s="7" t="s">
        <v>2156</v>
      </c>
      <c r="AF4329" s="7" t="str">
        <f aca="false">IF(AD4329&lt;AE4329,AD4329,AE4329)</f>
        <v>Barbarian Barrel, Berserker, Bomb Tower, Goblinstein, Magic Archer, Miner, Tornado, Wall Breakers</v>
      </c>
      <c r="AG4329" s="7" t="str">
        <f aca="false">IF(AD4329&lt;AE4329,AE4329,AD4329)</f>
        <v>Barbarian Barrel, Berserker, Fire Spirit, Goblin Demolisher, Goblin Drill, Knight, Poison, Tesla</v>
      </c>
      <c r="AH4329" s="7" t="str">
        <f aca="false">IF(AD4329=AF4329,AA4329,IF(AA4329="Win","Loss",IF(AA4329="Loss","Win","Draw")))</f>
        <v>Loss</v>
      </c>
      <c r="AI4329" s="7" t="s">
        <v>297</v>
      </c>
    </row>
    <row r="4330" customFormat="false" ht="15" hidden="false" customHeight="true" outlineLevel="0" collapsed="false">
      <c r="A4330" s="5" t="s">
        <v>8140</v>
      </c>
      <c r="B4330" s="5" t="n">
        <v>1</v>
      </c>
      <c r="C4330" s="5" t="s">
        <v>2119</v>
      </c>
      <c r="D4330" s="5" t="s">
        <v>2120</v>
      </c>
      <c r="E4330" s="5" t="s">
        <v>6335</v>
      </c>
      <c r="F4330" s="5" t="s">
        <v>6336</v>
      </c>
      <c r="G4330" s="5" t="s">
        <v>8141</v>
      </c>
      <c r="H4330" s="5" t="s">
        <v>715</v>
      </c>
      <c r="I4330" s="5" t="s">
        <v>82</v>
      </c>
      <c r="J4330" s="5" t="s">
        <v>202</v>
      </c>
      <c r="K4330" s="5" t="s">
        <v>87</v>
      </c>
      <c r="L4330" s="5" t="s">
        <v>97</v>
      </c>
      <c r="M4330" s="5" t="s">
        <v>150</v>
      </c>
      <c r="N4330" s="5" t="s">
        <v>126</v>
      </c>
      <c r="O4330" s="5" t="s">
        <v>85</v>
      </c>
      <c r="P4330" s="5" t="s">
        <v>95</v>
      </c>
      <c r="Q4330" s="5" t="s">
        <v>152</v>
      </c>
      <c r="R4330" s="5" t="s">
        <v>128</v>
      </c>
      <c r="S4330" s="5" t="s">
        <v>107</v>
      </c>
      <c r="T4330" s="5" t="s">
        <v>306</v>
      </c>
      <c r="U4330" s="5" t="s">
        <v>85</v>
      </c>
      <c r="V4330" s="5" t="s">
        <v>307</v>
      </c>
      <c r="W4330" s="5" t="s">
        <v>187</v>
      </c>
      <c r="X4330" s="5" t="s">
        <v>95</v>
      </c>
      <c r="Y4330" s="5" t="n">
        <v>1</v>
      </c>
      <c r="Z4330" s="5" t="n">
        <v>0</v>
      </c>
      <c r="AA4330" s="5" t="str">
        <f aca="false">IF(Y4330&gt;Z4330,"Win",IF(Y4330&lt;Z4330,"Loss","Draw"))</f>
        <v>Win</v>
      </c>
      <c r="AB4330" s="5" t="s">
        <v>98</v>
      </c>
      <c r="AC4330" s="5" t="s">
        <v>99</v>
      </c>
      <c r="AD4330" s="5" t="s">
        <v>492</v>
      </c>
      <c r="AE4330" s="5" t="s">
        <v>603</v>
      </c>
      <c r="AF4330" s="5" t="str">
        <f aca="false">IF(AD4330&lt;AE4330,AD4330,AE4330)</f>
        <v>Baby Dragon, Barbarian Barrel, Goblin Cage, Golden Knight, Golem, Ice Wizard, Lightning, Tornado</v>
      </c>
      <c r="AG4330" s="5" t="str">
        <f aca="false">IF(AD4330&lt;AE4330,AE4330,AD4330)</f>
        <v>Barbarian Barrel, Electro Spirit, Lightning, Magic Archer, Ronin, Royal Hogs, Skeletons, Tesla</v>
      </c>
      <c r="AH4330" s="5" t="str">
        <f aca="false">IF(AD4330=AF4330,AA4330,IF(AA4330="Win","Loss",IF(AA4330="Loss","Win","Draw")))</f>
        <v>Loss</v>
      </c>
      <c r="AI4330" s="5" t="s">
        <v>102</v>
      </c>
    </row>
    <row r="4331" customFormat="false" ht="15" hidden="false" customHeight="true" outlineLevel="0" collapsed="false">
      <c r="A4331" s="5" t="s">
        <v>8140</v>
      </c>
      <c r="B4331" s="5" t="n">
        <v>2</v>
      </c>
      <c r="C4331" s="5" t="s">
        <v>2119</v>
      </c>
      <c r="D4331" s="5" t="s">
        <v>2120</v>
      </c>
      <c r="E4331" s="5" t="s">
        <v>6335</v>
      </c>
      <c r="F4331" s="5" t="s">
        <v>6336</v>
      </c>
      <c r="G4331" s="5" t="s">
        <v>2517</v>
      </c>
      <c r="H4331" s="5" t="s">
        <v>715</v>
      </c>
      <c r="I4331" s="5" t="s">
        <v>84</v>
      </c>
      <c r="J4331" s="5" t="s">
        <v>108</v>
      </c>
      <c r="K4331" s="5" t="s">
        <v>114</v>
      </c>
      <c r="L4331" s="5" t="s">
        <v>138</v>
      </c>
      <c r="M4331" s="5" t="s">
        <v>88</v>
      </c>
      <c r="N4331" s="5" t="s">
        <v>116</v>
      </c>
      <c r="O4331" s="5" t="s">
        <v>119</v>
      </c>
      <c r="P4331" s="5" t="s">
        <v>115</v>
      </c>
      <c r="Q4331" s="5" t="s">
        <v>114</v>
      </c>
      <c r="R4331" s="5" t="s">
        <v>337</v>
      </c>
      <c r="S4331" s="5" t="s">
        <v>323</v>
      </c>
      <c r="T4331" s="5" t="s">
        <v>294</v>
      </c>
      <c r="U4331" s="5" t="s">
        <v>165</v>
      </c>
      <c r="V4331" s="5" t="s">
        <v>202</v>
      </c>
      <c r="W4331" s="5" t="s">
        <v>126</v>
      </c>
      <c r="X4331" s="5" t="s">
        <v>96</v>
      </c>
      <c r="Y4331" s="5" t="n">
        <v>1</v>
      </c>
      <c r="Z4331" s="5" t="n">
        <v>0</v>
      </c>
      <c r="AA4331" s="5" t="str">
        <f aca="false">IF(Y4331&gt;Z4331,"Win",IF(Y4331&lt;Z4331,"Loss","Draw"))</f>
        <v>Win</v>
      </c>
      <c r="AB4331" s="5" t="s">
        <v>98</v>
      </c>
      <c r="AC4331" s="5" t="s">
        <v>99</v>
      </c>
      <c r="AD4331" s="5" t="s">
        <v>231</v>
      </c>
      <c r="AE4331" s="5" t="s">
        <v>8142</v>
      </c>
      <c r="AF4331" s="5" t="str">
        <f aca="false">IF(AD4331&lt;AE4331,AD4331,AE4331)</f>
        <v>Archers, Berserker, Dark Prince, Giant Snowball, Goblin Demolisher, Goblin Hut, Graveyard, Poison</v>
      </c>
      <c r="AG4331" s="5" t="str">
        <f aca="false">IF(AD4331&lt;AE4331,AE4331,AD4331)</f>
        <v>Boss Bandit, Giant Snowball, Hog Rider, Magic Archer, Mini P.E.K.K.A, Minions, Skeletons, Vines</v>
      </c>
      <c r="AH4331" s="5" t="str">
        <f aca="false">IF(AD4331=AF4331,AA4331,IF(AA4331="Win","Loss",IF(AA4331="Loss","Win","Draw")))</f>
        <v>Win</v>
      </c>
      <c r="AI4331" s="5" t="s">
        <v>102</v>
      </c>
    </row>
    <row r="4332" customFormat="false" ht="15" hidden="false" customHeight="true" outlineLevel="0" collapsed="false">
      <c r="A4332" s="5" t="s">
        <v>8143</v>
      </c>
      <c r="B4332" s="5" t="n">
        <v>1</v>
      </c>
      <c r="C4332" s="5" t="s">
        <v>2119</v>
      </c>
      <c r="D4332" s="5" t="s">
        <v>2120</v>
      </c>
      <c r="E4332" s="5" t="s">
        <v>7638</v>
      </c>
      <c r="F4332" s="5" t="s">
        <v>7639</v>
      </c>
      <c r="G4332" s="5" t="s">
        <v>8144</v>
      </c>
      <c r="H4332" s="5" t="s">
        <v>163</v>
      </c>
      <c r="I4332" s="5" t="s">
        <v>233</v>
      </c>
      <c r="J4332" s="5" t="s">
        <v>202</v>
      </c>
      <c r="K4332" s="5" t="s">
        <v>201</v>
      </c>
      <c r="L4332" s="5" t="s">
        <v>126</v>
      </c>
      <c r="M4332" s="5" t="s">
        <v>204</v>
      </c>
      <c r="N4332" s="5" t="s">
        <v>157</v>
      </c>
      <c r="O4332" s="5" t="s">
        <v>111</v>
      </c>
      <c r="P4332" s="5" t="s">
        <v>234</v>
      </c>
      <c r="Q4332" s="5" t="s">
        <v>185</v>
      </c>
      <c r="R4332" s="5" t="s">
        <v>337</v>
      </c>
      <c r="S4332" s="5" t="s">
        <v>114</v>
      </c>
      <c r="T4332" s="5" t="s">
        <v>165</v>
      </c>
      <c r="U4332" s="5" t="s">
        <v>124</v>
      </c>
      <c r="V4332" s="5" t="s">
        <v>257</v>
      </c>
      <c r="W4332" s="5" t="s">
        <v>193</v>
      </c>
      <c r="X4332" s="5" t="s">
        <v>785</v>
      </c>
      <c r="Y4332" s="5" t="n">
        <v>1</v>
      </c>
      <c r="Z4332" s="5" t="n">
        <v>0</v>
      </c>
      <c r="AA4332" s="5" t="str">
        <f aca="false">IF(Y4332&gt;Z4332,"Win",IF(Y4332&lt;Z4332,"Loss","Draw"))</f>
        <v>Win</v>
      </c>
      <c r="AB4332" s="5" t="s">
        <v>98</v>
      </c>
      <c r="AC4332" s="5" t="s">
        <v>99</v>
      </c>
      <c r="AD4332" s="5" t="s">
        <v>236</v>
      </c>
      <c r="AE4332" s="5" t="s">
        <v>7090</v>
      </c>
      <c r="AF4332" s="5" t="str">
        <f aca="false">IF(AD4332&lt;AE4332,AD4332,AE4332)</f>
        <v>Bats, Bomb Tower, Fire Spirit, Magic Archer, Miner, Royal Delivery, Skeletons, Wall Breakers</v>
      </c>
      <c r="AG4332" s="5" t="str">
        <f aca="false">IF(AD4332&lt;AE4332,AE4332,AD4332)</f>
        <v>Boss Bandit, Executioner, Freeze, Giant Snowball, Guards, Hog Rider, Hunter, Royal Ghost</v>
      </c>
      <c r="AH4332" s="5" t="str">
        <f aca="false">IF(AD4332=AF4332,AA4332,IF(AA4332="Win","Loss",IF(AA4332="Loss","Win","Draw")))</f>
        <v>Win</v>
      </c>
      <c r="AI4332" s="5" t="s">
        <v>102</v>
      </c>
    </row>
    <row r="4333" customFormat="false" ht="15" hidden="false" customHeight="true" outlineLevel="0" collapsed="false">
      <c r="A4333" s="5" t="s">
        <v>8143</v>
      </c>
      <c r="B4333" s="5" t="n">
        <v>2</v>
      </c>
      <c r="C4333" s="5" t="s">
        <v>2119</v>
      </c>
      <c r="D4333" s="5" t="s">
        <v>2120</v>
      </c>
      <c r="E4333" s="5" t="s">
        <v>7638</v>
      </c>
      <c r="F4333" s="5" t="s">
        <v>7639</v>
      </c>
      <c r="G4333" s="5" t="s">
        <v>8145</v>
      </c>
      <c r="H4333" s="5" t="s">
        <v>163</v>
      </c>
      <c r="I4333" s="5" t="s">
        <v>141</v>
      </c>
      <c r="J4333" s="5" t="s">
        <v>95</v>
      </c>
      <c r="K4333" s="5" t="s">
        <v>107</v>
      </c>
      <c r="L4333" s="5" t="s">
        <v>177</v>
      </c>
      <c r="M4333" s="5" t="s">
        <v>150</v>
      </c>
      <c r="N4333" s="5" t="s">
        <v>143</v>
      </c>
      <c r="O4333" s="5" t="s">
        <v>178</v>
      </c>
      <c r="P4333" s="5" t="s">
        <v>93</v>
      </c>
      <c r="Q4333" s="5" t="s">
        <v>152</v>
      </c>
      <c r="R4333" s="5" t="s">
        <v>151</v>
      </c>
      <c r="S4333" s="5" t="s">
        <v>82</v>
      </c>
      <c r="T4333" s="5" t="s">
        <v>126</v>
      </c>
      <c r="U4333" s="5" t="s">
        <v>150</v>
      </c>
      <c r="V4333" s="5" t="s">
        <v>89</v>
      </c>
      <c r="W4333" s="5" t="s">
        <v>85</v>
      </c>
      <c r="X4333" s="5" t="s">
        <v>153</v>
      </c>
      <c r="Y4333" s="5" t="n">
        <v>1</v>
      </c>
      <c r="Z4333" s="5" t="n">
        <v>0</v>
      </c>
      <c r="AA4333" s="5" t="str">
        <f aca="false">IF(Y4333&gt;Z4333,"Win",IF(Y4333&lt;Z4333,"Loss","Draw"))</f>
        <v>Win</v>
      </c>
      <c r="AB4333" s="5" t="s">
        <v>98</v>
      </c>
      <c r="AC4333" s="5" t="s">
        <v>99</v>
      </c>
      <c r="AD4333" s="5" t="s">
        <v>180</v>
      </c>
      <c r="AE4333" s="5" t="s">
        <v>155</v>
      </c>
      <c r="AF4333" s="5" t="str">
        <f aca="false">IF(AD4333&lt;AE4333,AD4333,AE4333)</f>
        <v>Baby Dragon, Cannon, Electro Spirit, Lightning, Mighty Miner, Royal Hogs, Skeletons, The Log</v>
      </c>
      <c r="AG4333" s="5" t="str">
        <f aca="false">IF(AD4333&lt;AE4333,AE4333,AD4333)</f>
        <v>Barbarian Barrel, Electro Spirit, Fireball, Goblin Cage, Heal Spirit, Lumberjack, Phoenix, Royal Giant</v>
      </c>
      <c r="AH4333" s="5" t="str">
        <f aca="false">IF(AD4333=AF4333,AA4333,IF(AA4333="Win","Loss",IF(AA4333="Loss","Win","Draw")))</f>
        <v>Loss</v>
      </c>
      <c r="AI4333" s="5" t="s">
        <v>102</v>
      </c>
    </row>
    <row r="4334" customFormat="false" ht="15" hidden="false" customHeight="true" outlineLevel="0" collapsed="false">
      <c r="A4334" s="5" t="s">
        <v>8146</v>
      </c>
      <c r="B4334" s="5" t="n">
        <v>1</v>
      </c>
      <c r="C4334" s="5" t="s">
        <v>2119</v>
      </c>
      <c r="D4334" s="5" t="s">
        <v>2120</v>
      </c>
      <c r="E4334" s="5" t="s">
        <v>3071</v>
      </c>
      <c r="F4334" s="5" t="s">
        <v>3072</v>
      </c>
      <c r="G4334" s="5" t="s">
        <v>480</v>
      </c>
      <c r="H4334" s="5" t="s">
        <v>163</v>
      </c>
      <c r="I4334" s="5" t="s">
        <v>82</v>
      </c>
      <c r="J4334" s="5" t="s">
        <v>151</v>
      </c>
      <c r="K4334" s="5" t="s">
        <v>152</v>
      </c>
      <c r="L4334" s="5" t="s">
        <v>153</v>
      </c>
      <c r="M4334" s="5" t="s">
        <v>126</v>
      </c>
      <c r="N4334" s="5" t="s">
        <v>150</v>
      </c>
      <c r="O4334" s="5" t="s">
        <v>89</v>
      </c>
      <c r="P4334" s="5" t="s">
        <v>85</v>
      </c>
      <c r="Q4334" s="5" t="s">
        <v>129</v>
      </c>
      <c r="R4334" s="5" t="s">
        <v>128</v>
      </c>
      <c r="S4334" s="5" t="s">
        <v>127</v>
      </c>
      <c r="T4334" s="5" t="s">
        <v>86</v>
      </c>
      <c r="U4334" s="5" t="s">
        <v>131</v>
      </c>
      <c r="V4334" s="5" t="s">
        <v>173</v>
      </c>
      <c r="W4334" s="5" t="s">
        <v>130</v>
      </c>
      <c r="X4334" s="5" t="s">
        <v>133</v>
      </c>
      <c r="Y4334" s="5" t="n">
        <v>1</v>
      </c>
      <c r="Z4334" s="5" t="n">
        <v>0</v>
      </c>
      <c r="AA4334" s="5" t="str">
        <f aca="false">IF(Y4334&gt;Z4334,"Win",IF(Y4334&lt;Z4334,"Loss","Draw"))</f>
        <v>Win</v>
      </c>
      <c r="AB4334" s="5" t="s">
        <v>98</v>
      </c>
      <c r="AC4334" s="5" t="s">
        <v>99</v>
      </c>
      <c r="AD4334" s="5" t="s">
        <v>155</v>
      </c>
      <c r="AE4334" s="5" t="s">
        <v>796</v>
      </c>
      <c r="AF4334" s="5" t="str">
        <f aca="false">IF(AD4334&lt;AE4334,AD4334,AE4334)</f>
        <v>Arrows, Bandit, Battle Ram, Golden Knight, Mega Knight, Mother Witch, Skeleton Dragons, Zappies</v>
      </c>
      <c r="AG4334" s="5" t="str">
        <f aca="false">IF(AD4334&lt;AE4334,AE4334,AD4334)</f>
        <v>Baby Dragon, Cannon, Electro Spirit, Lightning, Mighty Miner, Royal Hogs, Skeletons, The Log</v>
      </c>
      <c r="AH4334" s="5" t="str">
        <f aca="false">IF(AD4334=AF4334,AA4334,IF(AA4334="Win","Loss",IF(AA4334="Loss","Win","Draw")))</f>
        <v>Loss</v>
      </c>
      <c r="AI4334" s="5" t="s">
        <v>102</v>
      </c>
    </row>
    <row r="4335" customFormat="false" ht="15" hidden="false" customHeight="true" outlineLevel="0" collapsed="false">
      <c r="A4335" s="5" t="s">
        <v>8146</v>
      </c>
      <c r="B4335" s="5" t="n">
        <v>2</v>
      </c>
      <c r="C4335" s="5" t="s">
        <v>2119</v>
      </c>
      <c r="D4335" s="5" t="s">
        <v>2120</v>
      </c>
      <c r="E4335" s="5" t="s">
        <v>3071</v>
      </c>
      <c r="F4335" s="5" t="s">
        <v>3072</v>
      </c>
      <c r="G4335" s="5" t="s">
        <v>4469</v>
      </c>
      <c r="H4335" s="5" t="s">
        <v>163</v>
      </c>
      <c r="I4335" s="5" t="s">
        <v>84</v>
      </c>
      <c r="J4335" s="5" t="s">
        <v>108</v>
      </c>
      <c r="K4335" s="5" t="s">
        <v>87</v>
      </c>
      <c r="L4335" s="5" t="s">
        <v>157</v>
      </c>
      <c r="M4335" s="5" t="s">
        <v>88</v>
      </c>
      <c r="N4335" s="5" t="s">
        <v>95</v>
      </c>
      <c r="O4335" s="5" t="s">
        <v>115</v>
      </c>
      <c r="P4335" s="5" t="s">
        <v>116</v>
      </c>
      <c r="Q4335" s="5" t="s">
        <v>159</v>
      </c>
      <c r="R4335" s="5" t="s">
        <v>108</v>
      </c>
      <c r="S4335" s="5" t="s">
        <v>203</v>
      </c>
      <c r="T4335" s="5" t="s">
        <v>88</v>
      </c>
      <c r="U4335" s="5" t="s">
        <v>87</v>
      </c>
      <c r="V4335" s="5" t="s">
        <v>118</v>
      </c>
      <c r="W4335" s="5" t="s">
        <v>204</v>
      </c>
      <c r="X4335" s="5" t="s">
        <v>157</v>
      </c>
      <c r="Y4335" s="5" t="n">
        <v>1</v>
      </c>
      <c r="Z4335" s="5" t="n">
        <v>0</v>
      </c>
      <c r="AA4335" s="5" t="str">
        <f aca="false">IF(Y4335&gt;Z4335,"Win",IF(Y4335&lt;Z4335,"Loss","Draw"))</f>
        <v>Win</v>
      </c>
      <c r="AB4335" s="5" t="s">
        <v>98</v>
      </c>
      <c r="AC4335" s="5" t="s">
        <v>99</v>
      </c>
      <c r="AD4335" s="5" t="s">
        <v>1770</v>
      </c>
      <c r="AE4335" s="5" t="s">
        <v>4130</v>
      </c>
      <c r="AF4335" s="5" t="str">
        <f aca="false">IF(AD4335&lt;AE4335,AD4335,AE4335)</f>
        <v>Archers, Barbarian Barrel, Berserker, Dark Prince, Fire Spirit, Graveyard, Poison, Tesla</v>
      </c>
      <c r="AG4335" s="5" t="str">
        <f aca="false">IF(AD4335&lt;AE4335,AE4335,AD4335)</f>
        <v>Berserker, Dark Prince, Dart Goblin, Fire Spirit, Goblin Barrel, Ice Spirit, Royal Delivery, Tesla</v>
      </c>
      <c r="AH4335" s="5" t="str">
        <f aca="false">IF(AD4335=AF4335,AA4335,IF(AA4335="Win","Loss",IF(AA4335="Loss","Win","Draw")))</f>
        <v>Win</v>
      </c>
      <c r="AI4335" s="5" t="s">
        <v>102</v>
      </c>
    </row>
    <row r="4336" customFormat="false" ht="15" hidden="false" customHeight="true" outlineLevel="0" collapsed="false">
      <c r="A4336" s="5" t="s">
        <v>8147</v>
      </c>
      <c r="B4336" s="5" t="n">
        <v>1</v>
      </c>
      <c r="C4336" s="5" t="s">
        <v>2119</v>
      </c>
      <c r="D4336" s="5" t="s">
        <v>2120</v>
      </c>
      <c r="E4336" s="6" t="s">
        <v>4085</v>
      </c>
      <c r="F4336" s="5" t="s">
        <v>4086</v>
      </c>
      <c r="G4336" s="5" t="s">
        <v>8148</v>
      </c>
      <c r="H4336" s="5" t="s">
        <v>715</v>
      </c>
      <c r="I4336" s="5" t="s">
        <v>201</v>
      </c>
      <c r="J4336" s="5" t="s">
        <v>202</v>
      </c>
      <c r="K4336" s="5" t="s">
        <v>123</v>
      </c>
      <c r="L4336" s="5" t="s">
        <v>111</v>
      </c>
      <c r="M4336" s="5" t="s">
        <v>126</v>
      </c>
      <c r="N4336" s="5" t="s">
        <v>187</v>
      </c>
      <c r="O4336" s="5" t="s">
        <v>95</v>
      </c>
      <c r="P4336" s="5" t="s">
        <v>234</v>
      </c>
      <c r="Q4336" s="5" t="s">
        <v>153</v>
      </c>
      <c r="R4336" s="5" t="s">
        <v>123</v>
      </c>
      <c r="S4336" s="5" t="s">
        <v>201</v>
      </c>
      <c r="T4336" s="5" t="s">
        <v>187</v>
      </c>
      <c r="U4336" s="5" t="s">
        <v>403</v>
      </c>
      <c r="V4336" s="5" t="s">
        <v>95</v>
      </c>
      <c r="W4336" s="5" t="s">
        <v>111</v>
      </c>
      <c r="X4336" s="5" t="s">
        <v>202</v>
      </c>
      <c r="Y4336" s="5" t="n">
        <v>1</v>
      </c>
      <c r="Z4336" s="5" t="n">
        <v>0</v>
      </c>
      <c r="AA4336" s="5" t="str">
        <f aca="false">IF(Y4336&gt;Z4336,"Win",IF(Y4336&lt;Z4336,"Loss","Draw"))</f>
        <v>Win</v>
      </c>
      <c r="AB4336" s="5" t="s">
        <v>98</v>
      </c>
      <c r="AC4336" s="5" t="s">
        <v>99</v>
      </c>
      <c r="AD4336" s="5" t="s">
        <v>840</v>
      </c>
      <c r="AE4336" s="5" t="s">
        <v>8149</v>
      </c>
      <c r="AF4336" s="5" t="str">
        <f aca="false">IF(AD4336&lt;AE4336,AD4336,AE4336)</f>
        <v>Barbarian Barrel, Bomb Tower, Goblinstein, Magic Archer, Miner, Skeletons, Tornado, Wall Breakers</v>
      </c>
      <c r="AG4336" s="5" t="str">
        <f aca="false">IF(AD4336&lt;AE4336,AE4336,AD4336)</f>
        <v>Barbarian Barrel, Cannon, Goblinstein, Magic Archer, Miner, Spear Goblins, Tornado, Wall Breakers</v>
      </c>
      <c r="AH4336" s="5" t="str">
        <f aca="false">IF(AD4336=AF4336,AA4336,IF(AA4336="Win","Loss",IF(AA4336="Loss","Win","Draw")))</f>
        <v>Win</v>
      </c>
      <c r="AI4336" s="5" t="s">
        <v>102</v>
      </c>
    </row>
    <row r="4337" customFormat="false" ht="15" hidden="false" customHeight="true" outlineLevel="0" collapsed="false">
      <c r="A4337" s="5" t="s">
        <v>8147</v>
      </c>
      <c r="B4337" s="5" t="n">
        <v>2</v>
      </c>
      <c r="C4337" s="5" t="s">
        <v>2119</v>
      </c>
      <c r="D4337" s="5" t="s">
        <v>2120</v>
      </c>
      <c r="E4337" s="6" t="s">
        <v>4085</v>
      </c>
      <c r="F4337" s="5" t="s">
        <v>4086</v>
      </c>
      <c r="G4337" s="5" t="s">
        <v>8150</v>
      </c>
      <c r="H4337" s="5" t="s">
        <v>715</v>
      </c>
      <c r="I4337" s="5" t="s">
        <v>82</v>
      </c>
      <c r="J4337" s="5" t="s">
        <v>83</v>
      </c>
      <c r="K4337" s="5" t="s">
        <v>87</v>
      </c>
      <c r="L4337" s="5" t="s">
        <v>86</v>
      </c>
      <c r="M4337" s="5" t="s">
        <v>89</v>
      </c>
      <c r="N4337" s="5" t="s">
        <v>88</v>
      </c>
      <c r="O4337" s="5" t="s">
        <v>150</v>
      </c>
      <c r="P4337" s="5" t="s">
        <v>85</v>
      </c>
      <c r="Q4337" s="5" t="s">
        <v>92</v>
      </c>
      <c r="R4337" s="5" t="s">
        <v>91</v>
      </c>
      <c r="S4337" s="5" t="s">
        <v>90</v>
      </c>
      <c r="T4337" s="5" t="s">
        <v>93</v>
      </c>
      <c r="U4337" s="5" t="s">
        <v>125</v>
      </c>
      <c r="V4337" s="5" t="s">
        <v>96</v>
      </c>
      <c r="W4337" s="5" t="s">
        <v>94</v>
      </c>
      <c r="X4337" s="5" t="s">
        <v>150</v>
      </c>
      <c r="Y4337" s="5" t="n">
        <v>1</v>
      </c>
      <c r="Z4337" s="5" t="n">
        <v>0</v>
      </c>
      <c r="AA4337" s="5" t="str">
        <f aca="false">IF(Y4337&gt;Z4337,"Win",IF(Y4337&lt;Z4337,"Loss","Draw"))</f>
        <v>Win</v>
      </c>
      <c r="AB4337" s="5" t="s">
        <v>98</v>
      </c>
      <c r="AC4337" s="5" t="s">
        <v>99</v>
      </c>
      <c r="AD4337" s="5" t="s">
        <v>7335</v>
      </c>
      <c r="AE4337" s="5" t="s">
        <v>635</v>
      </c>
      <c r="AF4337" s="5" t="str">
        <f aca="false">IF(AD4337&lt;AE4337,AD4337,AE4337)</f>
        <v>Berserker, Electro Spirit, Lightning, Monk, Royal Hogs, Skeleton Dragons, Tesla, The Log</v>
      </c>
      <c r="AG4337" s="5" t="str">
        <f aca="false">IF(AD4337&lt;AE4337,AE4337,AD4337)</f>
        <v>Cannon Cart, Electro Spirit, Fireball, Goblins, Minions, Mortar, Rascals, Skeleton Barrel</v>
      </c>
      <c r="AH4337" s="5" t="str">
        <f aca="false">IF(AD4337=AF4337,AA4337,IF(AA4337="Win","Loss",IF(AA4337="Loss","Win","Draw")))</f>
        <v>Win</v>
      </c>
      <c r="AI4337" s="5" t="s">
        <v>102</v>
      </c>
    </row>
    <row r="4338" customFormat="false" ht="15" hidden="false" customHeight="true" outlineLevel="0" collapsed="false">
      <c r="A4338" s="5" t="s">
        <v>8151</v>
      </c>
      <c r="B4338" s="5" t="n">
        <v>1</v>
      </c>
      <c r="C4338" s="5" t="s">
        <v>2119</v>
      </c>
      <c r="D4338" s="5" t="s">
        <v>2120</v>
      </c>
      <c r="E4338" s="5" t="s">
        <v>2789</v>
      </c>
      <c r="F4338" s="5" t="s">
        <v>2790</v>
      </c>
      <c r="G4338" s="5" t="s">
        <v>2884</v>
      </c>
      <c r="H4338" s="5" t="s">
        <v>163</v>
      </c>
      <c r="I4338" s="5" t="s">
        <v>84</v>
      </c>
      <c r="J4338" s="5" t="s">
        <v>158</v>
      </c>
      <c r="K4338" s="5" t="s">
        <v>114</v>
      </c>
      <c r="L4338" s="5" t="s">
        <v>447</v>
      </c>
      <c r="M4338" s="5" t="s">
        <v>173</v>
      </c>
      <c r="N4338" s="5" t="s">
        <v>130</v>
      </c>
      <c r="O4338" s="5" t="s">
        <v>115</v>
      </c>
      <c r="P4338" s="5" t="s">
        <v>126</v>
      </c>
      <c r="Q4338" s="5" t="s">
        <v>90</v>
      </c>
      <c r="R4338" s="5" t="s">
        <v>123</v>
      </c>
      <c r="S4338" s="5" t="s">
        <v>124</v>
      </c>
      <c r="T4338" s="5" t="s">
        <v>95</v>
      </c>
      <c r="U4338" s="5" t="s">
        <v>125</v>
      </c>
      <c r="V4338" s="5" t="s">
        <v>85</v>
      </c>
      <c r="W4338" s="5" t="s">
        <v>96</v>
      </c>
      <c r="X4338" s="5" t="s">
        <v>126</v>
      </c>
      <c r="Y4338" s="5" t="n">
        <v>0</v>
      </c>
      <c r="Z4338" s="5" t="n">
        <v>1</v>
      </c>
      <c r="AA4338" s="5" t="str">
        <f aca="false">IF(Y4338&gt;Z4338,"Win",IF(Y4338&lt;Z4338,"Loss","Draw"))</f>
        <v>Loss</v>
      </c>
      <c r="AB4338" s="5" t="s">
        <v>98</v>
      </c>
      <c r="AC4338" s="5" t="s">
        <v>99</v>
      </c>
      <c r="AD4338" s="5" t="s">
        <v>1338</v>
      </c>
      <c r="AE4338" s="5" t="s">
        <v>134</v>
      </c>
      <c r="AF4338" s="5" t="str">
        <f aca="false">IF(AD4338&lt;AE4338,AD4338,AE4338)</f>
        <v>Archers, Arrows, Bowler, Giant, Giant Snowball, Graveyard, Skeletons, Zappies</v>
      </c>
      <c r="AG4338" s="5" t="str">
        <f aca="false">IF(AD4338&lt;AE4338,AE4338,AD4338)</f>
        <v>Barbarian Barrel, Cannon Cart, Goblinstein, Lightning, Minions, Mortar, Royal Ghost, Skeletons</v>
      </c>
      <c r="AH4338" s="5" t="str">
        <f aca="false">IF(AD4338=AF4338,AA4338,IF(AA4338="Win","Loss",IF(AA4338="Loss","Win","Draw")))</f>
        <v>Loss</v>
      </c>
      <c r="AI4338" s="5" t="s">
        <v>102</v>
      </c>
    </row>
    <row r="4339" customFormat="false" ht="15" hidden="false" customHeight="true" outlineLevel="0" collapsed="false">
      <c r="A4339" s="5" t="s">
        <v>8151</v>
      </c>
      <c r="B4339" s="5" t="n">
        <v>2</v>
      </c>
      <c r="C4339" s="5" t="s">
        <v>2119</v>
      </c>
      <c r="D4339" s="5" t="s">
        <v>2120</v>
      </c>
      <c r="E4339" s="5" t="s">
        <v>2789</v>
      </c>
      <c r="F4339" s="5" t="s">
        <v>2790</v>
      </c>
      <c r="G4339" s="5" t="s">
        <v>3453</v>
      </c>
      <c r="H4339" s="5" t="s">
        <v>163</v>
      </c>
      <c r="I4339" s="5" t="s">
        <v>177</v>
      </c>
      <c r="J4339" s="5" t="s">
        <v>83</v>
      </c>
      <c r="K4339" s="5" t="s">
        <v>124</v>
      </c>
      <c r="L4339" s="5" t="s">
        <v>257</v>
      </c>
      <c r="M4339" s="5" t="s">
        <v>150</v>
      </c>
      <c r="N4339" s="5" t="s">
        <v>89</v>
      </c>
      <c r="O4339" s="5" t="s">
        <v>93</v>
      </c>
      <c r="P4339" s="5" t="s">
        <v>215</v>
      </c>
      <c r="Q4339" s="5" t="s">
        <v>114</v>
      </c>
      <c r="R4339" s="5" t="s">
        <v>241</v>
      </c>
      <c r="S4339" s="5" t="s">
        <v>137</v>
      </c>
      <c r="T4339" s="5" t="s">
        <v>88</v>
      </c>
      <c r="U4339" s="5" t="s">
        <v>87</v>
      </c>
      <c r="V4339" s="5" t="s">
        <v>157</v>
      </c>
      <c r="W4339" s="5" t="s">
        <v>242</v>
      </c>
      <c r="X4339" s="5" t="s">
        <v>116</v>
      </c>
      <c r="Y4339" s="5" t="n">
        <v>0</v>
      </c>
      <c r="Z4339" s="5" t="n">
        <v>1</v>
      </c>
      <c r="AA4339" s="5" t="str">
        <f aca="false">IF(Y4339&gt;Z4339,"Win",IF(Y4339&lt;Z4339,"Loss","Draw"))</f>
        <v>Loss</v>
      </c>
      <c r="AB4339" s="5" t="s">
        <v>98</v>
      </c>
      <c r="AC4339" s="5" t="s">
        <v>99</v>
      </c>
      <c r="AD4339" s="5" t="s">
        <v>1611</v>
      </c>
      <c r="AE4339" s="5" t="s">
        <v>1311</v>
      </c>
      <c r="AF4339" s="5" t="str">
        <f aca="false">IF(AD4339&lt;AE4339,AD4339,AE4339)</f>
        <v>Berserker, Bomber, Fire Spirit, Giant Snowball, Goblin Drill, Knight, Poison, Tesla</v>
      </c>
      <c r="AG4339" s="5" t="str">
        <f aca="false">IF(AD4339&lt;AE4339,AE4339,AD4339)</f>
        <v>Electro Spirit, Fireball, Fisherman, Hunter, Monk, Royal Ghost, Royal Giant, The Log</v>
      </c>
      <c r="AH4339" s="5" t="str">
        <f aca="false">IF(AD4339=AF4339,AA4339,IF(AA4339="Win","Loss",IF(AA4339="Loss","Win","Draw")))</f>
        <v>Win</v>
      </c>
      <c r="AI4339" s="5" t="s">
        <v>102</v>
      </c>
    </row>
    <row r="4340" customFormat="false" ht="15" hidden="false" customHeight="true" outlineLevel="0" collapsed="false">
      <c r="A4340" s="5" t="s">
        <v>8152</v>
      </c>
      <c r="B4340" s="5" t="n">
        <v>1</v>
      </c>
      <c r="C4340" s="5" t="s">
        <v>2119</v>
      </c>
      <c r="D4340" s="5" t="s">
        <v>2120</v>
      </c>
      <c r="E4340" s="5" t="s">
        <v>273</v>
      </c>
      <c r="F4340" s="5" t="s">
        <v>274</v>
      </c>
      <c r="G4340" s="5" t="s">
        <v>8153</v>
      </c>
      <c r="H4340" s="5" t="s">
        <v>163</v>
      </c>
      <c r="I4340" s="5" t="s">
        <v>152</v>
      </c>
      <c r="J4340" s="5" t="s">
        <v>128</v>
      </c>
      <c r="K4340" s="5" t="s">
        <v>108</v>
      </c>
      <c r="L4340" s="5" t="s">
        <v>306</v>
      </c>
      <c r="M4340" s="5" t="s">
        <v>85</v>
      </c>
      <c r="N4340" s="5" t="s">
        <v>95</v>
      </c>
      <c r="O4340" s="5" t="s">
        <v>187</v>
      </c>
      <c r="P4340" s="5" t="s">
        <v>107</v>
      </c>
      <c r="Q4340" s="5" t="s">
        <v>129</v>
      </c>
      <c r="R4340" s="5" t="s">
        <v>128</v>
      </c>
      <c r="S4340" s="5" t="s">
        <v>127</v>
      </c>
      <c r="T4340" s="5" t="s">
        <v>173</v>
      </c>
      <c r="U4340" s="5" t="s">
        <v>97</v>
      </c>
      <c r="V4340" s="5" t="s">
        <v>133</v>
      </c>
      <c r="W4340" s="5" t="s">
        <v>131</v>
      </c>
      <c r="X4340" s="5" t="s">
        <v>130</v>
      </c>
      <c r="Y4340" s="5" t="n">
        <v>0</v>
      </c>
      <c r="Z4340" s="5" t="n">
        <v>1</v>
      </c>
      <c r="AA4340" s="5" t="str">
        <f aca="false">IF(Y4340&gt;Z4340,"Win",IF(Y4340&lt;Z4340,"Loss","Draw"))</f>
        <v>Loss</v>
      </c>
      <c r="AB4340" s="5" t="s">
        <v>98</v>
      </c>
      <c r="AC4340" s="5" t="s">
        <v>99</v>
      </c>
      <c r="AD4340" s="5" t="s">
        <v>551</v>
      </c>
      <c r="AE4340" s="5" t="s">
        <v>503</v>
      </c>
      <c r="AF4340" s="5" t="str">
        <f aca="false">IF(AD4340&lt;AE4340,AD4340,AE4340)</f>
        <v>Arrows, Bandit, Battle Ram, Golden Knight, Mega Knight, Mother Witch, Ronin, Zappies</v>
      </c>
      <c r="AG4340" s="5" t="str">
        <f aca="false">IF(AD4340&lt;AE4340,AE4340,AD4340)</f>
        <v>Baby Dragon, Barbarian Barrel, Dark Prince, Goblin Cage, Golden Knight, Golem, Lightning, Tornado</v>
      </c>
      <c r="AH4340" s="5" t="str">
        <f aca="false">IF(AD4340=AF4340,AA4340,IF(AA4340="Win","Loss",IF(AA4340="Loss","Win","Draw")))</f>
        <v>Win</v>
      </c>
      <c r="AI4340" s="5" t="s">
        <v>102</v>
      </c>
    </row>
    <row r="4341" customFormat="false" ht="15" hidden="false" customHeight="true" outlineLevel="0" collapsed="false">
      <c r="A4341" s="5" t="s">
        <v>8152</v>
      </c>
      <c r="B4341" s="5" t="n">
        <v>2</v>
      </c>
      <c r="C4341" s="5" t="s">
        <v>2119</v>
      </c>
      <c r="D4341" s="5" t="s">
        <v>2120</v>
      </c>
      <c r="E4341" s="5" t="s">
        <v>273</v>
      </c>
      <c r="F4341" s="5" t="s">
        <v>274</v>
      </c>
      <c r="G4341" s="5" t="s">
        <v>8154</v>
      </c>
      <c r="H4341" s="5" t="s">
        <v>163</v>
      </c>
      <c r="I4341" s="5" t="s">
        <v>84</v>
      </c>
      <c r="J4341" s="5" t="s">
        <v>83</v>
      </c>
      <c r="K4341" s="5" t="s">
        <v>82</v>
      </c>
      <c r="L4341" s="5" t="s">
        <v>87</v>
      </c>
      <c r="M4341" s="5" t="s">
        <v>89</v>
      </c>
      <c r="N4341" s="5" t="s">
        <v>88</v>
      </c>
      <c r="O4341" s="5" t="s">
        <v>150</v>
      </c>
      <c r="P4341" s="5" t="s">
        <v>93</v>
      </c>
      <c r="Q4341" s="5" t="s">
        <v>185</v>
      </c>
      <c r="R4341" s="5" t="s">
        <v>108</v>
      </c>
      <c r="S4341" s="5" t="s">
        <v>257</v>
      </c>
      <c r="T4341" s="5" t="s">
        <v>117</v>
      </c>
      <c r="U4341" s="5" t="s">
        <v>124</v>
      </c>
      <c r="V4341" s="5" t="s">
        <v>165</v>
      </c>
      <c r="W4341" s="5" t="s">
        <v>95</v>
      </c>
      <c r="X4341" s="5" t="s">
        <v>187</v>
      </c>
      <c r="Y4341" s="5" t="n">
        <v>1</v>
      </c>
      <c r="Z4341" s="5" t="n">
        <v>0</v>
      </c>
      <c r="AA4341" s="5" t="str">
        <f aca="false">IF(Y4341&gt;Z4341,"Win",IF(Y4341&lt;Z4341,"Loss","Draw"))</f>
        <v>Win</v>
      </c>
      <c r="AB4341" s="5" t="s">
        <v>98</v>
      </c>
      <c r="AC4341" s="5" t="s">
        <v>99</v>
      </c>
      <c r="AD4341" s="5" t="s">
        <v>1409</v>
      </c>
      <c r="AE4341" s="5" t="s">
        <v>8155</v>
      </c>
      <c r="AF4341" s="5" t="str">
        <f aca="false">IF(AD4341&lt;AE4341,AD4341,AE4341)</f>
        <v>Archers, Berserker, Electro Spirit, Fireball, Monk, Royal Hogs, Tesla, The Log</v>
      </c>
      <c r="AG4341" s="5" t="str">
        <f aca="false">IF(AD4341&lt;AE4341,AE4341,AD4341)</f>
        <v>Barbarian Barrel, Dark Prince, Executioner, Giant Skeleton, Hog Rider, Hunter, Royal Ghost, Tornado</v>
      </c>
      <c r="AH4341" s="5" t="str">
        <f aca="false">IF(AD4341=AF4341,AA4341,IF(AA4341="Win","Loss",IF(AA4341="Loss","Win","Draw")))</f>
        <v>Win</v>
      </c>
      <c r="AI4341" s="5" t="s">
        <v>102</v>
      </c>
    </row>
    <row r="4342" customFormat="false" ht="15" hidden="false" customHeight="true" outlineLevel="0" collapsed="false">
      <c r="A4342" s="5" t="s">
        <v>8152</v>
      </c>
      <c r="B4342" s="5" t="n">
        <v>3</v>
      </c>
      <c r="C4342" s="5" t="s">
        <v>2119</v>
      </c>
      <c r="D4342" s="5" t="s">
        <v>2120</v>
      </c>
      <c r="E4342" s="5" t="s">
        <v>273</v>
      </c>
      <c r="F4342" s="5" t="s">
        <v>274</v>
      </c>
      <c r="G4342" s="5" t="s">
        <v>8156</v>
      </c>
      <c r="H4342" s="5" t="s">
        <v>163</v>
      </c>
      <c r="I4342" s="5" t="s">
        <v>203</v>
      </c>
      <c r="J4342" s="5" t="s">
        <v>202</v>
      </c>
      <c r="K4342" s="5" t="s">
        <v>201</v>
      </c>
      <c r="L4342" s="5" t="s">
        <v>204</v>
      </c>
      <c r="M4342" s="5" t="s">
        <v>153</v>
      </c>
      <c r="N4342" s="5" t="s">
        <v>157</v>
      </c>
      <c r="O4342" s="5" t="s">
        <v>118</v>
      </c>
      <c r="P4342" s="5" t="s">
        <v>208</v>
      </c>
      <c r="Q4342" s="5" t="s">
        <v>284</v>
      </c>
      <c r="R4342" s="5" t="s">
        <v>158</v>
      </c>
      <c r="S4342" s="5" t="s">
        <v>778</v>
      </c>
      <c r="T4342" s="5" t="s">
        <v>242</v>
      </c>
      <c r="U4342" s="5" t="s">
        <v>113</v>
      </c>
      <c r="V4342" s="5" t="s">
        <v>115</v>
      </c>
      <c r="W4342" s="5" t="s">
        <v>116</v>
      </c>
      <c r="X4342" s="5" t="s">
        <v>89</v>
      </c>
      <c r="Y4342" s="5" t="n">
        <v>1</v>
      </c>
      <c r="Z4342" s="5" t="n">
        <v>0</v>
      </c>
      <c r="AA4342" s="5" t="str">
        <f aca="false">IF(Y4342&gt;Z4342,"Win",IF(Y4342&lt;Z4342,"Loss","Draw"))</f>
        <v>Win</v>
      </c>
      <c r="AB4342" s="5" t="s">
        <v>98</v>
      </c>
      <c r="AC4342" s="5" t="s">
        <v>99</v>
      </c>
      <c r="AD4342" s="5" t="s">
        <v>1820</v>
      </c>
      <c r="AE4342" s="5" t="s">
        <v>8157</v>
      </c>
      <c r="AF4342" s="5" t="str">
        <f aca="false">IF(AD4342&lt;AE4342,AD4342,AE4342)</f>
        <v>Bomber, Bowler, Furnace, Graveyard, Inferno Dragon, P.E.K.K.A, Poison, The Log</v>
      </c>
      <c r="AG4342" s="5" t="str">
        <f aca="false">IF(AD4342&lt;AE4342,AE4342,AD4342)</f>
        <v>Cannon, Fire Spirit, Goblin Barrel, Ice Spirit, Magic Archer, Royal Delivery, Valkyrie, Wall Breakers</v>
      </c>
      <c r="AH4342" s="5" t="str">
        <f aca="false">IF(AD4342=AF4342,AA4342,IF(AA4342="Win","Loss",IF(AA4342="Loss","Win","Draw")))</f>
        <v>Loss</v>
      </c>
      <c r="AI4342" s="5" t="s">
        <v>102</v>
      </c>
    </row>
    <row r="4343" customFormat="false" ht="15" hidden="false" customHeight="true" outlineLevel="0" collapsed="false">
      <c r="A4343" s="5" t="s">
        <v>8158</v>
      </c>
      <c r="B4343" s="5" t="n">
        <v>1</v>
      </c>
      <c r="C4343" s="5" t="s">
        <v>2119</v>
      </c>
      <c r="D4343" s="5" t="s">
        <v>2120</v>
      </c>
      <c r="E4343" s="6" t="s">
        <v>761</v>
      </c>
      <c r="F4343" s="5" t="s">
        <v>762</v>
      </c>
      <c r="G4343" s="5" t="s">
        <v>8159</v>
      </c>
      <c r="H4343" s="5" t="s">
        <v>81</v>
      </c>
      <c r="I4343" s="5" t="s">
        <v>201</v>
      </c>
      <c r="J4343" s="5" t="s">
        <v>202</v>
      </c>
      <c r="K4343" s="5" t="s">
        <v>203</v>
      </c>
      <c r="L4343" s="5" t="s">
        <v>157</v>
      </c>
      <c r="M4343" s="5" t="s">
        <v>118</v>
      </c>
      <c r="N4343" s="5" t="s">
        <v>88</v>
      </c>
      <c r="O4343" s="5" t="s">
        <v>87</v>
      </c>
      <c r="P4343" s="5" t="s">
        <v>204</v>
      </c>
      <c r="Q4343" s="5" t="s">
        <v>141</v>
      </c>
      <c r="R4343" s="5" t="s">
        <v>95</v>
      </c>
      <c r="S4343" s="5" t="s">
        <v>107</v>
      </c>
      <c r="T4343" s="5" t="s">
        <v>93</v>
      </c>
      <c r="U4343" s="5" t="s">
        <v>86</v>
      </c>
      <c r="V4343" s="5" t="s">
        <v>177</v>
      </c>
      <c r="W4343" s="5" t="s">
        <v>178</v>
      </c>
      <c r="X4343" s="5" t="s">
        <v>150</v>
      </c>
      <c r="Y4343" s="5" t="n">
        <v>1</v>
      </c>
      <c r="Z4343" s="5" t="n">
        <v>0</v>
      </c>
      <c r="AA4343" s="5" t="str">
        <f aca="false">IF(Y4343&gt;Z4343,"Win",IF(Y4343&lt;Z4343,"Loss","Draw"))</f>
        <v>Win</v>
      </c>
      <c r="AB4343" s="5" t="s">
        <v>98</v>
      </c>
      <c r="AC4343" s="5" t="s">
        <v>99</v>
      </c>
      <c r="AD4343" s="5" t="s">
        <v>206</v>
      </c>
      <c r="AE4343" s="5" t="s">
        <v>589</v>
      </c>
      <c r="AF4343" s="5" t="str">
        <f aca="false">IF(AD4343&lt;AE4343,AD4343,AE4343)</f>
        <v>Barbarian Barrel, Electro Spirit, Fireball, Goblin Cage, Lumberjack, Phoenix, Royal Giant, Skeleton Dragons</v>
      </c>
      <c r="AG4343" s="5" t="str">
        <f aca="false">IF(AD4343&lt;AE4343,AE4343,AD4343)</f>
        <v>Berserker, Fire Spirit, Goblin Barrel, Ice Spirit, Magic Archer, Royal Delivery, Tesla, Wall Breakers</v>
      </c>
      <c r="AH4343" s="5" t="str">
        <f aca="false">IF(AD4343=AF4343,AA4343,IF(AA4343="Win","Loss",IF(AA4343="Loss","Win","Draw")))</f>
        <v>Loss</v>
      </c>
      <c r="AI4343" s="5" t="s">
        <v>102</v>
      </c>
    </row>
    <row r="4344" customFormat="false" ht="15" hidden="false" customHeight="true" outlineLevel="0" collapsed="false">
      <c r="A4344" s="5" t="s">
        <v>8158</v>
      </c>
      <c r="B4344" s="5" t="n">
        <v>2</v>
      </c>
      <c r="C4344" s="5" t="s">
        <v>2119</v>
      </c>
      <c r="D4344" s="5" t="s">
        <v>2120</v>
      </c>
      <c r="E4344" s="6" t="s">
        <v>761</v>
      </c>
      <c r="F4344" s="5" t="s">
        <v>762</v>
      </c>
      <c r="G4344" s="5" t="s">
        <v>931</v>
      </c>
      <c r="H4344" s="5" t="s">
        <v>163</v>
      </c>
      <c r="I4344" s="5" t="s">
        <v>84</v>
      </c>
      <c r="J4344" s="5" t="s">
        <v>108</v>
      </c>
      <c r="K4344" s="5" t="s">
        <v>153</v>
      </c>
      <c r="L4344" s="5" t="s">
        <v>115</v>
      </c>
      <c r="M4344" s="5" t="s">
        <v>116</v>
      </c>
      <c r="N4344" s="5" t="s">
        <v>126</v>
      </c>
      <c r="O4344" s="5" t="s">
        <v>114</v>
      </c>
      <c r="P4344" s="5" t="s">
        <v>95</v>
      </c>
      <c r="Q4344" s="5" t="s">
        <v>114</v>
      </c>
      <c r="R4344" s="5" t="s">
        <v>194</v>
      </c>
      <c r="S4344" s="5" t="s">
        <v>137</v>
      </c>
      <c r="T4344" s="5" t="s">
        <v>234</v>
      </c>
      <c r="U4344" s="5" t="s">
        <v>118</v>
      </c>
      <c r="V4344" s="5" t="s">
        <v>126</v>
      </c>
      <c r="W4344" s="5" t="s">
        <v>116</v>
      </c>
      <c r="X4344" s="5" t="s">
        <v>97</v>
      </c>
      <c r="Y4344" s="5" t="n">
        <v>1</v>
      </c>
      <c r="Z4344" s="5" t="n">
        <v>0</v>
      </c>
      <c r="AA4344" s="5" t="str">
        <f aca="false">IF(Y4344&gt;Z4344,"Win",IF(Y4344&lt;Z4344,"Loss","Draw"))</f>
        <v>Win</v>
      </c>
      <c r="AB4344" s="5" t="s">
        <v>98</v>
      </c>
      <c r="AC4344" s="5" t="s">
        <v>99</v>
      </c>
      <c r="AD4344" s="5" t="s">
        <v>8160</v>
      </c>
      <c r="AE4344" s="5" t="s">
        <v>1190</v>
      </c>
      <c r="AF4344" s="5" t="str">
        <f aca="false">IF(AD4344&lt;AE4344,AD4344,AE4344)</f>
        <v>Archer Queen, Bomb Tower, Giant Snowball, Goblin Drill, Ice Spirit, Poison, Ronin, Skeletons</v>
      </c>
      <c r="AG4344" s="5" t="str">
        <f aca="false">IF(AD4344&lt;AE4344,AE4344,AD4344)</f>
        <v>Archers, Barbarian Barrel, Cannon, Dark Prince, Giant Snowball, Graveyard, Poison, Skeletons</v>
      </c>
      <c r="AH4344" s="5" t="str">
        <f aca="false">IF(AD4344=AF4344,AA4344,IF(AA4344="Win","Loss",IF(AA4344="Loss","Win","Draw")))</f>
        <v>Loss</v>
      </c>
      <c r="AI4344" s="5" t="s">
        <v>102</v>
      </c>
    </row>
    <row r="4345" customFormat="false" ht="15" hidden="false" customHeight="true" outlineLevel="0" collapsed="false">
      <c r="A4345" s="5" t="s">
        <v>8161</v>
      </c>
      <c r="B4345" s="5" t="n">
        <v>1</v>
      </c>
      <c r="C4345" s="5" t="s">
        <v>2119</v>
      </c>
      <c r="D4345" s="5" t="s">
        <v>2120</v>
      </c>
      <c r="E4345" s="6" t="s">
        <v>238</v>
      </c>
      <c r="F4345" s="5" t="s">
        <v>239</v>
      </c>
      <c r="G4345" s="5" t="s">
        <v>8162</v>
      </c>
      <c r="H4345" s="5" t="s">
        <v>163</v>
      </c>
      <c r="I4345" s="5" t="s">
        <v>177</v>
      </c>
      <c r="J4345" s="5" t="s">
        <v>95</v>
      </c>
      <c r="K4345" s="5" t="s">
        <v>124</v>
      </c>
      <c r="L4345" s="5" t="s">
        <v>257</v>
      </c>
      <c r="M4345" s="5" t="s">
        <v>150</v>
      </c>
      <c r="N4345" s="5" t="s">
        <v>126</v>
      </c>
      <c r="O4345" s="5" t="s">
        <v>93</v>
      </c>
      <c r="P4345" s="5" t="s">
        <v>215</v>
      </c>
      <c r="Q4345" s="5" t="s">
        <v>201</v>
      </c>
      <c r="R4345" s="5" t="s">
        <v>202</v>
      </c>
      <c r="S4345" s="5" t="s">
        <v>203</v>
      </c>
      <c r="T4345" s="5" t="s">
        <v>88</v>
      </c>
      <c r="U4345" s="5" t="s">
        <v>157</v>
      </c>
      <c r="V4345" s="5" t="s">
        <v>118</v>
      </c>
      <c r="W4345" s="5" t="s">
        <v>204</v>
      </c>
      <c r="X4345" s="5" t="s">
        <v>234</v>
      </c>
      <c r="Y4345" s="5" t="n">
        <v>1</v>
      </c>
      <c r="Z4345" s="5" t="n">
        <v>0</v>
      </c>
      <c r="AA4345" s="5" t="str">
        <f aca="false">IF(Y4345&gt;Z4345,"Win",IF(Y4345&lt;Z4345,"Loss","Draw"))</f>
        <v>Win</v>
      </c>
      <c r="AB4345" s="5" t="s">
        <v>98</v>
      </c>
      <c r="AC4345" s="5" t="s">
        <v>99</v>
      </c>
      <c r="AD4345" s="5" t="s">
        <v>429</v>
      </c>
      <c r="AE4345" s="5" t="s">
        <v>668</v>
      </c>
      <c r="AF4345" s="5" t="str">
        <f aca="false">IF(AD4345&lt;AE4345,AD4345,AE4345)</f>
        <v>Barbarian Barrel, Electro Spirit, Fireball, Fisherman, Hunter, Royal Ghost, Royal Giant, Skeletons</v>
      </c>
      <c r="AG4345" s="5" t="str">
        <f aca="false">IF(AD4345&lt;AE4345,AE4345,AD4345)</f>
        <v>Berserker, Bomb Tower, Fire Spirit, Goblin Barrel, Ice Spirit, Magic Archer, Royal Delivery, Wall Breakers</v>
      </c>
      <c r="AH4345" s="5" t="str">
        <f aca="false">IF(AD4345=AF4345,AA4345,IF(AA4345="Win","Loss",IF(AA4345="Loss","Win","Draw")))</f>
        <v>Win</v>
      </c>
      <c r="AI4345" s="5" t="s">
        <v>102</v>
      </c>
    </row>
    <row r="4346" customFormat="false" ht="15" hidden="false" customHeight="true" outlineLevel="0" collapsed="false">
      <c r="A4346" s="5" t="s">
        <v>8161</v>
      </c>
      <c r="B4346" s="5" t="n">
        <v>2</v>
      </c>
      <c r="C4346" s="5" t="s">
        <v>2119</v>
      </c>
      <c r="D4346" s="5" t="s">
        <v>2120</v>
      </c>
      <c r="E4346" s="6" t="s">
        <v>238</v>
      </c>
      <c r="F4346" s="5" t="s">
        <v>239</v>
      </c>
      <c r="G4346" s="5" t="s">
        <v>8163</v>
      </c>
      <c r="H4346" s="5" t="s">
        <v>163</v>
      </c>
      <c r="I4346" s="5" t="s">
        <v>114</v>
      </c>
      <c r="J4346" s="5" t="s">
        <v>91</v>
      </c>
      <c r="K4346" s="5" t="s">
        <v>137</v>
      </c>
      <c r="L4346" s="5" t="s">
        <v>87</v>
      </c>
      <c r="M4346" s="5" t="s">
        <v>157</v>
      </c>
      <c r="N4346" s="5" t="s">
        <v>97</v>
      </c>
      <c r="O4346" s="5" t="s">
        <v>116</v>
      </c>
      <c r="P4346" s="5" t="s">
        <v>242</v>
      </c>
      <c r="Q4346" s="5" t="s">
        <v>90</v>
      </c>
      <c r="R4346" s="5" t="s">
        <v>194</v>
      </c>
      <c r="S4346" s="5" t="s">
        <v>208</v>
      </c>
      <c r="T4346" s="5" t="s">
        <v>165</v>
      </c>
      <c r="U4346" s="5" t="s">
        <v>164</v>
      </c>
      <c r="V4346" s="5" t="s">
        <v>193</v>
      </c>
      <c r="W4346" s="5" t="s">
        <v>150</v>
      </c>
      <c r="X4346" s="5" t="s">
        <v>89</v>
      </c>
      <c r="Y4346" s="5" t="n">
        <v>1</v>
      </c>
      <c r="Z4346" s="5" t="n">
        <v>0</v>
      </c>
      <c r="AA4346" s="5" t="str">
        <f aca="false">IF(Y4346&gt;Z4346,"Win",IF(Y4346&lt;Z4346,"Loss","Draw"))</f>
        <v>Win</v>
      </c>
      <c r="AB4346" s="5" t="s">
        <v>98</v>
      </c>
      <c r="AC4346" s="5" t="s">
        <v>99</v>
      </c>
      <c r="AD4346" s="5" t="s">
        <v>321</v>
      </c>
      <c r="AE4346" s="5" t="s">
        <v>1078</v>
      </c>
      <c r="AF4346" s="5" t="str">
        <f aca="false">IF(AD4346&lt;AE4346,AD4346,AE4346)</f>
        <v>Archer Queen, Earthquake, Electro Spirit, Guards, Hog Rider, Mortar, The Log, Valkyrie</v>
      </c>
      <c r="AG4346" s="5" t="str">
        <f aca="false">IF(AD4346&lt;AE4346,AE4346,AD4346)</f>
        <v>Bomber, Fire Spirit, Giant Snowball, Goblin Drill, Goblins, Poison, Ronin, Tesla</v>
      </c>
      <c r="AH4346" s="5" t="str">
        <f aca="false">IF(AD4346=AF4346,AA4346,IF(AA4346="Win","Loss",IF(AA4346="Loss","Win","Draw")))</f>
        <v>Loss</v>
      </c>
      <c r="AI4346" s="5" t="s">
        <v>102</v>
      </c>
    </row>
    <row r="4347" customFormat="false" ht="15" hidden="false" customHeight="true" outlineLevel="0" collapsed="false">
      <c r="A4347" s="5" t="s">
        <v>8164</v>
      </c>
      <c r="B4347" s="5" t="n">
        <v>1</v>
      </c>
      <c r="C4347" s="5" t="s">
        <v>2119</v>
      </c>
      <c r="D4347" s="5" t="s">
        <v>2120</v>
      </c>
      <c r="E4347" s="6" t="s">
        <v>3690</v>
      </c>
      <c r="F4347" s="5" t="s">
        <v>3691</v>
      </c>
      <c r="G4347" s="5" t="s">
        <v>8165</v>
      </c>
      <c r="H4347" s="5" t="s">
        <v>163</v>
      </c>
      <c r="I4347" s="5" t="s">
        <v>84</v>
      </c>
      <c r="J4347" s="5" t="s">
        <v>108</v>
      </c>
      <c r="K4347" s="5" t="s">
        <v>87</v>
      </c>
      <c r="L4347" s="5" t="s">
        <v>126</v>
      </c>
      <c r="M4347" s="5" t="s">
        <v>118</v>
      </c>
      <c r="N4347" s="5" t="s">
        <v>95</v>
      </c>
      <c r="O4347" s="5" t="s">
        <v>116</v>
      </c>
      <c r="P4347" s="5" t="s">
        <v>115</v>
      </c>
      <c r="Q4347" s="5" t="s">
        <v>107</v>
      </c>
      <c r="R4347" s="5" t="s">
        <v>158</v>
      </c>
      <c r="S4347" s="5" t="s">
        <v>177</v>
      </c>
      <c r="T4347" s="5" t="s">
        <v>150</v>
      </c>
      <c r="U4347" s="5" t="s">
        <v>95</v>
      </c>
      <c r="V4347" s="5" t="s">
        <v>86</v>
      </c>
      <c r="W4347" s="5" t="s">
        <v>178</v>
      </c>
      <c r="X4347" s="5" t="s">
        <v>93</v>
      </c>
      <c r="Y4347" s="5" t="n">
        <v>1</v>
      </c>
      <c r="Z4347" s="5" t="n">
        <v>0</v>
      </c>
      <c r="AA4347" s="5" t="str">
        <f aca="false">IF(Y4347&gt;Z4347,"Win",IF(Y4347&lt;Z4347,"Loss","Draw"))</f>
        <v>Win</v>
      </c>
      <c r="AB4347" s="5" t="s">
        <v>98</v>
      </c>
      <c r="AC4347" s="5" t="s">
        <v>99</v>
      </c>
      <c r="AD4347" s="5" t="s">
        <v>703</v>
      </c>
      <c r="AE4347" s="5" t="s">
        <v>8166</v>
      </c>
      <c r="AF4347" s="5" t="str">
        <f aca="false">IF(AD4347&lt;AE4347,AD4347,AE4347)</f>
        <v>Archers, Barbarian Barrel, Dark Prince, Graveyard, Ice Spirit, Poison, Skeletons, Tesla</v>
      </c>
      <c r="AG4347" s="5" t="str">
        <f aca="false">IF(AD4347&lt;AE4347,AE4347,AD4347)</f>
        <v>Barbarian Barrel, Bowler, Electro Spirit, Fireball, Goblin Cage, Phoenix, Royal Giant, Skeleton Dragons</v>
      </c>
      <c r="AH4347" s="5" t="str">
        <f aca="false">IF(AD4347=AF4347,AA4347,IF(AA4347="Win","Loss",IF(AA4347="Loss","Win","Draw")))</f>
        <v>Win</v>
      </c>
      <c r="AI4347" s="5" t="s">
        <v>102</v>
      </c>
    </row>
    <row r="4348" customFormat="false" ht="15" hidden="false" customHeight="true" outlineLevel="0" collapsed="false">
      <c r="A4348" s="5" t="s">
        <v>8164</v>
      </c>
      <c r="B4348" s="5" t="n">
        <v>2</v>
      </c>
      <c r="C4348" s="5" t="s">
        <v>2119</v>
      </c>
      <c r="D4348" s="5" t="s">
        <v>2120</v>
      </c>
      <c r="E4348" s="6" t="s">
        <v>3690</v>
      </c>
      <c r="F4348" s="5" t="s">
        <v>3691</v>
      </c>
      <c r="G4348" s="5" t="s">
        <v>8167</v>
      </c>
      <c r="H4348" s="5" t="s">
        <v>163</v>
      </c>
      <c r="I4348" s="5" t="s">
        <v>82</v>
      </c>
      <c r="J4348" s="5" t="s">
        <v>83</v>
      </c>
      <c r="K4348" s="5" t="s">
        <v>153</v>
      </c>
      <c r="L4348" s="5" t="s">
        <v>86</v>
      </c>
      <c r="M4348" s="5" t="s">
        <v>150</v>
      </c>
      <c r="N4348" s="5" t="s">
        <v>85</v>
      </c>
      <c r="O4348" s="5" t="s">
        <v>89</v>
      </c>
      <c r="P4348" s="5" t="s">
        <v>88</v>
      </c>
      <c r="Q4348" s="5" t="s">
        <v>203</v>
      </c>
      <c r="R4348" s="5" t="s">
        <v>241</v>
      </c>
      <c r="S4348" s="5" t="s">
        <v>418</v>
      </c>
      <c r="T4348" s="5" t="s">
        <v>89</v>
      </c>
      <c r="U4348" s="5" t="s">
        <v>209</v>
      </c>
      <c r="V4348" s="5" t="s">
        <v>159</v>
      </c>
      <c r="W4348" s="5" t="s">
        <v>248</v>
      </c>
      <c r="X4348" s="5" t="s">
        <v>118</v>
      </c>
      <c r="Y4348" s="5" t="n">
        <v>1</v>
      </c>
      <c r="Z4348" s="5" t="n">
        <v>0</v>
      </c>
      <c r="AA4348" s="5" t="str">
        <f aca="false">IF(Y4348&gt;Z4348,"Win",IF(Y4348&lt;Z4348,"Loss","Draw"))</f>
        <v>Win</v>
      </c>
      <c r="AB4348" s="5" t="s">
        <v>98</v>
      </c>
      <c r="AC4348" s="5" t="s">
        <v>99</v>
      </c>
      <c r="AD4348" s="5" t="s">
        <v>1940</v>
      </c>
      <c r="AE4348" s="5" t="s">
        <v>4346</v>
      </c>
      <c r="AF4348" s="5" t="str">
        <f aca="false">IF(AD4348&lt;AE4348,AD4348,AE4348)</f>
        <v>Berserker, Cannon, Electro Spirit, Lightning, Monk, Royal Hogs, Skeleton Dragons, The Log</v>
      </c>
      <c r="AG4348" s="5" t="str">
        <f aca="false">IF(AD4348&lt;AE4348,AE4348,AD4348)</f>
        <v>Dart Goblin, Goblin Barrel, Ice Spirit, Inferno Tower, Knight, Princess, Skeleton Army, The Log</v>
      </c>
      <c r="AH4348" s="5" t="str">
        <f aca="false">IF(AD4348=AF4348,AA4348,IF(AA4348="Win","Loss",IF(AA4348="Loss","Win","Draw")))</f>
        <v>Win</v>
      </c>
      <c r="AI4348" s="5" t="s">
        <v>102</v>
      </c>
    </row>
    <row r="4349" customFormat="false" ht="15" hidden="false" customHeight="true" outlineLevel="0" collapsed="false">
      <c r="A4349" s="5" t="s">
        <v>8168</v>
      </c>
      <c r="B4349" s="5" t="n">
        <v>1</v>
      </c>
      <c r="C4349" s="5" t="s">
        <v>2119</v>
      </c>
      <c r="D4349" s="5" t="s">
        <v>2120</v>
      </c>
      <c r="E4349" s="5" t="s">
        <v>1676</v>
      </c>
      <c r="F4349" s="5" t="s">
        <v>1677</v>
      </c>
      <c r="G4349" s="5" t="s">
        <v>7433</v>
      </c>
      <c r="H4349" s="5" t="s">
        <v>163</v>
      </c>
      <c r="I4349" s="5" t="s">
        <v>82</v>
      </c>
      <c r="J4349" s="5" t="s">
        <v>202</v>
      </c>
      <c r="K4349" s="5" t="s">
        <v>87</v>
      </c>
      <c r="L4349" s="5" t="s">
        <v>126</v>
      </c>
      <c r="M4349" s="5" t="s">
        <v>150</v>
      </c>
      <c r="N4349" s="5" t="s">
        <v>97</v>
      </c>
      <c r="O4349" s="5" t="s">
        <v>95</v>
      </c>
      <c r="P4349" s="5" t="s">
        <v>85</v>
      </c>
      <c r="Q4349" s="5" t="s">
        <v>107</v>
      </c>
      <c r="R4349" s="5" t="s">
        <v>128</v>
      </c>
      <c r="S4349" s="5" t="s">
        <v>284</v>
      </c>
      <c r="T4349" s="5" t="s">
        <v>85</v>
      </c>
      <c r="U4349" s="5" t="s">
        <v>387</v>
      </c>
      <c r="V4349" s="5" t="s">
        <v>133</v>
      </c>
      <c r="W4349" s="5" t="s">
        <v>242</v>
      </c>
      <c r="X4349" s="5" t="s">
        <v>187</v>
      </c>
      <c r="Y4349" s="5" t="n">
        <v>1</v>
      </c>
      <c r="Z4349" s="5" t="n">
        <v>0</v>
      </c>
      <c r="AA4349" s="5" t="str">
        <f aca="false">IF(Y4349&gt;Z4349,"Win",IF(Y4349&lt;Z4349,"Loss","Draw"))</f>
        <v>Win</v>
      </c>
      <c r="AB4349" s="5" t="s">
        <v>98</v>
      </c>
      <c r="AC4349" s="5" t="s">
        <v>99</v>
      </c>
      <c r="AD4349" s="5" t="s">
        <v>492</v>
      </c>
      <c r="AE4349" s="5" t="s">
        <v>1861</v>
      </c>
      <c r="AF4349" s="5" t="str">
        <f aca="false">IF(AD4349&lt;AE4349,AD4349,AE4349)</f>
        <v>Barbarian Barrel, Electro Spirit, Lightning, Magic Archer, Ronin, Royal Hogs, Skeletons, Tesla</v>
      </c>
      <c r="AG4349" s="5" t="str">
        <f aca="false">IF(AD4349&lt;AE4349,AE4349,AD4349)</f>
        <v>Bomber, Electro Giant, Goblin Cage, Golden Knight, Inferno Dragon, Lightning, Mother Witch, Tornado</v>
      </c>
      <c r="AH4349" s="5" t="str">
        <f aca="false">IF(AD4349=AF4349,AA4349,IF(AA4349="Win","Loss",IF(AA4349="Loss","Win","Draw")))</f>
        <v>Win</v>
      </c>
      <c r="AI4349" s="5" t="s">
        <v>102</v>
      </c>
    </row>
    <row r="4350" customFormat="false" ht="15" hidden="false" customHeight="true" outlineLevel="0" collapsed="false">
      <c r="A4350" s="5" t="s">
        <v>8168</v>
      </c>
      <c r="B4350" s="5" t="n">
        <v>2</v>
      </c>
      <c r="C4350" s="5" t="s">
        <v>2119</v>
      </c>
      <c r="D4350" s="5" t="s">
        <v>2120</v>
      </c>
      <c r="E4350" s="5" t="s">
        <v>1676</v>
      </c>
      <c r="F4350" s="5" t="s">
        <v>1677</v>
      </c>
      <c r="G4350" s="5" t="s">
        <v>7434</v>
      </c>
      <c r="H4350" s="5" t="s">
        <v>163</v>
      </c>
      <c r="I4350" s="5" t="s">
        <v>177</v>
      </c>
      <c r="J4350" s="5" t="s">
        <v>83</v>
      </c>
      <c r="K4350" s="5" t="s">
        <v>219</v>
      </c>
      <c r="L4350" s="5" t="s">
        <v>188</v>
      </c>
      <c r="M4350" s="5" t="s">
        <v>215</v>
      </c>
      <c r="N4350" s="5" t="s">
        <v>143</v>
      </c>
      <c r="O4350" s="5" t="s">
        <v>89</v>
      </c>
      <c r="P4350" s="5" t="s">
        <v>93</v>
      </c>
      <c r="Q4350" s="5" t="s">
        <v>127</v>
      </c>
      <c r="R4350" s="5" t="s">
        <v>158</v>
      </c>
      <c r="S4350" s="5" t="s">
        <v>108</v>
      </c>
      <c r="T4350" s="5" t="s">
        <v>130</v>
      </c>
      <c r="U4350" s="5" t="s">
        <v>112</v>
      </c>
      <c r="V4350" s="5" t="s">
        <v>141</v>
      </c>
      <c r="W4350" s="5" t="s">
        <v>173</v>
      </c>
      <c r="X4350" s="5" t="s">
        <v>143</v>
      </c>
      <c r="Y4350" s="5" t="n">
        <v>1</v>
      </c>
      <c r="Z4350" s="5" t="n">
        <v>0</v>
      </c>
      <c r="AA4350" s="5" t="str">
        <f aca="false">IF(Y4350&gt;Z4350,"Win",IF(Y4350&lt;Z4350,"Loss","Draw"))</f>
        <v>Win</v>
      </c>
      <c r="AB4350" s="5" t="s">
        <v>98</v>
      </c>
      <c r="AC4350" s="5" t="s">
        <v>99</v>
      </c>
      <c r="AD4350" s="5" t="s">
        <v>7436</v>
      </c>
      <c r="AE4350" s="5" t="s">
        <v>7435</v>
      </c>
      <c r="AF4350" s="5" t="str">
        <f aca="false">IF(AD4350&lt;AE4350,AD4350,AE4350)</f>
        <v>Arrows, Battle Ram, Bowler, Dark Prince, Heal Spirit, Lumberjack, Spirit Empress, Zappies</v>
      </c>
      <c r="AG4350" s="5" t="str">
        <f aca="false">IF(AD4350&lt;AE4350,AE4350,AD4350)</f>
        <v>Fireball, Fisherman, Heal Spirit, Monk, Royal Giant, The Log, Tombstone, Wizard</v>
      </c>
      <c r="AH4350" s="5" t="str">
        <f aca="false">IF(AD4350=AF4350,AA4350,IF(AA4350="Win","Loss",IF(AA4350="Loss","Win","Draw")))</f>
        <v>Loss</v>
      </c>
      <c r="AI4350" s="5" t="s">
        <v>102</v>
      </c>
    </row>
    <row r="4351" customFormat="false" ht="15" hidden="false" customHeight="true" outlineLevel="0" collapsed="false">
      <c r="A4351" s="5" t="s">
        <v>8169</v>
      </c>
      <c r="B4351" s="5" t="n">
        <v>1</v>
      </c>
      <c r="C4351" s="5" t="s">
        <v>2119</v>
      </c>
      <c r="D4351" s="5" t="s">
        <v>2120</v>
      </c>
      <c r="E4351" s="5" t="s">
        <v>3463</v>
      </c>
      <c r="F4351" s="5" t="s">
        <v>3464</v>
      </c>
      <c r="G4351" s="5" t="s">
        <v>6699</v>
      </c>
      <c r="H4351" s="5" t="s">
        <v>163</v>
      </c>
      <c r="I4351" s="5" t="s">
        <v>201</v>
      </c>
      <c r="J4351" s="5" t="s">
        <v>202</v>
      </c>
      <c r="K4351" s="5" t="s">
        <v>203</v>
      </c>
      <c r="L4351" s="5" t="s">
        <v>157</v>
      </c>
      <c r="M4351" s="5" t="s">
        <v>118</v>
      </c>
      <c r="N4351" s="5" t="s">
        <v>88</v>
      </c>
      <c r="O4351" s="5" t="s">
        <v>204</v>
      </c>
      <c r="P4351" s="5" t="s">
        <v>87</v>
      </c>
      <c r="Q4351" s="5" t="s">
        <v>418</v>
      </c>
      <c r="R4351" s="5" t="s">
        <v>186</v>
      </c>
      <c r="S4351" s="5" t="s">
        <v>284</v>
      </c>
      <c r="T4351" s="5" t="s">
        <v>110</v>
      </c>
      <c r="U4351" s="5" t="s">
        <v>93</v>
      </c>
      <c r="V4351" s="5" t="s">
        <v>114</v>
      </c>
      <c r="W4351" s="5" t="s">
        <v>96</v>
      </c>
      <c r="X4351" s="5" t="s">
        <v>242</v>
      </c>
      <c r="Y4351" s="5" t="n">
        <v>0</v>
      </c>
      <c r="Z4351" s="5" t="n">
        <v>1</v>
      </c>
      <c r="AA4351" s="5" t="str">
        <f aca="false">IF(Y4351&gt;Z4351,"Win",IF(Y4351&lt;Z4351,"Loss","Draw"))</f>
        <v>Loss</v>
      </c>
      <c r="AB4351" s="5" t="s">
        <v>98</v>
      </c>
      <c r="AC4351" s="5" t="s">
        <v>99</v>
      </c>
      <c r="AD4351" s="5" t="s">
        <v>206</v>
      </c>
      <c r="AE4351" s="5" t="s">
        <v>1061</v>
      </c>
      <c r="AF4351" s="5" t="str">
        <f aca="false">IF(AD4351&lt;AE4351,AD4351,AE4351)</f>
        <v>Balloon, Bomber, Fireball, Giant Snowball, Inferno Dragon, Lava Hound, Minions, Skeleton Army</v>
      </c>
      <c r="AG4351" s="5" t="str">
        <f aca="false">IF(AD4351&lt;AE4351,AE4351,AD4351)</f>
        <v>Berserker, Fire Spirit, Goblin Barrel, Ice Spirit, Magic Archer, Royal Delivery, Tesla, Wall Breakers</v>
      </c>
      <c r="AH4351" s="5" t="str">
        <f aca="false">IF(AD4351=AF4351,AA4351,IF(AA4351="Win","Loss",IF(AA4351="Loss","Win","Draw")))</f>
        <v>Win</v>
      </c>
      <c r="AI4351" s="5" t="s">
        <v>102</v>
      </c>
    </row>
    <row r="4352" customFormat="false" ht="15" hidden="false" customHeight="true" outlineLevel="0" collapsed="false">
      <c r="A4352" s="5" t="s">
        <v>8169</v>
      </c>
      <c r="B4352" s="5" t="n">
        <v>2</v>
      </c>
      <c r="C4352" s="5" t="s">
        <v>2119</v>
      </c>
      <c r="D4352" s="5" t="s">
        <v>2120</v>
      </c>
      <c r="E4352" s="5" t="s">
        <v>3463</v>
      </c>
      <c r="F4352" s="5" t="s">
        <v>3464</v>
      </c>
      <c r="G4352" s="5" t="s">
        <v>6700</v>
      </c>
      <c r="H4352" s="5" t="s">
        <v>163</v>
      </c>
      <c r="I4352" s="5" t="s">
        <v>82</v>
      </c>
      <c r="J4352" s="5" t="s">
        <v>151</v>
      </c>
      <c r="K4352" s="5" t="s">
        <v>152</v>
      </c>
      <c r="L4352" s="5" t="s">
        <v>234</v>
      </c>
      <c r="M4352" s="5" t="s">
        <v>150</v>
      </c>
      <c r="N4352" s="5" t="s">
        <v>126</v>
      </c>
      <c r="O4352" s="5" t="s">
        <v>89</v>
      </c>
      <c r="P4352" s="5" t="s">
        <v>85</v>
      </c>
      <c r="Q4352" s="5" t="s">
        <v>124</v>
      </c>
      <c r="R4352" s="5" t="s">
        <v>128</v>
      </c>
      <c r="S4352" s="5" t="s">
        <v>127</v>
      </c>
      <c r="T4352" s="5" t="s">
        <v>117</v>
      </c>
      <c r="U4352" s="5" t="s">
        <v>113</v>
      </c>
      <c r="V4352" s="5" t="s">
        <v>130</v>
      </c>
      <c r="W4352" s="5" t="s">
        <v>173</v>
      </c>
      <c r="X4352" s="5" t="s">
        <v>323</v>
      </c>
      <c r="Y4352" s="5" t="n">
        <v>0</v>
      </c>
      <c r="Z4352" s="5" t="n">
        <v>1</v>
      </c>
      <c r="AA4352" s="5" t="str">
        <f aca="false">IF(Y4352&gt;Z4352,"Win",IF(Y4352&lt;Z4352,"Loss","Draw"))</f>
        <v>Loss</v>
      </c>
      <c r="AB4352" s="5" t="s">
        <v>98</v>
      </c>
      <c r="AC4352" s="5" t="s">
        <v>99</v>
      </c>
      <c r="AD4352" s="5" t="s">
        <v>1573</v>
      </c>
      <c r="AE4352" s="5" t="s">
        <v>6701</v>
      </c>
      <c r="AF4352" s="5" t="str">
        <f aca="false">IF(AD4352&lt;AE4352,AD4352,AE4352)</f>
        <v>Arrows, Battle Ram, Furnace, Giant Skeleton, Golden Knight, Mini P.E.K.K.A, Royal Ghost, Zappies</v>
      </c>
      <c r="AG4352" s="5" t="str">
        <f aca="false">IF(AD4352&lt;AE4352,AE4352,AD4352)</f>
        <v>Baby Dragon, Bomb Tower, Electro Spirit, Lightning, Mighty Miner, Royal Hogs, Skeletons, The Log</v>
      </c>
      <c r="AH4352" s="5" t="str">
        <f aca="false">IF(AD4352=AF4352,AA4352,IF(AA4352="Win","Loss",IF(AA4352="Loss","Win","Draw")))</f>
        <v>Win</v>
      </c>
      <c r="AI4352" s="5" t="s">
        <v>102</v>
      </c>
    </row>
    <row r="4353" customFormat="false" ht="15" hidden="false" customHeight="true" outlineLevel="0" collapsed="false">
      <c r="A4353" s="5" t="s">
        <v>8170</v>
      </c>
      <c r="B4353" s="5" t="n">
        <v>1</v>
      </c>
      <c r="C4353" s="5" t="s">
        <v>2119</v>
      </c>
      <c r="D4353" s="5" t="s">
        <v>2120</v>
      </c>
      <c r="E4353" s="5" t="s">
        <v>3676</v>
      </c>
      <c r="F4353" s="5" t="s">
        <v>3677</v>
      </c>
      <c r="G4353" s="5" t="s">
        <v>4578</v>
      </c>
      <c r="H4353" s="5" t="s">
        <v>163</v>
      </c>
      <c r="I4353" s="5" t="s">
        <v>201</v>
      </c>
      <c r="J4353" s="5" t="s">
        <v>202</v>
      </c>
      <c r="K4353" s="5" t="s">
        <v>123</v>
      </c>
      <c r="L4353" s="5" t="s">
        <v>187</v>
      </c>
      <c r="M4353" s="5" t="s">
        <v>95</v>
      </c>
      <c r="N4353" s="5" t="s">
        <v>126</v>
      </c>
      <c r="O4353" s="5" t="s">
        <v>234</v>
      </c>
      <c r="P4353" s="5" t="s">
        <v>111</v>
      </c>
      <c r="Q4353" s="5" t="s">
        <v>107</v>
      </c>
      <c r="R4353" s="5" t="s">
        <v>139</v>
      </c>
      <c r="S4353" s="5" t="s">
        <v>208</v>
      </c>
      <c r="T4353" s="5" t="s">
        <v>109</v>
      </c>
      <c r="U4353" s="5" t="s">
        <v>110</v>
      </c>
      <c r="V4353" s="5" t="s">
        <v>112</v>
      </c>
      <c r="W4353" s="5" t="s">
        <v>193</v>
      </c>
      <c r="X4353" s="5" t="s">
        <v>93</v>
      </c>
      <c r="Y4353" s="5" t="n">
        <v>1</v>
      </c>
      <c r="Z4353" s="5" t="n">
        <v>0</v>
      </c>
      <c r="AA4353" s="5" t="str">
        <f aca="false">IF(Y4353&gt;Z4353,"Win",IF(Y4353&lt;Z4353,"Loss","Draw"))</f>
        <v>Win</v>
      </c>
      <c r="AB4353" s="5" t="s">
        <v>98</v>
      </c>
      <c r="AC4353" s="5" t="s">
        <v>99</v>
      </c>
      <c r="AD4353" s="5" t="s">
        <v>840</v>
      </c>
      <c r="AE4353" s="5" t="s">
        <v>3680</v>
      </c>
      <c r="AF4353" s="5" t="str">
        <f aca="false">IF(AD4353&lt;AE4353,AD4353,AE4353)</f>
        <v>Barbarian Barrel, Bomb Tower, Goblinstein, Magic Archer, Miner, Skeletons, Tornado, Wall Breakers</v>
      </c>
      <c r="AG4353" s="5" t="str">
        <f aca="false">IF(AD4353&lt;AE4353,AE4353,AD4353)</f>
        <v>Fireball, Goblin Cage, Guards, Lava Hound, Mega Minion, Spirit Empress, Valkyrie, Zap</v>
      </c>
      <c r="AH4353" s="5" t="str">
        <f aca="false">IF(AD4353=AF4353,AA4353,IF(AA4353="Win","Loss",IF(AA4353="Loss","Win","Draw")))</f>
        <v>Win</v>
      </c>
      <c r="AI4353" s="5" t="s">
        <v>102</v>
      </c>
    </row>
    <row r="4354" customFormat="false" ht="15" hidden="false" customHeight="true" outlineLevel="0" collapsed="false">
      <c r="A4354" s="5" t="s">
        <v>8170</v>
      </c>
      <c r="B4354" s="5" t="n">
        <v>2</v>
      </c>
      <c r="C4354" s="5" t="s">
        <v>2119</v>
      </c>
      <c r="D4354" s="5" t="s">
        <v>2120</v>
      </c>
      <c r="E4354" s="5" t="s">
        <v>3676</v>
      </c>
      <c r="F4354" s="5" t="s">
        <v>3677</v>
      </c>
      <c r="G4354" s="5" t="s">
        <v>8171</v>
      </c>
      <c r="H4354" s="5" t="s">
        <v>163</v>
      </c>
      <c r="I4354" s="5" t="s">
        <v>129</v>
      </c>
      <c r="J4354" s="5" t="s">
        <v>128</v>
      </c>
      <c r="K4354" s="5" t="s">
        <v>127</v>
      </c>
      <c r="L4354" s="5" t="s">
        <v>97</v>
      </c>
      <c r="M4354" s="5" t="s">
        <v>124</v>
      </c>
      <c r="N4354" s="5" t="s">
        <v>133</v>
      </c>
      <c r="O4354" s="5" t="s">
        <v>86</v>
      </c>
      <c r="P4354" s="5" t="s">
        <v>130</v>
      </c>
      <c r="Q4354" s="5" t="s">
        <v>201</v>
      </c>
      <c r="R4354" s="5" t="s">
        <v>123</v>
      </c>
      <c r="S4354" s="5" t="s">
        <v>202</v>
      </c>
      <c r="T4354" s="5" t="s">
        <v>111</v>
      </c>
      <c r="U4354" s="5" t="s">
        <v>234</v>
      </c>
      <c r="V4354" s="5" t="s">
        <v>187</v>
      </c>
      <c r="W4354" s="5" t="s">
        <v>88</v>
      </c>
      <c r="X4354" s="5" t="s">
        <v>95</v>
      </c>
      <c r="Y4354" s="5" t="n">
        <v>0</v>
      </c>
      <c r="Z4354" s="5" t="n">
        <v>1</v>
      </c>
      <c r="AA4354" s="5" t="str">
        <f aca="false">IF(Y4354&gt;Z4354,"Win",IF(Y4354&lt;Z4354,"Loss","Draw"))</f>
        <v>Loss</v>
      </c>
      <c r="AB4354" s="5" t="s">
        <v>98</v>
      </c>
      <c r="AC4354" s="5" t="s">
        <v>99</v>
      </c>
      <c r="AD4354" s="5" t="s">
        <v>1616</v>
      </c>
      <c r="AE4354" s="5" t="s">
        <v>295</v>
      </c>
      <c r="AF4354" s="5" t="str">
        <f aca="false">IF(AD4354&lt;AE4354,AD4354,AE4354)</f>
        <v>Arrows, Battle Ram, Golden Knight, Mega Knight, Mother Witch, Ronin, Royal Ghost, Skeleton Dragons</v>
      </c>
      <c r="AG4354" s="5" t="str">
        <f aca="false">IF(AD4354&lt;AE4354,AE4354,AD4354)</f>
        <v>Barbarian Barrel, Berserker, Bomb Tower, Goblinstein, Magic Archer, Miner, Tornado, Wall Breakers</v>
      </c>
      <c r="AH4354" s="5" t="str">
        <f aca="false">IF(AD4354=AF4354,AA4354,IF(AA4354="Win","Loss",IF(AA4354="Loss","Win","Draw")))</f>
        <v>Loss</v>
      </c>
      <c r="AI4354" s="5" t="s">
        <v>102</v>
      </c>
    </row>
    <row r="4355" customFormat="false" ht="15" hidden="false" customHeight="true" outlineLevel="0" collapsed="false">
      <c r="A4355" s="5" t="s">
        <v>8170</v>
      </c>
      <c r="B4355" s="5" t="n">
        <v>3</v>
      </c>
      <c r="C4355" s="5" t="s">
        <v>2119</v>
      </c>
      <c r="D4355" s="5" t="s">
        <v>2120</v>
      </c>
      <c r="E4355" s="5" t="s">
        <v>3676</v>
      </c>
      <c r="F4355" s="5" t="s">
        <v>3677</v>
      </c>
      <c r="G4355" s="5" t="s">
        <v>6204</v>
      </c>
      <c r="H4355" s="5" t="s">
        <v>163</v>
      </c>
      <c r="I4355" s="5" t="s">
        <v>219</v>
      </c>
      <c r="J4355" s="5" t="s">
        <v>83</v>
      </c>
      <c r="K4355" s="5" t="s">
        <v>87</v>
      </c>
      <c r="L4355" s="5" t="s">
        <v>85</v>
      </c>
      <c r="M4355" s="5" t="s">
        <v>165</v>
      </c>
      <c r="N4355" s="5" t="s">
        <v>150</v>
      </c>
      <c r="O4355" s="5" t="s">
        <v>89</v>
      </c>
      <c r="P4355" s="5" t="s">
        <v>88</v>
      </c>
      <c r="Q4355" s="5" t="s">
        <v>129</v>
      </c>
      <c r="R4355" s="5" t="s">
        <v>323</v>
      </c>
      <c r="S4355" s="5" t="s">
        <v>233</v>
      </c>
      <c r="T4355" s="5" t="s">
        <v>133</v>
      </c>
      <c r="U4355" s="5" t="s">
        <v>130</v>
      </c>
      <c r="V4355" s="5" t="s">
        <v>164</v>
      </c>
      <c r="W4355" s="5" t="s">
        <v>86</v>
      </c>
      <c r="X4355" s="5" t="s">
        <v>165</v>
      </c>
      <c r="Y4355" s="5" t="n">
        <v>1</v>
      </c>
      <c r="Z4355" s="5" t="n">
        <v>0</v>
      </c>
      <c r="AA4355" s="5" t="str">
        <f aca="false">IF(Y4355&gt;Z4355,"Win",IF(Y4355&lt;Z4355,"Loss","Draw"))</f>
        <v>Win</v>
      </c>
      <c r="AB4355" s="5" t="s">
        <v>98</v>
      </c>
      <c r="AC4355" s="5" t="s">
        <v>99</v>
      </c>
      <c r="AD4355" s="5" t="s">
        <v>6206</v>
      </c>
      <c r="AE4355" s="5" t="s">
        <v>6205</v>
      </c>
      <c r="AF4355" s="5" t="str">
        <f aca="false">IF(AD4355&lt;AE4355,AD4355,AE4355)</f>
        <v>Arrows, Bats, Earthquake, Hog Rider, Mega Knight, Mini P.E.K.K.A, Mother Witch, Skeleton Dragons</v>
      </c>
      <c r="AG4355" s="5" t="str">
        <f aca="false">IF(AD4355&lt;AE4355,AE4355,AD4355)</f>
        <v>Berserker, Electro Spirit, Hog Rider, Lightning, Monk, Tesla, The Log, Wizard</v>
      </c>
      <c r="AH4355" s="5" t="str">
        <f aca="false">IF(AD4355=AF4355,AA4355,IF(AA4355="Win","Loss",IF(AA4355="Loss","Win","Draw")))</f>
        <v>Loss</v>
      </c>
      <c r="AI4355" s="5" t="s">
        <v>102</v>
      </c>
    </row>
    <row r="4356" customFormat="false" ht="15" hidden="false" customHeight="true" outlineLevel="0" collapsed="false">
      <c r="A4356" s="5" t="s">
        <v>8172</v>
      </c>
      <c r="B4356" s="5" t="n">
        <v>1</v>
      </c>
      <c r="C4356" s="5" t="s">
        <v>2119</v>
      </c>
      <c r="D4356" s="5" t="s">
        <v>2120</v>
      </c>
      <c r="E4356" s="6" t="s">
        <v>3704</v>
      </c>
      <c r="F4356" s="5" t="s">
        <v>3705</v>
      </c>
      <c r="G4356" s="5" t="s">
        <v>8173</v>
      </c>
      <c r="H4356" s="5" t="s">
        <v>81</v>
      </c>
      <c r="I4356" s="5" t="s">
        <v>177</v>
      </c>
      <c r="J4356" s="5" t="s">
        <v>95</v>
      </c>
      <c r="K4356" s="5" t="s">
        <v>124</v>
      </c>
      <c r="L4356" s="5" t="s">
        <v>257</v>
      </c>
      <c r="M4356" s="5" t="s">
        <v>150</v>
      </c>
      <c r="N4356" s="5" t="s">
        <v>126</v>
      </c>
      <c r="O4356" s="5" t="s">
        <v>93</v>
      </c>
      <c r="P4356" s="5" t="s">
        <v>215</v>
      </c>
      <c r="Q4356" s="5" t="s">
        <v>124</v>
      </c>
      <c r="R4356" s="5" t="s">
        <v>219</v>
      </c>
      <c r="S4356" s="5" t="s">
        <v>109</v>
      </c>
      <c r="T4356" s="5" t="s">
        <v>306</v>
      </c>
      <c r="U4356" s="5" t="s">
        <v>467</v>
      </c>
      <c r="V4356" s="5" t="s">
        <v>131</v>
      </c>
      <c r="W4356" s="5" t="s">
        <v>173</v>
      </c>
      <c r="X4356" s="5" t="s">
        <v>130</v>
      </c>
      <c r="Y4356" s="5" t="n">
        <v>1</v>
      </c>
      <c r="Z4356" s="5" t="n">
        <v>0</v>
      </c>
      <c r="AA4356" s="5" t="str">
        <f aca="false">IF(Y4356&gt;Z4356,"Win",IF(Y4356&lt;Z4356,"Loss","Draw"))</f>
        <v>Win</v>
      </c>
      <c r="AB4356" s="5" t="s">
        <v>98</v>
      </c>
      <c r="AC4356" s="5" t="s">
        <v>99</v>
      </c>
      <c r="AD4356" s="5" t="s">
        <v>429</v>
      </c>
      <c r="AE4356" s="5" t="s">
        <v>3711</v>
      </c>
      <c r="AF4356" s="5" t="str">
        <f aca="false">IF(AD4356&lt;AE4356,AD4356,AE4356)</f>
        <v>Arrows, Bandit, Golem, Prince, Royal Ghost, Wizard, Zap, Zappies</v>
      </c>
      <c r="AG4356" s="5" t="str">
        <f aca="false">IF(AD4356&lt;AE4356,AE4356,AD4356)</f>
        <v>Barbarian Barrel, Electro Spirit, Fireball, Fisherman, Hunter, Royal Ghost, Royal Giant, Skeletons</v>
      </c>
      <c r="AH4356" s="5" t="str">
        <f aca="false">IF(AD4356=AF4356,AA4356,IF(AA4356="Win","Loss",IF(AA4356="Loss","Win","Draw")))</f>
        <v>Loss</v>
      </c>
      <c r="AI4356" s="5" t="s">
        <v>102</v>
      </c>
    </row>
    <row r="4357" customFormat="false" ht="15" hidden="false" customHeight="true" outlineLevel="0" collapsed="false">
      <c r="A4357" s="5" t="s">
        <v>8172</v>
      </c>
      <c r="B4357" s="5" t="n">
        <v>2</v>
      </c>
      <c r="C4357" s="5" t="s">
        <v>2119</v>
      </c>
      <c r="D4357" s="5" t="s">
        <v>2120</v>
      </c>
      <c r="E4357" s="6" t="s">
        <v>3704</v>
      </c>
      <c r="F4357" s="5" t="s">
        <v>3705</v>
      </c>
      <c r="G4357" s="5" t="s">
        <v>8174</v>
      </c>
      <c r="H4357" s="5" t="s">
        <v>163</v>
      </c>
      <c r="I4357" s="5" t="s">
        <v>84</v>
      </c>
      <c r="J4357" s="5" t="s">
        <v>128</v>
      </c>
      <c r="K4357" s="5" t="s">
        <v>87</v>
      </c>
      <c r="L4357" s="5" t="s">
        <v>165</v>
      </c>
      <c r="M4357" s="5" t="s">
        <v>88</v>
      </c>
      <c r="N4357" s="5" t="s">
        <v>157</v>
      </c>
      <c r="O4357" s="5" t="s">
        <v>89</v>
      </c>
      <c r="P4357" s="5" t="s">
        <v>85</v>
      </c>
      <c r="Q4357" s="5" t="s">
        <v>114</v>
      </c>
      <c r="R4357" s="5" t="s">
        <v>337</v>
      </c>
      <c r="S4357" s="5" t="s">
        <v>128</v>
      </c>
      <c r="T4357" s="5" t="s">
        <v>223</v>
      </c>
      <c r="U4357" s="5" t="s">
        <v>185</v>
      </c>
      <c r="V4357" s="5" t="s">
        <v>193</v>
      </c>
      <c r="W4357" s="5" t="s">
        <v>785</v>
      </c>
      <c r="X4357" s="5" t="s">
        <v>95</v>
      </c>
      <c r="Y4357" s="5" t="n">
        <v>1</v>
      </c>
      <c r="Z4357" s="5" t="n">
        <v>0</v>
      </c>
      <c r="AA4357" s="5" t="str">
        <f aca="false">IF(Y4357&gt;Z4357,"Win",IF(Y4357&lt;Z4357,"Loss","Draw"))</f>
        <v>Win</v>
      </c>
      <c r="AB4357" s="5" t="s">
        <v>98</v>
      </c>
      <c r="AC4357" s="5" t="s">
        <v>99</v>
      </c>
      <c r="AD4357" s="5" t="s">
        <v>8175</v>
      </c>
      <c r="AE4357" s="5" t="s">
        <v>8176</v>
      </c>
      <c r="AF4357" s="5" t="str">
        <f aca="false">IF(AD4357&lt;AE4357,AD4357,AE4357)</f>
        <v>Archers, Berserker, Fire Spirit, Golden Knight, Hog Rider, Lightning, Tesla, The Log</v>
      </c>
      <c r="AG4357" s="5" t="str">
        <f aca="false">IF(AD4357&lt;AE4357,AE4357,AD4357)</f>
        <v>Barbarian Barrel, Boss Bandit, Executioner, Freeze, Giant Snowball, Golden Knight, Guards, Ram Rider</v>
      </c>
      <c r="AH4357" s="5" t="str">
        <f aca="false">IF(AD4357=AF4357,AA4357,IF(AA4357="Win","Loss",IF(AA4357="Loss","Win","Draw")))</f>
        <v>Win</v>
      </c>
      <c r="AI4357" s="5" t="s">
        <v>102</v>
      </c>
    </row>
    <row r="4358" customFormat="false" ht="15" hidden="false" customHeight="true" outlineLevel="0" collapsed="false">
      <c r="A4358" s="5" t="s">
        <v>8177</v>
      </c>
      <c r="B4358" s="5" t="n">
        <v>1</v>
      </c>
      <c r="C4358" s="5" t="s">
        <v>2119</v>
      </c>
      <c r="D4358" s="5" t="s">
        <v>2120</v>
      </c>
      <c r="E4358" s="5" t="s">
        <v>1695</v>
      </c>
      <c r="F4358" s="5" t="s">
        <v>1696</v>
      </c>
      <c r="G4358" s="5" t="s">
        <v>6634</v>
      </c>
      <c r="H4358" s="5" t="s">
        <v>163</v>
      </c>
      <c r="I4358" s="5" t="s">
        <v>82</v>
      </c>
      <c r="J4358" s="5" t="s">
        <v>151</v>
      </c>
      <c r="K4358" s="5" t="s">
        <v>152</v>
      </c>
      <c r="L4358" s="5" t="s">
        <v>150</v>
      </c>
      <c r="M4358" s="5" t="s">
        <v>126</v>
      </c>
      <c r="N4358" s="5" t="s">
        <v>85</v>
      </c>
      <c r="O4358" s="5" t="s">
        <v>89</v>
      </c>
      <c r="P4358" s="5" t="s">
        <v>153</v>
      </c>
      <c r="Q4358" s="5" t="s">
        <v>233</v>
      </c>
      <c r="R4358" s="5" t="s">
        <v>202</v>
      </c>
      <c r="S4358" s="5" t="s">
        <v>201</v>
      </c>
      <c r="T4358" s="5" t="s">
        <v>111</v>
      </c>
      <c r="U4358" s="5" t="s">
        <v>234</v>
      </c>
      <c r="V4358" s="5" t="s">
        <v>204</v>
      </c>
      <c r="W4358" s="5" t="s">
        <v>88</v>
      </c>
      <c r="X4358" s="5" t="s">
        <v>157</v>
      </c>
      <c r="Y4358" s="5" t="n">
        <v>1</v>
      </c>
      <c r="Z4358" s="5" t="n">
        <v>0</v>
      </c>
      <c r="AA4358" s="5" t="str">
        <f aca="false">IF(Y4358&gt;Z4358,"Win",IF(Y4358&lt;Z4358,"Loss","Draw"))</f>
        <v>Win</v>
      </c>
      <c r="AB4358" s="5" t="s">
        <v>98</v>
      </c>
      <c r="AC4358" s="5" t="s">
        <v>99</v>
      </c>
      <c r="AD4358" s="5" t="s">
        <v>155</v>
      </c>
      <c r="AE4358" s="5" t="s">
        <v>380</v>
      </c>
      <c r="AF4358" s="5" t="str">
        <f aca="false">IF(AD4358&lt;AE4358,AD4358,AE4358)</f>
        <v>Baby Dragon, Cannon, Electro Spirit, Lightning, Mighty Miner, Royal Hogs, Skeletons, The Log</v>
      </c>
      <c r="AG4358" s="5" t="str">
        <f aca="false">IF(AD4358&lt;AE4358,AE4358,AD4358)</f>
        <v>Bats, Berserker, Bomb Tower, Fire Spirit, Magic Archer, Miner, Royal Delivery, Wall Breakers</v>
      </c>
      <c r="AH4358" s="5" t="str">
        <f aca="false">IF(AD4358=AF4358,AA4358,IF(AA4358="Win","Loss",IF(AA4358="Loss","Win","Draw")))</f>
        <v>Win</v>
      </c>
      <c r="AI4358" s="5" t="s">
        <v>102</v>
      </c>
    </row>
    <row r="4359" customFormat="false" ht="15" hidden="false" customHeight="true" outlineLevel="0" collapsed="false">
      <c r="A4359" s="5" t="s">
        <v>8177</v>
      </c>
      <c r="B4359" s="5" t="n">
        <v>2</v>
      </c>
      <c r="C4359" s="5" t="s">
        <v>2119</v>
      </c>
      <c r="D4359" s="5" t="s">
        <v>2120</v>
      </c>
      <c r="E4359" s="5" t="s">
        <v>1695</v>
      </c>
      <c r="F4359" s="5" t="s">
        <v>1696</v>
      </c>
      <c r="G4359" s="5" t="s">
        <v>6635</v>
      </c>
      <c r="H4359" s="5" t="s">
        <v>163</v>
      </c>
      <c r="I4359" s="5" t="s">
        <v>84</v>
      </c>
      <c r="J4359" s="5" t="s">
        <v>158</v>
      </c>
      <c r="K4359" s="5" t="s">
        <v>114</v>
      </c>
      <c r="L4359" s="5" t="s">
        <v>96</v>
      </c>
      <c r="M4359" s="5" t="s">
        <v>447</v>
      </c>
      <c r="N4359" s="5" t="s">
        <v>97</v>
      </c>
      <c r="O4359" s="5" t="s">
        <v>130</v>
      </c>
      <c r="P4359" s="5" t="s">
        <v>115</v>
      </c>
      <c r="Q4359" s="5" t="s">
        <v>141</v>
      </c>
      <c r="R4359" s="5" t="s">
        <v>95</v>
      </c>
      <c r="S4359" s="5" t="s">
        <v>107</v>
      </c>
      <c r="T4359" s="5" t="s">
        <v>177</v>
      </c>
      <c r="U4359" s="5" t="s">
        <v>178</v>
      </c>
      <c r="V4359" s="5" t="s">
        <v>93</v>
      </c>
      <c r="W4359" s="5" t="s">
        <v>150</v>
      </c>
      <c r="X4359" s="5" t="s">
        <v>143</v>
      </c>
      <c r="Y4359" s="5" t="n">
        <v>1</v>
      </c>
      <c r="Z4359" s="5" t="n">
        <v>0</v>
      </c>
      <c r="AA4359" s="5" t="str">
        <f aca="false">IF(Y4359&gt;Z4359,"Win",IF(Y4359&lt;Z4359,"Loss","Draw"))</f>
        <v>Win</v>
      </c>
      <c r="AB4359" s="5" t="s">
        <v>98</v>
      </c>
      <c r="AC4359" s="5" t="s">
        <v>99</v>
      </c>
      <c r="AD4359" s="5" t="s">
        <v>1014</v>
      </c>
      <c r="AE4359" s="5" t="s">
        <v>180</v>
      </c>
      <c r="AF4359" s="5" t="str">
        <f aca="false">IF(AD4359&lt;AE4359,AD4359,AE4359)</f>
        <v>Archers, Arrows, Bowler, Giant, Giant Snowball, Graveyard, Minions, Ronin</v>
      </c>
      <c r="AG4359" s="5" t="str">
        <f aca="false">IF(AD4359&lt;AE4359,AE4359,AD4359)</f>
        <v>Barbarian Barrel, Electro Spirit, Fireball, Goblin Cage, Heal Spirit, Lumberjack, Phoenix, Royal Giant</v>
      </c>
      <c r="AH4359" s="5" t="str">
        <f aca="false">IF(AD4359=AF4359,AA4359,IF(AA4359="Win","Loss",IF(AA4359="Loss","Win","Draw")))</f>
        <v>Win</v>
      </c>
      <c r="AI4359" s="5" t="s">
        <v>102</v>
      </c>
    </row>
    <row r="4360" customFormat="false" ht="15" hidden="false" customHeight="true" outlineLevel="0" collapsed="false">
      <c r="A4360" s="5" t="s">
        <v>8178</v>
      </c>
      <c r="B4360" s="5" t="n">
        <v>1</v>
      </c>
      <c r="C4360" s="5" t="s">
        <v>2119</v>
      </c>
      <c r="D4360" s="5" t="s">
        <v>2120</v>
      </c>
      <c r="E4360" s="5" t="s">
        <v>452</v>
      </c>
      <c r="F4360" s="5" t="s">
        <v>453</v>
      </c>
      <c r="G4360" s="5" t="s">
        <v>3713</v>
      </c>
      <c r="H4360" s="5" t="s">
        <v>163</v>
      </c>
      <c r="I4360" s="5" t="s">
        <v>84</v>
      </c>
      <c r="J4360" s="5" t="s">
        <v>158</v>
      </c>
      <c r="K4360" s="5" t="s">
        <v>114</v>
      </c>
      <c r="L4360" s="5" t="s">
        <v>447</v>
      </c>
      <c r="M4360" s="5" t="s">
        <v>97</v>
      </c>
      <c r="N4360" s="5" t="s">
        <v>130</v>
      </c>
      <c r="O4360" s="5" t="s">
        <v>115</v>
      </c>
      <c r="P4360" s="5" t="s">
        <v>96</v>
      </c>
      <c r="Q4360" s="5" t="s">
        <v>127</v>
      </c>
      <c r="R4360" s="5" t="s">
        <v>128</v>
      </c>
      <c r="S4360" s="5" t="s">
        <v>129</v>
      </c>
      <c r="T4360" s="5" t="s">
        <v>133</v>
      </c>
      <c r="U4360" s="5" t="s">
        <v>131</v>
      </c>
      <c r="V4360" s="5" t="s">
        <v>173</v>
      </c>
      <c r="W4360" s="5" t="s">
        <v>97</v>
      </c>
      <c r="X4360" s="5" t="s">
        <v>130</v>
      </c>
      <c r="Y4360" s="5" t="n">
        <v>1</v>
      </c>
      <c r="Z4360" s="5" t="n">
        <v>0</v>
      </c>
      <c r="AA4360" s="5" t="str">
        <f aca="false">IF(Y4360&gt;Z4360,"Win",IF(Y4360&lt;Z4360,"Loss","Draw"))</f>
        <v>Win</v>
      </c>
      <c r="AB4360" s="5" t="s">
        <v>98</v>
      </c>
      <c r="AC4360" s="5" t="s">
        <v>99</v>
      </c>
      <c r="AD4360" s="5" t="s">
        <v>1014</v>
      </c>
      <c r="AE4360" s="5" t="s">
        <v>503</v>
      </c>
      <c r="AF4360" s="5" t="str">
        <f aca="false">IF(AD4360&lt;AE4360,AD4360,AE4360)</f>
        <v>Archers, Arrows, Bowler, Giant, Giant Snowball, Graveyard, Minions, Ronin</v>
      </c>
      <c r="AG4360" s="5" t="str">
        <f aca="false">IF(AD4360&lt;AE4360,AE4360,AD4360)</f>
        <v>Arrows, Bandit, Battle Ram, Golden Knight, Mega Knight, Mother Witch, Ronin, Zappies</v>
      </c>
      <c r="AH4360" s="5" t="str">
        <f aca="false">IF(AD4360=AF4360,AA4360,IF(AA4360="Win","Loss",IF(AA4360="Loss","Win","Draw")))</f>
        <v>Win</v>
      </c>
      <c r="AI4360" s="5" t="s">
        <v>102</v>
      </c>
    </row>
    <row r="4361" customFormat="false" ht="15" hidden="false" customHeight="true" outlineLevel="0" collapsed="false">
      <c r="A4361" s="5" t="s">
        <v>8178</v>
      </c>
      <c r="B4361" s="5" t="n">
        <v>2</v>
      </c>
      <c r="C4361" s="5" t="s">
        <v>2119</v>
      </c>
      <c r="D4361" s="5" t="s">
        <v>2120</v>
      </c>
      <c r="E4361" s="5" t="s">
        <v>452</v>
      </c>
      <c r="F4361" s="5" t="s">
        <v>453</v>
      </c>
      <c r="G4361" s="5" t="s">
        <v>3714</v>
      </c>
      <c r="H4361" s="5" t="s">
        <v>163</v>
      </c>
      <c r="I4361" s="5" t="s">
        <v>82</v>
      </c>
      <c r="J4361" s="5" t="s">
        <v>202</v>
      </c>
      <c r="K4361" s="5" t="s">
        <v>87</v>
      </c>
      <c r="L4361" s="5" t="s">
        <v>108</v>
      </c>
      <c r="M4361" s="5" t="s">
        <v>150</v>
      </c>
      <c r="N4361" s="5" t="s">
        <v>126</v>
      </c>
      <c r="O4361" s="5" t="s">
        <v>95</v>
      </c>
      <c r="P4361" s="5" t="s">
        <v>85</v>
      </c>
      <c r="Q4361" s="5" t="s">
        <v>159</v>
      </c>
      <c r="R4361" s="5" t="s">
        <v>337</v>
      </c>
      <c r="S4361" s="5" t="s">
        <v>203</v>
      </c>
      <c r="T4361" s="5" t="s">
        <v>201</v>
      </c>
      <c r="U4361" s="5" t="s">
        <v>157</v>
      </c>
      <c r="V4361" s="5" t="s">
        <v>118</v>
      </c>
      <c r="W4361" s="5" t="s">
        <v>204</v>
      </c>
      <c r="X4361" s="5" t="s">
        <v>87</v>
      </c>
      <c r="Y4361" s="5" t="n">
        <v>1</v>
      </c>
      <c r="Z4361" s="5" t="n">
        <v>0</v>
      </c>
      <c r="AA4361" s="5" t="str">
        <f aca="false">IF(Y4361&gt;Z4361,"Win",IF(Y4361&lt;Z4361,"Loss","Draw"))</f>
        <v>Win</v>
      </c>
      <c r="AB4361" s="5" t="s">
        <v>98</v>
      </c>
      <c r="AC4361" s="5" t="s">
        <v>99</v>
      </c>
      <c r="AD4361" s="5" t="s">
        <v>597</v>
      </c>
      <c r="AE4361" s="5" t="s">
        <v>3715</v>
      </c>
      <c r="AF4361" s="5" t="str">
        <f aca="false">IF(AD4361&lt;AE4361,AD4361,AE4361)</f>
        <v>Barbarian Barrel, Dark Prince, Electro Spirit, Lightning, Magic Archer, Royal Hogs, Skeletons, Tesla</v>
      </c>
      <c r="AG4361" s="5" t="str">
        <f aca="false">IF(AD4361&lt;AE4361,AE4361,AD4361)</f>
        <v>Boss Bandit, Dart Goblin, Fire Spirit, Goblin Barrel, Ice Spirit, Royal Delivery, Tesla, Wall Breakers</v>
      </c>
      <c r="AH4361" s="5" t="str">
        <f aca="false">IF(AD4361=AF4361,AA4361,IF(AA4361="Win","Loss",IF(AA4361="Loss","Win","Draw")))</f>
        <v>Win</v>
      </c>
      <c r="AI4361" s="5" t="s">
        <v>102</v>
      </c>
    </row>
    <row r="4362" customFormat="false" ht="15" hidden="false" customHeight="true" outlineLevel="0" collapsed="false">
      <c r="A4362" s="7" t="s">
        <v>8179</v>
      </c>
      <c r="B4362" s="7" t="n">
        <v>1</v>
      </c>
      <c r="C4362" s="7" t="s">
        <v>2119</v>
      </c>
      <c r="D4362" s="7" t="s">
        <v>2120</v>
      </c>
      <c r="E4362" s="7" t="s">
        <v>1066</v>
      </c>
      <c r="F4362" s="7" t="s">
        <v>1067</v>
      </c>
      <c r="G4362" s="7" t="s">
        <v>6513</v>
      </c>
      <c r="H4362" s="7" t="s">
        <v>163</v>
      </c>
      <c r="I4362" s="7" t="s">
        <v>90</v>
      </c>
      <c r="J4362" s="7" t="s">
        <v>123</v>
      </c>
      <c r="K4362" s="7" t="s">
        <v>124</v>
      </c>
      <c r="L4362" s="7" t="s">
        <v>126</v>
      </c>
      <c r="M4362" s="7" t="s">
        <v>96</v>
      </c>
      <c r="N4362" s="7" t="s">
        <v>85</v>
      </c>
      <c r="O4362" s="7" t="s">
        <v>95</v>
      </c>
      <c r="P4362" s="7" t="s">
        <v>125</v>
      </c>
      <c r="Q4362" s="7" t="s">
        <v>84</v>
      </c>
      <c r="R4362" s="7" t="s">
        <v>241</v>
      </c>
      <c r="S4362" s="7" t="s">
        <v>87</v>
      </c>
      <c r="T4362" s="7" t="s">
        <v>150</v>
      </c>
      <c r="U4362" s="7" t="s">
        <v>93</v>
      </c>
      <c r="V4362" s="7" t="s">
        <v>126</v>
      </c>
      <c r="W4362" s="7" t="s">
        <v>89</v>
      </c>
      <c r="X4362" s="7" t="s">
        <v>455</v>
      </c>
      <c r="Y4362" s="7" t="n">
        <v>1</v>
      </c>
      <c r="Z4362" s="7" t="n">
        <v>0</v>
      </c>
      <c r="AA4362" s="7" t="str">
        <f aca="false">IF(Y4362&gt;Z4362,"Win",IF(Y4362&lt;Z4362,"Loss","Draw"))</f>
        <v>Win</v>
      </c>
      <c r="AB4362" s="7" t="s">
        <v>99</v>
      </c>
      <c r="AC4362" s="7" t="s">
        <v>99</v>
      </c>
      <c r="AD4362" s="7" t="s">
        <v>134</v>
      </c>
      <c r="AE4362" s="7" t="s">
        <v>456</v>
      </c>
      <c r="AF4362" s="7" t="str">
        <f aca="false">IF(AD4362&lt;AE4362,AD4362,AE4362)</f>
        <v>Archers, Electro Spirit, Fireball, Knight, Skeletons, Tesla, The Log, X-Bow</v>
      </c>
      <c r="AG4362" s="7" t="str">
        <f aca="false">IF(AD4362&lt;AE4362,AE4362,AD4362)</f>
        <v>Barbarian Barrel, Cannon Cart, Goblinstein, Lightning, Minions, Mortar, Royal Ghost, Skeletons</v>
      </c>
      <c r="AH4362" s="7" t="str">
        <f aca="false">IF(AD4362=AF4362,AA4362,IF(AA4362="Win","Loss",IF(AA4362="Loss","Win","Draw")))</f>
        <v>Loss</v>
      </c>
      <c r="AI4362" s="7" t="s">
        <v>297</v>
      </c>
    </row>
    <row r="4363" customFormat="false" ht="15" hidden="false" customHeight="true" outlineLevel="0" collapsed="false">
      <c r="A4363" s="7" t="s">
        <v>8179</v>
      </c>
      <c r="B4363" s="7" t="n">
        <v>2</v>
      </c>
      <c r="C4363" s="7" t="s">
        <v>2119</v>
      </c>
      <c r="D4363" s="7" t="s">
        <v>2120</v>
      </c>
      <c r="E4363" s="7" t="s">
        <v>1066</v>
      </c>
      <c r="F4363" s="7" t="s">
        <v>1067</v>
      </c>
      <c r="G4363" s="7" t="s">
        <v>6514</v>
      </c>
      <c r="H4363" s="7" t="s">
        <v>163</v>
      </c>
      <c r="I4363" s="7" t="s">
        <v>159</v>
      </c>
      <c r="J4363" s="7" t="s">
        <v>91</v>
      </c>
      <c r="K4363" s="7" t="s">
        <v>203</v>
      </c>
      <c r="L4363" s="7" t="s">
        <v>157</v>
      </c>
      <c r="M4363" s="7" t="s">
        <v>118</v>
      </c>
      <c r="N4363" s="7" t="s">
        <v>204</v>
      </c>
      <c r="O4363" s="7" t="s">
        <v>97</v>
      </c>
      <c r="P4363" s="7" t="s">
        <v>234</v>
      </c>
      <c r="Q4363" s="7" t="s">
        <v>114</v>
      </c>
      <c r="R4363" s="7" t="s">
        <v>202</v>
      </c>
      <c r="S4363" s="7" t="s">
        <v>137</v>
      </c>
      <c r="T4363" s="7" t="s">
        <v>234</v>
      </c>
      <c r="U4363" s="7" t="s">
        <v>108</v>
      </c>
      <c r="V4363" s="7" t="s">
        <v>157</v>
      </c>
      <c r="W4363" s="7" t="s">
        <v>88</v>
      </c>
      <c r="X4363" s="7" t="s">
        <v>116</v>
      </c>
      <c r="Y4363" s="7" t="n">
        <v>1</v>
      </c>
      <c r="Z4363" s="7" t="n">
        <v>0</v>
      </c>
      <c r="AA4363" s="7" t="str">
        <f aca="false">IF(Y4363&gt;Z4363,"Win",IF(Y4363&lt;Z4363,"Loss","Draw"))</f>
        <v>Win</v>
      </c>
      <c r="AB4363" s="7" t="s">
        <v>99</v>
      </c>
      <c r="AC4363" s="7" t="s">
        <v>99</v>
      </c>
      <c r="AD4363" s="7" t="s">
        <v>1657</v>
      </c>
      <c r="AE4363" s="7" t="s">
        <v>1505</v>
      </c>
      <c r="AF4363" s="7" t="str">
        <f aca="false">IF(AD4363&lt;AE4363,AD4363,AE4363)</f>
        <v>Berserker, Bomb Tower, Dark Prince, Fire Spirit, Giant Snowball, Goblin Drill, Magic Archer, Poison</v>
      </c>
      <c r="AG4363" s="7" t="str">
        <f aca="false">IF(AD4363&lt;AE4363,AE4363,AD4363)</f>
        <v>Bomb Tower, Dart Goblin, Fire Spirit, Goblin Barrel, Goblins, Ice Spirit, Ronin, Royal Delivery</v>
      </c>
      <c r="AH4363" s="7" t="str">
        <f aca="false">IF(AD4363=AF4363,AA4363,IF(AA4363="Win","Loss",IF(AA4363="Loss","Win","Draw")))</f>
        <v>Loss</v>
      </c>
      <c r="AI4363" s="7" t="s">
        <v>297</v>
      </c>
    </row>
    <row r="4364" customFormat="false" ht="15" hidden="false" customHeight="true" outlineLevel="0" collapsed="false">
      <c r="A4364" s="7" t="s">
        <v>8179</v>
      </c>
      <c r="B4364" s="7" t="n">
        <v>3</v>
      </c>
      <c r="C4364" s="7" t="s">
        <v>2119</v>
      </c>
      <c r="D4364" s="7" t="s">
        <v>2120</v>
      </c>
      <c r="E4364" s="7" t="s">
        <v>1066</v>
      </c>
      <c r="F4364" s="7" t="s">
        <v>1067</v>
      </c>
      <c r="G4364" s="7" t="s">
        <v>6515</v>
      </c>
      <c r="H4364" s="7" t="s">
        <v>163</v>
      </c>
      <c r="I4364" s="7" t="s">
        <v>177</v>
      </c>
      <c r="J4364" s="7" t="s">
        <v>83</v>
      </c>
      <c r="K4364" s="7" t="s">
        <v>219</v>
      </c>
      <c r="L4364" s="7" t="s">
        <v>150</v>
      </c>
      <c r="M4364" s="7" t="s">
        <v>93</v>
      </c>
      <c r="N4364" s="7" t="s">
        <v>89</v>
      </c>
      <c r="O4364" s="7" t="s">
        <v>215</v>
      </c>
      <c r="P4364" s="7" t="s">
        <v>193</v>
      </c>
      <c r="Q4364" s="7" t="s">
        <v>82</v>
      </c>
      <c r="R4364" s="7" t="s">
        <v>194</v>
      </c>
      <c r="S4364" s="7" t="s">
        <v>153</v>
      </c>
      <c r="T4364" s="7" t="s">
        <v>91</v>
      </c>
      <c r="U4364" s="7" t="s">
        <v>95</v>
      </c>
      <c r="V4364" s="7" t="s">
        <v>118</v>
      </c>
      <c r="W4364" s="7" t="s">
        <v>85</v>
      </c>
      <c r="X4364" s="7" t="s">
        <v>97</v>
      </c>
      <c r="Y4364" s="7" t="n">
        <v>1</v>
      </c>
      <c r="Z4364" s="7" t="n">
        <v>0</v>
      </c>
      <c r="AA4364" s="7" t="str">
        <f aca="false">IF(Y4364&gt;Z4364,"Win",IF(Y4364&lt;Z4364,"Loss","Draw"))</f>
        <v>Win</v>
      </c>
      <c r="AB4364" s="7" t="s">
        <v>99</v>
      </c>
      <c r="AC4364" s="7" t="s">
        <v>99</v>
      </c>
      <c r="AD4364" s="7" t="s">
        <v>2368</v>
      </c>
      <c r="AE4364" s="7" t="s">
        <v>6516</v>
      </c>
      <c r="AF4364" s="7" t="str">
        <f aca="false">IF(AD4364&lt;AE4364,AD4364,AE4364)</f>
        <v>Archer Queen, Barbarian Barrel, Cannon, Goblins, Ice Spirit, Lightning, Ronin, Royal Hogs</v>
      </c>
      <c r="AG4364" s="7" t="str">
        <f aca="false">IF(AD4364&lt;AE4364,AE4364,AD4364)</f>
        <v>Electro Spirit, Fireball, Fisherman, Guards, Monk, Royal Giant, The Log, Wizard</v>
      </c>
      <c r="AH4364" s="7" t="str">
        <f aca="false">IF(AD4364=AF4364,AA4364,IF(AA4364="Win","Loss",IF(AA4364="Loss","Win","Draw")))</f>
        <v>Loss</v>
      </c>
      <c r="AI4364" s="7" t="s">
        <v>297</v>
      </c>
    </row>
    <row r="4365" customFormat="false" ht="15" hidden="false" customHeight="true" outlineLevel="0" collapsed="false">
      <c r="A4365" s="7" t="s">
        <v>8180</v>
      </c>
      <c r="B4365" s="7" t="n">
        <v>1</v>
      </c>
      <c r="C4365" s="7" t="s">
        <v>2119</v>
      </c>
      <c r="D4365" s="7" t="s">
        <v>2120</v>
      </c>
      <c r="E4365" s="7" t="s">
        <v>1066</v>
      </c>
      <c r="F4365" s="7" t="s">
        <v>1067</v>
      </c>
      <c r="G4365" s="7" t="s">
        <v>6518</v>
      </c>
      <c r="H4365" s="7" t="s">
        <v>163</v>
      </c>
      <c r="I4365" s="7" t="s">
        <v>84</v>
      </c>
      <c r="J4365" s="7" t="s">
        <v>158</v>
      </c>
      <c r="K4365" s="7" t="s">
        <v>114</v>
      </c>
      <c r="L4365" s="7" t="s">
        <v>447</v>
      </c>
      <c r="M4365" s="7" t="s">
        <v>96</v>
      </c>
      <c r="N4365" s="7" t="s">
        <v>97</v>
      </c>
      <c r="O4365" s="7" t="s">
        <v>115</v>
      </c>
      <c r="P4365" s="7" t="s">
        <v>130</v>
      </c>
      <c r="Q4365" s="7" t="s">
        <v>152</v>
      </c>
      <c r="R4365" s="7" t="s">
        <v>151</v>
      </c>
      <c r="S4365" s="7" t="s">
        <v>82</v>
      </c>
      <c r="T4365" s="7" t="s">
        <v>153</v>
      </c>
      <c r="U4365" s="7" t="s">
        <v>150</v>
      </c>
      <c r="V4365" s="7" t="s">
        <v>85</v>
      </c>
      <c r="W4365" s="7" t="s">
        <v>126</v>
      </c>
      <c r="X4365" s="7" t="s">
        <v>89</v>
      </c>
      <c r="Y4365" s="7" t="n">
        <v>0</v>
      </c>
      <c r="Z4365" s="7" t="n">
        <v>1</v>
      </c>
      <c r="AA4365" s="7" t="str">
        <f aca="false">IF(Y4365&gt;Z4365,"Win",IF(Y4365&lt;Z4365,"Loss","Draw"))</f>
        <v>Loss</v>
      </c>
      <c r="AB4365" s="7" t="s">
        <v>99</v>
      </c>
      <c r="AC4365" s="7" t="s">
        <v>99</v>
      </c>
      <c r="AD4365" s="7" t="s">
        <v>1014</v>
      </c>
      <c r="AE4365" s="7" t="s">
        <v>155</v>
      </c>
      <c r="AF4365" s="7" t="str">
        <f aca="false">IF(AD4365&lt;AE4365,AD4365,AE4365)</f>
        <v>Archers, Arrows, Bowler, Giant, Giant Snowball, Graveyard, Minions, Ronin</v>
      </c>
      <c r="AG4365" s="7" t="str">
        <f aca="false">IF(AD4365&lt;AE4365,AE4365,AD4365)</f>
        <v>Baby Dragon, Cannon, Electro Spirit, Lightning, Mighty Miner, Royal Hogs, Skeletons, The Log</v>
      </c>
      <c r="AH4365" s="7" t="str">
        <f aca="false">IF(AD4365=AF4365,AA4365,IF(AA4365="Win","Loss",IF(AA4365="Loss","Win","Draw")))</f>
        <v>Loss</v>
      </c>
      <c r="AI4365" s="7" t="s">
        <v>297</v>
      </c>
    </row>
    <row r="4366" customFormat="false" ht="15" hidden="false" customHeight="true" outlineLevel="0" collapsed="false">
      <c r="A4366" s="7" t="s">
        <v>8181</v>
      </c>
      <c r="B4366" s="7" t="n">
        <v>1</v>
      </c>
      <c r="C4366" s="7" t="s">
        <v>2119</v>
      </c>
      <c r="D4366" s="7" t="s">
        <v>2120</v>
      </c>
      <c r="E4366" s="7" t="s">
        <v>1066</v>
      </c>
      <c r="F4366" s="7" t="s">
        <v>1067</v>
      </c>
      <c r="G4366" s="7" t="s">
        <v>6519</v>
      </c>
      <c r="H4366" s="7" t="s">
        <v>163</v>
      </c>
      <c r="I4366" s="7" t="s">
        <v>84</v>
      </c>
      <c r="J4366" s="7" t="s">
        <v>158</v>
      </c>
      <c r="K4366" s="7" t="s">
        <v>114</v>
      </c>
      <c r="L4366" s="7" t="s">
        <v>447</v>
      </c>
      <c r="M4366" s="7" t="s">
        <v>173</v>
      </c>
      <c r="N4366" s="7" t="s">
        <v>126</v>
      </c>
      <c r="O4366" s="7" t="s">
        <v>115</v>
      </c>
      <c r="P4366" s="7" t="s">
        <v>130</v>
      </c>
      <c r="Q4366" s="7" t="s">
        <v>152</v>
      </c>
      <c r="R4366" s="7" t="s">
        <v>151</v>
      </c>
      <c r="S4366" s="7" t="s">
        <v>82</v>
      </c>
      <c r="T4366" s="7" t="s">
        <v>153</v>
      </c>
      <c r="U4366" s="7" t="s">
        <v>150</v>
      </c>
      <c r="V4366" s="7" t="s">
        <v>85</v>
      </c>
      <c r="W4366" s="7" t="s">
        <v>126</v>
      </c>
      <c r="X4366" s="7" t="s">
        <v>89</v>
      </c>
      <c r="Y4366" s="7" t="n">
        <v>1</v>
      </c>
      <c r="Z4366" s="7" t="n">
        <v>0</v>
      </c>
      <c r="AA4366" s="7" t="str">
        <f aca="false">IF(Y4366&gt;Z4366,"Win",IF(Y4366&lt;Z4366,"Loss","Draw"))</f>
        <v>Win</v>
      </c>
      <c r="AB4366" s="7" t="s">
        <v>99</v>
      </c>
      <c r="AC4366" s="7" t="s">
        <v>99</v>
      </c>
      <c r="AD4366" s="7" t="s">
        <v>1338</v>
      </c>
      <c r="AE4366" s="7" t="s">
        <v>155</v>
      </c>
      <c r="AF4366" s="7" t="str">
        <f aca="false">IF(AD4366&lt;AE4366,AD4366,AE4366)</f>
        <v>Archers, Arrows, Bowler, Giant, Giant Snowball, Graveyard, Skeletons, Zappies</v>
      </c>
      <c r="AG4366" s="7" t="str">
        <f aca="false">IF(AD4366&lt;AE4366,AE4366,AD4366)</f>
        <v>Baby Dragon, Cannon, Electro Spirit, Lightning, Mighty Miner, Royal Hogs, Skeletons, The Log</v>
      </c>
      <c r="AH4366" s="7" t="str">
        <f aca="false">IF(AD4366=AF4366,AA4366,IF(AA4366="Win","Loss",IF(AA4366="Loss","Win","Draw")))</f>
        <v>Win</v>
      </c>
      <c r="AI4366" s="7" t="s">
        <v>297</v>
      </c>
    </row>
    <row r="4367" customFormat="false" ht="15" hidden="false" customHeight="true" outlineLevel="0" collapsed="false">
      <c r="A4367" s="7" t="s">
        <v>8181</v>
      </c>
      <c r="B4367" s="7" t="n">
        <v>2</v>
      </c>
      <c r="C4367" s="7" t="s">
        <v>2119</v>
      </c>
      <c r="D4367" s="7" t="s">
        <v>2120</v>
      </c>
      <c r="E4367" s="7" t="s">
        <v>1066</v>
      </c>
      <c r="F4367" s="7" t="s">
        <v>1067</v>
      </c>
      <c r="G4367" s="7" t="s">
        <v>6520</v>
      </c>
      <c r="H4367" s="7" t="s">
        <v>163</v>
      </c>
      <c r="I4367" s="7" t="s">
        <v>152</v>
      </c>
      <c r="J4367" s="7" t="s">
        <v>128</v>
      </c>
      <c r="K4367" s="7" t="s">
        <v>107</v>
      </c>
      <c r="L4367" s="7" t="s">
        <v>306</v>
      </c>
      <c r="M4367" s="7" t="s">
        <v>187</v>
      </c>
      <c r="N4367" s="7" t="s">
        <v>95</v>
      </c>
      <c r="O4367" s="7" t="s">
        <v>85</v>
      </c>
      <c r="P4367" s="7" t="s">
        <v>307</v>
      </c>
      <c r="Q4367" s="7" t="s">
        <v>208</v>
      </c>
      <c r="R4367" s="7" t="s">
        <v>188</v>
      </c>
      <c r="S4367" s="7" t="s">
        <v>109</v>
      </c>
      <c r="T4367" s="7" t="s">
        <v>88</v>
      </c>
      <c r="U4367" s="7" t="s">
        <v>93</v>
      </c>
      <c r="V4367" s="7" t="s">
        <v>110</v>
      </c>
      <c r="W4367" s="7" t="s">
        <v>86</v>
      </c>
      <c r="X4367" s="7" t="s">
        <v>112</v>
      </c>
      <c r="Y4367" s="7" t="n">
        <v>1</v>
      </c>
      <c r="Z4367" s="7" t="n">
        <v>0</v>
      </c>
      <c r="AA4367" s="7" t="str">
        <f aca="false">IF(Y4367&gt;Z4367,"Win",IF(Y4367&lt;Z4367,"Loss","Draw"))</f>
        <v>Win</v>
      </c>
      <c r="AB4367" s="7" t="s">
        <v>99</v>
      </c>
      <c r="AC4367" s="7" t="s">
        <v>99</v>
      </c>
      <c r="AD4367" s="7" t="s">
        <v>603</v>
      </c>
      <c r="AE4367" s="7" t="s">
        <v>368</v>
      </c>
      <c r="AF4367" s="7" t="str">
        <f aca="false">IF(AD4367&lt;AE4367,AD4367,AE4367)</f>
        <v>Baby Dragon, Barbarian Barrel, Goblin Cage, Golden Knight, Golem, Ice Wizard, Lightning, Tornado</v>
      </c>
      <c r="AG4367" s="7" t="str">
        <f aca="false">IF(AD4367&lt;AE4367,AE4367,AD4367)</f>
        <v>Berserker, Fireball, Lava Hound, Skeleton Dragons, Spirit Empress, Tombstone, Valkyrie, Zap</v>
      </c>
      <c r="AH4367" s="7" t="str">
        <f aca="false">IF(AD4367=AF4367,AA4367,IF(AA4367="Win","Loss",IF(AA4367="Loss","Win","Draw")))</f>
        <v>Win</v>
      </c>
      <c r="AI4367" s="7" t="s">
        <v>297</v>
      </c>
    </row>
    <row r="4368" customFormat="false" ht="15" hidden="false" customHeight="true" outlineLevel="0" collapsed="false">
      <c r="A4368" s="7" t="s">
        <v>8182</v>
      </c>
      <c r="B4368" s="7" t="n">
        <v>1</v>
      </c>
      <c r="C4368" s="7" t="s">
        <v>2119</v>
      </c>
      <c r="D4368" s="7" t="s">
        <v>2120</v>
      </c>
      <c r="E4368" s="7" t="s">
        <v>1066</v>
      </c>
      <c r="F4368" s="7" t="s">
        <v>1067</v>
      </c>
      <c r="G4368" s="7" t="s">
        <v>6521</v>
      </c>
      <c r="H4368" s="7" t="s">
        <v>163</v>
      </c>
      <c r="I4368" s="7" t="s">
        <v>233</v>
      </c>
      <c r="J4368" s="7" t="s">
        <v>202</v>
      </c>
      <c r="K4368" s="7" t="s">
        <v>201</v>
      </c>
      <c r="L4368" s="7" t="s">
        <v>126</v>
      </c>
      <c r="M4368" s="7" t="s">
        <v>157</v>
      </c>
      <c r="N4368" s="7" t="s">
        <v>153</v>
      </c>
      <c r="O4368" s="7" t="s">
        <v>111</v>
      </c>
      <c r="P4368" s="7" t="s">
        <v>89</v>
      </c>
      <c r="Q4368" s="7" t="s">
        <v>114</v>
      </c>
      <c r="R4368" s="7" t="s">
        <v>128</v>
      </c>
      <c r="S4368" s="7" t="s">
        <v>137</v>
      </c>
      <c r="T4368" s="7" t="s">
        <v>116</v>
      </c>
      <c r="U4368" s="7" t="s">
        <v>204</v>
      </c>
      <c r="V4368" s="7" t="s">
        <v>157</v>
      </c>
      <c r="W4368" s="7" t="s">
        <v>242</v>
      </c>
      <c r="X4368" s="7" t="s">
        <v>87</v>
      </c>
      <c r="Y4368" s="7" t="n">
        <v>0</v>
      </c>
      <c r="Z4368" s="7" t="n">
        <v>1</v>
      </c>
      <c r="AA4368" s="7" t="str">
        <f aca="false">IF(Y4368&gt;Z4368,"Win",IF(Y4368&lt;Z4368,"Loss","Draw"))</f>
        <v>Loss</v>
      </c>
      <c r="AB4368" s="7" t="s">
        <v>99</v>
      </c>
      <c r="AC4368" s="7" t="s">
        <v>99</v>
      </c>
      <c r="AD4368" s="7" t="s">
        <v>1028</v>
      </c>
      <c r="AE4368" s="7" t="s">
        <v>6522</v>
      </c>
      <c r="AF4368" s="7" t="str">
        <f aca="false">IF(AD4368&lt;AE4368,AD4368,AE4368)</f>
        <v>Bats, Cannon, Fire Spirit, Magic Archer, Miner, Skeletons, The Log, Wall Breakers</v>
      </c>
      <c r="AG4368" s="7" t="str">
        <f aca="false">IF(AD4368&lt;AE4368,AE4368,AD4368)</f>
        <v>Bomber, Fire Spirit, Giant Snowball, Goblin Drill, Golden Knight, Poison, Royal Delivery, Tesla</v>
      </c>
      <c r="AH4368" s="7" t="str">
        <f aca="false">IF(AD4368=AF4368,AA4368,IF(AA4368="Win","Loss",IF(AA4368="Loss","Win","Draw")))</f>
        <v>Loss</v>
      </c>
      <c r="AI4368" s="7" t="s">
        <v>297</v>
      </c>
    </row>
    <row r="4369" customFormat="false" ht="15" hidden="false" customHeight="true" outlineLevel="0" collapsed="false">
      <c r="A4369" s="7" t="s">
        <v>8183</v>
      </c>
      <c r="B4369" s="7" t="n">
        <v>1</v>
      </c>
      <c r="C4369" s="7" t="s">
        <v>2119</v>
      </c>
      <c r="D4369" s="7" t="s">
        <v>2120</v>
      </c>
      <c r="E4369" s="7" t="s">
        <v>1066</v>
      </c>
      <c r="F4369" s="7" t="s">
        <v>1067</v>
      </c>
      <c r="G4369" s="7" t="s">
        <v>6524</v>
      </c>
      <c r="H4369" s="7" t="s">
        <v>163</v>
      </c>
      <c r="I4369" s="7" t="s">
        <v>177</v>
      </c>
      <c r="J4369" s="7" t="s">
        <v>95</v>
      </c>
      <c r="K4369" s="7" t="s">
        <v>124</v>
      </c>
      <c r="L4369" s="7" t="s">
        <v>257</v>
      </c>
      <c r="M4369" s="7" t="s">
        <v>215</v>
      </c>
      <c r="N4369" s="7" t="s">
        <v>93</v>
      </c>
      <c r="O4369" s="7" t="s">
        <v>126</v>
      </c>
      <c r="P4369" s="7" t="s">
        <v>150</v>
      </c>
      <c r="Q4369" s="7" t="s">
        <v>203</v>
      </c>
      <c r="R4369" s="7" t="s">
        <v>202</v>
      </c>
      <c r="S4369" s="7" t="s">
        <v>201</v>
      </c>
      <c r="T4369" s="7" t="s">
        <v>88</v>
      </c>
      <c r="U4369" s="7" t="s">
        <v>157</v>
      </c>
      <c r="V4369" s="7" t="s">
        <v>118</v>
      </c>
      <c r="W4369" s="7" t="s">
        <v>204</v>
      </c>
      <c r="X4369" s="7" t="s">
        <v>87</v>
      </c>
      <c r="Y4369" s="7" t="n">
        <v>0</v>
      </c>
      <c r="Z4369" s="7" t="n">
        <v>1</v>
      </c>
      <c r="AA4369" s="7" t="str">
        <f aca="false">IF(Y4369&gt;Z4369,"Win",IF(Y4369&lt;Z4369,"Loss","Draw"))</f>
        <v>Loss</v>
      </c>
      <c r="AB4369" s="7" t="s">
        <v>99</v>
      </c>
      <c r="AC4369" s="7" t="s">
        <v>99</v>
      </c>
      <c r="AD4369" s="7" t="s">
        <v>429</v>
      </c>
      <c r="AE4369" s="7" t="s">
        <v>206</v>
      </c>
      <c r="AF4369" s="7" t="str">
        <f aca="false">IF(AD4369&lt;AE4369,AD4369,AE4369)</f>
        <v>Barbarian Barrel, Electro Spirit, Fireball, Fisherman, Hunter, Royal Ghost, Royal Giant, Skeletons</v>
      </c>
      <c r="AG4369" s="7" t="str">
        <f aca="false">IF(AD4369&lt;AE4369,AE4369,AD4369)</f>
        <v>Berserker, Fire Spirit, Goblin Barrel, Ice Spirit, Magic Archer, Royal Delivery, Tesla, Wall Breakers</v>
      </c>
      <c r="AH4369" s="7" t="str">
        <f aca="false">IF(AD4369=AF4369,AA4369,IF(AA4369="Win","Loss",IF(AA4369="Loss","Win","Draw")))</f>
        <v>Loss</v>
      </c>
      <c r="AI4369" s="7" t="s">
        <v>297</v>
      </c>
    </row>
    <row r="4370" customFormat="false" ht="15" hidden="false" customHeight="true" outlineLevel="0" collapsed="false">
      <c r="A4370" s="7" t="s">
        <v>8183</v>
      </c>
      <c r="B4370" s="7" t="n">
        <v>2</v>
      </c>
      <c r="C4370" s="7" t="s">
        <v>2119</v>
      </c>
      <c r="D4370" s="7" t="s">
        <v>2120</v>
      </c>
      <c r="E4370" s="7" t="s">
        <v>1066</v>
      </c>
      <c r="F4370" s="7" t="s">
        <v>1067</v>
      </c>
      <c r="G4370" s="7" t="s">
        <v>6525</v>
      </c>
      <c r="H4370" s="7" t="s">
        <v>163</v>
      </c>
      <c r="I4370" s="7" t="s">
        <v>233</v>
      </c>
      <c r="J4370" s="7" t="s">
        <v>202</v>
      </c>
      <c r="K4370" s="7" t="s">
        <v>201</v>
      </c>
      <c r="L4370" s="7" t="s">
        <v>88</v>
      </c>
      <c r="M4370" s="7" t="s">
        <v>157</v>
      </c>
      <c r="N4370" s="7" t="s">
        <v>204</v>
      </c>
      <c r="O4370" s="7" t="s">
        <v>111</v>
      </c>
      <c r="P4370" s="7" t="s">
        <v>234</v>
      </c>
      <c r="Q4370" s="7" t="s">
        <v>177</v>
      </c>
      <c r="R4370" s="7" t="s">
        <v>83</v>
      </c>
      <c r="S4370" s="7" t="s">
        <v>188</v>
      </c>
      <c r="T4370" s="7" t="s">
        <v>93</v>
      </c>
      <c r="U4370" s="7" t="s">
        <v>215</v>
      </c>
      <c r="V4370" s="7" t="s">
        <v>133</v>
      </c>
      <c r="W4370" s="7" t="s">
        <v>86</v>
      </c>
      <c r="X4370" s="7" t="s">
        <v>89</v>
      </c>
      <c r="Y4370" s="7" t="n">
        <v>1</v>
      </c>
      <c r="Z4370" s="7" t="n">
        <v>0</v>
      </c>
      <c r="AA4370" s="7" t="str">
        <f aca="false">IF(Y4370&gt;Z4370,"Win",IF(Y4370&lt;Z4370,"Loss","Draw"))</f>
        <v>Win</v>
      </c>
      <c r="AB4370" s="7" t="s">
        <v>99</v>
      </c>
      <c r="AC4370" s="7" t="s">
        <v>99</v>
      </c>
      <c r="AD4370" s="7" t="s">
        <v>380</v>
      </c>
      <c r="AE4370" s="7" t="s">
        <v>494</v>
      </c>
      <c r="AF4370" s="7" t="str">
        <f aca="false">IF(AD4370&lt;AE4370,AD4370,AE4370)</f>
        <v>Bats, Berserker, Bomb Tower, Fire Spirit, Magic Archer, Miner, Royal Delivery, Wall Breakers</v>
      </c>
      <c r="AG4370" s="7" t="str">
        <f aca="false">IF(AD4370&lt;AE4370,AE4370,AD4370)</f>
        <v>Fireball, Fisherman, Monk, Mother Witch, Royal Giant, Skeleton Dragons, The Log, Tombstone</v>
      </c>
      <c r="AH4370" s="7" t="str">
        <f aca="false">IF(AD4370=AF4370,AA4370,IF(AA4370="Win","Loss",IF(AA4370="Loss","Win","Draw")))</f>
        <v>Win</v>
      </c>
      <c r="AI4370" s="7" t="s">
        <v>297</v>
      </c>
    </row>
    <row r="4371" customFormat="false" ht="15" hidden="false" customHeight="true" outlineLevel="0" collapsed="false">
      <c r="A4371" s="7" t="s">
        <v>8183</v>
      </c>
      <c r="B4371" s="7" t="n">
        <v>3</v>
      </c>
      <c r="C4371" s="7" t="s">
        <v>2119</v>
      </c>
      <c r="D4371" s="7" t="s">
        <v>2120</v>
      </c>
      <c r="E4371" s="7" t="s">
        <v>1066</v>
      </c>
      <c r="F4371" s="7" t="s">
        <v>1067</v>
      </c>
      <c r="G4371" s="7" t="s">
        <v>6526</v>
      </c>
      <c r="H4371" s="7" t="s">
        <v>163</v>
      </c>
      <c r="I4371" s="7" t="s">
        <v>159</v>
      </c>
      <c r="J4371" s="7" t="s">
        <v>83</v>
      </c>
      <c r="K4371" s="7" t="s">
        <v>203</v>
      </c>
      <c r="L4371" s="7" t="s">
        <v>118</v>
      </c>
      <c r="M4371" s="7" t="s">
        <v>193</v>
      </c>
      <c r="N4371" s="7" t="s">
        <v>86</v>
      </c>
      <c r="O4371" s="7" t="s">
        <v>89</v>
      </c>
      <c r="P4371" s="7" t="s">
        <v>87</v>
      </c>
      <c r="Q4371" s="7" t="s">
        <v>152</v>
      </c>
      <c r="R4371" s="7" t="s">
        <v>128</v>
      </c>
      <c r="S4371" s="7" t="s">
        <v>108</v>
      </c>
      <c r="T4371" s="7" t="s">
        <v>107</v>
      </c>
      <c r="U4371" s="7" t="s">
        <v>95</v>
      </c>
      <c r="V4371" s="7" t="s">
        <v>187</v>
      </c>
      <c r="W4371" s="7" t="s">
        <v>85</v>
      </c>
      <c r="X4371" s="7" t="s">
        <v>306</v>
      </c>
      <c r="Y4371" s="7" t="n">
        <v>0</v>
      </c>
      <c r="Z4371" s="7" t="n">
        <v>1</v>
      </c>
      <c r="AA4371" s="7" t="str">
        <f aca="false">IF(Y4371&gt;Z4371,"Win",IF(Y4371&lt;Z4371,"Loss","Draw"))</f>
        <v>Loss</v>
      </c>
      <c r="AB4371" s="7" t="s">
        <v>99</v>
      </c>
      <c r="AC4371" s="7" t="s">
        <v>99</v>
      </c>
      <c r="AD4371" s="7" t="s">
        <v>6527</v>
      </c>
      <c r="AE4371" s="7" t="s">
        <v>551</v>
      </c>
      <c r="AF4371" s="7" t="str">
        <f aca="false">IF(AD4371&lt;AE4371,AD4371,AE4371)</f>
        <v>Baby Dragon, Barbarian Barrel, Dark Prince, Goblin Cage, Golden Knight, Golem, Lightning, Tornado</v>
      </c>
      <c r="AG4371" s="7" t="str">
        <f aca="false">IF(AD4371&lt;AE4371,AE4371,AD4371)</f>
        <v>Dart Goblin, Goblin Barrel, Guards, Ice Spirit, Monk, Skeleton Dragons, Tesla, The Log</v>
      </c>
      <c r="AH4371" s="7" t="str">
        <f aca="false">IF(AD4371=AF4371,AA4371,IF(AA4371="Win","Loss",IF(AA4371="Loss","Win","Draw")))</f>
        <v>Win</v>
      </c>
      <c r="AI4371" s="7" t="s">
        <v>297</v>
      </c>
    </row>
    <row r="4372" customFormat="false" ht="15" hidden="false" customHeight="true" outlineLevel="0" collapsed="false">
      <c r="A4372" s="7" t="s">
        <v>8184</v>
      </c>
      <c r="B4372" s="7" t="n">
        <v>1</v>
      </c>
      <c r="C4372" s="7" t="s">
        <v>2119</v>
      </c>
      <c r="D4372" s="7" t="s">
        <v>2120</v>
      </c>
      <c r="E4372" s="7" t="s">
        <v>1066</v>
      </c>
      <c r="F4372" s="7" t="s">
        <v>1067</v>
      </c>
      <c r="G4372" s="7" t="s">
        <v>6529</v>
      </c>
      <c r="H4372" s="7" t="s">
        <v>163</v>
      </c>
      <c r="I4372" s="7" t="s">
        <v>84</v>
      </c>
      <c r="J4372" s="7" t="s">
        <v>108</v>
      </c>
      <c r="K4372" s="7" t="s">
        <v>82</v>
      </c>
      <c r="L4372" s="7" t="s">
        <v>87</v>
      </c>
      <c r="M4372" s="7" t="s">
        <v>150</v>
      </c>
      <c r="N4372" s="7" t="s">
        <v>126</v>
      </c>
      <c r="O4372" s="7" t="s">
        <v>95</v>
      </c>
      <c r="P4372" s="7" t="s">
        <v>85</v>
      </c>
      <c r="Q4372" s="7" t="s">
        <v>107</v>
      </c>
      <c r="R4372" s="7" t="s">
        <v>95</v>
      </c>
      <c r="S4372" s="7" t="s">
        <v>141</v>
      </c>
      <c r="T4372" s="7" t="s">
        <v>150</v>
      </c>
      <c r="U4372" s="7" t="s">
        <v>93</v>
      </c>
      <c r="V4372" s="7" t="s">
        <v>143</v>
      </c>
      <c r="W4372" s="7" t="s">
        <v>178</v>
      </c>
      <c r="X4372" s="7" t="s">
        <v>177</v>
      </c>
      <c r="Y4372" s="7" t="n">
        <v>1</v>
      </c>
      <c r="Z4372" s="7" t="n">
        <v>0</v>
      </c>
      <c r="AA4372" s="7" t="str">
        <f aca="false">IF(Y4372&gt;Z4372,"Win",IF(Y4372&lt;Z4372,"Loss","Draw"))</f>
        <v>Win</v>
      </c>
      <c r="AB4372" s="7" t="s">
        <v>99</v>
      </c>
      <c r="AC4372" s="7" t="s">
        <v>99</v>
      </c>
      <c r="AD4372" s="7" t="s">
        <v>616</v>
      </c>
      <c r="AE4372" s="7" t="s">
        <v>180</v>
      </c>
      <c r="AF4372" s="7" t="str">
        <f aca="false">IF(AD4372&lt;AE4372,AD4372,AE4372)</f>
        <v>Archers, Barbarian Barrel, Dark Prince, Electro Spirit, Lightning, Royal Hogs, Skeletons, Tesla</v>
      </c>
      <c r="AG4372" s="7" t="str">
        <f aca="false">IF(AD4372&lt;AE4372,AE4372,AD4372)</f>
        <v>Barbarian Barrel, Electro Spirit, Fireball, Goblin Cage, Heal Spirit, Lumberjack, Phoenix, Royal Giant</v>
      </c>
      <c r="AH4372" s="7" t="str">
        <f aca="false">IF(AD4372=AF4372,AA4372,IF(AA4372="Win","Loss",IF(AA4372="Loss","Win","Draw")))</f>
        <v>Win</v>
      </c>
      <c r="AI4372" s="7" t="s">
        <v>297</v>
      </c>
    </row>
    <row r="4373" customFormat="false" ht="15" hidden="false" customHeight="true" outlineLevel="0" collapsed="false">
      <c r="A4373" s="7" t="s">
        <v>8184</v>
      </c>
      <c r="B4373" s="7" t="n">
        <v>2</v>
      </c>
      <c r="C4373" s="7" t="s">
        <v>2119</v>
      </c>
      <c r="D4373" s="7" t="s">
        <v>2120</v>
      </c>
      <c r="E4373" s="7" t="s">
        <v>1066</v>
      </c>
      <c r="F4373" s="7" t="s">
        <v>1067</v>
      </c>
      <c r="G4373" s="7" t="s">
        <v>6530</v>
      </c>
      <c r="H4373" s="7" t="s">
        <v>163</v>
      </c>
      <c r="I4373" s="7" t="s">
        <v>129</v>
      </c>
      <c r="J4373" s="7" t="s">
        <v>128</v>
      </c>
      <c r="K4373" s="7" t="s">
        <v>127</v>
      </c>
      <c r="L4373" s="7" t="s">
        <v>97</v>
      </c>
      <c r="M4373" s="7" t="s">
        <v>131</v>
      </c>
      <c r="N4373" s="7" t="s">
        <v>86</v>
      </c>
      <c r="O4373" s="7" t="s">
        <v>130</v>
      </c>
      <c r="P4373" s="7" t="s">
        <v>133</v>
      </c>
      <c r="Q4373" s="7" t="s">
        <v>233</v>
      </c>
      <c r="R4373" s="7" t="s">
        <v>202</v>
      </c>
      <c r="S4373" s="7" t="s">
        <v>201</v>
      </c>
      <c r="T4373" s="7" t="s">
        <v>87</v>
      </c>
      <c r="U4373" s="7" t="s">
        <v>88</v>
      </c>
      <c r="V4373" s="7" t="s">
        <v>204</v>
      </c>
      <c r="W4373" s="7" t="s">
        <v>111</v>
      </c>
      <c r="X4373" s="7" t="s">
        <v>157</v>
      </c>
      <c r="Y4373" s="7" t="n">
        <v>1</v>
      </c>
      <c r="Z4373" s="7" t="n">
        <v>0</v>
      </c>
      <c r="AA4373" s="7" t="str">
        <f aca="false">IF(Y4373&gt;Z4373,"Win",IF(Y4373&lt;Z4373,"Loss","Draw"))</f>
        <v>Win</v>
      </c>
      <c r="AB4373" s="7" t="s">
        <v>99</v>
      </c>
      <c r="AC4373" s="7" t="s">
        <v>99</v>
      </c>
      <c r="AD4373" s="7" t="s">
        <v>595</v>
      </c>
      <c r="AE4373" s="7" t="s">
        <v>1246</v>
      </c>
      <c r="AF4373" s="7" t="str">
        <f aca="false">IF(AD4373&lt;AE4373,AD4373,AE4373)</f>
        <v>Arrows, Bandit, Battle Ram, Golden Knight, Mega Knight, Mother Witch, Ronin, Skeleton Dragons</v>
      </c>
      <c r="AG4373" s="7" t="str">
        <f aca="false">IF(AD4373&lt;AE4373,AE4373,AD4373)</f>
        <v>Bats, Berserker, Fire Spirit, Magic Archer, Miner, Royal Delivery, Tesla, Wall Breakers</v>
      </c>
      <c r="AH4373" s="7" t="str">
        <f aca="false">IF(AD4373=AF4373,AA4373,IF(AA4373="Win","Loss",IF(AA4373="Loss","Win","Draw")))</f>
        <v>Win</v>
      </c>
      <c r="AI4373" s="7" t="s">
        <v>297</v>
      </c>
    </row>
    <row r="4374" customFormat="false" ht="15" hidden="false" customHeight="true" outlineLevel="0" collapsed="false">
      <c r="A4374" s="7" t="s">
        <v>8184</v>
      </c>
      <c r="B4374" s="7" t="n">
        <v>3</v>
      </c>
      <c r="C4374" s="7" t="s">
        <v>2119</v>
      </c>
      <c r="D4374" s="7" t="s">
        <v>2120</v>
      </c>
      <c r="E4374" s="7" t="s">
        <v>1066</v>
      </c>
      <c r="F4374" s="7" t="s">
        <v>1067</v>
      </c>
      <c r="G4374" s="7" t="s">
        <v>6531</v>
      </c>
      <c r="H4374" s="7" t="s">
        <v>163</v>
      </c>
      <c r="I4374" s="7" t="s">
        <v>201</v>
      </c>
      <c r="J4374" s="7" t="s">
        <v>202</v>
      </c>
      <c r="K4374" s="7" t="s">
        <v>203</v>
      </c>
      <c r="L4374" s="7" t="s">
        <v>157</v>
      </c>
      <c r="M4374" s="7" t="s">
        <v>118</v>
      </c>
      <c r="N4374" s="7" t="s">
        <v>88</v>
      </c>
      <c r="O4374" s="7" t="s">
        <v>204</v>
      </c>
      <c r="P4374" s="7" t="s">
        <v>234</v>
      </c>
      <c r="Q4374" s="7" t="s">
        <v>153</v>
      </c>
      <c r="R4374" s="7" t="s">
        <v>108</v>
      </c>
      <c r="S4374" s="7" t="s">
        <v>82</v>
      </c>
      <c r="T4374" s="7" t="s">
        <v>86</v>
      </c>
      <c r="U4374" s="7" t="s">
        <v>118</v>
      </c>
      <c r="V4374" s="7" t="s">
        <v>89</v>
      </c>
      <c r="W4374" s="7" t="s">
        <v>85</v>
      </c>
      <c r="X4374" s="7" t="s">
        <v>126</v>
      </c>
      <c r="Y4374" s="7" t="n">
        <v>0</v>
      </c>
      <c r="Z4374" s="7" t="n">
        <v>1</v>
      </c>
      <c r="AA4374" s="7" t="str">
        <f aca="false">IF(Y4374&gt;Z4374,"Win",IF(Y4374&lt;Z4374,"Loss","Draw"))</f>
        <v>Loss</v>
      </c>
      <c r="AB4374" s="7" t="s">
        <v>99</v>
      </c>
      <c r="AC4374" s="7" t="s">
        <v>99</v>
      </c>
      <c r="AD4374" s="7" t="s">
        <v>668</v>
      </c>
      <c r="AE4374" s="7" t="s">
        <v>388</v>
      </c>
      <c r="AF4374" s="7" t="str">
        <f aca="false">IF(AD4374&lt;AE4374,AD4374,AE4374)</f>
        <v>Berserker, Bomb Tower, Fire Spirit, Goblin Barrel, Ice Spirit, Magic Archer, Royal Delivery, Wall Breakers</v>
      </c>
      <c r="AG4374" s="7" t="str">
        <f aca="false">IF(AD4374&lt;AE4374,AE4374,AD4374)</f>
        <v>Cannon, Dark Prince, Ice Spirit, Lightning, Royal Hogs, Skeleton Dragons, Skeletons, The Log</v>
      </c>
      <c r="AH4374" s="7" t="str">
        <f aca="false">IF(AD4374=AF4374,AA4374,IF(AA4374="Win","Loss",IF(AA4374="Loss","Win","Draw")))</f>
        <v>Loss</v>
      </c>
      <c r="AI4374" s="7" t="s">
        <v>297</v>
      </c>
    </row>
    <row r="4375" customFormat="false" ht="15" hidden="false" customHeight="true" outlineLevel="0" collapsed="false">
      <c r="A4375" s="7" t="s">
        <v>8185</v>
      </c>
      <c r="B4375" s="7" t="n">
        <v>1</v>
      </c>
      <c r="C4375" s="7" t="s">
        <v>2119</v>
      </c>
      <c r="D4375" s="7" t="s">
        <v>2120</v>
      </c>
      <c r="E4375" s="7" t="s">
        <v>1066</v>
      </c>
      <c r="F4375" s="7" t="s">
        <v>1067</v>
      </c>
      <c r="G4375" s="7" t="s">
        <v>6533</v>
      </c>
      <c r="H4375" s="7" t="s">
        <v>163</v>
      </c>
      <c r="I4375" s="7" t="s">
        <v>137</v>
      </c>
      <c r="J4375" s="7" t="s">
        <v>91</v>
      </c>
      <c r="K4375" s="7" t="s">
        <v>114</v>
      </c>
      <c r="L4375" s="7" t="s">
        <v>116</v>
      </c>
      <c r="M4375" s="7" t="s">
        <v>242</v>
      </c>
      <c r="N4375" s="7" t="s">
        <v>157</v>
      </c>
      <c r="O4375" s="7" t="s">
        <v>97</v>
      </c>
      <c r="P4375" s="7" t="s">
        <v>87</v>
      </c>
      <c r="Q4375" s="7" t="s">
        <v>84</v>
      </c>
      <c r="R4375" s="7" t="s">
        <v>158</v>
      </c>
      <c r="S4375" s="7" t="s">
        <v>114</v>
      </c>
      <c r="T4375" s="7" t="s">
        <v>130</v>
      </c>
      <c r="U4375" s="7" t="s">
        <v>447</v>
      </c>
      <c r="V4375" s="7" t="s">
        <v>115</v>
      </c>
      <c r="W4375" s="7" t="s">
        <v>126</v>
      </c>
      <c r="X4375" s="7" t="s">
        <v>173</v>
      </c>
      <c r="Y4375" s="7" t="n">
        <v>0</v>
      </c>
      <c r="Z4375" s="7" t="n">
        <v>3</v>
      </c>
      <c r="AA4375" s="7" t="str">
        <f aca="false">IF(Y4375&gt;Z4375,"Win",IF(Y4375&lt;Z4375,"Loss","Draw"))</f>
        <v>Loss</v>
      </c>
      <c r="AB4375" s="7" t="s">
        <v>99</v>
      </c>
      <c r="AC4375" s="7" t="s">
        <v>99</v>
      </c>
      <c r="AD4375" s="7" t="s">
        <v>321</v>
      </c>
      <c r="AE4375" s="7" t="s">
        <v>1338</v>
      </c>
      <c r="AF4375" s="7" t="str">
        <f aca="false">IF(AD4375&lt;AE4375,AD4375,AE4375)</f>
        <v>Archers, Arrows, Bowler, Giant, Giant Snowball, Graveyard, Skeletons, Zappies</v>
      </c>
      <c r="AG4375" s="7" t="str">
        <f aca="false">IF(AD4375&lt;AE4375,AE4375,AD4375)</f>
        <v>Bomber, Fire Spirit, Giant Snowball, Goblin Drill, Goblins, Poison, Ronin, Tesla</v>
      </c>
      <c r="AH4375" s="7" t="str">
        <f aca="false">IF(AD4375=AF4375,AA4375,IF(AA4375="Win","Loss",IF(AA4375="Loss","Win","Draw")))</f>
        <v>Win</v>
      </c>
      <c r="AI4375" s="7" t="s">
        <v>297</v>
      </c>
    </row>
    <row r="4376" customFormat="false" ht="15" hidden="false" customHeight="true" outlineLevel="0" collapsed="false">
      <c r="A4376" s="7" t="s">
        <v>8185</v>
      </c>
      <c r="B4376" s="7" t="n">
        <v>2</v>
      </c>
      <c r="C4376" s="7" t="s">
        <v>2119</v>
      </c>
      <c r="D4376" s="7" t="s">
        <v>2120</v>
      </c>
      <c r="E4376" s="7" t="s">
        <v>1066</v>
      </c>
      <c r="F4376" s="7" t="s">
        <v>1067</v>
      </c>
      <c r="G4376" s="7" t="s">
        <v>6534</v>
      </c>
      <c r="H4376" s="7" t="s">
        <v>163</v>
      </c>
      <c r="I4376" s="7" t="s">
        <v>241</v>
      </c>
      <c r="J4376" s="7" t="s">
        <v>186</v>
      </c>
      <c r="K4376" s="7" t="s">
        <v>185</v>
      </c>
      <c r="L4376" s="7" t="s">
        <v>88</v>
      </c>
      <c r="M4376" s="7" t="s">
        <v>109</v>
      </c>
      <c r="N4376" s="7" t="s">
        <v>111</v>
      </c>
      <c r="O4376" s="7" t="s">
        <v>187</v>
      </c>
      <c r="P4376" s="7" t="s">
        <v>234</v>
      </c>
      <c r="Q4376" s="7" t="s">
        <v>107</v>
      </c>
      <c r="R4376" s="7" t="s">
        <v>128</v>
      </c>
      <c r="S4376" s="7" t="s">
        <v>152</v>
      </c>
      <c r="T4376" s="7" t="s">
        <v>132</v>
      </c>
      <c r="U4376" s="7" t="s">
        <v>85</v>
      </c>
      <c r="V4376" s="7" t="s">
        <v>306</v>
      </c>
      <c r="W4376" s="7" t="s">
        <v>187</v>
      </c>
      <c r="X4376" s="7" t="s">
        <v>95</v>
      </c>
      <c r="Y4376" s="7" t="n">
        <v>1</v>
      </c>
      <c r="Z4376" s="7" t="n">
        <v>0</v>
      </c>
      <c r="AA4376" s="7" t="str">
        <f aca="false">IF(Y4376&gt;Z4376,"Win",IF(Y4376&lt;Z4376,"Loss","Draw"))</f>
        <v>Win</v>
      </c>
      <c r="AB4376" s="7" t="s">
        <v>99</v>
      </c>
      <c r="AC4376" s="7" t="s">
        <v>99</v>
      </c>
      <c r="AD4376" s="7" t="s">
        <v>363</v>
      </c>
      <c r="AE4376" s="7" t="s">
        <v>1070</v>
      </c>
      <c r="AF4376" s="7" t="str">
        <f aca="false">IF(AD4376&lt;AE4376,AD4376,AE4376)</f>
        <v>Baby Dragon, Barbarian Barrel, Electro Wizard, Goblin Cage, Golden Knight, Golem, Lightning, Tornado</v>
      </c>
      <c r="AG4376" s="7" t="str">
        <f aca="false">IF(AD4376&lt;AE4376,AE4376,AD4376)</f>
        <v>Balloon, Berserker, Bomb Tower, Executioner, Knight, Miner, Tornado, Zap</v>
      </c>
      <c r="AH4376" s="7" t="str">
        <f aca="false">IF(AD4376=AF4376,AA4376,IF(AA4376="Win","Loss",IF(AA4376="Loss","Win","Draw")))</f>
        <v>Loss</v>
      </c>
      <c r="AI4376" s="7" t="s">
        <v>297</v>
      </c>
    </row>
    <row r="4377" customFormat="false" ht="15" hidden="false" customHeight="true" outlineLevel="0" collapsed="false">
      <c r="A4377" s="7" t="s">
        <v>8185</v>
      </c>
      <c r="B4377" s="7" t="n">
        <v>3</v>
      </c>
      <c r="C4377" s="7" t="s">
        <v>2119</v>
      </c>
      <c r="D4377" s="7" t="s">
        <v>2120</v>
      </c>
      <c r="E4377" s="7" t="s">
        <v>1066</v>
      </c>
      <c r="F4377" s="7" t="s">
        <v>1067</v>
      </c>
      <c r="G4377" s="7" t="s">
        <v>6535</v>
      </c>
      <c r="H4377" s="7" t="s">
        <v>163</v>
      </c>
      <c r="I4377" s="7" t="s">
        <v>82</v>
      </c>
      <c r="J4377" s="7" t="s">
        <v>194</v>
      </c>
      <c r="K4377" s="7" t="s">
        <v>153</v>
      </c>
      <c r="L4377" s="7" t="s">
        <v>118</v>
      </c>
      <c r="M4377" s="7" t="s">
        <v>126</v>
      </c>
      <c r="N4377" s="7" t="s">
        <v>204</v>
      </c>
      <c r="O4377" s="7" t="s">
        <v>89</v>
      </c>
      <c r="P4377" s="7" t="s">
        <v>164</v>
      </c>
      <c r="Q4377" s="7" t="s">
        <v>203</v>
      </c>
      <c r="R4377" s="7" t="s">
        <v>202</v>
      </c>
      <c r="S4377" s="7" t="s">
        <v>201</v>
      </c>
      <c r="T4377" s="7" t="s">
        <v>208</v>
      </c>
      <c r="U4377" s="7" t="s">
        <v>153</v>
      </c>
      <c r="V4377" s="7" t="s">
        <v>157</v>
      </c>
      <c r="W4377" s="7" t="s">
        <v>150</v>
      </c>
      <c r="X4377" s="7" t="s">
        <v>204</v>
      </c>
      <c r="Y4377" s="7" t="n">
        <v>1</v>
      </c>
      <c r="Z4377" s="7" t="n">
        <v>0</v>
      </c>
      <c r="AA4377" s="7" t="str">
        <f aca="false">IF(Y4377&gt;Z4377,"Win",IF(Y4377&lt;Z4377,"Loss","Draw"))</f>
        <v>Win</v>
      </c>
      <c r="AB4377" s="7" t="s">
        <v>99</v>
      </c>
      <c r="AC4377" s="7" t="s">
        <v>99</v>
      </c>
      <c r="AD4377" s="7" t="s">
        <v>1111</v>
      </c>
      <c r="AE4377" s="7" t="s">
        <v>6536</v>
      </c>
      <c r="AF4377" s="7" t="str">
        <f aca="false">IF(AD4377&lt;AE4377,AD4377,AE4377)</f>
        <v>Archer Queen, Cannon, Earthquake, Ice Spirit, Royal Delivery, Royal Hogs, Skeletons, The Log</v>
      </c>
      <c r="AG4377" s="7" t="str">
        <f aca="false">IF(AD4377&lt;AE4377,AE4377,AD4377)</f>
        <v>Cannon, Electro Spirit, Fire Spirit, Goblin Barrel, Magic Archer, Royal Delivery, Valkyrie, Wall Breakers</v>
      </c>
      <c r="AH4377" s="7" t="str">
        <f aca="false">IF(AD4377=AF4377,AA4377,IF(AA4377="Win","Loss",IF(AA4377="Loss","Win","Draw")))</f>
        <v>Win</v>
      </c>
      <c r="AI4377" s="7" t="s">
        <v>297</v>
      </c>
    </row>
    <row r="4378" customFormat="false" ht="15" hidden="false" customHeight="true" outlineLevel="0" collapsed="false">
      <c r="A4378" s="5" t="s">
        <v>8186</v>
      </c>
      <c r="B4378" s="5" t="n">
        <v>1</v>
      </c>
      <c r="C4378" s="5" t="s">
        <v>2119</v>
      </c>
      <c r="D4378" s="5" t="s">
        <v>2120</v>
      </c>
      <c r="E4378" s="5" t="s">
        <v>547</v>
      </c>
      <c r="F4378" s="5" t="s">
        <v>548</v>
      </c>
      <c r="G4378" s="5" t="s">
        <v>4690</v>
      </c>
      <c r="H4378" s="5" t="s">
        <v>163</v>
      </c>
      <c r="I4378" s="5" t="s">
        <v>201</v>
      </c>
      <c r="J4378" s="5" t="s">
        <v>202</v>
      </c>
      <c r="K4378" s="5" t="s">
        <v>203</v>
      </c>
      <c r="L4378" s="5" t="s">
        <v>118</v>
      </c>
      <c r="M4378" s="5" t="s">
        <v>157</v>
      </c>
      <c r="N4378" s="5" t="s">
        <v>204</v>
      </c>
      <c r="O4378" s="5" t="s">
        <v>88</v>
      </c>
      <c r="P4378" s="5" t="s">
        <v>87</v>
      </c>
      <c r="Q4378" s="5" t="s">
        <v>201</v>
      </c>
      <c r="R4378" s="5" t="s">
        <v>202</v>
      </c>
      <c r="S4378" s="5" t="s">
        <v>203</v>
      </c>
      <c r="T4378" s="5" t="s">
        <v>157</v>
      </c>
      <c r="U4378" s="5" t="s">
        <v>88</v>
      </c>
      <c r="V4378" s="5" t="s">
        <v>204</v>
      </c>
      <c r="W4378" s="5" t="s">
        <v>118</v>
      </c>
      <c r="X4378" s="5" t="s">
        <v>87</v>
      </c>
      <c r="Y4378" s="5" t="n">
        <v>1</v>
      </c>
      <c r="Z4378" s="5" t="n">
        <v>0</v>
      </c>
      <c r="AA4378" s="5" t="str">
        <f aca="false">IF(Y4378&gt;Z4378,"Win",IF(Y4378&lt;Z4378,"Loss","Draw"))</f>
        <v>Win</v>
      </c>
      <c r="AB4378" s="5" t="s">
        <v>98</v>
      </c>
      <c r="AC4378" s="5" t="s">
        <v>99</v>
      </c>
      <c r="AD4378" s="5" t="s">
        <v>206</v>
      </c>
      <c r="AE4378" s="5" t="s">
        <v>206</v>
      </c>
      <c r="AF4378" s="5" t="str">
        <f aca="false">IF(AD4378&lt;AE4378,AD4378,AE4378)</f>
        <v>Berserker, Fire Spirit, Goblin Barrel, Ice Spirit, Magic Archer, Royal Delivery, Tesla, Wall Breakers</v>
      </c>
      <c r="AG4378" s="5" t="str">
        <f aca="false">IF(AD4378&lt;AE4378,AE4378,AD4378)</f>
        <v>Berserker, Fire Spirit, Goblin Barrel, Ice Spirit, Magic Archer, Royal Delivery, Tesla, Wall Breakers</v>
      </c>
      <c r="AH4378" s="5" t="str">
        <f aca="false">IF(AD4378=AF4378,AA4378,IF(AA4378="Win","Loss",IF(AA4378="Loss","Win","Draw")))</f>
        <v>Win</v>
      </c>
      <c r="AI4378" s="5" t="s">
        <v>297</v>
      </c>
    </row>
    <row r="4379" customFormat="false" ht="15" hidden="false" customHeight="true" outlineLevel="0" collapsed="false">
      <c r="A4379" s="5" t="s">
        <v>8186</v>
      </c>
      <c r="B4379" s="5" t="n">
        <v>2</v>
      </c>
      <c r="C4379" s="5" t="s">
        <v>2119</v>
      </c>
      <c r="D4379" s="5" t="s">
        <v>2120</v>
      </c>
      <c r="E4379" s="5" t="s">
        <v>547</v>
      </c>
      <c r="F4379" s="5" t="s">
        <v>548</v>
      </c>
      <c r="G4379" s="5" t="s">
        <v>4691</v>
      </c>
      <c r="H4379" s="5" t="s">
        <v>163</v>
      </c>
      <c r="I4379" s="5" t="s">
        <v>152</v>
      </c>
      <c r="J4379" s="5" t="s">
        <v>128</v>
      </c>
      <c r="K4379" s="5" t="s">
        <v>107</v>
      </c>
      <c r="L4379" s="5" t="s">
        <v>187</v>
      </c>
      <c r="M4379" s="5" t="s">
        <v>95</v>
      </c>
      <c r="N4379" s="5" t="s">
        <v>85</v>
      </c>
      <c r="O4379" s="5" t="s">
        <v>307</v>
      </c>
      <c r="P4379" s="5" t="s">
        <v>306</v>
      </c>
      <c r="Q4379" s="5" t="s">
        <v>129</v>
      </c>
      <c r="R4379" s="5" t="s">
        <v>172</v>
      </c>
      <c r="S4379" s="5" t="s">
        <v>153</v>
      </c>
      <c r="T4379" s="5" t="s">
        <v>85</v>
      </c>
      <c r="U4379" s="5" t="s">
        <v>165</v>
      </c>
      <c r="V4379" s="5" t="s">
        <v>150</v>
      </c>
      <c r="W4379" s="5" t="s">
        <v>95</v>
      </c>
      <c r="X4379" s="5" t="s">
        <v>126</v>
      </c>
      <c r="Y4379" s="5" t="n">
        <v>1</v>
      </c>
      <c r="Z4379" s="5" t="n">
        <v>0</v>
      </c>
      <c r="AA4379" s="5" t="str">
        <f aca="false">IF(Y4379&gt;Z4379,"Win",IF(Y4379&lt;Z4379,"Loss","Draw"))</f>
        <v>Win</v>
      </c>
      <c r="AB4379" s="5" t="s">
        <v>98</v>
      </c>
      <c r="AC4379" s="5" t="s">
        <v>99</v>
      </c>
      <c r="AD4379" s="5" t="s">
        <v>603</v>
      </c>
      <c r="AE4379" s="5" t="s">
        <v>4692</v>
      </c>
      <c r="AF4379" s="5" t="str">
        <f aca="false">IF(AD4379&lt;AE4379,AD4379,AE4379)</f>
        <v>Baby Dragon, Barbarian Barrel, Goblin Cage, Golden Knight, Golem, Ice Wizard, Lightning, Tornado</v>
      </c>
      <c r="AG4379" s="5" t="str">
        <f aca="false">IF(AD4379&lt;AE4379,AE4379,AD4379)</f>
        <v>Barbarian Barrel, Cannon, Electro Spirit, Hog Rider, Lightning, Mega Knight, Musketeer, Skeletons</v>
      </c>
      <c r="AH4379" s="5" t="str">
        <f aca="false">IF(AD4379=AF4379,AA4379,IF(AA4379="Win","Loss",IF(AA4379="Loss","Win","Draw")))</f>
        <v>Win</v>
      </c>
      <c r="AI4379" s="5" t="s">
        <v>297</v>
      </c>
    </row>
    <row r="4380" customFormat="false" ht="15" hidden="false" customHeight="true" outlineLevel="0" collapsed="false">
      <c r="A4380" s="5" t="s">
        <v>8186</v>
      </c>
      <c r="B4380" s="5" t="n">
        <v>3</v>
      </c>
      <c r="C4380" s="5" t="s">
        <v>2119</v>
      </c>
      <c r="D4380" s="5" t="s">
        <v>2120</v>
      </c>
      <c r="E4380" s="5" t="s">
        <v>547</v>
      </c>
      <c r="F4380" s="5" t="s">
        <v>548</v>
      </c>
      <c r="G4380" s="5" t="s">
        <v>4693</v>
      </c>
      <c r="H4380" s="5" t="s">
        <v>163</v>
      </c>
      <c r="I4380" s="5" t="s">
        <v>114</v>
      </c>
      <c r="J4380" s="5" t="s">
        <v>194</v>
      </c>
      <c r="K4380" s="5" t="s">
        <v>137</v>
      </c>
      <c r="L4380" s="5" t="s">
        <v>97</v>
      </c>
      <c r="M4380" s="5" t="s">
        <v>193</v>
      </c>
      <c r="N4380" s="5" t="s">
        <v>150</v>
      </c>
      <c r="O4380" s="5" t="s">
        <v>116</v>
      </c>
      <c r="P4380" s="5" t="s">
        <v>234</v>
      </c>
      <c r="Q4380" s="5" t="s">
        <v>448</v>
      </c>
      <c r="R4380" s="5" t="s">
        <v>447</v>
      </c>
      <c r="S4380" s="5" t="s">
        <v>114</v>
      </c>
      <c r="T4380" s="5" t="s">
        <v>96</v>
      </c>
      <c r="U4380" s="5" t="s">
        <v>130</v>
      </c>
      <c r="V4380" s="5" t="s">
        <v>158</v>
      </c>
      <c r="W4380" s="5" t="s">
        <v>115</v>
      </c>
      <c r="X4380" s="5" t="s">
        <v>323</v>
      </c>
      <c r="Y4380" s="5" t="n">
        <v>1</v>
      </c>
      <c r="Z4380" s="5" t="n">
        <v>0</v>
      </c>
      <c r="AA4380" s="5" t="str">
        <f aca="false">IF(Y4380&gt;Z4380,"Win",IF(Y4380&lt;Z4380,"Loss","Draw"))</f>
        <v>Win</v>
      </c>
      <c r="AB4380" s="5" t="s">
        <v>98</v>
      </c>
      <c r="AC4380" s="5" t="s">
        <v>99</v>
      </c>
      <c r="AD4380" s="5" t="s">
        <v>4694</v>
      </c>
      <c r="AE4380" s="5" t="s">
        <v>1896</v>
      </c>
      <c r="AF4380" s="5" t="str">
        <f aca="false">IF(AD4380&lt;AE4380,AD4380,AE4380)</f>
        <v>Archer Queen, Bomb Tower, Electro Spirit, Giant Snowball, Goblin Drill, Guards, Poison, Ronin</v>
      </c>
      <c r="AG4380" s="5" t="str">
        <f aca="false">IF(AD4380&lt;AE4380,AE4380,AD4380)</f>
        <v>Arrows, Bowler, Giant, Giant Snowball, Graveyard, Mini P.E.K.K.A, Minions, Witch</v>
      </c>
      <c r="AH4380" s="5" t="str">
        <f aca="false">IF(AD4380=AF4380,AA4380,IF(AA4380="Win","Loss",IF(AA4380="Loss","Win","Draw")))</f>
        <v>Win</v>
      </c>
      <c r="AI4380" s="5" t="s">
        <v>297</v>
      </c>
    </row>
    <row r="4381" customFormat="false" ht="15" hidden="false" customHeight="true" outlineLevel="0" collapsed="false">
      <c r="A4381" s="7" t="s">
        <v>8187</v>
      </c>
      <c r="B4381" s="7" t="n">
        <v>1</v>
      </c>
      <c r="C4381" s="7" t="s">
        <v>2119</v>
      </c>
      <c r="D4381" s="7" t="s">
        <v>2120</v>
      </c>
      <c r="E4381" s="7" t="s">
        <v>547</v>
      </c>
      <c r="F4381" s="7" t="s">
        <v>548</v>
      </c>
      <c r="G4381" s="7" t="s">
        <v>4696</v>
      </c>
      <c r="H4381" s="7" t="s">
        <v>163</v>
      </c>
      <c r="I4381" s="7" t="s">
        <v>177</v>
      </c>
      <c r="J4381" s="7" t="s">
        <v>95</v>
      </c>
      <c r="K4381" s="7" t="s">
        <v>124</v>
      </c>
      <c r="L4381" s="7" t="s">
        <v>257</v>
      </c>
      <c r="M4381" s="7" t="s">
        <v>215</v>
      </c>
      <c r="N4381" s="7" t="s">
        <v>93</v>
      </c>
      <c r="O4381" s="7" t="s">
        <v>126</v>
      </c>
      <c r="P4381" s="7" t="s">
        <v>150</v>
      </c>
      <c r="Q4381" s="7" t="s">
        <v>84</v>
      </c>
      <c r="R4381" s="7" t="s">
        <v>108</v>
      </c>
      <c r="S4381" s="7" t="s">
        <v>114</v>
      </c>
      <c r="T4381" s="7" t="s">
        <v>115</v>
      </c>
      <c r="U4381" s="7" t="s">
        <v>118</v>
      </c>
      <c r="V4381" s="7" t="s">
        <v>138</v>
      </c>
      <c r="W4381" s="7" t="s">
        <v>116</v>
      </c>
      <c r="X4381" s="7" t="s">
        <v>119</v>
      </c>
      <c r="Y4381" s="7" t="n">
        <v>0</v>
      </c>
      <c r="Z4381" s="7" t="n">
        <v>1</v>
      </c>
      <c r="AA4381" s="7" t="str">
        <f aca="false">IF(Y4381&gt;Z4381,"Win",IF(Y4381&lt;Z4381,"Loss","Draw"))</f>
        <v>Loss</v>
      </c>
      <c r="AB4381" s="7" t="s">
        <v>99</v>
      </c>
      <c r="AC4381" s="7" t="s">
        <v>99</v>
      </c>
      <c r="AD4381" s="7" t="s">
        <v>429</v>
      </c>
      <c r="AE4381" s="7" t="s">
        <v>984</v>
      </c>
      <c r="AF4381" s="7" t="str">
        <f aca="false">IF(AD4381&lt;AE4381,AD4381,AE4381)</f>
        <v>Archers, Dark Prince, Giant Snowball, Goblin Demolisher, Goblin Hut, Graveyard, Ice Spirit, Poison</v>
      </c>
      <c r="AG4381" s="7" t="str">
        <f aca="false">IF(AD4381&lt;AE4381,AE4381,AD4381)</f>
        <v>Barbarian Barrel, Electro Spirit, Fireball, Fisherman, Hunter, Royal Ghost, Royal Giant, Skeletons</v>
      </c>
      <c r="AH4381" s="7" t="str">
        <f aca="false">IF(AD4381=AF4381,AA4381,IF(AA4381="Win","Loss",IF(AA4381="Loss","Win","Draw")))</f>
        <v>Win</v>
      </c>
      <c r="AI4381" s="7" t="s">
        <v>297</v>
      </c>
    </row>
    <row r="4382" customFormat="false" ht="15" hidden="false" customHeight="true" outlineLevel="0" collapsed="false">
      <c r="A4382" s="7" t="s">
        <v>8187</v>
      </c>
      <c r="B4382" s="7" t="n">
        <v>2</v>
      </c>
      <c r="C4382" s="7" t="s">
        <v>2119</v>
      </c>
      <c r="D4382" s="7" t="s">
        <v>2120</v>
      </c>
      <c r="E4382" s="7" t="s">
        <v>547</v>
      </c>
      <c r="F4382" s="7" t="s">
        <v>548</v>
      </c>
      <c r="G4382" s="7" t="s">
        <v>4697</v>
      </c>
      <c r="H4382" s="7" t="s">
        <v>163</v>
      </c>
      <c r="I4382" s="7" t="s">
        <v>201</v>
      </c>
      <c r="J4382" s="7" t="s">
        <v>202</v>
      </c>
      <c r="K4382" s="7" t="s">
        <v>123</v>
      </c>
      <c r="L4382" s="7" t="s">
        <v>187</v>
      </c>
      <c r="M4382" s="7" t="s">
        <v>89</v>
      </c>
      <c r="N4382" s="7" t="s">
        <v>88</v>
      </c>
      <c r="O4382" s="7" t="s">
        <v>111</v>
      </c>
      <c r="P4382" s="7" t="s">
        <v>234</v>
      </c>
      <c r="Q4382" s="7" t="s">
        <v>127</v>
      </c>
      <c r="R4382" s="7" t="s">
        <v>158</v>
      </c>
      <c r="S4382" s="7" t="s">
        <v>141</v>
      </c>
      <c r="T4382" s="7" t="s">
        <v>117</v>
      </c>
      <c r="U4382" s="7" t="s">
        <v>143</v>
      </c>
      <c r="V4382" s="7" t="s">
        <v>294</v>
      </c>
      <c r="W4382" s="7" t="s">
        <v>173</v>
      </c>
      <c r="X4382" s="7" t="s">
        <v>124</v>
      </c>
      <c r="Y4382" s="7" t="n">
        <v>1</v>
      </c>
      <c r="Z4382" s="7" t="n">
        <v>0</v>
      </c>
      <c r="AA4382" s="7" t="str">
        <f aca="false">IF(Y4382&gt;Z4382,"Win",IF(Y4382&lt;Z4382,"Loss","Draw"))</f>
        <v>Win</v>
      </c>
      <c r="AB4382" s="7" t="s">
        <v>99</v>
      </c>
      <c r="AC4382" s="7" t="s">
        <v>99</v>
      </c>
      <c r="AD4382" s="7" t="s">
        <v>1151</v>
      </c>
      <c r="AE4382" s="7" t="s">
        <v>556</v>
      </c>
      <c r="AF4382" s="7" t="str">
        <f aca="false">IF(AD4382&lt;AE4382,AD4382,AE4382)</f>
        <v>Battle Ram, Bowler, Giant Skeleton, Heal Spirit, Lumberjack, Royal Ghost, Vines, Zappies</v>
      </c>
      <c r="AG4382" s="7" t="str">
        <f aca="false">IF(AD4382&lt;AE4382,AE4382,AD4382)</f>
        <v>Berserker, Bomb Tower, Goblinstein, Magic Archer, Miner, The Log, Tornado, Wall Breakers</v>
      </c>
      <c r="AH4382" s="7" t="str">
        <f aca="false">IF(AD4382=AF4382,AA4382,IF(AA4382="Win","Loss",IF(AA4382="Loss","Win","Draw")))</f>
        <v>Loss</v>
      </c>
      <c r="AI4382" s="7" t="s">
        <v>297</v>
      </c>
    </row>
    <row r="4383" customFormat="false" ht="15" hidden="false" customHeight="true" outlineLevel="0" collapsed="false">
      <c r="A4383" s="7" t="s">
        <v>8187</v>
      </c>
      <c r="B4383" s="7" t="n">
        <v>3</v>
      </c>
      <c r="C4383" s="7" t="s">
        <v>2119</v>
      </c>
      <c r="D4383" s="7" t="s">
        <v>2120</v>
      </c>
      <c r="E4383" s="7" t="s">
        <v>547</v>
      </c>
      <c r="F4383" s="7" t="s">
        <v>548</v>
      </c>
      <c r="G4383" s="7" t="s">
        <v>4698</v>
      </c>
      <c r="H4383" s="7" t="s">
        <v>163</v>
      </c>
      <c r="I4383" s="7" t="s">
        <v>113</v>
      </c>
      <c r="J4383" s="7" t="s">
        <v>108</v>
      </c>
      <c r="K4383" s="7" t="s">
        <v>114</v>
      </c>
      <c r="L4383" s="7" t="s">
        <v>153</v>
      </c>
      <c r="M4383" s="7" t="s">
        <v>157</v>
      </c>
      <c r="N4383" s="7" t="s">
        <v>116</v>
      </c>
      <c r="O4383" s="7" t="s">
        <v>193</v>
      </c>
      <c r="P4383" s="7" t="s">
        <v>115</v>
      </c>
      <c r="Q4383" s="7" t="s">
        <v>109</v>
      </c>
      <c r="R4383" s="7" t="s">
        <v>337</v>
      </c>
      <c r="S4383" s="7" t="s">
        <v>128</v>
      </c>
      <c r="T4383" s="7" t="s">
        <v>133</v>
      </c>
      <c r="U4383" s="7" t="s">
        <v>125</v>
      </c>
      <c r="V4383" s="7" t="s">
        <v>132</v>
      </c>
      <c r="W4383" s="7" t="s">
        <v>202</v>
      </c>
      <c r="X4383" s="7" t="s">
        <v>95</v>
      </c>
      <c r="Y4383" s="7" t="n">
        <v>1</v>
      </c>
      <c r="Z4383" s="7" t="n">
        <v>0</v>
      </c>
      <c r="AA4383" s="7" t="str">
        <f aca="false">IF(Y4383&gt;Z4383,"Win",IF(Y4383&lt;Z4383,"Loss","Draw"))</f>
        <v>Win</v>
      </c>
      <c r="AB4383" s="7" t="s">
        <v>99</v>
      </c>
      <c r="AC4383" s="7" t="s">
        <v>99</v>
      </c>
      <c r="AD4383" s="7" t="s">
        <v>4700</v>
      </c>
      <c r="AE4383" s="7" t="s">
        <v>4699</v>
      </c>
      <c r="AF4383" s="7" t="str">
        <f aca="false">IF(AD4383&lt;AE4383,AD4383,AE4383)</f>
        <v>Barbarian Barrel, Boss Bandit, Cannon Cart, Electro Wizard, Golden Knight, Magic Archer, Mother Witch, Zap</v>
      </c>
      <c r="AG4383" s="7" t="str">
        <f aca="false">IF(AD4383&lt;AE4383,AE4383,AD4383)</f>
        <v>Cannon, Dark Prince, Fire Spirit, Furnace, Giant Snowball, Graveyard, Guards, Poison</v>
      </c>
      <c r="AH4383" s="7" t="str">
        <f aca="false">IF(AD4383=AF4383,AA4383,IF(AA4383="Win","Loss",IF(AA4383="Loss","Win","Draw")))</f>
        <v>Loss</v>
      </c>
      <c r="AI4383" s="7" t="s">
        <v>297</v>
      </c>
    </row>
    <row r="4384" customFormat="false" ht="15" hidden="false" customHeight="true" outlineLevel="0" collapsed="false">
      <c r="A4384" s="7" t="s">
        <v>8188</v>
      </c>
      <c r="B4384" s="7" t="n">
        <v>1</v>
      </c>
      <c r="C4384" s="7" t="s">
        <v>2119</v>
      </c>
      <c r="D4384" s="7" t="s">
        <v>2120</v>
      </c>
      <c r="E4384" s="7" t="s">
        <v>547</v>
      </c>
      <c r="F4384" s="7" t="s">
        <v>548</v>
      </c>
      <c r="G4384" s="7" t="s">
        <v>4702</v>
      </c>
      <c r="H4384" s="7" t="s">
        <v>163</v>
      </c>
      <c r="I4384" s="7" t="s">
        <v>177</v>
      </c>
      <c r="J4384" s="7" t="s">
        <v>188</v>
      </c>
      <c r="K4384" s="7" t="s">
        <v>83</v>
      </c>
      <c r="L4384" s="7" t="s">
        <v>133</v>
      </c>
      <c r="M4384" s="7" t="s">
        <v>215</v>
      </c>
      <c r="N4384" s="7" t="s">
        <v>93</v>
      </c>
      <c r="O4384" s="7" t="s">
        <v>86</v>
      </c>
      <c r="P4384" s="7" t="s">
        <v>89</v>
      </c>
      <c r="Q4384" s="7" t="s">
        <v>90</v>
      </c>
      <c r="R4384" s="7" t="s">
        <v>123</v>
      </c>
      <c r="S4384" s="7" t="s">
        <v>124</v>
      </c>
      <c r="T4384" s="7" t="s">
        <v>95</v>
      </c>
      <c r="U4384" s="7" t="s">
        <v>85</v>
      </c>
      <c r="V4384" s="7" t="s">
        <v>96</v>
      </c>
      <c r="W4384" s="7" t="s">
        <v>126</v>
      </c>
      <c r="X4384" s="7" t="s">
        <v>125</v>
      </c>
      <c r="Y4384" s="7" t="n">
        <v>1</v>
      </c>
      <c r="Z4384" s="7" t="n">
        <v>0</v>
      </c>
      <c r="AA4384" s="7" t="str">
        <f aca="false">IF(Y4384&gt;Z4384,"Win",IF(Y4384&lt;Z4384,"Loss","Draw"))</f>
        <v>Win</v>
      </c>
      <c r="AB4384" s="7" t="s">
        <v>99</v>
      </c>
      <c r="AC4384" s="7" t="s">
        <v>99</v>
      </c>
      <c r="AD4384" s="7" t="s">
        <v>494</v>
      </c>
      <c r="AE4384" s="7" t="s">
        <v>134</v>
      </c>
      <c r="AF4384" s="7" t="str">
        <f aca="false">IF(AD4384&lt;AE4384,AD4384,AE4384)</f>
        <v>Barbarian Barrel, Cannon Cart, Goblinstein, Lightning, Minions, Mortar, Royal Ghost, Skeletons</v>
      </c>
      <c r="AG4384" s="7" t="str">
        <f aca="false">IF(AD4384&lt;AE4384,AE4384,AD4384)</f>
        <v>Fireball, Fisherman, Monk, Mother Witch, Royal Giant, Skeleton Dragons, The Log, Tombstone</v>
      </c>
      <c r="AH4384" s="7" t="str">
        <f aca="false">IF(AD4384=AF4384,AA4384,IF(AA4384="Win","Loss",IF(AA4384="Loss","Win","Draw")))</f>
        <v>Loss</v>
      </c>
      <c r="AI4384" s="7" t="s">
        <v>297</v>
      </c>
    </row>
    <row r="4385" customFormat="false" ht="15" hidden="false" customHeight="true" outlineLevel="0" collapsed="false">
      <c r="A4385" s="7" t="s">
        <v>8188</v>
      </c>
      <c r="B4385" s="7" t="n">
        <v>2</v>
      </c>
      <c r="C4385" s="7" t="s">
        <v>2119</v>
      </c>
      <c r="D4385" s="7" t="s">
        <v>2120</v>
      </c>
      <c r="E4385" s="7" t="s">
        <v>547</v>
      </c>
      <c r="F4385" s="7" t="s">
        <v>548</v>
      </c>
      <c r="G4385" s="7" t="s">
        <v>4703</v>
      </c>
      <c r="H4385" s="7" t="s">
        <v>163</v>
      </c>
      <c r="I4385" s="7" t="s">
        <v>152</v>
      </c>
      <c r="J4385" s="7" t="s">
        <v>128</v>
      </c>
      <c r="K4385" s="7" t="s">
        <v>107</v>
      </c>
      <c r="L4385" s="7" t="s">
        <v>306</v>
      </c>
      <c r="M4385" s="7" t="s">
        <v>187</v>
      </c>
      <c r="N4385" s="7" t="s">
        <v>85</v>
      </c>
      <c r="O4385" s="7" t="s">
        <v>95</v>
      </c>
      <c r="P4385" s="7" t="s">
        <v>307</v>
      </c>
      <c r="Q4385" s="7" t="s">
        <v>114</v>
      </c>
      <c r="R4385" s="7" t="s">
        <v>139</v>
      </c>
      <c r="S4385" s="7" t="s">
        <v>137</v>
      </c>
      <c r="T4385" s="7" t="s">
        <v>87</v>
      </c>
      <c r="U4385" s="7" t="s">
        <v>116</v>
      </c>
      <c r="V4385" s="7" t="s">
        <v>88</v>
      </c>
      <c r="W4385" s="7" t="s">
        <v>157</v>
      </c>
      <c r="X4385" s="7" t="s">
        <v>118</v>
      </c>
      <c r="Y4385" s="7" t="n">
        <v>0</v>
      </c>
      <c r="Z4385" s="7" t="n">
        <v>1</v>
      </c>
      <c r="AA4385" s="7" t="str">
        <f aca="false">IF(Y4385&gt;Z4385,"Win",IF(Y4385&lt;Z4385,"Loss","Draw"))</f>
        <v>Loss</v>
      </c>
      <c r="AB4385" s="7" t="s">
        <v>99</v>
      </c>
      <c r="AC4385" s="7" t="s">
        <v>99</v>
      </c>
      <c r="AD4385" s="7" t="s">
        <v>603</v>
      </c>
      <c r="AE4385" s="7" t="s">
        <v>4704</v>
      </c>
      <c r="AF4385" s="7" t="str">
        <f aca="false">IF(AD4385&lt;AE4385,AD4385,AE4385)</f>
        <v>Baby Dragon, Barbarian Barrel, Goblin Cage, Golden Knight, Golem, Ice Wizard, Lightning, Tornado</v>
      </c>
      <c r="AG4385" s="7" t="str">
        <f aca="false">IF(AD4385&lt;AE4385,AE4385,AD4385)</f>
        <v>Berserker, Fire Spirit, Giant Snowball, Goblin Drill, Ice Spirit, Mega Minion, Poison, Tesla</v>
      </c>
      <c r="AH4385" s="7" t="str">
        <f aca="false">IF(AD4385=AF4385,AA4385,IF(AA4385="Win","Loss",IF(AA4385="Loss","Win","Draw")))</f>
        <v>Loss</v>
      </c>
      <c r="AI4385" s="7" t="s">
        <v>297</v>
      </c>
    </row>
    <row r="4386" customFormat="false" ht="15" hidden="false" customHeight="true" outlineLevel="0" collapsed="false">
      <c r="A4386" s="7" t="s">
        <v>8188</v>
      </c>
      <c r="B4386" s="7" t="n">
        <v>3</v>
      </c>
      <c r="C4386" s="7" t="s">
        <v>2119</v>
      </c>
      <c r="D4386" s="7" t="s">
        <v>2120</v>
      </c>
      <c r="E4386" s="7" t="s">
        <v>547</v>
      </c>
      <c r="F4386" s="7" t="s">
        <v>548</v>
      </c>
      <c r="G4386" s="7" t="s">
        <v>4705</v>
      </c>
      <c r="H4386" s="7" t="s">
        <v>163</v>
      </c>
      <c r="I4386" s="7" t="s">
        <v>113</v>
      </c>
      <c r="J4386" s="7" t="s">
        <v>337</v>
      </c>
      <c r="K4386" s="7" t="s">
        <v>87</v>
      </c>
      <c r="L4386" s="7" t="s">
        <v>150</v>
      </c>
      <c r="M4386" s="7" t="s">
        <v>204</v>
      </c>
      <c r="N4386" s="7" t="s">
        <v>126</v>
      </c>
      <c r="O4386" s="7" t="s">
        <v>165</v>
      </c>
      <c r="P4386" s="7" t="s">
        <v>164</v>
      </c>
      <c r="Q4386" s="7" t="s">
        <v>109</v>
      </c>
      <c r="R4386" s="7" t="s">
        <v>108</v>
      </c>
      <c r="S4386" s="7" t="s">
        <v>1848</v>
      </c>
      <c r="T4386" s="7" t="s">
        <v>89</v>
      </c>
      <c r="U4386" s="7" t="s">
        <v>111</v>
      </c>
      <c r="V4386" s="7" t="s">
        <v>142</v>
      </c>
      <c r="W4386" s="7" t="s">
        <v>449</v>
      </c>
      <c r="X4386" s="7" t="s">
        <v>131</v>
      </c>
      <c r="Y4386" s="7" t="n">
        <v>3</v>
      </c>
      <c r="Z4386" s="7" t="n">
        <v>0</v>
      </c>
      <c r="AA4386" s="7" t="str">
        <f aca="false">IF(Y4386&gt;Z4386,"Win",IF(Y4386&lt;Z4386,"Loss","Draw"))</f>
        <v>Win</v>
      </c>
      <c r="AB4386" s="7" t="s">
        <v>99</v>
      </c>
      <c r="AC4386" s="7" t="s">
        <v>99</v>
      </c>
      <c r="AD4386" s="7" t="s">
        <v>4707</v>
      </c>
      <c r="AE4386" s="7" t="s">
        <v>4706</v>
      </c>
      <c r="AF4386" s="7" t="str">
        <f aca="false">IF(AD4386&lt;AE4386,AD4386,AE4386)</f>
        <v>Bandit, Dark Prince, Elixir Collector, Miner, Minion Horde, The Log, Three Musketeers, Zap</v>
      </c>
      <c r="AG4386" s="7" t="str">
        <f aca="false">IF(AD4386&lt;AE4386,AE4386,AD4386)</f>
        <v>Boss Bandit, Earthquake, Electro Spirit, Furnace, Hog Rider, Royal Delivery, Skeletons, Tesla</v>
      </c>
      <c r="AH4386" s="7" t="str">
        <f aca="false">IF(AD4386=AF4386,AA4386,IF(AA4386="Win","Loss",IF(AA4386="Loss","Win","Draw")))</f>
        <v>Loss</v>
      </c>
      <c r="AI4386" s="7" t="s">
        <v>297</v>
      </c>
    </row>
    <row r="4387" customFormat="false" ht="15" hidden="false" customHeight="true" outlineLevel="0" collapsed="false">
      <c r="A4387" s="7" t="s">
        <v>8189</v>
      </c>
      <c r="B4387" s="7" t="n">
        <v>1</v>
      </c>
      <c r="C4387" s="7" t="s">
        <v>2119</v>
      </c>
      <c r="D4387" s="7" t="s">
        <v>2120</v>
      </c>
      <c r="E4387" s="7" t="s">
        <v>547</v>
      </c>
      <c r="F4387" s="7" t="s">
        <v>548</v>
      </c>
      <c r="G4387" s="7" t="s">
        <v>4709</v>
      </c>
      <c r="H4387" s="7" t="s">
        <v>163</v>
      </c>
      <c r="I4387" s="7" t="s">
        <v>92</v>
      </c>
      <c r="J4387" s="7" t="s">
        <v>91</v>
      </c>
      <c r="K4387" s="7" t="s">
        <v>90</v>
      </c>
      <c r="L4387" s="7" t="s">
        <v>125</v>
      </c>
      <c r="M4387" s="7" t="s">
        <v>93</v>
      </c>
      <c r="N4387" s="7" t="s">
        <v>96</v>
      </c>
      <c r="O4387" s="7" t="s">
        <v>94</v>
      </c>
      <c r="P4387" s="7" t="s">
        <v>150</v>
      </c>
      <c r="Q4387" s="7" t="s">
        <v>233</v>
      </c>
      <c r="R4387" s="7" t="s">
        <v>202</v>
      </c>
      <c r="S4387" s="7" t="s">
        <v>201</v>
      </c>
      <c r="T4387" s="7" t="s">
        <v>157</v>
      </c>
      <c r="U4387" s="7" t="s">
        <v>89</v>
      </c>
      <c r="V4387" s="7" t="s">
        <v>111</v>
      </c>
      <c r="W4387" s="7" t="s">
        <v>126</v>
      </c>
      <c r="X4387" s="7" t="s">
        <v>234</v>
      </c>
      <c r="Y4387" s="7" t="n">
        <v>0</v>
      </c>
      <c r="Z4387" s="7" t="n">
        <v>1</v>
      </c>
      <c r="AA4387" s="7" t="str">
        <f aca="false">IF(Y4387&gt;Z4387,"Win",IF(Y4387&lt;Z4387,"Loss","Draw"))</f>
        <v>Loss</v>
      </c>
      <c r="AB4387" s="7" t="s">
        <v>99</v>
      </c>
      <c r="AC4387" s="7" t="s">
        <v>99</v>
      </c>
      <c r="AD4387" s="7" t="s">
        <v>635</v>
      </c>
      <c r="AE4387" s="7" t="s">
        <v>415</v>
      </c>
      <c r="AF4387" s="7" t="str">
        <f aca="false">IF(AD4387&lt;AE4387,AD4387,AE4387)</f>
        <v>Bats, Bomb Tower, Fire Spirit, Magic Archer, Miner, Skeletons, The Log, Wall Breakers</v>
      </c>
      <c r="AG4387" s="7" t="str">
        <f aca="false">IF(AD4387&lt;AE4387,AE4387,AD4387)</f>
        <v>Cannon Cart, Electro Spirit, Fireball, Goblins, Minions, Mortar, Rascals, Skeleton Barrel</v>
      </c>
      <c r="AH4387" s="7" t="str">
        <f aca="false">IF(AD4387=AF4387,AA4387,IF(AA4387="Win","Loss",IF(AA4387="Loss","Win","Draw")))</f>
        <v>Win</v>
      </c>
      <c r="AI4387" s="7" t="s">
        <v>297</v>
      </c>
    </row>
    <row r="4388" customFormat="false" ht="15" hidden="false" customHeight="true" outlineLevel="0" collapsed="false">
      <c r="A4388" s="7" t="s">
        <v>8189</v>
      </c>
      <c r="B4388" s="7" t="n">
        <v>2</v>
      </c>
      <c r="C4388" s="7" t="s">
        <v>2119</v>
      </c>
      <c r="D4388" s="7" t="s">
        <v>2120</v>
      </c>
      <c r="E4388" s="7" t="s">
        <v>547</v>
      </c>
      <c r="F4388" s="7" t="s">
        <v>548</v>
      </c>
      <c r="G4388" s="7" t="s">
        <v>4710</v>
      </c>
      <c r="H4388" s="7" t="s">
        <v>163</v>
      </c>
      <c r="I4388" s="7" t="s">
        <v>284</v>
      </c>
      <c r="J4388" s="7" t="s">
        <v>128</v>
      </c>
      <c r="K4388" s="7" t="s">
        <v>107</v>
      </c>
      <c r="L4388" s="7" t="s">
        <v>157</v>
      </c>
      <c r="M4388" s="7" t="s">
        <v>187</v>
      </c>
      <c r="N4388" s="7" t="s">
        <v>158</v>
      </c>
      <c r="O4388" s="7" t="s">
        <v>85</v>
      </c>
      <c r="P4388" s="7" t="s">
        <v>387</v>
      </c>
      <c r="Q4388" s="7" t="s">
        <v>141</v>
      </c>
      <c r="R4388" s="7" t="s">
        <v>95</v>
      </c>
      <c r="S4388" s="7" t="s">
        <v>107</v>
      </c>
      <c r="T4388" s="7" t="s">
        <v>177</v>
      </c>
      <c r="U4388" s="7" t="s">
        <v>143</v>
      </c>
      <c r="V4388" s="7" t="s">
        <v>150</v>
      </c>
      <c r="W4388" s="7" t="s">
        <v>93</v>
      </c>
      <c r="X4388" s="7" t="s">
        <v>178</v>
      </c>
      <c r="Y4388" s="7" t="n">
        <v>0</v>
      </c>
      <c r="Z4388" s="7" t="n">
        <v>1</v>
      </c>
      <c r="AA4388" s="7" t="str">
        <f aca="false">IF(Y4388&gt;Z4388,"Win",IF(Y4388&lt;Z4388,"Loss","Draw"))</f>
        <v>Loss</v>
      </c>
      <c r="AB4388" s="7" t="s">
        <v>99</v>
      </c>
      <c r="AC4388" s="7" t="s">
        <v>99</v>
      </c>
      <c r="AD4388" s="7" t="s">
        <v>1994</v>
      </c>
      <c r="AE4388" s="7" t="s">
        <v>180</v>
      </c>
      <c r="AF4388" s="7" t="str">
        <f aca="false">IF(AD4388&lt;AE4388,AD4388,AE4388)</f>
        <v>Barbarian Barrel, Electro Spirit, Fireball, Goblin Cage, Heal Spirit, Lumberjack, Phoenix, Royal Giant</v>
      </c>
      <c r="AG4388" s="7" t="str">
        <f aca="false">IF(AD4388&lt;AE4388,AE4388,AD4388)</f>
        <v>Bowler, Electro Giant, Fire Spirit, Goblin Cage, Golden Knight, Inferno Dragon, Lightning, Tornado</v>
      </c>
      <c r="AH4388" s="7" t="str">
        <f aca="false">IF(AD4388=AF4388,AA4388,IF(AA4388="Win","Loss",IF(AA4388="Loss","Win","Draw")))</f>
        <v>Win</v>
      </c>
      <c r="AI4388" s="7" t="s">
        <v>297</v>
      </c>
    </row>
    <row r="4389" customFormat="false" ht="15" hidden="false" customHeight="true" outlineLevel="0" collapsed="false">
      <c r="A4389" s="7" t="s">
        <v>8189</v>
      </c>
      <c r="B4389" s="7" t="n">
        <v>3</v>
      </c>
      <c r="C4389" s="7" t="s">
        <v>2119</v>
      </c>
      <c r="D4389" s="7" t="s">
        <v>2120</v>
      </c>
      <c r="E4389" s="7" t="s">
        <v>547</v>
      </c>
      <c r="F4389" s="7" t="s">
        <v>548</v>
      </c>
      <c r="G4389" s="7" t="s">
        <v>4711</v>
      </c>
      <c r="H4389" s="7" t="s">
        <v>163</v>
      </c>
      <c r="I4389" s="7" t="s">
        <v>159</v>
      </c>
      <c r="J4389" s="7" t="s">
        <v>123</v>
      </c>
      <c r="K4389" s="7" t="s">
        <v>203</v>
      </c>
      <c r="L4389" s="7" t="s">
        <v>89</v>
      </c>
      <c r="M4389" s="7" t="s">
        <v>118</v>
      </c>
      <c r="N4389" s="7" t="s">
        <v>234</v>
      </c>
      <c r="O4389" s="7" t="s">
        <v>201</v>
      </c>
      <c r="P4389" s="7" t="s">
        <v>88</v>
      </c>
      <c r="Q4389" s="7" t="s">
        <v>114</v>
      </c>
      <c r="R4389" s="7" t="s">
        <v>563</v>
      </c>
      <c r="S4389" s="7" t="s">
        <v>137</v>
      </c>
      <c r="T4389" s="7" t="s">
        <v>116</v>
      </c>
      <c r="U4389" s="7" t="s">
        <v>307</v>
      </c>
      <c r="V4389" s="7" t="s">
        <v>119</v>
      </c>
      <c r="W4389" s="7" t="s">
        <v>88</v>
      </c>
      <c r="X4389" s="7" t="s">
        <v>118</v>
      </c>
      <c r="Y4389" s="7" t="n">
        <v>1</v>
      </c>
      <c r="Z4389" s="7" t="n">
        <v>0</v>
      </c>
      <c r="AA4389" s="7" t="str">
        <f aca="false">IF(Y4389&gt;Z4389,"Win",IF(Y4389&lt;Z4389,"Loss","Draw"))</f>
        <v>Win</v>
      </c>
      <c r="AB4389" s="7" t="s">
        <v>99</v>
      </c>
      <c r="AC4389" s="7" t="s">
        <v>99</v>
      </c>
      <c r="AD4389" s="7" t="s">
        <v>4713</v>
      </c>
      <c r="AE4389" s="7" t="s">
        <v>4712</v>
      </c>
      <c r="AF4389" s="7" t="str">
        <f aca="false">IF(AD4389&lt;AE4389,AD4389,AE4389)</f>
        <v>Berserker, Bomb Tower, Dart Goblin, Goblin Barrel, Goblinstein, Ice Spirit, The Log, Wall Breakers</v>
      </c>
      <c r="AG4389" s="7" t="str">
        <f aca="false">IF(AD4389&lt;AE4389,AE4389,AD4389)</f>
        <v>Berserker, Giant Snowball, Goblin Drill, Goblin Hut, Ice Spirit, Ice Wizard, Poison, Skeleton King</v>
      </c>
      <c r="AH4389" s="7" t="str">
        <f aca="false">IF(AD4389=AF4389,AA4389,IF(AA4389="Win","Loss",IF(AA4389="Loss","Win","Draw")))</f>
        <v>Win</v>
      </c>
      <c r="AI4389" s="7" t="s">
        <v>297</v>
      </c>
    </row>
    <row r="4390" customFormat="false" ht="15" hidden="false" customHeight="true" outlineLevel="0" collapsed="false">
      <c r="A4390" s="5" t="s">
        <v>8190</v>
      </c>
      <c r="B4390" s="5" t="n">
        <v>1</v>
      </c>
      <c r="C4390" s="5" t="s">
        <v>2119</v>
      </c>
      <c r="D4390" s="5" t="s">
        <v>2120</v>
      </c>
      <c r="E4390" s="5" t="s">
        <v>523</v>
      </c>
      <c r="F4390" s="5" t="s">
        <v>524</v>
      </c>
      <c r="G4390" s="5" t="s">
        <v>3913</v>
      </c>
      <c r="H4390" s="5" t="s">
        <v>163</v>
      </c>
      <c r="I4390" s="5" t="s">
        <v>90</v>
      </c>
      <c r="J4390" s="5" t="s">
        <v>123</v>
      </c>
      <c r="K4390" s="5" t="s">
        <v>124</v>
      </c>
      <c r="L4390" s="5" t="s">
        <v>125</v>
      </c>
      <c r="M4390" s="5" t="s">
        <v>85</v>
      </c>
      <c r="N4390" s="5" t="s">
        <v>126</v>
      </c>
      <c r="O4390" s="5" t="s">
        <v>96</v>
      </c>
      <c r="P4390" s="5" t="s">
        <v>95</v>
      </c>
      <c r="Q4390" s="5" t="s">
        <v>107</v>
      </c>
      <c r="R4390" s="5" t="s">
        <v>95</v>
      </c>
      <c r="S4390" s="5" t="s">
        <v>141</v>
      </c>
      <c r="T4390" s="5" t="s">
        <v>85</v>
      </c>
      <c r="U4390" s="5" t="s">
        <v>177</v>
      </c>
      <c r="V4390" s="5" t="s">
        <v>150</v>
      </c>
      <c r="W4390" s="5" t="s">
        <v>178</v>
      </c>
      <c r="X4390" s="5" t="s">
        <v>143</v>
      </c>
      <c r="Y4390" s="5" t="n">
        <v>1</v>
      </c>
      <c r="Z4390" s="5" t="n">
        <v>0</v>
      </c>
      <c r="AA4390" s="5" t="str">
        <f aca="false">IF(Y4390&gt;Z4390,"Win",IF(Y4390&lt;Z4390,"Loss","Draw"))</f>
        <v>Win</v>
      </c>
      <c r="AB4390" s="5" t="s">
        <v>98</v>
      </c>
      <c r="AC4390" s="5" t="s">
        <v>99</v>
      </c>
      <c r="AD4390" s="5" t="s">
        <v>134</v>
      </c>
      <c r="AE4390" s="5" t="s">
        <v>1058</v>
      </c>
      <c r="AF4390" s="5" t="str">
        <f aca="false">IF(AD4390&lt;AE4390,AD4390,AE4390)</f>
        <v>Barbarian Barrel, Cannon Cart, Goblinstein, Lightning, Minions, Mortar, Royal Ghost, Skeletons</v>
      </c>
      <c r="AG4390" s="5" t="str">
        <f aca="false">IF(AD4390&lt;AE4390,AE4390,AD4390)</f>
        <v>Barbarian Barrel, Electro Spirit, Goblin Cage, Heal Spirit, Lightning, Lumberjack, Phoenix, Royal Giant</v>
      </c>
      <c r="AH4390" s="5" t="str">
        <f aca="false">IF(AD4390=AF4390,AA4390,IF(AA4390="Win","Loss",IF(AA4390="Loss","Win","Draw")))</f>
        <v>Win</v>
      </c>
      <c r="AI4390" s="5" t="s">
        <v>297</v>
      </c>
    </row>
    <row r="4391" customFormat="false" ht="15" hidden="false" customHeight="true" outlineLevel="0" collapsed="false">
      <c r="A4391" s="5" t="s">
        <v>8190</v>
      </c>
      <c r="B4391" s="5" t="n">
        <v>2</v>
      </c>
      <c r="C4391" s="5" t="s">
        <v>2119</v>
      </c>
      <c r="D4391" s="5" t="s">
        <v>2120</v>
      </c>
      <c r="E4391" s="5" t="s">
        <v>523</v>
      </c>
      <c r="F4391" s="5" t="s">
        <v>524</v>
      </c>
      <c r="G4391" s="5" t="s">
        <v>3914</v>
      </c>
      <c r="H4391" s="5" t="s">
        <v>163</v>
      </c>
      <c r="I4391" s="5" t="s">
        <v>114</v>
      </c>
      <c r="J4391" s="5" t="s">
        <v>194</v>
      </c>
      <c r="K4391" s="5" t="s">
        <v>137</v>
      </c>
      <c r="L4391" s="5" t="s">
        <v>97</v>
      </c>
      <c r="M4391" s="5" t="s">
        <v>157</v>
      </c>
      <c r="N4391" s="5" t="s">
        <v>88</v>
      </c>
      <c r="O4391" s="5" t="s">
        <v>234</v>
      </c>
      <c r="P4391" s="5" t="s">
        <v>116</v>
      </c>
      <c r="Q4391" s="5" t="s">
        <v>448</v>
      </c>
      <c r="R4391" s="5" t="s">
        <v>158</v>
      </c>
      <c r="S4391" s="5" t="s">
        <v>114</v>
      </c>
      <c r="T4391" s="5" t="s">
        <v>447</v>
      </c>
      <c r="U4391" s="5" t="s">
        <v>96</v>
      </c>
      <c r="V4391" s="5" t="s">
        <v>323</v>
      </c>
      <c r="W4391" s="5" t="s">
        <v>130</v>
      </c>
      <c r="X4391" s="5" t="s">
        <v>115</v>
      </c>
      <c r="Y4391" s="5" t="n">
        <v>0</v>
      </c>
      <c r="Z4391" s="5" t="n">
        <v>1</v>
      </c>
      <c r="AA4391" s="5" t="str">
        <f aca="false">IF(Y4391&gt;Z4391,"Win",IF(Y4391&lt;Z4391,"Loss","Draw"))</f>
        <v>Loss</v>
      </c>
      <c r="AB4391" s="5" t="s">
        <v>98</v>
      </c>
      <c r="AC4391" s="5" t="s">
        <v>99</v>
      </c>
      <c r="AD4391" s="5" t="s">
        <v>555</v>
      </c>
      <c r="AE4391" s="5" t="s">
        <v>1896</v>
      </c>
      <c r="AF4391" s="5" t="str">
        <f aca="false">IF(AD4391&lt;AE4391,AD4391,AE4391)</f>
        <v>Archer Queen, Berserker, Bomb Tower, Fire Spirit, Giant Snowball, Goblin Drill, Poison, Ronin</v>
      </c>
      <c r="AG4391" s="5" t="str">
        <f aca="false">IF(AD4391&lt;AE4391,AE4391,AD4391)</f>
        <v>Arrows, Bowler, Giant, Giant Snowball, Graveyard, Mini P.E.K.K.A, Minions, Witch</v>
      </c>
      <c r="AH4391" s="5" t="str">
        <f aca="false">IF(AD4391=AF4391,AA4391,IF(AA4391="Win","Loss",IF(AA4391="Loss","Win","Draw")))</f>
        <v>Loss</v>
      </c>
      <c r="AI4391" s="5" t="s">
        <v>297</v>
      </c>
    </row>
    <row r="4392" customFormat="false" ht="15" hidden="false" customHeight="true" outlineLevel="0" collapsed="false">
      <c r="A4392" s="7" t="s">
        <v>8191</v>
      </c>
      <c r="B4392" s="7" t="n">
        <v>1</v>
      </c>
      <c r="C4392" s="7" t="s">
        <v>2119</v>
      </c>
      <c r="D4392" s="7" t="s">
        <v>2120</v>
      </c>
      <c r="E4392" s="7" t="s">
        <v>523</v>
      </c>
      <c r="F4392" s="7" t="s">
        <v>524</v>
      </c>
      <c r="G4392" s="7" t="s">
        <v>3915</v>
      </c>
      <c r="H4392" s="7" t="s">
        <v>163</v>
      </c>
      <c r="I4392" s="7" t="s">
        <v>233</v>
      </c>
      <c r="J4392" s="7" t="s">
        <v>202</v>
      </c>
      <c r="K4392" s="7" t="s">
        <v>201</v>
      </c>
      <c r="L4392" s="7" t="s">
        <v>118</v>
      </c>
      <c r="M4392" s="7" t="s">
        <v>88</v>
      </c>
      <c r="N4392" s="7" t="s">
        <v>234</v>
      </c>
      <c r="O4392" s="7" t="s">
        <v>111</v>
      </c>
      <c r="P4392" s="7" t="s">
        <v>204</v>
      </c>
      <c r="Q4392" s="7" t="s">
        <v>113</v>
      </c>
      <c r="R4392" s="7" t="s">
        <v>83</v>
      </c>
      <c r="S4392" s="7" t="s">
        <v>153</v>
      </c>
      <c r="T4392" s="7" t="s">
        <v>118</v>
      </c>
      <c r="U4392" s="7" t="s">
        <v>126</v>
      </c>
      <c r="V4392" s="7" t="s">
        <v>165</v>
      </c>
      <c r="W4392" s="7" t="s">
        <v>164</v>
      </c>
      <c r="X4392" s="7" t="s">
        <v>89</v>
      </c>
      <c r="Y4392" s="7" t="n">
        <v>0</v>
      </c>
      <c r="Z4392" s="7" t="n">
        <v>1</v>
      </c>
      <c r="AA4392" s="7" t="str">
        <f aca="false">IF(Y4392&gt;Z4392,"Win",IF(Y4392&lt;Z4392,"Loss","Draw"))</f>
        <v>Loss</v>
      </c>
      <c r="AB4392" s="7" t="s">
        <v>99</v>
      </c>
      <c r="AC4392" s="7" t="s">
        <v>99</v>
      </c>
      <c r="AD4392" s="7" t="s">
        <v>1731</v>
      </c>
      <c r="AE4392" s="7" t="s">
        <v>3916</v>
      </c>
      <c r="AF4392" s="7" t="str">
        <f aca="false">IF(AD4392&lt;AE4392,AD4392,AE4392)</f>
        <v>Bats, Berserker, Bomb Tower, Ice Spirit, Magic Archer, Miner, Royal Delivery, Wall Breakers</v>
      </c>
      <c r="AG4392" s="7" t="str">
        <f aca="false">IF(AD4392&lt;AE4392,AE4392,AD4392)</f>
        <v>Cannon, Earthquake, Furnace, Hog Rider, Ice Spirit, Monk, Skeletons, The Log</v>
      </c>
      <c r="AH4392" s="7" t="str">
        <f aca="false">IF(AD4392=AF4392,AA4392,IF(AA4392="Win","Loss",IF(AA4392="Loss","Win","Draw")))</f>
        <v>Loss</v>
      </c>
      <c r="AI4392" s="7" t="s">
        <v>297</v>
      </c>
    </row>
    <row r="4393" customFormat="false" ht="15" hidden="false" customHeight="true" outlineLevel="0" collapsed="false">
      <c r="A4393" s="7" t="s">
        <v>8192</v>
      </c>
      <c r="B4393" s="7" t="n">
        <v>1</v>
      </c>
      <c r="C4393" s="7" t="s">
        <v>2119</v>
      </c>
      <c r="D4393" s="7" t="s">
        <v>2120</v>
      </c>
      <c r="E4393" s="7" t="s">
        <v>523</v>
      </c>
      <c r="F4393" s="7" t="s">
        <v>524</v>
      </c>
      <c r="G4393" s="7" t="s">
        <v>3918</v>
      </c>
      <c r="H4393" s="7" t="s">
        <v>163</v>
      </c>
      <c r="I4393" s="7" t="s">
        <v>84</v>
      </c>
      <c r="J4393" s="7" t="s">
        <v>123</v>
      </c>
      <c r="K4393" s="7" t="s">
        <v>126</v>
      </c>
      <c r="L4393" s="7" t="s">
        <v>115</v>
      </c>
      <c r="M4393" s="7" t="s">
        <v>116</v>
      </c>
      <c r="N4393" s="7" t="s">
        <v>118</v>
      </c>
      <c r="O4393" s="7" t="s">
        <v>95</v>
      </c>
      <c r="P4393" s="7" t="s">
        <v>234</v>
      </c>
      <c r="Q4393" s="7" t="s">
        <v>201</v>
      </c>
      <c r="R4393" s="7" t="s">
        <v>202</v>
      </c>
      <c r="S4393" s="7" t="s">
        <v>233</v>
      </c>
      <c r="T4393" s="7" t="s">
        <v>111</v>
      </c>
      <c r="U4393" s="7" t="s">
        <v>157</v>
      </c>
      <c r="V4393" s="7" t="s">
        <v>88</v>
      </c>
      <c r="W4393" s="7" t="s">
        <v>204</v>
      </c>
      <c r="X4393" s="7" t="s">
        <v>234</v>
      </c>
      <c r="Y4393" s="7" t="n">
        <v>0</v>
      </c>
      <c r="Z4393" s="7" t="n">
        <v>1</v>
      </c>
      <c r="AA4393" s="7" t="str">
        <f aca="false">IF(Y4393&gt;Z4393,"Win",IF(Y4393&lt;Z4393,"Loss","Draw"))</f>
        <v>Loss</v>
      </c>
      <c r="AB4393" s="7" t="s">
        <v>99</v>
      </c>
      <c r="AC4393" s="7" t="s">
        <v>99</v>
      </c>
      <c r="AD4393" s="7" t="s">
        <v>1374</v>
      </c>
      <c r="AE4393" s="7" t="s">
        <v>380</v>
      </c>
      <c r="AF4393" s="7" t="str">
        <f aca="false">IF(AD4393&lt;AE4393,AD4393,AE4393)</f>
        <v>Archers, Barbarian Barrel, Bomb Tower, Goblinstein, Graveyard, Ice Spirit, Poison, Skeletons</v>
      </c>
      <c r="AG4393" s="7" t="str">
        <f aca="false">IF(AD4393&lt;AE4393,AE4393,AD4393)</f>
        <v>Bats, Berserker, Bomb Tower, Fire Spirit, Magic Archer, Miner, Royal Delivery, Wall Breakers</v>
      </c>
      <c r="AH4393" s="7" t="str">
        <f aca="false">IF(AD4393=AF4393,AA4393,IF(AA4393="Win","Loss",IF(AA4393="Loss","Win","Draw")))</f>
        <v>Loss</v>
      </c>
      <c r="AI4393" s="7" t="s">
        <v>297</v>
      </c>
    </row>
    <row r="4394" customFormat="false" ht="15" hidden="false" customHeight="true" outlineLevel="0" collapsed="false">
      <c r="A4394" s="7" t="s">
        <v>8192</v>
      </c>
      <c r="B4394" s="7" t="n">
        <v>2</v>
      </c>
      <c r="C4394" s="7" t="s">
        <v>2119</v>
      </c>
      <c r="D4394" s="7" t="s">
        <v>2120</v>
      </c>
      <c r="E4394" s="7" t="s">
        <v>523</v>
      </c>
      <c r="F4394" s="7" t="s">
        <v>524</v>
      </c>
      <c r="G4394" s="7" t="s">
        <v>3919</v>
      </c>
      <c r="H4394" s="7" t="s">
        <v>163</v>
      </c>
      <c r="I4394" s="7" t="s">
        <v>201</v>
      </c>
      <c r="J4394" s="7" t="s">
        <v>202</v>
      </c>
      <c r="K4394" s="7" t="s">
        <v>203</v>
      </c>
      <c r="L4394" s="7" t="s">
        <v>157</v>
      </c>
      <c r="M4394" s="7" t="s">
        <v>150</v>
      </c>
      <c r="N4394" s="7" t="s">
        <v>88</v>
      </c>
      <c r="O4394" s="7" t="s">
        <v>87</v>
      </c>
      <c r="P4394" s="7" t="s">
        <v>204</v>
      </c>
      <c r="Q4394" s="7" t="s">
        <v>152</v>
      </c>
      <c r="R4394" s="7" t="s">
        <v>128</v>
      </c>
      <c r="S4394" s="7" t="s">
        <v>107</v>
      </c>
      <c r="T4394" s="7" t="s">
        <v>306</v>
      </c>
      <c r="U4394" s="7" t="s">
        <v>307</v>
      </c>
      <c r="V4394" s="7" t="s">
        <v>85</v>
      </c>
      <c r="W4394" s="7" t="s">
        <v>187</v>
      </c>
      <c r="X4394" s="7" t="s">
        <v>95</v>
      </c>
      <c r="Y4394" s="7" t="n">
        <v>1</v>
      </c>
      <c r="Z4394" s="7" t="n">
        <v>0</v>
      </c>
      <c r="AA4394" s="7" t="str">
        <f aca="false">IF(Y4394&gt;Z4394,"Win",IF(Y4394&lt;Z4394,"Loss","Draw"))</f>
        <v>Win</v>
      </c>
      <c r="AB4394" s="7" t="s">
        <v>99</v>
      </c>
      <c r="AC4394" s="7" t="s">
        <v>99</v>
      </c>
      <c r="AD4394" s="7" t="s">
        <v>1175</v>
      </c>
      <c r="AE4394" s="7" t="s">
        <v>603</v>
      </c>
      <c r="AF4394" s="7" t="str">
        <f aca="false">IF(AD4394&lt;AE4394,AD4394,AE4394)</f>
        <v>Baby Dragon, Barbarian Barrel, Goblin Cage, Golden Knight, Golem, Ice Wizard, Lightning, Tornado</v>
      </c>
      <c r="AG4394" s="7" t="str">
        <f aca="false">IF(AD4394&lt;AE4394,AE4394,AD4394)</f>
        <v>Berserker, Electro Spirit, Fire Spirit, Goblin Barrel, Magic Archer, Royal Delivery, Tesla, Wall Breakers</v>
      </c>
      <c r="AH4394" s="7" t="str">
        <f aca="false">IF(AD4394=AF4394,AA4394,IF(AA4394="Win","Loss",IF(AA4394="Loss","Win","Draw")))</f>
        <v>Loss</v>
      </c>
      <c r="AI4394" s="7" t="s">
        <v>297</v>
      </c>
    </row>
    <row r="4395" customFormat="false" ht="15" hidden="false" customHeight="true" outlineLevel="0" collapsed="false">
      <c r="A4395" s="7" t="s">
        <v>8192</v>
      </c>
      <c r="B4395" s="7" t="n">
        <v>3</v>
      </c>
      <c r="C4395" s="7" t="s">
        <v>2119</v>
      </c>
      <c r="D4395" s="7" t="s">
        <v>2120</v>
      </c>
      <c r="E4395" s="7" t="s">
        <v>523</v>
      </c>
      <c r="F4395" s="7" t="s">
        <v>524</v>
      </c>
      <c r="G4395" s="7" t="s">
        <v>3920</v>
      </c>
      <c r="H4395" s="7" t="s">
        <v>163</v>
      </c>
      <c r="I4395" s="7" t="s">
        <v>177</v>
      </c>
      <c r="J4395" s="7" t="s">
        <v>83</v>
      </c>
      <c r="K4395" s="7" t="s">
        <v>448</v>
      </c>
      <c r="L4395" s="7" t="s">
        <v>215</v>
      </c>
      <c r="M4395" s="7" t="s">
        <v>107</v>
      </c>
      <c r="N4395" s="7" t="s">
        <v>93</v>
      </c>
      <c r="O4395" s="7" t="s">
        <v>143</v>
      </c>
      <c r="P4395" s="7" t="s">
        <v>89</v>
      </c>
      <c r="Q4395" s="7" t="s">
        <v>208</v>
      </c>
      <c r="R4395" s="7" t="s">
        <v>139</v>
      </c>
      <c r="S4395" s="7" t="s">
        <v>109</v>
      </c>
      <c r="T4395" s="7" t="s">
        <v>110</v>
      </c>
      <c r="U4395" s="7" t="s">
        <v>112</v>
      </c>
      <c r="V4395" s="7" t="s">
        <v>93</v>
      </c>
      <c r="W4395" s="7" t="s">
        <v>126</v>
      </c>
      <c r="X4395" s="7" t="s">
        <v>188</v>
      </c>
      <c r="Y4395" s="7" t="n">
        <v>0</v>
      </c>
      <c r="Z4395" s="7" t="n">
        <v>1</v>
      </c>
      <c r="AA4395" s="7" t="str">
        <f aca="false">IF(Y4395&gt;Z4395,"Win",IF(Y4395&lt;Z4395,"Loss","Draw"))</f>
        <v>Loss</v>
      </c>
      <c r="AB4395" s="7" t="s">
        <v>99</v>
      </c>
      <c r="AC4395" s="7" t="s">
        <v>99</v>
      </c>
      <c r="AD4395" s="7" t="s">
        <v>3921</v>
      </c>
      <c r="AE4395" s="7" t="s">
        <v>1359</v>
      </c>
      <c r="AF4395" s="7" t="str">
        <f aca="false">IF(AD4395&lt;AE4395,AD4395,AE4395)</f>
        <v>Fireball, Fisherman, Goblin Cage, Heal Spirit, Monk, Royal Giant, The Log, Witch</v>
      </c>
      <c r="AG4395" s="7" t="str">
        <f aca="false">IF(AD4395&lt;AE4395,AE4395,AD4395)</f>
        <v>Fireball, Lava Hound, Mega Minion, Skeletons, Spirit Empress, Tombstone, Valkyrie, Zap</v>
      </c>
      <c r="AH4395" s="7" t="str">
        <f aca="false">IF(AD4395=AF4395,AA4395,IF(AA4395="Win","Loss",IF(AA4395="Loss","Win","Draw")))</f>
        <v>Loss</v>
      </c>
      <c r="AI4395" s="7" t="s">
        <v>297</v>
      </c>
    </row>
    <row r="4396" customFormat="false" ht="15" hidden="false" customHeight="true" outlineLevel="0" collapsed="false">
      <c r="A4396" s="7" t="s">
        <v>8193</v>
      </c>
      <c r="B4396" s="7" t="n">
        <v>1</v>
      </c>
      <c r="C4396" s="7" t="s">
        <v>2119</v>
      </c>
      <c r="D4396" s="7" t="s">
        <v>2120</v>
      </c>
      <c r="E4396" s="7" t="s">
        <v>523</v>
      </c>
      <c r="F4396" s="7" t="s">
        <v>524</v>
      </c>
      <c r="G4396" s="7" t="s">
        <v>3923</v>
      </c>
      <c r="H4396" s="7" t="s">
        <v>163</v>
      </c>
      <c r="I4396" s="7" t="s">
        <v>152</v>
      </c>
      <c r="J4396" s="7" t="s">
        <v>128</v>
      </c>
      <c r="K4396" s="7" t="s">
        <v>107</v>
      </c>
      <c r="L4396" s="7" t="s">
        <v>95</v>
      </c>
      <c r="M4396" s="7" t="s">
        <v>306</v>
      </c>
      <c r="N4396" s="7" t="s">
        <v>307</v>
      </c>
      <c r="O4396" s="7" t="s">
        <v>85</v>
      </c>
      <c r="P4396" s="7" t="s">
        <v>187</v>
      </c>
      <c r="Q4396" s="7" t="s">
        <v>90</v>
      </c>
      <c r="R4396" s="7" t="s">
        <v>123</v>
      </c>
      <c r="S4396" s="7" t="s">
        <v>124</v>
      </c>
      <c r="T4396" s="7" t="s">
        <v>125</v>
      </c>
      <c r="U4396" s="7" t="s">
        <v>85</v>
      </c>
      <c r="V4396" s="7" t="s">
        <v>126</v>
      </c>
      <c r="W4396" s="7" t="s">
        <v>96</v>
      </c>
      <c r="X4396" s="7" t="s">
        <v>95</v>
      </c>
      <c r="Y4396" s="7" t="n">
        <v>0</v>
      </c>
      <c r="Z4396" s="7" t="n">
        <v>1</v>
      </c>
      <c r="AA4396" s="7" t="str">
        <f aca="false">IF(Y4396&gt;Z4396,"Win",IF(Y4396&lt;Z4396,"Loss","Draw"))</f>
        <v>Loss</v>
      </c>
      <c r="AB4396" s="7" t="s">
        <v>99</v>
      </c>
      <c r="AC4396" s="7" t="s">
        <v>99</v>
      </c>
      <c r="AD4396" s="7" t="s">
        <v>603</v>
      </c>
      <c r="AE4396" s="7" t="s">
        <v>134</v>
      </c>
      <c r="AF4396" s="7" t="str">
        <f aca="false">IF(AD4396&lt;AE4396,AD4396,AE4396)</f>
        <v>Baby Dragon, Barbarian Barrel, Goblin Cage, Golden Knight, Golem, Ice Wizard, Lightning, Tornado</v>
      </c>
      <c r="AG4396" s="7" t="str">
        <f aca="false">IF(AD4396&lt;AE4396,AE4396,AD4396)</f>
        <v>Barbarian Barrel, Cannon Cart, Goblinstein, Lightning, Minions, Mortar, Royal Ghost, Skeletons</v>
      </c>
      <c r="AH4396" s="7" t="str">
        <f aca="false">IF(AD4396=AF4396,AA4396,IF(AA4396="Win","Loss",IF(AA4396="Loss","Win","Draw")))</f>
        <v>Loss</v>
      </c>
      <c r="AI4396" s="7" t="s">
        <v>297</v>
      </c>
    </row>
    <row r="4397" customFormat="false" ht="15" hidden="false" customHeight="true" outlineLevel="0" collapsed="false">
      <c r="A4397" s="7" t="s">
        <v>8193</v>
      </c>
      <c r="B4397" s="7" t="n">
        <v>2</v>
      </c>
      <c r="C4397" s="7" t="s">
        <v>2119</v>
      </c>
      <c r="D4397" s="7" t="s">
        <v>2120</v>
      </c>
      <c r="E4397" s="7" t="s">
        <v>523</v>
      </c>
      <c r="F4397" s="7" t="s">
        <v>524</v>
      </c>
      <c r="G4397" s="7" t="s">
        <v>3924</v>
      </c>
      <c r="H4397" s="7" t="s">
        <v>163</v>
      </c>
      <c r="I4397" s="7" t="s">
        <v>84</v>
      </c>
      <c r="J4397" s="7" t="s">
        <v>158</v>
      </c>
      <c r="K4397" s="7" t="s">
        <v>114</v>
      </c>
      <c r="L4397" s="7" t="s">
        <v>130</v>
      </c>
      <c r="M4397" s="7" t="s">
        <v>447</v>
      </c>
      <c r="N4397" s="7" t="s">
        <v>115</v>
      </c>
      <c r="O4397" s="7" t="s">
        <v>126</v>
      </c>
      <c r="P4397" s="7" t="s">
        <v>173</v>
      </c>
      <c r="Q4397" s="7" t="s">
        <v>137</v>
      </c>
      <c r="R4397" s="7" t="s">
        <v>91</v>
      </c>
      <c r="S4397" s="7" t="s">
        <v>114</v>
      </c>
      <c r="T4397" s="7" t="s">
        <v>242</v>
      </c>
      <c r="U4397" s="7" t="s">
        <v>157</v>
      </c>
      <c r="V4397" s="7" t="s">
        <v>97</v>
      </c>
      <c r="W4397" s="7" t="s">
        <v>87</v>
      </c>
      <c r="X4397" s="7" t="s">
        <v>116</v>
      </c>
      <c r="Y4397" s="7" t="n">
        <v>1</v>
      </c>
      <c r="Z4397" s="7" t="n">
        <v>0</v>
      </c>
      <c r="AA4397" s="7" t="str">
        <f aca="false">IF(Y4397&gt;Z4397,"Win",IF(Y4397&lt;Z4397,"Loss","Draw"))</f>
        <v>Win</v>
      </c>
      <c r="AB4397" s="7" t="s">
        <v>99</v>
      </c>
      <c r="AC4397" s="7" t="s">
        <v>99</v>
      </c>
      <c r="AD4397" s="7" t="s">
        <v>1338</v>
      </c>
      <c r="AE4397" s="7" t="s">
        <v>321</v>
      </c>
      <c r="AF4397" s="7" t="str">
        <f aca="false">IF(AD4397&lt;AE4397,AD4397,AE4397)</f>
        <v>Archers, Arrows, Bowler, Giant, Giant Snowball, Graveyard, Skeletons, Zappies</v>
      </c>
      <c r="AG4397" s="7" t="str">
        <f aca="false">IF(AD4397&lt;AE4397,AE4397,AD4397)</f>
        <v>Bomber, Fire Spirit, Giant Snowball, Goblin Drill, Goblins, Poison, Ronin, Tesla</v>
      </c>
      <c r="AH4397" s="7" t="str">
        <f aca="false">IF(AD4397=AF4397,AA4397,IF(AA4397="Win","Loss",IF(AA4397="Loss","Win","Draw")))</f>
        <v>Win</v>
      </c>
      <c r="AI4397" s="7" t="s">
        <v>297</v>
      </c>
    </row>
    <row r="4398" customFormat="false" ht="15" hidden="false" customHeight="true" outlineLevel="0" collapsed="false">
      <c r="A4398" s="7" t="s">
        <v>8193</v>
      </c>
      <c r="B4398" s="7" t="n">
        <v>3</v>
      </c>
      <c r="C4398" s="7" t="s">
        <v>2119</v>
      </c>
      <c r="D4398" s="7" t="s">
        <v>2120</v>
      </c>
      <c r="E4398" s="7" t="s">
        <v>523</v>
      </c>
      <c r="F4398" s="7" t="s">
        <v>524</v>
      </c>
      <c r="G4398" s="7" t="s">
        <v>3925</v>
      </c>
      <c r="H4398" s="7" t="s">
        <v>163</v>
      </c>
      <c r="I4398" s="7" t="s">
        <v>87</v>
      </c>
      <c r="J4398" s="7" t="s">
        <v>194</v>
      </c>
      <c r="K4398" s="7" t="s">
        <v>137</v>
      </c>
      <c r="L4398" s="7" t="s">
        <v>89</v>
      </c>
      <c r="M4398" s="7" t="s">
        <v>150</v>
      </c>
      <c r="N4398" s="7" t="s">
        <v>116</v>
      </c>
      <c r="O4398" s="7" t="s">
        <v>88</v>
      </c>
      <c r="P4398" s="7" t="s">
        <v>201</v>
      </c>
      <c r="Q4398" s="7" t="s">
        <v>84</v>
      </c>
      <c r="R4398" s="7" t="s">
        <v>83</v>
      </c>
      <c r="S4398" s="7" t="s">
        <v>82</v>
      </c>
      <c r="T4398" s="7" t="s">
        <v>86</v>
      </c>
      <c r="U4398" s="7" t="s">
        <v>150</v>
      </c>
      <c r="V4398" s="7" t="s">
        <v>119</v>
      </c>
      <c r="W4398" s="7" t="s">
        <v>93</v>
      </c>
      <c r="X4398" s="7" t="s">
        <v>89</v>
      </c>
      <c r="Y4398" s="7" t="n">
        <v>0</v>
      </c>
      <c r="Z4398" s="7" t="n">
        <v>1</v>
      </c>
      <c r="AA4398" s="7" t="str">
        <f aca="false">IF(Y4398&gt;Z4398,"Win",IF(Y4398&lt;Z4398,"Loss","Draw"))</f>
        <v>Loss</v>
      </c>
      <c r="AB4398" s="7" t="s">
        <v>99</v>
      </c>
      <c r="AC4398" s="7" t="s">
        <v>99</v>
      </c>
      <c r="AD4398" s="7" t="s">
        <v>3926</v>
      </c>
      <c r="AE4398" s="7" t="s">
        <v>996</v>
      </c>
      <c r="AF4398" s="7" t="str">
        <f aca="false">IF(AD4398&lt;AE4398,AD4398,AE4398)</f>
        <v>Archer Queen, Berserker, Electro Spirit, Goblin Drill, Poison, Tesla, The Log, Wall Breakers</v>
      </c>
      <c r="AG4398" s="7" t="str">
        <f aca="false">IF(AD4398&lt;AE4398,AE4398,AD4398)</f>
        <v>Archers, Electro Spirit, Fireball, Goblin Hut, Monk, Royal Hogs, Skeleton Dragons, The Log</v>
      </c>
      <c r="AH4398" s="7" t="str">
        <f aca="false">IF(AD4398=AF4398,AA4398,IF(AA4398="Win","Loss",IF(AA4398="Loss","Win","Draw")))</f>
        <v>Loss</v>
      </c>
      <c r="AI4398" s="7" t="s">
        <v>297</v>
      </c>
    </row>
    <row r="4399" customFormat="false" ht="15" hidden="false" customHeight="true" outlineLevel="0" collapsed="false">
      <c r="A4399" s="7" t="s">
        <v>8194</v>
      </c>
      <c r="B4399" s="7" t="n">
        <v>1</v>
      </c>
      <c r="C4399" s="7" t="s">
        <v>2119</v>
      </c>
      <c r="D4399" s="7" t="s">
        <v>2120</v>
      </c>
      <c r="E4399" s="7" t="s">
        <v>523</v>
      </c>
      <c r="F4399" s="7" t="s">
        <v>524</v>
      </c>
      <c r="G4399" s="7" t="s">
        <v>3928</v>
      </c>
      <c r="H4399" s="7" t="s">
        <v>163</v>
      </c>
      <c r="I4399" s="7" t="s">
        <v>107</v>
      </c>
      <c r="J4399" s="7" t="s">
        <v>95</v>
      </c>
      <c r="K4399" s="7" t="s">
        <v>141</v>
      </c>
      <c r="L4399" s="7" t="s">
        <v>150</v>
      </c>
      <c r="M4399" s="7" t="s">
        <v>93</v>
      </c>
      <c r="N4399" s="7" t="s">
        <v>143</v>
      </c>
      <c r="O4399" s="7" t="s">
        <v>178</v>
      </c>
      <c r="P4399" s="7" t="s">
        <v>177</v>
      </c>
      <c r="Q4399" s="7" t="s">
        <v>84</v>
      </c>
      <c r="R4399" s="7" t="s">
        <v>108</v>
      </c>
      <c r="S4399" s="7" t="s">
        <v>114</v>
      </c>
      <c r="T4399" s="7" t="s">
        <v>138</v>
      </c>
      <c r="U4399" s="7" t="s">
        <v>118</v>
      </c>
      <c r="V4399" s="7" t="s">
        <v>119</v>
      </c>
      <c r="W4399" s="7" t="s">
        <v>116</v>
      </c>
      <c r="X4399" s="7" t="s">
        <v>115</v>
      </c>
      <c r="Y4399" s="7" t="n">
        <v>1</v>
      </c>
      <c r="Z4399" s="7" t="n">
        <v>0</v>
      </c>
      <c r="AA4399" s="7" t="str">
        <f aca="false">IF(Y4399&gt;Z4399,"Win",IF(Y4399&lt;Z4399,"Loss","Draw"))</f>
        <v>Win</v>
      </c>
      <c r="AB4399" s="7" t="s">
        <v>99</v>
      </c>
      <c r="AC4399" s="7" t="s">
        <v>99</v>
      </c>
      <c r="AD4399" s="7" t="s">
        <v>180</v>
      </c>
      <c r="AE4399" s="7" t="s">
        <v>984</v>
      </c>
      <c r="AF4399" s="7" t="str">
        <f aca="false">IF(AD4399&lt;AE4399,AD4399,AE4399)</f>
        <v>Archers, Dark Prince, Giant Snowball, Goblin Demolisher, Goblin Hut, Graveyard, Ice Spirit, Poison</v>
      </c>
      <c r="AG4399" s="7" t="str">
        <f aca="false">IF(AD4399&lt;AE4399,AE4399,AD4399)</f>
        <v>Barbarian Barrel, Electro Spirit, Fireball, Goblin Cage, Heal Spirit, Lumberjack, Phoenix, Royal Giant</v>
      </c>
      <c r="AH4399" s="7" t="str">
        <f aca="false">IF(AD4399=AF4399,AA4399,IF(AA4399="Win","Loss",IF(AA4399="Loss","Win","Draw")))</f>
        <v>Loss</v>
      </c>
      <c r="AI4399" s="7" t="s">
        <v>297</v>
      </c>
    </row>
    <row r="4400" customFormat="false" ht="15" hidden="false" customHeight="true" outlineLevel="0" collapsed="false">
      <c r="A4400" s="7" t="s">
        <v>8194</v>
      </c>
      <c r="B4400" s="7" t="n">
        <v>2</v>
      </c>
      <c r="C4400" s="7" t="s">
        <v>2119</v>
      </c>
      <c r="D4400" s="7" t="s">
        <v>2120</v>
      </c>
      <c r="E4400" s="7" t="s">
        <v>523</v>
      </c>
      <c r="F4400" s="7" t="s">
        <v>524</v>
      </c>
      <c r="G4400" s="7" t="s">
        <v>3929</v>
      </c>
      <c r="H4400" s="7" t="s">
        <v>163</v>
      </c>
      <c r="I4400" s="7" t="s">
        <v>203</v>
      </c>
      <c r="J4400" s="7" t="s">
        <v>202</v>
      </c>
      <c r="K4400" s="7" t="s">
        <v>201</v>
      </c>
      <c r="L4400" s="7" t="s">
        <v>88</v>
      </c>
      <c r="M4400" s="7" t="s">
        <v>157</v>
      </c>
      <c r="N4400" s="7" t="s">
        <v>118</v>
      </c>
      <c r="O4400" s="7" t="s">
        <v>204</v>
      </c>
      <c r="P4400" s="7" t="s">
        <v>87</v>
      </c>
      <c r="Q4400" s="7" t="s">
        <v>177</v>
      </c>
      <c r="R4400" s="7" t="s">
        <v>95</v>
      </c>
      <c r="S4400" s="7" t="s">
        <v>124</v>
      </c>
      <c r="T4400" s="7" t="s">
        <v>126</v>
      </c>
      <c r="U4400" s="7" t="s">
        <v>257</v>
      </c>
      <c r="V4400" s="7" t="s">
        <v>215</v>
      </c>
      <c r="W4400" s="7" t="s">
        <v>150</v>
      </c>
      <c r="X4400" s="7" t="s">
        <v>93</v>
      </c>
      <c r="Y4400" s="7" t="n">
        <v>0</v>
      </c>
      <c r="Z4400" s="7" t="n">
        <v>1</v>
      </c>
      <c r="AA4400" s="7" t="str">
        <f aca="false">IF(Y4400&gt;Z4400,"Win",IF(Y4400&lt;Z4400,"Loss","Draw"))</f>
        <v>Loss</v>
      </c>
      <c r="AB4400" s="7" t="s">
        <v>99</v>
      </c>
      <c r="AC4400" s="7" t="s">
        <v>99</v>
      </c>
      <c r="AD4400" s="7" t="s">
        <v>206</v>
      </c>
      <c r="AE4400" s="7" t="s">
        <v>429</v>
      </c>
      <c r="AF4400" s="7" t="str">
        <f aca="false">IF(AD4400&lt;AE4400,AD4400,AE4400)</f>
        <v>Barbarian Barrel, Electro Spirit, Fireball, Fisherman, Hunter, Royal Ghost, Royal Giant, Skeletons</v>
      </c>
      <c r="AG4400" s="7" t="str">
        <f aca="false">IF(AD4400&lt;AE4400,AE4400,AD4400)</f>
        <v>Berserker, Fire Spirit, Goblin Barrel, Ice Spirit, Magic Archer, Royal Delivery, Tesla, Wall Breakers</v>
      </c>
      <c r="AH4400" s="7" t="str">
        <f aca="false">IF(AD4400=AF4400,AA4400,IF(AA4400="Win","Loss",IF(AA4400="Loss","Win","Draw")))</f>
        <v>Win</v>
      </c>
      <c r="AI4400" s="7" t="s">
        <v>297</v>
      </c>
    </row>
    <row r="4401" customFormat="false" ht="15" hidden="false" customHeight="true" outlineLevel="0" collapsed="false">
      <c r="A4401" s="7" t="s">
        <v>8194</v>
      </c>
      <c r="B4401" s="7" t="n">
        <v>3</v>
      </c>
      <c r="C4401" s="7" t="s">
        <v>2119</v>
      </c>
      <c r="D4401" s="7" t="s">
        <v>2120</v>
      </c>
      <c r="E4401" s="7" t="s">
        <v>523</v>
      </c>
      <c r="F4401" s="7" t="s">
        <v>524</v>
      </c>
      <c r="G4401" s="7" t="s">
        <v>3930</v>
      </c>
      <c r="H4401" s="7" t="s">
        <v>163</v>
      </c>
      <c r="I4401" s="7" t="s">
        <v>152</v>
      </c>
      <c r="J4401" s="7" t="s">
        <v>128</v>
      </c>
      <c r="K4401" s="7" t="s">
        <v>139</v>
      </c>
      <c r="L4401" s="7" t="s">
        <v>85</v>
      </c>
      <c r="M4401" s="7" t="s">
        <v>306</v>
      </c>
      <c r="N4401" s="7" t="s">
        <v>187</v>
      </c>
      <c r="O4401" s="7" t="s">
        <v>242</v>
      </c>
      <c r="P4401" s="7" t="s">
        <v>188</v>
      </c>
      <c r="Q4401" s="7" t="s">
        <v>185</v>
      </c>
      <c r="R4401" s="7" t="s">
        <v>186</v>
      </c>
      <c r="S4401" s="7" t="s">
        <v>241</v>
      </c>
      <c r="T4401" s="7" t="s">
        <v>111</v>
      </c>
      <c r="U4401" s="7" t="s">
        <v>109</v>
      </c>
      <c r="V4401" s="7" t="s">
        <v>88</v>
      </c>
      <c r="W4401" s="7" t="s">
        <v>234</v>
      </c>
      <c r="X4401" s="7" t="s">
        <v>187</v>
      </c>
      <c r="Y4401" s="7" t="n">
        <v>0</v>
      </c>
      <c r="Z4401" s="7" t="n">
        <v>1</v>
      </c>
      <c r="AA4401" s="7" t="str">
        <f aca="false">IF(Y4401&gt;Z4401,"Win",IF(Y4401&lt;Z4401,"Loss","Draw"))</f>
        <v>Loss</v>
      </c>
      <c r="AB4401" s="7" t="s">
        <v>99</v>
      </c>
      <c r="AC4401" s="7" t="s">
        <v>99</v>
      </c>
      <c r="AD4401" s="7" t="s">
        <v>3827</v>
      </c>
      <c r="AE4401" s="7" t="s">
        <v>363</v>
      </c>
      <c r="AF4401" s="7" t="str">
        <f aca="false">IF(AD4401&lt;AE4401,AD4401,AE4401)</f>
        <v>Baby Dragon, Bomber, Golden Knight, Golem, Lightning, Mega Minion, Tombstone, Tornado</v>
      </c>
      <c r="AG4401" s="7" t="str">
        <f aca="false">IF(AD4401&lt;AE4401,AE4401,AD4401)</f>
        <v>Balloon, Berserker, Bomb Tower, Executioner, Knight, Miner, Tornado, Zap</v>
      </c>
      <c r="AH4401" s="7" t="str">
        <f aca="false">IF(AD4401=AF4401,AA4401,IF(AA4401="Win","Loss",IF(AA4401="Loss","Win","Draw")))</f>
        <v>Loss</v>
      </c>
      <c r="AI4401" s="7" t="s">
        <v>297</v>
      </c>
    </row>
    <row r="4402" customFormat="false" ht="15" hidden="false" customHeight="true" outlineLevel="0" collapsed="false">
      <c r="A4402" s="7" t="s">
        <v>8195</v>
      </c>
      <c r="B4402" s="7" t="n">
        <v>1</v>
      </c>
      <c r="C4402" s="7" t="s">
        <v>2119</v>
      </c>
      <c r="D4402" s="7" t="s">
        <v>2120</v>
      </c>
      <c r="E4402" s="7" t="s">
        <v>523</v>
      </c>
      <c r="F4402" s="7" t="s">
        <v>524</v>
      </c>
      <c r="G4402" s="7" t="s">
        <v>3932</v>
      </c>
      <c r="H4402" s="7" t="s">
        <v>163</v>
      </c>
      <c r="I4402" s="7" t="s">
        <v>201</v>
      </c>
      <c r="J4402" s="7" t="s">
        <v>202</v>
      </c>
      <c r="K4402" s="7" t="s">
        <v>233</v>
      </c>
      <c r="L4402" s="7" t="s">
        <v>111</v>
      </c>
      <c r="M4402" s="7" t="s">
        <v>157</v>
      </c>
      <c r="N4402" s="7" t="s">
        <v>89</v>
      </c>
      <c r="O4402" s="7" t="s">
        <v>126</v>
      </c>
      <c r="P4402" s="7" t="s">
        <v>234</v>
      </c>
      <c r="Q4402" s="7" t="s">
        <v>208</v>
      </c>
      <c r="R4402" s="7" t="s">
        <v>188</v>
      </c>
      <c r="S4402" s="7" t="s">
        <v>109</v>
      </c>
      <c r="T4402" s="7" t="s">
        <v>110</v>
      </c>
      <c r="U4402" s="7" t="s">
        <v>86</v>
      </c>
      <c r="V4402" s="7" t="s">
        <v>88</v>
      </c>
      <c r="W4402" s="7" t="s">
        <v>93</v>
      </c>
      <c r="X4402" s="7" t="s">
        <v>112</v>
      </c>
      <c r="Y4402" s="7" t="n">
        <v>0</v>
      </c>
      <c r="Z4402" s="7" t="n">
        <v>1</v>
      </c>
      <c r="AA4402" s="7" t="str">
        <f aca="false">IF(Y4402&gt;Z4402,"Win",IF(Y4402&lt;Z4402,"Loss","Draw"))</f>
        <v>Loss</v>
      </c>
      <c r="AB4402" s="7" t="s">
        <v>99</v>
      </c>
      <c r="AC4402" s="7" t="s">
        <v>99</v>
      </c>
      <c r="AD4402" s="7" t="s">
        <v>415</v>
      </c>
      <c r="AE4402" s="7" t="s">
        <v>368</v>
      </c>
      <c r="AF4402" s="7" t="str">
        <f aca="false">IF(AD4402&lt;AE4402,AD4402,AE4402)</f>
        <v>Bats, Bomb Tower, Fire Spirit, Magic Archer, Miner, Skeletons, The Log, Wall Breakers</v>
      </c>
      <c r="AG4402" s="7" t="str">
        <f aca="false">IF(AD4402&lt;AE4402,AE4402,AD4402)</f>
        <v>Berserker, Fireball, Lava Hound, Skeleton Dragons, Spirit Empress, Tombstone, Valkyrie, Zap</v>
      </c>
      <c r="AH4402" s="7" t="str">
        <f aca="false">IF(AD4402=AF4402,AA4402,IF(AA4402="Win","Loss",IF(AA4402="Loss","Win","Draw")))</f>
        <v>Loss</v>
      </c>
      <c r="AI4402" s="7" t="s">
        <v>297</v>
      </c>
    </row>
    <row r="4403" customFormat="false" ht="15" hidden="false" customHeight="true" outlineLevel="0" collapsed="false">
      <c r="A4403" s="7" t="s">
        <v>8195</v>
      </c>
      <c r="B4403" s="7" t="n">
        <v>2</v>
      </c>
      <c r="C4403" s="7" t="s">
        <v>2119</v>
      </c>
      <c r="D4403" s="7" t="s">
        <v>2120</v>
      </c>
      <c r="E4403" s="7" t="s">
        <v>523</v>
      </c>
      <c r="F4403" s="7" t="s">
        <v>524</v>
      </c>
      <c r="G4403" s="7" t="s">
        <v>3933</v>
      </c>
      <c r="H4403" s="7" t="s">
        <v>163</v>
      </c>
      <c r="I4403" s="7" t="s">
        <v>84</v>
      </c>
      <c r="J4403" s="7" t="s">
        <v>108</v>
      </c>
      <c r="K4403" s="7" t="s">
        <v>82</v>
      </c>
      <c r="L4403" s="7" t="s">
        <v>95</v>
      </c>
      <c r="M4403" s="7" t="s">
        <v>88</v>
      </c>
      <c r="N4403" s="7" t="s">
        <v>150</v>
      </c>
      <c r="O4403" s="7" t="s">
        <v>87</v>
      </c>
      <c r="P4403" s="7" t="s">
        <v>85</v>
      </c>
      <c r="Q4403" s="7" t="s">
        <v>137</v>
      </c>
      <c r="R4403" s="7" t="s">
        <v>128</v>
      </c>
      <c r="S4403" s="7" t="s">
        <v>114</v>
      </c>
      <c r="T4403" s="7" t="s">
        <v>138</v>
      </c>
      <c r="U4403" s="7" t="s">
        <v>126</v>
      </c>
      <c r="V4403" s="7" t="s">
        <v>157</v>
      </c>
      <c r="W4403" s="7" t="s">
        <v>87</v>
      </c>
      <c r="X4403" s="7" t="s">
        <v>116</v>
      </c>
      <c r="Y4403" s="7" t="n">
        <v>1</v>
      </c>
      <c r="Z4403" s="7" t="n">
        <v>0</v>
      </c>
      <c r="AA4403" s="7" t="str">
        <f aca="false">IF(Y4403&gt;Z4403,"Win",IF(Y4403&lt;Z4403,"Loss","Draw"))</f>
        <v>Win</v>
      </c>
      <c r="AB4403" s="7" t="s">
        <v>99</v>
      </c>
      <c r="AC4403" s="7" t="s">
        <v>99</v>
      </c>
      <c r="AD4403" s="7" t="s">
        <v>2956</v>
      </c>
      <c r="AE4403" s="7" t="s">
        <v>3934</v>
      </c>
      <c r="AF4403" s="7" t="str">
        <f aca="false">IF(AD4403&lt;AE4403,AD4403,AE4403)</f>
        <v>Archers, Barbarian Barrel, Berserker, Dark Prince, Electro Spirit, Lightning, Royal Hogs, Tesla</v>
      </c>
      <c r="AG4403" s="7" t="str">
        <f aca="false">IF(AD4403&lt;AE4403,AE4403,AD4403)</f>
        <v>Fire Spirit, Giant Snowball, Goblin Demolisher, Goblin Drill, Golden Knight, Poison, Skeletons, Tesla</v>
      </c>
      <c r="AH4403" s="7" t="str">
        <f aca="false">IF(AD4403=AF4403,AA4403,IF(AA4403="Win","Loss",IF(AA4403="Loss","Win","Draw")))</f>
        <v>Win</v>
      </c>
      <c r="AI4403" s="7" t="s">
        <v>297</v>
      </c>
    </row>
    <row r="4404" customFormat="false" ht="15" hidden="false" customHeight="true" outlineLevel="0" collapsed="false">
      <c r="A4404" s="7" t="s">
        <v>8195</v>
      </c>
      <c r="B4404" s="7" t="n">
        <v>3</v>
      </c>
      <c r="C4404" s="7" t="s">
        <v>2119</v>
      </c>
      <c r="D4404" s="7" t="s">
        <v>2120</v>
      </c>
      <c r="E4404" s="7" t="s">
        <v>523</v>
      </c>
      <c r="F4404" s="7" t="s">
        <v>524</v>
      </c>
      <c r="G4404" s="7" t="s">
        <v>3935</v>
      </c>
      <c r="H4404" s="7" t="s">
        <v>163</v>
      </c>
      <c r="I4404" s="7" t="s">
        <v>129</v>
      </c>
      <c r="J4404" s="7" t="s">
        <v>128</v>
      </c>
      <c r="K4404" s="7" t="s">
        <v>127</v>
      </c>
      <c r="L4404" s="7" t="s">
        <v>131</v>
      </c>
      <c r="M4404" s="7" t="s">
        <v>132</v>
      </c>
      <c r="N4404" s="7" t="s">
        <v>86</v>
      </c>
      <c r="O4404" s="7" t="s">
        <v>97</v>
      </c>
      <c r="P4404" s="7" t="s">
        <v>130</v>
      </c>
      <c r="Q4404" s="7" t="s">
        <v>185</v>
      </c>
      <c r="R4404" s="7" t="s">
        <v>83</v>
      </c>
      <c r="S4404" s="7" t="s">
        <v>153</v>
      </c>
      <c r="T4404" s="7" t="s">
        <v>193</v>
      </c>
      <c r="U4404" s="7" t="s">
        <v>165</v>
      </c>
      <c r="V4404" s="7" t="s">
        <v>118</v>
      </c>
      <c r="W4404" s="7" t="s">
        <v>164</v>
      </c>
      <c r="X4404" s="7" t="s">
        <v>95</v>
      </c>
      <c r="Y4404" s="7" t="n">
        <v>1</v>
      </c>
      <c r="Z4404" s="7" t="n">
        <v>0</v>
      </c>
      <c r="AA4404" s="7" t="str">
        <f aca="false">IF(Y4404&gt;Z4404,"Win",IF(Y4404&lt;Z4404,"Loss","Draw"))</f>
        <v>Win</v>
      </c>
      <c r="AB4404" s="7" t="s">
        <v>99</v>
      </c>
      <c r="AC4404" s="7" t="s">
        <v>99</v>
      </c>
      <c r="AD4404" s="7" t="s">
        <v>3937</v>
      </c>
      <c r="AE4404" s="7" t="s">
        <v>3936</v>
      </c>
      <c r="AF4404" s="7" t="str">
        <f aca="false">IF(AD4404&lt;AE4404,AD4404,AE4404)</f>
        <v>Arrows, Bandit, Battle Ram, Electro Wizard, Golden Knight, Mega Knight, Ronin, Skeleton Dragons</v>
      </c>
      <c r="AG4404" s="7" t="str">
        <f aca="false">IF(AD4404&lt;AE4404,AE4404,AD4404)</f>
        <v>Barbarian Barrel, Cannon, Earthquake, Executioner, Guards, Hog Rider, Ice Spirit, Monk</v>
      </c>
      <c r="AH4404" s="7" t="str">
        <f aca="false">IF(AD4404=AF4404,AA4404,IF(AA4404="Win","Loss",IF(AA4404="Loss","Win","Draw")))</f>
        <v>Win</v>
      </c>
      <c r="AI4404" s="7" t="s">
        <v>297</v>
      </c>
    </row>
    <row r="4405" customFormat="false" ht="15" hidden="false" customHeight="true" outlineLevel="0" collapsed="false">
      <c r="A4405" s="5" t="s">
        <v>8196</v>
      </c>
      <c r="B4405" s="5" t="n">
        <v>1</v>
      </c>
      <c r="C4405" s="5" t="s">
        <v>2119</v>
      </c>
      <c r="D4405" s="5" t="s">
        <v>2120</v>
      </c>
      <c r="E4405" s="6" t="s">
        <v>264</v>
      </c>
      <c r="F4405" s="5" t="s">
        <v>265</v>
      </c>
      <c r="G4405" s="5" t="s">
        <v>8197</v>
      </c>
      <c r="H4405" s="5" t="s">
        <v>81</v>
      </c>
      <c r="I4405" s="5" t="s">
        <v>233</v>
      </c>
      <c r="J4405" s="5" t="s">
        <v>202</v>
      </c>
      <c r="K4405" s="5" t="s">
        <v>201</v>
      </c>
      <c r="L4405" s="5" t="s">
        <v>157</v>
      </c>
      <c r="M4405" s="5" t="s">
        <v>88</v>
      </c>
      <c r="N4405" s="5" t="s">
        <v>204</v>
      </c>
      <c r="O4405" s="5" t="s">
        <v>234</v>
      </c>
      <c r="P4405" s="5" t="s">
        <v>111</v>
      </c>
      <c r="Q4405" s="5" t="s">
        <v>82</v>
      </c>
      <c r="R4405" s="5" t="s">
        <v>151</v>
      </c>
      <c r="S4405" s="5" t="s">
        <v>152</v>
      </c>
      <c r="T4405" s="5" t="s">
        <v>85</v>
      </c>
      <c r="U4405" s="5" t="s">
        <v>126</v>
      </c>
      <c r="V4405" s="5" t="s">
        <v>150</v>
      </c>
      <c r="W4405" s="5" t="s">
        <v>153</v>
      </c>
      <c r="X4405" s="5" t="s">
        <v>89</v>
      </c>
      <c r="Y4405" s="5" t="n">
        <v>0</v>
      </c>
      <c r="Z4405" s="5" t="n">
        <v>1</v>
      </c>
      <c r="AA4405" s="5" t="str">
        <f aca="false">IF(Y4405&gt;Z4405,"Win",IF(Y4405&lt;Z4405,"Loss","Draw"))</f>
        <v>Loss</v>
      </c>
      <c r="AB4405" s="5" t="s">
        <v>98</v>
      </c>
      <c r="AC4405" s="5" t="s">
        <v>99</v>
      </c>
      <c r="AD4405" s="5" t="s">
        <v>380</v>
      </c>
      <c r="AE4405" s="5" t="s">
        <v>155</v>
      </c>
      <c r="AF4405" s="5" t="str">
        <f aca="false">IF(AD4405&lt;AE4405,AD4405,AE4405)</f>
        <v>Baby Dragon, Cannon, Electro Spirit, Lightning, Mighty Miner, Royal Hogs, Skeletons, The Log</v>
      </c>
      <c r="AG4405" s="5" t="str">
        <f aca="false">IF(AD4405&lt;AE4405,AE4405,AD4405)</f>
        <v>Bats, Berserker, Bomb Tower, Fire Spirit, Magic Archer, Miner, Royal Delivery, Wall Breakers</v>
      </c>
      <c r="AH4405" s="5" t="str">
        <f aca="false">IF(AD4405=AF4405,AA4405,IF(AA4405="Win","Loss",IF(AA4405="Loss","Win","Draw")))</f>
        <v>Win</v>
      </c>
      <c r="AI4405" s="5" t="s">
        <v>297</v>
      </c>
    </row>
    <row r="4406" customFormat="false" ht="15" hidden="false" customHeight="true" outlineLevel="0" collapsed="false">
      <c r="A4406" s="5" t="s">
        <v>8196</v>
      </c>
      <c r="B4406" s="5" t="n">
        <v>2</v>
      </c>
      <c r="C4406" s="5" t="s">
        <v>2119</v>
      </c>
      <c r="D4406" s="5" t="s">
        <v>2120</v>
      </c>
      <c r="E4406" s="6" t="s">
        <v>264</v>
      </c>
      <c r="F4406" s="5" t="s">
        <v>265</v>
      </c>
      <c r="G4406" s="5" t="s">
        <v>8198</v>
      </c>
      <c r="H4406" s="5" t="s">
        <v>163</v>
      </c>
      <c r="I4406" s="5" t="s">
        <v>152</v>
      </c>
      <c r="J4406" s="5" t="s">
        <v>128</v>
      </c>
      <c r="K4406" s="5" t="s">
        <v>107</v>
      </c>
      <c r="L4406" s="5" t="s">
        <v>187</v>
      </c>
      <c r="M4406" s="5" t="s">
        <v>85</v>
      </c>
      <c r="N4406" s="5" t="s">
        <v>307</v>
      </c>
      <c r="O4406" s="5" t="s">
        <v>95</v>
      </c>
      <c r="P4406" s="5" t="s">
        <v>306</v>
      </c>
      <c r="Q4406" s="5" t="s">
        <v>107</v>
      </c>
      <c r="R4406" s="5" t="s">
        <v>108</v>
      </c>
      <c r="S4406" s="5" t="s">
        <v>109</v>
      </c>
      <c r="T4406" s="5" t="s">
        <v>110</v>
      </c>
      <c r="U4406" s="5" t="s">
        <v>112</v>
      </c>
      <c r="V4406" s="5" t="s">
        <v>93</v>
      </c>
      <c r="W4406" s="5" t="s">
        <v>86</v>
      </c>
      <c r="X4406" s="5" t="s">
        <v>111</v>
      </c>
      <c r="Y4406" s="5" t="n">
        <v>0</v>
      </c>
      <c r="Z4406" s="5" t="n">
        <v>1</v>
      </c>
      <c r="AA4406" s="5" t="str">
        <f aca="false">IF(Y4406&gt;Z4406,"Win",IF(Y4406&lt;Z4406,"Loss","Draw"))</f>
        <v>Loss</v>
      </c>
      <c r="AB4406" s="5" t="s">
        <v>98</v>
      </c>
      <c r="AC4406" s="5" t="s">
        <v>99</v>
      </c>
      <c r="AD4406" s="5" t="s">
        <v>603</v>
      </c>
      <c r="AE4406" s="5" t="s">
        <v>120</v>
      </c>
      <c r="AF4406" s="5" t="str">
        <f aca="false">IF(AD4406&lt;AE4406,AD4406,AE4406)</f>
        <v>Baby Dragon, Barbarian Barrel, Goblin Cage, Golden Knight, Golem, Ice Wizard, Lightning, Tornado</v>
      </c>
      <c r="AG4406" s="5" t="str">
        <f aca="false">IF(AD4406&lt;AE4406,AE4406,AD4406)</f>
        <v>Dark Prince, Fireball, Goblin Cage, Lava Hound, Miner, Skeleton Dragons, Spirit Empress, Zap</v>
      </c>
      <c r="AH4406" s="5" t="str">
        <f aca="false">IF(AD4406=AF4406,AA4406,IF(AA4406="Win","Loss",IF(AA4406="Loss","Win","Draw")))</f>
        <v>Loss</v>
      </c>
      <c r="AI4406" s="5" t="s">
        <v>297</v>
      </c>
    </row>
    <row r="4407" customFormat="false" ht="15" hidden="false" customHeight="true" outlineLevel="0" collapsed="false">
      <c r="A4407" s="5" t="s">
        <v>8196</v>
      </c>
      <c r="B4407" s="5" t="n">
        <v>3</v>
      </c>
      <c r="C4407" s="5" t="s">
        <v>2119</v>
      </c>
      <c r="D4407" s="5" t="s">
        <v>2120</v>
      </c>
      <c r="E4407" s="6" t="s">
        <v>264</v>
      </c>
      <c r="F4407" s="5" t="s">
        <v>265</v>
      </c>
      <c r="G4407" s="5" t="s">
        <v>8199</v>
      </c>
      <c r="H4407" s="5" t="s">
        <v>81</v>
      </c>
      <c r="I4407" s="5" t="s">
        <v>177</v>
      </c>
      <c r="J4407" s="5" t="s">
        <v>83</v>
      </c>
      <c r="K4407" s="5" t="s">
        <v>188</v>
      </c>
      <c r="L4407" s="5" t="s">
        <v>86</v>
      </c>
      <c r="M4407" s="5" t="s">
        <v>133</v>
      </c>
      <c r="N4407" s="5" t="s">
        <v>89</v>
      </c>
      <c r="O4407" s="5" t="s">
        <v>93</v>
      </c>
      <c r="P4407" s="5" t="s">
        <v>215</v>
      </c>
      <c r="Q4407" s="5" t="s">
        <v>137</v>
      </c>
      <c r="R4407" s="5" t="s">
        <v>194</v>
      </c>
      <c r="S4407" s="5" t="s">
        <v>114</v>
      </c>
      <c r="T4407" s="5" t="s">
        <v>97</v>
      </c>
      <c r="U4407" s="5" t="s">
        <v>116</v>
      </c>
      <c r="V4407" s="5" t="s">
        <v>157</v>
      </c>
      <c r="W4407" s="5" t="s">
        <v>88</v>
      </c>
      <c r="X4407" s="5" t="s">
        <v>234</v>
      </c>
      <c r="Y4407" s="5" t="n">
        <v>1</v>
      </c>
      <c r="Z4407" s="5" t="n">
        <v>0</v>
      </c>
      <c r="AA4407" s="5" t="str">
        <f aca="false">IF(Y4407&gt;Z4407,"Win",IF(Y4407&lt;Z4407,"Loss","Draw"))</f>
        <v>Win</v>
      </c>
      <c r="AB4407" s="5" t="s">
        <v>98</v>
      </c>
      <c r="AC4407" s="5" t="s">
        <v>99</v>
      </c>
      <c r="AD4407" s="5" t="s">
        <v>494</v>
      </c>
      <c r="AE4407" s="5" t="s">
        <v>555</v>
      </c>
      <c r="AF4407" s="5" t="str">
        <f aca="false">IF(AD4407&lt;AE4407,AD4407,AE4407)</f>
        <v>Archer Queen, Berserker, Bomb Tower, Fire Spirit, Giant Snowball, Goblin Drill, Poison, Ronin</v>
      </c>
      <c r="AG4407" s="5" t="str">
        <f aca="false">IF(AD4407&lt;AE4407,AE4407,AD4407)</f>
        <v>Fireball, Fisherman, Monk, Mother Witch, Royal Giant, Skeleton Dragons, The Log, Tombstone</v>
      </c>
      <c r="AH4407" s="5" t="str">
        <f aca="false">IF(AD4407=AF4407,AA4407,IF(AA4407="Win","Loss",IF(AA4407="Loss","Win","Draw")))</f>
        <v>Loss</v>
      </c>
      <c r="AI4407" s="5" t="s">
        <v>297</v>
      </c>
    </row>
    <row r="4408" customFormat="false" ht="15" hidden="false" customHeight="true" outlineLevel="0" collapsed="false">
      <c r="A4408" s="7" t="s">
        <v>8200</v>
      </c>
      <c r="B4408" s="7" t="n">
        <v>1</v>
      </c>
      <c r="C4408" s="7" t="s">
        <v>2119</v>
      </c>
      <c r="D4408" s="7" t="s">
        <v>2120</v>
      </c>
      <c r="E4408" s="8" t="s">
        <v>264</v>
      </c>
      <c r="F4408" s="7" t="s">
        <v>265</v>
      </c>
      <c r="G4408" s="7" t="s">
        <v>8201</v>
      </c>
      <c r="H4408" s="7" t="s">
        <v>163</v>
      </c>
      <c r="I4408" s="7" t="s">
        <v>82</v>
      </c>
      <c r="J4408" s="7" t="s">
        <v>194</v>
      </c>
      <c r="K4408" s="7" t="s">
        <v>153</v>
      </c>
      <c r="L4408" s="7" t="s">
        <v>164</v>
      </c>
      <c r="M4408" s="7" t="s">
        <v>157</v>
      </c>
      <c r="N4408" s="7" t="s">
        <v>126</v>
      </c>
      <c r="O4408" s="7" t="s">
        <v>204</v>
      </c>
      <c r="P4408" s="7" t="s">
        <v>89</v>
      </c>
      <c r="Q4408" s="7" t="s">
        <v>90</v>
      </c>
      <c r="R4408" s="7" t="s">
        <v>123</v>
      </c>
      <c r="S4408" s="7" t="s">
        <v>124</v>
      </c>
      <c r="T4408" s="7" t="s">
        <v>125</v>
      </c>
      <c r="U4408" s="7" t="s">
        <v>96</v>
      </c>
      <c r="V4408" s="7" t="s">
        <v>126</v>
      </c>
      <c r="W4408" s="7" t="s">
        <v>95</v>
      </c>
      <c r="X4408" s="7" t="s">
        <v>85</v>
      </c>
      <c r="Y4408" s="7" t="n">
        <v>1</v>
      </c>
      <c r="Z4408" s="7" t="n">
        <v>0</v>
      </c>
      <c r="AA4408" s="7" t="str">
        <f aca="false">IF(Y4408&gt;Z4408,"Win",IF(Y4408&lt;Z4408,"Loss","Draw"))</f>
        <v>Win</v>
      </c>
      <c r="AB4408" s="7" t="s">
        <v>99</v>
      </c>
      <c r="AC4408" s="7" t="s">
        <v>99</v>
      </c>
      <c r="AD4408" s="7" t="s">
        <v>1083</v>
      </c>
      <c r="AE4408" s="7" t="s">
        <v>134</v>
      </c>
      <c r="AF4408" s="7" t="str">
        <f aca="false">IF(AD4408&lt;AE4408,AD4408,AE4408)</f>
        <v>Archer Queen, Cannon, Earthquake, Fire Spirit, Royal Delivery, Royal Hogs, Skeletons, The Log</v>
      </c>
      <c r="AG4408" s="7" t="str">
        <f aca="false">IF(AD4408&lt;AE4408,AE4408,AD4408)</f>
        <v>Barbarian Barrel, Cannon Cart, Goblinstein, Lightning, Minions, Mortar, Royal Ghost, Skeletons</v>
      </c>
      <c r="AH4408" s="7" t="str">
        <f aca="false">IF(AD4408=AF4408,AA4408,IF(AA4408="Win","Loss",IF(AA4408="Loss","Win","Draw")))</f>
        <v>Win</v>
      </c>
      <c r="AI4408" s="7" t="s">
        <v>297</v>
      </c>
    </row>
    <row r="4409" customFormat="false" ht="15" hidden="false" customHeight="true" outlineLevel="0" collapsed="false">
      <c r="A4409" s="7" t="s">
        <v>8200</v>
      </c>
      <c r="B4409" s="7" t="n">
        <v>2</v>
      </c>
      <c r="C4409" s="7" t="s">
        <v>2119</v>
      </c>
      <c r="D4409" s="7" t="s">
        <v>2120</v>
      </c>
      <c r="E4409" s="8" t="s">
        <v>264</v>
      </c>
      <c r="F4409" s="7" t="s">
        <v>265</v>
      </c>
      <c r="G4409" s="7" t="s">
        <v>8202</v>
      </c>
      <c r="H4409" s="7" t="s">
        <v>81</v>
      </c>
      <c r="I4409" s="7" t="s">
        <v>107</v>
      </c>
      <c r="J4409" s="7" t="s">
        <v>95</v>
      </c>
      <c r="K4409" s="7" t="s">
        <v>141</v>
      </c>
      <c r="L4409" s="7" t="s">
        <v>150</v>
      </c>
      <c r="M4409" s="7" t="s">
        <v>143</v>
      </c>
      <c r="N4409" s="7" t="s">
        <v>93</v>
      </c>
      <c r="O4409" s="7" t="s">
        <v>177</v>
      </c>
      <c r="P4409" s="7" t="s">
        <v>178</v>
      </c>
      <c r="Q4409" s="7" t="s">
        <v>159</v>
      </c>
      <c r="R4409" s="7" t="s">
        <v>151</v>
      </c>
      <c r="S4409" s="7" t="s">
        <v>203</v>
      </c>
      <c r="T4409" s="7" t="s">
        <v>204</v>
      </c>
      <c r="U4409" s="7" t="s">
        <v>87</v>
      </c>
      <c r="V4409" s="7" t="s">
        <v>157</v>
      </c>
      <c r="W4409" s="7" t="s">
        <v>118</v>
      </c>
      <c r="X4409" s="7" t="s">
        <v>88</v>
      </c>
      <c r="Y4409" s="7" t="n">
        <v>1</v>
      </c>
      <c r="Z4409" s="7" t="n">
        <v>0</v>
      </c>
      <c r="AA4409" s="7" t="str">
        <f aca="false">IF(Y4409&gt;Z4409,"Win",IF(Y4409&lt;Z4409,"Loss","Draw"))</f>
        <v>Win</v>
      </c>
      <c r="AB4409" s="7" t="s">
        <v>99</v>
      </c>
      <c r="AC4409" s="7" t="s">
        <v>99</v>
      </c>
      <c r="AD4409" s="7" t="s">
        <v>180</v>
      </c>
      <c r="AE4409" s="7" t="s">
        <v>3405</v>
      </c>
      <c r="AF4409" s="7" t="str">
        <f aca="false">IF(AD4409&lt;AE4409,AD4409,AE4409)</f>
        <v>Barbarian Barrel, Electro Spirit, Fireball, Goblin Cage, Heal Spirit, Lumberjack, Phoenix, Royal Giant</v>
      </c>
      <c r="AG4409" s="7" t="str">
        <f aca="false">IF(AD4409&lt;AE4409,AE4409,AD4409)</f>
        <v>Berserker, Dart Goblin, Fire Spirit, Goblin Barrel, Ice Spirit, Mighty Miner, Royal Delivery, Tesla</v>
      </c>
      <c r="AH4409" s="7" t="str">
        <f aca="false">IF(AD4409=AF4409,AA4409,IF(AA4409="Win","Loss",IF(AA4409="Loss","Win","Draw")))</f>
        <v>Win</v>
      </c>
      <c r="AI4409" s="7" t="s">
        <v>297</v>
      </c>
    </row>
    <row r="4410" customFormat="false" ht="15" hidden="false" customHeight="true" outlineLevel="0" collapsed="false">
      <c r="A4410" s="7" t="s">
        <v>8200</v>
      </c>
      <c r="B4410" s="7" t="n">
        <v>3</v>
      </c>
      <c r="C4410" s="7" t="s">
        <v>2119</v>
      </c>
      <c r="D4410" s="7" t="s">
        <v>2120</v>
      </c>
      <c r="E4410" s="8" t="s">
        <v>264</v>
      </c>
      <c r="F4410" s="7" t="s">
        <v>265</v>
      </c>
      <c r="G4410" s="7" t="s">
        <v>8203</v>
      </c>
      <c r="H4410" s="7" t="s">
        <v>81</v>
      </c>
      <c r="I4410" s="7" t="s">
        <v>241</v>
      </c>
      <c r="J4410" s="7" t="s">
        <v>186</v>
      </c>
      <c r="K4410" s="7" t="s">
        <v>185</v>
      </c>
      <c r="L4410" s="7" t="s">
        <v>88</v>
      </c>
      <c r="M4410" s="7" t="s">
        <v>109</v>
      </c>
      <c r="N4410" s="7" t="s">
        <v>111</v>
      </c>
      <c r="O4410" s="7" t="s">
        <v>187</v>
      </c>
      <c r="P4410" s="7" t="s">
        <v>234</v>
      </c>
      <c r="Q4410" s="7" t="s">
        <v>185</v>
      </c>
      <c r="R4410" s="7" t="s">
        <v>158</v>
      </c>
      <c r="S4410" s="7" t="s">
        <v>128</v>
      </c>
      <c r="T4410" s="7" t="s">
        <v>117</v>
      </c>
      <c r="U4410" s="7" t="s">
        <v>114</v>
      </c>
      <c r="V4410" s="7" t="s">
        <v>133</v>
      </c>
      <c r="W4410" s="7" t="s">
        <v>187</v>
      </c>
      <c r="X4410" s="7" t="s">
        <v>137</v>
      </c>
      <c r="Y4410" s="7" t="n">
        <v>1</v>
      </c>
      <c r="Z4410" s="7" t="n">
        <v>0</v>
      </c>
      <c r="AA4410" s="7" t="str">
        <f aca="false">IF(Y4410&gt;Z4410,"Win",IF(Y4410&lt;Z4410,"Loss","Draw"))</f>
        <v>Win</v>
      </c>
      <c r="AB4410" s="7" t="s">
        <v>99</v>
      </c>
      <c r="AC4410" s="7" t="s">
        <v>99</v>
      </c>
      <c r="AD4410" s="7" t="s">
        <v>363</v>
      </c>
      <c r="AE4410" s="7" t="s">
        <v>8204</v>
      </c>
      <c r="AF4410" s="7" t="str">
        <f aca="false">IF(AD4410&lt;AE4410,AD4410,AE4410)</f>
        <v>Balloon, Berserker, Bomb Tower, Executioner, Knight, Miner, Tornado, Zap</v>
      </c>
      <c r="AG4410" s="7" t="str">
        <f aca="false">IF(AD4410&lt;AE4410,AE4410,AD4410)</f>
        <v>Bowler, Executioner, Giant Skeleton, Giant Snowball, Goblin Drill, Golden Knight, Mother Witch, Tornado</v>
      </c>
      <c r="AH4410" s="7" t="str">
        <f aca="false">IF(AD4410=AF4410,AA4410,IF(AA4410="Win","Loss",IF(AA4410="Loss","Win","Draw")))</f>
        <v>Win</v>
      </c>
      <c r="AI4410" s="7" t="s">
        <v>297</v>
      </c>
    </row>
    <row r="4411" customFormat="false" ht="15" hidden="false" customHeight="true" outlineLevel="0" collapsed="false">
      <c r="A4411" s="7" t="s">
        <v>8205</v>
      </c>
      <c r="B4411" s="7" t="n">
        <v>1</v>
      </c>
      <c r="C4411" s="7" t="s">
        <v>2119</v>
      </c>
      <c r="D4411" s="7" t="s">
        <v>2120</v>
      </c>
      <c r="E4411" s="8" t="s">
        <v>264</v>
      </c>
      <c r="F4411" s="7" t="s">
        <v>265</v>
      </c>
      <c r="G4411" s="7" t="s">
        <v>8206</v>
      </c>
      <c r="H4411" s="7" t="s">
        <v>163</v>
      </c>
      <c r="I4411" s="7" t="s">
        <v>107</v>
      </c>
      <c r="J4411" s="7" t="s">
        <v>108</v>
      </c>
      <c r="K4411" s="7" t="s">
        <v>109</v>
      </c>
      <c r="L4411" s="7" t="s">
        <v>110</v>
      </c>
      <c r="M4411" s="7" t="s">
        <v>112</v>
      </c>
      <c r="N4411" s="7" t="s">
        <v>86</v>
      </c>
      <c r="O4411" s="7" t="s">
        <v>93</v>
      </c>
      <c r="P4411" s="7" t="s">
        <v>111</v>
      </c>
      <c r="Q4411" s="7" t="s">
        <v>84</v>
      </c>
      <c r="R4411" s="7" t="s">
        <v>108</v>
      </c>
      <c r="S4411" s="7" t="s">
        <v>87</v>
      </c>
      <c r="T4411" s="7" t="s">
        <v>115</v>
      </c>
      <c r="U4411" s="7" t="s">
        <v>116</v>
      </c>
      <c r="V4411" s="7" t="s">
        <v>95</v>
      </c>
      <c r="W4411" s="7" t="s">
        <v>126</v>
      </c>
      <c r="X4411" s="7" t="s">
        <v>118</v>
      </c>
      <c r="Y4411" s="7" t="n">
        <v>0</v>
      </c>
      <c r="Z4411" s="7" t="n">
        <v>3</v>
      </c>
      <c r="AA4411" s="7" t="str">
        <f aca="false">IF(Y4411&gt;Z4411,"Win",IF(Y4411&lt;Z4411,"Loss","Draw"))</f>
        <v>Loss</v>
      </c>
      <c r="AB4411" s="7" t="s">
        <v>99</v>
      </c>
      <c r="AC4411" s="7" t="s">
        <v>99</v>
      </c>
      <c r="AD4411" s="7" t="s">
        <v>120</v>
      </c>
      <c r="AE4411" s="7" t="s">
        <v>703</v>
      </c>
      <c r="AF4411" s="7" t="str">
        <f aca="false">IF(AD4411&lt;AE4411,AD4411,AE4411)</f>
        <v>Archers, Barbarian Barrel, Dark Prince, Graveyard, Ice Spirit, Poison, Skeletons, Tesla</v>
      </c>
      <c r="AG4411" s="7" t="str">
        <f aca="false">IF(AD4411&lt;AE4411,AE4411,AD4411)</f>
        <v>Dark Prince, Fireball, Goblin Cage, Lava Hound, Miner, Skeleton Dragons, Spirit Empress, Zap</v>
      </c>
      <c r="AH4411" s="7" t="str">
        <f aca="false">IF(AD4411=AF4411,AA4411,IF(AA4411="Win","Loss",IF(AA4411="Loss","Win","Draw")))</f>
        <v>Win</v>
      </c>
      <c r="AI4411" s="7" t="s">
        <v>297</v>
      </c>
    </row>
    <row r="4412" customFormat="false" ht="15" hidden="false" customHeight="true" outlineLevel="0" collapsed="false">
      <c r="A4412" s="7" t="s">
        <v>8205</v>
      </c>
      <c r="B4412" s="7" t="n">
        <v>2</v>
      </c>
      <c r="C4412" s="7" t="s">
        <v>2119</v>
      </c>
      <c r="D4412" s="7" t="s">
        <v>2120</v>
      </c>
      <c r="E4412" s="8" t="s">
        <v>264</v>
      </c>
      <c r="F4412" s="7" t="s">
        <v>265</v>
      </c>
      <c r="G4412" s="7" t="s">
        <v>8207</v>
      </c>
      <c r="H4412" s="7" t="s">
        <v>81</v>
      </c>
      <c r="I4412" s="7" t="s">
        <v>113</v>
      </c>
      <c r="J4412" s="7" t="s">
        <v>95</v>
      </c>
      <c r="K4412" s="7" t="s">
        <v>87</v>
      </c>
      <c r="L4412" s="7" t="s">
        <v>241</v>
      </c>
      <c r="M4412" s="7" t="s">
        <v>126</v>
      </c>
      <c r="N4412" s="7" t="s">
        <v>118</v>
      </c>
      <c r="O4412" s="7" t="s">
        <v>116</v>
      </c>
      <c r="P4412" s="7" t="s">
        <v>115</v>
      </c>
      <c r="Q4412" s="7" t="s">
        <v>177</v>
      </c>
      <c r="R4412" s="7" t="s">
        <v>188</v>
      </c>
      <c r="S4412" s="7" t="s">
        <v>83</v>
      </c>
      <c r="T4412" s="7" t="s">
        <v>133</v>
      </c>
      <c r="U4412" s="7" t="s">
        <v>215</v>
      </c>
      <c r="V4412" s="7" t="s">
        <v>93</v>
      </c>
      <c r="W4412" s="7" t="s">
        <v>86</v>
      </c>
      <c r="X4412" s="7" t="s">
        <v>89</v>
      </c>
      <c r="Y4412" s="7" t="n">
        <v>0</v>
      </c>
      <c r="Z4412" s="7" t="n">
        <v>1</v>
      </c>
      <c r="AA4412" s="7" t="str">
        <f aca="false">IF(Y4412&gt;Z4412,"Win",IF(Y4412&lt;Z4412,"Loss","Draw"))</f>
        <v>Loss</v>
      </c>
      <c r="AB4412" s="7" t="s">
        <v>99</v>
      </c>
      <c r="AC4412" s="7" t="s">
        <v>99</v>
      </c>
      <c r="AD4412" s="7" t="s">
        <v>776</v>
      </c>
      <c r="AE4412" s="7" t="s">
        <v>494</v>
      </c>
      <c r="AF4412" s="7" t="str">
        <f aca="false">IF(AD4412&lt;AE4412,AD4412,AE4412)</f>
        <v>Barbarian Barrel, Furnace, Graveyard, Ice Spirit, Knight, Poison, Skeletons, Tesla</v>
      </c>
      <c r="AG4412" s="7" t="str">
        <f aca="false">IF(AD4412&lt;AE4412,AE4412,AD4412)</f>
        <v>Fireball, Fisherman, Monk, Mother Witch, Royal Giant, Skeleton Dragons, The Log, Tombstone</v>
      </c>
      <c r="AH4412" s="7" t="str">
        <f aca="false">IF(AD4412=AF4412,AA4412,IF(AA4412="Win","Loss",IF(AA4412="Loss","Win","Draw")))</f>
        <v>Loss</v>
      </c>
      <c r="AI4412" s="7" t="s">
        <v>297</v>
      </c>
    </row>
    <row r="4413" customFormat="false" ht="15" hidden="false" customHeight="true" outlineLevel="0" collapsed="false">
      <c r="A4413" s="7" t="s">
        <v>8205</v>
      </c>
      <c r="B4413" s="7" t="n">
        <v>3</v>
      </c>
      <c r="C4413" s="7" t="s">
        <v>2119</v>
      </c>
      <c r="D4413" s="7" t="s">
        <v>2120</v>
      </c>
      <c r="E4413" s="8" t="s">
        <v>264</v>
      </c>
      <c r="F4413" s="7" t="s">
        <v>265</v>
      </c>
      <c r="G4413" s="7" t="s">
        <v>3124</v>
      </c>
      <c r="H4413" s="7" t="s">
        <v>163</v>
      </c>
      <c r="I4413" s="7" t="s">
        <v>203</v>
      </c>
      <c r="J4413" s="7" t="s">
        <v>202</v>
      </c>
      <c r="K4413" s="7" t="s">
        <v>201</v>
      </c>
      <c r="L4413" s="7" t="s">
        <v>157</v>
      </c>
      <c r="M4413" s="7" t="s">
        <v>150</v>
      </c>
      <c r="N4413" s="7" t="s">
        <v>88</v>
      </c>
      <c r="O4413" s="7" t="s">
        <v>234</v>
      </c>
      <c r="P4413" s="7" t="s">
        <v>204</v>
      </c>
      <c r="Q4413" s="7" t="s">
        <v>90</v>
      </c>
      <c r="R4413" s="7" t="s">
        <v>158</v>
      </c>
      <c r="S4413" s="7" t="s">
        <v>128</v>
      </c>
      <c r="T4413" s="7" t="s">
        <v>130</v>
      </c>
      <c r="U4413" s="7" t="s">
        <v>150</v>
      </c>
      <c r="V4413" s="7" t="s">
        <v>94</v>
      </c>
      <c r="W4413" s="7" t="s">
        <v>88</v>
      </c>
      <c r="X4413" s="7" t="s">
        <v>111</v>
      </c>
      <c r="Y4413" s="7" t="n">
        <v>1</v>
      </c>
      <c r="Z4413" s="7" t="n">
        <v>0</v>
      </c>
      <c r="AA4413" s="7" t="str">
        <f aca="false">IF(Y4413&gt;Z4413,"Win",IF(Y4413&lt;Z4413,"Loss","Draw"))</f>
        <v>Win</v>
      </c>
      <c r="AB4413" s="7" t="s">
        <v>99</v>
      </c>
      <c r="AC4413" s="7" t="s">
        <v>99</v>
      </c>
      <c r="AD4413" s="7" t="s">
        <v>1881</v>
      </c>
      <c r="AE4413" s="7" t="s">
        <v>8208</v>
      </c>
      <c r="AF4413" s="7" t="str">
        <f aca="false">IF(AD4413&lt;AE4413,AD4413,AE4413)</f>
        <v>Arrows, Berserker, Bowler, Electro Spirit, Golden Knight, Miner, Mortar, Rascals</v>
      </c>
      <c r="AG4413" s="7" t="str">
        <f aca="false">IF(AD4413&lt;AE4413,AE4413,AD4413)</f>
        <v>Berserker, Bomb Tower, Electro Spirit, Fire Spirit, Goblin Barrel, Magic Archer, Royal Delivery, Wall Breakers</v>
      </c>
      <c r="AH4413" s="7" t="str">
        <f aca="false">IF(AD4413=AF4413,AA4413,IF(AA4413="Win","Loss",IF(AA4413="Loss","Win","Draw")))</f>
        <v>Loss</v>
      </c>
      <c r="AI4413" s="7" t="s">
        <v>297</v>
      </c>
    </row>
    <row r="4414" customFormat="false" ht="15" hidden="false" customHeight="true" outlineLevel="0" collapsed="false">
      <c r="A4414" s="7" t="s">
        <v>8209</v>
      </c>
      <c r="B4414" s="7" t="n">
        <v>1</v>
      </c>
      <c r="C4414" s="7" t="s">
        <v>2119</v>
      </c>
      <c r="D4414" s="7" t="s">
        <v>2120</v>
      </c>
      <c r="E4414" s="8" t="s">
        <v>264</v>
      </c>
      <c r="F4414" s="7" t="s">
        <v>265</v>
      </c>
      <c r="G4414" s="7" t="s">
        <v>8210</v>
      </c>
      <c r="H4414" s="7" t="s">
        <v>81</v>
      </c>
      <c r="I4414" s="7" t="s">
        <v>90</v>
      </c>
      <c r="J4414" s="7" t="s">
        <v>123</v>
      </c>
      <c r="K4414" s="7" t="s">
        <v>124</v>
      </c>
      <c r="L4414" s="7" t="s">
        <v>126</v>
      </c>
      <c r="M4414" s="7" t="s">
        <v>96</v>
      </c>
      <c r="N4414" s="7" t="s">
        <v>85</v>
      </c>
      <c r="O4414" s="7" t="s">
        <v>95</v>
      </c>
      <c r="P4414" s="7" t="s">
        <v>125</v>
      </c>
      <c r="Q4414" s="7" t="s">
        <v>137</v>
      </c>
      <c r="R4414" s="7" t="s">
        <v>241</v>
      </c>
      <c r="S4414" s="7" t="s">
        <v>114</v>
      </c>
      <c r="T4414" s="7" t="s">
        <v>126</v>
      </c>
      <c r="U4414" s="7" t="s">
        <v>157</v>
      </c>
      <c r="V4414" s="7" t="s">
        <v>138</v>
      </c>
      <c r="W4414" s="7" t="s">
        <v>116</v>
      </c>
      <c r="X4414" s="7" t="s">
        <v>87</v>
      </c>
      <c r="Y4414" s="7" t="n">
        <v>0</v>
      </c>
      <c r="Z4414" s="7" t="n">
        <v>1</v>
      </c>
      <c r="AA4414" s="7" t="str">
        <f aca="false">IF(Y4414&gt;Z4414,"Win",IF(Y4414&lt;Z4414,"Loss","Draw"))</f>
        <v>Loss</v>
      </c>
      <c r="AB4414" s="7" t="s">
        <v>99</v>
      </c>
      <c r="AC4414" s="7" t="s">
        <v>99</v>
      </c>
      <c r="AD4414" s="7" t="s">
        <v>134</v>
      </c>
      <c r="AE4414" s="7" t="s">
        <v>267</v>
      </c>
      <c r="AF4414" s="7" t="str">
        <f aca="false">IF(AD4414&lt;AE4414,AD4414,AE4414)</f>
        <v>Barbarian Barrel, Cannon Cart, Goblinstein, Lightning, Minions, Mortar, Royal Ghost, Skeletons</v>
      </c>
      <c r="AG4414" s="7" t="str">
        <f aca="false">IF(AD4414&lt;AE4414,AE4414,AD4414)</f>
        <v>Fire Spirit, Giant Snowball, Goblin Demolisher, Goblin Drill, Knight, Poison, Skeletons, Tesla</v>
      </c>
      <c r="AH4414" s="7" t="str">
        <f aca="false">IF(AD4414=AF4414,AA4414,IF(AA4414="Win","Loss",IF(AA4414="Loss","Win","Draw")))</f>
        <v>Loss</v>
      </c>
      <c r="AI4414" s="7" t="s">
        <v>297</v>
      </c>
    </row>
    <row r="4415" customFormat="false" ht="15" hidden="false" customHeight="true" outlineLevel="0" collapsed="false">
      <c r="A4415" s="7" t="s">
        <v>8209</v>
      </c>
      <c r="B4415" s="7" t="n">
        <v>2</v>
      </c>
      <c r="C4415" s="7" t="s">
        <v>2119</v>
      </c>
      <c r="D4415" s="7" t="s">
        <v>2120</v>
      </c>
      <c r="E4415" s="8" t="s">
        <v>264</v>
      </c>
      <c r="F4415" s="7" t="s">
        <v>265</v>
      </c>
      <c r="G4415" s="7" t="s">
        <v>8211</v>
      </c>
      <c r="H4415" s="7" t="s">
        <v>81</v>
      </c>
      <c r="I4415" s="7" t="s">
        <v>233</v>
      </c>
      <c r="J4415" s="7" t="s">
        <v>202</v>
      </c>
      <c r="K4415" s="7" t="s">
        <v>201</v>
      </c>
      <c r="L4415" s="7" t="s">
        <v>88</v>
      </c>
      <c r="M4415" s="7" t="s">
        <v>118</v>
      </c>
      <c r="N4415" s="7" t="s">
        <v>204</v>
      </c>
      <c r="O4415" s="7" t="s">
        <v>234</v>
      </c>
      <c r="P4415" s="7" t="s">
        <v>111</v>
      </c>
      <c r="Q4415" s="7" t="s">
        <v>129</v>
      </c>
      <c r="R4415" s="7" t="s">
        <v>219</v>
      </c>
      <c r="S4415" s="7" t="s">
        <v>109</v>
      </c>
      <c r="T4415" s="7" t="s">
        <v>130</v>
      </c>
      <c r="U4415" s="7" t="s">
        <v>165</v>
      </c>
      <c r="V4415" s="7" t="s">
        <v>131</v>
      </c>
      <c r="W4415" s="7" t="s">
        <v>97</v>
      </c>
      <c r="X4415" s="7" t="s">
        <v>96</v>
      </c>
      <c r="Y4415" s="7" t="n">
        <v>0</v>
      </c>
      <c r="Z4415" s="7" t="n">
        <v>1</v>
      </c>
      <c r="AA4415" s="7" t="str">
        <f aca="false">IF(Y4415&gt;Z4415,"Win",IF(Y4415&lt;Z4415,"Loss","Draw"))</f>
        <v>Loss</v>
      </c>
      <c r="AB4415" s="7" t="s">
        <v>99</v>
      </c>
      <c r="AC4415" s="7" t="s">
        <v>99</v>
      </c>
      <c r="AD4415" s="7" t="s">
        <v>1731</v>
      </c>
      <c r="AE4415" s="7" t="s">
        <v>8212</v>
      </c>
      <c r="AF4415" s="7" t="str">
        <f aca="false">IF(AD4415&lt;AE4415,AD4415,AE4415)</f>
        <v>Arrows, Bandit, Hog Rider, Mega Knight, Minions, Ronin, Wizard, Zap</v>
      </c>
      <c r="AG4415" s="7" t="str">
        <f aca="false">IF(AD4415&lt;AE4415,AE4415,AD4415)</f>
        <v>Bats, Berserker, Bomb Tower, Ice Spirit, Magic Archer, Miner, Royal Delivery, Wall Breakers</v>
      </c>
      <c r="AH4415" s="7" t="str">
        <f aca="false">IF(AD4415=AF4415,AA4415,IF(AA4415="Win","Loss",IF(AA4415="Loss","Win","Draw")))</f>
        <v>Win</v>
      </c>
      <c r="AI4415" s="7" t="s">
        <v>297</v>
      </c>
    </row>
    <row r="4416" customFormat="false" ht="15" hidden="false" customHeight="true" outlineLevel="0" collapsed="false">
      <c r="A4416" s="7" t="s">
        <v>8209</v>
      </c>
      <c r="B4416" s="7" t="n">
        <v>3</v>
      </c>
      <c r="C4416" s="7" t="s">
        <v>2119</v>
      </c>
      <c r="D4416" s="7" t="s">
        <v>2120</v>
      </c>
      <c r="E4416" s="8" t="s">
        <v>264</v>
      </c>
      <c r="F4416" s="7" t="s">
        <v>265</v>
      </c>
      <c r="G4416" s="7" t="s">
        <v>8213</v>
      </c>
      <c r="H4416" s="7" t="s">
        <v>163</v>
      </c>
      <c r="I4416" s="7" t="s">
        <v>84</v>
      </c>
      <c r="J4416" s="7" t="s">
        <v>158</v>
      </c>
      <c r="K4416" s="7" t="s">
        <v>114</v>
      </c>
      <c r="L4416" s="7" t="s">
        <v>447</v>
      </c>
      <c r="M4416" s="7" t="s">
        <v>173</v>
      </c>
      <c r="N4416" s="7" t="s">
        <v>130</v>
      </c>
      <c r="O4416" s="7" t="s">
        <v>193</v>
      </c>
      <c r="P4416" s="7" t="s">
        <v>115</v>
      </c>
      <c r="Q4416" s="7" t="s">
        <v>201</v>
      </c>
      <c r="R4416" s="7" t="s">
        <v>202</v>
      </c>
      <c r="S4416" s="7" t="s">
        <v>203</v>
      </c>
      <c r="T4416" s="7" t="s">
        <v>88</v>
      </c>
      <c r="U4416" s="7" t="s">
        <v>204</v>
      </c>
      <c r="V4416" s="7" t="s">
        <v>118</v>
      </c>
      <c r="W4416" s="7" t="s">
        <v>209</v>
      </c>
      <c r="X4416" s="7" t="s">
        <v>208</v>
      </c>
      <c r="Y4416" s="7" t="n">
        <v>0</v>
      </c>
      <c r="Z4416" s="7" t="n">
        <v>1</v>
      </c>
      <c r="AA4416" s="7" t="str">
        <f aca="false">IF(Y4416&gt;Z4416,"Win",IF(Y4416&lt;Z4416,"Loss","Draw"))</f>
        <v>Loss</v>
      </c>
      <c r="AB4416" s="7" t="s">
        <v>99</v>
      </c>
      <c r="AC4416" s="7" t="s">
        <v>99</v>
      </c>
      <c r="AD4416" s="7" t="s">
        <v>3895</v>
      </c>
      <c r="AE4416" s="7" t="s">
        <v>8214</v>
      </c>
      <c r="AF4416" s="7" t="str">
        <f aca="false">IF(AD4416&lt;AE4416,AD4416,AE4416)</f>
        <v>Archers, Arrows, Bowler, Giant, Giant Snowball, Graveyard, Guards, Zappies</v>
      </c>
      <c r="AG4416" s="7" t="str">
        <f aca="false">IF(AD4416&lt;AE4416,AE4416,AD4416)</f>
        <v>Berserker, Goblin Barrel, Ice Spirit, Inferno Tower, Magic Archer, Royal Delivery, Valkyrie, Wall Breakers</v>
      </c>
      <c r="AH4416" s="7" t="str">
        <f aca="false">IF(AD4416=AF4416,AA4416,IF(AA4416="Win","Loss",IF(AA4416="Loss","Win","Draw")))</f>
        <v>Loss</v>
      </c>
      <c r="AI4416" s="7" t="s">
        <v>297</v>
      </c>
    </row>
    <row r="4417" customFormat="false" ht="15" hidden="false" customHeight="true" outlineLevel="0" collapsed="false">
      <c r="A4417" s="7" t="s">
        <v>8215</v>
      </c>
      <c r="B4417" s="7" t="n">
        <v>1</v>
      </c>
      <c r="C4417" s="7" t="s">
        <v>2119</v>
      </c>
      <c r="D4417" s="7" t="s">
        <v>2120</v>
      </c>
      <c r="E4417" s="8" t="s">
        <v>264</v>
      </c>
      <c r="F4417" s="7" t="s">
        <v>265</v>
      </c>
      <c r="G4417" s="7" t="s">
        <v>8216</v>
      </c>
      <c r="H4417" s="7" t="s">
        <v>163</v>
      </c>
      <c r="I4417" s="7" t="s">
        <v>84</v>
      </c>
      <c r="J4417" s="7" t="s">
        <v>108</v>
      </c>
      <c r="K4417" s="7" t="s">
        <v>87</v>
      </c>
      <c r="L4417" s="7" t="s">
        <v>126</v>
      </c>
      <c r="M4417" s="7" t="s">
        <v>118</v>
      </c>
      <c r="N4417" s="7" t="s">
        <v>116</v>
      </c>
      <c r="O4417" s="7" t="s">
        <v>95</v>
      </c>
      <c r="P4417" s="7" t="s">
        <v>115</v>
      </c>
      <c r="Q4417" s="7" t="s">
        <v>177</v>
      </c>
      <c r="R4417" s="7" t="s">
        <v>188</v>
      </c>
      <c r="S4417" s="7" t="s">
        <v>83</v>
      </c>
      <c r="T4417" s="7" t="s">
        <v>133</v>
      </c>
      <c r="U4417" s="7" t="s">
        <v>215</v>
      </c>
      <c r="V4417" s="7" t="s">
        <v>95</v>
      </c>
      <c r="W4417" s="7" t="s">
        <v>93</v>
      </c>
      <c r="X4417" s="7" t="s">
        <v>86</v>
      </c>
      <c r="Y4417" s="7" t="n">
        <v>0</v>
      </c>
      <c r="Z4417" s="7" t="n">
        <v>3</v>
      </c>
      <c r="AA4417" s="7" t="str">
        <f aca="false">IF(Y4417&gt;Z4417,"Win",IF(Y4417&lt;Z4417,"Loss","Draw"))</f>
        <v>Loss</v>
      </c>
      <c r="AB4417" s="7" t="s">
        <v>99</v>
      </c>
      <c r="AC4417" s="7" t="s">
        <v>99</v>
      </c>
      <c r="AD4417" s="7" t="s">
        <v>703</v>
      </c>
      <c r="AE4417" s="7" t="s">
        <v>217</v>
      </c>
      <c r="AF4417" s="7" t="str">
        <f aca="false">IF(AD4417&lt;AE4417,AD4417,AE4417)</f>
        <v>Archers, Barbarian Barrel, Dark Prince, Graveyard, Ice Spirit, Poison, Skeletons, Tesla</v>
      </c>
      <c r="AG4417" s="7" t="str">
        <f aca="false">IF(AD4417&lt;AE4417,AE4417,AD4417)</f>
        <v>Barbarian Barrel, Fireball, Fisherman, Monk, Mother Witch, Royal Giant, Skeleton Dragons, Tombstone</v>
      </c>
      <c r="AH4417" s="7" t="str">
        <f aca="false">IF(AD4417=AF4417,AA4417,IF(AA4417="Win","Loss",IF(AA4417="Loss","Win","Draw")))</f>
        <v>Loss</v>
      </c>
      <c r="AI4417" s="7" t="s">
        <v>297</v>
      </c>
    </row>
    <row r="4418" customFormat="false" ht="15" hidden="false" customHeight="true" outlineLevel="0" collapsed="false">
      <c r="A4418" s="7" t="s">
        <v>8215</v>
      </c>
      <c r="B4418" s="7" t="n">
        <v>2</v>
      </c>
      <c r="C4418" s="7" t="s">
        <v>2119</v>
      </c>
      <c r="D4418" s="7" t="s">
        <v>2120</v>
      </c>
      <c r="E4418" s="8" t="s">
        <v>264</v>
      </c>
      <c r="F4418" s="7" t="s">
        <v>265</v>
      </c>
      <c r="G4418" s="7" t="s">
        <v>8217</v>
      </c>
      <c r="H4418" s="7" t="s">
        <v>81</v>
      </c>
      <c r="I4418" s="7" t="s">
        <v>82</v>
      </c>
      <c r="J4418" s="7" t="s">
        <v>202</v>
      </c>
      <c r="K4418" s="7" t="s">
        <v>83</v>
      </c>
      <c r="L4418" s="7" t="s">
        <v>88</v>
      </c>
      <c r="M4418" s="7" t="s">
        <v>150</v>
      </c>
      <c r="N4418" s="7" t="s">
        <v>234</v>
      </c>
      <c r="O4418" s="7" t="s">
        <v>89</v>
      </c>
      <c r="P4418" s="7" t="s">
        <v>85</v>
      </c>
      <c r="Q4418" s="7" t="s">
        <v>185</v>
      </c>
      <c r="R4418" s="7" t="s">
        <v>186</v>
      </c>
      <c r="S4418" s="7" t="s">
        <v>241</v>
      </c>
      <c r="T4418" s="7" t="s">
        <v>111</v>
      </c>
      <c r="U4418" s="7" t="s">
        <v>187</v>
      </c>
      <c r="V4418" s="7" t="s">
        <v>126</v>
      </c>
      <c r="W4418" s="7" t="s">
        <v>109</v>
      </c>
      <c r="X4418" s="7" t="s">
        <v>234</v>
      </c>
      <c r="Y4418" s="7" t="n">
        <v>0</v>
      </c>
      <c r="Z4418" s="7" t="n">
        <v>1</v>
      </c>
      <c r="AA4418" s="7" t="str">
        <f aca="false">IF(Y4418&gt;Z4418,"Win",IF(Y4418&lt;Z4418,"Loss","Draw"))</f>
        <v>Loss</v>
      </c>
      <c r="AB4418" s="7" t="s">
        <v>99</v>
      </c>
      <c r="AC4418" s="7" t="s">
        <v>99</v>
      </c>
      <c r="AD4418" s="7" t="s">
        <v>8218</v>
      </c>
      <c r="AE4418" s="7" t="s">
        <v>853</v>
      </c>
      <c r="AF4418" s="7" t="str">
        <f aca="false">IF(AD4418&lt;AE4418,AD4418,AE4418)</f>
        <v>Balloon, Bomb Tower, Executioner, Knight, Miner, Skeletons, Tornado, Zap</v>
      </c>
      <c r="AG4418" s="7" t="str">
        <f aca="false">IF(AD4418&lt;AE4418,AE4418,AD4418)</f>
        <v>Berserker, Bomb Tower, Electro Spirit, Lightning, Magic Archer, Monk, Royal Hogs, The Log</v>
      </c>
      <c r="AH4418" s="7" t="str">
        <f aca="false">IF(AD4418=AF4418,AA4418,IF(AA4418="Win","Loss",IF(AA4418="Loss","Win","Draw")))</f>
        <v>Win</v>
      </c>
      <c r="AI4418" s="7" t="s">
        <v>297</v>
      </c>
    </row>
    <row r="4419" customFormat="false" ht="15" hidden="false" customHeight="true" outlineLevel="0" collapsed="false">
      <c r="A4419" s="7" t="s">
        <v>8215</v>
      </c>
      <c r="B4419" s="7" t="n">
        <v>3</v>
      </c>
      <c r="C4419" s="7" t="s">
        <v>2119</v>
      </c>
      <c r="D4419" s="7" t="s">
        <v>2120</v>
      </c>
      <c r="E4419" s="8" t="s">
        <v>264</v>
      </c>
      <c r="F4419" s="7" t="s">
        <v>265</v>
      </c>
      <c r="G4419" s="7" t="s">
        <v>8219</v>
      </c>
      <c r="H4419" s="7" t="s">
        <v>81</v>
      </c>
      <c r="I4419" s="7" t="s">
        <v>114</v>
      </c>
      <c r="J4419" s="7" t="s">
        <v>2020</v>
      </c>
      <c r="K4419" s="7" t="s">
        <v>137</v>
      </c>
      <c r="L4419" s="7" t="s">
        <v>130</v>
      </c>
      <c r="M4419" s="7" t="s">
        <v>97</v>
      </c>
      <c r="N4419" s="7" t="s">
        <v>157</v>
      </c>
      <c r="O4419" s="7" t="s">
        <v>193</v>
      </c>
      <c r="P4419" s="7" t="s">
        <v>153</v>
      </c>
      <c r="Q4419" s="7" t="s">
        <v>129</v>
      </c>
      <c r="R4419" s="7" t="s">
        <v>172</v>
      </c>
      <c r="S4419" s="7" t="s">
        <v>87</v>
      </c>
      <c r="T4419" s="7" t="s">
        <v>165</v>
      </c>
      <c r="U4419" s="7" t="s">
        <v>150</v>
      </c>
      <c r="V4419" s="7" t="s">
        <v>88</v>
      </c>
      <c r="W4419" s="7" t="s">
        <v>85</v>
      </c>
      <c r="X4419" s="7" t="s">
        <v>89</v>
      </c>
      <c r="Y4419" s="7" t="n">
        <v>1</v>
      </c>
      <c r="Z4419" s="7" t="n">
        <v>0</v>
      </c>
      <c r="AA4419" s="7" t="str">
        <f aca="false">IF(Y4419&gt;Z4419,"Win",IF(Y4419&lt;Z4419,"Loss","Draw"))</f>
        <v>Win</v>
      </c>
      <c r="AB4419" s="7" t="s">
        <v>99</v>
      </c>
      <c r="AC4419" s="7" t="s">
        <v>99</v>
      </c>
      <c r="AD4419" s="7" t="s">
        <v>8220</v>
      </c>
      <c r="AE4419" s="7" t="s">
        <v>174</v>
      </c>
      <c r="AF4419" s="7" t="str">
        <f aca="false">IF(AD4419&lt;AE4419,AD4419,AE4419)</f>
        <v>Arrows, Cannon, Fire Spirit, Giant Snowball, Goblin Drill, Guards, Little Prince, Ronin</v>
      </c>
      <c r="AG4419" s="7" t="str">
        <f aca="false">IF(AD4419&lt;AE4419,AE4419,AD4419)</f>
        <v>Berserker, Electro Spirit, Hog Rider, Lightning, Mega Knight, Musketeer, Tesla, The Log</v>
      </c>
      <c r="AH4419" s="7" t="str">
        <f aca="false">IF(AD4419=AF4419,AA4419,IF(AA4419="Win","Loss",IF(AA4419="Loss","Win","Draw")))</f>
        <v>Win</v>
      </c>
      <c r="AI4419" s="7" t="s">
        <v>297</v>
      </c>
    </row>
    <row r="4420" customFormat="false" ht="15" hidden="false" customHeight="true" outlineLevel="0" collapsed="false">
      <c r="A4420" s="7" t="s">
        <v>8221</v>
      </c>
      <c r="B4420" s="7" t="n">
        <v>1</v>
      </c>
      <c r="C4420" s="7" t="s">
        <v>2119</v>
      </c>
      <c r="D4420" s="7" t="s">
        <v>2120</v>
      </c>
      <c r="E4420" s="8" t="s">
        <v>264</v>
      </c>
      <c r="F4420" s="7" t="s">
        <v>265</v>
      </c>
      <c r="G4420" s="7" t="s">
        <v>8222</v>
      </c>
      <c r="H4420" s="7" t="s">
        <v>163</v>
      </c>
      <c r="I4420" s="7" t="s">
        <v>84</v>
      </c>
      <c r="J4420" s="7" t="s">
        <v>123</v>
      </c>
      <c r="K4420" s="7" t="s">
        <v>126</v>
      </c>
      <c r="L4420" s="7" t="s">
        <v>118</v>
      </c>
      <c r="M4420" s="7" t="s">
        <v>234</v>
      </c>
      <c r="N4420" s="7" t="s">
        <v>116</v>
      </c>
      <c r="O4420" s="7" t="s">
        <v>95</v>
      </c>
      <c r="P4420" s="7" t="s">
        <v>115</v>
      </c>
      <c r="Q4420" s="7" t="s">
        <v>201</v>
      </c>
      <c r="R4420" s="7" t="s">
        <v>202</v>
      </c>
      <c r="S4420" s="7" t="s">
        <v>233</v>
      </c>
      <c r="T4420" s="7" t="s">
        <v>111</v>
      </c>
      <c r="U4420" s="7" t="s">
        <v>157</v>
      </c>
      <c r="V4420" s="7" t="s">
        <v>88</v>
      </c>
      <c r="W4420" s="7" t="s">
        <v>204</v>
      </c>
      <c r="X4420" s="7" t="s">
        <v>234</v>
      </c>
      <c r="Y4420" s="7" t="n">
        <v>1</v>
      </c>
      <c r="Z4420" s="7" t="n">
        <v>0</v>
      </c>
      <c r="AA4420" s="7" t="str">
        <f aca="false">IF(Y4420&gt;Z4420,"Win",IF(Y4420&lt;Z4420,"Loss","Draw"))</f>
        <v>Win</v>
      </c>
      <c r="AB4420" s="7" t="s">
        <v>99</v>
      </c>
      <c r="AC4420" s="7" t="s">
        <v>99</v>
      </c>
      <c r="AD4420" s="7" t="s">
        <v>1374</v>
      </c>
      <c r="AE4420" s="7" t="s">
        <v>380</v>
      </c>
      <c r="AF4420" s="7" t="str">
        <f aca="false">IF(AD4420&lt;AE4420,AD4420,AE4420)</f>
        <v>Archers, Barbarian Barrel, Bomb Tower, Goblinstein, Graveyard, Ice Spirit, Poison, Skeletons</v>
      </c>
      <c r="AG4420" s="7" t="str">
        <f aca="false">IF(AD4420&lt;AE4420,AE4420,AD4420)</f>
        <v>Bats, Berserker, Bomb Tower, Fire Spirit, Magic Archer, Miner, Royal Delivery, Wall Breakers</v>
      </c>
      <c r="AH4420" s="7" t="str">
        <f aca="false">IF(AD4420=AF4420,AA4420,IF(AA4420="Win","Loss",IF(AA4420="Loss","Win","Draw")))</f>
        <v>Win</v>
      </c>
      <c r="AI4420" s="7" t="s">
        <v>297</v>
      </c>
    </row>
    <row r="4421" customFormat="false" ht="15" hidden="false" customHeight="true" outlineLevel="0" collapsed="false">
      <c r="A4421" s="7" t="s">
        <v>8221</v>
      </c>
      <c r="B4421" s="7" t="n">
        <v>2</v>
      </c>
      <c r="C4421" s="7" t="s">
        <v>2119</v>
      </c>
      <c r="D4421" s="7" t="s">
        <v>2120</v>
      </c>
      <c r="E4421" s="8" t="s">
        <v>264</v>
      </c>
      <c r="F4421" s="7" t="s">
        <v>265</v>
      </c>
      <c r="G4421" s="7" t="s">
        <v>8223</v>
      </c>
      <c r="H4421" s="7" t="s">
        <v>163</v>
      </c>
      <c r="I4421" s="7" t="s">
        <v>208</v>
      </c>
      <c r="J4421" s="7" t="s">
        <v>188</v>
      </c>
      <c r="K4421" s="7" t="s">
        <v>109</v>
      </c>
      <c r="L4421" s="7" t="s">
        <v>88</v>
      </c>
      <c r="M4421" s="7" t="s">
        <v>110</v>
      </c>
      <c r="N4421" s="7" t="s">
        <v>86</v>
      </c>
      <c r="O4421" s="7" t="s">
        <v>112</v>
      </c>
      <c r="P4421" s="7" t="s">
        <v>93</v>
      </c>
      <c r="Q4421" s="7" t="s">
        <v>113</v>
      </c>
      <c r="R4421" s="7" t="s">
        <v>108</v>
      </c>
      <c r="S4421" s="7" t="s">
        <v>114</v>
      </c>
      <c r="T4421" s="7" t="s">
        <v>116</v>
      </c>
      <c r="U4421" s="7" t="s">
        <v>115</v>
      </c>
      <c r="V4421" s="7" t="s">
        <v>119</v>
      </c>
      <c r="W4421" s="7" t="s">
        <v>126</v>
      </c>
      <c r="X4421" s="7" t="s">
        <v>118</v>
      </c>
      <c r="Y4421" s="7" t="n">
        <v>0</v>
      </c>
      <c r="Z4421" s="7" t="n">
        <v>1</v>
      </c>
      <c r="AA4421" s="7" t="str">
        <f aca="false">IF(Y4421&gt;Z4421,"Win",IF(Y4421&lt;Z4421,"Loss","Draw"))</f>
        <v>Loss</v>
      </c>
      <c r="AB4421" s="7" t="s">
        <v>99</v>
      </c>
      <c r="AC4421" s="7" t="s">
        <v>99</v>
      </c>
      <c r="AD4421" s="7" t="s">
        <v>368</v>
      </c>
      <c r="AE4421" s="7" t="s">
        <v>8224</v>
      </c>
      <c r="AF4421" s="7" t="str">
        <f aca="false">IF(AD4421&lt;AE4421,AD4421,AE4421)</f>
        <v>Berserker, Fireball, Lava Hound, Skeleton Dragons, Spirit Empress, Tombstone, Valkyrie, Zap</v>
      </c>
      <c r="AG4421" s="7" t="str">
        <f aca="false">IF(AD4421&lt;AE4421,AE4421,AD4421)</f>
        <v>Dark Prince, Furnace, Giant Snowball, Goblin Hut, Graveyard, Ice Spirit, Poison, Skeletons</v>
      </c>
      <c r="AH4421" s="7" t="str">
        <f aca="false">IF(AD4421=AF4421,AA4421,IF(AA4421="Win","Loss",IF(AA4421="Loss","Win","Draw")))</f>
        <v>Loss</v>
      </c>
      <c r="AI4421" s="7" t="s">
        <v>297</v>
      </c>
    </row>
    <row r="4422" customFormat="false" ht="15" hidden="false" customHeight="true" outlineLevel="0" collapsed="false">
      <c r="A4422" s="7" t="s">
        <v>8221</v>
      </c>
      <c r="B4422" s="7" t="n">
        <v>3</v>
      </c>
      <c r="C4422" s="7" t="s">
        <v>2119</v>
      </c>
      <c r="D4422" s="7" t="s">
        <v>2120</v>
      </c>
      <c r="E4422" s="8" t="s">
        <v>264</v>
      </c>
      <c r="F4422" s="7" t="s">
        <v>265</v>
      </c>
      <c r="G4422" s="7" t="s">
        <v>8225</v>
      </c>
      <c r="H4422" s="7" t="s">
        <v>81</v>
      </c>
      <c r="I4422" s="7" t="s">
        <v>113</v>
      </c>
      <c r="J4422" s="7" t="s">
        <v>83</v>
      </c>
      <c r="K4422" s="7" t="s">
        <v>87</v>
      </c>
      <c r="L4422" s="7" t="s">
        <v>150</v>
      </c>
      <c r="M4422" s="7" t="s">
        <v>165</v>
      </c>
      <c r="N4422" s="7" t="s">
        <v>193</v>
      </c>
      <c r="O4422" s="7" t="s">
        <v>89</v>
      </c>
      <c r="P4422" s="7" t="s">
        <v>85</v>
      </c>
      <c r="Q4422" s="7" t="s">
        <v>152</v>
      </c>
      <c r="R4422" s="7" t="s">
        <v>128</v>
      </c>
      <c r="S4422" s="7" t="s">
        <v>107</v>
      </c>
      <c r="T4422" s="7" t="s">
        <v>306</v>
      </c>
      <c r="U4422" s="7" t="s">
        <v>85</v>
      </c>
      <c r="V4422" s="7" t="s">
        <v>173</v>
      </c>
      <c r="W4422" s="7" t="s">
        <v>187</v>
      </c>
      <c r="X4422" s="7" t="s">
        <v>95</v>
      </c>
      <c r="Y4422" s="7" t="n">
        <v>0</v>
      </c>
      <c r="Z4422" s="7" t="n">
        <v>1</v>
      </c>
      <c r="AA4422" s="7" t="str">
        <f aca="false">IF(Y4422&gt;Z4422,"Win",IF(Y4422&lt;Z4422,"Loss","Draw"))</f>
        <v>Loss</v>
      </c>
      <c r="AB4422" s="7" t="s">
        <v>99</v>
      </c>
      <c r="AC4422" s="7" t="s">
        <v>99</v>
      </c>
      <c r="AD4422" s="7" t="s">
        <v>5633</v>
      </c>
      <c r="AE4422" s="7" t="s">
        <v>3700</v>
      </c>
      <c r="AF4422" s="7" t="str">
        <f aca="false">IF(AD4422&lt;AE4422,AD4422,AE4422)</f>
        <v>Baby Dragon, Barbarian Barrel, Goblin Cage, Golden Knight, Golem, Lightning, Tornado, Zappies</v>
      </c>
      <c r="AG4422" s="7" t="str">
        <f aca="false">IF(AD4422&lt;AE4422,AE4422,AD4422)</f>
        <v>Electro Spirit, Furnace, Guards, Hog Rider, Lightning, Monk, Tesla, The Log</v>
      </c>
      <c r="AH4422" s="7" t="str">
        <f aca="false">IF(AD4422=AF4422,AA4422,IF(AA4422="Win","Loss",IF(AA4422="Loss","Win","Draw")))</f>
        <v>Win</v>
      </c>
      <c r="AI4422" s="7" t="s">
        <v>297</v>
      </c>
    </row>
    <row r="4423" customFormat="false" ht="15" hidden="false" customHeight="true" outlineLevel="0" collapsed="false">
      <c r="A4423" s="7" t="s">
        <v>8226</v>
      </c>
      <c r="B4423" s="7" t="n">
        <v>1</v>
      </c>
      <c r="C4423" s="7" t="s">
        <v>2119</v>
      </c>
      <c r="D4423" s="7" t="s">
        <v>2120</v>
      </c>
      <c r="E4423" s="7" t="s">
        <v>547</v>
      </c>
      <c r="F4423" s="7" t="s">
        <v>548</v>
      </c>
      <c r="G4423" s="7" t="s">
        <v>4725</v>
      </c>
      <c r="H4423" s="7" t="s">
        <v>163</v>
      </c>
      <c r="I4423" s="7" t="s">
        <v>82</v>
      </c>
      <c r="J4423" s="7" t="s">
        <v>202</v>
      </c>
      <c r="K4423" s="7" t="s">
        <v>87</v>
      </c>
      <c r="L4423" s="7" t="s">
        <v>126</v>
      </c>
      <c r="M4423" s="7" t="s">
        <v>150</v>
      </c>
      <c r="N4423" s="7" t="s">
        <v>97</v>
      </c>
      <c r="O4423" s="7" t="s">
        <v>85</v>
      </c>
      <c r="P4423" s="7" t="s">
        <v>95</v>
      </c>
      <c r="Q4423" s="7" t="s">
        <v>203</v>
      </c>
      <c r="R4423" s="7" t="s">
        <v>202</v>
      </c>
      <c r="S4423" s="7" t="s">
        <v>201</v>
      </c>
      <c r="T4423" s="7" t="s">
        <v>88</v>
      </c>
      <c r="U4423" s="7" t="s">
        <v>157</v>
      </c>
      <c r="V4423" s="7" t="s">
        <v>118</v>
      </c>
      <c r="W4423" s="7" t="s">
        <v>204</v>
      </c>
      <c r="X4423" s="7" t="s">
        <v>87</v>
      </c>
      <c r="Y4423" s="7" t="n">
        <v>1</v>
      </c>
      <c r="Z4423" s="7" t="n">
        <v>0</v>
      </c>
      <c r="AA4423" s="7" t="str">
        <f aca="false">IF(Y4423&gt;Z4423,"Win",IF(Y4423&lt;Z4423,"Loss","Draw"))</f>
        <v>Win</v>
      </c>
      <c r="AB4423" s="7" t="s">
        <v>99</v>
      </c>
      <c r="AC4423" s="7" t="s">
        <v>99</v>
      </c>
      <c r="AD4423" s="7" t="s">
        <v>492</v>
      </c>
      <c r="AE4423" s="7" t="s">
        <v>206</v>
      </c>
      <c r="AF4423" s="7" t="str">
        <f aca="false">IF(AD4423&lt;AE4423,AD4423,AE4423)</f>
        <v>Barbarian Barrel, Electro Spirit, Lightning, Magic Archer, Ronin, Royal Hogs, Skeletons, Tesla</v>
      </c>
      <c r="AG4423" s="7" t="str">
        <f aca="false">IF(AD4423&lt;AE4423,AE4423,AD4423)</f>
        <v>Berserker, Fire Spirit, Goblin Barrel, Ice Spirit, Magic Archer, Royal Delivery, Tesla, Wall Breakers</v>
      </c>
      <c r="AH4423" s="7" t="str">
        <f aca="false">IF(AD4423=AF4423,AA4423,IF(AA4423="Win","Loss",IF(AA4423="Loss","Win","Draw")))</f>
        <v>Win</v>
      </c>
      <c r="AI4423" s="7" t="s">
        <v>297</v>
      </c>
    </row>
    <row r="4424" customFormat="false" ht="15" hidden="false" customHeight="true" outlineLevel="0" collapsed="false">
      <c r="A4424" s="7" t="s">
        <v>8226</v>
      </c>
      <c r="B4424" s="7" t="n">
        <v>2</v>
      </c>
      <c r="C4424" s="7" t="s">
        <v>2119</v>
      </c>
      <c r="D4424" s="7" t="s">
        <v>2120</v>
      </c>
      <c r="E4424" s="7" t="s">
        <v>547</v>
      </c>
      <c r="F4424" s="7" t="s">
        <v>548</v>
      </c>
      <c r="G4424" s="7" t="s">
        <v>4726</v>
      </c>
      <c r="H4424" s="7" t="s">
        <v>163</v>
      </c>
      <c r="I4424" s="7" t="s">
        <v>114</v>
      </c>
      <c r="J4424" s="7" t="s">
        <v>241</v>
      </c>
      <c r="K4424" s="7" t="s">
        <v>137</v>
      </c>
      <c r="L4424" s="7" t="s">
        <v>153</v>
      </c>
      <c r="M4424" s="7" t="s">
        <v>88</v>
      </c>
      <c r="N4424" s="7" t="s">
        <v>116</v>
      </c>
      <c r="O4424" s="7" t="s">
        <v>157</v>
      </c>
      <c r="P4424" s="7" t="s">
        <v>242</v>
      </c>
      <c r="Q4424" s="7" t="s">
        <v>152</v>
      </c>
      <c r="R4424" s="7" t="s">
        <v>128</v>
      </c>
      <c r="S4424" s="7" t="s">
        <v>107</v>
      </c>
      <c r="T4424" s="7" t="s">
        <v>95</v>
      </c>
      <c r="U4424" s="7" t="s">
        <v>306</v>
      </c>
      <c r="V4424" s="7" t="s">
        <v>307</v>
      </c>
      <c r="W4424" s="7" t="s">
        <v>85</v>
      </c>
      <c r="X4424" s="7" t="s">
        <v>187</v>
      </c>
      <c r="Y4424" s="7" t="n">
        <v>1</v>
      </c>
      <c r="Z4424" s="7" t="n">
        <v>0</v>
      </c>
      <c r="AA4424" s="7" t="str">
        <f aca="false">IF(Y4424&gt;Z4424,"Win",IF(Y4424&lt;Z4424,"Loss","Draw"))</f>
        <v>Win</v>
      </c>
      <c r="AB4424" s="7" t="s">
        <v>99</v>
      </c>
      <c r="AC4424" s="7" t="s">
        <v>99</v>
      </c>
      <c r="AD4424" s="7" t="s">
        <v>594</v>
      </c>
      <c r="AE4424" s="7" t="s">
        <v>603</v>
      </c>
      <c r="AF4424" s="7" t="str">
        <f aca="false">IF(AD4424&lt;AE4424,AD4424,AE4424)</f>
        <v>Baby Dragon, Barbarian Barrel, Goblin Cage, Golden Knight, Golem, Ice Wizard, Lightning, Tornado</v>
      </c>
      <c r="AG4424" s="7" t="str">
        <f aca="false">IF(AD4424&lt;AE4424,AE4424,AD4424)</f>
        <v>Berserker, Bomber, Cannon, Fire Spirit, Giant Snowball, Goblin Drill, Knight, Poison</v>
      </c>
      <c r="AH4424" s="7" t="str">
        <f aca="false">IF(AD4424=AF4424,AA4424,IF(AA4424="Win","Loss",IF(AA4424="Loss","Win","Draw")))</f>
        <v>Loss</v>
      </c>
      <c r="AI4424" s="7" t="s">
        <v>297</v>
      </c>
    </row>
    <row r="4425" customFormat="false" ht="15" hidden="false" customHeight="true" outlineLevel="0" collapsed="false">
      <c r="A4425" s="7" t="s">
        <v>8226</v>
      </c>
      <c r="B4425" s="7" t="n">
        <v>3</v>
      </c>
      <c r="C4425" s="7" t="s">
        <v>2119</v>
      </c>
      <c r="D4425" s="7" t="s">
        <v>2120</v>
      </c>
      <c r="E4425" s="7" t="s">
        <v>547</v>
      </c>
      <c r="F4425" s="7" t="s">
        <v>548</v>
      </c>
      <c r="G4425" s="7" t="s">
        <v>4727</v>
      </c>
      <c r="H4425" s="7" t="s">
        <v>163</v>
      </c>
      <c r="I4425" s="7" t="s">
        <v>185</v>
      </c>
      <c r="J4425" s="7" t="s">
        <v>83</v>
      </c>
      <c r="K4425" s="7" t="s">
        <v>118</v>
      </c>
      <c r="L4425" s="7" t="s">
        <v>234</v>
      </c>
      <c r="M4425" s="7" t="s">
        <v>89</v>
      </c>
      <c r="N4425" s="7" t="s">
        <v>193</v>
      </c>
      <c r="O4425" s="7" t="s">
        <v>164</v>
      </c>
      <c r="P4425" s="7" t="s">
        <v>165</v>
      </c>
      <c r="Q4425" s="7" t="s">
        <v>233</v>
      </c>
      <c r="R4425" s="7" t="s">
        <v>123</v>
      </c>
      <c r="S4425" s="7" t="s">
        <v>84</v>
      </c>
      <c r="T4425" s="7" t="s">
        <v>111</v>
      </c>
      <c r="U4425" s="7" t="s">
        <v>89</v>
      </c>
      <c r="V4425" s="7" t="s">
        <v>126</v>
      </c>
      <c r="W4425" s="7" t="s">
        <v>116</v>
      </c>
      <c r="X4425" s="7" t="s">
        <v>209</v>
      </c>
      <c r="Y4425" s="7" t="n">
        <v>0</v>
      </c>
      <c r="Z4425" s="7" t="n">
        <v>1</v>
      </c>
      <c r="AA4425" s="7" t="str">
        <f aca="false">IF(Y4425&gt;Z4425,"Win",IF(Y4425&lt;Z4425,"Loss","Draw"))</f>
        <v>Loss</v>
      </c>
      <c r="AB4425" s="7" t="s">
        <v>99</v>
      </c>
      <c r="AC4425" s="7" t="s">
        <v>99</v>
      </c>
      <c r="AD4425" s="7" t="s">
        <v>4729</v>
      </c>
      <c r="AE4425" s="7" t="s">
        <v>4728</v>
      </c>
      <c r="AF4425" s="7" t="str">
        <f aca="false">IF(AD4425&lt;AE4425,AD4425,AE4425)</f>
        <v>Archers, Bats, Goblinstein, Inferno Tower, Miner, Poison, Skeletons, The Log</v>
      </c>
      <c r="AG4425" s="7" t="str">
        <f aca="false">IF(AD4425&lt;AE4425,AE4425,AD4425)</f>
        <v>Bomb Tower, Earthquake, Executioner, Guards, Hog Rider, Ice Spirit, Monk, The Log</v>
      </c>
      <c r="AH4425" s="7" t="str">
        <f aca="false">IF(AD4425=AF4425,AA4425,IF(AA4425="Win","Loss",IF(AA4425="Loss","Win","Draw")))</f>
        <v>Win</v>
      </c>
      <c r="AI4425" s="7" t="s">
        <v>297</v>
      </c>
    </row>
    <row r="4426" customFormat="false" ht="15" hidden="false" customHeight="true" outlineLevel="0" collapsed="false">
      <c r="A4426" s="7" t="s">
        <v>8227</v>
      </c>
      <c r="B4426" s="7" t="n">
        <v>1</v>
      </c>
      <c r="C4426" s="7" t="s">
        <v>2119</v>
      </c>
      <c r="D4426" s="7" t="s">
        <v>2120</v>
      </c>
      <c r="E4426" s="7" t="s">
        <v>547</v>
      </c>
      <c r="F4426" s="7" t="s">
        <v>548</v>
      </c>
      <c r="G4426" s="7" t="s">
        <v>4731</v>
      </c>
      <c r="H4426" s="7" t="s">
        <v>163</v>
      </c>
      <c r="I4426" s="7" t="s">
        <v>177</v>
      </c>
      <c r="J4426" s="7" t="s">
        <v>95</v>
      </c>
      <c r="K4426" s="7" t="s">
        <v>124</v>
      </c>
      <c r="L4426" s="7" t="s">
        <v>257</v>
      </c>
      <c r="M4426" s="7" t="s">
        <v>215</v>
      </c>
      <c r="N4426" s="7" t="s">
        <v>93</v>
      </c>
      <c r="O4426" s="7" t="s">
        <v>126</v>
      </c>
      <c r="P4426" s="7" t="s">
        <v>150</v>
      </c>
      <c r="Q4426" s="7" t="s">
        <v>127</v>
      </c>
      <c r="R4426" s="7" t="s">
        <v>128</v>
      </c>
      <c r="S4426" s="7" t="s">
        <v>129</v>
      </c>
      <c r="T4426" s="7" t="s">
        <v>130</v>
      </c>
      <c r="U4426" s="7" t="s">
        <v>131</v>
      </c>
      <c r="V4426" s="7" t="s">
        <v>133</v>
      </c>
      <c r="W4426" s="7" t="s">
        <v>97</v>
      </c>
      <c r="X4426" s="7" t="s">
        <v>173</v>
      </c>
      <c r="Y4426" s="7" t="n">
        <v>0</v>
      </c>
      <c r="Z4426" s="7" t="n">
        <v>1</v>
      </c>
      <c r="AA4426" s="7" t="str">
        <f aca="false">IF(Y4426&gt;Z4426,"Win",IF(Y4426&lt;Z4426,"Loss","Draw"))</f>
        <v>Loss</v>
      </c>
      <c r="AB4426" s="7" t="s">
        <v>99</v>
      </c>
      <c r="AC4426" s="7" t="s">
        <v>99</v>
      </c>
      <c r="AD4426" s="7" t="s">
        <v>429</v>
      </c>
      <c r="AE4426" s="7" t="s">
        <v>503</v>
      </c>
      <c r="AF4426" s="7" t="str">
        <f aca="false">IF(AD4426&lt;AE4426,AD4426,AE4426)</f>
        <v>Arrows, Bandit, Battle Ram, Golden Knight, Mega Knight, Mother Witch, Ronin, Zappies</v>
      </c>
      <c r="AG4426" s="7" t="str">
        <f aca="false">IF(AD4426&lt;AE4426,AE4426,AD4426)</f>
        <v>Barbarian Barrel, Electro Spirit, Fireball, Fisherman, Hunter, Royal Ghost, Royal Giant, Skeletons</v>
      </c>
      <c r="AH4426" s="7" t="str">
        <f aca="false">IF(AD4426=AF4426,AA4426,IF(AA4426="Win","Loss",IF(AA4426="Loss","Win","Draw")))</f>
        <v>Win</v>
      </c>
      <c r="AI4426" s="7" t="s">
        <v>297</v>
      </c>
    </row>
    <row r="4427" customFormat="false" ht="15" hidden="false" customHeight="true" outlineLevel="0" collapsed="false">
      <c r="A4427" s="7" t="s">
        <v>8227</v>
      </c>
      <c r="B4427" s="7" t="n">
        <v>2</v>
      </c>
      <c r="C4427" s="7" t="s">
        <v>2119</v>
      </c>
      <c r="D4427" s="7" t="s">
        <v>2120</v>
      </c>
      <c r="E4427" s="7" t="s">
        <v>547</v>
      </c>
      <c r="F4427" s="7" t="s">
        <v>548</v>
      </c>
      <c r="G4427" s="7" t="s">
        <v>4732</v>
      </c>
      <c r="H4427" s="7" t="s">
        <v>163</v>
      </c>
      <c r="I4427" s="7" t="s">
        <v>84</v>
      </c>
      <c r="J4427" s="7" t="s">
        <v>108</v>
      </c>
      <c r="K4427" s="7" t="s">
        <v>114</v>
      </c>
      <c r="L4427" s="7" t="s">
        <v>119</v>
      </c>
      <c r="M4427" s="7" t="s">
        <v>138</v>
      </c>
      <c r="N4427" s="7" t="s">
        <v>116</v>
      </c>
      <c r="O4427" s="7" t="s">
        <v>118</v>
      </c>
      <c r="P4427" s="7" t="s">
        <v>115</v>
      </c>
      <c r="Q4427" s="7" t="s">
        <v>114</v>
      </c>
      <c r="R4427" s="7" t="s">
        <v>219</v>
      </c>
      <c r="S4427" s="7" t="s">
        <v>208</v>
      </c>
      <c r="T4427" s="7" t="s">
        <v>88</v>
      </c>
      <c r="U4427" s="7" t="s">
        <v>449</v>
      </c>
      <c r="V4427" s="7" t="s">
        <v>157</v>
      </c>
      <c r="W4427" s="7" t="s">
        <v>118</v>
      </c>
      <c r="X4427" s="7" t="s">
        <v>455</v>
      </c>
      <c r="Y4427" s="7" t="n">
        <v>3</v>
      </c>
      <c r="Z4427" s="7" t="n">
        <v>0</v>
      </c>
      <c r="AA4427" s="7" t="str">
        <f aca="false">IF(Y4427&gt;Z4427,"Win",IF(Y4427&lt;Z4427,"Loss","Draw"))</f>
        <v>Win</v>
      </c>
      <c r="AB4427" s="7" t="s">
        <v>99</v>
      </c>
      <c r="AC4427" s="7" t="s">
        <v>99</v>
      </c>
      <c r="AD4427" s="7" t="s">
        <v>984</v>
      </c>
      <c r="AE4427" s="7" t="s">
        <v>1853</v>
      </c>
      <c r="AF4427" s="7" t="str">
        <f aca="false">IF(AD4427&lt;AE4427,AD4427,AE4427)</f>
        <v>Archers, Dark Prince, Giant Snowball, Goblin Demolisher, Goblin Hut, Graveyard, Ice Spirit, Poison</v>
      </c>
      <c r="AG4427" s="7" t="str">
        <f aca="false">IF(AD4427&lt;AE4427,AE4427,AD4427)</f>
        <v>Berserker, Elixir Collector, Fire Spirit, Giant Snowball, Ice Spirit, Valkyrie, Wizard, X-Bow</v>
      </c>
      <c r="AH4427" s="7" t="str">
        <f aca="false">IF(AD4427=AF4427,AA4427,IF(AA4427="Win","Loss",IF(AA4427="Loss","Win","Draw")))</f>
        <v>Win</v>
      </c>
      <c r="AI4427" s="7" t="s">
        <v>297</v>
      </c>
    </row>
    <row r="4428" customFormat="false" ht="15" hidden="false" customHeight="true" outlineLevel="0" collapsed="false">
      <c r="A4428" s="7" t="s">
        <v>8227</v>
      </c>
      <c r="B4428" s="7" t="n">
        <v>3</v>
      </c>
      <c r="C4428" s="7" t="s">
        <v>2119</v>
      </c>
      <c r="D4428" s="7" t="s">
        <v>2120</v>
      </c>
      <c r="E4428" s="7" t="s">
        <v>547</v>
      </c>
      <c r="F4428" s="7" t="s">
        <v>548</v>
      </c>
      <c r="G4428" s="7" t="s">
        <v>4733</v>
      </c>
      <c r="H4428" s="7" t="s">
        <v>163</v>
      </c>
      <c r="I4428" s="7" t="s">
        <v>82</v>
      </c>
      <c r="J4428" s="7" t="s">
        <v>151</v>
      </c>
      <c r="K4428" s="7" t="s">
        <v>152</v>
      </c>
      <c r="L4428" s="7" t="s">
        <v>157</v>
      </c>
      <c r="M4428" s="7" t="s">
        <v>88</v>
      </c>
      <c r="N4428" s="7" t="s">
        <v>234</v>
      </c>
      <c r="O4428" s="7" t="s">
        <v>85</v>
      </c>
      <c r="P4428" s="7" t="s">
        <v>89</v>
      </c>
      <c r="Q4428" s="7" t="s">
        <v>90</v>
      </c>
      <c r="R4428" s="7" t="s">
        <v>123</v>
      </c>
      <c r="S4428" s="7" t="s">
        <v>92</v>
      </c>
      <c r="T4428" s="7" t="s">
        <v>95</v>
      </c>
      <c r="U4428" s="7" t="s">
        <v>85</v>
      </c>
      <c r="V4428" s="7" t="s">
        <v>84</v>
      </c>
      <c r="W4428" s="7" t="s">
        <v>126</v>
      </c>
      <c r="X4428" s="7" t="s">
        <v>125</v>
      </c>
      <c r="Y4428" s="7" t="n">
        <v>1</v>
      </c>
      <c r="Z4428" s="7" t="n">
        <v>0</v>
      </c>
      <c r="AA4428" s="7" t="str">
        <f aca="false">IF(Y4428&gt;Z4428,"Win",IF(Y4428&lt;Z4428,"Loss","Draw"))</f>
        <v>Win</v>
      </c>
      <c r="AB4428" s="7" t="s">
        <v>99</v>
      </c>
      <c r="AC4428" s="7" t="s">
        <v>99</v>
      </c>
      <c r="AD4428" s="7" t="s">
        <v>4735</v>
      </c>
      <c r="AE4428" s="7" t="s">
        <v>4734</v>
      </c>
      <c r="AF4428" s="7" t="str">
        <f aca="false">IF(AD4428&lt;AE4428,AD4428,AE4428)</f>
        <v>Archers, Barbarian Barrel, Cannon Cart, Goblinstein, Lightning, Mortar, Skeleton Barrel, Skeletons</v>
      </c>
      <c r="AG4428" s="7" t="str">
        <f aca="false">IF(AD4428&lt;AE4428,AE4428,AD4428)</f>
        <v>Baby Dragon, Berserker, Bomb Tower, Fire Spirit, Lightning, Mighty Miner, Royal Hogs, The Log</v>
      </c>
      <c r="AH4428" s="7" t="str">
        <f aca="false">IF(AD4428=AF4428,AA4428,IF(AA4428="Win","Loss",IF(AA4428="Loss","Win","Draw")))</f>
        <v>Loss</v>
      </c>
      <c r="AI4428" s="7" t="s">
        <v>297</v>
      </c>
    </row>
    <row r="4429" customFormat="false" ht="15" hidden="false" customHeight="true" outlineLevel="0" collapsed="false">
      <c r="A4429" s="7" t="s">
        <v>8228</v>
      </c>
      <c r="B4429" s="7" t="n">
        <v>1</v>
      </c>
      <c r="C4429" s="7" t="s">
        <v>2119</v>
      </c>
      <c r="D4429" s="7" t="s">
        <v>2120</v>
      </c>
      <c r="E4429" s="7" t="s">
        <v>547</v>
      </c>
      <c r="F4429" s="7" t="s">
        <v>548</v>
      </c>
      <c r="G4429" s="7" t="s">
        <v>4737</v>
      </c>
      <c r="H4429" s="7" t="s">
        <v>163</v>
      </c>
      <c r="I4429" s="7" t="s">
        <v>201</v>
      </c>
      <c r="J4429" s="7" t="s">
        <v>202</v>
      </c>
      <c r="K4429" s="7" t="s">
        <v>203</v>
      </c>
      <c r="L4429" s="7" t="s">
        <v>118</v>
      </c>
      <c r="M4429" s="7" t="s">
        <v>157</v>
      </c>
      <c r="N4429" s="7" t="s">
        <v>88</v>
      </c>
      <c r="O4429" s="7" t="s">
        <v>87</v>
      </c>
      <c r="P4429" s="7" t="s">
        <v>204</v>
      </c>
      <c r="Q4429" s="7" t="s">
        <v>84</v>
      </c>
      <c r="R4429" s="7" t="s">
        <v>123</v>
      </c>
      <c r="S4429" s="7" t="s">
        <v>126</v>
      </c>
      <c r="T4429" s="7" t="s">
        <v>95</v>
      </c>
      <c r="U4429" s="7" t="s">
        <v>234</v>
      </c>
      <c r="V4429" s="7" t="s">
        <v>115</v>
      </c>
      <c r="W4429" s="7" t="s">
        <v>118</v>
      </c>
      <c r="X4429" s="7" t="s">
        <v>116</v>
      </c>
      <c r="Y4429" s="7" t="n">
        <v>1</v>
      </c>
      <c r="Z4429" s="7" t="n">
        <v>0</v>
      </c>
      <c r="AA4429" s="7" t="str">
        <f aca="false">IF(Y4429&gt;Z4429,"Win",IF(Y4429&lt;Z4429,"Loss","Draw"))</f>
        <v>Win</v>
      </c>
      <c r="AB4429" s="7" t="s">
        <v>99</v>
      </c>
      <c r="AC4429" s="7" t="s">
        <v>99</v>
      </c>
      <c r="AD4429" s="7" t="s">
        <v>206</v>
      </c>
      <c r="AE4429" s="7" t="s">
        <v>1374</v>
      </c>
      <c r="AF4429" s="7" t="str">
        <f aca="false">IF(AD4429&lt;AE4429,AD4429,AE4429)</f>
        <v>Archers, Barbarian Barrel, Bomb Tower, Goblinstein, Graveyard, Ice Spirit, Poison, Skeletons</v>
      </c>
      <c r="AG4429" s="7" t="str">
        <f aca="false">IF(AD4429&lt;AE4429,AE4429,AD4429)</f>
        <v>Berserker, Fire Spirit, Goblin Barrel, Ice Spirit, Magic Archer, Royal Delivery, Tesla, Wall Breakers</v>
      </c>
      <c r="AH4429" s="7" t="str">
        <f aca="false">IF(AD4429=AF4429,AA4429,IF(AA4429="Win","Loss",IF(AA4429="Loss","Win","Draw")))</f>
        <v>Loss</v>
      </c>
      <c r="AI4429" s="7" t="s">
        <v>297</v>
      </c>
    </row>
    <row r="4430" customFormat="false" ht="15" hidden="false" customHeight="true" outlineLevel="0" collapsed="false">
      <c r="A4430" s="7" t="s">
        <v>8228</v>
      </c>
      <c r="B4430" s="7" t="n">
        <v>2</v>
      </c>
      <c r="C4430" s="7" t="s">
        <v>2119</v>
      </c>
      <c r="D4430" s="7" t="s">
        <v>2120</v>
      </c>
      <c r="E4430" s="7" t="s">
        <v>547</v>
      </c>
      <c r="F4430" s="7" t="s">
        <v>548</v>
      </c>
      <c r="G4430" s="7" t="s">
        <v>4738</v>
      </c>
      <c r="H4430" s="7" t="s">
        <v>163</v>
      </c>
      <c r="I4430" s="7" t="s">
        <v>113</v>
      </c>
      <c r="J4430" s="7" t="s">
        <v>108</v>
      </c>
      <c r="K4430" s="7" t="s">
        <v>114</v>
      </c>
      <c r="L4430" s="7" t="s">
        <v>153</v>
      </c>
      <c r="M4430" s="7" t="s">
        <v>116</v>
      </c>
      <c r="N4430" s="7" t="s">
        <v>137</v>
      </c>
      <c r="O4430" s="7" t="s">
        <v>193</v>
      </c>
      <c r="P4430" s="7" t="s">
        <v>150</v>
      </c>
      <c r="Q4430" s="7" t="s">
        <v>109</v>
      </c>
      <c r="R4430" s="7" t="s">
        <v>139</v>
      </c>
      <c r="S4430" s="7" t="s">
        <v>107</v>
      </c>
      <c r="T4430" s="7" t="s">
        <v>110</v>
      </c>
      <c r="U4430" s="7" t="s">
        <v>579</v>
      </c>
      <c r="V4430" s="7" t="s">
        <v>112</v>
      </c>
      <c r="W4430" s="7" t="s">
        <v>111</v>
      </c>
      <c r="X4430" s="7" t="s">
        <v>193</v>
      </c>
      <c r="Y4430" s="7" t="n">
        <v>1</v>
      </c>
      <c r="Z4430" s="7" t="n">
        <v>0</v>
      </c>
      <c r="AA4430" s="7" t="str">
        <f aca="false">IF(Y4430&gt;Z4430,"Win",IF(Y4430&lt;Z4430,"Loss","Draw"))</f>
        <v>Win</v>
      </c>
      <c r="AB4430" s="7" t="s">
        <v>99</v>
      </c>
      <c r="AC4430" s="7" t="s">
        <v>99</v>
      </c>
      <c r="AD4430" s="7" t="s">
        <v>4740</v>
      </c>
      <c r="AE4430" s="7" t="s">
        <v>4739</v>
      </c>
      <c r="AF4430" s="7" t="str">
        <f aca="false">IF(AD4430&lt;AE4430,AD4430,AE4430)</f>
        <v>Cannon, Dark Prince, Electro Spirit, Furnace, Giant Snowball, Goblin Drill, Guards, Poison</v>
      </c>
      <c r="AG4430" s="7" t="str">
        <f aca="false">IF(AD4430&lt;AE4430,AE4430,AD4430)</f>
        <v>Goblin Cage, Goblin Curse, Guards, Lava Hound, Mega Minion, Miner, Spirit Empress, Zap</v>
      </c>
      <c r="AH4430" s="7" t="str">
        <f aca="false">IF(AD4430=AF4430,AA4430,IF(AA4430="Win","Loss",IF(AA4430="Loss","Win","Draw")))</f>
        <v>Win</v>
      </c>
      <c r="AI4430" s="7" t="s">
        <v>297</v>
      </c>
    </row>
    <row r="4431" customFormat="false" ht="15" hidden="false" customHeight="true" outlineLevel="0" collapsed="false">
      <c r="A4431" s="7" t="s">
        <v>8228</v>
      </c>
      <c r="B4431" s="7" t="n">
        <v>3</v>
      </c>
      <c r="C4431" s="7" t="s">
        <v>2119</v>
      </c>
      <c r="D4431" s="7" t="s">
        <v>2120</v>
      </c>
      <c r="E4431" s="7" t="s">
        <v>547</v>
      </c>
      <c r="F4431" s="7" t="s">
        <v>548</v>
      </c>
      <c r="G4431" s="7" t="s">
        <v>4741</v>
      </c>
      <c r="H4431" s="7" t="s">
        <v>163</v>
      </c>
      <c r="I4431" s="7" t="s">
        <v>107</v>
      </c>
      <c r="J4431" s="7" t="s">
        <v>128</v>
      </c>
      <c r="K4431" s="7" t="s">
        <v>152</v>
      </c>
      <c r="L4431" s="7" t="s">
        <v>187</v>
      </c>
      <c r="M4431" s="7" t="s">
        <v>158</v>
      </c>
      <c r="N4431" s="7" t="s">
        <v>387</v>
      </c>
      <c r="O4431" s="7" t="s">
        <v>85</v>
      </c>
      <c r="P4431" s="7" t="s">
        <v>95</v>
      </c>
      <c r="Q4431" s="7" t="s">
        <v>242</v>
      </c>
      <c r="R4431" s="7" t="s">
        <v>83</v>
      </c>
      <c r="S4431" s="7" t="s">
        <v>241</v>
      </c>
      <c r="T4431" s="7" t="s">
        <v>143</v>
      </c>
      <c r="U4431" s="7" t="s">
        <v>327</v>
      </c>
      <c r="V4431" s="7" t="s">
        <v>142</v>
      </c>
      <c r="W4431" s="7" t="s">
        <v>449</v>
      </c>
      <c r="X4431" s="7" t="s">
        <v>441</v>
      </c>
      <c r="Y4431" s="7" t="n">
        <v>1</v>
      </c>
      <c r="Z4431" s="7" t="n">
        <v>0</v>
      </c>
      <c r="AA4431" s="7" t="str">
        <f aca="false">IF(Y4431&gt;Z4431,"Win",IF(Y4431&lt;Z4431,"Loss","Draw"))</f>
        <v>Win</v>
      </c>
      <c r="AB4431" s="7" t="s">
        <v>99</v>
      </c>
      <c r="AC4431" s="7" t="s">
        <v>99</v>
      </c>
      <c r="AD4431" s="7" t="s">
        <v>1499</v>
      </c>
      <c r="AE4431" s="7" t="s">
        <v>4742</v>
      </c>
      <c r="AF4431" s="7" t="str">
        <f aca="false">IF(AD4431&lt;AE4431,AD4431,AE4431)</f>
        <v>Baby Dragon, Barbarian Barrel, Bowler, Electro Giant, Goblin Cage, Golden Knight, Lightning, Tornado</v>
      </c>
      <c r="AG4431" s="7" t="str">
        <f aca="false">IF(AD4431&lt;AE4431,AE4431,AD4431)</f>
        <v>Bomber, Elite Barbarians, Elixir Collector, Heal Spirit, Knight, Monk, Rage, Three Musketeers</v>
      </c>
      <c r="AH4431" s="7" t="str">
        <f aca="false">IF(AD4431=AF4431,AA4431,IF(AA4431="Win","Loss",IF(AA4431="Loss","Win","Draw")))</f>
        <v>Win</v>
      </c>
      <c r="AI4431" s="7" t="s">
        <v>297</v>
      </c>
    </row>
    <row r="4432" customFormat="false" ht="15" hidden="false" customHeight="true" outlineLevel="0" collapsed="false">
      <c r="A4432" s="7" t="s">
        <v>8229</v>
      </c>
      <c r="B4432" s="7" t="n">
        <v>1</v>
      </c>
      <c r="C4432" s="7" t="s">
        <v>2119</v>
      </c>
      <c r="D4432" s="7" t="s">
        <v>2120</v>
      </c>
      <c r="E4432" s="7" t="s">
        <v>147</v>
      </c>
      <c r="F4432" s="7" t="s">
        <v>148</v>
      </c>
      <c r="G4432" s="7" t="s">
        <v>2314</v>
      </c>
      <c r="H4432" s="7" t="s">
        <v>163</v>
      </c>
      <c r="I4432" s="7" t="s">
        <v>177</v>
      </c>
      <c r="J4432" s="7" t="s">
        <v>83</v>
      </c>
      <c r="K4432" s="7" t="s">
        <v>257</v>
      </c>
      <c r="L4432" s="7" t="s">
        <v>150</v>
      </c>
      <c r="M4432" s="7" t="s">
        <v>126</v>
      </c>
      <c r="N4432" s="7" t="s">
        <v>89</v>
      </c>
      <c r="O4432" s="7" t="s">
        <v>93</v>
      </c>
      <c r="P4432" s="7" t="s">
        <v>215</v>
      </c>
      <c r="Q4432" s="7" t="s">
        <v>201</v>
      </c>
      <c r="R4432" s="7" t="s">
        <v>202</v>
      </c>
      <c r="S4432" s="7" t="s">
        <v>233</v>
      </c>
      <c r="T4432" s="7" t="s">
        <v>88</v>
      </c>
      <c r="U4432" s="7" t="s">
        <v>111</v>
      </c>
      <c r="V4432" s="7" t="s">
        <v>157</v>
      </c>
      <c r="W4432" s="7" t="s">
        <v>234</v>
      </c>
      <c r="X4432" s="7" t="s">
        <v>204</v>
      </c>
      <c r="Y4432" s="7" t="n">
        <v>1</v>
      </c>
      <c r="Z4432" s="7" t="n">
        <v>0</v>
      </c>
      <c r="AA4432" s="7" t="str">
        <f aca="false">IF(Y4432&gt;Z4432,"Win",IF(Y4432&lt;Z4432,"Loss","Draw"))</f>
        <v>Win</v>
      </c>
      <c r="AB4432" s="7" t="s">
        <v>99</v>
      </c>
      <c r="AC4432" s="7" t="s">
        <v>99</v>
      </c>
      <c r="AD4432" s="7" t="s">
        <v>259</v>
      </c>
      <c r="AE4432" s="7" t="s">
        <v>380</v>
      </c>
      <c r="AF4432" s="7" t="str">
        <f aca="false">IF(AD4432&lt;AE4432,AD4432,AE4432)</f>
        <v>Bats, Berserker, Bomb Tower, Fire Spirit, Magic Archer, Miner, Royal Delivery, Wall Breakers</v>
      </c>
      <c r="AG4432" s="7" t="str">
        <f aca="false">IF(AD4432&lt;AE4432,AE4432,AD4432)</f>
        <v>Electro Spirit, Fireball, Fisherman, Hunter, Monk, Royal Giant, Skeletons, The Log</v>
      </c>
      <c r="AH4432" s="7" t="str">
        <f aca="false">IF(AD4432=AF4432,AA4432,IF(AA4432="Win","Loss",IF(AA4432="Loss","Win","Draw")))</f>
        <v>Loss</v>
      </c>
      <c r="AI4432" s="7" t="s">
        <v>297</v>
      </c>
    </row>
    <row r="4433" customFormat="false" ht="15" hidden="false" customHeight="true" outlineLevel="0" collapsed="false">
      <c r="A4433" s="7" t="s">
        <v>8229</v>
      </c>
      <c r="B4433" s="7" t="n">
        <v>2</v>
      </c>
      <c r="C4433" s="7" t="s">
        <v>2119</v>
      </c>
      <c r="D4433" s="7" t="s">
        <v>2120</v>
      </c>
      <c r="E4433" s="7" t="s">
        <v>147</v>
      </c>
      <c r="F4433" s="7" t="s">
        <v>148</v>
      </c>
      <c r="G4433" s="7" t="s">
        <v>2315</v>
      </c>
      <c r="H4433" s="7" t="s">
        <v>163</v>
      </c>
      <c r="I4433" s="7" t="s">
        <v>84</v>
      </c>
      <c r="J4433" s="7" t="s">
        <v>158</v>
      </c>
      <c r="K4433" s="7" t="s">
        <v>114</v>
      </c>
      <c r="L4433" s="7" t="s">
        <v>96</v>
      </c>
      <c r="M4433" s="7" t="s">
        <v>97</v>
      </c>
      <c r="N4433" s="7" t="s">
        <v>447</v>
      </c>
      <c r="O4433" s="7" t="s">
        <v>115</v>
      </c>
      <c r="P4433" s="7" t="s">
        <v>130</v>
      </c>
      <c r="Q4433" s="7" t="s">
        <v>177</v>
      </c>
      <c r="R4433" s="7" t="s">
        <v>83</v>
      </c>
      <c r="S4433" s="7" t="s">
        <v>257</v>
      </c>
      <c r="T4433" s="7" t="s">
        <v>126</v>
      </c>
      <c r="U4433" s="7" t="s">
        <v>93</v>
      </c>
      <c r="V4433" s="7" t="s">
        <v>89</v>
      </c>
      <c r="W4433" s="7" t="s">
        <v>150</v>
      </c>
      <c r="X4433" s="7" t="s">
        <v>215</v>
      </c>
      <c r="Y4433" s="7" t="n">
        <v>0</v>
      </c>
      <c r="Z4433" s="7" t="n">
        <v>1</v>
      </c>
      <c r="AA4433" s="7" t="str">
        <f aca="false">IF(Y4433&gt;Z4433,"Win",IF(Y4433&lt;Z4433,"Loss","Draw"))</f>
        <v>Loss</v>
      </c>
      <c r="AB4433" s="7" t="s">
        <v>99</v>
      </c>
      <c r="AC4433" s="7" t="s">
        <v>99</v>
      </c>
      <c r="AD4433" s="7" t="s">
        <v>1014</v>
      </c>
      <c r="AE4433" s="7" t="s">
        <v>259</v>
      </c>
      <c r="AF4433" s="7" t="str">
        <f aca="false">IF(AD4433&lt;AE4433,AD4433,AE4433)</f>
        <v>Archers, Arrows, Bowler, Giant, Giant Snowball, Graveyard, Minions, Ronin</v>
      </c>
      <c r="AG4433" s="7" t="str">
        <f aca="false">IF(AD4433&lt;AE4433,AE4433,AD4433)</f>
        <v>Electro Spirit, Fireball, Fisherman, Hunter, Monk, Royal Giant, Skeletons, The Log</v>
      </c>
      <c r="AH4433" s="7" t="str">
        <f aca="false">IF(AD4433=AF4433,AA4433,IF(AA4433="Win","Loss",IF(AA4433="Loss","Win","Draw")))</f>
        <v>Loss</v>
      </c>
      <c r="AI4433" s="7" t="s">
        <v>297</v>
      </c>
    </row>
    <row r="4434" customFormat="false" ht="15" hidden="false" customHeight="true" outlineLevel="0" collapsed="false">
      <c r="A4434" s="7" t="s">
        <v>8229</v>
      </c>
      <c r="B4434" s="7" t="n">
        <v>3</v>
      </c>
      <c r="C4434" s="7" t="s">
        <v>2119</v>
      </c>
      <c r="D4434" s="7" t="s">
        <v>2120</v>
      </c>
      <c r="E4434" s="7" t="s">
        <v>147</v>
      </c>
      <c r="F4434" s="7" t="s">
        <v>148</v>
      </c>
      <c r="G4434" s="7" t="s">
        <v>2316</v>
      </c>
      <c r="H4434" s="7" t="s">
        <v>163</v>
      </c>
      <c r="I4434" s="7" t="s">
        <v>159</v>
      </c>
      <c r="J4434" s="7" t="s">
        <v>151</v>
      </c>
      <c r="K4434" s="7" t="s">
        <v>203</v>
      </c>
      <c r="L4434" s="7" t="s">
        <v>157</v>
      </c>
      <c r="M4434" s="7" t="s">
        <v>118</v>
      </c>
      <c r="N4434" s="7" t="s">
        <v>88</v>
      </c>
      <c r="O4434" s="7" t="s">
        <v>204</v>
      </c>
      <c r="P4434" s="7" t="s">
        <v>234</v>
      </c>
      <c r="Q4434" s="7" t="s">
        <v>114</v>
      </c>
      <c r="R4434" s="7" t="s">
        <v>91</v>
      </c>
      <c r="S4434" s="7" t="s">
        <v>87</v>
      </c>
      <c r="T4434" s="7" t="s">
        <v>116</v>
      </c>
      <c r="U4434" s="7" t="s">
        <v>242</v>
      </c>
      <c r="V4434" s="7" t="s">
        <v>118</v>
      </c>
      <c r="W4434" s="7" t="s">
        <v>137</v>
      </c>
      <c r="X4434" s="7" t="s">
        <v>97</v>
      </c>
      <c r="Y4434" s="7" t="n">
        <v>1</v>
      </c>
      <c r="Z4434" s="7" t="n">
        <v>0</v>
      </c>
      <c r="AA4434" s="7" t="str">
        <f aca="false">IF(Y4434&gt;Z4434,"Win",IF(Y4434&lt;Z4434,"Loss","Draw"))</f>
        <v>Win</v>
      </c>
      <c r="AB4434" s="7" t="s">
        <v>99</v>
      </c>
      <c r="AC4434" s="7" t="s">
        <v>99</v>
      </c>
      <c r="AD4434" s="7" t="s">
        <v>497</v>
      </c>
      <c r="AE4434" s="7" t="s">
        <v>1050</v>
      </c>
      <c r="AF4434" s="7" t="str">
        <f aca="false">IF(AD4434&lt;AE4434,AD4434,AE4434)</f>
        <v>Berserker, Bomb Tower, Dart Goblin, Fire Spirit, Goblin Barrel, Ice Spirit, Mighty Miner, Royal Delivery</v>
      </c>
      <c r="AG4434" s="7" t="str">
        <f aca="false">IF(AD4434&lt;AE4434,AE4434,AD4434)</f>
        <v>Bomber, Giant Snowball, Goblin Drill, Goblins, Ice Spirit, Poison, Ronin, Tesla</v>
      </c>
      <c r="AH4434" s="7" t="str">
        <f aca="false">IF(AD4434=AF4434,AA4434,IF(AA4434="Win","Loss",IF(AA4434="Loss","Win","Draw")))</f>
        <v>Win</v>
      </c>
      <c r="AI4434" s="7" t="s">
        <v>297</v>
      </c>
    </row>
    <row r="4435" customFormat="false" ht="15" hidden="false" customHeight="true" outlineLevel="0" collapsed="false">
      <c r="A4435" s="7" t="s">
        <v>8230</v>
      </c>
      <c r="B4435" s="7" t="n">
        <v>1</v>
      </c>
      <c r="C4435" s="7" t="s">
        <v>2119</v>
      </c>
      <c r="D4435" s="7" t="s">
        <v>2120</v>
      </c>
      <c r="E4435" s="7" t="s">
        <v>147</v>
      </c>
      <c r="F4435" s="7" t="s">
        <v>148</v>
      </c>
      <c r="G4435" s="7" t="s">
        <v>2318</v>
      </c>
      <c r="H4435" s="7" t="s">
        <v>163</v>
      </c>
      <c r="I4435" s="7" t="s">
        <v>208</v>
      </c>
      <c r="J4435" s="7" t="s">
        <v>188</v>
      </c>
      <c r="K4435" s="7" t="s">
        <v>109</v>
      </c>
      <c r="L4435" s="7" t="s">
        <v>88</v>
      </c>
      <c r="M4435" s="7" t="s">
        <v>110</v>
      </c>
      <c r="N4435" s="7" t="s">
        <v>112</v>
      </c>
      <c r="O4435" s="7" t="s">
        <v>86</v>
      </c>
      <c r="P4435" s="7" t="s">
        <v>93</v>
      </c>
      <c r="Q4435" s="7" t="s">
        <v>84</v>
      </c>
      <c r="R4435" s="7" t="s">
        <v>158</v>
      </c>
      <c r="S4435" s="7" t="s">
        <v>114</v>
      </c>
      <c r="T4435" s="7" t="s">
        <v>173</v>
      </c>
      <c r="U4435" s="7" t="s">
        <v>447</v>
      </c>
      <c r="V4435" s="7" t="s">
        <v>130</v>
      </c>
      <c r="W4435" s="7" t="s">
        <v>115</v>
      </c>
      <c r="X4435" s="7" t="s">
        <v>126</v>
      </c>
      <c r="Y4435" s="7" t="n">
        <v>1</v>
      </c>
      <c r="Z4435" s="7" t="n">
        <v>0</v>
      </c>
      <c r="AA4435" s="7" t="str">
        <f aca="false">IF(Y4435&gt;Z4435,"Win",IF(Y4435&lt;Z4435,"Loss","Draw"))</f>
        <v>Win</v>
      </c>
      <c r="AB4435" s="7" t="s">
        <v>99</v>
      </c>
      <c r="AC4435" s="7" t="s">
        <v>99</v>
      </c>
      <c r="AD4435" s="7" t="s">
        <v>368</v>
      </c>
      <c r="AE4435" s="7" t="s">
        <v>1338</v>
      </c>
      <c r="AF4435" s="7" t="str">
        <f aca="false">IF(AD4435&lt;AE4435,AD4435,AE4435)</f>
        <v>Archers, Arrows, Bowler, Giant, Giant Snowball, Graveyard, Skeletons, Zappies</v>
      </c>
      <c r="AG4435" s="7" t="str">
        <f aca="false">IF(AD4435&lt;AE4435,AE4435,AD4435)</f>
        <v>Berserker, Fireball, Lava Hound, Skeleton Dragons, Spirit Empress, Tombstone, Valkyrie, Zap</v>
      </c>
      <c r="AH4435" s="7" t="str">
        <f aca="false">IF(AD4435=AF4435,AA4435,IF(AA4435="Win","Loss",IF(AA4435="Loss","Win","Draw")))</f>
        <v>Loss</v>
      </c>
      <c r="AI4435" s="7" t="s">
        <v>297</v>
      </c>
    </row>
    <row r="4436" customFormat="false" ht="15" hidden="false" customHeight="true" outlineLevel="0" collapsed="false">
      <c r="A4436" s="7" t="s">
        <v>8230</v>
      </c>
      <c r="B4436" s="7" t="n">
        <v>2</v>
      </c>
      <c r="C4436" s="7" t="s">
        <v>2119</v>
      </c>
      <c r="D4436" s="7" t="s">
        <v>2120</v>
      </c>
      <c r="E4436" s="7" t="s">
        <v>147</v>
      </c>
      <c r="F4436" s="7" t="s">
        <v>148</v>
      </c>
      <c r="G4436" s="7" t="s">
        <v>2319</v>
      </c>
      <c r="H4436" s="7" t="s">
        <v>163</v>
      </c>
      <c r="I4436" s="7" t="s">
        <v>84</v>
      </c>
      <c r="J4436" s="7" t="s">
        <v>108</v>
      </c>
      <c r="K4436" s="7" t="s">
        <v>114</v>
      </c>
      <c r="L4436" s="7" t="s">
        <v>138</v>
      </c>
      <c r="M4436" s="7" t="s">
        <v>119</v>
      </c>
      <c r="N4436" s="7" t="s">
        <v>126</v>
      </c>
      <c r="O4436" s="7" t="s">
        <v>116</v>
      </c>
      <c r="P4436" s="7" t="s">
        <v>115</v>
      </c>
      <c r="Q4436" s="7" t="s">
        <v>137</v>
      </c>
      <c r="R4436" s="7" t="s">
        <v>202</v>
      </c>
      <c r="S4436" s="7" t="s">
        <v>91</v>
      </c>
      <c r="T4436" s="7" t="s">
        <v>187</v>
      </c>
      <c r="U4436" s="7" t="s">
        <v>241</v>
      </c>
      <c r="V4436" s="7" t="s">
        <v>138</v>
      </c>
      <c r="W4436" s="7" t="s">
        <v>234</v>
      </c>
      <c r="X4436" s="7" t="s">
        <v>89</v>
      </c>
      <c r="Y4436" s="7" t="n">
        <v>1</v>
      </c>
      <c r="Z4436" s="7" t="n">
        <v>0</v>
      </c>
      <c r="AA4436" s="7" t="str">
        <f aca="false">IF(Y4436&gt;Z4436,"Win",IF(Y4436&lt;Z4436,"Loss","Draw"))</f>
        <v>Win</v>
      </c>
      <c r="AB4436" s="7" t="s">
        <v>99</v>
      </c>
      <c r="AC4436" s="7" t="s">
        <v>99</v>
      </c>
      <c r="AD4436" s="7" t="s">
        <v>2273</v>
      </c>
      <c r="AE4436" s="7" t="s">
        <v>2320</v>
      </c>
      <c r="AF4436" s="7" t="str">
        <f aca="false">IF(AD4436&lt;AE4436,AD4436,AE4436)</f>
        <v>Archers, Dark Prince, Giant Snowball, Goblin Demolisher, Goblin Hut, Graveyard, Poison, Skeletons</v>
      </c>
      <c r="AG4436" s="7" t="str">
        <f aca="false">IF(AD4436&lt;AE4436,AE4436,AD4436)</f>
        <v>Bomb Tower, Goblin Demolisher, Goblin Drill, Goblins, Knight, Magic Archer, The Log, Tornado</v>
      </c>
      <c r="AH4436" s="7" t="str">
        <f aca="false">IF(AD4436=AF4436,AA4436,IF(AA4436="Win","Loss",IF(AA4436="Loss","Win","Draw")))</f>
        <v>Win</v>
      </c>
      <c r="AI4436" s="7" t="s">
        <v>297</v>
      </c>
    </row>
    <row r="4437" customFormat="false" ht="15" hidden="false" customHeight="true" outlineLevel="0" collapsed="false">
      <c r="A4437" s="7" t="s">
        <v>8230</v>
      </c>
      <c r="B4437" s="7" t="n">
        <v>3</v>
      </c>
      <c r="C4437" s="7" t="s">
        <v>2119</v>
      </c>
      <c r="D4437" s="7" t="s">
        <v>2120</v>
      </c>
      <c r="E4437" s="7" t="s">
        <v>147</v>
      </c>
      <c r="F4437" s="7" t="s">
        <v>148</v>
      </c>
      <c r="G4437" s="7" t="s">
        <v>2321</v>
      </c>
      <c r="H4437" s="7" t="s">
        <v>163</v>
      </c>
      <c r="I4437" s="7" t="s">
        <v>201</v>
      </c>
      <c r="J4437" s="7" t="s">
        <v>202</v>
      </c>
      <c r="K4437" s="7" t="s">
        <v>203</v>
      </c>
      <c r="L4437" s="7" t="s">
        <v>157</v>
      </c>
      <c r="M4437" s="7" t="s">
        <v>150</v>
      </c>
      <c r="N4437" s="7" t="s">
        <v>204</v>
      </c>
      <c r="O4437" s="7" t="s">
        <v>97</v>
      </c>
      <c r="P4437" s="7" t="s">
        <v>87</v>
      </c>
      <c r="Q4437" s="7" t="s">
        <v>87</v>
      </c>
      <c r="R4437" s="7" t="s">
        <v>83</v>
      </c>
      <c r="S4437" s="7" t="s">
        <v>113</v>
      </c>
      <c r="T4437" s="7" t="s">
        <v>150</v>
      </c>
      <c r="U4437" s="7" t="s">
        <v>95</v>
      </c>
      <c r="V4437" s="7" t="s">
        <v>85</v>
      </c>
      <c r="W4437" s="7" t="s">
        <v>165</v>
      </c>
      <c r="X4437" s="7" t="s">
        <v>88</v>
      </c>
      <c r="Y4437" s="7" t="n">
        <v>0</v>
      </c>
      <c r="Z4437" s="7" t="n">
        <v>1</v>
      </c>
      <c r="AA4437" s="7" t="str">
        <f aca="false">IF(Y4437&gt;Z4437,"Win",IF(Y4437&lt;Z4437,"Loss","Draw"))</f>
        <v>Loss</v>
      </c>
      <c r="AB4437" s="7" t="s">
        <v>99</v>
      </c>
      <c r="AC4437" s="7" t="s">
        <v>99</v>
      </c>
      <c r="AD4437" s="7" t="s">
        <v>2323</v>
      </c>
      <c r="AE4437" s="7" t="s">
        <v>2322</v>
      </c>
      <c r="AF4437" s="7" t="str">
        <f aca="false">IF(AD4437&lt;AE4437,AD4437,AE4437)</f>
        <v>Barbarian Barrel, Berserker, Electro Spirit, Furnace, Hog Rider, Lightning, Monk, Tesla</v>
      </c>
      <c r="AG4437" s="7" t="str">
        <f aca="false">IF(AD4437&lt;AE4437,AE4437,AD4437)</f>
        <v>Electro Spirit, Fire Spirit, Goblin Barrel, Magic Archer, Ronin, Royal Delivery, Tesla, Wall Breakers</v>
      </c>
      <c r="AH4437" s="7" t="str">
        <f aca="false">IF(AD4437=AF4437,AA4437,IF(AA4437="Win","Loss",IF(AA4437="Loss","Win","Draw")))</f>
        <v>Win</v>
      </c>
      <c r="AI4437" s="7" t="s">
        <v>297</v>
      </c>
    </row>
    <row r="4438" customFormat="false" ht="15" hidden="false" customHeight="true" outlineLevel="0" collapsed="false">
      <c r="A4438" s="7" t="s">
        <v>8231</v>
      </c>
      <c r="B4438" s="7" t="n">
        <v>1</v>
      </c>
      <c r="C4438" s="7" t="s">
        <v>2119</v>
      </c>
      <c r="D4438" s="7" t="s">
        <v>2120</v>
      </c>
      <c r="E4438" s="7" t="s">
        <v>147</v>
      </c>
      <c r="F4438" s="7" t="s">
        <v>148</v>
      </c>
      <c r="G4438" s="7" t="s">
        <v>2325</v>
      </c>
      <c r="H4438" s="7" t="s">
        <v>163</v>
      </c>
      <c r="I4438" s="7" t="s">
        <v>92</v>
      </c>
      <c r="J4438" s="7" t="s">
        <v>123</v>
      </c>
      <c r="K4438" s="7" t="s">
        <v>124</v>
      </c>
      <c r="L4438" s="7" t="s">
        <v>126</v>
      </c>
      <c r="M4438" s="7" t="s">
        <v>96</v>
      </c>
      <c r="N4438" s="7" t="s">
        <v>85</v>
      </c>
      <c r="O4438" s="7" t="s">
        <v>95</v>
      </c>
      <c r="P4438" s="7" t="s">
        <v>125</v>
      </c>
      <c r="Q4438" s="7" t="s">
        <v>152</v>
      </c>
      <c r="R4438" s="7" t="s">
        <v>128</v>
      </c>
      <c r="S4438" s="7" t="s">
        <v>107</v>
      </c>
      <c r="T4438" s="7" t="s">
        <v>306</v>
      </c>
      <c r="U4438" s="7" t="s">
        <v>85</v>
      </c>
      <c r="V4438" s="7" t="s">
        <v>187</v>
      </c>
      <c r="W4438" s="7" t="s">
        <v>307</v>
      </c>
      <c r="X4438" s="7" t="s">
        <v>95</v>
      </c>
      <c r="Y4438" s="7" t="n">
        <v>1</v>
      </c>
      <c r="Z4438" s="7" t="n">
        <v>0</v>
      </c>
      <c r="AA4438" s="7" t="str">
        <f aca="false">IF(Y4438&gt;Z4438,"Win",IF(Y4438&lt;Z4438,"Loss","Draw"))</f>
        <v>Win</v>
      </c>
      <c r="AB4438" s="7" t="s">
        <v>99</v>
      </c>
      <c r="AC4438" s="7" t="s">
        <v>99</v>
      </c>
      <c r="AD4438" s="7" t="s">
        <v>2326</v>
      </c>
      <c r="AE4438" s="7" t="s">
        <v>603</v>
      </c>
      <c r="AF4438" s="7" t="str">
        <f aca="false">IF(AD4438&lt;AE4438,AD4438,AE4438)</f>
        <v>Baby Dragon, Barbarian Barrel, Goblin Cage, Golden Knight, Golem, Ice Wizard, Lightning, Tornado</v>
      </c>
      <c r="AG4438" s="7" t="str">
        <f aca="false">IF(AD4438&lt;AE4438,AE4438,AD4438)</f>
        <v>Barbarian Barrel, Cannon Cart, Goblinstein, Lightning, Minions, Royal Ghost, Skeleton Barrel, Skeletons</v>
      </c>
      <c r="AH4438" s="7" t="str">
        <f aca="false">IF(AD4438=AF4438,AA4438,IF(AA4438="Win","Loss",IF(AA4438="Loss","Win","Draw")))</f>
        <v>Loss</v>
      </c>
      <c r="AI4438" s="7" t="s">
        <v>297</v>
      </c>
    </row>
    <row r="4439" customFormat="false" ht="15" hidden="false" customHeight="true" outlineLevel="0" collapsed="false">
      <c r="A4439" s="5" t="s">
        <v>8232</v>
      </c>
      <c r="B4439" s="5" t="n">
        <v>1</v>
      </c>
      <c r="C4439" s="5" t="s">
        <v>373</v>
      </c>
      <c r="D4439" s="5" t="s">
        <v>374</v>
      </c>
      <c r="E4439" s="5" t="s">
        <v>8233</v>
      </c>
      <c r="F4439" s="5" t="s">
        <v>8234</v>
      </c>
      <c r="G4439" s="5" t="s">
        <v>8235</v>
      </c>
      <c r="H4439" s="5" t="s">
        <v>163</v>
      </c>
      <c r="I4439" s="5" t="s">
        <v>208</v>
      </c>
      <c r="J4439" s="5" t="s">
        <v>139</v>
      </c>
      <c r="K4439" s="5" t="s">
        <v>109</v>
      </c>
      <c r="L4439" s="5" t="s">
        <v>110</v>
      </c>
      <c r="M4439" s="5" t="s">
        <v>112</v>
      </c>
      <c r="N4439" s="5" t="s">
        <v>88</v>
      </c>
      <c r="O4439" s="5" t="s">
        <v>93</v>
      </c>
      <c r="P4439" s="5" t="s">
        <v>188</v>
      </c>
      <c r="Q4439" s="5" t="s">
        <v>129</v>
      </c>
      <c r="R4439" s="5" t="s">
        <v>95</v>
      </c>
      <c r="S4439" s="5" t="s">
        <v>113</v>
      </c>
      <c r="T4439" s="5" t="s">
        <v>96</v>
      </c>
      <c r="U4439" s="5" t="s">
        <v>119</v>
      </c>
      <c r="V4439" s="5" t="s">
        <v>116</v>
      </c>
      <c r="W4439" s="5" t="s">
        <v>88</v>
      </c>
      <c r="X4439" s="5" t="s">
        <v>115</v>
      </c>
      <c r="Y4439" s="5" t="n">
        <v>1</v>
      </c>
      <c r="Z4439" s="5" t="n">
        <v>0</v>
      </c>
      <c r="AA4439" s="5" t="str">
        <f aca="false">IF(Y4439&gt;Z4439,"Win",IF(Y4439&lt;Z4439,"Loss","Draw"))</f>
        <v>Win</v>
      </c>
      <c r="AB4439" s="5" t="s">
        <v>98</v>
      </c>
      <c r="AC4439" s="5" t="s">
        <v>99</v>
      </c>
      <c r="AD4439" s="5" t="s">
        <v>285</v>
      </c>
      <c r="AE4439" s="5" t="s">
        <v>8236</v>
      </c>
      <c r="AF4439" s="5" t="str">
        <f aca="false">IF(AD4439&lt;AE4439,AD4439,AE4439)</f>
        <v>Barbarian Barrel, Berserker, Furnace, Goblin Hut, Graveyard, Mega Knight, Minions, Poison</v>
      </c>
      <c r="AG4439" s="5" t="str">
        <f aca="false">IF(AD4439&lt;AE4439,AE4439,AD4439)</f>
        <v>Berserker, Fireball, Lava Hound, Mega Minion, Spirit Empress, Tombstone, Valkyrie, Zap</v>
      </c>
      <c r="AH4439" s="5" t="str">
        <f aca="false">IF(AD4439=AF4439,AA4439,IF(AA4439="Win","Loss",IF(AA4439="Loss","Win","Draw")))</f>
        <v>Loss</v>
      </c>
      <c r="AI4439" s="5" t="s">
        <v>102</v>
      </c>
    </row>
    <row r="4440" customFormat="false" ht="15" hidden="false" customHeight="true" outlineLevel="0" collapsed="false">
      <c r="A4440" s="5" t="s">
        <v>8237</v>
      </c>
      <c r="B4440" s="5" t="n">
        <v>1</v>
      </c>
      <c r="C4440" s="5" t="s">
        <v>373</v>
      </c>
      <c r="D4440" s="5" t="s">
        <v>374</v>
      </c>
      <c r="E4440" s="5" t="s">
        <v>2278</v>
      </c>
      <c r="F4440" s="5" t="s">
        <v>2279</v>
      </c>
      <c r="G4440" s="5" t="s">
        <v>8238</v>
      </c>
      <c r="H4440" s="5" t="s">
        <v>376</v>
      </c>
      <c r="I4440" s="5" t="s">
        <v>177</v>
      </c>
      <c r="J4440" s="5" t="s">
        <v>188</v>
      </c>
      <c r="K4440" s="5" t="s">
        <v>83</v>
      </c>
      <c r="L4440" s="5" t="s">
        <v>133</v>
      </c>
      <c r="M4440" s="5" t="s">
        <v>215</v>
      </c>
      <c r="N4440" s="5" t="s">
        <v>93</v>
      </c>
      <c r="O4440" s="5" t="s">
        <v>86</v>
      </c>
      <c r="P4440" s="5" t="s">
        <v>89</v>
      </c>
      <c r="Q4440" s="5" t="s">
        <v>82</v>
      </c>
      <c r="R4440" s="5" t="s">
        <v>151</v>
      </c>
      <c r="S4440" s="5" t="s">
        <v>152</v>
      </c>
      <c r="T4440" s="5" t="s">
        <v>85</v>
      </c>
      <c r="U4440" s="5" t="s">
        <v>126</v>
      </c>
      <c r="V4440" s="5" t="s">
        <v>150</v>
      </c>
      <c r="W4440" s="5" t="s">
        <v>89</v>
      </c>
      <c r="X4440" s="5" t="s">
        <v>153</v>
      </c>
      <c r="Y4440" s="5" t="n">
        <v>0</v>
      </c>
      <c r="Z4440" s="5" t="n">
        <v>1</v>
      </c>
      <c r="AA4440" s="5" t="str">
        <f aca="false">IF(Y4440&gt;Z4440,"Win",IF(Y4440&lt;Z4440,"Loss","Draw"))</f>
        <v>Loss</v>
      </c>
      <c r="AB4440" s="5" t="s">
        <v>98</v>
      </c>
      <c r="AC4440" s="5" t="s">
        <v>99</v>
      </c>
      <c r="AD4440" s="5" t="s">
        <v>494</v>
      </c>
      <c r="AE4440" s="5" t="s">
        <v>155</v>
      </c>
      <c r="AF4440" s="5" t="str">
        <f aca="false">IF(AD4440&lt;AE4440,AD4440,AE4440)</f>
        <v>Baby Dragon, Cannon, Electro Spirit, Lightning, Mighty Miner, Royal Hogs, Skeletons, The Log</v>
      </c>
      <c r="AG4440" s="5" t="str">
        <f aca="false">IF(AD4440&lt;AE4440,AE4440,AD4440)</f>
        <v>Fireball, Fisherman, Monk, Mother Witch, Royal Giant, Skeleton Dragons, The Log, Tombstone</v>
      </c>
      <c r="AH4440" s="5" t="str">
        <f aca="false">IF(AD4440=AF4440,AA4440,IF(AA4440="Win","Loss",IF(AA4440="Loss","Win","Draw")))</f>
        <v>Win</v>
      </c>
      <c r="AI4440" s="5" t="s">
        <v>297</v>
      </c>
    </row>
    <row r="4441" customFormat="false" ht="15" hidden="false" customHeight="true" outlineLevel="0" collapsed="false">
      <c r="A4441" s="5" t="s">
        <v>8237</v>
      </c>
      <c r="B4441" s="5" t="n">
        <v>2</v>
      </c>
      <c r="C4441" s="5" t="s">
        <v>373</v>
      </c>
      <c r="D4441" s="5" t="s">
        <v>374</v>
      </c>
      <c r="E4441" s="5" t="s">
        <v>2278</v>
      </c>
      <c r="F4441" s="5" t="s">
        <v>2279</v>
      </c>
      <c r="G4441" s="5" t="s">
        <v>8239</v>
      </c>
      <c r="H4441" s="5" t="s">
        <v>376</v>
      </c>
      <c r="I4441" s="5" t="s">
        <v>201</v>
      </c>
      <c r="J4441" s="5" t="s">
        <v>202</v>
      </c>
      <c r="K4441" s="5" t="s">
        <v>203</v>
      </c>
      <c r="L4441" s="5" t="s">
        <v>88</v>
      </c>
      <c r="M4441" s="5" t="s">
        <v>157</v>
      </c>
      <c r="N4441" s="5" t="s">
        <v>118</v>
      </c>
      <c r="O4441" s="5" t="s">
        <v>204</v>
      </c>
      <c r="P4441" s="5" t="s">
        <v>209</v>
      </c>
      <c r="Q4441" s="5" t="s">
        <v>177</v>
      </c>
      <c r="R4441" s="5" t="s">
        <v>95</v>
      </c>
      <c r="S4441" s="5" t="s">
        <v>83</v>
      </c>
      <c r="T4441" s="5" t="s">
        <v>133</v>
      </c>
      <c r="U4441" s="5" t="s">
        <v>215</v>
      </c>
      <c r="V4441" s="5" t="s">
        <v>93</v>
      </c>
      <c r="W4441" s="5" t="s">
        <v>86</v>
      </c>
      <c r="X4441" s="5" t="s">
        <v>188</v>
      </c>
      <c r="Y4441" s="5" t="n">
        <v>1</v>
      </c>
      <c r="Z4441" s="5" t="n">
        <v>0</v>
      </c>
      <c r="AA4441" s="5" t="str">
        <f aca="false">IF(Y4441&gt;Z4441,"Win",IF(Y4441&lt;Z4441,"Loss","Draw"))</f>
        <v>Win</v>
      </c>
      <c r="AB4441" s="5" t="s">
        <v>98</v>
      </c>
      <c r="AC4441" s="5" t="s">
        <v>99</v>
      </c>
      <c r="AD4441" s="5" t="s">
        <v>587</v>
      </c>
      <c r="AE4441" s="5" t="s">
        <v>217</v>
      </c>
      <c r="AF4441" s="5" t="str">
        <f aca="false">IF(AD4441&lt;AE4441,AD4441,AE4441)</f>
        <v>Barbarian Barrel, Fireball, Fisherman, Monk, Mother Witch, Royal Giant, Skeleton Dragons, Tombstone</v>
      </c>
      <c r="AG4441" s="5" t="str">
        <f aca="false">IF(AD4441&lt;AE4441,AE4441,AD4441)</f>
        <v>Berserker, Fire Spirit, Goblin Barrel, Ice Spirit, Inferno Tower, Magic Archer, Royal Delivery, Wall Breakers</v>
      </c>
      <c r="AH4441" s="5" t="str">
        <f aca="false">IF(AD4441=AF4441,AA4441,IF(AA4441="Win","Loss",IF(AA4441="Loss","Win","Draw")))</f>
        <v>Loss</v>
      </c>
      <c r="AI4441" s="5" t="s">
        <v>297</v>
      </c>
    </row>
    <row r="4442" customFormat="false" ht="15" hidden="false" customHeight="true" outlineLevel="0" collapsed="false">
      <c r="A4442" s="5" t="s">
        <v>8237</v>
      </c>
      <c r="B4442" s="5" t="n">
        <v>3</v>
      </c>
      <c r="C4442" s="5" t="s">
        <v>373</v>
      </c>
      <c r="D4442" s="5" t="s">
        <v>374</v>
      </c>
      <c r="E4442" s="5" t="s">
        <v>2278</v>
      </c>
      <c r="F4442" s="5" t="s">
        <v>2279</v>
      </c>
      <c r="G4442" s="5" t="s">
        <v>8240</v>
      </c>
      <c r="H4442" s="5" t="s">
        <v>376</v>
      </c>
      <c r="I4442" s="5" t="s">
        <v>473</v>
      </c>
      <c r="J4442" s="5" t="s">
        <v>95</v>
      </c>
      <c r="K4442" s="5" t="s">
        <v>107</v>
      </c>
      <c r="L4442" s="5" t="s">
        <v>474</v>
      </c>
      <c r="M4442" s="5" t="s">
        <v>130</v>
      </c>
      <c r="N4442" s="5" t="s">
        <v>150</v>
      </c>
      <c r="O4442" s="5" t="s">
        <v>173</v>
      </c>
      <c r="P4442" s="5" t="s">
        <v>82</v>
      </c>
      <c r="Q4442" s="5" t="s">
        <v>201</v>
      </c>
      <c r="R4442" s="5" t="s">
        <v>202</v>
      </c>
      <c r="S4442" s="5" t="s">
        <v>203</v>
      </c>
      <c r="T4442" s="5" t="s">
        <v>88</v>
      </c>
      <c r="U4442" s="5" t="s">
        <v>157</v>
      </c>
      <c r="V4442" s="5" t="s">
        <v>118</v>
      </c>
      <c r="W4442" s="5" t="s">
        <v>204</v>
      </c>
      <c r="X4442" s="5" t="s">
        <v>234</v>
      </c>
      <c r="Y4442" s="5" t="n">
        <v>0</v>
      </c>
      <c r="Z4442" s="5" t="n">
        <v>1</v>
      </c>
      <c r="AA4442" s="5" t="str">
        <f aca="false">IF(Y4442&gt;Z4442,"Win",IF(Y4442&lt;Z4442,"Loss","Draw"))</f>
        <v>Loss</v>
      </c>
      <c r="AB4442" s="5" t="s">
        <v>98</v>
      </c>
      <c r="AC4442" s="5" t="s">
        <v>99</v>
      </c>
      <c r="AD4442" s="5" t="s">
        <v>1674</v>
      </c>
      <c r="AE4442" s="5" t="s">
        <v>668</v>
      </c>
      <c r="AF4442" s="5" t="str">
        <f aca="false">IF(AD4442&lt;AE4442,AD4442,AE4442)</f>
        <v>Arrows, Barbarian Barrel, Electro Spirit, Flying Machine, Goblin Cage, Royal Hogs, Royal Recruits, Zappies</v>
      </c>
      <c r="AG4442" s="5" t="str">
        <f aca="false">IF(AD4442&lt;AE4442,AE4442,AD4442)</f>
        <v>Berserker, Bomb Tower, Fire Spirit, Goblin Barrel, Ice Spirit, Magic Archer, Royal Delivery, Wall Breakers</v>
      </c>
      <c r="AH4442" s="5" t="str">
        <f aca="false">IF(AD4442=AF4442,AA4442,IF(AA4442="Win","Loss",IF(AA4442="Loss","Win","Draw")))</f>
        <v>Loss</v>
      </c>
      <c r="AI4442" s="5" t="s">
        <v>297</v>
      </c>
    </row>
    <row r="4443" customFormat="false" ht="15" hidden="false" customHeight="true" outlineLevel="0" collapsed="false">
      <c r="A4443" s="7" t="s">
        <v>8241</v>
      </c>
      <c r="B4443" s="7" t="n">
        <v>1</v>
      </c>
      <c r="C4443" s="7" t="s">
        <v>373</v>
      </c>
      <c r="D4443" s="7" t="s">
        <v>374</v>
      </c>
      <c r="E4443" s="7" t="s">
        <v>2278</v>
      </c>
      <c r="F4443" s="7" t="s">
        <v>2279</v>
      </c>
      <c r="G4443" s="7" t="s">
        <v>8242</v>
      </c>
      <c r="H4443" s="7" t="s">
        <v>376</v>
      </c>
      <c r="I4443" s="7" t="s">
        <v>201</v>
      </c>
      <c r="J4443" s="7" t="s">
        <v>202</v>
      </c>
      <c r="K4443" s="7" t="s">
        <v>123</v>
      </c>
      <c r="L4443" s="7" t="s">
        <v>111</v>
      </c>
      <c r="M4443" s="7" t="s">
        <v>126</v>
      </c>
      <c r="N4443" s="7" t="s">
        <v>187</v>
      </c>
      <c r="O4443" s="7" t="s">
        <v>95</v>
      </c>
      <c r="P4443" s="7" t="s">
        <v>234</v>
      </c>
      <c r="Q4443" s="7" t="s">
        <v>90</v>
      </c>
      <c r="R4443" s="7" t="s">
        <v>123</v>
      </c>
      <c r="S4443" s="7" t="s">
        <v>124</v>
      </c>
      <c r="T4443" s="7" t="s">
        <v>125</v>
      </c>
      <c r="U4443" s="7" t="s">
        <v>85</v>
      </c>
      <c r="V4443" s="7" t="s">
        <v>96</v>
      </c>
      <c r="W4443" s="7" t="s">
        <v>126</v>
      </c>
      <c r="X4443" s="7" t="s">
        <v>95</v>
      </c>
      <c r="Y4443" s="7" t="n">
        <v>0</v>
      </c>
      <c r="Z4443" s="7" t="n">
        <v>1</v>
      </c>
      <c r="AA4443" s="7" t="str">
        <f aca="false">IF(Y4443&gt;Z4443,"Win",IF(Y4443&lt;Z4443,"Loss","Draw"))</f>
        <v>Loss</v>
      </c>
      <c r="AB4443" s="7" t="s">
        <v>99</v>
      </c>
      <c r="AC4443" s="7" t="s">
        <v>99</v>
      </c>
      <c r="AD4443" s="7" t="s">
        <v>840</v>
      </c>
      <c r="AE4443" s="7" t="s">
        <v>134</v>
      </c>
      <c r="AF4443" s="7" t="str">
        <f aca="false">IF(AD4443&lt;AE4443,AD4443,AE4443)</f>
        <v>Barbarian Barrel, Bomb Tower, Goblinstein, Magic Archer, Miner, Skeletons, Tornado, Wall Breakers</v>
      </c>
      <c r="AG4443" s="7" t="str">
        <f aca="false">IF(AD4443&lt;AE4443,AE4443,AD4443)</f>
        <v>Barbarian Barrel, Cannon Cart, Goblinstein, Lightning, Minions, Mortar, Royal Ghost, Skeletons</v>
      </c>
      <c r="AH4443" s="7" t="str">
        <f aca="false">IF(AD4443=AF4443,AA4443,IF(AA4443="Win","Loss",IF(AA4443="Loss","Win","Draw")))</f>
        <v>Loss</v>
      </c>
      <c r="AI4443" s="7" t="s">
        <v>297</v>
      </c>
    </row>
    <row r="4444" customFormat="false" ht="15" hidden="false" customHeight="true" outlineLevel="0" collapsed="false">
      <c r="A4444" s="7" t="s">
        <v>8241</v>
      </c>
      <c r="B4444" s="7" t="n">
        <v>2</v>
      </c>
      <c r="C4444" s="7" t="s">
        <v>373</v>
      </c>
      <c r="D4444" s="7" t="s">
        <v>374</v>
      </c>
      <c r="E4444" s="7" t="s">
        <v>2278</v>
      </c>
      <c r="F4444" s="7" t="s">
        <v>2279</v>
      </c>
      <c r="G4444" s="7" t="s">
        <v>8243</v>
      </c>
      <c r="H4444" s="7" t="s">
        <v>376</v>
      </c>
      <c r="I4444" s="7" t="s">
        <v>152</v>
      </c>
      <c r="J4444" s="7" t="s">
        <v>186</v>
      </c>
      <c r="K4444" s="7" t="s">
        <v>107</v>
      </c>
      <c r="L4444" s="7" t="s">
        <v>109</v>
      </c>
      <c r="M4444" s="7" t="s">
        <v>96</v>
      </c>
      <c r="N4444" s="7" t="s">
        <v>110</v>
      </c>
      <c r="O4444" s="7" t="s">
        <v>193</v>
      </c>
      <c r="P4444" s="7" t="s">
        <v>294</v>
      </c>
      <c r="Q4444" s="7" t="s">
        <v>137</v>
      </c>
      <c r="R4444" s="7" t="s">
        <v>202</v>
      </c>
      <c r="S4444" s="7" t="s">
        <v>114</v>
      </c>
      <c r="T4444" s="7" t="s">
        <v>241</v>
      </c>
      <c r="U4444" s="7" t="s">
        <v>88</v>
      </c>
      <c r="V4444" s="7" t="s">
        <v>116</v>
      </c>
      <c r="W4444" s="7" t="s">
        <v>157</v>
      </c>
      <c r="X4444" s="7" t="s">
        <v>87</v>
      </c>
      <c r="Y4444" s="7" t="n">
        <v>0</v>
      </c>
      <c r="Z4444" s="7" t="n">
        <v>1</v>
      </c>
      <c r="AA4444" s="7" t="str">
        <f aca="false">IF(Y4444&gt;Z4444,"Win",IF(Y4444&lt;Z4444,"Loss","Draw"))</f>
        <v>Loss</v>
      </c>
      <c r="AB4444" s="7" t="s">
        <v>99</v>
      </c>
      <c r="AC4444" s="7" t="s">
        <v>99</v>
      </c>
      <c r="AD4444" s="7" t="s">
        <v>8244</v>
      </c>
      <c r="AE4444" s="7" t="s">
        <v>783</v>
      </c>
      <c r="AF4444" s="7" t="str">
        <f aca="false">IF(AD4444&lt;AE4444,AD4444,AE4444)</f>
        <v>Baby Dragon, Balloon, Goblin Cage, Guards, Lava Hound, Minions, Vines, Zap</v>
      </c>
      <c r="AG4444" s="7" t="str">
        <f aca="false">IF(AD4444&lt;AE4444,AE4444,AD4444)</f>
        <v>Berserker, Fire Spirit, Giant Snowball, Goblin Drill, Knight, Magic Archer, Poison, Tesla</v>
      </c>
      <c r="AH4444" s="7" t="str">
        <f aca="false">IF(AD4444=AF4444,AA4444,IF(AA4444="Win","Loss",IF(AA4444="Loss","Win","Draw")))</f>
        <v>Loss</v>
      </c>
      <c r="AI4444" s="7" t="s">
        <v>297</v>
      </c>
    </row>
    <row r="4445" customFormat="false" ht="15" hidden="false" customHeight="true" outlineLevel="0" collapsed="false">
      <c r="A4445" s="7" t="s">
        <v>8241</v>
      </c>
      <c r="B4445" s="7" t="n">
        <v>3</v>
      </c>
      <c r="C4445" s="7" t="s">
        <v>373</v>
      </c>
      <c r="D4445" s="7" t="s">
        <v>374</v>
      </c>
      <c r="E4445" s="7" t="s">
        <v>2278</v>
      </c>
      <c r="F4445" s="7" t="s">
        <v>2279</v>
      </c>
      <c r="G4445" s="7" t="s">
        <v>8245</v>
      </c>
      <c r="H4445" s="7" t="s">
        <v>376</v>
      </c>
      <c r="I4445" s="7" t="s">
        <v>113</v>
      </c>
      <c r="J4445" s="7" t="s">
        <v>151</v>
      </c>
      <c r="K4445" s="7" t="s">
        <v>87</v>
      </c>
      <c r="L4445" s="7" t="s">
        <v>165</v>
      </c>
      <c r="M4445" s="7" t="s">
        <v>89</v>
      </c>
      <c r="N4445" s="7" t="s">
        <v>91</v>
      </c>
      <c r="O4445" s="7" t="s">
        <v>85</v>
      </c>
      <c r="P4445" s="7" t="s">
        <v>118</v>
      </c>
      <c r="Q4445" s="7" t="s">
        <v>203</v>
      </c>
      <c r="R4445" s="7" t="s">
        <v>337</v>
      </c>
      <c r="S4445" s="7" t="s">
        <v>159</v>
      </c>
      <c r="T4445" s="7" t="s">
        <v>201</v>
      </c>
      <c r="U4445" s="7" t="s">
        <v>91</v>
      </c>
      <c r="V4445" s="7" t="s">
        <v>150</v>
      </c>
      <c r="W4445" s="7" t="s">
        <v>204</v>
      </c>
      <c r="X4445" s="7" t="s">
        <v>234</v>
      </c>
      <c r="Y4445" s="7" t="n">
        <v>1</v>
      </c>
      <c r="Z4445" s="7" t="n">
        <v>0</v>
      </c>
      <c r="AA4445" s="7" t="str">
        <f aca="false">IF(Y4445&gt;Z4445,"Win",IF(Y4445&lt;Z4445,"Loss","Draw"))</f>
        <v>Win</v>
      </c>
      <c r="AB4445" s="7" t="s">
        <v>99</v>
      </c>
      <c r="AC4445" s="7" t="s">
        <v>99</v>
      </c>
      <c r="AD4445" s="7" t="s">
        <v>8246</v>
      </c>
      <c r="AE4445" s="7" t="s">
        <v>3420</v>
      </c>
      <c r="AF4445" s="7" t="str">
        <f aca="false">IF(AD4445&lt;AE4445,AD4445,AE4445)</f>
        <v>Bomb Tower, Boss Bandit, Dart Goblin, Electro Spirit, Goblin Barrel, Goblins, Royal Delivery, Wall Breakers</v>
      </c>
      <c r="AG4445" s="7" t="str">
        <f aca="false">IF(AD4445&lt;AE4445,AE4445,AD4445)</f>
        <v>Furnace, Goblins, Hog Rider, Ice Spirit, Lightning, Mighty Miner, Tesla, The Log</v>
      </c>
      <c r="AH4445" s="7" t="str">
        <f aca="false">IF(AD4445=AF4445,AA4445,IF(AA4445="Win","Loss",IF(AA4445="Loss","Win","Draw")))</f>
        <v>Loss</v>
      </c>
      <c r="AI4445" s="7" t="s">
        <v>297</v>
      </c>
    </row>
    <row r="4446" customFormat="false" ht="15" hidden="false" customHeight="true" outlineLevel="0" collapsed="false">
      <c r="A4446" s="5" t="s">
        <v>8247</v>
      </c>
      <c r="B4446" s="5" t="n">
        <v>1</v>
      </c>
      <c r="C4446" s="5" t="s">
        <v>373</v>
      </c>
      <c r="D4446" s="5" t="s">
        <v>374</v>
      </c>
      <c r="E4446" s="6" t="s">
        <v>365</v>
      </c>
      <c r="F4446" s="5" t="s">
        <v>366</v>
      </c>
      <c r="G4446" s="5" t="s">
        <v>8248</v>
      </c>
      <c r="H4446" s="5" t="s">
        <v>376</v>
      </c>
      <c r="I4446" s="5" t="s">
        <v>152</v>
      </c>
      <c r="J4446" s="5" t="s">
        <v>128</v>
      </c>
      <c r="K4446" s="5" t="s">
        <v>107</v>
      </c>
      <c r="L4446" s="5" t="s">
        <v>306</v>
      </c>
      <c r="M4446" s="5" t="s">
        <v>85</v>
      </c>
      <c r="N4446" s="5" t="s">
        <v>307</v>
      </c>
      <c r="O4446" s="5" t="s">
        <v>242</v>
      </c>
      <c r="P4446" s="5" t="s">
        <v>187</v>
      </c>
      <c r="Q4446" s="5" t="s">
        <v>87</v>
      </c>
      <c r="R4446" s="5" t="s">
        <v>108</v>
      </c>
      <c r="S4446" s="5" t="s">
        <v>84</v>
      </c>
      <c r="T4446" s="5" t="s">
        <v>95</v>
      </c>
      <c r="U4446" s="5" t="s">
        <v>118</v>
      </c>
      <c r="V4446" s="5" t="s">
        <v>116</v>
      </c>
      <c r="W4446" s="5" t="s">
        <v>115</v>
      </c>
      <c r="X4446" s="5" t="s">
        <v>126</v>
      </c>
      <c r="Y4446" s="5" t="n">
        <v>0</v>
      </c>
      <c r="Z4446" s="5" t="n">
        <v>1</v>
      </c>
      <c r="AA4446" s="5" t="str">
        <f aca="false">IF(Y4446&gt;Z4446,"Win",IF(Y4446&lt;Z4446,"Loss","Draw"))</f>
        <v>Loss</v>
      </c>
      <c r="AB4446" s="5" t="s">
        <v>98</v>
      </c>
      <c r="AC4446" s="5" t="s">
        <v>99</v>
      </c>
      <c r="AD4446" s="5" t="s">
        <v>308</v>
      </c>
      <c r="AE4446" s="5" t="s">
        <v>703</v>
      </c>
      <c r="AF4446" s="5" t="str">
        <f aca="false">IF(AD4446&lt;AE4446,AD4446,AE4446)</f>
        <v>Archers, Barbarian Barrel, Dark Prince, Graveyard, Ice Spirit, Poison, Skeletons, Tesla</v>
      </c>
      <c r="AG4446" s="5" t="str">
        <f aca="false">IF(AD4446&lt;AE4446,AE4446,AD4446)</f>
        <v>Baby Dragon, Bomber, Goblin Cage, Golden Knight, Golem, Ice Wizard, Lightning, Tornado</v>
      </c>
      <c r="AH4446" s="5" t="str">
        <f aca="false">IF(AD4446=AF4446,AA4446,IF(AA4446="Win","Loss",IF(AA4446="Loss","Win","Draw")))</f>
        <v>Win</v>
      </c>
      <c r="AI4446" s="5" t="s">
        <v>102</v>
      </c>
    </row>
    <row r="4447" customFormat="false" ht="15" hidden="false" customHeight="true" outlineLevel="0" collapsed="false">
      <c r="A4447" s="5" t="s">
        <v>8247</v>
      </c>
      <c r="B4447" s="5" t="n">
        <v>2</v>
      </c>
      <c r="C4447" s="5" t="s">
        <v>373</v>
      </c>
      <c r="D4447" s="5" t="s">
        <v>374</v>
      </c>
      <c r="E4447" s="6" t="s">
        <v>365</v>
      </c>
      <c r="F4447" s="5" t="s">
        <v>366</v>
      </c>
      <c r="G4447" s="5" t="s">
        <v>8249</v>
      </c>
      <c r="H4447" s="5" t="s">
        <v>376</v>
      </c>
      <c r="I4447" s="5" t="s">
        <v>177</v>
      </c>
      <c r="J4447" s="5" t="s">
        <v>83</v>
      </c>
      <c r="K4447" s="5" t="s">
        <v>219</v>
      </c>
      <c r="L4447" s="5" t="s">
        <v>215</v>
      </c>
      <c r="M4447" s="5" t="s">
        <v>93</v>
      </c>
      <c r="N4447" s="5" t="s">
        <v>173</v>
      </c>
      <c r="O4447" s="5" t="s">
        <v>95</v>
      </c>
      <c r="P4447" s="5" t="s">
        <v>188</v>
      </c>
      <c r="Q4447" s="5" t="s">
        <v>82</v>
      </c>
      <c r="R4447" s="5" t="s">
        <v>151</v>
      </c>
      <c r="S4447" s="5" t="s">
        <v>152</v>
      </c>
      <c r="T4447" s="5" t="s">
        <v>85</v>
      </c>
      <c r="U4447" s="5" t="s">
        <v>150</v>
      </c>
      <c r="V4447" s="5" t="s">
        <v>89</v>
      </c>
      <c r="W4447" s="5" t="s">
        <v>153</v>
      </c>
      <c r="X4447" s="5" t="s">
        <v>88</v>
      </c>
      <c r="Y4447" s="5" t="n">
        <v>0</v>
      </c>
      <c r="Z4447" s="5" t="n">
        <v>1</v>
      </c>
      <c r="AA4447" s="5" t="str">
        <f aca="false">IF(Y4447&gt;Z4447,"Win",IF(Y4447&lt;Z4447,"Loss","Draw"))</f>
        <v>Loss</v>
      </c>
      <c r="AB4447" s="5" t="s">
        <v>98</v>
      </c>
      <c r="AC4447" s="5" t="s">
        <v>99</v>
      </c>
      <c r="AD4447" s="5" t="s">
        <v>2234</v>
      </c>
      <c r="AE4447" s="5" t="s">
        <v>858</v>
      </c>
      <c r="AF4447" s="5" t="str">
        <f aca="false">IF(AD4447&lt;AE4447,AD4447,AE4447)</f>
        <v>Baby Dragon, Berserker, Cannon, Electro Spirit, Lightning, Mighty Miner, Royal Hogs, The Log</v>
      </c>
      <c r="AG4447" s="5" t="str">
        <f aca="false">IF(AD4447&lt;AE4447,AE4447,AD4447)</f>
        <v>Barbarian Barrel, Fireball, Fisherman, Monk, Royal Giant, Tombstone, Wizard, Zappies</v>
      </c>
      <c r="AH4447" s="5" t="str">
        <f aca="false">IF(AD4447=AF4447,AA4447,IF(AA4447="Win","Loss",IF(AA4447="Loss","Win","Draw")))</f>
        <v>Win</v>
      </c>
      <c r="AI4447" s="5" t="s">
        <v>102</v>
      </c>
    </row>
    <row r="4448" customFormat="false" ht="15" hidden="false" customHeight="true" outlineLevel="0" collapsed="false">
      <c r="A4448" s="5" t="s">
        <v>8250</v>
      </c>
      <c r="B4448" s="5" t="n">
        <v>1</v>
      </c>
      <c r="C4448" s="5" t="s">
        <v>373</v>
      </c>
      <c r="D4448" s="5" t="s">
        <v>374</v>
      </c>
      <c r="E4448" s="5" t="s">
        <v>147</v>
      </c>
      <c r="F4448" s="5" t="s">
        <v>148</v>
      </c>
      <c r="G4448" s="5" t="s">
        <v>2237</v>
      </c>
      <c r="H4448" s="5" t="s">
        <v>163</v>
      </c>
      <c r="I4448" s="5" t="s">
        <v>219</v>
      </c>
      <c r="J4448" s="5" t="s">
        <v>83</v>
      </c>
      <c r="K4448" s="5" t="s">
        <v>87</v>
      </c>
      <c r="L4448" s="5" t="s">
        <v>150</v>
      </c>
      <c r="M4448" s="5" t="s">
        <v>165</v>
      </c>
      <c r="N4448" s="5" t="s">
        <v>164</v>
      </c>
      <c r="O4448" s="5" t="s">
        <v>126</v>
      </c>
      <c r="P4448" s="5" t="s">
        <v>89</v>
      </c>
      <c r="Q4448" s="5" t="s">
        <v>203</v>
      </c>
      <c r="R4448" s="5" t="s">
        <v>202</v>
      </c>
      <c r="S4448" s="5" t="s">
        <v>201</v>
      </c>
      <c r="T4448" s="5" t="s">
        <v>157</v>
      </c>
      <c r="U4448" s="5" t="s">
        <v>118</v>
      </c>
      <c r="V4448" s="5" t="s">
        <v>87</v>
      </c>
      <c r="W4448" s="5" t="s">
        <v>88</v>
      </c>
      <c r="X4448" s="5" t="s">
        <v>204</v>
      </c>
      <c r="Y4448" s="5" t="n">
        <v>1</v>
      </c>
      <c r="Z4448" s="5" t="n">
        <v>0</v>
      </c>
      <c r="AA4448" s="5" t="str">
        <f aca="false">IF(Y4448&gt;Z4448,"Win",IF(Y4448&lt;Z4448,"Loss","Draw"))</f>
        <v>Win</v>
      </c>
      <c r="AB4448" s="5" t="s">
        <v>98</v>
      </c>
      <c r="AC4448" s="5" t="s">
        <v>99</v>
      </c>
      <c r="AD4448" s="5" t="s">
        <v>2238</v>
      </c>
      <c r="AE4448" s="5" t="s">
        <v>206</v>
      </c>
      <c r="AF4448" s="5" t="str">
        <f aca="false">IF(AD4448&lt;AE4448,AD4448,AE4448)</f>
        <v>Berserker, Fire Spirit, Goblin Barrel, Ice Spirit, Magic Archer, Royal Delivery, Tesla, Wall Breakers</v>
      </c>
      <c r="AG4448" s="5" t="str">
        <f aca="false">IF(AD4448&lt;AE4448,AE4448,AD4448)</f>
        <v>Earthquake, Electro Spirit, Hog Rider, Monk, Skeletons, Tesla, The Log, Wizard</v>
      </c>
      <c r="AH4448" s="5" t="str">
        <f aca="false">IF(AD4448=AF4448,AA4448,IF(AA4448="Win","Loss",IF(AA4448="Loss","Win","Draw")))</f>
        <v>Loss</v>
      </c>
      <c r="AI4448" s="5" t="s">
        <v>102</v>
      </c>
    </row>
    <row r="4449" customFormat="false" ht="15" hidden="false" customHeight="true" outlineLevel="0" collapsed="false">
      <c r="A4449" s="5" t="s">
        <v>8250</v>
      </c>
      <c r="B4449" s="5" t="n">
        <v>2</v>
      </c>
      <c r="C4449" s="5" t="s">
        <v>373</v>
      </c>
      <c r="D4449" s="5" t="s">
        <v>374</v>
      </c>
      <c r="E4449" s="5" t="s">
        <v>147</v>
      </c>
      <c r="F4449" s="5" t="s">
        <v>148</v>
      </c>
      <c r="G4449" s="5" t="s">
        <v>2239</v>
      </c>
      <c r="H4449" s="5" t="s">
        <v>376</v>
      </c>
      <c r="I4449" s="5" t="s">
        <v>177</v>
      </c>
      <c r="J4449" s="5" t="s">
        <v>158</v>
      </c>
      <c r="K4449" s="5" t="s">
        <v>84</v>
      </c>
      <c r="L4449" s="5" t="s">
        <v>85</v>
      </c>
      <c r="M4449" s="5" t="s">
        <v>257</v>
      </c>
      <c r="N4449" s="5" t="s">
        <v>215</v>
      </c>
      <c r="O4449" s="5" t="s">
        <v>95</v>
      </c>
      <c r="P4449" s="5" t="s">
        <v>143</v>
      </c>
      <c r="Q4449" s="5" t="s">
        <v>90</v>
      </c>
      <c r="R4449" s="5" t="s">
        <v>158</v>
      </c>
      <c r="S4449" s="5" t="s">
        <v>92</v>
      </c>
      <c r="T4449" s="5" t="s">
        <v>93</v>
      </c>
      <c r="U4449" s="5" t="s">
        <v>95</v>
      </c>
      <c r="V4449" s="5" t="s">
        <v>96</v>
      </c>
      <c r="W4449" s="5" t="s">
        <v>94</v>
      </c>
      <c r="X4449" s="5" t="s">
        <v>126</v>
      </c>
      <c r="Y4449" s="5" t="n">
        <v>0</v>
      </c>
      <c r="Z4449" s="5" t="n">
        <v>1</v>
      </c>
      <c r="AA4449" s="5" t="str">
        <f aca="false">IF(Y4449&gt;Z4449,"Win",IF(Y4449&lt;Z4449,"Loss","Draw"))</f>
        <v>Loss</v>
      </c>
      <c r="AB4449" s="5" t="s">
        <v>98</v>
      </c>
      <c r="AC4449" s="5" t="s">
        <v>99</v>
      </c>
      <c r="AD4449" s="5" t="s">
        <v>2240</v>
      </c>
      <c r="AE4449" s="5" t="s">
        <v>1456</v>
      </c>
      <c r="AF4449" s="5" t="str">
        <f aca="false">IF(AD4449&lt;AE4449,AD4449,AE4449)</f>
        <v>Archers, Barbarian Barrel, Bowler, Fisherman, Heal Spirit, Hunter, Lightning, Royal Giant</v>
      </c>
      <c r="AG4449" s="5" t="str">
        <f aca="false">IF(AD4449&lt;AE4449,AE4449,AD4449)</f>
        <v>Barbarian Barrel, Bowler, Fireball, Minions, Mortar, Rascals, Skeleton Barrel, Skeletons</v>
      </c>
      <c r="AH4449" s="5" t="str">
        <f aca="false">IF(AD4449=AF4449,AA4449,IF(AA4449="Win","Loss",IF(AA4449="Loss","Win","Draw")))</f>
        <v>Loss</v>
      </c>
      <c r="AI4449" s="5" t="s">
        <v>102</v>
      </c>
    </row>
    <row r="4450" customFormat="false" ht="15" hidden="false" customHeight="true" outlineLevel="0" collapsed="false">
      <c r="A4450" s="5" t="s">
        <v>8250</v>
      </c>
      <c r="B4450" s="5" t="n">
        <v>3</v>
      </c>
      <c r="C4450" s="5" t="s">
        <v>373</v>
      </c>
      <c r="D4450" s="5" t="s">
        <v>374</v>
      </c>
      <c r="E4450" s="5" t="s">
        <v>147</v>
      </c>
      <c r="F4450" s="5" t="s">
        <v>148</v>
      </c>
      <c r="G4450" s="5" t="s">
        <v>2241</v>
      </c>
      <c r="H4450" s="5" t="s">
        <v>376</v>
      </c>
      <c r="I4450" s="5" t="s">
        <v>129</v>
      </c>
      <c r="J4450" s="5" t="s">
        <v>186</v>
      </c>
      <c r="K4450" s="5" t="s">
        <v>185</v>
      </c>
      <c r="L4450" s="5" t="s">
        <v>109</v>
      </c>
      <c r="M4450" s="5" t="s">
        <v>111</v>
      </c>
      <c r="N4450" s="5" t="s">
        <v>173</v>
      </c>
      <c r="O4450" s="5" t="s">
        <v>188</v>
      </c>
      <c r="P4450" s="5" t="s">
        <v>187</v>
      </c>
      <c r="Q4450" s="5" t="s">
        <v>114</v>
      </c>
      <c r="R4450" s="5" t="s">
        <v>194</v>
      </c>
      <c r="S4450" s="5" t="s">
        <v>137</v>
      </c>
      <c r="T4450" s="5" t="s">
        <v>116</v>
      </c>
      <c r="U4450" s="5" t="s">
        <v>234</v>
      </c>
      <c r="V4450" s="5" t="s">
        <v>241</v>
      </c>
      <c r="W4450" s="5" t="s">
        <v>150</v>
      </c>
      <c r="X4450" s="5" t="s">
        <v>91</v>
      </c>
      <c r="Y4450" s="5" t="n">
        <v>0</v>
      </c>
      <c r="Z4450" s="5" t="n">
        <v>1</v>
      </c>
      <c r="AA4450" s="5" t="str">
        <f aca="false">IF(Y4450&gt;Z4450,"Win",IF(Y4450&lt;Z4450,"Loss","Draw"))</f>
        <v>Loss</v>
      </c>
      <c r="AB4450" s="5" t="s">
        <v>98</v>
      </c>
      <c r="AC4450" s="5" t="s">
        <v>99</v>
      </c>
      <c r="AD4450" s="5" t="s">
        <v>2243</v>
      </c>
      <c r="AE4450" s="5" t="s">
        <v>2242</v>
      </c>
      <c r="AF4450" s="5" t="str">
        <f aca="false">IF(AD4450&lt;AE4450,AD4450,AE4450)</f>
        <v>Archer Queen, Bomb Tower, Electro Spirit, Giant Snowball, Goblin Drill, Goblins, Knight, Poison</v>
      </c>
      <c r="AG4450" s="5" t="str">
        <f aca="false">IF(AD4450&lt;AE4450,AE4450,AD4450)</f>
        <v>Balloon, Executioner, Mega Knight, Miner, Tombstone, Tornado, Zap, Zappies</v>
      </c>
      <c r="AH4450" s="5" t="str">
        <f aca="false">IF(AD4450=AF4450,AA4450,IF(AA4450="Win","Loss",IF(AA4450="Loss","Win","Draw")))</f>
        <v>Win</v>
      </c>
      <c r="AI4450" s="5" t="s">
        <v>102</v>
      </c>
    </row>
    <row r="4451" customFormat="false" ht="15" hidden="false" customHeight="true" outlineLevel="0" collapsed="false">
      <c r="A4451" s="5" t="s">
        <v>8251</v>
      </c>
      <c r="B4451" s="5" t="n">
        <v>1</v>
      </c>
      <c r="C4451" s="5" t="s">
        <v>373</v>
      </c>
      <c r="D4451" s="5" t="s">
        <v>374</v>
      </c>
      <c r="E4451" s="5" t="s">
        <v>318</v>
      </c>
      <c r="F4451" s="5" t="s">
        <v>319</v>
      </c>
      <c r="G4451" s="5" t="s">
        <v>2760</v>
      </c>
      <c r="H4451" s="5" t="s">
        <v>491</v>
      </c>
      <c r="I4451" s="5" t="s">
        <v>113</v>
      </c>
      <c r="J4451" s="5" t="s">
        <v>151</v>
      </c>
      <c r="K4451" s="5" t="s">
        <v>114</v>
      </c>
      <c r="L4451" s="5" t="s">
        <v>137</v>
      </c>
      <c r="M4451" s="5" t="s">
        <v>116</v>
      </c>
      <c r="N4451" s="5" t="s">
        <v>193</v>
      </c>
      <c r="O4451" s="5" t="s">
        <v>157</v>
      </c>
      <c r="P4451" s="5" t="s">
        <v>87</v>
      </c>
      <c r="Q4451" s="5" t="s">
        <v>107</v>
      </c>
      <c r="R4451" s="5" t="s">
        <v>108</v>
      </c>
      <c r="S4451" s="5" t="s">
        <v>109</v>
      </c>
      <c r="T4451" s="5" t="s">
        <v>95</v>
      </c>
      <c r="U4451" s="5" t="s">
        <v>112</v>
      </c>
      <c r="V4451" s="5" t="s">
        <v>86</v>
      </c>
      <c r="W4451" s="5" t="s">
        <v>110</v>
      </c>
      <c r="X4451" s="5" t="s">
        <v>93</v>
      </c>
      <c r="Y4451" s="5" t="n">
        <v>0</v>
      </c>
      <c r="Z4451" s="5" t="n">
        <v>1</v>
      </c>
      <c r="AA4451" s="5" t="str">
        <f aca="false">IF(Y4451&gt;Z4451,"Win",IF(Y4451&lt;Z4451,"Loss","Draw"))</f>
        <v>Loss</v>
      </c>
      <c r="AB4451" s="5" t="s">
        <v>98</v>
      </c>
      <c r="AC4451" s="5" t="s">
        <v>99</v>
      </c>
      <c r="AD4451" s="5" t="s">
        <v>2761</v>
      </c>
      <c r="AE4451" s="5" t="s">
        <v>2740</v>
      </c>
      <c r="AF4451" s="5" t="str">
        <f aca="false">IF(AD4451&lt;AE4451,AD4451,AE4451)</f>
        <v>Barbarian Barrel, Dark Prince, Fireball, Goblin Cage, Lava Hound, Skeleton Dragons, Spirit Empress, Zap</v>
      </c>
      <c r="AG4451" s="5" t="str">
        <f aca="false">IF(AD4451&lt;AE4451,AE4451,AD4451)</f>
        <v>Fire Spirit, Furnace, Giant Snowball, Goblin Drill, Guards, Mighty Miner, Poison, Tesla</v>
      </c>
      <c r="AH4451" s="5" t="str">
        <f aca="false">IF(AD4451=AF4451,AA4451,IF(AA4451="Win","Loss",IF(AA4451="Loss","Win","Draw")))</f>
        <v>Win</v>
      </c>
      <c r="AI4451" s="5" t="s">
        <v>102</v>
      </c>
    </row>
    <row r="4452" customFormat="false" ht="15" hidden="false" customHeight="true" outlineLevel="0" collapsed="false">
      <c r="A4452" s="5" t="s">
        <v>8251</v>
      </c>
      <c r="B4452" s="5" t="n">
        <v>2</v>
      </c>
      <c r="C4452" s="5" t="s">
        <v>373</v>
      </c>
      <c r="D4452" s="5" t="s">
        <v>374</v>
      </c>
      <c r="E4452" s="5" t="s">
        <v>318</v>
      </c>
      <c r="F4452" s="5" t="s">
        <v>319</v>
      </c>
      <c r="G4452" s="5" t="s">
        <v>2762</v>
      </c>
      <c r="H4452" s="5" t="s">
        <v>376</v>
      </c>
      <c r="I4452" s="5" t="s">
        <v>92</v>
      </c>
      <c r="J4452" s="5" t="s">
        <v>158</v>
      </c>
      <c r="K4452" s="5" t="s">
        <v>90</v>
      </c>
      <c r="L4452" s="5" t="s">
        <v>150</v>
      </c>
      <c r="M4452" s="5" t="s">
        <v>159</v>
      </c>
      <c r="N4452" s="5" t="s">
        <v>96</v>
      </c>
      <c r="O4452" s="5" t="s">
        <v>94</v>
      </c>
      <c r="P4452" s="5" t="s">
        <v>93</v>
      </c>
      <c r="Q4452" s="5" t="s">
        <v>177</v>
      </c>
      <c r="R4452" s="5" t="s">
        <v>188</v>
      </c>
      <c r="S4452" s="5" t="s">
        <v>83</v>
      </c>
      <c r="T4452" s="5" t="s">
        <v>133</v>
      </c>
      <c r="U4452" s="5" t="s">
        <v>89</v>
      </c>
      <c r="V4452" s="5" t="s">
        <v>215</v>
      </c>
      <c r="W4452" s="5" t="s">
        <v>85</v>
      </c>
      <c r="X4452" s="5" t="s">
        <v>178</v>
      </c>
      <c r="Y4452" s="5" t="n">
        <v>0</v>
      </c>
      <c r="Z4452" s="5" t="n">
        <v>1</v>
      </c>
      <c r="AA4452" s="5" t="str">
        <f aca="false">IF(Y4452&gt;Z4452,"Win",IF(Y4452&lt;Z4452,"Loss","Draw"))</f>
        <v>Loss</v>
      </c>
      <c r="AB4452" s="5" t="s">
        <v>98</v>
      </c>
      <c r="AC4452" s="5" t="s">
        <v>99</v>
      </c>
      <c r="AD4452" s="5" t="s">
        <v>967</v>
      </c>
      <c r="AE4452" s="5" t="s">
        <v>2763</v>
      </c>
      <c r="AF4452" s="5" t="str">
        <f aca="false">IF(AD4452&lt;AE4452,AD4452,AE4452)</f>
        <v>Bowler, Dart Goblin, Electro Spirit, Fireball, Minions, Mortar, Rascals, Skeleton Barrel</v>
      </c>
      <c r="AG4452" s="5" t="str">
        <f aca="false">IF(AD4452&lt;AE4452,AE4452,AD4452)</f>
        <v>Fisherman, Lightning, Monk, Mother Witch, Phoenix, Royal Giant, The Log, Tombstone</v>
      </c>
      <c r="AH4452" s="5" t="str">
        <f aca="false">IF(AD4452=AF4452,AA4452,IF(AA4452="Win","Loss",IF(AA4452="Loss","Win","Draw")))</f>
        <v>Loss</v>
      </c>
      <c r="AI4452" s="5" t="s">
        <v>102</v>
      </c>
    </row>
    <row r="4453" customFormat="false" ht="15" hidden="false" customHeight="true" outlineLevel="0" collapsed="false">
      <c r="A4453" s="5" t="s">
        <v>8252</v>
      </c>
      <c r="B4453" s="5" t="n">
        <v>1</v>
      </c>
      <c r="C4453" s="5" t="s">
        <v>373</v>
      </c>
      <c r="D4453" s="5" t="s">
        <v>374</v>
      </c>
      <c r="E4453" s="5" t="s">
        <v>331</v>
      </c>
      <c r="F4453" s="5" t="s">
        <v>332</v>
      </c>
      <c r="G4453" s="5" t="s">
        <v>3288</v>
      </c>
      <c r="H4453" s="5" t="s">
        <v>352</v>
      </c>
      <c r="I4453" s="5" t="s">
        <v>177</v>
      </c>
      <c r="J4453" s="5" t="s">
        <v>83</v>
      </c>
      <c r="K4453" s="5" t="s">
        <v>219</v>
      </c>
      <c r="L4453" s="5" t="s">
        <v>215</v>
      </c>
      <c r="M4453" s="5" t="s">
        <v>93</v>
      </c>
      <c r="N4453" s="5" t="s">
        <v>173</v>
      </c>
      <c r="O4453" s="5" t="s">
        <v>95</v>
      </c>
      <c r="P4453" s="5" t="s">
        <v>188</v>
      </c>
      <c r="Q4453" s="5" t="s">
        <v>208</v>
      </c>
      <c r="R4453" s="5" t="s">
        <v>186</v>
      </c>
      <c r="S4453" s="5" t="s">
        <v>109</v>
      </c>
      <c r="T4453" s="5" t="s">
        <v>93</v>
      </c>
      <c r="U4453" s="5" t="s">
        <v>188</v>
      </c>
      <c r="V4453" s="5" t="s">
        <v>110</v>
      </c>
      <c r="W4453" s="5" t="s">
        <v>86</v>
      </c>
      <c r="X4453" s="5" t="s">
        <v>139</v>
      </c>
      <c r="Y4453" s="5" t="n">
        <v>2</v>
      </c>
      <c r="Z4453" s="5" t="n">
        <v>1</v>
      </c>
      <c r="AA4453" s="5" t="str">
        <f aca="false">IF(Y4453&gt;Z4453,"Win",IF(Y4453&lt;Z4453,"Loss","Draw"))</f>
        <v>Win</v>
      </c>
      <c r="AB4453" s="5" t="s">
        <v>98</v>
      </c>
      <c r="AC4453" s="5" t="s">
        <v>99</v>
      </c>
      <c r="AD4453" s="5" t="s">
        <v>2234</v>
      </c>
      <c r="AE4453" s="5" t="s">
        <v>873</v>
      </c>
      <c r="AF4453" s="5" t="str">
        <f aca="false">IF(AD4453&lt;AE4453,AD4453,AE4453)</f>
        <v>Balloon, Fireball, Lava Hound, Mega Minion, Skeleton Dragons, Tombstone, Valkyrie, Zap</v>
      </c>
      <c r="AG4453" s="5" t="str">
        <f aca="false">IF(AD4453&lt;AE4453,AE4453,AD4453)</f>
        <v>Barbarian Barrel, Fireball, Fisherman, Monk, Royal Giant, Tombstone, Wizard, Zappies</v>
      </c>
      <c r="AH4453" s="5" t="str">
        <f aca="false">IF(AD4453=AF4453,AA4453,IF(AA4453="Win","Loss",IF(AA4453="Loss","Win","Draw")))</f>
        <v>Loss</v>
      </c>
      <c r="AI4453" s="5" t="s">
        <v>102</v>
      </c>
    </row>
    <row r="4454" customFormat="false" ht="15" hidden="false" customHeight="true" outlineLevel="0" collapsed="false">
      <c r="A4454" s="5" t="s">
        <v>8252</v>
      </c>
      <c r="B4454" s="5" t="n">
        <v>2</v>
      </c>
      <c r="C4454" s="5" t="s">
        <v>373</v>
      </c>
      <c r="D4454" s="5" t="s">
        <v>374</v>
      </c>
      <c r="E4454" s="5" t="s">
        <v>331</v>
      </c>
      <c r="F4454" s="5" t="s">
        <v>332</v>
      </c>
      <c r="G4454" s="5" t="s">
        <v>3289</v>
      </c>
      <c r="H4454" s="5" t="s">
        <v>352</v>
      </c>
      <c r="I4454" s="5" t="s">
        <v>124</v>
      </c>
      <c r="J4454" s="5" t="s">
        <v>123</v>
      </c>
      <c r="K4454" s="5" t="s">
        <v>90</v>
      </c>
      <c r="L4454" s="5" t="s">
        <v>85</v>
      </c>
      <c r="M4454" s="5" t="s">
        <v>96</v>
      </c>
      <c r="N4454" s="5" t="s">
        <v>88</v>
      </c>
      <c r="O4454" s="5" t="s">
        <v>89</v>
      </c>
      <c r="P4454" s="5" t="s">
        <v>125</v>
      </c>
      <c r="Q4454" s="5" t="s">
        <v>152</v>
      </c>
      <c r="R4454" s="5" t="s">
        <v>91</v>
      </c>
      <c r="S4454" s="5" t="s">
        <v>82</v>
      </c>
      <c r="T4454" s="5" t="s">
        <v>85</v>
      </c>
      <c r="U4454" s="5" t="s">
        <v>234</v>
      </c>
      <c r="V4454" s="5" t="s">
        <v>89</v>
      </c>
      <c r="W4454" s="5" t="s">
        <v>150</v>
      </c>
      <c r="X4454" s="5" t="s">
        <v>97</v>
      </c>
      <c r="Y4454" s="5" t="n">
        <v>0</v>
      </c>
      <c r="Z4454" s="5" t="n">
        <v>1</v>
      </c>
      <c r="AA4454" s="5" t="str">
        <f aca="false">IF(Y4454&gt;Z4454,"Win",IF(Y4454&lt;Z4454,"Loss","Draw"))</f>
        <v>Loss</v>
      </c>
      <c r="AB4454" s="5" t="s">
        <v>98</v>
      </c>
      <c r="AC4454" s="5" t="s">
        <v>99</v>
      </c>
      <c r="AD4454" s="5" t="s">
        <v>3291</v>
      </c>
      <c r="AE4454" s="5" t="s">
        <v>3290</v>
      </c>
      <c r="AF4454" s="5" t="str">
        <f aca="false">IF(AD4454&lt;AE4454,AD4454,AE4454)</f>
        <v>Baby Dragon, Bomb Tower, Electro Spirit, Goblins, Lightning, Ronin, Royal Hogs, The Log</v>
      </c>
      <c r="AG4454" s="5" t="str">
        <f aca="false">IF(AD4454&lt;AE4454,AE4454,AD4454)</f>
        <v>Berserker, Cannon Cart, Goblinstein, Lightning, Minions, Mortar, Royal Ghost, The Log</v>
      </c>
      <c r="AH4454" s="5" t="str">
        <f aca="false">IF(AD4454=AF4454,AA4454,IF(AA4454="Win","Loss",IF(AA4454="Loss","Win","Draw")))</f>
        <v>Win</v>
      </c>
      <c r="AI4454" s="5" t="s">
        <v>102</v>
      </c>
    </row>
    <row r="4455" customFormat="false" ht="15" hidden="false" customHeight="true" outlineLevel="0" collapsed="false">
      <c r="A4455" s="5" t="s">
        <v>8252</v>
      </c>
      <c r="B4455" s="5" t="n">
        <v>3</v>
      </c>
      <c r="C4455" s="5" t="s">
        <v>373</v>
      </c>
      <c r="D4455" s="5" t="s">
        <v>374</v>
      </c>
      <c r="E4455" s="5" t="s">
        <v>331</v>
      </c>
      <c r="F4455" s="5" t="s">
        <v>332</v>
      </c>
      <c r="G4455" s="5" t="s">
        <v>3292</v>
      </c>
      <c r="H4455" s="5" t="s">
        <v>376</v>
      </c>
      <c r="I4455" s="5" t="s">
        <v>203</v>
      </c>
      <c r="J4455" s="5" t="s">
        <v>202</v>
      </c>
      <c r="K4455" s="5" t="s">
        <v>201</v>
      </c>
      <c r="L4455" s="5" t="s">
        <v>157</v>
      </c>
      <c r="M4455" s="5" t="s">
        <v>118</v>
      </c>
      <c r="N4455" s="5" t="s">
        <v>87</v>
      </c>
      <c r="O4455" s="5" t="s">
        <v>108</v>
      </c>
      <c r="P4455" s="5" t="s">
        <v>204</v>
      </c>
      <c r="Q4455" s="5" t="s">
        <v>201</v>
      </c>
      <c r="R4455" s="5" t="s">
        <v>202</v>
      </c>
      <c r="S4455" s="5" t="s">
        <v>203</v>
      </c>
      <c r="T4455" s="5" t="s">
        <v>118</v>
      </c>
      <c r="U4455" s="5" t="s">
        <v>241</v>
      </c>
      <c r="V4455" s="5" t="s">
        <v>204</v>
      </c>
      <c r="W4455" s="5" t="s">
        <v>87</v>
      </c>
      <c r="X4455" s="5" t="s">
        <v>88</v>
      </c>
      <c r="Y4455" s="5" t="n">
        <v>0</v>
      </c>
      <c r="Z4455" s="5" t="n">
        <v>1</v>
      </c>
      <c r="AA4455" s="5" t="str">
        <f aca="false">IF(Y4455&gt;Z4455,"Win",IF(Y4455&lt;Z4455,"Loss","Draw"))</f>
        <v>Loss</v>
      </c>
      <c r="AB4455" s="5" t="s">
        <v>98</v>
      </c>
      <c r="AC4455" s="5" t="s">
        <v>99</v>
      </c>
      <c r="AD4455" s="5" t="s">
        <v>3293</v>
      </c>
      <c r="AE4455" s="5" t="s">
        <v>335</v>
      </c>
      <c r="AF4455" s="5" t="str">
        <f aca="false">IF(AD4455&lt;AE4455,AD4455,AE4455)</f>
        <v>Berserker, Goblin Barrel, Ice Spirit, Knight, Magic Archer, Royal Delivery, Tesla, Wall Breakers</v>
      </c>
      <c r="AG4455" s="5" t="str">
        <f aca="false">IF(AD4455&lt;AE4455,AE4455,AD4455)</f>
        <v>Dark Prince, Fire Spirit, Goblin Barrel, Ice Spirit, Magic Archer, Royal Delivery, Tesla, Wall Breakers</v>
      </c>
      <c r="AH4455" s="5" t="str">
        <f aca="false">IF(AD4455=AF4455,AA4455,IF(AA4455="Win","Loss",IF(AA4455="Loss","Win","Draw")))</f>
        <v>Win</v>
      </c>
      <c r="AI4455" s="5" t="s">
        <v>102</v>
      </c>
    </row>
    <row r="4456" customFormat="false" ht="15" hidden="false" customHeight="true" outlineLevel="0" collapsed="false">
      <c r="A4456" s="5" t="s">
        <v>8253</v>
      </c>
      <c r="B4456" s="5" t="n">
        <v>1</v>
      </c>
      <c r="C4456" s="5" t="s">
        <v>373</v>
      </c>
      <c r="D4456" s="5" t="s">
        <v>374</v>
      </c>
      <c r="E4456" s="5" t="s">
        <v>343</v>
      </c>
      <c r="F4456" s="5" t="s">
        <v>344</v>
      </c>
      <c r="G4456" s="5" t="s">
        <v>8254</v>
      </c>
      <c r="H4456" s="5" t="s">
        <v>352</v>
      </c>
      <c r="I4456" s="5" t="s">
        <v>137</v>
      </c>
      <c r="J4456" s="5" t="s">
        <v>91</v>
      </c>
      <c r="K4456" s="5" t="s">
        <v>114</v>
      </c>
      <c r="L4456" s="5" t="s">
        <v>97</v>
      </c>
      <c r="M4456" s="5" t="s">
        <v>116</v>
      </c>
      <c r="N4456" s="5" t="s">
        <v>242</v>
      </c>
      <c r="O4456" s="5" t="s">
        <v>118</v>
      </c>
      <c r="P4456" s="5" t="s">
        <v>234</v>
      </c>
      <c r="Q4456" s="5" t="s">
        <v>177</v>
      </c>
      <c r="R4456" s="5" t="s">
        <v>83</v>
      </c>
      <c r="S4456" s="5" t="s">
        <v>257</v>
      </c>
      <c r="T4456" s="5" t="s">
        <v>126</v>
      </c>
      <c r="U4456" s="5" t="s">
        <v>215</v>
      </c>
      <c r="V4456" s="5" t="s">
        <v>95</v>
      </c>
      <c r="W4456" s="5" t="s">
        <v>93</v>
      </c>
      <c r="X4456" s="5" t="s">
        <v>150</v>
      </c>
      <c r="Y4456" s="5" t="n">
        <v>1</v>
      </c>
      <c r="Z4456" s="5" t="n">
        <v>0</v>
      </c>
      <c r="AA4456" s="5" t="str">
        <f aca="false">IF(Y4456&gt;Z4456,"Win",IF(Y4456&lt;Z4456,"Loss","Draw"))</f>
        <v>Win</v>
      </c>
      <c r="AB4456" s="5" t="s">
        <v>98</v>
      </c>
      <c r="AC4456" s="5" t="s">
        <v>99</v>
      </c>
      <c r="AD4456" s="5" t="s">
        <v>5463</v>
      </c>
      <c r="AE4456" s="5" t="s">
        <v>1106</v>
      </c>
      <c r="AF4456" s="5" t="str">
        <f aca="false">IF(AD4456&lt;AE4456,AD4456,AE4456)</f>
        <v>Barbarian Barrel, Electro Spirit, Fireball, Fisherman, Hunter, Monk, Royal Giant, Skeletons</v>
      </c>
      <c r="AG4456" s="5" t="str">
        <f aca="false">IF(AD4456&lt;AE4456,AE4456,AD4456)</f>
        <v>Bomb Tower, Bomber, Giant Snowball, Goblin Drill, Goblins, Ice Spirit, Poison, Ronin</v>
      </c>
      <c r="AH4456" s="5" t="str">
        <f aca="false">IF(AD4456=AF4456,AA4456,IF(AA4456="Win","Loss",IF(AA4456="Loss","Win","Draw")))</f>
        <v>Loss</v>
      </c>
      <c r="AI4456" s="5" t="s">
        <v>102</v>
      </c>
    </row>
    <row r="4457" customFormat="false" ht="15" hidden="false" customHeight="true" outlineLevel="0" collapsed="false">
      <c r="A4457" s="5" t="s">
        <v>8253</v>
      </c>
      <c r="B4457" s="5" t="n">
        <v>2</v>
      </c>
      <c r="C4457" s="5" t="s">
        <v>373</v>
      </c>
      <c r="D4457" s="5" t="s">
        <v>374</v>
      </c>
      <c r="E4457" s="5" t="s">
        <v>343</v>
      </c>
      <c r="F4457" s="5" t="s">
        <v>344</v>
      </c>
      <c r="G4457" s="5" t="s">
        <v>7254</v>
      </c>
      <c r="H4457" s="5" t="s">
        <v>376</v>
      </c>
      <c r="I4457" s="5" t="s">
        <v>201</v>
      </c>
      <c r="J4457" s="5" t="s">
        <v>202</v>
      </c>
      <c r="K4457" s="5" t="s">
        <v>203</v>
      </c>
      <c r="L4457" s="5" t="s">
        <v>108</v>
      </c>
      <c r="M4457" s="5" t="s">
        <v>88</v>
      </c>
      <c r="N4457" s="5" t="s">
        <v>157</v>
      </c>
      <c r="O4457" s="5" t="s">
        <v>204</v>
      </c>
      <c r="P4457" s="5" t="s">
        <v>87</v>
      </c>
      <c r="Q4457" s="5" t="s">
        <v>127</v>
      </c>
      <c r="R4457" s="5" t="s">
        <v>128</v>
      </c>
      <c r="S4457" s="5" t="s">
        <v>129</v>
      </c>
      <c r="T4457" s="5" t="s">
        <v>133</v>
      </c>
      <c r="U4457" s="5" t="s">
        <v>284</v>
      </c>
      <c r="V4457" s="5" t="s">
        <v>109</v>
      </c>
      <c r="W4457" s="5" t="s">
        <v>124</v>
      </c>
      <c r="X4457" s="5" t="s">
        <v>130</v>
      </c>
      <c r="Y4457" s="5" t="n">
        <v>1</v>
      </c>
      <c r="Z4457" s="5" t="n">
        <v>0</v>
      </c>
      <c r="AA4457" s="5" t="str">
        <f aca="false">IF(Y4457&gt;Z4457,"Win",IF(Y4457&lt;Z4457,"Loss","Draw"))</f>
        <v>Win</v>
      </c>
      <c r="AB4457" s="5" t="s">
        <v>98</v>
      </c>
      <c r="AC4457" s="5" t="s">
        <v>99</v>
      </c>
      <c r="AD4457" s="5" t="s">
        <v>7256</v>
      </c>
      <c r="AE4457" s="5" t="s">
        <v>7255</v>
      </c>
      <c r="AF4457" s="5" t="str">
        <f aca="false">IF(AD4457&lt;AE4457,AD4457,AE4457)</f>
        <v>Arrows, Battle Ram, Golden Knight, Inferno Dragon, Mega Knight, Mother Witch, Royal Ghost, Zap</v>
      </c>
      <c r="AG4457" s="5" t="str">
        <f aca="false">IF(AD4457&lt;AE4457,AE4457,AD4457)</f>
        <v>Berserker, Dark Prince, Fire Spirit, Goblin Barrel, Magic Archer, Royal Delivery, Tesla, Wall Breakers</v>
      </c>
      <c r="AH4457" s="5" t="str">
        <f aca="false">IF(AD4457=AF4457,AA4457,IF(AA4457="Win","Loss",IF(AA4457="Loss","Win","Draw")))</f>
        <v>Loss</v>
      </c>
      <c r="AI4457" s="5" t="s">
        <v>102</v>
      </c>
    </row>
    <row r="4458" customFormat="false" ht="15" hidden="false" customHeight="true" outlineLevel="0" collapsed="false">
      <c r="A4458" s="5" t="s">
        <v>8255</v>
      </c>
      <c r="B4458" s="5" t="n">
        <v>1</v>
      </c>
      <c r="C4458" s="5" t="s">
        <v>373</v>
      </c>
      <c r="D4458" s="5" t="s">
        <v>374</v>
      </c>
      <c r="E4458" s="5" t="s">
        <v>356</v>
      </c>
      <c r="F4458" s="5" t="s">
        <v>357</v>
      </c>
      <c r="G4458" s="5" t="s">
        <v>4377</v>
      </c>
      <c r="H4458" s="5" t="s">
        <v>163</v>
      </c>
      <c r="I4458" s="5" t="s">
        <v>82</v>
      </c>
      <c r="J4458" s="5" t="s">
        <v>151</v>
      </c>
      <c r="K4458" s="5" t="s">
        <v>152</v>
      </c>
      <c r="L4458" s="5" t="s">
        <v>85</v>
      </c>
      <c r="M4458" s="5" t="s">
        <v>153</v>
      </c>
      <c r="N4458" s="5" t="s">
        <v>126</v>
      </c>
      <c r="O4458" s="5" t="s">
        <v>89</v>
      </c>
      <c r="P4458" s="5" t="s">
        <v>150</v>
      </c>
      <c r="Q4458" s="5" t="s">
        <v>90</v>
      </c>
      <c r="R4458" s="5" t="s">
        <v>123</v>
      </c>
      <c r="S4458" s="5" t="s">
        <v>124</v>
      </c>
      <c r="T4458" s="5" t="s">
        <v>125</v>
      </c>
      <c r="U4458" s="5" t="s">
        <v>85</v>
      </c>
      <c r="V4458" s="5" t="s">
        <v>96</v>
      </c>
      <c r="W4458" s="5" t="s">
        <v>126</v>
      </c>
      <c r="X4458" s="5" t="s">
        <v>95</v>
      </c>
      <c r="Y4458" s="5" t="n">
        <v>1</v>
      </c>
      <c r="Z4458" s="5" t="n">
        <v>0</v>
      </c>
      <c r="AA4458" s="5" t="str">
        <f aca="false">IF(Y4458&gt;Z4458,"Win",IF(Y4458&lt;Z4458,"Loss","Draw"))</f>
        <v>Win</v>
      </c>
      <c r="AB4458" s="5" t="s">
        <v>98</v>
      </c>
      <c r="AC4458" s="5" t="s">
        <v>99</v>
      </c>
      <c r="AD4458" s="5" t="s">
        <v>155</v>
      </c>
      <c r="AE4458" s="5" t="s">
        <v>134</v>
      </c>
      <c r="AF4458" s="5" t="str">
        <f aca="false">IF(AD4458&lt;AE4458,AD4458,AE4458)</f>
        <v>Baby Dragon, Cannon, Electro Spirit, Lightning, Mighty Miner, Royal Hogs, Skeletons, The Log</v>
      </c>
      <c r="AG4458" s="5" t="str">
        <f aca="false">IF(AD4458&lt;AE4458,AE4458,AD4458)</f>
        <v>Barbarian Barrel, Cannon Cart, Goblinstein, Lightning, Minions, Mortar, Royal Ghost, Skeletons</v>
      </c>
      <c r="AH4458" s="5" t="str">
        <f aca="false">IF(AD4458=AF4458,AA4458,IF(AA4458="Win","Loss",IF(AA4458="Loss","Win","Draw")))</f>
        <v>Win</v>
      </c>
      <c r="AI4458" s="5" t="s">
        <v>102</v>
      </c>
    </row>
    <row r="4459" customFormat="false" ht="15" hidden="false" customHeight="true" outlineLevel="0" collapsed="false">
      <c r="A4459" s="5" t="s">
        <v>8255</v>
      </c>
      <c r="B4459" s="5" t="n">
        <v>2</v>
      </c>
      <c r="C4459" s="5" t="s">
        <v>373</v>
      </c>
      <c r="D4459" s="5" t="s">
        <v>374</v>
      </c>
      <c r="E4459" s="5" t="s">
        <v>356</v>
      </c>
      <c r="F4459" s="5" t="s">
        <v>357</v>
      </c>
      <c r="G4459" s="5" t="s">
        <v>4378</v>
      </c>
      <c r="H4459" s="5" t="s">
        <v>163</v>
      </c>
      <c r="I4459" s="5" t="s">
        <v>407</v>
      </c>
      <c r="J4459" s="5" t="s">
        <v>83</v>
      </c>
      <c r="K4459" s="5" t="s">
        <v>87</v>
      </c>
      <c r="L4459" s="5" t="s">
        <v>95</v>
      </c>
      <c r="M4459" s="5" t="s">
        <v>165</v>
      </c>
      <c r="N4459" s="5" t="s">
        <v>93</v>
      </c>
      <c r="O4459" s="5" t="s">
        <v>157</v>
      </c>
      <c r="P4459" s="5" t="s">
        <v>88</v>
      </c>
      <c r="Q4459" s="5" t="s">
        <v>137</v>
      </c>
      <c r="R4459" s="5" t="s">
        <v>194</v>
      </c>
      <c r="S4459" s="5" t="s">
        <v>114</v>
      </c>
      <c r="T4459" s="5" t="s">
        <v>97</v>
      </c>
      <c r="U4459" s="5" t="s">
        <v>116</v>
      </c>
      <c r="V4459" s="5" t="s">
        <v>157</v>
      </c>
      <c r="W4459" s="5" t="s">
        <v>89</v>
      </c>
      <c r="X4459" s="5" t="s">
        <v>119</v>
      </c>
      <c r="Y4459" s="5" t="n">
        <v>1</v>
      </c>
      <c r="Z4459" s="5" t="n">
        <v>0</v>
      </c>
      <c r="AA4459" s="5" t="str">
        <f aca="false">IF(Y4459&gt;Z4459,"Win",IF(Y4459&lt;Z4459,"Loss","Draw"))</f>
        <v>Win</v>
      </c>
      <c r="AB4459" s="5" t="s">
        <v>98</v>
      </c>
      <c r="AC4459" s="5" t="s">
        <v>99</v>
      </c>
      <c r="AD4459" s="5" t="s">
        <v>4380</v>
      </c>
      <c r="AE4459" s="5" t="s">
        <v>4379</v>
      </c>
      <c r="AF4459" s="5" t="str">
        <f aca="false">IF(AD4459&lt;AE4459,AD4459,AE4459)</f>
        <v>Archer Queen, Fire Spirit, Giant Snowball, Goblin Drill, Goblin Hut, Poison, Ronin, The Log</v>
      </c>
      <c r="AG4459" s="5" t="str">
        <f aca="false">IF(AD4459&lt;AE4459,AE4459,AD4459)</f>
        <v>Barbarian Barrel, Berserker, Fire Spirit, Fireball, Firecracker, Hog Rider, Monk, Tesla</v>
      </c>
      <c r="AH4459" s="5" t="str">
        <f aca="false">IF(AD4459=AF4459,AA4459,IF(AA4459="Win","Loss",IF(AA4459="Loss","Win","Draw")))</f>
        <v>Loss</v>
      </c>
      <c r="AI4459" s="5" t="s">
        <v>102</v>
      </c>
    </row>
    <row r="4460" customFormat="false" ht="15" hidden="false" customHeight="true" outlineLevel="0" collapsed="false">
      <c r="A4460" s="5" t="s">
        <v>8256</v>
      </c>
      <c r="B4460" s="5" t="n">
        <v>1</v>
      </c>
      <c r="C4460" s="5" t="s">
        <v>373</v>
      </c>
      <c r="D4460" s="5" t="s">
        <v>374</v>
      </c>
      <c r="E4460" s="5" t="s">
        <v>271</v>
      </c>
      <c r="F4460" s="5" t="s">
        <v>272</v>
      </c>
      <c r="G4460" s="5" t="s">
        <v>375</v>
      </c>
      <c r="H4460" s="5" t="s">
        <v>376</v>
      </c>
      <c r="I4460" s="5" t="s">
        <v>141</v>
      </c>
      <c r="J4460" s="5" t="s">
        <v>95</v>
      </c>
      <c r="K4460" s="5" t="s">
        <v>107</v>
      </c>
      <c r="L4460" s="5" t="s">
        <v>177</v>
      </c>
      <c r="M4460" s="5" t="s">
        <v>178</v>
      </c>
      <c r="N4460" s="5" t="s">
        <v>143</v>
      </c>
      <c r="O4460" s="5" t="s">
        <v>93</v>
      </c>
      <c r="P4460" s="5" t="s">
        <v>150</v>
      </c>
      <c r="Q4460" s="5" t="s">
        <v>87</v>
      </c>
      <c r="R4460" s="5" t="s">
        <v>241</v>
      </c>
      <c r="S4460" s="5" t="s">
        <v>114</v>
      </c>
      <c r="T4460" s="5" t="s">
        <v>116</v>
      </c>
      <c r="U4460" s="5" t="s">
        <v>138</v>
      </c>
      <c r="V4460" s="5" t="s">
        <v>157</v>
      </c>
      <c r="W4460" s="5" t="s">
        <v>91</v>
      </c>
      <c r="X4460" s="5" t="s">
        <v>137</v>
      </c>
      <c r="Y4460" s="5" t="n">
        <v>0</v>
      </c>
      <c r="Z4460" s="5" t="n">
        <v>1</v>
      </c>
      <c r="AA4460" s="5" t="str">
        <f aca="false">IF(Y4460&gt;Z4460,"Win",IF(Y4460&lt;Z4460,"Loss","Draw"))</f>
        <v>Loss</v>
      </c>
      <c r="AB4460" s="5" t="s">
        <v>98</v>
      </c>
      <c r="AC4460" s="5" t="s">
        <v>99</v>
      </c>
      <c r="AD4460" s="5" t="s">
        <v>180</v>
      </c>
      <c r="AE4460" s="5" t="s">
        <v>377</v>
      </c>
      <c r="AF4460" s="5" t="str">
        <f aca="false">IF(AD4460&lt;AE4460,AD4460,AE4460)</f>
        <v>Barbarian Barrel, Electro Spirit, Fireball, Goblin Cage, Heal Spirit, Lumberjack, Phoenix, Royal Giant</v>
      </c>
      <c r="AG4460" s="5" t="str">
        <f aca="false">IF(AD4460&lt;AE4460,AE4460,AD4460)</f>
        <v>Fire Spirit, Giant Snowball, Goblin Demolisher, Goblin Drill, Goblins, Knight, Poison, Tesla</v>
      </c>
      <c r="AH4460" s="5" t="str">
        <f aca="false">IF(AD4460=AF4460,AA4460,IF(AA4460="Win","Loss",IF(AA4460="Loss","Win","Draw")))</f>
        <v>Loss</v>
      </c>
      <c r="AI4460" s="5" t="s">
        <v>102</v>
      </c>
    </row>
    <row r="4461" customFormat="false" ht="15" hidden="false" customHeight="true" outlineLevel="0" collapsed="false">
      <c r="A4461" s="5" t="s">
        <v>8256</v>
      </c>
      <c r="B4461" s="5" t="n">
        <v>2</v>
      </c>
      <c r="C4461" s="5" t="s">
        <v>373</v>
      </c>
      <c r="D4461" s="5" t="s">
        <v>374</v>
      </c>
      <c r="E4461" s="5" t="s">
        <v>271</v>
      </c>
      <c r="F4461" s="5" t="s">
        <v>272</v>
      </c>
      <c r="G4461" s="5" t="s">
        <v>378</v>
      </c>
      <c r="H4461" s="5" t="s">
        <v>376</v>
      </c>
      <c r="I4461" s="5" t="s">
        <v>233</v>
      </c>
      <c r="J4461" s="5" t="s">
        <v>202</v>
      </c>
      <c r="K4461" s="5" t="s">
        <v>201</v>
      </c>
      <c r="L4461" s="5" t="s">
        <v>234</v>
      </c>
      <c r="M4461" s="5" t="s">
        <v>204</v>
      </c>
      <c r="N4461" s="5" t="s">
        <v>157</v>
      </c>
      <c r="O4461" s="5" t="s">
        <v>88</v>
      </c>
      <c r="P4461" s="5" t="s">
        <v>111</v>
      </c>
      <c r="Q4461" s="5" t="s">
        <v>90</v>
      </c>
      <c r="R4461" s="5" t="s">
        <v>158</v>
      </c>
      <c r="S4461" s="5" t="s">
        <v>92</v>
      </c>
      <c r="T4461" s="5" t="s">
        <v>93</v>
      </c>
      <c r="U4461" s="5" t="s">
        <v>95</v>
      </c>
      <c r="V4461" s="5" t="s">
        <v>159</v>
      </c>
      <c r="W4461" s="5" t="s">
        <v>96</v>
      </c>
      <c r="X4461" s="5" t="s">
        <v>94</v>
      </c>
      <c r="Y4461" s="5" t="n">
        <v>1</v>
      </c>
      <c r="Z4461" s="5" t="n">
        <v>0</v>
      </c>
      <c r="AA4461" s="5" t="str">
        <f aca="false">IF(Y4461&gt;Z4461,"Win",IF(Y4461&lt;Z4461,"Loss","Draw"))</f>
        <v>Win</v>
      </c>
      <c r="AB4461" s="5" t="s">
        <v>98</v>
      </c>
      <c r="AC4461" s="5" t="s">
        <v>99</v>
      </c>
      <c r="AD4461" s="5" t="s">
        <v>380</v>
      </c>
      <c r="AE4461" s="5" t="s">
        <v>379</v>
      </c>
      <c r="AF4461" s="5" t="str">
        <f aca="false">IF(AD4461&lt;AE4461,AD4461,AE4461)</f>
        <v>Barbarian Barrel, Bowler, Dart Goblin, Fireball, Minions, Mortar, Rascals, Skeleton Barrel</v>
      </c>
      <c r="AG4461" s="5" t="str">
        <f aca="false">IF(AD4461&lt;AE4461,AE4461,AD4461)</f>
        <v>Bats, Berserker, Bomb Tower, Fire Spirit, Magic Archer, Miner, Royal Delivery, Wall Breakers</v>
      </c>
      <c r="AH4461" s="5" t="str">
        <f aca="false">IF(AD4461=AF4461,AA4461,IF(AA4461="Win","Loss",IF(AA4461="Loss","Win","Draw")))</f>
        <v>Loss</v>
      </c>
      <c r="AI4461" s="5" t="s">
        <v>102</v>
      </c>
    </row>
    <row r="4462" customFormat="false" ht="15" hidden="false" customHeight="true" outlineLevel="0" collapsed="false">
      <c r="A4462" s="5" t="s">
        <v>8256</v>
      </c>
      <c r="B4462" s="5" t="n">
        <v>3</v>
      </c>
      <c r="C4462" s="5" t="s">
        <v>373</v>
      </c>
      <c r="D4462" s="5" t="s">
        <v>374</v>
      </c>
      <c r="E4462" s="5" t="s">
        <v>271</v>
      </c>
      <c r="F4462" s="5" t="s">
        <v>272</v>
      </c>
      <c r="G4462" s="5" t="s">
        <v>381</v>
      </c>
      <c r="H4462" s="5" t="s">
        <v>163</v>
      </c>
      <c r="I4462" s="5" t="s">
        <v>114</v>
      </c>
      <c r="J4462" s="5" t="s">
        <v>194</v>
      </c>
      <c r="K4462" s="5" t="s">
        <v>137</v>
      </c>
      <c r="L4462" s="5" t="s">
        <v>116</v>
      </c>
      <c r="M4462" s="5" t="s">
        <v>241</v>
      </c>
      <c r="N4462" s="5" t="s">
        <v>118</v>
      </c>
      <c r="O4462" s="5" t="s">
        <v>87</v>
      </c>
      <c r="P4462" s="5" t="s">
        <v>91</v>
      </c>
      <c r="Q4462" s="5" t="s">
        <v>129</v>
      </c>
      <c r="R4462" s="5" t="s">
        <v>128</v>
      </c>
      <c r="S4462" s="5" t="s">
        <v>82</v>
      </c>
      <c r="T4462" s="5" t="s">
        <v>133</v>
      </c>
      <c r="U4462" s="5" t="s">
        <v>173</v>
      </c>
      <c r="V4462" s="5" t="s">
        <v>86</v>
      </c>
      <c r="W4462" s="5" t="s">
        <v>215</v>
      </c>
      <c r="X4462" s="5" t="s">
        <v>130</v>
      </c>
      <c r="Y4462" s="5" t="n">
        <v>1</v>
      </c>
      <c r="Z4462" s="5" t="n">
        <v>0</v>
      </c>
      <c r="AA4462" s="5" t="str">
        <f aca="false">IF(Y4462&gt;Z4462,"Win",IF(Y4462&lt;Z4462,"Loss","Draw"))</f>
        <v>Win</v>
      </c>
      <c r="AB4462" s="5" t="s">
        <v>98</v>
      </c>
      <c r="AC4462" s="5" t="s">
        <v>99</v>
      </c>
      <c r="AD4462" s="5" t="s">
        <v>382</v>
      </c>
      <c r="AE4462" s="5" t="s">
        <v>341</v>
      </c>
      <c r="AF4462" s="5" t="str">
        <f aca="false">IF(AD4462&lt;AE4462,AD4462,AE4462)</f>
        <v>Archer Queen, Giant Snowball, Goblin Drill, Goblins, Ice Spirit, Knight, Poison, Tesla</v>
      </c>
      <c r="AG4462" s="5" t="str">
        <f aca="false">IF(AD4462&lt;AE4462,AE4462,AD4462)</f>
        <v>Arrows, Fisherman, Golden Knight, Mega Knight, Mother Witch, Royal Hogs, Skeleton Dragons, Zappies</v>
      </c>
      <c r="AH4462" s="5" t="str">
        <f aca="false">IF(AD4462=AF4462,AA4462,IF(AA4462="Win","Loss",IF(AA4462="Loss","Win","Draw")))</f>
        <v>Win</v>
      </c>
      <c r="AI4462" s="5" t="s">
        <v>102</v>
      </c>
    </row>
    <row r="4463" customFormat="false" ht="15" hidden="false" customHeight="true" outlineLevel="0" collapsed="false">
      <c r="A4463" s="5" t="s">
        <v>8257</v>
      </c>
      <c r="B4463" s="5" t="n">
        <v>1</v>
      </c>
      <c r="C4463" s="5" t="s">
        <v>373</v>
      </c>
      <c r="D4463" s="5" t="s">
        <v>374</v>
      </c>
      <c r="E4463" s="5" t="s">
        <v>2953</v>
      </c>
      <c r="F4463" s="5" t="s">
        <v>2954</v>
      </c>
      <c r="G4463" s="5" t="s">
        <v>8258</v>
      </c>
      <c r="H4463" s="5" t="s">
        <v>163</v>
      </c>
      <c r="I4463" s="5" t="s">
        <v>114</v>
      </c>
      <c r="J4463" s="5" t="s">
        <v>194</v>
      </c>
      <c r="K4463" s="5" t="s">
        <v>137</v>
      </c>
      <c r="L4463" s="5" t="s">
        <v>116</v>
      </c>
      <c r="M4463" s="5" t="s">
        <v>234</v>
      </c>
      <c r="N4463" s="5" t="s">
        <v>241</v>
      </c>
      <c r="O4463" s="5" t="s">
        <v>150</v>
      </c>
      <c r="P4463" s="5" t="s">
        <v>91</v>
      </c>
      <c r="Q4463" s="5" t="s">
        <v>177</v>
      </c>
      <c r="R4463" s="5" t="s">
        <v>108</v>
      </c>
      <c r="S4463" s="5" t="s">
        <v>107</v>
      </c>
      <c r="T4463" s="5" t="s">
        <v>178</v>
      </c>
      <c r="U4463" s="5" t="s">
        <v>85</v>
      </c>
      <c r="V4463" s="5" t="s">
        <v>150</v>
      </c>
      <c r="W4463" s="5" t="s">
        <v>89</v>
      </c>
      <c r="X4463" s="5" t="s">
        <v>143</v>
      </c>
      <c r="Y4463" s="5" t="n">
        <v>0</v>
      </c>
      <c r="Z4463" s="5" t="n">
        <v>1</v>
      </c>
      <c r="AA4463" s="5" t="str">
        <f aca="false">IF(Y4463&gt;Z4463,"Win",IF(Y4463&lt;Z4463,"Loss","Draw"))</f>
        <v>Loss</v>
      </c>
      <c r="AB4463" s="5" t="s">
        <v>98</v>
      </c>
      <c r="AC4463" s="5" t="s">
        <v>99</v>
      </c>
      <c r="AD4463" s="5" t="s">
        <v>2242</v>
      </c>
      <c r="AE4463" s="5" t="s">
        <v>6882</v>
      </c>
      <c r="AF4463" s="5" t="str">
        <f aca="false">IF(AD4463&lt;AE4463,AD4463,AE4463)</f>
        <v>Archer Queen, Bomb Tower, Electro Spirit, Giant Snowball, Goblin Drill, Goblins, Knight, Poison</v>
      </c>
      <c r="AG4463" s="5" t="str">
        <f aca="false">IF(AD4463&lt;AE4463,AE4463,AD4463)</f>
        <v>Dark Prince, Electro Spirit, Goblin Cage, Heal Spirit, Lightning, Phoenix, Royal Giant, The Log</v>
      </c>
      <c r="AH4463" s="5" t="str">
        <f aca="false">IF(AD4463=AF4463,AA4463,IF(AA4463="Win","Loss",IF(AA4463="Loss","Win","Draw")))</f>
        <v>Loss</v>
      </c>
      <c r="AI4463" s="5" t="s">
        <v>297</v>
      </c>
    </row>
    <row r="4464" customFormat="false" ht="15" hidden="false" customHeight="true" outlineLevel="0" collapsed="false">
      <c r="A4464" s="5" t="s">
        <v>8257</v>
      </c>
      <c r="B4464" s="5" t="n">
        <v>2</v>
      </c>
      <c r="C4464" s="5" t="s">
        <v>373</v>
      </c>
      <c r="D4464" s="5" t="s">
        <v>374</v>
      </c>
      <c r="E4464" s="5" t="s">
        <v>2953</v>
      </c>
      <c r="F4464" s="5" t="s">
        <v>2954</v>
      </c>
      <c r="G4464" s="5" t="s">
        <v>8259</v>
      </c>
      <c r="H4464" s="5" t="s">
        <v>376</v>
      </c>
      <c r="I4464" s="5" t="s">
        <v>82</v>
      </c>
      <c r="J4464" s="5" t="s">
        <v>151</v>
      </c>
      <c r="K4464" s="5" t="s">
        <v>152</v>
      </c>
      <c r="L4464" s="5" t="s">
        <v>85</v>
      </c>
      <c r="M4464" s="5" t="s">
        <v>119</v>
      </c>
      <c r="N4464" s="5" t="s">
        <v>126</v>
      </c>
      <c r="O4464" s="5" t="s">
        <v>89</v>
      </c>
      <c r="P4464" s="5" t="s">
        <v>143</v>
      </c>
      <c r="Q4464" s="5" t="s">
        <v>284</v>
      </c>
      <c r="R4464" s="5" t="s">
        <v>186</v>
      </c>
      <c r="S4464" s="5" t="s">
        <v>208</v>
      </c>
      <c r="T4464" s="5" t="s">
        <v>110</v>
      </c>
      <c r="U4464" s="5" t="s">
        <v>93</v>
      </c>
      <c r="V4464" s="5" t="s">
        <v>86</v>
      </c>
      <c r="W4464" s="5" t="s">
        <v>193</v>
      </c>
      <c r="X4464" s="5" t="s">
        <v>109</v>
      </c>
      <c r="Y4464" s="5" t="n">
        <v>3</v>
      </c>
      <c r="Z4464" s="5" t="n">
        <v>0</v>
      </c>
      <c r="AA4464" s="5" t="str">
        <f aca="false">IF(Y4464&gt;Z4464,"Win",IF(Y4464&lt;Z4464,"Loss","Draw"))</f>
        <v>Win</v>
      </c>
      <c r="AB4464" s="5" t="s">
        <v>98</v>
      </c>
      <c r="AC4464" s="5" t="s">
        <v>99</v>
      </c>
      <c r="AD4464" s="5" t="s">
        <v>8260</v>
      </c>
      <c r="AE4464" s="5" t="s">
        <v>7300</v>
      </c>
      <c r="AF4464" s="5" t="str">
        <f aca="false">IF(AD4464&lt;AE4464,AD4464,AE4464)</f>
        <v>Baby Dragon, Goblin Hut, Heal Spirit, Lightning, Mighty Miner, Royal Hogs, Skeletons, The Log</v>
      </c>
      <c r="AG4464" s="5" t="str">
        <f aca="false">IF(AD4464&lt;AE4464,AE4464,AD4464)</f>
        <v>Balloon, Fireball, Guards, Inferno Dragon, Lava Hound, Skeleton Dragons, Valkyrie, Zap</v>
      </c>
      <c r="AH4464" s="5" t="str">
        <f aca="false">IF(AD4464=AF4464,AA4464,IF(AA4464="Win","Loss",IF(AA4464="Loss","Win","Draw")))</f>
        <v>Win</v>
      </c>
      <c r="AI4464" s="5" t="s">
        <v>297</v>
      </c>
    </row>
    <row r="4465" customFormat="false" ht="15" hidden="false" customHeight="true" outlineLevel="0" collapsed="false">
      <c r="A4465" s="5" t="s">
        <v>8257</v>
      </c>
      <c r="B4465" s="5" t="n">
        <v>3</v>
      </c>
      <c r="C4465" s="5" t="s">
        <v>373</v>
      </c>
      <c r="D4465" s="5" t="s">
        <v>374</v>
      </c>
      <c r="E4465" s="5" t="s">
        <v>2953</v>
      </c>
      <c r="F4465" s="5" t="s">
        <v>2954</v>
      </c>
      <c r="G4465" s="5" t="s">
        <v>8261</v>
      </c>
      <c r="H4465" s="5" t="s">
        <v>376</v>
      </c>
      <c r="I4465" s="5" t="s">
        <v>92</v>
      </c>
      <c r="J4465" s="5" t="s">
        <v>158</v>
      </c>
      <c r="K4465" s="5" t="s">
        <v>90</v>
      </c>
      <c r="L4465" s="5" t="s">
        <v>159</v>
      </c>
      <c r="M4465" s="5" t="s">
        <v>96</v>
      </c>
      <c r="N4465" s="5" t="s">
        <v>94</v>
      </c>
      <c r="O4465" s="5" t="s">
        <v>93</v>
      </c>
      <c r="P4465" s="5" t="s">
        <v>95</v>
      </c>
      <c r="Q4465" s="5" t="s">
        <v>201</v>
      </c>
      <c r="R4465" s="5" t="s">
        <v>202</v>
      </c>
      <c r="S4465" s="5" t="s">
        <v>203</v>
      </c>
      <c r="T4465" s="5" t="s">
        <v>97</v>
      </c>
      <c r="U4465" s="5" t="s">
        <v>157</v>
      </c>
      <c r="V4465" s="5" t="s">
        <v>118</v>
      </c>
      <c r="W4465" s="5" t="s">
        <v>204</v>
      </c>
      <c r="X4465" s="5" t="s">
        <v>87</v>
      </c>
      <c r="Y4465" s="5" t="n">
        <v>1</v>
      </c>
      <c r="Z4465" s="5" t="n">
        <v>2</v>
      </c>
      <c r="AA4465" s="5" t="str">
        <f aca="false">IF(Y4465&gt;Z4465,"Win",IF(Y4465&lt;Z4465,"Loss","Draw"))</f>
        <v>Loss</v>
      </c>
      <c r="AB4465" s="5" t="s">
        <v>98</v>
      </c>
      <c r="AC4465" s="5" t="s">
        <v>99</v>
      </c>
      <c r="AD4465" s="5" t="s">
        <v>379</v>
      </c>
      <c r="AE4465" s="5" t="s">
        <v>1001</v>
      </c>
      <c r="AF4465" s="5" t="str">
        <f aca="false">IF(AD4465&lt;AE4465,AD4465,AE4465)</f>
        <v>Barbarian Barrel, Bowler, Dart Goblin, Fireball, Minions, Mortar, Rascals, Skeleton Barrel</v>
      </c>
      <c r="AG4465" s="5" t="str">
        <f aca="false">IF(AD4465&lt;AE4465,AE4465,AD4465)</f>
        <v>Fire Spirit, Goblin Barrel, Ice Spirit, Magic Archer, Ronin, Royal Delivery, Tesla, Wall Breakers</v>
      </c>
      <c r="AH4465" s="5" t="str">
        <f aca="false">IF(AD4465=AF4465,AA4465,IF(AA4465="Win","Loss",IF(AA4465="Loss","Win","Draw")))</f>
        <v>Loss</v>
      </c>
      <c r="AI4465" s="5" t="s">
        <v>297</v>
      </c>
    </row>
    <row r="4466" customFormat="false" ht="15" hidden="false" customHeight="true" outlineLevel="0" collapsed="false">
      <c r="A4466" s="7" t="s">
        <v>8262</v>
      </c>
      <c r="B4466" s="7" t="n">
        <v>1</v>
      </c>
      <c r="C4466" s="7" t="s">
        <v>373</v>
      </c>
      <c r="D4466" s="7" t="s">
        <v>374</v>
      </c>
      <c r="E4466" s="7" t="s">
        <v>2953</v>
      </c>
      <c r="F4466" s="7" t="s">
        <v>2954</v>
      </c>
      <c r="G4466" s="7" t="s">
        <v>8263</v>
      </c>
      <c r="H4466" s="7" t="s">
        <v>163</v>
      </c>
      <c r="I4466" s="7" t="s">
        <v>90</v>
      </c>
      <c r="J4466" s="7" t="s">
        <v>123</v>
      </c>
      <c r="K4466" s="7" t="s">
        <v>124</v>
      </c>
      <c r="L4466" s="7" t="s">
        <v>125</v>
      </c>
      <c r="M4466" s="7" t="s">
        <v>85</v>
      </c>
      <c r="N4466" s="7" t="s">
        <v>96</v>
      </c>
      <c r="O4466" s="7" t="s">
        <v>126</v>
      </c>
      <c r="P4466" s="7" t="s">
        <v>95</v>
      </c>
      <c r="Q4466" s="7" t="s">
        <v>201</v>
      </c>
      <c r="R4466" s="7" t="s">
        <v>108</v>
      </c>
      <c r="S4466" s="7" t="s">
        <v>203</v>
      </c>
      <c r="T4466" s="7" t="s">
        <v>88</v>
      </c>
      <c r="U4466" s="7" t="s">
        <v>159</v>
      </c>
      <c r="V4466" s="7" t="s">
        <v>157</v>
      </c>
      <c r="W4466" s="7" t="s">
        <v>204</v>
      </c>
      <c r="X4466" s="7" t="s">
        <v>153</v>
      </c>
      <c r="Y4466" s="7" t="n">
        <v>0</v>
      </c>
      <c r="Z4466" s="7" t="n">
        <v>1</v>
      </c>
      <c r="AA4466" s="7" t="str">
        <f aca="false">IF(Y4466&gt;Z4466,"Win",IF(Y4466&lt;Z4466,"Loss","Draw"))</f>
        <v>Loss</v>
      </c>
      <c r="AB4466" s="7" t="s">
        <v>99</v>
      </c>
      <c r="AC4466" s="7" t="s">
        <v>99</v>
      </c>
      <c r="AD4466" s="7" t="s">
        <v>134</v>
      </c>
      <c r="AE4466" s="7" t="s">
        <v>1782</v>
      </c>
      <c r="AF4466" s="7" t="str">
        <f aca="false">IF(AD4466&lt;AE4466,AD4466,AE4466)</f>
        <v>Barbarian Barrel, Cannon Cart, Goblinstein, Lightning, Minions, Mortar, Royal Ghost, Skeletons</v>
      </c>
      <c r="AG4466" s="7" t="str">
        <f aca="false">IF(AD4466&lt;AE4466,AE4466,AD4466)</f>
        <v>Berserker, Cannon, Dark Prince, Dart Goblin, Fire Spirit, Goblin Barrel, Royal Delivery, Wall Breakers</v>
      </c>
      <c r="AH4466" s="7" t="str">
        <f aca="false">IF(AD4466=AF4466,AA4466,IF(AA4466="Win","Loss",IF(AA4466="Loss","Win","Draw")))</f>
        <v>Loss</v>
      </c>
      <c r="AI4466" s="7" t="s">
        <v>297</v>
      </c>
    </row>
    <row r="4467" customFormat="false" ht="15" hidden="false" customHeight="true" outlineLevel="0" collapsed="false">
      <c r="A4467" s="7" t="s">
        <v>8262</v>
      </c>
      <c r="B4467" s="7" t="n">
        <v>2</v>
      </c>
      <c r="C4467" s="7" t="s">
        <v>373</v>
      </c>
      <c r="D4467" s="7" t="s">
        <v>374</v>
      </c>
      <c r="E4467" s="7" t="s">
        <v>2953</v>
      </c>
      <c r="F4467" s="7" t="s">
        <v>2954</v>
      </c>
      <c r="G4467" s="7" t="s">
        <v>8264</v>
      </c>
      <c r="H4467" s="7" t="s">
        <v>376</v>
      </c>
      <c r="I4467" s="7" t="s">
        <v>201</v>
      </c>
      <c r="J4467" s="7" t="s">
        <v>202</v>
      </c>
      <c r="K4467" s="7" t="s">
        <v>203</v>
      </c>
      <c r="L4467" s="7" t="s">
        <v>97</v>
      </c>
      <c r="M4467" s="7" t="s">
        <v>157</v>
      </c>
      <c r="N4467" s="7" t="s">
        <v>118</v>
      </c>
      <c r="O4467" s="7" t="s">
        <v>204</v>
      </c>
      <c r="P4467" s="7" t="s">
        <v>87</v>
      </c>
      <c r="Q4467" s="7" t="s">
        <v>152</v>
      </c>
      <c r="R4467" s="7" t="s">
        <v>128</v>
      </c>
      <c r="S4467" s="7" t="s">
        <v>107</v>
      </c>
      <c r="T4467" s="7" t="s">
        <v>306</v>
      </c>
      <c r="U4467" s="7" t="s">
        <v>85</v>
      </c>
      <c r="V4467" s="7" t="s">
        <v>307</v>
      </c>
      <c r="W4467" s="7" t="s">
        <v>187</v>
      </c>
      <c r="X4467" s="7" t="s">
        <v>95</v>
      </c>
      <c r="Y4467" s="7" t="n">
        <v>1</v>
      </c>
      <c r="Z4467" s="7" t="n">
        <v>0</v>
      </c>
      <c r="AA4467" s="7" t="str">
        <f aca="false">IF(Y4467&gt;Z4467,"Win",IF(Y4467&lt;Z4467,"Loss","Draw"))</f>
        <v>Win</v>
      </c>
      <c r="AB4467" s="7" t="s">
        <v>99</v>
      </c>
      <c r="AC4467" s="7" t="s">
        <v>99</v>
      </c>
      <c r="AD4467" s="7" t="s">
        <v>1001</v>
      </c>
      <c r="AE4467" s="7" t="s">
        <v>603</v>
      </c>
      <c r="AF4467" s="7" t="str">
        <f aca="false">IF(AD4467&lt;AE4467,AD4467,AE4467)</f>
        <v>Baby Dragon, Barbarian Barrel, Goblin Cage, Golden Knight, Golem, Ice Wizard, Lightning, Tornado</v>
      </c>
      <c r="AG4467" s="7" t="str">
        <f aca="false">IF(AD4467&lt;AE4467,AE4467,AD4467)</f>
        <v>Fire Spirit, Goblin Barrel, Ice Spirit, Magic Archer, Ronin, Royal Delivery, Tesla, Wall Breakers</v>
      </c>
      <c r="AH4467" s="7" t="str">
        <f aca="false">IF(AD4467=AF4467,AA4467,IF(AA4467="Win","Loss",IF(AA4467="Loss","Win","Draw")))</f>
        <v>Loss</v>
      </c>
      <c r="AI4467" s="7" t="s">
        <v>297</v>
      </c>
    </row>
    <row r="4468" customFormat="false" ht="15" hidden="false" customHeight="true" outlineLevel="0" collapsed="false">
      <c r="A4468" s="7" t="s">
        <v>8262</v>
      </c>
      <c r="B4468" s="7" t="n">
        <v>3</v>
      </c>
      <c r="C4468" s="7" t="s">
        <v>373</v>
      </c>
      <c r="D4468" s="7" t="s">
        <v>374</v>
      </c>
      <c r="E4468" s="7" t="s">
        <v>2953</v>
      </c>
      <c r="F4468" s="7" t="s">
        <v>2954</v>
      </c>
      <c r="G4468" s="7" t="s">
        <v>8265</v>
      </c>
      <c r="H4468" s="7" t="s">
        <v>376</v>
      </c>
      <c r="I4468" s="7" t="s">
        <v>107</v>
      </c>
      <c r="J4468" s="7" t="s">
        <v>108</v>
      </c>
      <c r="K4468" s="7" t="s">
        <v>109</v>
      </c>
      <c r="L4468" s="7" t="s">
        <v>112</v>
      </c>
      <c r="M4468" s="7" t="s">
        <v>86</v>
      </c>
      <c r="N4468" s="7" t="s">
        <v>110</v>
      </c>
      <c r="O4468" s="7" t="s">
        <v>93</v>
      </c>
      <c r="P4468" s="7" t="s">
        <v>111</v>
      </c>
      <c r="Q4468" s="7" t="s">
        <v>219</v>
      </c>
      <c r="R4468" s="7" t="s">
        <v>186</v>
      </c>
      <c r="S4468" s="7" t="s">
        <v>129</v>
      </c>
      <c r="T4468" s="7" t="s">
        <v>111</v>
      </c>
      <c r="U4468" s="7" t="s">
        <v>193</v>
      </c>
      <c r="V4468" s="7" t="s">
        <v>109</v>
      </c>
      <c r="W4468" s="7" t="s">
        <v>215</v>
      </c>
      <c r="X4468" s="7" t="s">
        <v>130</v>
      </c>
      <c r="Y4468" s="7" t="n">
        <v>2</v>
      </c>
      <c r="Z4468" s="7" t="n">
        <v>1</v>
      </c>
      <c r="AA4468" s="7" t="str">
        <f aca="false">IF(Y4468&gt;Z4468,"Win",IF(Y4468&lt;Z4468,"Loss","Draw"))</f>
        <v>Win</v>
      </c>
      <c r="AB4468" s="7" t="s">
        <v>99</v>
      </c>
      <c r="AC4468" s="7" t="s">
        <v>99</v>
      </c>
      <c r="AD4468" s="7" t="s">
        <v>120</v>
      </c>
      <c r="AE4468" s="7" t="s">
        <v>8266</v>
      </c>
      <c r="AF4468" s="7" t="str">
        <f aca="false">IF(AD4468&lt;AE4468,AD4468,AE4468)</f>
        <v>Arrows, Balloon, Fisherman, Guards, Mega Knight, Miner, Wizard, Zap</v>
      </c>
      <c r="AG4468" s="7" t="str">
        <f aca="false">IF(AD4468&lt;AE4468,AE4468,AD4468)</f>
        <v>Dark Prince, Fireball, Goblin Cage, Lava Hound, Miner, Skeleton Dragons, Spirit Empress, Zap</v>
      </c>
      <c r="AH4468" s="7" t="str">
        <f aca="false">IF(AD4468=AF4468,AA4468,IF(AA4468="Win","Loss",IF(AA4468="Loss","Win","Draw")))</f>
        <v>Loss</v>
      </c>
      <c r="AI4468" s="7" t="s">
        <v>297</v>
      </c>
    </row>
    <row r="4469" customFormat="false" ht="15" hidden="false" customHeight="true" outlineLevel="0" collapsed="false">
      <c r="A4469" s="7" t="s">
        <v>8267</v>
      </c>
      <c r="B4469" s="7" t="n">
        <v>1</v>
      </c>
      <c r="C4469" s="7" t="s">
        <v>373</v>
      </c>
      <c r="D4469" s="7" t="s">
        <v>374</v>
      </c>
      <c r="E4469" s="7" t="s">
        <v>2953</v>
      </c>
      <c r="F4469" s="7" t="s">
        <v>2954</v>
      </c>
      <c r="G4469" s="7" t="s">
        <v>3064</v>
      </c>
      <c r="H4469" s="7" t="s">
        <v>163</v>
      </c>
      <c r="I4469" s="7" t="s">
        <v>407</v>
      </c>
      <c r="J4469" s="7" t="s">
        <v>151</v>
      </c>
      <c r="K4469" s="7" t="s">
        <v>87</v>
      </c>
      <c r="L4469" s="7" t="s">
        <v>165</v>
      </c>
      <c r="M4469" s="7" t="s">
        <v>164</v>
      </c>
      <c r="N4469" s="7" t="s">
        <v>126</v>
      </c>
      <c r="O4469" s="7" t="s">
        <v>150</v>
      </c>
      <c r="P4469" s="7" t="s">
        <v>95</v>
      </c>
      <c r="Q4469" s="7" t="s">
        <v>219</v>
      </c>
      <c r="R4469" s="7" t="s">
        <v>83</v>
      </c>
      <c r="S4469" s="7" t="s">
        <v>87</v>
      </c>
      <c r="T4469" s="7" t="s">
        <v>165</v>
      </c>
      <c r="U4469" s="7" t="s">
        <v>164</v>
      </c>
      <c r="V4469" s="7" t="s">
        <v>193</v>
      </c>
      <c r="W4469" s="7" t="s">
        <v>118</v>
      </c>
      <c r="X4469" s="7" t="s">
        <v>89</v>
      </c>
      <c r="Y4469" s="7" t="n">
        <v>1</v>
      </c>
      <c r="Z4469" s="7" t="n">
        <v>0</v>
      </c>
      <c r="AA4469" s="7" t="str">
        <f aca="false">IF(Y4469&gt;Z4469,"Win",IF(Y4469&lt;Z4469,"Loss","Draw"))</f>
        <v>Win</v>
      </c>
      <c r="AB4469" s="7" t="s">
        <v>99</v>
      </c>
      <c r="AC4469" s="7" t="s">
        <v>99</v>
      </c>
      <c r="AD4469" s="7" t="s">
        <v>662</v>
      </c>
      <c r="AE4469" s="7" t="s">
        <v>3056</v>
      </c>
      <c r="AF4469" s="7" t="str">
        <f aca="false">IF(AD4469&lt;AE4469,AD4469,AE4469)</f>
        <v>Barbarian Barrel, Earthquake, Electro Spirit, Firecracker, Hog Rider, Mighty Miner, Skeletons, Tesla</v>
      </c>
      <c r="AG4469" s="7" t="str">
        <f aca="false">IF(AD4469&lt;AE4469,AE4469,AD4469)</f>
        <v>Earthquake, Guards, Hog Rider, Ice Spirit, Monk, Tesla, The Log, Wizard</v>
      </c>
      <c r="AH4469" s="7" t="str">
        <f aca="false">IF(AD4469=AF4469,AA4469,IF(AA4469="Win","Loss",IF(AA4469="Loss","Win","Draw")))</f>
        <v>Win</v>
      </c>
      <c r="AI4469" s="7" t="s">
        <v>297</v>
      </c>
    </row>
    <row r="4470" customFormat="false" ht="15" hidden="false" customHeight="true" outlineLevel="0" collapsed="false">
      <c r="A4470" s="7" t="s">
        <v>8267</v>
      </c>
      <c r="B4470" s="7" t="n">
        <v>2</v>
      </c>
      <c r="C4470" s="7" t="s">
        <v>373</v>
      </c>
      <c r="D4470" s="7" t="s">
        <v>374</v>
      </c>
      <c r="E4470" s="7" t="s">
        <v>2953</v>
      </c>
      <c r="F4470" s="7" t="s">
        <v>2954</v>
      </c>
      <c r="G4470" s="7" t="s">
        <v>3065</v>
      </c>
      <c r="H4470" s="7" t="s">
        <v>163</v>
      </c>
      <c r="I4470" s="7" t="s">
        <v>201</v>
      </c>
      <c r="J4470" s="7" t="s">
        <v>202</v>
      </c>
      <c r="K4470" s="7" t="s">
        <v>123</v>
      </c>
      <c r="L4470" s="7" t="s">
        <v>111</v>
      </c>
      <c r="M4470" s="7" t="s">
        <v>88</v>
      </c>
      <c r="N4470" s="7" t="s">
        <v>187</v>
      </c>
      <c r="O4470" s="7" t="s">
        <v>204</v>
      </c>
      <c r="P4470" s="7" t="s">
        <v>209</v>
      </c>
      <c r="Q4470" s="7" t="s">
        <v>92</v>
      </c>
      <c r="R4470" s="7" t="s">
        <v>158</v>
      </c>
      <c r="S4470" s="7" t="s">
        <v>90</v>
      </c>
      <c r="T4470" s="7" t="s">
        <v>93</v>
      </c>
      <c r="U4470" s="7" t="s">
        <v>159</v>
      </c>
      <c r="V4470" s="7" t="s">
        <v>96</v>
      </c>
      <c r="W4470" s="7" t="s">
        <v>94</v>
      </c>
      <c r="X4470" s="7" t="s">
        <v>150</v>
      </c>
      <c r="Y4470" s="7" t="n">
        <v>0</v>
      </c>
      <c r="Z4470" s="7" t="n">
        <v>1</v>
      </c>
      <c r="AA4470" s="7" t="str">
        <f aca="false">IF(Y4470&gt;Z4470,"Win",IF(Y4470&lt;Z4470,"Loss","Draw"))</f>
        <v>Loss</v>
      </c>
      <c r="AB4470" s="7" t="s">
        <v>99</v>
      </c>
      <c r="AC4470" s="7" t="s">
        <v>99</v>
      </c>
      <c r="AD4470" s="7" t="s">
        <v>3066</v>
      </c>
      <c r="AE4470" s="7" t="s">
        <v>967</v>
      </c>
      <c r="AF4470" s="7" t="str">
        <f aca="false">IF(AD4470&lt;AE4470,AD4470,AE4470)</f>
        <v>Berserker, Goblinstein, Inferno Tower, Magic Archer, Miner, Royal Delivery, Tornado, Wall Breakers</v>
      </c>
      <c r="AG4470" s="7" t="str">
        <f aca="false">IF(AD4470&lt;AE4470,AE4470,AD4470)</f>
        <v>Bowler, Dart Goblin, Electro Spirit, Fireball, Minions, Mortar, Rascals, Skeleton Barrel</v>
      </c>
      <c r="AH4470" s="7" t="str">
        <f aca="false">IF(AD4470=AF4470,AA4470,IF(AA4470="Win","Loss",IF(AA4470="Loss","Win","Draw")))</f>
        <v>Loss</v>
      </c>
      <c r="AI4470" s="7" t="s">
        <v>297</v>
      </c>
    </row>
    <row r="4471" customFormat="false" ht="15" hidden="false" customHeight="true" outlineLevel="0" collapsed="false">
      <c r="A4471" s="7" t="s">
        <v>8267</v>
      </c>
      <c r="B4471" s="7" t="n">
        <v>3</v>
      </c>
      <c r="C4471" s="7" t="s">
        <v>373</v>
      </c>
      <c r="D4471" s="7" t="s">
        <v>374</v>
      </c>
      <c r="E4471" s="7" t="s">
        <v>2953</v>
      </c>
      <c r="F4471" s="7" t="s">
        <v>2954</v>
      </c>
      <c r="G4471" s="7" t="s">
        <v>3067</v>
      </c>
      <c r="H4471" s="7" t="s">
        <v>376</v>
      </c>
      <c r="I4471" s="7" t="s">
        <v>141</v>
      </c>
      <c r="J4471" s="7" t="s">
        <v>158</v>
      </c>
      <c r="K4471" s="7" t="s">
        <v>107</v>
      </c>
      <c r="L4471" s="7" t="s">
        <v>178</v>
      </c>
      <c r="M4471" s="7" t="s">
        <v>89</v>
      </c>
      <c r="N4471" s="7" t="s">
        <v>93</v>
      </c>
      <c r="O4471" s="7" t="s">
        <v>177</v>
      </c>
      <c r="P4471" s="7" t="s">
        <v>143</v>
      </c>
      <c r="Q4471" s="7" t="s">
        <v>152</v>
      </c>
      <c r="R4471" s="7" t="s">
        <v>128</v>
      </c>
      <c r="S4471" s="7" t="s">
        <v>129</v>
      </c>
      <c r="T4471" s="7" t="s">
        <v>95</v>
      </c>
      <c r="U4471" s="7" t="s">
        <v>127</v>
      </c>
      <c r="V4471" s="7" t="s">
        <v>130</v>
      </c>
      <c r="W4471" s="7" t="s">
        <v>257</v>
      </c>
      <c r="X4471" s="7" t="s">
        <v>131</v>
      </c>
      <c r="Y4471" s="7" t="n">
        <v>0</v>
      </c>
      <c r="Z4471" s="7" t="n">
        <v>3</v>
      </c>
      <c r="AA4471" s="7" t="str">
        <f aca="false">IF(Y4471&gt;Z4471,"Win",IF(Y4471&lt;Z4471,"Loss","Draw"))</f>
        <v>Loss</v>
      </c>
      <c r="AB4471" s="7" t="s">
        <v>99</v>
      </c>
      <c r="AC4471" s="7" t="s">
        <v>99</v>
      </c>
      <c r="AD4471" s="7" t="s">
        <v>3069</v>
      </c>
      <c r="AE4471" s="7" t="s">
        <v>3068</v>
      </c>
      <c r="AF4471" s="7" t="str">
        <f aca="false">IF(AD4471&lt;AE4471,AD4471,AE4471)</f>
        <v>Arrows, Baby Dragon, Bandit, Barbarian Barrel, Battle Ram, Golden Knight, Hunter, Mega Knight</v>
      </c>
      <c r="AG4471" s="7" t="str">
        <f aca="false">IF(AD4471&lt;AE4471,AE4471,AD4471)</f>
        <v>Bowler, Fireball, Goblin Cage, Heal Spirit, Lumberjack, Phoenix, Royal Giant, The Log</v>
      </c>
      <c r="AH4471" s="7" t="str">
        <f aca="false">IF(AD4471=AF4471,AA4471,IF(AA4471="Win","Loss",IF(AA4471="Loss","Win","Draw")))</f>
        <v>Win</v>
      </c>
      <c r="AI4471" s="7" t="s">
        <v>297</v>
      </c>
    </row>
    <row r="4472" customFormat="false" ht="15" hidden="false" customHeight="true" outlineLevel="0" collapsed="false">
      <c r="A4472" s="5" t="s">
        <v>8268</v>
      </c>
      <c r="B4472" s="5" t="n">
        <v>1</v>
      </c>
      <c r="C4472" s="5" t="s">
        <v>2808</v>
      </c>
      <c r="D4472" s="5" t="s">
        <v>2809</v>
      </c>
      <c r="E4472" s="5" t="s">
        <v>198</v>
      </c>
      <c r="F4472" s="5" t="s">
        <v>199</v>
      </c>
      <c r="G4472" s="5" t="s">
        <v>8269</v>
      </c>
      <c r="H4472" s="5" t="s">
        <v>485</v>
      </c>
      <c r="I4472" s="5" t="s">
        <v>129</v>
      </c>
      <c r="J4472" s="5" t="s">
        <v>158</v>
      </c>
      <c r="K4472" s="5" t="s">
        <v>141</v>
      </c>
      <c r="L4472" s="5" t="s">
        <v>109</v>
      </c>
      <c r="M4472" s="5" t="s">
        <v>165</v>
      </c>
      <c r="N4472" s="5" t="s">
        <v>130</v>
      </c>
      <c r="O4472" s="5" t="s">
        <v>112</v>
      </c>
      <c r="P4472" s="5" t="s">
        <v>96</v>
      </c>
      <c r="Q4472" s="5" t="s">
        <v>185</v>
      </c>
      <c r="R4472" s="5" t="s">
        <v>186</v>
      </c>
      <c r="S4472" s="5" t="s">
        <v>241</v>
      </c>
      <c r="T4472" s="5" t="s">
        <v>111</v>
      </c>
      <c r="U4472" s="5" t="s">
        <v>88</v>
      </c>
      <c r="V4472" s="5" t="s">
        <v>187</v>
      </c>
      <c r="W4472" s="5" t="s">
        <v>109</v>
      </c>
      <c r="X4472" s="5" t="s">
        <v>234</v>
      </c>
      <c r="Y4472" s="5" t="n">
        <v>1</v>
      </c>
      <c r="Z4472" s="5" t="n">
        <v>0</v>
      </c>
      <c r="AA4472" s="5" t="str">
        <f aca="false">IF(Y4472&gt;Z4472,"Win",IF(Y4472&lt;Z4472,"Loss","Draw"))</f>
        <v>Win</v>
      </c>
      <c r="AB4472" s="5" t="s">
        <v>98</v>
      </c>
      <c r="AC4472" s="5" t="s">
        <v>99</v>
      </c>
      <c r="AD4472" s="5" t="s">
        <v>2940</v>
      </c>
      <c r="AE4472" s="5" t="s">
        <v>363</v>
      </c>
      <c r="AF4472" s="5" t="str">
        <f aca="false">IF(AD4472&lt;AE4472,AD4472,AE4472)</f>
        <v>Arrows, Bowler, Hog Rider, Lumberjack, Mega Knight, Minions, Spirit Empress, Zap</v>
      </c>
      <c r="AG4472" s="5" t="str">
        <f aca="false">IF(AD4472&lt;AE4472,AE4472,AD4472)</f>
        <v>Balloon, Berserker, Bomb Tower, Executioner, Knight, Miner, Tornado, Zap</v>
      </c>
      <c r="AH4472" s="5" t="str">
        <f aca="false">IF(AD4472=AF4472,AA4472,IF(AA4472="Win","Loss",IF(AA4472="Loss","Win","Draw")))</f>
        <v>Win</v>
      </c>
      <c r="AI4472" s="5" t="s">
        <v>297</v>
      </c>
    </row>
    <row r="4473" customFormat="false" ht="15" hidden="false" customHeight="true" outlineLevel="0" collapsed="false">
      <c r="A4473" s="5" t="s">
        <v>8268</v>
      </c>
      <c r="B4473" s="5" t="n">
        <v>2</v>
      </c>
      <c r="C4473" s="5" t="s">
        <v>2808</v>
      </c>
      <c r="D4473" s="5" t="s">
        <v>2809</v>
      </c>
      <c r="E4473" s="5" t="s">
        <v>198</v>
      </c>
      <c r="F4473" s="5" t="s">
        <v>199</v>
      </c>
      <c r="G4473" s="5" t="s">
        <v>8270</v>
      </c>
      <c r="H4473" s="5" t="s">
        <v>485</v>
      </c>
      <c r="I4473" s="5" t="s">
        <v>82</v>
      </c>
      <c r="J4473" s="5" t="s">
        <v>151</v>
      </c>
      <c r="K4473" s="5" t="s">
        <v>152</v>
      </c>
      <c r="L4473" s="5" t="s">
        <v>126</v>
      </c>
      <c r="M4473" s="5" t="s">
        <v>85</v>
      </c>
      <c r="N4473" s="5" t="s">
        <v>150</v>
      </c>
      <c r="O4473" s="5" t="s">
        <v>89</v>
      </c>
      <c r="P4473" s="5" t="s">
        <v>153</v>
      </c>
      <c r="Q4473" s="5" t="s">
        <v>84</v>
      </c>
      <c r="R4473" s="5" t="s">
        <v>108</v>
      </c>
      <c r="S4473" s="5" t="s">
        <v>114</v>
      </c>
      <c r="T4473" s="5" t="s">
        <v>115</v>
      </c>
      <c r="U4473" s="5" t="s">
        <v>138</v>
      </c>
      <c r="V4473" s="5" t="s">
        <v>116</v>
      </c>
      <c r="W4473" s="5" t="s">
        <v>119</v>
      </c>
      <c r="X4473" s="5" t="s">
        <v>157</v>
      </c>
      <c r="Y4473" s="5" t="n">
        <v>0</v>
      </c>
      <c r="Z4473" s="5" t="n">
        <v>1</v>
      </c>
      <c r="AA4473" s="5" t="str">
        <f aca="false">IF(Y4473&gt;Z4473,"Win",IF(Y4473&lt;Z4473,"Loss","Draw"))</f>
        <v>Loss</v>
      </c>
      <c r="AB4473" s="5" t="s">
        <v>98</v>
      </c>
      <c r="AC4473" s="5" t="s">
        <v>99</v>
      </c>
      <c r="AD4473" s="5" t="s">
        <v>155</v>
      </c>
      <c r="AE4473" s="5" t="s">
        <v>1023</v>
      </c>
      <c r="AF4473" s="5" t="str">
        <f aca="false">IF(AD4473&lt;AE4473,AD4473,AE4473)</f>
        <v>Archers, Dark Prince, Fire Spirit, Giant Snowball, Goblin Demolisher, Goblin Hut, Graveyard, Poison</v>
      </c>
      <c r="AG4473" s="5" t="str">
        <f aca="false">IF(AD4473&lt;AE4473,AE4473,AD4473)</f>
        <v>Baby Dragon, Cannon, Electro Spirit, Lightning, Mighty Miner, Royal Hogs, Skeletons, The Log</v>
      </c>
      <c r="AH4473" s="5" t="str">
        <f aca="false">IF(AD4473=AF4473,AA4473,IF(AA4473="Win","Loss",IF(AA4473="Loss","Win","Draw")))</f>
        <v>Win</v>
      </c>
      <c r="AI4473" s="5" t="s">
        <v>297</v>
      </c>
    </row>
    <row r="4474" customFormat="false" ht="15" hidden="false" customHeight="true" outlineLevel="0" collapsed="false">
      <c r="A4474" s="5" t="s">
        <v>8268</v>
      </c>
      <c r="B4474" s="5" t="n">
        <v>3</v>
      </c>
      <c r="C4474" s="5" t="s">
        <v>2808</v>
      </c>
      <c r="D4474" s="5" t="s">
        <v>2809</v>
      </c>
      <c r="E4474" s="5" t="s">
        <v>198</v>
      </c>
      <c r="F4474" s="5" t="s">
        <v>199</v>
      </c>
      <c r="G4474" s="5" t="s">
        <v>8271</v>
      </c>
      <c r="H4474" s="5" t="s">
        <v>163</v>
      </c>
      <c r="I4474" s="5" t="s">
        <v>201</v>
      </c>
      <c r="J4474" s="5" t="s">
        <v>202</v>
      </c>
      <c r="K4474" s="5" t="s">
        <v>233</v>
      </c>
      <c r="L4474" s="5" t="s">
        <v>111</v>
      </c>
      <c r="M4474" s="5" t="s">
        <v>88</v>
      </c>
      <c r="N4474" s="5" t="s">
        <v>157</v>
      </c>
      <c r="O4474" s="5" t="s">
        <v>204</v>
      </c>
      <c r="P4474" s="5" t="s">
        <v>234</v>
      </c>
      <c r="Q4474" s="5" t="s">
        <v>82</v>
      </c>
      <c r="R4474" s="5" t="s">
        <v>151</v>
      </c>
      <c r="S4474" s="5" t="s">
        <v>152</v>
      </c>
      <c r="T4474" s="5" t="s">
        <v>85</v>
      </c>
      <c r="U4474" s="5" t="s">
        <v>126</v>
      </c>
      <c r="V4474" s="5" t="s">
        <v>150</v>
      </c>
      <c r="W4474" s="5" t="s">
        <v>89</v>
      </c>
      <c r="X4474" s="5" t="s">
        <v>153</v>
      </c>
      <c r="Y4474" s="5" t="n">
        <v>1</v>
      </c>
      <c r="Z4474" s="5" t="n">
        <v>0</v>
      </c>
      <c r="AA4474" s="5" t="str">
        <f aca="false">IF(Y4474&gt;Z4474,"Win",IF(Y4474&lt;Z4474,"Loss","Draw"))</f>
        <v>Win</v>
      </c>
      <c r="AB4474" s="5" t="s">
        <v>98</v>
      </c>
      <c r="AC4474" s="5" t="s">
        <v>99</v>
      </c>
      <c r="AD4474" s="5" t="s">
        <v>380</v>
      </c>
      <c r="AE4474" s="5" t="s">
        <v>155</v>
      </c>
      <c r="AF4474" s="5" t="str">
        <f aca="false">IF(AD4474&lt;AE4474,AD4474,AE4474)</f>
        <v>Baby Dragon, Cannon, Electro Spirit, Lightning, Mighty Miner, Royal Hogs, Skeletons, The Log</v>
      </c>
      <c r="AG4474" s="5" t="str">
        <f aca="false">IF(AD4474&lt;AE4474,AE4474,AD4474)</f>
        <v>Bats, Berserker, Bomb Tower, Fire Spirit, Magic Archer, Miner, Royal Delivery, Wall Breakers</v>
      </c>
      <c r="AH4474" s="5" t="str">
        <f aca="false">IF(AD4474=AF4474,AA4474,IF(AA4474="Win","Loss",IF(AA4474="Loss","Win","Draw")))</f>
        <v>Loss</v>
      </c>
      <c r="AI4474" s="5" t="s">
        <v>297</v>
      </c>
    </row>
    <row r="4475" customFormat="false" ht="15" hidden="false" customHeight="true" outlineLevel="0" collapsed="false">
      <c r="A4475" s="7" t="s">
        <v>8272</v>
      </c>
      <c r="B4475" s="7" t="n">
        <v>1</v>
      </c>
      <c r="C4475" s="7" t="s">
        <v>2808</v>
      </c>
      <c r="D4475" s="7" t="s">
        <v>2809</v>
      </c>
      <c r="E4475" s="7" t="s">
        <v>198</v>
      </c>
      <c r="F4475" s="7" t="s">
        <v>199</v>
      </c>
      <c r="G4475" s="7" t="s">
        <v>8273</v>
      </c>
      <c r="H4475" s="7" t="s">
        <v>485</v>
      </c>
      <c r="I4475" s="7" t="s">
        <v>284</v>
      </c>
      <c r="J4475" s="7" t="s">
        <v>186</v>
      </c>
      <c r="K4475" s="7" t="s">
        <v>418</v>
      </c>
      <c r="L4475" s="7" t="s">
        <v>110</v>
      </c>
      <c r="M4475" s="7" t="s">
        <v>114</v>
      </c>
      <c r="N4475" s="7" t="s">
        <v>130</v>
      </c>
      <c r="O4475" s="7" t="s">
        <v>242</v>
      </c>
      <c r="P4475" s="7" t="s">
        <v>96</v>
      </c>
      <c r="Q4475" s="7" t="s">
        <v>141</v>
      </c>
      <c r="R4475" s="7" t="s">
        <v>95</v>
      </c>
      <c r="S4475" s="7" t="s">
        <v>107</v>
      </c>
      <c r="T4475" s="7" t="s">
        <v>177</v>
      </c>
      <c r="U4475" s="7" t="s">
        <v>178</v>
      </c>
      <c r="V4475" s="7" t="s">
        <v>93</v>
      </c>
      <c r="W4475" s="7" t="s">
        <v>96</v>
      </c>
      <c r="X4475" s="7" t="s">
        <v>143</v>
      </c>
      <c r="Y4475" s="7" t="n">
        <v>1</v>
      </c>
      <c r="Z4475" s="7" t="n">
        <v>2</v>
      </c>
      <c r="AA4475" s="7" t="str">
        <f aca="false">IF(Y4475&gt;Z4475,"Win",IF(Y4475&lt;Z4475,"Loss","Draw"))</f>
        <v>Loss</v>
      </c>
      <c r="AB4475" s="7" t="s">
        <v>99</v>
      </c>
      <c r="AC4475" s="7" t="s">
        <v>99</v>
      </c>
      <c r="AD4475" s="7" t="s">
        <v>419</v>
      </c>
      <c r="AE4475" s="7" t="s">
        <v>8274</v>
      </c>
      <c r="AF4475" s="7" t="str">
        <f aca="false">IF(AD4475&lt;AE4475,AD4475,AE4475)</f>
        <v>Arrows, Balloon, Bomber, Giant Snowball, Inferno Dragon, Lava Hound, Minions, Skeleton Army</v>
      </c>
      <c r="AG4475" s="7" t="str">
        <f aca="false">IF(AD4475&lt;AE4475,AE4475,AD4475)</f>
        <v>Barbarian Barrel, Fireball, Goblin Cage, Heal Spirit, Lumberjack, Minions, Phoenix, Royal Giant</v>
      </c>
      <c r="AH4475" s="7" t="str">
        <f aca="false">IF(AD4475=AF4475,AA4475,IF(AA4475="Win","Loss",IF(AA4475="Loss","Win","Draw")))</f>
        <v>Loss</v>
      </c>
      <c r="AI4475" s="7" t="s">
        <v>297</v>
      </c>
    </row>
    <row r="4476" customFormat="false" ht="15" hidden="false" customHeight="true" outlineLevel="0" collapsed="false">
      <c r="A4476" s="7" t="s">
        <v>8272</v>
      </c>
      <c r="B4476" s="7" t="n">
        <v>2</v>
      </c>
      <c r="C4476" s="7" t="s">
        <v>2808</v>
      </c>
      <c r="D4476" s="7" t="s">
        <v>2809</v>
      </c>
      <c r="E4476" s="7" t="s">
        <v>198</v>
      </c>
      <c r="F4476" s="7" t="s">
        <v>199</v>
      </c>
      <c r="G4476" s="7" t="s">
        <v>8275</v>
      </c>
      <c r="H4476" s="7" t="s">
        <v>485</v>
      </c>
      <c r="I4476" s="7" t="s">
        <v>82</v>
      </c>
      <c r="J4476" s="7" t="s">
        <v>202</v>
      </c>
      <c r="K4476" s="7" t="s">
        <v>87</v>
      </c>
      <c r="L4476" s="7" t="s">
        <v>97</v>
      </c>
      <c r="M4476" s="7" t="s">
        <v>85</v>
      </c>
      <c r="N4476" s="7" t="s">
        <v>126</v>
      </c>
      <c r="O4476" s="7" t="s">
        <v>150</v>
      </c>
      <c r="P4476" s="7" t="s">
        <v>95</v>
      </c>
      <c r="Q4476" s="7" t="s">
        <v>201</v>
      </c>
      <c r="R4476" s="7" t="s">
        <v>202</v>
      </c>
      <c r="S4476" s="7" t="s">
        <v>233</v>
      </c>
      <c r="T4476" s="7" t="s">
        <v>111</v>
      </c>
      <c r="U4476" s="7" t="s">
        <v>97</v>
      </c>
      <c r="V4476" s="7" t="s">
        <v>157</v>
      </c>
      <c r="W4476" s="7" t="s">
        <v>204</v>
      </c>
      <c r="X4476" s="7" t="s">
        <v>234</v>
      </c>
      <c r="Y4476" s="7" t="n">
        <v>1</v>
      </c>
      <c r="Z4476" s="7" t="n">
        <v>0</v>
      </c>
      <c r="AA4476" s="7" t="str">
        <f aca="false">IF(Y4476&gt;Z4476,"Win",IF(Y4476&lt;Z4476,"Loss","Draw"))</f>
        <v>Win</v>
      </c>
      <c r="AB4476" s="7" t="s">
        <v>99</v>
      </c>
      <c r="AC4476" s="7" t="s">
        <v>99</v>
      </c>
      <c r="AD4476" s="7" t="s">
        <v>492</v>
      </c>
      <c r="AE4476" s="7" t="s">
        <v>859</v>
      </c>
      <c r="AF4476" s="7" t="str">
        <f aca="false">IF(AD4476&lt;AE4476,AD4476,AE4476)</f>
        <v>Barbarian Barrel, Electro Spirit, Lightning, Magic Archer, Ronin, Royal Hogs, Skeletons, Tesla</v>
      </c>
      <c r="AG4476" s="7" t="str">
        <f aca="false">IF(AD4476&lt;AE4476,AE4476,AD4476)</f>
        <v>Bats, Bomb Tower, Fire Spirit, Magic Archer, Miner, Ronin, Royal Delivery, Wall Breakers</v>
      </c>
      <c r="AH4476" s="7" t="str">
        <f aca="false">IF(AD4476=AF4476,AA4476,IF(AA4476="Win","Loss",IF(AA4476="Loss","Win","Draw")))</f>
        <v>Win</v>
      </c>
      <c r="AI4476" s="7" t="s">
        <v>297</v>
      </c>
    </row>
    <row r="4477" customFormat="false" ht="15" hidden="false" customHeight="true" outlineLevel="0" collapsed="false">
      <c r="A4477" s="7" t="s">
        <v>8272</v>
      </c>
      <c r="B4477" s="7" t="n">
        <v>3</v>
      </c>
      <c r="C4477" s="7" t="s">
        <v>2808</v>
      </c>
      <c r="D4477" s="7" t="s">
        <v>2809</v>
      </c>
      <c r="E4477" s="7" t="s">
        <v>198</v>
      </c>
      <c r="F4477" s="7" t="s">
        <v>199</v>
      </c>
      <c r="G4477" s="7" t="s">
        <v>8276</v>
      </c>
      <c r="H4477" s="7" t="s">
        <v>163</v>
      </c>
      <c r="I4477" s="7" t="s">
        <v>129</v>
      </c>
      <c r="J4477" s="7" t="s">
        <v>91</v>
      </c>
      <c r="K4477" s="7" t="s">
        <v>141</v>
      </c>
      <c r="L4477" s="7" t="s">
        <v>223</v>
      </c>
      <c r="M4477" s="7" t="s">
        <v>112</v>
      </c>
      <c r="N4477" s="7" t="s">
        <v>93</v>
      </c>
      <c r="O4477" s="7" t="s">
        <v>113</v>
      </c>
      <c r="P4477" s="7" t="s">
        <v>109</v>
      </c>
      <c r="Q4477" s="7" t="s">
        <v>203</v>
      </c>
      <c r="R4477" s="7" t="s">
        <v>337</v>
      </c>
      <c r="S4477" s="7" t="s">
        <v>159</v>
      </c>
      <c r="T4477" s="7" t="s">
        <v>88</v>
      </c>
      <c r="U4477" s="7" t="s">
        <v>126</v>
      </c>
      <c r="V4477" s="7" t="s">
        <v>118</v>
      </c>
      <c r="W4477" s="7" t="s">
        <v>89</v>
      </c>
      <c r="X4477" s="7" t="s">
        <v>87</v>
      </c>
      <c r="Y4477" s="7" t="n">
        <v>1</v>
      </c>
      <c r="Z4477" s="7" t="n">
        <v>0</v>
      </c>
      <c r="AA4477" s="7" t="str">
        <f aca="false">IF(Y4477&gt;Z4477,"Win",IF(Y4477&lt;Z4477,"Loss","Draw"))</f>
        <v>Win</v>
      </c>
      <c r="AB4477" s="7" t="s">
        <v>99</v>
      </c>
      <c r="AC4477" s="7" t="s">
        <v>99</v>
      </c>
      <c r="AD4477" s="7" t="s">
        <v>8048</v>
      </c>
      <c r="AE4477" s="7" t="s">
        <v>8277</v>
      </c>
      <c r="AF4477" s="7" t="str">
        <f aca="false">IF(AD4477&lt;AE4477,AD4477,AE4477)</f>
        <v>Berserker, Boss Bandit, Dart Goblin, Goblin Barrel, Ice Spirit, Skeletons, Tesla, The Log</v>
      </c>
      <c r="AG4477" s="7" t="str">
        <f aca="false">IF(AD4477&lt;AE4477,AE4477,AD4477)</f>
        <v>Fireball, Furnace, Goblins, Lumberjack, Mega Knight, Ram Rider, Spirit Empress, Zap</v>
      </c>
      <c r="AH4477" s="7" t="str">
        <f aca="false">IF(AD4477=AF4477,AA4477,IF(AA4477="Win","Loss",IF(AA4477="Loss","Win","Draw")))</f>
        <v>Loss</v>
      </c>
      <c r="AI4477" s="7" t="s">
        <v>297</v>
      </c>
    </row>
    <row r="4478" customFormat="false" ht="15" hidden="false" customHeight="true" outlineLevel="0" collapsed="false">
      <c r="A4478" s="7" t="s">
        <v>8278</v>
      </c>
      <c r="B4478" s="7" t="n">
        <v>1</v>
      </c>
      <c r="C4478" s="7" t="s">
        <v>2808</v>
      </c>
      <c r="D4478" s="7" t="s">
        <v>2809</v>
      </c>
      <c r="E4478" s="7" t="s">
        <v>198</v>
      </c>
      <c r="F4478" s="7" t="s">
        <v>199</v>
      </c>
      <c r="G4478" s="7" t="s">
        <v>8279</v>
      </c>
      <c r="H4478" s="7" t="s">
        <v>485</v>
      </c>
      <c r="I4478" s="7" t="s">
        <v>778</v>
      </c>
      <c r="J4478" s="7" t="s">
        <v>139</v>
      </c>
      <c r="K4478" s="7" t="s">
        <v>152</v>
      </c>
      <c r="L4478" s="7" t="s">
        <v>115</v>
      </c>
      <c r="M4478" s="7" t="s">
        <v>119</v>
      </c>
      <c r="N4478" s="7" t="s">
        <v>88</v>
      </c>
      <c r="O4478" s="7" t="s">
        <v>116</v>
      </c>
      <c r="P4478" s="7" t="s">
        <v>114</v>
      </c>
      <c r="Q4478" s="7" t="s">
        <v>114</v>
      </c>
      <c r="R4478" s="7" t="s">
        <v>241</v>
      </c>
      <c r="S4478" s="7" t="s">
        <v>194</v>
      </c>
      <c r="T4478" s="7" t="s">
        <v>137</v>
      </c>
      <c r="U4478" s="7" t="s">
        <v>116</v>
      </c>
      <c r="V4478" s="7" t="s">
        <v>91</v>
      </c>
      <c r="W4478" s="7" t="s">
        <v>242</v>
      </c>
      <c r="X4478" s="7" t="s">
        <v>119</v>
      </c>
      <c r="Y4478" s="7" t="n">
        <v>0</v>
      </c>
      <c r="Z4478" s="7" t="n">
        <v>1</v>
      </c>
      <c r="AA4478" s="7" t="str">
        <f aca="false">IF(Y4478&gt;Z4478,"Win",IF(Y4478&lt;Z4478,"Loss","Draw"))</f>
        <v>Loss</v>
      </c>
      <c r="AB4478" s="7" t="s">
        <v>99</v>
      </c>
      <c r="AC4478" s="7" t="s">
        <v>99</v>
      </c>
      <c r="AD4478" s="7" t="s">
        <v>8280</v>
      </c>
      <c r="AE4478" s="7" t="s">
        <v>8281</v>
      </c>
      <c r="AF4478" s="7" t="str">
        <f aca="false">IF(AD4478&lt;AE4478,AD4478,AE4478)</f>
        <v>Archer Queen, Bomber, Giant Snowball, Goblin Drill, Goblin Hut, Goblins, Knight, Poison</v>
      </c>
      <c r="AG4478" s="7" t="str">
        <f aca="false">IF(AD4478&lt;AE4478,AE4478,AD4478)</f>
        <v>Baby Dragon, Berserker, Giant Snowball, Goblin Hut, Graveyard, Mega Minion, P.E.K.K.A, Poison</v>
      </c>
      <c r="AH4478" s="7" t="str">
        <f aca="false">IF(AD4478=AF4478,AA4478,IF(AA4478="Win","Loss",IF(AA4478="Loss","Win","Draw")))</f>
        <v>Win</v>
      </c>
      <c r="AI4478" s="7" t="s">
        <v>297</v>
      </c>
    </row>
    <row r="4479" customFormat="false" ht="15" hidden="false" customHeight="true" outlineLevel="0" collapsed="false">
      <c r="A4479" s="7" t="s">
        <v>8282</v>
      </c>
      <c r="B4479" s="7" t="n">
        <v>1</v>
      </c>
      <c r="C4479" s="7" t="s">
        <v>2808</v>
      </c>
      <c r="D4479" s="7" t="s">
        <v>2809</v>
      </c>
      <c r="E4479" s="7" t="s">
        <v>198</v>
      </c>
      <c r="F4479" s="7" t="s">
        <v>199</v>
      </c>
      <c r="G4479" s="7" t="s">
        <v>8283</v>
      </c>
      <c r="H4479" s="7" t="s">
        <v>163</v>
      </c>
      <c r="I4479" s="7" t="s">
        <v>84</v>
      </c>
      <c r="J4479" s="7" t="s">
        <v>108</v>
      </c>
      <c r="K4479" s="7" t="s">
        <v>114</v>
      </c>
      <c r="L4479" s="7" t="s">
        <v>116</v>
      </c>
      <c r="M4479" s="7" t="s">
        <v>115</v>
      </c>
      <c r="N4479" s="7" t="s">
        <v>119</v>
      </c>
      <c r="O4479" s="7" t="s">
        <v>118</v>
      </c>
      <c r="P4479" s="7" t="s">
        <v>88</v>
      </c>
      <c r="Q4479" s="7" t="s">
        <v>152</v>
      </c>
      <c r="R4479" s="7" t="s">
        <v>188</v>
      </c>
      <c r="S4479" s="7" t="s">
        <v>241</v>
      </c>
      <c r="T4479" s="7" t="s">
        <v>115</v>
      </c>
      <c r="U4479" s="7" t="s">
        <v>116</v>
      </c>
      <c r="V4479" s="7" t="s">
        <v>307</v>
      </c>
      <c r="W4479" s="7" t="s">
        <v>187</v>
      </c>
      <c r="X4479" s="7" t="s">
        <v>95</v>
      </c>
      <c r="Y4479" s="7" t="n">
        <v>1</v>
      </c>
      <c r="Z4479" s="7" t="n">
        <v>0</v>
      </c>
      <c r="AA4479" s="7" t="str">
        <f aca="false">IF(Y4479&gt;Z4479,"Win",IF(Y4479&lt;Z4479,"Loss","Draw"))</f>
        <v>Win</v>
      </c>
      <c r="AB4479" s="7" t="s">
        <v>99</v>
      </c>
      <c r="AC4479" s="7" t="s">
        <v>99</v>
      </c>
      <c r="AD4479" s="7" t="s">
        <v>6613</v>
      </c>
      <c r="AE4479" s="7" t="s">
        <v>3597</v>
      </c>
      <c r="AF4479" s="7" t="str">
        <f aca="false">IF(AD4479&lt;AE4479,AD4479,AE4479)</f>
        <v>Archers, Berserker, Dark Prince, Giant Snowball, Goblin Hut, Graveyard, Ice Spirit, Poison</v>
      </c>
      <c r="AG4479" s="7" t="str">
        <f aca="false">IF(AD4479&lt;AE4479,AE4479,AD4479)</f>
        <v>Baby Dragon, Barbarian Barrel, Graveyard, Ice Wizard, Knight, Poison, Tombstone, Tornado</v>
      </c>
      <c r="AH4479" s="7" t="str">
        <f aca="false">IF(AD4479=AF4479,AA4479,IF(AA4479="Win","Loss",IF(AA4479="Loss","Win","Draw")))</f>
        <v>Win</v>
      </c>
      <c r="AI4479" s="7" t="s">
        <v>297</v>
      </c>
    </row>
    <row r="4480" customFormat="false" ht="15" hidden="false" customHeight="true" outlineLevel="0" collapsed="false">
      <c r="A4480" s="7" t="s">
        <v>8282</v>
      </c>
      <c r="B4480" s="7" t="n">
        <v>2</v>
      </c>
      <c r="C4480" s="7" t="s">
        <v>2808</v>
      </c>
      <c r="D4480" s="7" t="s">
        <v>2809</v>
      </c>
      <c r="E4480" s="7" t="s">
        <v>198</v>
      </c>
      <c r="F4480" s="7" t="s">
        <v>199</v>
      </c>
      <c r="G4480" s="7" t="s">
        <v>8284</v>
      </c>
      <c r="H4480" s="7" t="s">
        <v>485</v>
      </c>
      <c r="I4480" s="7" t="s">
        <v>126</v>
      </c>
      <c r="J4480" s="7" t="s">
        <v>151</v>
      </c>
      <c r="K4480" s="7" t="s">
        <v>113</v>
      </c>
      <c r="L4480" s="7" t="s">
        <v>165</v>
      </c>
      <c r="M4480" s="7" t="s">
        <v>85</v>
      </c>
      <c r="N4480" s="7" t="s">
        <v>89</v>
      </c>
      <c r="O4480" s="7" t="s">
        <v>150</v>
      </c>
      <c r="P4480" s="7" t="s">
        <v>209</v>
      </c>
      <c r="Q4480" s="7" t="s">
        <v>92</v>
      </c>
      <c r="R4480" s="7" t="s">
        <v>158</v>
      </c>
      <c r="S4480" s="7" t="s">
        <v>90</v>
      </c>
      <c r="T4480" s="7" t="s">
        <v>93</v>
      </c>
      <c r="U4480" s="7" t="s">
        <v>159</v>
      </c>
      <c r="V4480" s="7" t="s">
        <v>96</v>
      </c>
      <c r="W4480" s="7" t="s">
        <v>94</v>
      </c>
      <c r="X4480" s="7" t="s">
        <v>150</v>
      </c>
      <c r="Y4480" s="7" t="n">
        <v>0</v>
      </c>
      <c r="Z4480" s="7" t="n">
        <v>1</v>
      </c>
      <c r="AA4480" s="7" t="str">
        <f aca="false">IF(Y4480&gt;Z4480,"Win",IF(Y4480&lt;Z4480,"Loss","Draw"))</f>
        <v>Loss</v>
      </c>
      <c r="AB4480" s="7" t="s">
        <v>99</v>
      </c>
      <c r="AC4480" s="7" t="s">
        <v>99</v>
      </c>
      <c r="AD4480" s="7" t="s">
        <v>8285</v>
      </c>
      <c r="AE4480" s="7" t="s">
        <v>967</v>
      </c>
      <c r="AF4480" s="7" t="str">
        <f aca="false">IF(AD4480&lt;AE4480,AD4480,AE4480)</f>
        <v>Bowler, Dart Goblin, Electro Spirit, Fireball, Minions, Mortar, Rascals, Skeleton Barrel</v>
      </c>
      <c r="AG4480" s="7" t="str">
        <f aca="false">IF(AD4480&lt;AE4480,AE4480,AD4480)</f>
        <v>Electro Spirit, Furnace, Hog Rider, Inferno Tower, Lightning, Mighty Miner, Skeletons, The Log</v>
      </c>
      <c r="AH4480" s="7" t="str">
        <f aca="false">IF(AD4480=AF4480,AA4480,IF(AA4480="Win","Loss",IF(AA4480="Loss","Win","Draw")))</f>
        <v>Win</v>
      </c>
      <c r="AI4480" s="7" t="s">
        <v>297</v>
      </c>
    </row>
    <row r="4481" customFormat="false" ht="15" hidden="false" customHeight="true" outlineLevel="0" collapsed="false">
      <c r="A4481" s="7" t="s">
        <v>8282</v>
      </c>
      <c r="B4481" s="7" t="n">
        <v>3</v>
      </c>
      <c r="C4481" s="7" t="s">
        <v>2808</v>
      </c>
      <c r="D4481" s="7" t="s">
        <v>2809</v>
      </c>
      <c r="E4481" s="7" t="s">
        <v>198</v>
      </c>
      <c r="F4481" s="7" t="s">
        <v>199</v>
      </c>
      <c r="G4481" s="7" t="s">
        <v>8286</v>
      </c>
      <c r="H4481" s="7" t="s">
        <v>485</v>
      </c>
      <c r="I4481" s="7" t="s">
        <v>177</v>
      </c>
      <c r="J4481" s="7" t="s">
        <v>83</v>
      </c>
      <c r="K4481" s="7" t="s">
        <v>188</v>
      </c>
      <c r="L4481" s="7" t="s">
        <v>86</v>
      </c>
      <c r="M4481" s="7" t="s">
        <v>132</v>
      </c>
      <c r="N4481" s="7" t="s">
        <v>93</v>
      </c>
      <c r="O4481" s="7" t="s">
        <v>327</v>
      </c>
      <c r="P4481" s="7" t="s">
        <v>215</v>
      </c>
      <c r="Q4481" s="7" t="s">
        <v>113</v>
      </c>
      <c r="R4481" s="7" t="s">
        <v>91</v>
      </c>
      <c r="S4481" s="7" t="s">
        <v>87</v>
      </c>
      <c r="T4481" s="7" t="s">
        <v>165</v>
      </c>
      <c r="U4481" s="7" t="s">
        <v>97</v>
      </c>
      <c r="V4481" s="7" t="s">
        <v>85</v>
      </c>
      <c r="W4481" s="7" t="s">
        <v>118</v>
      </c>
      <c r="X4481" s="7" t="s">
        <v>89</v>
      </c>
      <c r="Y4481" s="7" t="n">
        <v>1</v>
      </c>
      <c r="Z4481" s="7" t="n">
        <v>0</v>
      </c>
      <c r="AA4481" s="7" t="str">
        <f aca="false">IF(Y4481&gt;Z4481,"Win",IF(Y4481&lt;Z4481,"Loss","Draw"))</f>
        <v>Win</v>
      </c>
      <c r="AB4481" s="7" t="s">
        <v>99</v>
      </c>
      <c r="AC4481" s="7" t="s">
        <v>99</v>
      </c>
      <c r="AD4481" s="7" t="s">
        <v>8287</v>
      </c>
      <c r="AE4481" s="7" t="s">
        <v>2140</v>
      </c>
      <c r="AF4481" s="7" t="str">
        <f aca="false">IF(AD4481&lt;AE4481,AD4481,AE4481)</f>
        <v>Electro Wizard, Fireball, Fisherman, Monk, Rage, Royal Giant, Skeleton Dragons, Tombstone</v>
      </c>
      <c r="AG4481" s="7" t="str">
        <f aca="false">IF(AD4481&lt;AE4481,AE4481,AD4481)</f>
        <v>Furnace, Goblins, Hog Rider, Ice Spirit, Lightning, Ronin, Tesla, The Log</v>
      </c>
      <c r="AH4481" s="7" t="str">
        <f aca="false">IF(AD4481=AF4481,AA4481,IF(AA4481="Win","Loss",IF(AA4481="Loss","Win","Draw")))</f>
        <v>Win</v>
      </c>
      <c r="AI4481" s="7" t="s">
        <v>297</v>
      </c>
    </row>
    <row r="4482" customFormat="false" ht="15" hidden="false" customHeight="true" outlineLevel="0" collapsed="false">
      <c r="A4482" s="7" t="s">
        <v>8288</v>
      </c>
      <c r="B4482" s="7" t="n">
        <v>1</v>
      </c>
      <c r="C4482" s="7" t="s">
        <v>2808</v>
      </c>
      <c r="D4482" s="7" t="s">
        <v>2809</v>
      </c>
      <c r="E4482" s="7" t="s">
        <v>198</v>
      </c>
      <c r="F4482" s="7" t="s">
        <v>199</v>
      </c>
      <c r="G4482" s="7" t="s">
        <v>8289</v>
      </c>
      <c r="H4482" s="7" t="s">
        <v>485</v>
      </c>
      <c r="I4482" s="7" t="s">
        <v>208</v>
      </c>
      <c r="J4482" s="7" t="s">
        <v>188</v>
      </c>
      <c r="K4482" s="7" t="s">
        <v>109</v>
      </c>
      <c r="L4482" s="7" t="s">
        <v>110</v>
      </c>
      <c r="M4482" s="7" t="s">
        <v>112</v>
      </c>
      <c r="N4482" s="7" t="s">
        <v>93</v>
      </c>
      <c r="O4482" s="7" t="s">
        <v>86</v>
      </c>
      <c r="P4482" s="7" t="s">
        <v>88</v>
      </c>
      <c r="Q4482" s="7" t="s">
        <v>172</v>
      </c>
      <c r="R4482" s="7" t="s">
        <v>186</v>
      </c>
      <c r="S4482" s="7" t="s">
        <v>140</v>
      </c>
      <c r="T4482" s="7" t="s">
        <v>111</v>
      </c>
      <c r="U4482" s="7" t="s">
        <v>126</v>
      </c>
      <c r="V4482" s="7" t="s">
        <v>95</v>
      </c>
      <c r="W4482" s="7" t="s">
        <v>114</v>
      </c>
      <c r="X4482" s="7" t="s">
        <v>234</v>
      </c>
      <c r="Y4482" s="7" t="n">
        <v>1</v>
      </c>
      <c r="Z4482" s="7" t="n">
        <v>0</v>
      </c>
      <c r="AA4482" s="7" t="str">
        <f aca="false">IF(Y4482&gt;Z4482,"Win",IF(Y4482&lt;Z4482,"Loss","Draw"))</f>
        <v>Win</v>
      </c>
      <c r="AB4482" s="7" t="s">
        <v>99</v>
      </c>
      <c r="AC4482" s="7" t="s">
        <v>99</v>
      </c>
      <c r="AD4482" s="7" t="s">
        <v>368</v>
      </c>
      <c r="AE4482" s="7" t="s">
        <v>4530</v>
      </c>
      <c r="AF4482" s="7" t="str">
        <f aca="false">IF(AD4482&lt;AE4482,AD4482,AE4482)</f>
        <v>Balloon, Barbarian Barrel, Bomb Tower, Giant Snowball, Ice Golem, Miner, Musketeer, Skeletons</v>
      </c>
      <c r="AG4482" s="7" t="str">
        <f aca="false">IF(AD4482&lt;AE4482,AE4482,AD4482)</f>
        <v>Berserker, Fireball, Lava Hound, Skeleton Dragons, Spirit Empress, Tombstone, Valkyrie, Zap</v>
      </c>
      <c r="AH4482" s="7" t="str">
        <f aca="false">IF(AD4482=AF4482,AA4482,IF(AA4482="Win","Loss",IF(AA4482="Loss","Win","Draw")))</f>
        <v>Loss</v>
      </c>
      <c r="AI4482" s="7" t="s">
        <v>297</v>
      </c>
    </row>
    <row r="4483" customFormat="false" ht="15" hidden="false" customHeight="true" outlineLevel="0" collapsed="false">
      <c r="A4483" s="7" t="s">
        <v>8288</v>
      </c>
      <c r="B4483" s="7" t="n">
        <v>2</v>
      </c>
      <c r="C4483" s="7" t="s">
        <v>2808</v>
      </c>
      <c r="D4483" s="7" t="s">
        <v>2809</v>
      </c>
      <c r="E4483" s="7" t="s">
        <v>198</v>
      </c>
      <c r="F4483" s="7" t="s">
        <v>199</v>
      </c>
      <c r="G4483" s="7" t="s">
        <v>8290</v>
      </c>
      <c r="H4483" s="7" t="s">
        <v>163</v>
      </c>
      <c r="I4483" s="7" t="s">
        <v>82</v>
      </c>
      <c r="J4483" s="7" t="s">
        <v>151</v>
      </c>
      <c r="K4483" s="7" t="s">
        <v>152</v>
      </c>
      <c r="L4483" s="7" t="s">
        <v>209</v>
      </c>
      <c r="M4483" s="7" t="s">
        <v>85</v>
      </c>
      <c r="N4483" s="7" t="s">
        <v>150</v>
      </c>
      <c r="O4483" s="7" t="s">
        <v>126</v>
      </c>
      <c r="P4483" s="7" t="s">
        <v>89</v>
      </c>
      <c r="Q4483" s="7" t="s">
        <v>127</v>
      </c>
      <c r="R4483" s="7" t="s">
        <v>219</v>
      </c>
      <c r="S4483" s="7" t="s">
        <v>141</v>
      </c>
      <c r="T4483" s="7" t="s">
        <v>117</v>
      </c>
      <c r="U4483" s="7" t="s">
        <v>133</v>
      </c>
      <c r="V4483" s="7" t="s">
        <v>294</v>
      </c>
      <c r="W4483" s="7" t="s">
        <v>173</v>
      </c>
      <c r="X4483" s="7" t="s">
        <v>130</v>
      </c>
      <c r="Y4483" s="7" t="n">
        <v>0</v>
      </c>
      <c r="Z4483" s="7" t="n">
        <v>1</v>
      </c>
      <c r="AA4483" s="7" t="str">
        <f aca="false">IF(Y4483&gt;Z4483,"Win",IF(Y4483&lt;Z4483,"Loss","Draw"))</f>
        <v>Loss</v>
      </c>
      <c r="AB4483" s="7" t="s">
        <v>99</v>
      </c>
      <c r="AC4483" s="7" t="s">
        <v>99</v>
      </c>
      <c r="AD4483" s="7" t="s">
        <v>8291</v>
      </c>
      <c r="AE4483" s="7" t="s">
        <v>1222</v>
      </c>
      <c r="AF4483" s="7" t="str">
        <f aca="false">IF(AD4483&lt;AE4483,AD4483,AE4483)</f>
        <v>Arrows, Battle Ram, Giant Skeleton, Lumberjack, Mother Witch, Vines, Wizard, Zappies</v>
      </c>
      <c r="AG4483" s="7" t="str">
        <f aca="false">IF(AD4483&lt;AE4483,AE4483,AD4483)</f>
        <v>Baby Dragon, Electro Spirit, Inferno Tower, Lightning, Mighty Miner, Royal Hogs, Skeletons, The Log</v>
      </c>
      <c r="AH4483" s="7" t="str">
        <f aca="false">IF(AD4483=AF4483,AA4483,IF(AA4483="Win","Loss",IF(AA4483="Loss","Win","Draw")))</f>
        <v>Win</v>
      </c>
      <c r="AI4483" s="7" t="s">
        <v>297</v>
      </c>
    </row>
    <row r="4484" customFormat="false" ht="15" hidden="false" customHeight="true" outlineLevel="0" collapsed="false">
      <c r="A4484" s="7" t="s">
        <v>8288</v>
      </c>
      <c r="B4484" s="7" t="n">
        <v>3</v>
      </c>
      <c r="C4484" s="7" t="s">
        <v>2808</v>
      </c>
      <c r="D4484" s="7" t="s">
        <v>2809</v>
      </c>
      <c r="E4484" s="7" t="s">
        <v>198</v>
      </c>
      <c r="F4484" s="7" t="s">
        <v>199</v>
      </c>
      <c r="G4484" s="7" t="s">
        <v>8292</v>
      </c>
      <c r="H4484" s="7" t="s">
        <v>485</v>
      </c>
      <c r="I4484" s="7" t="s">
        <v>129</v>
      </c>
      <c r="J4484" s="7" t="s">
        <v>186</v>
      </c>
      <c r="K4484" s="7" t="s">
        <v>185</v>
      </c>
      <c r="L4484" s="7" t="s">
        <v>111</v>
      </c>
      <c r="M4484" s="7" t="s">
        <v>114</v>
      </c>
      <c r="N4484" s="7" t="s">
        <v>187</v>
      </c>
      <c r="O4484" s="7" t="s">
        <v>133</v>
      </c>
      <c r="P4484" s="7" t="s">
        <v>153</v>
      </c>
      <c r="Q4484" s="7" t="s">
        <v>177</v>
      </c>
      <c r="R4484" s="7" t="s">
        <v>194</v>
      </c>
      <c r="S4484" s="7" t="s">
        <v>83</v>
      </c>
      <c r="T4484" s="7" t="s">
        <v>215</v>
      </c>
      <c r="U4484" s="7" t="s">
        <v>93</v>
      </c>
      <c r="V4484" s="7" t="s">
        <v>91</v>
      </c>
      <c r="W4484" s="7" t="s">
        <v>150</v>
      </c>
      <c r="X4484" s="7" t="s">
        <v>89</v>
      </c>
      <c r="Y4484" s="7" t="n">
        <v>1</v>
      </c>
      <c r="Z4484" s="7" t="n">
        <v>0</v>
      </c>
      <c r="AA4484" s="7" t="str">
        <f aca="false">IF(Y4484&gt;Z4484,"Win",IF(Y4484&lt;Z4484,"Loss","Draw"))</f>
        <v>Win</v>
      </c>
      <c r="AB4484" s="7" t="s">
        <v>99</v>
      </c>
      <c r="AC4484" s="7" t="s">
        <v>99</v>
      </c>
      <c r="AD4484" s="7" t="s">
        <v>8293</v>
      </c>
      <c r="AE4484" s="7" t="s">
        <v>8294</v>
      </c>
      <c r="AF4484" s="7" t="str">
        <f aca="false">IF(AD4484&lt;AE4484,AD4484,AE4484)</f>
        <v>Archer Queen, Electro Spirit, Fireball, Fisherman, Goblins, Monk, Royal Giant, The Log</v>
      </c>
      <c r="AG4484" s="7" t="str">
        <f aca="false">IF(AD4484&lt;AE4484,AE4484,AD4484)</f>
        <v>Balloon, Cannon, Executioner, Giant Snowball, Mega Knight, Miner, Mother Witch, Tornado</v>
      </c>
      <c r="AH4484" s="7" t="str">
        <f aca="false">IF(AD4484=AF4484,AA4484,IF(AA4484="Win","Loss",IF(AA4484="Loss","Win","Draw")))</f>
        <v>Loss</v>
      </c>
      <c r="AI4484" s="7" t="s">
        <v>297</v>
      </c>
    </row>
    <row r="4485" customFormat="false" ht="15" hidden="false" customHeight="true" outlineLevel="0" collapsed="false">
      <c r="A4485" s="7" t="s">
        <v>8295</v>
      </c>
      <c r="B4485" s="7" t="n">
        <v>1</v>
      </c>
      <c r="C4485" s="7" t="s">
        <v>2808</v>
      </c>
      <c r="D4485" s="7" t="s">
        <v>2809</v>
      </c>
      <c r="E4485" s="7" t="s">
        <v>198</v>
      </c>
      <c r="F4485" s="7" t="s">
        <v>199</v>
      </c>
      <c r="G4485" s="7" t="s">
        <v>8296</v>
      </c>
      <c r="H4485" s="7" t="s">
        <v>485</v>
      </c>
      <c r="I4485" s="7" t="s">
        <v>84</v>
      </c>
      <c r="J4485" s="7" t="s">
        <v>108</v>
      </c>
      <c r="K4485" s="7" t="s">
        <v>233</v>
      </c>
      <c r="L4485" s="7" t="s">
        <v>111</v>
      </c>
      <c r="M4485" s="7" t="s">
        <v>90</v>
      </c>
      <c r="N4485" s="7" t="s">
        <v>93</v>
      </c>
      <c r="O4485" s="7" t="s">
        <v>126</v>
      </c>
      <c r="P4485" s="7" t="s">
        <v>89</v>
      </c>
      <c r="Q4485" s="7" t="s">
        <v>82</v>
      </c>
      <c r="R4485" s="7" t="s">
        <v>83</v>
      </c>
      <c r="S4485" s="7" t="s">
        <v>84</v>
      </c>
      <c r="T4485" s="7" t="s">
        <v>93</v>
      </c>
      <c r="U4485" s="7" t="s">
        <v>86</v>
      </c>
      <c r="V4485" s="7" t="s">
        <v>119</v>
      </c>
      <c r="W4485" s="7" t="s">
        <v>150</v>
      </c>
      <c r="X4485" s="7" t="s">
        <v>95</v>
      </c>
      <c r="Y4485" s="7" t="n">
        <v>0</v>
      </c>
      <c r="Z4485" s="7" t="n">
        <v>1</v>
      </c>
      <c r="AA4485" s="7" t="str">
        <f aca="false">IF(Y4485&gt;Z4485,"Win",IF(Y4485&lt;Z4485,"Loss","Draw"))</f>
        <v>Loss</v>
      </c>
      <c r="AB4485" s="7" t="s">
        <v>99</v>
      </c>
      <c r="AC4485" s="7" t="s">
        <v>99</v>
      </c>
      <c r="AD4485" s="7" t="s">
        <v>8297</v>
      </c>
      <c r="AE4485" s="7" t="s">
        <v>154</v>
      </c>
      <c r="AF4485" s="7" t="str">
        <f aca="false">IF(AD4485&lt;AE4485,AD4485,AE4485)</f>
        <v>Archers, Barbarian Barrel, Electro Spirit, Fireball, Goblin Hut, Monk, Royal Hogs, Skeleton Dragons</v>
      </c>
      <c r="AG4485" s="7" t="str">
        <f aca="false">IF(AD4485&lt;AE4485,AE4485,AD4485)</f>
        <v>Archers, Bats, Dark Prince, Fireball, Miner, Mortar, Skeletons, The Log</v>
      </c>
      <c r="AH4485" s="7" t="str">
        <f aca="false">IF(AD4485=AF4485,AA4485,IF(AA4485="Win","Loss",IF(AA4485="Loss","Win","Draw")))</f>
        <v>Win</v>
      </c>
      <c r="AI4485" s="7" t="s">
        <v>297</v>
      </c>
    </row>
    <row r="4486" customFormat="false" ht="15" hidden="false" customHeight="true" outlineLevel="0" collapsed="false">
      <c r="A4486" s="7" t="s">
        <v>8295</v>
      </c>
      <c r="B4486" s="7" t="n">
        <v>2</v>
      </c>
      <c r="C4486" s="7" t="s">
        <v>2808</v>
      </c>
      <c r="D4486" s="7" t="s">
        <v>2809</v>
      </c>
      <c r="E4486" s="7" t="s">
        <v>198</v>
      </c>
      <c r="F4486" s="7" t="s">
        <v>199</v>
      </c>
      <c r="G4486" s="7" t="s">
        <v>8298</v>
      </c>
      <c r="H4486" s="7" t="s">
        <v>485</v>
      </c>
      <c r="I4486" s="7" t="s">
        <v>137</v>
      </c>
      <c r="J4486" s="7" t="s">
        <v>241</v>
      </c>
      <c r="K4486" s="7" t="s">
        <v>114</v>
      </c>
      <c r="L4486" s="7" t="s">
        <v>88</v>
      </c>
      <c r="M4486" s="7" t="s">
        <v>116</v>
      </c>
      <c r="N4486" s="7" t="s">
        <v>242</v>
      </c>
      <c r="O4486" s="7" t="s">
        <v>157</v>
      </c>
      <c r="P4486" s="7" t="s">
        <v>87</v>
      </c>
      <c r="Q4486" s="7" t="s">
        <v>114</v>
      </c>
      <c r="R4486" s="7" t="s">
        <v>202</v>
      </c>
      <c r="S4486" s="7" t="s">
        <v>128</v>
      </c>
      <c r="T4486" s="7" t="s">
        <v>223</v>
      </c>
      <c r="U4486" s="7" t="s">
        <v>133</v>
      </c>
      <c r="V4486" s="7" t="s">
        <v>97</v>
      </c>
      <c r="W4486" s="7" t="s">
        <v>294</v>
      </c>
      <c r="X4486" s="7" t="s">
        <v>173</v>
      </c>
      <c r="Y4486" s="7" t="n">
        <v>0</v>
      </c>
      <c r="Z4486" s="7" t="n">
        <v>1</v>
      </c>
      <c r="AA4486" s="7" t="str">
        <f aca="false">IF(Y4486&gt;Z4486,"Win",IF(Y4486&lt;Z4486,"Loss","Draw"))</f>
        <v>Loss</v>
      </c>
      <c r="AB4486" s="7" t="s">
        <v>99</v>
      </c>
      <c r="AC4486" s="7" t="s">
        <v>99</v>
      </c>
      <c r="AD4486" s="7" t="s">
        <v>1311</v>
      </c>
      <c r="AE4486" s="7" t="s">
        <v>8299</v>
      </c>
      <c r="AF4486" s="7" t="str">
        <f aca="false">IF(AD4486&lt;AE4486,AD4486,AE4486)</f>
        <v>Berserker, Bomber, Fire Spirit, Giant Snowball, Goblin Drill, Knight, Poison, Tesla</v>
      </c>
      <c r="AG4486" s="7" t="str">
        <f aca="false">IF(AD4486&lt;AE4486,AE4486,AD4486)</f>
        <v>Giant Snowball, Golden Knight, Magic Archer, Mother Witch, Ram Rider, Ronin, Vines, Zappies</v>
      </c>
      <c r="AH4486" s="7" t="str">
        <f aca="false">IF(AD4486=AF4486,AA4486,IF(AA4486="Win","Loss",IF(AA4486="Loss","Win","Draw")))</f>
        <v>Loss</v>
      </c>
      <c r="AI4486" s="7" t="s">
        <v>297</v>
      </c>
    </row>
    <row r="4487" customFormat="false" ht="15" hidden="false" customHeight="true" outlineLevel="0" collapsed="false">
      <c r="A4487" s="7" t="s">
        <v>8295</v>
      </c>
      <c r="B4487" s="7" t="n">
        <v>3</v>
      </c>
      <c r="C4487" s="7" t="s">
        <v>2808</v>
      </c>
      <c r="D4487" s="7" t="s">
        <v>2809</v>
      </c>
      <c r="E4487" s="7" t="s">
        <v>198</v>
      </c>
      <c r="F4487" s="7" t="s">
        <v>199</v>
      </c>
      <c r="G4487" s="7" t="s">
        <v>8300</v>
      </c>
      <c r="H4487" s="7" t="s">
        <v>163</v>
      </c>
      <c r="I4487" s="7" t="s">
        <v>82</v>
      </c>
      <c r="J4487" s="7" t="s">
        <v>83</v>
      </c>
      <c r="K4487" s="7" t="s">
        <v>407</v>
      </c>
      <c r="L4487" s="7" t="s">
        <v>85</v>
      </c>
      <c r="M4487" s="7" t="s">
        <v>86</v>
      </c>
      <c r="N4487" s="7" t="s">
        <v>119</v>
      </c>
      <c r="O4487" s="7" t="s">
        <v>95</v>
      </c>
      <c r="P4487" s="7" t="s">
        <v>150</v>
      </c>
      <c r="Q4487" s="7" t="s">
        <v>127</v>
      </c>
      <c r="R4487" s="7" t="s">
        <v>140</v>
      </c>
      <c r="S4487" s="7" t="s">
        <v>241</v>
      </c>
      <c r="T4487" s="7" t="s">
        <v>142</v>
      </c>
      <c r="U4487" s="7" t="s">
        <v>132</v>
      </c>
      <c r="V4487" s="7" t="s">
        <v>130</v>
      </c>
      <c r="W4487" s="7" t="s">
        <v>143</v>
      </c>
      <c r="X4487" s="7" t="s">
        <v>449</v>
      </c>
      <c r="Y4487" s="7" t="n">
        <v>1</v>
      </c>
      <c r="Z4487" s="7" t="n">
        <v>0</v>
      </c>
      <c r="AA4487" s="7" t="str">
        <f aca="false">IF(Y4487&gt;Z4487,"Win",IF(Y4487&lt;Z4487,"Loss","Draw"))</f>
        <v>Win</v>
      </c>
      <c r="AB4487" s="7" t="s">
        <v>99</v>
      </c>
      <c r="AC4487" s="7" t="s">
        <v>99</v>
      </c>
      <c r="AD4487" s="7" t="s">
        <v>8301</v>
      </c>
      <c r="AE4487" s="7" t="s">
        <v>8302</v>
      </c>
      <c r="AF4487" s="7" t="str">
        <f aca="false">IF(AD4487&lt;AE4487,AD4487,AE4487)</f>
        <v>Arrows, Battle Ram, Electro Wizard, Elixir Collector, Heal Spirit, Ice Golem, Knight, Three Musketeers</v>
      </c>
      <c r="AG4487" s="7" t="str">
        <f aca="false">IF(AD4487&lt;AE4487,AE4487,AD4487)</f>
        <v>Barbarian Barrel, Electro Spirit, Firecracker, Goblin Hut, Lightning, Monk, Royal Hogs, Skeleton Dragons</v>
      </c>
      <c r="AH4487" s="7" t="str">
        <f aca="false">IF(AD4487=AF4487,AA4487,IF(AA4487="Win","Loss",IF(AA4487="Loss","Win","Draw")))</f>
        <v>Loss</v>
      </c>
      <c r="AI4487" s="7" t="s">
        <v>297</v>
      </c>
    </row>
    <row r="4488" customFormat="false" ht="15" hidden="false" customHeight="true" outlineLevel="0" collapsed="false">
      <c r="A4488" s="5" t="s">
        <v>8303</v>
      </c>
      <c r="B4488" s="5" t="n">
        <v>1</v>
      </c>
      <c r="C4488" s="5" t="s">
        <v>2808</v>
      </c>
      <c r="D4488" s="5" t="s">
        <v>2809</v>
      </c>
      <c r="E4488" s="5" t="s">
        <v>2629</v>
      </c>
      <c r="F4488" s="5" t="s">
        <v>2630</v>
      </c>
      <c r="G4488" s="5" t="s">
        <v>2810</v>
      </c>
      <c r="H4488" s="5" t="s">
        <v>376</v>
      </c>
      <c r="I4488" s="5" t="s">
        <v>448</v>
      </c>
      <c r="J4488" s="5" t="s">
        <v>158</v>
      </c>
      <c r="K4488" s="5" t="s">
        <v>114</v>
      </c>
      <c r="L4488" s="5" t="s">
        <v>447</v>
      </c>
      <c r="M4488" s="5" t="s">
        <v>115</v>
      </c>
      <c r="N4488" s="5" t="s">
        <v>173</v>
      </c>
      <c r="O4488" s="5" t="s">
        <v>126</v>
      </c>
      <c r="P4488" s="5" t="s">
        <v>130</v>
      </c>
      <c r="Q4488" s="5" t="s">
        <v>141</v>
      </c>
      <c r="R4488" s="5" t="s">
        <v>95</v>
      </c>
      <c r="S4488" s="5" t="s">
        <v>1885</v>
      </c>
      <c r="T4488" s="5" t="s">
        <v>306</v>
      </c>
      <c r="U4488" s="5" t="s">
        <v>97</v>
      </c>
      <c r="V4488" s="5" t="s">
        <v>86</v>
      </c>
      <c r="W4488" s="5" t="s">
        <v>187</v>
      </c>
      <c r="X4488" s="5" t="s">
        <v>449</v>
      </c>
      <c r="Y4488" s="5" t="n">
        <v>1</v>
      </c>
      <c r="Z4488" s="5" t="n">
        <v>2</v>
      </c>
      <c r="AA4488" s="5" t="str">
        <f aca="false">IF(Y4488&gt;Z4488,"Win",IF(Y4488&lt;Z4488,"Loss","Draw"))</f>
        <v>Loss</v>
      </c>
      <c r="AB4488" s="5" t="s">
        <v>98</v>
      </c>
      <c r="AC4488" s="5" t="s">
        <v>99</v>
      </c>
      <c r="AD4488" s="5" t="s">
        <v>2812</v>
      </c>
      <c r="AE4488" s="5" t="s">
        <v>2811</v>
      </c>
      <c r="AF4488" s="5" t="str">
        <f aca="false">IF(AD4488&lt;AE4488,AD4488,AE4488)</f>
        <v>Arrows, Bowler, Giant, Giant Snowball, Graveyard, Skeletons, Witch, Zappies</v>
      </c>
      <c r="AG4488" s="5" t="str">
        <f aca="false">IF(AD4488&lt;AE4488,AE4488,AD4488)</f>
        <v>Barbarian Barrel, Electro Dragon, Elixir Collector, Golem, Lumberjack, Ronin, Skeleton Dragons, Tornado</v>
      </c>
      <c r="AH4488" s="5" t="str">
        <f aca="false">IF(AD4488=AF4488,AA4488,IF(AA4488="Win","Loss",IF(AA4488="Loss","Win","Draw")))</f>
        <v>Loss</v>
      </c>
      <c r="AI4488" s="5" t="s">
        <v>297</v>
      </c>
    </row>
    <row r="4489" customFormat="false" ht="15" hidden="false" customHeight="true" outlineLevel="0" collapsed="false">
      <c r="A4489" s="5" t="s">
        <v>8303</v>
      </c>
      <c r="B4489" s="5" t="n">
        <v>2</v>
      </c>
      <c r="C4489" s="5" t="s">
        <v>2808</v>
      </c>
      <c r="D4489" s="5" t="s">
        <v>2809</v>
      </c>
      <c r="E4489" s="5" t="s">
        <v>2629</v>
      </c>
      <c r="F4489" s="5" t="s">
        <v>2630</v>
      </c>
      <c r="G4489" s="5" t="s">
        <v>2813</v>
      </c>
      <c r="H4489" s="5" t="s">
        <v>376</v>
      </c>
      <c r="I4489" s="5" t="s">
        <v>107</v>
      </c>
      <c r="J4489" s="5" t="s">
        <v>186</v>
      </c>
      <c r="K4489" s="5" t="s">
        <v>139</v>
      </c>
      <c r="L4489" s="5" t="s">
        <v>109</v>
      </c>
      <c r="M4489" s="5" t="s">
        <v>93</v>
      </c>
      <c r="N4489" s="5" t="s">
        <v>284</v>
      </c>
      <c r="O4489" s="5" t="s">
        <v>140</v>
      </c>
      <c r="P4489" s="5" t="s">
        <v>111</v>
      </c>
      <c r="Q4489" s="5" t="s">
        <v>90</v>
      </c>
      <c r="R4489" s="5" t="s">
        <v>123</v>
      </c>
      <c r="S4489" s="5" t="s">
        <v>124</v>
      </c>
      <c r="T4489" s="5" t="s">
        <v>125</v>
      </c>
      <c r="U4489" s="5" t="s">
        <v>85</v>
      </c>
      <c r="V4489" s="5" t="s">
        <v>96</v>
      </c>
      <c r="W4489" s="5" t="s">
        <v>126</v>
      </c>
      <c r="X4489" s="5" t="s">
        <v>89</v>
      </c>
      <c r="Y4489" s="5" t="n">
        <v>0</v>
      </c>
      <c r="Z4489" s="5" t="n">
        <v>1</v>
      </c>
      <c r="AA4489" s="5" t="str">
        <f aca="false">IF(Y4489&gt;Z4489,"Win",IF(Y4489&lt;Z4489,"Loss","Draw"))</f>
        <v>Loss</v>
      </c>
      <c r="AB4489" s="5" t="s">
        <v>98</v>
      </c>
      <c r="AC4489" s="5" t="s">
        <v>99</v>
      </c>
      <c r="AD4489" s="5" t="s">
        <v>2814</v>
      </c>
      <c r="AE4489" s="5" t="s">
        <v>1032</v>
      </c>
      <c r="AF4489" s="5" t="str">
        <f aca="false">IF(AD4489&lt;AE4489,AD4489,AE4489)</f>
        <v>Balloon, Fireball, Goblin Cage, Ice Golem, Inferno Dragon, Mega Minion, Miner, Zap</v>
      </c>
      <c r="AG4489" s="5" t="str">
        <f aca="false">IF(AD4489&lt;AE4489,AE4489,AD4489)</f>
        <v>Cannon Cart, Goblinstein, Lightning, Minions, Mortar, Royal Ghost, Skeletons, The Log</v>
      </c>
      <c r="AH4489" s="5" t="str">
        <f aca="false">IF(AD4489=AF4489,AA4489,IF(AA4489="Win","Loss",IF(AA4489="Loss","Win","Draw")))</f>
        <v>Loss</v>
      </c>
      <c r="AI4489" s="5" t="s">
        <v>297</v>
      </c>
    </row>
    <row r="4490" customFormat="false" ht="15" hidden="false" customHeight="true" outlineLevel="0" collapsed="false">
      <c r="A4490" s="5" t="s">
        <v>8303</v>
      </c>
      <c r="B4490" s="5" t="n">
        <v>3</v>
      </c>
      <c r="C4490" s="5" t="s">
        <v>2808</v>
      </c>
      <c r="D4490" s="5" t="s">
        <v>2809</v>
      </c>
      <c r="E4490" s="5" t="s">
        <v>2629</v>
      </c>
      <c r="F4490" s="5" t="s">
        <v>2630</v>
      </c>
      <c r="G4490" s="5" t="s">
        <v>2815</v>
      </c>
      <c r="H4490" s="5" t="s">
        <v>376</v>
      </c>
      <c r="I4490" s="5" t="s">
        <v>127</v>
      </c>
      <c r="J4490" s="5" t="s">
        <v>219</v>
      </c>
      <c r="K4490" s="5" t="s">
        <v>128</v>
      </c>
      <c r="L4490" s="5" t="s">
        <v>778</v>
      </c>
      <c r="M4490" s="5" t="s">
        <v>150</v>
      </c>
      <c r="N4490" s="5" t="s">
        <v>124</v>
      </c>
      <c r="O4490" s="5" t="s">
        <v>96</v>
      </c>
      <c r="P4490" s="5" t="s">
        <v>294</v>
      </c>
      <c r="Q4490" s="5" t="s">
        <v>127</v>
      </c>
      <c r="R4490" s="5" t="s">
        <v>128</v>
      </c>
      <c r="S4490" s="5" t="s">
        <v>129</v>
      </c>
      <c r="T4490" s="5" t="s">
        <v>133</v>
      </c>
      <c r="U4490" s="5" t="s">
        <v>138</v>
      </c>
      <c r="V4490" s="5" t="s">
        <v>132</v>
      </c>
      <c r="W4490" s="5" t="s">
        <v>131</v>
      </c>
      <c r="X4490" s="5" t="s">
        <v>294</v>
      </c>
      <c r="Y4490" s="5" t="n">
        <v>1</v>
      </c>
      <c r="Z4490" s="5" t="n">
        <v>0</v>
      </c>
      <c r="AA4490" s="5" t="str">
        <f aca="false">IF(Y4490&gt;Z4490,"Win",IF(Y4490&lt;Z4490,"Loss","Draw"))</f>
        <v>Win</v>
      </c>
      <c r="AB4490" s="5" t="s">
        <v>98</v>
      </c>
      <c r="AC4490" s="5" t="s">
        <v>99</v>
      </c>
      <c r="AD4490" s="5" t="s">
        <v>2817</v>
      </c>
      <c r="AE4490" s="5" t="s">
        <v>2816</v>
      </c>
      <c r="AF4490" s="5" t="str">
        <f aca="false">IF(AD4490&lt;AE4490,AD4490,AE4490)</f>
        <v>Bandit, Battle Ram, Electro Wizard, Goblin Demolisher, Golden Knight, Mega Knight, Mother Witch, Vines</v>
      </c>
      <c r="AG4490" s="5" t="str">
        <f aca="false">IF(AD4490&lt;AE4490,AE4490,AD4490)</f>
        <v>Battle Ram, Electro Spirit, Golden Knight, Minions, P.E.K.K.A, Royal Ghost, Vines, Wizard</v>
      </c>
      <c r="AH4490" s="5" t="str">
        <f aca="false">IF(AD4490=AF4490,AA4490,IF(AA4490="Win","Loss",IF(AA4490="Loss","Win","Draw")))</f>
        <v>Loss</v>
      </c>
      <c r="AI4490" s="5" t="s">
        <v>297</v>
      </c>
    </row>
    <row r="4491" customFormat="false" ht="15" hidden="false" customHeight="true" outlineLevel="0" collapsed="false">
      <c r="A4491" s="7" t="s">
        <v>8304</v>
      </c>
      <c r="B4491" s="7" t="n">
        <v>1</v>
      </c>
      <c r="C4491" s="7" t="s">
        <v>2808</v>
      </c>
      <c r="D4491" s="7" t="s">
        <v>2809</v>
      </c>
      <c r="E4491" s="7" t="s">
        <v>2629</v>
      </c>
      <c r="F4491" s="7" t="s">
        <v>2630</v>
      </c>
      <c r="G4491" s="7" t="s">
        <v>2819</v>
      </c>
      <c r="H4491" s="7" t="s">
        <v>376</v>
      </c>
      <c r="I4491" s="7" t="s">
        <v>208</v>
      </c>
      <c r="J4491" s="7" t="s">
        <v>186</v>
      </c>
      <c r="K4491" s="7" t="s">
        <v>139</v>
      </c>
      <c r="L4491" s="7" t="s">
        <v>294</v>
      </c>
      <c r="M4491" s="7" t="s">
        <v>93</v>
      </c>
      <c r="N4491" s="7" t="s">
        <v>152</v>
      </c>
      <c r="O4491" s="7" t="s">
        <v>110</v>
      </c>
      <c r="P4491" s="7" t="s">
        <v>193</v>
      </c>
      <c r="Q4491" s="7" t="s">
        <v>152</v>
      </c>
      <c r="R4491" s="7" t="s">
        <v>128</v>
      </c>
      <c r="S4491" s="7" t="s">
        <v>107</v>
      </c>
      <c r="T4491" s="7" t="s">
        <v>306</v>
      </c>
      <c r="U4491" s="7" t="s">
        <v>85</v>
      </c>
      <c r="V4491" s="7" t="s">
        <v>307</v>
      </c>
      <c r="W4491" s="7" t="s">
        <v>187</v>
      </c>
      <c r="X4491" s="7" t="s">
        <v>95</v>
      </c>
      <c r="Y4491" s="7" t="n">
        <v>1</v>
      </c>
      <c r="Z4491" s="7" t="n">
        <v>0</v>
      </c>
      <c r="AA4491" s="7" t="str">
        <f aca="false">IF(Y4491&gt;Z4491,"Win",IF(Y4491&lt;Z4491,"Loss","Draw"))</f>
        <v>Win</v>
      </c>
      <c r="AB4491" s="7" t="s">
        <v>99</v>
      </c>
      <c r="AC4491" s="7" t="s">
        <v>99</v>
      </c>
      <c r="AD4491" s="7" t="s">
        <v>2820</v>
      </c>
      <c r="AE4491" s="7" t="s">
        <v>603</v>
      </c>
      <c r="AF4491" s="7" t="str">
        <f aca="false">IF(AD4491&lt;AE4491,AD4491,AE4491)</f>
        <v>Baby Dragon, Balloon, Fireball, Guards, Lava Hound, Mega Minion, Valkyrie, Vines</v>
      </c>
      <c r="AG4491" s="7" t="str">
        <f aca="false">IF(AD4491&lt;AE4491,AE4491,AD4491)</f>
        <v>Baby Dragon, Barbarian Barrel, Goblin Cage, Golden Knight, Golem, Ice Wizard, Lightning, Tornado</v>
      </c>
      <c r="AH4491" s="7" t="str">
        <f aca="false">IF(AD4491=AF4491,AA4491,IF(AA4491="Win","Loss",IF(AA4491="Loss","Win","Draw")))</f>
        <v>Win</v>
      </c>
      <c r="AI4491" s="7" t="s">
        <v>297</v>
      </c>
    </row>
    <row r="4492" customFormat="false" ht="15" hidden="false" customHeight="true" outlineLevel="0" collapsed="false">
      <c r="A4492" s="7" t="s">
        <v>8304</v>
      </c>
      <c r="B4492" s="7" t="n">
        <v>2</v>
      </c>
      <c r="C4492" s="7" t="s">
        <v>2808</v>
      </c>
      <c r="D4492" s="7" t="s">
        <v>2809</v>
      </c>
      <c r="E4492" s="7" t="s">
        <v>2629</v>
      </c>
      <c r="F4492" s="7" t="s">
        <v>2630</v>
      </c>
      <c r="G4492" s="7" t="s">
        <v>2821</v>
      </c>
      <c r="H4492" s="7" t="s">
        <v>376</v>
      </c>
      <c r="I4492" s="7" t="s">
        <v>114</v>
      </c>
      <c r="J4492" s="7" t="s">
        <v>219</v>
      </c>
      <c r="K4492" s="7" t="s">
        <v>137</v>
      </c>
      <c r="L4492" s="7" t="s">
        <v>116</v>
      </c>
      <c r="M4492" s="7" t="s">
        <v>88</v>
      </c>
      <c r="N4492" s="7" t="s">
        <v>157</v>
      </c>
      <c r="O4492" s="7" t="s">
        <v>126</v>
      </c>
      <c r="P4492" s="7" t="s">
        <v>153</v>
      </c>
      <c r="Q4492" s="7" t="s">
        <v>92</v>
      </c>
      <c r="R4492" s="7" t="s">
        <v>563</v>
      </c>
      <c r="S4492" s="7" t="s">
        <v>418</v>
      </c>
      <c r="T4492" s="7" t="s">
        <v>294</v>
      </c>
      <c r="U4492" s="7" t="s">
        <v>159</v>
      </c>
      <c r="V4492" s="7" t="s">
        <v>133</v>
      </c>
      <c r="W4492" s="7" t="s">
        <v>94</v>
      </c>
      <c r="X4492" s="7" t="s">
        <v>201</v>
      </c>
      <c r="Y4492" s="7" t="n">
        <v>1</v>
      </c>
      <c r="Z4492" s="7" t="n">
        <v>0</v>
      </c>
      <c r="AA4492" s="7" t="str">
        <f aca="false">IF(Y4492&gt;Z4492,"Win",IF(Y4492&lt;Z4492,"Loss","Draw"))</f>
        <v>Win</v>
      </c>
      <c r="AB4492" s="7" t="s">
        <v>99</v>
      </c>
      <c r="AC4492" s="7" t="s">
        <v>99</v>
      </c>
      <c r="AD4492" s="7" t="s">
        <v>2822</v>
      </c>
      <c r="AE4492" s="7" t="s">
        <v>645</v>
      </c>
      <c r="AF4492" s="7" t="str">
        <f aca="false">IF(AD4492&lt;AE4492,AD4492,AE4492)</f>
        <v>Berserker, Cannon, Fire Spirit, Giant Snowball, Goblin Drill, Poison, Skeletons, Wizard</v>
      </c>
      <c r="AG4492" s="7" t="str">
        <f aca="false">IF(AD4492&lt;AE4492,AE4492,AD4492)</f>
        <v>Dart Goblin, Mother Witch, Rascals, Skeleton Army, Skeleton Barrel, Skeleton King, Vines, Wall Breakers</v>
      </c>
      <c r="AH4492" s="7" t="str">
        <f aca="false">IF(AD4492=AF4492,AA4492,IF(AA4492="Win","Loss",IF(AA4492="Loss","Win","Draw")))</f>
        <v>Win</v>
      </c>
      <c r="AI4492" s="7" t="s">
        <v>297</v>
      </c>
    </row>
    <row r="4493" customFormat="false" ht="15" hidden="false" customHeight="true" outlineLevel="0" collapsed="false">
      <c r="A4493" s="7" t="s">
        <v>8304</v>
      </c>
      <c r="B4493" s="7" t="n">
        <v>3</v>
      </c>
      <c r="C4493" s="7" t="s">
        <v>2808</v>
      </c>
      <c r="D4493" s="7" t="s">
        <v>2809</v>
      </c>
      <c r="E4493" s="7" t="s">
        <v>2629</v>
      </c>
      <c r="F4493" s="7" t="s">
        <v>2630</v>
      </c>
      <c r="G4493" s="7" t="s">
        <v>2823</v>
      </c>
      <c r="H4493" s="7" t="s">
        <v>485</v>
      </c>
      <c r="I4493" s="7" t="s">
        <v>141</v>
      </c>
      <c r="J4493" s="7" t="s">
        <v>128</v>
      </c>
      <c r="K4493" s="7" t="s">
        <v>127</v>
      </c>
      <c r="L4493" s="7" t="s">
        <v>143</v>
      </c>
      <c r="M4493" s="7" t="s">
        <v>164</v>
      </c>
      <c r="N4493" s="7" t="s">
        <v>132</v>
      </c>
      <c r="O4493" s="7" t="s">
        <v>142</v>
      </c>
      <c r="P4493" s="7" t="s">
        <v>130</v>
      </c>
      <c r="Q4493" s="7" t="s">
        <v>82</v>
      </c>
      <c r="R4493" s="7" t="s">
        <v>151</v>
      </c>
      <c r="S4493" s="7" t="s">
        <v>185</v>
      </c>
      <c r="T4493" s="7" t="s">
        <v>116</v>
      </c>
      <c r="U4493" s="7" t="s">
        <v>126</v>
      </c>
      <c r="V4493" s="7" t="s">
        <v>150</v>
      </c>
      <c r="W4493" s="7" t="s">
        <v>89</v>
      </c>
      <c r="X4493" s="7" t="s">
        <v>153</v>
      </c>
      <c r="Y4493" s="7" t="n">
        <v>0</v>
      </c>
      <c r="Z4493" s="7" t="n">
        <v>1</v>
      </c>
      <c r="AA4493" s="7" t="str">
        <f aca="false">IF(Y4493&gt;Z4493,"Win",IF(Y4493&lt;Z4493,"Loss","Draw"))</f>
        <v>Loss</v>
      </c>
      <c r="AB4493" s="7" t="s">
        <v>99</v>
      </c>
      <c r="AC4493" s="7" t="s">
        <v>99</v>
      </c>
      <c r="AD4493" s="7" t="s">
        <v>2825</v>
      </c>
      <c r="AE4493" s="7" t="s">
        <v>2824</v>
      </c>
      <c r="AF4493" s="7" t="str">
        <f aca="false">IF(AD4493&lt;AE4493,AD4493,AE4493)</f>
        <v>Arrows, Battle Ram, Earthquake, Electro Wizard, Golden Knight, Heal Spirit, Lumberjack, Three Musketeers</v>
      </c>
      <c r="AG4493" s="7" t="str">
        <f aca="false">IF(AD4493&lt;AE4493,AE4493,AD4493)</f>
        <v>Cannon, Electro Spirit, Executioner, Mighty Miner, Poison, Royal Hogs, Skeletons, The Log</v>
      </c>
      <c r="AH4493" s="7" t="str">
        <f aca="false">IF(AD4493=AF4493,AA4493,IF(AA4493="Win","Loss",IF(AA4493="Loss","Win","Draw")))</f>
        <v>Loss</v>
      </c>
      <c r="AI4493" s="7" t="s">
        <v>297</v>
      </c>
    </row>
    <row r="4494" customFormat="false" ht="15" hidden="false" customHeight="true" outlineLevel="0" collapsed="false">
      <c r="A4494" s="7" t="s">
        <v>8305</v>
      </c>
      <c r="B4494" s="7" t="n">
        <v>1</v>
      </c>
      <c r="C4494" s="7" t="s">
        <v>2808</v>
      </c>
      <c r="D4494" s="7" t="s">
        <v>2809</v>
      </c>
      <c r="E4494" s="7" t="s">
        <v>2629</v>
      </c>
      <c r="F4494" s="7" t="s">
        <v>2630</v>
      </c>
      <c r="G4494" s="7" t="s">
        <v>2827</v>
      </c>
      <c r="H4494" s="7" t="s">
        <v>376</v>
      </c>
      <c r="I4494" s="7" t="s">
        <v>129</v>
      </c>
      <c r="J4494" s="7" t="s">
        <v>172</v>
      </c>
      <c r="K4494" s="7" t="s">
        <v>153</v>
      </c>
      <c r="L4494" s="7" t="s">
        <v>118</v>
      </c>
      <c r="M4494" s="7" t="s">
        <v>126</v>
      </c>
      <c r="N4494" s="7" t="s">
        <v>89</v>
      </c>
      <c r="O4494" s="7" t="s">
        <v>165</v>
      </c>
      <c r="P4494" s="7" t="s">
        <v>85</v>
      </c>
      <c r="Q4494" s="7" t="s">
        <v>92</v>
      </c>
      <c r="R4494" s="7" t="s">
        <v>91</v>
      </c>
      <c r="S4494" s="7" t="s">
        <v>90</v>
      </c>
      <c r="T4494" s="7" t="s">
        <v>97</v>
      </c>
      <c r="U4494" s="7" t="s">
        <v>93</v>
      </c>
      <c r="V4494" s="7" t="s">
        <v>159</v>
      </c>
      <c r="W4494" s="7" t="s">
        <v>94</v>
      </c>
      <c r="X4494" s="7" t="s">
        <v>95</v>
      </c>
      <c r="Y4494" s="7" t="n">
        <v>1</v>
      </c>
      <c r="Z4494" s="7" t="n">
        <v>0</v>
      </c>
      <c r="AA4494" s="7" t="str">
        <f aca="false">IF(Y4494&gt;Z4494,"Win",IF(Y4494&lt;Z4494,"Loss","Draw"))</f>
        <v>Win</v>
      </c>
      <c r="AB4494" s="7" t="s">
        <v>99</v>
      </c>
      <c r="AC4494" s="7" t="s">
        <v>99</v>
      </c>
      <c r="AD4494" s="7" t="s">
        <v>2828</v>
      </c>
      <c r="AE4494" s="7" t="s">
        <v>1036</v>
      </c>
      <c r="AF4494" s="7" t="str">
        <f aca="false">IF(AD4494&lt;AE4494,AD4494,AE4494)</f>
        <v>Barbarian Barrel, Dart Goblin, Fireball, Goblins, Mortar, Rascals, Ronin, Skeleton Barrel</v>
      </c>
      <c r="AG4494" s="7" t="str">
        <f aca="false">IF(AD4494&lt;AE4494,AE4494,AD4494)</f>
        <v>Cannon, Hog Rider, Ice Spirit, Lightning, Mega Knight, Musketeer, Skeletons, The Log</v>
      </c>
      <c r="AH4494" s="7" t="str">
        <f aca="false">IF(AD4494=AF4494,AA4494,IF(AA4494="Win","Loss",IF(AA4494="Loss","Win","Draw")))</f>
        <v>Loss</v>
      </c>
      <c r="AI4494" s="7" t="s">
        <v>297</v>
      </c>
    </row>
    <row r="4495" customFormat="false" ht="15" hidden="false" customHeight="true" outlineLevel="0" collapsed="false">
      <c r="A4495" s="7" t="s">
        <v>8305</v>
      </c>
      <c r="B4495" s="7" t="n">
        <v>2</v>
      </c>
      <c r="C4495" s="7" t="s">
        <v>2808</v>
      </c>
      <c r="D4495" s="7" t="s">
        <v>2809</v>
      </c>
      <c r="E4495" s="7" t="s">
        <v>2629</v>
      </c>
      <c r="F4495" s="7" t="s">
        <v>2630</v>
      </c>
      <c r="G4495" s="7" t="s">
        <v>2829</v>
      </c>
      <c r="H4495" s="7" t="s">
        <v>376</v>
      </c>
      <c r="I4495" s="7" t="s">
        <v>242</v>
      </c>
      <c r="J4495" s="7" t="s">
        <v>128</v>
      </c>
      <c r="K4495" s="7" t="s">
        <v>202</v>
      </c>
      <c r="L4495" s="7" t="s">
        <v>187</v>
      </c>
      <c r="M4495" s="7" t="s">
        <v>97</v>
      </c>
      <c r="N4495" s="7" t="s">
        <v>124</v>
      </c>
      <c r="O4495" s="7" t="s">
        <v>137</v>
      </c>
      <c r="P4495" s="7" t="s">
        <v>173</v>
      </c>
      <c r="Q4495" s="7" t="s">
        <v>82</v>
      </c>
      <c r="R4495" s="7" t="s">
        <v>108</v>
      </c>
      <c r="S4495" s="7" t="s">
        <v>152</v>
      </c>
      <c r="T4495" s="7" t="s">
        <v>88</v>
      </c>
      <c r="U4495" s="7" t="s">
        <v>85</v>
      </c>
      <c r="V4495" s="7" t="s">
        <v>119</v>
      </c>
      <c r="W4495" s="7" t="s">
        <v>150</v>
      </c>
      <c r="X4495" s="7" t="s">
        <v>89</v>
      </c>
      <c r="Y4495" s="7" t="n">
        <v>0</v>
      </c>
      <c r="Z4495" s="7" t="n">
        <v>1</v>
      </c>
      <c r="AA4495" s="7" t="str">
        <f aca="false">IF(Y4495&gt;Z4495,"Win",IF(Y4495&lt;Z4495,"Loss","Draw"))</f>
        <v>Loss</v>
      </c>
      <c r="AB4495" s="7" t="s">
        <v>99</v>
      </c>
      <c r="AC4495" s="7" t="s">
        <v>99</v>
      </c>
      <c r="AD4495" s="7" t="s">
        <v>2830</v>
      </c>
      <c r="AE4495" s="7" t="s">
        <v>1690</v>
      </c>
      <c r="AF4495" s="7" t="str">
        <f aca="false">IF(AD4495&lt;AE4495,AD4495,AE4495)</f>
        <v>Baby Dragon, Berserker, Dark Prince, Electro Spirit, Goblin Hut, Lightning, Royal Hogs, The Log</v>
      </c>
      <c r="AG4495" s="7" t="str">
        <f aca="false">IF(AD4495&lt;AE4495,AE4495,AD4495)</f>
        <v>Bomber, Goblin Drill, Golden Knight, Magic Archer, Ronin, Royal Ghost, Tornado, Zappies</v>
      </c>
      <c r="AH4495" s="7" t="str">
        <f aca="false">IF(AD4495=AF4495,AA4495,IF(AA4495="Win","Loss",IF(AA4495="Loss","Win","Draw")))</f>
        <v>Win</v>
      </c>
      <c r="AI4495" s="7" t="s">
        <v>297</v>
      </c>
    </row>
    <row r="4496" customFormat="false" ht="15" hidden="false" customHeight="true" outlineLevel="0" collapsed="false">
      <c r="A4496" s="7" t="s">
        <v>8305</v>
      </c>
      <c r="B4496" s="7" t="n">
        <v>3</v>
      </c>
      <c r="C4496" s="7" t="s">
        <v>2808</v>
      </c>
      <c r="D4496" s="7" t="s">
        <v>2809</v>
      </c>
      <c r="E4496" s="7" t="s">
        <v>2629</v>
      </c>
      <c r="F4496" s="7" t="s">
        <v>2630</v>
      </c>
      <c r="G4496" s="7" t="s">
        <v>2831</v>
      </c>
      <c r="H4496" s="7" t="s">
        <v>376</v>
      </c>
      <c r="I4496" s="7" t="s">
        <v>92</v>
      </c>
      <c r="J4496" s="7" t="s">
        <v>563</v>
      </c>
      <c r="K4496" s="7" t="s">
        <v>201</v>
      </c>
      <c r="L4496" s="7" t="s">
        <v>94</v>
      </c>
      <c r="M4496" s="7" t="s">
        <v>580</v>
      </c>
      <c r="N4496" s="7" t="s">
        <v>86</v>
      </c>
      <c r="O4496" s="7" t="s">
        <v>133</v>
      </c>
      <c r="P4496" s="7" t="s">
        <v>93</v>
      </c>
      <c r="Q4496" s="7" t="s">
        <v>141</v>
      </c>
      <c r="R4496" s="7" t="s">
        <v>139</v>
      </c>
      <c r="S4496" s="7" t="s">
        <v>107</v>
      </c>
      <c r="T4496" s="7" t="s">
        <v>177</v>
      </c>
      <c r="U4496" s="7" t="s">
        <v>178</v>
      </c>
      <c r="V4496" s="7" t="s">
        <v>294</v>
      </c>
      <c r="W4496" s="7" t="s">
        <v>157</v>
      </c>
      <c r="X4496" s="7" t="s">
        <v>143</v>
      </c>
      <c r="Y4496" s="7" t="n">
        <v>1</v>
      </c>
      <c r="Z4496" s="7" t="n">
        <v>0</v>
      </c>
      <c r="AA4496" s="7" t="str">
        <f aca="false">IF(Y4496&gt;Z4496,"Win",IF(Y4496&lt;Z4496,"Loss","Draw"))</f>
        <v>Win</v>
      </c>
      <c r="AB4496" s="7" t="s">
        <v>99</v>
      </c>
      <c r="AC4496" s="7" t="s">
        <v>99</v>
      </c>
      <c r="AD4496" s="7" t="s">
        <v>2833</v>
      </c>
      <c r="AE4496" s="7" t="s">
        <v>2832</v>
      </c>
      <c r="AF4496" s="7" t="str">
        <f aca="false">IF(AD4496&lt;AE4496,AD4496,AE4496)</f>
        <v>Fire Spirit, Goblin Cage, Heal Spirit, Lumberjack, Mega Minion, Phoenix, Royal Giant, Vines</v>
      </c>
      <c r="AG4496" s="7" t="str">
        <f aca="false">IF(AD4496&lt;AE4496,AE4496,AD4496)</f>
        <v>Fireball, Goblin Gang, Mother Witch, Rascals, Skeleton Barrel, Skeleton Dragons, Skeleton King, Wall Breakers</v>
      </c>
      <c r="AH4496" s="7" t="str">
        <f aca="false">IF(AD4496=AF4496,AA4496,IF(AA4496="Win","Loss",IF(AA4496="Loss","Win","Draw")))</f>
        <v>Loss</v>
      </c>
      <c r="AI4496" s="7" t="s">
        <v>297</v>
      </c>
    </row>
    <row r="4497" customFormat="false" ht="15" hidden="false" customHeight="true" outlineLevel="0" collapsed="false">
      <c r="A4497" s="7" t="s">
        <v>8306</v>
      </c>
      <c r="B4497" s="7" t="n">
        <v>1</v>
      </c>
      <c r="C4497" s="7" t="s">
        <v>2808</v>
      </c>
      <c r="D4497" s="7" t="s">
        <v>2809</v>
      </c>
      <c r="E4497" s="7" t="s">
        <v>2629</v>
      </c>
      <c r="F4497" s="7" t="s">
        <v>2630</v>
      </c>
      <c r="G4497" s="7" t="s">
        <v>2835</v>
      </c>
      <c r="H4497" s="7" t="s">
        <v>376</v>
      </c>
      <c r="I4497" s="7" t="s">
        <v>448</v>
      </c>
      <c r="J4497" s="7" t="s">
        <v>447</v>
      </c>
      <c r="K4497" s="7" t="s">
        <v>141</v>
      </c>
      <c r="L4497" s="7" t="s">
        <v>327</v>
      </c>
      <c r="M4497" s="7" t="s">
        <v>178</v>
      </c>
      <c r="N4497" s="7" t="s">
        <v>130</v>
      </c>
      <c r="O4497" s="7" t="s">
        <v>651</v>
      </c>
      <c r="P4497" s="7" t="s">
        <v>143</v>
      </c>
      <c r="Q4497" s="7" t="s">
        <v>141</v>
      </c>
      <c r="R4497" s="7" t="s">
        <v>139</v>
      </c>
      <c r="S4497" s="7" t="s">
        <v>109</v>
      </c>
      <c r="T4497" s="7" t="s">
        <v>306</v>
      </c>
      <c r="U4497" s="7" t="s">
        <v>441</v>
      </c>
      <c r="V4497" s="7" t="s">
        <v>440</v>
      </c>
      <c r="W4497" s="7" t="s">
        <v>242</v>
      </c>
      <c r="X4497" s="7" t="s">
        <v>130</v>
      </c>
      <c r="Y4497" s="7" t="n">
        <v>3</v>
      </c>
      <c r="Z4497" s="7" t="n">
        <v>0</v>
      </c>
      <c r="AA4497" s="7" t="str">
        <f aca="false">IF(Y4497&gt;Z4497,"Win",IF(Y4497&lt;Z4497,"Loss","Draw"))</f>
        <v>Win</v>
      </c>
      <c r="AB4497" s="7" t="s">
        <v>99</v>
      </c>
      <c r="AC4497" s="7" t="s">
        <v>99</v>
      </c>
      <c r="AD4497" s="7" t="s">
        <v>2836</v>
      </c>
      <c r="AE4497" s="7" t="s">
        <v>443</v>
      </c>
      <c r="AF4497" s="7" t="str">
        <f aca="false">IF(AD4497&lt;AE4497,AD4497,AE4497)</f>
        <v>Arrows, Bomber, Elite Barbarians, Golem, Lumberjack, Mega Minion, Night Witch, Zap</v>
      </c>
      <c r="AG4497" s="7" t="str">
        <f aca="false">IF(AD4497&lt;AE4497,AE4497,AD4497)</f>
        <v>Arrows, Giant, Heal Spirit, Lumberjack, Phoenix, Rage, Void, Witch</v>
      </c>
      <c r="AH4497" s="7" t="str">
        <f aca="false">IF(AD4497=AF4497,AA4497,IF(AA4497="Win","Loss",IF(AA4497="Loss","Win","Draw")))</f>
        <v>Loss</v>
      </c>
      <c r="AI4497" s="7" t="s">
        <v>297</v>
      </c>
    </row>
    <row r="4498" customFormat="false" ht="15" hidden="false" customHeight="true" outlineLevel="0" collapsed="false">
      <c r="A4498" s="7" t="s">
        <v>8306</v>
      </c>
      <c r="B4498" s="7" t="n">
        <v>2</v>
      </c>
      <c r="C4498" s="7" t="s">
        <v>2808</v>
      </c>
      <c r="D4498" s="7" t="s">
        <v>2809</v>
      </c>
      <c r="E4498" s="7" t="s">
        <v>2629</v>
      </c>
      <c r="F4498" s="7" t="s">
        <v>2630</v>
      </c>
      <c r="G4498" s="7" t="s">
        <v>8307</v>
      </c>
      <c r="H4498" s="7" t="s">
        <v>376</v>
      </c>
      <c r="I4498" s="7" t="s">
        <v>84</v>
      </c>
      <c r="J4498" s="7" t="s">
        <v>95</v>
      </c>
      <c r="K4498" s="7" t="s">
        <v>473</v>
      </c>
      <c r="L4498" s="7" t="s">
        <v>93</v>
      </c>
      <c r="M4498" s="7" t="s">
        <v>150</v>
      </c>
      <c r="N4498" s="7" t="s">
        <v>165</v>
      </c>
      <c r="O4498" s="7" t="s">
        <v>107</v>
      </c>
      <c r="P4498" s="7" t="s">
        <v>474</v>
      </c>
      <c r="Q4498" s="7" t="s">
        <v>284</v>
      </c>
      <c r="R4498" s="7" t="s">
        <v>128</v>
      </c>
      <c r="S4498" s="7" t="s">
        <v>185</v>
      </c>
      <c r="T4498" s="7" t="s">
        <v>115</v>
      </c>
      <c r="U4498" s="7" t="s">
        <v>158</v>
      </c>
      <c r="V4498" s="7" t="s">
        <v>187</v>
      </c>
      <c r="W4498" s="7" t="s">
        <v>173</v>
      </c>
      <c r="X4498" s="7" t="s">
        <v>785</v>
      </c>
      <c r="Y4498" s="7" t="n">
        <v>0</v>
      </c>
      <c r="Z4498" s="7" t="n">
        <v>1</v>
      </c>
      <c r="AA4498" s="7" t="str">
        <f aca="false">IF(Y4498&gt;Z4498,"Win",IF(Y4498&lt;Z4498,"Loss","Draw"))</f>
        <v>Loss</v>
      </c>
      <c r="AB4498" s="7" t="s">
        <v>99</v>
      </c>
      <c r="AC4498" s="7" t="s">
        <v>99</v>
      </c>
      <c r="AD4498" s="7" t="s">
        <v>2838</v>
      </c>
      <c r="AE4498" s="7" t="s">
        <v>787</v>
      </c>
      <c r="AF4498" s="7" t="str">
        <f aca="false">IF(AD4498&lt;AE4498,AD4498,AE4498)</f>
        <v>Archers, Barbarian Barrel, Electro Spirit, Fireball, Flying Machine, Goblin Cage, Hog Rider, Royal Recruits</v>
      </c>
      <c r="AG4498" s="7" t="str">
        <f aca="false">IF(AD4498&lt;AE4498,AE4498,AD4498)</f>
        <v>Bowler, Executioner, Freeze, Golden Knight, Graveyard, Inferno Dragon, Tornado, Zappies</v>
      </c>
      <c r="AH4498" s="7" t="str">
        <f aca="false">IF(AD4498=AF4498,AA4498,IF(AA4498="Win","Loss",IF(AA4498="Loss","Win","Draw")))</f>
        <v>Loss</v>
      </c>
      <c r="AI4498" s="7" t="s">
        <v>297</v>
      </c>
    </row>
    <row r="4499" customFormat="false" ht="15" hidden="false" customHeight="true" outlineLevel="0" collapsed="false">
      <c r="A4499" s="7" t="s">
        <v>8306</v>
      </c>
      <c r="B4499" s="7" t="n">
        <v>3</v>
      </c>
      <c r="C4499" s="7" t="s">
        <v>2808</v>
      </c>
      <c r="D4499" s="7" t="s">
        <v>2809</v>
      </c>
      <c r="E4499" s="7" t="s">
        <v>2629</v>
      </c>
      <c r="F4499" s="7" t="s">
        <v>2630</v>
      </c>
      <c r="G4499" s="7" t="s">
        <v>2839</v>
      </c>
      <c r="H4499" s="7" t="s">
        <v>376</v>
      </c>
      <c r="I4499" s="7" t="s">
        <v>284</v>
      </c>
      <c r="J4499" s="7" t="s">
        <v>186</v>
      </c>
      <c r="K4499" s="7" t="s">
        <v>158</v>
      </c>
      <c r="L4499" s="7" t="s">
        <v>241</v>
      </c>
      <c r="M4499" s="7" t="s">
        <v>152</v>
      </c>
      <c r="N4499" s="7" t="s">
        <v>187</v>
      </c>
      <c r="O4499" s="7" t="s">
        <v>114</v>
      </c>
      <c r="P4499" s="7" t="s">
        <v>785</v>
      </c>
      <c r="Q4499" s="7" t="s">
        <v>127</v>
      </c>
      <c r="R4499" s="7" t="s">
        <v>140</v>
      </c>
      <c r="S4499" s="7" t="s">
        <v>124</v>
      </c>
      <c r="T4499" s="7" t="s">
        <v>142</v>
      </c>
      <c r="U4499" s="7" t="s">
        <v>257</v>
      </c>
      <c r="V4499" s="7" t="s">
        <v>131</v>
      </c>
      <c r="W4499" s="7" t="s">
        <v>95</v>
      </c>
      <c r="X4499" s="7" t="s">
        <v>449</v>
      </c>
      <c r="Y4499" s="7" t="n">
        <v>1</v>
      </c>
      <c r="Z4499" s="7" t="n">
        <v>2</v>
      </c>
      <c r="AA4499" s="7" t="str">
        <f aca="false">IF(Y4499&gt;Z4499,"Win",IF(Y4499&lt;Z4499,"Loss","Draw"))</f>
        <v>Loss</v>
      </c>
      <c r="AB4499" s="7" t="s">
        <v>99</v>
      </c>
      <c r="AC4499" s="7" t="s">
        <v>99</v>
      </c>
      <c r="AD4499" s="7" t="s">
        <v>2840</v>
      </c>
      <c r="AE4499" s="7" t="s">
        <v>1958</v>
      </c>
      <c r="AF4499" s="7" t="str">
        <f aca="false">IF(AD4499&lt;AE4499,AD4499,AE4499)</f>
        <v>Baby Dragon, Balloon, Bowler, Freeze, Giant Snowball, Inferno Dragon, Knight, Tornado</v>
      </c>
      <c r="AG4499" s="7" t="str">
        <f aca="false">IF(AD4499&lt;AE4499,AE4499,AD4499)</f>
        <v>Bandit, Barbarian Barrel, Battle Ram, Elixir Collector, Hunter, Ice Golem, Royal Ghost, Three Musketeers</v>
      </c>
      <c r="AH4499" s="7" t="str">
        <f aca="false">IF(AD4499=AF4499,AA4499,IF(AA4499="Win","Loss",IF(AA4499="Loss","Win","Draw")))</f>
        <v>Loss</v>
      </c>
      <c r="AI4499" s="7" t="s">
        <v>297</v>
      </c>
    </row>
    <row r="4500" customFormat="false" ht="15" hidden="false" customHeight="true" outlineLevel="0" collapsed="false">
      <c r="A4500" s="5" t="s">
        <v>8308</v>
      </c>
      <c r="B4500" s="5" t="n">
        <v>1</v>
      </c>
      <c r="C4500" s="5" t="s">
        <v>2808</v>
      </c>
      <c r="D4500" s="5" t="s">
        <v>2809</v>
      </c>
      <c r="E4500" s="5" t="s">
        <v>8309</v>
      </c>
      <c r="F4500" s="5" t="s">
        <v>8310</v>
      </c>
      <c r="G4500" s="5" t="s">
        <v>8311</v>
      </c>
      <c r="H4500" s="5" t="s">
        <v>485</v>
      </c>
      <c r="I4500" s="5" t="s">
        <v>129</v>
      </c>
      <c r="J4500" s="5" t="s">
        <v>91</v>
      </c>
      <c r="K4500" s="5" t="s">
        <v>141</v>
      </c>
      <c r="L4500" s="5" t="s">
        <v>112</v>
      </c>
      <c r="M4500" s="5" t="s">
        <v>113</v>
      </c>
      <c r="N4500" s="5" t="s">
        <v>93</v>
      </c>
      <c r="O4500" s="5" t="s">
        <v>109</v>
      </c>
      <c r="P4500" s="5" t="s">
        <v>223</v>
      </c>
      <c r="Q4500" s="5" t="s">
        <v>152</v>
      </c>
      <c r="R4500" s="5" t="s">
        <v>323</v>
      </c>
      <c r="S4500" s="5" t="s">
        <v>208</v>
      </c>
      <c r="T4500" s="5" t="s">
        <v>306</v>
      </c>
      <c r="U4500" s="5" t="s">
        <v>1344</v>
      </c>
      <c r="V4500" s="5" t="s">
        <v>294</v>
      </c>
      <c r="W4500" s="5" t="s">
        <v>173</v>
      </c>
      <c r="X4500" s="5" t="s">
        <v>449</v>
      </c>
      <c r="Y4500" s="5" t="n">
        <v>1</v>
      </c>
      <c r="Z4500" s="5" t="n">
        <v>0</v>
      </c>
      <c r="AA4500" s="5" t="str">
        <f aca="false">IF(Y4500&gt;Z4500,"Win",IF(Y4500&lt;Z4500,"Loss","Draw"))</f>
        <v>Win</v>
      </c>
      <c r="AB4500" s="5" t="s">
        <v>98</v>
      </c>
      <c r="AC4500" s="5" t="s">
        <v>99</v>
      </c>
      <c r="AD4500" s="5" t="s">
        <v>8048</v>
      </c>
      <c r="AE4500" s="5" t="s">
        <v>1345</v>
      </c>
      <c r="AF4500" s="5" t="str">
        <f aca="false">IF(AD4500&lt;AE4500,AD4500,AE4500)</f>
        <v>Baby Dragon, Battle Healer, Elixir Collector, Golem, Mini P.E.K.K.A, Valkyrie, Vines, Zappies</v>
      </c>
      <c r="AG4500" s="5" t="str">
        <f aca="false">IF(AD4500&lt;AE4500,AE4500,AD4500)</f>
        <v>Fireball, Furnace, Goblins, Lumberjack, Mega Knight, Ram Rider, Spirit Empress, Zap</v>
      </c>
      <c r="AH4500" s="5" t="str">
        <f aca="false">IF(AD4500=AF4500,AA4500,IF(AA4500="Win","Loss",IF(AA4500="Loss","Win","Draw")))</f>
        <v>Loss</v>
      </c>
      <c r="AI4500" s="5" t="s">
        <v>102</v>
      </c>
    </row>
    <row r="4501" customFormat="false" ht="15" hidden="false" customHeight="true" outlineLevel="0" collapsed="false">
      <c r="A4501" s="5" t="s">
        <v>8308</v>
      </c>
      <c r="B4501" s="5" t="n">
        <v>2</v>
      </c>
      <c r="C4501" s="5" t="s">
        <v>2808</v>
      </c>
      <c r="D4501" s="5" t="s">
        <v>2809</v>
      </c>
      <c r="E4501" s="5" t="s">
        <v>8309</v>
      </c>
      <c r="F4501" s="5" t="s">
        <v>8310</v>
      </c>
      <c r="G4501" s="5" t="s">
        <v>965</v>
      </c>
      <c r="H4501" s="5" t="s">
        <v>485</v>
      </c>
      <c r="I4501" s="5" t="s">
        <v>152</v>
      </c>
      <c r="J4501" s="5" t="s">
        <v>108</v>
      </c>
      <c r="K4501" s="5" t="s">
        <v>107</v>
      </c>
      <c r="L4501" s="5" t="s">
        <v>306</v>
      </c>
      <c r="M4501" s="5" t="s">
        <v>307</v>
      </c>
      <c r="N4501" s="5" t="s">
        <v>85</v>
      </c>
      <c r="O4501" s="5" t="s">
        <v>187</v>
      </c>
      <c r="P4501" s="5" t="s">
        <v>95</v>
      </c>
      <c r="Q4501" s="5" t="s">
        <v>82</v>
      </c>
      <c r="R4501" s="5" t="s">
        <v>194</v>
      </c>
      <c r="S4501" s="5" t="s">
        <v>153</v>
      </c>
      <c r="T4501" s="5" t="s">
        <v>164</v>
      </c>
      <c r="U4501" s="5" t="s">
        <v>126</v>
      </c>
      <c r="V4501" s="5" t="s">
        <v>118</v>
      </c>
      <c r="W4501" s="5" t="s">
        <v>204</v>
      </c>
      <c r="X4501" s="5" t="s">
        <v>89</v>
      </c>
      <c r="Y4501" s="5" t="n">
        <v>1</v>
      </c>
      <c r="Z4501" s="5" t="n">
        <v>0</v>
      </c>
      <c r="AA4501" s="5" t="str">
        <f aca="false">IF(Y4501&gt;Z4501,"Win",IF(Y4501&lt;Z4501,"Loss","Draw"))</f>
        <v>Win</v>
      </c>
      <c r="AB4501" s="5" t="s">
        <v>98</v>
      </c>
      <c r="AC4501" s="5" t="s">
        <v>99</v>
      </c>
      <c r="AD4501" s="5" t="s">
        <v>8312</v>
      </c>
      <c r="AE4501" s="5" t="s">
        <v>1111</v>
      </c>
      <c r="AF4501" s="5" t="str">
        <f aca="false">IF(AD4501&lt;AE4501,AD4501,AE4501)</f>
        <v>Archer Queen, Cannon, Earthquake, Ice Spirit, Royal Delivery, Royal Hogs, Skeletons, The Log</v>
      </c>
      <c r="AG4501" s="5" t="str">
        <f aca="false">IF(AD4501&lt;AE4501,AE4501,AD4501)</f>
        <v>Baby Dragon, Barbarian Barrel, Dark Prince, Goblin Cage, Golem, Ice Wizard, Lightning, Tornado</v>
      </c>
      <c r="AH4501" s="5" t="str">
        <f aca="false">IF(AD4501=AF4501,AA4501,IF(AA4501="Win","Loss",IF(AA4501="Loss","Win","Draw")))</f>
        <v>Loss</v>
      </c>
      <c r="AI4501" s="5" t="s">
        <v>102</v>
      </c>
    </row>
    <row r="4502" customFormat="false" ht="15" hidden="false" customHeight="true" outlineLevel="0" collapsed="false">
      <c r="A4502" s="5" t="s">
        <v>8313</v>
      </c>
      <c r="B4502" s="5" t="n">
        <v>1</v>
      </c>
      <c r="C4502" s="5" t="s">
        <v>2808</v>
      </c>
      <c r="D4502" s="5" t="s">
        <v>2809</v>
      </c>
      <c r="E4502" s="5" t="s">
        <v>8314</v>
      </c>
      <c r="F4502" s="5" t="s">
        <v>8315</v>
      </c>
      <c r="G4502" s="5" t="s">
        <v>8316</v>
      </c>
      <c r="H4502" s="5" t="s">
        <v>485</v>
      </c>
      <c r="I4502" s="5" t="s">
        <v>82</v>
      </c>
      <c r="J4502" s="5" t="s">
        <v>151</v>
      </c>
      <c r="K4502" s="5" t="s">
        <v>152</v>
      </c>
      <c r="L4502" s="5" t="s">
        <v>89</v>
      </c>
      <c r="M4502" s="5" t="s">
        <v>153</v>
      </c>
      <c r="N4502" s="5" t="s">
        <v>85</v>
      </c>
      <c r="O4502" s="5" t="s">
        <v>126</v>
      </c>
      <c r="P4502" s="5" t="s">
        <v>150</v>
      </c>
      <c r="Q4502" s="5" t="s">
        <v>90</v>
      </c>
      <c r="R4502" s="5" t="s">
        <v>91</v>
      </c>
      <c r="S4502" s="5" t="s">
        <v>92</v>
      </c>
      <c r="T4502" s="5" t="s">
        <v>125</v>
      </c>
      <c r="U4502" s="5" t="s">
        <v>96</v>
      </c>
      <c r="V4502" s="5" t="s">
        <v>95</v>
      </c>
      <c r="W4502" s="5" t="s">
        <v>93</v>
      </c>
      <c r="X4502" s="5" t="s">
        <v>94</v>
      </c>
      <c r="Y4502" s="5" t="n">
        <v>1</v>
      </c>
      <c r="Z4502" s="5" t="n">
        <v>0</v>
      </c>
      <c r="AA4502" s="5" t="str">
        <f aca="false">IF(Y4502&gt;Z4502,"Win",IF(Y4502&lt;Z4502,"Loss","Draw"))</f>
        <v>Win</v>
      </c>
      <c r="AB4502" s="5" t="s">
        <v>98</v>
      </c>
      <c r="AC4502" s="5" t="s">
        <v>99</v>
      </c>
      <c r="AD4502" s="5" t="s">
        <v>155</v>
      </c>
      <c r="AE4502" s="5" t="s">
        <v>216</v>
      </c>
      <c r="AF4502" s="5" t="str">
        <f aca="false">IF(AD4502&lt;AE4502,AD4502,AE4502)</f>
        <v>Baby Dragon, Cannon, Electro Spirit, Lightning, Mighty Miner, Royal Hogs, Skeletons, The Log</v>
      </c>
      <c r="AG4502" s="5" t="str">
        <f aca="false">IF(AD4502&lt;AE4502,AE4502,AD4502)</f>
        <v>Barbarian Barrel, Cannon Cart, Fireball, Goblins, Minions, Mortar, Rascals, Skeleton Barrel</v>
      </c>
      <c r="AH4502" s="5" t="str">
        <f aca="false">IF(AD4502=AF4502,AA4502,IF(AA4502="Win","Loss",IF(AA4502="Loss","Win","Draw")))</f>
        <v>Win</v>
      </c>
      <c r="AI4502" s="5" t="s">
        <v>102</v>
      </c>
    </row>
    <row r="4503" customFormat="false" ht="15" hidden="false" customHeight="true" outlineLevel="0" collapsed="false">
      <c r="A4503" s="5" t="s">
        <v>8313</v>
      </c>
      <c r="B4503" s="5" t="n">
        <v>2</v>
      </c>
      <c r="C4503" s="5" t="s">
        <v>2808</v>
      </c>
      <c r="D4503" s="5" t="s">
        <v>2809</v>
      </c>
      <c r="E4503" s="5" t="s">
        <v>8314</v>
      </c>
      <c r="F4503" s="5" t="s">
        <v>8315</v>
      </c>
      <c r="G4503" s="5" t="s">
        <v>7473</v>
      </c>
      <c r="H4503" s="5" t="s">
        <v>485</v>
      </c>
      <c r="I4503" s="5" t="s">
        <v>129</v>
      </c>
      <c r="J4503" s="5" t="s">
        <v>202</v>
      </c>
      <c r="K4503" s="5" t="s">
        <v>87</v>
      </c>
      <c r="L4503" s="5" t="s">
        <v>118</v>
      </c>
      <c r="M4503" s="5" t="s">
        <v>95</v>
      </c>
      <c r="N4503" s="5" t="s">
        <v>93</v>
      </c>
      <c r="O4503" s="5" t="s">
        <v>165</v>
      </c>
      <c r="P4503" s="5" t="s">
        <v>88</v>
      </c>
      <c r="Q4503" s="5" t="s">
        <v>127</v>
      </c>
      <c r="R4503" s="5" t="s">
        <v>128</v>
      </c>
      <c r="S4503" s="5" t="s">
        <v>129</v>
      </c>
      <c r="T4503" s="5" t="s">
        <v>133</v>
      </c>
      <c r="U4503" s="5" t="s">
        <v>97</v>
      </c>
      <c r="V4503" s="5" t="s">
        <v>131</v>
      </c>
      <c r="W4503" s="5" t="s">
        <v>173</v>
      </c>
      <c r="X4503" s="5" t="s">
        <v>130</v>
      </c>
      <c r="Y4503" s="5" t="n">
        <v>1</v>
      </c>
      <c r="Z4503" s="5" t="n">
        <v>0</v>
      </c>
      <c r="AA4503" s="5" t="str">
        <f aca="false">IF(Y4503&gt;Z4503,"Win",IF(Y4503&lt;Z4503,"Loss","Draw"))</f>
        <v>Win</v>
      </c>
      <c r="AB4503" s="5" t="s">
        <v>98</v>
      </c>
      <c r="AC4503" s="5" t="s">
        <v>99</v>
      </c>
      <c r="AD4503" s="5" t="s">
        <v>7701</v>
      </c>
      <c r="AE4503" s="5" t="s">
        <v>503</v>
      </c>
      <c r="AF4503" s="5" t="str">
        <f aca="false">IF(AD4503&lt;AE4503,AD4503,AE4503)</f>
        <v>Arrows, Bandit, Battle Ram, Golden Knight, Mega Knight, Mother Witch, Ronin, Zappies</v>
      </c>
      <c r="AG4503" s="5" t="str">
        <f aca="false">IF(AD4503&lt;AE4503,AE4503,AD4503)</f>
        <v>Barbarian Barrel, Berserker, Fireball, Hog Rider, Ice Spirit, Magic Archer, Mega Knight, Tesla</v>
      </c>
      <c r="AH4503" s="5" t="str">
        <f aca="false">IF(AD4503=AF4503,AA4503,IF(AA4503="Win","Loss",IF(AA4503="Loss","Win","Draw")))</f>
        <v>Loss</v>
      </c>
      <c r="AI4503" s="5" t="s">
        <v>102</v>
      </c>
    </row>
    <row r="4504" customFormat="false" ht="15" hidden="false" customHeight="true" outlineLevel="0" collapsed="false">
      <c r="A4504" s="5" t="s">
        <v>8317</v>
      </c>
      <c r="B4504" s="5" t="n">
        <v>1</v>
      </c>
      <c r="C4504" s="5" t="s">
        <v>2808</v>
      </c>
      <c r="D4504" s="5" t="s">
        <v>2809</v>
      </c>
      <c r="E4504" s="5" t="s">
        <v>8318</v>
      </c>
      <c r="F4504" s="5" t="s">
        <v>8319</v>
      </c>
      <c r="G4504" s="5" t="s">
        <v>8320</v>
      </c>
      <c r="H4504" s="5" t="s">
        <v>163</v>
      </c>
      <c r="I4504" s="5" t="s">
        <v>129</v>
      </c>
      <c r="J4504" s="5" t="s">
        <v>202</v>
      </c>
      <c r="K4504" s="5" t="s">
        <v>87</v>
      </c>
      <c r="L4504" s="5" t="s">
        <v>118</v>
      </c>
      <c r="M4504" s="5" t="s">
        <v>126</v>
      </c>
      <c r="N4504" s="5" t="s">
        <v>85</v>
      </c>
      <c r="O4504" s="5" t="s">
        <v>89</v>
      </c>
      <c r="P4504" s="5" t="s">
        <v>165</v>
      </c>
      <c r="Q4504" s="5" t="s">
        <v>177</v>
      </c>
      <c r="R4504" s="5" t="s">
        <v>563</v>
      </c>
      <c r="S4504" s="5" t="s">
        <v>448</v>
      </c>
      <c r="T4504" s="5" t="s">
        <v>188</v>
      </c>
      <c r="U4504" s="5" t="s">
        <v>89</v>
      </c>
      <c r="V4504" s="5" t="s">
        <v>93</v>
      </c>
      <c r="W4504" s="5" t="s">
        <v>215</v>
      </c>
      <c r="X4504" s="5" t="s">
        <v>173</v>
      </c>
      <c r="Y4504" s="5" t="n">
        <v>1</v>
      </c>
      <c r="Z4504" s="5" t="n">
        <v>0</v>
      </c>
      <c r="AA4504" s="5" t="str">
        <f aca="false">IF(Y4504&gt;Z4504,"Win",IF(Y4504&lt;Z4504,"Loss","Draw"))</f>
        <v>Win</v>
      </c>
      <c r="AB4504" s="5" t="s">
        <v>98</v>
      </c>
      <c r="AC4504" s="5" t="s">
        <v>99</v>
      </c>
      <c r="AD4504" s="5" t="s">
        <v>7718</v>
      </c>
      <c r="AE4504" s="5" t="s">
        <v>8321</v>
      </c>
      <c r="AF4504" s="5" t="str">
        <f aca="false">IF(AD4504&lt;AE4504,AD4504,AE4504)</f>
        <v>Fireball, Fisherman, Royal Giant, Skeleton King, The Log, Tombstone, Witch, Zappies</v>
      </c>
      <c r="AG4504" s="5" t="str">
        <f aca="false">IF(AD4504&lt;AE4504,AE4504,AD4504)</f>
        <v>Hog Rider, Ice Spirit, Lightning, Magic Archer, Mega Knight, Skeletons, Tesla, The Log</v>
      </c>
      <c r="AH4504" s="5" t="str">
        <f aca="false">IF(AD4504=AF4504,AA4504,IF(AA4504="Win","Loss",IF(AA4504="Loss","Win","Draw")))</f>
        <v>Loss</v>
      </c>
      <c r="AI4504" s="5" t="s">
        <v>102</v>
      </c>
    </row>
    <row r="4505" customFormat="false" ht="15" hidden="false" customHeight="true" outlineLevel="0" collapsed="false">
      <c r="A4505" s="5" t="s">
        <v>8317</v>
      </c>
      <c r="B4505" s="5" t="n">
        <v>2</v>
      </c>
      <c r="C4505" s="5" t="s">
        <v>2808</v>
      </c>
      <c r="D4505" s="5" t="s">
        <v>2809</v>
      </c>
      <c r="E4505" s="5" t="s">
        <v>8318</v>
      </c>
      <c r="F4505" s="5" t="s">
        <v>8319</v>
      </c>
      <c r="G4505" s="5" t="s">
        <v>8322</v>
      </c>
      <c r="H4505" s="5" t="s">
        <v>485</v>
      </c>
      <c r="I4505" s="5" t="s">
        <v>114</v>
      </c>
      <c r="J4505" s="5" t="s">
        <v>241</v>
      </c>
      <c r="K4505" s="5" t="s">
        <v>153</v>
      </c>
      <c r="L4505" s="5" t="s">
        <v>137</v>
      </c>
      <c r="M4505" s="5" t="s">
        <v>249</v>
      </c>
      <c r="N4505" s="5" t="s">
        <v>133</v>
      </c>
      <c r="O4505" s="5" t="s">
        <v>157</v>
      </c>
      <c r="P4505" s="5" t="s">
        <v>88</v>
      </c>
      <c r="Q4505" s="5" t="s">
        <v>107</v>
      </c>
      <c r="R4505" s="5" t="s">
        <v>158</v>
      </c>
      <c r="S4505" s="5" t="s">
        <v>241</v>
      </c>
      <c r="T4505" s="5" t="s">
        <v>178</v>
      </c>
      <c r="U4505" s="5" t="s">
        <v>187</v>
      </c>
      <c r="V4505" s="5" t="s">
        <v>387</v>
      </c>
      <c r="W4505" s="5" t="s">
        <v>85</v>
      </c>
      <c r="X4505" s="5" t="s">
        <v>95</v>
      </c>
      <c r="Y4505" s="5" t="n">
        <v>1</v>
      </c>
      <c r="Z4505" s="5" t="n">
        <v>0</v>
      </c>
      <c r="AA4505" s="5" t="str">
        <f aca="false">IF(Y4505&gt;Z4505,"Win",IF(Y4505&lt;Z4505,"Loss","Draw"))</f>
        <v>Win</v>
      </c>
      <c r="AB4505" s="5" t="s">
        <v>98</v>
      </c>
      <c r="AC4505" s="5" t="s">
        <v>99</v>
      </c>
      <c r="AD4505" s="5" t="s">
        <v>8323</v>
      </c>
      <c r="AE4505" s="5" t="s">
        <v>8324</v>
      </c>
      <c r="AF4505" s="5" t="str">
        <f aca="false">IF(AD4505&lt;AE4505,AD4505,AE4505)</f>
        <v>Barbarian Barrel, Bowler, Electro Giant, Goblin Cage, Knight, Lightning, Phoenix, Tornado</v>
      </c>
      <c r="AG4505" s="5" t="str">
        <f aca="false">IF(AD4505&lt;AE4505,AE4505,AD4505)</f>
        <v>Berserker, Cannon, Fire Spirit, Giant Snowball, Goblin Drill, Knight, Mother Witch, Rocket</v>
      </c>
      <c r="AH4505" s="5" t="str">
        <f aca="false">IF(AD4505=AF4505,AA4505,IF(AA4505="Win","Loss",IF(AA4505="Loss","Win","Draw")))</f>
        <v>Loss</v>
      </c>
      <c r="AI4505" s="5" t="s">
        <v>102</v>
      </c>
    </row>
    <row r="4506" customFormat="false" ht="15" hidden="false" customHeight="true" outlineLevel="0" collapsed="false">
      <c r="A4506" s="5" t="s">
        <v>8325</v>
      </c>
      <c r="B4506" s="5" t="n">
        <v>1</v>
      </c>
      <c r="C4506" s="5" t="s">
        <v>2808</v>
      </c>
      <c r="D4506" s="5" t="s">
        <v>2809</v>
      </c>
      <c r="E4506" s="5" t="s">
        <v>169</v>
      </c>
      <c r="F4506" s="5" t="s">
        <v>170</v>
      </c>
      <c r="G4506" s="5" t="s">
        <v>8326</v>
      </c>
      <c r="H4506" s="5" t="s">
        <v>163</v>
      </c>
      <c r="I4506" s="5" t="s">
        <v>82</v>
      </c>
      <c r="J4506" s="5" t="s">
        <v>151</v>
      </c>
      <c r="K4506" s="5" t="s">
        <v>152</v>
      </c>
      <c r="L4506" s="5" t="s">
        <v>85</v>
      </c>
      <c r="M4506" s="5" t="s">
        <v>126</v>
      </c>
      <c r="N4506" s="5" t="s">
        <v>150</v>
      </c>
      <c r="O4506" s="5" t="s">
        <v>89</v>
      </c>
      <c r="P4506" s="5" t="s">
        <v>153</v>
      </c>
      <c r="Q4506" s="5" t="s">
        <v>84</v>
      </c>
      <c r="R4506" s="5" t="s">
        <v>158</v>
      </c>
      <c r="S4506" s="5" t="s">
        <v>114</v>
      </c>
      <c r="T4506" s="5" t="s">
        <v>115</v>
      </c>
      <c r="U4506" s="5" t="s">
        <v>447</v>
      </c>
      <c r="V4506" s="5" t="s">
        <v>173</v>
      </c>
      <c r="W4506" s="5" t="s">
        <v>126</v>
      </c>
      <c r="X4506" s="5" t="s">
        <v>130</v>
      </c>
      <c r="Y4506" s="5" t="n">
        <v>0</v>
      </c>
      <c r="Z4506" s="5" t="n">
        <v>1</v>
      </c>
      <c r="AA4506" s="5" t="str">
        <f aca="false">IF(Y4506&gt;Z4506,"Win",IF(Y4506&lt;Z4506,"Loss","Draw"))</f>
        <v>Loss</v>
      </c>
      <c r="AB4506" s="5" t="s">
        <v>98</v>
      </c>
      <c r="AC4506" s="5" t="s">
        <v>99</v>
      </c>
      <c r="AD4506" s="5" t="s">
        <v>155</v>
      </c>
      <c r="AE4506" s="5" t="s">
        <v>1338</v>
      </c>
      <c r="AF4506" s="5" t="str">
        <f aca="false">IF(AD4506&lt;AE4506,AD4506,AE4506)</f>
        <v>Archers, Arrows, Bowler, Giant, Giant Snowball, Graveyard, Skeletons, Zappies</v>
      </c>
      <c r="AG4506" s="5" t="str">
        <f aca="false">IF(AD4506&lt;AE4506,AE4506,AD4506)</f>
        <v>Baby Dragon, Cannon, Electro Spirit, Lightning, Mighty Miner, Royal Hogs, Skeletons, The Log</v>
      </c>
      <c r="AH4506" s="5" t="str">
        <f aca="false">IF(AD4506=AF4506,AA4506,IF(AA4506="Win","Loss",IF(AA4506="Loss","Win","Draw")))</f>
        <v>Win</v>
      </c>
      <c r="AI4506" s="5" t="s">
        <v>102</v>
      </c>
    </row>
    <row r="4507" customFormat="false" ht="15" hidden="false" customHeight="true" outlineLevel="0" collapsed="false">
      <c r="A4507" s="5" t="s">
        <v>8325</v>
      </c>
      <c r="B4507" s="5" t="n">
        <v>2</v>
      </c>
      <c r="C4507" s="5" t="s">
        <v>2808</v>
      </c>
      <c r="D4507" s="5" t="s">
        <v>2809</v>
      </c>
      <c r="E4507" s="5" t="s">
        <v>169</v>
      </c>
      <c r="F4507" s="5" t="s">
        <v>170</v>
      </c>
      <c r="G4507" s="5" t="s">
        <v>8327</v>
      </c>
      <c r="H4507" s="5" t="s">
        <v>485</v>
      </c>
      <c r="I4507" s="5" t="s">
        <v>418</v>
      </c>
      <c r="J4507" s="5" t="s">
        <v>128</v>
      </c>
      <c r="K4507" s="5" t="s">
        <v>114</v>
      </c>
      <c r="L4507" s="5" t="s">
        <v>137</v>
      </c>
      <c r="M4507" s="5" t="s">
        <v>116</v>
      </c>
      <c r="N4507" s="5" t="s">
        <v>95</v>
      </c>
      <c r="O4507" s="5" t="s">
        <v>209</v>
      </c>
      <c r="P4507" s="5" t="s">
        <v>159</v>
      </c>
      <c r="Q4507" s="5" t="s">
        <v>90</v>
      </c>
      <c r="R4507" s="5" t="s">
        <v>91</v>
      </c>
      <c r="S4507" s="5" t="s">
        <v>92</v>
      </c>
      <c r="T4507" s="5" t="s">
        <v>125</v>
      </c>
      <c r="U4507" s="5" t="s">
        <v>93</v>
      </c>
      <c r="V4507" s="5" t="s">
        <v>94</v>
      </c>
      <c r="W4507" s="5" t="s">
        <v>150</v>
      </c>
      <c r="X4507" s="5" t="s">
        <v>96</v>
      </c>
      <c r="Y4507" s="5" t="n">
        <v>0</v>
      </c>
      <c r="Z4507" s="5" t="n">
        <v>1</v>
      </c>
      <c r="AA4507" s="5" t="str">
        <f aca="false">IF(Y4507&gt;Z4507,"Win",IF(Y4507&lt;Z4507,"Loss","Draw"))</f>
        <v>Loss</v>
      </c>
      <c r="AB4507" s="5" t="s">
        <v>98</v>
      </c>
      <c r="AC4507" s="5" t="s">
        <v>99</v>
      </c>
      <c r="AD4507" s="5" t="s">
        <v>8328</v>
      </c>
      <c r="AE4507" s="5" t="s">
        <v>635</v>
      </c>
      <c r="AF4507" s="5" t="str">
        <f aca="false">IF(AD4507&lt;AE4507,AD4507,AE4507)</f>
        <v>Barbarian Barrel, Dart Goblin, Giant Snowball, Goblin Drill, Golden Knight, Inferno Tower, Poison, Skeleton Army</v>
      </c>
      <c r="AG4507" s="5" t="str">
        <f aca="false">IF(AD4507&lt;AE4507,AE4507,AD4507)</f>
        <v>Cannon Cart, Electro Spirit, Fireball, Goblins, Minions, Mortar, Rascals, Skeleton Barrel</v>
      </c>
      <c r="AH4507" s="5" t="str">
        <f aca="false">IF(AD4507=AF4507,AA4507,IF(AA4507="Win","Loss",IF(AA4507="Loss","Win","Draw")))</f>
        <v>Loss</v>
      </c>
      <c r="AI4507" s="5" t="s">
        <v>102</v>
      </c>
    </row>
    <row r="4508" customFormat="false" ht="15" hidden="false" customHeight="true" outlineLevel="0" collapsed="false">
      <c r="A4508" s="5" t="s">
        <v>8329</v>
      </c>
      <c r="B4508" s="5" t="n">
        <v>1</v>
      </c>
      <c r="C4508" s="5" t="s">
        <v>2808</v>
      </c>
      <c r="D4508" s="5" t="s">
        <v>2809</v>
      </c>
      <c r="E4508" s="5" t="s">
        <v>5359</v>
      </c>
      <c r="F4508" s="5" t="s">
        <v>5360</v>
      </c>
      <c r="G4508" s="5" t="s">
        <v>8330</v>
      </c>
      <c r="H4508" s="5" t="s">
        <v>81</v>
      </c>
      <c r="I4508" s="5" t="s">
        <v>203</v>
      </c>
      <c r="J4508" s="5" t="s">
        <v>128</v>
      </c>
      <c r="K4508" s="5" t="s">
        <v>159</v>
      </c>
      <c r="L4508" s="5" t="s">
        <v>234</v>
      </c>
      <c r="M4508" s="5" t="s">
        <v>118</v>
      </c>
      <c r="N4508" s="5" t="s">
        <v>157</v>
      </c>
      <c r="O4508" s="5" t="s">
        <v>88</v>
      </c>
      <c r="P4508" s="5" t="s">
        <v>114</v>
      </c>
      <c r="Q4508" s="5" t="s">
        <v>82</v>
      </c>
      <c r="R4508" s="5" t="s">
        <v>202</v>
      </c>
      <c r="S4508" s="5" t="s">
        <v>87</v>
      </c>
      <c r="T4508" s="5" t="s">
        <v>97</v>
      </c>
      <c r="U4508" s="5" t="s">
        <v>85</v>
      </c>
      <c r="V4508" s="5" t="s">
        <v>126</v>
      </c>
      <c r="W4508" s="5" t="s">
        <v>150</v>
      </c>
      <c r="X4508" s="5" t="s">
        <v>95</v>
      </c>
      <c r="Y4508" s="5" t="n">
        <v>1</v>
      </c>
      <c r="Z4508" s="5" t="n">
        <v>0</v>
      </c>
      <c r="AA4508" s="5" t="str">
        <f aca="false">IF(Y4508&gt;Z4508,"Win",IF(Y4508&lt;Z4508,"Loss","Draw"))</f>
        <v>Win</v>
      </c>
      <c r="AB4508" s="5" t="s">
        <v>98</v>
      </c>
      <c r="AC4508" s="5" t="s">
        <v>99</v>
      </c>
      <c r="AD4508" s="5" t="s">
        <v>8331</v>
      </c>
      <c r="AE4508" s="5" t="s">
        <v>492</v>
      </c>
      <c r="AF4508" s="5" t="str">
        <f aca="false">IF(AD4508&lt;AE4508,AD4508,AE4508)</f>
        <v>Barbarian Barrel, Electro Spirit, Lightning, Magic Archer, Ronin, Royal Hogs, Skeletons, Tesla</v>
      </c>
      <c r="AG4508" s="5" t="str">
        <f aca="false">IF(AD4508&lt;AE4508,AE4508,AD4508)</f>
        <v>Berserker, Bomb Tower, Dart Goblin, Fire Spirit, Giant Snowball, Goblin Barrel, Golden Knight, Ice Spirit</v>
      </c>
      <c r="AH4508" s="5" t="str">
        <f aca="false">IF(AD4508=AF4508,AA4508,IF(AA4508="Win","Loss",IF(AA4508="Loss","Win","Draw")))</f>
        <v>Loss</v>
      </c>
      <c r="AI4508" s="5" t="s">
        <v>102</v>
      </c>
    </row>
    <row r="4509" customFormat="false" ht="15" hidden="false" customHeight="true" outlineLevel="0" collapsed="false">
      <c r="A4509" s="5" t="s">
        <v>8329</v>
      </c>
      <c r="B4509" s="5" t="n">
        <v>2</v>
      </c>
      <c r="C4509" s="5" t="s">
        <v>2808</v>
      </c>
      <c r="D4509" s="5" t="s">
        <v>2809</v>
      </c>
      <c r="E4509" s="5" t="s">
        <v>5359</v>
      </c>
      <c r="F4509" s="5" t="s">
        <v>5360</v>
      </c>
      <c r="G4509" s="5" t="s">
        <v>8332</v>
      </c>
      <c r="H4509" s="5" t="s">
        <v>81</v>
      </c>
      <c r="I4509" s="5" t="s">
        <v>129</v>
      </c>
      <c r="J4509" s="5" t="s">
        <v>172</v>
      </c>
      <c r="K4509" s="5" t="s">
        <v>87</v>
      </c>
      <c r="L4509" s="5" t="s">
        <v>165</v>
      </c>
      <c r="M4509" s="5" t="s">
        <v>85</v>
      </c>
      <c r="N4509" s="5" t="s">
        <v>89</v>
      </c>
      <c r="O4509" s="5" t="s">
        <v>150</v>
      </c>
      <c r="P4509" s="5" t="s">
        <v>126</v>
      </c>
      <c r="Q4509" s="5" t="s">
        <v>84</v>
      </c>
      <c r="R4509" s="5" t="s">
        <v>108</v>
      </c>
      <c r="S4509" s="5" t="s">
        <v>114</v>
      </c>
      <c r="T4509" s="5" t="s">
        <v>138</v>
      </c>
      <c r="U4509" s="5" t="s">
        <v>88</v>
      </c>
      <c r="V4509" s="5" t="s">
        <v>116</v>
      </c>
      <c r="W4509" s="5" t="s">
        <v>119</v>
      </c>
      <c r="X4509" s="5" t="s">
        <v>115</v>
      </c>
      <c r="Y4509" s="5" t="n">
        <v>1</v>
      </c>
      <c r="Z4509" s="5" t="n">
        <v>0</v>
      </c>
      <c r="AA4509" s="5" t="str">
        <f aca="false">IF(Y4509&gt;Z4509,"Win",IF(Y4509&lt;Z4509,"Loss","Draw"))</f>
        <v>Win</v>
      </c>
      <c r="AB4509" s="5" t="s">
        <v>98</v>
      </c>
      <c r="AC4509" s="5" t="s">
        <v>99</v>
      </c>
      <c r="AD4509" s="5" t="s">
        <v>1732</v>
      </c>
      <c r="AE4509" s="5" t="s">
        <v>231</v>
      </c>
      <c r="AF4509" s="5" t="str">
        <f aca="false">IF(AD4509&lt;AE4509,AD4509,AE4509)</f>
        <v>Archers, Berserker, Dark Prince, Giant Snowball, Goblin Demolisher, Goblin Hut, Graveyard, Poison</v>
      </c>
      <c r="AG4509" s="5" t="str">
        <f aca="false">IF(AD4509&lt;AE4509,AE4509,AD4509)</f>
        <v>Electro Spirit, Hog Rider, Lightning, Mega Knight, Musketeer, Skeletons, Tesla, The Log</v>
      </c>
      <c r="AH4509" s="5" t="str">
        <f aca="false">IF(AD4509=AF4509,AA4509,IF(AA4509="Win","Loss",IF(AA4509="Loss","Win","Draw")))</f>
        <v>Loss</v>
      </c>
      <c r="AI4509" s="5" t="s">
        <v>102</v>
      </c>
    </row>
    <row r="4510" customFormat="false" ht="15" hidden="false" customHeight="true" outlineLevel="0" collapsed="false">
      <c r="A4510" s="5" t="s">
        <v>8333</v>
      </c>
      <c r="B4510" s="5" t="n">
        <v>1</v>
      </c>
      <c r="C4510" s="5" t="s">
        <v>2808</v>
      </c>
      <c r="D4510" s="5" t="s">
        <v>2809</v>
      </c>
      <c r="E4510" s="5" t="s">
        <v>8334</v>
      </c>
      <c r="F4510" s="5" t="s">
        <v>8335</v>
      </c>
      <c r="G4510" s="5" t="s">
        <v>8336</v>
      </c>
      <c r="H4510" s="5" t="s">
        <v>715</v>
      </c>
      <c r="I4510" s="5" t="s">
        <v>114</v>
      </c>
      <c r="J4510" s="5" t="s">
        <v>202</v>
      </c>
      <c r="K4510" s="5" t="s">
        <v>137</v>
      </c>
      <c r="L4510" s="5" t="s">
        <v>87</v>
      </c>
      <c r="M4510" s="5" t="s">
        <v>118</v>
      </c>
      <c r="N4510" s="5" t="s">
        <v>97</v>
      </c>
      <c r="O4510" s="5" t="s">
        <v>88</v>
      </c>
      <c r="P4510" s="5" t="s">
        <v>116</v>
      </c>
      <c r="Q4510" s="5" t="s">
        <v>126</v>
      </c>
      <c r="R4510" s="5" t="s">
        <v>172</v>
      </c>
      <c r="S4510" s="5" t="s">
        <v>153</v>
      </c>
      <c r="T4510" s="5" t="s">
        <v>89</v>
      </c>
      <c r="U4510" s="5" t="s">
        <v>140</v>
      </c>
      <c r="V4510" s="5" t="s">
        <v>93</v>
      </c>
      <c r="W4510" s="5" t="s">
        <v>118</v>
      </c>
      <c r="X4510" s="5" t="s">
        <v>165</v>
      </c>
      <c r="Y4510" s="5" t="n">
        <v>1</v>
      </c>
      <c r="Z4510" s="5" t="n">
        <v>0</v>
      </c>
      <c r="AA4510" s="5" t="str">
        <f aca="false">IF(Y4510&gt;Z4510,"Win",IF(Y4510&lt;Z4510,"Loss","Draw"))</f>
        <v>Win</v>
      </c>
      <c r="AB4510" s="5" t="s">
        <v>98</v>
      </c>
      <c r="AC4510" s="5" t="s">
        <v>99</v>
      </c>
      <c r="AD4510" s="5" t="s">
        <v>3787</v>
      </c>
      <c r="AE4510" s="5" t="s">
        <v>2197</v>
      </c>
      <c r="AF4510" s="5" t="str">
        <f aca="false">IF(AD4510&lt;AE4510,AD4510,AE4510)</f>
        <v>Berserker, Giant Snowball, Goblin Drill, Ice Spirit, Magic Archer, Poison, Ronin, Tesla</v>
      </c>
      <c r="AG4510" s="5" t="str">
        <f aca="false">IF(AD4510&lt;AE4510,AE4510,AD4510)</f>
        <v>Cannon, Fireball, Hog Rider, Ice Golem, Ice Spirit, Musketeer, Skeletons, The Log</v>
      </c>
      <c r="AH4510" s="5" t="str">
        <f aca="false">IF(AD4510=AF4510,AA4510,IF(AA4510="Win","Loss",IF(AA4510="Loss","Win","Draw")))</f>
        <v>Win</v>
      </c>
      <c r="AI4510" s="5" t="s">
        <v>102</v>
      </c>
    </row>
    <row r="4511" customFormat="false" ht="15" hidden="false" customHeight="true" outlineLevel="0" collapsed="false">
      <c r="A4511" s="5" t="s">
        <v>8333</v>
      </c>
      <c r="B4511" s="5" t="n">
        <v>2</v>
      </c>
      <c r="C4511" s="5" t="s">
        <v>2808</v>
      </c>
      <c r="D4511" s="5" t="s">
        <v>2809</v>
      </c>
      <c r="E4511" s="5" t="s">
        <v>8334</v>
      </c>
      <c r="F4511" s="5" t="s">
        <v>8335</v>
      </c>
      <c r="G4511" s="5" t="s">
        <v>8337</v>
      </c>
      <c r="H4511" s="5" t="s">
        <v>715</v>
      </c>
      <c r="I4511" s="5" t="s">
        <v>185</v>
      </c>
      <c r="J4511" s="5" t="s">
        <v>186</v>
      </c>
      <c r="K4511" s="5" t="s">
        <v>241</v>
      </c>
      <c r="L4511" s="5" t="s">
        <v>234</v>
      </c>
      <c r="M4511" s="5" t="s">
        <v>150</v>
      </c>
      <c r="N4511" s="5" t="s">
        <v>109</v>
      </c>
      <c r="O4511" s="5" t="s">
        <v>187</v>
      </c>
      <c r="P4511" s="5" t="s">
        <v>111</v>
      </c>
      <c r="Q4511" s="5" t="s">
        <v>185</v>
      </c>
      <c r="R4511" s="5" t="s">
        <v>186</v>
      </c>
      <c r="S4511" s="5" t="s">
        <v>109</v>
      </c>
      <c r="T4511" s="5" t="s">
        <v>111</v>
      </c>
      <c r="U4511" s="5" t="s">
        <v>97</v>
      </c>
      <c r="V4511" s="5" t="s">
        <v>88</v>
      </c>
      <c r="W4511" s="5" t="s">
        <v>187</v>
      </c>
      <c r="X4511" s="5" t="s">
        <v>234</v>
      </c>
      <c r="Y4511" s="5" t="n">
        <v>1</v>
      </c>
      <c r="Z4511" s="5" t="n">
        <v>0</v>
      </c>
      <c r="AA4511" s="5" t="str">
        <f aca="false">IF(Y4511&gt;Z4511,"Win",IF(Y4511&lt;Z4511,"Loss","Draw"))</f>
        <v>Win</v>
      </c>
      <c r="AB4511" s="5" t="s">
        <v>98</v>
      </c>
      <c r="AC4511" s="5" t="s">
        <v>99</v>
      </c>
      <c r="AD4511" s="5" t="s">
        <v>8338</v>
      </c>
      <c r="AE4511" s="5" t="s">
        <v>924</v>
      </c>
      <c r="AF4511" s="5" t="str">
        <f aca="false">IF(AD4511&lt;AE4511,AD4511,AE4511)</f>
        <v>Balloon, Berserker, Bomb Tower, Executioner, Miner, Ronin, Tornado, Zap</v>
      </c>
      <c r="AG4511" s="5" t="str">
        <f aca="false">IF(AD4511&lt;AE4511,AE4511,AD4511)</f>
        <v>Balloon, Bomb Tower, Electro Spirit, Executioner, Knight, Miner, Tornado, Zap</v>
      </c>
      <c r="AH4511" s="5" t="str">
        <f aca="false">IF(AD4511=AF4511,AA4511,IF(AA4511="Win","Loss",IF(AA4511="Loss","Win","Draw")))</f>
        <v>Loss</v>
      </c>
      <c r="AI4511" s="5" t="s">
        <v>102</v>
      </c>
    </row>
    <row r="4512" customFormat="false" ht="15" hidden="false" customHeight="true" outlineLevel="0" collapsed="false">
      <c r="A4512" s="5" t="s">
        <v>8339</v>
      </c>
      <c r="B4512" s="5" t="n">
        <v>1</v>
      </c>
      <c r="C4512" s="5" t="s">
        <v>2808</v>
      </c>
      <c r="D4512" s="5" t="s">
        <v>2809</v>
      </c>
      <c r="E4512" s="5" t="s">
        <v>2904</v>
      </c>
      <c r="F4512" s="5" t="s">
        <v>2905</v>
      </c>
      <c r="G4512" s="5" t="s">
        <v>4108</v>
      </c>
      <c r="H4512" s="5" t="s">
        <v>485</v>
      </c>
      <c r="I4512" s="5" t="s">
        <v>82</v>
      </c>
      <c r="J4512" s="5" t="s">
        <v>202</v>
      </c>
      <c r="K4512" s="5" t="s">
        <v>87</v>
      </c>
      <c r="L4512" s="5" t="s">
        <v>97</v>
      </c>
      <c r="M4512" s="5" t="s">
        <v>85</v>
      </c>
      <c r="N4512" s="5" t="s">
        <v>126</v>
      </c>
      <c r="O4512" s="5" t="s">
        <v>150</v>
      </c>
      <c r="P4512" s="5" t="s">
        <v>95</v>
      </c>
      <c r="Q4512" s="5" t="s">
        <v>127</v>
      </c>
      <c r="R4512" s="5" t="s">
        <v>128</v>
      </c>
      <c r="S4512" s="5" t="s">
        <v>129</v>
      </c>
      <c r="T4512" s="5" t="s">
        <v>97</v>
      </c>
      <c r="U4512" s="5" t="s">
        <v>133</v>
      </c>
      <c r="V4512" s="5" t="s">
        <v>173</v>
      </c>
      <c r="W4512" s="5" t="s">
        <v>130</v>
      </c>
      <c r="X4512" s="5" t="s">
        <v>86</v>
      </c>
      <c r="Y4512" s="5" t="n">
        <v>0</v>
      </c>
      <c r="Z4512" s="5" t="n">
        <v>1</v>
      </c>
      <c r="AA4512" s="5" t="str">
        <f aca="false">IF(Y4512&gt;Z4512,"Win",IF(Y4512&lt;Z4512,"Loss","Draw"))</f>
        <v>Loss</v>
      </c>
      <c r="AB4512" s="5" t="s">
        <v>98</v>
      </c>
      <c r="AC4512" s="5" t="s">
        <v>99</v>
      </c>
      <c r="AD4512" s="5" t="s">
        <v>492</v>
      </c>
      <c r="AE4512" s="5" t="s">
        <v>2394</v>
      </c>
      <c r="AF4512" s="5" t="str">
        <f aca="false">IF(AD4512&lt;AE4512,AD4512,AE4512)</f>
        <v>Arrows, Battle Ram, Golden Knight, Mega Knight, Mother Witch, Ronin, Skeleton Dragons, Zappies</v>
      </c>
      <c r="AG4512" s="5" t="str">
        <f aca="false">IF(AD4512&lt;AE4512,AE4512,AD4512)</f>
        <v>Barbarian Barrel, Electro Spirit, Lightning, Magic Archer, Ronin, Royal Hogs, Skeletons, Tesla</v>
      </c>
      <c r="AH4512" s="5" t="str">
        <f aca="false">IF(AD4512=AF4512,AA4512,IF(AA4512="Win","Loss",IF(AA4512="Loss","Win","Draw")))</f>
        <v>Win</v>
      </c>
      <c r="AI4512" s="5" t="s">
        <v>102</v>
      </c>
    </row>
    <row r="4513" customFormat="false" ht="15" hidden="false" customHeight="true" outlineLevel="0" collapsed="false">
      <c r="A4513" s="5" t="s">
        <v>8339</v>
      </c>
      <c r="B4513" s="5" t="n">
        <v>2</v>
      </c>
      <c r="C4513" s="5" t="s">
        <v>2808</v>
      </c>
      <c r="D4513" s="5" t="s">
        <v>2809</v>
      </c>
      <c r="E4513" s="5" t="s">
        <v>2904</v>
      </c>
      <c r="F4513" s="5" t="s">
        <v>2905</v>
      </c>
      <c r="G4513" s="5" t="s">
        <v>4109</v>
      </c>
      <c r="H4513" s="5" t="s">
        <v>485</v>
      </c>
      <c r="I4513" s="5" t="s">
        <v>177</v>
      </c>
      <c r="J4513" s="5" t="s">
        <v>83</v>
      </c>
      <c r="K4513" s="5" t="s">
        <v>185</v>
      </c>
      <c r="L4513" s="5" t="s">
        <v>96</v>
      </c>
      <c r="M4513" s="5" t="s">
        <v>93</v>
      </c>
      <c r="N4513" s="5" t="s">
        <v>215</v>
      </c>
      <c r="O4513" s="5" t="s">
        <v>89</v>
      </c>
      <c r="P4513" s="5" t="s">
        <v>143</v>
      </c>
      <c r="Q4513" s="5" t="s">
        <v>177</v>
      </c>
      <c r="R4513" s="5" t="s">
        <v>83</v>
      </c>
      <c r="S4513" s="5" t="s">
        <v>141</v>
      </c>
      <c r="T4513" s="5" t="s">
        <v>150</v>
      </c>
      <c r="U4513" s="5" t="s">
        <v>257</v>
      </c>
      <c r="V4513" s="5" t="s">
        <v>215</v>
      </c>
      <c r="W4513" s="5" t="s">
        <v>93</v>
      </c>
      <c r="X4513" s="5" t="s">
        <v>89</v>
      </c>
      <c r="Y4513" s="5" t="n">
        <v>1</v>
      </c>
      <c r="Z4513" s="5" t="n">
        <v>0</v>
      </c>
      <c r="AA4513" s="5" t="str">
        <f aca="false">IF(Y4513&gt;Z4513,"Win",IF(Y4513&lt;Z4513,"Loss","Draw"))</f>
        <v>Win</v>
      </c>
      <c r="AB4513" s="5" t="s">
        <v>98</v>
      </c>
      <c r="AC4513" s="5" t="s">
        <v>99</v>
      </c>
      <c r="AD4513" s="5" t="s">
        <v>4111</v>
      </c>
      <c r="AE4513" s="5" t="s">
        <v>4110</v>
      </c>
      <c r="AF4513" s="5" t="str">
        <f aca="false">IF(AD4513&lt;AE4513,AD4513,AE4513)</f>
        <v>Electro Spirit, Fireball, Fisherman, Hunter, Lumberjack, Monk, Royal Giant, The Log</v>
      </c>
      <c r="AG4513" s="5" t="str">
        <f aca="false">IF(AD4513&lt;AE4513,AE4513,AD4513)</f>
        <v>Executioner, Fireball, Fisherman, Heal Spirit, Minions, Monk, Royal Giant, The Log</v>
      </c>
      <c r="AH4513" s="5" t="str">
        <f aca="false">IF(AD4513=AF4513,AA4513,IF(AA4513="Win","Loss",IF(AA4513="Loss","Win","Draw")))</f>
        <v>Loss</v>
      </c>
      <c r="AI4513" s="5" t="s">
        <v>102</v>
      </c>
    </row>
    <row r="4514" customFormat="false" ht="15" hidden="false" customHeight="true" outlineLevel="0" collapsed="false">
      <c r="A4514" s="5" t="s">
        <v>8339</v>
      </c>
      <c r="B4514" s="5" t="n">
        <v>3</v>
      </c>
      <c r="C4514" s="5" t="s">
        <v>2808</v>
      </c>
      <c r="D4514" s="5" t="s">
        <v>2809</v>
      </c>
      <c r="E4514" s="5" t="s">
        <v>2904</v>
      </c>
      <c r="F4514" s="5" t="s">
        <v>2905</v>
      </c>
      <c r="G4514" s="5" t="s">
        <v>4112</v>
      </c>
      <c r="H4514" s="5" t="s">
        <v>485</v>
      </c>
      <c r="I4514" s="5" t="s">
        <v>114</v>
      </c>
      <c r="J4514" s="5" t="s">
        <v>128</v>
      </c>
      <c r="K4514" s="5" t="s">
        <v>137</v>
      </c>
      <c r="L4514" s="5" t="s">
        <v>119</v>
      </c>
      <c r="M4514" s="5" t="s">
        <v>116</v>
      </c>
      <c r="N4514" s="5" t="s">
        <v>157</v>
      </c>
      <c r="O4514" s="5" t="s">
        <v>88</v>
      </c>
      <c r="P4514" s="5" t="s">
        <v>133</v>
      </c>
      <c r="Q4514" s="5" t="s">
        <v>203</v>
      </c>
      <c r="R4514" s="5" t="s">
        <v>337</v>
      </c>
      <c r="S4514" s="5" t="s">
        <v>201</v>
      </c>
      <c r="T4514" s="5" t="s">
        <v>118</v>
      </c>
      <c r="U4514" s="5" t="s">
        <v>159</v>
      </c>
      <c r="V4514" s="5" t="s">
        <v>204</v>
      </c>
      <c r="W4514" s="5" t="s">
        <v>88</v>
      </c>
      <c r="X4514" s="5" t="s">
        <v>87</v>
      </c>
      <c r="Y4514" s="5" t="n">
        <v>0</v>
      </c>
      <c r="Z4514" s="5" t="n">
        <v>1</v>
      </c>
      <c r="AA4514" s="5" t="str">
        <f aca="false">IF(Y4514&gt;Z4514,"Win",IF(Y4514&lt;Z4514,"Loss","Draw"))</f>
        <v>Loss</v>
      </c>
      <c r="AB4514" s="5" t="s">
        <v>98</v>
      </c>
      <c r="AC4514" s="5" t="s">
        <v>99</v>
      </c>
      <c r="AD4514" s="5" t="s">
        <v>4114</v>
      </c>
      <c r="AE4514" s="5" t="s">
        <v>4113</v>
      </c>
      <c r="AF4514" s="5" t="str">
        <f aca="false">IF(AD4514&lt;AE4514,AD4514,AE4514)</f>
        <v>Berserker, Boss Bandit, Dart Goblin, Goblin Barrel, Ice Spirit, Royal Delivery, Tesla, Wall Breakers</v>
      </c>
      <c r="AG4514" s="5" t="str">
        <f aca="false">IF(AD4514&lt;AE4514,AE4514,AD4514)</f>
        <v>Berserker, Fire Spirit, Giant Snowball, Goblin Drill, Goblin Hut, Golden Knight, Mother Witch, Poison</v>
      </c>
      <c r="AH4514" s="5" t="str">
        <f aca="false">IF(AD4514=AF4514,AA4514,IF(AA4514="Win","Loss",IF(AA4514="Loss","Win","Draw")))</f>
        <v>Win</v>
      </c>
      <c r="AI4514" s="5" t="s">
        <v>102</v>
      </c>
    </row>
    <row r="4515" customFormat="false" ht="15" hidden="false" customHeight="true" outlineLevel="0" collapsed="false">
      <c r="A4515" s="5" t="s">
        <v>8340</v>
      </c>
      <c r="B4515" s="5" t="n">
        <v>1</v>
      </c>
      <c r="C4515" s="5" t="s">
        <v>2808</v>
      </c>
      <c r="D4515" s="5" t="s">
        <v>2809</v>
      </c>
      <c r="E4515" s="5" t="s">
        <v>1754</v>
      </c>
      <c r="F4515" s="5" t="s">
        <v>1755</v>
      </c>
      <c r="G4515" s="5" t="s">
        <v>6157</v>
      </c>
      <c r="H4515" s="5" t="s">
        <v>485</v>
      </c>
      <c r="I4515" s="5" t="s">
        <v>185</v>
      </c>
      <c r="J4515" s="5" t="s">
        <v>186</v>
      </c>
      <c r="K4515" s="5" t="s">
        <v>109</v>
      </c>
      <c r="L4515" s="5" t="s">
        <v>234</v>
      </c>
      <c r="M4515" s="5" t="s">
        <v>88</v>
      </c>
      <c r="N4515" s="5" t="s">
        <v>187</v>
      </c>
      <c r="O4515" s="5" t="s">
        <v>111</v>
      </c>
      <c r="P4515" s="5" t="s">
        <v>97</v>
      </c>
      <c r="Q4515" s="5" t="s">
        <v>127</v>
      </c>
      <c r="R4515" s="5" t="s">
        <v>128</v>
      </c>
      <c r="S4515" s="5" t="s">
        <v>129</v>
      </c>
      <c r="T4515" s="5" t="s">
        <v>97</v>
      </c>
      <c r="U4515" s="5" t="s">
        <v>173</v>
      </c>
      <c r="V4515" s="5" t="s">
        <v>133</v>
      </c>
      <c r="W4515" s="5" t="s">
        <v>130</v>
      </c>
      <c r="X4515" s="5" t="s">
        <v>124</v>
      </c>
      <c r="Y4515" s="5" t="n">
        <v>1</v>
      </c>
      <c r="Z4515" s="5" t="n">
        <v>0</v>
      </c>
      <c r="AA4515" s="5" t="str">
        <f aca="false">IF(Y4515&gt;Z4515,"Win",IF(Y4515&lt;Z4515,"Loss","Draw"))</f>
        <v>Win</v>
      </c>
      <c r="AB4515" s="5" t="s">
        <v>98</v>
      </c>
      <c r="AC4515" s="5" t="s">
        <v>99</v>
      </c>
      <c r="AD4515" s="5" t="s">
        <v>924</v>
      </c>
      <c r="AE4515" s="5" t="s">
        <v>1091</v>
      </c>
      <c r="AF4515" s="5" t="str">
        <f aca="false">IF(AD4515&lt;AE4515,AD4515,AE4515)</f>
        <v>Arrows, Battle Ram, Golden Knight, Mega Knight, Mother Witch, Ronin, Royal Ghost, Zappies</v>
      </c>
      <c r="AG4515" s="5" t="str">
        <f aca="false">IF(AD4515&lt;AE4515,AE4515,AD4515)</f>
        <v>Balloon, Berserker, Bomb Tower, Executioner, Miner, Ronin, Tornado, Zap</v>
      </c>
      <c r="AH4515" s="5" t="str">
        <f aca="false">IF(AD4515=AF4515,AA4515,IF(AA4515="Win","Loss",IF(AA4515="Loss","Win","Draw")))</f>
        <v>Loss</v>
      </c>
      <c r="AI4515" s="5" t="s">
        <v>102</v>
      </c>
    </row>
    <row r="4516" customFormat="false" ht="15" hidden="false" customHeight="true" outlineLevel="0" collapsed="false">
      <c r="A4516" s="5" t="s">
        <v>8340</v>
      </c>
      <c r="B4516" s="5" t="n">
        <v>2</v>
      </c>
      <c r="C4516" s="5" t="s">
        <v>2808</v>
      </c>
      <c r="D4516" s="5" t="s">
        <v>2809</v>
      </c>
      <c r="E4516" s="5" t="s">
        <v>1754</v>
      </c>
      <c r="F4516" s="5" t="s">
        <v>1755</v>
      </c>
      <c r="G4516" s="5" t="s">
        <v>6158</v>
      </c>
      <c r="H4516" s="5" t="s">
        <v>485</v>
      </c>
      <c r="I4516" s="5" t="s">
        <v>137</v>
      </c>
      <c r="J4516" s="5" t="s">
        <v>202</v>
      </c>
      <c r="K4516" s="5" t="s">
        <v>114</v>
      </c>
      <c r="L4516" s="5" t="s">
        <v>108</v>
      </c>
      <c r="M4516" s="5" t="s">
        <v>116</v>
      </c>
      <c r="N4516" s="5" t="s">
        <v>157</v>
      </c>
      <c r="O4516" s="5" t="s">
        <v>126</v>
      </c>
      <c r="P4516" s="5" t="s">
        <v>87</v>
      </c>
      <c r="Q4516" s="5" t="s">
        <v>177</v>
      </c>
      <c r="R4516" s="5" t="s">
        <v>83</v>
      </c>
      <c r="S4516" s="5" t="s">
        <v>257</v>
      </c>
      <c r="T4516" s="5" t="s">
        <v>93</v>
      </c>
      <c r="U4516" s="5" t="s">
        <v>89</v>
      </c>
      <c r="V4516" s="5" t="s">
        <v>150</v>
      </c>
      <c r="W4516" s="5" t="s">
        <v>126</v>
      </c>
      <c r="X4516" s="5" t="s">
        <v>215</v>
      </c>
      <c r="Y4516" s="5" t="n">
        <v>0</v>
      </c>
      <c r="Z4516" s="5" t="n">
        <v>1</v>
      </c>
      <c r="AA4516" s="5" t="str">
        <f aca="false">IF(Y4516&gt;Z4516,"Win",IF(Y4516&lt;Z4516,"Loss","Draw"))</f>
        <v>Loss</v>
      </c>
      <c r="AB4516" s="5" t="s">
        <v>98</v>
      </c>
      <c r="AC4516" s="5" t="s">
        <v>99</v>
      </c>
      <c r="AD4516" s="5" t="s">
        <v>729</v>
      </c>
      <c r="AE4516" s="5" t="s">
        <v>259</v>
      </c>
      <c r="AF4516" s="5" t="str">
        <f aca="false">IF(AD4516&lt;AE4516,AD4516,AE4516)</f>
        <v>Dark Prince, Fire Spirit, Giant Snowball, Goblin Drill, Magic Archer, Poison, Skeletons, Tesla</v>
      </c>
      <c r="AG4516" s="5" t="str">
        <f aca="false">IF(AD4516&lt;AE4516,AE4516,AD4516)</f>
        <v>Electro Spirit, Fireball, Fisherman, Hunter, Monk, Royal Giant, Skeletons, The Log</v>
      </c>
      <c r="AH4516" s="5" t="str">
        <f aca="false">IF(AD4516=AF4516,AA4516,IF(AA4516="Win","Loss",IF(AA4516="Loss","Win","Draw")))</f>
        <v>Loss</v>
      </c>
      <c r="AI4516" s="5" t="s">
        <v>102</v>
      </c>
    </row>
    <row r="4517" customFormat="false" ht="15" hidden="false" customHeight="true" outlineLevel="0" collapsed="false">
      <c r="A4517" s="5" t="s">
        <v>8340</v>
      </c>
      <c r="B4517" s="5" t="n">
        <v>3</v>
      </c>
      <c r="C4517" s="5" t="s">
        <v>2808</v>
      </c>
      <c r="D4517" s="5" t="s">
        <v>2809</v>
      </c>
      <c r="E4517" s="5" t="s">
        <v>1754</v>
      </c>
      <c r="F4517" s="5" t="s">
        <v>1755</v>
      </c>
      <c r="G4517" s="5" t="s">
        <v>6159</v>
      </c>
      <c r="H4517" s="5" t="s">
        <v>376</v>
      </c>
      <c r="I4517" s="5" t="s">
        <v>82</v>
      </c>
      <c r="J4517" s="5" t="s">
        <v>151</v>
      </c>
      <c r="K4517" s="5" t="s">
        <v>152</v>
      </c>
      <c r="L4517" s="5" t="s">
        <v>119</v>
      </c>
      <c r="M4517" s="5" t="s">
        <v>85</v>
      </c>
      <c r="N4517" s="5" t="s">
        <v>89</v>
      </c>
      <c r="O4517" s="5" t="s">
        <v>150</v>
      </c>
      <c r="P4517" s="5" t="s">
        <v>91</v>
      </c>
      <c r="Q4517" s="5" t="s">
        <v>82</v>
      </c>
      <c r="R4517" s="5" t="s">
        <v>108</v>
      </c>
      <c r="S4517" s="5" t="s">
        <v>84</v>
      </c>
      <c r="T4517" s="5" t="s">
        <v>87</v>
      </c>
      <c r="U4517" s="5" t="s">
        <v>204</v>
      </c>
      <c r="V4517" s="5" t="s">
        <v>118</v>
      </c>
      <c r="W4517" s="5" t="s">
        <v>164</v>
      </c>
      <c r="X4517" s="5" t="s">
        <v>88</v>
      </c>
      <c r="Y4517" s="5" t="n">
        <v>0</v>
      </c>
      <c r="Z4517" s="5" t="n">
        <v>1</v>
      </c>
      <c r="AA4517" s="5" t="str">
        <f aca="false">IF(Y4517&gt;Z4517,"Win",IF(Y4517&lt;Z4517,"Loss","Draw"))</f>
        <v>Loss</v>
      </c>
      <c r="AB4517" s="5" t="s">
        <v>98</v>
      </c>
      <c r="AC4517" s="5" t="s">
        <v>99</v>
      </c>
      <c r="AD4517" s="5" t="s">
        <v>6161</v>
      </c>
      <c r="AE4517" s="5" t="s">
        <v>6160</v>
      </c>
      <c r="AF4517" s="5" t="str">
        <f aca="false">IF(AD4517&lt;AE4517,AD4517,AE4517)</f>
        <v>Archers, Berserker, Dark Prince, Earthquake, Ice Spirit, Royal Delivery, Royal Hogs, Tesla</v>
      </c>
      <c r="AG4517" s="5" t="str">
        <f aca="false">IF(AD4517&lt;AE4517,AE4517,AD4517)</f>
        <v>Baby Dragon, Electro Spirit, Goblin Hut, Goblins, Lightning, Mighty Miner, Royal Hogs, The Log</v>
      </c>
      <c r="AH4517" s="5" t="str">
        <f aca="false">IF(AD4517=AF4517,AA4517,IF(AA4517="Win","Loss",IF(AA4517="Loss","Win","Draw")))</f>
        <v>Win</v>
      </c>
      <c r="AI4517" s="5" t="s">
        <v>102</v>
      </c>
    </row>
    <row r="4518" customFormat="false" ht="15" hidden="false" customHeight="true" outlineLevel="0" collapsed="false">
      <c r="A4518" s="5" t="s">
        <v>8341</v>
      </c>
      <c r="B4518" s="5" t="n">
        <v>1</v>
      </c>
      <c r="C4518" s="5" t="s">
        <v>2808</v>
      </c>
      <c r="D4518" s="5" t="s">
        <v>2809</v>
      </c>
      <c r="E4518" s="5" t="s">
        <v>8342</v>
      </c>
      <c r="F4518" s="5" t="s">
        <v>8343</v>
      </c>
      <c r="G4518" s="5" t="s">
        <v>1488</v>
      </c>
      <c r="H4518" s="5" t="s">
        <v>163</v>
      </c>
      <c r="I4518" s="5" t="s">
        <v>185</v>
      </c>
      <c r="J4518" s="5" t="s">
        <v>186</v>
      </c>
      <c r="K4518" s="5" t="s">
        <v>109</v>
      </c>
      <c r="L4518" s="5" t="s">
        <v>234</v>
      </c>
      <c r="M4518" s="5" t="s">
        <v>150</v>
      </c>
      <c r="N4518" s="5" t="s">
        <v>187</v>
      </c>
      <c r="O4518" s="5" t="s">
        <v>111</v>
      </c>
      <c r="P4518" s="5" t="s">
        <v>97</v>
      </c>
      <c r="Q4518" s="5" t="s">
        <v>241</v>
      </c>
      <c r="R4518" s="5" t="s">
        <v>95</v>
      </c>
      <c r="S4518" s="5" t="s">
        <v>219</v>
      </c>
      <c r="T4518" s="5" t="s">
        <v>187</v>
      </c>
      <c r="U4518" s="5" t="s">
        <v>115</v>
      </c>
      <c r="V4518" s="5" t="s">
        <v>116</v>
      </c>
      <c r="W4518" s="5" t="s">
        <v>152</v>
      </c>
      <c r="X4518" s="5" t="s">
        <v>188</v>
      </c>
      <c r="Y4518" s="5" t="n">
        <v>0</v>
      </c>
      <c r="Z4518" s="5" t="n">
        <v>1</v>
      </c>
      <c r="AA4518" s="5" t="str">
        <f aca="false">IF(Y4518&gt;Z4518,"Win",IF(Y4518&lt;Z4518,"Loss","Draw"))</f>
        <v>Loss</v>
      </c>
      <c r="AB4518" s="5" t="s">
        <v>98</v>
      </c>
      <c r="AC4518" s="5" t="s">
        <v>99</v>
      </c>
      <c r="AD4518" s="5" t="s">
        <v>8344</v>
      </c>
      <c r="AE4518" s="5" t="s">
        <v>8345</v>
      </c>
      <c r="AF4518" s="5" t="str">
        <f aca="false">IF(AD4518&lt;AE4518,AD4518,AE4518)</f>
        <v>Baby Dragon, Barbarian Barrel, Graveyard, Knight, Poison, Tombstone, Tornado, Wizard</v>
      </c>
      <c r="AG4518" s="5" t="str">
        <f aca="false">IF(AD4518&lt;AE4518,AE4518,AD4518)</f>
        <v>Balloon, Bomb Tower, Electro Spirit, Executioner, Miner, Ronin, Tornado, Zap</v>
      </c>
      <c r="AH4518" s="5" t="str">
        <f aca="false">IF(AD4518=AF4518,AA4518,IF(AA4518="Win","Loss",IF(AA4518="Loss","Win","Draw")))</f>
        <v>Win</v>
      </c>
      <c r="AI4518" s="5" t="s">
        <v>102</v>
      </c>
    </row>
    <row r="4519" customFormat="false" ht="15" hidden="false" customHeight="true" outlineLevel="0" collapsed="false">
      <c r="A4519" s="5" t="s">
        <v>8341</v>
      </c>
      <c r="B4519" s="5" t="n">
        <v>2</v>
      </c>
      <c r="C4519" s="5" t="s">
        <v>2808</v>
      </c>
      <c r="D4519" s="5" t="s">
        <v>2809</v>
      </c>
      <c r="E4519" s="5" t="s">
        <v>8342</v>
      </c>
      <c r="F4519" s="5" t="s">
        <v>8343</v>
      </c>
      <c r="G4519" s="5" t="s">
        <v>8346</v>
      </c>
      <c r="H4519" s="5" t="s">
        <v>485</v>
      </c>
      <c r="I4519" s="5" t="s">
        <v>203</v>
      </c>
      <c r="J4519" s="5" t="s">
        <v>202</v>
      </c>
      <c r="K4519" s="5" t="s">
        <v>201</v>
      </c>
      <c r="L4519" s="5" t="s">
        <v>209</v>
      </c>
      <c r="M4519" s="5" t="s">
        <v>114</v>
      </c>
      <c r="N4519" s="5" t="s">
        <v>118</v>
      </c>
      <c r="O4519" s="5" t="s">
        <v>157</v>
      </c>
      <c r="P4519" s="5" t="s">
        <v>108</v>
      </c>
      <c r="Q4519" s="5" t="s">
        <v>87</v>
      </c>
      <c r="R4519" s="5" t="s">
        <v>172</v>
      </c>
      <c r="S4519" s="5" t="s">
        <v>129</v>
      </c>
      <c r="T4519" s="5" t="s">
        <v>126</v>
      </c>
      <c r="U4519" s="5" t="s">
        <v>165</v>
      </c>
      <c r="V4519" s="5" t="s">
        <v>93</v>
      </c>
      <c r="W4519" s="5" t="s">
        <v>89</v>
      </c>
      <c r="X4519" s="5" t="s">
        <v>150</v>
      </c>
      <c r="Y4519" s="5" t="n">
        <v>1</v>
      </c>
      <c r="Z4519" s="5" t="n">
        <v>0</v>
      </c>
      <c r="AA4519" s="5" t="str">
        <f aca="false">IF(Y4519&gt;Z4519,"Win",IF(Y4519&lt;Z4519,"Loss","Draw"))</f>
        <v>Win</v>
      </c>
      <c r="AB4519" s="5" t="s">
        <v>98</v>
      </c>
      <c r="AC4519" s="5" t="s">
        <v>99</v>
      </c>
      <c r="AD4519" s="5" t="s">
        <v>8347</v>
      </c>
      <c r="AE4519" s="5" t="s">
        <v>2443</v>
      </c>
      <c r="AF4519" s="5" t="str">
        <f aca="false">IF(AD4519&lt;AE4519,AD4519,AE4519)</f>
        <v>Dark Prince, Fire Spirit, Giant Snowball, Goblin Barrel, Ice Spirit, Inferno Tower, Magic Archer, Wall Breakers</v>
      </c>
      <c r="AG4519" s="5" t="str">
        <f aca="false">IF(AD4519&lt;AE4519,AE4519,AD4519)</f>
        <v>Electro Spirit, Fireball, Hog Rider, Mega Knight, Musketeer, Skeletons, Tesla, The Log</v>
      </c>
      <c r="AH4519" s="5" t="str">
        <f aca="false">IF(AD4519=AF4519,AA4519,IF(AA4519="Win","Loss",IF(AA4519="Loss","Win","Draw")))</f>
        <v>Win</v>
      </c>
      <c r="AI4519" s="5" t="s">
        <v>102</v>
      </c>
    </row>
    <row r="4520" customFormat="false" ht="15" hidden="false" customHeight="true" outlineLevel="0" collapsed="false">
      <c r="A4520" s="5" t="s">
        <v>8341</v>
      </c>
      <c r="B4520" s="5" t="n">
        <v>3</v>
      </c>
      <c r="C4520" s="5" t="s">
        <v>2808</v>
      </c>
      <c r="D4520" s="5" t="s">
        <v>2809</v>
      </c>
      <c r="E4520" s="5" t="s">
        <v>8342</v>
      </c>
      <c r="F4520" s="5" t="s">
        <v>8343</v>
      </c>
      <c r="G4520" s="5" t="s">
        <v>8348</v>
      </c>
      <c r="H4520" s="5" t="s">
        <v>485</v>
      </c>
      <c r="I4520" s="5" t="s">
        <v>177</v>
      </c>
      <c r="J4520" s="5" t="s">
        <v>83</v>
      </c>
      <c r="K4520" s="5" t="s">
        <v>141</v>
      </c>
      <c r="L4520" s="5" t="s">
        <v>86</v>
      </c>
      <c r="M4520" s="5" t="s">
        <v>93</v>
      </c>
      <c r="N4520" s="5" t="s">
        <v>215</v>
      </c>
      <c r="O4520" s="5" t="s">
        <v>89</v>
      </c>
      <c r="P4520" s="5" t="s">
        <v>126</v>
      </c>
      <c r="Q4520" s="5" t="s">
        <v>107</v>
      </c>
      <c r="R4520" s="5" t="s">
        <v>139</v>
      </c>
      <c r="S4520" s="5" t="s">
        <v>208</v>
      </c>
      <c r="T4520" s="5" t="s">
        <v>85</v>
      </c>
      <c r="U4520" s="5" t="s">
        <v>112</v>
      </c>
      <c r="V4520" s="5" t="s">
        <v>110</v>
      </c>
      <c r="W4520" s="5" t="s">
        <v>109</v>
      </c>
      <c r="X4520" s="5" t="s">
        <v>88</v>
      </c>
      <c r="Y4520" s="5" t="n">
        <v>1</v>
      </c>
      <c r="Z4520" s="5" t="n">
        <v>0</v>
      </c>
      <c r="AA4520" s="5" t="str">
        <f aca="false">IF(Y4520&gt;Z4520,"Win",IF(Y4520&lt;Z4520,"Loss","Draw"))</f>
        <v>Win</v>
      </c>
      <c r="AB4520" s="5" t="s">
        <v>98</v>
      </c>
      <c r="AC4520" s="5" t="s">
        <v>99</v>
      </c>
      <c r="AD4520" s="5" t="s">
        <v>3839</v>
      </c>
      <c r="AE4520" s="5" t="s">
        <v>8349</v>
      </c>
      <c r="AF4520" s="5" t="str">
        <f aca="false">IF(AD4520&lt;AE4520,AD4520,AE4520)</f>
        <v>Berserker, Goblin Cage, Lava Hound, Lightning, Mega Minion, Spirit Empress, Valkyrie, Zap</v>
      </c>
      <c r="AG4520" s="5" t="str">
        <f aca="false">IF(AD4520&lt;AE4520,AE4520,AD4520)</f>
        <v>Fireball, Fisherman, Lumberjack, Monk, Royal Giant, Skeleton Dragons, Skeletons, The Log</v>
      </c>
      <c r="AH4520" s="5" t="str">
        <f aca="false">IF(AD4520=AF4520,AA4520,IF(AA4520="Win","Loss",IF(AA4520="Loss","Win","Draw")))</f>
        <v>Loss</v>
      </c>
      <c r="AI4520" s="5" t="s">
        <v>102</v>
      </c>
    </row>
    <row r="4521" customFormat="false" ht="15" hidden="false" customHeight="true" outlineLevel="0" collapsed="false">
      <c r="A4521" s="5" t="s">
        <v>8350</v>
      </c>
      <c r="B4521" s="5" t="n">
        <v>1</v>
      </c>
      <c r="C4521" s="5" t="s">
        <v>6073</v>
      </c>
      <c r="D4521" s="5" t="s">
        <v>6074</v>
      </c>
      <c r="E4521" s="5" t="s">
        <v>1754</v>
      </c>
      <c r="F4521" s="5" t="s">
        <v>1755</v>
      </c>
      <c r="G4521" s="5" t="s">
        <v>6075</v>
      </c>
      <c r="H4521" s="5" t="s">
        <v>376</v>
      </c>
      <c r="I4521" s="5" t="s">
        <v>141</v>
      </c>
      <c r="J4521" s="5" t="s">
        <v>95</v>
      </c>
      <c r="K4521" s="5" t="s">
        <v>107</v>
      </c>
      <c r="L4521" s="5" t="s">
        <v>177</v>
      </c>
      <c r="M4521" s="5" t="s">
        <v>178</v>
      </c>
      <c r="N4521" s="5" t="s">
        <v>93</v>
      </c>
      <c r="O4521" s="5" t="s">
        <v>150</v>
      </c>
      <c r="P4521" s="5" t="s">
        <v>143</v>
      </c>
      <c r="Q4521" s="5" t="s">
        <v>141</v>
      </c>
      <c r="R4521" s="5" t="s">
        <v>95</v>
      </c>
      <c r="S4521" s="5" t="s">
        <v>107</v>
      </c>
      <c r="T4521" s="5" t="s">
        <v>177</v>
      </c>
      <c r="U4521" s="5" t="s">
        <v>178</v>
      </c>
      <c r="V4521" s="5" t="s">
        <v>93</v>
      </c>
      <c r="W4521" s="5" t="s">
        <v>150</v>
      </c>
      <c r="X4521" s="5" t="s">
        <v>143</v>
      </c>
      <c r="Y4521" s="5" t="n">
        <v>0</v>
      </c>
      <c r="Z4521" s="5" t="n">
        <v>1</v>
      </c>
      <c r="AA4521" s="5" t="str">
        <f aca="false">IF(Y4521&gt;Z4521,"Win",IF(Y4521&lt;Z4521,"Loss","Draw"))</f>
        <v>Loss</v>
      </c>
      <c r="AB4521" s="5" t="s">
        <v>98</v>
      </c>
      <c r="AC4521" s="5" t="s">
        <v>99</v>
      </c>
      <c r="AD4521" s="5" t="s">
        <v>180</v>
      </c>
      <c r="AE4521" s="5" t="s">
        <v>180</v>
      </c>
      <c r="AF4521" s="5" t="str">
        <f aca="false">IF(AD4521&lt;AE4521,AD4521,AE4521)</f>
        <v>Barbarian Barrel, Electro Spirit, Fireball, Goblin Cage, Heal Spirit, Lumberjack, Phoenix, Royal Giant</v>
      </c>
      <c r="AG4521" s="5" t="str">
        <f aca="false">IF(AD4521&lt;AE4521,AE4521,AD4521)</f>
        <v>Barbarian Barrel, Electro Spirit, Fireball, Goblin Cage, Heal Spirit, Lumberjack, Phoenix, Royal Giant</v>
      </c>
      <c r="AH4521" s="5" t="str">
        <f aca="false">IF(AD4521=AF4521,AA4521,IF(AA4521="Win","Loss",IF(AA4521="Loss","Win","Draw")))</f>
        <v>Loss</v>
      </c>
      <c r="AI4521" s="5" t="s">
        <v>297</v>
      </c>
    </row>
    <row r="4522" customFormat="false" ht="15" hidden="false" customHeight="true" outlineLevel="0" collapsed="false">
      <c r="A4522" s="5" t="s">
        <v>8350</v>
      </c>
      <c r="B4522" s="5" t="n">
        <v>2</v>
      </c>
      <c r="C4522" s="5" t="s">
        <v>6073</v>
      </c>
      <c r="D4522" s="5" t="s">
        <v>6074</v>
      </c>
      <c r="E4522" s="5" t="s">
        <v>1754</v>
      </c>
      <c r="F4522" s="5" t="s">
        <v>1755</v>
      </c>
      <c r="G4522" s="5" t="s">
        <v>6076</v>
      </c>
      <c r="H4522" s="5" t="s">
        <v>376</v>
      </c>
      <c r="I4522" s="5" t="s">
        <v>201</v>
      </c>
      <c r="J4522" s="5" t="s">
        <v>202</v>
      </c>
      <c r="K4522" s="5" t="s">
        <v>203</v>
      </c>
      <c r="L4522" s="5" t="s">
        <v>87</v>
      </c>
      <c r="M4522" s="5" t="s">
        <v>204</v>
      </c>
      <c r="N4522" s="5" t="s">
        <v>157</v>
      </c>
      <c r="O4522" s="5" t="s">
        <v>118</v>
      </c>
      <c r="P4522" s="5" t="s">
        <v>88</v>
      </c>
      <c r="Q4522" s="5" t="s">
        <v>219</v>
      </c>
      <c r="R4522" s="5" t="s">
        <v>186</v>
      </c>
      <c r="S4522" s="5" t="s">
        <v>83</v>
      </c>
      <c r="T4522" s="5" t="s">
        <v>111</v>
      </c>
      <c r="U4522" s="5" t="s">
        <v>173</v>
      </c>
      <c r="V4522" s="5" t="s">
        <v>187</v>
      </c>
      <c r="W4522" s="5" t="s">
        <v>109</v>
      </c>
      <c r="X4522" s="5" t="s">
        <v>188</v>
      </c>
      <c r="Y4522" s="5" t="n">
        <v>1</v>
      </c>
      <c r="Z4522" s="5" t="n">
        <v>0</v>
      </c>
      <c r="AA4522" s="5" t="str">
        <f aca="false">IF(Y4522&gt;Z4522,"Win",IF(Y4522&lt;Z4522,"Loss","Draw"))</f>
        <v>Win</v>
      </c>
      <c r="AB4522" s="5" t="s">
        <v>98</v>
      </c>
      <c r="AC4522" s="5" t="s">
        <v>99</v>
      </c>
      <c r="AD4522" s="5" t="s">
        <v>206</v>
      </c>
      <c r="AE4522" s="5" t="s">
        <v>6077</v>
      </c>
      <c r="AF4522" s="5" t="str">
        <f aca="false">IF(AD4522&lt;AE4522,AD4522,AE4522)</f>
        <v>Balloon, Miner, Monk, Tombstone, Tornado, Wizard, Zap, Zappies</v>
      </c>
      <c r="AG4522" s="5" t="str">
        <f aca="false">IF(AD4522&lt;AE4522,AE4522,AD4522)</f>
        <v>Berserker, Fire Spirit, Goblin Barrel, Ice Spirit, Magic Archer, Royal Delivery, Tesla, Wall Breakers</v>
      </c>
      <c r="AH4522" s="5" t="str">
        <f aca="false">IF(AD4522=AF4522,AA4522,IF(AA4522="Win","Loss",IF(AA4522="Loss","Win","Draw")))</f>
        <v>Loss</v>
      </c>
      <c r="AI4522" s="5" t="s">
        <v>297</v>
      </c>
    </row>
    <row r="4523" customFormat="false" ht="15" hidden="false" customHeight="true" outlineLevel="0" collapsed="false">
      <c r="A4523" s="5" t="s">
        <v>8350</v>
      </c>
      <c r="B4523" s="5" t="n">
        <v>3</v>
      </c>
      <c r="C4523" s="5" t="s">
        <v>6073</v>
      </c>
      <c r="D4523" s="5" t="s">
        <v>6074</v>
      </c>
      <c r="E4523" s="5" t="s">
        <v>1754</v>
      </c>
      <c r="F4523" s="5" t="s">
        <v>1755</v>
      </c>
      <c r="G4523" s="5" t="s">
        <v>6078</v>
      </c>
      <c r="H4523" s="5" t="s">
        <v>376</v>
      </c>
      <c r="I4523" s="5" t="s">
        <v>84</v>
      </c>
      <c r="J4523" s="5" t="s">
        <v>83</v>
      </c>
      <c r="K4523" s="5" t="s">
        <v>82</v>
      </c>
      <c r="L4523" s="5" t="s">
        <v>119</v>
      </c>
      <c r="M4523" s="5" t="s">
        <v>89</v>
      </c>
      <c r="N4523" s="5" t="s">
        <v>85</v>
      </c>
      <c r="O4523" s="5" t="s">
        <v>86</v>
      </c>
      <c r="P4523" s="5" t="s">
        <v>126</v>
      </c>
      <c r="Q4523" s="5" t="s">
        <v>114</v>
      </c>
      <c r="R4523" s="5" t="s">
        <v>241</v>
      </c>
      <c r="S4523" s="5" t="s">
        <v>87</v>
      </c>
      <c r="T4523" s="5" t="s">
        <v>126</v>
      </c>
      <c r="U4523" s="5" t="s">
        <v>242</v>
      </c>
      <c r="V4523" s="5" t="s">
        <v>137</v>
      </c>
      <c r="W4523" s="5" t="s">
        <v>116</v>
      </c>
      <c r="X4523" s="5" t="s">
        <v>157</v>
      </c>
      <c r="Y4523" s="5" t="n">
        <v>1</v>
      </c>
      <c r="Z4523" s="5" t="n">
        <v>0</v>
      </c>
      <c r="AA4523" s="5" t="str">
        <f aca="false">IF(Y4523&gt;Z4523,"Win",IF(Y4523&lt;Z4523,"Loss","Draw"))</f>
        <v>Win</v>
      </c>
      <c r="AB4523" s="5" t="s">
        <v>98</v>
      </c>
      <c r="AC4523" s="5" t="s">
        <v>99</v>
      </c>
      <c r="AD4523" s="5" t="s">
        <v>6079</v>
      </c>
      <c r="AE4523" s="5" t="s">
        <v>243</v>
      </c>
      <c r="AF4523" s="5" t="str">
        <f aca="false">IF(AD4523&lt;AE4523,AD4523,AE4523)</f>
        <v>Archers, Goblin Hut, Lightning, Monk, Royal Hogs, Skeleton Dragons, Skeletons, The Log</v>
      </c>
      <c r="AG4523" s="5" t="str">
        <f aca="false">IF(AD4523&lt;AE4523,AE4523,AD4523)</f>
        <v>Bomber, Fire Spirit, Giant Snowball, Goblin Drill, Knight, Poison, Skeletons, Tesla</v>
      </c>
      <c r="AH4523" s="5" t="str">
        <f aca="false">IF(AD4523=AF4523,AA4523,IF(AA4523="Win","Loss",IF(AA4523="Loss","Win","Draw")))</f>
        <v>Win</v>
      </c>
      <c r="AI4523" s="5" t="s">
        <v>297</v>
      </c>
    </row>
    <row r="4524" customFormat="false" ht="15" hidden="false" customHeight="true" outlineLevel="0" collapsed="false">
      <c r="A4524" s="7" t="s">
        <v>8351</v>
      </c>
      <c r="B4524" s="7" t="n">
        <v>1</v>
      </c>
      <c r="C4524" s="7" t="s">
        <v>6073</v>
      </c>
      <c r="D4524" s="7" t="s">
        <v>6074</v>
      </c>
      <c r="E4524" s="7" t="s">
        <v>1754</v>
      </c>
      <c r="F4524" s="7" t="s">
        <v>1755</v>
      </c>
      <c r="G4524" s="7" t="s">
        <v>6081</v>
      </c>
      <c r="H4524" s="7" t="s">
        <v>163</v>
      </c>
      <c r="I4524" s="7" t="s">
        <v>208</v>
      </c>
      <c r="J4524" s="7" t="s">
        <v>188</v>
      </c>
      <c r="K4524" s="7" t="s">
        <v>109</v>
      </c>
      <c r="L4524" s="7" t="s">
        <v>110</v>
      </c>
      <c r="M4524" s="7" t="s">
        <v>112</v>
      </c>
      <c r="N4524" s="7" t="s">
        <v>88</v>
      </c>
      <c r="O4524" s="7" t="s">
        <v>93</v>
      </c>
      <c r="P4524" s="7" t="s">
        <v>86</v>
      </c>
      <c r="Q4524" s="7" t="s">
        <v>137</v>
      </c>
      <c r="R4524" s="7" t="s">
        <v>241</v>
      </c>
      <c r="S4524" s="7" t="s">
        <v>202</v>
      </c>
      <c r="T4524" s="7" t="s">
        <v>138</v>
      </c>
      <c r="U4524" s="7" t="s">
        <v>187</v>
      </c>
      <c r="V4524" s="7" t="s">
        <v>126</v>
      </c>
      <c r="W4524" s="7" t="s">
        <v>89</v>
      </c>
      <c r="X4524" s="7" t="s">
        <v>234</v>
      </c>
      <c r="Y4524" s="7" t="n">
        <v>1</v>
      </c>
      <c r="Z4524" s="7" t="n">
        <v>0</v>
      </c>
      <c r="AA4524" s="7" t="str">
        <f aca="false">IF(Y4524&gt;Z4524,"Win",IF(Y4524&lt;Z4524,"Loss","Draw"))</f>
        <v>Win</v>
      </c>
      <c r="AB4524" s="7" t="s">
        <v>99</v>
      </c>
      <c r="AC4524" s="7" t="s">
        <v>99</v>
      </c>
      <c r="AD4524" s="7" t="s">
        <v>368</v>
      </c>
      <c r="AE4524" s="7" t="s">
        <v>829</v>
      </c>
      <c r="AF4524" s="7" t="str">
        <f aca="false">IF(AD4524&lt;AE4524,AD4524,AE4524)</f>
        <v>Berserker, Fireball, Lava Hound, Skeleton Dragons, Spirit Empress, Tombstone, Valkyrie, Zap</v>
      </c>
      <c r="AG4524" s="7" t="str">
        <f aca="false">IF(AD4524&lt;AE4524,AE4524,AD4524)</f>
        <v>Bomb Tower, Goblin Demolisher, Goblin Drill, Knight, Magic Archer, Skeletons, The Log, Tornado</v>
      </c>
      <c r="AH4524" s="7" t="str">
        <f aca="false">IF(AD4524=AF4524,AA4524,IF(AA4524="Win","Loss",IF(AA4524="Loss","Win","Draw")))</f>
        <v>Win</v>
      </c>
      <c r="AI4524" s="7" t="s">
        <v>297</v>
      </c>
    </row>
    <row r="4525" customFormat="false" ht="15" hidden="false" customHeight="true" outlineLevel="0" collapsed="false">
      <c r="A4525" s="7" t="s">
        <v>8351</v>
      </c>
      <c r="B4525" s="7" t="n">
        <v>2</v>
      </c>
      <c r="C4525" s="7" t="s">
        <v>6073</v>
      </c>
      <c r="D4525" s="7" t="s">
        <v>6074</v>
      </c>
      <c r="E4525" s="7" t="s">
        <v>1754</v>
      </c>
      <c r="F4525" s="7" t="s">
        <v>1755</v>
      </c>
      <c r="G4525" s="7" t="s">
        <v>6082</v>
      </c>
      <c r="H4525" s="7" t="s">
        <v>376</v>
      </c>
      <c r="I4525" s="7" t="s">
        <v>201</v>
      </c>
      <c r="J4525" s="7" t="s">
        <v>108</v>
      </c>
      <c r="K4525" s="7" t="s">
        <v>203</v>
      </c>
      <c r="L4525" s="7" t="s">
        <v>159</v>
      </c>
      <c r="M4525" s="7" t="s">
        <v>234</v>
      </c>
      <c r="N4525" s="7" t="s">
        <v>204</v>
      </c>
      <c r="O4525" s="7" t="s">
        <v>157</v>
      </c>
      <c r="P4525" s="7" t="s">
        <v>126</v>
      </c>
      <c r="Q4525" s="7" t="s">
        <v>127</v>
      </c>
      <c r="R4525" s="7" t="s">
        <v>128</v>
      </c>
      <c r="S4525" s="7" t="s">
        <v>129</v>
      </c>
      <c r="T4525" s="7" t="s">
        <v>130</v>
      </c>
      <c r="U4525" s="7" t="s">
        <v>131</v>
      </c>
      <c r="V4525" s="7" t="s">
        <v>133</v>
      </c>
      <c r="W4525" s="7" t="s">
        <v>97</v>
      </c>
      <c r="X4525" s="7" t="s">
        <v>173</v>
      </c>
      <c r="Y4525" s="7" t="n">
        <v>0</v>
      </c>
      <c r="Z4525" s="7" t="n">
        <v>1</v>
      </c>
      <c r="AA4525" s="7" t="str">
        <f aca="false">IF(Y4525&gt;Z4525,"Win",IF(Y4525&lt;Z4525,"Loss","Draw"))</f>
        <v>Loss</v>
      </c>
      <c r="AB4525" s="7" t="s">
        <v>99</v>
      </c>
      <c r="AC4525" s="7" t="s">
        <v>99</v>
      </c>
      <c r="AD4525" s="7" t="s">
        <v>2083</v>
      </c>
      <c r="AE4525" s="7" t="s">
        <v>503</v>
      </c>
      <c r="AF4525" s="7" t="str">
        <f aca="false">IF(AD4525&lt;AE4525,AD4525,AE4525)</f>
        <v>Arrows, Bandit, Battle Ram, Golden Knight, Mega Knight, Mother Witch, Ronin, Zappies</v>
      </c>
      <c r="AG4525" s="7" t="str">
        <f aca="false">IF(AD4525&lt;AE4525,AE4525,AD4525)</f>
        <v>Bomb Tower, Dark Prince, Dart Goblin, Fire Spirit, Goblin Barrel, Royal Delivery, Skeletons, Wall Breakers</v>
      </c>
      <c r="AH4525" s="7" t="str">
        <f aca="false">IF(AD4525=AF4525,AA4525,IF(AA4525="Win","Loss",IF(AA4525="Loss","Win","Draw")))</f>
        <v>Win</v>
      </c>
      <c r="AI4525" s="7" t="s">
        <v>297</v>
      </c>
    </row>
    <row r="4526" customFormat="false" ht="15" hidden="false" customHeight="true" outlineLevel="0" collapsed="false">
      <c r="A4526" s="7" t="s">
        <v>8351</v>
      </c>
      <c r="B4526" s="7" t="n">
        <v>3</v>
      </c>
      <c r="C4526" s="7" t="s">
        <v>6073</v>
      </c>
      <c r="D4526" s="7" t="s">
        <v>6074</v>
      </c>
      <c r="E4526" s="7" t="s">
        <v>1754</v>
      </c>
      <c r="F4526" s="7" t="s">
        <v>1755</v>
      </c>
      <c r="G4526" s="7" t="s">
        <v>6083</v>
      </c>
      <c r="H4526" s="7" t="s">
        <v>376</v>
      </c>
      <c r="I4526" s="7" t="s">
        <v>448</v>
      </c>
      <c r="J4526" s="7" t="s">
        <v>158</v>
      </c>
      <c r="K4526" s="7" t="s">
        <v>114</v>
      </c>
      <c r="L4526" s="7" t="s">
        <v>130</v>
      </c>
      <c r="M4526" s="7" t="s">
        <v>447</v>
      </c>
      <c r="N4526" s="7" t="s">
        <v>96</v>
      </c>
      <c r="O4526" s="7" t="s">
        <v>323</v>
      </c>
      <c r="P4526" s="7" t="s">
        <v>115</v>
      </c>
      <c r="Q4526" s="7" t="s">
        <v>82</v>
      </c>
      <c r="R4526" s="7" t="s">
        <v>108</v>
      </c>
      <c r="S4526" s="7" t="s">
        <v>152</v>
      </c>
      <c r="T4526" s="7" t="s">
        <v>85</v>
      </c>
      <c r="U4526" s="7" t="s">
        <v>88</v>
      </c>
      <c r="V4526" s="7" t="s">
        <v>119</v>
      </c>
      <c r="W4526" s="7" t="s">
        <v>150</v>
      </c>
      <c r="X4526" s="7" t="s">
        <v>95</v>
      </c>
      <c r="Y4526" s="7" t="n">
        <v>0</v>
      </c>
      <c r="Z4526" s="7" t="n">
        <v>1</v>
      </c>
      <c r="AA4526" s="7" t="str">
        <f aca="false">IF(Y4526&gt;Z4526,"Win",IF(Y4526&lt;Z4526,"Loss","Draw"))</f>
        <v>Loss</v>
      </c>
      <c r="AB4526" s="7" t="s">
        <v>99</v>
      </c>
      <c r="AC4526" s="7" t="s">
        <v>99</v>
      </c>
      <c r="AD4526" s="7" t="s">
        <v>1896</v>
      </c>
      <c r="AE4526" s="7" t="s">
        <v>889</v>
      </c>
      <c r="AF4526" s="7" t="str">
        <f aca="false">IF(AD4526&lt;AE4526,AD4526,AE4526)</f>
        <v>Arrows, Bowler, Giant, Giant Snowball, Graveyard, Mini P.E.K.K.A, Minions, Witch</v>
      </c>
      <c r="AG4526" s="7" t="str">
        <f aca="false">IF(AD4526&lt;AE4526,AE4526,AD4526)</f>
        <v>Baby Dragon, Barbarian Barrel, Berserker, Dark Prince, Electro Spirit, Goblin Hut, Lightning, Royal Hogs</v>
      </c>
      <c r="AH4526" s="7" t="str">
        <f aca="false">IF(AD4526=AF4526,AA4526,IF(AA4526="Win","Loss",IF(AA4526="Loss","Win","Draw")))</f>
        <v>Loss</v>
      </c>
      <c r="AI4526" s="7" t="s">
        <v>297</v>
      </c>
    </row>
    <row r="4527" customFormat="false" ht="15" hidden="false" customHeight="true" outlineLevel="0" collapsed="false">
      <c r="A4527" s="7" t="s">
        <v>8352</v>
      </c>
      <c r="B4527" s="7" t="n">
        <v>1</v>
      </c>
      <c r="C4527" s="7" t="s">
        <v>6073</v>
      </c>
      <c r="D4527" s="7" t="s">
        <v>6074</v>
      </c>
      <c r="E4527" s="7" t="s">
        <v>1754</v>
      </c>
      <c r="F4527" s="7" t="s">
        <v>1755</v>
      </c>
      <c r="G4527" s="7" t="s">
        <v>6085</v>
      </c>
      <c r="H4527" s="7" t="s">
        <v>163</v>
      </c>
      <c r="I4527" s="7" t="s">
        <v>137</v>
      </c>
      <c r="J4527" s="7" t="s">
        <v>241</v>
      </c>
      <c r="K4527" s="7" t="s">
        <v>114</v>
      </c>
      <c r="L4527" s="7" t="s">
        <v>116</v>
      </c>
      <c r="M4527" s="7" t="s">
        <v>242</v>
      </c>
      <c r="N4527" s="7" t="s">
        <v>157</v>
      </c>
      <c r="O4527" s="7" t="s">
        <v>126</v>
      </c>
      <c r="P4527" s="7" t="s">
        <v>87</v>
      </c>
      <c r="Q4527" s="7" t="s">
        <v>185</v>
      </c>
      <c r="R4527" s="7" t="s">
        <v>186</v>
      </c>
      <c r="S4527" s="7" t="s">
        <v>109</v>
      </c>
      <c r="T4527" s="7" t="s">
        <v>111</v>
      </c>
      <c r="U4527" s="7" t="s">
        <v>97</v>
      </c>
      <c r="V4527" s="7" t="s">
        <v>193</v>
      </c>
      <c r="W4527" s="7" t="s">
        <v>187</v>
      </c>
      <c r="X4527" s="7" t="s">
        <v>234</v>
      </c>
      <c r="Y4527" s="7" t="n">
        <v>1</v>
      </c>
      <c r="Z4527" s="7" t="n">
        <v>0</v>
      </c>
      <c r="AA4527" s="7" t="str">
        <f aca="false">IF(Y4527&gt;Z4527,"Win",IF(Y4527&lt;Z4527,"Loss","Draw"))</f>
        <v>Win</v>
      </c>
      <c r="AB4527" s="7" t="s">
        <v>99</v>
      </c>
      <c r="AC4527" s="7" t="s">
        <v>99</v>
      </c>
      <c r="AD4527" s="7" t="s">
        <v>243</v>
      </c>
      <c r="AE4527" s="7" t="s">
        <v>3757</v>
      </c>
      <c r="AF4527" s="7" t="str">
        <f aca="false">IF(AD4527&lt;AE4527,AD4527,AE4527)</f>
        <v>Balloon, Bomb Tower, Executioner, Guards, Miner, Ronin, Tornado, Zap</v>
      </c>
      <c r="AG4527" s="7" t="str">
        <f aca="false">IF(AD4527&lt;AE4527,AE4527,AD4527)</f>
        <v>Bomber, Fire Spirit, Giant Snowball, Goblin Drill, Knight, Poison, Skeletons, Tesla</v>
      </c>
      <c r="AH4527" s="7" t="str">
        <f aca="false">IF(AD4527=AF4527,AA4527,IF(AA4527="Win","Loss",IF(AA4527="Loss","Win","Draw")))</f>
        <v>Loss</v>
      </c>
      <c r="AI4527" s="7" t="s">
        <v>297</v>
      </c>
    </row>
    <row r="4528" customFormat="false" ht="15" hidden="false" customHeight="true" outlineLevel="0" collapsed="false">
      <c r="A4528" s="7" t="s">
        <v>8352</v>
      </c>
      <c r="B4528" s="7" t="n">
        <v>2</v>
      </c>
      <c r="C4528" s="7" t="s">
        <v>6073</v>
      </c>
      <c r="D4528" s="7" t="s">
        <v>6074</v>
      </c>
      <c r="E4528" s="7" t="s">
        <v>1754</v>
      </c>
      <c r="F4528" s="7" t="s">
        <v>1755</v>
      </c>
      <c r="G4528" s="7" t="s">
        <v>6086</v>
      </c>
      <c r="H4528" s="7" t="s">
        <v>376</v>
      </c>
      <c r="I4528" s="7" t="s">
        <v>129</v>
      </c>
      <c r="J4528" s="7" t="s">
        <v>128</v>
      </c>
      <c r="K4528" s="7" t="s">
        <v>127</v>
      </c>
      <c r="L4528" s="7" t="s">
        <v>173</v>
      </c>
      <c r="M4528" s="7" t="s">
        <v>133</v>
      </c>
      <c r="N4528" s="7" t="s">
        <v>130</v>
      </c>
      <c r="O4528" s="7" t="s">
        <v>97</v>
      </c>
      <c r="P4528" s="7" t="s">
        <v>131</v>
      </c>
      <c r="Q4528" s="7" t="s">
        <v>113</v>
      </c>
      <c r="R4528" s="7" t="s">
        <v>95</v>
      </c>
      <c r="S4528" s="7" t="s">
        <v>87</v>
      </c>
      <c r="T4528" s="7" t="s">
        <v>115</v>
      </c>
      <c r="U4528" s="7" t="s">
        <v>241</v>
      </c>
      <c r="V4528" s="7" t="s">
        <v>126</v>
      </c>
      <c r="W4528" s="7" t="s">
        <v>118</v>
      </c>
      <c r="X4528" s="7" t="s">
        <v>116</v>
      </c>
      <c r="Y4528" s="7" t="n">
        <v>0</v>
      </c>
      <c r="Z4528" s="7" t="n">
        <v>1</v>
      </c>
      <c r="AA4528" s="7" t="str">
        <f aca="false">IF(Y4528&gt;Z4528,"Win",IF(Y4528&lt;Z4528,"Loss","Draw"))</f>
        <v>Loss</v>
      </c>
      <c r="AB4528" s="7" t="s">
        <v>99</v>
      </c>
      <c r="AC4528" s="7" t="s">
        <v>99</v>
      </c>
      <c r="AD4528" s="7" t="s">
        <v>503</v>
      </c>
      <c r="AE4528" s="7" t="s">
        <v>776</v>
      </c>
      <c r="AF4528" s="7" t="str">
        <f aca="false">IF(AD4528&lt;AE4528,AD4528,AE4528)</f>
        <v>Arrows, Bandit, Battle Ram, Golden Knight, Mega Knight, Mother Witch, Ronin, Zappies</v>
      </c>
      <c r="AG4528" s="7" t="str">
        <f aca="false">IF(AD4528&lt;AE4528,AE4528,AD4528)</f>
        <v>Barbarian Barrel, Furnace, Graveyard, Ice Spirit, Knight, Poison, Skeletons, Tesla</v>
      </c>
      <c r="AH4528" s="7" t="str">
        <f aca="false">IF(AD4528=AF4528,AA4528,IF(AA4528="Win","Loss",IF(AA4528="Loss","Win","Draw")))</f>
        <v>Loss</v>
      </c>
      <c r="AI4528" s="7" t="s">
        <v>297</v>
      </c>
    </row>
    <row r="4529" customFormat="false" ht="15" hidden="false" customHeight="true" outlineLevel="0" collapsed="false">
      <c r="A4529" s="7" t="s">
        <v>8352</v>
      </c>
      <c r="B4529" s="7" t="n">
        <v>3</v>
      </c>
      <c r="C4529" s="7" t="s">
        <v>6073</v>
      </c>
      <c r="D4529" s="7" t="s">
        <v>6074</v>
      </c>
      <c r="E4529" s="7" t="s">
        <v>1754</v>
      </c>
      <c r="F4529" s="7" t="s">
        <v>1755</v>
      </c>
      <c r="G4529" s="7" t="s">
        <v>6087</v>
      </c>
      <c r="H4529" s="7" t="s">
        <v>376</v>
      </c>
      <c r="I4529" s="7" t="s">
        <v>113</v>
      </c>
      <c r="J4529" s="7" t="s">
        <v>337</v>
      </c>
      <c r="K4529" s="7" t="s">
        <v>91</v>
      </c>
      <c r="L4529" s="7" t="s">
        <v>150</v>
      </c>
      <c r="M4529" s="7" t="s">
        <v>85</v>
      </c>
      <c r="N4529" s="7" t="s">
        <v>89</v>
      </c>
      <c r="O4529" s="7" t="s">
        <v>165</v>
      </c>
      <c r="P4529" s="7" t="s">
        <v>234</v>
      </c>
      <c r="Q4529" s="7" t="s">
        <v>177</v>
      </c>
      <c r="R4529" s="7" t="s">
        <v>188</v>
      </c>
      <c r="S4529" s="7" t="s">
        <v>83</v>
      </c>
      <c r="T4529" s="7" t="s">
        <v>215</v>
      </c>
      <c r="U4529" s="7" t="s">
        <v>89</v>
      </c>
      <c r="V4529" s="7" t="s">
        <v>93</v>
      </c>
      <c r="W4529" s="7" t="s">
        <v>86</v>
      </c>
      <c r="X4529" s="7" t="s">
        <v>257</v>
      </c>
      <c r="Y4529" s="7" t="n">
        <v>0</v>
      </c>
      <c r="Z4529" s="7" t="n">
        <v>1</v>
      </c>
      <c r="AA4529" s="7" t="str">
        <f aca="false">IF(Y4529&gt;Z4529,"Win",IF(Y4529&lt;Z4529,"Loss","Draw"))</f>
        <v>Loss</v>
      </c>
      <c r="AB4529" s="7" t="s">
        <v>99</v>
      </c>
      <c r="AC4529" s="7" t="s">
        <v>99</v>
      </c>
      <c r="AD4529" s="7" t="s">
        <v>6088</v>
      </c>
      <c r="AE4529" s="7" t="s">
        <v>2577</v>
      </c>
      <c r="AF4529" s="7" t="str">
        <f aca="false">IF(AD4529&lt;AE4529,AD4529,AE4529)</f>
        <v>Bomb Tower, Boss Bandit, Electro Spirit, Furnace, Goblins, Hog Rider, Lightning, The Log</v>
      </c>
      <c r="AG4529" s="7" t="str">
        <f aca="false">IF(AD4529&lt;AE4529,AE4529,AD4529)</f>
        <v>Fireball, Fisherman, Hunter, Monk, Royal Giant, Skeleton Dragons, The Log, Tombstone</v>
      </c>
      <c r="AH4529" s="7" t="str">
        <f aca="false">IF(AD4529=AF4529,AA4529,IF(AA4529="Win","Loss",IF(AA4529="Loss","Win","Draw")))</f>
        <v>Loss</v>
      </c>
      <c r="AI4529" s="7" t="s">
        <v>297</v>
      </c>
    </row>
    <row r="4530" customFormat="false" ht="15" hidden="false" customHeight="true" outlineLevel="0" collapsed="false">
      <c r="A4530" s="7" t="s">
        <v>8353</v>
      </c>
      <c r="B4530" s="7" t="n">
        <v>1</v>
      </c>
      <c r="C4530" s="7" t="s">
        <v>6073</v>
      </c>
      <c r="D4530" s="7" t="s">
        <v>6074</v>
      </c>
      <c r="E4530" s="7" t="s">
        <v>1754</v>
      </c>
      <c r="F4530" s="7" t="s">
        <v>1755</v>
      </c>
      <c r="G4530" s="7" t="s">
        <v>6090</v>
      </c>
      <c r="H4530" s="7" t="s">
        <v>163</v>
      </c>
      <c r="I4530" s="7" t="s">
        <v>177</v>
      </c>
      <c r="J4530" s="7" t="s">
        <v>95</v>
      </c>
      <c r="K4530" s="7" t="s">
        <v>124</v>
      </c>
      <c r="L4530" s="7" t="s">
        <v>126</v>
      </c>
      <c r="M4530" s="7" t="s">
        <v>257</v>
      </c>
      <c r="N4530" s="7" t="s">
        <v>150</v>
      </c>
      <c r="O4530" s="7" t="s">
        <v>215</v>
      </c>
      <c r="P4530" s="7" t="s">
        <v>93</v>
      </c>
      <c r="Q4530" s="7" t="s">
        <v>219</v>
      </c>
      <c r="R4530" s="7" t="s">
        <v>91</v>
      </c>
      <c r="S4530" s="7" t="s">
        <v>87</v>
      </c>
      <c r="T4530" s="7" t="s">
        <v>165</v>
      </c>
      <c r="U4530" s="7" t="s">
        <v>97</v>
      </c>
      <c r="V4530" s="7" t="s">
        <v>164</v>
      </c>
      <c r="W4530" s="7" t="s">
        <v>157</v>
      </c>
      <c r="X4530" s="7" t="s">
        <v>89</v>
      </c>
      <c r="Y4530" s="7" t="n">
        <v>1</v>
      </c>
      <c r="Z4530" s="7" t="n">
        <v>0</v>
      </c>
      <c r="AA4530" s="7" t="str">
        <f aca="false">IF(Y4530&gt;Z4530,"Win",IF(Y4530&lt;Z4530,"Loss","Draw"))</f>
        <v>Win</v>
      </c>
      <c r="AB4530" s="7" t="s">
        <v>99</v>
      </c>
      <c r="AC4530" s="7" t="s">
        <v>99</v>
      </c>
      <c r="AD4530" s="7" t="s">
        <v>429</v>
      </c>
      <c r="AE4530" s="7" t="s">
        <v>6091</v>
      </c>
      <c r="AF4530" s="7" t="str">
        <f aca="false">IF(AD4530&lt;AE4530,AD4530,AE4530)</f>
        <v>Barbarian Barrel, Electro Spirit, Fireball, Fisherman, Hunter, Royal Ghost, Royal Giant, Skeletons</v>
      </c>
      <c r="AG4530" s="7" t="str">
        <f aca="false">IF(AD4530&lt;AE4530,AE4530,AD4530)</f>
        <v>Earthquake, Fire Spirit, Goblins, Hog Rider, Ronin, Tesla, The Log, Wizard</v>
      </c>
      <c r="AH4530" s="7" t="str">
        <f aca="false">IF(AD4530=AF4530,AA4530,IF(AA4530="Win","Loss",IF(AA4530="Loss","Win","Draw")))</f>
        <v>Win</v>
      </c>
      <c r="AI4530" s="7" t="s">
        <v>297</v>
      </c>
    </row>
    <row r="4531" customFormat="false" ht="15" hidden="false" customHeight="true" outlineLevel="0" collapsed="false">
      <c r="A4531" s="7" t="s">
        <v>8353</v>
      </c>
      <c r="B4531" s="7" t="n">
        <v>2</v>
      </c>
      <c r="C4531" s="7" t="s">
        <v>6073</v>
      </c>
      <c r="D4531" s="7" t="s">
        <v>6074</v>
      </c>
      <c r="E4531" s="7" t="s">
        <v>1754</v>
      </c>
      <c r="F4531" s="7" t="s">
        <v>1755</v>
      </c>
      <c r="G4531" s="7" t="s">
        <v>6092</v>
      </c>
      <c r="H4531" s="7" t="s">
        <v>376</v>
      </c>
      <c r="I4531" s="7" t="s">
        <v>87</v>
      </c>
      <c r="J4531" s="7" t="s">
        <v>202</v>
      </c>
      <c r="K4531" s="7" t="s">
        <v>91</v>
      </c>
      <c r="L4531" s="7" t="s">
        <v>165</v>
      </c>
      <c r="M4531" s="7" t="s">
        <v>97</v>
      </c>
      <c r="N4531" s="7" t="s">
        <v>85</v>
      </c>
      <c r="O4531" s="7" t="s">
        <v>157</v>
      </c>
      <c r="P4531" s="7" t="s">
        <v>89</v>
      </c>
      <c r="Q4531" s="7" t="s">
        <v>152</v>
      </c>
      <c r="R4531" s="7" t="s">
        <v>128</v>
      </c>
      <c r="S4531" s="7" t="s">
        <v>107</v>
      </c>
      <c r="T4531" s="7" t="s">
        <v>306</v>
      </c>
      <c r="U4531" s="7" t="s">
        <v>85</v>
      </c>
      <c r="V4531" s="7" t="s">
        <v>187</v>
      </c>
      <c r="W4531" s="7" t="s">
        <v>95</v>
      </c>
      <c r="X4531" s="7" t="s">
        <v>307</v>
      </c>
      <c r="Y4531" s="7" t="n">
        <v>0</v>
      </c>
      <c r="Z4531" s="7" t="n">
        <v>1</v>
      </c>
      <c r="AA4531" s="7" t="str">
        <f aca="false">IF(Y4531&gt;Z4531,"Win",IF(Y4531&lt;Z4531,"Loss","Draw"))</f>
        <v>Loss</v>
      </c>
      <c r="AB4531" s="7" t="s">
        <v>99</v>
      </c>
      <c r="AC4531" s="7" t="s">
        <v>99</v>
      </c>
      <c r="AD4531" s="7" t="s">
        <v>6093</v>
      </c>
      <c r="AE4531" s="7" t="s">
        <v>603</v>
      </c>
      <c r="AF4531" s="7" t="str">
        <f aca="false">IF(AD4531&lt;AE4531,AD4531,AE4531)</f>
        <v>Baby Dragon, Barbarian Barrel, Goblin Cage, Golden Knight, Golem, Ice Wizard, Lightning, Tornado</v>
      </c>
      <c r="AG4531" s="7" t="str">
        <f aca="false">IF(AD4531&lt;AE4531,AE4531,AD4531)</f>
        <v>Fire Spirit, Goblins, Hog Rider, Lightning, Magic Archer, Ronin, Tesla, The Log</v>
      </c>
      <c r="AH4531" s="7" t="str">
        <f aca="false">IF(AD4531=AF4531,AA4531,IF(AA4531="Win","Loss",IF(AA4531="Loss","Win","Draw")))</f>
        <v>Win</v>
      </c>
      <c r="AI4531" s="7" t="s">
        <v>297</v>
      </c>
    </row>
    <row r="4532" customFormat="false" ht="15" hidden="false" customHeight="true" outlineLevel="0" collapsed="false">
      <c r="A4532" s="7" t="s">
        <v>8353</v>
      </c>
      <c r="B4532" s="7" t="n">
        <v>3</v>
      </c>
      <c r="C4532" s="7" t="s">
        <v>6073</v>
      </c>
      <c r="D4532" s="7" t="s">
        <v>6074</v>
      </c>
      <c r="E4532" s="7" t="s">
        <v>1754</v>
      </c>
      <c r="F4532" s="7" t="s">
        <v>1755</v>
      </c>
      <c r="G4532" s="7" t="s">
        <v>6094</v>
      </c>
      <c r="H4532" s="7" t="s">
        <v>376</v>
      </c>
      <c r="I4532" s="7" t="s">
        <v>129</v>
      </c>
      <c r="J4532" s="7" t="s">
        <v>128</v>
      </c>
      <c r="K4532" s="7" t="s">
        <v>127</v>
      </c>
      <c r="L4532" s="7" t="s">
        <v>133</v>
      </c>
      <c r="M4532" s="7" t="s">
        <v>130</v>
      </c>
      <c r="N4532" s="7" t="s">
        <v>109</v>
      </c>
      <c r="O4532" s="7" t="s">
        <v>141</v>
      </c>
      <c r="P4532" s="7" t="s">
        <v>86</v>
      </c>
      <c r="Q4532" s="7" t="s">
        <v>448</v>
      </c>
      <c r="R4532" s="7" t="s">
        <v>158</v>
      </c>
      <c r="S4532" s="7" t="s">
        <v>114</v>
      </c>
      <c r="T4532" s="7" t="s">
        <v>447</v>
      </c>
      <c r="U4532" s="7" t="s">
        <v>115</v>
      </c>
      <c r="V4532" s="7" t="s">
        <v>173</v>
      </c>
      <c r="W4532" s="7" t="s">
        <v>193</v>
      </c>
      <c r="X4532" s="7" t="s">
        <v>130</v>
      </c>
      <c r="Y4532" s="7" t="n">
        <v>1</v>
      </c>
      <c r="Z4532" s="7" t="n">
        <v>0</v>
      </c>
      <c r="AA4532" s="7" t="str">
        <f aca="false">IF(Y4532&gt;Z4532,"Win",IF(Y4532&lt;Z4532,"Loss","Draw"))</f>
        <v>Win</v>
      </c>
      <c r="AB4532" s="7" t="s">
        <v>99</v>
      </c>
      <c r="AC4532" s="7" t="s">
        <v>99</v>
      </c>
      <c r="AD4532" s="7" t="s">
        <v>6096</v>
      </c>
      <c r="AE4532" s="7" t="s">
        <v>6095</v>
      </c>
      <c r="AF4532" s="7" t="str">
        <f aca="false">IF(AD4532&lt;AE4532,AD4532,AE4532)</f>
        <v>Arrows, Battle Ram, Golden Knight, Lumberjack, Mega Knight, Mother Witch, Skeleton Dragons, Zap</v>
      </c>
      <c r="AG4532" s="7" t="str">
        <f aca="false">IF(AD4532&lt;AE4532,AE4532,AD4532)</f>
        <v>Arrows, Bowler, Giant, Giant Snowball, Graveyard, Guards, Witch, Zappies</v>
      </c>
      <c r="AH4532" s="7" t="str">
        <f aca="false">IF(AD4532=AF4532,AA4532,IF(AA4532="Win","Loss",IF(AA4532="Loss","Win","Draw")))</f>
        <v>Win</v>
      </c>
      <c r="AI4532" s="7" t="s">
        <v>297</v>
      </c>
    </row>
    <row r="4533" customFormat="false" ht="15" hidden="false" customHeight="true" outlineLevel="0" collapsed="false">
      <c r="A4533" s="5" t="s">
        <v>8354</v>
      </c>
      <c r="B4533" s="5" t="n">
        <v>1</v>
      </c>
      <c r="C4533" s="5" t="s">
        <v>6073</v>
      </c>
      <c r="D4533" s="5" t="s">
        <v>6074</v>
      </c>
      <c r="E4533" s="6" t="s">
        <v>3690</v>
      </c>
      <c r="F4533" s="5" t="s">
        <v>3691</v>
      </c>
      <c r="G4533" s="5" t="s">
        <v>8355</v>
      </c>
      <c r="H4533" s="5" t="s">
        <v>352</v>
      </c>
      <c r="I4533" s="5" t="s">
        <v>208</v>
      </c>
      <c r="J4533" s="5" t="s">
        <v>188</v>
      </c>
      <c r="K4533" s="5" t="s">
        <v>109</v>
      </c>
      <c r="L4533" s="5" t="s">
        <v>110</v>
      </c>
      <c r="M4533" s="5" t="s">
        <v>112</v>
      </c>
      <c r="N4533" s="5" t="s">
        <v>93</v>
      </c>
      <c r="O4533" s="5" t="s">
        <v>88</v>
      </c>
      <c r="P4533" s="5" t="s">
        <v>86</v>
      </c>
      <c r="Q4533" s="5" t="s">
        <v>201</v>
      </c>
      <c r="R4533" s="5" t="s">
        <v>151</v>
      </c>
      <c r="S4533" s="5" t="s">
        <v>84</v>
      </c>
      <c r="T4533" s="5" t="s">
        <v>111</v>
      </c>
      <c r="U4533" s="5" t="s">
        <v>116</v>
      </c>
      <c r="V4533" s="5" t="s">
        <v>193</v>
      </c>
      <c r="W4533" s="5" t="s">
        <v>89</v>
      </c>
      <c r="X4533" s="5" t="s">
        <v>234</v>
      </c>
      <c r="Y4533" s="5" t="n">
        <v>1</v>
      </c>
      <c r="Z4533" s="5" t="n">
        <v>0</v>
      </c>
      <c r="AA4533" s="5" t="str">
        <f aca="false">IF(Y4533&gt;Z4533,"Win",IF(Y4533&lt;Z4533,"Loss","Draw"))</f>
        <v>Win</v>
      </c>
      <c r="AB4533" s="5" t="s">
        <v>98</v>
      </c>
      <c r="AC4533" s="5" t="s">
        <v>99</v>
      </c>
      <c r="AD4533" s="5" t="s">
        <v>368</v>
      </c>
      <c r="AE4533" s="5" t="s">
        <v>8012</v>
      </c>
      <c r="AF4533" s="5" t="str">
        <f aca="false">IF(AD4533&lt;AE4533,AD4533,AE4533)</f>
        <v>Archers, Bomb Tower, Guards, Mighty Miner, Miner, Poison, The Log, Wall Breakers</v>
      </c>
      <c r="AG4533" s="5" t="str">
        <f aca="false">IF(AD4533&lt;AE4533,AE4533,AD4533)</f>
        <v>Berserker, Fireball, Lava Hound, Skeleton Dragons, Spirit Empress, Tombstone, Valkyrie, Zap</v>
      </c>
      <c r="AH4533" s="5" t="str">
        <f aca="false">IF(AD4533=AF4533,AA4533,IF(AA4533="Win","Loss",IF(AA4533="Loss","Win","Draw")))</f>
        <v>Loss</v>
      </c>
      <c r="AI4533" s="5" t="s">
        <v>297</v>
      </c>
    </row>
    <row r="4534" customFormat="false" ht="15" hidden="false" customHeight="true" outlineLevel="0" collapsed="false">
      <c r="A4534" s="5" t="s">
        <v>8354</v>
      </c>
      <c r="B4534" s="5" t="n">
        <v>2</v>
      </c>
      <c r="C4534" s="5" t="s">
        <v>6073</v>
      </c>
      <c r="D4534" s="5" t="s">
        <v>6074</v>
      </c>
      <c r="E4534" s="6" t="s">
        <v>3690</v>
      </c>
      <c r="F4534" s="5" t="s">
        <v>3691</v>
      </c>
      <c r="G4534" s="5" t="s">
        <v>8356</v>
      </c>
      <c r="H4534" s="5" t="s">
        <v>352</v>
      </c>
      <c r="I4534" s="5" t="s">
        <v>201</v>
      </c>
      <c r="J4534" s="5" t="s">
        <v>202</v>
      </c>
      <c r="K4534" s="5" t="s">
        <v>203</v>
      </c>
      <c r="L4534" s="5" t="s">
        <v>157</v>
      </c>
      <c r="M4534" s="5" t="s">
        <v>118</v>
      </c>
      <c r="N4534" s="5" t="s">
        <v>204</v>
      </c>
      <c r="O4534" s="5" t="s">
        <v>87</v>
      </c>
      <c r="P4534" s="5" t="s">
        <v>97</v>
      </c>
      <c r="Q4534" s="5" t="s">
        <v>153</v>
      </c>
      <c r="R4534" s="5" t="s">
        <v>337</v>
      </c>
      <c r="S4534" s="5" t="s">
        <v>407</v>
      </c>
      <c r="T4534" s="5" t="s">
        <v>85</v>
      </c>
      <c r="U4534" s="5" t="s">
        <v>118</v>
      </c>
      <c r="V4534" s="5" t="s">
        <v>126</v>
      </c>
      <c r="W4534" s="5" t="s">
        <v>165</v>
      </c>
      <c r="X4534" s="5" t="s">
        <v>95</v>
      </c>
      <c r="Y4534" s="5" t="n">
        <v>1</v>
      </c>
      <c r="Z4534" s="5" t="n">
        <v>0</v>
      </c>
      <c r="AA4534" s="5" t="str">
        <f aca="false">IF(Y4534&gt;Z4534,"Win",IF(Y4534&lt;Z4534,"Loss","Draw"))</f>
        <v>Win</v>
      </c>
      <c r="AB4534" s="5" t="s">
        <v>98</v>
      </c>
      <c r="AC4534" s="5" t="s">
        <v>99</v>
      </c>
      <c r="AD4534" s="5" t="s">
        <v>1001</v>
      </c>
      <c r="AE4534" s="5" t="s">
        <v>8357</v>
      </c>
      <c r="AF4534" s="5" t="str">
        <f aca="false">IF(AD4534&lt;AE4534,AD4534,AE4534)</f>
        <v>Barbarian Barrel, Boss Bandit, Cannon, Firecracker, Hog Rider, Ice Spirit, Lightning, Skeletons</v>
      </c>
      <c r="AG4534" s="5" t="str">
        <f aca="false">IF(AD4534&lt;AE4534,AE4534,AD4534)</f>
        <v>Fire Spirit, Goblin Barrel, Ice Spirit, Magic Archer, Ronin, Royal Delivery, Tesla, Wall Breakers</v>
      </c>
      <c r="AH4534" s="5" t="str">
        <f aca="false">IF(AD4534=AF4534,AA4534,IF(AA4534="Win","Loss",IF(AA4534="Loss","Win","Draw")))</f>
        <v>Loss</v>
      </c>
      <c r="AI4534" s="5" t="s">
        <v>297</v>
      </c>
    </row>
    <row r="4535" customFormat="false" ht="15" hidden="false" customHeight="true" outlineLevel="0" collapsed="false">
      <c r="A4535" s="5" t="s">
        <v>8354</v>
      </c>
      <c r="B4535" s="5" t="n">
        <v>3</v>
      </c>
      <c r="C4535" s="5" t="s">
        <v>6073</v>
      </c>
      <c r="D4535" s="5" t="s">
        <v>6074</v>
      </c>
      <c r="E4535" s="6" t="s">
        <v>3690</v>
      </c>
      <c r="F4535" s="5" t="s">
        <v>3691</v>
      </c>
      <c r="G4535" s="5" t="s">
        <v>8358</v>
      </c>
      <c r="H4535" s="5" t="s">
        <v>352</v>
      </c>
      <c r="I4535" s="5" t="s">
        <v>153</v>
      </c>
      <c r="J4535" s="5" t="s">
        <v>83</v>
      </c>
      <c r="K4535" s="5" t="s">
        <v>172</v>
      </c>
      <c r="L4535" s="5" t="s">
        <v>85</v>
      </c>
      <c r="M4535" s="5" t="s">
        <v>126</v>
      </c>
      <c r="N4535" s="5" t="s">
        <v>165</v>
      </c>
      <c r="O4535" s="5" t="s">
        <v>95</v>
      </c>
      <c r="P4535" s="5" t="s">
        <v>150</v>
      </c>
      <c r="Q4535" s="5" t="s">
        <v>127</v>
      </c>
      <c r="R4535" s="5" t="s">
        <v>128</v>
      </c>
      <c r="S4535" s="5" t="s">
        <v>129</v>
      </c>
      <c r="T4535" s="5" t="s">
        <v>173</v>
      </c>
      <c r="U4535" s="5" t="s">
        <v>133</v>
      </c>
      <c r="V4535" s="5" t="s">
        <v>86</v>
      </c>
      <c r="W4535" s="5" t="s">
        <v>97</v>
      </c>
      <c r="X4535" s="5" t="s">
        <v>130</v>
      </c>
      <c r="Y4535" s="5" t="n">
        <v>1</v>
      </c>
      <c r="Z4535" s="5" t="n">
        <v>0</v>
      </c>
      <c r="AA4535" s="5" t="str">
        <f aca="false">IF(Y4535&gt;Z4535,"Win",IF(Y4535&lt;Z4535,"Loss","Draw"))</f>
        <v>Win</v>
      </c>
      <c r="AB4535" s="5" t="s">
        <v>98</v>
      </c>
      <c r="AC4535" s="5" t="s">
        <v>99</v>
      </c>
      <c r="AD4535" s="5" t="s">
        <v>8359</v>
      </c>
      <c r="AE4535" s="5" t="s">
        <v>2394</v>
      </c>
      <c r="AF4535" s="5" t="str">
        <f aca="false">IF(AD4535&lt;AE4535,AD4535,AE4535)</f>
        <v>Arrows, Battle Ram, Golden Knight, Mega Knight, Mother Witch, Ronin, Skeleton Dragons, Zappies</v>
      </c>
      <c r="AG4535" s="5" t="str">
        <f aca="false">IF(AD4535&lt;AE4535,AE4535,AD4535)</f>
        <v>Barbarian Barrel, Cannon, Electro Spirit, Hog Rider, Lightning, Monk, Musketeer, Skeletons</v>
      </c>
      <c r="AH4535" s="5" t="str">
        <f aca="false">IF(AD4535=AF4535,AA4535,IF(AA4535="Win","Loss",IF(AA4535="Loss","Win","Draw")))</f>
        <v>Loss</v>
      </c>
      <c r="AI4535" s="5" t="s">
        <v>297</v>
      </c>
    </row>
    <row r="4536" customFormat="false" ht="15" hidden="false" customHeight="true" outlineLevel="0" collapsed="false">
      <c r="A4536" s="7" t="s">
        <v>8360</v>
      </c>
      <c r="B4536" s="7" t="n">
        <v>1</v>
      </c>
      <c r="C4536" s="7" t="s">
        <v>6073</v>
      </c>
      <c r="D4536" s="7" t="s">
        <v>6074</v>
      </c>
      <c r="E4536" s="8" t="s">
        <v>3690</v>
      </c>
      <c r="F4536" s="7" t="s">
        <v>3691</v>
      </c>
      <c r="G4536" s="7" t="s">
        <v>8361</v>
      </c>
      <c r="H4536" s="7" t="s">
        <v>352</v>
      </c>
      <c r="I4536" s="7" t="s">
        <v>177</v>
      </c>
      <c r="J4536" s="7" t="s">
        <v>95</v>
      </c>
      <c r="K4536" s="7" t="s">
        <v>124</v>
      </c>
      <c r="L4536" s="7" t="s">
        <v>257</v>
      </c>
      <c r="M4536" s="7" t="s">
        <v>215</v>
      </c>
      <c r="N4536" s="7" t="s">
        <v>93</v>
      </c>
      <c r="O4536" s="7" t="s">
        <v>126</v>
      </c>
      <c r="P4536" s="7" t="s">
        <v>150</v>
      </c>
      <c r="Q4536" s="7" t="s">
        <v>177</v>
      </c>
      <c r="R4536" s="7" t="s">
        <v>83</v>
      </c>
      <c r="S4536" s="7" t="s">
        <v>84</v>
      </c>
      <c r="T4536" s="7" t="s">
        <v>215</v>
      </c>
      <c r="U4536" s="7" t="s">
        <v>93</v>
      </c>
      <c r="V4536" s="7" t="s">
        <v>86</v>
      </c>
      <c r="W4536" s="7" t="s">
        <v>89</v>
      </c>
      <c r="X4536" s="7" t="s">
        <v>188</v>
      </c>
      <c r="Y4536" s="7" t="n">
        <v>1</v>
      </c>
      <c r="Z4536" s="7" t="n">
        <v>0</v>
      </c>
      <c r="AA4536" s="7" t="str">
        <f aca="false">IF(Y4536&gt;Z4536,"Win",IF(Y4536&lt;Z4536,"Loss","Draw"))</f>
        <v>Win</v>
      </c>
      <c r="AB4536" s="7" t="s">
        <v>99</v>
      </c>
      <c r="AC4536" s="7" t="s">
        <v>99</v>
      </c>
      <c r="AD4536" s="7" t="s">
        <v>429</v>
      </c>
      <c r="AE4536" s="7" t="s">
        <v>3646</v>
      </c>
      <c r="AF4536" s="7" t="str">
        <f aca="false">IF(AD4536&lt;AE4536,AD4536,AE4536)</f>
        <v>Archers, Fireball, Fisherman, Monk, Royal Giant, Skeleton Dragons, The Log, Tombstone</v>
      </c>
      <c r="AG4536" s="7" t="str">
        <f aca="false">IF(AD4536&lt;AE4536,AE4536,AD4536)</f>
        <v>Barbarian Barrel, Electro Spirit, Fireball, Fisherman, Hunter, Royal Ghost, Royal Giant, Skeletons</v>
      </c>
      <c r="AH4536" s="7" t="str">
        <f aca="false">IF(AD4536=AF4536,AA4536,IF(AA4536="Win","Loss",IF(AA4536="Loss","Win","Draw")))</f>
        <v>Loss</v>
      </c>
      <c r="AI4536" s="7" t="s">
        <v>297</v>
      </c>
    </row>
    <row r="4537" customFormat="false" ht="15" hidden="false" customHeight="true" outlineLevel="0" collapsed="false">
      <c r="A4537" s="7" t="s">
        <v>8360</v>
      </c>
      <c r="B4537" s="7" t="n">
        <v>2</v>
      </c>
      <c r="C4537" s="7" t="s">
        <v>6073</v>
      </c>
      <c r="D4537" s="7" t="s">
        <v>6074</v>
      </c>
      <c r="E4537" s="8" t="s">
        <v>3690</v>
      </c>
      <c r="F4537" s="7" t="s">
        <v>3691</v>
      </c>
      <c r="G4537" s="7" t="s">
        <v>8362</v>
      </c>
      <c r="H4537" s="7" t="s">
        <v>352</v>
      </c>
      <c r="I4537" s="7" t="s">
        <v>127</v>
      </c>
      <c r="J4537" s="7" t="s">
        <v>128</v>
      </c>
      <c r="K4537" s="7" t="s">
        <v>129</v>
      </c>
      <c r="L4537" s="7" t="s">
        <v>173</v>
      </c>
      <c r="M4537" s="7" t="s">
        <v>133</v>
      </c>
      <c r="N4537" s="7" t="s">
        <v>86</v>
      </c>
      <c r="O4537" s="7" t="s">
        <v>97</v>
      </c>
      <c r="P4537" s="7" t="s">
        <v>130</v>
      </c>
      <c r="Q4537" s="7" t="s">
        <v>87</v>
      </c>
      <c r="R4537" s="7" t="s">
        <v>91</v>
      </c>
      <c r="S4537" s="7" t="s">
        <v>113</v>
      </c>
      <c r="T4537" s="7" t="s">
        <v>85</v>
      </c>
      <c r="U4537" s="7" t="s">
        <v>150</v>
      </c>
      <c r="V4537" s="7" t="s">
        <v>97</v>
      </c>
      <c r="W4537" s="7" t="s">
        <v>165</v>
      </c>
      <c r="X4537" s="7" t="s">
        <v>95</v>
      </c>
      <c r="Y4537" s="7" t="n">
        <v>3</v>
      </c>
      <c r="Z4537" s="7" t="n">
        <v>0</v>
      </c>
      <c r="AA4537" s="7" t="str">
        <f aca="false">IF(Y4537&gt;Z4537,"Win",IF(Y4537&lt;Z4537,"Loss","Draw"))</f>
        <v>Win</v>
      </c>
      <c r="AB4537" s="7" t="s">
        <v>99</v>
      </c>
      <c r="AC4537" s="7" t="s">
        <v>99</v>
      </c>
      <c r="AD4537" s="7" t="s">
        <v>2394</v>
      </c>
      <c r="AE4537" s="7" t="s">
        <v>5967</v>
      </c>
      <c r="AF4537" s="7" t="str">
        <f aca="false">IF(AD4537&lt;AE4537,AD4537,AE4537)</f>
        <v>Arrows, Battle Ram, Golden Knight, Mega Knight, Mother Witch, Ronin, Skeleton Dragons, Zappies</v>
      </c>
      <c r="AG4537" s="7" t="str">
        <f aca="false">IF(AD4537&lt;AE4537,AE4537,AD4537)</f>
        <v>Barbarian Barrel, Electro Spirit, Furnace, Goblins, Hog Rider, Lightning, Ronin, Tesla</v>
      </c>
      <c r="AH4537" s="7" t="str">
        <f aca="false">IF(AD4537=AF4537,AA4537,IF(AA4537="Win","Loss",IF(AA4537="Loss","Win","Draw")))</f>
        <v>Win</v>
      </c>
      <c r="AI4537" s="7" t="s">
        <v>297</v>
      </c>
    </row>
    <row r="4538" customFormat="false" ht="15" hidden="false" customHeight="true" outlineLevel="0" collapsed="false">
      <c r="A4538" s="7" t="s">
        <v>8360</v>
      </c>
      <c r="B4538" s="7" t="n">
        <v>3</v>
      </c>
      <c r="C4538" s="7" t="s">
        <v>6073</v>
      </c>
      <c r="D4538" s="7" t="s">
        <v>6074</v>
      </c>
      <c r="E4538" s="8" t="s">
        <v>3690</v>
      </c>
      <c r="F4538" s="7" t="s">
        <v>3691</v>
      </c>
      <c r="G4538" s="7" t="s">
        <v>8363</v>
      </c>
      <c r="H4538" s="7" t="s">
        <v>352</v>
      </c>
      <c r="I4538" s="7" t="s">
        <v>203</v>
      </c>
      <c r="J4538" s="7" t="s">
        <v>202</v>
      </c>
      <c r="K4538" s="7" t="s">
        <v>201</v>
      </c>
      <c r="L4538" s="7" t="s">
        <v>157</v>
      </c>
      <c r="M4538" s="7" t="s">
        <v>204</v>
      </c>
      <c r="N4538" s="7" t="s">
        <v>87</v>
      </c>
      <c r="O4538" s="7" t="s">
        <v>118</v>
      </c>
      <c r="P4538" s="7" t="s">
        <v>88</v>
      </c>
      <c r="Q4538" s="7" t="s">
        <v>127</v>
      </c>
      <c r="R4538" s="7" t="s">
        <v>219</v>
      </c>
      <c r="S4538" s="7" t="s">
        <v>141</v>
      </c>
      <c r="T4538" s="7" t="s">
        <v>117</v>
      </c>
      <c r="U4538" s="7" t="s">
        <v>133</v>
      </c>
      <c r="V4538" s="7" t="s">
        <v>294</v>
      </c>
      <c r="W4538" s="7" t="s">
        <v>173</v>
      </c>
      <c r="X4538" s="7" t="s">
        <v>109</v>
      </c>
      <c r="Y4538" s="7" t="n">
        <v>0</v>
      </c>
      <c r="Z4538" s="7" t="n">
        <v>2</v>
      </c>
      <c r="AA4538" s="7" t="str">
        <f aca="false">IF(Y4538&gt;Z4538,"Win",IF(Y4538&lt;Z4538,"Loss","Draw"))</f>
        <v>Loss</v>
      </c>
      <c r="AB4538" s="7" t="s">
        <v>99</v>
      </c>
      <c r="AC4538" s="7" t="s">
        <v>99</v>
      </c>
      <c r="AD4538" s="7" t="s">
        <v>206</v>
      </c>
      <c r="AE4538" s="7" t="s">
        <v>8364</v>
      </c>
      <c r="AF4538" s="7" t="str">
        <f aca="false">IF(AD4538&lt;AE4538,AD4538,AE4538)</f>
        <v>Battle Ram, Giant Skeleton, Lumberjack, Mother Witch, Vines, Wizard, Zap, Zappies</v>
      </c>
      <c r="AG4538" s="7" t="str">
        <f aca="false">IF(AD4538&lt;AE4538,AE4538,AD4538)</f>
        <v>Berserker, Fire Spirit, Goblin Barrel, Ice Spirit, Magic Archer, Royal Delivery, Tesla, Wall Breakers</v>
      </c>
      <c r="AH4538" s="7" t="str">
        <f aca="false">IF(AD4538=AF4538,AA4538,IF(AA4538="Win","Loss",IF(AA4538="Loss","Win","Draw")))</f>
        <v>Win</v>
      </c>
      <c r="AI4538" s="7" t="s">
        <v>297</v>
      </c>
    </row>
    <row r="4539" customFormat="false" ht="15" hidden="false" customHeight="true" outlineLevel="0" collapsed="false">
      <c r="A4539" s="7" t="s">
        <v>8365</v>
      </c>
      <c r="B4539" s="7" t="n">
        <v>1</v>
      </c>
      <c r="C4539" s="7" t="s">
        <v>6073</v>
      </c>
      <c r="D4539" s="7" t="s">
        <v>6074</v>
      </c>
      <c r="E4539" s="8" t="s">
        <v>3690</v>
      </c>
      <c r="F4539" s="7" t="s">
        <v>3691</v>
      </c>
      <c r="G4539" s="7" t="s">
        <v>8366</v>
      </c>
      <c r="H4539" s="7" t="s">
        <v>163</v>
      </c>
      <c r="I4539" s="7" t="s">
        <v>137</v>
      </c>
      <c r="J4539" s="7" t="s">
        <v>241</v>
      </c>
      <c r="K4539" s="7" t="s">
        <v>114</v>
      </c>
      <c r="L4539" s="7" t="s">
        <v>116</v>
      </c>
      <c r="M4539" s="7" t="s">
        <v>242</v>
      </c>
      <c r="N4539" s="7" t="s">
        <v>157</v>
      </c>
      <c r="O4539" s="7" t="s">
        <v>126</v>
      </c>
      <c r="P4539" s="7" t="s">
        <v>87</v>
      </c>
      <c r="Q4539" s="7" t="s">
        <v>153</v>
      </c>
      <c r="R4539" s="7" t="s">
        <v>172</v>
      </c>
      <c r="S4539" s="7" t="s">
        <v>141</v>
      </c>
      <c r="T4539" s="7" t="s">
        <v>95</v>
      </c>
      <c r="U4539" s="7" t="s">
        <v>93</v>
      </c>
      <c r="V4539" s="7" t="s">
        <v>165</v>
      </c>
      <c r="W4539" s="7" t="s">
        <v>118</v>
      </c>
      <c r="X4539" s="7" t="s">
        <v>88</v>
      </c>
      <c r="Y4539" s="7" t="n">
        <v>1</v>
      </c>
      <c r="Z4539" s="7" t="n">
        <v>0</v>
      </c>
      <c r="AA4539" s="7" t="str">
        <f aca="false">IF(Y4539&gt;Z4539,"Win",IF(Y4539&lt;Z4539,"Loss","Draw"))</f>
        <v>Win</v>
      </c>
      <c r="AB4539" s="7" t="s">
        <v>99</v>
      </c>
      <c r="AC4539" s="7" t="s">
        <v>99</v>
      </c>
      <c r="AD4539" s="7" t="s">
        <v>243</v>
      </c>
      <c r="AE4539" s="7" t="s">
        <v>8367</v>
      </c>
      <c r="AF4539" s="7" t="str">
        <f aca="false">IF(AD4539&lt;AE4539,AD4539,AE4539)</f>
        <v>Barbarian Barrel, Berserker, Cannon, Fireball, Hog Rider, Ice Spirit, Lumberjack, Musketeer</v>
      </c>
      <c r="AG4539" s="7" t="str">
        <f aca="false">IF(AD4539&lt;AE4539,AE4539,AD4539)</f>
        <v>Bomber, Fire Spirit, Giant Snowball, Goblin Drill, Knight, Poison, Skeletons, Tesla</v>
      </c>
      <c r="AH4539" s="7" t="str">
        <f aca="false">IF(AD4539=AF4539,AA4539,IF(AA4539="Win","Loss",IF(AA4539="Loss","Win","Draw")))</f>
        <v>Loss</v>
      </c>
      <c r="AI4539" s="7" t="s">
        <v>297</v>
      </c>
    </row>
    <row r="4540" customFormat="false" ht="15" hidden="false" customHeight="true" outlineLevel="0" collapsed="false">
      <c r="A4540" s="7" t="s">
        <v>8365</v>
      </c>
      <c r="B4540" s="7" t="n">
        <v>2</v>
      </c>
      <c r="C4540" s="7" t="s">
        <v>6073</v>
      </c>
      <c r="D4540" s="7" t="s">
        <v>6074</v>
      </c>
      <c r="E4540" s="8" t="s">
        <v>3690</v>
      </c>
      <c r="F4540" s="7" t="s">
        <v>3691</v>
      </c>
      <c r="G4540" s="7" t="s">
        <v>8368</v>
      </c>
      <c r="H4540" s="7" t="s">
        <v>352</v>
      </c>
      <c r="I4540" s="7" t="s">
        <v>107</v>
      </c>
      <c r="J4540" s="7" t="s">
        <v>128</v>
      </c>
      <c r="K4540" s="7" t="s">
        <v>152</v>
      </c>
      <c r="L4540" s="7" t="s">
        <v>307</v>
      </c>
      <c r="M4540" s="7" t="s">
        <v>187</v>
      </c>
      <c r="N4540" s="7" t="s">
        <v>85</v>
      </c>
      <c r="O4540" s="7" t="s">
        <v>306</v>
      </c>
      <c r="P4540" s="7" t="s">
        <v>95</v>
      </c>
      <c r="Q4540" s="7" t="s">
        <v>407</v>
      </c>
      <c r="R4540" s="7" t="s">
        <v>186</v>
      </c>
      <c r="S4540" s="7" t="s">
        <v>91</v>
      </c>
      <c r="T4540" s="7" t="s">
        <v>97</v>
      </c>
      <c r="U4540" s="7" t="s">
        <v>130</v>
      </c>
      <c r="V4540" s="7" t="s">
        <v>114</v>
      </c>
      <c r="W4540" s="7" t="s">
        <v>234</v>
      </c>
      <c r="X4540" s="7" t="s">
        <v>111</v>
      </c>
      <c r="Y4540" s="7" t="n">
        <v>1</v>
      </c>
      <c r="Z4540" s="7" t="n">
        <v>0</v>
      </c>
      <c r="AA4540" s="7" t="str">
        <f aca="false">IF(Y4540&gt;Z4540,"Win",IF(Y4540&lt;Z4540,"Loss","Draw"))</f>
        <v>Win</v>
      </c>
      <c r="AB4540" s="7" t="s">
        <v>99</v>
      </c>
      <c r="AC4540" s="7" t="s">
        <v>99</v>
      </c>
      <c r="AD4540" s="7" t="s">
        <v>603</v>
      </c>
      <c r="AE4540" s="7" t="s">
        <v>8369</v>
      </c>
      <c r="AF4540" s="7" t="str">
        <f aca="false">IF(AD4540&lt;AE4540,AD4540,AE4540)</f>
        <v>Arrows, Balloon, Bomb Tower, Firecracker, Giant Snowball, Goblins, Miner, Ronin</v>
      </c>
      <c r="AG4540" s="7" t="str">
        <f aca="false">IF(AD4540&lt;AE4540,AE4540,AD4540)</f>
        <v>Baby Dragon, Barbarian Barrel, Goblin Cage, Golden Knight, Golem, Ice Wizard, Lightning, Tornado</v>
      </c>
      <c r="AH4540" s="7" t="str">
        <f aca="false">IF(AD4540=AF4540,AA4540,IF(AA4540="Win","Loss",IF(AA4540="Loss","Win","Draw")))</f>
        <v>Loss</v>
      </c>
      <c r="AI4540" s="7" t="s">
        <v>297</v>
      </c>
    </row>
    <row r="4541" customFormat="false" ht="15" hidden="false" customHeight="true" outlineLevel="0" collapsed="false">
      <c r="A4541" s="7" t="s">
        <v>8365</v>
      </c>
      <c r="B4541" s="7" t="n">
        <v>3</v>
      </c>
      <c r="C4541" s="7" t="s">
        <v>6073</v>
      </c>
      <c r="D4541" s="7" t="s">
        <v>6074</v>
      </c>
      <c r="E4541" s="8" t="s">
        <v>3690</v>
      </c>
      <c r="F4541" s="7" t="s">
        <v>3691</v>
      </c>
      <c r="G4541" s="7" t="s">
        <v>8370</v>
      </c>
      <c r="H4541" s="7" t="s">
        <v>352</v>
      </c>
      <c r="I4541" s="7" t="s">
        <v>84</v>
      </c>
      <c r="J4541" s="7" t="s">
        <v>83</v>
      </c>
      <c r="K4541" s="7" t="s">
        <v>82</v>
      </c>
      <c r="L4541" s="7" t="s">
        <v>89</v>
      </c>
      <c r="M4541" s="7" t="s">
        <v>91</v>
      </c>
      <c r="N4541" s="7" t="s">
        <v>86</v>
      </c>
      <c r="O4541" s="7" t="s">
        <v>119</v>
      </c>
      <c r="P4541" s="7" t="s">
        <v>93</v>
      </c>
      <c r="Q4541" s="7" t="s">
        <v>82</v>
      </c>
      <c r="R4541" s="7" t="s">
        <v>151</v>
      </c>
      <c r="S4541" s="7" t="s">
        <v>152</v>
      </c>
      <c r="T4541" s="7" t="s">
        <v>85</v>
      </c>
      <c r="U4541" s="7" t="s">
        <v>126</v>
      </c>
      <c r="V4541" s="7" t="s">
        <v>150</v>
      </c>
      <c r="W4541" s="7" t="s">
        <v>89</v>
      </c>
      <c r="X4541" s="7" t="s">
        <v>87</v>
      </c>
      <c r="Y4541" s="7" t="n">
        <v>1</v>
      </c>
      <c r="Z4541" s="7" t="n">
        <v>0</v>
      </c>
      <c r="AA4541" s="7" t="str">
        <f aca="false">IF(Y4541&gt;Z4541,"Win",IF(Y4541&lt;Z4541,"Loss","Draw"))</f>
        <v>Win</v>
      </c>
      <c r="AB4541" s="7" t="s">
        <v>99</v>
      </c>
      <c r="AC4541" s="7" t="s">
        <v>99</v>
      </c>
      <c r="AD4541" s="7" t="s">
        <v>8371</v>
      </c>
      <c r="AE4541" s="7" t="s">
        <v>4157</v>
      </c>
      <c r="AF4541" s="7" t="str">
        <f aca="false">IF(AD4541&lt;AE4541,AD4541,AE4541)</f>
        <v>Archers, Fireball, Goblin Hut, Goblins, Monk, Royal Hogs, Skeleton Dragons, The Log</v>
      </c>
      <c r="AG4541" s="7" t="str">
        <f aca="false">IF(AD4541&lt;AE4541,AE4541,AD4541)</f>
        <v>Baby Dragon, Electro Spirit, Lightning, Mighty Miner, Royal Hogs, Skeletons, Tesla, The Log</v>
      </c>
      <c r="AH4541" s="7" t="str">
        <f aca="false">IF(AD4541=AF4541,AA4541,IF(AA4541="Win","Loss",IF(AA4541="Loss","Win","Draw")))</f>
        <v>Win</v>
      </c>
      <c r="AI4541" s="7" t="s">
        <v>297</v>
      </c>
    </row>
    <row r="4542" customFormat="false" ht="15" hidden="false" customHeight="true" outlineLevel="0" collapsed="false">
      <c r="A4542" s="5" t="s">
        <v>8372</v>
      </c>
      <c r="B4542" s="5" t="n">
        <v>1</v>
      </c>
      <c r="C4542" s="5" t="s">
        <v>6073</v>
      </c>
      <c r="D4542" s="5" t="s">
        <v>6074</v>
      </c>
      <c r="E4542" s="5" t="s">
        <v>7003</v>
      </c>
      <c r="F4542" s="5" t="s">
        <v>7004</v>
      </c>
      <c r="G4542" s="5" t="s">
        <v>8373</v>
      </c>
      <c r="H4542" s="5" t="s">
        <v>163</v>
      </c>
      <c r="I4542" s="5" t="s">
        <v>201</v>
      </c>
      <c r="J4542" s="5" t="s">
        <v>202</v>
      </c>
      <c r="K4542" s="5" t="s">
        <v>203</v>
      </c>
      <c r="L4542" s="5" t="s">
        <v>88</v>
      </c>
      <c r="M4542" s="5" t="s">
        <v>157</v>
      </c>
      <c r="N4542" s="5" t="s">
        <v>118</v>
      </c>
      <c r="O4542" s="5" t="s">
        <v>204</v>
      </c>
      <c r="P4542" s="5" t="s">
        <v>87</v>
      </c>
      <c r="Q4542" s="5" t="s">
        <v>107</v>
      </c>
      <c r="R4542" s="5" t="s">
        <v>95</v>
      </c>
      <c r="S4542" s="5" t="s">
        <v>141</v>
      </c>
      <c r="T4542" s="5" t="s">
        <v>93</v>
      </c>
      <c r="U4542" s="5" t="s">
        <v>143</v>
      </c>
      <c r="V4542" s="5" t="s">
        <v>150</v>
      </c>
      <c r="W4542" s="5" t="s">
        <v>178</v>
      </c>
      <c r="X4542" s="5" t="s">
        <v>177</v>
      </c>
      <c r="Y4542" s="5" t="n">
        <v>0</v>
      </c>
      <c r="Z4542" s="5" t="n">
        <v>1</v>
      </c>
      <c r="AA4542" s="5" t="str">
        <f aca="false">IF(Y4542&gt;Z4542,"Win",IF(Y4542&lt;Z4542,"Loss","Draw"))</f>
        <v>Loss</v>
      </c>
      <c r="AB4542" s="5" t="s">
        <v>98</v>
      </c>
      <c r="AC4542" s="5" t="s">
        <v>99</v>
      </c>
      <c r="AD4542" s="5" t="s">
        <v>206</v>
      </c>
      <c r="AE4542" s="5" t="s">
        <v>180</v>
      </c>
      <c r="AF4542" s="5" t="str">
        <f aca="false">IF(AD4542&lt;AE4542,AD4542,AE4542)</f>
        <v>Barbarian Barrel, Electro Spirit, Fireball, Goblin Cage, Heal Spirit, Lumberjack, Phoenix, Royal Giant</v>
      </c>
      <c r="AG4542" s="5" t="str">
        <f aca="false">IF(AD4542&lt;AE4542,AE4542,AD4542)</f>
        <v>Berserker, Fire Spirit, Goblin Barrel, Ice Spirit, Magic Archer, Royal Delivery, Tesla, Wall Breakers</v>
      </c>
      <c r="AH4542" s="5" t="str">
        <f aca="false">IF(AD4542=AF4542,AA4542,IF(AA4542="Win","Loss",IF(AA4542="Loss","Win","Draw")))</f>
        <v>Win</v>
      </c>
      <c r="AI4542" s="5" t="s">
        <v>297</v>
      </c>
    </row>
    <row r="4543" customFormat="false" ht="15" hidden="false" customHeight="true" outlineLevel="0" collapsed="false">
      <c r="A4543" s="5" t="s">
        <v>8372</v>
      </c>
      <c r="B4543" s="5" t="n">
        <v>2</v>
      </c>
      <c r="C4543" s="5" t="s">
        <v>6073</v>
      </c>
      <c r="D4543" s="5" t="s">
        <v>6074</v>
      </c>
      <c r="E4543" s="5" t="s">
        <v>7003</v>
      </c>
      <c r="F4543" s="5" t="s">
        <v>7004</v>
      </c>
      <c r="G4543" s="5" t="s">
        <v>8374</v>
      </c>
      <c r="H4543" s="5" t="s">
        <v>163</v>
      </c>
      <c r="I4543" s="5" t="s">
        <v>152</v>
      </c>
      <c r="J4543" s="5" t="s">
        <v>128</v>
      </c>
      <c r="K4543" s="5" t="s">
        <v>107</v>
      </c>
      <c r="L4543" s="5" t="s">
        <v>85</v>
      </c>
      <c r="M4543" s="5" t="s">
        <v>95</v>
      </c>
      <c r="N4543" s="5" t="s">
        <v>307</v>
      </c>
      <c r="O4543" s="5" t="s">
        <v>187</v>
      </c>
      <c r="P4543" s="5" t="s">
        <v>306</v>
      </c>
      <c r="Q4543" s="5" t="s">
        <v>114</v>
      </c>
      <c r="R4543" s="5" t="s">
        <v>108</v>
      </c>
      <c r="S4543" s="5" t="s">
        <v>84</v>
      </c>
      <c r="T4543" s="5" t="s">
        <v>119</v>
      </c>
      <c r="U4543" s="5" t="s">
        <v>138</v>
      </c>
      <c r="V4543" s="5" t="s">
        <v>126</v>
      </c>
      <c r="W4543" s="5" t="s">
        <v>116</v>
      </c>
      <c r="X4543" s="5" t="s">
        <v>137</v>
      </c>
      <c r="Y4543" s="5" t="n">
        <v>1</v>
      </c>
      <c r="Z4543" s="5" t="n">
        <v>0</v>
      </c>
      <c r="AA4543" s="5" t="str">
        <f aca="false">IF(Y4543&gt;Z4543,"Win",IF(Y4543&lt;Z4543,"Loss","Draw"))</f>
        <v>Win</v>
      </c>
      <c r="AB4543" s="5" t="s">
        <v>98</v>
      </c>
      <c r="AC4543" s="5" t="s">
        <v>99</v>
      </c>
      <c r="AD4543" s="5" t="s">
        <v>603</v>
      </c>
      <c r="AE4543" s="5" t="s">
        <v>1288</v>
      </c>
      <c r="AF4543" s="5" t="str">
        <f aca="false">IF(AD4543&lt;AE4543,AD4543,AE4543)</f>
        <v>Archers, Dark Prince, Giant Snowball, Goblin Demolisher, Goblin Drill, Goblin Hut, Poison, Skeletons</v>
      </c>
      <c r="AG4543" s="5" t="str">
        <f aca="false">IF(AD4543&lt;AE4543,AE4543,AD4543)</f>
        <v>Baby Dragon, Barbarian Barrel, Goblin Cage, Golden Knight, Golem, Ice Wizard, Lightning, Tornado</v>
      </c>
      <c r="AH4543" s="5" t="str">
        <f aca="false">IF(AD4543=AF4543,AA4543,IF(AA4543="Win","Loss",IF(AA4543="Loss","Win","Draw")))</f>
        <v>Loss</v>
      </c>
      <c r="AI4543" s="5" t="s">
        <v>297</v>
      </c>
    </row>
    <row r="4544" customFormat="false" ht="15" hidden="false" customHeight="true" outlineLevel="0" collapsed="false">
      <c r="A4544" s="5" t="s">
        <v>8372</v>
      </c>
      <c r="B4544" s="5" t="n">
        <v>3</v>
      </c>
      <c r="C4544" s="5" t="s">
        <v>6073</v>
      </c>
      <c r="D4544" s="5" t="s">
        <v>6074</v>
      </c>
      <c r="E4544" s="5" t="s">
        <v>7003</v>
      </c>
      <c r="F4544" s="5" t="s">
        <v>7004</v>
      </c>
      <c r="G4544" s="5" t="s">
        <v>8375</v>
      </c>
      <c r="H4544" s="5" t="s">
        <v>163</v>
      </c>
      <c r="I4544" s="5" t="s">
        <v>177</v>
      </c>
      <c r="J4544" s="5" t="s">
        <v>83</v>
      </c>
      <c r="K4544" s="5" t="s">
        <v>188</v>
      </c>
      <c r="L4544" s="5" t="s">
        <v>93</v>
      </c>
      <c r="M4544" s="5" t="s">
        <v>215</v>
      </c>
      <c r="N4544" s="5" t="s">
        <v>89</v>
      </c>
      <c r="O4544" s="5" t="s">
        <v>86</v>
      </c>
      <c r="P4544" s="5" t="s">
        <v>133</v>
      </c>
      <c r="Q4544" s="5" t="s">
        <v>90</v>
      </c>
      <c r="R4544" s="5" t="s">
        <v>91</v>
      </c>
      <c r="S4544" s="5" t="s">
        <v>1848</v>
      </c>
      <c r="T4544" s="5" t="s">
        <v>94</v>
      </c>
      <c r="U4544" s="5" t="s">
        <v>125</v>
      </c>
      <c r="V4544" s="5" t="s">
        <v>86</v>
      </c>
      <c r="W4544" s="5" t="s">
        <v>130</v>
      </c>
      <c r="X4544" s="5" t="s">
        <v>111</v>
      </c>
      <c r="Y4544" s="5" t="n">
        <v>1</v>
      </c>
      <c r="Z4544" s="5" t="n">
        <v>0</v>
      </c>
      <c r="AA4544" s="5" t="str">
        <f aca="false">IF(Y4544&gt;Z4544,"Win",IF(Y4544&lt;Z4544,"Loss","Draw"))</f>
        <v>Win</v>
      </c>
      <c r="AB4544" s="5" t="s">
        <v>98</v>
      </c>
      <c r="AC4544" s="5" t="s">
        <v>99</v>
      </c>
      <c r="AD4544" s="5" t="s">
        <v>494</v>
      </c>
      <c r="AE4544" s="5" t="s">
        <v>1849</v>
      </c>
      <c r="AF4544" s="5" t="str">
        <f aca="false">IF(AD4544&lt;AE4544,AD4544,AE4544)</f>
        <v>Arrows, Cannon Cart, Goblins, Miner, Minion Horde, Mortar, Rascals, Skeleton Dragons</v>
      </c>
      <c r="AG4544" s="5" t="str">
        <f aca="false">IF(AD4544&lt;AE4544,AE4544,AD4544)</f>
        <v>Fireball, Fisherman, Monk, Mother Witch, Royal Giant, Skeleton Dragons, The Log, Tombstone</v>
      </c>
      <c r="AH4544" s="5" t="str">
        <f aca="false">IF(AD4544=AF4544,AA4544,IF(AA4544="Win","Loss",IF(AA4544="Loss","Win","Draw")))</f>
        <v>Loss</v>
      </c>
      <c r="AI4544" s="5" t="s">
        <v>297</v>
      </c>
    </row>
    <row r="4545" customFormat="false" ht="15" hidden="false" customHeight="true" outlineLevel="0" collapsed="false">
      <c r="A4545" s="7" t="s">
        <v>8376</v>
      </c>
      <c r="B4545" s="7" t="n">
        <v>1</v>
      </c>
      <c r="C4545" s="7" t="s">
        <v>6073</v>
      </c>
      <c r="D4545" s="7" t="s">
        <v>6074</v>
      </c>
      <c r="E4545" s="7" t="s">
        <v>7003</v>
      </c>
      <c r="F4545" s="7" t="s">
        <v>7004</v>
      </c>
      <c r="G4545" s="7" t="s">
        <v>8377</v>
      </c>
      <c r="H4545" s="7" t="s">
        <v>163</v>
      </c>
      <c r="I4545" s="7" t="s">
        <v>82</v>
      </c>
      <c r="J4545" s="7" t="s">
        <v>194</v>
      </c>
      <c r="K4545" s="7" t="s">
        <v>153</v>
      </c>
      <c r="L4545" s="7" t="s">
        <v>164</v>
      </c>
      <c r="M4545" s="7" t="s">
        <v>118</v>
      </c>
      <c r="N4545" s="7" t="s">
        <v>126</v>
      </c>
      <c r="O4545" s="7" t="s">
        <v>89</v>
      </c>
      <c r="P4545" s="7" t="s">
        <v>204</v>
      </c>
      <c r="Q4545" s="7" t="s">
        <v>201</v>
      </c>
      <c r="R4545" s="7" t="s">
        <v>202</v>
      </c>
      <c r="S4545" s="7" t="s">
        <v>233</v>
      </c>
      <c r="T4545" s="7" t="s">
        <v>88</v>
      </c>
      <c r="U4545" s="7" t="s">
        <v>157</v>
      </c>
      <c r="V4545" s="7" t="s">
        <v>234</v>
      </c>
      <c r="W4545" s="7" t="s">
        <v>204</v>
      </c>
      <c r="X4545" s="7" t="s">
        <v>111</v>
      </c>
      <c r="Y4545" s="7" t="n">
        <v>1</v>
      </c>
      <c r="Z4545" s="7" t="n">
        <v>0</v>
      </c>
      <c r="AA4545" s="7" t="str">
        <f aca="false">IF(Y4545&gt;Z4545,"Win",IF(Y4545&lt;Z4545,"Loss","Draw"))</f>
        <v>Win</v>
      </c>
      <c r="AB4545" s="7" t="s">
        <v>99</v>
      </c>
      <c r="AC4545" s="7" t="s">
        <v>99</v>
      </c>
      <c r="AD4545" s="7" t="s">
        <v>1111</v>
      </c>
      <c r="AE4545" s="7" t="s">
        <v>380</v>
      </c>
      <c r="AF4545" s="7" t="str">
        <f aca="false">IF(AD4545&lt;AE4545,AD4545,AE4545)</f>
        <v>Archer Queen, Cannon, Earthquake, Ice Spirit, Royal Delivery, Royal Hogs, Skeletons, The Log</v>
      </c>
      <c r="AG4545" s="7" t="str">
        <f aca="false">IF(AD4545&lt;AE4545,AE4545,AD4545)</f>
        <v>Bats, Berserker, Bomb Tower, Fire Spirit, Magic Archer, Miner, Royal Delivery, Wall Breakers</v>
      </c>
      <c r="AH4545" s="7" t="str">
        <f aca="false">IF(AD4545=AF4545,AA4545,IF(AA4545="Win","Loss",IF(AA4545="Loss","Win","Draw")))</f>
        <v>Win</v>
      </c>
      <c r="AI4545" s="7" t="s">
        <v>297</v>
      </c>
    </row>
    <row r="4546" customFormat="false" ht="15" hidden="false" customHeight="true" outlineLevel="0" collapsed="false">
      <c r="A4546" s="7" t="s">
        <v>8376</v>
      </c>
      <c r="B4546" s="7" t="n">
        <v>2</v>
      </c>
      <c r="C4546" s="7" t="s">
        <v>6073</v>
      </c>
      <c r="D4546" s="7" t="s">
        <v>6074</v>
      </c>
      <c r="E4546" s="7" t="s">
        <v>7003</v>
      </c>
      <c r="F4546" s="7" t="s">
        <v>7004</v>
      </c>
      <c r="G4546" s="7" t="s">
        <v>8378</v>
      </c>
      <c r="H4546" s="7" t="s">
        <v>163</v>
      </c>
      <c r="I4546" s="7" t="s">
        <v>137</v>
      </c>
      <c r="J4546" s="7" t="s">
        <v>241</v>
      </c>
      <c r="K4546" s="7" t="s">
        <v>114</v>
      </c>
      <c r="L4546" s="7" t="s">
        <v>242</v>
      </c>
      <c r="M4546" s="7" t="s">
        <v>116</v>
      </c>
      <c r="N4546" s="7" t="s">
        <v>157</v>
      </c>
      <c r="O4546" s="7" t="s">
        <v>87</v>
      </c>
      <c r="P4546" s="7" t="s">
        <v>88</v>
      </c>
      <c r="Q4546" s="7" t="s">
        <v>107</v>
      </c>
      <c r="R4546" s="7" t="s">
        <v>128</v>
      </c>
      <c r="S4546" s="7" t="s">
        <v>152</v>
      </c>
      <c r="T4546" s="7" t="s">
        <v>307</v>
      </c>
      <c r="U4546" s="7" t="s">
        <v>306</v>
      </c>
      <c r="V4546" s="7" t="s">
        <v>85</v>
      </c>
      <c r="W4546" s="7" t="s">
        <v>95</v>
      </c>
      <c r="X4546" s="7" t="s">
        <v>187</v>
      </c>
      <c r="Y4546" s="7" t="n">
        <v>1</v>
      </c>
      <c r="Z4546" s="7" t="n">
        <v>0</v>
      </c>
      <c r="AA4546" s="7" t="str">
        <f aca="false">IF(Y4546&gt;Z4546,"Win",IF(Y4546&lt;Z4546,"Loss","Draw"))</f>
        <v>Win</v>
      </c>
      <c r="AB4546" s="7" t="s">
        <v>99</v>
      </c>
      <c r="AC4546" s="7" t="s">
        <v>99</v>
      </c>
      <c r="AD4546" s="7" t="s">
        <v>1311</v>
      </c>
      <c r="AE4546" s="7" t="s">
        <v>603</v>
      </c>
      <c r="AF4546" s="7" t="str">
        <f aca="false">IF(AD4546&lt;AE4546,AD4546,AE4546)</f>
        <v>Baby Dragon, Barbarian Barrel, Goblin Cage, Golden Knight, Golem, Ice Wizard, Lightning, Tornado</v>
      </c>
      <c r="AG4546" s="7" t="str">
        <f aca="false">IF(AD4546&lt;AE4546,AE4546,AD4546)</f>
        <v>Berserker, Bomber, Fire Spirit, Giant Snowball, Goblin Drill, Knight, Poison, Tesla</v>
      </c>
      <c r="AH4546" s="7" t="str">
        <f aca="false">IF(AD4546=AF4546,AA4546,IF(AA4546="Win","Loss",IF(AA4546="Loss","Win","Draw")))</f>
        <v>Loss</v>
      </c>
      <c r="AI4546" s="7" t="s">
        <v>297</v>
      </c>
    </row>
    <row r="4547" customFormat="false" ht="15" hidden="false" customHeight="true" outlineLevel="0" collapsed="false">
      <c r="A4547" s="7" t="s">
        <v>8376</v>
      </c>
      <c r="B4547" s="7" t="n">
        <v>3</v>
      </c>
      <c r="C4547" s="7" t="s">
        <v>6073</v>
      </c>
      <c r="D4547" s="7" t="s">
        <v>6074</v>
      </c>
      <c r="E4547" s="7" t="s">
        <v>7003</v>
      </c>
      <c r="F4547" s="7" t="s">
        <v>7004</v>
      </c>
      <c r="G4547" s="7" t="s">
        <v>8379</v>
      </c>
      <c r="H4547" s="7" t="s">
        <v>163</v>
      </c>
      <c r="I4547" s="7" t="s">
        <v>172</v>
      </c>
      <c r="J4547" s="7" t="s">
        <v>83</v>
      </c>
      <c r="K4547" s="7" t="s">
        <v>186</v>
      </c>
      <c r="L4547" s="7" t="s">
        <v>193</v>
      </c>
      <c r="M4547" s="7" t="s">
        <v>130</v>
      </c>
      <c r="N4547" s="7" t="s">
        <v>111</v>
      </c>
      <c r="O4547" s="7" t="s">
        <v>109</v>
      </c>
      <c r="P4547" s="7" t="s">
        <v>234</v>
      </c>
      <c r="Q4547" s="7" t="s">
        <v>407</v>
      </c>
      <c r="R4547" s="7" t="s">
        <v>151</v>
      </c>
      <c r="S4547" s="7" t="s">
        <v>87</v>
      </c>
      <c r="T4547" s="7" t="s">
        <v>118</v>
      </c>
      <c r="U4547" s="7" t="s">
        <v>126</v>
      </c>
      <c r="V4547" s="7" t="s">
        <v>89</v>
      </c>
      <c r="W4547" s="7" t="s">
        <v>164</v>
      </c>
      <c r="X4547" s="7" t="s">
        <v>165</v>
      </c>
      <c r="Y4547" s="7" t="n">
        <v>1</v>
      </c>
      <c r="Z4547" s="7" t="n">
        <v>0</v>
      </c>
      <c r="AA4547" s="7" t="str">
        <f aca="false">IF(Y4547&gt;Z4547,"Win",IF(Y4547&lt;Z4547,"Loss","Draw"))</f>
        <v>Win</v>
      </c>
      <c r="AB4547" s="7" t="s">
        <v>99</v>
      </c>
      <c r="AC4547" s="7" t="s">
        <v>99</v>
      </c>
      <c r="AD4547" s="7" t="s">
        <v>2093</v>
      </c>
      <c r="AE4547" s="7" t="s">
        <v>2414</v>
      </c>
      <c r="AF4547" s="7" t="str">
        <f aca="false">IF(AD4547&lt;AE4547,AD4547,AE4547)</f>
        <v>Arrows, Balloon, Bomb Tower, Guards, Miner, Monk, Musketeer, Zap</v>
      </c>
      <c r="AG4547" s="7" t="str">
        <f aca="false">IF(AD4547&lt;AE4547,AE4547,AD4547)</f>
        <v>Earthquake, Firecracker, Hog Rider, Ice Spirit, Mighty Miner, Skeletons, Tesla, The Log</v>
      </c>
      <c r="AH4547" s="7" t="str">
        <f aca="false">IF(AD4547=AF4547,AA4547,IF(AA4547="Win","Loss",IF(AA4547="Loss","Win","Draw")))</f>
        <v>Win</v>
      </c>
      <c r="AI4547" s="7" t="s">
        <v>297</v>
      </c>
    </row>
    <row r="4548" customFormat="false" ht="15" hidden="false" customHeight="true" outlineLevel="0" collapsed="false">
      <c r="A4548" s="7" t="s">
        <v>8380</v>
      </c>
      <c r="B4548" s="7" t="n">
        <v>1</v>
      </c>
      <c r="C4548" s="7" t="s">
        <v>6073</v>
      </c>
      <c r="D4548" s="7" t="s">
        <v>6074</v>
      </c>
      <c r="E4548" s="7" t="s">
        <v>7003</v>
      </c>
      <c r="F4548" s="7" t="s">
        <v>7004</v>
      </c>
      <c r="G4548" s="7" t="s">
        <v>8381</v>
      </c>
      <c r="H4548" s="7" t="s">
        <v>163</v>
      </c>
      <c r="I4548" s="7" t="s">
        <v>107</v>
      </c>
      <c r="J4548" s="7" t="s">
        <v>95</v>
      </c>
      <c r="K4548" s="7" t="s">
        <v>141</v>
      </c>
      <c r="L4548" s="7" t="s">
        <v>86</v>
      </c>
      <c r="M4548" s="7" t="s">
        <v>93</v>
      </c>
      <c r="N4548" s="7" t="s">
        <v>150</v>
      </c>
      <c r="O4548" s="7" t="s">
        <v>177</v>
      </c>
      <c r="P4548" s="7" t="s">
        <v>178</v>
      </c>
      <c r="Q4548" s="7" t="s">
        <v>177</v>
      </c>
      <c r="R4548" s="7" t="s">
        <v>83</v>
      </c>
      <c r="S4548" s="7" t="s">
        <v>257</v>
      </c>
      <c r="T4548" s="7" t="s">
        <v>126</v>
      </c>
      <c r="U4548" s="7" t="s">
        <v>150</v>
      </c>
      <c r="V4548" s="7" t="s">
        <v>89</v>
      </c>
      <c r="W4548" s="7" t="s">
        <v>93</v>
      </c>
      <c r="X4548" s="7" t="s">
        <v>215</v>
      </c>
      <c r="Y4548" s="7" t="n">
        <v>1</v>
      </c>
      <c r="Z4548" s="7" t="n">
        <v>0</v>
      </c>
      <c r="AA4548" s="7" t="str">
        <f aca="false">IF(Y4548&gt;Z4548,"Win",IF(Y4548&lt;Z4548,"Loss","Draw"))</f>
        <v>Win</v>
      </c>
      <c r="AB4548" s="7" t="s">
        <v>99</v>
      </c>
      <c r="AC4548" s="7" t="s">
        <v>99</v>
      </c>
      <c r="AD4548" s="7" t="s">
        <v>589</v>
      </c>
      <c r="AE4548" s="7" t="s">
        <v>259</v>
      </c>
      <c r="AF4548" s="7" t="str">
        <f aca="false">IF(AD4548&lt;AE4548,AD4548,AE4548)</f>
        <v>Barbarian Barrel, Electro Spirit, Fireball, Goblin Cage, Lumberjack, Phoenix, Royal Giant, Skeleton Dragons</v>
      </c>
      <c r="AG4548" s="7" t="str">
        <f aca="false">IF(AD4548&lt;AE4548,AE4548,AD4548)</f>
        <v>Electro Spirit, Fireball, Fisherman, Hunter, Monk, Royal Giant, Skeletons, The Log</v>
      </c>
      <c r="AH4548" s="7" t="str">
        <f aca="false">IF(AD4548=AF4548,AA4548,IF(AA4548="Win","Loss",IF(AA4548="Loss","Win","Draw")))</f>
        <v>Win</v>
      </c>
      <c r="AI4548" s="7" t="s">
        <v>297</v>
      </c>
    </row>
    <row r="4549" customFormat="false" ht="15" hidden="false" customHeight="true" outlineLevel="0" collapsed="false">
      <c r="A4549" s="7" t="s">
        <v>8380</v>
      </c>
      <c r="B4549" s="7" t="n">
        <v>2</v>
      </c>
      <c r="C4549" s="7" t="s">
        <v>6073</v>
      </c>
      <c r="D4549" s="7" t="s">
        <v>6074</v>
      </c>
      <c r="E4549" s="7" t="s">
        <v>7003</v>
      </c>
      <c r="F4549" s="7" t="s">
        <v>7004</v>
      </c>
      <c r="G4549" s="7" t="s">
        <v>8382</v>
      </c>
      <c r="H4549" s="7" t="s">
        <v>163</v>
      </c>
      <c r="I4549" s="7" t="s">
        <v>201</v>
      </c>
      <c r="J4549" s="7" t="s">
        <v>202</v>
      </c>
      <c r="K4549" s="7" t="s">
        <v>203</v>
      </c>
      <c r="L4549" s="7" t="s">
        <v>88</v>
      </c>
      <c r="M4549" s="7" t="s">
        <v>157</v>
      </c>
      <c r="N4549" s="7" t="s">
        <v>118</v>
      </c>
      <c r="O4549" s="7" t="s">
        <v>204</v>
      </c>
      <c r="P4549" s="7" t="s">
        <v>87</v>
      </c>
      <c r="Q4549" s="7" t="s">
        <v>127</v>
      </c>
      <c r="R4549" s="7" t="s">
        <v>219</v>
      </c>
      <c r="S4549" s="7" t="s">
        <v>141</v>
      </c>
      <c r="T4549" s="7" t="s">
        <v>294</v>
      </c>
      <c r="U4549" s="7" t="s">
        <v>95</v>
      </c>
      <c r="V4549" s="7" t="s">
        <v>173</v>
      </c>
      <c r="W4549" s="7" t="s">
        <v>133</v>
      </c>
      <c r="X4549" s="7" t="s">
        <v>117</v>
      </c>
      <c r="Y4549" s="7" t="n">
        <v>1</v>
      </c>
      <c r="Z4549" s="7" t="n">
        <v>0</v>
      </c>
      <c r="AA4549" s="7" t="str">
        <f aca="false">IF(Y4549&gt;Z4549,"Win",IF(Y4549&lt;Z4549,"Loss","Draw"))</f>
        <v>Win</v>
      </c>
      <c r="AB4549" s="7" t="s">
        <v>99</v>
      </c>
      <c r="AC4549" s="7" t="s">
        <v>99</v>
      </c>
      <c r="AD4549" s="7" t="s">
        <v>206</v>
      </c>
      <c r="AE4549" s="7" t="s">
        <v>2572</v>
      </c>
      <c r="AF4549" s="7" t="str">
        <f aca="false">IF(AD4549&lt;AE4549,AD4549,AE4549)</f>
        <v>Barbarian Barrel, Battle Ram, Giant Skeleton, Lumberjack, Mother Witch, Vines, Wizard, Zappies</v>
      </c>
      <c r="AG4549" s="7" t="str">
        <f aca="false">IF(AD4549&lt;AE4549,AE4549,AD4549)</f>
        <v>Berserker, Fire Spirit, Goblin Barrel, Ice Spirit, Magic Archer, Royal Delivery, Tesla, Wall Breakers</v>
      </c>
      <c r="AH4549" s="7" t="str">
        <f aca="false">IF(AD4549=AF4549,AA4549,IF(AA4549="Win","Loss",IF(AA4549="Loss","Win","Draw")))</f>
        <v>Loss</v>
      </c>
      <c r="AI4549" s="7" t="s">
        <v>297</v>
      </c>
    </row>
    <row r="4550" customFormat="false" ht="15" hidden="false" customHeight="true" outlineLevel="0" collapsed="false">
      <c r="A4550" s="7" t="s">
        <v>8380</v>
      </c>
      <c r="B4550" s="7" t="n">
        <v>3</v>
      </c>
      <c r="C4550" s="7" t="s">
        <v>6073</v>
      </c>
      <c r="D4550" s="7" t="s">
        <v>6074</v>
      </c>
      <c r="E4550" s="7" t="s">
        <v>7003</v>
      </c>
      <c r="F4550" s="7" t="s">
        <v>7004</v>
      </c>
      <c r="G4550" s="7" t="s">
        <v>8383</v>
      </c>
      <c r="H4550" s="7" t="s">
        <v>163</v>
      </c>
      <c r="I4550" s="7" t="s">
        <v>84</v>
      </c>
      <c r="J4550" s="7" t="s">
        <v>108</v>
      </c>
      <c r="K4550" s="7" t="s">
        <v>114</v>
      </c>
      <c r="L4550" s="7" t="s">
        <v>91</v>
      </c>
      <c r="M4550" s="7" t="s">
        <v>119</v>
      </c>
      <c r="N4550" s="7" t="s">
        <v>115</v>
      </c>
      <c r="O4550" s="7" t="s">
        <v>116</v>
      </c>
      <c r="P4550" s="7" t="s">
        <v>138</v>
      </c>
      <c r="Q4550" s="7" t="s">
        <v>137</v>
      </c>
      <c r="R4550" s="7" t="s">
        <v>241</v>
      </c>
      <c r="S4550" s="7" t="s">
        <v>114</v>
      </c>
      <c r="T4550" s="7" t="s">
        <v>88</v>
      </c>
      <c r="U4550" s="7" t="s">
        <v>87</v>
      </c>
      <c r="V4550" s="7" t="s">
        <v>116</v>
      </c>
      <c r="W4550" s="7" t="s">
        <v>138</v>
      </c>
      <c r="X4550" s="7" t="s">
        <v>157</v>
      </c>
      <c r="Y4550" s="7" t="n">
        <v>0</v>
      </c>
      <c r="Z4550" s="7" t="n">
        <v>1</v>
      </c>
      <c r="AA4550" s="7" t="str">
        <f aca="false">IF(Y4550&gt;Z4550,"Win",IF(Y4550&lt;Z4550,"Loss","Draw"))</f>
        <v>Loss</v>
      </c>
      <c r="AB4550" s="7" t="s">
        <v>99</v>
      </c>
      <c r="AC4550" s="7" t="s">
        <v>99</v>
      </c>
      <c r="AD4550" s="7" t="s">
        <v>4870</v>
      </c>
      <c r="AE4550" s="7" t="s">
        <v>1347</v>
      </c>
      <c r="AF4550" s="7" t="str">
        <f aca="false">IF(AD4550&lt;AE4550,AD4550,AE4550)</f>
        <v>Archers, Dark Prince, Giant Snowball, Goblin Demolisher, Goblin Hut, Goblins, Graveyard, Poison</v>
      </c>
      <c r="AG4550" s="7" t="str">
        <f aca="false">IF(AD4550&lt;AE4550,AE4550,AD4550)</f>
        <v>Berserker, Fire Spirit, Giant Snowball, Goblin Demolisher, Goblin Drill, Knight, Poison, Tesla</v>
      </c>
      <c r="AH4550" s="7" t="str">
        <f aca="false">IF(AD4550=AF4550,AA4550,IF(AA4550="Win","Loss",IF(AA4550="Loss","Win","Draw")))</f>
        <v>Loss</v>
      </c>
      <c r="AI4550" s="7" t="s">
        <v>297</v>
      </c>
    </row>
    <row r="4551" customFormat="false" ht="15" hidden="false" customHeight="true" outlineLevel="0" collapsed="false">
      <c r="A4551" s="7" t="s">
        <v>8384</v>
      </c>
      <c r="B4551" s="7" t="n">
        <v>1</v>
      </c>
      <c r="C4551" s="7" t="s">
        <v>6073</v>
      </c>
      <c r="D4551" s="7" t="s">
        <v>6074</v>
      </c>
      <c r="E4551" s="7" t="s">
        <v>7003</v>
      </c>
      <c r="F4551" s="7" t="s">
        <v>7004</v>
      </c>
      <c r="G4551" s="7" t="s">
        <v>8385</v>
      </c>
      <c r="H4551" s="7" t="s">
        <v>163</v>
      </c>
      <c r="I4551" s="7" t="s">
        <v>208</v>
      </c>
      <c r="J4551" s="7" t="s">
        <v>188</v>
      </c>
      <c r="K4551" s="7" t="s">
        <v>109</v>
      </c>
      <c r="L4551" s="7" t="s">
        <v>110</v>
      </c>
      <c r="M4551" s="7" t="s">
        <v>112</v>
      </c>
      <c r="N4551" s="7" t="s">
        <v>93</v>
      </c>
      <c r="O4551" s="7" t="s">
        <v>88</v>
      </c>
      <c r="P4551" s="7" t="s">
        <v>86</v>
      </c>
      <c r="Q4551" s="7" t="s">
        <v>172</v>
      </c>
      <c r="R4551" s="7" t="s">
        <v>188</v>
      </c>
      <c r="S4551" s="7" t="s">
        <v>128</v>
      </c>
      <c r="T4551" s="7" t="s">
        <v>223</v>
      </c>
      <c r="U4551" s="7" t="s">
        <v>97</v>
      </c>
      <c r="V4551" s="7" t="s">
        <v>86</v>
      </c>
      <c r="W4551" s="7" t="s">
        <v>130</v>
      </c>
      <c r="X4551" s="7" t="s">
        <v>143</v>
      </c>
      <c r="Y4551" s="7" t="n">
        <v>1</v>
      </c>
      <c r="Z4551" s="7" t="n">
        <v>0</v>
      </c>
      <c r="AA4551" s="7" t="str">
        <f aca="false">IF(Y4551&gt;Z4551,"Win",IF(Y4551&lt;Z4551,"Loss","Draw"))</f>
        <v>Win</v>
      </c>
      <c r="AB4551" s="7" t="s">
        <v>99</v>
      </c>
      <c r="AC4551" s="7" t="s">
        <v>99</v>
      </c>
      <c r="AD4551" s="7" t="s">
        <v>368</v>
      </c>
      <c r="AE4551" s="7" t="s">
        <v>2129</v>
      </c>
      <c r="AF4551" s="7" t="str">
        <f aca="false">IF(AD4551&lt;AE4551,AD4551,AE4551)</f>
        <v>Arrows, Golden Knight, Heal Spirit, Musketeer, Ram Rider, Ronin, Skeleton Dragons, Tombstone</v>
      </c>
      <c r="AG4551" s="7" t="str">
        <f aca="false">IF(AD4551&lt;AE4551,AE4551,AD4551)</f>
        <v>Berserker, Fireball, Lava Hound, Skeleton Dragons, Spirit Empress, Tombstone, Valkyrie, Zap</v>
      </c>
      <c r="AH4551" s="7" t="str">
        <f aca="false">IF(AD4551=AF4551,AA4551,IF(AA4551="Win","Loss",IF(AA4551="Loss","Win","Draw")))</f>
        <v>Loss</v>
      </c>
      <c r="AI4551" s="7" t="s">
        <v>297</v>
      </c>
    </row>
    <row r="4552" customFormat="false" ht="15" hidden="false" customHeight="true" outlineLevel="0" collapsed="false">
      <c r="A4552" s="7" t="s">
        <v>8384</v>
      </c>
      <c r="B4552" s="7" t="n">
        <v>2</v>
      </c>
      <c r="C4552" s="7" t="s">
        <v>6073</v>
      </c>
      <c r="D4552" s="7" t="s">
        <v>6074</v>
      </c>
      <c r="E4552" s="7" t="s">
        <v>7003</v>
      </c>
      <c r="F4552" s="7" t="s">
        <v>7004</v>
      </c>
      <c r="G4552" s="7" t="s">
        <v>8386</v>
      </c>
      <c r="H4552" s="7" t="s">
        <v>163</v>
      </c>
      <c r="I4552" s="7" t="s">
        <v>84</v>
      </c>
      <c r="J4552" s="7" t="s">
        <v>108</v>
      </c>
      <c r="K4552" s="7" t="s">
        <v>114</v>
      </c>
      <c r="L4552" s="7" t="s">
        <v>126</v>
      </c>
      <c r="M4552" s="7" t="s">
        <v>138</v>
      </c>
      <c r="N4552" s="7" t="s">
        <v>119</v>
      </c>
      <c r="O4552" s="7" t="s">
        <v>116</v>
      </c>
      <c r="P4552" s="7" t="s">
        <v>115</v>
      </c>
      <c r="Q4552" s="7" t="s">
        <v>185</v>
      </c>
      <c r="R4552" s="7" t="s">
        <v>337</v>
      </c>
      <c r="S4552" s="7" t="s">
        <v>114</v>
      </c>
      <c r="T4552" s="7" t="s">
        <v>165</v>
      </c>
      <c r="U4552" s="7" t="s">
        <v>85</v>
      </c>
      <c r="V4552" s="7" t="s">
        <v>126</v>
      </c>
      <c r="W4552" s="7" t="s">
        <v>124</v>
      </c>
      <c r="X4552" s="7" t="s">
        <v>193</v>
      </c>
      <c r="Y4552" s="7" t="n">
        <v>1</v>
      </c>
      <c r="Z4552" s="7" t="n">
        <v>0</v>
      </c>
      <c r="AA4552" s="7" t="str">
        <f aca="false">IF(Y4552&gt;Z4552,"Win",IF(Y4552&lt;Z4552,"Loss","Draw"))</f>
        <v>Win</v>
      </c>
      <c r="AB4552" s="7" t="s">
        <v>99</v>
      </c>
      <c r="AC4552" s="7" t="s">
        <v>99</v>
      </c>
      <c r="AD4552" s="7" t="s">
        <v>2273</v>
      </c>
      <c r="AE4552" s="7" t="s">
        <v>8387</v>
      </c>
      <c r="AF4552" s="7" t="str">
        <f aca="false">IF(AD4552&lt;AE4552,AD4552,AE4552)</f>
        <v>Archers, Dark Prince, Giant Snowball, Goblin Demolisher, Goblin Hut, Graveyard, Poison, Skeletons</v>
      </c>
      <c r="AG4552" s="7" t="str">
        <f aca="false">IF(AD4552&lt;AE4552,AE4552,AD4552)</f>
        <v>Boss Bandit, Executioner, Giant Snowball, Guards, Hog Rider, Lightning, Royal Ghost, Skeletons</v>
      </c>
      <c r="AH4552" s="7" t="str">
        <f aca="false">IF(AD4552=AF4552,AA4552,IF(AA4552="Win","Loss",IF(AA4552="Loss","Win","Draw")))</f>
        <v>Win</v>
      </c>
      <c r="AI4552" s="7" t="s">
        <v>297</v>
      </c>
    </row>
    <row r="4553" customFormat="false" ht="15" hidden="false" customHeight="true" outlineLevel="0" collapsed="false">
      <c r="A4553" s="7" t="s">
        <v>8384</v>
      </c>
      <c r="B4553" s="7" t="n">
        <v>3</v>
      </c>
      <c r="C4553" s="7" t="s">
        <v>6073</v>
      </c>
      <c r="D4553" s="7" t="s">
        <v>6074</v>
      </c>
      <c r="E4553" s="7" t="s">
        <v>7003</v>
      </c>
      <c r="F4553" s="7" t="s">
        <v>7004</v>
      </c>
      <c r="G4553" s="7" t="s">
        <v>8388</v>
      </c>
      <c r="H4553" s="7" t="s">
        <v>163</v>
      </c>
      <c r="I4553" s="7" t="s">
        <v>233</v>
      </c>
      <c r="J4553" s="7" t="s">
        <v>202</v>
      </c>
      <c r="K4553" s="7" t="s">
        <v>201</v>
      </c>
      <c r="L4553" s="7" t="s">
        <v>111</v>
      </c>
      <c r="M4553" s="7" t="s">
        <v>91</v>
      </c>
      <c r="N4553" s="7" t="s">
        <v>204</v>
      </c>
      <c r="O4553" s="7" t="s">
        <v>87</v>
      </c>
      <c r="P4553" s="7" t="s">
        <v>157</v>
      </c>
      <c r="Q4553" s="7" t="s">
        <v>159</v>
      </c>
      <c r="R4553" s="7" t="s">
        <v>91</v>
      </c>
      <c r="S4553" s="7" t="s">
        <v>203</v>
      </c>
      <c r="T4553" s="7" t="s">
        <v>157</v>
      </c>
      <c r="U4553" s="7" t="s">
        <v>150</v>
      </c>
      <c r="V4553" s="7" t="s">
        <v>89</v>
      </c>
      <c r="W4553" s="7" t="s">
        <v>153</v>
      </c>
      <c r="X4553" s="7" t="s">
        <v>208</v>
      </c>
      <c r="Y4553" s="7" t="n">
        <v>1</v>
      </c>
      <c r="Z4553" s="7" t="n">
        <v>0</v>
      </c>
      <c r="AA4553" s="7" t="str">
        <f aca="false">IF(Y4553&gt;Z4553,"Win",IF(Y4553&lt;Z4553,"Loss","Draw"))</f>
        <v>Win</v>
      </c>
      <c r="AB4553" s="7" t="s">
        <v>99</v>
      </c>
      <c r="AC4553" s="7" t="s">
        <v>99</v>
      </c>
      <c r="AD4553" s="7" t="s">
        <v>8389</v>
      </c>
      <c r="AE4553" s="7" t="s">
        <v>8390</v>
      </c>
      <c r="AF4553" s="7" t="str">
        <f aca="false">IF(AD4553&lt;AE4553,AD4553,AE4553)</f>
        <v>Bats, Fire Spirit, Goblins, Magic Archer, Miner, Royal Delivery, Tesla, Wall Breakers</v>
      </c>
      <c r="AG4553" s="7" t="str">
        <f aca="false">IF(AD4553&lt;AE4553,AE4553,AD4553)</f>
        <v>Cannon, Dart Goblin, Electro Spirit, Fire Spirit, Goblin Barrel, Goblins, The Log, Valkyrie</v>
      </c>
      <c r="AH4553" s="7" t="str">
        <f aca="false">IF(AD4553=AF4553,AA4553,IF(AA4553="Win","Loss",IF(AA4553="Loss","Win","Draw")))</f>
        <v>Win</v>
      </c>
      <c r="AI4553" s="7" t="s">
        <v>297</v>
      </c>
    </row>
    <row r="4554" customFormat="false" ht="15" hidden="false" customHeight="true" outlineLevel="0" collapsed="false">
      <c r="A4554" s="5" t="s">
        <v>8391</v>
      </c>
      <c r="B4554" s="5" t="n">
        <v>1</v>
      </c>
      <c r="C4554" s="5" t="s">
        <v>6073</v>
      </c>
      <c r="D4554" s="5" t="s">
        <v>6074</v>
      </c>
      <c r="E4554" s="5" t="s">
        <v>8392</v>
      </c>
      <c r="F4554" s="5" t="s">
        <v>8393</v>
      </c>
      <c r="G4554" s="5" t="s">
        <v>8394</v>
      </c>
      <c r="H4554" s="5" t="s">
        <v>163</v>
      </c>
      <c r="I4554" s="5" t="s">
        <v>107</v>
      </c>
      <c r="J4554" s="5" t="s">
        <v>95</v>
      </c>
      <c r="K4554" s="5" t="s">
        <v>141</v>
      </c>
      <c r="L4554" s="5" t="s">
        <v>86</v>
      </c>
      <c r="M4554" s="5" t="s">
        <v>93</v>
      </c>
      <c r="N4554" s="5" t="s">
        <v>150</v>
      </c>
      <c r="O4554" s="5" t="s">
        <v>177</v>
      </c>
      <c r="P4554" s="5" t="s">
        <v>178</v>
      </c>
      <c r="Q4554" s="5" t="s">
        <v>201</v>
      </c>
      <c r="R4554" s="5" t="s">
        <v>202</v>
      </c>
      <c r="S4554" s="5" t="s">
        <v>123</v>
      </c>
      <c r="T4554" s="5" t="s">
        <v>111</v>
      </c>
      <c r="U4554" s="5" t="s">
        <v>88</v>
      </c>
      <c r="V4554" s="5" t="s">
        <v>187</v>
      </c>
      <c r="W4554" s="5" t="s">
        <v>95</v>
      </c>
      <c r="X4554" s="5" t="s">
        <v>234</v>
      </c>
      <c r="Y4554" s="5" t="n">
        <v>0</v>
      </c>
      <c r="Z4554" s="5" t="n">
        <v>1</v>
      </c>
      <c r="AA4554" s="5" t="str">
        <f aca="false">IF(Y4554&gt;Z4554,"Win",IF(Y4554&lt;Z4554,"Loss","Draw"))</f>
        <v>Loss</v>
      </c>
      <c r="AB4554" s="5" t="s">
        <v>98</v>
      </c>
      <c r="AC4554" s="5" t="s">
        <v>99</v>
      </c>
      <c r="AD4554" s="5" t="s">
        <v>589</v>
      </c>
      <c r="AE4554" s="5" t="s">
        <v>295</v>
      </c>
      <c r="AF4554" s="5" t="str">
        <f aca="false">IF(AD4554&lt;AE4554,AD4554,AE4554)</f>
        <v>Barbarian Barrel, Berserker, Bomb Tower, Goblinstein, Magic Archer, Miner, Tornado, Wall Breakers</v>
      </c>
      <c r="AG4554" s="5" t="str">
        <f aca="false">IF(AD4554&lt;AE4554,AE4554,AD4554)</f>
        <v>Barbarian Barrel, Electro Spirit, Fireball, Goblin Cage, Lumberjack, Phoenix, Royal Giant, Skeleton Dragons</v>
      </c>
      <c r="AH4554" s="5" t="str">
        <f aca="false">IF(AD4554=AF4554,AA4554,IF(AA4554="Win","Loss",IF(AA4554="Loss","Win","Draw")))</f>
        <v>Win</v>
      </c>
      <c r="AI4554" s="5" t="s">
        <v>297</v>
      </c>
    </row>
    <row r="4555" customFormat="false" ht="15" hidden="false" customHeight="true" outlineLevel="0" collapsed="false">
      <c r="A4555" s="5" t="s">
        <v>8391</v>
      </c>
      <c r="B4555" s="5" t="n">
        <v>2</v>
      </c>
      <c r="C4555" s="5" t="s">
        <v>6073</v>
      </c>
      <c r="D4555" s="5" t="s">
        <v>6074</v>
      </c>
      <c r="E4555" s="5" t="s">
        <v>8392</v>
      </c>
      <c r="F4555" s="5" t="s">
        <v>8393</v>
      </c>
      <c r="G4555" s="5" t="s">
        <v>8395</v>
      </c>
      <c r="H4555" s="5" t="s">
        <v>391</v>
      </c>
      <c r="I4555" s="5" t="s">
        <v>201</v>
      </c>
      <c r="J4555" s="5" t="s">
        <v>202</v>
      </c>
      <c r="K4555" s="5" t="s">
        <v>203</v>
      </c>
      <c r="L4555" s="5" t="s">
        <v>88</v>
      </c>
      <c r="M4555" s="5" t="s">
        <v>157</v>
      </c>
      <c r="N4555" s="5" t="s">
        <v>118</v>
      </c>
      <c r="O4555" s="5" t="s">
        <v>204</v>
      </c>
      <c r="P4555" s="5" t="s">
        <v>87</v>
      </c>
      <c r="Q4555" s="5" t="s">
        <v>407</v>
      </c>
      <c r="R4555" s="5" t="s">
        <v>151</v>
      </c>
      <c r="S4555" s="5" t="s">
        <v>87</v>
      </c>
      <c r="T4555" s="5" t="s">
        <v>165</v>
      </c>
      <c r="U4555" s="5" t="s">
        <v>164</v>
      </c>
      <c r="V4555" s="5" t="s">
        <v>126</v>
      </c>
      <c r="W4555" s="5" t="s">
        <v>150</v>
      </c>
      <c r="X4555" s="5" t="s">
        <v>89</v>
      </c>
      <c r="Y4555" s="5" t="n">
        <v>1</v>
      </c>
      <c r="Z4555" s="5" t="n">
        <v>0</v>
      </c>
      <c r="AA4555" s="5" t="str">
        <f aca="false">IF(Y4555&gt;Z4555,"Win",IF(Y4555&lt;Z4555,"Loss","Draw"))</f>
        <v>Win</v>
      </c>
      <c r="AB4555" s="5" t="s">
        <v>98</v>
      </c>
      <c r="AC4555" s="5" t="s">
        <v>99</v>
      </c>
      <c r="AD4555" s="5" t="s">
        <v>206</v>
      </c>
      <c r="AE4555" s="5" t="s">
        <v>526</v>
      </c>
      <c r="AF4555" s="5" t="str">
        <f aca="false">IF(AD4555&lt;AE4555,AD4555,AE4555)</f>
        <v>Berserker, Fire Spirit, Goblin Barrel, Ice Spirit, Magic Archer, Royal Delivery, Tesla, Wall Breakers</v>
      </c>
      <c r="AG4555" s="5" t="str">
        <f aca="false">IF(AD4555&lt;AE4555,AE4555,AD4555)</f>
        <v>Earthquake, Electro Spirit, Firecracker, Hog Rider, Mighty Miner, Skeletons, Tesla, The Log</v>
      </c>
      <c r="AH4555" s="5" t="str">
        <f aca="false">IF(AD4555=AF4555,AA4555,IF(AA4555="Win","Loss",IF(AA4555="Loss","Win","Draw")))</f>
        <v>Win</v>
      </c>
      <c r="AI4555" s="5" t="s">
        <v>297</v>
      </c>
    </row>
    <row r="4556" customFormat="false" ht="15" hidden="false" customHeight="true" outlineLevel="0" collapsed="false">
      <c r="A4556" s="5" t="s">
        <v>8391</v>
      </c>
      <c r="B4556" s="5" t="n">
        <v>3</v>
      </c>
      <c r="C4556" s="5" t="s">
        <v>6073</v>
      </c>
      <c r="D4556" s="5" t="s">
        <v>6074</v>
      </c>
      <c r="E4556" s="5" t="s">
        <v>8392</v>
      </c>
      <c r="F4556" s="5" t="s">
        <v>8393</v>
      </c>
      <c r="G4556" s="5" t="s">
        <v>8396</v>
      </c>
      <c r="H4556" s="5" t="s">
        <v>391</v>
      </c>
      <c r="I4556" s="5" t="s">
        <v>90</v>
      </c>
      <c r="J4556" s="5" t="s">
        <v>91</v>
      </c>
      <c r="K4556" s="5" t="s">
        <v>92</v>
      </c>
      <c r="L4556" s="5" t="s">
        <v>159</v>
      </c>
      <c r="M4556" s="5" t="s">
        <v>94</v>
      </c>
      <c r="N4556" s="5" t="s">
        <v>89</v>
      </c>
      <c r="O4556" s="5" t="s">
        <v>116</v>
      </c>
      <c r="P4556" s="5" t="s">
        <v>97</v>
      </c>
      <c r="Q4556" s="5" t="s">
        <v>84</v>
      </c>
      <c r="R4556" s="5" t="s">
        <v>158</v>
      </c>
      <c r="S4556" s="5" t="s">
        <v>114</v>
      </c>
      <c r="T4556" s="5" t="s">
        <v>115</v>
      </c>
      <c r="U4556" s="5" t="s">
        <v>447</v>
      </c>
      <c r="V4556" s="5" t="s">
        <v>97</v>
      </c>
      <c r="W4556" s="5" t="s">
        <v>96</v>
      </c>
      <c r="X4556" s="5" t="s">
        <v>130</v>
      </c>
      <c r="Y4556" s="5" t="n">
        <v>1</v>
      </c>
      <c r="Z4556" s="5" t="n">
        <v>0</v>
      </c>
      <c r="AA4556" s="5" t="str">
        <f aca="false">IF(Y4556&gt;Z4556,"Win",IF(Y4556&lt;Z4556,"Loss","Draw"))</f>
        <v>Win</v>
      </c>
      <c r="AB4556" s="5" t="s">
        <v>98</v>
      </c>
      <c r="AC4556" s="5" t="s">
        <v>99</v>
      </c>
      <c r="AD4556" s="5" t="s">
        <v>1570</v>
      </c>
      <c r="AE4556" s="5" t="s">
        <v>1014</v>
      </c>
      <c r="AF4556" s="5" t="str">
        <f aca="false">IF(AD4556&lt;AE4556,AD4556,AE4556)</f>
        <v>Archers, Arrows, Bowler, Giant, Giant Snowball, Graveyard, Minions, Ronin</v>
      </c>
      <c r="AG4556" s="5" t="str">
        <f aca="false">IF(AD4556&lt;AE4556,AE4556,AD4556)</f>
        <v>Dart Goblin, Goblins, Mortar, Poison, Rascals, Ronin, Skeleton Barrel, The Log</v>
      </c>
      <c r="AH4556" s="5" t="str">
        <f aca="false">IF(AD4556=AF4556,AA4556,IF(AA4556="Win","Loss",IF(AA4556="Loss","Win","Draw")))</f>
        <v>Loss</v>
      </c>
      <c r="AI4556" s="5" t="s">
        <v>297</v>
      </c>
    </row>
    <row r="4557" customFormat="false" ht="15" hidden="false" customHeight="true" outlineLevel="0" collapsed="false">
      <c r="A4557" s="7" t="s">
        <v>8397</v>
      </c>
      <c r="B4557" s="7" t="n">
        <v>1</v>
      </c>
      <c r="C4557" s="7" t="s">
        <v>6073</v>
      </c>
      <c r="D4557" s="7" t="s">
        <v>6074</v>
      </c>
      <c r="E4557" s="7" t="s">
        <v>8392</v>
      </c>
      <c r="F4557" s="7" t="s">
        <v>8393</v>
      </c>
      <c r="G4557" s="7" t="s">
        <v>8398</v>
      </c>
      <c r="H4557" s="7" t="s">
        <v>163</v>
      </c>
      <c r="I4557" s="7" t="s">
        <v>177</v>
      </c>
      <c r="J4557" s="7" t="s">
        <v>95</v>
      </c>
      <c r="K4557" s="7" t="s">
        <v>124</v>
      </c>
      <c r="L4557" s="7" t="s">
        <v>257</v>
      </c>
      <c r="M4557" s="7" t="s">
        <v>215</v>
      </c>
      <c r="N4557" s="7" t="s">
        <v>93</v>
      </c>
      <c r="O4557" s="7" t="s">
        <v>126</v>
      </c>
      <c r="P4557" s="7" t="s">
        <v>150</v>
      </c>
      <c r="Q4557" s="7" t="s">
        <v>141</v>
      </c>
      <c r="R4557" s="7" t="s">
        <v>95</v>
      </c>
      <c r="S4557" s="7" t="s">
        <v>107</v>
      </c>
      <c r="T4557" s="7" t="s">
        <v>177</v>
      </c>
      <c r="U4557" s="7" t="s">
        <v>178</v>
      </c>
      <c r="V4557" s="7" t="s">
        <v>93</v>
      </c>
      <c r="W4557" s="7" t="s">
        <v>150</v>
      </c>
      <c r="X4557" s="7" t="s">
        <v>143</v>
      </c>
      <c r="Y4557" s="7" t="n">
        <v>0</v>
      </c>
      <c r="Z4557" s="7" t="n">
        <v>1</v>
      </c>
      <c r="AA4557" s="7" t="str">
        <f aca="false">IF(Y4557&gt;Z4557,"Win",IF(Y4557&lt;Z4557,"Loss","Draw"))</f>
        <v>Loss</v>
      </c>
      <c r="AB4557" s="7" t="s">
        <v>99</v>
      </c>
      <c r="AC4557" s="7" t="s">
        <v>99</v>
      </c>
      <c r="AD4557" s="7" t="s">
        <v>429</v>
      </c>
      <c r="AE4557" s="7" t="s">
        <v>180</v>
      </c>
      <c r="AF4557" s="7" t="str">
        <f aca="false">IF(AD4557&lt;AE4557,AD4557,AE4557)</f>
        <v>Barbarian Barrel, Electro Spirit, Fireball, Fisherman, Hunter, Royal Ghost, Royal Giant, Skeletons</v>
      </c>
      <c r="AG4557" s="7" t="str">
        <f aca="false">IF(AD4557&lt;AE4557,AE4557,AD4557)</f>
        <v>Barbarian Barrel, Electro Spirit, Fireball, Goblin Cage, Heal Spirit, Lumberjack, Phoenix, Royal Giant</v>
      </c>
      <c r="AH4557" s="7" t="str">
        <f aca="false">IF(AD4557=AF4557,AA4557,IF(AA4557="Win","Loss",IF(AA4557="Loss","Win","Draw")))</f>
        <v>Loss</v>
      </c>
      <c r="AI4557" s="7" t="s">
        <v>297</v>
      </c>
    </row>
    <row r="4558" customFormat="false" ht="15" hidden="false" customHeight="true" outlineLevel="0" collapsed="false">
      <c r="A4558" s="7" t="s">
        <v>8397</v>
      </c>
      <c r="B4558" s="7" t="n">
        <v>2</v>
      </c>
      <c r="C4558" s="7" t="s">
        <v>6073</v>
      </c>
      <c r="D4558" s="7" t="s">
        <v>6074</v>
      </c>
      <c r="E4558" s="7" t="s">
        <v>8392</v>
      </c>
      <c r="F4558" s="7" t="s">
        <v>8393</v>
      </c>
      <c r="G4558" s="7" t="s">
        <v>8399</v>
      </c>
      <c r="H4558" s="7" t="s">
        <v>163</v>
      </c>
      <c r="I4558" s="7" t="s">
        <v>82</v>
      </c>
      <c r="J4558" s="7" t="s">
        <v>151</v>
      </c>
      <c r="K4558" s="7" t="s">
        <v>152</v>
      </c>
      <c r="L4558" s="7" t="s">
        <v>153</v>
      </c>
      <c r="M4558" s="7" t="s">
        <v>118</v>
      </c>
      <c r="N4558" s="7" t="s">
        <v>88</v>
      </c>
      <c r="O4558" s="7" t="s">
        <v>85</v>
      </c>
      <c r="P4558" s="7" t="s">
        <v>89</v>
      </c>
      <c r="Q4558" s="7" t="s">
        <v>113</v>
      </c>
      <c r="R4558" s="7" t="s">
        <v>91</v>
      </c>
      <c r="S4558" s="7" t="s">
        <v>87</v>
      </c>
      <c r="T4558" s="7" t="s">
        <v>165</v>
      </c>
      <c r="U4558" s="7" t="s">
        <v>97</v>
      </c>
      <c r="V4558" s="7" t="s">
        <v>85</v>
      </c>
      <c r="W4558" s="7" t="s">
        <v>118</v>
      </c>
      <c r="X4558" s="7" t="s">
        <v>89</v>
      </c>
      <c r="Y4558" s="7" t="n">
        <v>1</v>
      </c>
      <c r="Z4558" s="7" t="n">
        <v>0</v>
      </c>
      <c r="AA4558" s="7" t="str">
        <f aca="false">IF(Y4558&gt;Z4558,"Win",IF(Y4558&lt;Z4558,"Loss","Draw"))</f>
        <v>Win</v>
      </c>
      <c r="AB4558" s="7" t="s">
        <v>99</v>
      </c>
      <c r="AC4558" s="7" t="s">
        <v>99</v>
      </c>
      <c r="AD4558" s="7" t="s">
        <v>8400</v>
      </c>
      <c r="AE4558" s="7" t="s">
        <v>2140</v>
      </c>
      <c r="AF4558" s="7" t="str">
        <f aca="false">IF(AD4558&lt;AE4558,AD4558,AE4558)</f>
        <v>Baby Dragon, Berserker, Cannon, Ice Spirit, Lightning, Mighty Miner, Royal Hogs, The Log</v>
      </c>
      <c r="AG4558" s="7" t="str">
        <f aca="false">IF(AD4558&lt;AE4558,AE4558,AD4558)</f>
        <v>Furnace, Goblins, Hog Rider, Ice Spirit, Lightning, Ronin, Tesla, The Log</v>
      </c>
      <c r="AH4558" s="7" t="str">
        <f aca="false">IF(AD4558=AF4558,AA4558,IF(AA4558="Win","Loss",IF(AA4558="Loss","Win","Draw")))</f>
        <v>Win</v>
      </c>
      <c r="AI4558" s="7" t="s">
        <v>297</v>
      </c>
    </row>
    <row r="4559" customFormat="false" ht="15" hidden="false" customHeight="true" outlineLevel="0" collapsed="false">
      <c r="A4559" s="7" t="s">
        <v>8397</v>
      </c>
      <c r="B4559" s="7" t="n">
        <v>3</v>
      </c>
      <c r="C4559" s="7" t="s">
        <v>6073</v>
      </c>
      <c r="D4559" s="7" t="s">
        <v>6074</v>
      </c>
      <c r="E4559" s="7" t="s">
        <v>8392</v>
      </c>
      <c r="F4559" s="7" t="s">
        <v>8393</v>
      </c>
      <c r="G4559" s="7" t="s">
        <v>8401</v>
      </c>
      <c r="H4559" s="7" t="s">
        <v>391</v>
      </c>
      <c r="I4559" s="7" t="s">
        <v>114</v>
      </c>
      <c r="J4559" s="7" t="s">
        <v>202</v>
      </c>
      <c r="K4559" s="7" t="s">
        <v>137</v>
      </c>
      <c r="L4559" s="7" t="s">
        <v>97</v>
      </c>
      <c r="M4559" s="7" t="s">
        <v>193</v>
      </c>
      <c r="N4559" s="7" t="s">
        <v>157</v>
      </c>
      <c r="O4559" s="7" t="s">
        <v>116</v>
      </c>
      <c r="P4559" s="7" t="s">
        <v>87</v>
      </c>
      <c r="Q4559" s="7" t="s">
        <v>201</v>
      </c>
      <c r="R4559" s="7" t="s">
        <v>108</v>
      </c>
      <c r="S4559" s="7" t="s">
        <v>203</v>
      </c>
      <c r="T4559" s="7" t="s">
        <v>159</v>
      </c>
      <c r="U4559" s="7" t="s">
        <v>157</v>
      </c>
      <c r="V4559" s="7" t="s">
        <v>126</v>
      </c>
      <c r="W4559" s="7" t="s">
        <v>204</v>
      </c>
      <c r="X4559" s="7" t="s">
        <v>234</v>
      </c>
      <c r="Y4559" s="7" t="n">
        <v>0</v>
      </c>
      <c r="Z4559" s="7" t="n">
        <v>1</v>
      </c>
      <c r="AA4559" s="7" t="str">
        <f aca="false">IF(Y4559&gt;Z4559,"Win",IF(Y4559&lt;Z4559,"Loss","Draw"))</f>
        <v>Loss</v>
      </c>
      <c r="AB4559" s="7" t="s">
        <v>99</v>
      </c>
      <c r="AC4559" s="7" t="s">
        <v>99</v>
      </c>
      <c r="AD4559" s="7" t="s">
        <v>2247</v>
      </c>
      <c r="AE4559" s="7" t="s">
        <v>2083</v>
      </c>
      <c r="AF4559" s="7" t="str">
        <f aca="false">IF(AD4559&lt;AE4559,AD4559,AE4559)</f>
        <v>Bomb Tower, Dark Prince, Dart Goblin, Fire Spirit, Goblin Barrel, Royal Delivery, Skeletons, Wall Breakers</v>
      </c>
      <c r="AG4559" s="7" t="str">
        <f aca="false">IF(AD4559&lt;AE4559,AE4559,AD4559)</f>
        <v>Fire Spirit, Giant Snowball, Goblin Drill, Guards, Magic Archer, Poison, Ronin, Tesla</v>
      </c>
      <c r="AH4559" s="7" t="str">
        <f aca="false">IF(AD4559=AF4559,AA4559,IF(AA4559="Win","Loss",IF(AA4559="Loss","Win","Draw")))</f>
        <v>Win</v>
      </c>
      <c r="AI4559" s="7" t="s">
        <v>297</v>
      </c>
    </row>
    <row r="4560" customFormat="false" ht="15" hidden="false" customHeight="true" outlineLevel="0" collapsed="false">
      <c r="A4560" s="5" t="s">
        <v>8402</v>
      </c>
      <c r="B4560" s="5" t="n">
        <v>1</v>
      </c>
      <c r="C4560" s="5" t="s">
        <v>6073</v>
      </c>
      <c r="D4560" s="5" t="s">
        <v>6074</v>
      </c>
      <c r="E4560" s="5" t="s">
        <v>3047</v>
      </c>
      <c r="F4560" s="5" t="s">
        <v>3048</v>
      </c>
      <c r="G4560" s="5" t="s">
        <v>8403</v>
      </c>
      <c r="H4560" s="5" t="s">
        <v>352</v>
      </c>
      <c r="I4560" s="5" t="s">
        <v>177</v>
      </c>
      <c r="J4560" s="5" t="s">
        <v>95</v>
      </c>
      <c r="K4560" s="5" t="s">
        <v>124</v>
      </c>
      <c r="L4560" s="5" t="s">
        <v>257</v>
      </c>
      <c r="M4560" s="5" t="s">
        <v>215</v>
      </c>
      <c r="N4560" s="5" t="s">
        <v>93</v>
      </c>
      <c r="O4560" s="5" t="s">
        <v>126</v>
      </c>
      <c r="P4560" s="5" t="s">
        <v>150</v>
      </c>
      <c r="Q4560" s="5" t="s">
        <v>113</v>
      </c>
      <c r="R4560" s="5" t="s">
        <v>91</v>
      </c>
      <c r="S4560" s="5" t="s">
        <v>87</v>
      </c>
      <c r="T4560" s="5" t="s">
        <v>118</v>
      </c>
      <c r="U4560" s="5" t="s">
        <v>89</v>
      </c>
      <c r="V4560" s="5" t="s">
        <v>165</v>
      </c>
      <c r="W4560" s="5" t="s">
        <v>85</v>
      </c>
      <c r="X4560" s="5" t="s">
        <v>97</v>
      </c>
      <c r="Y4560" s="5" t="n">
        <v>1</v>
      </c>
      <c r="Z4560" s="5" t="n">
        <v>0</v>
      </c>
      <c r="AA4560" s="5" t="str">
        <f aca="false">IF(Y4560&gt;Z4560,"Win",IF(Y4560&lt;Z4560,"Loss","Draw"))</f>
        <v>Win</v>
      </c>
      <c r="AB4560" s="5" t="s">
        <v>98</v>
      </c>
      <c r="AC4560" s="5" t="s">
        <v>99</v>
      </c>
      <c r="AD4560" s="5" t="s">
        <v>429</v>
      </c>
      <c r="AE4560" s="5" t="s">
        <v>2140</v>
      </c>
      <c r="AF4560" s="5" t="str">
        <f aca="false">IF(AD4560&lt;AE4560,AD4560,AE4560)</f>
        <v>Barbarian Barrel, Electro Spirit, Fireball, Fisherman, Hunter, Royal Ghost, Royal Giant, Skeletons</v>
      </c>
      <c r="AG4560" s="5" t="str">
        <f aca="false">IF(AD4560&lt;AE4560,AE4560,AD4560)</f>
        <v>Furnace, Goblins, Hog Rider, Ice Spirit, Lightning, Ronin, Tesla, The Log</v>
      </c>
      <c r="AH4560" s="5" t="str">
        <f aca="false">IF(AD4560=AF4560,AA4560,IF(AA4560="Win","Loss",IF(AA4560="Loss","Win","Draw")))</f>
        <v>Win</v>
      </c>
      <c r="AI4560" s="5" t="s">
        <v>102</v>
      </c>
    </row>
    <row r="4561" customFormat="false" ht="15" hidden="false" customHeight="true" outlineLevel="0" collapsed="false">
      <c r="A4561" s="5" t="s">
        <v>8402</v>
      </c>
      <c r="B4561" s="5" t="n">
        <v>2</v>
      </c>
      <c r="C4561" s="5" t="s">
        <v>6073</v>
      </c>
      <c r="D4561" s="5" t="s">
        <v>6074</v>
      </c>
      <c r="E4561" s="5" t="s">
        <v>3047</v>
      </c>
      <c r="F4561" s="5" t="s">
        <v>3048</v>
      </c>
      <c r="G4561" s="5" t="s">
        <v>8404</v>
      </c>
      <c r="H4561" s="5" t="s">
        <v>352</v>
      </c>
      <c r="I4561" s="5" t="s">
        <v>82</v>
      </c>
      <c r="J4561" s="5" t="s">
        <v>108</v>
      </c>
      <c r="K4561" s="5" t="s">
        <v>152</v>
      </c>
      <c r="L4561" s="5" t="s">
        <v>119</v>
      </c>
      <c r="M4561" s="5" t="s">
        <v>85</v>
      </c>
      <c r="N4561" s="5" t="s">
        <v>89</v>
      </c>
      <c r="O4561" s="5" t="s">
        <v>118</v>
      </c>
      <c r="P4561" s="5" t="s">
        <v>88</v>
      </c>
      <c r="Q4561" s="5" t="s">
        <v>84</v>
      </c>
      <c r="R4561" s="5" t="s">
        <v>108</v>
      </c>
      <c r="S4561" s="5" t="s">
        <v>114</v>
      </c>
      <c r="T4561" s="5" t="s">
        <v>115</v>
      </c>
      <c r="U4561" s="5" t="s">
        <v>138</v>
      </c>
      <c r="V4561" s="5" t="s">
        <v>116</v>
      </c>
      <c r="W4561" s="5" t="s">
        <v>126</v>
      </c>
      <c r="X4561" s="5" t="s">
        <v>119</v>
      </c>
      <c r="Y4561" s="5" t="n">
        <v>1</v>
      </c>
      <c r="Z4561" s="5" t="n">
        <v>0</v>
      </c>
      <c r="AA4561" s="5" t="str">
        <f aca="false">IF(Y4561&gt;Z4561,"Win",IF(Y4561&lt;Z4561,"Loss","Draw"))</f>
        <v>Win</v>
      </c>
      <c r="AB4561" s="5" t="s">
        <v>98</v>
      </c>
      <c r="AC4561" s="5" t="s">
        <v>99</v>
      </c>
      <c r="AD4561" s="5" t="s">
        <v>8111</v>
      </c>
      <c r="AE4561" s="5" t="s">
        <v>2273</v>
      </c>
      <c r="AF4561" s="5" t="str">
        <f aca="false">IF(AD4561&lt;AE4561,AD4561,AE4561)</f>
        <v>Archers, Dark Prince, Giant Snowball, Goblin Demolisher, Goblin Hut, Graveyard, Poison, Skeletons</v>
      </c>
      <c r="AG4561" s="5" t="str">
        <f aca="false">IF(AD4561&lt;AE4561,AE4561,AD4561)</f>
        <v>Baby Dragon, Berserker, Dark Prince, Goblin Hut, Ice Spirit, Lightning, Royal Hogs, The Log</v>
      </c>
      <c r="AH4561" s="5" t="str">
        <f aca="false">IF(AD4561=AF4561,AA4561,IF(AA4561="Win","Loss",IF(AA4561="Loss","Win","Draw")))</f>
        <v>Loss</v>
      </c>
      <c r="AI4561" s="5" t="s">
        <v>102</v>
      </c>
    </row>
    <row r="4562" customFormat="false" ht="15" hidden="false" customHeight="true" outlineLevel="0" collapsed="false">
      <c r="A4562" s="5" t="s">
        <v>8405</v>
      </c>
      <c r="B4562" s="5" t="n">
        <v>1</v>
      </c>
      <c r="C4562" s="5" t="s">
        <v>6073</v>
      </c>
      <c r="D4562" s="5" t="s">
        <v>6074</v>
      </c>
      <c r="E4562" s="5" t="s">
        <v>6676</v>
      </c>
      <c r="F4562" s="5" t="s">
        <v>6677</v>
      </c>
      <c r="G4562" s="5" t="s">
        <v>8406</v>
      </c>
      <c r="H4562" s="5" t="s">
        <v>163</v>
      </c>
      <c r="I4562" s="5" t="s">
        <v>208</v>
      </c>
      <c r="J4562" s="5" t="s">
        <v>188</v>
      </c>
      <c r="K4562" s="5" t="s">
        <v>109</v>
      </c>
      <c r="L4562" s="5" t="s">
        <v>110</v>
      </c>
      <c r="M4562" s="5" t="s">
        <v>112</v>
      </c>
      <c r="N4562" s="5" t="s">
        <v>93</v>
      </c>
      <c r="O4562" s="5" t="s">
        <v>88</v>
      </c>
      <c r="P4562" s="5" t="s">
        <v>86</v>
      </c>
      <c r="Q4562" s="5" t="s">
        <v>185</v>
      </c>
      <c r="R4562" s="5" t="s">
        <v>186</v>
      </c>
      <c r="S4562" s="5" t="s">
        <v>109</v>
      </c>
      <c r="T4562" s="5" t="s">
        <v>111</v>
      </c>
      <c r="U4562" s="5" t="s">
        <v>117</v>
      </c>
      <c r="V4562" s="5" t="s">
        <v>86</v>
      </c>
      <c r="W4562" s="5" t="s">
        <v>187</v>
      </c>
      <c r="X4562" s="5" t="s">
        <v>188</v>
      </c>
      <c r="Y4562" s="5" t="n">
        <v>0</v>
      </c>
      <c r="Z4562" s="5" t="n">
        <v>1</v>
      </c>
      <c r="AA4562" s="5" t="str">
        <f aca="false">IF(Y4562&gt;Z4562,"Win",IF(Y4562&lt;Z4562,"Loss","Draw"))</f>
        <v>Loss</v>
      </c>
      <c r="AB4562" s="5" t="s">
        <v>98</v>
      </c>
      <c r="AC4562" s="5" t="s">
        <v>99</v>
      </c>
      <c r="AD4562" s="5" t="s">
        <v>368</v>
      </c>
      <c r="AE4562" s="5" t="s">
        <v>813</v>
      </c>
      <c r="AF4562" s="5" t="str">
        <f aca="false">IF(AD4562&lt;AE4562,AD4562,AE4562)</f>
        <v>Balloon, Executioner, Giant Skeleton, Miner, Skeleton Dragons, Tombstone, Tornado, Zap</v>
      </c>
      <c r="AG4562" s="5" t="str">
        <f aca="false">IF(AD4562&lt;AE4562,AE4562,AD4562)</f>
        <v>Berserker, Fireball, Lava Hound, Skeleton Dragons, Spirit Empress, Tombstone, Valkyrie, Zap</v>
      </c>
      <c r="AH4562" s="5" t="str">
        <f aca="false">IF(AD4562=AF4562,AA4562,IF(AA4562="Win","Loss",IF(AA4562="Loss","Win","Draw")))</f>
        <v>Win</v>
      </c>
      <c r="AI4562" s="5" t="s">
        <v>102</v>
      </c>
    </row>
    <row r="4563" customFormat="false" ht="15" hidden="false" customHeight="true" outlineLevel="0" collapsed="false">
      <c r="A4563" s="5" t="s">
        <v>8405</v>
      </c>
      <c r="B4563" s="5" t="n">
        <v>2</v>
      </c>
      <c r="C4563" s="5" t="s">
        <v>6073</v>
      </c>
      <c r="D4563" s="5" t="s">
        <v>6074</v>
      </c>
      <c r="E4563" s="5" t="s">
        <v>6676</v>
      </c>
      <c r="F4563" s="5" t="s">
        <v>6677</v>
      </c>
      <c r="G4563" s="5" t="s">
        <v>8407</v>
      </c>
      <c r="H4563" s="5" t="s">
        <v>715</v>
      </c>
      <c r="I4563" s="5" t="s">
        <v>82</v>
      </c>
      <c r="J4563" s="5" t="s">
        <v>202</v>
      </c>
      <c r="K4563" s="5" t="s">
        <v>87</v>
      </c>
      <c r="L4563" s="5" t="s">
        <v>126</v>
      </c>
      <c r="M4563" s="5" t="s">
        <v>157</v>
      </c>
      <c r="N4563" s="5" t="s">
        <v>95</v>
      </c>
      <c r="O4563" s="5" t="s">
        <v>97</v>
      </c>
      <c r="P4563" s="5" t="s">
        <v>85</v>
      </c>
      <c r="Q4563" s="5" t="s">
        <v>177</v>
      </c>
      <c r="R4563" s="5" t="s">
        <v>83</v>
      </c>
      <c r="S4563" s="5" t="s">
        <v>91</v>
      </c>
      <c r="T4563" s="5" t="s">
        <v>133</v>
      </c>
      <c r="U4563" s="5" t="s">
        <v>215</v>
      </c>
      <c r="V4563" s="5" t="s">
        <v>89</v>
      </c>
      <c r="W4563" s="5" t="s">
        <v>93</v>
      </c>
      <c r="X4563" s="5" t="s">
        <v>150</v>
      </c>
      <c r="Y4563" s="5" t="n">
        <v>0</v>
      </c>
      <c r="Z4563" s="5" t="n">
        <v>1</v>
      </c>
      <c r="AA4563" s="5" t="str">
        <f aca="false">IF(Y4563&gt;Z4563,"Win",IF(Y4563&lt;Z4563,"Loss","Draw"))</f>
        <v>Loss</v>
      </c>
      <c r="AB4563" s="5" t="s">
        <v>98</v>
      </c>
      <c r="AC4563" s="5" t="s">
        <v>99</v>
      </c>
      <c r="AD4563" s="5" t="s">
        <v>8408</v>
      </c>
      <c r="AE4563" s="5" t="s">
        <v>8409</v>
      </c>
      <c r="AF4563" s="5" t="str">
        <f aca="false">IF(AD4563&lt;AE4563,AD4563,AE4563)</f>
        <v>Barbarian Barrel, Fire Spirit, Lightning, Magic Archer, Ronin, Royal Hogs, Skeletons, Tesla</v>
      </c>
      <c r="AG4563" s="5" t="str">
        <f aca="false">IF(AD4563&lt;AE4563,AE4563,AD4563)</f>
        <v>Electro Spirit, Fireball, Fisherman, Goblins, Monk, Mother Witch, Royal Giant, The Log</v>
      </c>
      <c r="AH4563" s="5" t="str">
        <f aca="false">IF(AD4563=AF4563,AA4563,IF(AA4563="Win","Loss",IF(AA4563="Loss","Win","Draw")))</f>
        <v>Loss</v>
      </c>
      <c r="AI4563" s="5" t="s">
        <v>102</v>
      </c>
    </row>
    <row r="4564" customFormat="false" ht="15" hidden="false" customHeight="true" outlineLevel="0" collapsed="false">
      <c r="A4564" s="5" t="s">
        <v>8410</v>
      </c>
      <c r="B4564" s="5" t="n">
        <v>1</v>
      </c>
      <c r="C4564" s="5" t="s">
        <v>6073</v>
      </c>
      <c r="D4564" s="5" t="s">
        <v>6074</v>
      </c>
      <c r="E4564" s="5" t="s">
        <v>8411</v>
      </c>
      <c r="F4564" s="5" t="s">
        <v>8412</v>
      </c>
      <c r="G4564" s="5" t="s">
        <v>8413</v>
      </c>
      <c r="H4564" s="5" t="s">
        <v>391</v>
      </c>
      <c r="I4564" s="5" t="s">
        <v>201</v>
      </c>
      <c r="J4564" s="5" t="s">
        <v>202</v>
      </c>
      <c r="K4564" s="5" t="s">
        <v>203</v>
      </c>
      <c r="L4564" s="5" t="s">
        <v>97</v>
      </c>
      <c r="M4564" s="5" t="s">
        <v>157</v>
      </c>
      <c r="N4564" s="5" t="s">
        <v>118</v>
      </c>
      <c r="O4564" s="5" t="s">
        <v>204</v>
      </c>
      <c r="P4564" s="5" t="s">
        <v>87</v>
      </c>
      <c r="Q4564" s="5" t="s">
        <v>208</v>
      </c>
      <c r="R4564" s="5" t="s">
        <v>139</v>
      </c>
      <c r="S4564" s="5" t="s">
        <v>109</v>
      </c>
      <c r="T4564" s="5" t="s">
        <v>110</v>
      </c>
      <c r="U4564" s="5" t="s">
        <v>112</v>
      </c>
      <c r="V4564" s="5" t="s">
        <v>88</v>
      </c>
      <c r="W4564" s="5" t="s">
        <v>93</v>
      </c>
      <c r="X4564" s="5" t="s">
        <v>188</v>
      </c>
      <c r="Y4564" s="5" t="n">
        <v>1</v>
      </c>
      <c r="Z4564" s="5" t="n">
        <v>0</v>
      </c>
      <c r="AA4564" s="5" t="str">
        <f aca="false">IF(Y4564&gt;Z4564,"Win",IF(Y4564&lt;Z4564,"Loss","Draw"))</f>
        <v>Win</v>
      </c>
      <c r="AB4564" s="5" t="s">
        <v>98</v>
      </c>
      <c r="AC4564" s="5" t="s">
        <v>99</v>
      </c>
      <c r="AD4564" s="5" t="s">
        <v>1001</v>
      </c>
      <c r="AE4564" s="5" t="s">
        <v>285</v>
      </c>
      <c r="AF4564" s="5" t="str">
        <f aca="false">IF(AD4564&lt;AE4564,AD4564,AE4564)</f>
        <v>Berserker, Fireball, Lava Hound, Mega Minion, Spirit Empress, Tombstone, Valkyrie, Zap</v>
      </c>
      <c r="AG4564" s="5" t="str">
        <f aca="false">IF(AD4564&lt;AE4564,AE4564,AD4564)</f>
        <v>Fire Spirit, Goblin Barrel, Ice Spirit, Magic Archer, Ronin, Royal Delivery, Tesla, Wall Breakers</v>
      </c>
      <c r="AH4564" s="5" t="str">
        <f aca="false">IF(AD4564=AF4564,AA4564,IF(AA4564="Win","Loss",IF(AA4564="Loss","Win","Draw")))</f>
        <v>Loss</v>
      </c>
      <c r="AI4564" s="5" t="s">
        <v>102</v>
      </c>
    </row>
    <row r="4565" customFormat="false" ht="15" hidden="false" customHeight="true" outlineLevel="0" collapsed="false">
      <c r="A4565" s="5" t="s">
        <v>8410</v>
      </c>
      <c r="B4565" s="5" t="n">
        <v>2</v>
      </c>
      <c r="C4565" s="5" t="s">
        <v>6073</v>
      </c>
      <c r="D4565" s="5" t="s">
        <v>6074</v>
      </c>
      <c r="E4565" s="5" t="s">
        <v>8411</v>
      </c>
      <c r="F4565" s="5" t="s">
        <v>8412</v>
      </c>
      <c r="G4565" s="5" t="s">
        <v>8414</v>
      </c>
      <c r="H4565" s="5" t="s">
        <v>391</v>
      </c>
      <c r="I4565" s="5" t="s">
        <v>177</v>
      </c>
      <c r="J4565" s="5" t="s">
        <v>95</v>
      </c>
      <c r="K4565" s="5" t="s">
        <v>124</v>
      </c>
      <c r="L4565" s="5" t="s">
        <v>126</v>
      </c>
      <c r="M4565" s="5" t="s">
        <v>257</v>
      </c>
      <c r="N4565" s="5" t="s">
        <v>150</v>
      </c>
      <c r="O4565" s="5" t="s">
        <v>93</v>
      </c>
      <c r="P4565" s="5" t="s">
        <v>215</v>
      </c>
      <c r="Q4565" s="5" t="s">
        <v>778</v>
      </c>
      <c r="R4565" s="5" t="s">
        <v>186</v>
      </c>
      <c r="S4565" s="5" t="s">
        <v>152</v>
      </c>
      <c r="T4565" s="5" t="s">
        <v>141</v>
      </c>
      <c r="U4565" s="5" t="s">
        <v>307</v>
      </c>
      <c r="V4565" s="5" t="s">
        <v>187</v>
      </c>
      <c r="W4565" s="5" t="s">
        <v>785</v>
      </c>
      <c r="X4565" s="5" t="s">
        <v>95</v>
      </c>
      <c r="Y4565" s="5" t="n">
        <v>0</v>
      </c>
      <c r="Z4565" s="5" t="n">
        <v>1</v>
      </c>
      <c r="AA4565" s="5" t="str">
        <f aca="false">IF(Y4565&gt;Z4565,"Win",IF(Y4565&lt;Z4565,"Loss","Draw"))</f>
        <v>Loss</v>
      </c>
      <c r="AB4565" s="5" t="s">
        <v>98</v>
      </c>
      <c r="AC4565" s="5" t="s">
        <v>99</v>
      </c>
      <c r="AD4565" s="5" t="s">
        <v>429</v>
      </c>
      <c r="AE4565" s="5" t="s">
        <v>4247</v>
      </c>
      <c r="AF4565" s="5" t="str">
        <f aca="false">IF(AD4565&lt;AE4565,AD4565,AE4565)</f>
        <v>Baby Dragon, Balloon, Barbarian Barrel, Freeze, Ice Wizard, Lumberjack, P.E.K.K.A, Tornado</v>
      </c>
      <c r="AG4565" s="5" t="str">
        <f aca="false">IF(AD4565&lt;AE4565,AE4565,AD4565)</f>
        <v>Barbarian Barrel, Electro Spirit, Fireball, Fisherman, Hunter, Royal Ghost, Royal Giant, Skeletons</v>
      </c>
      <c r="AH4565" s="5" t="str">
        <f aca="false">IF(AD4565=AF4565,AA4565,IF(AA4565="Win","Loss",IF(AA4565="Loss","Win","Draw")))</f>
        <v>Win</v>
      </c>
      <c r="AI4565" s="5" t="s">
        <v>102</v>
      </c>
    </row>
    <row r="4566" customFormat="false" ht="15" hidden="false" customHeight="true" outlineLevel="0" collapsed="false">
      <c r="A4566" s="5" t="s">
        <v>8410</v>
      </c>
      <c r="B4566" s="5" t="n">
        <v>3</v>
      </c>
      <c r="C4566" s="5" t="s">
        <v>6073</v>
      </c>
      <c r="D4566" s="5" t="s">
        <v>6074</v>
      </c>
      <c r="E4566" s="5" t="s">
        <v>8411</v>
      </c>
      <c r="F4566" s="5" t="s">
        <v>8412</v>
      </c>
      <c r="G4566" s="5" t="s">
        <v>8415</v>
      </c>
      <c r="H4566" s="5" t="s">
        <v>391</v>
      </c>
      <c r="I4566" s="5" t="s">
        <v>137</v>
      </c>
      <c r="J4566" s="5" t="s">
        <v>194</v>
      </c>
      <c r="K4566" s="5" t="s">
        <v>114</v>
      </c>
      <c r="L4566" s="5" t="s">
        <v>143</v>
      </c>
      <c r="M4566" s="5" t="s">
        <v>119</v>
      </c>
      <c r="N4566" s="5" t="s">
        <v>241</v>
      </c>
      <c r="O4566" s="5" t="s">
        <v>193</v>
      </c>
      <c r="P4566" s="5" t="s">
        <v>116</v>
      </c>
      <c r="Q4566" s="5" t="s">
        <v>129</v>
      </c>
      <c r="R4566" s="5" t="s">
        <v>91</v>
      </c>
      <c r="S4566" s="5" t="s">
        <v>127</v>
      </c>
      <c r="T4566" s="5" t="s">
        <v>133</v>
      </c>
      <c r="U4566" s="5" t="s">
        <v>173</v>
      </c>
      <c r="V4566" s="5" t="s">
        <v>467</v>
      </c>
      <c r="W4566" s="5" t="s">
        <v>294</v>
      </c>
      <c r="X4566" s="5" t="s">
        <v>86</v>
      </c>
      <c r="Y4566" s="5" t="n">
        <v>0</v>
      </c>
      <c r="Z4566" s="5" t="n">
        <v>1</v>
      </c>
      <c r="AA4566" s="5" t="str">
        <f aca="false">IF(Y4566&gt;Z4566,"Win",IF(Y4566&lt;Z4566,"Loss","Draw"))</f>
        <v>Loss</v>
      </c>
      <c r="AB4566" s="5" t="s">
        <v>98</v>
      </c>
      <c r="AC4566" s="5" t="s">
        <v>99</v>
      </c>
      <c r="AD4566" s="5" t="s">
        <v>8416</v>
      </c>
      <c r="AE4566" s="5" t="s">
        <v>8417</v>
      </c>
      <c r="AF4566" s="5" t="str">
        <f aca="false">IF(AD4566&lt;AE4566,AD4566,AE4566)</f>
        <v>Archer Queen, Giant Snowball, Goblin Drill, Goblin Hut, Guards, Heal Spirit, Knight, Poison</v>
      </c>
      <c r="AG4566" s="5" t="str">
        <f aca="false">IF(AD4566&lt;AE4566,AE4566,AD4566)</f>
        <v>Battle Ram, Goblins, Mega Knight, Mother Witch, Prince, Skeleton Dragons, Vines, Zappies</v>
      </c>
      <c r="AH4566" s="5" t="str">
        <f aca="false">IF(AD4566=AF4566,AA4566,IF(AA4566="Win","Loss",IF(AA4566="Loss","Win","Draw")))</f>
        <v>Loss</v>
      </c>
      <c r="AI4566" s="5" t="s">
        <v>102</v>
      </c>
    </row>
    <row r="4567" customFormat="false" ht="15" hidden="false" customHeight="true" outlineLevel="0" collapsed="false">
      <c r="A4567" s="5" t="s">
        <v>8418</v>
      </c>
      <c r="B4567" s="5" t="n">
        <v>1</v>
      </c>
      <c r="C4567" s="5" t="s">
        <v>6073</v>
      </c>
      <c r="D4567" s="5" t="s">
        <v>6074</v>
      </c>
      <c r="E4567" s="5" t="s">
        <v>8419</v>
      </c>
      <c r="F4567" s="5" t="s">
        <v>8420</v>
      </c>
      <c r="G4567" s="5" t="s">
        <v>8421</v>
      </c>
      <c r="H4567" s="5" t="s">
        <v>163</v>
      </c>
      <c r="I4567" s="5" t="s">
        <v>177</v>
      </c>
      <c r="J4567" s="5" t="s">
        <v>95</v>
      </c>
      <c r="K4567" s="5" t="s">
        <v>124</v>
      </c>
      <c r="L4567" s="5" t="s">
        <v>257</v>
      </c>
      <c r="M4567" s="5" t="s">
        <v>215</v>
      </c>
      <c r="N4567" s="5" t="s">
        <v>93</v>
      </c>
      <c r="O4567" s="5" t="s">
        <v>126</v>
      </c>
      <c r="P4567" s="5" t="s">
        <v>150</v>
      </c>
      <c r="Q4567" s="5" t="s">
        <v>87</v>
      </c>
      <c r="R4567" s="5" t="s">
        <v>151</v>
      </c>
      <c r="S4567" s="5" t="s">
        <v>113</v>
      </c>
      <c r="T4567" s="5" t="s">
        <v>95</v>
      </c>
      <c r="U4567" s="5" t="s">
        <v>115</v>
      </c>
      <c r="V4567" s="5" t="s">
        <v>116</v>
      </c>
      <c r="W4567" s="5" t="s">
        <v>157</v>
      </c>
      <c r="X4567" s="5" t="s">
        <v>88</v>
      </c>
      <c r="Y4567" s="5" t="n">
        <v>1</v>
      </c>
      <c r="Z4567" s="5" t="n">
        <v>0</v>
      </c>
      <c r="AA4567" s="5" t="str">
        <f aca="false">IF(Y4567&gt;Z4567,"Win",IF(Y4567&lt;Z4567,"Loss","Draw"))</f>
        <v>Win</v>
      </c>
      <c r="AB4567" s="5" t="s">
        <v>98</v>
      </c>
      <c r="AC4567" s="5" t="s">
        <v>99</v>
      </c>
      <c r="AD4567" s="5" t="s">
        <v>429</v>
      </c>
      <c r="AE4567" s="5" t="s">
        <v>8422</v>
      </c>
      <c r="AF4567" s="5" t="str">
        <f aca="false">IF(AD4567&lt;AE4567,AD4567,AE4567)</f>
        <v>Barbarian Barrel, Berserker, Fire Spirit, Furnace, Graveyard, Mighty Miner, Poison, Tesla</v>
      </c>
      <c r="AG4567" s="5" t="str">
        <f aca="false">IF(AD4567&lt;AE4567,AE4567,AD4567)</f>
        <v>Barbarian Barrel, Electro Spirit, Fireball, Fisherman, Hunter, Royal Ghost, Royal Giant, Skeletons</v>
      </c>
      <c r="AH4567" s="5" t="str">
        <f aca="false">IF(AD4567=AF4567,AA4567,IF(AA4567="Win","Loss",IF(AA4567="Loss","Win","Draw")))</f>
        <v>Loss</v>
      </c>
      <c r="AI4567" s="5" t="s">
        <v>102</v>
      </c>
    </row>
    <row r="4568" customFormat="false" ht="15" hidden="false" customHeight="true" outlineLevel="0" collapsed="false">
      <c r="A4568" s="5" t="s">
        <v>8418</v>
      </c>
      <c r="B4568" s="5" t="n">
        <v>2</v>
      </c>
      <c r="C4568" s="5" t="s">
        <v>6073</v>
      </c>
      <c r="D4568" s="5" t="s">
        <v>6074</v>
      </c>
      <c r="E4568" s="5" t="s">
        <v>8419</v>
      </c>
      <c r="F4568" s="5" t="s">
        <v>8420</v>
      </c>
      <c r="G4568" s="5" t="s">
        <v>8423</v>
      </c>
      <c r="H4568" s="5" t="s">
        <v>163</v>
      </c>
      <c r="I4568" s="5" t="s">
        <v>82</v>
      </c>
      <c r="J4568" s="5" t="s">
        <v>194</v>
      </c>
      <c r="K4568" s="5" t="s">
        <v>153</v>
      </c>
      <c r="L4568" s="5" t="s">
        <v>164</v>
      </c>
      <c r="M4568" s="5" t="s">
        <v>204</v>
      </c>
      <c r="N4568" s="5" t="s">
        <v>91</v>
      </c>
      <c r="O4568" s="5" t="s">
        <v>89</v>
      </c>
      <c r="P4568" s="5" t="s">
        <v>157</v>
      </c>
      <c r="Q4568" s="5" t="s">
        <v>124</v>
      </c>
      <c r="R4568" s="5" t="s">
        <v>128</v>
      </c>
      <c r="S4568" s="5" t="s">
        <v>233</v>
      </c>
      <c r="T4568" s="5" t="s">
        <v>142</v>
      </c>
      <c r="U4568" s="5" t="s">
        <v>441</v>
      </c>
      <c r="V4568" s="5" t="s">
        <v>109</v>
      </c>
      <c r="W4568" s="5" t="s">
        <v>95</v>
      </c>
      <c r="X4568" s="5" t="s">
        <v>449</v>
      </c>
      <c r="Y4568" s="5" t="n">
        <v>1</v>
      </c>
      <c r="Z4568" s="5" t="n">
        <v>0</v>
      </c>
      <c r="AA4568" s="5" t="str">
        <f aca="false">IF(Y4568&gt;Z4568,"Win",IF(Y4568&lt;Z4568,"Loss","Draw"))</f>
        <v>Win</v>
      </c>
      <c r="AB4568" s="5" t="s">
        <v>98</v>
      </c>
      <c r="AC4568" s="5" t="s">
        <v>99</v>
      </c>
      <c r="AD4568" s="5" t="s">
        <v>8424</v>
      </c>
      <c r="AE4568" s="5" t="s">
        <v>8425</v>
      </c>
      <c r="AF4568" s="5" t="str">
        <f aca="false">IF(AD4568&lt;AE4568,AD4568,AE4568)</f>
        <v>Archer Queen, Cannon, Earthquake, Fire Spirit, Goblins, Royal Delivery, Royal Hogs, The Log</v>
      </c>
      <c r="AG4568" s="5" t="str">
        <f aca="false">IF(AD4568&lt;AE4568,AE4568,AD4568)</f>
        <v>Barbarian Barrel, Bats, Elite Barbarians, Elixir Collector, Golden Knight, Royal Ghost, Three Musketeers, Zap</v>
      </c>
      <c r="AH4568" s="5" t="str">
        <f aca="false">IF(AD4568=AF4568,AA4568,IF(AA4568="Win","Loss",IF(AA4568="Loss","Win","Draw")))</f>
        <v>Win</v>
      </c>
      <c r="AI4568" s="5" t="s">
        <v>102</v>
      </c>
    </row>
    <row r="4569" customFormat="false" ht="15" hidden="false" customHeight="true" outlineLevel="0" collapsed="false">
      <c r="A4569" s="5" t="s">
        <v>8426</v>
      </c>
      <c r="B4569" s="5" t="n">
        <v>1</v>
      </c>
      <c r="C4569" s="5" t="s">
        <v>6073</v>
      </c>
      <c r="D4569" s="5" t="s">
        <v>6074</v>
      </c>
      <c r="E4569" s="5" t="s">
        <v>8427</v>
      </c>
      <c r="F4569" s="5" t="s">
        <v>8428</v>
      </c>
      <c r="G4569" s="5" t="s">
        <v>8429</v>
      </c>
      <c r="H4569" s="5" t="s">
        <v>163</v>
      </c>
      <c r="I4569" s="5" t="s">
        <v>203</v>
      </c>
      <c r="J4569" s="5" t="s">
        <v>91</v>
      </c>
      <c r="K4569" s="5" t="s">
        <v>208</v>
      </c>
      <c r="L4569" s="5" t="s">
        <v>89</v>
      </c>
      <c r="M4569" s="5" t="s">
        <v>157</v>
      </c>
      <c r="N4569" s="5" t="s">
        <v>249</v>
      </c>
      <c r="O4569" s="5" t="s">
        <v>159</v>
      </c>
      <c r="P4569" s="5" t="s">
        <v>201</v>
      </c>
      <c r="Q4569" s="5" t="s">
        <v>129</v>
      </c>
      <c r="R4569" s="5" t="s">
        <v>91</v>
      </c>
      <c r="S4569" s="5" t="s">
        <v>87</v>
      </c>
      <c r="T4569" s="5" t="s">
        <v>130</v>
      </c>
      <c r="U4569" s="5" t="s">
        <v>165</v>
      </c>
      <c r="V4569" s="5" t="s">
        <v>132</v>
      </c>
      <c r="W4569" s="5" t="s">
        <v>112</v>
      </c>
      <c r="X4569" s="5" t="s">
        <v>85</v>
      </c>
      <c r="Y4569" s="5" t="n">
        <v>0</v>
      </c>
      <c r="Z4569" s="5" t="n">
        <v>1</v>
      </c>
      <c r="AA4569" s="5" t="str">
        <f aca="false">IF(Y4569&gt;Z4569,"Win",IF(Y4569&lt;Z4569,"Loss","Draw"))</f>
        <v>Loss</v>
      </c>
      <c r="AB4569" s="5" t="s">
        <v>98</v>
      </c>
      <c r="AC4569" s="5" t="s">
        <v>99</v>
      </c>
      <c r="AD4569" s="5" t="s">
        <v>8430</v>
      </c>
      <c r="AE4569" s="5" t="s">
        <v>8431</v>
      </c>
      <c r="AF4569" s="5" t="str">
        <f aca="false">IF(AD4569&lt;AE4569,AD4569,AE4569)</f>
        <v>Arrows, Electro Wizard, Goblins, Hog Rider, Lightning, Mega Knight, Spirit Empress, Tesla</v>
      </c>
      <c r="AG4569" s="5" t="str">
        <f aca="false">IF(AD4569&lt;AE4569,AE4569,AD4569)</f>
        <v>Dart Goblin, Fire Spirit, Goblin Barrel, Goblins, Rocket, The Log, Valkyrie, Wall Breakers</v>
      </c>
      <c r="AH4569" s="5" t="str">
        <f aca="false">IF(AD4569=AF4569,AA4569,IF(AA4569="Win","Loss",IF(AA4569="Loss","Win","Draw")))</f>
        <v>Win</v>
      </c>
      <c r="AI4569" s="5" t="s">
        <v>102</v>
      </c>
    </row>
    <row r="4570" customFormat="false" ht="15" hidden="false" customHeight="true" outlineLevel="0" collapsed="false">
      <c r="A4570" s="5" t="s">
        <v>8426</v>
      </c>
      <c r="B4570" s="5" t="n">
        <v>2</v>
      </c>
      <c r="C4570" s="5" t="s">
        <v>6073</v>
      </c>
      <c r="D4570" s="5" t="s">
        <v>6074</v>
      </c>
      <c r="E4570" s="5" t="s">
        <v>8427</v>
      </c>
      <c r="F4570" s="5" t="s">
        <v>8428</v>
      </c>
      <c r="G4570" s="5" t="s">
        <v>8432</v>
      </c>
      <c r="H4570" s="5" t="s">
        <v>163</v>
      </c>
      <c r="I4570" s="5" t="s">
        <v>87</v>
      </c>
      <c r="J4570" s="5" t="s">
        <v>194</v>
      </c>
      <c r="K4570" s="5" t="s">
        <v>82</v>
      </c>
      <c r="L4570" s="5" t="s">
        <v>204</v>
      </c>
      <c r="M4570" s="5" t="s">
        <v>95</v>
      </c>
      <c r="N4570" s="5" t="s">
        <v>150</v>
      </c>
      <c r="O4570" s="5" t="s">
        <v>126</v>
      </c>
      <c r="P4570" s="5" t="s">
        <v>164</v>
      </c>
      <c r="Q4570" s="5" t="s">
        <v>90</v>
      </c>
      <c r="R4570" s="5" t="s">
        <v>193</v>
      </c>
      <c r="S4570" s="5" t="s">
        <v>92</v>
      </c>
      <c r="T4570" s="5" t="s">
        <v>93</v>
      </c>
      <c r="U4570" s="5" t="s">
        <v>94</v>
      </c>
      <c r="V4570" s="5" t="s">
        <v>95</v>
      </c>
      <c r="W4570" s="5" t="s">
        <v>96</v>
      </c>
      <c r="X4570" s="5" t="s">
        <v>125</v>
      </c>
      <c r="Y4570" s="5" t="n">
        <v>1</v>
      </c>
      <c r="Z4570" s="5" t="n">
        <v>0</v>
      </c>
      <c r="AA4570" s="5" t="str">
        <f aca="false">IF(Y4570&gt;Z4570,"Win",IF(Y4570&lt;Z4570,"Loss","Draw"))</f>
        <v>Win</v>
      </c>
      <c r="AB4570" s="5" t="s">
        <v>98</v>
      </c>
      <c r="AC4570" s="5" t="s">
        <v>99</v>
      </c>
      <c r="AD4570" s="5" t="s">
        <v>8433</v>
      </c>
      <c r="AE4570" s="5" t="s">
        <v>8434</v>
      </c>
      <c r="AF4570" s="5" t="str">
        <f aca="false">IF(AD4570&lt;AE4570,AD4570,AE4570)</f>
        <v>Archer Queen, Barbarian Barrel, Earthquake, Electro Spirit, Royal Delivery, Royal Hogs, Skeletons, Tesla</v>
      </c>
      <c r="AG4570" s="5" t="str">
        <f aca="false">IF(AD4570&lt;AE4570,AE4570,AD4570)</f>
        <v>Barbarian Barrel, Cannon Cart, Fireball, Guards, Minions, Mortar, Rascals, Skeleton Barrel</v>
      </c>
      <c r="AH4570" s="5" t="str">
        <f aca="false">IF(AD4570=AF4570,AA4570,IF(AA4570="Win","Loss",IF(AA4570="Loss","Win","Draw")))</f>
        <v>Win</v>
      </c>
      <c r="AI4570" s="5" t="s">
        <v>102</v>
      </c>
    </row>
    <row r="4571" customFormat="false" ht="15" hidden="false" customHeight="true" outlineLevel="0" collapsed="false">
      <c r="A4571" s="5" t="s">
        <v>8426</v>
      </c>
      <c r="B4571" s="5" t="n">
        <v>3</v>
      </c>
      <c r="C4571" s="5" t="s">
        <v>6073</v>
      </c>
      <c r="D4571" s="5" t="s">
        <v>6074</v>
      </c>
      <c r="E4571" s="5" t="s">
        <v>8427</v>
      </c>
      <c r="F4571" s="5" t="s">
        <v>8428</v>
      </c>
      <c r="G4571" s="5" t="s">
        <v>8435</v>
      </c>
      <c r="H4571" s="5" t="s">
        <v>163</v>
      </c>
      <c r="I4571" s="5" t="s">
        <v>129</v>
      </c>
      <c r="J4571" s="5" t="s">
        <v>128</v>
      </c>
      <c r="K4571" s="5" t="s">
        <v>127</v>
      </c>
      <c r="L4571" s="5" t="s">
        <v>130</v>
      </c>
      <c r="M4571" s="5" t="s">
        <v>86</v>
      </c>
      <c r="N4571" s="5" t="s">
        <v>133</v>
      </c>
      <c r="O4571" s="5" t="s">
        <v>97</v>
      </c>
      <c r="P4571" s="5" t="s">
        <v>173</v>
      </c>
      <c r="Q4571" s="5" t="s">
        <v>284</v>
      </c>
      <c r="R4571" s="5" t="s">
        <v>128</v>
      </c>
      <c r="S4571" s="5" t="s">
        <v>185</v>
      </c>
      <c r="T4571" s="5" t="s">
        <v>158</v>
      </c>
      <c r="U4571" s="5" t="s">
        <v>188</v>
      </c>
      <c r="V4571" s="5" t="s">
        <v>115</v>
      </c>
      <c r="W4571" s="5" t="s">
        <v>785</v>
      </c>
      <c r="X4571" s="5" t="s">
        <v>187</v>
      </c>
      <c r="Y4571" s="5" t="n">
        <v>1</v>
      </c>
      <c r="Z4571" s="5" t="n">
        <v>0</v>
      </c>
      <c r="AA4571" s="5" t="str">
        <f aca="false">IF(Y4571&gt;Z4571,"Win",IF(Y4571&lt;Z4571,"Loss","Draw"))</f>
        <v>Win</v>
      </c>
      <c r="AB4571" s="5" t="s">
        <v>98</v>
      </c>
      <c r="AC4571" s="5" t="s">
        <v>99</v>
      </c>
      <c r="AD4571" s="5" t="s">
        <v>2394</v>
      </c>
      <c r="AE4571" s="5" t="s">
        <v>8436</v>
      </c>
      <c r="AF4571" s="5" t="str">
        <f aca="false">IF(AD4571&lt;AE4571,AD4571,AE4571)</f>
        <v>Arrows, Battle Ram, Golden Knight, Mega Knight, Mother Witch, Ronin, Skeleton Dragons, Zappies</v>
      </c>
      <c r="AG4571" s="5" t="str">
        <f aca="false">IF(AD4571&lt;AE4571,AE4571,AD4571)</f>
        <v>Bowler, Executioner, Freeze, Golden Knight, Graveyard, Inferno Dragon, Tombstone, Tornado</v>
      </c>
      <c r="AH4571" s="5" t="str">
        <f aca="false">IF(AD4571=AF4571,AA4571,IF(AA4571="Win","Loss",IF(AA4571="Loss","Win","Draw")))</f>
        <v>Win</v>
      </c>
      <c r="AI4571" s="5" t="s">
        <v>102</v>
      </c>
    </row>
    <row r="4572" customFormat="false" ht="15" hidden="false" customHeight="true" outlineLevel="0" collapsed="false">
      <c r="A4572" s="5" t="s">
        <v>8437</v>
      </c>
      <c r="B4572" s="5" t="n">
        <v>1</v>
      </c>
      <c r="C4572" s="5" t="s">
        <v>6073</v>
      </c>
      <c r="D4572" s="5" t="s">
        <v>6074</v>
      </c>
      <c r="E4572" s="5" t="s">
        <v>8438</v>
      </c>
      <c r="F4572" s="5" t="s">
        <v>8439</v>
      </c>
      <c r="G4572" s="5" t="s">
        <v>8440</v>
      </c>
      <c r="H4572" s="5" t="s">
        <v>163</v>
      </c>
      <c r="I4572" s="5" t="s">
        <v>201</v>
      </c>
      <c r="J4572" s="5" t="s">
        <v>202</v>
      </c>
      <c r="K4572" s="5" t="s">
        <v>203</v>
      </c>
      <c r="L4572" s="5" t="s">
        <v>88</v>
      </c>
      <c r="M4572" s="5" t="s">
        <v>157</v>
      </c>
      <c r="N4572" s="5" t="s">
        <v>118</v>
      </c>
      <c r="O4572" s="5" t="s">
        <v>204</v>
      </c>
      <c r="P4572" s="5" t="s">
        <v>87</v>
      </c>
      <c r="Q4572" s="5" t="s">
        <v>172</v>
      </c>
      <c r="R4572" s="5" t="s">
        <v>140</v>
      </c>
      <c r="S4572" s="5" t="s">
        <v>186</v>
      </c>
      <c r="T4572" s="5" t="s">
        <v>126</v>
      </c>
      <c r="U4572" s="5" t="s">
        <v>95</v>
      </c>
      <c r="V4572" s="5" t="s">
        <v>111</v>
      </c>
      <c r="W4572" s="5" t="s">
        <v>114</v>
      </c>
      <c r="X4572" s="5" t="s">
        <v>234</v>
      </c>
      <c r="Y4572" s="5" t="n">
        <v>1</v>
      </c>
      <c r="Z4572" s="5" t="n">
        <v>0</v>
      </c>
      <c r="AA4572" s="5" t="str">
        <f aca="false">IF(Y4572&gt;Z4572,"Win",IF(Y4572&lt;Z4572,"Loss","Draw"))</f>
        <v>Win</v>
      </c>
      <c r="AB4572" s="5" t="s">
        <v>98</v>
      </c>
      <c r="AC4572" s="5" t="s">
        <v>99</v>
      </c>
      <c r="AD4572" s="5" t="s">
        <v>206</v>
      </c>
      <c r="AE4572" s="5" t="s">
        <v>4530</v>
      </c>
      <c r="AF4572" s="5" t="str">
        <f aca="false">IF(AD4572&lt;AE4572,AD4572,AE4572)</f>
        <v>Balloon, Barbarian Barrel, Bomb Tower, Giant Snowball, Ice Golem, Miner, Musketeer, Skeletons</v>
      </c>
      <c r="AG4572" s="5" t="str">
        <f aca="false">IF(AD4572&lt;AE4572,AE4572,AD4572)</f>
        <v>Berserker, Fire Spirit, Goblin Barrel, Ice Spirit, Magic Archer, Royal Delivery, Tesla, Wall Breakers</v>
      </c>
      <c r="AH4572" s="5" t="str">
        <f aca="false">IF(AD4572=AF4572,AA4572,IF(AA4572="Win","Loss",IF(AA4572="Loss","Win","Draw")))</f>
        <v>Loss</v>
      </c>
      <c r="AI4572" s="5" t="s">
        <v>102</v>
      </c>
    </row>
    <row r="4573" customFormat="false" ht="15" hidden="false" customHeight="true" outlineLevel="0" collapsed="false">
      <c r="A4573" s="5" t="s">
        <v>8437</v>
      </c>
      <c r="B4573" s="5" t="n">
        <v>2</v>
      </c>
      <c r="C4573" s="5" t="s">
        <v>6073</v>
      </c>
      <c r="D4573" s="5" t="s">
        <v>6074</v>
      </c>
      <c r="E4573" s="5" t="s">
        <v>8438</v>
      </c>
      <c r="F4573" s="5" t="s">
        <v>8439</v>
      </c>
      <c r="G4573" s="5" t="s">
        <v>8441</v>
      </c>
      <c r="H4573" s="5" t="s">
        <v>163</v>
      </c>
      <c r="I4573" s="5" t="s">
        <v>107</v>
      </c>
      <c r="J4573" s="5" t="s">
        <v>95</v>
      </c>
      <c r="K4573" s="5" t="s">
        <v>141</v>
      </c>
      <c r="L4573" s="5" t="s">
        <v>143</v>
      </c>
      <c r="M4573" s="5" t="s">
        <v>93</v>
      </c>
      <c r="N4573" s="5" t="s">
        <v>150</v>
      </c>
      <c r="O4573" s="5" t="s">
        <v>177</v>
      </c>
      <c r="P4573" s="5" t="s">
        <v>178</v>
      </c>
      <c r="Q4573" s="5" t="s">
        <v>107</v>
      </c>
      <c r="R4573" s="5" t="s">
        <v>108</v>
      </c>
      <c r="S4573" s="5" t="s">
        <v>109</v>
      </c>
      <c r="T4573" s="5" t="s">
        <v>96</v>
      </c>
      <c r="U4573" s="5" t="s">
        <v>93</v>
      </c>
      <c r="V4573" s="5" t="s">
        <v>88</v>
      </c>
      <c r="W4573" s="5" t="s">
        <v>112</v>
      </c>
      <c r="X4573" s="5" t="s">
        <v>110</v>
      </c>
      <c r="Y4573" s="5" t="n">
        <v>0</v>
      </c>
      <c r="Z4573" s="5" t="n">
        <v>1</v>
      </c>
      <c r="AA4573" s="5" t="str">
        <f aca="false">IF(Y4573&gt;Z4573,"Win",IF(Y4573&lt;Z4573,"Loss","Draw"))</f>
        <v>Loss</v>
      </c>
      <c r="AB4573" s="5" t="s">
        <v>98</v>
      </c>
      <c r="AC4573" s="5" t="s">
        <v>99</v>
      </c>
      <c r="AD4573" s="5" t="s">
        <v>180</v>
      </c>
      <c r="AE4573" s="5" t="s">
        <v>8442</v>
      </c>
      <c r="AF4573" s="5" t="str">
        <f aca="false">IF(AD4573&lt;AE4573,AD4573,AE4573)</f>
        <v>Barbarian Barrel, Electro Spirit, Fireball, Goblin Cage, Heal Spirit, Lumberjack, Phoenix, Royal Giant</v>
      </c>
      <c r="AG4573" s="5" t="str">
        <f aca="false">IF(AD4573&lt;AE4573,AE4573,AD4573)</f>
        <v>Berserker, Dark Prince, Fireball, Goblin Cage, Lava Hound, Minions, Spirit Empress, Zap</v>
      </c>
      <c r="AH4573" s="5" t="str">
        <f aca="false">IF(AD4573=AF4573,AA4573,IF(AA4573="Win","Loss",IF(AA4573="Loss","Win","Draw")))</f>
        <v>Loss</v>
      </c>
      <c r="AI4573" s="5" t="s">
        <v>102</v>
      </c>
    </row>
    <row r="4574" customFormat="false" ht="15" hidden="false" customHeight="true" outlineLevel="0" collapsed="false">
      <c r="A4574" s="5" t="s">
        <v>8437</v>
      </c>
      <c r="B4574" s="5" t="n">
        <v>3</v>
      </c>
      <c r="C4574" s="5" t="s">
        <v>6073</v>
      </c>
      <c r="D4574" s="5" t="s">
        <v>6074</v>
      </c>
      <c r="E4574" s="5" t="s">
        <v>8438</v>
      </c>
      <c r="F4574" s="5" t="s">
        <v>8439</v>
      </c>
      <c r="G4574" s="5" t="s">
        <v>8443</v>
      </c>
      <c r="H4574" s="5" t="s">
        <v>163</v>
      </c>
      <c r="I4574" s="5" t="s">
        <v>129</v>
      </c>
      <c r="J4574" s="5" t="s">
        <v>128</v>
      </c>
      <c r="K4574" s="5" t="s">
        <v>127</v>
      </c>
      <c r="L4574" s="5" t="s">
        <v>173</v>
      </c>
      <c r="M4574" s="5" t="s">
        <v>97</v>
      </c>
      <c r="N4574" s="5" t="s">
        <v>130</v>
      </c>
      <c r="O4574" s="5" t="s">
        <v>133</v>
      </c>
      <c r="P4574" s="5" t="s">
        <v>131</v>
      </c>
      <c r="Q4574" s="5" t="s">
        <v>208</v>
      </c>
      <c r="R4574" s="5" t="s">
        <v>202</v>
      </c>
      <c r="S4574" s="5" t="s">
        <v>137</v>
      </c>
      <c r="T4574" s="5" t="s">
        <v>119</v>
      </c>
      <c r="U4574" s="5" t="s">
        <v>201</v>
      </c>
      <c r="V4574" s="5" t="s">
        <v>403</v>
      </c>
      <c r="W4574" s="5" t="s">
        <v>187</v>
      </c>
      <c r="X4574" s="5" t="s">
        <v>89</v>
      </c>
      <c r="Y4574" s="5" t="n">
        <v>0</v>
      </c>
      <c r="Z4574" s="5" t="n">
        <v>1</v>
      </c>
      <c r="AA4574" s="5" t="str">
        <f aca="false">IF(Y4574&gt;Z4574,"Win",IF(Y4574&lt;Z4574,"Loss","Draw"))</f>
        <v>Loss</v>
      </c>
      <c r="AB4574" s="5" t="s">
        <v>98</v>
      </c>
      <c r="AC4574" s="5" t="s">
        <v>99</v>
      </c>
      <c r="AD4574" s="5" t="s">
        <v>503</v>
      </c>
      <c r="AE4574" s="5" t="s">
        <v>8444</v>
      </c>
      <c r="AF4574" s="5" t="str">
        <f aca="false">IF(AD4574&lt;AE4574,AD4574,AE4574)</f>
        <v>Arrows, Bandit, Battle Ram, Golden Knight, Mega Knight, Mother Witch, Ronin, Zappies</v>
      </c>
      <c r="AG4574" s="5" t="str">
        <f aca="false">IF(AD4574&lt;AE4574,AE4574,AD4574)</f>
        <v>Goblin Drill, Goblin Hut, Magic Archer, Spear Goblins, The Log, Tornado, Valkyrie, Wall Breakers</v>
      </c>
      <c r="AH4574" s="5" t="str">
        <f aca="false">IF(AD4574=AF4574,AA4574,IF(AA4574="Win","Loss",IF(AA4574="Loss","Win","Draw")))</f>
        <v>Loss</v>
      </c>
      <c r="AI4574" s="5" t="s">
        <v>102</v>
      </c>
    </row>
    <row r="4575" customFormat="false" ht="15" hidden="false" customHeight="true" outlineLevel="0" collapsed="false">
      <c r="A4575" s="5" t="s">
        <v>8445</v>
      </c>
      <c r="B4575" s="5" t="n">
        <v>1</v>
      </c>
      <c r="C4575" s="5" t="s">
        <v>6073</v>
      </c>
      <c r="D4575" s="5" t="s">
        <v>6074</v>
      </c>
      <c r="E4575" s="5" t="s">
        <v>2842</v>
      </c>
      <c r="F4575" s="5" t="s">
        <v>2843</v>
      </c>
      <c r="G4575" s="5" t="s">
        <v>8446</v>
      </c>
      <c r="H4575" s="5" t="s">
        <v>163</v>
      </c>
      <c r="I4575" s="5" t="s">
        <v>201</v>
      </c>
      <c r="J4575" s="5" t="s">
        <v>202</v>
      </c>
      <c r="K4575" s="5" t="s">
        <v>233</v>
      </c>
      <c r="L4575" s="5" t="s">
        <v>111</v>
      </c>
      <c r="M4575" s="5" t="s">
        <v>88</v>
      </c>
      <c r="N4575" s="5" t="s">
        <v>157</v>
      </c>
      <c r="O4575" s="5" t="s">
        <v>204</v>
      </c>
      <c r="P4575" s="5" t="s">
        <v>234</v>
      </c>
      <c r="Q4575" s="5" t="s">
        <v>107</v>
      </c>
      <c r="R4575" s="5" t="s">
        <v>128</v>
      </c>
      <c r="S4575" s="5" t="s">
        <v>473</v>
      </c>
      <c r="T4575" s="5" t="s">
        <v>82</v>
      </c>
      <c r="U4575" s="5" t="s">
        <v>173</v>
      </c>
      <c r="V4575" s="5" t="s">
        <v>474</v>
      </c>
      <c r="W4575" s="5" t="s">
        <v>150</v>
      </c>
      <c r="X4575" s="5" t="s">
        <v>93</v>
      </c>
      <c r="Y4575" s="5" t="n">
        <v>1</v>
      </c>
      <c r="Z4575" s="5" t="n">
        <v>0</v>
      </c>
      <c r="AA4575" s="5" t="str">
        <f aca="false">IF(Y4575&gt;Z4575,"Win",IF(Y4575&lt;Z4575,"Loss","Draw"))</f>
        <v>Win</v>
      </c>
      <c r="AB4575" s="5" t="s">
        <v>98</v>
      </c>
      <c r="AC4575" s="5" t="s">
        <v>99</v>
      </c>
      <c r="AD4575" s="5" t="s">
        <v>380</v>
      </c>
      <c r="AE4575" s="5" t="s">
        <v>8447</v>
      </c>
      <c r="AF4575" s="5" t="str">
        <f aca="false">IF(AD4575&lt;AE4575,AD4575,AE4575)</f>
        <v>Bats, Berserker, Bomb Tower, Fire Spirit, Magic Archer, Miner, Royal Delivery, Wall Breakers</v>
      </c>
      <c r="AG4575" s="5" t="str">
        <f aca="false">IF(AD4575&lt;AE4575,AE4575,AD4575)</f>
        <v>Electro Spirit, Fireball, Flying Machine, Goblin Cage, Golden Knight, Royal Hogs, Royal Recruits, Zappies</v>
      </c>
      <c r="AH4575" s="5" t="str">
        <f aca="false">IF(AD4575=AF4575,AA4575,IF(AA4575="Win","Loss",IF(AA4575="Loss","Win","Draw")))</f>
        <v>Win</v>
      </c>
      <c r="AI4575" s="5" t="s">
        <v>102</v>
      </c>
    </row>
    <row r="4576" customFormat="false" ht="15" hidden="false" customHeight="true" outlineLevel="0" collapsed="false">
      <c r="A4576" s="5" t="s">
        <v>8445</v>
      </c>
      <c r="B4576" s="5" t="n">
        <v>2</v>
      </c>
      <c r="C4576" s="5" t="s">
        <v>6073</v>
      </c>
      <c r="D4576" s="5" t="s">
        <v>6074</v>
      </c>
      <c r="E4576" s="5" t="s">
        <v>2842</v>
      </c>
      <c r="F4576" s="5" t="s">
        <v>2843</v>
      </c>
      <c r="G4576" s="5" t="s">
        <v>8448</v>
      </c>
      <c r="H4576" s="5" t="s">
        <v>163</v>
      </c>
      <c r="I4576" s="5" t="s">
        <v>87</v>
      </c>
      <c r="J4576" s="5" t="s">
        <v>151</v>
      </c>
      <c r="K4576" s="5" t="s">
        <v>113</v>
      </c>
      <c r="L4576" s="5" t="s">
        <v>165</v>
      </c>
      <c r="M4576" s="5" t="s">
        <v>89</v>
      </c>
      <c r="N4576" s="5" t="s">
        <v>150</v>
      </c>
      <c r="O4576" s="5" t="s">
        <v>126</v>
      </c>
      <c r="P4576" s="5" t="s">
        <v>85</v>
      </c>
      <c r="Q4576" s="5" t="s">
        <v>284</v>
      </c>
      <c r="R4576" s="5" t="s">
        <v>563</v>
      </c>
      <c r="S4576" s="5" t="s">
        <v>418</v>
      </c>
      <c r="T4576" s="5" t="s">
        <v>117</v>
      </c>
      <c r="U4576" s="5" t="s">
        <v>186</v>
      </c>
      <c r="V4576" s="5" t="s">
        <v>233</v>
      </c>
      <c r="W4576" s="5" t="s">
        <v>130</v>
      </c>
      <c r="X4576" s="5" t="s">
        <v>785</v>
      </c>
      <c r="Y4576" s="5" t="n">
        <v>1</v>
      </c>
      <c r="Z4576" s="5" t="n">
        <v>0</v>
      </c>
      <c r="AA4576" s="5" t="str">
        <f aca="false">IF(Y4576&gt;Z4576,"Win",IF(Y4576&lt;Z4576,"Loss","Draw"))</f>
        <v>Win</v>
      </c>
      <c r="AB4576" s="5" t="s">
        <v>98</v>
      </c>
      <c r="AC4576" s="5" t="s">
        <v>99</v>
      </c>
      <c r="AD4576" s="5" t="s">
        <v>866</v>
      </c>
      <c r="AE4576" s="5" t="s">
        <v>2846</v>
      </c>
      <c r="AF4576" s="5" t="str">
        <f aca="false">IF(AD4576&lt;AE4576,AD4576,AE4576)</f>
        <v>Arrows, Balloon, Bats, Freeze, Giant Skeleton, Inferno Dragon, Skeleton Army, Skeleton King</v>
      </c>
      <c r="AG4576" s="5" t="str">
        <f aca="false">IF(AD4576&lt;AE4576,AE4576,AD4576)</f>
        <v>Electro Spirit, Furnace, Hog Rider, Lightning, Mighty Miner, Skeletons, Tesla, The Log</v>
      </c>
      <c r="AH4576" s="5" t="str">
        <f aca="false">IF(AD4576=AF4576,AA4576,IF(AA4576="Win","Loss",IF(AA4576="Loss","Win","Draw")))</f>
        <v>Loss</v>
      </c>
      <c r="AI4576" s="5" t="s">
        <v>102</v>
      </c>
    </row>
    <row r="4577" customFormat="false" ht="15" hidden="false" customHeight="true" outlineLevel="0" collapsed="false">
      <c r="A4577" s="5" t="s">
        <v>8449</v>
      </c>
      <c r="B4577" s="5" t="n">
        <v>1</v>
      </c>
      <c r="C4577" s="5" t="s">
        <v>6073</v>
      </c>
      <c r="D4577" s="5" t="s">
        <v>6074</v>
      </c>
      <c r="E4577" s="6" t="s">
        <v>8450</v>
      </c>
      <c r="F4577" s="5" t="s">
        <v>8451</v>
      </c>
      <c r="G4577" s="5" t="s">
        <v>8452</v>
      </c>
      <c r="H4577" s="5" t="s">
        <v>163</v>
      </c>
      <c r="I4577" s="5" t="s">
        <v>82</v>
      </c>
      <c r="J4577" s="5" t="s">
        <v>202</v>
      </c>
      <c r="K4577" s="5" t="s">
        <v>87</v>
      </c>
      <c r="L4577" s="5" t="s">
        <v>126</v>
      </c>
      <c r="M4577" s="5" t="s">
        <v>150</v>
      </c>
      <c r="N4577" s="5" t="s">
        <v>95</v>
      </c>
      <c r="O4577" s="5" t="s">
        <v>97</v>
      </c>
      <c r="P4577" s="5" t="s">
        <v>85</v>
      </c>
      <c r="Q4577" s="5" t="s">
        <v>2514</v>
      </c>
      <c r="R4577" s="5" t="s">
        <v>323</v>
      </c>
      <c r="S4577" s="5" t="s">
        <v>109</v>
      </c>
      <c r="T4577" s="5" t="s">
        <v>133</v>
      </c>
      <c r="U4577" s="5" t="s">
        <v>1663</v>
      </c>
      <c r="V4577" s="5" t="s">
        <v>96</v>
      </c>
      <c r="W4577" s="5" t="s">
        <v>327</v>
      </c>
      <c r="X4577" s="5" t="s">
        <v>108</v>
      </c>
      <c r="Y4577" s="5" t="n">
        <v>3</v>
      </c>
      <c r="Z4577" s="5" t="n">
        <v>0</v>
      </c>
      <c r="AA4577" s="5" t="str">
        <f aca="false">IF(Y4577&gt;Z4577,"Win",IF(Y4577&lt;Z4577,"Loss","Draw"))</f>
        <v>Win</v>
      </c>
      <c r="AB4577" s="5" t="s">
        <v>98</v>
      </c>
      <c r="AC4577" s="5" t="s">
        <v>99</v>
      </c>
      <c r="AD4577" s="5" t="s">
        <v>492</v>
      </c>
      <c r="AE4577" s="5" t="s">
        <v>8453</v>
      </c>
      <c r="AF4577" s="5" t="str">
        <f aca="false">IF(AD4577&lt;AE4577,AD4577,AE4577)</f>
        <v>Barbarian Barrel, Electro Spirit, Lightning, Magic Archer, Ronin, Royal Hogs, Skeletons, Tesla</v>
      </c>
      <c r="AG4577" s="5" t="str">
        <f aca="false">IF(AD4577&lt;AE4577,AE4577,AD4577)</f>
        <v>Dark Prince, Goblin Giant, Mini P.E.K.K.A, Minions, Mother Witch, Rage, Sparky, Zap</v>
      </c>
      <c r="AH4577" s="5" t="str">
        <f aca="false">IF(AD4577=AF4577,AA4577,IF(AA4577="Win","Loss",IF(AA4577="Loss","Win","Draw")))</f>
        <v>Win</v>
      </c>
      <c r="AI4577" s="5" t="s">
        <v>102</v>
      </c>
    </row>
    <row r="4578" customFormat="false" ht="15" hidden="false" customHeight="true" outlineLevel="0" collapsed="false">
      <c r="A4578" s="5" t="s">
        <v>8449</v>
      </c>
      <c r="B4578" s="5" t="n">
        <v>2</v>
      </c>
      <c r="C4578" s="5" t="s">
        <v>6073</v>
      </c>
      <c r="D4578" s="5" t="s">
        <v>6074</v>
      </c>
      <c r="E4578" s="6" t="s">
        <v>8450</v>
      </c>
      <c r="F4578" s="5" t="s">
        <v>8451</v>
      </c>
      <c r="G4578" s="5" t="s">
        <v>8454</v>
      </c>
      <c r="H4578" s="5" t="s">
        <v>163</v>
      </c>
      <c r="I4578" s="5" t="s">
        <v>113</v>
      </c>
      <c r="J4578" s="5" t="s">
        <v>241</v>
      </c>
      <c r="K4578" s="5" t="s">
        <v>114</v>
      </c>
      <c r="L4578" s="5" t="s">
        <v>119</v>
      </c>
      <c r="M4578" s="5" t="s">
        <v>118</v>
      </c>
      <c r="N4578" s="5" t="s">
        <v>88</v>
      </c>
      <c r="O4578" s="5" t="s">
        <v>116</v>
      </c>
      <c r="P4578" s="5" t="s">
        <v>115</v>
      </c>
      <c r="Q4578" s="5" t="s">
        <v>185</v>
      </c>
      <c r="R4578" s="5" t="s">
        <v>188</v>
      </c>
      <c r="S4578" s="5" t="s">
        <v>114</v>
      </c>
      <c r="T4578" s="5" t="s">
        <v>186</v>
      </c>
      <c r="U4578" s="5" t="s">
        <v>187</v>
      </c>
      <c r="V4578" s="5" t="s">
        <v>111</v>
      </c>
      <c r="W4578" s="5" t="s">
        <v>88</v>
      </c>
      <c r="X4578" s="5" t="s">
        <v>117</v>
      </c>
      <c r="Y4578" s="5" t="n">
        <v>1</v>
      </c>
      <c r="Z4578" s="5" t="n">
        <v>0</v>
      </c>
      <c r="AA4578" s="5" t="str">
        <f aca="false">IF(Y4578&gt;Z4578,"Win",IF(Y4578&lt;Z4578,"Loss","Draw"))</f>
        <v>Win</v>
      </c>
      <c r="AB4578" s="5" t="s">
        <v>98</v>
      </c>
      <c r="AC4578" s="5" t="s">
        <v>99</v>
      </c>
      <c r="AD4578" s="5" t="s">
        <v>8455</v>
      </c>
      <c r="AE4578" s="5" t="s">
        <v>8456</v>
      </c>
      <c r="AF4578" s="5" t="str">
        <f aca="false">IF(AD4578&lt;AE4578,AD4578,AE4578)</f>
        <v>Balloon, Berserker, Executioner, Giant Skeleton, Giant Snowball, Miner, Tombstone, Tornado</v>
      </c>
      <c r="AG4578" s="5" t="str">
        <f aca="false">IF(AD4578&lt;AE4578,AE4578,AD4578)</f>
        <v>Berserker, Furnace, Giant Snowball, Goblin Hut, Graveyard, Ice Spirit, Knight, Poison</v>
      </c>
      <c r="AH4578" s="5" t="str">
        <f aca="false">IF(AD4578=AF4578,AA4578,IF(AA4578="Win","Loss",IF(AA4578="Loss","Win","Draw")))</f>
        <v>Loss</v>
      </c>
      <c r="AI4578" s="5" t="s">
        <v>102</v>
      </c>
    </row>
    <row r="4579" customFormat="false" ht="15" hidden="false" customHeight="true" outlineLevel="0" collapsed="false">
      <c r="A4579" s="5" t="s">
        <v>8457</v>
      </c>
      <c r="B4579" s="5" t="n">
        <v>1</v>
      </c>
      <c r="C4579" s="5" t="s">
        <v>6073</v>
      </c>
      <c r="D4579" s="5" t="s">
        <v>6074</v>
      </c>
      <c r="E4579" s="5" t="s">
        <v>914</v>
      </c>
      <c r="F4579" s="5" t="s">
        <v>915</v>
      </c>
      <c r="G4579" s="5" t="s">
        <v>3163</v>
      </c>
      <c r="H4579" s="5" t="s">
        <v>163</v>
      </c>
      <c r="I4579" s="5" t="s">
        <v>84</v>
      </c>
      <c r="J4579" s="5" t="s">
        <v>108</v>
      </c>
      <c r="K4579" s="5" t="s">
        <v>114</v>
      </c>
      <c r="L4579" s="5" t="s">
        <v>126</v>
      </c>
      <c r="M4579" s="5" t="s">
        <v>138</v>
      </c>
      <c r="N4579" s="5" t="s">
        <v>115</v>
      </c>
      <c r="O4579" s="5" t="s">
        <v>119</v>
      </c>
      <c r="P4579" s="5" t="s">
        <v>116</v>
      </c>
      <c r="Q4579" s="5" t="s">
        <v>152</v>
      </c>
      <c r="R4579" s="5" t="s">
        <v>128</v>
      </c>
      <c r="S4579" s="5" t="s">
        <v>107</v>
      </c>
      <c r="T4579" s="5" t="s">
        <v>95</v>
      </c>
      <c r="U4579" s="5" t="s">
        <v>307</v>
      </c>
      <c r="V4579" s="5" t="s">
        <v>187</v>
      </c>
      <c r="W4579" s="5" t="s">
        <v>306</v>
      </c>
      <c r="X4579" s="5" t="s">
        <v>85</v>
      </c>
      <c r="Y4579" s="5" t="n">
        <v>0</v>
      </c>
      <c r="Z4579" s="5" t="n">
        <v>1</v>
      </c>
      <c r="AA4579" s="5" t="str">
        <f aca="false">IF(Y4579&gt;Z4579,"Win",IF(Y4579&lt;Z4579,"Loss","Draw"))</f>
        <v>Loss</v>
      </c>
      <c r="AB4579" s="5" t="s">
        <v>98</v>
      </c>
      <c r="AC4579" s="5" t="s">
        <v>99</v>
      </c>
      <c r="AD4579" s="5" t="s">
        <v>2273</v>
      </c>
      <c r="AE4579" s="5" t="s">
        <v>603</v>
      </c>
      <c r="AF4579" s="5" t="str">
        <f aca="false">IF(AD4579&lt;AE4579,AD4579,AE4579)</f>
        <v>Archers, Dark Prince, Giant Snowball, Goblin Demolisher, Goblin Hut, Graveyard, Poison, Skeletons</v>
      </c>
      <c r="AG4579" s="5" t="str">
        <f aca="false">IF(AD4579&lt;AE4579,AE4579,AD4579)</f>
        <v>Baby Dragon, Barbarian Barrel, Goblin Cage, Golden Knight, Golem, Ice Wizard, Lightning, Tornado</v>
      </c>
      <c r="AH4579" s="5" t="str">
        <f aca="false">IF(AD4579=AF4579,AA4579,IF(AA4579="Win","Loss",IF(AA4579="Loss","Win","Draw")))</f>
        <v>Loss</v>
      </c>
      <c r="AI4579" s="5" t="s">
        <v>102</v>
      </c>
    </row>
    <row r="4580" customFormat="false" ht="15" hidden="false" customHeight="true" outlineLevel="0" collapsed="false">
      <c r="A4580" s="5" t="s">
        <v>8457</v>
      </c>
      <c r="B4580" s="5" t="n">
        <v>2</v>
      </c>
      <c r="C4580" s="5" t="s">
        <v>6073</v>
      </c>
      <c r="D4580" s="5" t="s">
        <v>6074</v>
      </c>
      <c r="E4580" s="5" t="s">
        <v>914</v>
      </c>
      <c r="F4580" s="5" t="s">
        <v>915</v>
      </c>
      <c r="G4580" s="5" t="s">
        <v>8458</v>
      </c>
      <c r="H4580" s="5" t="s">
        <v>81</v>
      </c>
      <c r="I4580" s="5" t="s">
        <v>203</v>
      </c>
      <c r="J4580" s="5" t="s">
        <v>202</v>
      </c>
      <c r="K4580" s="5" t="s">
        <v>201</v>
      </c>
      <c r="L4580" s="5" t="s">
        <v>118</v>
      </c>
      <c r="M4580" s="5" t="s">
        <v>234</v>
      </c>
      <c r="N4580" s="5" t="s">
        <v>204</v>
      </c>
      <c r="O4580" s="5" t="s">
        <v>157</v>
      </c>
      <c r="P4580" s="5" t="s">
        <v>97</v>
      </c>
      <c r="Q4580" s="5" t="s">
        <v>284</v>
      </c>
      <c r="R4580" s="5" t="s">
        <v>241</v>
      </c>
      <c r="S4580" s="5" t="s">
        <v>84</v>
      </c>
      <c r="T4580" s="5" t="s">
        <v>126</v>
      </c>
      <c r="U4580" s="5" t="s">
        <v>234</v>
      </c>
      <c r="V4580" s="5" t="s">
        <v>114</v>
      </c>
      <c r="W4580" s="5" t="s">
        <v>116</v>
      </c>
      <c r="X4580" s="5" t="s">
        <v>115</v>
      </c>
      <c r="Y4580" s="5" t="n">
        <v>1</v>
      </c>
      <c r="Z4580" s="5" t="n">
        <v>0</v>
      </c>
      <c r="AA4580" s="5" t="str">
        <f aca="false">IF(Y4580&gt;Z4580,"Win",IF(Y4580&lt;Z4580,"Loss","Draw"))</f>
        <v>Win</v>
      </c>
      <c r="AB4580" s="5" t="s">
        <v>98</v>
      </c>
      <c r="AC4580" s="5" t="s">
        <v>99</v>
      </c>
      <c r="AD4580" s="5" t="s">
        <v>543</v>
      </c>
      <c r="AE4580" s="5" t="s">
        <v>8459</v>
      </c>
      <c r="AF4580" s="5" t="str">
        <f aca="false">IF(AD4580&lt;AE4580,AD4580,AE4580)</f>
        <v>Archers, Bomb Tower, Giant Snowball, Graveyard, Inferno Dragon, Knight, Poison, Skeletons</v>
      </c>
      <c r="AG4580" s="5" t="str">
        <f aca="false">IF(AD4580&lt;AE4580,AE4580,AD4580)</f>
        <v>Bomb Tower, Fire Spirit, Goblin Barrel, Ice Spirit, Magic Archer, Ronin, Royal Delivery, Wall Breakers</v>
      </c>
      <c r="AH4580" s="5" t="str">
        <f aca="false">IF(AD4580=AF4580,AA4580,IF(AA4580="Win","Loss",IF(AA4580="Loss","Win","Draw")))</f>
        <v>Loss</v>
      </c>
      <c r="AI4580" s="5" t="s">
        <v>102</v>
      </c>
    </row>
    <row r="4581" customFormat="false" ht="15" hidden="false" customHeight="true" outlineLevel="0" collapsed="false">
      <c r="A4581" s="5" t="s">
        <v>8457</v>
      </c>
      <c r="B4581" s="5" t="n">
        <v>3</v>
      </c>
      <c r="C4581" s="5" t="s">
        <v>6073</v>
      </c>
      <c r="D4581" s="5" t="s">
        <v>6074</v>
      </c>
      <c r="E4581" s="5" t="s">
        <v>914</v>
      </c>
      <c r="F4581" s="5" t="s">
        <v>915</v>
      </c>
      <c r="G4581" s="5" t="s">
        <v>8460</v>
      </c>
      <c r="H4581" s="5" t="s">
        <v>81</v>
      </c>
      <c r="I4581" s="5" t="s">
        <v>124</v>
      </c>
      <c r="J4581" s="5" t="s">
        <v>91</v>
      </c>
      <c r="K4581" s="5" t="s">
        <v>177</v>
      </c>
      <c r="L4581" s="5" t="s">
        <v>257</v>
      </c>
      <c r="M4581" s="5" t="s">
        <v>93</v>
      </c>
      <c r="N4581" s="5" t="s">
        <v>150</v>
      </c>
      <c r="O4581" s="5" t="s">
        <v>95</v>
      </c>
      <c r="P4581" s="5" t="s">
        <v>215</v>
      </c>
      <c r="Q4581" s="5" t="s">
        <v>407</v>
      </c>
      <c r="R4581" s="5" t="s">
        <v>83</v>
      </c>
      <c r="S4581" s="5" t="s">
        <v>82</v>
      </c>
      <c r="T4581" s="5" t="s">
        <v>89</v>
      </c>
      <c r="U4581" s="5" t="s">
        <v>193</v>
      </c>
      <c r="V4581" s="5" t="s">
        <v>93</v>
      </c>
      <c r="W4581" s="5" t="s">
        <v>209</v>
      </c>
      <c r="X4581" s="5" t="s">
        <v>173</v>
      </c>
      <c r="Y4581" s="5" t="n">
        <v>1</v>
      </c>
      <c r="Z4581" s="5" t="n">
        <v>0</v>
      </c>
      <c r="AA4581" s="5" t="str">
        <f aca="false">IF(Y4581&gt;Z4581,"Win",IF(Y4581&lt;Z4581,"Loss","Draw"))</f>
        <v>Win</v>
      </c>
      <c r="AB4581" s="5" t="s">
        <v>98</v>
      </c>
      <c r="AC4581" s="5" t="s">
        <v>99</v>
      </c>
      <c r="AD4581" s="5" t="s">
        <v>5043</v>
      </c>
      <c r="AE4581" s="5" t="s">
        <v>8461</v>
      </c>
      <c r="AF4581" s="5" t="str">
        <f aca="false">IF(AD4581&lt;AE4581,AD4581,AE4581)</f>
        <v>Barbarian Barrel, Electro Spirit, Fireball, Fisherman, Goblins, Hunter, Royal Ghost, Royal Giant</v>
      </c>
      <c r="AG4581" s="5" t="str">
        <f aca="false">IF(AD4581&lt;AE4581,AE4581,AD4581)</f>
        <v>Fireball, Firecracker, Guards, Inferno Tower, Monk, Royal Hogs, The Log, Zappies</v>
      </c>
      <c r="AH4581" s="5" t="str">
        <f aca="false">IF(AD4581=AF4581,AA4581,IF(AA4581="Win","Loss",IF(AA4581="Loss","Win","Draw")))</f>
        <v>Win</v>
      </c>
      <c r="AI4581" s="5" t="s">
        <v>102</v>
      </c>
    </row>
    <row r="4582" customFormat="false" ht="15" hidden="false" customHeight="true" outlineLevel="0" collapsed="false">
      <c r="A4582" s="5" t="s">
        <v>8462</v>
      </c>
      <c r="B4582" s="5" t="n">
        <v>1</v>
      </c>
      <c r="C4582" s="5" t="s">
        <v>1711</v>
      </c>
      <c r="D4582" s="5" t="s">
        <v>1712</v>
      </c>
      <c r="E4582" s="5" t="s">
        <v>8463</v>
      </c>
      <c r="F4582" s="5" t="s">
        <v>8464</v>
      </c>
      <c r="G4582" s="5" t="s">
        <v>7103</v>
      </c>
      <c r="H4582" s="5" t="s">
        <v>352</v>
      </c>
      <c r="I4582" s="5" t="s">
        <v>141</v>
      </c>
      <c r="J4582" s="5" t="s">
        <v>95</v>
      </c>
      <c r="K4582" s="5" t="s">
        <v>107</v>
      </c>
      <c r="L4582" s="5" t="s">
        <v>178</v>
      </c>
      <c r="M4582" s="5" t="s">
        <v>177</v>
      </c>
      <c r="N4582" s="5" t="s">
        <v>86</v>
      </c>
      <c r="O4582" s="5" t="s">
        <v>150</v>
      </c>
      <c r="P4582" s="5" t="s">
        <v>93</v>
      </c>
      <c r="Q4582" s="5" t="s">
        <v>983</v>
      </c>
      <c r="R4582" s="5" t="s">
        <v>188</v>
      </c>
      <c r="S4582" s="5" t="s">
        <v>109</v>
      </c>
      <c r="T4582" s="5" t="s">
        <v>579</v>
      </c>
      <c r="U4582" s="5" t="s">
        <v>110</v>
      </c>
      <c r="V4582" s="5" t="s">
        <v>178</v>
      </c>
      <c r="W4582" s="5" t="s">
        <v>474</v>
      </c>
      <c r="X4582" s="5" t="s">
        <v>111</v>
      </c>
      <c r="Y4582" s="5" t="n">
        <v>1</v>
      </c>
      <c r="Z4582" s="5" t="n">
        <v>0</v>
      </c>
      <c r="AA4582" s="5" t="str">
        <f aca="false">IF(Y4582&gt;Z4582,"Win",IF(Y4582&lt;Z4582,"Loss","Draw"))</f>
        <v>Win</v>
      </c>
      <c r="AB4582" s="5" t="s">
        <v>98</v>
      </c>
      <c r="AC4582" s="5" t="s">
        <v>99</v>
      </c>
      <c r="AD4582" s="5" t="s">
        <v>589</v>
      </c>
      <c r="AE4582" s="5" t="s">
        <v>3427</v>
      </c>
      <c r="AF4582" s="5" t="str">
        <f aca="false">IF(AD4582&lt;AE4582,AD4582,AE4582)</f>
        <v>Barbarian Barrel, Electro Spirit, Fireball, Goblin Cage, Lumberjack, Phoenix, Royal Giant, Skeleton Dragons</v>
      </c>
      <c r="AG4582" s="5" t="str">
        <f aca="false">IF(AD4582&lt;AE4582,AE4582,AD4582)</f>
        <v>Barbarians, Flying Machine, Goblin Curse, Lava Hound, Miner, Phoenix, Tombstone, Zap</v>
      </c>
      <c r="AH4582" s="5" t="str">
        <f aca="false">IF(AD4582=AF4582,AA4582,IF(AA4582="Win","Loss",IF(AA4582="Loss","Win","Draw")))</f>
        <v>Win</v>
      </c>
      <c r="AI4582" s="5" t="s">
        <v>102</v>
      </c>
    </row>
    <row r="4583" customFormat="false" ht="15" hidden="false" customHeight="true" outlineLevel="0" collapsed="false">
      <c r="A4583" s="5" t="s">
        <v>8462</v>
      </c>
      <c r="B4583" s="5" t="n">
        <v>2</v>
      </c>
      <c r="C4583" s="5" t="s">
        <v>1711</v>
      </c>
      <c r="D4583" s="5" t="s">
        <v>1712</v>
      </c>
      <c r="E4583" s="5" t="s">
        <v>8463</v>
      </c>
      <c r="F4583" s="5" t="s">
        <v>8464</v>
      </c>
      <c r="G4583" s="5" t="s">
        <v>1006</v>
      </c>
      <c r="H4583" s="5" t="s">
        <v>352</v>
      </c>
      <c r="I4583" s="5" t="s">
        <v>153</v>
      </c>
      <c r="J4583" s="5" t="s">
        <v>194</v>
      </c>
      <c r="K4583" s="5" t="s">
        <v>208</v>
      </c>
      <c r="L4583" s="5" t="s">
        <v>164</v>
      </c>
      <c r="M4583" s="5" t="s">
        <v>118</v>
      </c>
      <c r="N4583" s="5" t="s">
        <v>89</v>
      </c>
      <c r="O4583" s="5" t="s">
        <v>165</v>
      </c>
      <c r="P4583" s="5" t="s">
        <v>204</v>
      </c>
      <c r="Q4583" s="5" t="s">
        <v>203</v>
      </c>
      <c r="R4583" s="5" t="s">
        <v>108</v>
      </c>
      <c r="S4583" s="5" t="s">
        <v>248</v>
      </c>
      <c r="T4583" s="5" t="s">
        <v>94</v>
      </c>
      <c r="U4583" s="5" t="s">
        <v>131</v>
      </c>
      <c r="V4583" s="5" t="s">
        <v>249</v>
      </c>
      <c r="W4583" s="5" t="s">
        <v>97</v>
      </c>
      <c r="X4583" s="5" t="s">
        <v>89</v>
      </c>
      <c r="Y4583" s="5" t="n">
        <v>1</v>
      </c>
      <c r="Z4583" s="5" t="n">
        <v>0</v>
      </c>
      <c r="AA4583" s="5" t="str">
        <f aca="false">IF(Y4583&gt;Z4583,"Win",IF(Y4583&lt;Z4583,"Loss","Draw"))</f>
        <v>Win</v>
      </c>
      <c r="AB4583" s="5" t="s">
        <v>98</v>
      </c>
      <c r="AC4583" s="5" t="s">
        <v>99</v>
      </c>
      <c r="AD4583" s="5" t="s">
        <v>8465</v>
      </c>
      <c r="AE4583" s="5" t="s">
        <v>8466</v>
      </c>
      <c r="AF4583" s="5" t="str">
        <f aca="false">IF(AD4583&lt;AE4583,AD4583,AE4583)</f>
        <v>Archer Queen, Cannon, Earthquake, Hog Rider, Ice Spirit, Royal Delivery, The Log, Valkyrie</v>
      </c>
      <c r="AG4583" s="5" t="str">
        <f aca="false">IF(AD4583&lt;AE4583,AE4583,AD4583)</f>
        <v>Bandit, Dark Prince, Goblin Barrel, Princess, Rascals, Rocket, Ronin, The Log</v>
      </c>
      <c r="AH4583" s="5" t="str">
        <f aca="false">IF(AD4583=AF4583,AA4583,IF(AA4583="Win","Loss",IF(AA4583="Loss","Win","Draw")))</f>
        <v>Win</v>
      </c>
      <c r="AI4583" s="5" t="s">
        <v>102</v>
      </c>
    </row>
    <row r="4584" customFormat="false" ht="15" hidden="false" customHeight="true" outlineLevel="0" collapsed="false">
      <c r="A4584" s="5" t="s">
        <v>8467</v>
      </c>
      <c r="B4584" s="5" t="n">
        <v>1</v>
      </c>
      <c r="C4584" s="5" t="s">
        <v>1711</v>
      </c>
      <c r="D4584" s="5" t="s">
        <v>1712</v>
      </c>
      <c r="E4584" s="5" t="s">
        <v>7222</v>
      </c>
      <c r="F4584" s="5" t="s">
        <v>7223</v>
      </c>
      <c r="G4584" s="5" t="s">
        <v>4480</v>
      </c>
      <c r="H4584" s="5" t="s">
        <v>352</v>
      </c>
      <c r="I4584" s="5" t="s">
        <v>208</v>
      </c>
      <c r="J4584" s="5" t="s">
        <v>95</v>
      </c>
      <c r="K4584" s="5" t="s">
        <v>113</v>
      </c>
      <c r="L4584" s="5" t="s">
        <v>126</v>
      </c>
      <c r="M4584" s="5" t="s">
        <v>118</v>
      </c>
      <c r="N4584" s="5" t="s">
        <v>119</v>
      </c>
      <c r="O4584" s="5" t="s">
        <v>116</v>
      </c>
      <c r="P4584" s="5" t="s">
        <v>115</v>
      </c>
      <c r="Q4584" s="5" t="s">
        <v>201</v>
      </c>
      <c r="R4584" s="5" t="s">
        <v>202</v>
      </c>
      <c r="S4584" s="5" t="s">
        <v>203</v>
      </c>
      <c r="T4584" s="5" t="s">
        <v>97</v>
      </c>
      <c r="U4584" s="5" t="s">
        <v>204</v>
      </c>
      <c r="V4584" s="5" t="s">
        <v>209</v>
      </c>
      <c r="W4584" s="5" t="s">
        <v>118</v>
      </c>
      <c r="X4584" s="5" t="s">
        <v>157</v>
      </c>
      <c r="Y4584" s="5" t="n">
        <v>1</v>
      </c>
      <c r="Z4584" s="5" t="n">
        <v>0</v>
      </c>
      <c r="AA4584" s="5" t="str">
        <f aca="false">IF(Y4584&gt;Z4584,"Win",IF(Y4584&lt;Z4584,"Loss","Draw"))</f>
        <v>Win</v>
      </c>
      <c r="AB4584" s="5" t="s">
        <v>98</v>
      </c>
      <c r="AC4584" s="5" t="s">
        <v>99</v>
      </c>
      <c r="AD4584" s="5" t="s">
        <v>5355</v>
      </c>
      <c r="AE4584" s="5" t="s">
        <v>3315</v>
      </c>
      <c r="AF4584" s="5" t="str">
        <f aca="false">IF(AD4584&lt;AE4584,AD4584,AE4584)</f>
        <v>Barbarian Barrel, Furnace, Goblin Hut, Graveyard, Ice Spirit, Poison, Skeletons, Valkyrie</v>
      </c>
      <c r="AG4584" s="5" t="str">
        <f aca="false">IF(AD4584&lt;AE4584,AE4584,AD4584)</f>
        <v>Fire Spirit, Goblin Barrel, Ice Spirit, Inferno Tower, Magic Archer, Ronin, Royal Delivery, Wall Breakers</v>
      </c>
      <c r="AH4584" s="5" t="str">
        <f aca="false">IF(AD4584=AF4584,AA4584,IF(AA4584="Win","Loss",IF(AA4584="Loss","Win","Draw")))</f>
        <v>Win</v>
      </c>
      <c r="AI4584" s="5" t="s">
        <v>102</v>
      </c>
    </row>
    <row r="4585" customFormat="false" ht="15" hidden="false" customHeight="true" outlineLevel="0" collapsed="false">
      <c r="A4585" s="5" t="s">
        <v>8467</v>
      </c>
      <c r="B4585" s="5" t="n">
        <v>2</v>
      </c>
      <c r="C4585" s="5" t="s">
        <v>1711</v>
      </c>
      <c r="D4585" s="5" t="s">
        <v>1712</v>
      </c>
      <c r="E4585" s="5" t="s">
        <v>7222</v>
      </c>
      <c r="F4585" s="5" t="s">
        <v>7223</v>
      </c>
      <c r="G4585" s="5" t="s">
        <v>8468</v>
      </c>
      <c r="H4585" s="5" t="s">
        <v>352</v>
      </c>
      <c r="I4585" s="5" t="s">
        <v>418</v>
      </c>
      <c r="J4585" s="5" t="s">
        <v>186</v>
      </c>
      <c r="K4585" s="5" t="s">
        <v>109</v>
      </c>
      <c r="L4585" s="5" t="s">
        <v>130</v>
      </c>
      <c r="M4585" s="5" t="s">
        <v>242</v>
      </c>
      <c r="N4585" s="5" t="s">
        <v>110</v>
      </c>
      <c r="O4585" s="5" t="s">
        <v>284</v>
      </c>
      <c r="P4585" s="5" t="s">
        <v>86</v>
      </c>
      <c r="Q4585" s="5" t="s">
        <v>84</v>
      </c>
      <c r="R4585" s="5" t="s">
        <v>108</v>
      </c>
      <c r="S4585" s="5" t="s">
        <v>114</v>
      </c>
      <c r="T4585" s="5" t="s">
        <v>138</v>
      </c>
      <c r="U4585" s="5" t="s">
        <v>116</v>
      </c>
      <c r="V4585" s="5" t="s">
        <v>119</v>
      </c>
      <c r="W4585" s="5" t="s">
        <v>137</v>
      </c>
      <c r="X4585" s="5" t="s">
        <v>126</v>
      </c>
      <c r="Y4585" s="5" t="n">
        <v>1</v>
      </c>
      <c r="Z4585" s="5" t="n">
        <v>2</v>
      </c>
      <c r="AA4585" s="5" t="str">
        <f aca="false">IF(Y4585&gt;Z4585,"Win",IF(Y4585&lt;Z4585,"Loss","Draw"))</f>
        <v>Loss</v>
      </c>
      <c r="AB4585" s="5" t="s">
        <v>98</v>
      </c>
      <c r="AC4585" s="5" t="s">
        <v>99</v>
      </c>
      <c r="AD4585" s="5" t="s">
        <v>8469</v>
      </c>
      <c r="AE4585" s="5" t="s">
        <v>1288</v>
      </c>
      <c r="AF4585" s="5" t="str">
        <f aca="false">IF(AD4585&lt;AE4585,AD4585,AE4585)</f>
        <v>Archers, Dark Prince, Giant Snowball, Goblin Demolisher, Goblin Drill, Goblin Hut, Poison, Skeletons</v>
      </c>
      <c r="AG4585" s="5" t="str">
        <f aca="false">IF(AD4585&lt;AE4585,AE4585,AD4585)</f>
        <v>Arrows, Balloon, Bomber, Inferno Dragon, Lava Hound, Skeleton Army, Skeleton Dragons, Zap</v>
      </c>
      <c r="AH4585" s="5" t="str">
        <f aca="false">IF(AD4585=AF4585,AA4585,IF(AA4585="Win","Loss",IF(AA4585="Loss","Win","Draw")))</f>
        <v>Win</v>
      </c>
      <c r="AI4585" s="5" t="s">
        <v>102</v>
      </c>
    </row>
    <row r="4586" customFormat="false" ht="15" hidden="false" customHeight="true" outlineLevel="0" collapsed="false">
      <c r="A4586" s="5" t="s">
        <v>8467</v>
      </c>
      <c r="B4586" s="5" t="n">
        <v>3</v>
      </c>
      <c r="C4586" s="5" t="s">
        <v>1711</v>
      </c>
      <c r="D4586" s="5" t="s">
        <v>1712</v>
      </c>
      <c r="E4586" s="5" t="s">
        <v>7222</v>
      </c>
      <c r="F4586" s="5" t="s">
        <v>7223</v>
      </c>
      <c r="G4586" s="5" t="s">
        <v>8470</v>
      </c>
      <c r="H4586" s="5" t="s">
        <v>352</v>
      </c>
      <c r="I4586" s="5" t="s">
        <v>219</v>
      </c>
      <c r="J4586" s="5" t="s">
        <v>83</v>
      </c>
      <c r="K4586" s="5" t="s">
        <v>153</v>
      </c>
      <c r="L4586" s="5" t="s">
        <v>165</v>
      </c>
      <c r="M4586" s="5" t="s">
        <v>150</v>
      </c>
      <c r="N4586" s="5" t="s">
        <v>164</v>
      </c>
      <c r="O4586" s="5" t="s">
        <v>204</v>
      </c>
      <c r="P4586" s="5" t="s">
        <v>89</v>
      </c>
      <c r="Q4586" s="5" t="s">
        <v>82</v>
      </c>
      <c r="R4586" s="5" t="s">
        <v>151</v>
      </c>
      <c r="S4586" s="5" t="s">
        <v>407</v>
      </c>
      <c r="T4586" s="5" t="s">
        <v>234</v>
      </c>
      <c r="U4586" s="5" t="s">
        <v>95</v>
      </c>
      <c r="V4586" s="5" t="s">
        <v>85</v>
      </c>
      <c r="W4586" s="5" t="s">
        <v>150</v>
      </c>
      <c r="X4586" s="5" t="s">
        <v>193</v>
      </c>
      <c r="Y4586" s="5" t="n">
        <v>1</v>
      </c>
      <c r="Z4586" s="5" t="n">
        <v>0</v>
      </c>
      <c r="AA4586" s="5" t="str">
        <f aca="false">IF(Y4586&gt;Z4586,"Win",IF(Y4586&lt;Z4586,"Loss","Draw"))</f>
        <v>Win</v>
      </c>
      <c r="AB4586" s="5" t="s">
        <v>98</v>
      </c>
      <c r="AC4586" s="5" t="s">
        <v>99</v>
      </c>
      <c r="AD4586" s="5" t="s">
        <v>1716</v>
      </c>
      <c r="AE4586" s="5" t="s">
        <v>8471</v>
      </c>
      <c r="AF4586" s="5" t="str">
        <f aca="false">IF(AD4586&lt;AE4586,AD4586,AE4586)</f>
        <v>Barbarian Barrel, Bomb Tower, Electro Spirit, Firecracker, Guards, Lightning, Mighty Miner, Royal Hogs</v>
      </c>
      <c r="AG4586" s="5" t="str">
        <f aca="false">IF(AD4586&lt;AE4586,AE4586,AD4586)</f>
        <v>Cannon, Earthquake, Electro Spirit, Hog Rider, Monk, Royal Delivery, The Log, Wizard</v>
      </c>
      <c r="AH4586" s="5" t="str">
        <f aca="false">IF(AD4586=AF4586,AA4586,IF(AA4586="Win","Loss",IF(AA4586="Loss","Win","Draw")))</f>
        <v>Loss</v>
      </c>
      <c r="AI4586" s="5" t="s">
        <v>102</v>
      </c>
    </row>
    <row r="4587" customFormat="false" ht="15" hidden="false" customHeight="true" outlineLevel="0" collapsed="false">
      <c r="A4587" s="5" t="s">
        <v>8472</v>
      </c>
      <c r="B4587" s="5" t="n">
        <v>1</v>
      </c>
      <c r="C4587" s="5" t="s">
        <v>1711</v>
      </c>
      <c r="D4587" s="5" t="s">
        <v>1712</v>
      </c>
      <c r="E4587" s="5" t="s">
        <v>212</v>
      </c>
      <c r="F4587" s="5" t="s">
        <v>213</v>
      </c>
      <c r="G4587" s="5" t="s">
        <v>8473</v>
      </c>
      <c r="H4587" s="5" t="s">
        <v>352</v>
      </c>
      <c r="I4587" s="5" t="s">
        <v>152</v>
      </c>
      <c r="J4587" s="5" t="s">
        <v>128</v>
      </c>
      <c r="K4587" s="5" t="s">
        <v>107</v>
      </c>
      <c r="L4587" s="5" t="s">
        <v>85</v>
      </c>
      <c r="M4587" s="5" t="s">
        <v>306</v>
      </c>
      <c r="N4587" s="5" t="s">
        <v>307</v>
      </c>
      <c r="O4587" s="5" t="s">
        <v>95</v>
      </c>
      <c r="P4587" s="5" t="s">
        <v>187</v>
      </c>
      <c r="Q4587" s="5" t="s">
        <v>129</v>
      </c>
      <c r="R4587" s="5" t="s">
        <v>128</v>
      </c>
      <c r="S4587" s="5" t="s">
        <v>284</v>
      </c>
      <c r="T4587" s="5" t="s">
        <v>223</v>
      </c>
      <c r="U4587" s="5" t="s">
        <v>651</v>
      </c>
      <c r="V4587" s="5" t="s">
        <v>133</v>
      </c>
      <c r="W4587" s="5" t="s">
        <v>124</v>
      </c>
      <c r="X4587" s="5" t="s">
        <v>114</v>
      </c>
      <c r="Y4587" s="5" t="n">
        <v>1</v>
      </c>
      <c r="Z4587" s="5" t="n">
        <v>0</v>
      </c>
      <c r="AA4587" s="5" t="str">
        <f aca="false">IF(Y4587&gt;Z4587,"Win",IF(Y4587&lt;Z4587,"Loss","Draw"))</f>
        <v>Win</v>
      </c>
      <c r="AB4587" s="5" t="s">
        <v>98</v>
      </c>
      <c r="AC4587" s="5" t="s">
        <v>99</v>
      </c>
      <c r="AD4587" s="5" t="s">
        <v>603</v>
      </c>
      <c r="AE4587" s="5" t="s">
        <v>8474</v>
      </c>
      <c r="AF4587" s="5" t="str">
        <f aca="false">IF(AD4587&lt;AE4587,AD4587,AE4587)</f>
        <v>Baby Dragon, Barbarian Barrel, Goblin Cage, Golden Knight, Golem, Ice Wizard, Lightning, Tornado</v>
      </c>
      <c r="AG4587" s="5" t="str">
        <f aca="false">IF(AD4587&lt;AE4587,AE4587,AD4587)</f>
        <v>Giant Snowball, Golden Knight, Inferno Dragon, Mega Knight, Mother Witch, Ram Rider, Royal Ghost, Void</v>
      </c>
      <c r="AH4587" s="5" t="str">
        <f aca="false">IF(AD4587=AF4587,AA4587,IF(AA4587="Win","Loss",IF(AA4587="Loss","Win","Draw")))</f>
        <v>Win</v>
      </c>
      <c r="AI4587" s="5" t="s">
        <v>102</v>
      </c>
    </row>
    <row r="4588" customFormat="false" ht="15" hidden="false" customHeight="true" outlineLevel="0" collapsed="false">
      <c r="A4588" s="5" t="s">
        <v>8472</v>
      </c>
      <c r="B4588" s="5" t="n">
        <v>2</v>
      </c>
      <c r="C4588" s="5" t="s">
        <v>1711</v>
      </c>
      <c r="D4588" s="5" t="s">
        <v>1712</v>
      </c>
      <c r="E4588" s="5" t="s">
        <v>212</v>
      </c>
      <c r="F4588" s="5" t="s">
        <v>213</v>
      </c>
      <c r="G4588" s="5" t="s">
        <v>8475</v>
      </c>
      <c r="H4588" s="5" t="s">
        <v>352</v>
      </c>
      <c r="I4588" s="5" t="s">
        <v>141</v>
      </c>
      <c r="J4588" s="5" t="s">
        <v>219</v>
      </c>
      <c r="K4588" s="5" t="s">
        <v>129</v>
      </c>
      <c r="L4588" s="5" t="s">
        <v>165</v>
      </c>
      <c r="M4588" s="5" t="s">
        <v>294</v>
      </c>
      <c r="N4588" s="5" t="s">
        <v>164</v>
      </c>
      <c r="O4588" s="5" t="s">
        <v>133</v>
      </c>
      <c r="P4588" s="5" t="s">
        <v>173</v>
      </c>
      <c r="Q4588" s="5" t="s">
        <v>185</v>
      </c>
      <c r="R4588" s="5" t="s">
        <v>186</v>
      </c>
      <c r="S4588" s="5" t="s">
        <v>109</v>
      </c>
      <c r="T4588" s="5" t="s">
        <v>111</v>
      </c>
      <c r="U4588" s="5" t="s">
        <v>117</v>
      </c>
      <c r="V4588" s="5" t="s">
        <v>178</v>
      </c>
      <c r="W4588" s="5" t="s">
        <v>187</v>
      </c>
      <c r="X4588" s="5" t="s">
        <v>188</v>
      </c>
      <c r="Y4588" s="5" t="n">
        <v>0</v>
      </c>
      <c r="Z4588" s="5" t="n">
        <v>1</v>
      </c>
      <c r="AA4588" s="5" t="str">
        <f aca="false">IF(Y4588&gt;Z4588,"Win",IF(Y4588&lt;Z4588,"Loss","Draw"))</f>
        <v>Loss</v>
      </c>
      <c r="AB4588" s="5" t="s">
        <v>98</v>
      </c>
      <c r="AC4588" s="5" t="s">
        <v>99</v>
      </c>
      <c r="AD4588" s="5" t="s">
        <v>8476</v>
      </c>
      <c r="AE4588" s="5" t="s">
        <v>8477</v>
      </c>
      <c r="AF4588" s="5" t="str">
        <f aca="false">IF(AD4588&lt;AE4588,AD4588,AE4588)</f>
        <v>Balloon, Executioner, Giant Skeleton, Miner, Phoenix, Tombstone, Tornado, Zap</v>
      </c>
      <c r="AG4588" s="5" t="str">
        <f aca="false">IF(AD4588&lt;AE4588,AE4588,AD4588)</f>
        <v>Earthquake, Hog Rider, Lumberjack, Mega Knight, Mother Witch, Vines, Wizard, Zappies</v>
      </c>
      <c r="AH4588" s="5" t="str">
        <f aca="false">IF(AD4588=AF4588,AA4588,IF(AA4588="Win","Loss",IF(AA4588="Loss","Win","Draw")))</f>
        <v>Win</v>
      </c>
      <c r="AI4588" s="5" t="s">
        <v>102</v>
      </c>
    </row>
    <row r="4589" customFormat="false" ht="15" hidden="false" customHeight="true" outlineLevel="0" collapsed="false">
      <c r="A4589" s="5" t="s">
        <v>8472</v>
      </c>
      <c r="B4589" s="5" t="n">
        <v>3</v>
      </c>
      <c r="C4589" s="5" t="s">
        <v>1711</v>
      </c>
      <c r="D4589" s="5" t="s">
        <v>1712</v>
      </c>
      <c r="E4589" s="5" t="s">
        <v>212</v>
      </c>
      <c r="F4589" s="5" t="s">
        <v>213</v>
      </c>
      <c r="G4589" s="5" t="s">
        <v>8478</v>
      </c>
      <c r="H4589" s="5" t="s">
        <v>352</v>
      </c>
      <c r="I4589" s="5" t="s">
        <v>127</v>
      </c>
      <c r="J4589" s="5" t="s">
        <v>140</v>
      </c>
      <c r="K4589" s="5" t="s">
        <v>124</v>
      </c>
      <c r="L4589" s="5" t="s">
        <v>449</v>
      </c>
      <c r="M4589" s="5" t="s">
        <v>131</v>
      </c>
      <c r="N4589" s="5" t="s">
        <v>143</v>
      </c>
      <c r="O4589" s="5" t="s">
        <v>257</v>
      </c>
      <c r="P4589" s="5" t="s">
        <v>142</v>
      </c>
      <c r="Q4589" s="5" t="s">
        <v>92</v>
      </c>
      <c r="R4589" s="5" t="s">
        <v>83</v>
      </c>
      <c r="S4589" s="5" t="s">
        <v>90</v>
      </c>
      <c r="T4589" s="5" t="s">
        <v>93</v>
      </c>
      <c r="U4589" s="5" t="s">
        <v>159</v>
      </c>
      <c r="V4589" s="5" t="s">
        <v>96</v>
      </c>
      <c r="W4589" s="5" t="s">
        <v>94</v>
      </c>
      <c r="X4589" s="5" t="s">
        <v>580</v>
      </c>
      <c r="Y4589" s="5" t="n">
        <v>0</v>
      </c>
      <c r="Z4589" s="5" t="n">
        <v>1</v>
      </c>
      <c r="AA4589" s="5" t="str">
        <f aca="false">IF(Y4589&gt;Z4589,"Win",IF(Y4589&lt;Z4589,"Loss","Draw"))</f>
        <v>Loss</v>
      </c>
      <c r="AB4589" s="5" t="s">
        <v>98</v>
      </c>
      <c r="AC4589" s="5" t="s">
        <v>99</v>
      </c>
      <c r="AD4589" s="5" t="s">
        <v>2689</v>
      </c>
      <c r="AE4589" s="5" t="s">
        <v>8479</v>
      </c>
      <c r="AF4589" s="5" t="str">
        <f aca="false">IF(AD4589&lt;AE4589,AD4589,AE4589)</f>
        <v>Bandit, Battle Ram, Elixir Collector, Heal Spirit, Hunter, Ice Golem, Royal Ghost, Three Musketeers</v>
      </c>
      <c r="AG4589" s="5" t="str">
        <f aca="false">IF(AD4589&lt;AE4589,AE4589,AD4589)</f>
        <v>Dart Goblin, Fireball, Goblin Gang, Minions, Monk, Mortar, Rascals, Skeleton Barrel</v>
      </c>
      <c r="AH4589" s="5" t="str">
        <f aca="false">IF(AD4589=AF4589,AA4589,IF(AA4589="Win","Loss",IF(AA4589="Loss","Win","Draw")))</f>
        <v>Loss</v>
      </c>
      <c r="AI4589" s="5" t="s">
        <v>102</v>
      </c>
    </row>
    <row r="4590" customFormat="false" ht="15" hidden="false" customHeight="true" outlineLevel="0" collapsed="false">
      <c r="A4590" s="5" t="s">
        <v>8480</v>
      </c>
      <c r="B4590" s="5" t="n">
        <v>1</v>
      </c>
      <c r="C4590" s="5" t="s">
        <v>1711</v>
      </c>
      <c r="D4590" s="5" t="s">
        <v>1712</v>
      </c>
      <c r="E4590" s="5" t="s">
        <v>8481</v>
      </c>
      <c r="F4590" s="5" t="s">
        <v>8482</v>
      </c>
      <c r="G4590" s="5" t="s">
        <v>8483</v>
      </c>
      <c r="H4590" s="5" t="s">
        <v>163</v>
      </c>
      <c r="I4590" s="5" t="s">
        <v>90</v>
      </c>
      <c r="J4590" s="5" t="s">
        <v>91</v>
      </c>
      <c r="K4590" s="5" t="s">
        <v>92</v>
      </c>
      <c r="L4590" s="5" t="s">
        <v>159</v>
      </c>
      <c r="M4590" s="5" t="s">
        <v>93</v>
      </c>
      <c r="N4590" s="5" t="s">
        <v>94</v>
      </c>
      <c r="O4590" s="5" t="s">
        <v>150</v>
      </c>
      <c r="P4590" s="5" t="s">
        <v>96</v>
      </c>
      <c r="Q4590" s="5" t="s">
        <v>137</v>
      </c>
      <c r="R4590" s="5" t="s">
        <v>241</v>
      </c>
      <c r="S4590" s="5" t="s">
        <v>91</v>
      </c>
      <c r="T4590" s="5" t="s">
        <v>209</v>
      </c>
      <c r="U4590" s="5" t="s">
        <v>118</v>
      </c>
      <c r="V4590" s="5" t="s">
        <v>89</v>
      </c>
      <c r="W4590" s="5" t="s">
        <v>93</v>
      </c>
      <c r="X4590" s="5" t="s">
        <v>138</v>
      </c>
      <c r="Y4590" s="5" t="n">
        <v>0</v>
      </c>
      <c r="Z4590" s="5" t="n">
        <v>1</v>
      </c>
      <c r="AA4590" s="5" t="str">
        <f aca="false">IF(Y4590&gt;Z4590,"Win",IF(Y4590&lt;Z4590,"Loss","Draw"))</f>
        <v>Loss</v>
      </c>
      <c r="AB4590" s="5" t="s">
        <v>98</v>
      </c>
      <c r="AC4590" s="5" t="s">
        <v>99</v>
      </c>
      <c r="AD4590" s="5" t="s">
        <v>3966</v>
      </c>
      <c r="AE4590" s="5" t="s">
        <v>8484</v>
      </c>
      <c r="AF4590" s="5" t="str">
        <f aca="false">IF(AD4590&lt;AE4590,AD4590,AE4590)</f>
        <v>Dart Goblin, Electro Spirit, Fireball, Goblins, Minions, Mortar, Rascals, Skeleton Barrel</v>
      </c>
      <c r="AG4590" s="5" t="str">
        <f aca="false">IF(AD4590&lt;AE4590,AE4590,AD4590)</f>
        <v>Fireball, Goblin Demolisher, Goblin Drill, Goblins, Ice Spirit, Inferno Tower, Knight, The Log</v>
      </c>
      <c r="AH4590" s="5" t="str">
        <f aca="false">IF(AD4590=AF4590,AA4590,IF(AA4590="Win","Loss",IF(AA4590="Loss","Win","Draw")))</f>
        <v>Loss</v>
      </c>
      <c r="AI4590" s="5" t="s">
        <v>102</v>
      </c>
    </row>
    <row r="4591" customFormat="false" ht="15" hidden="false" customHeight="true" outlineLevel="0" collapsed="false">
      <c r="A4591" s="5" t="s">
        <v>8480</v>
      </c>
      <c r="B4591" s="5" t="n">
        <v>2</v>
      </c>
      <c r="C4591" s="5" t="s">
        <v>1711</v>
      </c>
      <c r="D4591" s="5" t="s">
        <v>1712</v>
      </c>
      <c r="E4591" s="5" t="s">
        <v>8481</v>
      </c>
      <c r="F4591" s="5" t="s">
        <v>8482</v>
      </c>
      <c r="G4591" s="5" t="s">
        <v>8458</v>
      </c>
      <c r="H4591" s="5" t="s">
        <v>352</v>
      </c>
      <c r="I4591" s="5" t="s">
        <v>107</v>
      </c>
      <c r="J4591" s="5" t="s">
        <v>83</v>
      </c>
      <c r="K4591" s="5" t="s">
        <v>95</v>
      </c>
      <c r="L4591" s="5" t="s">
        <v>178</v>
      </c>
      <c r="M4591" s="5" t="s">
        <v>177</v>
      </c>
      <c r="N4591" s="5" t="s">
        <v>132</v>
      </c>
      <c r="O4591" s="5" t="s">
        <v>143</v>
      </c>
      <c r="P4591" s="5" t="s">
        <v>85</v>
      </c>
      <c r="Q4591" s="5" t="s">
        <v>177</v>
      </c>
      <c r="R4591" s="5" t="s">
        <v>188</v>
      </c>
      <c r="S4591" s="5" t="s">
        <v>152</v>
      </c>
      <c r="T4591" s="5" t="s">
        <v>150</v>
      </c>
      <c r="U4591" s="5" t="s">
        <v>95</v>
      </c>
      <c r="V4591" s="5" t="s">
        <v>85</v>
      </c>
      <c r="W4591" s="5" t="s">
        <v>126</v>
      </c>
      <c r="X4591" s="5" t="s">
        <v>97</v>
      </c>
      <c r="Y4591" s="5" t="n">
        <v>1</v>
      </c>
      <c r="Z4591" s="5" t="n">
        <v>0</v>
      </c>
      <c r="AA4591" s="5" t="str">
        <f aca="false">IF(Y4591&gt;Z4591,"Win",IF(Y4591&lt;Z4591,"Loss","Draw"))</f>
        <v>Win</v>
      </c>
      <c r="AB4591" s="5" t="s">
        <v>98</v>
      </c>
      <c r="AC4591" s="5" t="s">
        <v>99</v>
      </c>
      <c r="AD4591" s="5" t="s">
        <v>8485</v>
      </c>
      <c r="AE4591" s="5" t="s">
        <v>8486</v>
      </c>
      <c r="AF4591" s="5" t="str">
        <f aca="false">IF(AD4591&lt;AE4591,AD4591,AE4591)</f>
        <v>Baby Dragon, Barbarian Barrel, Electro Spirit, Lightning, Ronin, Royal Giant, Skeletons, Tombstone</v>
      </c>
      <c r="AG4591" s="5" t="str">
        <f aca="false">IF(AD4591&lt;AE4591,AE4591,AD4591)</f>
        <v>Barbarian Barrel, Electro Wizard, Goblin Cage, Heal Spirit, Lightning, Monk, Phoenix, Royal Giant</v>
      </c>
      <c r="AH4591" s="5" t="str">
        <f aca="false">IF(AD4591=AF4591,AA4591,IF(AA4591="Win","Loss",IF(AA4591="Loss","Win","Draw")))</f>
        <v>Loss</v>
      </c>
      <c r="AI4591" s="5" t="s">
        <v>102</v>
      </c>
    </row>
    <row r="4592" customFormat="false" ht="15" hidden="false" customHeight="true" outlineLevel="0" collapsed="false">
      <c r="A4592" s="5" t="s">
        <v>8480</v>
      </c>
      <c r="B4592" s="5" t="n">
        <v>3</v>
      </c>
      <c r="C4592" s="5" t="s">
        <v>1711</v>
      </c>
      <c r="D4592" s="5" t="s">
        <v>1712</v>
      </c>
      <c r="E4592" s="5" t="s">
        <v>8481</v>
      </c>
      <c r="F4592" s="5" t="s">
        <v>8482</v>
      </c>
      <c r="G4592" s="5" t="s">
        <v>8487</v>
      </c>
      <c r="H4592" s="5" t="s">
        <v>352</v>
      </c>
      <c r="I4592" s="5" t="s">
        <v>284</v>
      </c>
      <c r="J4592" s="5" t="s">
        <v>186</v>
      </c>
      <c r="K4592" s="5" t="s">
        <v>208</v>
      </c>
      <c r="L4592" s="5" t="s">
        <v>130</v>
      </c>
      <c r="M4592" s="5" t="s">
        <v>193</v>
      </c>
      <c r="N4592" s="5" t="s">
        <v>110</v>
      </c>
      <c r="O4592" s="5" t="s">
        <v>785</v>
      </c>
      <c r="P4592" s="5" t="s">
        <v>86</v>
      </c>
      <c r="Q4592" s="5" t="s">
        <v>1848</v>
      </c>
      <c r="R4592" s="5" t="s">
        <v>447</v>
      </c>
      <c r="S4592" s="5" t="s">
        <v>141</v>
      </c>
      <c r="T4592" s="5" t="s">
        <v>126</v>
      </c>
      <c r="U4592" s="5" t="s">
        <v>327</v>
      </c>
      <c r="V4592" s="5" t="s">
        <v>1663</v>
      </c>
      <c r="W4592" s="5" t="s">
        <v>96</v>
      </c>
      <c r="X4592" s="5" t="s">
        <v>109</v>
      </c>
      <c r="Y4592" s="5" t="n">
        <v>0</v>
      </c>
      <c r="Z4592" s="5" t="n">
        <v>3</v>
      </c>
      <c r="AA4592" s="5" t="str">
        <f aca="false">IF(Y4592&gt;Z4592,"Win",IF(Y4592&lt;Z4592,"Loss","Draw"))</f>
        <v>Loss</v>
      </c>
      <c r="AB4592" s="5" t="s">
        <v>98</v>
      </c>
      <c r="AC4592" s="5" t="s">
        <v>99</v>
      </c>
      <c r="AD4592" s="5" t="s">
        <v>8488</v>
      </c>
      <c r="AE4592" s="5" t="s">
        <v>8489</v>
      </c>
      <c r="AF4592" s="5" t="str">
        <f aca="false">IF(AD4592&lt;AE4592,AD4592,AE4592)</f>
        <v>Arrows, Balloon, Freeze, Guards, Inferno Dragon, Lava Hound, Skeleton Dragons, Valkyrie</v>
      </c>
      <c r="AG4592" s="5" t="str">
        <f aca="false">IF(AD4592&lt;AE4592,AE4592,AD4592)</f>
        <v>Giant, Lumberjack, Minion Horde, Minions, Rage, Skeletons, Sparky, Zap</v>
      </c>
      <c r="AH4592" s="5" t="str">
        <f aca="false">IF(AD4592=AF4592,AA4592,IF(AA4592="Win","Loss",IF(AA4592="Loss","Win","Draw")))</f>
        <v>Loss</v>
      </c>
      <c r="AI4592" s="5" t="s">
        <v>102</v>
      </c>
    </row>
    <row r="4593" customFormat="false" ht="15" hidden="false" customHeight="true" outlineLevel="0" collapsed="false">
      <c r="A4593" s="5" t="s">
        <v>8490</v>
      </c>
      <c r="B4593" s="5" t="n">
        <v>1</v>
      </c>
      <c r="C4593" s="5" t="s">
        <v>1711</v>
      </c>
      <c r="D4593" s="5" t="s">
        <v>1712</v>
      </c>
      <c r="E4593" s="5" t="s">
        <v>1432</v>
      </c>
      <c r="F4593" s="5" t="s">
        <v>1433</v>
      </c>
      <c r="G4593" s="5" t="s">
        <v>1713</v>
      </c>
      <c r="H4593" s="5" t="s">
        <v>81</v>
      </c>
      <c r="I4593" s="5" t="s">
        <v>152</v>
      </c>
      <c r="J4593" s="5" t="s">
        <v>128</v>
      </c>
      <c r="K4593" s="5" t="s">
        <v>107</v>
      </c>
      <c r="L4593" s="5" t="s">
        <v>85</v>
      </c>
      <c r="M4593" s="5" t="s">
        <v>306</v>
      </c>
      <c r="N4593" s="5" t="s">
        <v>307</v>
      </c>
      <c r="O4593" s="5" t="s">
        <v>95</v>
      </c>
      <c r="P4593" s="5" t="s">
        <v>187</v>
      </c>
      <c r="Q4593" s="5" t="s">
        <v>201</v>
      </c>
      <c r="R4593" s="5" t="s">
        <v>202</v>
      </c>
      <c r="S4593" s="5" t="s">
        <v>233</v>
      </c>
      <c r="T4593" s="5" t="s">
        <v>87</v>
      </c>
      <c r="U4593" s="5" t="s">
        <v>157</v>
      </c>
      <c r="V4593" s="5" t="s">
        <v>204</v>
      </c>
      <c r="W4593" s="5" t="s">
        <v>88</v>
      </c>
      <c r="X4593" s="5" t="s">
        <v>111</v>
      </c>
      <c r="Y4593" s="5" t="n">
        <v>1</v>
      </c>
      <c r="Z4593" s="5" t="n">
        <v>0</v>
      </c>
      <c r="AA4593" s="5" t="str">
        <f aca="false">IF(Y4593&gt;Z4593,"Win",IF(Y4593&lt;Z4593,"Loss","Draw"))</f>
        <v>Win</v>
      </c>
      <c r="AB4593" s="5" t="s">
        <v>98</v>
      </c>
      <c r="AC4593" s="5" t="s">
        <v>99</v>
      </c>
      <c r="AD4593" s="5" t="s">
        <v>603</v>
      </c>
      <c r="AE4593" s="5" t="s">
        <v>1246</v>
      </c>
      <c r="AF4593" s="5" t="str">
        <f aca="false">IF(AD4593&lt;AE4593,AD4593,AE4593)</f>
        <v>Baby Dragon, Barbarian Barrel, Goblin Cage, Golden Knight, Golem, Ice Wizard, Lightning, Tornado</v>
      </c>
      <c r="AG4593" s="5" t="str">
        <f aca="false">IF(AD4593&lt;AE4593,AE4593,AD4593)</f>
        <v>Bats, Berserker, Fire Spirit, Magic Archer, Miner, Royal Delivery, Tesla, Wall Breakers</v>
      </c>
      <c r="AH4593" s="5" t="str">
        <f aca="false">IF(AD4593=AF4593,AA4593,IF(AA4593="Win","Loss",IF(AA4593="Loss","Win","Draw")))</f>
        <v>Win</v>
      </c>
      <c r="AI4593" s="5" t="s">
        <v>102</v>
      </c>
    </row>
    <row r="4594" customFormat="false" ht="15" hidden="false" customHeight="true" outlineLevel="0" collapsed="false">
      <c r="A4594" s="5" t="s">
        <v>8490</v>
      </c>
      <c r="B4594" s="5" t="n">
        <v>2</v>
      </c>
      <c r="C4594" s="5" t="s">
        <v>1711</v>
      </c>
      <c r="D4594" s="5" t="s">
        <v>1712</v>
      </c>
      <c r="E4594" s="5" t="s">
        <v>1432</v>
      </c>
      <c r="F4594" s="5" t="s">
        <v>1433</v>
      </c>
      <c r="G4594" s="5" t="s">
        <v>1714</v>
      </c>
      <c r="H4594" s="5" t="s">
        <v>81</v>
      </c>
      <c r="I4594" s="5" t="s">
        <v>219</v>
      </c>
      <c r="J4594" s="5" t="s">
        <v>83</v>
      </c>
      <c r="K4594" s="5" t="s">
        <v>153</v>
      </c>
      <c r="L4594" s="5" t="s">
        <v>165</v>
      </c>
      <c r="M4594" s="5" t="s">
        <v>150</v>
      </c>
      <c r="N4594" s="5" t="s">
        <v>164</v>
      </c>
      <c r="O4594" s="5" t="s">
        <v>204</v>
      </c>
      <c r="P4594" s="5" t="s">
        <v>89</v>
      </c>
      <c r="Q4594" s="5" t="s">
        <v>90</v>
      </c>
      <c r="R4594" s="5" t="s">
        <v>108</v>
      </c>
      <c r="S4594" s="5" t="s">
        <v>92</v>
      </c>
      <c r="T4594" s="5" t="s">
        <v>150</v>
      </c>
      <c r="U4594" s="5" t="s">
        <v>159</v>
      </c>
      <c r="V4594" s="5" t="s">
        <v>96</v>
      </c>
      <c r="W4594" s="5" t="s">
        <v>94</v>
      </c>
      <c r="X4594" s="5" t="s">
        <v>93</v>
      </c>
      <c r="Y4594" s="5" t="n">
        <v>0</v>
      </c>
      <c r="Z4594" s="5" t="n">
        <v>1</v>
      </c>
      <c r="AA4594" s="5" t="str">
        <f aca="false">IF(Y4594&gt;Z4594,"Win",IF(Y4594&lt;Z4594,"Loss","Draw"))</f>
        <v>Loss</v>
      </c>
      <c r="AB4594" s="5" t="s">
        <v>98</v>
      </c>
      <c r="AC4594" s="5" t="s">
        <v>99</v>
      </c>
      <c r="AD4594" s="5" t="s">
        <v>1716</v>
      </c>
      <c r="AE4594" s="5" t="s">
        <v>1715</v>
      </c>
      <c r="AF4594" s="5" t="str">
        <f aca="false">IF(AD4594&lt;AE4594,AD4594,AE4594)</f>
        <v>Cannon, Earthquake, Electro Spirit, Hog Rider, Monk, Royal Delivery, The Log, Wizard</v>
      </c>
      <c r="AG4594" s="5" t="str">
        <f aca="false">IF(AD4594&lt;AE4594,AE4594,AD4594)</f>
        <v>Dark Prince, Dart Goblin, Electro Spirit, Fireball, Minions, Mortar, Rascals, Skeleton Barrel</v>
      </c>
      <c r="AH4594" s="5" t="str">
        <f aca="false">IF(AD4594=AF4594,AA4594,IF(AA4594="Win","Loss",IF(AA4594="Loss","Win","Draw")))</f>
        <v>Loss</v>
      </c>
      <c r="AI4594" s="5" t="s">
        <v>102</v>
      </c>
    </row>
    <row r="4595" customFormat="false" ht="15" hidden="false" customHeight="true" outlineLevel="0" collapsed="false">
      <c r="A4595" s="5" t="s">
        <v>8490</v>
      </c>
      <c r="B4595" s="5" t="n">
        <v>3</v>
      </c>
      <c r="C4595" s="5" t="s">
        <v>1711</v>
      </c>
      <c r="D4595" s="5" t="s">
        <v>1712</v>
      </c>
      <c r="E4595" s="5" t="s">
        <v>1432</v>
      </c>
      <c r="F4595" s="5" t="s">
        <v>1433</v>
      </c>
      <c r="G4595" s="5" t="s">
        <v>1717</v>
      </c>
      <c r="H4595" s="5" t="s">
        <v>352</v>
      </c>
      <c r="I4595" s="5" t="s">
        <v>127</v>
      </c>
      <c r="J4595" s="5" t="s">
        <v>294</v>
      </c>
      <c r="K4595" s="5" t="s">
        <v>129</v>
      </c>
      <c r="L4595" s="5" t="s">
        <v>173</v>
      </c>
      <c r="M4595" s="5" t="s">
        <v>130</v>
      </c>
      <c r="N4595" s="5" t="s">
        <v>86</v>
      </c>
      <c r="O4595" s="5" t="s">
        <v>133</v>
      </c>
      <c r="P4595" s="5" t="s">
        <v>124</v>
      </c>
      <c r="Q4595" s="5" t="s">
        <v>114</v>
      </c>
      <c r="R4595" s="5" t="s">
        <v>172</v>
      </c>
      <c r="S4595" s="5" t="s">
        <v>137</v>
      </c>
      <c r="T4595" s="5" t="s">
        <v>116</v>
      </c>
      <c r="U4595" s="5" t="s">
        <v>118</v>
      </c>
      <c r="V4595" s="5" t="s">
        <v>97</v>
      </c>
      <c r="W4595" s="5" t="s">
        <v>119</v>
      </c>
      <c r="X4595" s="5" t="s">
        <v>126</v>
      </c>
      <c r="Y4595" s="5" t="n">
        <v>0</v>
      </c>
      <c r="Z4595" s="5" t="n">
        <v>1</v>
      </c>
      <c r="AA4595" s="5" t="str">
        <f aca="false">IF(Y4595&gt;Z4595,"Win",IF(Y4595&lt;Z4595,"Loss","Draw"))</f>
        <v>Loss</v>
      </c>
      <c r="AB4595" s="5" t="s">
        <v>98</v>
      </c>
      <c r="AC4595" s="5" t="s">
        <v>99</v>
      </c>
      <c r="AD4595" s="5" t="s">
        <v>1719</v>
      </c>
      <c r="AE4595" s="5" t="s">
        <v>1718</v>
      </c>
      <c r="AF4595" s="5" t="str">
        <f aca="false">IF(AD4595&lt;AE4595,AD4595,AE4595)</f>
        <v>Arrows, Battle Ram, Mega Knight, Mother Witch, Royal Ghost, Skeleton Dragons, Vines, Zappies</v>
      </c>
      <c r="AG4595" s="5" t="str">
        <f aca="false">IF(AD4595&lt;AE4595,AE4595,AD4595)</f>
        <v>Giant Snowball, Goblin Drill, Goblin Hut, Ice Spirit, Musketeer, Poison, Ronin, Skeletons</v>
      </c>
      <c r="AH4595" s="5" t="str">
        <f aca="false">IF(AD4595=AF4595,AA4595,IF(AA4595="Win","Loss",IF(AA4595="Loss","Win","Draw")))</f>
        <v>Loss</v>
      </c>
      <c r="AI4595" s="5" t="s">
        <v>102</v>
      </c>
    </row>
    <row r="4596" customFormat="false" ht="15" hidden="false" customHeight="true" outlineLevel="0" collapsed="false">
      <c r="A4596" s="5" t="s">
        <v>8491</v>
      </c>
      <c r="B4596" s="5" t="n">
        <v>1</v>
      </c>
      <c r="C4596" s="5" t="s">
        <v>1711</v>
      </c>
      <c r="D4596" s="5" t="s">
        <v>1712</v>
      </c>
      <c r="E4596" s="5" t="s">
        <v>1727</v>
      </c>
      <c r="F4596" s="5" t="s">
        <v>1728</v>
      </c>
      <c r="G4596" s="5" t="s">
        <v>7932</v>
      </c>
      <c r="H4596" s="5" t="s">
        <v>352</v>
      </c>
      <c r="I4596" s="5" t="s">
        <v>141</v>
      </c>
      <c r="J4596" s="5" t="s">
        <v>83</v>
      </c>
      <c r="K4596" s="5" t="s">
        <v>107</v>
      </c>
      <c r="L4596" s="5" t="s">
        <v>150</v>
      </c>
      <c r="M4596" s="5" t="s">
        <v>93</v>
      </c>
      <c r="N4596" s="5" t="s">
        <v>177</v>
      </c>
      <c r="O4596" s="5" t="s">
        <v>178</v>
      </c>
      <c r="P4596" s="5" t="s">
        <v>95</v>
      </c>
      <c r="Q4596" s="5" t="s">
        <v>137</v>
      </c>
      <c r="R4596" s="5" t="s">
        <v>151</v>
      </c>
      <c r="S4596" s="5" t="s">
        <v>114</v>
      </c>
      <c r="T4596" s="5" t="s">
        <v>178</v>
      </c>
      <c r="U4596" s="5" t="s">
        <v>116</v>
      </c>
      <c r="V4596" s="5" t="s">
        <v>242</v>
      </c>
      <c r="W4596" s="5" t="s">
        <v>87</v>
      </c>
      <c r="X4596" s="5" t="s">
        <v>118</v>
      </c>
      <c r="Y4596" s="5" t="n">
        <v>0</v>
      </c>
      <c r="Z4596" s="5" t="n">
        <v>1</v>
      </c>
      <c r="AA4596" s="5" t="str">
        <f aca="false">IF(Y4596&gt;Z4596,"Win",IF(Y4596&lt;Z4596,"Loss","Draw"))</f>
        <v>Loss</v>
      </c>
      <c r="AB4596" s="5" t="s">
        <v>98</v>
      </c>
      <c r="AC4596" s="5" t="s">
        <v>99</v>
      </c>
      <c r="AD4596" s="5" t="s">
        <v>7934</v>
      </c>
      <c r="AE4596" s="5" t="s">
        <v>7933</v>
      </c>
      <c r="AF4596" s="5" t="str">
        <f aca="false">IF(AD4596&lt;AE4596,AD4596,AE4596)</f>
        <v>Barbarian Barrel, Electro Spirit, Fireball, Goblin Cage, Lumberjack, Monk, Phoenix, Royal Giant</v>
      </c>
      <c r="AG4596" s="5" t="str">
        <f aca="false">IF(AD4596&lt;AE4596,AE4596,AD4596)</f>
        <v>Bomber, Giant Snowball, Goblin Drill, Ice Spirit, Mighty Miner, Phoenix, Poison, Tesla</v>
      </c>
      <c r="AH4596" s="5" t="str">
        <f aca="false">IF(AD4596=AF4596,AA4596,IF(AA4596="Win","Loss",IF(AA4596="Loss","Win","Draw")))</f>
        <v>Loss</v>
      </c>
      <c r="AI4596" s="5" t="s">
        <v>102</v>
      </c>
    </row>
    <row r="4597" customFormat="false" ht="15" hidden="false" customHeight="true" outlineLevel="0" collapsed="false">
      <c r="A4597" s="5" t="s">
        <v>8491</v>
      </c>
      <c r="B4597" s="5" t="n">
        <v>2</v>
      </c>
      <c r="C4597" s="5" t="s">
        <v>1711</v>
      </c>
      <c r="D4597" s="5" t="s">
        <v>1712</v>
      </c>
      <c r="E4597" s="5" t="s">
        <v>1727</v>
      </c>
      <c r="F4597" s="5" t="s">
        <v>1728</v>
      </c>
      <c r="G4597" s="5" t="s">
        <v>2637</v>
      </c>
      <c r="H4597" s="5" t="s">
        <v>391</v>
      </c>
      <c r="I4597" s="5" t="s">
        <v>185</v>
      </c>
      <c r="J4597" s="5" t="s">
        <v>186</v>
      </c>
      <c r="K4597" s="5" t="s">
        <v>109</v>
      </c>
      <c r="L4597" s="5" t="s">
        <v>111</v>
      </c>
      <c r="M4597" s="5" t="s">
        <v>117</v>
      </c>
      <c r="N4597" s="5" t="s">
        <v>86</v>
      </c>
      <c r="O4597" s="5" t="s">
        <v>187</v>
      </c>
      <c r="P4597" s="5" t="s">
        <v>188</v>
      </c>
      <c r="Q4597" s="5" t="s">
        <v>201</v>
      </c>
      <c r="R4597" s="5" t="s">
        <v>202</v>
      </c>
      <c r="S4597" s="5" t="s">
        <v>203</v>
      </c>
      <c r="T4597" s="5" t="s">
        <v>204</v>
      </c>
      <c r="U4597" s="5" t="s">
        <v>88</v>
      </c>
      <c r="V4597" s="5" t="s">
        <v>157</v>
      </c>
      <c r="W4597" s="5" t="s">
        <v>173</v>
      </c>
      <c r="X4597" s="5" t="s">
        <v>209</v>
      </c>
      <c r="Y4597" s="5" t="n">
        <v>1</v>
      </c>
      <c r="Z4597" s="5" t="n">
        <v>0</v>
      </c>
      <c r="AA4597" s="5" t="str">
        <f aca="false">IF(Y4597&gt;Z4597,"Win",IF(Y4597&lt;Z4597,"Loss","Draw"))</f>
        <v>Win</v>
      </c>
      <c r="AB4597" s="5" t="s">
        <v>98</v>
      </c>
      <c r="AC4597" s="5" t="s">
        <v>99</v>
      </c>
      <c r="AD4597" s="5" t="s">
        <v>813</v>
      </c>
      <c r="AE4597" s="5" t="s">
        <v>7935</v>
      </c>
      <c r="AF4597" s="5" t="str">
        <f aca="false">IF(AD4597&lt;AE4597,AD4597,AE4597)</f>
        <v>Balloon, Executioner, Giant Skeleton, Miner, Skeleton Dragons, Tombstone, Tornado, Zap</v>
      </c>
      <c r="AG4597" s="5" t="str">
        <f aca="false">IF(AD4597&lt;AE4597,AE4597,AD4597)</f>
        <v>Berserker, Fire Spirit, Goblin Barrel, Inferno Tower, Magic Archer, Royal Delivery, Wall Breakers, Zappies</v>
      </c>
      <c r="AH4597" s="5" t="str">
        <f aca="false">IF(AD4597=AF4597,AA4597,IF(AA4597="Win","Loss",IF(AA4597="Loss","Win","Draw")))</f>
        <v>Win</v>
      </c>
      <c r="AI4597" s="5" t="s">
        <v>102</v>
      </c>
    </row>
    <row r="4598" customFormat="false" ht="15" hidden="false" customHeight="true" outlineLevel="0" collapsed="false">
      <c r="A4598" s="5" t="s">
        <v>8491</v>
      </c>
      <c r="B4598" s="5" t="n">
        <v>3</v>
      </c>
      <c r="C4598" s="5" t="s">
        <v>1711</v>
      </c>
      <c r="D4598" s="5" t="s">
        <v>1712</v>
      </c>
      <c r="E4598" s="5" t="s">
        <v>1727</v>
      </c>
      <c r="F4598" s="5" t="s">
        <v>1728</v>
      </c>
      <c r="G4598" s="5" t="s">
        <v>7936</v>
      </c>
      <c r="H4598" s="5" t="s">
        <v>352</v>
      </c>
      <c r="I4598" s="5" t="s">
        <v>152</v>
      </c>
      <c r="J4598" s="5" t="s">
        <v>128</v>
      </c>
      <c r="K4598" s="5" t="s">
        <v>82</v>
      </c>
      <c r="L4598" s="5" t="s">
        <v>193</v>
      </c>
      <c r="M4598" s="5" t="s">
        <v>153</v>
      </c>
      <c r="N4598" s="5" t="s">
        <v>118</v>
      </c>
      <c r="O4598" s="5" t="s">
        <v>89</v>
      </c>
      <c r="P4598" s="5" t="s">
        <v>85</v>
      </c>
      <c r="Q4598" s="5" t="s">
        <v>153</v>
      </c>
      <c r="R4598" s="5" t="s">
        <v>140</v>
      </c>
      <c r="S4598" s="5" t="s">
        <v>126</v>
      </c>
      <c r="T4598" s="5" t="s">
        <v>150</v>
      </c>
      <c r="U4598" s="5" t="s">
        <v>93</v>
      </c>
      <c r="V4598" s="5" t="s">
        <v>172</v>
      </c>
      <c r="W4598" s="5" t="s">
        <v>165</v>
      </c>
      <c r="X4598" s="5" t="s">
        <v>89</v>
      </c>
      <c r="Y4598" s="5" t="n">
        <v>0</v>
      </c>
      <c r="Z4598" s="5" t="n">
        <v>1</v>
      </c>
      <c r="AA4598" s="5" t="str">
        <f aca="false">IF(Y4598&gt;Z4598,"Win",IF(Y4598&lt;Z4598,"Loss","Draw"))</f>
        <v>Loss</v>
      </c>
      <c r="AB4598" s="5" t="s">
        <v>98</v>
      </c>
      <c r="AC4598" s="5" t="s">
        <v>99</v>
      </c>
      <c r="AD4598" s="5" t="s">
        <v>7937</v>
      </c>
      <c r="AE4598" s="5" t="s">
        <v>5799</v>
      </c>
      <c r="AF4598" s="5" t="str">
        <f aca="false">IF(AD4598&lt;AE4598,AD4598,AE4598)</f>
        <v>Baby Dragon, Cannon, Golden Knight, Guards, Ice Spirit, Lightning, Royal Hogs, The Log</v>
      </c>
      <c r="AG4598" s="5" t="str">
        <f aca="false">IF(AD4598&lt;AE4598,AE4598,AD4598)</f>
        <v>Cannon, Electro Spirit, Fireball, Hog Rider, Ice Golem, Musketeer, Skeletons, The Log</v>
      </c>
      <c r="AH4598" s="5" t="str">
        <f aca="false">IF(AD4598=AF4598,AA4598,IF(AA4598="Win","Loss",IF(AA4598="Loss","Win","Draw")))</f>
        <v>Loss</v>
      </c>
      <c r="AI4598" s="5" t="s">
        <v>102</v>
      </c>
    </row>
    <row r="4599" customFormat="false" ht="15" hidden="false" customHeight="true" outlineLevel="0" collapsed="false">
      <c r="A4599" s="5" t="s">
        <v>8492</v>
      </c>
      <c r="B4599" s="5" t="n">
        <v>1</v>
      </c>
      <c r="C4599" s="5" t="s">
        <v>1711</v>
      </c>
      <c r="D4599" s="5" t="s">
        <v>1712</v>
      </c>
      <c r="E4599" s="5" t="s">
        <v>1739</v>
      </c>
      <c r="F4599" s="5" t="s">
        <v>1740</v>
      </c>
      <c r="G4599" s="5" t="s">
        <v>3644</v>
      </c>
      <c r="H4599" s="5" t="s">
        <v>163</v>
      </c>
      <c r="I4599" s="5" t="s">
        <v>152</v>
      </c>
      <c r="J4599" s="5" t="s">
        <v>128</v>
      </c>
      <c r="K4599" s="5" t="s">
        <v>107</v>
      </c>
      <c r="L4599" s="5" t="s">
        <v>85</v>
      </c>
      <c r="M4599" s="5" t="s">
        <v>306</v>
      </c>
      <c r="N4599" s="5" t="s">
        <v>307</v>
      </c>
      <c r="O4599" s="5" t="s">
        <v>95</v>
      </c>
      <c r="P4599" s="5" t="s">
        <v>187</v>
      </c>
      <c r="Q4599" s="5" t="s">
        <v>233</v>
      </c>
      <c r="R4599" s="5" t="s">
        <v>202</v>
      </c>
      <c r="S4599" s="5" t="s">
        <v>201</v>
      </c>
      <c r="T4599" s="5" t="s">
        <v>111</v>
      </c>
      <c r="U4599" s="5" t="s">
        <v>234</v>
      </c>
      <c r="V4599" s="5" t="s">
        <v>204</v>
      </c>
      <c r="W4599" s="5" t="s">
        <v>88</v>
      </c>
      <c r="X4599" s="5" t="s">
        <v>157</v>
      </c>
      <c r="Y4599" s="5" t="n">
        <v>1</v>
      </c>
      <c r="Z4599" s="5" t="n">
        <v>0</v>
      </c>
      <c r="AA4599" s="5" t="str">
        <f aca="false">IF(Y4599&gt;Z4599,"Win",IF(Y4599&lt;Z4599,"Loss","Draw"))</f>
        <v>Win</v>
      </c>
      <c r="AB4599" s="5" t="s">
        <v>98</v>
      </c>
      <c r="AC4599" s="5" t="s">
        <v>99</v>
      </c>
      <c r="AD4599" s="5" t="s">
        <v>603</v>
      </c>
      <c r="AE4599" s="5" t="s">
        <v>380</v>
      </c>
      <c r="AF4599" s="5" t="str">
        <f aca="false">IF(AD4599&lt;AE4599,AD4599,AE4599)</f>
        <v>Baby Dragon, Barbarian Barrel, Goblin Cage, Golden Knight, Golem, Ice Wizard, Lightning, Tornado</v>
      </c>
      <c r="AG4599" s="5" t="str">
        <f aca="false">IF(AD4599&lt;AE4599,AE4599,AD4599)</f>
        <v>Bats, Berserker, Bomb Tower, Fire Spirit, Magic Archer, Miner, Royal Delivery, Wall Breakers</v>
      </c>
      <c r="AH4599" s="5" t="str">
        <f aca="false">IF(AD4599=AF4599,AA4599,IF(AA4599="Win","Loss",IF(AA4599="Loss","Win","Draw")))</f>
        <v>Win</v>
      </c>
      <c r="AI4599" s="5" t="s">
        <v>102</v>
      </c>
    </row>
    <row r="4600" customFormat="false" ht="15" hidden="false" customHeight="true" outlineLevel="0" collapsed="false">
      <c r="A4600" s="5" t="s">
        <v>8492</v>
      </c>
      <c r="B4600" s="5" t="n">
        <v>2</v>
      </c>
      <c r="C4600" s="5" t="s">
        <v>1711</v>
      </c>
      <c r="D4600" s="5" t="s">
        <v>1712</v>
      </c>
      <c r="E4600" s="5" t="s">
        <v>1739</v>
      </c>
      <c r="F4600" s="5" t="s">
        <v>1740</v>
      </c>
      <c r="G4600" s="5" t="s">
        <v>3645</v>
      </c>
      <c r="H4600" s="5" t="s">
        <v>352</v>
      </c>
      <c r="I4600" s="5" t="s">
        <v>84</v>
      </c>
      <c r="J4600" s="5" t="s">
        <v>83</v>
      </c>
      <c r="K4600" s="5" t="s">
        <v>177</v>
      </c>
      <c r="L4600" s="5" t="s">
        <v>89</v>
      </c>
      <c r="M4600" s="5" t="s">
        <v>93</v>
      </c>
      <c r="N4600" s="5" t="s">
        <v>188</v>
      </c>
      <c r="O4600" s="5" t="s">
        <v>86</v>
      </c>
      <c r="P4600" s="5" t="s">
        <v>215</v>
      </c>
      <c r="Q4600" s="5" t="s">
        <v>113</v>
      </c>
      <c r="R4600" s="5" t="s">
        <v>151</v>
      </c>
      <c r="S4600" s="5" t="s">
        <v>87</v>
      </c>
      <c r="T4600" s="5" t="s">
        <v>85</v>
      </c>
      <c r="U4600" s="5" t="s">
        <v>89</v>
      </c>
      <c r="V4600" s="5" t="s">
        <v>150</v>
      </c>
      <c r="W4600" s="5" t="s">
        <v>126</v>
      </c>
      <c r="X4600" s="5" t="s">
        <v>165</v>
      </c>
      <c r="Y4600" s="5" t="n">
        <v>1</v>
      </c>
      <c r="Z4600" s="5" t="n">
        <v>0</v>
      </c>
      <c r="AA4600" s="5" t="str">
        <f aca="false">IF(Y4600&gt;Z4600,"Win",IF(Y4600&lt;Z4600,"Loss","Draw"))</f>
        <v>Win</v>
      </c>
      <c r="AB4600" s="5" t="s">
        <v>98</v>
      </c>
      <c r="AC4600" s="5" t="s">
        <v>99</v>
      </c>
      <c r="AD4600" s="5" t="s">
        <v>3646</v>
      </c>
      <c r="AE4600" s="5" t="s">
        <v>866</v>
      </c>
      <c r="AF4600" s="5" t="str">
        <f aca="false">IF(AD4600&lt;AE4600,AD4600,AE4600)</f>
        <v>Archers, Fireball, Fisherman, Monk, Royal Giant, Skeleton Dragons, The Log, Tombstone</v>
      </c>
      <c r="AG4600" s="5" t="str">
        <f aca="false">IF(AD4600&lt;AE4600,AE4600,AD4600)</f>
        <v>Electro Spirit, Furnace, Hog Rider, Lightning, Mighty Miner, Skeletons, Tesla, The Log</v>
      </c>
      <c r="AH4600" s="5" t="str">
        <f aca="false">IF(AD4600=AF4600,AA4600,IF(AA4600="Win","Loss",IF(AA4600="Loss","Win","Draw")))</f>
        <v>Win</v>
      </c>
      <c r="AI4600" s="5" t="s">
        <v>102</v>
      </c>
    </row>
    <row r="4601" customFormat="false" ht="15" hidden="false" customHeight="true" outlineLevel="0" collapsed="false">
      <c r="A4601" s="5" t="s">
        <v>8493</v>
      </c>
      <c r="B4601" s="5" t="n">
        <v>1</v>
      </c>
      <c r="C4601" s="5" t="s">
        <v>1711</v>
      </c>
      <c r="D4601" s="5" t="s">
        <v>1712</v>
      </c>
      <c r="E4601" s="5" t="s">
        <v>1754</v>
      </c>
      <c r="F4601" s="5" t="s">
        <v>1755</v>
      </c>
      <c r="G4601" s="5" t="s">
        <v>6179</v>
      </c>
      <c r="H4601" s="5" t="s">
        <v>352</v>
      </c>
      <c r="I4601" s="5" t="s">
        <v>185</v>
      </c>
      <c r="J4601" s="5" t="s">
        <v>186</v>
      </c>
      <c r="K4601" s="5" t="s">
        <v>109</v>
      </c>
      <c r="L4601" s="5" t="s">
        <v>111</v>
      </c>
      <c r="M4601" s="5" t="s">
        <v>117</v>
      </c>
      <c r="N4601" s="5" t="s">
        <v>86</v>
      </c>
      <c r="O4601" s="5" t="s">
        <v>187</v>
      </c>
      <c r="P4601" s="5" t="s">
        <v>188</v>
      </c>
      <c r="Q4601" s="5" t="s">
        <v>201</v>
      </c>
      <c r="R4601" s="5" t="s">
        <v>202</v>
      </c>
      <c r="S4601" s="5" t="s">
        <v>203</v>
      </c>
      <c r="T4601" s="5" t="s">
        <v>97</v>
      </c>
      <c r="U4601" s="5" t="s">
        <v>157</v>
      </c>
      <c r="V4601" s="5" t="s">
        <v>118</v>
      </c>
      <c r="W4601" s="5" t="s">
        <v>204</v>
      </c>
      <c r="X4601" s="5" t="s">
        <v>87</v>
      </c>
      <c r="Y4601" s="5" t="n">
        <v>0</v>
      </c>
      <c r="Z4601" s="5" t="n">
        <v>1</v>
      </c>
      <c r="AA4601" s="5" t="str">
        <f aca="false">IF(Y4601&gt;Z4601,"Win",IF(Y4601&lt;Z4601,"Loss","Draw"))</f>
        <v>Loss</v>
      </c>
      <c r="AB4601" s="5" t="s">
        <v>98</v>
      </c>
      <c r="AC4601" s="5" t="s">
        <v>99</v>
      </c>
      <c r="AD4601" s="5" t="s">
        <v>813</v>
      </c>
      <c r="AE4601" s="5" t="s">
        <v>1001</v>
      </c>
      <c r="AF4601" s="5" t="str">
        <f aca="false">IF(AD4601&lt;AE4601,AD4601,AE4601)</f>
        <v>Balloon, Executioner, Giant Skeleton, Miner, Skeleton Dragons, Tombstone, Tornado, Zap</v>
      </c>
      <c r="AG4601" s="5" t="str">
        <f aca="false">IF(AD4601&lt;AE4601,AE4601,AD4601)</f>
        <v>Fire Spirit, Goblin Barrel, Ice Spirit, Magic Archer, Ronin, Royal Delivery, Tesla, Wall Breakers</v>
      </c>
      <c r="AH4601" s="5" t="str">
        <f aca="false">IF(AD4601=AF4601,AA4601,IF(AA4601="Win","Loss",IF(AA4601="Loss","Win","Draw")))</f>
        <v>Loss</v>
      </c>
      <c r="AI4601" s="5" t="s">
        <v>102</v>
      </c>
    </row>
    <row r="4602" customFormat="false" ht="15" hidden="false" customHeight="true" outlineLevel="0" collapsed="false">
      <c r="A4602" s="5" t="s">
        <v>8493</v>
      </c>
      <c r="B4602" s="5" t="n">
        <v>2</v>
      </c>
      <c r="C4602" s="5" t="s">
        <v>1711</v>
      </c>
      <c r="D4602" s="5" t="s">
        <v>1712</v>
      </c>
      <c r="E4602" s="5" t="s">
        <v>1754</v>
      </c>
      <c r="F4602" s="5" t="s">
        <v>1755</v>
      </c>
      <c r="G4602" s="5" t="s">
        <v>6180</v>
      </c>
      <c r="H4602" s="5" t="s">
        <v>352</v>
      </c>
      <c r="I4602" s="5" t="s">
        <v>129</v>
      </c>
      <c r="J4602" s="5" t="s">
        <v>128</v>
      </c>
      <c r="K4602" s="5" t="s">
        <v>124</v>
      </c>
      <c r="L4602" s="5" t="s">
        <v>294</v>
      </c>
      <c r="M4602" s="5" t="s">
        <v>164</v>
      </c>
      <c r="N4602" s="5" t="s">
        <v>165</v>
      </c>
      <c r="O4602" s="5" t="s">
        <v>133</v>
      </c>
      <c r="P4602" s="5" t="s">
        <v>173</v>
      </c>
      <c r="Q4602" s="5" t="s">
        <v>127</v>
      </c>
      <c r="R4602" s="5" t="s">
        <v>219</v>
      </c>
      <c r="S4602" s="5" t="s">
        <v>124</v>
      </c>
      <c r="T4602" s="5" t="s">
        <v>95</v>
      </c>
      <c r="U4602" s="5" t="s">
        <v>117</v>
      </c>
      <c r="V4602" s="5" t="s">
        <v>133</v>
      </c>
      <c r="W4602" s="5" t="s">
        <v>173</v>
      </c>
      <c r="X4602" s="5" t="s">
        <v>294</v>
      </c>
      <c r="Y4602" s="5" t="n">
        <v>0</v>
      </c>
      <c r="Z4602" s="5" t="n">
        <v>1</v>
      </c>
      <c r="AA4602" s="5" t="str">
        <f aca="false">IF(Y4602&gt;Z4602,"Win",IF(Y4602&lt;Z4602,"Loss","Draw"))</f>
        <v>Loss</v>
      </c>
      <c r="AB4602" s="5" t="s">
        <v>98</v>
      </c>
      <c r="AC4602" s="5" t="s">
        <v>99</v>
      </c>
      <c r="AD4602" s="5" t="s">
        <v>6181</v>
      </c>
      <c r="AE4602" s="5" t="s">
        <v>296</v>
      </c>
      <c r="AF4602" s="5" t="str">
        <f aca="false">IF(AD4602&lt;AE4602,AD4602,AE4602)</f>
        <v>Barbarian Barrel, Battle Ram, Giant Skeleton, Mother Witch, Royal Ghost, Vines, Wizard, Zappies</v>
      </c>
      <c r="AG4602" s="5" t="str">
        <f aca="false">IF(AD4602&lt;AE4602,AE4602,AD4602)</f>
        <v>Earthquake, Golden Knight, Hog Rider, Mega Knight, Mother Witch, Royal Ghost, Vines, Zappies</v>
      </c>
      <c r="AH4602" s="5" t="str">
        <f aca="false">IF(AD4602=AF4602,AA4602,IF(AA4602="Win","Loss",IF(AA4602="Loss","Win","Draw")))</f>
        <v>Win</v>
      </c>
      <c r="AI4602" s="5" t="s">
        <v>102</v>
      </c>
    </row>
    <row r="4603" customFormat="false" ht="15" hidden="false" customHeight="true" outlineLevel="0" collapsed="false">
      <c r="A4603" s="5" t="s">
        <v>8494</v>
      </c>
      <c r="B4603" s="5" t="n">
        <v>1</v>
      </c>
      <c r="C4603" s="5" t="s">
        <v>1711</v>
      </c>
      <c r="D4603" s="5" t="s">
        <v>1712</v>
      </c>
      <c r="E4603" s="5" t="s">
        <v>1721</v>
      </c>
      <c r="F4603" s="5" t="s">
        <v>1722</v>
      </c>
      <c r="G4603" s="5" t="s">
        <v>7684</v>
      </c>
      <c r="H4603" s="5" t="s">
        <v>352</v>
      </c>
      <c r="I4603" s="5" t="s">
        <v>152</v>
      </c>
      <c r="J4603" s="5" t="s">
        <v>128</v>
      </c>
      <c r="K4603" s="5" t="s">
        <v>107</v>
      </c>
      <c r="L4603" s="5" t="s">
        <v>85</v>
      </c>
      <c r="M4603" s="5" t="s">
        <v>306</v>
      </c>
      <c r="N4603" s="5" t="s">
        <v>307</v>
      </c>
      <c r="O4603" s="5" t="s">
        <v>95</v>
      </c>
      <c r="P4603" s="5" t="s">
        <v>187</v>
      </c>
      <c r="Q4603" s="5" t="s">
        <v>153</v>
      </c>
      <c r="R4603" s="5" t="s">
        <v>172</v>
      </c>
      <c r="S4603" s="5" t="s">
        <v>129</v>
      </c>
      <c r="T4603" s="5" t="s">
        <v>165</v>
      </c>
      <c r="U4603" s="5" t="s">
        <v>95</v>
      </c>
      <c r="V4603" s="5" t="s">
        <v>126</v>
      </c>
      <c r="W4603" s="5" t="s">
        <v>150</v>
      </c>
      <c r="X4603" s="5" t="s">
        <v>85</v>
      </c>
      <c r="Y4603" s="5" t="n">
        <v>1</v>
      </c>
      <c r="Z4603" s="5" t="n">
        <v>0</v>
      </c>
      <c r="AA4603" s="5" t="str">
        <f aca="false">IF(Y4603&gt;Z4603,"Win",IF(Y4603&lt;Z4603,"Loss","Draw"))</f>
        <v>Win</v>
      </c>
      <c r="AB4603" s="5" t="s">
        <v>98</v>
      </c>
      <c r="AC4603" s="5" t="s">
        <v>99</v>
      </c>
      <c r="AD4603" s="5" t="s">
        <v>603</v>
      </c>
      <c r="AE4603" s="5" t="s">
        <v>4692</v>
      </c>
      <c r="AF4603" s="5" t="str">
        <f aca="false">IF(AD4603&lt;AE4603,AD4603,AE4603)</f>
        <v>Baby Dragon, Barbarian Barrel, Goblin Cage, Golden Knight, Golem, Ice Wizard, Lightning, Tornado</v>
      </c>
      <c r="AG4603" s="5" t="str">
        <f aca="false">IF(AD4603&lt;AE4603,AE4603,AD4603)</f>
        <v>Barbarian Barrel, Cannon, Electro Spirit, Hog Rider, Lightning, Mega Knight, Musketeer, Skeletons</v>
      </c>
      <c r="AH4603" s="5" t="str">
        <f aca="false">IF(AD4603=AF4603,AA4603,IF(AA4603="Win","Loss",IF(AA4603="Loss","Win","Draw")))</f>
        <v>Win</v>
      </c>
      <c r="AI4603" s="5" t="s">
        <v>102</v>
      </c>
    </row>
    <row r="4604" customFormat="false" ht="15" hidden="false" customHeight="true" outlineLevel="0" collapsed="false">
      <c r="A4604" s="5" t="s">
        <v>8494</v>
      </c>
      <c r="B4604" s="5" t="n">
        <v>2</v>
      </c>
      <c r="C4604" s="5" t="s">
        <v>1711</v>
      </c>
      <c r="D4604" s="5" t="s">
        <v>1712</v>
      </c>
      <c r="E4604" s="5" t="s">
        <v>1721</v>
      </c>
      <c r="F4604" s="5" t="s">
        <v>1722</v>
      </c>
      <c r="G4604" s="5" t="s">
        <v>7685</v>
      </c>
      <c r="H4604" s="5" t="s">
        <v>352</v>
      </c>
      <c r="I4604" s="5" t="s">
        <v>129</v>
      </c>
      <c r="J4604" s="5" t="s">
        <v>158</v>
      </c>
      <c r="K4604" s="5" t="s">
        <v>141</v>
      </c>
      <c r="L4604" s="5" t="s">
        <v>130</v>
      </c>
      <c r="M4604" s="5" t="s">
        <v>164</v>
      </c>
      <c r="N4604" s="5" t="s">
        <v>165</v>
      </c>
      <c r="O4604" s="5" t="s">
        <v>133</v>
      </c>
      <c r="P4604" s="5" t="s">
        <v>96</v>
      </c>
      <c r="Q4604" s="5" t="s">
        <v>203</v>
      </c>
      <c r="R4604" s="5" t="s">
        <v>202</v>
      </c>
      <c r="S4604" s="5" t="s">
        <v>201</v>
      </c>
      <c r="T4604" s="5" t="s">
        <v>88</v>
      </c>
      <c r="U4604" s="5" t="s">
        <v>118</v>
      </c>
      <c r="V4604" s="5" t="s">
        <v>157</v>
      </c>
      <c r="W4604" s="5" t="s">
        <v>87</v>
      </c>
      <c r="X4604" s="5" t="s">
        <v>204</v>
      </c>
      <c r="Y4604" s="5" t="n">
        <v>1</v>
      </c>
      <c r="Z4604" s="5" t="n">
        <v>0</v>
      </c>
      <c r="AA4604" s="5" t="str">
        <f aca="false">IF(Y4604&gt;Z4604,"Win",IF(Y4604&lt;Z4604,"Loss","Draw"))</f>
        <v>Win</v>
      </c>
      <c r="AB4604" s="5" t="s">
        <v>98</v>
      </c>
      <c r="AC4604" s="5" t="s">
        <v>99</v>
      </c>
      <c r="AD4604" s="5" t="s">
        <v>2767</v>
      </c>
      <c r="AE4604" s="5" t="s">
        <v>206</v>
      </c>
      <c r="AF4604" s="5" t="str">
        <f aca="false">IF(AD4604&lt;AE4604,AD4604,AE4604)</f>
        <v>Arrows, Bowler, Earthquake, Hog Rider, Lumberjack, Mega Knight, Minions, Mother Witch</v>
      </c>
      <c r="AG4604" s="5" t="str">
        <f aca="false">IF(AD4604&lt;AE4604,AE4604,AD4604)</f>
        <v>Berserker, Fire Spirit, Goblin Barrel, Ice Spirit, Magic Archer, Royal Delivery, Tesla, Wall Breakers</v>
      </c>
      <c r="AH4604" s="5" t="str">
        <f aca="false">IF(AD4604=AF4604,AA4604,IF(AA4604="Win","Loss",IF(AA4604="Loss","Win","Draw")))</f>
        <v>Win</v>
      </c>
      <c r="AI4604" s="5" t="s">
        <v>102</v>
      </c>
    </row>
    <row r="4605" customFormat="false" ht="15" hidden="false" customHeight="true" outlineLevel="0" collapsed="false">
      <c r="A4605" s="5" t="s">
        <v>8495</v>
      </c>
      <c r="B4605" s="5" t="n">
        <v>1</v>
      </c>
      <c r="C4605" s="5" t="s">
        <v>1711</v>
      </c>
      <c r="D4605" s="5" t="s">
        <v>1712</v>
      </c>
      <c r="E4605" s="5" t="s">
        <v>1010</v>
      </c>
      <c r="F4605" s="5" t="s">
        <v>1011</v>
      </c>
      <c r="G4605" s="5" t="s">
        <v>1273</v>
      </c>
      <c r="H4605" s="5" t="s">
        <v>352</v>
      </c>
      <c r="I4605" s="5" t="s">
        <v>84</v>
      </c>
      <c r="J4605" s="5" t="s">
        <v>83</v>
      </c>
      <c r="K4605" s="5" t="s">
        <v>177</v>
      </c>
      <c r="L4605" s="5" t="s">
        <v>89</v>
      </c>
      <c r="M4605" s="5" t="s">
        <v>93</v>
      </c>
      <c r="N4605" s="5" t="s">
        <v>188</v>
      </c>
      <c r="O4605" s="5" t="s">
        <v>86</v>
      </c>
      <c r="P4605" s="5" t="s">
        <v>215</v>
      </c>
      <c r="Q4605" s="5" t="s">
        <v>90</v>
      </c>
      <c r="R4605" s="5" t="s">
        <v>123</v>
      </c>
      <c r="S4605" s="5" t="s">
        <v>124</v>
      </c>
      <c r="T4605" s="5" t="s">
        <v>95</v>
      </c>
      <c r="U4605" s="5" t="s">
        <v>126</v>
      </c>
      <c r="V4605" s="5" t="s">
        <v>85</v>
      </c>
      <c r="W4605" s="5" t="s">
        <v>96</v>
      </c>
      <c r="X4605" s="5" t="s">
        <v>125</v>
      </c>
      <c r="Y4605" s="5" t="n">
        <v>1</v>
      </c>
      <c r="Z4605" s="5" t="n">
        <v>0</v>
      </c>
      <c r="AA4605" s="5" t="str">
        <f aca="false">IF(Y4605&gt;Z4605,"Win",IF(Y4605&lt;Z4605,"Loss","Draw"))</f>
        <v>Win</v>
      </c>
      <c r="AB4605" s="5" t="s">
        <v>98</v>
      </c>
      <c r="AC4605" s="5" t="s">
        <v>99</v>
      </c>
      <c r="AD4605" s="5" t="s">
        <v>3646</v>
      </c>
      <c r="AE4605" s="5" t="s">
        <v>134</v>
      </c>
      <c r="AF4605" s="5" t="str">
        <f aca="false">IF(AD4605&lt;AE4605,AD4605,AE4605)</f>
        <v>Archers, Fireball, Fisherman, Monk, Royal Giant, Skeleton Dragons, The Log, Tombstone</v>
      </c>
      <c r="AG4605" s="5" t="str">
        <f aca="false">IF(AD4605&lt;AE4605,AE4605,AD4605)</f>
        <v>Barbarian Barrel, Cannon Cart, Goblinstein, Lightning, Minions, Mortar, Royal Ghost, Skeletons</v>
      </c>
      <c r="AH4605" s="5" t="str">
        <f aca="false">IF(AD4605=AF4605,AA4605,IF(AA4605="Win","Loss",IF(AA4605="Loss","Win","Draw")))</f>
        <v>Win</v>
      </c>
      <c r="AI4605" s="5" t="s">
        <v>102</v>
      </c>
    </row>
    <row r="4606" customFormat="false" ht="15" hidden="false" customHeight="true" outlineLevel="0" collapsed="false">
      <c r="A4606" s="5" t="s">
        <v>8495</v>
      </c>
      <c r="B4606" s="5" t="n">
        <v>2</v>
      </c>
      <c r="C4606" s="5" t="s">
        <v>1711</v>
      </c>
      <c r="D4606" s="5" t="s">
        <v>1712</v>
      </c>
      <c r="E4606" s="5" t="s">
        <v>1010</v>
      </c>
      <c r="F4606" s="5" t="s">
        <v>1011</v>
      </c>
      <c r="G4606" s="5" t="s">
        <v>7521</v>
      </c>
      <c r="H4606" s="5" t="s">
        <v>163</v>
      </c>
      <c r="I4606" s="5" t="s">
        <v>152</v>
      </c>
      <c r="J4606" s="5" t="s">
        <v>128</v>
      </c>
      <c r="K4606" s="5" t="s">
        <v>107</v>
      </c>
      <c r="L4606" s="5" t="s">
        <v>85</v>
      </c>
      <c r="M4606" s="5" t="s">
        <v>306</v>
      </c>
      <c r="N4606" s="5" t="s">
        <v>133</v>
      </c>
      <c r="O4606" s="5" t="s">
        <v>95</v>
      </c>
      <c r="P4606" s="5" t="s">
        <v>187</v>
      </c>
      <c r="Q4606" s="5" t="s">
        <v>177</v>
      </c>
      <c r="R4606" s="5" t="s">
        <v>83</v>
      </c>
      <c r="S4606" s="5" t="s">
        <v>188</v>
      </c>
      <c r="T4606" s="5" t="s">
        <v>93</v>
      </c>
      <c r="U4606" s="5" t="s">
        <v>215</v>
      </c>
      <c r="V4606" s="5" t="s">
        <v>86</v>
      </c>
      <c r="W4606" s="5" t="s">
        <v>89</v>
      </c>
      <c r="X4606" s="5" t="s">
        <v>173</v>
      </c>
      <c r="Y4606" s="5" t="n">
        <v>0</v>
      </c>
      <c r="Z4606" s="5" t="n">
        <v>1</v>
      </c>
      <c r="AA4606" s="5" t="str">
        <f aca="false">IF(Y4606&gt;Z4606,"Win",IF(Y4606&lt;Z4606,"Loss","Draw"))</f>
        <v>Loss</v>
      </c>
      <c r="AB4606" s="5" t="s">
        <v>98</v>
      </c>
      <c r="AC4606" s="5" t="s">
        <v>99</v>
      </c>
      <c r="AD4606" s="5" t="s">
        <v>7522</v>
      </c>
      <c r="AE4606" s="5" t="s">
        <v>780</v>
      </c>
      <c r="AF4606" s="5" t="str">
        <f aca="false">IF(AD4606&lt;AE4606,AD4606,AE4606)</f>
        <v>Baby Dragon, Barbarian Barrel, Goblin Cage, Golden Knight, Golem, Lightning, Mother Witch, Tornado</v>
      </c>
      <c r="AG4606" s="5" t="str">
        <f aca="false">IF(AD4606&lt;AE4606,AE4606,AD4606)</f>
        <v>Fireball, Fisherman, Monk, Royal Giant, Skeleton Dragons, The Log, Tombstone, Zappies</v>
      </c>
      <c r="AH4606" s="5" t="str">
        <f aca="false">IF(AD4606=AF4606,AA4606,IF(AA4606="Win","Loss",IF(AA4606="Loss","Win","Draw")))</f>
        <v>Loss</v>
      </c>
      <c r="AI4606" s="5" t="s">
        <v>102</v>
      </c>
    </row>
    <row r="4607" customFormat="false" ht="15" hidden="false" customHeight="true" outlineLevel="0" collapsed="false">
      <c r="A4607" s="5" t="s">
        <v>8495</v>
      </c>
      <c r="B4607" s="5" t="n">
        <v>3</v>
      </c>
      <c r="C4607" s="5" t="s">
        <v>1711</v>
      </c>
      <c r="D4607" s="5" t="s">
        <v>1712</v>
      </c>
      <c r="E4607" s="5" t="s">
        <v>1010</v>
      </c>
      <c r="F4607" s="5" t="s">
        <v>1011</v>
      </c>
      <c r="G4607" s="5" t="s">
        <v>7523</v>
      </c>
      <c r="H4607" s="5" t="s">
        <v>163</v>
      </c>
      <c r="I4607" s="5" t="s">
        <v>284</v>
      </c>
      <c r="J4607" s="5" t="s">
        <v>186</v>
      </c>
      <c r="K4607" s="5" t="s">
        <v>208</v>
      </c>
      <c r="L4607" s="5" t="s">
        <v>130</v>
      </c>
      <c r="M4607" s="5" t="s">
        <v>193</v>
      </c>
      <c r="N4607" s="5" t="s">
        <v>110</v>
      </c>
      <c r="O4607" s="5" t="s">
        <v>785</v>
      </c>
      <c r="P4607" s="5" t="s">
        <v>96</v>
      </c>
      <c r="Q4607" s="5" t="s">
        <v>203</v>
      </c>
      <c r="R4607" s="5" t="s">
        <v>202</v>
      </c>
      <c r="S4607" s="5" t="s">
        <v>201</v>
      </c>
      <c r="T4607" s="5" t="s">
        <v>157</v>
      </c>
      <c r="U4607" s="5" t="s">
        <v>118</v>
      </c>
      <c r="V4607" s="5" t="s">
        <v>97</v>
      </c>
      <c r="W4607" s="5" t="s">
        <v>204</v>
      </c>
      <c r="X4607" s="5" t="s">
        <v>87</v>
      </c>
      <c r="Y4607" s="5" t="n">
        <v>0</v>
      </c>
      <c r="Z4607" s="5" t="n">
        <v>2</v>
      </c>
      <c r="AA4607" s="5" t="str">
        <f aca="false">IF(Y4607&gt;Z4607,"Win",IF(Y4607&lt;Z4607,"Loss","Draw"))</f>
        <v>Loss</v>
      </c>
      <c r="AB4607" s="5" t="s">
        <v>98</v>
      </c>
      <c r="AC4607" s="5" t="s">
        <v>99</v>
      </c>
      <c r="AD4607" s="5" t="s">
        <v>7524</v>
      </c>
      <c r="AE4607" s="5" t="s">
        <v>1001</v>
      </c>
      <c r="AF4607" s="5" t="str">
        <f aca="false">IF(AD4607&lt;AE4607,AD4607,AE4607)</f>
        <v>Arrows, Balloon, Freeze, Guards, Inferno Dragon, Lava Hound, Minions, Valkyrie</v>
      </c>
      <c r="AG4607" s="5" t="str">
        <f aca="false">IF(AD4607&lt;AE4607,AE4607,AD4607)</f>
        <v>Fire Spirit, Goblin Barrel, Ice Spirit, Magic Archer, Ronin, Royal Delivery, Tesla, Wall Breakers</v>
      </c>
      <c r="AH4607" s="5" t="str">
        <f aca="false">IF(AD4607=AF4607,AA4607,IF(AA4607="Win","Loss",IF(AA4607="Loss","Win","Draw")))</f>
        <v>Loss</v>
      </c>
      <c r="AI4607" s="5" t="s">
        <v>102</v>
      </c>
    </row>
    <row r="4608" customFormat="false" ht="15" hidden="false" customHeight="true" outlineLevel="0" collapsed="false">
      <c r="A4608" s="5" t="s">
        <v>8496</v>
      </c>
      <c r="B4608" s="5" t="n">
        <v>1</v>
      </c>
      <c r="C4608" s="5" t="s">
        <v>1711</v>
      </c>
      <c r="D4608" s="5" t="s">
        <v>1712</v>
      </c>
      <c r="E4608" s="6" t="s">
        <v>1747</v>
      </c>
      <c r="F4608" s="5" t="s">
        <v>1748</v>
      </c>
      <c r="G4608" s="5" t="s">
        <v>8497</v>
      </c>
      <c r="H4608" s="5" t="s">
        <v>352</v>
      </c>
      <c r="I4608" s="5" t="s">
        <v>90</v>
      </c>
      <c r="J4608" s="5" t="s">
        <v>91</v>
      </c>
      <c r="K4608" s="5" t="s">
        <v>92</v>
      </c>
      <c r="L4608" s="5" t="s">
        <v>125</v>
      </c>
      <c r="M4608" s="5" t="s">
        <v>93</v>
      </c>
      <c r="N4608" s="5" t="s">
        <v>94</v>
      </c>
      <c r="O4608" s="5" t="s">
        <v>150</v>
      </c>
      <c r="P4608" s="5" t="s">
        <v>96</v>
      </c>
      <c r="Q4608" s="5" t="s">
        <v>90</v>
      </c>
      <c r="R4608" s="5" t="s">
        <v>91</v>
      </c>
      <c r="S4608" s="5" t="s">
        <v>92</v>
      </c>
      <c r="T4608" s="5" t="s">
        <v>93</v>
      </c>
      <c r="U4608" s="5" t="s">
        <v>150</v>
      </c>
      <c r="V4608" s="5" t="s">
        <v>96</v>
      </c>
      <c r="W4608" s="5" t="s">
        <v>125</v>
      </c>
      <c r="X4608" s="5" t="s">
        <v>94</v>
      </c>
      <c r="Y4608" s="5" t="n">
        <v>1</v>
      </c>
      <c r="Z4608" s="5" t="n">
        <v>0</v>
      </c>
      <c r="AA4608" s="5" t="str">
        <f aca="false">IF(Y4608&gt;Z4608,"Win",IF(Y4608&lt;Z4608,"Loss","Draw"))</f>
        <v>Win</v>
      </c>
      <c r="AB4608" s="5" t="s">
        <v>98</v>
      </c>
      <c r="AC4608" s="5" t="s">
        <v>99</v>
      </c>
      <c r="AD4608" s="5" t="s">
        <v>635</v>
      </c>
      <c r="AE4608" s="5" t="s">
        <v>635</v>
      </c>
      <c r="AF4608" s="5" t="str">
        <f aca="false">IF(AD4608&lt;AE4608,AD4608,AE4608)</f>
        <v>Cannon Cart, Electro Spirit, Fireball, Goblins, Minions, Mortar, Rascals, Skeleton Barrel</v>
      </c>
      <c r="AG4608" s="5" t="str">
        <f aca="false">IF(AD4608&lt;AE4608,AE4608,AD4608)</f>
        <v>Cannon Cart, Electro Spirit, Fireball, Goblins, Minions, Mortar, Rascals, Skeleton Barrel</v>
      </c>
      <c r="AH4608" s="5" t="str">
        <f aca="false">IF(AD4608=AF4608,AA4608,IF(AA4608="Win","Loss",IF(AA4608="Loss","Win","Draw")))</f>
        <v>Win</v>
      </c>
      <c r="AI4608" s="5" t="s">
        <v>102</v>
      </c>
    </row>
    <row r="4609" customFormat="false" ht="15" hidden="false" customHeight="true" outlineLevel="0" collapsed="false">
      <c r="A4609" s="5" t="s">
        <v>8496</v>
      </c>
      <c r="B4609" s="5" t="n">
        <v>2</v>
      </c>
      <c r="C4609" s="5" t="s">
        <v>1711</v>
      </c>
      <c r="D4609" s="5" t="s">
        <v>1712</v>
      </c>
      <c r="E4609" s="6" t="s">
        <v>1747</v>
      </c>
      <c r="F4609" s="5" t="s">
        <v>1748</v>
      </c>
      <c r="G4609" s="5" t="s">
        <v>8498</v>
      </c>
      <c r="H4609" s="5" t="s">
        <v>352</v>
      </c>
      <c r="I4609" s="5" t="s">
        <v>84</v>
      </c>
      <c r="J4609" s="5" t="s">
        <v>83</v>
      </c>
      <c r="K4609" s="5" t="s">
        <v>177</v>
      </c>
      <c r="L4609" s="5" t="s">
        <v>95</v>
      </c>
      <c r="M4609" s="5" t="s">
        <v>173</v>
      </c>
      <c r="N4609" s="5" t="s">
        <v>188</v>
      </c>
      <c r="O4609" s="5" t="s">
        <v>86</v>
      </c>
      <c r="P4609" s="5" t="s">
        <v>85</v>
      </c>
      <c r="Q4609" s="5" t="s">
        <v>127</v>
      </c>
      <c r="R4609" s="5" t="s">
        <v>128</v>
      </c>
      <c r="S4609" s="5" t="s">
        <v>129</v>
      </c>
      <c r="T4609" s="5" t="s">
        <v>130</v>
      </c>
      <c r="U4609" s="5" t="s">
        <v>86</v>
      </c>
      <c r="V4609" s="5" t="s">
        <v>173</v>
      </c>
      <c r="W4609" s="5" t="s">
        <v>124</v>
      </c>
      <c r="X4609" s="5" t="s">
        <v>133</v>
      </c>
      <c r="Y4609" s="5" t="n">
        <v>0</v>
      </c>
      <c r="Z4609" s="5" t="n">
        <v>3</v>
      </c>
      <c r="AA4609" s="5" t="str">
        <f aca="false">IF(Y4609&gt;Z4609,"Win",IF(Y4609&lt;Z4609,"Loss","Draw"))</f>
        <v>Loss</v>
      </c>
      <c r="AB4609" s="5" t="s">
        <v>98</v>
      </c>
      <c r="AC4609" s="5" t="s">
        <v>99</v>
      </c>
      <c r="AD4609" s="5" t="s">
        <v>8499</v>
      </c>
      <c r="AE4609" s="5" t="s">
        <v>175</v>
      </c>
      <c r="AF4609" s="5" t="str">
        <f aca="false">IF(AD4609&lt;AE4609,AD4609,AE4609)</f>
        <v>Archers, Barbarian Barrel, Lightning, Monk, Royal Giant, Skeleton Dragons, Tombstone, Zappies</v>
      </c>
      <c r="AG4609" s="5" t="str">
        <f aca="false">IF(AD4609&lt;AE4609,AE4609,AD4609)</f>
        <v>Arrows, Battle Ram, Golden Knight, Mega Knight, Mother Witch, Royal Ghost, Skeleton Dragons, Zappies</v>
      </c>
      <c r="AH4609" s="5" t="str">
        <f aca="false">IF(AD4609=AF4609,AA4609,IF(AA4609="Win","Loss",IF(AA4609="Loss","Win","Draw")))</f>
        <v>Loss</v>
      </c>
      <c r="AI4609" s="5" t="s">
        <v>102</v>
      </c>
    </row>
    <row r="4610" customFormat="false" ht="15" hidden="false" customHeight="true" outlineLevel="0" collapsed="false">
      <c r="A4610" s="5" t="s">
        <v>8496</v>
      </c>
      <c r="B4610" s="5" t="n">
        <v>3</v>
      </c>
      <c r="C4610" s="5" t="s">
        <v>1711</v>
      </c>
      <c r="D4610" s="5" t="s">
        <v>1712</v>
      </c>
      <c r="E4610" s="6" t="s">
        <v>1747</v>
      </c>
      <c r="F4610" s="5" t="s">
        <v>1748</v>
      </c>
      <c r="G4610" s="5" t="s">
        <v>8500</v>
      </c>
      <c r="H4610" s="5" t="s">
        <v>352</v>
      </c>
      <c r="I4610" s="5" t="s">
        <v>113</v>
      </c>
      <c r="J4610" s="5" t="s">
        <v>108</v>
      </c>
      <c r="K4610" s="5" t="s">
        <v>208</v>
      </c>
      <c r="L4610" s="5" t="s">
        <v>116</v>
      </c>
      <c r="M4610" s="5" t="s">
        <v>118</v>
      </c>
      <c r="N4610" s="5" t="s">
        <v>87</v>
      </c>
      <c r="O4610" s="5" t="s">
        <v>115</v>
      </c>
      <c r="P4610" s="5" t="s">
        <v>114</v>
      </c>
      <c r="Q4610" s="5" t="s">
        <v>84</v>
      </c>
      <c r="R4610" s="5" t="s">
        <v>108</v>
      </c>
      <c r="S4610" s="5" t="s">
        <v>114</v>
      </c>
      <c r="T4610" s="5" t="s">
        <v>119</v>
      </c>
      <c r="U4610" s="5" t="s">
        <v>138</v>
      </c>
      <c r="V4610" s="5" t="s">
        <v>116</v>
      </c>
      <c r="W4610" s="5" t="s">
        <v>115</v>
      </c>
      <c r="X4610" s="5" t="s">
        <v>88</v>
      </c>
      <c r="Y4610" s="5" t="n">
        <v>0</v>
      </c>
      <c r="Z4610" s="5" t="n">
        <v>1</v>
      </c>
      <c r="AA4610" s="5" t="str">
        <f aca="false">IF(Y4610&gt;Z4610,"Win",IF(Y4610&lt;Z4610,"Loss","Draw"))</f>
        <v>Loss</v>
      </c>
      <c r="AB4610" s="5" t="s">
        <v>98</v>
      </c>
      <c r="AC4610" s="5" t="s">
        <v>99</v>
      </c>
      <c r="AD4610" s="5" t="s">
        <v>8501</v>
      </c>
      <c r="AE4610" s="5" t="s">
        <v>231</v>
      </c>
      <c r="AF4610" s="5" t="str">
        <f aca="false">IF(AD4610&lt;AE4610,AD4610,AE4610)</f>
        <v>Archers, Berserker, Dark Prince, Giant Snowball, Goblin Demolisher, Goblin Hut, Graveyard, Poison</v>
      </c>
      <c r="AG4610" s="5" t="str">
        <f aca="false">IF(AD4610&lt;AE4610,AE4610,AD4610)</f>
        <v>Dark Prince, Furnace, Giant Snowball, Graveyard, Ice Spirit, Poison, Tesla, Valkyrie</v>
      </c>
      <c r="AH4610" s="5" t="str">
        <f aca="false">IF(AD4610=AF4610,AA4610,IF(AA4610="Win","Loss",IF(AA4610="Loss","Win","Draw")))</f>
        <v>Win</v>
      </c>
      <c r="AI4610" s="5" t="s">
        <v>102</v>
      </c>
    </row>
    <row r="4611" customFormat="false" ht="15" hidden="false" customHeight="true" outlineLevel="0" collapsed="false">
      <c r="A4611" s="5" t="s">
        <v>8502</v>
      </c>
      <c r="B4611" s="5" t="n">
        <v>1</v>
      </c>
      <c r="C4611" s="5" t="s">
        <v>182</v>
      </c>
      <c r="D4611" s="5" t="s">
        <v>183</v>
      </c>
      <c r="E4611" s="6" t="s">
        <v>8503</v>
      </c>
      <c r="F4611" s="5" t="s">
        <v>8504</v>
      </c>
      <c r="G4611" s="5" t="s">
        <v>8505</v>
      </c>
      <c r="H4611" s="5" t="s">
        <v>163</v>
      </c>
      <c r="I4611" s="5" t="s">
        <v>114</v>
      </c>
      <c r="J4611" s="5" t="s">
        <v>241</v>
      </c>
      <c r="K4611" s="5" t="s">
        <v>137</v>
      </c>
      <c r="L4611" s="5" t="s">
        <v>157</v>
      </c>
      <c r="M4611" s="5" t="s">
        <v>126</v>
      </c>
      <c r="N4611" s="5" t="s">
        <v>242</v>
      </c>
      <c r="O4611" s="5" t="s">
        <v>116</v>
      </c>
      <c r="P4611" s="5" t="s">
        <v>87</v>
      </c>
      <c r="Q4611" s="5" t="s">
        <v>114</v>
      </c>
      <c r="R4611" s="5" t="s">
        <v>241</v>
      </c>
      <c r="S4611" s="5" t="s">
        <v>137</v>
      </c>
      <c r="T4611" s="5" t="s">
        <v>157</v>
      </c>
      <c r="U4611" s="5" t="s">
        <v>126</v>
      </c>
      <c r="V4611" s="5" t="s">
        <v>242</v>
      </c>
      <c r="W4611" s="5" t="s">
        <v>116</v>
      </c>
      <c r="X4611" s="5" t="s">
        <v>87</v>
      </c>
      <c r="Y4611" s="5" t="n">
        <v>1</v>
      </c>
      <c r="Z4611" s="5" t="n">
        <v>0</v>
      </c>
      <c r="AA4611" s="5" t="str">
        <f aca="false">IF(Y4611&gt;Z4611,"Win",IF(Y4611&lt;Z4611,"Loss","Draw"))</f>
        <v>Win</v>
      </c>
      <c r="AB4611" s="5" t="s">
        <v>98</v>
      </c>
      <c r="AC4611" s="5" t="s">
        <v>99</v>
      </c>
      <c r="AD4611" s="5" t="s">
        <v>243</v>
      </c>
      <c r="AE4611" s="5" t="s">
        <v>243</v>
      </c>
      <c r="AF4611" s="5" t="str">
        <f aca="false">IF(AD4611&lt;AE4611,AD4611,AE4611)</f>
        <v>Bomber, Fire Spirit, Giant Snowball, Goblin Drill, Knight, Poison, Skeletons, Tesla</v>
      </c>
      <c r="AG4611" s="5" t="str">
        <f aca="false">IF(AD4611&lt;AE4611,AE4611,AD4611)</f>
        <v>Bomber, Fire Spirit, Giant Snowball, Goblin Drill, Knight, Poison, Skeletons, Tesla</v>
      </c>
      <c r="AH4611" s="5" t="str">
        <f aca="false">IF(AD4611=AF4611,AA4611,IF(AA4611="Win","Loss",IF(AA4611="Loss","Win","Draw")))</f>
        <v>Win</v>
      </c>
      <c r="AI4611" s="5" t="s">
        <v>297</v>
      </c>
    </row>
    <row r="4612" customFormat="false" ht="15" hidden="false" customHeight="true" outlineLevel="0" collapsed="false">
      <c r="A4612" s="7" t="s">
        <v>8506</v>
      </c>
      <c r="B4612" s="7" t="n">
        <v>1</v>
      </c>
      <c r="C4612" s="7" t="s">
        <v>182</v>
      </c>
      <c r="D4612" s="7" t="s">
        <v>183</v>
      </c>
      <c r="E4612" s="8" t="s">
        <v>8503</v>
      </c>
      <c r="F4612" s="7" t="s">
        <v>8504</v>
      </c>
      <c r="G4612" s="7" t="s">
        <v>8507</v>
      </c>
      <c r="H4612" s="7" t="s">
        <v>163</v>
      </c>
      <c r="I4612" s="7" t="s">
        <v>177</v>
      </c>
      <c r="J4612" s="7" t="s">
        <v>95</v>
      </c>
      <c r="K4612" s="7" t="s">
        <v>124</v>
      </c>
      <c r="L4612" s="7" t="s">
        <v>257</v>
      </c>
      <c r="M4612" s="7" t="s">
        <v>215</v>
      </c>
      <c r="N4612" s="7" t="s">
        <v>93</v>
      </c>
      <c r="O4612" s="7" t="s">
        <v>126</v>
      </c>
      <c r="P4612" s="7" t="s">
        <v>150</v>
      </c>
      <c r="Q4612" s="7" t="s">
        <v>177</v>
      </c>
      <c r="R4612" s="7" t="s">
        <v>95</v>
      </c>
      <c r="S4612" s="7" t="s">
        <v>124</v>
      </c>
      <c r="T4612" s="7" t="s">
        <v>126</v>
      </c>
      <c r="U4612" s="7" t="s">
        <v>215</v>
      </c>
      <c r="V4612" s="7" t="s">
        <v>93</v>
      </c>
      <c r="W4612" s="7" t="s">
        <v>150</v>
      </c>
      <c r="X4612" s="7" t="s">
        <v>257</v>
      </c>
      <c r="Y4612" s="7" t="n">
        <v>0</v>
      </c>
      <c r="Z4612" s="7" t="n">
        <v>1</v>
      </c>
      <c r="AA4612" s="7" t="str">
        <f aca="false">IF(Y4612&gt;Z4612,"Win",IF(Y4612&lt;Z4612,"Loss","Draw"))</f>
        <v>Loss</v>
      </c>
      <c r="AB4612" s="7" t="s">
        <v>99</v>
      </c>
      <c r="AC4612" s="7" t="s">
        <v>99</v>
      </c>
      <c r="AD4612" s="7" t="s">
        <v>429</v>
      </c>
      <c r="AE4612" s="7" t="s">
        <v>429</v>
      </c>
      <c r="AF4612" s="7" t="str">
        <f aca="false">IF(AD4612&lt;AE4612,AD4612,AE4612)</f>
        <v>Barbarian Barrel, Electro Spirit, Fireball, Fisherman, Hunter, Royal Ghost, Royal Giant, Skeletons</v>
      </c>
      <c r="AG4612" s="7" t="str">
        <f aca="false">IF(AD4612&lt;AE4612,AE4612,AD4612)</f>
        <v>Barbarian Barrel, Electro Spirit, Fireball, Fisherman, Hunter, Royal Ghost, Royal Giant, Skeletons</v>
      </c>
      <c r="AH4612" s="7" t="str">
        <f aca="false">IF(AD4612=AF4612,AA4612,IF(AA4612="Win","Loss",IF(AA4612="Loss","Win","Draw")))</f>
        <v>Loss</v>
      </c>
      <c r="AI4612" s="7" t="s">
        <v>297</v>
      </c>
    </row>
    <row r="4613" customFormat="false" ht="15" hidden="false" customHeight="true" outlineLevel="0" collapsed="false">
      <c r="A4613" s="7" t="s">
        <v>8508</v>
      </c>
      <c r="B4613" s="7" t="n">
        <v>1</v>
      </c>
      <c r="C4613" s="7" t="s">
        <v>182</v>
      </c>
      <c r="D4613" s="7" t="s">
        <v>183</v>
      </c>
      <c r="E4613" s="8" t="s">
        <v>8503</v>
      </c>
      <c r="F4613" s="7" t="s">
        <v>8504</v>
      </c>
      <c r="G4613" s="7" t="s">
        <v>8509</v>
      </c>
      <c r="H4613" s="7" t="s">
        <v>163</v>
      </c>
      <c r="I4613" s="7" t="s">
        <v>153</v>
      </c>
      <c r="J4613" s="7" t="s">
        <v>194</v>
      </c>
      <c r="K4613" s="7" t="s">
        <v>82</v>
      </c>
      <c r="L4613" s="7" t="s">
        <v>118</v>
      </c>
      <c r="M4613" s="7" t="s">
        <v>89</v>
      </c>
      <c r="N4613" s="7" t="s">
        <v>204</v>
      </c>
      <c r="O4613" s="7" t="s">
        <v>126</v>
      </c>
      <c r="P4613" s="7" t="s">
        <v>164</v>
      </c>
      <c r="Q4613" s="7" t="s">
        <v>153</v>
      </c>
      <c r="R4613" s="7" t="s">
        <v>194</v>
      </c>
      <c r="S4613" s="7" t="s">
        <v>82</v>
      </c>
      <c r="T4613" s="7" t="s">
        <v>118</v>
      </c>
      <c r="U4613" s="7" t="s">
        <v>89</v>
      </c>
      <c r="V4613" s="7" t="s">
        <v>204</v>
      </c>
      <c r="W4613" s="7" t="s">
        <v>126</v>
      </c>
      <c r="X4613" s="7" t="s">
        <v>164</v>
      </c>
      <c r="Y4613" s="7" t="n">
        <v>0</v>
      </c>
      <c r="Z4613" s="7" t="n">
        <v>1</v>
      </c>
      <c r="AA4613" s="7" t="str">
        <f aca="false">IF(Y4613&gt;Z4613,"Win",IF(Y4613&lt;Z4613,"Loss","Draw"))</f>
        <v>Loss</v>
      </c>
      <c r="AB4613" s="7" t="s">
        <v>99</v>
      </c>
      <c r="AC4613" s="7" t="s">
        <v>99</v>
      </c>
      <c r="AD4613" s="7" t="s">
        <v>1111</v>
      </c>
      <c r="AE4613" s="7" t="s">
        <v>1111</v>
      </c>
      <c r="AF4613" s="7" t="str">
        <f aca="false">IF(AD4613&lt;AE4613,AD4613,AE4613)</f>
        <v>Archer Queen, Cannon, Earthquake, Ice Spirit, Royal Delivery, Royal Hogs, Skeletons, The Log</v>
      </c>
      <c r="AG4613" s="7" t="str">
        <f aca="false">IF(AD4613&lt;AE4613,AE4613,AD4613)</f>
        <v>Archer Queen, Cannon, Earthquake, Ice Spirit, Royal Delivery, Royal Hogs, Skeletons, The Log</v>
      </c>
      <c r="AH4613" s="7" t="str">
        <f aca="false">IF(AD4613=AF4613,AA4613,IF(AA4613="Win","Loss",IF(AA4613="Loss","Win","Draw")))</f>
        <v>Loss</v>
      </c>
      <c r="AI4613" s="7" t="s">
        <v>297</v>
      </c>
    </row>
    <row r="4614" customFormat="false" ht="15" hidden="false" customHeight="true" outlineLevel="0" collapsed="false">
      <c r="A4614" s="5" t="s">
        <v>8510</v>
      </c>
      <c r="B4614" s="5" t="n">
        <v>1</v>
      </c>
      <c r="C4614" s="5" t="s">
        <v>182</v>
      </c>
      <c r="D4614" s="5" t="s">
        <v>183</v>
      </c>
      <c r="E4614" s="5" t="s">
        <v>76</v>
      </c>
      <c r="F4614" s="5" t="s">
        <v>77</v>
      </c>
      <c r="G4614" s="5" t="s">
        <v>184</v>
      </c>
      <c r="H4614" s="5" t="s">
        <v>81</v>
      </c>
      <c r="I4614" s="5" t="s">
        <v>185</v>
      </c>
      <c r="J4614" s="5" t="s">
        <v>186</v>
      </c>
      <c r="K4614" s="5" t="s">
        <v>109</v>
      </c>
      <c r="L4614" s="5" t="s">
        <v>111</v>
      </c>
      <c r="M4614" s="5" t="s">
        <v>117</v>
      </c>
      <c r="N4614" s="5" t="s">
        <v>187</v>
      </c>
      <c r="O4614" s="5" t="s">
        <v>118</v>
      </c>
      <c r="P4614" s="5" t="s">
        <v>188</v>
      </c>
      <c r="Q4614" s="5" t="s">
        <v>84</v>
      </c>
      <c r="R4614" s="5" t="s">
        <v>108</v>
      </c>
      <c r="S4614" s="5" t="s">
        <v>114</v>
      </c>
      <c r="T4614" s="5" t="s">
        <v>137</v>
      </c>
      <c r="U4614" s="5" t="s">
        <v>138</v>
      </c>
      <c r="V4614" s="5" t="s">
        <v>118</v>
      </c>
      <c r="W4614" s="5" t="s">
        <v>116</v>
      </c>
      <c r="X4614" s="5" t="s">
        <v>119</v>
      </c>
      <c r="Y4614" s="5" t="n">
        <v>0</v>
      </c>
      <c r="Z4614" s="5" t="n">
        <v>1</v>
      </c>
      <c r="AA4614" s="5" t="str">
        <f aca="false">IF(Y4614&gt;Z4614,"Win",IF(Y4614&lt;Z4614,"Loss","Draw"))</f>
        <v>Loss</v>
      </c>
      <c r="AB4614" s="5" t="s">
        <v>98</v>
      </c>
      <c r="AC4614" s="5" t="s">
        <v>99</v>
      </c>
      <c r="AD4614" s="5" t="s">
        <v>189</v>
      </c>
      <c r="AE4614" s="5" t="s">
        <v>179</v>
      </c>
      <c r="AF4614" s="5" t="str">
        <f aca="false">IF(AD4614&lt;AE4614,AD4614,AE4614)</f>
        <v>Archers, Dark Prince, Giant Snowball, Goblin Demolisher, Goblin Drill, Goblin Hut, Ice Spirit, Poison</v>
      </c>
      <c r="AG4614" s="5" t="str">
        <f aca="false">IF(AD4614&lt;AE4614,AE4614,AD4614)</f>
        <v>Balloon, Executioner, Giant Skeleton, Ice Spirit, Miner, Tombstone, Tornado, Zap</v>
      </c>
      <c r="AH4614" s="5" t="str">
        <f aca="false">IF(AD4614=AF4614,AA4614,IF(AA4614="Win","Loss",IF(AA4614="Loss","Win","Draw")))</f>
        <v>Win</v>
      </c>
      <c r="AI4614" s="5" t="s">
        <v>102</v>
      </c>
    </row>
    <row r="4615" customFormat="false" ht="15" hidden="false" customHeight="true" outlineLevel="0" collapsed="false">
      <c r="A4615" s="5" t="s">
        <v>8510</v>
      </c>
      <c r="B4615" s="5" t="n">
        <v>2</v>
      </c>
      <c r="C4615" s="5" t="s">
        <v>182</v>
      </c>
      <c r="D4615" s="5" t="s">
        <v>183</v>
      </c>
      <c r="E4615" s="5" t="s">
        <v>76</v>
      </c>
      <c r="F4615" s="5" t="s">
        <v>77</v>
      </c>
      <c r="G4615" s="5" t="s">
        <v>190</v>
      </c>
      <c r="H4615" s="5" t="s">
        <v>81</v>
      </c>
      <c r="I4615" s="5" t="s">
        <v>92</v>
      </c>
      <c r="J4615" s="5" t="s">
        <v>91</v>
      </c>
      <c r="K4615" s="5" t="s">
        <v>90</v>
      </c>
      <c r="L4615" s="5" t="s">
        <v>97</v>
      </c>
      <c r="M4615" s="5" t="s">
        <v>93</v>
      </c>
      <c r="N4615" s="5" t="s">
        <v>96</v>
      </c>
      <c r="O4615" s="5" t="s">
        <v>94</v>
      </c>
      <c r="P4615" s="5" t="s">
        <v>95</v>
      </c>
      <c r="Q4615" s="5" t="s">
        <v>90</v>
      </c>
      <c r="R4615" s="5" t="s">
        <v>123</v>
      </c>
      <c r="S4615" s="5" t="s">
        <v>124</v>
      </c>
      <c r="T4615" s="5" t="s">
        <v>125</v>
      </c>
      <c r="U4615" s="5" t="s">
        <v>85</v>
      </c>
      <c r="V4615" s="5" t="s">
        <v>88</v>
      </c>
      <c r="W4615" s="5" t="s">
        <v>96</v>
      </c>
      <c r="X4615" s="5" t="s">
        <v>95</v>
      </c>
      <c r="Y4615" s="5" t="n">
        <v>1</v>
      </c>
      <c r="Z4615" s="5" t="n">
        <v>0</v>
      </c>
      <c r="AA4615" s="5" t="str">
        <f aca="false">IF(Y4615&gt;Z4615,"Win",IF(Y4615&lt;Z4615,"Loss","Draw"))</f>
        <v>Win</v>
      </c>
      <c r="AB4615" s="5" t="s">
        <v>98</v>
      </c>
      <c r="AC4615" s="5" t="s">
        <v>99</v>
      </c>
      <c r="AD4615" s="5" t="s">
        <v>101</v>
      </c>
      <c r="AE4615" s="5" t="s">
        <v>191</v>
      </c>
      <c r="AF4615" s="5" t="str">
        <f aca="false">IF(AD4615&lt;AE4615,AD4615,AE4615)</f>
        <v>Barbarian Barrel, Berserker, Cannon Cart, Goblinstein, Lightning, Minions, Mortar, Royal Ghost</v>
      </c>
      <c r="AG4615" s="5" t="str">
        <f aca="false">IF(AD4615&lt;AE4615,AE4615,AD4615)</f>
        <v>Barbarian Barrel, Fireball, Goblins, Minions, Mortar, Rascals, Ronin, Skeleton Barrel</v>
      </c>
      <c r="AH4615" s="5" t="str">
        <f aca="false">IF(AD4615=AF4615,AA4615,IF(AA4615="Win","Loss",IF(AA4615="Loss","Win","Draw")))</f>
        <v>Loss</v>
      </c>
      <c r="AI4615" s="5" t="s">
        <v>102</v>
      </c>
    </row>
    <row r="4616" customFormat="false" ht="15" hidden="false" customHeight="true" outlineLevel="0" collapsed="false">
      <c r="A4616" s="5" t="s">
        <v>8510</v>
      </c>
      <c r="B4616" s="5" t="n">
        <v>3</v>
      </c>
      <c r="C4616" s="5" t="s">
        <v>182</v>
      </c>
      <c r="D4616" s="5" t="s">
        <v>183</v>
      </c>
      <c r="E4616" s="5" t="s">
        <v>76</v>
      </c>
      <c r="F4616" s="5" t="s">
        <v>77</v>
      </c>
      <c r="G4616" s="5" t="s">
        <v>192</v>
      </c>
      <c r="H4616" s="5" t="s">
        <v>81</v>
      </c>
      <c r="I4616" s="5" t="s">
        <v>82</v>
      </c>
      <c r="J4616" s="5" t="s">
        <v>108</v>
      </c>
      <c r="K4616" s="5" t="s">
        <v>194</v>
      </c>
      <c r="L4616" s="5" t="s">
        <v>85</v>
      </c>
      <c r="M4616" s="5" t="s">
        <v>88</v>
      </c>
      <c r="N4616" s="5" t="s">
        <v>150</v>
      </c>
      <c r="O4616" s="5" t="s">
        <v>89</v>
      </c>
      <c r="P4616" s="5" t="s">
        <v>87</v>
      </c>
      <c r="Q4616" s="5" t="s">
        <v>129</v>
      </c>
      <c r="R4616" s="5" t="s">
        <v>172</v>
      </c>
      <c r="S4616" s="5" t="s">
        <v>87</v>
      </c>
      <c r="T4616" s="5" t="s">
        <v>165</v>
      </c>
      <c r="U4616" s="5" t="s">
        <v>93</v>
      </c>
      <c r="V4616" s="5" t="s">
        <v>150</v>
      </c>
      <c r="W4616" s="5" t="s">
        <v>89</v>
      </c>
      <c r="X4616" s="5" t="s">
        <v>193</v>
      </c>
      <c r="Y4616" s="5" t="n">
        <v>1</v>
      </c>
      <c r="Z4616" s="5" t="n">
        <v>0</v>
      </c>
      <c r="AA4616" s="5" t="str">
        <f aca="false">IF(Y4616&gt;Z4616,"Win",IF(Y4616&lt;Z4616,"Loss","Draw"))</f>
        <v>Win</v>
      </c>
      <c r="AB4616" s="5" t="s">
        <v>98</v>
      </c>
      <c r="AC4616" s="5" t="s">
        <v>99</v>
      </c>
      <c r="AD4616" s="5" t="s">
        <v>196</v>
      </c>
      <c r="AE4616" s="5" t="s">
        <v>195</v>
      </c>
      <c r="AF4616" s="5" t="str">
        <f aca="false">IF(AD4616&lt;AE4616,AD4616,AE4616)</f>
        <v>Archer Queen, Berserker, Dark Prince, Electro Spirit, Lightning, Royal Hogs, Tesla, The Log</v>
      </c>
      <c r="AG4616" s="5" t="str">
        <f aca="false">IF(AD4616&lt;AE4616,AE4616,AD4616)</f>
        <v>Electro Spirit, Fireball, Guards, Hog Rider, Mega Knight, Musketeer, Tesla, The Log</v>
      </c>
      <c r="AH4616" s="5" t="str">
        <f aca="false">IF(AD4616=AF4616,AA4616,IF(AA4616="Win","Loss",IF(AA4616="Loss","Win","Draw")))</f>
        <v>Win</v>
      </c>
      <c r="AI4616" s="5" t="s">
        <v>102</v>
      </c>
    </row>
    <row r="4617" customFormat="false" ht="15" hidden="false" customHeight="true" outlineLevel="0" collapsed="false">
      <c r="A4617" s="5" t="s">
        <v>8511</v>
      </c>
      <c r="B4617" s="5" t="n">
        <v>1</v>
      </c>
      <c r="C4617" s="5" t="s">
        <v>182</v>
      </c>
      <c r="D4617" s="5" t="s">
        <v>183</v>
      </c>
      <c r="E4617" s="5" t="s">
        <v>212</v>
      </c>
      <c r="F4617" s="5" t="s">
        <v>213</v>
      </c>
      <c r="G4617" s="5" t="s">
        <v>6545</v>
      </c>
      <c r="H4617" s="5" t="s">
        <v>163</v>
      </c>
      <c r="I4617" s="5" t="s">
        <v>152</v>
      </c>
      <c r="J4617" s="5" t="s">
        <v>108</v>
      </c>
      <c r="K4617" s="5" t="s">
        <v>107</v>
      </c>
      <c r="L4617" s="5" t="s">
        <v>387</v>
      </c>
      <c r="M4617" s="5" t="s">
        <v>85</v>
      </c>
      <c r="N4617" s="5" t="s">
        <v>307</v>
      </c>
      <c r="O4617" s="5" t="s">
        <v>187</v>
      </c>
      <c r="P4617" s="5" t="s">
        <v>95</v>
      </c>
      <c r="Q4617" s="5" t="s">
        <v>127</v>
      </c>
      <c r="R4617" s="5" t="s">
        <v>202</v>
      </c>
      <c r="S4617" s="5" t="s">
        <v>128</v>
      </c>
      <c r="T4617" s="5" t="s">
        <v>97</v>
      </c>
      <c r="U4617" s="5" t="s">
        <v>124</v>
      </c>
      <c r="V4617" s="5" t="s">
        <v>132</v>
      </c>
      <c r="W4617" s="5" t="s">
        <v>95</v>
      </c>
      <c r="X4617" s="5" t="s">
        <v>143</v>
      </c>
      <c r="Y4617" s="5" t="n">
        <v>1</v>
      </c>
      <c r="Z4617" s="5" t="n">
        <v>0</v>
      </c>
      <c r="AA4617" s="5" t="str">
        <f aca="false">IF(Y4617&gt;Z4617,"Win",IF(Y4617&lt;Z4617,"Loss","Draw"))</f>
        <v>Win</v>
      </c>
      <c r="AB4617" s="5" t="s">
        <v>98</v>
      </c>
      <c r="AC4617" s="5" t="s">
        <v>99</v>
      </c>
      <c r="AD4617" s="5" t="s">
        <v>4023</v>
      </c>
      <c r="AE4617" s="5" t="s">
        <v>1228</v>
      </c>
      <c r="AF4617" s="5" t="str">
        <f aca="false">IF(AD4617&lt;AE4617,AD4617,AE4617)</f>
        <v>Baby Dragon, Barbarian Barrel, Dark Prince, Electro Giant, Goblin Cage, Ice Wizard, Lightning, Tornado</v>
      </c>
      <c r="AG4617" s="5" t="str">
        <f aca="false">IF(AD4617&lt;AE4617,AE4617,AD4617)</f>
        <v>Barbarian Barrel, Battle Ram, Electro Wizard, Golden Knight, Heal Spirit, Magic Archer, Ronin, Royal Ghost</v>
      </c>
      <c r="AH4617" s="5" t="str">
        <f aca="false">IF(AD4617=AF4617,AA4617,IF(AA4617="Win","Loss",IF(AA4617="Loss","Win","Draw")))</f>
        <v>Win</v>
      </c>
      <c r="AI4617" s="5" t="s">
        <v>102</v>
      </c>
    </row>
    <row r="4618" customFormat="false" ht="15" hidden="false" customHeight="true" outlineLevel="0" collapsed="false">
      <c r="A4618" s="5" t="s">
        <v>8511</v>
      </c>
      <c r="B4618" s="5" t="n">
        <v>2</v>
      </c>
      <c r="C4618" s="5" t="s">
        <v>182</v>
      </c>
      <c r="D4618" s="5" t="s">
        <v>183</v>
      </c>
      <c r="E4618" s="5" t="s">
        <v>212</v>
      </c>
      <c r="F4618" s="5" t="s">
        <v>213</v>
      </c>
      <c r="G4618" s="5" t="s">
        <v>6546</v>
      </c>
      <c r="H4618" s="5" t="s">
        <v>163</v>
      </c>
      <c r="I4618" s="5" t="s">
        <v>127</v>
      </c>
      <c r="J4618" s="5" t="s">
        <v>219</v>
      </c>
      <c r="K4618" s="5" t="s">
        <v>128</v>
      </c>
      <c r="L4618" s="5" t="s">
        <v>133</v>
      </c>
      <c r="M4618" s="5" t="s">
        <v>124</v>
      </c>
      <c r="N4618" s="5" t="s">
        <v>117</v>
      </c>
      <c r="O4618" s="5" t="s">
        <v>173</v>
      </c>
      <c r="P4618" s="5" t="s">
        <v>130</v>
      </c>
      <c r="Q4618" s="5" t="s">
        <v>1848</v>
      </c>
      <c r="R4618" s="5" t="s">
        <v>563</v>
      </c>
      <c r="S4618" s="5" t="s">
        <v>90</v>
      </c>
      <c r="T4618" s="5" t="s">
        <v>130</v>
      </c>
      <c r="U4618" s="5" t="s">
        <v>125</v>
      </c>
      <c r="V4618" s="5" t="s">
        <v>580</v>
      </c>
      <c r="W4618" s="5" t="s">
        <v>111</v>
      </c>
      <c r="X4618" s="5" t="s">
        <v>86</v>
      </c>
      <c r="Y4618" s="5" t="n">
        <v>1</v>
      </c>
      <c r="Z4618" s="5" t="n">
        <v>0</v>
      </c>
      <c r="AA4618" s="5" t="str">
        <f aca="false">IF(Y4618&gt;Z4618,"Win",IF(Y4618&lt;Z4618,"Loss","Draw"))</f>
        <v>Win</v>
      </c>
      <c r="AB4618" s="5" t="s">
        <v>98</v>
      </c>
      <c r="AC4618" s="5" t="s">
        <v>99</v>
      </c>
      <c r="AD4618" s="5" t="s">
        <v>5667</v>
      </c>
      <c r="AE4618" s="5" t="s">
        <v>3480</v>
      </c>
      <c r="AF4618" s="5" t="str">
        <f aca="false">IF(AD4618&lt;AE4618,AD4618,AE4618)</f>
        <v>Arrows, Battle Ram, Giant Skeleton, Golden Knight, Mother Witch, Royal Ghost, Wizard, Zappies</v>
      </c>
      <c r="AG4618" s="5" t="str">
        <f aca="false">IF(AD4618&lt;AE4618,AE4618,AD4618)</f>
        <v>Arrows, Cannon Cart, Goblin Gang, Miner, Minion Horde, Mortar, Skeleton Dragons, Skeleton King</v>
      </c>
      <c r="AH4618" s="5" t="str">
        <f aca="false">IF(AD4618=AF4618,AA4618,IF(AA4618="Win","Loss",IF(AA4618="Loss","Win","Draw")))</f>
        <v>Win</v>
      </c>
      <c r="AI4618" s="5" t="s">
        <v>102</v>
      </c>
    </row>
    <row r="4619" customFormat="false" ht="15" hidden="false" customHeight="true" outlineLevel="0" collapsed="false">
      <c r="A4619" s="5" t="s">
        <v>8512</v>
      </c>
      <c r="B4619" s="5" t="n">
        <v>1</v>
      </c>
      <c r="C4619" s="5" t="s">
        <v>182</v>
      </c>
      <c r="D4619" s="5" t="s">
        <v>183</v>
      </c>
      <c r="E4619" s="6" t="s">
        <v>238</v>
      </c>
      <c r="F4619" s="5" t="s">
        <v>239</v>
      </c>
      <c r="G4619" s="5" t="s">
        <v>8513</v>
      </c>
      <c r="H4619" s="5" t="s">
        <v>163</v>
      </c>
      <c r="I4619" s="5" t="s">
        <v>201</v>
      </c>
      <c r="J4619" s="5" t="s">
        <v>202</v>
      </c>
      <c r="K4619" s="5" t="s">
        <v>233</v>
      </c>
      <c r="L4619" s="5" t="s">
        <v>111</v>
      </c>
      <c r="M4619" s="5" t="s">
        <v>126</v>
      </c>
      <c r="N4619" s="5" t="s">
        <v>204</v>
      </c>
      <c r="O4619" s="5" t="s">
        <v>157</v>
      </c>
      <c r="P4619" s="5" t="s">
        <v>234</v>
      </c>
      <c r="Q4619" s="5" t="s">
        <v>141</v>
      </c>
      <c r="R4619" s="5" t="s">
        <v>95</v>
      </c>
      <c r="S4619" s="5" t="s">
        <v>107</v>
      </c>
      <c r="T4619" s="5" t="s">
        <v>177</v>
      </c>
      <c r="U4619" s="5" t="s">
        <v>178</v>
      </c>
      <c r="V4619" s="5" t="s">
        <v>93</v>
      </c>
      <c r="W4619" s="5" t="s">
        <v>91</v>
      </c>
      <c r="X4619" s="5" t="s">
        <v>143</v>
      </c>
      <c r="Y4619" s="5" t="n">
        <v>1</v>
      </c>
      <c r="Z4619" s="5" t="n">
        <v>0</v>
      </c>
      <c r="AA4619" s="5" t="str">
        <f aca="false">IF(Y4619&gt;Z4619,"Win",IF(Y4619&lt;Z4619,"Loss","Draw"))</f>
        <v>Win</v>
      </c>
      <c r="AB4619" s="5" t="s">
        <v>98</v>
      </c>
      <c r="AC4619" s="5" t="s">
        <v>99</v>
      </c>
      <c r="AD4619" s="5" t="s">
        <v>236</v>
      </c>
      <c r="AE4619" s="5" t="s">
        <v>1114</v>
      </c>
      <c r="AF4619" s="5" t="str">
        <f aca="false">IF(AD4619&lt;AE4619,AD4619,AE4619)</f>
        <v>Barbarian Barrel, Fireball, Goblin Cage, Goblins, Heal Spirit, Lumberjack, Phoenix, Royal Giant</v>
      </c>
      <c r="AG4619" s="5" t="str">
        <f aca="false">IF(AD4619&lt;AE4619,AE4619,AD4619)</f>
        <v>Bats, Bomb Tower, Fire Spirit, Magic Archer, Miner, Royal Delivery, Skeletons, Wall Breakers</v>
      </c>
      <c r="AH4619" s="5" t="str">
        <f aca="false">IF(AD4619=AF4619,AA4619,IF(AA4619="Win","Loss",IF(AA4619="Loss","Win","Draw")))</f>
        <v>Loss</v>
      </c>
      <c r="AI4619" s="5" t="s">
        <v>102</v>
      </c>
    </row>
    <row r="4620" customFormat="false" ht="15" hidden="false" customHeight="true" outlineLevel="0" collapsed="false">
      <c r="A4620" s="5" t="s">
        <v>8512</v>
      </c>
      <c r="B4620" s="5" t="n">
        <v>2</v>
      </c>
      <c r="C4620" s="5" t="s">
        <v>182</v>
      </c>
      <c r="D4620" s="5" t="s">
        <v>183</v>
      </c>
      <c r="E4620" s="6" t="s">
        <v>238</v>
      </c>
      <c r="F4620" s="5" t="s">
        <v>239</v>
      </c>
      <c r="G4620" s="5" t="s">
        <v>8514</v>
      </c>
      <c r="H4620" s="5" t="s">
        <v>163</v>
      </c>
      <c r="I4620" s="5" t="s">
        <v>185</v>
      </c>
      <c r="J4620" s="5" t="s">
        <v>186</v>
      </c>
      <c r="K4620" s="5" t="s">
        <v>109</v>
      </c>
      <c r="L4620" s="5" t="s">
        <v>117</v>
      </c>
      <c r="M4620" s="5" t="s">
        <v>173</v>
      </c>
      <c r="N4620" s="5" t="s">
        <v>187</v>
      </c>
      <c r="O4620" s="5" t="s">
        <v>651</v>
      </c>
      <c r="P4620" s="5" t="s">
        <v>188</v>
      </c>
      <c r="Q4620" s="5" t="s">
        <v>129</v>
      </c>
      <c r="R4620" s="5" t="s">
        <v>158</v>
      </c>
      <c r="S4620" s="5" t="s">
        <v>128</v>
      </c>
      <c r="T4620" s="5" t="s">
        <v>165</v>
      </c>
      <c r="U4620" s="5" t="s">
        <v>112</v>
      </c>
      <c r="V4620" s="5" t="s">
        <v>133</v>
      </c>
      <c r="W4620" s="5" t="s">
        <v>130</v>
      </c>
      <c r="X4620" s="5" t="s">
        <v>109</v>
      </c>
      <c r="Y4620" s="5" t="n">
        <v>0</v>
      </c>
      <c r="Z4620" s="5" t="n">
        <v>1</v>
      </c>
      <c r="AA4620" s="5" t="str">
        <f aca="false">IF(Y4620&gt;Z4620,"Win",IF(Y4620&lt;Z4620,"Loss","Draw"))</f>
        <v>Loss</v>
      </c>
      <c r="AB4620" s="5" t="s">
        <v>98</v>
      </c>
      <c r="AC4620" s="5" t="s">
        <v>99</v>
      </c>
      <c r="AD4620" s="5" t="s">
        <v>8515</v>
      </c>
      <c r="AE4620" s="5" t="s">
        <v>1430</v>
      </c>
      <c r="AF4620" s="5" t="str">
        <f aca="false">IF(AD4620&lt;AE4620,AD4620,AE4620)</f>
        <v>Arrows, Bowler, Golden Knight, Hog Rider, Mega Knight, Mother Witch, Spirit Empress, Zap</v>
      </c>
      <c r="AG4620" s="5" t="str">
        <f aca="false">IF(AD4620&lt;AE4620,AE4620,AD4620)</f>
        <v>Balloon, Executioner, Giant Skeleton, Tombstone, Tornado, Void, Zap, Zappies</v>
      </c>
      <c r="AH4620" s="5" t="str">
        <f aca="false">IF(AD4620=AF4620,AA4620,IF(AA4620="Win","Loss",IF(AA4620="Loss","Win","Draw")))</f>
        <v>Win</v>
      </c>
      <c r="AI4620" s="5" t="s">
        <v>102</v>
      </c>
    </row>
    <row r="4621" customFormat="false" ht="15" hidden="false" customHeight="true" outlineLevel="0" collapsed="false">
      <c r="A4621" s="5" t="s">
        <v>8512</v>
      </c>
      <c r="B4621" s="5" t="n">
        <v>3</v>
      </c>
      <c r="C4621" s="5" t="s">
        <v>182</v>
      </c>
      <c r="D4621" s="5" t="s">
        <v>183</v>
      </c>
      <c r="E4621" s="6" t="s">
        <v>238</v>
      </c>
      <c r="F4621" s="5" t="s">
        <v>239</v>
      </c>
      <c r="G4621" s="5" t="s">
        <v>8516</v>
      </c>
      <c r="H4621" s="5" t="s">
        <v>163</v>
      </c>
      <c r="I4621" s="5" t="s">
        <v>90</v>
      </c>
      <c r="J4621" s="5" t="s">
        <v>123</v>
      </c>
      <c r="K4621" s="5" t="s">
        <v>124</v>
      </c>
      <c r="L4621" s="5" t="s">
        <v>91</v>
      </c>
      <c r="M4621" s="5" t="s">
        <v>125</v>
      </c>
      <c r="N4621" s="5" t="s">
        <v>85</v>
      </c>
      <c r="O4621" s="5" t="s">
        <v>96</v>
      </c>
      <c r="P4621" s="5" t="s">
        <v>89</v>
      </c>
      <c r="Q4621" s="5" t="s">
        <v>82</v>
      </c>
      <c r="R4621" s="5" t="s">
        <v>151</v>
      </c>
      <c r="S4621" s="5" t="s">
        <v>152</v>
      </c>
      <c r="T4621" s="5" t="s">
        <v>85</v>
      </c>
      <c r="U4621" s="5" t="s">
        <v>126</v>
      </c>
      <c r="V4621" s="5" t="s">
        <v>150</v>
      </c>
      <c r="W4621" s="5" t="s">
        <v>89</v>
      </c>
      <c r="X4621" s="5" t="s">
        <v>153</v>
      </c>
      <c r="Y4621" s="5" t="n">
        <v>0</v>
      </c>
      <c r="Z4621" s="5" t="n">
        <v>1</v>
      </c>
      <c r="AA4621" s="5" t="str">
        <f aca="false">IF(Y4621&gt;Z4621,"Win",IF(Y4621&lt;Z4621,"Loss","Draw"))</f>
        <v>Loss</v>
      </c>
      <c r="AB4621" s="5" t="s">
        <v>98</v>
      </c>
      <c r="AC4621" s="5" t="s">
        <v>99</v>
      </c>
      <c r="AD4621" s="5" t="s">
        <v>664</v>
      </c>
      <c r="AE4621" s="5" t="s">
        <v>155</v>
      </c>
      <c r="AF4621" s="5" t="str">
        <f aca="false">IF(AD4621&lt;AE4621,AD4621,AE4621)</f>
        <v>Baby Dragon, Cannon, Electro Spirit, Lightning, Mighty Miner, Royal Hogs, Skeletons, The Log</v>
      </c>
      <c r="AG4621" s="5" t="str">
        <f aca="false">IF(AD4621&lt;AE4621,AE4621,AD4621)</f>
        <v>Cannon Cart, Goblins, Goblinstein, Lightning, Minions, Mortar, Royal Ghost, The Log</v>
      </c>
      <c r="AH4621" s="5" t="str">
        <f aca="false">IF(AD4621=AF4621,AA4621,IF(AA4621="Win","Loss",IF(AA4621="Loss","Win","Draw")))</f>
        <v>Win</v>
      </c>
      <c r="AI4621" s="5" t="s">
        <v>102</v>
      </c>
    </row>
    <row r="4622" customFormat="false" ht="15" hidden="false" customHeight="true" outlineLevel="0" collapsed="false">
      <c r="A4622" s="5" t="s">
        <v>8517</v>
      </c>
      <c r="B4622" s="5" t="n">
        <v>1</v>
      </c>
      <c r="C4622" s="5" t="s">
        <v>182</v>
      </c>
      <c r="D4622" s="5" t="s">
        <v>183</v>
      </c>
      <c r="E4622" s="6" t="s">
        <v>264</v>
      </c>
      <c r="F4622" s="5" t="s">
        <v>265</v>
      </c>
      <c r="G4622" s="5" t="s">
        <v>8518</v>
      </c>
      <c r="H4622" s="5" t="s">
        <v>163</v>
      </c>
      <c r="I4622" s="5" t="s">
        <v>177</v>
      </c>
      <c r="J4622" s="5" t="s">
        <v>188</v>
      </c>
      <c r="K4622" s="5" t="s">
        <v>83</v>
      </c>
      <c r="L4622" s="5" t="s">
        <v>133</v>
      </c>
      <c r="M4622" s="5" t="s">
        <v>215</v>
      </c>
      <c r="N4622" s="5" t="s">
        <v>93</v>
      </c>
      <c r="O4622" s="5" t="s">
        <v>86</v>
      </c>
      <c r="P4622" s="5" t="s">
        <v>89</v>
      </c>
      <c r="Q4622" s="5" t="s">
        <v>82</v>
      </c>
      <c r="R4622" s="5" t="s">
        <v>202</v>
      </c>
      <c r="S4622" s="5" t="s">
        <v>87</v>
      </c>
      <c r="T4622" s="5" t="s">
        <v>97</v>
      </c>
      <c r="U4622" s="5" t="s">
        <v>150</v>
      </c>
      <c r="V4622" s="5" t="s">
        <v>126</v>
      </c>
      <c r="W4622" s="5" t="s">
        <v>85</v>
      </c>
      <c r="X4622" s="5" t="s">
        <v>95</v>
      </c>
      <c r="Y4622" s="5" t="n">
        <v>1</v>
      </c>
      <c r="Z4622" s="5" t="n">
        <v>0</v>
      </c>
      <c r="AA4622" s="5" t="str">
        <f aca="false">IF(Y4622&gt;Z4622,"Win",IF(Y4622&lt;Z4622,"Loss","Draw"))</f>
        <v>Win</v>
      </c>
      <c r="AB4622" s="5" t="s">
        <v>98</v>
      </c>
      <c r="AC4622" s="5" t="s">
        <v>99</v>
      </c>
      <c r="AD4622" s="5" t="s">
        <v>494</v>
      </c>
      <c r="AE4622" s="5" t="s">
        <v>492</v>
      </c>
      <c r="AF4622" s="5" t="str">
        <f aca="false">IF(AD4622&lt;AE4622,AD4622,AE4622)</f>
        <v>Barbarian Barrel, Electro Spirit, Lightning, Magic Archer, Ronin, Royal Hogs, Skeletons, Tesla</v>
      </c>
      <c r="AG4622" s="5" t="str">
        <f aca="false">IF(AD4622&lt;AE4622,AE4622,AD4622)</f>
        <v>Fireball, Fisherman, Monk, Mother Witch, Royal Giant, Skeleton Dragons, The Log, Tombstone</v>
      </c>
      <c r="AH4622" s="5" t="str">
        <f aca="false">IF(AD4622=AF4622,AA4622,IF(AA4622="Win","Loss",IF(AA4622="Loss","Win","Draw")))</f>
        <v>Loss</v>
      </c>
      <c r="AI4622" s="5" t="s">
        <v>102</v>
      </c>
    </row>
    <row r="4623" customFormat="false" ht="15" hidden="false" customHeight="true" outlineLevel="0" collapsed="false">
      <c r="A4623" s="5" t="s">
        <v>8517</v>
      </c>
      <c r="B4623" s="5" t="n">
        <v>2</v>
      </c>
      <c r="C4623" s="5" t="s">
        <v>182</v>
      </c>
      <c r="D4623" s="5" t="s">
        <v>183</v>
      </c>
      <c r="E4623" s="6" t="s">
        <v>264</v>
      </c>
      <c r="F4623" s="5" t="s">
        <v>265</v>
      </c>
      <c r="G4623" s="5" t="s">
        <v>8519</v>
      </c>
      <c r="H4623" s="5" t="s">
        <v>163</v>
      </c>
      <c r="I4623" s="5" t="s">
        <v>407</v>
      </c>
      <c r="J4623" s="5" t="s">
        <v>151</v>
      </c>
      <c r="K4623" s="5" t="s">
        <v>87</v>
      </c>
      <c r="L4623" s="5" t="s">
        <v>164</v>
      </c>
      <c r="M4623" s="5" t="s">
        <v>150</v>
      </c>
      <c r="N4623" s="5" t="s">
        <v>165</v>
      </c>
      <c r="O4623" s="5" t="s">
        <v>91</v>
      </c>
      <c r="P4623" s="5" t="s">
        <v>95</v>
      </c>
      <c r="Q4623" s="5" t="s">
        <v>129</v>
      </c>
      <c r="R4623" s="5" t="s">
        <v>158</v>
      </c>
      <c r="S4623" s="5" t="s">
        <v>109</v>
      </c>
      <c r="T4623" s="5" t="s">
        <v>165</v>
      </c>
      <c r="U4623" s="5" t="s">
        <v>86</v>
      </c>
      <c r="V4623" s="5" t="s">
        <v>131</v>
      </c>
      <c r="W4623" s="5" t="s">
        <v>133</v>
      </c>
      <c r="X4623" s="5" t="s">
        <v>130</v>
      </c>
      <c r="Y4623" s="5" t="n">
        <v>1</v>
      </c>
      <c r="Z4623" s="5" t="n">
        <v>0</v>
      </c>
      <c r="AA4623" s="5" t="str">
        <f aca="false">IF(Y4623&gt;Z4623,"Win",IF(Y4623&lt;Z4623,"Loss","Draw"))</f>
        <v>Win</v>
      </c>
      <c r="AB4623" s="5" t="s">
        <v>98</v>
      </c>
      <c r="AC4623" s="5" t="s">
        <v>99</v>
      </c>
      <c r="AD4623" s="5" t="s">
        <v>8520</v>
      </c>
      <c r="AE4623" s="5" t="s">
        <v>8521</v>
      </c>
      <c r="AF4623" s="5" t="str">
        <f aca="false">IF(AD4623&lt;AE4623,AD4623,AE4623)</f>
        <v>Arrows, Bandit, Bowler, Hog Rider, Mega Knight, Mother Witch, Skeleton Dragons, Zap</v>
      </c>
      <c r="AG4623" s="5" t="str">
        <f aca="false">IF(AD4623&lt;AE4623,AE4623,AD4623)</f>
        <v>Barbarian Barrel, Earthquake, Electro Spirit, Firecracker, Goblins, Hog Rider, Mighty Miner, Tesla</v>
      </c>
      <c r="AH4623" s="5" t="str">
        <f aca="false">IF(AD4623=AF4623,AA4623,IF(AA4623="Win","Loss",IF(AA4623="Loss","Win","Draw")))</f>
        <v>Loss</v>
      </c>
      <c r="AI4623" s="5" t="s">
        <v>102</v>
      </c>
    </row>
    <row r="4624" customFormat="false" ht="15" hidden="false" customHeight="true" outlineLevel="0" collapsed="false">
      <c r="A4624" s="5" t="s">
        <v>8522</v>
      </c>
      <c r="B4624" s="5" t="n">
        <v>1</v>
      </c>
      <c r="C4624" s="5" t="s">
        <v>182</v>
      </c>
      <c r="D4624" s="5" t="s">
        <v>183</v>
      </c>
      <c r="E4624" s="5" t="s">
        <v>198</v>
      </c>
      <c r="F4624" s="5" t="s">
        <v>199</v>
      </c>
      <c r="G4624" s="5" t="s">
        <v>5996</v>
      </c>
      <c r="H4624" s="5" t="s">
        <v>163</v>
      </c>
      <c r="I4624" s="5" t="s">
        <v>109</v>
      </c>
      <c r="J4624" s="5" t="s">
        <v>139</v>
      </c>
      <c r="K4624" s="5" t="s">
        <v>208</v>
      </c>
      <c r="L4624" s="5" t="s">
        <v>112</v>
      </c>
      <c r="M4624" s="5" t="s">
        <v>130</v>
      </c>
      <c r="N4624" s="5" t="s">
        <v>110</v>
      </c>
      <c r="O4624" s="5" t="s">
        <v>188</v>
      </c>
      <c r="P4624" s="5" t="s">
        <v>88</v>
      </c>
      <c r="Q4624" s="5" t="s">
        <v>201</v>
      </c>
      <c r="R4624" s="5" t="s">
        <v>202</v>
      </c>
      <c r="S4624" s="5" t="s">
        <v>233</v>
      </c>
      <c r="T4624" s="5" t="s">
        <v>111</v>
      </c>
      <c r="U4624" s="5" t="s">
        <v>88</v>
      </c>
      <c r="V4624" s="5" t="s">
        <v>157</v>
      </c>
      <c r="W4624" s="5" t="s">
        <v>204</v>
      </c>
      <c r="X4624" s="5" t="s">
        <v>234</v>
      </c>
      <c r="Y4624" s="5" t="n">
        <v>0</v>
      </c>
      <c r="Z4624" s="5" t="n">
        <v>1</v>
      </c>
      <c r="AA4624" s="5" t="str">
        <f aca="false">IF(Y4624&gt;Z4624,"Win",IF(Y4624&lt;Z4624,"Loss","Draw"))</f>
        <v>Loss</v>
      </c>
      <c r="AB4624" s="5" t="s">
        <v>98</v>
      </c>
      <c r="AC4624" s="5" t="s">
        <v>99</v>
      </c>
      <c r="AD4624" s="5" t="s">
        <v>5997</v>
      </c>
      <c r="AE4624" s="5" t="s">
        <v>380</v>
      </c>
      <c r="AF4624" s="5" t="str">
        <f aca="false">IF(AD4624&lt;AE4624,AD4624,AE4624)</f>
        <v>Arrows, Berserker, Lava Hound, Mega Minion, Spirit Empress, Tombstone, Valkyrie, Zap</v>
      </c>
      <c r="AG4624" s="5" t="str">
        <f aca="false">IF(AD4624&lt;AE4624,AE4624,AD4624)</f>
        <v>Bats, Berserker, Bomb Tower, Fire Spirit, Magic Archer, Miner, Royal Delivery, Wall Breakers</v>
      </c>
      <c r="AH4624" s="5" t="str">
        <f aca="false">IF(AD4624=AF4624,AA4624,IF(AA4624="Win","Loss",IF(AA4624="Loss","Win","Draw")))</f>
        <v>Loss</v>
      </c>
      <c r="AI4624" s="5" t="s">
        <v>102</v>
      </c>
    </row>
    <row r="4625" customFormat="false" ht="15" hidden="false" customHeight="true" outlineLevel="0" collapsed="false">
      <c r="A4625" s="5" t="s">
        <v>8522</v>
      </c>
      <c r="B4625" s="5" t="n">
        <v>2</v>
      </c>
      <c r="C4625" s="5" t="s">
        <v>182</v>
      </c>
      <c r="D4625" s="5" t="s">
        <v>183</v>
      </c>
      <c r="E4625" s="5" t="s">
        <v>198</v>
      </c>
      <c r="F4625" s="5" t="s">
        <v>199</v>
      </c>
      <c r="G4625" s="5" t="s">
        <v>5998</v>
      </c>
      <c r="H4625" s="5" t="s">
        <v>163</v>
      </c>
      <c r="I4625" s="5" t="s">
        <v>127</v>
      </c>
      <c r="J4625" s="5" t="s">
        <v>219</v>
      </c>
      <c r="K4625" s="5" t="s">
        <v>124</v>
      </c>
      <c r="L4625" s="5" t="s">
        <v>133</v>
      </c>
      <c r="M4625" s="5" t="s">
        <v>95</v>
      </c>
      <c r="N4625" s="5" t="s">
        <v>117</v>
      </c>
      <c r="O4625" s="5" t="s">
        <v>173</v>
      </c>
      <c r="P4625" s="5" t="s">
        <v>294</v>
      </c>
      <c r="Q4625" s="5" t="s">
        <v>82</v>
      </c>
      <c r="R4625" s="5" t="s">
        <v>83</v>
      </c>
      <c r="S4625" s="5" t="s">
        <v>84</v>
      </c>
      <c r="T4625" s="5" t="s">
        <v>93</v>
      </c>
      <c r="U4625" s="5" t="s">
        <v>86</v>
      </c>
      <c r="V4625" s="5" t="s">
        <v>119</v>
      </c>
      <c r="W4625" s="5" t="s">
        <v>150</v>
      </c>
      <c r="X4625" s="5" t="s">
        <v>95</v>
      </c>
      <c r="Y4625" s="5" t="n">
        <v>1</v>
      </c>
      <c r="Z4625" s="5" t="n">
        <v>0</v>
      </c>
      <c r="AA4625" s="5" t="str">
        <f aca="false">IF(Y4625&gt;Z4625,"Win",IF(Y4625&lt;Z4625,"Loss","Draw"))</f>
        <v>Win</v>
      </c>
      <c r="AB4625" s="5" t="s">
        <v>98</v>
      </c>
      <c r="AC4625" s="5" t="s">
        <v>99</v>
      </c>
      <c r="AD4625" s="5" t="s">
        <v>296</v>
      </c>
      <c r="AE4625" s="5" t="s">
        <v>154</v>
      </c>
      <c r="AF4625" s="5" t="str">
        <f aca="false">IF(AD4625&lt;AE4625,AD4625,AE4625)</f>
        <v>Archers, Barbarian Barrel, Electro Spirit, Fireball, Goblin Hut, Monk, Royal Hogs, Skeleton Dragons</v>
      </c>
      <c r="AG4625" s="5" t="str">
        <f aca="false">IF(AD4625&lt;AE4625,AE4625,AD4625)</f>
        <v>Barbarian Barrel, Battle Ram, Giant Skeleton, Mother Witch, Royal Ghost, Vines, Wizard, Zappies</v>
      </c>
      <c r="AH4625" s="5" t="str">
        <f aca="false">IF(AD4625=AF4625,AA4625,IF(AA4625="Win","Loss",IF(AA4625="Loss","Win","Draw")))</f>
        <v>Loss</v>
      </c>
      <c r="AI4625" s="5" t="s">
        <v>102</v>
      </c>
    </row>
    <row r="4626" customFormat="false" ht="15" hidden="false" customHeight="true" outlineLevel="0" collapsed="false">
      <c r="A4626" s="5" t="s">
        <v>8522</v>
      </c>
      <c r="B4626" s="5" t="n">
        <v>3</v>
      </c>
      <c r="C4626" s="5" t="s">
        <v>182</v>
      </c>
      <c r="D4626" s="5" t="s">
        <v>183</v>
      </c>
      <c r="E4626" s="5" t="s">
        <v>198</v>
      </c>
      <c r="F4626" s="5" t="s">
        <v>199</v>
      </c>
      <c r="G4626" s="5" t="s">
        <v>5999</v>
      </c>
      <c r="H4626" s="5" t="s">
        <v>163</v>
      </c>
      <c r="I4626" s="5" t="s">
        <v>107</v>
      </c>
      <c r="J4626" s="5" t="s">
        <v>91</v>
      </c>
      <c r="K4626" s="5" t="s">
        <v>177</v>
      </c>
      <c r="L4626" s="5" t="s">
        <v>93</v>
      </c>
      <c r="M4626" s="5" t="s">
        <v>89</v>
      </c>
      <c r="N4626" s="5" t="s">
        <v>97</v>
      </c>
      <c r="O4626" s="5" t="s">
        <v>178</v>
      </c>
      <c r="P4626" s="5" t="s">
        <v>132</v>
      </c>
      <c r="Q4626" s="5" t="s">
        <v>113</v>
      </c>
      <c r="R4626" s="5" t="s">
        <v>108</v>
      </c>
      <c r="S4626" s="5" t="s">
        <v>87</v>
      </c>
      <c r="T4626" s="5" t="s">
        <v>115</v>
      </c>
      <c r="U4626" s="5" t="s">
        <v>97</v>
      </c>
      <c r="V4626" s="5" t="s">
        <v>116</v>
      </c>
      <c r="W4626" s="5" t="s">
        <v>118</v>
      </c>
      <c r="X4626" s="5" t="s">
        <v>89</v>
      </c>
      <c r="Y4626" s="5" t="n">
        <v>0</v>
      </c>
      <c r="Z4626" s="5" t="n">
        <v>1</v>
      </c>
      <c r="AA4626" s="5" t="str">
        <f aca="false">IF(Y4626&gt;Z4626,"Win",IF(Y4626&lt;Z4626,"Loss","Draw"))</f>
        <v>Loss</v>
      </c>
      <c r="AB4626" s="5" t="s">
        <v>98</v>
      </c>
      <c r="AC4626" s="5" t="s">
        <v>99</v>
      </c>
      <c r="AD4626" s="5" t="s">
        <v>6001</v>
      </c>
      <c r="AE4626" s="5" t="s">
        <v>6000</v>
      </c>
      <c r="AF4626" s="5" t="str">
        <f aca="false">IF(AD4626&lt;AE4626,AD4626,AE4626)</f>
        <v>Dark Prince, Furnace, Graveyard, Ice Spirit, Poison, Ronin, Tesla, The Log</v>
      </c>
      <c r="AG4626" s="5" t="str">
        <f aca="false">IF(AD4626&lt;AE4626,AE4626,AD4626)</f>
        <v>Electro Wizard, Fireball, Goblin Cage, Goblins, Phoenix, Ronin, Royal Giant, The Log</v>
      </c>
      <c r="AH4626" s="5" t="str">
        <f aca="false">IF(AD4626=AF4626,AA4626,IF(AA4626="Win","Loss",IF(AA4626="Loss","Win","Draw")))</f>
        <v>Win</v>
      </c>
      <c r="AI4626" s="5" t="s">
        <v>102</v>
      </c>
    </row>
    <row r="4627" customFormat="false" ht="15" hidden="false" customHeight="true" outlineLevel="0" collapsed="false">
      <c r="A4627" s="5" t="s">
        <v>8523</v>
      </c>
      <c r="B4627" s="5" t="n">
        <v>1</v>
      </c>
      <c r="C4627" s="5" t="s">
        <v>182</v>
      </c>
      <c r="D4627" s="5" t="s">
        <v>183</v>
      </c>
      <c r="E4627" s="5" t="s">
        <v>227</v>
      </c>
      <c r="F4627" s="5" t="s">
        <v>228</v>
      </c>
      <c r="G4627" s="5" t="s">
        <v>5699</v>
      </c>
      <c r="H4627" s="5" t="s">
        <v>163</v>
      </c>
      <c r="I4627" s="5" t="s">
        <v>201</v>
      </c>
      <c r="J4627" s="5" t="s">
        <v>202</v>
      </c>
      <c r="K4627" s="5" t="s">
        <v>233</v>
      </c>
      <c r="L4627" s="5" t="s">
        <v>111</v>
      </c>
      <c r="M4627" s="5" t="s">
        <v>88</v>
      </c>
      <c r="N4627" s="5" t="s">
        <v>157</v>
      </c>
      <c r="O4627" s="5" t="s">
        <v>204</v>
      </c>
      <c r="P4627" s="5" t="s">
        <v>234</v>
      </c>
      <c r="Q4627" s="5" t="s">
        <v>82</v>
      </c>
      <c r="R4627" s="5" t="s">
        <v>108</v>
      </c>
      <c r="S4627" s="5" t="s">
        <v>152</v>
      </c>
      <c r="T4627" s="5" t="s">
        <v>89</v>
      </c>
      <c r="U4627" s="5" t="s">
        <v>85</v>
      </c>
      <c r="V4627" s="5" t="s">
        <v>119</v>
      </c>
      <c r="W4627" s="5" t="s">
        <v>88</v>
      </c>
      <c r="X4627" s="5" t="s">
        <v>150</v>
      </c>
      <c r="Y4627" s="5" t="n">
        <v>0</v>
      </c>
      <c r="Z4627" s="5" t="n">
        <v>1</v>
      </c>
      <c r="AA4627" s="5" t="str">
        <f aca="false">IF(Y4627&gt;Z4627,"Win",IF(Y4627&lt;Z4627,"Loss","Draw"))</f>
        <v>Loss</v>
      </c>
      <c r="AB4627" s="5" t="s">
        <v>98</v>
      </c>
      <c r="AC4627" s="5" t="s">
        <v>99</v>
      </c>
      <c r="AD4627" s="5" t="s">
        <v>380</v>
      </c>
      <c r="AE4627" s="5" t="s">
        <v>1690</v>
      </c>
      <c r="AF4627" s="5" t="str">
        <f aca="false">IF(AD4627&lt;AE4627,AD4627,AE4627)</f>
        <v>Baby Dragon, Berserker, Dark Prince, Electro Spirit, Goblin Hut, Lightning, Royal Hogs, The Log</v>
      </c>
      <c r="AG4627" s="5" t="str">
        <f aca="false">IF(AD4627&lt;AE4627,AE4627,AD4627)</f>
        <v>Bats, Berserker, Bomb Tower, Fire Spirit, Magic Archer, Miner, Royal Delivery, Wall Breakers</v>
      </c>
      <c r="AH4627" s="5" t="str">
        <f aca="false">IF(AD4627=AF4627,AA4627,IF(AA4627="Win","Loss",IF(AA4627="Loss","Win","Draw")))</f>
        <v>Win</v>
      </c>
      <c r="AI4627" s="5" t="s">
        <v>102</v>
      </c>
    </row>
    <row r="4628" customFormat="false" ht="15" hidden="false" customHeight="true" outlineLevel="0" collapsed="false">
      <c r="A4628" s="5" t="s">
        <v>8523</v>
      </c>
      <c r="B4628" s="5" t="n">
        <v>2</v>
      </c>
      <c r="C4628" s="5" t="s">
        <v>182</v>
      </c>
      <c r="D4628" s="5" t="s">
        <v>183</v>
      </c>
      <c r="E4628" s="5" t="s">
        <v>227</v>
      </c>
      <c r="F4628" s="5" t="s">
        <v>228</v>
      </c>
      <c r="G4628" s="5" t="s">
        <v>5700</v>
      </c>
      <c r="H4628" s="5" t="s">
        <v>163</v>
      </c>
      <c r="I4628" s="5" t="s">
        <v>185</v>
      </c>
      <c r="J4628" s="5" t="s">
        <v>186</v>
      </c>
      <c r="K4628" s="5" t="s">
        <v>109</v>
      </c>
      <c r="L4628" s="5" t="s">
        <v>117</v>
      </c>
      <c r="M4628" s="5" t="s">
        <v>187</v>
      </c>
      <c r="N4628" s="5" t="s">
        <v>126</v>
      </c>
      <c r="O4628" s="5" t="s">
        <v>87</v>
      </c>
      <c r="P4628" s="5" t="s">
        <v>97</v>
      </c>
      <c r="Q4628" s="5" t="s">
        <v>201</v>
      </c>
      <c r="R4628" s="5" t="s">
        <v>202</v>
      </c>
      <c r="S4628" s="5" t="s">
        <v>233</v>
      </c>
      <c r="T4628" s="5" t="s">
        <v>111</v>
      </c>
      <c r="U4628" s="5" t="s">
        <v>157</v>
      </c>
      <c r="V4628" s="5" t="s">
        <v>204</v>
      </c>
      <c r="W4628" s="5" t="s">
        <v>234</v>
      </c>
      <c r="X4628" s="5" t="s">
        <v>126</v>
      </c>
      <c r="Y4628" s="5" t="n">
        <v>0</v>
      </c>
      <c r="Z4628" s="5" t="n">
        <v>1</v>
      </c>
      <c r="AA4628" s="5" t="str">
        <f aca="false">IF(Y4628&gt;Z4628,"Win",IF(Y4628&lt;Z4628,"Loss","Draw"))</f>
        <v>Loss</v>
      </c>
      <c r="AB4628" s="5" t="s">
        <v>98</v>
      </c>
      <c r="AC4628" s="5" t="s">
        <v>99</v>
      </c>
      <c r="AD4628" s="5" t="s">
        <v>5701</v>
      </c>
      <c r="AE4628" s="5" t="s">
        <v>236</v>
      </c>
      <c r="AF4628" s="5" t="str">
        <f aca="false">IF(AD4628&lt;AE4628,AD4628,AE4628)</f>
        <v>Balloon, Executioner, Giant Skeleton, Ronin, Skeletons, Tesla, Tornado, Zap</v>
      </c>
      <c r="AG4628" s="5" t="str">
        <f aca="false">IF(AD4628&lt;AE4628,AE4628,AD4628)</f>
        <v>Bats, Bomb Tower, Fire Spirit, Magic Archer, Miner, Royal Delivery, Skeletons, Wall Breakers</v>
      </c>
      <c r="AH4628" s="5" t="str">
        <f aca="false">IF(AD4628=AF4628,AA4628,IF(AA4628="Win","Loss",IF(AA4628="Loss","Win","Draw")))</f>
        <v>Loss</v>
      </c>
      <c r="AI4628" s="5" t="s">
        <v>102</v>
      </c>
    </row>
    <row r="4629" customFormat="false" ht="15" hidden="false" customHeight="true" outlineLevel="0" collapsed="false">
      <c r="A4629" s="5" t="s">
        <v>8524</v>
      </c>
      <c r="B4629" s="5" t="n">
        <v>1</v>
      </c>
      <c r="C4629" s="5" t="s">
        <v>182</v>
      </c>
      <c r="D4629" s="5" t="s">
        <v>183</v>
      </c>
      <c r="E4629" s="5" t="s">
        <v>253</v>
      </c>
      <c r="F4629" s="5" t="s">
        <v>254</v>
      </c>
      <c r="G4629" s="5" t="s">
        <v>7810</v>
      </c>
      <c r="H4629" s="5" t="s">
        <v>163</v>
      </c>
      <c r="I4629" s="5" t="s">
        <v>90</v>
      </c>
      <c r="J4629" s="5" t="s">
        <v>123</v>
      </c>
      <c r="K4629" s="5" t="s">
        <v>124</v>
      </c>
      <c r="L4629" s="5" t="s">
        <v>125</v>
      </c>
      <c r="M4629" s="5" t="s">
        <v>85</v>
      </c>
      <c r="N4629" s="5" t="s">
        <v>96</v>
      </c>
      <c r="O4629" s="5" t="s">
        <v>126</v>
      </c>
      <c r="P4629" s="5" t="s">
        <v>95</v>
      </c>
      <c r="Q4629" s="5" t="s">
        <v>152</v>
      </c>
      <c r="R4629" s="5" t="s">
        <v>151</v>
      </c>
      <c r="S4629" s="5" t="s">
        <v>82</v>
      </c>
      <c r="T4629" s="5" t="s">
        <v>150</v>
      </c>
      <c r="U4629" s="5" t="s">
        <v>126</v>
      </c>
      <c r="V4629" s="5" t="s">
        <v>153</v>
      </c>
      <c r="W4629" s="5" t="s">
        <v>85</v>
      </c>
      <c r="X4629" s="5" t="s">
        <v>89</v>
      </c>
      <c r="Y4629" s="5" t="n">
        <v>1</v>
      </c>
      <c r="Z4629" s="5" t="n">
        <v>0</v>
      </c>
      <c r="AA4629" s="5" t="str">
        <f aca="false">IF(Y4629&gt;Z4629,"Win",IF(Y4629&lt;Z4629,"Loss","Draw"))</f>
        <v>Win</v>
      </c>
      <c r="AB4629" s="5" t="s">
        <v>98</v>
      </c>
      <c r="AC4629" s="5" t="s">
        <v>99</v>
      </c>
      <c r="AD4629" s="5" t="s">
        <v>134</v>
      </c>
      <c r="AE4629" s="5" t="s">
        <v>155</v>
      </c>
      <c r="AF4629" s="5" t="str">
        <f aca="false">IF(AD4629&lt;AE4629,AD4629,AE4629)</f>
        <v>Baby Dragon, Cannon, Electro Spirit, Lightning, Mighty Miner, Royal Hogs, Skeletons, The Log</v>
      </c>
      <c r="AG4629" s="5" t="str">
        <f aca="false">IF(AD4629&lt;AE4629,AE4629,AD4629)</f>
        <v>Barbarian Barrel, Cannon Cart, Goblinstein, Lightning, Minions, Mortar, Royal Ghost, Skeletons</v>
      </c>
      <c r="AH4629" s="5" t="str">
        <f aca="false">IF(AD4629=AF4629,AA4629,IF(AA4629="Win","Loss",IF(AA4629="Loss","Win","Draw")))</f>
        <v>Loss</v>
      </c>
      <c r="AI4629" s="5" t="s">
        <v>102</v>
      </c>
    </row>
    <row r="4630" customFormat="false" ht="15" hidden="false" customHeight="true" outlineLevel="0" collapsed="false">
      <c r="A4630" s="5" t="s">
        <v>8524</v>
      </c>
      <c r="B4630" s="5" t="n">
        <v>2</v>
      </c>
      <c r="C4630" s="5" t="s">
        <v>182</v>
      </c>
      <c r="D4630" s="5" t="s">
        <v>183</v>
      </c>
      <c r="E4630" s="5" t="s">
        <v>253</v>
      </c>
      <c r="F4630" s="5" t="s">
        <v>254</v>
      </c>
      <c r="G4630" s="5" t="s">
        <v>7811</v>
      </c>
      <c r="H4630" s="5" t="s">
        <v>163</v>
      </c>
      <c r="I4630" s="5" t="s">
        <v>141</v>
      </c>
      <c r="J4630" s="5" t="s">
        <v>177</v>
      </c>
      <c r="K4630" s="5" t="s">
        <v>107</v>
      </c>
      <c r="L4630" s="5" t="s">
        <v>178</v>
      </c>
      <c r="M4630" s="5" t="s">
        <v>143</v>
      </c>
      <c r="N4630" s="5" t="s">
        <v>93</v>
      </c>
      <c r="O4630" s="5" t="s">
        <v>150</v>
      </c>
      <c r="P4630" s="5" t="s">
        <v>89</v>
      </c>
      <c r="Q4630" s="5" t="s">
        <v>113</v>
      </c>
      <c r="R4630" s="5" t="s">
        <v>95</v>
      </c>
      <c r="S4630" s="5" t="s">
        <v>241</v>
      </c>
      <c r="T4630" s="5" t="s">
        <v>118</v>
      </c>
      <c r="U4630" s="5" t="s">
        <v>119</v>
      </c>
      <c r="V4630" s="5" t="s">
        <v>116</v>
      </c>
      <c r="W4630" s="5" t="s">
        <v>115</v>
      </c>
      <c r="X4630" s="5" t="s">
        <v>88</v>
      </c>
      <c r="Y4630" s="5" t="n">
        <v>1</v>
      </c>
      <c r="Z4630" s="5" t="n">
        <v>0</v>
      </c>
      <c r="AA4630" s="5" t="str">
        <f aca="false">IF(Y4630&gt;Z4630,"Win",IF(Y4630&lt;Z4630,"Loss","Draw"))</f>
        <v>Win</v>
      </c>
      <c r="AB4630" s="5" t="s">
        <v>98</v>
      </c>
      <c r="AC4630" s="5" t="s">
        <v>99</v>
      </c>
      <c r="AD4630" s="5" t="s">
        <v>2584</v>
      </c>
      <c r="AE4630" s="5" t="s">
        <v>1468</v>
      </c>
      <c r="AF4630" s="5" t="str">
        <f aca="false">IF(AD4630&lt;AE4630,AD4630,AE4630)</f>
        <v>Barbarian Barrel, Berserker, Furnace, Goblin Hut, Graveyard, Ice Spirit, Knight, Poison</v>
      </c>
      <c r="AG4630" s="5" t="str">
        <f aca="false">IF(AD4630&lt;AE4630,AE4630,AD4630)</f>
        <v>Electro Spirit, Fireball, Goblin Cage, Heal Spirit, Lumberjack, Phoenix, Royal Giant, The Log</v>
      </c>
      <c r="AH4630" s="5" t="str">
        <f aca="false">IF(AD4630=AF4630,AA4630,IF(AA4630="Win","Loss",IF(AA4630="Loss","Win","Draw")))</f>
        <v>Loss</v>
      </c>
      <c r="AI4630" s="5" t="s">
        <v>102</v>
      </c>
    </row>
    <row r="4631" customFormat="false" ht="15" hidden="false" customHeight="true" outlineLevel="0" collapsed="false">
      <c r="A4631" s="6" t="s">
        <v>8525</v>
      </c>
      <c r="B4631" s="5" t="n">
        <v>1</v>
      </c>
      <c r="C4631" s="6" t="s">
        <v>431</v>
      </c>
      <c r="D4631" s="5" t="s">
        <v>432</v>
      </c>
      <c r="E4631" s="5" t="s">
        <v>356</v>
      </c>
      <c r="F4631" s="5" t="s">
        <v>357</v>
      </c>
      <c r="G4631" s="5" t="s">
        <v>8526</v>
      </c>
      <c r="H4631" s="5" t="s">
        <v>163</v>
      </c>
      <c r="I4631" s="5" t="s">
        <v>84</v>
      </c>
      <c r="J4631" s="5" t="s">
        <v>91</v>
      </c>
      <c r="K4631" s="5" t="s">
        <v>114</v>
      </c>
      <c r="L4631" s="5" t="s">
        <v>116</v>
      </c>
      <c r="M4631" s="5" t="s">
        <v>117</v>
      </c>
      <c r="N4631" s="5" t="s">
        <v>115</v>
      </c>
      <c r="O4631" s="5" t="s">
        <v>234</v>
      </c>
      <c r="P4631" s="5" t="s">
        <v>138</v>
      </c>
      <c r="Q4631" s="5" t="s">
        <v>172</v>
      </c>
      <c r="R4631" s="5" t="s">
        <v>140</v>
      </c>
      <c r="S4631" s="5" t="s">
        <v>153</v>
      </c>
      <c r="T4631" s="5" t="s">
        <v>165</v>
      </c>
      <c r="U4631" s="5" t="s">
        <v>93</v>
      </c>
      <c r="V4631" s="5" t="s">
        <v>126</v>
      </c>
      <c r="W4631" s="5" t="s">
        <v>118</v>
      </c>
      <c r="X4631" s="5" t="s">
        <v>89</v>
      </c>
      <c r="Y4631" s="5" t="n">
        <v>0</v>
      </c>
      <c r="Z4631" s="5" t="n">
        <v>1</v>
      </c>
      <c r="AA4631" s="5" t="str">
        <f aca="false">IF(Y4631&gt;Z4631,"Win",IF(Y4631&lt;Z4631,"Loss","Draw"))</f>
        <v>Loss</v>
      </c>
      <c r="AB4631" s="5" t="s">
        <v>98</v>
      </c>
      <c r="AC4631" s="5" t="s">
        <v>99</v>
      </c>
      <c r="AD4631" s="5" t="s">
        <v>4895</v>
      </c>
      <c r="AE4631" s="5" t="s">
        <v>2197</v>
      </c>
      <c r="AF4631" s="5" t="str">
        <f aca="false">IF(AD4631&lt;AE4631,AD4631,AE4631)</f>
        <v>Archers, Bomb Tower, Giant Skeleton, Giant Snowball, Goblin Demolisher, Goblins, Graveyard, Poison</v>
      </c>
      <c r="AG4631" s="5" t="str">
        <f aca="false">IF(AD4631&lt;AE4631,AE4631,AD4631)</f>
        <v>Cannon, Fireball, Hog Rider, Ice Golem, Ice Spirit, Musketeer, Skeletons, The Log</v>
      </c>
      <c r="AH4631" s="5" t="str">
        <f aca="false">IF(AD4631=AF4631,AA4631,IF(AA4631="Win","Loss",IF(AA4631="Loss","Win","Draw")))</f>
        <v>Loss</v>
      </c>
      <c r="AI4631" s="5" t="s">
        <v>297</v>
      </c>
    </row>
    <row r="4632" customFormat="false" ht="15" hidden="false" customHeight="true" outlineLevel="0" collapsed="false">
      <c r="A4632" s="6" t="s">
        <v>8525</v>
      </c>
      <c r="B4632" s="5" t="n">
        <v>2</v>
      </c>
      <c r="C4632" s="6" t="s">
        <v>431</v>
      </c>
      <c r="D4632" s="5" t="s">
        <v>432</v>
      </c>
      <c r="E4632" s="5" t="s">
        <v>356</v>
      </c>
      <c r="F4632" s="5" t="s">
        <v>357</v>
      </c>
      <c r="G4632" s="5" t="s">
        <v>4338</v>
      </c>
      <c r="H4632" s="5" t="s">
        <v>163</v>
      </c>
      <c r="I4632" s="5" t="s">
        <v>141</v>
      </c>
      <c r="J4632" s="5" t="s">
        <v>95</v>
      </c>
      <c r="K4632" s="5" t="s">
        <v>107</v>
      </c>
      <c r="L4632" s="5" t="s">
        <v>177</v>
      </c>
      <c r="M4632" s="5" t="s">
        <v>150</v>
      </c>
      <c r="N4632" s="5" t="s">
        <v>178</v>
      </c>
      <c r="O4632" s="5" t="s">
        <v>86</v>
      </c>
      <c r="P4632" s="5" t="s">
        <v>93</v>
      </c>
      <c r="Q4632" s="5" t="s">
        <v>82</v>
      </c>
      <c r="R4632" s="5" t="s">
        <v>151</v>
      </c>
      <c r="S4632" s="5" t="s">
        <v>152</v>
      </c>
      <c r="T4632" s="5" t="s">
        <v>88</v>
      </c>
      <c r="U4632" s="5" t="s">
        <v>85</v>
      </c>
      <c r="V4632" s="5" t="s">
        <v>150</v>
      </c>
      <c r="W4632" s="5" t="s">
        <v>204</v>
      </c>
      <c r="X4632" s="5" t="s">
        <v>234</v>
      </c>
      <c r="Y4632" s="5" t="n">
        <v>1</v>
      </c>
      <c r="Z4632" s="5" t="n">
        <v>0</v>
      </c>
      <c r="AA4632" s="5" t="str">
        <f aca="false">IF(Y4632&gt;Z4632,"Win",IF(Y4632&lt;Z4632,"Loss","Draw"))</f>
        <v>Win</v>
      </c>
      <c r="AB4632" s="5" t="s">
        <v>98</v>
      </c>
      <c r="AC4632" s="5" t="s">
        <v>99</v>
      </c>
      <c r="AD4632" s="5" t="s">
        <v>589</v>
      </c>
      <c r="AE4632" s="5" t="s">
        <v>4339</v>
      </c>
      <c r="AF4632" s="5" t="str">
        <f aca="false">IF(AD4632&lt;AE4632,AD4632,AE4632)</f>
        <v>Baby Dragon, Berserker, Bomb Tower, Electro Spirit, Lightning, Mighty Miner, Royal Delivery, Royal Hogs</v>
      </c>
      <c r="AG4632" s="5" t="str">
        <f aca="false">IF(AD4632&lt;AE4632,AE4632,AD4632)</f>
        <v>Barbarian Barrel, Electro Spirit, Fireball, Goblin Cage, Lumberjack, Phoenix, Royal Giant, Skeleton Dragons</v>
      </c>
      <c r="AH4632" s="5" t="str">
        <f aca="false">IF(AD4632=AF4632,AA4632,IF(AA4632="Win","Loss",IF(AA4632="Loss","Win","Draw")))</f>
        <v>Loss</v>
      </c>
      <c r="AI4632" s="5" t="s">
        <v>297</v>
      </c>
    </row>
    <row r="4633" customFormat="false" ht="15" hidden="false" customHeight="true" outlineLevel="0" collapsed="false">
      <c r="A4633" s="8" t="s">
        <v>8527</v>
      </c>
      <c r="B4633" s="7" t="n">
        <v>1</v>
      </c>
      <c r="C4633" s="8" t="s">
        <v>431</v>
      </c>
      <c r="D4633" s="7" t="s">
        <v>432</v>
      </c>
      <c r="E4633" s="7" t="s">
        <v>356</v>
      </c>
      <c r="F4633" s="7" t="s">
        <v>357</v>
      </c>
      <c r="G4633" s="7" t="s">
        <v>4340</v>
      </c>
      <c r="H4633" s="7" t="s">
        <v>163</v>
      </c>
      <c r="I4633" s="7" t="s">
        <v>185</v>
      </c>
      <c r="J4633" s="7" t="s">
        <v>186</v>
      </c>
      <c r="K4633" s="7" t="s">
        <v>109</v>
      </c>
      <c r="L4633" s="7" t="s">
        <v>188</v>
      </c>
      <c r="M4633" s="7" t="s">
        <v>111</v>
      </c>
      <c r="N4633" s="7" t="s">
        <v>117</v>
      </c>
      <c r="O4633" s="7" t="s">
        <v>187</v>
      </c>
      <c r="P4633" s="7" t="s">
        <v>193</v>
      </c>
      <c r="Q4633" s="7" t="s">
        <v>185</v>
      </c>
      <c r="R4633" s="7" t="s">
        <v>186</v>
      </c>
      <c r="S4633" s="7" t="s">
        <v>241</v>
      </c>
      <c r="T4633" s="7" t="s">
        <v>111</v>
      </c>
      <c r="U4633" s="7" t="s">
        <v>119</v>
      </c>
      <c r="V4633" s="7" t="s">
        <v>173</v>
      </c>
      <c r="W4633" s="7" t="s">
        <v>187</v>
      </c>
      <c r="X4633" s="7" t="s">
        <v>109</v>
      </c>
      <c r="Y4633" s="7" t="n">
        <v>1</v>
      </c>
      <c r="Z4633" s="7" t="n">
        <v>0</v>
      </c>
      <c r="AA4633" s="7" t="str">
        <f aca="false">IF(Y4633&gt;Z4633,"Win",IF(Y4633&lt;Z4633,"Loss","Draw"))</f>
        <v>Win</v>
      </c>
      <c r="AB4633" s="7" t="s">
        <v>99</v>
      </c>
      <c r="AC4633" s="7" t="s">
        <v>99</v>
      </c>
      <c r="AD4633" s="7" t="s">
        <v>3172</v>
      </c>
      <c r="AE4633" s="7" t="s">
        <v>4341</v>
      </c>
      <c r="AF4633" s="7" t="str">
        <f aca="false">IF(AD4633&lt;AE4633,AD4633,AE4633)</f>
        <v>Balloon, Executioner, Giant Skeleton, Guards, Miner, Tombstone, Tornado, Zap</v>
      </c>
      <c r="AG4633" s="7" t="str">
        <f aca="false">IF(AD4633&lt;AE4633,AE4633,AD4633)</f>
        <v>Balloon, Executioner, Goblin Hut, Knight, Miner, Tornado, Zap, Zappies</v>
      </c>
      <c r="AH4633" s="7" t="str">
        <f aca="false">IF(AD4633=AF4633,AA4633,IF(AA4633="Win","Loss",IF(AA4633="Loss","Win","Draw")))</f>
        <v>Win</v>
      </c>
      <c r="AI4633" s="7" t="s">
        <v>297</v>
      </c>
    </row>
    <row r="4634" customFormat="false" ht="15" hidden="false" customHeight="true" outlineLevel="0" collapsed="false">
      <c r="A4634" s="8" t="s">
        <v>8528</v>
      </c>
      <c r="B4634" s="7" t="n">
        <v>1</v>
      </c>
      <c r="C4634" s="8" t="s">
        <v>431</v>
      </c>
      <c r="D4634" s="7" t="s">
        <v>432</v>
      </c>
      <c r="E4634" s="7" t="s">
        <v>356</v>
      </c>
      <c r="F4634" s="7" t="s">
        <v>357</v>
      </c>
      <c r="G4634" s="7" t="s">
        <v>4342</v>
      </c>
      <c r="H4634" s="7" t="s">
        <v>163</v>
      </c>
      <c r="I4634" s="7" t="s">
        <v>177</v>
      </c>
      <c r="J4634" s="7" t="s">
        <v>83</v>
      </c>
      <c r="K4634" s="7" t="s">
        <v>219</v>
      </c>
      <c r="L4634" s="7" t="s">
        <v>193</v>
      </c>
      <c r="M4634" s="7" t="s">
        <v>150</v>
      </c>
      <c r="N4634" s="7" t="s">
        <v>327</v>
      </c>
      <c r="O4634" s="7" t="s">
        <v>89</v>
      </c>
      <c r="P4634" s="7" t="s">
        <v>215</v>
      </c>
      <c r="Q4634" s="7" t="s">
        <v>92</v>
      </c>
      <c r="R4634" s="7" t="s">
        <v>91</v>
      </c>
      <c r="S4634" s="7" t="s">
        <v>90</v>
      </c>
      <c r="T4634" s="7" t="s">
        <v>125</v>
      </c>
      <c r="U4634" s="7" t="s">
        <v>93</v>
      </c>
      <c r="V4634" s="7" t="s">
        <v>96</v>
      </c>
      <c r="W4634" s="7" t="s">
        <v>94</v>
      </c>
      <c r="X4634" s="7" t="s">
        <v>95</v>
      </c>
      <c r="Y4634" s="7" t="n">
        <v>1</v>
      </c>
      <c r="Z4634" s="7" t="n">
        <v>0</v>
      </c>
      <c r="AA4634" s="7" t="str">
        <f aca="false">IF(Y4634&gt;Z4634,"Win",IF(Y4634&lt;Z4634,"Loss","Draw"))</f>
        <v>Win</v>
      </c>
      <c r="AB4634" s="7" t="s">
        <v>99</v>
      </c>
      <c r="AC4634" s="7" t="s">
        <v>99</v>
      </c>
      <c r="AD4634" s="7" t="s">
        <v>4343</v>
      </c>
      <c r="AE4634" s="7" t="s">
        <v>216</v>
      </c>
      <c r="AF4634" s="7" t="str">
        <f aca="false">IF(AD4634&lt;AE4634,AD4634,AE4634)</f>
        <v>Barbarian Barrel, Cannon Cart, Fireball, Goblins, Minions, Mortar, Rascals, Skeleton Barrel</v>
      </c>
      <c r="AG4634" s="7" t="str">
        <f aca="false">IF(AD4634&lt;AE4634,AE4634,AD4634)</f>
        <v>Electro Spirit, Fisherman, Guards, Monk, Rage, Royal Giant, The Log, Wizard</v>
      </c>
      <c r="AH4634" s="7" t="str">
        <f aca="false">IF(AD4634=AF4634,AA4634,IF(AA4634="Win","Loss",IF(AA4634="Loss","Win","Draw")))</f>
        <v>Loss</v>
      </c>
      <c r="AI4634" s="7" t="s">
        <v>297</v>
      </c>
    </row>
    <row r="4635" customFormat="false" ht="15" hidden="false" customHeight="true" outlineLevel="0" collapsed="false">
      <c r="A4635" s="8" t="s">
        <v>8529</v>
      </c>
      <c r="B4635" s="7" t="n">
        <v>1</v>
      </c>
      <c r="C4635" s="8" t="s">
        <v>431</v>
      </c>
      <c r="D4635" s="7" t="s">
        <v>432</v>
      </c>
      <c r="E4635" s="7" t="s">
        <v>356</v>
      </c>
      <c r="F4635" s="7" t="s">
        <v>357</v>
      </c>
      <c r="G4635" s="7" t="s">
        <v>4345</v>
      </c>
      <c r="H4635" s="7" t="s">
        <v>163</v>
      </c>
      <c r="I4635" s="7" t="s">
        <v>92</v>
      </c>
      <c r="J4635" s="7" t="s">
        <v>91</v>
      </c>
      <c r="K4635" s="7" t="s">
        <v>90</v>
      </c>
      <c r="L4635" s="7" t="s">
        <v>96</v>
      </c>
      <c r="M4635" s="7" t="s">
        <v>94</v>
      </c>
      <c r="N4635" s="7" t="s">
        <v>150</v>
      </c>
      <c r="O4635" s="7" t="s">
        <v>125</v>
      </c>
      <c r="P4635" s="7" t="s">
        <v>93</v>
      </c>
      <c r="Q4635" s="7" t="s">
        <v>203</v>
      </c>
      <c r="R4635" s="7" t="s">
        <v>241</v>
      </c>
      <c r="S4635" s="7" t="s">
        <v>418</v>
      </c>
      <c r="T4635" s="7" t="s">
        <v>248</v>
      </c>
      <c r="U4635" s="7" t="s">
        <v>159</v>
      </c>
      <c r="V4635" s="7" t="s">
        <v>118</v>
      </c>
      <c r="W4635" s="7" t="s">
        <v>89</v>
      </c>
      <c r="X4635" s="7" t="s">
        <v>209</v>
      </c>
      <c r="Y4635" s="7" t="n">
        <v>0</v>
      </c>
      <c r="Z4635" s="7" t="n">
        <v>1</v>
      </c>
      <c r="AA4635" s="7" t="str">
        <f aca="false">IF(Y4635&gt;Z4635,"Win",IF(Y4635&lt;Z4635,"Loss","Draw"))</f>
        <v>Loss</v>
      </c>
      <c r="AB4635" s="7" t="s">
        <v>99</v>
      </c>
      <c r="AC4635" s="7" t="s">
        <v>99</v>
      </c>
      <c r="AD4635" s="7" t="s">
        <v>635</v>
      </c>
      <c r="AE4635" s="7" t="s">
        <v>4346</v>
      </c>
      <c r="AF4635" s="7" t="str">
        <f aca="false">IF(AD4635&lt;AE4635,AD4635,AE4635)</f>
        <v>Cannon Cart, Electro Spirit, Fireball, Goblins, Minions, Mortar, Rascals, Skeleton Barrel</v>
      </c>
      <c r="AG4635" s="7" t="str">
        <f aca="false">IF(AD4635&lt;AE4635,AE4635,AD4635)</f>
        <v>Dart Goblin, Goblin Barrel, Ice Spirit, Inferno Tower, Knight, Princess, Skeleton Army, The Log</v>
      </c>
      <c r="AH4635" s="7" t="str">
        <f aca="false">IF(AD4635=AF4635,AA4635,IF(AA4635="Win","Loss",IF(AA4635="Loss","Win","Draw")))</f>
        <v>Loss</v>
      </c>
      <c r="AI4635" s="7" t="s">
        <v>297</v>
      </c>
    </row>
    <row r="4636" customFormat="false" ht="15" hidden="false" customHeight="true" outlineLevel="0" collapsed="false">
      <c r="A4636" s="8" t="s">
        <v>8529</v>
      </c>
      <c r="B4636" s="7" t="n">
        <v>2</v>
      </c>
      <c r="C4636" s="8" t="s">
        <v>431</v>
      </c>
      <c r="D4636" s="7" t="s">
        <v>432</v>
      </c>
      <c r="E4636" s="7" t="s">
        <v>356</v>
      </c>
      <c r="F4636" s="7" t="s">
        <v>357</v>
      </c>
      <c r="G4636" s="7" t="s">
        <v>4347</v>
      </c>
      <c r="H4636" s="7" t="s">
        <v>163</v>
      </c>
      <c r="I4636" s="7" t="s">
        <v>92</v>
      </c>
      <c r="J4636" s="7" t="s">
        <v>91</v>
      </c>
      <c r="K4636" s="7" t="s">
        <v>90</v>
      </c>
      <c r="L4636" s="7" t="s">
        <v>96</v>
      </c>
      <c r="M4636" s="7" t="s">
        <v>94</v>
      </c>
      <c r="N4636" s="7" t="s">
        <v>150</v>
      </c>
      <c r="O4636" s="7" t="s">
        <v>125</v>
      </c>
      <c r="P4636" s="7" t="s">
        <v>93</v>
      </c>
      <c r="Q4636" s="7" t="s">
        <v>407</v>
      </c>
      <c r="R4636" s="7" t="s">
        <v>140</v>
      </c>
      <c r="S4636" s="7" t="s">
        <v>87</v>
      </c>
      <c r="T4636" s="7" t="s">
        <v>165</v>
      </c>
      <c r="U4636" s="7" t="s">
        <v>97</v>
      </c>
      <c r="V4636" s="7" t="s">
        <v>85</v>
      </c>
      <c r="W4636" s="7" t="s">
        <v>150</v>
      </c>
      <c r="X4636" s="7" t="s">
        <v>204</v>
      </c>
      <c r="Y4636" s="7" t="n">
        <v>3</v>
      </c>
      <c r="Z4636" s="7" t="n">
        <v>0</v>
      </c>
      <c r="AA4636" s="7" t="str">
        <f aca="false">IF(Y4636&gt;Z4636,"Win",IF(Y4636&lt;Z4636,"Loss","Draw"))</f>
        <v>Win</v>
      </c>
      <c r="AB4636" s="7" t="s">
        <v>99</v>
      </c>
      <c r="AC4636" s="7" t="s">
        <v>98</v>
      </c>
      <c r="AD4636" s="7" t="s">
        <v>635</v>
      </c>
      <c r="AE4636" s="7" t="s">
        <v>4348</v>
      </c>
      <c r="AF4636" s="7" t="str">
        <f aca="false">IF(AD4636&lt;AE4636,AD4636,AE4636)</f>
        <v>Cannon Cart, Electro Spirit, Fireball, Goblins, Minions, Mortar, Rascals, Skeleton Barrel</v>
      </c>
      <c r="AG4636" s="7" t="str">
        <f aca="false">IF(AD4636&lt;AE4636,AE4636,AD4636)</f>
        <v>Electro Spirit, Firecracker, Hog Rider, Ice Golem, Lightning, Ronin, Royal Delivery, Tesla</v>
      </c>
      <c r="AH4636" s="7" t="str">
        <f aca="false">IF(AD4636=AF4636,AA4636,IF(AA4636="Win","Loss",IF(AA4636="Loss","Win","Draw")))</f>
        <v>Win</v>
      </c>
      <c r="AI4636" s="7" t="s">
        <v>297</v>
      </c>
    </row>
    <row r="4637" customFormat="false" ht="15" hidden="false" customHeight="true" outlineLevel="0" collapsed="false">
      <c r="A4637" s="8" t="s">
        <v>8529</v>
      </c>
      <c r="B4637" s="7" t="n">
        <v>3</v>
      </c>
      <c r="C4637" s="8" t="s">
        <v>431</v>
      </c>
      <c r="D4637" s="7" t="s">
        <v>432</v>
      </c>
      <c r="E4637" s="7" t="s">
        <v>356</v>
      </c>
      <c r="F4637" s="7" t="s">
        <v>357</v>
      </c>
      <c r="G4637" s="7" t="s">
        <v>4350</v>
      </c>
      <c r="H4637" s="7" t="s">
        <v>163</v>
      </c>
      <c r="I4637" s="7" t="s">
        <v>152</v>
      </c>
      <c r="J4637" s="7" t="s">
        <v>95</v>
      </c>
      <c r="K4637" s="7" t="s">
        <v>107</v>
      </c>
      <c r="L4637" s="7" t="s">
        <v>306</v>
      </c>
      <c r="M4637" s="7" t="s">
        <v>97</v>
      </c>
      <c r="N4637" s="7" t="s">
        <v>85</v>
      </c>
      <c r="O4637" s="7" t="s">
        <v>307</v>
      </c>
      <c r="P4637" s="7" t="s">
        <v>187</v>
      </c>
      <c r="Q4637" s="7" t="s">
        <v>152</v>
      </c>
      <c r="R4637" s="7" t="s">
        <v>158</v>
      </c>
      <c r="S4637" s="7" t="s">
        <v>107</v>
      </c>
      <c r="T4637" s="7" t="s">
        <v>387</v>
      </c>
      <c r="U4637" s="7" t="s">
        <v>133</v>
      </c>
      <c r="V4637" s="7" t="s">
        <v>85</v>
      </c>
      <c r="W4637" s="7" t="s">
        <v>242</v>
      </c>
      <c r="X4637" s="7" t="s">
        <v>187</v>
      </c>
      <c r="Y4637" s="7" t="n">
        <v>0</v>
      </c>
      <c r="Z4637" s="7" t="n">
        <v>1</v>
      </c>
      <c r="AA4637" s="7" t="str">
        <f aca="false">IF(Y4637&gt;Z4637,"Win",IF(Y4637&lt;Z4637,"Loss","Draw"))</f>
        <v>Loss</v>
      </c>
      <c r="AB4637" s="7" t="s">
        <v>99</v>
      </c>
      <c r="AC4637" s="7" t="s">
        <v>99</v>
      </c>
      <c r="AD4637" s="7" t="s">
        <v>2638</v>
      </c>
      <c r="AE4637" s="7" t="s">
        <v>4351</v>
      </c>
      <c r="AF4637" s="7" t="str">
        <f aca="false">IF(AD4637&lt;AE4637,AD4637,AE4637)</f>
        <v>Baby Dragon, Barbarian Barrel, Goblin Cage, Golem, Ice Wizard, Lightning, Ronin, Tornado</v>
      </c>
      <c r="AG4637" s="7" t="str">
        <f aca="false">IF(AD4637&lt;AE4637,AE4637,AD4637)</f>
        <v>Baby Dragon, Bomber, Bowler, Electro Giant, Goblin Cage, Lightning, Mother Witch, Tornado</v>
      </c>
      <c r="AH4637" s="7" t="str">
        <f aca="false">IF(AD4637=AF4637,AA4637,IF(AA4637="Win","Loss",IF(AA4637="Loss","Win","Draw")))</f>
        <v>Loss</v>
      </c>
      <c r="AI4637" s="7" t="s">
        <v>297</v>
      </c>
    </row>
    <row r="4638" customFormat="false" ht="15" hidden="false" customHeight="true" outlineLevel="0" collapsed="false">
      <c r="A4638" s="6" t="s">
        <v>8530</v>
      </c>
      <c r="B4638" s="5" t="n">
        <v>1</v>
      </c>
      <c r="C4638" s="6" t="s">
        <v>431</v>
      </c>
      <c r="D4638" s="5" t="s">
        <v>432</v>
      </c>
      <c r="E4638" s="5" t="s">
        <v>2659</v>
      </c>
      <c r="F4638" s="5" t="s">
        <v>2660</v>
      </c>
      <c r="G4638" s="5" t="s">
        <v>3167</v>
      </c>
      <c r="H4638" s="5" t="s">
        <v>163</v>
      </c>
      <c r="I4638" s="5" t="s">
        <v>241</v>
      </c>
      <c r="J4638" s="5" t="s">
        <v>95</v>
      </c>
      <c r="K4638" s="5" t="s">
        <v>87</v>
      </c>
      <c r="L4638" s="5" t="s">
        <v>115</v>
      </c>
      <c r="M4638" s="5" t="s">
        <v>138</v>
      </c>
      <c r="N4638" s="5" t="s">
        <v>173</v>
      </c>
      <c r="O4638" s="5" t="s">
        <v>116</v>
      </c>
      <c r="P4638" s="5" t="s">
        <v>126</v>
      </c>
      <c r="Q4638" s="5" t="s">
        <v>127</v>
      </c>
      <c r="R4638" s="5" t="s">
        <v>219</v>
      </c>
      <c r="S4638" s="5" t="s">
        <v>124</v>
      </c>
      <c r="T4638" s="5" t="s">
        <v>133</v>
      </c>
      <c r="U4638" s="5" t="s">
        <v>117</v>
      </c>
      <c r="V4638" s="5" t="s">
        <v>130</v>
      </c>
      <c r="W4638" s="5" t="s">
        <v>97</v>
      </c>
      <c r="X4638" s="5" t="s">
        <v>173</v>
      </c>
      <c r="Y4638" s="5" t="n">
        <v>0</v>
      </c>
      <c r="Z4638" s="5" t="n">
        <v>1</v>
      </c>
      <c r="AA4638" s="5" t="str">
        <f aca="false">IF(Y4638&gt;Z4638,"Win",IF(Y4638&lt;Z4638,"Loss","Draw"))</f>
        <v>Loss</v>
      </c>
      <c r="AB4638" s="5" t="s">
        <v>98</v>
      </c>
      <c r="AC4638" s="5" t="s">
        <v>99</v>
      </c>
      <c r="AD4638" s="5" t="s">
        <v>3169</v>
      </c>
      <c r="AE4638" s="5" t="s">
        <v>3168</v>
      </c>
      <c r="AF4638" s="5" t="str">
        <f aca="false">IF(AD4638&lt;AE4638,AD4638,AE4638)</f>
        <v>Arrows, Battle Ram, Giant Skeleton, Mother Witch, Ronin, Royal Ghost, Wizard, Zappies</v>
      </c>
      <c r="AG4638" s="5" t="str">
        <f aca="false">IF(AD4638&lt;AE4638,AE4638,AD4638)</f>
        <v>Barbarian Barrel, Goblin Demolisher, Graveyard, Knight, Poison, Skeletons, Tesla, Zappies</v>
      </c>
      <c r="AH4638" s="5" t="str">
        <f aca="false">IF(AD4638=AF4638,AA4638,IF(AA4638="Win","Loss",IF(AA4638="Loss","Win","Draw")))</f>
        <v>Win</v>
      </c>
      <c r="AI4638" s="5" t="s">
        <v>102</v>
      </c>
    </row>
    <row r="4639" customFormat="false" ht="15" hidden="false" customHeight="true" outlineLevel="0" collapsed="false">
      <c r="A4639" s="6" t="s">
        <v>8530</v>
      </c>
      <c r="B4639" s="5" t="n">
        <v>2</v>
      </c>
      <c r="C4639" s="6" t="s">
        <v>431</v>
      </c>
      <c r="D4639" s="5" t="s">
        <v>432</v>
      </c>
      <c r="E4639" s="5" t="s">
        <v>2659</v>
      </c>
      <c r="F4639" s="5" t="s">
        <v>2660</v>
      </c>
      <c r="G4639" s="5" t="s">
        <v>3170</v>
      </c>
      <c r="H4639" s="5" t="s">
        <v>163</v>
      </c>
      <c r="I4639" s="5" t="s">
        <v>185</v>
      </c>
      <c r="J4639" s="5" t="s">
        <v>186</v>
      </c>
      <c r="K4639" s="5" t="s">
        <v>109</v>
      </c>
      <c r="L4639" s="5" t="s">
        <v>188</v>
      </c>
      <c r="M4639" s="5" t="s">
        <v>111</v>
      </c>
      <c r="N4639" s="5" t="s">
        <v>117</v>
      </c>
      <c r="O4639" s="5" t="s">
        <v>187</v>
      </c>
      <c r="P4639" s="5" t="s">
        <v>193</v>
      </c>
      <c r="Q4639" s="5" t="s">
        <v>114</v>
      </c>
      <c r="R4639" s="5" t="s">
        <v>241</v>
      </c>
      <c r="S4639" s="5" t="s">
        <v>87</v>
      </c>
      <c r="T4639" s="5" t="s">
        <v>115</v>
      </c>
      <c r="U4639" s="5" t="s">
        <v>138</v>
      </c>
      <c r="V4639" s="5" t="s">
        <v>193</v>
      </c>
      <c r="W4639" s="5" t="s">
        <v>116</v>
      </c>
      <c r="X4639" s="5" t="s">
        <v>118</v>
      </c>
      <c r="Y4639" s="5" t="n">
        <v>0</v>
      </c>
      <c r="Z4639" s="5" t="n">
        <v>1</v>
      </c>
      <c r="AA4639" s="5" t="str">
        <f aca="false">IF(Y4639&gt;Z4639,"Win",IF(Y4639&lt;Z4639,"Loss","Draw"))</f>
        <v>Loss</v>
      </c>
      <c r="AB4639" s="5" t="s">
        <v>98</v>
      </c>
      <c r="AC4639" s="5" t="s">
        <v>99</v>
      </c>
      <c r="AD4639" s="5" t="s">
        <v>3172</v>
      </c>
      <c r="AE4639" s="5" t="s">
        <v>3171</v>
      </c>
      <c r="AF4639" s="5" t="str">
        <f aca="false">IF(AD4639&lt;AE4639,AD4639,AE4639)</f>
        <v>Balloon, Executioner, Giant Skeleton, Guards, Miner, Tombstone, Tornado, Zap</v>
      </c>
      <c r="AG4639" s="5" t="str">
        <f aca="false">IF(AD4639&lt;AE4639,AE4639,AD4639)</f>
        <v>Giant Snowball, Goblin Demolisher, Graveyard, Guards, Ice Spirit, Knight, Poison, Tesla</v>
      </c>
      <c r="AH4639" s="5" t="str">
        <f aca="false">IF(AD4639=AF4639,AA4639,IF(AA4639="Win","Loss",IF(AA4639="Loss","Win","Draw")))</f>
        <v>Loss</v>
      </c>
      <c r="AI4639" s="5" t="s">
        <v>102</v>
      </c>
    </row>
    <row r="4640" customFormat="false" ht="15" hidden="false" customHeight="true" outlineLevel="0" collapsed="false">
      <c r="A4640" s="6" t="s">
        <v>8531</v>
      </c>
      <c r="B4640" s="5" t="n">
        <v>1</v>
      </c>
      <c r="C4640" s="6" t="s">
        <v>431</v>
      </c>
      <c r="D4640" s="5" t="s">
        <v>432</v>
      </c>
      <c r="E4640" s="5" t="s">
        <v>1003</v>
      </c>
      <c r="F4640" s="5" t="s">
        <v>1004</v>
      </c>
      <c r="G4640" s="5" t="s">
        <v>2635</v>
      </c>
      <c r="H4640" s="5" t="s">
        <v>163</v>
      </c>
      <c r="I4640" s="5" t="s">
        <v>92</v>
      </c>
      <c r="J4640" s="5" t="s">
        <v>91</v>
      </c>
      <c r="K4640" s="5" t="s">
        <v>90</v>
      </c>
      <c r="L4640" s="5" t="s">
        <v>96</v>
      </c>
      <c r="M4640" s="5" t="s">
        <v>94</v>
      </c>
      <c r="N4640" s="5" t="s">
        <v>150</v>
      </c>
      <c r="O4640" s="5" t="s">
        <v>125</v>
      </c>
      <c r="P4640" s="5" t="s">
        <v>93</v>
      </c>
      <c r="Q4640" s="5" t="s">
        <v>114</v>
      </c>
      <c r="R4640" s="5" t="s">
        <v>337</v>
      </c>
      <c r="S4640" s="5" t="s">
        <v>185</v>
      </c>
      <c r="T4640" s="5" t="s">
        <v>97</v>
      </c>
      <c r="U4640" s="5" t="s">
        <v>95</v>
      </c>
      <c r="V4640" s="5" t="s">
        <v>193</v>
      </c>
      <c r="W4640" s="5" t="s">
        <v>785</v>
      </c>
      <c r="X4640" s="5" t="s">
        <v>165</v>
      </c>
      <c r="Y4640" s="5" t="n">
        <v>1</v>
      </c>
      <c r="Z4640" s="5" t="n">
        <v>0</v>
      </c>
      <c r="AA4640" s="5" t="str">
        <f aca="false">IF(Y4640&gt;Z4640,"Win",IF(Y4640&lt;Z4640,"Loss","Draw"))</f>
        <v>Win</v>
      </c>
      <c r="AB4640" s="5" t="s">
        <v>98</v>
      </c>
      <c r="AC4640" s="5" t="s">
        <v>99</v>
      </c>
      <c r="AD4640" s="5" t="s">
        <v>635</v>
      </c>
      <c r="AE4640" s="5" t="s">
        <v>2636</v>
      </c>
      <c r="AF4640" s="5" t="str">
        <f aca="false">IF(AD4640&lt;AE4640,AD4640,AE4640)</f>
        <v>Barbarian Barrel, Boss Bandit, Executioner, Freeze, Giant Snowball, Guards, Hog Rider, Ronin</v>
      </c>
      <c r="AG4640" s="5" t="str">
        <f aca="false">IF(AD4640&lt;AE4640,AE4640,AD4640)</f>
        <v>Cannon Cart, Electro Spirit, Fireball, Goblins, Minions, Mortar, Rascals, Skeleton Barrel</v>
      </c>
      <c r="AH4640" s="5" t="str">
        <f aca="false">IF(AD4640=AF4640,AA4640,IF(AA4640="Win","Loss",IF(AA4640="Loss","Win","Draw")))</f>
        <v>Loss</v>
      </c>
      <c r="AI4640" s="5" t="s">
        <v>102</v>
      </c>
    </row>
    <row r="4641" customFormat="false" ht="15" hidden="false" customHeight="true" outlineLevel="0" collapsed="false">
      <c r="A4641" s="6" t="s">
        <v>8531</v>
      </c>
      <c r="B4641" s="5" t="n">
        <v>2</v>
      </c>
      <c r="C4641" s="6" t="s">
        <v>431</v>
      </c>
      <c r="D4641" s="5" t="s">
        <v>432</v>
      </c>
      <c r="E4641" s="5" t="s">
        <v>1003</v>
      </c>
      <c r="F4641" s="5" t="s">
        <v>1004</v>
      </c>
      <c r="G4641" s="5" t="s">
        <v>2637</v>
      </c>
      <c r="H4641" s="5" t="s">
        <v>163</v>
      </c>
      <c r="I4641" s="5" t="s">
        <v>152</v>
      </c>
      <c r="J4641" s="5" t="s">
        <v>95</v>
      </c>
      <c r="K4641" s="5" t="s">
        <v>107</v>
      </c>
      <c r="L4641" s="5" t="s">
        <v>306</v>
      </c>
      <c r="M4641" s="5" t="s">
        <v>97</v>
      </c>
      <c r="N4641" s="5" t="s">
        <v>85</v>
      </c>
      <c r="O4641" s="5" t="s">
        <v>307</v>
      </c>
      <c r="P4641" s="5" t="s">
        <v>187</v>
      </c>
      <c r="Q4641" s="5" t="s">
        <v>127</v>
      </c>
      <c r="R4641" s="5" t="s">
        <v>128</v>
      </c>
      <c r="S4641" s="5" t="s">
        <v>129</v>
      </c>
      <c r="T4641" s="5" t="s">
        <v>131</v>
      </c>
      <c r="U4641" s="5" t="s">
        <v>132</v>
      </c>
      <c r="V4641" s="5" t="s">
        <v>86</v>
      </c>
      <c r="W4641" s="5" t="s">
        <v>133</v>
      </c>
      <c r="X4641" s="5" t="s">
        <v>130</v>
      </c>
      <c r="Y4641" s="5" t="n">
        <v>1</v>
      </c>
      <c r="Z4641" s="5" t="n">
        <v>0</v>
      </c>
      <c r="AA4641" s="5" t="str">
        <f aca="false">IF(Y4641&gt;Z4641,"Win",IF(Y4641&lt;Z4641,"Loss","Draw"))</f>
        <v>Win</v>
      </c>
      <c r="AB4641" s="5" t="s">
        <v>98</v>
      </c>
      <c r="AC4641" s="5" t="s">
        <v>99</v>
      </c>
      <c r="AD4641" s="5" t="s">
        <v>2638</v>
      </c>
      <c r="AE4641" s="5" t="s">
        <v>135</v>
      </c>
      <c r="AF4641" s="5" t="str">
        <f aca="false">IF(AD4641&lt;AE4641,AD4641,AE4641)</f>
        <v>Arrows, Bandit, Battle Ram, Electro Wizard, Golden Knight, Mega Knight, Mother Witch, Skeleton Dragons</v>
      </c>
      <c r="AG4641" s="5" t="str">
        <f aca="false">IF(AD4641&lt;AE4641,AE4641,AD4641)</f>
        <v>Baby Dragon, Barbarian Barrel, Goblin Cage, Golem, Ice Wizard, Lightning, Ronin, Tornado</v>
      </c>
      <c r="AH4641" s="5" t="str">
        <f aca="false">IF(AD4641=AF4641,AA4641,IF(AA4641="Win","Loss",IF(AA4641="Loss","Win","Draw")))</f>
        <v>Loss</v>
      </c>
      <c r="AI4641" s="5" t="s">
        <v>102</v>
      </c>
    </row>
    <row r="4642" customFormat="false" ht="15" hidden="false" customHeight="true" outlineLevel="0" collapsed="false">
      <c r="A4642" s="6" t="s">
        <v>8532</v>
      </c>
      <c r="B4642" s="5" t="n">
        <v>1</v>
      </c>
      <c r="C4642" s="6" t="s">
        <v>431</v>
      </c>
      <c r="D4642" s="5" t="s">
        <v>432</v>
      </c>
      <c r="E4642" s="5" t="s">
        <v>2629</v>
      </c>
      <c r="F4642" s="5" t="s">
        <v>2630</v>
      </c>
      <c r="G4642" s="5" t="s">
        <v>2920</v>
      </c>
      <c r="H4642" s="5" t="s">
        <v>163</v>
      </c>
      <c r="I4642" s="5" t="s">
        <v>141</v>
      </c>
      <c r="J4642" s="5" t="s">
        <v>91</v>
      </c>
      <c r="K4642" s="5" t="s">
        <v>107</v>
      </c>
      <c r="L4642" s="5" t="s">
        <v>177</v>
      </c>
      <c r="M4642" s="5" t="s">
        <v>150</v>
      </c>
      <c r="N4642" s="5" t="s">
        <v>178</v>
      </c>
      <c r="O4642" s="5" t="s">
        <v>95</v>
      </c>
      <c r="P4642" s="5" t="s">
        <v>93</v>
      </c>
      <c r="Q4642" s="5" t="s">
        <v>185</v>
      </c>
      <c r="R4642" s="5" t="s">
        <v>186</v>
      </c>
      <c r="S4642" s="5" t="s">
        <v>107</v>
      </c>
      <c r="T4642" s="5" t="s">
        <v>117</v>
      </c>
      <c r="U4642" s="5" t="s">
        <v>193</v>
      </c>
      <c r="V4642" s="5" t="s">
        <v>111</v>
      </c>
      <c r="W4642" s="5" t="s">
        <v>109</v>
      </c>
      <c r="X4642" s="5" t="s">
        <v>187</v>
      </c>
      <c r="Y4642" s="5" t="n">
        <v>0</v>
      </c>
      <c r="Z4642" s="5" t="n">
        <v>1</v>
      </c>
      <c r="AA4642" s="5" t="str">
        <f aca="false">IF(Y4642&gt;Z4642,"Win",IF(Y4642&lt;Z4642,"Loss","Draw"))</f>
        <v>Loss</v>
      </c>
      <c r="AB4642" s="5" t="s">
        <v>98</v>
      </c>
      <c r="AC4642" s="5" t="s">
        <v>99</v>
      </c>
      <c r="AD4642" s="5" t="s">
        <v>2922</v>
      </c>
      <c r="AE4642" s="5" t="s">
        <v>2921</v>
      </c>
      <c r="AF4642" s="5" t="str">
        <f aca="false">IF(AD4642&lt;AE4642,AD4642,AE4642)</f>
        <v>Balloon, Executioner, Giant Skeleton, Goblin Cage, Guards, Miner, Tornado, Zap</v>
      </c>
      <c r="AG4642" s="5" t="str">
        <f aca="false">IF(AD4642&lt;AE4642,AE4642,AD4642)</f>
        <v>Barbarian Barrel, Electro Spirit, Fireball, Goblin Cage, Goblins, Lumberjack, Phoenix, Royal Giant</v>
      </c>
      <c r="AH4642" s="5" t="str">
        <f aca="false">IF(AD4642=AF4642,AA4642,IF(AA4642="Win","Loss",IF(AA4642="Loss","Win","Draw")))</f>
        <v>Win</v>
      </c>
      <c r="AI4642" s="5" t="s">
        <v>102</v>
      </c>
    </row>
    <row r="4643" customFormat="false" ht="15" hidden="false" customHeight="true" outlineLevel="0" collapsed="false">
      <c r="A4643" s="6" t="s">
        <v>8532</v>
      </c>
      <c r="B4643" s="5" t="n">
        <v>2</v>
      </c>
      <c r="C4643" s="6" t="s">
        <v>431</v>
      </c>
      <c r="D4643" s="5" t="s">
        <v>432</v>
      </c>
      <c r="E4643" s="5" t="s">
        <v>2629</v>
      </c>
      <c r="F4643" s="5" t="s">
        <v>2630</v>
      </c>
      <c r="G4643" s="5" t="s">
        <v>2923</v>
      </c>
      <c r="H4643" s="5" t="s">
        <v>163</v>
      </c>
      <c r="I4643" s="5" t="s">
        <v>127</v>
      </c>
      <c r="J4643" s="5" t="s">
        <v>128</v>
      </c>
      <c r="K4643" s="5" t="s">
        <v>129</v>
      </c>
      <c r="L4643" s="5" t="s">
        <v>131</v>
      </c>
      <c r="M4643" s="5" t="s">
        <v>173</v>
      </c>
      <c r="N4643" s="5" t="s">
        <v>86</v>
      </c>
      <c r="O4643" s="5" t="s">
        <v>133</v>
      </c>
      <c r="P4643" s="5" t="s">
        <v>130</v>
      </c>
      <c r="Q4643" s="5" t="s">
        <v>90</v>
      </c>
      <c r="R4643" s="5" t="s">
        <v>128</v>
      </c>
      <c r="S4643" s="5" t="s">
        <v>92</v>
      </c>
      <c r="T4643" s="5" t="s">
        <v>138</v>
      </c>
      <c r="U4643" s="5" t="s">
        <v>93</v>
      </c>
      <c r="V4643" s="5" t="s">
        <v>95</v>
      </c>
      <c r="W4643" s="5" t="s">
        <v>86</v>
      </c>
      <c r="X4643" s="5" t="s">
        <v>173</v>
      </c>
      <c r="Y4643" s="5" t="n">
        <v>0</v>
      </c>
      <c r="Z4643" s="5" t="n">
        <v>1</v>
      </c>
      <c r="AA4643" s="5" t="str">
        <f aca="false">IF(Y4643&gt;Z4643,"Win",IF(Y4643&lt;Z4643,"Loss","Draw"))</f>
        <v>Loss</v>
      </c>
      <c r="AB4643" s="5" t="s">
        <v>98</v>
      </c>
      <c r="AC4643" s="5" t="s">
        <v>99</v>
      </c>
      <c r="AD4643" s="5" t="s">
        <v>796</v>
      </c>
      <c r="AE4643" s="5" t="s">
        <v>2924</v>
      </c>
      <c r="AF4643" s="5" t="str">
        <f aca="false">IF(AD4643&lt;AE4643,AD4643,AE4643)</f>
        <v>Arrows, Bandit, Battle Ram, Golden Knight, Mega Knight, Mother Witch, Skeleton Dragons, Zappies</v>
      </c>
      <c r="AG4643" s="5" t="str">
        <f aca="false">IF(AD4643&lt;AE4643,AE4643,AD4643)</f>
        <v>Barbarian Barrel, Fireball, Goblin Demolisher, Golden Knight, Mortar, Skeleton Barrel, Skeleton Dragons, Zappies</v>
      </c>
      <c r="AH4643" s="5" t="str">
        <f aca="false">IF(AD4643=AF4643,AA4643,IF(AA4643="Win","Loss",IF(AA4643="Loss","Win","Draw")))</f>
        <v>Loss</v>
      </c>
      <c r="AI4643" s="5" t="s">
        <v>102</v>
      </c>
    </row>
    <row r="4644" customFormat="false" ht="15" hidden="false" customHeight="true" outlineLevel="0" collapsed="false">
      <c r="A4644" s="6" t="s">
        <v>8533</v>
      </c>
      <c r="B4644" s="5" t="n">
        <v>1</v>
      </c>
      <c r="C4644" s="6" t="s">
        <v>431</v>
      </c>
      <c r="D4644" s="5" t="s">
        <v>432</v>
      </c>
      <c r="E4644" s="6" t="s">
        <v>1192</v>
      </c>
      <c r="F4644" s="5" t="s">
        <v>1193</v>
      </c>
      <c r="G4644" s="5" t="s">
        <v>8534</v>
      </c>
      <c r="H4644" s="5" t="s">
        <v>81</v>
      </c>
      <c r="I4644" s="5" t="s">
        <v>87</v>
      </c>
      <c r="J4644" s="5" t="s">
        <v>241</v>
      </c>
      <c r="K4644" s="5" t="s">
        <v>114</v>
      </c>
      <c r="L4644" s="5" t="s">
        <v>137</v>
      </c>
      <c r="M4644" s="5" t="s">
        <v>138</v>
      </c>
      <c r="N4644" s="5" t="s">
        <v>193</v>
      </c>
      <c r="O4644" s="5" t="s">
        <v>116</v>
      </c>
      <c r="P4644" s="5" t="s">
        <v>157</v>
      </c>
      <c r="Q4644" s="5" t="s">
        <v>141</v>
      </c>
      <c r="R4644" s="5" t="s">
        <v>95</v>
      </c>
      <c r="S4644" s="5" t="s">
        <v>107</v>
      </c>
      <c r="T4644" s="5" t="s">
        <v>150</v>
      </c>
      <c r="U4644" s="5" t="s">
        <v>178</v>
      </c>
      <c r="V4644" s="5" t="s">
        <v>143</v>
      </c>
      <c r="W4644" s="5" t="s">
        <v>93</v>
      </c>
      <c r="X4644" s="5" t="s">
        <v>177</v>
      </c>
      <c r="Y4644" s="5" t="n">
        <v>0</v>
      </c>
      <c r="Z4644" s="5" t="n">
        <v>1</v>
      </c>
      <c r="AA4644" s="5" t="str">
        <f aca="false">IF(Y4644&gt;Z4644,"Win",IF(Y4644&lt;Z4644,"Loss","Draw"))</f>
        <v>Loss</v>
      </c>
      <c r="AB4644" s="5" t="s">
        <v>98</v>
      </c>
      <c r="AC4644" s="5" t="s">
        <v>99</v>
      </c>
      <c r="AD4644" s="5" t="s">
        <v>3233</v>
      </c>
      <c r="AE4644" s="5" t="s">
        <v>180</v>
      </c>
      <c r="AF4644" s="5" t="str">
        <f aca="false">IF(AD4644&lt;AE4644,AD4644,AE4644)</f>
        <v>Barbarian Barrel, Electro Spirit, Fireball, Goblin Cage, Heal Spirit, Lumberjack, Phoenix, Royal Giant</v>
      </c>
      <c r="AG4644" s="5" t="str">
        <f aca="false">IF(AD4644&lt;AE4644,AE4644,AD4644)</f>
        <v>Fire Spirit, Giant Snowball, Goblin Demolisher, Goblin Drill, Guards, Knight, Poison, Tesla</v>
      </c>
      <c r="AH4644" s="5" t="str">
        <f aca="false">IF(AD4644=AF4644,AA4644,IF(AA4644="Win","Loss",IF(AA4644="Loss","Win","Draw")))</f>
        <v>Win</v>
      </c>
      <c r="AI4644" s="5" t="s">
        <v>102</v>
      </c>
    </row>
    <row r="4645" customFormat="false" ht="15" hidden="false" customHeight="true" outlineLevel="0" collapsed="false">
      <c r="A4645" s="6" t="s">
        <v>8533</v>
      </c>
      <c r="B4645" s="5" t="n">
        <v>2</v>
      </c>
      <c r="C4645" s="6" t="s">
        <v>431</v>
      </c>
      <c r="D4645" s="5" t="s">
        <v>432</v>
      </c>
      <c r="E4645" s="6" t="s">
        <v>1192</v>
      </c>
      <c r="F4645" s="5" t="s">
        <v>1193</v>
      </c>
      <c r="G4645" s="5" t="s">
        <v>8535</v>
      </c>
      <c r="H4645" s="5" t="s">
        <v>81</v>
      </c>
      <c r="I4645" s="5" t="s">
        <v>127</v>
      </c>
      <c r="J4645" s="5" t="s">
        <v>158</v>
      </c>
      <c r="K4645" s="5" t="s">
        <v>141</v>
      </c>
      <c r="L4645" s="5" t="s">
        <v>124</v>
      </c>
      <c r="M4645" s="5" t="s">
        <v>173</v>
      </c>
      <c r="N4645" s="5" t="s">
        <v>86</v>
      </c>
      <c r="O4645" s="5" t="s">
        <v>117</v>
      </c>
      <c r="P4645" s="5" t="s">
        <v>130</v>
      </c>
      <c r="Q4645" s="5" t="s">
        <v>203</v>
      </c>
      <c r="R4645" s="5" t="s">
        <v>91</v>
      </c>
      <c r="S4645" s="5" t="s">
        <v>159</v>
      </c>
      <c r="T4645" s="5" t="s">
        <v>157</v>
      </c>
      <c r="U4645" s="5" t="s">
        <v>201</v>
      </c>
      <c r="V4645" s="5" t="s">
        <v>89</v>
      </c>
      <c r="W4645" s="5" t="s">
        <v>153</v>
      </c>
      <c r="X4645" s="5" t="s">
        <v>97</v>
      </c>
      <c r="Y4645" s="5" t="n">
        <v>1</v>
      </c>
      <c r="Z4645" s="5" t="n">
        <v>0</v>
      </c>
      <c r="AA4645" s="5" t="str">
        <f aca="false">IF(Y4645&gt;Z4645,"Win",IF(Y4645&lt;Z4645,"Loss","Draw"))</f>
        <v>Win</v>
      </c>
      <c r="AB4645" s="5" t="s">
        <v>98</v>
      </c>
      <c r="AC4645" s="5" t="s">
        <v>99</v>
      </c>
      <c r="AD4645" s="5" t="s">
        <v>3247</v>
      </c>
      <c r="AE4645" s="5" t="s">
        <v>8536</v>
      </c>
      <c r="AF4645" s="5" t="str">
        <f aca="false">IF(AD4645&lt;AE4645,AD4645,AE4645)</f>
        <v>Arrows, Battle Ram, Bowler, Giant Skeleton, Lumberjack, Royal Ghost, Skeleton Dragons, Zappies</v>
      </c>
      <c r="AG4645" s="5" t="str">
        <f aca="false">IF(AD4645&lt;AE4645,AE4645,AD4645)</f>
        <v>Cannon, Dart Goblin, Fire Spirit, Goblin Barrel, Goblins, Ronin, The Log, Wall Breakers</v>
      </c>
      <c r="AH4645" s="5" t="str">
        <f aca="false">IF(AD4645=AF4645,AA4645,IF(AA4645="Win","Loss",IF(AA4645="Loss","Win","Draw")))</f>
        <v>Win</v>
      </c>
      <c r="AI4645" s="5" t="s">
        <v>102</v>
      </c>
    </row>
    <row r="4646" customFormat="false" ht="15" hidden="false" customHeight="true" outlineLevel="0" collapsed="false">
      <c r="A4646" s="6" t="s">
        <v>8533</v>
      </c>
      <c r="B4646" s="5" t="n">
        <v>3</v>
      </c>
      <c r="C4646" s="6" t="s">
        <v>431</v>
      </c>
      <c r="D4646" s="5" t="s">
        <v>432</v>
      </c>
      <c r="E4646" s="6" t="s">
        <v>1192</v>
      </c>
      <c r="F4646" s="5" t="s">
        <v>1193</v>
      </c>
      <c r="G4646" s="5" t="s">
        <v>8537</v>
      </c>
      <c r="H4646" s="5" t="s">
        <v>81</v>
      </c>
      <c r="I4646" s="5" t="s">
        <v>152</v>
      </c>
      <c r="J4646" s="5" t="s">
        <v>95</v>
      </c>
      <c r="K4646" s="5" t="s">
        <v>107</v>
      </c>
      <c r="L4646" s="5" t="s">
        <v>306</v>
      </c>
      <c r="M4646" s="5" t="s">
        <v>97</v>
      </c>
      <c r="N4646" s="5" t="s">
        <v>85</v>
      </c>
      <c r="O4646" s="5" t="s">
        <v>132</v>
      </c>
      <c r="P4646" s="5" t="s">
        <v>187</v>
      </c>
      <c r="Q4646" s="5" t="s">
        <v>113</v>
      </c>
      <c r="R4646" s="5" t="s">
        <v>158</v>
      </c>
      <c r="S4646" s="5" t="s">
        <v>127</v>
      </c>
      <c r="T4646" s="5" t="s">
        <v>131</v>
      </c>
      <c r="U4646" s="5" t="s">
        <v>193</v>
      </c>
      <c r="V4646" s="5" t="s">
        <v>117</v>
      </c>
      <c r="W4646" s="5" t="s">
        <v>130</v>
      </c>
      <c r="X4646" s="5" t="s">
        <v>173</v>
      </c>
      <c r="Y4646" s="5" t="n">
        <v>0</v>
      </c>
      <c r="Z4646" s="5" t="n">
        <v>1</v>
      </c>
      <c r="AA4646" s="5" t="str">
        <f aca="false">IF(Y4646&gt;Z4646,"Win",IF(Y4646&lt;Z4646,"Loss","Draw"))</f>
        <v>Loss</v>
      </c>
      <c r="AB4646" s="5" t="s">
        <v>98</v>
      </c>
      <c r="AC4646" s="5" t="s">
        <v>99</v>
      </c>
      <c r="AD4646" s="5" t="s">
        <v>8538</v>
      </c>
      <c r="AE4646" s="5" t="s">
        <v>8539</v>
      </c>
      <c r="AF4646" s="5" t="str">
        <f aca="false">IF(AD4646&lt;AE4646,AD4646,AE4646)</f>
        <v>Arrows, Bandit, Battle Ram, Bowler, Furnace, Giant Skeleton, Guards, Zappies</v>
      </c>
      <c r="AG4646" s="5" t="str">
        <f aca="false">IF(AD4646&lt;AE4646,AE4646,AD4646)</f>
        <v>Baby Dragon, Barbarian Barrel, Electro Wizard, Goblin Cage, Golem, Lightning, Ronin, Tornado</v>
      </c>
      <c r="AH4646" s="5" t="str">
        <f aca="false">IF(AD4646=AF4646,AA4646,IF(AA4646="Win","Loss",IF(AA4646="Loss","Win","Draw")))</f>
        <v>Win</v>
      </c>
      <c r="AI4646" s="5" t="s">
        <v>102</v>
      </c>
    </row>
    <row r="4647" customFormat="false" ht="15" hidden="false" customHeight="true" outlineLevel="0" collapsed="false">
      <c r="A4647" s="6" t="s">
        <v>8540</v>
      </c>
      <c r="B4647" s="5" t="n">
        <v>1</v>
      </c>
      <c r="C4647" s="6" t="s">
        <v>431</v>
      </c>
      <c r="D4647" s="5" t="s">
        <v>432</v>
      </c>
      <c r="E4647" s="5" t="s">
        <v>1213</v>
      </c>
      <c r="F4647" s="5" t="s">
        <v>1214</v>
      </c>
      <c r="G4647" s="5" t="s">
        <v>3245</v>
      </c>
      <c r="H4647" s="5" t="s">
        <v>163</v>
      </c>
      <c r="I4647" s="5" t="s">
        <v>92</v>
      </c>
      <c r="J4647" s="5" t="s">
        <v>91</v>
      </c>
      <c r="K4647" s="5" t="s">
        <v>90</v>
      </c>
      <c r="L4647" s="5" t="s">
        <v>96</v>
      </c>
      <c r="M4647" s="5" t="s">
        <v>94</v>
      </c>
      <c r="N4647" s="5" t="s">
        <v>150</v>
      </c>
      <c r="O4647" s="5" t="s">
        <v>125</v>
      </c>
      <c r="P4647" s="5" t="s">
        <v>93</v>
      </c>
      <c r="Q4647" s="5" t="s">
        <v>127</v>
      </c>
      <c r="R4647" s="5" t="s">
        <v>108</v>
      </c>
      <c r="S4647" s="5" t="s">
        <v>124</v>
      </c>
      <c r="T4647" s="5" t="s">
        <v>117</v>
      </c>
      <c r="U4647" s="5" t="s">
        <v>133</v>
      </c>
      <c r="V4647" s="5" t="s">
        <v>294</v>
      </c>
      <c r="W4647" s="5" t="s">
        <v>173</v>
      </c>
      <c r="X4647" s="5" t="s">
        <v>95</v>
      </c>
      <c r="Y4647" s="5" t="n">
        <v>0</v>
      </c>
      <c r="Z4647" s="5" t="n">
        <v>1</v>
      </c>
      <c r="AA4647" s="5" t="str">
        <f aca="false">IF(Y4647&gt;Z4647,"Win",IF(Y4647&lt;Z4647,"Loss","Draw"))</f>
        <v>Loss</v>
      </c>
      <c r="AB4647" s="5" t="s">
        <v>98</v>
      </c>
      <c r="AC4647" s="5" t="s">
        <v>99</v>
      </c>
      <c r="AD4647" s="5" t="s">
        <v>635</v>
      </c>
      <c r="AE4647" s="5" t="s">
        <v>3231</v>
      </c>
      <c r="AF4647" s="5" t="str">
        <f aca="false">IF(AD4647&lt;AE4647,AD4647,AE4647)</f>
        <v>Barbarian Barrel, Battle Ram, Dark Prince, Giant Skeleton, Mother Witch, Royal Ghost, Vines, Zappies</v>
      </c>
      <c r="AG4647" s="5" t="str">
        <f aca="false">IF(AD4647&lt;AE4647,AE4647,AD4647)</f>
        <v>Cannon Cart, Electro Spirit, Fireball, Goblins, Minions, Mortar, Rascals, Skeleton Barrel</v>
      </c>
      <c r="AH4647" s="5" t="str">
        <f aca="false">IF(AD4647=AF4647,AA4647,IF(AA4647="Win","Loss",IF(AA4647="Loss","Win","Draw")))</f>
        <v>Win</v>
      </c>
      <c r="AI4647" s="5" t="s">
        <v>102</v>
      </c>
    </row>
    <row r="4648" customFormat="false" ht="15" hidden="false" customHeight="true" outlineLevel="0" collapsed="false">
      <c r="A4648" s="6" t="s">
        <v>8540</v>
      </c>
      <c r="B4648" s="5" t="n">
        <v>2</v>
      </c>
      <c r="C4648" s="6" t="s">
        <v>431</v>
      </c>
      <c r="D4648" s="5" t="s">
        <v>432</v>
      </c>
      <c r="E4648" s="5" t="s">
        <v>1213</v>
      </c>
      <c r="F4648" s="5" t="s">
        <v>1214</v>
      </c>
      <c r="G4648" s="5" t="s">
        <v>3246</v>
      </c>
      <c r="H4648" s="5" t="s">
        <v>163</v>
      </c>
      <c r="I4648" s="5" t="s">
        <v>127</v>
      </c>
      <c r="J4648" s="5" t="s">
        <v>158</v>
      </c>
      <c r="K4648" s="5" t="s">
        <v>141</v>
      </c>
      <c r="L4648" s="5" t="s">
        <v>124</v>
      </c>
      <c r="M4648" s="5" t="s">
        <v>173</v>
      </c>
      <c r="N4648" s="5" t="s">
        <v>86</v>
      </c>
      <c r="O4648" s="5" t="s">
        <v>117</v>
      </c>
      <c r="P4648" s="5" t="s">
        <v>130</v>
      </c>
      <c r="Q4648" s="5" t="s">
        <v>201</v>
      </c>
      <c r="R4648" s="5" t="s">
        <v>202</v>
      </c>
      <c r="S4648" s="5" t="s">
        <v>203</v>
      </c>
      <c r="T4648" s="5" t="s">
        <v>204</v>
      </c>
      <c r="U4648" s="5" t="s">
        <v>234</v>
      </c>
      <c r="V4648" s="5" t="s">
        <v>118</v>
      </c>
      <c r="W4648" s="5" t="s">
        <v>157</v>
      </c>
      <c r="X4648" s="5" t="s">
        <v>88</v>
      </c>
      <c r="Y4648" s="5" t="n">
        <v>1</v>
      </c>
      <c r="Z4648" s="5" t="n">
        <v>0</v>
      </c>
      <c r="AA4648" s="5" t="str">
        <f aca="false">IF(Y4648&gt;Z4648,"Win",IF(Y4648&lt;Z4648,"Loss","Draw"))</f>
        <v>Win</v>
      </c>
      <c r="AB4648" s="5" t="s">
        <v>98</v>
      </c>
      <c r="AC4648" s="5" t="s">
        <v>99</v>
      </c>
      <c r="AD4648" s="5" t="s">
        <v>3247</v>
      </c>
      <c r="AE4648" s="5" t="s">
        <v>668</v>
      </c>
      <c r="AF4648" s="5" t="str">
        <f aca="false">IF(AD4648&lt;AE4648,AD4648,AE4648)</f>
        <v>Arrows, Battle Ram, Bowler, Giant Skeleton, Lumberjack, Royal Ghost, Skeleton Dragons, Zappies</v>
      </c>
      <c r="AG4648" s="5" t="str">
        <f aca="false">IF(AD4648&lt;AE4648,AE4648,AD4648)</f>
        <v>Berserker, Bomb Tower, Fire Spirit, Goblin Barrel, Ice Spirit, Magic Archer, Royal Delivery, Wall Breakers</v>
      </c>
      <c r="AH4648" s="5" t="str">
        <f aca="false">IF(AD4648=AF4648,AA4648,IF(AA4648="Win","Loss",IF(AA4648="Loss","Win","Draw")))</f>
        <v>Win</v>
      </c>
      <c r="AI4648" s="5" t="s">
        <v>102</v>
      </c>
    </row>
    <row r="4649" customFormat="false" ht="15" hidden="false" customHeight="true" outlineLevel="0" collapsed="false">
      <c r="A4649" s="6" t="s">
        <v>8540</v>
      </c>
      <c r="B4649" s="5" t="n">
        <v>3</v>
      </c>
      <c r="C4649" s="6" t="s">
        <v>431</v>
      </c>
      <c r="D4649" s="5" t="s">
        <v>432</v>
      </c>
      <c r="E4649" s="5" t="s">
        <v>1213</v>
      </c>
      <c r="F4649" s="5" t="s">
        <v>1214</v>
      </c>
      <c r="G4649" s="5" t="s">
        <v>3248</v>
      </c>
      <c r="H4649" s="5" t="s">
        <v>163</v>
      </c>
      <c r="I4649" s="5" t="s">
        <v>152</v>
      </c>
      <c r="J4649" s="5" t="s">
        <v>95</v>
      </c>
      <c r="K4649" s="5" t="s">
        <v>107</v>
      </c>
      <c r="L4649" s="5" t="s">
        <v>306</v>
      </c>
      <c r="M4649" s="5" t="s">
        <v>97</v>
      </c>
      <c r="N4649" s="5" t="s">
        <v>85</v>
      </c>
      <c r="O4649" s="5" t="s">
        <v>113</v>
      </c>
      <c r="P4649" s="5" t="s">
        <v>187</v>
      </c>
      <c r="Q4649" s="5" t="s">
        <v>90</v>
      </c>
      <c r="R4649" s="5" t="s">
        <v>91</v>
      </c>
      <c r="S4649" s="5" t="s">
        <v>92</v>
      </c>
      <c r="T4649" s="5" t="s">
        <v>125</v>
      </c>
      <c r="U4649" s="5" t="s">
        <v>94</v>
      </c>
      <c r="V4649" s="5" t="s">
        <v>323</v>
      </c>
      <c r="W4649" s="5" t="s">
        <v>114</v>
      </c>
      <c r="X4649" s="5" t="s">
        <v>96</v>
      </c>
      <c r="Y4649" s="5" t="n">
        <v>1</v>
      </c>
      <c r="Z4649" s="5" t="n">
        <v>0</v>
      </c>
      <c r="AA4649" s="5" t="str">
        <f aca="false">IF(Y4649&gt;Z4649,"Win",IF(Y4649&lt;Z4649,"Loss","Draw"))</f>
        <v>Win</v>
      </c>
      <c r="AB4649" s="5" t="s">
        <v>98</v>
      </c>
      <c r="AC4649" s="5" t="s">
        <v>99</v>
      </c>
      <c r="AD4649" s="5" t="s">
        <v>3250</v>
      </c>
      <c r="AE4649" s="5" t="s">
        <v>3249</v>
      </c>
      <c r="AF4649" s="5" t="str">
        <f aca="false">IF(AD4649&lt;AE4649,AD4649,AE4649)</f>
        <v>Baby Dragon, Barbarian Barrel, Furnace, Goblin Cage, Golem, Lightning, Ronin, Tornado</v>
      </c>
      <c r="AG4649" s="5" t="str">
        <f aca="false">IF(AD4649&lt;AE4649,AE4649,AD4649)</f>
        <v>Cannon Cart, Giant Snowball, Goblins, Mini P.E.K.K.A, Minions, Mortar, Rascals, Skeleton Barrel</v>
      </c>
      <c r="AH4649" s="5" t="str">
        <f aca="false">IF(AD4649=AF4649,AA4649,IF(AA4649="Win","Loss",IF(AA4649="Loss","Win","Draw")))</f>
        <v>Win</v>
      </c>
      <c r="AI4649" s="5" t="s">
        <v>102</v>
      </c>
    </row>
    <row r="4650" customFormat="false" ht="15" hidden="false" customHeight="true" outlineLevel="0" collapsed="false">
      <c r="A4650" s="6" t="s">
        <v>8541</v>
      </c>
      <c r="B4650" s="5" t="n">
        <v>1</v>
      </c>
      <c r="C4650" s="6" t="s">
        <v>431</v>
      </c>
      <c r="D4650" s="5" t="s">
        <v>432</v>
      </c>
      <c r="E4650" s="5" t="s">
        <v>523</v>
      </c>
      <c r="F4650" s="5" t="s">
        <v>524</v>
      </c>
      <c r="G4650" s="5" t="s">
        <v>2264</v>
      </c>
      <c r="H4650" s="5" t="s">
        <v>163</v>
      </c>
      <c r="I4650" s="5" t="s">
        <v>127</v>
      </c>
      <c r="J4650" s="5" t="s">
        <v>108</v>
      </c>
      <c r="K4650" s="5" t="s">
        <v>124</v>
      </c>
      <c r="L4650" s="5" t="s">
        <v>117</v>
      </c>
      <c r="M4650" s="5" t="s">
        <v>133</v>
      </c>
      <c r="N4650" s="5" t="s">
        <v>294</v>
      </c>
      <c r="O4650" s="5" t="s">
        <v>95</v>
      </c>
      <c r="P4650" s="5" t="s">
        <v>173</v>
      </c>
      <c r="Q4650" s="5" t="s">
        <v>92</v>
      </c>
      <c r="R4650" s="5" t="s">
        <v>91</v>
      </c>
      <c r="S4650" s="5" t="s">
        <v>90</v>
      </c>
      <c r="T4650" s="5" t="s">
        <v>96</v>
      </c>
      <c r="U4650" s="5" t="s">
        <v>94</v>
      </c>
      <c r="V4650" s="5" t="s">
        <v>125</v>
      </c>
      <c r="W4650" s="5" t="s">
        <v>150</v>
      </c>
      <c r="X4650" s="5" t="s">
        <v>93</v>
      </c>
      <c r="Y4650" s="5" t="n">
        <v>0</v>
      </c>
      <c r="Z4650" s="5" t="n">
        <v>1</v>
      </c>
      <c r="AA4650" s="5" t="str">
        <f aca="false">IF(Y4650&gt;Z4650,"Win",IF(Y4650&lt;Z4650,"Loss","Draw"))</f>
        <v>Loss</v>
      </c>
      <c r="AB4650" s="5" t="s">
        <v>98</v>
      </c>
      <c r="AC4650" s="5" t="s">
        <v>99</v>
      </c>
      <c r="AD4650" s="5" t="s">
        <v>3231</v>
      </c>
      <c r="AE4650" s="5" t="s">
        <v>635</v>
      </c>
      <c r="AF4650" s="5" t="str">
        <f aca="false">IF(AD4650&lt;AE4650,AD4650,AE4650)</f>
        <v>Barbarian Barrel, Battle Ram, Dark Prince, Giant Skeleton, Mother Witch, Royal Ghost, Vines, Zappies</v>
      </c>
      <c r="AG4650" s="5" t="str">
        <f aca="false">IF(AD4650&lt;AE4650,AE4650,AD4650)</f>
        <v>Cannon Cart, Electro Spirit, Fireball, Goblins, Minions, Mortar, Rascals, Skeleton Barrel</v>
      </c>
      <c r="AH4650" s="5" t="str">
        <f aca="false">IF(AD4650=AF4650,AA4650,IF(AA4650="Win","Loss",IF(AA4650="Loss","Win","Draw")))</f>
        <v>Loss</v>
      </c>
      <c r="AI4650" s="5" t="s">
        <v>102</v>
      </c>
    </row>
    <row r="4651" customFormat="false" ht="15" hidden="false" customHeight="true" outlineLevel="0" collapsed="false">
      <c r="A4651" s="6" t="s">
        <v>8541</v>
      </c>
      <c r="B4651" s="5" t="n">
        <v>2</v>
      </c>
      <c r="C4651" s="6" t="s">
        <v>431</v>
      </c>
      <c r="D4651" s="5" t="s">
        <v>432</v>
      </c>
      <c r="E4651" s="5" t="s">
        <v>523</v>
      </c>
      <c r="F4651" s="5" t="s">
        <v>524</v>
      </c>
      <c r="G4651" s="5" t="s">
        <v>3811</v>
      </c>
      <c r="H4651" s="5" t="s">
        <v>163</v>
      </c>
      <c r="I4651" s="5" t="s">
        <v>141</v>
      </c>
      <c r="J4651" s="5" t="s">
        <v>91</v>
      </c>
      <c r="K4651" s="5" t="s">
        <v>107</v>
      </c>
      <c r="L4651" s="5" t="s">
        <v>177</v>
      </c>
      <c r="M4651" s="5" t="s">
        <v>150</v>
      </c>
      <c r="N4651" s="5" t="s">
        <v>89</v>
      </c>
      <c r="O4651" s="5" t="s">
        <v>178</v>
      </c>
      <c r="P4651" s="5" t="s">
        <v>93</v>
      </c>
      <c r="Q4651" s="5" t="s">
        <v>114</v>
      </c>
      <c r="R4651" s="5" t="s">
        <v>108</v>
      </c>
      <c r="S4651" s="5" t="s">
        <v>137</v>
      </c>
      <c r="T4651" s="5" t="s">
        <v>119</v>
      </c>
      <c r="U4651" s="5" t="s">
        <v>126</v>
      </c>
      <c r="V4651" s="5" t="s">
        <v>157</v>
      </c>
      <c r="W4651" s="5" t="s">
        <v>138</v>
      </c>
      <c r="X4651" s="5" t="s">
        <v>116</v>
      </c>
      <c r="Y4651" s="5" t="n">
        <v>0</v>
      </c>
      <c r="Z4651" s="5" t="n">
        <v>1</v>
      </c>
      <c r="AA4651" s="5" t="str">
        <f aca="false">IF(Y4651&gt;Z4651,"Win",IF(Y4651&lt;Z4651,"Loss","Draw"))</f>
        <v>Loss</v>
      </c>
      <c r="AB4651" s="5" t="s">
        <v>98</v>
      </c>
      <c r="AC4651" s="5" t="s">
        <v>99</v>
      </c>
      <c r="AD4651" s="5" t="s">
        <v>3813</v>
      </c>
      <c r="AE4651" s="5" t="s">
        <v>3812</v>
      </c>
      <c r="AF4651" s="5" t="str">
        <f aca="false">IF(AD4651&lt;AE4651,AD4651,AE4651)</f>
        <v>Dark Prince, Fire Spirit, Giant Snowball, Goblin Demolisher, Goblin Drill, Goblin Hut, Poison, Skeletons</v>
      </c>
      <c r="AG4651" s="5" t="str">
        <f aca="false">IF(AD4651&lt;AE4651,AE4651,AD4651)</f>
        <v>Electro Spirit, Fireball, Goblin Cage, Goblins, Lumberjack, Phoenix, Royal Giant, The Log</v>
      </c>
      <c r="AH4651" s="5" t="str">
        <f aca="false">IF(AD4651=AF4651,AA4651,IF(AA4651="Win","Loss",IF(AA4651="Loss","Win","Draw")))</f>
        <v>Win</v>
      </c>
      <c r="AI4651" s="5" t="s">
        <v>102</v>
      </c>
    </row>
    <row r="4652" customFormat="false" ht="15" hidden="false" customHeight="true" outlineLevel="0" collapsed="false">
      <c r="A4652" s="5" t="s">
        <v>8542</v>
      </c>
      <c r="B4652" s="5" t="n">
        <v>1</v>
      </c>
      <c r="C4652" s="5" t="s">
        <v>5844</v>
      </c>
      <c r="D4652" s="5" t="s">
        <v>5845</v>
      </c>
      <c r="E4652" s="5" t="s">
        <v>8543</v>
      </c>
      <c r="F4652" s="5" t="s">
        <v>8544</v>
      </c>
      <c r="G4652" s="5" t="s">
        <v>8545</v>
      </c>
      <c r="H4652" s="5" t="s">
        <v>163</v>
      </c>
      <c r="I4652" s="5" t="s">
        <v>92</v>
      </c>
      <c r="J4652" s="5" t="s">
        <v>91</v>
      </c>
      <c r="K4652" s="5" t="s">
        <v>90</v>
      </c>
      <c r="L4652" s="5" t="s">
        <v>125</v>
      </c>
      <c r="M4652" s="5" t="s">
        <v>93</v>
      </c>
      <c r="N4652" s="5" t="s">
        <v>96</v>
      </c>
      <c r="O4652" s="5" t="s">
        <v>94</v>
      </c>
      <c r="P4652" s="5" t="s">
        <v>95</v>
      </c>
      <c r="Q4652" s="5" t="s">
        <v>127</v>
      </c>
      <c r="R4652" s="5" t="s">
        <v>219</v>
      </c>
      <c r="S4652" s="5" t="s">
        <v>141</v>
      </c>
      <c r="T4652" s="5" t="s">
        <v>117</v>
      </c>
      <c r="U4652" s="5" t="s">
        <v>133</v>
      </c>
      <c r="V4652" s="5" t="s">
        <v>294</v>
      </c>
      <c r="W4652" s="5" t="s">
        <v>173</v>
      </c>
      <c r="X4652" s="5" t="s">
        <v>95</v>
      </c>
      <c r="Y4652" s="5" t="n">
        <v>1</v>
      </c>
      <c r="Z4652" s="5" t="n">
        <v>0</v>
      </c>
      <c r="AA4652" s="5" t="str">
        <f aca="false">IF(Y4652&gt;Z4652,"Win",IF(Y4652&lt;Z4652,"Loss","Draw"))</f>
        <v>Win</v>
      </c>
      <c r="AB4652" s="5" t="s">
        <v>98</v>
      </c>
      <c r="AC4652" s="5" t="s">
        <v>99</v>
      </c>
      <c r="AD4652" s="5" t="s">
        <v>216</v>
      </c>
      <c r="AE4652" s="5" t="s">
        <v>2572</v>
      </c>
      <c r="AF4652" s="5" t="str">
        <f aca="false">IF(AD4652&lt;AE4652,AD4652,AE4652)</f>
        <v>Barbarian Barrel, Battle Ram, Giant Skeleton, Lumberjack, Mother Witch, Vines, Wizard, Zappies</v>
      </c>
      <c r="AG4652" s="5" t="str">
        <f aca="false">IF(AD4652&lt;AE4652,AE4652,AD4652)</f>
        <v>Barbarian Barrel, Cannon Cart, Fireball, Goblins, Minions, Mortar, Rascals, Skeleton Barrel</v>
      </c>
      <c r="AH4652" s="5" t="str">
        <f aca="false">IF(AD4652=AF4652,AA4652,IF(AA4652="Win","Loss",IF(AA4652="Loss","Win","Draw")))</f>
        <v>Loss</v>
      </c>
      <c r="AI4652" s="5" t="s">
        <v>297</v>
      </c>
    </row>
    <row r="4653" customFormat="false" ht="15" hidden="false" customHeight="true" outlineLevel="0" collapsed="false">
      <c r="A4653" s="7" t="s">
        <v>8546</v>
      </c>
      <c r="B4653" s="7" t="n">
        <v>1</v>
      </c>
      <c r="C4653" s="7" t="s">
        <v>5844</v>
      </c>
      <c r="D4653" s="7" t="s">
        <v>5845</v>
      </c>
      <c r="E4653" s="7" t="s">
        <v>8543</v>
      </c>
      <c r="F4653" s="7" t="s">
        <v>8544</v>
      </c>
      <c r="G4653" s="7" t="s">
        <v>8547</v>
      </c>
      <c r="H4653" s="7" t="s">
        <v>163</v>
      </c>
      <c r="I4653" s="7" t="s">
        <v>141</v>
      </c>
      <c r="J4653" s="7" t="s">
        <v>95</v>
      </c>
      <c r="K4653" s="7" t="s">
        <v>107</v>
      </c>
      <c r="L4653" s="7" t="s">
        <v>177</v>
      </c>
      <c r="M4653" s="7" t="s">
        <v>178</v>
      </c>
      <c r="N4653" s="7" t="s">
        <v>93</v>
      </c>
      <c r="O4653" s="7" t="s">
        <v>150</v>
      </c>
      <c r="P4653" s="7" t="s">
        <v>143</v>
      </c>
      <c r="Q4653" s="7" t="s">
        <v>177</v>
      </c>
      <c r="R4653" s="7" t="s">
        <v>83</v>
      </c>
      <c r="S4653" s="7" t="s">
        <v>84</v>
      </c>
      <c r="T4653" s="7" t="s">
        <v>215</v>
      </c>
      <c r="U4653" s="7" t="s">
        <v>93</v>
      </c>
      <c r="V4653" s="7" t="s">
        <v>86</v>
      </c>
      <c r="W4653" s="7" t="s">
        <v>89</v>
      </c>
      <c r="X4653" s="7" t="s">
        <v>188</v>
      </c>
      <c r="Y4653" s="7" t="n">
        <v>0</v>
      </c>
      <c r="Z4653" s="7" t="n">
        <v>1</v>
      </c>
      <c r="AA4653" s="7" t="str">
        <f aca="false">IF(Y4653&gt;Z4653,"Win",IF(Y4653&lt;Z4653,"Loss","Draw"))</f>
        <v>Loss</v>
      </c>
      <c r="AB4653" s="7" t="s">
        <v>99</v>
      </c>
      <c r="AC4653" s="7" t="s">
        <v>99</v>
      </c>
      <c r="AD4653" s="7" t="s">
        <v>180</v>
      </c>
      <c r="AE4653" s="7" t="s">
        <v>3646</v>
      </c>
      <c r="AF4653" s="7" t="str">
        <f aca="false">IF(AD4653&lt;AE4653,AD4653,AE4653)</f>
        <v>Archers, Fireball, Fisherman, Monk, Royal Giant, Skeleton Dragons, The Log, Tombstone</v>
      </c>
      <c r="AG4653" s="7" t="str">
        <f aca="false">IF(AD4653&lt;AE4653,AE4653,AD4653)</f>
        <v>Barbarian Barrel, Electro Spirit, Fireball, Goblin Cage, Heal Spirit, Lumberjack, Phoenix, Royal Giant</v>
      </c>
      <c r="AH4653" s="7" t="str">
        <f aca="false">IF(AD4653=AF4653,AA4653,IF(AA4653="Win","Loss",IF(AA4653="Loss","Win","Draw")))</f>
        <v>Win</v>
      </c>
      <c r="AI4653" s="7" t="s">
        <v>297</v>
      </c>
    </row>
    <row r="4654" customFormat="false" ht="15" hidden="false" customHeight="true" outlineLevel="0" collapsed="false">
      <c r="A4654" s="7" t="s">
        <v>8546</v>
      </c>
      <c r="B4654" s="7" t="n">
        <v>2</v>
      </c>
      <c r="C4654" s="7" t="s">
        <v>5844</v>
      </c>
      <c r="D4654" s="7" t="s">
        <v>5845</v>
      </c>
      <c r="E4654" s="7" t="s">
        <v>8543</v>
      </c>
      <c r="F4654" s="7" t="s">
        <v>8544</v>
      </c>
      <c r="G4654" s="7" t="s">
        <v>8548</v>
      </c>
      <c r="H4654" s="7" t="s">
        <v>163</v>
      </c>
      <c r="I4654" s="7" t="s">
        <v>90</v>
      </c>
      <c r="J4654" s="7" t="s">
        <v>158</v>
      </c>
      <c r="K4654" s="7" t="s">
        <v>1848</v>
      </c>
      <c r="L4654" s="7" t="s">
        <v>86</v>
      </c>
      <c r="M4654" s="7" t="s">
        <v>133</v>
      </c>
      <c r="N4654" s="7" t="s">
        <v>130</v>
      </c>
      <c r="O4654" s="7" t="s">
        <v>111</v>
      </c>
      <c r="P4654" s="7" t="s">
        <v>94</v>
      </c>
      <c r="Q4654" s="7" t="s">
        <v>153</v>
      </c>
      <c r="R4654" s="7" t="s">
        <v>172</v>
      </c>
      <c r="S4654" s="7" t="s">
        <v>141</v>
      </c>
      <c r="T4654" s="7" t="s">
        <v>95</v>
      </c>
      <c r="U4654" s="7" t="s">
        <v>165</v>
      </c>
      <c r="V4654" s="7" t="s">
        <v>118</v>
      </c>
      <c r="W4654" s="7" t="s">
        <v>88</v>
      </c>
      <c r="X4654" s="7" t="s">
        <v>116</v>
      </c>
      <c r="Y4654" s="7" t="n">
        <v>1</v>
      </c>
      <c r="Z4654" s="7" t="n">
        <v>0</v>
      </c>
      <c r="AA4654" s="7" t="str">
        <f aca="false">IF(Y4654&gt;Z4654,"Win",IF(Y4654&lt;Z4654,"Loss","Draw"))</f>
        <v>Win</v>
      </c>
      <c r="AB4654" s="7" t="s">
        <v>99</v>
      </c>
      <c r="AC4654" s="7" t="s">
        <v>99</v>
      </c>
      <c r="AD4654" s="7" t="s">
        <v>8549</v>
      </c>
      <c r="AE4654" s="7" t="s">
        <v>8550</v>
      </c>
      <c r="AF4654" s="7" t="str">
        <f aca="false">IF(AD4654&lt;AE4654,AD4654,AE4654)</f>
        <v>Arrows, Bowler, Miner, Minion Horde, Mortar, Mother Witch, Rascals, Skeleton Dragons</v>
      </c>
      <c r="AG4654" s="7" t="str">
        <f aca="false">IF(AD4654&lt;AE4654,AE4654,AD4654)</f>
        <v>Barbarian Barrel, Berserker, Cannon, Hog Rider, Ice Spirit, Lumberjack, Musketeer, Poison</v>
      </c>
      <c r="AH4654" s="7" t="str">
        <f aca="false">IF(AD4654=AF4654,AA4654,IF(AA4654="Win","Loss",IF(AA4654="Loss","Win","Draw")))</f>
        <v>Win</v>
      </c>
      <c r="AI4654" s="7" t="s">
        <v>297</v>
      </c>
    </row>
    <row r="4655" customFormat="false" ht="15" hidden="false" customHeight="true" outlineLevel="0" collapsed="false">
      <c r="A4655" s="7" t="s">
        <v>8546</v>
      </c>
      <c r="B4655" s="7" t="n">
        <v>3</v>
      </c>
      <c r="C4655" s="7" t="s">
        <v>5844</v>
      </c>
      <c r="D4655" s="7" t="s">
        <v>5845</v>
      </c>
      <c r="E4655" s="7" t="s">
        <v>8543</v>
      </c>
      <c r="F4655" s="7" t="s">
        <v>8544</v>
      </c>
      <c r="G4655" s="7" t="s">
        <v>8551</v>
      </c>
      <c r="H4655" s="7" t="s">
        <v>163</v>
      </c>
      <c r="I4655" s="7" t="s">
        <v>203</v>
      </c>
      <c r="J4655" s="7" t="s">
        <v>202</v>
      </c>
      <c r="K4655" s="7" t="s">
        <v>201</v>
      </c>
      <c r="L4655" s="7" t="s">
        <v>209</v>
      </c>
      <c r="M4655" s="7" t="s">
        <v>204</v>
      </c>
      <c r="N4655" s="7" t="s">
        <v>157</v>
      </c>
      <c r="O4655" s="7" t="s">
        <v>88</v>
      </c>
      <c r="P4655" s="7" t="s">
        <v>118</v>
      </c>
      <c r="Q4655" s="7" t="s">
        <v>407</v>
      </c>
      <c r="R4655" s="7" t="s">
        <v>186</v>
      </c>
      <c r="S4655" s="7" t="s">
        <v>91</v>
      </c>
      <c r="T4655" s="7" t="s">
        <v>97</v>
      </c>
      <c r="U4655" s="7" t="s">
        <v>130</v>
      </c>
      <c r="V4655" s="7" t="s">
        <v>114</v>
      </c>
      <c r="W4655" s="7" t="s">
        <v>234</v>
      </c>
      <c r="X4655" s="7" t="s">
        <v>111</v>
      </c>
      <c r="Y4655" s="7" t="n">
        <v>0</v>
      </c>
      <c r="Z4655" s="7" t="n">
        <v>1</v>
      </c>
      <c r="AA4655" s="7" t="str">
        <f aca="false">IF(Y4655&gt;Z4655,"Win",IF(Y4655&lt;Z4655,"Loss","Draw"))</f>
        <v>Loss</v>
      </c>
      <c r="AB4655" s="7" t="s">
        <v>99</v>
      </c>
      <c r="AC4655" s="7" t="s">
        <v>99</v>
      </c>
      <c r="AD4655" s="7" t="s">
        <v>587</v>
      </c>
      <c r="AE4655" s="7" t="s">
        <v>8369</v>
      </c>
      <c r="AF4655" s="7" t="str">
        <f aca="false">IF(AD4655&lt;AE4655,AD4655,AE4655)</f>
        <v>Arrows, Balloon, Bomb Tower, Firecracker, Giant Snowball, Goblins, Miner, Ronin</v>
      </c>
      <c r="AG4655" s="7" t="str">
        <f aca="false">IF(AD4655&lt;AE4655,AE4655,AD4655)</f>
        <v>Berserker, Fire Spirit, Goblin Barrel, Ice Spirit, Inferno Tower, Magic Archer, Royal Delivery, Wall Breakers</v>
      </c>
      <c r="AH4655" s="7" t="str">
        <f aca="false">IF(AD4655=AF4655,AA4655,IF(AA4655="Win","Loss",IF(AA4655="Loss","Win","Draw")))</f>
        <v>Win</v>
      </c>
      <c r="AI4655" s="7" t="s">
        <v>297</v>
      </c>
    </row>
    <row r="4656" customFormat="false" ht="15" hidden="false" customHeight="true" outlineLevel="0" collapsed="false">
      <c r="A4656" s="5" t="s">
        <v>8552</v>
      </c>
      <c r="B4656" s="5" t="n">
        <v>1</v>
      </c>
      <c r="C4656" s="5" t="s">
        <v>5844</v>
      </c>
      <c r="D4656" s="5" t="s">
        <v>5845</v>
      </c>
      <c r="E4656" s="5" t="s">
        <v>356</v>
      </c>
      <c r="F4656" s="5" t="s">
        <v>357</v>
      </c>
      <c r="G4656" s="5" t="s">
        <v>8553</v>
      </c>
      <c r="H4656" s="5" t="s">
        <v>163</v>
      </c>
      <c r="I4656" s="5" t="s">
        <v>127</v>
      </c>
      <c r="J4656" s="5" t="s">
        <v>128</v>
      </c>
      <c r="K4656" s="5" t="s">
        <v>129</v>
      </c>
      <c r="L4656" s="5" t="s">
        <v>173</v>
      </c>
      <c r="M4656" s="5" t="s">
        <v>133</v>
      </c>
      <c r="N4656" s="5" t="s">
        <v>86</v>
      </c>
      <c r="O4656" s="5" t="s">
        <v>97</v>
      </c>
      <c r="P4656" s="5" t="s">
        <v>130</v>
      </c>
      <c r="Q4656" s="5" t="s">
        <v>129</v>
      </c>
      <c r="R4656" s="5" t="s">
        <v>172</v>
      </c>
      <c r="S4656" s="5" t="s">
        <v>87</v>
      </c>
      <c r="T4656" s="5" t="s">
        <v>111</v>
      </c>
      <c r="U4656" s="5" t="s">
        <v>88</v>
      </c>
      <c r="V4656" s="5" t="s">
        <v>116</v>
      </c>
      <c r="W4656" s="5" t="s">
        <v>118</v>
      </c>
      <c r="X4656" s="5" t="s">
        <v>89</v>
      </c>
      <c r="Y4656" s="5" t="n">
        <v>0</v>
      </c>
      <c r="Z4656" s="5" t="n">
        <v>1</v>
      </c>
      <c r="AA4656" s="5" t="str">
        <f aca="false">IF(Y4656&gt;Z4656,"Win",IF(Y4656&lt;Z4656,"Loss","Draw"))</f>
        <v>Loss</v>
      </c>
      <c r="AB4656" s="5" t="s">
        <v>98</v>
      </c>
      <c r="AC4656" s="5" t="s">
        <v>99</v>
      </c>
      <c r="AD4656" s="5" t="s">
        <v>2394</v>
      </c>
      <c r="AE4656" s="5" t="s">
        <v>8554</v>
      </c>
      <c r="AF4656" s="5" t="str">
        <f aca="false">IF(AD4656&lt;AE4656,AD4656,AE4656)</f>
        <v>Arrows, Battle Ram, Golden Knight, Mega Knight, Mother Witch, Ronin, Skeleton Dragons, Zappies</v>
      </c>
      <c r="AG4656" s="5" t="str">
        <f aca="false">IF(AD4656&lt;AE4656,AE4656,AD4656)</f>
        <v>Berserker, Ice Spirit, Mega Knight, Miner, Musketeer, Poison, Tesla, The Log</v>
      </c>
      <c r="AH4656" s="5" t="str">
        <f aca="false">IF(AD4656=AF4656,AA4656,IF(AA4656="Win","Loss",IF(AA4656="Loss","Win","Draw")))</f>
        <v>Loss</v>
      </c>
      <c r="AI4656" s="5" t="s">
        <v>297</v>
      </c>
    </row>
    <row r="4657" customFormat="false" ht="15" hidden="false" customHeight="true" outlineLevel="0" collapsed="false">
      <c r="A4657" s="5" t="s">
        <v>8552</v>
      </c>
      <c r="B4657" s="5" t="n">
        <v>2</v>
      </c>
      <c r="C4657" s="5" t="s">
        <v>5844</v>
      </c>
      <c r="D4657" s="5" t="s">
        <v>5845</v>
      </c>
      <c r="E4657" s="5" t="s">
        <v>356</v>
      </c>
      <c r="F4657" s="5" t="s">
        <v>357</v>
      </c>
      <c r="G4657" s="5" t="s">
        <v>8555</v>
      </c>
      <c r="H4657" s="5" t="s">
        <v>352</v>
      </c>
      <c r="I4657" s="5" t="s">
        <v>113</v>
      </c>
      <c r="J4657" s="5" t="s">
        <v>108</v>
      </c>
      <c r="K4657" s="5" t="s">
        <v>114</v>
      </c>
      <c r="L4657" s="5" t="s">
        <v>119</v>
      </c>
      <c r="M4657" s="5" t="s">
        <v>116</v>
      </c>
      <c r="N4657" s="5" t="s">
        <v>118</v>
      </c>
      <c r="O4657" s="5" t="s">
        <v>117</v>
      </c>
      <c r="P4657" s="5" t="s">
        <v>115</v>
      </c>
      <c r="Q4657" s="5" t="s">
        <v>778</v>
      </c>
      <c r="R4657" s="5" t="s">
        <v>108</v>
      </c>
      <c r="S4657" s="5" t="s">
        <v>113</v>
      </c>
      <c r="T4657" s="5" t="s">
        <v>112</v>
      </c>
      <c r="U4657" s="5" t="s">
        <v>223</v>
      </c>
      <c r="V4657" s="5" t="s">
        <v>93</v>
      </c>
      <c r="W4657" s="5" t="s">
        <v>327</v>
      </c>
      <c r="X4657" s="5" t="s">
        <v>193</v>
      </c>
      <c r="Y4657" s="5" t="n">
        <v>1</v>
      </c>
      <c r="Z4657" s="5" t="n">
        <v>0</v>
      </c>
      <c r="AA4657" s="5" t="str">
        <f aca="false">IF(Y4657&gt;Z4657,"Win",IF(Y4657&lt;Z4657,"Loss","Draw"))</f>
        <v>Win</v>
      </c>
      <c r="AB4657" s="5" t="s">
        <v>98</v>
      </c>
      <c r="AC4657" s="5" t="s">
        <v>99</v>
      </c>
      <c r="AD4657" s="5" t="s">
        <v>121</v>
      </c>
      <c r="AE4657" s="5" t="s">
        <v>8556</v>
      </c>
      <c r="AF4657" s="5" t="str">
        <f aca="false">IF(AD4657&lt;AE4657,AD4657,AE4657)</f>
        <v>Dark Prince, Fireball, Furnace, Guards, P.E.K.K.A, Rage, Ram Rider, Spirit Empress</v>
      </c>
      <c r="AG4657" s="5" t="str">
        <f aca="false">IF(AD4657&lt;AE4657,AE4657,AD4657)</f>
        <v>Dark Prince, Furnace, Giant Skeleton, Giant Snowball, Goblin Hut, Graveyard, Ice Spirit, Poison</v>
      </c>
      <c r="AH4657" s="5" t="str">
        <f aca="false">IF(AD4657=AF4657,AA4657,IF(AA4657="Win","Loss",IF(AA4657="Loss","Win","Draw")))</f>
        <v>Loss</v>
      </c>
      <c r="AI4657" s="5" t="s">
        <v>297</v>
      </c>
    </row>
    <row r="4658" customFormat="false" ht="15" hidden="false" customHeight="true" outlineLevel="0" collapsed="false">
      <c r="A4658" s="5" t="s">
        <v>8552</v>
      </c>
      <c r="B4658" s="5" t="n">
        <v>3</v>
      </c>
      <c r="C4658" s="5" t="s">
        <v>5844</v>
      </c>
      <c r="D4658" s="5" t="s">
        <v>5845</v>
      </c>
      <c r="E4658" s="5" t="s">
        <v>356</v>
      </c>
      <c r="F4658" s="5" t="s">
        <v>357</v>
      </c>
      <c r="G4658" s="5" t="s">
        <v>8557</v>
      </c>
      <c r="H4658" s="5" t="s">
        <v>163</v>
      </c>
      <c r="I4658" s="5" t="s">
        <v>92</v>
      </c>
      <c r="J4658" s="5" t="s">
        <v>123</v>
      </c>
      <c r="K4658" s="5" t="s">
        <v>90</v>
      </c>
      <c r="L4658" s="5" t="s">
        <v>193</v>
      </c>
      <c r="M4658" s="5" t="s">
        <v>307</v>
      </c>
      <c r="N4658" s="5" t="s">
        <v>95</v>
      </c>
      <c r="O4658" s="5" t="s">
        <v>85</v>
      </c>
      <c r="P4658" s="5" t="s">
        <v>94</v>
      </c>
      <c r="Q4658" s="5" t="s">
        <v>82</v>
      </c>
      <c r="R4658" s="5" t="s">
        <v>151</v>
      </c>
      <c r="S4658" s="5" t="s">
        <v>152</v>
      </c>
      <c r="T4658" s="5" t="s">
        <v>119</v>
      </c>
      <c r="U4658" s="5" t="s">
        <v>126</v>
      </c>
      <c r="V4658" s="5" t="s">
        <v>150</v>
      </c>
      <c r="W4658" s="5" t="s">
        <v>85</v>
      </c>
      <c r="X4658" s="5" t="s">
        <v>95</v>
      </c>
      <c r="Y4658" s="5" t="n">
        <v>0</v>
      </c>
      <c r="Z4658" s="5" t="n">
        <v>1</v>
      </c>
      <c r="AA4658" s="5" t="str">
        <f aca="false">IF(Y4658&gt;Z4658,"Win",IF(Y4658&lt;Z4658,"Loss","Draw"))</f>
        <v>Loss</v>
      </c>
      <c r="AB4658" s="5" t="s">
        <v>98</v>
      </c>
      <c r="AC4658" s="5" t="s">
        <v>99</v>
      </c>
      <c r="AD4658" s="5" t="s">
        <v>8558</v>
      </c>
      <c r="AE4658" s="5" t="s">
        <v>5034</v>
      </c>
      <c r="AF4658" s="5" t="str">
        <f aca="false">IF(AD4658&lt;AE4658,AD4658,AE4658)</f>
        <v>Baby Dragon, Barbarian Barrel, Electro Spirit, Goblin Hut, Lightning, Mighty Miner, Royal Hogs, Skeletons</v>
      </c>
      <c r="AG4658" s="5" t="str">
        <f aca="false">IF(AD4658&lt;AE4658,AE4658,AD4658)</f>
        <v>Barbarian Barrel, Goblinstein, Guards, Ice Wizard, Lightning, Mortar, Rascals, Skeleton Barrel</v>
      </c>
      <c r="AH4658" s="5" t="str">
        <f aca="false">IF(AD4658=AF4658,AA4658,IF(AA4658="Win","Loss",IF(AA4658="Loss","Win","Draw")))</f>
        <v>Win</v>
      </c>
      <c r="AI4658" s="5" t="s">
        <v>297</v>
      </c>
    </row>
    <row r="4659" customFormat="false" ht="15" hidden="false" customHeight="true" outlineLevel="0" collapsed="false">
      <c r="A4659" s="7" t="s">
        <v>8559</v>
      </c>
      <c r="B4659" s="7" t="n">
        <v>1</v>
      </c>
      <c r="C4659" s="7" t="s">
        <v>5844</v>
      </c>
      <c r="D4659" s="7" t="s">
        <v>5845</v>
      </c>
      <c r="E4659" s="7" t="s">
        <v>356</v>
      </c>
      <c r="F4659" s="7" t="s">
        <v>357</v>
      </c>
      <c r="G4659" s="7" t="s">
        <v>8560</v>
      </c>
      <c r="H4659" s="7" t="s">
        <v>352</v>
      </c>
      <c r="I4659" s="7" t="s">
        <v>141</v>
      </c>
      <c r="J4659" s="7" t="s">
        <v>95</v>
      </c>
      <c r="K4659" s="7" t="s">
        <v>107</v>
      </c>
      <c r="L4659" s="7" t="s">
        <v>177</v>
      </c>
      <c r="M4659" s="7" t="s">
        <v>178</v>
      </c>
      <c r="N4659" s="7" t="s">
        <v>93</v>
      </c>
      <c r="O4659" s="7" t="s">
        <v>150</v>
      </c>
      <c r="P4659" s="7" t="s">
        <v>143</v>
      </c>
      <c r="Q4659" s="7" t="s">
        <v>84</v>
      </c>
      <c r="R4659" s="7" t="s">
        <v>188</v>
      </c>
      <c r="S4659" s="7" t="s">
        <v>114</v>
      </c>
      <c r="T4659" s="7" t="s">
        <v>115</v>
      </c>
      <c r="U4659" s="7" t="s">
        <v>125</v>
      </c>
      <c r="V4659" s="7" t="s">
        <v>108</v>
      </c>
      <c r="W4659" s="7" t="s">
        <v>116</v>
      </c>
      <c r="X4659" s="7" t="s">
        <v>86</v>
      </c>
      <c r="Y4659" s="7" t="n">
        <v>0</v>
      </c>
      <c r="Z4659" s="7" t="n">
        <v>3</v>
      </c>
      <c r="AA4659" s="7" t="str">
        <f aca="false">IF(Y4659&gt;Z4659,"Win",IF(Y4659&lt;Z4659,"Loss","Draw"))</f>
        <v>Loss</v>
      </c>
      <c r="AB4659" s="7" t="s">
        <v>99</v>
      </c>
      <c r="AC4659" s="7" t="s">
        <v>99</v>
      </c>
      <c r="AD4659" s="7" t="s">
        <v>180</v>
      </c>
      <c r="AE4659" s="7" t="s">
        <v>8561</v>
      </c>
      <c r="AF4659" s="7" t="str">
        <f aca="false">IF(AD4659&lt;AE4659,AD4659,AE4659)</f>
        <v>Archers, Cannon Cart, Dark Prince, Giant Snowball, Graveyard, Poison, Skeleton Dragons, Tombstone</v>
      </c>
      <c r="AG4659" s="7" t="str">
        <f aca="false">IF(AD4659&lt;AE4659,AE4659,AD4659)</f>
        <v>Barbarian Barrel, Electro Spirit, Fireball, Goblin Cage, Heal Spirit, Lumberjack, Phoenix, Royal Giant</v>
      </c>
      <c r="AH4659" s="7" t="str">
        <f aca="false">IF(AD4659=AF4659,AA4659,IF(AA4659="Win","Loss",IF(AA4659="Loss","Win","Draw")))</f>
        <v>Win</v>
      </c>
      <c r="AI4659" s="7" t="s">
        <v>297</v>
      </c>
    </row>
    <row r="4660" customFormat="false" ht="15" hidden="false" customHeight="true" outlineLevel="0" collapsed="false">
      <c r="A4660" s="7" t="s">
        <v>8559</v>
      </c>
      <c r="B4660" s="7" t="n">
        <v>2</v>
      </c>
      <c r="C4660" s="7" t="s">
        <v>5844</v>
      </c>
      <c r="D4660" s="7" t="s">
        <v>5845</v>
      </c>
      <c r="E4660" s="7" t="s">
        <v>356</v>
      </c>
      <c r="F4660" s="7" t="s">
        <v>357</v>
      </c>
      <c r="G4660" s="7" t="s">
        <v>8562</v>
      </c>
      <c r="H4660" s="7" t="s">
        <v>163</v>
      </c>
      <c r="I4660" s="7" t="s">
        <v>141</v>
      </c>
      <c r="J4660" s="7" t="s">
        <v>95</v>
      </c>
      <c r="K4660" s="7" t="s">
        <v>107</v>
      </c>
      <c r="L4660" s="7" t="s">
        <v>177</v>
      </c>
      <c r="M4660" s="7" t="s">
        <v>178</v>
      </c>
      <c r="N4660" s="7" t="s">
        <v>93</v>
      </c>
      <c r="O4660" s="7" t="s">
        <v>150</v>
      </c>
      <c r="P4660" s="7" t="s">
        <v>143</v>
      </c>
      <c r="Q4660" s="7" t="s">
        <v>84</v>
      </c>
      <c r="R4660" s="7" t="s">
        <v>188</v>
      </c>
      <c r="S4660" s="7" t="s">
        <v>114</v>
      </c>
      <c r="T4660" s="7" t="s">
        <v>115</v>
      </c>
      <c r="U4660" s="7" t="s">
        <v>125</v>
      </c>
      <c r="V4660" s="7" t="s">
        <v>108</v>
      </c>
      <c r="W4660" s="7" t="s">
        <v>116</v>
      </c>
      <c r="X4660" s="7" t="s">
        <v>86</v>
      </c>
      <c r="Y4660" s="7" t="n">
        <v>0</v>
      </c>
      <c r="Z4660" s="7" t="n">
        <v>1</v>
      </c>
      <c r="AA4660" s="7" t="str">
        <f aca="false">IF(Y4660&gt;Z4660,"Win",IF(Y4660&lt;Z4660,"Loss","Draw"))</f>
        <v>Loss</v>
      </c>
      <c r="AB4660" s="7" t="s">
        <v>99</v>
      </c>
      <c r="AC4660" s="7" t="s">
        <v>98</v>
      </c>
      <c r="AD4660" s="7" t="s">
        <v>180</v>
      </c>
      <c r="AE4660" s="7" t="s">
        <v>8561</v>
      </c>
      <c r="AF4660" s="7" t="str">
        <f aca="false">IF(AD4660&lt;AE4660,AD4660,AE4660)</f>
        <v>Archers, Cannon Cart, Dark Prince, Giant Snowball, Graveyard, Poison, Skeleton Dragons, Tombstone</v>
      </c>
      <c r="AG4660" s="7" t="str">
        <f aca="false">IF(AD4660&lt;AE4660,AE4660,AD4660)</f>
        <v>Barbarian Barrel, Electro Spirit, Fireball, Goblin Cage, Heal Spirit, Lumberjack, Phoenix, Royal Giant</v>
      </c>
      <c r="AH4660" s="7" t="str">
        <f aca="false">IF(AD4660=AF4660,AA4660,IF(AA4660="Win","Loss",IF(AA4660="Loss","Win","Draw")))</f>
        <v>Win</v>
      </c>
      <c r="AI4660" s="7" t="s">
        <v>297</v>
      </c>
    </row>
    <row r="4661" customFormat="false" ht="15" hidden="false" customHeight="true" outlineLevel="0" collapsed="false">
      <c r="A4661" s="7" t="s">
        <v>8559</v>
      </c>
      <c r="B4661" s="7" t="n">
        <v>3</v>
      </c>
      <c r="C4661" s="7" t="s">
        <v>5844</v>
      </c>
      <c r="D4661" s="7" t="s">
        <v>5845</v>
      </c>
      <c r="E4661" s="7" t="s">
        <v>356</v>
      </c>
      <c r="F4661" s="7" t="s">
        <v>357</v>
      </c>
      <c r="G4661" s="7" t="s">
        <v>8563</v>
      </c>
      <c r="H4661" s="7" t="s">
        <v>163</v>
      </c>
      <c r="I4661" s="7" t="s">
        <v>203</v>
      </c>
      <c r="J4661" s="7" t="s">
        <v>202</v>
      </c>
      <c r="K4661" s="7" t="s">
        <v>201</v>
      </c>
      <c r="L4661" s="7" t="s">
        <v>97</v>
      </c>
      <c r="M4661" s="7" t="s">
        <v>204</v>
      </c>
      <c r="N4661" s="7" t="s">
        <v>157</v>
      </c>
      <c r="O4661" s="7" t="s">
        <v>87</v>
      </c>
      <c r="P4661" s="7" t="s">
        <v>118</v>
      </c>
      <c r="Q4661" s="7" t="s">
        <v>152</v>
      </c>
      <c r="R4661" s="7" t="s">
        <v>128</v>
      </c>
      <c r="S4661" s="7" t="s">
        <v>107</v>
      </c>
      <c r="T4661" s="7" t="s">
        <v>387</v>
      </c>
      <c r="U4661" s="7" t="s">
        <v>158</v>
      </c>
      <c r="V4661" s="7" t="s">
        <v>85</v>
      </c>
      <c r="W4661" s="7" t="s">
        <v>187</v>
      </c>
      <c r="X4661" s="7" t="s">
        <v>95</v>
      </c>
      <c r="Y4661" s="7" t="n">
        <v>1</v>
      </c>
      <c r="Z4661" s="7" t="n">
        <v>0</v>
      </c>
      <c r="AA4661" s="7" t="str">
        <f aca="false">IF(Y4661&gt;Z4661,"Win",IF(Y4661&lt;Z4661,"Loss","Draw"))</f>
        <v>Win</v>
      </c>
      <c r="AB4661" s="7" t="s">
        <v>99</v>
      </c>
      <c r="AC4661" s="7" t="s">
        <v>99</v>
      </c>
      <c r="AD4661" s="7" t="s">
        <v>1001</v>
      </c>
      <c r="AE4661" s="7" t="s">
        <v>1499</v>
      </c>
      <c r="AF4661" s="7" t="str">
        <f aca="false">IF(AD4661&lt;AE4661,AD4661,AE4661)</f>
        <v>Baby Dragon, Barbarian Barrel, Bowler, Electro Giant, Goblin Cage, Golden Knight, Lightning, Tornado</v>
      </c>
      <c r="AG4661" s="7" t="str">
        <f aca="false">IF(AD4661&lt;AE4661,AE4661,AD4661)</f>
        <v>Fire Spirit, Goblin Barrel, Ice Spirit, Magic Archer, Ronin, Royal Delivery, Tesla, Wall Breakers</v>
      </c>
      <c r="AH4661" s="7" t="str">
        <f aca="false">IF(AD4661=AF4661,AA4661,IF(AA4661="Win","Loss",IF(AA4661="Loss","Win","Draw")))</f>
        <v>Loss</v>
      </c>
      <c r="AI4661" s="7" t="s">
        <v>297</v>
      </c>
    </row>
    <row r="4662" customFormat="false" ht="15" hidden="false" customHeight="true" outlineLevel="0" collapsed="false">
      <c r="A4662" s="7" t="s">
        <v>8559</v>
      </c>
      <c r="B4662" s="7" t="n">
        <v>4</v>
      </c>
      <c r="C4662" s="7" t="s">
        <v>5844</v>
      </c>
      <c r="D4662" s="7" t="s">
        <v>5845</v>
      </c>
      <c r="E4662" s="7" t="s">
        <v>356</v>
      </c>
      <c r="F4662" s="7" t="s">
        <v>357</v>
      </c>
      <c r="G4662" s="7" t="s">
        <v>8564</v>
      </c>
      <c r="H4662" s="7" t="s">
        <v>163</v>
      </c>
      <c r="I4662" s="7" t="s">
        <v>152</v>
      </c>
      <c r="J4662" s="7" t="s">
        <v>188</v>
      </c>
      <c r="K4662" s="7" t="s">
        <v>128</v>
      </c>
      <c r="L4662" s="7" t="s">
        <v>187</v>
      </c>
      <c r="M4662" s="7" t="s">
        <v>307</v>
      </c>
      <c r="N4662" s="7" t="s">
        <v>306</v>
      </c>
      <c r="O4662" s="7" t="s">
        <v>85</v>
      </c>
      <c r="P4662" s="7" t="s">
        <v>242</v>
      </c>
      <c r="Q4662" s="7" t="s">
        <v>127</v>
      </c>
      <c r="R4662" s="7" t="s">
        <v>337</v>
      </c>
      <c r="S4662" s="7" t="s">
        <v>129</v>
      </c>
      <c r="T4662" s="7" t="s">
        <v>133</v>
      </c>
      <c r="U4662" s="7" t="s">
        <v>88</v>
      </c>
      <c r="V4662" s="7" t="s">
        <v>124</v>
      </c>
      <c r="W4662" s="7" t="s">
        <v>173</v>
      </c>
      <c r="X4662" s="7" t="s">
        <v>130</v>
      </c>
      <c r="Y4662" s="7" t="n">
        <v>3</v>
      </c>
      <c r="Z4662" s="7" t="n">
        <v>1</v>
      </c>
      <c r="AA4662" s="7" t="str">
        <f aca="false">IF(Y4662&gt;Z4662,"Win",IF(Y4662&lt;Z4662,"Loss","Draw"))</f>
        <v>Win</v>
      </c>
      <c r="AB4662" s="7" t="s">
        <v>99</v>
      </c>
      <c r="AC4662" s="7" t="s">
        <v>99</v>
      </c>
      <c r="AD4662" s="7" t="s">
        <v>5848</v>
      </c>
      <c r="AE4662" s="7" t="s">
        <v>8565</v>
      </c>
      <c r="AF4662" s="7" t="str">
        <f aca="false">IF(AD4662&lt;AE4662,AD4662,AE4662)</f>
        <v>Arrows, Battle Ram, Berserker, Boss Bandit, Mega Knight, Mother Witch, Royal Ghost, Zappies</v>
      </c>
      <c r="AG4662" s="7" t="str">
        <f aca="false">IF(AD4662&lt;AE4662,AE4662,AD4662)</f>
        <v>Baby Dragon, Bomber, Golden Knight, Golem, Ice Wizard, Lightning, Tombstone, Tornado</v>
      </c>
      <c r="AH4662" s="7" t="str">
        <f aca="false">IF(AD4662=AF4662,AA4662,IF(AA4662="Win","Loss",IF(AA4662="Loss","Win","Draw")))</f>
        <v>Loss</v>
      </c>
      <c r="AI4662" s="7" t="s">
        <v>297</v>
      </c>
    </row>
    <row r="4663" customFormat="false" ht="15" hidden="false" customHeight="true" outlineLevel="0" collapsed="false">
      <c r="A4663" s="7" t="s">
        <v>8566</v>
      </c>
      <c r="B4663" s="7" t="n">
        <v>1</v>
      </c>
      <c r="C4663" s="7" t="s">
        <v>5844</v>
      </c>
      <c r="D4663" s="7" t="s">
        <v>5845</v>
      </c>
      <c r="E4663" s="7" t="s">
        <v>356</v>
      </c>
      <c r="F4663" s="7" t="s">
        <v>357</v>
      </c>
      <c r="G4663" s="7" t="s">
        <v>8567</v>
      </c>
      <c r="H4663" s="7" t="s">
        <v>352</v>
      </c>
      <c r="I4663" s="7" t="s">
        <v>208</v>
      </c>
      <c r="J4663" s="7" t="s">
        <v>186</v>
      </c>
      <c r="K4663" s="7" t="s">
        <v>109</v>
      </c>
      <c r="L4663" s="7" t="s">
        <v>110</v>
      </c>
      <c r="M4663" s="7" t="s">
        <v>112</v>
      </c>
      <c r="N4663" s="7" t="s">
        <v>93</v>
      </c>
      <c r="O4663" s="7" t="s">
        <v>86</v>
      </c>
      <c r="P4663" s="7" t="s">
        <v>188</v>
      </c>
      <c r="Q4663" s="7" t="s">
        <v>172</v>
      </c>
      <c r="R4663" s="7" t="s">
        <v>158</v>
      </c>
      <c r="S4663" s="7" t="s">
        <v>109</v>
      </c>
      <c r="T4663" s="7" t="s">
        <v>115</v>
      </c>
      <c r="U4663" s="7" t="s">
        <v>447</v>
      </c>
      <c r="V4663" s="7" t="s">
        <v>440</v>
      </c>
      <c r="W4663" s="7" t="s">
        <v>193</v>
      </c>
      <c r="X4663" s="7" t="s">
        <v>130</v>
      </c>
      <c r="Y4663" s="7" t="n">
        <v>1</v>
      </c>
      <c r="Z4663" s="7" t="n">
        <v>0</v>
      </c>
      <c r="AA4663" s="7" t="str">
        <f aca="false">IF(Y4663&gt;Z4663,"Win",IF(Y4663&lt;Z4663,"Loss","Draw"))</f>
        <v>Win</v>
      </c>
      <c r="AB4663" s="7" t="s">
        <v>99</v>
      </c>
      <c r="AC4663" s="7" t="s">
        <v>99</v>
      </c>
      <c r="AD4663" s="7" t="s">
        <v>832</v>
      </c>
      <c r="AE4663" s="7" t="s">
        <v>4876</v>
      </c>
      <c r="AF4663" s="7" t="str">
        <f aca="false">IF(AD4663&lt;AE4663,AD4663,AE4663)</f>
        <v>Arrows, Bowler, Giant, Graveyard, Guards, Musketeer, Night Witch, Zap</v>
      </c>
      <c r="AG4663" s="7" t="str">
        <f aca="false">IF(AD4663&lt;AE4663,AE4663,AD4663)</f>
        <v>Balloon, Fireball, Lava Hound, Skeleton Dragons, Spirit Empress, Tombstone, Valkyrie, Zap</v>
      </c>
      <c r="AH4663" s="7" t="str">
        <f aca="false">IF(AD4663=AF4663,AA4663,IF(AA4663="Win","Loss",IF(AA4663="Loss","Win","Draw")))</f>
        <v>Loss</v>
      </c>
      <c r="AI4663" s="7" t="s">
        <v>297</v>
      </c>
    </row>
    <row r="4664" customFormat="false" ht="15" hidden="false" customHeight="true" outlineLevel="0" collapsed="false">
      <c r="A4664" s="7" t="s">
        <v>8566</v>
      </c>
      <c r="B4664" s="7" t="n">
        <v>2</v>
      </c>
      <c r="C4664" s="7" t="s">
        <v>5844</v>
      </c>
      <c r="D4664" s="7" t="s">
        <v>5845</v>
      </c>
      <c r="E4664" s="7" t="s">
        <v>356</v>
      </c>
      <c r="F4664" s="7" t="s">
        <v>357</v>
      </c>
      <c r="G4664" s="7" t="s">
        <v>8568</v>
      </c>
      <c r="H4664" s="7" t="s">
        <v>352</v>
      </c>
      <c r="I4664" s="7" t="s">
        <v>284</v>
      </c>
      <c r="J4664" s="7" t="s">
        <v>128</v>
      </c>
      <c r="K4664" s="7" t="s">
        <v>107</v>
      </c>
      <c r="L4664" s="7" t="s">
        <v>387</v>
      </c>
      <c r="M4664" s="7" t="s">
        <v>158</v>
      </c>
      <c r="N4664" s="7" t="s">
        <v>85</v>
      </c>
      <c r="O4664" s="7" t="s">
        <v>187</v>
      </c>
      <c r="P4664" s="7" t="s">
        <v>95</v>
      </c>
      <c r="Q4664" s="7" t="s">
        <v>84</v>
      </c>
      <c r="R4664" s="7" t="s">
        <v>108</v>
      </c>
      <c r="S4664" s="7" t="s">
        <v>114</v>
      </c>
      <c r="T4664" s="7" t="s">
        <v>137</v>
      </c>
      <c r="U4664" s="7" t="s">
        <v>88</v>
      </c>
      <c r="V4664" s="7" t="s">
        <v>116</v>
      </c>
      <c r="W4664" s="7" t="s">
        <v>234</v>
      </c>
      <c r="X4664" s="7" t="s">
        <v>95</v>
      </c>
      <c r="Y4664" s="7" t="n">
        <v>0</v>
      </c>
      <c r="Z4664" s="7" t="n">
        <v>1</v>
      </c>
      <c r="AA4664" s="7" t="str">
        <f aca="false">IF(Y4664&gt;Z4664,"Win",IF(Y4664&lt;Z4664,"Loss","Draw"))</f>
        <v>Loss</v>
      </c>
      <c r="AB4664" s="7" t="s">
        <v>99</v>
      </c>
      <c r="AC4664" s="7" t="s">
        <v>99</v>
      </c>
      <c r="AD4664" s="7" t="s">
        <v>8569</v>
      </c>
      <c r="AE4664" s="7" t="s">
        <v>8570</v>
      </c>
      <c r="AF4664" s="7" t="str">
        <f aca="false">IF(AD4664&lt;AE4664,AD4664,AE4664)</f>
        <v>Archers, Barbarian Barrel, Berserker, Bomb Tower, Dark Prince, Giant Snowball, Goblin Drill, Poison</v>
      </c>
      <c r="AG4664" s="7" t="str">
        <f aca="false">IF(AD4664&lt;AE4664,AE4664,AD4664)</f>
        <v>Barbarian Barrel, Bowler, Electro Giant, Goblin Cage, Golden Knight, Inferno Dragon, Lightning, Tornado</v>
      </c>
      <c r="AH4664" s="7" t="str">
        <f aca="false">IF(AD4664=AF4664,AA4664,IF(AA4664="Win","Loss",IF(AA4664="Loss","Win","Draw")))</f>
        <v>Win</v>
      </c>
      <c r="AI4664" s="7" t="s">
        <v>297</v>
      </c>
    </row>
    <row r="4665" customFormat="false" ht="15" hidden="false" customHeight="true" outlineLevel="0" collapsed="false">
      <c r="A4665" s="7" t="s">
        <v>8566</v>
      </c>
      <c r="B4665" s="7" t="n">
        <v>3</v>
      </c>
      <c r="C4665" s="7" t="s">
        <v>5844</v>
      </c>
      <c r="D4665" s="7" t="s">
        <v>5845</v>
      </c>
      <c r="E4665" s="7" t="s">
        <v>356</v>
      </c>
      <c r="F4665" s="7" t="s">
        <v>357</v>
      </c>
      <c r="G4665" s="7" t="s">
        <v>8571</v>
      </c>
      <c r="H4665" s="7" t="s">
        <v>163</v>
      </c>
      <c r="I4665" s="7" t="s">
        <v>92</v>
      </c>
      <c r="J4665" s="7" t="s">
        <v>91</v>
      </c>
      <c r="K4665" s="7" t="s">
        <v>90</v>
      </c>
      <c r="L4665" s="7" t="s">
        <v>97</v>
      </c>
      <c r="M4665" s="7" t="s">
        <v>94</v>
      </c>
      <c r="N4665" s="7" t="s">
        <v>159</v>
      </c>
      <c r="O4665" s="7" t="s">
        <v>89</v>
      </c>
      <c r="P4665" s="7" t="s">
        <v>116</v>
      </c>
      <c r="Q4665" s="7" t="s">
        <v>82</v>
      </c>
      <c r="R4665" s="7" t="s">
        <v>83</v>
      </c>
      <c r="S4665" s="7" t="s">
        <v>124</v>
      </c>
      <c r="T4665" s="7" t="s">
        <v>142</v>
      </c>
      <c r="U4665" s="7" t="s">
        <v>164</v>
      </c>
      <c r="V4665" s="7" t="s">
        <v>257</v>
      </c>
      <c r="W4665" s="7" t="s">
        <v>143</v>
      </c>
      <c r="X4665" s="7" t="s">
        <v>89</v>
      </c>
      <c r="Y4665" s="7" t="n">
        <v>1</v>
      </c>
      <c r="Z4665" s="7" t="n">
        <v>0</v>
      </c>
      <c r="AA4665" s="7" t="str">
        <f aca="false">IF(Y4665&gt;Z4665,"Win",IF(Y4665&lt;Z4665,"Loss","Draw"))</f>
        <v>Win</v>
      </c>
      <c r="AB4665" s="7" t="s">
        <v>99</v>
      </c>
      <c r="AC4665" s="7" t="s">
        <v>99</v>
      </c>
      <c r="AD4665" s="7" t="s">
        <v>1570</v>
      </c>
      <c r="AE4665" s="7" t="s">
        <v>8572</v>
      </c>
      <c r="AF4665" s="7" t="str">
        <f aca="false">IF(AD4665&lt;AE4665,AD4665,AE4665)</f>
        <v>Dart Goblin, Goblins, Mortar, Poison, Rascals, Ronin, Skeleton Barrel, The Log</v>
      </c>
      <c r="AG4665" s="7" t="str">
        <f aca="false">IF(AD4665&lt;AE4665,AE4665,AD4665)</f>
        <v>Earthquake, Heal Spirit, Hunter, Monk, Royal Ghost, Royal Hogs, The Log, Three Musketeers</v>
      </c>
      <c r="AH4665" s="7" t="str">
        <f aca="false">IF(AD4665=AF4665,AA4665,IF(AA4665="Win","Loss",IF(AA4665="Loss","Win","Draw")))</f>
        <v>Win</v>
      </c>
      <c r="AI4665" s="7" t="s">
        <v>297</v>
      </c>
    </row>
    <row r="4666" customFormat="false" ht="15" hidden="false" customHeight="true" outlineLevel="0" collapsed="false">
      <c r="A4666" s="7" t="s">
        <v>8573</v>
      </c>
      <c r="B4666" s="7" t="n">
        <v>1</v>
      </c>
      <c r="C4666" s="7" t="s">
        <v>5844</v>
      </c>
      <c r="D4666" s="7" t="s">
        <v>5845</v>
      </c>
      <c r="E4666" s="7" t="s">
        <v>356</v>
      </c>
      <c r="F4666" s="7" t="s">
        <v>357</v>
      </c>
      <c r="G4666" s="7" t="s">
        <v>8574</v>
      </c>
      <c r="H4666" s="7" t="s">
        <v>163</v>
      </c>
      <c r="I4666" s="7" t="s">
        <v>124</v>
      </c>
      <c r="J4666" s="7" t="s">
        <v>172</v>
      </c>
      <c r="K4666" s="7" t="s">
        <v>129</v>
      </c>
      <c r="L4666" s="7" t="s">
        <v>97</v>
      </c>
      <c r="M4666" s="7" t="s">
        <v>164</v>
      </c>
      <c r="N4666" s="7" t="s">
        <v>173</v>
      </c>
      <c r="O4666" s="7" t="s">
        <v>165</v>
      </c>
      <c r="P4666" s="7" t="s">
        <v>130</v>
      </c>
      <c r="Q4666" s="7" t="s">
        <v>185</v>
      </c>
      <c r="R4666" s="7" t="s">
        <v>186</v>
      </c>
      <c r="S4666" s="7" t="s">
        <v>241</v>
      </c>
      <c r="T4666" s="7" t="s">
        <v>111</v>
      </c>
      <c r="U4666" s="7" t="s">
        <v>88</v>
      </c>
      <c r="V4666" s="7" t="s">
        <v>187</v>
      </c>
      <c r="W4666" s="7" t="s">
        <v>109</v>
      </c>
      <c r="X4666" s="7" t="s">
        <v>234</v>
      </c>
      <c r="Y4666" s="7" t="n">
        <v>0</v>
      </c>
      <c r="Z4666" s="7" t="n">
        <v>1</v>
      </c>
      <c r="AA4666" s="7" t="str">
        <f aca="false">IF(Y4666&gt;Z4666,"Win",IF(Y4666&lt;Z4666,"Loss","Draw"))</f>
        <v>Loss</v>
      </c>
      <c r="AB4666" s="7" t="s">
        <v>99</v>
      </c>
      <c r="AC4666" s="7" t="s">
        <v>99</v>
      </c>
      <c r="AD4666" s="7" t="s">
        <v>8575</v>
      </c>
      <c r="AE4666" s="7" t="s">
        <v>363</v>
      </c>
      <c r="AF4666" s="7" t="str">
        <f aca="false">IF(AD4666&lt;AE4666,AD4666,AE4666)</f>
        <v>Arrows, Earthquake, Hog Rider, Mega Knight, Musketeer, Ronin, Royal Ghost, Zappies</v>
      </c>
      <c r="AG4666" s="7" t="str">
        <f aca="false">IF(AD4666&lt;AE4666,AE4666,AD4666)</f>
        <v>Balloon, Berserker, Bomb Tower, Executioner, Knight, Miner, Tornado, Zap</v>
      </c>
      <c r="AH4666" s="7" t="str">
        <f aca="false">IF(AD4666=AF4666,AA4666,IF(AA4666="Win","Loss",IF(AA4666="Loss","Win","Draw")))</f>
        <v>Loss</v>
      </c>
      <c r="AI4666" s="7" t="s">
        <v>297</v>
      </c>
    </row>
    <row r="4667" customFormat="false" ht="15" hidden="false" customHeight="true" outlineLevel="0" collapsed="false">
      <c r="A4667" s="7" t="s">
        <v>8573</v>
      </c>
      <c r="B4667" s="7" t="n">
        <v>2</v>
      </c>
      <c r="C4667" s="7" t="s">
        <v>5844</v>
      </c>
      <c r="D4667" s="7" t="s">
        <v>5845</v>
      </c>
      <c r="E4667" s="7" t="s">
        <v>356</v>
      </c>
      <c r="F4667" s="7" t="s">
        <v>357</v>
      </c>
      <c r="G4667" s="7" t="s">
        <v>8576</v>
      </c>
      <c r="H4667" s="7" t="s">
        <v>352</v>
      </c>
      <c r="I4667" s="7" t="s">
        <v>201</v>
      </c>
      <c r="J4667" s="7" t="s">
        <v>202</v>
      </c>
      <c r="K4667" s="7" t="s">
        <v>233</v>
      </c>
      <c r="L4667" s="7" t="s">
        <v>157</v>
      </c>
      <c r="M4667" s="7" t="s">
        <v>88</v>
      </c>
      <c r="N4667" s="7" t="s">
        <v>204</v>
      </c>
      <c r="O4667" s="7" t="s">
        <v>234</v>
      </c>
      <c r="P4667" s="7" t="s">
        <v>111</v>
      </c>
      <c r="Q4667" s="7" t="s">
        <v>129</v>
      </c>
      <c r="R4667" s="7" t="s">
        <v>172</v>
      </c>
      <c r="S4667" s="7" t="s">
        <v>118</v>
      </c>
      <c r="T4667" s="7" t="s">
        <v>165</v>
      </c>
      <c r="U4667" s="7" t="s">
        <v>85</v>
      </c>
      <c r="V4667" s="7" t="s">
        <v>119</v>
      </c>
      <c r="W4667" s="7" t="s">
        <v>89</v>
      </c>
      <c r="X4667" s="7" t="s">
        <v>126</v>
      </c>
      <c r="Y4667" s="7" t="n">
        <v>0</v>
      </c>
      <c r="Z4667" s="7" t="n">
        <v>1</v>
      </c>
      <c r="AA4667" s="7" t="str">
        <f aca="false">IF(Y4667&gt;Z4667,"Win",IF(Y4667&lt;Z4667,"Loss","Draw"))</f>
        <v>Loss</v>
      </c>
      <c r="AB4667" s="7" t="s">
        <v>99</v>
      </c>
      <c r="AC4667" s="7" t="s">
        <v>99</v>
      </c>
      <c r="AD4667" s="7" t="s">
        <v>380</v>
      </c>
      <c r="AE4667" s="7" t="s">
        <v>8577</v>
      </c>
      <c r="AF4667" s="7" t="str">
        <f aca="false">IF(AD4667&lt;AE4667,AD4667,AE4667)</f>
        <v>Bats, Berserker, Bomb Tower, Fire Spirit, Magic Archer, Miner, Royal Delivery, Wall Breakers</v>
      </c>
      <c r="AG4667" s="7" t="str">
        <f aca="false">IF(AD4667&lt;AE4667,AE4667,AD4667)</f>
        <v>Goblin Hut, Hog Rider, Ice Spirit, Lightning, Mega Knight, Musketeer, Skeletons, The Log</v>
      </c>
      <c r="AH4667" s="7" t="str">
        <f aca="false">IF(AD4667=AF4667,AA4667,IF(AA4667="Win","Loss",IF(AA4667="Loss","Win","Draw")))</f>
        <v>Loss</v>
      </c>
      <c r="AI4667" s="7" t="s">
        <v>297</v>
      </c>
    </row>
    <row r="4668" customFormat="false" ht="15" hidden="false" customHeight="true" outlineLevel="0" collapsed="false">
      <c r="A4668" s="7" t="s">
        <v>8573</v>
      </c>
      <c r="B4668" s="7" t="n">
        <v>3</v>
      </c>
      <c r="C4668" s="7" t="s">
        <v>5844</v>
      </c>
      <c r="D4668" s="7" t="s">
        <v>5845</v>
      </c>
      <c r="E4668" s="7" t="s">
        <v>356</v>
      </c>
      <c r="F4668" s="7" t="s">
        <v>357</v>
      </c>
      <c r="G4668" s="7" t="s">
        <v>8578</v>
      </c>
      <c r="H4668" s="7" t="s">
        <v>352</v>
      </c>
      <c r="I4668" s="7" t="s">
        <v>201</v>
      </c>
      <c r="J4668" s="7" t="s">
        <v>202</v>
      </c>
      <c r="K4668" s="7" t="s">
        <v>233</v>
      </c>
      <c r="L4668" s="7" t="s">
        <v>157</v>
      </c>
      <c r="M4668" s="7" t="s">
        <v>88</v>
      </c>
      <c r="N4668" s="7" t="s">
        <v>204</v>
      </c>
      <c r="O4668" s="7" t="s">
        <v>234</v>
      </c>
      <c r="P4668" s="7" t="s">
        <v>111</v>
      </c>
      <c r="Q4668" s="7" t="s">
        <v>129</v>
      </c>
      <c r="R4668" s="7" t="s">
        <v>172</v>
      </c>
      <c r="S4668" s="7" t="s">
        <v>118</v>
      </c>
      <c r="T4668" s="7" t="s">
        <v>165</v>
      </c>
      <c r="U4668" s="7" t="s">
        <v>85</v>
      </c>
      <c r="V4668" s="7" t="s">
        <v>119</v>
      </c>
      <c r="W4668" s="7" t="s">
        <v>89</v>
      </c>
      <c r="X4668" s="7" t="s">
        <v>126</v>
      </c>
      <c r="Y4668" s="7" t="n">
        <v>1</v>
      </c>
      <c r="Z4668" s="7" t="n">
        <v>0</v>
      </c>
      <c r="AA4668" s="7" t="str">
        <f aca="false">IF(Y4668&gt;Z4668,"Win",IF(Y4668&lt;Z4668,"Loss","Draw"))</f>
        <v>Win</v>
      </c>
      <c r="AB4668" s="7" t="s">
        <v>99</v>
      </c>
      <c r="AC4668" s="7" t="s">
        <v>98</v>
      </c>
      <c r="AD4668" s="7" t="s">
        <v>380</v>
      </c>
      <c r="AE4668" s="7" t="s">
        <v>8577</v>
      </c>
      <c r="AF4668" s="7" t="str">
        <f aca="false">IF(AD4668&lt;AE4668,AD4668,AE4668)</f>
        <v>Bats, Berserker, Bomb Tower, Fire Spirit, Magic Archer, Miner, Royal Delivery, Wall Breakers</v>
      </c>
      <c r="AG4668" s="7" t="str">
        <f aca="false">IF(AD4668&lt;AE4668,AE4668,AD4668)</f>
        <v>Goblin Hut, Hog Rider, Ice Spirit, Lightning, Mega Knight, Musketeer, Skeletons, The Log</v>
      </c>
      <c r="AH4668" s="7" t="str">
        <f aca="false">IF(AD4668=AF4668,AA4668,IF(AA4668="Win","Loss",IF(AA4668="Loss","Win","Draw")))</f>
        <v>Win</v>
      </c>
      <c r="AI4668" s="7" t="s">
        <v>297</v>
      </c>
    </row>
    <row r="4669" customFormat="false" ht="15" hidden="false" customHeight="true" outlineLevel="0" collapsed="false">
      <c r="A4669" s="7" t="s">
        <v>8573</v>
      </c>
      <c r="B4669" s="7" t="n">
        <v>4</v>
      </c>
      <c r="C4669" s="7" t="s">
        <v>5844</v>
      </c>
      <c r="D4669" s="7" t="s">
        <v>5845</v>
      </c>
      <c r="E4669" s="7" t="s">
        <v>356</v>
      </c>
      <c r="F4669" s="7" t="s">
        <v>357</v>
      </c>
      <c r="G4669" s="7" t="s">
        <v>8579</v>
      </c>
      <c r="H4669" s="7" t="s">
        <v>163</v>
      </c>
      <c r="I4669" s="7" t="s">
        <v>141</v>
      </c>
      <c r="J4669" s="7" t="s">
        <v>83</v>
      </c>
      <c r="K4669" s="7" t="s">
        <v>107</v>
      </c>
      <c r="L4669" s="7" t="s">
        <v>177</v>
      </c>
      <c r="M4669" s="7" t="s">
        <v>178</v>
      </c>
      <c r="N4669" s="7" t="s">
        <v>93</v>
      </c>
      <c r="O4669" s="7" t="s">
        <v>150</v>
      </c>
      <c r="P4669" s="7" t="s">
        <v>89</v>
      </c>
      <c r="Q4669" s="7" t="s">
        <v>84</v>
      </c>
      <c r="R4669" s="7" t="s">
        <v>151</v>
      </c>
      <c r="S4669" s="7" t="s">
        <v>114</v>
      </c>
      <c r="T4669" s="7" t="s">
        <v>137</v>
      </c>
      <c r="U4669" s="7" t="s">
        <v>138</v>
      </c>
      <c r="V4669" s="7" t="s">
        <v>116</v>
      </c>
      <c r="W4669" s="7" t="s">
        <v>87</v>
      </c>
      <c r="X4669" s="7" t="s">
        <v>193</v>
      </c>
      <c r="Y4669" s="7" t="n">
        <v>1</v>
      </c>
      <c r="Z4669" s="7" t="n">
        <v>0</v>
      </c>
      <c r="AA4669" s="7" t="str">
        <f aca="false">IF(Y4669&gt;Z4669,"Win",IF(Y4669&lt;Z4669,"Loss","Draw"))</f>
        <v>Win</v>
      </c>
      <c r="AB4669" s="7" t="s">
        <v>99</v>
      </c>
      <c r="AC4669" s="7" t="s">
        <v>99</v>
      </c>
      <c r="AD4669" s="7" t="s">
        <v>3818</v>
      </c>
      <c r="AE4669" s="7" t="s">
        <v>8580</v>
      </c>
      <c r="AF4669" s="7" t="str">
        <f aca="false">IF(AD4669&lt;AE4669,AD4669,AE4669)</f>
        <v>Archers, Giant Snowball, Goblin Demolisher, Goblin Drill, Guards, Mighty Miner, Poison, Tesla</v>
      </c>
      <c r="AG4669" s="7" t="str">
        <f aca="false">IF(AD4669&lt;AE4669,AE4669,AD4669)</f>
        <v>Electro Spirit, Fireball, Goblin Cage, Lumberjack, Monk, Phoenix, Royal Giant, The Log</v>
      </c>
      <c r="AH4669" s="7" t="str">
        <f aca="false">IF(AD4669=AF4669,AA4669,IF(AA4669="Win","Loss",IF(AA4669="Loss","Win","Draw")))</f>
        <v>Loss</v>
      </c>
      <c r="AI4669" s="7" t="s">
        <v>297</v>
      </c>
    </row>
    <row r="4670" customFormat="false" ht="15" hidden="false" customHeight="true" outlineLevel="0" collapsed="false">
      <c r="A4670" s="7" t="s">
        <v>8581</v>
      </c>
      <c r="B4670" s="7" t="n">
        <v>1</v>
      </c>
      <c r="C4670" s="7" t="s">
        <v>5844</v>
      </c>
      <c r="D4670" s="7" t="s">
        <v>5845</v>
      </c>
      <c r="E4670" s="7" t="s">
        <v>356</v>
      </c>
      <c r="F4670" s="7" t="s">
        <v>357</v>
      </c>
      <c r="G4670" s="7" t="s">
        <v>8582</v>
      </c>
      <c r="H4670" s="7" t="s">
        <v>163</v>
      </c>
      <c r="I4670" s="7" t="s">
        <v>141</v>
      </c>
      <c r="J4670" s="7" t="s">
        <v>95</v>
      </c>
      <c r="K4670" s="7" t="s">
        <v>107</v>
      </c>
      <c r="L4670" s="7" t="s">
        <v>177</v>
      </c>
      <c r="M4670" s="7" t="s">
        <v>178</v>
      </c>
      <c r="N4670" s="7" t="s">
        <v>93</v>
      </c>
      <c r="O4670" s="7" t="s">
        <v>150</v>
      </c>
      <c r="P4670" s="7" t="s">
        <v>143</v>
      </c>
      <c r="Q4670" s="7" t="s">
        <v>185</v>
      </c>
      <c r="R4670" s="7" t="s">
        <v>128</v>
      </c>
      <c r="S4670" s="7" t="s">
        <v>284</v>
      </c>
      <c r="T4670" s="7" t="s">
        <v>115</v>
      </c>
      <c r="U4670" s="7" t="s">
        <v>158</v>
      </c>
      <c r="V4670" s="7" t="s">
        <v>173</v>
      </c>
      <c r="W4670" s="7" t="s">
        <v>187</v>
      </c>
      <c r="X4670" s="7" t="s">
        <v>785</v>
      </c>
      <c r="Y4670" s="7" t="n">
        <v>1</v>
      </c>
      <c r="Z4670" s="7" t="n">
        <v>0</v>
      </c>
      <c r="AA4670" s="7" t="str">
        <f aca="false">IF(Y4670&gt;Z4670,"Win",IF(Y4670&lt;Z4670,"Loss","Draw"))</f>
        <v>Win</v>
      </c>
      <c r="AB4670" s="7" t="s">
        <v>99</v>
      </c>
      <c r="AC4670" s="7" t="s">
        <v>99</v>
      </c>
      <c r="AD4670" s="7" t="s">
        <v>180</v>
      </c>
      <c r="AE4670" s="7" t="s">
        <v>787</v>
      </c>
      <c r="AF4670" s="7" t="str">
        <f aca="false">IF(AD4670&lt;AE4670,AD4670,AE4670)</f>
        <v>Barbarian Barrel, Electro Spirit, Fireball, Goblin Cage, Heal Spirit, Lumberjack, Phoenix, Royal Giant</v>
      </c>
      <c r="AG4670" s="7" t="str">
        <f aca="false">IF(AD4670&lt;AE4670,AE4670,AD4670)</f>
        <v>Bowler, Executioner, Freeze, Golden Knight, Graveyard, Inferno Dragon, Tornado, Zappies</v>
      </c>
      <c r="AH4670" s="7" t="str">
        <f aca="false">IF(AD4670=AF4670,AA4670,IF(AA4670="Win","Loss",IF(AA4670="Loss","Win","Draw")))</f>
        <v>Win</v>
      </c>
      <c r="AI4670" s="7" t="s">
        <v>297</v>
      </c>
    </row>
    <row r="4671" customFormat="false" ht="15" hidden="false" customHeight="true" outlineLevel="0" collapsed="false">
      <c r="A4671" s="7" t="s">
        <v>8581</v>
      </c>
      <c r="B4671" s="7" t="n">
        <v>2</v>
      </c>
      <c r="C4671" s="7" t="s">
        <v>5844</v>
      </c>
      <c r="D4671" s="7" t="s">
        <v>5845</v>
      </c>
      <c r="E4671" s="7" t="s">
        <v>356</v>
      </c>
      <c r="F4671" s="7" t="s">
        <v>357</v>
      </c>
      <c r="G4671" s="7" t="s">
        <v>8583</v>
      </c>
      <c r="H4671" s="7" t="s">
        <v>163</v>
      </c>
      <c r="I4671" s="7" t="s">
        <v>219</v>
      </c>
      <c r="J4671" s="7" t="s">
        <v>186</v>
      </c>
      <c r="K4671" s="7" t="s">
        <v>83</v>
      </c>
      <c r="L4671" s="7" t="s">
        <v>111</v>
      </c>
      <c r="M4671" s="7" t="s">
        <v>130</v>
      </c>
      <c r="N4671" s="7" t="s">
        <v>114</v>
      </c>
      <c r="O4671" s="7" t="s">
        <v>234</v>
      </c>
      <c r="P4671" s="7" t="s">
        <v>193</v>
      </c>
      <c r="Q4671" s="7" t="s">
        <v>84</v>
      </c>
      <c r="R4671" s="7" t="s">
        <v>108</v>
      </c>
      <c r="S4671" s="7" t="s">
        <v>114</v>
      </c>
      <c r="T4671" s="7" t="s">
        <v>137</v>
      </c>
      <c r="U4671" s="7" t="s">
        <v>138</v>
      </c>
      <c r="V4671" s="7" t="s">
        <v>88</v>
      </c>
      <c r="W4671" s="7" t="s">
        <v>116</v>
      </c>
      <c r="X4671" s="7" t="s">
        <v>234</v>
      </c>
      <c r="Y4671" s="7" t="n">
        <v>1</v>
      </c>
      <c r="Z4671" s="7" t="n">
        <v>0</v>
      </c>
      <c r="AA4671" s="7" t="str">
        <f aca="false">IF(Y4671&gt;Z4671,"Win",IF(Y4671&lt;Z4671,"Loss","Draw"))</f>
        <v>Win</v>
      </c>
      <c r="AB4671" s="7" t="s">
        <v>99</v>
      </c>
      <c r="AC4671" s="7" t="s">
        <v>99</v>
      </c>
      <c r="AD4671" s="7" t="s">
        <v>883</v>
      </c>
      <c r="AE4671" s="7" t="s">
        <v>8584</v>
      </c>
      <c r="AF4671" s="7" t="str">
        <f aca="false">IF(AD4671&lt;AE4671,AD4671,AE4671)</f>
        <v>Archers, Berserker, Bomb Tower, Dark Prince, Giant Snowball, Goblin Demolisher, Goblin Drill, Poison</v>
      </c>
      <c r="AG4671" s="7" t="str">
        <f aca="false">IF(AD4671&lt;AE4671,AE4671,AD4671)</f>
        <v>Arrows, Balloon, Bomb Tower, Giant Snowball, Guards, Miner, Monk, Wizard</v>
      </c>
      <c r="AH4671" s="7" t="str">
        <f aca="false">IF(AD4671=AF4671,AA4671,IF(AA4671="Win","Loss",IF(AA4671="Loss","Win","Draw")))</f>
        <v>Loss</v>
      </c>
      <c r="AI4671" s="7" t="s">
        <v>297</v>
      </c>
    </row>
    <row r="4672" customFormat="false" ht="15" hidden="false" customHeight="true" outlineLevel="0" collapsed="false">
      <c r="A4672" s="7" t="s">
        <v>8585</v>
      </c>
      <c r="B4672" s="7" t="n">
        <v>1</v>
      </c>
      <c r="C4672" s="7" t="s">
        <v>5844</v>
      </c>
      <c r="D4672" s="7" t="s">
        <v>5845</v>
      </c>
      <c r="E4672" s="7" t="s">
        <v>356</v>
      </c>
      <c r="F4672" s="7" t="s">
        <v>357</v>
      </c>
      <c r="G4672" s="7" t="s">
        <v>8586</v>
      </c>
      <c r="H4672" s="7" t="s">
        <v>163</v>
      </c>
      <c r="I4672" s="7" t="s">
        <v>114</v>
      </c>
      <c r="J4672" s="7" t="s">
        <v>108</v>
      </c>
      <c r="K4672" s="7" t="s">
        <v>113</v>
      </c>
      <c r="L4672" s="7" t="s">
        <v>117</v>
      </c>
      <c r="M4672" s="7" t="s">
        <v>116</v>
      </c>
      <c r="N4672" s="7" t="s">
        <v>118</v>
      </c>
      <c r="O4672" s="7" t="s">
        <v>115</v>
      </c>
      <c r="P4672" s="7" t="s">
        <v>119</v>
      </c>
      <c r="Q4672" s="7" t="s">
        <v>127</v>
      </c>
      <c r="R4672" s="7" t="s">
        <v>219</v>
      </c>
      <c r="S4672" s="7" t="s">
        <v>124</v>
      </c>
      <c r="T4672" s="7" t="s">
        <v>117</v>
      </c>
      <c r="U4672" s="7" t="s">
        <v>133</v>
      </c>
      <c r="V4672" s="7" t="s">
        <v>294</v>
      </c>
      <c r="W4672" s="7" t="s">
        <v>95</v>
      </c>
      <c r="X4672" s="7" t="s">
        <v>193</v>
      </c>
      <c r="Y4672" s="7" t="n">
        <v>1</v>
      </c>
      <c r="Z4672" s="7" t="n">
        <v>0</v>
      </c>
      <c r="AA4672" s="7" t="str">
        <f aca="false">IF(Y4672&gt;Z4672,"Win",IF(Y4672&lt;Z4672,"Loss","Draw"))</f>
        <v>Win</v>
      </c>
      <c r="AB4672" s="7" t="s">
        <v>99</v>
      </c>
      <c r="AC4672" s="7" t="s">
        <v>99</v>
      </c>
      <c r="AD4672" s="7" t="s">
        <v>121</v>
      </c>
      <c r="AE4672" s="7" t="s">
        <v>8587</v>
      </c>
      <c r="AF4672" s="7" t="str">
        <f aca="false">IF(AD4672&lt;AE4672,AD4672,AE4672)</f>
        <v>Barbarian Barrel, Battle Ram, Giant Skeleton, Guards, Mother Witch, Royal Ghost, Vines, Wizard</v>
      </c>
      <c r="AG4672" s="7" t="str">
        <f aca="false">IF(AD4672&lt;AE4672,AE4672,AD4672)</f>
        <v>Dark Prince, Furnace, Giant Skeleton, Giant Snowball, Goblin Hut, Graveyard, Ice Spirit, Poison</v>
      </c>
      <c r="AH4672" s="7" t="str">
        <f aca="false">IF(AD4672=AF4672,AA4672,IF(AA4672="Win","Loss",IF(AA4672="Loss","Win","Draw")))</f>
        <v>Loss</v>
      </c>
      <c r="AI4672" s="7" t="s">
        <v>297</v>
      </c>
    </row>
    <row r="4673" customFormat="false" ht="15" hidden="false" customHeight="true" outlineLevel="0" collapsed="false">
      <c r="A4673" s="7" t="s">
        <v>8585</v>
      </c>
      <c r="B4673" s="7" t="n">
        <v>2</v>
      </c>
      <c r="C4673" s="7" t="s">
        <v>5844</v>
      </c>
      <c r="D4673" s="7" t="s">
        <v>5845</v>
      </c>
      <c r="E4673" s="7" t="s">
        <v>356</v>
      </c>
      <c r="F4673" s="7" t="s">
        <v>357</v>
      </c>
      <c r="G4673" s="7" t="s">
        <v>8588</v>
      </c>
      <c r="H4673" s="7" t="s">
        <v>352</v>
      </c>
      <c r="I4673" s="7" t="s">
        <v>152</v>
      </c>
      <c r="J4673" s="7" t="s">
        <v>158</v>
      </c>
      <c r="K4673" s="7" t="s">
        <v>107</v>
      </c>
      <c r="L4673" s="7" t="s">
        <v>387</v>
      </c>
      <c r="M4673" s="7" t="s">
        <v>307</v>
      </c>
      <c r="N4673" s="7" t="s">
        <v>85</v>
      </c>
      <c r="O4673" s="7" t="s">
        <v>95</v>
      </c>
      <c r="P4673" s="7" t="s">
        <v>187</v>
      </c>
      <c r="Q4673" s="7" t="s">
        <v>284</v>
      </c>
      <c r="R4673" s="7" t="s">
        <v>186</v>
      </c>
      <c r="S4673" s="7" t="s">
        <v>208</v>
      </c>
      <c r="T4673" s="7" t="s">
        <v>110</v>
      </c>
      <c r="U4673" s="7" t="s">
        <v>93</v>
      </c>
      <c r="V4673" s="7" t="s">
        <v>86</v>
      </c>
      <c r="W4673" s="7" t="s">
        <v>193</v>
      </c>
      <c r="X4673" s="7" t="s">
        <v>109</v>
      </c>
      <c r="Y4673" s="7" t="n">
        <v>1</v>
      </c>
      <c r="Z4673" s="7" t="n">
        <v>0</v>
      </c>
      <c r="AA4673" s="7" t="str">
        <f aca="false">IF(Y4673&gt;Z4673,"Win",IF(Y4673&lt;Z4673,"Loss","Draw"))</f>
        <v>Win</v>
      </c>
      <c r="AB4673" s="7" t="s">
        <v>99</v>
      </c>
      <c r="AC4673" s="7" t="s">
        <v>99</v>
      </c>
      <c r="AD4673" s="7" t="s">
        <v>1103</v>
      </c>
      <c r="AE4673" s="7" t="s">
        <v>7300</v>
      </c>
      <c r="AF4673" s="7" t="str">
        <f aca="false">IF(AD4673&lt;AE4673,AD4673,AE4673)</f>
        <v>Baby Dragon, Barbarian Barrel, Bowler, Electro Giant, Goblin Cage, Ice Wizard, Lightning, Tornado</v>
      </c>
      <c r="AG4673" s="7" t="str">
        <f aca="false">IF(AD4673&lt;AE4673,AE4673,AD4673)</f>
        <v>Balloon, Fireball, Guards, Inferno Dragon, Lava Hound, Skeleton Dragons, Valkyrie, Zap</v>
      </c>
      <c r="AH4673" s="7" t="str">
        <f aca="false">IF(AD4673=AF4673,AA4673,IF(AA4673="Win","Loss",IF(AA4673="Loss","Win","Draw")))</f>
        <v>Win</v>
      </c>
      <c r="AI4673" s="7" t="s">
        <v>297</v>
      </c>
    </row>
    <row r="4674" customFormat="false" ht="15" hidden="false" customHeight="true" outlineLevel="0" collapsed="false">
      <c r="A4674" s="7" t="s">
        <v>8585</v>
      </c>
      <c r="B4674" s="7" t="n">
        <v>3</v>
      </c>
      <c r="C4674" s="7" t="s">
        <v>5844</v>
      </c>
      <c r="D4674" s="7" t="s">
        <v>5845</v>
      </c>
      <c r="E4674" s="7" t="s">
        <v>356</v>
      </c>
      <c r="F4674" s="7" t="s">
        <v>357</v>
      </c>
      <c r="G4674" s="7" t="s">
        <v>8589</v>
      </c>
      <c r="H4674" s="7" t="s">
        <v>163</v>
      </c>
      <c r="I4674" s="7" t="s">
        <v>129</v>
      </c>
      <c r="J4674" s="7" t="s">
        <v>128</v>
      </c>
      <c r="K4674" s="7" t="s">
        <v>127</v>
      </c>
      <c r="L4674" s="7" t="s">
        <v>133</v>
      </c>
      <c r="M4674" s="7" t="s">
        <v>130</v>
      </c>
      <c r="N4674" s="7" t="s">
        <v>86</v>
      </c>
      <c r="O4674" s="7" t="s">
        <v>97</v>
      </c>
      <c r="P4674" s="7" t="s">
        <v>173</v>
      </c>
      <c r="Q4674" s="7" t="s">
        <v>114</v>
      </c>
      <c r="R4674" s="7" t="s">
        <v>108</v>
      </c>
      <c r="S4674" s="7" t="s">
        <v>113</v>
      </c>
      <c r="T4674" s="7" t="s">
        <v>117</v>
      </c>
      <c r="U4674" s="7" t="s">
        <v>116</v>
      </c>
      <c r="V4674" s="7" t="s">
        <v>118</v>
      </c>
      <c r="W4674" s="7" t="s">
        <v>115</v>
      </c>
      <c r="X4674" s="7" t="s">
        <v>119</v>
      </c>
      <c r="Y4674" s="7" t="n">
        <v>1</v>
      </c>
      <c r="Z4674" s="7" t="n">
        <v>0</v>
      </c>
      <c r="AA4674" s="7" t="str">
        <f aca="false">IF(Y4674&gt;Z4674,"Win",IF(Y4674&lt;Z4674,"Loss","Draw"))</f>
        <v>Win</v>
      </c>
      <c r="AB4674" s="7" t="s">
        <v>99</v>
      </c>
      <c r="AC4674" s="7" t="s">
        <v>99</v>
      </c>
      <c r="AD4674" s="7" t="s">
        <v>2394</v>
      </c>
      <c r="AE4674" s="7" t="s">
        <v>121</v>
      </c>
      <c r="AF4674" s="7" t="str">
        <f aca="false">IF(AD4674&lt;AE4674,AD4674,AE4674)</f>
        <v>Arrows, Battle Ram, Golden Knight, Mega Knight, Mother Witch, Ronin, Skeleton Dragons, Zappies</v>
      </c>
      <c r="AG4674" s="7" t="str">
        <f aca="false">IF(AD4674&lt;AE4674,AE4674,AD4674)</f>
        <v>Dark Prince, Furnace, Giant Skeleton, Giant Snowball, Goblin Hut, Graveyard, Ice Spirit, Poison</v>
      </c>
      <c r="AH4674" s="7" t="str">
        <f aca="false">IF(AD4674=AF4674,AA4674,IF(AA4674="Win","Loss",IF(AA4674="Loss","Win","Draw")))</f>
        <v>Win</v>
      </c>
      <c r="AI4674" s="7" t="s">
        <v>297</v>
      </c>
    </row>
    <row r="4675" customFormat="false" ht="15" hidden="false" customHeight="true" outlineLevel="0" collapsed="false">
      <c r="A4675" s="7" t="s">
        <v>8590</v>
      </c>
      <c r="B4675" s="7" t="n">
        <v>1</v>
      </c>
      <c r="C4675" s="7" t="s">
        <v>5844</v>
      </c>
      <c r="D4675" s="7" t="s">
        <v>5845</v>
      </c>
      <c r="E4675" s="7" t="s">
        <v>356</v>
      </c>
      <c r="F4675" s="7" t="s">
        <v>357</v>
      </c>
      <c r="G4675" s="7" t="s">
        <v>8591</v>
      </c>
      <c r="H4675" s="7" t="s">
        <v>352</v>
      </c>
      <c r="I4675" s="7" t="s">
        <v>129</v>
      </c>
      <c r="J4675" s="7" t="s">
        <v>128</v>
      </c>
      <c r="K4675" s="7" t="s">
        <v>127</v>
      </c>
      <c r="L4675" s="7" t="s">
        <v>133</v>
      </c>
      <c r="M4675" s="7" t="s">
        <v>130</v>
      </c>
      <c r="N4675" s="7" t="s">
        <v>86</v>
      </c>
      <c r="O4675" s="7" t="s">
        <v>97</v>
      </c>
      <c r="P4675" s="7" t="s">
        <v>173</v>
      </c>
      <c r="Q4675" s="7" t="s">
        <v>114</v>
      </c>
      <c r="R4675" s="7" t="s">
        <v>108</v>
      </c>
      <c r="S4675" s="7" t="s">
        <v>113</v>
      </c>
      <c r="T4675" s="7" t="s">
        <v>117</v>
      </c>
      <c r="U4675" s="7" t="s">
        <v>116</v>
      </c>
      <c r="V4675" s="7" t="s">
        <v>118</v>
      </c>
      <c r="W4675" s="7" t="s">
        <v>115</v>
      </c>
      <c r="X4675" s="7" t="s">
        <v>119</v>
      </c>
      <c r="Y4675" s="7" t="n">
        <v>1</v>
      </c>
      <c r="Z4675" s="7" t="n">
        <v>0</v>
      </c>
      <c r="AA4675" s="7" t="str">
        <f aca="false">IF(Y4675&gt;Z4675,"Win",IF(Y4675&lt;Z4675,"Loss","Draw"))</f>
        <v>Win</v>
      </c>
      <c r="AB4675" s="7" t="s">
        <v>99</v>
      </c>
      <c r="AC4675" s="7" t="s">
        <v>99</v>
      </c>
      <c r="AD4675" s="7" t="s">
        <v>2394</v>
      </c>
      <c r="AE4675" s="7" t="s">
        <v>121</v>
      </c>
      <c r="AF4675" s="7" t="str">
        <f aca="false">IF(AD4675&lt;AE4675,AD4675,AE4675)</f>
        <v>Arrows, Battle Ram, Golden Knight, Mega Knight, Mother Witch, Ronin, Skeleton Dragons, Zappies</v>
      </c>
      <c r="AG4675" s="7" t="str">
        <f aca="false">IF(AD4675&lt;AE4675,AE4675,AD4675)</f>
        <v>Dark Prince, Furnace, Giant Skeleton, Giant Snowball, Goblin Hut, Graveyard, Ice Spirit, Poison</v>
      </c>
      <c r="AH4675" s="7" t="str">
        <f aca="false">IF(AD4675=AF4675,AA4675,IF(AA4675="Win","Loss",IF(AA4675="Loss","Win","Draw")))</f>
        <v>Win</v>
      </c>
      <c r="AI4675" s="7" t="s">
        <v>297</v>
      </c>
    </row>
    <row r="4676" customFormat="false" ht="15" hidden="false" customHeight="true" outlineLevel="0" collapsed="false">
      <c r="A4676" s="7" t="s">
        <v>8590</v>
      </c>
      <c r="B4676" s="7" t="n">
        <v>2</v>
      </c>
      <c r="C4676" s="7" t="s">
        <v>5844</v>
      </c>
      <c r="D4676" s="7" t="s">
        <v>5845</v>
      </c>
      <c r="E4676" s="7" t="s">
        <v>356</v>
      </c>
      <c r="F4676" s="7" t="s">
        <v>357</v>
      </c>
      <c r="G4676" s="7" t="s">
        <v>8592</v>
      </c>
      <c r="H4676" s="7" t="s">
        <v>163</v>
      </c>
      <c r="I4676" s="7" t="s">
        <v>203</v>
      </c>
      <c r="J4676" s="7" t="s">
        <v>202</v>
      </c>
      <c r="K4676" s="7" t="s">
        <v>201</v>
      </c>
      <c r="L4676" s="7" t="s">
        <v>88</v>
      </c>
      <c r="M4676" s="7" t="s">
        <v>204</v>
      </c>
      <c r="N4676" s="7" t="s">
        <v>157</v>
      </c>
      <c r="O4676" s="7" t="s">
        <v>87</v>
      </c>
      <c r="P4676" s="7" t="s">
        <v>118</v>
      </c>
      <c r="Q4676" s="7" t="s">
        <v>129</v>
      </c>
      <c r="R4676" s="7" t="s">
        <v>172</v>
      </c>
      <c r="S4676" s="7" t="s">
        <v>87</v>
      </c>
      <c r="T4676" s="7" t="s">
        <v>165</v>
      </c>
      <c r="U4676" s="7" t="s">
        <v>85</v>
      </c>
      <c r="V4676" s="7" t="s">
        <v>126</v>
      </c>
      <c r="W4676" s="7" t="s">
        <v>150</v>
      </c>
      <c r="X4676" s="7" t="s">
        <v>89</v>
      </c>
      <c r="Y4676" s="7" t="n">
        <v>0</v>
      </c>
      <c r="Z4676" s="7" t="n">
        <v>1</v>
      </c>
      <c r="AA4676" s="7" t="str">
        <f aca="false">IF(Y4676&gt;Z4676,"Win",IF(Y4676&lt;Z4676,"Loss","Draw"))</f>
        <v>Loss</v>
      </c>
      <c r="AB4676" s="7" t="s">
        <v>99</v>
      </c>
      <c r="AC4676" s="7" t="s">
        <v>99</v>
      </c>
      <c r="AD4676" s="7" t="s">
        <v>206</v>
      </c>
      <c r="AE4676" s="7" t="s">
        <v>1732</v>
      </c>
      <c r="AF4676" s="7" t="str">
        <f aca="false">IF(AD4676&lt;AE4676,AD4676,AE4676)</f>
        <v>Berserker, Fire Spirit, Goblin Barrel, Ice Spirit, Magic Archer, Royal Delivery, Tesla, Wall Breakers</v>
      </c>
      <c r="AG4676" s="7" t="str">
        <f aca="false">IF(AD4676&lt;AE4676,AE4676,AD4676)</f>
        <v>Electro Spirit, Hog Rider, Lightning, Mega Knight, Musketeer, Skeletons, Tesla, The Log</v>
      </c>
      <c r="AH4676" s="7" t="str">
        <f aca="false">IF(AD4676=AF4676,AA4676,IF(AA4676="Win","Loss",IF(AA4676="Loss","Win","Draw")))</f>
        <v>Loss</v>
      </c>
      <c r="AI4676" s="7" t="s">
        <v>297</v>
      </c>
    </row>
    <row r="4677" customFormat="false" ht="15" hidden="false" customHeight="true" outlineLevel="0" collapsed="false">
      <c r="A4677" s="7" t="s">
        <v>8590</v>
      </c>
      <c r="B4677" s="7" t="n">
        <v>3</v>
      </c>
      <c r="C4677" s="7" t="s">
        <v>5844</v>
      </c>
      <c r="D4677" s="7" t="s">
        <v>5845</v>
      </c>
      <c r="E4677" s="7" t="s">
        <v>356</v>
      </c>
      <c r="F4677" s="7" t="s">
        <v>357</v>
      </c>
      <c r="G4677" s="7" t="s">
        <v>8593</v>
      </c>
      <c r="H4677" s="7" t="s">
        <v>163</v>
      </c>
      <c r="I4677" s="7" t="s">
        <v>177</v>
      </c>
      <c r="J4677" s="7" t="s">
        <v>95</v>
      </c>
      <c r="K4677" s="7" t="s">
        <v>124</v>
      </c>
      <c r="L4677" s="7" t="s">
        <v>93</v>
      </c>
      <c r="M4677" s="7" t="s">
        <v>150</v>
      </c>
      <c r="N4677" s="7" t="s">
        <v>215</v>
      </c>
      <c r="O4677" s="7" t="s">
        <v>126</v>
      </c>
      <c r="P4677" s="7" t="s">
        <v>257</v>
      </c>
      <c r="Q4677" s="7" t="s">
        <v>172</v>
      </c>
      <c r="R4677" s="7" t="s">
        <v>158</v>
      </c>
      <c r="S4677" s="7" t="s">
        <v>109</v>
      </c>
      <c r="T4677" s="7" t="s">
        <v>115</v>
      </c>
      <c r="U4677" s="7" t="s">
        <v>447</v>
      </c>
      <c r="V4677" s="7" t="s">
        <v>440</v>
      </c>
      <c r="W4677" s="7" t="s">
        <v>193</v>
      </c>
      <c r="X4677" s="7" t="s">
        <v>130</v>
      </c>
      <c r="Y4677" s="7" t="n">
        <v>1</v>
      </c>
      <c r="Z4677" s="7" t="n">
        <v>0</v>
      </c>
      <c r="AA4677" s="7" t="str">
        <f aca="false">IF(Y4677&gt;Z4677,"Win",IF(Y4677&lt;Z4677,"Loss","Draw"))</f>
        <v>Win</v>
      </c>
      <c r="AB4677" s="7" t="s">
        <v>99</v>
      </c>
      <c r="AC4677" s="7" t="s">
        <v>99</v>
      </c>
      <c r="AD4677" s="7" t="s">
        <v>429</v>
      </c>
      <c r="AE4677" s="7" t="s">
        <v>4876</v>
      </c>
      <c r="AF4677" s="7" t="str">
        <f aca="false">IF(AD4677&lt;AE4677,AD4677,AE4677)</f>
        <v>Arrows, Bowler, Giant, Graveyard, Guards, Musketeer, Night Witch, Zap</v>
      </c>
      <c r="AG4677" s="7" t="str">
        <f aca="false">IF(AD4677&lt;AE4677,AE4677,AD4677)</f>
        <v>Barbarian Barrel, Electro Spirit, Fireball, Fisherman, Hunter, Royal Ghost, Royal Giant, Skeletons</v>
      </c>
      <c r="AH4677" s="7" t="str">
        <f aca="false">IF(AD4677=AF4677,AA4677,IF(AA4677="Win","Loss",IF(AA4677="Loss","Win","Draw")))</f>
        <v>Loss</v>
      </c>
      <c r="AI4677" s="7" t="s">
        <v>297</v>
      </c>
    </row>
    <row r="4678" customFormat="false" ht="15" hidden="false" customHeight="true" outlineLevel="0" collapsed="false">
      <c r="A4678" s="7" t="s">
        <v>8594</v>
      </c>
      <c r="B4678" s="7" t="n">
        <v>1</v>
      </c>
      <c r="C4678" s="7" t="s">
        <v>5844</v>
      </c>
      <c r="D4678" s="7" t="s">
        <v>5845</v>
      </c>
      <c r="E4678" s="7" t="s">
        <v>356</v>
      </c>
      <c r="F4678" s="7" t="s">
        <v>357</v>
      </c>
      <c r="G4678" s="7" t="s">
        <v>8595</v>
      </c>
      <c r="H4678" s="7" t="s">
        <v>163</v>
      </c>
      <c r="I4678" s="7" t="s">
        <v>201</v>
      </c>
      <c r="J4678" s="7" t="s">
        <v>202</v>
      </c>
      <c r="K4678" s="7" t="s">
        <v>233</v>
      </c>
      <c r="L4678" s="7" t="s">
        <v>157</v>
      </c>
      <c r="M4678" s="7" t="s">
        <v>88</v>
      </c>
      <c r="N4678" s="7" t="s">
        <v>204</v>
      </c>
      <c r="O4678" s="7" t="s">
        <v>234</v>
      </c>
      <c r="P4678" s="7" t="s">
        <v>111</v>
      </c>
      <c r="Q4678" s="7" t="s">
        <v>90</v>
      </c>
      <c r="R4678" s="7" t="s">
        <v>91</v>
      </c>
      <c r="S4678" s="7" t="s">
        <v>1848</v>
      </c>
      <c r="T4678" s="7" t="s">
        <v>111</v>
      </c>
      <c r="U4678" s="7" t="s">
        <v>125</v>
      </c>
      <c r="V4678" s="7" t="s">
        <v>159</v>
      </c>
      <c r="W4678" s="7" t="s">
        <v>94</v>
      </c>
      <c r="X4678" s="7" t="s">
        <v>93</v>
      </c>
      <c r="Y4678" s="7" t="n">
        <v>0</v>
      </c>
      <c r="Z4678" s="7" t="n">
        <v>1</v>
      </c>
      <c r="AA4678" s="7" t="str">
        <f aca="false">IF(Y4678&gt;Z4678,"Win",IF(Y4678&lt;Z4678,"Loss","Draw"))</f>
        <v>Loss</v>
      </c>
      <c r="AB4678" s="7" t="s">
        <v>99</v>
      </c>
      <c r="AC4678" s="7" t="s">
        <v>99</v>
      </c>
      <c r="AD4678" s="7" t="s">
        <v>380</v>
      </c>
      <c r="AE4678" s="7" t="s">
        <v>8596</v>
      </c>
      <c r="AF4678" s="7" t="str">
        <f aca="false">IF(AD4678&lt;AE4678,AD4678,AE4678)</f>
        <v>Bats, Berserker, Bomb Tower, Fire Spirit, Magic Archer, Miner, Royal Delivery, Wall Breakers</v>
      </c>
      <c r="AG4678" s="7" t="str">
        <f aca="false">IF(AD4678&lt;AE4678,AE4678,AD4678)</f>
        <v>Cannon Cart, Dart Goblin, Fireball, Goblins, Miner, Minion Horde, Mortar, Rascals</v>
      </c>
      <c r="AH4678" s="7" t="str">
        <f aca="false">IF(AD4678=AF4678,AA4678,IF(AA4678="Win","Loss",IF(AA4678="Loss","Win","Draw")))</f>
        <v>Loss</v>
      </c>
      <c r="AI4678" s="7" t="s">
        <v>297</v>
      </c>
    </row>
    <row r="4679" customFormat="false" ht="15" hidden="false" customHeight="true" outlineLevel="0" collapsed="false">
      <c r="A4679" s="7" t="s">
        <v>8594</v>
      </c>
      <c r="B4679" s="7" t="n">
        <v>2</v>
      </c>
      <c r="C4679" s="7" t="s">
        <v>5844</v>
      </c>
      <c r="D4679" s="7" t="s">
        <v>5845</v>
      </c>
      <c r="E4679" s="7" t="s">
        <v>356</v>
      </c>
      <c r="F4679" s="7" t="s">
        <v>357</v>
      </c>
      <c r="G4679" s="7" t="s">
        <v>8597</v>
      </c>
      <c r="H4679" s="7" t="s">
        <v>163</v>
      </c>
      <c r="I4679" s="7" t="s">
        <v>141</v>
      </c>
      <c r="J4679" s="7" t="s">
        <v>172</v>
      </c>
      <c r="K4679" s="7" t="s">
        <v>129</v>
      </c>
      <c r="L4679" s="7" t="s">
        <v>97</v>
      </c>
      <c r="M4679" s="7" t="s">
        <v>164</v>
      </c>
      <c r="N4679" s="7" t="s">
        <v>173</v>
      </c>
      <c r="O4679" s="7" t="s">
        <v>165</v>
      </c>
      <c r="P4679" s="7" t="s">
        <v>130</v>
      </c>
      <c r="Q4679" s="7" t="s">
        <v>84</v>
      </c>
      <c r="R4679" s="7" t="s">
        <v>151</v>
      </c>
      <c r="S4679" s="7" t="s">
        <v>126</v>
      </c>
      <c r="T4679" s="7" t="s">
        <v>85</v>
      </c>
      <c r="U4679" s="7" t="s">
        <v>119</v>
      </c>
      <c r="V4679" s="7" t="s">
        <v>150</v>
      </c>
      <c r="W4679" s="7" t="s">
        <v>89</v>
      </c>
      <c r="X4679" s="7" t="s">
        <v>165</v>
      </c>
      <c r="Y4679" s="7" t="n">
        <v>1</v>
      </c>
      <c r="Z4679" s="7" t="n">
        <v>0</v>
      </c>
      <c r="AA4679" s="7" t="str">
        <f aca="false">IF(Y4679&gt;Z4679,"Win",IF(Y4679&lt;Z4679,"Loss","Draw"))</f>
        <v>Win</v>
      </c>
      <c r="AB4679" s="7" t="s">
        <v>99</v>
      </c>
      <c r="AC4679" s="7" t="s">
        <v>99</v>
      </c>
      <c r="AD4679" s="7" t="s">
        <v>8598</v>
      </c>
      <c r="AE4679" s="7" t="s">
        <v>8599</v>
      </c>
      <c r="AF4679" s="7" t="str">
        <f aca="false">IF(AD4679&lt;AE4679,AD4679,AE4679)</f>
        <v>Archers, Electro Spirit, Goblin Hut, Hog Rider, Lightning, Mighty Miner, Skeletons, The Log</v>
      </c>
      <c r="AG4679" s="7" t="str">
        <f aca="false">IF(AD4679&lt;AE4679,AE4679,AD4679)</f>
        <v>Arrows, Earthquake, Hog Rider, Lumberjack, Mega Knight, Musketeer, Ronin, Zappies</v>
      </c>
      <c r="AH4679" s="7" t="str">
        <f aca="false">IF(AD4679=AF4679,AA4679,IF(AA4679="Win","Loss",IF(AA4679="Loss","Win","Draw")))</f>
        <v>Loss</v>
      </c>
      <c r="AI4679" s="7" t="s">
        <v>297</v>
      </c>
    </row>
    <row r="4680" customFormat="false" ht="15" hidden="false" customHeight="true" outlineLevel="0" collapsed="false">
      <c r="A4680" s="5" t="s">
        <v>8600</v>
      </c>
      <c r="B4680" s="5" t="n">
        <v>1</v>
      </c>
      <c r="C4680" s="5" t="s">
        <v>5844</v>
      </c>
      <c r="D4680" s="5" t="s">
        <v>5845</v>
      </c>
      <c r="E4680" s="5" t="s">
        <v>8601</v>
      </c>
      <c r="F4680" s="5" t="s">
        <v>8602</v>
      </c>
      <c r="G4680" s="5" t="s">
        <v>4061</v>
      </c>
      <c r="H4680" s="5" t="s">
        <v>485</v>
      </c>
      <c r="I4680" s="5" t="s">
        <v>141</v>
      </c>
      <c r="J4680" s="5" t="s">
        <v>158</v>
      </c>
      <c r="K4680" s="5" t="s">
        <v>127</v>
      </c>
      <c r="L4680" s="5" t="s">
        <v>117</v>
      </c>
      <c r="M4680" s="5" t="s">
        <v>173</v>
      </c>
      <c r="N4680" s="5" t="s">
        <v>133</v>
      </c>
      <c r="O4680" s="5" t="s">
        <v>215</v>
      </c>
      <c r="P4680" s="5" t="s">
        <v>130</v>
      </c>
      <c r="Q4680" s="5" t="s">
        <v>118</v>
      </c>
      <c r="R4680" s="5" t="s">
        <v>108</v>
      </c>
      <c r="S4680" s="5" t="s">
        <v>84</v>
      </c>
      <c r="T4680" s="5" t="s">
        <v>116</v>
      </c>
      <c r="U4680" s="5" t="s">
        <v>126</v>
      </c>
      <c r="V4680" s="5" t="s">
        <v>119</v>
      </c>
      <c r="W4680" s="5" t="s">
        <v>115</v>
      </c>
      <c r="X4680" s="5" t="s">
        <v>97</v>
      </c>
      <c r="Y4680" s="5" t="n">
        <v>1</v>
      </c>
      <c r="Z4680" s="5" t="n">
        <v>0</v>
      </c>
      <c r="AA4680" s="5" t="str">
        <f aca="false">IF(Y4680&gt;Z4680,"Win",IF(Y4680&lt;Z4680,"Loss","Draw"))</f>
        <v>Win</v>
      </c>
      <c r="AB4680" s="5" t="s">
        <v>98</v>
      </c>
      <c r="AC4680" s="5" t="s">
        <v>99</v>
      </c>
      <c r="AD4680" s="5" t="s">
        <v>8603</v>
      </c>
      <c r="AE4680" s="5" t="s">
        <v>8604</v>
      </c>
      <c r="AF4680" s="5" t="str">
        <f aca="false">IF(AD4680&lt;AE4680,AD4680,AE4680)</f>
        <v>Archers, Dark Prince, Goblin Hut, Graveyard, Ice Spirit, Poison, Ronin, Skeletons</v>
      </c>
      <c r="AG4680" s="5" t="str">
        <f aca="false">IF(AD4680&lt;AE4680,AE4680,AD4680)</f>
        <v>Arrows, Battle Ram, Bowler, Fisherman, Giant Skeleton, Lumberjack, Mother Witch, Zappies</v>
      </c>
      <c r="AH4680" s="5" t="str">
        <f aca="false">IF(AD4680=AF4680,AA4680,IF(AA4680="Win","Loss",IF(AA4680="Loss","Win","Draw")))</f>
        <v>Loss</v>
      </c>
      <c r="AI4680" s="5" t="s">
        <v>102</v>
      </c>
    </row>
    <row r="4681" customFormat="false" ht="15" hidden="false" customHeight="true" outlineLevel="0" collapsed="false">
      <c r="A4681" s="5" t="s">
        <v>8600</v>
      </c>
      <c r="B4681" s="5" t="n">
        <v>2</v>
      </c>
      <c r="C4681" s="5" t="s">
        <v>5844</v>
      </c>
      <c r="D4681" s="5" t="s">
        <v>5845</v>
      </c>
      <c r="E4681" s="5" t="s">
        <v>8601</v>
      </c>
      <c r="F4681" s="5" t="s">
        <v>8602</v>
      </c>
      <c r="G4681" s="5" t="s">
        <v>8605</v>
      </c>
      <c r="H4681" s="5" t="s">
        <v>485</v>
      </c>
      <c r="I4681" s="5" t="s">
        <v>185</v>
      </c>
      <c r="J4681" s="5" t="s">
        <v>83</v>
      </c>
      <c r="K4681" s="5" t="s">
        <v>186</v>
      </c>
      <c r="L4681" s="5" t="s">
        <v>234</v>
      </c>
      <c r="M4681" s="5" t="s">
        <v>111</v>
      </c>
      <c r="N4681" s="5" t="s">
        <v>109</v>
      </c>
      <c r="O4681" s="5" t="s">
        <v>187</v>
      </c>
      <c r="P4681" s="5" t="s">
        <v>126</v>
      </c>
      <c r="Q4681" s="5" t="s">
        <v>153</v>
      </c>
      <c r="R4681" s="5" t="s">
        <v>151</v>
      </c>
      <c r="S4681" s="5" t="s">
        <v>407</v>
      </c>
      <c r="T4681" s="5" t="s">
        <v>165</v>
      </c>
      <c r="U4681" s="5" t="s">
        <v>89</v>
      </c>
      <c r="V4681" s="5" t="s">
        <v>91</v>
      </c>
      <c r="W4681" s="5" t="s">
        <v>150</v>
      </c>
      <c r="X4681" s="5" t="s">
        <v>164</v>
      </c>
      <c r="Y4681" s="5" t="n">
        <v>1</v>
      </c>
      <c r="Z4681" s="5" t="n">
        <v>0</v>
      </c>
      <c r="AA4681" s="5" t="str">
        <f aca="false">IF(Y4681&gt;Z4681,"Win",IF(Y4681&lt;Z4681,"Loss","Draw"))</f>
        <v>Win</v>
      </c>
      <c r="AB4681" s="5" t="s">
        <v>98</v>
      </c>
      <c r="AC4681" s="5" t="s">
        <v>99</v>
      </c>
      <c r="AD4681" s="5" t="s">
        <v>8606</v>
      </c>
      <c r="AE4681" s="5" t="s">
        <v>8607</v>
      </c>
      <c r="AF4681" s="5" t="str">
        <f aca="false">IF(AD4681&lt;AE4681,AD4681,AE4681)</f>
        <v>Balloon, Bomb Tower, Executioner, Miner, Monk, Skeletons, Tornado, Zap</v>
      </c>
      <c r="AG4681" s="5" t="str">
        <f aca="false">IF(AD4681&lt;AE4681,AE4681,AD4681)</f>
        <v>Cannon, Earthquake, Electro Spirit, Firecracker, Goblins, Hog Rider, Mighty Miner, The Log</v>
      </c>
      <c r="AH4681" s="5" t="str">
        <f aca="false">IF(AD4681=AF4681,AA4681,IF(AA4681="Win","Loss",IF(AA4681="Loss","Win","Draw")))</f>
        <v>Win</v>
      </c>
      <c r="AI4681" s="5" t="s">
        <v>102</v>
      </c>
    </row>
    <row r="4682" customFormat="false" ht="15" hidden="false" customHeight="true" outlineLevel="0" collapsed="false">
      <c r="A4682" s="5" t="s">
        <v>8608</v>
      </c>
      <c r="B4682" s="5" t="n">
        <v>1</v>
      </c>
      <c r="C4682" s="5" t="s">
        <v>5844</v>
      </c>
      <c r="D4682" s="5" t="s">
        <v>5845</v>
      </c>
      <c r="E4682" s="6" t="s">
        <v>8609</v>
      </c>
      <c r="F4682" s="5" t="s">
        <v>8610</v>
      </c>
      <c r="G4682" s="5" t="s">
        <v>8611</v>
      </c>
      <c r="H4682" s="5" t="s">
        <v>391</v>
      </c>
      <c r="I4682" s="5" t="s">
        <v>177</v>
      </c>
      <c r="J4682" s="5" t="s">
        <v>83</v>
      </c>
      <c r="K4682" s="5" t="s">
        <v>219</v>
      </c>
      <c r="L4682" s="5" t="s">
        <v>215</v>
      </c>
      <c r="M4682" s="5" t="s">
        <v>188</v>
      </c>
      <c r="N4682" s="5" t="s">
        <v>173</v>
      </c>
      <c r="O4682" s="5" t="s">
        <v>95</v>
      </c>
      <c r="P4682" s="5" t="s">
        <v>93</v>
      </c>
      <c r="Q4682" s="5" t="s">
        <v>129</v>
      </c>
      <c r="R4682" s="5" t="s">
        <v>91</v>
      </c>
      <c r="S4682" s="5" t="s">
        <v>113</v>
      </c>
      <c r="T4682" s="5" t="s">
        <v>112</v>
      </c>
      <c r="U4682" s="5" t="s">
        <v>223</v>
      </c>
      <c r="V4682" s="5" t="s">
        <v>124</v>
      </c>
      <c r="W4682" s="5" t="s">
        <v>294</v>
      </c>
      <c r="X4682" s="5" t="s">
        <v>109</v>
      </c>
      <c r="Y4682" s="5" t="n">
        <v>1</v>
      </c>
      <c r="Z4682" s="5" t="n">
        <v>0</v>
      </c>
      <c r="AA4682" s="5" t="str">
        <f aca="false">IF(Y4682&gt;Z4682,"Win",IF(Y4682&lt;Z4682,"Loss","Draw"))</f>
        <v>Win</v>
      </c>
      <c r="AB4682" s="5" t="s">
        <v>98</v>
      </c>
      <c r="AC4682" s="5" t="s">
        <v>99</v>
      </c>
      <c r="AD4682" s="5" t="s">
        <v>2234</v>
      </c>
      <c r="AE4682" s="5" t="s">
        <v>8612</v>
      </c>
      <c r="AF4682" s="5" t="str">
        <f aca="false">IF(AD4682&lt;AE4682,AD4682,AE4682)</f>
        <v>Barbarian Barrel, Fireball, Fisherman, Monk, Royal Giant, Tombstone, Wizard, Zappies</v>
      </c>
      <c r="AG4682" s="5" t="str">
        <f aca="false">IF(AD4682&lt;AE4682,AE4682,AD4682)</f>
        <v>Furnace, Goblins, Mega Knight, Ram Rider, Royal Ghost, Spirit Empress, Vines, Zap</v>
      </c>
      <c r="AH4682" s="5" t="str">
        <f aca="false">IF(AD4682=AF4682,AA4682,IF(AA4682="Win","Loss",IF(AA4682="Loss","Win","Draw")))</f>
        <v>Win</v>
      </c>
      <c r="AI4682" s="5" t="s">
        <v>102</v>
      </c>
    </row>
    <row r="4683" customFormat="false" ht="15" hidden="false" customHeight="true" outlineLevel="0" collapsed="false">
      <c r="A4683" s="5" t="s">
        <v>8608</v>
      </c>
      <c r="B4683" s="5" t="n">
        <v>2</v>
      </c>
      <c r="C4683" s="5" t="s">
        <v>5844</v>
      </c>
      <c r="D4683" s="5" t="s">
        <v>5845</v>
      </c>
      <c r="E4683" s="6" t="s">
        <v>8609</v>
      </c>
      <c r="F4683" s="5" t="s">
        <v>8610</v>
      </c>
      <c r="G4683" s="5" t="s">
        <v>6650</v>
      </c>
      <c r="H4683" s="5" t="s">
        <v>352</v>
      </c>
      <c r="I4683" s="5" t="s">
        <v>107</v>
      </c>
      <c r="J4683" s="5" t="s">
        <v>128</v>
      </c>
      <c r="K4683" s="5" t="s">
        <v>152</v>
      </c>
      <c r="L4683" s="5" t="s">
        <v>85</v>
      </c>
      <c r="M4683" s="5" t="s">
        <v>307</v>
      </c>
      <c r="N4683" s="5" t="s">
        <v>242</v>
      </c>
      <c r="O4683" s="5" t="s">
        <v>306</v>
      </c>
      <c r="P4683" s="5" t="s">
        <v>187</v>
      </c>
      <c r="Q4683" s="5" t="s">
        <v>82</v>
      </c>
      <c r="R4683" s="5" t="s">
        <v>95</v>
      </c>
      <c r="S4683" s="5" t="s">
        <v>108</v>
      </c>
      <c r="T4683" s="5" t="s">
        <v>173</v>
      </c>
      <c r="U4683" s="5" t="s">
        <v>117</v>
      </c>
      <c r="V4683" s="5" t="s">
        <v>93</v>
      </c>
      <c r="W4683" s="5" t="s">
        <v>133</v>
      </c>
      <c r="X4683" s="5" t="s">
        <v>215</v>
      </c>
      <c r="Y4683" s="5" t="n">
        <v>1</v>
      </c>
      <c r="Z4683" s="5" t="n">
        <v>0</v>
      </c>
      <c r="AA4683" s="5" t="str">
        <f aca="false">IF(Y4683&gt;Z4683,"Win",IF(Y4683&lt;Z4683,"Loss","Draw"))</f>
        <v>Win</v>
      </c>
      <c r="AB4683" s="5" t="s">
        <v>98</v>
      </c>
      <c r="AC4683" s="5" t="s">
        <v>99</v>
      </c>
      <c r="AD4683" s="5" t="s">
        <v>308</v>
      </c>
      <c r="AE4683" s="5" t="s">
        <v>8613</v>
      </c>
      <c r="AF4683" s="5" t="str">
        <f aca="false">IF(AD4683&lt;AE4683,AD4683,AE4683)</f>
        <v>Baby Dragon, Bomber, Goblin Cage, Golden Knight, Golem, Ice Wizard, Lightning, Tornado</v>
      </c>
      <c r="AG4683" s="5" t="str">
        <f aca="false">IF(AD4683&lt;AE4683,AE4683,AD4683)</f>
        <v>Barbarian Barrel, Dark Prince, Fireball, Fisherman, Giant Skeleton, Mother Witch, Royal Hogs, Zappies</v>
      </c>
      <c r="AH4683" s="5" t="str">
        <f aca="false">IF(AD4683=AF4683,AA4683,IF(AA4683="Win","Loss",IF(AA4683="Loss","Win","Draw")))</f>
        <v>Win</v>
      </c>
      <c r="AI4683" s="5" t="s">
        <v>102</v>
      </c>
    </row>
    <row r="4684" customFormat="false" ht="15" hidden="false" customHeight="true" outlineLevel="0" collapsed="false">
      <c r="A4684" s="5" t="s">
        <v>8614</v>
      </c>
      <c r="B4684" s="5" t="n">
        <v>1</v>
      </c>
      <c r="C4684" s="5" t="s">
        <v>5844</v>
      </c>
      <c r="D4684" s="5" t="s">
        <v>5845</v>
      </c>
      <c r="E4684" s="5" t="s">
        <v>2185</v>
      </c>
      <c r="F4684" s="5" t="s">
        <v>2186</v>
      </c>
      <c r="G4684" s="5" t="s">
        <v>8615</v>
      </c>
      <c r="H4684" s="5" t="s">
        <v>163</v>
      </c>
      <c r="I4684" s="5" t="s">
        <v>92</v>
      </c>
      <c r="J4684" s="5" t="s">
        <v>91</v>
      </c>
      <c r="K4684" s="5" t="s">
        <v>90</v>
      </c>
      <c r="L4684" s="5" t="s">
        <v>93</v>
      </c>
      <c r="M4684" s="5" t="s">
        <v>150</v>
      </c>
      <c r="N4684" s="5" t="s">
        <v>96</v>
      </c>
      <c r="O4684" s="5" t="s">
        <v>94</v>
      </c>
      <c r="P4684" s="5" t="s">
        <v>125</v>
      </c>
      <c r="Q4684" s="5" t="s">
        <v>177</v>
      </c>
      <c r="R4684" s="5" t="s">
        <v>188</v>
      </c>
      <c r="S4684" s="5" t="s">
        <v>95</v>
      </c>
      <c r="T4684" s="5" t="s">
        <v>97</v>
      </c>
      <c r="U4684" s="5" t="s">
        <v>133</v>
      </c>
      <c r="V4684" s="5" t="s">
        <v>173</v>
      </c>
      <c r="W4684" s="5" t="s">
        <v>215</v>
      </c>
      <c r="X4684" s="5" t="s">
        <v>93</v>
      </c>
      <c r="Y4684" s="5" t="n">
        <v>1</v>
      </c>
      <c r="Z4684" s="5" t="n">
        <v>0</v>
      </c>
      <c r="AA4684" s="5" t="str">
        <f aca="false">IF(Y4684&gt;Z4684,"Win",IF(Y4684&lt;Z4684,"Loss","Draw"))</f>
        <v>Win</v>
      </c>
      <c r="AB4684" s="5" t="s">
        <v>98</v>
      </c>
      <c r="AC4684" s="5" t="s">
        <v>99</v>
      </c>
      <c r="AD4684" s="5" t="s">
        <v>635</v>
      </c>
      <c r="AE4684" s="5" t="s">
        <v>8616</v>
      </c>
      <c r="AF4684" s="5" t="str">
        <f aca="false">IF(AD4684&lt;AE4684,AD4684,AE4684)</f>
        <v>Barbarian Barrel, Fireball, Fisherman, Mother Witch, Ronin, Royal Giant, Tombstone, Zappies</v>
      </c>
      <c r="AG4684" s="5" t="str">
        <f aca="false">IF(AD4684&lt;AE4684,AE4684,AD4684)</f>
        <v>Cannon Cart, Electro Spirit, Fireball, Goblins, Minions, Mortar, Rascals, Skeleton Barrel</v>
      </c>
      <c r="AH4684" s="5" t="str">
        <f aca="false">IF(AD4684=AF4684,AA4684,IF(AA4684="Win","Loss",IF(AA4684="Loss","Win","Draw")))</f>
        <v>Loss</v>
      </c>
      <c r="AI4684" s="5" t="s">
        <v>102</v>
      </c>
    </row>
    <row r="4685" customFormat="false" ht="15" hidden="false" customHeight="true" outlineLevel="0" collapsed="false">
      <c r="A4685" s="5" t="s">
        <v>8614</v>
      </c>
      <c r="B4685" s="5" t="n">
        <v>2</v>
      </c>
      <c r="C4685" s="5" t="s">
        <v>5844</v>
      </c>
      <c r="D4685" s="5" t="s">
        <v>5845</v>
      </c>
      <c r="E4685" s="5" t="s">
        <v>2185</v>
      </c>
      <c r="F4685" s="5" t="s">
        <v>2186</v>
      </c>
      <c r="G4685" s="5" t="s">
        <v>8617</v>
      </c>
      <c r="H4685" s="5" t="s">
        <v>163</v>
      </c>
      <c r="I4685" s="5" t="s">
        <v>129</v>
      </c>
      <c r="J4685" s="5" t="s">
        <v>128</v>
      </c>
      <c r="K4685" s="5" t="s">
        <v>127</v>
      </c>
      <c r="L4685" s="5" t="s">
        <v>133</v>
      </c>
      <c r="M4685" s="5" t="s">
        <v>130</v>
      </c>
      <c r="N4685" s="5" t="s">
        <v>86</v>
      </c>
      <c r="O4685" s="5" t="s">
        <v>97</v>
      </c>
      <c r="P4685" s="5" t="s">
        <v>173</v>
      </c>
      <c r="Q4685" s="5" t="s">
        <v>82</v>
      </c>
      <c r="R4685" s="5" t="s">
        <v>202</v>
      </c>
      <c r="S4685" s="5" t="s">
        <v>87</v>
      </c>
      <c r="T4685" s="5" t="s">
        <v>108</v>
      </c>
      <c r="U4685" s="5" t="s">
        <v>88</v>
      </c>
      <c r="V4685" s="5" t="s">
        <v>204</v>
      </c>
      <c r="W4685" s="5" t="s">
        <v>85</v>
      </c>
      <c r="X4685" s="5" t="s">
        <v>126</v>
      </c>
      <c r="Y4685" s="5" t="n">
        <v>1</v>
      </c>
      <c r="Z4685" s="5" t="n">
        <v>0</v>
      </c>
      <c r="AA4685" s="5" t="str">
        <f aca="false">IF(Y4685&gt;Z4685,"Win",IF(Y4685&lt;Z4685,"Loss","Draw"))</f>
        <v>Win</v>
      </c>
      <c r="AB4685" s="5" t="s">
        <v>98</v>
      </c>
      <c r="AC4685" s="5" t="s">
        <v>99</v>
      </c>
      <c r="AD4685" s="5" t="s">
        <v>2394</v>
      </c>
      <c r="AE4685" s="5" t="s">
        <v>8618</v>
      </c>
      <c r="AF4685" s="5" t="str">
        <f aca="false">IF(AD4685&lt;AE4685,AD4685,AE4685)</f>
        <v>Arrows, Battle Ram, Golden Knight, Mega Knight, Mother Witch, Ronin, Skeleton Dragons, Zappies</v>
      </c>
      <c r="AG4685" s="5" t="str">
        <f aca="false">IF(AD4685&lt;AE4685,AE4685,AD4685)</f>
        <v>Berserker, Dark Prince, Lightning, Magic Archer, Royal Delivery, Royal Hogs, Skeletons, Tesla</v>
      </c>
      <c r="AH4685" s="5" t="str">
        <f aca="false">IF(AD4685=AF4685,AA4685,IF(AA4685="Win","Loss",IF(AA4685="Loss","Win","Draw")))</f>
        <v>Win</v>
      </c>
      <c r="AI4685" s="5" t="s">
        <v>102</v>
      </c>
    </row>
    <row r="4686" customFormat="false" ht="15" hidden="false" customHeight="true" outlineLevel="0" collapsed="false">
      <c r="A4686" s="5" t="s">
        <v>8619</v>
      </c>
      <c r="B4686" s="5" t="n">
        <v>1</v>
      </c>
      <c r="C4686" s="5" t="s">
        <v>5844</v>
      </c>
      <c r="D4686" s="5" t="s">
        <v>5845</v>
      </c>
      <c r="E4686" s="5" t="s">
        <v>8392</v>
      </c>
      <c r="F4686" s="5" t="s">
        <v>8393</v>
      </c>
      <c r="G4686" s="5" t="s">
        <v>8620</v>
      </c>
      <c r="H4686" s="5" t="s">
        <v>391</v>
      </c>
      <c r="I4686" s="5" t="s">
        <v>107</v>
      </c>
      <c r="J4686" s="5" t="s">
        <v>108</v>
      </c>
      <c r="K4686" s="5" t="s">
        <v>109</v>
      </c>
      <c r="L4686" s="5" t="s">
        <v>110</v>
      </c>
      <c r="M4686" s="5" t="s">
        <v>86</v>
      </c>
      <c r="N4686" s="5" t="s">
        <v>111</v>
      </c>
      <c r="O4686" s="5" t="s">
        <v>93</v>
      </c>
      <c r="P4686" s="5" t="s">
        <v>112</v>
      </c>
      <c r="Q4686" s="5" t="s">
        <v>90</v>
      </c>
      <c r="R4686" s="5" t="s">
        <v>91</v>
      </c>
      <c r="S4686" s="5" t="s">
        <v>92</v>
      </c>
      <c r="T4686" s="5" t="s">
        <v>97</v>
      </c>
      <c r="U4686" s="5" t="s">
        <v>96</v>
      </c>
      <c r="V4686" s="5" t="s">
        <v>93</v>
      </c>
      <c r="W4686" s="5" t="s">
        <v>94</v>
      </c>
      <c r="X4686" s="5" t="s">
        <v>95</v>
      </c>
      <c r="Y4686" s="5" t="n">
        <v>1</v>
      </c>
      <c r="Z4686" s="5" t="n">
        <v>0</v>
      </c>
      <c r="AA4686" s="5" t="str">
        <f aca="false">IF(Y4686&gt;Z4686,"Win",IF(Y4686&lt;Z4686,"Loss","Draw"))</f>
        <v>Win</v>
      </c>
      <c r="AB4686" s="5" t="s">
        <v>98</v>
      </c>
      <c r="AC4686" s="5" t="s">
        <v>99</v>
      </c>
      <c r="AD4686" s="5" t="s">
        <v>120</v>
      </c>
      <c r="AE4686" s="5" t="s">
        <v>101</v>
      </c>
      <c r="AF4686" s="5" t="str">
        <f aca="false">IF(AD4686&lt;AE4686,AD4686,AE4686)</f>
        <v>Barbarian Barrel, Fireball, Goblins, Minions, Mortar, Rascals, Ronin, Skeleton Barrel</v>
      </c>
      <c r="AG4686" s="5" t="str">
        <f aca="false">IF(AD4686&lt;AE4686,AE4686,AD4686)</f>
        <v>Dark Prince, Fireball, Goblin Cage, Lava Hound, Miner, Skeleton Dragons, Spirit Empress, Zap</v>
      </c>
      <c r="AH4686" s="5" t="str">
        <f aca="false">IF(AD4686=AF4686,AA4686,IF(AA4686="Win","Loss",IF(AA4686="Loss","Win","Draw")))</f>
        <v>Loss</v>
      </c>
      <c r="AI4686" s="5" t="s">
        <v>102</v>
      </c>
    </row>
    <row r="4687" customFormat="false" ht="15" hidden="false" customHeight="true" outlineLevel="0" collapsed="false">
      <c r="A4687" s="5" t="s">
        <v>8619</v>
      </c>
      <c r="B4687" s="5" t="n">
        <v>2</v>
      </c>
      <c r="C4687" s="5" t="s">
        <v>5844</v>
      </c>
      <c r="D4687" s="5" t="s">
        <v>5845</v>
      </c>
      <c r="E4687" s="5" t="s">
        <v>8392</v>
      </c>
      <c r="F4687" s="5" t="s">
        <v>8393</v>
      </c>
      <c r="G4687" s="5" t="s">
        <v>8621</v>
      </c>
      <c r="H4687" s="5" t="s">
        <v>391</v>
      </c>
      <c r="I4687" s="5" t="s">
        <v>141</v>
      </c>
      <c r="J4687" s="5" t="s">
        <v>83</v>
      </c>
      <c r="K4687" s="5" t="s">
        <v>82</v>
      </c>
      <c r="L4687" s="5" t="s">
        <v>95</v>
      </c>
      <c r="M4687" s="5" t="s">
        <v>164</v>
      </c>
      <c r="N4687" s="5" t="s">
        <v>142</v>
      </c>
      <c r="O4687" s="5" t="s">
        <v>257</v>
      </c>
      <c r="P4687" s="5" t="s">
        <v>143</v>
      </c>
      <c r="Q4687" s="5" t="s">
        <v>82</v>
      </c>
      <c r="R4687" s="5" t="s">
        <v>151</v>
      </c>
      <c r="S4687" s="5" t="s">
        <v>152</v>
      </c>
      <c r="T4687" s="5" t="s">
        <v>153</v>
      </c>
      <c r="U4687" s="5" t="s">
        <v>118</v>
      </c>
      <c r="V4687" s="5" t="s">
        <v>88</v>
      </c>
      <c r="W4687" s="5" t="s">
        <v>85</v>
      </c>
      <c r="X4687" s="5" t="s">
        <v>89</v>
      </c>
      <c r="Y4687" s="5" t="n">
        <v>1</v>
      </c>
      <c r="Z4687" s="5" t="n">
        <v>0</v>
      </c>
      <c r="AA4687" s="5" t="str">
        <f aca="false">IF(Y4687&gt;Z4687,"Win",IF(Y4687&lt;Z4687,"Loss","Draw"))</f>
        <v>Win</v>
      </c>
      <c r="AB4687" s="5" t="s">
        <v>98</v>
      </c>
      <c r="AC4687" s="5" t="s">
        <v>99</v>
      </c>
      <c r="AD4687" s="5" t="s">
        <v>4201</v>
      </c>
      <c r="AE4687" s="5" t="s">
        <v>8400</v>
      </c>
      <c r="AF4687" s="5" t="str">
        <f aca="false">IF(AD4687&lt;AE4687,AD4687,AE4687)</f>
        <v>Baby Dragon, Berserker, Cannon, Ice Spirit, Lightning, Mighty Miner, Royal Hogs, The Log</v>
      </c>
      <c r="AG4687" s="5" t="str">
        <f aca="false">IF(AD4687&lt;AE4687,AE4687,AD4687)</f>
        <v>Barbarian Barrel, Earthquake, Heal Spirit, Hunter, Lumberjack, Monk, Royal Hogs, Three Musketeers</v>
      </c>
      <c r="AH4687" s="5" t="str">
        <f aca="false">IF(AD4687=AF4687,AA4687,IF(AA4687="Win","Loss",IF(AA4687="Loss","Win","Draw")))</f>
        <v>Loss</v>
      </c>
      <c r="AI4687" s="5" t="s">
        <v>102</v>
      </c>
    </row>
    <row r="4688" customFormat="false" ht="15" hidden="false" customHeight="true" outlineLevel="0" collapsed="false">
      <c r="A4688" s="5" t="s">
        <v>8622</v>
      </c>
      <c r="B4688" s="5" t="n">
        <v>1</v>
      </c>
      <c r="C4688" s="5" t="s">
        <v>5844</v>
      </c>
      <c r="D4688" s="5" t="s">
        <v>5845</v>
      </c>
      <c r="E4688" s="6" t="s">
        <v>238</v>
      </c>
      <c r="F4688" s="5" t="s">
        <v>239</v>
      </c>
      <c r="G4688" s="5" t="s">
        <v>8623</v>
      </c>
      <c r="H4688" s="5" t="s">
        <v>163</v>
      </c>
      <c r="I4688" s="5" t="s">
        <v>109</v>
      </c>
      <c r="J4688" s="5" t="s">
        <v>108</v>
      </c>
      <c r="K4688" s="5" t="s">
        <v>107</v>
      </c>
      <c r="L4688" s="5" t="s">
        <v>110</v>
      </c>
      <c r="M4688" s="5" t="s">
        <v>95</v>
      </c>
      <c r="N4688" s="5" t="s">
        <v>86</v>
      </c>
      <c r="O4688" s="5" t="s">
        <v>93</v>
      </c>
      <c r="P4688" s="5" t="s">
        <v>112</v>
      </c>
      <c r="Q4688" s="5" t="s">
        <v>185</v>
      </c>
      <c r="R4688" s="5" t="s">
        <v>337</v>
      </c>
      <c r="S4688" s="5" t="s">
        <v>114</v>
      </c>
      <c r="T4688" s="5" t="s">
        <v>165</v>
      </c>
      <c r="U4688" s="5" t="s">
        <v>257</v>
      </c>
      <c r="V4688" s="5" t="s">
        <v>193</v>
      </c>
      <c r="W4688" s="5" t="s">
        <v>785</v>
      </c>
      <c r="X4688" s="5" t="s">
        <v>143</v>
      </c>
      <c r="Y4688" s="5" t="n">
        <v>0</v>
      </c>
      <c r="Z4688" s="5" t="n">
        <v>1</v>
      </c>
      <c r="AA4688" s="5" t="str">
        <f aca="false">IF(Y4688&gt;Z4688,"Win",IF(Y4688&lt;Z4688,"Loss","Draw"))</f>
        <v>Loss</v>
      </c>
      <c r="AB4688" s="5" t="s">
        <v>98</v>
      </c>
      <c r="AC4688" s="5" t="s">
        <v>99</v>
      </c>
      <c r="AD4688" s="5" t="s">
        <v>2740</v>
      </c>
      <c r="AE4688" s="5" t="s">
        <v>6607</v>
      </c>
      <c r="AF4688" s="5" t="str">
        <f aca="false">IF(AD4688&lt;AE4688,AD4688,AE4688)</f>
        <v>Barbarian Barrel, Dark Prince, Fireball, Goblin Cage, Lava Hound, Skeleton Dragons, Spirit Empress, Zap</v>
      </c>
      <c r="AG4688" s="5" t="str">
        <f aca="false">IF(AD4688&lt;AE4688,AE4688,AD4688)</f>
        <v>Boss Bandit, Executioner, Freeze, Giant Snowball, Guards, Heal Spirit, Hog Rider, Hunter</v>
      </c>
      <c r="AH4688" s="5" t="str">
        <f aca="false">IF(AD4688=AF4688,AA4688,IF(AA4688="Win","Loss",IF(AA4688="Loss","Win","Draw")))</f>
        <v>Loss</v>
      </c>
      <c r="AI4688" s="5" t="s">
        <v>102</v>
      </c>
    </row>
    <row r="4689" customFormat="false" ht="15" hidden="false" customHeight="true" outlineLevel="0" collapsed="false">
      <c r="A4689" s="5" t="s">
        <v>8622</v>
      </c>
      <c r="B4689" s="5" t="n">
        <v>2</v>
      </c>
      <c r="C4689" s="5" t="s">
        <v>5844</v>
      </c>
      <c r="D4689" s="5" t="s">
        <v>5845</v>
      </c>
      <c r="E4689" s="6" t="s">
        <v>238</v>
      </c>
      <c r="F4689" s="5" t="s">
        <v>239</v>
      </c>
      <c r="G4689" s="5" t="s">
        <v>7653</v>
      </c>
      <c r="H4689" s="5" t="s">
        <v>352</v>
      </c>
      <c r="I4689" s="5" t="s">
        <v>141</v>
      </c>
      <c r="J4689" s="5" t="s">
        <v>158</v>
      </c>
      <c r="K4689" s="5" t="s">
        <v>129</v>
      </c>
      <c r="L4689" s="5" t="s">
        <v>133</v>
      </c>
      <c r="M4689" s="5" t="s">
        <v>164</v>
      </c>
      <c r="N4689" s="5" t="s">
        <v>173</v>
      </c>
      <c r="O4689" s="5" t="s">
        <v>165</v>
      </c>
      <c r="P4689" s="5" t="s">
        <v>130</v>
      </c>
      <c r="Q4689" s="5" t="s">
        <v>82</v>
      </c>
      <c r="R4689" s="5" t="s">
        <v>151</v>
      </c>
      <c r="S4689" s="5" t="s">
        <v>152</v>
      </c>
      <c r="T4689" s="5" t="s">
        <v>85</v>
      </c>
      <c r="U4689" s="5" t="s">
        <v>126</v>
      </c>
      <c r="V4689" s="5" t="s">
        <v>150</v>
      </c>
      <c r="W4689" s="5" t="s">
        <v>89</v>
      </c>
      <c r="X4689" s="5" t="s">
        <v>153</v>
      </c>
      <c r="Y4689" s="5" t="n">
        <v>1</v>
      </c>
      <c r="Z4689" s="5" t="n">
        <v>0</v>
      </c>
      <c r="AA4689" s="5" t="str">
        <f aca="false">IF(Y4689&gt;Z4689,"Win",IF(Y4689&lt;Z4689,"Loss","Draw"))</f>
        <v>Win</v>
      </c>
      <c r="AB4689" s="5" t="s">
        <v>98</v>
      </c>
      <c r="AC4689" s="5" t="s">
        <v>99</v>
      </c>
      <c r="AD4689" s="5" t="s">
        <v>821</v>
      </c>
      <c r="AE4689" s="5" t="s">
        <v>155</v>
      </c>
      <c r="AF4689" s="5" t="str">
        <f aca="false">IF(AD4689&lt;AE4689,AD4689,AE4689)</f>
        <v>Arrows, Bowler, Earthquake, Hog Rider, Lumberjack, Mega Knight, Mother Witch, Zappies</v>
      </c>
      <c r="AG4689" s="5" t="str">
        <f aca="false">IF(AD4689&lt;AE4689,AE4689,AD4689)</f>
        <v>Baby Dragon, Cannon, Electro Spirit, Lightning, Mighty Miner, Royal Hogs, Skeletons, The Log</v>
      </c>
      <c r="AH4689" s="5" t="str">
        <f aca="false">IF(AD4689=AF4689,AA4689,IF(AA4689="Win","Loss",IF(AA4689="Loss","Win","Draw")))</f>
        <v>Win</v>
      </c>
      <c r="AI4689" s="5" t="s">
        <v>102</v>
      </c>
    </row>
    <row r="4690" customFormat="false" ht="15" hidden="false" customHeight="true" outlineLevel="0" collapsed="false">
      <c r="A4690" s="5" t="s">
        <v>8622</v>
      </c>
      <c r="B4690" s="5" t="n">
        <v>3</v>
      </c>
      <c r="C4690" s="5" t="s">
        <v>5844</v>
      </c>
      <c r="D4690" s="5" t="s">
        <v>5845</v>
      </c>
      <c r="E4690" s="6" t="s">
        <v>238</v>
      </c>
      <c r="F4690" s="5" t="s">
        <v>239</v>
      </c>
      <c r="G4690" s="5" t="s">
        <v>8624</v>
      </c>
      <c r="H4690" s="5" t="s">
        <v>352</v>
      </c>
      <c r="I4690" s="5" t="s">
        <v>90</v>
      </c>
      <c r="J4690" s="5" t="s">
        <v>91</v>
      </c>
      <c r="K4690" s="5" t="s">
        <v>92</v>
      </c>
      <c r="L4690" s="5" t="s">
        <v>116</v>
      </c>
      <c r="M4690" s="5" t="s">
        <v>94</v>
      </c>
      <c r="N4690" s="5" t="s">
        <v>159</v>
      </c>
      <c r="O4690" s="5" t="s">
        <v>125</v>
      </c>
      <c r="P4690" s="5" t="s">
        <v>89</v>
      </c>
      <c r="Q4690" s="5" t="s">
        <v>84</v>
      </c>
      <c r="R4690" s="5" t="s">
        <v>95</v>
      </c>
      <c r="S4690" s="5" t="s">
        <v>87</v>
      </c>
      <c r="T4690" s="5" t="s">
        <v>115</v>
      </c>
      <c r="U4690" s="5" t="s">
        <v>88</v>
      </c>
      <c r="V4690" s="5" t="s">
        <v>116</v>
      </c>
      <c r="W4690" s="5" t="s">
        <v>118</v>
      </c>
      <c r="X4690" s="5" t="s">
        <v>117</v>
      </c>
      <c r="Y4690" s="5" t="n">
        <v>0</v>
      </c>
      <c r="Z4690" s="5" t="n">
        <v>1</v>
      </c>
      <c r="AA4690" s="5" t="str">
        <f aca="false">IF(Y4690&gt;Z4690,"Win",IF(Y4690&lt;Z4690,"Loss","Draw"))</f>
        <v>Loss</v>
      </c>
      <c r="AB4690" s="5" t="s">
        <v>98</v>
      </c>
      <c r="AC4690" s="5" t="s">
        <v>99</v>
      </c>
      <c r="AD4690" s="5" t="s">
        <v>8625</v>
      </c>
      <c r="AE4690" s="5" t="s">
        <v>8626</v>
      </c>
      <c r="AF4690" s="5" t="str">
        <f aca="false">IF(AD4690&lt;AE4690,AD4690,AE4690)</f>
        <v>Archers, Barbarian Barrel, Berserker, Giant Skeleton, Graveyard, Ice Spirit, Poison, Tesla</v>
      </c>
      <c r="AG4690" s="5" t="str">
        <f aca="false">IF(AD4690&lt;AE4690,AE4690,AD4690)</f>
        <v>Cannon Cart, Dart Goblin, Goblins, Mortar, Poison, Rascals, Skeleton Barrel, The Log</v>
      </c>
      <c r="AH4690" s="5" t="str">
        <f aca="false">IF(AD4690=AF4690,AA4690,IF(AA4690="Win","Loss",IF(AA4690="Loss","Win","Draw")))</f>
        <v>Win</v>
      </c>
      <c r="AI4690" s="5" t="s">
        <v>102</v>
      </c>
    </row>
    <row r="4691" customFormat="false" ht="15" hidden="false" customHeight="true" outlineLevel="0" collapsed="false">
      <c r="A4691" s="5" t="s">
        <v>8627</v>
      </c>
      <c r="B4691" s="5" t="n">
        <v>1</v>
      </c>
      <c r="C4691" s="5" t="s">
        <v>5844</v>
      </c>
      <c r="D4691" s="5" t="s">
        <v>5845</v>
      </c>
      <c r="E4691" s="6" t="s">
        <v>1474</v>
      </c>
      <c r="F4691" s="5" t="s">
        <v>1475</v>
      </c>
      <c r="G4691" s="5" t="s">
        <v>8628</v>
      </c>
      <c r="H4691" s="5" t="s">
        <v>715</v>
      </c>
      <c r="I4691" s="5" t="s">
        <v>114</v>
      </c>
      <c r="J4691" s="5" t="s">
        <v>108</v>
      </c>
      <c r="K4691" s="5" t="s">
        <v>113</v>
      </c>
      <c r="L4691" s="5" t="s">
        <v>117</v>
      </c>
      <c r="M4691" s="5" t="s">
        <v>116</v>
      </c>
      <c r="N4691" s="5" t="s">
        <v>118</v>
      </c>
      <c r="O4691" s="5" t="s">
        <v>115</v>
      </c>
      <c r="P4691" s="5" t="s">
        <v>119</v>
      </c>
      <c r="Q4691" s="5" t="s">
        <v>84</v>
      </c>
      <c r="R4691" s="5" t="s">
        <v>83</v>
      </c>
      <c r="S4691" s="5" t="s">
        <v>241</v>
      </c>
      <c r="T4691" s="5" t="s">
        <v>142</v>
      </c>
      <c r="U4691" s="5" t="s">
        <v>143</v>
      </c>
      <c r="V4691" s="5" t="s">
        <v>441</v>
      </c>
      <c r="W4691" s="5" t="s">
        <v>327</v>
      </c>
      <c r="X4691" s="5" t="s">
        <v>449</v>
      </c>
      <c r="Y4691" s="5" t="n">
        <v>0</v>
      </c>
      <c r="Z4691" s="5" t="n">
        <v>1</v>
      </c>
      <c r="AA4691" s="5" t="str">
        <f aca="false">IF(Y4691&gt;Z4691,"Win",IF(Y4691&lt;Z4691,"Loss","Draw"))</f>
        <v>Loss</v>
      </c>
      <c r="AB4691" s="5" t="s">
        <v>98</v>
      </c>
      <c r="AC4691" s="5" t="s">
        <v>99</v>
      </c>
      <c r="AD4691" s="5" t="s">
        <v>121</v>
      </c>
      <c r="AE4691" s="5" t="s">
        <v>5518</v>
      </c>
      <c r="AF4691" s="5" t="str">
        <f aca="false">IF(AD4691&lt;AE4691,AD4691,AE4691)</f>
        <v>Archers, Elite Barbarians, Elixir Collector, Heal Spirit, Knight, Monk, Rage, Three Musketeers</v>
      </c>
      <c r="AG4691" s="5" t="str">
        <f aca="false">IF(AD4691&lt;AE4691,AE4691,AD4691)</f>
        <v>Dark Prince, Furnace, Giant Skeleton, Giant Snowball, Goblin Hut, Graveyard, Ice Spirit, Poison</v>
      </c>
      <c r="AH4691" s="5" t="str">
        <f aca="false">IF(AD4691=AF4691,AA4691,IF(AA4691="Win","Loss",IF(AA4691="Loss","Win","Draw")))</f>
        <v>Win</v>
      </c>
      <c r="AI4691" s="5" t="s">
        <v>102</v>
      </c>
    </row>
    <row r="4692" customFormat="false" ht="15" hidden="false" customHeight="true" outlineLevel="0" collapsed="false">
      <c r="A4692" s="5" t="s">
        <v>8627</v>
      </c>
      <c r="B4692" s="5" t="n">
        <v>2</v>
      </c>
      <c r="C4692" s="5" t="s">
        <v>5844</v>
      </c>
      <c r="D4692" s="5" t="s">
        <v>5845</v>
      </c>
      <c r="E4692" s="6" t="s">
        <v>1474</v>
      </c>
      <c r="F4692" s="5" t="s">
        <v>1475</v>
      </c>
      <c r="G4692" s="5" t="s">
        <v>8629</v>
      </c>
      <c r="H4692" s="5" t="s">
        <v>715</v>
      </c>
      <c r="I4692" s="5" t="s">
        <v>92</v>
      </c>
      <c r="J4692" s="5" t="s">
        <v>91</v>
      </c>
      <c r="K4692" s="5" t="s">
        <v>90</v>
      </c>
      <c r="L4692" s="5" t="s">
        <v>93</v>
      </c>
      <c r="M4692" s="5" t="s">
        <v>150</v>
      </c>
      <c r="N4692" s="5" t="s">
        <v>96</v>
      </c>
      <c r="O4692" s="5" t="s">
        <v>94</v>
      </c>
      <c r="P4692" s="5" t="s">
        <v>125</v>
      </c>
      <c r="Q4692" s="5" t="s">
        <v>159</v>
      </c>
      <c r="R4692" s="5" t="s">
        <v>151</v>
      </c>
      <c r="S4692" s="5" t="s">
        <v>203</v>
      </c>
      <c r="T4692" s="5" t="s">
        <v>209</v>
      </c>
      <c r="U4692" s="5" t="s">
        <v>201</v>
      </c>
      <c r="V4692" s="5" t="s">
        <v>157</v>
      </c>
      <c r="W4692" s="5" t="s">
        <v>126</v>
      </c>
      <c r="X4692" s="5" t="s">
        <v>118</v>
      </c>
      <c r="Y4692" s="5" t="n">
        <v>1</v>
      </c>
      <c r="Z4692" s="5" t="n">
        <v>0</v>
      </c>
      <c r="AA4692" s="5" t="str">
        <f aca="false">IF(Y4692&gt;Z4692,"Win",IF(Y4692&lt;Z4692,"Loss","Draw"))</f>
        <v>Win</v>
      </c>
      <c r="AB4692" s="5" t="s">
        <v>98</v>
      </c>
      <c r="AC4692" s="5" t="s">
        <v>99</v>
      </c>
      <c r="AD4692" s="5" t="s">
        <v>635</v>
      </c>
      <c r="AE4692" s="5" t="s">
        <v>8630</v>
      </c>
      <c r="AF4692" s="5" t="str">
        <f aca="false">IF(AD4692&lt;AE4692,AD4692,AE4692)</f>
        <v>Cannon Cart, Electro Spirit, Fireball, Goblins, Minions, Mortar, Rascals, Skeleton Barrel</v>
      </c>
      <c r="AG4692" s="5" t="str">
        <f aca="false">IF(AD4692&lt;AE4692,AE4692,AD4692)</f>
        <v>Dart Goblin, Fire Spirit, Goblin Barrel, Ice Spirit, Inferno Tower, Mighty Miner, Skeletons, Wall Breakers</v>
      </c>
      <c r="AH4692" s="5" t="str">
        <f aca="false">IF(AD4692=AF4692,AA4692,IF(AA4692="Win","Loss",IF(AA4692="Loss","Win","Draw")))</f>
        <v>Win</v>
      </c>
      <c r="AI4692" s="5" t="s">
        <v>102</v>
      </c>
    </row>
    <row r="4693" customFormat="false" ht="15" hidden="false" customHeight="true" outlineLevel="0" collapsed="false">
      <c r="A4693" s="5" t="s">
        <v>8627</v>
      </c>
      <c r="B4693" s="5" t="n">
        <v>3</v>
      </c>
      <c r="C4693" s="5" t="s">
        <v>5844</v>
      </c>
      <c r="D4693" s="5" t="s">
        <v>5845</v>
      </c>
      <c r="E4693" s="6" t="s">
        <v>1474</v>
      </c>
      <c r="F4693" s="5" t="s">
        <v>1475</v>
      </c>
      <c r="G4693" s="5" t="s">
        <v>8631</v>
      </c>
      <c r="H4693" s="5" t="s">
        <v>352</v>
      </c>
      <c r="I4693" s="5" t="s">
        <v>177</v>
      </c>
      <c r="J4693" s="5" t="s">
        <v>158</v>
      </c>
      <c r="K4693" s="5" t="s">
        <v>107</v>
      </c>
      <c r="L4693" s="5" t="s">
        <v>85</v>
      </c>
      <c r="M4693" s="5" t="s">
        <v>178</v>
      </c>
      <c r="N4693" s="5" t="s">
        <v>95</v>
      </c>
      <c r="O4693" s="5" t="s">
        <v>133</v>
      </c>
      <c r="P4693" s="5" t="s">
        <v>143</v>
      </c>
      <c r="Q4693" s="5" t="s">
        <v>284</v>
      </c>
      <c r="R4693" s="5" t="s">
        <v>128</v>
      </c>
      <c r="S4693" s="5" t="s">
        <v>185</v>
      </c>
      <c r="T4693" s="5" t="s">
        <v>97</v>
      </c>
      <c r="U4693" s="5" t="s">
        <v>187</v>
      </c>
      <c r="V4693" s="5" t="s">
        <v>173</v>
      </c>
      <c r="W4693" s="5" t="s">
        <v>115</v>
      </c>
      <c r="X4693" s="5" t="s">
        <v>785</v>
      </c>
      <c r="Y4693" s="5" t="n">
        <v>1</v>
      </c>
      <c r="Z4693" s="5" t="n">
        <v>0</v>
      </c>
      <c r="AA4693" s="5" t="str">
        <f aca="false">IF(Y4693&gt;Z4693,"Win",IF(Y4693&lt;Z4693,"Loss","Draw"))</f>
        <v>Win</v>
      </c>
      <c r="AB4693" s="5" t="s">
        <v>98</v>
      </c>
      <c r="AC4693" s="5" t="s">
        <v>99</v>
      </c>
      <c r="AD4693" s="5" t="s">
        <v>8632</v>
      </c>
      <c r="AE4693" s="5" t="s">
        <v>8633</v>
      </c>
      <c r="AF4693" s="5" t="str">
        <f aca="false">IF(AD4693&lt;AE4693,AD4693,AE4693)</f>
        <v>Barbarian Barrel, Bowler, Goblin Cage, Heal Spirit, Lightning, Mother Witch, Phoenix, Royal Giant</v>
      </c>
      <c r="AG4693" s="5" t="str">
        <f aca="false">IF(AD4693&lt;AE4693,AE4693,AD4693)</f>
        <v>Executioner, Freeze, Golden Knight, Graveyard, Inferno Dragon, Ronin, Tornado, Zappies</v>
      </c>
      <c r="AH4693" s="5" t="str">
        <f aca="false">IF(AD4693=AF4693,AA4693,IF(AA4693="Win","Loss",IF(AA4693="Loss","Win","Draw")))</f>
        <v>Win</v>
      </c>
      <c r="AI4693" s="5" t="s">
        <v>102</v>
      </c>
    </row>
    <row r="4694" customFormat="false" ht="15" hidden="false" customHeight="true" outlineLevel="0" collapsed="false">
      <c r="A4694" s="5" t="s">
        <v>8634</v>
      </c>
      <c r="B4694" s="5" t="n">
        <v>1</v>
      </c>
      <c r="C4694" s="5" t="s">
        <v>5844</v>
      </c>
      <c r="D4694" s="5" t="s">
        <v>5845</v>
      </c>
      <c r="E4694" s="5" t="s">
        <v>8635</v>
      </c>
      <c r="F4694" s="5" t="s">
        <v>8636</v>
      </c>
      <c r="G4694" s="5" t="s">
        <v>8637</v>
      </c>
      <c r="H4694" s="5" t="s">
        <v>352</v>
      </c>
      <c r="I4694" s="5" t="s">
        <v>219</v>
      </c>
      <c r="J4694" s="5" t="s">
        <v>186</v>
      </c>
      <c r="K4694" s="5" t="s">
        <v>83</v>
      </c>
      <c r="L4694" s="5" t="s">
        <v>111</v>
      </c>
      <c r="M4694" s="5" t="s">
        <v>130</v>
      </c>
      <c r="N4694" s="5" t="s">
        <v>109</v>
      </c>
      <c r="O4694" s="5" t="s">
        <v>234</v>
      </c>
      <c r="P4694" s="5" t="s">
        <v>193</v>
      </c>
      <c r="Q4694" s="5" t="s">
        <v>141</v>
      </c>
      <c r="R4694" s="5" t="s">
        <v>219</v>
      </c>
      <c r="S4694" s="5" t="s">
        <v>127</v>
      </c>
      <c r="T4694" s="5" t="s">
        <v>117</v>
      </c>
      <c r="U4694" s="5" t="s">
        <v>294</v>
      </c>
      <c r="V4694" s="5" t="s">
        <v>124</v>
      </c>
      <c r="W4694" s="5" t="s">
        <v>173</v>
      </c>
      <c r="X4694" s="5" t="s">
        <v>133</v>
      </c>
      <c r="Y4694" s="5" t="n">
        <v>0</v>
      </c>
      <c r="Z4694" s="5" t="n">
        <v>1</v>
      </c>
      <c r="AA4694" s="5" t="str">
        <f aca="false">IF(Y4694&gt;Z4694,"Win",IF(Y4694&lt;Z4694,"Loss","Draw"))</f>
        <v>Loss</v>
      </c>
      <c r="AB4694" s="5" t="s">
        <v>98</v>
      </c>
      <c r="AC4694" s="5" t="s">
        <v>99</v>
      </c>
      <c r="AD4694" s="5" t="s">
        <v>7132</v>
      </c>
      <c r="AE4694" s="5" t="s">
        <v>8638</v>
      </c>
      <c r="AF4694" s="5" t="str">
        <f aca="false">IF(AD4694&lt;AE4694,AD4694,AE4694)</f>
        <v>Arrows, Balloon, Bomb Tower, Guards, Miner, Monk, Wizard, Zap</v>
      </c>
      <c r="AG4694" s="5" t="str">
        <f aca="false">IF(AD4694&lt;AE4694,AE4694,AD4694)</f>
        <v>Battle Ram, Giant Skeleton, Lumberjack, Mother Witch, Royal Ghost, Vines, Wizard, Zappies</v>
      </c>
      <c r="AH4694" s="5" t="str">
        <f aca="false">IF(AD4694=AF4694,AA4694,IF(AA4694="Win","Loss",IF(AA4694="Loss","Win","Draw")))</f>
        <v>Loss</v>
      </c>
      <c r="AI4694" s="5" t="s">
        <v>102</v>
      </c>
    </row>
    <row r="4695" customFormat="false" ht="15" hidden="false" customHeight="true" outlineLevel="0" collapsed="false">
      <c r="A4695" s="5" t="s">
        <v>8634</v>
      </c>
      <c r="B4695" s="5" t="n">
        <v>2</v>
      </c>
      <c r="C4695" s="5" t="s">
        <v>5844</v>
      </c>
      <c r="D4695" s="5" t="s">
        <v>5845</v>
      </c>
      <c r="E4695" s="5" t="s">
        <v>8635</v>
      </c>
      <c r="F4695" s="5" t="s">
        <v>8636</v>
      </c>
      <c r="G4695" s="5" t="s">
        <v>4646</v>
      </c>
      <c r="H4695" s="5" t="s">
        <v>352</v>
      </c>
      <c r="I4695" s="5" t="s">
        <v>113</v>
      </c>
      <c r="J4695" s="5" t="s">
        <v>108</v>
      </c>
      <c r="K4695" s="5" t="s">
        <v>114</v>
      </c>
      <c r="L4695" s="5" t="s">
        <v>117</v>
      </c>
      <c r="M4695" s="5" t="s">
        <v>118</v>
      </c>
      <c r="N4695" s="5" t="s">
        <v>116</v>
      </c>
      <c r="O4695" s="5" t="s">
        <v>115</v>
      </c>
      <c r="P4695" s="5" t="s">
        <v>119</v>
      </c>
      <c r="Q4695" s="5" t="s">
        <v>107</v>
      </c>
      <c r="R4695" s="5" t="s">
        <v>128</v>
      </c>
      <c r="S4695" s="5" t="s">
        <v>84</v>
      </c>
      <c r="T4695" s="5" t="s">
        <v>82</v>
      </c>
      <c r="U4695" s="5" t="s">
        <v>474</v>
      </c>
      <c r="V4695" s="5" t="s">
        <v>93</v>
      </c>
      <c r="W4695" s="5" t="s">
        <v>473</v>
      </c>
      <c r="X4695" s="5" t="s">
        <v>95</v>
      </c>
      <c r="Y4695" s="5" t="n">
        <v>1</v>
      </c>
      <c r="Z4695" s="5" t="n">
        <v>0</v>
      </c>
      <c r="AA4695" s="5" t="str">
        <f aca="false">IF(Y4695&gt;Z4695,"Win",IF(Y4695&lt;Z4695,"Loss","Draw"))</f>
        <v>Win</v>
      </c>
      <c r="AB4695" s="5" t="s">
        <v>98</v>
      </c>
      <c r="AC4695" s="5" t="s">
        <v>99</v>
      </c>
      <c r="AD4695" s="5" t="s">
        <v>121</v>
      </c>
      <c r="AE4695" s="5" t="s">
        <v>8639</v>
      </c>
      <c r="AF4695" s="5" t="str">
        <f aca="false">IF(AD4695&lt;AE4695,AD4695,AE4695)</f>
        <v>Archers, Barbarian Barrel, Fireball, Flying Machine, Goblin Cage, Golden Knight, Royal Hogs, Royal Recruits</v>
      </c>
      <c r="AG4695" s="5" t="str">
        <f aca="false">IF(AD4695&lt;AE4695,AE4695,AD4695)</f>
        <v>Dark Prince, Furnace, Giant Skeleton, Giant Snowball, Goblin Hut, Graveyard, Ice Spirit, Poison</v>
      </c>
      <c r="AH4695" s="5" t="str">
        <f aca="false">IF(AD4695=AF4695,AA4695,IF(AA4695="Win","Loss",IF(AA4695="Loss","Win","Draw")))</f>
        <v>Loss</v>
      </c>
      <c r="AI4695" s="5" t="s">
        <v>102</v>
      </c>
    </row>
    <row r="4696" customFormat="false" ht="15" hidden="false" customHeight="true" outlineLevel="0" collapsed="false">
      <c r="A4696" s="5" t="s">
        <v>8634</v>
      </c>
      <c r="B4696" s="5" t="n">
        <v>3</v>
      </c>
      <c r="C4696" s="5" t="s">
        <v>5844</v>
      </c>
      <c r="D4696" s="5" t="s">
        <v>5845</v>
      </c>
      <c r="E4696" s="5" t="s">
        <v>8635</v>
      </c>
      <c r="F4696" s="5" t="s">
        <v>8636</v>
      </c>
      <c r="G4696" s="5" t="s">
        <v>8640</v>
      </c>
      <c r="H4696" s="5" t="s">
        <v>352</v>
      </c>
      <c r="I4696" s="5" t="s">
        <v>92</v>
      </c>
      <c r="J4696" s="5" t="s">
        <v>158</v>
      </c>
      <c r="K4696" s="5" t="s">
        <v>90</v>
      </c>
      <c r="L4696" s="5" t="s">
        <v>93</v>
      </c>
      <c r="M4696" s="5" t="s">
        <v>95</v>
      </c>
      <c r="N4696" s="5" t="s">
        <v>96</v>
      </c>
      <c r="O4696" s="5" t="s">
        <v>94</v>
      </c>
      <c r="P4696" s="5" t="s">
        <v>159</v>
      </c>
      <c r="Q4696" s="5" t="s">
        <v>129</v>
      </c>
      <c r="R4696" s="5" t="s">
        <v>323</v>
      </c>
      <c r="S4696" s="5" t="s">
        <v>185</v>
      </c>
      <c r="T4696" s="5" t="s">
        <v>165</v>
      </c>
      <c r="U4696" s="5" t="s">
        <v>327</v>
      </c>
      <c r="V4696" s="5" t="s">
        <v>130</v>
      </c>
      <c r="W4696" s="5" t="s">
        <v>132</v>
      </c>
      <c r="X4696" s="5" t="s">
        <v>97</v>
      </c>
      <c r="Y4696" s="5" t="n">
        <v>1</v>
      </c>
      <c r="Z4696" s="5" t="n">
        <v>0</v>
      </c>
      <c r="AA4696" s="5" t="str">
        <f aca="false">IF(Y4696&gt;Z4696,"Win",IF(Y4696&lt;Z4696,"Loss","Draw"))</f>
        <v>Win</v>
      </c>
      <c r="AB4696" s="5" t="s">
        <v>98</v>
      </c>
      <c r="AC4696" s="5" t="s">
        <v>99</v>
      </c>
      <c r="AD4696" s="5" t="s">
        <v>379</v>
      </c>
      <c r="AE4696" s="5" t="s">
        <v>8641</v>
      </c>
      <c r="AF4696" s="5" t="str">
        <f aca="false">IF(AD4696&lt;AE4696,AD4696,AE4696)</f>
        <v>Arrows, Electro Wizard, Executioner, Hog Rider, Mega Knight, Mini P.E.K.K.A, Rage, Ronin</v>
      </c>
      <c r="AG4696" s="5" t="str">
        <f aca="false">IF(AD4696&lt;AE4696,AE4696,AD4696)</f>
        <v>Barbarian Barrel, Bowler, Dart Goblin, Fireball, Minions, Mortar, Rascals, Skeleton Barrel</v>
      </c>
      <c r="AH4696" s="5" t="str">
        <f aca="false">IF(AD4696=AF4696,AA4696,IF(AA4696="Win","Loss",IF(AA4696="Loss","Win","Draw")))</f>
        <v>Loss</v>
      </c>
      <c r="AI4696" s="5" t="s">
        <v>102</v>
      </c>
    </row>
    <row r="4697" customFormat="false" ht="15" hidden="false" customHeight="true" outlineLevel="0" collapsed="false">
      <c r="A4697" s="5" t="s">
        <v>8642</v>
      </c>
      <c r="B4697" s="5" t="n">
        <v>1</v>
      </c>
      <c r="C4697" s="5" t="s">
        <v>5844</v>
      </c>
      <c r="D4697" s="5" t="s">
        <v>5845</v>
      </c>
      <c r="E4697" s="5" t="s">
        <v>753</v>
      </c>
      <c r="F4697" s="5" t="s">
        <v>754</v>
      </c>
      <c r="G4697" s="5" t="s">
        <v>4488</v>
      </c>
      <c r="H4697" s="5" t="s">
        <v>352</v>
      </c>
      <c r="I4697" s="5" t="s">
        <v>90</v>
      </c>
      <c r="J4697" s="5" t="s">
        <v>123</v>
      </c>
      <c r="K4697" s="5" t="s">
        <v>92</v>
      </c>
      <c r="L4697" s="5" t="s">
        <v>85</v>
      </c>
      <c r="M4697" s="5" t="s">
        <v>193</v>
      </c>
      <c r="N4697" s="5" t="s">
        <v>307</v>
      </c>
      <c r="O4697" s="5" t="s">
        <v>95</v>
      </c>
      <c r="P4697" s="5" t="s">
        <v>97</v>
      </c>
      <c r="Q4697" s="5" t="s">
        <v>185</v>
      </c>
      <c r="R4697" s="5" t="s">
        <v>337</v>
      </c>
      <c r="S4697" s="5" t="s">
        <v>114</v>
      </c>
      <c r="T4697" s="5" t="s">
        <v>223</v>
      </c>
      <c r="U4697" s="5" t="s">
        <v>97</v>
      </c>
      <c r="V4697" s="5" t="s">
        <v>85</v>
      </c>
      <c r="W4697" s="5" t="s">
        <v>124</v>
      </c>
      <c r="X4697" s="5" t="s">
        <v>193</v>
      </c>
      <c r="Y4697" s="5" t="n">
        <v>1</v>
      </c>
      <c r="Z4697" s="5" t="n">
        <v>0</v>
      </c>
      <c r="AA4697" s="5" t="str">
        <f aca="false">IF(Y4697&gt;Z4697,"Win",IF(Y4697&lt;Z4697,"Loss","Draw"))</f>
        <v>Win</v>
      </c>
      <c r="AB4697" s="5" t="s">
        <v>98</v>
      </c>
      <c r="AC4697" s="5" t="s">
        <v>99</v>
      </c>
      <c r="AD4697" s="5" t="s">
        <v>8052</v>
      </c>
      <c r="AE4697" s="5" t="s">
        <v>2262</v>
      </c>
      <c r="AF4697" s="5" t="str">
        <f aca="false">IF(AD4697&lt;AE4697,AD4697,AE4697)</f>
        <v>Barbarian Barrel, Goblinstein, Guards, Ice Wizard, Lightning, Mortar, Ronin, Skeleton Barrel</v>
      </c>
      <c r="AG4697" s="5" t="str">
        <f aca="false">IF(AD4697&lt;AE4697,AE4697,AD4697)</f>
        <v>Boss Bandit, Executioner, Giant Snowball, Guards, Lightning, Ram Rider, Ronin, Royal Ghost</v>
      </c>
      <c r="AH4697" s="5" t="str">
        <f aca="false">IF(AD4697=AF4697,AA4697,IF(AA4697="Win","Loss",IF(AA4697="Loss","Win","Draw")))</f>
        <v>Win</v>
      </c>
      <c r="AI4697" s="5" t="s">
        <v>102</v>
      </c>
    </row>
    <row r="4698" customFormat="false" ht="15" hidden="false" customHeight="true" outlineLevel="0" collapsed="false">
      <c r="A4698" s="5" t="s">
        <v>8642</v>
      </c>
      <c r="B4698" s="5" t="n">
        <v>2</v>
      </c>
      <c r="C4698" s="5" t="s">
        <v>5844</v>
      </c>
      <c r="D4698" s="5" t="s">
        <v>5845</v>
      </c>
      <c r="E4698" s="5" t="s">
        <v>753</v>
      </c>
      <c r="F4698" s="5" t="s">
        <v>754</v>
      </c>
      <c r="G4698" s="5" t="s">
        <v>8053</v>
      </c>
      <c r="H4698" s="5" t="s">
        <v>352</v>
      </c>
      <c r="I4698" s="5" t="s">
        <v>177</v>
      </c>
      <c r="J4698" s="5" t="s">
        <v>158</v>
      </c>
      <c r="K4698" s="5" t="s">
        <v>107</v>
      </c>
      <c r="L4698" s="5" t="s">
        <v>93</v>
      </c>
      <c r="M4698" s="5" t="s">
        <v>150</v>
      </c>
      <c r="N4698" s="5" t="s">
        <v>178</v>
      </c>
      <c r="O4698" s="5" t="s">
        <v>89</v>
      </c>
      <c r="P4698" s="5" t="s">
        <v>133</v>
      </c>
      <c r="Q4698" s="5" t="s">
        <v>177</v>
      </c>
      <c r="R4698" s="5" t="s">
        <v>83</v>
      </c>
      <c r="S4698" s="5" t="s">
        <v>448</v>
      </c>
      <c r="T4698" s="5" t="s">
        <v>95</v>
      </c>
      <c r="U4698" s="5" t="s">
        <v>93</v>
      </c>
      <c r="V4698" s="5" t="s">
        <v>133</v>
      </c>
      <c r="W4698" s="5" t="s">
        <v>188</v>
      </c>
      <c r="X4698" s="5" t="s">
        <v>215</v>
      </c>
      <c r="Y4698" s="5" t="n">
        <v>0</v>
      </c>
      <c r="Z4698" s="5" t="n">
        <v>1</v>
      </c>
      <c r="AA4698" s="5" t="str">
        <f aca="false">IF(Y4698&gt;Z4698,"Win",IF(Y4698&lt;Z4698,"Loss","Draw"))</f>
        <v>Loss</v>
      </c>
      <c r="AB4698" s="5" t="s">
        <v>98</v>
      </c>
      <c r="AC4698" s="5" t="s">
        <v>99</v>
      </c>
      <c r="AD4698" s="5" t="s">
        <v>1521</v>
      </c>
      <c r="AE4698" s="5" t="s">
        <v>8054</v>
      </c>
      <c r="AF4698" s="5" t="str">
        <f aca="false">IF(AD4698&lt;AE4698,AD4698,AE4698)</f>
        <v>Barbarian Barrel, Fireball, Fisherman, Monk, Mother Witch, Royal Giant, Tombstone, Witch</v>
      </c>
      <c r="AG4698" s="5" t="str">
        <f aca="false">IF(AD4698&lt;AE4698,AE4698,AD4698)</f>
        <v>Bowler, Electro Spirit, Fireball, Goblin Cage, Mother Witch, Phoenix, Royal Giant, The Log</v>
      </c>
      <c r="AH4698" s="5" t="str">
        <f aca="false">IF(AD4698=AF4698,AA4698,IF(AA4698="Win","Loss",IF(AA4698="Loss","Win","Draw")))</f>
        <v>Win</v>
      </c>
      <c r="AI4698" s="5" t="s">
        <v>102</v>
      </c>
    </row>
    <row r="4699" customFormat="false" ht="15" hidden="false" customHeight="true" outlineLevel="0" collapsed="false">
      <c r="A4699" s="5" t="s">
        <v>8642</v>
      </c>
      <c r="B4699" s="5" t="n">
        <v>3</v>
      </c>
      <c r="C4699" s="5" t="s">
        <v>5844</v>
      </c>
      <c r="D4699" s="5" t="s">
        <v>5845</v>
      </c>
      <c r="E4699" s="5" t="s">
        <v>753</v>
      </c>
      <c r="F4699" s="5" t="s">
        <v>754</v>
      </c>
      <c r="G4699" s="5" t="s">
        <v>8055</v>
      </c>
      <c r="H4699" s="5" t="s">
        <v>352</v>
      </c>
      <c r="I4699" s="5" t="s">
        <v>84</v>
      </c>
      <c r="J4699" s="5" t="s">
        <v>83</v>
      </c>
      <c r="K4699" s="5" t="s">
        <v>241</v>
      </c>
      <c r="L4699" s="5" t="s">
        <v>142</v>
      </c>
      <c r="M4699" s="5" t="s">
        <v>143</v>
      </c>
      <c r="N4699" s="5" t="s">
        <v>441</v>
      </c>
      <c r="O4699" s="5" t="s">
        <v>327</v>
      </c>
      <c r="P4699" s="5" t="s">
        <v>449</v>
      </c>
      <c r="Q4699" s="5" t="s">
        <v>233</v>
      </c>
      <c r="R4699" s="5" t="s">
        <v>108</v>
      </c>
      <c r="S4699" s="5" t="s">
        <v>201</v>
      </c>
      <c r="T4699" s="5" t="s">
        <v>116</v>
      </c>
      <c r="U4699" s="5" t="s">
        <v>89</v>
      </c>
      <c r="V4699" s="5" t="s">
        <v>209</v>
      </c>
      <c r="W4699" s="5" t="s">
        <v>159</v>
      </c>
      <c r="X4699" s="5" t="s">
        <v>111</v>
      </c>
      <c r="Y4699" s="5" t="n">
        <v>0</v>
      </c>
      <c r="Z4699" s="5" t="n">
        <v>1</v>
      </c>
      <c r="AA4699" s="5" t="str">
        <f aca="false">IF(Y4699&gt;Z4699,"Win",IF(Y4699&lt;Z4699,"Loss","Draw"))</f>
        <v>Loss</v>
      </c>
      <c r="AB4699" s="5" t="s">
        <v>98</v>
      </c>
      <c r="AC4699" s="5" t="s">
        <v>99</v>
      </c>
      <c r="AD4699" s="5" t="s">
        <v>5518</v>
      </c>
      <c r="AE4699" s="5" t="s">
        <v>8056</v>
      </c>
      <c r="AF4699" s="5" t="str">
        <f aca="false">IF(AD4699&lt;AE4699,AD4699,AE4699)</f>
        <v>Archers, Elite Barbarians, Elixir Collector, Heal Spirit, Knight, Monk, Rage, Three Musketeers</v>
      </c>
      <c r="AG4699" s="5" t="str">
        <f aca="false">IF(AD4699&lt;AE4699,AE4699,AD4699)</f>
        <v>Bats, Dark Prince, Dart Goblin, Inferno Tower, Miner, Poison, The Log, Wall Breakers</v>
      </c>
      <c r="AH4699" s="5" t="str">
        <f aca="false">IF(AD4699=AF4699,AA4699,IF(AA4699="Win","Loss",IF(AA4699="Loss","Win","Draw")))</f>
        <v>Loss</v>
      </c>
      <c r="AI4699" s="5" t="s">
        <v>102</v>
      </c>
    </row>
    <row r="4700" customFormat="false" ht="15" hidden="false" customHeight="true" outlineLevel="0" collapsed="false">
      <c r="A4700" s="5" t="s">
        <v>8643</v>
      </c>
      <c r="B4700" s="5" t="n">
        <v>1</v>
      </c>
      <c r="C4700" s="5" t="s">
        <v>5844</v>
      </c>
      <c r="D4700" s="5" t="s">
        <v>5845</v>
      </c>
      <c r="E4700" s="5" t="s">
        <v>584</v>
      </c>
      <c r="F4700" s="5" t="s">
        <v>585</v>
      </c>
      <c r="G4700" s="5" t="s">
        <v>281</v>
      </c>
      <c r="H4700" s="5" t="s">
        <v>163</v>
      </c>
      <c r="I4700" s="5" t="s">
        <v>107</v>
      </c>
      <c r="J4700" s="5" t="s">
        <v>139</v>
      </c>
      <c r="K4700" s="5" t="s">
        <v>109</v>
      </c>
      <c r="L4700" s="5" t="s">
        <v>110</v>
      </c>
      <c r="M4700" s="5" t="s">
        <v>112</v>
      </c>
      <c r="N4700" s="5" t="s">
        <v>97</v>
      </c>
      <c r="O4700" s="5" t="s">
        <v>93</v>
      </c>
      <c r="P4700" s="5" t="s">
        <v>95</v>
      </c>
      <c r="Q4700" s="5" t="s">
        <v>201</v>
      </c>
      <c r="R4700" s="5" t="s">
        <v>202</v>
      </c>
      <c r="S4700" s="5" t="s">
        <v>203</v>
      </c>
      <c r="T4700" s="5" t="s">
        <v>209</v>
      </c>
      <c r="U4700" s="5" t="s">
        <v>157</v>
      </c>
      <c r="V4700" s="5" t="s">
        <v>204</v>
      </c>
      <c r="W4700" s="5" t="s">
        <v>118</v>
      </c>
      <c r="X4700" s="5" t="s">
        <v>88</v>
      </c>
      <c r="Y4700" s="5" t="n">
        <v>0</v>
      </c>
      <c r="Z4700" s="5" t="n">
        <v>1</v>
      </c>
      <c r="AA4700" s="5" t="str">
        <f aca="false">IF(Y4700&gt;Z4700,"Win",IF(Y4700&lt;Z4700,"Loss","Draw"))</f>
        <v>Loss</v>
      </c>
      <c r="AB4700" s="5" t="s">
        <v>98</v>
      </c>
      <c r="AC4700" s="5" t="s">
        <v>99</v>
      </c>
      <c r="AD4700" s="5" t="s">
        <v>3574</v>
      </c>
      <c r="AE4700" s="5" t="s">
        <v>587</v>
      </c>
      <c r="AF4700" s="5" t="str">
        <f aca="false">IF(AD4700&lt;AE4700,AD4700,AE4700)</f>
        <v>Barbarian Barrel, Fireball, Goblin Cage, Lava Hound, Mega Minion, Ronin, Spirit Empress, Zap</v>
      </c>
      <c r="AG4700" s="5" t="str">
        <f aca="false">IF(AD4700&lt;AE4700,AE4700,AD4700)</f>
        <v>Berserker, Fire Spirit, Goblin Barrel, Ice Spirit, Inferno Tower, Magic Archer, Royal Delivery, Wall Breakers</v>
      </c>
      <c r="AH4700" s="5" t="str">
        <f aca="false">IF(AD4700=AF4700,AA4700,IF(AA4700="Win","Loss",IF(AA4700="Loss","Win","Draw")))</f>
        <v>Loss</v>
      </c>
      <c r="AI4700" s="5" t="s">
        <v>102</v>
      </c>
    </row>
    <row r="4701" customFormat="false" ht="15" hidden="false" customHeight="true" outlineLevel="0" collapsed="false">
      <c r="A4701" s="5" t="s">
        <v>8643</v>
      </c>
      <c r="B4701" s="5" t="n">
        <v>2</v>
      </c>
      <c r="C4701" s="5" t="s">
        <v>5844</v>
      </c>
      <c r="D4701" s="5" t="s">
        <v>5845</v>
      </c>
      <c r="E4701" s="5" t="s">
        <v>584</v>
      </c>
      <c r="F4701" s="5" t="s">
        <v>585</v>
      </c>
      <c r="G4701" s="5" t="s">
        <v>5846</v>
      </c>
      <c r="H4701" s="5" t="s">
        <v>163</v>
      </c>
      <c r="I4701" s="5" t="s">
        <v>152</v>
      </c>
      <c r="J4701" s="5" t="s">
        <v>128</v>
      </c>
      <c r="K4701" s="5" t="s">
        <v>188</v>
      </c>
      <c r="L4701" s="5" t="s">
        <v>85</v>
      </c>
      <c r="M4701" s="5" t="s">
        <v>307</v>
      </c>
      <c r="N4701" s="5" t="s">
        <v>242</v>
      </c>
      <c r="O4701" s="5" t="s">
        <v>306</v>
      </c>
      <c r="P4701" s="5" t="s">
        <v>187</v>
      </c>
      <c r="Q4701" s="5" t="s">
        <v>124</v>
      </c>
      <c r="R4701" s="5" t="s">
        <v>219</v>
      </c>
      <c r="S4701" s="5" t="s">
        <v>141</v>
      </c>
      <c r="T4701" s="5" t="s">
        <v>165</v>
      </c>
      <c r="U4701" s="5" t="s">
        <v>117</v>
      </c>
      <c r="V4701" s="5" t="s">
        <v>133</v>
      </c>
      <c r="W4701" s="5" t="s">
        <v>173</v>
      </c>
      <c r="X4701" s="5" t="s">
        <v>294</v>
      </c>
      <c r="Y4701" s="5" t="n">
        <v>0</v>
      </c>
      <c r="Z4701" s="5" t="n">
        <v>1</v>
      </c>
      <c r="AA4701" s="5" t="str">
        <f aca="false">IF(Y4701&gt;Z4701,"Win",IF(Y4701&lt;Z4701,"Loss","Draw"))</f>
        <v>Loss</v>
      </c>
      <c r="AB4701" s="5" t="s">
        <v>98</v>
      </c>
      <c r="AC4701" s="5" t="s">
        <v>99</v>
      </c>
      <c r="AD4701" s="5" t="s">
        <v>5848</v>
      </c>
      <c r="AE4701" s="5" t="s">
        <v>5847</v>
      </c>
      <c r="AF4701" s="5" t="str">
        <f aca="false">IF(AD4701&lt;AE4701,AD4701,AE4701)</f>
        <v>Baby Dragon, Bomber, Golden Knight, Golem, Ice Wizard, Lightning, Tombstone, Tornado</v>
      </c>
      <c r="AG4701" s="5" t="str">
        <f aca="false">IF(AD4701&lt;AE4701,AE4701,AD4701)</f>
        <v>Giant Skeleton, Hog Rider, Lumberjack, Mother Witch, Royal Ghost, Vines, Wizard, Zappies</v>
      </c>
      <c r="AH4701" s="5" t="str">
        <f aca="false">IF(AD4701=AF4701,AA4701,IF(AA4701="Win","Loss",IF(AA4701="Loss","Win","Draw")))</f>
        <v>Loss</v>
      </c>
      <c r="AI4701" s="5" t="s">
        <v>102</v>
      </c>
    </row>
    <row r="4702" customFormat="false" ht="15" hidden="false" customHeight="true" outlineLevel="0" collapsed="false">
      <c r="A4702" s="5" t="s">
        <v>8644</v>
      </c>
      <c r="B4702" s="5" t="n">
        <v>1</v>
      </c>
      <c r="C4702" s="5" t="s">
        <v>5844</v>
      </c>
      <c r="D4702" s="5" t="s">
        <v>5845</v>
      </c>
      <c r="E4702" s="5" t="s">
        <v>8645</v>
      </c>
      <c r="F4702" s="5" t="s">
        <v>8646</v>
      </c>
      <c r="G4702" s="5" t="s">
        <v>8647</v>
      </c>
      <c r="H4702" s="5" t="s">
        <v>352</v>
      </c>
      <c r="I4702" s="5" t="s">
        <v>107</v>
      </c>
      <c r="J4702" s="5" t="s">
        <v>83</v>
      </c>
      <c r="K4702" s="5" t="s">
        <v>177</v>
      </c>
      <c r="L4702" s="5" t="s">
        <v>93</v>
      </c>
      <c r="M4702" s="5" t="s">
        <v>150</v>
      </c>
      <c r="N4702" s="5" t="s">
        <v>257</v>
      </c>
      <c r="O4702" s="5" t="s">
        <v>89</v>
      </c>
      <c r="P4702" s="5" t="s">
        <v>215</v>
      </c>
      <c r="Q4702" s="5" t="s">
        <v>203</v>
      </c>
      <c r="R4702" s="5" t="s">
        <v>241</v>
      </c>
      <c r="S4702" s="5" t="s">
        <v>418</v>
      </c>
      <c r="T4702" s="5" t="s">
        <v>248</v>
      </c>
      <c r="U4702" s="5" t="s">
        <v>209</v>
      </c>
      <c r="V4702" s="5" t="s">
        <v>118</v>
      </c>
      <c r="W4702" s="5" t="s">
        <v>159</v>
      </c>
      <c r="X4702" s="5" t="s">
        <v>89</v>
      </c>
      <c r="Y4702" s="5" t="n">
        <v>1</v>
      </c>
      <c r="Z4702" s="5" t="n">
        <v>0</v>
      </c>
      <c r="AA4702" s="5" t="str">
        <f aca="false">IF(Y4702&gt;Z4702,"Win",IF(Y4702&lt;Z4702,"Loss","Draw"))</f>
        <v>Win</v>
      </c>
      <c r="AB4702" s="5" t="s">
        <v>98</v>
      </c>
      <c r="AC4702" s="5" t="s">
        <v>99</v>
      </c>
      <c r="AD4702" s="5" t="s">
        <v>2268</v>
      </c>
      <c r="AE4702" s="5" t="s">
        <v>4346</v>
      </c>
      <c r="AF4702" s="5" t="str">
        <f aca="false">IF(AD4702&lt;AE4702,AD4702,AE4702)</f>
        <v>Dart Goblin, Goblin Barrel, Ice Spirit, Inferno Tower, Knight, Princess, Skeleton Army, The Log</v>
      </c>
      <c r="AG4702" s="5" t="str">
        <f aca="false">IF(AD4702&lt;AE4702,AE4702,AD4702)</f>
        <v>Electro Spirit, Fireball, Fisherman, Goblin Cage, Hunter, Monk, Royal Giant, The Log</v>
      </c>
      <c r="AH4702" s="5" t="str">
        <f aca="false">IF(AD4702=AF4702,AA4702,IF(AA4702="Win","Loss",IF(AA4702="Loss","Win","Draw")))</f>
        <v>Loss</v>
      </c>
      <c r="AI4702" s="5" t="s">
        <v>297</v>
      </c>
    </row>
    <row r="4703" customFormat="false" ht="15" hidden="false" customHeight="true" outlineLevel="0" collapsed="false">
      <c r="A4703" s="6" t="s">
        <v>8648</v>
      </c>
      <c r="B4703" s="5" t="n">
        <v>1</v>
      </c>
      <c r="C4703" s="6" t="s">
        <v>761</v>
      </c>
      <c r="D4703" s="5" t="s">
        <v>762</v>
      </c>
      <c r="E4703" s="5" t="s">
        <v>2904</v>
      </c>
      <c r="F4703" s="5" t="s">
        <v>2905</v>
      </c>
      <c r="G4703" s="5" t="s">
        <v>4128</v>
      </c>
      <c r="H4703" s="5" t="s">
        <v>81</v>
      </c>
      <c r="I4703" s="5" t="s">
        <v>137</v>
      </c>
      <c r="J4703" s="5" t="s">
        <v>202</v>
      </c>
      <c r="K4703" s="5" t="s">
        <v>126</v>
      </c>
      <c r="L4703" s="5" t="s">
        <v>97</v>
      </c>
      <c r="M4703" s="5" t="s">
        <v>138</v>
      </c>
      <c r="N4703" s="5" t="s">
        <v>234</v>
      </c>
      <c r="O4703" s="5" t="s">
        <v>89</v>
      </c>
      <c r="P4703" s="5" t="s">
        <v>187</v>
      </c>
      <c r="Q4703" s="5" t="s">
        <v>84</v>
      </c>
      <c r="R4703" s="5" t="s">
        <v>108</v>
      </c>
      <c r="S4703" s="5" t="s">
        <v>87</v>
      </c>
      <c r="T4703" s="5" t="s">
        <v>118</v>
      </c>
      <c r="U4703" s="5" t="s">
        <v>126</v>
      </c>
      <c r="V4703" s="5" t="s">
        <v>116</v>
      </c>
      <c r="W4703" s="5" t="s">
        <v>115</v>
      </c>
      <c r="X4703" s="5" t="s">
        <v>95</v>
      </c>
      <c r="Y4703" s="5" t="n">
        <v>0</v>
      </c>
      <c r="Z4703" s="5" t="n">
        <v>1</v>
      </c>
      <c r="AA4703" s="5" t="str">
        <f aca="false">IF(Y4703&gt;Z4703,"Win",IF(Y4703&lt;Z4703,"Loss","Draw"))</f>
        <v>Loss</v>
      </c>
      <c r="AB4703" s="5" t="s">
        <v>98</v>
      </c>
      <c r="AC4703" s="5" t="s">
        <v>99</v>
      </c>
      <c r="AD4703" s="5" t="s">
        <v>764</v>
      </c>
      <c r="AE4703" s="5" t="s">
        <v>703</v>
      </c>
      <c r="AF4703" s="5" t="str">
        <f aca="false">IF(AD4703&lt;AE4703,AD4703,AE4703)</f>
        <v>Archers, Barbarian Barrel, Dark Prince, Graveyard, Ice Spirit, Poison, Skeletons, Tesla</v>
      </c>
      <c r="AG4703" s="5" t="str">
        <f aca="false">IF(AD4703&lt;AE4703,AE4703,AD4703)</f>
        <v>Bomb Tower, Goblin Demolisher, Goblin Drill, Magic Archer, Ronin, Skeletons, The Log, Tornado</v>
      </c>
      <c r="AH4703" s="5" t="str">
        <f aca="false">IF(AD4703=AF4703,AA4703,IF(AA4703="Win","Loss",IF(AA4703="Loss","Win","Draw")))</f>
        <v>Win</v>
      </c>
      <c r="AI4703" s="5" t="s">
        <v>297</v>
      </c>
    </row>
    <row r="4704" customFormat="false" ht="15" hidden="false" customHeight="true" outlineLevel="0" collapsed="false">
      <c r="A4704" s="6" t="s">
        <v>8648</v>
      </c>
      <c r="B4704" s="5" t="n">
        <v>2</v>
      </c>
      <c r="C4704" s="6" t="s">
        <v>761</v>
      </c>
      <c r="D4704" s="5" t="s">
        <v>762</v>
      </c>
      <c r="E4704" s="5" t="s">
        <v>2904</v>
      </c>
      <c r="F4704" s="5" t="s">
        <v>2905</v>
      </c>
      <c r="G4704" s="5" t="s">
        <v>4129</v>
      </c>
      <c r="H4704" s="5" t="s">
        <v>485</v>
      </c>
      <c r="I4704" s="5" t="s">
        <v>203</v>
      </c>
      <c r="J4704" s="5" t="s">
        <v>108</v>
      </c>
      <c r="K4704" s="5" t="s">
        <v>159</v>
      </c>
      <c r="L4704" s="5" t="s">
        <v>118</v>
      </c>
      <c r="M4704" s="5" t="s">
        <v>88</v>
      </c>
      <c r="N4704" s="5" t="s">
        <v>157</v>
      </c>
      <c r="O4704" s="5" t="s">
        <v>204</v>
      </c>
      <c r="P4704" s="5" t="s">
        <v>87</v>
      </c>
      <c r="Q4704" s="5" t="s">
        <v>129</v>
      </c>
      <c r="R4704" s="5" t="s">
        <v>128</v>
      </c>
      <c r="S4704" s="5" t="s">
        <v>127</v>
      </c>
      <c r="T4704" s="5" t="s">
        <v>173</v>
      </c>
      <c r="U4704" s="5" t="s">
        <v>97</v>
      </c>
      <c r="V4704" s="5" t="s">
        <v>86</v>
      </c>
      <c r="W4704" s="5" t="s">
        <v>133</v>
      </c>
      <c r="X4704" s="5" t="s">
        <v>130</v>
      </c>
      <c r="Y4704" s="5" t="n">
        <v>0</v>
      </c>
      <c r="Z4704" s="5" t="n">
        <v>1</v>
      </c>
      <c r="AA4704" s="5" t="str">
        <f aca="false">IF(Y4704&gt;Z4704,"Win",IF(Y4704&lt;Z4704,"Loss","Draw"))</f>
        <v>Loss</v>
      </c>
      <c r="AB4704" s="5" t="s">
        <v>98</v>
      </c>
      <c r="AC4704" s="5" t="s">
        <v>99</v>
      </c>
      <c r="AD4704" s="5" t="s">
        <v>4130</v>
      </c>
      <c r="AE4704" s="5" t="s">
        <v>2394</v>
      </c>
      <c r="AF4704" s="5" t="str">
        <f aca="false">IF(AD4704&lt;AE4704,AD4704,AE4704)</f>
        <v>Arrows, Battle Ram, Golden Knight, Mega Knight, Mother Witch, Ronin, Skeleton Dragons, Zappies</v>
      </c>
      <c r="AG4704" s="5" t="str">
        <f aca="false">IF(AD4704&lt;AE4704,AE4704,AD4704)</f>
        <v>Berserker, Dark Prince, Dart Goblin, Fire Spirit, Goblin Barrel, Ice Spirit, Royal Delivery, Tesla</v>
      </c>
      <c r="AH4704" s="5" t="str">
        <f aca="false">IF(AD4704=AF4704,AA4704,IF(AA4704="Win","Loss",IF(AA4704="Loss","Win","Draw")))</f>
        <v>Win</v>
      </c>
      <c r="AI4704" s="5" t="s">
        <v>297</v>
      </c>
    </row>
    <row r="4705" customFormat="false" ht="15" hidden="false" customHeight="true" outlineLevel="0" collapsed="false">
      <c r="A4705" s="6" t="s">
        <v>8648</v>
      </c>
      <c r="B4705" s="5" t="n">
        <v>3</v>
      </c>
      <c r="C4705" s="6" t="s">
        <v>761</v>
      </c>
      <c r="D4705" s="5" t="s">
        <v>762</v>
      </c>
      <c r="E4705" s="5" t="s">
        <v>2904</v>
      </c>
      <c r="F4705" s="5" t="s">
        <v>2905</v>
      </c>
      <c r="G4705" s="5" t="s">
        <v>4131</v>
      </c>
      <c r="H4705" s="5" t="s">
        <v>81</v>
      </c>
      <c r="I4705" s="5" t="s">
        <v>113</v>
      </c>
      <c r="J4705" s="5" t="s">
        <v>83</v>
      </c>
      <c r="K4705" s="5" t="s">
        <v>82</v>
      </c>
      <c r="L4705" s="5" t="s">
        <v>85</v>
      </c>
      <c r="M4705" s="5" t="s">
        <v>91</v>
      </c>
      <c r="N4705" s="5" t="s">
        <v>95</v>
      </c>
      <c r="O4705" s="5" t="s">
        <v>150</v>
      </c>
      <c r="P4705" s="5" t="s">
        <v>119</v>
      </c>
      <c r="Q4705" s="5" t="s">
        <v>82</v>
      </c>
      <c r="R4705" s="5" t="s">
        <v>219</v>
      </c>
      <c r="S4705" s="5" t="s">
        <v>124</v>
      </c>
      <c r="T4705" s="5" t="s">
        <v>117</v>
      </c>
      <c r="U4705" s="5" t="s">
        <v>215</v>
      </c>
      <c r="V4705" s="5" t="s">
        <v>202</v>
      </c>
      <c r="W4705" s="5" t="s">
        <v>93</v>
      </c>
      <c r="X4705" s="5" t="s">
        <v>89</v>
      </c>
      <c r="Y4705" s="5" t="n">
        <v>0</v>
      </c>
      <c r="Z4705" s="5" t="n">
        <v>1</v>
      </c>
      <c r="AA4705" s="5" t="str">
        <f aca="false">IF(Y4705&gt;Z4705,"Win",IF(Y4705&lt;Z4705,"Loss","Draw"))</f>
        <v>Loss</v>
      </c>
      <c r="AB4705" s="5" t="s">
        <v>98</v>
      </c>
      <c r="AC4705" s="5" t="s">
        <v>99</v>
      </c>
      <c r="AD4705" s="5" t="s">
        <v>4133</v>
      </c>
      <c r="AE4705" s="5" t="s">
        <v>4132</v>
      </c>
      <c r="AF4705" s="5" t="str">
        <f aca="false">IF(AD4705&lt;AE4705,AD4705,AE4705)</f>
        <v>Barbarian Barrel, Electro Spirit, Furnace, Goblin Hut, Goblins, Lightning, Monk, Royal Hogs</v>
      </c>
      <c r="AG4705" s="5" t="str">
        <f aca="false">IF(AD4705&lt;AE4705,AE4705,AD4705)</f>
        <v>Fireball, Fisherman, Giant Skeleton, Magic Archer, Royal Ghost, Royal Hogs, The Log, Wizard</v>
      </c>
      <c r="AH4705" s="5" t="str">
        <f aca="false">IF(AD4705=AF4705,AA4705,IF(AA4705="Win","Loss",IF(AA4705="Loss","Win","Draw")))</f>
        <v>Loss</v>
      </c>
      <c r="AI4705" s="5" t="s">
        <v>297</v>
      </c>
    </row>
    <row r="4706" customFormat="false" ht="15" hidden="false" customHeight="true" outlineLevel="0" collapsed="false">
      <c r="A4706" s="8" t="s">
        <v>8649</v>
      </c>
      <c r="B4706" s="7" t="n">
        <v>1</v>
      </c>
      <c r="C4706" s="8" t="s">
        <v>761</v>
      </c>
      <c r="D4706" s="7" t="s">
        <v>762</v>
      </c>
      <c r="E4706" s="7" t="s">
        <v>2904</v>
      </c>
      <c r="F4706" s="7" t="s">
        <v>2905</v>
      </c>
      <c r="G4706" s="7" t="s">
        <v>4135</v>
      </c>
      <c r="H4706" s="7" t="s">
        <v>485</v>
      </c>
      <c r="I4706" s="7" t="s">
        <v>152</v>
      </c>
      <c r="J4706" s="7" t="s">
        <v>151</v>
      </c>
      <c r="K4706" s="7" t="s">
        <v>82</v>
      </c>
      <c r="L4706" s="7" t="s">
        <v>85</v>
      </c>
      <c r="M4706" s="7" t="s">
        <v>89</v>
      </c>
      <c r="N4706" s="7" t="s">
        <v>150</v>
      </c>
      <c r="O4706" s="7" t="s">
        <v>126</v>
      </c>
      <c r="P4706" s="7" t="s">
        <v>153</v>
      </c>
      <c r="Q4706" s="7" t="s">
        <v>82</v>
      </c>
      <c r="R4706" s="7" t="s">
        <v>151</v>
      </c>
      <c r="S4706" s="7" t="s">
        <v>152</v>
      </c>
      <c r="T4706" s="7" t="s">
        <v>150</v>
      </c>
      <c r="U4706" s="7" t="s">
        <v>126</v>
      </c>
      <c r="V4706" s="7" t="s">
        <v>153</v>
      </c>
      <c r="W4706" s="7" t="s">
        <v>85</v>
      </c>
      <c r="X4706" s="7" t="s">
        <v>89</v>
      </c>
      <c r="Y4706" s="7" t="n">
        <v>0</v>
      </c>
      <c r="Z4706" s="7" t="n">
        <v>1</v>
      </c>
      <c r="AA4706" s="7" t="str">
        <f aca="false">IF(Y4706&gt;Z4706,"Win",IF(Y4706&lt;Z4706,"Loss","Draw"))</f>
        <v>Loss</v>
      </c>
      <c r="AB4706" s="7" t="s">
        <v>99</v>
      </c>
      <c r="AC4706" s="7" t="s">
        <v>99</v>
      </c>
      <c r="AD4706" s="7" t="s">
        <v>155</v>
      </c>
      <c r="AE4706" s="7" t="s">
        <v>155</v>
      </c>
      <c r="AF4706" s="7" t="str">
        <f aca="false">IF(AD4706&lt;AE4706,AD4706,AE4706)</f>
        <v>Baby Dragon, Cannon, Electro Spirit, Lightning, Mighty Miner, Royal Hogs, Skeletons, The Log</v>
      </c>
      <c r="AG4706" s="7" t="str">
        <f aca="false">IF(AD4706&lt;AE4706,AE4706,AD4706)</f>
        <v>Baby Dragon, Cannon, Electro Spirit, Lightning, Mighty Miner, Royal Hogs, Skeletons, The Log</v>
      </c>
      <c r="AH4706" s="7" t="str">
        <f aca="false">IF(AD4706=AF4706,AA4706,IF(AA4706="Win","Loss",IF(AA4706="Loss","Win","Draw")))</f>
        <v>Loss</v>
      </c>
      <c r="AI4706" s="7" t="s">
        <v>297</v>
      </c>
    </row>
    <row r="4707" customFormat="false" ht="15" hidden="false" customHeight="true" outlineLevel="0" collapsed="false">
      <c r="A4707" s="8" t="s">
        <v>8649</v>
      </c>
      <c r="B4707" s="7" t="n">
        <v>2</v>
      </c>
      <c r="C4707" s="8" t="s">
        <v>761</v>
      </c>
      <c r="D4707" s="7" t="s">
        <v>762</v>
      </c>
      <c r="E4707" s="7" t="s">
        <v>2904</v>
      </c>
      <c r="F4707" s="7" t="s">
        <v>2905</v>
      </c>
      <c r="G4707" s="7" t="s">
        <v>4136</v>
      </c>
      <c r="H4707" s="7" t="s">
        <v>485</v>
      </c>
      <c r="I4707" s="7" t="s">
        <v>152</v>
      </c>
      <c r="J4707" s="7" t="s">
        <v>151</v>
      </c>
      <c r="K4707" s="7" t="s">
        <v>82</v>
      </c>
      <c r="L4707" s="7" t="s">
        <v>85</v>
      </c>
      <c r="M4707" s="7" t="s">
        <v>89</v>
      </c>
      <c r="N4707" s="7" t="s">
        <v>150</v>
      </c>
      <c r="O4707" s="7" t="s">
        <v>126</v>
      </c>
      <c r="P4707" s="7" t="s">
        <v>153</v>
      </c>
      <c r="Q4707" s="7" t="s">
        <v>185</v>
      </c>
      <c r="R4707" s="7" t="s">
        <v>186</v>
      </c>
      <c r="S4707" s="7" t="s">
        <v>109</v>
      </c>
      <c r="T4707" s="7" t="s">
        <v>117</v>
      </c>
      <c r="U4707" s="7" t="s">
        <v>111</v>
      </c>
      <c r="V4707" s="7" t="s">
        <v>187</v>
      </c>
      <c r="W4707" s="7" t="s">
        <v>188</v>
      </c>
      <c r="X4707" s="7" t="s">
        <v>86</v>
      </c>
      <c r="Y4707" s="7" t="n">
        <v>3</v>
      </c>
      <c r="Z4707" s="7" t="n">
        <v>0</v>
      </c>
      <c r="AA4707" s="7" t="str">
        <f aca="false">IF(Y4707&gt;Z4707,"Win",IF(Y4707&lt;Z4707,"Loss","Draw"))</f>
        <v>Win</v>
      </c>
      <c r="AB4707" s="7" t="s">
        <v>99</v>
      </c>
      <c r="AC4707" s="7" t="s">
        <v>98</v>
      </c>
      <c r="AD4707" s="7" t="s">
        <v>155</v>
      </c>
      <c r="AE4707" s="7" t="s">
        <v>813</v>
      </c>
      <c r="AF4707" s="7" t="str">
        <f aca="false">IF(AD4707&lt;AE4707,AD4707,AE4707)</f>
        <v>Baby Dragon, Cannon, Electro Spirit, Lightning, Mighty Miner, Royal Hogs, Skeletons, The Log</v>
      </c>
      <c r="AG4707" s="7" t="str">
        <f aca="false">IF(AD4707&lt;AE4707,AE4707,AD4707)</f>
        <v>Balloon, Executioner, Giant Skeleton, Miner, Skeleton Dragons, Tombstone, Tornado, Zap</v>
      </c>
      <c r="AH4707" s="7" t="str">
        <f aca="false">IF(AD4707=AF4707,AA4707,IF(AA4707="Win","Loss",IF(AA4707="Loss","Win","Draw")))</f>
        <v>Win</v>
      </c>
      <c r="AI4707" s="7" t="s">
        <v>297</v>
      </c>
    </row>
    <row r="4708" customFormat="false" ht="15" hidden="false" customHeight="true" outlineLevel="0" collapsed="false">
      <c r="A4708" s="8" t="s">
        <v>8649</v>
      </c>
      <c r="B4708" s="7" t="n">
        <v>3</v>
      </c>
      <c r="C4708" s="8" t="s">
        <v>761</v>
      </c>
      <c r="D4708" s="7" t="s">
        <v>762</v>
      </c>
      <c r="E4708" s="7" t="s">
        <v>2904</v>
      </c>
      <c r="F4708" s="7" t="s">
        <v>2905</v>
      </c>
      <c r="G4708" s="7" t="s">
        <v>4137</v>
      </c>
      <c r="H4708" s="7" t="s">
        <v>485</v>
      </c>
      <c r="I4708" s="7" t="s">
        <v>219</v>
      </c>
      <c r="J4708" s="7" t="s">
        <v>91</v>
      </c>
      <c r="K4708" s="7" t="s">
        <v>83</v>
      </c>
      <c r="L4708" s="7" t="s">
        <v>165</v>
      </c>
      <c r="M4708" s="7" t="s">
        <v>164</v>
      </c>
      <c r="N4708" s="7" t="s">
        <v>118</v>
      </c>
      <c r="O4708" s="7" t="s">
        <v>87</v>
      </c>
      <c r="P4708" s="7" t="s">
        <v>95</v>
      </c>
      <c r="Q4708" s="7" t="s">
        <v>185</v>
      </c>
      <c r="R4708" s="7" t="s">
        <v>186</v>
      </c>
      <c r="S4708" s="7" t="s">
        <v>109</v>
      </c>
      <c r="T4708" s="7" t="s">
        <v>117</v>
      </c>
      <c r="U4708" s="7" t="s">
        <v>111</v>
      </c>
      <c r="V4708" s="7" t="s">
        <v>187</v>
      </c>
      <c r="W4708" s="7" t="s">
        <v>188</v>
      </c>
      <c r="X4708" s="7" t="s">
        <v>86</v>
      </c>
      <c r="Y4708" s="7" t="n">
        <v>0</v>
      </c>
      <c r="Z4708" s="7" t="n">
        <v>1</v>
      </c>
      <c r="AA4708" s="7" t="str">
        <f aca="false">IF(Y4708&gt;Z4708,"Win",IF(Y4708&lt;Z4708,"Loss","Draw"))</f>
        <v>Loss</v>
      </c>
      <c r="AB4708" s="7" t="s">
        <v>99</v>
      </c>
      <c r="AC4708" s="7" t="s">
        <v>99</v>
      </c>
      <c r="AD4708" s="7" t="s">
        <v>2175</v>
      </c>
      <c r="AE4708" s="7" t="s">
        <v>813</v>
      </c>
      <c r="AF4708" s="7" t="str">
        <f aca="false">IF(AD4708&lt;AE4708,AD4708,AE4708)</f>
        <v>Balloon, Executioner, Giant Skeleton, Miner, Skeleton Dragons, Tombstone, Tornado, Zap</v>
      </c>
      <c r="AG4708" s="7" t="str">
        <f aca="false">IF(AD4708&lt;AE4708,AE4708,AD4708)</f>
        <v>Barbarian Barrel, Earthquake, Goblins, Hog Rider, Ice Spirit, Monk, Tesla, Wizard</v>
      </c>
      <c r="AH4708" s="7" t="str">
        <f aca="false">IF(AD4708=AF4708,AA4708,IF(AA4708="Win","Loss",IF(AA4708="Loss","Win","Draw")))</f>
        <v>Win</v>
      </c>
      <c r="AI4708" s="7" t="s">
        <v>297</v>
      </c>
    </row>
    <row r="4709" customFormat="false" ht="15" hidden="false" customHeight="true" outlineLevel="0" collapsed="false">
      <c r="A4709" s="8" t="s">
        <v>8649</v>
      </c>
      <c r="B4709" s="7" t="n">
        <v>4</v>
      </c>
      <c r="C4709" s="8" t="s">
        <v>761</v>
      </c>
      <c r="D4709" s="7" t="s">
        <v>762</v>
      </c>
      <c r="E4709" s="7" t="s">
        <v>2904</v>
      </c>
      <c r="F4709" s="7" t="s">
        <v>2905</v>
      </c>
      <c r="G4709" s="7" t="s">
        <v>4138</v>
      </c>
      <c r="H4709" s="7" t="s">
        <v>81</v>
      </c>
      <c r="I4709" s="7" t="s">
        <v>129</v>
      </c>
      <c r="J4709" s="7" t="s">
        <v>128</v>
      </c>
      <c r="K4709" s="7" t="s">
        <v>127</v>
      </c>
      <c r="L4709" s="7" t="s">
        <v>173</v>
      </c>
      <c r="M4709" s="7" t="s">
        <v>133</v>
      </c>
      <c r="N4709" s="7" t="s">
        <v>97</v>
      </c>
      <c r="O4709" s="7" t="s">
        <v>130</v>
      </c>
      <c r="P4709" s="7" t="s">
        <v>131</v>
      </c>
      <c r="Q4709" s="7" t="s">
        <v>203</v>
      </c>
      <c r="R4709" s="7" t="s">
        <v>337</v>
      </c>
      <c r="S4709" s="7" t="s">
        <v>159</v>
      </c>
      <c r="T4709" s="7" t="s">
        <v>118</v>
      </c>
      <c r="U4709" s="7" t="s">
        <v>157</v>
      </c>
      <c r="V4709" s="7" t="s">
        <v>209</v>
      </c>
      <c r="W4709" s="7" t="s">
        <v>204</v>
      </c>
      <c r="X4709" s="7" t="s">
        <v>88</v>
      </c>
      <c r="Y4709" s="7" t="n">
        <v>1</v>
      </c>
      <c r="Z4709" s="7" t="n">
        <v>0</v>
      </c>
      <c r="AA4709" s="7" t="str">
        <f aca="false">IF(Y4709&gt;Z4709,"Win",IF(Y4709&lt;Z4709,"Loss","Draw"))</f>
        <v>Win</v>
      </c>
      <c r="AB4709" s="7" t="s">
        <v>99</v>
      </c>
      <c r="AC4709" s="7" t="s">
        <v>99</v>
      </c>
      <c r="AD4709" s="7" t="s">
        <v>503</v>
      </c>
      <c r="AE4709" s="7" t="s">
        <v>4139</v>
      </c>
      <c r="AF4709" s="7" t="str">
        <f aca="false">IF(AD4709&lt;AE4709,AD4709,AE4709)</f>
        <v>Arrows, Bandit, Battle Ram, Golden Knight, Mega Knight, Mother Witch, Ronin, Zappies</v>
      </c>
      <c r="AG4709" s="7" t="str">
        <f aca="false">IF(AD4709&lt;AE4709,AE4709,AD4709)</f>
        <v>Berserker, Boss Bandit, Dart Goblin, Fire Spirit, Goblin Barrel, Ice Spirit, Inferno Tower, Royal Delivery</v>
      </c>
      <c r="AH4709" s="7" t="str">
        <f aca="false">IF(AD4709=AF4709,AA4709,IF(AA4709="Win","Loss",IF(AA4709="Loss","Win","Draw")))</f>
        <v>Win</v>
      </c>
      <c r="AI4709" s="7" t="s">
        <v>297</v>
      </c>
    </row>
    <row r="4710" customFormat="false" ht="15" hidden="false" customHeight="true" outlineLevel="0" collapsed="false">
      <c r="A4710" s="6" t="s">
        <v>8650</v>
      </c>
      <c r="B4710" s="5" t="n">
        <v>1</v>
      </c>
      <c r="C4710" s="6" t="s">
        <v>761</v>
      </c>
      <c r="D4710" s="5" t="s">
        <v>762</v>
      </c>
      <c r="E4710" s="5" t="s">
        <v>753</v>
      </c>
      <c r="F4710" s="5" t="s">
        <v>754</v>
      </c>
      <c r="G4710" s="5" t="s">
        <v>8059</v>
      </c>
      <c r="H4710" s="5" t="s">
        <v>81</v>
      </c>
      <c r="I4710" s="5" t="s">
        <v>152</v>
      </c>
      <c r="J4710" s="5" t="s">
        <v>151</v>
      </c>
      <c r="K4710" s="5" t="s">
        <v>82</v>
      </c>
      <c r="L4710" s="5" t="s">
        <v>85</v>
      </c>
      <c r="M4710" s="5" t="s">
        <v>89</v>
      </c>
      <c r="N4710" s="5" t="s">
        <v>150</v>
      </c>
      <c r="O4710" s="5" t="s">
        <v>126</v>
      </c>
      <c r="P4710" s="5" t="s">
        <v>153</v>
      </c>
      <c r="Q4710" s="5" t="s">
        <v>152</v>
      </c>
      <c r="R4710" s="5" t="s">
        <v>128</v>
      </c>
      <c r="S4710" s="5" t="s">
        <v>107</v>
      </c>
      <c r="T4710" s="5" t="s">
        <v>306</v>
      </c>
      <c r="U4710" s="5" t="s">
        <v>85</v>
      </c>
      <c r="V4710" s="5" t="s">
        <v>307</v>
      </c>
      <c r="W4710" s="5" t="s">
        <v>187</v>
      </c>
      <c r="X4710" s="5" t="s">
        <v>95</v>
      </c>
      <c r="Y4710" s="5" t="n">
        <v>0</v>
      </c>
      <c r="Z4710" s="5" t="n">
        <v>1</v>
      </c>
      <c r="AA4710" s="5" t="str">
        <f aca="false">IF(Y4710&gt;Z4710,"Win",IF(Y4710&lt;Z4710,"Loss","Draw"))</f>
        <v>Loss</v>
      </c>
      <c r="AB4710" s="5" t="s">
        <v>98</v>
      </c>
      <c r="AC4710" s="5" t="s">
        <v>99</v>
      </c>
      <c r="AD4710" s="5" t="s">
        <v>155</v>
      </c>
      <c r="AE4710" s="5" t="s">
        <v>603</v>
      </c>
      <c r="AF4710" s="5" t="str">
        <f aca="false">IF(AD4710&lt;AE4710,AD4710,AE4710)</f>
        <v>Baby Dragon, Barbarian Barrel, Goblin Cage, Golden Knight, Golem, Ice Wizard, Lightning, Tornado</v>
      </c>
      <c r="AG4710" s="5" t="str">
        <f aca="false">IF(AD4710&lt;AE4710,AE4710,AD4710)</f>
        <v>Baby Dragon, Cannon, Electro Spirit, Lightning, Mighty Miner, Royal Hogs, Skeletons, The Log</v>
      </c>
      <c r="AH4710" s="5" t="str">
        <f aca="false">IF(AD4710=AF4710,AA4710,IF(AA4710="Win","Loss",IF(AA4710="Loss","Win","Draw")))</f>
        <v>Win</v>
      </c>
      <c r="AI4710" s="5" t="s">
        <v>102</v>
      </c>
    </row>
    <row r="4711" customFormat="false" ht="15" hidden="false" customHeight="true" outlineLevel="0" collapsed="false">
      <c r="A4711" s="6" t="s">
        <v>8650</v>
      </c>
      <c r="B4711" s="5" t="n">
        <v>2</v>
      </c>
      <c r="C4711" s="6" t="s">
        <v>761</v>
      </c>
      <c r="D4711" s="5" t="s">
        <v>762</v>
      </c>
      <c r="E4711" s="5" t="s">
        <v>753</v>
      </c>
      <c r="F4711" s="5" t="s">
        <v>754</v>
      </c>
      <c r="G4711" s="5" t="s">
        <v>8060</v>
      </c>
      <c r="H4711" s="5" t="s">
        <v>81</v>
      </c>
      <c r="I4711" s="5" t="s">
        <v>84</v>
      </c>
      <c r="J4711" s="5" t="s">
        <v>108</v>
      </c>
      <c r="K4711" s="5" t="s">
        <v>95</v>
      </c>
      <c r="L4711" s="5" t="s">
        <v>119</v>
      </c>
      <c r="M4711" s="5" t="s">
        <v>88</v>
      </c>
      <c r="N4711" s="5" t="s">
        <v>115</v>
      </c>
      <c r="O4711" s="5" t="s">
        <v>118</v>
      </c>
      <c r="P4711" s="5" t="s">
        <v>116</v>
      </c>
      <c r="Q4711" s="5" t="s">
        <v>448</v>
      </c>
      <c r="R4711" s="5" t="s">
        <v>158</v>
      </c>
      <c r="S4711" s="5" t="s">
        <v>114</v>
      </c>
      <c r="T4711" s="5" t="s">
        <v>115</v>
      </c>
      <c r="U4711" s="5" t="s">
        <v>447</v>
      </c>
      <c r="V4711" s="5" t="s">
        <v>97</v>
      </c>
      <c r="W4711" s="5" t="s">
        <v>96</v>
      </c>
      <c r="X4711" s="5" t="s">
        <v>130</v>
      </c>
      <c r="Y4711" s="5" t="n">
        <v>0</v>
      </c>
      <c r="Z4711" s="5" t="n">
        <v>1</v>
      </c>
      <c r="AA4711" s="5" t="str">
        <f aca="false">IF(Y4711&gt;Z4711,"Win",IF(Y4711&lt;Z4711,"Loss","Draw"))</f>
        <v>Loss</v>
      </c>
      <c r="AB4711" s="5" t="s">
        <v>98</v>
      </c>
      <c r="AC4711" s="5" t="s">
        <v>99</v>
      </c>
      <c r="AD4711" s="5" t="s">
        <v>8061</v>
      </c>
      <c r="AE4711" s="5" t="s">
        <v>483</v>
      </c>
      <c r="AF4711" s="5" t="str">
        <f aca="false">IF(AD4711&lt;AE4711,AD4711,AE4711)</f>
        <v>Archers, Barbarian Barrel, Berserker, Dark Prince, Goblin Hut, Graveyard, Ice Spirit, Poison</v>
      </c>
      <c r="AG4711" s="5" t="str">
        <f aca="false">IF(AD4711&lt;AE4711,AE4711,AD4711)</f>
        <v>Arrows, Bowler, Giant, Giant Snowball, Graveyard, Minions, Ronin, Witch</v>
      </c>
      <c r="AH4711" s="5" t="str">
        <f aca="false">IF(AD4711=AF4711,AA4711,IF(AA4711="Win","Loss",IF(AA4711="Loss","Win","Draw")))</f>
        <v>Loss</v>
      </c>
      <c r="AI4711" s="5" t="s">
        <v>102</v>
      </c>
    </row>
    <row r="4712" customFormat="false" ht="15" hidden="false" customHeight="true" outlineLevel="0" collapsed="false">
      <c r="A4712" s="6" t="s">
        <v>8651</v>
      </c>
      <c r="B4712" s="5" t="n">
        <v>1</v>
      </c>
      <c r="C4712" s="6" t="s">
        <v>761</v>
      </c>
      <c r="D4712" s="5" t="s">
        <v>762</v>
      </c>
      <c r="E4712" s="5" t="s">
        <v>709</v>
      </c>
      <c r="F4712" s="5" t="s">
        <v>710</v>
      </c>
      <c r="G4712" s="5" t="s">
        <v>3678</v>
      </c>
      <c r="H4712" s="5" t="s">
        <v>715</v>
      </c>
      <c r="I4712" s="5" t="s">
        <v>152</v>
      </c>
      <c r="J4712" s="5" t="s">
        <v>108</v>
      </c>
      <c r="K4712" s="5" t="s">
        <v>82</v>
      </c>
      <c r="L4712" s="5" t="s">
        <v>85</v>
      </c>
      <c r="M4712" s="5" t="s">
        <v>89</v>
      </c>
      <c r="N4712" s="5" t="s">
        <v>150</v>
      </c>
      <c r="O4712" s="5" t="s">
        <v>88</v>
      </c>
      <c r="P4712" s="5" t="s">
        <v>119</v>
      </c>
      <c r="Q4712" s="5" t="s">
        <v>201</v>
      </c>
      <c r="R4712" s="5" t="s">
        <v>202</v>
      </c>
      <c r="S4712" s="5" t="s">
        <v>203</v>
      </c>
      <c r="T4712" s="5" t="s">
        <v>204</v>
      </c>
      <c r="U4712" s="5" t="s">
        <v>88</v>
      </c>
      <c r="V4712" s="5" t="s">
        <v>157</v>
      </c>
      <c r="W4712" s="5" t="s">
        <v>118</v>
      </c>
      <c r="X4712" s="5" t="s">
        <v>234</v>
      </c>
      <c r="Y4712" s="5" t="n">
        <v>0</v>
      </c>
      <c r="Z4712" s="5" t="n">
        <v>1</v>
      </c>
      <c r="AA4712" s="5" t="str">
        <f aca="false">IF(Y4712&gt;Z4712,"Win",IF(Y4712&lt;Z4712,"Loss","Draw"))</f>
        <v>Loss</v>
      </c>
      <c r="AB4712" s="5" t="s">
        <v>98</v>
      </c>
      <c r="AC4712" s="5" t="s">
        <v>99</v>
      </c>
      <c r="AD4712" s="5" t="s">
        <v>1690</v>
      </c>
      <c r="AE4712" s="5" t="s">
        <v>668</v>
      </c>
      <c r="AF4712" s="5" t="str">
        <f aca="false">IF(AD4712&lt;AE4712,AD4712,AE4712)</f>
        <v>Baby Dragon, Berserker, Dark Prince, Electro Spirit, Goblin Hut, Lightning, Royal Hogs, The Log</v>
      </c>
      <c r="AG4712" s="5" t="str">
        <f aca="false">IF(AD4712&lt;AE4712,AE4712,AD4712)</f>
        <v>Berserker, Bomb Tower, Fire Spirit, Goblin Barrel, Ice Spirit, Magic Archer, Royal Delivery, Wall Breakers</v>
      </c>
      <c r="AH4712" s="5" t="str">
        <f aca="false">IF(AD4712=AF4712,AA4712,IF(AA4712="Win","Loss",IF(AA4712="Loss","Win","Draw")))</f>
        <v>Loss</v>
      </c>
      <c r="AI4712" s="5" t="s">
        <v>102</v>
      </c>
    </row>
    <row r="4713" customFormat="false" ht="15" hidden="false" customHeight="true" outlineLevel="0" collapsed="false">
      <c r="A4713" s="6" t="s">
        <v>8651</v>
      </c>
      <c r="B4713" s="5" t="n">
        <v>2</v>
      </c>
      <c r="C4713" s="6" t="s">
        <v>761</v>
      </c>
      <c r="D4713" s="5" t="s">
        <v>762</v>
      </c>
      <c r="E4713" s="5" t="s">
        <v>709</v>
      </c>
      <c r="F4713" s="5" t="s">
        <v>710</v>
      </c>
      <c r="G4713" s="5" t="s">
        <v>5407</v>
      </c>
      <c r="H4713" s="5" t="s">
        <v>715</v>
      </c>
      <c r="I4713" s="5" t="s">
        <v>124</v>
      </c>
      <c r="J4713" s="5" t="s">
        <v>177</v>
      </c>
      <c r="K4713" s="5" t="s">
        <v>95</v>
      </c>
      <c r="L4713" s="5" t="s">
        <v>93</v>
      </c>
      <c r="M4713" s="5" t="s">
        <v>215</v>
      </c>
      <c r="N4713" s="5" t="s">
        <v>257</v>
      </c>
      <c r="O4713" s="5" t="s">
        <v>126</v>
      </c>
      <c r="P4713" s="5" t="s">
        <v>157</v>
      </c>
      <c r="Q4713" s="5" t="s">
        <v>177</v>
      </c>
      <c r="R4713" s="5" t="s">
        <v>83</v>
      </c>
      <c r="S4713" s="5" t="s">
        <v>124</v>
      </c>
      <c r="T4713" s="5" t="s">
        <v>150</v>
      </c>
      <c r="U4713" s="5" t="s">
        <v>215</v>
      </c>
      <c r="V4713" s="5" t="s">
        <v>133</v>
      </c>
      <c r="W4713" s="5" t="s">
        <v>93</v>
      </c>
      <c r="X4713" s="5" t="s">
        <v>95</v>
      </c>
      <c r="Y4713" s="5" t="n">
        <v>0</v>
      </c>
      <c r="Z4713" s="5" t="n">
        <v>2</v>
      </c>
      <c r="AA4713" s="5" t="str">
        <f aca="false">IF(Y4713&gt;Z4713,"Win",IF(Y4713&lt;Z4713,"Loss","Draw"))</f>
        <v>Loss</v>
      </c>
      <c r="AB4713" s="5" t="s">
        <v>98</v>
      </c>
      <c r="AC4713" s="5" t="s">
        <v>99</v>
      </c>
      <c r="AD4713" s="5" t="s">
        <v>5409</v>
      </c>
      <c r="AE4713" s="5" t="s">
        <v>5408</v>
      </c>
      <c r="AF4713" s="5" t="str">
        <f aca="false">IF(AD4713&lt;AE4713,AD4713,AE4713)</f>
        <v>Barbarian Barrel, Electro Spirit, Fireball, Fisherman, Monk, Mother Witch, Royal Ghost, Royal Giant</v>
      </c>
      <c r="AG4713" s="5" t="str">
        <f aca="false">IF(AD4713&lt;AE4713,AE4713,AD4713)</f>
        <v>Barbarian Barrel, Fire Spirit, Fireball, Fisherman, Hunter, Royal Ghost, Royal Giant, Skeletons</v>
      </c>
      <c r="AH4713" s="5" t="str">
        <f aca="false">IF(AD4713=AF4713,AA4713,IF(AA4713="Win","Loss",IF(AA4713="Loss","Win","Draw")))</f>
        <v>Win</v>
      </c>
      <c r="AI4713" s="5" t="s">
        <v>102</v>
      </c>
    </row>
    <row r="4714" customFormat="false" ht="15" hidden="false" customHeight="true" outlineLevel="0" collapsed="false">
      <c r="A4714" s="6" t="s">
        <v>8652</v>
      </c>
      <c r="B4714" s="5" t="n">
        <v>1</v>
      </c>
      <c r="C4714" s="6" t="s">
        <v>761</v>
      </c>
      <c r="D4714" s="5" t="s">
        <v>762</v>
      </c>
      <c r="E4714" s="5" t="s">
        <v>718</v>
      </c>
      <c r="F4714" s="5" t="s">
        <v>719</v>
      </c>
      <c r="G4714" s="5" t="s">
        <v>8082</v>
      </c>
      <c r="H4714" s="5" t="s">
        <v>163</v>
      </c>
      <c r="I4714" s="5" t="s">
        <v>137</v>
      </c>
      <c r="J4714" s="5" t="s">
        <v>151</v>
      </c>
      <c r="K4714" s="5" t="s">
        <v>114</v>
      </c>
      <c r="L4714" s="5" t="s">
        <v>138</v>
      </c>
      <c r="M4714" s="5" t="s">
        <v>116</v>
      </c>
      <c r="N4714" s="5" t="s">
        <v>157</v>
      </c>
      <c r="O4714" s="5" t="s">
        <v>88</v>
      </c>
      <c r="P4714" s="5" t="s">
        <v>87</v>
      </c>
      <c r="Q4714" s="5" t="s">
        <v>141</v>
      </c>
      <c r="R4714" s="5" t="s">
        <v>95</v>
      </c>
      <c r="S4714" s="5" t="s">
        <v>107</v>
      </c>
      <c r="T4714" s="5" t="s">
        <v>177</v>
      </c>
      <c r="U4714" s="5" t="s">
        <v>178</v>
      </c>
      <c r="V4714" s="5" t="s">
        <v>93</v>
      </c>
      <c r="W4714" s="5" t="s">
        <v>143</v>
      </c>
      <c r="X4714" s="5" t="s">
        <v>150</v>
      </c>
      <c r="Y4714" s="5" t="n">
        <v>0</v>
      </c>
      <c r="Z4714" s="5" t="n">
        <v>1</v>
      </c>
      <c r="AA4714" s="5" t="str">
        <f aca="false">IF(Y4714&gt;Z4714,"Win",IF(Y4714&lt;Z4714,"Loss","Draw"))</f>
        <v>Loss</v>
      </c>
      <c r="AB4714" s="5" t="s">
        <v>98</v>
      </c>
      <c r="AC4714" s="5" t="s">
        <v>99</v>
      </c>
      <c r="AD4714" s="5" t="s">
        <v>8083</v>
      </c>
      <c r="AE4714" s="5" t="s">
        <v>180</v>
      </c>
      <c r="AF4714" s="5" t="str">
        <f aca="false">IF(AD4714&lt;AE4714,AD4714,AE4714)</f>
        <v>Barbarian Barrel, Electro Spirit, Fireball, Goblin Cage, Heal Spirit, Lumberjack, Phoenix, Royal Giant</v>
      </c>
      <c r="AG4714" s="5" t="str">
        <f aca="false">IF(AD4714&lt;AE4714,AE4714,AD4714)</f>
        <v>Berserker, Fire Spirit, Giant Snowball, Goblin Demolisher, Goblin Drill, Mighty Miner, Poison, Tesla</v>
      </c>
      <c r="AH4714" s="5" t="str">
        <f aca="false">IF(AD4714=AF4714,AA4714,IF(AA4714="Win","Loss",IF(AA4714="Loss","Win","Draw")))</f>
        <v>Win</v>
      </c>
      <c r="AI4714" s="5" t="s">
        <v>102</v>
      </c>
    </row>
    <row r="4715" customFormat="false" ht="15" hidden="false" customHeight="true" outlineLevel="0" collapsed="false">
      <c r="A4715" s="6" t="s">
        <v>8652</v>
      </c>
      <c r="B4715" s="5" t="n">
        <v>2</v>
      </c>
      <c r="C4715" s="6" t="s">
        <v>761</v>
      </c>
      <c r="D4715" s="5" t="s">
        <v>762</v>
      </c>
      <c r="E4715" s="5" t="s">
        <v>718</v>
      </c>
      <c r="F4715" s="5" t="s">
        <v>719</v>
      </c>
      <c r="G4715" s="5" t="s">
        <v>8084</v>
      </c>
      <c r="H4715" s="5" t="s">
        <v>163</v>
      </c>
      <c r="I4715" s="5" t="s">
        <v>233</v>
      </c>
      <c r="J4715" s="5" t="s">
        <v>202</v>
      </c>
      <c r="K4715" s="5" t="s">
        <v>201</v>
      </c>
      <c r="L4715" s="5" t="s">
        <v>204</v>
      </c>
      <c r="M4715" s="5" t="s">
        <v>126</v>
      </c>
      <c r="N4715" s="5" t="s">
        <v>118</v>
      </c>
      <c r="O4715" s="5" t="s">
        <v>111</v>
      </c>
      <c r="P4715" s="5" t="s">
        <v>234</v>
      </c>
      <c r="Q4715" s="5" t="s">
        <v>201</v>
      </c>
      <c r="R4715" s="5" t="s">
        <v>108</v>
      </c>
      <c r="S4715" s="5" t="s">
        <v>203</v>
      </c>
      <c r="T4715" s="5" t="s">
        <v>88</v>
      </c>
      <c r="U4715" s="5" t="s">
        <v>159</v>
      </c>
      <c r="V4715" s="5" t="s">
        <v>157</v>
      </c>
      <c r="W4715" s="5" t="s">
        <v>234</v>
      </c>
      <c r="X4715" s="5" t="s">
        <v>204</v>
      </c>
      <c r="Y4715" s="5" t="n">
        <v>0</v>
      </c>
      <c r="Z4715" s="5" t="n">
        <v>1</v>
      </c>
      <c r="AA4715" s="5" t="str">
        <f aca="false">IF(Y4715&gt;Z4715,"Win",IF(Y4715&lt;Z4715,"Loss","Draw"))</f>
        <v>Loss</v>
      </c>
      <c r="AB4715" s="5" t="s">
        <v>98</v>
      </c>
      <c r="AC4715" s="5" t="s">
        <v>99</v>
      </c>
      <c r="AD4715" s="5" t="s">
        <v>8085</v>
      </c>
      <c r="AE4715" s="5" t="s">
        <v>1000</v>
      </c>
      <c r="AF4715" s="5" t="str">
        <f aca="false">IF(AD4715&lt;AE4715,AD4715,AE4715)</f>
        <v>Bats, Bomb Tower, Ice Spirit, Magic Archer, Miner, Royal Delivery, Skeletons, Wall Breakers</v>
      </c>
      <c r="AG4715" s="5" t="str">
        <f aca="false">IF(AD4715&lt;AE4715,AE4715,AD4715)</f>
        <v>Berserker, Bomb Tower, Dark Prince, Dart Goblin, Fire Spirit, Goblin Barrel, Royal Delivery, Wall Breakers</v>
      </c>
      <c r="AH4715" s="5" t="str">
        <f aca="false">IF(AD4715=AF4715,AA4715,IF(AA4715="Win","Loss",IF(AA4715="Loss","Win","Draw")))</f>
        <v>Loss</v>
      </c>
      <c r="AI4715" s="5" t="s">
        <v>102</v>
      </c>
    </row>
    <row r="4716" customFormat="false" ht="15" hidden="false" customHeight="true" outlineLevel="0" collapsed="false">
      <c r="A4716" s="6" t="s">
        <v>8653</v>
      </c>
      <c r="B4716" s="5" t="n">
        <v>1</v>
      </c>
      <c r="C4716" s="6" t="s">
        <v>761</v>
      </c>
      <c r="D4716" s="5" t="s">
        <v>762</v>
      </c>
      <c r="E4716" s="5" t="s">
        <v>726</v>
      </c>
      <c r="F4716" s="5" t="s">
        <v>727</v>
      </c>
      <c r="G4716" s="5" t="s">
        <v>1260</v>
      </c>
      <c r="H4716" s="5" t="s">
        <v>163</v>
      </c>
      <c r="I4716" s="5" t="s">
        <v>129</v>
      </c>
      <c r="J4716" s="5" t="s">
        <v>128</v>
      </c>
      <c r="K4716" s="5" t="s">
        <v>141</v>
      </c>
      <c r="L4716" s="5" t="s">
        <v>133</v>
      </c>
      <c r="M4716" s="5" t="s">
        <v>164</v>
      </c>
      <c r="N4716" s="5" t="s">
        <v>165</v>
      </c>
      <c r="O4716" s="5" t="s">
        <v>130</v>
      </c>
      <c r="P4716" s="5" t="s">
        <v>86</v>
      </c>
      <c r="Q4716" s="5" t="s">
        <v>113</v>
      </c>
      <c r="R4716" s="5" t="s">
        <v>95</v>
      </c>
      <c r="S4716" s="5" t="s">
        <v>87</v>
      </c>
      <c r="T4716" s="5" t="s">
        <v>115</v>
      </c>
      <c r="U4716" s="5" t="s">
        <v>118</v>
      </c>
      <c r="V4716" s="5" t="s">
        <v>126</v>
      </c>
      <c r="W4716" s="5" t="s">
        <v>116</v>
      </c>
      <c r="X4716" s="5" t="s">
        <v>241</v>
      </c>
      <c r="Y4716" s="5" t="n">
        <v>1</v>
      </c>
      <c r="Z4716" s="5" t="n">
        <v>0</v>
      </c>
      <c r="AA4716" s="5" t="str">
        <f aca="false">IF(Y4716&gt;Z4716,"Win",IF(Y4716&lt;Z4716,"Loss","Draw"))</f>
        <v>Win</v>
      </c>
      <c r="AB4716" s="5" t="s">
        <v>98</v>
      </c>
      <c r="AC4716" s="5" t="s">
        <v>99</v>
      </c>
      <c r="AD4716" s="5" t="s">
        <v>349</v>
      </c>
      <c r="AE4716" s="5" t="s">
        <v>776</v>
      </c>
      <c r="AF4716" s="5" t="str">
        <f aca="false">IF(AD4716&lt;AE4716,AD4716,AE4716)</f>
        <v>Arrows, Earthquake, Golden Knight, Hog Rider, Lumberjack, Mega Knight, Mother Witch, Skeleton Dragons</v>
      </c>
      <c r="AG4716" s="5" t="str">
        <f aca="false">IF(AD4716&lt;AE4716,AE4716,AD4716)</f>
        <v>Barbarian Barrel, Furnace, Graveyard, Ice Spirit, Knight, Poison, Skeletons, Tesla</v>
      </c>
      <c r="AH4716" s="5" t="str">
        <f aca="false">IF(AD4716=AF4716,AA4716,IF(AA4716="Win","Loss",IF(AA4716="Loss","Win","Draw")))</f>
        <v>Win</v>
      </c>
      <c r="AI4716" s="5" t="s">
        <v>102</v>
      </c>
    </row>
    <row r="4717" customFormat="false" ht="15" hidden="false" customHeight="true" outlineLevel="0" collapsed="false">
      <c r="A4717" s="6" t="s">
        <v>8653</v>
      </c>
      <c r="B4717" s="5" t="n">
        <v>2</v>
      </c>
      <c r="C4717" s="6" t="s">
        <v>761</v>
      </c>
      <c r="D4717" s="5" t="s">
        <v>762</v>
      </c>
      <c r="E4717" s="5" t="s">
        <v>726</v>
      </c>
      <c r="F4717" s="5" t="s">
        <v>727</v>
      </c>
      <c r="G4717" s="5" t="s">
        <v>1261</v>
      </c>
      <c r="H4717" s="5" t="s">
        <v>163</v>
      </c>
      <c r="I4717" s="5" t="s">
        <v>126</v>
      </c>
      <c r="J4717" s="5" t="s">
        <v>202</v>
      </c>
      <c r="K4717" s="5" t="s">
        <v>137</v>
      </c>
      <c r="L4717" s="5" t="s">
        <v>187</v>
      </c>
      <c r="M4717" s="5" t="s">
        <v>241</v>
      </c>
      <c r="N4717" s="5" t="s">
        <v>89</v>
      </c>
      <c r="O4717" s="5" t="s">
        <v>138</v>
      </c>
      <c r="P4717" s="5" t="s">
        <v>234</v>
      </c>
      <c r="Q4717" s="5" t="s">
        <v>82</v>
      </c>
      <c r="R4717" s="5" t="s">
        <v>83</v>
      </c>
      <c r="S4717" s="5" t="s">
        <v>84</v>
      </c>
      <c r="T4717" s="5" t="s">
        <v>85</v>
      </c>
      <c r="U4717" s="5" t="s">
        <v>150</v>
      </c>
      <c r="V4717" s="5" t="s">
        <v>88</v>
      </c>
      <c r="W4717" s="5" t="s">
        <v>89</v>
      </c>
      <c r="X4717" s="5" t="s">
        <v>119</v>
      </c>
      <c r="Y4717" s="5" t="n">
        <v>0</v>
      </c>
      <c r="Z4717" s="5" t="n">
        <v>1</v>
      </c>
      <c r="AA4717" s="5" t="str">
        <f aca="false">IF(Y4717&gt;Z4717,"Win",IF(Y4717&lt;Z4717,"Loss","Draw"))</f>
        <v>Loss</v>
      </c>
      <c r="AB4717" s="5" t="s">
        <v>98</v>
      </c>
      <c r="AC4717" s="5" t="s">
        <v>99</v>
      </c>
      <c r="AD4717" s="5" t="s">
        <v>829</v>
      </c>
      <c r="AE4717" s="5" t="s">
        <v>1262</v>
      </c>
      <c r="AF4717" s="5" t="str">
        <f aca="false">IF(AD4717&lt;AE4717,AD4717,AE4717)</f>
        <v>Archers, Berserker, Electro Spirit, Goblin Hut, Lightning, Monk, Royal Hogs, The Log</v>
      </c>
      <c r="AG4717" s="5" t="str">
        <f aca="false">IF(AD4717&lt;AE4717,AE4717,AD4717)</f>
        <v>Bomb Tower, Goblin Demolisher, Goblin Drill, Knight, Magic Archer, Skeletons, The Log, Tornado</v>
      </c>
      <c r="AH4717" s="5" t="str">
        <f aca="false">IF(AD4717=AF4717,AA4717,IF(AA4717="Win","Loss",IF(AA4717="Loss","Win","Draw")))</f>
        <v>Win</v>
      </c>
      <c r="AI4717" s="5" t="s">
        <v>102</v>
      </c>
    </row>
    <row r="4718" customFormat="false" ht="15" hidden="false" customHeight="true" outlineLevel="0" collapsed="false">
      <c r="A4718" s="6" t="s">
        <v>8653</v>
      </c>
      <c r="B4718" s="5" t="n">
        <v>3</v>
      </c>
      <c r="C4718" s="6" t="s">
        <v>761</v>
      </c>
      <c r="D4718" s="5" t="s">
        <v>762</v>
      </c>
      <c r="E4718" s="5" t="s">
        <v>726</v>
      </c>
      <c r="F4718" s="5" t="s">
        <v>727</v>
      </c>
      <c r="G4718" s="5" t="s">
        <v>1263</v>
      </c>
      <c r="H4718" s="5" t="s">
        <v>81</v>
      </c>
      <c r="I4718" s="5" t="s">
        <v>203</v>
      </c>
      <c r="J4718" s="5" t="s">
        <v>108</v>
      </c>
      <c r="K4718" s="5" t="s">
        <v>201</v>
      </c>
      <c r="L4718" s="5" t="s">
        <v>93</v>
      </c>
      <c r="M4718" s="5" t="s">
        <v>95</v>
      </c>
      <c r="N4718" s="5" t="s">
        <v>159</v>
      </c>
      <c r="O4718" s="5" t="s">
        <v>157</v>
      </c>
      <c r="P4718" s="5" t="s">
        <v>153</v>
      </c>
      <c r="Q4718" s="5" t="s">
        <v>203</v>
      </c>
      <c r="R4718" s="5" t="s">
        <v>108</v>
      </c>
      <c r="S4718" s="5" t="s">
        <v>159</v>
      </c>
      <c r="T4718" s="5" t="s">
        <v>201</v>
      </c>
      <c r="U4718" s="5" t="s">
        <v>157</v>
      </c>
      <c r="V4718" s="5" t="s">
        <v>91</v>
      </c>
      <c r="W4718" s="5" t="s">
        <v>204</v>
      </c>
      <c r="X4718" s="5" t="s">
        <v>234</v>
      </c>
      <c r="Y4718" s="5" t="n">
        <v>0</v>
      </c>
      <c r="Z4718" s="5" t="n">
        <v>1</v>
      </c>
      <c r="AA4718" s="5" t="str">
        <f aca="false">IF(Y4718&gt;Z4718,"Win",IF(Y4718&lt;Z4718,"Loss","Draw"))</f>
        <v>Loss</v>
      </c>
      <c r="AB4718" s="5" t="s">
        <v>98</v>
      </c>
      <c r="AC4718" s="5" t="s">
        <v>99</v>
      </c>
      <c r="AD4718" s="5" t="s">
        <v>1265</v>
      </c>
      <c r="AE4718" s="5" t="s">
        <v>1264</v>
      </c>
      <c r="AF4718" s="5" t="str">
        <f aca="false">IF(AD4718&lt;AE4718,AD4718,AE4718)</f>
        <v>Barbarian Barrel, Cannon, Dark Prince, Dart Goblin, Fire Spirit, Fireball, Goblin Barrel, Wall Breakers</v>
      </c>
      <c r="AG4718" s="5" t="str">
        <f aca="false">IF(AD4718&lt;AE4718,AE4718,AD4718)</f>
        <v>Bomb Tower, Dark Prince, Dart Goblin, Fire Spirit, Goblin Barrel, Goblins, Royal Delivery, Wall Breakers</v>
      </c>
      <c r="AH4718" s="5" t="str">
        <f aca="false">IF(AD4718=AF4718,AA4718,IF(AA4718="Win","Loss",IF(AA4718="Loss","Win","Draw")))</f>
        <v>Loss</v>
      </c>
      <c r="AI4718" s="5" t="s">
        <v>102</v>
      </c>
    </row>
    <row r="4719" customFormat="false" ht="15" hidden="false" customHeight="true" outlineLevel="0" collapsed="false">
      <c r="A4719" s="6" t="s">
        <v>8654</v>
      </c>
      <c r="B4719" s="5" t="n">
        <v>1</v>
      </c>
      <c r="C4719" s="6" t="s">
        <v>761</v>
      </c>
      <c r="D4719" s="5" t="s">
        <v>762</v>
      </c>
      <c r="E4719" s="5" t="s">
        <v>733</v>
      </c>
      <c r="F4719" s="5" t="s">
        <v>734</v>
      </c>
      <c r="G4719" s="5" t="s">
        <v>8655</v>
      </c>
      <c r="H4719" s="5" t="s">
        <v>163</v>
      </c>
      <c r="I4719" s="5" t="s">
        <v>129</v>
      </c>
      <c r="J4719" s="5" t="s">
        <v>186</v>
      </c>
      <c r="K4719" s="5" t="s">
        <v>185</v>
      </c>
      <c r="L4719" s="5" t="s">
        <v>109</v>
      </c>
      <c r="M4719" s="5" t="s">
        <v>234</v>
      </c>
      <c r="N4719" s="5" t="s">
        <v>187</v>
      </c>
      <c r="O4719" s="5" t="s">
        <v>111</v>
      </c>
      <c r="P4719" s="5" t="s">
        <v>193</v>
      </c>
      <c r="Q4719" s="5" t="s">
        <v>201</v>
      </c>
      <c r="R4719" s="5" t="s">
        <v>202</v>
      </c>
      <c r="S4719" s="5" t="s">
        <v>233</v>
      </c>
      <c r="T4719" s="5" t="s">
        <v>111</v>
      </c>
      <c r="U4719" s="5" t="s">
        <v>157</v>
      </c>
      <c r="V4719" s="5" t="s">
        <v>88</v>
      </c>
      <c r="W4719" s="5" t="s">
        <v>204</v>
      </c>
      <c r="X4719" s="5" t="s">
        <v>234</v>
      </c>
      <c r="Y4719" s="5" t="n">
        <v>1</v>
      </c>
      <c r="Z4719" s="5" t="n">
        <v>0</v>
      </c>
      <c r="AA4719" s="5" t="str">
        <f aca="false">IF(Y4719&gt;Z4719,"Win",IF(Y4719&lt;Z4719,"Loss","Draw"))</f>
        <v>Win</v>
      </c>
      <c r="AB4719" s="5" t="s">
        <v>98</v>
      </c>
      <c r="AC4719" s="5" t="s">
        <v>99</v>
      </c>
      <c r="AD4719" s="5" t="s">
        <v>1510</v>
      </c>
      <c r="AE4719" s="5" t="s">
        <v>380</v>
      </c>
      <c r="AF4719" s="5" t="str">
        <f aca="false">IF(AD4719&lt;AE4719,AD4719,AE4719)</f>
        <v>Balloon, Bomb Tower, Executioner, Guards, Mega Knight, Miner, Tornado, Zap</v>
      </c>
      <c r="AG4719" s="5" t="str">
        <f aca="false">IF(AD4719&lt;AE4719,AE4719,AD4719)</f>
        <v>Bats, Berserker, Bomb Tower, Fire Spirit, Magic Archer, Miner, Royal Delivery, Wall Breakers</v>
      </c>
      <c r="AH4719" s="5" t="str">
        <f aca="false">IF(AD4719=AF4719,AA4719,IF(AA4719="Win","Loss",IF(AA4719="Loss","Win","Draw")))</f>
        <v>Win</v>
      </c>
      <c r="AI4719" s="5" t="s">
        <v>102</v>
      </c>
    </row>
    <row r="4720" customFormat="false" ht="15" hidden="false" customHeight="true" outlineLevel="0" collapsed="false">
      <c r="A4720" s="6" t="s">
        <v>8654</v>
      </c>
      <c r="B4720" s="5" t="n">
        <v>2</v>
      </c>
      <c r="C4720" s="6" t="s">
        <v>761</v>
      </c>
      <c r="D4720" s="5" t="s">
        <v>762</v>
      </c>
      <c r="E4720" s="5" t="s">
        <v>733</v>
      </c>
      <c r="F4720" s="5" t="s">
        <v>734</v>
      </c>
      <c r="G4720" s="5" t="s">
        <v>8656</v>
      </c>
      <c r="H4720" s="5" t="s">
        <v>163</v>
      </c>
      <c r="I4720" s="5" t="s">
        <v>114</v>
      </c>
      <c r="J4720" s="5" t="s">
        <v>202</v>
      </c>
      <c r="K4720" s="5" t="s">
        <v>137</v>
      </c>
      <c r="L4720" s="5" t="s">
        <v>116</v>
      </c>
      <c r="M4720" s="5" t="s">
        <v>108</v>
      </c>
      <c r="N4720" s="5" t="s">
        <v>87</v>
      </c>
      <c r="O4720" s="5" t="s">
        <v>157</v>
      </c>
      <c r="P4720" s="5" t="s">
        <v>126</v>
      </c>
      <c r="Q4720" s="5" t="s">
        <v>141</v>
      </c>
      <c r="R4720" s="5" t="s">
        <v>188</v>
      </c>
      <c r="S4720" s="5" t="s">
        <v>152</v>
      </c>
      <c r="T4720" s="5" t="s">
        <v>177</v>
      </c>
      <c r="U4720" s="5" t="s">
        <v>215</v>
      </c>
      <c r="V4720" s="5" t="s">
        <v>93</v>
      </c>
      <c r="W4720" s="5" t="s">
        <v>132</v>
      </c>
      <c r="X4720" s="5" t="s">
        <v>95</v>
      </c>
      <c r="Y4720" s="5" t="n">
        <v>0</v>
      </c>
      <c r="Z4720" s="5" t="n">
        <v>3</v>
      </c>
      <c r="AA4720" s="5" t="str">
        <f aca="false">IF(Y4720&gt;Z4720,"Win",IF(Y4720&lt;Z4720,"Loss","Draw"))</f>
        <v>Loss</v>
      </c>
      <c r="AB4720" s="5" t="s">
        <v>98</v>
      </c>
      <c r="AC4720" s="5" t="s">
        <v>99</v>
      </c>
      <c r="AD4720" s="5" t="s">
        <v>729</v>
      </c>
      <c r="AE4720" s="5" t="s">
        <v>8657</v>
      </c>
      <c r="AF4720" s="5" t="str">
        <f aca="false">IF(AD4720&lt;AE4720,AD4720,AE4720)</f>
        <v>Baby Dragon, Barbarian Barrel, Electro Wizard, Fireball, Fisherman, Lumberjack, Royal Giant, Tombstone</v>
      </c>
      <c r="AG4720" s="5" t="str">
        <f aca="false">IF(AD4720&lt;AE4720,AE4720,AD4720)</f>
        <v>Dark Prince, Fire Spirit, Giant Snowball, Goblin Drill, Magic Archer, Poison, Skeletons, Tesla</v>
      </c>
      <c r="AH4720" s="5" t="str">
        <f aca="false">IF(AD4720=AF4720,AA4720,IF(AA4720="Win","Loss",IF(AA4720="Loss","Win","Draw")))</f>
        <v>Win</v>
      </c>
      <c r="AI4720" s="5" t="s">
        <v>102</v>
      </c>
    </row>
    <row r="4721" customFormat="false" ht="15" hidden="false" customHeight="true" outlineLevel="0" collapsed="false">
      <c r="A4721" s="6" t="s">
        <v>8654</v>
      </c>
      <c r="B4721" s="5" t="n">
        <v>3</v>
      </c>
      <c r="C4721" s="6" t="s">
        <v>761</v>
      </c>
      <c r="D4721" s="5" t="s">
        <v>762</v>
      </c>
      <c r="E4721" s="5" t="s">
        <v>733</v>
      </c>
      <c r="F4721" s="5" t="s">
        <v>734</v>
      </c>
      <c r="G4721" s="5" t="s">
        <v>8658</v>
      </c>
      <c r="H4721" s="5" t="s">
        <v>163</v>
      </c>
      <c r="I4721" s="5" t="s">
        <v>82</v>
      </c>
      <c r="J4721" s="5" t="s">
        <v>158</v>
      </c>
      <c r="K4721" s="5" t="s">
        <v>117</v>
      </c>
      <c r="L4721" s="5" t="s">
        <v>173</v>
      </c>
      <c r="M4721" s="5" t="s">
        <v>133</v>
      </c>
      <c r="N4721" s="5" t="s">
        <v>86</v>
      </c>
      <c r="O4721" s="5" t="s">
        <v>130</v>
      </c>
      <c r="P4721" s="5" t="s">
        <v>215</v>
      </c>
      <c r="Q4721" s="5" t="s">
        <v>219</v>
      </c>
      <c r="R4721" s="5" t="s">
        <v>83</v>
      </c>
      <c r="S4721" s="5" t="s">
        <v>87</v>
      </c>
      <c r="T4721" s="5" t="s">
        <v>165</v>
      </c>
      <c r="U4721" s="5" t="s">
        <v>126</v>
      </c>
      <c r="V4721" s="5" t="s">
        <v>85</v>
      </c>
      <c r="W4721" s="5" t="s">
        <v>150</v>
      </c>
      <c r="X4721" s="5" t="s">
        <v>89</v>
      </c>
      <c r="Y4721" s="5" t="n">
        <v>1</v>
      </c>
      <c r="Z4721" s="5" t="n">
        <v>0</v>
      </c>
      <c r="AA4721" s="5" t="str">
        <f aca="false">IF(Y4721&gt;Z4721,"Win",IF(Y4721&lt;Z4721,"Loss","Draw"))</f>
        <v>Win</v>
      </c>
      <c r="AB4721" s="5" t="s">
        <v>98</v>
      </c>
      <c r="AC4721" s="5" t="s">
        <v>99</v>
      </c>
      <c r="AD4721" s="5" t="s">
        <v>8659</v>
      </c>
      <c r="AE4721" s="5" t="s">
        <v>8660</v>
      </c>
      <c r="AF4721" s="5" t="str">
        <f aca="false">IF(AD4721&lt;AE4721,AD4721,AE4721)</f>
        <v>Arrows, Bowler, Fisherman, Giant Skeleton, Mother Witch, Royal Hogs, Skeleton Dragons, Zappies</v>
      </c>
      <c r="AG4721" s="5" t="str">
        <f aca="false">IF(AD4721&lt;AE4721,AE4721,AD4721)</f>
        <v>Electro Spirit, Hog Rider, Lightning, Monk, Skeletons, Tesla, The Log, Wizard</v>
      </c>
      <c r="AH4721" s="5" t="str">
        <f aca="false">IF(AD4721=AF4721,AA4721,IF(AA4721="Win","Loss",IF(AA4721="Loss","Win","Draw")))</f>
        <v>Win</v>
      </c>
      <c r="AI4721" s="5" t="s">
        <v>102</v>
      </c>
    </row>
    <row r="4722" customFormat="false" ht="15" hidden="false" customHeight="true" outlineLevel="0" collapsed="false">
      <c r="A4722" s="6" t="s">
        <v>8661</v>
      </c>
      <c r="B4722" s="5" t="n">
        <v>1</v>
      </c>
      <c r="C4722" s="6" t="s">
        <v>761</v>
      </c>
      <c r="D4722" s="5" t="s">
        <v>762</v>
      </c>
      <c r="E4722" s="5" t="s">
        <v>741</v>
      </c>
      <c r="F4722" s="5" t="s">
        <v>742</v>
      </c>
      <c r="G4722" s="5" t="s">
        <v>1524</v>
      </c>
      <c r="H4722" s="5" t="s">
        <v>352</v>
      </c>
      <c r="I4722" s="5" t="s">
        <v>201</v>
      </c>
      <c r="J4722" s="5" t="s">
        <v>202</v>
      </c>
      <c r="K4722" s="5" t="s">
        <v>233</v>
      </c>
      <c r="L4722" s="5" t="s">
        <v>111</v>
      </c>
      <c r="M4722" s="5" t="s">
        <v>88</v>
      </c>
      <c r="N4722" s="5" t="s">
        <v>234</v>
      </c>
      <c r="O4722" s="5" t="s">
        <v>157</v>
      </c>
      <c r="P4722" s="5" t="s">
        <v>204</v>
      </c>
      <c r="Q4722" s="5" t="s">
        <v>82</v>
      </c>
      <c r="R4722" s="5" t="s">
        <v>151</v>
      </c>
      <c r="S4722" s="5" t="s">
        <v>152</v>
      </c>
      <c r="T4722" s="5" t="s">
        <v>85</v>
      </c>
      <c r="U4722" s="5" t="s">
        <v>126</v>
      </c>
      <c r="V4722" s="5" t="s">
        <v>150</v>
      </c>
      <c r="W4722" s="5" t="s">
        <v>95</v>
      </c>
      <c r="X4722" s="5" t="s">
        <v>153</v>
      </c>
      <c r="Y4722" s="5" t="n">
        <v>0</v>
      </c>
      <c r="Z4722" s="5" t="n">
        <v>1</v>
      </c>
      <c r="AA4722" s="5" t="str">
        <f aca="false">IF(Y4722&gt;Z4722,"Win",IF(Y4722&lt;Z4722,"Loss","Draw"))</f>
        <v>Loss</v>
      </c>
      <c r="AB4722" s="5" t="s">
        <v>98</v>
      </c>
      <c r="AC4722" s="5" t="s">
        <v>99</v>
      </c>
      <c r="AD4722" s="5" t="s">
        <v>380</v>
      </c>
      <c r="AE4722" s="5" t="s">
        <v>1525</v>
      </c>
      <c r="AF4722" s="5" t="str">
        <f aca="false">IF(AD4722&lt;AE4722,AD4722,AE4722)</f>
        <v>Baby Dragon, Barbarian Barrel, Cannon, Electro Spirit, Lightning, Mighty Miner, Royal Hogs, Skeletons</v>
      </c>
      <c r="AG4722" s="5" t="str">
        <f aca="false">IF(AD4722&lt;AE4722,AE4722,AD4722)</f>
        <v>Bats, Berserker, Bomb Tower, Fire Spirit, Magic Archer, Miner, Royal Delivery, Wall Breakers</v>
      </c>
      <c r="AH4722" s="5" t="str">
        <f aca="false">IF(AD4722=AF4722,AA4722,IF(AA4722="Win","Loss",IF(AA4722="Loss","Win","Draw")))</f>
        <v>Win</v>
      </c>
      <c r="AI4722" s="5" t="s">
        <v>102</v>
      </c>
    </row>
    <row r="4723" customFormat="false" ht="15" hidden="false" customHeight="true" outlineLevel="0" collapsed="false">
      <c r="A4723" s="6" t="s">
        <v>8661</v>
      </c>
      <c r="B4723" s="5" t="n">
        <v>2</v>
      </c>
      <c r="C4723" s="6" t="s">
        <v>761</v>
      </c>
      <c r="D4723" s="5" t="s">
        <v>762</v>
      </c>
      <c r="E4723" s="5" t="s">
        <v>741</v>
      </c>
      <c r="F4723" s="5" t="s">
        <v>742</v>
      </c>
      <c r="G4723" s="5" t="s">
        <v>1526</v>
      </c>
      <c r="H4723" s="5" t="s">
        <v>81</v>
      </c>
      <c r="I4723" s="5" t="s">
        <v>84</v>
      </c>
      <c r="J4723" s="5" t="s">
        <v>83</v>
      </c>
      <c r="K4723" s="5" t="s">
        <v>82</v>
      </c>
      <c r="L4723" s="5" t="s">
        <v>86</v>
      </c>
      <c r="M4723" s="5" t="s">
        <v>150</v>
      </c>
      <c r="N4723" s="5" t="s">
        <v>119</v>
      </c>
      <c r="O4723" s="5" t="s">
        <v>95</v>
      </c>
      <c r="P4723" s="5" t="s">
        <v>93</v>
      </c>
      <c r="Q4723" s="5" t="s">
        <v>84</v>
      </c>
      <c r="R4723" s="5" t="s">
        <v>91</v>
      </c>
      <c r="S4723" s="5" t="s">
        <v>114</v>
      </c>
      <c r="T4723" s="5" t="s">
        <v>97</v>
      </c>
      <c r="U4723" s="5" t="s">
        <v>138</v>
      </c>
      <c r="V4723" s="5" t="s">
        <v>119</v>
      </c>
      <c r="W4723" s="5" t="s">
        <v>116</v>
      </c>
      <c r="X4723" s="5" t="s">
        <v>115</v>
      </c>
      <c r="Y4723" s="5" t="n">
        <v>0</v>
      </c>
      <c r="Z4723" s="5" t="n">
        <v>1</v>
      </c>
      <c r="AA4723" s="5" t="str">
        <f aca="false">IF(Y4723&gt;Z4723,"Win",IF(Y4723&lt;Z4723,"Loss","Draw"))</f>
        <v>Loss</v>
      </c>
      <c r="AB4723" s="5" t="s">
        <v>98</v>
      </c>
      <c r="AC4723" s="5" t="s">
        <v>99</v>
      </c>
      <c r="AD4723" s="5" t="s">
        <v>154</v>
      </c>
      <c r="AE4723" s="5" t="s">
        <v>1527</v>
      </c>
      <c r="AF4723" s="5" t="str">
        <f aca="false">IF(AD4723&lt;AE4723,AD4723,AE4723)</f>
        <v>Archers, Barbarian Barrel, Electro Spirit, Fireball, Goblin Hut, Monk, Royal Hogs, Skeleton Dragons</v>
      </c>
      <c r="AG4723" s="5" t="str">
        <f aca="false">IF(AD4723&lt;AE4723,AE4723,AD4723)</f>
        <v>Archers, Giant Snowball, Goblin Demolisher, Goblin Hut, Goblins, Graveyard, Poison, Ronin</v>
      </c>
      <c r="AH4723" s="5" t="str">
        <f aca="false">IF(AD4723=AF4723,AA4723,IF(AA4723="Win","Loss",IF(AA4723="Loss","Win","Draw")))</f>
        <v>Loss</v>
      </c>
      <c r="AI4723" s="5" t="s">
        <v>102</v>
      </c>
    </row>
    <row r="4724" customFormat="false" ht="15" hidden="false" customHeight="true" outlineLevel="0" collapsed="false">
      <c r="A4724" s="6" t="s">
        <v>8662</v>
      </c>
      <c r="B4724" s="5" t="n">
        <v>1</v>
      </c>
      <c r="C4724" s="6" t="s">
        <v>761</v>
      </c>
      <c r="D4724" s="5" t="s">
        <v>762</v>
      </c>
      <c r="E4724" s="5" t="s">
        <v>611</v>
      </c>
      <c r="F4724" s="5" t="s">
        <v>612</v>
      </c>
      <c r="G4724" s="5" t="s">
        <v>763</v>
      </c>
      <c r="H4724" s="5" t="s">
        <v>163</v>
      </c>
      <c r="I4724" s="5" t="s">
        <v>137</v>
      </c>
      <c r="J4724" s="5" t="s">
        <v>202</v>
      </c>
      <c r="K4724" s="5" t="s">
        <v>126</v>
      </c>
      <c r="L4724" s="5" t="s">
        <v>97</v>
      </c>
      <c r="M4724" s="5" t="s">
        <v>138</v>
      </c>
      <c r="N4724" s="5" t="s">
        <v>234</v>
      </c>
      <c r="O4724" s="5" t="s">
        <v>89</v>
      </c>
      <c r="P4724" s="5" t="s">
        <v>187</v>
      </c>
      <c r="Q4724" s="5" t="s">
        <v>203</v>
      </c>
      <c r="R4724" s="5" t="s">
        <v>202</v>
      </c>
      <c r="S4724" s="5" t="s">
        <v>201</v>
      </c>
      <c r="T4724" s="5" t="s">
        <v>157</v>
      </c>
      <c r="U4724" s="5" t="s">
        <v>118</v>
      </c>
      <c r="V4724" s="5" t="s">
        <v>87</v>
      </c>
      <c r="W4724" s="5" t="s">
        <v>204</v>
      </c>
      <c r="X4724" s="5" t="s">
        <v>88</v>
      </c>
      <c r="Y4724" s="5" t="n">
        <v>0</v>
      </c>
      <c r="Z4724" s="5" t="n">
        <v>3</v>
      </c>
      <c r="AA4724" s="5" t="str">
        <f aca="false">IF(Y4724&gt;Z4724,"Win",IF(Y4724&lt;Z4724,"Loss","Draw"))</f>
        <v>Loss</v>
      </c>
      <c r="AB4724" s="5" t="s">
        <v>98</v>
      </c>
      <c r="AC4724" s="5" t="s">
        <v>99</v>
      </c>
      <c r="AD4724" s="5" t="s">
        <v>764</v>
      </c>
      <c r="AE4724" s="5" t="s">
        <v>206</v>
      </c>
      <c r="AF4724" s="5" t="str">
        <f aca="false">IF(AD4724&lt;AE4724,AD4724,AE4724)</f>
        <v>Berserker, Fire Spirit, Goblin Barrel, Ice Spirit, Magic Archer, Royal Delivery, Tesla, Wall Breakers</v>
      </c>
      <c r="AG4724" s="5" t="str">
        <f aca="false">IF(AD4724&lt;AE4724,AE4724,AD4724)</f>
        <v>Bomb Tower, Goblin Demolisher, Goblin Drill, Magic Archer, Ronin, Skeletons, The Log, Tornado</v>
      </c>
      <c r="AH4724" s="5" t="str">
        <f aca="false">IF(AD4724=AF4724,AA4724,IF(AA4724="Win","Loss",IF(AA4724="Loss","Win","Draw")))</f>
        <v>Win</v>
      </c>
      <c r="AI4724" s="5" t="s">
        <v>102</v>
      </c>
    </row>
    <row r="4725" customFormat="false" ht="15" hidden="false" customHeight="true" outlineLevel="0" collapsed="false">
      <c r="A4725" s="6" t="s">
        <v>8662</v>
      </c>
      <c r="B4725" s="5" t="n">
        <v>2</v>
      </c>
      <c r="C4725" s="6" t="s">
        <v>761</v>
      </c>
      <c r="D4725" s="5" t="s">
        <v>762</v>
      </c>
      <c r="E4725" s="5" t="s">
        <v>611</v>
      </c>
      <c r="F4725" s="5" t="s">
        <v>612</v>
      </c>
      <c r="G4725" s="5" t="s">
        <v>765</v>
      </c>
      <c r="H4725" s="5" t="s">
        <v>163</v>
      </c>
      <c r="I4725" s="5" t="s">
        <v>113</v>
      </c>
      <c r="J4725" s="5" t="s">
        <v>158</v>
      </c>
      <c r="K4725" s="5" t="s">
        <v>108</v>
      </c>
      <c r="L4725" s="5" t="s">
        <v>116</v>
      </c>
      <c r="M4725" s="5" t="s">
        <v>114</v>
      </c>
      <c r="N4725" s="5" t="s">
        <v>88</v>
      </c>
      <c r="O4725" s="5" t="s">
        <v>115</v>
      </c>
      <c r="P4725" s="5" t="s">
        <v>119</v>
      </c>
      <c r="Q4725" s="5" t="s">
        <v>92</v>
      </c>
      <c r="R4725" s="5" t="s">
        <v>563</v>
      </c>
      <c r="S4725" s="5" t="s">
        <v>418</v>
      </c>
      <c r="T4725" s="5" t="s">
        <v>658</v>
      </c>
      <c r="U4725" s="5" t="s">
        <v>159</v>
      </c>
      <c r="V4725" s="5" t="s">
        <v>133</v>
      </c>
      <c r="W4725" s="5" t="s">
        <v>94</v>
      </c>
      <c r="X4725" s="5" t="s">
        <v>294</v>
      </c>
      <c r="Y4725" s="5" t="n">
        <v>1</v>
      </c>
      <c r="Z4725" s="5" t="n">
        <v>0</v>
      </c>
      <c r="AA4725" s="5" t="str">
        <f aca="false">IF(Y4725&gt;Z4725,"Win",IF(Y4725&lt;Z4725,"Loss","Draw"))</f>
        <v>Win</v>
      </c>
      <c r="AB4725" s="5" t="s">
        <v>98</v>
      </c>
      <c r="AC4725" s="5" t="s">
        <v>99</v>
      </c>
      <c r="AD4725" s="5" t="s">
        <v>767</v>
      </c>
      <c r="AE4725" s="5" t="s">
        <v>766</v>
      </c>
      <c r="AF4725" s="5" t="str">
        <f aca="false">IF(AD4725&lt;AE4725,AD4725,AE4725)</f>
        <v>Berserker, Bowler, Dark Prince, Furnace, Giant Snowball, Goblin Hut, Graveyard, Poison</v>
      </c>
      <c r="AG4725" s="5" t="str">
        <f aca="false">IF(AD4725&lt;AE4725,AE4725,AD4725)</f>
        <v>Dart Goblin, Mother Witch, Rascals, Skeleton Army, Skeleton Barrel, Skeleton King, Suspicious Bush, Vines</v>
      </c>
      <c r="AH4725" s="5" t="str">
        <f aca="false">IF(AD4725=AF4725,AA4725,IF(AA4725="Win","Loss",IF(AA4725="Loss","Win","Draw")))</f>
        <v>Win</v>
      </c>
      <c r="AI4725" s="5" t="s">
        <v>102</v>
      </c>
    </row>
    <row r="4726" customFormat="false" ht="15" hidden="false" customHeight="true" outlineLevel="0" collapsed="false">
      <c r="A4726" s="6" t="s">
        <v>8662</v>
      </c>
      <c r="B4726" s="5" t="n">
        <v>3</v>
      </c>
      <c r="C4726" s="6" t="s">
        <v>761</v>
      </c>
      <c r="D4726" s="5" t="s">
        <v>762</v>
      </c>
      <c r="E4726" s="5" t="s">
        <v>611</v>
      </c>
      <c r="F4726" s="5" t="s">
        <v>612</v>
      </c>
      <c r="G4726" s="5" t="s">
        <v>768</v>
      </c>
      <c r="H4726" s="5" t="s">
        <v>81</v>
      </c>
      <c r="I4726" s="5" t="s">
        <v>129</v>
      </c>
      <c r="J4726" s="5" t="s">
        <v>128</v>
      </c>
      <c r="K4726" s="5" t="s">
        <v>141</v>
      </c>
      <c r="L4726" s="5" t="s">
        <v>130</v>
      </c>
      <c r="M4726" s="5" t="s">
        <v>164</v>
      </c>
      <c r="N4726" s="5" t="s">
        <v>165</v>
      </c>
      <c r="O4726" s="5" t="s">
        <v>242</v>
      </c>
      <c r="P4726" s="5" t="s">
        <v>173</v>
      </c>
      <c r="Q4726" s="5" t="s">
        <v>82</v>
      </c>
      <c r="R4726" s="5" t="s">
        <v>108</v>
      </c>
      <c r="S4726" s="5" t="s">
        <v>152</v>
      </c>
      <c r="T4726" s="5" t="s">
        <v>85</v>
      </c>
      <c r="U4726" s="5" t="s">
        <v>150</v>
      </c>
      <c r="V4726" s="5" t="s">
        <v>89</v>
      </c>
      <c r="W4726" s="5" t="s">
        <v>119</v>
      </c>
      <c r="X4726" s="5" t="s">
        <v>126</v>
      </c>
      <c r="Y4726" s="5" t="n">
        <v>0</v>
      </c>
      <c r="Z4726" s="5" t="n">
        <v>1</v>
      </c>
      <c r="AA4726" s="5" t="str">
        <f aca="false">IF(Y4726&gt;Z4726,"Win",IF(Y4726&lt;Z4726,"Loss","Draw"))</f>
        <v>Loss</v>
      </c>
      <c r="AB4726" s="5" t="s">
        <v>98</v>
      </c>
      <c r="AC4726" s="5" t="s">
        <v>99</v>
      </c>
      <c r="AD4726" s="5" t="s">
        <v>770</v>
      </c>
      <c r="AE4726" s="5" t="s">
        <v>769</v>
      </c>
      <c r="AF4726" s="5" t="str">
        <f aca="false">IF(AD4726&lt;AE4726,AD4726,AE4726)</f>
        <v>Arrows, Bomber, Earthquake, Golden Knight, Hog Rider, Lumberjack, Mega Knight, Zappies</v>
      </c>
      <c r="AG4726" s="5" t="str">
        <f aca="false">IF(AD4726&lt;AE4726,AE4726,AD4726)</f>
        <v>Baby Dragon, Dark Prince, Electro Spirit, Goblin Hut, Lightning, Royal Hogs, Skeletons, The Log</v>
      </c>
      <c r="AH4726" s="5" t="str">
        <f aca="false">IF(AD4726=AF4726,AA4726,IF(AA4726="Win","Loss",IF(AA4726="Loss","Win","Draw")))</f>
        <v>Loss</v>
      </c>
      <c r="AI4726" s="5" t="s">
        <v>102</v>
      </c>
    </row>
    <row r="4727" customFormat="false" ht="15" hidden="false" customHeight="true" outlineLevel="0" collapsed="false">
      <c r="A4727" s="6" t="s">
        <v>8663</v>
      </c>
      <c r="B4727" s="5" t="n">
        <v>1</v>
      </c>
      <c r="C4727" s="6" t="s">
        <v>264</v>
      </c>
      <c r="D4727" s="5" t="s">
        <v>265</v>
      </c>
      <c r="E4727" s="5" t="s">
        <v>253</v>
      </c>
      <c r="F4727" s="5" t="s">
        <v>254</v>
      </c>
      <c r="G4727" s="5" t="s">
        <v>7699</v>
      </c>
      <c r="H4727" s="5" t="s">
        <v>163</v>
      </c>
      <c r="I4727" s="5" t="s">
        <v>82</v>
      </c>
      <c r="J4727" s="5" t="s">
        <v>151</v>
      </c>
      <c r="K4727" s="5" t="s">
        <v>152</v>
      </c>
      <c r="L4727" s="5" t="s">
        <v>85</v>
      </c>
      <c r="M4727" s="5" t="s">
        <v>126</v>
      </c>
      <c r="N4727" s="5" t="s">
        <v>150</v>
      </c>
      <c r="O4727" s="5" t="s">
        <v>89</v>
      </c>
      <c r="P4727" s="5" t="s">
        <v>153</v>
      </c>
      <c r="Q4727" s="5" t="s">
        <v>185</v>
      </c>
      <c r="R4727" s="5" t="s">
        <v>337</v>
      </c>
      <c r="S4727" s="5" t="s">
        <v>114</v>
      </c>
      <c r="T4727" s="5" t="s">
        <v>165</v>
      </c>
      <c r="U4727" s="5" t="s">
        <v>97</v>
      </c>
      <c r="V4727" s="5" t="s">
        <v>113</v>
      </c>
      <c r="W4727" s="5" t="s">
        <v>126</v>
      </c>
      <c r="X4727" s="5" t="s">
        <v>785</v>
      </c>
      <c r="Y4727" s="5" t="n">
        <v>1</v>
      </c>
      <c r="Z4727" s="5" t="n">
        <v>0</v>
      </c>
      <c r="AA4727" s="5" t="str">
        <f aca="false">IF(Y4727&gt;Z4727,"Win",IF(Y4727&lt;Z4727,"Loss","Draw"))</f>
        <v>Win</v>
      </c>
      <c r="AB4727" s="5" t="s">
        <v>98</v>
      </c>
      <c r="AC4727" s="5" t="s">
        <v>99</v>
      </c>
      <c r="AD4727" s="5" t="s">
        <v>155</v>
      </c>
      <c r="AE4727" s="5" t="s">
        <v>6860</v>
      </c>
      <c r="AF4727" s="5" t="str">
        <f aca="false">IF(AD4727&lt;AE4727,AD4727,AE4727)</f>
        <v>Baby Dragon, Cannon, Electro Spirit, Lightning, Mighty Miner, Royal Hogs, Skeletons, The Log</v>
      </c>
      <c r="AG4727" s="5" t="str">
        <f aca="false">IF(AD4727&lt;AE4727,AE4727,AD4727)</f>
        <v>Boss Bandit, Executioner, Freeze, Furnace, Giant Snowball, Hog Rider, Ronin, Skeletons</v>
      </c>
      <c r="AH4727" s="5" t="str">
        <f aca="false">IF(AD4727=AF4727,AA4727,IF(AA4727="Win","Loss",IF(AA4727="Loss","Win","Draw")))</f>
        <v>Win</v>
      </c>
      <c r="AI4727" s="5" t="s">
        <v>297</v>
      </c>
    </row>
    <row r="4728" customFormat="false" ht="15" hidden="false" customHeight="true" outlineLevel="0" collapsed="false">
      <c r="A4728" s="6" t="s">
        <v>8663</v>
      </c>
      <c r="B4728" s="5" t="n">
        <v>2</v>
      </c>
      <c r="C4728" s="6" t="s">
        <v>264</v>
      </c>
      <c r="D4728" s="5" t="s">
        <v>265</v>
      </c>
      <c r="E4728" s="5" t="s">
        <v>253</v>
      </c>
      <c r="F4728" s="5" t="s">
        <v>254</v>
      </c>
      <c r="G4728" s="5" t="s">
        <v>7700</v>
      </c>
      <c r="H4728" s="5" t="s">
        <v>163</v>
      </c>
      <c r="I4728" s="5" t="s">
        <v>129</v>
      </c>
      <c r="J4728" s="5" t="s">
        <v>202</v>
      </c>
      <c r="K4728" s="5" t="s">
        <v>87</v>
      </c>
      <c r="L4728" s="5" t="s">
        <v>88</v>
      </c>
      <c r="M4728" s="5" t="s">
        <v>165</v>
      </c>
      <c r="N4728" s="5" t="s">
        <v>118</v>
      </c>
      <c r="O4728" s="5" t="s">
        <v>93</v>
      </c>
      <c r="P4728" s="5" t="s">
        <v>95</v>
      </c>
      <c r="Q4728" s="5" t="s">
        <v>172</v>
      </c>
      <c r="R4728" s="5" t="s">
        <v>188</v>
      </c>
      <c r="S4728" s="5" t="s">
        <v>241</v>
      </c>
      <c r="T4728" s="5" t="s">
        <v>86</v>
      </c>
      <c r="U4728" s="5" t="s">
        <v>95</v>
      </c>
      <c r="V4728" s="5" t="s">
        <v>116</v>
      </c>
      <c r="W4728" s="5" t="s">
        <v>115</v>
      </c>
      <c r="X4728" s="5" t="s">
        <v>118</v>
      </c>
      <c r="Y4728" s="5" t="n">
        <v>1</v>
      </c>
      <c r="Z4728" s="5" t="n">
        <v>0</v>
      </c>
      <c r="AA4728" s="5" t="str">
        <f aca="false">IF(Y4728&gt;Z4728,"Win",IF(Y4728&lt;Z4728,"Loss","Draw"))</f>
        <v>Win</v>
      </c>
      <c r="AB4728" s="5" t="s">
        <v>98</v>
      </c>
      <c r="AC4728" s="5" t="s">
        <v>99</v>
      </c>
      <c r="AD4728" s="5" t="s">
        <v>7701</v>
      </c>
      <c r="AE4728" s="5" t="s">
        <v>1089</v>
      </c>
      <c r="AF4728" s="5" t="str">
        <f aca="false">IF(AD4728&lt;AE4728,AD4728,AE4728)</f>
        <v>Barbarian Barrel, Berserker, Fireball, Hog Rider, Ice Spirit, Magic Archer, Mega Knight, Tesla</v>
      </c>
      <c r="AG4728" s="5" t="str">
        <f aca="false">IF(AD4728&lt;AE4728,AE4728,AD4728)</f>
        <v>Barbarian Barrel, Graveyard, Ice Spirit, Knight, Musketeer, Poison, Skeleton Dragons, Tombstone</v>
      </c>
      <c r="AH4728" s="5" t="str">
        <f aca="false">IF(AD4728=AF4728,AA4728,IF(AA4728="Win","Loss",IF(AA4728="Loss","Win","Draw")))</f>
        <v>Win</v>
      </c>
      <c r="AI4728" s="5" t="s">
        <v>297</v>
      </c>
    </row>
    <row r="4729" customFormat="false" ht="15" hidden="false" customHeight="true" outlineLevel="0" collapsed="false">
      <c r="A4729" s="6" t="s">
        <v>8663</v>
      </c>
      <c r="B4729" s="5" t="n">
        <v>3</v>
      </c>
      <c r="C4729" s="6" t="s">
        <v>264</v>
      </c>
      <c r="D4729" s="5" t="s">
        <v>265</v>
      </c>
      <c r="E4729" s="5" t="s">
        <v>253</v>
      </c>
      <c r="F4729" s="5" t="s">
        <v>254</v>
      </c>
      <c r="G4729" s="5" t="s">
        <v>7702</v>
      </c>
      <c r="H4729" s="5" t="s">
        <v>163</v>
      </c>
      <c r="I4729" s="5" t="s">
        <v>185</v>
      </c>
      <c r="J4729" s="5" t="s">
        <v>186</v>
      </c>
      <c r="K4729" s="5" t="s">
        <v>241</v>
      </c>
      <c r="L4729" s="5" t="s">
        <v>193</v>
      </c>
      <c r="M4729" s="5" t="s">
        <v>187</v>
      </c>
      <c r="N4729" s="5" t="s">
        <v>109</v>
      </c>
      <c r="O4729" s="5" t="s">
        <v>234</v>
      </c>
      <c r="P4729" s="5" t="s">
        <v>111</v>
      </c>
      <c r="Q4729" s="5" t="s">
        <v>201</v>
      </c>
      <c r="R4729" s="5" t="s">
        <v>202</v>
      </c>
      <c r="S4729" s="5" t="s">
        <v>203</v>
      </c>
      <c r="T4729" s="5" t="s">
        <v>157</v>
      </c>
      <c r="U4729" s="5" t="s">
        <v>150</v>
      </c>
      <c r="V4729" s="5" t="s">
        <v>87</v>
      </c>
      <c r="W4729" s="5" t="s">
        <v>88</v>
      </c>
      <c r="X4729" s="5" t="s">
        <v>204</v>
      </c>
      <c r="Y4729" s="5" t="n">
        <v>0</v>
      </c>
      <c r="Z4729" s="5" t="n">
        <v>1</v>
      </c>
      <c r="AA4729" s="5" t="str">
        <f aca="false">IF(Y4729&gt;Z4729,"Win",IF(Y4729&lt;Z4729,"Loss","Draw"))</f>
        <v>Loss</v>
      </c>
      <c r="AB4729" s="5" t="s">
        <v>98</v>
      </c>
      <c r="AC4729" s="5" t="s">
        <v>99</v>
      </c>
      <c r="AD4729" s="5" t="s">
        <v>262</v>
      </c>
      <c r="AE4729" s="5" t="s">
        <v>1175</v>
      </c>
      <c r="AF4729" s="5" t="str">
        <f aca="false">IF(AD4729&lt;AE4729,AD4729,AE4729)</f>
        <v>Balloon, Bomb Tower, Executioner, Guards, Knight, Miner, Tornado, Zap</v>
      </c>
      <c r="AG4729" s="5" t="str">
        <f aca="false">IF(AD4729&lt;AE4729,AE4729,AD4729)</f>
        <v>Berserker, Electro Spirit, Fire Spirit, Goblin Barrel, Magic Archer, Royal Delivery, Tesla, Wall Breakers</v>
      </c>
      <c r="AH4729" s="5" t="str">
        <f aca="false">IF(AD4729=AF4729,AA4729,IF(AA4729="Win","Loss",IF(AA4729="Loss","Win","Draw")))</f>
        <v>Loss</v>
      </c>
      <c r="AI4729" s="5" t="s">
        <v>297</v>
      </c>
    </row>
    <row r="4730" customFormat="false" ht="15" hidden="false" customHeight="true" outlineLevel="0" collapsed="false">
      <c r="A4730" s="8" t="s">
        <v>8664</v>
      </c>
      <c r="B4730" s="7" t="n">
        <v>1</v>
      </c>
      <c r="C4730" s="8" t="s">
        <v>264</v>
      </c>
      <c r="D4730" s="7" t="s">
        <v>265</v>
      </c>
      <c r="E4730" s="7" t="s">
        <v>253</v>
      </c>
      <c r="F4730" s="7" t="s">
        <v>254</v>
      </c>
      <c r="G4730" s="7" t="s">
        <v>7704</v>
      </c>
      <c r="H4730" s="7" t="s">
        <v>81</v>
      </c>
      <c r="I4730" s="7" t="s">
        <v>90</v>
      </c>
      <c r="J4730" s="7" t="s">
        <v>172</v>
      </c>
      <c r="K4730" s="7" t="s">
        <v>233</v>
      </c>
      <c r="L4730" s="7" t="s">
        <v>111</v>
      </c>
      <c r="M4730" s="7" t="s">
        <v>97</v>
      </c>
      <c r="N4730" s="7" t="s">
        <v>93</v>
      </c>
      <c r="O4730" s="7" t="s">
        <v>126</v>
      </c>
      <c r="P4730" s="7" t="s">
        <v>89</v>
      </c>
      <c r="Q4730" s="7" t="s">
        <v>137</v>
      </c>
      <c r="R4730" s="7" t="s">
        <v>194</v>
      </c>
      <c r="S4730" s="7" t="s">
        <v>114</v>
      </c>
      <c r="T4730" s="7" t="s">
        <v>126</v>
      </c>
      <c r="U4730" s="7" t="s">
        <v>157</v>
      </c>
      <c r="V4730" s="7" t="s">
        <v>97</v>
      </c>
      <c r="W4730" s="7" t="s">
        <v>234</v>
      </c>
      <c r="X4730" s="7" t="s">
        <v>116</v>
      </c>
      <c r="Y4730" s="7" t="n">
        <v>0</v>
      </c>
      <c r="Z4730" s="7" t="n">
        <v>1</v>
      </c>
      <c r="AA4730" s="7" t="str">
        <f aca="false">IF(Y4730&gt;Z4730,"Win",IF(Y4730&lt;Z4730,"Loss","Draw"))</f>
        <v>Loss</v>
      </c>
      <c r="AB4730" s="7" t="s">
        <v>99</v>
      </c>
      <c r="AC4730" s="7" t="s">
        <v>99</v>
      </c>
      <c r="AD4730" s="7" t="s">
        <v>7705</v>
      </c>
      <c r="AE4730" s="7" t="s">
        <v>1057</v>
      </c>
      <c r="AF4730" s="7" t="str">
        <f aca="false">IF(AD4730&lt;AE4730,AD4730,AE4730)</f>
        <v>Archer Queen, Bomb Tower, Fire Spirit, Giant Snowball, Goblin Drill, Poison, Ronin, Skeletons</v>
      </c>
      <c r="AG4730" s="7" t="str">
        <f aca="false">IF(AD4730&lt;AE4730,AE4730,AD4730)</f>
        <v>Bats, Fireball, Miner, Mortar, Musketeer, Ronin, Skeletons, The Log</v>
      </c>
      <c r="AH4730" s="7" t="str">
        <f aca="false">IF(AD4730=AF4730,AA4730,IF(AA4730="Win","Loss",IF(AA4730="Loss","Win","Draw")))</f>
        <v>Win</v>
      </c>
      <c r="AI4730" s="7" t="s">
        <v>297</v>
      </c>
    </row>
    <row r="4731" customFormat="false" ht="15" hidden="false" customHeight="true" outlineLevel="0" collapsed="false">
      <c r="A4731" s="8" t="s">
        <v>8664</v>
      </c>
      <c r="B4731" s="7" t="n">
        <v>2</v>
      </c>
      <c r="C4731" s="8" t="s">
        <v>264</v>
      </c>
      <c r="D4731" s="7" t="s">
        <v>265</v>
      </c>
      <c r="E4731" s="7" t="s">
        <v>253</v>
      </c>
      <c r="F4731" s="7" t="s">
        <v>254</v>
      </c>
      <c r="G4731" s="7" t="s">
        <v>7706</v>
      </c>
      <c r="H4731" s="7" t="s">
        <v>163</v>
      </c>
      <c r="I4731" s="7" t="s">
        <v>152</v>
      </c>
      <c r="J4731" s="7" t="s">
        <v>128</v>
      </c>
      <c r="K4731" s="7" t="s">
        <v>107</v>
      </c>
      <c r="L4731" s="7" t="s">
        <v>306</v>
      </c>
      <c r="M4731" s="7" t="s">
        <v>85</v>
      </c>
      <c r="N4731" s="7" t="s">
        <v>307</v>
      </c>
      <c r="O4731" s="7" t="s">
        <v>187</v>
      </c>
      <c r="P4731" s="7" t="s">
        <v>242</v>
      </c>
      <c r="Q4731" s="7" t="s">
        <v>92</v>
      </c>
      <c r="R4731" s="7" t="s">
        <v>91</v>
      </c>
      <c r="S4731" s="7" t="s">
        <v>90</v>
      </c>
      <c r="T4731" s="7" t="s">
        <v>96</v>
      </c>
      <c r="U4731" s="7" t="s">
        <v>94</v>
      </c>
      <c r="V4731" s="7" t="s">
        <v>125</v>
      </c>
      <c r="W4731" s="7" t="s">
        <v>93</v>
      </c>
      <c r="X4731" s="7" t="s">
        <v>150</v>
      </c>
      <c r="Y4731" s="7" t="n">
        <v>0</v>
      </c>
      <c r="Z4731" s="7" t="n">
        <v>1</v>
      </c>
      <c r="AA4731" s="7" t="str">
        <f aca="false">IF(Y4731&gt;Z4731,"Win",IF(Y4731&lt;Z4731,"Loss","Draw"))</f>
        <v>Loss</v>
      </c>
      <c r="AB4731" s="7" t="s">
        <v>99</v>
      </c>
      <c r="AC4731" s="7" t="s">
        <v>99</v>
      </c>
      <c r="AD4731" s="7" t="s">
        <v>308</v>
      </c>
      <c r="AE4731" s="7" t="s">
        <v>635</v>
      </c>
      <c r="AF4731" s="7" t="str">
        <f aca="false">IF(AD4731&lt;AE4731,AD4731,AE4731)</f>
        <v>Baby Dragon, Bomber, Goblin Cage, Golden Knight, Golem, Ice Wizard, Lightning, Tornado</v>
      </c>
      <c r="AG4731" s="7" t="str">
        <f aca="false">IF(AD4731&lt;AE4731,AE4731,AD4731)</f>
        <v>Cannon Cart, Electro Spirit, Fireball, Goblins, Minions, Mortar, Rascals, Skeleton Barrel</v>
      </c>
      <c r="AH4731" s="7" t="str">
        <f aca="false">IF(AD4731=AF4731,AA4731,IF(AA4731="Win","Loss",IF(AA4731="Loss","Win","Draw")))</f>
        <v>Loss</v>
      </c>
      <c r="AI4731" s="7" t="s">
        <v>297</v>
      </c>
    </row>
    <row r="4732" customFormat="false" ht="15" hidden="false" customHeight="true" outlineLevel="0" collapsed="false">
      <c r="A4732" s="8" t="s">
        <v>8664</v>
      </c>
      <c r="B4732" s="7" t="n">
        <v>3</v>
      </c>
      <c r="C4732" s="8" t="s">
        <v>264</v>
      </c>
      <c r="D4732" s="7" t="s">
        <v>265</v>
      </c>
      <c r="E4732" s="7" t="s">
        <v>253</v>
      </c>
      <c r="F4732" s="7" t="s">
        <v>254</v>
      </c>
      <c r="G4732" s="7" t="s">
        <v>7707</v>
      </c>
      <c r="H4732" s="7" t="s">
        <v>81</v>
      </c>
      <c r="I4732" s="7" t="s">
        <v>84</v>
      </c>
      <c r="J4732" s="7" t="s">
        <v>108</v>
      </c>
      <c r="K4732" s="7" t="s">
        <v>87</v>
      </c>
      <c r="L4732" s="7" t="s">
        <v>115</v>
      </c>
      <c r="M4732" s="7" t="s">
        <v>116</v>
      </c>
      <c r="N4732" s="7" t="s">
        <v>118</v>
      </c>
      <c r="O4732" s="7" t="s">
        <v>88</v>
      </c>
      <c r="P4732" s="7" t="s">
        <v>95</v>
      </c>
      <c r="Q4732" s="7" t="s">
        <v>448</v>
      </c>
      <c r="R4732" s="7" t="s">
        <v>95</v>
      </c>
      <c r="S4732" s="7" t="s">
        <v>82</v>
      </c>
      <c r="T4732" s="7" t="s">
        <v>88</v>
      </c>
      <c r="U4732" s="7" t="s">
        <v>118</v>
      </c>
      <c r="V4732" s="7" t="s">
        <v>119</v>
      </c>
      <c r="W4732" s="7" t="s">
        <v>164</v>
      </c>
      <c r="X4732" s="7" t="s">
        <v>204</v>
      </c>
      <c r="Y4732" s="7" t="n">
        <v>0</v>
      </c>
      <c r="Z4732" s="7" t="n">
        <v>1</v>
      </c>
      <c r="AA4732" s="7" t="str">
        <f aca="false">IF(Y4732&gt;Z4732,"Win",IF(Y4732&lt;Z4732,"Loss","Draw"))</f>
        <v>Loss</v>
      </c>
      <c r="AB4732" s="7" t="s">
        <v>99</v>
      </c>
      <c r="AC4732" s="7" t="s">
        <v>99</v>
      </c>
      <c r="AD4732" s="7" t="s">
        <v>862</v>
      </c>
      <c r="AE4732" s="7" t="s">
        <v>7708</v>
      </c>
      <c r="AF4732" s="7" t="str">
        <f aca="false">IF(AD4732&lt;AE4732,AD4732,AE4732)</f>
        <v>Archers, Barbarian Barrel, Berserker, Dark Prince, Graveyard, Ice Spirit, Poison, Tesla</v>
      </c>
      <c r="AG4732" s="7" t="str">
        <f aca="false">IF(AD4732&lt;AE4732,AE4732,AD4732)</f>
        <v>Barbarian Barrel, Berserker, Earthquake, Goblin Hut, Ice Spirit, Royal Delivery, Royal Hogs, Witch</v>
      </c>
      <c r="AH4732" s="7" t="str">
        <f aca="false">IF(AD4732=AF4732,AA4732,IF(AA4732="Win","Loss",IF(AA4732="Loss","Win","Draw")))</f>
        <v>Loss</v>
      </c>
      <c r="AI4732" s="7" t="s">
        <v>297</v>
      </c>
    </row>
    <row r="4733" customFormat="false" ht="15" hidden="false" customHeight="true" outlineLevel="0" collapsed="false">
      <c r="A4733" s="8" t="s">
        <v>8665</v>
      </c>
      <c r="B4733" s="7" t="n">
        <v>1</v>
      </c>
      <c r="C4733" s="8" t="s">
        <v>264</v>
      </c>
      <c r="D4733" s="7" t="s">
        <v>265</v>
      </c>
      <c r="E4733" s="7" t="s">
        <v>253</v>
      </c>
      <c r="F4733" s="7" t="s">
        <v>254</v>
      </c>
      <c r="G4733" s="7" t="s">
        <v>7710</v>
      </c>
      <c r="H4733" s="7" t="s">
        <v>81</v>
      </c>
      <c r="I4733" s="7" t="s">
        <v>82</v>
      </c>
      <c r="J4733" s="7" t="s">
        <v>202</v>
      </c>
      <c r="K4733" s="7" t="s">
        <v>87</v>
      </c>
      <c r="L4733" s="7" t="s">
        <v>97</v>
      </c>
      <c r="M4733" s="7" t="s">
        <v>126</v>
      </c>
      <c r="N4733" s="7" t="s">
        <v>150</v>
      </c>
      <c r="O4733" s="7" t="s">
        <v>85</v>
      </c>
      <c r="P4733" s="7" t="s">
        <v>95</v>
      </c>
      <c r="Q4733" s="7" t="s">
        <v>124</v>
      </c>
      <c r="R4733" s="7" t="s">
        <v>95</v>
      </c>
      <c r="S4733" s="7" t="s">
        <v>177</v>
      </c>
      <c r="T4733" s="7" t="s">
        <v>150</v>
      </c>
      <c r="U4733" s="7" t="s">
        <v>126</v>
      </c>
      <c r="V4733" s="7" t="s">
        <v>257</v>
      </c>
      <c r="W4733" s="7" t="s">
        <v>215</v>
      </c>
      <c r="X4733" s="7" t="s">
        <v>93</v>
      </c>
      <c r="Y4733" s="7" t="n">
        <v>1</v>
      </c>
      <c r="Z4733" s="7" t="n">
        <v>0</v>
      </c>
      <c r="AA4733" s="7" t="str">
        <f aca="false">IF(Y4733&gt;Z4733,"Win",IF(Y4733&lt;Z4733,"Loss","Draw"))</f>
        <v>Win</v>
      </c>
      <c r="AB4733" s="7" t="s">
        <v>99</v>
      </c>
      <c r="AC4733" s="7" t="s">
        <v>99</v>
      </c>
      <c r="AD4733" s="7" t="s">
        <v>492</v>
      </c>
      <c r="AE4733" s="7" t="s">
        <v>429</v>
      </c>
      <c r="AF4733" s="7" t="str">
        <f aca="false">IF(AD4733&lt;AE4733,AD4733,AE4733)</f>
        <v>Barbarian Barrel, Electro Spirit, Fireball, Fisherman, Hunter, Royal Ghost, Royal Giant, Skeletons</v>
      </c>
      <c r="AG4733" s="7" t="str">
        <f aca="false">IF(AD4733&lt;AE4733,AE4733,AD4733)</f>
        <v>Barbarian Barrel, Electro Spirit, Lightning, Magic Archer, Ronin, Royal Hogs, Skeletons, Tesla</v>
      </c>
      <c r="AH4733" s="7" t="str">
        <f aca="false">IF(AD4733=AF4733,AA4733,IF(AA4733="Win","Loss",IF(AA4733="Loss","Win","Draw")))</f>
        <v>Loss</v>
      </c>
      <c r="AI4733" s="7" t="s">
        <v>297</v>
      </c>
    </row>
    <row r="4734" customFormat="false" ht="15" hidden="false" customHeight="true" outlineLevel="0" collapsed="false">
      <c r="A4734" s="8" t="s">
        <v>8665</v>
      </c>
      <c r="B4734" s="7" t="n">
        <v>2</v>
      </c>
      <c r="C4734" s="8" t="s">
        <v>264</v>
      </c>
      <c r="D4734" s="7" t="s">
        <v>265</v>
      </c>
      <c r="E4734" s="7" t="s">
        <v>253</v>
      </c>
      <c r="F4734" s="7" t="s">
        <v>254</v>
      </c>
      <c r="G4734" s="7" t="s">
        <v>7711</v>
      </c>
      <c r="H4734" s="7" t="s">
        <v>163</v>
      </c>
      <c r="I4734" s="7" t="s">
        <v>127</v>
      </c>
      <c r="J4734" s="7" t="s">
        <v>83</v>
      </c>
      <c r="K4734" s="7" t="s">
        <v>124</v>
      </c>
      <c r="L4734" s="7" t="s">
        <v>142</v>
      </c>
      <c r="M4734" s="7" t="s">
        <v>133</v>
      </c>
      <c r="N4734" s="7" t="s">
        <v>143</v>
      </c>
      <c r="O4734" s="7" t="s">
        <v>93</v>
      </c>
      <c r="P4734" s="7" t="s">
        <v>327</v>
      </c>
      <c r="Q4734" s="7" t="s">
        <v>152</v>
      </c>
      <c r="R4734" s="7" t="s">
        <v>128</v>
      </c>
      <c r="S4734" s="7" t="s">
        <v>107</v>
      </c>
      <c r="T4734" s="7" t="s">
        <v>306</v>
      </c>
      <c r="U4734" s="7" t="s">
        <v>242</v>
      </c>
      <c r="V4734" s="7" t="s">
        <v>307</v>
      </c>
      <c r="W4734" s="7" t="s">
        <v>85</v>
      </c>
      <c r="X4734" s="7" t="s">
        <v>187</v>
      </c>
      <c r="Y4734" s="7" t="n">
        <v>1</v>
      </c>
      <c r="Z4734" s="7" t="n">
        <v>0</v>
      </c>
      <c r="AA4734" s="7" t="str">
        <f aca="false">IF(Y4734&gt;Z4734,"Win",IF(Y4734&lt;Z4734,"Loss","Draw"))</f>
        <v>Win</v>
      </c>
      <c r="AB4734" s="7" t="s">
        <v>99</v>
      </c>
      <c r="AC4734" s="7" t="s">
        <v>99</v>
      </c>
      <c r="AD4734" s="7" t="s">
        <v>7712</v>
      </c>
      <c r="AE4734" s="7" t="s">
        <v>308</v>
      </c>
      <c r="AF4734" s="7" t="str">
        <f aca="false">IF(AD4734&lt;AE4734,AD4734,AE4734)</f>
        <v>Baby Dragon, Bomber, Goblin Cage, Golden Knight, Golem, Ice Wizard, Lightning, Tornado</v>
      </c>
      <c r="AG4734" s="7" t="str">
        <f aca="false">IF(AD4734&lt;AE4734,AE4734,AD4734)</f>
        <v>Battle Ram, Fireball, Heal Spirit, Monk, Mother Witch, Rage, Royal Ghost, Three Musketeers</v>
      </c>
      <c r="AH4734" s="7" t="str">
        <f aca="false">IF(AD4734=AF4734,AA4734,IF(AA4734="Win","Loss",IF(AA4734="Loss","Win","Draw")))</f>
        <v>Loss</v>
      </c>
      <c r="AI4734" s="7" t="s">
        <v>297</v>
      </c>
    </row>
    <row r="4735" customFormat="false" ht="15" hidden="false" customHeight="true" outlineLevel="0" collapsed="false">
      <c r="A4735" s="8" t="s">
        <v>8665</v>
      </c>
      <c r="B4735" s="7" t="n">
        <v>3</v>
      </c>
      <c r="C4735" s="8" t="s">
        <v>264</v>
      </c>
      <c r="D4735" s="7" t="s">
        <v>265</v>
      </c>
      <c r="E4735" s="7" t="s">
        <v>253</v>
      </c>
      <c r="F4735" s="7" t="s">
        <v>254</v>
      </c>
      <c r="G4735" s="7" t="s">
        <v>7713</v>
      </c>
      <c r="H4735" s="7" t="s">
        <v>163</v>
      </c>
      <c r="I4735" s="7" t="s">
        <v>201</v>
      </c>
      <c r="J4735" s="7" t="s">
        <v>108</v>
      </c>
      <c r="K4735" s="7" t="s">
        <v>203</v>
      </c>
      <c r="L4735" s="7" t="s">
        <v>159</v>
      </c>
      <c r="M4735" s="7" t="s">
        <v>157</v>
      </c>
      <c r="N4735" s="7" t="s">
        <v>234</v>
      </c>
      <c r="O4735" s="7" t="s">
        <v>118</v>
      </c>
      <c r="P4735" s="7" t="s">
        <v>204</v>
      </c>
      <c r="Q4735" s="7" t="s">
        <v>84</v>
      </c>
      <c r="R4735" s="7" t="s">
        <v>108</v>
      </c>
      <c r="S4735" s="7" t="s">
        <v>114</v>
      </c>
      <c r="T4735" s="7" t="s">
        <v>118</v>
      </c>
      <c r="U4735" s="7" t="s">
        <v>138</v>
      </c>
      <c r="V4735" s="7" t="s">
        <v>119</v>
      </c>
      <c r="W4735" s="7" t="s">
        <v>137</v>
      </c>
      <c r="X4735" s="7" t="s">
        <v>116</v>
      </c>
      <c r="Y4735" s="7" t="n">
        <v>1</v>
      </c>
      <c r="Z4735" s="7" t="n">
        <v>0</v>
      </c>
      <c r="AA4735" s="7" t="str">
        <f aca="false">IF(Y4735&gt;Z4735,"Win",IF(Y4735&lt;Z4735,"Loss","Draw"))</f>
        <v>Win</v>
      </c>
      <c r="AB4735" s="7" t="s">
        <v>99</v>
      </c>
      <c r="AC4735" s="7" t="s">
        <v>99</v>
      </c>
      <c r="AD4735" s="7" t="s">
        <v>7714</v>
      </c>
      <c r="AE4735" s="7" t="s">
        <v>179</v>
      </c>
      <c r="AF4735" s="7" t="str">
        <f aca="false">IF(AD4735&lt;AE4735,AD4735,AE4735)</f>
        <v>Archers, Dark Prince, Giant Snowball, Goblin Demolisher, Goblin Drill, Goblin Hut, Ice Spirit, Poison</v>
      </c>
      <c r="AG4735" s="7" t="str">
        <f aca="false">IF(AD4735&lt;AE4735,AE4735,AD4735)</f>
        <v>Bomb Tower, Dark Prince, Dart Goblin, Fire Spirit, Goblin Barrel, Ice Spirit, Royal Delivery, Wall Breakers</v>
      </c>
      <c r="AH4735" s="7" t="str">
        <f aca="false">IF(AD4735=AF4735,AA4735,IF(AA4735="Win","Loss",IF(AA4735="Loss","Win","Draw")))</f>
        <v>Loss</v>
      </c>
      <c r="AI4735" s="7" t="s">
        <v>297</v>
      </c>
    </row>
    <row r="4736" customFormat="false" ht="15" hidden="false" customHeight="true" outlineLevel="0" collapsed="false">
      <c r="A4736" s="8" t="s">
        <v>8666</v>
      </c>
      <c r="B4736" s="7" t="n">
        <v>1</v>
      </c>
      <c r="C4736" s="8" t="s">
        <v>264</v>
      </c>
      <c r="D4736" s="7" t="s">
        <v>265</v>
      </c>
      <c r="E4736" s="7" t="s">
        <v>253</v>
      </c>
      <c r="F4736" s="7" t="s">
        <v>254</v>
      </c>
      <c r="G4736" s="7" t="s">
        <v>7716</v>
      </c>
      <c r="H4736" s="7" t="s">
        <v>81</v>
      </c>
      <c r="I4736" s="7" t="s">
        <v>137</v>
      </c>
      <c r="J4736" s="7" t="s">
        <v>241</v>
      </c>
      <c r="K4736" s="7" t="s">
        <v>114</v>
      </c>
      <c r="L4736" s="7" t="s">
        <v>126</v>
      </c>
      <c r="M4736" s="7" t="s">
        <v>116</v>
      </c>
      <c r="N4736" s="7" t="s">
        <v>138</v>
      </c>
      <c r="O4736" s="7" t="s">
        <v>157</v>
      </c>
      <c r="P4736" s="7" t="s">
        <v>87</v>
      </c>
      <c r="Q4736" s="7" t="s">
        <v>141</v>
      </c>
      <c r="R4736" s="7" t="s">
        <v>95</v>
      </c>
      <c r="S4736" s="7" t="s">
        <v>107</v>
      </c>
      <c r="T4736" s="7" t="s">
        <v>177</v>
      </c>
      <c r="U4736" s="7" t="s">
        <v>150</v>
      </c>
      <c r="V4736" s="7" t="s">
        <v>178</v>
      </c>
      <c r="W4736" s="7" t="s">
        <v>93</v>
      </c>
      <c r="X4736" s="7" t="s">
        <v>143</v>
      </c>
      <c r="Y4736" s="7" t="n">
        <v>0</v>
      </c>
      <c r="Z4736" s="7" t="n">
        <v>1</v>
      </c>
      <c r="AA4736" s="7" t="str">
        <f aca="false">IF(Y4736&gt;Z4736,"Win",IF(Y4736&lt;Z4736,"Loss","Draw"))</f>
        <v>Loss</v>
      </c>
      <c r="AB4736" s="7" t="s">
        <v>99</v>
      </c>
      <c r="AC4736" s="7" t="s">
        <v>99</v>
      </c>
      <c r="AD4736" s="7" t="s">
        <v>267</v>
      </c>
      <c r="AE4736" s="7" t="s">
        <v>180</v>
      </c>
      <c r="AF4736" s="7" t="str">
        <f aca="false">IF(AD4736&lt;AE4736,AD4736,AE4736)</f>
        <v>Barbarian Barrel, Electro Spirit, Fireball, Goblin Cage, Heal Spirit, Lumberjack, Phoenix, Royal Giant</v>
      </c>
      <c r="AG4736" s="7" t="str">
        <f aca="false">IF(AD4736&lt;AE4736,AE4736,AD4736)</f>
        <v>Fire Spirit, Giant Snowball, Goblin Demolisher, Goblin Drill, Knight, Poison, Skeletons, Tesla</v>
      </c>
      <c r="AH4736" s="7" t="str">
        <f aca="false">IF(AD4736=AF4736,AA4736,IF(AA4736="Win","Loss",IF(AA4736="Loss","Win","Draw")))</f>
        <v>Win</v>
      </c>
      <c r="AI4736" s="7" t="s">
        <v>297</v>
      </c>
    </row>
    <row r="4737" customFormat="false" ht="15" hidden="false" customHeight="true" outlineLevel="0" collapsed="false">
      <c r="A4737" s="8" t="s">
        <v>8666</v>
      </c>
      <c r="B4737" s="7" t="n">
        <v>2</v>
      </c>
      <c r="C4737" s="8" t="s">
        <v>264</v>
      </c>
      <c r="D4737" s="7" t="s">
        <v>265</v>
      </c>
      <c r="E4737" s="7" t="s">
        <v>253</v>
      </c>
      <c r="F4737" s="7" t="s">
        <v>254</v>
      </c>
      <c r="G4737" s="7" t="s">
        <v>7717</v>
      </c>
      <c r="H4737" s="7" t="s">
        <v>81</v>
      </c>
      <c r="I4737" s="7" t="s">
        <v>201</v>
      </c>
      <c r="J4737" s="7" t="s">
        <v>202</v>
      </c>
      <c r="K4737" s="7" t="s">
        <v>123</v>
      </c>
      <c r="L4737" s="7" t="s">
        <v>111</v>
      </c>
      <c r="M4737" s="7" t="s">
        <v>88</v>
      </c>
      <c r="N4737" s="7" t="s">
        <v>187</v>
      </c>
      <c r="O4737" s="7" t="s">
        <v>95</v>
      </c>
      <c r="P4737" s="7" t="s">
        <v>234</v>
      </c>
      <c r="Q4737" s="7" t="s">
        <v>87</v>
      </c>
      <c r="R4737" s="7" t="s">
        <v>202</v>
      </c>
      <c r="S4737" s="7" t="s">
        <v>129</v>
      </c>
      <c r="T4737" s="7" t="s">
        <v>165</v>
      </c>
      <c r="U4737" s="7" t="s">
        <v>118</v>
      </c>
      <c r="V4737" s="7" t="s">
        <v>126</v>
      </c>
      <c r="W4737" s="7" t="s">
        <v>85</v>
      </c>
      <c r="X4737" s="7" t="s">
        <v>89</v>
      </c>
      <c r="Y4737" s="7" t="n">
        <v>1</v>
      </c>
      <c r="Z4737" s="7" t="n">
        <v>0</v>
      </c>
      <c r="AA4737" s="7" t="str">
        <f aca="false">IF(Y4737&gt;Z4737,"Win",IF(Y4737&lt;Z4737,"Loss","Draw"))</f>
        <v>Win</v>
      </c>
      <c r="AB4737" s="7" t="s">
        <v>99</v>
      </c>
      <c r="AC4737" s="7" t="s">
        <v>99</v>
      </c>
      <c r="AD4737" s="7" t="s">
        <v>295</v>
      </c>
      <c r="AE4737" s="7" t="s">
        <v>7718</v>
      </c>
      <c r="AF4737" s="7" t="str">
        <f aca="false">IF(AD4737&lt;AE4737,AD4737,AE4737)</f>
        <v>Barbarian Barrel, Berserker, Bomb Tower, Goblinstein, Magic Archer, Miner, Tornado, Wall Breakers</v>
      </c>
      <c r="AG4737" s="7" t="str">
        <f aca="false">IF(AD4737&lt;AE4737,AE4737,AD4737)</f>
        <v>Hog Rider, Ice Spirit, Lightning, Magic Archer, Mega Knight, Skeletons, Tesla, The Log</v>
      </c>
      <c r="AH4737" s="7" t="str">
        <f aca="false">IF(AD4737=AF4737,AA4737,IF(AA4737="Win","Loss",IF(AA4737="Loss","Win","Draw")))</f>
        <v>Win</v>
      </c>
      <c r="AI4737" s="7" t="s">
        <v>297</v>
      </c>
    </row>
    <row r="4738" customFormat="false" ht="15" hidden="false" customHeight="true" outlineLevel="0" collapsed="false">
      <c r="A4738" s="8" t="s">
        <v>8666</v>
      </c>
      <c r="B4738" s="7" t="n">
        <v>3</v>
      </c>
      <c r="C4738" s="8" t="s">
        <v>264</v>
      </c>
      <c r="D4738" s="7" t="s">
        <v>265</v>
      </c>
      <c r="E4738" s="7" t="s">
        <v>253</v>
      </c>
      <c r="F4738" s="7" t="s">
        <v>254</v>
      </c>
      <c r="G4738" s="7" t="s">
        <v>7719</v>
      </c>
      <c r="H4738" s="7" t="s">
        <v>81</v>
      </c>
      <c r="I4738" s="7" t="s">
        <v>141</v>
      </c>
      <c r="J4738" s="7" t="s">
        <v>139</v>
      </c>
      <c r="K4738" s="7" t="s">
        <v>107</v>
      </c>
      <c r="L4738" s="7" t="s">
        <v>177</v>
      </c>
      <c r="M4738" s="7" t="s">
        <v>178</v>
      </c>
      <c r="N4738" s="7" t="s">
        <v>93</v>
      </c>
      <c r="O4738" s="7" t="s">
        <v>150</v>
      </c>
      <c r="P4738" s="7" t="s">
        <v>89</v>
      </c>
      <c r="Q4738" s="7" t="s">
        <v>185</v>
      </c>
      <c r="R4738" s="7" t="s">
        <v>186</v>
      </c>
      <c r="S4738" s="7" t="s">
        <v>114</v>
      </c>
      <c r="T4738" s="7" t="s">
        <v>117</v>
      </c>
      <c r="U4738" s="7" t="s">
        <v>111</v>
      </c>
      <c r="V4738" s="7" t="s">
        <v>173</v>
      </c>
      <c r="W4738" s="7" t="s">
        <v>188</v>
      </c>
      <c r="X4738" s="7" t="s">
        <v>187</v>
      </c>
      <c r="Y4738" s="7" t="n">
        <v>0</v>
      </c>
      <c r="Z4738" s="7" t="n">
        <v>1</v>
      </c>
      <c r="AA4738" s="7" t="str">
        <f aca="false">IF(Y4738&gt;Z4738,"Win",IF(Y4738&lt;Z4738,"Loss","Draw"))</f>
        <v>Loss</v>
      </c>
      <c r="AB4738" s="7" t="s">
        <v>99</v>
      </c>
      <c r="AC4738" s="7" t="s">
        <v>99</v>
      </c>
      <c r="AD4738" s="7" t="s">
        <v>7720</v>
      </c>
      <c r="AE4738" s="7" t="s">
        <v>346</v>
      </c>
      <c r="AF4738" s="7" t="str">
        <f aca="false">IF(AD4738&lt;AE4738,AD4738,AE4738)</f>
        <v>Balloon, Executioner, Giant Skeleton, Giant Snowball, Miner, Tombstone, Tornado, Zappies</v>
      </c>
      <c r="AG4738" s="7" t="str">
        <f aca="false">IF(AD4738&lt;AE4738,AE4738,AD4738)</f>
        <v>Electro Spirit, Fireball, Goblin Cage, Lumberjack, Mega Minion, Phoenix, Royal Giant, The Log</v>
      </c>
      <c r="AH4738" s="7" t="str">
        <f aca="false">IF(AD4738=AF4738,AA4738,IF(AA4738="Win","Loss",IF(AA4738="Loss","Win","Draw")))</f>
        <v>Win</v>
      </c>
      <c r="AI4738" s="7" t="s">
        <v>297</v>
      </c>
    </row>
    <row r="4739" customFormat="false" ht="15" hidden="false" customHeight="true" outlineLevel="0" collapsed="false">
      <c r="A4739" s="8" t="s">
        <v>8667</v>
      </c>
      <c r="B4739" s="7" t="n">
        <v>1</v>
      </c>
      <c r="C4739" s="8" t="s">
        <v>264</v>
      </c>
      <c r="D4739" s="7" t="s">
        <v>265</v>
      </c>
      <c r="E4739" s="7" t="s">
        <v>253</v>
      </c>
      <c r="F4739" s="7" t="s">
        <v>254</v>
      </c>
      <c r="G4739" s="7" t="s">
        <v>7722</v>
      </c>
      <c r="H4739" s="7" t="s">
        <v>81</v>
      </c>
      <c r="I4739" s="7" t="s">
        <v>107</v>
      </c>
      <c r="J4739" s="7" t="s">
        <v>108</v>
      </c>
      <c r="K4739" s="7" t="s">
        <v>109</v>
      </c>
      <c r="L4739" s="7" t="s">
        <v>110</v>
      </c>
      <c r="M4739" s="7" t="s">
        <v>112</v>
      </c>
      <c r="N4739" s="7" t="s">
        <v>93</v>
      </c>
      <c r="O4739" s="7" t="s">
        <v>86</v>
      </c>
      <c r="P4739" s="7" t="s">
        <v>111</v>
      </c>
      <c r="Q4739" s="7" t="s">
        <v>129</v>
      </c>
      <c r="R4739" s="7" t="s">
        <v>128</v>
      </c>
      <c r="S4739" s="7" t="s">
        <v>127</v>
      </c>
      <c r="T4739" s="7" t="s">
        <v>131</v>
      </c>
      <c r="U4739" s="7" t="s">
        <v>173</v>
      </c>
      <c r="V4739" s="7" t="s">
        <v>133</v>
      </c>
      <c r="W4739" s="7" t="s">
        <v>97</v>
      </c>
      <c r="X4739" s="7" t="s">
        <v>130</v>
      </c>
      <c r="Y4739" s="7" t="n">
        <v>1</v>
      </c>
      <c r="Z4739" s="7" t="n">
        <v>0</v>
      </c>
      <c r="AA4739" s="7" t="str">
        <f aca="false">IF(Y4739&gt;Z4739,"Win",IF(Y4739&lt;Z4739,"Loss","Draw"))</f>
        <v>Win</v>
      </c>
      <c r="AB4739" s="7" t="s">
        <v>99</v>
      </c>
      <c r="AC4739" s="7" t="s">
        <v>99</v>
      </c>
      <c r="AD4739" s="7" t="s">
        <v>120</v>
      </c>
      <c r="AE4739" s="7" t="s">
        <v>503</v>
      </c>
      <c r="AF4739" s="7" t="str">
        <f aca="false">IF(AD4739&lt;AE4739,AD4739,AE4739)</f>
        <v>Arrows, Bandit, Battle Ram, Golden Knight, Mega Knight, Mother Witch, Ronin, Zappies</v>
      </c>
      <c r="AG4739" s="7" t="str">
        <f aca="false">IF(AD4739&lt;AE4739,AE4739,AD4739)</f>
        <v>Dark Prince, Fireball, Goblin Cage, Lava Hound, Miner, Skeleton Dragons, Spirit Empress, Zap</v>
      </c>
      <c r="AH4739" s="7" t="str">
        <f aca="false">IF(AD4739=AF4739,AA4739,IF(AA4739="Win","Loss",IF(AA4739="Loss","Win","Draw")))</f>
        <v>Loss</v>
      </c>
      <c r="AI4739" s="7" t="s">
        <v>297</v>
      </c>
    </row>
    <row r="4740" customFormat="false" ht="15" hidden="false" customHeight="true" outlineLevel="0" collapsed="false">
      <c r="A4740" s="8" t="s">
        <v>8667</v>
      </c>
      <c r="B4740" s="7" t="n">
        <v>2</v>
      </c>
      <c r="C4740" s="8" t="s">
        <v>264</v>
      </c>
      <c r="D4740" s="7" t="s">
        <v>265</v>
      </c>
      <c r="E4740" s="7" t="s">
        <v>253</v>
      </c>
      <c r="F4740" s="7" t="s">
        <v>254</v>
      </c>
      <c r="G4740" s="7" t="s">
        <v>7723</v>
      </c>
      <c r="H4740" s="7" t="s">
        <v>163</v>
      </c>
      <c r="I4740" s="7" t="s">
        <v>84</v>
      </c>
      <c r="J4740" s="7" t="s">
        <v>95</v>
      </c>
      <c r="K4740" s="7" t="s">
        <v>241</v>
      </c>
      <c r="L4740" s="7" t="s">
        <v>115</v>
      </c>
      <c r="M4740" s="7" t="s">
        <v>126</v>
      </c>
      <c r="N4740" s="7" t="s">
        <v>118</v>
      </c>
      <c r="O4740" s="7" t="s">
        <v>234</v>
      </c>
      <c r="P4740" s="7" t="s">
        <v>116</v>
      </c>
      <c r="Q4740" s="7" t="s">
        <v>418</v>
      </c>
      <c r="R4740" s="7" t="s">
        <v>186</v>
      </c>
      <c r="S4740" s="7" t="s">
        <v>284</v>
      </c>
      <c r="T4740" s="7" t="s">
        <v>96</v>
      </c>
      <c r="U4740" s="7" t="s">
        <v>242</v>
      </c>
      <c r="V4740" s="7" t="s">
        <v>110</v>
      </c>
      <c r="W4740" s="7" t="s">
        <v>93</v>
      </c>
      <c r="X4740" s="7" t="s">
        <v>114</v>
      </c>
      <c r="Y4740" s="7" t="n">
        <v>0</v>
      </c>
      <c r="Z4740" s="7" t="n">
        <v>1</v>
      </c>
      <c r="AA4740" s="7" t="str">
        <f aca="false">IF(Y4740&gt;Z4740,"Win",IF(Y4740&lt;Z4740,"Loss","Draw"))</f>
        <v>Loss</v>
      </c>
      <c r="AB4740" s="7" t="s">
        <v>99</v>
      </c>
      <c r="AC4740" s="7" t="s">
        <v>99</v>
      </c>
      <c r="AD4740" s="7" t="s">
        <v>7724</v>
      </c>
      <c r="AE4740" s="7" t="s">
        <v>1061</v>
      </c>
      <c r="AF4740" s="7" t="str">
        <f aca="false">IF(AD4740&lt;AE4740,AD4740,AE4740)</f>
        <v>Archers, Barbarian Barrel, Bomb Tower, Graveyard, Ice Spirit, Knight, Poison, Skeletons</v>
      </c>
      <c r="AG4740" s="7" t="str">
        <f aca="false">IF(AD4740&lt;AE4740,AE4740,AD4740)</f>
        <v>Balloon, Bomber, Fireball, Giant Snowball, Inferno Dragon, Lava Hound, Minions, Skeleton Army</v>
      </c>
      <c r="AH4740" s="7" t="str">
        <f aca="false">IF(AD4740=AF4740,AA4740,IF(AA4740="Win","Loss",IF(AA4740="Loss","Win","Draw")))</f>
        <v>Loss</v>
      </c>
      <c r="AI4740" s="7" t="s">
        <v>297</v>
      </c>
    </row>
    <row r="4741" customFormat="false" ht="15" hidden="false" customHeight="true" outlineLevel="0" collapsed="false">
      <c r="A4741" s="8" t="s">
        <v>8667</v>
      </c>
      <c r="B4741" s="7" t="n">
        <v>3</v>
      </c>
      <c r="C4741" s="8" t="s">
        <v>264</v>
      </c>
      <c r="D4741" s="7" t="s">
        <v>265</v>
      </c>
      <c r="E4741" s="7" t="s">
        <v>253</v>
      </c>
      <c r="F4741" s="7" t="s">
        <v>254</v>
      </c>
      <c r="G4741" s="7" t="s">
        <v>7725</v>
      </c>
      <c r="H4741" s="7" t="s">
        <v>163</v>
      </c>
      <c r="I4741" s="7" t="s">
        <v>137</v>
      </c>
      <c r="J4741" s="7" t="s">
        <v>202</v>
      </c>
      <c r="K4741" s="7" t="s">
        <v>114</v>
      </c>
      <c r="L4741" s="7" t="s">
        <v>88</v>
      </c>
      <c r="M4741" s="7" t="s">
        <v>157</v>
      </c>
      <c r="N4741" s="7" t="s">
        <v>249</v>
      </c>
      <c r="O4741" s="7" t="s">
        <v>204</v>
      </c>
      <c r="P4741" s="7" t="s">
        <v>153</v>
      </c>
      <c r="Q4741" s="7" t="s">
        <v>407</v>
      </c>
      <c r="R4741" s="7" t="s">
        <v>151</v>
      </c>
      <c r="S4741" s="7" t="s">
        <v>153</v>
      </c>
      <c r="T4741" s="7" t="s">
        <v>126</v>
      </c>
      <c r="U4741" s="7" t="s">
        <v>165</v>
      </c>
      <c r="V4741" s="7" t="s">
        <v>150</v>
      </c>
      <c r="W4741" s="7" t="s">
        <v>85</v>
      </c>
      <c r="X4741" s="7" t="s">
        <v>89</v>
      </c>
      <c r="Y4741" s="7" t="n">
        <v>1</v>
      </c>
      <c r="Z4741" s="7" t="n">
        <v>0</v>
      </c>
      <c r="AA4741" s="7" t="str">
        <f aca="false">IF(Y4741&gt;Z4741,"Win",IF(Y4741&lt;Z4741,"Loss","Draw"))</f>
        <v>Win</v>
      </c>
      <c r="AB4741" s="7" t="s">
        <v>99</v>
      </c>
      <c r="AC4741" s="7" t="s">
        <v>99</v>
      </c>
      <c r="AD4741" s="7" t="s">
        <v>7727</v>
      </c>
      <c r="AE4741" s="7" t="s">
        <v>7726</v>
      </c>
      <c r="AF4741" s="7" t="str">
        <f aca="false">IF(AD4741&lt;AE4741,AD4741,AE4741)</f>
        <v>Berserker, Cannon, Fire Spirit, Giant Snowball, Goblin Drill, Magic Archer, Rocket, Royal Delivery</v>
      </c>
      <c r="AG4741" s="7" t="str">
        <f aca="false">IF(AD4741&lt;AE4741,AE4741,AD4741)</f>
        <v>Cannon, Electro Spirit, Firecracker, Hog Rider, Lightning, Mighty Miner, Skeletons, The Log</v>
      </c>
      <c r="AH4741" s="7" t="str">
        <f aca="false">IF(AD4741=AF4741,AA4741,IF(AA4741="Win","Loss",IF(AA4741="Loss","Win","Draw")))</f>
        <v>Win</v>
      </c>
      <c r="AI4741" s="7" t="s">
        <v>297</v>
      </c>
    </row>
    <row r="4742" customFormat="false" ht="15" hidden="false" customHeight="true" outlineLevel="0" collapsed="false">
      <c r="A4742" s="8" t="s">
        <v>8668</v>
      </c>
      <c r="B4742" s="7" t="n">
        <v>1</v>
      </c>
      <c r="C4742" s="8" t="s">
        <v>264</v>
      </c>
      <c r="D4742" s="7" t="s">
        <v>265</v>
      </c>
      <c r="E4742" s="7" t="s">
        <v>253</v>
      </c>
      <c r="F4742" s="7" t="s">
        <v>254</v>
      </c>
      <c r="G4742" s="7" t="s">
        <v>7729</v>
      </c>
      <c r="H4742" s="7" t="s">
        <v>81</v>
      </c>
      <c r="I4742" s="7" t="s">
        <v>92</v>
      </c>
      <c r="J4742" s="7" t="s">
        <v>91</v>
      </c>
      <c r="K4742" s="7" t="s">
        <v>90</v>
      </c>
      <c r="L4742" s="7" t="s">
        <v>93</v>
      </c>
      <c r="M4742" s="7" t="s">
        <v>96</v>
      </c>
      <c r="N4742" s="7" t="s">
        <v>94</v>
      </c>
      <c r="O4742" s="7" t="s">
        <v>150</v>
      </c>
      <c r="P4742" s="7" t="s">
        <v>97</v>
      </c>
      <c r="Q4742" s="7" t="s">
        <v>233</v>
      </c>
      <c r="R4742" s="7" t="s">
        <v>202</v>
      </c>
      <c r="S4742" s="7" t="s">
        <v>201</v>
      </c>
      <c r="T4742" s="7" t="s">
        <v>157</v>
      </c>
      <c r="U4742" s="7" t="s">
        <v>111</v>
      </c>
      <c r="V4742" s="7" t="s">
        <v>88</v>
      </c>
      <c r="W4742" s="7" t="s">
        <v>234</v>
      </c>
      <c r="X4742" s="7" t="s">
        <v>204</v>
      </c>
      <c r="Y4742" s="7" t="n">
        <v>0</v>
      </c>
      <c r="Z4742" s="7" t="n">
        <v>1</v>
      </c>
      <c r="AA4742" s="7" t="str">
        <f aca="false">IF(Y4742&gt;Z4742,"Win",IF(Y4742&lt;Z4742,"Loss","Draw"))</f>
        <v>Loss</v>
      </c>
      <c r="AB4742" s="7" t="s">
        <v>99</v>
      </c>
      <c r="AC4742" s="7" t="s">
        <v>99</v>
      </c>
      <c r="AD4742" s="7" t="s">
        <v>1275</v>
      </c>
      <c r="AE4742" s="7" t="s">
        <v>380</v>
      </c>
      <c r="AF4742" s="7" t="str">
        <f aca="false">IF(AD4742&lt;AE4742,AD4742,AE4742)</f>
        <v>Bats, Berserker, Bomb Tower, Fire Spirit, Magic Archer, Miner, Royal Delivery, Wall Breakers</v>
      </c>
      <c r="AG4742" s="7" t="str">
        <f aca="false">IF(AD4742&lt;AE4742,AE4742,AD4742)</f>
        <v>Electro Spirit, Fireball, Goblins, Minions, Mortar, Rascals, Ronin, Skeleton Barrel</v>
      </c>
      <c r="AH4742" s="7" t="str">
        <f aca="false">IF(AD4742=AF4742,AA4742,IF(AA4742="Win","Loss",IF(AA4742="Loss","Win","Draw")))</f>
        <v>Win</v>
      </c>
      <c r="AI4742" s="7" t="s">
        <v>297</v>
      </c>
    </row>
    <row r="4743" customFormat="false" ht="15" hidden="false" customHeight="true" outlineLevel="0" collapsed="false">
      <c r="A4743" s="8" t="s">
        <v>8668</v>
      </c>
      <c r="B4743" s="7" t="n">
        <v>2</v>
      </c>
      <c r="C4743" s="8" t="s">
        <v>264</v>
      </c>
      <c r="D4743" s="7" t="s">
        <v>265</v>
      </c>
      <c r="E4743" s="7" t="s">
        <v>253</v>
      </c>
      <c r="F4743" s="7" t="s">
        <v>254</v>
      </c>
      <c r="G4743" s="7" t="s">
        <v>7730</v>
      </c>
      <c r="H4743" s="7" t="s">
        <v>81</v>
      </c>
      <c r="I4743" s="7" t="s">
        <v>82</v>
      </c>
      <c r="J4743" s="7" t="s">
        <v>83</v>
      </c>
      <c r="K4743" s="7" t="s">
        <v>84</v>
      </c>
      <c r="L4743" s="7" t="s">
        <v>85</v>
      </c>
      <c r="M4743" s="7" t="s">
        <v>86</v>
      </c>
      <c r="N4743" s="7" t="s">
        <v>95</v>
      </c>
      <c r="O4743" s="7" t="s">
        <v>118</v>
      </c>
      <c r="P4743" s="7" t="s">
        <v>119</v>
      </c>
      <c r="Q4743" s="7" t="s">
        <v>84</v>
      </c>
      <c r="R4743" s="7" t="s">
        <v>158</v>
      </c>
      <c r="S4743" s="7" t="s">
        <v>114</v>
      </c>
      <c r="T4743" s="7" t="s">
        <v>115</v>
      </c>
      <c r="U4743" s="7" t="s">
        <v>447</v>
      </c>
      <c r="V4743" s="7" t="s">
        <v>173</v>
      </c>
      <c r="W4743" s="7" t="s">
        <v>130</v>
      </c>
      <c r="X4743" s="7" t="s">
        <v>126</v>
      </c>
      <c r="Y4743" s="7" t="n">
        <v>1</v>
      </c>
      <c r="Z4743" s="7" t="n">
        <v>0</v>
      </c>
      <c r="AA4743" s="7" t="str">
        <f aca="false">IF(Y4743&gt;Z4743,"Win",IF(Y4743&lt;Z4743,"Loss","Draw"))</f>
        <v>Win</v>
      </c>
      <c r="AB4743" s="7" t="s">
        <v>99</v>
      </c>
      <c r="AC4743" s="7" t="s">
        <v>99</v>
      </c>
      <c r="AD4743" s="7" t="s">
        <v>7731</v>
      </c>
      <c r="AE4743" s="7" t="s">
        <v>1338</v>
      </c>
      <c r="AF4743" s="7" t="str">
        <f aca="false">IF(AD4743&lt;AE4743,AD4743,AE4743)</f>
        <v>Archers, Arrows, Bowler, Giant, Giant Snowball, Graveyard, Skeletons, Zappies</v>
      </c>
      <c r="AG4743" s="7" t="str">
        <f aca="false">IF(AD4743&lt;AE4743,AE4743,AD4743)</f>
        <v>Archers, Barbarian Barrel, Goblin Hut, Ice Spirit, Lightning, Monk, Royal Hogs, Skeleton Dragons</v>
      </c>
      <c r="AH4743" s="7" t="str">
        <f aca="false">IF(AD4743=AF4743,AA4743,IF(AA4743="Win","Loss",IF(AA4743="Loss","Win","Draw")))</f>
        <v>Loss</v>
      </c>
      <c r="AI4743" s="7" t="s">
        <v>297</v>
      </c>
    </row>
    <row r="4744" customFormat="false" ht="15" hidden="false" customHeight="true" outlineLevel="0" collapsed="false">
      <c r="A4744" s="8" t="s">
        <v>8668</v>
      </c>
      <c r="B4744" s="7" t="n">
        <v>3</v>
      </c>
      <c r="C4744" s="8" t="s">
        <v>264</v>
      </c>
      <c r="D4744" s="7" t="s">
        <v>265</v>
      </c>
      <c r="E4744" s="7" t="s">
        <v>253</v>
      </c>
      <c r="F4744" s="7" t="s">
        <v>254</v>
      </c>
      <c r="G4744" s="7" t="s">
        <v>7732</v>
      </c>
      <c r="H4744" s="7" t="s">
        <v>81</v>
      </c>
      <c r="I4744" s="7" t="s">
        <v>233</v>
      </c>
      <c r="J4744" s="7" t="s">
        <v>202</v>
      </c>
      <c r="K4744" s="7" t="s">
        <v>201</v>
      </c>
      <c r="L4744" s="7" t="s">
        <v>157</v>
      </c>
      <c r="M4744" s="7" t="s">
        <v>111</v>
      </c>
      <c r="N4744" s="7" t="s">
        <v>88</v>
      </c>
      <c r="O4744" s="7" t="s">
        <v>234</v>
      </c>
      <c r="P4744" s="7" t="s">
        <v>204</v>
      </c>
      <c r="Q4744" s="7" t="s">
        <v>82</v>
      </c>
      <c r="R4744" s="7" t="s">
        <v>140</v>
      </c>
      <c r="S4744" s="7" t="s">
        <v>124</v>
      </c>
      <c r="T4744" s="7" t="s">
        <v>142</v>
      </c>
      <c r="U4744" s="7" t="s">
        <v>257</v>
      </c>
      <c r="V4744" s="7" t="s">
        <v>93</v>
      </c>
      <c r="W4744" s="7" t="s">
        <v>95</v>
      </c>
      <c r="X4744" s="7" t="s">
        <v>143</v>
      </c>
      <c r="Y4744" s="7" t="n">
        <v>1</v>
      </c>
      <c r="Z4744" s="7" t="n">
        <v>0</v>
      </c>
      <c r="AA4744" s="7" t="str">
        <f aca="false">IF(Y4744&gt;Z4744,"Win",IF(Y4744&lt;Z4744,"Loss","Draw"))</f>
        <v>Win</v>
      </c>
      <c r="AB4744" s="7" t="s">
        <v>99</v>
      </c>
      <c r="AC4744" s="7" t="s">
        <v>99</v>
      </c>
      <c r="AD4744" s="7" t="s">
        <v>380</v>
      </c>
      <c r="AE4744" s="7" t="s">
        <v>5247</v>
      </c>
      <c r="AF4744" s="7" t="str">
        <f aca="false">IF(AD4744&lt;AE4744,AD4744,AE4744)</f>
        <v>Barbarian Barrel, Fireball, Heal Spirit, Hunter, Ice Golem, Royal Ghost, Royal Hogs, Three Musketeers</v>
      </c>
      <c r="AG4744" s="7" t="str">
        <f aca="false">IF(AD4744&lt;AE4744,AE4744,AD4744)</f>
        <v>Bats, Berserker, Bomb Tower, Fire Spirit, Magic Archer, Miner, Royal Delivery, Wall Breakers</v>
      </c>
      <c r="AH4744" s="7" t="str">
        <f aca="false">IF(AD4744=AF4744,AA4744,IF(AA4744="Win","Loss",IF(AA4744="Loss","Win","Draw")))</f>
        <v>Loss</v>
      </c>
      <c r="AI4744" s="7" t="s">
        <v>297</v>
      </c>
    </row>
    <row r="4745" customFormat="false" ht="15" hidden="false" customHeight="true" outlineLevel="0" collapsed="false">
      <c r="A4745" s="8" t="s">
        <v>8669</v>
      </c>
      <c r="B4745" s="7" t="n">
        <v>1</v>
      </c>
      <c r="C4745" s="8" t="s">
        <v>264</v>
      </c>
      <c r="D4745" s="7" t="s">
        <v>265</v>
      </c>
      <c r="E4745" s="7" t="s">
        <v>253</v>
      </c>
      <c r="F4745" s="7" t="s">
        <v>254</v>
      </c>
      <c r="G4745" s="7" t="s">
        <v>7734</v>
      </c>
      <c r="H4745" s="7" t="s">
        <v>81</v>
      </c>
      <c r="I4745" s="7" t="s">
        <v>201</v>
      </c>
      <c r="J4745" s="7" t="s">
        <v>202</v>
      </c>
      <c r="K4745" s="7" t="s">
        <v>203</v>
      </c>
      <c r="L4745" s="7" t="s">
        <v>208</v>
      </c>
      <c r="M4745" s="7" t="s">
        <v>157</v>
      </c>
      <c r="N4745" s="7" t="s">
        <v>118</v>
      </c>
      <c r="O4745" s="7" t="s">
        <v>204</v>
      </c>
      <c r="P4745" s="7" t="s">
        <v>87</v>
      </c>
      <c r="Q4745" s="7" t="s">
        <v>152</v>
      </c>
      <c r="R4745" s="7" t="s">
        <v>95</v>
      </c>
      <c r="S4745" s="7" t="s">
        <v>241</v>
      </c>
      <c r="T4745" s="7" t="s">
        <v>115</v>
      </c>
      <c r="U4745" s="7" t="s">
        <v>116</v>
      </c>
      <c r="V4745" s="7" t="s">
        <v>307</v>
      </c>
      <c r="W4745" s="7" t="s">
        <v>187</v>
      </c>
      <c r="X4745" s="7" t="s">
        <v>188</v>
      </c>
      <c r="Y4745" s="7" t="n">
        <v>1</v>
      </c>
      <c r="Z4745" s="7" t="n">
        <v>0</v>
      </c>
      <c r="AA4745" s="7" t="str">
        <f aca="false">IF(Y4745&gt;Z4745,"Win",IF(Y4745&lt;Z4745,"Loss","Draw"))</f>
        <v>Win</v>
      </c>
      <c r="AB4745" s="7" t="s">
        <v>99</v>
      </c>
      <c r="AC4745" s="7" t="s">
        <v>99</v>
      </c>
      <c r="AD4745" s="7" t="s">
        <v>721</v>
      </c>
      <c r="AE4745" s="7" t="s">
        <v>3597</v>
      </c>
      <c r="AF4745" s="7" t="str">
        <f aca="false">IF(AD4745&lt;AE4745,AD4745,AE4745)</f>
        <v>Baby Dragon, Barbarian Barrel, Graveyard, Ice Wizard, Knight, Poison, Tombstone, Tornado</v>
      </c>
      <c r="AG4745" s="7" t="str">
        <f aca="false">IF(AD4745&lt;AE4745,AE4745,AD4745)</f>
        <v>Fire Spirit, Goblin Barrel, Ice Spirit, Magic Archer, Royal Delivery, Tesla, Valkyrie, Wall Breakers</v>
      </c>
      <c r="AH4745" s="7" t="str">
        <f aca="false">IF(AD4745=AF4745,AA4745,IF(AA4745="Win","Loss",IF(AA4745="Loss","Win","Draw")))</f>
        <v>Loss</v>
      </c>
      <c r="AI4745" s="7" t="s">
        <v>297</v>
      </c>
    </row>
    <row r="4746" customFormat="false" ht="15" hidden="false" customHeight="true" outlineLevel="0" collapsed="false">
      <c r="A4746" s="8" t="s">
        <v>8669</v>
      </c>
      <c r="B4746" s="7" t="n">
        <v>2</v>
      </c>
      <c r="C4746" s="8" t="s">
        <v>264</v>
      </c>
      <c r="D4746" s="7" t="s">
        <v>265</v>
      </c>
      <c r="E4746" s="7" t="s">
        <v>253</v>
      </c>
      <c r="F4746" s="7" t="s">
        <v>254</v>
      </c>
      <c r="G4746" s="7" t="s">
        <v>7735</v>
      </c>
      <c r="H4746" s="7" t="s">
        <v>81</v>
      </c>
      <c r="I4746" s="7" t="s">
        <v>185</v>
      </c>
      <c r="J4746" s="7" t="s">
        <v>83</v>
      </c>
      <c r="K4746" s="7" t="s">
        <v>153</v>
      </c>
      <c r="L4746" s="7" t="s">
        <v>85</v>
      </c>
      <c r="M4746" s="7" t="s">
        <v>150</v>
      </c>
      <c r="N4746" s="7" t="s">
        <v>126</v>
      </c>
      <c r="O4746" s="7" t="s">
        <v>165</v>
      </c>
      <c r="P4746" s="7" t="s">
        <v>89</v>
      </c>
      <c r="Q4746" s="7" t="s">
        <v>177</v>
      </c>
      <c r="R4746" s="7" t="s">
        <v>83</v>
      </c>
      <c r="S4746" s="7" t="s">
        <v>257</v>
      </c>
      <c r="T4746" s="7" t="s">
        <v>126</v>
      </c>
      <c r="U4746" s="7" t="s">
        <v>215</v>
      </c>
      <c r="V4746" s="7" t="s">
        <v>150</v>
      </c>
      <c r="W4746" s="7" t="s">
        <v>93</v>
      </c>
      <c r="X4746" s="7" t="s">
        <v>89</v>
      </c>
      <c r="Y4746" s="7" t="n">
        <v>1</v>
      </c>
      <c r="Z4746" s="7" t="n">
        <v>0</v>
      </c>
      <c r="AA4746" s="7" t="str">
        <f aca="false">IF(Y4746&gt;Z4746,"Win",IF(Y4746&lt;Z4746,"Loss","Draw"))</f>
        <v>Win</v>
      </c>
      <c r="AB4746" s="7" t="s">
        <v>99</v>
      </c>
      <c r="AC4746" s="7" t="s">
        <v>99</v>
      </c>
      <c r="AD4746" s="7" t="s">
        <v>7736</v>
      </c>
      <c r="AE4746" s="7" t="s">
        <v>259</v>
      </c>
      <c r="AF4746" s="7" t="str">
        <f aca="false">IF(AD4746&lt;AE4746,AD4746,AE4746)</f>
        <v>Cannon, Electro Spirit, Executioner, Hog Rider, Lightning, Monk, Skeletons, The Log</v>
      </c>
      <c r="AG4746" s="7" t="str">
        <f aca="false">IF(AD4746&lt;AE4746,AE4746,AD4746)</f>
        <v>Electro Spirit, Fireball, Fisherman, Hunter, Monk, Royal Giant, Skeletons, The Log</v>
      </c>
      <c r="AH4746" s="7" t="str">
        <f aca="false">IF(AD4746=AF4746,AA4746,IF(AA4746="Win","Loss",IF(AA4746="Loss","Win","Draw")))</f>
        <v>Win</v>
      </c>
      <c r="AI4746" s="7" t="s">
        <v>297</v>
      </c>
    </row>
    <row r="4747" customFormat="false" ht="15" hidden="false" customHeight="true" outlineLevel="0" collapsed="false">
      <c r="A4747" s="8" t="s">
        <v>8669</v>
      </c>
      <c r="B4747" s="7" t="n">
        <v>3</v>
      </c>
      <c r="C4747" s="8" t="s">
        <v>264</v>
      </c>
      <c r="D4747" s="7" t="s">
        <v>265</v>
      </c>
      <c r="E4747" s="7" t="s">
        <v>253</v>
      </c>
      <c r="F4747" s="7" t="s">
        <v>254</v>
      </c>
      <c r="G4747" s="7" t="s">
        <v>7737</v>
      </c>
      <c r="H4747" s="7" t="s">
        <v>163</v>
      </c>
      <c r="I4747" s="7" t="s">
        <v>172</v>
      </c>
      <c r="J4747" s="7" t="s">
        <v>186</v>
      </c>
      <c r="K4747" s="7" t="s">
        <v>114</v>
      </c>
      <c r="L4747" s="7" t="s">
        <v>140</v>
      </c>
      <c r="M4747" s="7" t="s">
        <v>234</v>
      </c>
      <c r="N4747" s="7" t="s">
        <v>88</v>
      </c>
      <c r="O4747" s="7" t="s">
        <v>111</v>
      </c>
      <c r="P4747" s="7" t="s">
        <v>95</v>
      </c>
      <c r="Q4747" s="7" t="s">
        <v>203</v>
      </c>
      <c r="R4747" s="7" t="s">
        <v>151</v>
      </c>
      <c r="S4747" s="7" t="s">
        <v>159</v>
      </c>
      <c r="T4747" s="7" t="s">
        <v>157</v>
      </c>
      <c r="U4747" s="7" t="s">
        <v>118</v>
      </c>
      <c r="V4747" s="7" t="s">
        <v>204</v>
      </c>
      <c r="W4747" s="7" t="s">
        <v>87</v>
      </c>
      <c r="X4747" s="7" t="s">
        <v>88</v>
      </c>
      <c r="Y4747" s="7" t="n">
        <v>1</v>
      </c>
      <c r="Z4747" s="7" t="n">
        <v>0</v>
      </c>
      <c r="AA4747" s="7" t="str">
        <f aca="false">IF(Y4747&gt;Z4747,"Win",IF(Y4747&lt;Z4747,"Loss","Draw"))</f>
        <v>Win</v>
      </c>
      <c r="AB4747" s="7" t="s">
        <v>99</v>
      </c>
      <c r="AC4747" s="7" t="s">
        <v>99</v>
      </c>
      <c r="AD4747" s="7" t="s">
        <v>7738</v>
      </c>
      <c r="AE4747" s="7" t="s">
        <v>3405</v>
      </c>
      <c r="AF4747" s="7" t="str">
        <f aca="false">IF(AD4747&lt;AE4747,AD4747,AE4747)</f>
        <v>Balloon, Barbarian Barrel, Berserker, Bomb Tower, Giant Snowball, Ice Golem, Miner, Musketeer</v>
      </c>
      <c r="AG4747" s="7" t="str">
        <f aca="false">IF(AD4747&lt;AE4747,AE4747,AD4747)</f>
        <v>Berserker, Dart Goblin, Fire Spirit, Goblin Barrel, Ice Spirit, Mighty Miner, Royal Delivery, Tesla</v>
      </c>
      <c r="AH4747" s="7" t="str">
        <f aca="false">IF(AD4747=AF4747,AA4747,IF(AA4747="Win","Loss",IF(AA4747="Loss","Win","Draw")))</f>
        <v>Win</v>
      </c>
      <c r="AI4747" s="7" t="s">
        <v>297</v>
      </c>
    </row>
    <row r="4748" customFormat="false" ht="15" hidden="false" customHeight="true" outlineLevel="0" collapsed="false">
      <c r="A4748" s="6" t="s">
        <v>8670</v>
      </c>
      <c r="B4748" s="5" t="n">
        <v>1</v>
      </c>
      <c r="C4748" s="6" t="s">
        <v>264</v>
      </c>
      <c r="D4748" s="5" t="s">
        <v>265</v>
      </c>
      <c r="E4748" s="5" t="s">
        <v>147</v>
      </c>
      <c r="F4748" s="5" t="s">
        <v>148</v>
      </c>
      <c r="G4748" s="5" t="s">
        <v>8671</v>
      </c>
      <c r="H4748" s="5" t="s">
        <v>163</v>
      </c>
      <c r="I4748" s="5" t="s">
        <v>141</v>
      </c>
      <c r="J4748" s="5" t="s">
        <v>95</v>
      </c>
      <c r="K4748" s="5" t="s">
        <v>107</v>
      </c>
      <c r="L4748" s="5" t="s">
        <v>178</v>
      </c>
      <c r="M4748" s="5" t="s">
        <v>177</v>
      </c>
      <c r="N4748" s="5" t="s">
        <v>93</v>
      </c>
      <c r="O4748" s="5" t="s">
        <v>150</v>
      </c>
      <c r="P4748" s="5" t="s">
        <v>143</v>
      </c>
      <c r="Q4748" s="5" t="s">
        <v>177</v>
      </c>
      <c r="R4748" s="5" t="s">
        <v>95</v>
      </c>
      <c r="S4748" s="5" t="s">
        <v>124</v>
      </c>
      <c r="T4748" s="5" t="s">
        <v>257</v>
      </c>
      <c r="U4748" s="5" t="s">
        <v>215</v>
      </c>
      <c r="V4748" s="5" t="s">
        <v>93</v>
      </c>
      <c r="W4748" s="5" t="s">
        <v>126</v>
      </c>
      <c r="X4748" s="5" t="s">
        <v>150</v>
      </c>
      <c r="Y4748" s="5" t="n">
        <v>1</v>
      </c>
      <c r="Z4748" s="5" t="n">
        <v>0</v>
      </c>
      <c r="AA4748" s="5" t="str">
        <f aca="false">IF(Y4748&gt;Z4748,"Win",IF(Y4748&lt;Z4748,"Loss","Draw"))</f>
        <v>Win</v>
      </c>
      <c r="AB4748" s="5" t="s">
        <v>98</v>
      </c>
      <c r="AC4748" s="5" t="s">
        <v>99</v>
      </c>
      <c r="AD4748" s="5" t="s">
        <v>180</v>
      </c>
      <c r="AE4748" s="5" t="s">
        <v>429</v>
      </c>
      <c r="AF4748" s="5" t="str">
        <f aca="false">IF(AD4748&lt;AE4748,AD4748,AE4748)</f>
        <v>Barbarian Barrel, Electro Spirit, Fireball, Fisherman, Hunter, Royal Ghost, Royal Giant, Skeletons</v>
      </c>
      <c r="AG4748" s="5" t="str">
        <f aca="false">IF(AD4748&lt;AE4748,AE4748,AD4748)</f>
        <v>Barbarian Barrel, Electro Spirit, Fireball, Goblin Cage, Heal Spirit, Lumberjack, Phoenix, Royal Giant</v>
      </c>
      <c r="AH4748" s="5" t="str">
        <f aca="false">IF(AD4748=AF4748,AA4748,IF(AA4748="Win","Loss",IF(AA4748="Loss","Win","Draw")))</f>
        <v>Loss</v>
      </c>
      <c r="AI4748" s="5" t="s">
        <v>297</v>
      </c>
    </row>
    <row r="4749" customFormat="false" ht="15" hidden="false" customHeight="true" outlineLevel="0" collapsed="false">
      <c r="A4749" s="6" t="s">
        <v>8670</v>
      </c>
      <c r="B4749" s="5" t="n">
        <v>2</v>
      </c>
      <c r="C4749" s="6" t="s">
        <v>264</v>
      </c>
      <c r="D4749" s="5" t="s">
        <v>265</v>
      </c>
      <c r="E4749" s="5" t="s">
        <v>147</v>
      </c>
      <c r="F4749" s="5" t="s">
        <v>148</v>
      </c>
      <c r="G4749" s="5" t="s">
        <v>8672</v>
      </c>
      <c r="H4749" s="5" t="s">
        <v>81</v>
      </c>
      <c r="I4749" s="5" t="s">
        <v>201</v>
      </c>
      <c r="J4749" s="5" t="s">
        <v>202</v>
      </c>
      <c r="K4749" s="5" t="s">
        <v>233</v>
      </c>
      <c r="L4749" s="5" t="s">
        <v>111</v>
      </c>
      <c r="M4749" s="5" t="s">
        <v>88</v>
      </c>
      <c r="N4749" s="5" t="s">
        <v>157</v>
      </c>
      <c r="O4749" s="5" t="s">
        <v>204</v>
      </c>
      <c r="P4749" s="5" t="s">
        <v>234</v>
      </c>
      <c r="Q4749" s="5" t="s">
        <v>82</v>
      </c>
      <c r="R4749" s="5" t="s">
        <v>202</v>
      </c>
      <c r="S4749" s="5" t="s">
        <v>87</v>
      </c>
      <c r="T4749" s="5" t="s">
        <v>108</v>
      </c>
      <c r="U4749" s="5" t="s">
        <v>85</v>
      </c>
      <c r="V4749" s="5" t="s">
        <v>91</v>
      </c>
      <c r="W4749" s="5" t="s">
        <v>157</v>
      </c>
      <c r="X4749" s="5" t="s">
        <v>89</v>
      </c>
      <c r="Y4749" s="5" t="n">
        <v>1</v>
      </c>
      <c r="Z4749" s="5" t="n">
        <v>0</v>
      </c>
      <c r="AA4749" s="5" t="str">
        <f aca="false">IF(Y4749&gt;Z4749,"Win",IF(Y4749&lt;Z4749,"Loss","Draw"))</f>
        <v>Win</v>
      </c>
      <c r="AB4749" s="5" t="s">
        <v>98</v>
      </c>
      <c r="AC4749" s="5" t="s">
        <v>99</v>
      </c>
      <c r="AD4749" s="5" t="s">
        <v>380</v>
      </c>
      <c r="AE4749" s="5" t="s">
        <v>8673</v>
      </c>
      <c r="AF4749" s="5" t="str">
        <f aca="false">IF(AD4749&lt;AE4749,AD4749,AE4749)</f>
        <v>Bats, Berserker, Bomb Tower, Fire Spirit, Magic Archer, Miner, Royal Delivery, Wall Breakers</v>
      </c>
      <c r="AG4749" s="5" t="str">
        <f aca="false">IF(AD4749&lt;AE4749,AE4749,AD4749)</f>
        <v>Dark Prince, Fire Spirit, Goblins, Lightning, Magic Archer, Royal Hogs, Tesla, The Log</v>
      </c>
      <c r="AH4749" s="5" t="str">
        <f aca="false">IF(AD4749=AF4749,AA4749,IF(AA4749="Win","Loss",IF(AA4749="Loss","Win","Draw")))</f>
        <v>Win</v>
      </c>
      <c r="AI4749" s="5" t="s">
        <v>297</v>
      </c>
    </row>
    <row r="4750" customFormat="false" ht="15" hidden="false" customHeight="true" outlineLevel="0" collapsed="false">
      <c r="A4750" s="6" t="s">
        <v>8670</v>
      </c>
      <c r="B4750" s="5" t="n">
        <v>3</v>
      </c>
      <c r="C4750" s="6" t="s">
        <v>264</v>
      </c>
      <c r="D4750" s="5" t="s">
        <v>265</v>
      </c>
      <c r="E4750" s="5" t="s">
        <v>147</v>
      </c>
      <c r="F4750" s="5" t="s">
        <v>148</v>
      </c>
      <c r="G4750" s="5" t="s">
        <v>8674</v>
      </c>
      <c r="H4750" s="5" t="s">
        <v>81</v>
      </c>
      <c r="I4750" s="5" t="s">
        <v>129</v>
      </c>
      <c r="J4750" s="5" t="s">
        <v>158</v>
      </c>
      <c r="K4750" s="5" t="s">
        <v>109</v>
      </c>
      <c r="L4750" s="5" t="s">
        <v>130</v>
      </c>
      <c r="M4750" s="5" t="s">
        <v>165</v>
      </c>
      <c r="N4750" s="5" t="s">
        <v>112</v>
      </c>
      <c r="O4750" s="5" t="s">
        <v>133</v>
      </c>
      <c r="P4750" s="5" t="s">
        <v>131</v>
      </c>
      <c r="Q4750" s="5" t="s">
        <v>129</v>
      </c>
      <c r="R4750" s="5" t="s">
        <v>128</v>
      </c>
      <c r="S4750" s="5" t="s">
        <v>127</v>
      </c>
      <c r="T4750" s="5" t="s">
        <v>133</v>
      </c>
      <c r="U4750" s="5" t="s">
        <v>173</v>
      </c>
      <c r="V4750" s="5" t="s">
        <v>130</v>
      </c>
      <c r="W4750" s="5" t="s">
        <v>109</v>
      </c>
      <c r="X4750" s="5" t="s">
        <v>86</v>
      </c>
      <c r="Y4750" s="5" t="n">
        <v>0</v>
      </c>
      <c r="Z4750" s="5" t="n">
        <v>1</v>
      </c>
      <c r="AA4750" s="5" t="str">
        <f aca="false">IF(Y4750&gt;Z4750,"Win",IF(Y4750&lt;Z4750,"Loss","Draw"))</f>
        <v>Loss</v>
      </c>
      <c r="AB4750" s="5" t="s">
        <v>98</v>
      </c>
      <c r="AC4750" s="5" t="s">
        <v>99</v>
      </c>
      <c r="AD4750" s="5" t="s">
        <v>8675</v>
      </c>
      <c r="AE4750" s="5" t="s">
        <v>8676</v>
      </c>
      <c r="AF4750" s="5" t="str">
        <f aca="false">IF(AD4750&lt;AE4750,AD4750,AE4750)</f>
        <v>Arrows, Bandit, Bowler, Hog Rider, Mega Knight, Mother Witch, Spirit Empress, Zap</v>
      </c>
      <c r="AG4750" s="5" t="str">
        <f aca="false">IF(AD4750&lt;AE4750,AE4750,AD4750)</f>
        <v>Arrows, Battle Ram, Golden Knight, Mega Knight, Mother Witch, Skeleton Dragons, Zap, Zappies</v>
      </c>
      <c r="AH4750" s="5" t="str">
        <f aca="false">IF(AD4750=AF4750,AA4750,IF(AA4750="Win","Loss",IF(AA4750="Loss","Win","Draw")))</f>
        <v>Loss</v>
      </c>
      <c r="AI4750" s="5" t="s">
        <v>297</v>
      </c>
    </row>
    <row r="4751" customFormat="false" ht="15" hidden="false" customHeight="true" outlineLevel="0" collapsed="false">
      <c r="A4751" s="8" t="s">
        <v>8677</v>
      </c>
      <c r="B4751" s="7" t="n">
        <v>1</v>
      </c>
      <c r="C4751" s="8" t="s">
        <v>264</v>
      </c>
      <c r="D4751" s="7" t="s">
        <v>265</v>
      </c>
      <c r="E4751" s="7" t="s">
        <v>147</v>
      </c>
      <c r="F4751" s="7" t="s">
        <v>148</v>
      </c>
      <c r="G4751" s="7" t="s">
        <v>8678</v>
      </c>
      <c r="H4751" s="7" t="s">
        <v>81</v>
      </c>
      <c r="I4751" s="7" t="s">
        <v>87</v>
      </c>
      <c r="J4751" s="7" t="s">
        <v>241</v>
      </c>
      <c r="K4751" s="7" t="s">
        <v>114</v>
      </c>
      <c r="L4751" s="7" t="s">
        <v>88</v>
      </c>
      <c r="M4751" s="7" t="s">
        <v>116</v>
      </c>
      <c r="N4751" s="7" t="s">
        <v>242</v>
      </c>
      <c r="O4751" s="7" t="s">
        <v>157</v>
      </c>
      <c r="P4751" s="7" t="s">
        <v>137</v>
      </c>
      <c r="Q4751" s="7" t="s">
        <v>201</v>
      </c>
      <c r="R4751" s="7" t="s">
        <v>202</v>
      </c>
      <c r="S4751" s="7" t="s">
        <v>203</v>
      </c>
      <c r="T4751" s="7" t="s">
        <v>204</v>
      </c>
      <c r="U4751" s="7" t="s">
        <v>157</v>
      </c>
      <c r="V4751" s="7" t="s">
        <v>118</v>
      </c>
      <c r="W4751" s="7" t="s">
        <v>88</v>
      </c>
      <c r="X4751" s="7" t="s">
        <v>87</v>
      </c>
      <c r="Y4751" s="7" t="n">
        <v>0</v>
      </c>
      <c r="Z4751" s="7" t="n">
        <v>1</v>
      </c>
      <c r="AA4751" s="7" t="str">
        <f aca="false">IF(Y4751&gt;Z4751,"Win",IF(Y4751&lt;Z4751,"Loss","Draw"))</f>
        <v>Loss</v>
      </c>
      <c r="AB4751" s="7" t="s">
        <v>99</v>
      </c>
      <c r="AC4751" s="7" t="s">
        <v>99</v>
      </c>
      <c r="AD4751" s="7" t="s">
        <v>1311</v>
      </c>
      <c r="AE4751" s="7" t="s">
        <v>206</v>
      </c>
      <c r="AF4751" s="7" t="str">
        <f aca="false">IF(AD4751&lt;AE4751,AD4751,AE4751)</f>
        <v>Berserker, Bomber, Fire Spirit, Giant Snowball, Goblin Drill, Knight, Poison, Tesla</v>
      </c>
      <c r="AG4751" s="7" t="str">
        <f aca="false">IF(AD4751&lt;AE4751,AE4751,AD4751)</f>
        <v>Berserker, Fire Spirit, Goblin Barrel, Ice Spirit, Magic Archer, Royal Delivery, Tesla, Wall Breakers</v>
      </c>
      <c r="AH4751" s="7" t="str">
        <f aca="false">IF(AD4751=AF4751,AA4751,IF(AA4751="Win","Loss",IF(AA4751="Loss","Win","Draw")))</f>
        <v>Loss</v>
      </c>
      <c r="AI4751" s="7" t="s">
        <v>297</v>
      </c>
    </row>
    <row r="4752" customFormat="false" ht="15" hidden="false" customHeight="true" outlineLevel="0" collapsed="false">
      <c r="A4752" s="8" t="s">
        <v>8677</v>
      </c>
      <c r="B4752" s="7" t="n">
        <v>2</v>
      </c>
      <c r="C4752" s="8" t="s">
        <v>264</v>
      </c>
      <c r="D4752" s="7" t="s">
        <v>265</v>
      </c>
      <c r="E4752" s="7" t="s">
        <v>147</v>
      </c>
      <c r="F4752" s="7" t="s">
        <v>148</v>
      </c>
      <c r="G4752" s="7" t="s">
        <v>8679</v>
      </c>
      <c r="H4752" s="7" t="s">
        <v>81</v>
      </c>
      <c r="I4752" s="7" t="s">
        <v>82</v>
      </c>
      <c r="J4752" s="7" t="s">
        <v>151</v>
      </c>
      <c r="K4752" s="7" t="s">
        <v>152</v>
      </c>
      <c r="L4752" s="7" t="s">
        <v>85</v>
      </c>
      <c r="M4752" s="7" t="s">
        <v>150</v>
      </c>
      <c r="N4752" s="7" t="s">
        <v>126</v>
      </c>
      <c r="O4752" s="7" t="s">
        <v>89</v>
      </c>
      <c r="P4752" s="7" t="s">
        <v>153</v>
      </c>
      <c r="Q4752" s="7" t="s">
        <v>107</v>
      </c>
      <c r="R4752" s="7" t="s">
        <v>95</v>
      </c>
      <c r="S4752" s="7" t="s">
        <v>141</v>
      </c>
      <c r="T4752" s="7" t="s">
        <v>177</v>
      </c>
      <c r="U4752" s="7" t="s">
        <v>85</v>
      </c>
      <c r="V4752" s="7" t="s">
        <v>150</v>
      </c>
      <c r="W4752" s="7" t="s">
        <v>143</v>
      </c>
      <c r="X4752" s="7" t="s">
        <v>178</v>
      </c>
      <c r="Y4752" s="7" t="n">
        <v>0</v>
      </c>
      <c r="Z4752" s="7" t="n">
        <v>1</v>
      </c>
      <c r="AA4752" s="7" t="str">
        <f aca="false">IF(Y4752&gt;Z4752,"Win",IF(Y4752&lt;Z4752,"Loss","Draw"))</f>
        <v>Loss</v>
      </c>
      <c r="AB4752" s="7" t="s">
        <v>99</v>
      </c>
      <c r="AC4752" s="7" t="s">
        <v>99</v>
      </c>
      <c r="AD4752" s="7" t="s">
        <v>155</v>
      </c>
      <c r="AE4752" s="7" t="s">
        <v>1058</v>
      </c>
      <c r="AF4752" s="7" t="str">
        <f aca="false">IF(AD4752&lt;AE4752,AD4752,AE4752)</f>
        <v>Baby Dragon, Cannon, Electro Spirit, Lightning, Mighty Miner, Royal Hogs, Skeletons, The Log</v>
      </c>
      <c r="AG4752" s="7" t="str">
        <f aca="false">IF(AD4752&lt;AE4752,AE4752,AD4752)</f>
        <v>Barbarian Barrel, Electro Spirit, Goblin Cage, Heal Spirit, Lightning, Lumberjack, Phoenix, Royal Giant</v>
      </c>
      <c r="AH4752" s="7" t="str">
        <f aca="false">IF(AD4752=AF4752,AA4752,IF(AA4752="Win","Loss",IF(AA4752="Loss","Win","Draw")))</f>
        <v>Loss</v>
      </c>
      <c r="AI4752" s="7" t="s">
        <v>297</v>
      </c>
    </row>
    <row r="4753" customFormat="false" ht="15" hidden="false" customHeight="true" outlineLevel="0" collapsed="false">
      <c r="A4753" s="8" t="s">
        <v>8677</v>
      </c>
      <c r="B4753" s="7" t="n">
        <v>3</v>
      </c>
      <c r="C4753" s="8" t="s">
        <v>264</v>
      </c>
      <c r="D4753" s="7" t="s">
        <v>265</v>
      </c>
      <c r="E4753" s="7" t="s">
        <v>147</v>
      </c>
      <c r="F4753" s="7" t="s">
        <v>148</v>
      </c>
      <c r="G4753" s="7" t="s">
        <v>8680</v>
      </c>
      <c r="H4753" s="7" t="s">
        <v>81</v>
      </c>
      <c r="I4753" s="7" t="s">
        <v>92</v>
      </c>
      <c r="J4753" s="7" t="s">
        <v>91</v>
      </c>
      <c r="K4753" s="7" t="s">
        <v>90</v>
      </c>
      <c r="L4753" s="7" t="s">
        <v>94</v>
      </c>
      <c r="M4753" s="7" t="s">
        <v>96</v>
      </c>
      <c r="N4753" s="7" t="s">
        <v>95</v>
      </c>
      <c r="O4753" s="7" t="s">
        <v>93</v>
      </c>
      <c r="P4753" s="7" t="s">
        <v>125</v>
      </c>
      <c r="Q4753" s="7" t="s">
        <v>109</v>
      </c>
      <c r="R4753" s="7" t="s">
        <v>186</v>
      </c>
      <c r="S4753" s="7" t="s">
        <v>219</v>
      </c>
      <c r="T4753" s="7" t="s">
        <v>117</v>
      </c>
      <c r="U4753" s="7" t="s">
        <v>111</v>
      </c>
      <c r="V4753" s="7" t="s">
        <v>187</v>
      </c>
      <c r="W4753" s="7" t="s">
        <v>153</v>
      </c>
      <c r="X4753" s="7" t="s">
        <v>126</v>
      </c>
      <c r="Y4753" s="7" t="n">
        <v>1</v>
      </c>
      <c r="Z4753" s="7" t="n">
        <v>0</v>
      </c>
      <c r="AA4753" s="7" t="str">
        <f aca="false">IF(Y4753&gt;Z4753,"Win",IF(Y4753&lt;Z4753,"Loss","Draw"))</f>
        <v>Win</v>
      </c>
      <c r="AB4753" s="7" t="s">
        <v>99</v>
      </c>
      <c r="AC4753" s="7" t="s">
        <v>99</v>
      </c>
      <c r="AD4753" s="7" t="s">
        <v>216</v>
      </c>
      <c r="AE4753" s="7" t="s">
        <v>8681</v>
      </c>
      <c r="AF4753" s="7" t="str">
        <f aca="false">IF(AD4753&lt;AE4753,AD4753,AE4753)</f>
        <v>Balloon, Cannon, Giant Skeleton, Miner, Skeletons, Tornado, Wizard, Zap</v>
      </c>
      <c r="AG4753" s="7" t="str">
        <f aca="false">IF(AD4753&lt;AE4753,AE4753,AD4753)</f>
        <v>Barbarian Barrel, Cannon Cart, Fireball, Goblins, Minions, Mortar, Rascals, Skeleton Barrel</v>
      </c>
      <c r="AH4753" s="7" t="str">
        <f aca="false">IF(AD4753=AF4753,AA4753,IF(AA4753="Win","Loss",IF(AA4753="Loss","Win","Draw")))</f>
        <v>Loss</v>
      </c>
      <c r="AI4753" s="7" t="s">
        <v>297</v>
      </c>
    </row>
    <row r="4754" customFormat="false" ht="15" hidden="false" customHeight="true" outlineLevel="0" collapsed="false">
      <c r="A4754" s="8" t="s">
        <v>8682</v>
      </c>
      <c r="B4754" s="7" t="n">
        <v>1</v>
      </c>
      <c r="C4754" s="8" t="s">
        <v>264</v>
      </c>
      <c r="D4754" s="7" t="s">
        <v>265</v>
      </c>
      <c r="E4754" s="7" t="s">
        <v>147</v>
      </c>
      <c r="F4754" s="7" t="s">
        <v>148</v>
      </c>
      <c r="G4754" s="7" t="s">
        <v>8683</v>
      </c>
      <c r="H4754" s="7" t="s">
        <v>163</v>
      </c>
      <c r="I4754" s="7" t="s">
        <v>152</v>
      </c>
      <c r="J4754" s="7" t="s">
        <v>128</v>
      </c>
      <c r="K4754" s="7" t="s">
        <v>107</v>
      </c>
      <c r="L4754" s="7" t="s">
        <v>306</v>
      </c>
      <c r="M4754" s="7" t="s">
        <v>85</v>
      </c>
      <c r="N4754" s="7" t="s">
        <v>307</v>
      </c>
      <c r="O4754" s="7" t="s">
        <v>187</v>
      </c>
      <c r="P4754" s="7" t="s">
        <v>95</v>
      </c>
      <c r="Q4754" s="7" t="s">
        <v>82</v>
      </c>
      <c r="R4754" s="7" t="s">
        <v>151</v>
      </c>
      <c r="S4754" s="7" t="s">
        <v>152</v>
      </c>
      <c r="T4754" s="7" t="s">
        <v>85</v>
      </c>
      <c r="U4754" s="7" t="s">
        <v>126</v>
      </c>
      <c r="V4754" s="7" t="s">
        <v>150</v>
      </c>
      <c r="W4754" s="7" t="s">
        <v>89</v>
      </c>
      <c r="X4754" s="7" t="s">
        <v>153</v>
      </c>
      <c r="Y4754" s="7" t="n">
        <v>1</v>
      </c>
      <c r="Z4754" s="7" t="n">
        <v>2</v>
      </c>
      <c r="AA4754" s="7" t="str">
        <f aca="false">IF(Y4754&gt;Z4754,"Win",IF(Y4754&lt;Z4754,"Loss","Draw"))</f>
        <v>Loss</v>
      </c>
      <c r="AB4754" s="7" t="s">
        <v>99</v>
      </c>
      <c r="AC4754" s="7" t="s">
        <v>99</v>
      </c>
      <c r="AD4754" s="7" t="s">
        <v>603</v>
      </c>
      <c r="AE4754" s="7" t="s">
        <v>155</v>
      </c>
      <c r="AF4754" s="7" t="str">
        <f aca="false">IF(AD4754&lt;AE4754,AD4754,AE4754)</f>
        <v>Baby Dragon, Barbarian Barrel, Goblin Cage, Golden Knight, Golem, Ice Wizard, Lightning, Tornado</v>
      </c>
      <c r="AG4754" s="7" t="str">
        <f aca="false">IF(AD4754&lt;AE4754,AE4754,AD4754)</f>
        <v>Baby Dragon, Cannon, Electro Spirit, Lightning, Mighty Miner, Royal Hogs, Skeletons, The Log</v>
      </c>
      <c r="AH4754" s="7" t="str">
        <f aca="false">IF(AD4754=AF4754,AA4754,IF(AA4754="Win","Loss",IF(AA4754="Loss","Win","Draw")))</f>
        <v>Loss</v>
      </c>
      <c r="AI4754" s="7" t="s">
        <v>297</v>
      </c>
    </row>
    <row r="4755" customFormat="false" ht="15" hidden="false" customHeight="true" outlineLevel="0" collapsed="false">
      <c r="A4755" s="8" t="s">
        <v>8682</v>
      </c>
      <c r="B4755" s="7" t="n">
        <v>2</v>
      </c>
      <c r="C4755" s="8" t="s">
        <v>264</v>
      </c>
      <c r="D4755" s="7" t="s">
        <v>265</v>
      </c>
      <c r="E4755" s="7" t="s">
        <v>147</v>
      </c>
      <c r="F4755" s="7" t="s">
        <v>148</v>
      </c>
      <c r="G4755" s="7" t="s">
        <v>8684</v>
      </c>
      <c r="H4755" s="7" t="s">
        <v>81</v>
      </c>
      <c r="I4755" s="7" t="s">
        <v>208</v>
      </c>
      <c r="J4755" s="7" t="s">
        <v>186</v>
      </c>
      <c r="K4755" s="7" t="s">
        <v>109</v>
      </c>
      <c r="L4755" s="7" t="s">
        <v>110</v>
      </c>
      <c r="M4755" s="7" t="s">
        <v>112</v>
      </c>
      <c r="N4755" s="7" t="s">
        <v>93</v>
      </c>
      <c r="O4755" s="7" t="s">
        <v>86</v>
      </c>
      <c r="P4755" s="7" t="s">
        <v>188</v>
      </c>
      <c r="Q4755" s="7" t="s">
        <v>113</v>
      </c>
      <c r="R4755" s="7" t="s">
        <v>95</v>
      </c>
      <c r="S4755" s="7" t="s">
        <v>87</v>
      </c>
      <c r="T4755" s="7" t="s">
        <v>116</v>
      </c>
      <c r="U4755" s="7" t="s">
        <v>241</v>
      </c>
      <c r="V4755" s="7" t="s">
        <v>115</v>
      </c>
      <c r="W4755" s="7" t="s">
        <v>118</v>
      </c>
      <c r="X4755" s="7" t="s">
        <v>88</v>
      </c>
      <c r="Y4755" s="7" t="n">
        <v>1</v>
      </c>
      <c r="Z4755" s="7" t="n">
        <v>0</v>
      </c>
      <c r="AA4755" s="7" t="str">
        <f aca="false">IF(Y4755&gt;Z4755,"Win",IF(Y4755&lt;Z4755,"Loss","Draw"))</f>
        <v>Win</v>
      </c>
      <c r="AB4755" s="7" t="s">
        <v>99</v>
      </c>
      <c r="AC4755" s="7" t="s">
        <v>99</v>
      </c>
      <c r="AD4755" s="7" t="s">
        <v>832</v>
      </c>
      <c r="AE4755" s="7" t="s">
        <v>3409</v>
      </c>
      <c r="AF4755" s="7" t="str">
        <f aca="false">IF(AD4755&lt;AE4755,AD4755,AE4755)</f>
        <v>Balloon, Fireball, Lava Hound, Skeleton Dragons, Spirit Empress, Tombstone, Valkyrie, Zap</v>
      </c>
      <c r="AG4755" s="7" t="str">
        <f aca="false">IF(AD4755&lt;AE4755,AE4755,AD4755)</f>
        <v>Barbarian Barrel, Berserker, Furnace, Graveyard, Ice Spirit, Knight, Poison, Tesla</v>
      </c>
      <c r="AH4755" s="7" t="str">
        <f aca="false">IF(AD4755=AF4755,AA4755,IF(AA4755="Win","Loss",IF(AA4755="Loss","Win","Draw")))</f>
        <v>Win</v>
      </c>
      <c r="AI4755" s="7" t="s">
        <v>297</v>
      </c>
    </row>
    <row r="4756" customFormat="false" ht="15" hidden="false" customHeight="true" outlineLevel="0" collapsed="false">
      <c r="A4756" s="8" t="s">
        <v>8682</v>
      </c>
      <c r="B4756" s="7" t="n">
        <v>3</v>
      </c>
      <c r="C4756" s="8" t="s">
        <v>264</v>
      </c>
      <c r="D4756" s="7" t="s">
        <v>265</v>
      </c>
      <c r="E4756" s="7" t="s">
        <v>147</v>
      </c>
      <c r="F4756" s="7" t="s">
        <v>148</v>
      </c>
      <c r="G4756" s="7" t="s">
        <v>8685</v>
      </c>
      <c r="H4756" s="7" t="s">
        <v>81</v>
      </c>
      <c r="I4756" s="7" t="s">
        <v>248</v>
      </c>
      <c r="J4756" s="7" t="s">
        <v>91</v>
      </c>
      <c r="K4756" s="7" t="s">
        <v>114</v>
      </c>
      <c r="L4756" s="7" t="s">
        <v>137</v>
      </c>
      <c r="M4756" s="7" t="s">
        <v>116</v>
      </c>
      <c r="N4756" s="7" t="s">
        <v>97</v>
      </c>
      <c r="O4756" s="7" t="s">
        <v>119</v>
      </c>
      <c r="P4756" s="7" t="s">
        <v>157</v>
      </c>
      <c r="Q4756" s="7" t="s">
        <v>129</v>
      </c>
      <c r="R4756" s="7" t="s">
        <v>128</v>
      </c>
      <c r="S4756" s="7" t="s">
        <v>127</v>
      </c>
      <c r="T4756" s="7" t="s">
        <v>133</v>
      </c>
      <c r="U4756" s="7" t="s">
        <v>173</v>
      </c>
      <c r="V4756" s="7" t="s">
        <v>131</v>
      </c>
      <c r="W4756" s="7" t="s">
        <v>130</v>
      </c>
      <c r="X4756" s="7" t="s">
        <v>109</v>
      </c>
      <c r="Y4756" s="7" t="n">
        <v>0</v>
      </c>
      <c r="Z4756" s="7" t="n">
        <v>1</v>
      </c>
      <c r="AA4756" s="7" t="str">
        <f aca="false">IF(Y4756&gt;Z4756,"Win",IF(Y4756&lt;Z4756,"Loss","Draw"))</f>
        <v>Loss</v>
      </c>
      <c r="AB4756" s="7" t="s">
        <v>99</v>
      </c>
      <c r="AC4756" s="7" t="s">
        <v>99</v>
      </c>
      <c r="AD4756" s="7" t="s">
        <v>8686</v>
      </c>
      <c r="AE4756" s="7" t="s">
        <v>8687</v>
      </c>
      <c r="AF4756" s="7" t="str">
        <f aca="false">IF(AD4756&lt;AE4756,AD4756,AE4756)</f>
        <v>Arrows, Bandit, Battle Ram, Golden Knight, Mega Knight, Mother Witch, Zap, Zappies</v>
      </c>
      <c r="AG4756" s="7" t="str">
        <f aca="false">IF(AD4756&lt;AE4756,AE4756,AD4756)</f>
        <v>Fire Spirit, Giant Snowball, Goblin Drill, Goblin Hut, Goblins, Poison, Princess, Ronin</v>
      </c>
      <c r="AH4756" s="7" t="str">
        <f aca="false">IF(AD4756=AF4756,AA4756,IF(AA4756="Win","Loss",IF(AA4756="Loss","Win","Draw")))</f>
        <v>Win</v>
      </c>
      <c r="AI4756" s="7" t="s">
        <v>297</v>
      </c>
    </row>
    <row r="4757" customFormat="false" ht="15" hidden="false" customHeight="true" outlineLevel="0" collapsed="false">
      <c r="A4757" s="8" t="s">
        <v>8688</v>
      </c>
      <c r="B4757" s="7" t="n">
        <v>1</v>
      </c>
      <c r="C4757" s="8" t="s">
        <v>264</v>
      </c>
      <c r="D4757" s="7" t="s">
        <v>265</v>
      </c>
      <c r="E4757" s="7" t="s">
        <v>147</v>
      </c>
      <c r="F4757" s="7" t="s">
        <v>148</v>
      </c>
      <c r="G4757" s="7" t="s">
        <v>8689</v>
      </c>
      <c r="H4757" s="7" t="s">
        <v>163</v>
      </c>
      <c r="I4757" s="7" t="s">
        <v>84</v>
      </c>
      <c r="J4757" s="7" t="s">
        <v>108</v>
      </c>
      <c r="K4757" s="7" t="s">
        <v>87</v>
      </c>
      <c r="L4757" s="7" t="s">
        <v>115</v>
      </c>
      <c r="M4757" s="7" t="s">
        <v>116</v>
      </c>
      <c r="N4757" s="7" t="s">
        <v>126</v>
      </c>
      <c r="O4757" s="7" t="s">
        <v>118</v>
      </c>
      <c r="P4757" s="7" t="s">
        <v>95</v>
      </c>
      <c r="Q4757" s="7" t="s">
        <v>152</v>
      </c>
      <c r="R4757" s="7" t="s">
        <v>128</v>
      </c>
      <c r="S4757" s="7" t="s">
        <v>107</v>
      </c>
      <c r="T4757" s="7" t="s">
        <v>306</v>
      </c>
      <c r="U4757" s="7" t="s">
        <v>85</v>
      </c>
      <c r="V4757" s="7" t="s">
        <v>307</v>
      </c>
      <c r="W4757" s="7" t="s">
        <v>187</v>
      </c>
      <c r="X4757" s="7" t="s">
        <v>95</v>
      </c>
      <c r="Y4757" s="7" t="n">
        <v>1</v>
      </c>
      <c r="Z4757" s="7" t="n">
        <v>0</v>
      </c>
      <c r="AA4757" s="7" t="str">
        <f aca="false">IF(Y4757&gt;Z4757,"Win",IF(Y4757&lt;Z4757,"Loss","Draw"))</f>
        <v>Win</v>
      </c>
      <c r="AB4757" s="7" t="s">
        <v>99</v>
      </c>
      <c r="AC4757" s="7" t="s">
        <v>99</v>
      </c>
      <c r="AD4757" s="7" t="s">
        <v>703</v>
      </c>
      <c r="AE4757" s="7" t="s">
        <v>603</v>
      </c>
      <c r="AF4757" s="7" t="str">
        <f aca="false">IF(AD4757&lt;AE4757,AD4757,AE4757)</f>
        <v>Archers, Barbarian Barrel, Dark Prince, Graveyard, Ice Spirit, Poison, Skeletons, Tesla</v>
      </c>
      <c r="AG4757" s="7" t="str">
        <f aca="false">IF(AD4757&lt;AE4757,AE4757,AD4757)</f>
        <v>Baby Dragon, Barbarian Barrel, Goblin Cage, Golden Knight, Golem, Ice Wizard, Lightning, Tornado</v>
      </c>
      <c r="AH4757" s="7" t="str">
        <f aca="false">IF(AD4757=AF4757,AA4757,IF(AA4757="Win","Loss",IF(AA4757="Loss","Win","Draw")))</f>
        <v>Win</v>
      </c>
      <c r="AI4757" s="7" t="s">
        <v>297</v>
      </c>
    </row>
    <row r="4758" customFormat="false" ht="15" hidden="false" customHeight="true" outlineLevel="0" collapsed="false">
      <c r="A4758" s="8" t="s">
        <v>8688</v>
      </c>
      <c r="B4758" s="7" t="n">
        <v>2</v>
      </c>
      <c r="C4758" s="8" t="s">
        <v>264</v>
      </c>
      <c r="D4758" s="7" t="s">
        <v>265</v>
      </c>
      <c r="E4758" s="7" t="s">
        <v>147</v>
      </c>
      <c r="F4758" s="7" t="s">
        <v>148</v>
      </c>
      <c r="G4758" s="7" t="s">
        <v>8690</v>
      </c>
      <c r="H4758" s="7" t="s">
        <v>81</v>
      </c>
      <c r="I4758" s="7" t="s">
        <v>129</v>
      </c>
      <c r="J4758" s="7" t="s">
        <v>202</v>
      </c>
      <c r="K4758" s="7" t="s">
        <v>153</v>
      </c>
      <c r="L4758" s="7" t="s">
        <v>88</v>
      </c>
      <c r="M4758" s="7" t="s">
        <v>165</v>
      </c>
      <c r="N4758" s="7" t="s">
        <v>150</v>
      </c>
      <c r="O4758" s="7" t="s">
        <v>85</v>
      </c>
      <c r="P4758" s="7" t="s">
        <v>89</v>
      </c>
      <c r="Q4758" s="7" t="s">
        <v>84</v>
      </c>
      <c r="R4758" s="7" t="s">
        <v>83</v>
      </c>
      <c r="S4758" s="7" t="s">
        <v>82</v>
      </c>
      <c r="T4758" s="7" t="s">
        <v>93</v>
      </c>
      <c r="U4758" s="7" t="s">
        <v>150</v>
      </c>
      <c r="V4758" s="7" t="s">
        <v>89</v>
      </c>
      <c r="W4758" s="7" t="s">
        <v>119</v>
      </c>
      <c r="X4758" s="7" t="s">
        <v>86</v>
      </c>
      <c r="Y4758" s="7" t="n">
        <v>0</v>
      </c>
      <c r="Z4758" s="7" t="n">
        <v>1</v>
      </c>
      <c r="AA4758" s="7" t="str">
        <f aca="false">IF(Y4758&gt;Z4758,"Win",IF(Y4758&lt;Z4758,"Loss","Draw"))</f>
        <v>Loss</v>
      </c>
      <c r="AB4758" s="7" t="s">
        <v>99</v>
      </c>
      <c r="AC4758" s="7" t="s">
        <v>99</v>
      </c>
      <c r="AD4758" s="7" t="s">
        <v>3100</v>
      </c>
      <c r="AE4758" s="7" t="s">
        <v>996</v>
      </c>
      <c r="AF4758" s="7" t="str">
        <f aca="false">IF(AD4758&lt;AE4758,AD4758,AE4758)</f>
        <v>Archers, Electro Spirit, Fireball, Goblin Hut, Monk, Royal Hogs, Skeleton Dragons, The Log</v>
      </c>
      <c r="AG4758" s="7" t="str">
        <f aca="false">IF(AD4758&lt;AE4758,AE4758,AD4758)</f>
        <v>Berserker, Cannon, Electro Spirit, Hog Rider, Lightning, Magic Archer, Mega Knight, The Log</v>
      </c>
      <c r="AH4758" s="7" t="str">
        <f aca="false">IF(AD4758=AF4758,AA4758,IF(AA4758="Win","Loss",IF(AA4758="Loss","Win","Draw")))</f>
        <v>Win</v>
      </c>
      <c r="AI4758" s="7" t="s">
        <v>297</v>
      </c>
    </row>
    <row r="4759" customFormat="false" ht="15" hidden="false" customHeight="true" outlineLevel="0" collapsed="false">
      <c r="A4759" s="8" t="s">
        <v>8688</v>
      </c>
      <c r="B4759" s="7" t="n">
        <v>3</v>
      </c>
      <c r="C4759" s="8" t="s">
        <v>264</v>
      </c>
      <c r="D4759" s="7" t="s">
        <v>265</v>
      </c>
      <c r="E4759" s="7" t="s">
        <v>147</v>
      </c>
      <c r="F4759" s="7" t="s">
        <v>148</v>
      </c>
      <c r="G4759" s="7" t="s">
        <v>8691</v>
      </c>
      <c r="H4759" s="7" t="s">
        <v>163</v>
      </c>
      <c r="I4759" s="7" t="s">
        <v>203</v>
      </c>
      <c r="J4759" s="7" t="s">
        <v>91</v>
      </c>
      <c r="K4759" s="7" t="s">
        <v>208</v>
      </c>
      <c r="L4759" s="7" t="s">
        <v>248</v>
      </c>
      <c r="M4759" s="7" t="s">
        <v>201</v>
      </c>
      <c r="N4759" s="7" t="s">
        <v>159</v>
      </c>
      <c r="O4759" s="7" t="s">
        <v>157</v>
      </c>
      <c r="P4759" s="7" t="s">
        <v>234</v>
      </c>
      <c r="Q4759" s="7" t="s">
        <v>185</v>
      </c>
      <c r="R4759" s="7" t="s">
        <v>186</v>
      </c>
      <c r="S4759" s="7" t="s">
        <v>114</v>
      </c>
      <c r="T4759" s="7" t="s">
        <v>111</v>
      </c>
      <c r="U4759" s="7" t="s">
        <v>117</v>
      </c>
      <c r="V4759" s="7" t="s">
        <v>215</v>
      </c>
      <c r="W4759" s="7" t="s">
        <v>96</v>
      </c>
      <c r="X4759" s="7" t="s">
        <v>130</v>
      </c>
      <c r="Y4759" s="7" t="n">
        <v>2</v>
      </c>
      <c r="Z4759" s="7" t="n">
        <v>1</v>
      </c>
      <c r="AA4759" s="7" t="str">
        <f aca="false">IF(Y4759&gt;Z4759,"Win",IF(Y4759&lt;Z4759,"Loss","Draw"))</f>
        <v>Win</v>
      </c>
      <c r="AB4759" s="7" t="s">
        <v>99</v>
      </c>
      <c r="AC4759" s="7" t="s">
        <v>99</v>
      </c>
      <c r="AD4759" s="7" t="s">
        <v>8692</v>
      </c>
      <c r="AE4759" s="7" t="s">
        <v>8693</v>
      </c>
      <c r="AF4759" s="7" t="str">
        <f aca="false">IF(AD4759&lt;AE4759,AD4759,AE4759)</f>
        <v>Arrows, Balloon, Executioner, Fisherman, Giant Skeleton, Giant Snowball, Miner, Minions</v>
      </c>
      <c r="AG4759" s="7" t="str">
        <f aca="false">IF(AD4759&lt;AE4759,AE4759,AD4759)</f>
        <v>Bomb Tower, Dart Goblin, Fire Spirit, Goblin Barrel, Goblins, Princess, Valkyrie, Wall Breakers</v>
      </c>
      <c r="AH4759" s="7" t="str">
        <f aca="false">IF(AD4759=AF4759,AA4759,IF(AA4759="Win","Loss",IF(AA4759="Loss","Win","Draw")))</f>
        <v>Loss</v>
      </c>
      <c r="AI4759" s="7" t="s">
        <v>297</v>
      </c>
    </row>
    <row r="4760" customFormat="false" ht="15" hidden="false" customHeight="true" outlineLevel="0" collapsed="false">
      <c r="A4760" s="8" t="s">
        <v>8694</v>
      </c>
      <c r="B4760" s="7" t="n">
        <v>1</v>
      </c>
      <c r="C4760" s="8" t="s">
        <v>264</v>
      </c>
      <c r="D4760" s="7" t="s">
        <v>265</v>
      </c>
      <c r="E4760" s="7" t="s">
        <v>147</v>
      </c>
      <c r="F4760" s="7" t="s">
        <v>148</v>
      </c>
      <c r="G4760" s="7" t="s">
        <v>8695</v>
      </c>
      <c r="H4760" s="7" t="s">
        <v>163</v>
      </c>
      <c r="I4760" s="7" t="s">
        <v>107</v>
      </c>
      <c r="J4760" s="7" t="s">
        <v>108</v>
      </c>
      <c r="K4760" s="7" t="s">
        <v>109</v>
      </c>
      <c r="L4760" s="7" t="s">
        <v>111</v>
      </c>
      <c r="M4760" s="7" t="s">
        <v>110</v>
      </c>
      <c r="N4760" s="7" t="s">
        <v>112</v>
      </c>
      <c r="O4760" s="7" t="s">
        <v>93</v>
      </c>
      <c r="P4760" s="7" t="s">
        <v>86</v>
      </c>
      <c r="Q4760" s="7" t="s">
        <v>114</v>
      </c>
      <c r="R4760" s="7" t="s">
        <v>241</v>
      </c>
      <c r="S4760" s="7" t="s">
        <v>87</v>
      </c>
      <c r="T4760" s="7" t="s">
        <v>137</v>
      </c>
      <c r="U4760" s="7" t="s">
        <v>138</v>
      </c>
      <c r="V4760" s="7" t="s">
        <v>97</v>
      </c>
      <c r="W4760" s="7" t="s">
        <v>116</v>
      </c>
      <c r="X4760" s="7" t="s">
        <v>157</v>
      </c>
      <c r="Y4760" s="7" t="n">
        <v>1</v>
      </c>
      <c r="Z4760" s="7" t="n">
        <v>0</v>
      </c>
      <c r="AA4760" s="7" t="str">
        <f aca="false">IF(Y4760&gt;Z4760,"Win",IF(Y4760&lt;Z4760,"Loss","Draw"))</f>
        <v>Win</v>
      </c>
      <c r="AB4760" s="7" t="s">
        <v>99</v>
      </c>
      <c r="AC4760" s="7" t="s">
        <v>99</v>
      </c>
      <c r="AD4760" s="7" t="s">
        <v>120</v>
      </c>
      <c r="AE4760" s="7" t="s">
        <v>8696</v>
      </c>
      <c r="AF4760" s="7" t="str">
        <f aca="false">IF(AD4760&lt;AE4760,AD4760,AE4760)</f>
        <v>Dark Prince, Fireball, Goblin Cage, Lava Hound, Miner, Skeleton Dragons, Spirit Empress, Zap</v>
      </c>
      <c r="AG4760" s="7" t="str">
        <f aca="false">IF(AD4760&lt;AE4760,AE4760,AD4760)</f>
        <v>Fire Spirit, Giant Snowball, Goblin Demolisher, Goblin Drill, Knight, Poison, Ronin, Tesla</v>
      </c>
      <c r="AH4760" s="7" t="str">
        <f aca="false">IF(AD4760=AF4760,AA4760,IF(AA4760="Win","Loss",IF(AA4760="Loss","Win","Draw")))</f>
        <v>Win</v>
      </c>
      <c r="AI4760" s="7" t="s">
        <v>297</v>
      </c>
    </row>
    <row r="4761" customFormat="false" ht="15" hidden="false" customHeight="true" outlineLevel="0" collapsed="false">
      <c r="A4761" s="8" t="s">
        <v>8694</v>
      </c>
      <c r="B4761" s="7" t="n">
        <v>2</v>
      </c>
      <c r="C4761" s="8" t="s">
        <v>264</v>
      </c>
      <c r="D4761" s="7" t="s">
        <v>265</v>
      </c>
      <c r="E4761" s="7" t="s">
        <v>147</v>
      </c>
      <c r="F4761" s="7" t="s">
        <v>148</v>
      </c>
      <c r="G4761" s="7" t="s">
        <v>8697</v>
      </c>
      <c r="H4761" s="7" t="s">
        <v>163</v>
      </c>
      <c r="I4761" s="7" t="s">
        <v>129</v>
      </c>
      <c r="J4761" s="7" t="s">
        <v>172</v>
      </c>
      <c r="K4761" s="7" t="s">
        <v>87</v>
      </c>
      <c r="L4761" s="7" t="s">
        <v>126</v>
      </c>
      <c r="M4761" s="7" t="s">
        <v>165</v>
      </c>
      <c r="N4761" s="7" t="s">
        <v>150</v>
      </c>
      <c r="O4761" s="7" t="s">
        <v>85</v>
      </c>
      <c r="P4761" s="7" t="s">
        <v>89</v>
      </c>
      <c r="Q4761" s="7" t="s">
        <v>203</v>
      </c>
      <c r="R4761" s="7" t="s">
        <v>202</v>
      </c>
      <c r="S4761" s="7" t="s">
        <v>201</v>
      </c>
      <c r="T4761" s="7" t="s">
        <v>204</v>
      </c>
      <c r="U4761" s="7" t="s">
        <v>150</v>
      </c>
      <c r="V4761" s="7" t="s">
        <v>118</v>
      </c>
      <c r="W4761" s="7" t="s">
        <v>88</v>
      </c>
      <c r="X4761" s="7" t="s">
        <v>234</v>
      </c>
      <c r="Y4761" s="7" t="n">
        <v>0</v>
      </c>
      <c r="Z4761" s="7" t="n">
        <v>1</v>
      </c>
      <c r="AA4761" s="7" t="str">
        <f aca="false">IF(Y4761&gt;Z4761,"Win",IF(Y4761&lt;Z4761,"Loss","Draw"))</f>
        <v>Loss</v>
      </c>
      <c r="AB4761" s="7" t="s">
        <v>99</v>
      </c>
      <c r="AC4761" s="7" t="s">
        <v>99</v>
      </c>
      <c r="AD4761" s="7" t="s">
        <v>1732</v>
      </c>
      <c r="AE4761" s="7" t="s">
        <v>1870</v>
      </c>
      <c r="AF4761" s="7" t="str">
        <f aca="false">IF(AD4761&lt;AE4761,AD4761,AE4761)</f>
        <v>Berserker, Bomb Tower, Electro Spirit, Goblin Barrel, Ice Spirit, Magic Archer, Royal Delivery, Wall Breakers</v>
      </c>
      <c r="AG4761" s="7" t="str">
        <f aca="false">IF(AD4761&lt;AE4761,AE4761,AD4761)</f>
        <v>Electro Spirit, Hog Rider, Lightning, Mega Knight, Musketeer, Skeletons, Tesla, The Log</v>
      </c>
      <c r="AH4761" s="7" t="str">
        <f aca="false">IF(AD4761=AF4761,AA4761,IF(AA4761="Win","Loss",IF(AA4761="Loss","Win","Draw")))</f>
        <v>Win</v>
      </c>
      <c r="AI4761" s="7" t="s">
        <v>297</v>
      </c>
    </row>
    <row r="4762" customFormat="false" ht="15" hidden="false" customHeight="true" outlineLevel="0" collapsed="false">
      <c r="A4762" s="8" t="s">
        <v>8694</v>
      </c>
      <c r="B4762" s="7" t="n">
        <v>3</v>
      </c>
      <c r="C4762" s="8" t="s">
        <v>264</v>
      </c>
      <c r="D4762" s="7" t="s">
        <v>265</v>
      </c>
      <c r="E4762" s="7" t="s">
        <v>147</v>
      </c>
      <c r="F4762" s="7" t="s">
        <v>148</v>
      </c>
      <c r="G4762" s="7" t="s">
        <v>8698</v>
      </c>
      <c r="H4762" s="7" t="s">
        <v>163</v>
      </c>
      <c r="I4762" s="7" t="s">
        <v>185</v>
      </c>
      <c r="J4762" s="7" t="s">
        <v>186</v>
      </c>
      <c r="K4762" s="7" t="s">
        <v>114</v>
      </c>
      <c r="L4762" s="7" t="s">
        <v>117</v>
      </c>
      <c r="M4762" s="7" t="s">
        <v>188</v>
      </c>
      <c r="N4762" s="7" t="s">
        <v>173</v>
      </c>
      <c r="O4762" s="7" t="s">
        <v>187</v>
      </c>
      <c r="P4762" s="7" t="s">
        <v>141</v>
      </c>
      <c r="Q4762" s="7" t="s">
        <v>172</v>
      </c>
      <c r="R4762" s="7" t="s">
        <v>128</v>
      </c>
      <c r="S4762" s="7" t="s">
        <v>129</v>
      </c>
      <c r="T4762" s="7" t="s">
        <v>130</v>
      </c>
      <c r="U4762" s="7" t="s">
        <v>164</v>
      </c>
      <c r="V4762" s="7" t="s">
        <v>133</v>
      </c>
      <c r="W4762" s="7" t="s">
        <v>173</v>
      </c>
      <c r="X4762" s="7" t="s">
        <v>165</v>
      </c>
      <c r="Y4762" s="7" t="n">
        <v>1</v>
      </c>
      <c r="Z4762" s="7" t="n">
        <v>0</v>
      </c>
      <c r="AA4762" s="7" t="str">
        <f aca="false">IF(Y4762&gt;Z4762,"Win",IF(Y4762&lt;Z4762,"Loss","Draw"))</f>
        <v>Win</v>
      </c>
      <c r="AB4762" s="7" t="s">
        <v>99</v>
      </c>
      <c r="AC4762" s="7" t="s">
        <v>99</v>
      </c>
      <c r="AD4762" s="7" t="s">
        <v>8699</v>
      </c>
      <c r="AE4762" s="7" t="s">
        <v>8700</v>
      </c>
      <c r="AF4762" s="7" t="str">
        <f aca="false">IF(AD4762&lt;AE4762,AD4762,AE4762)</f>
        <v>Arrows, Earthquake, Golden Knight, Hog Rider, Mega Knight, Mother Witch, Musketeer, Zappies</v>
      </c>
      <c r="AG4762" s="7" t="str">
        <f aca="false">IF(AD4762&lt;AE4762,AE4762,AD4762)</f>
        <v>Balloon, Executioner, Giant Skeleton, Giant Snowball, Lumberjack, Tombstone, Tornado, Zappies</v>
      </c>
      <c r="AH4762" s="7" t="str">
        <f aca="false">IF(AD4762=AF4762,AA4762,IF(AA4762="Win","Loss",IF(AA4762="Loss","Win","Draw")))</f>
        <v>Loss</v>
      </c>
      <c r="AI4762" s="7" t="s">
        <v>297</v>
      </c>
    </row>
    <row r="4763" customFormat="false" ht="15" hidden="false" customHeight="true" outlineLevel="0" collapsed="false">
      <c r="A4763" s="8" t="s">
        <v>8701</v>
      </c>
      <c r="B4763" s="7" t="n">
        <v>1</v>
      </c>
      <c r="C4763" s="8" t="s">
        <v>264</v>
      </c>
      <c r="D4763" s="7" t="s">
        <v>265</v>
      </c>
      <c r="E4763" s="7" t="s">
        <v>147</v>
      </c>
      <c r="F4763" s="7" t="s">
        <v>148</v>
      </c>
      <c r="G4763" s="7" t="s">
        <v>8702</v>
      </c>
      <c r="H4763" s="7" t="s">
        <v>163</v>
      </c>
      <c r="I4763" s="7" t="s">
        <v>201</v>
      </c>
      <c r="J4763" s="7" t="s">
        <v>202</v>
      </c>
      <c r="K4763" s="7" t="s">
        <v>123</v>
      </c>
      <c r="L4763" s="7" t="s">
        <v>111</v>
      </c>
      <c r="M4763" s="7" t="s">
        <v>88</v>
      </c>
      <c r="N4763" s="7" t="s">
        <v>187</v>
      </c>
      <c r="O4763" s="7" t="s">
        <v>95</v>
      </c>
      <c r="P4763" s="7" t="s">
        <v>234</v>
      </c>
      <c r="Q4763" s="7" t="s">
        <v>90</v>
      </c>
      <c r="R4763" s="7" t="s">
        <v>123</v>
      </c>
      <c r="S4763" s="7" t="s">
        <v>124</v>
      </c>
      <c r="T4763" s="7" t="s">
        <v>85</v>
      </c>
      <c r="U4763" s="7" t="s">
        <v>125</v>
      </c>
      <c r="V4763" s="7" t="s">
        <v>96</v>
      </c>
      <c r="W4763" s="7" t="s">
        <v>126</v>
      </c>
      <c r="X4763" s="7" t="s">
        <v>95</v>
      </c>
      <c r="Y4763" s="7" t="n">
        <v>0</v>
      </c>
      <c r="Z4763" s="7" t="n">
        <v>1</v>
      </c>
      <c r="AA4763" s="7" t="str">
        <f aca="false">IF(Y4763&gt;Z4763,"Win",IF(Y4763&lt;Z4763,"Loss","Draw"))</f>
        <v>Loss</v>
      </c>
      <c r="AB4763" s="7" t="s">
        <v>99</v>
      </c>
      <c r="AC4763" s="7" t="s">
        <v>99</v>
      </c>
      <c r="AD4763" s="7" t="s">
        <v>295</v>
      </c>
      <c r="AE4763" s="7" t="s">
        <v>134</v>
      </c>
      <c r="AF4763" s="7" t="str">
        <f aca="false">IF(AD4763&lt;AE4763,AD4763,AE4763)</f>
        <v>Barbarian Barrel, Berserker, Bomb Tower, Goblinstein, Magic Archer, Miner, Tornado, Wall Breakers</v>
      </c>
      <c r="AG4763" s="7" t="str">
        <f aca="false">IF(AD4763&lt;AE4763,AE4763,AD4763)</f>
        <v>Barbarian Barrel, Cannon Cart, Goblinstein, Lightning, Minions, Mortar, Royal Ghost, Skeletons</v>
      </c>
      <c r="AH4763" s="7" t="str">
        <f aca="false">IF(AD4763=AF4763,AA4763,IF(AA4763="Win","Loss",IF(AA4763="Loss","Win","Draw")))</f>
        <v>Loss</v>
      </c>
      <c r="AI4763" s="7" t="s">
        <v>297</v>
      </c>
    </row>
    <row r="4764" customFormat="false" ht="15" hidden="false" customHeight="true" outlineLevel="0" collapsed="false">
      <c r="A4764" s="8" t="s">
        <v>8701</v>
      </c>
      <c r="B4764" s="7" t="n">
        <v>2</v>
      </c>
      <c r="C4764" s="8" t="s">
        <v>264</v>
      </c>
      <c r="D4764" s="7" t="s">
        <v>265</v>
      </c>
      <c r="E4764" s="7" t="s">
        <v>147</v>
      </c>
      <c r="F4764" s="7" t="s">
        <v>148</v>
      </c>
      <c r="G4764" s="7" t="s">
        <v>2058</v>
      </c>
      <c r="H4764" s="7" t="s">
        <v>81</v>
      </c>
      <c r="I4764" s="7" t="s">
        <v>137</v>
      </c>
      <c r="J4764" s="7" t="s">
        <v>241</v>
      </c>
      <c r="K4764" s="7" t="s">
        <v>114</v>
      </c>
      <c r="L4764" s="7" t="s">
        <v>126</v>
      </c>
      <c r="M4764" s="7" t="s">
        <v>157</v>
      </c>
      <c r="N4764" s="7" t="s">
        <v>138</v>
      </c>
      <c r="O4764" s="7" t="s">
        <v>116</v>
      </c>
      <c r="P4764" s="7" t="s">
        <v>87</v>
      </c>
      <c r="Q4764" s="7" t="s">
        <v>172</v>
      </c>
      <c r="R4764" s="7" t="s">
        <v>186</v>
      </c>
      <c r="S4764" s="7" t="s">
        <v>233</v>
      </c>
      <c r="T4764" s="7" t="s">
        <v>140</v>
      </c>
      <c r="U4764" s="7" t="s">
        <v>234</v>
      </c>
      <c r="V4764" s="7" t="s">
        <v>111</v>
      </c>
      <c r="W4764" s="7" t="s">
        <v>114</v>
      </c>
      <c r="X4764" s="7" t="s">
        <v>88</v>
      </c>
      <c r="Y4764" s="7" t="n">
        <v>0</v>
      </c>
      <c r="Z4764" s="7" t="n">
        <v>3</v>
      </c>
      <c r="AA4764" s="7" t="str">
        <f aca="false">IF(Y4764&gt;Z4764,"Win",IF(Y4764&lt;Z4764,"Loss","Draw"))</f>
        <v>Loss</v>
      </c>
      <c r="AB4764" s="7" t="s">
        <v>99</v>
      </c>
      <c r="AC4764" s="7" t="s">
        <v>99</v>
      </c>
      <c r="AD4764" s="7" t="s">
        <v>267</v>
      </c>
      <c r="AE4764" s="7" t="s">
        <v>2059</v>
      </c>
      <c r="AF4764" s="7" t="str">
        <f aca="false">IF(AD4764&lt;AE4764,AD4764,AE4764)</f>
        <v>Balloon, Bats, Berserker, Bomb Tower, Giant Snowball, Ice Golem, Miner, Musketeer</v>
      </c>
      <c r="AG4764" s="7" t="str">
        <f aca="false">IF(AD4764&lt;AE4764,AE4764,AD4764)</f>
        <v>Fire Spirit, Giant Snowball, Goblin Demolisher, Goblin Drill, Knight, Poison, Skeletons, Tesla</v>
      </c>
      <c r="AH4764" s="7" t="str">
        <f aca="false">IF(AD4764=AF4764,AA4764,IF(AA4764="Win","Loss",IF(AA4764="Loss","Win","Draw")))</f>
        <v>Win</v>
      </c>
      <c r="AI4764" s="7" t="s">
        <v>297</v>
      </c>
    </row>
    <row r="4765" customFormat="false" ht="15" hidden="false" customHeight="true" outlineLevel="0" collapsed="false">
      <c r="A4765" s="8" t="s">
        <v>8701</v>
      </c>
      <c r="B4765" s="7" t="n">
        <v>3</v>
      </c>
      <c r="C4765" s="8" t="s">
        <v>264</v>
      </c>
      <c r="D4765" s="7" t="s">
        <v>265</v>
      </c>
      <c r="E4765" s="7" t="s">
        <v>147</v>
      </c>
      <c r="F4765" s="7" t="s">
        <v>148</v>
      </c>
      <c r="G4765" s="7" t="s">
        <v>2060</v>
      </c>
      <c r="H4765" s="7" t="s">
        <v>163</v>
      </c>
      <c r="I4765" s="7" t="s">
        <v>129</v>
      </c>
      <c r="J4765" s="7" t="s">
        <v>219</v>
      </c>
      <c r="K4765" s="7" t="s">
        <v>109</v>
      </c>
      <c r="L4765" s="7" t="s">
        <v>165</v>
      </c>
      <c r="M4765" s="7" t="s">
        <v>323</v>
      </c>
      <c r="N4765" s="7" t="s">
        <v>131</v>
      </c>
      <c r="O4765" s="7" t="s">
        <v>96</v>
      </c>
      <c r="P4765" s="7" t="s">
        <v>130</v>
      </c>
      <c r="Q4765" s="7" t="s">
        <v>82</v>
      </c>
      <c r="R4765" s="7" t="s">
        <v>108</v>
      </c>
      <c r="S4765" s="7" t="s">
        <v>152</v>
      </c>
      <c r="T4765" s="7" t="s">
        <v>164</v>
      </c>
      <c r="U4765" s="7" t="s">
        <v>87</v>
      </c>
      <c r="V4765" s="7" t="s">
        <v>150</v>
      </c>
      <c r="W4765" s="7" t="s">
        <v>89</v>
      </c>
      <c r="X4765" s="7" t="s">
        <v>91</v>
      </c>
      <c r="Y4765" s="7" t="n">
        <v>1</v>
      </c>
      <c r="Z4765" s="7" t="n">
        <v>0</v>
      </c>
      <c r="AA4765" s="7" t="str">
        <f aca="false">IF(Y4765&gt;Z4765,"Win",IF(Y4765&lt;Z4765,"Loss","Draw"))</f>
        <v>Win</v>
      </c>
      <c r="AB4765" s="7" t="s">
        <v>99</v>
      </c>
      <c r="AC4765" s="7" t="s">
        <v>99</v>
      </c>
      <c r="AD4765" s="7" t="s">
        <v>2062</v>
      </c>
      <c r="AE4765" s="7" t="s">
        <v>2061</v>
      </c>
      <c r="AF4765" s="7" t="str">
        <f aca="false">IF(AD4765&lt;AE4765,AD4765,AE4765)</f>
        <v>Arrows, Bandit, Hog Rider, Mega Knight, Mini P.E.K.K.A, Minions, Wizard, Zap</v>
      </c>
      <c r="AG4765" s="7" t="str">
        <f aca="false">IF(AD4765&lt;AE4765,AE4765,AD4765)</f>
        <v>Baby Dragon, Dark Prince, Earthquake, Electro Spirit, Goblins, Royal Hogs, Tesla, The Log</v>
      </c>
      <c r="AH4765" s="7" t="str">
        <f aca="false">IF(AD4765=AF4765,AA4765,IF(AA4765="Win","Loss",IF(AA4765="Loss","Win","Draw")))</f>
        <v>Win</v>
      </c>
      <c r="AI4765" s="7" t="s">
        <v>297</v>
      </c>
    </row>
    <row r="4766" customFormat="false" ht="15" hidden="false" customHeight="true" outlineLevel="0" collapsed="false">
      <c r="A4766" s="6" t="s">
        <v>8703</v>
      </c>
      <c r="B4766" s="5" t="n">
        <v>1</v>
      </c>
      <c r="C4766" s="6" t="s">
        <v>264</v>
      </c>
      <c r="D4766" s="5" t="s">
        <v>265</v>
      </c>
      <c r="E4766" s="5" t="s">
        <v>2904</v>
      </c>
      <c r="F4766" s="5" t="s">
        <v>2905</v>
      </c>
      <c r="G4766" s="5" t="s">
        <v>4050</v>
      </c>
      <c r="H4766" s="5" t="s">
        <v>485</v>
      </c>
      <c r="I4766" s="5" t="s">
        <v>152</v>
      </c>
      <c r="J4766" s="5" t="s">
        <v>128</v>
      </c>
      <c r="K4766" s="5" t="s">
        <v>107</v>
      </c>
      <c r="L4766" s="5" t="s">
        <v>306</v>
      </c>
      <c r="M4766" s="5" t="s">
        <v>85</v>
      </c>
      <c r="N4766" s="5" t="s">
        <v>307</v>
      </c>
      <c r="O4766" s="5" t="s">
        <v>187</v>
      </c>
      <c r="P4766" s="5" t="s">
        <v>95</v>
      </c>
      <c r="Q4766" s="5" t="s">
        <v>107</v>
      </c>
      <c r="R4766" s="5" t="s">
        <v>128</v>
      </c>
      <c r="S4766" s="5" t="s">
        <v>152</v>
      </c>
      <c r="T4766" s="5" t="s">
        <v>187</v>
      </c>
      <c r="U4766" s="5" t="s">
        <v>306</v>
      </c>
      <c r="V4766" s="5" t="s">
        <v>85</v>
      </c>
      <c r="W4766" s="5" t="s">
        <v>95</v>
      </c>
      <c r="X4766" s="5" t="s">
        <v>307</v>
      </c>
      <c r="Y4766" s="5" t="n">
        <v>0</v>
      </c>
      <c r="Z4766" s="5" t="n">
        <v>1</v>
      </c>
      <c r="AA4766" s="5" t="str">
        <f aca="false">IF(Y4766&gt;Z4766,"Win",IF(Y4766&lt;Z4766,"Loss","Draw"))</f>
        <v>Loss</v>
      </c>
      <c r="AB4766" s="5" t="s">
        <v>98</v>
      </c>
      <c r="AC4766" s="5" t="s">
        <v>99</v>
      </c>
      <c r="AD4766" s="5" t="s">
        <v>603</v>
      </c>
      <c r="AE4766" s="5" t="s">
        <v>603</v>
      </c>
      <c r="AF4766" s="5" t="str">
        <f aca="false">IF(AD4766&lt;AE4766,AD4766,AE4766)</f>
        <v>Baby Dragon, Barbarian Barrel, Goblin Cage, Golden Knight, Golem, Ice Wizard, Lightning, Tornado</v>
      </c>
      <c r="AG4766" s="5" t="str">
        <f aca="false">IF(AD4766&lt;AE4766,AE4766,AD4766)</f>
        <v>Baby Dragon, Barbarian Barrel, Goblin Cage, Golden Knight, Golem, Ice Wizard, Lightning, Tornado</v>
      </c>
      <c r="AH4766" s="5" t="str">
        <f aca="false">IF(AD4766=AF4766,AA4766,IF(AA4766="Win","Loss",IF(AA4766="Loss","Win","Draw")))</f>
        <v>Loss</v>
      </c>
      <c r="AI4766" s="5" t="s">
        <v>102</v>
      </c>
    </row>
    <row r="4767" customFormat="false" ht="15" hidden="false" customHeight="true" outlineLevel="0" collapsed="false">
      <c r="A4767" s="6" t="s">
        <v>8703</v>
      </c>
      <c r="B4767" s="5" t="n">
        <v>2</v>
      </c>
      <c r="C4767" s="6" t="s">
        <v>264</v>
      </c>
      <c r="D4767" s="5" t="s">
        <v>265</v>
      </c>
      <c r="E4767" s="5" t="s">
        <v>2904</v>
      </c>
      <c r="F4767" s="5" t="s">
        <v>2905</v>
      </c>
      <c r="G4767" s="5" t="s">
        <v>4052</v>
      </c>
      <c r="H4767" s="5" t="s">
        <v>485</v>
      </c>
      <c r="I4767" s="5" t="s">
        <v>418</v>
      </c>
      <c r="J4767" s="5" t="s">
        <v>186</v>
      </c>
      <c r="K4767" s="5" t="s">
        <v>284</v>
      </c>
      <c r="L4767" s="5" t="s">
        <v>93</v>
      </c>
      <c r="M4767" s="5" t="s">
        <v>110</v>
      </c>
      <c r="N4767" s="5" t="s">
        <v>242</v>
      </c>
      <c r="O4767" s="5" t="s">
        <v>96</v>
      </c>
      <c r="P4767" s="5" t="s">
        <v>114</v>
      </c>
      <c r="Q4767" s="5" t="s">
        <v>87</v>
      </c>
      <c r="R4767" s="5" t="s">
        <v>202</v>
      </c>
      <c r="S4767" s="5" t="s">
        <v>82</v>
      </c>
      <c r="T4767" s="5" t="s">
        <v>89</v>
      </c>
      <c r="U4767" s="5" t="s">
        <v>85</v>
      </c>
      <c r="V4767" s="5" t="s">
        <v>97</v>
      </c>
      <c r="W4767" s="5" t="s">
        <v>150</v>
      </c>
      <c r="X4767" s="5" t="s">
        <v>126</v>
      </c>
      <c r="Y4767" s="5" t="n">
        <v>2</v>
      </c>
      <c r="Z4767" s="5" t="n">
        <v>1</v>
      </c>
      <c r="AA4767" s="5" t="str">
        <f aca="false">IF(Y4767&gt;Z4767,"Win",IF(Y4767&lt;Z4767,"Loss","Draw"))</f>
        <v>Win</v>
      </c>
      <c r="AB4767" s="5" t="s">
        <v>98</v>
      </c>
      <c r="AC4767" s="5" t="s">
        <v>99</v>
      </c>
      <c r="AD4767" s="5" t="s">
        <v>1061</v>
      </c>
      <c r="AE4767" s="5" t="s">
        <v>3366</v>
      </c>
      <c r="AF4767" s="5" t="str">
        <f aca="false">IF(AD4767&lt;AE4767,AD4767,AE4767)</f>
        <v>Balloon, Bomber, Fireball, Giant Snowball, Inferno Dragon, Lava Hound, Minions, Skeleton Army</v>
      </c>
      <c r="AG4767" s="5" t="str">
        <f aca="false">IF(AD4767&lt;AE4767,AE4767,AD4767)</f>
        <v>Electro Spirit, Lightning, Magic Archer, Ronin, Royal Hogs, Skeletons, Tesla, The Log</v>
      </c>
      <c r="AH4767" s="5" t="str">
        <f aca="false">IF(AD4767=AF4767,AA4767,IF(AA4767="Win","Loss",IF(AA4767="Loss","Win","Draw")))</f>
        <v>Win</v>
      </c>
      <c r="AI4767" s="5" t="s">
        <v>102</v>
      </c>
    </row>
    <row r="4768" customFormat="false" ht="15" hidden="false" customHeight="true" outlineLevel="0" collapsed="false">
      <c r="A4768" s="8" t="s">
        <v>8704</v>
      </c>
      <c r="B4768" s="7" t="n">
        <v>1</v>
      </c>
      <c r="C4768" s="8" t="s">
        <v>264</v>
      </c>
      <c r="D4768" s="7" t="s">
        <v>265</v>
      </c>
      <c r="E4768" s="7" t="s">
        <v>2904</v>
      </c>
      <c r="F4768" s="7" t="s">
        <v>2905</v>
      </c>
      <c r="G4768" s="7" t="s">
        <v>4054</v>
      </c>
      <c r="H4768" s="7" t="s">
        <v>485</v>
      </c>
      <c r="I4768" s="7" t="s">
        <v>82</v>
      </c>
      <c r="J4768" s="7" t="s">
        <v>151</v>
      </c>
      <c r="K4768" s="7" t="s">
        <v>152</v>
      </c>
      <c r="L4768" s="7" t="s">
        <v>85</v>
      </c>
      <c r="M4768" s="7" t="s">
        <v>126</v>
      </c>
      <c r="N4768" s="7" t="s">
        <v>150</v>
      </c>
      <c r="O4768" s="7" t="s">
        <v>89</v>
      </c>
      <c r="P4768" s="7" t="s">
        <v>153</v>
      </c>
      <c r="Q4768" s="7" t="s">
        <v>177</v>
      </c>
      <c r="R4768" s="7" t="s">
        <v>83</v>
      </c>
      <c r="S4768" s="7" t="s">
        <v>124</v>
      </c>
      <c r="T4768" s="7" t="s">
        <v>150</v>
      </c>
      <c r="U4768" s="7" t="s">
        <v>215</v>
      </c>
      <c r="V4768" s="7" t="s">
        <v>257</v>
      </c>
      <c r="W4768" s="7" t="s">
        <v>93</v>
      </c>
      <c r="X4768" s="7" t="s">
        <v>95</v>
      </c>
      <c r="Y4768" s="7" t="n">
        <v>1</v>
      </c>
      <c r="Z4768" s="7" t="n">
        <v>0</v>
      </c>
      <c r="AA4768" s="7" t="str">
        <f aca="false">IF(Y4768&gt;Z4768,"Win",IF(Y4768&lt;Z4768,"Loss","Draw"))</f>
        <v>Win</v>
      </c>
      <c r="AB4768" s="7" t="s">
        <v>99</v>
      </c>
      <c r="AC4768" s="7" t="s">
        <v>99</v>
      </c>
      <c r="AD4768" s="7" t="s">
        <v>155</v>
      </c>
      <c r="AE4768" s="7" t="s">
        <v>3656</v>
      </c>
      <c r="AF4768" s="7" t="str">
        <f aca="false">IF(AD4768&lt;AE4768,AD4768,AE4768)</f>
        <v>Baby Dragon, Cannon, Electro Spirit, Lightning, Mighty Miner, Royal Hogs, Skeletons, The Log</v>
      </c>
      <c r="AG4768" s="7" t="str">
        <f aca="false">IF(AD4768&lt;AE4768,AE4768,AD4768)</f>
        <v>Barbarian Barrel, Electro Spirit, Fireball, Fisherman, Hunter, Monk, Royal Ghost, Royal Giant</v>
      </c>
      <c r="AH4768" s="7" t="str">
        <f aca="false">IF(AD4768=AF4768,AA4768,IF(AA4768="Win","Loss",IF(AA4768="Loss","Win","Draw")))</f>
        <v>Win</v>
      </c>
      <c r="AI4768" s="7" t="s">
        <v>102</v>
      </c>
    </row>
    <row r="4769" customFormat="false" ht="15" hidden="false" customHeight="true" outlineLevel="0" collapsed="false">
      <c r="A4769" s="8" t="s">
        <v>8705</v>
      </c>
      <c r="B4769" s="7" t="n">
        <v>1</v>
      </c>
      <c r="C4769" s="8" t="s">
        <v>264</v>
      </c>
      <c r="D4769" s="7" t="s">
        <v>265</v>
      </c>
      <c r="E4769" s="7" t="s">
        <v>2904</v>
      </c>
      <c r="F4769" s="7" t="s">
        <v>2905</v>
      </c>
      <c r="G4769" s="7" t="s">
        <v>4055</v>
      </c>
      <c r="H4769" s="7" t="s">
        <v>485</v>
      </c>
      <c r="I4769" s="7" t="s">
        <v>201</v>
      </c>
      <c r="J4769" s="7" t="s">
        <v>202</v>
      </c>
      <c r="K4769" s="7" t="s">
        <v>233</v>
      </c>
      <c r="L4769" s="7" t="s">
        <v>126</v>
      </c>
      <c r="M4769" s="7" t="s">
        <v>89</v>
      </c>
      <c r="N4769" s="7" t="s">
        <v>234</v>
      </c>
      <c r="O4769" s="7" t="s">
        <v>111</v>
      </c>
      <c r="P4769" s="7" t="s">
        <v>157</v>
      </c>
      <c r="Q4769" s="7" t="s">
        <v>137</v>
      </c>
      <c r="R4769" s="7" t="s">
        <v>202</v>
      </c>
      <c r="S4769" s="7" t="s">
        <v>114</v>
      </c>
      <c r="T4769" s="7" t="s">
        <v>157</v>
      </c>
      <c r="U4769" s="7" t="s">
        <v>88</v>
      </c>
      <c r="V4769" s="7" t="s">
        <v>87</v>
      </c>
      <c r="W4769" s="7" t="s">
        <v>97</v>
      </c>
      <c r="X4769" s="7" t="s">
        <v>116</v>
      </c>
      <c r="Y4769" s="7" t="n">
        <v>1</v>
      </c>
      <c r="Z4769" s="7" t="n">
        <v>0</v>
      </c>
      <c r="AA4769" s="7" t="str">
        <f aca="false">IF(Y4769&gt;Z4769,"Win",IF(Y4769&lt;Z4769,"Loss","Draw"))</f>
        <v>Win</v>
      </c>
      <c r="AB4769" s="7" t="s">
        <v>99</v>
      </c>
      <c r="AC4769" s="7" t="s">
        <v>99</v>
      </c>
      <c r="AD4769" s="7" t="s">
        <v>415</v>
      </c>
      <c r="AE4769" s="7" t="s">
        <v>3902</v>
      </c>
      <c r="AF4769" s="7" t="str">
        <f aca="false">IF(AD4769&lt;AE4769,AD4769,AE4769)</f>
        <v>Bats, Bomb Tower, Fire Spirit, Magic Archer, Miner, Skeletons, The Log, Wall Breakers</v>
      </c>
      <c r="AG4769" s="7" t="str">
        <f aca="false">IF(AD4769&lt;AE4769,AE4769,AD4769)</f>
        <v>Berserker, Fire Spirit, Giant Snowball, Goblin Drill, Magic Archer, Poison, Ronin, Tesla</v>
      </c>
      <c r="AH4769" s="7" t="str">
        <f aca="false">IF(AD4769=AF4769,AA4769,IF(AA4769="Win","Loss",IF(AA4769="Loss","Win","Draw")))</f>
        <v>Win</v>
      </c>
      <c r="AI4769" s="7" t="s">
        <v>102</v>
      </c>
    </row>
    <row r="4770" customFormat="false" ht="15" hidden="false" customHeight="true" outlineLevel="0" collapsed="false">
      <c r="A4770" s="8" t="s">
        <v>8706</v>
      </c>
      <c r="B4770" s="7" t="n">
        <v>1</v>
      </c>
      <c r="C4770" s="8" t="s">
        <v>264</v>
      </c>
      <c r="D4770" s="7" t="s">
        <v>265</v>
      </c>
      <c r="E4770" s="7" t="s">
        <v>2904</v>
      </c>
      <c r="F4770" s="7" t="s">
        <v>2905</v>
      </c>
      <c r="G4770" s="7" t="s">
        <v>4057</v>
      </c>
      <c r="H4770" s="7" t="s">
        <v>485</v>
      </c>
      <c r="I4770" s="7" t="s">
        <v>137</v>
      </c>
      <c r="J4770" s="7" t="s">
        <v>241</v>
      </c>
      <c r="K4770" s="7" t="s">
        <v>114</v>
      </c>
      <c r="L4770" s="7" t="s">
        <v>157</v>
      </c>
      <c r="M4770" s="7" t="s">
        <v>126</v>
      </c>
      <c r="N4770" s="7" t="s">
        <v>87</v>
      </c>
      <c r="O4770" s="7" t="s">
        <v>242</v>
      </c>
      <c r="P4770" s="7" t="s">
        <v>116</v>
      </c>
      <c r="Q4770" s="7" t="s">
        <v>90</v>
      </c>
      <c r="R4770" s="7" t="s">
        <v>123</v>
      </c>
      <c r="S4770" s="7" t="s">
        <v>124</v>
      </c>
      <c r="T4770" s="7" t="s">
        <v>85</v>
      </c>
      <c r="U4770" s="7" t="s">
        <v>125</v>
      </c>
      <c r="V4770" s="7" t="s">
        <v>96</v>
      </c>
      <c r="W4770" s="7" t="s">
        <v>95</v>
      </c>
      <c r="X4770" s="7" t="s">
        <v>126</v>
      </c>
      <c r="Y4770" s="7" t="n">
        <v>0</v>
      </c>
      <c r="Z4770" s="7" t="n">
        <v>1</v>
      </c>
      <c r="AA4770" s="7" t="str">
        <f aca="false">IF(Y4770&gt;Z4770,"Win",IF(Y4770&lt;Z4770,"Loss","Draw"))</f>
        <v>Loss</v>
      </c>
      <c r="AB4770" s="7" t="s">
        <v>99</v>
      </c>
      <c r="AC4770" s="7" t="s">
        <v>99</v>
      </c>
      <c r="AD4770" s="7" t="s">
        <v>243</v>
      </c>
      <c r="AE4770" s="7" t="s">
        <v>134</v>
      </c>
      <c r="AF4770" s="7" t="str">
        <f aca="false">IF(AD4770&lt;AE4770,AD4770,AE4770)</f>
        <v>Barbarian Barrel, Cannon Cart, Goblinstein, Lightning, Minions, Mortar, Royal Ghost, Skeletons</v>
      </c>
      <c r="AG4770" s="7" t="str">
        <f aca="false">IF(AD4770&lt;AE4770,AE4770,AD4770)</f>
        <v>Bomber, Fire Spirit, Giant Snowball, Goblin Drill, Knight, Poison, Skeletons, Tesla</v>
      </c>
      <c r="AH4770" s="7" t="str">
        <f aca="false">IF(AD4770=AF4770,AA4770,IF(AA4770="Win","Loss",IF(AA4770="Loss","Win","Draw")))</f>
        <v>Win</v>
      </c>
      <c r="AI4770" s="7" t="s">
        <v>102</v>
      </c>
    </row>
    <row r="4771" customFormat="false" ht="15" hidden="false" customHeight="true" outlineLevel="0" collapsed="false">
      <c r="A4771" s="6" t="s">
        <v>8707</v>
      </c>
      <c r="B4771" s="5" t="n">
        <v>1</v>
      </c>
      <c r="C4771" s="6" t="s">
        <v>264</v>
      </c>
      <c r="D4771" s="5" t="s">
        <v>265</v>
      </c>
      <c r="E4771" s="5" t="s">
        <v>8419</v>
      </c>
      <c r="F4771" s="5" t="s">
        <v>8420</v>
      </c>
      <c r="G4771" s="5" t="s">
        <v>8708</v>
      </c>
      <c r="H4771" s="5" t="s">
        <v>163</v>
      </c>
      <c r="I4771" s="5" t="s">
        <v>185</v>
      </c>
      <c r="J4771" s="5" t="s">
        <v>186</v>
      </c>
      <c r="K4771" s="5" t="s">
        <v>109</v>
      </c>
      <c r="L4771" s="5" t="s">
        <v>111</v>
      </c>
      <c r="M4771" s="5" t="s">
        <v>187</v>
      </c>
      <c r="N4771" s="5" t="s">
        <v>126</v>
      </c>
      <c r="O4771" s="5" t="s">
        <v>117</v>
      </c>
      <c r="P4771" s="5" t="s">
        <v>153</v>
      </c>
      <c r="Q4771" s="5" t="s">
        <v>114</v>
      </c>
      <c r="R4771" s="5" t="s">
        <v>241</v>
      </c>
      <c r="S4771" s="5" t="s">
        <v>153</v>
      </c>
      <c r="T4771" s="5" t="s">
        <v>137</v>
      </c>
      <c r="U4771" s="5" t="s">
        <v>116</v>
      </c>
      <c r="V4771" s="5" t="s">
        <v>242</v>
      </c>
      <c r="W4771" s="5" t="s">
        <v>157</v>
      </c>
      <c r="X4771" s="5" t="s">
        <v>126</v>
      </c>
      <c r="Y4771" s="5" t="n">
        <v>1</v>
      </c>
      <c r="Z4771" s="5" t="n">
        <v>0</v>
      </c>
      <c r="AA4771" s="5" t="str">
        <f aca="false">IF(Y4771&gt;Z4771,"Win",IF(Y4771&lt;Z4771,"Loss","Draw"))</f>
        <v>Win</v>
      </c>
      <c r="AB4771" s="5" t="s">
        <v>98</v>
      </c>
      <c r="AC4771" s="5" t="s">
        <v>99</v>
      </c>
      <c r="AD4771" s="5" t="s">
        <v>8709</v>
      </c>
      <c r="AE4771" s="5" t="s">
        <v>1635</v>
      </c>
      <c r="AF4771" s="5" t="str">
        <f aca="false">IF(AD4771&lt;AE4771,AD4771,AE4771)</f>
        <v>Balloon, Cannon, Executioner, Giant Skeleton, Miner, Skeletons, Tornado, Zap</v>
      </c>
      <c r="AG4771" s="5" t="str">
        <f aca="false">IF(AD4771&lt;AE4771,AE4771,AD4771)</f>
        <v>Bomber, Cannon, Fire Spirit, Giant Snowball, Goblin Drill, Knight, Poison, Skeletons</v>
      </c>
      <c r="AH4771" s="5" t="str">
        <f aca="false">IF(AD4771=AF4771,AA4771,IF(AA4771="Win","Loss",IF(AA4771="Loss","Win","Draw")))</f>
        <v>Win</v>
      </c>
      <c r="AI4771" s="5" t="s">
        <v>102</v>
      </c>
    </row>
    <row r="4772" customFormat="false" ht="15" hidden="false" customHeight="true" outlineLevel="0" collapsed="false">
      <c r="A4772" s="6" t="s">
        <v>8707</v>
      </c>
      <c r="B4772" s="5" t="n">
        <v>2</v>
      </c>
      <c r="C4772" s="6" t="s">
        <v>264</v>
      </c>
      <c r="D4772" s="5" t="s">
        <v>265</v>
      </c>
      <c r="E4772" s="5" t="s">
        <v>8419</v>
      </c>
      <c r="F4772" s="5" t="s">
        <v>8420</v>
      </c>
      <c r="G4772" s="5" t="s">
        <v>6831</v>
      </c>
      <c r="H4772" s="5" t="s">
        <v>81</v>
      </c>
      <c r="I4772" s="5" t="s">
        <v>129</v>
      </c>
      <c r="J4772" s="5" t="s">
        <v>139</v>
      </c>
      <c r="K4772" s="5" t="s">
        <v>84</v>
      </c>
      <c r="L4772" s="5" t="s">
        <v>115</v>
      </c>
      <c r="M4772" s="5" t="s">
        <v>88</v>
      </c>
      <c r="N4772" s="5" t="s">
        <v>116</v>
      </c>
      <c r="O4772" s="5" t="s">
        <v>119</v>
      </c>
      <c r="P4772" s="5" t="s">
        <v>114</v>
      </c>
      <c r="Q4772" s="5" t="s">
        <v>141</v>
      </c>
      <c r="R4772" s="5" t="s">
        <v>139</v>
      </c>
      <c r="S4772" s="5" t="s">
        <v>109</v>
      </c>
      <c r="T4772" s="5" t="s">
        <v>130</v>
      </c>
      <c r="U4772" s="5" t="s">
        <v>88</v>
      </c>
      <c r="V4772" s="5" t="s">
        <v>441</v>
      </c>
      <c r="W4772" s="5" t="s">
        <v>306</v>
      </c>
      <c r="X4772" s="5" t="s">
        <v>440</v>
      </c>
      <c r="Y4772" s="5" t="n">
        <v>1</v>
      </c>
      <c r="Z4772" s="5" t="n">
        <v>0</v>
      </c>
      <c r="AA4772" s="5" t="str">
        <f aca="false">IF(Y4772&gt;Z4772,"Win",IF(Y4772&lt;Z4772,"Loss","Draw"))</f>
        <v>Win</v>
      </c>
      <c r="AB4772" s="5" t="s">
        <v>98</v>
      </c>
      <c r="AC4772" s="5" t="s">
        <v>99</v>
      </c>
      <c r="AD4772" s="5" t="s">
        <v>8710</v>
      </c>
      <c r="AE4772" s="5" t="s">
        <v>8711</v>
      </c>
      <c r="AF4772" s="5" t="str">
        <f aca="false">IF(AD4772&lt;AE4772,AD4772,AE4772)</f>
        <v>Archers, Berserker, Giant Snowball, Goblin Hut, Graveyard, Mega Knight, Mega Minion, Poison</v>
      </c>
      <c r="AG4772" s="5" t="str">
        <f aca="false">IF(AD4772&lt;AE4772,AE4772,AD4772)</f>
        <v>Arrows, Berserker, Elite Barbarians, Golem, Lumberjack, Mega Minion, Night Witch, Zap</v>
      </c>
      <c r="AH4772" s="5" t="str">
        <f aca="false">IF(AD4772=AF4772,AA4772,IF(AA4772="Win","Loss",IF(AA4772="Loss","Win","Draw")))</f>
        <v>Win</v>
      </c>
      <c r="AI4772" s="5" t="s">
        <v>102</v>
      </c>
    </row>
    <row r="4773" customFormat="false" ht="15" hidden="false" customHeight="true" outlineLevel="0" collapsed="false">
      <c r="A4773" s="6" t="s">
        <v>8712</v>
      </c>
      <c r="B4773" s="5" t="n">
        <v>1</v>
      </c>
      <c r="C4773" s="6" t="s">
        <v>264</v>
      </c>
      <c r="D4773" s="5" t="s">
        <v>265</v>
      </c>
      <c r="E4773" s="5" t="s">
        <v>8713</v>
      </c>
      <c r="F4773" s="5" t="s">
        <v>8714</v>
      </c>
      <c r="G4773" s="5" t="s">
        <v>8715</v>
      </c>
      <c r="H4773" s="5" t="s">
        <v>163</v>
      </c>
      <c r="I4773" s="5" t="s">
        <v>82</v>
      </c>
      <c r="J4773" s="5" t="s">
        <v>151</v>
      </c>
      <c r="K4773" s="5" t="s">
        <v>152</v>
      </c>
      <c r="L4773" s="5" t="s">
        <v>85</v>
      </c>
      <c r="M4773" s="5" t="s">
        <v>150</v>
      </c>
      <c r="N4773" s="5" t="s">
        <v>126</v>
      </c>
      <c r="O4773" s="5" t="s">
        <v>89</v>
      </c>
      <c r="P4773" s="5" t="s">
        <v>153</v>
      </c>
      <c r="Q4773" s="5" t="s">
        <v>448</v>
      </c>
      <c r="R4773" s="5" t="s">
        <v>447</v>
      </c>
      <c r="S4773" s="5" t="s">
        <v>114</v>
      </c>
      <c r="T4773" s="5" t="s">
        <v>323</v>
      </c>
      <c r="U4773" s="5" t="s">
        <v>158</v>
      </c>
      <c r="V4773" s="5" t="s">
        <v>96</v>
      </c>
      <c r="W4773" s="5" t="s">
        <v>130</v>
      </c>
      <c r="X4773" s="5" t="s">
        <v>115</v>
      </c>
      <c r="Y4773" s="5" t="n">
        <v>1</v>
      </c>
      <c r="Z4773" s="5" t="n">
        <v>0</v>
      </c>
      <c r="AA4773" s="5" t="str">
        <f aca="false">IF(Y4773&gt;Z4773,"Win",IF(Y4773&lt;Z4773,"Loss","Draw"))</f>
        <v>Win</v>
      </c>
      <c r="AB4773" s="5" t="s">
        <v>98</v>
      </c>
      <c r="AC4773" s="5" t="s">
        <v>99</v>
      </c>
      <c r="AD4773" s="5" t="s">
        <v>155</v>
      </c>
      <c r="AE4773" s="5" t="s">
        <v>1896</v>
      </c>
      <c r="AF4773" s="5" t="str">
        <f aca="false">IF(AD4773&lt;AE4773,AD4773,AE4773)</f>
        <v>Arrows, Bowler, Giant, Giant Snowball, Graveyard, Mini P.E.K.K.A, Minions, Witch</v>
      </c>
      <c r="AG4773" s="5" t="str">
        <f aca="false">IF(AD4773&lt;AE4773,AE4773,AD4773)</f>
        <v>Baby Dragon, Cannon, Electro Spirit, Lightning, Mighty Miner, Royal Hogs, Skeletons, The Log</v>
      </c>
      <c r="AH4773" s="5" t="str">
        <f aca="false">IF(AD4773=AF4773,AA4773,IF(AA4773="Win","Loss",IF(AA4773="Loss","Win","Draw")))</f>
        <v>Loss</v>
      </c>
      <c r="AI4773" s="5" t="s">
        <v>102</v>
      </c>
    </row>
    <row r="4774" customFormat="false" ht="15" hidden="false" customHeight="true" outlineLevel="0" collapsed="false">
      <c r="A4774" s="6" t="s">
        <v>8712</v>
      </c>
      <c r="B4774" s="5" t="n">
        <v>2</v>
      </c>
      <c r="C4774" s="6" t="s">
        <v>264</v>
      </c>
      <c r="D4774" s="5" t="s">
        <v>265</v>
      </c>
      <c r="E4774" s="5" t="s">
        <v>8713</v>
      </c>
      <c r="F4774" s="5" t="s">
        <v>8714</v>
      </c>
      <c r="G4774" s="5" t="s">
        <v>974</v>
      </c>
      <c r="H4774" s="5" t="s">
        <v>163</v>
      </c>
      <c r="I4774" s="5" t="s">
        <v>84</v>
      </c>
      <c r="J4774" s="5" t="s">
        <v>241</v>
      </c>
      <c r="K4774" s="5" t="s">
        <v>114</v>
      </c>
      <c r="L4774" s="5" t="s">
        <v>157</v>
      </c>
      <c r="M4774" s="5" t="s">
        <v>119</v>
      </c>
      <c r="N4774" s="5" t="s">
        <v>138</v>
      </c>
      <c r="O4774" s="5" t="s">
        <v>137</v>
      </c>
      <c r="P4774" s="5" t="s">
        <v>116</v>
      </c>
      <c r="Q4774" s="5" t="s">
        <v>87</v>
      </c>
      <c r="R4774" s="5" t="s">
        <v>241</v>
      </c>
      <c r="S4774" s="5" t="s">
        <v>84</v>
      </c>
      <c r="T4774" s="5" t="s">
        <v>455</v>
      </c>
      <c r="U4774" s="5" t="s">
        <v>89</v>
      </c>
      <c r="V4774" s="5" t="s">
        <v>93</v>
      </c>
      <c r="W4774" s="5" t="s">
        <v>126</v>
      </c>
      <c r="X4774" s="5" t="s">
        <v>150</v>
      </c>
      <c r="Y4774" s="5" t="n">
        <v>1</v>
      </c>
      <c r="Z4774" s="5" t="n">
        <v>0</v>
      </c>
      <c r="AA4774" s="5" t="str">
        <f aca="false">IF(Y4774&gt;Z4774,"Win",IF(Y4774&lt;Z4774,"Loss","Draw"))</f>
        <v>Win</v>
      </c>
      <c r="AB4774" s="5" t="s">
        <v>98</v>
      </c>
      <c r="AC4774" s="5" t="s">
        <v>99</v>
      </c>
      <c r="AD4774" s="5" t="s">
        <v>6287</v>
      </c>
      <c r="AE4774" s="5" t="s">
        <v>456</v>
      </c>
      <c r="AF4774" s="5" t="str">
        <f aca="false">IF(AD4774&lt;AE4774,AD4774,AE4774)</f>
        <v>Archers, Electro Spirit, Fireball, Knight, Skeletons, Tesla, The Log, X-Bow</v>
      </c>
      <c r="AG4774" s="5" t="str">
        <f aca="false">IF(AD4774&lt;AE4774,AE4774,AD4774)</f>
        <v>Archers, Fire Spirit, Giant Snowball, Goblin Demolisher, Goblin Drill, Goblin Hut, Knight, Poison</v>
      </c>
      <c r="AH4774" s="5" t="str">
        <f aca="false">IF(AD4774=AF4774,AA4774,IF(AA4774="Win","Loss",IF(AA4774="Loss","Win","Draw")))</f>
        <v>Loss</v>
      </c>
      <c r="AI4774" s="5" t="s">
        <v>102</v>
      </c>
    </row>
    <row r="4775" customFormat="false" ht="15" hidden="false" customHeight="true" outlineLevel="0" collapsed="false">
      <c r="A4775" s="6" t="s">
        <v>8716</v>
      </c>
      <c r="B4775" s="5" t="n">
        <v>1</v>
      </c>
      <c r="C4775" s="6" t="s">
        <v>264</v>
      </c>
      <c r="D4775" s="5" t="s">
        <v>265</v>
      </c>
      <c r="E4775" s="5" t="s">
        <v>1003</v>
      </c>
      <c r="F4775" s="5" t="s">
        <v>1004</v>
      </c>
      <c r="G4775" s="5" t="s">
        <v>8717</v>
      </c>
      <c r="H4775" s="5" t="s">
        <v>163</v>
      </c>
      <c r="I4775" s="5" t="s">
        <v>201</v>
      </c>
      <c r="J4775" s="5" t="s">
        <v>202</v>
      </c>
      <c r="K4775" s="5" t="s">
        <v>233</v>
      </c>
      <c r="L4775" s="5" t="s">
        <v>111</v>
      </c>
      <c r="M4775" s="5" t="s">
        <v>88</v>
      </c>
      <c r="N4775" s="5" t="s">
        <v>157</v>
      </c>
      <c r="O4775" s="5" t="s">
        <v>204</v>
      </c>
      <c r="P4775" s="5" t="s">
        <v>234</v>
      </c>
      <c r="Q4775" s="5" t="s">
        <v>129</v>
      </c>
      <c r="R4775" s="5" t="s">
        <v>108</v>
      </c>
      <c r="S4775" s="5" t="s">
        <v>127</v>
      </c>
      <c r="T4775" s="5" t="s">
        <v>131</v>
      </c>
      <c r="U4775" s="5" t="s">
        <v>133</v>
      </c>
      <c r="V4775" s="5" t="s">
        <v>130</v>
      </c>
      <c r="W4775" s="5" t="s">
        <v>173</v>
      </c>
      <c r="X4775" s="5" t="s">
        <v>97</v>
      </c>
      <c r="Y4775" s="5" t="n">
        <v>1</v>
      </c>
      <c r="Z4775" s="5" t="n">
        <v>0</v>
      </c>
      <c r="AA4775" s="5" t="str">
        <f aca="false">IF(Y4775&gt;Z4775,"Win",IF(Y4775&lt;Z4775,"Loss","Draw"))</f>
        <v>Win</v>
      </c>
      <c r="AB4775" s="5" t="s">
        <v>98</v>
      </c>
      <c r="AC4775" s="5" t="s">
        <v>99</v>
      </c>
      <c r="AD4775" s="5" t="s">
        <v>380</v>
      </c>
      <c r="AE4775" s="5" t="s">
        <v>8718</v>
      </c>
      <c r="AF4775" s="5" t="str">
        <f aca="false">IF(AD4775&lt;AE4775,AD4775,AE4775)</f>
        <v>Arrows, Bandit, Battle Ram, Dark Prince, Mega Knight, Mother Witch, Ronin, Zappies</v>
      </c>
      <c r="AG4775" s="5" t="str">
        <f aca="false">IF(AD4775&lt;AE4775,AE4775,AD4775)</f>
        <v>Bats, Berserker, Bomb Tower, Fire Spirit, Magic Archer, Miner, Royal Delivery, Wall Breakers</v>
      </c>
      <c r="AH4775" s="5" t="str">
        <f aca="false">IF(AD4775=AF4775,AA4775,IF(AA4775="Win","Loss",IF(AA4775="Loss","Win","Draw")))</f>
        <v>Loss</v>
      </c>
      <c r="AI4775" s="5" t="s">
        <v>102</v>
      </c>
    </row>
    <row r="4776" customFormat="false" ht="15" hidden="false" customHeight="true" outlineLevel="0" collapsed="false">
      <c r="A4776" s="6" t="s">
        <v>8716</v>
      </c>
      <c r="B4776" s="5" t="n">
        <v>2</v>
      </c>
      <c r="C4776" s="6" t="s">
        <v>264</v>
      </c>
      <c r="D4776" s="5" t="s">
        <v>265</v>
      </c>
      <c r="E4776" s="5" t="s">
        <v>1003</v>
      </c>
      <c r="F4776" s="5" t="s">
        <v>1004</v>
      </c>
      <c r="G4776" s="5" t="s">
        <v>1177</v>
      </c>
      <c r="H4776" s="5" t="s">
        <v>163</v>
      </c>
      <c r="I4776" s="5" t="s">
        <v>84</v>
      </c>
      <c r="J4776" s="5" t="s">
        <v>108</v>
      </c>
      <c r="K4776" s="5" t="s">
        <v>87</v>
      </c>
      <c r="L4776" s="5" t="s">
        <v>115</v>
      </c>
      <c r="M4776" s="5" t="s">
        <v>116</v>
      </c>
      <c r="N4776" s="5" t="s">
        <v>126</v>
      </c>
      <c r="O4776" s="5" t="s">
        <v>118</v>
      </c>
      <c r="P4776" s="5" t="s">
        <v>95</v>
      </c>
      <c r="Q4776" s="5" t="s">
        <v>257</v>
      </c>
      <c r="R4776" s="5" t="s">
        <v>186</v>
      </c>
      <c r="S4776" s="5" t="s">
        <v>109</v>
      </c>
      <c r="T4776" s="5" t="s">
        <v>111</v>
      </c>
      <c r="U4776" s="5" t="s">
        <v>117</v>
      </c>
      <c r="V4776" s="5" t="s">
        <v>140</v>
      </c>
      <c r="W4776" s="5" t="s">
        <v>96</v>
      </c>
      <c r="X4776" s="5" t="s">
        <v>150</v>
      </c>
      <c r="Y4776" s="5" t="n">
        <v>1</v>
      </c>
      <c r="Z4776" s="5" t="n">
        <v>0</v>
      </c>
      <c r="AA4776" s="5" t="str">
        <f aca="false">IF(Y4776&gt;Z4776,"Win",IF(Y4776&lt;Z4776,"Loss","Draw"))</f>
        <v>Win</v>
      </c>
      <c r="AB4776" s="5" t="s">
        <v>98</v>
      </c>
      <c r="AC4776" s="5" t="s">
        <v>99</v>
      </c>
      <c r="AD4776" s="5" t="s">
        <v>703</v>
      </c>
      <c r="AE4776" s="5" t="s">
        <v>6932</v>
      </c>
      <c r="AF4776" s="5" t="str">
        <f aca="false">IF(AD4776&lt;AE4776,AD4776,AE4776)</f>
        <v>Archers, Barbarian Barrel, Dark Prince, Graveyard, Ice Spirit, Poison, Skeletons, Tesla</v>
      </c>
      <c r="AG4776" s="5" t="str">
        <f aca="false">IF(AD4776&lt;AE4776,AE4776,AD4776)</f>
        <v>Balloon, Electro Spirit, Giant Skeleton, Hunter, Ice Golem, Miner, Minions, Zap</v>
      </c>
      <c r="AH4776" s="5" t="str">
        <f aca="false">IF(AD4776=AF4776,AA4776,IF(AA4776="Win","Loss",IF(AA4776="Loss","Win","Draw")))</f>
        <v>Win</v>
      </c>
      <c r="AI4776" s="5" t="s">
        <v>102</v>
      </c>
    </row>
    <row r="4777" customFormat="false" ht="15" hidden="false" customHeight="true" outlineLevel="0" collapsed="false">
      <c r="A4777" s="6" t="s">
        <v>8719</v>
      </c>
      <c r="B4777" s="5" t="n">
        <v>1</v>
      </c>
      <c r="C4777" s="6" t="s">
        <v>264</v>
      </c>
      <c r="D4777" s="5" t="s">
        <v>265</v>
      </c>
      <c r="E4777" s="5" t="s">
        <v>1754</v>
      </c>
      <c r="F4777" s="5" t="s">
        <v>1755</v>
      </c>
      <c r="G4777" s="5" t="s">
        <v>6140</v>
      </c>
      <c r="H4777" s="5" t="s">
        <v>81</v>
      </c>
      <c r="I4777" s="5" t="s">
        <v>137</v>
      </c>
      <c r="J4777" s="5" t="s">
        <v>241</v>
      </c>
      <c r="K4777" s="5" t="s">
        <v>114</v>
      </c>
      <c r="L4777" s="5" t="s">
        <v>126</v>
      </c>
      <c r="M4777" s="5" t="s">
        <v>138</v>
      </c>
      <c r="N4777" s="5" t="s">
        <v>116</v>
      </c>
      <c r="O4777" s="5" t="s">
        <v>157</v>
      </c>
      <c r="P4777" s="5" t="s">
        <v>87</v>
      </c>
      <c r="Q4777" s="5" t="s">
        <v>137</v>
      </c>
      <c r="R4777" s="5" t="s">
        <v>202</v>
      </c>
      <c r="S4777" s="5" t="s">
        <v>114</v>
      </c>
      <c r="T4777" s="5" t="s">
        <v>97</v>
      </c>
      <c r="U4777" s="5" t="s">
        <v>88</v>
      </c>
      <c r="V4777" s="5" t="s">
        <v>116</v>
      </c>
      <c r="W4777" s="5" t="s">
        <v>157</v>
      </c>
      <c r="X4777" s="5" t="s">
        <v>87</v>
      </c>
      <c r="Y4777" s="5" t="n">
        <v>1</v>
      </c>
      <c r="Z4777" s="5" t="n">
        <v>0</v>
      </c>
      <c r="AA4777" s="5" t="str">
        <f aca="false">IF(Y4777&gt;Z4777,"Win",IF(Y4777&lt;Z4777,"Loss","Draw"))</f>
        <v>Win</v>
      </c>
      <c r="AB4777" s="5" t="s">
        <v>98</v>
      </c>
      <c r="AC4777" s="5" t="s">
        <v>99</v>
      </c>
      <c r="AD4777" s="5" t="s">
        <v>267</v>
      </c>
      <c r="AE4777" s="5" t="s">
        <v>3902</v>
      </c>
      <c r="AF4777" s="5" t="str">
        <f aca="false">IF(AD4777&lt;AE4777,AD4777,AE4777)</f>
        <v>Berserker, Fire Spirit, Giant Snowball, Goblin Drill, Magic Archer, Poison, Ronin, Tesla</v>
      </c>
      <c r="AG4777" s="5" t="str">
        <f aca="false">IF(AD4777&lt;AE4777,AE4777,AD4777)</f>
        <v>Fire Spirit, Giant Snowball, Goblin Demolisher, Goblin Drill, Knight, Poison, Skeletons, Tesla</v>
      </c>
      <c r="AH4777" s="5" t="str">
        <f aca="false">IF(AD4777=AF4777,AA4777,IF(AA4777="Win","Loss",IF(AA4777="Loss","Win","Draw")))</f>
        <v>Loss</v>
      </c>
      <c r="AI4777" s="5" t="s">
        <v>102</v>
      </c>
    </row>
    <row r="4778" customFormat="false" ht="15" hidden="false" customHeight="true" outlineLevel="0" collapsed="false">
      <c r="A4778" s="6" t="s">
        <v>8719</v>
      </c>
      <c r="B4778" s="5" t="n">
        <v>2</v>
      </c>
      <c r="C4778" s="6" t="s">
        <v>264</v>
      </c>
      <c r="D4778" s="5" t="s">
        <v>265</v>
      </c>
      <c r="E4778" s="5" t="s">
        <v>1754</v>
      </c>
      <c r="F4778" s="5" t="s">
        <v>1755</v>
      </c>
      <c r="G4778" s="5" t="s">
        <v>5363</v>
      </c>
      <c r="H4778" s="5" t="s">
        <v>81</v>
      </c>
      <c r="I4778" s="5" t="s">
        <v>141</v>
      </c>
      <c r="J4778" s="5" t="s">
        <v>95</v>
      </c>
      <c r="K4778" s="5" t="s">
        <v>107</v>
      </c>
      <c r="L4778" s="5" t="s">
        <v>178</v>
      </c>
      <c r="M4778" s="5" t="s">
        <v>177</v>
      </c>
      <c r="N4778" s="5" t="s">
        <v>93</v>
      </c>
      <c r="O4778" s="5" t="s">
        <v>143</v>
      </c>
      <c r="P4778" s="5" t="s">
        <v>150</v>
      </c>
      <c r="Q4778" s="5" t="s">
        <v>152</v>
      </c>
      <c r="R4778" s="5" t="s">
        <v>158</v>
      </c>
      <c r="S4778" s="5" t="s">
        <v>107</v>
      </c>
      <c r="T4778" s="5" t="s">
        <v>387</v>
      </c>
      <c r="U4778" s="5" t="s">
        <v>85</v>
      </c>
      <c r="V4778" s="5" t="s">
        <v>307</v>
      </c>
      <c r="W4778" s="5" t="s">
        <v>187</v>
      </c>
      <c r="X4778" s="5" t="s">
        <v>95</v>
      </c>
      <c r="Y4778" s="5" t="n">
        <v>1</v>
      </c>
      <c r="Z4778" s="5" t="n">
        <v>0</v>
      </c>
      <c r="AA4778" s="5" t="str">
        <f aca="false">IF(Y4778&gt;Z4778,"Win",IF(Y4778&lt;Z4778,"Loss","Draw"))</f>
        <v>Win</v>
      </c>
      <c r="AB4778" s="5" t="s">
        <v>98</v>
      </c>
      <c r="AC4778" s="5" t="s">
        <v>99</v>
      </c>
      <c r="AD4778" s="5" t="s">
        <v>180</v>
      </c>
      <c r="AE4778" s="5" t="s">
        <v>1103</v>
      </c>
      <c r="AF4778" s="5" t="str">
        <f aca="false">IF(AD4778&lt;AE4778,AD4778,AE4778)</f>
        <v>Baby Dragon, Barbarian Barrel, Bowler, Electro Giant, Goblin Cage, Ice Wizard, Lightning, Tornado</v>
      </c>
      <c r="AG4778" s="5" t="str">
        <f aca="false">IF(AD4778&lt;AE4778,AE4778,AD4778)</f>
        <v>Barbarian Barrel, Electro Spirit, Fireball, Goblin Cage, Heal Spirit, Lumberjack, Phoenix, Royal Giant</v>
      </c>
      <c r="AH4778" s="5" t="str">
        <f aca="false">IF(AD4778=AF4778,AA4778,IF(AA4778="Win","Loss",IF(AA4778="Loss","Win","Draw")))</f>
        <v>Loss</v>
      </c>
      <c r="AI4778" s="5" t="s">
        <v>102</v>
      </c>
    </row>
    <row r="4779" customFormat="false" ht="15" hidden="false" customHeight="true" outlineLevel="0" collapsed="false">
      <c r="A4779" s="6" t="s">
        <v>8720</v>
      </c>
      <c r="B4779" s="5" t="n">
        <v>1</v>
      </c>
      <c r="C4779" s="6" t="s">
        <v>264</v>
      </c>
      <c r="D4779" s="5" t="s">
        <v>265</v>
      </c>
      <c r="E4779" s="5" t="s">
        <v>3302</v>
      </c>
      <c r="F4779" s="5" t="s">
        <v>3303</v>
      </c>
      <c r="G4779" s="5" t="s">
        <v>8721</v>
      </c>
      <c r="H4779" s="5" t="s">
        <v>715</v>
      </c>
      <c r="I4779" s="5" t="s">
        <v>159</v>
      </c>
      <c r="J4779" s="5" t="s">
        <v>151</v>
      </c>
      <c r="K4779" s="5" t="s">
        <v>203</v>
      </c>
      <c r="L4779" s="5" t="s">
        <v>204</v>
      </c>
      <c r="M4779" s="5" t="s">
        <v>157</v>
      </c>
      <c r="N4779" s="5" t="s">
        <v>118</v>
      </c>
      <c r="O4779" s="5" t="s">
        <v>88</v>
      </c>
      <c r="P4779" s="5" t="s">
        <v>234</v>
      </c>
      <c r="Q4779" s="5" t="s">
        <v>141</v>
      </c>
      <c r="R4779" s="5" t="s">
        <v>95</v>
      </c>
      <c r="S4779" s="5" t="s">
        <v>107</v>
      </c>
      <c r="T4779" s="5" t="s">
        <v>177</v>
      </c>
      <c r="U4779" s="5" t="s">
        <v>178</v>
      </c>
      <c r="V4779" s="5" t="s">
        <v>93</v>
      </c>
      <c r="W4779" s="5" t="s">
        <v>150</v>
      </c>
      <c r="X4779" s="5" t="s">
        <v>143</v>
      </c>
      <c r="Y4779" s="5" t="n">
        <v>1</v>
      </c>
      <c r="Z4779" s="5" t="n">
        <v>0</v>
      </c>
      <c r="AA4779" s="5" t="str">
        <f aca="false">IF(Y4779&gt;Z4779,"Win",IF(Y4779&lt;Z4779,"Loss","Draw"))</f>
        <v>Win</v>
      </c>
      <c r="AB4779" s="5" t="s">
        <v>98</v>
      </c>
      <c r="AC4779" s="5" t="s">
        <v>99</v>
      </c>
      <c r="AD4779" s="5" t="s">
        <v>497</v>
      </c>
      <c r="AE4779" s="5" t="s">
        <v>180</v>
      </c>
      <c r="AF4779" s="5" t="str">
        <f aca="false">IF(AD4779&lt;AE4779,AD4779,AE4779)</f>
        <v>Barbarian Barrel, Electro Spirit, Fireball, Goblin Cage, Heal Spirit, Lumberjack, Phoenix, Royal Giant</v>
      </c>
      <c r="AG4779" s="5" t="str">
        <f aca="false">IF(AD4779&lt;AE4779,AE4779,AD4779)</f>
        <v>Berserker, Bomb Tower, Dart Goblin, Fire Spirit, Goblin Barrel, Ice Spirit, Mighty Miner, Royal Delivery</v>
      </c>
      <c r="AH4779" s="5" t="str">
        <f aca="false">IF(AD4779=AF4779,AA4779,IF(AA4779="Win","Loss",IF(AA4779="Loss","Win","Draw")))</f>
        <v>Loss</v>
      </c>
      <c r="AI4779" s="5" t="s">
        <v>102</v>
      </c>
    </row>
    <row r="4780" customFormat="false" ht="15" hidden="false" customHeight="true" outlineLevel="0" collapsed="false">
      <c r="A4780" s="6" t="s">
        <v>8720</v>
      </c>
      <c r="B4780" s="5" t="n">
        <v>2</v>
      </c>
      <c r="C4780" s="6" t="s">
        <v>264</v>
      </c>
      <c r="D4780" s="5" t="s">
        <v>265</v>
      </c>
      <c r="E4780" s="5" t="s">
        <v>3302</v>
      </c>
      <c r="F4780" s="5" t="s">
        <v>3303</v>
      </c>
      <c r="G4780" s="5" t="s">
        <v>8722</v>
      </c>
      <c r="H4780" s="5" t="s">
        <v>81</v>
      </c>
      <c r="I4780" s="5" t="s">
        <v>185</v>
      </c>
      <c r="J4780" s="5" t="s">
        <v>186</v>
      </c>
      <c r="K4780" s="5" t="s">
        <v>114</v>
      </c>
      <c r="L4780" s="5" t="s">
        <v>188</v>
      </c>
      <c r="M4780" s="5" t="s">
        <v>173</v>
      </c>
      <c r="N4780" s="5" t="s">
        <v>117</v>
      </c>
      <c r="O4780" s="5" t="s">
        <v>187</v>
      </c>
      <c r="P4780" s="5" t="s">
        <v>111</v>
      </c>
      <c r="Q4780" s="5" t="s">
        <v>185</v>
      </c>
      <c r="R4780" s="5" t="s">
        <v>128</v>
      </c>
      <c r="S4780" s="5" t="s">
        <v>284</v>
      </c>
      <c r="T4780" s="5" t="s">
        <v>115</v>
      </c>
      <c r="U4780" s="5" t="s">
        <v>158</v>
      </c>
      <c r="V4780" s="5" t="s">
        <v>173</v>
      </c>
      <c r="W4780" s="5" t="s">
        <v>187</v>
      </c>
      <c r="X4780" s="5" t="s">
        <v>785</v>
      </c>
      <c r="Y4780" s="5" t="n">
        <v>1</v>
      </c>
      <c r="Z4780" s="5" t="n">
        <v>0</v>
      </c>
      <c r="AA4780" s="5" t="str">
        <f aca="false">IF(Y4780&gt;Z4780,"Win",IF(Y4780&lt;Z4780,"Loss","Draw"))</f>
        <v>Win</v>
      </c>
      <c r="AB4780" s="5" t="s">
        <v>98</v>
      </c>
      <c r="AC4780" s="5" t="s">
        <v>99</v>
      </c>
      <c r="AD4780" s="5" t="s">
        <v>346</v>
      </c>
      <c r="AE4780" s="5" t="s">
        <v>787</v>
      </c>
      <c r="AF4780" s="5" t="str">
        <f aca="false">IF(AD4780&lt;AE4780,AD4780,AE4780)</f>
        <v>Balloon, Executioner, Giant Skeleton, Giant Snowball, Miner, Tombstone, Tornado, Zappies</v>
      </c>
      <c r="AG4780" s="5" t="str">
        <f aca="false">IF(AD4780&lt;AE4780,AE4780,AD4780)</f>
        <v>Bowler, Executioner, Freeze, Golden Knight, Graveyard, Inferno Dragon, Tornado, Zappies</v>
      </c>
      <c r="AH4780" s="5" t="str">
        <f aca="false">IF(AD4780=AF4780,AA4780,IF(AA4780="Win","Loss",IF(AA4780="Loss","Win","Draw")))</f>
        <v>Win</v>
      </c>
      <c r="AI4780" s="5" t="s">
        <v>102</v>
      </c>
    </row>
    <row r="4781" customFormat="false" ht="15" hidden="false" customHeight="true" outlineLevel="0" collapsed="false">
      <c r="A4781" s="6" t="s">
        <v>8723</v>
      </c>
      <c r="B4781" s="5" t="n">
        <v>1</v>
      </c>
      <c r="C4781" s="6" t="s">
        <v>264</v>
      </c>
      <c r="D4781" s="5" t="s">
        <v>265</v>
      </c>
      <c r="E4781" s="6" t="s">
        <v>238</v>
      </c>
      <c r="F4781" s="5" t="s">
        <v>239</v>
      </c>
      <c r="G4781" s="5" t="s">
        <v>8724</v>
      </c>
      <c r="H4781" s="5" t="s">
        <v>163</v>
      </c>
      <c r="I4781" s="5" t="s">
        <v>82</v>
      </c>
      <c r="J4781" s="5" t="s">
        <v>202</v>
      </c>
      <c r="K4781" s="5" t="s">
        <v>87</v>
      </c>
      <c r="L4781" s="5" t="s">
        <v>97</v>
      </c>
      <c r="M4781" s="5" t="s">
        <v>126</v>
      </c>
      <c r="N4781" s="5" t="s">
        <v>150</v>
      </c>
      <c r="O4781" s="5" t="s">
        <v>85</v>
      </c>
      <c r="P4781" s="5" t="s">
        <v>95</v>
      </c>
      <c r="Q4781" s="5" t="s">
        <v>90</v>
      </c>
      <c r="R4781" s="5" t="s">
        <v>158</v>
      </c>
      <c r="S4781" s="5" t="s">
        <v>152</v>
      </c>
      <c r="T4781" s="5" t="s">
        <v>387</v>
      </c>
      <c r="U4781" s="5" t="s">
        <v>85</v>
      </c>
      <c r="V4781" s="5" t="s">
        <v>307</v>
      </c>
      <c r="W4781" s="5" t="s">
        <v>187</v>
      </c>
      <c r="X4781" s="5" t="s">
        <v>95</v>
      </c>
      <c r="Y4781" s="5" t="n">
        <v>1</v>
      </c>
      <c r="Z4781" s="5" t="n">
        <v>0</v>
      </c>
      <c r="AA4781" s="5" t="str">
        <f aca="false">IF(Y4781&gt;Z4781,"Win",IF(Y4781&lt;Z4781,"Loss","Draw"))</f>
        <v>Win</v>
      </c>
      <c r="AB4781" s="5" t="s">
        <v>98</v>
      </c>
      <c r="AC4781" s="5" t="s">
        <v>99</v>
      </c>
      <c r="AD4781" s="5" t="s">
        <v>492</v>
      </c>
      <c r="AE4781" s="5" t="s">
        <v>8725</v>
      </c>
      <c r="AF4781" s="5" t="str">
        <f aca="false">IF(AD4781&lt;AE4781,AD4781,AE4781)</f>
        <v>Baby Dragon, Barbarian Barrel, Bowler, Electro Giant, Ice Wizard, Lightning, Mortar, Tornado</v>
      </c>
      <c r="AG4781" s="5" t="str">
        <f aca="false">IF(AD4781&lt;AE4781,AE4781,AD4781)</f>
        <v>Barbarian Barrel, Electro Spirit, Lightning, Magic Archer, Ronin, Royal Hogs, Skeletons, Tesla</v>
      </c>
      <c r="AH4781" s="5" t="str">
        <f aca="false">IF(AD4781=AF4781,AA4781,IF(AA4781="Win","Loss",IF(AA4781="Loss","Win","Draw")))</f>
        <v>Loss</v>
      </c>
      <c r="AI4781" s="5" t="s">
        <v>102</v>
      </c>
    </row>
    <row r="4782" customFormat="false" ht="15" hidden="false" customHeight="true" outlineLevel="0" collapsed="false">
      <c r="A4782" s="6" t="s">
        <v>8723</v>
      </c>
      <c r="B4782" s="5" t="n">
        <v>2</v>
      </c>
      <c r="C4782" s="6" t="s">
        <v>264</v>
      </c>
      <c r="D4782" s="5" t="s">
        <v>265</v>
      </c>
      <c r="E4782" s="6" t="s">
        <v>238</v>
      </c>
      <c r="F4782" s="5" t="s">
        <v>239</v>
      </c>
      <c r="G4782" s="5" t="s">
        <v>6146</v>
      </c>
      <c r="H4782" s="5" t="s">
        <v>163</v>
      </c>
      <c r="I4782" s="5" t="s">
        <v>127</v>
      </c>
      <c r="J4782" s="5" t="s">
        <v>219</v>
      </c>
      <c r="K4782" s="5" t="s">
        <v>141</v>
      </c>
      <c r="L4782" s="5" t="s">
        <v>117</v>
      </c>
      <c r="M4782" s="5" t="s">
        <v>124</v>
      </c>
      <c r="N4782" s="5" t="s">
        <v>86</v>
      </c>
      <c r="O4782" s="5" t="s">
        <v>294</v>
      </c>
      <c r="P4782" s="5" t="s">
        <v>173</v>
      </c>
      <c r="Q4782" s="5" t="s">
        <v>203</v>
      </c>
      <c r="R4782" s="5" t="s">
        <v>151</v>
      </c>
      <c r="S4782" s="5" t="s">
        <v>159</v>
      </c>
      <c r="T4782" s="5" t="s">
        <v>201</v>
      </c>
      <c r="U4782" s="5" t="s">
        <v>88</v>
      </c>
      <c r="V4782" s="5" t="s">
        <v>119</v>
      </c>
      <c r="W4782" s="5" t="s">
        <v>118</v>
      </c>
      <c r="X4782" s="5" t="s">
        <v>204</v>
      </c>
      <c r="Y4782" s="5" t="n">
        <v>1</v>
      </c>
      <c r="Z4782" s="5" t="n">
        <v>0</v>
      </c>
      <c r="AA4782" s="5" t="str">
        <f aca="false">IF(Y4782&gt;Z4782,"Win",IF(Y4782&lt;Z4782,"Loss","Draw"))</f>
        <v>Win</v>
      </c>
      <c r="AB4782" s="5" t="s">
        <v>98</v>
      </c>
      <c r="AC4782" s="5" t="s">
        <v>99</v>
      </c>
      <c r="AD4782" s="5" t="s">
        <v>8726</v>
      </c>
      <c r="AE4782" s="5" t="s">
        <v>8727</v>
      </c>
      <c r="AF4782" s="5" t="str">
        <f aca="false">IF(AD4782&lt;AE4782,AD4782,AE4782)</f>
        <v>Battle Ram, Giant Skeleton, Lumberjack, Royal Ghost, Skeleton Dragons, Vines, Wizard, Zappies</v>
      </c>
      <c r="AG4782" s="5" t="str">
        <f aca="false">IF(AD4782&lt;AE4782,AE4782,AD4782)</f>
        <v>Berserker, Dart Goblin, Goblin Barrel, Goblin Hut, Ice Spirit, Mighty Miner, Royal Delivery, Wall Breakers</v>
      </c>
      <c r="AH4782" s="5" t="str">
        <f aca="false">IF(AD4782=AF4782,AA4782,IF(AA4782="Win","Loss",IF(AA4782="Loss","Win","Draw")))</f>
        <v>Win</v>
      </c>
      <c r="AI4782" s="5" t="s">
        <v>102</v>
      </c>
    </row>
    <row r="4783" customFormat="false" ht="15" hidden="false" customHeight="true" outlineLevel="0" collapsed="false">
      <c r="A4783" s="6" t="s">
        <v>8728</v>
      </c>
      <c r="B4783" s="5" t="n">
        <v>1</v>
      </c>
      <c r="C4783" s="6" t="s">
        <v>264</v>
      </c>
      <c r="D4783" s="5" t="s">
        <v>265</v>
      </c>
      <c r="E4783" s="6" t="s">
        <v>1192</v>
      </c>
      <c r="F4783" s="5" t="s">
        <v>1193</v>
      </c>
      <c r="G4783" s="5" t="s">
        <v>2736</v>
      </c>
      <c r="H4783" s="5" t="s">
        <v>81</v>
      </c>
      <c r="I4783" s="5" t="s">
        <v>141</v>
      </c>
      <c r="J4783" s="5" t="s">
        <v>95</v>
      </c>
      <c r="K4783" s="5" t="s">
        <v>107</v>
      </c>
      <c r="L4783" s="5" t="s">
        <v>178</v>
      </c>
      <c r="M4783" s="5" t="s">
        <v>177</v>
      </c>
      <c r="N4783" s="5" t="s">
        <v>93</v>
      </c>
      <c r="O4783" s="5" t="s">
        <v>150</v>
      </c>
      <c r="P4783" s="5" t="s">
        <v>143</v>
      </c>
      <c r="Q4783" s="5" t="s">
        <v>90</v>
      </c>
      <c r="R4783" s="5" t="s">
        <v>158</v>
      </c>
      <c r="S4783" s="5" t="s">
        <v>92</v>
      </c>
      <c r="T4783" s="5" t="s">
        <v>159</v>
      </c>
      <c r="U4783" s="5" t="s">
        <v>95</v>
      </c>
      <c r="V4783" s="5" t="s">
        <v>94</v>
      </c>
      <c r="W4783" s="5" t="s">
        <v>116</v>
      </c>
      <c r="X4783" s="5" t="s">
        <v>126</v>
      </c>
      <c r="Y4783" s="5" t="n">
        <v>1</v>
      </c>
      <c r="Z4783" s="5" t="n">
        <v>0</v>
      </c>
      <c r="AA4783" s="5" t="str">
        <f aca="false">IF(Y4783&gt;Z4783,"Win",IF(Y4783&lt;Z4783,"Loss","Draw"))</f>
        <v>Win</v>
      </c>
      <c r="AB4783" s="5" t="s">
        <v>98</v>
      </c>
      <c r="AC4783" s="5" t="s">
        <v>99</v>
      </c>
      <c r="AD4783" s="5" t="s">
        <v>180</v>
      </c>
      <c r="AE4783" s="5" t="s">
        <v>8729</v>
      </c>
      <c r="AF4783" s="5" t="str">
        <f aca="false">IF(AD4783&lt;AE4783,AD4783,AE4783)</f>
        <v>Barbarian Barrel, Bowler, Dart Goblin, Mortar, Poison, Rascals, Skeleton Barrel, Skeletons</v>
      </c>
      <c r="AG4783" s="5" t="str">
        <f aca="false">IF(AD4783&lt;AE4783,AE4783,AD4783)</f>
        <v>Barbarian Barrel, Electro Spirit, Fireball, Goblin Cage, Heal Spirit, Lumberjack, Phoenix, Royal Giant</v>
      </c>
      <c r="AH4783" s="5" t="str">
        <f aca="false">IF(AD4783=AF4783,AA4783,IF(AA4783="Win","Loss",IF(AA4783="Loss","Win","Draw")))</f>
        <v>Loss</v>
      </c>
      <c r="AI4783" s="5" t="s">
        <v>102</v>
      </c>
    </row>
    <row r="4784" customFormat="false" ht="15" hidden="false" customHeight="true" outlineLevel="0" collapsed="false">
      <c r="A4784" s="6" t="s">
        <v>8728</v>
      </c>
      <c r="B4784" s="5" t="n">
        <v>2</v>
      </c>
      <c r="C4784" s="6" t="s">
        <v>264</v>
      </c>
      <c r="D4784" s="5" t="s">
        <v>265</v>
      </c>
      <c r="E4784" s="6" t="s">
        <v>1192</v>
      </c>
      <c r="F4784" s="5" t="s">
        <v>1193</v>
      </c>
      <c r="G4784" s="5" t="s">
        <v>8730</v>
      </c>
      <c r="H4784" s="5" t="s">
        <v>81</v>
      </c>
      <c r="I4784" s="5" t="s">
        <v>185</v>
      </c>
      <c r="J4784" s="5" t="s">
        <v>186</v>
      </c>
      <c r="K4784" s="5" t="s">
        <v>109</v>
      </c>
      <c r="L4784" s="5" t="s">
        <v>117</v>
      </c>
      <c r="M4784" s="5" t="s">
        <v>234</v>
      </c>
      <c r="N4784" s="5" t="s">
        <v>111</v>
      </c>
      <c r="O4784" s="5" t="s">
        <v>187</v>
      </c>
      <c r="P4784" s="5" t="s">
        <v>126</v>
      </c>
      <c r="Q4784" s="5" t="s">
        <v>203</v>
      </c>
      <c r="R4784" s="5" t="s">
        <v>202</v>
      </c>
      <c r="S4784" s="5" t="s">
        <v>201</v>
      </c>
      <c r="T4784" s="5" t="s">
        <v>204</v>
      </c>
      <c r="U4784" s="5" t="s">
        <v>157</v>
      </c>
      <c r="V4784" s="5" t="s">
        <v>118</v>
      </c>
      <c r="W4784" s="5" t="s">
        <v>234</v>
      </c>
      <c r="X4784" s="5" t="s">
        <v>97</v>
      </c>
      <c r="Y4784" s="5" t="n">
        <v>1</v>
      </c>
      <c r="Z4784" s="5" t="n">
        <v>0</v>
      </c>
      <c r="AA4784" s="5" t="str">
        <f aca="false">IF(Y4784&gt;Z4784,"Win",IF(Y4784&lt;Z4784,"Loss","Draw"))</f>
        <v>Win</v>
      </c>
      <c r="AB4784" s="5" t="s">
        <v>98</v>
      </c>
      <c r="AC4784" s="5" t="s">
        <v>99</v>
      </c>
      <c r="AD4784" s="5" t="s">
        <v>1583</v>
      </c>
      <c r="AE4784" s="5" t="s">
        <v>543</v>
      </c>
      <c r="AF4784" s="5" t="str">
        <f aca="false">IF(AD4784&lt;AE4784,AD4784,AE4784)</f>
        <v>Balloon, Bomb Tower, Executioner, Giant Skeleton, Miner, Skeletons, Tornado, Zap</v>
      </c>
      <c r="AG4784" s="5" t="str">
        <f aca="false">IF(AD4784&lt;AE4784,AE4784,AD4784)</f>
        <v>Bomb Tower, Fire Spirit, Goblin Barrel, Ice Spirit, Magic Archer, Ronin, Royal Delivery, Wall Breakers</v>
      </c>
      <c r="AH4784" s="5" t="str">
        <f aca="false">IF(AD4784=AF4784,AA4784,IF(AA4784="Win","Loss",IF(AA4784="Loss","Win","Draw")))</f>
        <v>Win</v>
      </c>
      <c r="AI4784" s="5" t="s">
        <v>102</v>
      </c>
    </row>
    <row r="4785" customFormat="false" ht="15" hidden="false" customHeight="true" outlineLevel="0" collapsed="false">
      <c r="A4785" s="6" t="s">
        <v>8731</v>
      </c>
      <c r="B4785" s="5" t="n">
        <v>1</v>
      </c>
      <c r="C4785" s="6" t="s">
        <v>264</v>
      </c>
      <c r="D4785" s="5" t="s">
        <v>265</v>
      </c>
      <c r="E4785" s="6" t="s">
        <v>558</v>
      </c>
      <c r="F4785" s="5" t="s">
        <v>559</v>
      </c>
      <c r="G4785" s="5" t="s">
        <v>8732</v>
      </c>
      <c r="H4785" s="5" t="s">
        <v>81</v>
      </c>
      <c r="I4785" s="5" t="s">
        <v>129</v>
      </c>
      <c r="J4785" s="5" t="s">
        <v>202</v>
      </c>
      <c r="K4785" s="5" t="s">
        <v>87</v>
      </c>
      <c r="L4785" s="5" t="s">
        <v>89</v>
      </c>
      <c r="M4785" s="5" t="s">
        <v>165</v>
      </c>
      <c r="N4785" s="5" t="s">
        <v>85</v>
      </c>
      <c r="O4785" s="5" t="s">
        <v>150</v>
      </c>
      <c r="P4785" s="5" t="s">
        <v>126</v>
      </c>
      <c r="Q4785" s="5" t="s">
        <v>84</v>
      </c>
      <c r="R4785" s="5" t="s">
        <v>108</v>
      </c>
      <c r="S4785" s="5" t="s">
        <v>87</v>
      </c>
      <c r="T4785" s="5" t="s">
        <v>126</v>
      </c>
      <c r="U4785" s="5" t="s">
        <v>115</v>
      </c>
      <c r="V4785" s="5" t="s">
        <v>116</v>
      </c>
      <c r="W4785" s="5" t="s">
        <v>95</v>
      </c>
      <c r="X4785" s="5" t="s">
        <v>118</v>
      </c>
      <c r="Y4785" s="5" t="n">
        <v>1</v>
      </c>
      <c r="Z4785" s="5" t="n">
        <v>0</v>
      </c>
      <c r="AA4785" s="5" t="str">
        <f aca="false">IF(Y4785&gt;Z4785,"Win",IF(Y4785&lt;Z4785,"Loss","Draw"))</f>
        <v>Win</v>
      </c>
      <c r="AB4785" s="5" t="s">
        <v>98</v>
      </c>
      <c r="AC4785" s="5" t="s">
        <v>99</v>
      </c>
      <c r="AD4785" s="5" t="s">
        <v>6365</v>
      </c>
      <c r="AE4785" s="5" t="s">
        <v>703</v>
      </c>
      <c r="AF4785" s="5" t="str">
        <f aca="false">IF(AD4785&lt;AE4785,AD4785,AE4785)</f>
        <v>Archers, Barbarian Barrel, Dark Prince, Graveyard, Ice Spirit, Poison, Skeletons, Tesla</v>
      </c>
      <c r="AG4785" s="5" t="str">
        <f aca="false">IF(AD4785&lt;AE4785,AE4785,AD4785)</f>
        <v>Electro Spirit, Hog Rider, Lightning, Magic Archer, Mega Knight, Skeletons, Tesla, The Log</v>
      </c>
      <c r="AH4785" s="5" t="str">
        <f aca="false">IF(AD4785=AF4785,AA4785,IF(AA4785="Win","Loss",IF(AA4785="Loss","Win","Draw")))</f>
        <v>Loss</v>
      </c>
      <c r="AI4785" s="5" t="s">
        <v>102</v>
      </c>
    </row>
    <row r="4786" customFormat="false" ht="15" hidden="false" customHeight="true" outlineLevel="0" collapsed="false">
      <c r="A4786" s="6" t="s">
        <v>8731</v>
      </c>
      <c r="B4786" s="5" t="n">
        <v>2</v>
      </c>
      <c r="C4786" s="6" t="s">
        <v>264</v>
      </c>
      <c r="D4786" s="5" t="s">
        <v>265</v>
      </c>
      <c r="E4786" s="6" t="s">
        <v>558</v>
      </c>
      <c r="F4786" s="5" t="s">
        <v>559</v>
      </c>
      <c r="G4786" s="5" t="s">
        <v>2558</v>
      </c>
      <c r="H4786" s="5" t="s">
        <v>81</v>
      </c>
      <c r="I4786" s="5" t="s">
        <v>137</v>
      </c>
      <c r="J4786" s="5" t="s">
        <v>241</v>
      </c>
      <c r="K4786" s="5" t="s">
        <v>114</v>
      </c>
      <c r="L4786" s="5" t="s">
        <v>157</v>
      </c>
      <c r="M4786" s="5" t="s">
        <v>88</v>
      </c>
      <c r="N4786" s="5" t="s">
        <v>116</v>
      </c>
      <c r="O4786" s="5" t="s">
        <v>153</v>
      </c>
      <c r="P4786" s="5" t="s">
        <v>242</v>
      </c>
      <c r="Q4786" s="5" t="s">
        <v>185</v>
      </c>
      <c r="R4786" s="5" t="s">
        <v>186</v>
      </c>
      <c r="S4786" s="5" t="s">
        <v>241</v>
      </c>
      <c r="T4786" s="5" t="s">
        <v>109</v>
      </c>
      <c r="U4786" s="5" t="s">
        <v>111</v>
      </c>
      <c r="V4786" s="5" t="s">
        <v>234</v>
      </c>
      <c r="W4786" s="5" t="s">
        <v>187</v>
      </c>
      <c r="X4786" s="5" t="s">
        <v>88</v>
      </c>
      <c r="Y4786" s="5" t="n">
        <v>0</v>
      </c>
      <c r="Z4786" s="5" t="n">
        <v>2</v>
      </c>
      <c r="AA4786" s="5" t="str">
        <f aca="false">IF(Y4786&gt;Z4786,"Win",IF(Y4786&lt;Z4786,"Loss","Draw"))</f>
        <v>Loss</v>
      </c>
      <c r="AB4786" s="5" t="s">
        <v>98</v>
      </c>
      <c r="AC4786" s="5" t="s">
        <v>99</v>
      </c>
      <c r="AD4786" s="5" t="s">
        <v>594</v>
      </c>
      <c r="AE4786" s="5" t="s">
        <v>363</v>
      </c>
      <c r="AF4786" s="5" t="str">
        <f aca="false">IF(AD4786&lt;AE4786,AD4786,AE4786)</f>
        <v>Balloon, Berserker, Bomb Tower, Executioner, Knight, Miner, Tornado, Zap</v>
      </c>
      <c r="AG4786" s="5" t="str">
        <f aca="false">IF(AD4786&lt;AE4786,AE4786,AD4786)</f>
        <v>Berserker, Bomber, Cannon, Fire Spirit, Giant Snowball, Goblin Drill, Knight, Poison</v>
      </c>
      <c r="AH4786" s="5" t="str">
        <f aca="false">IF(AD4786=AF4786,AA4786,IF(AA4786="Win","Loss",IF(AA4786="Loss","Win","Draw")))</f>
        <v>Win</v>
      </c>
      <c r="AI4786" s="5" t="s">
        <v>102</v>
      </c>
    </row>
    <row r="4787" customFormat="false" ht="15" hidden="false" customHeight="true" outlineLevel="0" collapsed="false">
      <c r="A4787" s="6" t="s">
        <v>8731</v>
      </c>
      <c r="B4787" s="5" t="n">
        <v>3</v>
      </c>
      <c r="C4787" s="6" t="s">
        <v>264</v>
      </c>
      <c r="D4787" s="5" t="s">
        <v>265</v>
      </c>
      <c r="E4787" s="6" t="s">
        <v>558</v>
      </c>
      <c r="F4787" s="5" t="s">
        <v>559</v>
      </c>
      <c r="G4787" s="5" t="s">
        <v>8733</v>
      </c>
      <c r="H4787" s="5" t="s">
        <v>163</v>
      </c>
      <c r="I4787" s="5" t="s">
        <v>107</v>
      </c>
      <c r="J4787" s="5" t="s">
        <v>108</v>
      </c>
      <c r="K4787" s="5" t="s">
        <v>109</v>
      </c>
      <c r="L4787" s="5" t="s">
        <v>110</v>
      </c>
      <c r="M4787" s="5" t="s">
        <v>112</v>
      </c>
      <c r="N4787" s="5" t="s">
        <v>93</v>
      </c>
      <c r="O4787" s="5" t="s">
        <v>86</v>
      </c>
      <c r="P4787" s="5" t="s">
        <v>95</v>
      </c>
      <c r="Q4787" s="5" t="s">
        <v>203</v>
      </c>
      <c r="R4787" s="5" t="s">
        <v>202</v>
      </c>
      <c r="S4787" s="5" t="s">
        <v>201</v>
      </c>
      <c r="T4787" s="5" t="s">
        <v>208</v>
      </c>
      <c r="U4787" s="5" t="s">
        <v>157</v>
      </c>
      <c r="V4787" s="5" t="s">
        <v>150</v>
      </c>
      <c r="W4787" s="5" t="s">
        <v>91</v>
      </c>
      <c r="X4787" s="5" t="s">
        <v>209</v>
      </c>
      <c r="Y4787" s="5" t="n">
        <v>0</v>
      </c>
      <c r="Z4787" s="5" t="n">
        <v>1</v>
      </c>
      <c r="AA4787" s="5" t="str">
        <f aca="false">IF(Y4787&gt;Z4787,"Win",IF(Y4787&lt;Z4787,"Loss","Draw"))</f>
        <v>Loss</v>
      </c>
      <c r="AB4787" s="5" t="s">
        <v>98</v>
      </c>
      <c r="AC4787" s="5" t="s">
        <v>99</v>
      </c>
      <c r="AD4787" s="5" t="s">
        <v>2740</v>
      </c>
      <c r="AE4787" s="5" t="s">
        <v>8734</v>
      </c>
      <c r="AF4787" s="5" t="str">
        <f aca="false">IF(AD4787&lt;AE4787,AD4787,AE4787)</f>
        <v>Barbarian Barrel, Dark Prince, Fireball, Goblin Cage, Lava Hound, Skeleton Dragons, Spirit Empress, Zap</v>
      </c>
      <c r="AG4787" s="5" t="str">
        <f aca="false">IF(AD4787&lt;AE4787,AE4787,AD4787)</f>
        <v>Electro Spirit, Fire Spirit, Goblin Barrel, Goblins, Inferno Tower, Magic Archer, Valkyrie, Wall Breakers</v>
      </c>
      <c r="AH4787" s="5" t="str">
        <f aca="false">IF(AD4787=AF4787,AA4787,IF(AA4787="Win","Loss",IF(AA4787="Loss","Win","Draw")))</f>
        <v>Loss</v>
      </c>
      <c r="AI4787" s="5" t="s">
        <v>102</v>
      </c>
    </row>
    <row r="4788" customFormat="false" ht="15" hidden="false" customHeight="true" outlineLevel="0" collapsed="false">
      <c r="A4788" s="6" t="s">
        <v>8735</v>
      </c>
      <c r="B4788" s="5" t="n">
        <v>1</v>
      </c>
      <c r="C4788" s="6" t="s">
        <v>264</v>
      </c>
      <c r="D4788" s="5" t="s">
        <v>265</v>
      </c>
      <c r="E4788" s="5" t="s">
        <v>611</v>
      </c>
      <c r="F4788" s="5" t="s">
        <v>612</v>
      </c>
      <c r="G4788" s="5" t="s">
        <v>700</v>
      </c>
      <c r="H4788" s="5" t="s">
        <v>81</v>
      </c>
      <c r="I4788" s="5" t="s">
        <v>127</v>
      </c>
      <c r="J4788" s="5" t="s">
        <v>128</v>
      </c>
      <c r="K4788" s="5" t="s">
        <v>129</v>
      </c>
      <c r="L4788" s="5" t="s">
        <v>133</v>
      </c>
      <c r="M4788" s="5" t="s">
        <v>86</v>
      </c>
      <c r="N4788" s="5" t="s">
        <v>132</v>
      </c>
      <c r="O4788" s="5" t="s">
        <v>131</v>
      </c>
      <c r="P4788" s="5" t="s">
        <v>130</v>
      </c>
      <c r="Q4788" s="5" t="s">
        <v>203</v>
      </c>
      <c r="R4788" s="5" t="s">
        <v>91</v>
      </c>
      <c r="S4788" s="5" t="s">
        <v>208</v>
      </c>
      <c r="T4788" s="5" t="s">
        <v>157</v>
      </c>
      <c r="U4788" s="5" t="s">
        <v>201</v>
      </c>
      <c r="V4788" s="5" t="s">
        <v>118</v>
      </c>
      <c r="W4788" s="5" t="s">
        <v>159</v>
      </c>
      <c r="X4788" s="5" t="s">
        <v>249</v>
      </c>
      <c r="Y4788" s="5" t="n">
        <v>0</v>
      </c>
      <c r="Z4788" s="5" t="n">
        <v>1</v>
      </c>
      <c r="AA4788" s="5" t="str">
        <f aca="false">IF(Y4788&gt;Z4788,"Win",IF(Y4788&lt;Z4788,"Loss","Draw"))</f>
        <v>Loss</v>
      </c>
      <c r="AB4788" s="5" t="s">
        <v>98</v>
      </c>
      <c r="AC4788" s="5" t="s">
        <v>99</v>
      </c>
      <c r="AD4788" s="5" t="s">
        <v>135</v>
      </c>
      <c r="AE4788" s="5" t="s">
        <v>701</v>
      </c>
      <c r="AF4788" s="5" t="str">
        <f aca="false">IF(AD4788&lt;AE4788,AD4788,AE4788)</f>
        <v>Arrows, Bandit, Battle Ram, Electro Wizard, Golden Knight, Mega Knight, Mother Witch, Skeleton Dragons</v>
      </c>
      <c r="AG4788" s="5" t="str">
        <f aca="false">IF(AD4788&lt;AE4788,AE4788,AD4788)</f>
        <v>Dart Goblin, Fire Spirit, Goblin Barrel, Goblins, Ice Spirit, Rocket, Valkyrie, Wall Breakers</v>
      </c>
      <c r="AH4788" s="5" t="str">
        <f aca="false">IF(AD4788=AF4788,AA4788,IF(AA4788="Win","Loss",IF(AA4788="Loss","Win","Draw")))</f>
        <v>Loss</v>
      </c>
      <c r="AI4788" s="5" t="s">
        <v>102</v>
      </c>
    </row>
    <row r="4789" customFormat="false" ht="15" hidden="false" customHeight="true" outlineLevel="0" collapsed="false">
      <c r="A4789" s="6" t="s">
        <v>8735</v>
      </c>
      <c r="B4789" s="5" t="n">
        <v>2</v>
      </c>
      <c r="C4789" s="6" t="s">
        <v>264</v>
      </c>
      <c r="D4789" s="5" t="s">
        <v>265</v>
      </c>
      <c r="E4789" s="5" t="s">
        <v>611</v>
      </c>
      <c r="F4789" s="5" t="s">
        <v>612</v>
      </c>
      <c r="G4789" s="5" t="s">
        <v>702</v>
      </c>
      <c r="H4789" s="5" t="s">
        <v>81</v>
      </c>
      <c r="I4789" s="5" t="s">
        <v>84</v>
      </c>
      <c r="J4789" s="5" t="s">
        <v>108</v>
      </c>
      <c r="K4789" s="5" t="s">
        <v>87</v>
      </c>
      <c r="L4789" s="5" t="s">
        <v>115</v>
      </c>
      <c r="M4789" s="5" t="s">
        <v>116</v>
      </c>
      <c r="N4789" s="5" t="s">
        <v>126</v>
      </c>
      <c r="O4789" s="5" t="s">
        <v>118</v>
      </c>
      <c r="P4789" s="5" t="s">
        <v>95</v>
      </c>
      <c r="Q4789" s="5" t="s">
        <v>82</v>
      </c>
      <c r="R4789" s="5" t="s">
        <v>202</v>
      </c>
      <c r="S4789" s="5" t="s">
        <v>87</v>
      </c>
      <c r="T4789" s="5" t="s">
        <v>150</v>
      </c>
      <c r="U4789" s="5" t="s">
        <v>95</v>
      </c>
      <c r="V4789" s="5" t="s">
        <v>126</v>
      </c>
      <c r="W4789" s="5" t="s">
        <v>97</v>
      </c>
      <c r="X4789" s="5" t="s">
        <v>85</v>
      </c>
      <c r="Y4789" s="5" t="n">
        <v>1</v>
      </c>
      <c r="Z4789" s="5" t="n">
        <v>0</v>
      </c>
      <c r="AA4789" s="5" t="str">
        <f aca="false">IF(Y4789&gt;Z4789,"Win",IF(Y4789&lt;Z4789,"Loss","Draw"))</f>
        <v>Win</v>
      </c>
      <c r="AB4789" s="5" t="s">
        <v>98</v>
      </c>
      <c r="AC4789" s="5" t="s">
        <v>99</v>
      </c>
      <c r="AD4789" s="5" t="s">
        <v>703</v>
      </c>
      <c r="AE4789" s="5" t="s">
        <v>492</v>
      </c>
      <c r="AF4789" s="5" t="str">
        <f aca="false">IF(AD4789&lt;AE4789,AD4789,AE4789)</f>
        <v>Archers, Barbarian Barrel, Dark Prince, Graveyard, Ice Spirit, Poison, Skeletons, Tesla</v>
      </c>
      <c r="AG4789" s="5" t="str">
        <f aca="false">IF(AD4789&lt;AE4789,AE4789,AD4789)</f>
        <v>Barbarian Barrel, Electro Spirit, Lightning, Magic Archer, Ronin, Royal Hogs, Skeletons, Tesla</v>
      </c>
      <c r="AH4789" s="5" t="str">
        <f aca="false">IF(AD4789=AF4789,AA4789,IF(AA4789="Win","Loss",IF(AA4789="Loss","Win","Draw")))</f>
        <v>Win</v>
      </c>
      <c r="AI4789" s="5" t="s">
        <v>102</v>
      </c>
    </row>
    <row r="4790" customFormat="false" ht="15" hidden="false" customHeight="true" outlineLevel="0" collapsed="false">
      <c r="A4790" s="6" t="s">
        <v>8735</v>
      </c>
      <c r="B4790" s="5" t="n">
        <v>3</v>
      </c>
      <c r="C4790" s="6" t="s">
        <v>264</v>
      </c>
      <c r="D4790" s="5" t="s">
        <v>265</v>
      </c>
      <c r="E4790" s="5" t="s">
        <v>611</v>
      </c>
      <c r="F4790" s="5" t="s">
        <v>612</v>
      </c>
      <c r="G4790" s="5" t="s">
        <v>704</v>
      </c>
      <c r="H4790" s="5" t="s">
        <v>81</v>
      </c>
      <c r="I4790" s="5" t="s">
        <v>203</v>
      </c>
      <c r="J4790" s="5" t="s">
        <v>202</v>
      </c>
      <c r="K4790" s="5" t="s">
        <v>201</v>
      </c>
      <c r="L4790" s="5" t="s">
        <v>97</v>
      </c>
      <c r="M4790" s="5" t="s">
        <v>153</v>
      </c>
      <c r="N4790" s="5" t="s">
        <v>157</v>
      </c>
      <c r="O4790" s="5" t="s">
        <v>88</v>
      </c>
      <c r="P4790" s="5" t="s">
        <v>204</v>
      </c>
      <c r="Q4790" s="5" t="s">
        <v>141</v>
      </c>
      <c r="R4790" s="5" t="s">
        <v>188</v>
      </c>
      <c r="S4790" s="5" t="s">
        <v>233</v>
      </c>
      <c r="T4790" s="5" t="s">
        <v>112</v>
      </c>
      <c r="U4790" s="5" t="s">
        <v>86</v>
      </c>
      <c r="V4790" s="5" t="s">
        <v>651</v>
      </c>
      <c r="W4790" s="5" t="s">
        <v>705</v>
      </c>
      <c r="X4790" s="5" t="s">
        <v>110</v>
      </c>
      <c r="Y4790" s="5" t="n">
        <v>0</v>
      </c>
      <c r="Z4790" s="5" t="n">
        <v>1</v>
      </c>
      <c r="AA4790" s="5" t="str">
        <f aca="false">IF(Y4790&gt;Z4790,"Win",IF(Y4790&lt;Z4790,"Loss","Draw"))</f>
        <v>Loss</v>
      </c>
      <c r="AB4790" s="5" t="s">
        <v>98</v>
      </c>
      <c r="AC4790" s="5" t="s">
        <v>99</v>
      </c>
      <c r="AD4790" s="5" t="s">
        <v>707</v>
      </c>
      <c r="AE4790" s="5" t="s">
        <v>706</v>
      </c>
      <c r="AF4790" s="5" t="str">
        <f aca="false">IF(AD4790&lt;AE4790,AD4790,AE4790)</f>
        <v>Bats, Clone, Lava Hound, Lumberjack, Skeleton Dragons, Spirit Empress, Tombstone, Void</v>
      </c>
      <c r="AG4790" s="5" t="str">
        <f aca="false">IF(AD4790&lt;AE4790,AE4790,AD4790)</f>
        <v>Berserker, Cannon, Fire Spirit, Goblin Barrel, Magic Archer, Ronin, Royal Delivery, Wall Breakers</v>
      </c>
      <c r="AH4790" s="5" t="str">
        <f aca="false">IF(AD4790=AF4790,AA4790,IF(AA4790="Win","Loss",IF(AA4790="Loss","Win","Draw")))</f>
        <v>Win</v>
      </c>
      <c r="AI4790" s="5" t="s">
        <v>102</v>
      </c>
    </row>
    <row r="4791" customFormat="false" ht="15" hidden="false" customHeight="true" outlineLevel="0" collapsed="false">
      <c r="A4791" s="6" t="s">
        <v>8736</v>
      </c>
      <c r="B4791" s="5" t="n">
        <v>1</v>
      </c>
      <c r="C4791" s="6" t="s">
        <v>264</v>
      </c>
      <c r="D4791" s="5" t="s">
        <v>265</v>
      </c>
      <c r="E4791" s="5" t="s">
        <v>198</v>
      </c>
      <c r="F4791" s="5" t="s">
        <v>199</v>
      </c>
      <c r="G4791" s="5" t="s">
        <v>5986</v>
      </c>
      <c r="H4791" s="5" t="s">
        <v>81</v>
      </c>
      <c r="I4791" s="5" t="s">
        <v>201</v>
      </c>
      <c r="J4791" s="5" t="s">
        <v>202</v>
      </c>
      <c r="K4791" s="5" t="s">
        <v>203</v>
      </c>
      <c r="L4791" s="5" t="s">
        <v>88</v>
      </c>
      <c r="M4791" s="5" t="s">
        <v>157</v>
      </c>
      <c r="N4791" s="5" t="s">
        <v>118</v>
      </c>
      <c r="O4791" s="5" t="s">
        <v>204</v>
      </c>
      <c r="P4791" s="5" t="s">
        <v>87</v>
      </c>
      <c r="Q4791" s="5" t="s">
        <v>201</v>
      </c>
      <c r="R4791" s="5" t="s">
        <v>202</v>
      </c>
      <c r="S4791" s="5" t="s">
        <v>233</v>
      </c>
      <c r="T4791" s="5" t="s">
        <v>111</v>
      </c>
      <c r="U4791" s="5" t="s">
        <v>97</v>
      </c>
      <c r="V4791" s="5" t="s">
        <v>157</v>
      </c>
      <c r="W4791" s="5" t="s">
        <v>204</v>
      </c>
      <c r="X4791" s="5" t="s">
        <v>234</v>
      </c>
      <c r="Y4791" s="5" t="n">
        <v>1</v>
      </c>
      <c r="Z4791" s="5" t="n">
        <v>0</v>
      </c>
      <c r="AA4791" s="5" t="str">
        <f aca="false">IF(Y4791&gt;Z4791,"Win",IF(Y4791&lt;Z4791,"Loss","Draw"))</f>
        <v>Win</v>
      </c>
      <c r="AB4791" s="5" t="s">
        <v>98</v>
      </c>
      <c r="AC4791" s="5" t="s">
        <v>99</v>
      </c>
      <c r="AD4791" s="5" t="s">
        <v>206</v>
      </c>
      <c r="AE4791" s="5" t="s">
        <v>859</v>
      </c>
      <c r="AF4791" s="5" t="str">
        <f aca="false">IF(AD4791&lt;AE4791,AD4791,AE4791)</f>
        <v>Bats, Bomb Tower, Fire Spirit, Magic Archer, Miner, Ronin, Royal Delivery, Wall Breakers</v>
      </c>
      <c r="AG4791" s="5" t="str">
        <f aca="false">IF(AD4791&lt;AE4791,AE4791,AD4791)</f>
        <v>Berserker, Fire Spirit, Goblin Barrel, Ice Spirit, Magic Archer, Royal Delivery, Tesla, Wall Breakers</v>
      </c>
      <c r="AH4791" s="5" t="str">
        <f aca="false">IF(AD4791=AF4791,AA4791,IF(AA4791="Win","Loss",IF(AA4791="Loss","Win","Draw")))</f>
        <v>Loss</v>
      </c>
      <c r="AI4791" s="5" t="s">
        <v>102</v>
      </c>
    </row>
    <row r="4792" customFormat="false" ht="15" hidden="false" customHeight="true" outlineLevel="0" collapsed="false">
      <c r="A4792" s="6" t="s">
        <v>8736</v>
      </c>
      <c r="B4792" s="5" t="n">
        <v>2</v>
      </c>
      <c r="C4792" s="6" t="s">
        <v>264</v>
      </c>
      <c r="D4792" s="5" t="s">
        <v>265</v>
      </c>
      <c r="E4792" s="5" t="s">
        <v>198</v>
      </c>
      <c r="F4792" s="5" t="s">
        <v>199</v>
      </c>
      <c r="G4792" s="5" t="s">
        <v>5987</v>
      </c>
      <c r="H4792" s="5" t="s">
        <v>81</v>
      </c>
      <c r="I4792" s="5" t="s">
        <v>82</v>
      </c>
      <c r="J4792" s="5" t="s">
        <v>83</v>
      </c>
      <c r="K4792" s="5" t="s">
        <v>84</v>
      </c>
      <c r="L4792" s="5" t="s">
        <v>93</v>
      </c>
      <c r="M4792" s="5" t="s">
        <v>86</v>
      </c>
      <c r="N4792" s="5" t="s">
        <v>119</v>
      </c>
      <c r="O4792" s="5" t="s">
        <v>150</v>
      </c>
      <c r="P4792" s="5" t="s">
        <v>95</v>
      </c>
      <c r="Q4792" s="5" t="s">
        <v>107</v>
      </c>
      <c r="R4792" s="5" t="s">
        <v>108</v>
      </c>
      <c r="S4792" s="5" t="s">
        <v>109</v>
      </c>
      <c r="T4792" s="5" t="s">
        <v>110</v>
      </c>
      <c r="U4792" s="5" t="s">
        <v>112</v>
      </c>
      <c r="V4792" s="5" t="s">
        <v>88</v>
      </c>
      <c r="W4792" s="5" t="s">
        <v>93</v>
      </c>
      <c r="X4792" s="5" t="s">
        <v>86</v>
      </c>
      <c r="Y4792" s="5" t="n">
        <v>0</v>
      </c>
      <c r="Z4792" s="5" t="n">
        <v>1</v>
      </c>
      <c r="AA4792" s="5" t="str">
        <f aca="false">IF(Y4792&gt;Z4792,"Win",IF(Y4792&lt;Z4792,"Loss","Draw"))</f>
        <v>Loss</v>
      </c>
      <c r="AB4792" s="5" t="s">
        <v>98</v>
      </c>
      <c r="AC4792" s="5" t="s">
        <v>99</v>
      </c>
      <c r="AD4792" s="5" t="s">
        <v>154</v>
      </c>
      <c r="AE4792" s="5" t="s">
        <v>1268</v>
      </c>
      <c r="AF4792" s="5" t="str">
        <f aca="false">IF(AD4792&lt;AE4792,AD4792,AE4792)</f>
        <v>Archers, Barbarian Barrel, Electro Spirit, Fireball, Goblin Hut, Monk, Royal Hogs, Skeleton Dragons</v>
      </c>
      <c r="AG4792" s="5" t="str">
        <f aca="false">IF(AD4792&lt;AE4792,AE4792,AD4792)</f>
        <v>Berserker, Dark Prince, Fireball, Goblin Cage, Lava Hound, Skeleton Dragons, Spirit Empress, Zap</v>
      </c>
      <c r="AH4792" s="5" t="str">
        <f aca="false">IF(AD4792=AF4792,AA4792,IF(AA4792="Win","Loss",IF(AA4792="Loss","Win","Draw")))</f>
        <v>Loss</v>
      </c>
      <c r="AI4792" s="5" t="s">
        <v>102</v>
      </c>
    </row>
    <row r="4793" customFormat="false" ht="15" hidden="false" customHeight="true" outlineLevel="0" collapsed="false">
      <c r="A4793" s="6" t="s">
        <v>8736</v>
      </c>
      <c r="B4793" s="5" t="n">
        <v>3</v>
      </c>
      <c r="C4793" s="6" t="s">
        <v>264</v>
      </c>
      <c r="D4793" s="5" t="s">
        <v>265</v>
      </c>
      <c r="E4793" s="5" t="s">
        <v>198</v>
      </c>
      <c r="F4793" s="5" t="s">
        <v>199</v>
      </c>
      <c r="G4793" s="5" t="s">
        <v>5988</v>
      </c>
      <c r="H4793" s="5" t="s">
        <v>81</v>
      </c>
      <c r="I4793" s="5" t="s">
        <v>129</v>
      </c>
      <c r="J4793" s="5" t="s">
        <v>128</v>
      </c>
      <c r="K4793" s="5" t="s">
        <v>141</v>
      </c>
      <c r="L4793" s="5" t="s">
        <v>165</v>
      </c>
      <c r="M4793" s="5" t="s">
        <v>164</v>
      </c>
      <c r="N4793" s="5" t="s">
        <v>130</v>
      </c>
      <c r="O4793" s="5" t="s">
        <v>173</v>
      </c>
      <c r="P4793" s="5" t="s">
        <v>133</v>
      </c>
      <c r="Q4793" s="5" t="s">
        <v>177</v>
      </c>
      <c r="R4793" s="5" t="s">
        <v>95</v>
      </c>
      <c r="S4793" s="5" t="s">
        <v>83</v>
      </c>
      <c r="T4793" s="5" t="s">
        <v>133</v>
      </c>
      <c r="U4793" s="5" t="s">
        <v>85</v>
      </c>
      <c r="V4793" s="5" t="s">
        <v>215</v>
      </c>
      <c r="W4793" s="5" t="s">
        <v>173</v>
      </c>
      <c r="X4793" s="5" t="s">
        <v>150</v>
      </c>
      <c r="Y4793" s="5" t="n">
        <v>1</v>
      </c>
      <c r="Z4793" s="5" t="n">
        <v>0</v>
      </c>
      <c r="AA4793" s="5" t="str">
        <f aca="false">IF(Y4793&gt;Z4793,"Win",IF(Y4793&lt;Z4793,"Loss","Draw"))</f>
        <v>Win</v>
      </c>
      <c r="AB4793" s="5" t="s">
        <v>98</v>
      </c>
      <c r="AC4793" s="5" t="s">
        <v>99</v>
      </c>
      <c r="AD4793" s="5" t="s">
        <v>1946</v>
      </c>
      <c r="AE4793" s="5" t="s">
        <v>5989</v>
      </c>
      <c r="AF4793" s="5" t="str">
        <f aca="false">IF(AD4793&lt;AE4793,AD4793,AE4793)</f>
        <v>Arrows, Earthquake, Golden Knight, Hog Rider, Lumberjack, Mega Knight, Mother Witch, Zappies</v>
      </c>
      <c r="AG4793" s="5" t="str">
        <f aca="false">IF(AD4793&lt;AE4793,AE4793,AD4793)</f>
        <v>Barbarian Barrel, Electro Spirit, Fisherman, Lightning, Monk, Mother Witch, Royal Giant, Zappies</v>
      </c>
      <c r="AH4793" s="5" t="str">
        <f aca="false">IF(AD4793=AF4793,AA4793,IF(AA4793="Win","Loss",IF(AA4793="Loss","Win","Draw")))</f>
        <v>Win</v>
      </c>
      <c r="AI4793" s="5" t="s">
        <v>102</v>
      </c>
    </row>
    <row r="4794" customFormat="false" ht="15" hidden="false" customHeight="true" outlineLevel="0" collapsed="false">
      <c r="A4794" s="6" t="s">
        <v>8737</v>
      </c>
      <c r="B4794" s="5" t="n">
        <v>1</v>
      </c>
      <c r="C4794" s="6" t="s">
        <v>264</v>
      </c>
      <c r="D4794" s="5" t="s">
        <v>265</v>
      </c>
      <c r="E4794" s="5" t="s">
        <v>227</v>
      </c>
      <c r="F4794" s="5" t="s">
        <v>228</v>
      </c>
      <c r="G4794" s="5" t="s">
        <v>5683</v>
      </c>
      <c r="H4794" s="5" t="s">
        <v>81</v>
      </c>
      <c r="I4794" s="5" t="s">
        <v>84</v>
      </c>
      <c r="J4794" s="5" t="s">
        <v>108</v>
      </c>
      <c r="K4794" s="5" t="s">
        <v>87</v>
      </c>
      <c r="L4794" s="5" t="s">
        <v>115</v>
      </c>
      <c r="M4794" s="5" t="s">
        <v>116</v>
      </c>
      <c r="N4794" s="5" t="s">
        <v>126</v>
      </c>
      <c r="O4794" s="5" t="s">
        <v>118</v>
      </c>
      <c r="P4794" s="5" t="s">
        <v>95</v>
      </c>
      <c r="Q4794" s="5" t="s">
        <v>203</v>
      </c>
      <c r="R4794" s="5" t="s">
        <v>202</v>
      </c>
      <c r="S4794" s="5" t="s">
        <v>201</v>
      </c>
      <c r="T4794" s="5" t="s">
        <v>118</v>
      </c>
      <c r="U4794" s="5" t="s">
        <v>204</v>
      </c>
      <c r="V4794" s="5" t="s">
        <v>87</v>
      </c>
      <c r="W4794" s="5" t="s">
        <v>157</v>
      </c>
      <c r="X4794" s="5" t="s">
        <v>208</v>
      </c>
      <c r="Y4794" s="5" t="n">
        <v>1</v>
      </c>
      <c r="Z4794" s="5" t="n">
        <v>0</v>
      </c>
      <c r="AA4794" s="5" t="str">
        <f aca="false">IF(Y4794&gt;Z4794,"Win",IF(Y4794&lt;Z4794,"Loss","Draw"))</f>
        <v>Win</v>
      </c>
      <c r="AB4794" s="5" t="s">
        <v>98</v>
      </c>
      <c r="AC4794" s="5" t="s">
        <v>99</v>
      </c>
      <c r="AD4794" s="5" t="s">
        <v>703</v>
      </c>
      <c r="AE4794" s="5" t="s">
        <v>721</v>
      </c>
      <c r="AF4794" s="5" t="str">
        <f aca="false">IF(AD4794&lt;AE4794,AD4794,AE4794)</f>
        <v>Archers, Barbarian Barrel, Dark Prince, Graveyard, Ice Spirit, Poison, Skeletons, Tesla</v>
      </c>
      <c r="AG4794" s="5" t="str">
        <f aca="false">IF(AD4794&lt;AE4794,AE4794,AD4794)</f>
        <v>Fire Spirit, Goblin Barrel, Ice Spirit, Magic Archer, Royal Delivery, Tesla, Valkyrie, Wall Breakers</v>
      </c>
      <c r="AH4794" s="5" t="str">
        <f aca="false">IF(AD4794=AF4794,AA4794,IF(AA4794="Win","Loss",IF(AA4794="Loss","Win","Draw")))</f>
        <v>Win</v>
      </c>
      <c r="AI4794" s="5" t="s">
        <v>102</v>
      </c>
    </row>
    <row r="4795" customFormat="false" ht="15" hidden="false" customHeight="true" outlineLevel="0" collapsed="false">
      <c r="A4795" s="6" t="s">
        <v>8737</v>
      </c>
      <c r="B4795" s="5" t="n">
        <v>2</v>
      </c>
      <c r="C4795" s="6" t="s">
        <v>264</v>
      </c>
      <c r="D4795" s="5" t="s">
        <v>265</v>
      </c>
      <c r="E4795" s="5" t="s">
        <v>227</v>
      </c>
      <c r="F4795" s="5" t="s">
        <v>228</v>
      </c>
      <c r="G4795" s="5" t="s">
        <v>5206</v>
      </c>
      <c r="H4795" s="5" t="s">
        <v>715</v>
      </c>
      <c r="I4795" s="5" t="s">
        <v>92</v>
      </c>
      <c r="J4795" s="5" t="s">
        <v>91</v>
      </c>
      <c r="K4795" s="5" t="s">
        <v>90</v>
      </c>
      <c r="L4795" s="5" t="s">
        <v>125</v>
      </c>
      <c r="M4795" s="5" t="s">
        <v>93</v>
      </c>
      <c r="N4795" s="5" t="s">
        <v>96</v>
      </c>
      <c r="O4795" s="5" t="s">
        <v>94</v>
      </c>
      <c r="P4795" s="5" t="s">
        <v>150</v>
      </c>
      <c r="Q4795" s="5" t="s">
        <v>152</v>
      </c>
      <c r="R4795" s="5" t="s">
        <v>108</v>
      </c>
      <c r="S4795" s="5" t="s">
        <v>82</v>
      </c>
      <c r="T4795" s="5" t="s">
        <v>95</v>
      </c>
      <c r="U4795" s="5" t="s">
        <v>119</v>
      </c>
      <c r="V4795" s="5" t="s">
        <v>126</v>
      </c>
      <c r="W4795" s="5" t="s">
        <v>85</v>
      </c>
      <c r="X4795" s="5" t="s">
        <v>150</v>
      </c>
      <c r="Y4795" s="5" t="n">
        <v>0</v>
      </c>
      <c r="Z4795" s="5" t="n">
        <v>1</v>
      </c>
      <c r="AA4795" s="5" t="str">
        <f aca="false">IF(Y4795&gt;Z4795,"Win",IF(Y4795&lt;Z4795,"Loss","Draw"))</f>
        <v>Loss</v>
      </c>
      <c r="AB4795" s="5" t="s">
        <v>98</v>
      </c>
      <c r="AC4795" s="5" t="s">
        <v>99</v>
      </c>
      <c r="AD4795" s="5" t="s">
        <v>635</v>
      </c>
      <c r="AE4795" s="5" t="s">
        <v>4992</v>
      </c>
      <c r="AF4795" s="5" t="str">
        <f aca="false">IF(AD4795&lt;AE4795,AD4795,AE4795)</f>
        <v>Baby Dragon, Barbarian Barrel, Dark Prince, Electro Spirit, Goblin Hut, Lightning, Royal Hogs, Skeletons</v>
      </c>
      <c r="AG4795" s="5" t="str">
        <f aca="false">IF(AD4795&lt;AE4795,AE4795,AD4795)</f>
        <v>Cannon Cart, Electro Spirit, Fireball, Goblins, Minions, Mortar, Rascals, Skeleton Barrel</v>
      </c>
      <c r="AH4795" s="5" t="str">
        <f aca="false">IF(AD4795=AF4795,AA4795,IF(AA4795="Win","Loss",IF(AA4795="Loss","Win","Draw")))</f>
        <v>Win</v>
      </c>
      <c r="AI4795" s="5" t="s">
        <v>102</v>
      </c>
    </row>
    <row r="4796" customFormat="false" ht="15" hidden="false" customHeight="true" outlineLevel="0" collapsed="false">
      <c r="A4796" s="6" t="s">
        <v>8737</v>
      </c>
      <c r="B4796" s="5" t="n">
        <v>3</v>
      </c>
      <c r="C4796" s="6" t="s">
        <v>264</v>
      </c>
      <c r="D4796" s="5" t="s">
        <v>265</v>
      </c>
      <c r="E4796" s="5" t="s">
        <v>227</v>
      </c>
      <c r="F4796" s="5" t="s">
        <v>228</v>
      </c>
      <c r="G4796" s="5" t="s">
        <v>5684</v>
      </c>
      <c r="H4796" s="5" t="s">
        <v>81</v>
      </c>
      <c r="I4796" s="5" t="s">
        <v>219</v>
      </c>
      <c r="J4796" s="5" t="s">
        <v>83</v>
      </c>
      <c r="K4796" s="5" t="s">
        <v>153</v>
      </c>
      <c r="L4796" s="5" t="s">
        <v>85</v>
      </c>
      <c r="M4796" s="5" t="s">
        <v>89</v>
      </c>
      <c r="N4796" s="5" t="s">
        <v>88</v>
      </c>
      <c r="O4796" s="5" t="s">
        <v>157</v>
      </c>
      <c r="P4796" s="5" t="s">
        <v>165</v>
      </c>
      <c r="Q4796" s="5" t="s">
        <v>127</v>
      </c>
      <c r="R4796" s="5" t="s">
        <v>128</v>
      </c>
      <c r="S4796" s="5" t="s">
        <v>129</v>
      </c>
      <c r="T4796" s="5" t="s">
        <v>130</v>
      </c>
      <c r="U4796" s="5" t="s">
        <v>86</v>
      </c>
      <c r="V4796" s="5" t="s">
        <v>141</v>
      </c>
      <c r="W4796" s="5" t="s">
        <v>173</v>
      </c>
      <c r="X4796" s="5" t="s">
        <v>124</v>
      </c>
      <c r="Y4796" s="5" t="n">
        <v>1</v>
      </c>
      <c r="Z4796" s="5" t="n">
        <v>0</v>
      </c>
      <c r="AA4796" s="5" t="str">
        <f aca="false">IF(Y4796&gt;Z4796,"Win",IF(Y4796&lt;Z4796,"Loss","Draw"))</f>
        <v>Win</v>
      </c>
      <c r="AB4796" s="5" t="s">
        <v>98</v>
      </c>
      <c r="AC4796" s="5" t="s">
        <v>99</v>
      </c>
      <c r="AD4796" s="5" t="s">
        <v>5686</v>
      </c>
      <c r="AE4796" s="5" t="s">
        <v>5685</v>
      </c>
      <c r="AF4796" s="5" t="str">
        <f aca="false">IF(AD4796&lt;AE4796,AD4796,AE4796)</f>
        <v>Arrows, Battle Ram, Golden Knight, Lumberjack, Mega Knight, Royal Ghost, Skeleton Dragons, Zappies</v>
      </c>
      <c r="AG4796" s="5" t="str">
        <f aca="false">IF(AD4796&lt;AE4796,AE4796,AD4796)</f>
        <v>Berserker, Cannon, Fire Spirit, Hog Rider, Lightning, Monk, The Log, Wizard</v>
      </c>
      <c r="AH4796" s="5" t="str">
        <f aca="false">IF(AD4796=AF4796,AA4796,IF(AA4796="Win","Loss",IF(AA4796="Loss","Win","Draw")))</f>
        <v>Loss</v>
      </c>
      <c r="AI4796" s="5" t="s">
        <v>102</v>
      </c>
    </row>
    <row r="4797" customFormat="false" ht="15" hidden="false" customHeight="true" outlineLevel="0" collapsed="false">
      <c r="A4797" s="6" t="s">
        <v>8738</v>
      </c>
      <c r="B4797" s="5" t="n">
        <v>1</v>
      </c>
      <c r="C4797" s="6" t="s">
        <v>264</v>
      </c>
      <c r="D4797" s="5" t="s">
        <v>265</v>
      </c>
      <c r="E4797" s="5" t="s">
        <v>253</v>
      </c>
      <c r="F4797" s="5" t="s">
        <v>254</v>
      </c>
      <c r="G4797" s="5" t="s">
        <v>3183</v>
      </c>
      <c r="H4797" s="5" t="s">
        <v>163</v>
      </c>
      <c r="I4797" s="5" t="s">
        <v>201</v>
      </c>
      <c r="J4797" s="5" t="s">
        <v>202</v>
      </c>
      <c r="K4797" s="5" t="s">
        <v>233</v>
      </c>
      <c r="L4797" s="5" t="s">
        <v>111</v>
      </c>
      <c r="M4797" s="5" t="s">
        <v>88</v>
      </c>
      <c r="N4797" s="5" t="s">
        <v>157</v>
      </c>
      <c r="O4797" s="5" t="s">
        <v>204</v>
      </c>
      <c r="P4797" s="5" t="s">
        <v>234</v>
      </c>
      <c r="Q4797" s="5" t="s">
        <v>92</v>
      </c>
      <c r="R4797" s="5" t="s">
        <v>91</v>
      </c>
      <c r="S4797" s="5" t="s">
        <v>90</v>
      </c>
      <c r="T4797" s="5" t="s">
        <v>96</v>
      </c>
      <c r="U4797" s="5" t="s">
        <v>94</v>
      </c>
      <c r="V4797" s="5" t="s">
        <v>125</v>
      </c>
      <c r="W4797" s="5" t="s">
        <v>150</v>
      </c>
      <c r="X4797" s="5" t="s">
        <v>93</v>
      </c>
      <c r="Y4797" s="5" t="n">
        <v>1</v>
      </c>
      <c r="Z4797" s="5" t="n">
        <v>0</v>
      </c>
      <c r="AA4797" s="5" t="str">
        <f aca="false">IF(Y4797&gt;Z4797,"Win",IF(Y4797&lt;Z4797,"Loss","Draw"))</f>
        <v>Win</v>
      </c>
      <c r="AB4797" s="5" t="s">
        <v>98</v>
      </c>
      <c r="AC4797" s="5" t="s">
        <v>99</v>
      </c>
      <c r="AD4797" s="5" t="s">
        <v>380</v>
      </c>
      <c r="AE4797" s="5" t="s">
        <v>635</v>
      </c>
      <c r="AF4797" s="5" t="str">
        <f aca="false">IF(AD4797&lt;AE4797,AD4797,AE4797)</f>
        <v>Bats, Berserker, Bomb Tower, Fire Spirit, Magic Archer, Miner, Royal Delivery, Wall Breakers</v>
      </c>
      <c r="AG4797" s="5" t="str">
        <f aca="false">IF(AD4797&lt;AE4797,AE4797,AD4797)</f>
        <v>Cannon Cart, Electro Spirit, Fireball, Goblins, Minions, Mortar, Rascals, Skeleton Barrel</v>
      </c>
      <c r="AH4797" s="5" t="str">
        <f aca="false">IF(AD4797=AF4797,AA4797,IF(AA4797="Win","Loss",IF(AA4797="Loss","Win","Draw")))</f>
        <v>Win</v>
      </c>
      <c r="AI4797" s="5" t="s">
        <v>102</v>
      </c>
    </row>
    <row r="4798" customFormat="false" ht="15" hidden="false" customHeight="true" outlineLevel="0" collapsed="false">
      <c r="A4798" s="6" t="s">
        <v>8738</v>
      </c>
      <c r="B4798" s="5" t="n">
        <v>2</v>
      </c>
      <c r="C4798" s="6" t="s">
        <v>264</v>
      </c>
      <c r="D4798" s="5" t="s">
        <v>265</v>
      </c>
      <c r="E4798" s="5" t="s">
        <v>253</v>
      </c>
      <c r="F4798" s="5" t="s">
        <v>254</v>
      </c>
      <c r="G4798" s="5" t="s">
        <v>7804</v>
      </c>
      <c r="H4798" s="5" t="s">
        <v>81</v>
      </c>
      <c r="I4798" s="5" t="s">
        <v>82</v>
      </c>
      <c r="J4798" s="5" t="s">
        <v>108</v>
      </c>
      <c r="K4798" s="5" t="s">
        <v>87</v>
      </c>
      <c r="L4798" s="5" t="s">
        <v>126</v>
      </c>
      <c r="M4798" s="5" t="s">
        <v>150</v>
      </c>
      <c r="N4798" s="5" t="s">
        <v>95</v>
      </c>
      <c r="O4798" s="5" t="s">
        <v>85</v>
      </c>
      <c r="P4798" s="5" t="s">
        <v>86</v>
      </c>
      <c r="Q4798" s="5" t="s">
        <v>82</v>
      </c>
      <c r="R4798" s="5" t="s">
        <v>83</v>
      </c>
      <c r="S4798" s="5" t="s">
        <v>87</v>
      </c>
      <c r="T4798" s="5" t="s">
        <v>126</v>
      </c>
      <c r="U4798" s="5" t="s">
        <v>118</v>
      </c>
      <c r="V4798" s="5" t="s">
        <v>86</v>
      </c>
      <c r="W4798" s="5" t="s">
        <v>85</v>
      </c>
      <c r="X4798" s="5" t="s">
        <v>95</v>
      </c>
      <c r="Y4798" s="5" t="n">
        <v>0</v>
      </c>
      <c r="Z4798" s="5" t="n">
        <v>1</v>
      </c>
      <c r="AA4798" s="5" t="str">
        <f aca="false">IF(Y4798&gt;Z4798,"Win",IF(Y4798&lt;Z4798,"Loss","Draw"))</f>
        <v>Loss</v>
      </c>
      <c r="AB4798" s="5" t="s">
        <v>98</v>
      </c>
      <c r="AC4798" s="5" t="s">
        <v>99</v>
      </c>
      <c r="AD4798" s="5" t="s">
        <v>4788</v>
      </c>
      <c r="AE4798" s="5" t="s">
        <v>1147</v>
      </c>
      <c r="AF4798" s="5" t="str">
        <f aca="false">IF(AD4798&lt;AE4798,AD4798,AE4798)</f>
        <v>Barbarian Barrel, Dark Prince, Electro Spirit, Lightning, Royal Hogs, Skeleton Dragons, Skeletons, Tesla</v>
      </c>
      <c r="AG4798" s="5" t="str">
        <f aca="false">IF(AD4798&lt;AE4798,AE4798,AD4798)</f>
        <v>Barbarian Barrel, Ice Spirit, Lightning, Monk, Royal Hogs, Skeleton Dragons, Skeletons, Tesla</v>
      </c>
      <c r="AH4798" s="5" t="str">
        <f aca="false">IF(AD4798=AF4798,AA4798,IF(AA4798="Win","Loss",IF(AA4798="Loss","Win","Draw")))</f>
        <v>Loss</v>
      </c>
      <c r="AI4798" s="5" t="s">
        <v>102</v>
      </c>
    </row>
    <row r="4799" customFormat="false" ht="15" hidden="false" customHeight="true" outlineLevel="0" collapsed="false">
      <c r="A4799" s="6" t="s">
        <v>8738</v>
      </c>
      <c r="B4799" s="5" t="n">
        <v>3</v>
      </c>
      <c r="C4799" s="6" t="s">
        <v>264</v>
      </c>
      <c r="D4799" s="5" t="s">
        <v>265</v>
      </c>
      <c r="E4799" s="5" t="s">
        <v>253</v>
      </c>
      <c r="F4799" s="5" t="s">
        <v>254</v>
      </c>
      <c r="G4799" s="5" t="s">
        <v>7805</v>
      </c>
      <c r="H4799" s="5" t="s">
        <v>163</v>
      </c>
      <c r="I4799" s="5" t="s">
        <v>92</v>
      </c>
      <c r="J4799" s="5" t="s">
        <v>158</v>
      </c>
      <c r="K4799" s="5" t="s">
        <v>90</v>
      </c>
      <c r="L4799" s="5" t="s">
        <v>93</v>
      </c>
      <c r="M4799" s="5" t="s">
        <v>159</v>
      </c>
      <c r="N4799" s="5" t="s">
        <v>94</v>
      </c>
      <c r="O4799" s="5" t="s">
        <v>96</v>
      </c>
      <c r="P4799" s="5" t="s">
        <v>89</v>
      </c>
      <c r="Q4799" s="5" t="s">
        <v>137</v>
      </c>
      <c r="R4799" s="5" t="s">
        <v>194</v>
      </c>
      <c r="S4799" s="5" t="s">
        <v>114</v>
      </c>
      <c r="T4799" s="5" t="s">
        <v>157</v>
      </c>
      <c r="U4799" s="5" t="s">
        <v>88</v>
      </c>
      <c r="V4799" s="5" t="s">
        <v>97</v>
      </c>
      <c r="W4799" s="5" t="s">
        <v>153</v>
      </c>
      <c r="X4799" s="5" t="s">
        <v>116</v>
      </c>
      <c r="Y4799" s="5" t="n">
        <v>1</v>
      </c>
      <c r="Z4799" s="5" t="n">
        <v>0</v>
      </c>
      <c r="AA4799" s="5" t="str">
        <f aca="false">IF(Y4799&gt;Z4799,"Win",IF(Y4799&lt;Z4799,"Loss","Draw"))</f>
        <v>Win</v>
      </c>
      <c r="AB4799" s="5" t="s">
        <v>98</v>
      </c>
      <c r="AC4799" s="5" t="s">
        <v>99</v>
      </c>
      <c r="AD4799" s="5" t="s">
        <v>6059</v>
      </c>
      <c r="AE4799" s="5" t="s">
        <v>1305</v>
      </c>
      <c r="AF4799" s="5" t="str">
        <f aca="false">IF(AD4799&lt;AE4799,AD4799,AE4799)</f>
        <v>Archer Queen, Berserker, Cannon, Fire Spirit, Giant Snowball, Goblin Drill, Poison, Ronin</v>
      </c>
      <c r="AG4799" s="5" t="str">
        <f aca="false">IF(AD4799&lt;AE4799,AE4799,AD4799)</f>
        <v>Bowler, Dart Goblin, Fireball, Minions, Mortar, Rascals, Skeleton Barrel, The Log</v>
      </c>
      <c r="AH4799" s="5" t="str">
        <f aca="false">IF(AD4799=AF4799,AA4799,IF(AA4799="Win","Loss",IF(AA4799="Loss","Win","Draw")))</f>
        <v>Loss</v>
      </c>
      <c r="AI4799" s="5" t="s">
        <v>102</v>
      </c>
    </row>
    <row r="4800" customFormat="false" ht="15" hidden="false" customHeight="true" outlineLevel="0" collapsed="false">
      <c r="A4800" s="6" t="s">
        <v>8739</v>
      </c>
      <c r="B4800" s="5" t="n">
        <v>1</v>
      </c>
      <c r="C4800" s="6" t="s">
        <v>264</v>
      </c>
      <c r="D4800" s="5" t="s">
        <v>265</v>
      </c>
      <c r="E4800" s="5" t="s">
        <v>182</v>
      </c>
      <c r="F4800" s="5" t="s">
        <v>183</v>
      </c>
      <c r="G4800" s="5" t="s">
        <v>8518</v>
      </c>
      <c r="H4800" s="5" t="s">
        <v>163</v>
      </c>
      <c r="I4800" s="5" t="s">
        <v>82</v>
      </c>
      <c r="J4800" s="5" t="s">
        <v>202</v>
      </c>
      <c r="K4800" s="5" t="s">
        <v>87</v>
      </c>
      <c r="L4800" s="5" t="s">
        <v>97</v>
      </c>
      <c r="M4800" s="5" t="s">
        <v>150</v>
      </c>
      <c r="N4800" s="5" t="s">
        <v>126</v>
      </c>
      <c r="O4800" s="5" t="s">
        <v>85</v>
      </c>
      <c r="P4800" s="5" t="s">
        <v>95</v>
      </c>
      <c r="Q4800" s="5" t="s">
        <v>177</v>
      </c>
      <c r="R4800" s="5" t="s">
        <v>188</v>
      </c>
      <c r="S4800" s="5" t="s">
        <v>83</v>
      </c>
      <c r="T4800" s="5" t="s">
        <v>133</v>
      </c>
      <c r="U4800" s="5" t="s">
        <v>215</v>
      </c>
      <c r="V4800" s="5" t="s">
        <v>93</v>
      </c>
      <c r="W4800" s="5" t="s">
        <v>86</v>
      </c>
      <c r="X4800" s="5" t="s">
        <v>89</v>
      </c>
      <c r="Y4800" s="5" t="n">
        <v>0</v>
      </c>
      <c r="Z4800" s="5" t="n">
        <v>1</v>
      </c>
      <c r="AA4800" s="5" t="str">
        <f aca="false">IF(Y4800&gt;Z4800,"Win",IF(Y4800&lt;Z4800,"Loss","Draw"))</f>
        <v>Loss</v>
      </c>
      <c r="AB4800" s="5" t="s">
        <v>98</v>
      </c>
      <c r="AC4800" s="5" t="s">
        <v>99</v>
      </c>
      <c r="AD4800" s="5" t="s">
        <v>492</v>
      </c>
      <c r="AE4800" s="5" t="s">
        <v>494</v>
      </c>
      <c r="AF4800" s="5" t="str">
        <f aca="false">IF(AD4800&lt;AE4800,AD4800,AE4800)</f>
        <v>Barbarian Barrel, Electro Spirit, Lightning, Magic Archer, Ronin, Royal Hogs, Skeletons, Tesla</v>
      </c>
      <c r="AG4800" s="5" t="str">
        <f aca="false">IF(AD4800&lt;AE4800,AE4800,AD4800)</f>
        <v>Fireball, Fisherman, Monk, Mother Witch, Royal Giant, Skeleton Dragons, The Log, Tombstone</v>
      </c>
      <c r="AH4800" s="5" t="str">
        <f aca="false">IF(AD4800=AF4800,AA4800,IF(AA4800="Win","Loss",IF(AA4800="Loss","Win","Draw")))</f>
        <v>Loss</v>
      </c>
      <c r="AI4800" s="5" t="s">
        <v>102</v>
      </c>
    </row>
    <row r="4801" customFormat="false" ht="15" hidden="false" customHeight="true" outlineLevel="0" collapsed="false">
      <c r="A4801" s="6" t="s">
        <v>8739</v>
      </c>
      <c r="B4801" s="5" t="n">
        <v>2</v>
      </c>
      <c r="C4801" s="6" t="s">
        <v>264</v>
      </c>
      <c r="D4801" s="5" t="s">
        <v>265</v>
      </c>
      <c r="E4801" s="5" t="s">
        <v>182</v>
      </c>
      <c r="F4801" s="5" t="s">
        <v>183</v>
      </c>
      <c r="G4801" s="5" t="s">
        <v>8519</v>
      </c>
      <c r="H4801" s="5" t="s">
        <v>163</v>
      </c>
      <c r="I4801" s="5" t="s">
        <v>129</v>
      </c>
      <c r="J4801" s="5" t="s">
        <v>158</v>
      </c>
      <c r="K4801" s="5" t="s">
        <v>109</v>
      </c>
      <c r="L4801" s="5" t="s">
        <v>165</v>
      </c>
      <c r="M4801" s="5" t="s">
        <v>86</v>
      </c>
      <c r="N4801" s="5" t="s">
        <v>131</v>
      </c>
      <c r="O4801" s="5" t="s">
        <v>133</v>
      </c>
      <c r="P4801" s="5" t="s">
        <v>130</v>
      </c>
      <c r="Q4801" s="5" t="s">
        <v>407</v>
      </c>
      <c r="R4801" s="5" t="s">
        <v>151</v>
      </c>
      <c r="S4801" s="5" t="s">
        <v>87</v>
      </c>
      <c r="T4801" s="5" t="s">
        <v>164</v>
      </c>
      <c r="U4801" s="5" t="s">
        <v>150</v>
      </c>
      <c r="V4801" s="5" t="s">
        <v>165</v>
      </c>
      <c r="W4801" s="5" t="s">
        <v>91</v>
      </c>
      <c r="X4801" s="5" t="s">
        <v>95</v>
      </c>
      <c r="Y4801" s="5" t="n">
        <v>0</v>
      </c>
      <c r="Z4801" s="5" t="n">
        <v>1</v>
      </c>
      <c r="AA4801" s="5" t="str">
        <f aca="false">IF(Y4801&gt;Z4801,"Win",IF(Y4801&lt;Z4801,"Loss","Draw"))</f>
        <v>Loss</v>
      </c>
      <c r="AB4801" s="5" t="s">
        <v>98</v>
      </c>
      <c r="AC4801" s="5" t="s">
        <v>99</v>
      </c>
      <c r="AD4801" s="5" t="s">
        <v>8521</v>
      </c>
      <c r="AE4801" s="5" t="s">
        <v>8520</v>
      </c>
      <c r="AF4801" s="5" t="str">
        <f aca="false">IF(AD4801&lt;AE4801,AD4801,AE4801)</f>
        <v>Arrows, Bandit, Bowler, Hog Rider, Mega Knight, Mother Witch, Skeleton Dragons, Zap</v>
      </c>
      <c r="AG4801" s="5" t="str">
        <f aca="false">IF(AD4801&lt;AE4801,AE4801,AD4801)</f>
        <v>Barbarian Barrel, Earthquake, Electro Spirit, Firecracker, Goblins, Hog Rider, Mighty Miner, Tesla</v>
      </c>
      <c r="AH4801" s="5" t="str">
        <f aca="false">IF(AD4801=AF4801,AA4801,IF(AA4801="Win","Loss",IF(AA4801="Loss","Win","Draw")))</f>
        <v>Loss</v>
      </c>
      <c r="AI4801" s="5" t="s">
        <v>102</v>
      </c>
    </row>
    <row r="4802" customFormat="false" ht="15" hidden="false" customHeight="true" outlineLevel="0" collapsed="false">
      <c r="A4802" s="6" t="s">
        <v>8740</v>
      </c>
      <c r="B4802" s="5" t="n">
        <v>1</v>
      </c>
      <c r="C4802" s="6" t="s">
        <v>264</v>
      </c>
      <c r="D4802" s="5" t="s">
        <v>265</v>
      </c>
      <c r="E4802" s="5" t="s">
        <v>212</v>
      </c>
      <c r="F4802" s="5" t="s">
        <v>213</v>
      </c>
      <c r="G4802" s="5" t="s">
        <v>6556</v>
      </c>
      <c r="H4802" s="5" t="s">
        <v>81</v>
      </c>
      <c r="I4802" s="5" t="s">
        <v>141</v>
      </c>
      <c r="J4802" s="5" t="s">
        <v>95</v>
      </c>
      <c r="K4802" s="5" t="s">
        <v>107</v>
      </c>
      <c r="L4802" s="5" t="s">
        <v>178</v>
      </c>
      <c r="M4802" s="5" t="s">
        <v>177</v>
      </c>
      <c r="N4802" s="5" t="s">
        <v>93</v>
      </c>
      <c r="O4802" s="5" t="s">
        <v>150</v>
      </c>
      <c r="P4802" s="5" t="s">
        <v>143</v>
      </c>
      <c r="Q4802" s="5" t="s">
        <v>208</v>
      </c>
      <c r="R4802" s="5" t="s">
        <v>139</v>
      </c>
      <c r="S4802" s="5" t="s">
        <v>109</v>
      </c>
      <c r="T4802" s="5" t="s">
        <v>93</v>
      </c>
      <c r="U4802" s="5" t="s">
        <v>110</v>
      </c>
      <c r="V4802" s="5" t="s">
        <v>112</v>
      </c>
      <c r="W4802" s="5" t="s">
        <v>188</v>
      </c>
      <c r="X4802" s="5" t="s">
        <v>88</v>
      </c>
      <c r="Y4802" s="5" t="n">
        <v>0</v>
      </c>
      <c r="Z4802" s="5" t="n">
        <v>1</v>
      </c>
      <c r="AA4802" s="5" t="str">
        <f aca="false">IF(Y4802&gt;Z4802,"Win",IF(Y4802&lt;Z4802,"Loss","Draw"))</f>
        <v>Loss</v>
      </c>
      <c r="AB4802" s="5" t="s">
        <v>98</v>
      </c>
      <c r="AC4802" s="5" t="s">
        <v>99</v>
      </c>
      <c r="AD4802" s="5" t="s">
        <v>180</v>
      </c>
      <c r="AE4802" s="5" t="s">
        <v>285</v>
      </c>
      <c r="AF4802" s="5" t="str">
        <f aca="false">IF(AD4802&lt;AE4802,AD4802,AE4802)</f>
        <v>Barbarian Barrel, Electro Spirit, Fireball, Goblin Cage, Heal Spirit, Lumberjack, Phoenix, Royal Giant</v>
      </c>
      <c r="AG4802" s="5" t="str">
        <f aca="false">IF(AD4802&lt;AE4802,AE4802,AD4802)</f>
        <v>Berserker, Fireball, Lava Hound, Mega Minion, Spirit Empress, Tombstone, Valkyrie, Zap</v>
      </c>
      <c r="AH4802" s="5" t="str">
        <f aca="false">IF(AD4802=AF4802,AA4802,IF(AA4802="Win","Loss",IF(AA4802="Loss","Win","Draw")))</f>
        <v>Loss</v>
      </c>
      <c r="AI4802" s="5" t="s">
        <v>102</v>
      </c>
    </row>
    <row r="4803" customFormat="false" ht="15" hidden="false" customHeight="true" outlineLevel="0" collapsed="false">
      <c r="A4803" s="6" t="s">
        <v>8740</v>
      </c>
      <c r="B4803" s="5" t="n">
        <v>2</v>
      </c>
      <c r="C4803" s="6" t="s">
        <v>264</v>
      </c>
      <c r="D4803" s="5" t="s">
        <v>265</v>
      </c>
      <c r="E4803" s="5" t="s">
        <v>212</v>
      </c>
      <c r="F4803" s="5" t="s">
        <v>213</v>
      </c>
      <c r="G4803" s="5" t="s">
        <v>6557</v>
      </c>
      <c r="H4803" s="5" t="s">
        <v>81</v>
      </c>
      <c r="I4803" s="5" t="s">
        <v>129</v>
      </c>
      <c r="J4803" s="5" t="s">
        <v>202</v>
      </c>
      <c r="K4803" s="5" t="s">
        <v>153</v>
      </c>
      <c r="L4803" s="5" t="s">
        <v>126</v>
      </c>
      <c r="M4803" s="5" t="s">
        <v>165</v>
      </c>
      <c r="N4803" s="5" t="s">
        <v>118</v>
      </c>
      <c r="O4803" s="5" t="s">
        <v>85</v>
      </c>
      <c r="P4803" s="5" t="s">
        <v>89</v>
      </c>
      <c r="Q4803" s="5" t="s">
        <v>127</v>
      </c>
      <c r="R4803" s="5" t="s">
        <v>202</v>
      </c>
      <c r="S4803" s="5" t="s">
        <v>128</v>
      </c>
      <c r="T4803" s="5" t="s">
        <v>97</v>
      </c>
      <c r="U4803" s="5" t="s">
        <v>124</v>
      </c>
      <c r="V4803" s="5" t="s">
        <v>132</v>
      </c>
      <c r="W4803" s="5" t="s">
        <v>95</v>
      </c>
      <c r="X4803" s="5" t="s">
        <v>143</v>
      </c>
      <c r="Y4803" s="5" t="n">
        <v>0</v>
      </c>
      <c r="Z4803" s="5" t="n">
        <v>1</v>
      </c>
      <c r="AA4803" s="5" t="str">
        <f aca="false">IF(Y4803&gt;Z4803,"Win",IF(Y4803&lt;Z4803,"Loss","Draw"))</f>
        <v>Loss</v>
      </c>
      <c r="AB4803" s="5" t="s">
        <v>98</v>
      </c>
      <c r="AC4803" s="5" t="s">
        <v>99</v>
      </c>
      <c r="AD4803" s="5" t="s">
        <v>5730</v>
      </c>
      <c r="AE4803" s="5" t="s">
        <v>1228</v>
      </c>
      <c r="AF4803" s="5" t="str">
        <f aca="false">IF(AD4803&lt;AE4803,AD4803,AE4803)</f>
        <v>Barbarian Barrel, Battle Ram, Electro Wizard, Golden Knight, Heal Spirit, Magic Archer, Ronin, Royal Ghost</v>
      </c>
      <c r="AG4803" s="5" t="str">
        <f aca="false">IF(AD4803&lt;AE4803,AE4803,AD4803)</f>
        <v>Cannon, Hog Rider, Ice Spirit, Lightning, Magic Archer, Mega Knight, Skeletons, The Log</v>
      </c>
      <c r="AH4803" s="5" t="str">
        <f aca="false">IF(AD4803=AF4803,AA4803,IF(AA4803="Win","Loss",IF(AA4803="Loss","Win","Draw")))</f>
        <v>Win</v>
      </c>
      <c r="AI4803" s="5" t="s">
        <v>102</v>
      </c>
    </row>
    <row r="4804" customFormat="false" ht="15" hidden="false" customHeight="true" outlineLevel="0" collapsed="false">
      <c r="A4804" s="8" t="s">
        <v>8741</v>
      </c>
      <c r="B4804" s="7" t="n">
        <v>1</v>
      </c>
      <c r="C4804" s="8" t="s">
        <v>264</v>
      </c>
      <c r="D4804" s="7" t="s">
        <v>265</v>
      </c>
      <c r="E4804" s="8" t="s">
        <v>238</v>
      </c>
      <c r="F4804" s="7" t="s">
        <v>239</v>
      </c>
      <c r="G4804" s="7" t="s">
        <v>8742</v>
      </c>
      <c r="H4804" s="7" t="s">
        <v>163</v>
      </c>
      <c r="I4804" s="7" t="s">
        <v>233</v>
      </c>
      <c r="J4804" s="7" t="s">
        <v>202</v>
      </c>
      <c r="K4804" s="7" t="s">
        <v>201</v>
      </c>
      <c r="L4804" s="7" t="s">
        <v>89</v>
      </c>
      <c r="M4804" s="7" t="s">
        <v>157</v>
      </c>
      <c r="N4804" s="7" t="s">
        <v>234</v>
      </c>
      <c r="O4804" s="7" t="s">
        <v>111</v>
      </c>
      <c r="P4804" s="7" t="s">
        <v>97</v>
      </c>
      <c r="Q4804" s="7" t="s">
        <v>82</v>
      </c>
      <c r="R4804" s="7" t="s">
        <v>151</v>
      </c>
      <c r="S4804" s="7" t="s">
        <v>152</v>
      </c>
      <c r="T4804" s="7" t="s">
        <v>85</v>
      </c>
      <c r="U4804" s="7" t="s">
        <v>126</v>
      </c>
      <c r="V4804" s="7" t="s">
        <v>150</v>
      </c>
      <c r="W4804" s="7" t="s">
        <v>89</v>
      </c>
      <c r="X4804" s="7" t="s">
        <v>153</v>
      </c>
      <c r="Y4804" s="7" t="n">
        <v>1</v>
      </c>
      <c r="Z4804" s="7" t="n">
        <v>0</v>
      </c>
      <c r="AA4804" s="7" t="str">
        <f aca="false">IF(Y4804&gt;Z4804,"Win",IF(Y4804&lt;Z4804,"Loss","Draw"))</f>
        <v>Win</v>
      </c>
      <c r="AB4804" s="7" t="s">
        <v>99</v>
      </c>
      <c r="AC4804" s="7" t="s">
        <v>99</v>
      </c>
      <c r="AD4804" s="7" t="s">
        <v>745</v>
      </c>
      <c r="AE4804" s="7" t="s">
        <v>155</v>
      </c>
      <c r="AF4804" s="7" t="str">
        <f aca="false">IF(AD4804&lt;AE4804,AD4804,AE4804)</f>
        <v>Baby Dragon, Cannon, Electro Spirit, Lightning, Mighty Miner, Royal Hogs, Skeletons, The Log</v>
      </c>
      <c r="AG4804" s="7" t="str">
        <f aca="false">IF(AD4804&lt;AE4804,AE4804,AD4804)</f>
        <v>Bats, Bomb Tower, Fire Spirit, Magic Archer, Miner, Ronin, The Log, Wall Breakers</v>
      </c>
      <c r="AH4804" s="7" t="str">
        <f aca="false">IF(AD4804=AF4804,AA4804,IF(AA4804="Win","Loss",IF(AA4804="Loss","Win","Draw")))</f>
        <v>Loss</v>
      </c>
      <c r="AI4804" s="7" t="s">
        <v>102</v>
      </c>
    </row>
    <row r="4805" customFormat="false" ht="15" hidden="false" customHeight="true" outlineLevel="0" collapsed="false">
      <c r="A4805" s="8" t="s">
        <v>8741</v>
      </c>
      <c r="B4805" s="7" t="n">
        <v>2</v>
      </c>
      <c r="C4805" s="8" t="s">
        <v>264</v>
      </c>
      <c r="D4805" s="7" t="s">
        <v>265</v>
      </c>
      <c r="E4805" s="8" t="s">
        <v>238</v>
      </c>
      <c r="F4805" s="7" t="s">
        <v>239</v>
      </c>
      <c r="G4805" s="7" t="s">
        <v>7689</v>
      </c>
      <c r="H4805" s="7" t="s">
        <v>81</v>
      </c>
      <c r="I4805" s="7" t="s">
        <v>137</v>
      </c>
      <c r="J4805" s="7" t="s">
        <v>194</v>
      </c>
      <c r="K4805" s="7" t="s">
        <v>114</v>
      </c>
      <c r="L4805" s="7" t="s">
        <v>241</v>
      </c>
      <c r="M4805" s="7" t="s">
        <v>118</v>
      </c>
      <c r="N4805" s="7" t="s">
        <v>153</v>
      </c>
      <c r="O4805" s="7" t="s">
        <v>116</v>
      </c>
      <c r="P4805" s="7" t="s">
        <v>204</v>
      </c>
      <c r="Q4805" s="7" t="s">
        <v>185</v>
      </c>
      <c r="R4805" s="7" t="s">
        <v>337</v>
      </c>
      <c r="S4805" s="7" t="s">
        <v>114</v>
      </c>
      <c r="T4805" s="7" t="s">
        <v>165</v>
      </c>
      <c r="U4805" s="7" t="s">
        <v>257</v>
      </c>
      <c r="V4805" s="7" t="s">
        <v>193</v>
      </c>
      <c r="W4805" s="7" t="s">
        <v>785</v>
      </c>
      <c r="X4805" s="7" t="s">
        <v>143</v>
      </c>
      <c r="Y4805" s="7" t="n">
        <v>1</v>
      </c>
      <c r="Z4805" s="7" t="n">
        <v>0</v>
      </c>
      <c r="AA4805" s="7" t="str">
        <f aca="false">IF(Y4805&gt;Z4805,"Win",IF(Y4805&lt;Z4805,"Loss","Draw"))</f>
        <v>Win</v>
      </c>
      <c r="AB4805" s="7" t="s">
        <v>99</v>
      </c>
      <c r="AC4805" s="7" t="s">
        <v>99</v>
      </c>
      <c r="AD4805" s="7" t="s">
        <v>8743</v>
      </c>
      <c r="AE4805" s="7" t="s">
        <v>6607</v>
      </c>
      <c r="AF4805" s="7" t="str">
        <f aca="false">IF(AD4805&lt;AE4805,AD4805,AE4805)</f>
        <v>Archer Queen, Cannon, Giant Snowball, Goblin Drill, Ice Spirit, Knight, Poison, Royal Delivery</v>
      </c>
      <c r="AG4805" s="7" t="str">
        <f aca="false">IF(AD4805&lt;AE4805,AE4805,AD4805)</f>
        <v>Boss Bandit, Executioner, Freeze, Giant Snowball, Guards, Heal Spirit, Hog Rider, Hunter</v>
      </c>
      <c r="AH4805" s="7" t="str">
        <f aca="false">IF(AD4805=AF4805,AA4805,IF(AA4805="Win","Loss",IF(AA4805="Loss","Win","Draw")))</f>
        <v>Win</v>
      </c>
      <c r="AI4805" s="7" t="s">
        <v>102</v>
      </c>
    </row>
    <row r="4806" customFormat="false" ht="15" hidden="false" customHeight="true" outlineLevel="0" collapsed="false">
      <c r="A4806" s="6" t="s">
        <v>8744</v>
      </c>
      <c r="B4806" s="5" t="n">
        <v>1</v>
      </c>
      <c r="C4806" s="6" t="s">
        <v>264</v>
      </c>
      <c r="D4806" s="5" t="s">
        <v>265</v>
      </c>
      <c r="E4806" s="5" t="s">
        <v>76</v>
      </c>
      <c r="F4806" s="5" t="s">
        <v>77</v>
      </c>
      <c r="G4806" s="5" t="s">
        <v>266</v>
      </c>
      <c r="H4806" s="5" t="s">
        <v>81</v>
      </c>
      <c r="I4806" s="5" t="s">
        <v>137</v>
      </c>
      <c r="J4806" s="5" t="s">
        <v>241</v>
      </c>
      <c r="K4806" s="5" t="s">
        <v>114</v>
      </c>
      <c r="L4806" s="5" t="s">
        <v>126</v>
      </c>
      <c r="M4806" s="5" t="s">
        <v>157</v>
      </c>
      <c r="N4806" s="5" t="s">
        <v>87</v>
      </c>
      <c r="O4806" s="5" t="s">
        <v>116</v>
      </c>
      <c r="P4806" s="5" t="s">
        <v>138</v>
      </c>
      <c r="Q4806" s="5" t="s">
        <v>107</v>
      </c>
      <c r="R4806" s="5" t="s">
        <v>108</v>
      </c>
      <c r="S4806" s="5" t="s">
        <v>109</v>
      </c>
      <c r="T4806" s="5" t="s">
        <v>110</v>
      </c>
      <c r="U4806" s="5" t="s">
        <v>111</v>
      </c>
      <c r="V4806" s="5" t="s">
        <v>112</v>
      </c>
      <c r="W4806" s="5" t="s">
        <v>93</v>
      </c>
      <c r="X4806" s="5" t="s">
        <v>86</v>
      </c>
      <c r="Y4806" s="5" t="n">
        <v>1</v>
      </c>
      <c r="Z4806" s="5" t="n">
        <v>0</v>
      </c>
      <c r="AA4806" s="5" t="str">
        <f aca="false">IF(Y4806&gt;Z4806,"Win",IF(Y4806&lt;Z4806,"Loss","Draw"))</f>
        <v>Win</v>
      </c>
      <c r="AB4806" s="5" t="s">
        <v>98</v>
      </c>
      <c r="AC4806" s="5" t="s">
        <v>99</v>
      </c>
      <c r="AD4806" s="5" t="s">
        <v>267</v>
      </c>
      <c r="AE4806" s="5" t="s">
        <v>120</v>
      </c>
      <c r="AF4806" s="5" t="str">
        <f aca="false">IF(AD4806&lt;AE4806,AD4806,AE4806)</f>
        <v>Dark Prince, Fireball, Goblin Cage, Lava Hound, Miner, Skeleton Dragons, Spirit Empress, Zap</v>
      </c>
      <c r="AG4806" s="5" t="str">
        <f aca="false">IF(AD4806&lt;AE4806,AE4806,AD4806)</f>
        <v>Fire Spirit, Giant Snowball, Goblin Demolisher, Goblin Drill, Knight, Poison, Skeletons, Tesla</v>
      </c>
      <c r="AH4806" s="5" t="str">
        <f aca="false">IF(AD4806=AF4806,AA4806,IF(AA4806="Win","Loss",IF(AA4806="Loss","Win","Draw")))</f>
        <v>Loss</v>
      </c>
      <c r="AI4806" s="5" t="s">
        <v>102</v>
      </c>
    </row>
    <row r="4807" customFormat="false" ht="15" hidden="false" customHeight="true" outlineLevel="0" collapsed="false">
      <c r="A4807" s="6" t="s">
        <v>8744</v>
      </c>
      <c r="B4807" s="5" t="n">
        <v>2</v>
      </c>
      <c r="C4807" s="6" t="s">
        <v>264</v>
      </c>
      <c r="D4807" s="5" t="s">
        <v>265</v>
      </c>
      <c r="E4807" s="5" t="s">
        <v>76</v>
      </c>
      <c r="F4807" s="5" t="s">
        <v>77</v>
      </c>
      <c r="G4807" s="5" t="s">
        <v>268</v>
      </c>
      <c r="H4807" s="5" t="s">
        <v>81</v>
      </c>
      <c r="I4807" s="5" t="s">
        <v>82</v>
      </c>
      <c r="J4807" s="5" t="s">
        <v>202</v>
      </c>
      <c r="K4807" s="5" t="s">
        <v>153</v>
      </c>
      <c r="L4807" s="5" t="s">
        <v>108</v>
      </c>
      <c r="M4807" s="5" t="s">
        <v>150</v>
      </c>
      <c r="N4807" s="5" t="s">
        <v>88</v>
      </c>
      <c r="O4807" s="5" t="s">
        <v>85</v>
      </c>
      <c r="P4807" s="5" t="s">
        <v>95</v>
      </c>
      <c r="Q4807" s="5" t="s">
        <v>90</v>
      </c>
      <c r="R4807" s="5" t="s">
        <v>123</v>
      </c>
      <c r="S4807" s="5" t="s">
        <v>124</v>
      </c>
      <c r="T4807" s="5" t="s">
        <v>125</v>
      </c>
      <c r="U4807" s="5" t="s">
        <v>85</v>
      </c>
      <c r="V4807" s="5" t="s">
        <v>88</v>
      </c>
      <c r="W4807" s="5" t="s">
        <v>96</v>
      </c>
      <c r="X4807" s="5" t="s">
        <v>95</v>
      </c>
      <c r="Y4807" s="5" t="n">
        <v>1</v>
      </c>
      <c r="Z4807" s="5" t="n">
        <v>0</v>
      </c>
      <c r="AA4807" s="5" t="str">
        <f aca="false">IF(Y4807&gt;Z4807,"Win",IF(Y4807&lt;Z4807,"Loss","Draw"))</f>
        <v>Win</v>
      </c>
      <c r="AB4807" s="5" t="s">
        <v>98</v>
      </c>
      <c r="AC4807" s="5" t="s">
        <v>99</v>
      </c>
      <c r="AD4807" s="5" t="s">
        <v>269</v>
      </c>
      <c r="AE4807" s="5" t="s">
        <v>191</v>
      </c>
      <c r="AF4807" s="5" t="str">
        <f aca="false">IF(AD4807&lt;AE4807,AD4807,AE4807)</f>
        <v>Barbarian Barrel, Berserker, Cannon Cart, Goblinstein, Lightning, Minions, Mortar, Royal Ghost</v>
      </c>
      <c r="AG4807" s="5" t="str">
        <f aca="false">IF(AD4807&lt;AE4807,AE4807,AD4807)</f>
        <v>Barbarian Barrel, Berserker, Cannon, Dark Prince, Electro Spirit, Lightning, Magic Archer, Royal Hogs</v>
      </c>
      <c r="AH4807" s="5" t="str">
        <f aca="false">IF(AD4807=AF4807,AA4807,IF(AA4807="Win","Loss",IF(AA4807="Loss","Win","Draw")))</f>
        <v>Loss</v>
      </c>
      <c r="AI4807" s="5" t="s">
        <v>102</v>
      </c>
    </row>
    <row r="4808" customFormat="false" ht="15" hidden="false" customHeight="true" outlineLevel="0" collapsed="false">
      <c r="A4808" s="6" t="s">
        <v>8745</v>
      </c>
      <c r="B4808" s="5" t="n">
        <v>1</v>
      </c>
      <c r="C4808" s="6" t="s">
        <v>264</v>
      </c>
      <c r="D4808" s="5" t="s">
        <v>265</v>
      </c>
      <c r="E4808" s="5" t="s">
        <v>2119</v>
      </c>
      <c r="F4808" s="5" t="s">
        <v>2120</v>
      </c>
      <c r="G4808" s="5" t="s">
        <v>8197</v>
      </c>
      <c r="H4808" s="5" t="s">
        <v>81</v>
      </c>
      <c r="I4808" s="5" t="s">
        <v>82</v>
      </c>
      <c r="J4808" s="5" t="s">
        <v>151</v>
      </c>
      <c r="K4808" s="5" t="s">
        <v>152</v>
      </c>
      <c r="L4808" s="5" t="s">
        <v>85</v>
      </c>
      <c r="M4808" s="5" t="s">
        <v>126</v>
      </c>
      <c r="N4808" s="5" t="s">
        <v>150</v>
      </c>
      <c r="O4808" s="5" t="s">
        <v>153</v>
      </c>
      <c r="P4808" s="5" t="s">
        <v>89</v>
      </c>
      <c r="Q4808" s="5" t="s">
        <v>233</v>
      </c>
      <c r="R4808" s="5" t="s">
        <v>202</v>
      </c>
      <c r="S4808" s="5" t="s">
        <v>201</v>
      </c>
      <c r="T4808" s="5" t="s">
        <v>157</v>
      </c>
      <c r="U4808" s="5" t="s">
        <v>88</v>
      </c>
      <c r="V4808" s="5" t="s">
        <v>204</v>
      </c>
      <c r="W4808" s="5" t="s">
        <v>234</v>
      </c>
      <c r="X4808" s="5" t="s">
        <v>111</v>
      </c>
      <c r="Y4808" s="5" t="n">
        <v>1</v>
      </c>
      <c r="Z4808" s="5" t="n">
        <v>0</v>
      </c>
      <c r="AA4808" s="5" t="str">
        <f aca="false">IF(Y4808&gt;Z4808,"Win",IF(Y4808&lt;Z4808,"Loss","Draw"))</f>
        <v>Win</v>
      </c>
      <c r="AB4808" s="5" t="s">
        <v>98</v>
      </c>
      <c r="AC4808" s="5" t="s">
        <v>99</v>
      </c>
      <c r="AD4808" s="5" t="s">
        <v>155</v>
      </c>
      <c r="AE4808" s="5" t="s">
        <v>380</v>
      </c>
      <c r="AF4808" s="5" t="str">
        <f aca="false">IF(AD4808&lt;AE4808,AD4808,AE4808)</f>
        <v>Baby Dragon, Cannon, Electro Spirit, Lightning, Mighty Miner, Royal Hogs, Skeletons, The Log</v>
      </c>
      <c r="AG4808" s="5" t="str">
        <f aca="false">IF(AD4808&lt;AE4808,AE4808,AD4808)</f>
        <v>Bats, Berserker, Bomb Tower, Fire Spirit, Magic Archer, Miner, Royal Delivery, Wall Breakers</v>
      </c>
      <c r="AH4808" s="5" t="str">
        <f aca="false">IF(AD4808=AF4808,AA4808,IF(AA4808="Win","Loss",IF(AA4808="Loss","Win","Draw")))</f>
        <v>Win</v>
      </c>
      <c r="AI4808" s="5" t="s">
        <v>297</v>
      </c>
    </row>
    <row r="4809" customFormat="false" ht="15" hidden="false" customHeight="true" outlineLevel="0" collapsed="false">
      <c r="A4809" s="6" t="s">
        <v>8745</v>
      </c>
      <c r="B4809" s="5" t="n">
        <v>2</v>
      </c>
      <c r="C4809" s="6" t="s">
        <v>264</v>
      </c>
      <c r="D4809" s="5" t="s">
        <v>265</v>
      </c>
      <c r="E4809" s="5" t="s">
        <v>2119</v>
      </c>
      <c r="F4809" s="5" t="s">
        <v>2120</v>
      </c>
      <c r="G4809" s="5" t="s">
        <v>8198</v>
      </c>
      <c r="H4809" s="5" t="s">
        <v>163</v>
      </c>
      <c r="I4809" s="5" t="s">
        <v>107</v>
      </c>
      <c r="J4809" s="5" t="s">
        <v>108</v>
      </c>
      <c r="K4809" s="5" t="s">
        <v>109</v>
      </c>
      <c r="L4809" s="5" t="s">
        <v>110</v>
      </c>
      <c r="M4809" s="5" t="s">
        <v>112</v>
      </c>
      <c r="N4809" s="5" t="s">
        <v>93</v>
      </c>
      <c r="O4809" s="5" t="s">
        <v>86</v>
      </c>
      <c r="P4809" s="5" t="s">
        <v>111</v>
      </c>
      <c r="Q4809" s="5" t="s">
        <v>152</v>
      </c>
      <c r="R4809" s="5" t="s">
        <v>128</v>
      </c>
      <c r="S4809" s="5" t="s">
        <v>107</v>
      </c>
      <c r="T4809" s="5" t="s">
        <v>187</v>
      </c>
      <c r="U4809" s="5" t="s">
        <v>85</v>
      </c>
      <c r="V4809" s="5" t="s">
        <v>307</v>
      </c>
      <c r="W4809" s="5" t="s">
        <v>95</v>
      </c>
      <c r="X4809" s="5" t="s">
        <v>306</v>
      </c>
      <c r="Y4809" s="5" t="n">
        <v>1</v>
      </c>
      <c r="Z4809" s="5" t="n">
        <v>0</v>
      </c>
      <c r="AA4809" s="5" t="str">
        <f aca="false">IF(Y4809&gt;Z4809,"Win",IF(Y4809&lt;Z4809,"Loss","Draw"))</f>
        <v>Win</v>
      </c>
      <c r="AB4809" s="5" t="s">
        <v>98</v>
      </c>
      <c r="AC4809" s="5" t="s">
        <v>99</v>
      </c>
      <c r="AD4809" s="5" t="s">
        <v>120</v>
      </c>
      <c r="AE4809" s="5" t="s">
        <v>603</v>
      </c>
      <c r="AF4809" s="5" t="str">
        <f aca="false">IF(AD4809&lt;AE4809,AD4809,AE4809)</f>
        <v>Baby Dragon, Barbarian Barrel, Goblin Cage, Golden Knight, Golem, Ice Wizard, Lightning, Tornado</v>
      </c>
      <c r="AG4809" s="5" t="str">
        <f aca="false">IF(AD4809&lt;AE4809,AE4809,AD4809)</f>
        <v>Dark Prince, Fireball, Goblin Cage, Lava Hound, Miner, Skeleton Dragons, Spirit Empress, Zap</v>
      </c>
      <c r="AH4809" s="5" t="str">
        <f aca="false">IF(AD4809=AF4809,AA4809,IF(AA4809="Win","Loss",IF(AA4809="Loss","Win","Draw")))</f>
        <v>Loss</v>
      </c>
      <c r="AI4809" s="5" t="s">
        <v>297</v>
      </c>
    </row>
    <row r="4810" customFormat="false" ht="15" hidden="false" customHeight="true" outlineLevel="0" collapsed="false">
      <c r="A4810" s="6" t="s">
        <v>8745</v>
      </c>
      <c r="B4810" s="5" t="n">
        <v>3</v>
      </c>
      <c r="C4810" s="6" t="s">
        <v>264</v>
      </c>
      <c r="D4810" s="5" t="s">
        <v>265</v>
      </c>
      <c r="E4810" s="5" t="s">
        <v>2119</v>
      </c>
      <c r="F4810" s="5" t="s">
        <v>2120</v>
      </c>
      <c r="G4810" s="5" t="s">
        <v>8199</v>
      </c>
      <c r="H4810" s="5" t="s">
        <v>81</v>
      </c>
      <c r="I4810" s="5" t="s">
        <v>137</v>
      </c>
      <c r="J4810" s="5" t="s">
        <v>194</v>
      </c>
      <c r="K4810" s="5" t="s">
        <v>114</v>
      </c>
      <c r="L4810" s="5" t="s">
        <v>97</v>
      </c>
      <c r="M4810" s="5" t="s">
        <v>116</v>
      </c>
      <c r="N4810" s="5" t="s">
        <v>157</v>
      </c>
      <c r="O4810" s="5" t="s">
        <v>88</v>
      </c>
      <c r="P4810" s="5" t="s">
        <v>234</v>
      </c>
      <c r="Q4810" s="5" t="s">
        <v>177</v>
      </c>
      <c r="R4810" s="5" t="s">
        <v>83</v>
      </c>
      <c r="S4810" s="5" t="s">
        <v>188</v>
      </c>
      <c r="T4810" s="5" t="s">
        <v>86</v>
      </c>
      <c r="U4810" s="5" t="s">
        <v>133</v>
      </c>
      <c r="V4810" s="5" t="s">
        <v>89</v>
      </c>
      <c r="W4810" s="5" t="s">
        <v>93</v>
      </c>
      <c r="X4810" s="5" t="s">
        <v>215</v>
      </c>
      <c r="Y4810" s="5" t="n">
        <v>0</v>
      </c>
      <c r="Z4810" s="5" t="n">
        <v>1</v>
      </c>
      <c r="AA4810" s="5" t="str">
        <f aca="false">IF(Y4810&gt;Z4810,"Win",IF(Y4810&lt;Z4810,"Loss","Draw"))</f>
        <v>Loss</v>
      </c>
      <c r="AB4810" s="5" t="s">
        <v>98</v>
      </c>
      <c r="AC4810" s="5" t="s">
        <v>99</v>
      </c>
      <c r="AD4810" s="5" t="s">
        <v>555</v>
      </c>
      <c r="AE4810" s="5" t="s">
        <v>494</v>
      </c>
      <c r="AF4810" s="5" t="str">
        <f aca="false">IF(AD4810&lt;AE4810,AD4810,AE4810)</f>
        <v>Archer Queen, Berserker, Bomb Tower, Fire Spirit, Giant Snowball, Goblin Drill, Poison, Ronin</v>
      </c>
      <c r="AG4810" s="5" t="str">
        <f aca="false">IF(AD4810&lt;AE4810,AE4810,AD4810)</f>
        <v>Fireball, Fisherman, Monk, Mother Witch, Royal Giant, Skeleton Dragons, The Log, Tombstone</v>
      </c>
      <c r="AH4810" s="5" t="str">
        <f aca="false">IF(AD4810=AF4810,AA4810,IF(AA4810="Win","Loss",IF(AA4810="Loss","Win","Draw")))</f>
        <v>Loss</v>
      </c>
      <c r="AI4810" s="5" t="s">
        <v>297</v>
      </c>
    </row>
    <row r="4811" customFormat="false" ht="15" hidden="false" customHeight="true" outlineLevel="0" collapsed="false">
      <c r="A4811" s="8" t="s">
        <v>8746</v>
      </c>
      <c r="B4811" s="7" t="n">
        <v>1</v>
      </c>
      <c r="C4811" s="8" t="s">
        <v>264</v>
      </c>
      <c r="D4811" s="7" t="s">
        <v>265</v>
      </c>
      <c r="E4811" s="7" t="s">
        <v>2119</v>
      </c>
      <c r="F4811" s="7" t="s">
        <v>2120</v>
      </c>
      <c r="G4811" s="7" t="s">
        <v>8201</v>
      </c>
      <c r="H4811" s="7" t="s">
        <v>163</v>
      </c>
      <c r="I4811" s="7" t="s">
        <v>90</v>
      </c>
      <c r="J4811" s="7" t="s">
        <v>123</v>
      </c>
      <c r="K4811" s="7" t="s">
        <v>124</v>
      </c>
      <c r="L4811" s="7" t="s">
        <v>125</v>
      </c>
      <c r="M4811" s="7" t="s">
        <v>96</v>
      </c>
      <c r="N4811" s="7" t="s">
        <v>126</v>
      </c>
      <c r="O4811" s="7" t="s">
        <v>95</v>
      </c>
      <c r="P4811" s="7" t="s">
        <v>85</v>
      </c>
      <c r="Q4811" s="7" t="s">
        <v>82</v>
      </c>
      <c r="R4811" s="7" t="s">
        <v>194</v>
      </c>
      <c r="S4811" s="7" t="s">
        <v>153</v>
      </c>
      <c r="T4811" s="7" t="s">
        <v>164</v>
      </c>
      <c r="U4811" s="7" t="s">
        <v>157</v>
      </c>
      <c r="V4811" s="7" t="s">
        <v>126</v>
      </c>
      <c r="W4811" s="7" t="s">
        <v>204</v>
      </c>
      <c r="X4811" s="7" t="s">
        <v>89</v>
      </c>
      <c r="Y4811" s="7" t="n">
        <v>0</v>
      </c>
      <c r="Z4811" s="7" t="n">
        <v>1</v>
      </c>
      <c r="AA4811" s="7" t="str">
        <f aca="false">IF(Y4811&gt;Z4811,"Win",IF(Y4811&lt;Z4811,"Loss","Draw"))</f>
        <v>Loss</v>
      </c>
      <c r="AB4811" s="7" t="s">
        <v>99</v>
      </c>
      <c r="AC4811" s="7" t="s">
        <v>99</v>
      </c>
      <c r="AD4811" s="7" t="s">
        <v>134</v>
      </c>
      <c r="AE4811" s="7" t="s">
        <v>1083</v>
      </c>
      <c r="AF4811" s="7" t="str">
        <f aca="false">IF(AD4811&lt;AE4811,AD4811,AE4811)</f>
        <v>Archer Queen, Cannon, Earthquake, Fire Spirit, Royal Delivery, Royal Hogs, Skeletons, The Log</v>
      </c>
      <c r="AG4811" s="7" t="str">
        <f aca="false">IF(AD4811&lt;AE4811,AE4811,AD4811)</f>
        <v>Barbarian Barrel, Cannon Cart, Goblinstein, Lightning, Minions, Mortar, Royal Ghost, Skeletons</v>
      </c>
      <c r="AH4811" s="7" t="str">
        <f aca="false">IF(AD4811=AF4811,AA4811,IF(AA4811="Win","Loss",IF(AA4811="Loss","Win","Draw")))</f>
        <v>Win</v>
      </c>
      <c r="AI4811" s="7" t="s">
        <v>297</v>
      </c>
    </row>
    <row r="4812" customFormat="false" ht="15" hidden="false" customHeight="true" outlineLevel="0" collapsed="false">
      <c r="A4812" s="8" t="s">
        <v>8746</v>
      </c>
      <c r="B4812" s="7" t="n">
        <v>2</v>
      </c>
      <c r="C4812" s="8" t="s">
        <v>264</v>
      </c>
      <c r="D4812" s="7" t="s">
        <v>265</v>
      </c>
      <c r="E4812" s="7" t="s">
        <v>2119</v>
      </c>
      <c r="F4812" s="7" t="s">
        <v>2120</v>
      </c>
      <c r="G4812" s="7" t="s">
        <v>8202</v>
      </c>
      <c r="H4812" s="7" t="s">
        <v>81</v>
      </c>
      <c r="I4812" s="7" t="s">
        <v>159</v>
      </c>
      <c r="J4812" s="7" t="s">
        <v>151</v>
      </c>
      <c r="K4812" s="7" t="s">
        <v>203</v>
      </c>
      <c r="L4812" s="7" t="s">
        <v>204</v>
      </c>
      <c r="M4812" s="7" t="s">
        <v>87</v>
      </c>
      <c r="N4812" s="7" t="s">
        <v>157</v>
      </c>
      <c r="O4812" s="7" t="s">
        <v>118</v>
      </c>
      <c r="P4812" s="7" t="s">
        <v>88</v>
      </c>
      <c r="Q4812" s="7" t="s">
        <v>107</v>
      </c>
      <c r="R4812" s="7" t="s">
        <v>95</v>
      </c>
      <c r="S4812" s="7" t="s">
        <v>141</v>
      </c>
      <c r="T4812" s="7" t="s">
        <v>150</v>
      </c>
      <c r="U4812" s="7" t="s">
        <v>143</v>
      </c>
      <c r="V4812" s="7" t="s">
        <v>93</v>
      </c>
      <c r="W4812" s="7" t="s">
        <v>177</v>
      </c>
      <c r="X4812" s="7" t="s">
        <v>178</v>
      </c>
      <c r="Y4812" s="7" t="n">
        <v>0</v>
      </c>
      <c r="Z4812" s="7" t="n">
        <v>1</v>
      </c>
      <c r="AA4812" s="7" t="str">
        <f aca="false">IF(Y4812&gt;Z4812,"Win",IF(Y4812&lt;Z4812,"Loss","Draw"))</f>
        <v>Loss</v>
      </c>
      <c r="AB4812" s="7" t="s">
        <v>99</v>
      </c>
      <c r="AC4812" s="7" t="s">
        <v>99</v>
      </c>
      <c r="AD4812" s="7" t="s">
        <v>3405</v>
      </c>
      <c r="AE4812" s="7" t="s">
        <v>180</v>
      </c>
      <c r="AF4812" s="7" t="str">
        <f aca="false">IF(AD4812&lt;AE4812,AD4812,AE4812)</f>
        <v>Barbarian Barrel, Electro Spirit, Fireball, Goblin Cage, Heal Spirit, Lumberjack, Phoenix, Royal Giant</v>
      </c>
      <c r="AG4812" s="7" t="str">
        <f aca="false">IF(AD4812&lt;AE4812,AE4812,AD4812)</f>
        <v>Berserker, Dart Goblin, Fire Spirit, Goblin Barrel, Ice Spirit, Mighty Miner, Royal Delivery, Tesla</v>
      </c>
      <c r="AH4812" s="7" t="str">
        <f aca="false">IF(AD4812=AF4812,AA4812,IF(AA4812="Win","Loss",IF(AA4812="Loss","Win","Draw")))</f>
        <v>Win</v>
      </c>
      <c r="AI4812" s="7" t="s">
        <v>297</v>
      </c>
    </row>
    <row r="4813" customFormat="false" ht="15" hidden="false" customHeight="true" outlineLevel="0" collapsed="false">
      <c r="A4813" s="8" t="s">
        <v>8746</v>
      </c>
      <c r="B4813" s="7" t="n">
        <v>3</v>
      </c>
      <c r="C4813" s="8" t="s">
        <v>264</v>
      </c>
      <c r="D4813" s="7" t="s">
        <v>265</v>
      </c>
      <c r="E4813" s="7" t="s">
        <v>2119</v>
      </c>
      <c r="F4813" s="7" t="s">
        <v>2120</v>
      </c>
      <c r="G4813" s="7" t="s">
        <v>8203</v>
      </c>
      <c r="H4813" s="7" t="s">
        <v>81</v>
      </c>
      <c r="I4813" s="7" t="s">
        <v>185</v>
      </c>
      <c r="J4813" s="7" t="s">
        <v>158</v>
      </c>
      <c r="K4813" s="7" t="s">
        <v>128</v>
      </c>
      <c r="L4813" s="7" t="s">
        <v>117</v>
      </c>
      <c r="M4813" s="7" t="s">
        <v>114</v>
      </c>
      <c r="N4813" s="7" t="s">
        <v>133</v>
      </c>
      <c r="O4813" s="7" t="s">
        <v>187</v>
      </c>
      <c r="P4813" s="7" t="s">
        <v>137</v>
      </c>
      <c r="Q4813" s="7" t="s">
        <v>241</v>
      </c>
      <c r="R4813" s="7" t="s">
        <v>186</v>
      </c>
      <c r="S4813" s="7" t="s">
        <v>185</v>
      </c>
      <c r="T4813" s="7" t="s">
        <v>88</v>
      </c>
      <c r="U4813" s="7" t="s">
        <v>109</v>
      </c>
      <c r="V4813" s="7" t="s">
        <v>111</v>
      </c>
      <c r="W4813" s="7" t="s">
        <v>187</v>
      </c>
      <c r="X4813" s="7" t="s">
        <v>234</v>
      </c>
      <c r="Y4813" s="7" t="n">
        <v>0</v>
      </c>
      <c r="Z4813" s="7" t="n">
        <v>1</v>
      </c>
      <c r="AA4813" s="7" t="str">
        <f aca="false">IF(Y4813&gt;Z4813,"Win",IF(Y4813&lt;Z4813,"Loss","Draw"))</f>
        <v>Loss</v>
      </c>
      <c r="AB4813" s="7" t="s">
        <v>99</v>
      </c>
      <c r="AC4813" s="7" t="s">
        <v>99</v>
      </c>
      <c r="AD4813" s="7" t="s">
        <v>8204</v>
      </c>
      <c r="AE4813" s="7" t="s">
        <v>363</v>
      </c>
      <c r="AF4813" s="7" t="str">
        <f aca="false">IF(AD4813&lt;AE4813,AD4813,AE4813)</f>
        <v>Balloon, Berserker, Bomb Tower, Executioner, Knight, Miner, Tornado, Zap</v>
      </c>
      <c r="AG4813" s="7" t="str">
        <f aca="false">IF(AD4813&lt;AE4813,AE4813,AD4813)</f>
        <v>Bowler, Executioner, Giant Skeleton, Giant Snowball, Goblin Drill, Golden Knight, Mother Witch, Tornado</v>
      </c>
      <c r="AH4813" s="7" t="str">
        <f aca="false">IF(AD4813=AF4813,AA4813,IF(AA4813="Win","Loss",IF(AA4813="Loss","Win","Draw")))</f>
        <v>Win</v>
      </c>
      <c r="AI4813" s="7" t="s">
        <v>297</v>
      </c>
    </row>
    <row r="4814" customFormat="false" ht="15" hidden="false" customHeight="true" outlineLevel="0" collapsed="false">
      <c r="A4814" s="8" t="s">
        <v>8747</v>
      </c>
      <c r="B4814" s="7" t="n">
        <v>1</v>
      </c>
      <c r="C4814" s="8" t="s">
        <v>264</v>
      </c>
      <c r="D4814" s="7" t="s">
        <v>265</v>
      </c>
      <c r="E4814" s="7" t="s">
        <v>2119</v>
      </c>
      <c r="F4814" s="7" t="s">
        <v>2120</v>
      </c>
      <c r="G4814" s="7" t="s">
        <v>8206</v>
      </c>
      <c r="H4814" s="7" t="s">
        <v>163</v>
      </c>
      <c r="I4814" s="7" t="s">
        <v>84</v>
      </c>
      <c r="J4814" s="7" t="s">
        <v>108</v>
      </c>
      <c r="K4814" s="7" t="s">
        <v>87</v>
      </c>
      <c r="L4814" s="7" t="s">
        <v>115</v>
      </c>
      <c r="M4814" s="7" t="s">
        <v>116</v>
      </c>
      <c r="N4814" s="7" t="s">
        <v>95</v>
      </c>
      <c r="O4814" s="7" t="s">
        <v>126</v>
      </c>
      <c r="P4814" s="7" t="s">
        <v>118</v>
      </c>
      <c r="Q4814" s="7" t="s">
        <v>107</v>
      </c>
      <c r="R4814" s="7" t="s">
        <v>108</v>
      </c>
      <c r="S4814" s="7" t="s">
        <v>109</v>
      </c>
      <c r="T4814" s="7" t="s">
        <v>110</v>
      </c>
      <c r="U4814" s="7" t="s">
        <v>112</v>
      </c>
      <c r="V4814" s="7" t="s">
        <v>86</v>
      </c>
      <c r="W4814" s="7" t="s">
        <v>93</v>
      </c>
      <c r="X4814" s="7" t="s">
        <v>111</v>
      </c>
      <c r="Y4814" s="7" t="n">
        <v>3</v>
      </c>
      <c r="Z4814" s="7" t="n">
        <v>0</v>
      </c>
      <c r="AA4814" s="7" t="str">
        <f aca="false">IF(Y4814&gt;Z4814,"Win",IF(Y4814&lt;Z4814,"Loss","Draw"))</f>
        <v>Win</v>
      </c>
      <c r="AB4814" s="7" t="s">
        <v>99</v>
      </c>
      <c r="AC4814" s="7" t="s">
        <v>99</v>
      </c>
      <c r="AD4814" s="7" t="s">
        <v>703</v>
      </c>
      <c r="AE4814" s="7" t="s">
        <v>120</v>
      </c>
      <c r="AF4814" s="7" t="str">
        <f aca="false">IF(AD4814&lt;AE4814,AD4814,AE4814)</f>
        <v>Archers, Barbarian Barrel, Dark Prince, Graveyard, Ice Spirit, Poison, Skeletons, Tesla</v>
      </c>
      <c r="AG4814" s="7" t="str">
        <f aca="false">IF(AD4814&lt;AE4814,AE4814,AD4814)</f>
        <v>Dark Prince, Fireball, Goblin Cage, Lava Hound, Miner, Skeleton Dragons, Spirit Empress, Zap</v>
      </c>
      <c r="AH4814" s="7" t="str">
        <f aca="false">IF(AD4814=AF4814,AA4814,IF(AA4814="Win","Loss",IF(AA4814="Loss","Win","Draw")))</f>
        <v>Win</v>
      </c>
      <c r="AI4814" s="7" t="s">
        <v>297</v>
      </c>
    </row>
    <row r="4815" customFormat="false" ht="15" hidden="false" customHeight="true" outlineLevel="0" collapsed="false">
      <c r="A4815" s="8" t="s">
        <v>8747</v>
      </c>
      <c r="B4815" s="7" t="n">
        <v>2</v>
      </c>
      <c r="C4815" s="8" t="s">
        <v>264</v>
      </c>
      <c r="D4815" s="7" t="s">
        <v>265</v>
      </c>
      <c r="E4815" s="7" t="s">
        <v>2119</v>
      </c>
      <c r="F4815" s="7" t="s">
        <v>2120</v>
      </c>
      <c r="G4815" s="7" t="s">
        <v>8207</v>
      </c>
      <c r="H4815" s="7" t="s">
        <v>81</v>
      </c>
      <c r="I4815" s="7" t="s">
        <v>177</v>
      </c>
      <c r="J4815" s="7" t="s">
        <v>188</v>
      </c>
      <c r="K4815" s="7" t="s">
        <v>83</v>
      </c>
      <c r="L4815" s="7" t="s">
        <v>133</v>
      </c>
      <c r="M4815" s="7" t="s">
        <v>215</v>
      </c>
      <c r="N4815" s="7" t="s">
        <v>93</v>
      </c>
      <c r="O4815" s="7" t="s">
        <v>86</v>
      </c>
      <c r="P4815" s="7" t="s">
        <v>89</v>
      </c>
      <c r="Q4815" s="7" t="s">
        <v>113</v>
      </c>
      <c r="R4815" s="7" t="s">
        <v>95</v>
      </c>
      <c r="S4815" s="7" t="s">
        <v>87</v>
      </c>
      <c r="T4815" s="7" t="s">
        <v>241</v>
      </c>
      <c r="U4815" s="7" t="s">
        <v>126</v>
      </c>
      <c r="V4815" s="7" t="s">
        <v>118</v>
      </c>
      <c r="W4815" s="7" t="s">
        <v>116</v>
      </c>
      <c r="X4815" s="7" t="s">
        <v>115</v>
      </c>
      <c r="Y4815" s="7" t="n">
        <v>1</v>
      </c>
      <c r="Z4815" s="7" t="n">
        <v>0</v>
      </c>
      <c r="AA4815" s="7" t="str">
        <f aca="false">IF(Y4815&gt;Z4815,"Win",IF(Y4815&lt;Z4815,"Loss","Draw"))</f>
        <v>Win</v>
      </c>
      <c r="AB4815" s="7" t="s">
        <v>99</v>
      </c>
      <c r="AC4815" s="7" t="s">
        <v>99</v>
      </c>
      <c r="AD4815" s="7" t="s">
        <v>494</v>
      </c>
      <c r="AE4815" s="7" t="s">
        <v>776</v>
      </c>
      <c r="AF4815" s="7" t="str">
        <f aca="false">IF(AD4815&lt;AE4815,AD4815,AE4815)</f>
        <v>Barbarian Barrel, Furnace, Graveyard, Ice Spirit, Knight, Poison, Skeletons, Tesla</v>
      </c>
      <c r="AG4815" s="7" t="str">
        <f aca="false">IF(AD4815&lt;AE4815,AE4815,AD4815)</f>
        <v>Fireball, Fisherman, Monk, Mother Witch, Royal Giant, Skeleton Dragons, The Log, Tombstone</v>
      </c>
      <c r="AH4815" s="7" t="str">
        <f aca="false">IF(AD4815=AF4815,AA4815,IF(AA4815="Win","Loss",IF(AA4815="Loss","Win","Draw")))</f>
        <v>Loss</v>
      </c>
      <c r="AI4815" s="7" t="s">
        <v>297</v>
      </c>
    </row>
    <row r="4816" customFormat="false" ht="15" hidden="false" customHeight="true" outlineLevel="0" collapsed="false">
      <c r="A4816" s="8" t="s">
        <v>8747</v>
      </c>
      <c r="B4816" s="7" t="n">
        <v>3</v>
      </c>
      <c r="C4816" s="8" t="s">
        <v>264</v>
      </c>
      <c r="D4816" s="7" t="s">
        <v>265</v>
      </c>
      <c r="E4816" s="7" t="s">
        <v>2119</v>
      </c>
      <c r="F4816" s="7" t="s">
        <v>2120</v>
      </c>
      <c r="G4816" s="7" t="s">
        <v>3124</v>
      </c>
      <c r="H4816" s="7" t="s">
        <v>163</v>
      </c>
      <c r="I4816" s="7" t="s">
        <v>90</v>
      </c>
      <c r="J4816" s="7" t="s">
        <v>158</v>
      </c>
      <c r="K4816" s="7" t="s">
        <v>128</v>
      </c>
      <c r="L4816" s="7" t="s">
        <v>130</v>
      </c>
      <c r="M4816" s="7" t="s">
        <v>150</v>
      </c>
      <c r="N4816" s="7" t="s">
        <v>94</v>
      </c>
      <c r="O4816" s="7" t="s">
        <v>88</v>
      </c>
      <c r="P4816" s="7" t="s">
        <v>111</v>
      </c>
      <c r="Q4816" s="7" t="s">
        <v>203</v>
      </c>
      <c r="R4816" s="7" t="s">
        <v>202</v>
      </c>
      <c r="S4816" s="7" t="s">
        <v>201</v>
      </c>
      <c r="T4816" s="7" t="s">
        <v>157</v>
      </c>
      <c r="U4816" s="7" t="s">
        <v>150</v>
      </c>
      <c r="V4816" s="7" t="s">
        <v>88</v>
      </c>
      <c r="W4816" s="7" t="s">
        <v>234</v>
      </c>
      <c r="X4816" s="7" t="s">
        <v>204</v>
      </c>
      <c r="Y4816" s="7" t="n">
        <v>0</v>
      </c>
      <c r="Z4816" s="7" t="n">
        <v>1</v>
      </c>
      <c r="AA4816" s="7" t="str">
        <f aca="false">IF(Y4816&gt;Z4816,"Win",IF(Y4816&lt;Z4816,"Loss","Draw"))</f>
        <v>Loss</v>
      </c>
      <c r="AB4816" s="7" t="s">
        <v>99</v>
      </c>
      <c r="AC4816" s="7" t="s">
        <v>99</v>
      </c>
      <c r="AD4816" s="7" t="s">
        <v>8208</v>
      </c>
      <c r="AE4816" s="7" t="s">
        <v>1881</v>
      </c>
      <c r="AF4816" s="7" t="str">
        <f aca="false">IF(AD4816&lt;AE4816,AD4816,AE4816)</f>
        <v>Arrows, Berserker, Bowler, Electro Spirit, Golden Knight, Miner, Mortar, Rascals</v>
      </c>
      <c r="AG4816" s="7" t="str">
        <f aca="false">IF(AD4816&lt;AE4816,AE4816,AD4816)</f>
        <v>Berserker, Bomb Tower, Electro Spirit, Fire Spirit, Goblin Barrel, Magic Archer, Royal Delivery, Wall Breakers</v>
      </c>
      <c r="AH4816" s="7" t="str">
        <f aca="false">IF(AD4816=AF4816,AA4816,IF(AA4816="Win","Loss",IF(AA4816="Loss","Win","Draw")))</f>
        <v>Loss</v>
      </c>
      <c r="AI4816" s="7" t="s">
        <v>297</v>
      </c>
    </row>
    <row r="4817" customFormat="false" ht="15" hidden="false" customHeight="true" outlineLevel="0" collapsed="false">
      <c r="A4817" s="8" t="s">
        <v>8748</v>
      </c>
      <c r="B4817" s="7" t="n">
        <v>1</v>
      </c>
      <c r="C4817" s="8" t="s">
        <v>264</v>
      </c>
      <c r="D4817" s="7" t="s">
        <v>265</v>
      </c>
      <c r="E4817" s="7" t="s">
        <v>2119</v>
      </c>
      <c r="F4817" s="7" t="s">
        <v>2120</v>
      </c>
      <c r="G4817" s="7" t="s">
        <v>8210</v>
      </c>
      <c r="H4817" s="7" t="s">
        <v>81</v>
      </c>
      <c r="I4817" s="7" t="s">
        <v>137</v>
      </c>
      <c r="J4817" s="7" t="s">
        <v>241</v>
      </c>
      <c r="K4817" s="7" t="s">
        <v>114</v>
      </c>
      <c r="L4817" s="7" t="s">
        <v>126</v>
      </c>
      <c r="M4817" s="7" t="s">
        <v>157</v>
      </c>
      <c r="N4817" s="7" t="s">
        <v>138</v>
      </c>
      <c r="O4817" s="7" t="s">
        <v>116</v>
      </c>
      <c r="P4817" s="7" t="s">
        <v>87</v>
      </c>
      <c r="Q4817" s="7" t="s">
        <v>90</v>
      </c>
      <c r="R4817" s="7" t="s">
        <v>123</v>
      </c>
      <c r="S4817" s="7" t="s">
        <v>124</v>
      </c>
      <c r="T4817" s="7" t="s">
        <v>126</v>
      </c>
      <c r="U4817" s="7" t="s">
        <v>96</v>
      </c>
      <c r="V4817" s="7" t="s">
        <v>85</v>
      </c>
      <c r="W4817" s="7" t="s">
        <v>95</v>
      </c>
      <c r="X4817" s="7" t="s">
        <v>125</v>
      </c>
      <c r="Y4817" s="7" t="n">
        <v>1</v>
      </c>
      <c r="Z4817" s="7" t="n">
        <v>0</v>
      </c>
      <c r="AA4817" s="7" t="str">
        <f aca="false">IF(Y4817&gt;Z4817,"Win",IF(Y4817&lt;Z4817,"Loss","Draw"))</f>
        <v>Win</v>
      </c>
      <c r="AB4817" s="7" t="s">
        <v>99</v>
      </c>
      <c r="AC4817" s="7" t="s">
        <v>99</v>
      </c>
      <c r="AD4817" s="7" t="s">
        <v>267</v>
      </c>
      <c r="AE4817" s="7" t="s">
        <v>134</v>
      </c>
      <c r="AF4817" s="7" t="str">
        <f aca="false">IF(AD4817&lt;AE4817,AD4817,AE4817)</f>
        <v>Barbarian Barrel, Cannon Cart, Goblinstein, Lightning, Minions, Mortar, Royal Ghost, Skeletons</v>
      </c>
      <c r="AG4817" s="7" t="str">
        <f aca="false">IF(AD4817&lt;AE4817,AE4817,AD4817)</f>
        <v>Fire Spirit, Giant Snowball, Goblin Demolisher, Goblin Drill, Knight, Poison, Skeletons, Tesla</v>
      </c>
      <c r="AH4817" s="7" t="str">
        <f aca="false">IF(AD4817=AF4817,AA4817,IF(AA4817="Win","Loss",IF(AA4817="Loss","Win","Draw")))</f>
        <v>Loss</v>
      </c>
      <c r="AI4817" s="7" t="s">
        <v>297</v>
      </c>
    </row>
    <row r="4818" customFormat="false" ht="15" hidden="false" customHeight="true" outlineLevel="0" collapsed="false">
      <c r="A4818" s="8" t="s">
        <v>8748</v>
      </c>
      <c r="B4818" s="7" t="n">
        <v>2</v>
      </c>
      <c r="C4818" s="8" t="s">
        <v>264</v>
      </c>
      <c r="D4818" s="7" t="s">
        <v>265</v>
      </c>
      <c r="E4818" s="7" t="s">
        <v>2119</v>
      </c>
      <c r="F4818" s="7" t="s">
        <v>2120</v>
      </c>
      <c r="G4818" s="7" t="s">
        <v>8211</v>
      </c>
      <c r="H4818" s="7" t="s">
        <v>81</v>
      </c>
      <c r="I4818" s="7" t="s">
        <v>129</v>
      </c>
      <c r="J4818" s="7" t="s">
        <v>219</v>
      </c>
      <c r="K4818" s="7" t="s">
        <v>109</v>
      </c>
      <c r="L4818" s="7" t="s">
        <v>130</v>
      </c>
      <c r="M4818" s="7" t="s">
        <v>165</v>
      </c>
      <c r="N4818" s="7" t="s">
        <v>131</v>
      </c>
      <c r="O4818" s="7" t="s">
        <v>97</v>
      </c>
      <c r="P4818" s="7" t="s">
        <v>96</v>
      </c>
      <c r="Q4818" s="7" t="s">
        <v>233</v>
      </c>
      <c r="R4818" s="7" t="s">
        <v>202</v>
      </c>
      <c r="S4818" s="7" t="s">
        <v>201</v>
      </c>
      <c r="T4818" s="7" t="s">
        <v>88</v>
      </c>
      <c r="U4818" s="7" t="s">
        <v>118</v>
      </c>
      <c r="V4818" s="7" t="s">
        <v>204</v>
      </c>
      <c r="W4818" s="7" t="s">
        <v>234</v>
      </c>
      <c r="X4818" s="7" t="s">
        <v>111</v>
      </c>
      <c r="Y4818" s="7" t="n">
        <v>1</v>
      </c>
      <c r="Z4818" s="7" t="n">
        <v>0</v>
      </c>
      <c r="AA4818" s="7" t="str">
        <f aca="false">IF(Y4818&gt;Z4818,"Win",IF(Y4818&lt;Z4818,"Loss","Draw"))</f>
        <v>Win</v>
      </c>
      <c r="AB4818" s="7" t="s">
        <v>99</v>
      </c>
      <c r="AC4818" s="7" t="s">
        <v>99</v>
      </c>
      <c r="AD4818" s="7" t="s">
        <v>8212</v>
      </c>
      <c r="AE4818" s="7" t="s">
        <v>1731</v>
      </c>
      <c r="AF4818" s="7" t="str">
        <f aca="false">IF(AD4818&lt;AE4818,AD4818,AE4818)</f>
        <v>Arrows, Bandit, Hog Rider, Mega Knight, Minions, Ronin, Wizard, Zap</v>
      </c>
      <c r="AG4818" s="7" t="str">
        <f aca="false">IF(AD4818&lt;AE4818,AE4818,AD4818)</f>
        <v>Bats, Berserker, Bomb Tower, Ice Spirit, Magic Archer, Miner, Royal Delivery, Wall Breakers</v>
      </c>
      <c r="AH4818" s="7" t="str">
        <f aca="false">IF(AD4818=AF4818,AA4818,IF(AA4818="Win","Loss",IF(AA4818="Loss","Win","Draw")))</f>
        <v>Win</v>
      </c>
      <c r="AI4818" s="7" t="s">
        <v>297</v>
      </c>
    </row>
    <row r="4819" customFormat="false" ht="15" hidden="false" customHeight="true" outlineLevel="0" collapsed="false">
      <c r="A4819" s="8" t="s">
        <v>8748</v>
      </c>
      <c r="B4819" s="7" t="n">
        <v>3</v>
      </c>
      <c r="C4819" s="8" t="s">
        <v>264</v>
      </c>
      <c r="D4819" s="7" t="s">
        <v>265</v>
      </c>
      <c r="E4819" s="7" t="s">
        <v>2119</v>
      </c>
      <c r="F4819" s="7" t="s">
        <v>2120</v>
      </c>
      <c r="G4819" s="7" t="s">
        <v>8213</v>
      </c>
      <c r="H4819" s="7" t="s">
        <v>163</v>
      </c>
      <c r="I4819" s="7" t="s">
        <v>201</v>
      </c>
      <c r="J4819" s="7" t="s">
        <v>202</v>
      </c>
      <c r="K4819" s="7" t="s">
        <v>203</v>
      </c>
      <c r="L4819" s="7" t="s">
        <v>88</v>
      </c>
      <c r="M4819" s="7" t="s">
        <v>204</v>
      </c>
      <c r="N4819" s="7" t="s">
        <v>118</v>
      </c>
      <c r="O4819" s="7" t="s">
        <v>209</v>
      </c>
      <c r="P4819" s="7" t="s">
        <v>208</v>
      </c>
      <c r="Q4819" s="7" t="s">
        <v>84</v>
      </c>
      <c r="R4819" s="7" t="s">
        <v>158</v>
      </c>
      <c r="S4819" s="7" t="s">
        <v>114</v>
      </c>
      <c r="T4819" s="7" t="s">
        <v>447</v>
      </c>
      <c r="U4819" s="7" t="s">
        <v>173</v>
      </c>
      <c r="V4819" s="7" t="s">
        <v>130</v>
      </c>
      <c r="W4819" s="7" t="s">
        <v>193</v>
      </c>
      <c r="X4819" s="7" t="s">
        <v>115</v>
      </c>
      <c r="Y4819" s="7" t="n">
        <v>1</v>
      </c>
      <c r="Z4819" s="7" t="n">
        <v>0</v>
      </c>
      <c r="AA4819" s="7" t="str">
        <f aca="false">IF(Y4819&gt;Z4819,"Win",IF(Y4819&lt;Z4819,"Loss","Draw"))</f>
        <v>Win</v>
      </c>
      <c r="AB4819" s="7" t="s">
        <v>99</v>
      </c>
      <c r="AC4819" s="7" t="s">
        <v>99</v>
      </c>
      <c r="AD4819" s="7" t="s">
        <v>8214</v>
      </c>
      <c r="AE4819" s="7" t="s">
        <v>3895</v>
      </c>
      <c r="AF4819" s="7" t="str">
        <f aca="false">IF(AD4819&lt;AE4819,AD4819,AE4819)</f>
        <v>Archers, Arrows, Bowler, Giant, Giant Snowball, Graveyard, Guards, Zappies</v>
      </c>
      <c r="AG4819" s="7" t="str">
        <f aca="false">IF(AD4819&lt;AE4819,AE4819,AD4819)</f>
        <v>Berserker, Goblin Barrel, Ice Spirit, Inferno Tower, Magic Archer, Royal Delivery, Valkyrie, Wall Breakers</v>
      </c>
      <c r="AH4819" s="7" t="str">
        <f aca="false">IF(AD4819=AF4819,AA4819,IF(AA4819="Win","Loss",IF(AA4819="Loss","Win","Draw")))</f>
        <v>Loss</v>
      </c>
      <c r="AI4819" s="7" t="s">
        <v>297</v>
      </c>
    </row>
    <row r="4820" customFormat="false" ht="15" hidden="false" customHeight="true" outlineLevel="0" collapsed="false">
      <c r="A4820" s="8" t="s">
        <v>8749</v>
      </c>
      <c r="B4820" s="7" t="n">
        <v>1</v>
      </c>
      <c r="C4820" s="8" t="s">
        <v>264</v>
      </c>
      <c r="D4820" s="7" t="s">
        <v>265</v>
      </c>
      <c r="E4820" s="7" t="s">
        <v>2119</v>
      </c>
      <c r="F4820" s="7" t="s">
        <v>2120</v>
      </c>
      <c r="G4820" s="7" t="s">
        <v>8216</v>
      </c>
      <c r="H4820" s="7" t="s">
        <v>163</v>
      </c>
      <c r="I4820" s="7" t="s">
        <v>177</v>
      </c>
      <c r="J4820" s="7" t="s">
        <v>188</v>
      </c>
      <c r="K4820" s="7" t="s">
        <v>83</v>
      </c>
      <c r="L4820" s="7" t="s">
        <v>133</v>
      </c>
      <c r="M4820" s="7" t="s">
        <v>215</v>
      </c>
      <c r="N4820" s="7" t="s">
        <v>95</v>
      </c>
      <c r="O4820" s="7" t="s">
        <v>93</v>
      </c>
      <c r="P4820" s="7" t="s">
        <v>86</v>
      </c>
      <c r="Q4820" s="7" t="s">
        <v>84</v>
      </c>
      <c r="R4820" s="7" t="s">
        <v>108</v>
      </c>
      <c r="S4820" s="7" t="s">
        <v>87</v>
      </c>
      <c r="T4820" s="7" t="s">
        <v>126</v>
      </c>
      <c r="U4820" s="7" t="s">
        <v>118</v>
      </c>
      <c r="V4820" s="7" t="s">
        <v>116</v>
      </c>
      <c r="W4820" s="7" t="s">
        <v>95</v>
      </c>
      <c r="X4820" s="7" t="s">
        <v>115</v>
      </c>
      <c r="Y4820" s="7" t="n">
        <v>3</v>
      </c>
      <c r="Z4820" s="7" t="n">
        <v>0</v>
      </c>
      <c r="AA4820" s="7" t="str">
        <f aca="false">IF(Y4820&gt;Z4820,"Win",IF(Y4820&lt;Z4820,"Loss","Draw"))</f>
        <v>Win</v>
      </c>
      <c r="AB4820" s="7" t="s">
        <v>99</v>
      </c>
      <c r="AC4820" s="7" t="s">
        <v>99</v>
      </c>
      <c r="AD4820" s="7" t="s">
        <v>217</v>
      </c>
      <c r="AE4820" s="7" t="s">
        <v>703</v>
      </c>
      <c r="AF4820" s="7" t="str">
        <f aca="false">IF(AD4820&lt;AE4820,AD4820,AE4820)</f>
        <v>Archers, Barbarian Barrel, Dark Prince, Graveyard, Ice Spirit, Poison, Skeletons, Tesla</v>
      </c>
      <c r="AG4820" s="7" t="str">
        <f aca="false">IF(AD4820&lt;AE4820,AE4820,AD4820)</f>
        <v>Barbarian Barrel, Fireball, Fisherman, Monk, Mother Witch, Royal Giant, Skeleton Dragons, Tombstone</v>
      </c>
      <c r="AH4820" s="7" t="str">
        <f aca="false">IF(AD4820=AF4820,AA4820,IF(AA4820="Win","Loss",IF(AA4820="Loss","Win","Draw")))</f>
        <v>Loss</v>
      </c>
      <c r="AI4820" s="7" t="s">
        <v>297</v>
      </c>
    </row>
    <row r="4821" customFormat="false" ht="15" hidden="false" customHeight="true" outlineLevel="0" collapsed="false">
      <c r="A4821" s="8" t="s">
        <v>8749</v>
      </c>
      <c r="B4821" s="7" t="n">
        <v>2</v>
      </c>
      <c r="C4821" s="8" t="s">
        <v>264</v>
      </c>
      <c r="D4821" s="7" t="s">
        <v>265</v>
      </c>
      <c r="E4821" s="7" t="s">
        <v>2119</v>
      </c>
      <c r="F4821" s="7" t="s">
        <v>2120</v>
      </c>
      <c r="G4821" s="7" t="s">
        <v>8217</v>
      </c>
      <c r="H4821" s="7" t="s">
        <v>81</v>
      </c>
      <c r="I4821" s="7" t="s">
        <v>185</v>
      </c>
      <c r="J4821" s="7" t="s">
        <v>186</v>
      </c>
      <c r="K4821" s="7" t="s">
        <v>241</v>
      </c>
      <c r="L4821" s="7" t="s">
        <v>111</v>
      </c>
      <c r="M4821" s="7" t="s">
        <v>187</v>
      </c>
      <c r="N4821" s="7" t="s">
        <v>126</v>
      </c>
      <c r="O4821" s="7" t="s">
        <v>109</v>
      </c>
      <c r="P4821" s="7" t="s">
        <v>234</v>
      </c>
      <c r="Q4821" s="7" t="s">
        <v>82</v>
      </c>
      <c r="R4821" s="7" t="s">
        <v>202</v>
      </c>
      <c r="S4821" s="7" t="s">
        <v>83</v>
      </c>
      <c r="T4821" s="7" t="s">
        <v>88</v>
      </c>
      <c r="U4821" s="7" t="s">
        <v>150</v>
      </c>
      <c r="V4821" s="7" t="s">
        <v>234</v>
      </c>
      <c r="W4821" s="7" t="s">
        <v>89</v>
      </c>
      <c r="X4821" s="7" t="s">
        <v>85</v>
      </c>
      <c r="Y4821" s="7" t="n">
        <v>1</v>
      </c>
      <c r="Z4821" s="7" t="n">
        <v>0</v>
      </c>
      <c r="AA4821" s="7" t="str">
        <f aca="false">IF(Y4821&gt;Z4821,"Win",IF(Y4821&lt;Z4821,"Loss","Draw"))</f>
        <v>Win</v>
      </c>
      <c r="AB4821" s="7" t="s">
        <v>99</v>
      </c>
      <c r="AC4821" s="7" t="s">
        <v>99</v>
      </c>
      <c r="AD4821" s="7" t="s">
        <v>853</v>
      </c>
      <c r="AE4821" s="7" t="s">
        <v>8218</v>
      </c>
      <c r="AF4821" s="7" t="str">
        <f aca="false">IF(AD4821&lt;AE4821,AD4821,AE4821)</f>
        <v>Balloon, Bomb Tower, Executioner, Knight, Miner, Skeletons, Tornado, Zap</v>
      </c>
      <c r="AG4821" s="7" t="str">
        <f aca="false">IF(AD4821&lt;AE4821,AE4821,AD4821)</f>
        <v>Berserker, Bomb Tower, Electro Spirit, Lightning, Magic Archer, Monk, Royal Hogs, The Log</v>
      </c>
      <c r="AH4821" s="7" t="str">
        <f aca="false">IF(AD4821=AF4821,AA4821,IF(AA4821="Win","Loss",IF(AA4821="Loss","Win","Draw")))</f>
        <v>Win</v>
      </c>
      <c r="AI4821" s="7" t="s">
        <v>297</v>
      </c>
    </row>
    <row r="4822" customFormat="false" ht="15" hidden="false" customHeight="true" outlineLevel="0" collapsed="false">
      <c r="A4822" s="8" t="s">
        <v>8749</v>
      </c>
      <c r="B4822" s="7" t="n">
        <v>3</v>
      </c>
      <c r="C4822" s="8" t="s">
        <v>264</v>
      </c>
      <c r="D4822" s="7" t="s">
        <v>265</v>
      </c>
      <c r="E4822" s="7" t="s">
        <v>2119</v>
      </c>
      <c r="F4822" s="7" t="s">
        <v>2120</v>
      </c>
      <c r="G4822" s="7" t="s">
        <v>8219</v>
      </c>
      <c r="H4822" s="7" t="s">
        <v>81</v>
      </c>
      <c r="I4822" s="7" t="s">
        <v>129</v>
      </c>
      <c r="J4822" s="7" t="s">
        <v>172</v>
      </c>
      <c r="K4822" s="7" t="s">
        <v>87</v>
      </c>
      <c r="L4822" s="7" t="s">
        <v>165</v>
      </c>
      <c r="M4822" s="7" t="s">
        <v>150</v>
      </c>
      <c r="N4822" s="7" t="s">
        <v>88</v>
      </c>
      <c r="O4822" s="7" t="s">
        <v>85</v>
      </c>
      <c r="P4822" s="7" t="s">
        <v>89</v>
      </c>
      <c r="Q4822" s="7" t="s">
        <v>114</v>
      </c>
      <c r="R4822" s="7" t="s">
        <v>2020</v>
      </c>
      <c r="S4822" s="7" t="s">
        <v>137</v>
      </c>
      <c r="T4822" s="7" t="s">
        <v>130</v>
      </c>
      <c r="U4822" s="7" t="s">
        <v>97</v>
      </c>
      <c r="V4822" s="7" t="s">
        <v>157</v>
      </c>
      <c r="W4822" s="7" t="s">
        <v>193</v>
      </c>
      <c r="X4822" s="7" t="s">
        <v>153</v>
      </c>
      <c r="Y4822" s="7" t="n">
        <v>0</v>
      </c>
      <c r="Z4822" s="7" t="n">
        <v>1</v>
      </c>
      <c r="AA4822" s="7" t="str">
        <f aca="false">IF(Y4822&gt;Z4822,"Win",IF(Y4822&lt;Z4822,"Loss","Draw"))</f>
        <v>Loss</v>
      </c>
      <c r="AB4822" s="7" t="s">
        <v>99</v>
      </c>
      <c r="AC4822" s="7" t="s">
        <v>99</v>
      </c>
      <c r="AD4822" s="7" t="s">
        <v>174</v>
      </c>
      <c r="AE4822" s="7" t="s">
        <v>8220</v>
      </c>
      <c r="AF4822" s="7" t="str">
        <f aca="false">IF(AD4822&lt;AE4822,AD4822,AE4822)</f>
        <v>Arrows, Cannon, Fire Spirit, Giant Snowball, Goblin Drill, Guards, Little Prince, Ronin</v>
      </c>
      <c r="AG4822" s="7" t="str">
        <f aca="false">IF(AD4822&lt;AE4822,AE4822,AD4822)</f>
        <v>Berserker, Electro Spirit, Hog Rider, Lightning, Mega Knight, Musketeer, Tesla, The Log</v>
      </c>
      <c r="AH4822" s="7" t="str">
        <f aca="false">IF(AD4822=AF4822,AA4822,IF(AA4822="Win","Loss",IF(AA4822="Loss","Win","Draw")))</f>
        <v>Win</v>
      </c>
      <c r="AI4822" s="7" t="s">
        <v>297</v>
      </c>
    </row>
    <row r="4823" customFormat="false" ht="15" hidden="false" customHeight="true" outlineLevel="0" collapsed="false">
      <c r="A4823" s="8" t="s">
        <v>8750</v>
      </c>
      <c r="B4823" s="7" t="n">
        <v>1</v>
      </c>
      <c r="C4823" s="8" t="s">
        <v>264</v>
      </c>
      <c r="D4823" s="7" t="s">
        <v>265</v>
      </c>
      <c r="E4823" s="7" t="s">
        <v>2119</v>
      </c>
      <c r="F4823" s="7" t="s">
        <v>2120</v>
      </c>
      <c r="G4823" s="7" t="s">
        <v>8222</v>
      </c>
      <c r="H4823" s="7" t="s">
        <v>163</v>
      </c>
      <c r="I4823" s="7" t="s">
        <v>201</v>
      </c>
      <c r="J4823" s="7" t="s">
        <v>202</v>
      </c>
      <c r="K4823" s="7" t="s">
        <v>233</v>
      </c>
      <c r="L4823" s="7" t="s">
        <v>111</v>
      </c>
      <c r="M4823" s="7" t="s">
        <v>157</v>
      </c>
      <c r="N4823" s="7" t="s">
        <v>88</v>
      </c>
      <c r="O4823" s="7" t="s">
        <v>204</v>
      </c>
      <c r="P4823" s="7" t="s">
        <v>234</v>
      </c>
      <c r="Q4823" s="7" t="s">
        <v>84</v>
      </c>
      <c r="R4823" s="7" t="s">
        <v>123</v>
      </c>
      <c r="S4823" s="7" t="s">
        <v>126</v>
      </c>
      <c r="T4823" s="7" t="s">
        <v>118</v>
      </c>
      <c r="U4823" s="7" t="s">
        <v>234</v>
      </c>
      <c r="V4823" s="7" t="s">
        <v>116</v>
      </c>
      <c r="W4823" s="7" t="s">
        <v>95</v>
      </c>
      <c r="X4823" s="7" t="s">
        <v>115</v>
      </c>
      <c r="Y4823" s="7" t="n">
        <v>0</v>
      </c>
      <c r="Z4823" s="7" t="n">
        <v>1</v>
      </c>
      <c r="AA4823" s="7" t="str">
        <f aca="false">IF(Y4823&gt;Z4823,"Win",IF(Y4823&lt;Z4823,"Loss","Draw"))</f>
        <v>Loss</v>
      </c>
      <c r="AB4823" s="7" t="s">
        <v>99</v>
      </c>
      <c r="AC4823" s="7" t="s">
        <v>99</v>
      </c>
      <c r="AD4823" s="7" t="s">
        <v>380</v>
      </c>
      <c r="AE4823" s="7" t="s">
        <v>1374</v>
      </c>
      <c r="AF4823" s="7" t="str">
        <f aca="false">IF(AD4823&lt;AE4823,AD4823,AE4823)</f>
        <v>Archers, Barbarian Barrel, Bomb Tower, Goblinstein, Graveyard, Ice Spirit, Poison, Skeletons</v>
      </c>
      <c r="AG4823" s="7" t="str">
        <f aca="false">IF(AD4823&lt;AE4823,AE4823,AD4823)</f>
        <v>Bats, Berserker, Bomb Tower, Fire Spirit, Magic Archer, Miner, Royal Delivery, Wall Breakers</v>
      </c>
      <c r="AH4823" s="7" t="str">
        <f aca="false">IF(AD4823=AF4823,AA4823,IF(AA4823="Win","Loss",IF(AA4823="Loss","Win","Draw")))</f>
        <v>Win</v>
      </c>
      <c r="AI4823" s="7" t="s">
        <v>297</v>
      </c>
    </row>
    <row r="4824" customFormat="false" ht="15" hidden="false" customHeight="true" outlineLevel="0" collapsed="false">
      <c r="A4824" s="8" t="s">
        <v>8750</v>
      </c>
      <c r="B4824" s="7" t="n">
        <v>2</v>
      </c>
      <c r="C4824" s="8" t="s">
        <v>264</v>
      </c>
      <c r="D4824" s="7" t="s">
        <v>265</v>
      </c>
      <c r="E4824" s="7" t="s">
        <v>2119</v>
      </c>
      <c r="F4824" s="7" t="s">
        <v>2120</v>
      </c>
      <c r="G4824" s="7" t="s">
        <v>8223</v>
      </c>
      <c r="H4824" s="7" t="s">
        <v>163</v>
      </c>
      <c r="I4824" s="7" t="s">
        <v>113</v>
      </c>
      <c r="J4824" s="7" t="s">
        <v>108</v>
      </c>
      <c r="K4824" s="7" t="s">
        <v>114</v>
      </c>
      <c r="L4824" s="7" t="s">
        <v>116</v>
      </c>
      <c r="M4824" s="7" t="s">
        <v>115</v>
      </c>
      <c r="N4824" s="7" t="s">
        <v>119</v>
      </c>
      <c r="O4824" s="7" t="s">
        <v>126</v>
      </c>
      <c r="P4824" s="7" t="s">
        <v>118</v>
      </c>
      <c r="Q4824" s="7" t="s">
        <v>208</v>
      </c>
      <c r="R4824" s="7" t="s">
        <v>188</v>
      </c>
      <c r="S4824" s="7" t="s">
        <v>109</v>
      </c>
      <c r="T4824" s="7" t="s">
        <v>88</v>
      </c>
      <c r="U4824" s="7" t="s">
        <v>110</v>
      </c>
      <c r="V4824" s="7" t="s">
        <v>86</v>
      </c>
      <c r="W4824" s="7" t="s">
        <v>112</v>
      </c>
      <c r="X4824" s="7" t="s">
        <v>93</v>
      </c>
      <c r="Y4824" s="7" t="n">
        <v>1</v>
      </c>
      <c r="Z4824" s="7" t="n">
        <v>0</v>
      </c>
      <c r="AA4824" s="7" t="str">
        <f aca="false">IF(Y4824&gt;Z4824,"Win",IF(Y4824&lt;Z4824,"Loss","Draw"))</f>
        <v>Win</v>
      </c>
      <c r="AB4824" s="7" t="s">
        <v>99</v>
      </c>
      <c r="AC4824" s="7" t="s">
        <v>99</v>
      </c>
      <c r="AD4824" s="7" t="s">
        <v>8224</v>
      </c>
      <c r="AE4824" s="7" t="s">
        <v>368</v>
      </c>
      <c r="AF4824" s="7" t="str">
        <f aca="false">IF(AD4824&lt;AE4824,AD4824,AE4824)</f>
        <v>Berserker, Fireball, Lava Hound, Skeleton Dragons, Spirit Empress, Tombstone, Valkyrie, Zap</v>
      </c>
      <c r="AG4824" s="7" t="str">
        <f aca="false">IF(AD4824&lt;AE4824,AE4824,AD4824)</f>
        <v>Dark Prince, Furnace, Giant Snowball, Goblin Hut, Graveyard, Ice Spirit, Poison, Skeletons</v>
      </c>
      <c r="AH4824" s="7" t="str">
        <f aca="false">IF(AD4824=AF4824,AA4824,IF(AA4824="Win","Loss",IF(AA4824="Loss","Win","Draw")))</f>
        <v>Loss</v>
      </c>
      <c r="AI4824" s="7" t="s">
        <v>297</v>
      </c>
    </row>
    <row r="4825" customFormat="false" ht="15" hidden="false" customHeight="true" outlineLevel="0" collapsed="false">
      <c r="A4825" s="8" t="s">
        <v>8750</v>
      </c>
      <c r="B4825" s="7" t="n">
        <v>3</v>
      </c>
      <c r="C4825" s="8" t="s">
        <v>264</v>
      </c>
      <c r="D4825" s="7" t="s">
        <v>265</v>
      </c>
      <c r="E4825" s="7" t="s">
        <v>2119</v>
      </c>
      <c r="F4825" s="7" t="s">
        <v>2120</v>
      </c>
      <c r="G4825" s="7" t="s">
        <v>8225</v>
      </c>
      <c r="H4825" s="7" t="s">
        <v>81</v>
      </c>
      <c r="I4825" s="7" t="s">
        <v>152</v>
      </c>
      <c r="J4825" s="7" t="s">
        <v>128</v>
      </c>
      <c r="K4825" s="7" t="s">
        <v>107</v>
      </c>
      <c r="L4825" s="7" t="s">
        <v>306</v>
      </c>
      <c r="M4825" s="7" t="s">
        <v>85</v>
      </c>
      <c r="N4825" s="7" t="s">
        <v>173</v>
      </c>
      <c r="O4825" s="7" t="s">
        <v>187</v>
      </c>
      <c r="P4825" s="7" t="s">
        <v>95</v>
      </c>
      <c r="Q4825" s="7" t="s">
        <v>113</v>
      </c>
      <c r="R4825" s="7" t="s">
        <v>83</v>
      </c>
      <c r="S4825" s="7" t="s">
        <v>87</v>
      </c>
      <c r="T4825" s="7" t="s">
        <v>150</v>
      </c>
      <c r="U4825" s="7" t="s">
        <v>165</v>
      </c>
      <c r="V4825" s="7" t="s">
        <v>193</v>
      </c>
      <c r="W4825" s="7" t="s">
        <v>89</v>
      </c>
      <c r="X4825" s="7" t="s">
        <v>85</v>
      </c>
      <c r="Y4825" s="7" t="n">
        <v>1</v>
      </c>
      <c r="Z4825" s="7" t="n">
        <v>0</v>
      </c>
      <c r="AA4825" s="7" t="str">
        <f aca="false">IF(Y4825&gt;Z4825,"Win",IF(Y4825&lt;Z4825,"Loss","Draw"))</f>
        <v>Win</v>
      </c>
      <c r="AB4825" s="7" t="s">
        <v>99</v>
      </c>
      <c r="AC4825" s="7" t="s">
        <v>99</v>
      </c>
      <c r="AD4825" s="7" t="s">
        <v>3700</v>
      </c>
      <c r="AE4825" s="7" t="s">
        <v>5633</v>
      </c>
      <c r="AF4825" s="7" t="str">
        <f aca="false">IF(AD4825&lt;AE4825,AD4825,AE4825)</f>
        <v>Baby Dragon, Barbarian Barrel, Goblin Cage, Golden Knight, Golem, Lightning, Tornado, Zappies</v>
      </c>
      <c r="AG4825" s="7" t="str">
        <f aca="false">IF(AD4825&lt;AE4825,AE4825,AD4825)</f>
        <v>Electro Spirit, Furnace, Guards, Hog Rider, Lightning, Monk, Tesla, The Log</v>
      </c>
      <c r="AH4825" s="7" t="str">
        <f aca="false">IF(AD4825=AF4825,AA4825,IF(AA4825="Win","Loss",IF(AA4825="Loss","Win","Draw")))</f>
        <v>Win</v>
      </c>
      <c r="AI4825" s="7" t="s">
        <v>297</v>
      </c>
    </row>
    <row r="4826" customFormat="false" ht="15" hidden="false" customHeight="true" outlineLevel="0" collapsed="false">
      <c r="A4826" s="6" t="s">
        <v>8751</v>
      </c>
      <c r="B4826" s="5" t="n">
        <v>1</v>
      </c>
      <c r="C4826" s="6" t="s">
        <v>1486</v>
      </c>
      <c r="D4826" s="5" t="s">
        <v>1487</v>
      </c>
      <c r="E4826" s="5" t="s">
        <v>2904</v>
      </c>
      <c r="F4826" s="5" t="s">
        <v>2905</v>
      </c>
      <c r="G4826" s="5" t="s">
        <v>8752</v>
      </c>
      <c r="H4826" s="5" t="s">
        <v>391</v>
      </c>
      <c r="I4826" s="5" t="s">
        <v>129</v>
      </c>
      <c r="J4826" s="5" t="s">
        <v>128</v>
      </c>
      <c r="K4826" s="5" t="s">
        <v>127</v>
      </c>
      <c r="L4826" s="5" t="s">
        <v>130</v>
      </c>
      <c r="M4826" s="5" t="s">
        <v>133</v>
      </c>
      <c r="N4826" s="5" t="s">
        <v>97</v>
      </c>
      <c r="O4826" s="5" t="s">
        <v>132</v>
      </c>
      <c r="P4826" s="5" t="s">
        <v>131</v>
      </c>
      <c r="Q4826" s="5" t="s">
        <v>201</v>
      </c>
      <c r="R4826" s="5" t="s">
        <v>202</v>
      </c>
      <c r="S4826" s="5" t="s">
        <v>233</v>
      </c>
      <c r="T4826" s="5" t="s">
        <v>111</v>
      </c>
      <c r="U4826" s="5" t="s">
        <v>97</v>
      </c>
      <c r="V4826" s="5" t="s">
        <v>234</v>
      </c>
      <c r="W4826" s="5" t="s">
        <v>157</v>
      </c>
      <c r="X4826" s="5" t="s">
        <v>204</v>
      </c>
      <c r="Y4826" s="5" t="n">
        <v>1</v>
      </c>
      <c r="Z4826" s="5" t="n">
        <v>0</v>
      </c>
      <c r="AA4826" s="5" t="str">
        <f aca="false">IF(Y4826&gt;Z4826,"Win",IF(Y4826&lt;Z4826,"Loss","Draw"))</f>
        <v>Win</v>
      </c>
      <c r="AB4826" s="5" t="s">
        <v>98</v>
      </c>
      <c r="AC4826" s="5" t="s">
        <v>99</v>
      </c>
      <c r="AD4826" s="5" t="s">
        <v>1762</v>
      </c>
      <c r="AE4826" s="5" t="s">
        <v>859</v>
      </c>
      <c r="AF4826" s="5" t="str">
        <f aca="false">IF(AD4826&lt;AE4826,AD4826,AE4826)</f>
        <v>Arrows, Bandit, Battle Ram, Electro Wizard, Golden Knight, Mega Knight, Mother Witch, Ronin</v>
      </c>
      <c r="AG4826" s="5" t="str">
        <f aca="false">IF(AD4826&lt;AE4826,AE4826,AD4826)</f>
        <v>Bats, Bomb Tower, Fire Spirit, Magic Archer, Miner, Ronin, Royal Delivery, Wall Breakers</v>
      </c>
      <c r="AH4826" s="5" t="str">
        <f aca="false">IF(AD4826=AF4826,AA4826,IF(AA4826="Win","Loss",IF(AA4826="Loss","Win","Draw")))</f>
        <v>Win</v>
      </c>
      <c r="AI4826" s="5" t="s">
        <v>297</v>
      </c>
    </row>
    <row r="4827" customFormat="false" ht="15" hidden="false" customHeight="true" outlineLevel="0" collapsed="false">
      <c r="A4827" s="6" t="s">
        <v>8751</v>
      </c>
      <c r="B4827" s="5" t="n">
        <v>2</v>
      </c>
      <c r="C4827" s="6" t="s">
        <v>1486</v>
      </c>
      <c r="D4827" s="5" t="s">
        <v>1487</v>
      </c>
      <c r="E4827" s="5" t="s">
        <v>2904</v>
      </c>
      <c r="F4827" s="5" t="s">
        <v>2905</v>
      </c>
      <c r="G4827" s="5" t="s">
        <v>8753</v>
      </c>
      <c r="H4827" s="5" t="s">
        <v>391</v>
      </c>
      <c r="I4827" s="5" t="s">
        <v>233</v>
      </c>
      <c r="J4827" s="5" t="s">
        <v>202</v>
      </c>
      <c r="K4827" s="5" t="s">
        <v>201</v>
      </c>
      <c r="L4827" s="5" t="s">
        <v>111</v>
      </c>
      <c r="M4827" s="5" t="s">
        <v>89</v>
      </c>
      <c r="N4827" s="5" t="s">
        <v>157</v>
      </c>
      <c r="O4827" s="5" t="s">
        <v>126</v>
      </c>
      <c r="P4827" s="5" t="s">
        <v>234</v>
      </c>
      <c r="Q4827" s="5" t="s">
        <v>185</v>
      </c>
      <c r="R4827" s="5" t="s">
        <v>128</v>
      </c>
      <c r="S4827" s="5" t="s">
        <v>114</v>
      </c>
      <c r="T4827" s="5" t="s">
        <v>117</v>
      </c>
      <c r="U4827" s="5" t="s">
        <v>137</v>
      </c>
      <c r="V4827" s="5" t="s">
        <v>193</v>
      </c>
      <c r="W4827" s="5" t="s">
        <v>187</v>
      </c>
      <c r="X4827" s="5" t="s">
        <v>153</v>
      </c>
      <c r="Y4827" s="5" t="n">
        <v>1</v>
      </c>
      <c r="Z4827" s="5" t="n">
        <v>0</v>
      </c>
      <c r="AA4827" s="5" t="str">
        <f aca="false">IF(Y4827&gt;Z4827,"Win",IF(Y4827&lt;Z4827,"Loss","Draw"))</f>
        <v>Win</v>
      </c>
      <c r="AB4827" s="5" t="s">
        <v>98</v>
      </c>
      <c r="AC4827" s="5" t="s">
        <v>99</v>
      </c>
      <c r="AD4827" s="5" t="s">
        <v>415</v>
      </c>
      <c r="AE4827" s="5" t="s">
        <v>8754</v>
      </c>
      <c r="AF4827" s="5" t="str">
        <f aca="false">IF(AD4827&lt;AE4827,AD4827,AE4827)</f>
        <v>Bats, Bomb Tower, Fire Spirit, Magic Archer, Miner, Skeletons, The Log, Wall Breakers</v>
      </c>
      <c r="AG4827" s="5" t="str">
        <f aca="false">IF(AD4827&lt;AE4827,AE4827,AD4827)</f>
        <v>Cannon, Executioner, Giant Skeleton, Giant Snowball, Goblin Drill, Golden Knight, Guards, Tornado</v>
      </c>
      <c r="AH4827" s="5" t="str">
        <f aca="false">IF(AD4827=AF4827,AA4827,IF(AA4827="Win","Loss",IF(AA4827="Loss","Win","Draw")))</f>
        <v>Win</v>
      </c>
      <c r="AI4827" s="5" t="s">
        <v>297</v>
      </c>
    </row>
    <row r="4828" customFormat="false" ht="15" hidden="false" customHeight="true" outlineLevel="0" collapsed="false">
      <c r="A4828" s="6" t="s">
        <v>8751</v>
      </c>
      <c r="B4828" s="5" t="n">
        <v>3</v>
      </c>
      <c r="C4828" s="6" t="s">
        <v>1486</v>
      </c>
      <c r="D4828" s="5" t="s">
        <v>1487</v>
      </c>
      <c r="E4828" s="5" t="s">
        <v>2904</v>
      </c>
      <c r="F4828" s="5" t="s">
        <v>2905</v>
      </c>
      <c r="G4828" s="5" t="s">
        <v>8755</v>
      </c>
      <c r="H4828" s="5" t="s">
        <v>485</v>
      </c>
      <c r="I4828" s="5" t="s">
        <v>177</v>
      </c>
      <c r="J4828" s="5" t="s">
        <v>83</v>
      </c>
      <c r="K4828" s="5" t="s">
        <v>219</v>
      </c>
      <c r="L4828" s="5" t="s">
        <v>95</v>
      </c>
      <c r="M4828" s="5" t="s">
        <v>93</v>
      </c>
      <c r="N4828" s="5" t="s">
        <v>215</v>
      </c>
      <c r="O4828" s="5" t="s">
        <v>188</v>
      </c>
      <c r="P4828" s="5" t="s">
        <v>173</v>
      </c>
      <c r="Q4828" s="5" t="s">
        <v>84</v>
      </c>
      <c r="R4828" s="5" t="s">
        <v>83</v>
      </c>
      <c r="S4828" s="5" t="s">
        <v>82</v>
      </c>
      <c r="T4828" s="5" t="s">
        <v>119</v>
      </c>
      <c r="U4828" s="5" t="s">
        <v>86</v>
      </c>
      <c r="V4828" s="5" t="s">
        <v>88</v>
      </c>
      <c r="W4828" s="5" t="s">
        <v>93</v>
      </c>
      <c r="X4828" s="5" t="s">
        <v>89</v>
      </c>
      <c r="Y4828" s="5" t="n">
        <v>1</v>
      </c>
      <c r="Z4828" s="5" t="n">
        <v>0</v>
      </c>
      <c r="AA4828" s="5" t="str">
        <f aca="false">IF(Y4828&gt;Z4828,"Win",IF(Y4828&lt;Z4828,"Loss","Draw"))</f>
        <v>Win</v>
      </c>
      <c r="AB4828" s="5" t="s">
        <v>98</v>
      </c>
      <c r="AC4828" s="5" t="s">
        <v>99</v>
      </c>
      <c r="AD4828" s="5" t="s">
        <v>2234</v>
      </c>
      <c r="AE4828" s="5" t="s">
        <v>4354</v>
      </c>
      <c r="AF4828" s="5" t="str">
        <f aca="false">IF(AD4828&lt;AE4828,AD4828,AE4828)</f>
        <v>Archers, Berserker, Fireball, Goblin Hut, Monk, Royal Hogs, Skeleton Dragons, The Log</v>
      </c>
      <c r="AG4828" s="5" t="str">
        <f aca="false">IF(AD4828&lt;AE4828,AE4828,AD4828)</f>
        <v>Barbarian Barrel, Fireball, Fisherman, Monk, Royal Giant, Tombstone, Wizard, Zappies</v>
      </c>
      <c r="AH4828" s="5" t="str">
        <f aca="false">IF(AD4828=AF4828,AA4828,IF(AA4828="Win","Loss",IF(AA4828="Loss","Win","Draw")))</f>
        <v>Loss</v>
      </c>
      <c r="AI4828" s="5" t="s">
        <v>297</v>
      </c>
    </row>
    <row r="4829" customFormat="false" ht="15" hidden="false" customHeight="true" outlineLevel="0" collapsed="false">
      <c r="A4829" s="6" t="s">
        <v>8756</v>
      </c>
      <c r="B4829" s="5" t="n">
        <v>1</v>
      </c>
      <c r="C4829" s="6" t="s">
        <v>1486</v>
      </c>
      <c r="D4829" s="5" t="s">
        <v>1487</v>
      </c>
      <c r="E4829" s="5" t="s">
        <v>1066</v>
      </c>
      <c r="F4829" s="5" t="s">
        <v>1067</v>
      </c>
      <c r="G4829" s="5" t="s">
        <v>8757</v>
      </c>
      <c r="H4829" s="5" t="s">
        <v>391</v>
      </c>
      <c r="I4829" s="5" t="s">
        <v>82</v>
      </c>
      <c r="J4829" s="5" t="s">
        <v>151</v>
      </c>
      <c r="K4829" s="5" t="s">
        <v>152</v>
      </c>
      <c r="L4829" s="5" t="s">
        <v>85</v>
      </c>
      <c r="M4829" s="5" t="s">
        <v>150</v>
      </c>
      <c r="N4829" s="5" t="s">
        <v>89</v>
      </c>
      <c r="O4829" s="5" t="s">
        <v>153</v>
      </c>
      <c r="P4829" s="5" t="s">
        <v>126</v>
      </c>
      <c r="Q4829" s="5" t="s">
        <v>201</v>
      </c>
      <c r="R4829" s="5" t="s">
        <v>202</v>
      </c>
      <c r="S4829" s="5" t="s">
        <v>123</v>
      </c>
      <c r="T4829" s="5" t="s">
        <v>111</v>
      </c>
      <c r="U4829" s="5" t="s">
        <v>187</v>
      </c>
      <c r="V4829" s="5" t="s">
        <v>126</v>
      </c>
      <c r="W4829" s="5" t="s">
        <v>95</v>
      </c>
      <c r="X4829" s="5" t="s">
        <v>234</v>
      </c>
      <c r="Y4829" s="5" t="n">
        <v>1</v>
      </c>
      <c r="Z4829" s="5" t="n">
        <v>0</v>
      </c>
      <c r="AA4829" s="5" t="str">
        <f aca="false">IF(Y4829&gt;Z4829,"Win",IF(Y4829&lt;Z4829,"Loss","Draw"))</f>
        <v>Win</v>
      </c>
      <c r="AB4829" s="5" t="s">
        <v>98</v>
      </c>
      <c r="AC4829" s="5" t="s">
        <v>99</v>
      </c>
      <c r="AD4829" s="5" t="s">
        <v>155</v>
      </c>
      <c r="AE4829" s="5" t="s">
        <v>840</v>
      </c>
      <c r="AF4829" s="5" t="str">
        <f aca="false">IF(AD4829&lt;AE4829,AD4829,AE4829)</f>
        <v>Baby Dragon, Cannon, Electro Spirit, Lightning, Mighty Miner, Royal Hogs, Skeletons, The Log</v>
      </c>
      <c r="AG4829" s="5" t="str">
        <f aca="false">IF(AD4829&lt;AE4829,AE4829,AD4829)</f>
        <v>Barbarian Barrel, Bomb Tower, Goblinstein, Magic Archer, Miner, Skeletons, Tornado, Wall Breakers</v>
      </c>
      <c r="AH4829" s="5" t="str">
        <f aca="false">IF(AD4829=AF4829,AA4829,IF(AA4829="Win","Loss",IF(AA4829="Loss","Win","Draw")))</f>
        <v>Win</v>
      </c>
      <c r="AI4829" s="5" t="s">
        <v>297</v>
      </c>
    </row>
    <row r="4830" customFormat="false" ht="15" hidden="false" customHeight="true" outlineLevel="0" collapsed="false">
      <c r="A4830" s="6" t="s">
        <v>8756</v>
      </c>
      <c r="B4830" s="5" t="n">
        <v>2</v>
      </c>
      <c r="C4830" s="6" t="s">
        <v>1486</v>
      </c>
      <c r="D4830" s="5" t="s">
        <v>1487</v>
      </c>
      <c r="E4830" s="5" t="s">
        <v>1066</v>
      </c>
      <c r="F4830" s="5" t="s">
        <v>1067</v>
      </c>
      <c r="G4830" s="5" t="s">
        <v>8758</v>
      </c>
      <c r="H4830" s="5" t="s">
        <v>391</v>
      </c>
      <c r="I4830" s="5" t="s">
        <v>114</v>
      </c>
      <c r="J4830" s="5" t="s">
        <v>128</v>
      </c>
      <c r="K4830" s="5" t="s">
        <v>87</v>
      </c>
      <c r="L4830" s="5" t="s">
        <v>137</v>
      </c>
      <c r="M4830" s="5" t="s">
        <v>116</v>
      </c>
      <c r="N4830" s="5" t="s">
        <v>157</v>
      </c>
      <c r="O4830" s="5" t="s">
        <v>91</v>
      </c>
      <c r="P4830" s="5" t="s">
        <v>242</v>
      </c>
      <c r="Q4830" s="5" t="s">
        <v>84</v>
      </c>
      <c r="R4830" s="5" t="s">
        <v>108</v>
      </c>
      <c r="S4830" s="5" t="s">
        <v>114</v>
      </c>
      <c r="T4830" s="5" t="s">
        <v>116</v>
      </c>
      <c r="U4830" s="5" t="s">
        <v>119</v>
      </c>
      <c r="V4830" s="5" t="s">
        <v>115</v>
      </c>
      <c r="W4830" s="5" t="s">
        <v>118</v>
      </c>
      <c r="X4830" s="5" t="s">
        <v>88</v>
      </c>
      <c r="Y4830" s="5" t="n">
        <v>1</v>
      </c>
      <c r="Z4830" s="5" t="n">
        <v>0</v>
      </c>
      <c r="AA4830" s="5" t="str">
        <f aca="false">IF(Y4830&gt;Z4830,"Win",IF(Y4830&lt;Z4830,"Loss","Draw"))</f>
        <v>Win</v>
      </c>
      <c r="AB4830" s="5" t="s">
        <v>98</v>
      </c>
      <c r="AC4830" s="5" t="s">
        <v>99</v>
      </c>
      <c r="AD4830" s="5" t="s">
        <v>5961</v>
      </c>
      <c r="AE4830" s="5" t="s">
        <v>6613</v>
      </c>
      <c r="AF4830" s="5" t="str">
        <f aca="false">IF(AD4830&lt;AE4830,AD4830,AE4830)</f>
        <v>Archers, Berserker, Dark Prince, Giant Snowball, Goblin Hut, Graveyard, Ice Spirit, Poison</v>
      </c>
      <c r="AG4830" s="5" t="str">
        <f aca="false">IF(AD4830&lt;AE4830,AE4830,AD4830)</f>
        <v>Bomber, Fire Spirit, Giant Snowball, Goblin Drill, Goblins, Golden Knight, Poison, Tesla</v>
      </c>
      <c r="AH4830" s="5" t="str">
        <f aca="false">IF(AD4830=AF4830,AA4830,IF(AA4830="Win","Loss",IF(AA4830="Loss","Win","Draw")))</f>
        <v>Loss</v>
      </c>
      <c r="AI4830" s="5" t="s">
        <v>297</v>
      </c>
    </row>
    <row r="4831" customFormat="false" ht="15" hidden="false" customHeight="true" outlineLevel="0" collapsed="false">
      <c r="A4831" s="6" t="s">
        <v>8756</v>
      </c>
      <c r="B4831" s="5" t="n">
        <v>3</v>
      </c>
      <c r="C4831" s="6" t="s">
        <v>1486</v>
      </c>
      <c r="D4831" s="5" t="s">
        <v>1487</v>
      </c>
      <c r="E4831" s="5" t="s">
        <v>1066</v>
      </c>
      <c r="F4831" s="5" t="s">
        <v>1067</v>
      </c>
      <c r="G4831" s="5" t="s">
        <v>8759</v>
      </c>
      <c r="H4831" s="5" t="s">
        <v>163</v>
      </c>
      <c r="I4831" s="5" t="s">
        <v>201</v>
      </c>
      <c r="J4831" s="5" t="s">
        <v>202</v>
      </c>
      <c r="K4831" s="5" t="s">
        <v>123</v>
      </c>
      <c r="L4831" s="5" t="s">
        <v>111</v>
      </c>
      <c r="M4831" s="5" t="s">
        <v>187</v>
      </c>
      <c r="N4831" s="5" t="s">
        <v>95</v>
      </c>
      <c r="O4831" s="5" t="s">
        <v>234</v>
      </c>
      <c r="P4831" s="5" t="s">
        <v>193</v>
      </c>
      <c r="Q4831" s="5" t="s">
        <v>407</v>
      </c>
      <c r="R4831" s="5" t="s">
        <v>151</v>
      </c>
      <c r="S4831" s="5" t="s">
        <v>87</v>
      </c>
      <c r="T4831" s="5" t="s">
        <v>89</v>
      </c>
      <c r="U4831" s="5" t="s">
        <v>165</v>
      </c>
      <c r="V4831" s="5" t="s">
        <v>164</v>
      </c>
      <c r="W4831" s="5" t="s">
        <v>91</v>
      </c>
      <c r="X4831" s="5" t="s">
        <v>150</v>
      </c>
      <c r="Y4831" s="5" t="n">
        <v>0</v>
      </c>
      <c r="Z4831" s="5" t="n">
        <v>1</v>
      </c>
      <c r="AA4831" s="5" t="str">
        <f aca="false">IF(Y4831&gt;Z4831,"Win",IF(Y4831&lt;Z4831,"Loss","Draw"))</f>
        <v>Loss</v>
      </c>
      <c r="AB4831" s="5" t="s">
        <v>98</v>
      </c>
      <c r="AC4831" s="5" t="s">
        <v>99</v>
      </c>
      <c r="AD4831" s="5" t="s">
        <v>5124</v>
      </c>
      <c r="AE4831" s="5" t="s">
        <v>5628</v>
      </c>
      <c r="AF4831" s="5" t="str">
        <f aca="false">IF(AD4831&lt;AE4831,AD4831,AE4831)</f>
        <v>Barbarian Barrel, Bomb Tower, Goblinstein, Guards, Magic Archer, Miner, Tornado, Wall Breakers</v>
      </c>
      <c r="AG4831" s="5" t="str">
        <f aca="false">IF(AD4831&lt;AE4831,AE4831,AD4831)</f>
        <v>Earthquake, Electro Spirit, Firecracker, Goblins, Hog Rider, Mighty Miner, Tesla, The Log</v>
      </c>
      <c r="AH4831" s="5" t="str">
        <f aca="false">IF(AD4831=AF4831,AA4831,IF(AA4831="Win","Loss",IF(AA4831="Loss","Win","Draw")))</f>
        <v>Loss</v>
      </c>
      <c r="AI4831" s="5" t="s">
        <v>297</v>
      </c>
    </row>
    <row r="4832" customFormat="false" ht="15" hidden="false" customHeight="true" outlineLevel="0" collapsed="false">
      <c r="A4832" s="8" t="s">
        <v>8760</v>
      </c>
      <c r="B4832" s="7" t="n">
        <v>1</v>
      </c>
      <c r="C4832" s="8" t="s">
        <v>1486</v>
      </c>
      <c r="D4832" s="7" t="s">
        <v>1487</v>
      </c>
      <c r="E4832" s="7" t="s">
        <v>1066</v>
      </c>
      <c r="F4832" s="7" t="s">
        <v>1067</v>
      </c>
      <c r="G4832" s="7" t="s">
        <v>8761</v>
      </c>
      <c r="H4832" s="7" t="s">
        <v>391</v>
      </c>
      <c r="I4832" s="7" t="s">
        <v>87</v>
      </c>
      <c r="J4832" s="7" t="s">
        <v>108</v>
      </c>
      <c r="K4832" s="7" t="s">
        <v>84</v>
      </c>
      <c r="L4832" s="7" t="s">
        <v>95</v>
      </c>
      <c r="M4832" s="7" t="s">
        <v>118</v>
      </c>
      <c r="N4832" s="7" t="s">
        <v>116</v>
      </c>
      <c r="O4832" s="7" t="s">
        <v>115</v>
      </c>
      <c r="P4832" s="7" t="s">
        <v>126</v>
      </c>
      <c r="Q4832" s="7" t="s">
        <v>418</v>
      </c>
      <c r="R4832" s="7" t="s">
        <v>186</v>
      </c>
      <c r="S4832" s="7" t="s">
        <v>284</v>
      </c>
      <c r="T4832" s="7" t="s">
        <v>110</v>
      </c>
      <c r="U4832" s="7" t="s">
        <v>93</v>
      </c>
      <c r="V4832" s="7" t="s">
        <v>96</v>
      </c>
      <c r="W4832" s="7" t="s">
        <v>242</v>
      </c>
      <c r="X4832" s="7" t="s">
        <v>114</v>
      </c>
      <c r="Y4832" s="7" t="n">
        <v>1</v>
      </c>
      <c r="Z4832" s="7" t="n">
        <v>0</v>
      </c>
      <c r="AA4832" s="7" t="str">
        <f aca="false">IF(Y4832&gt;Z4832,"Win",IF(Y4832&lt;Z4832,"Loss","Draw"))</f>
        <v>Win</v>
      </c>
      <c r="AB4832" s="7" t="s">
        <v>99</v>
      </c>
      <c r="AC4832" s="7" t="s">
        <v>99</v>
      </c>
      <c r="AD4832" s="7" t="s">
        <v>703</v>
      </c>
      <c r="AE4832" s="7" t="s">
        <v>1061</v>
      </c>
      <c r="AF4832" s="7" t="str">
        <f aca="false">IF(AD4832&lt;AE4832,AD4832,AE4832)</f>
        <v>Archers, Barbarian Barrel, Dark Prince, Graveyard, Ice Spirit, Poison, Skeletons, Tesla</v>
      </c>
      <c r="AG4832" s="7" t="str">
        <f aca="false">IF(AD4832&lt;AE4832,AE4832,AD4832)</f>
        <v>Balloon, Bomber, Fireball, Giant Snowball, Inferno Dragon, Lava Hound, Minions, Skeleton Army</v>
      </c>
      <c r="AH4832" s="7" t="str">
        <f aca="false">IF(AD4832=AF4832,AA4832,IF(AA4832="Win","Loss",IF(AA4832="Loss","Win","Draw")))</f>
        <v>Win</v>
      </c>
      <c r="AI4832" s="7" t="s">
        <v>297</v>
      </c>
    </row>
    <row r="4833" customFormat="false" ht="15" hidden="false" customHeight="true" outlineLevel="0" collapsed="false">
      <c r="A4833" s="8" t="s">
        <v>8760</v>
      </c>
      <c r="B4833" s="7" t="n">
        <v>2</v>
      </c>
      <c r="C4833" s="8" t="s">
        <v>1486</v>
      </c>
      <c r="D4833" s="7" t="s">
        <v>1487</v>
      </c>
      <c r="E4833" s="7" t="s">
        <v>1066</v>
      </c>
      <c r="F4833" s="7" t="s">
        <v>1067</v>
      </c>
      <c r="G4833" s="7" t="s">
        <v>8762</v>
      </c>
      <c r="H4833" s="7" t="s">
        <v>391</v>
      </c>
      <c r="I4833" s="7" t="s">
        <v>203</v>
      </c>
      <c r="J4833" s="7" t="s">
        <v>202</v>
      </c>
      <c r="K4833" s="7" t="s">
        <v>201</v>
      </c>
      <c r="L4833" s="7" t="s">
        <v>208</v>
      </c>
      <c r="M4833" s="7" t="s">
        <v>157</v>
      </c>
      <c r="N4833" s="7" t="s">
        <v>150</v>
      </c>
      <c r="O4833" s="7" t="s">
        <v>153</v>
      </c>
      <c r="P4833" s="7" t="s">
        <v>114</v>
      </c>
      <c r="Q4833" s="7" t="s">
        <v>92</v>
      </c>
      <c r="R4833" s="7" t="s">
        <v>91</v>
      </c>
      <c r="S4833" s="7" t="s">
        <v>90</v>
      </c>
      <c r="T4833" s="7" t="s">
        <v>125</v>
      </c>
      <c r="U4833" s="7" t="s">
        <v>116</v>
      </c>
      <c r="V4833" s="7" t="s">
        <v>97</v>
      </c>
      <c r="W4833" s="7" t="s">
        <v>159</v>
      </c>
      <c r="X4833" s="7" t="s">
        <v>150</v>
      </c>
      <c r="Y4833" s="7" t="n">
        <v>1</v>
      </c>
      <c r="Z4833" s="7" t="n">
        <v>0</v>
      </c>
      <c r="AA4833" s="7" t="str">
        <f aca="false">IF(Y4833&gt;Z4833,"Win",IF(Y4833&lt;Z4833,"Loss","Draw"))</f>
        <v>Win</v>
      </c>
      <c r="AB4833" s="7" t="s">
        <v>99</v>
      </c>
      <c r="AC4833" s="7" t="s">
        <v>99</v>
      </c>
      <c r="AD4833" s="7" t="s">
        <v>8763</v>
      </c>
      <c r="AE4833" s="7" t="s">
        <v>8764</v>
      </c>
      <c r="AF4833" s="7" t="str">
        <f aca="false">IF(AD4833&lt;AE4833,AD4833,AE4833)</f>
        <v>Cannon Cart, Dart Goblin, Electro Spirit, Goblins, Mortar, Poison, Ronin, Skeleton Barrel</v>
      </c>
      <c r="AG4833" s="7" t="str">
        <f aca="false">IF(AD4833&lt;AE4833,AE4833,AD4833)</f>
        <v>Cannon, Electro Spirit, Fire Spirit, Giant Snowball, Goblin Barrel, Magic Archer, Valkyrie, Wall Breakers</v>
      </c>
      <c r="AH4833" s="7" t="str">
        <f aca="false">IF(AD4833=AF4833,AA4833,IF(AA4833="Win","Loss",IF(AA4833="Loss","Win","Draw")))</f>
        <v>Loss</v>
      </c>
      <c r="AI4833" s="7" t="s">
        <v>297</v>
      </c>
    </row>
    <row r="4834" customFormat="false" ht="15" hidden="false" customHeight="true" outlineLevel="0" collapsed="false">
      <c r="A4834" s="8" t="s">
        <v>8760</v>
      </c>
      <c r="B4834" s="7" t="n">
        <v>3</v>
      </c>
      <c r="C4834" s="8" t="s">
        <v>1486</v>
      </c>
      <c r="D4834" s="7" t="s">
        <v>1487</v>
      </c>
      <c r="E4834" s="7" t="s">
        <v>1066</v>
      </c>
      <c r="F4834" s="7" t="s">
        <v>1067</v>
      </c>
      <c r="G4834" s="7" t="s">
        <v>8765</v>
      </c>
      <c r="H4834" s="7" t="s">
        <v>391</v>
      </c>
      <c r="I4834" s="7" t="s">
        <v>177</v>
      </c>
      <c r="J4834" s="7" t="s">
        <v>83</v>
      </c>
      <c r="K4834" s="7" t="s">
        <v>188</v>
      </c>
      <c r="L4834" s="7" t="s">
        <v>173</v>
      </c>
      <c r="M4834" s="7" t="s">
        <v>86</v>
      </c>
      <c r="N4834" s="7" t="s">
        <v>93</v>
      </c>
      <c r="O4834" s="7" t="s">
        <v>89</v>
      </c>
      <c r="P4834" s="7" t="s">
        <v>215</v>
      </c>
      <c r="Q4834" s="7" t="s">
        <v>233</v>
      </c>
      <c r="R4834" s="7" t="s">
        <v>202</v>
      </c>
      <c r="S4834" s="7" t="s">
        <v>201</v>
      </c>
      <c r="T4834" s="7" t="s">
        <v>87</v>
      </c>
      <c r="U4834" s="7" t="s">
        <v>204</v>
      </c>
      <c r="V4834" s="7" t="s">
        <v>111</v>
      </c>
      <c r="W4834" s="7" t="s">
        <v>157</v>
      </c>
      <c r="X4834" s="7" t="s">
        <v>88</v>
      </c>
      <c r="Y4834" s="7" t="n">
        <v>0</v>
      </c>
      <c r="Z4834" s="7" t="n">
        <v>1</v>
      </c>
      <c r="AA4834" s="7" t="str">
        <f aca="false">IF(Y4834&gt;Z4834,"Win",IF(Y4834&lt;Z4834,"Loss","Draw"))</f>
        <v>Loss</v>
      </c>
      <c r="AB4834" s="7" t="s">
        <v>99</v>
      </c>
      <c r="AC4834" s="7" t="s">
        <v>99</v>
      </c>
      <c r="AD4834" s="7" t="s">
        <v>780</v>
      </c>
      <c r="AE4834" s="7" t="s">
        <v>1246</v>
      </c>
      <c r="AF4834" s="7" t="str">
        <f aca="false">IF(AD4834&lt;AE4834,AD4834,AE4834)</f>
        <v>Bats, Berserker, Fire Spirit, Magic Archer, Miner, Royal Delivery, Tesla, Wall Breakers</v>
      </c>
      <c r="AG4834" s="7" t="str">
        <f aca="false">IF(AD4834&lt;AE4834,AE4834,AD4834)</f>
        <v>Fireball, Fisherman, Monk, Royal Giant, Skeleton Dragons, The Log, Tombstone, Zappies</v>
      </c>
      <c r="AH4834" s="7" t="str">
        <f aca="false">IF(AD4834=AF4834,AA4834,IF(AA4834="Win","Loss",IF(AA4834="Loss","Win","Draw")))</f>
        <v>Win</v>
      </c>
      <c r="AI4834" s="7" t="s">
        <v>297</v>
      </c>
    </row>
    <row r="4835" customFormat="false" ht="15" hidden="false" customHeight="true" outlineLevel="0" collapsed="false">
      <c r="A4835" s="8" t="s">
        <v>8766</v>
      </c>
      <c r="B4835" s="7" t="n">
        <v>1</v>
      </c>
      <c r="C4835" s="8" t="s">
        <v>1486</v>
      </c>
      <c r="D4835" s="7" t="s">
        <v>1487</v>
      </c>
      <c r="E4835" s="7" t="s">
        <v>1066</v>
      </c>
      <c r="F4835" s="7" t="s">
        <v>1067</v>
      </c>
      <c r="G4835" s="7" t="s">
        <v>8767</v>
      </c>
      <c r="H4835" s="7" t="s">
        <v>163</v>
      </c>
      <c r="I4835" s="7" t="s">
        <v>129</v>
      </c>
      <c r="J4835" s="7" t="s">
        <v>128</v>
      </c>
      <c r="K4835" s="7" t="s">
        <v>127</v>
      </c>
      <c r="L4835" s="7" t="s">
        <v>130</v>
      </c>
      <c r="M4835" s="7" t="s">
        <v>133</v>
      </c>
      <c r="N4835" s="7" t="s">
        <v>97</v>
      </c>
      <c r="O4835" s="7" t="s">
        <v>132</v>
      </c>
      <c r="P4835" s="7" t="s">
        <v>131</v>
      </c>
      <c r="Q4835" s="7" t="s">
        <v>201</v>
      </c>
      <c r="R4835" s="7" t="s">
        <v>202</v>
      </c>
      <c r="S4835" s="7" t="s">
        <v>203</v>
      </c>
      <c r="T4835" s="7" t="s">
        <v>87</v>
      </c>
      <c r="U4835" s="7" t="s">
        <v>204</v>
      </c>
      <c r="V4835" s="7" t="s">
        <v>88</v>
      </c>
      <c r="W4835" s="7" t="s">
        <v>157</v>
      </c>
      <c r="X4835" s="7" t="s">
        <v>118</v>
      </c>
      <c r="Y4835" s="7" t="n">
        <v>0</v>
      </c>
      <c r="Z4835" s="7" t="n">
        <v>1</v>
      </c>
      <c r="AA4835" s="7" t="str">
        <f aca="false">IF(Y4835&gt;Z4835,"Win",IF(Y4835&lt;Z4835,"Loss","Draw"))</f>
        <v>Loss</v>
      </c>
      <c r="AB4835" s="7" t="s">
        <v>99</v>
      </c>
      <c r="AC4835" s="7" t="s">
        <v>99</v>
      </c>
      <c r="AD4835" s="7" t="s">
        <v>1762</v>
      </c>
      <c r="AE4835" s="7" t="s">
        <v>206</v>
      </c>
      <c r="AF4835" s="7" t="str">
        <f aca="false">IF(AD4835&lt;AE4835,AD4835,AE4835)</f>
        <v>Arrows, Bandit, Battle Ram, Electro Wizard, Golden Knight, Mega Knight, Mother Witch, Ronin</v>
      </c>
      <c r="AG4835" s="7" t="str">
        <f aca="false">IF(AD4835&lt;AE4835,AE4835,AD4835)</f>
        <v>Berserker, Fire Spirit, Goblin Barrel, Ice Spirit, Magic Archer, Royal Delivery, Tesla, Wall Breakers</v>
      </c>
      <c r="AH4835" s="7" t="str">
        <f aca="false">IF(AD4835=AF4835,AA4835,IF(AA4835="Win","Loss",IF(AA4835="Loss","Win","Draw")))</f>
        <v>Loss</v>
      </c>
      <c r="AI4835" s="7" t="s">
        <v>297</v>
      </c>
    </row>
    <row r="4836" customFormat="false" ht="15" hidden="false" customHeight="true" outlineLevel="0" collapsed="false">
      <c r="A4836" s="8" t="s">
        <v>8766</v>
      </c>
      <c r="B4836" s="7" t="n">
        <v>2</v>
      </c>
      <c r="C4836" s="8" t="s">
        <v>1486</v>
      </c>
      <c r="D4836" s="7" t="s">
        <v>1487</v>
      </c>
      <c r="E4836" s="7" t="s">
        <v>1066</v>
      </c>
      <c r="F4836" s="7" t="s">
        <v>1067</v>
      </c>
      <c r="G4836" s="7" t="s">
        <v>8768</v>
      </c>
      <c r="H4836" s="7" t="s">
        <v>391</v>
      </c>
      <c r="I4836" s="7" t="s">
        <v>185</v>
      </c>
      <c r="J4836" s="7" t="s">
        <v>186</v>
      </c>
      <c r="K4836" s="7" t="s">
        <v>109</v>
      </c>
      <c r="L4836" s="7" t="s">
        <v>241</v>
      </c>
      <c r="M4836" s="7" t="s">
        <v>234</v>
      </c>
      <c r="N4836" s="7" t="s">
        <v>187</v>
      </c>
      <c r="O4836" s="7" t="s">
        <v>88</v>
      </c>
      <c r="P4836" s="7" t="s">
        <v>111</v>
      </c>
      <c r="Q4836" s="7" t="s">
        <v>84</v>
      </c>
      <c r="R4836" s="7" t="s">
        <v>108</v>
      </c>
      <c r="S4836" s="7" t="s">
        <v>82</v>
      </c>
      <c r="T4836" s="7" t="s">
        <v>85</v>
      </c>
      <c r="U4836" s="7" t="s">
        <v>95</v>
      </c>
      <c r="V4836" s="7" t="s">
        <v>153</v>
      </c>
      <c r="W4836" s="7" t="s">
        <v>150</v>
      </c>
      <c r="X4836" s="7" t="s">
        <v>86</v>
      </c>
      <c r="Y4836" s="7" t="n">
        <v>0</v>
      </c>
      <c r="Z4836" s="7" t="n">
        <v>1</v>
      </c>
      <c r="AA4836" s="7" t="str">
        <f aca="false">IF(Y4836&gt;Z4836,"Win",IF(Y4836&lt;Z4836,"Loss","Draw"))</f>
        <v>Loss</v>
      </c>
      <c r="AB4836" s="7" t="s">
        <v>99</v>
      </c>
      <c r="AC4836" s="7" t="s">
        <v>99</v>
      </c>
      <c r="AD4836" s="7" t="s">
        <v>363</v>
      </c>
      <c r="AE4836" s="7" t="s">
        <v>8769</v>
      </c>
      <c r="AF4836" s="7" t="str">
        <f aca="false">IF(AD4836&lt;AE4836,AD4836,AE4836)</f>
        <v>Archers, Barbarian Barrel, Cannon, Dark Prince, Electro Spirit, Lightning, Royal Hogs, Skeleton Dragons</v>
      </c>
      <c r="AG4836" s="7" t="str">
        <f aca="false">IF(AD4836&lt;AE4836,AE4836,AD4836)</f>
        <v>Balloon, Berserker, Bomb Tower, Executioner, Knight, Miner, Tornado, Zap</v>
      </c>
      <c r="AH4836" s="7" t="str">
        <f aca="false">IF(AD4836=AF4836,AA4836,IF(AA4836="Win","Loss",IF(AA4836="Loss","Win","Draw")))</f>
        <v>Win</v>
      </c>
      <c r="AI4836" s="7" t="s">
        <v>297</v>
      </c>
    </row>
    <row r="4837" customFormat="false" ht="15" hidden="false" customHeight="true" outlineLevel="0" collapsed="false">
      <c r="A4837" s="8" t="s">
        <v>8766</v>
      </c>
      <c r="B4837" s="7" t="n">
        <v>3</v>
      </c>
      <c r="C4837" s="8" t="s">
        <v>1486</v>
      </c>
      <c r="D4837" s="7" t="s">
        <v>1487</v>
      </c>
      <c r="E4837" s="7" t="s">
        <v>1066</v>
      </c>
      <c r="F4837" s="7" t="s">
        <v>1067</v>
      </c>
      <c r="G4837" s="7" t="s">
        <v>8770</v>
      </c>
      <c r="H4837" s="7" t="s">
        <v>391</v>
      </c>
      <c r="I4837" s="7" t="s">
        <v>177</v>
      </c>
      <c r="J4837" s="7" t="s">
        <v>95</v>
      </c>
      <c r="K4837" s="7" t="s">
        <v>124</v>
      </c>
      <c r="L4837" s="7" t="s">
        <v>257</v>
      </c>
      <c r="M4837" s="7" t="s">
        <v>93</v>
      </c>
      <c r="N4837" s="7" t="s">
        <v>126</v>
      </c>
      <c r="O4837" s="7" t="s">
        <v>150</v>
      </c>
      <c r="P4837" s="7" t="s">
        <v>215</v>
      </c>
      <c r="Q4837" s="7" t="s">
        <v>90</v>
      </c>
      <c r="R4837" s="7" t="s">
        <v>158</v>
      </c>
      <c r="S4837" s="7" t="s">
        <v>92</v>
      </c>
      <c r="T4837" s="7" t="s">
        <v>89</v>
      </c>
      <c r="U4837" s="7" t="s">
        <v>93</v>
      </c>
      <c r="V4837" s="7" t="s">
        <v>96</v>
      </c>
      <c r="W4837" s="7" t="s">
        <v>94</v>
      </c>
      <c r="X4837" s="7" t="s">
        <v>126</v>
      </c>
      <c r="Y4837" s="7" t="n">
        <v>0</v>
      </c>
      <c r="Z4837" s="7" t="n">
        <v>1</v>
      </c>
      <c r="AA4837" s="7" t="str">
        <f aca="false">IF(Y4837&gt;Z4837,"Win",IF(Y4837&lt;Z4837,"Loss","Draw"))</f>
        <v>Loss</v>
      </c>
      <c r="AB4837" s="7" t="s">
        <v>99</v>
      </c>
      <c r="AC4837" s="7" t="s">
        <v>99</v>
      </c>
      <c r="AD4837" s="7" t="s">
        <v>429</v>
      </c>
      <c r="AE4837" s="7" t="s">
        <v>8771</v>
      </c>
      <c r="AF4837" s="7" t="str">
        <f aca="false">IF(AD4837&lt;AE4837,AD4837,AE4837)</f>
        <v>Barbarian Barrel, Electro Spirit, Fireball, Fisherman, Hunter, Royal Ghost, Royal Giant, Skeletons</v>
      </c>
      <c r="AG4837" s="7" t="str">
        <f aca="false">IF(AD4837&lt;AE4837,AE4837,AD4837)</f>
        <v>Bowler, Fireball, Minions, Mortar, Rascals, Skeleton Barrel, Skeletons, The Log</v>
      </c>
      <c r="AH4837" s="7" t="str">
        <f aca="false">IF(AD4837=AF4837,AA4837,IF(AA4837="Win","Loss",IF(AA4837="Loss","Win","Draw")))</f>
        <v>Loss</v>
      </c>
      <c r="AI4837" s="7" t="s">
        <v>297</v>
      </c>
    </row>
    <row r="4838" customFormat="false" ht="15" hidden="false" customHeight="true" outlineLevel="0" collapsed="false">
      <c r="A4838" s="8" t="s">
        <v>8772</v>
      </c>
      <c r="B4838" s="7" t="n">
        <v>1</v>
      </c>
      <c r="C4838" s="8" t="s">
        <v>1486</v>
      </c>
      <c r="D4838" s="7" t="s">
        <v>1487</v>
      </c>
      <c r="E4838" s="7" t="s">
        <v>1066</v>
      </c>
      <c r="F4838" s="7" t="s">
        <v>1067</v>
      </c>
      <c r="G4838" s="7" t="s">
        <v>6364</v>
      </c>
      <c r="H4838" s="7" t="s">
        <v>163</v>
      </c>
      <c r="I4838" s="7" t="s">
        <v>129</v>
      </c>
      <c r="J4838" s="7" t="s">
        <v>202</v>
      </c>
      <c r="K4838" s="7" t="s">
        <v>87</v>
      </c>
      <c r="L4838" s="7" t="s">
        <v>165</v>
      </c>
      <c r="M4838" s="7" t="s">
        <v>85</v>
      </c>
      <c r="N4838" s="7" t="s">
        <v>126</v>
      </c>
      <c r="O4838" s="7" t="s">
        <v>150</v>
      </c>
      <c r="P4838" s="7" t="s">
        <v>89</v>
      </c>
      <c r="Q4838" s="7" t="s">
        <v>107</v>
      </c>
      <c r="R4838" s="7" t="s">
        <v>95</v>
      </c>
      <c r="S4838" s="7" t="s">
        <v>141</v>
      </c>
      <c r="T4838" s="7" t="s">
        <v>178</v>
      </c>
      <c r="U4838" s="7" t="s">
        <v>150</v>
      </c>
      <c r="V4838" s="7" t="s">
        <v>143</v>
      </c>
      <c r="W4838" s="7" t="s">
        <v>177</v>
      </c>
      <c r="X4838" s="7" t="s">
        <v>93</v>
      </c>
      <c r="Y4838" s="7" t="n">
        <v>0</v>
      </c>
      <c r="Z4838" s="7" t="n">
        <v>1</v>
      </c>
      <c r="AA4838" s="7" t="str">
        <f aca="false">IF(Y4838&gt;Z4838,"Win",IF(Y4838&lt;Z4838,"Loss","Draw"))</f>
        <v>Loss</v>
      </c>
      <c r="AB4838" s="7" t="s">
        <v>99</v>
      </c>
      <c r="AC4838" s="7" t="s">
        <v>99</v>
      </c>
      <c r="AD4838" s="7" t="s">
        <v>6365</v>
      </c>
      <c r="AE4838" s="7" t="s">
        <v>180</v>
      </c>
      <c r="AF4838" s="7" t="str">
        <f aca="false">IF(AD4838&lt;AE4838,AD4838,AE4838)</f>
        <v>Barbarian Barrel, Electro Spirit, Fireball, Goblin Cage, Heal Spirit, Lumberjack, Phoenix, Royal Giant</v>
      </c>
      <c r="AG4838" s="7" t="str">
        <f aca="false">IF(AD4838&lt;AE4838,AE4838,AD4838)</f>
        <v>Electro Spirit, Hog Rider, Lightning, Magic Archer, Mega Knight, Skeletons, Tesla, The Log</v>
      </c>
      <c r="AH4838" s="7" t="str">
        <f aca="false">IF(AD4838=AF4838,AA4838,IF(AA4838="Win","Loss",IF(AA4838="Loss","Win","Draw")))</f>
        <v>Win</v>
      </c>
      <c r="AI4838" s="7" t="s">
        <v>297</v>
      </c>
    </row>
    <row r="4839" customFormat="false" ht="15" hidden="false" customHeight="true" outlineLevel="0" collapsed="false">
      <c r="A4839" s="8" t="s">
        <v>8772</v>
      </c>
      <c r="B4839" s="7" t="n">
        <v>2</v>
      </c>
      <c r="C4839" s="8" t="s">
        <v>1486</v>
      </c>
      <c r="D4839" s="7" t="s">
        <v>1487</v>
      </c>
      <c r="E4839" s="7" t="s">
        <v>1066</v>
      </c>
      <c r="F4839" s="7" t="s">
        <v>1067</v>
      </c>
      <c r="G4839" s="7" t="s">
        <v>6366</v>
      </c>
      <c r="H4839" s="7" t="s">
        <v>391</v>
      </c>
      <c r="I4839" s="7" t="s">
        <v>92</v>
      </c>
      <c r="J4839" s="7" t="s">
        <v>91</v>
      </c>
      <c r="K4839" s="7" t="s">
        <v>90</v>
      </c>
      <c r="L4839" s="7" t="s">
        <v>96</v>
      </c>
      <c r="M4839" s="7" t="s">
        <v>93</v>
      </c>
      <c r="N4839" s="7" t="s">
        <v>94</v>
      </c>
      <c r="O4839" s="7" t="s">
        <v>125</v>
      </c>
      <c r="P4839" s="7" t="s">
        <v>95</v>
      </c>
      <c r="Q4839" s="7" t="s">
        <v>185</v>
      </c>
      <c r="R4839" s="7" t="s">
        <v>186</v>
      </c>
      <c r="S4839" s="7" t="s">
        <v>109</v>
      </c>
      <c r="T4839" s="7" t="s">
        <v>234</v>
      </c>
      <c r="U4839" s="7" t="s">
        <v>88</v>
      </c>
      <c r="V4839" s="7" t="s">
        <v>111</v>
      </c>
      <c r="W4839" s="7" t="s">
        <v>187</v>
      </c>
      <c r="X4839" s="7" t="s">
        <v>241</v>
      </c>
      <c r="Y4839" s="7" t="n">
        <v>0</v>
      </c>
      <c r="Z4839" s="7" t="n">
        <v>1</v>
      </c>
      <c r="AA4839" s="7" t="str">
        <f aca="false">IF(Y4839&gt;Z4839,"Win",IF(Y4839&lt;Z4839,"Loss","Draw"))</f>
        <v>Loss</v>
      </c>
      <c r="AB4839" s="7" t="s">
        <v>99</v>
      </c>
      <c r="AC4839" s="7" t="s">
        <v>99</v>
      </c>
      <c r="AD4839" s="7" t="s">
        <v>216</v>
      </c>
      <c r="AE4839" s="7" t="s">
        <v>363</v>
      </c>
      <c r="AF4839" s="7" t="str">
        <f aca="false">IF(AD4839&lt;AE4839,AD4839,AE4839)</f>
        <v>Balloon, Berserker, Bomb Tower, Executioner, Knight, Miner, Tornado, Zap</v>
      </c>
      <c r="AG4839" s="7" t="str">
        <f aca="false">IF(AD4839&lt;AE4839,AE4839,AD4839)</f>
        <v>Barbarian Barrel, Cannon Cart, Fireball, Goblins, Minions, Mortar, Rascals, Skeleton Barrel</v>
      </c>
      <c r="AH4839" s="7" t="str">
        <f aca="false">IF(AD4839=AF4839,AA4839,IF(AA4839="Win","Loss",IF(AA4839="Loss","Win","Draw")))</f>
        <v>Win</v>
      </c>
      <c r="AI4839" s="7" t="s">
        <v>297</v>
      </c>
    </row>
    <row r="4840" customFormat="false" ht="15" hidden="false" customHeight="true" outlineLevel="0" collapsed="false">
      <c r="A4840" s="8" t="s">
        <v>8772</v>
      </c>
      <c r="B4840" s="7" t="n">
        <v>3</v>
      </c>
      <c r="C4840" s="8" t="s">
        <v>1486</v>
      </c>
      <c r="D4840" s="7" t="s">
        <v>1487</v>
      </c>
      <c r="E4840" s="7" t="s">
        <v>1066</v>
      </c>
      <c r="F4840" s="7" t="s">
        <v>1067</v>
      </c>
      <c r="G4840" s="7" t="s">
        <v>6367</v>
      </c>
      <c r="H4840" s="7" t="s">
        <v>391</v>
      </c>
      <c r="I4840" s="7" t="s">
        <v>82</v>
      </c>
      <c r="J4840" s="7" t="s">
        <v>83</v>
      </c>
      <c r="K4840" s="7" t="s">
        <v>124</v>
      </c>
      <c r="L4840" s="7" t="s">
        <v>133</v>
      </c>
      <c r="M4840" s="7" t="s">
        <v>142</v>
      </c>
      <c r="N4840" s="7" t="s">
        <v>143</v>
      </c>
      <c r="O4840" s="7" t="s">
        <v>164</v>
      </c>
      <c r="P4840" s="7" t="s">
        <v>130</v>
      </c>
      <c r="Q4840" s="7" t="s">
        <v>129</v>
      </c>
      <c r="R4840" s="7" t="s">
        <v>91</v>
      </c>
      <c r="S4840" s="7" t="s">
        <v>87</v>
      </c>
      <c r="T4840" s="7" t="s">
        <v>165</v>
      </c>
      <c r="U4840" s="7" t="s">
        <v>133</v>
      </c>
      <c r="V4840" s="7" t="s">
        <v>89</v>
      </c>
      <c r="W4840" s="7" t="s">
        <v>157</v>
      </c>
      <c r="X4840" s="7" t="s">
        <v>85</v>
      </c>
      <c r="Y4840" s="7" t="n">
        <v>0</v>
      </c>
      <c r="Z4840" s="7" t="n">
        <v>1</v>
      </c>
      <c r="AA4840" s="7" t="str">
        <f aca="false">IF(Y4840&gt;Z4840,"Win",IF(Y4840&lt;Z4840,"Loss","Draw"))</f>
        <v>Loss</v>
      </c>
      <c r="AB4840" s="7" t="s">
        <v>99</v>
      </c>
      <c r="AC4840" s="7" t="s">
        <v>99</v>
      </c>
      <c r="AD4840" s="7" t="s">
        <v>6369</v>
      </c>
      <c r="AE4840" s="7" t="s">
        <v>6368</v>
      </c>
      <c r="AF4840" s="7" t="str">
        <f aca="false">IF(AD4840&lt;AE4840,AD4840,AE4840)</f>
        <v>Arrows, Earthquake, Heal Spirit, Monk, Mother Witch, Royal Ghost, Royal Hogs, Three Musketeers</v>
      </c>
      <c r="AG4840" s="7" t="str">
        <f aca="false">IF(AD4840&lt;AE4840,AE4840,AD4840)</f>
        <v>Fire Spirit, Goblins, Hog Rider, Lightning, Mega Knight, Mother Witch, Tesla, The Log</v>
      </c>
      <c r="AH4840" s="7" t="str">
        <f aca="false">IF(AD4840=AF4840,AA4840,IF(AA4840="Win","Loss",IF(AA4840="Loss","Win","Draw")))</f>
        <v>Loss</v>
      </c>
      <c r="AI4840" s="7" t="s">
        <v>297</v>
      </c>
    </row>
    <row r="4841" customFormat="false" ht="15" hidden="false" customHeight="true" outlineLevel="0" collapsed="false">
      <c r="A4841" s="8" t="s">
        <v>8773</v>
      </c>
      <c r="B4841" s="7" t="n">
        <v>1</v>
      </c>
      <c r="C4841" s="8" t="s">
        <v>1486</v>
      </c>
      <c r="D4841" s="7" t="s">
        <v>1487</v>
      </c>
      <c r="E4841" s="7" t="s">
        <v>1066</v>
      </c>
      <c r="F4841" s="7" t="s">
        <v>1067</v>
      </c>
      <c r="G4841" s="7" t="s">
        <v>6371</v>
      </c>
      <c r="H4841" s="7" t="s">
        <v>391</v>
      </c>
      <c r="I4841" s="7" t="s">
        <v>114</v>
      </c>
      <c r="J4841" s="7" t="s">
        <v>241</v>
      </c>
      <c r="K4841" s="7" t="s">
        <v>87</v>
      </c>
      <c r="L4841" s="7" t="s">
        <v>137</v>
      </c>
      <c r="M4841" s="7" t="s">
        <v>116</v>
      </c>
      <c r="N4841" s="7" t="s">
        <v>126</v>
      </c>
      <c r="O4841" s="7" t="s">
        <v>157</v>
      </c>
      <c r="P4841" s="7" t="s">
        <v>242</v>
      </c>
      <c r="Q4841" s="7" t="s">
        <v>114</v>
      </c>
      <c r="R4841" s="7" t="s">
        <v>202</v>
      </c>
      <c r="S4841" s="7" t="s">
        <v>137</v>
      </c>
      <c r="T4841" s="7" t="s">
        <v>87</v>
      </c>
      <c r="U4841" s="7" t="s">
        <v>241</v>
      </c>
      <c r="V4841" s="7" t="s">
        <v>116</v>
      </c>
      <c r="W4841" s="7" t="s">
        <v>157</v>
      </c>
      <c r="X4841" s="7" t="s">
        <v>126</v>
      </c>
      <c r="Y4841" s="7" t="n">
        <v>0</v>
      </c>
      <c r="Z4841" s="7" t="n">
        <v>1</v>
      </c>
      <c r="AA4841" s="7" t="str">
        <f aca="false">IF(Y4841&gt;Z4841,"Win",IF(Y4841&lt;Z4841,"Loss","Draw"))</f>
        <v>Loss</v>
      </c>
      <c r="AB4841" s="7" t="s">
        <v>99</v>
      </c>
      <c r="AC4841" s="7" t="s">
        <v>99</v>
      </c>
      <c r="AD4841" s="7" t="s">
        <v>243</v>
      </c>
      <c r="AE4841" s="7" t="s">
        <v>1167</v>
      </c>
      <c r="AF4841" s="7" t="str">
        <f aca="false">IF(AD4841&lt;AE4841,AD4841,AE4841)</f>
        <v>Bomber, Fire Spirit, Giant Snowball, Goblin Drill, Knight, Poison, Skeletons, Tesla</v>
      </c>
      <c r="AG4841" s="7" t="str">
        <f aca="false">IF(AD4841&lt;AE4841,AE4841,AD4841)</f>
        <v>Fire Spirit, Giant Snowball, Goblin Drill, Knight, Magic Archer, Poison, Skeletons, Tesla</v>
      </c>
      <c r="AH4841" s="7" t="str">
        <f aca="false">IF(AD4841=AF4841,AA4841,IF(AA4841="Win","Loss",IF(AA4841="Loss","Win","Draw")))</f>
        <v>Loss</v>
      </c>
      <c r="AI4841" s="7" t="s">
        <v>297</v>
      </c>
    </row>
    <row r="4842" customFormat="false" ht="15" hidden="false" customHeight="true" outlineLevel="0" collapsed="false">
      <c r="A4842" s="8" t="s">
        <v>8773</v>
      </c>
      <c r="B4842" s="7" t="n">
        <v>2</v>
      </c>
      <c r="C4842" s="8" t="s">
        <v>1486</v>
      </c>
      <c r="D4842" s="7" t="s">
        <v>1487</v>
      </c>
      <c r="E4842" s="7" t="s">
        <v>1066</v>
      </c>
      <c r="F4842" s="7" t="s">
        <v>1067</v>
      </c>
      <c r="G4842" s="7" t="s">
        <v>6372</v>
      </c>
      <c r="H4842" s="7" t="s">
        <v>391</v>
      </c>
      <c r="I4842" s="7" t="s">
        <v>185</v>
      </c>
      <c r="J4842" s="7" t="s">
        <v>186</v>
      </c>
      <c r="K4842" s="7" t="s">
        <v>109</v>
      </c>
      <c r="L4842" s="7" t="s">
        <v>86</v>
      </c>
      <c r="M4842" s="7" t="s">
        <v>117</v>
      </c>
      <c r="N4842" s="7" t="s">
        <v>111</v>
      </c>
      <c r="O4842" s="7" t="s">
        <v>187</v>
      </c>
      <c r="P4842" s="7" t="s">
        <v>188</v>
      </c>
      <c r="Q4842" s="7" t="s">
        <v>233</v>
      </c>
      <c r="R4842" s="7" t="s">
        <v>128</v>
      </c>
      <c r="S4842" s="7" t="s">
        <v>201</v>
      </c>
      <c r="T4842" s="7" t="s">
        <v>111</v>
      </c>
      <c r="U4842" s="7" t="s">
        <v>89</v>
      </c>
      <c r="V4842" s="7" t="s">
        <v>93</v>
      </c>
      <c r="W4842" s="7" t="s">
        <v>209</v>
      </c>
      <c r="X4842" s="7" t="s">
        <v>403</v>
      </c>
      <c r="Y4842" s="7" t="n">
        <v>1</v>
      </c>
      <c r="Z4842" s="7" t="n">
        <v>0</v>
      </c>
      <c r="AA4842" s="7" t="str">
        <f aca="false">IF(Y4842&gt;Z4842,"Win",IF(Y4842&lt;Z4842,"Loss","Draw"))</f>
        <v>Win</v>
      </c>
      <c r="AB4842" s="7" t="s">
        <v>99</v>
      </c>
      <c r="AC4842" s="7" t="s">
        <v>99</v>
      </c>
      <c r="AD4842" s="7" t="s">
        <v>813</v>
      </c>
      <c r="AE4842" s="7" t="s">
        <v>6373</v>
      </c>
      <c r="AF4842" s="7" t="str">
        <f aca="false">IF(AD4842&lt;AE4842,AD4842,AE4842)</f>
        <v>Balloon, Executioner, Giant Skeleton, Miner, Skeleton Dragons, Tombstone, Tornado, Zap</v>
      </c>
      <c r="AG4842" s="7" t="str">
        <f aca="false">IF(AD4842&lt;AE4842,AE4842,AD4842)</f>
        <v>Bats, Fireball, Golden Knight, Inferno Tower, Miner, Spear Goblins, The Log, Wall Breakers</v>
      </c>
      <c r="AH4842" s="7" t="str">
        <f aca="false">IF(AD4842=AF4842,AA4842,IF(AA4842="Win","Loss",IF(AA4842="Loss","Win","Draw")))</f>
        <v>Win</v>
      </c>
      <c r="AI4842" s="7" t="s">
        <v>297</v>
      </c>
    </row>
    <row r="4843" customFormat="false" ht="15" hidden="false" customHeight="true" outlineLevel="0" collapsed="false">
      <c r="A4843" s="8" t="s">
        <v>8773</v>
      </c>
      <c r="B4843" s="7" t="n">
        <v>3</v>
      </c>
      <c r="C4843" s="8" t="s">
        <v>1486</v>
      </c>
      <c r="D4843" s="7" t="s">
        <v>1487</v>
      </c>
      <c r="E4843" s="7" t="s">
        <v>1066</v>
      </c>
      <c r="F4843" s="7" t="s">
        <v>1067</v>
      </c>
      <c r="G4843" s="7" t="s">
        <v>6374</v>
      </c>
      <c r="H4843" s="7" t="s">
        <v>163</v>
      </c>
      <c r="I4843" s="7" t="s">
        <v>203</v>
      </c>
      <c r="J4843" s="7" t="s">
        <v>202</v>
      </c>
      <c r="K4843" s="7" t="s">
        <v>201</v>
      </c>
      <c r="L4843" s="7" t="s">
        <v>89</v>
      </c>
      <c r="M4843" s="7" t="s">
        <v>153</v>
      </c>
      <c r="N4843" s="7" t="s">
        <v>208</v>
      </c>
      <c r="O4843" s="7" t="s">
        <v>118</v>
      </c>
      <c r="P4843" s="7" t="s">
        <v>150</v>
      </c>
      <c r="Q4843" s="7" t="s">
        <v>152</v>
      </c>
      <c r="R4843" s="7" t="s">
        <v>108</v>
      </c>
      <c r="S4843" s="7" t="s">
        <v>107</v>
      </c>
      <c r="T4843" s="7" t="s">
        <v>95</v>
      </c>
      <c r="U4843" s="7" t="s">
        <v>187</v>
      </c>
      <c r="V4843" s="7" t="s">
        <v>85</v>
      </c>
      <c r="W4843" s="7" t="s">
        <v>306</v>
      </c>
      <c r="X4843" s="7" t="s">
        <v>132</v>
      </c>
      <c r="Y4843" s="7" t="n">
        <v>0</v>
      </c>
      <c r="Z4843" s="7" t="n">
        <v>1</v>
      </c>
      <c r="AA4843" s="7" t="str">
        <f aca="false">IF(Y4843&gt;Z4843,"Win",IF(Y4843&lt;Z4843,"Loss","Draw"))</f>
        <v>Loss</v>
      </c>
      <c r="AB4843" s="7" t="s">
        <v>99</v>
      </c>
      <c r="AC4843" s="7" t="s">
        <v>99</v>
      </c>
      <c r="AD4843" s="7" t="s">
        <v>6376</v>
      </c>
      <c r="AE4843" s="7" t="s">
        <v>6375</v>
      </c>
      <c r="AF4843" s="7" t="str">
        <f aca="false">IF(AD4843&lt;AE4843,AD4843,AE4843)</f>
        <v>Baby Dragon, Barbarian Barrel, Dark Prince, Electro Wizard, Goblin Cage, Golem, Lightning, Tornado</v>
      </c>
      <c r="AG4843" s="7" t="str">
        <f aca="false">IF(AD4843&lt;AE4843,AE4843,AD4843)</f>
        <v>Cannon, Electro Spirit, Goblin Barrel, Ice Spirit, Magic Archer, The Log, Valkyrie, Wall Breakers</v>
      </c>
      <c r="AH4843" s="7" t="str">
        <f aca="false">IF(AD4843=AF4843,AA4843,IF(AA4843="Win","Loss",IF(AA4843="Loss","Win","Draw")))</f>
        <v>Win</v>
      </c>
      <c r="AI4843" s="7" t="s">
        <v>297</v>
      </c>
    </row>
    <row r="4844" customFormat="false" ht="15" hidden="false" customHeight="true" outlineLevel="0" collapsed="false">
      <c r="A4844" s="8" t="s">
        <v>8774</v>
      </c>
      <c r="B4844" s="7" t="n">
        <v>1</v>
      </c>
      <c r="C4844" s="8" t="s">
        <v>1486</v>
      </c>
      <c r="D4844" s="7" t="s">
        <v>1487</v>
      </c>
      <c r="E4844" s="7" t="s">
        <v>1066</v>
      </c>
      <c r="F4844" s="7" t="s">
        <v>1067</v>
      </c>
      <c r="G4844" s="7" t="s">
        <v>6378</v>
      </c>
      <c r="H4844" s="7" t="s">
        <v>391</v>
      </c>
      <c r="I4844" s="7" t="s">
        <v>177</v>
      </c>
      <c r="J4844" s="7" t="s">
        <v>95</v>
      </c>
      <c r="K4844" s="7" t="s">
        <v>124</v>
      </c>
      <c r="L4844" s="7" t="s">
        <v>257</v>
      </c>
      <c r="M4844" s="7" t="s">
        <v>93</v>
      </c>
      <c r="N4844" s="7" t="s">
        <v>126</v>
      </c>
      <c r="O4844" s="7" t="s">
        <v>150</v>
      </c>
      <c r="P4844" s="7" t="s">
        <v>215</v>
      </c>
      <c r="Q4844" s="7" t="s">
        <v>82</v>
      </c>
      <c r="R4844" s="7" t="s">
        <v>202</v>
      </c>
      <c r="S4844" s="7" t="s">
        <v>87</v>
      </c>
      <c r="T4844" s="7" t="s">
        <v>95</v>
      </c>
      <c r="U4844" s="7" t="s">
        <v>108</v>
      </c>
      <c r="V4844" s="7" t="s">
        <v>85</v>
      </c>
      <c r="W4844" s="7" t="s">
        <v>150</v>
      </c>
      <c r="X4844" s="7" t="s">
        <v>126</v>
      </c>
      <c r="Y4844" s="7" t="n">
        <v>0</v>
      </c>
      <c r="Z4844" s="7" t="n">
        <v>1</v>
      </c>
      <c r="AA4844" s="7" t="str">
        <f aca="false">IF(Y4844&gt;Z4844,"Win",IF(Y4844&lt;Z4844,"Loss","Draw"))</f>
        <v>Loss</v>
      </c>
      <c r="AB4844" s="7" t="s">
        <v>99</v>
      </c>
      <c r="AC4844" s="7" t="s">
        <v>99</v>
      </c>
      <c r="AD4844" s="7" t="s">
        <v>429</v>
      </c>
      <c r="AE4844" s="7" t="s">
        <v>597</v>
      </c>
      <c r="AF4844" s="7" t="str">
        <f aca="false">IF(AD4844&lt;AE4844,AD4844,AE4844)</f>
        <v>Barbarian Barrel, Dark Prince, Electro Spirit, Lightning, Magic Archer, Royal Hogs, Skeletons, Tesla</v>
      </c>
      <c r="AG4844" s="7" t="str">
        <f aca="false">IF(AD4844&lt;AE4844,AE4844,AD4844)</f>
        <v>Barbarian Barrel, Electro Spirit, Fireball, Fisherman, Hunter, Royal Ghost, Royal Giant, Skeletons</v>
      </c>
      <c r="AH4844" s="7" t="str">
        <f aca="false">IF(AD4844=AF4844,AA4844,IF(AA4844="Win","Loss",IF(AA4844="Loss","Win","Draw")))</f>
        <v>Win</v>
      </c>
      <c r="AI4844" s="7" t="s">
        <v>297</v>
      </c>
    </row>
    <row r="4845" customFormat="false" ht="15" hidden="false" customHeight="true" outlineLevel="0" collapsed="false">
      <c r="A4845" s="8" t="s">
        <v>8774</v>
      </c>
      <c r="B4845" s="7" t="n">
        <v>2</v>
      </c>
      <c r="C4845" s="8" t="s">
        <v>1486</v>
      </c>
      <c r="D4845" s="7" t="s">
        <v>1487</v>
      </c>
      <c r="E4845" s="7" t="s">
        <v>1066</v>
      </c>
      <c r="F4845" s="7" t="s">
        <v>1067</v>
      </c>
      <c r="G4845" s="7" t="s">
        <v>6379</v>
      </c>
      <c r="H4845" s="7" t="s">
        <v>391</v>
      </c>
      <c r="I4845" s="7" t="s">
        <v>114</v>
      </c>
      <c r="J4845" s="7" t="s">
        <v>91</v>
      </c>
      <c r="K4845" s="7" t="s">
        <v>87</v>
      </c>
      <c r="L4845" s="7" t="s">
        <v>116</v>
      </c>
      <c r="M4845" s="7" t="s">
        <v>137</v>
      </c>
      <c r="N4845" s="7" t="s">
        <v>157</v>
      </c>
      <c r="O4845" s="7" t="s">
        <v>241</v>
      </c>
      <c r="P4845" s="7" t="s">
        <v>242</v>
      </c>
      <c r="Q4845" s="7" t="s">
        <v>127</v>
      </c>
      <c r="R4845" s="7" t="s">
        <v>219</v>
      </c>
      <c r="S4845" s="7" t="s">
        <v>141</v>
      </c>
      <c r="T4845" s="7" t="s">
        <v>294</v>
      </c>
      <c r="U4845" s="7" t="s">
        <v>130</v>
      </c>
      <c r="V4845" s="7" t="s">
        <v>173</v>
      </c>
      <c r="W4845" s="7" t="s">
        <v>133</v>
      </c>
      <c r="X4845" s="7" t="s">
        <v>117</v>
      </c>
      <c r="Y4845" s="7" t="n">
        <v>0</v>
      </c>
      <c r="Z4845" s="7" t="n">
        <v>1</v>
      </c>
      <c r="AA4845" s="7" t="str">
        <f aca="false">IF(Y4845&gt;Z4845,"Win",IF(Y4845&lt;Z4845,"Loss","Draw"))</f>
        <v>Loss</v>
      </c>
      <c r="AB4845" s="7" t="s">
        <v>99</v>
      </c>
      <c r="AC4845" s="7" t="s">
        <v>99</v>
      </c>
      <c r="AD4845" s="7" t="s">
        <v>6380</v>
      </c>
      <c r="AE4845" s="7" t="s">
        <v>1222</v>
      </c>
      <c r="AF4845" s="7" t="str">
        <f aca="false">IF(AD4845&lt;AE4845,AD4845,AE4845)</f>
        <v>Arrows, Battle Ram, Giant Skeleton, Lumberjack, Mother Witch, Vines, Wizard, Zappies</v>
      </c>
      <c r="AG4845" s="7" t="str">
        <f aca="false">IF(AD4845&lt;AE4845,AE4845,AD4845)</f>
        <v>Bomber, Fire Spirit, Giant Snowball, Goblin Drill, Goblins, Knight, Poison, Tesla</v>
      </c>
      <c r="AH4845" s="7" t="str">
        <f aca="false">IF(AD4845=AF4845,AA4845,IF(AA4845="Win","Loss",IF(AA4845="Loss","Win","Draw")))</f>
        <v>Win</v>
      </c>
      <c r="AI4845" s="7" t="s">
        <v>297</v>
      </c>
    </row>
    <row r="4846" customFormat="false" ht="15" hidden="false" customHeight="true" outlineLevel="0" collapsed="false">
      <c r="A4846" s="8" t="s">
        <v>8774</v>
      </c>
      <c r="B4846" s="7" t="n">
        <v>3</v>
      </c>
      <c r="C4846" s="8" t="s">
        <v>1486</v>
      </c>
      <c r="D4846" s="7" t="s">
        <v>1487</v>
      </c>
      <c r="E4846" s="7" t="s">
        <v>1066</v>
      </c>
      <c r="F4846" s="7" t="s">
        <v>1067</v>
      </c>
      <c r="G4846" s="7" t="s">
        <v>6381</v>
      </c>
      <c r="H4846" s="7" t="s">
        <v>391</v>
      </c>
      <c r="I4846" s="7" t="s">
        <v>153</v>
      </c>
      <c r="J4846" s="7" t="s">
        <v>202</v>
      </c>
      <c r="K4846" s="7" t="s">
        <v>118</v>
      </c>
      <c r="L4846" s="7" t="s">
        <v>97</v>
      </c>
      <c r="M4846" s="7" t="s">
        <v>89</v>
      </c>
      <c r="N4846" s="7" t="s">
        <v>85</v>
      </c>
      <c r="O4846" s="7" t="s">
        <v>165</v>
      </c>
      <c r="P4846" s="7" t="s">
        <v>88</v>
      </c>
      <c r="Q4846" s="7" t="s">
        <v>185</v>
      </c>
      <c r="R4846" s="7" t="s">
        <v>186</v>
      </c>
      <c r="S4846" s="7" t="s">
        <v>208</v>
      </c>
      <c r="T4846" s="7" t="s">
        <v>109</v>
      </c>
      <c r="U4846" s="7" t="s">
        <v>187</v>
      </c>
      <c r="V4846" s="7" t="s">
        <v>111</v>
      </c>
      <c r="W4846" s="7" t="s">
        <v>234</v>
      </c>
      <c r="X4846" s="7" t="s">
        <v>88</v>
      </c>
      <c r="Y4846" s="7" t="n">
        <v>1</v>
      </c>
      <c r="Z4846" s="7" t="n">
        <v>0</v>
      </c>
      <c r="AA4846" s="7" t="str">
        <f aca="false">IF(Y4846&gt;Z4846,"Win",IF(Y4846&lt;Z4846,"Loss","Draw"))</f>
        <v>Win</v>
      </c>
      <c r="AB4846" s="7" t="s">
        <v>99</v>
      </c>
      <c r="AC4846" s="7" t="s">
        <v>99</v>
      </c>
      <c r="AD4846" s="7" t="s">
        <v>2975</v>
      </c>
      <c r="AE4846" s="7" t="s">
        <v>6382</v>
      </c>
      <c r="AF4846" s="7" t="str">
        <f aca="false">IF(AD4846&lt;AE4846,AD4846,AE4846)</f>
        <v>Balloon, Berserker, Bomb Tower, Executioner, Miner, Tornado, Valkyrie, Zap</v>
      </c>
      <c r="AG4846" s="7" t="str">
        <f aca="false">IF(AD4846&lt;AE4846,AE4846,AD4846)</f>
        <v>Berserker, Cannon, Hog Rider, Ice Spirit, Lightning, Magic Archer, Ronin, The Log</v>
      </c>
      <c r="AH4846" s="7" t="str">
        <f aca="false">IF(AD4846=AF4846,AA4846,IF(AA4846="Win","Loss",IF(AA4846="Loss","Win","Draw")))</f>
        <v>Loss</v>
      </c>
      <c r="AI4846" s="7" t="s">
        <v>297</v>
      </c>
    </row>
    <row r="4847" customFormat="false" ht="15" hidden="false" customHeight="true" outlineLevel="0" collapsed="false">
      <c r="A4847" s="8" t="s">
        <v>8775</v>
      </c>
      <c r="B4847" s="7" t="n">
        <v>1</v>
      </c>
      <c r="C4847" s="8" t="s">
        <v>1486</v>
      </c>
      <c r="D4847" s="7" t="s">
        <v>1487</v>
      </c>
      <c r="E4847" s="7" t="s">
        <v>1066</v>
      </c>
      <c r="F4847" s="7" t="s">
        <v>1067</v>
      </c>
      <c r="G4847" s="7" t="s">
        <v>6384</v>
      </c>
      <c r="H4847" s="7" t="s">
        <v>391</v>
      </c>
      <c r="I4847" s="7" t="s">
        <v>90</v>
      </c>
      <c r="J4847" s="7" t="s">
        <v>91</v>
      </c>
      <c r="K4847" s="7" t="s">
        <v>92</v>
      </c>
      <c r="L4847" s="7" t="s">
        <v>125</v>
      </c>
      <c r="M4847" s="7" t="s">
        <v>93</v>
      </c>
      <c r="N4847" s="7" t="s">
        <v>96</v>
      </c>
      <c r="O4847" s="7" t="s">
        <v>150</v>
      </c>
      <c r="P4847" s="7" t="s">
        <v>94</v>
      </c>
      <c r="Q4847" s="7" t="s">
        <v>84</v>
      </c>
      <c r="R4847" s="7" t="s">
        <v>241</v>
      </c>
      <c r="S4847" s="7" t="s">
        <v>87</v>
      </c>
      <c r="T4847" s="7" t="s">
        <v>455</v>
      </c>
      <c r="U4847" s="7" t="s">
        <v>93</v>
      </c>
      <c r="V4847" s="7" t="s">
        <v>126</v>
      </c>
      <c r="W4847" s="7" t="s">
        <v>150</v>
      </c>
      <c r="X4847" s="7" t="s">
        <v>89</v>
      </c>
      <c r="Y4847" s="7" t="n">
        <v>0</v>
      </c>
      <c r="Z4847" s="7" t="n">
        <v>1</v>
      </c>
      <c r="AA4847" s="7" t="str">
        <f aca="false">IF(Y4847&gt;Z4847,"Win",IF(Y4847&lt;Z4847,"Loss","Draw"))</f>
        <v>Loss</v>
      </c>
      <c r="AB4847" s="7" t="s">
        <v>99</v>
      </c>
      <c r="AC4847" s="7" t="s">
        <v>99</v>
      </c>
      <c r="AD4847" s="7" t="s">
        <v>635</v>
      </c>
      <c r="AE4847" s="7" t="s">
        <v>456</v>
      </c>
      <c r="AF4847" s="7" t="str">
        <f aca="false">IF(AD4847&lt;AE4847,AD4847,AE4847)</f>
        <v>Archers, Electro Spirit, Fireball, Knight, Skeletons, Tesla, The Log, X-Bow</v>
      </c>
      <c r="AG4847" s="7" t="str">
        <f aca="false">IF(AD4847&lt;AE4847,AE4847,AD4847)</f>
        <v>Cannon Cart, Electro Spirit, Fireball, Goblins, Minions, Mortar, Rascals, Skeleton Barrel</v>
      </c>
      <c r="AH4847" s="7" t="str">
        <f aca="false">IF(AD4847=AF4847,AA4847,IF(AA4847="Win","Loss",IF(AA4847="Loss","Win","Draw")))</f>
        <v>Win</v>
      </c>
      <c r="AI4847" s="7" t="s">
        <v>297</v>
      </c>
    </row>
    <row r="4848" customFormat="false" ht="15" hidden="false" customHeight="true" outlineLevel="0" collapsed="false">
      <c r="A4848" s="8" t="s">
        <v>8775</v>
      </c>
      <c r="B4848" s="7" t="n">
        <v>2</v>
      </c>
      <c r="C4848" s="8" t="s">
        <v>1486</v>
      </c>
      <c r="D4848" s="7" t="s">
        <v>1487</v>
      </c>
      <c r="E4848" s="7" t="s">
        <v>1066</v>
      </c>
      <c r="F4848" s="7" t="s">
        <v>1067</v>
      </c>
      <c r="G4848" s="7" t="s">
        <v>6385</v>
      </c>
      <c r="H4848" s="7" t="s">
        <v>391</v>
      </c>
      <c r="I4848" s="7" t="s">
        <v>185</v>
      </c>
      <c r="J4848" s="7" t="s">
        <v>186</v>
      </c>
      <c r="K4848" s="7" t="s">
        <v>109</v>
      </c>
      <c r="L4848" s="7" t="s">
        <v>86</v>
      </c>
      <c r="M4848" s="7" t="s">
        <v>117</v>
      </c>
      <c r="N4848" s="7" t="s">
        <v>111</v>
      </c>
      <c r="O4848" s="7" t="s">
        <v>187</v>
      </c>
      <c r="P4848" s="7" t="s">
        <v>188</v>
      </c>
      <c r="Q4848" s="7" t="s">
        <v>407</v>
      </c>
      <c r="R4848" s="7" t="s">
        <v>83</v>
      </c>
      <c r="S4848" s="7" t="s">
        <v>177</v>
      </c>
      <c r="T4848" s="7" t="s">
        <v>327</v>
      </c>
      <c r="U4848" s="7" t="s">
        <v>130</v>
      </c>
      <c r="V4848" s="7" t="s">
        <v>86</v>
      </c>
      <c r="W4848" s="7" t="s">
        <v>188</v>
      </c>
      <c r="X4848" s="7" t="s">
        <v>215</v>
      </c>
      <c r="Y4848" s="7" t="n">
        <v>1</v>
      </c>
      <c r="Z4848" s="7" t="n">
        <v>0</v>
      </c>
      <c r="AA4848" s="7" t="str">
        <f aca="false">IF(Y4848&gt;Z4848,"Win",IF(Y4848&lt;Z4848,"Loss","Draw"))</f>
        <v>Win</v>
      </c>
      <c r="AB4848" s="7" t="s">
        <v>99</v>
      </c>
      <c r="AC4848" s="7" t="s">
        <v>99</v>
      </c>
      <c r="AD4848" s="7" t="s">
        <v>813</v>
      </c>
      <c r="AE4848" s="7" t="s">
        <v>6386</v>
      </c>
      <c r="AF4848" s="7" t="str">
        <f aca="false">IF(AD4848&lt;AE4848,AD4848,AE4848)</f>
        <v>Arrows, Firecracker, Fisherman, Monk, Rage, Royal Giant, Skeleton Dragons, Tombstone</v>
      </c>
      <c r="AG4848" s="7" t="str">
        <f aca="false">IF(AD4848&lt;AE4848,AE4848,AD4848)</f>
        <v>Balloon, Executioner, Giant Skeleton, Miner, Skeleton Dragons, Tombstone, Tornado, Zap</v>
      </c>
      <c r="AH4848" s="7" t="str">
        <f aca="false">IF(AD4848=AF4848,AA4848,IF(AA4848="Win","Loss",IF(AA4848="Loss","Win","Draw")))</f>
        <v>Loss</v>
      </c>
      <c r="AI4848" s="7" t="s">
        <v>297</v>
      </c>
    </row>
    <row r="4849" customFormat="false" ht="15" hidden="false" customHeight="true" outlineLevel="0" collapsed="false">
      <c r="A4849" s="8" t="s">
        <v>8775</v>
      </c>
      <c r="B4849" s="7" t="n">
        <v>3</v>
      </c>
      <c r="C4849" s="8" t="s">
        <v>1486</v>
      </c>
      <c r="D4849" s="7" t="s">
        <v>1487</v>
      </c>
      <c r="E4849" s="7" t="s">
        <v>1066</v>
      </c>
      <c r="F4849" s="7" t="s">
        <v>1067</v>
      </c>
      <c r="G4849" s="7" t="s">
        <v>6387</v>
      </c>
      <c r="H4849" s="7" t="s">
        <v>391</v>
      </c>
      <c r="I4849" s="7" t="s">
        <v>203</v>
      </c>
      <c r="J4849" s="7" t="s">
        <v>151</v>
      </c>
      <c r="K4849" s="7" t="s">
        <v>159</v>
      </c>
      <c r="L4849" s="7" t="s">
        <v>87</v>
      </c>
      <c r="M4849" s="7" t="s">
        <v>204</v>
      </c>
      <c r="N4849" s="7" t="s">
        <v>126</v>
      </c>
      <c r="O4849" s="7" t="s">
        <v>157</v>
      </c>
      <c r="P4849" s="7" t="s">
        <v>118</v>
      </c>
      <c r="Q4849" s="7" t="s">
        <v>114</v>
      </c>
      <c r="R4849" s="7" t="s">
        <v>128</v>
      </c>
      <c r="S4849" s="7" t="s">
        <v>137</v>
      </c>
      <c r="T4849" s="7" t="s">
        <v>116</v>
      </c>
      <c r="U4849" s="7" t="s">
        <v>242</v>
      </c>
      <c r="V4849" s="7" t="s">
        <v>153</v>
      </c>
      <c r="W4849" s="7" t="s">
        <v>157</v>
      </c>
      <c r="X4849" s="7" t="s">
        <v>91</v>
      </c>
      <c r="Y4849" s="7" t="n">
        <v>1</v>
      </c>
      <c r="Z4849" s="7" t="n">
        <v>0</v>
      </c>
      <c r="AA4849" s="7" t="str">
        <f aca="false">IF(Y4849&gt;Z4849,"Win",IF(Y4849&lt;Z4849,"Loss","Draw"))</f>
        <v>Win</v>
      </c>
      <c r="AB4849" s="7" t="s">
        <v>99</v>
      </c>
      <c r="AC4849" s="7" t="s">
        <v>99</v>
      </c>
      <c r="AD4849" s="7" t="s">
        <v>6388</v>
      </c>
      <c r="AE4849" s="7" t="s">
        <v>4211</v>
      </c>
      <c r="AF4849" s="7" t="str">
        <f aca="false">IF(AD4849&lt;AE4849,AD4849,AE4849)</f>
        <v>Bomber, Cannon, Fire Spirit, Giant Snowball, Goblin Drill, Goblins, Golden Knight, Poison</v>
      </c>
      <c r="AG4849" s="7" t="str">
        <f aca="false">IF(AD4849&lt;AE4849,AE4849,AD4849)</f>
        <v>Dart Goblin, Fire Spirit, Goblin Barrel, Ice Spirit, Mighty Miner, Royal Delivery, Skeletons, Tesla</v>
      </c>
      <c r="AH4849" s="7" t="str">
        <f aca="false">IF(AD4849=AF4849,AA4849,IF(AA4849="Win","Loss",IF(AA4849="Loss","Win","Draw")))</f>
        <v>Loss</v>
      </c>
      <c r="AI4849" s="7" t="s">
        <v>297</v>
      </c>
    </row>
    <row r="4850" customFormat="false" ht="15" hidden="false" customHeight="true" outlineLevel="0" collapsed="false">
      <c r="A4850" s="6" t="s">
        <v>8776</v>
      </c>
      <c r="B4850" s="5" t="n">
        <v>1</v>
      </c>
      <c r="C4850" s="6" t="s">
        <v>1486</v>
      </c>
      <c r="D4850" s="5" t="s">
        <v>1487</v>
      </c>
      <c r="E4850" s="5" t="s">
        <v>1201</v>
      </c>
      <c r="F4850" s="5" t="s">
        <v>1202</v>
      </c>
      <c r="G4850" s="5" t="s">
        <v>4210</v>
      </c>
      <c r="H4850" s="5" t="s">
        <v>391</v>
      </c>
      <c r="I4850" s="5" t="s">
        <v>114</v>
      </c>
      <c r="J4850" s="5" t="s">
        <v>128</v>
      </c>
      <c r="K4850" s="5" t="s">
        <v>137</v>
      </c>
      <c r="L4850" s="5" t="s">
        <v>153</v>
      </c>
      <c r="M4850" s="5" t="s">
        <v>116</v>
      </c>
      <c r="N4850" s="5" t="s">
        <v>91</v>
      </c>
      <c r="O4850" s="5" t="s">
        <v>157</v>
      </c>
      <c r="P4850" s="5" t="s">
        <v>242</v>
      </c>
      <c r="Q4850" s="5" t="s">
        <v>203</v>
      </c>
      <c r="R4850" s="5" t="s">
        <v>202</v>
      </c>
      <c r="S4850" s="5" t="s">
        <v>201</v>
      </c>
      <c r="T4850" s="5" t="s">
        <v>88</v>
      </c>
      <c r="U4850" s="5" t="s">
        <v>157</v>
      </c>
      <c r="V4850" s="5" t="s">
        <v>118</v>
      </c>
      <c r="W4850" s="5" t="s">
        <v>204</v>
      </c>
      <c r="X4850" s="5" t="s">
        <v>87</v>
      </c>
      <c r="Y4850" s="5" t="n">
        <v>0</v>
      </c>
      <c r="Z4850" s="5" t="n">
        <v>1</v>
      </c>
      <c r="AA4850" s="5" t="str">
        <f aca="false">IF(Y4850&gt;Z4850,"Win",IF(Y4850&lt;Z4850,"Loss","Draw"))</f>
        <v>Loss</v>
      </c>
      <c r="AB4850" s="5" t="s">
        <v>98</v>
      </c>
      <c r="AC4850" s="5" t="s">
        <v>99</v>
      </c>
      <c r="AD4850" s="5" t="s">
        <v>4211</v>
      </c>
      <c r="AE4850" s="5" t="s">
        <v>206</v>
      </c>
      <c r="AF4850" s="5" t="str">
        <f aca="false">IF(AD4850&lt;AE4850,AD4850,AE4850)</f>
        <v>Berserker, Fire Spirit, Goblin Barrel, Ice Spirit, Magic Archer, Royal Delivery, Tesla, Wall Breakers</v>
      </c>
      <c r="AG4850" s="5" t="str">
        <f aca="false">IF(AD4850&lt;AE4850,AE4850,AD4850)</f>
        <v>Bomber, Cannon, Fire Spirit, Giant Snowball, Goblin Drill, Goblins, Golden Knight, Poison</v>
      </c>
      <c r="AH4850" s="5" t="str">
        <f aca="false">IF(AD4850=AF4850,AA4850,IF(AA4850="Win","Loss",IF(AA4850="Loss","Win","Draw")))</f>
        <v>Win</v>
      </c>
      <c r="AI4850" s="5" t="s">
        <v>297</v>
      </c>
    </row>
    <row r="4851" customFormat="false" ht="15" hidden="false" customHeight="true" outlineLevel="0" collapsed="false">
      <c r="A4851" s="6" t="s">
        <v>8776</v>
      </c>
      <c r="B4851" s="5" t="n">
        <v>2</v>
      </c>
      <c r="C4851" s="6" t="s">
        <v>1486</v>
      </c>
      <c r="D4851" s="5" t="s">
        <v>1487</v>
      </c>
      <c r="E4851" s="5" t="s">
        <v>1201</v>
      </c>
      <c r="F4851" s="5" t="s">
        <v>1202</v>
      </c>
      <c r="G4851" s="5" t="s">
        <v>4212</v>
      </c>
      <c r="H4851" s="5" t="s">
        <v>391</v>
      </c>
      <c r="I4851" s="5" t="s">
        <v>185</v>
      </c>
      <c r="J4851" s="5" t="s">
        <v>186</v>
      </c>
      <c r="K4851" s="5" t="s">
        <v>109</v>
      </c>
      <c r="L4851" s="5" t="s">
        <v>86</v>
      </c>
      <c r="M4851" s="5" t="s">
        <v>188</v>
      </c>
      <c r="N4851" s="5" t="s">
        <v>187</v>
      </c>
      <c r="O4851" s="5" t="s">
        <v>111</v>
      </c>
      <c r="P4851" s="5" t="s">
        <v>117</v>
      </c>
      <c r="Q4851" s="5" t="s">
        <v>92</v>
      </c>
      <c r="R4851" s="5" t="s">
        <v>91</v>
      </c>
      <c r="S4851" s="5" t="s">
        <v>90</v>
      </c>
      <c r="T4851" s="5" t="s">
        <v>96</v>
      </c>
      <c r="U4851" s="5" t="s">
        <v>93</v>
      </c>
      <c r="V4851" s="5" t="s">
        <v>94</v>
      </c>
      <c r="W4851" s="5" t="s">
        <v>97</v>
      </c>
      <c r="X4851" s="5" t="s">
        <v>150</v>
      </c>
      <c r="Y4851" s="5" t="n">
        <v>0</v>
      </c>
      <c r="Z4851" s="5" t="n">
        <v>1</v>
      </c>
      <c r="AA4851" s="5" t="str">
        <f aca="false">IF(Y4851&gt;Z4851,"Win",IF(Y4851&lt;Z4851,"Loss","Draw"))</f>
        <v>Loss</v>
      </c>
      <c r="AB4851" s="5" t="s">
        <v>98</v>
      </c>
      <c r="AC4851" s="5" t="s">
        <v>99</v>
      </c>
      <c r="AD4851" s="5" t="s">
        <v>813</v>
      </c>
      <c r="AE4851" s="5" t="s">
        <v>1275</v>
      </c>
      <c r="AF4851" s="5" t="str">
        <f aca="false">IF(AD4851&lt;AE4851,AD4851,AE4851)</f>
        <v>Balloon, Executioner, Giant Skeleton, Miner, Skeleton Dragons, Tombstone, Tornado, Zap</v>
      </c>
      <c r="AG4851" s="5" t="str">
        <f aca="false">IF(AD4851&lt;AE4851,AE4851,AD4851)</f>
        <v>Electro Spirit, Fireball, Goblins, Minions, Mortar, Rascals, Ronin, Skeleton Barrel</v>
      </c>
      <c r="AH4851" s="5" t="str">
        <f aca="false">IF(AD4851=AF4851,AA4851,IF(AA4851="Win","Loss",IF(AA4851="Loss","Win","Draw")))</f>
        <v>Loss</v>
      </c>
      <c r="AI4851" s="5" t="s">
        <v>297</v>
      </c>
    </row>
    <row r="4852" customFormat="false" ht="15" hidden="false" customHeight="true" outlineLevel="0" collapsed="false">
      <c r="A4852" s="8" t="s">
        <v>8777</v>
      </c>
      <c r="B4852" s="7" t="n">
        <v>1</v>
      </c>
      <c r="C4852" s="8" t="s">
        <v>1486</v>
      </c>
      <c r="D4852" s="7" t="s">
        <v>1487</v>
      </c>
      <c r="E4852" s="7" t="s">
        <v>1201</v>
      </c>
      <c r="F4852" s="7" t="s">
        <v>1202</v>
      </c>
      <c r="G4852" s="7" t="s">
        <v>4213</v>
      </c>
      <c r="H4852" s="7" t="s">
        <v>391</v>
      </c>
      <c r="I4852" s="7" t="s">
        <v>92</v>
      </c>
      <c r="J4852" s="7" t="s">
        <v>91</v>
      </c>
      <c r="K4852" s="7" t="s">
        <v>90</v>
      </c>
      <c r="L4852" s="7" t="s">
        <v>96</v>
      </c>
      <c r="M4852" s="7" t="s">
        <v>93</v>
      </c>
      <c r="N4852" s="7" t="s">
        <v>94</v>
      </c>
      <c r="O4852" s="7" t="s">
        <v>97</v>
      </c>
      <c r="P4852" s="7" t="s">
        <v>150</v>
      </c>
      <c r="Q4852" s="7" t="s">
        <v>185</v>
      </c>
      <c r="R4852" s="7" t="s">
        <v>186</v>
      </c>
      <c r="S4852" s="7" t="s">
        <v>109</v>
      </c>
      <c r="T4852" s="7" t="s">
        <v>86</v>
      </c>
      <c r="U4852" s="7" t="s">
        <v>188</v>
      </c>
      <c r="V4852" s="7" t="s">
        <v>187</v>
      </c>
      <c r="W4852" s="7" t="s">
        <v>111</v>
      </c>
      <c r="X4852" s="7" t="s">
        <v>117</v>
      </c>
      <c r="Y4852" s="7" t="n">
        <v>1</v>
      </c>
      <c r="Z4852" s="7" t="n">
        <v>0</v>
      </c>
      <c r="AA4852" s="7" t="str">
        <f aca="false">IF(Y4852&gt;Z4852,"Win",IF(Y4852&lt;Z4852,"Loss","Draw"))</f>
        <v>Win</v>
      </c>
      <c r="AB4852" s="7" t="s">
        <v>99</v>
      </c>
      <c r="AC4852" s="7" t="s">
        <v>99</v>
      </c>
      <c r="AD4852" s="7" t="s">
        <v>1275</v>
      </c>
      <c r="AE4852" s="7" t="s">
        <v>813</v>
      </c>
      <c r="AF4852" s="7" t="str">
        <f aca="false">IF(AD4852&lt;AE4852,AD4852,AE4852)</f>
        <v>Balloon, Executioner, Giant Skeleton, Miner, Skeleton Dragons, Tombstone, Tornado, Zap</v>
      </c>
      <c r="AG4852" s="7" t="str">
        <f aca="false">IF(AD4852&lt;AE4852,AE4852,AD4852)</f>
        <v>Electro Spirit, Fireball, Goblins, Minions, Mortar, Rascals, Ronin, Skeleton Barrel</v>
      </c>
      <c r="AH4852" s="7" t="str">
        <f aca="false">IF(AD4852=AF4852,AA4852,IF(AA4852="Win","Loss",IF(AA4852="Loss","Win","Draw")))</f>
        <v>Loss</v>
      </c>
      <c r="AI4852" s="7" t="s">
        <v>297</v>
      </c>
    </row>
    <row r="4853" customFormat="false" ht="15" hidden="false" customHeight="true" outlineLevel="0" collapsed="false">
      <c r="A4853" s="8" t="s">
        <v>8777</v>
      </c>
      <c r="B4853" s="7" t="n">
        <v>2</v>
      </c>
      <c r="C4853" s="8" t="s">
        <v>1486</v>
      </c>
      <c r="D4853" s="7" t="s">
        <v>1487</v>
      </c>
      <c r="E4853" s="7" t="s">
        <v>1201</v>
      </c>
      <c r="F4853" s="7" t="s">
        <v>1202</v>
      </c>
      <c r="G4853" s="7" t="s">
        <v>4215</v>
      </c>
      <c r="H4853" s="7" t="s">
        <v>391</v>
      </c>
      <c r="I4853" s="7" t="s">
        <v>185</v>
      </c>
      <c r="J4853" s="7" t="s">
        <v>186</v>
      </c>
      <c r="K4853" s="7" t="s">
        <v>109</v>
      </c>
      <c r="L4853" s="7" t="s">
        <v>86</v>
      </c>
      <c r="M4853" s="7" t="s">
        <v>188</v>
      </c>
      <c r="N4853" s="7" t="s">
        <v>187</v>
      </c>
      <c r="O4853" s="7" t="s">
        <v>111</v>
      </c>
      <c r="P4853" s="7" t="s">
        <v>117</v>
      </c>
      <c r="Q4853" s="7" t="s">
        <v>92</v>
      </c>
      <c r="R4853" s="7" t="s">
        <v>91</v>
      </c>
      <c r="S4853" s="7" t="s">
        <v>90</v>
      </c>
      <c r="T4853" s="7" t="s">
        <v>96</v>
      </c>
      <c r="U4853" s="7" t="s">
        <v>93</v>
      </c>
      <c r="V4853" s="7" t="s">
        <v>94</v>
      </c>
      <c r="W4853" s="7" t="s">
        <v>97</v>
      </c>
      <c r="X4853" s="7" t="s">
        <v>150</v>
      </c>
      <c r="Y4853" s="7" t="n">
        <v>1</v>
      </c>
      <c r="Z4853" s="7" t="n">
        <v>0</v>
      </c>
      <c r="AA4853" s="7" t="str">
        <f aca="false">IF(Y4853&gt;Z4853,"Win",IF(Y4853&lt;Z4853,"Loss","Draw"))</f>
        <v>Win</v>
      </c>
      <c r="AB4853" s="7" t="s">
        <v>99</v>
      </c>
      <c r="AC4853" s="7" t="s">
        <v>99</v>
      </c>
      <c r="AD4853" s="7" t="s">
        <v>813</v>
      </c>
      <c r="AE4853" s="7" t="s">
        <v>1275</v>
      </c>
      <c r="AF4853" s="7" t="str">
        <f aca="false">IF(AD4853&lt;AE4853,AD4853,AE4853)</f>
        <v>Balloon, Executioner, Giant Skeleton, Miner, Skeleton Dragons, Tombstone, Tornado, Zap</v>
      </c>
      <c r="AG4853" s="7" t="str">
        <f aca="false">IF(AD4853&lt;AE4853,AE4853,AD4853)</f>
        <v>Electro Spirit, Fireball, Goblins, Minions, Mortar, Rascals, Ronin, Skeleton Barrel</v>
      </c>
      <c r="AH4853" s="7" t="str">
        <f aca="false">IF(AD4853=AF4853,AA4853,IF(AA4853="Win","Loss",IF(AA4853="Loss","Win","Draw")))</f>
        <v>Win</v>
      </c>
      <c r="AI4853" s="7" t="s">
        <v>297</v>
      </c>
    </row>
    <row r="4854" customFormat="false" ht="15" hidden="false" customHeight="true" outlineLevel="0" collapsed="false">
      <c r="A4854" s="8" t="s">
        <v>8778</v>
      </c>
      <c r="B4854" s="7" t="n">
        <v>1</v>
      </c>
      <c r="C4854" s="8" t="s">
        <v>1486</v>
      </c>
      <c r="D4854" s="7" t="s">
        <v>1487</v>
      </c>
      <c r="E4854" s="7" t="s">
        <v>1201</v>
      </c>
      <c r="F4854" s="7" t="s">
        <v>1202</v>
      </c>
      <c r="G4854" s="7" t="s">
        <v>4216</v>
      </c>
      <c r="H4854" s="7" t="s">
        <v>391</v>
      </c>
      <c r="I4854" s="7" t="s">
        <v>92</v>
      </c>
      <c r="J4854" s="7" t="s">
        <v>91</v>
      </c>
      <c r="K4854" s="7" t="s">
        <v>90</v>
      </c>
      <c r="L4854" s="7" t="s">
        <v>96</v>
      </c>
      <c r="M4854" s="7" t="s">
        <v>93</v>
      </c>
      <c r="N4854" s="7" t="s">
        <v>94</v>
      </c>
      <c r="O4854" s="7" t="s">
        <v>125</v>
      </c>
      <c r="P4854" s="7" t="s">
        <v>150</v>
      </c>
      <c r="Q4854" s="7" t="s">
        <v>185</v>
      </c>
      <c r="R4854" s="7" t="s">
        <v>186</v>
      </c>
      <c r="S4854" s="7" t="s">
        <v>109</v>
      </c>
      <c r="T4854" s="7" t="s">
        <v>86</v>
      </c>
      <c r="U4854" s="7" t="s">
        <v>188</v>
      </c>
      <c r="V4854" s="7" t="s">
        <v>187</v>
      </c>
      <c r="W4854" s="7" t="s">
        <v>111</v>
      </c>
      <c r="X4854" s="7" t="s">
        <v>117</v>
      </c>
      <c r="Y4854" s="7" t="n">
        <v>0</v>
      </c>
      <c r="Z4854" s="7" t="n">
        <v>1</v>
      </c>
      <c r="AA4854" s="7" t="str">
        <f aca="false">IF(Y4854&gt;Z4854,"Win",IF(Y4854&lt;Z4854,"Loss","Draw"))</f>
        <v>Loss</v>
      </c>
      <c r="AB4854" s="7" t="s">
        <v>99</v>
      </c>
      <c r="AC4854" s="7" t="s">
        <v>99</v>
      </c>
      <c r="AD4854" s="7" t="s">
        <v>635</v>
      </c>
      <c r="AE4854" s="7" t="s">
        <v>813</v>
      </c>
      <c r="AF4854" s="7" t="str">
        <f aca="false">IF(AD4854&lt;AE4854,AD4854,AE4854)</f>
        <v>Balloon, Executioner, Giant Skeleton, Miner, Skeleton Dragons, Tombstone, Tornado, Zap</v>
      </c>
      <c r="AG4854" s="7" t="str">
        <f aca="false">IF(AD4854&lt;AE4854,AE4854,AD4854)</f>
        <v>Cannon Cart, Electro Spirit, Fireball, Goblins, Minions, Mortar, Rascals, Skeleton Barrel</v>
      </c>
      <c r="AH4854" s="7" t="str">
        <f aca="false">IF(AD4854=AF4854,AA4854,IF(AA4854="Win","Loss",IF(AA4854="Loss","Win","Draw")))</f>
        <v>Win</v>
      </c>
      <c r="AI4854" s="7" t="s">
        <v>297</v>
      </c>
    </row>
    <row r="4855" customFormat="false" ht="15" hidden="false" customHeight="true" outlineLevel="0" collapsed="false">
      <c r="A4855" s="8" t="s">
        <v>8778</v>
      </c>
      <c r="B4855" s="7" t="n">
        <v>2</v>
      </c>
      <c r="C4855" s="8" t="s">
        <v>1486</v>
      </c>
      <c r="D4855" s="7" t="s">
        <v>1487</v>
      </c>
      <c r="E4855" s="7" t="s">
        <v>1201</v>
      </c>
      <c r="F4855" s="7" t="s">
        <v>1202</v>
      </c>
      <c r="G4855" s="7" t="s">
        <v>4218</v>
      </c>
      <c r="H4855" s="7" t="s">
        <v>391</v>
      </c>
      <c r="I4855" s="7" t="s">
        <v>185</v>
      </c>
      <c r="J4855" s="7" t="s">
        <v>186</v>
      </c>
      <c r="K4855" s="7" t="s">
        <v>109</v>
      </c>
      <c r="L4855" s="7" t="s">
        <v>86</v>
      </c>
      <c r="M4855" s="7" t="s">
        <v>188</v>
      </c>
      <c r="N4855" s="7" t="s">
        <v>187</v>
      </c>
      <c r="O4855" s="7" t="s">
        <v>111</v>
      </c>
      <c r="P4855" s="7" t="s">
        <v>117</v>
      </c>
      <c r="Q4855" s="7" t="s">
        <v>92</v>
      </c>
      <c r="R4855" s="7" t="s">
        <v>91</v>
      </c>
      <c r="S4855" s="7" t="s">
        <v>90</v>
      </c>
      <c r="T4855" s="7" t="s">
        <v>96</v>
      </c>
      <c r="U4855" s="7" t="s">
        <v>93</v>
      </c>
      <c r="V4855" s="7" t="s">
        <v>94</v>
      </c>
      <c r="W4855" s="7" t="s">
        <v>125</v>
      </c>
      <c r="X4855" s="7" t="s">
        <v>150</v>
      </c>
      <c r="Y4855" s="7" t="n">
        <v>0</v>
      </c>
      <c r="Z4855" s="7" t="n">
        <v>1</v>
      </c>
      <c r="AA4855" s="7" t="str">
        <f aca="false">IF(Y4855&gt;Z4855,"Win",IF(Y4855&lt;Z4855,"Loss","Draw"))</f>
        <v>Loss</v>
      </c>
      <c r="AB4855" s="7" t="s">
        <v>99</v>
      </c>
      <c r="AC4855" s="7" t="s">
        <v>99</v>
      </c>
      <c r="AD4855" s="7" t="s">
        <v>813</v>
      </c>
      <c r="AE4855" s="7" t="s">
        <v>635</v>
      </c>
      <c r="AF4855" s="7" t="str">
        <f aca="false">IF(AD4855&lt;AE4855,AD4855,AE4855)</f>
        <v>Balloon, Executioner, Giant Skeleton, Miner, Skeleton Dragons, Tombstone, Tornado, Zap</v>
      </c>
      <c r="AG4855" s="7" t="str">
        <f aca="false">IF(AD4855&lt;AE4855,AE4855,AD4855)</f>
        <v>Cannon Cart, Electro Spirit, Fireball, Goblins, Minions, Mortar, Rascals, Skeleton Barrel</v>
      </c>
      <c r="AH4855" s="7" t="str">
        <f aca="false">IF(AD4855=AF4855,AA4855,IF(AA4855="Win","Loss",IF(AA4855="Loss","Win","Draw")))</f>
        <v>Loss</v>
      </c>
      <c r="AI4855" s="7" t="s">
        <v>297</v>
      </c>
    </row>
    <row r="4856" customFormat="false" ht="15" hidden="false" customHeight="true" outlineLevel="0" collapsed="false">
      <c r="A4856" s="8" t="s">
        <v>8779</v>
      </c>
      <c r="B4856" s="7" t="n">
        <v>1</v>
      </c>
      <c r="C4856" s="8" t="s">
        <v>1486</v>
      </c>
      <c r="D4856" s="7" t="s">
        <v>1487</v>
      </c>
      <c r="E4856" s="7" t="s">
        <v>1201</v>
      </c>
      <c r="F4856" s="7" t="s">
        <v>1202</v>
      </c>
      <c r="G4856" s="7" t="s">
        <v>4219</v>
      </c>
      <c r="H4856" s="7" t="s">
        <v>391</v>
      </c>
      <c r="I4856" s="7" t="s">
        <v>82</v>
      </c>
      <c r="J4856" s="7" t="s">
        <v>151</v>
      </c>
      <c r="K4856" s="7" t="s">
        <v>152</v>
      </c>
      <c r="L4856" s="7" t="s">
        <v>85</v>
      </c>
      <c r="M4856" s="7" t="s">
        <v>150</v>
      </c>
      <c r="N4856" s="7" t="s">
        <v>89</v>
      </c>
      <c r="O4856" s="7" t="s">
        <v>153</v>
      </c>
      <c r="P4856" s="7" t="s">
        <v>126</v>
      </c>
      <c r="Q4856" s="7" t="s">
        <v>185</v>
      </c>
      <c r="R4856" s="7" t="s">
        <v>186</v>
      </c>
      <c r="S4856" s="7" t="s">
        <v>109</v>
      </c>
      <c r="T4856" s="7" t="s">
        <v>86</v>
      </c>
      <c r="U4856" s="7" t="s">
        <v>188</v>
      </c>
      <c r="V4856" s="7" t="s">
        <v>187</v>
      </c>
      <c r="W4856" s="7" t="s">
        <v>111</v>
      </c>
      <c r="X4856" s="7" t="s">
        <v>117</v>
      </c>
      <c r="Y4856" s="7" t="n">
        <v>1</v>
      </c>
      <c r="Z4856" s="7" t="n">
        <v>0</v>
      </c>
      <c r="AA4856" s="7" t="str">
        <f aca="false">IF(Y4856&gt;Z4856,"Win",IF(Y4856&lt;Z4856,"Loss","Draw"))</f>
        <v>Win</v>
      </c>
      <c r="AB4856" s="7" t="s">
        <v>99</v>
      </c>
      <c r="AC4856" s="7" t="s">
        <v>99</v>
      </c>
      <c r="AD4856" s="7" t="s">
        <v>155</v>
      </c>
      <c r="AE4856" s="7" t="s">
        <v>813</v>
      </c>
      <c r="AF4856" s="7" t="str">
        <f aca="false">IF(AD4856&lt;AE4856,AD4856,AE4856)</f>
        <v>Baby Dragon, Cannon, Electro Spirit, Lightning, Mighty Miner, Royal Hogs, Skeletons, The Log</v>
      </c>
      <c r="AG4856" s="7" t="str">
        <f aca="false">IF(AD4856&lt;AE4856,AE4856,AD4856)</f>
        <v>Balloon, Executioner, Giant Skeleton, Miner, Skeleton Dragons, Tombstone, Tornado, Zap</v>
      </c>
      <c r="AH4856" s="7" t="str">
        <f aca="false">IF(AD4856=AF4856,AA4856,IF(AA4856="Win","Loss",IF(AA4856="Loss","Win","Draw")))</f>
        <v>Win</v>
      </c>
      <c r="AI4856" s="7" t="s">
        <v>297</v>
      </c>
    </row>
    <row r="4857" customFormat="false" ht="15" hidden="false" customHeight="true" outlineLevel="0" collapsed="false">
      <c r="A4857" s="8" t="s">
        <v>8779</v>
      </c>
      <c r="B4857" s="7" t="n">
        <v>2</v>
      </c>
      <c r="C4857" s="8" t="s">
        <v>1486</v>
      </c>
      <c r="D4857" s="7" t="s">
        <v>1487</v>
      </c>
      <c r="E4857" s="7" t="s">
        <v>1201</v>
      </c>
      <c r="F4857" s="7" t="s">
        <v>1202</v>
      </c>
      <c r="G4857" s="7" t="s">
        <v>4221</v>
      </c>
      <c r="H4857" s="7" t="s">
        <v>391</v>
      </c>
      <c r="I4857" s="7" t="s">
        <v>185</v>
      </c>
      <c r="J4857" s="7" t="s">
        <v>186</v>
      </c>
      <c r="K4857" s="7" t="s">
        <v>109</v>
      </c>
      <c r="L4857" s="7" t="s">
        <v>86</v>
      </c>
      <c r="M4857" s="7" t="s">
        <v>188</v>
      </c>
      <c r="N4857" s="7" t="s">
        <v>187</v>
      </c>
      <c r="O4857" s="7" t="s">
        <v>111</v>
      </c>
      <c r="P4857" s="7" t="s">
        <v>117</v>
      </c>
      <c r="Q4857" s="7" t="s">
        <v>82</v>
      </c>
      <c r="R4857" s="7" t="s">
        <v>151</v>
      </c>
      <c r="S4857" s="7" t="s">
        <v>152</v>
      </c>
      <c r="T4857" s="7" t="s">
        <v>85</v>
      </c>
      <c r="U4857" s="7" t="s">
        <v>150</v>
      </c>
      <c r="V4857" s="7" t="s">
        <v>89</v>
      </c>
      <c r="W4857" s="7" t="s">
        <v>153</v>
      </c>
      <c r="X4857" s="7" t="s">
        <v>126</v>
      </c>
      <c r="Y4857" s="7" t="n">
        <v>1</v>
      </c>
      <c r="Z4857" s="7" t="n">
        <v>0</v>
      </c>
      <c r="AA4857" s="7" t="str">
        <f aca="false">IF(Y4857&gt;Z4857,"Win",IF(Y4857&lt;Z4857,"Loss","Draw"))</f>
        <v>Win</v>
      </c>
      <c r="AB4857" s="7" t="s">
        <v>99</v>
      </c>
      <c r="AC4857" s="7" t="s">
        <v>99</v>
      </c>
      <c r="AD4857" s="7" t="s">
        <v>813</v>
      </c>
      <c r="AE4857" s="7" t="s">
        <v>155</v>
      </c>
      <c r="AF4857" s="7" t="str">
        <f aca="false">IF(AD4857&lt;AE4857,AD4857,AE4857)</f>
        <v>Baby Dragon, Cannon, Electro Spirit, Lightning, Mighty Miner, Royal Hogs, Skeletons, The Log</v>
      </c>
      <c r="AG4857" s="7" t="str">
        <f aca="false">IF(AD4857&lt;AE4857,AE4857,AD4857)</f>
        <v>Balloon, Executioner, Giant Skeleton, Miner, Skeleton Dragons, Tombstone, Tornado, Zap</v>
      </c>
      <c r="AH4857" s="7" t="str">
        <f aca="false">IF(AD4857=AF4857,AA4857,IF(AA4857="Win","Loss",IF(AA4857="Loss","Win","Draw")))</f>
        <v>Loss</v>
      </c>
      <c r="AI4857" s="7" t="s">
        <v>297</v>
      </c>
    </row>
    <row r="4858" customFormat="false" ht="15" hidden="false" customHeight="true" outlineLevel="0" collapsed="false">
      <c r="A4858" s="8" t="s">
        <v>8779</v>
      </c>
      <c r="B4858" s="7" t="n">
        <v>3</v>
      </c>
      <c r="C4858" s="8" t="s">
        <v>1486</v>
      </c>
      <c r="D4858" s="7" t="s">
        <v>1487</v>
      </c>
      <c r="E4858" s="7" t="s">
        <v>1201</v>
      </c>
      <c r="F4858" s="7" t="s">
        <v>1202</v>
      </c>
      <c r="G4858" s="7" t="s">
        <v>4222</v>
      </c>
      <c r="H4858" s="7" t="s">
        <v>391</v>
      </c>
      <c r="I4858" s="7" t="s">
        <v>185</v>
      </c>
      <c r="J4858" s="7" t="s">
        <v>186</v>
      </c>
      <c r="K4858" s="7" t="s">
        <v>109</v>
      </c>
      <c r="L4858" s="7" t="s">
        <v>86</v>
      </c>
      <c r="M4858" s="7" t="s">
        <v>188</v>
      </c>
      <c r="N4858" s="7" t="s">
        <v>187</v>
      </c>
      <c r="O4858" s="7" t="s">
        <v>111</v>
      </c>
      <c r="P4858" s="7" t="s">
        <v>117</v>
      </c>
      <c r="Q4858" s="7" t="s">
        <v>82</v>
      </c>
      <c r="R4858" s="7" t="s">
        <v>151</v>
      </c>
      <c r="S4858" s="7" t="s">
        <v>152</v>
      </c>
      <c r="T4858" s="7" t="s">
        <v>85</v>
      </c>
      <c r="U4858" s="7" t="s">
        <v>150</v>
      </c>
      <c r="V4858" s="7" t="s">
        <v>89</v>
      </c>
      <c r="W4858" s="7" t="s">
        <v>153</v>
      </c>
      <c r="X4858" s="7" t="s">
        <v>126</v>
      </c>
      <c r="Y4858" s="7" t="n">
        <v>0</v>
      </c>
      <c r="Z4858" s="7" t="n">
        <v>1</v>
      </c>
      <c r="AA4858" s="7" t="str">
        <f aca="false">IF(Y4858&gt;Z4858,"Win",IF(Y4858&lt;Z4858,"Loss","Draw"))</f>
        <v>Loss</v>
      </c>
      <c r="AB4858" s="7" t="s">
        <v>99</v>
      </c>
      <c r="AC4858" s="7" t="s">
        <v>98</v>
      </c>
      <c r="AD4858" s="7" t="s">
        <v>813</v>
      </c>
      <c r="AE4858" s="7" t="s">
        <v>155</v>
      </c>
      <c r="AF4858" s="7" t="str">
        <f aca="false">IF(AD4858&lt;AE4858,AD4858,AE4858)</f>
        <v>Baby Dragon, Cannon, Electro Spirit, Lightning, Mighty Miner, Royal Hogs, Skeletons, The Log</v>
      </c>
      <c r="AG4858" s="7" t="str">
        <f aca="false">IF(AD4858&lt;AE4858,AE4858,AD4858)</f>
        <v>Balloon, Executioner, Giant Skeleton, Miner, Skeleton Dragons, Tombstone, Tornado, Zap</v>
      </c>
      <c r="AH4858" s="7" t="str">
        <f aca="false">IF(AD4858=AF4858,AA4858,IF(AA4858="Win","Loss",IF(AA4858="Loss","Win","Draw")))</f>
        <v>Win</v>
      </c>
      <c r="AI4858" s="7" t="s">
        <v>297</v>
      </c>
    </row>
    <row r="4859" customFormat="false" ht="15" hidden="false" customHeight="true" outlineLevel="0" collapsed="false">
      <c r="A4859" s="8" t="s">
        <v>8780</v>
      </c>
      <c r="B4859" s="7" t="n">
        <v>1</v>
      </c>
      <c r="C4859" s="8" t="s">
        <v>1486</v>
      </c>
      <c r="D4859" s="7" t="s">
        <v>1487</v>
      </c>
      <c r="E4859" s="7" t="s">
        <v>1201</v>
      </c>
      <c r="F4859" s="7" t="s">
        <v>1202</v>
      </c>
      <c r="G4859" s="7" t="s">
        <v>4223</v>
      </c>
      <c r="H4859" s="7" t="s">
        <v>391</v>
      </c>
      <c r="I4859" s="7" t="s">
        <v>82</v>
      </c>
      <c r="J4859" s="7" t="s">
        <v>151</v>
      </c>
      <c r="K4859" s="7" t="s">
        <v>152</v>
      </c>
      <c r="L4859" s="7" t="s">
        <v>85</v>
      </c>
      <c r="M4859" s="7" t="s">
        <v>150</v>
      </c>
      <c r="N4859" s="7" t="s">
        <v>89</v>
      </c>
      <c r="O4859" s="7" t="s">
        <v>153</v>
      </c>
      <c r="P4859" s="7" t="s">
        <v>126</v>
      </c>
      <c r="Q4859" s="7" t="s">
        <v>185</v>
      </c>
      <c r="R4859" s="7" t="s">
        <v>186</v>
      </c>
      <c r="S4859" s="7" t="s">
        <v>109</v>
      </c>
      <c r="T4859" s="7" t="s">
        <v>173</v>
      </c>
      <c r="U4859" s="7" t="s">
        <v>188</v>
      </c>
      <c r="V4859" s="7" t="s">
        <v>187</v>
      </c>
      <c r="W4859" s="7" t="s">
        <v>111</v>
      </c>
      <c r="X4859" s="7" t="s">
        <v>117</v>
      </c>
      <c r="Y4859" s="7" t="n">
        <v>0</v>
      </c>
      <c r="Z4859" s="7" t="n">
        <v>1</v>
      </c>
      <c r="AA4859" s="7" t="str">
        <f aca="false">IF(Y4859&gt;Z4859,"Win",IF(Y4859&lt;Z4859,"Loss","Draw"))</f>
        <v>Loss</v>
      </c>
      <c r="AB4859" s="7" t="s">
        <v>99</v>
      </c>
      <c r="AC4859" s="7" t="s">
        <v>99</v>
      </c>
      <c r="AD4859" s="7" t="s">
        <v>155</v>
      </c>
      <c r="AE4859" s="7" t="s">
        <v>538</v>
      </c>
      <c r="AF4859" s="7" t="str">
        <f aca="false">IF(AD4859&lt;AE4859,AD4859,AE4859)</f>
        <v>Baby Dragon, Cannon, Electro Spirit, Lightning, Mighty Miner, Royal Hogs, Skeletons, The Log</v>
      </c>
      <c r="AG4859" s="7" t="str">
        <f aca="false">IF(AD4859&lt;AE4859,AE4859,AD4859)</f>
        <v>Balloon, Executioner, Giant Skeleton, Miner, Tombstone, Tornado, Zap, Zappies</v>
      </c>
      <c r="AH4859" s="7" t="str">
        <f aca="false">IF(AD4859=AF4859,AA4859,IF(AA4859="Win","Loss",IF(AA4859="Loss","Win","Draw")))</f>
        <v>Loss</v>
      </c>
      <c r="AI4859" s="7" t="s">
        <v>297</v>
      </c>
    </row>
    <row r="4860" customFormat="false" ht="15" hidden="false" customHeight="true" outlineLevel="0" collapsed="false">
      <c r="A4860" s="8" t="s">
        <v>8780</v>
      </c>
      <c r="B4860" s="7" t="n">
        <v>2</v>
      </c>
      <c r="C4860" s="8" t="s">
        <v>1486</v>
      </c>
      <c r="D4860" s="7" t="s">
        <v>1487</v>
      </c>
      <c r="E4860" s="7" t="s">
        <v>1201</v>
      </c>
      <c r="F4860" s="7" t="s">
        <v>1202</v>
      </c>
      <c r="G4860" s="7" t="s">
        <v>4224</v>
      </c>
      <c r="H4860" s="7" t="s">
        <v>391</v>
      </c>
      <c r="I4860" s="7" t="s">
        <v>82</v>
      </c>
      <c r="J4860" s="7" t="s">
        <v>151</v>
      </c>
      <c r="K4860" s="7" t="s">
        <v>152</v>
      </c>
      <c r="L4860" s="7" t="s">
        <v>85</v>
      </c>
      <c r="M4860" s="7" t="s">
        <v>150</v>
      </c>
      <c r="N4860" s="7" t="s">
        <v>89</v>
      </c>
      <c r="O4860" s="7" t="s">
        <v>153</v>
      </c>
      <c r="P4860" s="7" t="s">
        <v>126</v>
      </c>
      <c r="Q4860" s="7" t="s">
        <v>185</v>
      </c>
      <c r="R4860" s="7" t="s">
        <v>186</v>
      </c>
      <c r="S4860" s="7" t="s">
        <v>109</v>
      </c>
      <c r="T4860" s="7" t="s">
        <v>173</v>
      </c>
      <c r="U4860" s="7" t="s">
        <v>188</v>
      </c>
      <c r="V4860" s="7" t="s">
        <v>187</v>
      </c>
      <c r="W4860" s="7" t="s">
        <v>111</v>
      </c>
      <c r="X4860" s="7" t="s">
        <v>117</v>
      </c>
      <c r="Y4860" s="7" t="n">
        <v>0</v>
      </c>
      <c r="Z4860" s="7" t="n">
        <v>3</v>
      </c>
      <c r="AA4860" s="7" t="str">
        <f aca="false">IF(Y4860&gt;Z4860,"Win",IF(Y4860&lt;Z4860,"Loss","Draw"))</f>
        <v>Loss</v>
      </c>
      <c r="AB4860" s="7" t="s">
        <v>99</v>
      </c>
      <c r="AC4860" s="7" t="s">
        <v>98</v>
      </c>
      <c r="AD4860" s="7" t="s">
        <v>155</v>
      </c>
      <c r="AE4860" s="7" t="s">
        <v>538</v>
      </c>
      <c r="AF4860" s="7" t="str">
        <f aca="false">IF(AD4860&lt;AE4860,AD4860,AE4860)</f>
        <v>Baby Dragon, Cannon, Electro Spirit, Lightning, Mighty Miner, Royal Hogs, Skeletons, The Log</v>
      </c>
      <c r="AG4860" s="7" t="str">
        <f aca="false">IF(AD4860&lt;AE4860,AE4860,AD4860)</f>
        <v>Balloon, Executioner, Giant Skeleton, Miner, Tombstone, Tornado, Zap, Zappies</v>
      </c>
      <c r="AH4860" s="7" t="str">
        <f aca="false">IF(AD4860=AF4860,AA4860,IF(AA4860="Win","Loss",IF(AA4860="Loss","Win","Draw")))</f>
        <v>Loss</v>
      </c>
      <c r="AI4860" s="7" t="s">
        <v>297</v>
      </c>
    </row>
    <row r="4861" customFormat="false" ht="15" hidden="false" customHeight="true" outlineLevel="0" collapsed="false">
      <c r="A4861" s="8" t="s">
        <v>8780</v>
      </c>
      <c r="B4861" s="7" t="n">
        <v>3</v>
      </c>
      <c r="C4861" s="8" t="s">
        <v>1486</v>
      </c>
      <c r="D4861" s="7" t="s">
        <v>1487</v>
      </c>
      <c r="E4861" s="7" t="s">
        <v>1201</v>
      </c>
      <c r="F4861" s="7" t="s">
        <v>1202</v>
      </c>
      <c r="G4861" s="7" t="s">
        <v>1082</v>
      </c>
      <c r="H4861" s="7" t="s">
        <v>391</v>
      </c>
      <c r="I4861" s="7" t="s">
        <v>185</v>
      </c>
      <c r="J4861" s="7" t="s">
        <v>186</v>
      </c>
      <c r="K4861" s="7" t="s">
        <v>109</v>
      </c>
      <c r="L4861" s="7" t="s">
        <v>173</v>
      </c>
      <c r="M4861" s="7" t="s">
        <v>188</v>
      </c>
      <c r="N4861" s="7" t="s">
        <v>187</v>
      </c>
      <c r="O4861" s="7" t="s">
        <v>111</v>
      </c>
      <c r="P4861" s="7" t="s">
        <v>117</v>
      </c>
      <c r="Q4861" s="7" t="s">
        <v>82</v>
      </c>
      <c r="R4861" s="7" t="s">
        <v>151</v>
      </c>
      <c r="S4861" s="7" t="s">
        <v>152</v>
      </c>
      <c r="T4861" s="7" t="s">
        <v>85</v>
      </c>
      <c r="U4861" s="7" t="s">
        <v>150</v>
      </c>
      <c r="V4861" s="7" t="s">
        <v>89</v>
      </c>
      <c r="W4861" s="7" t="s">
        <v>153</v>
      </c>
      <c r="X4861" s="7" t="s">
        <v>126</v>
      </c>
      <c r="Y4861" s="7" t="n">
        <v>1</v>
      </c>
      <c r="Z4861" s="7" t="n">
        <v>0</v>
      </c>
      <c r="AA4861" s="7" t="str">
        <f aca="false">IF(Y4861&gt;Z4861,"Win",IF(Y4861&lt;Z4861,"Loss","Draw"))</f>
        <v>Win</v>
      </c>
      <c r="AB4861" s="7" t="s">
        <v>99</v>
      </c>
      <c r="AC4861" s="7" t="s">
        <v>99</v>
      </c>
      <c r="AD4861" s="7" t="s">
        <v>538</v>
      </c>
      <c r="AE4861" s="7" t="s">
        <v>155</v>
      </c>
      <c r="AF4861" s="7" t="str">
        <f aca="false">IF(AD4861&lt;AE4861,AD4861,AE4861)</f>
        <v>Baby Dragon, Cannon, Electro Spirit, Lightning, Mighty Miner, Royal Hogs, Skeletons, The Log</v>
      </c>
      <c r="AG4861" s="7" t="str">
        <f aca="false">IF(AD4861&lt;AE4861,AE4861,AD4861)</f>
        <v>Balloon, Executioner, Giant Skeleton, Miner, Tombstone, Tornado, Zap, Zappies</v>
      </c>
      <c r="AH4861" s="7" t="str">
        <f aca="false">IF(AD4861=AF4861,AA4861,IF(AA4861="Win","Loss",IF(AA4861="Loss","Win","Draw")))</f>
        <v>Loss</v>
      </c>
      <c r="AI4861" s="7" t="s">
        <v>297</v>
      </c>
    </row>
    <row r="4862" customFormat="false" ht="15" hidden="false" customHeight="true" outlineLevel="0" collapsed="false">
      <c r="A4862" s="8" t="s">
        <v>8781</v>
      </c>
      <c r="B4862" s="7" t="n">
        <v>1</v>
      </c>
      <c r="C4862" s="8" t="s">
        <v>1486</v>
      </c>
      <c r="D4862" s="7" t="s">
        <v>1487</v>
      </c>
      <c r="E4862" s="7" t="s">
        <v>1201</v>
      </c>
      <c r="F4862" s="7" t="s">
        <v>1202</v>
      </c>
      <c r="G4862" s="7" t="s">
        <v>4226</v>
      </c>
      <c r="H4862" s="7" t="s">
        <v>163</v>
      </c>
      <c r="I4862" s="7" t="s">
        <v>127</v>
      </c>
      <c r="J4862" s="7" t="s">
        <v>219</v>
      </c>
      <c r="K4862" s="7" t="s">
        <v>141</v>
      </c>
      <c r="L4862" s="7" t="s">
        <v>294</v>
      </c>
      <c r="M4862" s="7" t="s">
        <v>95</v>
      </c>
      <c r="N4862" s="7" t="s">
        <v>173</v>
      </c>
      <c r="O4862" s="7" t="s">
        <v>133</v>
      </c>
      <c r="P4862" s="7" t="s">
        <v>117</v>
      </c>
      <c r="Q4862" s="7" t="s">
        <v>233</v>
      </c>
      <c r="R4862" s="7" t="s">
        <v>202</v>
      </c>
      <c r="S4862" s="7" t="s">
        <v>201</v>
      </c>
      <c r="T4862" s="7" t="s">
        <v>111</v>
      </c>
      <c r="U4862" s="7" t="s">
        <v>88</v>
      </c>
      <c r="V4862" s="7" t="s">
        <v>157</v>
      </c>
      <c r="W4862" s="7" t="s">
        <v>204</v>
      </c>
      <c r="X4862" s="7" t="s">
        <v>234</v>
      </c>
      <c r="Y4862" s="7" t="n">
        <v>1</v>
      </c>
      <c r="Z4862" s="7" t="n">
        <v>0</v>
      </c>
      <c r="AA4862" s="7" t="str">
        <f aca="false">IF(Y4862&gt;Z4862,"Win",IF(Y4862&lt;Z4862,"Loss","Draw"))</f>
        <v>Win</v>
      </c>
      <c r="AB4862" s="7" t="s">
        <v>99</v>
      </c>
      <c r="AC4862" s="7" t="s">
        <v>99</v>
      </c>
      <c r="AD4862" s="7" t="s">
        <v>2572</v>
      </c>
      <c r="AE4862" s="7" t="s">
        <v>380</v>
      </c>
      <c r="AF4862" s="7" t="str">
        <f aca="false">IF(AD4862&lt;AE4862,AD4862,AE4862)</f>
        <v>Barbarian Barrel, Battle Ram, Giant Skeleton, Lumberjack, Mother Witch, Vines, Wizard, Zappies</v>
      </c>
      <c r="AG4862" s="7" t="str">
        <f aca="false">IF(AD4862&lt;AE4862,AE4862,AD4862)</f>
        <v>Bats, Berserker, Bomb Tower, Fire Spirit, Magic Archer, Miner, Royal Delivery, Wall Breakers</v>
      </c>
      <c r="AH4862" s="7" t="str">
        <f aca="false">IF(AD4862=AF4862,AA4862,IF(AA4862="Win","Loss",IF(AA4862="Loss","Win","Draw")))</f>
        <v>Win</v>
      </c>
      <c r="AI4862" s="7" t="s">
        <v>297</v>
      </c>
    </row>
    <row r="4863" customFormat="false" ht="15" hidden="false" customHeight="true" outlineLevel="0" collapsed="false">
      <c r="A4863" s="8" t="s">
        <v>8782</v>
      </c>
      <c r="B4863" s="7" t="n">
        <v>1</v>
      </c>
      <c r="C4863" s="8" t="s">
        <v>1486</v>
      </c>
      <c r="D4863" s="7" t="s">
        <v>1487</v>
      </c>
      <c r="E4863" s="7" t="s">
        <v>1201</v>
      </c>
      <c r="F4863" s="7" t="s">
        <v>1202</v>
      </c>
      <c r="G4863" s="7" t="s">
        <v>4227</v>
      </c>
      <c r="H4863" s="7" t="s">
        <v>391</v>
      </c>
      <c r="I4863" s="7" t="s">
        <v>129</v>
      </c>
      <c r="J4863" s="7" t="s">
        <v>128</v>
      </c>
      <c r="K4863" s="7" t="s">
        <v>127</v>
      </c>
      <c r="L4863" s="7" t="s">
        <v>130</v>
      </c>
      <c r="M4863" s="7" t="s">
        <v>133</v>
      </c>
      <c r="N4863" s="7" t="s">
        <v>97</v>
      </c>
      <c r="O4863" s="7" t="s">
        <v>132</v>
      </c>
      <c r="P4863" s="7" t="s">
        <v>131</v>
      </c>
      <c r="Q4863" s="7" t="s">
        <v>233</v>
      </c>
      <c r="R4863" s="7" t="s">
        <v>202</v>
      </c>
      <c r="S4863" s="7" t="s">
        <v>201</v>
      </c>
      <c r="T4863" s="7" t="s">
        <v>111</v>
      </c>
      <c r="U4863" s="7" t="s">
        <v>88</v>
      </c>
      <c r="V4863" s="7" t="s">
        <v>157</v>
      </c>
      <c r="W4863" s="7" t="s">
        <v>204</v>
      </c>
      <c r="X4863" s="7" t="s">
        <v>234</v>
      </c>
      <c r="Y4863" s="7" t="n">
        <v>2</v>
      </c>
      <c r="Z4863" s="7" t="n">
        <v>0</v>
      </c>
      <c r="AA4863" s="7" t="str">
        <f aca="false">IF(Y4863&gt;Z4863,"Win",IF(Y4863&lt;Z4863,"Loss","Draw"))</f>
        <v>Win</v>
      </c>
      <c r="AB4863" s="7" t="s">
        <v>99</v>
      </c>
      <c r="AC4863" s="7" t="s">
        <v>99</v>
      </c>
      <c r="AD4863" s="7" t="s">
        <v>1762</v>
      </c>
      <c r="AE4863" s="7" t="s">
        <v>380</v>
      </c>
      <c r="AF4863" s="7" t="str">
        <f aca="false">IF(AD4863&lt;AE4863,AD4863,AE4863)</f>
        <v>Arrows, Bandit, Battle Ram, Electro Wizard, Golden Knight, Mega Knight, Mother Witch, Ronin</v>
      </c>
      <c r="AG4863" s="7" t="str">
        <f aca="false">IF(AD4863&lt;AE4863,AE4863,AD4863)</f>
        <v>Bats, Berserker, Bomb Tower, Fire Spirit, Magic Archer, Miner, Royal Delivery, Wall Breakers</v>
      </c>
      <c r="AH4863" s="7" t="str">
        <f aca="false">IF(AD4863=AF4863,AA4863,IF(AA4863="Win","Loss",IF(AA4863="Loss","Win","Draw")))</f>
        <v>Win</v>
      </c>
      <c r="AI4863" s="7" t="s">
        <v>297</v>
      </c>
    </row>
    <row r="4864" customFormat="false" ht="15" hidden="false" customHeight="true" outlineLevel="0" collapsed="false">
      <c r="A4864" s="8" t="s">
        <v>8783</v>
      </c>
      <c r="B4864" s="7" t="n">
        <v>1</v>
      </c>
      <c r="C4864" s="8" t="s">
        <v>1486</v>
      </c>
      <c r="D4864" s="7" t="s">
        <v>1487</v>
      </c>
      <c r="E4864" s="7" t="s">
        <v>1201</v>
      </c>
      <c r="F4864" s="7" t="s">
        <v>1202</v>
      </c>
      <c r="G4864" s="7" t="s">
        <v>4228</v>
      </c>
      <c r="H4864" s="7" t="s">
        <v>391</v>
      </c>
      <c r="I4864" s="7" t="s">
        <v>129</v>
      </c>
      <c r="J4864" s="7" t="s">
        <v>128</v>
      </c>
      <c r="K4864" s="7" t="s">
        <v>127</v>
      </c>
      <c r="L4864" s="7" t="s">
        <v>130</v>
      </c>
      <c r="M4864" s="7" t="s">
        <v>133</v>
      </c>
      <c r="N4864" s="7" t="s">
        <v>97</v>
      </c>
      <c r="O4864" s="7" t="s">
        <v>132</v>
      </c>
      <c r="P4864" s="7" t="s">
        <v>86</v>
      </c>
      <c r="Q4864" s="7" t="s">
        <v>233</v>
      </c>
      <c r="R4864" s="7" t="s">
        <v>202</v>
      </c>
      <c r="S4864" s="7" t="s">
        <v>201</v>
      </c>
      <c r="T4864" s="7" t="s">
        <v>111</v>
      </c>
      <c r="U4864" s="7" t="s">
        <v>88</v>
      </c>
      <c r="V4864" s="7" t="s">
        <v>157</v>
      </c>
      <c r="W4864" s="7" t="s">
        <v>204</v>
      </c>
      <c r="X4864" s="7" t="s">
        <v>234</v>
      </c>
      <c r="Y4864" s="7" t="n">
        <v>0</v>
      </c>
      <c r="Z4864" s="7" t="n">
        <v>1</v>
      </c>
      <c r="AA4864" s="7" t="str">
        <f aca="false">IF(Y4864&gt;Z4864,"Win",IF(Y4864&lt;Z4864,"Loss","Draw"))</f>
        <v>Loss</v>
      </c>
      <c r="AB4864" s="7" t="s">
        <v>99</v>
      </c>
      <c r="AC4864" s="7" t="s">
        <v>99</v>
      </c>
      <c r="AD4864" s="7" t="s">
        <v>1385</v>
      </c>
      <c r="AE4864" s="7" t="s">
        <v>380</v>
      </c>
      <c r="AF4864" s="7" t="str">
        <f aca="false">IF(AD4864&lt;AE4864,AD4864,AE4864)</f>
        <v>Arrows, Battle Ram, Electro Wizard, Golden Knight, Mega Knight, Mother Witch, Ronin, Skeleton Dragons</v>
      </c>
      <c r="AG4864" s="7" t="str">
        <f aca="false">IF(AD4864&lt;AE4864,AE4864,AD4864)</f>
        <v>Bats, Berserker, Bomb Tower, Fire Spirit, Magic Archer, Miner, Royal Delivery, Wall Breakers</v>
      </c>
      <c r="AH4864" s="7" t="str">
        <f aca="false">IF(AD4864=AF4864,AA4864,IF(AA4864="Win","Loss",IF(AA4864="Loss","Win","Draw")))</f>
        <v>Loss</v>
      </c>
      <c r="AI4864" s="7" t="s">
        <v>297</v>
      </c>
    </row>
    <row r="4865" customFormat="false" ht="15" hidden="false" customHeight="true" outlineLevel="0" collapsed="false">
      <c r="A4865" s="8" t="s">
        <v>8783</v>
      </c>
      <c r="B4865" s="7" t="n">
        <v>2</v>
      </c>
      <c r="C4865" s="8" t="s">
        <v>1486</v>
      </c>
      <c r="D4865" s="7" t="s">
        <v>1487</v>
      </c>
      <c r="E4865" s="7" t="s">
        <v>1201</v>
      </c>
      <c r="F4865" s="7" t="s">
        <v>1202</v>
      </c>
      <c r="G4865" s="7" t="s">
        <v>4229</v>
      </c>
      <c r="H4865" s="7" t="s">
        <v>391</v>
      </c>
      <c r="I4865" s="7" t="s">
        <v>233</v>
      </c>
      <c r="J4865" s="7" t="s">
        <v>202</v>
      </c>
      <c r="K4865" s="7" t="s">
        <v>201</v>
      </c>
      <c r="L4865" s="7" t="s">
        <v>111</v>
      </c>
      <c r="M4865" s="7" t="s">
        <v>88</v>
      </c>
      <c r="N4865" s="7" t="s">
        <v>157</v>
      </c>
      <c r="O4865" s="7" t="s">
        <v>204</v>
      </c>
      <c r="P4865" s="7" t="s">
        <v>234</v>
      </c>
      <c r="Q4865" s="7" t="s">
        <v>127</v>
      </c>
      <c r="R4865" s="7" t="s">
        <v>219</v>
      </c>
      <c r="S4865" s="7" t="s">
        <v>141</v>
      </c>
      <c r="T4865" s="7" t="s">
        <v>294</v>
      </c>
      <c r="U4865" s="7" t="s">
        <v>95</v>
      </c>
      <c r="V4865" s="7" t="s">
        <v>173</v>
      </c>
      <c r="W4865" s="7" t="s">
        <v>133</v>
      </c>
      <c r="X4865" s="7" t="s">
        <v>117</v>
      </c>
      <c r="Y4865" s="7" t="n">
        <v>1</v>
      </c>
      <c r="Z4865" s="7" t="n">
        <v>0</v>
      </c>
      <c r="AA4865" s="7" t="str">
        <f aca="false">IF(Y4865&gt;Z4865,"Win",IF(Y4865&lt;Z4865,"Loss","Draw"))</f>
        <v>Win</v>
      </c>
      <c r="AB4865" s="7" t="s">
        <v>99</v>
      </c>
      <c r="AC4865" s="7" t="s">
        <v>99</v>
      </c>
      <c r="AD4865" s="7" t="s">
        <v>380</v>
      </c>
      <c r="AE4865" s="7" t="s">
        <v>2572</v>
      </c>
      <c r="AF4865" s="7" t="str">
        <f aca="false">IF(AD4865&lt;AE4865,AD4865,AE4865)</f>
        <v>Barbarian Barrel, Battle Ram, Giant Skeleton, Lumberjack, Mother Witch, Vines, Wizard, Zappies</v>
      </c>
      <c r="AG4865" s="7" t="str">
        <f aca="false">IF(AD4865&lt;AE4865,AE4865,AD4865)</f>
        <v>Bats, Berserker, Bomb Tower, Fire Spirit, Magic Archer, Miner, Royal Delivery, Wall Breakers</v>
      </c>
      <c r="AH4865" s="7" t="str">
        <f aca="false">IF(AD4865=AF4865,AA4865,IF(AA4865="Win","Loss",IF(AA4865="Loss","Win","Draw")))</f>
        <v>Loss</v>
      </c>
      <c r="AI4865" s="7" t="s">
        <v>297</v>
      </c>
    </row>
    <row r="4866" customFormat="false" ht="15" hidden="false" customHeight="true" outlineLevel="0" collapsed="false">
      <c r="A4866" s="8" t="s">
        <v>8783</v>
      </c>
      <c r="B4866" s="7" t="n">
        <v>3</v>
      </c>
      <c r="C4866" s="8" t="s">
        <v>1486</v>
      </c>
      <c r="D4866" s="7" t="s">
        <v>1487</v>
      </c>
      <c r="E4866" s="7" t="s">
        <v>1201</v>
      </c>
      <c r="F4866" s="7" t="s">
        <v>1202</v>
      </c>
      <c r="G4866" s="7" t="s">
        <v>4231</v>
      </c>
      <c r="H4866" s="7" t="s">
        <v>391</v>
      </c>
      <c r="I4866" s="7" t="s">
        <v>233</v>
      </c>
      <c r="J4866" s="7" t="s">
        <v>202</v>
      </c>
      <c r="K4866" s="7" t="s">
        <v>201</v>
      </c>
      <c r="L4866" s="7" t="s">
        <v>111</v>
      </c>
      <c r="M4866" s="7" t="s">
        <v>88</v>
      </c>
      <c r="N4866" s="7" t="s">
        <v>157</v>
      </c>
      <c r="O4866" s="7" t="s">
        <v>204</v>
      </c>
      <c r="P4866" s="7" t="s">
        <v>234</v>
      </c>
      <c r="Q4866" s="7" t="s">
        <v>129</v>
      </c>
      <c r="R4866" s="7" t="s">
        <v>128</v>
      </c>
      <c r="S4866" s="7" t="s">
        <v>127</v>
      </c>
      <c r="T4866" s="7" t="s">
        <v>130</v>
      </c>
      <c r="U4866" s="7" t="s">
        <v>133</v>
      </c>
      <c r="V4866" s="7" t="s">
        <v>97</v>
      </c>
      <c r="W4866" s="7" t="s">
        <v>132</v>
      </c>
      <c r="X4866" s="7" t="s">
        <v>131</v>
      </c>
      <c r="Y4866" s="7" t="n">
        <v>0</v>
      </c>
      <c r="Z4866" s="7" t="n">
        <v>1</v>
      </c>
      <c r="AA4866" s="7" t="str">
        <f aca="false">IF(Y4866&gt;Z4866,"Win",IF(Y4866&lt;Z4866,"Loss","Draw"))</f>
        <v>Loss</v>
      </c>
      <c r="AB4866" s="7" t="s">
        <v>99</v>
      </c>
      <c r="AC4866" s="7" t="s">
        <v>98</v>
      </c>
      <c r="AD4866" s="7" t="s">
        <v>380</v>
      </c>
      <c r="AE4866" s="7" t="s">
        <v>1762</v>
      </c>
      <c r="AF4866" s="7" t="str">
        <f aca="false">IF(AD4866&lt;AE4866,AD4866,AE4866)</f>
        <v>Arrows, Bandit, Battle Ram, Electro Wizard, Golden Knight, Mega Knight, Mother Witch, Ronin</v>
      </c>
      <c r="AG4866" s="7" t="str">
        <f aca="false">IF(AD4866&lt;AE4866,AE4866,AD4866)</f>
        <v>Bats, Berserker, Bomb Tower, Fire Spirit, Magic Archer, Miner, Royal Delivery, Wall Breakers</v>
      </c>
      <c r="AH4866" s="7" t="str">
        <f aca="false">IF(AD4866=AF4866,AA4866,IF(AA4866="Win","Loss",IF(AA4866="Loss","Win","Draw")))</f>
        <v>Win</v>
      </c>
      <c r="AI4866" s="7" t="s">
        <v>297</v>
      </c>
    </row>
    <row r="4867" customFormat="false" ht="15" hidden="false" customHeight="true" outlineLevel="0" collapsed="false">
      <c r="A4867" s="8" t="s">
        <v>8784</v>
      </c>
      <c r="B4867" s="7" t="n">
        <v>1</v>
      </c>
      <c r="C4867" s="8" t="s">
        <v>1486</v>
      </c>
      <c r="D4867" s="7" t="s">
        <v>1487</v>
      </c>
      <c r="E4867" s="7" t="s">
        <v>1201</v>
      </c>
      <c r="F4867" s="7" t="s">
        <v>1202</v>
      </c>
      <c r="G4867" s="7" t="s">
        <v>4233</v>
      </c>
      <c r="H4867" s="7" t="s">
        <v>391</v>
      </c>
      <c r="I4867" s="7" t="s">
        <v>233</v>
      </c>
      <c r="J4867" s="7" t="s">
        <v>202</v>
      </c>
      <c r="K4867" s="7" t="s">
        <v>201</v>
      </c>
      <c r="L4867" s="7" t="s">
        <v>111</v>
      </c>
      <c r="M4867" s="7" t="s">
        <v>89</v>
      </c>
      <c r="N4867" s="7" t="s">
        <v>157</v>
      </c>
      <c r="O4867" s="7" t="s">
        <v>126</v>
      </c>
      <c r="P4867" s="7" t="s">
        <v>234</v>
      </c>
      <c r="Q4867" s="7" t="s">
        <v>127</v>
      </c>
      <c r="R4867" s="7" t="s">
        <v>219</v>
      </c>
      <c r="S4867" s="7" t="s">
        <v>141</v>
      </c>
      <c r="T4867" s="7" t="s">
        <v>294</v>
      </c>
      <c r="U4867" s="7" t="s">
        <v>95</v>
      </c>
      <c r="V4867" s="7" t="s">
        <v>173</v>
      </c>
      <c r="W4867" s="7" t="s">
        <v>133</v>
      </c>
      <c r="X4867" s="7" t="s">
        <v>117</v>
      </c>
      <c r="Y4867" s="7" t="n">
        <v>0</v>
      </c>
      <c r="Z4867" s="7" t="n">
        <v>1</v>
      </c>
      <c r="AA4867" s="7" t="str">
        <f aca="false">IF(Y4867&gt;Z4867,"Win",IF(Y4867&lt;Z4867,"Loss","Draw"))</f>
        <v>Loss</v>
      </c>
      <c r="AB4867" s="7" t="s">
        <v>99</v>
      </c>
      <c r="AC4867" s="7" t="s">
        <v>99</v>
      </c>
      <c r="AD4867" s="7" t="s">
        <v>415</v>
      </c>
      <c r="AE4867" s="7" t="s">
        <v>2572</v>
      </c>
      <c r="AF4867" s="7" t="str">
        <f aca="false">IF(AD4867&lt;AE4867,AD4867,AE4867)</f>
        <v>Barbarian Barrel, Battle Ram, Giant Skeleton, Lumberjack, Mother Witch, Vines, Wizard, Zappies</v>
      </c>
      <c r="AG4867" s="7" t="str">
        <f aca="false">IF(AD4867&lt;AE4867,AE4867,AD4867)</f>
        <v>Bats, Bomb Tower, Fire Spirit, Magic Archer, Miner, Skeletons, The Log, Wall Breakers</v>
      </c>
      <c r="AH4867" s="7" t="str">
        <f aca="false">IF(AD4867=AF4867,AA4867,IF(AA4867="Win","Loss",IF(AA4867="Loss","Win","Draw")))</f>
        <v>Win</v>
      </c>
      <c r="AI4867" s="7" t="s">
        <v>297</v>
      </c>
    </row>
    <row r="4868" customFormat="false" ht="15" hidden="false" customHeight="true" outlineLevel="0" collapsed="false">
      <c r="A4868" s="6" t="s">
        <v>8785</v>
      </c>
      <c r="B4868" s="5" t="n">
        <v>1</v>
      </c>
      <c r="C4868" s="6" t="s">
        <v>1486</v>
      </c>
      <c r="D4868" s="5" t="s">
        <v>1487</v>
      </c>
      <c r="E4868" s="5" t="s">
        <v>709</v>
      </c>
      <c r="F4868" s="5" t="s">
        <v>710</v>
      </c>
      <c r="G4868" s="5" t="s">
        <v>8786</v>
      </c>
      <c r="H4868" s="5" t="s">
        <v>391</v>
      </c>
      <c r="I4868" s="5" t="s">
        <v>418</v>
      </c>
      <c r="J4868" s="5" t="s">
        <v>186</v>
      </c>
      <c r="K4868" s="5" t="s">
        <v>284</v>
      </c>
      <c r="L4868" s="5" t="s">
        <v>110</v>
      </c>
      <c r="M4868" s="5" t="s">
        <v>96</v>
      </c>
      <c r="N4868" s="5" t="s">
        <v>242</v>
      </c>
      <c r="O4868" s="5" t="s">
        <v>93</v>
      </c>
      <c r="P4868" s="5" t="s">
        <v>114</v>
      </c>
      <c r="Q4868" s="5" t="s">
        <v>201</v>
      </c>
      <c r="R4868" s="5" t="s">
        <v>202</v>
      </c>
      <c r="S4868" s="5" t="s">
        <v>233</v>
      </c>
      <c r="T4868" s="5" t="s">
        <v>234</v>
      </c>
      <c r="U4868" s="5" t="s">
        <v>157</v>
      </c>
      <c r="V4868" s="5" t="s">
        <v>126</v>
      </c>
      <c r="W4868" s="5" t="s">
        <v>89</v>
      </c>
      <c r="X4868" s="5" t="s">
        <v>111</v>
      </c>
      <c r="Y4868" s="5" t="n">
        <v>2</v>
      </c>
      <c r="Z4868" s="5" t="n">
        <v>1</v>
      </c>
      <c r="AA4868" s="5" t="str">
        <f aca="false">IF(Y4868&gt;Z4868,"Win",IF(Y4868&lt;Z4868,"Loss","Draw"))</f>
        <v>Win</v>
      </c>
      <c r="AB4868" s="5" t="s">
        <v>98</v>
      </c>
      <c r="AC4868" s="5" t="s">
        <v>99</v>
      </c>
      <c r="AD4868" s="5" t="s">
        <v>1061</v>
      </c>
      <c r="AE4868" s="5" t="s">
        <v>415</v>
      </c>
      <c r="AF4868" s="5" t="str">
        <f aca="false">IF(AD4868&lt;AE4868,AD4868,AE4868)</f>
        <v>Balloon, Bomber, Fireball, Giant Snowball, Inferno Dragon, Lava Hound, Minions, Skeleton Army</v>
      </c>
      <c r="AG4868" s="5" t="str">
        <f aca="false">IF(AD4868&lt;AE4868,AE4868,AD4868)</f>
        <v>Bats, Bomb Tower, Fire Spirit, Magic Archer, Miner, Skeletons, The Log, Wall Breakers</v>
      </c>
      <c r="AH4868" s="5" t="str">
        <f aca="false">IF(AD4868=AF4868,AA4868,IF(AA4868="Win","Loss",IF(AA4868="Loss","Win","Draw")))</f>
        <v>Win</v>
      </c>
      <c r="AI4868" s="5" t="s">
        <v>297</v>
      </c>
    </row>
    <row r="4869" customFormat="false" ht="15" hidden="false" customHeight="true" outlineLevel="0" collapsed="false">
      <c r="A4869" s="6" t="s">
        <v>8785</v>
      </c>
      <c r="B4869" s="5" t="n">
        <v>2</v>
      </c>
      <c r="C4869" s="6" t="s">
        <v>1486</v>
      </c>
      <c r="D4869" s="5" t="s">
        <v>1487</v>
      </c>
      <c r="E4869" s="5" t="s">
        <v>709</v>
      </c>
      <c r="F4869" s="5" t="s">
        <v>710</v>
      </c>
      <c r="G4869" s="5" t="s">
        <v>8787</v>
      </c>
      <c r="H4869" s="5" t="s">
        <v>391</v>
      </c>
      <c r="I4869" s="5" t="s">
        <v>129</v>
      </c>
      <c r="J4869" s="5" t="s">
        <v>128</v>
      </c>
      <c r="K4869" s="5" t="s">
        <v>127</v>
      </c>
      <c r="L4869" s="5" t="s">
        <v>130</v>
      </c>
      <c r="M4869" s="5" t="s">
        <v>133</v>
      </c>
      <c r="N4869" s="5" t="s">
        <v>97</v>
      </c>
      <c r="O4869" s="5" t="s">
        <v>132</v>
      </c>
      <c r="P4869" s="5" t="s">
        <v>131</v>
      </c>
      <c r="Q4869" s="5" t="s">
        <v>107</v>
      </c>
      <c r="R4869" s="5" t="s">
        <v>95</v>
      </c>
      <c r="S4869" s="5" t="s">
        <v>82</v>
      </c>
      <c r="T4869" s="5" t="s">
        <v>173</v>
      </c>
      <c r="U4869" s="5" t="s">
        <v>86</v>
      </c>
      <c r="V4869" s="5" t="s">
        <v>125</v>
      </c>
      <c r="W4869" s="5" t="s">
        <v>143</v>
      </c>
      <c r="X4869" s="5" t="s">
        <v>93</v>
      </c>
      <c r="Y4869" s="5" t="n">
        <v>0</v>
      </c>
      <c r="Z4869" s="5" t="n">
        <v>1</v>
      </c>
      <c r="AA4869" s="5" t="str">
        <f aca="false">IF(Y4869&gt;Z4869,"Win",IF(Y4869&lt;Z4869,"Loss","Draw"))</f>
        <v>Loss</v>
      </c>
      <c r="AB4869" s="5" t="s">
        <v>98</v>
      </c>
      <c r="AC4869" s="5" t="s">
        <v>99</v>
      </c>
      <c r="AD4869" s="5" t="s">
        <v>1762</v>
      </c>
      <c r="AE4869" s="5" t="s">
        <v>8788</v>
      </c>
      <c r="AF4869" s="5" t="str">
        <f aca="false">IF(AD4869&lt;AE4869,AD4869,AE4869)</f>
        <v>Arrows, Bandit, Battle Ram, Electro Wizard, Golden Knight, Mega Knight, Mother Witch, Ronin</v>
      </c>
      <c r="AG4869" s="5" t="str">
        <f aca="false">IF(AD4869&lt;AE4869,AE4869,AD4869)</f>
        <v>Barbarian Barrel, Cannon Cart, Fireball, Goblin Cage, Heal Spirit, Royal Hogs, Skeleton Dragons, Zappies</v>
      </c>
      <c r="AH4869" s="5" t="str">
        <f aca="false">IF(AD4869=AF4869,AA4869,IF(AA4869="Win","Loss",IF(AA4869="Loss","Win","Draw")))</f>
        <v>Loss</v>
      </c>
      <c r="AI4869" s="5" t="s">
        <v>297</v>
      </c>
    </row>
    <row r="4870" customFormat="false" ht="15" hidden="false" customHeight="true" outlineLevel="0" collapsed="false">
      <c r="A4870" s="6" t="s">
        <v>8785</v>
      </c>
      <c r="B4870" s="5" t="n">
        <v>3</v>
      </c>
      <c r="C4870" s="6" t="s">
        <v>1486</v>
      </c>
      <c r="D4870" s="5" t="s">
        <v>1487</v>
      </c>
      <c r="E4870" s="5" t="s">
        <v>709</v>
      </c>
      <c r="F4870" s="5" t="s">
        <v>710</v>
      </c>
      <c r="G4870" s="5" t="s">
        <v>8789</v>
      </c>
      <c r="H4870" s="5" t="s">
        <v>391</v>
      </c>
      <c r="I4870" s="5" t="s">
        <v>203</v>
      </c>
      <c r="J4870" s="5" t="s">
        <v>151</v>
      </c>
      <c r="K4870" s="5" t="s">
        <v>159</v>
      </c>
      <c r="L4870" s="5" t="s">
        <v>157</v>
      </c>
      <c r="M4870" s="5" t="s">
        <v>126</v>
      </c>
      <c r="N4870" s="5" t="s">
        <v>150</v>
      </c>
      <c r="O4870" s="5" t="s">
        <v>153</v>
      </c>
      <c r="P4870" s="5" t="s">
        <v>201</v>
      </c>
      <c r="Q4870" s="5" t="s">
        <v>84</v>
      </c>
      <c r="R4870" s="5" t="s">
        <v>563</v>
      </c>
      <c r="S4870" s="5" t="s">
        <v>114</v>
      </c>
      <c r="T4870" s="5" t="s">
        <v>88</v>
      </c>
      <c r="U4870" s="5" t="s">
        <v>87</v>
      </c>
      <c r="V4870" s="5" t="s">
        <v>115</v>
      </c>
      <c r="W4870" s="5" t="s">
        <v>116</v>
      </c>
      <c r="X4870" s="5" t="s">
        <v>118</v>
      </c>
      <c r="Y4870" s="5" t="n">
        <v>1</v>
      </c>
      <c r="Z4870" s="5" t="n">
        <v>0</v>
      </c>
      <c r="AA4870" s="5" t="str">
        <f aca="false">IF(Y4870&gt;Z4870,"Win",IF(Y4870&lt;Z4870,"Loss","Draw"))</f>
        <v>Win</v>
      </c>
      <c r="AB4870" s="5" t="s">
        <v>98</v>
      </c>
      <c r="AC4870" s="5" t="s">
        <v>99</v>
      </c>
      <c r="AD4870" s="5" t="s">
        <v>819</v>
      </c>
      <c r="AE4870" s="5" t="s">
        <v>8790</v>
      </c>
      <c r="AF4870" s="5" t="str">
        <f aca="false">IF(AD4870&lt;AE4870,AD4870,AE4870)</f>
        <v>Archers, Berserker, Giant Snowball, Graveyard, Ice Spirit, Poison, Skeleton King, Tesla</v>
      </c>
      <c r="AG4870" s="5" t="str">
        <f aca="false">IF(AD4870&lt;AE4870,AE4870,AD4870)</f>
        <v>Cannon, Dart Goblin, Electro Spirit, Fire Spirit, Goblin Barrel, Mighty Miner, Skeletons, Wall Breakers</v>
      </c>
      <c r="AH4870" s="5" t="str">
        <f aca="false">IF(AD4870=AF4870,AA4870,IF(AA4870="Win","Loss",IF(AA4870="Loss","Win","Draw")))</f>
        <v>Loss</v>
      </c>
      <c r="AI4870" s="5" t="s">
        <v>297</v>
      </c>
    </row>
    <row r="4871" customFormat="false" ht="15" hidden="false" customHeight="true" outlineLevel="0" collapsed="false">
      <c r="A4871" s="8" t="s">
        <v>8791</v>
      </c>
      <c r="B4871" s="7" t="n">
        <v>1</v>
      </c>
      <c r="C4871" s="8" t="s">
        <v>1486</v>
      </c>
      <c r="D4871" s="7" t="s">
        <v>1487</v>
      </c>
      <c r="E4871" s="7" t="s">
        <v>709</v>
      </c>
      <c r="F4871" s="7" t="s">
        <v>710</v>
      </c>
      <c r="G4871" s="7" t="s">
        <v>8792</v>
      </c>
      <c r="H4871" s="7" t="s">
        <v>391</v>
      </c>
      <c r="I4871" s="7" t="s">
        <v>141</v>
      </c>
      <c r="J4871" s="7" t="s">
        <v>95</v>
      </c>
      <c r="K4871" s="7" t="s">
        <v>107</v>
      </c>
      <c r="L4871" s="7" t="s">
        <v>178</v>
      </c>
      <c r="M4871" s="7" t="s">
        <v>143</v>
      </c>
      <c r="N4871" s="7" t="s">
        <v>150</v>
      </c>
      <c r="O4871" s="7" t="s">
        <v>93</v>
      </c>
      <c r="P4871" s="7" t="s">
        <v>177</v>
      </c>
      <c r="Q4871" s="7" t="s">
        <v>124</v>
      </c>
      <c r="R4871" s="7" t="s">
        <v>123</v>
      </c>
      <c r="S4871" s="7" t="s">
        <v>90</v>
      </c>
      <c r="T4871" s="7" t="s">
        <v>126</v>
      </c>
      <c r="U4871" s="7" t="s">
        <v>96</v>
      </c>
      <c r="V4871" s="7" t="s">
        <v>125</v>
      </c>
      <c r="W4871" s="7" t="s">
        <v>85</v>
      </c>
      <c r="X4871" s="7" t="s">
        <v>95</v>
      </c>
      <c r="Y4871" s="7" t="n">
        <v>1</v>
      </c>
      <c r="Z4871" s="7" t="n">
        <v>0</v>
      </c>
      <c r="AA4871" s="7" t="str">
        <f aca="false">IF(Y4871&gt;Z4871,"Win",IF(Y4871&lt;Z4871,"Loss","Draw"))</f>
        <v>Win</v>
      </c>
      <c r="AB4871" s="7" t="s">
        <v>99</v>
      </c>
      <c r="AC4871" s="7" t="s">
        <v>99</v>
      </c>
      <c r="AD4871" s="7" t="s">
        <v>180</v>
      </c>
      <c r="AE4871" s="7" t="s">
        <v>134</v>
      </c>
      <c r="AF4871" s="7" t="str">
        <f aca="false">IF(AD4871&lt;AE4871,AD4871,AE4871)</f>
        <v>Barbarian Barrel, Cannon Cart, Goblinstein, Lightning, Minions, Mortar, Royal Ghost, Skeletons</v>
      </c>
      <c r="AG4871" s="7" t="str">
        <f aca="false">IF(AD4871&lt;AE4871,AE4871,AD4871)</f>
        <v>Barbarian Barrel, Electro Spirit, Fireball, Goblin Cage, Heal Spirit, Lumberjack, Phoenix, Royal Giant</v>
      </c>
      <c r="AH4871" s="7" t="str">
        <f aca="false">IF(AD4871=AF4871,AA4871,IF(AA4871="Win","Loss",IF(AA4871="Loss","Win","Draw")))</f>
        <v>Loss</v>
      </c>
      <c r="AI4871" s="7" t="s">
        <v>297</v>
      </c>
    </row>
    <row r="4872" customFormat="false" ht="15" hidden="false" customHeight="true" outlineLevel="0" collapsed="false">
      <c r="A4872" s="8" t="s">
        <v>8791</v>
      </c>
      <c r="B4872" s="7" t="n">
        <v>2</v>
      </c>
      <c r="C4872" s="8" t="s">
        <v>1486</v>
      </c>
      <c r="D4872" s="7" t="s">
        <v>1487</v>
      </c>
      <c r="E4872" s="7" t="s">
        <v>709</v>
      </c>
      <c r="F4872" s="7" t="s">
        <v>710</v>
      </c>
      <c r="G4872" s="7" t="s">
        <v>8793</v>
      </c>
      <c r="H4872" s="7" t="s">
        <v>391</v>
      </c>
      <c r="I4872" s="7" t="s">
        <v>114</v>
      </c>
      <c r="J4872" s="7" t="s">
        <v>241</v>
      </c>
      <c r="K4872" s="7" t="s">
        <v>87</v>
      </c>
      <c r="L4872" s="7" t="s">
        <v>137</v>
      </c>
      <c r="M4872" s="7" t="s">
        <v>116</v>
      </c>
      <c r="N4872" s="7" t="s">
        <v>126</v>
      </c>
      <c r="O4872" s="7" t="s">
        <v>157</v>
      </c>
      <c r="P4872" s="7" t="s">
        <v>242</v>
      </c>
      <c r="Q4872" s="7" t="s">
        <v>113</v>
      </c>
      <c r="R4872" s="7" t="s">
        <v>91</v>
      </c>
      <c r="S4872" s="7" t="s">
        <v>114</v>
      </c>
      <c r="T4872" s="7" t="s">
        <v>137</v>
      </c>
      <c r="U4872" s="7" t="s">
        <v>116</v>
      </c>
      <c r="V4872" s="7" t="s">
        <v>97</v>
      </c>
      <c r="W4872" s="7" t="s">
        <v>153</v>
      </c>
      <c r="X4872" s="7" t="s">
        <v>157</v>
      </c>
      <c r="Y4872" s="7" t="n">
        <v>1</v>
      </c>
      <c r="Z4872" s="7" t="n">
        <v>0</v>
      </c>
      <c r="AA4872" s="7" t="str">
        <f aca="false">IF(Y4872&gt;Z4872,"Win",IF(Y4872&lt;Z4872,"Loss","Draw"))</f>
        <v>Win</v>
      </c>
      <c r="AB4872" s="7" t="s">
        <v>99</v>
      </c>
      <c r="AC4872" s="7" t="s">
        <v>99</v>
      </c>
      <c r="AD4872" s="7" t="s">
        <v>243</v>
      </c>
      <c r="AE4872" s="7" t="s">
        <v>8794</v>
      </c>
      <c r="AF4872" s="7" t="str">
        <f aca="false">IF(AD4872&lt;AE4872,AD4872,AE4872)</f>
        <v>Bomber, Fire Spirit, Giant Snowball, Goblin Drill, Knight, Poison, Skeletons, Tesla</v>
      </c>
      <c r="AG4872" s="7" t="str">
        <f aca="false">IF(AD4872&lt;AE4872,AE4872,AD4872)</f>
        <v>Cannon, Fire Spirit, Furnace, Giant Snowball, Goblin Drill, Goblins, Poison, Ronin</v>
      </c>
      <c r="AH4872" s="7" t="str">
        <f aca="false">IF(AD4872=AF4872,AA4872,IF(AA4872="Win","Loss",IF(AA4872="Loss","Win","Draw")))</f>
        <v>Win</v>
      </c>
      <c r="AI4872" s="7" t="s">
        <v>297</v>
      </c>
    </row>
    <row r="4873" customFormat="false" ht="15" hidden="false" customHeight="true" outlineLevel="0" collapsed="false">
      <c r="A4873" s="8" t="s">
        <v>8791</v>
      </c>
      <c r="B4873" s="7" t="n">
        <v>3</v>
      </c>
      <c r="C4873" s="8" t="s">
        <v>1486</v>
      </c>
      <c r="D4873" s="7" t="s">
        <v>1487</v>
      </c>
      <c r="E4873" s="7" t="s">
        <v>709</v>
      </c>
      <c r="F4873" s="7" t="s">
        <v>710</v>
      </c>
      <c r="G4873" s="7" t="s">
        <v>8795</v>
      </c>
      <c r="H4873" s="7" t="s">
        <v>391</v>
      </c>
      <c r="I4873" s="7" t="s">
        <v>153</v>
      </c>
      <c r="J4873" s="7" t="s">
        <v>202</v>
      </c>
      <c r="K4873" s="7" t="s">
        <v>118</v>
      </c>
      <c r="L4873" s="7" t="s">
        <v>97</v>
      </c>
      <c r="M4873" s="7" t="s">
        <v>85</v>
      </c>
      <c r="N4873" s="7" t="s">
        <v>89</v>
      </c>
      <c r="O4873" s="7" t="s">
        <v>165</v>
      </c>
      <c r="P4873" s="7" t="s">
        <v>88</v>
      </c>
      <c r="Q4873" s="7" t="s">
        <v>177</v>
      </c>
      <c r="R4873" s="7" t="s">
        <v>563</v>
      </c>
      <c r="S4873" s="7" t="s">
        <v>219</v>
      </c>
      <c r="T4873" s="7" t="s">
        <v>173</v>
      </c>
      <c r="U4873" s="7" t="s">
        <v>215</v>
      </c>
      <c r="V4873" s="7" t="s">
        <v>93</v>
      </c>
      <c r="W4873" s="7" t="s">
        <v>188</v>
      </c>
      <c r="X4873" s="7" t="s">
        <v>143</v>
      </c>
      <c r="Y4873" s="7" t="n">
        <v>0</v>
      </c>
      <c r="Z4873" s="7" t="n">
        <v>1</v>
      </c>
      <c r="AA4873" s="7" t="str">
        <f aca="false">IF(Y4873&gt;Z4873,"Win",IF(Y4873&lt;Z4873,"Loss","Draw"))</f>
        <v>Loss</v>
      </c>
      <c r="AB4873" s="7" t="s">
        <v>99</v>
      </c>
      <c r="AC4873" s="7" t="s">
        <v>99</v>
      </c>
      <c r="AD4873" s="7" t="s">
        <v>2975</v>
      </c>
      <c r="AE4873" s="7" t="s">
        <v>8796</v>
      </c>
      <c r="AF4873" s="7" t="str">
        <f aca="false">IF(AD4873&lt;AE4873,AD4873,AE4873)</f>
        <v>Berserker, Cannon, Hog Rider, Ice Spirit, Lightning, Magic Archer, Ronin, The Log</v>
      </c>
      <c r="AG4873" s="7" t="str">
        <f aca="false">IF(AD4873&lt;AE4873,AE4873,AD4873)</f>
        <v>Fireball, Fisherman, Heal Spirit, Royal Giant, Skeleton King, Tombstone, Wizard, Zappies</v>
      </c>
      <c r="AH4873" s="7" t="str">
        <f aca="false">IF(AD4873=AF4873,AA4873,IF(AA4873="Win","Loss",IF(AA4873="Loss","Win","Draw")))</f>
        <v>Loss</v>
      </c>
      <c r="AI4873" s="7" t="s">
        <v>297</v>
      </c>
    </row>
    <row r="4874" customFormat="false" ht="15" hidden="false" customHeight="true" outlineLevel="0" collapsed="false">
      <c r="A4874" s="8" t="s">
        <v>8797</v>
      </c>
      <c r="B4874" s="7" t="n">
        <v>1</v>
      </c>
      <c r="C4874" s="8" t="s">
        <v>1486</v>
      </c>
      <c r="D4874" s="7" t="s">
        <v>1487</v>
      </c>
      <c r="E4874" s="7" t="s">
        <v>709</v>
      </c>
      <c r="F4874" s="7" t="s">
        <v>710</v>
      </c>
      <c r="G4874" s="7" t="s">
        <v>8798</v>
      </c>
      <c r="H4874" s="7" t="s">
        <v>391</v>
      </c>
      <c r="I4874" s="7" t="s">
        <v>87</v>
      </c>
      <c r="J4874" s="7" t="s">
        <v>108</v>
      </c>
      <c r="K4874" s="7" t="s">
        <v>84</v>
      </c>
      <c r="L4874" s="7" t="s">
        <v>95</v>
      </c>
      <c r="M4874" s="7" t="s">
        <v>118</v>
      </c>
      <c r="N4874" s="7" t="s">
        <v>116</v>
      </c>
      <c r="O4874" s="7" t="s">
        <v>115</v>
      </c>
      <c r="P4874" s="7" t="s">
        <v>126</v>
      </c>
      <c r="Q4874" s="7" t="s">
        <v>153</v>
      </c>
      <c r="R4874" s="7" t="s">
        <v>194</v>
      </c>
      <c r="S4874" s="7" t="s">
        <v>82</v>
      </c>
      <c r="T4874" s="7" t="s">
        <v>164</v>
      </c>
      <c r="U4874" s="7" t="s">
        <v>89</v>
      </c>
      <c r="V4874" s="7" t="s">
        <v>126</v>
      </c>
      <c r="W4874" s="7" t="s">
        <v>118</v>
      </c>
      <c r="X4874" s="7" t="s">
        <v>204</v>
      </c>
      <c r="Y4874" s="7" t="n">
        <v>1</v>
      </c>
      <c r="Z4874" s="7" t="n">
        <v>0</v>
      </c>
      <c r="AA4874" s="7" t="str">
        <f aca="false">IF(Y4874&gt;Z4874,"Win",IF(Y4874&lt;Z4874,"Loss","Draw"))</f>
        <v>Win</v>
      </c>
      <c r="AB4874" s="7" t="s">
        <v>99</v>
      </c>
      <c r="AC4874" s="7" t="s">
        <v>99</v>
      </c>
      <c r="AD4874" s="7" t="s">
        <v>703</v>
      </c>
      <c r="AE4874" s="7" t="s">
        <v>1111</v>
      </c>
      <c r="AF4874" s="7" t="str">
        <f aca="false">IF(AD4874&lt;AE4874,AD4874,AE4874)</f>
        <v>Archer Queen, Cannon, Earthquake, Ice Spirit, Royal Delivery, Royal Hogs, Skeletons, The Log</v>
      </c>
      <c r="AG4874" s="7" t="str">
        <f aca="false">IF(AD4874&lt;AE4874,AE4874,AD4874)</f>
        <v>Archers, Barbarian Barrel, Dark Prince, Graveyard, Ice Spirit, Poison, Skeletons, Tesla</v>
      </c>
      <c r="AH4874" s="7" t="str">
        <f aca="false">IF(AD4874=AF4874,AA4874,IF(AA4874="Win","Loss",IF(AA4874="Loss","Win","Draw")))</f>
        <v>Loss</v>
      </c>
      <c r="AI4874" s="7" t="s">
        <v>297</v>
      </c>
    </row>
    <row r="4875" customFormat="false" ht="15" hidden="false" customHeight="true" outlineLevel="0" collapsed="false">
      <c r="A4875" s="8" t="s">
        <v>8797</v>
      </c>
      <c r="B4875" s="7" t="n">
        <v>2</v>
      </c>
      <c r="C4875" s="8" t="s">
        <v>1486</v>
      </c>
      <c r="D4875" s="7" t="s">
        <v>1487</v>
      </c>
      <c r="E4875" s="7" t="s">
        <v>709</v>
      </c>
      <c r="F4875" s="7" t="s">
        <v>710</v>
      </c>
      <c r="G4875" s="7" t="s">
        <v>8799</v>
      </c>
      <c r="H4875" s="7" t="s">
        <v>391</v>
      </c>
      <c r="I4875" s="7" t="s">
        <v>92</v>
      </c>
      <c r="J4875" s="7" t="s">
        <v>91</v>
      </c>
      <c r="K4875" s="7" t="s">
        <v>90</v>
      </c>
      <c r="L4875" s="7" t="s">
        <v>96</v>
      </c>
      <c r="M4875" s="7" t="s">
        <v>93</v>
      </c>
      <c r="N4875" s="7" t="s">
        <v>94</v>
      </c>
      <c r="O4875" s="7" t="s">
        <v>97</v>
      </c>
      <c r="P4875" s="7" t="s">
        <v>150</v>
      </c>
      <c r="Q4875" s="7" t="s">
        <v>127</v>
      </c>
      <c r="R4875" s="7" t="s">
        <v>219</v>
      </c>
      <c r="S4875" s="7" t="s">
        <v>124</v>
      </c>
      <c r="T4875" s="7" t="s">
        <v>117</v>
      </c>
      <c r="U4875" s="7" t="s">
        <v>133</v>
      </c>
      <c r="V4875" s="7" t="s">
        <v>173</v>
      </c>
      <c r="W4875" s="7" t="s">
        <v>294</v>
      </c>
      <c r="X4875" s="7" t="s">
        <v>95</v>
      </c>
      <c r="Y4875" s="7" t="n">
        <v>1</v>
      </c>
      <c r="Z4875" s="7" t="n">
        <v>0</v>
      </c>
      <c r="AA4875" s="7" t="str">
        <f aca="false">IF(Y4875&gt;Z4875,"Win",IF(Y4875&lt;Z4875,"Loss","Draw"))</f>
        <v>Win</v>
      </c>
      <c r="AB4875" s="7" t="s">
        <v>99</v>
      </c>
      <c r="AC4875" s="7" t="s">
        <v>99</v>
      </c>
      <c r="AD4875" s="7" t="s">
        <v>1275</v>
      </c>
      <c r="AE4875" s="7" t="s">
        <v>296</v>
      </c>
      <c r="AF4875" s="7" t="str">
        <f aca="false">IF(AD4875&lt;AE4875,AD4875,AE4875)</f>
        <v>Barbarian Barrel, Battle Ram, Giant Skeleton, Mother Witch, Royal Ghost, Vines, Wizard, Zappies</v>
      </c>
      <c r="AG4875" s="7" t="str">
        <f aca="false">IF(AD4875&lt;AE4875,AE4875,AD4875)</f>
        <v>Electro Spirit, Fireball, Goblins, Minions, Mortar, Rascals, Ronin, Skeleton Barrel</v>
      </c>
      <c r="AH4875" s="7" t="str">
        <f aca="false">IF(AD4875=AF4875,AA4875,IF(AA4875="Win","Loss",IF(AA4875="Loss","Win","Draw")))</f>
        <v>Loss</v>
      </c>
      <c r="AI4875" s="7" t="s">
        <v>297</v>
      </c>
    </row>
    <row r="4876" customFormat="false" ht="15" hidden="false" customHeight="true" outlineLevel="0" collapsed="false">
      <c r="A4876" s="8" t="s">
        <v>8797</v>
      </c>
      <c r="B4876" s="7" t="n">
        <v>3</v>
      </c>
      <c r="C4876" s="8" t="s">
        <v>1486</v>
      </c>
      <c r="D4876" s="7" t="s">
        <v>1487</v>
      </c>
      <c r="E4876" s="7" t="s">
        <v>709</v>
      </c>
      <c r="F4876" s="7" t="s">
        <v>710</v>
      </c>
      <c r="G4876" s="7" t="s">
        <v>8800</v>
      </c>
      <c r="H4876" s="7" t="s">
        <v>715</v>
      </c>
      <c r="I4876" s="7" t="s">
        <v>203</v>
      </c>
      <c r="J4876" s="7" t="s">
        <v>202</v>
      </c>
      <c r="K4876" s="7" t="s">
        <v>201</v>
      </c>
      <c r="L4876" s="7" t="s">
        <v>208</v>
      </c>
      <c r="M4876" s="7" t="s">
        <v>157</v>
      </c>
      <c r="N4876" s="7" t="s">
        <v>88</v>
      </c>
      <c r="O4876" s="7" t="s">
        <v>153</v>
      </c>
      <c r="P4876" s="7" t="s">
        <v>114</v>
      </c>
      <c r="Q4876" s="7" t="s">
        <v>203</v>
      </c>
      <c r="R4876" s="7" t="s">
        <v>202</v>
      </c>
      <c r="S4876" s="7" t="s">
        <v>201</v>
      </c>
      <c r="T4876" s="7" t="s">
        <v>88</v>
      </c>
      <c r="U4876" s="7" t="s">
        <v>234</v>
      </c>
      <c r="V4876" s="7" t="s">
        <v>150</v>
      </c>
      <c r="W4876" s="7" t="s">
        <v>157</v>
      </c>
      <c r="X4876" s="7" t="s">
        <v>114</v>
      </c>
      <c r="Y4876" s="7" t="n">
        <v>0</v>
      </c>
      <c r="Z4876" s="7" t="n">
        <v>1</v>
      </c>
      <c r="AA4876" s="7" t="str">
        <f aca="false">IF(Y4876&gt;Z4876,"Win",IF(Y4876&lt;Z4876,"Loss","Draw"))</f>
        <v>Loss</v>
      </c>
      <c r="AB4876" s="7" t="s">
        <v>99</v>
      </c>
      <c r="AC4876" s="7" t="s">
        <v>99</v>
      </c>
      <c r="AD4876" s="7" t="s">
        <v>3393</v>
      </c>
      <c r="AE4876" s="7" t="s">
        <v>8801</v>
      </c>
      <c r="AF4876" s="7" t="str">
        <f aca="false">IF(AD4876&lt;AE4876,AD4876,AE4876)</f>
        <v>Berserker, Bomb Tower, Electro Spirit, Fire Spirit, Giant Snowball, Goblin Barrel, Magic Archer, Wall Breakers</v>
      </c>
      <c r="AG4876" s="7" t="str">
        <f aca="false">IF(AD4876&lt;AE4876,AE4876,AD4876)</f>
        <v>Berserker, Cannon, Fire Spirit, Giant Snowball, Goblin Barrel, Magic Archer, Valkyrie, Wall Breakers</v>
      </c>
      <c r="AH4876" s="7" t="str">
        <f aca="false">IF(AD4876=AF4876,AA4876,IF(AA4876="Win","Loss",IF(AA4876="Loss","Win","Draw")))</f>
        <v>Win</v>
      </c>
      <c r="AI4876" s="7" t="s">
        <v>297</v>
      </c>
    </row>
    <row r="4877" customFormat="false" ht="15" hidden="false" customHeight="true" outlineLevel="0" collapsed="false">
      <c r="A4877" s="8" t="s">
        <v>8802</v>
      </c>
      <c r="B4877" s="7" t="n">
        <v>1</v>
      </c>
      <c r="C4877" s="8" t="s">
        <v>1486</v>
      </c>
      <c r="D4877" s="7" t="s">
        <v>1487</v>
      </c>
      <c r="E4877" s="7" t="s">
        <v>709</v>
      </c>
      <c r="F4877" s="7" t="s">
        <v>710</v>
      </c>
      <c r="G4877" s="7" t="s">
        <v>8803</v>
      </c>
      <c r="H4877" s="7" t="s">
        <v>715</v>
      </c>
      <c r="I4877" s="7" t="s">
        <v>177</v>
      </c>
      <c r="J4877" s="7" t="s">
        <v>95</v>
      </c>
      <c r="K4877" s="7" t="s">
        <v>124</v>
      </c>
      <c r="L4877" s="7" t="s">
        <v>93</v>
      </c>
      <c r="M4877" s="7" t="s">
        <v>150</v>
      </c>
      <c r="N4877" s="7" t="s">
        <v>215</v>
      </c>
      <c r="O4877" s="7" t="s">
        <v>126</v>
      </c>
      <c r="P4877" s="7" t="s">
        <v>257</v>
      </c>
      <c r="Q4877" s="7" t="s">
        <v>177</v>
      </c>
      <c r="R4877" s="7" t="s">
        <v>95</v>
      </c>
      <c r="S4877" s="7" t="s">
        <v>124</v>
      </c>
      <c r="T4877" s="7" t="s">
        <v>93</v>
      </c>
      <c r="U4877" s="7" t="s">
        <v>150</v>
      </c>
      <c r="V4877" s="7" t="s">
        <v>215</v>
      </c>
      <c r="W4877" s="7" t="s">
        <v>126</v>
      </c>
      <c r="X4877" s="7" t="s">
        <v>257</v>
      </c>
      <c r="Y4877" s="7" t="n">
        <v>1</v>
      </c>
      <c r="Z4877" s="7" t="n">
        <v>0</v>
      </c>
      <c r="AA4877" s="7" t="str">
        <f aca="false">IF(Y4877&gt;Z4877,"Win",IF(Y4877&lt;Z4877,"Loss","Draw"))</f>
        <v>Win</v>
      </c>
      <c r="AB4877" s="7" t="s">
        <v>99</v>
      </c>
      <c r="AC4877" s="7" t="s">
        <v>99</v>
      </c>
      <c r="AD4877" s="7" t="s">
        <v>429</v>
      </c>
      <c r="AE4877" s="7" t="s">
        <v>429</v>
      </c>
      <c r="AF4877" s="7" t="str">
        <f aca="false">IF(AD4877&lt;AE4877,AD4877,AE4877)</f>
        <v>Barbarian Barrel, Electro Spirit, Fireball, Fisherman, Hunter, Royal Ghost, Royal Giant, Skeletons</v>
      </c>
      <c r="AG4877" s="7" t="str">
        <f aca="false">IF(AD4877&lt;AE4877,AE4877,AD4877)</f>
        <v>Barbarian Barrel, Electro Spirit, Fireball, Fisherman, Hunter, Royal Ghost, Royal Giant, Skeletons</v>
      </c>
      <c r="AH4877" s="7" t="str">
        <f aca="false">IF(AD4877=AF4877,AA4877,IF(AA4877="Win","Loss",IF(AA4877="Loss","Win","Draw")))</f>
        <v>Win</v>
      </c>
      <c r="AI4877" s="7" t="s">
        <v>297</v>
      </c>
    </row>
    <row r="4878" customFormat="false" ht="15" hidden="false" customHeight="true" outlineLevel="0" collapsed="false">
      <c r="A4878" s="8" t="s">
        <v>8802</v>
      </c>
      <c r="B4878" s="7" t="n">
        <v>2</v>
      </c>
      <c r="C4878" s="8" t="s">
        <v>1486</v>
      </c>
      <c r="D4878" s="7" t="s">
        <v>1487</v>
      </c>
      <c r="E4878" s="7" t="s">
        <v>709</v>
      </c>
      <c r="F4878" s="7" t="s">
        <v>710</v>
      </c>
      <c r="G4878" s="7" t="s">
        <v>8804</v>
      </c>
      <c r="H4878" s="7" t="s">
        <v>391</v>
      </c>
      <c r="I4878" s="7" t="s">
        <v>82</v>
      </c>
      <c r="J4878" s="7" t="s">
        <v>202</v>
      </c>
      <c r="K4878" s="7" t="s">
        <v>87</v>
      </c>
      <c r="L4878" s="7" t="s">
        <v>88</v>
      </c>
      <c r="M4878" s="7" t="s">
        <v>85</v>
      </c>
      <c r="N4878" s="7" t="s">
        <v>89</v>
      </c>
      <c r="O4878" s="7" t="s">
        <v>118</v>
      </c>
      <c r="P4878" s="7" t="s">
        <v>97</v>
      </c>
      <c r="Q4878" s="7" t="s">
        <v>114</v>
      </c>
      <c r="R4878" s="7" t="s">
        <v>158</v>
      </c>
      <c r="S4878" s="7" t="s">
        <v>172</v>
      </c>
      <c r="T4878" s="7" t="s">
        <v>130</v>
      </c>
      <c r="U4878" s="7" t="s">
        <v>447</v>
      </c>
      <c r="V4878" s="7" t="s">
        <v>115</v>
      </c>
      <c r="W4878" s="7" t="s">
        <v>193</v>
      </c>
      <c r="X4878" s="7" t="s">
        <v>440</v>
      </c>
      <c r="Y4878" s="7" t="n">
        <v>0</v>
      </c>
      <c r="Z4878" s="7" t="n">
        <v>1</v>
      </c>
      <c r="AA4878" s="7" t="str">
        <f aca="false">IF(Y4878&gt;Z4878,"Win",IF(Y4878&lt;Z4878,"Loss","Draw"))</f>
        <v>Loss</v>
      </c>
      <c r="AB4878" s="7" t="s">
        <v>99</v>
      </c>
      <c r="AC4878" s="7" t="s">
        <v>99</v>
      </c>
      <c r="AD4878" s="7" t="s">
        <v>2377</v>
      </c>
      <c r="AE4878" s="7" t="s">
        <v>1341</v>
      </c>
      <c r="AF4878" s="7" t="str">
        <f aca="false">IF(AD4878&lt;AE4878,AD4878,AE4878)</f>
        <v>Arrows, Bowler, Giant, Giant Snowball, Graveyard, Guards, Musketeer, Night Witch</v>
      </c>
      <c r="AG4878" s="7" t="str">
        <f aca="false">IF(AD4878&lt;AE4878,AE4878,AD4878)</f>
        <v>Berserker, Ice Spirit, Lightning, Magic Archer, Ronin, Royal Hogs, Tesla, The Log</v>
      </c>
      <c r="AH4878" s="7" t="str">
        <f aca="false">IF(AD4878=AF4878,AA4878,IF(AA4878="Win","Loss",IF(AA4878="Loss","Win","Draw")))</f>
        <v>Win</v>
      </c>
      <c r="AI4878" s="7" t="s">
        <v>297</v>
      </c>
    </row>
    <row r="4879" customFormat="false" ht="15" hidden="false" customHeight="true" outlineLevel="0" collapsed="false">
      <c r="A4879" s="8" t="s">
        <v>8802</v>
      </c>
      <c r="B4879" s="7" t="n">
        <v>3</v>
      </c>
      <c r="C4879" s="8" t="s">
        <v>1486</v>
      </c>
      <c r="D4879" s="7" t="s">
        <v>1487</v>
      </c>
      <c r="E4879" s="7" t="s">
        <v>709</v>
      </c>
      <c r="F4879" s="7" t="s">
        <v>710</v>
      </c>
      <c r="G4879" s="7" t="s">
        <v>8805</v>
      </c>
      <c r="H4879" s="7" t="s">
        <v>715</v>
      </c>
      <c r="I4879" s="7" t="s">
        <v>185</v>
      </c>
      <c r="J4879" s="7" t="s">
        <v>186</v>
      </c>
      <c r="K4879" s="7" t="s">
        <v>109</v>
      </c>
      <c r="L4879" s="7" t="s">
        <v>86</v>
      </c>
      <c r="M4879" s="7" t="s">
        <v>111</v>
      </c>
      <c r="N4879" s="7" t="s">
        <v>188</v>
      </c>
      <c r="O4879" s="7" t="s">
        <v>187</v>
      </c>
      <c r="P4879" s="7" t="s">
        <v>117</v>
      </c>
      <c r="Q4879" s="7" t="s">
        <v>473</v>
      </c>
      <c r="R4879" s="7" t="s">
        <v>128</v>
      </c>
      <c r="S4879" s="7" t="s">
        <v>107</v>
      </c>
      <c r="T4879" s="7" t="s">
        <v>173</v>
      </c>
      <c r="U4879" s="7" t="s">
        <v>474</v>
      </c>
      <c r="V4879" s="7" t="s">
        <v>143</v>
      </c>
      <c r="W4879" s="7" t="s">
        <v>82</v>
      </c>
      <c r="X4879" s="7" t="s">
        <v>294</v>
      </c>
      <c r="Y4879" s="7" t="n">
        <v>1</v>
      </c>
      <c r="Z4879" s="7" t="n">
        <v>0</v>
      </c>
      <c r="AA4879" s="7" t="str">
        <f aca="false">IF(Y4879&gt;Z4879,"Win",IF(Y4879&lt;Z4879,"Loss","Draw"))</f>
        <v>Win</v>
      </c>
      <c r="AB4879" s="7" t="s">
        <v>99</v>
      </c>
      <c r="AC4879" s="7" t="s">
        <v>99</v>
      </c>
      <c r="AD4879" s="7" t="s">
        <v>813</v>
      </c>
      <c r="AE4879" s="7" t="s">
        <v>8806</v>
      </c>
      <c r="AF4879" s="7" t="str">
        <f aca="false">IF(AD4879&lt;AE4879,AD4879,AE4879)</f>
        <v>Balloon, Executioner, Giant Skeleton, Miner, Skeleton Dragons, Tombstone, Tornado, Zap</v>
      </c>
      <c r="AG4879" s="7" t="str">
        <f aca="false">IF(AD4879&lt;AE4879,AE4879,AD4879)</f>
        <v>Flying Machine, Goblin Cage, Golden Knight, Heal Spirit, Royal Hogs, Royal Recruits, Vines, Zappies</v>
      </c>
      <c r="AH4879" s="7" t="str">
        <f aca="false">IF(AD4879=AF4879,AA4879,IF(AA4879="Win","Loss",IF(AA4879="Loss","Win","Draw")))</f>
        <v>Win</v>
      </c>
      <c r="AI4879" s="7" t="s">
        <v>297</v>
      </c>
    </row>
    <row r="4880" customFormat="false" ht="15" hidden="false" customHeight="true" outlineLevel="0" collapsed="false">
      <c r="A4880" s="6" t="s">
        <v>8807</v>
      </c>
      <c r="B4880" s="5" t="n">
        <v>1</v>
      </c>
      <c r="C4880" s="6" t="s">
        <v>1486</v>
      </c>
      <c r="D4880" s="5" t="s">
        <v>1487</v>
      </c>
      <c r="E4880" s="5" t="s">
        <v>1201</v>
      </c>
      <c r="F4880" s="5" t="s">
        <v>1202</v>
      </c>
      <c r="G4880" s="5" t="s">
        <v>4239</v>
      </c>
      <c r="H4880" s="5" t="s">
        <v>391</v>
      </c>
      <c r="I4880" s="5" t="s">
        <v>92</v>
      </c>
      <c r="J4880" s="5" t="s">
        <v>91</v>
      </c>
      <c r="K4880" s="5" t="s">
        <v>90</v>
      </c>
      <c r="L4880" s="5" t="s">
        <v>96</v>
      </c>
      <c r="M4880" s="5" t="s">
        <v>93</v>
      </c>
      <c r="N4880" s="5" t="s">
        <v>94</v>
      </c>
      <c r="O4880" s="5" t="s">
        <v>97</v>
      </c>
      <c r="P4880" s="5" t="s">
        <v>150</v>
      </c>
      <c r="Q4880" s="5" t="s">
        <v>203</v>
      </c>
      <c r="R4880" s="5" t="s">
        <v>202</v>
      </c>
      <c r="S4880" s="5" t="s">
        <v>201</v>
      </c>
      <c r="T4880" s="5" t="s">
        <v>88</v>
      </c>
      <c r="U4880" s="5" t="s">
        <v>157</v>
      </c>
      <c r="V4880" s="5" t="s">
        <v>118</v>
      </c>
      <c r="W4880" s="5" t="s">
        <v>204</v>
      </c>
      <c r="X4880" s="5" t="s">
        <v>87</v>
      </c>
      <c r="Y4880" s="5" t="n">
        <v>1</v>
      </c>
      <c r="Z4880" s="5" t="n">
        <v>0</v>
      </c>
      <c r="AA4880" s="5" t="str">
        <f aca="false">IF(Y4880&gt;Z4880,"Win",IF(Y4880&lt;Z4880,"Loss","Draw"))</f>
        <v>Win</v>
      </c>
      <c r="AB4880" s="5" t="s">
        <v>98</v>
      </c>
      <c r="AC4880" s="5" t="s">
        <v>99</v>
      </c>
      <c r="AD4880" s="5" t="s">
        <v>1275</v>
      </c>
      <c r="AE4880" s="5" t="s">
        <v>206</v>
      </c>
      <c r="AF4880" s="5" t="str">
        <f aca="false">IF(AD4880&lt;AE4880,AD4880,AE4880)</f>
        <v>Berserker, Fire Spirit, Goblin Barrel, Ice Spirit, Magic Archer, Royal Delivery, Tesla, Wall Breakers</v>
      </c>
      <c r="AG4880" s="5" t="str">
        <f aca="false">IF(AD4880&lt;AE4880,AE4880,AD4880)</f>
        <v>Electro Spirit, Fireball, Goblins, Minions, Mortar, Rascals, Ronin, Skeleton Barrel</v>
      </c>
      <c r="AH4880" s="5" t="str">
        <f aca="false">IF(AD4880=AF4880,AA4880,IF(AA4880="Win","Loss",IF(AA4880="Loss","Win","Draw")))</f>
        <v>Loss</v>
      </c>
      <c r="AI4880" s="5" t="s">
        <v>102</v>
      </c>
    </row>
    <row r="4881" customFormat="false" ht="15" hidden="false" customHeight="true" outlineLevel="0" collapsed="false">
      <c r="A4881" s="8" t="s">
        <v>8808</v>
      </c>
      <c r="B4881" s="7" t="n">
        <v>1</v>
      </c>
      <c r="C4881" s="8" t="s">
        <v>1486</v>
      </c>
      <c r="D4881" s="7" t="s">
        <v>1487</v>
      </c>
      <c r="E4881" s="7" t="s">
        <v>1201</v>
      </c>
      <c r="F4881" s="7" t="s">
        <v>1202</v>
      </c>
      <c r="G4881" s="7" t="s">
        <v>4240</v>
      </c>
      <c r="H4881" s="7" t="s">
        <v>391</v>
      </c>
      <c r="I4881" s="7" t="s">
        <v>84</v>
      </c>
      <c r="J4881" s="7" t="s">
        <v>241</v>
      </c>
      <c r="K4881" s="7" t="s">
        <v>87</v>
      </c>
      <c r="L4881" s="7" t="s">
        <v>455</v>
      </c>
      <c r="M4881" s="7" t="s">
        <v>93</v>
      </c>
      <c r="N4881" s="7" t="s">
        <v>126</v>
      </c>
      <c r="O4881" s="7" t="s">
        <v>150</v>
      </c>
      <c r="P4881" s="7" t="s">
        <v>89</v>
      </c>
      <c r="Q4881" s="7" t="s">
        <v>152</v>
      </c>
      <c r="R4881" s="7" t="s">
        <v>158</v>
      </c>
      <c r="S4881" s="7" t="s">
        <v>107</v>
      </c>
      <c r="T4881" s="7" t="s">
        <v>95</v>
      </c>
      <c r="U4881" s="7" t="s">
        <v>387</v>
      </c>
      <c r="V4881" s="7" t="s">
        <v>187</v>
      </c>
      <c r="W4881" s="7" t="s">
        <v>307</v>
      </c>
      <c r="X4881" s="7" t="s">
        <v>85</v>
      </c>
      <c r="Y4881" s="7" t="n">
        <v>1</v>
      </c>
      <c r="Z4881" s="7" t="n">
        <v>0</v>
      </c>
      <c r="AA4881" s="7" t="str">
        <f aca="false">IF(Y4881&gt;Z4881,"Win",IF(Y4881&lt;Z4881,"Loss","Draw"))</f>
        <v>Win</v>
      </c>
      <c r="AB4881" s="7" t="s">
        <v>99</v>
      </c>
      <c r="AC4881" s="7" t="s">
        <v>99</v>
      </c>
      <c r="AD4881" s="7" t="s">
        <v>456</v>
      </c>
      <c r="AE4881" s="7" t="s">
        <v>1103</v>
      </c>
      <c r="AF4881" s="7" t="str">
        <f aca="false">IF(AD4881&lt;AE4881,AD4881,AE4881)</f>
        <v>Archers, Electro Spirit, Fireball, Knight, Skeletons, Tesla, The Log, X-Bow</v>
      </c>
      <c r="AG4881" s="7" t="str">
        <f aca="false">IF(AD4881&lt;AE4881,AE4881,AD4881)</f>
        <v>Baby Dragon, Barbarian Barrel, Bowler, Electro Giant, Goblin Cage, Ice Wizard, Lightning, Tornado</v>
      </c>
      <c r="AH4881" s="7" t="str">
        <f aca="false">IF(AD4881=AF4881,AA4881,IF(AA4881="Win","Loss",IF(AA4881="Loss","Win","Draw")))</f>
        <v>Win</v>
      </c>
      <c r="AI4881" s="7" t="s">
        <v>102</v>
      </c>
    </row>
    <row r="4882" customFormat="false" ht="15" hidden="false" customHeight="true" outlineLevel="0" collapsed="false">
      <c r="A4882" s="8" t="s">
        <v>8809</v>
      </c>
      <c r="B4882" s="7" t="n">
        <v>1</v>
      </c>
      <c r="C4882" s="8" t="s">
        <v>1486</v>
      </c>
      <c r="D4882" s="7" t="s">
        <v>1487</v>
      </c>
      <c r="E4882" s="7" t="s">
        <v>1201</v>
      </c>
      <c r="F4882" s="7" t="s">
        <v>1202</v>
      </c>
      <c r="G4882" s="7" t="s">
        <v>4242</v>
      </c>
      <c r="H4882" s="7" t="s">
        <v>391</v>
      </c>
      <c r="I4882" s="7" t="s">
        <v>82</v>
      </c>
      <c r="J4882" s="7" t="s">
        <v>108</v>
      </c>
      <c r="K4882" s="7" t="s">
        <v>84</v>
      </c>
      <c r="L4882" s="7" t="s">
        <v>85</v>
      </c>
      <c r="M4882" s="7" t="s">
        <v>126</v>
      </c>
      <c r="N4882" s="7" t="s">
        <v>150</v>
      </c>
      <c r="O4882" s="7" t="s">
        <v>95</v>
      </c>
      <c r="P4882" s="7" t="s">
        <v>87</v>
      </c>
      <c r="Q4882" s="7" t="s">
        <v>141</v>
      </c>
      <c r="R4882" s="7" t="s">
        <v>95</v>
      </c>
      <c r="S4882" s="7" t="s">
        <v>107</v>
      </c>
      <c r="T4882" s="7" t="s">
        <v>143</v>
      </c>
      <c r="U4882" s="7" t="s">
        <v>178</v>
      </c>
      <c r="V4882" s="7" t="s">
        <v>93</v>
      </c>
      <c r="W4882" s="7" t="s">
        <v>150</v>
      </c>
      <c r="X4882" s="7" t="s">
        <v>177</v>
      </c>
      <c r="Y4882" s="7" t="n">
        <v>0</v>
      </c>
      <c r="Z4882" s="7" t="n">
        <v>1</v>
      </c>
      <c r="AA4882" s="7" t="str">
        <f aca="false">IF(Y4882&gt;Z4882,"Win",IF(Y4882&lt;Z4882,"Loss","Draw"))</f>
        <v>Loss</v>
      </c>
      <c r="AB4882" s="7" t="s">
        <v>99</v>
      </c>
      <c r="AC4882" s="7" t="s">
        <v>99</v>
      </c>
      <c r="AD4882" s="7" t="s">
        <v>616</v>
      </c>
      <c r="AE4882" s="7" t="s">
        <v>180</v>
      </c>
      <c r="AF4882" s="7" t="str">
        <f aca="false">IF(AD4882&lt;AE4882,AD4882,AE4882)</f>
        <v>Archers, Barbarian Barrel, Dark Prince, Electro Spirit, Lightning, Royal Hogs, Skeletons, Tesla</v>
      </c>
      <c r="AG4882" s="7" t="str">
        <f aca="false">IF(AD4882&lt;AE4882,AE4882,AD4882)</f>
        <v>Barbarian Barrel, Electro Spirit, Fireball, Goblin Cage, Heal Spirit, Lumberjack, Phoenix, Royal Giant</v>
      </c>
      <c r="AH4882" s="7" t="str">
        <f aca="false">IF(AD4882=AF4882,AA4882,IF(AA4882="Win","Loss",IF(AA4882="Loss","Win","Draw")))</f>
        <v>Loss</v>
      </c>
      <c r="AI4882" s="7" t="s">
        <v>102</v>
      </c>
    </row>
    <row r="4883" customFormat="false" ht="15" hidden="false" customHeight="true" outlineLevel="0" collapsed="false">
      <c r="A4883" s="8" t="s">
        <v>8810</v>
      </c>
      <c r="B4883" s="7" t="n">
        <v>1</v>
      </c>
      <c r="C4883" s="8" t="s">
        <v>1486</v>
      </c>
      <c r="D4883" s="7" t="s">
        <v>1487</v>
      </c>
      <c r="E4883" s="7" t="s">
        <v>1201</v>
      </c>
      <c r="F4883" s="7" t="s">
        <v>1202</v>
      </c>
      <c r="G4883" s="7" t="s">
        <v>4244</v>
      </c>
      <c r="H4883" s="7" t="s">
        <v>163</v>
      </c>
      <c r="I4883" s="7" t="s">
        <v>241</v>
      </c>
      <c r="J4883" s="7" t="s">
        <v>139</v>
      </c>
      <c r="K4883" s="7" t="s">
        <v>2020</v>
      </c>
      <c r="L4883" s="7" t="s">
        <v>223</v>
      </c>
      <c r="M4883" s="7" t="s">
        <v>778</v>
      </c>
      <c r="N4883" s="7" t="s">
        <v>130</v>
      </c>
      <c r="O4883" s="7" t="s">
        <v>109</v>
      </c>
      <c r="P4883" s="7" t="s">
        <v>95</v>
      </c>
      <c r="Q4883" s="7" t="s">
        <v>90</v>
      </c>
      <c r="R4883" s="7" t="s">
        <v>91</v>
      </c>
      <c r="S4883" s="7" t="s">
        <v>92</v>
      </c>
      <c r="T4883" s="7" t="s">
        <v>97</v>
      </c>
      <c r="U4883" s="7" t="s">
        <v>150</v>
      </c>
      <c r="V4883" s="7" t="s">
        <v>93</v>
      </c>
      <c r="W4883" s="7" t="s">
        <v>96</v>
      </c>
      <c r="X4883" s="7" t="s">
        <v>94</v>
      </c>
      <c r="Y4883" s="7" t="n">
        <v>0</v>
      </c>
      <c r="Z4883" s="7" t="n">
        <v>1</v>
      </c>
      <c r="AA4883" s="7" t="str">
        <f aca="false">IF(Y4883&gt;Z4883,"Win",IF(Y4883&lt;Z4883,"Loss","Draw"))</f>
        <v>Loss</v>
      </c>
      <c r="AB4883" s="7" t="s">
        <v>99</v>
      </c>
      <c r="AC4883" s="7" t="s">
        <v>99</v>
      </c>
      <c r="AD4883" s="7" t="s">
        <v>4245</v>
      </c>
      <c r="AE4883" s="7" t="s">
        <v>1275</v>
      </c>
      <c r="AF4883" s="7" t="str">
        <f aca="false">IF(AD4883&lt;AE4883,AD4883,AE4883)</f>
        <v>Arrows, Barbarian Barrel, Knight, Little Prince, Mega Minion, P.E.K.K.A, Ram Rider, Zap</v>
      </c>
      <c r="AG4883" s="7" t="str">
        <f aca="false">IF(AD4883&lt;AE4883,AE4883,AD4883)</f>
        <v>Electro Spirit, Fireball, Goblins, Minions, Mortar, Rascals, Ronin, Skeleton Barrel</v>
      </c>
      <c r="AH4883" s="7" t="str">
        <f aca="false">IF(AD4883=AF4883,AA4883,IF(AA4883="Win","Loss",IF(AA4883="Loss","Win","Draw")))</f>
        <v>Loss</v>
      </c>
      <c r="AI4883" s="7" t="s">
        <v>102</v>
      </c>
    </row>
    <row r="4884" customFormat="false" ht="15" hidden="false" customHeight="true" outlineLevel="0" collapsed="false">
      <c r="A4884" s="8" t="s">
        <v>8810</v>
      </c>
      <c r="B4884" s="7" t="n">
        <v>2</v>
      </c>
      <c r="C4884" s="8" t="s">
        <v>1486</v>
      </c>
      <c r="D4884" s="7" t="s">
        <v>1487</v>
      </c>
      <c r="E4884" s="7" t="s">
        <v>1201</v>
      </c>
      <c r="F4884" s="7" t="s">
        <v>1202</v>
      </c>
      <c r="G4884" s="7" t="s">
        <v>4246</v>
      </c>
      <c r="H4884" s="7" t="s">
        <v>391</v>
      </c>
      <c r="I4884" s="7" t="s">
        <v>1885</v>
      </c>
      <c r="J4884" s="7" t="s">
        <v>123</v>
      </c>
      <c r="K4884" s="7" t="s">
        <v>983</v>
      </c>
      <c r="L4884" s="7" t="s">
        <v>447</v>
      </c>
      <c r="M4884" s="7" t="s">
        <v>1344</v>
      </c>
      <c r="N4884" s="7" t="s">
        <v>242</v>
      </c>
      <c r="O4884" s="7" t="s">
        <v>187</v>
      </c>
      <c r="P4884" s="7" t="s">
        <v>449</v>
      </c>
      <c r="Q4884" s="7" t="s">
        <v>152</v>
      </c>
      <c r="R4884" s="7" t="s">
        <v>186</v>
      </c>
      <c r="S4884" s="7" t="s">
        <v>778</v>
      </c>
      <c r="T4884" s="7" t="s">
        <v>95</v>
      </c>
      <c r="U4884" s="7" t="s">
        <v>785</v>
      </c>
      <c r="V4884" s="7" t="s">
        <v>187</v>
      </c>
      <c r="W4884" s="7" t="s">
        <v>307</v>
      </c>
      <c r="X4884" s="7" t="s">
        <v>141</v>
      </c>
      <c r="Y4884" s="7" t="n">
        <v>1</v>
      </c>
      <c r="Z4884" s="7" t="n">
        <v>0</v>
      </c>
      <c r="AA4884" s="7" t="str">
        <f aca="false">IF(Y4884&gt;Z4884,"Win",IF(Y4884&lt;Z4884,"Loss","Draw"))</f>
        <v>Win</v>
      </c>
      <c r="AB4884" s="7" t="s">
        <v>99</v>
      </c>
      <c r="AC4884" s="7" t="s">
        <v>99</v>
      </c>
      <c r="AD4884" s="7" t="s">
        <v>4248</v>
      </c>
      <c r="AE4884" s="7" t="s">
        <v>4247</v>
      </c>
      <c r="AF4884" s="7" t="str">
        <f aca="false">IF(AD4884&lt;AE4884,AD4884,AE4884)</f>
        <v>Baby Dragon, Balloon, Barbarian Barrel, Freeze, Ice Wizard, Lumberjack, P.E.K.K.A, Tornado</v>
      </c>
      <c r="AG4884" s="7" t="str">
        <f aca="false">IF(AD4884&lt;AE4884,AE4884,AD4884)</f>
        <v>Barbarians, Battle Healer, Bomber, Electro Dragon, Elixir Collector, Giant, Goblinstein, Tornado</v>
      </c>
      <c r="AH4884" s="7" t="str">
        <f aca="false">IF(AD4884=AF4884,AA4884,IF(AA4884="Win","Loss",IF(AA4884="Loss","Win","Draw")))</f>
        <v>Loss</v>
      </c>
      <c r="AI4884" s="7" t="s">
        <v>102</v>
      </c>
    </row>
    <row r="4885" customFormat="false" ht="15" hidden="false" customHeight="true" outlineLevel="0" collapsed="false">
      <c r="A4885" s="6" t="s">
        <v>8811</v>
      </c>
      <c r="B4885" s="5" t="n">
        <v>1</v>
      </c>
      <c r="C4885" s="6" t="s">
        <v>1486</v>
      </c>
      <c r="D4885" s="5" t="s">
        <v>1487</v>
      </c>
      <c r="E4885" s="5" t="s">
        <v>4607</v>
      </c>
      <c r="F4885" s="5" t="s">
        <v>4608</v>
      </c>
      <c r="G4885" s="5" t="s">
        <v>8812</v>
      </c>
      <c r="H4885" s="5" t="s">
        <v>391</v>
      </c>
      <c r="I4885" s="5" t="s">
        <v>82</v>
      </c>
      <c r="J4885" s="5" t="s">
        <v>151</v>
      </c>
      <c r="K4885" s="5" t="s">
        <v>152</v>
      </c>
      <c r="L4885" s="5" t="s">
        <v>85</v>
      </c>
      <c r="M4885" s="5" t="s">
        <v>150</v>
      </c>
      <c r="N4885" s="5" t="s">
        <v>89</v>
      </c>
      <c r="O4885" s="5" t="s">
        <v>153</v>
      </c>
      <c r="P4885" s="5" t="s">
        <v>126</v>
      </c>
      <c r="Q4885" s="5" t="s">
        <v>127</v>
      </c>
      <c r="R4885" s="5" t="s">
        <v>128</v>
      </c>
      <c r="S4885" s="5" t="s">
        <v>129</v>
      </c>
      <c r="T4885" s="5" t="s">
        <v>133</v>
      </c>
      <c r="U4885" s="5" t="s">
        <v>97</v>
      </c>
      <c r="V4885" s="5" t="s">
        <v>131</v>
      </c>
      <c r="W4885" s="5" t="s">
        <v>173</v>
      </c>
      <c r="X4885" s="5" t="s">
        <v>130</v>
      </c>
      <c r="Y4885" s="5" t="n">
        <v>1</v>
      </c>
      <c r="Z4885" s="5" t="n">
        <v>0</v>
      </c>
      <c r="AA4885" s="5" t="str">
        <f aca="false">IF(Y4885&gt;Z4885,"Win",IF(Y4885&lt;Z4885,"Loss","Draw"))</f>
        <v>Win</v>
      </c>
      <c r="AB4885" s="5" t="s">
        <v>98</v>
      </c>
      <c r="AC4885" s="5" t="s">
        <v>99</v>
      </c>
      <c r="AD4885" s="5" t="s">
        <v>155</v>
      </c>
      <c r="AE4885" s="5" t="s">
        <v>503</v>
      </c>
      <c r="AF4885" s="5" t="str">
        <f aca="false">IF(AD4885&lt;AE4885,AD4885,AE4885)</f>
        <v>Arrows, Bandit, Battle Ram, Golden Knight, Mega Knight, Mother Witch, Ronin, Zappies</v>
      </c>
      <c r="AG4885" s="5" t="str">
        <f aca="false">IF(AD4885&lt;AE4885,AE4885,AD4885)</f>
        <v>Baby Dragon, Cannon, Electro Spirit, Lightning, Mighty Miner, Royal Hogs, Skeletons, The Log</v>
      </c>
      <c r="AH4885" s="5" t="str">
        <f aca="false">IF(AD4885=AF4885,AA4885,IF(AA4885="Win","Loss",IF(AA4885="Loss","Win","Draw")))</f>
        <v>Loss</v>
      </c>
      <c r="AI4885" s="5" t="s">
        <v>102</v>
      </c>
    </row>
    <row r="4886" customFormat="false" ht="15" hidden="false" customHeight="true" outlineLevel="0" collapsed="false">
      <c r="A4886" s="6" t="s">
        <v>8811</v>
      </c>
      <c r="B4886" s="5" t="n">
        <v>2</v>
      </c>
      <c r="C4886" s="6" t="s">
        <v>1486</v>
      </c>
      <c r="D4886" s="5" t="s">
        <v>1487</v>
      </c>
      <c r="E4886" s="5" t="s">
        <v>4607</v>
      </c>
      <c r="F4886" s="5" t="s">
        <v>4608</v>
      </c>
      <c r="G4886" s="5" t="s">
        <v>8813</v>
      </c>
      <c r="H4886" s="5" t="s">
        <v>391</v>
      </c>
      <c r="I4886" s="5" t="s">
        <v>114</v>
      </c>
      <c r="J4886" s="5" t="s">
        <v>241</v>
      </c>
      <c r="K4886" s="5" t="s">
        <v>84</v>
      </c>
      <c r="L4886" s="5" t="s">
        <v>115</v>
      </c>
      <c r="M4886" s="5" t="s">
        <v>116</v>
      </c>
      <c r="N4886" s="5" t="s">
        <v>209</v>
      </c>
      <c r="O4886" s="5" t="s">
        <v>118</v>
      </c>
      <c r="P4886" s="5" t="s">
        <v>138</v>
      </c>
      <c r="Q4886" s="5" t="s">
        <v>90</v>
      </c>
      <c r="R4886" s="5" t="s">
        <v>123</v>
      </c>
      <c r="S4886" s="5" t="s">
        <v>124</v>
      </c>
      <c r="T4886" s="5" t="s">
        <v>125</v>
      </c>
      <c r="U4886" s="5" t="s">
        <v>85</v>
      </c>
      <c r="V4886" s="5" t="s">
        <v>96</v>
      </c>
      <c r="W4886" s="5" t="s">
        <v>126</v>
      </c>
      <c r="X4886" s="5" t="s">
        <v>95</v>
      </c>
      <c r="Y4886" s="5" t="n">
        <v>1</v>
      </c>
      <c r="Z4886" s="5" t="n">
        <v>0</v>
      </c>
      <c r="AA4886" s="5" t="str">
        <f aca="false">IF(Y4886&gt;Z4886,"Win",IF(Y4886&lt;Z4886,"Loss","Draw"))</f>
        <v>Win</v>
      </c>
      <c r="AB4886" s="5" t="s">
        <v>98</v>
      </c>
      <c r="AC4886" s="5" t="s">
        <v>99</v>
      </c>
      <c r="AD4886" s="5" t="s">
        <v>8814</v>
      </c>
      <c r="AE4886" s="5" t="s">
        <v>134</v>
      </c>
      <c r="AF4886" s="5" t="str">
        <f aca="false">IF(AD4886&lt;AE4886,AD4886,AE4886)</f>
        <v>Archers, Giant Snowball, Goblin Demolisher, Graveyard, Ice Spirit, Inferno Tower, Knight, Poison</v>
      </c>
      <c r="AG4886" s="5" t="str">
        <f aca="false">IF(AD4886&lt;AE4886,AE4886,AD4886)</f>
        <v>Barbarian Barrel, Cannon Cart, Goblinstein, Lightning, Minions, Mortar, Royal Ghost, Skeletons</v>
      </c>
      <c r="AH4886" s="5" t="str">
        <f aca="false">IF(AD4886=AF4886,AA4886,IF(AA4886="Win","Loss",IF(AA4886="Loss","Win","Draw")))</f>
        <v>Win</v>
      </c>
      <c r="AI4886" s="5" t="s">
        <v>102</v>
      </c>
    </row>
    <row r="4887" customFormat="false" ht="15" hidden="false" customHeight="true" outlineLevel="0" collapsed="false">
      <c r="A4887" s="6" t="s">
        <v>8815</v>
      </c>
      <c r="B4887" s="5" t="n">
        <v>1</v>
      </c>
      <c r="C4887" s="6" t="s">
        <v>1486</v>
      </c>
      <c r="D4887" s="5" t="s">
        <v>1487</v>
      </c>
      <c r="E4887" s="5" t="s">
        <v>8392</v>
      </c>
      <c r="F4887" s="5" t="s">
        <v>8393</v>
      </c>
      <c r="G4887" s="5" t="s">
        <v>8816</v>
      </c>
      <c r="H4887" s="5" t="s">
        <v>391</v>
      </c>
      <c r="I4887" s="5" t="s">
        <v>203</v>
      </c>
      <c r="J4887" s="5" t="s">
        <v>202</v>
      </c>
      <c r="K4887" s="5" t="s">
        <v>201</v>
      </c>
      <c r="L4887" s="5" t="s">
        <v>157</v>
      </c>
      <c r="M4887" s="5" t="s">
        <v>204</v>
      </c>
      <c r="N4887" s="5" t="s">
        <v>87</v>
      </c>
      <c r="O4887" s="5" t="s">
        <v>118</v>
      </c>
      <c r="P4887" s="5" t="s">
        <v>208</v>
      </c>
      <c r="Q4887" s="5" t="s">
        <v>107</v>
      </c>
      <c r="R4887" s="5" t="s">
        <v>108</v>
      </c>
      <c r="S4887" s="5" t="s">
        <v>109</v>
      </c>
      <c r="T4887" s="5" t="s">
        <v>110</v>
      </c>
      <c r="U4887" s="5" t="s">
        <v>112</v>
      </c>
      <c r="V4887" s="5" t="s">
        <v>93</v>
      </c>
      <c r="W4887" s="5" t="s">
        <v>86</v>
      </c>
      <c r="X4887" s="5" t="s">
        <v>88</v>
      </c>
      <c r="Y4887" s="5" t="n">
        <v>0</v>
      </c>
      <c r="Z4887" s="5" t="n">
        <v>1</v>
      </c>
      <c r="AA4887" s="5" t="str">
        <f aca="false">IF(Y4887&gt;Z4887,"Win",IF(Y4887&lt;Z4887,"Loss","Draw"))</f>
        <v>Loss</v>
      </c>
      <c r="AB4887" s="5" t="s">
        <v>98</v>
      </c>
      <c r="AC4887" s="5" t="s">
        <v>99</v>
      </c>
      <c r="AD4887" s="5" t="s">
        <v>721</v>
      </c>
      <c r="AE4887" s="5" t="s">
        <v>1268</v>
      </c>
      <c r="AF4887" s="5" t="str">
        <f aca="false">IF(AD4887&lt;AE4887,AD4887,AE4887)</f>
        <v>Berserker, Dark Prince, Fireball, Goblin Cage, Lava Hound, Skeleton Dragons, Spirit Empress, Zap</v>
      </c>
      <c r="AG4887" s="5" t="str">
        <f aca="false">IF(AD4887&lt;AE4887,AE4887,AD4887)</f>
        <v>Fire Spirit, Goblin Barrel, Ice Spirit, Magic Archer, Royal Delivery, Tesla, Valkyrie, Wall Breakers</v>
      </c>
      <c r="AH4887" s="5" t="str">
        <f aca="false">IF(AD4887=AF4887,AA4887,IF(AA4887="Win","Loss",IF(AA4887="Loss","Win","Draw")))</f>
        <v>Win</v>
      </c>
      <c r="AI4887" s="5" t="s">
        <v>102</v>
      </c>
    </row>
    <row r="4888" customFormat="false" ht="15" hidden="false" customHeight="true" outlineLevel="0" collapsed="false">
      <c r="A4888" s="6" t="s">
        <v>8815</v>
      </c>
      <c r="B4888" s="5" t="n">
        <v>2</v>
      </c>
      <c r="C4888" s="6" t="s">
        <v>1486</v>
      </c>
      <c r="D4888" s="5" t="s">
        <v>1487</v>
      </c>
      <c r="E4888" s="5" t="s">
        <v>8392</v>
      </c>
      <c r="F4888" s="5" t="s">
        <v>8393</v>
      </c>
      <c r="G4888" s="5" t="s">
        <v>974</v>
      </c>
      <c r="H4888" s="5" t="s">
        <v>391</v>
      </c>
      <c r="I4888" s="5" t="s">
        <v>177</v>
      </c>
      <c r="J4888" s="5" t="s">
        <v>83</v>
      </c>
      <c r="K4888" s="5" t="s">
        <v>188</v>
      </c>
      <c r="L4888" s="5" t="s">
        <v>93</v>
      </c>
      <c r="M4888" s="5" t="s">
        <v>89</v>
      </c>
      <c r="N4888" s="5" t="s">
        <v>215</v>
      </c>
      <c r="O4888" s="5" t="s">
        <v>173</v>
      </c>
      <c r="P4888" s="5" t="s">
        <v>86</v>
      </c>
      <c r="Q4888" s="5" t="s">
        <v>129</v>
      </c>
      <c r="R4888" s="5" t="s">
        <v>128</v>
      </c>
      <c r="S4888" s="5" t="s">
        <v>127</v>
      </c>
      <c r="T4888" s="5" t="s">
        <v>130</v>
      </c>
      <c r="U4888" s="5" t="s">
        <v>131</v>
      </c>
      <c r="V4888" s="5" t="s">
        <v>133</v>
      </c>
      <c r="W4888" s="5" t="s">
        <v>173</v>
      </c>
      <c r="X4888" s="5" t="s">
        <v>96</v>
      </c>
      <c r="Y4888" s="5" t="n">
        <v>0</v>
      </c>
      <c r="Z4888" s="5" t="n">
        <v>1</v>
      </c>
      <c r="AA4888" s="5" t="str">
        <f aca="false">IF(Y4888&gt;Z4888,"Win",IF(Y4888&lt;Z4888,"Loss","Draw"))</f>
        <v>Loss</v>
      </c>
      <c r="AB4888" s="5" t="s">
        <v>98</v>
      </c>
      <c r="AC4888" s="5" t="s">
        <v>99</v>
      </c>
      <c r="AD4888" s="5" t="s">
        <v>780</v>
      </c>
      <c r="AE4888" s="5" t="s">
        <v>8817</v>
      </c>
      <c r="AF4888" s="5" t="str">
        <f aca="false">IF(AD4888&lt;AE4888,AD4888,AE4888)</f>
        <v>Arrows, Bandit, Battle Ram, Golden Knight, Mega Knight, Minions, Mother Witch, Zappies</v>
      </c>
      <c r="AG4888" s="5" t="str">
        <f aca="false">IF(AD4888&lt;AE4888,AE4888,AD4888)</f>
        <v>Fireball, Fisherman, Monk, Royal Giant, Skeleton Dragons, The Log, Tombstone, Zappies</v>
      </c>
      <c r="AH4888" s="5" t="str">
        <f aca="false">IF(AD4888=AF4888,AA4888,IF(AA4888="Win","Loss",IF(AA4888="Loss","Win","Draw")))</f>
        <v>Win</v>
      </c>
      <c r="AI4888" s="5" t="s">
        <v>102</v>
      </c>
    </row>
    <row r="4889" customFormat="false" ht="15" hidden="false" customHeight="true" outlineLevel="0" collapsed="false">
      <c r="A4889" s="6" t="s">
        <v>8818</v>
      </c>
      <c r="B4889" s="5" t="n">
        <v>1</v>
      </c>
      <c r="C4889" s="6" t="s">
        <v>1486</v>
      </c>
      <c r="D4889" s="5" t="s">
        <v>1487</v>
      </c>
      <c r="E4889" s="6" t="s">
        <v>8819</v>
      </c>
      <c r="F4889" s="5" t="s">
        <v>8820</v>
      </c>
      <c r="G4889" s="5" t="s">
        <v>8821</v>
      </c>
      <c r="H4889" s="5" t="s">
        <v>163</v>
      </c>
      <c r="I4889" s="5" t="s">
        <v>201</v>
      </c>
      <c r="J4889" s="5" t="s">
        <v>202</v>
      </c>
      <c r="K4889" s="5" t="s">
        <v>123</v>
      </c>
      <c r="L4889" s="5" t="s">
        <v>111</v>
      </c>
      <c r="M4889" s="5" t="s">
        <v>187</v>
      </c>
      <c r="N4889" s="5" t="s">
        <v>89</v>
      </c>
      <c r="O4889" s="5" t="s">
        <v>234</v>
      </c>
      <c r="P4889" s="5" t="s">
        <v>126</v>
      </c>
      <c r="Q4889" s="5" t="s">
        <v>177</v>
      </c>
      <c r="R4889" s="5" t="s">
        <v>83</v>
      </c>
      <c r="S4889" s="5" t="s">
        <v>257</v>
      </c>
      <c r="T4889" s="5" t="s">
        <v>126</v>
      </c>
      <c r="U4889" s="5" t="s">
        <v>150</v>
      </c>
      <c r="V4889" s="5" t="s">
        <v>93</v>
      </c>
      <c r="W4889" s="5" t="s">
        <v>215</v>
      </c>
      <c r="X4889" s="5" t="s">
        <v>95</v>
      </c>
      <c r="Y4889" s="5" t="n">
        <v>0</v>
      </c>
      <c r="Z4889" s="5" t="n">
        <v>1</v>
      </c>
      <c r="AA4889" s="5" t="str">
        <f aca="false">IF(Y4889&gt;Z4889,"Win",IF(Y4889&lt;Z4889,"Loss","Draw"))</f>
        <v>Loss</v>
      </c>
      <c r="AB4889" s="5" t="s">
        <v>98</v>
      </c>
      <c r="AC4889" s="5" t="s">
        <v>99</v>
      </c>
      <c r="AD4889" s="5" t="s">
        <v>3000</v>
      </c>
      <c r="AE4889" s="5" t="s">
        <v>1106</v>
      </c>
      <c r="AF4889" s="5" t="str">
        <f aca="false">IF(AD4889&lt;AE4889,AD4889,AE4889)</f>
        <v>Barbarian Barrel, Electro Spirit, Fireball, Fisherman, Hunter, Monk, Royal Giant, Skeletons</v>
      </c>
      <c r="AG4889" s="5" t="str">
        <f aca="false">IF(AD4889&lt;AE4889,AE4889,AD4889)</f>
        <v>Bomb Tower, Goblinstein, Magic Archer, Miner, Skeletons, The Log, Tornado, Wall Breakers</v>
      </c>
      <c r="AH4889" s="5" t="str">
        <f aca="false">IF(AD4889=AF4889,AA4889,IF(AA4889="Win","Loss",IF(AA4889="Loss","Win","Draw")))</f>
        <v>Win</v>
      </c>
      <c r="AI4889" s="5" t="s">
        <v>102</v>
      </c>
    </row>
    <row r="4890" customFormat="false" ht="15" hidden="false" customHeight="true" outlineLevel="0" collapsed="false">
      <c r="A4890" s="6" t="s">
        <v>8818</v>
      </c>
      <c r="B4890" s="5" t="n">
        <v>2</v>
      </c>
      <c r="C4890" s="6" t="s">
        <v>1486</v>
      </c>
      <c r="D4890" s="5" t="s">
        <v>1487</v>
      </c>
      <c r="E4890" s="6" t="s">
        <v>8819</v>
      </c>
      <c r="F4890" s="5" t="s">
        <v>8820</v>
      </c>
      <c r="G4890" s="5" t="s">
        <v>8822</v>
      </c>
      <c r="H4890" s="5" t="s">
        <v>163</v>
      </c>
      <c r="I4890" s="5" t="s">
        <v>129</v>
      </c>
      <c r="J4890" s="5" t="s">
        <v>128</v>
      </c>
      <c r="K4890" s="5" t="s">
        <v>127</v>
      </c>
      <c r="L4890" s="5" t="s">
        <v>132</v>
      </c>
      <c r="M4890" s="5" t="s">
        <v>86</v>
      </c>
      <c r="N4890" s="5" t="s">
        <v>130</v>
      </c>
      <c r="O4890" s="5" t="s">
        <v>133</v>
      </c>
      <c r="P4890" s="5" t="s">
        <v>131</v>
      </c>
      <c r="Q4890" s="5" t="s">
        <v>90</v>
      </c>
      <c r="R4890" s="5" t="s">
        <v>172</v>
      </c>
      <c r="S4890" s="5" t="s">
        <v>208</v>
      </c>
      <c r="T4890" s="5" t="s">
        <v>193</v>
      </c>
      <c r="U4890" s="5" t="s">
        <v>118</v>
      </c>
      <c r="V4890" s="5" t="s">
        <v>89</v>
      </c>
      <c r="W4890" s="5" t="s">
        <v>116</v>
      </c>
      <c r="X4890" s="5" t="s">
        <v>111</v>
      </c>
      <c r="Y4890" s="5" t="n">
        <v>3</v>
      </c>
      <c r="Z4890" s="5" t="n">
        <v>0</v>
      </c>
      <c r="AA4890" s="5" t="str">
        <f aca="false">IF(Y4890&gt;Z4890,"Win",IF(Y4890&lt;Z4890,"Loss","Draw"))</f>
        <v>Win</v>
      </c>
      <c r="AB4890" s="5" t="s">
        <v>98</v>
      </c>
      <c r="AC4890" s="5" t="s">
        <v>99</v>
      </c>
      <c r="AD4890" s="5" t="s">
        <v>135</v>
      </c>
      <c r="AE4890" s="5" t="s">
        <v>8823</v>
      </c>
      <c r="AF4890" s="5" t="str">
        <f aca="false">IF(AD4890&lt;AE4890,AD4890,AE4890)</f>
        <v>Arrows, Bandit, Battle Ram, Electro Wizard, Golden Knight, Mega Knight, Mother Witch, Skeleton Dragons</v>
      </c>
      <c r="AG4890" s="5" t="str">
        <f aca="false">IF(AD4890&lt;AE4890,AE4890,AD4890)</f>
        <v>Guards, Ice Spirit, Miner, Mortar, Musketeer, Poison, The Log, Valkyrie</v>
      </c>
      <c r="AH4890" s="5" t="str">
        <f aca="false">IF(AD4890=AF4890,AA4890,IF(AA4890="Win","Loss",IF(AA4890="Loss","Win","Draw")))</f>
        <v>Win</v>
      </c>
      <c r="AI4890" s="5" t="s">
        <v>102</v>
      </c>
    </row>
    <row r="4891" customFormat="false" ht="15" hidden="false" customHeight="true" outlineLevel="0" collapsed="false">
      <c r="A4891" s="6" t="s">
        <v>8818</v>
      </c>
      <c r="B4891" s="5" t="n">
        <v>3</v>
      </c>
      <c r="C4891" s="6" t="s">
        <v>1486</v>
      </c>
      <c r="D4891" s="5" t="s">
        <v>1487</v>
      </c>
      <c r="E4891" s="6" t="s">
        <v>8819</v>
      </c>
      <c r="F4891" s="5" t="s">
        <v>8820</v>
      </c>
      <c r="G4891" s="5" t="s">
        <v>8824</v>
      </c>
      <c r="H4891" s="5" t="s">
        <v>163</v>
      </c>
      <c r="I4891" s="5" t="s">
        <v>203</v>
      </c>
      <c r="J4891" s="5" t="s">
        <v>151</v>
      </c>
      <c r="K4891" s="5" t="s">
        <v>159</v>
      </c>
      <c r="L4891" s="5" t="s">
        <v>153</v>
      </c>
      <c r="M4891" s="5" t="s">
        <v>204</v>
      </c>
      <c r="N4891" s="5" t="s">
        <v>157</v>
      </c>
      <c r="O4891" s="5" t="s">
        <v>118</v>
      </c>
      <c r="P4891" s="5" t="s">
        <v>88</v>
      </c>
      <c r="Q4891" s="5" t="s">
        <v>129</v>
      </c>
      <c r="R4891" s="5" t="s">
        <v>128</v>
      </c>
      <c r="S4891" s="5" t="s">
        <v>107</v>
      </c>
      <c r="T4891" s="5" t="s">
        <v>86</v>
      </c>
      <c r="U4891" s="5" t="s">
        <v>165</v>
      </c>
      <c r="V4891" s="5" t="s">
        <v>164</v>
      </c>
      <c r="W4891" s="5" t="s">
        <v>130</v>
      </c>
      <c r="X4891" s="5" t="s">
        <v>133</v>
      </c>
      <c r="Y4891" s="5" t="n">
        <v>1</v>
      </c>
      <c r="Z4891" s="5" t="n">
        <v>0</v>
      </c>
      <c r="AA4891" s="5" t="str">
        <f aca="false">IF(Y4891&gt;Z4891,"Win",IF(Y4891&lt;Z4891,"Loss","Draw"))</f>
        <v>Win</v>
      </c>
      <c r="AB4891" s="5" t="s">
        <v>98</v>
      </c>
      <c r="AC4891" s="5" t="s">
        <v>99</v>
      </c>
      <c r="AD4891" s="5" t="s">
        <v>3772</v>
      </c>
      <c r="AE4891" s="5" t="s">
        <v>3770</v>
      </c>
      <c r="AF4891" s="5" t="str">
        <f aca="false">IF(AD4891&lt;AE4891,AD4891,AE4891)</f>
        <v>Arrows, Earthquake, Goblin Cage, Golden Knight, Hog Rider, Mega Knight, Mother Witch, Skeleton Dragons</v>
      </c>
      <c r="AG4891" s="5" t="str">
        <f aca="false">IF(AD4891&lt;AE4891,AE4891,AD4891)</f>
        <v>Berserker, Cannon, Dart Goblin, Fire Spirit, Goblin Barrel, Ice Spirit, Mighty Miner, Royal Delivery</v>
      </c>
      <c r="AH4891" s="5" t="str">
        <f aca="false">IF(AD4891=AF4891,AA4891,IF(AA4891="Win","Loss",IF(AA4891="Loss","Win","Draw")))</f>
        <v>Loss</v>
      </c>
      <c r="AI4891" s="5" t="s">
        <v>102</v>
      </c>
    </row>
    <row r="4892" customFormat="false" ht="15" hidden="false" customHeight="true" outlineLevel="0" collapsed="false">
      <c r="A4892" s="6" t="s">
        <v>8825</v>
      </c>
      <c r="B4892" s="5" t="n">
        <v>1</v>
      </c>
      <c r="C4892" s="6" t="s">
        <v>1486</v>
      </c>
      <c r="D4892" s="5" t="s">
        <v>1487</v>
      </c>
      <c r="E4892" s="5" t="s">
        <v>343</v>
      </c>
      <c r="F4892" s="5" t="s">
        <v>344</v>
      </c>
      <c r="G4892" s="5" t="s">
        <v>7211</v>
      </c>
      <c r="H4892" s="5" t="s">
        <v>391</v>
      </c>
      <c r="I4892" s="5" t="s">
        <v>82</v>
      </c>
      <c r="J4892" s="5" t="s">
        <v>108</v>
      </c>
      <c r="K4892" s="5" t="s">
        <v>84</v>
      </c>
      <c r="L4892" s="5" t="s">
        <v>85</v>
      </c>
      <c r="M4892" s="5" t="s">
        <v>126</v>
      </c>
      <c r="N4892" s="5" t="s">
        <v>150</v>
      </c>
      <c r="O4892" s="5" t="s">
        <v>95</v>
      </c>
      <c r="P4892" s="5" t="s">
        <v>87</v>
      </c>
      <c r="Q4892" s="5" t="s">
        <v>137</v>
      </c>
      <c r="R4892" s="5" t="s">
        <v>91</v>
      </c>
      <c r="S4892" s="5" t="s">
        <v>114</v>
      </c>
      <c r="T4892" s="5" t="s">
        <v>242</v>
      </c>
      <c r="U4892" s="5" t="s">
        <v>97</v>
      </c>
      <c r="V4892" s="5" t="s">
        <v>157</v>
      </c>
      <c r="W4892" s="5" t="s">
        <v>87</v>
      </c>
      <c r="X4892" s="5" t="s">
        <v>116</v>
      </c>
      <c r="Y4892" s="5" t="n">
        <v>0</v>
      </c>
      <c r="Z4892" s="5" t="n">
        <v>1</v>
      </c>
      <c r="AA4892" s="5" t="str">
        <f aca="false">IF(Y4892&gt;Z4892,"Win",IF(Y4892&lt;Z4892,"Loss","Draw"))</f>
        <v>Loss</v>
      </c>
      <c r="AB4892" s="5" t="s">
        <v>98</v>
      </c>
      <c r="AC4892" s="5" t="s">
        <v>99</v>
      </c>
      <c r="AD4892" s="5" t="s">
        <v>616</v>
      </c>
      <c r="AE4892" s="5" t="s">
        <v>321</v>
      </c>
      <c r="AF4892" s="5" t="str">
        <f aca="false">IF(AD4892&lt;AE4892,AD4892,AE4892)</f>
        <v>Archers, Barbarian Barrel, Dark Prince, Electro Spirit, Lightning, Royal Hogs, Skeletons, Tesla</v>
      </c>
      <c r="AG4892" s="5" t="str">
        <f aca="false">IF(AD4892&lt;AE4892,AE4892,AD4892)</f>
        <v>Bomber, Fire Spirit, Giant Snowball, Goblin Drill, Goblins, Poison, Ronin, Tesla</v>
      </c>
      <c r="AH4892" s="5" t="str">
        <f aca="false">IF(AD4892=AF4892,AA4892,IF(AA4892="Win","Loss",IF(AA4892="Loss","Win","Draw")))</f>
        <v>Loss</v>
      </c>
      <c r="AI4892" s="5" t="s">
        <v>102</v>
      </c>
    </row>
    <row r="4893" customFormat="false" ht="15" hidden="false" customHeight="true" outlineLevel="0" collapsed="false">
      <c r="A4893" s="6" t="s">
        <v>8825</v>
      </c>
      <c r="B4893" s="5" t="n">
        <v>2</v>
      </c>
      <c r="C4893" s="6" t="s">
        <v>1486</v>
      </c>
      <c r="D4893" s="5" t="s">
        <v>1487</v>
      </c>
      <c r="E4893" s="5" t="s">
        <v>343</v>
      </c>
      <c r="F4893" s="5" t="s">
        <v>344</v>
      </c>
      <c r="G4893" s="5" t="s">
        <v>4088</v>
      </c>
      <c r="H4893" s="5" t="s">
        <v>352</v>
      </c>
      <c r="I4893" s="5" t="s">
        <v>129</v>
      </c>
      <c r="J4893" s="5" t="s">
        <v>128</v>
      </c>
      <c r="K4893" s="5" t="s">
        <v>127</v>
      </c>
      <c r="L4893" s="5" t="s">
        <v>86</v>
      </c>
      <c r="M4893" s="5" t="s">
        <v>132</v>
      </c>
      <c r="N4893" s="5" t="s">
        <v>130</v>
      </c>
      <c r="O4893" s="5" t="s">
        <v>133</v>
      </c>
      <c r="P4893" s="5" t="s">
        <v>131</v>
      </c>
      <c r="Q4893" s="5" t="s">
        <v>203</v>
      </c>
      <c r="R4893" s="5" t="s">
        <v>202</v>
      </c>
      <c r="S4893" s="5" t="s">
        <v>208</v>
      </c>
      <c r="T4893" s="5" t="s">
        <v>201</v>
      </c>
      <c r="U4893" s="5" t="s">
        <v>209</v>
      </c>
      <c r="V4893" s="5" t="s">
        <v>118</v>
      </c>
      <c r="W4893" s="5" t="s">
        <v>126</v>
      </c>
      <c r="X4893" s="5" t="s">
        <v>89</v>
      </c>
      <c r="Y4893" s="5" t="n">
        <v>0</v>
      </c>
      <c r="Z4893" s="5" t="n">
        <v>1</v>
      </c>
      <c r="AA4893" s="5" t="str">
        <f aca="false">IF(Y4893&gt;Z4893,"Win",IF(Y4893&lt;Z4893,"Loss","Draw"))</f>
        <v>Loss</v>
      </c>
      <c r="AB4893" s="5" t="s">
        <v>98</v>
      </c>
      <c r="AC4893" s="5" t="s">
        <v>99</v>
      </c>
      <c r="AD4893" s="5" t="s">
        <v>135</v>
      </c>
      <c r="AE4893" s="5" t="s">
        <v>7212</v>
      </c>
      <c r="AF4893" s="5" t="str">
        <f aca="false">IF(AD4893&lt;AE4893,AD4893,AE4893)</f>
        <v>Arrows, Bandit, Battle Ram, Electro Wizard, Golden Knight, Mega Knight, Mother Witch, Skeleton Dragons</v>
      </c>
      <c r="AG4893" s="5" t="str">
        <f aca="false">IF(AD4893&lt;AE4893,AE4893,AD4893)</f>
        <v>Goblin Barrel, Ice Spirit, Inferno Tower, Magic Archer, Skeletons, The Log, Valkyrie, Wall Breakers</v>
      </c>
      <c r="AH4893" s="5" t="str">
        <f aca="false">IF(AD4893=AF4893,AA4893,IF(AA4893="Win","Loss",IF(AA4893="Loss","Win","Draw")))</f>
        <v>Loss</v>
      </c>
      <c r="AI4893" s="5" t="s">
        <v>102</v>
      </c>
    </row>
    <row r="4894" customFormat="false" ht="15" hidden="false" customHeight="true" outlineLevel="0" collapsed="false">
      <c r="A4894" s="6" t="s">
        <v>8826</v>
      </c>
      <c r="B4894" s="5" t="n">
        <v>1</v>
      </c>
      <c r="C4894" s="6" t="s">
        <v>1486</v>
      </c>
      <c r="D4894" s="5" t="s">
        <v>1487</v>
      </c>
      <c r="E4894" s="5" t="s">
        <v>1452</v>
      </c>
      <c r="F4894" s="5" t="s">
        <v>1453</v>
      </c>
      <c r="G4894" s="5" t="s">
        <v>8827</v>
      </c>
      <c r="H4894" s="5" t="s">
        <v>163</v>
      </c>
      <c r="I4894" s="5" t="s">
        <v>114</v>
      </c>
      <c r="J4894" s="5" t="s">
        <v>241</v>
      </c>
      <c r="K4894" s="5" t="s">
        <v>87</v>
      </c>
      <c r="L4894" s="5" t="s">
        <v>137</v>
      </c>
      <c r="M4894" s="5" t="s">
        <v>116</v>
      </c>
      <c r="N4894" s="5" t="s">
        <v>126</v>
      </c>
      <c r="O4894" s="5" t="s">
        <v>157</v>
      </c>
      <c r="P4894" s="5" t="s">
        <v>242</v>
      </c>
      <c r="Q4894" s="5" t="s">
        <v>177</v>
      </c>
      <c r="R4894" s="5" t="s">
        <v>95</v>
      </c>
      <c r="S4894" s="5" t="s">
        <v>124</v>
      </c>
      <c r="T4894" s="5" t="s">
        <v>257</v>
      </c>
      <c r="U4894" s="5" t="s">
        <v>215</v>
      </c>
      <c r="V4894" s="5" t="s">
        <v>93</v>
      </c>
      <c r="W4894" s="5" t="s">
        <v>126</v>
      </c>
      <c r="X4894" s="5" t="s">
        <v>150</v>
      </c>
      <c r="Y4894" s="5" t="n">
        <v>1</v>
      </c>
      <c r="Z4894" s="5" t="n">
        <v>0</v>
      </c>
      <c r="AA4894" s="5" t="str">
        <f aca="false">IF(Y4894&gt;Z4894,"Win",IF(Y4894&lt;Z4894,"Loss","Draw"))</f>
        <v>Win</v>
      </c>
      <c r="AB4894" s="5" t="s">
        <v>98</v>
      </c>
      <c r="AC4894" s="5" t="s">
        <v>99</v>
      </c>
      <c r="AD4894" s="5" t="s">
        <v>243</v>
      </c>
      <c r="AE4894" s="5" t="s">
        <v>429</v>
      </c>
      <c r="AF4894" s="5" t="str">
        <f aca="false">IF(AD4894&lt;AE4894,AD4894,AE4894)</f>
        <v>Barbarian Barrel, Electro Spirit, Fireball, Fisherman, Hunter, Royal Ghost, Royal Giant, Skeletons</v>
      </c>
      <c r="AG4894" s="5" t="str">
        <f aca="false">IF(AD4894&lt;AE4894,AE4894,AD4894)</f>
        <v>Bomber, Fire Spirit, Giant Snowball, Goblin Drill, Knight, Poison, Skeletons, Tesla</v>
      </c>
      <c r="AH4894" s="5" t="str">
        <f aca="false">IF(AD4894=AF4894,AA4894,IF(AA4894="Win","Loss",IF(AA4894="Loss","Win","Draw")))</f>
        <v>Loss</v>
      </c>
      <c r="AI4894" s="5" t="s">
        <v>102</v>
      </c>
    </row>
    <row r="4895" customFormat="false" ht="15" hidden="false" customHeight="true" outlineLevel="0" collapsed="false">
      <c r="A4895" s="6" t="s">
        <v>8826</v>
      </c>
      <c r="B4895" s="5" t="n">
        <v>2</v>
      </c>
      <c r="C4895" s="6" t="s">
        <v>1486</v>
      </c>
      <c r="D4895" s="5" t="s">
        <v>1487</v>
      </c>
      <c r="E4895" s="5" t="s">
        <v>1452</v>
      </c>
      <c r="F4895" s="5" t="s">
        <v>1453</v>
      </c>
      <c r="G4895" s="5" t="s">
        <v>8828</v>
      </c>
      <c r="H4895" s="5" t="s">
        <v>163</v>
      </c>
      <c r="I4895" s="5" t="s">
        <v>82</v>
      </c>
      <c r="J4895" s="5" t="s">
        <v>151</v>
      </c>
      <c r="K4895" s="5" t="s">
        <v>152</v>
      </c>
      <c r="L4895" s="5" t="s">
        <v>85</v>
      </c>
      <c r="M4895" s="5" t="s">
        <v>150</v>
      </c>
      <c r="N4895" s="5" t="s">
        <v>89</v>
      </c>
      <c r="O4895" s="5" t="s">
        <v>153</v>
      </c>
      <c r="P4895" s="5" t="s">
        <v>88</v>
      </c>
      <c r="Q4895" s="5" t="s">
        <v>127</v>
      </c>
      <c r="R4895" s="5" t="s">
        <v>91</v>
      </c>
      <c r="S4895" s="5" t="s">
        <v>128</v>
      </c>
      <c r="T4895" s="5" t="s">
        <v>133</v>
      </c>
      <c r="U4895" s="5" t="s">
        <v>97</v>
      </c>
      <c r="V4895" s="5" t="s">
        <v>86</v>
      </c>
      <c r="W4895" s="5" t="s">
        <v>132</v>
      </c>
      <c r="X4895" s="5" t="s">
        <v>130</v>
      </c>
      <c r="Y4895" s="5" t="n">
        <v>3</v>
      </c>
      <c r="Z4895" s="5" t="n">
        <v>0</v>
      </c>
      <c r="AA4895" s="5" t="str">
        <f aca="false">IF(Y4895&gt;Z4895,"Win",IF(Y4895&lt;Z4895,"Loss","Draw"))</f>
        <v>Win</v>
      </c>
      <c r="AB4895" s="5" t="s">
        <v>98</v>
      </c>
      <c r="AC4895" s="5" t="s">
        <v>99</v>
      </c>
      <c r="AD4895" s="5" t="s">
        <v>858</v>
      </c>
      <c r="AE4895" s="5" t="s">
        <v>1484</v>
      </c>
      <c r="AF4895" s="5" t="str">
        <f aca="false">IF(AD4895&lt;AE4895,AD4895,AE4895)</f>
        <v>Arrows, Battle Ram, Electro Wizard, Goblins, Golden Knight, Mother Witch, Ronin, Skeleton Dragons</v>
      </c>
      <c r="AG4895" s="5" t="str">
        <f aca="false">IF(AD4895&lt;AE4895,AE4895,AD4895)</f>
        <v>Baby Dragon, Berserker, Cannon, Electro Spirit, Lightning, Mighty Miner, Royal Hogs, The Log</v>
      </c>
      <c r="AH4895" s="5" t="str">
        <f aca="false">IF(AD4895=AF4895,AA4895,IF(AA4895="Win","Loss",IF(AA4895="Loss","Win","Draw")))</f>
        <v>Loss</v>
      </c>
      <c r="AI4895" s="5" t="s">
        <v>102</v>
      </c>
    </row>
    <row r="4896" customFormat="false" ht="15" hidden="false" customHeight="true" outlineLevel="0" collapsed="false">
      <c r="A4896" s="6" t="s">
        <v>8829</v>
      </c>
      <c r="B4896" s="5" t="n">
        <v>1</v>
      </c>
      <c r="C4896" s="6" t="s">
        <v>1486</v>
      </c>
      <c r="D4896" s="5" t="s">
        <v>1487</v>
      </c>
      <c r="E4896" s="5" t="s">
        <v>1496</v>
      </c>
      <c r="F4896" s="5" t="s">
        <v>1497</v>
      </c>
      <c r="G4896" s="5" t="s">
        <v>8830</v>
      </c>
      <c r="H4896" s="5" t="s">
        <v>391</v>
      </c>
      <c r="I4896" s="5" t="s">
        <v>82</v>
      </c>
      <c r="J4896" s="5" t="s">
        <v>151</v>
      </c>
      <c r="K4896" s="5" t="s">
        <v>152</v>
      </c>
      <c r="L4896" s="5" t="s">
        <v>85</v>
      </c>
      <c r="M4896" s="5" t="s">
        <v>150</v>
      </c>
      <c r="N4896" s="5" t="s">
        <v>89</v>
      </c>
      <c r="O4896" s="5" t="s">
        <v>153</v>
      </c>
      <c r="P4896" s="5" t="s">
        <v>126</v>
      </c>
      <c r="Q4896" s="5" t="s">
        <v>129</v>
      </c>
      <c r="R4896" s="5" t="s">
        <v>91</v>
      </c>
      <c r="S4896" s="5" t="s">
        <v>124</v>
      </c>
      <c r="T4896" s="5" t="s">
        <v>109</v>
      </c>
      <c r="U4896" s="5" t="s">
        <v>223</v>
      </c>
      <c r="V4896" s="5" t="s">
        <v>112</v>
      </c>
      <c r="W4896" s="5" t="s">
        <v>113</v>
      </c>
      <c r="X4896" s="5" t="s">
        <v>93</v>
      </c>
      <c r="Y4896" s="5" t="n">
        <v>1</v>
      </c>
      <c r="Z4896" s="5" t="n">
        <v>0</v>
      </c>
      <c r="AA4896" s="5" t="str">
        <f aca="false">IF(Y4896&gt;Z4896,"Win",IF(Y4896&lt;Z4896,"Loss","Draw"))</f>
        <v>Win</v>
      </c>
      <c r="AB4896" s="5" t="s">
        <v>98</v>
      </c>
      <c r="AC4896" s="5" t="s">
        <v>99</v>
      </c>
      <c r="AD4896" s="5" t="s">
        <v>155</v>
      </c>
      <c r="AE4896" s="5" t="s">
        <v>1500</v>
      </c>
      <c r="AF4896" s="5" t="str">
        <f aca="false">IF(AD4896&lt;AE4896,AD4896,AE4896)</f>
        <v>Baby Dragon, Cannon, Electro Spirit, Lightning, Mighty Miner, Royal Hogs, Skeletons, The Log</v>
      </c>
      <c r="AG4896" s="5" t="str">
        <f aca="false">IF(AD4896&lt;AE4896,AE4896,AD4896)</f>
        <v>Fireball, Furnace, Goblins, Mega Knight, Ram Rider, Royal Ghost, Spirit Empress, Zap</v>
      </c>
      <c r="AH4896" s="5" t="str">
        <f aca="false">IF(AD4896=AF4896,AA4896,IF(AA4896="Win","Loss",IF(AA4896="Loss","Win","Draw")))</f>
        <v>Win</v>
      </c>
      <c r="AI4896" s="5" t="s">
        <v>102</v>
      </c>
    </row>
    <row r="4897" customFormat="false" ht="15" hidden="false" customHeight="true" outlineLevel="0" collapsed="false">
      <c r="A4897" s="6" t="s">
        <v>8829</v>
      </c>
      <c r="B4897" s="5" t="n">
        <v>2</v>
      </c>
      <c r="C4897" s="6" t="s">
        <v>1486</v>
      </c>
      <c r="D4897" s="5" t="s">
        <v>1487</v>
      </c>
      <c r="E4897" s="5" t="s">
        <v>1496</v>
      </c>
      <c r="F4897" s="5" t="s">
        <v>1497</v>
      </c>
      <c r="G4897" s="5" t="s">
        <v>8831</v>
      </c>
      <c r="H4897" s="5" t="s">
        <v>391</v>
      </c>
      <c r="I4897" s="5" t="s">
        <v>177</v>
      </c>
      <c r="J4897" s="5" t="s">
        <v>83</v>
      </c>
      <c r="K4897" s="5" t="s">
        <v>95</v>
      </c>
      <c r="L4897" s="5" t="s">
        <v>93</v>
      </c>
      <c r="M4897" s="5" t="s">
        <v>188</v>
      </c>
      <c r="N4897" s="5" t="s">
        <v>215</v>
      </c>
      <c r="O4897" s="5" t="s">
        <v>173</v>
      </c>
      <c r="P4897" s="5" t="s">
        <v>86</v>
      </c>
      <c r="Q4897" s="5" t="s">
        <v>185</v>
      </c>
      <c r="R4897" s="5" t="s">
        <v>128</v>
      </c>
      <c r="S4897" s="5" t="s">
        <v>114</v>
      </c>
      <c r="T4897" s="5" t="s">
        <v>187</v>
      </c>
      <c r="U4897" s="5" t="s">
        <v>173</v>
      </c>
      <c r="V4897" s="5" t="s">
        <v>137</v>
      </c>
      <c r="W4897" s="5" t="s">
        <v>153</v>
      </c>
      <c r="X4897" s="5" t="s">
        <v>117</v>
      </c>
      <c r="Y4897" s="5" t="n">
        <v>1</v>
      </c>
      <c r="Z4897" s="5" t="n">
        <v>0</v>
      </c>
      <c r="AA4897" s="5" t="str">
        <f aca="false">IF(Y4897&gt;Z4897,"Win",IF(Y4897&lt;Z4897,"Loss","Draw"))</f>
        <v>Win</v>
      </c>
      <c r="AB4897" s="5" t="s">
        <v>98</v>
      </c>
      <c r="AC4897" s="5" t="s">
        <v>99</v>
      </c>
      <c r="AD4897" s="5" t="s">
        <v>371</v>
      </c>
      <c r="AE4897" s="5" t="s">
        <v>7321</v>
      </c>
      <c r="AF4897" s="5" t="str">
        <f aca="false">IF(AD4897&lt;AE4897,AD4897,AE4897)</f>
        <v>Barbarian Barrel, Fireball, Fisherman, Monk, Royal Giant, Skeleton Dragons, Tombstone, Zappies</v>
      </c>
      <c r="AG4897" s="5" t="str">
        <f aca="false">IF(AD4897&lt;AE4897,AE4897,AD4897)</f>
        <v>Cannon, Executioner, Giant Skeleton, Giant Snowball, Goblin Drill, Golden Knight, Tornado, Zappies</v>
      </c>
      <c r="AH4897" s="5" t="str">
        <f aca="false">IF(AD4897=AF4897,AA4897,IF(AA4897="Win","Loss",IF(AA4897="Loss","Win","Draw")))</f>
        <v>Win</v>
      </c>
      <c r="AI4897" s="5" t="s">
        <v>102</v>
      </c>
    </row>
    <row r="4898" customFormat="false" ht="15" hidden="false" customHeight="true" outlineLevel="0" collapsed="false">
      <c r="A4898" s="6" t="s">
        <v>8832</v>
      </c>
      <c r="B4898" s="5" t="n">
        <v>1</v>
      </c>
      <c r="C4898" s="6" t="s">
        <v>1486</v>
      </c>
      <c r="D4898" s="5" t="s">
        <v>1487</v>
      </c>
      <c r="E4898" s="5" t="s">
        <v>3347</v>
      </c>
      <c r="F4898" s="5" t="s">
        <v>3348</v>
      </c>
      <c r="G4898" s="5" t="s">
        <v>8833</v>
      </c>
      <c r="H4898" s="5" t="s">
        <v>391</v>
      </c>
      <c r="I4898" s="5" t="s">
        <v>185</v>
      </c>
      <c r="J4898" s="5" t="s">
        <v>186</v>
      </c>
      <c r="K4898" s="5" t="s">
        <v>109</v>
      </c>
      <c r="L4898" s="5" t="s">
        <v>153</v>
      </c>
      <c r="M4898" s="5" t="s">
        <v>173</v>
      </c>
      <c r="N4898" s="5" t="s">
        <v>187</v>
      </c>
      <c r="O4898" s="5" t="s">
        <v>117</v>
      </c>
      <c r="P4898" s="5" t="s">
        <v>111</v>
      </c>
      <c r="Q4898" s="5" t="s">
        <v>152</v>
      </c>
      <c r="R4898" s="5" t="s">
        <v>108</v>
      </c>
      <c r="S4898" s="5" t="s">
        <v>82</v>
      </c>
      <c r="T4898" s="5" t="s">
        <v>153</v>
      </c>
      <c r="U4898" s="5" t="s">
        <v>89</v>
      </c>
      <c r="V4898" s="5" t="s">
        <v>88</v>
      </c>
      <c r="W4898" s="5" t="s">
        <v>150</v>
      </c>
      <c r="X4898" s="5" t="s">
        <v>85</v>
      </c>
      <c r="Y4898" s="5" t="n">
        <v>1</v>
      </c>
      <c r="Z4898" s="5" t="n">
        <v>0</v>
      </c>
      <c r="AA4898" s="5" t="str">
        <f aca="false">IF(Y4898&gt;Z4898,"Win",IF(Y4898&lt;Z4898,"Loss","Draw"))</f>
        <v>Win</v>
      </c>
      <c r="AB4898" s="5" t="s">
        <v>98</v>
      </c>
      <c r="AC4898" s="5" t="s">
        <v>99</v>
      </c>
      <c r="AD4898" s="5" t="s">
        <v>4266</v>
      </c>
      <c r="AE4898" s="5" t="s">
        <v>2456</v>
      </c>
      <c r="AF4898" s="5" t="str">
        <f aca="false">IF(AD4898&lt;AE4898,AD4898,AE4898)</f>
        <v>Baby Dragon, Berserker, Cannon, Dark Prince, Electro Spirit, Lightning, Royal Hogs, The Log</v>
      </c>
      <c r="AG4898" s="5" t="str">
        <f aca="false">IF(AD4898&lt;AE4898,AE4898,AD4898)</f>
        <v>Balloon, Cannon, Executioner, Giant Skeleton, Miner, Tornado, Zap, Zappies</v>
      </c>
      <c r="AH4898" s="5" t="str">
        <f aca="false">IF(AD4898=AF4898,AA4898,IF(AA4898="Win","Loss",IF(AA4898="Loss","Win","Draw")))</f>
        <v>Loss</v>
      </c>
      <c r="AI4898" s="5" t="s">
        <v>102</v>
      </c>
    </row>
    <row r="4899" customFormat="false" ht="15" hidden="false" customHeight="true" outlineLevel="0" collapsed="false">
      <c r="A4899" s="6" t="s">
        <v>8832</v>
      </c>
      <c r="B4899" s="5" t="n">
        <v>2</v>
      </c>
      <c r="C4899" s="6" t="s">
        <v>1486</v>
      </c>
      <c r="D4899" s="5" t="s">
        <v>1487</v>
      </c>
      <c r="E4899" s="5" t="s">
        <v>3347</v>
      </c>
      <c r="F4899" s="5" t="s">
        <v>3348</v>
      </c>
      <c r="G4899" s="5" t="s">
        <v>2549</v>
      </c>
      <c r="H4899" s="5" t="s">
        <v>391</v>
      </c>
      <c r="I4899" s="5" t="s">
        <v>203</v>
      </c>
      <c r="J4899" s="5" t="s">
        <v>202</v>
      </c>
      <c r="K4899" s="5" t="s">
        <v>201</v>
      </c>
      <c r="L4899" s="5" t="s">
        <v>157</v>
      </c>
      <c r="M4899" s="5" t="s">
        <v>204</v>
      </c>
      <c r="N4899" s="5" t="s">
        <v>87</v>
      </c>
      <c r="O4899" s="5" t="s">
        <v>118</v>
      </c>
      <c r="P4899" s="5" t="s">
        <v>208</v>
      </c>
      <c r="Q4899" s="5" t="s">
        <v>90</v>
      </c>
      <c r="R4899" s="5" t="s">
        <v>91</v>
      </c>
      <c r="S4899" s="5" t="s">
        <v>92</v>
      </c>
      <c r="T4899" s="5" t="s">
        <v>96</v>
      </c>
      <c r="U4899" s="5" t="s">
        <v>95</v>
      </c>
      <c r="V4899" s="5" t="s">
        <v>94</v>
      </c>
      <c r="W4899" s="5" t="s">
        <v>93</v>
      </c>
      <c r="X4899" s="5" t="s">
        <v>125</v>
      </c>
      <c r="Y4899" s="5" t="n">
        <v>1</v>
      </c>
      <c r="Z4899" s="5" t="n">
        <v>0</v>
      </c>
      <c r="AA4899" s="5" t="str">
        <f aca="false">IF(Y4899&gt;Z4899,"Win",IF(Y4899&lt;Z4899,"Loss","Draw"))</f>
        <v>Win</v>
      </c>
      <c r="AB4899" s="5" t="s">
        <v>98</v>
      </c>
      <c r="AC4899" s="5" t="s">
        <v>99</v>
      </c>
      <c r="AD4899" s="5" t="s">
        <v>721</v>
      </c>
      <c r="AE4899" s="5" t="s">
        <v>216</v>
      </c>
      <c r="AF4899" s="5" t="str">
        <f aca="false">IF(AD4899&lt;AE4899,AD4899,AE4899)</f>
        <v>Barbarian Barrel, Cannon Cart, Fireball, Goblins, Minions, Mortar, Rascals, Skeleton Barrel</v>
      </c>
      <c r="AG4899" s="5" t="str">
        <f aca="false">IF(AD4899&lt;AE4899,AE4899,AD4899)</f>
        <v>Fire Spirit, Goblin Barrel, Ice Spirit, Magic Archer, Royal Delivery, Tesla, Valkyrie, Wall Breakers</v>
      </c>
      <c r="AH4899" s="5" t="str">
        <f aca="false">IF(AD4899=AF4899,AA4899,IF(AA4899="Win","Loss",IF(AA4899="Loss","Win","Draw")))</f>
        <v>Loss</v>
      </c>
      <c r="AI4899" s="5" t="s">
        <v>102</v>
      </c>
    </row>
    <row r="4900" customFormat="false" ht="15" hidden="false" customHeight="true" outlineLevel="0" collapsed="false">
      <c r="A4900" s="6" t="s">
        <v>8834</v>
      </c>
      <c r="B4900" s="5" t="n">
        <v>1</v>
      </c>
      <c r="C4900" s="6" t="s">
        <v>1486</v>
      </c>
      <c r="D4900" s="5" t="s">
        <v>1487</v>
      </c>
      <c r="E4900" s="5" t="s">
        <v>3753</v>
      </c>
      <c r="F4900" s="5" t="s">
        <v>3754</v>
      </c>
      <c r="G4900" s="5" t="s">
        <v>8835</v>
      </c>
      <c r="H4900" s="5" t="s">
        <v>163</v>
      </c>
      <c r="I4900" s="5" t="s">
        <v>177</v>
      </c>
      <c r="J4900" s="5" t="s">
        <v>219</v>
      </c>
      <c r="K4900" s="5" t="s">
        <v>83</v>
      </c>
      <c r="L4900" s="5" t="s">
        <v>93</v>
      </c>
      <c r="M4900" s="5" t="s">
        <v>188</v>
      </c>
      <c r="N4900" s="5" t="s">
        <v>215</v>
      </c>
      <c r="O4900" s="5" t="s">
        <v>173</v>
      </c>
      <c r="P4900" s="5" t="s">
        <v>89</v>
      </c>
      <c r="Q4900" s="5" t="s">
        <v>152</v>
      </c>
      <c r="R4900" s="5" t="s">
        <v>139</v>
      </c>
      <c r="S4900" s="5" t="s">
        <v>107</v>
      </c>
      <c r="T4900" s="5" t="s">
        <v>306</v>
      </c>
      <c r="U4900" s="5" t="s">
        <v>97</v>
      </c>
      <c r="V4900" s="5" t="s">
        <v>85</v>
      </c>
      <c r="W4900" s="5" t="s">
        <v>187</v>
      </c>
      <c r="X4900" s="5" t="s">
        <v>95</v>
      </c>
      <c r="Y4900" s="5" t="n">
        <v>1</v>
      </c>
      <c r="Z4900" s="5" t="n">
        <v>0</v>
      </c>
      <c r="AA4900" s="5" t="str">
        <f aca="false">IF(Y4900&gt;Z4900,"Win",IF(Y4900&lt;Z4900,"Loss","Draw"))</f>
        <v>Win</v>
      </c>
      <c r="AB4900" s="5" t="s">
        <v>98</v>
      </c>
      <c r="AC4900" s="5" t="s">
        <v>99</v>
      </c>
      <c r="AD4900" s="5" t="s">
        <v>316</v>
      </c>
      <c r="AE4900" s="5" t="s">
        <v>964</v>
      </c>
      <c r="AF4900" s="5" t="str">
        <f aca="false">IF(AD4900&lt;AE4900,AD4900,AE4900)</f>
        <v>Baby Dragon, Barbarian Barrel, Goblin Cage, Golem, Lightning, Mega Minion, Ronin, Tornado</v>
      </c>
      <c r="AG4900" s="5" t="str">
        <f aca="false">IF(AD4900&lt;AE4900,AE4900,AD4900)</f>
        <v>Fireball, Fisherman, Monk, Royal Giant, The Log, Tombstone, Wizard, Zappies</v>
      </c>
      <c r="AH4900" s="5" t="str">
        <f aca="false">IF(AD4900=AF4900,AA4900,IF(AA4900="Win","Loss",IF(AA4900="Loss","Win","Draw")))</f>
        <v>Loss</v>
      </c>
      <c r="AI4900" s="5" t="s">
        <v>102</v>
      </c>
    </row>
    <row r="4901" customFormat="false" ht="15" hidden="false" customHeight="true" outlineLevel="0" collapsed="false">
      <c r="A4901" s="6" t="s">
        <v>8834</v>
      </c>
      <c r="B4901" s="5" t="n">
        <v>2</v>
      </c>
      <c r="C4901" s="6" t="s">
        <v>1486</v>
      </c>
      <c r="D4901" s="5" t="s">
        <v>1487</v>
      </c>
      <c r="E4901" s="5" t="s">
        <v>3753</v>
      </c>
      <c r="F4901" s="5" t="s">
        <v>3754</v>
      </c>
      <c r="G4901" s="5" t="s">
        <v>7231</v>
      </c>
      <c r="H4901" s="5" t="s">
        <v>391</v>
      </c>
      <c r="I4901" s="5" t="s">
        <v>203</v>
      </c>
      <c r="J4901" s="5" t="s">
        <v>151</v>
      </c>
      <c r="K4901" s="5" t="s">
        <v>159</v>
      </c>
      <c r="L4901" s="5" t="s">
        <v>126</v>
      </c>
      <c r="M4901" s="5" t="s">
        <v>157</v>
      </c>
      <c r="N4901" s="5" t="s">
        <v>118</v>
      </c>
      <c r="O4901" s="5" t="s">
        <v>234</v>
      </c>
      <c r="P4901" s="5" t="s">
        <v>204</v>
      </c>
      <c r="Q4901" s="5" t="s">
        <v>177</v>
      </c>
      <c r="R4901" s="5" t="s">
        <v>188</v>
      </c>
      <c r="S4901" s="5" t="s">
        <v>83</v>
      </c>
      <c r="T4901" s="5" t="s">
        <v>133</v>
      </c>
      <c r="U4901" s="5" t="s">
        <v>215</v>
      </c>
      <c r="V4901" s="5" t="s">
        <v>93</v>
      </c>
      <c r="W4901" s="5" t="s">
        <v>86</v>
      </c>
      <c r="X4901" s="5" t="s">
        <v>89</v>
      </c>
      <c r="Y4901" s="5" t="n">
        <v>1</v>
      </c>
      <c r="Z4901" s="5" t="n">
        <v>0</v>
      </c>
      <c r="AA4901" s="5" t="str">
        <f aca="false">IF(Y4901&gt;Z4901,"Win",IF(Y4901&lt;Z4901,"Loss","Draw"))</f>
        <v>Win</v>
      </c>
      <c r="AB4901" s="5" t="s">
        <v>98</v>
      </c>
      <c r="AC4901" s="5" t="s">
        <v>99</v>
      </c>
      <c r="AD4901" s="5" t="s">
        <v>7362</v>
      </c>
      <c r="AE4901" s="5" t="s">
        <v>494</v>
      </c>
      <c r="AF4901" s="5" t="str">
        <f aca="false">IF(AD4901&lt;AE4901,AD4901,AE4901)</f>
        <v>Bomb Tower, Dart Goblin, Fire Spirit, Goblin Barrel, Ice Spirit, Mighty Miner, Royal Delivery, Skeletons</v>
      </c>
      <c r="AG4901" s="5" t="str">
        <f aca="false">IF(AD4901&lt;AE4901,AE4901,AD4901)</f>
        <v>Fireball, Fisherman, Monk, Mother Witch, Royal Giant, Skeleton Dragons, The Log, Tombstone</v>
      </c>
      <c r="AH4901" s="5" t="str">
        <f aca="false">IF(AD4901=AF4901,AA4901,IF(AA4901="Win","Loss",IF(AA4901="Loss","Win","Draw")))</f>
        <v>Win</v>
      </c>
      <c r="AI4901" s="5" t="s">
        <v>102</v>
      </c>
    </row>
    <row r="4902" customFormat="false" ht="15" hidden="false" customHeight="true" outlineLevel="0" collapsed="false">
      <c r="A4902" s="6" t="s">
        <v>8836</v>
      </c>
      <c r="B4902" s="5" t="n">
        <v>1</v>
      </c>
      <c r="C4902" s="6" t="s">
        <v>1486</v>
      </c>
      <c r="D4902" s="5" t="s">
        <v>1487</v>
      </c>
      <c r="E4902" s="5" t="s">
        <v>741</v>
      </c>
      <c r="F4902" s="5" t="s">
        <v>742</v>
      </c>
      <c r="G4902" s="5" t="s">
        <v>1488</v>
      </c>
      <c r="H4902" s="5" t="s">
        <v>352</v>
      </c>
      <c r="I4902" s="5" t="s">
        <v>87</v>
      </c>
      <c r="J4902" s="5" t="s">
        <v>95</v>
      </c>
      <c r="K4902" s="5" t="s">
        <v>113</v>
      </c>
      <c r="L4902" s="5" t="s">
        <v>241</v>
      </c>
      <c r="M4902" s="5" t="s">
        <v>118</v>
      </c>
      <c r="N4902" s="5" t="s">
        <v>116</v>
      </c>
      <c r="O4902" s="5" t="s">
        <v>115</v>
      </c>
      <c r="P4902" s="5" t="s">
        <v>126</v>
      </c>
      <c r="Q4902" s="5" t="s">
        <v>203</v>
      </c>
      <c r="R4902" s="5" t="s">
        <v>202</v>
      </c>
      <c r="S4902" s="5" t="s">
        <v>208</v>
      </c>
      <c r="T4902" s="5" t="s">
        <v>201</v>
      </c>
      <c r="U4902" s="5" t="s">
        <v>204</v>
      </c>
      <c r="V4902" s="5" t="s">
        <v>118</v>
      </c>
      <c r="W4902" s="5" t="s">
        <v>157</v>
      </c>
      <c r="X4902" s="5" t="s">
        <v>234</v>
      </c>
      <c r="Y4902" s="5" t="n">
        <v>0</v>
      </c>
      <c r="Z4902" s="5" t="n">
        <v>1</v>
      </c>
      <c r="AA4902" s="5" t="str">
        <f aca="false">IF(Y4902&gt;Z4902,"Win",IF(Y4902&lt;Z4902,"Loss","Draw"))</f>
        <v>Loss</v>
      </c>
      <c r="AB4902" s="5" t="s">
        <v>98</v>
      </c>
      <c r="AC4902" s="5" t="s">
        <v>99</v>
      </c>
      <c r="AD4902" s="5" t="s">
        <v>776</v>
      </c>
      <c r="AE4902" s="5" t="s">
        <v>1489</v>
      </c>
      <c r="AF4902" s="5" t="str">
        <f aca="false">IF(AD4902&lt;AE4902,AD4902,AE4902)</f>
        <v>Barbarian Barrel, Furnace, Graveyard, Ice Spirit, Knight, Poison, Skeletons, Tesla</v>
      </c>
      <c r="AG4902" s="5" t="str">
        <f aca="false">IF(AD4902&lt;AE4902,AE4902,AD4902)</f>
        <v>Bomb Tower, Fire Spirit, Goblin Barrel, Ice Spirit, Magic Archer, Royal Delivery, Valkyrie, Wall Breakers</v>
      </c>
      <c r="AH4902" s="5" t="str">
        <f aca="false">IF(AD4902=AF4902,AA4902,IF(AA4902="Win","Loss",IF(AA4902="Loss","Win","Draw")))</f>
        <v>Loss</v>
      </c>
      <c r="AI4902" s="5" t="s">
        <v>102</v>
      </c>
    </row>
    <row r="4903" customFormat="false" ht="15" hidden="false" customHeight="true" outlineLevel="0" collapsed="false">
      <c r="A4903" s="6" t="s">
        <v>8836</v>
      </c>
      <c r="B4903" s="5" t="n">
        <v>2</v>
      </c>
      <c r="C4903" s="6" t="s">
        <v>1486</v>
      </c>
      <c r="D4903" s="5" t="s">
        <v>1487</v>
      </c>
      <c r="E4903" s="5" t="s">
        <v>741</v>
      </c>
      <c r="F4903" s="5" t="s">
        <v>742</v>
      </c>
      <c r="G4903" s="5" t="s">
        <v>1490</v>
      </c>
      <c r="H4903" s="5" t="s">
        <v>352</v>
      </c>
      <c r="I4903" s="5" t="s">
        <v>82</v>
      </c>
      <c r="J4903" s="5" t="s">
        <v>151</v>
      </c>
      <c r="K4903" s="5" t="s">
        <v>152</v>
      </c>
      <c r="L4903" s="5" t="s">
        <v>85</v>
      </c>
      <c r="M4903" s="5" t="s">
        <v>150</v>
      </c>
      <c r="N4903" s="5" t="s">
        <v>89</v>
      </c>
      <c r="O4903" s="5" t="s">
        <v>153</v>
      </c>
      <c r="P4903" s="5" t="s">
        <v>88</v>
      </c>
      <c r="Q4903" s="5" t="s">
        <v>177</v>
      </c>
      <c r="R4903" s="5" t="s">
        <v>95</v>
      </c>
      <c r="S4903" s="5" t="s">
        <v>107</v>
      </c>
      <c r="T4903" s="5" t="s">
        <v>178</v>
      </c>
      <c r="U4903" s="5" t="s">
        <v>150</v>
      </c>
      <c r="V4903" s="5" t="s">
        <v>93</v>
      </c>
      <c r="W4903" s="5" t="s">
        <v>97</v>
      </c>
      <c r="X4903" s="5" t="s">
        <v>86</v>
      </c>
      <c r="Y4903" s="5" t="n">
        <v>1</v>
      </c>
      <c r="Z4903" s="5" t="n">
        <v>0</v>
      </c>
      <c r="AA4903" s="5" t="str">
        <f aca="false">IF(Y4903&gt;Z4903,"Win",IF(Y4903&lt;Z4903,"Loss","Draw"))</f>
        <v>Win</v>
      </c>
      <c r="AB4903" s="5" t="s">
        <v>98</v>
      </c>
      <c r="AC4903" s="5" t="s">
        <v>99</v>
      </c>
      <c r="AD4903" s="5" t="s">
        <v>858</v>
      </c>
      <c r="AE4903" s="5" t="s">
        <v>1491</v>
      </c>
      <c r="AF4903" s="5" t="str">
        <f aca="false">IF(AD4903&lt;AE4903,AD4903,AE4903)</f>
        <v>Baby Dragon, Berserker, Cannon, Electro Spirit, Lightning, Mighty Miner, Royal Hogs, The Log</v>
      </c>
      <c r="AG4903" s="5" t="str">
        <f aca="false">IF(AD4903&lt;AE4903,AE4903,AD4903)</f>
        <v>Barbarian Barrel, Electro Spirit, Fireball, Goblin Cage, Phoenix, Ronin, Royal Giant, Skeleton Dragons</v>
      </c>
      <c r="AH4903" s="5" t="str">
        <f aca="false">IF(AD4903=AF4903,AA4903,IF(AA4903="Win","Loss",IF(AA4903="Loss","Win","Draw")))</f>
        <v>Win</v>
      </c>
      <c r="AI4903" s="5" t="s">
        <v>102</v>
      </c>
    </row>
    <row r="4904" customFormat="false" ht="15" hidden="false" customHeight="true" outlineLevel="0" collapsed="false">
      <c r="A4904" s="6" t="s">
        <v>8836</v>
      </c>
      <c r="B4904" s="5" t="n">
        <v>3</v>
      </c>
      <c r="C4904" s="6" t="s">
        <v>1486</v>
      </c>
      <c r="D4904" s="5" t="s">
        <v>1487</v>
      </c>
      <c r="E4904" s="5" t="s">
        <v>741</v>
      </c>
      <c r="F4904" s="5" t="s">
        <v>742</v>
      </c>
      <c r="G4904" s="5" t="s">
        <v>1492</v>
      </c>
      <c r="H4904" s="5" t="s">
        <v>391</v>
      </c>
      <c r="I4904" s="5" t="s">
        <v>114</v>
      </c>
      <c r="J4904" s="5" t="s">
        <v>83</v>
      </c>
      <c r="K4904" s="5" t="s">
        <v>137</v>
      </c>
      <c r="L4904" s="5" t="s">
        <v>249</v>
      </c>
      <c r="M4904" s="5" t="s">
        <v>157</v>
      </c>
      <c r="N4904" s="5" t="s">
        <v>242</v>
      </c>
      <c r="O4904" s="5" t="s">
        <v>234</v>
      </c>
      <c r="P4904" s="5" t="s">
        <v>91</v>
      </c>
      <c r="Q4904" s="5" t="s">
        <v>82</v>
      </c>
      <c r="R4904" s="5" t="s">
        <v>128</v>
      </c>
      <c r="S4904" s="5" t="s">
        <v>140</v>
      </c>
      <c r="T4904" s="5" t="s">
        <v>142</v>
      </c>
      <c r="U4904" s="5" t="s">
        <v>124</v>
      </c>
      <c r="V4904" s="5" t="s">
        <v>215</v>
      </c>
      <c r="W4904" s="5" t="s">
        <v>89</v>
      </c>
      <c r="X4904" s="5" t="s">
        <v>257</v>
      </c>
      <c r="Y4904" s="5" t="n">
        <v>0</v>
      </c>
      <c r="Z4904" s="5" t="n">
        <v>1</v>
      </c>
      <c r="AA4904" s="5" t="str">
        <f aca="false">IF(Y4904&gt;Z4904,"Win",IF(Y4904&lt;Z4904,"Loss","Draw"))</f>
        <v>Loss</v>
      </c>
      <c r="AB4904" s="5" t="s">
        <v>98</v>
      </c>
      <c r="AC4904" s="5" t="s">
        <v>99</v>
      </c>
      <c r="AD4904" s="5" t="s">
        <v>1494</v>
      </c>
      <c r="AE4904" s="5" t="s">
        <v>1493</v>
      </c>
      <c r="AF4904" s="5" t="str">
        <f aca="false">IF(AD4904&lt;AE4904,AD4904,AE4904)</f>
        <v>Bomb Tower, Bomber, Fire Spirit, Giant Snowball, Goblin Drill, Goblins, Monk, Rocket</v>
      </c>
      <c r="AG4904" s="5" t="str">
        <f aca="false">IF(AD4904&lt;AE4904,AE4904,AD4904)</f>
        <v>Fisherman, Golden Knight, Hunter, Ice Golem, Royal Ghost, Royal Hogs, The Log, Three Musketeers</v>
      </c>
      <c r="AH4904" s="5" t="str">
        <f aca="false">IF(AD4904=AF4904,AA4904,IF(AA4904="Win","Loss",IF(AA4904="Loss","Win","Draw")))</f>
        <v>Loss</v>
      </c>
      <c r="AI4904" s="5" t="s">
        <v>102</v>
      </c>
    </row>
    <row r="4905" customFormat="false" ht="15" hidden="false" customHeight="true" outlineLevel="0" collapsed="false">
      <c r="A4905" s="6" t="s">
        <v>8837</v>
      </c>
      <c r="B4905" s="5" t="n">
        <v>1</v>
      </c>
      <c r="C4905" s="6" t="s">
        <v>1486</v>
      </c>
      <c r="D4905" s="5" t="s">
        <v>1487</v>
      </c>
      <c r="E4905" s="5" t="s">
        <v>613</v>
      </c>
      <c r="F4905" s="5" t="s">
        <v>614</v>
      </c>
      <c r="G4905" s="5" t="s">
        <v>5169</v>
      </c>
      <c r="H4905" s="5" t="s">
        <v>391</v>
      </c>
      <c r="I4905" s="5" t="s">
        <v>177</v>
      </c>
      <c r="J4905" s="5" t="s">
        <v>95</v>
      </c>
      <c r="K4905" s="5" t="s">
        <v>124</v>
      </c>
      <c r="L4905" s="5" t="s">
        <v>257</v>
      </c>
      <c r="M4905" s="5" t="s">
        <v>215</v>
      </c>
      <c r="N4905" s="5" t="s">
        <v>150</v>
      </c>
      <c r="O4905" s="5" t="s">
        <v>126</v>
      </c>
      <c r="P4905" s="5" t="s">
        <v>93</v>
      </c>
      <c r="Q4905" s="5" t="s">
        <v>241</v>
      </c>
      <c r="R4905" s="5" t="s">
        <v>186</v>
      </c>
      <c r="S4905" s="5" t="s">
        <v>185</v>
      </c>
      <c r="T4905" s="5" t="s">
        <v>234</v>
      </c>
      <c r="U4905" s="5" t="s">
        <v>109</v>
      </c>
      <c r="V4905" s="5" t="s">
        <v>187</v>
      </c>
      <c r="W4905" s="5" t="s">
        <v>111</v>
      </c>
      <c r="X4905" s="5" t="s">
        <v>126</v>
      </c>
      <c r="Y4905" s="5" t="n">
        <v>1</v>
      </c>
      <c r="Z4905" s="5" t="n">
        <v>0</v>
      </c>
      <c r="AA4905" s="5" t="str">
        <f aca="false">IF(Y4905&gt;Z4905,"Win",IF(Y4905&lt;Z4905,"Loss","Draw"))</f>
        <v>Win</v>
      </c>
      <c r="AB4905" s="5" t="s">
        <v>98</v>
      </c>
      <c r="AC4905" s="5" t="s">
        <v>99</v>
      </c>
      <c r="AD4905" s="5" t="s">
        <v>429</v>
      </c>
      <c r="AE4905" s="5" t="s">
        <v>853</v>
      </c>
      <c r="AF4905" s="5" t="str">
        <f aca="false">IF(AD4905&lt;AE4905,AD4905,AE4905)</f>
        <v>Balloon, Bomb Tower, Executioner, Knight, Miner, Skeletons, Tornado, Zap</v>
      </c>
      <c r="AG4905" s="5" t="str">
        <f aca="false">IF(AD4905&lt;AE4905,AE4905,AD4905)</f>
        <v>Barbarian Barrel, Electro Spirit, Fireball, Fisherman, Hunter, Royal Ghost, Royal Giant, Skeletons</v>
      </c>
      <c r="AH4905" s="5" t="str">
        <f aca="false">IF(AD4905=AF4905,AA4905,IF(AA4905="Win","Loss",IF(AA4905="Loss","Win","Draw")))</f>
        <v>Loss</v>
      </c>
      <c r="AI4905" s="5" t="s">
        <v>297</v>
      </c>
    </row>
    <row r="4906" customFormat="false" ht="15" hidden="false" customHeight="true" outlineLevel="0" collapsed="false">
      <c r="A4906" s="6" t="s">
        <v>8837</v>
      </c>
      <c r="B4906" s="5" t="n">
        <v>2</v>
      </c>
      <c r="C4906" s="6" t="s">
        <v>1486</v>
      </c>
      <c r="D4906" s="5" t="s">
        <v>1487</v>
      </c>
      <c r="E4906" s="5" t="s">
        <v>613</v>
      </c>
      <c r="F4906" s="5" t="s">
        <v>614</v>
      </c>
      <c r="G4906" s="5" t="s">
        <v>5170</v>
      </c>
      <c r="H4906" s="5" t="s">
        <v>391</v>
      </c>
      <c r="I4906" s="5" t="s">
        <v>84</v>
      </c>
      <c r="J4906" s="5" t="s">
        <v>241</v>
      </c>
      <c r="K4906" s="5" t="s">
        <v>114</v>
      </c>
      <c r="L4906" s="5" t="s">
        <v>118</v>
      </c>
      <c r="M4906" s="5" t="s">
        <v>119</v>
      </c>
      <c r="N4906" s="5" t="s">
        <v>116</v>
      </c>
      <c r="O4906" s="5" t="s">
        <v>115</v>
      </c>
      <c r="P4906" s="5" t="s">
        <v>138</v>
      </c>
      <c r="Q4906" s="5" t="s">
        <v>84</v>
      </c>
      <c r="R4906" s="5" t="s">
        <v>158</v>
      </c>
      <c r="S4906" s="5" t="s">
        <v>114</v>
      </c>
      <c r="T4906" s="5" t="s">
        <v>91</v>
      </c>
      <c r="U4906" s="5" t="s">
        <v>173</v>
      </c>
      <c r="V4906" s="5" t="s">
        <v>115</v>
      </c>
      <c r="W4906" s="5" t="s">
        <v>447</v>
      </c>
      <c r="X4906" s="5" t="s">
        <v>130</v>
      </c>
      <c r="Y4906" s="5" t="n">
        <v>1</v>
      </c>
      <c r="Z4906" s="5" t="n">
        <v>0</v>
      </c>
      <c r="AA4906" s="5" t="str">
        <f aca="false">IF(Y4906&gt;Z4906,"Win",IF(Y4906&lt;Z4906,"Loss","Draw"))</f>
        <v>Win</v>
      </c>
      <c r="AB4906" s="5" t="s">
        <v>98</v>
      </c>
      <c r="AC4906" s="5" t="s">
        <v>99</v>
      </c>
      <c r="AD4906" s="5" t="s">
        <v>1369</v>
      </c>
      <c r="AE4906" s="5" t="s">
        <v>5171</v>
      </c>
      <c r="AF4906" s="5" t="str">
        <f aca="false">IF(AD4906&lt;AE4906,AD4906,AE4906)</f>
        <v>Archers, Arrows, Bowler, Giant, Giant Snowball, Goblins, Graveyard, Zappies</v>
      </c>
      <c r="AG4906" s="5" t="str">
        <f aca="false">IF(AD4906&lt;AE4906,AE4906,AD4906)</f>
        <v>Archers, Giant Snowball, Goblin Demolisher, Goblin Hut, Graveyard, Ice Spirit, Knight, Poison</v>
      </c>
      <c r="AH4906" s="5" t="str">
        <f aca="false">IF(AD4906=AF4906,AA4906,IF(AA4906="Win","Loss",IF(AA4906="Loss","Win","Draw")))</f>
        <v>Loss</v>
      </c>
      <c r="AI4906" s="5" t="s">
        <v>297</v>
      </c>
    </row>
    <row r="4907" customFormat="false" ht="15" hidden="false" customHeight="true" outlineLevel="0" collapsed="false">
      <c r="A4907" s="6" t="s">
        <v>8837</v>
      </c>
      <c r="B4907" s="5" t="n">
        <v>3</v>
      </c>
      <c r="C4907" s="6" t="s">
        <v>1486</v>
      </c>
      <c r="D4907" s="5" t="s">
        <v>1487</v>
      </c>
      <c r="E4907" s="5" t="s">
        <v>613</v>
      </c>
      <c r="F4907" s="5" t="s">
        <v>614</v>
      </c>
      <c r="G4907" s="5" t="s">
        <v>5172</v>
      </c>
      <c r="H4907" s="5" t="s">
        <v>391</v>
      </c>
      <c r="I4907" s="5" t="s">
        <v>87</v>
      </c>
      <c r="J4907" s="5" t="s">
        <v>219</v>
      </c>
      <c r="K4907" s="5" t="s">
        <v>83</v>
      </c>
      <c r="L4907" s="5" t="s">
        <v>165</v>
      </c>
      <c r="M4907" s="5" t="s">
        <v>89</v>
      </c>
      <c r="N4907" s="5" t="s">
        <v>85</v>
      </c>
      <c r="O4907" s="5" t="s">
        <v>157</v>
      </c>
      <c r="P4907" s="5" t="s">
        <v>88</v>
      </c>
      <c r="Q4907" s="5" t="s">
        <v>87</v>
      </c>
      <c r="R4907" s="5" t="s">
        <v>123</v>
      </c>
      <c r="S4907" s="5" t="s">
        <v>82</v>
      </c>
      <c r="T4907" s="5" t="s">
        <v>307</v>
      </c>
      <c r="U4907" s="5" t="s">
        <v>89</v>
      </c>
      <c r="V4907" s="5" t="s">
        <v>150</v>
      </c>
      <c r="W4907" s="5" t="s">
        <v>85</v>
      </c>
      <c r="X4907" s="5" t="s">
        <v>193</v>
      </c>
      <c r="Y4907" s="5" t="n">
        <v>0</v>
      </c>
      <c r="Z4907" s="5" t="n">
        <v>1</v>
      </c>
      <c r="AA4907" s="5" t="str">
        <f aca="false">IF(Y4907&gt;Z4907,"Win",IF(Y4907&lt;Z4907,"Loss","Draw"))</f>
        <v>Loss</v>
      </c>
      <c r="AB4907" s="5" t="s">
        <v>98</v>
      </c>
      <c r="AC4907" s="5" t="s">
        <v>99</v>
      </c>
      <c r="AD4907" s="5" t="s">
        <v>5174</v>
      </c>
      <c r="AE4907" s="5" t="s">
        <v>5173</v>
      </c>
      <c r="AF4907" s="5" t="str">
        <f aca="false">IF(AD4907&lt;AE4907,AD4907,AE4907)</f>
        <v>Berserker, Fire Spirit, Hog Rider, Lightning, Monk, Tesla, The Log, Wizard</v>
      </c>
      <c r="AG4907" s="5" t="str">
        <f aca="false">IF(AD4907&lt;AE4907,AE4907,AD4907)</f>
        <v>Electro Spirit, Goblinstein, Guards, Ice Wizard, Lightning, Royal Hogs, Tesla, The Log</v>
      </c>
      <c r="AH4907" s="5" t="str">
        <f aca="false">IF(AD4907=AF4907,AA4907,IF(AA4907="Win","Loss",IF(AA4907="Loss","Win","Draw")))</f>
        <v>Loss</v>
      </c>
      <c r="AI4907" s="5" t="s">
        <v>297</v>
      </c>
    </row>
    <row r="4908" customFormat="false" ht="15" hidden="false" customHeight="true" outlineLevel="0" collapsed="false">
      <c r="A4908" s="8" t="s">
        <v>8838</v>
      </c>
      <c r="B4908" s="7" t="n">
        <v>1</v>
      </c>
      <c r="C4908" s="8" t="s">
        <v>1486</v>
      </c>
      <c r="D4908" s="7" t="s">
        <v>1487</v>
      </c>
      <c r="E4908" s="7" t="s">
        <v>613</v>
      </c>
      <c r="F4908" s="7" t="s">
        <v>614</v>
      </c>
      <c r="G4908" s="7" t="s">
        <v>5176</v>
      </c>
      <c r="H4908" s="7" t="s">
        <v>163</v>
      </c>
      <c r="I4908" s="7" t="s">
        <v>84</v>
      </c>
      <c r="J4908" s="7" t="s">
        <v>158</v>
      </c>
      <c r="K4908" s="7" t="s">
        <v>114</v>
      </c>
      <c r="L4908" s="7" t="s">
        <v>97</v>
      </c>
      <c r="M4908" s="7" t="s">
        <v>115</v>
      </c>
      <c r="N4908" s="7" t="s">
        <v>447</v>
      </c>
      <c r="O4908" s="7" t="s">
        <v>130</v>
      </c>
      <c r="P4908" s="7" t="s">
        <v>96</v>
      </c>
      <c r="Q4908" s="7" t="s">
        <v>233</v>
      </c>
      <c r="R4908" s="7" t="s">
        <v>202</v>
      </c>
      <c r="S4908" s="7" t="s">
        <v>201</v>
      </c>
      <c r="T4908" s="7" t="s">
        <v>89</v>
      </c>
      <c r="U4908" s="7" t="s">
        <v>111</v>
      </c>
      <c r="V4908" s="7" t="s">
        <v>126</v>
      </c>
      <c r="W4908" s="7" t="s">
        <v>157</v>
      </c>
      <c r="X4908" s="7" t="s">
        <v>234</v>
      </c>
      <c r="Y4908" s="7" t="n">
        <v>0</v>
      </c>
      <c r="Z4908" s="7" t="n">
        <v>1</v>
      </c>
      <c r="AA4908" s="7" t="str">
        <f aca="false">IF(Y4908&gt;Z4908,"Win",IF(Y4908&lt;Z4908,"Loss","Draw"))</f>
        <v>Loss</v>
      </c>
      <c r="AB4908" s="7" t="s">
        <v>99</v>
      </c>
      <c r="AC4908" s="7" t="s">
        <v>99</v>
      </c>
      <c r="AD4908" s="7" t="s">
        <v>1014</v>
      </c>
      <c r="AE4908" s="7" t="s">
        <v>415</v>
      </c>
      <c r="AF4908" s="7" t="str">
        <f aca="false">IF(AD4908&lt;AE4908,AD4908,AE4908)</f>
        <v>Archers, Arrows, Bowler, Giant, Giant Snowball, Graveyard, Minions, Ronin</v>
      </c>
      <c r="AG4908" s="7" t="str">
        <f aca="false">IF(AD4908&lt;AE4908,AE4908,AD4908)</f>
        <v>Bats, Bomb Tower, Fire Spirit, Magic Archer, Miner, Skeletons, The Log, Wall Breakers</v>
      </c>
      <c r="AH4908" s="7" t="str">
        <f aca="false">IF(AD4908=AF4908,AA4908,IF(AA4908="Win","Loss",IF(AA4908="Loss","Win","Draw")))</f>
        <v>Loss</v>
      </c>
      <c r="AI4908" s="7" t="s">
        <v>297</v>
      </c>
    </row>
    <row r="4909" customFormat="false" ht="15" hidden="false" customHeight="true" outlineLevel="0" collapsed="false">
      <c r="A4909" s="8" t="s">
        <v>8838</v>
      </c>
      <c r="B4909" s="7" t="n">
        <v>2</v>
      </c>
      <c r="C4909" s="8" t="s">
        <v>1486</v>
      </c>
      <c r="D4909" s="7" t="s">
        <v>1487</v>
      </c>
      <c r="E4909" s="7" t="s">
        <v>613</v>
      </c>
      <c r="F4909" s="7" t="s">
        <v>614</v>
      </c>
      <c r="G4909" s="7" t="s">
        <v>5177</v>
      </c>
      <c r="H4909" s="7" t="s">
        <v>391</v>
      </c>
      <c r="I4909" s="7" t="s">
        <v>201</v>
      </c>
      <c r="J4909" s="7" t="s">
        <v>202</v>
      </c>
      <c r="K4909" s="7" t="s">
        <v>123</v>
      </c>
      <c r="L4909" s="7" t="s">
        <v>88</v>
      </c>
      <c r="M4909" s="7" t="s">
        <v>234</v>
      </c>
      <c r="N4909" s="7" t="s">
        <v>187</v>
      </c>
      <c r="O4909" s="7" t="s">
        <v>95</v>
      </c>
      <c r="P4909" s="7" t="s">
        <v>137</v>
      </c>
      <c r="Q4909" s="7" t="s">
        <v>87</v>
      </c>
      <c r="R4909" s="7" t="s">
        <v>83</v>
      </c>
      <c r="S4909" s="7" t="s">
        <v>82</v>
      </c>
      <c r="T4909" s="7" t="s">
        <v>88</v>
      </c>
      <c r="U4909" s="7" t="s">
        <v>95</v>
      </c>
      <c r="V4909" s="7" t="s">
        <v>150</v>
      </c>
      <c r="W4909" s="7" t="s">
        <v>84</v>
      </c>
      <c r="X4909" s="7" t="s">
        <v>85</v>
      </c>
      <c r="Y4909" s="7" t="n">
        <v>0</v>
      </c>
      <c r="Z4909" s="7" t="n">
        <v>1</v>
      </c>
      <c r="AA4909" s="7" t="str">
        <f aca="false">IF(Y4909&gt;Z4909,"Win",IF(Y4909&lt;Z4909,"Loss","Draw"))</f>
        <v>Loss</v>
      </c>
      <c r="AB4909" s="7" t="s">
        <v>99</v>
      </c>
      <c r="AC4909" s="7" t="s">
        <v>99</v>
      </c>
      <c r="AD4909" s="7" t="s">
        <v>5179</v>
      </c>
      <c r="AE4909" s="7" t="s">
        <v>5178</v>
      </c>
      <c r="AF4909" s="7" t="str">
        <f aca="false">IF(AD4909&lt;AE4909,AD4909,AE4909)</f>
        <v>Archers, Barbarian Barrel, Berserker, Electro Spirit, Lightning, Monk, Royal Hogs, Tesla</v>
      </c>
      <c r="AG4909" s="7" t="str">
        <f aca="false">IF(AD4909&lt;AE4909,AE4909,AD4909)</f>
        <v>Barbarian Barrel, Berserker, Bomb Tower, Goblin Drill, Goblinstein, Magic Archer, Tornado, Wall Breakers</v>
      </c>
      <c r="AH4909" s="7" t="str">
        <f aca="false">IF(AD4909=AF4909,AA4909,IF(AA4909="Win","Loss",IF(AA4909="Loss","Win","Draw")))</f>
        <v>Win</v>
      </c>
      <c r="AI4909" s="7" t="s">
        <v>297</v>
      </c>
    </row>
    <row r="4910" customFormat="false" ht="15" hidden="false" customHeight="true" outlineLevel="0" collapsed="false">
      <c r="A4910" s="8" t="s">
        <v>8838</v>
      </c>
      <c r="B4910" s="7" t="n">
        <v>3</v>
      </c>
      <c r="C4910" s="8" t="s">
        <v>1486</v>
      </c>
      <c r="D4910" s="7" t="s">
        <v>1487</v>
      </c>
      <c r="E4910" s="7" t="s">
        <v>613</v>
      </c>
      <c r="F4910" s="7" t="s">
        <v>614</v>
      </c>
      <c r="G4910" s="7" t="s">
        <v>5180</v>
      </c>
      <c r="H4910" s="7" t="s">
        <v>391</v>
      </c>
      <c r="I4910" s="7" t="s">
        <v>177</v>
      </c>
      <c r="J4910" s="7" t="s">
        <v>83</v>
      </c>
      <c r="K4910" s="7" t="s">
        <v>219</v>
      </c>
      <c r="L4910" s="7" t="s">
        <v>89</v>
      </c>
      <c r="M4910" s="7" t="s">
        <v>93</v>
      </c>
      <c r="N4910" s="7" t="s">
        <v>188</v>
      </c>
      <c r="O4910" s="7" t="s">
        <v>173</v>
      </c>
      <c r="P4910" s="7" t="s">
        <v>215</v>
      </c>
      <c r="Q4910" s="7" t="s">
        <v>203</v>
      </c>
      <c r="R4910" s="7" t="s">
        <v>108</v>
      </c>
      <c r="S4910" s="7" t="s">
        <v>159</v>
      </c>
      <c r="T4910" s="7" t="s">
        <v>118</v>
      </c>
      <c r="U4910" s="7" t="s">
        <v>91</v>
      </c>
      <c r="V4910" s="7" t="s">
        <v>204</v>
      </c>
      <c r="W4910" s="7" t="s">
        <v>153</v>
      </c>
      <c r="X4910" s="7" t="s">
        <v>114</v>
      </c>
      <c r="Y4910" s="7" t="n">
        <v>0</v>
      </c>
      <c r="Z4910" s="7" t="n">
        <v>1</v>
      </c>
      <c r="AA4910" s="7" t="str">
        <f aca="false">IF(Y4910&gt;Z4910,"Win",IF(Y4910&lt;Z4910,"Loss","Draw"))</f>
        <v>Loss</v>
      </c>
      <c r="AB4910" s="7" t="s">
        <v>99</v>
      </c>
      <c r="AC4910" s="7" t="s">
        <v>99</v>
      </c>
      <c r="AD4910" s="7" t="s">
        <v>316</v>
      </c>
      <c r="AE4910" s="7" t="s">
        <v>5181</v>
      </c>
      <c r="AF4910" s="7" t="str">
        <f aca="false">IF(AD4910&lt;AE4910,AD4910,AE4910)</f>
        <v>Cannon, Dark Prince, Dart Goblin, Giant Snowball, Goblin Barrel, Goblins, Ice Spirit, Royal Delivery</v>
      </c>
      <c r="AG4910" s="7" t="str">
        <f aca="false">IF(AD4910&lt;AE4910,AE4910,AD4910)</f>
        <v>Fireball, Fisherman, Monk, Royal Giant, The Log, Tombstone, Wizard, Zappies</v>
      </c>
      <c r="AH4910" s="7" t="str">
        <f aca="false">IF(AD4910=AF4910,AA4910,IF(AA4910="Win","Loss",IF(AA4910="Loss","Win","Draw")))</f>
        <v>Win</v>
      </c>
      <c r="AI4910" s="7" t="s">
        <v>297</v>
      </c>
    </row>
    <row r="4911" customFormat="false" ht="15" hidden="false" customHeight="true" outlineLevel="0" collapsed="false">
      <c r="A4911" s="8" t="s">
        <v>8839</v>
      </c>
      <c r="B4911" s="7" t="n">
        <v>1</v>
      </c>
      <c r="C4911" s="8" t="s">
        <v>1486</v>
      </c>
      <c r="D4911" s="7" t="s">
        <v>1487</v>
      </c>
      <c r="E4911" s="7" t="s">
        <v>613</v>
      </c>
      <c r="F4911" s="7" t="s">
        <v>614</v>
      </c>
      <c r="G4911" s="7" t="s">
        <v>5183</v>
      </c>
      <c r="H4911" s="7" t="s">
        <v>391</v>
      </c>
      <c r="I4911" s="7" t="s">
        <v>87</v>
      </c>
      <c r="J4911" s="7" t="s">
        <v>108</v>
      </c>
      <c r="K4911" s="7" t="s">
        <v>84</v>
      </c>
      <c r="L4911" s="7" t="s">
        <v>95</v>
      </c>
      <c r="M4911" s="7" t="s">
        <v>118</v>
      </c>
      <c r="N4911" s="7" t="s">
        <v>116</v>
      </c>
      <c r="O4911" s="7" t="s">
        <v>115</v>
      </c>
      <c r="P4911" s="7" t="s">
        <v>126</v>
      </c>
      <c r="Q4911" s="7" t="s">
        <v>90</v>
      </c>
      <c r="R4911" s="7" t="s">
        <v>123</v>
      </c>
      <c r="S4911" s="7" t="s">
        <v>124</v>
      </c>
      <c r="T4911" s="7" t="s">
        <v>125</v>
      </c>
      <c r="U4911" s="7" t="s">
        <v>85</v>
      </c>
      <c r="V4911" s="7" t="s">
        <v>126</v>
      </c>
      <c r="W4911" s="7" t="s">
        <v>96</v>
      </c>
      <c r="X4911" s="7" t="s">
        <v>95</v>
      </c>
      <c r="Y4911" s="7" t="n">
        <v>0</v>
      </c>
      <c r="Z4911" s="7" t="n">
        <v>1</v>
      </c>
      <c r="AA4911" s="7" t="str">
        <f aca="false">IF(Y4911&gt;Z4911,"Win",IF(Y4911&lt;Z4911,"Loss","Draw"))</f>
        <v>Loss</v>
      </c>
      <c r="AB4911" s="7" t="s">
        <v>99</v>
      </c>
      <c r="AC4911" s="7" t="s">
        <v>99</v>
      </c>
      <c r="AD4911" s="7" t="s">
        <v>703</v>
      </c>
      <c r="AE4911" s="7" t="s">
        <v>134</v>
      </c>
      <c r="AF4911" s="7" t="str">
        <f aca="false">IF(AD4911&lt;AE4911,AD4911,AE4911)</f>
        <v>Archers, Barbarian Barrel, Dark Prince, Graveyard, Ice Spirit, Poison, Skeletons, Tesla</v>
      </c>
      <c r="AG4911" s="7" t="str">
        <f aca="false">IF(AD4911&lt;AE4911,AE4911,AD4911)</f>
        <v>Barbarian Barrel, Cannon Cart, Goblinstein, Lightning, Minions, Mortar, Royal Ghost, Skeletons</v>
      </c>
      <c r="AH4911" s="7" t="str">
        <f aca="false">IF(AD4911=AF4911,AA4911,IF(AA4911="Win","Loss",IF(AA4911="Loss","Win","Draw")))</f>
        <v>Loss</v>
      </c>
      <c r="AI4911" s="7" t="s">
        <v>297</v>
      </c>
    </row>
    <row r="4912" customFormat="false" ht="15" hidden="false" customHeight="true" outlineLevel="0" collapsed="false">
      <c r="A4912" s="8" t="s">
        <v>8839</v>
      </c>
      <c r="B4912" s="7" t="n">
        <v>2</v>
      </c>
      <c r="C4912" s="8" t="s">
        <v>1486</v>
      </c>
      <c r="D4912" s="7" t="s">
        <v>1487</v>
      </c>
      <c r="E4912" s="7" t="s">
        <v>613</v>
      </c>
      <c r="F4912" s="7" t="s">
        <v>614</v>
      </c>
      <c r="G4912" s="7" t="s">
        <v>5184</v>
      </c>
      <c r="H4912" s="7" t="s">
        <v>391</v>
      </c>
      <c r="I4912" s="7" t="s">
        <v>114</v>
      </c>
      <c r="J4912" s="7" t="s">
        <v>151</v>
      </c>
      <c r="K4912" s="7" t="s">
        <v>153</v>
      </c>
      <c r="L4912" s="7" t="s">
        <v>137</v>
      </c>
      <c r="M4912" s="7" t="s">
        <v>249</v>
      </c>
      <c r="N4912" s="7" t="s">
        <v>157</v>
      </c>
      <c r="O4912" s="7" t="s">
        <v>242</v>
      </c>
      <c r="P4912" s="7" t="s">
        <v>88</v>
      </c>
      <c r="Q4912" s="7" t="s">
        <v>203</v>
      </c>
      <c r="R4912" s="7" t="s">
        <v>202</v>
      </c>
      <c r="S4912" s="7" t="s">
        <v>201</v>
      </c>
      <c r="T4912" s="7" t="s">
        <v>118</v>
      </c>
      <c r="U4912" s="7" t="s">
        <v>157</v>
      </c>
      <c r="V4912" s="7" t="s">
        <v>88</v>
      </c>
      <c r="W4912" s="7" t="s">
        <v>87</v>
      </c>
      <c r="X4912" s="7" t="s">
        <v>204</v>
      </c>
      <c r="Y4912" s="7" t="n">
        <v>0</v>
      </c>
      <c r="Z4912" s="7" t="n">
        <v>1</v>
      </c>
      <c r="AA4912" s="7" t="str">
        <f aca="false">IF(Y4912&gt;Z4912,"Win",IF(Y4912&lt;Z4912,"Loss","Draw"))</f>
        <v>Loss</v>
      </c>
      <c r="AB4912" s="7" t="s">
        <v>99</v>
      </c>
      <c r="AC4912" s="7" t="s">
        <v>99</v>
      </c>
      <c r="AD4912" s="7" t="s">
        <v>3563</v>
      </c>
      <c r="AE4912" s="7" t="s">
        <v>206</v>
      </c>
      <c r="AF4912" s="7" t="str">
        <f aca="false">IF(AD4912&lt;AE4912,AD4912,AE4912)</f>
        <v>Berserker, Bomber, Cannon, Fire Spirit, Giant Snowball, Goblin Drill, Mighty Miner, Rocket</v>
      </c>
      <c r="AG4912" s="7" t="str">
        <f aca="false">IF(AD4912&lt;AE4912,AE4912,AD4912)</f>
        <v>Berserker, Fire Spirit, Goblin Barrel, Ice Spirit, Magic Archer, Royal Delivery, Tesla, Wall Breakers</v>
      </c>
      <c r="AH4912" s="7" t="str">
        <f aca="false">IF(AD4912=AF4912,AA4912,IF(AA4912="Win","Loss",IF(AA4912="Loss","Win","Draw")))</f>
        <v>Loss</v>
      </c>
      <c r="AI4912" s="7" t="s">
        <v>297</v>
      </c>
    </row>
    <row r="4913" customFormat="false" ht="15" hidden="false" customHeight="true" outlineLevel="0" collapsed="false">
      <c r="A4913" s="8" t="s">
        <v>8839</v>
      </c>
      <c r="B4913" s="7" t="n">
        <v>3</v>
      </c>
      <c r="C4913" s="8" t="s">
        <v>1486</v>
      </c>
      <c r="D4913" s="7" t="s">
        <v>1487</v>
      </c>
      <c r="E4913" s="7" t="s">
        <v>613</v>
      </c>
      <c r="F4913" s="7" t="s">
        <v>614</v>
      </c>
      <c r="G4913" s="7" t="s">
        <v>5185</v>
      </c>
      <c r="H4913" s="7" t="s">
        <v>391</v>
      </c>
      <c r="I4913" s="7" t="s">
        <v>107</v>
      </c>
      <c r="J4913" s="7" t="s">
        <v>139</v>
      </c>
      <c r="K4913" s="7" t="s">
        <v>109</v>
      </c>
      <c r="L4913" s="7" t="s">
        <v>110</v>
      </c>
      <c r="M4913" s="7" t="s">
        <v>112</v>
      </c>
      <c r="N4913" s="7" t="s">
        <v>93</v>
      </c>
      <c r="O4913" s="7" t="s">
        <v>111</v>
      </c>
      <c r="P4913" s="7" t="s">
        <v>97</v>
      </c>
      <c r="Q4913" s="7" t="s">
        <v>177</v>
      </c>
      <c r="R4913" s="7" t="s">
        <v>83</v>
      </c>
      <c r="S4913" s="7" t="s">
        <v>257</v>
      </c>
      <c r="T4913" s="7" t="s">
        <v>215</v>
      </c>
      <c r="U4913" s="7" t="s">
        <v>89</v>
      </c>
      <c r="V4913" s="7" t="s">
        <v>143</v>
      </c>
      <c r="W4913" s="7" t="s">
        <v>93</v>
      </c>
      <c r="X4913" s="7" t="s">
        <v>91</v>
      </c>
      <c r="Y4913" s="7" t="n">
        <v>0</v>
      </c>
      <c r="Z4913" s="7" t="n">
        <v>1</v>
      </c>
      <c r="AA4913" s="7" t="str">
        <f aca="false">IF(Y4913&gt;Z4913,"Win",IF(Y4913&lt;Z4913,"Loss","Draw"))</f>
        <v>Loss</v>
      </c>
      <c r="AB4913" s="7" t="s">
        <v>99</v>
      </c>
      <c r="AC4913" s="7" t="s">
        <v>99</v>
      </c>
      <c r="AD4913" s="7" t="s">
        <v>790</v>
      </c>
      <c r="AE4913" s="7" t="s">
        <v>276</v>
      </c>
      <c r="AF4913" s="7" t="str">
        <f aca="false">IF(AD4913&lt;AE4913,AD4913,AE4913)</f>
        <v>Fireball, Fisherman, Goblins, Heal Spirit, Hunter, Monk, Royal Giant, The Log</v>
      </c>
      <c r="AG4913" s="7" t="str">
        <f aca="false">IF(AD4913&lt;AE4913,AE4913,AD4913)</f>
        <v>Fireball, Goblin Cage, Lava Hound, Mega Minion, Miner, Ronin, Spirit Empress, Zap</v>
      </c>
      <c r="AH4913" s="7" t="str">
        <f aca="false">IF(AD4913=AF4913,AA4913,IF(AA4913="Win","Loss",IF(AA4913="Loss","Win","Draw")))</f>
        <v>Win</v>
      </c>
      <c r="AI4913" s="7" t="s">
        <v>297</v>
      </c>
    </row>
    <row r="4914" customFormat="false" ht="15" hidden="false" customHeight="true" outlineLevel="0" collapsed="false">
      <c r="A4914" s="8" t="s">
        <v>8840</v>
      </c>
      <c r="B4914" s="7" t="n">
        <v>1</v>
      </c>
      <c r="C4914" s="8" t="s">
        <v>1486</v>
      </c>
      <c r="D4914" s="7" t="s">
        <v>1487</v>
      </c>
      <c r="E4914" s="7" t="s">
        <v>613</v>
      </c>
      <c r="F4914" s="7" t="s">
        <v>614</v>
      </c>
      <c r="G4914" s="7" t="s">
        <v>5187</v>
      </c>
      <c r="H4914" s="7" t="s">
        <v>391</v>
      </c>
      <c r="I4914" s="7" t="s">
        <v>203</v>
      </c>
      <c r="J4914" s="7" t="s">
        <v>202</v>
      </c>
      <c r="K4914" s="7" t="s">
        <v>201</v>
      </c>
      <c r="L4914" s="7" t="s">
        <v>118</v>
      </c>
      <c r="M4914" s="7" t="s">
        <v>157</v>
      </c>
      <c r="N4914" s="7" t="s">
        <v>208</v>
      </c>
      <c r="O4914" s="7" t="s">
        <v>87</v>
      </c>
      <c r="P4914" s="7" t="s">
        <v>204</v>
      </c>
      <c r="Q4914" s="7" t="s">
        <v>114</v>
      </c>
      <c r="R4914" s="7" t="s">
        <v>158</v>
      </c>
      <c r="S4914" s="7" t="s">
        <v>84</v>
      </c>
      <c r="T4914" s="7" t="s">
        <v>130</v>
      </c>
      <c r="U4914" s="7" t="s">
        <v>126</v>
      </c>
      <c r="V4914" s="7" t="s">
        <v>115</v>
      </c>
      <c r="W4914" s="7" t="s">
        <v>447</v>
      </c>
      <c r="X4914" s="7" t="s">
        <v>173</v>
      </c>
      <c r="Y4914" s="7" t="n">
        <v>0</v>
      </c>
      <c r="Z4914" s="7" t="n">
        <v>1</v>
      </c>
      <c r="AA4914" s="7" t="str">
        <f aca="false">IF(Y4914&gt;Z4914,"Win",IF(Y4914&lt;Z4914,"Loss","Draw"))</f>
        <v>Loss</v>
      </c>
      <c r="AB4914" s="7" t="s">
        <v>99</v>
      </c>
      <c r="AC4914" s="7" t="s">
        <v>99</v>
      </c>
      <c r="AD4914" s="7" t="s">
        <v>721</v>
      </c>
      <c r="AE4914" s="7" t="s">
        <v>1338</v>
      </c>
      <c r="AF4914" s="7" t="str">
        <f aca="false">IF(AD4914&lt;AE4914,AD4914,AE4914)</f>
        <v>Archers, Arrows, Bowler, Giant, Giant Snowball, Graveyard, Skeletons, Zappies</v>
      </c>
      <c r="AG4914" s="7" t="str">
        <f aca="false">IF(AD4914&lt;AE4914,AE4914,AD4914)</f>
        <v>Fire Spirit, Goblin Barrel, Ice Spirit, Magic Archer, Royal Delivery, Tesla, Valkyrie, Wall Breakers</v>
      </c>
      <c r="AH4914" s="7" t="str">
        <f aca="false">IF(AD4914=AF4914,AA4914,IF(AA4914="Win","Loss",IF(AA4914="Loss","Win","Draw")))</f>
        <v>Win</v>
      </c>
      <c r="AI4914" s="7" t="s">
        <v>297</v>
      </c>
    </row>
    <row r="4915" customFormat="false" ht="15" hidden="false" customHeight="true" outlineLevel="0" collapsed="false">
      <c r="A4915" s="8" t="s">
        <v>8840</v>
      </c>
      <c r="B4915" s="7" t="n">
        <v>2</v>
      </c>
      <c r="C4915" s="8" t="s">
        <v>1486</v>
      </c>
      <c r="D4915" s="7" t="s">
        <v>1487</v>
      </c>
      <c r="E4915" s="7" t="s">
        <v>613</v>
      </c>
      <c r="F4915" s="7" t="s">
        <v>614</v>
      </c>
      <c r="G4915" s="7" t="s">
        <v>5188</v>
      </c>
      <c r="H4915" s="7" t="s">
        <v>391</v>
      </c>
      <c r="I4915" s="7" t="s">
        <v>124</v>
      </c>
      <c r="J4915" s="7" t="s">
        <v>123</v>
      </c>
      <c r="K4915" s="7" t="s">
        <v>90</v>
      </c>
      <c r="L4915" s="7" t="s">
        <v>85</v>
      </c>
      <c r="M4915" s="7" t="s">
        <v>125</v>
      </c>
      <c r="N4915" s="7" t="s">
        <v>96</v>
      </c>
      <c r="O4915" s="7" t="s">
        <v>95</v>
      </c>
      <c r="P4915" s="7" t="s">
        <v>126</v>
      </c>
      <c r="Q4915" s="7" t="s">
        <v>241</v>
      </c>
      <c r="R4915" s="7" t="s">
        <v>186</v>
      </c>
      <c r="S4915" s="7" t="s">
        <v>185</v>
      </c>
      <c r="T4915" s="7" t="s">
        <v>234</v>
      </c>
      <c r="U4915" s="7" t="s">
        <v>88</v>
      </c>
      <c r="V4915" s="7" t="s">
        <v>111</v>
      </c>
      <c r="W4915" s="7" t="s">
        <v>187</v>
      </c>
      <c r="X4915" s="7" t="s">
        <v>109</v>
      </c>
      <c r="Y4915" s="7" t="n">
        <v>0</v>
      </c>
      <c r="Z4915" s="7" t="n">
        <v>1</v>
      </c>
      <c r="AA4915" s="7" t="str">
        <f aca="false">IF(Y4915&gt;Z4915,"Win",IF(Y4915&lt;Z4915,"Loss","Draw"))</f>
        <v>Loss</v>
      </c>
      <c r="AB4915" s="7" t="s">
        <v>99</v>
      </c>
      <c r="AC4915" s="7" t="s">
        <v>99</v>
      </c>
      <c r="AD4915" s="7" t="s">
        <v>134</v>
      </c>
      <c r="AE4915" s="7" t="s">
        <v>363</v>
      </c>
      <c r="AF4915" s="7" t="str">
        <f aca="false">IF(AD4915&lt;AE4915,AD4915,AE4915)</f>
        <v>Balloon, Berserker, Bomb Tower, Executioner, Knight, Miner, Tornado, Zap</v>
      </c>
      <c r="AG4915" s="7" t="str">
        <f aca="false">IF(AD4915&lt;AE4915,AE4915,AD4915)</f>
        <v>Barbarian Barrel, Cannon Cart, Goblinstein, Lightning, Minions, Mortar, Royal Ghost, Skeletons</v>
      </c>
      <c r="AH4915" s="7" t="str">
        <f aca="false">IF(AD4915=AF4915,AA4915,IF(AA4915="Win","Loss",IF(AA4915="Loss","Win","Draw")))</f>
        <v>Win</v>
      </c>
      <c r="AI4915" s="7" t="s">
        <v>297</v>
      </c>
    </row>
    <row r="4916" customFormat="false" ht="15" hidden="false" customHeight="true" outlineLevel="0" collapsed="false">
      <c r="A4916" s="8" t="s">
        <v>8840</v>
      </c>
      <c r="B4916" s="7" t="n">
        <v>3</v>
      </c>
      <c r="C4916" s="8" t="s">
        <v>1486</v>
      </c>
      <c r="D4916" s="7" t="s">
        <v>1487</v>
      </c>
      <c r="E4916" s="7" t="s">
        <v>613</v>
      </c>
      <c r="F4916" s="7" t="s">
        <v>614</v>
      </c>
      <c r="G4916" s="7" t="s">
        <v>5189</v>
      </c>
      <c r="H4916" s="7" t="s">
        <v>163</v>
      </c>
      <c r="I4916" s="7" t="s">
        <v>82</v>
      </c>
      <c r="J4916" s="7" t="s">
        <v>83</v>
      </c>
      <c r="K4916" s="7" t="s">
        <v>141</v>
      </c>
      <c r="L4916" s="7" t="s">
        <v>89</v>
      </c>
      <c r="M4916" s="7" t="s">
        <v>142</v>
      </c>
      <c r="N4916" s="7" t="s">
        <v>164</v>
      </c>
      <c r="O4916" s="7" t="s">
        <v>143</v>
      </c>
      <c r="P4916" s="7" t="s">
        <v>173</v>
      </c>
      <c r="Q4916" s="7" t="s">
        <v>241</v>
      </c>
      <c r="R4916" s="7" t="s">
        <v>186</v>
      </c>
      <c r="S4916" s="7" t="s">
        <v>185</v>
      </c>
      <c r="T4916" s="7" t="s">
        <v>234</v>
      </c>
      <c r="U4916" s="7" t="s">
        <v>88</v>
      </c>
      <c r="V4916" s="7" t="s">
        <v>111</v>
      </c>
      <c r="W4916" s="7" t="s">
        <v>187</v>
      </c>
      <c r="X4916" s="7" t="s">
        <v>109</v>
      </c>
      <c r="Y4916" s="7" t="n">
        <v>0</v>
      </c>
      <c r="Z4916" s="7" t="n">
        <v>3</v>
      </c>
      <c r="AA4916" s="7" t="str">
        <f aca="false">IF(Y4916&gt;Z4916,"Win",IF(Y4916&lt;Z4916,"Loss","Draw"))</f>
        <v>Loss</v>
      </c>
      <c r="AB4916" s="7" t="s">
        <v>99</v>
      </c>
      <c r="AC4916" s="7" t="s">
        <v>99</v>
      </c>
      <c r="AD4916" s="7" t="s">
        <v>1837</v>
      </c>
      <c r="AE4916" s="7" t="s">
        <v>363</v>
      </c>
      <c r="AF4916" s="7" t="str">
        <f aca="false">IF(AD4916&lt;AE4916,AD4916,AE4916)</f>
        <v>Balloon, Berserker, Bomb Tower, Executioner, Knight, Miner, Tornado, Zap</v>
      </c>
      <c r="AG4916" s="7" t="str">
        <f aca="false">IF(AD4916&lt;AE4916,AE4916,AD4916)</f>
        <v>Earthquake, Heal Spirit, Lumberjack, Monk, Royal Hogs, The Log, Three Musketeers, Zappies</v>
      </c>
      <c r="AH4916" s="7" t="str">
        <f aca="false">IF(AD4916=AF4916,AA4916,IF(AA4916="Win","Loss",IF(AA4916="Loss","Win","Draw")))</f>
        <v>Win</v>
      </c>
      <c r="AI4916" s="7" t="s">
        <v>297</v>
      </c>
    </row>
    <row r="4917" customFormat="false" ht="15" hidden="false" customHeight="true" outlineLevel="0" collapsed="false">
      <c r="A4917" s="8" t="s">
        <v>8841</v>
      </c>
      <c r="B4917" s="7" t="n">
        <v>1</v>
      </c>
      <c r="C4917" s="8" t="s">
        <v>1486</v>
      </c>
      <c r="D4917" s="7" t="s">
        <v>1487</v>
      </c>
      <c r="E4917" s="7" t="s">
        <v>613</v>
      </c>
      <c r="F4917" s="7" t="s">
        <v>614</v>
      </c>
      <c r="G4917" s="7" t="s">
        <v>5190</v>
      </c>
      <c r="H4917" s="7" t="s">
        <v>391</v>
      </c>
      <c r="I4917" s="7" t="s">
        <v>82</v>
      </c>
      <c r="J4917" s="7" t="s">
        <v>83</v>
      </c>
      <c r="K4917" s="7" t="s">
        <v>141</v>
      </c>
      <c r="L4917" s="7" t="s">
        <v>89</v>
      </c>
      <c r="M4917" s="7" t="s">
        <v>142</v>
      </c>
      <c r="N4917" s="7" t="s">
        <v>164</v>
      </c>
      <c r="O4917" s="7" t="s">
        <v>143</v>
      </c>
      <c r="P4917" s="7" t="s">
        <v>173</v>
      </c>
      <c r="Q4917" s="7" t="s">
        <v>177</v>
      </c>
      <c r="R4917" s="7" t="s">
        <v>83</v>
      </c>
      <c r="S4917" s="7" t="s">
        <v>219</v>
      </c>
      <c r="T4917" s="7" t="s">
        <v>91</v>
      </c>
      <c r="U4917" s="7" t="s">
        <v>215</v>
      </c>
      <c r="V4917" s="7" t="s">
        <v>89</v>
      </c>
      <c r="W4917" s="7" t="s">
        <v>150</v>
      </c>
      <c r="X4917" s="7" t="s">
        <v>85</v>
      </c>
      <c r="Y4917" s="7" t="n">
        <v>0</v>
      </c>
      <c r="Z4917" s="7" t="n">
        <v>1</v>
      </c>
      <c r="AA4917" s="7" t="str">
        <f aca="false">IF(Y4917&gt;Z4917,"Win",IF(Y4917&lt;Z4917,"Loss","Draw"))</f>
        <v>Loss</v>
      </c>
      <c r="AB4917" s="7" t="s">
        <v>99</v>
      </c>
      <c r="AC4917" s="7" t="s">
        <v>99</v>
      </c>
      <c r="AD4917" s="7" t="s">
        <v>1837</v>
      </c>
      <c r="AE4917" s="7" t="s">
        <v>5191</v>
      </c>
      <c r="AF4917" s="7" t="str">
        <f aca="false">IF(AD4917&lt;AE4917,AD4917,AE4917)</f>
        <v>Earthquake, Heal Spirit, Lumberjack, Monk, Royal Hogs, The Log, Three Musketeers, Zappies</v>
      </c>
      <c r="AG4917" s="7" t="str">
        <f aca="false">IF(AD4917&lt;AE4917,AE4917,AD4917)</f>
        <v>Electro Spirit, Fisherman, Goblins, Lightning, Monk, Royal Giant, The Log, Wizard</v>
      </c>
      <c r="AH4917" s="7" t="str">
        <f aca="false">IF(AD4917=AF4917,AA4917,IF(AA4917="Win","Loss",IF(AA4917="Loss","Win","Draw")))</f>
        <v>Loss</v>
      </c>
      <c r="AI4917" s="7" t="s">
        <v>297</v>
      </c>
    </row>
    <row r="4918" customFormat="false" ht="15" hidden="false" customHeight="true" outlineLevel="0" collapsed="false">
      <c r="A4918" s="8" t="s">
        <v>8842</v>
      </c>
      <c r="B4918" s="7" t="n">
        <v>1</v>
      </c>
      <c r="C4918" s="8" t="s">
        <v>1486</v>
      </c>
      <c r="D4918" s="7" t="s">
        <v>1487</v>
      </c>
      <c r="E4918" s="7" t="s">
        <v>613</v>
      </c>
      <c r="F4918" s="7" t="s">
        <v>614</v>
      </c>
      <c r="G4918" s="7" t="s">
        <v>5193</v>
      </c>
      <c r="H4918" s="7" t="s">
        <v>391</v>
      </c>
      <c r="I4918" s="7" t="s">
        <v>114</v>
      </c>
      <c r="J4918" s="7" t="s">
        <v>158</v>
      </c>
      <c r="K4918" s="7" t="s">
        <v>84</v>
      </c>
      <c r="L4918" s="7" t="s">
        <v>130</v>
      </c>
      <c r="M4918" s="7" t="s">
        <v>126</v>
      </c>
      <c r="N4918" s="7" t="s">
        <v>115</v>
      </c>
      <c r="O4918" s="7" t="s">
        <v>447</v>
      </c>
      <c r="P4918" s="7" t="s">
        <v>173</v>
      </c>
      <c r="Q4918" s="7" t="s">
        <v>107</v>
      </c>
      <c r="R4918" s="7" t="s">
        <v>128</v>
      </c>
      <c r="S4918" s="7" t="s">
        <v>152</v>
      </c>
      <c r="T4918" s="7" t="s">
        <v>306</v>
      </c>
      <c r="U4918" s="7" t="s">
        <v>85</v>
      </c>
      <c r="V4918" s="7" t="s">
        <v>187</v>
      </c>
      <c r="W4918" s="7" t="s">
        <v>95</v>
      </c>
      <c r="X4918" s="7" t="s">
        <v>307</v>
      </c>
      <c r="Y4918" s="7" t="n">
        <v>0</v>
      </c>
      <c r="Z4918" s="7" t="n">
        <v>1</v>
      </c>
      <c r="AA4918" s="7" t="str">
        <f aca="false">IF(Y4918&gt;Z4918,"Win",IF(Y4918&lt;Z4918,"Loss","Draw"))</f>
        <v>Loss</v>
      </c>
      <c r="AB4918" s="7" t="s">
        <v>99</v>
      </c>
      <c r="AC4918" s="7" t="s">
        <v>99</v>
      </c>
      <c r="AD4918" s="7" t="s">
        <v>1338</v>
      </c>
      <c r="AE4918" s="7" t="s">
        <v>603</v>
      </c>
      <c r="AF4918" s="7" t="str">
        <f aca="false">IF(AD4918&lt;AE4918,AD4918,AE4918)</f>
        <v>Archers, Arrows, Bowler, Giant, Giant Snowball, Graveyard, Skeletons, Zappies</v>
      </c>
      <c r="AG4918" s="7" t="str">
        <f aca="false">IF(AD4918&lt;AE4918,AE4918,AD4918)</f>
        <v>Baby Dragon, Barbarian Barrel, Goblin Cage, Golden Knight, Golem, Ice Wizard, Lightning, Tornado</v>
      </c>
      <c r="AH4918" s="7" t="str">
        <f aca="false">IF(AD4918=AF4918,AA4918,IF(AA4918="Win","Loss",IF(AA4918="Loss","Win","Draw")))</f>
        <v>Loss</v>
      </c>
      <c r="AI4918" s="7" t="s">
        <v>297</v>
      </c>
    </row>
    <row r="4919" customFormat="false" ht="15" hidden="false" customHeight="true" outlineLevel="0" collapsed="false">
      <c r="A4919" s="8" t="s">
        <v>8842</v>
      </c>
      <c r="B4919" s="7" t="n">
        <v>2</v>
      </c>
      <c r="C4919" s="8" t="s">
        <v>1486</v>
      </c>
      <c r="D4919" s="7" t="s">
        <v>1487</v>
      </c>
      <c r="E4919" s="7" t="s">
        <v>613</v>
      </c>
      <c r="F4919" s="7" t="s">
        <v>614</v>
      </c>
      <c r="G4919" s="7" t="s">
        <v>5194</v>
      </c>
      <c r="H4919" s="7" t="s">
        <v>163</v>
      </c>
      <c r="I4919" s="7" t="s">
        <v>82</v>
      </c>
      <c r="J4919" s="7" t="s">
        <v>202</v>
      </c>
      <c r="K4919" s="7" t="s">
        <v>87</v>
      </c>
      <c r="L4919" s="7" t="s">
        <v>85</v>
      </c>
      <c r="M4919" s="7" t="s">
        <v>150</v>
      </c>
      <c r="N4919" s="7" t="s">
        <v>95</v>
      </c>
      <c r="O4919" s="7" t="s">
        <v>97</v>
      </c>
      <c r="P4919" s="7" t="s">
        <v>88</v>
      </c>
      <c r="Q4919" s="7" t="s">
        <v>201</v>
      </c>
      <c r="R4919" s="7" t="s">
        <v>202</v>
      </c>
      <c r="S4919" s="7" t="s">
        <v>233</v>
      </c>
      <c r="T4919" s="7" t="s">
        <v>234</v>
      </c>
      <c r="U4919" s="7" t="s">
        <v>204</v>
      </c>
      <c r="V4919" s="7" t="s">
        <v>157</v>
      </c>
      <c r="W4919" s="7" t="s">
        <v>88</v>
      </c>
      <c r="X4919" s="7" t="s">
        <v>111</v>
      </c>
      <c r="Y4919" s="7" t="n">
        <v>0</v>
      </c>
      <c r="Z4919" s="7" t="n">
        <v>1</v>
      </c>
      <c r="AA4919" s="7" t="str">
        <f aca="false">IF(Y4919&gt;Z4919,"Win",IF(Y4919&lt;Z4919,"Loss","Draw"))</f>
        <v>Loss</v>
      </c>
      <c r="AB4919" s="7" t="s">
        <v>99</v>
      </c>
      <c r="AC4919" s="7" t="s">
        <v>99</v>
      </c>
      <c r="AD4919" s="7" t="s">
        <v>5108</v>
      </c>
      <c r="AE4919" s="7" t="s">
        <v>380</v>
      </c>
      <c r="AF4919" s="7" t="str">
        <f aca="false">IF(AD4919&lt;AE4919,AD4919,AE4919)</f>
        <v>Barbarian Barrel, Berserker, Electro Spirit, Lightning, Magic Archer, Ronin, Royal Hogs, Tesla</v>
      </c>
      <c r="AG4919" s="7" t="str">
        <f aca="false">IF(AD4919&lt;AE4919,AE4919,AD4919)</f>
        <v>Bats, Berserker, Bomb Tower, Fire Spirit, Magic Archer, Miner, Royal Delivery, Wall Breakers</v>
      </c>
      <c r="AH4919" s="7" t="str">
        <f aca="false">IF(AD4919=AF4919,AA4919,IF(AA4919="Win","Loss",IF(AA4919="Loss","Win","Draw")))</f>
        <v>Loss</v>
      </c>
      <c r="AI4919" s="7" t="s">
        <v>297</v>
      </c>
    </row>
    <row r="4920" customFormat="false" ht="15" hidden="false" customHeight="true" outlineLevel="0" collapsed="false">
      <c r="A4920" s="8" t="s">
        <v>8842</v>
      </c>
      <c r="B4920" s="7" t="n">
        <v>3</v>
      </c>
      <c r="C4920" s="8" t="s">
        <v>1486</v>
      </c>
      <c r="D4920" s="7" t="s">
        <v>1487</v>
      </c>
      <c r="E4920" s="7" t="s">
        <v>613</v>
      </c>
      <c r="F4920" s="7" t="s">
        <v>614</v>
      </c>
      <c r="G4920" s="7" t="s">
        <v>5195</v>
      </c>
      <c r="H4920" s="7" t="s">
        <v>391</v>
      </c>
      <c r="I4920" s="7" t="s">
        <v>137</v>
      </c>
      <c r="J4920" s="7" t="s">
        <v>194</v>
      </c>
      <c r="K4920" s="7" t="s">
        <v>153</v>
      </c>
      <c r="L4920" s="7" t="s">
        <v>93</v>
      </c>
      <c r="M4920" s="7" t="s">
        <v>89</v>
      </c>
      <c r="N4920" s="7" t="s">
        <v>157</v>
      </c>
      <c r="O4920" s="7" t="s">
        <v>91</v>
      </c>
      <c r="P4920" s="7" t="s">
        <v>241</v>
      </c>
      <c r="Q4920" s="7" t="s">
        <v>87</v>
      </c>
      <c r="R4920" s="7" t="s">
        <v>219</v>
      </c>
      <c r="S4920" s="7" t="s">
        <v>83</v>
      </c>
      <c r="T4920" s="7" t="s">
        <v>165</v>
      </c>
      <c r="U4920" s="7" t="s">
        <v>164</v>
      </c>
      <c r="V4920" s="7" t="s">
        <v>89</v>
      </c>
      <c r="W4920" s="7" t="s">
        <v>150</v>
      </c>
      <c r="X4920" s="7" t="s">
        <v>193</v>
      </c>
      <c r="Y4920" s="7" t="n">
        <v>0</v>
      </c>
      <c r="Z4920" s="7" t="n">
        <v>1</v>
      </c>
      <c r="AA4920" s="7" t="str">
        <f aca="false">IF(Y4920&gt;Z4920,"Win",IF(Y4920&lt;Z4920,"Loss","Draw"))</f>
        <v>Loss</v>
      </c>
      <c r="AB4920" s="7" t="s">
        <v>99</v>
      </c>
      <c r="AC4920" s="7" t="s">
        <v>99</v>
      </c>
      <c r="AD4920" s="7" t="s">
        <v>5196</v>
      </c>
      <c r="AE4920" s="7" t="s">
        <v>3008</v>
      </c>
      <c r="AF4920" s="7" t="str">
        <f aca="false">IF(AD4920&lt;AE4920,AD4920,AE4920)</f>
        <v>Archer Queen, Cannon, Fire Spirit, Fireball, Goblin Drill, Goblins, Knight, The Log</v>
      </c>
      <c r="AG4920" s="7" t="str">
        <f aca="false">IF(AD4920&lt;AE4920,AE4920,AD4920)</f>
        <v>Earthquake, Electro Spirit, Guards, Hog Rider, Monk, Tesla, The Log, Wizard</v>
      </c>
      <c r="AH4920" s="7" t="str">
        <f aca="false">IF(AD4920=AF4920,AA4920,IF(AA4920="Win","Loss",IF(AA4920="Loss","Win","Draw")))</f>
        <v>Loss</v>
      </c>
      <c r="AI4920" s="7" t="s">
        <v>297</v>
      </c>
    </row>
    <row r="4921" customFormat="false" ht="15" hidden="false" customHeight="true" outlineLevel="0" collapsed="false">
      <c r="A4921" s="8" t="s">
        <v>8843</v>
      </c>
      <c r="B4921" s="7" t="n">
        <v>1</v>
      </c>
      <c r="C4921" s="8" t="s">
        <v>1486</v>
      </c>
      <c r="D4921" s="7" t="s">
        <v>1487</v>
      </c>
      <c r="E4921" s="7" t="s">
        <v>613</v>
      </c>
      <c r="F4921" s="7" t="s">
        <v>614</v>
      </c>
      <c r="G4921" s="7" t="s">
        <v>5198</v>
      </c>
      <c r="H4921" s="7" t="s">
        <v>391</v>
      </c>
      <c r="I4921" s="7" t="s">
        <v>82</v>
      </c>
      <c r="J4921" s="7" t="s">
        <v>151</v>
      </c>
      <c r="K4921" s="7" t="s">
        <v>152</v>
      </c>
      <c r="L4921" s="7" t="s">
        <v>85</v>
      </c>
      <c r="M4921" s="7" t="s">
        <v>150</v>
      </c>
      <c r="N4921" s="7" t="s">
        <v>89</v>
      </c>
      <c r="O4921" s="7" t="s">
        <v>153</v>
      </c>
      <c r="P4921" s="7" t="s">
        <v>126</v>
      </c>
      <c r="Q4921" s="7" t="s">
        <v>201</v>
      </c>
      <c r="R4921" s="7" t="s">
        <v>202</v>
      </c>
      <c r="S4921" s="7" t="s">
        <v>203</v>
      </c>
      <c r="T4921" s="7" t="s">
        <v>88</v>
      </c>
      <c r="U4921" s="7" t="s">
        <v>118</v>
      </c>
      <c r="V4921" s="7" t="s">
        <v>157</v>
      </c>
      <c r="W4921" s="7" t="s">
        <v>234</v>
      </c>
      <c r="X4921" s="7" t="s">
        <v>204</v>
      </c>
      <c r="Y4921" s="7" t="n">
        <v>0</v>
      </c>
      <c r="Z4921" s="7" t="n">
        <v>1</v>
      </c>
      <c r="AA4921" s="7" t="str">
        <f aca="false">IF(Y4921&gt;Z4921,"Win",IF(Y4921&lt;Z4921,"Loss","Draw"))</f>
        <v>Loss</v>
      </c>
      <c r="AB4921" s="7" t="s">
        <v>99</v>
      </c>
      <c r="AC4921" s="7" t="s">
        <v>99</v>
      </c>
      <c r="AD4921" s="7" t="s">
        <v>155</v>
      </c>
      <c r="AE4921" s="7" t="s">
        <v>668</v>
      </c>
      <c r="AF4921" s="7" t="str">
        <f aca="false">IF(AD4921&lt;AE4921,AD4921,AE4921)</f>
        <v>Baby Dragon, Cannon, Electro Spirit, Lightning, Mighty Miner, Royal Hogs, Skeletons, The Log</v>
      </c>
      <c r="AG4921" s="7" t="str">
        <f aca="false">IF(AD4921&lt;AE4921,AE4921,AD4921)</f>
        <v>Berserker, Bomb Tower, Fire Spirit, Goblin Barrel, Ice Spirit, Magic Archer, Royal Delivery, Wall Breakers</v>
      </c>
      <c r="AH4921" s="7" t="str">
        <f aca="false">IF(AD4921=AF4921,AA4921,IF(AA4921="Win","Loss",IF(AA4921="Loss","Win","Draw")))</f>
        <v>Loss</v>
      </c>
      <c r="AI4921" s="7" t="s">
        <v>297</v>
      </c>
    </row>
    <row r="4922" customFormat="false" ht="15" hidden="false" customHeight="true" outlineLevel="0" collapsed="false">
      <c r="A4922" s="8" t="s">
        <v>8843</v>
      </c>
      <c r="B4922" s="7" t="n">
        <v>2</v>
      </c>
      <c r="C4922" s="8" t="s">
        <v>1486</v>
      </c>
      <c r="D4922" s="7" t="s">
        <v>1487</v>
      </c>
      <c r="E4922" s="7" t="s">
        <v>613</v>
      </c>
      <c r="F4922" s="7" t="s">
        <v>614</v>
      </c>
      <c r="G4922" s="7" t="s">
        <v>5199</v>
      </c>
      <c r="H4922" s="7" t="s">
        <v>391</v>
      </c>
      <c r="I4922" s="7" t="s">
        <v>114</v>
      </c>
      <c r="J4922" s="7" t="s">
        <v>91</v>
      </c>
      <c r="K4922" s="7" t="s">
        <v>87</v>
      </c>
      <c r="L4922" s="7" t="s">
        <v>137</v>
      </c>
      <c r="M4922" s="7" t="s">
        <v>116</v>
      </c>
      <c r="N4922" s="7" t="s">
        <v>97</v>
      </c>
      <c r="O4922" s="7" t="s">
        <v>242</v>
      </c>
      <c r="P4922" s="7" t="s">
        <v>157</v>
      </c>
      <c r="Q4922" s="7" t="s">
        <v>152</v>
      </c>
      <c r="R4922" s="7" t="s">
        <v>108</v>
      </c>
      <c r="S4922" s="7" t="s">
        <v>82</v>
      </c>
      <c r="T4922" s="7" t="s">
        <v>119</v>
      </c>
      <c r="U4922" s="7" t="s">
        <v>95</v>
      </c>
      <c r="V4922" s="7" t="s">
        <v>150</v>
      </c>
      <c r="W4922" s="7" t="s">
        <v>126</v>
      </c>
      <c r="X4922" s="7" t="s">
        <v>85</v>
      </c>
      <c r="Y4922" s="7" t="n">
        <v>0</v>
      </c>
      <c r="Z4922" s="7" t="n">
        <v>1</v>
      </c>
      <c r="AA4922" s="7" t="str">
        <f aca="false">IF(Y4922&gt;Z4922,"Win",IF(Y4922&lt;Z4922,"Loss","Draw"))</f>
        <v>Loss</v>
      </c>
      <c r="AB4922" s="7" t="s">
        <v>99</v>
      </c>
      <c r="AC4922" s="7" t="s">
        <v>99</v>
      </c>
      <c r="AD4922" s="7" t="s">
        <v>321</v>
      </c>
      <c r="AE4922" s="7" t="s">
        <v>4992</v>
      </c>
      <c r="AF4922" s="7" t="str">
        <f aca="false">IF(AD4922&lt;AE4922,AD4922,AE4922)</f>
        <v>Baby Dragon, Barbarian Barrel, Dark Prince, Electro Spirit, Goblin Hut, Lightning, Royal Hogs, Skeletons</v>
      </c>
      <c r="AG4922" s="7" t="str">
        <f aca="false">IF(AD4922&lt;AE4922,AE4922,AD4922)</f>
        <v>Bomber, Fire Spirit, Giant Snowball, Goblin Drill, Goblins, Poison, Ronin, Tesla</v>
      </c>
      <c r="AH4922" s="7" t="str">
        <f aca="false">IF(AD4922=AF4922,AA4922,IF(AA4922="Win","Loss",IF(AA4922="Loss","Win","Draw")))</f>
        <v>Win</v>
      </c>
      <c r="AI4922" s="7" t="s">
        <v>297</v>
      </c>
    </row>
    <row r="4923" customFormat="false" ht="15" hidden="false" customHeight="true" outlineLevel="0" collapsed="false">
      <c r="A4923" s="8" t="s">
        <v>8843</v>
      </c>
      <c r="B4923" s="7" t="n">
        <v>3</v>
      </c>
      <c r="C4923" s="8" t="s">
        <v>1486</v>
      </c>
      <c r="D4923" s="7" t="s">
        <v>1487</v>
      </c>
      <c r="E4923" s="7" t="s">
        <v>613</v>
      </c>
      <c r="F4923" s="7" t="s">
        <v>614</v>
      </c>
      <c r="G4923" s="7" t="s">
        <v>5200</v>
      </c>
      <c r="H4923" s="7" t="s">
        <v>391</v>
      </c>
      <c r="I4923" s="7" t="s">
        <v>177</v>
      </c>
      <c r="J4923" s="7" t="s">
        <v>83</v>
      </c>
      <c r="K4923" s="7" t="s">
        <v>219</v>
      </c>
      <c r="L4923" s="7" t="s">
        <v>173</v>
      </c>
      <c r="M4923" s="7" t="s">
        <v>93</v>
      </c>
      <c r="N4923" s="7" t="s">
        <v>95</v>
      </c>
      <c r="O4923" s="7" t="s">
        <v>188</v>
      </c>
      <c r="P4923" s="7" t="s">
        <v>215</v>
      </c>
      <c r="Q4923" s="7" t="s">
        <v>90</v>
      </c>
      <c r="R4923" s="7" t="s">
        <v>83</v>
      </c>
      <c r="S4923" s="7" t="s">
        <v>172</v>
      </c>
      <c r="T4923" s="7" t="s">
        <v>165</v>
      </c>
      <c r="U4923" s="7" t="s">
        <v>93</v>
      </c>
      <c r="V4923" s="7" t="s">
        <v>89</v>
      </c>
      <c r="W4923" s="7" t="s">
        <v>193</v>
      </c>
      <c r="X4923" s="7" t="s">
        <v>143</v>
      </c>
      <c r="Y4923" s="7" t="n">
        <v>0</v>
      </c>
      <c r="Z4923" s="7" t="n">
        <v>1</v>
      </c>
      <c r="AA4923" s="7" t="str">
        <f aca="false">IF(Y4923&gt;Z4923,"Win",IF(Y4923&lt;Z4923,"Loss","Draw"))</f>
        <v>Loss</v>
      </c>
      <c r="AB4923" s="7" t="s">
        <v>99</v>
      </c>
      <c r="AC4923" s="7" t="s">
        <v>99</v>
      </c>
      <c r="AD4923" s="7" t="s">
        <v>2234</v>
      </c>
      <c r="AE4923" s="7" t="s">
        <v>5201</v>
      </c>
      <c r="AF4923" s="7" t="str">
        <f aca="false">IF(AD4923&lt;AE4923,AD4923,AE4923)</f>
        <v>Barbarian Barrel, Fireball, Fisherman, Monk, Royal Giant, Tombstone, Wizard, Zappies</v>
      </c>
      <c r="AG4923" s="7" t="str">
        <f aca="false">IF(AD4923&lt;AE4923,AE4923,AD4923)</f>
        <v>Fireball, Guards, Heal Spirit, Hog Rider, Monk, Mortar, Musketeer, The Log</v>
      </c>
      <c r="AH4923" s="7" t="str">
        <f aca="false">IF(AD4923=AF4923,AA4923,IF(AA4923="Win","Loss",IF(AA4923="Loss","Win","Draw")))</f>
        <v>Loss</v>
      </c>
      <c r="AI4923" s="7" t="s">
        <v>297</v>
      </c>
    </row>
    <row r="4924" customFormat="false" ht="15" hidden="false" customHeight="true" outlineLevel="0" collapsed="false">
      <c r="A4924" s="6" t="s">
        <v>8844</v>
      </c>
      <c r="B4924" s="5" t="n">
        <v>1</v>
      </c>
      <c r="C4924" s="6" t="s">
        <v>3704</v>
      </c>
      <c r="D4924" s="5" t="s">
        <v>3705</v>
      </c>
      <c r="E4924" s="6" t="s">
        <v>8845</v>
      </c>
      <c r="F4924" s="5" t="s">
        <v>8846</v>
      </c>
      <c r="G4924" s="5" t="s">
        <v>8847</v>
      </c>
      <c r="H4924" s="5" t="s">
        <v>163</v>
      </c>
      <c r="I4924" s="5" t="s">
        <v>152</v>
      </c>
      <c r="J4924" s="5" t="s">
        <v>95</v>
      </c>
      <c r="K4924" s="5" t="s">
        <v>241</v>
      </c>
      <c r="L4924" s="5" t="s">
        <v>115</v>
      </c>
      <c r="M4924" s="5" t="s">
        <v>116</v>
      </c>
      <c r="N4924" s="5" t="s">
        <v>307</v>
      </c>
      <c r="O4924" s="5" t="s">
        <v>187</v>
      </c>
      <c r="P4924" s="5" t="s">
        <v>188</v>
      </c>
      <c r="Q4924" s="5" t="s">
        <v>153</v>
      </c>
      <c r="R4924" s="5" t="s">
        <v>172</v>
      </c>
      <c r="S4924" s="5" t="s">
        <v>126</v>
      </c>
      <c r="T4924" s="5" t="s">
        <v>140</v>
      </c>
      <c r="U4924" s="5" t="s">
        <v>165</v>
      </c>
      <c r="V4924" s="5" t="s">
        <v>85</v>
      </c>
      <c r="W4924" s="5" t="s">
        <v>118</v>
      </c>
      <c r="X4924" s="5" t="s">
        <v>89</v>
      </c>
      <c r="Y4924" s="5" t="n">
        <v>1</v>
      </c>
      <c r="Z4924" s="5" t="n">
        <v>0</v>
      </c>
      <c r="AA4924" s="5" t="str">
        <f aca="false">IF(Y4924&gt;Z4924,"Win",IF(Y4924&lt;Z4924,"Loss","Draw"))</f>
        <v>Win</v>
      </c>
      <c r="AB4924" s="5" t="s">
        <v>98</v>
      </c>
      <c r="AC4924" s="5" t="s">
        <v>99</v>
      </c>
      <c r="AD4924" s="5" t="s">
        <v>3597</v>
      </c>
      <c r="AE4924" s="5" t="s">
        <v>7856</v>
      </c>
      <c r="AF4924" s="5" t="str">
        <f aca="false">IF(AD4924&lt;AE4924,AD4924,AE4924)</f>
        <v>Baby Dragon, Barbarian Barrel, Graveyard, Ice Wizard, Knight, Poison, Tombstone, Tornado</v>
      </c>
      <c r="AG4924" s="5" t="str">
        <f aca="false">IF(AD4924&lt;AE4924,AE4924,AD4924)</f>
        <v>Cannon, Hog Rider, Ice Golem, Ice Spirit, Lightning, Musketeer, Skeletons, The Log</v>
      </c>
      <c r="AH4924" s="5" t="str">
        <f aca="false">IF(AD4924=AF4924,AA4924,IF(AA4924="Win","Loss",IF(AA4924="Loss","Win","Draw")))</f>
        <v>Win</v>
      </c>
      <c r="AI4924" s="5" t="s">
        <v>297</v>
      </c>
    </row>
    <row r="4925" customFormat="false" ht="15" hidden="false" customHeight="true" outlineLevel="0" collapsed="false">
      <c r="A4925" s="6" t="s">
        <v>8848</v>
      </c>
      <c r="B4925" s="5" t="n">
        <v>1</v>
      </c>
      <c r="C4925" s="6" t="s">
        <v>3704</v>
      </c>
      <c r="D4925" s="5" t="s">
        <v>3705</v>
      </c>
      <c r="E4925" s="5" t="s">
        <v>3676</v>
      </c>
      <c r="F4925" s="5" t="s">
        <v>3677</v>
      </c>
      <c r="G4925" s="5" t="s">
        <v>6188</v>
      </c>
      <c r="H4925" s="5" t="s">
        <v>81</v>
      </c>
      <c r="I4925" s="5" t="s">
        <v>177</v>
      </c>
      <c r="J4925" s="5" t="s">
        <v>83</v>
      </c>
      <c r="K4925" s="5" t="s">
        <v>188</v>
      </c>
      <c r="L4925" s="5" t="s">
        <v>89</v>
      </c>
      <c r="M4925" s="5" t="s">
        <v>133</v>
      </c>
      <c r="N4925" s="5" t="s">
        <v>86</v>
      </c>
      <c r="O4925" s="5" t="s">
        <v>93</v>
      </c>
      <c r="P4925" s="5" t="s">
        <v>215</v>
      </c>
      <c r="Q4925" s="5" t="s">
        <v>172</v>
      </c>
      <c r="R4925" s="5" t="s">
        <v>151</v>
      </c>
      <c r="S4925" s="5" t="s">
        <v>153</v>
      </c>
      <c r="T4925" s="5" t="s">
        <v>126</v>
      </c>
      <c r="U4925" s="5" t="s">
        <v>118</v>
      </c>
      <c r="V4925" s="5" t="s">
        <v>95</v>
      </c>
      <c r="W4925" s="5" t="s">
        <v>116</v>
      </c>
      <c r="X4925" s="5" t="s">
        <v>115</v>
      </c>
      <c r="Y4925" s="5" t="n">
        <v>1</v>
      </c>
      <c r="Z4925" s="5" t="n">
        <v>0</v>
      </c>
      <c r="AA4925" s="5" t="str">
        <f aca="false">IF(Y4925&gt;Z4925,"Win",IF(Y4925&lt;Z4925,"Loss","Draw"))</f>
        <v>Win</v>
      </c>
      <c r="AB4925" s="5" t="s">
        <v>98</v>
      </c>
      <c r="AC4925" s="5" t="s">
        <v>99</v>
      </c>
      <c r="AD4925" s="5" t="s">
        <v>494</v>
      </c>
      <c r="AE4925" s="5" t="s">
        <v>6189</v>
      </c>
      <c r="AF4925" s="5" t="str">
        <f aca="false">IF(AD4925&lt;AE4925,AD4925,AE4925)</f>
        <v>Barbarian Barrel, Cannon, Graveyard, Ice Spirit, Mighty Miner, Musketeer, Poison, Skeletons</v>
      </c>
      <c r="AG4925" s="5" t="str">
        <f aca="false">IF(AD4925&lt;AE4925,AE4925,AD4925)</f>
        <v>Fireball, Fisherman, Monk, Mother Witch, Royal Giant, Skeleton Dragons, The Log, Tombstone</v>
      </c>
      <c r="AH4925" s="5" t="str">
        <f aca="false">IF(AD4925=AF4925,AA4925,IF(AA4925="Win","Loss",IF(AA4925="Loss","Win","Draw")))</f>
        <v>Loss</v>
      </c>
      <c r="AI4925" s="5" t="s">
        <v>102</v>
      </c>
    </row>
    <row r="4926" customFormat="false" ht="15" hidden="false" customHeight="true" outlineLevel="0" collapsed="false">
      <c r="A4926" s="6" t="s">
        <v>8848</v>
      </c>
      <c r="B4926" s="5" t="n">
        <v>2</v>
      </c>
      <c r="C4926" s="6" t="s">
        <v>3704</v>
      </c>
      <c r="D4926" s="5" t="s">
        <v>3705</v>
      </c>
      <c r="E4926" s="5" t="s">
        <v>3676</v>
      </c>
      <c r="F4926" s="5" t="s">
        <v>3677</v>
      </c>
      <c r="G4926" s="5" t="s">
        <v>6190</v>
      </c>
      <c r="H4926" s="5" t="s">
        <v>81</v>
      </c>
      <c r="I4926" s="5" t="s">
        <v>129</v>
      </c>
      <c r="J4926" s="5" t="s">
        <v>194</v>
      </c>
      <c r="K4926" s="5" t="s">
        <v>124</v>
      </c>
      <c r="L4926" s="5" t="s">
        <v>131</v>
      </c>
      <c r="M4926" s="5" t="s">
        <v>85</v>
      </c>
      <c r="N4926" s="5" t="s">
        <v>223</v>
      </c>
      <c r="O4926" s="5" t="s">
        <v>327</v>
      </c>
      <c r="P4926" s="5" t="s">
        <v>95</v>
      </c>
      <c r="Q4926" s="5" t="s">
        <v>242</v>
      </c>
      <c r="R4926" s="5" t="s">
        <v>241</v>
      </c>
      <c r="S4926" s="5" t="s">
        <v>137</v>
      </c>
      <c r="T4926" s="5" t="s">
        <v>157</v>
      </c>
      <c r="U4926" s="5" t="s">
        <v>93</v>
      </c>
      <c r="V4926" s="5" t="s">
        <v>234</v>
      </c>
      <c r="W4926" s="5" t="s">
        <v>204</v>
      </c>
      <c r="X4926" s="5" t="s">
        <v>193</v>
      </c>
      <c r="Y4926" s="5" t="n">
        <v>0</v>
      </c>
      <c r="Z4926" s="5" t="n">
        <v>1</v>
      </c>
      <c r="AA4926" s="5" t="str">
        <f aca="false">IF(Y4926&gt;Z4926,"Win",IF(Y4926&lt;Z4926,"Loss","Draw"))</f>
        <v>Loss</v>
      </c>
      <c r="AB4926" s="5" t="s">
        <v>98</v>
      </c>
      <c r="AC4926" s="5" t="s">
        <v>99</v>
      </c>
      <c r="AD4926" s="5" t="s">
        <v>6192</v>
      </c>
      <c r="AE4926" s="5" t="s">
        <v>6191</v>
      </c>
      <c r="AF4926" s="5" t="str">
        <f aca="false">IF(AD4926&lt;AE4926,AD4926,AE4926)</f>
        <v>Archer Queen, Bandit, Barbarian Barrel, Lightning, Mega Knight, Rage, Ram Rider, Royal Ghost</v>
      </c>
      <c r="AG4926" s="5" t="str">
        <f aca="false">IF(AD4926&lt;AE4926,AE4926,AD4926)</f>
        <v>Bomb Tower, Bomber, Fire Spirit, Fireball, Goblin Drill, Guards, Knight, Royal Delivery</v>
      </c>
      <c r="AH4926" s="5" t="str">
        <f aca="false">IF(AD4926=AF4926,AA4926,IF(AA4926="Win","Loss",IF(AA4926="Loss","Win","Draw")))</f>
        <v>Loss</v>
      </c>
      <c r="AI4926" s="5" t="s">
        <v>102</v>
      </c>
    </row>
    <row r="4927" customFormat="false" ht="15" hidden="false" customHeight="true" outlineLevel="0" collapsed="false">
      <c r="A4927" s="6" t="s">
        <v>8849</v>
      </c>
      <c r="B4927" s="5" t="n">
        <v>1</v>
      </c>
      <c r="C4927" s="6" t="s">
        <v>3704</v>
      </c>
      <c r="D4927" s="5" t="s">
        <v>3705</v>
      </c>
      <c r="E4927" s="5" t="s">
        <v>1695</v>
      </c>
      <c r="F4927" s="5" t="s">
        <v>1696</v>
      </c>
      <c r="G4927" s="5" t="s">
        <v>6620</v>
      </c>
      <c r="H4927" s="5" t="s">
        <v>352</v>
      </c>
      <c r="I4927" s="5" t="s">
        <v>152</v>
      </c>
      <c r="J4927" s="5" t="s">
        <v>158</v>
      </c>
      <c r="K4927" s="5" t="s">
        <v>128</v>
      </c>
      <c r="L4927" s="5" t="s">
        <v>387</v>
      </c>
      <c r="M4927" s="5" t="s">
        <v>85</v>
      </c>
      <c r="N4927" s="5" t="s">
        <v>139</v>
      </c>
      <c r="O4927" s="5" t="s">
        <v>119</v>
      </c>
      <c r="P4927" s="5" t="s">
        <v>187</v>
      </c>
      <c r="Q4927" s="5" t="s">
        <v>201</v>
      </c>
      <c r="R4927" s="5" t="s">
        <v>202</v>
      </c>
      <c r="S4927" s="5" t="s">
        <v>123</v>
      </c>
      <c r="T4927" s="5" t="s">
        <v>111</v>
      </c>
      <c r="U4927" s="5" t="s">
        <v>88</v>
      </c>
      <c r="V4927" s="5" t="s">
        <v>187</v>
      </c>
      <c r="W4927" s="5" t="s">
        <v>95</v>
      </c>
      <c r="X4927" s="5" t="s">
        <v>234</v>
      </c>
      <c r="Y4927" s="5" t="n">
        <v>0</v>
      </c>
      <c r="Z4927" s="5" t="n">
        <v>1</v>
      </c>
      <c r="AA4927" s="5" t="str">
        <f aca="false">IF(Y4927&gt;Z4927,"Win",IF(Y4927&lt;Z4927,"Loss","Draw"))</f>
        <v>Loss</v>
      </c>
      <c r="AB4927" s="5" t="s">
        <v>98</v>
      </c>
      <c r="AC4927" s="5" t="s">
        <v>99</v>
      </c>
      <c r="AD4927" s="5" t="s">
        <v>6621</v>
      </c>
      <c r="AE4927" s="5" t="s">
        <v>295</v>
      </c>
      <c r="AF4927" s="5" t="str">
        <f aca="false">IF(AD4927&lt;AE4927,AD4927,AE4927)</f>
        <v>Baby Dragon, Bowler, Electro Giant, Goblin Hut, Golden Knight, Lightning, Mega Minion, Tornado</v>
      </c>
      <c r="AG4927" s="5" t="str">
        <f aca="false">IF(AD4927&lt;AE4927,AE4927,AD4927)</f>
        <v>Barbarian Barrel, Berserker, Bomb Tower, Goblinstein, Magic Archer, Miner, Tornado, Wall Breakers</v>
      </c>
      <c r="AH4927" s="5" t="str">
        <f aca="false">IF(AD4927=AF4927,AA4927,IF(AA4927="Win","Loss",IF(AA4927="Loss","Win","Draw")))</f>
        <v>Loss</v>
      </c>
      <c r="AI4927" s="5" t="s">
        <v>102</v>
      </c>
    </row>
    <row r="4928" customFormat="false" ht="15" hidden="false" customHeight="true" outlineLevel="0" collapsed="false">
      <c r="A4928" s="6" t="s">
        <v>8849</v>
      </c>
      <c r="B4928" s="5" t="n">
        <v>2</v>
      </c>
      <c r="C4928" s="6" t="s">
        <v>3704</v>
      </c>
      <c r="D4928" s="5" t="s">
        <v>3705</v>
      </c>
      <c r="E4928" s="5" t="s">
        <v>1695</v>
      </c>
      <c r="F4928" s="5" t="s">
        <v>1696</v>
      </c>
      <c r="G4928" s="5" t="s">
        <v>6622</v>
      </c>
      <c r="H4928" s="5" t="s">
        <v>352</v>
      </c>
      <c r="I4928" s="5" t="s">
        <v>127</v>
      </c>
      <c r="J4928" s="5" t="s">
        <v>219</v>
      </c>
      <c r="K4928" s="5" t="s">
        <v>124</v>
      </c>
      <c r="L4928" s="5" t="s">
        <v>117</v>
      </c>
      <c r="M4928" s="5" t="s">
        <v>133</v>
      </c>
      <c r="N4928" s="5" t="s">
        <v>294</v>
      </c>
      <c r="O4928" s="5" t="s">
        <v>173</v>
      </c>
      <c r="P4928" s="5" t="s">
        <v>95</v>
      </c>
      <c r="Q4928" s="5" t="s">
        <v>113</v>
      </c>
      <c r="R4928" s="5" t="s">
        <v>108</v>
      </c>
      <c r="S4928" s="5" t="s">
        <v>87</v>
      </c>
      <c r="T4928" s="5" t="s">
        <v>114</v>
      </c>
      <c r="U4928" s="5" t="s">
        <v>118</v>
      </c>
      <c r="V4928" s="5" t="s">
        <v>116</v>
      </c>
      <c r="W4928" s="5" t="s">
        <v>115</v>
      </c>
      <c r="X4928" s="5" t="s">
        <v>126</v>
      </c>
      <c r="Y4928" s="5" t="n">
        <v>1</v>
      </c>
      <c r="Z4928" s="5" t="n">
        <v>0</v>
      </c>
      <c r="AA4928" s="5" t="str">
        <f aca="false">IF(Y4928&gt;Z4928,"Win",IF(Y4928&lt;Z4928,"Loss","Draw"))</f>
        <v>Win</v>
      </c>
      <c r="AB4928" s="5" t="s">
        <v>98</v>
      </c>
      <c r="AC4928" s="5" t="s">
        <v>99</v>
      </c>
      <c r="AD4928" s="5" t="s">
        <v>296</v>
      </c>
      <c r="AE4928" s="5" t="s">
        <v>6623</v>
      </c>
      <c r="AF4928" s="5" t="str">
        <f aca="false">IF(AD4928&lt;AE4928,AD4928,AE4928)</f>
        <v>Barbarian Barrel, Battle Ram, Giant Skeleton, Mother Witch, Royal Ghost, Vines, Wizard, Zappies</v>
      </c>
      <c r="AG4928" s="5" t="str">
        <f aca="false">IF(AD4928&lt;AE4928,AE4928,AD4928)</f>
        <v>Dark Prince, Furnace, Giant Snowball, Graveyard, Ice Spirit, Poison, Skeletons, Tesla</v>
      </c>
      <c r="AH4928" s="5" t="str">
        <f aca="false">IF(AD4928=AF4928,AA4928,IF(AA4928="Win","Loss",IF(AA4928="Loss","Win","Draw")))</f>
        <v>Win</v>
      </c>
      <c r="AI4928" s="5" t="s">
        <v>102</v>
      </c>
    </row>
    <row r="4929" customFormat="false" ht="15" hidden="false" customHeight="true" outlineLevel="0" collapsed="false">
      <c r="A4929" s="6" t="s">
        <v>8849</v>
      </c>
      <c r="B4929" s="5" t="n">
        <v>3</v>
      </c>
      <c r="C4929" s="6" t="s">
        <v>3704</v>
      </c>
      <c r="D4929" s="5" t="s">
        <v>3705</v>
      </c>
      <c r="E4929" s="5" t="s">
        <v>1695</v>
      </c>
      <c r="F4929" s="5" t="s">
        <v>1696</v>
      </c>
      <c r="G4929" s="5" t="s">
        <v>6624</v>
      </c>
      <c r="H4929" s="5" t="s">
        <v>81</v>
      </c>
      <c r="I4929" s="5" t="s">
        <v>208</v>
      </c>
      <c r="J4929" s="5" t="s">
        <v>186</v>
      </c>
      <c r="K4929" s="5" t="s">
        <v>284</v>
      </c>
      <c r="L4929" s="5" t="s">
        <v>110</v>
      </c>
      <c r="M4929" s="5" t="s">
        <v>86</v>
      </c>
      <c r="N4929" s="5" t="s">
        <v>114</v>
      </c>
      <c r="O4929" s="5" t="s">
        <v>93</v>
      </c>
      <c r="P4929" s="5" t="s">
        <v>107</v>
      </c>
      <c r="Q4929" s="5" t="s">
        <v>90</v>
      </c>
      <c r="R4929" s="5" t="s">
        <v>91</v>
      </c>
      <c r="S4929" s="5" t="s">
        <v>92</v>
      </c>
      <c r="T4929" s="5" t="s">
        <v>125</v>
      </c>
      <c r="U4929" s="5" t="s">
        <v>93</v>
      </c>
      <c r="V4929" s="5" t="s">
        <v>96</v>
      </c>
      <c r="W4929" s="5" t="s">
        <v>94</v>
      </c>
      <c r="X4929" s="5" t="s">
        <v>89</v>
      </c>
      <c r="Y4929" s="5" t="n">
        <v>1</v>
      </c>
      <c r="Z4929" s="5" t="n">
        <v>2</v>
      </c>
      <c r="AA4929" s="5" t="str">
        <f aca="false">IF(Y4929&gt;Z4929,"Win",IF(Y4929&lt;Z4929,"Loss","Draw"))</f>
        <v>Loss</v>
      </c>
      <c r="AB4929" s="5" t="s">
        <v>98</v>
      </c>
      <c r="AC4929" s="5" t="s">
        <v>99</v>
      </c>
      <c r="AD4929" s="5" t="s">
        <v>6625</v>
      </c>
      <c r="AE4929" s="5" t="s">
        <v>519</v>
      </c>
      <c r="AF4929" s="5" t="str">
        <f aca="false">IF(AD4929&lt;AE4929,AD4929,AE4929)</f>
        <v>Balloon, Fireball, Giant Snowball, Goblin Cage, Inferno Dragon, Lava Hound, Skeleton Dragons, Valkyrie</v>
      </c>
      <c r="AG4929" s="5" t="str">
        <f aca="false">IF(AD4929&lt;AE4929,AE4929,AD4929)</f>
        <v>Cannon Cart, Fireball, Goblins, Minions, Mortar, Rascals, Skeleton Barrel, The Log</v>
      </c>
      <c r="AH4929" s="5" t="str">
        <f aca="false">IF(AD4929=AF4929,AA4929,IF(AA4929="Win","Loss",IF(AA4929="Loss","Win","Draw")))</f>
        <v>Loss</v>
      </c>
      <c r="AI4929" s="5" t="s">
        <v>102</v>
      </c>
    </row>
    <row r="4930" customFormat="false" ht="15" hidden="false" customHeight="true" outlineLevel="0" collapsed="false">
      <c r="A4930" s="6" t="s">
        <v>8850</v>
      </c>
      <c r="B4930" s="5" t="n">
        <v>1</v>
      </c>
      <c r="C4930" s="6" t="s">
        <v>3704</v>
      </c>
      <c r="D4930" s="5" t="s">
        <v>3705</v>
      </c>
      <c r="E4930" s="6" t="s">
        <v>3690</v>
      </c>
      <c r="F4930" s="5" t="s">
        <v>3691</v>
      </c>
      <c r="G4930" s="5" t="s">
        <v>5858</v>
      </c>
      <c r="H4930" s="5" t="s">
        <v>352</v>
      </c>
      <c r="I4930" s="5" t="s">
        <v>177</v>
      </c>
      <c r="J4930" s="5" t="s">
        <v>83</v>
      </c>
      <c r="K4930" s="5" t="s">
        <v>188</v>
      </c>
      <c r="L4930" s="5" t="s">
        <v>89</v>
      </c>
      <c r="M4930" s="5" t="s">
        <v>133</v>
      </c>
      <c r="N4930" s="5" t="s">
        <v>86</v>
      </c>
      <c r="O4930" s="5" t="s">
        <v>93</v>
      </c>
      <c r="P4930" s="5" t="s">
        <v>215</v>
      </c>
      <c r="Q4930" s="5" t="s">
        <v>153</v>
      </c>
      <c r="R4930" s="5" t="s">
        <v>83</v>
      </c>
      <c r="S4930" s="5" t="s">
        <v>113</v>
      </c>
      <c r="T4930" s="5" t="s">
        <v>89</v>
      </c>
      <c r="U4930" s="5" t="s">
        <v>157</v>
      </c>
      <c r="V4930" s="5" t="s">
        <v>88</v>
      </c>
      <c r="W4930" s="5" t="s">
        <v>165</v>
      </c>
      <c r="X4930" s="5" t="s">
        <v>93</v>
      </c>
      <c r="Y4930" s="5" t="n">
        <v>0</v>
      </c>
      <c r="Z4930" s="5" t="n">
        <v>1</v>
      </c>
      <c r="AA4930" s="5" t="str">
        <f aca="false">IF(Y4930&gt;Z4930,"Win",IF(Y4930&lt;Z4930,"Loss","Draw"))</f>
        <v>Loss</v>
      </c>
      <c r="AB4930" s="5" t="s">
        <v>98</v>
      </c>
      <c r="AC4930" s="5" t="s">
        <v>99</v>
      </c>
      <c r="AD4930" s="5" t="s">
        <v>494</v>
      </c>
      <c r="AE4930" s="5" t="s">
        <v>8851</v>
      </c>
      <c r="AF4930" s="5" t="str">
        <f aca="false">IF(AD4930&lt;AE4930,AD4930,AE4930)</f>
        <v>Berserker, Cannon, Fire Spirit, Fireball, Furnace, Hog Rider, Monk, The Log</v>
      </c>
      <c r="AG4930" s="5" t="str">
        <f aca="false">IF(AD4930&lt;AE4930,AE4930,AD4930)</f>
        <v>Fireball, Fisherman, Monk, Mother Witch, Royal Giant, Skeleton Dragons, The Log, Tombstone</v>
      </c>
      <c r="AH4930" s="5" t="str">
        <f aca="false">IF(AD4930=AF4930,AA4930,IF(AA4930="Win","Loss",IF(AA4930="Loss","Win","Draw")))</f>
        <v>Win</v>
      </c>
      <c r="AI4930" s="5" t="s">
        <v>102</v>
      </c>
    </row>
    <row r="4931" customFormat="false" ht="15" hidden="false" customHeight="true" outlineLevel="0" collapsed="false">
      <c r="A4931" s="6" t="s">
        <v>8850</v>
      </c>
      <c r="B4931" s="5" t="n">
        <v>2</v>
      </c>
      <c r="C4931" s="6" t="s">
        <v>3704</v>
      </c>
      <c r="D4931" s="5" t="s">
        <v>3705</v>
      </c>
      <c r="E4931" s="6" t="s">
        <v>3690</v>
      </c>
      <c r="F4931" s="5" t="s">
        <v>3691</v>
      </c>
      <c r="G4931" s="5" t="s">
        <v>2573</v>
      </c>
      <c r="H4931" s="5" t="s">
        <v>352</v>
      </c>
      <c r="I4931" s="5" t="s">
        <v>82</v>
      </c>
      <c r="J4931" s="5" t="s">
        <v>108</v>
      </c>
      <c r="K4931" s="5" t="s">
        <v>152</v>
      </c>
      <c r="L4931" s="5" t="s">
        <v>85</v>
      </c>
      <c r="M4931" s="5" t="s">
        <v>119</v>
      </c>
      <c r="N4931" s="5" t="s">
        <v>126</v>
      </c>
      <c r="O4931" s="5" t="s">
        <v>150</v>
      </c>
      <c r="P4931" s="5" t="s">
        <v>95</v>
      </c>
      <c r="Q4931" s="5" t="s">
        <v>233</v>
      </c>
      <c r="R4931" s="5" t="s">
        <v>241</v>
      </c>
      <c r="S4931" s="5" t="s">
        <v>201</v>
      </c>
      <c r="T4931" s="5" t="s">
        <v>116</v>
      </c>
      <c r="U4931" s="5" t="s">
        <v>403</v>
      </c>
      <c r="V4931" s="5" t="s">
        <v>95</v>
      </c>
      <c r="W4931" s="5" t="s">
        <v>111</v>
      </c>
      <c r="X4931" s="5" t="s">
        <v>234</v>
      </c>
      <c r="Y4931" s="5" t="n">
        <v>0</v>
      </c>
      <c r="Z4931" s="5" t="n">
        <v>1</v>
      </c>
      <c r="AA4931" s="5" t="str">
        <f aca="false">IF(Y4931&gt;Z4931,"Win",IF(Y4931&lt;Z4931,"Loss","Draw"))</f>
        <v>Loss</v>
      </c>
      <c r="AB4931" s="5" t="s">
        <v>98</v>
      </c>
      <c r="AC4931" s="5" t="s">
        <v>99</v>
      </c>
      <c r="AD4931" s="5" t="s">
        <v>4992</v>
      </c>
      <c r="AE4931" s="5" t="s">
        <v>8852</v>
      </c>
      <c r="AF4931" s="5" t="str">
        <f aca="false">IF(AD4931&lt;AE4931,AD4931,AE4931)</f>
        <v>Baby Dragon, Barbarian Barrel, Dark Prince, Electro Spirit, Goblin Hut, Lightning, Royal Hogs, Skeletons</v>
      </c>
      <c r="AG4931" s="5" t="str">
        <f aca="false">IF(AD4931&lt;AE4931,AE4931,AD4931)</f>
        <v>Barbarian Barrel, Bats, Bomb Tower, Knight, Miner, Poison, Spear Goblins, Wall Breakers</v>
      </c>
      <c r="AH4931" s="5" t="str">
        <f aca="false">IF(AD4931=AF4931,AA4931,IF(AA4931="Win","Loss",IF(AA4931="Loss","Win","Draw")))</f>
        <v>Loss</v>
      </c>
      <c r="AI4931" s="5" t="s">
        <v>102</v>
      </c>
    </row>
    <row r="4932" customFormat="false" ht="15" hidden="false" customHeight="true" outlineLevel="0" collapsed="false">
      <c r="A4932" s="6" t="s">
        <v>8853</v>
      </c>
      <c r="B4932" s="5" t="n">
        <v>1</v>
      </c>
      <c r="C4932" s="6" t="s">
        <v>3704</v>
      </c>
      <c r="D4932" s="5" t="s">
        <v>3705</v>
      </c>
      <c r="E4932" s="5" t="s">
        <v>3463</v>
      </c>
      <c r="F4932" s="5" t="s">
        <v>3464</v>
      </c>
      <c r="G4932" s="5" t="s">
        <v>6703</v>
      </c>
      <c r="H4932" s="5" t="s">
        <v>163</v>
      </c>
      <c r="I4932" s="5" t="s">
        <v>82</v>
      </c>
      <c r="J4932" s="5" t="s">
        <v>83</v>
      </c>
      <c r="K4932" s="5" t="s">
        <v>84</v>
      </c>
      <c r="L4932" s="5" t="s">
        <v>86</v>
      </c>
      <c r="M4932" s="5" t="s">
        <v>118</v>
      </c>
      <c r="N4932" s="5" t="s">
        <v>119</v>
      </c>
      <c r="O4932" s="5" t="s">
        <v>95</v>
      </c>
      <c r="P4932" s="5" t="s">
        <v>93</v>
      </c>
      <c r="Q4932" s="5" t="s">
        <v>90</v>
      </c>
      <c r="R4932" s="5" t="s">
        <v>91</v>
      </c>
      <c r="S4932" s="5" t="s">
        <v>92</v>
      </c>
      <c r="T4932" s="5" t="s">
        <v>93</v>
      </c>
      <c r="U4932" s="5" t="s">
        <v>125</v>
      </c>
      <c r="V4932" s="5" t="s">
        <v>95</v>
      </c>
      <c r="W4932" s="5" t="s">
        <v>96</v>
      </c>
      <c r="X4932" s="5" t="s">
        <v>94</v>
      </c>
      <c r="Y4932" s="5" t="n">
        <v>1</v>
      </c>
      <c r="Z4932" s="5" t="n">
        <v>0</v>
      </c>
      <c r="AA4932" s="5" t="str">
        <f aca="false">IF(Y4932&gt;Z4932,"Win",IF(Y4932&lt;Z4932,"Loss","Draw"))</f>
        <v>Win</v>
      </c>
      <c r="AB4932" s="5" t="s">
        <v>98</v>
      </c>
      <c r="AC4932" s="5" t="s">
        <v>99</v>
      </c>
      <c r="AD4932" s="5" t="s">
        <v>950</v>
      </c>
      <c r="AE4932" s="5" t="s">
        <v>216</v>
      </c>
      <c r="AF4932" s="5" t="str">
        <f aca="false">IF(AD4932&lt;AE4932,AD4932,AE4932)</f>
        <v>Archers, Barbarian Barrel, Fireball, Goblin Hut, Ice Spirit, Monk, Royal Hogs, Skeleton Dragons</v>
      </c>
      <c r="AG4932" s="5" t="str">
        <f aca="false">IF(AD4932&lt;AE4932,AE4932,AD4932)</f>
        <v>Barbarian Barrel, Cannon Cart, Fireball, Goblins, Minions, Mortar, Rascals, Skeleton Barrel</v>
      </c>
      <c r="AH4932" s="5" t="str">
        <f aca="false">IF(AD4932=AF4932,AA4932,IF(AA4932="Win","Loss",IF(AA4932="Loss","Win","Draw")))</f>
        <v>Win</v>
      </c>
      <c r="AI4932" s="5" t="s">
        <v>102</v>
      </c>
    </row>
    <row r="4933" customFormat="false" ht="15" hidden="false" customHeight="true" outlineLevel="0" collapsed="false">
      <c r="A4933" s="6" t="s">
        <v>8853</v>
      </c>
      <c r="B4933" s="5" t="n">
        <v>2</v>
      </c>
      <c r="C4933" s="6" t="s">
        <v>3704</v>
      </c>
      <c r="D4933" s="5" t="s">
        <v>3705</v>
      </c>
      <c r="E4933" s="5" t="s">
        <v>3463</v>
      </c>
      <c r="F4933" s="5" t="s">
        <v>3464</v>
      </c>
      <c r="G4933" s="5" t="s">
        <v>6704</v>
      </c>
      <c r="H4933" s="5" t="s">
        <v>163</v>
      </c>
      <c r="I4933" s="5" t="s">
        <v>177</v>
      </c>
      <c r="J4933" s="5" t="s">
        <v>158</v>
      </c>
      <c r="K4933" s="5" t="s">
        <v>107</v>
      </c>
      <c r="L4933" s="5" t="s">
        <v>85</v>
      </c>
      <c r="M4933" s="5" t="s">
        <v>178</v>
      </c>
      <c r="N4933" s="5" t="s">
        <v>133</v>
      </c>
      <c r="O4933" s="5" t="s">
        <v>150</v>
      </c>
      <c r="P4933" s="5" t="s">
        <v>89</v>
      </c>
      <c r="Q4933" s="5" t="s">
        <v>82</v>
      </c>
      <c r="R4933" s="5" t="s">
        <v>83</v>
      </c>
      <c r="S4933" s="5" t="s">
        <v>107</v>
      </c>
      <c r="T4933" s="5" t="s">
        <v>86</v>
      </c>
      <c r="U4933" s="5" t="s">
        <v>150</v>
      </c>
      <c r="V4933" s="5" t="s">
        <v>204</v>
      </c>
      <c r="W4933" s="5" t="s">
        <v>133</v>
      </c>
      <c r="X4933" s="5" t="s">
        <v>85</v>
      </c>
      <c r="Y4933" s="5" t="n">
        <v>0</v>
      </c>
      <c r="Z4933" s="5" t="n">
        <v>1</v>
      </c>
      <c r="AA4933" s="5" t="str">
        <f aca="false">IF(Y4933&gt;Z4933,"Win",IF(Y4933&lt;Z4933,"Loss","Draw"))</f>
        <v>Loss</v>
      </c>
      <c r="AB4933" s="5" t="s">
        <v>98</v>
      </c>
      <c r="AC4933" s="5" t="s">
        <v>99</v>
      </c>
      <c r="AD4933" s="5" t="s">
        <v>3317</v>
      </c>
      <c r="AE4933" s="5" t="s">
        <v>6705</v>
      </c>
      <c r="AF4933" s="5" t="str">
        <f aca="false">IF(AD4933&lt;AE4933,AD4933,AE4933)</f>
        <v>Bowler, Electro Spirit, Goblin Cage, Lightning, Mother Witch, Phoenix, Royal Giant, The Log</v>
      </c>
      <c r="AG4933" s="5" t="str">
        <f aca="false">IF(AD4933&lt;AE4933,AE4933,AD4933)</f>
        <v>Electro Spirit, Goblin Cage, Lightning, Monk, Mother Witch, Royal Delivery, Royal Hogs, Skeleton Dragons</v>
      </c>
      <c r="AH4933" s="5" t="str">
        <f aca="false">IF(AD4933=AF4933,AA4933,IF(AA4933="Win","Loss",IF(AA4933="Loss","Win","Draw")))</f>
        <v>Loss</v>
      </c>
      <c r="AI4933" s="5" t="s">
        <v>102</v>
      </c>
    </row>
    <row r="4934" customFormat="false" ht="15" hidden="false" customHeight="true" outlineLevel="0" collapsed="false">
      <c r="A4934" s="6" t="s">
        <v>8853</v>
      </c>
      <c r="B4934" s="5" t="n">
        <v>3</v>
      </c>
      <c r="C4934" s="6" t="s">
        <v>3704</v>
      </c>
      <c r="D4934" s="5" t="s">
        <v>3705</v>
      </c>
      <c r="E4934" s="5" t="s">
        <v>3463</v>
      </c>
      <c r="F4934" s="5" t="s">
        <v>3464</v>
      </c>
      <c r="G4934" s="5" t="s">
        <v>6706</v>
      </c>
      <c r="H4934" s="5" t="s">
        <v>163</v>
      </c>
      <c r="I4934" s="5" t="s">
        <v>185</v>
      </c>
      <c r="J4934" s="5" t="s">
        <v>186</v>
      </c>
      <c r="K4934" s="5" t="s">
        <v>109</v>
      </c>
      <c r="L4934" s="5" t="s">
        <v>117</v>
      </c>
      <c r="M4934" s="5" t="s">
        <v>234</v>
      </c>
      <c r="N4934" s="5" t="s">
        <v>187</v>
      </c>
      <c r="O4934" s="5" t="s">
        <v>111</v>
      </c>
      <c r="P4934" s="5" t="s">
        <v>173</v>
      </c>
      <c r="Q4934" s="5" t="s">
        <v>124</v>
      </c>
      <c r="R4934" s="5" t="s">
        <v>219</v>
      </c>
      <c r="S4934" s="5" t="s">
        <v>128</v>
      </c>
      <c r="T4934" s="5" t="s">
        <v>117</v>
      </c>
      <c r="U4934" s="5" t="s">
        <v>138</v>
      </c>
      <c r="V4934" s="5" t="s">
        <v>223</v>
      </c>
      <c r="W4934" s="5" t="s">
        <v>114</v>
      </c>
      <c r="X4934" s="5" t="s">
        <v>97</v>
      </c>
      <c r="Y4934" s="5" t="n">
        <v>0</v>
      </c>
      <c r="Z4934" s="5" t="n">
        <v>1</v>
      </c>
      <c r="AA4934" s="5" t="str">
        <f aca="false">IF(Y4934&gt;Z4934,"Win",IF(Y4934&lt;Z4934,"Loss","Draw"))</f>
        <v>Loss</v>
      </c>
      <c r="AB4934" s="5" t="s">
        <v>98</v>
      </c>
      <c r="AC4934" s="5" t="s">
        <v>99</v>
      </c>
      <c r="AD4934" s="5" t="s">
        <v>3668</v>
      </c>
      <c r="AE4934" s="5" t="s">
        <v>6707</v>
      </c>
      <c r="AF4934" s="5" t="str">
        <f aca="false">IF(AD4934&lt;AE4934,AD4934,AE4934)</f>
        <v>Balloon, Bomb Tower, Executioner, Giant Skeleton, Miner, Tornado, Zap, Zappies</v>
      </c>
      <c r="AG4934" s="5" t="str">
        <f aca="false">IF(AD4934&lt;AE4934,AE4934,AD4934)</f>
        <v>Giant Skeleton, Giant Snowball, Goblin Demolisher, Golden Knight, Ram Rider, Ronin, Royal Ghost, Wizard</v>
      </c>
      <c r="AH4934" s="5" t="str">
        <f aca="false">IF(AD4934=AF4934,AA4934,IF(AA4934="Win","Loss",IF(AA4934="Loss","Win","Draw")))</f>
        <v>Loss</v>
      </c>
      <c r="AI4934" s="5" t="s">
        <v>102</v>
      </c>
    </row>
    <row r="4935" customFormat="false" ht="15" hidden="false" customHeight="true" outlineLevel="0" collapsed="false">
      <c r="A4935" s="6" t="s">
        <v>8854</v>
      </c>
      <c r="B4935" s="5" t="n">
        <v>1</v>
      </c>
      <c r="C4935" s="6" t="s">
        <v>3704</v>
      </c>
      <c r="D4935" s="5" t="s">
        <v>3705</v>
      </c>
      <c r="E4935" s="5" t="s">
        <v>2119</v>
      </c>
      <c r="F4935" s="5" t="s">
        <v>2120</v>
      </c>
      <c r="G4935" s="5" t="s">
        <v>8173</v>
      </c>
      <c r="H4935" s="5" t="s">
        <v>81</v>
      </c>
      <c r="I4935" s="5" t="s">
        <v>124</v>
      </c>
      <c r="J4935" s="5" t="s">
        <v>219</v>
      </c>
      <c r="K4935" s="5" t="s">
        <v>109</v>
      </c>
      <c r="L4935" s="5" t="s">
        <v>306</v>
      </c>
      <c r="M4935" s="5" t="s">
        <v>467</v>
      </c>
      <c r="N4935" s="5" t="s">
        <v>131</v>
      </c>
      <c r="O4935" s="5" t="s">
        <v>173</v>
      </c>
      <c r="P4935" s="5" t="s">
        <v>130</v>
      </c>
      <c r="Q4935" s="5" t="s">
        <v>177</v>
      </c>
      <c r="R4935" s="5" t="s">
        <v>95</v>
      </c>
      <c r="S4935" s="5" t="s">
        <v>124</v>
      </c>
      <c r="T4935" s="5" t="s">
        <v>257</v>
      </c>
      <c r="U4935" s="5" t="s">
        <v>150</v>
      </c>
      <c r="V4935" s="5" t="s">
        <v>126</v>
      </c>
      <c r="W4935" s="5" t="s">
        <v>93</v>
      </c>
      <c r="X4935" s="5" t="s">
        <v>215</v>
      </c>
      <c r="Y4935" s="5" t="n">
        <v>0</v>
      </c>
      <c r="Z4935" s="5" t="n">
        <v>1</v>
      </c>
      <c r="AA4935" s="5" t="str">
        <f aca="false">IF(Y4935&gt;Z4935,"Win",IF(Y4935&lt;Z4935,"Loss","Draw"))</f>
        <v>Loss</v>
      </c>
      <c r="AB4935" s="5" t="s">
        <v>98</v>
      </c>
      <c r="AC4935" s="5" t="s">
        <v>99</v>
      </c>
      <c r="AD4935" s="5" t="s">
        <v>3711</v>
      </c>
      <c r="AE4935" s="5" t="s">
        <v>429</v>
      </c>
      <c r="AF4935" s="5" t="str">
        <f aca="false">IF(AD4935&lt;AE4935,AD4935,AE4935)</f>
        <v>Arrows, Bandit, Golem, Prince, Royal Ghost, Wizard, Zap, Zappies</v>
      </c>
      <c r="AG4935" s="5" t="str">
        <f aca="false">IF(AD4935&lt;AE4935,AE4935,AD4935)</f>
        <v>Barbarian Barrel, Electro Spirit, Fireball, Fisherman, Hunter, Royal Ghost, Royal Giant, Skeletons</v>
      </c>
      <c r="AH4935" s="5" t="str">
        <f aca="false">IF(AD4935=AF4935,AA4935,IF(AA4935="Win","Loss",IF(AA4935="Loss","Win","Draw")))</f>
        <v>Loss</v>
      </c>
      <c r="AI4935" s="5" t="s">
        <v>102</v>
      </c>
    </row>
    <row r="4936" customFormat="false" ht="15" hidden="false" customHeight="true" outlineLevel="0" collapsed="false">
      <c r="A4936" s="6" t="s">
        <v>8854</v>
      </c>
      <c r="B4936" s="5" t="n">
        <v>2</v>
      </c>
      <c r="C4936" s="6" t="s">
        <v>3704</v>
      </c>
      <c r="D4936" s="5" t="s">
        <v>3705</v>
      </c>
      <c r="E4936" s="5" t="s">
        <v>2119</v>
      </c>
      <c r="F4936" s="5" t="s">
        <v>2120</v>
      </c>
      <c r="G4936" s="5" t="s">
        <v>8174</v>
      </c>
      <c r="H4936" s="5" t="s">
        <v>163</v>
      </c>
      <c r="I4936" s="5" t="s">
        <v>114</v>
      </c>
      <c r="J4936" s="5" t="s">
        <v>337</v>
      </c>
      <c r="K4936" s="5" t="s">
        <v>128</v>
      </c>
      <c r="L4936" s="5" t="s">
        <v>223</v>
      </c>
      <c r="M4936" s="5" t="s">
        <v>185</v>
      </c>
      <c r="N4936" s="5" t="s">
        <v>193</v>
      </c>
      <c r="O4936" s="5" t="s">
        <v>785</v>
      </c>
      <c r="P4936" s="5" t="s">
        <v>95</v>
      </c>
      <c r="Q4936" s="5" t="s">
        <v>84</v>
      </c>
      <c r="R4936" s="5" t="s">
        <v>128</v>
      </c>
      <c r="S4936" s="5" t="s">
        <v>87</v>
      </c>
      <c r="T4936" s="5" t="s">
        <v>165</v>
      </c>
      <c r="U4936" s="5" t="s">
        <v>88</v>
      </c>
      <c r="V4936" s="5" t="s">
        <v>157</v>
      </c>
      <c r="W4936" s="5" t="s">
        <v>89</v>
      </c>
      <c r="X4936" s="5" t="s">
        <v>85</v>
      </c>
      <c r="Y4936" s="5" t="n">
        <v>0</v>
      </c>
      <c r="Z4936" s="5" t="n">
        <v>1</v>
      </c>
      <c r="AA4936" s="5" t="str">
        <f aca="false">IF(Y4936&gt;Z4936,"Win",IF(Y4936&lt;Z4936,"Loss","Draw"))</f>
        <v>Loss</v>
      </c>
      <c r="AB4936" s="5" t="s">
        <v>98</v>
      </c>
      <c r="AC4936" s="5" t="s">
        <v>99</v>
      </c>
      <c r="AD4936" s="5" t="s">
        <v>8176</v>
      </c>
      <c r="AE4936" s="5" t="s">
        <v>8175</v>
      </c>
      <c r="AF4936" s="5" t="str">
        <f aca="false">IF(AD4936&lt;AE4936,AD4936,AE4936)</f>
        <v>Archers, Berserker, Fire Spirit, Golden Knight, Hog Rider, Lightning, Tesla, The Log</v>
      </c>
      <c r="AG4936" s="5" t="str">
        <f aca="false">IF(AD4936&lt;AE4936,AE4936,AD4936)</f>
        <v>Barbarian Barrel, Boss Bandit, Executioner, Freeze, Giant Snowball, Golden Knight, Guards, Ram Rider</v>
      </c>
      <c r="AH4936" s="5" t="str">
        <f aca="false">IF(AD4936=AF4936,AA4936,IF(AA4936="Win","Loss",IF(AA4936="Loss","Win","Draw")))</f>
        <v>Win</v>
      </c>
      <c r="AI4936" s="5" t="s">
        <v>102</v>
      </c>
    </row>
    <row r="4937" customFormat="false" ht="15" hidden="false" customHeight="true" outlineLevel="0" collapsed="false">
      <c r="A4937" s="6" t="s">
        <v>8855</v>
      </c>
      <c r="B4937" s="5" t="n">
        <v>1</v>
      </c>
      <c r="C4937" s="6" t="s">
        <v>3704</v>
      </c>
      <c r="D4937" s="5" t="s">
        <v>3705</v>
      </c>
      <c r="E4937" s="5" t="s">
        <v>452</v>
      </c>
      <c r="F4937" s="5" t="s">
        <v>453</v>
      </c>
      <c r="G4937" s="5" t="s">
        <v>3706</v>
      </c>
      <c r="H4937" s="5" t="s">
        <v>163</v>
      </c>
      <c r="I4937" s="5" t="s">
        <v>1885</v>
      </c>
      <c r="J4937" s="5" t="s">
        <v>83</v>
      </c>
      <c r="K4937" s="5" t="s">
        <v>185</v>
      </c>
      <c r="L4937" s="5" t="s">
        <v>966</v>
      </c>
      <c r="M4937" s="5" t="s">
        <v>1344</v>
      </c>
      <c r="N4937" s="5" t="s">
        <v>107</v>
      </c>
      <c r="O4937" s="5" t="s">
        <v>187</v>
      </c>
      <c r="P4937" s="5" t="s">
        <v>95</v>
      </c>
      <c r="Q4937" s="5" t="s">
        <v>82</v>
      </c>
      <c r="R4937" s="5" t="s">
        <v>202</v>
      </c>
      <c r="S4937" s="5" t="s">
        <v>87</v>
      </c>
      <c r="T4937" s="5" t="s">
        <v>85</v>
      </c>
      <c r="U4937" s="5" t="s">
        <v>126</v>
      </c>
      <c r="V4937" s="5" t="s">
        <v>150</v>
      </c>
      <c r="W4937" s="5" t="s">
        <v>95</v>
      </c>
      <c r="X4937" s="5" t="s">
        <v>97</v>
      </c>
      <c r="Y4937" s="5" t="n">
        <v>1</v>
      </c>
      <c r="Z4937" s="5" t="n">
        <v>0</v>
      </c>
      <c r="AA4937" s="5" t="str">
        <f aca="false">IF(Y4937&gt;Z4937,"Win",IF(Y4937&lt;Z4937,"Loss","Draw"))</f>
        <v>Win</v>
      </c>
      <c r="AB4937" s="5" t="s">
        <v>98</v>
      </c>
      <c r="AC4937" s="5" t="s">
        <v>99</v>
      </c>
      <c r="AD4937" s="5" t="s">
        <v>3707</v>
      </c>
      <c r="AE4937" s="5" t="s">
        <v>492</v>
      </c>
      <c r="AF4937" s="5" t="str">
        <f aca="false">IF(AD4937&lt;AE4937,AD4937,AE4937)</f>
        <v>Barbarian Barrel, Battle Healer, Electro Dragon, Elixir Golem, Executioner, Goblin Cage, Monk, Tornado</v>
      </c>
      <c r="AG4937" s="5" t="str">
        <f aca="false">IF(AD4937&lt;AE4937,AE4937,AD4937)</f>
        <v>Barbarian Barrel, Electro Spirit, Lightning, Magic Archer, Ronin, Royal Hogs, Skeletons, Tesla</v>
      </c>
      <c r="AH4937" s="5" t="str">
        <f aca="false">IF(AD4937=AF4937,AA4937,IF(AA4937="Win","Loss",IF(AA4937="Loss","Win","Draw")))</f>
        <v>Win</v>
      </c>
      <c r="AI4937" s="5" t="s">
        <v>102</v>
      </c>
    </row>
    <row r="4938" customFormat="false" ht="15" hidden="false" customHeight="true" outlineLevel="0" collapsed="false">
      <c r="A4938" s="6" t="s">
        <v>8855</v>
      </c>
      <c r="B4938" s="5" t="n">
        <v>2</v>
      </c>
      <c r="C4938" s="6" t="s">
        <v>3704</v>
      </c>
      <c r="D4938" s="5" t="s">
        <v>3705</v>
      </c>
      <c r="E4938" s="5" t="s">
        <v>452</v>
      </c>
      <c r="F4938" s="5" t="s">
        <v>453</v>
      </c>
      <c r="G4938" s="5" t="s">
        <v>3708</v>
      </c>
      <c r="H4938" s="5" t="s">
        <v>163</v>
      </c>
      <c r="I4938" s="5" t="s">
        <v>418</v>
      </c>
      <c r="J4938" s="5" t="s">
        <v>186</v>
      </c>
      <c r="K4938" s="5" t="s">
        <v>284</v>
      </c>
      <c r="L4938" s="5" t="s">
        <v>110</v>
      </c>
      <c r="M4938" s="5" t="s">
        <v>93</v>
      </c>
      <c r="N4938" s="5" t="s">
        <v>96</v>
      </c>
      <c r="O4938" s="5" t="s">
        <v>242</v>
      </c>
      <c r="P4938" s="5" t="s">
        <v>114</v>
      </c>
      <c r="Q4938" s="5" t="s">
        <v>172</v>
      </c>
      <c r="R4938" s="5" t="s">
        <v>108</v>
      </c>
      <c r="S4938" s="5" t="s">
        <v>114</v>
      </c>
      <c r="T4938" s="5" t="s">
        <v>115</v>
      </c>
      <c r="U4938" s="5" t="s">
        <v>116</v>
      </c>
      <c r="V4938" s="5" t="s">
        <v>118</v>
      </c>
      <c r="W4938" s="5" t="s">
        <v>91</v>
      </c>
      <c r="X4938" s="5" t="s">
        <v>119</v>
      </c>
      <c r="Y4938" s="5" t="n">
        <v>0</v>
      </c>
      <c r="Z4938" s="5" t="n">
        <v>1</v>
      </c>
      <c r="AA4938" s="5" t="str">
        <f aca="false">IF(Y4938&gt;Z4938,"Win",IF(Y4938&lt;Z4938,"Loss","Draw"))</f>
        <v>Loss</v>
      </c>
      <c r="AB4938" s="5" t="s">
        <v>98</v>
      </c>
      <c r="AC4938" s="5" t="s">
        <v>99</v>
      </c>
      <c r="AD4938" s="5" t="s">
        <v>1061</v>
      </c>
      <c r="AE4938" s="5" t="s">
        <v>3709</v>
      </c>
      <c r="AF4938" s="5" t="str">
        <f aca="false">IF(AD4938&lt;AE4938,AD4938,AE4938)</f>
        <v>Balloon, Bomber, Fireball, Giant Snowball, Inferno Dragon, Lava Hound, Minions, Skeleton Army</v>
      </c>
      <c r="AG4938" s="5" t="str">
        <f aca="false">IF(AD4938&lt;AE4938,AE4938,AD4938)</f>
        <v>Dark Prince, Giant Snowball, Goblin Hut, Goblins, Graveyard, Ice Spirit, Musketeer, Poison</v>
      </c>
      <c r="AH4938" s="5" t="str">
        <f aca="false">IF(AD4938=AF4938,AA4938,IF(AA4938="Win","Loss",IF(AA4938="Loss","Win","Draw")))</f>
        <v>Loss</v>
      </c>
      <c r="AI4938" s="5" t="s">
        <v>102</v>
      </c>
    </row>
    <row r="4939" customFormat="false" ht="15" hidden="false" customHeight="true" outlineLevel="0" collapsed="false">
      <c r="A4939" s="6" t="s">
        <v>8855</v>
      </c>
      <c r="B4939" s="5" t="n">
        <v>3</v>
      </c>
      <c r="C4939" s="6" t="s">
        <v>3704</v>
      </c>
      <c r="D4939" s="5" t="s">
        <v>3705</v>
      </c>
      <c r="E4939" s="5" t="s">
        <v>452</v>
      </c>
      <c r="F4939" s="5" t="s">
        <v>453</v>
      </c>
      <c r="G4939" s="5" t="s">
        <v>3710</v>
      </c>
      <c r="H4939" s="5" t="s">
        <v>163</v>
      </c>
      <c r="I4939" s="5" t="s">
        <v>124</v>
      </c>
      <c r="J4939" s="5" t="s">
        <v>219</v>
      </c>
      <c r="K4939" s="5" t="s">
        <v>109</v>
      </c>
      <c r="L4939" s="5" t="s">
        <v>306</v>
      </c>
      <c r="M4939" s="5" t="s">
        <v>467</v>
      </c>
      <c r="N4939" s="5" t="s">
        <v>131</v>
      </c>
      <c r="O4939" s="5" t="s">
        <v>173</v>
      </c>
      <c r="P4939" s="5" t="s">
        <v>130</v>
      </c>
      <c r="Q4939" s="5" t="s">
        <v>109</v>
      </c>
      <c r="R4939" s="5" t="s">
        <v>186</v>
      </c>
      <c r="S4939" s="5" t="s">
        <v>185</v>
      </c>
      <c r="T4939" s="5" t="s">
        <v>111</v>
      </c>
      <c r="U4939" s="5" t="s">
        <v>187</v>
      </c>
      <c r="V4939" s="5" t="s">
        <v>173</v>
      </c>
      <c r="W4939" s="5" t="s">
        <v>117</v>
      </c>
      <c r="X4939" s="5" t="s">
        <v>234</v>
      </c>
      <c r="Y4939" s="5" t="n">
        <v>0</v>
      </c>
      <c r="Z4939" s="5" t="n">
        <v>1</v>
      </c>
      <c r="AA4939" s="5" t="str">
        <f aca="false">IF(Y4939&gt;Z4939,"Win",IF(Y4939&lt;Z4939,"Loss","Draw"))</f>
        <v>Loss</v>
      </c>
      <c r="AB4939" s="5" t="s">
        <v>98</v>
      </c>
      <c r="AC4939" s="5" t="s">
        <v>99</v>
      </c>
      <c r="AD4939" s="5" t="s">
        <v>3711</v>
      </c>
      <c r="AE4939" s="5" t="s">
        <v>3668</v>
      </c>
      <c r="AF4939" s="5" t="str">
        <f aca="false">IF(AD4939&lt;AE4939,AD4939,AE4939)</f>
        <v>Arrows, Bandit, Golem, Prince, Royal Ghost, Wizard, Zap, Zappies</v>
      </c>
      <c r="AG4939" s="5" t="str">
        <f aca="false">IF(AD4939&lt;AE4939,AE4939,AD4939)</f>
        <v>Balloon, Bomb Tower, Executioner, Giant Skeleton, Miner, Tornado, Zap, Zappies</v>
      </c>
      <c r="AH4939" s="5" t="str">
        <f aca="false">IF(AD4939=AF4939,AA4939,IF(AA4939="Win","Loss",IF(AA4939="Loss","Win","Draw")))</f>
        <v>Loss</v>
      </c>
      <c r="AI4939" s="5" t="s">
        <v>102</v>
      </c>
    </row>
    <row r="4940" customFormat="false" ht="15" hidden="false" customHeight="true" outlineLevel="0" collapsed="false">
      <c r="A4940" s="6" t="s">
        <v>8856</v>
      </c>
      <c r="B4940" s="5" t="n">
        <v>1</v>
      </c>
      <c r="C4940" s="6" t="s">
        <v>3704</v>
      </c>
      <c r="D4940" s="5" t="s">
        <v>3705</v>
      </c>
      <c r="E4940" s="5" t="s">
        <v>1676</v>
      </c>
      <c r="F4940" s="5" t="s">
        <v>1677</v>
      </c>
      <c r="G4940" s="5" t="s">
        <v>7446</v>
      </c>
      <c r="H4940" s="5" t="s">
        <v>163</v>
      </c>
      <c r="I4940" s="5" t="s">
        <v>141</v>
      </c>
      <c r="J4940" s="5" t="s">
        <v>139</v>
      </c>
      <c r="K4940" s="5" t="s">
        <v>983</v>
      </c>
      <c r="L4940" s="5" t="s">
        <v>110</v>
      </c>
      <c r="M4940" s="5" t="s">
        <v>152</v>
      </c>
      <c r="N4940" s="5" t="s">
        <v>474</v>
      </c>
      <c r="O4940" s="5" t="s">
        <v>114</v>
      </c>
      <c r="P4940" s="5" t="s">
        <v>705</v>
      </c>
      <c r="Q4940" s="5" t="s">
        <v>153</v>
      </c>
      <c r="R4940" s="5" t="s">
        <v>151</v>
      </c>
      <c r="S4940" s="5" t="s">
        <v>152</v>
      </c>
      <c r="T4940" s="5" t="s">
        <v>85</v>
      </c>
      <c r="U4940" s="5" t="s">
        <v>165</v>
      </c>
      <c r="V4940" s="5" t="s">
        <v>126</v>
      </c>
      <c r="W4940" s="5" t="s">
        <v>150</v>
      </c>
      <c r="X4940" s="5" t="s">
        <v>95</v>
      </c>
      <c r="Y4940" s="5" t="n">
        <v>0</v>
      </c>
      <c r="Z4940" s="5" t="n">
        <v>1</v>
      </c>
      <c r="AA4940" s="5" t="str">
        <f aca="false">IF(Y4940&gt;Z4940,"Win",IF(Y4940&lt;Z4940,"Loss","Draw"))</f>
        <v>Loss</v>
      </c>
      <c r="AB4940" s="5" t="s">
        <v>98</v>
      </c>
      <c r="AC4940" s="5" t="s">
        <v>99</v>
      </c>
      <c r="AD4940" s="5" t="s">
        <v>7448</v>
      </c>
      <c r="AE4940" s="5" t="s">
        <v>7447</v>
      </c>
      <c r="AF4940" s="5" t="str">
        <f aca="false">IF(AD4940&lt;AE4940,AD4940,AE4940)</f>
        <v>Baby Dragon, Barbarian Barrel, Cannon, Electro Spirit, Hog Rider, Lightning, Mighty Miner, Skeletons</v>
      </c>
      <c r="AG4940" s="5" t="str">
        <f aca="false">IF(AD4940&lt;AE4940,AE4940,AD4940)</f>
        <v>Baby Dragon, Barbarians, Clone, Flying Machine, Giant Snowball, Lava Hound, Lumberjack, Mega Minion</v>
      </c>
      <c r="AH4940" s="5" t="str">
        <f aca="false">IF(AD4940=AF4940,AA4940,IF(AA4940="Win","Loss",IF(AA4940="Loss","Win","Draw")))</f>
        <v>Win</v>
      </c>
      <c r="AI4940" s="5" t="s">
        <v>102</v>
      </c>
    </row>
    <row r="4941" customFormat="false" ht="15" hidden="false" customHeight="true" outlineLevel="0" collapsed="false">
      <c r="A4941" s="6" t="s">
        <v>8856</v>
      </c>
      <c r="B4941" s="5" t="n">
        <v>2</v>
      </c>
      <c r="C4941" s="6" t="s">
        <v>3704</v>
      </c>
      <c r="D4941" s="5" t="s">
        <v>3705</v>
      </c>
      <c r="E4941" s="5" t="s">
        <v>1676</v>
      </c>
      <c r="F4941" s="5" t="s">
        <v>1677</v>
      </c>
      <c r="G4941" s="5" t="s">
        <v>7449</v>
      </c>
      <c r="H4941" s="5" t="s">
        <v>163</v>
      </c>
      <c r="I4941" s="5" t="s">
        <v>109</v>
      </c>
      <c r="J4941" s="5" t="s">
        <v>323</v>
      </c>
      <c r="K4941" s="5" t="s">
        <v>242</v>
      </c>
      <c r="L4941" s="5" t="s">
        <v>178</v>
      </c>
      <c r="M4941" s="5" t="s">
        <v>440</v>
      </c>
      <c r="N4941" s="5" t="s">
        <v>130</v>
      </c>
      <c r="O4941" s="5" t="s">
        <v>306</v>
      </c>
      <c r="P4941" s="5" t="s">
        <v>441</v>
      </c>
      <c r="Q4941" s="5" t="s">
        <v>87</v>
      </c>
      <c r="R4941" s="5" t="s">
        <v>2020</v>
      </c>
      <c r="S4941" s="5" t="s">
        <v>82</v>
      </c>
      <c r="T4941" s="5" t="s">
        <v>164</v>
      </c>
      <c r="U4941" s="5" t="s">
        <v>97</v>
      </c>
      <c r="V4941" s="5" t="s">
        <v>88</v>
      </c>
      <c r="W4941" s="5" t="s">
        <v>118</v>
      </c>
      <c r="X4941" s="5" t="s">
        <v>89</v>
      </c>
      <c r="Y4941" s="5" t="n">
        <v>0</v>
      </c>
      <c r="Z4941" s="5" t="n">
        <v>3</v>
      </c>
      <c r="AA4941" s="5" t="str">
        <f aca="false">IF(Y4941&gt;Z4941,"Win",IF(Y4941&lt;Z4941,"Loss","Draw"))</f>
        <v>Loss</v>
      </c>
      <c r="AB4941" s="5" t="s">
        <v>98</v>
      </c>
      <c r="AC4941" s="5" t="s">
        <v>99</v>
      </c>
      <c r="AD4941" s="5" t="s">
        <v>7451</v>
      </c>
      <c r="AE4941" s="5" t="s">
        <v>7450</v>
      </c>
      <c r="AF4941" s="5" t="str">
        <f aca="false">IF(AD4941&lt;AE4941,AD4941,AE4941)</f>
        <v>Arrows, Bomber, Elite Barbarians, Golem, Mini P.E.K.K.A, Night Witch, Phoenix, Zap</v>
      </c>
      <c r="AG4941" s="5" t="str">
        <f aca="false">IF(AD4941&lt;AE4941,AE4941,AD4941)</f>
        <v>Berserker, Earthquake, Ice Spirit, Little Prince, Ronin, Royal Hogs, Tesla, The Log</v>
      </c>
      <c r="AH4941" s="5" t="str">
        <f aca="false">IF(AD4941=AF4941,AA4941,IF(AA4941="Win","Loss",IF(AA4941="Loss","Win","Draw")))</f>
        <v>Loss</v>
      </c>
      <c r="AI4941" s="5" t="s">
        <v>102</v>
      </c>
    </row>
    <row r="4942" customFormat="false" ht="15" hidden="false" customHeight="true" outlineLevel="0" collapsed="false">
      <c r="A4942" s="6" t="s">
        <v>8857</v>
      </c>
      <c r="B4942" s="5" t="n">
        <v>1</v>
      </c>
      <c r="C4942" s="6" t="s">
        <v>365</v>
      </c>
      <c r="D4942" s="5" t="s">
        <v>366</v>
      </c>
      <c r="E4942" s="5" t="s">
        <v>1066</v>
      </c>
      <c r="F4942" s="5" t="s">
        <v>1067</v>
      </c>
      <c r="G4942" s="5" t="s">
        <v>8858</v>
      </c>
      <c r="H4942" s="5" t="s">
        <v>715</v>
      </c>
      <c r="I4942" s="5" t="s">
        <v>203</v>
      </c>
      <c r="J4942" s="5" t="s">
        <v>202</v>
      </c>
      <c r="K4942" s="5" t="s">
        <v>201</v>
      </c>
      <c r="L4942" s="5" t="s">
        <v>97</v>
      </c>
      <c r="M4942" s="5" t="s">
        <v>157</v>
      </c>
      <c r="N4942" s="5" t="s">
        <v>118</v>
      </c>
      <c r="O4942" s="5" t="s">
        <v>87</v>
      </c>
      <c r="P4942" s="5" t="s">
        <v>204</v>
      </c>
      <c r="Q4942" s="5" t="s">
        <v>185</v>
      </c>
      <c r="R4942" s="5" t="s">
        <v>186</v>
      </c>
      <c r="S4942" s="5" t="s">
        <v>128</v>
      </c>
      <c r="T4942" s="5" t="s">
        <v>109</v>
      </c>
      <c r="U4942" s="5" t="s">
        <v>187</v>
      </c>
      <c r="V4942" s="5" t="s">
        <v>193</v>
      </c>
      <c r="W4942" s="5" t="s">
        <v>188</v>
      </c>
      <c r="X4942" s="5" t="s">
        <v>111</v>
      </c>
      <c r="Y4942" s="5" t="n">
        <v>1</v>
      </c>
      <c r="Z4942" s="5" t="n">
        <v>0</v>
      </c>
      <c r="AA4942" s="5" t="str">
        <f aca="false">IF(Y4942&gt;Z4942,"Win",IF(Y4942&lt;Z4942,"Loss","Draw"))</f>
        <v>Win</v>
      </c>
      <c r="AB4942" s="5" t="s">
        <v>98</v>
      </c>
      <c r="AC4942" s="5" t="s">
        <v>99</v>
      </c>
      <c r="AD4942" s="5" t="s">
        <v>1001</v>
      </c>
      <c r="AE4942" s="5" t="s">
        <v>8859</v>
      </c>
      <c r="AF4942" s="5" t="str">
        <f aca="false">IF(AD4942&lt;AE4942,AD4942,AE4942)</f>
        <v>Balloon, Executioner, Golden Knight, Guards, Miner, Tombstone, Tornado, Zap</v>
      </c>
      <c r="AG4942" s="5" t="str">
        <f aca="false">IF(AD4942&lt;AE4942,AE4942,AD4942)</f>
        <v>Fire Spirit, Goblin Barrel, Ice Spirit, Magic Archer, Ronin, Royal Delivery, Tesla, Wall Breakers</v>
      </c>
      <c r="AH4942" s="5" t="str">
        <f aca="false">IF(AD4942=AF4942,AA4942,IF(AA4942="Win","Loss",IF(AA4942="Loss","Win","Draw")))</f>
        <v>Loss</v>
      </c>
      <c r="AI4942" s="5" t="s">
        <v>297</v>
      </c>
    </row>
    <row r="4943" customFormat="false" ht="15" hidden="false" customHeight="true" outlineLevel="0" collapsed="false">
      <c r="A4943" s="6" t="s">
        <v>8857</v>
      </c>
      <c r="B4943" s="5" t="n">
        <v>2</v>
      </c>
      <c r="C4943" s="6" t="s">
        <v>365</v>
      </c>
      <c r="D4943" s="5" t="s">
        <v>366</v>
      </c>
      <c r="E4943" s="5" t="s">
        <v>1066</v>
      </c>
      <c r="F4943" s="5" t="s">
        <v>1067</v>
      </c>
      <c r="G4943" s="5" t="s">
        <v>8860</v>
      </c>
      <c r="H4943" s="5" t="s">
        <v>715</v>
      </c>
      <c r="I4943" s="5" t="s">
        <v>153</v>
      </c>
      <c r="J4943" s="5" t="s">
        <v>219</v>
      </c>
      <c r="K4943" s="5" t="s">
        <v>83</v>
      </c>
      <c r="L4943" s="5" t="s">
        <v>89</v>
      </c>
      <c r="M4943" s="5" t="s">
        <v>85</v>
      </c>
      <c r="N4943" s="5" t="s">
        <v>165</v>
      </c>
      <c r="O4943" s="5" t="s">
        <v>150</v>
      </c>
      <c r="P4943" s="5" t="s">
        <v>126</v>
      </c>
      <c r="Q4943" s="5" t="s">
        <v>203</v>
      </c>
      <c r="R4943" s="5" t="s">
        <v>202</v>
      </c>
      <c r="S4943" s="5" t="s">
        <v>201</v>
      </c>
      <c r="T4943" s="5" t="s">
        <v>97</v>
      </c>
      <c r="U4943" s="5" t="s">
        <v>157</v>
      </c>
      <c r="V4943" s="5" t="s">
        <v>118</v>
      </c>
      <c r="W4943" s="5" t="s">
        <v>87</v>
      </c>
      <c r="X4943" s="5" t="s">
        <v>204</v>
      </c>
      <c r="Y4943" s="5" t="n">
        <v>1</v>
      </c>
      <c r="Z4943" s="5" t="n">
        <v>0</v>
      </c>
      <c r="AA4943" s="5" t="str">
        <f aca="false">IF(Y4943&gt;Z4943,"Win",IF(Y4943&lt;Z4943,"Loss","Draw"))</f>
        <v>Win</v>
      </c>
      <c r="AB4943" s="5" t="s">
        <v>98</v>
      </c>
      <c r="AC4943" s="5" t="s">
        <v>99</v>
      </c>
      <c r="AD4943" s="5" t="s">
        <v>8861</v>
      </c>
      <c r="AE4943" s="5" t="s">
        <v>1001</v>
      </c>
      <c r="AF4943" s="5" t="str">
        <f aca="false">IF(AD4943&lt;AE4943,AD4943,AE4943)</f>
        <v>Cannon, Electro Spirit, Hog Rider, Lightning, Monk, Skeletons, The Log, Wizard</v>
      </c>
      <c r="AG4943" s="5" t="str">
        <f aca="false">IF(AD4943&lt;AE4943,AE4943,AD4943)</f>
        <v>Fire Spirit, Goblin Barrel, Ice Spirit, Magic Archer, Ronin, Royal Delivery, Tesla, Wall Breakers</v>
      </c>
      <c r="AH4943" s="5" t="str">
        <f aca="false">IF(AD4943=AF4943,AA4943,IF(AA4943="Win","Loss",IF(AA4943="Loss","Win","Draw")))</f>
        <v>Win</v>
      </c>
      <c r="AI4943" s="5" t="s">
        <v>297</v>
      </c>
    </row>
    <row r="4944" customFormat="false" ht="15" hidden="false" customHeight="true" outlineLevel="0" collapsed="false">
      <c r="A4944" s="6" t="s">
        <v>8862</v>
      </c>
      <c r="B4944" s="5" t="n">
        <v>1</v>
      </c>
      <c r="C4944" s="6" t="s">
        <v>365</v>
      </c>
      <c r="D4944" s="5" t="s">
        <v>366</v>
      </c>
      <c r="E4944" s="5" t="s">
        <v>772</v>
      </c>
      <c r="F4944" s="5" t="s">
        <v>773</v>
      </c>
      <c r="G4944" s="5" t="s">
        <v>8863</v>
      </c>
      <c r="H4944" s="5" t="s">
        <v>715</v>
      </c>
      <c r="I4944" s="5" t="s">
        <v>233</v>
      </c>
      <c r="J4944" s="5" t="s">
        <v>202</v>
      </c>
      <c r="K4944" s="5" t="s">
        <v>201</v>
      </c>
      <c r="L4944" s="5" t="s">
        <v>111</v>
      </c>
      <c r="M4944" s="5" t="s">
        <v>204</v>
      </c>
      <c r="N4944" s="5" t="s">
        <v>157</v>
      </c>
      <c r="O4944" s="5" t="s">
        <v>88</v>
      </c>
      <c r="P4944" s="5" t="s">
        <v>234</v>
      </c>
      <c r="Q4944" s="5" t="s">
        <v>203</v>
      </c>
      <c r="R4944" s="5" t="s">
        <v>91</v>
      </c>
      <c r="S4944" s="5" t="s">
        <v>208</v>
      </c>
      <c r="T4944" s="5" t="s">
        <v>159</v>
      </c>
      <c r="U4944" s="5" t="s">
        <v>118</v>
      </c>
      <c r="V4944" s="5" t="s">
        <v>201</v>
      </c>
      <c r="W4944" s="5" t="s">
        <v>249</v>
      </c>
      <c r="X4944" s="5" t="s">
        <v>157</v>
      </c>
      <c r="Y4944" s="5" t="n">
        <v>0</v>
      </c>
      <c r="Z4944" s="5" t="n">
        <v>1</v>
      </c>
      <c r="AA4944" s="5" t="str">
        <f aca="false">IF(Y4944&gt;Z4944,"Win",IF(Y4944&lt;Z4944,"Loss","Draw"))</f>
        <v>Loss</v>
      </c>
      <c r="AB4944" s="5" t="s">
        <v>98</v>
      </c>
      <c r="AC4944" s="5" t="s">
        <v>99</v>
      </c>
      <c r="AD4944" s="5" t="s">
        <v>380</v>
      </c>
      <c r="AE4944" s="5" t="s">
        <v>701</v>
      </c>
      <c r="AF4944" s="5" t="str">
        <f aca="false">IF(AD4944&lt;AE4944,AD4944,AE4944)</f>
        <v>Bats, Berserker, Bomb Tower, Fire Spirit, Magic Archer, Miner, Royal Delivery, Wall Breakers</v>
      </c>
      <c r="AG4944" s="5" t="str">
        <f aca="false">IF(AD4944&lt;AE4944,AE4944,AD4944)</f>
        <v>Dart Goblin, Fire Spirit, Goblin Barrel, Goblins, Ice Spirit, Rocket, Valkyrie, Wall Breakers</v>
      </c>
      <c r="AH4944" s="5" t="str">
        <f aca="false">IF(AD4944=AF4944,AA4944,IF(AA4944="Win","Loss",IF(AA4944="Loss","Win","Draw")))</f>
        <v>Loss</v>
      </c>
      <c r="AI4944" s="5" t="s">
        <v>297</v>
      </c>
    </row>
    <row r="4945" customFormat="false" ht="15" hidden="false" customHeight="true" outlineLevel="0" collapsed="false">
      <c r="A4945" s="6" t="s">
        <v>8862</v>
      </c>
      <c r="B4945" s="5" t="n">
        <v>2</v>
      </c>
      <c r="C4945" s="6" t="s">
        <v>365</v>
      </c>
      <c r="D4945" s="5" t="s">
        <v>366</v>
      </c>
      <c r="E4945" s="5" t="s">
        <v>772</v>
      </c>
      <c r="F4945" s="5" t="s">
        <v>773</v>
      </c>
      <c r="G4945" s="5" t="s">
        <v>774</v>
      </c>
      <c r="H4945" s="5" t="s">
        <v>715</v>
      </c>
      <c r="I4945" s="5" t="s">
        <v>87</v>
      </c>
      <c r="J4945" s="5" t="s">
        <v>95</v>
      </c>
      <c r="K4945" s="5" t="s">
        <v>113</v>
      </c>
      <c r="L4945" s="5" t="s">
        <v>241</v>
      </c>
      <c r="M4945" s="5" t="s">
        <v>118</v>
      </c>
      <c r="N4945" s="5" t="s">
        <v>116</v>
      </c>
      <c r="O4945" s="5" t="s">
        <v>115</v>
      </c>
      <c r="P4945" s="5" t="s">
        <v>126</v>
      </c>
      <c r="Q4945" s="5" t="s">
        <v>109</v>
      </c>
      <c r="R4945" s="5" t="s">
        <v>108</v>
      </c>
      <c r="S4945" s="5" t="s">
        <v>107</v>
      </c>
      <c r="T4945" s="5" t="s">
        <v>112</v>
      </c>
      <c r="U4945" s="5" t="s">
        <v>152</v>
      </c>
      <c r="V4945" s="5" t="s">
        <v>88</v>
      </c>
      <c r="W4945" s="5" t="s">
        <v>93</v>
      </c>
      <c r="X4945" s="5" t="s">
        <v>110</v>
      </c>
      <c r="Y4945" s="5" t="n">
        <v>1</v>
      </c>
      <c r="Z4945" s="5" t="n">
        <v>0</v>
      </c>
      <c r="AA4945" s="5" t="str">
        <f aca="false">IF(Y4945&gt;Z4945,"Win",IF(Y4945&lt;Z4945,"Loss","Draw"))</f>
        <v>Win</v>
      </c>
      <c r="AB4945" s="5" t="s">
        <v>98</v>
      </c>
      <c r="AC4945" s="5" t="s">
        <v>99</v>
      </c>
      <c r="AD4945" s="5" t="s">
        <v>776</v>
      </c>
      <c r="AE4945" s="5" t="s">
        <v>775</v>
      </c>
      <c r="AF4945" s="5" t="str">
        <f aca="false">IF(AD4945&lt;AE4945,AD4945,AE4945)</f>
        <v>Baby Dragon, Berserker, Dark Prince, Fireball, Goblin Cage, Lava Hound, Spirit Empress, Zap</v>
      </c>
      <c r="AG4945" s="5" t="str">
        <f aca="false">IF(AD4945&lt;AE4945,AE4945,AD4945)</f>
        <v>Barbarian Barrel, Furnace, Graveyard, Ice Spirit, Knight, Poison, Skeletons, Tesla</v>
      </c>
      <c r="AH4945" s="5" t="str">
        <f aca="false">IF(AD4945=AF4945,AA4945,IF(AA4945="Win","Loss",IF(AA4945="Loss","Win","Draw")))</f>
        <v>Loss</v>
      </c>
      <c r="AI4945" s="5" t="s">
        <v>297</v>
      </c>
    </row>
    <row r="4946" customFormat="false" ht="15" hidden="false" customHeight="true" outlineLevel="0" collapsed="false">
      <c r="A4946" s="6" t="s">
        <v>8862</v>
      </c>
      <c r="B4946" s="5" t="n">
        <v>3</v>
      </c>
      <c r="C4946" s="6" t="s">
        <v>365</v>
      </c>
      <c r="D4946" s="5" t="s">
        <v>366</v>
      </c>
      <c r="E4946" s="5" t="s">
        <v>772</v>
      </c>
      <c r="F4946" s="5" t="s">
        <v>773</v>
      </c>
      <c r="G4946" s="5" t="s">
        <v>777</v>
      </c>
      <c r="H4946" s="5" t="s">
        <v>715</v>
      </c>
      <c r="I4946" s="5" t="s">
        <v>177</v>
      </c>
      <c r="J4946" s="5" t="s">
        <v>188</v>
      </c>
      <c r="K4946" s="5" t="s">
        <v>83</v>
      </c>
      <c r="L4946" s="5" t="s">
        <v>89</v>
      </c>
      <c r="M4946" s="5" t="s">
        <v>215</v>
      </c>
      <c r="N4946" s="5" t="s">
        <v>93</v>
      </c>
      <c r="O4946" s="5" t="s">
        <v>86</v>
      </c>
      <c r="P4946" s="5" t="s">
        <v>173</v>
      </c>
      <c r="Q4946" s="5" t="s">
        <v>778</v>
      </c>
      <c r="R4946" s="5" t="s">
        <v>128</v>
      </c>
      <c r="S4946" s="5" t="s">
        <v>114</v>
      </c>
      <c r="T4946" s="5" t="s">
        <v>133</v>
      </c>
      <c r="U4946" s="5" t="s">
        <v>130</v>
      </c>
      <c r="V4946" s="5" t="s">
        <v>132</v>
      </c>
      <c r="W4946" s="5" t="s">
        <v>86</v>
      </c>
      <c r="X4946" s="5" t="s">
        <v>165</v>
      </c>
      <c r="Y4946" s="5" t="n">
        <v>0</v>
      </c>
      <c r="Z4946" s="5" t="n">
        <v>1</v>
      </c>
      <c r="AA4946" s="5" t="str">
        <f aca="false">IF(Y4946&gt;Z4946,"Win",IF(Y4946&lt;Z4946,"Loss","Draw"))</f>
        <v>Loss</v>
      </c>
      <c r="AB4946" s="5" t="s">
        <v>98</v>
      </c>
      <c r="AC4946" s="5" t="s">
        <v>99</v>
      </c>
      <c r="AD4946" s="5" t="s">
        <v>780</v>
      </c>
      <c r="AE4946" s="5" t="s">
        <v>779</v>
      </c>
      <c r="AF4946" s="5" t="str">
        <f aca="false">IF(AD4946&lt;AE4946,AD4946,AE4946)</f>
        <v>Arrows, Electro Wizard, Giant Snowball, Golden Knight, Hog Rider, Mother Witch, P.E.K.K.A, Skeleton Dragons</v>
      </c>
      <c r="AG4946" s="5" t="str">
        <f aca="false">IF(AD4946&lt;AE4946,AE4946,AD4946)</f>
        <v>Fireball, Fisherman, Monk, Royal Giant, Skeleton Dragons, The Log, Tombstone, Zappies</v>
      </c>
      <c r="AH4946" s="5" t="str">
        <f aca="false">IF(AD4946=AF4946,AA4946,IF(AA4946="Win","Loss",IF(AA4946="Loss","Win","Draw")))</f>
        <v>Win</v>
      </c>
      <c r="AI4946" s="5" t="s">
        <v>297</v>
      </c>
    </row>
    <row r="4947" customFormat="false" ht="15" hidden="false" customHeight="true" outlineLevel="0" collapsed="false">
      <c r="A4947" s="8" t="s">
        <v>8864</v>
      </c>
      <c r="B4947" s="7" t="n">
        <v>1</v>
      </c>
      <c r="C4947" s="8" t="s">
        <v>365</v>
      </c>
      <c r="D4947" s="7" t="s">
        <v>366</v>
      </c>
      <c r="E4947" s="7" t="s">
        <v>772</v>
      </c>
      <c r="F4947" s="7" t="s">
        <v>773</v>
      </c>
      <c r="G4947" s="7" t="s">
        <v>782</v>
      </c>
      <c r="H4947" s="7" t="s">
        <v>485</v>
      </c>
      <c r="I4947" s="7" t="s">
        <v>82</v>
      </c>
      <c r="J4947" s="7" t="s">
        <v>151</v>
      </c>
      <c r="K4947" s="7" t="s">
        <v>152</v>
      </c>
      <c r="L4947" s="7" t="s">
        <v>85</v>
      </c>
      <c r="M4947" s="7" t="s">
        <v>150</v>
      </c>
      <c r="N4947" s="7" t="s">
        <v>89</v>
      </c>
      <c r="O4947" s="7" t="s">
        <v>153</v>
      </c>
      <c r="P4947" s="7" t="s">
        <v>126</v>
      </c>
      <c r="Q4947" s="7" t="s">
        <v>114</v>
      </c>
      <c r="R4947" s="7" t="s">
        <v>202</v>
      </c>
      <c r="S4947" s="7" t="s">
        <v>87</v>
      </c>
      <c r="T4947" s="7" t="s">
        <v>137</v>
      </c>
      <c r="U4947" s="7" t="s">
        <v>241</v>
      </c>
      <c r="V4947" s="7" t="s">
        <v>88</v>
      </c>
      <c r="W4947" s="7" t="s">
        <v>116</v>
      </c>
      <c r="X4947" s="7" t="s">
        <v>157</v>
      </c>
      <c r="Y4947" s="7" t="n">
        <v>0</v>
      </c>
      <c r="Z4947" s="7" t="n">
        <v>1</v>
      </c>
      <c r="AA4947" s="7" t="str">
        <f aca="false">IF(Y4947&gt;Z4947,"Win",IF(Y4947&lt;Z4947,"Loss","Draw"))</f>
        <v>Loss</v>
      </c>
      <c r="AB4947" s="7" t="s">
        <v>99</v>
      </c>
      <c r="AC4947" s="7" t="s">
        <v>99</v>
      </c>
      <c r="AD4947" s="7" t="s">
        <v>155</v>
      </c>
      <c r="AE4947" s="7" t="s">
        <v>783</v>
      </c>
      <c r="AF4947" s="7" t="str">
        <f aca="false">IF(AD4947&lt;AE4947,AD4947,AE4947)</f>
        <v>Baby Dragon, Cannon, Electro Spirit, Lightning, Mighty Miner, Royal Hogs, Skeletons, The Log</v>
      </c>
      <c r="AG4947" s="7" t="str">
        <f aca="false">IF(AD4947&lt;AE4947,AE4947,AD4947)</f>
        <v>Berserker, Fire Spirit, Giant Snowball, Goblin Drill, Knight, Magic Archer, Poison, Tesla</v>
      </c>
      <c r="AH4947" s="7" t="str">
        <f aca="false">IF(AD4947=AF4947,AA4947,IF(AA4947="Win","Loss",IF(AA4947="Loss","Win","Draw")))</f>
        <v>Loss</v>
      </c>
      <c r="AI4947" s="7" t="s">
        <v>297</v>
      </c>
    </row>
    <row r="4948" customFormat="false" ht="15" hidden="false" customHeight="true" outlineLevel="0" collapsed="false">
      <c r="A4948" s="8" t="s">
        <v>8864</v>
      </c>
      <c r="B4948" s="7" t="n">
        <v>2</v>
      </c>
      <c r="C4948" s="8" t="s">
        <v>365</v>
      </c>
      <c r="D4948" s="7" t="s">
        <v>366</v>
      </c>
      <c r="E4948" s="7" t="s">
        <v>772</v>
      </c>
      <c r="F4948" s="7" t="s">
        <v>773</v>
      </c>
      <c r="G4948" s="7" t="s">
        <v>784</v>
      </c>
      <c r="H4948" s="7" t="s">
        <v>715</v>
      </c>
      <c r="I4948" s="7" t="s">
        <v>185</v>
      </c>
      <c r="J4948" s="7" t="s">
        <v>128</v>
      </c>
      <c r="K4948" s="7" t="s">
        <v>284</v>
      </c>
      <c r="L4948" s="7" t="s">
        <v>158</v>
      </c>
      <c r="M4948" s="7" t="s">
        <v>785</v>
      </c>
      <c r="N4948" s="7" t="s">
        <v>187</v>
      </c>
      <c r="O4948" s="7" t="s">
        <v>173</v>
      </c>
      <c r="P4948" s="7" t="s">
        <v>115</v>
      </c>
      <c r="Q4948" s="7" t="s">
        <v>203</v>
      </c>
      <c r="R4948" s="7" t="s">
        <v>337</v>
      </c>
      <c r="S4948" s="7" t="s">
        <v>159</v>
      </c>
      <c r="T4948" s="7" t="s">
        <v>118</v>
      </c>
      <c r="U4948" s="7" t="s">
        <v>153</v>
      </c>
      <c r="V4948" s="7" t="s">
        <v>204</v>
      </c>
      <c r="W4948" s="7" t="s">
        <v>150</v>
      </c>
      <c r="X4948" s="7" t="s">
        <v>126</v>
      </c>
      <c r="Y4948" s="7" t="n">
        <v>0</v>
      </c>
      <c r="Z4948" s="7" t="n">
        <v>1</v>
      </c>
      <c r="AA4948" s="7" t="str">
        <f aca="false">IF(Y4948&gt;Z4948,"Win",IF(Y4948&lt;Z4948,"Loss","Draw"))</f>
        <v>Loss</v>
      </c>
      <c r="AB4948" s="7" t="s">
        <v>99</v>
      </c>
      <c r="AC4948" s="7" t="s">
        <v>99</v>
      </c>
      <c r="AD4948" s="7" t="s">
        <v>787</v>
      </c>
      <c r="AE4948" s="7" t="s">
        <v>786</v>
      </c>
      <c r="AF4948" s="7" t="str">
        <f aca="false">IF(AD4948&lt;AE4948,AD4948,AE4948)</f>
        <v>Boss Bandit, Cannon, Dart Goblin, Electro Spirit, Goblin Barrel, Ice Spirit, Royal Delivery, Skeletons</v>
      </c>
      <c r="AG4948" s="7" t="str">
        <f aca="false">IF(AD4948&lt;AE4948,AE4948,AD4948)</f>
        <v>Bowler, Executioner, Freeze, Golden Knight, Graveyard, Inferno Dragon, Tornado, Zappies</v>
      </c>
      <c r="AH4948" s="7" t="str">
        <f aca="false">IF(AD4948=AF4948,AA4948,IF(AA4948="Win","Loss",IF(AA4948="Loss","Win","Draw")))</f>
        <v>Win</v>
      </c>
      <c r="AI4948" s="7" t="s">
        <v>297</v>
      </c>
    </row>
    <row r="4949" customFormat="false" ht="15" hidden="false" customHeight="true" outlineLevel="0" collapsed="false">
      <c r="A4949" s="8" t="s">
        <v>8864</v>
      </c>
      <c r="B4949" s="7" t="n">
        <v>3</v>
      </c>
      <c r="C4949" s="8" t="s">
        <v>365</v>
      </c>
      <c r="D4949" s="7" t="s">
        <v>366</v>
      </c>
      <c r="E4949" s="7" t="s">
        <v>772</v>
      </c>
      <c r="F4949" s="7" t="s">
        <v>773</v>
      </c>
      <c r="G4949" s="7" t="s">
        <v>788</v>
      </c>
      <c r="H4949" s="7" t="s">
        <v>485</v>
      </c>
      <c r="I4949" s="7" t="s">
        <v>107</v>
      </c>
      <c r="J4949" s="7" t="s">
        <v>139</v>
      </c>
      <c r="K4949" s="7" t="s">
        <v>109</v>
      </c>
      <c r="L4949" s="7" t="s">
        <v>110</v>
      </c>
      <c r="M4949" s="7" t="s">
        <v>112</v>
      </c>
      <c r="N4949" s="7" t="s">
        <v>93</v>
      </c>
      <c r="O4949" s="7" t="s">
        <v>111</v>
      </c>
      <c r="P4949" s="7" t="s">
        <v>97</v>
      </c>
      <c r="Q4949" s="7" t="s">
        <v>177</v>
      </c>
      <c r="R4949" s="7" t="s">
        <v>108</v>
      </c>
      <c r="S4949" s="7" t="s">
        <v>107</v>
      </c>
      <c r="T4949" s="7" t="s">
        <v>178</v>
      </c>
      <c r="U4949" s="7" t="s">
        <v>85</v>
      </c>
      <c r="V4949" s="7" t="s">
        <v>89</v>
      </c>
      <c r="W4949" s="7" t="s">
        <v>143</v>
      </c>
      <c r="X4949" s="7" t="s">
        <v>242</v>
      </c>
      <c r="Y4949" s="7" t="n">
        <v>3</v>
      </c>
      <c r="Z4949" s="7" t="n">
        <v>0</v>
      </c>
      <c r="AA4949" s="7" t="str">
        <f aca="false">IF(Y4949&gt;Z4949,"Win",IF(Y4949&lt;Z4949,"Loss","Draw"))</f>
        <v>Win</v>
      </c>
      <c r="AB4949" s="7" t="s">
        <v>99</v>
      </c>
      <c r="AC4949" s="7" t="s">
        <v>99</v>
      </c>
      <c r="AD4949" s="7" t="s">
        <v>790</v>
      </c>
      <c r="AE4949" s="7" t="s">
        <v>789</v>
      </c>
      <c r="AF4949" s="7" t="str">
        <f aca="false">IF(AD4949&lt;AE4949,AD4949,AE4949)</f>
        <v>Bomber, Dark Prince, Goblin Cage, Heal Spirit, Lightning, Phoenix, Royal Giant, The Log</v>
      </c>
      <c r="AG4949" s="7" t="str">
        <f aca="false">IF(AD4949&lt;AE4949,AE4949,AD4949)</f>
        <v>Fireball, Goblin Cage, Lava Hound, Mega Minion, Miner, Ronin, Spirit Empress, Zap</v>
      </c>
      <c r="AH4949" s="7" t="str">
        <f aca="false">IF(AD4949=AF4949,AA4949,IF(AA4949="Win","Loss",IF(AA4949="Loss","Win","Draw")))</f>
        <v>Loss</v>
      </c>
      <c r="AI4949" s="7" t="s">
        <v>297</v>
      </c>
    </row>
    <row r="4950" customFormat="false" ht="15" hidden="false" customHeight="true" outlineLevel="0" collapsed="false">
      <c r="A4950" s="8" t="s">
        <v>8865</v>
      </c>
      <c r="B4950" s="7" t="n">
        <v>1</v>
      </c>
      <c r="C4950" s="8" t="s">
        <v>365</v>
      </c>
      <c r="D4950" s="7" t="s">
        <v>366</v>
      </c>
      <c r="E4950" s="7" t="s">
        <v>772</v>
      </c>
      <c r="F4950" s="7" t="s">
        <v>773</v>
      </c>
      <c r="G4950" s="7" t="s">
        <v>792</v>
      </c>
      <c r="H4950" s="7" t="s">
        <v>485</v>
      </c>
      <c r="I4950" s="7" t="s">
        <v>87</v>
      </c>
      <c r="J4950" s="7" t="s">
        <v>108</v>
      </c>
      <c r="K4950" s="7" t="s">
        <v>84</v>
      </c>
      <c r="L4950" s="7" t="s">
        <v>95</v>
      </c>
      <c r="M4950" s="7" t="s">
        <v>118</v>
      </c>
      <c r="N4950" s="7" t="s">
        <v>116</v>
      </c>
      <c r="O4950" s="7" t="s">
        <v>115</v>
      </c>
      <c r="P4950" s="7" t="s">
        <v>126</v>
      </c>
      <c r="Q4950" s="7" t="s">
        <v>257</v>
      </c>
      <c r="R4950" s="7" t="s">
        <v>140</v>
      </c>
      <c r="S4950" s="7" t="s">
        <v>124</v>
      </c>
      <c r="T4950" s="7" t="s">
        <v>142</v>
      </c>
      <c r="U4950" s="7" t="s">
        <v>223</v>
      </c>
      <c r="V4950" s="7" t="s">
        <v>93</v>
      </c>
      <c r="W4950" s="7" t="s">
        <v>95</v>
      </c>
      <c r="X4950" s="7" t="s">
        <v>143</v>
      </c>
      <c r="Y4950" s="7" t="n">
        <v>0</v>
      </c>
      <c r="Z4950" s="7" t="n">
        <v>1</v>
      </c>
      <c r="AA4950" s="7" t="str">
        <f aca="false">IF(Y4950&gt;Z4950,"Win",IF(Y4950&lt;Z4950,"Loss","Draw"))</f>
        <v>Loss</v>
      </c>
      <c r="AB4950" s="7" t="s">
        <v>99</v>
      </c>
      <c r="AC4950" s="7" t="s">
        <v>99</v>
      </c>
      <c r="AD4950" s="7" t="s">
        <v>703</v>
      </c>
      <c r="AE4950" s="7" t="s">
        <v>793</v>
      </c>
      <c r="AF4950" s="7" t="str">
        <f aca="false">IF(AD4950&lt;AE4950,AD4950,AE4950)</f>
        <v>Archers, Barbarian Barrel, Dark Prince, Graveyard, Ice Spirit, Poison, Skeletons, Tesla</v>
      </c>
      <c r="AG4950" s="7" t="str">
        <f aca="false">IF(AD4950&lt;AE4950,AE4950,AD4950)</f>
        <v>Barbarian Barrel, Fireball, Heal Spirit, Hunter, Ice Golem, Ram Rider, Royal Ghost, Three Musketeers</v>
      </c>
      <c r="AH4950" s="7" t="str">
        <f aca="false">IF(AD4950=AF4950,AA4950,IF(AA4950="Win","Loss",IF(AA4950="Loss","Win","Draw")))</f>
        <v>Loss</v>
      </c>
      <c r="AI4950" s="7" t="s">
        <v>297</v>
      </c>
    </row>
    <row r="4951" customFormat="false" ht="15" hidden="false" customHeight="true" outlineLevel="0" collapsed="false">
      <c r="A4951" s="8" t="s">
        <v>8865</v>
      </c>
      <c r="B4951" s="7" t="n">
        <v>2</v>
      </c>
      <c r="C4951" s="8" t="s">
        <v>365</v>
      </c>
      <c r="D4951" s="7" t="s">
        <v>366</v>
      </c>
      <c r="E4951" s="7" t="s">
        <v>772</v>
      </c>
      <c r="F4951" s="7" t="s">
        <v>773</v>
      </c>
      <c r="G4951" s="7" t="s">
        <v>794</v>
      </c>
      <c r="H4951" s="7" t="s">
        <v>715</v>
      </c>
      <c r="I4951" s="7" t="s">
        <v>129</v>
      </c>
      <c r="J4951" s="7" t="s">
        <v>128</v>
      </c>
      <c r="K4951" s="7" t="s">
        <v>127</v>
      </c>
      <c r="L4951" s="7" t="s">
        <v>173</v>
      </c>
      <c r="M4951" s="7" t="s">
        <v>133</v>
      </c>
      <c r="N4951" s="7" t="s">
        <v>131</v>
      </c>
      <c r="O4951" s="7" t="s">
        <v>130</v>
      </c>
      <c r="P4951" s="7" t="s">
        <v>86</v>
      </c>
      <c r="Q4951" s="7" t="s">
        <v>92</v>
      </c>
      <c r="R4951" s="7" t="s">
        <v>91</v>
      </c>
      <c r="S4951" s="7" t="s">
        <v>90</v>
      </c>
      <c r="T4951" s="7" t="s">
        <v>97</v>
      </c>
      <c r="U4951" s="7" t="s">
        <v>159</v>
      </c>
      <c r="V4951" s="7" t="s">
        <v>94</v>
      </c>
      <c r="W4951" s="7" t="s">
        <v>130</v>
      </c>
      <c r="X4951" s="7" t="s">
        <v>88</v>
      </c>
      <c r="Y4951" s="7" t="n">
        <v>1</v>
      </c>
      <c r="Z4951" s="7" t="n">
        <v>0</v>
      </c>
      <c r="AA4951" s="7" t="str">
        <f aca="false">IF(Y4951&gt;Z4951,"Win",IF(Y4951&lt;Z4951,"Loss","Draw"))</f>
        <v>Win</v>
      </c>
      <c r="AB4951" s="7" t="s">
        <v>99</v>
      </c>
      <c r="AC4951" s="7" t="s">
        <v>99</v>
      </c>
      <c r="AD4951" s="7" t="s">
        <v>796</v>
      </c>
      <c r="AE4951" s="7" t="s">
        <v>795</v>
      </c>
      <c r="AF4951" s="7" t="str">
        <f aca="false">IF(AD4951&lt;AE4951,AD4951,AE4951)</f>
        <v>Arrows, Bandit, Battle Ram, Golden Knight, Mega Knight, Mother Witch, Skeleton Dragons, Zappies</v>
      </c>
      <c r="AG4951" s="7" t="str">
        <f aca="false">IF(AD4951&lt;AE4951,AE4951,AD4951)</f>
        <v>Arrows, Berserker, Dart Goblin, Goblins, Mortar, Rascals, Ronin, Skeleton Barrel</v>
      </c>
      <c r="AH4951" s="7" t="str">
        <f aca="false">IF(AD4951=AF4951,AA4951,IF(AA4951="Win","Loss",IF(AA4951="Loss","Win","Draw")))</f>
        <v>Win</v>
      </c>
      <c r="AI4951" s="7" t="s">
        <v>297</v>
      </c>
    </row>
    <row r="4952" customFormat="false" ht="15" hidden="false" customHeight="true" outlineLevel="0" collapsed="false">
      <c r="A4952" s="8" t="s">
        <v>8865</v>
      </c>
      <c r="B4952" s="7" t="n">
        <v>3</v>
      </c>
      <c r="C4952" s="8" t="s">
        <v>365</v>
      </c>
      <c r="D4952" s="7" t="s">
        <v>366</v>
      </c>
      <c r="E4952" s="7" t="s">
        <v>772</v>
      </c>
      <c r="F4952" s="7" t="s">
        <v>773</v>
      </c>
      <c r="G4952" s="7" t="s">
        <v>797</v>
      </c>
      <c r="H4952" s="7" t="s">
        <v>715</v>
      </c>
      <c r="I4952" s="7" t="s">
        <v>114</v>
      </c>
      <c r="J4952" s="7" t="s">
        <v>241</v>
      </c>
      <c r="K4952" s="7" t="s">
        <v>137</v>
      </c>
      <c r="L4952" s="7" t="s">
        <v>249</v>
      </c>
      <c r="M4952" s="7" t="s">
        <v>157</v>
      </c>
      <c r="N4952" s="7" t="s">
        <v>88</v>
      </c>
      <c r="O4952" s="7" t="s">
        <v>153</v>
      </c>
      <c r="P4952" s="7" t="s">
        <v>242</v>
      </c>
      <c r="Q4952" s="7" t="s">
        <v>248</v>
      </c>
      <c r="R4952" s="7" t="s">
        <v>108</v>
      </c>
      <c r="S4952" s="7" t="s">
        <v>114</v>
      </c>
      <c r="T4952" s="7" t="s">
        <v>137</v>
      </c>
      <c r="U4952" s="7" t="s">
        <v>116</v>
      </c>
      <c r="V4952" s="7" t="s">
        <v>119</v>
      </c>
      <c r="W4952" s="7" t="s">
        <v>113</v>
      </c>
      <c r="X4952" s="7" t="s">
        <v>157</v>
      </c>
      <c r="Y4952" s="7" t="n">
        <v>1</v>
      </c>
      <c r="Z4952" s="7" t="n">
        <v>0</v>
      </c>
      <c r="AA4952" s="7" t="str">
        <f aca="false">IF(Y4952&gt;Z4952,"Win",IF(Y4952&lt;Z4952,"Loss","Draw"))</f>
        <v>Win</v>
      </c>
      <c r="AB4952" s="7" t="s">
        <v>99</v>
      </c>
      <c r="AC4952" s="7" t="s">
        <v>99</v>
      </c>
      <c r="AD4952" s="7" t="s">
        <v>799</v>
      </c>
      <c r="AE4952" s="7" t="s">
        <v>798</v>
      </c>
      <c r="AF4952" s="7" t="str">
        <f aca="false">IF(AD4952&lt;AE4952,AD4952,AE4952)</f>
        <v>Berserker, Bomber, Cannon, Fire Spirit, Giant Snowball, Goblin Drill, Knight, Rocket</v>
      </c>
      <c r="AG4952" s="7" t="str">
        <f aca="false">IF(AD4952&lt;AE4952,AE4952,AD4952)</f>
        <v>Dark Prince, Fire Spirit, Furnace, Giant Snowball, Goblin Drill, Goblin Hut, Poison, Princess</v>
      </c>
      <c r="AH4952" s="7" t="str">
        <f aca="false">IF(AD4952=AF4952,AA4952,IF(AA4952="Win","Loss",IF(AA4952="Loss","Win","Draw")))</f>
        <v>Win</v>
      </c>
      <c r="AI4952" s="7" t="s">
        <v>297</v>
      </c>
    </row>
    <row r="4953" customFormat="false" ht="15" hidden="false" customHeight="true" outlineLevel="0" collapsed="false">
      <c r="A4953" s="8" t="s">
        <v>8866</v>
      </c>
      <c r="B4953" s="7" t="n">
        <v>1</v>
      </c>
      <c r="C4953" s="8" t="s">
        <v>365</v>
      </c>
      <c r="D4953" s="7" t="s">
        <v>366</v>
      </c>
      <c r="E4953" s="7" t="s">
        <v>772</v>
      </c>
      <c r="F4953" s="7" t="s">
        <v>773</v>
      </c>
      <c r="G4953" s="7" t="s">
        <v>801</v>
      </c>
      <c r="H4953" s="7" t="s">
        <v>485</v>
      </c>
      <c r="I4953" s="7" t="s">
        <v>203</v>
      </c>
      <c r="J4953" s="7" t="s">
        <v>202</v>
      </c>
      <c r="K4953" s="7" t="s">
        <v>201</v>
      </c>
      <c r="L4953" s="7" t="s">
        <v>208</v>
      </c>
      <c r="M4953" s="7" t="s">
        <v>204</v>
      </c>
      <c r="N4953" s="7" t="s">
        <v>118</v>
      </c>
      <c r="O4953" s="7" t="s">
        <v>126</v>
      </c>
      <c r="P4953" s="7" t="s">
        <v>87</v>
      </c>
      <c r="Q4953" s="7" t="s">
        <v>137</v>
      </c>
      <c r="R4953" s="7" t="s">
        <v>241</v>
      </c>
      <c r="S4953" s="7" t="s">
        <v>114</v>
      </c>
      <c r="T4953" s="7" t="s">
        <v>249</v>
      </c>
      <c r="U4953" s="7" t="s">
        <v>88</v>
      </c>
      <c r="V4953" s="7" t="s">
        <v>242</v>
      </c>
      <c r="W4953" s="7" t="s">
        <v>157</v>
      </c>
      <c r="X4953" s="7" t="s">
        <v>153</v>
      </c>
      <c r="Y4953" s="7" t="n">
        <v>1</v>
      </c>
      <c r="Z4953" s="7" t="n">
        <v>0</v>
      </c>
      <c r="AA4953" s="7" t="str">
        <f aca="false">IF(Y4953&gt;Z4953,"Win",IF(Y4953&lt;Z4953,"Loss","Draw"))</f>
        <v>Win</v>
      </c>
      <c r="AB4953" s="7" t="s">
        <v>99</v>
      </c>
      <c r="AC4953" s="7" t="s">
        <v>99</v>
      </c>
      <c r="AD4953" s="7" t="s">
        <v>802</v>
      </c>
      <c r="AE4953" s="7" t="s">
        <v>799</v>
      </c>
      <c r="AF4953" s="7" t="str">
        <f aca="false">IF(AD4953&lt;AE4953,AD4953,AE4953)</f>
        <v>Berserker, Bomber, Cannon, Fire Spirit, Giant Snowball, Goblin Drill, Knight, Rocket</v>
      </c>
      <c r="AG4953" s="7" t="str">
        <f aca="false">IF(AD4953&lt;AE4953,AE4953,AD4953)</f>
        <v>Goblin Barrel, Ice Spirit, Magic Archer, Royal Delivery, Skeletons, Tesla, Valkyrie, Wall Breakers</v>
      </c>
      <c r="AH4953" s="7" t="str">
        <f aca="false">IF(AD4953=AF4953,AA4953,IF(AA4953="Win","Loss",IF(AA4953="Loss","Win","Draw")))</f>
        <v>Loss</v>
      </c>
      <c r="AI4953" s="7" t="s">
        <v>297</v>
      </c>
    </row>
    <row r="4954" customFormat="false" ht="15" hidden="false" customHeight="true" outlineLevel="0" collapsed="false">
      <c r="A4954" s="8" t="s">
        <v>8866</v>
      </c>
      <c r="B4954" s="7" t="n">
        <v>2</v>
      </c>
      <c r="C4954" s="8" t="s">
        <v>365</v>
      </c>
      <c r="D4954" s="7" t="s">
        <v>366</v>
      </c>
      <c r="E4954" s="7" t="s">
        <v>772</v>
      </c>
      <c r="F4954" s="7" t="s">
        <v>773</v>
      </c>
      <c r="G4954" s="7" t="s">
        <v>803</v>
      </c>
      <c r="H4954" s="7" t="s">
        <v>715</v>
      </c>
      <c r="I4954" s="7" t="s">
        <v>185</v>
      </c>
      <c r="J4954" s="7" t="s">
        <v>186</v>
      </c>
      <c r="K4954" s="7" t="s">
        <v>109</v>
      </c>
      <c r="L4954" s="7" t="s">
        <v>241</v>
      </c>
      <c r="M4954" s="7" t="s">
        <v>111</v>
      </c>
      <c r="N4954" s="7" t="s">
        <v>187</v>
      </c>
      <c r="O4954" s="7" t="s">
        <v>88</v>
      </c>
      <c r="P4954" s="7" t="s">
        <v>153</v>
      </c>
      <c r="Q4954" s="7" t="s">
        <v>84</v>
      </c>
      <c r="R4954" s="7" t="s">
        <v>91</v>
      </c>
      <c r="S4954" s="7" t="s">
        <v>87</v>
      </c>
      <c r="T4954" s="7" t="s">
        <v>165</v>
      </c>
      <c r="U4954" s="7" t="s">
        <v>85</v>
      </c>
      <c r="V4954" s="7" t="s">
        <v>97</v>
      </c>
      <c r="W4954" s="7" t="s">
        <v>118</v>
      </c>
      <c r="X4954" s="7" t="s">
        <v>89</v>
      </c>
      <c r="Y4954" s="7" t="n">
        <v>1</v>
      </c>
      <c r="Z4954" s="7" t="n">
        <v>0</v>
      </c>
      <c r="AA4954" s="7" t="str">
        <f aca="false">IF(Y4954&gt;Z4954,"Win",IF(Y4954&lt;Z4954,"Loss","Draw"))</f>
        <v>Win</v>
      </c>
      <c r="AB4954" s="7" t="s">
        <v>99</v>
      </c>
      <c r="AC4954" s="7" t="s">
        <v>99</v>
      </c>
      <c r="AD4954" s="7" t="s">
        <v>805</v>
      </c>
      <c r="AE4954" s="7" t="s">
        <v>804</v>
      </c>
      <c r="AF4954" s="7" t="str">
        <f aca="false">IF(AD4954&lt;AE4954,AD4954,AE4954)</f>
        <v>Archers, Goblins, Hog Rider, Ice Spirit, Lightning, Ronin, Tesla, The Log</v>
      </c>
      <c r="AG4954" s="7" t="str">
        <f aca="false">IF(AD4954&lt;AE4954,AE4954,AD4954)</f>
        <v>Balloon, Berserker, Cannon, Executioner, Knight, Miner, Tornado, Zap</v>
      </c>
      <c r="AH4954" s="7" t="str">
        <f aca="false">IF(AD4954=AF4954,AA4954,IF(AA4954="Win","Loss",IF(AA4954="Loss","Win","Draw")))</f>
        <v>Loss</v>
      </c>
      <c r="AI4954" s="7" t="s">
        <v>297</v>
      </c>
    </row>
    <row r="4955" customFormat="false" ht="15" hidden="false" customHeight="true" outlineLevel="0" collapsed="false">
      <c r="A4955" s="8" t="s">
        <v>8866</v>
      </c>
      <c r="B4955" s="7" t="n">
        <v>3</v>
      </c>
      <c r="C4955" s="8" t="s">
        <v>365</v>
      </c>
      <c r="D4955" s="7" t="s">
        <v>366</v>
      </c>
      <c r="E4955" s="7" t="s">
        <v>772</v>
      </c>
      <c r="F4955" s="7" t="s">
        <v>773</v>
      </c>
      <c r="G4955" s="7" t="s">
        <v>806</v>
      </c>
      <c r="H4955" s="7" t="s">
        <v>485</v>
      </c>
      <c r="I4955" s="7" t="s">
        <v>127</v>
      </c>
      <c r="J4955" s="7" t="s">
        <v>219</v>
      </c>
      <c r="K4955" s="7" t="s">
        <v>141</v>
      </c>
      <c r="L4955" s="7" t="s">
        <v>117</v>
      </c>
      <c r="M4955" s="7" t="s">
        <v>95</v>
      </c>
      <c r="N4955" s="7" t="s">
        <v>93</v>
      </c>
      <c r="O4955" s="7" t="s">
        <v>173</v>
      </c>
      <c r="P4955" s="7" t="s">
        <v>133</v>
      </c>
      <c r="Q4955" s="7" t="s">
        <v>448</v>
      </c>
      <c r="R4955" s="7" t="s">
        <v>158</v>
      </c>
      <c r="S4955" s="7" t="s">
        <v>109</v>
      </c>
      <c r="T4955" s="7" t="s">
        <v>115</v>
      </c>
      <c r="U4955" s="7" t="s">
        <v>96</v>
      </c>
      <c r="V4955" s="7" t="s">
        <v>130</v>
      </c>
      <c r="W4955" s="7" t="s">
        <v>323</v>
      </c>
      <c r="X4955" s="7" t="s">
        <v>447</v>
      </c>
      <c r="Y4955" s="7" t="n">
        <v>0</v>
      </c>
      <c r="Z4955" s="7" t="n">
        <v>1</v>
      </c>
      <c r="AA4955" s="7" t="str">
        <f aca="false">IF(Y4955&gt;Z4955,"Win",IF(Y4955&lt;Z4955,"Loss","Draw"))</f>
        <v>Loss</v>
      </c>
      <c r="AB4955" s="7" t="s">
        <v>99</v>
      </c>
      <c r="AC4955" s="7" t="s">
        <v>99</v>
      </c>
      <c r="AD4955" s="7" t="s">
        <v>808</v>
      </c>
      <c r="AE4955" s="7" t="s">
        <v>807</v>
      </c>
      <c r="AF4955" s="7" t="str">
        <f aca="false">IF(AD4955&lt;AE4955,AD4955,AE4955)</f>
        <v>Arrows, Bowler, Giant, Graveyard, Mini P.E.K.K.A, Minions, Witch, Zap</v>
      </c>
      <c r="AG4955" s="7" t="str">
        <f aca="false">IF(AD4955&lt;AE4955,AE4955,AD4955)</f>
        <v>Barbarian Barrel, Battle Ram, Fireball, Giant Skeleton, Lumberjack, Mother Witch, Wizard, Zappies</v>
      </c>
      <c r="AH4955" s="7" t="str">
        <f aca="false">IF(AD4955=AF4955,AA4955,IF(AA4955="Win","Loss",IF(AA4955="Loss","Win","Draw")))</f>
        <v>Win</v>
      </c>
      <c r="AI4955" s="7" t="s">
        <v>297</v>
      </c>
    </row>
    <row r="4956" customFormat="false" ht="15" hidden="false" customHeight="true" outlineLevel="0" collapsed="false">
      <c r="A4956" s="8" t="s">
        <v>8867</v>
      </c>
      <c r="B4956" s="7" t="n">
        <v>1</v>
      </c>
      <c r="C4956" s="8" t="s">
        <v>365</v>
      </c>
      <c r="D4956" s="7" t="s">
        <v>366</v>
      </c>
      <c r="E4956" s="7" t="s">
        <v>772</v>
      </c>
      <c r="F4956" s="7" t="s">
        <v>773</v>
      </c>
      <c r="G4956" s="7" t="s">
        <v>810</v>
      </c>
      <c r="H4956" s="7" t="s">
        <v>715</v>
      </c>
      <c r="I4956" s="7" t="s">
        <v>114</v>
      </c>
      <c r="J4956" s="7" t="s">
        <v>241</v>
      </c>
      <c r="K4956" s="7" t="s">
        <v>87</v>
      </c>
      <c r="L4956" s="7" t="s">
        <v>137</v>
      </c>
      <c r="M4956" s="7" t="s">
        <v>116</v>
      </c>
      <c r="N4956" s="7" t="s">
        <v>126</v>
      </c>
      <c r="O4956" s="7" t="s">
        <v>157</v>
      </c>
      <c r="P4956" s="7" t="s">
        <v>242</v>
      </c>
      <c r="Q4956" s="7" t="s">
        <v>448</v>
      </c>
      <c r="R4956" s="7" t="s">
        <v>91</v>
      </c>
      <c r="S4956" s="7" t="s">
        <v>114</v>
      </c>
      <c r="T4956" s="7" t="s">
        <v>137</v>
      </c>
      <c r="U4956" s="7" t="s">
        <v>88</v>
      </c>
      <c r="V4956" s="7" t="s">
        <v>116</v>
      </c>
      <c r="W4956" s="7" t="s">
        <v>153</v>
      </c>
      <c r="X4956" s="7" t="s">
        <v>157</v>
      </c>
      <c r="Y4956" s="7" t="n">
        <v>1</v>
      </c>
      <c r="Z4956" s="7" t="n">
        <v>0</v>
      </c>
      <c r="AA4956" s="7" t="str">
        <f aca="false">IF(Y4956&gt;Z4956,"Win",IF(Y4956&lt;Z4956,"Loss","Draw"))</f>
        <v>Win</v>
      </c>
      <c r="AB4956" s="7" t="s">
        <v>99</v>
      </c>
      <c r="AC4956" s="7" t="s">
        <v>99</v>
      </c>
      <c r="AD4956" s="7" t="s">
        <v>243</v>
      </c>
      <c r="AE4956" s="7" t="s">
        <v>811</v>
      </c>
      <c r="AF4956" s="7" t="str">
        <f aca="false">IF(AD4956&lt;AE4956,AD4956,AE4956)</f>
        <v>Berserker, Cannon, Fire Spirit, Giant Snowball, Goblin Drill, Goblins, Poison, Witch</v>
      </c>
      <c r="AG4956" s="7" t="str">
        <f aca="false">IF(AD4956&lt;AE4956,AE4956,AD4956)</f>
        <v>Bomber, Fire Spirit, Giant Snowball, Goblin Drill, Knight, Poison, Skeletons, Tesla</v>
      </c>
      <c r="AH4956" s="7" t="str">
        <f aca="false">IF(AD4956=AF4956,AA4956,IF(AA4956="Win","Loss",IF(AA4956="Loss","Win","Draw")))</f>
        <v>Loss</v>
      </c>
      <c r="AI4956" s="7" t="s">
        <v>297</v>
      </c>
    </row>
    <row r="4957" customFormat="false" ht="15" hidden="false" customHeight="true" outlineLevel="0" collapsed="false">
      <c r="A4957" s="8" t="s">
        <v>8867</v>
      </c>
      <c r="B4957" s="7" t="n">
        <v>2</v>
      </c>
      <c r="C4957" s="8" t="s">
        <v>365</v>
      </c>
      <c r="D4957" s="7" t="s">
        <v>366</v>
      </c>
      <c r="E4957" s="7" t="s">
        <v>772</v>
      </c>
      <c r="F4957" s="7" t="s">
        <v>773</v>
      </c>
      <c r="G4957" s="7" t="s">
        <v>812</v>
      </c>
      <c r="H4957" s="7" t="s">
        <v>485</v>
      </c>
      <c r="I4957" s="7" t="s">
        <v>185</v>
      </c>
      <c r="J4957" s="7" t="s">
        <v>186</v>
      </c>
      <c r="K4957" s="7" t="s">
        <v>109</v>
      </c>
      <c r="L4957" s="7" t="s">
        <v>117</v>
      </c>
      <c r="M4957" s="7" t="s">
        <v>86</v>
      </c>
      <c r="N4957" s="7" t="s">
        <v>187</v>
      </c>
      <c r="O4957" s="7" t="s">
        <v>111</v>
      </c>
      <c r="P4957" s="7" t="s">
        <v>153</v>
      </c>
      <c r="Q4957" s="7" t="s">
        <v>185</v>
      </c>
      <c r="R4957" s="7" t="s">
        <v>186</v>
      </c>
      <c r="S4957" s="7" t="s">
        <v>109</v>
      </c>
      <c r="T4957" s="7" t="s">
        <v>111</v>
      </c>
      <c r="U4957" s="7" t="s">
        <v>117</v>
      </c>
      <c r="V4957" s="7" t="s">
        <v>86</v>
      </c>
      <c r="W4957" s="7" t="s">
        <v>187</v>
      </c>
      <c r="X4957" s="7" t="s">
        <v>188</v>
      </c>
      <c r="Y4957" s="7" t="n">
        <v>1</v>
      </c>
      <c r="Z4957" s="7" t="n">
        <v>0</v>
      </c>
      <c r="AA4957" s="7" t="str">
        <f aca="false">IF(Y4957&gt;Z4957,"Win",IF(Y4957&lt;Z4957,"Loss","Draw"))</f>
        <v>Win</v>
      </c>
      <c r="AB4957" s="7" t="s">
        <v>99</v>
      </c>
      <c r="AC4957" s="7" t="s">
        <v>99</v>
      </c>
      <c r="AD4957" s="7" t="s">
        <v>814</v>
      </c>
      <c r="AE4957" s="7" t="s">
        <v>813</v>
      </c>
      <c r="AF4957" s="7" t="str">
        <f aca="false">IF(AD4957&lt;AE4957,AD4957,AE4957)</f>
        <v>Balloon, Cannon, Executioner, Giant Skeleton, Miner, Skeleton Dragons, Tornado, Zap</v>
      </c>
      <c r="AG4957" s="7" t="str">
        <f aca="false">IF(AD4957&lt;AE4957,AE4957,AD4957)</f>
        <v>Balloon, Executioner, Giant Skeleton, Miner, Skeleton Dragons, Tombstone, Tornado, Zap</v>
      </c>
      <c r="AH4957" s="7" t="str">
        <f aca="false">IF(AD4957=AF4957,AA4957,IF(AA4957="Win","Loss",IF(AA4957="Loss","Win","Draw")))</f>
        <v>Win</v>
      </c>
      <c r="AI4957" s="7" t="s">
        <v>297</v>
      </c>
    </row>
    <row r="4958" customFormat="false" ht="15" hidden="false" customHeight="true" outlineLevel="0" collapsed="false">
      <c r="A4958" s="8" t="s">
        <v>8867</v>
      </c>
      <c r="B4958" s="7" t="n">
        <v>3</v>
      </c>
      <c r="C4958" s="8" t="s">
        <v>365</v>
      </c>
      <c r="D4958" s="7" t="s">
        <v>366</v>
      </c>
      <c r="E4958" s="7" t="s">
        <v>772</v>
      </c>
      <c r="F4958" s="7" t="s">
        <v>773</v>
      </c>
      <c r="G4958" s="7" t="s">
        <v>815</v>
      </c>
      <c r="H4958" s="7" t="s">
        <v>715</v>
      </c>
      <c r="I4958" s="7" t="s">
        <v>92</v>
      </c>
      <c r="J4958" s="7" t="s">
        <v>91</v>
      </c>
      <c r="K4958" s="7" t="s">
        <v>90</v>
      </c>
      <c r="L4958" s="7" t="s">
        <v>96</v>
      </c>
      <c r="M4958" s="7" t="s">
        <v>93</v>
      </c>
      <c r="N4958" s="7" t="s">
        <v>94</v>
      </c>
      <c r="O4958" s="7" t="s">
        <v>125</v>
      </c>
      <c r="P4958" s="7" t="s">
        <v>95</v>
      </c>
      <c r="Q4958" s="7" t="s">
        <v>90</v>
      </c>
      <c r="R4958" s="7" t="s">
        <v>172</v>
      </c>
      <c r="S4958" s="7" t="s">
        <v>92</v>
      </c>
      <c r="T4958" s="7" t="s">
        <v>97</v>
      </c>
      <c r="U4958" s="7" t="s">
        <v>126</v>
      </c>
      <c r="V4958" s="7" t="s">
        <v>89</v>
      </c>
      <c r="W4958" s="7" t="s">
        <v>249</v>
      </c>
      <c r="X4958" s="7" t="s">
        <v>118</v>
      </c>
      <c r="Y4958" s="7" t="n">
        <v>1</v>
      </c>
      <c r="Z4958" s="7" t="n">
        <v>0</v>
      </c>
      <c r="AA4958" s="7" t="str">
        <f aca="false">IF(Y4958&gt;Z4958,"Win",IF(Y4958&lt;Z4958,"Loss","Draw"))</f>
        <v>Win</v>
      </c>
      <c r="AB4958" s="7" t="s">
        <v>99</v>
      </c>
      <c r="AC4958" s="7" t="s">
        <v>99</v>
      </c>
      <c r="AD4958" s="7" t="s">
        <v>216</v>
      </c>
      <c r="AE4958" s="7" t="s">
        <v>816</v>
      </c>
      <c r="AF4958" s="7" t="str">
        <f aca="false">IF(AD4958&lt;AE4958,AD4958,AE4958)</f>
        <v>Barbarian Barrel, Cannon Cart, Fireball, Goblins, Minions, Mortar, Rascals, Skeleton Barrel</v>
      </c>
      <c r="AG4958" s="7" t="str">
        <f aca="false">IF(AD4958&lt;AE4958,AE4958,AD4958)</f>
        <v>Ice Spirit, Mortar, Musketeer, Rocket, Ronin, Skeleton Barrel, Skeletons, The Log</v>
      </c>
      <c r="AH4958" s="7" t="str">
        <f aca="false">IF(AD4958=AF4958,AA4958,IF(AA4958="Win","Loss",IF(AA4958="Loss","Win","Draw")))</f>
        <v>Win</v>
      </c>
      <c r="AI4958" s="7" t="s">
        <v>297</v>
      </c>
    </row>
    <row r="4959" customFormat="false" ht="15" hidden="false" customHeight="true" outlineLevel="0" collapsed="false">
      <c r="A4959" s="8" t="s">
        <v>8868</v>
      </c>
      <c r="B4959" s="7" t="n">
        <v>1</v>
      </c>
      <c r="C4959" s="8" t="s">
        <v>365</v>
      </c>
      <c r="D4959" s="7" t="s">
        <v>366</v>
      </c>
      <c r="E4959" s="7" t="s">
        <v>772</v>
      </c>
      <c r="F4959" s="7" t="s">
        <v>773</v>
      </c>
      <c r="G4959" s="7" t="s">
        <v>818</v>
      </c>
      <c r="H4959" s="7" t="s">
        <v>485</v>
      </c>
      <c r="I4959" s="7" t="s">
        <v>203</v>
      </c>
      <c r="J4959" s="7" t="s">
        <v>151</v>
      </c>
      <c r="K4959" s="7" t="s">
        <v>159</v>
      </c>
      <c r="L4959" s="7" t="s">
        <v>201</v>
      </c>
      <c r="M4959" s="7" t="s">
        <v>126</v>
      </c>
      <c r="N4959" s="7" t="s">
        <v>150</v>
      </c>
      <c r="O4959" s="7" t="s">
        <v>157</v>
      </c>
      <c r="P4959" s="7" t="s">
        <v>153</v>
      </c>
      <c r="Q4959" s="7" t="s">
        <v>82</v>
      </c>
      <c r="R4959" s="7" t="s">
        <v>151</v>
      </c>
      <c r="S4959" s="7" t="s">
        <v>152</v>
      </c>
      <c r="T4959" s="7" t="s">
        <v>85</v>
      </c>
      <c r="U4959" s="7" t="s">
        <v>126</v>
      </c>
      <c r="V4959" s="7" t="s">
        <v>150</v>
      </c>
      <c r="W4959" s="7" t="s">
        <v>89</v>
      </c>
      <c r="X4959" s="7" t="s">
        <v>153</v>
      </c>
      <c r="Y4959" s="7" t="n">
        <v>0</v>
      </c>
      <c r="Z4959" s="7" t="n">
        <v>1</v>
      </c>
      <c r="AA4959" s="7" t="str">
        <f aca="false">IF(Y4959&gt;Z4959,"Win",IF(Y4959&lt;Z4959,"Loss","Draw"))</f>
        <v>Loss</v>
      </c>
      <c r="AB4959" s="7" t="s">
        <v>99</v>
      </c>
      <c r="AC4959" s="7" t="s">
        <v>99</v>
      </c>
      <c r="AD4959" s="7" t="s">
        <v>819</v>
      </c>
      <c r="AE4959" s="7" t="s">
        <v>155</v>
      </c>
      <c r="AF4959" s="7" t="str">
        <f aca="false">IF(AD4959&lt;AE4959,AD4959,AE4959)</f>
        <v>Baby Dragon, Cannon, Electro Spirit, Lightning, Mighty Miner, Royal Hogs, Skeletons, The Log</v>
      </c>
      <c r="AG4959" s="7" t="str">
        <f aca="false">IF(AD4959&lt;AE4959,AE4959,AD4959)</f>
        <v>Cannon, Dart Goblin, Electro Spirit, Fire Spirit, Goblin Barrel, Mighty Miner, Skeletons, Wall Breakers</v>
      </c>
      <c r="AH4959" s="7" t="str">
        <f aca="false">IF(AD4959=AF4959,AA4959,IF(AA4959="Win","Loss",IF(AA4959="Loss","Win","Draw")))</f>
        <v>Win</v>
      </c>
      <c r="AI4959" s="7" t="s">
        <v>297</v>
      </c>
    </row>
    <row r="4960" customFormat="false" ht="15" hidden="false" customHeight="true" outlineLevel="0" collapsed="false">
      <c r="A4960" s="8" t="s">
        <v>8868</v>
      </c>
      <c r="B4960" s="7" t="n">
        <v>2</v>
      </c>
      <c r="C4960" s="8" t="s">
        <v>365</v>
      </c>
      <c r="D4960" s="7" t="s">
        <v>366</v>
      </c>
      <c r="E4960" s="7" t="s">
        <v>772</v>
      </c>
      <c r="F4960" s="7" t="s">
        <v>773</v>
      </c>
      <c r="G4960" s="7" t="s">
        <v>820</v>
      </c>
      <c r="H4960" s="7" t="s">
        <v>485</v>
      </c>
      <c r="I4960" s="7" t="s">
        <v>82</v>
      </c>
      <c r="J4960" s="7" t="s">
        <v>140</v>
      </c>
      <c r="K4960" s="7" t="s">
        <v>141</v>
      </c>
      <c r="L4960" s="7" t="s">
        <v>142</v>
      </c>
      <c r="M4960" s="7" t="s">
        <v>95</v>
      </c>
      <c r="N4960" s="7" t="s">
        <v>164</v>
      </c>
      <c r="O4960" s="7" t="s">
        <v>143</v>
      </c>
      <c r="P4960" s="7" t="s">
        <v>173</v>
      </c>
      <c r="Q4960" s="7" t="s">
        <v>141</v>
      </c>
      <c r="R4960" s="7" t="s">
        <v>158</v>
      </c>
      <c r="S4960" s="7" t="s">
        <v>129</v>
      </c>
      <c r="T4960" s="7" t="s">
        <v>165</v>
      </c>
      <c r="U4960" s="7" t="s">
        <v>133</v>
      </c>
      <c r="V4960" s="7" t="s">
        <v>164</v>
      </c>
      <c r="W4960" s="7" t="s">
        <v>173</v>
      </c>
      <c r="X4960" s="7" t="s">
        <v>130</v>
      </c>
      <c r="Y4960" s="7" t="n">
        <v>0</v>
      </c>
      <c r="Z4960" s="7" t="n">
        <v>1</v>
      </c>
      <c r="AA4960" s="7" t="str">
        <f aca="false">IF(Y4960&gt;Z4960,"Win",IF(Y4960&lt;Z4960,"Loss","Draw"))</f>
        <v>Loss</v>
      </c>
      <c r="AB4960" s="7" t="s">
        <v>99</v>
      </c>
      <c r="AC4960" s="7" t="s">
        <v>99</v>
      </c>
      <c r="AD4960" s="7" t="s">
        <v>822</v>
      </c>
      <c r="AE4960" s="7" t="s">
        <v>821</v>
      </c>
      <c r="AF4960" s="7" t="str">
        <f aca="false">IF(AD4960&lt;AE4960,AD4960,AE4960)</f>
        <v>Arrows, Bowler, Earthquake, Hog Rider, Lumberjack, Mega Knight, Mother Witch, Zappies</v>
      </c>
      <c r="AG4960" s="7" t="str">
        <f aca="false">IF(AD4960&lt;AE4960,AE4960,AD4960)</f>
        <v>Barbarian Barrel, Earthquake, Heal Spirit, Ice Golem, Lumberjack, Royal Hogs, Three Musketeers, Zappies</v>
      </c>
      <c r="AH4960" s="7" t="str">
        <f aca="false">IF(AD4960=AF4960,AA4960,IF(AA4960="Win","Loss",IF(AA4960="Loss","Win","Draw")))</f>
        <v>Win</v>
      </c>
      <c r="AI4960" s="7" t="s">
        <v>297</v>
      </c>
    </row>
    <row r="4961" customFormat="false" ht="15" hidden="false" customHeight="true" outlineLevel="0" collapsed="false">
      <c r="A4961" s="8" t="s">
        <v>8868</v>
      </c>
      <c r="B4961" s="7" t="n">
        <v>3</v>
      </c>
      <c r="C4961" s="8" t="s">
        <v>365</v>
      </c>
      <c r="D4961" s="7" t="s">
        <v>366</v>
      </c>
      <c r="E4961" s="7" t="s">
        <v>772</v>
      </c>
      <c r="F4961" s="7" t="s">
        <v>773</v>
      </c>
      <c r="G4961" s="7" t="s">
        <v>823</v>
      </c>
      <c r="H4961" s="7" t="s">
        <v>715</v>
      </c>
      <c r="I4961" s="7" t="s">
        <v>92</v>
      </c>
      <c r="J4961" s="7" t="s">
        <v>91</v>
      </c>
      <c r="K4961" s="7" t="s">
        <v>90</v>
      </c>
      <c r="L4961" s="7" t="s">
        <v>96</v>
      </c>
      <c r="M4961" s="7" t="s">
        <v>93</v>
      </c>
      <c r="N4961" s="7" t="s">
        <v>94</v>
      </c>
      <c r="O4961" s="7" t="s">
        <v>97</v>
      </c>
      <c r="P4961" s="7" t="s">
        <v>89</v>
      </c>
      <c r="Q4961" s="7" t="s">
        <v>177</v>
      </c>
      <c r="R4961" s="7" t="s">
        <v>188</v>
      </c>
      <c r="S4961" s="7" t="s">
        <v>83</v>
      </c>
      <c r="T4961" s="7" t="s">
        <v>215</v>
      </c>
      <c r="U4961" s="7" t="s">
        <v>93</v>
      </c>
      <c r="V4961" s="7" t="s">
        <v>86</v>
      </c>
      <c r="W4961" s="7" t="s">
        <v>143</v>
      </c>
      <c r="X4961" s="7" t="s">
        <v>88</v>
      </c>
      <c r="Y4961" s="7" t="n">
        <v>1</v>
      </c>
      <c r="Z4961" s="7" t="n">
        <v>0</v>
      </c>
      <c r="AA4961" s="7" t="str">
        <f aca="false">IF(Y4961&gt;Z4961,"Win",IF(Y4961&lt;Z4961,"Loss","Draw"))</f>
        <v>Win</v>
      </c>
      <c r="AB4961" s="7" t="s">
        <v>99</v>
      </c>
      <c r="AC4961" s="7" t="s">
        <v>99</v>
      </c>
      <c r="AD4961" s="7" t="s">
        <v>825</v>
      </c>
      <c r="AE4961" s="7" t="s">
        <v>824</v>
      </c>
      <c r="AF4961" s="7" t="str">
        <f aca="false">IF(AD4961&lt;AE4961,AD4961,AE4961)</f>
        <v>Berserker, Fireball, Fisherman, Heal Spirit, Monk, Royal Giant, Skeleton Dragons, Tombstone</v>
      </c>
      <c r="AG4961" s="7" t="str">
        <f aca="false">IF(AD4961&lt;AE4961,AE4961,AD4961)</f>
        <v>Fireball, Goblins, Minions, Mortar, Rascals, Ronin, Skeleton Barrel, The Log</v>
      </c>
      <c r="AH4961" s="7" t="str">
        <f aca="false">IF(AD4961=AF4961,AA4961,IF(AA4961="Win","Loss",IF(AA4961="Loss","Win","Draw")))</f>
        <v>Loss</v>
      </c>
      <c r="AI4961" s="7" t="s">
        <v>297</v>
      </c>
    </row>
    <row r="4962" customFormat="false" ht="15" hidden="false" customHeight="true" outlineLevel="0" collapsed="false">
      <c r="A4962" s="8" t="s">
        <v>8869</v>
      </c>
      <c r="B4962" s="7" t="n">
        <v>1</v>
      </c>
      <c r="C4962" s="8" t="s">
        <v>365</v>
      </c>
      <c r="D4962" s="7" t="s">
        <v>366</v>
      </c>
      <c r="E4962" s="7" t="s">
        <v>772</v>
      </c>
      <c r="F4962" s="7" t="s">
        <v>773</v>
      </c>
      <c r="G4962" s="7" t="s">
        <v>827</v>
      </c>
      <c r="H4962" s="7" t="s">
        <v>715</v>
      </c>
      <c r="I4962" s="7" t="s">
        <v>137</v>
      </c>
      <c r="J4962" s="7" t="s">
        <v>241</v>
      </c>
      <c r="K4962" s="7" t="s">
        <v>202</v>
      </c>
      <c r="L4962" s="7" t="s">
        <v>126</v>
      </c>
      <c r="M4962" s="7" t="s">
        <v>138</v>
      </c>
      <c r="N4962" s="7" t="s">
        <v>89</v>
      </c>
      <c r="O4962" s="7" t="s">
        <v>234</v>
      </c>
      <c r="P4962" s="7" t="s">
        <v>187</v>
      </c>
      <c r="Q4962" s="7" t="s">
        <v>248</v>
      </c>
      <c r="R4962" s="7" t="s">
        <v>128</v>
      </c>
      <c r="S4962" s="7" t="s">
        <v>114</v>
      </c>
      <c r="T4962" s="7" t="s">
        <v>137</v>
      </c>
      <c r="U4962" s="7" t="s">
        <v>88</v>
      </c>
      <c r="V4962" s="7" t="s">
        <v>116</v>
      </c>
      <c r="W4962" s="7" t="s">
        <v>157</v>
      </c>
      <c r="X4962" s="7" t="s">
        <v>87</v>
      </c>
      <c r="Y4962" s="7" t="n">
        <v>1</v>
      </c>
      <c r="Z4962" s="7" t="n">
        <v>0</v>
      </c>
      <c r="AA4962" s="7" t="str">
        <f aca="false">IF(Y4962&gt;Z4962,"Win",IF(Y4962&lt;Z4962,"Loss","Draw"))</f>
        <v>Win</v>
      </c>
      <c r="AB4962" s="7" t="s">
        <v>99</v>
      </c>
      <c r="AC4962" s="7" t="s">
        <v>99</v>
      </c>
      <c r="AD4962" s="7" t="s">
        <v>829</v>
      </c>
      <c r="AE4962" s="7" t="s">
        <v>828</v>
      </c>
      <c r="AF4962" s="7" t="str">
        <f aca="false">IF(AD4962&lt;AE4962,AD4962,AE4962)</f>
        <v>Berserker, Fire Spirit, Giant Snowball, Goblin Drill, Golden Knight, Poison, Princess, Tesla</v>
      </c>
      <c r="AG4962" s="7" t="str">
        <f aca="false">IF(AD4962&lt;AE4962,AE4962,AD4962)</f>
        <v>Bomb Tower, Goblin Demolisher, Goblin Drill, Knight, Magic Archer, Skeletons, The Log, Tornado</v>
      </c>
      <c r="AH4962" s="7" t="str">
        <f aca="false">IF(AD4962=AF4962,AA4962,IF(AA4962="Win","Loss",IF(AA4962="Loss","Win","Draw")))</f>
        <v>Loss</v>
      </c>
      <c r="AI4962" s="7" t="s">
        <v>297</v>
      </c>
    </row>
    <row r="4963" customFormat="false" ht="15" hidden="false" customHeight="true" outlineLevel="0" collapsed="false">
      <c r="A4963" s="8" t="s">
        <v>8869</v>
      </c>
      <c r="B4963" s="7" t="n">
        <v>2</v>
      </c>
      <c r="C4963" s="8" t="s">
        <v>365</v>
      </c>
      <c r="D4963" s="7" t="s">
        <v>366</v>
      </c>
      <c r="E4963" s="7" t="s">
        <v>772</v>
      </c>
      <c r="F4963" s="7" t="s">
        <v>773</v>
      </c>
      <c r="G4963" s="7" t="s">
        <v>830</v>
      </c>
      <c r="H4963" s="7" t="s">
        <v>715</v>
      </c>
      <c r="I4963" s="7" t="s">
        <v>208</v>
      </c>
      <c r="J4963" s="7" t="s">
        <v>186</v>
      </c>
      <c r="K4963" s="7" t="s">
        <v>109</v>
      </c>
      <c r="L4963" s="7" t="s">
        <v>188</v>
      </c>
      <c r="M4963" s="7" t="s">
        <v>110</v>
      </c>
      <c r="N4963" s="7" t="s">
        <v>93</v>
      </c>
      <c r="O4963" s="7" t="s">
        <v>112</v>
      </c>
      <c r="P4963" s="7" t="s">
        <v>86</v>
      </c>
      <c r="Q4963" s="7" t="s">
        <v>84</v>
      </c>
      <c r="R4963" s="7" t="s">
        <v>83</v>
      </c>
      <c r="S4963" s="7" t="s">
        <v>186</v>
      </c>
      <c r="T4963" s="7" t="s">
        <v>130</v>
      </c>
      <c r="U4963" s="7" t="s">
        <v>178</v>
      </c>
      <c r="V4963" s="7" t="s">
        <v>234</v>
      </c>
      <c r="W4963" s="7" t="s">
        <v>111</v>
      </c>
      <c r="X4963" s="7" t="s">
        <v>109</v>
      </c>
      <c r="Y4963" s="7" t="n">
        <v>1</v>
      </c>
      <c r="Z4963" s="7" t="n">
        <v>0</v>
      </c>
      <c r="AA4963" s="7" t="str">
        <f aca="false">IF(Y4963&gt;Z4963,"Win",IF(Y4963&lt;Z4963,"Loss","Draw"))</f>
        <v>Win</v>
      </c>
      <c r="AB4963" s="7" t="s">
        <v>99</v>
      </c>
      <c r="AC4963" s="7" t="s">
        <v>99</v>
      </c>
      <c r="AD4963" s="7" t="s">
        <v>832</v>
      </c>
      <c r="AE4963" s="7" t="s">
        <v>831</v>
      </c>
      <c r="AF4963" s="7" t="str">
        <f aca="false">IF(AD4963&lt;AE4963,AD4963,AE4963)</f>
        <v>Archers, Arrows, Balloon, Bomb Tower, Miner, Monk, Phoenix, Zap</v>
      </c>
      <c r="AG4963" s="7" t="str">
        <f aca="false">IF(AD4963&lt;AE4963,AE4963,AD4963)</f>
        <v>Balloon, Fireball, Lava Hound, Skeleton Dragons, Spirit Empress, Tombstone, Valkyrie, Zap</v>
      </c>
      <c r="AH4963" s="7" t="str">
        <f aca="false">IF(AD4963=AF4963,AA4963,IF(AA4963="Win","Loss",IF(AA4963="Loss","Win","Draw")))</f>
        <v>Loss</v>
      </c>
      <c r="AI4963" s="7" t="s">
        <v>297</v>
      </c>
    </row>
    <row r="4964" customFormat="false" ht="15" hidden="false" customHeight="true" outlineLevel="0" collapsed="false">
      <c r="A4964" s="8" t="s">
        <v>8869</v>
      </c>
      <c r="B4964" s="7" t="n">
        <v>3</v>
      </c>
      <c r="C4964" s="8" t="s">
        <v>365</v>
      </c>
      <c r="D4964" s="7" t="s">
        <v>366</v>
      </c>
      <c r="E4964" s="7" t="s">
        <v>772</v>
      </c>
      <c r="F4964" s="7" t="s">
        <v>773</v>
      </c>
      <c r="G4964" s="7" t="s">
        <v>833</v>
      </c>
      <c r="H4964" s="7" t="s">
        <v>485</v>
      </c>
      <c r="I4964" s="7" t="s">
        <v>177</v>
      </c>
      <c r="J4964" s="7" t="s">
        <v>83</v>
      </c>
      <c r="K4964" s="7" t="s">
        <v>124</v>
      </c>
      <c r="L4964" s="7" t="s">
        <v>95</v>
      </c>
      <c r="M4964" s="7" t="s">
        <v>130</v>
      </c>
      <c r="N4964" s="7" t="s">
        <v>215</v>
      </c>
      <c r="O4964" s="7" t="s">
        <v>133</v>
      </c>
      <c r="P4964" s="7" t="s">
        <v>150</v>
      </c>
      <c r="Q4964" s="7" t="s">
        <v>129</v>
      </c>
      <c r="R4964" s="7" t="s">
        <v>202</v>
      </c>
      <c r="S4964" s="7" t="s">
        <v>141</v>
      </c>
      <c r="T4964" s="7" t="s">
        <v>93</v>
      </c>
      <c r="U4964" s="7" t="s">
        <v>91</v>
      </c>
      <c r="V4964" s="7" t="s">
        <v>95</v>
      </c>
      <c r="W4964" s="7" t="s">
        <v>153</v>
      </c>
      <c r="X4964" s="7" t="s">
        <v>165</v>
      </c>
      <c r="Y4964" s="7" t="n">
        <v>0</v>
      </c>
      <c r="Z4964" s="7" t="n">
        <v>1</v>
      </c>
      <c r="AA4964" s="7" t="str">
        <f aca="false">IF(Y4964&gt;Z4964,"Win",IF(Y4964&lt;Z4964,"Loss","Draw"))</f>
        <v>Loss</v>
      </c>
      <c r="AB4964" s="7" t="s">
        <v>99</v>
      </c>
      <c r="AC4964" s="7" t="s">
        <v>99</v>
      </c>
      <c r="AD4964" s="7" t="s">
        <v>835</v>
      </c>
      <c r="AE4964" s="7" t="s">
        <v>834</v>
      </c>
      <c r="AF4964" s="7" t="str">
        <f aca="false">IF(AD4964&lt;AE4964,AD4964,AE4964)</f>
        <v>Arrows, Barbarian Barrel, Electro Spirit, Fisherman, Monk, Mother Witch, Royal Ghost, Royal Giant</v>
      </c>
      <c r="AG4964" s="7" t="str">
        <f aca="false">IF(AD4964&lt;AE4964,AE4964,AD4964)</f>
        <v>Barbarian Barrel, Cannon, Fireball, Goblins, Hog Rider, Lumberjack, Magic Archer, Mega Knight</v>
      </c>
      <c r="AH4964" s="7" t="str">
        <f aca="false">IF(AD4964=AF4964,AA4964,IF(AA4964="Win","Loss",IF(AA4964="Loss","Win","Draw")))</f>
        <v>Loss</v>
      </c>
      <c r="AI4964" s="7" t="s">
        <v>297</v>
      </c>
    </row>
    <row r="4965" customFormat="false" ht="15" hidden="false" customHeight="true" outlineLevel="0" collapsed="false">
      <c r="A4965" s="6" t="s">
        <v>8870</v>
      </c>
      <c r="B4965" s="5" t="n">
        <v>1</v>
      </c>
      <c r="C4965" s="6" t="s">
        <v>365</v>
      </c>
      <c r="D4965" s="5" t="s">
        <v>366</v>
      </c>
      <c r="E4965" s="5" t="s">
        <v>8871</v>
      </c>
      <c r="F4965" s="5" t="s">
        <v>8872</v>
      </c>
      <c r="G4965" s="5" t="s">
        <v>8873</v>
      </c>
      <c r="H4965" s="5" t="s">
        <v>163</v>
      </c>
      <c r="I4965" s="5" t="s">
        <v>87</v>
      </c>
      <c r="J4965" s="5" t="s">
        <v>241</v>
      </c>
      <c r="K4965" s="5" t="s">
        <v>114</v>
      </c>
      <c r="L4965" s="5" t="s">
        <v>242</v>
      </c>
      <c r="M4965" s="5" t="s">
        <v>137</v>
      </c>
      <c r="N4965" s="5" t="s">
        <v>116</v>
      </c>
      <c r="O4965" s="5" t="s">
        <v>157</v>
      </c>
      <c r="P4965" s="5" t="s">
        <v>126</v>
      </c>
      <c r="Q4965" s="5" t="s">
        <v>242</v>
      </c>
      <c r="R4965" s="5" t="s">
        <v>440</v>
      </c>
      <c r="S4965" s="5" t="s">
        <v>233</v>
      </c>
      <c r="T4965" s="5" t="s">
        <v>187</v>
      </c>
      <c r="U4965" s="5" t="s">
        <v>85</v>
      </c>
      <c r="V4965" s="5" t="s">
        <v>86</v>
      </c>
      <c r="W4965" s="5" t="s">
        <v>306</v>
      </c>
      <c r="X4965" s="5" t="s">
        <v>467</v>
      </c>
      <c r="Y4965" s="5" t="n">
        <v>1</v>
      </c>
      <c r="Z4965" s="5" t="n">
        <v>0</v>
      </c>
      <c r="AA4965" s="5" t="str">
        <f aca="false">IF(Y4965&gt;Z4965,"Win",IF(Y4965&lt;Z4965,"Loss","Draw"))</f>
        <v>Win</v>
      </c>
      <c r="AB4965" s="5" t="s">
        <v>98</v>
      </c>
      <c r="AC4965" s="5" t="s">
        <v>99</v>
      </c>
      <c r="AD4965" s="5" t="s">
        <v>243</v>
      </c>
      <c r="AE4965" s="5" t="s">
        <v>8874</v>
      </c>
      <c r="AF4965" s="5" t="str">
        <f aca="false">IF(AD4965&lt;AE4965,AD4965,AE4965)</f>
        <v>Bats, Bomber, Golem, Lightning, Night Witch, Prince, Skeleton Dragons, Tornado</v>
      </c>
      <c r="AG4965" s="5" t="str">
        <f aca="false">IF(AD4965&lt;AE4965,AE4965,AD4965)</f>
        <v>Bomber, Fire Spirit, Giant Snowball, Goblin Drill, Knight, Poison, Skeletons, Tesla</v>
      </c>
      <c r="AH4965" s="5" t="str">
        <f aca="false">IF(AD4965=AF4965,AA4965,IF(AA4965="Win","Loss",IF(AA4965="Loss","Win","Draw")))</f>
        <v>Loss</v>
      </c>
      <c r="AI4965" s="5" t="s">
        <v>102</v>
      </c>
    </row>
    <row r="4966" customFormat="false" ht="15" hidden="false" customHeight="true" outlineLevel="0" collapsed="false">
      <c r="A4966" s="6" t="s">
        <v>8870</v>
      </c>
      <c r="B4966" s="5" t="n">
        <v>2</v>
      </c>
      <c r="C4966" s="6" t="s">
        <v>365</v>
      </c>
      <c r="D4966" s="5" t="s">
        <v>366</v>
      </c>
      <c r="E4966" s="5" t="s">
        <v>8871</v>
      </c>
      <c r="F4966" s="5" t="s">
        <v>8872</v>
      </c>
      <c r="G4966" s="5" t="s">
        <v>4453</v>
      </c>
      <c r="H4966" s="5" t="s">
        <v>715</v>
      </c>
      <c r="I4966" s="5" t="s">
        <v>152</v>
      </c>
      <c r="J4966" s="5" t="s">
        <v>151</v>
      </c>
      <c r="K4966" s="5" t="s">
        <v>82</v>
      </c>
      <c r="L4966" s="5" t="s">
        <v>85</v>
      </c>
      <c r="M4966" s="5" t="s">
        <v>89</v>
      </c>
      <c r="N4966" s="5" t="s">
        <v>150</v>
      </c>
      <c r="O4966" s="5" t="s">
        <v>153</v>
      </c>
      <c r="P4966" s="5" t="s">
        <v>88</v>
      </c>
      <c r="Q4966" s="5" t="s">
        <v>113</v>
      </c>
      <c r="R4966" s="5" t="s">
        <v>95</v>
      </c>
      <c r="S4966" s="5" t="s">
        <v>87</v>
      </c>
      <c r="T4966" s="5" t="s">
        <v>126</v>
      </c>
      <c r="U4966" s="5" t="s">
        <v>97</v>
      </c>
      <c r="V4966" s="5" t="s">
        <v>118</v>
      </c>
      <c r="W4966" s="5" t="s">
        <v>115</v>
      </c>
      <c r="X4966" s="5" t="s">
        <v>116</v>
      </c>
      <c r="Y4966" s="5" t="n">
        <v>1</v>
      </c>
      <c r="Z4966" s="5" t="n">
        <v>0</v>
      </c>
      <c r="AA4966" s="5" t="str">
        <f aca="false">IF(Y4966&gt;Z4966,"Win",IF(Y4966&lt;Z4966,"Loss","Draw"))</f>
        <v>Win</v>
      </c>
      <c r="AB4966" s="5" t="s">
        <v>98</v>
      </c>
      <c r="AC4966" s="5" t="s">
        <v>99</v>
      </c>
      <c r="AD4966" s="5" t="s">
        <v>858</v>
      </c>
      <c r="AE4966" s="5" t="s">
        <v>8875</v>
      </c>
      <c r="AF4966" s="5" t="str">
        <f aca="false">IF(AD4966&lt;AE4966,AD4966,AE4966)</f>
        <v>Baby Dragon, Berserker, Cannon, Electro Spirit, Lightning, Mighty Miner, Royal Hogs, The Log</v>
      </c>
      <c r="AG4966" s="5" t="str">
        <f aca="false">IF(AD4966&lt;AE4966,AE4966,AD4966)</f>
        <v>Barbarian Barrel, Furnace, Graveyard, Ice Spirit, Poison, Ronin, Skeletons, Tesla</v>
      </c>
      <c r="AH4966" s="5" t="str">
        <f aca="false">IF(AD4966=AF4966,AA4966,IF(AA4966="Win","Loss",IF(AA4966="Loss","Win","Draw")))</f>
        <v>Win</v>
      </c>
      <c r="AI4966" s="5" t="s">
        <v>102</v>
      </c>
    </row>
    <row r="4967" customFormat="false" ht="15" hidden="false" customHeight="true" outlineLevel="0" collapsed="false">
      <c r="A4967" s="6" t="s">
        <v>8876</v>
      </c>
      <c r="B4967" s="5" t="n">
        <v>1</v>
      </c>
      <c r="C4967" s="6" t="s">
        <v>365</v>
      </c>
      <c r="D4967" s="5" t="s">
        <v>366</v>
      </c>
      <c r="E4967" s="5" t="s">
        <v>2724</v>
      </c>
      <c r="F4967" s="5" t="s">
        <v>2725</v>
      </c>
      <c r="G4967" s="5" t="s">
        <v>2513</v>
      </c>
      <c r="H4967" s="5" t="s">
        <v>715</v>
      </c>
      <c r="I4967" s="5" t="s">
        <v>203</v>
      </c>
      <c r="J4967" s="5" t="s">
        <v>151</v>
      </c>
      <c r="K4967" s="5" t="s">
        <v>159</v>
      </c>
      <c r="L4967" s="5" t="s">
        <v>118</v>
      </c>
      <c r="M4967" s="5" t="s">
        <v>88</v>
      </c>
      <c r="N4967" s="5" t="s">
        <v>157</v>
      </c>
      <c r="O4967" s="5" t="s">
        <v>234</v>
      </c>
      <c r="P4967" s="5" t="s">
        <v>204</v>
      </c>
      <c r="Q4967" s="5" t="s">
        <v>124</v>
      </c>
      <c r="R4967" s="5" t="s">
        <v>108</v>
      </c>
      <c r="S4967" s="5" t="s">
        <v>127</v>
      </c>
      <c r="T4967" s="5" t="s">
        <v>130</v>
      </c>
      <c r="U4967" s="5" t="s">
        <v>131</v>
      </c>
      <c r="V4967" s="5" t="s">
        <v>778</v>
      </c>
      <c r="W4967" s="5" t="s">
        <v>132</v>
      </c>
      <c r="X4967" s="5" t="s">
        <v>133</v>
      </c>
      <c r="Y4967" s="5" t="n">
        <v>1</v>
      </c>
      <c r="Z4967" s="5" t="n">
        <v>0</v>
      </c>
      <c r="AA4967" s="5" t="str">
        <f aca="false">IF(Y4967&gt;Z4967,"Win",IF(Y4967&lt;Z4967,"Loss","Draw"))</f>
        <v>Win</v>
      </c>
      <c r="AB4967" s="5" t="s">
        <v>98</v>
      </c>
      <c r="AC4967" s="5" t="s">
        <v>99</v>
      </c>
      <c r="AD4967" s="5" t="s">
        <v>497</v>
      </c>
      <c r="AE4967" s="5" t="s">
        <v>2730</v>
      </c>
      <c r="AF4967" s="5" t="str">
        <f aca="false">IF(AD4967&lt;AE4967,AD4967,AE4967)</f>
        <v>Arrows, Bandit, Battle Ram, Dark Prince, Electro Wizard, Mother Witch, P.E.K.K.A, Royal Ghost</v>
      </c>
      <c r="AG4967" s="5" t="str">
        <f aca="false">IF(AD4967&lt;AE4967,AE4967,AD4967)</f>
        <v>Berserker, Bomb Tower, Dart Goblin, Fire Spirit, Goblin Barrel, Ice Spirit, Mighty Miner, Royal Delivery</v>
      </c>
      <c r="AH4967" s="5" t="str">
        <f aca="false">IF(AD4967=AF4967,AA4967,IF(AA4967="Win","Loss",IF(AA4967="Loss","Win","Draw")))</f>
        <v>Loss</v>
      </c>
      <c r="AI4967" s="5" t="s">
        <v>102</v>
      </c>
    </row>
    <row r="4968" customFormat="false" ht="15" hidden="false" customHeight="true" outlineLevel="0" collapsed="false">
      <c r="A4968" s="6" t="s">
        <v>8876</v>
      </c>
      <c r="B4968" s="5" t="n">
        <v>2</v>
      </c>
      <c r="C4968" s="6" t="s">
        <v>365</v>
      </c>
      <c r="D4968" s="5" t="s">
        <v>366</v>
      </c>
      <c r="E4968" s="5" t="s">
        <v>2724</v>
      </c>
      <c r="F4968" s="5" t="s">
        <v>2725</v>
      </c>
      <c r="G4968" s="5" t="s">
        <v>8877</v>
      </c>
      <c r="H4968" s="5" t="s">
        <v>715</v>
      </c>
      <c r="I4968" s="5" t="s">
        <v>90</v>
      </c>
      <c r="J4968" s="5" t="s">
        <v>91</v>
      </c>
      <c r="K4968" s="5" t="s">
        <v>92</v>
      </c>
      <c r="L4968" s="5" t="s">
        <v>95</v>
      </c>
      <c r="M4968" s="5" t="s">
        <v>96</v>
      </c>
      <c r="N4968" s="5" t="s">
        <v>97</v>
      </c>
      <c r="O4968" s="5" t="s">
        <v>93</v>
      </c>
      <c r="P4968" s="5" t="s">
        <v>94</v>
      </c>
      <c r="Q4968" s="5" t="s">
        <v>114</v>
      </c>
      <c r="R4968" s="5" t="s">
        <v>128</v>
      </c>
      <c r="S4968" s="5" t="s">
        <v>337</v>
      </c>
      <c r="T4968" s="5" t="s">
        <v>294</v>
      </c>
      <c r="U4968" s="5" t="s">
        <v>97</v>
      </c>
      <c r="V4968" s="5" t="s">
        <v>95</v>
      </c>
      <c r="W4968" s="5" t="s">
        <v>223</v>
      </c>
      <c r="X4968" s="5" t="s">
        <v>185</v>
      </c>
      <c r="Y4968" s="5" t="n">
        <v>1</v>
      </c>
      <c r="Z4968" s="5" t="n">
        <v>0</v>
      </c>
      <c r="AA4968" s="5" t="str">
        <f aca="false">IF(Y4968&gt;Z4968,"Win",IF(Y4968&lt;Z4968,"Loss","Draw"))</f>
        <v>Win</v>
      </c>
      <c r="AB4968" s="5" t="s">
        <v>98</v>
      </c>
      <c r="AC4968" s="5" t="s">
        <v>99</v>
      </c>
      <c r="AD4968" s="5" t="s">
        <v>101</v>
      </c>
      <c r="AE4968" s="5" t="s">
        <v>2727</v>
      </c>
      <c r="AF4968" s="5" t="str">
        <f aca="false">IF(AD4968&lt;AE4968,AD4968,AE4968)</f>
        <v>Barbarian Barrel, Boss Bandit, Executioner, Giant Snowball, Golden Knight, Ram Rider, Ronin, Vines</v>
      </c>
      <c r="AG4968" s="5" t="str">
        <f aca="false">IF(AD4968&lt;AE4968,AE4968,AD4968)</f>
        <v>Barbarian Barrel, Fireball, Goblins, Minions, Mortar, Rascals, Ronin, Skeleton Barrel</v>
      </c>
      <c r="AH4968" s="5" t="str">
        <f aca="false">IF(AD4968=AF4968,AA4968,IF(AA4968="Win","Loss",IF(AA4968="Loss","Win","Draw")))</f>
        <v>Loss</v>
      </c>
      <c r="AI4968" s="5" t="s">
        <v>102</v>
      </c>
    </row>
    <row r="4969" customFormat="false" ht="15" hidden="false" customHeight="true" outlineLevel="0" collapsed="false">
      <c r="A4969" s="6" t="s">
        <v>8878</v>
      </c>
      <c r="B4969" s="5" t="n">
        <v>1</v>
      </c>
      <c r="C4969" s="6" t="s">
        <v>365</v>
      </c>
      <c r="D4969" s="5" t="s">
        <v>366</v>
      </c>
      <c r="E4969" s="5" t="s">
        <v>8879</v>
      </c>
      <c r="F4969" s="5" t="s">
        <v>8880</v>
      </c>
      <c r="G4969" s="5" t="s">
        <v>3020</v>
      </c>
      <c r="H4969" s="5" t="s">
        <v>376</v>
      </c>
      <c r="I4969" s="5" t="s">
        <v>152</v>
      </c>
      <c r="J4969" s="5" t="s">
        <v>151</v>
      </c>
      <c r="K4969" s="5" t="s">
        <v>82</v>
      </c>
      <c r="L4969" s="5" t="s">
        <v>85</v>
      </c>
      <c r="M4969" s="5" t="s">
        <v>89</v>
      </c>
      <c r="N4969" s="5" t="s">
        <v>126</v>
      </c>
      <c r="O4969" s="5" t="s">
        <v>150</v>
      </c>
      <c r="P4969" s="5" t="s">
        <v>153</v>
      </c>
      <c r="Q4969" s="5" t="s">
        <v>114</v>
      </c>
      <c r="R4969" s="5" t="s">
        <v>202</v>
      </c>
      <c r="S4969" s="5" t="s">
        <v>87</v>
      </c>
      <c r="T4969" s="5" t="s">
        <v>126</v>
      </c>
      <c r="U4969" s="5" t="s">
        <v>157</v>
      </c>
      <c r="V4969" s="5" t="s">
        <v>137</v>
      </c>
      <c r="W4969" s="5" t="s">
        <v>116</v>
      </c>
      <c r="X4969" s="5" t="s">
        <v>208</v>
      </c>
      <c r="Y4969" s="5" t="n">
        <v>1</v>
      </c>
      <c r="Z4969" s="5" t="n">
        <v>0</v>
      </c>
      <c r="AA4969" s="5" t="str">
        <f aca="false">IF(Y4969&gt;Z4969,"Win",IF(Y4969&lt;Z4969,"Loss","Draw"))</f>
        <v>Win</v>
      </c>
      <c r="AB4969" s="5" t="s">
        <v>98</v>
      </c>
      <c r="AC4969" s="5" t="s">
        <v>99</v>
      </c>
      <c r="AD4969" s="5" t="s">
        <v>155</v>
      </c>
      <c r="AE4969" s="5" t="s">
        <v>8881</v>
      </c>
      <c r="AF4969" s="5" t="str">
        <f aca="false">IF(AD4969&lt;AE4969,AD4969,AE4969)</f>
        <v>Baby Dragon, Cannon, Electro Spirit, Lightning, Mighty Miner, Royal Hogs, Skeletons, The Log</v>
      </c>
      <c r="AG4969" s="5" t="str">
        <f aca="false">IF(AD4969&lt;AE4969,AE4969,AD4969)</f>
        <v>Fire Spirit, Giant Snowball, Goblin Drill, Magic Archer, Poison, Skeletons, Tesla, Valkyrie</v>
      </c>
      <c r="AH4969" s="5" t="str">
        <f aca="false">IF(AD4969=AF4969,AA4969,IF(AA4969="Win","Loss",IF(AA4969="Loss","Win","Draw")))</f>
        <v>Win</v>
      </c>
      <c r="AI4969" s="5" t="s">
        <v>102</v>
      </c>
    </row>
    <row r="4970" customFormat="false" ht="15" hidden="false" customHeight="true" outlineLevel="0" collapsed="false">
      <c r="A4970" s="6" t="s">
        <v>8878</v>
      </c>
      <c r="B4970" s="5" t="n">
        <v>2</v>
      </c>
      <c r="C4970" s="6" t="s">
        <v>365</v>
      </c>
      <c r="D4970" s="5" t="s">
        <v>366</v>
      </c>
      <c r="E4970" s="5" t="s">
        <v>8879</v>
      </c>
      <c r="F4970" s="5" t="s">
        <v>8880</v>
      </c>
      <c r="G4970" s="5" t="s">
        <v>8882</v>
      </c>
      <c r="H4970" s="5" t="s">
        <v>376</v>
      </c>
      <c r="I4970" s="5" t="s">
        <v>185</v>
      </c>
      <c r="J4970" s="5" t="s">
        <v>186</v>
      </c>
      <c r="K4970" s="5" t="s">
        <v>109</v>
      </c>
      <c r="L4970" s="5" t="s">
        <v>86</v>
      </c>
      <c r="M4970" s="5" t="s">
        <v>117</v>
      </c>
      <c r="N4970" s="5" t="s">
        <v>111</v>
      </c>
      <c r="O4970" s="5" t="s">
        <v>187</v>
      </c>
      <c r="P4970" s="5" t="s">
        <v>188</v>
      </c>
      <c r="Q4970" s="5" t="s">
        <v>153</v>
      </c>
      <c r="R4970" s="5" t="s">
        <v>83</v>
      </c>
      <c r="S4970" s="5" t="s">
        <v>219</v>
      </c>
      <c r="T4970" s="5" t="s">
        <v>150</v>
      </c>
      <c r="U4970" s="5" t="s">
        <v>165</v>
      </c>
      <c r="V4970" s="5" t="s">
        <v>164</v>
      </c>
      <c r="W4970" s="5" t="s">
        <v>89</v>
      </c>
      <c r="X4970" s="5" t="s">
        <v>193</v>
      </c>
      <c r="Y4970" s="5" t="n">
        <v>1</v>
      </c>
      <c r="Z4970" s="5" t="n">
        <v>0</v>
      </c>
      <c r="AA4970" s="5" t="str">
        <f aca="false">IF(Y4970&gt;Z4970,"Win",IF(Y4970&lt;Z4970,"Loss","Draw"))</f>
        <v>Win</v>
      </c>
      <c r="AB4970" s="5" t="s">
        <v>98</v>
      </c>
      <c r="AC4970" s="5" t="s">
        <v>99</v>
      </c>
      <c r="AD4970" s="5" t="s">
        <v>813</v>
      </c>
      <c r="AE4970" s="5" t="s">
        <v>8883</v>
      </c>
      <c r="AF4970" s="5" t="str">
        <f aca="false">IF(AD4970&lt;AE4970,AD4970,AE4970)</f>
        <v>Balloon, Executioner, Giant Skeleton, Miner, Skeleton Dragons, Tombstone, Tornado, Zap</v>
      </c>
      <c r="AG4970" s="5" t="str">
        <f aca="false">IF(AD4970&lt;AE4970,AE4970,AD4970)</f>
        <v>Cannon, Earthquake, Electro Spirit, Guards, Hog Rider, Monk, The Log, Wizard</v>
      </c>
      <c r="AH4970" s="5" t="str">
        <f aca="false">IF(AD4970=AF4970,AA4970,IF(AA4970="Win","Loss",IF(AA4970="Loss","Win","Draw")))</f>
        <v>Win</v>
      </c>
      <c r="AI4970" s="5" t="s">
        <v>102</v>
      </c>
    </row>
    <row r="4971" customFormat="false" ht="15" hidden="false" customHeight="true" outlineLevel="0" collapsed="false">
      <c r="A4971" s="6" t="s">
        <v>8884</v>
      </c>
      <c r="B4971" s="5" t="n">
        <v>1</v>
      </c>
      <c r="C4971" s="6" t="s">
        <v>365</v>
      </c>
      <c r="D4971" s="5" t="s">
        <v>366</v>
      </c>
      <c r="E4971" s="6" t="s">
        <v>2854</v>
      </c>
      <c r="F4971" s="5" t="s">
        <v>2855</v>
      </c>
      <c r="G4971" s="5" t="s">
        <v>8885</v>
      </c>
      <c r="H4971" s="5" t="s">
        <v>81</v>
      </c>
      <c r="I4971" s="5" t="s">
        <v>203</v>
      </c>
      <c r="J4971" s="5" t="s">
        <v>202</v>
      </c>
      <c r="K4971" s="5" t="s">
        <v>201</v>
      </c>
      <c r="L4971" s="5" t="s">
        <v>157</v>
      </c>
      <c r="M4971" s="5" t="s">
        <v>204</v>
      </c>
      <c r="N4971" s="5" t="s">
        <v>87</v>
      </c>
      <c r="O4971" s="5" t="s">
        <v>118</v>
      </c>
      <c r="P4971" s="5" t="s">
        <v>208</v>
      </c>
      <c r="Q4971" s="5" t="s">
        <v>473</v>
      </c>
      <c r="R4971" s="5" t="s">
        <v>186</v>
      </c>
      <c r="S4971" s="5" t="s">
        <v>82</v>
      </c>
      <c r="T4971" s="5" t="s">
        <v>130</v>
      </c>
      <c r="U4971" s="5" t="s">
        <v>107</v>
      </c>
      <c r="V4971" s="5" t="s">
        <v>173</v>
      </c>
      <c r="W4971" s="5" t="s">
        <v>95</v>
      </c>
      <c r="X4971" s="5" t="s">
        <v>474</v>
      </c>
      <c r="Y4971" s="5" t="n">
        <v>1</v>
      </c>
      <c r="Z4971" s="5" t="n">
        <v>0</v>
      </c>
      <c r="AA4971" s="5" t="str">
        <f aca="false">IF(Y4971&gt;Z4971,"Win",IF(Y4971&lt;Z4971,"Loss","Draw"))</f>
        <v>Win</v>
      </c>
      <c r="AB4971" s="5" t="s">
        <v>98</v>
      </c>
      <c r="AC4971" s="5" t="s">
        <v>99</v>
      </c>
      <c r="AD4971" s="5" t="s">
        <v>721</v>
      </c>
      <c r="AE4971" s="5" t="s">
        <v>8886</v>
      </c>
      <c r="AF4971" s="5" t="str">
        <f aca="false">IF(AD4971&lt;AE4971,AD4971,AE4971)</f>
        <v>Arrows, Balloon, Barbarian Barrel, Flying Machine, Goblin Cage, Royal Hogs, Royal Recruits, Zappies</v>
      </c>
      <c r="AG4971" s="5" t="str">
        <f aca="false">IF(AD4971&lt;AE4971,AE4971,AD4971)</f>
        <v>Fire Spirit, Goblin Barrel, Ice Spirit, Magic Archer, Royal Delivery, Tesla, Valkyrie, Wall Breakers</v>
      </c>
      <c r="AH4971" s="5" t="str">
        <f aca="false">IF(AD4971=AF4971,AA4971,IF(AA4971="Win","Loss",IF(AA4971="Loss","Win","Draw")))</f>
        <v>Loss</v>
      </c>
      <c r="AI4971" s="5" t="s">
        <v>102</v>
      </c>
    </row>
    <row r="4972" customFormat="false" ht="15" hidden="false" customHeight="true" outlineLevel="0" collapsed="false">
      <c r="A4972" s="6" t="s">
        <v>8887</v>
      </c>
      <c r="B4972" s="5" t="n">
        <v>1</v>
      </c>
      <c r="C4972" s="6" t="s">
        <v>365</v>
      </c>
      <c r="D4972" s="5" t="s">
        <v>366</v>
      </c>
      <c r="E4972" s="5" t="s">
        <v>523</v>
      </c>
      <c r="F4972" s="5" t="s">
        <v>524</v>
      </c>
      <c r="G4972" s="5" t="s">
        <v>3765</v>
      </c>
      <c r="H4972" s="5" t="s">
        <v>715</v>
      </c>
      <c r="I4972" s="5" t="s">
        <v>113</v>
      </c>
      <c r="J4972" s="5" t="s">
        <v>95</v>
      </c>
      <c r="K4972" s="5" t="s">
        <v>87</v>
      </c>
      <c r="L4972" s="5" t="s">
        <v>118</v>
      </c>
      <c r="M4972" s="5" t="s">
        <v>126</v>
      </c>
      <c r="N4972" s="5" t="s">
        <v>115</v>
      </c>
      <c r="O4972" s="5" t="s">
        <v>241</v>
      </c>
      <c r="P4972" s="5" t="s">
        <v>116</v>
      </c>
      <c r="Q4972" s="5" t="s">
        <v>152</v>
      </c>
      <c r="R4972" s="5" t="s">
        <v>128</v>
      </c>
      <c r="S4972" s="5" t="s">
        <v>107</v>
      </c>
      <c r="T4972" s="5" t="s">
        <v>306</v>
      </c>
      <c r="U4972" s="5" t="s">
        <v>307</v>
      </c>
      <c r="V4972" s="5" t="s">
        <v>85</v>
      </c>
      <c r="W4972" s="5" t="s">
        <v>187</v>
      </c>
      <c r="X4972" s="5" t="s">
        <v>95</v>
      </c>
      <c r="Y4972" s="5" t="n">
        <v>1</v>
      </c>
      <c r="Z4972" s="5" t="n">
        <v>0</v>
      </c>
      <c r="AA4972" s="5" t="str">
        <f aca="false">IF(Y4972&gt;Z4972,"Win",IF(Y4972&lt;Z4972,"Loss","Draw"))</f>
        <v>Win</v>
      </c>
      <c r="AB4972" s="5" t="s">
        <v>98</v>
      </c>
      <c r="AC4972" s="5" t="s">
        <v>99</v>
      </c>
      <c r="AD4972" s="5" t="s">
        <v>776</v>
      </c>
      <c r="AE4972" s="5" t="s">
        <v>603</v>
      </c>
      <c r="AF4972" s="5" t="str">
        <f aca="false">IF(AD4972&lt;AE4972,AD4972,AE4972)</f>
        <v>Baby Dragon, Barbarian Barrel, Goblin Cage, Golden Knight, Golem, Ice Wizard, Lightning, Tornado</v>
      </c>
      <c r="AG4972" s="5" t="str">
        <f aca="false">IF(AD4972&lt;AE4972,AE4972,AD4972)</f>
        <v>Barbarian Barrel, Furnace, Graveyard, Ice Spirit, Knight, Poison, Skeletons, Tesla</v>
      </c>
      <c r="AH4972" s="5" t="str">
        <f aca="false">IF(AD4972=AF4972,AA4972,IF(AA4972="Win","Loss",IF(AA4972="Loss","Win","Draw")))</f>
        <v>Loss</v>
      </c>
      <c r="AI4972" s="5" t="s">
        <v>102</v>
      </c>
    </row>
    <row r="4973" customFormat="false" ht="15" hidden="false" customHeight="true" outlineLevel="0" collapsed="false">
      <c r="A4973" s="6" t="s">
        <v>8887</v>
      </c>
      <c r="B4973" s="5" t="n">
        <v>2</v>
      </c>
      <c r="C4973" s="6" t="s">
        <v>365</v>
      </c>
      <c r="D4973" s="5" t="s">
        <v>366</v>
      </c>
      <c r="E4973" s="5" t="s">
        <v>523</v>
      </c>
      <c r="F4973" s="5" t="s">
        <v>524</v>
      </c>
      <c r="G4973" s="5" t="s">
        <v>2470</v>
      </c>
      <c r="H4973" s="5" t="s">
        <v>715</v>
      </c>
      <c r="I4973" s="5" t="s">
        <v>203</v>
      </c>
      <c r="J4973" s="5" t="s">
        <v>202</v>
      </c>
      <c r="K4973" s="5" t="s">
        <v>201</v>
      </c>
      <c r="L4973" s="5" t="s">
        <v>153</v>
      </c>
      <c r="M4973" s="5" t="s">
        <v>114</v>
      </c>
      <c r="N4973" s="5" t="s">
        <v>88</v>
      </c>
      <c r="O4973" s="5" t="s">
        <v>157</v>
      </c>
      <c r="P4973" s="5" t="s">
        <v>150</v>
      </c>
      <c r="Q4973" s="5" t="s">
        <v>407</v>
      </c>
      <c r="R4973" s="5" t="s">
        <v>337</v>
      </c>
      <c r="S4973" s="5" t="s">
        <v>87</v>
      </c>
      <c r="T4973" s="5" t="s">
        <v>165</v>
      </c>
      <c r="U4973" s="5" t="s">
        <v>150</v>
      </c>
      <c r="V4973" s="5" t="s">
        <v>88</v>
      </c>
      <c r="W4973" s="5" t="s">
        <v>85</v>
      </c>
      <c r="X4973" s="5" t="s">
        <v>89</v>
      </c>
      <c r="Y4973" s="5" t="n">
        <v>1</v>
      </c>
      <c r="Z4973" s="5" t="n">
        <v>0</v>
      </c>
      <c r="AA4973" s="5" t="str">
        <f aca="false">IF(Y4973&gt;Z4973,"Win",IF(Y4973&lt;Z4973,"Loss","Draw"))</f>
        <v>Win</v>
      </c>
      <c r="AB4973" s="5" t="s">
        <v>98</v>
      </c>
      <c r="AC4973" s="5" t="s">
        <v>99</v>
      </c>
      <c r="AD4973" s="5" t="s">
        <v>3768</v>
      </c>
      <c r="AE4973" s="5" t="s">
        <v>3767</v>
      </c>
      <c r="AF4973" s="5" t="str">
        <f aca="false">IF(AD4973&lt;AE4973,AD4973,AE4973)</f>
        <v>Berserker, Boss Bandit, Electro Spirit, Firecracker, Hog Rider, Lightning, Tesla, The Log</v>
      </c>
      <c r="AG4973" s="5" t="str">
        <f aca="false">IF(AD4973&lt;AE4973,AE4973,AD4973)</f>
        <v>Berserker, Cannon, Electro Spirit, Fire Spirit, Giant Snowball, Goblin Barrel, Magic Archer, Wall Breakers</v>
      </c>
      <c r="AH4973" s="5" t="str">
        <f aca="false">IF(AD4973=AF4973,AA4973,IF(AA4973="Win","Loss",IF(AA4973="Loss","Win","Draw")))</f>
        <v>Loss</v>
      </c>
      <c r="AI4973" s="5" t="s">
        <v>102</v>
      </c>
    </row>
    <row r="4974" customFormat="false" ht="15" hidden="false" customHeight="true" outlineLevel="0" collapsed="false">
      <c r="A4974" s="6" t="s">
        <v>8888</v>
      </c>
      <c r="B4974" s="5" t="n">
        <v>1</v>
      </c>
      <c r="C4974" s="6" t="s">
        <v>365</v>
      </c>
      <c r="D4974" s="5" t="s">
        <v>366</v>
      </c>
      <c r="E4974" s="5" t="s">
        <v>198</v>
      </c>
      <c r="F4974" s="5" t="s">
        <v>199</v>
      </c>
      <c r="G4974" s="5" t="s">
        <v>5959</v>
      </c>
      <c r="H4974" s="5" t="s">
        <v>715</v>
      </c>
      <c r="I4974" s="5" t="s">
        <v>152</v>
      </c>
      <c r="J4974" s="5" t="s">
        <v>151</v>
      </c>
      <c r="K4974" s="5" t="s">
        <v>82</v>
      </c>
      <c r="L4974" s="5" t="s">
        <v>85</v>
      </c>
      <c r="M4974" s="5" t="s">
        <v>89</v>
      </c>
      <c r="N4974" s="5" t="s">
        <v>126</v>
      </c>
      <c r="O4974" s="5" t="s">
        <v>150</v>
      </c>
      <c r="P4974" s="5" t="s">
        <v>153</v>
      </c>
      <c r="Q4974" s="5" t="s">
        <v>84</v>
      </c>
      <c r="R4974" s="5" t="s">
        <v>108</v>
      </c>
      <c r="S4974" s="5" t="s">
        <v>114</v>
      </c>
      <c r="T4974" s="5" t="s">
        <v>115</v>
      </c>
      <c r="U4974" s="5" t="s">
        <v>138</v>
      </c>
      <c r="V4974" s="5" t="s">
        <v>116</v>
      </c>
      <c r="W4974" s="5" t="s">
        <v>119</v>
      </c>
      <c r="X4974" s="5" t="s">
        <v>157</v>
      </c>
      <c r="Y4974" s="5" t="n">
        <v>0</v>
      </c>
      <c r="Z4974" s="5" t="n">
        <v>1</v>
      </c>
      <c r="AA4974" s="5" t="str">
        <f aca="false">IF(Y4974&gt;Z4974,"Win",IF(Y4974&lt;Z4974,"Loss","Draw"))</f>
        <v>Loss</v>
      </c>
      <c r="AB4974" s="5" t="s">
        <v>98</v>
      </c>
      <c r="AC4974" s="5" t="s">
        <v>99</v>
      </c>
      <c r="AD4974" s="5" t="s">
        <v>155</v>
      </c>
      <c r="AE4974" s="5" t="s">
        <v>1023</v>
      </c>
      <c r="AF4974" s="5" t="str">
        <f aca="false">IF(AD4974&lt;AE4974,AD4974,AE4974)</f>
        <v>Archers, Dark Prince, Fire Spirit, Giant Snowball, Goblin Demolisher, Goblin Hut, Graveyard, Poison</v>
      </c>
      <c r="AG4974" s="5" t="str">
        <f aca="false">IF(AD4974&lt;AE4974,AE4974,AD4974)</f>
        <v>Baby Dragon, Cannon, Electro Spirit, Lightning, Mighty Miner, Royal Hogs, Skeletons, The Log</v>
      </c>
      <c r="AH4974" s="5" t="str">
        <f aca="false">IF(AD4974=AF4974,AA4974,IF(AA4974="Win","Loss",IF(AA4974="Loss","Win","Draw")))</f>
        <v>Win</v>
      </c>
      <c r="AI4974" s="5" t="s">
        <v>102</v>
      </c>
    </row>
    <row r="4975" customFormat="false" ht="15" hidden="false" customHeight="true" outlineLevel="0" collapsed="false">
      <c r="A4975" s="6" t="s">
        <v>8888</v>
      </c>
      <c r="B4975" s="5" t="n">
        <v>2</v>
      </c>
      <c r="C4975" s="6" t="s">
        <v>365</v>
      </c>
      <c r="D4975" s="5" t="s">
        <v>366</v>
      </c>
      <c r="E4975" s="5" t="s">
        <v>198</v>
      </c>
      <c r="F4975" s="5" t="s">
        <v>199</v>
      </c>
      <c r="G4975" s="5" t="s">
        <v>5960</v>
      </c>
      <c r="H4975" s="5" t="s">
        <v>163</v>
      </c>
      <c r="I4975" s="5" t="s">
        <v>114</v>
      </c>
      <c r="J4975" s="5" t="s">
        <v>128</v>
      </c>
      <c r="K4975" s="5" t="s">
        <v>137</v>
      </c>
      <c r="L4975" s="5" t="s">
        <v>116</v>
      </c>
      <c r="M4975" s="5" t="s">
        <v>87</v>
      </c>
      <c r="N4975" s="5" t="s">
        <v>157</v>
      </c>
      <c r="O4975" s="5" t="s">
        <v>91</v>
      </c>
      <c r="P4975" s="5" t="s">
        <v>242</v>
      </c>
      <c r="Q4975" s="5" t="s">
        <v>92</v>
      </c>
      <c r="R4975" s="5" t="s">
        <v>91</v>
      </c>
      <c r="S4975" s="5" t="s">
        <v>90</v>
      </c>
      <c r="T4975" s="5" t="s">
        <v>93</v>
      </c>
      <c r="U4975" s="5" t="s">
        <v>159</v>
      </c>
      <c r="V4975" s="5" t="s">
        <v>96</v>
      </c>
      <c r="W4975" s="5" t="s">
        <v>94</v>
      </c>
      <c r="X4975" s="5" t="s">
        <v>150</v>
      </c>
      <c r="Y4975" s="5" t="n">
        <v>1</v>
      </c>
      <c r="Z4975" s="5" t="n">
        <v>0</v>
      </c>
      <c r="AA4975" s="5" t="str">
        <f aca="false">IF(Y4975&gt;Z4975,"Win",IF(Y4975&lt;Z4975,"Loss","Draw"))</f>
        <v>Win</v>
      </c>
      <c r="AB4975" s="5" t="s">
        <v>98</v>
      </c>
      <c r="AC4975" s="5" t="s">
        <v>99</v>
      </c>
      <c r="AD4975" s="5" t="s">
        <v>5961</v>
      </c>
      <c r="AE4975" s="5" t="s">
        <v>3966</v>
      </c>
      <c r="AF4975" s="5" t="str">
        <f aca="false">IF(AD4975&lt;AE4975,AD4975,AE4975)</f>
        <v>Bomber, Fire Spirit, Giant Snowball, Goblin Drill, Goblins, Golden Knight, Poison, Tesla</v>
      </c>
      <c r="AG4975" s="5" t="str">
        <f aca="false">IF(AD4975&lt;AE4975,AE4975,AD4975)</f>
        <v>Dart Goblin, Electro Spirit, Fireball, Goblins, Minions, Mortar, Rascals, Skeleton Barrel</v>
      </c>
      <c r="AH4975" s="5" t="str">
        <f aca="false">IF(AD4975=AF4975,AA4975,IF(AA4975="Win","Loss",IF(AA4975="Loss","Win","Draw")))</f>
        <v>Win</v>
      </c>
      <c r="AI4975" s="5" t="s">
        <v>102</v>
      </c>
    </row>
    <row r="4976" customFormat="false" ht="15" hidden="false" customHeight="true" outlineLevel="0" collapsed="false">
      <c r="A4976" s="6" t="s">
        <v>8888</v>
      </c>
      <c r="B4976" s="5" t="n">
        <v>3</v>
      </c>
      <c r="C4976" s="6" t="s">
        <v>365</v>
      </c>
      <c r="D4976" s="5" t="s">
        <v>366</v>
      </c>
      <c r="E4976" s="5" t="s">
        <v>198</v>
      </c>
      <c r="F4976" s="5" t="s">
        <v>199</v>
      </c>
      <c r="G4976" s="5" t="s">
        <v>5962</v>
      </c>
      <c r="H4976" s="5" t="s">
        <v>715</v>
      </c>
      <c r="I4976" s="5" t="s">
        <v>177</v>
      </c>
      <c r="J4976" s="5" t="s">
        <v>83</v>
      </c>
      <c r="K4976" s="5" t="s">
        <v>219</v>
      </c>
      <c r="L4976" s="5" t="s">
        <v>93</v>
      </c>
      <c r="M4976" s="5" t="s">
        <v>95</v>
      </c>
      <c r="N4976" s="5" t="s">
        <v>173</v>
      </c>
      <c r="O4976" s="5" t="s">
        <v>188</v>
      </c>
      <c r="P4976" s="5" t="s">
        <v>215</v>
      </c>
      <c r="Q4976" s="5" t="s">
        <v>82</v>
      </c>
      <c r="R4976" s="5" t="s">
        <v>202</v>
      </c>
      <c r="S4976" s="5" t="s">
        <v>87</v>
      </c>
      <c r="T4976" s="5" t="s">
        <v>97</v>
      </c>
      <c r="U4976" s="5" t="s">
        <v>88</v>
      </c>
      <c r="V4976" s="5" t="s">
        <v>85</v>
      </c>
      <c r="W4976" s="5" t="s">
        <v>118</v>
      </c>
      <c r="X4976" s="5" t="s">
        <v>89</v>
      </c>
      <c r="Y4976" s="5" t="n">
        <v>1</v>
      </c>
      <c r="Z4976" s="5" t="n">
        <v>0</v>
      </c>
      <c r="AA4976" s="5" t="str">
        <f aca="false">IF(Y4976&gt;Z4976,"Win",IF(Y4976&lt;Z4976,"Loss","Draw"))</f>
        <v>Win</v>
      </c>
      <c r="AB4976" s="5" t="s">
        <v>98</v>
      </c>
      <c r="AC4976" s="5" t="s">
        <v>99</v>
      </c>
      <c r="AD4976" s="5" t="s">
        <v>2234</v>
      </c>
      <c r="AE4976" s="5" t="s">
        <v>2377</v>
      </c>
      <c r="AF4976" s="5" t="str">
        <f aca="false">IF(AD4976&lt;AE4976,AD4976,AE4976)</f>
        <v>Barbarian Barrel, Fireball, Fisherman, Monk, Royal Giant, Tombstone, Wizard, Zappies</v>
      </c>
      <c r="AG4976" s="5" t="str">
        <f aca="false">IF(AD4976&lt;AE4976,AE4976,AD4976)</f>
        <v>Berserker, Ice Spirit, Lightning, Magic Archer, Ronin, Royal Hogs, Tesla, The Log</v>
      </c>
      <c r="AH4976" s="5" t="str">
        <f aca="false">IF(AD4976=AF4976,AA4976,IF(AA4976="Win","Loss",IF(AA4976="Loss","Win","Draw")))</f>
        <v>Win</v>
      </c>
      <c r="AI4976" s="5" t="s">
        <v>102</v>
      </c>
    </row>
    <row r="4977" customFormat="false" ht="15" hidden="false" customHeight="true" outlineLevel="0" collapsed="false">
      <c r="A4977" s="6" t="s">
        <v>8889</v>
      </c>
      <c r="B4977" s="5" t="n">
        <v>1</v>
      </c>
      <c r="C4977" s="6" t="s">
        <v>365</v>
      </c>
      <c r="D4977" s="5" t="s">
        <v>366</v>
      </c>
      <c r="E4977" s="6" t="s">
        <v>558</v>
      </c>
      <c r="F4977" s="5" t="s">
        <v>559</v>
      </c>
      <c r="G4977" s="5" t="s">
        <v>8890</v>
      </c>
      <c r="H4977" s="5" t="s">
        <v>163</v>
      </c>
      <c r="I4977" s="5" t="s">
        <v>84</v>
      </c>
      <c r="J4977" s="5" t="s">
        <v>108</v>
      </c>
      <c r="K4977" s="5" t="s">
        <v>82</v>
      </c>
      <c r="L4977" s="5" t="s">
        <v>87</v>
      </c>
      <c r="M4977" s="5" t="s">
        <v>95</v>
      </c>
      <c r="N4977" s="5" t="s">
        <v>126</v>
      </c>
      <c r="O4977" s="5" t="s">
        <v>150</v>
      </c>
      <c r="P4977" s="5" t="s">
        <v>85</v>
      </c>
      <c r="Q4977" s="5" t="s">
        <v>84</v>
      </c>
      <c r="R4977" s="5" t="s">
        <v>108</v>
      </c>
      <c r="S4977" s="5" t="s">
        <v>114</v>
      </c>
      <c r="T4977" s="5" t="s">
        <v>126</v>
      </c>
      <c r="U4977" s="5" t="s">
        <v>115</v>
      </c>
      <c r="V4977" s="5" t="s">
        <v>116</v>
      </c>
      <c r="W4977" s="5" t="s">
        <v>95</v>
      </c>
      <c r="X4977" s="5" t="s">
        <v>234</v>
      </c>
      <c r="Y4977" s="5" t="n">
        <v>0</v>
      </c>
      <c r="Z4977" s="5" t="n">
        <v>1</v>
      </c>
      <c r="AA4977" s="5" t="str">
        <f aca="false">IF(Y4977&gt;Z4977,"Win",IF(Y4977&lt;Z4977,"Loss","Draw"))</f>
        <v>Loss</v>
      </c>
      <c r="AB4977" s="5" t="s">
        <v>98</v>
      </c>
      <c r="AC4977" s="5" t="s">
        <v>99</v>
      </c>
      <c r="AD4977" s="5" t="s">
        <v>616</v>
      </c>
      <c r="AE4977" s="5" t="s">
        <v>4371</v>
      </c>
      <c r="AF4977" s="5" t="str">
        <f aca="false">IF(AD4977&lt;AE4977,AD4977,AE4977)</f>
        <v>Archers, Barbarian Barrel, Bomb Tower, Dark Prince, Giant Snowball, Graveyard, Poison, Skeletons</v>
      </c>
      <c r="AG4977" s="5" t="str">
        <f aca="false">IF(AD4977&lt;AE4977,AE4977,AD4977)</f>
        <v>Archers, Barbarian Barrel, Dark Prince, Electro Spirit, Lightning, Royal Hogs, Skeletons, Tesla</v>
      </c>
      <c r="AH4977" s="5" t="str">
        <f aca="false">IF(AD4977=AF4977,AA4977,IF(AA4977="Win","Loss",IF(AA4977="Loss","Win","Draw")))</f>
        <v>Win</v>
      </c>
      <c r="AI4977" s="5" t="s">
        <v>102</v>
      </c>
    </row>
    <row r="4978" customFormat="false" ht="15" hidden="false" customHeight="true" outlineLevel="0" collapsed="false">
      <c r="A4978" s="6" t="s">
        <v>8889</v>
      </c>
      <c r="B4978" s="5" t="n">
        <v>2</v>
      </c>
      <c r="C4978" s="6" t="s">
        <v>365</v>
      </c>
      <c r="D4978" s="5" t="s">
        <v>366</v>
      </c>
      <c r="E4978" s="6" t="s">
        <v>558</v>
      </c>
      <c r="F4978" s="5" t="s">
        <v>559</v>
      </c>
      <c r="G4978" s="5" t="s">
        <v>2549</v>
      </c>
      <c r="H4978" s="5" t="s">
        <v>163</v>
      </c>
      <c r="I4978" s="5" t="s">
        <v>185</v>
      </c>
      <c r="J4978" s="5" t="s">
        <v>186</v>
      </c>
      <c r="K4978" s="5" t="s">
        <v>109</v>
      </c>
      <c r="L4978" s="5" t="s">
        <v>153</v>
      </c>
      <c r="M4978" s="5" t="s">
        <v>173</v>
      </c>
      <c r="N4978" s="5" t="s">
        <v>117</v>
      </c>
      <c r="O4978" s="5" t="s">
        <v>111</v>
      </c>
      <c r="P4978" s="5" t="s">
        <v>187</v>
      </c>
      <c r="Q4978" s="5" t="s">
        <v>203</v>
      </c>
      <c r="R4978" s="5" t="s">
        <v>202</v>
      </c>
      <c r="S4978" s="5" t="s">
        <v>201</v>
      </c>
      <c r="T4978" s="5" t="s">
        <v>204</v>
      </c>
      <c r="U4978" s="5" t="s">
        <v>157</v>
      </c>
      <c r="V4978" s="5" t="s">
        <v>118</v>
      </c>
      <c r="W4978" s="5" t="s">
        <v>88</v>
      </c>
      <c r="X4978" s="5" t="s">
        <v>87</v>
      </c>
      <c r="Y4978" s="5" t="n">
        <v>0</v>
      </c>
      <c r="Z4978" s="5" t="n">
        <v>1</v>
      </c>
      <c r="AA4978" s="5" t="str">
        <f aca="false">IF(Y4978&gt;Z4978,"Win",IF(Y4978&lt;Z4978,"Loss","Draw"))</f>
        <v>Loss</v>
      </c>
      <c r="AB4978" s="5" t="s">
        <v>98</v>
      </c>
      <c r="AC4978" s="5" t="s">
        <v>99</v>
      </c>
      <c r="AD4978" s="5" t="s">
        <v>4266</v>
      </c>
      <c r="AE4978" s="5" t="s">
        <v>206</v>
      </c>
      <c r="AF4978" s="5" t="str">
        <f aca="false">IF(AD4978&lt;AE4978,AD4978,AE4978)</f>
        <v>Balloon, Cannon, Executioner, Giant Skeleton, Miner, Tornado, Zap, Zappies</v>
      </c>
      <c r="AG4978" s="5" t="str">
        <f aca="false">IF(AD4978&lt;AE4978,AE4978,AD4978)</f>
        <v>Berserker, Fire Spirit, Goblin Barrel, Ice Spirit, Magic Archer, Royal Delivery, Tesla, Wall Breakers</v>
      </c>
      <c r="AH4978" s="5" t="str">
        <f aca="false">IF(AD4978=AF4978,AA4978,IF(AA4978="Win","Loss",IF(AA4978="Loss","Win","Draw")))</f>
        <v>Loss</v>
      </c>
      <c r="AI4978" s="5" t="s">
        <v>102</v>
      </c>
    </row>
    <row r="4979" customFormat="false" ht="15" hidden="false" customHeight="true" outlineLevel="0" collapsed="false">
      <c r="A4979" s="6" t="s">
        <v>8891</v>
      </c>
      <c r="B4979" s="5" t="n">
        <v>1</v>
      </c>
      <c r="C4979" s="6" t="s">
        <v>365</v>
      </c>
      <c r="D4979" s="5" t="s">
        <v>366</v>
      </c>
      <c r="E4979" s="6" t="s">
        <v>3690</v>
      </c>
      <c r="F4979" s="5" t="s">
        <v>3691</v>
      </c>
      <c r="G4979" s="5" t="s">
        <v>8892</v>
      </c>
      <c r="H4979" s="5" t="s">
        <v>715</v>
      </c>
      <c r="I4979" s="5" t="s">
        <v>137</v>
      </c>
      <c r="J4979" s="5" t="s">
        <v>202</v>
      </c>
      <c r="K4979" s="5" t="s">
        <v>114</v>
      </c>
      <c r="L4979" s="5" t="s">
        <v>241</v>
      </c>
      <c r="M4979" s="5" t="s">
        <v>87</v>
      </c>
      <c r="N4979" s="5" t="s">
        <v>88</v>
      </c>
      <c r="O4979" s="5" t="s">
        <v>157</v>
      </c>
      <c r="P4979" s="5" t="s">
        <v>116</v>
      </c>
      <c r="Q4979" s="5" t="s">
        <v>129</v>
      </c>
      <c r="R4979" s="5" t="s">
        <v>158</v>
      </c>
      <c r="S4979" s="5" t="s">
        <v>141</v>
      </c>
      <c r="T4979" s="5" t="s">
        <v>164</v>
      </c>
      <c r="U4979" s="5" t="s">
        <v>130</v>
      </c>
      <c r="V4979" s="5" t="s">
        <v>165</v>
      </c>
      <c r="W4979" s="5" t="s">
        <v>133</v>
      </c>
      <c r="X4979" s="5" t="s">
        <v>173</v>
      </c>
      <c r="Y4979" s="5" t="n">
        <v>1</v>
      </c>
      <c r="Z4979" s="5" t="n">
        <v>0</v>
      </c>
      <c r="AA4979" s="5" t="str">
        <f aca="false">IF(Y4979&gt;Z4979,"Win",IF(Y4979&lt;Z4979,"Loss","Draw"))</f>
        <v>Win</v>
      </c>
      <c r="AB4979" s="5" t="s">
        <v>98</v>
      </c>
      <c r="AC4979" s="5" t="s">
        <v>99</v>
      </c>
      <c r="AD4979" s="5" t="s">
        <v>783</v>
      </c>
      <c r="AE4979" s="5" t="s">
        <v>821</v>
      </c>
      <c r="AF4979" s="5" t="str">
        <f aca="false">IF(AD4979&lt;AE4979,AD4979,AE4979)</f>
        <v>Arrows, Bowler, Earthquake, Hog Rider, Lumberjack, Mega Knight, Mother Witch, Zappies</v>
      </c>
      <c r="AG4979" s="5" t="str">
        <f aca="false">IF(AD4979&lt;AE4979,AE4979,AD4979)</f>
        <v>Berserker, Fire Spirit, Giant Snowball, Goblin Drill, Knight, Magic Archer, Poison, Tesla</v>
      </c>
      <c r="AH4979" s="5" t="str">
        <f aca="false">IF(AD4979=AF4979,AA4979,IF(AA4979="Win","Loss",IF(AA4979="Loss","Win","Draw")))</f>
        <v>Loss</v>
      </c>
      <c r="AI4979" s="5" t="s">
        <v>102</v>
      </c>
    </row>
    <row r="4980" customFormat="false" ht="15" hidden="false" customHeight="true" outlineLevel="0" collapsed="false">
      <c r="A4980" s="6" t="s">
        <v>8891</v>
      </c>
      <c r="B4980" s="5" t="n">
        <v>2</v>
      </c>
      <c r="C4980" s="6" t="s">
        <v>365</v>
      </c>
      <c r="D4980" s="5" t="s">
        <v>366</v>
      </c>
      <c r="E4980" s="6" t="s">
        <v>3690</v>
      </c>
      <c r="F4980" s="5" t="s">
        <v>3691</v>
      </c>
      <c r="G4980" s="5" t="s">
        <v>8893</v>
      </c>
      <c r="H4980" s="5" t="s">
        <v>715</v>
      </c>
      <c r="I4980" s="5" t="s">
        <v>203</v>
      </c>
      <c r="J4980" s="5" t="s">
        <v>151</v>
      </c>
      <c r="K4980" s="5" t="s">
        <v>159</v>
      </c>
      <c r="L4980" s="5" t="s">
        <v>126</v>
      </c>
      <c r="M4980" s="5" t="s">
        <v>118</v>
      </c>
      <c r="N4980" s="5" t="s">
        <v>150</v>
      </c>
      <c r="O4980" s="5" t="s">
        <v>204</v>
      </c>
      <c r="P4980" s="5" t="s">
        <v>234</v>
      </c>
      <c r="Q4980" s="5" t="s">
        <v>113</v>
      </c>
      <c r="R4980" s="5" t="s">
        <v>108</v>
      </c>
      <c r="S4980" s="5" t="s">
        <v>107</v>
      </c>
      <c r="T4980" s="5" t="s">
        <v>118</v>
      </c>
      <c r="U4980" s="5" t="s">
        <v>115</v>
      </c>
      <c r="V4980" s="5" t="s">
        <v>116</v>
      </c>
      <c r="W4980" s="5" t="s">
        <v>86</v>
      </c>
      <c r="X4980" s="5" t="s">
        <v>95</v>
      </c>
      <c r="Y4980" s="5" t="n">
        <v>0</v>
      </c>
      <c r="Z4980" s="5" t="n">
        <v>1</v>
      </c>
      <c r="AA4980" s="5" t="str">
        <f aca="false">IF(Y4980&gt;Z4980,"Win",IF(Y4980&lt;Z4980,"Loss","Draw"))</f>
        <v>Loss</v>
      </c>
      <c r="AB4980" s="5" t="s">
        <v>98</v>
      </c>
      <c r="AC4980" s="5" t="s">
        <v>99</v>
      </c>
      <c r="AD4980" s="5" t="s">
        <v>8894</v>
      </c>
      <c r="AE4980" s="5" t="s">
        <v>8895</v>
      </c>
      <c r="AF4980" s="5" t="str">
        <f aca="false">IF(AD4980&lt;AE4980,AD4980,AE4980)</f>
        <v>Barbarian Barrel, Dark Prince, Furnace, Goblin Cage, Graveyard, Ice Spirit, Poison, Skeleton Dragons</v>
      </c>
      <c r="AG4980" s="5" t="str">
        <f aca="false">IF(AD4980&lt;AE4980,AE4980,AD4980)</f>
        <v>Bomb Tower, Dart Goblin, Electro Spirit, Goblin Barrel, Ice Spirit, Mighty Miner, Royal Delivery, Skeletons</v>
      </c>
      <c r="AH4980" s="5" t="str">
        <f aca="false">IF(AD4980=AF4980,AA4980,IF(AA4980="Win","Loss",IF(AA4980="Loss","Win","Draw")))</f>
        <v>Win</v>
      </c>
      <c r="AI4980" s="5" t="s">
        <v>102</v>
      </c>
    </row>
    <row r="4981" customFormat="false" ht="15" hidden="false" customHeight="true" outlineLevel="0" collapsed="false">
      <c r="A4981" s="6" t="s">
        <v>8891</v>
      </c>
      <c r="B4981" s="5" t="n">
        <v>3</v>
      </c>
      <c r="C4981" s="6" t="s">
        <v>365</v>
      </c>
      <c r="D4981" s="5" t="s">
        <v>366</v>
      </c>
      <c r="E4981" s="6" t="s">
        <v>3690</v>
      </c>
      <c r="F4981" s="5" t="s">
        <v>3691</v>
      </c>
      <c r="G4981" s="5" t="s">
        <v>6609</v>
      </c>
      <c r="H4981" s="5" t="s">
        <v>352</v>
      </c>
      <c r="I4981" s="5" t="s">
        <v>185</v>
      </c>
      <c r="J4981" s="5" t="s">
        <v>128</v>
      </c>
      <c r="K4981" s="5" t="s">
        <v>284</v>
      </c>
      <c r="L4981" s="5" t="s">
        <v>158</v>
      </c>
      <c r="M4981" s="5" t="s">
        <v>115</v>
      </c>
      <c r="N4981" s="5" t="s">
        <v>187</v>
      </c>
      <c r="O4981" s="5" t="s">
        <v>173</v>
      </c>
      <c r="P4981" s="5" t="s">
        <v>785</v>
      </c>
      <c r="Q4981" s="5" t="s">
        <v>137</v>
      </c>
      <c r="R4981" s="5" t="s">
        <v>202</v>
      </c>
      <c r="S4981" s="5" t="s">
        <v>128</v>
      </c>
      <c r="T4981" s="5" t="s">
        <v>93</v>
      </c>
      <c r="U4981" s="5" t="s">
        <v>234</v>
      </c>
      <c r="V4981" s="5" t="s">
        <v>187</v>
      </c>
      <c r="W4981" s="5" t="s">
        <v>126</v>
      </c>
      <c r="X4981" s="5" t="s">
        <v>157</v>
      </c>
      <c r="Y4981" s="5" t="n">
        <v>1</v>
      </c>
      <c r="Z4981" s="5" t="n">
        <v>0</v>
      </c>
      <c r="AA4981" s="5" t="str">
        <f aca="false">IF(Y4981&gt;Z4981,"Win",IF(Y4981&lt;Z4981,"Loss","Draw"))</f>
        <v>Win</v>
      </c>
      <c r="AB4981" s="5" t="s">
        <v>98</v>
      </c>
      <c r="AC4981" s="5" t="s">
        <v>99</v>
      </c>
      <c r="AD4981" s="5" t="s">
        <v>787</v>
      </c>
      <c r="AE4981" s="5" t="s">
        <v>8896</v>
      </c>
      <c r="AF4981" s="5" t="str">
        <f aca="false">IF(AD4981&lt;AE4981,AD4981,AE4981)</f>
        <v>Bomb Tower, Fire Spirit, Fireball, Goblin Drill, Golden Knight, Magic Archer, Skeletons, Tornado</v>
      </c>
      <c r="AG4981" s="5" t="str">
        <f aca="false">IF(AD4981&lt;AE4981,AE4981,AD4981)</f>
        <v>Bowler, Executioner, Freeze, Golden Knight, Graveyard, Inferno Dragon, Tornado, Zappies</v>
      </c>
      <c r="AH4981" s="5" t="str">
        <f aca="false">IF(AD4981=AF4981,AA4981,IF(AA4981="Win","Loss",IF(AA4981="Loss","Win","Draw")))</f>
        <v>Loss</v>
      </c>
      <c r="AI4981" s="5" t="s">
        <v>102</v>
      </c>
    </row>
    <row r="4982" customFormat="false" ht="15" hidden="false" customHeight="true" outlineLevel="0" collapsed="false">
      <c r="A4982" s="6" t="s">
        <v>8897</v>
      </c>
      <c r="B4982" s="5" t="n">
        <v>1</v>
      </c>
      <c r="C4982" s="6" t="s">
        <v>365</v>
      </c>
      <c r="D4982" s="5" t="s">
        <v>366</v>
      </c>
      <c r="E4982" s="5" t="s">
        <v>452</v>
      </c>
      <c r="F4982" s="5" t="s">
        <v>453</v>
      </c>
      <c r="G4982" s="5" t="s">
        <v>8898</v>
      </c>
      <c r="H4982" s="5" t="s">
        <v>163</v>
      </c>
      <c r="I4982" s="5" t="s">
        <v>90</v>
      </c>
      <c r="J4982" s="5" t="s">
        <v>91</v>
      </c>
      <c r="K4982" s="5" t="s">
        <v>92</v>
      </c>
      <c r="L4982" s="5" t="s">
        <v>150</v>
      </c>
      <c r="M4982" s="5" t="s">
        <v>96</v>
      </c>
      <c r="N4982" s="5" t="s">
        <v>97</v>
      </c>
      <c r="O4982" s="5" t="s">
        <v>93</v>
      </c>
      <c r="P4982" s="5" t="s">
        <v>94</v>
      </c>
      <c r="Q4982" s="5" t="s">
        <v>201</v>
      </c>
      <c r="R4982" s="5" t="s">
        <v>337</v>
      </c>
      <c r="S4982" s="5" t="s">
        <v>203</v>
      </c>
      <c r="T4982" s="5" t="s">
        <v>159</v>
      </c>
      <c r="U4982" s="5" t="s">
        <v>157</v>
      </c>
      <c r="V4982" s="5" t="s">
        <v>118</v>
      </c>
      <c r="W4982" s="5" t="s">
        <v>204</v>
      </c>
      <c r="X4982" s="5" t="s">
        <v>234</v>
      </c>
      <c r="Y4982" s="5" t="n">
        <v>1</v>
      </c>
      <c r="Z4982" s="5" t="n">
        <v>0</v>
      </c>
      <c r="AA4982" s="5" t="str">
        <f aca="false">IF(Y4982&gt;Z4982,"Win",IF(Y4982&lt;Z4982,"Loss","Draw"))</f>
        <v>Win</v>
      </c>
      <c r="AB4982" s="5" t="s">
        <v>98</v>
      </c>
      <c r="AC4982" s="5" t="s">
        <v>99</v>
      </c>
      <c r="AD4982" s="5" t="s">
        <v>1275</v>
      </c>
      <c r="AE4982" s="5" t="s">
        <v>460</v>
      </c>
      <c r="AF4982" s="5" t="str">
        <f aca="false">IF(AD4982&lt;AE4982,AD4982,AE4982)</f>
        <v>Bomb Tower, Boss Bandit, Dart Goblin, Fire Spirit, Goblin Barrel, Ice Spirit, Royal Delivery, Wall Breakers</v>
      </c>
      <c r="AG4982" s="5" t="str">
        <f aca="false">IF(AD4982&lt;AE4982,AE4982,AD4982)</f>
        <v>Electro Spirit, Fireball, Goblins, Minions, Mortar, Rascals, Ronin, Skeleton Barrel</v>
      </c>
      <c r="AH4982" s="5" t="str">
        <f aca="false">IF(AD4982=AF4982,AA4982,IF(AA4982="Win","Loss",IF(AA4982="Loss","Win","Draw")))</f>
        <v>Loss</v>
      </c>
      <c r="AI4982" s="5" t="s">
        <v>102</v>
      </c>
    </row>
    <row r="4983" customFormat="false" ht="15" hidden="false" customHeight="true" outlineLevel="0" collapsed="false">
      <c r="A4983" s="6" t="s">
        <v>8897</v>
      </c>
      <c r="B4983" s="5" t="n">
        <v>2</v>
      </c>
      <c r="C4983" s="6" t="s">
        <v>365</v>
      </c>
      <c r="D4983" s="5" t="s">
        <v>366</v>
      </c>
      <c r="E4983" s="5" t="s">
        <v>452</v>
      </c>
      <c r="F4983" s="5" t="s">
        <v>453</v>
      </c>
      <c r="G4983" s="5" t="s">
        <v>8899</v>
      </c>
      <c r="H4983" s="5" t="s">
        <v>163</v>
      </c>
      <c r="I4983" s="5" t="s">
        <v>185</v>
      </c>
      <c r="J4983" s="5" t="s">
        <v>186</v>
      </c>
      <c r="K4983" s="5" t="s">
        <v>109</v>
      </c>
      <c r="L4983" s="5" t="s">
        <v>153</v>
      </c>
      <c r="M4983" s="5" t="s">
        <v>173</v>
      </c>
      <c r="N4983" s="5" t="s">
        <v>117</v>
      </c>
      <c r="O4983" s="5" t="s">
        <v>111</v>
      </c>
      <c r="P4983" s="5" t="s">
        <v>187</v>
      </c>
      <c r="Q4983" s="5" t="s">
        <v>90</v>
      </c>
      <c r="R4983" s="5" t="s">
        <v>91</v>
      </c>
      <c r="S4983" s="5" t="s">
        <v>92</v>
      </c>
      <c r="T4983" s="5" t="s">
        <v>95</v>
      </c>
      <c r="U4983" s="5" t="s">
        <v>96</v>
      </c>
      <c r="V4983" s="5" t="s">
        <v>97</v>
      </c>
      <c r="W4983" s="5" t="s">
        <v>93</v>
      </c>
      <c r="X4983" s="5" t="s">
        <v>94</v>
      </c>
      <c r="Y4983" s="5" t="n">
        <v>0</v>
      </c>
      <c r="Z4983" s="5" t="n">
        <v>1</v>
      </c>
      <c r="AA4983" s="5" t="str">
        <f aca="false">IF(Y4983&gt;Z4983,"Win",IF(Y4983&lt;Z4983,"Loss","Draw"))</f>
        <v>Loss</v>
      </c>
      <c r="AB4983" s="5" t="s">
        <v>98</v>
      </c>
      <c r="AC4983" s="5" t="s">
        <v>99</v>
      </c>
      <c r="AD4983" s="5" t="s">
        <v>4266</v>
      </c>
      <c r="AE4983" s="5" t="s">
        <v>101</v>
      </c>
      <c r="AF4983" s="5" t="str">
        <f aca="false">IF(AD4983&lt;AE4983,AD4983,AE4983)</f>
        <v>Balloon, Cannon, Executioner, Giant Skeleton, Miner, Tornado, Zap, Zappies</v>
      </c>
      <c r="AG4983" s="5" t="str">
        <f aca="false">IF(AD4983&lt;AE4983,AE4983,AD4983)</f>
        <v>Barbarian Barrel, Fireball, Goblins, Minions, Mortar, Rascals, Ronin, Skeleton Barrel</v>
      </c>
      <c r="AH4983" s="5" t="str">
        <f aca="false">IF(AD4983=AF4983,AA4983,IF(AA4983="Win","Loss",IF(AA4983="Loss","Win","Draw")))</f>
        <v>Loss</v>
      </c>
      <c r="AI4983" s="5" t="s">
        <v>102</v>
      </c>
    </row>
    <row r="4984" customFormat="false" ht="15" hidden="false" customHeight="true" outlineLevel="0" collapsed="false">
      <c r="A4984" s="6" t="s">
        <v>8897</v>
      </c>
      <c r="B4984" s="5" t="n">
        <v>3</v>
      </c>
      <c r="C4984" s="6" t="s">
        <v>365</v>
      </c>
      <c r="D4984" s="5" t="s">
        <v>366</v>
      </c>
      <c r="E4984" s="5" t="s">
        <v>452</v>
      </c>
      <c r="F4984" s="5" t="s">
        <v>453</v>
      </c>
      <c r="G4984" s="5" t="s">
        <v>8900</v>
      </c>
      <c r="H4984" s="5" t="s">
        <v>163</v>
      </c>
      <c r="I4984" s="5" t="s">
        <v>87</v>
      </c>
      <c r="J4984" s="5" t="s">
        <v>219</v>
      </c>
      <c r="K4984" s="5" t="s">
        <v>83</v>
      </c>
      <c r="L4984" s="5" t="s">
        <v>85</v>
      </c>
      <c r="M4984" s="5" t="s">
        <v>89</v>
      </c>
      <c r="N4984" s="5" t="s">
        <v>165</v>
      </c>
      <c r="O4984" s="5" t="s">
        <v>126</v>
      </c>
      <c r="P4984" s="5" t="s">
        <v>118</v>
      </c>
      <c r="Q4984" s="5" t="s">
        <v>185</v>
      </c>
      <c r="R4984" s="5" t="s">
        <v>186</v>
      </c>
      <c r="S4984" s="5" t="s">
        <v>109</v>
      </c>
      <c r="T4984" s="5" t="s">
        <v>87</v>
      </c>
      <c r="U4984" s="5" t="s">
        <v>173</v>
      </c>
      <c r="V4984" s="5" t="s">
        <v>117</v>
      </c>
      <c r="W4984" s="5" t="s">
        <v>111</v>
      </c>
      <c r="X4984" s="5" t="s">
        <v>187</v>
      </c>
      <c r="Y4984" s="5" t="n">
        <v>1</v>
      </c>
      <c r="Z4984" s="5" t="n">
        <v>0</v>
      </c>
      <c r="AA4984" s="5" t="str">
        <f aca="false">IF(Y4984&gt;Z4984,"Win",IF(Y4984&lt;Z4984,"Loss","Draw"))</f>
        <v>Win</v>
      </c>
      <c r="AB4984" s="5" t="s">
        <v>98</v>
      </c>
      <c r="AC4984" s="5" t="s">
        <v>99</v>
      </c>
      <c r="AD4984" s="5" t="s">
        <v>8901</v>
      </c>
      <c r="AE4984" s="5" t="s">
        <v>8902</v>
      </c>
      <c r="AF4984" s="5" t="str">
        <f aca="false">IF(AD4984&lt;AE4984,AD4984,AE4984)</f>
        <v>Balloon, Executioner, Giant Skeleton, Miner, Tesla, Tornado, Zap, Zappies</v>
      </c>
      <c r="AG4984" s="5" t="str">
        <f aca="false">IF(AD4984&lt;AE4984,AE4984,AD4984)</f>
        <v>Hog Rider, Ice Spirit, Lightning, Monk, Skeletons, Tesla, The Log, Wizard</v>
      </c>
      <c r="AH4984" s="5" t="str">
        <f aca="false">IF(AD4984=AF4984,AA4984,IF(AA4984="Win","Loss",IF(AA4984="Loss","Win","Draw")))</f>
        <v>Loss</v>
      </c>
      <c r="AI4984" s="5" t="s">
        <v>102</v>
      </c>
    </row>
    <row r="4985" customFormat="false" ht="15" hidden="false" customHeight="true" outlineLevel="0" collapsed="false">
      <c r="A4985" s="6" t="s">
        <v>8903</v>
      </c>
      <c r="B4985" s="5" t="n">
        <v>1</v>
      </c>
      <c r="C4985" s="6" t="s">
        <v>365</v>
      </c>
      <c r="D4985" s="5" t="s">
        <v>366</v>
      </c>
      <c r="E4985" s="5" t="s">
        <v>373</v>
      </c>
      <c r="F4985" s="5" t="s">
        <v>374</v>
      </c>
      <c r="G4985" s="5" t="s">
        <v>8248</v>
      </c>
      <c r="H4985" s="5" t="s">
        <v>376</v>
      </c>
      <c r="I4985" s="5" t="s">
        <v>87</v>
      </c>
      <c r="J4985" s="5" t="s">
        <v>108</v>
      </c>
      <c r="K4985" s="5" t="s">
        <v>84</v>
      </c>
      <c r="L4985" s="5" t="s">
        <v>95</v>
      </c>
      <c r="M4985" s="5" t="s">
        <v>118</v>
      </c>
      <c r="N4985" s="5" t="s">
        <v>116</v>
      </c>
      <c r="O4985" s="5" t="s">
        <v>115</v>
      </c>
      <c r="P4985" s="5" t="s">
        <v>126</v>
      </c>
      <c r="Q4985" s="5" t="s">
        <v>152</v>
      </c>
      <c r="R4985" s="5" t="s">
        <v>128</v>
      </c>
      <c r="S4985" s="5" t="s">
        <v>107</v>
      </c>
      <c r="T4985" s="5" t="s">
        <v>306</v>
      </c>
      <c r="U4985" s="5" t="s">
        <v>85</v>
      </c>
      <c r="V4985" s="5" t="s">
        <v>307</v>
      </c>
      <c r="W4985" s="5" t="s">
        <v>242</v>
      </c>
      <c r="X4985" s="5" t="s">
        <v>187</v>
      </c>
      <c r="Y4985" s="5" t="n">
        <v>1</v>
      </c>
      <c r="Z4985" s="5" t="n">
        <v>0</v>
      </c>
      <c r="AA4985" s="5" t="str">
        <f aca="false">IF(Y4985&gt;Z4985,"Win",IF(Y4985&lt;Z4985,"Loss","Draw"))</f>
        <v>Win</v>
      </c>
      <c r="AB4985" s="5" t="s">
        <v>98</v>
      </c>
      <c r="AC4985" s="5" t="s">
        <v>99</v>
      </c>
      <c r="AD4985" s="5" t="s">
        <v>703</v>
      </c>
      <c r="AE4985" s="5" t="s">
        <v>308</v>
      </c>
      <c r="AF4985" s="5" t="str">
        <f aca="false">IF(AD4985&lt;AE4985,AD4985,AE4985)</f>
        <v>Archers, Barbarian Barrel, Dark Prince, Graveyard, Ice Spirit, Poison, Skeletons, Tesla</v>
      </c>
      <c r="AG4985" s="5" t="str">
        <f aca="false">IF(AD4985&lt;AE4985,AE4985,AD4985)</f>
        <v>Baby Dragon, Bomber, Goblin Cage, Golden Knight, Golem, Ice Wizard, Lightning, Tornado</v>
      </c>
      <c r="AH4985" s="5" t="str">
        <f aca="false">IF(AD4985=AF4985,AA4985,IF(AA4985="Win","Loss",IF(AA4985="Loss","Win","Draw")))</f>
        <v>Win</v>
      </c>
      <c r="AI4985" s="5" t="s">
        <v>102</v>
      </c>
    </row>
    <row r="4986" customFormat="false" ht="15" hidden="false" customHeight="true" outlineLevel="0" collapsed="false">
      <c r="A4986" s="6" t="s">
        <v>8903</v>
      </c>
      <c r="B4986" s="5" t="n">
        <v>2</v>
      </c>
      <c r="C4986" s="6" t="s">
        <v>365</v>
      </c>
      <c r="D4986" s="5" t="s">
        <v>366</v>
      </c>
      <c r="E4986" s="5" t="s">
        <v>373</v>
      </c>
      <c r="F4986" s="5" t="s">
        <v>374</v>
      </c>
      <c r="G4986" s="5" t="s">
        <v>8249</v>
      </c>
      <c r="H4986" s="5" t="s">
        <v>376</v>
      </c>
      <c r="I4986" s="5" t="s">
        <v>82</v>
      </c>
      <c r="J4986" s="5" t="s">
        <v>151</v>
      </c>
      <c r="K4986" s="5" t="s">
        <v>152</v>
      </c>
      <c r="L4986" s="5" t="s">
        <v>85</v>
      </c>
      <c r="M4986" s="5" t="s">
        <v>150</v>
      </c>
      <c r="N4986" s="5" t="s">
        <v>89</v>
      </c>
      <c r="O4986" s="5" t="s">
        <v>153</v>
      </c>
      <c r="P4986" s="5" t="s">
        <v>88</v>
      </c>
      <c r="Q4986" s="5" t="s">
        <v>177</v>
      </c>
      <c r="R4986" s="5" t="s">
        <v>83</v>
      </c>
      <c r="S4986" s="5" t="s">
        <v>219</v>
      </c>
      <c r="T4986" s="5" t="s">
        <v>215</v>
      </c>
      <c r="U4986" s="5" t="s">
        <v>93</v>
      </c>
      <c r="V4986" s="5" t="s">
        <v>173</v>
      </c>
      <c r="W4986" s="5" t="s">
        <v>95</v>
      </c>
      <c r="X4986" s="5" t="s">
        <v>188</v>
      </c>
      <c r="Y4986" s="5" t="n">
        <v>1</v>
      </c>
      <c r="Z4986" s="5" t="n">
        <v>0</v>
      </c>
      <c r="AA4986" s="5" t="str">
        <f aca="false">IF(Y4986&gt;Z4986,"Win",IF(Y4986&lt;Z4986,"Loss","Draw"))</f>
        <v>Win</v>
      </c>
      <c r="AB4986" s="5" t="s">
        <v>98</v>
      </c>
      <c r="AC4986" s="5" t="s">
        <v>99</v>
      </c>
      <c r="AD4986" s="5" t="s">
        <v>858</v>
      </c>
      <c r="AE4986" s="5" t="s">
        <v>2234</v>
      </c>
      <c r="AF4986" s="5" t="str">
        <f aca="false">IF(AD4986&lt;AE4986,AD4986,AE4986)</f>
        <v>Baby Dragon, Berserker, Cannon, Electro Spirit, Lightning, Mighty Miner, Royal Hogs, The Log</v>
      </c>
      <c r="AG4986" s="5" t="str">
        <f aca="false">IF(AD4986&lt;AE4986,AE4986,AD4986)</f>
        <v>Barbarian Barrel, Fireball, Fisherman, Monk, Royal Giant, Tombstone, Wizard, Zappies</v>
      </c>
      <c r="AH4986" s="5" t="str">
        <f aca="false">IF(AD4986=AF4986,AA4986,IF(AA4986="Win","Loss",IF(AA4986="Loss","Win","Draw")))</f>
        <v>Win</v>
      </c>
      <c r="AI4986" s="5" t="s">
        <v>102</v>
      </c>
    </row>
    <row r="4987" customFormat="false" ht="15" hidden="false" customHeight="true" outlineLevel="0" collapsed="false">
      <c r="A4987" s="6" t="s">
        <v>8904</v>
      </c>
      <c r="B4987" s="5" t="n">
        <v>1</v>
      </c>
      <c r="C4987" s="6" t="s">
        <v>365</v>
      </c>
      <c r="D4987" s="5" t="s">
        <v>366</v>
      </c>
      <c r="E4987" s="5" t="s">
        <v>343</v>
      </c>
      <c r="F4987" s="5" t="s">
        <v>344</v>
      </c>
      <c r="G4987" s="5" t="s">
        <v>7243</v>
      </c>
      <c r="H4987" s="5" t="s">
        <v>352</v>
      </c>
      <c r="I4987" s="5" t="s">
        <v>203</v>
      </c>
      <c r="J4987" s="5" t="s">
        <v>202</v>
      </c>
      <c r="K4987" s="5" t="s">
        <v>201</v>
      </c>
      <c r="L4987" s="5" t="s">
        <v>157</v>
      </c>
      <c r="M4987" s="5" t="s">
        <v>204</v>
      </c>
      <c r="N4987" s="5" t="s">
        <v>87</v>
      </c>
      <c r="O4987" s="5" t="s">
        <v>118</v>
      </c>
      <c r="P4987" s="5" t="s">
        <v>208</v>
      </c>
      <c r="Q4987" s="5" t="s">
        <v>127</v>
      </c>
      <c r="R4987" s="5" t="s">
        <v>128</v>
      </c>
      <c r="S4987" s="5" t="s">
        <v>129</v>
      </c>
      <c r="T4987" s="5" t="s">
        <v>133</v>
      </c>
      <c r="U4987" s="5" t="s">
        <v>284</v>
      </c>
      <c r="V4987" s="5" t="s">
        <v>173</v>
      </c>
      <c r="W4987" s="5" t="s">
        <v>131</v>
      </c>
      <c r="X4987" s="5" t="s">
        <v>130</v>
      </c>
      <c r="Y4987" s="5" t="n">
        <v>0</v>
      </c>
      <c r="Z4987" s="5" t="n">
        <v>1</v>
      </c>
      <c r="AA4987" s="5" t="str">
        <f aca="false">IF(Y4987&gt;Z4987,"Win",IF(Y4987&lt;Z4987,"Loss","Draw"))</f>
        <v>Loss</v>
      </c>
      <c r="AB4987" s="5" t="s">
        <v>98</v>
      </c>
      <c r="AC4987" s="5" t="s">
        <v>99</v>
      </c>
      <c r="AD4987" s="5" t="s">
        <v>721</v>
      </c>
      <c r="AE4987" s="5" t="s">
        <v>7244</v>
      </c>
      <c r="AF4987" s="5" t="str">
        <f aca="false">IF(AD4987&lt;AE4987,AD4987,AE4987)</f>
        <v>Arrows, Bandit, Battle Ram, Golden Knight, Inferno Dragon, Mega Knight, Mother Witch, Zappies</v>
      </c>
      <c r="AG4987" s="5" t="str">
        <f aca="false">IF(AD4987&lt;AE4987,AE4987,AD4987)</f>
        <v>Fire Spirit, Goblin Barrel, Ice Spirit, Magic Archer, Royal Delivery, Tesla, Valkyrie, Wall Breakers</v>
      </c>
      <c r="AH4987" s="5" t="str">
        <f aca="false">IF(AD4987=AF4987,AA4987,IF(AA4987="Win","Loss",IF(AA4987="Loss","Win","Draw")))</f>
        <v>Win</v>
      </c>
      <c r="AI4987" s="5" t="s">
        <v>102</v>
      </c>
    </row>
    <row r="4988" customFormat="false" ht="15" hidden="false" customHeight="true" outlineLevel="0" collapsed="false">
      <c r="A4988" s="6" t="s">
        <v>8904</v>
      </c>
      <c r="B4988" s="5" t="n">
        <v>2</v>
      </c>
      <c r="C4988" s="6" t="s">
        <v>365</v>
      </c>
      <c r="D4988" s="5" t="s">
        <v>366</v>
      </c>
      <c r="E4988" s="5" t="s">
        <v>343</v>
      </c>
      <c r="F4988" s="5" t="s">
        <v>344</v>
      </c>
      <c r="G4988" s="5" t="s">
        <v>7245</v>
      </c>
      <c r="H4988" s="5" t="s">
        <v>352</v>
      </c>
      <c r="I4988" s="5" t="s">
        <v>84</v>
      </c>
      <c r="J4988" s="5" t="s">
        <v>108</v>
      </c>
      <c r="K4988" s="5" t="s">
        <v>114</v>
      </c>
      <c r="L4988" s="5" t="s">
        <v>119</v>
      </c>
      <c r="M4988" s="5" t="s">
        <v>115</v>
      </c>
      <c r="N4988" s="5" t="s">
        <v>116</v>
      </c>
      <c r="O4988" s="5" t="s">
        <v>138</v>
      </c>
      <c r="P4988" s="5" t="s">
        <v>95</v>
      </c>
      <c r="Q4988" s="5" t="s">
        <v>114</v>
      </c>
      <c r="R4988" s="5" t="s">
        <v>151</v>
      </c>
      <c r="S4988" s="5" t="s">
        <v>137</v>
      </c>
      <c r="T4988" s="5" t="s">
        <v>126</v>
      </c>
      <c r="U4988" s="5" t="s">
        <v>157</v>
      </c>
      <c r="V4988" s="5" t="s">
        <v>242</v>
      </c>
      <c r="W4988" s="5" t="s">
        <v>209</v>
      </c>
      <c r="X4988" s="5" t="s">
        <v>116</v>
      </c>
      <c r="Y4988" s="5" t="n">
        <v>1</v>
      </c>
      <c r="Z4988" s="5" t="n">
        <v>0</v>
      </c>
      <c r="AA4988" s="5" t="str">
        <f aca="false">IF(Y4988&gt;Z4988,"Win",IF(Y4988&lt;Z4988,"Loss","Draw"))</f>
        <v>Win</v>
      </c>
      <c r="AB4988" s="5" t="s">
        <v>98</v>
      </c>
      <c r="AC4988" s="5" t="s">
        <v>99</v>
      </c>
      <c r="AD4988" s="5" t="s">
        <v>2265</v>
      </c>
      <c r="AE4988" s="5" t="s">
        <v>7246</v>
      </c>
      <c r="AF4988" s="5" t="str">
        <f aca="false">IF(AD4988&lt;AE4988,AD4988,AE4988)</f>
        <v>Archers, Barbarian Barrel, Dark Prince, Giant Snowball, Goblin Demolisher, Goblin Hut, Graveyard, Poison</v>
      </c>
      <c r="AG4988" s="5" t="str">
        <f aca="false">IF(AD4988&lt;AE4988,AE4988,AD4988)</f>
        <v>Bomber, Fire Spirit, Giant Snowball, Goblin Drill, Inferno Tower, Mighty Miner, Poison, Skeletons</v>
      </c>
      <c r="AH4988" s="5" t="str">
        <f aca="false">IF(AD4988=AF4988,AA4988,IF(AA4988="Win","Loss",IF(AA4988="Loss","Win","Draw")))</f>
        <v>Win</v>
      </c>
      <c r="AI4988" s="5" t="s">
        <v>102</v>
      </c>
    </row>
    <row r="4989" customFormat="false" ht="15" hidden="false" customHeight="true" outlineLevel="0" collapsed="false">
      <c r="A4989" s="6" t="s">
        <v>8904</v>
      </c>
      <c r="B4989" s="5" t="n">
        <v>3</v>
      </c>
      <c r="C4989" s="6" t="s">
        <v>365</v>
      </c>
      <c r="D4989" s="5" t="s">
        <v>366</v>
      </c>
      <c r="E4989" s="5" t="s">
        <v>343</v>
      </c>
      <c r="F4989" s="5" t="s">
        <v>344</v>
      </c>
      <c r="G4989" s="5" t="s">
        <v>7247</v>
      </c>
      <c r="H4989" s="5" t="s">
        <v>352</v>
      </c>
      <c r="I4989" s="5" t="s">
        <v>113</v>
      </c>
      <c r="J4989" s="5" t="s">
        <v>151</v>
      </c>
      <c r="K4989" s="5" t="s">
        <v>153</v>
      </c>
      <c r="L4989" s="5" t="s">
        <v>165</v>
      </c>
      <c r="M4989" s="5" t="s">
        <v>85</v>
      </c>
      <c r="N4989" s="5" t="s">
        <v>89</v>
      </c>
      <c r="O4989" s="5" t="s">
        <v>88</v>
      </c>
      <c r="P4989" s="5" t="s">
        <v>150</v>
      </c>
      <c r="Q4989" s="5" t="s">
        <v>82</v>
      </c>
      <c r="R4989" s="5" t="s">
        <v>91</v>
      </c>
      <c r="S4989" s="5" t="s">
        <v>84</v>
      </c>
      <c r="T4989" s="5" t="s">
        <v>187</v>
      </c>
      <c r="U4989" s="5" t="s">
        <v>164</v>
      </c>
      <c r="V4989" s="5" t="s">
        <v>87</v>
      </c>
      <c r="W4989" s="5" t="s">
        <v>118</v>
      </c>
      <c r="X4989" s="5" t="s">
        <v>97</v>
      </c>
      <c r="Y4989" s="5" t="n">
        <v>1</v>
      </c>
      <c r="Z4989" s="5" t="n">
        <v>0</v>
      </c>
      <c r="AA4989" s="5" t="str">
        <f aca="false">IF(Y4989&gt;Z4989,"Win",IF(Y4989&lt;Z4989,"Loss","Draw"))</f>
        <v>Win</v>
      </c>
      <c r="AB4989" s="5" t="s">
        <v>98</v>
      </c>
      <c r="AC4989" s="5" t="s">
        <v>99</v>
      </c>
      <c r="AD4989" s="5" t="s">
        <v>7249</v>
      </c>
      <c r="AE4989" s="5" t="s">
        <v>7248</v>
      </c>
      <c r="AF4989" s="5" t="str">
        <f aca="false">IF(AD4989&lt;AE4989,AD4989,AE4989)</f>
        <v>Archers, Earthquake, Goblins, Ice Spirit, Ronin, Royal Hogs, Tesla, Tornado</v>
      </c>
      <c r="AG4989" s="5" t="str">
        <f aca="false">IF(AD4989&lt;AE4989,AE4989,AD4989)</f>
        <v>Berserker, Cannon, Electro Spirit, Furnace, Hog Rider, Lightning, Mighty Miner, The Log</v>
      </c>
      <c r="AH4989" s="5" t="str">
        <f aca="false">IF(AD4989=AF4989,AA4989,IF(AA4989="Win","Loss",IF(AA4989="Loss","Win","Draw")))</f>
        <v>Loss</v>
      </c>
      <c r="AI4989" s="5" t="s">
        <v>102</v>
      </c>
    </row>
    <row r="4990" customFormat="false" ht="15" hidden="false" customHeight="true" outlineLevel="0" collapsed="false">
      <c r="A4990" s="6" t="s">
        <v>8905</v>
      </c>
      <c r="B4990" s="5" t="n">
        <v>1</v>
      </c>
      <c r="C4990" s="6" t="s">
        <v>365</v>
      </c>
      <c r="D4990" s="5" t="s">
        <v>366</v>
      </c>
      <c r="E4990" s="5" t="s">
        <v>147</v>
      </c>
      <c r="F4990" s="5" t="s">
        <v>148</v>
      </c>
      <c r="G4990" s="5" t="s">
        <v>214</v>
      </c>
      <c r="H4990" s="5" t="s">
        <v>163</v>
      </c>
      <c r="I4990" s="5" t="s">
        <v>90</v>
      </c>
      <c r="J4990" s="5" t="s">
        <v>123</v>
      </c>
      <c r="K4990" s="5" t="s">
        <v>124</v>
      </c>
      <c r="L4990" s="5" t="s">
        <v>125</v>
      </c>
      <c r="M4990" s="5" t="s">
        <v>85</v>
      </c>
      <c r="N4990" s="5" t="s">
        <v>96</v>
      </c>
      <c r="O4990" s="5" t="s">
        <v>126</v>
      </c>
      <c r="P4990" s="5" t="s">
        <v>95</v>
      </c>
      <c r="Q4990" s="5" t="s">
        <v>82</v>
      </c>
      <c r="R4990" s="5" t="s">
        <v>83</v>
      </c>
      <c r="S4990" s="5" t="s">
        <v>152</v>
      </c>
      <c r="T4990" s="5" t="s">
        <v>85</v>
      </c>
      <c r="U4990" s="5" t="s">
        <v>89</v>
      </c>
      <c r="V4990" s="5" t="s">
        <v>150</v>
      </c>
      <c r="W4990" s="5" t="s">
        <v>126</v>
      </c>
      <c r="X4990" s="5" t="s">
        <v>153</v>
      </c>
      <c r="Y4990" s="5" t="n">
        <v>0</v>
      </c>
      <c r="Z4990" s="5" t="n">
        <v>1</v>
      </c>
      <c r="AA4990" s="5" t="str">
        <f aca="false">IF(Y4990&gt;Z4990,"Win",IF(Y4990&lt;Z4990,"Loss","Draw"))</f>
        <v>Loss</v>
      </c>
      <c r="AB4990" s="5" t="s">
        <v>98</v>
      </c>
      <c r="AC4990" s="5" t="s">
        <v>99</v>
      </c>
      <c r="AD4990" s="5" t="s">
        <v>134</v>
      </c>
      <c r="AE4990" s="5" t="s">
        <v>2245</v>
      </c>
      <c r="AF4990" s="5" t="str">
        <f aca="false">IF(AD4990&lt;AE4990,AD4990,AE4990)</f>
        <v>Baby Dragon, Cannon, Electro Spirit, Lightning, Monk, Royal Hogs, Skeletons, The Log</v>
      </c>
      <c r="AG4990" s="5" t="str">
        <f aca="false">IF(AD4990&lt;AE4990,AE4990,AD4990)</f>
        <v>Barbarian Barrel, Cannon Cart, Goblinstein, Lightning, Minions, Mortar, Royal Ghost, Skeletons</v>
      </c>
      <c r="AH4990" s="5" t="str">
        <f aca="false">IF(AD4990=AF4990,AA4990,IF(AA4990="Win","Loss",IF(AA4990="Loss","Win","Draw")))</f>
        <v>Win</v>
      </c>
      <c r="AI4990" s="5" t="s">
        <v>102</v>
      </c>
    </row>
    <row r="4991" customFormat="false" ht="15" hidden="false" customHeight="true" outlineLevel="0" collapsed="false">
      <c r="A4991" s="6" t="s">
        <v>8905</v>
      </c>
      <c r="B4991" s="5" t="n">
        <v>2</v>
      </c>
      <c r="C4991" s="6" t="s">
        <v>365</v>
      </c>
      <c r="D4991" s="5" t="s">
        <v>366</v>
      </c>
      <c r="E4991" s="5" t="s">
        <v>147</v>
      </c>
      <c r="F4991" s="5" t="s">
        <v>148</v>
      </c>
      <c r="G4991" s="5" t="s">
        <v>2246</v>
      </c>
      <c r="H4991" s="5" t="s">
        <v>163</v>
      </c>
      <c r="I4991" s="5" t="s">
        <v>177</v>
      </c>
      <c r="J4991" s="5" t="s">
        <v>83</v>
      </c>
      <c r="K4991" s="5" t="s">
        <v>219</v>
      </c>
      <c r="L4991" s="5" t="s">
        <v>173</v>
      </c>
      <c r="M4991" s="5" t="s">
        <v>188</v>
      </c>
      <c r="N4991" s="5" t="s">
        <v>93</v>
      </c>
      <c r="O4991" s="5" t="s">
        <v>89</v>
      </c>
      <c r="P4991" s="5" t="s">
        <v>215</v>
      </c>
      <c r="Q4991" s="5" t="s">
        <v>137</v>
      </c>
      <c r="R4991" s="5" t="s">
        <v>202</v>
      </c>
      <c r="S4991" s="5" t="s">
        <v>114</v>
      </c>
      <c r="T4991" s="5" t="s">
        <v>97</v>
      </c>
      <c r="U4991" s="5" t="s">
        <v>193</v>
      </c>
      <c r="V4991" s="5" t="s">
        <v>157</v>
      </c>
      <c r="W4991" s="5" t="s">
        <v>116</v>
      </c>
      <c r="X4991" s="5" t="s">
        <v>87</v>
      </c>
      <c r="Y4991" s="5" t="n">
        <v>1</v>
      </c>
      <c r="Z4991" s="5" t="n">
        <v>0</v>
      </c>
      <c r="AA4991" s="5" t="str">
        <f aca="false">IF(Y4991&gt;Z4991,"Win",IF(Y4991&lt;Z4991,"Loss","Draw"))</f>
        <v>Win</v>
      </c>
      <c r="AB4991" s="5" t="s">
        <v>98</v>
      </c>
      <c r="AC4991" s="5" t="s">
        <v>99</v>
      </c>
      <c r="AD4991" s="5" t="s">
        <v>316</v>
      </c>
      <c r="AE4991" s="5" t="s">
        <v>2247</v>
      </c>
      <c r="AF4991" s="5" t="str">
        <f aca="false">IF(AD4991&lt;AE4991,AD4991,AE4991)</f>
        <v>Fire Spirit, Giant Snowball, Goblin Drill, Guards, Magic Archer, Poison, Ronin, Tesla</v>
      </c>
      <c r="AG4991" s="5" t="str">
        <f aca="false">IF(AD4991&lt;AE4991,AE4991,AD4991)</f>
        <v>Fireball, Fisherman, Monk, Royal Giant, The Log, Tombstone, Wizard, Zappies</v>
      </c>
      <c r="AH4991" s="5" t="str">
        <f aca="false">IF(AD4991=AF4991,AA4991,IF(AA4991="Win","Loss",IF(AA4991="Loss","Win","Draw")))</f>
        <v>Loss</v>
      </c>
      <c r="AI4991" s="5" t="s">
        <v>102</v>
      </c>
    </row>
    <row r="4992" customFormat="false" ht="15" hidden="false" customHeight="true" outlineLevel="0" collapsed="false">
      <c r="A4992" s="6" t="s">
        <v>8905</v>
      </c>
      <c r="B4992" s="5" t="n">
        <v>3</v>
      </c>
      <c r="C4992" s="6" t="s">
        <v>365</v>
      </c>
      <c r="D4992" s="5" t="s">
        <v>366</v>
      </c>
      <c r="E4992" s="5" t="s">
        <v>147</v>
      </c>
      <c r="F4992" s="5" t="s">
        <v>148</v>
      </c>
      <c r="G4992" s="5" t="s">
        <v>2248</v>
      </c>
      <c r="H4992" s="5" t="s">
        <v>163</v>
      </c>
      <c r="I4992" s="5" t="s">
        <v>185</v>
      </c>
      <c r="J4992" s="5" t="s">
        <v>186</v>
      </c>
      <c r="K4992" s="5" t="s">
        <v>109</v>
      </c>
      <c r="L4992" s="5" t="s">
        <v>241</v>
      </c>
      <c r="M4992" s="5" t="s">
        <v>234</v>
      </c>
      <c r="N4992" s="5" t="s">
        <v>187</v>
      </c>
      <c r="O4992" s="5" t="s">
        <v>111</v>
      </c>
      <c r="P4992" s="5" t="s">
        <v>88</v>
      </c>
      <c r="Q4992" s="5" t="s">
        <v>185</v>
      </c>
      <c r="R4992" s="5" t="s">
        <v>186</v>
      </c>
      <c r="S4992" s="5" t="s">
        <v>109</v>
      </c>
      <c r="T4992" s="5" t="s">
        <v>111</v>
      </c>
      <c r="U4992" s="5" t="s">
        <v>188</v>
      </c>
      <c r="V4992" s="5" t="s">
        <v>187</v>
      </c>
      <c r="W4992" s="5" t="s">
        <v>117</v>
      </c>
      <c r="X4992" s="5" t="s">
        <v>88</v>
      </c>
      <c r="Y4992" s="5" t="n">
        <v>0</v>
      </c>
      <c r="Z4992" s="5" t="n">
        <v>1</v>
      </c>
      <c r="AA4992" s="5" t="str">
        <f aca="false">IF(Y4992&gt;Z4992,"Win",IF(Y4992&lt;Z4992,"Loss","Draw"))</f>
        <v>Loss</v>
      </c>
      <c r="AB4992" s="5" t="s">
        <v>98</v>
      </c>
      <c r="AC4992" s="5" t="s">
        <v>99</v>
      </c>
      <c r="AD4992" s="5" t="s">
        <v>363</v>
      </c>
      <c r="AE4992" s="5" t="s">
        <v>2249</v>
      </c>
      <c r="AF4992" s="5" t="str">
        <f aca="false">IF(AD4992&lt;AE4992,AD4992,AE4992)</f>
        <v>Balloon, Berserker, Bomb Tower, Executioner, Knight, Miner, Tornado, Zap</v>
      </c>
      <c r="AG4992" s="5" t="str">
        <f aca="false">IF(AD4992&lt;AE4992,AE4992,AD4992)</f>
        <v>Balloon, Berserker, Executioner, Giant Skeleton, Miner, Tombstone, Tornado, Zap</v>
      </c>
      <c r="AH4992" s="5" t="str">
        <f aca="false">IF(AD4992=AF4992,AA4992,IF(AA4992="Win","Loss",IF(AA4992="Loss","Win","Draw")))</f>
        <v>Loss</v>
      </c>
      <c r="AI4992" s="5" t="s">
        <v>102</v>
      </c>
    </row>
    <row r="4993" customFormat="false" ht="15" hidden="false" customHeight="true" outlineLevel="0" collapsed="false">
      <c r="A4993" s="6" t="s">
        <v>8906</v>
      </c>
      <c r="B4993" s="5" t="n">
        <v>1</v>
      </c>
      <c r="C4993" s="6" t="s">
        <v>365</v>
      </c>
      <c r="D4993" s="5" t="s">
        <v>366</v>
      </c>
      <c r="E4993" s="5" t="s">
        <v>356</v>
      </c>
      <c r="F4993" s="5" t="s">
        <v>357</v>
      </c>
      <c r="G4993" s="5" t="s">
        <v>4370</v>
      </c>
      <c r="H4993" s="5" t="s">
        <v>163</v>
      </c>
      <c r="I4993" s="5" t="s">
        <v>90</v>
      </c>
      <c r="J4993" s="5" t="s">
        <v>123</v>
      </c>
      <c r="K4993" s="5" t="s">
        <v>124</v>
      </c>
      <c r="L4993" s="5" t="s">
        <v>125</v>
      </c>
      <c r="M4993" s="5" t="s">
        <v>85</v>
      </c>
      <c r="N4993" s="5" t="s">
        <v>96</v>
      </c>
      <c r="O4993" s="5" t="s">
        <v>126</v>
      </c>
      <c r="P4993" s="5" t="s">
        <v>95</v>
      </c>
      <c r="Q4993" s="5" t="s">
        <v>84</v>
      </c>
      <c r="R4993" s="5" t="s">
        <v>108</v>
      </c>
      <c r="S4993" s="5" t="s">
        <v>114</v>
      </c>
      <c r="T4993" s="5" t="s">
        <v>126</v>
      </c>
      <c r="U4993" s="5" t="s">
        <v>234</v>
      </c>
      <c r="V4993" s="5" t="s">
        <v>95</v>
      </c>
      <c r="W4993" s="5" t="s">
        <v>116</v>
      </c>
      <c r="X4993" s="5" t="s">
        <v>115</v>
      </c>
      <c r="Y4993" s="5" t="n">
        <v>1</v>
      </c>
      <c r="Z4993" s="5" t="n">
        <v>0</v>
      </c>
      <c r="AA4993" s="5" t="str">
        <f aca="false">IF(Y4993&gt;Z4993,"Win",IF(Y4993&lt;Z4993,"Loss","Draw"))</f>
        <v>Win</v>
      </c>
      <c r="AB4993" s="5" t="s">
        <v>98</v>
      </c>
      <c r="AC4993" s="5" t="s">
        <v>99</v>
      </c>
      <c r="AD4993" s="5" t="s">
        <v>134</v>
      </c>
      <c r="AE4993" s="5" t="s">
        <v>4371</v>
      </c>
      <c r="AF4993" s="5" t="str">
        <f aca="false">IF(AD4993&lt;AE4993,AD4993,AE4993)</f>
        <v>Archers, Barbarian Barrel, Bomb Tower, Dark Prince, Giant Snowball, Graveyard, Poison, Skeletons</v>
      </c>
      <c r="AG4993" s="5" t="str">
        <f aca="false">IF(AD4993&lt;AE4993,AE4993,AD4993)</f>
        <v>Barbarian Barrel, Cannon Cart, Goblinstein, Lightning, Minions, Mortar, Royal Ghost, Skeletons</v>
      </c>
      <c r="AH4993" s="5" t="str">
        <f aca="false">IF(AD4993=AF4993,AA4993,IF(AA4993="Win","Loss",IF(AA4993="Loss","Win","Draw")))</f>
        <v>Loss</v>
      </c>
      <c r="AI4993" s="5" t="s">
        <v>102</v>
      </c>
    </row>
    <row r="4994" customFormat="false" ht="15" hidden="false" customHeight="true" outlineLevel="0" collapsed="false">
      <c r="A4994" s="6" t="s">
        <v>8906</v>
      </c>
      <c r="B4994" s="5" t="n">
        <v>2</v>
      </c>
      <c r="C4994" s="6" t="s">
        <v>365</v>
      </c>
      <c r="D4994" s="5" t="s">
        <v>366</v>
      </c>
      <c r="E4994" s="5" t="s">
        <v>356</v>
      </c>
      <c r="F4994" s="5" t="s">
        <v>357</v>
      </c>
      <c r="G4994" s="5" t="s">
        <v>4372</v>
      </c>
      <c r="H4994" s="5" t="s">
        <v>163</v>
      </c>
      <c r="I4994" s="5" t="s">
        <v>137</v>
      </c>
      <c r="J4994" s="5" t="s">
        <v>91</v>
      </c>
      <c r="K4994" s="5" t="s">
        <v>114</v>
      </c>
      <c r="L4994" s="5" t="s">
        <v>97</v>
      </c>
      <c r="M4994" s="5" t="s">
        <v>116</v>
      </c>
      <c r="N4994" s="5" t="s">
        <v>242</v>
      </c>
      <c r="O4994" s="5" t="s">
        <v>157</v>
      </c>
      <c r="P4994" s="5" t="s">
        <v>87</v>
      </c>
      <c r="Q4994" s="5" t="s">
        <v>208</v>
      </c>
      <c r="R4994" s="5" t="s">
        <v>219</v>
      </c>
      <c r="S4994" s="5" t="s">
        <v>91</v>
      </c>
      <c r="T4994" s="5" t="s">
        <v>118</v>
      </c>
      <c r="U4994" s="5" t="s">
        <v>150</v>
      </c>
      <c r="V4994" s="5" t="s">
        <v>157</v>
      </c>
      <c r="W4994" s="5" t="s">
        <v>449</v>
      </c>
      <c r="X4994" s="5" t="s">
        <v>455</v>
      </c>
      <c r="Y4994" s="5" t="n">
        <v>0</v>
      </c>
      <c r="Z4994" s="5" t="n">
        <v>1</v>
      </c>
      <c r="AA4994" s="5" t="str">
        <f aca="false">IF(Y4994&gt;Z4994,"Win",IF(Y4994&lt;Z4994,"Loss","Draw"))</f>
        <v>Loss</v>
      </c>
      <c r="AB4994" s="5" t="s">
        <v>98</v>
      </c>
      <c r="AC4994" s="5" t="s">
        <v>99</v>
      </c>
      <c r="AD4994" s="5" t="s">
        <v>321</v>
      </c>
      <c r="AE4994" s="5" t="s">
        <v>4373</v>
      </c>
      <c r="AF4994" s="5" t="str">
        <f aca="false">IF(AD4994&lt;AE4994,AD4994,AE4994)</f>
        <v>Bomber, Fire Spirit, Giant Snowball, Goblin Drill, Goblins, Poison, Ronin, Tesla</v>
      </c>
      <c r="AG4994" s="5" t="str">
        <f aca="false">IF(AD4994&lt;AE4994,AE4994,AD4994)</f>
        <v>Electro Spirit, Elixir Collector, Fire Spirit, Goblins, Ice Spirit, Valkyrie, Wizard, X-Bow</v>
      </c>
      <c r="AH4994" s="5" t="str">
        <f aca="false">IF(AD4994=AF4994,AA4994,IF(AA4994="Win","Loss",IF(AA4994="Loss","Win","Draw")))</f>
        <v>Loss</v>
      </c>
      <c r="AI4994" s="5" t="s">
        <v>102</v>
      </c>
    </row>
    <row r="4995" customFormat="false" ht="15" hidden="false" customHeight="true" outlineLevel="0" collapsed="false">
      <c r="A4995" s="6" t="s">
        <v>8906</v>
      </c>
      <c r="B4995" s="5" t="n">
        <v>3</v>
      </c>
      <c r="C4995" s="6" t="s">
        <v>365</v>
      </c>
      <c r="D4995" s="5" t="s">
        <v>366</v>
      </c>
      <c r="E4995" s="5" t="s">
        <v>356</v>
      </c>
      <c r="F4995" s="5" t="s">
        <v>357</v>
      </c>
      <c r="G4995" s="5" t="s">
        <v>4374</v>
      </c>
      <c r="H4995" s="5" t="s">
        <v>163</v>
      </c>
      <c r="I4995" s="5" t="s">
        <v>185</v>
      </c>
      <c r="J4995" s="5" t="s">
        <v>186</v>
      </c>
      <c r="K4995" s="5" t="s">
        <v>109</v>
      </c>
      <c r="L4995" s="5" t="s">
        <v>111</v>
      </c>
      <c r="M4995" s="5" t="s">
        <v>117</v>
      </c>
      <c r="N4995" s="5" t="s">
        <v>153</v>
      </c>
      <c r="O4995" s="5" t="s">
        <v>173</v>
      </c>
      <c r="P4995" s="5" t="s">
        <v>187</v>
      </c>
      <c r="Q4995" s="5" t="s">
        <v>208</v>
      </c>
      <c r="R4995" s="5" t="s">
        <v>219</v>
      </c>
      <c r="S4995" s="5" t="s">
        <v>91</v>
      </c>
      <c r="T4995" s="5" t="s">
        <v>118</v>
      </c>
      <c r="U4995" s="5" t="s">
        <v>150</v>
      </c>
      <c r="V4995" s="5" t="s">
        <v>157</v>
      </c>
      <c r="W4995" s="5" t="s">
        <v>449</v>
      </c>
      <c r="X4995" s="5" t="s">
        <v>455</v>
      </c>
      <c r="Y4995" s="5" t="n">
        <v>3</v>
      </c>
      <c r="Z4995" s="5" t="n">
        <v>0</v>
      </c>
      <c r="AA4995" s="5" t="str">
        <f aca="false">IF(Y4995&gt;Z4995,"Win",IF(Y4995&lt;Z4995,"Loss","Draw"))</f>
        <v>Win</v>
      </c>
      <c r="AB4995" s="5" t="s">
        <v>98</v>
      </c>
      <c r="AC4995" s="5" t="s">
        <v>99</v>
      </c>
      <c r="AD4995" s="5" t="s">
        <v>4266</v>
      </c>
      <c r="AE4995" s="5" t="s">
        <v>4373</v>
      </c>
      <c r="AF4995" s="5" t="str">
        <f aca="false">IF(AD4995&lt;AE4995,AD4995,AE4995)</f>
        <v>Balloon, Cannon, Executioner, Giant Skeleton, Miner, Tornado, Zap, Zappies</v>
      </c>
      <c r="AG4995" s="5" t="str">
        <f aca="false">IF(AD4995&lt;AE4995,AE4995,AD4995)</f>
        <v>Electro Spirit, Elixir Collector, Fire Spirit, Goblins, Ice Spirit, Valkyrie, Wizard, X-Bow</v>
      </c>
      <c r="AH4995" s="5" t="str">
        <f aca="false">IF(AD4995=AF4995,AA4995,IF(AA4995="Win","Loss",IF(AA4995="Loss","Win","Draw")))</f>
        <v>Win</v>
      </c>
      <c r="AI4995" s="5" t="s">
        <v>102</v>
      </c>
    </row>
    <row r="4996" customFormat="false" ht="15" hidden="false" customHeight="true" outlineLevel="0" collapsed="false">
      <c r="A4996" s="6" t="s">
        <v>8907</v>
      </c>
      <c r="B4996" s="5" t="n">
        <v>1</v>
      </c>
      <c r="C4996" s="6" t="s">
        <v>365</v>
      </c>
      <c r="D4996" s="5" t="s">
        <v>366</v>
      </c>
      <c r="E4996" s="5" t="s">
        <v>318</v>
      </c>
      <c r="F4996" s="5" t="s">
        <v>319</v>
      </c>
      <c r="G4996" s="5" t="s">
        <v>2766</v>
      </c>
      <c r="H4996" s="5" t="s">
        <v>715</v>
      </c>
      <c r="I4996" s="5" t="s">
        <v>82</v>
      </c>
      <c r="J4996" s="5" t="s">
        <v>151</v>
      </c>
      <c r="K4996" s="5" t="s">
        <v>152</v>
      </c>
      <c r="L4996" s="5" t="s">
        <v>85</v>
      </c>
      <c r="M4996" s="5" t="s">
        <v>150</v>
      </c>
      <c r="N4996" s="5" t="s">
        <v>89</v>
      </c>
      <c r="O4996" s="5" t="s">
        <v>153</v>
      </c>
      <c r="P4996" s="5" t="s">
        <v>126</v>
      </c>
      <c r="Q4996" s="5" t="s">
        <v>141</v>
      </c>
      <c r="R4996" s="5" t="s">
        <v>158</v>
      </c>
      <c r="S4996" s="5" t="s">
        <v>129</v>
      </c>
      <c r="T4996" s="5" t="s">
        <v>165</v>
      </c>
      <c r="U4996" s="5" t="s">
        <v>133</v>
      </c>
      <c r="V4996" s="5" t="s">
        <v>164</v>
      </c>
      <c r="W4996" s="5" t="s">
        <v>96</v>
      </c>
      <c r="X4996" s="5" t="s">
        <v>130</v>
      </c>
      <c r="Y4996" s="5" t="n">
        <v>1</v>
      </c>
      <c r="Z4996" s="5" t="n">
        <v>0</v>
      </c>
      <c r="AA4996" s="5" t="str">
        <f aca="false">IF(Y4996&gt;Z4996,"Win",IF(Y4996&lt;Z4996,"Loss","Draw"))</f>
        <v>Win</v>
      </c>
      <c r="AB4996" s="5" t="s">
        <v>98</v>
      </c>
      <c r="AC4996" s="5" t="s">
        <v>99</v>
      </c>
      <c r="AD4996" s="5" t="s">
        <v>155</v>
      </c>
      <c r="AE4996" s="5" t="s">
        <v>2767</v>
      </c>
      <c r="AF4996" s="5" t="str">
        <f aca="false">IF(AD4996&lt;AE4996,AD4996,AE4996)</f>
        <v>Arrows, Bowler, Earthquake, Hog Rider, Lumberjack, Mega Knight, Minions, Mother Witch</v>
      </c>
      <c r="AG4996" s="5" t="str">
        <f aca="false">IF(AD4996&lt;AE4996,AE4996,AD4996)</f>
        <v>Baby Dragon, Cannon, Electro Spirit, Lightning, Mighty Miner, Royal Hogs, Skeletons, The Log</v>
      </c>
      <c r="AH4996" s="5" t="str">
        <f aca="false">IF(AD4996=AF4996,AA4996,IF(AA4996="Win","Loss",IF(AA4996="Loss","Win","Draw")))</f>
        <v>Loss</v>
      </c>
      <c r="AI4996" s="5" t="s">
        <v>102</v>
      </c>
    </row>
    <row r="4997" customFormat="false" ht="15" hidden="false" customHeight="true" outlineLevel="0" collapsed="false">
      <c r="A4997" s="6" t="s">
        <v>8907</v>
      </c>
      <c r="B4997" s="5" t="n">
        <v>2</v>
      </c>
      <c r="C4997" s="6" t="s">
        <v>365</v>
      </c>
      <c r="D4997" s="5" t="s">
        <v>366</v>
      </c>
      <c r="E4997" s="5" t="s">
        <v>318</v>
      </c>
      <c r="F4997" s="5" t="s">
        <v>319</v>
      </c>
      <c r="G4997" s="5" t="s">
        <v>2768</v>
      </c>
      <c r="H4997" s="5" t="s">
        <v>715</v>
      </c>
      <c r="I4997" s="5" t="s">
        <v>203</v>
      </c>
      <c r="J4997" s="5" t="s">
        <v>202</v>
      </c>
      <c r="K4997" s="5" t="s">
        <v>201</v>
      </c>
      <c r="L4997" s="5" t="s">
        <v>88</v>
      </c>
      <c r="M4997" s="5" t="s">
        <v>157</v>
      </c>
      <c r="N4997" s="5" t="s">
        <v>118</v>
      </c>
      <c r="O4997" s="5" t="s">
        <v>87</v>
      </c>
      <c r="P4997" s="5" t="s">
        <v>204</v>
      </c>
      <c r="Q4997" s="5" t="s">
        <v>177</v>
      </c>
      <c r="R4997" s="5" t="s">
        <v>83</v>
      </c>
      <c r="S4997" s="5" t="s">
        <v>219</v>
      </c>
      <c r="T4997" s="5" t="s">
        <v>173</v>
      </c>
      <c r="U4997" s="5" t="s">
        <v>215</v>
      </c>
      <c r="V4997" s="5" t="s">
        <v>188</v>
      </c>
      <c r="W4997" s="5" t="s">
        <v>89</v>
      </c>
      <c r="X4997" s="5" t="s">
        <v>93</v>
      </c>
      <c r="Y4997" s="5" t="n">
        <v>1</v>
      </c>
      <c r="Z4997" s="5" t="n">
        <v>0</v>
      </c>
      <c r="AA4997" s="5" t="str">
        <f aca="false">IF(Y4997&gt;Z4997,"Win",IF(Y4997&lt;Z4997,"Loss","Draw"))</f>
        <v>Win</v>
      </c>
      <c r="AB4997" s="5" t="s">
        <v>98</v>
      </c>
      <c r="AC4997" s="5" t="s">
        <v>99</v>
      </c>
      <c r="AD4997" s="5" t="s">
        <v>206</v>
      </c>
      <c r="AE4997" s="5" t="s">
        <v>316</v>
      </c>
      <c r="AF4997" s="5" t="str">
        <f aca="false">IF(AD4997&lt;AE4997,AD4997,AE4997)</f>
        <v>Berserker, Fire Spirit, Goblin Barrel, Ice Spirit, Magic Archer, Royal Delivery, Tesla, Wall Breakers</v>
      </c>
      <c r="AG4997" s="5" t="str">
        <f aca="false">IF(AD4997&lt;AE4997,AE4997,AD4997)</f>
        <v>Fireball, Fisherman, Monk, Royal Giant, The Log, Tombstone, Wizard, Zappies</v>
      </c>
      <c r="AH4997" s="5" t="str">
        <f aca="false">IF(AD4997=AF4997,AA4997,IF(AA4997="Win","Loss",IF(AA4997="Loss","Win","Draw")))</f>
        <v>Win</v>
      </c>
      <c r="AI4997" s="5" t="s">
        <v>102</v>
      </c>
    </row>
    <row r="4998" customFormat="false" ht="15" hidden="false" customHeight="true" outlineLevel="0" collapsed="false">
      <c r="A4998" s="6" t="s">
        <v>8908</v>
      </c>
      <c r="B4998" s="5" t="n">
        <v>1</v>
      </c>
      <c r="C4998" s="6" t="s">
        <v>365</v>
      </c>
      <c r="D4998" s="5" t="s">
        <v>366</v>
      </c>
      <c r="E4998" s="5" t="s">
        <v>271</v>
      </c>
      <c r="F4998" s="5" t="s">
        <v>272</v>
      </c>
      <c r="G4998" s="5" t="s">
        <v>367</v>
      </c>
      <c r="H4998" s="5" t="s">
        <v>163</v>
      </c>
      <c r="I4998" s="5" t="s">
        <v>114</v>
      </c>
      <c r="J4998" s="5" t="s">
        <v>241</v>
      </c>
      <c r="K4998" s="5" t="s">
        <v>87</v>
      </c>
      <c r="L4998" s="5" t="s">
        <v>137</v>
      </c>
      <c r="M4998" s="5" t="s">
        <v>116</v>
      </c>
      <c r="N4998" s="5" t="s">
        <v>126</v>
      </c>
      <c r="O4998" s="5" t="s">
        <v>157</v>
      </c>
      <c r="P4998" s="5" t="s">
        <v>242</v>
      </c>
      <c r="Q4998" s="5" t="s">
        <v>208</v>
      </c>
      <c r="R4998" s="5" t="s">
        <v>188</v>
      </c>
      <c r="S4998" s="5" t="s">
        <v>109</v>
      </c>
      <c r="T4998" s="5" t="s">
        <v>110</v>
      </c>
      <c r="U4998" s="5" t="s">
        <v>112</v>
      </c>
      <c r="V4998" s="5" t="s">
        <v>86</v>
      </c>
      <c r="W4998" s="5" t="s">
        <v>93</v>
      </c>
      <c r="X4998" s="5" t="s">
        <v>88</v>
      </c>
      <c r="Y4998" s="5" t="n">
        <v>0</v>
      </c>
      <c r="Z4998" s="5" t="n">
        <v>1</v>
      </c>
      <c r="AA4998" s="5" t="str">
        <f aca="false">IF(Y4998&gt;Z4998,"Win",IF(Y4998&lt;Z4998,"Loss","Draw"))</f>
        <v>Loss</v>
      </c>
      <c r="AB4998" s="5" t="s">
        <v>98</v>
      </c>
      <c r="AC4998" s="5" t="s">
        <v>99</v>
      </c>
      <c r="AD4998" s="5" t="s">
        <v>243</v>
      </c>
      <c r="AE4998" s="5" t="s">
        <v>368</v>
      </c>
      <c r="AF4998" s="5" t="str">
        <f aca="false">IF(AD4998&lt;AE4998,AD4998,AE4998)</f>
        <v>Berserker, Fireball, Lava Hound, Skeleton Dragons, Spirit Empress, Tombstone, Valkyrie, Zap</v>
      </c>
      <c r="AG4998" s="5" t="str">
        <f aca="false">IF(AD4998&lt;AE4998,AE4998,AD4998)</f>
        <v>Bomber, Fire Spirit, Giant Snowball, Goblin Drill, Knight, Poison, Skeletons, Tesla</v>
      </c>
      <c r="AH4998" s="5" t="str">
        <f aca="false">IF(AD4998=AF4998,AA4998,IF(AA4998="Win","Loss",IF(AA4998="Loss","Win","Draw")))</f>
        <v>Win</v>
      </c>
      <c r="AI4998" s="5" t="s">
        <v>102</v>
      </c>
    </row>
    <row r="4999" customFormat="false" ht="15" hidden="false" customHeight="true" outlineLevel="0" collapsed="false">
      <c r="A4999" s="6" t="s">
        <v>8908</v>
      </c>
      <c r="B4999" s="5" t="n">
        <v>2</v>
      </c>
      <c r="C4999" s="6" t="s">
        <v>365</v>
      </c>
      <c r="D4999" s="5" t="s">
        <v>366</v>
      </c>
      <c r="E4999" s="5" t="s">
        <v>271</v>
      </c>
      <c r="F4999" s="5" t="s">
        <v>272</v>
      </c>
      <c r="G4999" s="5" t="s">
        <v>369</v>
      </c>
      <c r="H4999" s="5" t="s">
        <v>163</v>
      </c>
      <c r="I4999" s="5" t="s">
        <v>177</v>
      </c>
      <c r="J4999" s="5" t="s">
        <v>95</v>
      </c>
      <c r="K4999" s="5" t="s">
        <v>83</v>
      </c>
      <c r="L4999" s="5" t="s">
        <v>188</v>
      </c>
      <c r="M4999" s="5" t="s">
        <v>93</v>
      </c>
      <c r="N4999" s="5" t="s">
        <v>173</v>
      </c>
      <c r="O4999" s="5" t="s">
        <v>86</v>
      </c>
      <c r="P4999" s="5" t="s">
        <v>215</v>
      </c>
      <c r="Q4999" s="5" t="s">
        <v>129</v>
      </c>
      <c r="R4999" s="5" t="s">
        <v>95</v>
      </c>
      <c r="S4999" s="5" t="s">
        <v>113</v>
      </c>
      <c r="T4999" s="5" t="s">
        <v>173</v>
      </c>
      <c r="U4999" s="5" t="s">
        <v>116</v>
      </c>
      <c r="V4999" s="5" t="s">
        <v>119</v>
      </c>
      <c r="W4999" s="5" t="s">
        <v>115</v>
      </c>
      <c r="X4999" s="5" t="s">
        <v>126</v>
      </c>
      <c r="Y4999" s="5" t="n">
        <v>0</v>
      </c>
      <c r="Z4999" s="5" t="n">
        <v>1</v>
      </c>
      <c r="AA4999" s="5" t="str">
        <f aca="false">IF(Y4999&gt;Z4999,"Win",IF(Y4999&lt;Z4999,"Loss","Draw"))</f>
        <v>Loss</v>
      </c>
      <c r="AB4999" s="5" t="s">
        <v>98</v>
      </c>
      <c r="AC4999" s="5" t="s">
        <v>99</v>
      </c>
      <c r="AD4999" s="5" t="s">
        <v>371</v>
      </c>
      <c r="AE4999" s="5" t="s">
        <v>370</v>
      </c>
      <c r="AF4999" s="5" t="str">
        <f aca="false">IF(AD4999&lt;AE4999,AD4999,AE4999)</f>
        <v>Barbarian Barrel, Fireball, Fisherman, Monk, Royal Giant, Skeleton Dragons, Tombstone, Zappies</v>
      </c>
      <c r="AG4999" s="5" t="str">
        <f aca="false">IF(AD4999&lt;AE4999,AE4999,AD4999)</f>
        <v>Barbarian Barrel, Furnace, Goblin Hut, Graveyard, Mega Knight, Poison, Skeletons, Zappies</v>
      </c>
      <c r="AH4999" s="5" t="str">
        <f aca="false">IF(AD4999=AF4999,AA4999,IF(AA4999="Win","Loss",IF(AA4999="Loss","Win","Draw")))</f>
        <v>Loss</v>
      </c>
      <c r="AI4999" s="5" t="s">
        <v>102</v>
      </c>
    </row>
    <row r="5000" customFormat="false" ht="15" hidden="false" customHeight="true" outlineLevel="0" collapsed="false">
      <c r="A5000" s="6" t="s">
        <v>8909</v>
      </c>
      <c r="B5000" s="5" t="n">
        <v>1</v>
      </c>
      <c r="C5000" s="6" t="s">
        <v>365</v>
      </c>
      <c r="D5000" s="5" t="s">
        <v>366</v>
      </c>
      <c r="E5000" s="5" t="s">
        <v>331</v>
      </c>
      <c r="F5000" s="5" t="s">
        <v>332</v>
      </c>
      <c r="G5000" s="5" t="s">
        <v>3297</v>
      </c>
      <c r="H5000" s="5" t="s">
        <v>352</v>
      </c>
      <c r="I5000" s="5" t="s">
        <v>92</v>
      </c>
      <c r="J5000" s="5" t="s">
        <v>91</v>
      </c>
      <c r="K5000" s="5" t="s">
        <v>90</v>
      </c>
      <c r="L5000" s="5" t="s">
        <v>96</v>
      </c>
      <c r="M5000" s="5" t="s">
        <v>93</v>
      </c>
      <c r="N5000" s="5" t="s">
        <v>94</v>
      </c>
      <c r="O5000" s="5" t="s">
        <v>97</v>
      </c>
      <c r="P5000" s="5" t="s">
        <v>150</v>
      </c>
      <c r="Q5000" s="5" t="s">
        <v>129</v>
      </c>
      <c r="R5000" s="5" t="s">
        <v>172</v>
      </c>
      <c r="S5000" s="5" t="s">
        <v>87</v>
      </c>
      <c r="T5000" s="5" t="s">
        <v>89</v>
      </c>
      <c r="U5000" s="5" t="s">
        <v>88</v>
      </c>
      <c r="V5000" s="5" t="s">
        <v>150</v>
      </c>
      <c r="W5000" s="5" t="s">
        <v>85</v>
      </c>
      <c r="X5000" s="5" t="s">
        <v>165</v>
      </c>
      <c r="Y5000" s="5" t="n">
        <v>1</v>
      </c>
      <c r="Z5000" s="5" t="n">
        <v>0</v>
      </c>
      <c r="AA5000" s="5" t="str">
        <f aca="false">IF(Y5000&gt;Z5000,"Win",IF(Y5000&lt;Z5000,"Loss","Draw"))</f>
        <v>Win</v>
      </c>
      <c r="AB5000" s="5" t="s">
        <v>98</v>
      </c>
      <c r="AC5000" s="5" t="s">
        <v>99</v>
      </c>
      <c r="AD5000" s="5" t="s">
        <v>1275</v>
      </c>
      <c r="AE5000" s="5" t="s">
        <v>174</v>
      </c>
      <c r="AF5000" s="5" t="str">
        <f aca="false">IF(AD5000&lt;AE5000,AD5000,AE5000)</f>
        <v>Berserker, Electro Spirit, Hog Rider, Lightning, Mega Knight, Musketeer, Tesla, The Log</v>
      </c>
      <c r="AG5000" s="5" t="str">
        <f aca="false">IF(AD5000&lt;AE5000,AE5000,AD5000)</f>
        <v>Electro Spirit, Fireball, Goblins, Minions, Mortar, Rascals, Ronin, Skeleton Barrel</v>
      </c>
      <c r="AH5000" s="5" t="str">
        <f aca="false">IF(AD5000=AF5000,AA5000,IF(AA5000="Win","Loss",IF(AA5000="Loss","Win","Draw")))</f>
        <v>Loss</v>
      </c>
      <c r="AI5000" s="5" t="s">
        <v>102</v>
      </c>
    </row>
    <row r="5001" customFormat="false" ht="15" hidden="false" customHeight="true" outlineLevel="0" collapsed="false">
      <c r="A5001" s="6" t="s">
        <v>8909</v>
      </c>
      <c r="B5001" s="5" t="n">
        <v>2</v>
      </c>
      <c r="C5001" s="6" t="s">
        <v>365</v>
      </c>
      <c r="D5001" s="5" t="s">
        <v>366</v>
      </c>
      <c r="E5001" s="5" t="s">
        <v>331</v>
      </c>
      <c r="F5001" s="5" t="s">
        <v>332</v>
      </c>
      <c r="G5001" s="5" t="s">
        <v>3298</v>
      </c>
      <c r="H5001" s="5" t="s">
        <v>352</v>
      </c>
      <c r="I5001" s="5" t="s">
        <v>84</v>
      </c>
      <c r="J5001" s="5" t="s">
        <v>241</v>
      </c>
      <c r="K5001" s="5" t="s">
        <v>114</v>
      </c>
      <c r="L5001" s="5" t="s">
        <v>88</v>
      </c>
      <c r="M5001" s="5" t="s">
        <v>119</v>
      </c>
      <c r="N5001" s="5" t="s">
        <v>116</v>
      </c>
      <c r="O5001" s="5" t="s">
        <v>115</v>
      </c>
      <c r="P5001" s="5" t="s">
        <v>138</v>
      </c>
      <c r="Q5001" s="5" t="s">
        <v>185</v>
      </c>
      <c r="R5001" s="5" t="s">
        <v>337</v>
      </c>
      <c r="S5001" s="5" t="s">
        <v>114</v>
      </c>
      <c r="T5001" s="5" t="s">
        <v>97</v>
      </c>
      <c r="U5001" s="5" t="s">
        <v>257</v>
      </c>
      <c r="V5001" s="5" t="s">
        <v>126</v>
      </c>
      <c r="W5001" s="5" t="s">
        <v>785</v>
      </c>
      <c r="X5001" s="5" t="s">
        <v>223</v>
      </c>
      <c r="Y5001" s="5" t="n">
        <v>1</v>
      </c>
      <c r="Z5001" s="5" t="n">
        <v>0</v>
      </c>
      <c r="AA5001" s="5" t="str">
        <f aca="false">IF(Y5001&gt;Z5001,"Win",IF(Y5001&lt;Z5001,"Loss","Draw"))</f>
        <v>Win</v>
      </c>
      <c r="AB5001" s="5" t="s">
        <v>98</v>
      </c>
      <c r="AC5001" s="5" t="s">
        <v>99</v>
      </c>
      <c r="AD5001" s="5" t="s">
        <v>3300</v>
      </c>
      <c r="AE5001" s="5" t="s">
        <v>3299</v>
      </c>
      <c r="AF5001" s="5" t="str">
        <f aca="false">IF(AD5001&lt;AE5001,AD5001,AE5001)</f>
        <v>Archers, Berserker, Giant Snowball, Goblin Demolisher, Goblin Hut, Graveyard, Knight, Poison</v>
      </c>
      <c r="AG5001" s="5" t="str">
        <f aca="false">IF(AD5001&lt;AE5001,AE5001,AD5001)</f>
        <v>Boss Bandit, Executioner, Freeze, Giant Snowball, Hunter, Ram Rider, Ronin, Skeletons</v>
      </c>
      <c r="AH5001" s="5" t="str">
        <f aca="false">IF(AD5001=AF5001,AA5001,IF(AA5001="Win","Loss",IF(AA5001="Loss","Win","Draw")))</f>
        <v>Win</v>
      </c>
      <c r="AI5001" s="5" t="s">
        <v>102</v>
      </c>
    </row>
    <row r="5002" customFormat="false" ht="15" hidden="false" customHeight="true" outlineLevel="0" collapsed="false">
      <c r="A5002" s="6" t="s">
        <v>8910</v>
      </c>
      <c r="B5002" s="5" t="n">
        <v>1</v>
      </c>
      <c r="C5002" s="6" t="s">
        <v>365</v>
      </c>
      <c r="D5002" s="5" t="s">
        <v>366</v>
      </c>
      <c r="E5002" s="5" t="s">
        <v>613</v>
      </c>
      <c r="F5002" s="5" t="s">
        <v>614</v>
      </c>
      <c r="G5002" s="5" t="s">
        <v>8911</v>
      </c>
      <c r="H5002" s="5" t="s">
        <v>715</v>
      </c>
      <c r="I5002" s="5" t="s">
        <v>92</v>
      </c>
      <c r="J5002" s="5" t="s">
        <v>91</v>
      </c>
      <c r="K5002" s="5" t="s">
        <v>90</v>
      </c>
      <c r="L5002" s="5" t="s">
        <v>96</v>
      </c>
      <c r="M5002" s="5" t="s">
        <v>93</v>
      </c>
      <c r="N5002" s="5" t="s">
        <v>94</v>
      </c>
      <c r="O5002" s="5" t="s">
        <v>97</v>
      </c>
      <c r="P5002" s="5" t="s">
        <v>150</v>
      </c>
      <c r="Q5002" s="5" t="s">
        <v>152</v>
      </c>
      <c r="R5002" s="5" t="s">
        <v>151</v>
      </c>
      <c r="S5002" s="5" t="s">
        <v>82</v>
      </c>
      <c r="T5002" s="5" t="s">
        <v>85</v>
      </c>
      <c r="U5002" s="5" t="s">
        <v>153</v>
      </c>
      <c r="V5002" s="5" t="s">
        <v>89</v>
      </c>
      <c r="W5002" s="5" t="s">
        <v>126</v>
      </c>
      <c r="X5002" s="5" t="s">
        <v>150</v>
      </c>
      <c r="Y5002" s="5" t="n">
        <v>0</v>
      </c>
      <c r="Z5002" s="5" t="n">
        <v>1</v>
      </c>
      <c r="AA5002" s="5" t="str">
        <f aca="false">IF(Y5002&gt;Z5002,"Win",IF(Y5002&lt;Z5002,"Loss","Draw"))</f>
        <v>Loss</v>
      </c>
      <c r="AB5002" s="5" t="s">
        <v>98</v>
      </c>
      <c r="AC5002" s="5" t="s">
        <v>99</v>
      </c>
      <c r="AD5002" s="5" t="s">
        <v>1275</v>
      </c>
      <c r="AE5002" s="5" t="s">
        <v>155</v>
      </c>
      <c r="AF5002" s="5" t="str">
        <f aca="false">IF(AD5002&lt;AE5002,AD5002,AE5002)</f>
        <v>Baby Dragon, Cannon, Electro Spirit, Lightning, Mighty Miner, Royal Hogs, Skeletons, The Log</v>
      </c>
      <c r="AG5002" s="5" t="str">
        <f aca="false">IF(AD5002&lt;AE5002,AE5002,AD5002)</f>
        <v>Electro Spirit, Fireball, Goblins, Minions, Mortar, Rascals, Ronin, Skeleton Barrel</v>
      </c>
      <c r="AH5002" s="5" t="str">
        <f aca="false">IF(AD5002=AF5002,AA5002,IF(AA5002="Win","Loss",IF(AA5002="Loss","Win","Draw")))</f>
        <v>Win</v>
      </c>
      <c r="AI5002" s="5" t="s">
        <v>297</v>
      </c>
    </row>
    <row r="5003" customFormat="false" ht="15" hidden="false" customHeight="true" outlineLevel="0" collapsed="false">
      <c r="A5003" s="6" t="s">
        <v>8910</v>
      </c>
      <c r="B5003" s="5" t="n">
        <v>2</v>
      </c>
      <c r="C5003" s="6" t="s">
        <v>365</v>
      </c>
      <c r="D5003" s="5" t="s">
        <v>366</v>
      </c>
      <c r="E5003" s="5" t="s">
        <v>613</v>
      </c>
      <c r="F5003" s="5" t="s">
        <v>614</v>
      </c>
      <c r="G5003" s="5" t="s">
        <v>5082</v>
      </c>
      <c r="H5003" s="5" t="s">
        <v>163</v>
      </c>
      <c r="I5003" s="5" t="s">
        <v>233</v>
      </c>
      <c r="J5003" s="5" t="s">
        <v>202</v>
      </c>
      <c r="K5003" s="5" t="s">
        <v>201</v>
      </c>
      <c r="L5003" s="5" t="s">
        <v>111</v>
      </c>
      <c r="M5003" s="5" t="s">
        <v>88</v>
      </c>
      <c r="N5003" s="5" t="s">
        <v>157</v>
      </c>
      <c r="O5003" s="5" t="s">
        <v>89</v>
      </c>
      <c r="P5003" s="5" t="s">
        <v>234</v>
      </c>
      <c r="Q5003" s="5" t="s">
        <v>203</v>
      </c>
      <c r="R5003" s="5" t="s">
        <v>202</v>
      </c>
      <c r="S5003" s="5" t="s">
        <v>201</v>
      </c>
      <c r="T5003" s="5" t="s">
        <v>118</v>
      </c>
      <c r="U5003" s="5" t="s">
        <v>157</v>
      </c>
      <c r="V5003" s="5" t="s">
        <v>204</v>
      </c>
      <c r="W5003" s="5" t="s">
        <v>88</v>
      </c>
      <c r="X5003" s="5" t="s">
        <v>234</v>
      </c>
      <c r="Y5003" s="5" t="n">
        <v>0</v>
      </c>
      <c r="Z5003" s="5" t="n">
        <v>1</v>
      </c>
      <c r="AA5003" s="5" t="str">
        <f aca="false">IF(Y5003&gt;Z5003,"Win",IF(Y5003&lt;Z5003,"Loss","Draw"))</f>
        <v>Loss</v>
      </c>
      <c r="AB5003" s="5" t="s">
        <v>98</v>
      </c>
      <c r="AC5003" s="5" t="s">
        <v>99</v>
      </c>
      <c r="AD5003" s="5" t="s">
        <v>1858</v>
      </c>
      <c r="AE5003" s="5" t="s">
        <v>668</v>
      </c>
      <c r="AF5003" s="5" t="str">
        <f aca="false">IF(AD5003&lt;AE5003,AD5003,AE5003)</f>
        <v>Bats, Berserker, Bomb Tower, Fire Spirit, Magic Archer, Miner, The Log, Wall Breakers</v>
      </c>
      <c r="AG5003" s="5" t="str">
        <f aca="false">IF(AD5003&lt;AE5003,AE5003,AD5003)</f>
        <v>Berserker, Bomb Tower, Fire Spirit, Goblin Barrel, Ice Spirit, Magic Archer, Royal Delivery, Wall Breakers</v>
      </c>
      <c r="AH5003" s="5" t="str">
        <f aca="false">IF(AD5003=AF5003,AA5003,IF(AA5003="Win","Loss",IF(AA5003="Loss","Win","Draw")))</f>
        <v>Loss</v>
      </c>
      <c r="AI5003" s="5" t="s">
        <v>297</v>
      </c>
    </row>
    <row r="5004" customFormat="false" ht="15" hidden="false" customHeight="true" outlineLevel="0" collapsed="false">
      <c r="A5004" s="6" t="s">
        <v>8910</v>
      </c>
      <c r="B5004" s="5" t="n">
        <v>3</v>
      </c>
      <c r="C5004" s="6" t="s">
        <v>365</v>
      </c>
      <c r="D5004" s="5" t="s">
        <v>366</v>
      </c>
      <c r="E5004" s="5" t="s">
        <v>613</v>
      </c>
      <c r="F5004" s="5" t="s">
        <v>614</v>
      </c>
      <c r="G5004" s="5" t="s">
        <v>5083</v>
      </c>
      <c r="H5004" s="5" t="s">
        <v>163</v>
      </c>
      <c r="I5004" s="5" t="s">
        <v>203</v>
      </c>
      <c r="J5004" s="5" t="s">
        <v>151</v>
      </c>
      <c r="K5004" s="5" t="s">
        <v>159</v>
      </c>
      <c r="L5004" s="5" t="s">
        <v>126</v>
      </c>
      <c r="M5004" s="5" t="s">
        <v>118</v>
      </c>
      <c r="N5004" s="5" t="s">
        <v>204</v>
      </c>
      <c r="O5004" s="5" t="s">
        <v>87</v>
      </c>
      <c r="P5004" s="5" t="s">
        <v>242</v>
      </c>
      <c r="Q5004" s="5" t="s">
        <v>124</v>
      </c>
      <c r="R5004" s="5" t="s">
        <v>83</v>
      </c>
      <c r="S5004" s="5" t="s">
        <v>95</v>
      </c>
      <c r="T5004" s="5" t="s">
        <v>93</v>
      </c>
      <c r="U5004" s="5" t="s">
        <v>142</v>
      </c>
      <c r="V5004" s="5" t="s">
        <v>173</v>
      </c>
      <c r="W5004" s="5" t="s">
        <v>143</v>
      </c>
      <c r="X5004" s="5" t="s">
        <v>165</v>
      </c>
      <c r="Y5004" s="5" t="n">
        <v>0</v>
      </c>
      <c r="Z5004" s="5" t="n">
        <v>1</v>
      </c>
      <c r="AA5004" s="5" t="str">
        <f aca="false">IF(Y5004&gt;Z5004,"Win",IF(Y5004&lt;Z5004,"Loss","Draw"))</f>
        <v>Loss</v>
      </c>
      <c r="AB5004" s="5" t="s">
        <v>98</v>
      </c>
      <c r="AC5004" s="5" t="s">
        <v>99</v>
      </c>
      <c r="AD5004" s="5" t="s">
        <v>5085</v>
      </c>
      <c r="AE5004" s="5" t="s">
        <v>5084</v>
      </c>
      <c r="AF5004" s="5" t="str">
        <f aca="false">IF(AD5004&lt;AE5004,AD5004,AE5004)</f>
        <v>Barbarian Barrel, Fireball, Heal Spirit, Hog Rider, Monk, Royal Ghost, Three Musketeers, Zappies</v>
      </c>
      <c r="AG5004" s="5" t="str">
        <f aca="false">IF(AD5004&lt;AE5004,AE5004,AD5004)</f>
        <v>Bomber, Dart Goblin, Goblin Barrel, Ice Spirit, Mighty Miner, Royal Delivery, Skeletons, Tesla</v>
      </c>
      <c r="AH5004" s="5" t="str">
        <f aca="false">IF(AD5004=AF5004,AA5004,IF(AA5004="Win","Loss",IF(AA5004="Loss","Win","Draw")))</f>
        <v>Win</v>
      </c>
      <c r="AI5004" s="5" t="s">
        <v>297</v>
      </c>
    </row>
    <row r="5005" customFormat="false" ht="15" hidden="false" customHeight="true" outlineLevel="0" collapsed="false">
      <c r="A5005" s="8" t="s">
        <v>8912</v>
      </c>
      <c r="B5005" s="7" t="n">
        <v>1</v>
      </c>
      <c r="C5005" s="8" t="s">
        <v>365</v>
      </c>
      <c r="D5005" s="7" t="s">
        <v>366</v>
      </c>
      <c r="E5005" s="7" t="s">
        <v>613</v>
      </c>
      <c r="F5005" s="7" t="s">
        <v>614</v>
      </c>
      <c r="G5005" s="7" t="s">
        <v>5087</v>
      </c>
      <c r="H5005" s="7" t="s">
        <v>163</v>
      </c>
      <c r="I5005" s="7" t="s">
        <v>114</v>
      </c>
      <c r="J5005" s="7" t="s">
        <v>241</v>
      </c>
      <c r="K5005" s="7" t="s">
        <v>87</v>
      </c>
      <c r="L5005" s="7" t="s">
        <v>137</v>
      </c>
      <c r="M5005" s="7" t="s">
        <v>116</v>
      </c>
      <c r="N5005" s="7" t="s">
        <v>126</v>
      </c>
      <c r="O5005" s="7" t="s">
        <v>157</v>
      </c>
      <c r="P5005" s="7" t="s">
        <v>242</v>
      </c>
      <c r="Q5005" s="7" t="s">
        <v>233</v>
      </c>
      <c r="R5005" s="7" t="s">
        <v>202</v>
      </c>
      <c r="S5005" s="7" t="s">
        <v>201</v>
      </c>
      <c r="T5005" s="7" t="s">
        <v>111</v>
      </c>
      <c r="U5005" s="7" t="s">
        <v>126</v>
      </c>
      <c r="V5005" s="7" t="s">
        <v>157</v>
      </c>
      <c r="W5005" s="7" t="s">
        <v>89</v>
      </c>
      <c r="X5005" s="7" t="s">
        <v>234</v>
      </c>
      <c r="Y5005" s="7" t="n">
        <v>0</v>
      </c>
      <c r="Z5005" s="7" t="n">
        <v>1</v>
      </c>
      <c r="AA5005" s="7" t="str">
        <f aca="false">IF(Y5005&gt;Z5005,"Win",IF(Y5005&lt;Z5005,"Loss","Draw"))</f>
        <v>Loss</v>
      </c>
      <c r="AB5005" s="7" t="s">
        <v>99</v>
      </c>
      <c r="AC5005" s="7" t="s">
        <v>99</v>
      </c>
      <c r="AD5005" s="7" t="s">
        <v>243</v>
      </c>
      <c r="AE5005" s="7" t="s">
        <v>415</v>
      </c>
      <c r="AF5005" s="7" t="str">
        <f aca="false">IF(AD5005&lt;AE5005,AD5005,AE5005)</f>
        <v>Bats, Bomb Tower, Fire Spirit, Magic Archer, Miner, Skeletons, The Log, Wall Breakers</v>
      </c>
      <c r="AG5005" s="7" t="str">
        <f aca="false">IF(AD5005&lt;AE5005,AE5005,AD5005)</f>
        <v>Bomber, Fire Spirit, Giant Snowball, Goblin Drill, Knight, Poison, Skeletons, Tesla</v>
      </c>
      <c r="AH5005" s="7" t="str">
        <f aca="false">IF(AD5005=AF5005,AA5005,IF(AA5005="Win","Loss",IF(AA5005="Loss","Win","Draw")))</f>
        <v>Win</v>
      </c>
      <c r="AI5005" s="7" t="s">
        <v>297</v>
      </c>
    </row>
    <row r="5006" customFormat="false" ht="15" hidden="false" customHeight="true" outlineLevel="0" collapsed="false">
      <c r="A5006" s="8" t="s">
        <v>8912</v>
      </c>
      <c r="B5006" s="7" t="n">
        <v>2</v>
      </c>
      <c r="C5006" s="8" t="s">
        <v>365</v>
      </c>
      <c r="D5006" s="7" t="s">
        <v>366</v>
      </c>
      <c r="E5006" s="7" t="s">
        <v>613</v>
      </c>
      <c r="F5006" s="7" t="s">
        <v>614</v>
      </c>
      <c r="G5006" s="7" t="s">
        <v>5088</v>
      </c>
      <c r="H5006" s="7" t="s">
        <v>163</v>
      </c>
      <c r="I5006" s="7" t="s">
        <v>185</v>
      </c>
      <c r="J5006" s="7" t="s">
        <v>128</v>
      </c>
      <c r="K5006" s="7" t="s">
        <v>284</v>
      </c>
      <c r="L5006" s="7" t="s">
        <v>115</v>
      </c>
      <c r="M5006" s="7" t="s">
        <v>158</v>
      </c>
      <c r="N5006" s="7" t="s">
        <v>187</v>
      </c>
      <c r="O5006" s="7" t="s">
        <v>173</v>
      </c>
      <c r="P5006" s="7" t="s">
        <v>785</v>
      </c>
      <c r="Q5006" s="7" t="s">
        <v>84</v>
      </c>
      <c r="R5006" s="7" t="s">
        <v>241</v>
      </c>
      <c r="S5006" s="7" t="s">
        <v>87</v>
      </c>
      <c r="T5006" s="7" t="s">
        <v>93</v>
      </c>
      <c r="U5006" s="7" t="s">
        <v>455</v>
      </c>
      <c r="V5006" s="7" t="s">
        <v>88</v>
      </c>
      <c r="W5006" s="7" t="s">
        <v>95</v>
      </c>
      <c r="X5006" s="7" t="s">
        <v>150</v>
      </c>
      <c r="Y5006" s="7" t="n">
        <v>0</v>
      </c>
      <c r="Z5006" s="7" t="n">
        <v>1</v>
      </c>
      <c r="AA5006" s="7" t="str">
        <f aca="false">IF(Y5006&gt;Z5006,"Win",IF(Y5006&lt;Z5006,"Loss","Draw"))</f>
        <v>Loss</v>
      </c>
      <c r="AB5006" s="7" t="s">
        <v>99</v>
      </c>
      <c r="AC5006" s="7" t="s">
        <v>99</v>
      </c>
      <c r="AD5006" s="7" t="s">
        <v>787</v>
      </c>
      <c r="AE5006" s="7" t="s">
        <v>5089</v>
      </c>
      <c r="AF5006" s="7" t="str">
        <f aca="false">IF(AD5006&lt;AE5006,AD5006,AE5006)</f>
        <v>Archers, Barbarian Barrel, Berserker, Electro Spirit, Fireball, Knight, Tesla, X-Bow</v>
      </c>
      <c r="AG5006" s="7" t="str">
        <f aca="false">IF(AD5006&lt;AE5006,AE5006,AD5006)</f>
        <v>Bowler, Executioner, Freeze, Golden Knight, Graveyard, Inferno Dragon, Tornado, Zappies</v>
      </c>
      <c r="AH5006" s="7" t="str">
        <f aca="false">IF(AD5006=AF5006,AA5006,IF(AA5006="Win","Loss",IF(AA5006="Loss","Win","Draw")))</f>
        <v>Win</v>
      </c>
      <c r="AI5006" s="7" t="s">
        <v>297</v>
      </c>
    </row>
    <row r="5007" customFormat="false" ht="15" hidden="false" customHeight="true" outlineLevel="0" collapsed="false">
      <c r="A5007" s="8" t="s">
        <v>8912</v>
      </c>
      <c r="B5007" s="7" t="n">
        <v>3</v>
      </c>
      <c r="C5007" s="8" t="s">
        <v>365</v>
      </c>
      <c r="D5007" s="7" t="s">
        <v>366</v>
      </c>
      <c r="E5007" s="7" t="s">
        <v>613</v>
      </c>
      <c r="F5007" s="7" t="s">
        <v>614</v>
      </c>
      <c r="G5007" s="7" t="s">
        <v>5090</v>
      </c>
      <c r="H5007" s="7" t="s">
        <v>715</v>
      </c>
      <c r="I5007" s="7" t="s">
        <v>203</v>
      </c>
      <c r="J5007" s="7" t="s">
        <v>202</v>
      </c>
      <c r="K5007" s="7" t="s">
        <v>201</v>
      </c>
      <c r="L5007" s="7" t="s">
        <v>88</v>
      </c>
      <c r="M5007" s="7" t="s">
        <v>118</v>
      </c>
      <c r="N5007" s="7" t="s">
        <v>150</v>
      </c>
      <c r="O5007" s="7" t="s">
        <v>204</v>
      </c>
      <c r="P5007" s="7" t="s">
        <v>234</v>
      </c>
      <c r="Q5007" s="7" t="s">
        <v>114</v>
      </c>
      <c r="R5007" s="7" t="s">
        <v>158</v>
      </c>
      <c r="S5007" s="7" t="s">
        <v>113</v>
      </c>
      <c r="T5007" s="7" t="s">
        <v>115</v>
      </c>
      <c r="U5007" s="7" t="s">
        <v>130</v>
      </c>
      <c r="V5007" s="7" t="s">
        <v>173</v>
      </c>
      <c r="W5007" s="7" t="s">
        <v>91</v>
      </c>
      <c r="X5007" s="7" t="s">
        <v>447</v>
      </c>
      <c r="Y5007" s="7" t="n">
        <v>1</v>
      </c>
      <c r="Z5007" s="7" t="n">
        <v>0</v>
      </c>
      <c r="AA5007" s="7" t="str">
        <f aca="false">IF(Y5007&gt;Z5007,"Win",IF(Y5007&lt;Z5007,"Loss","Draw"))</f>
        <v>Win</v>
      </c>
      <c r="AB5007" s="7" t="s">
        <v>99</v>
      </c>
      <c r="AC5007" s="7" t="s">
        <v>99</v>
      </c>
      <c r="AD5007" s="7" t="s">
        <v>1870</v>
      </c>
      <c r="AE5007" s="7" t="s">
        <v>5091</v>
      </c>
      <c r="AF5007" s="7" t="str">
        <f aca="false">IF(AD5007&lt;AE5007,AD5007,AE5007)</f>
        <v>Arrows, Bowler, Furnace, Giant, Giant Snowball, Goblins, Graveyard, Zappies</v>
      </c>
      <c r="AG5007" s="7" t="str">
        <f aca="false">IF(AD5007&lt;AE5007,AE5007,AD5007)</f>
        <v>Berserker, Bomb Tower, Electro Spirit, Goblin Barrel, Ice Spirit, Magic Archer, Royal Delivery, Wall Breakers</v>
      </c>
      <c r="AH5007" s="7" t="str">
        <f aca="false">IF(AD5007=AF5007,AA5007,IF(AA5007="Win","Loss",IF(AA5007="Loss","Win","Draw")))</f>
        <v>Loss</v>
      </c>
      <c r="AI5007" s="7" t="s">
        <v>297</v>
      </c>
    </row>
    <row r="5008" customFormat="false" ht="15" hidden="false" customHeight="true" outlineLevel="0" collapsed="false">
      <c r="A5008" s="8" t="s">
        <v>8913</v>
      </c>
      <c r="B5008" s="7" t="n">
        <v>1</v>
      </c>
      <c r="C5008" s="8" t="s">
        <v>365</v>
      </c>
      <c r="D5008" s="7" t="s">
        <v>366</v>
      </c>
      <c r="E5008" s="7" t="s">
        <v>613</v>
      </c>
      <c r="F5008" s="7" t="s">
        <v>614</v>
      </c>
      <c r="G5008" s="7" t="s">
        <v>5093</v>
      </c>
      <c r="H5008" s="7" t="s">
        <v>163</v>
      </c>
      <c r="I5008" s="7" t="s">
        <v>107</v>
      </c>
      <c r="J5008" s="7" t="s">
        <v>128</v>
      </c>
      <c r="K5008" s="7" t="s">
        <v>152</v>
      </c>
      <c r="L5008" s="7" t="s">
        <v>95</v>
      </c>
      <c r="M5008" s="7" t="s">
        <v>307</v>
      </c>
      <c r="N5008" s="7" t="s">
        <v>306</v>
      </c>
      <c r="O5008" s="7" t="s">
        <v>85</v>
      </c>
      <c r="P5008" s="7" t="s">
        <v>187</v>
      </c>
      <c r="Q5008" s="7" t="s">
        <v>124</v>
      </c>
      <c r="R5008" s="7" t="s">
        <v>123</v>
      </c>
      <c r="S5008" s="7" t="s">
        <v>90</v>
      </c>
      <c r="T5008" s="7" t="s">
        <v>85</v>
      </c>
      <c r="U5008" s="7" t="s">
        <v>125</v>
      </c>
      <c r="V5008" s="7" t="s">
        <v>96</v>
      </c>
      <c r="W5008" s="7" t="s">
        <v>95</v>
      </c>
      <c r="X5008" s="7" t="s">
        <v>126</v>
      </c>
      <c r="Y5008" s="7" t="n">
        <v>0</v>
      </c>
      <c r="Z5008" s="7" t="n">
        <v>1</v>
      </c>
      <c r="AA5008" s="7" t="str">
        <f aca="false">IF(Y5008&gt;Z5008,"Win",IF(Y5008&lt;Z5008,"Loss","Draw"))</f>
        <v>Loss</v>
      </c>
      <c r="AB5008" s="7" t="s">
        <v>99</v>
      </c>
      <c r="AC5008" s="7" t="s">
        <v>99</v>
      </c>
      <c r="AD5008" s="7" t="s">
        <v>603</v>
      </c>
      <c r="AE5008" s="7" t="s">
        <v>134</v>
      </c>
      <c r="AF5008" s="7" t="str">
        <f aca="false">IF(AD5008&lt;AE5008,AD5008,AE5008)</f>
        <v>Baby Dragon, Barbarian Barrel, Goblin Cage, Golden Knight, Golem, Ice Wizard, Lightning, Tornado</v>
      </c>
      <c r="AG5008" s="7" t="str">
        <f aca="false">IF(AD5008&lt;AE5008,AE5008,AD5008)</f>
        <v>Barbarian Barrel, Cannon Cart, Goblinstein, Lightning, Minions, Mortar, Royal Ghost, Skeletons</v>
      </c>
      <c r="AH5008" s="7" t="str">
        <f aca="false">IF(AD5008=AF5008,AA5008,IF(AA5008="Win","Loss",IF(AA5008="Loss","Win","Draw")))</f>
        <v>Loss</v>
      </c>
      <c r="AI5008" s="7" t="s">
        <v>297</v>
      </c>
    </row>
    <row r="5009" customFormat="false" ht="15" hidden="false" customHeight="true" outlineLevel="0" collapsed="false">
      <c r="A5009" s="8" t="s">
        <v>8913</v>
      </c>
      <c r="B5009" s="7" t="n">
        <v>2</v>
      </c>
      <c r="C5009" s="8" t="s">
        <v>365</v>
      </c>
      <c r="D5009" s="7" t="s">
        <v>366</v>
      </c>
      <c r="E5009" s="7" t="s">
        <v>613</v>
      </c>
      <c r="F5009" s="7" t="s">
        <v>614</v>
      </c>
      <c r="G5009" s="7" t="s">
        <v>5094</v>
      </c>
      <c r="H5009" s="7" t="s">
        <v>715</v>
      </c>
      <c r="I5009" s="7" t="s">
        <v>201</v>
      </c>
      <c r="J5009" s="7" t="s">
        <v>202</v>
      </c>
      <c r="K5009" s="7" t="s">
        <v>203</v>
      </c>
      <c r="L5009" s="7" t="s">
        <v>157</v>
      </c>
      <c r="M5009" s="7" t="s">
        <v>118</v>
      </c>
      <c r="N5009" s="7" t="s">
        <v>88</v>
      </c>
      <c r="O5009" s="7" t="s">
        <v>87</v>
      </c>
      <c r="P5009" s="7" t="s">
        <v>204</v>
      </c>
      <c r="Q5009" s="7" t="s">
        <v>82</v>
      </c>
      <c r="R5009" s="7" t="s">
        <v>202</v>
      </c>
      <c r="S5009" s="7" t="s">
        <v>87</v>
      </c>
      <c r="T5009" s="7" t="s">
        <v>88</v>
      </c>
      <c r="U5009" s="7" t="s">
        <v>89</v>
      </c>
      <c r="V5009" s="7" t="s">
        <v>97</v>
      </c>
      <c r="W5009" s="7" t="s">
        <v>118</v>
      </c>
      <c r="X5009" s="7" t="s">
        <v>93</v>
      </c>
      <c r="Y5009" s="7" t="n">
        <v>0</v>
      </c>
      <c r="Z5009" s="7" t="n">
        <v>1</v>
      </c>
      <c r="AA5009" s="7" t="str">
        <f aca="false">IF(Y5009&gt;Z5009,"Win",IF(Y5009&lt;Z5009,"Loss","Draw"))</f>
        <v>Loss</v>
      </c>
      <c r="AB5009" s="7" t="s">
        <v>99</v>
      </c>
      <c r="AC5009" s="7" t="s">
        <v>99</v>
      </c>
      <c r="AD5009" s="7" t="s">
        <v>206</v>
      </c>
      <c r="AE5009" s="7" t="s">
        <v>5095</v>
      </c>
      <c r="AF5009" s="7" t="str">
        <f aca="false">IF(AD5009&lt;AE5009,AD5009,AE5009)</f>
        <v>Berserker, Fire Spirit, Goblin Barrel, Ice Spirit, Magic Archer, Royal Delivery, Tesla, Wall Breakers</v>
      </c>
      <c r="AG5009" s="7" t="str">
        <f aca="false">IF(AD5009&lt;AE5009,AE5009,AD5009)</f>
        <v>Berserker, Fireball, Ice Spirit, Magic Archer, Ronin, Royal Hogs, Tesla, The Log</v>
      </c>
      <c r="AH5009" s="7" t="str">
        <f aca="false">IF(AD5009=AF5009,AA5009,IF(AA5009="Win","Loss",IF(AA5009="Loss","Win","Draw")))</f>
        <v>Loss</v>
      </c>
      <c r="AI5009" s="7" t="s">
        <v>297</v>
      </c>
    </row>
    <row r="5010" customFormat="false" ht="15" hidden="false" customHeight="true" outlineLevel="0" collapsed="false">
      <c r="A5010" s="8" t="s">
        <v>8913</v>
      </c>
      <c r="B5010" s="7" t="n">
        <v>3</v>
      </c>
      <c r="C5010" s="8" t="s">
        <v>365</v>
      </c>
      <c r="D5010" s="7" t="s">
        <v>366</v>
      </c>
      <c r="E5010" s="7" t="s">
        <v>613</v>
      </c>
      <c r="F5010" s="7" t="s">
        <v>614</v>
      </c>
      <c r="G5010" s="7" t="s">
        <v>5096</v>
      </c>
      <c r="H5010" s="7" t="s">
        <v>715</v>
      </c>
      <c r="I5010" s="7" t="s">
        <v>127</v>
      </c>
      <c r="J5010" s="7" t="s">
        <v>219</v>
      </c>
      <c r="K5010" s="7" t="s">
        <v>141</v>
      </c>
      <c r="L5010" s="7" t="s">
        <v>117</v>
      </c>
      <c r="M5010" s="7" t="s">
        <v>173</v>
      </c>
      <c r="N5010" s="7" t="s">
        <v>133</v>
      </c>
      <c r="O5010" s="7" t="s">
        <v>124</v>
      </c>
      <c r="P5010" s="7" t="s">
        <v>130</v>
      </c>
      <c r="Q5010" s="7" t="s">
        <v>114</v>
      </c>
      <c r="R5010" s="7" t="s">
        <v>108</v>
      </c>
      <c r="S5010" s="7" t="s">
        <v>84</v>
      </c>
      <c r="T5010" s="7" t="s">
        <v>173</v>
      </c>
      <c r="U5010" s="7" t="s">
        <v>116</v>
      </c>
      <c r="V5010" s="7" t="s">
        <v>119</v>
      </c>
      <c r="W5010" s="7" t="s">
        <v>115</v>
      </c>
      <c r="X5010" s="7" t="s">
        <v>157</v>
      </c>
      <c r="Y5010" s="7" t="n">
        <v>1</v>
      </c>
      <c r="Z5010" s="7" t="n">
        <v>0</v>
      </c>
      <c r="AA5010" s="7" t="str">
        <f aca="false">IF(Y5010&gt;Z5010,"Win",IF(Y5010&lt;Z5010,"Loss","Draw"))</f>
        <v>Win</v>
      </c>
      <c r="AB5010" s="7" t="s">
        <v>99</v>
      </c>
      <c r="AC5010" s="7" t="s">
        <v>99</v>
      </c>
      <c r="AD5010" s="7" t="s">
        <v>5098</v>
      </c>
      <c r="AE5010" s="7" t="s">
        <v>5097</v>
      </c>
      <c r="AF5010" s="7" t="str">
        <f aca="false">IF(AD5010&lt;AE5010,AD5010,AE5010)</f>
        <v>Archers, Dark Prince, Fire Spirit, Giant Snowball, Goblin Hut, Graveyard, Poison, Zappies</v>
      </c>
      <c r="AG5010" s="7" t="str">
        <f aca="false">IF(AD5010&lt;AE5010,AE5010,AD5010)</f>
        <v>Arrows, Battle Ram, Giant Skeleton, Lumberjack, Mother Witch, Royal Ghost, Wizard, Zappies</v>
      </c>
      <c r="AH5010" s="7" t="str">
        <f aca="false">IF(AD5010=AF5010,AA5010,IF(AA5010="Win","Loss",IF(AA5010="Loss","Win","Draw")))</f>
        <v>Loss</v>
      </c>
      <c r="AI5010" s="7" t="s">
        <v>297</v>
      </c>
    </row>
    <row r="5011" customFormat="false" ht="15" hidden="false" customHeight="true" outlineLevel="0" collapsed="false">
      <c r="A5011" s="8" t="s">
        <v>8914</v>
      </c>
      <c r="B5011" s="7" t="n">
        <v>1</v>
      </c>
      <c r="C5011" s="8" t="s">
        <v>365</v>
      </c>
      <c r="D5011" s="7" t="s">
        <v>366</v>
      </c>
      <c r="E5011" s="7" t="s">
        <v>613</v>
      </c>
      <c r="F5011" s="7" t="s">
        <v>614</v>
      </c>
      <c r="G5011" s="7" t="s">
        <v>5100</v>
      </c>
      <c r="H5011" s="7" t="s">
        <v>715</v>
      </c>
      <c r="I5011" s="7" t="s">
        <v>124</v>
      </c>
      <c r="J5011" s="7" t="s">
        <v>123</v>
      </c>
      <c r="K5011" s="7" t="s">
        <v>90</v>
      </c>
      <c r="L5011" s="7" t="s">
        <v>85</v>
      </c>
      <c r="M5011" s="7" t="s">
        <v>125</v>
      </c>
      <c r="N5011" s="7" t="s">
        <v>96</v>
      </c>
      <c r="O5011" s="7" t="s">
        <v>95</v>
      </c>
      <c r="P5011" s="7" t="s">
        <v>126</v>
      </c>
      <c r="Q5011" s="7" t="s">
        <v>107</v>
      </c>
      <c r="R5011" s="7" t="s">
        <v>95</v>
      </c>
      <c r="S5011" s="7" t="s">
        <v>141</v>
      </c>
      <c r="T5011" s="7" t="s">
        <v>177</v>
      </c>
      <c r="U5011" s="7" t="s">
        <v>93</v>
      </c>
      <c r="V5011" s="7" t="s">
        <v>178</v>
      </c>
      <c r="W5011" s="7" t="s">
        <v>143</v>
      </c>
      <c r="X5011" s="7" t="s">
        <v>150</v>
      </c>
      <c r="Y5011" s="7" t="n">
        <v>1</v>
      </c>
      <c r="Z5011" s="7" t="n">
        <v>0</v>
      </c>
      <c r="AA5011" s="7" t="str">
        <f aca="false">IF(Y5011&gt;Z5011,"Win",IF(Y5011&lt;Z5011,"Loss","Draw"))</f>
        <v>Win</v>
      </c>
      <c r="AB5011" s="7" t="s">
        <v>99</v>
      </c>
      <c r="AC5011" s="7" t="s">
        <v>99</v>
      </c>
      <c r="AD5011" s="7" t="s">
        <v>134</v>
      </c>
      <c r="AE5011" s="7" t="s">
        <v>180</v>
      </c>
      <c r="AF5011" s="7" t="str">
        <f aca="false">IF(AD5011&lt;AE5011,AD5011,AE5011)</f>
        <v>Barbarian Barrel, Cannon Cart, Goblinstein, Lightning, Minions, Mortar, Royal Ghost, Skeletons</v>
      </c>
      <c r="AG5011" s="7" t="str">
        <f aca="false">IF(AD5011&lt;AE5011,AE5011,AD5011)</f>
        <v>Barbarian Barrel, Electro Spirit, Fireball, Goblin Cage, Heal Spirit, Lumberjack, Phoenix, Royal Giant</v>
      </c>
      <c r="AH5011" s="7" t="str">
        <f aca="false">IF(AD5011=AF5011,AA5011,IF(AA5011="Win","Loss",IF(AA5011="Loss","Win","Draw")))</f>
        <v>Win</v>
      </c>
      <c r="AI5011" s="7" t="s">
        <v>297</v>
      </c>
    </row>
    <row r="5012" customFormat="false" ht="15" hidden="false" customHeight="true" outlineLevel="0" collapsed="false">
      <c r="A5012" s="8" t="s">
        <v>8914</v>
      </c>
      <c r="B5012" s="7" t="n">
        <v>2</v>
      </c>
      <c r="C5012" s="8" t="s">
        <v>365</v>
      </c>
      <c r="D5012" s="7" t="s">
        <v>366</v>
      </c>
      <c r="E5012" s="7" t="s">
        <v>613</v>
      </c>
      <c r="F5012" s="7" t="s">
        <v>614</v>
      </c>
      <c r="G5012" s="7" t="s">
        <v>5102</v>
      </c>
      <c r="H5012" s="7" t="s">
        <v>715</v>
      </c>
      <c r="I5012" s="7" t="s">
        <v>177</v>
      </c>
      <c r="J5012" s="7" t="s">
        <v>83</v>
      </c>
      <c r="K5012" s="7" t="s">
        <v>219</v>
      </c>
      <c r="L5012" s="7" t="s">
        <v>93</v>
      </c>
      <c r="M5012" s="7" t="s">
        <v>89</v>
      </c>
      <c r="N5012" s="7" t="s">
        <v>215</v>
      </c>
      <c r="O5012" s="7" t="s">
        <v>173</v>
      </c>
      <c r="P5012" s="7" t="s">
        <v>188</v>
      </c>
      <c r="Q5012" s="7" t="s">
        <v>84</v>
      </c>
      <c r="R5012" s="7" t="s">
        <v>158</v>
      </c>
      <c r="S5012" s="7" t="s">
        <v>114</v>
      </c>
      <c r="T5012" s="7" t="s">
        <v>97</v>
      </c>
      <c r="U5012" s="7" t="s">
        <v>115</v>
      </c>
      <c r="V5012" s="7" t="s">
        <v>447</v>
      </c>
      <c r="W5012" s="7" t="s">
        <v>130</v>
      </c>
      <c r="X5012" s="7" t="s">
        <v>96</v>
      </c>
      <c r="Y5012" s="7" t="n">
        <v>2</v>
      </c>
      <c r="Z5012" s="7" t="n">
        <v>0</v>
      </c>
      <c r="AA5012" s="7" t="str">
        <f aca="false">IF(Y5012&gt;Z5012,"Win",IF(Y5012&lt;Z5012,"Loss","Draw"))</f>
        <v>Win</v>
      </c>
      <c r="AB5012" s="7" t="s">
        <v>99</v>
      </c>
      <c r="AC5012" s="7" t="s">
        <v>99</v>
      </c>
      <c r="AD5012" s="7" t="s">
        <v>316</v>
      </c>
      <c r="AE5012" s="7" t="s">
        <v>1014</v>
      </c>
      <c r="AF5012" s="7" t="str">
        <f aca="false">IF(AD5012&lt;AE5012,AD5012,AE5012)</f>
        <v>Archers, Arrows, Bowler, Giant, Giant Snowball, Graveyard, Minions, Ronin</v>
      </c>
      <c r="AG5012" s="7" t="str">
        <f aca="false">IF(AD5012&lt;AE5012,AE5012,AD5012)</f>
        <v>Fireball, Fisherman, Monk, Royal Giant, The Log, Tombstone, Wizard, Zappies</v>
      </c>
      <c r="AH5012" s="7" t="str">
        <f aca="false">IF(AD5012=AF5012,AA5012,IF(AA5012="Win","Loss",IF(AA5012="Loss","Win","Draw")))</f>
        <v>Loss</v>
      </c>
      <c r="AI5012" s="7" t="s">
        <v>297</v>
      </c>
    </row>
    <row r="5013" customFormat="false" ht="15" hidden="false" customHeight="true" outlineLevel="0" collapsed="false">
      <c r="A5013" s="8" t="s">
        <v>8914</v>
      </c>
      <c r="B5013" s="7" t="n">
        <v>3</v>
      </c>
      <c r="C5013" s="8" t="s">
        <v>365</v>
      </c>
      <c r="D5013" s="7" t="s">
        <v>366</v>
      </c>
      <c r="E5013" s="7" t="s">
        <v>613</v>
      </c>
      <c r="F5013" s="7" t="s">
        <v>614</v>
      </c>
      <c r="G5013" s="7" t="s">
        <v>5103</v>
      </c>
      <c r="H5013" s="7" t="s">
        <v>715</v>
      </c>
      <c r="I5013" s="7" t="s">
        <v>129</v>
      </c>
      <c r="J5013" s="7" t="s">
        <v>128</v>
      </c>
      <c r="K5013" s="7" t="s">
        <v>127</v>
      </c>
      <c r="L5013" s="7" t="s">
        <v>133</v>
      </c>
      <c r="M5013" s="7" t="s">
        <v>150</v>
      </c>
      <c r="N5013" s="7" t="s">
        <v>130</v>
      </c>
      <c r="O5013" s="7" t="s">
        <v>86</v>
      </c>
      <c r="P5013" s="7" t="s">
        <v>132</v>
      </c>
      <c r="Q5013" s="7" t="s">
        <v>203</v>
      </c>
      <c r="R5013" s="7" t="s">
        <v>202</v>
      </c>
      <c r="S5013" s="7" t="s">
        <v>201</v>
      </c>
      <c r="T5013" s="7" t="s">
        <v>87</v>
      </c>
      <c r="U5013" s="7" t="s">
        <v>157</v>
      </c>
      <c r="V5013" s="7" t="s">
        <v>118</v>
      </c>
      <c r="W5013" s="7" t="s">
        <v>88</v>
      </c>
      <c r="X5013" s="7" t="s">
        <v>204</v>
      </c>
      <c r="Y5013" s="7" t="n">
        <v>3</v>
      </c>
      <c r="Z5013" s="7" t="n">
        <v>0</v>
      </c>
      <c r="AA5013" s="7" t="str">
        <f aca="false">IF(Y5013&gt;Z5013,"Win",IF(Y5013&lt;Z5013,"Loss","Draw"))</f>
        <v>Win</v>
      </c>
      <c r="AB5013" s="7" t="s">
        <v>99</v>
      </c>
      <c r="AC5013" s="7" t="s">
        <v>99</v>
      </c>
      <c r="AD5013" s="7" t="s">
        <v>5104</v>
      </c>
      <c r="AE5013" s="7" t="s">
        <v>206</v>
      </c>
      <c r="AF5013" s="7" t="str">
        <f aca="false">IF(AD5013&lt;AE5013,AD5013,AE5013)</f>
        <v>Arrows, Battle Ram, Electro Spirit, Electro Wizard, Golden Knight, Mega Knight, Mother Witch, Skeleton Dragons</v>
      </c>
      <c r="AG5013" s="7" t="str">
        <f aca="false">IF(AD5013&lt;AE5013,AE5013,AD5013)</f>
        <v>Berserker, Fire Spirit, Goblin Barrel, Ice Spirit, Magic Archer, Royal Delivery, Tesla, Wall Breakers</v>
      </c>
      <c r="AH5013" s="7" t="str">
        <f aca="false">IF(AD5013=AF5013,AA5013,IF(AA5013="Win","Loss",IF(AA5013="Loss","Win","Draw")))</f>
        <v>Win</v>
      </c>
      <c r="AI5013" s="7" t="s">
        <v>297</v>
      </c>
    </row>
    <row r="5014" customFormat="false" ht="15" hidden="false" customHeight="true" outlineLevel="0" collapsed="false">
      <c r="A5014" s="8" t="s">
        <v>8915</v>
      </c>
      <c r="B5014" s="7" t="n">
        <v>1</v>
      </c>
      <c r="C5014" s="8" t="s">
        <v>365</v>
      </c>
      <c r="D5014" s="7" t="s">
        <v>366</v>
      </c>
      <c r="E5014" s="7" t="s">
        <v>613</v>
      </c>
      <c r="F5014" s="7" t="s">
        <v>614</v>
      </c>
      <c r="G5014" s="7" t="s">
        <v>5106</v>
      </c>
      <c r="H5014" s="7" t="s">
        <v>715</v>
      </c>
      <c r="I5014" s="7" t="s">
        <v>84</v>
      </c>
      <c r="J5014" s="7" t="s">
        <v>158</v>
      </c>
      <c r="K5014" s="7" t="s">
        <v>114</v>
      </c>
      <c r="L5014" s="7" t="s">
        <v>130</v>
      </c>
      <c r="M5014" s="7" t="s">
        <v>447</v>
      </c>
      <c r="N5014" s="7" t="s">
        <v>115</v>
      </c>
      <c r="O5014" s="7" t="s">
        <v>126</v>
      </c>
      <c r="P5014" s="7" t="s">
        <v>173</v>
      </c>
      <c r="Q5014" s="7" t="s">
        <v>208</v>
      </c>
      <c r="R5014" s="7" t="s">
        <v>186</v>
      </c>
      <c r="S5014" s="7" t="s">
        <v>109</v>
      </c>
      <c r="T5014" s="7" t="s">
        <v>110</v>
      </c>
      <c r="U5014" s="7" t="s">
        <v>86</v>
      </c>
      <c r="V5014" s="7" t="s">
        <v>188</v>
      </c>
      <c r="W5014" s="7" t="s">
        <v>93</v>
      </c>
      <c r="X5014" s="7" t="s">
        <v>112</v>
      </c>
      <c r="Y5014" s="7" t="n">
        <v>3</v>
      </c>
      <c r="Z5014" s="7" t="n">
        <v>0</v>
      </c>
      <c r="AA5014" s="7" t="str">
        <f aca="false">IF(Y5014&gt;Z5014,"Win",IF(Y5014&lt;Z5014,"Loss","Draw"))</f>
        <v>Win</v>
      </c>
      <c r="AB5014" s="7" t="s">
        <v>99</v>
      </c>
      <c r="AC5014" s="7" t="s">
        <v>99</v>
      </c>
      <c r="AD5014" s="7" t="s">
        <v>1338</v>
      </c>
      <c r="AE5014" s="7" t="s">
        <v>832</v>
      </c>
      <c r="AF5014" s="7" t="str">
        <f aca="false">IF(AD5014&lt;AE5014,AD5014,AE5014)</f>
        <v>Archers, Arrows, Bowler, Giant, Giant Snowball, Graveyard, Skeletons, Zappies</v>
      </c>
      <c r="AG5014" s="7" t="str">
        <f aca="false">IF(AD5014&lt;AE5014,AE5014,AD5014)</f>
        <v>Balloon, Fireball, Lava Hound, Skeleton Dragons, Spirit Empress, Tombstone, Valkyrie, Zap</v>
      </c>
      <c r="AH5014" s="7" t="str">
        <f aca="false">IF(AD5014=AF5014,AA5014,IF(AA5014="Win","Loss",IF(AA5014="Loss","Win","Draw")))</f>
        <v>Win</v>
      </c>
      <c r="AI5014" s="7" t="s">
        <v>297</v>
      </c>
    </row>
    <row r="5015" customFormat="false" ht="15" hidden="false" customHeight="true" outlineLevel="0" collapsed="false">
      <c r="A5015" s="8" t="s">
        <v>8915</v>
      </c>
      <c r="B5015" s="7" t="n">
        <v>2</v>
      </c>
      <c r="C5015" s="8" t="s">
        <v>365</v>
      </c>
      <c r="D5015" s="7" t="s">
        <v>366</v>
      </c>
      <c r="E5015" s="7" t="s">
        <v>613</v>
      </c>
      <c r="F5015" s="7" t="s">
        <v>614</v>
      </c>
      <c r="G5015" s="7" t="s">
        <v>5107</v>
      </c>
      <c r="H5015" s="7" t="s">
        <v>715</v>
      </c>
      <c r="I5015" s="7" t="s">
        <v>82</v>
      </c>
      <c r="J5015" s="7" t="s">
        <v>202</v>
      </c>
      <c r="K5015" s="7" t="s">
        <v>87</v>
      </c>
      <c r="L5015" s="7" t="s">
        <v>85</v>
      </c>
      <c r="M5015" s="7" t="s">
        <v>150</v>
      </c>
      <c r="N5015" s="7" t="s">
        <v>95</v>
      </c>
      <c r="O5015" s="7" t="s">
        <v>97</v>
      </c>
      <c r="P5015" s="7" t="s">
        <v>88</v>
      </c>
      <c r="Q5015" s="7" t="s">
        <v>84</v>
      </c>
      <c r="R5015" s="7" t="s">
        <v>108</v>
      </c>
      <c r="S5015" s="7" t="s">
        <v>82</v>
      </c>
      <c r="T5015" s="7" t="s">
        <v>85</v>
      </c>
      <c r="U5015" s="7" t="s">
        <v>87</v>
      </c>
      <c r="V5015" s="7" t="s">
        <v>95</v>
      </c>
      <c r="W5015" s="7" t="s">
        <v>150</v>
      </c>
      <c r="X5015" s="7" t="s">
        <v>88</v>
      </c>
      <c r="Y5015" s="7" t="n">
        <v>3</v>
      </c>
      <c r="Z5015" s="7" t="n">
        <v>0</v>
      </c>
      <c r="AA5015" s="7" t="str">
        <f aca="false">IF(Y5015&gt;Z5015,"Win",IF(Y5015&lt;Z5015,"Loss","Draw"))</f>
        <v>Win</v>
      </c>
      <c r="AB5015" s="7" t="s">
        <v>99</v>
      </c>
      <c r="AC5015" s="7" t="s">
        <v>99</v>
      </c>
      <c r="AD5015" s="7" t="s">
        <v>5108</v>
      </c>
      <c r="AE5015" s="7" t="s">
        <v>2956</v>
      </c>
      <c r="AF5015" s="7" t="str">
        <f aca="false">IF(AD5015&lt;AE5015,AD5015,AE5015)</f>
        <v>Archers, Barbarian Barrel, Berserker, Dark Prince, Electro Spirit, Lightning, Royal Hogs, Tesla</v>
      </c>
      <c r="AG5015" s="7" t="str">
        <f aca="false">IF(AD5015&lt;AE5015,AE5015,AD5015)</f>
        <v>Barbarian Barrel, Berserker, Electro Spirit, Lightning, Magic Archer, Ronin, Royal Hogs, Tesla</v>
      </c>
      <c r="AH5015" s="7" t="str">
        <f aca="false">IF(AD5015=AF5015,AA5015,IF(AA5015="Win","Loss",IF(AA5015="Loss","Win","Draw")))</f>
        <v>Loss</v>
      </c>
      <c r="AI5015" s="7" t="s">
        <v>297</v>
      </c>
    </row>
    <row r="5016" customFormat="false" ht="15" hidden="false" customHeight="true" outlineLevel="0" collapsed="false">
      <c r="A5016" s="8" t="s">
        <v>8915</v>
      </c>
      <c r="B5016" s="7" t="n">
        <v>3</v>
      </c>
      <c r="C5016" s="8" t="s">
        <v>365</v>
      </c>
      <c r="D5016" s="7" t="s">
        <v>366</v>
      </c>
      <c r="E5016" s="7" t="s">
        <v>613</v>
      </c>
      <c r="F5016" s="7" t="s">
        <v>614</v>
      </c>
      <c r="G5016" s="7" t="s">
        <v>5109</v>
      </c>
      <c r="H5016" s="7" t="s">
        <v>715</v>
      </c>
      <c r="I5016" s="7" t="s">
        <v>185</v>
      </c>
      <c r="J5016" s="7" t="s">
        <v>186</v>
      </c>
      <c r="K5016" s="7" t="s">
        <v>109</v>
      </c>
      <c r="L5016" s="7" t="s">
        <v>86</v>
      </c>
      <c r="M5016" s="7" t="s">
        <v>117</v>
      </c>
      <c r="N5016" s="7" t="s">
        <v>111</v>
      </c>
      <c r="O5016" s="7" t="s">
        <v>187</v>
      </c>
      <c r="P5016" s="7" t="s">
        <v>188</v>
      </c>
      <c r="Q5016" s="7" t="s">
        <v>114</v>
      </c>
      <c r="R5016" s="7" t="s">
        <v>241</v>
      </c>
      <c r="S5016" s="7" t="s">
        <v>113</v>
      </c>
      <c r="T5016" s="7" t="s">
        <v>234</v>
      </c>
      <c r="U5016" s="7" t="s">
        <v>116</v>
      </c>
      <c r="V5016" s="7" t="s">
        <v>137</v>
      </c>
      <c r="W5016" s="7" t="s">
        <v>157</v>
      </c>
      <c r="X5016" s="7" t="s">
        <v>193</v>
      </c>
      <c r="Y5016" s="7" t="n">
        <v>0</v>
      </c>
      <c r="Z5016" s="7" t="n">
        <v>1</v>
      </c>
      <c r="AA5016" s="7" t="str">
        <f aca="false">IF(Y5016&gt;Z5016,"Win",IF(Y5016&lt;Z5016,"Loss","Draw"))</f>
        <v>Loss</v>
      </c>
      <c r="AB5016" s="7" t="s">
        <v>99</v>
      </c>
      <c r="AC5016" s="7" t="s">
        <v>99</v>
      </c>
      <c r="AD5016" s="7" t="s">
        <v>813</v>
      </c>
      <c r="AE5016" s="7" t="s">
        <v>5110</v>
      </c>
      <c r="AF5016" s="7" t="str">
        <f aca="false">IF(AD5016&lt;AE5016,AD5016,AE5016)</f>
        <v>Balloon, Executioner, Giant Skeleton, Miner, Skeleton Dragons, Tombstone, Tornado, Zap</v>
      </c>
      <c r="AG5016" s="7" t="str">
        <f aca="false">IF(AD5016&lt;AE5016,AE5016,AD5016)</f>
        <v>Bomb Tower, Fire Spirit, Furnace, Giant Snowball, Goblin Drill, Guards, Knight, Poison</v>
      </c>
      <c r="AH5016" s="7" t="str">
        <f aca="false">IF(AD5016=AF5016,AA5016,IF(AA5016="Win","Loss",IF(AA5016="Loss","Win","Draw")))</f>
        <v>Loss</v>
      </c>
      <c r="AI5016" s="7" t="s">
        <v>297</v>
      </c>
    </row>
    <row r="5017" customFormat="false" ht="15" hidden="false" customHeight="true" outlineLevel="0" collapsed="false">
      <c r="A5017" s="8" t="s">
        <v>8916</v>
      </c>
      <c r="B5017" s="7" t="n">
        <v>1</v>
      </c>
      <c r="C5017" s="8" t="s">
        <v>365</v>
      </c>
      <c r="D5017" s="7" t="s">
        <v>366</v>
      </c>
      <c r="E5017" s="7" t="s">
        <v>613</v>
      </c>
      <c r="F5017" s="7" t="s">
        <v>614</v>
      </c>
      <c r="G5017" s="7" t="s">
        <v>5112</v>
      </c>
      <c r="H5017" s="7" t="s">
        <v>163</v>
      </c>
      <c r="I5017" s="7" t="s">
        <v>87</v>
      </c>
      <c r="J5017" s="7" t="s">
        <v>95</v>
      </c>
      <c r="K5017" s="7" t="s">
        <v>113</v>
      </c>
      <c r="L5017" s="7" t="s">
        <v>241</v>
      </c>
      <c r="M5017" s="7" t="s">
        <v>118</v>
      </c>
      <c r="N5017" s="7" t="s">
        <v>116</v>
      </c>
      <c r="O5017" s="7" t="s">
        <v>115</v>
      </c>
      <c r="P5017" s="7" t="s">
        <v>126</v>
      </c>
      <c r="Q5017" s="7" t="s">
        <v>233</v>
      </c>
      <c r="R5017" s="7" t="s">
        <v>202</v>
      </c>
      <c r="S5017" s="7" t="s">
        <v>201</v>
      </c>
      <c r="T5017" s="7" t="s">
        <v>111</v>
      </c>
      <c r="U5017" s="7" t="s">
        <v>126</v>
      </c>
      <c r="V5017" s="7" t="s">
        <v>157</v>
      </c>
      <c r="W5017" s="7" t="s">
        <v>89</v>
      </c>
      <c r="X5017" s="7" t="s">
        <v>234</v>
      </c>
      <c r="Y5017" s="7" t="n">
        <v>1</v>
      </c>
      <c r="Z5017" s="7" t="n">
        <v>0</v>
      </c>
      <c r="AA5017" s="7" t="str">
        <f aca="false">IF(Y5017&gt;Z5017,"Win",IF(Y5017&lt;Z5017,"Loss","Draw"))</f>
        <v>Win</v>
      </c>
      <c r="AB5017" s="7" t="s">
        <v>99</v>
      </c>
      <c r="AC5017" s="7" t="s">
        <v>99</v>
      </c>
      <c r="AD5017" s="7" t="s">
        <v>776</v>
      </c>
      <c r="AE5017" s="7" t="s">
        <v>415</v>
      </c>
      <c r="AF5017" s="7" t="str">
        <f aca="false">IF(AD5017&lt;AE5017,AD5017,AE5017)</f>
        <v>Barbarian Barrel, Furnace, Graveyard, Ice Spirit, Knight, Poison, Skeletons, Tesla</v>
      </c>
      <c r="AG5017" s="7" t="str">
        <f aca="false">IF(AD5017&lt;AE5017,AE5017,AD5017)</f>
        <v>Bats, Bomb Tower, Fire Spirit, Magic Archer, Miner, Skeletons, The Log, Wall Breakers</v>
      </c>
      <c r="AH5017" s="7" t="str">
        <f aca="false">IF(AD5017=AF5017,AA5017,IF(AA5017="Win","Loss",IF(AA5017="Loss","Win","Draw")))</f>
        <v>Win</v>
      </c>
      <c r="AI5017" s="7" t="s">
        <v>297</v>
      </c>
    </row>
    <row r="5018" customFormat="false" ht="15" hidden="false" customHeight="true" outlineLevel="0" collapsed="false">
      <c r="A5018" s="8" t="s">
        <v>8916</v>
      </c>
      <c r="B5018" s="7" t="n">
        <v>2</v>
      </c>
      <c r="C5018" s="8" t="s">
        <v>365</v>
      </c>
      <c r="D5018" s="7" t="s">
        <v>366</v>
      </c>
      <c r="E5018" s="7" t="s">
        <v>613</v>
      </c>
      <c r="F5018" s="7" t="s">
        <v>614</v>
      </c>
      <c r="G5018" s="7" t="s">
        <v>5113</v>
      </c>
      <c r="H5018" s="7" t="s">
        <v>715</v>
      </c>
      <c r="I5018" s="7" t="s">
        <v>114</v>
      </c>
      <c r="J5018" s="7" t="s">
        <v>91</v>
      </c>
      <c r="K5018" s="7" t="s">
        <v>137</v>
      </c>
      <c r="L5018" s="7" t="s">
        <v>157</v>
      </c>
      <c r="M5018" s="7" t="s">
        <v>153</v>
      </c>
      <c r="N5018" s="7" t="s">
        <v>249</v>
      </c>
      <c r="O5018" s="7" t="s">
        <v>97</v>
      </c>
      <c r="P5018" s="7" t="s">
        <v>242</v>
      </c>
      <c r="Q5018" s="7" t="s">
        <v>153</v>
      </c>
      <c r="R5018" s="7" t="s">
        <v>83</v>
      </c>
      <c r="S5018" s="7" t="s">
        <v>407</v>
      </c>
      <c r="T5018" s="7" t="s">
        <v>165</v>
      </c>
      <c r="U5018" s="7" t="s">
        <v>95</v>
      </c>
      <c r="V5018" s="7" t="s">
        <v>150</v>
      </c>
      <c r="W5018" s="7" t="s">
        <v>85</v>
      </c>
      <c r="X5018" s="7" t="s">
        <v>91</v>
      </c>
      <c r="Y5018" s="7" t="n">
        <v>0</v>
      </c>
      <c r="Z5018" s="7" t="n">
        <v>1</v>
      </c>
      <c r="AA5018" s="7" t="str">
        <f aca="false">IF(Y5018&gt;Z5018,"Win",IF(Y5018&lt;Z5018,"Loss","Draw"))</f>
        <v>Loss</v>
      </c>
      <c r="AB5018" s="7" t="s">
        <v>99</v>
      </c>
      <c r="AC5018" s="7" t="s">
        <v>99</v>
      </c>
      <c r="AD5018" s="7" t="s">
        <v>5115</v>
      </c>
      <c r="AE5018" s="7" t="s">
        <v>5114</v>
      </c>
      <c r="AF5018" s="7" t="str">
        <f aca="false">IF(AD5018&lt;AE5018,AD5018,AE5018)</f>
        <v>Barbarian Barrel, Cannon, Electro Spirit, Firecracker, Goblins, Hog Rider, Lightning, Monk</v>
      </c>
      <c r="AG5018" s="7" t="str">
        <f aca="false">IF(AD5018&lt;AE5018,AE5018,AD5018)</f>
        <v>Bomber, Cannon, Fire Spirit, Giant Snowball, Goblin Drill, Goblins, Rocket, Ronin</v>
      </c>
      <c r="AH5018" s="7" t="str">
        <f aca="false">IF(AD5018=AF5018,AA5018,IF(AA5018="Win","Loss",IF(AA5018="Loss","Win","Draw")))</f>
        <v>Win</v>
      </c>
      <c r="AI5018" s="7" t="s">
        <v>297</v>
      </c>
    </row>
    <row r="5019" customFormat="false" ht="15" hidden="false" customHeight="true" outlineLevel="0" collapsed="false">
      <c r="A5019" s="8" t="s">
        <v>8916</v>
      </c>
      <c r="B5019" s="7" t="n">
        <v>3</v>
      </c>
      <c r="C5019" s="8" t="s">
        <v>365</v>
      </c>
      <c r="D5019" s="7" t="s">
        <v>366</v>
      </c>
      <c r="E5019" s="7" t="s">
        <v>613</v>
      </c>
      <c r="F5019" s="7" t="s">
        <v>614</v>
      </c>
      <c r="G5019" s="7" t="s">
        <v>5116</v>
      </c>
      <c r="H5019" s="7" t="s">
        <v>715</v>
      </c>
      <c r="I5019" s="7" t="s">
        <v>107</v>
      </c>
      <c r="J5019" s="7" t="s">
        <v>219</v>
      </c>
      <c r="K5019" s="7" t="s">
        <v>83</v>
      </c>
      <c r="L5019" s="7" t="s">
        <v>85</v>
      </c>
      <c r="M5019" s="7" t="s">
        <v>89</v>
      </c>
      <c r="N5019" s="7" t="s">
        <v>165</v>
      </c>
      <c r="O5019" s="7" t="s">
        <v>150</v>
      </c>
      <c r="P5019" s="7" t="s">
        <v>88</v>
      </c>
      <c r="Q5019" s="7" t="s">
        <v>87</v>
      </c>
      <c r="R5019" s="7" t="s">
        <v>337</v>
      </c>
      <c r="S5019" s="7" t="s">
        <v>114</v>
      </c>
      <c r="T5019" s="7" t="s">
        <v>88</v>
      </c>
      <c r="U5019" s="7" t="s">
        <v>403</v>
      </c>
      <c r="V5019" s="7" t="s">
        <v>130</v>
      </c>
      <c r="W5019" s="7" t="s">
        <v>137</v>
      </c>
      <c r="X5019" s="7" t="s">
        <v>118</v>
      </c>
      <c r="Y5019" s="7" t="n">
        <v>1</v>
      </c>
      <c r="Z5019" s="7" t="n">
        <v>0</v>
      </c>
      <c r="AA5019" s="7" t="str">
        <f aca="false">IF(Y5019&gt;Z5019,"Win",IF(Y5019&lt;Z5019,"Loss","Draw"))</f>
        <v>Win</v>
      </c>
      <c r="AB5019" s="7" t="s">
        <v>99</v>
      </c>
      <c r="AC5019" s="7" t="s">
        <v>99</v>
      </c>
      <c r="AD5019" s="7" t="s">
        <v>5118</v>
      </c>
      <c r="AE5019" s="7" t="s">
        <v>5117</v>
      </c>
      <c r="AF5019" s="7" t="str">
        <f aca="false">IF(AD5019&lt;AE5019,AD5019,AE5019)</f>
        <v>Arrows, Berserker, Boss Bandit, Giant Snowball, Goblin Drill, Ice Spirit, Spear Goblins, Tesla</v>
      </c>
      <c r="AG5019" s="7" t="str">
        <f aca="false">IF(AD5019&lt;AE5019,AE5019,AD5019)</f>
        <v>Berserker, Electro Spirit, Goblin Cage, Hog Rider, Lightning, Monk, The Log, Wizard</v>
      </c>
      <c r="AH5019" s="7" t="str">
        <f aca="false">IF(AD5019=AF5019,AA5019,IF(AA5019="Win","Loss",IF(AA5019="Loss","Win","Draw")))</f>
        <v>Loss</v>
      </c>
      <c r="AI5019" s="7" t="s">
        <v>297</v>
      </c>
    </row>
    <row r="5020" customFormat="false" ht="15" hidden="false" customHeight="true" outlineLevel="0" collapsed="false">
      <c r="A5020" s="8" t="s">
        <v>8917</v>
      </c>
      <c r="B5020" s="7" t="n">
        <v>1</v>
      </c>
      <c r="C5020" s="8" t="s">
        <v>365</v>
      </c>
      <c r="D5020" s="7" t="s">
        <v>366</v>
      </c>
      <c r="E5020" s="7" t="s">
        <v>613</v>
      </c>
      <c r="F5020" s="7" t="s">
        <v>614</v>
      </c>
      <c r="G5020" s="7" t="s">
        <v>5120</v>
      </c>
      <c r="H5020" s="7" t="s">
        <v>163</v>
      </c>
      <c r="I5020" s="7" t="s">
        <v>84</v>
      </c>
      <c r="J5020" s="7" t="s">
        <v>158</v>
      </c>
      <c r="K5020" s="7" t="s">
        <v>114</v>
      </c>
      <c r="L5020" s="7" t="s">
        <v>130</v>
      </c>
      <c r="M5020" s="7" t="s">
        <v>447</v>
      </c>
      <c r="N5020" s="7" t="s">
        <v>115</v>
      </c>
      <c r="O5020" s="7" t="s">
        <v>126</v>
      </c>
      <c r="P5020" s="7" t="s">
        <v>173</v>
      </c>
      <c r="Q5020" s="7" t="s">
        <v>177</v>
      </c>
      <c r="R5020" s="7" t="s">
        <v>83</v>
      </c>
      <c r="S5020" s="7" t="s">
        <v>188</v>
      </c>
      <c r="T5020" s="7" t="s">
        <v>133</v>
      </c>
      <c r="U5020" s="7" t="s">
        <v>86</v>
      </c>
      <c r="V5020" s="7" t="s">
        <v>89</v>
      </c>
      <c r="W5020" s="7" t="s">
        <v>93</v>
      </c>
      <c r="X5020" s="7" t="s">
        <v>215</v>
      </c>
      <c r="Y5020" s="7" t="n">
        <v>0</v>
      </c>
      <c r="Z5020" s="7" t="n">
        <v>1</v>
      </c>
      <c r="AA5020" s="7" t="str">
        <f aca="false">IF(Y5020&gt;Z5020,"Win",IF(Y5020&lt;Z5020,"Loss","Draw"))</f>
        <v>Loss</v>
      </c>
      <c r="AB5020" s="7" t="s">
        <v>99</v>
      </c>
      <c r="AC5020" s="7" t="s">
        <v>99</v>
      </c>
      <c r="AD5020" s="7" t="s">
        <v>1338</v>
      </c>
      <c r="AE5020" s="7" t="s">
        <v>494</v>
      </c>
      <c r="AF5020" s="7" t="str">
        <f aca="false">IF(AD5020&lt;AE5020,AD5020,AE5020)</f>
        <v>Archers, Arrows, Bowler, Giant, Giant Snowball, Graveyard, Skeletons, Zappies</v>
      </c>
      <c r="AG5020" s="7" t="str">
        <f aca="false">IF(AD5020&lt;AE5020,AE5020,AD5020)</f>
        <v>Fireball, Fisherman, Monk, Mother Witch, Royal Giant, Skeleton Dragons, The Log, Tombstone</v>
      </c>
      <c r="AH5020" s="7" t="str">
        <f aca="false">IF(AD5020=AF5020,AA5020,IF(AA5020="Win","Loss",IF(AA5020="Loss","Win","Draw")))</f>
        <v>Loss</v>
      </c>
      <c r="AI5020" s="7" t="s">
        <v>297</v>
      </c>
    </row>
    <row r="5021" customFormat="false" ht="15" hidden="false" customHeight="true" outlineLevel="0" collapsed="false">
      <c r="A5021" s="8" t="s">
        <v>8917</v>
      </c>
      <c r="B5021" s="7" t="n">
        <v>2</v>
      </c>
      <c r="C5021" s="8" t="s">
        <v>365</v>
      </c>
      <c r="D5021" s="7" t="s">
        <v>366</v>
      </c>
      <c r="E5021" s="7" t="s">
        <v>613</v>
      </c>
      <c r="F5021" s="7" t="s">
        <v>614</v>
      </c>
      <c r="G5021" s="7" t="s">
        <v>5121</v>
      </c>
      <c r="H5021" s="7" t="s">
        <v>163</v>
      </c>
      <c r="I5021" s="7" t="s">
        <v>107</v>
      </c>
      <c r="J5021" s="7" t="s">
        <v>108</v>
      </c>
      <c r="K5021" s="7" t="s">
        <v>109</v>
      </c>
      <c r="L5021" s="7" t="s">
        <v>110</v>
      </c>
      <c r="M5021" s="7" t="s">
        <v>112</v>
      </c>
      <c r="N5021" s="7" t="s">
        <v>93</v>
      </c>
      <c r="O5021" s="7" t="s">
        <v>111</v>
      </c>
      <c r="P5021" s="7" t="s">
        <v>86</v>
      </c>
      <c r="Q5021" s="7" t="s">
        <v>152</v>
      </c>
      <c r="R5021" s="7" t="s">
        <v>108</v>
      </c>
      <c r="S5021" s="7" t="s">
        <v>82</v>
      </c>
      <c r="T5021" s="7" t="s">
        <v>153</v>
      </c>
      <c r="U5021" s="7" t="s">
        <v>150</v>
      </c>
      <c r="V5021" s="7" t="s">
        <v>204</v>
      </c>
      <c r="W5021" s="7" t="s">
        <v>126</v>
      </c>
      <c r="X5021" s="7" t="s">
        <v>85</v>
      </c>
      <c r="Y5021" s="7" t="n">
        <v>0</v>
      </c>
      <c r="Z5021" s="7" t="n">
        <v>1</v>
      </c>
      <c r="AA5021" s="7" t="str">
        <f aca="false">IF(Y5021&gt;Z5021,"Win",IF(Y5021&lt;Z5021,"Loss","Draw"))</f>
        <v>Loss</v>
      </c>
      <c r="AB5021" s="7" t="s">
        <v>99</v>
      </c>
      <c r="AC5021" s="7" t="s">
        <v>99</v>
      </c>
      <c r="AD5021" s="7" t="s">
        <v>120</v>
      </c>
      <c r="AE5021" s="7" t="s">
        <v>5122</v>
      </c>
      <c r="AF5021" s="7" t="str">
        <f aca="false">IF(AD5021&lt;AE5021,AD5021,AE5021)</f>
        <v>Baby Dragon, Cannon, Dark Prince, Electro Spirit, Lightning, Royal Delivery, Royal Hogs, Skeletons</v>
      </c>
      <c r="AG5021" s="7" t="str">
        <f aca="false">IF(AD5021&lt;AE5021,AE5021,AD5021)</f>
        <v>Dark Prince, Fireball, Goblin Cage, Lava Hound, Miner, Skeleton Dragons, Spirit Empress, Zap</v>
      </c>
      <c r="AH5021" s="7" t="str">
        <f aca="false">IF(AD5021=AF5021,AA5021,IF(AA5021="Win","Loss",IF(AA5021="Loss","Win","Draw")))</f>
        <v>Win</v>
      </c>
      <c r="AI5021" s="7" t="s">
        <v>297</v>
      </c>
    </row>
    <row r="5022" customFormat="false" ht="15" hidden="false" customHeight="true" outlineLevel="0" collapsed="false">
      <c r="A5022" s="8" t="s">
        <v>8917</v>
      </c>
      <c r="B5022" s="7" t="n">
        <v>3</v>
      </c>
      <c r="C5022" s="8" t="s">
        <v>365</v>
      </c>
      <c r="D5022" s="7" t="s">
        <v>366</v>
      </c>
      <c r="E5022" s="7" t="s">
        <v>613</v>
      </c>
      <c r="F5022" s="7" t="s">
        <v>614</v>
      </c>
      <c r="G5022" s="7" t="s">
        <v>5123</v>
      </c>
      <c r="H5022" s="7" t="s">
        <v>163</v>
      </c>
      <c r="I5022" s="7" t="s">
        <v>82</v>
      </c>
      <c r="J5022" s="7" t="s">
        <v>202</v>
      </c>
      <c r="K5022" s="7" t="s">
        <v>87</v>
      </c>
      <c r="L5022" s="7" t="s">
        <v>85</v>
      </c>
      <c r="M5022" s="7" t="s">
        <v>150</v>
      </c>
      <c r="N5022" s="7" t="s">
        <v>95</v>
      </c>
      <c r="O5022" s="7" t="s">
        <v>97</v>
      </c>
      <c r="P5022" s="7" t="s">
        <v>88</v>
      </c>
      <c r="Q5022" s="7" t="s">
        <v>201</v>
      </c>
      <c r="R5022" s="7" t="s">
        <v>202</v>
      </c>
      <c r="S5022" s="7" t="s">
        <v>123</v>
      </c>
      <c r="T5022" s="7" t="s">
        <v>193</v>
      </c>
      <c r="U5022" s="7" t="s">
        <v>234</v>
      </c>
      <c r="V5022" s="7" t="s">
        <v>187</v>
      </c>
      <c r="W5022" s="7" t="s">
        <v>95</v>
      </c>
      <c r="X5022" s="7" t="s">
        <v>111</v>
      </c>
      <c r="Y5022" s="7" t="n">
        <v>0</v>
      </c>
      <c r="Z5022" s="7" t="n">
        <v>1</v>
      </c>
      <c r="AA5022" s="7" t="str">
        <f aca="false">IF(Y5022&gt;Z5022,"Win",IF(Y5022&lt;Z5022,"Loss","Draw"))</f>
        <v>Loss</v>
      </c>
      <c r="AB5022" s="7" t="s">
        <v>99</v>
      </c>
      <c r="AC5022" s="7" t="s">
        <v>99</v>
      </c>
      <c r="AD5022" s="7" t="s">
        <v>5108</v>
      </c>
      <c r="AE5022" s="7" t="s">
        <v>5124</v>
      </c>
      <c r="AF5022" s="7" t="str">
        <f aca="false">IF(AD5022&lt;AE5022,AD5022,AE5022)</f>
        <v>Barbarian Barrel, Berserker, Electro Spirit, Lightning, Magic Archer, Ronin, Royal Hogs, Tesla</v>
      </c>
      <c r="AG5022" s="7" t="str">
        <f aca="false">IF(AD5022&lt;AE5022,AE5022,AD5022)</f>
        <v>Barbarian Barrel, Bomb Tower, Goblinstein, Guards, Magic Archer, Miner, Tornado, Wall Breakers</v>
      </c>
      <c r="AH5022" s="7" t="str">
        <f aca="false">IF(AD5022=AF5022,AA5022,IF(AA5022="Win","Loss",IF(AA5022="Loss","Win","Draw")))</f>
        <v>Loss</v>
      </c>
      <c r="AI5022" s="7" t="s">
        <v>297</v>
      </c>
    </row>
    <row r="5023" customFormat="false" ht="15" hidden="false" customHeight="true" outlineLevel="0" collapsed="false">
      <c r="A5023" s="8" t="s">
        <v>8918</v>
      </c>
      <c r="B5023" s="7" t="n">
        <v>1</v>
      </c>
      <c r="C5023" s="8" t="s">
        <v>365</v>
      </c>
      <c r="D5023" s="7" t="s">
        <v>366</v>
      </c>
      <c r="E5023" s="7" t="s">
        <v>613</v>
      </c>
      <c r="F5023" s="7" t="s">
        <v>614</v>
      </c>
      <c r="G5023" s="7" t="s">
        <v>5126</v>
      </c>
      <c r="H5023" s="7" t="s">
        <v>163</v>
      </c>
      <c r="I5023" s="7" t="s">
        <v>201</v>
      </c>
      <c r="J5023" s="7" t="s">
        <v>202</v>
      </c>
      <c r="K5023" s="7" t="s">
        <v>123</v>
      </c>
      <c r="L5023" s="7" t="s">
        <v>88</v>
      </c>
      <c r="M5023" s="7" t="s">
        <v>234</v>
      </c>
      <c r="N5023" s="7" t="s">
        <v>187</v>
      </c>
      <c r="O5023" s="7" t="s">
        <v>95</v>
      </c>
      <c r="P5023" s="7" t="s">
        <v>111</v>
      </c>
      <c r="Q5023" s="7" t="s">
        <v>84</v>
      </c>
      <c r="R5023" s="7" t="s">
        <v>241</v>
      </c>
      <c r="S5023" s="7" t="s">
        <v>87</v>
      </c>
      <c r="T5023" s="7" t="s">
        <v>93</v>
      </c>
      <c r="U5023" s="7" t="s">
        <v>455</v>
      </c>
      <c r="V5023" s="7" t="s">
        <v>89</v>
      </c>
      <c r="W5023" s="7" t="s">
        <v>150</v>
      </c>
      <c r="X5023" s="7" t="s">
        <v>126</v>
      </c>
      <c r="Y5023" s="7" t="n">
        <v>1</v>
      </c>
      <c r="Z5023" s="7" t="n">
        <v>0</v>
      </c>
      <c r="AA5023" s="7" t="str">
        <f aca="false">IF(Y5023&gt;Z5023,"Win",IF(Y5023&lt;Z5023,"Loss","Draw"))</f>
        <v>Win</v>
      </c>
      <c r="AB5023" s="7" t="s">
        <v>99</v>
      </c>
      <c r="AC5023" s="7" t="s">
        <v>99</v>
      </c>
      <c r="AD5023" s="7" t="s">
        <v>295</v>
      </c>
      <c r="AE5023" s="7" t="s">
        <v>456</v>
      </c>
      <c r="AF5023" s="7" t="str">
        <f aca="false">IF(AD5023&lt;AE5023,AD5023,AE5023)</f>
        <v>Archers, Electro Spirit, Fireball, Knight, Skeletons, Tesla, The Log, X-Bow</v>
      </c>
      <c r="AG5023" s="7" t="str">
        <f aca="false">IF(AD5023&lt;AE5023,AE5023,AD5023)</f>
        <v>Barbarian Barrel, Berserker, Bomb Tower, Goblinstein, Magic Archer, Miner, Tornado, Wall Breakers</v>
      </c>
      <c r="AH5023" s="7" t="str">
        <f aca="false">IF(AD5023=AF5023,AA5023,IF(AA5023="Win","Loss",IF(AA5023="Loss","Win","Draw")))</f>
        <v>Loss</v>
      </c>
      <c r="AI5023" s="7" t="s">
        <v>297</v>
      </c>
    </row>
    <row r="5024" customFormat="false" ht="15" hidden="false" customHeight="true" outlineLevel="0" collapsed="false">
      <c r="A5024" s="8" t="s">
        <v>8918</v>
      </c>
      <c r="B5024" s="7" t="n">
        <v>2</v>
      </c>
      <c r="C5024" s="8" t="s">
        <v>365</v>
      </c>
      <c r="D5024" s="7" t="s">
        <v>366</v>
      </c>
      <c r="E5024" s="7" t="s">
        <v>613</v>
      </c>
      <c r="F5024" s="7" t="s">
        <v>614</v>
      </c>
      <c r="G5024" s="7" t="s">
        <v>5127</v>
      </c>
      <c r="H5024" s="7" t="s">
        <v>715</v>
      </c>
      <c r="I5024" s="7" t="s">
        <v>90</v>
      </c>
      <c r="J5024" s="7" t="s">
        <v>91</v>
      </c>
      <c r="K5024" s="7" t="s">
        <v>92</v>
      </c>
      <c r="L5024" s="7" t="s">
        <v>138</v>
      </c>
      <c r="M5024" s="7" t="s">
        <v>93</v>
      </c>
      <c r="N5024" s="7" t="s">
        <v>150</v>
      </c>
      <c r="O5024" s="7" t="s">
        <v>125</v>
      </c>
      <c r="P5024" s="7" t="s">
        <v>96</v>
      </c>
      <c r="Q5024" s="7" t="s">
        <v>233</v>
      </c>
      <c r="R5024" s="7" t="s">
        <v>202</v>
      </c>
      <c r="S5024" s="7" t="s">
        <v>201</v>
      </c>
      <c r="T5024" s="7" t="s">
        <v>234</v>
      </c>
      <c r="U5024" s="7" t="s">
        <v>204</v>
      </c>
      <c r="V5024" s="7" t="s">
        <v>111</v>
      </c>
      <c r="W5024" s="7" t="s">
        <v>157</v>
      </c>
      <c r="X5024" s="7" t="s">
        <v>88</v>
      </c>
      <c r="Y5024" s="7" t="n">
        <v>0</v>
      </c>
      <c r="Z5024" s="7" t="n">
        <v>1</v>
      </c>
      <c r="AA5024" s="7" t="str">
        <f aca="false">IF(Y5024&gt;Z5024,"Win",IF(Y5024&lt;Z5024,"Loss","Draw"))</f>
        <v>Loss</v>
      </c>
      <c r="AB5024" s="7" t="s">
        <v>99</v>
      </c>
      <c r="AC5024" s="7" t="s">
        <v>99</v>
      </c>
      <c r="AD5024" s="7" t="s">
        <v>5128</v>
      </c>
      <c r="AE5024" s="7" t="s">
        <v>380</v>
      </c>
      <c r="AF5024" s="7" t="str">
        <f aca="false">IF(AD5024&lt;AE5024,AD5024,AE5024)</f>
        <v>Bats, Berserker, Bomb Tower, Fire Spirit, Magic Archer, Miner, Royal Delivery, Wall Breakers</v>
      </c>
      <c r="AG5024" s="7" t="str">
        <f aca="false">IF(AD5024&lt;AE5024,AE5024,AD5024)</f>
        <v>Cannon Cart, Electro Spirit, Fireball, Goblin Demolisher, Goblins, Minions, Mortar, Skeleton Barrel</v>
      </c>
      <c r="AH5024" s="7" t="str">
        <f aca="false">IF(AD5024=AF5024,AA5024,IF(AA5024="Win","Loss",IF(AA5024="Loss","Win","Draw")))</f>
        <v>Win</v>
      </c>
      <c r="AI5024" s="7" t="s">
        <v>297</v>
      </c>
    </row>
    <row r="5025" customFormat="false" ht="15" hidden="false" customHeight="true" outlineLevel="0" collapsed="false">
      <c r="A5025" s="8" t="s">
        <v>8918</v>
      </c>
      <c r="B5025" s="7" t="n">
        <v>3</v>
      </c>
      <c r="C5025" s="8" t="s">
        <v>365</v>
      </c>
      <c r="D5025" s="7" t="s">
        <v>366</v>
      </c>
      <c r="E5025" s="7" t="s">
        <v>613</v>
      </c>
      <c r="F5025" s="7" t="s">
        <v>614</v>
      </c>
      <c r="G5025" s="7" t="s">
        <v>5129</v>
      </c>
      <c r="H5025" s="7" t="s">
        <v>163</v>
      </c>
      <c r="I5025" s="7" t="s">
        <v>82</v>
      </c>
      <c r="J5025" s="7" t="s">
        <v>151</v>
      </c>
      <c r="K5025" s="7" t="s">
        <v>152</v>
      </c>
      <c r="L5025" s="7" t="s">
        <v>85</v>
      </c>
      <c r="M5025" s="7" t="s">
        <v>89</v>
      </c>
      <c r="N5025" s="7" t="s">
        <v>153</v>
      </c>
      <c r="O5025" s="7" t="s">
        <v>126</v>
      </c>
      <c r="P5025" s="7" t="s">
        <v>118</v>
      </c>
      <c r="Q5025" s="7" t="s">
        <v>82</v>
      </c>
      <c r="R5025" s="7" t="s">
        <v>83</v>
      </c>
      <c r="S5025" s="7" t="s">
        <v>152</v>
      </c>
      <c r="T5025" s="7" t="s">
        <v>193</v>
      </c>
      <c r="U5025" s="7" t="s">
        <v>119</v>
      </c>
      <c r="V5025" s="7" t="s">
        <v>95</v>
      </c>
      <c r="W5025" s="7" t="s">
        <v>118</v>
      </c>
      <c r="X5025" s="7" t="s">
        <v>85</v>
      </c>
      <c r="Y5025" s="7" t="n">
        <v>1</v>
      </c>
      <c r="Z5025" s="7" t="n">
        <v>0</v>
      </c>
      <c r="AA5025" s="7" t="str">
        <f aca="false">IF(Y5025&gt;Z5025,"Win",IF(Y5025&lt;Z5025,"Loss","Draw"))</f>
        <v>Win</v>
      </c>
      <c r="AB5025" s="7" t="s">
        <v>99</v>
      </c>
      <c r="AC5025" s="7" t="s">
        <v>99</v>
      </c>
      <c r="AD5025" s="7" t="s">
        <v>1874</v>
      </c>
      <c r="AE5025" s="7" t="s">
        <v>5130</v>
      </c>
      <c r="AF5025" s="7" t="str">
        <f aca="false">IF(AD5025&lt;AE5025,AD5025,AE5025)</f>
        <v>Baby Dragon, Barbarian Barrel, Goblin Hut, Guards, Ice Spirit, Lightning, Monk, Royal Hogs</v>
      </c>
      <c r="AG5025" s="7" t="str">
        <f aca="false">IF(AD5025&lt;AE5025,AE5025,AD5025)</f>
        <v>Baby Dragon, Cannon, Ice Spirit, Lightning, Mighty Miner, Royal Hogs, Skeletons, The Log</v>
      </c>
      <c r="AH5025" s="7" t="str">
        <f aca="false">IF(AD5025=AF5025,AA5025,IF(AA5025="Win","Loss",IF(AA5025="Loss","Win","Draw")))</f>
        <v>Loss</v>
      </c>
      <c r="AI5025" s="7" t="s">
        <v>297</v>
      </c>
    </row>
    <row r="5026" customFormat="false" ht="15" hidden="false" customHeight="true" outlineLevel="0" collapsed="false">
      <c r="A5026" s="8" t="s">
        <v>8919</v>
      </c>
      <c r="B5026" s="7" t="n">
        <v>1</v>
      </c>
      <c r="C5026" s="8" t="s">
        <v>365</v>
      </c>
      <c r="D5026" s="7" t="s">
        <v>366</v>
      </c>
      <c r="E5026" s="7" t="s">
        <v>613</v>
      </c>
      <c r="F5026" s="7" t="s">
        <v>614</v>
      </c>
      <c r="G5026" s="7" t="s">
        <v>5132</v>
      </c>
      <c r="H5026" s="7" t="s">
        <v>715</v>
      </c>
      <c r="I5026" s="7" t="s">
        <v>84</v>
      </c>
      <c r="J5026" s="7" t="s">
        <v>158</v>
      </c>
      <c r="K5026" s="7" t="s">
        <v>114</v>
      </c>
      <c r="L5026" s="7" t="s">
        <v>97</v>
      </c>
      <c r="M5026" s="7" t="s">
        <v>115</v>
      </c>
      <c r="N5026" s="7" t="s">
        <v>447</v>
      </c>
      <c r="O5026" s="7" t="s">
        <v>130</v>
      </c>
      <c r="P5026" s="7" t="s">
        <v>96</v>
      </c>
      <c r="Q5026" s="7" t="s">
        <v>82</v>
      </c>
      <c r="R5026" s="7" t="s">
        <v>194</v>
      </c>
      <c r="S5026" s="7" t="s">
        <v>153</v>
      </c>
      <c r="T5026" s="7" t="s">
        <v>157</v>
      </c>
      <c r="U5026" s="7" t="s">
        <v>204</v>
      </c>
      <c r="V5026" s="7" t="s">
        <v>164</v>
      </c>
      <c r="W5026" s="7" t="s">
        <v>89</v>
      </c>
      <c r="X5026" s="7" t="s">
        <v>126</v>
      </c>
      <c r="Y5026" s="7" t="n">
        <v>0</v>
      </c>
      <c r="Z5026" s="7" t="n">
        <v>1</v>
      </c>
      <c r="AA5026" s="7" t="str">
        <f aca="false">IF(Y5026&gt;Z5026,"Win",IF(Y5026&lt;Z5026,"Loss","Draw"))</f>
        <v>Loss</v>
      </c>
      <c r="AB5026" s="7" t="s">
        <v>99</v>
      </c>
      <c r="AC5026" s="7" t="s">
        <v>99</v>
      </c>
      <c r="AD5026" s="7" t="s">
        <v>1014</v>
      </c>
      <c r="AE5026" s="7" t="s">
        <v>1083</v>
      </c>
      <c r="AF5026" s="7" t="str">
        <f aca="false">IF(AD5026&lt;AE5026,AD5026,AE5026)</f>
        <v>Archer Queen, Cannon, Earthquake, Fire Spirit, Royal Delivery, Royal Hogs, Skeletons, The Log</v>
      </c>
      <c r="AG5026" s="7" t="str">
        <f aca="false">IF(AD5026&lt;AE5026,AE5026,AD5026)</f>
        <v>Archers, Arrows, Bowler, Giant, Giant Snowball, Graveyard, Minions, Ronin</v>
      </c>
      <c r="AH5026" s="7" t="str">
        <f aca="false">IF(AD5026=AF5026,AA5026,IF(AA5026="Win","Loss",IF(AA5026="Loss","Win","Draw")))</f>
        <v>Win</v>
      </c>
      <c r="AI5026" s="7" t="s">
        <v>297</v>
      </c>
    </row>
    <row r="5027" customFormat="false" ht="15" hidden="false" customHeight="true" outlineLevel="0" collapsed="false">
      <c r="A5027" s="8" t="s">
        <v>8919</v>
      </c>
      <c r="B5027" s="7" t="n">
        <v>2</v>
      </c>
      <c r="C5027" s="8" t="s">
        <v>365</v>
      </c>
      <c r="D5027" s="7" t="s">
        <v>366</v>
      </c>
      <c r="E5027" s="7" t="s">
        <v>613</v>
      </c>
      <c r="F5027" s="7" t="s">
        <v>614</v>
      </c>
      <c r="G5027" s="7" t="s">
        <v>5133</v>
      </c>
      <c r="H5027" s="7" t="s">
        <v>163</v>
      </c>
      <c r="I5027" s="7" t="s">
        <v>208</v>
      </c>
      <c r="J5027" s="7" t="s">
        <v>219</v>
      </c>
      <c r="K5027" s="7" t="s">
        <v>126</v>
      </c>
      <c r="L5027" s="7" t="s">
        <v>449</v>
      </c>
      <c r="M5027" s="7" t="s">
        <v>455</v>
      </c>
      <c r="N5027" s="7" t="s">
        <v>157</v>
      </c>
      <c r="O5027" s="7" t="s">
        <v>118</v>
      </c>
      <c r="P5027" s="7" t="s">
        <v>150</v>
      </c>
      <c r="Q5027" s="7" t="s">
        <v>152</v>
      </c>
      <c r="R5027" s="7" t="s">
        <v>108</v>
      </c>
      <c r="S5027" s="7" t="s">
        <v>128</v>
      </c>
      <c r="T5027" s="7" t="s">
        <v>107</v>
      </c>
      <c r="U5027" s="7" t="s">
        <v>85</v>
      </c>
      <c r="V5027" s="7" t="s">
        <v>306</v>
      </c>
      <c r="W5027" s="7" t="s">
        <v>187</v>
      </c>
      <c r="X5027" s="7" t="s">
        <v>95</v>
      </c>
      <c r="Y5027" s="7" t="n">
        <v>1</v>
      </c>
      <c r="Z5027" s="7" t="n">
        <v>0</v>
      </c>
      <c r="AA5027" s="7" t="str">
        <f aca="false">IF(Y5027&gt;Z5027,"Win",IF(Y5027&lt;Z5027,"Loss","Draw"))</f>
        <v>Win</v>
      </c>
      <c r="AB5027" s="7" t="s">
        <v>99</v>
      </c>
      <c r="AC5027" s="7" t="s">
        <v>99</v>
      </c>
      <c r="AD5027" s="7" t="s">
        <v>4412</v>
      </c>
      <c r="AE5027" s="7" t="s">
        <v>551</v>
      </c>
      <c r="AF5027" s="7" t="str">
        <f aca="false">IF(AD5027&lt;AE5027,AD5027,AE5027)</f>
        <v>Baby Dragon, Barbarian Barrel, Dark Prince, Goblin Cage, Golden Knight, Golem, Lightning, Tornado</v>
      </c>
      <c r="AG5027" s="7" t="str">
        <f aca="false">IF(AD5027&lt;AE5027,AE5027,AD5027)</f>
        <v>Electro Spirit, Elixir Collector, Fire Spirit, Ice Spirit, Skeletons, Valkyrie, Wizard, X-Bow</v>
      </c>
      <c r="AH5027" s="7" t="str">
        <f aca="false">IF(AD5027=AF5027,AA5027,IF(AA5027="Win","Loss",IF(AA5027="Loss","Win","Draw")))</f>
        <v>Loss</v>
      </c>
      <c r="AI5027" s="7" t="s">
        <v>297</v>
      </c>
    </row>
    <row r="5028" customFormat="false" ht="15" hidden="false" customHeight="true" outlineLevel="0" collapsed="false">
      <c r="A5028" s="8" t="s">
        <v>8919</v>
      </c>
      <c r="B5028" s="7" t="n">
        <v>3</v>
      </c>
      <c r="C5028" s="8" t="s">
        <v>365</v>
      </c>
      <c r="D5028" s="7" t="s">
        <v>366</v>
      </c>
      <c r="E5028" s="7" t="s">
        <v>613</v>
      </c>
      <c r="F5028" s="7" t="s">
        <v>614</v>
      </c>
      <c r="G5028" s="7" t="s">
        <v>5134</v>
      </c>
      <c r="H5028" s="7" t="s">
        <v>715</v>
      </c>
      <c r="I5028" s="7" t="s">
        <v>82</v>
      </c>
      <c r="J5028" s="7" t="s">
        <v>83</v>
      </c>
      <c r="K5028" s="7" t="s">
        <v>141</v>
      </c>
      <c r="L5028" s="7" t="s">
        <v>89</v>
      </c>
      <c r="M5028" s="7" t="s">
        <v>164</v>
      </c>
      <c r="N5028" s="7" t="s">
        <v>142</v>
      </c>
      <c r="O5028" s="7" t="s">
        <v>143</v>
      </c>
      <c r="P5028" s="7" t="s">
        <v>257</v>
      </c>
      <c r="Q5028" s="7" t="s">
        <v>203</v>
      </c>
      <c r="R5028" s="7" t="s">
        <v>202</v>
      </c>
      <c r="S5028" s="7" t="s">
        <v>201</v>
      </c>
      <c r="T5028" s="7" t="s">
        <v>88</v>
      </c>
      <c r="U5028" s="7" t="s">
        <v>114</v>
      </c>
      <c r="V5028" s="7" t="s">
        <v>87</v>
      </c>
      <c r="W5028" s="7" t="s">
        <v>118</v>
      </c>
      <c r="X5028" s="7" t="s">
        <v>150</v>
      </c>
      <c r="Y5028" s="7" t="n">
        <v>1</v>
      </c>
      <c r="Z5028" s="7" t="n">
        <v>0</v>
      </c>
      <c r="AA5028" s="7" t="str">
        <f aca="false">IF(Y5028&gt;Z5028,"Win",IF(Y5028&lt;Z5028,"Loss","Draw"))</f>
        <v>Win</v>
      </c>
      <c r="AB5028" s="7" t="s">
        <v>99</v>
      </c>
      <c r="AC5028" s="7" t="s">
        <v>99</v>
      </c>
      <c r="AD5028" s="7" t="s">
        <v>5136</v>
      </c>
      <c r="AE5028" s="7" t="s">
        <v>5135</v>
      </c>
      <c r="AF5028" s="7" t="str">
        <f aca="false">IF(AD5028&lt;AE5028,AD5028,AE5028)</f>
        <v>Berserker, Electro Spirit, Giant Snowball, Goblin Barrel, Ice Spirit, Magic Archer, Tesla, Wall Breakers</v>
      </c>
      <c r="AG5028" s="7" t="str">
        <f aca="false">IF(AD5028&lt;AE5028,AE5028,AD5028)</f>
        <v>Earthquake, Heal Spirit, Hunter, Lumberjack, Monk, Royal Hogs, The Log, Three Musketeers</v>
      </c>
      <c r="AH5028" s="7" t="str">
        <f aca="false">IF(AD5028=AF5028,AA5028,IF(AA5028="Win","Loss",IF(AA5028="Loss","Win","Draw")))</f>
        <v>Loss</v>
      </c>
      <c r="AI5028" s="7" t="s">
        <v>297</v>
      </c>
    </row>
    <row r="5029" customFormat="false" ht="15" hidden="false" customHeight="true" outlineLevel="0" collapsed="false">
      <c r="A5029" s="8" t="s">
        <v>8920</v>
      </c>
      <c r="B5029" s="7" t="n">
        <v>1</v>
      </c>
      <c r="C5029" s="8" t="s">
        <v>365</v>
      </c>
      <c r="D5029" s="7" t="s">
        <v>366</v>
      </c>
      <c r="E5029" s="7" t="s">
        <v>613</v>
      </c>
      <c r="F5029" s="7" t="s">
        <v>614</v>
      </c>
      <c r="G5029" s="7" t="s">
        <v>5138</v>
      </c>
      <c r="H5029" s="7" t="s">
        <v>163</v>
      </c>
      <c r="I5029" s="7" t="s">
        <v>84</v>
      </c>
      <c r="J5029" s="7" t="s">
        <v>241</v>
      </c>
      <c r="K5029" s="7" t="s">
        <v>114</v>
      </c>
      <c r="L5029" s="7" t="s">
        <v>118</v>
      </c>
      <c r="M5029" s="7" t="s">
        <v>119</v>
      </c>
      <c r="N5029" s="7" t="s">
        <v>116</v>
      </c>
      <c r="O5029" s="7" t="s">
        <v>115</v>
      </c>
      <c r="P5029" s="7" t="s">
        <v>138</v>
      </c>
      <c r="Q5029" s="7" t="s">
        <v>185</v>
      </c>
      <c r="R5029" s="7" t="s">
        <v>186</v>
      </c>
      <c r="S5029" s="7" t="s">
        <v>241</v>
      </c>
      <c r="T5029" s="7" t="s">
        <v>234</v>
      </c>
      <c r="U5029" s="7" t="s">
        <v>109</v>
      </c>
      <c r="V5029" s="7" t="s">
        <v>187</v>
      </c>
      <c r="W5029" s="7" t="s">
        <v>111</v>
      </c>
      <c r="X5029" s="7" t="s">
        <v>126</v>
      </c>
      <c r="Y5029" s="7" t="n">
        <v>1</v>
      </c>
      <c r="Z5029" s="7" t="n">
        <v>0</v>
      </c>
      <c r="AA5029" s="7" t="str">
        <f aca="false">IF(Y5029&gt;Z5029,"Win",IF(Y5029&lt;Z5029,"Loss","Draw"))</f>
        <v>Win</v>
      </c>
      <c r="AB5029" s="7" t="s">
        <v>99</v>
      </c>
      <c r="AC5029" s="7" t="s">
        <v>99</v>
      </c>
      <c r="AD5029" s="7" t="s">
        <v>1369</v>
      </c>
      <c r="AE5029" s="7" t="s">
        <v>853</v>
      </c>
      <c r="AF5029" s="7" t="str">
        <f aca="false">IF(AD5029&lt;AE5029,AD5029,AE5029)</f>
        <v>Archers, Giant Snowball, Goblin Demolisher, Goblin Hut, Graveyard, Ice Spirit, Knight, Poison</v>
      </c>
      <c r="AG5029" s="7" t="str">
        <f aca="false">IF(AD5029&lt;AE5029,AE5029,AD5029)</f>
        <v>Balloon, Bomb Tower, Executioner, Knight, Miner, Skeletons, Tornado, Zap</v>
      </c>
      <c r="AH5029" s="7" t="str">
        <f aca="false">IF(AD5029=AF5029,AA5029,IF(AA5029="Win","Loss",IF(AA5029="Loss","Win","Draw")))</f>
        <v>Win</v>
      </c>
      <c r="AI5029" s="7" t="s">
        <v>297</v>
      </c>
    </row>
    <row r="5030" customFormat="false" ht="15" hidden="false" customHeight="true" outlineLevel="0" collapsed="false">
      <c r="A5030" s="8" t="s">
        <v>8920</v>
      </c>
      <c r="B5030" s="7" t="n">
        <v>2</v>
      </c>
      <c r="C5030" s="8" t="s">
        <v>365</v>
      </c>
      <c r="D5030" s="7" t="s">
        <v>366</v>
      </c>
      <c r="E5030" s="7" t="s">
        <v>613</v>
      </c>
      <c r="F5030" s="7" t="s">
        <v>614</v>
      </c>
      <c r="G5030" s="7" t="s">
        <v>5139</v>
      </c>
      <c r="H5030" s="7" t="s">
        <v>715</v>
      </c>
      <c r="I5030" s="7" t="s">
        <v>233</v>
      </c>
      <c r="J5030" s="7" t="s">
        <v>202</v>
      </c>
      <c r="K5030" s="7" t="s">
        <v>201</v>
      </c>
      <c r="L5030" s="7" t="s">
        <v>89</v>
      </c>
      <c r="M5030" s="7" t="s">
        <v>111</v>
      </c>
      <c r="N5030" s="7" t="s">
        <v>126</v>
      </c>
      <c r="O5030" s="7" t="s">
        <v>157</v>
      </c>
      <c r="P5030" s="7" t="s">
        <v>234</v>
      </c>
      <c r="Q5030" s="7" t="s">
        <v>107</v>
      </c>
      <c r="R5030" s="7" t="s">
        <v>95</v>
      </c>
      <c r="S5030" s="7" t="s">
        <v>141</v>
      </c>
      <c r="T5030" s="7" t="s">
        <v>177</v>
      </c>
      <c r="U5030" s="7" t="s">
        <v>178</v>
      </c>
      <c r="V5030" s="7" t="s">
        <v>93</v>
      </c>
      <c r="W5030" s="7" t="s">
        <v>150</v>
      </c>
      <c r="X5030" s="7" t="s">
        <v>143</v>
      </c>
      <c r="Y5030" s="7" t="n">
        <v>0</v>
      </c>
      <c r="Z5030" s="7" t="n">
        <v>1</v>
      </c>
      <c r="AA5030" s="7" t="str">
        <f aca="false">IF(Y5030&gt;Z5030,"Win",IF(Y5030&lt;Z5030,"Loss","Draw"))</f>
        <v>Loss</v>
      </c>
      <c r="AB5030" s="7" t="s">
        <v>99</v>
      </c>
      <c r="AC5030" s="7" t="s">
        <v>99</v>
      </c>
      <c r="AD5030" s="7" t="s">
        <v>415</v>
      </c>
      <c r="AE5030" s="7" t="s">
        <v>180</v>
      </c>
      <c r="AF5030" s="7" t="str">
        <f aca="false">IF(AD5030&lt;AE5030,AD5030,AE5030)</f>
        <v>Barbarian Barrel, Electro Spirit, Fireball, Goblin Cage, Heal Spirit, Lumberjack, Phoenix, Royal Giant</v>
      </c>
      <c r="AG5030" s="7" t="str">
        <f aca="false">IF(AD5030&lt;AE5030,AE5030,AD5030)</f>
        <v>Bats, Bomb Tower, Fire Spirit, Magic Archer, Miner, Skeletons, The Log, Wall Breakers</v>
      </c>
      <c r="AH5030" s="7" t="str">
        <f aca="false">IF(AD5030=AF5030,AA5030,IF(AA5030="Win","Loss",IF(AA5030="Loss","Win","Draw")))</f>
        <v>Win</v>
      </c>
      <c r="AI5030" s="7" t="s">
        <v>297</v>
      </c>
    </row>
    <row r="5031" customFormat="false" ht="15" hidden="false" customHeight="true" outlineLevel="0" collapsed="false">
      <c r="A5031" s="8" t="s">
        <v>8920</v>
      </c>
      <c r="B5031" s="7" t="n">
        <v>3</v>
      </c>
      <c r="C5031" s="8" t="s">
        <v>365</v>
      </c>
      <c r="D5031" s="7" t="s">
        <v>366</v>
      </c>
      <c r="E5031" s="7" t="s">
        <v>613</v>
      </c>
      <c r="F5031" s="7" t="s">
        <v>614</v>
      </c>
      <c r="G5031" s="7" t="s">
        <v>5140</v>
      </c>
      <c r="H5031" s="7" t="s">
        <v>715</v>
      </c>
      <c r="I5031" s="7" t="s">
        <v>129</v>
      </c>
      <c r="J5031" s="7" t="s">
        <v>172</v>
      </c>
      <c r="K5031" s="7" t="s">
        <v>153</v>
      </c>
      <c r="L5031" s="7" t="s">
        <v>165</v>
      </c>
      <c r="M5031" s="7" t="s">
        <v>85</v>
      </c>
      <c r="N5031" s="7" t="s">
        <v>95</v>
      </c>
      <c r="O5031" s="7" t="s">
        <v>150</v>
      </c>
      <c r="P5031" s="7" t="s">
        <v>88</v>
      </c>
      <c r="Q5031" s="7" t="s">
        <v>87</v>
      </c>
      <c r="R5031" s="7" t="s">
        <v>202</v>
      </c>
      <c r="S5031" s="7" t="s">
        <v>82</v>
      </c>
      <c r="T5031" s="7" t="s">
        <v>97</v>
      </c>
      <c r="U5031" s="7" t="s">
        <v>85</v>
      </c>
      <c r="V5031" s="7" t="s">
        <v>89</v>
      </c>
      <c r="W5031" s="7" t="s">
        <v>118</v>
      </c>
      <c r="X5031" s="7" t="s">
        <v>88</v>
      </c>
      <c r="Y5031" s="7" t="n">
        <v>0</v>
      </c>
      <c r="Z5031" s="7" t="n">
        <v>1</v>
      </c>
      <c r="AA5031" s="7" t="str">
        <f aca="false">IF(Y5031&gt;Z5031,"Win",IF(Y5031&lt;Z5031,"Loss","Draw"))</f>
        <v>Loss</v>
      </c>
      <c r="AB5031" s="7" t="s">
        <v>99</v>
      </c>
      <c r="AC5031" s="7" t="s">
        <v>99</v>
      </c>
      <c r="AD5031" s="7" t="s">
        <v>5141</v>
      </c>
      <c r="AE5031" s="7" t="s">
        <v>2377</v>
      </c>
      <c r="AF5031" s="7" t="str">
        <f aca="false">IF(AD5031&lt;AE5031,AD5031,AE5031)</f>
        <v>Barbarian Barrel, Berserker, Cannon, Electro Spirit, Hog Rider, Lightning, Mega Knight, Musketeer</v>
      </c>
      <c r="AG5031" s="7" t="str">
        <f aca="false">IF(AD5031&lt;AE5031,AE5031,AD5031)</f>
        <v>Berserker, Ice Spirit, Lightning, Magic Archer, Ronin, Royal Hogs, Tesla, The Log</v>
      </c>
      <c r="AH5031" s="7" t="str">
        <f aca="false">IF(AD5031=AF5031,AA5031,IF(AA5031="Win","Loss",IF(AA5031="Loss","Win","Draw")))</f>
        <v>Loss</v>
      </c>
      <c r="AI5031" s="7" t="s">
        <v>297</v>
      </c>
    </row>
    <row r="5032" customFormat="false" ht="15" hidden="false" customHeight="true" outlineLevel="0" collapsed="false">
      <c r="A5032" s="6" t="s">
        <v>8921</v>
      </c>
      <c r="B5032" s="5" t="n">
        <v>1</v>
      </c>
      <c r="C5032" s="6" t="s">
        <v>2526</v>
      </c>
      <c r="D5032" s="5" t="s">
        <v>2527</v>
      </c>
      <c r="E5032" s="5" t="s">
        <v>4909</v>
      </c>
      <c r="F5032" s="5" t="s">
        <v>4910</v>
      </c>
      <c r="G5032" s="5" t="s">
        <v>8922</v>
      </c>
      <c r="H5032" s="5" t="s">
        <v>163</v>
      </c>
      <c r="I5032" s="5" t="s">
        <v>284</v>
      </c>
      <c r="J5032" s="5" t="s">
        <v>186</v>
      </c>
      <c r="K5032" s="5" t="s">
        <v>208</v>
      </c>
      <c r="L5032" s="5" t="s">
        <v>193</v>
      </c>
      <c r="M5032" s="5" t="s">
        <v>109</v>
      </c>
      <c r="N5032" s="5" t="s">
        <v>86</v>
      </c>
      <c r="O5032" s="5" t="s">
        <v>93</v>
      </c>
      <c r="P5032" s="5" t="s">
        <v>110</v>
      </c>
      <c r="Q5032" s="5" t="s">
        <v>201</v>
      </c>
      <c r="R5032" s="5" t="s">
        <v>202</v>
      </c>
      <c r="S5032" s="5" t="s">
        <v>233</v>
      </c>
      <c r="T5032" s="5" t="s">
        <v>111</v>
      </c>
      <c r="U5032" s="5" t="s">
        <v>157</v>
      </c>
      <c r="V5032" s="5" t="s">
        <v>126</v>
      </c>
      <c r="W5032" s="5" t="s">
        <v>89</v>
      </c>
      <c r="X5032" s="5" t="s">
        <v>234</v>
      </c>
      <c r="Y5032" s="5" t="n">
        <v>1</v>
      </c>
      <c r="Z5032" s="5" t="n">
        <v>0</v>
      </c>
      <c r="AA5032" s="5" t="str">
        <f aca="false">IF(Y5032&gt;Z5032,"Win",IF(Y5032&lt;Z5032,"Loss","Draw"))</f>
        <v>Win</v>
      </c>
      <c r="AB5032" s="5" t="s">
        <v>98</v>
      </c>
      <c r="AC5032" s="5" t="s">
        <v>99</v>
      </c>
      <c r="AD5032" s="5" t="s">
        <v>7300</v>
      </c>
      <c r="AE5032" s="5" t="s">
        <v>415</v>
      </c>
      <c r="AF5032" s="5" t="str">
        <f aca="false">IF(AD5032&lt;AE5032,AD5032,AE5032)</f>
        <v>Balloon, Fireball, Guards, Inferno Dragon, Lava Hound, Skeleton Dragons, Valkyrie, Zap</v>
      </c>
      <c r="AG5032" s="5" t="str">
        <f aca="false">IF(AD5032&lt;AE5032,AE5032,AD5032)</f>
        <v>Bats, Bomb Tower, Fire Spirit, Magic Archer, Miner, Skeletons, The Log, Wall Breakers</v>
      </c>
      <c r="AH5032" s="5" t="str">
        <f aca="false">IF(AD5032=AF5032,AA5032,IF(AA5032="Win","Loss",IF(AA5032="Loss","Win","Draw")))</f>
        <v>Win</v>
      </c>
      <c r="AI5032" s="5" t="s">
        <v>102</v>
      </c>
    </row>
    <row r="5033" customFormat="false" ht="15" hidden="false" customHeight="true" outlineLevel="0" collapsed="false">
      <c r="A5033" s="6" t="s">
        <v>8921</v>
      </c>
      <c r="B5033" s="5" t="n">
        <v>2</v>
      </c>
      <c r="C5033" s="6" t="s">
        <v>2526</v>
      </c>
      <c r="D5033" s="5" t="s">
        <v>2527</v>
      </c>
      <c r="E5033" s="5" t="s">
        <v>4909</v>
      </c>
      <c r="F5033" s="5" t="s">
        <v>4910</v>
      </c>
      <c r="G5033" s="5" t="s">
        <v>8923</v>
      </c>
      <c r="H5033" s="5" t="s">
        <v>163</v>
      </c>
      <c r="I5033" s="5" t="s">
        <v>87</v>
      </c>
      <c r="J5033" s="5" t="s">
        <v>241</v>
      </c>
      <c r="K5033" s="5" t="s">
        <v>113</v>
      </c>
      <c r="L5033" s="5" t="s">
        <v>118</v>
      </c>
      <c r="M5033" s="5" t="s">
        <v>126</v>
      </c>
      <c r="N5033" s="5" t="s">
        <v>95</v>
      </c>
      <c r="O5033" s="5" t="s">
        <v>116</v>
      </c>
      <c r="P5033" s="5" t="s">
        <v>115</v>
      </c>
      <c r="Q5033" s="5" t="s">
        <v>82</v>
      </c>
      <c r="R5033" s="5" t="s">
        <v>95</v>
      </c>
      <c r="S5033" s="5" t="s">
        <v>87</v>
      </c>
      <c r="T5033" s="5" t="s">
        <v>85</v>
      </c>
      <c r="U5033" s="5" t="s">
        <v>86</v>
      </c>
      <c r="V5033" s="5" t="s">
        <v>126</v>
      </c>
      <c r="W5033" s="5" t="s">
        <v>150</v>
      </c>
      <c r="X5033" s="5" t="s">
        <v>97</v>
      </c>
      <c r="Y5033" s="5" t="n">
        <v>1</v>
      </c>
      <c r="Z5033" s="5" t="n">
        <v>0</v>
      </c>
      <c r="AA5033" s="5" t="str">
        <f aca="false">IF(Y5033&gt;Z5033,"Win",IF(Y5033&lt;Z5033,"Loss","Draw"))</f>
        <v>Win</v>
      </c>
      <c r="AB5033" s="5" t="s">
        <v>98</v>
      </c>
      <c r="AC5033" s="5" t="s">
        <v>99</v>
      </c>
      <c r="AD5033" s="5" t="s">
        <v>776</v>
      </c>
      <c r="AE5033" s="5" t="s">
        <v>4017</v>
      </c>
      <c r="AF5033" s="5" t="str">
        <f aca="false">IF(AD5033&lt;AE5033,AD5033,AE5033)</f>
        <v>Barbarian Barrel, Electro Spirit, Lightning, Ronin, Royal Hogs, Skeleton Dragons, Skeletons, Tesla</v>
      </c>
      <c r="AG5033" s="5" t="str">
        <f aca="false">IF(AD5033&lt;AE5033,AE5033,AD5033)</f>
        <v>Barbarian Barrel, Furnace, Graveyard, Ice Spirit, Knight, Poison, Skeletons, Tesla</v>
      </c>
      <c r="AH5033" s="5" t="str">
        <f aca="false">IF(AD5033=AF5033,AA5033,IF(AA5033="Win","Loss",IF(AA5033="Loss","Win","Draw")))</f>
        <v>Loss</v>
      </c>
      <c r="AI5033" s="5" t="s">
        <v>102</v>
      </c>
    </row>
    <row r="5034" customFormat="false" ht="15" hidden="false" customHeight="true" outlineLevel="0" collapsed="false">
      <c r="A5034" s="8" t="s">
        <v>8924</v>
      </c>
      <c r="B5034" s="7" t="n">
        <v>1</v>
      </c>
      <c r="C5034" s="8" t="s">
        <v>2526</v>
      </c>
      <c r="D5034" s="7" t="s">
        <v>2527</v>
      </c>
      <c r="E5034" s="7" t="s">
        <v>4909</v>
      </c>
      <c r="F5034" s="7" t="s">
        <v>4910</v>
      </c>
      <c r="G5034" s="7" t="s">
        <v>8925</v>
      </c>
      <c r="H5034" s="7" t="s">
        <v>163</v>
      </c>
      <c r="I5034" s="7" t="s">
        <v>203</v>
      </c>
      <c r="J5034" s="7" t="s">
        <v>91</v>
      </c>
      <c r="K5034" s="7" t="s">
        <v>208</v>
      </c>
      <c r="L5034" s="7" t="s">
        <v>157</v>
      </c>
      <c r="M5034" s="7" t="s">
        <v>201</v>
      </c>
      <c r="N5034" s="7" t="s">
        <v>118</v>
      </c>
      <c r="O5034" s="7" t="s">
        <v>159</v>
      </c>
      <c r="P5034" s="7" t="s">
        <v>249</v>
      </c>
      <c r="Q5034" s="7" t="s">
        <v>114</v>
      </c>
      <c r="R5034" s="7" t="s">
        <v>241</v>
      </c>
      <c r="S5034" s="7" t="s">
        <v>137</v>
      </c>
      <c r="T5034" s="7" t="s">
        <v>153</v>
      </c>
      <c r="U5034" s="7" t="s">
        <v>157</v>
      </c>
      <c r="V5034" s="7" t="s">
        <v>242</v>
      </c>
      <c r="W5034" s="7" t="s">
        <v>116</v>
      </c>
      <c r="X5034" s="7" t="s">
        <v>126</v>
      </c>
      <c r="Y5034" s="7" t="n">
        <v>1</v>
      </c>
      <c r="Z5034" s="7" t="n">
        <v>0</v>
      </c>
      <c r="AA5034" s="7" t="str">
        <f aca="false">IF(Y5034&gt;Z5034,"Win",IF(Y5034&lt;Z5034,"Loss","Draw"))</f>
        <v>Win</v>
      </c>
      <c r="AB5034" s="7" t="s">
        <v>99</v>
      </c>
      <c r="AC5034" s="7" t="s">
        <v>99</v>
      </c>
      <c r="AD5034" s="7" t="s">
        <v>701</v>
      </c>
      <c r="AE5034" s="7" t="s">
        <v>1635</v>
      </c>
      <c r="AF5034" s="7" t="str">
        <f aca="false">IF(AD5034&lt;AE5034,AD5034,AE5034)</f>
        <v>Bomber, Cannon, Fire Spirit, Giant Snowball, Goblin Drill, Knight, Poison, Skeletons</v>
      </c>
      <c r="AG5034" s="7" t="str">
        <f aca="false">IF(AD5034&lt;AE5034,AE5034,AD5034)</f>
        <v>Dart Goblin, Fire Spirit, Goblin Barrel, Goblins, Ice Spirit, Rocket, Valkyrie, Wall Breakers</v>
      </c>
      <c r="AH5034" s="7" t="str">
        <f aca="false">IF(AD5034=AF5034,AA5034,IF(AA5034="Win","Loss",IF(AA5034="Loss","Win","Draw")))</f>
        <v>Loss</v>
      </c>
      <c r="AI5034" s="7" t="s">
        <v>102</v>
      </c>
    </row>
    <row r="5035" customFormat="false" ht="15" hidden="false" customHeight="true" outlineLevel="0" collapsed="false">
      <c r="A5035" s="8" t="s">
        <v>8924</v>
      </c>
      <c r="B5035" s="7" t="n">
        <v>2</v>
      </c>
      <c r="C5035" s="8" t="s">
        <v>2526</v>
      </c>
      <c r="D5035" s="7" t="s">
        <v>2527</v>
      </c>
      <c r="E5035" s="7" t="s">
        <v>4909</v>
      </c>
      <c r="F5035" s="7" t="s">
        <v>4910</v>
      </c>
      <c r="G5035" s="7" t="s">
        <v>8926</v>
      </c>
      <c r="H5035" s="7" t="s">
        <v>81</v>
      </c>
      <c r="I5035" s="7" t="s">
        <v>177</v>
      </c>
      <c r="J5035" s="7" t="s">
        <v>83</v>
      </c>
      <c r="K5035" s="7" t="s">
        <v>257</v>
      </c>
      <c r="L5035" s="7" t="s">
        <v>126</v>
      </c>
      <c r="M5035" s="7" t="s">
        <v>150</v>
      </c>
      <c r="N5035" s="7" t="s">
        <v>95</v>
      </c>
      <c r="O5035" s="7" t="s">
        <v>93</v>
      </c>
      <c r="P5035" s="7" t="s">
        <v>215</v>
      </c>
      <c r="Q5035" s="7" t="s">
        <v>127</v>
      </c>
      <c r="R5035" s="7" t="s">
        <v>128</v>
      </c>
      <c r="S5035" s="7" t="s">
        <v>129</v>
      </c>
      <c r="T5035" s="7" t="s">
        <v>133</v>
      </c>
      <c r="U5035" s="7" t="s">
        <v>86</v>
      </c>
      <c r="V5035" s="7" t="s">
        <v>132</v>
      </c>
      <c r="W5035" s="7" t="s">
        <v>131</v>
      </c>
      <c r="X5035" s="7" t="s">
        <v>130</v>
      </c>
      <c r="Y5035" s="7" t="n">
        <v>0</v>
      </c>
      <c r="Z5035" s="7" t="n">
        <v>1</v>
      </c>
      <c r="AA5035" s="7" t="str">
        <f aca="false">IF(Y5035&gt;Z5035,"Win",IF(Y5035&lt;Z5035,"Loss","Draw"))</f>
        <v>Loss</v>
      </c>
      <c r="AB5035" s="7" t="s">
        <v>99</v>
      </c>
      <c r="AC5035" s="7" t="s">
        <v>99</v>
      </c>
      <c r="AD5035" s="7" t="s">
        <v>1106</v>
      </c>
      <c r="AE5035" s="7" t="s">
        <v>135</v>
      </c>
      <c r="AF5035" s="7" t="str">
        <f aca="false">IF(AD5035&lt;AE5035,AD5035,AE5035)</f>
        <v>Arrows, Bandit, Battle Ram, Electro Wizard, Golden Knight, Mega Knight, Mother Witch, Skeleton Dragons</v>
      </c>
      <c r="AG5035" s="7" t="str">
        <f aca="false">IF(AD5035&lt;AE5035,AE5035,AD5035)</f>
        <v>Barbarian Barrel, Electro Spirit, Fireball, Fisherman, Hunter, Monk, Royal Giant, Skeletons</v>
      </c>
      <c r="AH5035" s="7" t="str">
        <f aca="false">IF(AD5035=AF5035,AA5035,IF(AA5035="Win","Loss",IF(AA5035="Loss","Win","Draw")))</f>
        <v>Win</v>
      </c>
      <c r="AI5035" s="7" t="s">
        <v>102</v>
      </c>
    </row>
    <row r="5036" customFormat="false" ht="15" hidden="false" customHeight="true" outlineLevel="0" collapsed="false">
      <c r="A5036" s="8" t="s">
        <v>8927</v>
      </c>
      <c r="B5036" s="7" t="n">
        <v>1</v>
      </c>
      <c r="C5036" s="8" t="s">
        <v>2526</v>
      </c>
      <c r="D5036" s="7" t="s">
        <v>2527</v>
      </c>
      <c r="E5036" s="7" t="s">
        <v>4909</v>
      </c>
      <c r="F5036" s="7" t="s">
        <v>4910</v>
      </c>
      <c r="G5036" s="7" t="s">
        <v>8928</v>
      </c>
      <c r="H5036" s="7" t="s">
        <v>163</v>
      </c>
      <c r="I5036" s="7" t="s">
        <v>473</v>
      </c>
      <c r="J5036" s="7" t="s">
        <v>95</v>
      </c>
      <c r="K5036" s="7" t="s">
        <v>107</v>
      </c>
      <c r="L5036" s="7" t="s">
        <v>150</v>
      </c>
      <c r="M5036" s="7" t="s">
        <v>474</v>
      </c>
      <c r="N5036" s="7" t="s">
        <v>82</v>
      </c>
      <c r="O5036" s="7" t="s">
        <v>130</v>
      </c>
      <c r="P5036" s="7" t="s">
        <v>173</v>
      </c>
      <c r="Q5036" s="7" t="s">
        <v>92</v>
      </c>
      <c r="R5036" s="7" t="s">
        <v>91</v>
      </c>
      <c r="S5036" s="7" t="s">
        <v>90</v>
      </c>
      <c r="T5036" s="7" t="s">
        <v>125</v>
      </c>
      <c r="U5036" s="7" t="s">
        <v>93</v>
      </c>
      <c r="V5036" s="7" t="s">
        <v>96</v>
      </c>
      <c r="W5036" s="7" t="s">
        <v>94</v>
      </c>
      <c r="X5036" s="7" t="s">
        <v>95</v>
      </c>
      <c r="Y5036" s="7" t="n">
        <v>1</v>
      </c>
      <c r="Z5036" s="7" t="n">
        <v>0</v>
      </c>
      <c r="AA5036" s="7" t="str">
        <f aca="false">IF(Y5036&gt;Z5036,"Win",IF(Y5036&lt;Z5036,"Loss","Draw"))</f>
        <v>Win</v>
      </c>
      <c r="AB5036" s="7" t="s">
        <v>99</v>
      </c>
      <c r="AC5036" s="7" t="s">
        <v>99</v>
      </c>
      <c r="AD5036" s="7" t="s">
        <v>1674</v>
      </c>
      <c r="AE5036" s="7" t="s">
        <v>216</v>
      </c>
      <c r="AF5036" s="7" t="str">
        <f aca="false">IF(AD5036&lt;AE5036,AD5036,AE5036)</f>
        <v>Arrows, Barbarian Barrel, Electro Spirit, Flying Machine, Goblin Cage, Royal Hogs, Royal Recruits, Zappies</v>
      </c>
      <c r="AG5036" s="7" t="str">
        <f aca="false">IF(AD5036&lt;AE5036,AE5036,AD5036)</f>
        <v>Barbarian Barrel, Cannon Cart, Fireball, Goblins, Minions, Mortar, Rascals, Skeleton Barrel</v>
      </c>
      <c r="AH5036" s="7" t="str">
        <f aca="false">IF(AD5036=AF5036,AA5036,IF(AA5036="Win","Loss",IF(AA5036="Loss","Win","Draw")))</f>
        <v>Win</v>
      </c>
      <c r="AI5036" s="7" t="s">
        <v>102</v>
      </c>
    </row>
    <row r="5037" customFormat="false" ht="15" hidden="false" customHeight="true" outlineLevel="0" collapsed="false">
      <c r="A5037" s="8" t="s">
        <v>8929</v>
      </c>
      <c r="B5037" s="7" t="n">
        <v>1</v>
      </c>
      <c r="C5037" s="8" t="s">
        <v>2526</v>
      </c>
      <c r="D5037" s="7" t="s">
        <v>2527</v>
      </c>
      <c r="E5037" s="7" t="s">
        <v>4909</v>
      </c>
      <c r="F5037" s="7" t="s">
        <v>4910</v>
      </c>
      <c r="G5037" s="7" t="s">
        <v>8930</v>
      </c>
      <c r="H5037" s="7" t="s">
        <v>81</v>
      </c>
      <c r="I5037" s="7" t="s">
        <v>407</v>
      </c>
      <c r="J5037" s="7" t="s">
        <v>151</v>
      </c>
      <c r="K5037" s="7" t="s">
        <v>153</v>
      </c>
      <c r="L5037" s="7" t="s">
        <v>164</v>
      </c>
      <c r="M5037" s="7" t="s">
        <v>126</v>
      </c>
      <c r="N5037" s="7" t="s">
        <v>165</v>
      </c>
      <c r="O5037" s="7" t="s">
        <v>150</v>
      </c>
      <c r="P5037" s="7" t="s">
        <v>89</v>
      </c>
      <c r="Q5037" s="7" t="s">
        <v>114</v>
      </c>
      <c r="R5037" s="7" t="s">
        <v>241</v>
      </c>
      <c r="S5037" s="7" t="s">
        <v>137</v>
      </c>
      <c r="T5037" s="7" t="s">
        <v>153</v>
      </c>
      <c r="U5037" s="7" t="s">
        <v>157</v>
      </c>
      <c r="V5037" s="7" t="s">
        <v>242</v>
      </c>
      <c r="W5037" s="7" t="s">
        <v>116</v>
      </c>
      <c r="X5037" s="7" t="s">
        <v>126</v>
      </c>
      <c r="Y5037" s="7" t="n">
        <v>0</v>
      </c>
      <c r="Z5037" s="7" t="n">
        <v>1</v>
      </c>
      <c r="AA5037" s="7" t="str">
        <f aca="false">IF(Y5037&gt;Z5037,"Win",IF(Y5037&lt;Z5037,"Loss","Draw"))</f>
        <v>Loss</v>
      </c>
      <c r="AB5037" s="7" t="s">
        <v>99</v>
      </c>
      <c r="AC5037" s="7" t="s">
        <v>99</v>
      </c>
      <c r="AD5037" s="7" t="s">
        <v>2205</v>
      </c>
      <c r="AE5037" s="7" t="s">
        <v>1635</v>
      </c>
      <c r="AF5037" s="7" t="str">
        <f aca="false">IF(AD5037&lt;AE5037,AD5037,AE5037)</f>
        <v>Bomber, Cannon, Fire Spirit, Giant Snowball, Goblin Drill, Knight, Poison, Skeletons</v>
      </c>
      <c r="AG5037" s="7" t="str">
        <f aca="false">IF(AD5037&lt;AE5037,AE5037,AD5037)</f>
        <v>Cannon, Earthquake, Electro Spirit, Firecracker, Hog Rider, Mighty Miner, Skeletons, The Log</v>
      </c>
      <c r="AH5037" s="7" t="str">
        <f aca="false">IF(AD5037=AF5037,AA5037,IF(AA5037="Win","Loss",IF(AA5037="Loss","Win","Draw")))</f>
        <v>Win</v>
      </c>
      <c r="AI5037" s="7" t="s">
        <v>102</v>
      </c>
    </row>
    <row r="5038" customFormat="false" ht="15" hidden="false" customHeight="true" outlineLevel="0" collapsed="false">
      <c r="A5038" s="8" t="s">
        <v>8931</v>
      </c>
      <c r="B5038" s="7" t="n">
        <v>1</v>
      </c>
      <c r="C5038" s="8" t="s">
        <v>2526</v>
      </c>
      <c r="D5038" s="7" t="s">
        <v>2527</v>
      </c>
      <c r="E5038" s="7" t="s">
        <v>4909</v>
      </c>
      <c r="F5038" s="7" t="s">
        <v>4910</v>
      </c>
      <c r="G5038" s="7" t="s">
        <v>8932</v>
      </c>
      <c r="H5038" s="7" t="s">
        <v>163</v>
      </c>
      <c r="I5038" s="7" t="s">
        <v>141</v>
      </c>
      <c r="J5038" s="7" t="s">
        <v>95</v>
      </c>
      <c r="K5038" s="7" t="s">
        <v>107</v>
      </c>
      <c r="L5038" s="7" t="s">
        <v>177</v>
      </c>
      <c r="M5038" s="7" t="s">
        <v>178</v>
      </c>
      <c r="N5038" s="7" t="s">
        <v>93</v>
      </c>
      <c r="O5038" s="7" t="s">
        <v>150</v>
      </c>
      <c r="P5038" s="7" t="s">
        <v>143</v>
      </c>
      <c r="Q5038" s="7" t="s">
        <v>152</v>
      </c>
      <c r="R5038" s="7" t="s">
        <v>128</v>
      </c>
      <c r="S5038" s="7" t="s">
        <v>107</v>
      </c>
      <c r="T5038" s="7" t="s">
        <v>306</v>
      </c>
      <c r="U5038" s="7" t="s">
        <v>85</v>
      </c>
      <c r="V5038" s="7" t="s">
        <v>242</v>
      </c>
      <c r="W5038" s="7" t="s">
        <v>307</v>
      </c>
      <c r="X5038" s="7" t="s">
        <v>187</v>
      </c>
      <c r="Y5038" s="7" t="n">
        <v>0</v>
      </c>
      <c r="Z5038" s="7" t="n">
        <v>1</v>
      </c>
      <c r="AA5038" s="7" t="str">
        <f aca="false">IF(Y5038&gt;Z5038,"Win",IF(Y5038&lt;Z5038,"Loss","Draw"))</f>
        <v>Loss</v>
      </c>
      <c r="AB5038" s="7" t="s">
        <v>99</v>
      </c>
      <c r="AC5038" s="7" t="s">
        <v>99</v>
      </c>
      <c r="AD5038" s="7" t="s">
        <v>180</v>
      </c>
      <c r="AE5038" s="7" t="s">
        <v>308</v>
      </c>
      <c r="AF5038" s="7" t="str">
        <f aca="false">IF(AD5038&lt;AE5038,AD5038,AE5038)</f>
        <v>Baby Dragon, Bomber, Goblin Cage, Golden Knight, Golem, Ice Wizard, Lightning, Tornado</v>
      </c>
      <c r="AG5038" s="7" t="str">
        <f aca="false">IF(AD5038&lt;AE5038,AE5038,AD5038)</f>
        <v>Barbarian Barrel, Electro Spirit, Fireball, Goblin Cage, Heal Spirit, Lumberjack, Phoenix, Royal Giant</v>
      </c>
      <c r="AH5038" s="7" t="str">
        <f aca="false">IF(AD5038=AF5038,AA5038,IF(AA5038="Win","Loss",IF(AA5038="Loss","Win","Draw")))</f>
        <v>Win</v>
      </c>
      <c r="AI5038" s="7" t="s">
        <v>102</v>
      </c>
    </row>
    <row r="5039" customFormat="false" ht="15" hidden="false" customHeight="true" outlineLevel="0" collapsed="false">
      <c r="A5039" s="6" t="s">
        <v>8933</v>
      </c>
      <c r="B5039" s="5" t="n">
        <v>1</v>
      </c>
      <c r="C5039" s="6" t="s">
        <v>2526</v>
      </c>
      <c r="D5039" s="5" t="s">
        <v>2527</v>
      </c>
      <c r="E5039" s="6" t="s">
        <v>8934</v>
      </c>
      <c r="F5039" s="5" t="s">
        <v>8935</v>
      </c>
      <c r="G5039" s="5" t="s">
        <v>8936</v>
      </c>
      <c r="H5039" s="5" t="s">
        <v>715</v>
      </c>
      <c r="I5039" s="5" t="s">
        <v>407</v>
      </c>
      <c r="J5039" s="5" t="s">
        <v>151</v>
      </c>
      <c r="K5039" s="5" t="s">
        <v>153</v>
      </c>
      <c r="L5039" s="5" t="s">
        <v>164</v>
      </c>
      <c r="M5039" s="5" t="s">
        <v>126</v>
      </c>
      <c r="N5039" s="5" t="s">
        <v>165</v>
      </c>
      <c r="O5039" s="5" t="s">
        <v>150</v>
      </c>
      <c r="P5039" s="5" t="s">
        <v>89</v>
      </c>
      <c r="Q5039" s="5" t="s">
        <v>177</v>
      </c>
      <c r="R5039" s="5" t="s">
        <v>194</v>
      </c>
      <c r="S5039" s="5" t="s">
        <v>126</v>
      </c>
      <c r="T5039" s="5" t="s">
        <v>117</v>
      </c>
      <c r="U5039" s="5" t="s">
        <v>215</v>
      </c>
      <c r="V5039" s="5" t="s">
        <v>173</v>
      </c>
      <c r="W5039" s="5" t="s">
        <v>133</v>
      </c>
      <c r="X5039" s="5" t="s">
        <v>130</v>
      </c>
      <c r="Y5039" s="5" t="n">
        <v>1</v>
      </c>
      <c r="Z5039" s="5" t="n">
        <v>0</v>
      </c>
      <c r="AA5039" s="5" t="str">
        <f aca="false">IF(Y5039&gt;Z5039,"Win",IF(Y5039&lt;Z5039,"Loss","Draw"))</f>
        <v>Win</v>
      </c>
      <c r="AB5039" s="5" t="s">
        <v>98</v>
      </c>
      <c r="AC5039" s="5" t="s">
        <v>99</v>
      </c>
      <c r="AD5039" s="5" t="s">
        <v>2205</v>
      </c>
      <c r="AE5039" s="5" t="s">
        <v>8937</v>
      </c>
      <c r="AF5039" s="5" t="str">
        <f aca="false">IF(AD5039&lt;AE5039,AD5039,AE5039)</f>
        <v>Archer Queen, Arrows, Fisherman, Giant Skeleton, Mother Witch, Royal Giant, Skeletons, Zappies</v>
      </c>
      <c r="AG5039" s="5" t="str">
        <f aca="false">IF(AD5039&lt;AE5039,AE5039,AD5039)</f>
        <v>Cannon, Earthquake, Electro Spirit, Firecracker, Hog Rider, Mighty Miner, Skeletons, The Log</v>
      </c>
      <c r="AH5039" s="5" t="str">
        <f aca="false">IF(AD5039=AF5039,AA5039,IF(AA5039="Win","Loss",IF(AA5039="Loss","Win","Draw")))</f>
        <v>Loss</v>
      </c>
      <c r="AI5039" s="5" t="s">
        <v>102</v>
      </c>
    </row>
    <row r="5040" customFormat="false" ht="15" hidden="false" customHeight="true" outlineLevel="0" collapsed="false">
      <c r="A5040" s="6" t="s">
        <v>8933</v>
      </c>
      <c r="B5040" s="5" t="n">
        <v>2</v>
      </c>
      <c r="C5040" s="6" t="s">
        <v>2526</v>
      </c>
      <c r="D5040" s="5" t="s">
        <v>2527</v>
      </c>
      <c r="E5040" s="6" t="s">
        <v>8934</v>
      </c>
      <c r="F5040" s="5" t="s">
        <v>8935</v>
      </c>
      <c r="G5040" s="5" t="s">
        <v>8938</v>
      </c>
      <c r="H5040" s="5" t="s">
        <v>81</v>
      </c>
      <c r="I5040" s="5" t="s">
        <v>141</v>
      </c>
      <c r="J5040" s="5" t="s">
        <v>95</v>
      </c>
      <c r="K5040" s="5" t="s">
        <v>107</v>
      </c>
      <c r="L5040" s="5" t="s">
        <v>177</v>
      </c>
      <c r="M5040" s="5" t="s">
        <v>178</v>
      </c>
      <c r="N5040" s="5" t="s">
        <v>93</v>
      </c>
      <c r="O5040" s="5" t="s">
        <v>143</v>
      </c>
      <c r="P5040" s="5" t="s">
        <v>157</v>
      </c>
      <c r="Q5040" s="5" t="s">
        <v>448</v>
      </c>
      <c r="R5040" s="5" t="s">
        <v>158</v>
      </c>
      <c r="S5040" s="5" t="s">
        <v>128</v>
      </c>
      <c r="T5040" s="5" t="s">
        <v>208</v>
      </c>
      <c r="U5040" s="5" t="s">
        <v>138</v>
      </c>
      <c r="V5040" s="5" t="s">
        <v>219</v>
      </c>
      <c r="W5040" s="5" t="s">
        <v>113</v>
      </c>
      <c r="X5040" s="5" t="s">
        <v>93</v>
      </c>
      <c r="Y5040" s="5" t="n">
        <v>1</v>
      </c>
      <c r="Z5040" s="5" t="n">
        <v>0</v>
      </c>
      <c r="AA5040" s="5" t="str">
        <f aca="false">IF(Y5040&gt;Z5040,"Win",IF(Y5040&lt;Z5040,"Loss","Draw"))</f>
        <v>Win</v>
      </c>
      <c r="AB5040" s="5" t="s">
        <v>98</v>
      </c>
      <c r="AC5040" s="5" t="s">
        <v>99</v>
      </c>
      <c r="AD5040" s="5" t="s">
        <v>8939</v>
      </c>
      <c r="AE5040" s="5" t="s">
        <v>8940</v>
      </c>
      <c r="AF5040" s="5" t="str">
        <f aca="false">IF(AD5040&lt;AE5040,AD5040,AE5040)</f>
        <v>Barbarian Barrel, Fire Spirit, Fireball, Goblin Cage, Heal Spirit, Lumberjack, Phoenix, Royal Giant</v>
      </c>
      <c r="AG5040" s="5" t="str">
        <f aca="false">IF(AD5040&lt;AE5040,AE5040,AD5040)</f>
        <v>Bowler, Fireball, Furnace, Goblin Demolisher, Golden Knight, Valkyrie, Witch, Wizard</v>
      </c>
      <c r="AH5040" s="5" t="str">
        <f aca="false">IF(AD5040=AF5040,AA5040,IF(AA5040="Win","Loss",IF(AA5040="Loss","Win","Draw")))</f>
        <v>Win</v>
      </c>
      <c r="AI5040" s="5" t="s">
        <v>102</v>
      </c>
    </row>
    <row r="5041" customFormat="false" ht="15" hidden="false" customHeight="true" outlineLevel="0" collapsed="false">
      <c r="A5041" s="6" t="s">
        <v>8941</v>
      </c>
      <c r="B5041" s="5" t="n">
        <v>1</v>
      </c>
      <c r="C5041" s="6" t="s">
        <v>2526</v>
      </c>
      <c r="D5041" s="5" t="s">
        <v>2527</v>
      </c>
      <c r="E5041" s="5" t="s">
        <v>1464</v>
      </c>
      <c r="F5041" s="5" t="s">
        <v>1465</v>
      </c>
      <c r="G5041" s="5" t="s">
        <v>6129</v>
      </c>
      <c r="H5041" s="5" t="s">
        <v>81</v>
      </c>
      <c r="I5041" s="5" t="s">
        <v>87</v>
      </c>
      <c r="J5041" s="5" t="s">
        <v>241</v>
      </c>
      <c r="K5041" s="5" t="s">
        <v>113</v>
      </c>
      <c r="L5041" s="5" t="s">
        <v>118</v>
      </c>
      <c r="M5041" s="5" t="s">
        <v>126</v>
      </c>
      <c r="N5041" s="5" t="s">
        <v>95</v>
      </c>
      <c r="O5041" s="5" t="s">
        <v>116</v>
      </c>
      <c r="P5041" s="5" t="s">
        <v>115</v>
      </c>
      <c r="Q5041" s="5" t="s">
        <v>92</v>
      </c>
      <c r="R5041" s="5" t="s">
        <v>91</v>
      </c>
      <c r="S5041" s="5" t="s">
        <v>90</v>
      </c>
      <c r="T5041" s="5" t="s">
        <v>125</v>
      </c>
      <c r="U5041" s="5" t="s">
        <v>93</v>
      </c>
      <c r="V5041" s="5" t="s">
        <v>96</v>
      </c>
      <c r="W5041" s="5" t="s">
        <v>94</v>
      </c>
      <c r="X5041" s="5" t="s">
        <v>95</v>
      </c>
      <c r="Y5041" s="5" t="n">
        <v>1</v>
      </c>
      <c r="Z5041" s="5" t="n">
        <v>0</v>
      </c>
      <c r="AA5041" s="5" t="str">
        <f aca="false">IF(Y5041&gt;Z5041,"Win",IF(Y5041&lt;Z5041,"Loss","Draw"))</f>
        <v>Win</v>
      </c>
      <c r="AB5041" s="5" t="s">
        <v>98</v>
      </c>
      <c r="AC5041" s="5" t="s">
        <v>99</v>
      </c>
      <c r="AD5041" s="5" t="s">
        <v>776</v>
      </c>
      <c r="AE5041" s="5" t="s">
        <v>216</v>
      </c>
      <c r="AF5041" s="5" t="str">
        <f aca="false">IF(AD5041&lt;AE5041,AD5041,AE5041)</f>
        <v>Barbarian Barrel, Cannon Cart, Fireball, Goblins, Minions, Mortar, Rascals, Skeleton Barrel</v>
      </c>
      <c r="AG5041" s="5" t="str">
        <f aca="false">IF(AD5041&lt;AE5041,AE5041,AD5041)</f>
        <v>Barbarian Barrel, Furnace, Graveyard, Ice Spirit, Knight, Poison, Skeletons, Tesla</v>
      </c>
      <c r="AH5041" s="5" t="str">
        <f aca="false">IF(AD5041=AF5041,AA5041,IF(AA5041="Win","Loss",IF(AA5041="Loss","Win","Draw")))</f>
        <v>Loss</v>
      </c>
      <c r="AI5041" s="5" t="s">
        <v>102</v>
      </c>
    </row>
    <row r="5042" customFormat="false" ht="15" hidden="false" customHeight="true" outlineLevel="0" collapsed="false">
      <c r="A5042" s="6" t="s">
        <v>8941</v>
      </c>
      <c r="B5042" s="5" t="n">
        <v>2</v>
      </c>
      <c r="C5042" s="6" t="s">
        <v>2526</v>
      </c>
      <c r="D5042" s="5" t="s">
        <v>2527</v>
      </c>
      <c r="E5042" s="5" t="s">
        <v>1464</v>
      </c>
      <c r="F5042" s="5" t="s">
        <v>1465</v>
      </c>
      <c r="G5042" s="5" t="s">
        <v>8942</v>
      </c>
      <c r="H5042" s="5" t="s">
        <v>163</v>
      </c>
      <c r="I5042" s="5" t="s">
        <v>107</v>
      </c>
      <c r="J5042" s="5" t="s">
        <v>202</v>
      </c>
      <c r="K5042" s="5" t="s">
        <v>82</v>
      </c>
      <c r="L5042" s="5" t="s">
        <v>125</v>
      </c>
      <c r="M5042" s="5" t="s">
        <v>89</v>
      </c>
      <c r="N5042" s="5" t="s">
        <v>93</v>
      </c>
      <c r="O5042" s="5" t="s">
        <v>173</v>
      </c>
      <c r="P5042" s="5" t="s">
        <v>88</v>
      </c>
      <c r="Q5042" s="5" t="s">
        <v>84</v>
      </c>
      <c r="R5042" s="5" t="s">
        <v>83</v>
      </c>
      <c r="S5042" s="5" t="s">
        <v>82</v>
      </c>
      <c r="T5042" s="5" t="s">
        <v>86</v>
      </c>
      <c r="U5042" s="5" t="s">
        <v>119</v>
      </c>
      <c r="V5042" s="5" t="s">
        <v>150</v>
      </c>
      <c r="W5042" s="5" t="s">
        <v>126</v>
      </c>
      <c r="X5042" s="5" t="s">
        <v>116</v>
      </c>
      <c r="Y5042" s="5" t="n">
        <v>1</v>
      </c>
      <c r="Z5042" s="5" t="n">
        <v>0</v>
      </c>
      <c r="AA5042" s="5" t="str">
        <f aca="false">IF(Y5042&gt;Z5042,"Win",IF(Y5042&lt;Z5042,"Loss","Draw"))</f>
        <v>Win</v>
      </c>
      <c r="AB5042" s="5" t="s">
        <v>98</v>
      </c>
      <c r="AC5042" s="5" t="s">
        <v>99</v>
      </c>
      <c r="AD5042" s="5" t="s">
        <v>8943</v>
      </c>
      <c r="AE5042" s="5" t="s">
        <v>8944</v>
      </c>
      <c r="AF5042" s="5" t="str">
        <f aca="false">IF(AD5042&lt;AE5042,AD5042,AE5042)</f>
        <v>Archers, Electro Spirit, Goblin Hut, Monk, Poison, Royal Hogs, Skeleton Dragons, Skeletons</v>
      </c>
      <c r="AG5042" s="5" t="str">
        <f aca="false">IF(AD5042&lt;AE5042,AE5042,AD5042)</f>
        <v>Berserker, Cannon Cart, Fireball, Goblin Cage, Magic Archer, Royal Hogs, The Log, Zappies</v>
      </c>
      <c r="AH5042" s="5" t="str">
        <f aca="false">IF(AD5042=AF5042,AA5042,IF(AA5042="Win","Loss",IF(AA5042="Loss","Win","Draw")))</f>
        <v>Loss</v>
      </c>
      <c r="AI5042" s="5" t="s">
        <v>102</v>
      </c>
    </row>
    <row r="5043" customFormat="false" ht="15" hidden="false" customHeight="true" outlineLevel="0" collapsed="false">
      <c r="A5043" s="6" t="s">
        <v>8945</v>
      </c>
      <c r="B5043" s="5" t="n">
        <v>1</v>
      </c>
      <c r="C5043" s="6" t="s">
        <v>2526</v>
      </c>
      <c r="D5043" s="5" t="s">
        <v>2527</v>
      </c>
      <c r="E5043" s="5" t="s">
        <v>8392</v>
      </c>
      <c r="F5043" s="5" t="s">
        <v>8393</v>
      </c>
      <c r="G5043" s="5" t="s">
        <v>8946</v>
      </c>
      <c r="H5043" s="5" t="s">
        <v>391</v>
      </c>
      <c r="I5043" s="5" t="s">
        <v>92</v>
      </c>
      <c r="J5043" s="5" t="s">
        <v>91</v>
      </c>
      <c r="K5043" s="5" t="s">
        <v>90</v>
      </c>
      <c r="L5043" s="5" t="s">
        <v>94</v>
      </c>
      <c r="M5043" s="5" t="s">
        <v>125</v>
      </c>
      <c r="N5043" s="5" t="s">
        <v>95</v>
      </c>
      <c r="O5043" s="5" t="s">
        <v>96</v>
      </c>
      <c r="P5043" s="5" t="s">
        <v>93</v>
      </c>
      <c r="Q5043" s="5" t="s">
        <v>107</v>
      </c>
      <c r="R5043" s="5" t="s">
        <v>108</v>
      </c>
      <c r="S5043" s="5" t="s">
        <v>109</v>
      </c>
      <c r="T5043" s="5" t="s">
        <v>110</v>
      </c>
      <c r="U5043" s="5" t="s">
        <v>112</v>
      </c>
      <c r="V5043" s="5" t="s">
        <v>93</v>
      </c>
      <c r="W5043" s="5" t="s">
        <v>86</v>
      </c>
      <c r="X5043" s="5" t="s">
        <v>88</v>
      </c>
      <c r="Y5043" s="5" t="n">
        <v>1</v>
      </c>
      <c r="Z5043" s="5" t="n">
        <v>0</v>
      </c>
      <c r="AA5043" s="5" t="str">
        <f aca="false">IF(Y5043&gt;Z5043,"Win",IF(Y5043&lt;Z5043,"Loss","Draw"))</f>
        <v>Win</v>
      </c>
      <c r="AB5043" s="5" t="s">
        <v>98</v>
      </c>
      <c r="AC5043" s="5" t="s">
        <v>99</v>
      </c>
      <c r="AD5043" s="5" t="s">
        <v>216</v>
      </c>
      <c r="AE5043" s="5" t="s">
        <v>1268</v>
      </c>
      <c r="AF5043" s="5" t="str">
        <f aca="false">IF(AD5043&lt;AE5043,AD5043,AE5043)</f>
        <v>Barbarian Barrel, Cannon Cart, Fireball, Goblins, Minions, Mortar, Rascals, Skeleton Barrel</v>
      </c>
      <c r="AG5043" s="5" t="str">
        <f aca="false">IF(AD5043&lt;AE5043,AE5043,AD5043)</f>
        <v>Berserker, Dark Prince, Fireball, Goblin Cage, Lava Hound, Skeleton Dragons, Spirit Empress, Zap</v>
      </c>
      <c r="AH5043" s="5" t="str">
        <f aca="false">IF(AD5043=AF5043,AA5043,IF(AA5043="Win","Loss",IF(AA5043="Loss","Win","Draw")))</f>
        <v>Win</v>
      </c>
      <c r="AI5043" s="5" t="s">
        <v>102</v>
      </c>
    </row>
    <row r="5044" customFormat="false" ht="15" hidden="false" customHeight="true" outlineLevel="0" collapsed="false">
      <c r="A5044" s="6" t="s">
        <v>8945</v>
      </c>
      <c r="B5044" s="5" t="n">
        <v>2</v>
      </c>
      <c r="C5044" s="6" t="s">
        <v>2526</v>
      </c>
      <c r="D5044" s="5" t="s">
        <v>2527</v>
      </c>
      <c r="E5044" s="5" t="s">
        <v>8392</v>
      </c>
      <c r="F5044" s="5" t="s">
        <v>8393</v>
      </c>
      <c r="G5044" s="5" t="s">
        <v>8947</v>
      </c>
      <c r="H5044" s="5" t="s">
        <v>391</v>
      </c>
      <c r="I5044" s="5" t="s">
        <v>129</v>
      </c>
      <c r="J5044" s="5" t="s">
        <v>202</v>
      </c>
      <c r="K5044" s="5" t="s">
        <v>141</v>
      </c>
      <c r="L5044" s="5" t="s">
        <v>89</v>
      </c>
      <c r="M5044" s="5" t="s">
        <v>126</v>
      </c>
      <c r="N5044" s="5" t="s">
        <v>85</v>
      </c>
      <c r="O5044" s="5" t="s">
        <v>173</v>
      </c>
      <c r="P5044" s="5" t="s">
        <v>165</v>
      </c>
      <c r="Q5044" s="5" t="s">
        <v>185</v>
      </c>
      <c r="R5044" s="5" t="s">
        <v>186</v>
      </c>
      <c r="S5044" s="5" t="s">
        <v>114</v>
      </c>
      <c r="T5044" s="5" t="s">
        <v>97</v>
      </c>
      <c r="U5044" s="5" t="s">
        <v>187</v>
      </c>
      <c r="V5044" s="5" t="s">
        <v>111</v>
      </c>
      <c r="W5044" s="5" t="s">
        <v>234</v>
      </c>
      <c r="X5044" s="5" t="s">
        <v>126</v>
      </c>
      <c r="Y5044" s="5" t="n">
        <v>0</v>
      </c>
      <c r="Z5044" s="5" t="n">
        <v>1</v>
      </c>
      <c r="AA5044" s="5" t="str">
        <f aca="false">IF(Y5044&gt;Z5044,"Win",IF(Y5044&lt;Z5044,"Loss","Draw"))</f>
        <v>Loss</v>
      </c>
      <c r="AB5044" s="5" t="s">
        <v>98</v>
      </c>
      <c r="AC5044" s="5" t="s">
        <v>99</v>
      </c>
      <c r="AD5044" s="5" t="s">
        <v>2528</v>
      </c>
      <c r="AE5044" s="5" t="s">
        <v>8948</v>
      </c>
      <c r="AF5044" s="5" t="str">
        <f aca="false">IF(AD5044&lt;AE5044,AD5044,AE5044)</f>
        <v>Balloon, Bomb Tower, Executioner, Giant Snowball, Miner, Ronin, Skeletons, Tornado</v>
      </c>
      <c r="AG5044" s="5" t="str">
        <f aca="false">IF(AD5044&lt;AE5044,AE5044,AD5044)</f>
        <v>Hog Rider, Lightning, Lumberjack, Magic Archer, Mega Knight, Skeletons, The Log, Zappies</v>
      </c>
      <c r="AH5044" s="5" t="str">
        <f aca="false">IF(AD5044=AF5044,AA5044,IF(AA5044="Win","Loss",IF(AA5044="Loss","Win","Draw")))</f>
        <v>Win</v>
      </c>
      <c r="AI5044" s="5" t="s">
        <v>102</v>
      </c>
    </row>
    <row r="5045" customFormat="false" ht="15" hidden="false" customHeight="true" outlineLevel="0" collapsed="false">
      <c r="A5045" s="6" t="s">
        <v>8945</v>
      </c>
      <c r="B5045" s="5" t="n">
        <v>3</v>
      </c>
      <c r="C5045" s="6" t="s">
        <v>2526</v>
      </c>
      <c r="D5045" s="5" t="s">
        <v>2527</v>
      </c>
      <c r="E5045" s="5" t="s">
        <v>8392</v>
      </c>
      <c r="F5045" s="5" t="s">
        <v>8393</v>
      </c>
      <c r="G5045" s="5" t="s">
        <v>8949</v>
      </c>
      <c r="H5045" s="5" t="s">
        <v>391</v>
      </c>
      <c r="I5045" s="5" t="s">
        <v>113</v>
      </c>
      <c r="J5045" s="5" t="s">
        <v>241</v>
      </c>
      <c r="K5045" s="5" t="s">
        <v>114</v>
      </c>
      <c r="L5045" s="5" t="s">
        <v>119</v>
      </c>
      <c r="M5045" s="5" t="s">
        <v>118</v>
      </c>
      <c r="N5045" s="5" t="s">
        <v>116</v>
      </c>
      <c r="O5045" s="5" t="s">
        <v>88</v>
      </c>
      <c r="P5045" s="5" t="s">
        <v>115</v>
      </c>
      <c r="Q5045" s="5" t="s">
        <v>203</v>
      </c>
      <c r="R5045" s="5" t="s">
        <v>202</v>
      </c>
      <c r="S5045" s="5" t="s">
        <v>201</v>
      </c>
      <c r="T5045" s="5" t="s">
        <v>208</v>
      </c>
      <c r="U5045" s="5" t="s">
        <v>150</v>
      </c>
      <c r="V5045" s="5" t="s">
        <v>157</v>
      </c>
      <c r="W5045" s="5" t="s">
        <v>204</v>
      </c>
      <c r="X5045" s="5" t="s">
        <v>87</v>
      </c>
      <c r="Y5045" s="5" t="n">
        <v>0</v>
      </c>
      <c r="Z5045" s="5" t="n">
        <v>1</v>
      </c>
      <c r="AA5045" s="5" t="str">
        <f aca="false">IF(Y5045&gt;Z5045,"Win",IF(Y5045&lt;Z5045,"Loss","Draw"))</f>
        <v>Loss</v>
      </c>
      <c r="AB5045" s="5" t="s">
        <v>98</v>
      </c>
      <c r="AC5045" s="5" t="s">
        <v>99</v>
      </c>
      <c r="AD5045" s="5" t="s">
        <v>8455</v>
      </c>
      <c r="AE5045" s="5" t="s">
        <v>8950</v>
      </c>
      <c r="AF5045" s="5" t="str">
        <f aca="false">IF(AD5045&lt;AE5045,AD5045,AE5045)</f>
        <v>Berserker, Furnace, Giant Snowball, Goblin Hut, Graveyard, Ice Spirit, Knight, Poison</v>
      </c>
      <c r="AG5045" s="5" t="str">
        <f aca="false">IF(AD5045&lt;AE5045,AE5045,AD5045)</f>
        <v>Electro Spirit, Fire Spirit, Goblin Barrel, Magic Archer, Royal Delivery, Tesla, Valkyrie, Wall Breakers</v>
      </c>
      <c r="AH5045" s="5" t="str">
        <f aca="false">IF(AD5045=AF5045,AA5045,IF(AA5045="Win","Loss",IF(AA5045="Loss","Win","Draw")))</f>
        <v>Loss</v>
      </c>
      <c r="AI5045" s="5" t="s">
        <v>102</v>
      </c>
    </row>
    <row r="5046" customFormat="false" ht="15" hidden="false" customHeight="true" outlineLevel="0" collapsed="false">
      <c r="A5046" s="6" t="s">
        <v>8951</v>
      </c>
      <c r="B5046" s="5" t="n">
        <v>1</v>
      </c>
      <c r="C5046" s="6" t="s">
        <v>2526</v>
      </c>
      <c r="D5046" s="5" t="s">
        <v>2527</v>
      </c>
      <c r="E5046" s="5" t="s">
        <v>573</v>
      </c>
      <c r="F5046" s="5" t="s">
        <v>574</v>
      </c>
      <c r="G5046" s="5" t="s">
        <v>1181</v>
      </c>
      <c r="H5046" s="5" t="s">
        <v>163</v>
      </c>
      <c r="I5046" s="5" t="s">
        <v>129</v>
      </c>
      <c r="J5046" s="5" t="s">
        <v>202</v>
      </c>
      <c r="K5046" s="5" t="s">
        <v>141</v>
      </c>
      <c r="L5046" s="5" t="s">
        <v>89</v>
      </c>
      <c r="M5046" s="5" t="s">
        <v>126</v>
      </c>
      <c r="N5046" s="5" t="s">
        <v>85</v>
      </c>
      <c r="O5046" s="5" t="s">
        <v>173</v>
      </c>
      <c r="P5046" s="5" t="s">
        <v>165</v>
      </c>
      <c r="Q5046" s="5" t="s">
        <v>177</v>
      </c>
      <c r="R5046" s="5" t="s">
        <v>83</v>
      </c>
      <c r="S5046" s="5" t="s">
        <v>257</v>
      </c>
      <c r="T5046" s="5" t="s">
        <v>215</v>
      </c>
      <c r="U5046" s="5" t="s">
        <v>126</v>
      </c>
      <c r="V5046" s="5" t="s">
        <v>150</v>
      </c>
      <c r="W5046" s="5" t="s">
        <v>95</v>
      </c>
      <c r="X5046" s="5" t="s">
        <v>93</v>
      </c>
      <c r="Y5046" s="5" t="n">
        <v>0</v>
      </c>
      <c r="Z5046" s="5" t="n">
        <v>1</v>
      </c>
      <c r="AA5046" s="5" t="str">
        <f aca="false">IF(Y5046&gt;Z5046,"Win",IF(Y5046&lt;Z5046,"Loss","Draw"))</f>
        <v>Loss</v>
      </c>
      <c r="AB5046" s="5" t="s">
        <v>98</v>
      </c>
      <c r="AC5046" s="5" t="s">
        <v>99</v>
      </c>
      <c r="AD5046" s="5" t="s">
        <v>2528</v>
      </c>
      <c r="AE5046" s="5" t="s">
        <v>1106</v>
      </c>
      <c r="AF5046" s="5" t="str">
        <f aca="false">IF(AD5046&lt;AE5046,AD5046,AE5046)</f>
        <v>Barbarian Barrel, Electro Spirit, Fireball, Fisherman, Hunter, Monk, Royal Giant, Skeletons</v>
      </c>
      <c r="AG5046" s="5" t="str">
        <f aca="false">IF(AD5046&lt;AE5046,AE5046,AD5046)</f>
        <v>Hog Rider, Lightning, Lumberjack, Magic Archer, Mega Knight, Skeletons, The Log, Zappies</v>
      </c>
      <c r="AH5046" s="5" t="str">
        <f aca="false">IF(AD5046=AF5046,AA5046,IF(AA5046="Win","Loss",IF(AA5046="Loss","Win","Draw")))</f>
        <v>Win</v>
      </c>
      <c r="AI5046" s="5" t="s">
        <v>102</v>
      </c>
    </row>
    <row r="5047" customFormat="false" ht="15" hidden="false" customHeight="true" outlineLevel="0" collapsed="false">
      <c r="A5047" s="6" t="s">
        <v>8951</v>
      </c>
      <c r="B5047" s="5" t="n">
        <v>2</v>
      </c>
      <c r="C5047" s="6" t="s">
        <v>2526</v>
      </c>
      <c r="D5047" s="5" t="s">
        <v>2527</v>
      </c>
      <c r="E5047" s="5" t="s">
        <v>573</v>
      </c>
      <c r="F5047" s="5" t="s">
        <v>574</v>
      </c>
      <c r="G5047" s="5" t="s">
        <v>2529</v>
      </c>
      <c r="H5047" s="5" t="s">
        <v>163</v>
      </c>
      <c r="I5047" s="5" t="s">
        <v>124</v>
      </c>
      <c r="J5047" s="5" t="s">
        <v>219</v>
      </c>
      <c r="K5047" s="5" t="s">
        <v>127</v>
      </c>
      <c r="L5047" s="5" t="s">
        <v>133</v>
      </c>
      <c r="M5047" s="5" t="s">
        <v>294</v>
      </c>
      <c r="N5047" s="5" t="s">
        <v>86</v>
      </c>
      <c r="O5047" s="5" t="s">
        <v>117</v>
      </c>
      <c r="P5047" s="5" t="s">
        <v>327</v>
      </c>
      <c r="Q5047" s="5" t="s">
        <v>284</v>
      </c>
      <c r="R5047" s="5" t="s">
        <v>158</v>
      </c>
      <c r="S5047" s="5" t="s">
        <v>152</v>
      </c>
      <c r="T5047" s="5" t="s">
        <v>187</v>
      </c>
      <c r="U5047" s="5" t="s">
        <v>141</v>
      </c>
      <c r="V5047" s="5" t="s">
        <v>785</v>
      </c>
      <c r="W5047" s="5" t="s">
        <v>186</v>
      </c>
      <c r="X5047" s="5" t="s">
        <v>89</v>
      </c>
      <c r="Y5047" s="5" t="n">
        <v>0</v>
      </c>
      <c r="Z5047" s="5" t="n">
        <v>1</v>
      </c>
      <c r="AA5047" s="5" t="str">
        <f aca="false">IF(Y5047&gt;Z5047,"Win",IF(Y5047&lt;Z5047,"Loss","Draw"))</f>
        <v>Loss</v>
      </c>
      <c r="AB5047" s="5" t="s">
        <v>98</v>
      </c>
      <c r="AC5047" s="5" t="s">
        <v>99</v>
      </c>
      <c r="AD5047" s="5" t="s">
        <v>2531</v>
      </c>
      <c r="AE5047" s="5" t="s">
        <v>2530</v>
      </c>
      <c r="AF5047" s="5" t="str">
        <f aca="false">IF(AD5047&lt;AE5047,AD5047,AE5047)</f>
        <v>Baby Dragon, Balloon, Bowler, Freeze, Inferno Dragon, Lumberjack, The Log, Tornado</v>
      </c>
      <c r="AG5047" s="5" t="str">
        <f aca="false">IF(AD5047&lt;AE5047,AE5047,AD5047)</f>
        <v>Battle Ram, Giant Skeleton, Mother Witch, Rage, Royal Ghost, Skeleton Dragons, Vines, Wizard</v>
      </c>
      <c r="AH5047" s="5" t="str">
        <f aca="false">IF(AD5047=AF5047,AA5047,IF(AA5047="Win","Loss",IF(AA5047="Loss","Win","Draw")))</f>
        <v>Win</v>
      </c>
      <c r="AI5047" s="5" t="s">
        <v>102</v>
      </c>
    </row>
    <row r="5048" customFormat="false" ht="15" hidden="false" customHeight="true" outlineLevel="0" collapsed="false">
      <c r="A5048" s="6" t="s">
        <v>8952</v>
      </c>
      <c r="B5048" s="5" t="n">
        <v>1</v>
      </c>
      <c r="C5048" s="6" t="s">
        <v>2526</v>
      </c>
      <c r="D5048" s="5" t="s">
        <v>2527</v>
      </c>
      <c r="E5048" s="5" t="s">
        <v>3052</v>
      </c>
      <c r="F5048" s="5" t="s">
        <v>3053</v>
      </c>
      <c r="G5048" s="5" t="s">
        <v>8953</v>
      </c>
      <c r="H5048" s="5" t="s">
        <v>81</v>
      </c>
      <c r="I5048" s="5" t="s">
        <v>82</v>
      </c>
      <c r="J5048" s="5" t="s">
        <v>95</v>
      </c>
      <c r="K5048" s="5" t="s">
        <v>87</v>
      </c>
      <c r="L5048" s="5" t="s">
        <v>85</v>
      </c>
      <c r="M5048" s="5" t="s">
        <v>86</v>
      </c>
      <c r="N5048" s="5" t="s">
        <v>126</v>
      </c>
      <c r="O5048" s="5" t="s">
        <v>150</v>
      </c>
      <c r="P5048" s="5" t="s">
        <v>97</v>
      </c>
      <c r="Q5048" s="5" t="s">
        <v>177</v>
      </c>
      <c r="R5048" s="5" t="s">
        <v>95</v>
      </c>
      <c r="S5048" s="5" t="s">
        <v>124</v>
      </c>
      <c r="T5048" s="5" t="s">
        <v>257</v>
      </c>
      <c r="U5048" s="5" t="s">
        <v>150</v>
      </c>
      <c r="V5048" s="5" t="s">
        <v>215</v>
      </c>
      <c r="W5048" s="5" t="s">
        <v>93</v>
      </c>
      <c r="X5048" s="5" t="s">
        <v>126</v>
      </c>
      <c r="Y5048" s="5" t="n">
        <v>0</v>
      </c>
      <c r="Z5048" s="5" t="n">
        <v>1</v>
      </c>
      <c r="AA5048" s="5" t="str">
        <f aca="false">IF(Y5048&gt;Z5048,"Win",IF(Y5048&lt;Z5048,"Loss","Draw"))</f>
        <v>Loss</v>
      </c>
      <c r="AB5048" s="5" t="s">
        <v>98</v>
      </c>
      <c r="AC5048" s="5" t="s">
        <v>99</v>
      </c>
      <c r="AD5048" s="5" t="s">
        <v>4017</v>
      </c>
      <c r="AE5048" s="5" t="s">
        <v>429</v>
      </c>
      <c r="AF5048" s="5" t="str">
        <f aca="false">IF(AD5048&lt;AE5048,AD5048,AE5048)</f>
        <v>Barbarian Barrel, Electro Spirit, Fireball, Fisherman, Hunter, Royal Ghost, Royal Giant, Skeletons</v>
      </c>
      <c r="AG5048" s="5" t="str">
        <f aca="false">IF(AD5048&lt;AE5048,AE5048,AD5048)</f>
        <v>Barbarian Barrel, Electro Spirit, Lightning, Ronin, Royal Hogs, Skeleton Dragons, Skeletons, Tesla</v>
      </c>
      <c r="AH5048" s="5" t="str">
        <f aca="false">IF(AD5048=AF5048,AA5048,IF(AA5048="Win","Loss",IF(AA5048="Loss","Win","Draw")))</f>
        <v>Win</v>
      </c>
      <c r="AI5048" s="5" t="s">
        <v>102</v>
      </c>
    </row>
    <row r="5049" customFormat="false" ht="15" hidden="false" customHeight="true" outlineLevel="0" collapsed="false">
      <c r="A5049" s="6" t="s">
        <v>8952</v>
      </c>
      <c r="B5049" s="5" t="n">
        <v>2</v>
      </c>
      <c r="C5049" s="6" t="s">
        <v>2526</v>
      </c>
      <c r="D5049" s="5" t="s">
        <v>2527</v>
      </c>
      <c r="E5049" s="5" t="s">
        <v>3052</v>
      </c>
      <c r="F5049" s="5" t="s">
        <v>3053</v>
      </c>
      <c r="G5049" s="5" t="s">
        <v>8954</v>
      </c>
      <c r="H5049" s="5" t="s">
        <v>163</v>
      </c>
      <c r="I5049" s="5" t="s">
        <v>129</v>
      </c>
      <c r="J5049" s="5" t="s">
        <v>202</v>
      </c>
      <c r="K5049" s="5" t="s">
        <v>141</v>
      </c>
      <c r="L5049" s="5" t="s">
        <v>89</v>
      </c>
      <c r="M5049" s="5" t="s">
        <v>173</v>
      </c>
      <c r="N5049" s="5" t="s">
        <v>165</v>
      </c>
      <c r="O5049" s="5" t="s">
        <v>88</v>
      </c>
      <c r="P5049" s="5" t="s">
        <v>164</v>
      </c>
      <c r="Q5049" s="5" t="s">
        <v>82</v>
      </c>
      <c r="R5049" s="5" t="s">
        <v>83</v>
      </c>
      <c r="S5049" s="5" t="s">
        <v>113</v>
      </c>
      <c r="T5049" s="5" t="s">
        <v>119</v>
      </c>
      <c r="U5049" s="5" t="s">
        <v>118</v>
      </c>
      <c r="V5049" s="5" t="s">
        <v>164</v>
      </c>
      <c r="W5049" s="5" t="s">
        <v>91</v>
      </c>
      <c r="X5049" s="5" t="s">
        <v>89</v>
      </c>
      <c r="Y5049" s="5" t="n">
        <v>1</v>
      </c>
      <c r="Z5049" s="5" t="n">
        <v>0</v>
      </c>
      <c r="AA5049" s="5" t="str">
        <f aca="false">IF(Y5049&gt;Z5049,"Win",IF(Y5049&lt;Z5049,"Loss","Draw"))</f>
        <v>Win</v>
      </c>
      <c r="AB5049" s="5" t="s">
        <v>98</v>
      </c>
      <c r="AC5049" s="5" t="s">
        <v>99</v>
      </c>
      <c r="AD5049" s="5" t="s">
        <v>8955</v>
      </c>
      <c r="AE5049" s="5" t="s">
        <v>8956</v>
      </c>
      <c r="AF5049" s="5" t="str">
        <f aca="false">IF(AD5049&lt;AE5049,AD5049,AE5049)</f>
        <v>Berserker, Earthquake, Hog Rider, Lumberjack, Magic Archer, Mega Knight, The Log, Zappies</v>
      </c>
      <c r="AG5049" s="5" t="str">
        <f aca="false">IF(AD5049&lt;AE5049,AE5049,AD5049)</f>
        <v>Earthquake, Furnace, Goblin Hut, Goblins, Ice Spirit, Monk, Royal Hogs, The Log</v>
      </c>
      <c r="AH5049" s="5" t="str">
        <f aca="false">IF(AD5049=AF5049,AA5049,IF(AA5049="Win","Loss",IF(AA5049="Loss","Win","Draw")))</f>
        <v>Win</v>
      </c>
      <c r="AI5049" s="5" t="s">
        <v>102</v>
      </c>
    </row>
    <row r="5050" customFormat="false" ht="15" hidden="false" customHeight="true" outlineLevel="0" collapsed="false">
      <c r="A5050" s="6" t="s">
        <v>8952</v>
      </c>
      <c r="B5050" s="5" t="n">
        <v>3</v>
      </c>
      <c r="C5050" s="6" t="s">
        <v>2526</v>
      </c>
      <c r="D5050" s="5" t="s">
        <v>2527</v>
      </c>
      <c r="E5050" s="5" t="s">
        <v>3052</v>
      </c>
      <c r="F5050" s="5" t="s">
        <v>3053</v>
      </c>
      <c r="G5050" s="5" t="s">
        <v>8957</v>
      </c>
      <c r="H5050" s="5" t="s">
        <v>81</v>
      </c>
      <c r="I5050" s="5" t="s">
        <v>90</v>
      </c>
      <c r="J5050" s="5" t="s">
        <v>91</v>
      </c>
      <c r="K5050" s="5" t="s">
        <v>92</v>
      </c>
      <c r="L5050" s="5" t="s">
        <v>93</v>
      </c>
      <c r="M5050" s="5" t="s">
        <v>94</v>
      </c>
      <c r="N5050" s="5" t="s">
        <v>114</v>
      </c>
      <c r="O5050" s="5" t="s">
        <v>159</v>
      </c>
      <c r="P5050" s="5" t="s">
        <v>125</v>
      </c>
      <c r="Q5050" s="5" t="s">
        <v>114</v>
      </c>
      <c r="R5050" s="5" t="s">
        <v>241</v>
      </c>
      <c r="S5050" s="5" t="s">
        <v>87</v>
      </c>
      <c r="T5050" s="5" t="s">
        <v>88</v>
      </c>
      <c r="U5050" s="5" t="s">
        <v>137</v>
      </c>
      <c r="V5050" s="5" t="s">
        <v>116</v>
      </c>
      <c r="W5050" s="5" t="s">
        <v>242</v>
      </c>
      <c r="X5050" s="5" t="s">
        <v>157</v>
      </c>
      <c r="Y5050" s="5" t="n">
        <v>1</v>
      </c>
      <c r="Z5050" s="5" t="n">
        <v>0</v>
      </c>
      <c r="AA5050" s="5" t="str">
        <f aca="false">IF(Y5050&gt;Z5050,"Win",IF(Y5050&lt;Z5050,"Loss","Draw"))</f>
        <v>Win</v>
      </c>
      <c r="AB5050" s="5" t="s">
        <v>98</v>
      </c>
      <c r="AC5050" s="5" t="s">
        <v>99</v>
      </c>
      <c r="AD5050" s="5" t="s">
        <v>8958</v>
      </c>
      <c r="AE5050" s="5" t="s">
        <v>1311</v>
      </c>
      <c r="AF5050" s="5" t="str">
        <f aca="false">IF(AD5050&lt;AE5050,AD5050,AE5050)</f>
        <v>Berserker, Bomber, Fire Spirit, Giant Snowball, Goblin Drill, Knight, Poison, Tesla</v>
      </c>
      <c r="AG5050" s="5" t="str">
        <f aca="false">IF(AD5050&lt;AE5050,AE5050,AD5050)</f>
        <v>Cannon Cart, Dart Goblin, Fireball, Giant Snowball, Goblins, Mortar, Rascals, Skeleton Barrel</v>
      </c>
      <c r="AH5050" s="5" t="str">
        <f aca="false">IF(AD5050=AF5050,AA5050,IF(AA5050="Win","Loss",IF(AA5050="Loss","Win","Draw")))</f>
        <v>Loss</v>
      </c>
      <c r="AI5050" s="5" t="s">
        <v>102</v>
      </c>
    </row>
    <row r="5051" customFormat="false" ht="15" hidden="false" customHeight="true" outlineLevel="0" collapsed="false">
      <c r="A5051" s="6" t="s">
        <v>8959</v>
      </c>
      <c r="B5051" s="5" t="n">
        <v>1</v>
      </c>
      <c r="C5051" s="6" t="s">
        <v>2526</v>
      </c>
      <c r="D5051" s="5" t="s">
        <v>2527</v>
      </c>
      <c r="E5051" s="5" t="s">
        <v>2724</v>
      </c>
      <c r="F5051" s="5" t="s">
        <v>2725</v>
      </c>
      <c r="G5051" s="5" t="s">
        <v>8960</v>
      </c>
      <c r="H5051" s="5" t="s">
        <v>163</v>
      </c>
      <c r="I5051" s="5" t="s">
        <v>90</v>
      </c>
      <c r="J5051" s="5" t="s">
        <v>91</v>
      </c>
      <c r="K5051" s="5" t="s">
        <v>92</v>
      </c>
      <c r="L5051" s="5" t="s">
        <v>93</v>
      </c>
      <c r="M5051" s="5" t="s">
        <v>94</v>
      </c>
      <c r="N5051" s="5" t="s">
        <v>95</v>
      </c>
      <c r="O5051" s="5" t="s">
        <v>159</v>
      </c>
      <c r="P5051" s="5" t="s">
        <v>125</v>
      </c>
      <c r="Q5051" s="5" t="s">
        <v>129</v>
      </c>
      <c r="R5051" s="5" t="s">
        <v>91</v>
      </c>
      <c r="S5051" s="5" t="s">
        <v>113</v>
      </c>
      <c r="T5051" s="5" t="s">
        <v>141</v>
      </c>
      <c r="U5051" s="5" t="s">
        <v>112</v>
      </c>
      <c r="V5051" s="5" t="s">
        <v>93</v>
      </c>
      <c r="W5051" s="5" t="s">
        <v>109</v>
      </c>
      <c r="X5051" s="5" t="s">
        <v>165</v>
      </c>
      <c r="Y5051" s="5" t="n">
        <v>1</v>
      </c>
      <c r="Z5051" s="5" t="n">
        <v>0</v>
      </c>
      <c r="AA5051" s="5" t="str">
        <f aca="false">IF(Y5051&gt;Z5051,"Win",IF(Y5051&lt;Z5051,"Loss","Draw"))</f>
        <v>Win</v>
      </c>
      <c r="AB5051" s="5" t="s">
        <v>98</v>
      </c>
      <c r="AC5051" s="5" t="s">
        <v>99</v>
      </c>
      <c r="AD5051" s="5" t="s">
        <v>518</v>
      </c>
      <c r="AE5051" s="5" t="s">
        <v>8961</v>
      </c>
      <c r="AF5051" s="5" t="str">
        <f aca="false">IF(AD5051&lt;AE5051,AD5051,AE5051)</f>
        <v>Barbarian Barrel, Cannon Cart, Dart Goblin, Fireball, Goblins, Mortar, Rascals, Skeleton Barrel</v>
      </c>
      <c r="AG5051" s="5" t="str">
        <f aca="false">IF(AD5051&lt;AE5051,AE5051,AD5051)</f>
        <v>Fireball, Furnace, Goblins, Hog Rider, Lumberjack, Mega Knight, Spirit Empress, Zap</v>
      </c>
      <c r="AH5051" s="5" t="str">
        <f aca="false">IF(AD5051=AF5051,AA5051,IF(AA5051="Win","Loss",IF(AA5051="Loss","Win","Draw")))</f>
        <v>Win</v>
      </c>
      <c r="AI5051" s="5" t="s">
        <v>102</v>
      </c>
    </row>
    <row r="5052" customFormat="false" ht="15" hidden="false" customHeight="true" outlineLevel="0" collapsed="false">
      <c r="A5052" s="6" t="s">
        <v>8959</v>
      </c>
      <c r="B5052" s="5" t="n">
        <v>2</v>
      </c>
      <c r="C5052" s="6" t="s">
        <v>2526</v>
      </c>
      <c r="D5052" s="5" t="s">
        <v>2527</v>
      </c>
      <c r="E5052" s="5" t="s">
        <v>2724</v>
      </c>
      <c r="F5052" s="5" t="s">
        <v>2725</v>
      </c>
      <c r="G5052" s="5" t="s">
        <v>8962</v>
      </c>
      <c r="H5052" s="5" t="s">
        <v>81</v>
      </c>
      <c r="I5052" s="5" t="s">
        <v>126</v>
      </c>
      <c r="J5052" s="5" t="s">
        <v>202</v>
      </c>
      <c r="K5052" s="5" t="s">
        <v>82</v>
      </c>
      <c r="L5052" s="5" t="s">
        <v>97</v>
      </c>
      <c r="M5052" s="5" t="s">
        <v>204</v>
      </c>
      <c r="N5052" s="5" t="s">
        <v>116</v>
      </c>
      <c r="O5052" s="5" t="s">
        <v>119</v>
      </c>
      <c r="P5052" s="5" t="s">
        <v>88</v>
      </c>
      <c r="Q5052" s="5" t="s">
        <v>124</v>
      </c>
      <c r="R5052" s="5" t="s">
        <v>108</v>
      </c>
      <c r="S5052" s="5" t="s">
        <v>127</v>
      </c>
      <c r="T5052" s="5" t="s">
        <v>130</v>
      </c>
      <c r="U5052" s="5" t="s">
        <v>131</v>
      </c>
      <c r="V5052" s="5" t="s">
        <v>778</v>
      </c>
      <c r="W5052" s="5" t="s">
        <v>132</v>
      </c>
      <c r="X5052" s="5" t="s">
        <v>133</v>
      </c>
      <c r="Y5052" s="5" t="n">
        <v>1</v>
      </c>
      <c r="Z5052" s="5" t="n">
        <v>0</v>
      </c>
      <c r="AA5052" s="5" t="str">
        <f aca="false">IF(Y5052&gt;Z5052,"Win",IF(Y5052&lt;Z5052,"Loss","Draw"))</f>
        <v>Win</v>
      </c>
      <c r="AB5052" s="5" t="s">
        <v>98</v>
      </c>
      <c r="AC5052" s="5" t="s">
        <v>99</v>
      </c>
      <c r="AD5052" s="5" t="s">
        <v>8963</v>
      </c>
      <c r="AE5052" s="5" t="s">
        <v>2730</v>
      </c>
      <c r="AF5052" s="5" t="str">
        <f aca="false">IF(AD5052&lt;AE5052,AD5052,AE5052)</f>
        <v>Arrows, Bandit, Battle Ram, Dark Prince, Electro Wizard, Mother Witch, P.E.K.K.A, Royal Ghost</v>
      </c>
      <c r="AG5052" s="5" t="str">
        <f aca="false">IF(AD5052&lt;AE5052,AE5052,AD5052)</f>
        <v>Berserker, Goblin Hut, Magic Archer, Poison, Ronin, Royal Delivery, Royal Hogs, Skeletons</v>
      </c>
      <c r="AH5052" s="5" t="str">
        <f aca="false">IF(AD5052=AF5052,AA5052,IF(AA5052="Win","Loss",IF(AA5052="Loss","Win","Draw")))</f>
        <v>Loss</v>
      </c>
      <c r="AI5052" s="5" t="s">
        <v>102</v>
      </c>
    </row>
    <row r="5053" customFormat="false" ht="15" hidden="false" customHeight="true" outlineLevel="0" collapsed="false">
      <c r="A5053" s="6" t="s">
        <v>8964</v>
      </c>
      <c r="B5053" s="5" t="n">
        <v>1</v>
      </c>
      <c r="C5053" s="6" t="s">
        <v>2526</v>
      </c>
      <c r="D5053" s="5" t="s">
        <v>2527</v>
      </c>
      <c r="E5053" s="5" t="s">
        <v>6335</v>
      </c>
      <c r="F5053" s="5" t="s">
        <v>6336</v>
      </c>
      <c r="G5053" s="5" t="s">
        <v>7919</v>
      </c>
      <c r="H5053" s="5" t="s">
        <v>81</v>
      </c>
      <c r="I5053" s="5" t="s">
        <v>129</v>
      </c>
      <c r="J5053" s="5" t="s">
        <v>202</v>
      </c>
      <c r="K5053" s="5" t="s">
        <v>141</v>
      </c>
      <c r="L5053" s="5" t="s">
        <v>89</v>
      </c>
      <c r="M5053" s="5" t="s">
        <v>173</v>
      </c>
      <c r="N5053" s="5" t="s">
        <v>165</v>
      </c>
      <c r="O5053" s="5" t="s">
        <v>88</v>
      </c>
      <c r="P5053" s="5" t="s">
        <v>164</v>
      </c>
      <c r="Q5053" s="5" t="s">
        <v>82</v>
      </c>
      <c r="R5053" s="5" t="s">
        <v>151</v>
      </c>
      <c r="S5053" s="5" t="s">
        <v>152</v>
      </c>
      <c r="T5053" s="5" t="s">
        <v>85</v>
      </c>
      <c r="U5053" s="5" t="s">
        <v>126</v>
      </c>
      <c r="V5053" s="5" t="s">
        <v>150</v>
      </c>
      <c r="W5053" s="5" t="s">
        <v>89</v>
      </c>
      <c r="X5053" s="5" t="s">
        <v>153</v>
      </c>
      <c r="Y5053" s="5" t="n">
        <v>1</v>
      </c>
      <c r="Z5053" s="5" t="n">
        <v>0</v>
      </c>
      <c r="AA5053" s="5" t="str">
        <f aca="false">IF(Y5053&gt;Z5053,"Win",IF(Y5053&lt;Z5053,"Loss","Draw"))</f>
        <v>Win</v>
      </c>
      <c r="AB5053" s="5" t="s">
        <v>98</v>
      </c>
      <c r="AC5053" s="5" t="s">
        <v>99</v>
      </c>
      <c r="AD5053" s="5" t="s">
        <v>8955</v>
      </c>
      <c r="AE5053" s="5" t="s">
        <v>155</v>
      </c>
      <c r="AF5053" s="5" t="str">
        <f aca="false">IF(AD5053&lt;AE5053,AD5053,AE5053)</f>
        <v>Baby Dragon, Cannon, Electro Spirit, Lightning, Mighty Miner, Royal Hogs, Skeletons, The Log</v>
      </c>
      <c r="AG5053" s="5" t="str">
        <f aca="false">IF(AD5053&lt;AE5053,AE5053,AD5053)</f>
        <v>Berserker, Earthquake, Hog Rider, Lumberjack, Magic Archer, Mega Knight, The Log, Zappies</v>
      </c>
      <c r="AH5053" s="5" t="str">
        <f aca="false">IF(AD5053=AF5053,AA5053,IF(AA5053="Win","Loss",IF(AA5053="Loss","Win","Draw")))</f>
        <v>Loss</v>
      </c>
      <c r="AI5053" s="5" t="s">
        <v>102</v>
      </c>
    </row>
    <row r="5054" customFormat="false" ht="15" hidden="false" customHeight="true" outlineLevel="0" collapsed="false">
      <c r="A5054" s="6" t="s">
        <v>8964</v>
      </c>
      <c r="B5054" s="5" t="n">
        <v>2</v>
      </c>
      <c r="C5054" s="6" t="s">
        <v>2526</v>
      </c>
      <c r="D5054" s="5" t="s">
        <v>2527</v>
      </c>
      <c r="E5054" s="5" t="s">
        <v>6335</v>
      </c>
      <c r="F5054" s="5" t="s">
        <v>6336</v>
      </c>
      <c r="G5054" s="5" t="s">
        <v>4564</v>
      </c>
      <c r="H5054" s="5" t="s">
        <v>715</v>
      </c>
      <c r="I5054" s="5" t="s">
        <v>114</v>
      </c>
      <c r="J5054" s="5" t="s">
        <v>447</v>
      </c>
      <c r="K5054" s="5" t="s">
        <v>448</v>
      </c>
      <c r="L5054" s="5" t="s">
        <v>323</v>
      </c>
      <c r="M5054" s="5" t="s">
        <v>130</v>
      </c>
      <c r="N5054" s="5" t="s">
        <v>96</v>
      </c>
      <c r="O5054" s="5" t="s">
        <v>115</v>
      </c>
      <c r="P5054" s="5" t="s">
        <v>158</v>
      </c>
      <c r="Q5054" s="5" t="s">
        <v>92</v>
      </c>
      <c r="R5054" s="5" t="s">
        <v>83</v>
      </c>
      <c r="S5054" s="5" t="s">
        <v>90</v>
      </c>
      <c r="T5054" s="5" t="s">
        <v>86</v>
      </c>
      <c r="U5054" s="5" t="s">
        <v>118</v>
      </c>
      <c r="V5054" s="5" t="s">
        <v>93</v>
      </c>
      <c r="W5054" s="5" t="s">
        <v>580</v>
      </c>
      <c r="X5054" s="5" t="s">
        <v>125</v>
      </c>
      <c r="Y5054" s="5" t="n">
        <v>0</v>
      </c>
      <c r="Z5054" s="5" t="n">
        <v>1</v>
      </c>
      <c r="AA5054" s="5" t="str">
        <f aca="false">IF(Y5054&gt;Z5054,"Win",IF(Y5054&lt;Z5054,"Loss","Draw"))</f>
        <v>Loss</v>
      </c>
      <c r="AB5054" s="5" t="s">
        <v>98</v>
      </c>
      <c r="AC5054" s="5" t="s">
        <v>99</v>
      </c>
      <c r="AD5054" s="5" t="s">
        <v>1896</v>
      </c>
      <c r="AE5054" s="5" t="s">
        <v>8965</v>
      </c>
      <c r="AF5054" s="5" t="str">
        <f aca="false">IF(AD5054&lt;AE5054,AD5054,AE5054)</f>
        <v>Arrows, Bowler, Giant, Giant Snowball, Graveyard, Mini P.E.K.K.A, Minions, Witch</v>
      </c>
      <c r="AG5054" s="5" t="str">
        <f aca="false">IF(AD5054&lt;AE5054,AE5054,AD5054)</f>
        <v>Cannon Cart, Fireball, Goblin Gang, Ice Spirit, Monk, Mortar, Skeleton Barrel, Skeleton Dragons</v>
      </c>
      <c r="AH5054" s="5" t="str">
        <f aca="false">IF(AD5054=AF5054,AA5054,IF(AA5054="Win","Loss",IF(AA5054="Loss","Win","Draw")))</f>
        <v>Loss</v>
      </c>
      <c r="AI5054" s="5" t="s">
        <v>102</v>
      </c>
    </row>
    <row r="5055" customFormat="false" ht="15" hidden="false" customHeight="true" outlineLevel="0" collapsed="false">
      <c r="A5055" s="6" t="s">
        <v>8964</v>
      </c>
      <c r="B5055" s="5" t="n">
        <v>3</v>
      </c>
      <c r="C5055" s="6" t="s">
        <v>2526</v>
      </c>
      <c r="D5055" s="5" t="s">
        <v>2527</v>
      </c>
      <c r="E5055" s="5" t="s">
        <v>6335</v>
      </c>
      <c r="F5055" s="5" t="s">
        <v>6336</v>
      </c>
      <c r="G5055" s="5" t="s">
        <v>8966</v>
      </c>
      <c r="H5055" s="5" t="s">
        <v>715</v>
      </c>
      <c r="I5055" s="5" t="s">
        <v>90</v>
      </c>
      <c r="J5055" s="5" t="s">
        <v>91</v>
      </c>
      <c r="K5055" s="5" t="s">
        <v>92</v>
      </c>
      <c r="L5055" s="5" t="s">
        <v>159</v>
      </c>
      <c r="M5055" s="5" t="s">
        <v>94</v>
      </c>
      <c r="N5055" s="5" t="s">
        <v>95</v>
      </c>
      <c r="O5055" s="5" t="s">
        <v>93</v>
      </c>
      <c r="P5055" s="5" t="s">
        <v>125</v>
      </c>
      <c r="Q5055" s="5" t="s">
        <v>87</v>
      </c>
      <c r="R5055" s="5" t="s">
        <v>241</v>
      </c>
      <c r="S5055" s="5" t="s">
        <v>114</v>
      </c>
      <c r="T5055" s="5" t="s">
        <v>138</v>
      </c>
      <c r="U5055" s="5" t="s">
        <v>116</v>
      </c>
      <c r="V5055" s="5" t="s">
        <v>137</v>
      </c>
      <c r="W5055" s="5" t="s">
        <v>157</v>
      </c>
      <c r="X5055" s="5" t="s">
        <v>248</v>
      </c>
      <c r="Y5055" s="5" t="n">
        <v>0</v>
      </c>
      <c r="Z5055" s="5" t="n">
        <v>1</v>
      </c>
      <c r="AA5055" s="5" t="str">
        <f aca="false">IF(Y5055&gt;Z5055,"Win",IF(Y5055&lt;Z5055,"Loss","Draw"))</f>
        <v>Loss</v>
      </c>
      <c r="AB5055" s="5" t="s">
        <v>98</v>
      </c>
      <c r="AC5055" s="5" t="s">
        <v>99</v>
      </c>
      <c r="AD5055" s="5" t="s">
        <v>518</v>
      </c>
      <c r="AE5055" s="5" t="s">
        <v>8967</v>
      </c>
      <c r="AF5055" s="5" t="str">
        <f aca="false">IF(AD5055&lt;AE5055,AD5055,AE5055)</f>
        <v>Barbarian Barrel, Cannon Cart, Dart Goblin, Fireball, Goblins, Mortar, Rascals, Skeleton Barrel</v>
      </c>
      <c r="AG5055" s="5" t="str">
        <f aca="false">IF(AD5055&lt;AE5055,AE5055,AD5055)</f>
        <v>Fire Spirit, Giant Snowball, Goblin Demolisher, Goblin Drill, Knight, Poison, Princess, Tesla</v>
      </c>
      <c r="AH5055" s="5" t="str">
        <f aca="false">IF(AD5055=AF5055,AA5055,IF(AA5055="Win","Loss",IF(AA5055="Loss","Win","Draw")))</f>
        <v>Loss</v>
      </c>
      <c r="AI5055" s="5" t="s">
        <v>102</v>
      </c>
    </row>
    <row r="5056" customFormat="false" ht="15" hidden="false" customHeight="true" outlineLevel="0" collapsed="false">
      <c r="A5056" s="6" t="s">
        <v>8968</v>
      </c>
      <c r="B5056" s="5" t="n">
        <v>1</v>
      </c>
      <c r="C5056" s="6" t="s">
        <v>2526</v>
      </c>
      <c r="D5056" s="5" t="s">
        <v>2527</v>
      </c>
      <c r="E5056" s="5" t="s">
        <v>8713</v>
      </c>
      <c r="F5056" s="5" t="s">
        <v>8714</v>
      </c>
      <c r="G5056" s="5" t="s">
        <v>8969</v>
      </c>
      <c r="H5056" s="5" t="s">
        <v>163</v>
      </c>
      <c r="I5056" s="5" t="s">
        <v>141</v>
      </c>
      <c r="J5056" s="5" t="s">
        <v>95</v>
      </c>
      <c r="K5056" s="5" t="s">
        <v>107</v>
      </c>
      <c r="L5056" s="5" t="s">
        <v>177</v>
      </c>
      <c r="M5056" s="5" t="s">
        <v>178</v>
      </c>
      <c r="N5056" s="5" t="s">
        <v>93</v>
      </c>
      <c r="O5056" s="5" t="s">
        <v>143</v>
      </c>
      <c r="P5056" s="5" t="s">
        <v>157</v>
      </c>
      <c r="Q5056" s="5" t="s">
        <v>177</v>
      </c>
      <c r="R5056" s="5" t="s">
        <v>95</v>
      </c>
      <c r="S5056" s="5" t="s">
        <v>124</v>
      </c>
      <c r="T5056" s="5" t="s">
        <v>215</v>
      </c>
      <c r="U5056" s="5" t="s">
        <v>126</v>
      </c>
      <c r="V5056" s="5" t="s">
        <v>150</v>
      </c>
      <c r="W5056" s="5" t="s">
        <v>93</v>
      </c>
      <c r="X5056" s="5" t="s">
        <v>257</v>
      </c>
      <c r="Y5056" s="5" t="n">
        <v>0</v>
      </c>
      <c r="Z5056" s="5" t="n">
        <v>1</v>
      </c>
      <c r="AA5056" s="5" t="str">
        <f aca="false">IF(Y5056&gt;Z5056,"Win",IF(Y5056&lt;Z5056,"Loss","Draw"))</f>
        <v>Loss</v>
      </c>
      <c r="AB5056" s="5" t="s">
        <v>98</v>
      </c>
      <c r="AC5056" s="5" t="s">
        <v>99</v>
      </c>
      <c r="AD5056" s="5" t="s">
        <v>8939</v>
      </c>
      <c r="AE5056" s="5" t="s">
        <v>429</v>
      </c>
      <c r="AF5056" s="5" t="str">
        <f aca="false">IF(AD5056&lt;AE5056,AD5056,AE5056)</f>
        <v>Barbarian Barrel, Electro Spirit, Fireball, Fisherman, Hunter, Royal Ghost, Royal Giant, Skeletons</v>
      </c>
      <c r="AG5056" s="5" t="str">
        <f aca="false">IF(AD5056&lt;AE5056,AE5056,AD5056)</f>
        <v>Barbarian Barrel, Fire Spirit, Fireball, Goblin Cage, Heal Spirit, Lumberjack, Phoenix, Royal Giant</v>
      </c>
      <c r="AH5056" s="5" t="str">
        <f aca="false">IF(AD5056=AF5056,AA5056,IF(AA5056="Win","Loss",IF(AA5056="Loss","Win","Draw")))</f>
        <v>Win</v>
      </c>
      <c r="AI5056" s="5" t="s">
        <v>102</v>
      </c>
    </row>
    <row r="5057" customFormat="false" ht="15" hidden="false" customHeight="true" outlineLevel="0" collapsed="false">
      <c r="A5057" s="6" t="s">
        <v>8968</v>
      </c>
      <c r="B5057" s="5" t="n">
        <v>2</v>
      </c>
      <c r="C5057" s="6" t="s">
        <v>2526</v>
      </c>
      <c r="D5057" s="5" t="s">
        <v>2527</v>
      </c>
      <c r="E5057" s="5" t="s">
        <v>8713</v>
      </c>
      <c r="F5057" s="5" t="s">
        <v>8714</v>
      </c>
      <c r="G5057" s="5" t="s">
        <v>8970</v>
      </c>
      <c r="H5057" s="5" t="s">
        <v>163</v>
      </c>
      <c r="I5057" s="5" t="s">
        <v>407</v>
      </c>
      <c r="J5057" s="5" t="s">
        <v>151</v>
      </c>
      <c r="K5057" s="5" t="s">
        <v>153</v>
      </c>
      <c r="L5057" s="5" t="s">
        <v>164</v>
      </c>
      <c r="M5057" s="5" t="s">
        <v>126</v>
      </c>
      <c r="N5057" s="5" t="s">
        <v>165</v>
      </c>
      <c r="O5057" s="5" t="s">
        <v>150</v>
      </c>
      <c r="P5057" s="5" t="s">
        <v>89</v>
      </c>
      <c r="Q5057" s="5" t="s">
        <v>129</v>
      </c>
      <c r="R5057" s="5" t="s">
        <v>186</v>
      </c>
      <c r="S5057" s="5" t="s">
        <v>185</v>
      </c>
      <c r="T5057" s="5" t="s">
        <v>109</v>
      </c>
      <c r="U5057" s="5" t="s">
        <v>187</v>
      </c>
      <c r="V5057" s="5" t="s">
        <v>234</v>
      </c>
      <c r="W5057" s="5" t="s">
        <v>111</v>
      </c>
      <c r="X5057" s="5" t="s">
        <v>284</v>
      </c>
      <c r="Y5057" s="5" t="n">
        <v>1</v>
      </c>
      <c r="Z5057" s="5" t="n">
        <v>0</v>
      </c>
      <c r="AA5057" s="5" t="str">
        <f aca="false">IF(Y5057&gt;Z5057,"Win",IF(Y5057&lt;Z5057,"Loss","Draw"))</f>
        <v>Win</v>
      </c>
      <c r="AB5057" s="5" t="s">
        <v>98</v>
      </c>
      <c r="AC5057" s="5" t="s">
        <v>99</v>
      </c>
      <c r="AD5057" s="5" t="s">
        <v>2205</v>
      </c>
      <c r="AE5057" s="5" t="s">
        <v>8971</v>
      </c>
      <c r="AF5057" s="5" t="str">
        <f aca="false">IF(AD5057&lt;AE5057,AD5057,AE5057)</f>
        <v>Balloon, Bomb Tower, Executioner, Inferno Dragon, Mega Knight, Miner, Tornado, Zap</v>
      </c>
      <c r="AG5057" s="5" t="str">
        <f aca="false">IF(AD5057&lt;AE5057,AE5057,AD5057)</f>
        <v>Cannon, Earthquake, Electro Spirit, Firecracker, Hog Rider, Mighty Miner, Skeletons, The Log</v>
      </c>
      <c r="AH5057" s="5" t="str">
        <f aca="false">IF(AD5057=AF5057,AA5057,IF(AA5057="Win","Loss",IF(AA5057="Loss","Win","Draw")))</f>
        <v>Loss</v>
      </c>
      <c r="AI5057" s="5" t="s">
        <v>102</v>
      </c>
    </row>
    <row r="5058" customFormat="false" ht="15" hidden="false" customHeight="true" outlineLevel="0" collapsed="false">
      <c r="A5058" s="6" t="s">
        <v>8968</v>
      </c>
      <c r="B5058" s="5" t="n">
        <v>3</v>
      </c>
      <c r="C5058" s="6" t="s">
        <v>2526</v>
      </c>
      <c r="D5058" s="5" t="s">
        <v>2527</v>
      </c>
      <c r="E5058" s="5" t="s">
        <v>8713</v>
      </c>
      <c r="F5058" s="5" t="s">
        <v>8714</v>
      </c>
      <c r="G5058" s="5" t="s">
        <v>7670</v>
      </c>
      <c r="H5058" s="5" t="s">
        <v>163</v>
      </c>
      <c r="I5058" s="5" t="s">
        <v>113</v>
      </c>
      <c r="J5058" s="5" t="s">
        <v>241</v>
      </c>
      <c r="K5058" s="5" t="s">
        <v>114</v>
      </c>
      <c r="L5058" s="5" t="s">
        <v>119</v>
      </c>
      <c r="M5058" s="5" t="s">
        <v>118</v>
      </c>
      <c r="N5058" s="5" t="s">
        <v>116</v>
      </c>
      <c r="O5058" s="5" t="s">
        <v>88</v>
      </c>
      <c r="P5058" s="5" t="s">
        <v>115</v>
      </c>
      <c r="Q5058" s="5" t="s">
        <v>448</v>
      </c>
      <c r="R5058" s="5" t="s">
        <v>447</v>
      </c>
      <c r="S5058" s="5" t="s">
        <v>114</v>
      </c>
      <c r="T5058" s="5" t="s">
        <v>193</v>
      </c>
      <c r="U5058" s="5" t="s">
        <v>158</v>
      </c>
      <c r="V5058" s="5" t="s">
        <v>323</v>
      </c>
      <c r="W5058" s="5" t="s">
        <v>130</v>
      </c>
      <c r="X5058" s="5" t="s">
        <v>115</v>
      </c>
      <c r="Y5058" s="5" t="n">
        <v>1</v>
      </c>
      <c r="Z5058" s="5" t="n">
        <v>0</v>
      </c>
      <c r="AA5058" s="5" t="str">
        <f aca="false">IF(Y5058&gt;Z5058,"Win",IF(Y5058&lt;Z5058,"Loss","Draw"))</f>
        <v>Win</v>
      </c>
      <c r="AB5058" s="5" t="s">
        <v>98</v>
      </c>
      <c r="AC5058" s="5" t="s">
        <v>99</v>
      </c>
      <c r="AD5058" s="5" t="s">
        <v>8455</v>
      </c>
      <c r="AE5058" s="5" t="s">
        <v>2170</v>
      </c>
      <c r="AF5058" s="5" t="str">
        <f aca="false">IF(AD5058&lt;AE5058,AD5058,AE5058)</f>
        <v>Arrows, Bowler, Giant, Giant Snowball, Graveyard, Guards, Mini P.E.K.K.A, Witch</v>
      </c>
      <c r="AG5058" s="5" t="str">
        <f aca="false">IF(AD5058&lt;AE5058,AE5058,AD5058)</f>
        <v>Berserker, Furnace, Giant Snowball, Goblin Hut, Graveyard, Ice Spirit, Knight, Poison</v>
      </c>
      <c r="AH5058" s="5" t="str">
        <f aca="false">IF(AD5058=AF5058,AA5058,IF(AA5058="Win","Loss",IF(AA5058="Loss","Win","Draw")))</f>
        <v>Loss</v>
      </c>
      <c r="AI5058" s="5" t="s">
        <v>102</v>
      </c>
    </row>
    <row r="5059" customFormat="false" ht="15" hidden="false" customHeight="true" outlineLevel="0" collapsed="false">
      <c r="A5059" s="6" t="s">
        <v>8972</v>
      </c>
      <c r="B5059" s="5" t="n">
        <v>1</v>
      </c>
      <c r="C5059" s="6" t="s">
        <v>2526</v>
      </c>
      <c r="D5059" s="5" t="s">
        <v>2527</v>
      </c>
      <c r="E5059" s="5" t="s">
        <v>1016</v>
      </c>
      <c r="F5059" s="5" t="s">
        <v>1017</v>
      </c>
      <c r="G5059" s="5" t="s">
        <v>8973</v>
      </c>
      <c r="H5059" s="5" t="s">
        <v>81</v>
      </c>
      <c r="I5059" s="5" t="s">
        <v>124</v>
      </c>
      <c r="J5059" s="5" t="s">
        <v>219</v>
      </c>
      <c r="K5059" s="5" t="s">
        <v>127</v>
      </c>
      <c r="L5059" s="5" t="s">
        <v>133</v>
      </c>
      <c r="M5059" s="5" t="s">
        <v>93</v>
      </c>
      <c r="N5059" s="5" t="s">
        <v>86</v>
      </c>
      <c r="O5059" s="5" t="s">
        <v>117</v>
      </c>
      <c r="P5059" s="5" t="s">
        <v>327</v>
      </c>
      <c r="Q5059" s="5" t="s">
        <v>203</v>
      </c>
      <c r="R5059" s="5" t="s">
        <v>91</v>
      </c>
      <c r="S5059" s="5" t="s">
        <v>201</v>
      </c>
      <c r="T5059" s="5" t="s">
        <v>159</v>
      </c>
      <c r="U5059" s="5" t="s">
        <v>157</v>
      </c>
      <c r="V5059" s="5" t="s">
        <v>89</v>
      </c>
      <c r="W5059" s="5" t="s">
        <v>153</v>
      </c>
      <c r="X5059" s="5" t="s">
        <v>97</v>
      </c>
      <c r="Y5059" s="5" t="n">
        <v>0</v>
      </c>
      <c r="Z5059" s="5" t="n">
        <v>1</v>
      </c>
      <c r="AA5059" s="5" t="str">
        <f aca="false">IF(Y5059&gt;Z5059,"Win",IF(Y5059&lt;Z5059,"Loss","Draw"))</f>
        <v>Loss</v>
      </c>
      <c r="AB5059" s="5" t="s">
        <v>98</v>
      </c>
      <c r="AC5059" s="5" t="s">
        <v>99</v>
      </c>
      <c r="AD5059" s="5" t="s">
        <v>8974</v>
      </c>
      <c r="AE5059" s="5" t="s">
        <v>8536</v>
      </c>
      <c r="AF5059" s="5" t="str">
        <f aca="false">IF(AD5059&lt;AE5059,AD5059,AE5059)</f>
        <v>Battle Ram, Fireball, Giant Skeleton, Mother Witch, Rage, Royal Ghost, Skeleton Dragons, Wizard</v>
      </c>
      <c r="AG5059" s="5" t="str">
        <f aca="false">IF(AD5059&lt;AE5059,AE5059,AD5059)</f>
        <v>Cannon, Dart Goblin, Fire Spirit, Goblin Barrel, Goblins, Ronin, The Log, Wall Breakers</v>
      </c>
      <c r="AH5059" s="5" t="str">
        <f aca="false">IF(AD5059=AF5059,AA5059,IF(AA5059="Win","Loss",IF(AA5059="Loss","Win","Draw")))</f>
        <v>Loss</v>
      </c>
      <c r="AI5059" s="5" t="s">
        <v>102</v>
      </c>
    </row>
    <row r="5060" customFormat="false" ht="15" hidden="false" customHeight="true" outlineLevel="0" collapsed="false">
      <c r="A5060" s="6" t="s">
        <v>8972</v>
      </c>
      <c r="B5060" s="5" t="n">
        <v>2</v>
      </c>
      <c r="C5060" s="6" t="s">
        <v>2526</v>
      </c>
      <c r="D5060" s="5" t="s">
        <v>2527</v>
      </c>
      <c r="E5060" s="5" t="s">
        <v>1016</v>
      </c>
      <c r="F5060" s="5" t="s">
        <v>1017</v>
      </c>
      <c r="G5060" s="5" t="s">
        <v>8458</v>
      </c>
      <c r="H5060" s="5" t="s">
        <v>81</v>
      </c>
      <c r="I5060" s="5" t="s">
        <v>129</v>
      </c>
      <c r="J5060" s="5" t="s">
        <v>202</v>
      </c>
      <c r="K5060" s="5" t="s">
        <v>141</v>
      </c>
      <c r="L5060" s="5" t="s">
        <v>89</v>
      </c>
      <c r="M5060" s="5" t="s">
        <v>173</v>
      </c>
      <c r="N5060" s="5" t="s">
        <v>165</v>
      </c>
      <c r="O5060" s="5" t="s">
        <v>88</v>
      </c>
      <c r="P5060" s="5" t="s">
        <v>164</v>
      </c>
      <c r="Q5060" s="5" t="s">
        <v>177</v>
      </c>
      <c r="R5060" s="5" t="s">
        <v>188</v>
      </c>
      <c r="S5060" s="5" t="s">
        <v>83</v>
      </c>
      <c r="T5060" s="5" t="s">
        <v>133</v>
      </c>
      <c r="U5060" s="5" t="s">
        <v>93</v>
      </c>
      <c r="V5060" s="5" t="s">
        <v>86</v>
      </c>
      <c r="W5060" s="5" t="s">
        <v>95</v>
      </c>
      <c r="X5060" s="5" t="s">
        <v>215</v>
      </c>
      <c r="Y5060" s="5" t="n">
        <v>1</v>
      </c>
      <c r="Z5060" s="5" t="n">
        <v>0</v>
      </c>
      <c r="AA5060" s="5" t="str">
        <f aca="false">IF(Y5060&gt;Z5060,"Win",IF(Y5060&lt;Z5060,"Loss","Draw"))</f>
        <v>Win</v>
      </c>
      <c r="AB5060" s="5" t="s">
        <v>98</v>
      </c>
      <c r="AC5060" s="5" t="s">
        <v>99</v>
      </c>
      <c r="AD5060" s="5" t="s">
        <v>8955</v>
      </c>
      <c r="AE5060" s="5" t="s">
        <v>217</v>
      </c>
      <c r="AF5060" s="5" t="str">
        <f aca="false">IF(AD5060&lt;AE5060,AD5060,AE5060)</f>
        <v>Barbarian Barrel, Fireball, Fisherman, Monk, Mother Witch, Royal Giant, Skeleton Dragons, Tombstone</v>
      </c>
      <c r="AG5060" s="5" t="str">
        <f aca="false">IF(AD5060&lt;AE5060,AE5060,AD5060)</f>
        <v>Berserker, Earthquake, Hog Rider, Lumberjack, Magic Archer, Mega Knight, The Log, Zappies</v>
      </c>
      <c r="AH5060" s="5" t="str">
        <f aca="false">IF(AD5060=AF5060,AA5060,IF(AA5060="Win","Loss",IF(AA5060="Loss","Win","Draw")))</f>
        <v>Loss</v>
      </c>
      <c r="AI5060" s="5" t="s">
        <v>102</v>
      </c>
    </row>
    <row r="5061" customFormat="false" ht="15" hidden="false" customHeight="true" outlineLevel="0" collapsed="false">
      <c r="A5061" s="6" t="s">
        <v>8972</v>
      </c>
      <c r="B5061" s="5" t="n">
        <v>3</v>
      </c>
      <c r="C5061" s="6" t="s">
        <v>2526</v>
      </c>
      <c r="D5061" s="5" t="s">
        <v>2527</v>
      </c>
      <c r="E5061" s="5" t="s">
        <v>1016</v>
      </c>
      <c r="F5061" s="5" t="s">
        <v>1017</v>
      </c>
      <c r="G5061" s="5" t="s">
        <v>8975</v>
      </c>
      <c r="H5061" s="5" t="s">
        <v>391</v>
      </c>
      <c r="I5061" s="5" t="s">
        <v>114</v>
      </c>
      <c r="J5061" s="5" t="s">
        <v>447</v>
      </c>
      <c r="K5061" s="5" t="s">
        <v>448</v>
      </c>
      <c r="L5061" s="5" t="s">
        <v>323</v>
      </c>
      <c r="M5061" s="5" t="s">
        <v>130</v>
      </c>
      <c r="N5061" s="5" t="s">
        <v>96</v>
      </c>
      <c r="O5061" s="5" t="s">
        <v>115</v>
      </c>
      <c r="P5061" s="5" t="s">
        <v>158</v>
      </c>
      <c r="Q5061" s="5" t="s">
        <v>407</v>
      </c>
      <c r="R5061" s="5" t="s">
        <v>151</v>
      </c>
      <c r="S5061" s="5" t="s">
        <v>118</v>
      </c>
      <c r="T5061" s="5" t="s">
        <v>165</v>
      </c>
      <c r="U5061" s="5" t="s">
        <v>116</v>
      </c>
      <c r="V5061" s="5" t="s">
        <v>150</v>
      </c>
      <c r="W5061" s="5" t="s">
        <v>209</v>
      </c>
      <c r="X5061" s="5" t="s">
        <v>193</v>
      </c>
      <c r="Y5061" s="5" t="n">
        <v>0</v>
      </c>
      <c r="Z5061" s="5" t="n">
        <v>3</v>
      </c>
      <c r="AA5061" s="5" t="str">
        <f aca="false">IF(Y5061&gt;Z5061,"Win",IF(Y5061&lt;Z5061,"Loss","Draw"))</f>
        <v>Loss</v>
      </c>
      <c r="AB5061" s="5" t="s">
        <v>98</v>
      </c>
      <c r="AC5061" s="5" t="s">
        <v>99</v>
      </c>
      <c r="AD5061" s="5" t="s">
        <v>1896</v>
      </c>
      <c r="AE5061" s="5" t="s">
        <v>8976</v>
      </c>
      <c r="AF5061" s="5" t="str">
        <f aca="false">IF(AD5061&lt;AE5061,AD5061,AE5061)</f>
        <v>Arrows, Bowler, Giant, Giant Snowball, Graveyard, Mini P.E.K.K.A, Minions, Witch</v>
      </c>
      <c r="AG5061" s="5" t="str">
        <f aca="false">IF(AD5061&lt;AE5061,AE5061,AD5061)</f>
        <v>Electro Spirit, Firecracker, Guards, Hog Rider, Ice Spirit, Inferno Tower, Mighty Miner, Poison</v>
      </c>
      <c r="AH5061" s="5" t="str">
        <f aca="false">IF(AD5061=AF5061,AA5061,IF(AA5061="Win","Loss",IF(AA5061="Loss","Win","Draw")))</f>
        <v>Loss</v>
      </c>
      <c r="AI5061" s="5" t="s">
        <v>102</v>
      </c>
    </row>
    <row r="5062" customFormat="false" ht="15" hidden="false" customHeight="true" outlineLevel="0" collapsed="false">
      <c r="A5062" s="6" t="s">
        <v>8977</v>
      </c>
      <c r="B5062" s="5" t="n">
        <v>1</v>
      </c>
      <c r="C5062" s="6" t="s">
        <v>2526</v>
      </c>
      <c r="D5062" s="5" t="s">
        <v>2527</v>
      </c>
      <c r="E5062" s="5" t="s">
        <v>8978</v>
      </c>
      <c r="F5062" s="5" t="s">
        <v>8979</v>
      </c>
      <c r="G5062" s="5" t="s">
        <v>8980</v>
      </c>
      <c r="H5062" s="5" t="s">
        <v>81</v>
      </c>
      <c r="I5062" s="5" t="s">
        <v>407</v>
      </c>
      <c r="J5062" s="5" t="s">
        <v>151</v>
      </c>
      <c r="K5062" s="5" t="s">
        <v>153</v>
      </c>
      <c r="L5062" s="5" t="s">
        <v>164</v>
      </c>
      <c r="M5062" s="5" t="s">
        <v>126</v>
      </c>
      <c r="N5062" s="5" t="s">
        <v>165</v>
      </c>
      <c r="O5062" s="5" t="s">
        <v>150</v>
      </c>
      <c r="P5062" s="5" t="s">
        <v>89</v>
      </c>
      <c r="Q5062" s="5" t="s">
        <v>141</v>
      </c>
      <c r="R5062" s="5" t="s">
        <v>128</v>
      </c>
      <c r="S5062" s="5" t="s">
        <v>127</v>
      </c>
      <c r="T5062" s="5" t="s">
        <v>173</v>
      </c>
      <c r="U5062" s="5" t="s">
        <v>95</v>
      </c>
      <c r="V5062" s="5" t="s">
        <v>112</v>
      </c>
      <c r="W5062" s="5" t="s">
        <v>93</v>
      </c>
      <c r="X5062" s="5" t="s">
        <v>117</v>
      </c>
      <c r="Y5062" s="5" t="n">
        <v>1</v>
      </c>
      <c r="Z5062" s="5" t="n">
        <v>0</v>
      </c>
      <c r="AA5062" s="5" t="str">
        <f aca="false">IF(Y5062&gt;Z5062,"Win",IF(Y5062&lt;Z5062,"Loss","Draw"))</f>
        <v>Win</v>
      </c>
      <c r="AB5062" s="5" t="s">
        <v>98</v>
      </c>
      <c r="AC5062" s="5" t="s">
        <v>99</v>
      </c>
      <c r="AD5062" s="5" t="s">
        <v>2205</v>
      </c>
      <c r="AE5062" s="5" t="s">
        <v>8981</v>
      </c>
      <c r="AF5062" s="5" t="str">
        <f aca="false">IF(AD5062&lt;AE5062,AD5062,AE5062)</f>
        <v>Barbarian Barrel, Battle Ram, Fireball, Giant Skeleton, Golden Knight, Lumberjack, Spirit Empress, Zappies</v>
      </c>
      <c r="AG5062" s="5" t="str">
        <f aca="false">IF(AD5062&lt;AE5062,AE5062,AD5062)</f>
        <v>Cannon, Earthquake, Electro Spirit, Firecracker, Hog Rider, Mighty Miner, Skeletons, The Log</v>
      </c>
      <c r="AH5062" s="5" t="str">
        <f aca="false">IF(AD5062=AF5062,AA5062,IF(AA5062="Win","Loss",IF(AA5062="Loss","Win","Draw")))</f>
        <v>Loss</v>
      </c>
      <c r="AI5062" s="5" t="s">
        <v>297</v>
      </c>
    </row>
    <row r="5063" customFormat="false" ht="15" hidden="false" customHeight="true" outlineLevel="0" collapsed="false">
      <c r="A5063" s="6" t="s">
        <v>8982</v>
      </c>
      <c r="B5063" s="5" t="n">
        <v>1</v>
      </c>
      <c r="C5063" s="6" t="s">
        <v>2526</v>
      </c>
      <c r="D5063" s="5" t="s">
        <v>2527</v>
      </c>
      <c r="E5063" s="5" t="s">
        <v>8983</v>
      </c>
      <c r="F5063" s="5" t="s">
        <v>8984</v>
      </c>
      <c r="G5063" s="5" t="s">
        <v>8985</v>
      </c>
      <c r="H5063" s="5" t="s">
        <v>81</v>
      </c>
      <c r="I5063" s="5" t="s">
        <v>407</v>
      </c>
      <c r="J5063" s="5" t="s">
        <v>151</v>
      </c>
      <c r="K5063" s="5" t="s">
        <v>153</v>
      </c>
      <c r="L5063" s="5" t="s">
        <v>164</v>
      </c>
      <c r="M5063" s="5" t="s">
        <v>126</v>
      </c>
      <c r="N5063" s="5" t="s">
        <v>165</v>
      </c>
      <c r="O5063" s="5" t="s">
        <v>150</v>
      </c>
      <c r="P5063" s="5" t="s">
        <v>89</v>
      </c>
      <c r="Q5063" s="5" t="s">
        <v>82</v>
      </c>
      <c r="R5063" s="5" t="s">
        <v>151</v>
      </c>
      <c r="S5063" s="5" t="s">
        <v>152</v>
      </c>
      <c r="T5063" s="5" t="s">
        <v>126</v>
      </c>
      <c r="U5063" s="5" t="s">
        <v>89</v>
      </c>
      <c r="V5063" s="5" t="s">
        <v>153</v>
      </c>
      <c r="W5063" s="5" t="s">
        <v>85</v>
      </c>
      <c r="X5063" s="5" t="s">
        <v>150</v>
      </c>
      <c r="Y5063" s="5" t="n">
        <v>1</v>
      </c>
      <c r="Z5063" s="5" t="n">
        <v>0</v>
      </c>
      <c r="AA5063" s="5" t="str">
        <f aca="false">IF(Y5063&gt;Z5063,"Win",IF(Y5063&lt;Z5063,"Loss","Draw"))</f>
        <v>Win</v>
      </c>
      <c r="AB5063" s="5" t="s">
        <v>98</v>
      </c>
      <c r="AC5063" s="5" t="s">
        <v>99</v>
      </c>
      <c r="AD5063" s="5" t="s">
        <v>2205</v>
      </c>
      <c r="AE5063" s="5" t="s">
        <v>155</v>
      </c>
      <c r="AF5063" s="5" t="str">
        <f aca="false">IF(AD5063&lt;AE5063,AD5063,AE5063)</f>
        <v>Baby Dragon, Cannon, Electro Spirit, Lightning, Mighty Miner, Royal Hogs, Skeletons, The Log</v>
      </c>
      <c r="AG5063" s="5" t="str">
        <f aca="false">IF(AD5063&lt;AE5063,AE5063,AD5063)</f>
        <v>Cannon, Earthquake, Electro Spirit, Firecracker, Hog Rider, Mighty Miner, Skeletons, The Log</v>
      </c>
      <c r="AH5063" s="5" t="str">
        <f aca="false">IF(AD5063=AF5063,AA5063,IF(AA5063="Win","Loss",IF(AA5063="Loss","Win","Draw")))</f>
        <v>Loss</v>
      </c>
      <c r="AI5063" s="5" t="s">
        <v>297</v>
      </c>
    </row>
    <row r="5064" customFormat="false" ht="15" hidden="false" customHeight="true" outlineLevel="0" collapsed="false">
      <c r="A5064" s="6" t="s">
        <v>8986</v>
      </c>
      <c r="B5064" s="5" t="n">
        <v>1</v>
      </c>
      <c r="C5064" s="6" t="s">
        <v>2526</v>
      </c>
      <c r="D5064" s="5" t="s">
        <v>2527</v>
      </c>
      <c r="E5064" s="5" t="s">
        <v>7749</v>
      </c>
      <c r="F5064" s="5" t="s">
        <v>7750</v>
      </c>
      <c r="G5064" s="5" t="s">
        <v>8987</v>
      </c>
      <c r="H5064" s="5" t="s">
        <v>81</v>
      </c>
      <c r="I5064" s="5" t="s">
        <v>82</v>
      </c>
      <c r="J5064" s="5" t="s">
        <v>202</v>
      </c>
      <c r="K5064" s="5" t="s">
        <v>95</v>
      </c>
      <c r="L5064" s="5" t="s">
        <v>97</v>
      </c>
      <c r="M5064" s="5" t="s">
        <v>126</v>
      </c>
      <c r="N5064" s="5" t="s">
        <v>93</v>
      </c>
      <c r="O5064" s="5" t="s">
        <v>119</v>
      </c>
      <c r="P5064" s="5" t="s">
        <v>88</v>
      </c>
      <c r="Q5064" s="5" t="s">
        <v>82</v>
      </c>
      <c r="R5064" s="5" t="s">
        <v>95</v>
      </c>
      <c r="S5064" s="5" t="s">
        <v>129</v>
      </c>
      <c r="T5064" s="5" t="s">
        <v>116</v>
      </c>
      <c r="U5064" s="5" t="s">
        <v>133</v>
      </c>
      <c r="V5064" s="5" t="s">
        <v>131</v>
      </c>
      <c r="W5064" s="5" t="s">
        <v>233</v>
      </c>
      <c r="X5064" s="5" t="s">
        <v>474</v>
      </c>
      <c r="Y5064" s="5" t="n">
        <v>1</v>
      </c>
      <c r="Z5064" s="5" t="n">
        <v>0</v>
      </c>
      <c r="AA5064" s="5" t="str">
        <f aca="false">IF(Y5064&gt;Z5064,"Win",IF(Y5064&lt;Z5064,"Loss","Draw"))</f>
        <v>Win</v>
      </c>
      <c r="AB5064" s="5" t="s">
        <v>98</v>
      </c>
      <c r="AC5064" s="5" t="s">
        <v>99</v>
      </c>
      <c r="AD5064" s="5" t="s">
        <v>8988</v>
      </c>
      <c r="AE5064" s="5" t="s">
        <v>7752</v>
      </c>
      <c r="AF5064" s="5" t="str">
        <f aca="false">IF(AD5064&lt;AE5064,AD5064,AE5064)</f>
        <v>Bandit, Barbarian Barrel, Bats, Flying Machine, Mega Knight, Mother Witch, Poison, Royal Hogs</v>
      </c>
      <c r="AG5064" s="5" t="str">
        <f aca="false">IF(AD5064&lt;AE5064,AE5064,AD5064)</f>
        <v>Barbarian Barrel, Berserker, Fireball, Goblin Hut, Magic Archer, Ronin, Royal Hogs, Skeletons</v>
      </c>
      <c r="AH5064" s="5" t="str">
        <f aca="false">IF(AD5064=AF5064,AA5064,IF(AA5064="Win","Loss",IF(AA5064="Loss","Win","Draw")))</f>
        <v>Loss</v>
      </c>
      <c r="AI5064" s="5" t="s">
        <v>297</v>
      </c>
    </row>
    <row r="5065" customFormat="false" ht="15" hidden="false" customHeight="true" outlineLevel="0" collapsed="false">
      <c r="A5065" s="6" t="s">
        <v>8989</v>
      </c>
      <c r="B5065" s="5" t="n">
        <v>1</v>
      </c>
      <c r="C5065" s="6" t="s">
        <v>2526</v>
      </c>
      <c r="D5065" s="5" t="s">
        <v>2527</v>
      </c>
      <c r="E5065" s="5" t="s">
        <v>8990</v>
      </c>
      <c r="F5065" s="5" t="s">
        <v>8991</v>
      </c>
      <c r="G5065" s="5" t="s">
        <v>8992</v>
      </c>
      <c r="H5065" s="5" t="s">
        <v>81</v>
      </c>
      <c r="I5065" s="5" t="s">
        <v>407</v>
      </c>
      <c r="J5065" s="5" t="s">
        <v>151</v>
      </c>
      <c r="K5065" s="5" t="s">
        <v>153</v>
      </c>
      <c r="L5065" s="5" t="s">
        <v>164</v>
      </c>
      <c r="M5065" s="5" t="s">
        <v>126</v>
      </c>
      <c r="N5065" s="5" t="s">
        <v>165</v>
      </c>
      <c r="O5065" s="5" t="s">
        <v>150</v>
      </c>
      <c r="P5065" s="5" t="s">
        <v>89</v>
      </c>
      <c r="Q5065" s="5" t="s">
        <v>82</v>
      </c>
      <c r="R5065" s="5" t="s">
        <v>108</v>
      </c>
      <c r="S5065" s="5" t="s">
        <v>124</v>
      </c>
      <c r="T5065" s="5" t="s">
        <v>117</v>
      </c>
      <c r="U5065" s="5" t="s">
        <v>133</v>
      </c>
      <c r="V5065" s="5" t="s">
        <v>215</v>
      </c>
      <c r="W5065" s="5" t="s">
        <v>173</v>
      </c>
      <c r="X5065" s="5" t="s">
        <v>130</v>
      </c>
      <c r="Y5065" s="5" t="n">
        <v>1</v>
      </c>
      <c r="Z5065" s="5" t="n">
        <v>0</v>
      </c>
      <c r="AA5065" s="5" t="str">
        <f aca="false">IF(Y5065&gt;Z5065,"Win",IF(Y5065&lt;Z5065,"Loss","Draw"))</f>
        <v>Win</v>
      </c>
      <c r="AB5065" s="5" t="s">
        <v>98</v>
      </c>
      <c r="AC5065" s="5" t="s">
        <v>99</v>
      </c>
      <c r="AD5065" s="5" t="s">
        <v>2205</v>
      </c>
      <c r="AE5065" s="5" t="s">
        <v>8993</v>
      </c>
      <c r="AF5065" s="5" t="str">
        <f aca="false">IF(AD5065&lt;AE5065,AD5065,AE5065)</f>
        <v>Arrows, Dark Prince, Fisherman, Giant Skeleton, Mother Witch, Royal Ghost, Royal Hogs, Zappies</v>
      </c>
      <c r="AG5065" s="5" t="str">
        <f aca="false">IF(AD5065&lt;AE5065,AE5065,AD5065)</f>
        <v>Cannon, Earthquake, Electro Spirit, Firecracker, Hog Rider, Mighty Miner, Skeletons, The Log</v>
      </c>
      <c r="AH5065" s="5" t="str">
        <f aca="false">IF(AD5065=AF5065,AA5065,IF(AA5065="Win","Loss",IF(AA5065="Loss","Win","Draw")))</f>
        <v>Loss</v>
      </c>
      <c r="AI5065" s="5" t="s">
        <v>297</v>
      </c>
    </row>
    <row r="5066" customFormat="false" ht="15" hidden="false" customHeight="true" outlineLevel="0" collapsed="false">
      <c r="A5066" s="6" t="s">
        <v>8994</v>
      </c>
      <c r="B5066" s="5" t="n">
        <v>1</v>
      </c>
      <c r="C5066" s="6" t="s">
        <v>2526</v>
      </c>
      <c r="D5066" s="5" t="s">
        <v>2527</v>
      </c>
      <c r="E5066" s="5" t="s">
        <v>8995</v>
      </c>
      <c r="F5066" s="5" t="s">
        <v>8996</v>
      </c>
      <c r="G5066" s="5" t="s">
        <v>8997</v>
      </c>
      <c r="H5066" s="5" t="s">
        <v>81</v>
      </c>
      <c r="I5066" s="5" t="s">
        <v>129</v>
      </c>
      <c r="J5066" s="5" t="s">
        <v>202</v>
      </c>
      <c r="K5066" s="5" t="s">
        <v>141</v>
      </c>
      <c r="L5066" s="5" t="s">
        <v>89</v>
      </c>
      <c r="M5066" s="5" t="s">
        <v>173</v>
      </c>
      <c r="N5066" s="5" t="s">
        <v>165</v>
      </c>
      <c r="O5066" s="5" t="s">
        <v>88</v>
      </c>
      <c r="P5066" s="5" t="s">
        <v>164</v>
      </c>
      <c r="Q5066" s="5" t="s">
        <v>127</v>
      </c>
      <c r="R5066" s="5" t="s">
        <v>219</v>
      </c>
      <c r="S5066" s="5" t="s">
        <v>124</v>
      </c>
      <c r="T5066" s="5" t="s">
        <v>117</v>
      </c>
      <c r="U5066" s="5" t="s">
        <v>133</v>
      </c>
      <c r="V5066" s="5" t="s">
        <v>294</v>
      </c>
      <c r="W5066" s="5" t="s">
        <v>173</v>
      </c>
      <c r="X5066" s="5" t="s">
        <v>95</v>
      </c>
      <c r="Y5066" s="5" t="n">
        <v>0</v>
      </c>
      <c r="Z5066" s="5" t="n">
        <v>1</v>
      </c>
      <c r="AA5066" s="5" t="str">
        <f aca="false">IF(Y5066&gt;Z5066,"Win",IF(Y5066&lt;Z5066,"Loss","Draw"))</f>
        <v>Loss</v>
      </c>
      <c r="AB5066" s="5" t="s">
        <v>98</v>
      </c>
      <c r="AC5066" s="5" t="s">
        <v>99</v>
      </c>
      <c r="AD5066" s="5" t="s">
        <v>8955</v>
      </c>
      <c r="AE5066" s="5" t="s">
        <v>296</v>
      </c>
      <c r="AF5066" s="5" t="str">
        <f aca="false">IF(AD5066&lt;AE5066,AD5066,AE5066)</f>
        <v>Barbarian Barrel, Battle Ram, Giant Skeleton, Mother Witch, Royal Ghost, Vines, Wizard, Zappies</v>
      </c>
      <c r="AG5066" s="5" t="str">
        <f aca="false">IF(AD5066&lt;AE5066,AE5066,AD5066)</f>
        <v>Berserker, Earthquake, Hog Rider, Lumberjack, Magic Archer, Mega Knight, The Log, Zappies</v>
      </c>
      <c r="AH5066" s="5" t="str">
        <f aca="false">IF(AD5066=AF5066,AA5066,IF(AA5066="Win","Loss",IF(AA5066="Loss","Win","Draw")))</f>
        <v>Win</v>
      </c>
      <c r="AI5066" s="5" t="s">
        <v>297</v>
      </c>
    </row>
    <row r="5067" customFormat="false" ht="15" hidden="false" customHeight="true" outlineLevel="0" collapsed="false">
      <c r="A5067" s="6" t="s">
        <v>8998</v>
      </c>
      <c r="B5067" s="5" t="n">
        <v>1</v>
      </c>
      <c r="C5067" s="6" t="s">
        <v>2526</v>
      </c>
      <c r="D5067" s="5" t="s">
        <v>2527</v>
      </c>
      <c r="E5067" s="5" t="s">
        <v>8999</v>
      </c>
      <c r="F5067" s="5" t="s">
        <v>9000</v>
      </c>
      <c r="G5067" s="5" t="s">
        <v>9001</v>
      </c>
      <c r="H5067" s="5" t="s">
        <v>81</v>
      </c>
      <c r="I5067" s="5" t="s">
        <v>82</v>
      </c>
      <c r="J5067" s="5" t="s">
        <v>202</v>
      </c>
      <c r="K5067" s="5" t="s">
        <v>95</v>
      </c>
      <c r="L5067" s="5" t="s">
        <v>97</v>
      </c>
      <c r="M5067" s="5" t="s">
        <v>150</v>
      </c>
      <c r="N5067" s="5" t="s">
        <v>93</v>
      </c>
      <c r="O5067" s="5" t="s">
        <v>119</v>
      </c>
      <c r="P5067" s="5" t="s">
        <v>88</v>
      </c>
      <c r="Q5067" s="5" t="s">
        <v>82</v>
      </c>
      <c r="R5067" s="5" t="s">
        <v>219</v>
      </c>
      <c r="S5067" s="5" t="s">
        <v>126</v>
      </c>
      <c r="T5067" s="5" t="s">
        <v>95</v>
      </c>
      <c r="U5067" s="5" t="s">
        <v>150</v>
      </c>
      <c r="V5067" s="5" t="s">
        <v>119</v>
      </c>
      <c r="W5067" s="5" t="s">
        <v>93</v>
      </c>
      <c r="X5067" s="5" t="s">
        <v>97</v>
      </c>
      <c r="Y5067" s="5" t="n">
        <v>1</v>
      </c>
      <c r="Z5067" s="5" t="n">
        <v>0</v>
      </c>
      <c r="AA5067" s="5" t="str">
        <f aca="false">IF(Y5067&gt;Z5067,"Win",IF(Y5067&lt;Z5067,"Loss","Draw"))</f>
        <v>Win</v>
      </c>
      <c r="AB5067" s="5" t="s">
        <v>98</v>
      </c>
      <c r="AC5067" s="5" t="s">
        <v>99</v>
      </c>
      <c r="AD5067" s="5" t="s">
        <v>9002</v>
      </c>
      <c r="AE5067" s="5" t="s">
        <v>9003</v>
      </c>
      <c r="AF5067" s="5" t="str">
        <f aca="false">IF(AD5067&lt;AE5067,AD5067,AE5067)</f>
        <v>Barbarian Barrel, Berserker, Electro Spirit, Fireball, Goblin Hut, Magic Archer, Ronin, Royal Hogs</v>
      </c>
      <c r="AG5067" s="5" t="str">
        <f aca="false">IF(AD5067&lt;AE5067,AE5067,AD5067)</f>
        <v>Barbarian Barrel, Electro Spirit, Fireball, Goblin Hut, Ronin, Royal Hogs, Skeletons, Wizard</v>
      </c>
      <c r="AH5067" s="5" t="str">
        <f aca="false">IF(AD5067=AF5067,AA5067,IF(AA5067="Win","Loss",IF(AA5067="Loss","Win","Draw")))</f>
        <v>Win</v>
      </c>
      <c r="AI5067" s="5" t="s">
        <v>297</v>
      </c>
    </row>
    <row r="5068" customFormat="false" ht="15" hidden="false" customHeight="true" outlineLevel="0" collapsed="false">
      <c r="A5068" s="6" t="s">
        <v>9004</v>
      </c>
      <c r="B5068" s="5" t="n">
        <v>1</v>
      </c>
      <c r="C5068" s="6" t="s">
        <v>2526</v>
      </c>
      <c r="D5068" s="5" t="s">
        <v>2527</v>
      </c>
      <c r="E5068" s="5" t="s">
        <v>9005</v>
      </c>
      <c r="F5068" s="5" t="s">
        <v>9006</v>
      </c>
      <c r="G5068" s="5" t="s">
        <v>9007</v>
      </c>
      <c r="H5068" s="5" t="s">
        <v>81</v>
      </c>
      <c r="I5068" s="5" t="s">
        <v>107</v>
      </c>
      <c r="J5068" s="5" t="s">
        <v>202</v>
      </c>
      <c r="K5068" s="5" t="s">
        <v>82</v>
      </c>
      <c r="L5068" s="5" t="s">
        <v>125</v>
      </c>
      <c r="M5068" s="5" t="s">
        <v>89</v>
      </c>
      <c r="N5068" s="5" t="s">
        <v>93</v>
      </c>
      <c r="O5068" s="5" t="s">
        <v>133</v>
      </c>
      <c r="P5068" s="5" t="s">
        <v>88</v>
      </c>
      <c r="Q5068" s="5" t="s">
        <v>127</v>
      </c>
      <c r="R5068" s="5" t="s">
        <v>128</v>
      </c>
      <c r="S5068" s="5" t="s">
        <v>129</v>
      </c>
      <c r="T5068" s="5" t="s">
        <v>133</v>
      </c>
      <c r="U5068" s="5" t="s">
        <v>86</v>
      </c>
      <c r="V5068" s="5" t="s">
        <v>132</v>
      </c>
      <c r="W5068" s="5" t="s">
        <v>131</v>
      </c>
      <c r="X5068" s="5" t="s">
        <v>130</v>
      </c>
      <c r="Y5068" s="5" t="n">
        <v>1</v>
      </c>
      <c r="Z5068" s="5" t="n">
        <v>0</v>
      </c>
      <c r="AA5068" s="5" t="str">
        <f aca="false">IF(Y5068&gt;Z5068,"Win",IF(Y5068&lt;Z5068,"Loss","Draw"))</f>
        <v>Win</v>
      </c>
      <c r="AB5068" s="5" t="s">
        <v>98</v>
      </c>
      <c r="AC5068" s="5" t="s">
        <v>99</v>
      </c>
      <c r="AD5068" s="5" t="s">
        <v>9008</v>
      </c>
      <c r="AE5068" s="5" t="s">
        <v>135</v>
      </c>
      <c r="AF5068" s="5" t="str">
        <f aca="false">IF(AD5068&lt;AE5068,AD5068,AE5068)</f>
        <v>Arrows, Bandit, Battle Ram, Electro Wizard, Golden Knight, Mega Knight, Mother Witch, Skeleton Dragons</v>
      </c>
      <c r="AG5068" s="5" t="str">
        <f aca="false">IF(AD5068&lt;AE5068,AE5068,AD5068)</f>
        <v>Berserker, Cannon Cart, Fireball, Goblin Cage, Magic Archer, Mother Witch, Royal Hogs, The Log</v>
      </c>
      <c r="AH5068" s="5" t="str">
        <f aca="false">IF(AD5068=AF5068,AA5068,IF(AA5068="Win","Loss",IF(AA5068="Loss","Win","Draw")))</f>
        <v>Loss</v>
      </c>
      <c r="AI5068" s="5" t="s">
        <v>297</v>
      </c>
    </row>
    <row r="5069" customFormat="false" ht="15" hidden="false" customHeight="true" outlineLevel="0" collapsed="false">
      <c r="A5069" s="6" t="s">
        <v>9009</v>
      </c>
      <c r="B5069" s="5" t="n">
        <v>1</v>
      </c>
      <c r="C5069" s="6" t="s">
        <v>7619</v>
      </c>
      <c r="D5069" s="5" t="s">
        <v>7620</v>
      </c>
      <c r="E5069" s="5" t="s">
        <v>7154</v>
      </c>
      <c r="F5069" s="5" t="s">
        <v>7155</v>
      </c>
      <c r="G5069" s="5" t="s">
        <v>7621</v>
      </c>
      <c r="H5069" s="5" t="s">
        <v>715</v>
      </c>
      <c r="I5069" s="5" t="s">
        <v>137</v>
      </c>
      <c r="J5069" s="5" t="s">
        <v>241</v>
      </c>
      <c r="K5069" s="5" t="s">
        <v>87</v>
      </c>
      <c r="L5069" s="5" t="s">
        <v>138</v>
      </c>
      <c r="M5069" s="5" t="s">
        <v>88</v>
      </c>
      <c r="N5069" s="5" t="s">
        <v>116</v>
      </c>
      <c r="O5069" s="5" t="s">
        <v>157</v>
      </c>
      <c r="P5069" s="5" t="s">
        <v>95</v>
      </c>
      <c r="Q5069" s="5" t="s">
        <v>141</v>
      </c>
      <c r="R5069" s="5" t="s">
        <v>95</v>
      </c>
      <c r="S5069" s="5" t="s">
        <v>107</v>
      </c>
      <c r="T5069" s="5" t="s">
        <v>177</v>
      </c>
      <c r="U5069" s="5" t="s">
        <v>178</v>
      </c>
      <c r="V5069" s="5" t="s">
        <v>93</v>
      </c>
      <c r="W5069" s="5" t="s">
        <v>150</v>
      </c>
      <c r="X5069" s="5" t="s">
        <v>143</v>
      </c>
      <c r="Y5069" s="5" t="n">
        <v>0</v>
      </c>
      <c r="Z5069" s="5" t="n">
        <v>1</v>
      </c>
      <c r="AA5069" s="5" t="str">
        <f aca="false">IF(Y5069&gt;Z5069,"Win",IF(Y5069&lt;Z5069,"Loss","Draw"))</f>
        <v>Loss</v>
      </c>
      <c r="AB5069" s="5" t="s">
        <v>98</v>
      </c>
      <c r="AC5069" s="5" t="s">
        <v>99</v>
      </c>
      <c r="AD5069" s="5" t="s">
        <v>2156</v>
      </c>
      <c r="AE5069" s="5" t="s">
        <v>180</v>
      </c>
      <c r="AF5069" s="5" t="str">
        <f aca="false">IF(AD5069&lt;AE5069,AD5069,AE5069)</f>
        <v>Barbarian Barrel, Berserker, Fire Spirit, Goblin Demolisher, Goblin Drill, Knight, Poison, Tesla</v>
      </c>
      <c r="AG5069" s="5" t="str">
        <f aca="false">IF(AD5069&lt;AE5069,AE5069,AD5069)</f>
        <v>Barbarian Barrel, Electro Spirit, Fireball, Goblin Cage, Heal Spirit, Lumberjack, Phoenix, Royal Giant</v>
      </c>
      <c r="AH5069" s="5" t="str">
        <f aca="false">IF(AD5069=AF5069,AA5069,IF(AA5069="Win","Loss",IF(AA5069="Loss","Win","Draw")))</f>
        <v>Loss</v>
      </c>
      <c r="AI5069" s="5" t="s">
        <v>297</v>
      </c>
    </row>
    <row r="5070" customFormat="false" ht="15" hidden="false" customHeight="true" outlineLevel="0" collapsed="false">
      <c r="A5070" s="6" t="s">
        <v>9009</v>
      </c>
      <c r="B5070" s="5" t="n">
        <v>2</v>
      </c>
      <c r="C5070" s="6" t="s">
        <v>7619</v>
      </c>
      <c r="D5070" s="5" t="s">
        <v>7620</v>
      </c>
      <c r="E5070" s="5" t="s">
        <v>7154</v>
      </c>
      <c r="F5070" s="5" t="s">
        <v>7155</v>
      </c>
      <c r="G5070" s="5" t="s">
        <v>7622</v>
      </c>
      <c r="H5070" s="5" t="s">
        <v>715</v>
      </c>
      <c r="I5070" s="5" t="s">
        <v>448</v>
      </c>
      <c r="J5070" s="5" t="s">
        <v>447</v>
      </c>
      <c r="K5070" s="5" t="s">
        <v>114</v>
      </c>
      <c r="L5070" s="5" t="s">
        <v>115</v>
      </c>
      <c r="M5070" s="5" t="s">
        <v>158</v>
      </c>
      <c r="N5070" s="5" t="s">
        <v>96</v>
      </c>
      <c r="O5070" s="5" t="s">
        <v>193</v>
      </c>
      <c r="P5070" s="5" t="s">
        <v>130</v>
      </c>
      <c r="Q5070" s="5" t="s">
        <v>248</v>
      </c>
      <c r="R5070" s="5" t="s">
        <v>91</v>
      </c>
      <c r="S5070" s="5" t="s">
        <v>114</v>
      </c>
      <c r="T5070" s="5" t="s">
        <v>137</v>
      </c>
      <c r="U5070" s="5" t="s">
        <v>97</v>
      </c>
      <c r="V5070" s="5" t="s">
        <v>116</v>
      </c>
      <c r="W5070" s="5" t="s">
        <v>119</v>
      </c>
      <c r="X5070" s="5" t="s">
        <v>118</v>
      </c>
      <c r="Y5070" s="5" t="n">
        <v>1</v>
      </c>
      <c r="Z5070" s="5" t="n">
        <v>0</v>
      </c>
      <c r="AA5070" s="5" t="str">
        <f aca="false">IF(Y5070&gt;Z5070,"Win",IF(Y5070&lt;Z5070,"Loss","Draw"))</f>
        <v>Win</v>
      </c>
      <c r="AB5070" s="5" t="s">
        <v>98</v>
      </c>
      <c r="AC5070" s="5" t="s">
        <v>99</v>
      </c>
      <c r="AD5070" s="5" t="s">
        <v>2154</v>
      </c>
      <c r="AE5070" s="5" t="s">
        <v>7158</v>
      </c>
      <c r="AF5070" s="5" t="str">
        <f aca="false">IF(AD5070&lt;AE5070,AD5070,AE5070)</f>
        <v>Arrows, Bowler, Giant, Giant Snowball, Graveyard, Guards, Minions, Witch</v>
      </c>
      <c r="AG5070" s="5" t="str">
        <f aca="false">IF(AD5070&lt;AE5070,AE5070,AD5070)</f>
        <v>Giant Snowball, Goblin Drill, Goblin Hut, Goblins, Ice Spirit, Poison, Princess, Ronin</v>
      </c>
      <c r="AH5070" s="5" t="str">
        <f aca="false">IF(AD5070=AF5070,AA5070,IF(AA5070="Win","Loss",IF(AA5070="Loss","Win","Draw")))</f>
        <v>Win</v>
      </c>
      <c r="AI5070" s="5" t="s">
        <v>297</v>
      </c>
    </row>
    <row r="5071" customFormat="false" ht="15" hidden="false" customHeight="true" outlineLevel="0" collapsed="false">
      <c r="A5071" s="6" t="s">
        <v>9009</v>
      </c>
      <c r="B5071" s="5" t="n">
        <v>3</v>
      </c>
      <c r="C5071" s="6" t="s">
        <v>7619</v>
      </c>
      <c r="D5071" s="5" t="s">
        <v>7620</v>
      </c>
      <c r="E5071" s="5" t="s">
        <v>7154</v>
      </c>
      <c r="F5071" s="5" t="s">
        <v>7155</v>
      </c>
      <c r="G5071" s="5" t="s">
        <v>7623</v>
      </c>
      <c r="H5071" s="5" t="s">
        <v>715</v>
      </c>
      <c r="I5071" s="5" t="s">
        <v>82</v>
      </c>
      <c r="J5071" s="5" t="s">
        <v>194</v>
      </c>
      <c r="K5071" s="5" t="s">
        <v>153</v>
      </c>
      <c r="L5071" s="5" t="s">
        <v>164</v>
      </c>
      <c r="M5071" s="5" t="s">
        <v>126</v>
      </c>
      <c r="N5071" s="5" t="s">
        <v>118</v>
      </c>
      <c r="O5071" s="5" t="s">
        <v>204</v>
      </c>
      <c r="P5071" s="5" t="s">
        <v>89</v>
      </c>
      <c r="Q5071" s="5" t="s">
        <v>185</v>
      </c>
      <c r="R5071" s="5" t="s">
        <v>186</v>
      </c>
      <c r="S5071" s="5" t="s">
        <v>109</v>
      </c>
      <c r="T5071" s="5" t="s">
        <v>117</v>
      </c>
      <c r="U5071" s="5" t="s">
        <v>173</v>
      </c>
      <c r="V5071" s="5" t="s">
        <v>187</v>
      </c>
      <c r="W5071" s="5" t="s">
        <v>188</v>
      </c>
      <c r="X5071" s="5" t="s">
        <v>111</v>
      </c>
      <c r="Y5071" s="5" t="n">
        <v>1</v>
      </c>
      <c r="Z5071" s="5" t="n">
        <v>0</v>
      </c>
      <c r="AA5071" s="5" t="str">
        <f aca="false">IF(Y5071&gt;Z5071,"Win",IF(Y5071&lt;Z5071,"Loss","Draw"))</f>
        <v>Win</v>
      </c>
      <c r="AB5071" s="5" t="s">
        <v>98</v>
      </c>
      <c r="AC5071" s="5" t="s">
        <v>99</v>
      </c>
      <c r="AD5071" s="5" t="s">
        <v>1111</v>
      </c>
      <c r="AE5071" s="5" t="s">
        <v>538</v>
      </c>
      <c r="AF5071" s="5" t="str">
        <f aca="false">IF(AD5071&lt;AE5071,AD5071,AE5071)</f>
        <v>Archer Queen, Cannon, Earthquake, Ice Spirit, Royal Delivery, Royal Hogs, Skeletons, The Log</v>
      </c>
      <c r="AG5071" s="5" t="str">
        <f aca="false">IF(AD5071&lt;AE5071,AE5071,AD5071)</f>
        <v>Balloon, Executioner, Giant Skeleton, Miner, Tombstone, Tornado, Zap, Zappies</v>
      </c>
      <c r="AH5071" s="5" t="str">
        <f aca="false">IF(AD5071=AF5071,AA5071,IF(AA5071="Win","Loss",IF(AA5071="Loss","Win","Draw")))</f>
        <v>Win</v>
      </c>
      <c r="AI5071" s="5" t="s">
        <v>297</v>
      </c>
    </row>
    <row r="5072" customFormat="false" ht="15" hidden="false" customHeight="true" outlineLevel="0" collapsed="false">
      <c r="A5072" s="8" t="s">
        <v>9010</v>
      </c>
      <c r="B5072" s="7" t="n">
        <v>1</v>
      </c>
      <c r="C5072" s="8" t="s">
        <v>7619</v>
      </c>
      <c r="D5072" s="7" t="s">
        <v>7620</v>
      </c>
      <c r="E5072" s="7" t="s">
        <v>7154</v>
      </c>
      <c r="F5072" s="7" t="s">
        <v>7155</v>
      </c>
      <c r="G5072" s="7" t="s">
        <v>7625</v>
      </c>
      <c r="H5072" s="7" t="s">
        <v>352</v>
      </c>
      <c r="I5072" s="7" t="s">
        <v>82</v>
      </c>
      <c r="J5072" s="7" t="s">
        <v>108</v>
      </c>
      <c r="K5072" s="7" t="s">
        <v>153</v>
      </c>
      <c r="L5072" s="7" t="s">
        <v>93</v>
      </c>
      <c r="M5072" s="7" t="s">
        <v>86</v>
      </c>
      <c r="N5072" s="7" t="s">
        <v>126</v>
      </c>
      <c r="O5072" s="7" t="s">
        <v>150</v>
      </c>
      <c r="P5072" s="7" t="s">
        <v>89</v>
      </c>
      <c r="Q5072" s="7" t="s">
        <v>113</v>
      </c>
      <c r="R5072" s="7" t="s">
        <v>337</v>
      </c>
      <c r="S5072" s="7" t="s">
        <v>153</v>
      </c>
      <c r="T5072" s="7" t="s">
        <v>165</v>
      </c>
      <c r="U5072" s="7" t="s">
        <v>88</v>
      </c>
      <c r="V5072" s="7" t="s">
        <v>164</v>
      </c>
      <c r="W5072" s="7" t="s">
        <v>118</v>
      </c>
      <c r="X5072" s="7" t="s">
        <v>89</v>
      </c>
      <c r="Y5072" s="7" t="n">
        <v>0</v>
      </c>
      <c r="Z5072" s="7" t="n">
        <v>3</v>
      </c>
      <c r="AA5072" s="7" t="str">
        <f aca="false">IF(Y5072&gt;Z5072,"Win",IF(Y5072&lt;Z5072,"Loss","Draw"))</f>
        <v>Loss</v>
      </c>
      <c r="AB5072" s="7" t="s">
        <v>99</v>
      </c>
      <c r="AC5072" s="7" t="s">
        <v>99</v>
      </c>
      <c r="AD5072" s="7" t="s">
        <v>1105</v>
      </c>
      <c r="AE5072" s="7" t="s">
        <v>7178</v>
      </c>
      <c r="AF5072" s="7" t="str">
        <f aca="false">IF(AD5072&lt;AE5072,AD5072,AE5072)</f>
        <v>Berserker, Boss Bandit, Cannon, Earthquake, Furnace, Hog Rider, Ice Spirit, The Log</v>
      </c>
      <c r="AG5072" s="7" t="str">
        <f aca="false">IF(AD5072&lt;AE5072,AE5072,AD5072)</f>
        <v>Cannon, Dark Prince, Electro Spirit, Fireball, Royal Hogs, Skeleton Dragons, Skeletons, The Log</v>
      </c>
      <c r="AH5072" s="7" t="str">
        <f aca="false">IF(AD5072=AF5072,AA5072,IF(AA5072="Win","Loss",IF(AA5072="Loss","Win","Draw")))</f>
        <v>Win</v>
      </c>
      <c r="AI5072" s="7" t="s">
        <v>297</v>
      </c>
    </row>
    <row r="5073" customFormat="false" ht="15" hidden="false" customHeight="true" outlineLevel="0" collapsed="false">
      <c r="A5073" s="8" t="s">
        <v>9010</v>
      </c>
      <c r="B5073" s="7" t="n">
        <v>2</v>
      </c>
      <c r="C5073" s="8" t="s">
        <v>7619</v>
      </c>
      <c r="D5073" s="7" t="s">
        <v>7620</v>
      </c>
      <c r="E5073" s="7" t="s">
        <v>7154</v>
      </c>
      <c r="F5073" s="7" t="s">
        <v>7155</v>
      </c>
      <c r="G5073" s="7" t="s">
        <v>7626</v>
      </c>
      <c r="H5073" s="7" t="s">
        <v>352</v>
      </c>
      <c r="I5073" s="7" t="s">
        <v>137</v>
      </c>
      <c r="J5073" s="7" t="s">
        <v>194</v>
      </c>
      <c r="K5073" s="7" t="s">
        <v>114</v>
      </c>
      <c r="L5073" s="7" t="s">
        <v>97</v>
      </c>
      <c r="M5073" s="7" t="s">
        <v>88</v>
      </c>
      <c r="N5073" s="7" t="s">
        <v>116</v>
      </c>
      <c r="O5073" s="7" t="s">
        <v>157</v>
      </c>
      <c r="P5073" s="7" t="s">
        <v>234</v>
      </c>
      <c r="Q5073" s="7" t="s">
        <v>152</v>
      </c>
      <c r="R5073" s="7" t="s">
        <v>128</v>
      </c>
      <c r="S5073" s="7" t="s">
        <v>107</v>
      </c>
      <c r="T5073" s="7" t="s">
        <v>306</v>
      </c>
      <c r="U5073" s="7" t="s">
        <v>85</v>
      </c>
      <c r="V5073" s="7" t="s">
        <v>307</v>
      </c>
      <c r="W5073" s="7" t="s">
        <v>187</v>
      </c>
      <c r="X5073" s="7" t="s">
        <v>95</v>
      </c>
      <c r="Y5073" s="7" t="n">
        <v>1</v>
      </c>
      <c r="Z5073" s="7" t="n">
        <v>0</v>
      </c>
      <c r="AA5073" s="7" t="str">
        <f aca="false">IF(Y5073&gt;Z5073,"Win",IF(Y5073&lt;Z5073,"Loss","Draw"))</f>
        <v>Win</v>
      </c>
      <c r="AB5073" s="7" t="s">
        <v>99</v>
      </c>
      <c r="AC5073" s="7" t="s">
        <v>99</v>
      </c>
      <c r="AD5073" s="7" t="s">
        <v>555</v>
      </c>
      <c r="AE5073" s="7" t="s">
        <v>603</v>
      </c>
      <c r="AF5073" s="7" t="str">
        <f aca="false">IF(AD5073&lt;AE5073,AD5073,AE5073)</f>
        <v>Archer Queen, Berserker, Bomb Tower, Fire Spirit, Giant Snowball, Goblin Drill, Poison, Ronin</v>
      </c>
      <c r="AG5073" s="7" t="str">
        <f aca="false">IF(AD5073&lt;AE5073,AE5073,AD5073)</f>
        <v>Baby Dragon, Barbarian Barrel, Goblin Cage, Golden Knight, Golem, Ice Wizard, Lightning, Tornado</v>
      </c>
      <c r="AH5073" s="7" t="str">
        <f aca="false">IF(AD5073=AF5073,AA5073,IF(AA5073="Win","Loss",IF(AA5073="Loss","Win","Draw")))</f>
        <v>Win</v>
      </c>
      <c r="AI5073" s="7" t="s">
        <v>297</v>
      </c>
    </row>
    <row r="5074" customFormat="false" ht="15" hidden="false" customHeight="true" outlineLevel="0" collapsed="false">
      <c r="A5074" s="8" t="s">
        <v>9010</v>
      </c>
      <c r="B5074" s="7" t="n">
        <v>3</v>
      </c>
      <c r="C5074" s="8" t="s">
        <v>7619</v>
      </c>
      <c r="D5074" s="7" t="s">
        <v>7620</v>
      </c>
      <c r="E5074" s="7" t="s">
        <v>7154</v>
      </c>
      <c r="F5074" s="7" t="s">
        <v>7155</v>
      </c>
      <c r="G5074" s="7" t="s">
        <v>7627</v>
      </c>
      <c r="H5074" s="7" t="s">
        <v>352</v>
      </c>
      <c r="I5074" s="7" t="s">
        <v>152</v>
      </c>
      <c r="J5074" s="7" t="s">
        <v>158</v>
      </c>
      <c r="K5074" s="7" t="s">
        <v>107</v>
      </c>
      <c r="L5074" s="7" t="s">
        <v>387</v>
      </c>
      <c r="M5074" s="7" t="s">
        <v>85</v>
      </c>
      <c r="N5074" s="7" t="s">
        <v>307</v>
      </c>
      <c r="O5074" s="7" t="s">
        <v>187</v>
      </c>
      <c r="P5074" s="7" t="s">
        <v>95</v>
      </c>
      <c r="Q5074" s="7" t="s">
        <v>114</v>
      </c>
      <c r="R5074" s="7" t="s">
        <v>241</v>
      </c>
      <c r="S5074" s="7" t="s">
        <v>87</v>
      </c>
      <c r="T5074" s="7" t="s">
        <v>249</v>
      </c>
      <c r="U5074" s="7" t="s">
        <v>242</v>
      </c>
      <c r="V5074" s="7" t="s">
        <v>157</v>
      </c>
      <c r="W5074" s="7" t="s">
        <v>126</v>
      </c>
      <c r="X5074" s="7" t="s">
        <v>137</v>
      </c>
      <c r="Y5074" s="7" t="n">
        <v>0</v>
      </c>
      <c r="Z5074" s="7" t="n">
        <v>1</v>
      </c>
      <c r="AA5074" s="7" t="str">
        <f aca="false">IF(Y5074&gt;Z5074,"Win",IF(Y5074&lt;Z5074,"Loss","Draw"))</f>
        <v>Loss</v>
      </c>
      <c r="AB5074" s="7" t="s">
        <v>99</v>
      </c>
      <c r="AC5074" s="7" t="s">
        <v>99</v>
      </c>
      <c r="AD5074" s="7" t="s">
        <v>1103</v>
      </c>
      <c r="AE5074" s="7" t="s">
        <v>7628</v>
      </c>
      <c r="AF5074" s="7" t="str">
        <f aca="false">IF(AD5074&lt;AE5074,AD5074,AE5074)</f>
        <v>Baby Dragon, Barbarian Barrel, Bowler, Electro Giant, Goblin Cage, Ice Wizard, Lightning, Tornado</v>
      </c>
      <c r="AG5074" s="7" t="str">
        <f aca="false">IF(AD5074&lt;AE5074,AE5074,AD5074)</f>
        <v>Bomber, Fire Spirit, Giant Snowball, Goblin Drill, Knight, Rocket, Skeletons, Tesla</v>
      </c>
      <c r="AH5074" s="7" t="str">
        <f aca="false">IF(AD5074=AF5074,AA5074,IF(AA5074="Win","Loss",IF(AA5074="Loss","Win","Draw")))</f>
        <v>Loss</v>
      </c>
      <c r="AI5074" s="7" t="s">
        <v>297</v>
      </c>
    </row>
    <row r="5075" customFormat="false" ht="15" hidden="false" customHeight="true" outlineLevel="0" collapsed="false">
      <c r="A5075" s="8" t="s">
        <v>9011</v>
      </c>
      <c r="B5075" s="7" t="n">
        <v>1</v>
      </c>
      <c r="C5075" s="8" t="s">
        <v>7619</v>
      </c>
      <c r="D5075" s="7" t="s">
        <v>7620</v>
      </c>
      <c r="E5075" s="7" t="s">
        <v>7154</v>
      </c>
      <c r="F5075" s="7" t="s">
        <v>7155</v>
      </c>
      <c r="G5075" s="7" t="s">
        <v>7630</v>
      </c>
      <c r="H5075" s="7" t="s">
        <v>352</v>
      </c>
      <c r="I5075" s="7" t="s">
        <v>90</v>
      </c>
      <c r="J5075" s="7" t="s">
        <v>194</v>
      </c>
      <c r="K5075" s="7" t="s">
        <v>208</v>
      </c>
      <c r="L5075" s="7" t="s">
        <v>165</v>
      </c>
      <c r="M5075" s="7" t="s">
        <v>164</v>
      </c>
      <c r="N5075" s="7" t="s">
        <v>193</v>
      </c>
      <c r="O5075" s="7" t="s">
        <v>150</v>
      </c>
      <c r="P5075" s="7" t="s">
        <v>89</v>
      </c>
      <c r="Q5075" s="7" t="s">
        <v>208</v>
      </c>
      <c r="R5075" s="7" t="s">
        <v>188</v>
      </c>
      <c r="S5075" s="7" t="s">
        <v>109</v>
      </c>
      <c r="T5075" s="7" t="s">
        <v>110</v>
      </c>
      <c r="U5075" s="7" t="s">
        <v>112</v>
      </c>
      <c r="V5075" s="7" t="s">
        <v>88</v>
      </c>
      <c r="W5075" s="7" t="s">
        <v>93</v>
      </c>
      <c r="X5075" s="7" t="s">
        <v>86</v>
      </c>
      <c r="Y5075" s="7" t="n">
        <v>0</v>
      </c>
      <c r="Z5075" s="7" t="n">
        <v>1</v>
      </c>
      <c r="AA5075" s="7" t="str">
        <f aca="false">IF(Y5075&gt;Z5075,"Win",IF(Y5075&lt;Z5075,"Loss","Draw"))</f>
        <v>Loss</v>
      </c>
      <c r="AB5075" s="7" t="s">
        <v>99</v>
      </c>
      <c r="AC5075" s="7" t="s">
        <v>99</v>
      </c>
      <c r="AD5075" s="7" t="s">
        <v>1078</v>
      </c>
      <c r="AE5075" s="7" t="s">
        <v>368</v>
      </c>
      <c r="AF5075" s="7" t="str">
        <f aca="false">IF(AD5075&lt;AE5075,AD5075,AE5075)</f>
        <v>Archer Queen, Earthquake, Electro Spirit, Guards, Hog Rider, Mortar, The Log, Valkyrie</v>
      </c>
      <c r="AG5075" s="7" t="str">
        <f aca="false">IF(AD5075&lt;AE5075,AE5075,AD5075)</f>
        <v>Berserker, Fireball, Lava Hound, Skeleton Dragons, Spirit Empress, Tombstone, Valkyrie, Zap</v>
      </c>
      <c r="AH5075" s="7" t="str">
        <f aca="false">IF(AD5075=AF5075,AA5075,IF(AA5075="Win","Loss",IF(AA5075="Loss","Win","Draw")))</f>
        <v>Loss</v>
      </c>
      <c r="AI5075" s="7" t="s">
        <v>297</v>
      </c>
    </row>
    <row r="5076" customFormat="false" ht="15" hidden="false" customHeight="true" outlineLevel="0" collapsed="false">
      <c r="A5076" s="8" t="s">
        <v>9011</v>
      </c>
      <c r="B5076" s="7" t="n">
        <v>2</v>
      </c>
      <c r="C5076" s="8" t="s">
        <v>7619</v>
      </c>
      <c r="D5076" s="7" t="s">
        <v>7620</v>
      </c>
      <c r="E5076" s="7" t="s">
        <v>7154</v>
      </c>
      <c r="F5076" s="7" t="s">
        <v>7155</v>
      </c>
      <c r="G5076" s="7" t="s">
        <v>7631</v>
      </c>
      <c r="H5076" s="7" t="s">
        <v>715</v>
      </c>
      <c r="I5076" s="7" t="s">
        <v>127</v>
      </c>
      <c r="J5076" s="7" t="s">
        <v>219</v>
      </c>
      <c r="K5076" s="7" t="s">
        <v>124</v>
      </c>
      <c r="L5076" s="7" t="s">
        <v>117</v>
      </c>
      <c r="M5076" s="7" t="s">
        <v>133</v>
      </c>
      <c r="N5076" s="7" t="s">
        <v>294</v>
      </c>
      <c r="O5076" s="7" t="s">
        <v>173</v>
      </c>
      <c r="P5076" s="7" t="s">
        <v>95</v>
      </c>
      <c r="Q5076" s="7" t="s">
        <v>172</v>
      </c>
      <c r="R5076" s="7" t="s">
        <v>186</v>
      </c>
      <c r="S5076" s="7" t="s">
        <v>126</v>
      </c>
      <c r="T5076" s="7" t="s">
        <v>111</v>
      </c>
      <c r="U5076" s="7" t="s">
        <v>140</v>
      </c>
      <c r="V5076" s="7" t="s">
        <v>95</v>
      </c>
      <c r="W5076" s="7" t="s">
        <v>114</v>
      </c>
      <c r="X5076" s="7" t="s">
        <v>234</v>
      </c>
      <c r="Y5076" s="7" t="n">
        <v>0</v>
      </c>
      <c r="Z5076" s="7" t="n">
        <v>1</v>
      </c>
      <c r="AA5076" s="7" t="str">
        <f aca="false">IF(Y5076&gt;Z5076,"Win",IF(Y5076&lt;Z5076,"Loss","Draw"))</f>
        <v>Loss</v>
      </c>
      <c r="AB5076" s="7" t="s">
        <v>99</v>
      </c>
      <c r="AC5076" s="7" t="s">
        <v>99</v>
      </c>
      <c r="AD5076" s="7" t="s">
        <v>296</v>
      </c>
      <c r="AE5076" s="7" t="s">
        <v>4530</v>
      </c>
      <c r="AF5076" s="7" t="str">
        <f aca="false">IF(AD5076&lt;AE5076,AD5076,AE5076)</f>
        <v>Balloon, Barbarian Barrel, Bomb Tower, Giant Snowball, Ice Golem, Miner, Musketeer, Skeletons</v>
      </c>
      <c r="AG5076" s="7" t="str">
        <f aca="false">IF(AD5076&lt;AE5076,AE5076,AD5076)</f>
        <v>Barbarian Barrel, Battle Ram, Giant Skeleton, Mother Witch, Royal Ghost, Vines, Wizard, Zappies</v>
      </c>
      <c r="AH5076" s="7" t="str">
        <f aca="false">IF(AD5076=AF5076,AA5076,IF(AA5076="Win","Loss",IF(AA5076="Loss","Win","Draw")))</f>
        <v>Win</v>
      </c>
      <c r="AI5076" s="7" t="s">
        <v>297</v>
      </c>
    </row>
    <row r="5077" customFormat="false" ht="15" hidden="false" customHeight="true" outlineLevel="0" collapsed="false">
      <c r="A5077" s="8" t="s">
        <v>9011</v>
      </c>
      <c r="B5077" s="7" t="n">
        <v>3</v>
      </c>
      <c r="C5077" s="8" t="s">
        <v>7619</v>
      </c>
      <c r="D5077" s="7" t="s">
        <v>7620</v>
      </c>
      <c r="E5077" s="7" t="s">
        <v>7154</v>
      </c>
      <c r="F5077" s="7" t="s">
        <v>7155</v>
      </c>
      <c r="G5077" s="7" t="s">
        <v>7632</v>
      </c>
      <c r="H5077" s="7" t="s">
        <v>715</v>
      </c>
      <c r="I5077" s="7" t="s">
        <v>84</v>
      </c>
      <c r="J5077" s="7" t="s">
        <v>158</v>
      </c>
      <c r="K5077" s="7" t="s">
        <v>114</v>
      </c>
      <c r="L5077" s="7" t="s">
        <v>115</v>
      </c>
      <c r="M5077" s="7" t="s">
        <v>447</v>
      </c>
      <c r="N5077" s="7" t="s">
        <v>97</v>
      </c>
      <c r="O5077" s="7" t="s">
        <v>96</v>
      </c>
      <c r="P5077" s="7" t="s">
        <v>130</v>
      </c>
      <c r="Q5077" s="7" t="s">
        <v>82</v>
      </c>
      <c r="R5077" s="7" t="s">
        <v>151</v>
      </c>
      <c r="S5077" s="7" t="s">
        <v>152</v>
      </c>
      <c r="T5077" s="7" t="s">
        <v>85</v>
      </c>
      <c r="U5077" s="7" t="s">
        <v>150</v>
      </c>
      <c r="V5077" s="7" t="s">
        <v>89</v>
      </c>
      <c r="W5077" s="7" t="s">
        <v>153</v>
      </c>
      <c r="X5077" s="7" t="s">
        <v>91</v>
      </c>
      <c r="Y5077" s="7" t="n">
        <v>0</v>
      </c>
      <c r="Z5077" s="7" t="n">
        <v>1</v>
      </c>
      <c r="AA5077" s="7" t="str">
        <f aca="false">IF(Y5077&gt;Z5077,"Win",IF(Y5077&lt;Z5077,"Loss","Draw"))</f>
        <v>Loss</v>
      </c>
      <c r="AB5077" s="7" t="s">
        <v>99</v>
      </c>
      <c r="AC5077" s="7" t="s">
        <v>99</v>
      </c>
      <c r="AD5077" s="7" t="s">
        <v>1014</v>
      </c>
      <c r="AE5077" s="7" t="s">
        <v>4799</v>
      </c>
      <c r="AF5077" s="7" t="str">
        <f aca="false">IF(AD5077&lt;AE5077,AD5077,AE5077)</f>
        <v>Archers, Arrows, Bowler, Giant, Giant Snowball, Graveyard, Minions, Ronin</v>
      </c>
      <c r="AG5077" s="7" t="str">
        <f aca="false">IF(AD5077&lt;AE5077,AE5077,AD5077)</f>
        <v>Baby Dragon, Cannon, Electro Spirit, Goblins, Lightning, Mighty Miner, Royal Hogs, The Log</v>
      </c>
      <c r="AH5077" s="7" t="str">
        <f aca="false">IF(AD5077=AF5077,AA5077,IF(AA5077="Win","Loss",IF(AA5077="Loss","Win","Draw")))</f>
        <v>Loss</v>
      </c>
      <c r="AI5077" s="7" t="s">
        <v>297</v>
      </c>
    </row>
    <row r="5078" customFormat="false" ht="15" hidden="false" customHeight="true" outlineLevel="0" collapsed="false">
      <c r="A5078" s="6" t="s">
        <v>9012</v>
      </c>
      <c r="B5078" s="5" t="n">
        <v>1</v>
      </c>
      <c r="C5078" s="6" t="s">
        <v>7619</v>
      </c>
      <c r="D5078" s="5" t="s">
        <v>7620</v>
      </c>
      <c r="E5078" s="6" t="s">
        <v>9013</v>
      </c>
      <c r="F5078" s="5" t="s">
        <v>9014</v>
      </c>
      <c r="G5078" s="5" t="s">
        <v>9015</v>
      </c>
      <c r="H5078" s="5" t="s">
        <v>163</v>
      </c>
      <c r="I5078" s="5" t="s">
        <v>114</v>
      </c>
      <c r="J5078" s="5" t="s">
        <v>241</v>
      </c>
      <c r="K5078" s="5" t="s">
        <v>137</v>
      </c>
      <c r="L5078" s="5" t="s">
        <v>157</v>
      </c>
      <c r="M5078" s="5" t="s">
        <v>126</v>
      </c>
      <c r="N5078" s="5" t="s">
        <v>116</v>
      </c>
      <c r="O5078" s="5" t="s">
        <v>138</v>
      </c>
      <c r="P5078" s="5" t="s">
        <v>87</v>
      </c>
      <c r="Q5078" s="5" t="s">
        <v>185</v>
      </c>
      <c r="R5078" s="5" t="s">
        <v>202</v>
      </c>
      <c r="S5078" s="5" t="s">
        <v>107</v>
      </c>
      <c r="T5078" s="5" t="s">
        <v>395</v>
      </c>
      <c r="U5078" s="5" t="s">
        <v>111</v>
      </c>
      <c r="V5078" s="5" t="s">
        <v>138</v>
      </c>
      <c r="W5078" s="5" t="s">
        <v>88</v>
      </c>
      <c r="X5078" s="5" t="s">
        <v>187</v>
      </c>
      <c r="Y5078" s="5" t="n">
        <v>0</v>
      </c>
      <c r="Z5078" s="5" t="n">
        <v>1</v>
      </c>
      <c r="AA5078" s="5" t="str">
        <f aca="false">IF(Y5078&gt;Z5078,"Win",IF(Y5078&lt;Z5078,"Loss","Draw"))</f>
        <v>Loss</v>
      </c>
      <c r="AB5078" s="5" t="s">
        <v>98</v>
      </c>
      <c r="AC5078" s="5" t="s">
        <v>99</v>
      </c>
      <c r="AD5078" s="5" t="s">
        <v>267</v>
      </c>
      <c r="AE5078" s="5" t="s">
        <v>9016</v>
      </c>
      <c r="AF5078" s="5" t="str">
        <f aca="false">IF(AD5078&lt;AE5078,AD5078,AE5078)</f>
        <v>Berserker, Executioner, Goblin Cage, Goblin Demolisher, Magic Archer, Miner, Rune Giant, Tornado</v>
      </c>
      <c r="AG5078" s="5" t="str">
        <f aca="false">IF(AD5078&lt;AE5078,AE5078,AD5078)</f>
        <v>Fire Spirit, Giant Snowball, Goblin Demolisher, Goblin Drill, Knight, Poison, Skeletons, Tesla</v>
      </c>
      <c r="AH5078" s="5" t="str">
        <f aca="false">IF(AD5078=AF5078,AA5078,IF(AA5078="Win","Loss",IF(AA5078="Loss","Win","Draw")))</f>
        <v>Win</v>
      </c>
      <c r="AI5078" s="5" t="s">
        <v>102</v>
      </c>
    </row>
    <row r="5079" customFormat="false" ht="15" hidden="false" customHeight="true" outlineLevel="0" collapsed="false">
      <c r="A5079" s="6" t="s">
        <v>9012</v>
      </c>
      <c r="B5079" s="5" t="n">
        <v>2</v>
      </c>
      <c r="C5079" s="6" t="s">
        <v>7619</v>
      </c>
      <c r="D5079" s="5" t="s">
        <v>7620</v>
      </c>
      <c r="E5079" s="6" t="s">
        <v>9013</v>
      </c>
      <c r="F5079" s="5" t="s">
        <v>9014</v>
      </c>
      <c r="G5079" s="5" t="s">
        <v>9017</v>
      </c>
      <c r="H5079" s="5" t="s">
        <v>715</v>
      </c>
      <c r="I5079" s="5" t="s">
        <v>92</v>
      </c>
      <c r="J5079" s="5" t="s">
        <v>91</v>
      </c>
      <c r="K5079" s="5" t="s">
        <v>90</v>
      </c>
      <c r="L5079" s="5" t="s">
        <v>125</v>
      </c>
      <c r="M5079" s="5" t="s">
        <v>93</v>
      </c>
      <c r="N5079" s="5" t="s">
        <v>96</v>
      </c>
      <c r="O5079" s="5" t="s">
        <v>94</v>
      </c>
      <c r="P5079" s="5" t="s">
        <v>150</v>
      </c>
      <c r="Q5079" s="5" t="s">
        <v>129</v>
      </c>
      <c r="R5079" s="5" t="s">
        <v>91</v>
      </c>
      <c r="S5079" s="5" t="s">
        <v>124</v>
      </c>
      <c r="T5079" s="5" t="s">
        <v>223</v>
      </c>
      <c r="U5079" s="5" t="s">
        <v>112</v>
      </c>
      <c r="V5079" s="5" t="s">
        <v>93</v>
      </c>
      <c r="W5079" s="5" t="s">
        <v>113</v>
      </c>
      <c r="X5079" s="5" t="s">
        <v>109</v>
      </c>
      <c r="Y5079" s="5" t="n">
        <v>1</v>
      </c>
      <c r="Z5079" s="5" t="n">
        <v>0</v>
      </c>
      <c r="AA5079" s="5" t="str">
        <f aca="false">IF(Y5079&gt;Z5079,"Win",IF(Y5079&lt;Z5079,"Loss","Draw"))</f>
        <v>Win</v>
      </c>
      <c r="AB5079" s="5" t="s">
        <v>98</v>
      </c>
      <c r="AC5079" s="5" t="s">
        <v>99</v>
      </c>
      <c r="AD5079" s="5" t="s">
        <v>635</v>
      </c>
      <c r="AE5079" s="5" t="s">
        <v>1500</v>
      </c>
      <c r="AF5079" s="5" t="str">
        <f aca="false">IF(AD5079&lt;AE5079,AD5079,AE5079)</f>
        <v>Cannon Cart, Electro Spirit, Fireball, Goblins, Minions, Mortar, Rascals, Skeleton Barrel</v>
      </c>
      <c r="AG5079" s="5" t="str">
        <f aca="false">IF(AD5079&lt;AE5079,AE5079,AD5079)</f>
        <v>Fireball, Furnace, Goblins, Mega Knight, Ram Rider, Royal Ghost, Spirit Empress, Zap</v>
      </c>
      <c r="AH5079" s="5" t="str">
        <f aca="false">IF(AD5079=AF5079,AA5079,IF(AA5079="Win","Loss",IF(AA5079="Loss","Win","Draw")))</f>
        <v>Win</v>
      </c>
      <c r="AI5079" s="5" t="s">
        <v>102</v>
      </c>
    </row>
    <row r="5080" customFormat="false" ht="15" hidden="false" customHeight="true" outlineLevel="0" collapsed="false">
      <c r="A5080" s="6" t="s">
        <v>9012</v>
      </c>
      <c r="B5080" s="5" t="n">
        <v>3</v>
      </c>
      <c r="C5080" s="6" t="s">
        <v>7619</v>
      </c>
      <c r="D5080" s="5" t="s">
        <v>7620</v>
      </c>
      <c r="E5080" s="6" t="s">
        <v>9013</v>
      </c>
      <c r="F5080" s="5" t="s">
        <v>9014</v>
      </c>
      <c r="G5080" s="5" t="s">
        <v>9018</v>
      </c>
      <c r="H5080" s="5" t="s">
        <v>715</v>
      </c>
      <c r="I5080" s="5" t="s">
        <v>82</v>
      </c>
      <c r="J5080" s="5" t="s">
        <v>83</v>
      </c>
      <c r="K5080" s="5" t="s">
        <v>153</v>
      </c>
      <c r="L5080" s="5" t="s">
        <v>86</v>
      </c>
      <c r="M5080" s="5" t="s">
        <v>118</v>
      </c>
      <c r="N5080" s="5" t="s">
        <v>113</v>
      </c>
      <c r="O5080" s="5" t="s">
        <v>85</v>
      </c>
      <c r="P5080" s="5" t="s">
        <v>89</v>
      </c>
      <c r="Q5080" s="5" t="s">
        <v>203</v>
      </c>
      <c r="R5080" s="5" t="s">
        <v>151</v>
      </c>
      <c r="S5080" s="5" t="s">
        <v>159</v>
      </c>
      <c r="T5080" s="5" t="s">
        <v>201</v>
      </c>
      <c r="U5080" s="5" t="s">
        <v>126</v>
      </c>
      <c r="V5080" s="5" t="s">
        <v>150</v>
      </c>
      <c r="W5080" s="5" t="s">
        <v>89</v>
      </c>
      <c r="X5080" s="5" t="s">
        <v>87</v>
      </c>
      <c r="Y5080" s="5" t="n">
        <v>1</v>
      </c>
      <c r="Z5080" s="5" t="n">
        <v>0</v>
      </c>
      <c r="AA5080" s="5" t="str">
        <f aca="false">IF(Y5080&gt;Z5080,"Win",IF(Y5080&lt;Z5080,"Loss","Draw"))</f>
        <v>Win</v>
      </c>
      <c r="AB5080" s="5" t="s">
        <v>98</v>
      </c>
      <c r="AC5080" s="5" t="s">
        <v>99</v>
      </c>
      <c r="AD5080" s="5" t="s">
        <v>9019</v>
      </c>
      <c r="AE5080" s="5" t="s">
        <v>9020</v>
      </c>
      <c r="AF5080" s="5" t="str">
        <f aca="false">IF(AD5080&lt;AE5080,AD5080,AE5080)</f>
        <v>Cannon, Furnace, Ice Spirit, Lightning, Monk, Royal Hogs, Skeleton Dragons, The Log</v>
      </c>
      <c r="AG5080" s="5" t="str">
        <f aca="false">IF(AD5080&lt;AE5080,AE5080,AD5080)</f>
        <v>Dart Goblin, Electro Spirit, Goblin Barrel, Mighty Miner, Skeletons, Tesla, The Log, Wall Breakers</v>
      </c>
      <c r="AH5080" s="5" t="str">
        <f aca="false">IF(AD5080=AF5080,AA5080,IF(AA5080="Win","Loss",IF(AA5080="Loss","Win","Draw")))</f>
        <v>Win</v>
      </c>
      <c r="AI5080" s="5" t="s">
        <v>102</v>
      </c>
    </row>
    <row r="5081" customFormat="false" ht="15" hidden="false" customHeight="true" outlineLevel="0" collapsed="false">
      <c r="A5081" s="6" t="s">
        <v>9021</v>
      </c>
      <c r="B5081" s="5" t="n">
        <v>1</v>
      </c>
      <c r="C5081" s="6" t="s">
        <v>7619</v>
      </c>
      <c r="D5081" s="5" t="s">
        <v>7620</v>
      </c>
      <c r="E5081" s="5" t="s">
        <v>9022</v>
      </c>
      <c r="F5081" s="5" t="s">
        <v>9023</v>
      </c>
      <c r="G5081" s="5" t="s">
        <v>9024</v>
      </c>
      <c r="H5081" s="5" t="s">
        <v>81</v>
      </c>
      <c r="I5081" s="5" t="s">
        <v>129</v>
      </c>
      <c r="J5081" s="5" t="s">
        <v>202</v>
      </c>
      <c r="K5081" s="5" t="s">
        <v>153</v>
      </c>
      <c r="L5081" s="5" t="s">
        <v>165</v>
      </c>
      <c r="M5081" s="5" t="s">
        <v>126</v>
      </c>
      <c r="N5081" s="5" t="s">
        <v>150</v>
      </c>
      <c r="O5081" s="5" t="s">
        <v>95</v>
      </c>
      <c r="P5081" s="5" t="s">
        <v>116</v>
      </c>
      <c r="Q5081" s="5" t="s">
        <v>84</v>
      </c>
      <c r="R5081" s="5" t="s">
        <v>108</v>
      </c>
      <c r="S5081" s="5" t="s">
        <v>87</v>
      </c>
      <c r="T5081" s="5" t="s">
        <v>116</v>
      </c>
      <c r="U5081" s="5" t="s">
        <v>95</v>
      </c>
      <c r="V5081" s="5" t="s">
        <v>126</v>
      </c>
      <c r="W5081" s="5" t="s">
        <v>118</v>
      </c>
      <c r="X5081" s="5" t="s">
        <v>115</v>
      </c>
      <c r="Y5081" s="5" t="n">
        <v>1</v>
      </c>
      <c r="Z5081" s="5" t="n">
        <v>0</v>
      </c>
      <c r="AA5081" s="5" t="str">
        <f aca="false">IF(Y5081&gt;Z5081,"Win",IF(Y5081&lt;Z5081,"Loss","Draw"))</f>
        <v>Win</v>
      </c>
      <c r="AB5081" s="5" t="s">
        <v>98</v>
      </c>
      <c r="AC5081" s="5" t="s">
        <v>99</v>
      </c>
      <c r="AD5081" s="5" t="s">
        <v>9025</v>
      </c>
      <c r="AE5081" s="5" t="s">
        <v>703</v>
      </c>
      <c r="AF5081" s="5" t="str">
        <f aca="false">IF(AD5081&lt;AE5081,AD5081,AE5081)</f>
        <v>Archers, Barbarian Barrel, Dark Prince, Graveyard, Ice Spirit, Poison, Skeletons, Tesla</v>
      </c>
      <c r="AG5081" s="5" t="str">
        <f aca="false">IF(AD5081&lt;AE5081,AE5081,AD5081)</f>
        <v>Barbarian Barrel, Cannon, Electro Spirit, Hog Rider, Magic Archer, Mega Knight, Poison, Skeletons</v>
      </c>
      <c r="AH5081" s="5" t="str">
        <f aca="false">IF(AD5081=AF5081,AA5081,IF(AA5081="Win","Loss",IF(AA5081="Loss","Win","Draw")))</f>
        <v>Loss</v>
      </c>
      <c r="AI5081" s="5" t="s">
        <v>102</v>
      </c>
    </row>
    <row r="5082" customFormat="false" ht="15" hidden="false" customHeight="true" outlineLevel="0" collapsed="false">
      <c r="A5082" s="6" t="s">
        <v>9021</v>
      </c>
      <c r="B5082" s="5" t="n">
        <v>2</v>
      </c>
      <c r="C5082" s="6" t="s">
        <v>7619</v>
      </c>
      <c r="D5082" s="5" t="s">
        <v>7620</v>
      </c>
      <c r="E5082" s="5" t="s">
        <v>9022</v>
      </c>
      <c r="F5082" s="5" t="s">
        <v>9023</v>
      </c>
      <c r="G5082" s="5" t="s">
        <v>7094</v>
      </c>
      <c r="H5082" s="5" t="s">
        <v>81</v>
      </c>
      <c r="I5082" s="5" t="s">
        <v>82</v>
      </c>
      <c r="J5082" s="5" t="s">
        <v>83</v>
      </c>
      <c r="K5082" s="5" t="s">
        <v>87</v>
      </c>
      <c r="L5082" s="5" t="s">
        <v>118</v>
      </c>
      <c r="M5082" s="5" t="s">
        <v>86</v>
      </c>
      <c r="N5082" s="5" t="s">
        <v>85</v>
      </c>
      <c r="O5082" s="5" t="s">
        <v>89</v>
      </c>
      <c r="P5082" s="5" t="s">
        <v>91</v>
      </c>
      <c r="Q5082" s="5" t="s">
        <v>92</v>
      </c>
      <c r="R5082" s="5" t="s">
        <v>91</v>
      </c>
      <c r="S5082" s="5" t="s">
        <v>90</v>
      </c>
      <c r="T5082" s="5" t="s">
        <v>125</v>
      </c>
      <c r="U5082" s="5" t="s">
        <v>93</v>
      </c>
      <c r="V5082" s="5" t="s">
        <v>96</v>
      </c>
      <c r="W5082" s="5" t="s">
        <v>94</v>
      </c>
      <c r="X5082" s="5" t="s">
        <v>150</v>
      </c>
      <c r="Y5082" s="5" t="n">
        <v>0</v>
      </c>
      <c r="Z5082" s="5" t="n">
        <v>1</v>
      </c>
      <c r="AA5082" s="5" t="str">
        <f aca="false">IF(Y5082&gt;Z5082,"Win",IF(Y5082&lt;Z5082,"Loss","Draw"))</f>
        <v>Loss</v>
      </c>
      <c r="AB5082" s="5" t="s">
        <v>98</v>
      </c>
      <c r="AC5082" s="5" t="s">
        <v>99</v>
      </c>
      <c r="AD5082" s="5" t="s">
        <v>9026</v>
      </c>
      <c r="AE5082" s="5" t="s">
        <v>635</v>
      </c>
      <c r="AF5082" s="5" t="str">
        <f aca="false">IF(AD5082&lt;AE5082,AD5082,AE5082)</f>
        <v>Cannon Cart, Electro Spirit, Fireball, Goblins, Minions, Mortar, Rascals, Skeleton Barrel</v>
      </c>
      <c r="AG5082" s="5" t="str">
        <f aca="false">IF(AD5082&lt;AE5082,AE5082,AD5082)</f>
        <v>Goblins, Ice Spirit, Lightning, Monk, Royal Hogs, Skeleton Dragons, Tesla, The Log</v>
      </c>
      <c r="AH5082" s="5" t="str">
        <f aca="false">IF(AD5082=AF5082,AA5082,IF(AA5082="Win","Loss",IF(AA5082="Loss","Win","Draw")))</f>
        <v>Win</v>
      </c>
      <c r="AI5082" s="5" t="s">
        <v>102</v>
      </c>
    </row>
    <row r="5083" customFormat="false" ht="15" hidden="false" customHeight="true" outlineLevel="0" collapsed="false">
      <c r="A5083" s="6" t="s">
        <v>9021</v>
      </c>
      <c r="B5083" s="5" t="n">
        <v>3</v>
      </c>
      <c r="C5083" s="6" t="s">
        <v>7619</v>
      </c>
      <c r="D5083" s="5" t="s">
        <v>7620</v>
      </c>
      <c r="E5083" s="5" t="s">
        <v>9022</v>
      </c>
      <c r="F5083" s="5" t="s">
        <v>9023</v>
      </c>
      <c r="G5083" s="5" t="s">
        <v>9027</v>
      </c>
      <c r="H5083" s="5" t="s">
        <v>81</v>
      </c>
      <c r="I5083" s="5" t="s">
        <v>127</v>
      </c>
      <c r="J5083" s="5" t="s">
        <v>219</v>
      </c>
      <c r="K5083" s="5" t="s">
        <v>128</v>
      </c>
      <c r="L5083" s="5" t="s">
        <v>117</v>
      </c>
      <c r="M5083" s="5" t="s">
        <v>133</v>
      </c>
      <c r="N5083" s="5" t="s">
        <v>294</v>
      </c>
      <c r="O5083" s="5" t="s">
        <v>173</v>
      </c>
      <c r="P5083" s="5" t="s">
        <v>88</v>
      </c>
      <c r="Q5083" s="5" t="s">
        <v>185</v>
      </c>
      <c r="R5083" s="5" t="s">
        <v>241</v>
      </c>
      <c r="S5083" s="5" t="s">
        <v>186</v>
      </c>
      <c r="T5083" s="5" t="s">
        <v>111</v>
      </c>
      <c r="U5083" s="5" t="s">
        <v>109</v>
      </c>
      <c r="V5083" s="5" t="s">
        <v>88</v>
      </c>
      <c r="W5083" s="5" t="s">
        <v>187</v>
      </c>
      <c r="X5083" s="5" t="s">
        <v>234</v>
      </c>
      <c r="Y5083" s="5" t="n">
        <v>1</v>
      </c>
      <c r="Z5083" s="5" t="n">
        <v>0</v>
      </c>
      <c r="AA5083" s="5" t="str">
        <f aca="false">IF(Y5083&gt;Z5083,"Win",IF(Y5083&lt;Z5083,"Loss","Draw"))</f>
        <v>Win</v>
      </c>
      <c r="AB5083" s="5" t="s">
        <v>98</v>
      </c>
      <c r="AC5083" s="5" t="s">
        <v>99</v>
      </c>
      <c r="AD5083" s="5" t="s">
        <v>9028</v>
      </c>
      <c r="AE5083" s="5" t="s">
        <v>363</v>
      </c>
      <c r="AF5083" s="5" t="str">
        <f aca="false">IF(AD5083&lt;AE5083,AD5083,AE5083)</f>
        <v>Balloon, Berserker, Bomb Tower, Executioner, Knight, Miner, Tornado, Zap</v>
      </c>
      <c r="AG5083" s="5" t="str">
        <f aca="false">IF(AD5083&lt;AE5083,AE5083,AD5083)</f>
        <v>Battle Ram, Berserker, Giant Skeleton, Golden Knight, Mother Witch, Vines, Wizard, Zappies</v>
      </c>
      <c r="AH5083" s="5" t="str">
        <f aca="false">IF(AD5083=AF5083,AA5083,IF(AA5083="Win","Loss",IF(AA5083="Loss","Win","Draw")))</f>
        <v>Loss</v>
      </c>
      <c r="AI5083" s="5" t="s">
        <v>102</v>
      </c>
    </row>
    <row r="5084" customFormat="false" ht="15" hidden="false" customHeight="true" outlineLevel="0" collapsed="false">
      <c r="A5084" s="6" t="s">
        <v>9029</v>
      </c>
      <c r="B5084" s="5" t="n">
        <v>1</v>
      </c>
      <c r="C5084" s="6" t="s">
        <v>7619</v>
      </c>
      <c r="D5084" s="5" t="s">
        <v>7620</v>
      </c>
      <c r="E5084" s="5" t="s">
        <v>8635</v>
      </c>
      <c r="F5084" s="5" t="s">
        <v>8636</v>
      </c>
      <c r="G5084" s="5" t="s">
        <v>9030</v>
      </c>
      <c r="H5084" s="5" t="s">
        <v>715</v>
      </c>
      <c r="I5084" s="5" t="s">
        <v>185</v>
      </c>
      <c r="J5084" s="5" t="s">
        <v>186</v>
      </c>
      <c r="K5084" s="5" t="s">
        <v>109</v>
      </c>
      <c r="L5084" s="5" t="s">
        <v>111</v>
      </c>
      <c r="M5084" s="5" t="s">
        <v>117</v>
      </c>
      <c r="N5084" s="5" t="s">
        <v>187</v>
      </c>
      <c r="O5084" s="5" t="s">
        <v>173</v>
      </c>
      <c r="P5084" s="5" t="s">
        <v>188</v>
      </c>
      <c r="Q5084" s="5" t="s">
        <v>107</v>
      </c>
      <c r="R5084" s="5" t="s">
        <v>91</v>
      </c>
      <c r="S5084" s="5" t="s">
        <v>473</v>
      </c>
      <c r="T5084" s="5" t="s">
        <v>82</v>
      </c>
      <c r="U5084" s="5" t="s">
        <v>173</v>
      </c>
      <c r="V5084" s="5" t="s">
        <v>93</v>
      </c>
      <c r="W5084" s="5" t="s">
        <v>474</v>
      </c>
      <c r="X5084" s="5" t="s">
        <v>95</v>
      </c>
      <c r="Y5084" s="5" t="n">
        <v>1</v>
      </c>
      <c r="Z5084" s="5" t="n">
        <v>0</v>
      </c>
      <c r="AA5084" s="5" t="str">
        <f aca="false">IF(Y5084&gt;Z5084,"Win",IF(Y5084&lt;Z5084,"Loss","Draw"))</f>
        <v>Win</v>
      </c>
      <c r="AB5084" s="5" t="s">
        <v>98</v>
      </c>
      <c r="AC5084" s="5" t="s">
        <v>99</v>
      </c>
      <c r="AD5084" s="5" t="s">
        <v>538</v>
      </c>
      <c r="AE5084" s="5" t="s">
        <v>9031</v>
      </c>
      <c r="AF5084" s="5" t="str">
        <f aca="false">IF(AD5084&lt;AE5084,AD5084,AE5084)</f>
        <v>Balloon, Executioner, Giant Skeleton, Miner, Tombstone, Tornado, Zap, Zappies</v>
      </c>
      <c r="AG5084" s="5" t="str">
        <f aca="false">IF(AD5084&lt;AE5084,AE5084,AD5084)</f>
        <v>Barbarian Barrel, Fireball, Flying Machine, Goblin Cage, Goblins, Royal Hogs, Royal Recruits, Zappies</v>
      </c>
      <c r="AH5084" s="5" t="str">
        <f aca="false">IF(AD5084=AF5084,AA5084,IF(AA5084="Win","Loss",IF(AA5084="Loss","Win","Draw")))</f>
        <v>Win</v>
      </c>
      <c r="AI5084" s="5" t="s">
        <v>102</v>
      </c>
    </row>
    <row r="5085" customFormat="false" ht="15" hidden="false" customHeight="true" outlineLevel="0" collapsed="false">
      <c r="A5085" s="6" t="s">
        <v>9029</v>
      </c>
      <c r="B5085" s="5" t="n">
        <v>2</v>
      </c>
      <c r="C5085" s="6" t="s">
        <v>7619</v>
      </c>
      <c r="D5085" s="5" t="s">
        <v>7620</v>
      </c>
      <c r="E5085" s="5" t="s">
        <v>8635</v>
      </c>
      <c r="F5085" s="5" t="s">
        <v>8636</v>
      </c>
      <c r="G5085" s="5" t="s">
        <v>8414</v>
      </c>
      <c r="H5085" s="5" t="s">
        <v>715</v>
      </c>
      <c r="I5085" s="5" t="s">
        <v>129</v>
      </c>
      <c r="J5085" s="5" t="s">
        <v>202</v>
      </c>
      <c r="K5085" s="5" t="s">
        <v>87</v>
      </c>
      <c r="L5085" s="5" t="s">
        <v>165</v>
      </c>
      <c r="M5085" s="5" t="s">
        <v>126</v>
      </c>
      <c r="N5085" s="5" t="s">
        <v>118</v>
      </c>
      <c r="O5085" s="5" t="s">
        <v>95</v>
      </c>
      <c r="P5085" s="5" t="s">
        <v>85</v>
      </c>
      <c r="Q5085" s="5" t="s">
        <v>127</v>
      </c>
      <c r="R5085" s="5" t="s">
        <v>194</v>
      </c>
      <c r="S5085" s="5" t="s">
        <v>109</v>
      </c>
      <c r="T5085" s="5" t="s">
        <v>778</v>
      </c>
      <c r="U5085" s="5" t="s">
        <v>124</v>
      </c>
      <c r="V5085" s="5" t="s">
        <v>133</v>
      </c>
      <c r="W5085" s="5" t="s">
        <v>131</v>
      </c>
      <c r="X5085" s="5" t="s">
        <v>130</v>
      </c>
      <c r="Y5085" s="5" t="n">
        <v>1</v>
      </c>
      <c r="Z5085" s="5" t="n">
        <v>0</v>
      </c>
      <c r="AA5085" s="5" t="str">
        <f aca="false">IF(Y5085&gt;Z5085,"Win",IF(Y5085&lt;Z5085,"Loss","Draw"))</f>
        <v>Win</v>
      </c>
      <c r="AB5085" s="5" t="s">
        <v>98</v>
      </c>
      <c r="AC5085" s="5" t="s">
        <v>99</v>
      </c>
      <c r="AD5085" s="5" t="s">
        <v>9032</v>
      </c>
      <c r="AE5085" s="5" t="s">
        <v>9033</v>
      </c>
      <c r="AF5085" s="5" t="str">
        <f aca="false">IF(AD5085&lt;AE5085,AD5085,AE5085)</f>
        <v>Archer Queen, Arrows, Bandit, Battle Ram, Mother Witch, P.E.K.K.A, Royal Ghost, Zap</v>
      </c>
      <c r="AG5085" s="5" t="str">
        <f aca="false">IF(AD5085&lt;AE5085,AE5085,AD5085)</f>
        <v>Barbarian Barrel, Hog Rider, Ice Spirit, Lightning, Magic Archer, Mega Knight, Skeletons, Tesla</v>
      </c>
      <c r="AH5085" s="5" t="str">
        <f aca="false">IF(AD5085=AF5085,AA5085,IF(AA5085="Win","Loss",IF(AA5085="Loss","Win","Draw")))</f>
        <v>Loss</v>
      </c>
      <c r="AI5085" s="5" t="s">
        <v>102</v>
      </c>
    </row>
    <row r="5086" customFormat="false" ht="15" hidden="false" customHeight="true" outlineLevel="0" collapsed="false">
      <c r="A5086" s="6" t="s">
        <v>9034</v>
      </c>
      <c r="B5086" s="5" t="n">
        <v>1</v>
      </c>
      <c r="C5086" s="6" t="s">
        <v>7619</v>
      </c>
      <c r="D5086" s="5" t="s">
        <v>7620</v>
      </c>
      <c r="E5086" s="6" t="s">
        <v>2882</v>
      </c>
      <c r="F5086" s="5" t="s">
        <v>2883</v>
      </c>
      <c r="G5086" s="5" t="s">
        <v>9035</v>
      </c>
      <c r="H5086" s="5" t="s">
        <v>485</v>
      </c>
      <c r="I5086" s="5" t="s">
        <v>203</v>
      </c>
      <c r="J5086" s="5" t="s">
        <v>202</v>
      </c>
      <c r="K5086" s="5" t="s">
        <v>201</v>
      </c>
      <c r="L5086" s="5" t="s">
        <v>157</v>
      </c>
      <c r="M5086" s="5" t="s">
        <v>204</v>
      </c>
      <c r="N5086" s="5" t="s">
        <v>87</v>
      </c>
      <c r="O5086" s="5" t="s">
        <v>118</v>
      </c>
      <c r="P5086" s="5" t="s">
        <v>88</v>
      </c>
      <c r="Q5086" s="5" t="s">
        <v>152</v>
      </c>
      <c r="R5086" s="5" t="s">
        <v>158</v>
      </c>
      <c r="S5086" s="5" t="s">
        <v>185</v>
      </c>
      <c r="T5086" s="5" t="s">
        <v>119</v>
      </c>
      <c r="U5086" s="5" t="s">
        <v>187</v>
      </c>
      <c r="V5086" s="5" t="s">
        <v>387</v>
      </c>
      <c r="W5086" s="5" t="s">
        <v>85</v>
      </c>
      <c r="X5086" s="5" t="s">
        <v>95</v>
      </c>
      <c r="Y5086" s="5" t="n">
        <v>1</v>
      </c>
      <c r="Z5086" s="5" t="n">
        <v>0</v>
      </c>
      <c r="AA5086" s="5" t="str">
        <f aca="false">IF(Y5086&gt;Z5086,"Win",IF(Y5086&lt;Z5086,"Loss","Draw"))</f>
        <v>Win</v>
      </c>
      <c r="AB5086" s="5" t="s">
        <v>98</v>
      </c>
      <c r="AC5086" s="5" t="s">
        <v>99</v>
      </c>
      <c r="AD5086" s="5" t="s">
        <v>206</v>
      </c>
      <c r="AE5086" s="5" t="s">
        <v>9036</v>
      </c>
      <c r="AF5086" s="5" t="str">
        <f aca="false">IF(AD5086&lt;AE5086,AD5086,AE5086)</f>
        <v>Baby Dragon, Barbarian Barrel, Bowler, Electro Giant, Executioner, Goblin Hut, Lightning, Tornado</v>
      </c>
      <c r="AG5086" s="5" t="str">
        <f aca="false">IF(AD5086&lt;AE5086,AE5086,AD5086)</f>
        <v>Berserker, Fire Spirit, Goblin Barrel, Ice Spirit, Magic Archer, Royal Delivery, Tesla, Wall Breakers</v>
      </c>
      <c r="AH5086" s="5" t="str">
        <f aca="false">IF(AD5086=AF5086,AA5086,IF(AA5086="Win","Loss",IF(AA5086="Loss","Win","Draw")))</f>
        <v>Loss</v>
      </c>
      <c r="AI5086" s="5" t="s">
        <v>102</v>
      </c>
    </row>
    <row r="5087" customFormat="false" ht="15" hidden="false" customHeight="true" outlineLevel="0" collapsed="false">
      <c r="A5087" s="6" t="s">
        <v>9034</v>
      </c>
      <c r="B5087" s="5" t="n">
        <v>2</v>
      </c>
      <c r="C5087" s="6" t="s">
        <v>7619</v>
      </c>
      <c r="D5087" s="5" t="s">
        <v>7620</v>
      </c>
      <c r="E5087" s="6" t="s">
        <v>2882</v>
      </c>
      <c r="F5087" s="5" t="s">
        <v>2883</v>
      </c>
      <c r="G5087" s="5" t="s">
        <v>9037</v>
      </c>
      <c r="H5087" s="5" t="s">
        <v>485</v>
      </c>
      <c r="I5087" s="5" t="s">
        <v>129</v>
      </c>
      <c r="J5087" s="5" t="s">
        <v>172</v>
      </c>
      <c r="K5087" s="5" t="s">
        <v>153</v>
      </c>
      <c r="L5087" s="5" t="s">
        <v>165</v>
      </c>
      <c r="M5087" s="5" t="s">
        <v>95</v>
      </c>
      <c r="N5087" s="5" t="s">
        <v>116</v>
      </c>
      <c r="O5087" s="5" t="s">
        <v>126</v>
      </c>
      <c r="P5087" s="5" t="s">
        <v>150</v>
      </c>
      <c r="Q5087" s="5" t="s">
        <v>159</v>
      </c>
      <c r="R5087" s="5" t="s">
        <v>151</v>
      </c>
      <c r="S5087" s="5" t="s">
        <v>203</v>
      </c>
      <c r="T5087" s="5" t="s">
        <v>201</v>
      </c>
      <c r="U5087" s="5" t="s">
        <v>126</v>
      </c>
      <c r="V5087" s="5" t="s">
        <v>150</v>
      </c>
      <c r="W5087" s="5" t="s">
        <v>87</v>
      </c>
      <c r="X5087" s="5" t="s">
        <v>204</v>
      </c>
      <c r="Y5087" s="5" t="n">
        <v>2</v>
      </c>
      <c r="Z5087" s="5" t="n">
        <v>1</v>
      </c>
      <c r="AA5087" s="5" t="str">
        <f aca="false">IF(Y5087&gt;Z5087,"Win",IF(Y5087&lt;Z5087,"Loss","Draw"))</f>
        <v>Win</v>
      </c>
      <c r="AB5087" s="5" t="s">
        <v>98</v>
      </c>
      <c r="AC5087" s="5" t="s">
        <v>99</v>
      </c>
      <c r="AD5087" s="5" t="s">
        <v>9038</v>
      </c>
      <c r="AE5087" s="5" t="s">
        <v>9039</v>
      </c>
      <c r="AF5087" s="5" t="str">
        <f aca="false">IF(AD5087&lt;AE5087,AD5087,AE5087)</f>
        <v>Barbarian Barrel, Cannon, Electro Spirit, Hog Rider, Mega Knight, Musketeer, Poison, Skeletons</v>
      </c>
      <c r="AG5087" s="5" t="str">
        <f aca="false">IF(AD5087&lt;AE5087,AE5087,AD5087)</f>
        <v>Dart Goblin, Electro Spirit, Goblin Barrel, Mighty Miner, Royal Delivery, Skeletons, Tesla, Wall Breakers</v>
      </c>
      <c r="AH5087" s="5" t="str">
        <f aca="false">IF(AD5087=AF5087,AA5087,IF(AA5087="Win","Loss",IF(AA5087="Loss","Win","Draw")))</f>
        <v>Win</v>
      </c>
      <c r="AI5087" s="5" t="s">
        <v>102</v>
      </c>
    </row>
    <row r="5088" customFormat="false" ht="15" hidden="false" customHeight="true" outlineLevel="0" collapsed="false">
      <c r="A5088" s="6" t="s">
        <v>9040</v>
      </c>
      <c r="B5088" s="5" t="n">
        <v>1</v>
      </c>
      <c r="C5088" s="6" t="s">
        <v>7619</v>
      </c>
      <c r="D5088" s="5" t="s">
        <v>7620</v>
      </c>
      <c r="E5088" s="5" t="s">
        <v>478</v>
      </c>
      <c r="F5088" s="5" t="s">
        <v>479</v>
      </c>
      <c r="G5088" s="5" t="s">
        <v>9041</v>
      </c>
      <c r="H5088" s="5" t="s">
        <v>485</v>
      </c>
      <c r="I5088" s="5" t="s">
        <v>203</v>
      </c>
      <c r="J5088" s="5" t="s">
        <v>202</v>
      </c>
      <c r="K5088" s="5" t="s">
        <v>208</v>
      </c>
      <c r="L5088" s="5" t="s">
        <v>157</v>
      </c>
      <c r="M5088" s="5" t="s">
        <v>204</v>
      </c>
      <c r="N5088" s="5" t="s">
        <v>153</v>
      </c>
      <c r="O5088" s="5" t="s">
        <v>118</v>
      </c>
      <c r="P5088" s="5" t="s">
        <v>201</v>
      </c>
      <c r="Q5088" s="5" t="s">
        <v>208</v>
      </c>
      <c r="R5088" s="5" t="s">
        <v>323</v>
      </c>
      <c r="S5088" s="5" t="s">
        <v>152</v>
      </c>
      <c r="T5088" s="5" t="s">
        <v>449</v>
      </c>
      <c r="U5088" s="5" t="s">
        <v>1344</v>
      </c>
      <c r="V5088" s="5" t="s">
        <v>173</v>
      </c>
      <c r="W5088" s="5" t="s">
        <v>294</v>
      </c>
      <c r="X5088" s="5" t="s">
        <v>306</v>
      </c>
      <c r="Y5088" s="5" t="n">
        <v>2</v>
      </c>
      <c r="Z5088" s="5" t="n">
        <v>3</v>
      </c>
      <c r="AA5088" s="5" t="str">
        <f aca="false">IF(Y5088&gt;Z5088,"Win",IF(Y5088&lt;Z5088,"Loss","Draw"))</f>
        <v>Loss</v>
      </c>
      <c r="AB5088" s="5" t="s">
        <v>98</v>
      </c>
      <c r="AC5088" s="5" t="s">
        <v>99</v>
      </c>
      <c r="AD5088" s="5" t="s">
        <v>1820</v>
      </c>
      <c r="AE5088" s="5" t="s">
        <v>1345</v>
      </c>
      <c r="AF5088" s="5" t="str">
        <f aca="false">IF(AD5088&lt;AE5088,AD5088,AE5088)</f>
        <v>Baby Dragon, Battle Healer, Elixir Collector, Golem, Mini P.E.K.K.A, Valkyrie, Vines, Zappies</v>
      </c>
      <c r="AG5088" s="5" t="str">
        <f aca="false">IF(AD5088&lt;AE5088,AE5088,AD5088)</f>
        <v>Cannon, Fire Spirit, Goblin Barrel, Ice Spirit, Magic Archer, Royal Delivery, Valkyrie, Wall Breakers</v>
      </c>
      <c r="AH5088" s="5" t="str">
        <f aca="false">IF(AD5088=AF5088,AA5088,IF(AA5088="Win","Loss",IF(AA5088="Loss","Win","Draw")))</f>
        <v>Win</v>
      </c>
      <c r="AI5088" s="5" t="s">
        <v>102</v>
      </c>
    </row>
    <row r="5089" customFormat="false" ht="15" hidden="false" customHeight="true" outlineLevel="0" collapsed="false">
      <c r="A5089" s="6" t="s">
        <v>9040</v>
      </c>
      <c r="B5089" s="5" t="n">
        <v>2</v>
      </c>
      <c r="C5089" s="6" t="s">
        <v>7619</v>
      </c>
      <c r="D5089" s="5" t="s">
        <v>7620</v>
      </c>
      <c r="E5089" s="5" t="s">
        <v>478</v>
      </c>
      <c r="F5089" s="5" t="s">
        <v>479</v>
      </c>
      <c r="G5089" s="5" t="s">
        <v>2210</v>
      </c>
      <c r="H5089" s="5" t="s">
        <v>485</v>
      </c>
      <c r="I5089" s="5" t="s">
        <v>129</v>
      </c>
      <c r="J5089" s="5" t="s">
        <v>172</v>
      </c>
      <c r="K5089" s="5" t="s">
        <v>107</v>
      </c>
      <c r="L5089" s="5" t="s">
        <v>165</v>
      </c>
      <c r="M5089" s="5" t="s">
        <v>95</v>
      </c>
      <c r="N5089" s="5" t="s">
        <v>116</v>
      </c>
      <c r="O5089" s="5" t="s">
        <v>126</v>
      </c>
      <c r="P5089" s="5" t="s">
        <v>150</v>
      </c>
      <c r="Q5089" s="5" t="s">
        <v>153</v>
      </c>
      <c r="R5089" s="5" t="s">
        <v>172</v>
      </c>
      <c r="S5089" s="5" t="s">
        <v>129</v>
      </c>
      <c r="T5089" s="5" t="s">
        <v>97</v>
      </c>
      <c r="U5089" s="5" t="s">
        <v>89</v>
      </c>
      <c r="V5089" s="5" t="s">
        <v>93</v>
      </c>
      <c r="W5089" s="5" t="s">
        <v>118</v>
      </c>
      <c r="X5089" s="5" t="s">
        <v>165</v>
      </c>
      <c r="Y5089" s="5" t="n">
        <v>1</v>
      </c>
      <c r="Z5089" s="5" t="n">
        <v>0</v>
      </c>
      <c r="AA5089" s="5" t="str">
        <f aca="false">IF(Y5089&gt;Z5089,"Win",IF(Y5089&lt;Z5089,"Loss","Draw"))</f>
        <v>Win</v>
      </c>
      <c r="AB5089" s="5" t="s">
        <v>98</v>
      </c>
      <c r="AC5089" s="5" t="s">
        <v>99</v>
      </c>
      <c r="AD5089" s="5" t="s">
        <v>9042</v>
      </c>
      <c r="AE5089" s="5" t="s">
        <v>9043</v>
      </c>
      <c r="AF5089" s="5" t="str">
        <f aca="false">IF(AD5089&lt;AE5089,AD5089,AE5089)</f>
        <v>Barbarian Barrel, Electro Spirit, Goblin Cage, Hog Rider, Mega Knight, Musketeer, Poison, Skeletons</v>
      </c>
      <c r="AG5089" s="5" t="str">
        <f aca="false">IF(AD5089&lt;AE5089,AE5089,AD5089)</f>
        <v>Cannon, Fireball, Hog Rider, Ice Spirit, Mega Knight, Musketeer, Ronin, The Log</v>
      </c>
      <c r="AH5089" s="5" t="str">
        <f aca="false">IF(AD5089=AF5089,AA5089,IF(AA5089="Win","Loss",IF(AA5089="Loss","Win","Draw")))</f>
        <v>Win</v>
      </c>
      <c r="AI5089" s="5" t="s">
        <v>102</v>
      </c>
    </row>
    <row r="5090" customFormat="false" ht="15" hidden="false" customHeight="true" outlineLevel="0" collapsed="false">
      <c r="A5090" s="6" t="s">
        <v>9040</v>
      </c>
      <c r="B5090" s="5" t="n">
        <v>3</v>
      </c>
      <c r="C5090" s="6" t="s">
        <v>7619</v>
      </c>
      <c r="D5090" s="5" t="s">
        <v>7620</v>
      </c>
      <c r="E5090" s="5" t="s">
        <v>478</v>
      </c>
      <c r="F5090" s="5" t="s">
        <v>479</v>
      </c>
      <c r="G5090" s="5" t="s">
        <v>9044</v>
      </c>
      <c r="H5090" s="5" t="s">
        <v>485</v>
      </c>
      <c r="I5090" s="5" t="s">
        <v>82</v>
      </c>
      <c r="J5090" s="5" t="s">
        <v>83</v>
      </c>
      <c r="K5090" s="5" t="s">
        <v>87</v>
      </c>
      <c r="L5090" s="5" t="s">
        <v>86</v>
      </c>
      <c r="M5090" s="5" t="s">
        <v>85</v>
      </c>
      <c r="N5090" s="5" t="s">
        <v>89</v>
      </c>
      <c r="O5090" s="5" t="s">
        <v>91</v>
      </c>
      <c r="P5090" s="5" t="s">
        <v>88</v>
      </c>
      <c r="Q5090" s="5" t="s">
        <v>84</v>
      </c>
      <c r="R5090" s="5" t="s">
        <v>108</v>
      </c>
      <c r="S5090" s="5" t="s">
        <v>114</v>
      </c>
      <c r="T5090" s="5" t="s">
        <v>115</v>
      </c>
      <c r="U5090" s="5" t="s">
        <v>116</v>
      </c>
      <c r="V5090" s="5" t="s">
        <v>138</v>
      </c>
      <c r="W5090" s="5" t="s">
        <v>119</v>
      </c>
      <c r="X5090" s="5" t="s">
        <v>157</v>
      </c>
      <c r="Y5090" s="5" t="n">
        <v>0</v>
      </c>
      <c r="Z5090" s="5" t="n">
        <v>1</v>
      </c>
      <c r="AA5090" s="5" t="str">
        <f aca="false">IF(Y5090&gt;Z5090,"Win",IF(Y5090&lt;Z5090,"Loss","Draw"))</f>
        <v>Loss</v>
      </c>
      <c r="AB5090" s="5" t="s">
        <v>98</v>
      </c>
      <c r="AC5090" s="5" t="s">
        <v>99</v>
      </c>
      <c r="AD5090" s="5" t="s">
        <v>9045</v>
      </c>
      <c r="AE5090" s="5" t="s">
        <v>1023</v>
      </c>
      <c r="AF5090" s="5" t="str">
        <f aca="false">IF(AD5090&lt;AE5090,AD5090,AE5090)</f>
        <v>Archers, Dark Prince, Fire Spirit, Giant Snowball, Goblin Demolisher, Goblin Hut, Graveyard, Poison</v>
      </c>
      <c r="AG5090" s="5" t="str">
        <f aca="false">IF(AD5090&lt;AE5090,AE5090,AD5090)</f>
        <v>Berserker, Goblins, Lightning, Monk, Royal Hogs, Skeleton Dragons, Tesla, The Log</v>
      </c>
      <c r="AH5090" s="5" t="str">
        <f aca="false">IF(AD5090=AF5090,AA5090,IF(AA5090="Win","Loss",IF(AA5090="Loss","Win","Draw")))</f>
        <v>Win</v>
      </c>
      <c r="AI5090" s="5" t="s">
        <v>102</v>
      </c>
    </row>
    <row r="5091" customFormat="false" ht="15" hidden="false" customHeight="true" outlineLevel="0" collapsed="false">
      <c r="A5091" s="6" t="s">
        <v>9046</v>
      </c>
      <c r="B5091" s="5" t="n">
        <v>1</v>
      </c>
      <c r="C5091" s="6" t="s">
        <v>7619</v>
      </c>
      <c r="D5091" s="5" t="s">
        <v>7620</v>
      </c>
      <c r="E5091" s="5" t="s">
        <v>2745</v>
      </c>
      <c r="F5091" s="5" t="s">
        <v>2746</v>
      </c>
      <c r="G5091" s="5" t="s">
        <v>9047</v>
      </c>
      <c r="H5091" s="5" t="s">
        <v>163</v>
      </c>
      <c r="I5091" s="5" t="s">
        <v>152</v>
      </c>
      <c r="J5091" s="5" t="s">
        <v>128</v>
      </c>
      <c r="K5091" s="5" t="s">
        <v>107</v>
      </c>
      <c r="L5091" s="5" t="s">
        <v>306</v>
      </c>
      <c r="M5091" s="5" t="s">
        <v>85</v>
      </c>
      <c r="N5091" s="5" t="s">
        <v>307</v>
      </c>
      <c r="O5091" s="5" t="s">
        <v>187</v>
      </c>
      <c r="P5091" s="5" t="s">
        <v>95</v>
      </c>
      <c r="Q5091" s="5" t="s">
        <v>141</v>
      </c>
      <c r="R5091" s="5" t="s">
        <v>95</v>
      </c>
      <c r="S5091" s="5" t="s">
        <v>107</v>
      </c>
      <c r="T5091" s="5" t="s">
        <v>177</v>
      </c>
      <c r="U5091" s="5" t="s">
        <v>178</v>
      </c>
      <c r="V5091" s="5" t="s">
        <v>93</v>
      </c>
      <c r="W5091" s="5" t="s">
        <v>150</v>
      </c>
      <c r="X5091" s="5" t="s">
        <v>86</v>
      </c>
      <c r="Y5091" s="5" t="n">
        <v>0</v>
      </c>
      <c r="Z5091" s="5" t="n">
        <v>1</v>
      </c>
      <c r="AA5091" s="5" t="str">
        <f aca="false">IF(Y5091&gt;Z5091,"Win",IF(Y5091&lt;Z5091,"Loss","Draw"))</f>
        <v>Loss</v>
      </c>
      <c r="AB5091" s="5" t="s">
        <v>98</v>
      </c>
      <c r="AC5091" s="5" t="s">
        <v>99</v>
      </c>
      <c r="AD5091" s="5" t="s">
        <v>603</v>
      </c>
      <c r="AE5091" s="5" t="s">
        <v>589</v>
      </c>
      <c r="AF5091" s="5" t="str">
        <f aca="false">IF(AD5091&lt;AE5091,AD5091,AE5091)</f>
        <v>Baby Dragon, Barbarian Barrel, Goblin Cage, Golden Knight, Golem, Ice Wizard, Lightning, Tornado</v>
      </c>
      <c r="AG5091" s="5" t="str">
        <f aca="false">IF(AD5091&lt;AE5091,AE5091,AD5091)</f>
        <v>Barbarian Barrel, Electro Spirit, Fireball, Goblin Cage, Lumberjack, Phoenix, Royal Giant, Skeleton Dragons</v>
      </c>
      <c r="AH5091" s="5" t="str">
        <f aca="false">IF(AD5091=AF5091,AA5091,IF(AA5091="Win","Loss",IF(AA5091="Loss","Win","Draw")))</f>
        <v>Loss</v>
      </c>
      <c r="AI5091" s="5" t="s">
        <v>102</v>
      </c>
    </row>
    <row r="5092" customFormat="false" ht="15" hidden="false" customHeight="true" outlineLevel="0" collapsed="false">
      <c r="A5092" s="6" t="s">
        <v>9046</v>
      </c>
      <c r="B5092" s="5" t="n">
        <v>2</v>
      </c>
      <c r="C5092" s="6" t="s">
        <v>7619</v>
      </c>
      <c r="D5092" s="5" t="s">
        <v>7620</v>
      </c>
      <c r="E5092" s="5" t="s">
        <v>2745</v>
      </c>
      <c r="F5092" s="5" t="s">
        <v>2746</v>
      </c>
      <c r="G5092" s="5" t="s">
        <v>9048</v>
      </c>
      <c r="H5092" s="5" t="s">
        <v>163</v>
      </c>
      <c r="I5092" s="5" t="s">
        <v>82</v>
      </c>
      <c r="J5092" s="5" t="s">
        <v>83</v>
      </c>
      <c r="K5092" s="5" t="s">
        <v>87</v>
      </c>
      <c r="L5092" s="5" t="s">
        <v>93</v>
      </c>
      <c r="M5092" s="5" t="s">
        <v>86</v>
      </c>
      <c r="N5092" s="5" t="s">
        <v>126</v>
      </c>
      <c r="O5092" s="5" t="s">
        <v>150</v>
      </c>
      <c r="P5092" s="5" t="s">
        <v>89</v>
      </c>
      <c r="Q5092" s="5" t="s">
        <v>92</v>
      </c>
      <c r="R5092" s="5" t="s">
        <v>91</v>
      </c>
      <c r="S5092" s="5" t="s">
        <v>90</v>
      </c>
      <c r="T5092" s="5" t="s">
        <v>108</v>
      </c>
      <c r="U5092" s="5" t="s">
        <v>96</v>
      </c>
      <c r="V5092" s="5" t="s">
        <v>159</v>
      </c>
      <c r="W5092" s="5" t="s">
        <v>89</v>
      </c>
      <c r="X5092" s="5" t="s">
        <v>85</v>
      </c>
      <c r="Y5092" s="5" t="n">
        <v>0</v>
      </c>
      <c r="Z5092" s="5" t="n">
        <v>1</v>
      </c>
      <c r="AA5092" s="5" t="str">
        <f aca="false">IF(Y5092&gt;Z5092,"Win",IF(Y5092&lt;Z5092,"Loss","Draw"))</f>
        <v>Loss</v>
      </c>
      <c r="AB5092" s="5" t="s">
        <v>98</v>
      </c>
      <c r="AC5092" s="5" t="s">
        <v>99</v>
      </c>
      <c r="AD5092" s="5" t="s">
        <v>1183</v>
      </c>
      <c r="AE5092" s="5" t="s">
        <v>9049</v>
      </c>
      <c r="AF5092" s="5" t="str">
        <f aca="false">IF(AD5092&lt;AE5092,AD5092,AE5092)</f>
        <v>Dark Prince, Dart Goblin, Goblins, Lightning, Minions, Mortar, Skeleton Barrel, The Log</v>
      </c>
      <c r="AG5092" s="5" t="str">
        <f aca="false">IF(AD5092&lt;AE5092,AE5092,AD5092)</f>
        <v>Electro Spirit, Fireball, Monk, Royal Hogs, Skeleton Dragons, Skeletons, Tesla, The Log</v>
      </c>
      <c r="AH5092" s="5" t="str">
        <f aca="false">IF(AD5092=AF5092,AA5092,IF(AA5092="Win","Loss",IF(AA5092="Loss","Win","Draw")))</f>
        <v>Win</v>
      </c>
      <c r="AI5092" s="5" t="s">
        <v>102</v>
      </c>
    </row>
    <row r="5093" customFormat="false" ht="15" hidden="false" customHeight="true" outlineLevel="0" collapsed="false">
      <c r="A5093" s="6" t="s">
        <v>9050</v>
      </c>
      <c r="B5093" s="5" t="n">
        <v>1</v>
      </c>
      <c r="C5093" s="6" t="s">
        <v>7619</v>
      </c>
      <c r="D5093" s="5" t="s">
        <v>7620</v>
      </c>
      <c r="E5093" s="5" t="s">
        <v>5370</v>
      </c>
      <c r="F5093" s="5" t="s">
        <v>5371</v>
      </c>
      <c r="G5093" s="5" t="s">
        <v>5547</v>
      </c>
      <c r="H5093" s="5" t="s">
        <v>163</v>
      </c>
      <c r="I5093" s="5" t="s">
        <v>152</v>
      </c>
      <c r="J5093" s="5" t="s">
        <v>139</v>
      </c>
      <c r="K5093" s="5" t="s">
        <v>107</v>
      </c>
      <c r="L5093" s="5" t="s">
        <v>306</v>
      </c>
      <c r="M5093" s="5" t="s">
        <v>85</v>
      </c>
      <c r="N5093" s="5" t="s">
        <v>97</v>
      </c>
      <c r="O5093" s="5" t="s">
        <v>187</v>
      </c>
      <c r="P5093" s="5" t="s">
        <v>95</v>
      </c>
      <c r="Q5093" s="5" t="s">
        <v>107</v>
      </c>
      <c r="R5093" s="5" t="s">
        <v>128</v>
      </c>
      <c r="S5093" s="5" t="s">
        <v>152</v>
      </c>
      <c r="T5093" s="5" t="s">
        <v>306</v>
      </c>
      <c r="U5093" s="5" t="s">
        <v>85</v>
      </c>
      <c r="V5093" s="5" t="s">
        <v>95</v>
      </c>
      <c r="W5093" s="5" t="s">
        <v>307</v>
      </c>
      <c r="X5093" s="5" t="s">
        <v>187</v>
      </c>
      <c r="Y5093" s="5" t="n">
        <v>1</v>
      </c>
      <c r="Z5093" s="5" t="n">
        <v>0</v>
      </c>
      <c r="AA5093" s="5" t="str">
        <f aca="false">IF(Y5093&gt;Z5093,"Win",IF(Y5093&lt;Z5093,"Loss","Draw"))</f>
        <v>Win</v>
      </c>
      <c r="AB5093" s="5" t="s">
        <v>98</v>
      </c>
      <c r="AC5093" s="5" t="s">
        <v>99</v>
      </c>
      <c r="AD5093" s="5" t="s">
        <v>964</v>
      </c>
      <c r="AE5093" s="5" t="s">
        <v>603</v>
      </c>
      <c r="AF5093" s="5" t="str">
        <f aca="false">IF(AD5093&lt;AE5093,AD5093,AE5093)</f>
        <v>Baby Dragon, Barbarian Barrel, Goblin Cage, Golden Knight, Golem, Ice Wizard, Lightning, Tornado</v>
      </c>
      <c r="AG5093" s="5" t="str">
        <f aca="false">IF(AD5093&lt;AE5093,AE5093,AD5093)</f>
        <v>Baby Dragon, Barbarian Barrel, Goblin Cage, Golem, Lightning, Mega Minion, Ronin, Tornado</v>
      </c>
      <c r="AH5093" s="5" t="str">
        <f aca="false">IF(AD5093=AF5093,AA5093,IF(AA5093="Win","Loss",IF(AA5093="Loss","Win","Draw")))</f>
        <v>Loss</v>
      </c>
      <c r="AI5093" s="5" t="s">
        <v>102</v>
      </c>
    </row>
    <row r="5094" customFormat="false" ht="15" hidden="false" customHeight="true" outlineLevel="0" collapsed="false">
      <c r="A5094" s="6" t="s">
        <v>9050</v>
      </c>
      <c r="B5094" s="5" t="n">
        <v>2</v>
      </c>
      <c r="C5094" s="6" t="s">
        <v>7619</v>
      </c>
      <c r="D5094" s="5" t="s">
        <v>7620</v>
      </c>
      <c r="E5094" s="5" t="s">
        <v>5370</v>
      </c>
      <c r="F5094" s="5" t="s">
        <v>5371</v>
      </c>
      <c r="G5094" s="5" t="s">
        <v>9051</v>
      </c>
      <c r="H5094" s="5" t="s">
        <v>715</v>
      </c>
      <c r="I5094" s="5" t="s">
        <v>177</v>
      </c>
      <c r="J5094" s="5" t="s">
        <v>188</v>
      </c>
      <c r="K5094" s="5" t="s">
        <v>83</v>
      </c>
      <c r="L5094" s="5" t="s">
        <v>133</v>
      </c>
      <c r="M5094" s="5" t="s">
        <v>215</v>
      </c>
      <c r="N5094" s="5" t="s">
        <v>93</v>
      </c>
      <c r="O5094" s="5" t="s">
        <v>86</v>
      </c>
      <c r="P5094" s="5" t="s">
        <v>89</v>
      </c>
      <c r="Q5094" s="5" t="s">
        <v>208</v>
      </c>
      <c r="R5094" s="5" t="s">
        <v>139</v>
      </c>
      <c r="S5094" s="5" t="s">
        <v>109</v>
      </c>
      <c r="T5094" s="5" t="s">
        <v>110</v>
      </c>
      <c r="U5094" s="5" t="s">
        <v>112</v>
      </c>
      <c r="V5094" s="5" t="s">
        <v>88</v>
      </c>
      <c r="W5094" s="5" t="s">
        <v>93</v>
      </c>
      <c r="X5094" s="5" t="s">
        <v>188</v>
      </c>
      <c r="Y5094" s="5" t="n">
        <v>0</v>
      </c>
      <c r="Z5094" s="5" t="n">
        <v>1</v>
      </c>
      <c r="AA5094" s="5" t="str">
        <f aca="false">IF(Y5094&gt;Z5094,"Win",IF(Y5094&lt;Z5094,"Loss","Draw"))</f>
        <v>Loss</v>
      </c>
      <c r="AB5094" s="5" t="s">
        <v>98</v>
      </c>
      <c r="AC5094" s="5" t="s">
        <v>99</v>
      </c>
      <c r="AD5094" s="5" t="s">
        <v>494</v>
      </c>
      <c r="AE5094" s="5" t="s">
        <v>285</v>
      </c>
      <c r="AF5094" s="5" t="str">
        <f aca="false">IF(AD5094&lt;AE5094,AD5094,AE5094)</f>
        <v>Berserker, Fireball, Lava Hound, Mega Minion, Spirit Empress, Tombstone, Valkyrie, Zap</v>
      </c>
      <c r="AG5094" s="5" t="str">
        <f aca="false">IF(AD5094&lt;AE5094,AE5094,AD5094)</f>
        <v>Fireball, Fisherman, Monk, Mother Witch, Royal Giant, Skeleton Dragons, The Log, Tombstone</v>
      </c>
      <c r="AH5094" s="5" t="str">
        <f aca="false">IF(AD5094=AF5094,AA5094,IF(AA5094="Win","Loss",IF(AA5094="Loss","Win","Draw")))</f>
        <v>Win</v>
      </c>
      <c r="AI5094" s="5" t="s">
        <v>102</v>
      </c>
    </row>
    <row r="5095" customFormat="false" ht="15" hidden="false" customHeight="true" outlineLevel="0" collapsed="false">
      <c r="A5095" s="6" t="s">
        <v>9050</v>
      </c>
      <c r="B5095" s="5" t="n">
        <v>3</v>
      </c>
      <c r="C5095" s="6" t="s">
        <v>7619</v>
      </c>
      <c r="D5095" s="5" t="s">
        <v>7620</v>
      </c>
      <c r="E5095" s="5" t="s">
        <v>5370</v>
      </c>
      <c r="F5095" s="5" t="s">
        <v>5371</v>
      </c>
      <c r="G5095" s="5" t="s">
        <v>9052</v>
      </c>
      <c r="H5095" s="5" t="s">
        <v>715</v>
      </c>
      <c r="I5095" s="5" t="s">
        <v>129</v>
      </c>
      <c r="J5095" s="5" t="s">
        <v>128</v>
      </c>
      <c r="K5095" s="5" t="s">
        <v>113</v>
      </c>
      <c r="L5095" s="5" t="s">
        <v>223</v>
      </c>
      <c r="M5095" s="5" t="s">
        <v>173</v>
      </c>
      <c r="N5095" s="5" t="s">
        <v>131</v>
      </c>
      <c r="O5095" s="5" t="s">
        <v>130</v>
      </c>
      <c r="P5095" s="5" t="s">
        <v>327</v>
      </c>
      <c r="Q5095" s="5" t="s">
        <v>129</v>
      </c>
      <c r="R5095" s="5" t="s">
        <v>91</v>
      </c>
      <c r="S5095" s="5" t="s">
        <v>127</v>
      </c>
      <c r="T5095" s="5" t="s">
        <v>164</v>
      </c>
      <c r="U5095" s="5" t="s">
        <v>97</v>
      </c>
      <c r="V5095" s="5" t="s">
        <v>173</v>
      </c>
      <c r="W5095" s="5" t="s">
        <v>133</v>
      </c>
      <c r="X5095" s="5" t="s">
        <v>130</v>
      </c>
      <c r="Y5095" s="5" t="n">
        <v>0</v>
      </c>
      <c r="Z5095" s="5" t="n">
        <v>1</v>
      </c>
      <c r="AA5095" s="5" t="str">
        <f aca="false">IF(Y5095&gt;Z5095,"Win",IF(Y5095&lt;Z5095,"Loss","Draw"))</f>
        <v>Loss</v>
      </c>
      <c r="AB5095" s="5" t="s">
        <v>98</v>
      </c>
      <c r="AC5095" s="5" t="s">
        <v>99</v>
      </c>
      <c r="AD5095" s="5" t="s">
        <v>9053</v>
      </c>
      <c r="AE5095" s="5" t="s">
        <v>9054</v>
      </c>
      <c r="AF5095" s="5" t="str">
        <f aca="false">IF(AD5095&lt;AE5095,AD5095,AE5095)</f>
        <v>Arrows, Bandit, Furnace, Golden Knight, Mega Knight, Rage, Ram Rider, Zappies</v>
      </c>
      <c r="AG5095" s="5" t="str">
        <f aca="false">IF(AD5095&lt;AE5095,AE5095,AD5095)</f>
        <v>Arrows, Battle Ram, Earthquake, Goblins, Mega Knight, Mother Witch, Ronin, Zappies</v>
      </c>
      <c r="AH5095" s="5" t="str">
        <f aca="false">IF(AD5095=AF5095,AA5095,IF(AA5095="Win","Loss",IF(AA5095="Loss","Win","Draw")))</f>
        <v>Loss</v>
      </c>
      <c r="AI5095" s="5" t="s">
        <v>102</v>
      </c>
    </row>
    <row r="5096" customFormat="false" ht="15" hidden="false" customHeight="true" outlineLevel="0" collapsed="false">
      <c r="A5096" s="6" t="s">
        <v>9055</v>
      </c>
      <c r="B5096" s="5" t="n">
        <v>1</v>
      </c>
      <c r="C5096" s="6" t="s">
        <v>7619</v>
      </c>
      <c r="D5096" s="5" t="s">
        <v>7620</v>
      </c>
      <c r="E5096" s="5" t="s">
        <v>3576</v>
      </c>
      <c r="F5096" s="5" t="s">
        <v>3577</v>
      </c>
      <c r="G5096" s="5" t="s">
        <v>9056</v>
      </c>
      <c r="H5096" s="5" t="s">
        <v>715</v>
      </c>
      <c r="I5096" s="5" t="s">
        <v>127</v>
      </c>
      <c r="J5096" s="5" t="s">
        <v>108</v>
      </c>
      <c r="K5096" s="5" t="s">
        <v>124</v>
      </c>
      <c r="L5096" s="5" t="s">
        <v>778</v>
      </c>
      <c r="M5096" s="5" t="s">
        <v>133</v>
      </c>
      <c r="N5096" s="5" t="s">
        <v>132</v>
      </c>
      <c r="O5096" s="5" t="s">
        <v>131</v>
      </c>
      <c r="P5096" s="5" t="s">
        <v>130</v>
      </c>
      <c r="Q5096" s="5" t="s">
        <v>185</v>
      </c>
      <c r="R5096" s="5" t="s">
        <v>186</v>
      </c>
      <c r="S5096" s="5" t="s">
        <v>114</v>
      </c>
      <c r="T5096" s="5" t="s">
        <v>117</v>
      </c>
      <c r="U5096" s="5" t="s">
        <v>173</v>
      </c>
      <c r="V5096" s="5" t="s">
        <v>111</v>
      </c>
      <c r="W5096" s="5" t="s">
        <v>188</v>
      </c>
      <c r="X5096" s="5" t="s">
        <v>187</v>
      </c>
      <c r="Y5096" s="5" t="n">
        <v>0</v>
      </c>
      <c r="Z5096" s="5" t="n">
        <v>1</v>
      </c>
      <c r="AA5096" s="5" t="str">
        <f aca="false">IF(Y5096&gt;Z5096,"Win",IF(Y5096&lt;Z5096,"Loss","Draw"))</f>
        <v>Loss</v>
      </c>
      <c r="AB5096" s="5" t="s">
        <v>98</v>
      </c>
      <c r="AC5096" s="5" t="s">
        <v>99</v>
      </c>
      <c r="AD5096" s="5" t="s">
        <v>2730</v>
      </c>
      <c r="AE5096" s="5" t="s">
        <v>346</v>
      </c>
      <c r="AF5096" s="5" t="str">
        <f aca="false">IF(AD5096&lt;AE5096,AD5096,AE5096)</f>
        <v>Arrows, Bandit, Battle Ram, Dark Prince, Electro Wizard, Mother Witch, P.E.K.K.A, Royal Ghost</v>
      </c>
      <c r="AG5096" s="5" t="str">
        <f aca="false">IF(AD5096&lt;AE5096,AE5096,AD5096)</f>
        <v>Balloon, Executioner, Giant Skeleton, Giant Snowball, Miner, Tombstone, Tornado, Zappies</v>
      </c>
      <c r="AH5096" s="5" t="str">
        <f aca="false">IF(AD5096=AF5096,AA5096,IF(AA5096="Win","Loss",IF(AA5096="Loss","Win","Draw")))</f>
        <v>Loss</v>
      </c>
      <c r="AI5096" s="5" t="s">
        <v>102</v>
      </c>
    </row>
    <row r="5097" customFormat="false" ht="15" hidden="false" customHeight="true" outlineLevel="0" collapsed="false">
      <c r="A5097" s="6" t="s">
        <v>9055</v>
      </c>
      <c r="B5097" s="5" t="n">
        <v>2</v>
      </c>
      <c r="C5097" s="6" t="s">
        <v>7619</v>
      </c>
      <c r="D5097" s="5" t="s">
        <v>7620</v>
      </c>
      <c r="E5097" s="5" t="s">
        <v>3576</v>
      </c>
      <c r="F5097" s="5" t="s">
        <v>3577</v>
      </c>
      <c r="G5097" s="5" t="s">
        <v>5391</v>
      </c>
      <c r="H5097" s="5" t="s">
        <v>163</v>
      </c>
      <c r="I5097" s="5" t="s">
        <v>114</v>
      </c>
      <c r="J5097" s="5" t="s">
        <v>337</v>
      </c>
      <c r="K5097" s="5" t="s">
        <v>128</v>
      </c>
      <c r="L5097" s="5" t="s">
        <v>223</v>
      </c>
      <c r="M5097" s="5" t="s">
        <v>97</v>
      </c>
      <c r="N5097" s="5" t="s">
        <v>185</v>
      </c>
      <c r="O5097" s="5" t="s">
        <v>294</v>
      </c>
      <c r="P5097" s="5" t="s">
        <v>95</v>
      </c>
      <c r="Q5097" s="5" t="s">
        <v>87</v>
      </c>
      <c r="R5097" s="5" t="s">
        <v>323</v>
      </c>
      <c r="S5097" s="5" t="s">
        <v>1885</v>
      </c>
      <c r="T5097" s="5" t="s">
        <v>306</v>
      </c>
      <c r="U5097" s="5" t="s">
        <v>116</v>
      </c>
      <c r="V5097" s="5" t="s">
        <v>108</v>
      </c>
      <c r="W5097" s="5" t="s">
        <v>307</v>
      </c>
      <c r="X5097" s="5" t="s">
        <v>152</v>
      </c>
      <c r="Y5097" s="5" t="n">
        <v>1</v>
      </c>
      <c r="Z5097" s="5" t="n">
        <v>0</v>
      </c>
      <c r="AA5097" s="5" t="str">
        <f aca="false">IF(Y5097&gt;Z5097,"Win",IF(Y5097&lt;Z5097,"Loss","Draw"))</f>
        <v>Win</v>
      </c>
      <c r="AB5097" s="5" t="s">
        <v>98</v>
      </c>
      <c r="AC5097" s="5" t="s">
        <v>99</v>
      </c>
      <c r="AD5097" s="5" t="s">
        <v>2727</v>
      </c>
      <c r="AE5097" s="5" t="s">
        <v>9057</v>
      </c>
      <c r="AF5097" s="5" t="str">
        <f aca="false">IF(AD5097&lt;AE5097,AD5097,AE5097)</f>
        <v>Baby Dragon, Dark Prince, Electro Dragon, Golem, Ice Wizard, Mini P.E.K.K.A, Poison, Tesla</v>
      </c>
      <c r="AG5097" s="5" t="str">
        <f aca="false">IF(AD5097&lt;AE5097,AE5097,AD5097)</f>
        <v>Barbarian Barrel, Boss Bandit, Executioner, Giant Snowball, Golden Knight, Ram Rider, Ronin, Vines</v>
      </c>
      <c r="AH5097" s="5" t="str">
        <f aca="false">IF(AD5097=AF5097,AA5097,IF(AA5097="Win","Loss",IF(AA5097="Loss","Win","Draw")))</f>
        <v>Loss</v>
      </c>
      <c r="AI5097" s="5" t="s">
        <v>102</v>
      </c>
    </row>
    <row r="5098" customFormat="false" ht="15" hidden="false" customHeight="true" outlineLevel="0" collapsed="false">
      <c r="A5098" s="6" t="s">
        <v>9055</v>
      </c>
      <c r="B5098" s="5" t="n">
        <v>3</v>
      </c>
      <c r="C5098" s="6" t="s">
        <v>7619</v>
      </c>
      <c r="D5098" s="5" t="s">
        <v>7620</v>
      </c>
      <c r="E5098" s="5" t="s">
        <v>3576</v>
      </c>
      <c r="F5098" s="5" t="s">
        <v>3577</v>
      </c>
      <c r="G5098" s="5" t="s">
        <v>9058</v>
      </c>
      <c r="H5098" s="5" t="s">
        <v>163</v>
      </c>
      <c r="I5098" s="5" t="s">
        <v>92</v>
      </c>
      <c r="J5098" s="5" t="s">
        <v>91</v>
      </c>
      <c r="K5098" s="5" t="s">
        <v>90</v>
      </c>
      <c r="L5098" s="5" t="s">
        <v>125</v>
      </c>
      <c r="M5098" s="5" t="s">
        <v>93</v>
      </c>
      <c r="N5098" s="5" t="s">
        <v>96</v>
      </c>
      <c r="O5098" s="5" t="s">
        <v>94</v>
      </c>
      <c r="P5098" s="5" t="s">
        <v>150</v>
      </c>
      <c r="Q5098" s="5" t="s">
        <v>127</v>
      </c>
      <c r="R5098" s="5" t="s">
        <v>128</v>
      </c>
      <c r="S5098" s="5" t="s">
        <v>129</v>
      </c>
      <c r="T5098" s="5" t="s">
        <v>133</v>
      </c>
      <c r="U5098" s="5" t="s">
        <v>97</v>
      </c>
      <c r="V5098" s="5" t="s">
        <v>131</v>
      </c>
      <c r="W5098" s="5" t="s">
        <v>132</v>
      </c>
      <c r="X5098" s="5" t="s">
        <v>130</v>
      </c>
      <c r="Y5098" s="5" t="n">
        <v>1</v>
      </c>
      <c r="Z5098" s="5" t="n">
        <v>0</v>
      </c>
      <c r="AA5098" s="5" t="str">
        <f aca="false">IF(Y5098&gt;Z5098,"Win",IF(Y5098&lt;Z5098,"Loss","Draw"))</f>
        <v>Win</v>
      </c>
      <c r="AB5098" s="5" t="s">
        <v>98</v>
      </c>
      <c r="AC5098" s="5" t="s">
        <v>99</v>
      </c>
      <c r="AD5098" s="5" t="s">
        <v>635</v>
      </c>
      <c r="AE5098" s="5" t="s">
        <v>1762</v>
      </c>
      <c r="AF5098" s="5" t="str">
        <f aca="false">IF(AD5098&lt;AE5098,AD5098,AE5098)</f>
        <v>Arrows, Bandit, Battle Ram, Electro Wizard, Golden Knight, Mega Knight, Mother Witch, Ronin</v>
      </c>
      <c r="AG5098" s="5" t="str">
        <f aca="false">IF(AD5098&lt;AE5098,AE5098,AD5098)</f>
        <v>Cannon Cart, Electro Spirit, Fireball, Goblins, Minions, Mortar, Rascals, Skeleton Barrel</v>
      </c>
      <c r="AH5098" s="5" t="str">
        <f aca="false">IF(AD5098=AF5098,AA5098,IF(AA5098="Win","Loss",IF(AA5098="Loss","Win","Draw")))</f>
        <v>Loss</v>
      </c>
      <c r="AI5098" s="5" t="s">
        <v>102</v>
      </c>
    </row>
    <row r="5099" customFormat="false" ht="15" hidden="false" customHeight="true" outlineLevel="0" collapsed="false">
      <c r="A5099" s="6" t="s">
        <v>9059</v>
      </c>
      <c r="B5099" s="5" t="n">
        <v>1</v>
      </c>
      <c r="C5099" s="6" t="s">
        <v>7619</v>
      </c>
      <c r="D5099" s="5" t="s">
        <v>7620</v>
      </c>
      <c r="E5099" s="5" t="s">
        <v>3422</v>
      </c>
      <c r="F5099" s="5" t="s">
        <v>3423</v>
      </c>
      <c r="G5099" s="5" t="s">
        <v>6611</v>
      </c>
      <c r="H5099" s="5" t="s">
        <v>715</v>
      </c>
      <c r="I5099" s="5" t="s">
        <v>152</v>
      </c>
      <c r="J5099" s="5" t="s">
        <v>323</v>
      </c>
      <c r="K5099" s="5" t="s">
        <v>208</v>
      </c>
      <c r="L5099" s="5" t="s">
        <v>306</v>
      </c>
      <c r="M5099" s="5" t="s">
        <v>1344</v>
      </c>
      <c r="N5099" s="5" t="s">
        <v>294</v>
      </c>
      <c r="O5099" s="5" t="s">
        <v>173</v>
      </c>
      <c r="P5099" s="5" t="s">
        <v>449</v>
      </c>
      <c r="Q5099" s="5" t="s">
        <v>127</v>
      </c>
      <c r="R5099" s="5" t="s">
        <v>202</v>
      </c>
      <c r="S5099" s="5" t="s">
        <v>124</v>
      </c>
      <c r="T5099" s="5" t="s">
        <v>294</v>
      </c>
      <c r="U5099" s="5" t="s">
        <v>117</v>
      </c>
      <c r="V5099" s="5" t="s">
        <v>133</v>
      </c>
      <c r="W5099" s="5" t="s">
        <v>95</v>
      </c>
      <c r="X5099" s="5" t="s">
        <v>173</v>
      </c>
      <c r="Y5099" s="5" t="n">
        <v>1</v>
      </c>
      <c r="Z5099" s="5" t="n">
        <v>0</v>
      </c>
      <c r="AA5099" s="5" t="str">
        <f aca="false">IF(Y5099&gt;Z5099,"Win",IF(Y5099&lt;Z5099,"Loss","Draw"))</f>
        <v>Win</v>
      </c>
      <c r="AB5099" s="5" t="s">
        <v>98</v>
      </c>
      <c r="AC5099" s="5" t="s">
        <v>99</v>
      </c>
      <c r="AD5099" s="5" t="s">
        <v>1345</v>
      </c>
      <c r="AE5099" s="5" t="s">
        <v>9060</v>
      </c>
      <c r="AF5099" s="5" t="str">
        <f aca="false">IF(AD5099&lt;AE5099,AD5099,AE5099)</f>
        <v>Baby Dragon, Battle Healer, Elixir Collector, Golem, Mini P.E.K.K.A, Valkyrie, Vines, Zappies</v>
      </c>
      <c r="AG5099" s="5" t="str">
        <f aca="false">IF(AD5099&lt;AE5099,AE5099,AD5099)</f>
        <v>Barbarian Barrel, Battle Ram, Giant Skeleton, Magic Archer, Mother Witch, Royal Ghost, Vines, Zappies</v>
      </c>
      <c r="AH5099" s="5" t="str">
        <f aca="false">IF(AD5099=AF5099,AA5099,IF(AA5099="Win","Loss",IF(AA5099="Loss","Win","Draw")))</f>
        <v>Win</v>
      </c>
      <c r="AI5099" s="5" t="s">
        <v>102</v>
      </c>
    </row>
    <row r="5100" customFormat="false" ht="15" hidden="false" customHeight="true" outlineLevel="0" collapsed="false">
      <c r="A5100" s="6" t="s">
        <v>9059</v>
      </c>
      <c r="B5100" s="5" t="n">
        <v>2</v>
      </c>
      <c r="C5100" s="6" t="s">
        <v>7619</v>
      </c>
      <c r="D5100" s="5" t="s">
        <v>7620</v>
      </c>
      <c r="E5100" s="5" t="s">
        <v>3422</v>
      </c>
      <c r="F5100" s="5" t="s">
        <v>3423</v>
      </c>
      <c r="G5100" s="5" t="s">
        <v>9061</v>
      </c>
      <c r="H5100" s="5" t="s">
        <v>715</v>
      </c>
      <c r="I5100" s="5" t="s">
        <v>129</v>
      </c>
      <c r="J5100" s="5" t="s">
        <v>172</v>
      </c>
      <c r="K5100" s="5" t="s">
        <v>153</v>
      </c>
      <c r="L5100" s="5" t="s">
        <v>165</v>
      </c>
      <c r="M5100" s="5" t="s">
        <v>97</v>
      </c>
      <c r="N5100" s="5" t="s">
        <v>93</v>
      </c>
      <c r="O5100" s="5" t="s">
        <v>118</v>
      </c>
      <c r="P5100" s="5" t="s">
        <v>89</v>
      </c>
      <c r="Q5100" s="5" t="s">
        <v>92</v>
      </c>
      <c r="R5100" s="5" t="s">
        <v>172</v>
      </c>
      <c r="S5100" s="5" t="s">
        <v>90</v>
      </c>
      <c r="T5100" s="5" t="s">
        <v>93</v>
      </c>
      <c r="U5100" s="5" t="s">
        <v>580</v>
      </c>
      <c r="V5100" s="5" t="s">
        <v>241</v>
      </c>
      <c r="W5100" s="5" t="s">
        <v>403</v>
      </c>
      <c r="X5100" s="5" t="s">
        <v>89</v>
      </c>
      <c r="Y5100" s="5" t="n">
        <v>0</v>
      </c>
      <c r="Z5100" s="5" t="n">
        <v>1</v>
      </c>
      <c r="AA5100" s="5" t="str">
        <f aca="false">IF(Y5100&gt;Z5100,"Win",IF(Y5100&lt;Z5100,"Loss","Draw"))</f>
        <v>Loss</v>
      </c>
      <c r="AB5100" s="5" t="s">
        <v>98</v>
      </c>
      <c r="AC5100" s="5" t="s">
        <v>99</v>
      </c>
      <c r="AD5100" s="5" t="s">
        <v>9043</v>
      </c>
      <c r="AE5100" s="5" t="s">
        <v>9062</v>
      </c>
      <c r="AF5100" s="5" t="str">
        <f aca="false">IF(AD5100&lt;AE5100,AD5100,AE5100)</f>
        <v>Cannon, Fireball, Hog Rider, Ice Spirit, Mega Knight, Musketeer, Ronin, The Log</v>
      </c>
      <c r="AG5100" s="5" t="str">
        <f aca="false">IF(AD5100&lt;AE5100,AE5100,AD5100)</f>
        <v>Fireball, Goblin Gang, Knight, Mortar, Musketeer, Skeleton Barrel, Spear Goblins, The Log</v>
      </c>
      <c r="AH5100" s="5" t="str">
        <f aca="false">IF(AD5100=AF5100,AA5100,IF(AA5100="Win","Loss",IF(AA5100="Loss","Win","Draw")))</f>
        <v>Loss</v>
      </c>
      <c r="AI5100" s="5" t="s">
        <v>102</v>
      </c>
    </row>
    <row r="5101" customFormat="false" ht="15" hidden="false" customHeight="true" outlineLevel="0" collapsed="false">
      <c r="A5101" s="6" t="s">
        <v>9059</v>
      </c>
      <c r="B5101" s="5" t="n">
        <v>3</v>
      </c>
      <c r="C5101" s="6" t="s">
        <v>7619</v>
      </c>
      <c r="D5101" s="5" t="s">
        <v>7620</v>
      </c>
      <c r="E5101" s="5" t="s">
        <v>3422</v>
      </c>
      <c r="F5101" s="5" t="s">
        <v>3423</v>
      </c>
      <c r="G5101" s="5" t="s">
        <v>9063</v>
      </c>
      <c r="H5101" s="5" t="s">
        <v>163</v>
      </c>
      <c r="I5101" s="5" t="s">
        <v>84</v>
      </c>
      <c r="J5101" s="5" t="s">
        <v>108</v>
      </c>
      <c r="K5101" s="5" t="s">
        <v>114</v>
      </c>
      <c r="L5101" s="5" t="s">
        <v>115</v>
      </c>
      <c r="M5101" s="5" t="s">
        <v>138</v>
      </c>
      <c r="N5101" s="5" t="s">
        <v>116</v>
      </c>
      <c r="O5101" s="5" t="s">
        <v>119</v>
      </c>
      <c r="P5101" s="5" t="s">
        <v>157</v>
      </c>
      <c r="Q5101" s="5" t="s">
        <v>203</v>
      </c>
      <c r="R5101" s="5" t="s">
        <v>91</v>
      </c>
      <c r="S5101" s="5" t="s">
        <v>248</v>
      </c>
      <c r="T5101" s="5" t="s">
        <v>97</v>
      </c>
      <c r="U5101" s="5" t="s">
        <v>209</v>
      </c>
      <c r="V5101" s="5" t="s">
        <v>118</v>
      </c>
      <c r="W5101" s="5" t="s">
        <v>88</v>
      </c>
      <c r="X5101" s="5" t="s">
        <v>249</v>
      </c>
      <c r="Y5101" s="5" t="n">
        <v>0</v>
      </c>
      <c r="Z5101" s="5" t="n">
        <v>1</v>
      </c>
      <c r="AA5101" s="5" t="str">
        <f aca="false">IF(Y5101&gt;Z5101,"Win",IF(Y5101&lt;Z5101,"Loss","Draw"))</f>
        <v>Loss</v>
      </c>
      <c r="AB5101" s="5" t="s">
        <v>98</v>
      </c>
      <c r="AC5101" s="5" t="s">
        <v>99</v>
      </c>
      <c r="AD5101" s="5" t="s">
        <v>1023</v>
      </c>
      <c r="AE5101" s="5" t="s">
        <v>9064</v>
      </c>
      <c r="AF5101" s="5" t="str">
        <f aca="false">IF(AD5101&lt;AE5101,AD5101,AE5101)</f>
        <v>Archers, Dark Prince, Fire Spirit, Giant Snowball, Goblin Demolisher, Goblin Hut, Graveyard, Poison</v>
      </c>
      <c r="AG5101" s="5" t="str">
        <f aca="false">IF(AD5101&lt;AE5101,AE5101,AD5101)</f>
        <v>Berserker, Goblin Barrel, Goblins, Ice Spirit, Inferno Tower, Princess, Rocket, Ronin</v>
      </c>
      <c r="AH5101" s="5" t="str">
        <f aca="false">IF(AD5101=AF5101,AA5101,IF(AA5101="Win","Loss",IF(AA5101="Loss","Win","Draw")))</f>
        <v>Loss</v>
      </c>
      <c r="AI5101" s="5" t="s">
        <v>102</v>
      </c>
    </row>
    <row r="5102" customFormat="false" ht="15" hidden="false" customHeight="true" outlineLevel="0" collapsed="false">
      <c r="A5102" s="6" t="s">
        <v>9065</v>
      </c>
      <c r="B5102" s="5" t="n">
        <v>1</v>
      </c>
      <c r="C5102" s="6" t="s">
        <v>238</v>
      </c>
      <c r="D5102" s="5" t="s">
        <v>239</v>
      </c>
      <c r="E5102" s="5" t="s">
        <v>2475</v>
      </c>
      <c r="F5102" s="5" t="s">
        <v>2476</v>
      </c>
      <c r="G5102" s="5" t="s">
        <v>9066</v>
      </c>
      <c r="H5102" s="5" t="s">
        <v>485</v>
      </c>
      <c r="I5102" s="5" t="s">
        <v>127</v>
      </c>
      <c r="J5102" s="5" t="s">
        <v>128</v>
      </c>
      <c r="K5102" s="5" t="s">
        <v>129</v>
      </c>
      <c r="L5102" s="5" t="s">
        <v>133</v>
      </c>
      <c r="M5102" s="5" t="s">
        <v>97</v>
      </c>
      <c r="N5102" s="5" t="s">
        <v>131</v>
      </c>
      <c r="O5102" s="5" t="s">
        <v>173</v>
      </c>
      <c r="P5102" s="5" t="s">
        <v>130</v>
      </c>
      <c r="Q5102" s="5" t="s">
        <v>153</v>
      </c>
      <c r="R5102" s="5" t="s">
        <v>140</v>
      </c>
      <c r="S5102" s="5" t="s">
        <v>172</v>
      </c>
      <c r="T5102" s="5" t="s">
        <v>165</v>
      </c>
      <c r="U5102" s="5" t="s">
        <v>126</v>
      </c>
      <c r="V5102" s="5" t="s">
        <v>93</v>
      </c>
      <c r="W5102" s="5" t="s">
        <v>118</v>
      </c>
      <c r="X5102" s="5" t="s">
        <v>89</v>
      </c>
      <c r="Y5102" s="5" t="n">
        <v>1</v>
      </c>
      <c r="Z5102" s="5" t="n">
        <v>0</v>
      </c>
      <c r="AA5102" s="5" t="str">
        <f aca="false">IF(Y5102&gt;Z5102,"Win",IF(Y5102&lt;Z5102,"Loss","Draw"))</f>
        <v>Win</v>
      </c>
      <c r="AB5102" s="5" t="s">
        <v>98</v>
      </c>
      <c r="AC5102" s="5" t="s">
        <v>99</v>
      </c>
      <c r="AD5102" s="5" t="s">
        <v>503</v>
      </c>
      <c r="AE5102" s="5" t="s">
        <v>2197</v>
      </c>
      <c r="AF5102" s="5" t="str">
        <f aca="false">IF(AD5102&lt;AE5102,AD5102,AE5102)</f>
        <v>Arrows, Bandit, Battle Ram, Golden Knight, Mega Knight, Mother Witch, Ronin, Zappies</v>
      </c>
      <c r="AG5102" s="5" t="str">
        <f aca="false">IF(AD5102&lt;AE5102,AE5102,AD5102)</f>
        <v>Cannon, Fireball, Hog Rider, Ice Golem, Ice Spirit, Musketeer, Skeletons, The Log</v>
      </c>
      <c r="AH5102" s="5" t="str">
        <f aca="false">IF(AD5102=AF5102,AA5102,IF(AA5102="Win","Loss",IF(AA5102="Loss","Win","Draw")))</f>
        <v>Win</v>
      </c>
      <c r="AI5102" s="5" t="s">
        <v>102</v>
      </c>
    </row>
    <row r="5103" customFormat="false" ht="15" hidden="false" customHeight="true" outlineLevel="0" collapsed="false">
      <c r="A5103" s="6" t="s">
        <v>9065</v>
      </c>
      <c r="B5103" s="5" t="n">
        <v>2</v>
      </c>
      <c r="C5103" s="6" t="s">
        <v>238</v>
      </c>
      <c r="D5103" s="5" t="s">
        <v>239</v>
      </c>
      <c r="E5103" s="5" t="s">
        <v>2475</v>
      </c>
      <c r="F5103" s="5" t="s">
        <v>2476</v>
      </c>
      <c r="G5103" s="5" t="s">
        <v>9067</v>
      </c>
      <c r="H5103" s="5" t="s">
        <v>485</v>
      </c>
      <c r="I5103" s="5" t="s">
        <v>177</v>
      </c>
      <c r="J5103" s="5" t="s">
        <v>83</v>
      </c>
      <c r="K5103" s="5" t="s">
        <v>141</v>
      </c>
      <c r="L5103" s="5" t="s">
        <v>215</v>
      </c>
      <c r="M5103" s="5" t="s">
        <v>93</v>
      </c>
      <c r="N5103" s="5" t="s">
        <v>86</v>
      </c>
      <c r="O5103" s="5" t="s">
        <v>150</v>
      </c>
      <c r="P5103" s="5" t="s">
        <v>89</v>
      </c>
      <c r="Q5103" s="5" t="s">
        <v>82</v>
      </c>
      <c r="R5103" s="5" t="s">
        <v>202</v>
      </c>
      <c r="S5103" s="5" t="s">
        <v>87</v>
      </c>
      <c r="T5103" s="5" t="s">
        <v>88</v>
      </c>
      <c r="U5103" s="5" t="s">
        <v>150</v>
      </c>
      <c r="V5103" s="5" t="s">
        <v>242</v>
      </c>
      <c r="W5103" s="5" t="s">
        <v>204</v>
      </c>
      <c r="X5103" s="5" t="s">
        <v>164</v>
      </c>
      <c r="Y5103" s="5" t="n">
        <v>1</v>
      </c>
      <c r="Z5103" s="5" t="n">
        <v>0</v>
      </c>
      <c r="AA5103" s="5" t="str">
        <f aca="false">IF(Y5103&gt;Z5103,"Win",IF(Y5103&lt;Z5103,"Loss","Draw"))</f>
        <v>Win</v>
      </c>
      <c r="AB5103" s="5" t="s">
        <v>98</v>
      </c>
      <c r="AC5103" s="5" t="s">
        <v>99</v>
      </c>
      <c r="AD5103" s="5" t="s">
        <v>246</v>
      </c>
      <c r="AE5103" s="5" t="s">
        <v>9068</v>
      </c>
      <c r="AF5103" s="5" t="str">
        <f aca="false">IF(AD5103&lt;AE5103,AD5103,AE5103)</f>
        <v>Berserker, Bomber, Earthquake, Electro Spirit, Magic Archer, Royal Delivery, Royal Hogs, Tesla</v>
      </c>
      <c r="AG5103" s="5" t="str">
        <f aca="false">IF(AD5103&lt;AE5103,AE5103,AD5103)</f>
        <v>Electro Spirit, Fireball, Fisherman, Lumberjack, Monk, Royal Giant, Skeleton Dragons, The Log</v>
      </c>
      <c r="AH5103" s="5" t="str">
        <f aca="false">IF(AD5103=AF5103,AA5103,IF(AA5103="Win","Loss",IF(AA5103="Loss","Win","Draw")))</f>
        <v>Loss</v>
      </c>
      <c r="AI5103" s="5" t="s">
        <v>102</v>
      </c>
    </row>
    <row r="5104" customFormat="false" ht="15" hidden="false" customHeight="true" outlineLevel="0" collapsed="false">
      <c r="A5104" s="6" t="s">
        <v>9069</v>
      </c>
      <c r="B5104" s="5" t="n">
        <v>1</v>
      </c>
      <c r="C5104" s="6" t="s">
        <v>238</v>
      </c>
      <c r="D5104" s="5" t="s">
        <v>239</v>
      </c>
      <c r="E5104" s="5" t="s">
        <v>1695</v>
      </c>
      <c r="F5104" s="5" t="s">
        <v>1696</v>
      </c>
      <c r="G5104" s="5" t="s">
        <v>6606</v>
      </c>
      <c r="H5104" s="5" t="s">
        <v>352</v>
      </c>
      <c r="I5104" s="5" t="s">
        <v>185</v>
      </c>
      <c r="J5104" s="5" t="s">
        <v>337</v>
      </c>
      <c r="K5104" s="5" t="s">
        <v>114</v>
      </c>
      <c r="L5104" s="5" t="s">
        <v>165</v>
      </c>
      <c r="M5104" s="5" t="s">
        <v>257</v>
      </c>
      <c r="N5104" s="5" t="s">
        <v>193</v>
      </c>
      <c r="O5104" s="5" t="s">
        <v>785</v>
      </c>
      <c r="P5104" s="5" t="s">
        <v>143</v>
      </c>
      <c r="Q5104" s="5" t="s">
        <v>82</v>
      </c>
      <c r="R5104" s="5" t="s">
        <v>202</v>
      </c>
      <c r="S5104" s="5" t="s">
        <v>87</v>
      </c>
      <c r="T5104" s="5" t="s">
        <v>97</v>
      </c>
      <c r="U5104" s="5" t="s">
        <v>85</v>
      </c>
      <c r="V5104" s="5" t="s">
        <v>126</v>
      </c>
      <c r="W5104" s="5" t="s">
        <v>150</v>
      </c>
      <c r="X5104" s="5" t="s">
        <v>95</v>
      </c>
      <c r="Y5104" s="5" t="n">
        <v>0</v>
      </c>
      <c r="Z5104" s="5" t="n">
        <v>1</v>
      </c>
      <c r="AA5104" s="5" t="str">
        <f aca="false">IF(Y5104&gt;Z5104,"Win",IF(Y5104&lt;Z5104,"Loss","Draw"))</f>
        <v>Loss</v>
      </c>
      <c r="AB5104" s="5" t="s">
        <v>98</v>
      </c>
      <c r="AC5104" s="5" t="s">
        <v>99</v>
      </c>
      <c r="AD5104" s="5" t="s">
        <v>6607</v>
      </c>
      <c r="AE5104" s="5" t="s">
        <v>492</v>
      </c>
      <c r="AF5104" s="5" t="str">
        <f aca="false">IF(AD5104&lt;AE5104,AD5104,AE5104)</f>
        <v>Barbarian Barrel, Electro Spirit, Lightning, Magic Archer, Ronin, Royal Hogs, Skeletons, Tesla</v>
      </c>
      <c r="AG5104" s="5" t="str">
        <f aca="false">IF(AD5104&lt;AE5104,AE5104,AD5104)</f>
        <v>Boss Bandit, Executioner, Freeze, Giant Snowball, Guards, Heal Spirit, Hog Rider, Hunter</v>
      </c>
      <c r="AH5104" s="5" t="str">
        <f aca="false">IF(AD5104=AF5104,AA5104,IF(AA5104="Win","Loss",IF(AA5104="Loss","Win","Draw")))</f>
        <v>Win</v>
      </c>
      <c r="AI5104" s="5" t="s">
        <v>102</v>
      </c>
    </row>
    <row r="5105" customFormat="false" ht="15" hidden="false" customHeight="true" outlineLevel="0" collapsed="false">
      <c r="A5105" s="6" t="s">
        <v>9069</v>
      </c>
      <c r="B5105" s="5" t="n">
        <v>2</v>
      </c>
      <c r="C5105" s="6" t="s">
        <v>238</v>
      </c>
      <c r="D5105" s="5" t="s">
        <v>239</v>
      </c>
      <c r="E5105" s="5" t="s">
        <v>1695</v>
      </c>
      <c r="F5105" s="5" t="s">
        <v>1696</v>
      </c>
      <c r="G5105" s="5" t="s">
        <v>6608</v>
      </c>
      <c r="H5105" s="5" t="s">
        <v>163</v>
      </c>
      <c r="I5105" s="5" t="s">
        <v>82</v>
      </c>
      <c r="J5105" s="5" t="s">
        <v>151</v>
      </c>
      <c r="K5105" s="5" t="s">
        <v>152</v>
      </c>
      <c r="L5105" s="5" t="s">
        <v>85</v>
      </c>
      <c r="M5105" s="5" t="s">
        <v>126</v>
      </c>
      <c r="N5105" s="5" t="s">
        <v>150</v>
      </c>
      <c r="O5105" s="5" t="s">
        <v>89</v>
      </c>
      <c r="P5105" s="5" t="s">
        <v>153</v>
      </c>
      <c r="Q5105" s="5" t="s">
        <v>84</v>
      </c>
      <c r="R5105" s="5" t="s">
        <v>108</v>
      </c>
      <c r="S5105" s="5" t="s">
        <v>114</v>
      </c>
      <c r="T5105" s="5" t="s">
        <v>138</v>
      </c>
      <c r="U5105" s="5" t="s">
        <v>116</v>
      </c>
      <c r="V5105" s="5" t="s">
        <v>119</v>
      </c>
      <c r="W5105" s="5" t="s">
        <v>115</v>
      </c>
      <c r="X5105" s="5" t="s">
        <v>88</v>
      </c>
      <c r="Y5105" s="5" t="n">
        <v>1</v>
      </c>
      <c r="Z5105" s="5" t="n">
        <v>0</v>
      </c>
      <c r="AA5105" s="5" t="str">
        <f aca="false">IF(Y5105&gt;Z5105,"Win",IF(Y5105&lt;Z5105,"Loss","Draw"))</f>
        <v>Win</v>
      </c>
      <c r="AB5105" s="5" t="s">
        <v>98</v>
      </c>
      <c r="AC5105" s="5" t="s">
        <v>99</v>
      </c>
      <c r="AD5105" s="5" t="s">
        <v>155</v>
      </c>
      <c r="AE5105" s="5" t="s">
        <v>231</v>
      </c>
      <c r="AF5105" s="5" t="str">
        <f aca="false">IF(AD5105&lt;AE5105,AD5105,AE5105)</f>
        <v>Archers, Berserker, Dark Prince, Giant Snowball, Goblin Demolisher, Goblin Hut, Graveyard, Poison</v>
      </c>
      <c r="AG5105" s="5" t="str">
        <f aca="false">IF(AD5105&lt;AE5105,AE5105,AD5105)</f>
        <v>Baby Dragon, Cannon, Electro Spirit, Lightning, Mighty Miner, Royal Hogs, Skeletons, The Log</v>
      </c>
      <c r="AH5105" s="5" t="str">
        <f aca="false">IF(AD5105=AF5105,AA5105,IF(AA5105="Win","Loss",IF(AA5105="Loss","Win","Draw")))</f>
        <v>Loss</v>
      </c>
      <c r="AI5105" s="5" t="s">
        <v>102</v>
      </c>
    </row>
    <row r="5106" customFormat="false" ht="15" hidden="false" customHeight="true" outlineLevel="0" collapsed="false">
      <c r="A5106" s="6" t="s">
        <v>9069</v>
      </c>
      <c r="B5106" s="5" t="n">
        <v>3</v>
      </c>
      <c r="C5106" s="6" t="s">
        <v>238</v>
      </c>
      <c r="D5106" s="5" t="s">
        <v>239</v>
      </c>
      <c r="E5106" s="5" t="s">
        <v>1695</v>
      </c>
      <c r="F5106" s="5" t="s">
        <v>1696</v>
      </c>
      <c r="G5106" s="5" t="s">
        <v>6609</v>
      </c>
      <c r="H5106" s="5" t="s">
        <v>163</v>
      </c>
      <c r="I5106" s="5" t="s">
        <v>127</v>
      </c>
      <c r="J5106" s="5" t="s">
        <v>128</v>
      </c>
      <c r="K5106" s="5" t="s">
        <v>129</v>
      </c>
      <c r="L5106" s="5" t="s">
        <v>86</v>
      </c>
      <c r="M5106" s="5" t="s">
        <v>97</v>
      </c>
      <c r="N5106" s="5" t="s">
        <v>131</v>
      </c>
      <c r="O5106" s="5" t="s">
        <v>173</v>
      </c>
      <c r="P5106" s="5" t="s">
        <v>130</v>
      </c>
      <c r="Q5106" s="5" t="s">
        <v>177</v>
      </c>
      <c r="R5106" s="5" t="s">
        <v>83</v>
      </c>
      <c r="S5106" s="5" t="s">
        <v>188</v>
      </c>
      <c r="T5106" s="5" t="s">
        <v>93</v>
      </c>
      <c r="U5106" s="5" t="s">
        <v>215</v>
      </c>
      <c r="V5106" s="5" t="s">
        <v>89</v>
      </c>
      <c r="W5106" s="5" t="s">
        <v>86</v>
      </c>
      <c r="X5106" s="5" t="s">
        <v>133</v>
      </c>
      <c r="Y5106" s="5" t="n">
        <v>1</v>
      </c>
      <c r="Z5106" s="5" t="n">
        <v>0</v>
      </c>
      <c r="AA5106" s="5" t="str">
        <f aca="false">IF(Y5106&gt;Z5106,"Win",IF(Y5106&lt;Z5106,"Loss","Draw"))</f>
        <v>Win</v>
      </c>
      <c r="AB5106" s="5" t="s">
        <v>98</v>
      </c>
      <c r="AC5106" s="5" t="s">
        <v>99</v>
      </c>
      <c r="AD5106" s="5" t="s">
        <v>1064</v>
      </c>
      <c r="AE5106" s="5" t="s">
        <v>494</v>
      </c>
      <c r="AF5106" s="5" t="str">
        <f aca="false">IF(AD5106&lt;AE5106,AD5106,AE5106)</f>
        <v>Arrows, Bandit, Battle Ram, Golden Knight, Mega Knight, Ronin, Skeleton Dragons, Zappies</v>
      </c>
      <c r="AG5106" s="5" t="str">
        <f aca="false">IF(AD5106&lt;AE5106,AE5106,AD5106)</f>
        <v>Fireball, Fisherman, Monk, Mother Witch, Royal Giant, Skeleton Dragons, The Log, Tombstone</v>
      </c>
      <c r="AH5106" s="5" t="str">
        <f aca="false">IF(AD5106=AF5106,AA5106,IF(AA5106="Win","Loss",IF(AA5106="Loss","Win","Draw")))</f>
        <v>Win</v>
      </c>
      <c r="AI5106" s="5" t="s">
        <v>102</v>
      </c>
    </row>
    <row r="5107" customFormat="false" ht="15" hidden="false" customHeight="true" outlineLevel="0" collapsed="false">
      <c r="A5107" s="6" t="s">
        <v>9070</v>
      </c>
      <c r="B5107" s="5" t="n">
        <v>1</v>
      </c>
      <c r="C5107" s="6" t="s">
        <v>238</v>
      </c>
      <c r="D5107" s="5" t="s">
        <v>239</v>
      </c>
      <c r="E5107" s="5" t="s">
        <v>2119</v>
      </c>
      <c r="F5107" s="5" t="s">
        <v>2120</v>
      </c>
      <c r="G5107" s="5" t="s">
        <v>8162</v>
      </c>
      <c r="H5107" s="5" t="s">
        <v>163</v>
      </c>
      <c r="I5107" s="5" t="s">
        <v>201</v>
      </c>
      <c r="J5107" s="5" t="s">
        <v>202</v>
      </c>
      <c r="K5107" s="5" t="s">
        <v>203</v>
      </c>
      <c r="L5107" s="5" t="s">
        <v>88</v>
      </c>
      <c r="M5107" s="5" t="s">
        <v>157</v>
      </c>
      <c r="N5107" s="5" t="s">
        <v>118</v>
      </c>
      <c r="O5107" s="5" t="s">
        <v>204</v>
      </c>
      <c r="P5107" s="5" t="s">
        <v>234</v>
      </c>
      <c r="Q5107" s="5" t="s">
        <v>177</v>
      </c>
      <c r="R5107" s="5" t="s">
        <v>95</v>
      </c>
      <c r="S5107" s="5" t="s">
        <v>124</v>
      </c>
      <c r="T5107" s="5" t="s">
        <v>257</v>
      </c>
      <c r="U5107" s="5" t="s">
        <v>150</v>
      </c>
      <c r="V5107" s="5" t="s">
        <v>126</v>
      </c>
      <c r="W5107" s="5" t="s">
        <v>93</v>
      </c>
      <c r="X5107" s="5" t="s">
        <v>215</v>
      </c>
      <c r="Y5107" s="5" t="n">
        <v>0</v>
      </c>
      <c r="Z5107" s="5" t="n">
        <v>1</v>
      </c>
      <c r="AA5107" s="5" t="str">
        <f aca="false">IF(Y5107&gt;Z5107,"Win",IF(Y5107&lt;Z5107,"Loss","Draw"))</f>
        <v>Loss</v>
      </c>
      <c r="AB5107" s="5" t="s">
        <v>98</v>
      </c>
      <c r="AC5107" s="5" t="s">
        <v>99</v>
      </c>
      <c r="AD5107" s="5" t="s">
        <v>668</v>
      </c>
      <c r="AE5107" s="5" t="s">
        <v>429</v>
      </c>
      <c r="AF5107" s="5" t="str">
        <f aca="false">IF(AD5107&lt;AE5107,AD5107,AE5107)</f>
        <v>Barbarian Barrel, Electro Spirit, Fireball, Fisherman, Hunter, Royal Ghost, Royal Giant, Skeletons</v>
      </c>
      <c r="AG5107" s="5" t="str">
        <f aca="false">IF(AD5107&lt;AE5107,AE5107,AD5107)</f>
        <v>Berserker, Bomb Tower, Fire Spirit, Goblin Barrel, Ice Spirit, Magic Archer, Royal Delivery, Wall Breakers</v>
      </c>
      <c r="AH5107" s="5" t="str">
        <f aca="false">IF(AD5107=AF5107,AA5107,IF(AA5107="Win","Loss",IF(AA5107="Loss","Win","Draw")))</f>
        <v>Win</v>
      </c>
      <c r="AI5107" s="5" t="s">
        <v>102</v>
      </c>
    </row>
    <row r="5108" customFormat="false" ht="15" hidden="false" customHeight="true" outlineLevel="0" collapsed="false">
      <c r="A5108" s="6" t="s">
        <v>9070</v>
      </c>
      <c r="B5108" s="5" t="n">
        <v>2</v>
      </c>
      <c r="C5108" s="6" t="s">
        <v>238</v>
      </c>
      <c r="D5108" s="5" t="s">
        <v>239</v>
      </c>
      <c r="E5108" s="5" t="s">
        <v>2119</v>
      </c>
      <c r="F5108" s="5" t="s">
        <v>2120</v>
      </c>
      <c r="G5108" s="5" t="s">
        <v>8163</v>
      </c>
      <c r="H5108" s="5" t="s">
        <v>163</v>
      </c>
      <c r="I5108" s="5" t="s">
        <v>90</v>
      </c>
      <c r="J5108" s="5" t="s">
        <v>194</v>
      </c>
      <c r="K5108" s="5" t="s">
        <v>208</v>
      </c>
      <c r="L5108" s="5" t="s">
        <v>165</v>
      </c>
      <c r="M5108" s="5" t="s">
        <v>164</v>
      </c>
      <c r="N5108" s="5" t="s">
        <v>193</v>
      </c>
      <c r="O5108" s="5" t="s">
        <v>150</v>
      </c>
      <c r="P5108" s="5" t="s">
        <v>89</v>
      </c>
      <c r="Q5108" s="5" t="s">
        <v>114</v>
      </c>
      <c r="R5108" s="5" t="s">
        <v>91</v>
      </c>
      <c r="S5108" s="5" t="s">
        <v>137</v>
      </c>
      <c r="T5108" s="5" t="s">
        <v>87</v>
      </c>
      <c r="U5108" s="5" t="s">
        <v>157</v>
      </c>
      <c r="V5108" s="5" t="s">
        <v>97</v>
      </c>
      <c r="W5108" s="5" t="s">
        <v>116</v>
      </c>
      <c r="X5108" s="5" t="s">
        <v>242</v>
      </c>
      <c r="Y5108" s="5" t="n">
        <v>0</v>
      </c>
      <c r="Z5108" s="5" t="n">
        <v>1</v>
      </c>
      <c r="AA5108" s="5" t="str">
        <f aca="false">IF(Y5108&gt;Z5108,"Win",IF(Y5108&lt;Z5108,"Loss","Draw"))</f>
        <v>Loss</v>
      </c>
      <c r="AB5108" s="5" t="s">
        <v>98</v>
      </c>
      <c r="AC5108" s="5" t="s">
        <v>99</v>
      </c>
      <c r="AD5108" s="5" t="s">
        <v>1078</v>
      </c>
      <c r="AE5108" s="5" t="s">
        <v>321</v>
      </c>
      <c r="AF5108" s="5" t="str">
        <f aca="false">IF(AD5108&lt;AE5108,AD5108,AE5108)</f>
        <v>Archer Queen, Earthquake, Electro Spirit, Guards, Hog Rider, Mortar, The Log, Valkyrie</v>
      </c>
      <c r="AG5108" s="5" t="str">
        <f aca="false">IF(AD5108&lt;AE5108,AE5108,AD5108)</f>
        <v>Bomber, Fire Spirit, Giant Snowball, Goblin Drill, Goblins, Poison, Ronin, Tesla</v>
      </c>
      <c r="AH5108" s="5" t="str">
        <f aca="false">IF(AD5108=AF5108,AA5108,IF(AA5108="Win","Loss",IF(AA5108="Loss","Win","Draw")))</f>
        <v>Loss</v>
      </c>
      <c r="AI5108" s="5" t="s">
        <v>102</v>
      </c>
    </row>
    <row r="5109" customFormat="false" ht="15" hidden="false" customHeight="true" outlineLevel="0" collapsed="false">
      <c r="A5109" s="6" t="s">
        <v>9071</v>
      </c>
      <c r="B5109" s="5" t="n">
        <v>1</v>
      </c>
      <c r="C5109" s="6" t="s">
        <v>238</v>
      </c>
      <c r="D5109" s="5" t="s">
        <v>239</v>
      </c>
      <c r="E5109" s="5" t="s">
        <v>9072</v>
      </c>
      <c r="F5109" s="5" t="s">
        <v>9073</v>
      </c>
      <c r="G5109" s="5" t="s">
        <v>9074</v>
      </c>
      <c r="H5109" s="5" t="s">
        <v>163</v>
      </c>
      <c r="I5109" s="5" t="s">
        <v>185</v>
      </c>
      <c r="J5109" s="5" t="s">
        <v>128</v>
      </c>
      <c r="K5109" s="5" t="s">
        <v>137</v>
      </c>
      <c r="L5109" s="5" t="s">
        <v>187</v>
      </c>
      <c r="M5109" s="5" t="s">
        <v>126</v>
      </c>
      <c r="N5109" s="5" t="s">
        <v>95</v>
      </c>
      <c r="O5109" s="5" t="s">
        <v>119</v>
      </c>
      <c r="P5109" s="5" t="s">
        <v>117</v>
      </c>
      <c r="Q5109" s="5" t="s">
        <v>185</v>
      </c>
      <c r="R5109" s="5" t="s">
        <v>337</v>
      </c>
      <c r="S5109" s="5" t="s">
        <v>114</v>
      </c>
      <c r="T5109" s="5" t="s">
        <v>95</v>
      </c>
      <c r="U5109" s="5" t="s">
        <v>223</v>
      </c>
      <c r="V5109" s="5" t="s">
        <v>85</v>
      </c>
      <c r="W5109" s="5" t="s">
        <v>193</v>
      </c>
      <c r="X5109" s="5" t="s">
        <v>124</v>
      </c>
      <c r="Y5109" s="5" t="n">
        <v>1</v>
      </c>
      <c r="Z5109" s="5" t="n">
        <v>0</v>
      </c>
      <c r="AA5109" s="5" t="str">
        <f aca="false">IF(Y5109&gt;Z5109,"Win",IF(Y5109&lt;Z5109,"Loss","Draw"))</f>
        <v>Win</v>
      </c>
      <c r="AB5109" s="5" t="s">
        <v>98</v>
      </c>
      <c r="AC5109" s="5" t="s">
        <v>99</v>
      </c>
      <c r="AD5109" s="5" t="s">
        <v>9075</v>
      </c>
      <c r="AE5109" s="5" t="s">
        <v>9076</v>
      </c>
      <c r="AF5109" s="5" t="str">
        <f aca="false">IF(AD5109&lt;AE5109,AD5109,AE5109)</f>
        <v>Barbarian Barrel, Boss Bandit, Executioner, Giant Snowball, Guards, Lightning, Ram Rider, Royal Ghost</v>
      </c>
      <c r="AG5109" s="5" t="str">
        <f aca="false">IF(AD5109&lt;AE5109,AE5109,AD5109)</f>
        <v>Barbarian Barrel, Executioner, Giant Skeleton, Goblin Drill, Goblin Hut, Golden Knight, Skeletons, Tornado</v>
      </c>
      <c r="AH5109" s="5" t="str">
        <f aca="false">IF(AD5109=AF5109,AA5109,IF(AA5109="Win","Loss",IF(AA5109="Loss","Win","Draw")))</f>
        <v>Loss</v>
      </c>
      <c r="AI5109" s="5" t="s">
        <v>297</v>
      </c>
    </row>
    <row r="5110" customFormat="false" ht="15" hidden="false" customHeight="true" outlineLevel="0" collapsed="false">
      <c r="A5110" s="6" t="s">
        <v>9077</v>
      </c>
      <c r="B5110" s="5" t="n">
        <v>1</v>
      </c>
      <c r="C5110" s="6" t="s">
        <v>238</v>
      </c>
      <c r="D5110" s="5" t="s">
        <v>239</v>
      </c>
      <c r="E5110" s="5" t="s">
        <v>9078</v>
      </c>
      <c r="F5110" s="5" t="s">
        <v>9079</v>
      </c>
      <c r="G5110" s="5" t="s">
        <v>9080</v>
      </c>
      <c r="H5110" s="5" t="s">
        <v>163</v>
      </c>
      <c r="I5110" s="5" t="s">
        <v>107</v>
      </c>
      <c r="J5110" s="5" t="s">
        <v>95</v>
      </c>
      <c r="K5110" s="5" t="s">
        <v>82</v>
      </c>
      <c r="L5110" s="5" t="s">
        <v>150</v>
      </c>
      <c r="M5110" s="5" t="s">
        <v>473</v>
      </c>
      <c r="N5110" s="5" t="s">
        <v>133</v>
      </c>
      <c r="O5110" s="5" t="s">
        <v>474</v>
      </c>
      <c r="P5110" s="5" t="s">
        <v>130</v>
      </c>
      <c r="Q5110" s="5" t="s">
        <v>127</v>
      </c>
      <c r="R5110" s="5" t="s">
        <v>108</v>
      </c>
      <c r="S5110" s="5" t="s">
        <v>219</v>
      </c>
      <c r="T5110" s="5" t="s">
        <v>95</v>
      </c>
      <c r="U5110" s="5" t="s">
        <v>294</v>
      </c>
      <c r="V5110" s="5" t="s">
        <v>117</v>
      </c>
      <c r="W5110" s="5" t="s">
        <v>133</v>
      </c>
      <c r="X5110" s="5" t="s">
        <v>173</v>
      </c>
      <c r="Y5110" s="5" t="n">
        <v>0</v>
      </c>
      <c r="Z5110" s="5" t="n">
        <v>1</v>
      </c>
      <c r="AA5110" s="5" t="str">
        <f aca="false">IF(Y5110&gt;Z5110,"Win",IF(Y5110&lt;Z5110,"Loss","Draw"))</f>
        <v>Loss</v>
      </c>
      <c r="AB5110" s="5" t="s">
        <v>98</v>
      </c>
      <c r="AC5110" s="5" t="s">
        <v>99</v>
      </c>
      <c r="AD5110" s="5" t="s">
        <v>9081</v>
      </c>
      <c r="AE5110" s="5" t="s">
        <v>2696</v>
      </c>
      <c r="AF5110" s="5" t="str">
        <f aca="false">IF(AD5110&lt;AE5110,AD5110,AE5110)</f>
        <v>Arrows, Barbarian Barrel, Electro Spirit, Flying Machine, Goblin Cage, Mother Witch, Royal Hogs, Royal Recruits</v>
      </c>
      <c r="AG5110" s="5" t="str">
        <f aca="false">IF(AD5110&lt;AE5110,AE5110,AD5110)</f>
        <v>Barbarian Barrel, Battle Ram, Dark Prince, Giant Skeleton, Mother Witch, Vines, Wizard, Zappies</v>
      </c>
      <c r="AH5110" s="5" t="str">
        <f aca="false">IF(AD5110=AF5110,AA5110,IF(AA5110="Win","Loss",IF(AA5110="Loss","Win","Draw")))</f>
        <v>Loss</v>
      </c>
      <c r="AI5110" s="5" t="s">
        <v>297</v>
      </c>
    </row>
    <row r="5111" customFormat="false" ht="15" hidden="false" customHeight="true" outlineLevel="0" collapsed="false">
      <c r="A5111" s="6" t="s">
        <v>9082</v>
      </c>
      <c r="B5111" s="5" t="n">
        <v>1</v>
      </c>
      <c r="C5111" s="6" t="s">
        <v>238</v>
      </c>
      <c r="D5111" s="5" t="s">
        <v>239</v>
      </c>
      <c r="E5111" s="5" t="s">
        <v>227</v>
      </c>
      <c r="F5111" s="5" t="s">
        <v>228</v>
      </c>
      <c r="G5111" s="5" t="s">
        <v>5680</v>
      </c>
      <c r="H5111" s="5" t="s">
        <v>715</v>
      </c>
      <c r="I5111" s="5" t="s">
        <v>82</v>
      </c>
      <c r="J5111" s="5" t="s">
        <v>151</v>
      </c>
      <c r="K5111" s="5" t="s">
        <v>152</v>
      </c>
      <c r="L5111" s="5" t="s">
        <v>95</v>
      </c>
      <c r="M5111" s="5" t="s">
        <v>85</v>
      </c>
      <c r="N5111" s="5" t="s">
        <v>126</v>
      </c>
      <c r="O5111" s="5" t="s">
        <v>150</v>
      </c>
      <c r="P5111" s="5" t="s">
        <v>153</v>
      </c>
      <c r="Q5111" s="5" t="s">
        <v>129</v>
      </c>
      <c r="R5111" s="5" t="s">
        <v>128</v>
      </c>
      <c r="S5111" s="5" t="s">
        <v>127</v>
      </c>
      <c r="T5111" s="5" t="s">
        <v>131</v>
      </c>
      <c r="U5111" s="5" t="s">
        <v>173</v>
      </c>
      <c r="V5111" s="5" t="s">
        <v>133</v>
      </c>
      <c r="W5111" s="5" t="s">
        <v>97</v>
      </c>
      <c r="X5111" s="5" t="s">
        <v>130</v>
      </c>
      <c r="Y5111" s="5" t="n">
        <v>0</v>
      </c>
      <c r="Z5111" s="5" t="n">
        <v>1</v>
      </c>
      <c r="AA5111" s="5" t="str">
        <f aca="false">IF(Y5111&gt;Z5111,"Win",IF(Y5111&lt;Z5111,"Loss","Draw"))</f>
        <v>Loss</v>
      </c>
      <c r="AB5111" s="5" t="s">
        <v>98</v>
      </c>
      <c r="AC5111" s="5" t="s">
        <v>99</v>
      </c>
      <c r="AD5111" s="5" t="s">
        <v>1525</v>
      </c>
      <c r="AE5111" s="5" t="s">
        <v>503</v>
      </c>
      <c r="AF5111" s="5" t="str">
        <f aca="false">IF(AD5111&lt;AE5111,AD5111,AE5111)</f>
        <v>Arrows, Bandit, Battle Ram, Golden Knight, Mega Knight, Mother Witch, Ronin, Zappies</v>
      </c>
      <c r="AG5111" s="5" t="str">
        <f aca="false">IF(AD5111&lt;AE5111,AE5111,AD5111)</f>
        <v>Baby Dragon, Barbarian Barrel, Cannon, Electro Spirit, Lightning, Mighty Miner, Royal Hogs, Skeletons</v>
      </c>
      <c r="AH5111" s="5" t="str">
        <f aca="false">IF(AD5111=AF5111,AA5111,IF(AA5111="Win","Loss",IF(AA5111="Loss","Win","Draw")))</f>
        <v>Win</v>
      </c>
      <c r="AI5111" s="5" t="s">
        <v>102</v>
      </c>
    </row>
    <row r="5112" customFormat="false" ht="15" hidden="false" customHeight="true" outlineLevel="0" collapsed="false">
      <c r="A5112" s="6" t="s">
        <v>9082</v>
      </c>
      <c r="B5112" s="5" t="n">
        <v>2</v>
      </c>
      <c r="C5112" s="6" t="s">
        <v>238</v>
      </c>
      <c r="D5112" s="5" t="s">
        <v>239</v>
      </c>
      <c r="E5112" s="5" t="s">
        <v>227</v>
      </c>
      <c r="F5112" s="5" t="s">
        <v>228</v>
      </c>
      <c r="G5112" s="5" t="s">
        <v>5681</v>
      </c>
      <c r="H5112" s="5" t="s">
        <v>163</v>
      </c>
      <c r="I5112" s="5" t="s">
        <v>177</v>
      </c>
      <c r="J5112" s="5" t="s">
        <v>188</v>
      </c>
      <c r="K5112" s="5" t="s">
        <v>83</v>
      </c>
      <c r="L5112" s="5" t="s">
        <v>133</v>
      </c>
      <c r="M5112" s="5" t="s">
        <v>215</v>
      </c>
      <c r="N5112" s="5" t="s">
        <v>93</v>
      </c>
      <c r="O5112" s="5" t="s">
        <v>86</v>
      </c>
      <c r="P5112" s="5" t="s">
        <v>89</v>
      </c>
      <c r="Q5112" s="5" t="s">
        <v>177</v>
      </c>
      <c r="R5112" s="5" t="s">
        <v>158</v>
      </c>
      <c r="S5112" s="5" t="s">
        <v>107</v>
      </c>
      <c r="T5112" s="5" t="s">
        <v>124</v>
      </c>
      <c r="U5112" s="5" t="s">
        <v>86</v>
      </c>
      <c r="V5112" s="5" t="s">
        <v>132</v>
      </c>
      <c r="W5112" s="5" t="s">
        <v>93</v>
      </c>
      <c r="X5112" s="5" t="s">
        <v>95</v>
      </c>
      <c r="Y5112" s="5" t="n">
        <v>0</v>
      </c>
      <c r="Z5112" s="5" t="n">
        <v>1</v>
      </c>
      <c r="AA5112" s="5" t="str">
        <f aca="false">IF(Y5112&gt;Z5112,"Win",IF(Y5112&lt;Z5112,"Loss","Draw"))</f>
        <v>Loss</v>
      </c>
      <c r="AB5112" s="5" t="s">
        <v>98</v>
      </c>
      <c r="AC5112" s="5" t="s">
        <v>99</v>
      </c>
      <c r="AD5112" s="5" t="s">
        <v>494</v>
      </c>
      <c r="AE5112" s="5" t="s">
        <v>5675</v>
      </c>
      <c r="AF5112" s="5" t="str">
        <f aca="false">IF(AD5112&lt;AE5112,AD5112,AE5112)</f>
        <v>Barbarian Barrel, Bowler, Electro Wizard, Fireball, Goblin Cage, Royal Ghost, Royal Giant, Skeleton Dragons</v>
      </c>
      <c r="AG5112" s="5" t="str">
        <f aca="false">IF(AD5112&lt;AE5112,AE5112,AD5112)</f>
        <v>Fireball, Fisherman, Monk, Mother Witch, Royal Giant, Skeleton Dragons, The Log, Tombstone</v>
      </c>
      <c r="AH5112" s="5" t="str">
        <f aca="false">IF(AD5112=AF5112,AA5112,IF(AA5112="Win","Loss",IF(AA5112="Loss","Win","Draw")))</f>
        <v>Win</v>
      </c>
      <c r="AI5112" s="5" t="s">
        <v>102</v>
      </c>
    </row>
    <row r="5113" customFormat="false" ht="15" hidden="false" customHeight="true" outlineLevel="0" collapsed="false">
      <c r="A5113" s="6" t="s">
        <v>9083</v>
      </c>
      <c r="B5113" s="5" t="n">
        <v>1</v>
      </c>
      <c r="C5113" s="6" t="s">
        <v>238</v>
      </c>
      <c r="D5113" s="5" t="s">
        <v>239</v>
      </c>
      <c r="E5113" s="5" t="s">
        <v>253</v>
      </c>
      <c r="F5113" s="5" t="s">
        <v>254</v>
      </c>
      <c r="G5113" s="5" t="s">
        <v>7800</v>
      </c>
      <c r="H5113" s="5" t="s">
        <v>163</v>
      </c>
      <c r="I5113" s="5" t="s">
        <v>177</v>
      </c>
      <c r="J5113" s="5" t="s">
        <v>83</v>
      </c>
      <c r="K5113" s="5" t="s">
        <v>141</v>
      </c>
      <c r="L5113" s="5" t="s">
        <v>215</v>
      </c>
      <c r="M5113" s="5" t="s">
        <v>93</v>
      </c>
      <c r="N5113" s="5" t="s">
        <v>86</v>
      </c>
      <c r="O5113" s="5" t="s">
        <v>150</v>
      </c>
      <c r="P5113" s="5" t="s">
        <v>89</v>
      </c>
      <c r="Q5113" s="5" t="s">
        <v>177</v>
      </c>
      <c r="R5113" s="5" t="s">
        <v>83</v>
      </c>
      <c r="S5113" s="5" t="s">
        <v>257</v>
      </c>
      <c r="T5113" s="5" t="s">
        <v>126</v>
      </c>
      <c r="U5113" s="5" t="s">
        <v>215</v>
      </c>
      <c r="V5113" s="5" t="s">
        <v>150</v>
      </c>
      <c r="W5113" s="5" t="s">
        <v>93</v>
      </c>
      <c r="X5113" s="5" t="s">
        <v>89</v>
      </c>
      <c r="Y5113" s="5" t="n">
        <v>0</v>
      </c>
      <c r="Z5113" s="5" t="n">
        <v>1</v>
      </c>
      <c r="AA5113" s="5" t="str">
        <f aca="false">IF(Y5113&gt;Z5113,"Win",IF(Y5113&lt;Z5113,"Loss","Draw"))</f>
        <v>Loss</v>
      </c>
      <c r="AB5113" s="5" t="s">
        <v>98</v>
      </c>
      <c r="AC5113" s="5" t="s">
        <v>99</v>
      </c>
      <c r="AD5113" s="5" t="s">
        <v>246</v>
      </c>
      <c r="AE5113" s="5" t="s">
        <v>259</v>
      </c>
      <c r="AF5113" s="5" t="str">
        <f aca="false">IF(AD5113&lt;AE5113,AD5113,AE5113)</f>
        <v>Electro Spirit, Fireball, Fisherman, Hunter, Monk, Royal Giant, Skeletons, The Log</v>
      </c>
      <c r="AG5113" s="5" t="str">
        <f aca="false">IF(AD5113&lt;AE5113,AE5113,AD5113)</f>
        <v>Electro Spirit, Fireball, Fisherman, Lumberjack, Monk, Royal Giant, Skeleton Dragons, The Log</v>
      </c>
      <c r="AH5113" s="5" t="str">
        <f aca="false">IF(AD5113=AF5113,AA5113,IF(AA5113="Win","Loss",IF(AA5113="Loss","Win","Draw")))</f>
        <v>Win</v>
      </c>
      <c r="AI5113" s="5" t="s">
        <v>102</v>
      </c>
    </row>
    <row r="5114" customFormat="false" ht="15" hidden="false" customHeight="true" outlineLevel="0" collapsed="false">
      <c r="A5114" s="6" t="s">
        <v>9083</v>
      </c>
      <c r="B5114" s="5" t="n">
        <v>2</v>
      </c>
      <c r="C5114" s="6" t="s">
        <v>238</v>
      </c>
      <c r="D5114" s="5" t="s">
        <v>239</v>
      </c>
      <c r="E5114" s="5" t="s">
        <v>253</v>
      </c>
      <c r="F5114" s="5" t="s">
        <v>254</v>
      </c>
      <c r="G5114" s="5" t="s">
        <v>7801</v>
      </c>
      <c r="H5114" s="5" t="s">
        <v>163</v>
      </c>
      <c r="I5114" s="5" t="s">
        <v>127</v>
      </c>
      <c r="J5114" s="5" t="s">
        <v>128</v>
      </c>
      <c r="K5114" s="5" t="s">
        <v>129</v>
      </c>
      <c r="L5114" s="5" t="s">
        <v>133</v>
      </c>
      <c r="M5114" s="5" t="s">
        <v>97</v>
      </c>
      <c r="N5114" s="5" t="s">
        <v>131</v>
      </c>
      <c r="O5114" s="5" t="s">
        <v>173</v>
      </c>
      <c r="P5114" s="5" t="s">
        <v>130</v>
      </c>
      <c r="Q5114" s="5" t="s">
        <v>84</v>
      </c>
      <c r="R5114" s="5" t="s">
        <v>108</v>
      </c>
      <c r="S5114" s="5" t="s">
        <v>87</v>
      </c>
      <c r="T5114" s="5" t="s">
        <v>95</v>
      </c>
      <c r="U5114" s="5" t="s">
        <v>91</v>
      </c>
      <c r="V5114" s="5" t="s">
        <v>118</v>
      </c>
      <c r="W5114" s="5" t="s">
        <v>116</v>
      </c>
      <c r="X5114" s="5" t="s">
        <v>115</v>
      </c>
      <c r="Y5114" s="5" t="n">
        <v>1</v>
      </c>
      <c r="Z5114" s="5" t="n">
        <v>0</v>
      </c>
      <c r="AA5114" s="5" t="str">
        <f aca="false">IF(Y5114&gt;Z5114,"Win",IF(Y5114&lt;Z5114,"Loss","Draw"))</f>
        <v>Win</v>
      </c>
      <c r="AB5114" s="5" t="s">
        <v>98</v>
      </c>
      <c r="AC5114" s="5" t="s">
        <v>99</v>
      </c>
      <c r="AD5114" s="5" t="s">
        <v>503</v>
      </c>
      <c r="AE5114" s="5" t="s">
        <v>3239</v>
      </c>
      <c r="AF5114" s="5" t="str">
        <f aca="false">IF(AD5114&lt;AE5114,AD5114,AE5114)</f>
        <v>Archers, Barbarian Barrel, Dark Prince, Goblins, Graveyard, Ice Spirit, Poison, Tesla</v>
      </c>
      <c r="AG5114" s="5" t="str">
        <f aca="false">IF(AD5114&lt;AE5114,AE5114,AD5114)</f>
        <v>Arrows, Bandit, Battle Ram, Golden Knight, Mega Knight, Mother Witch, Ronin, Zappies</v>
      </c>
      <c r="AH5114" s="5" t="str">
        <f aca="false">IF(AD5114=AF5114,AA5114,IF(AA5114="Win","Loss",IF(AA5114="Loss","Win","Draw")))</f>
        <v>Loss</v>
      </c>
      <c r="AI5114" s="5" t="s">
        <v>102</v>
      </c>
    </row>
    <row r="5115" customFormat="false" ht="15" hidden="false" customHeight="true" outlineLevel="0" collapsed="false">
      <c r="A5115" s="6" t="s">
        <v>9083</v>
      </c>
      <c r="B5115" s="5" t="n">
        <v>3</v>
      </c>
      <c r="C5115" s="6" t="s">
        <v>238</v>
      </c>
      <c r="D5115" s="5" t="s">
        <v>239</v>
      </c>
      <c r="E5115" s="5" t="s">
        <v>253</v>
      </c>
      <c r="F5115" s="5" t="s">
        <v>254</v>
      </c>
      <c r="G5115" s="5" t="s">
        <v>7802</v>
      </c>
      <c r="H5115" s="5" t="s">
        <v>163</v>
      </c>
      <c r="I5115" s="5" t="s">
        <v>203</v>
      </c>
      <c r="J5115" s="5" t="s">
        <v>151</v>
      </c>
      <c r="K5115" s="5" t="s">
        <v>159</v>
      </c>
      <c r="L5115" s="5" t="s">
        <v>88</v>
      </c>
      <c r="M5115" s="5" t="s">
        <v>157</v>
      </c>
      <c r="N5115" s="5" t="s">
        <v>118</v>
      </c>
      <c r="O5115" s="5" t="s">
        <v>204</v>
      </c>
      <c r="P5115" s="5" t="s">
        <v>234</v>
      </c>
      <c r="Q5115" s="5" t="s">
        <v>233</v>
      </c>
      <c r="R5115" s="5" t="s">
        <v>202</v>
      </c>
      <c r="S5115" s="5" t="s">
        <v>201</v>
      </c>
      <c r="T5115" s="5" t="s">
        <v>157</v>
      </c>
      <c r="U5115" s="5" t="s">
        <v>111</v>
      </c>
      <c r="V5115" s="5" t="s">
        <v>193</v>
      </c>
      <c r="W5115" s="5" t="s">
        <v>234</v>
      </c>
      <c r="X5115" s="5" t="s">
        <v>204</v>
      </c>
      <c r="Y5115" s="5" t="n">
        <v>0</v>
      </c>
      <c r="Z5115" s="5" t="n">
        <v>1</v>
      </c>
      <c r="AA5115" s="5" t="str">
        <f aca="false">IF(Y5115&gt;Z5115,"Win",IF(Y5115&lt;Z5115,"Loss","Draw"))</f>
        <v>Loss</v>
      </c>
      <c r="AB5115" s="5" t="s">
        <v>98</v>
      </c>
      <c r="AC5115" s="5" t="s">
        <v>99</v>
      </c>
      <c r="AD5115" s="5" t="s">
        <v>497</v>
      </c>
      <c r="AE5115" s="5" t="s">
        <v>652</v>
      </c>
      <c r="AF5115" s="5" t="str">
        <f aca="false">IF(AD5115&lt;AE5115,AD5115,AE5115)</f>
        <v>Bats, Bomb Tower, Fire Spirit, Guards, Magic Archer, Miner, Royal Delivery, Wall Breakers</v>
      </c>
      <c r="AG5115" s="5" t="str">
        <f aca="false">IF(AD5115&lt;AE5115,AE5115,AD5115)</f>
        <v>Berserker, Bomb Tower, Dart Goblin, Fire Spirit, Goblin Barrel, Ice Spirit, Mighty Miner, Royal Delivery</v>
      </c>
      <c r="AH5115" s="5" t="str">
        <f aca="false">IF(AD5115=AF5115,AA5115,IF(AA5115="Win","Loss",IF(AA5115="Loss","Win","Draw")))</f>
        <v>Win</v>
      </c>
      <c r="AI5115" s="5" t="s">
        <v>102</v>
      </c>
    </row>
    <row r="5116" customFormat="false" ht="15" hidden="false" customHeight="true" outlineLevel="0" collapsed="false">
      <c r="A5116" s="6" t="s">
        <v>9084</v>
      </c>
      <c r="B5116" s="5" t="n">
        <v>1</v>
      </c>
      <c r="C5116" s="6" t="s">
        <v>238</v>
      </c>
      <c r="D5116" s="5" t="s">
        <v>239</v>
      </c>
      <c r="E5116" s="5" t="s">
        <v>182</v>
      </c>
      <c r="F5116" s="5" t="s">
        <v>183</v>
      </c>
      <c r="G5116" s="5" t="s">
        <v>8513</v>
      </c>
      <c r="H5116" s="5" t="s">
        <v>163</v>
      </c>
      <c r="I5116" s="5" t="s">
        <v>141</v>
      </c>
      <c r="J5116" s="5" t="s">
        <v>95</v>
      </c>
      <c r="K5116" s="5" t="s">
        <v>107</v>
      </c>
      <c r="L5116" s="5" t="s">
        <v>177</v>
      </c>
      <c r="M5116" s="5" t="s">
        <v>178</v>
      </c>
      <c r="N5116" s="5" t="s">
        <v>93</v>
      </c>
      <c r="O5116" s="5" t="s">
        <v>91</v>
      </c>
      <c r="P5116" s="5" t="s">
        <v>143</v>
      </c>
      <c r="Q5116" s="5" t="s">
        <v>201</v>
      </c>
      <c r="R5116" s="5" t="s">
        <v>202</v>
      </c>
      <c r="S5116" s="5" t="s">
        <v>233</v>
      </c>
      <c r="T5116" s="5" t="s">
        <v>111</v>
      </c>
      <c r="U5116" s="5" t="s">
        <v>126</v>
      </c>
      <c r="V5116" s="5" t="s">
        <v>204</v>
      </c>
      <c r="W5116" s="5" t="s">
        <v>157</v>
      </c>
      <c r="X5116" s="5" t="s">
        <v>234</v>
      </c>
      <c r="Y5116" s="5" t="n">
        <v>0</v>
      </c>
      <c r="Z5116" s="5" t="n">
        <v>1</v>
      </c>
      <c r="AA5116" s="5" t="str">
        <f aca="false">IF(Y5116&gt;Z5116,"Win",IF(Y5116&lt;Z5116,"Loss","Draw"))</f>
        <v>Loss</v>
      </c>
      <c r="AB5116" s="5" t="s">
        <v>98</v>
      </c>
      <c r="AC5116" s="5" t="s">
        <v>99</v>
      </c>
      <c r="AD5116" s="5" t="s">
        <v>1114</v>
      </c>
      <c r="AE5116" s="5" t="s">
        <v>236</v>
      </c>
      <c r="AF5116" s="5" t="str">
        <f aca="false">IF(AD5116&lt;AE5116,AD5116,AE5116)</f>
        <v>Barbarian Barrel, Fireball, Goblin Cage, Goblins, Heal Spirit, Lumberjack, Phoenix, Royal Giant</v>
      </c>
      <c r="AG5116" s="5" t="str">
        <f aca="false">IF(AD5116&lt;AE5116,AE5116,AD5116)</f>
        <v>Bats, Bomb Tower, Fire Spirit, Magic Archer, Miner, Royal Delivery, Skeletons, Wall Breakers</v>
      </c>
      <c r="AH5116" s="5" t="str">
        <f aca="false">IF(AD5116=AF5116,AA5116,IF(AA5116="Win","Loss",IF(AA5116="Loss","Win","Draw")))</f>
        <v>Loss</v>
      </c>
      <c r="AI5116" s="5" t="s">
        <v>102</v>
      </c>
    </row>
    <row r="5117" customFormat="false" ht="15" hidden="false" customHeight="true" outlineLevel="0" collapsed="false">
      <c r="A5117" s="6" t="s">
        <v>9084</v>
      </c>
      <c r="B5117" s="5" t="n">
        <v>2</v>
      </c>
      <c r="C5117" s="6" t="s">
        <v>238</v>
      </c>
      <c r="D5117" s="5" t="s">
        <v>239</v>
      </c>
      <c r="E5117" s="5" t="s">
        <v>182</v>
      </c>
      <c r="F5117" s="5" t="s">
        <v>183</v>
      </c>
      <c r="G5117" s="5" t="s">
        <v>8514</v>
      </c>
      <c r="H5117" s="5" t="s">
        <v>163</v>
      </c>
      <c r="I5117" s="5" t="s">
        <v>129</v>
      </c>
      <c r="J5117" s="5" t="s">
        <v>158</v>
      </c>
      <c r="K5117" s="5" t="s">
        <v>128</v>
      </c>
      <c r="L5117" s="5" t="s">
        <v>165</v>
      </c>
      <c r="M5117" s="5" t="s">
        <v>112</v>
      </c>
      <c r="N5117" s="5" t="s">
        <v>133</v>
      </c>
      <c r="O5117" s="5" t="s">
        <v>130</v>
      </c>
      <c r="P5117" s="5" t="s">
        <v>109</v>
      </c>
      <c r="Q5117" s="5" t="s">
        <v>185</v>
      </c>
      <c r="R5117" s="5" t="s">
        <v>186</v>
      </c>
      <c r="S5117" s="5" t="s">
        <v>109</v>
      </c>
      <c r="T5117" s="5" t="s">
        <v>117</v>
      </c>
      <c r="U5117" s="5" t="s">
        <v>173</v>
      </c>
      <c r="V5117" s="5" t="s">
        <v>187</v>
      </c>
      <c r="W5117" s="5" t="s">
        <v>651</v>
      </c>
      <c r="X5117" s="5" t="s">
        <v>188</v>
      </c>
      <c r="Y5117" s="5" t="n">
        <v>1</v>
      </c>
      <c r="Z5117" s="5" t="n">
        <v>0</v>
      </c>
      <c r="AA5117" s="5" t="str">
        <f aca="false">IF(Y5117&gt;Z5117,"Win",IF(Y5117&lt;Z5117,"Loss","Draw"))</f>
        <v>Win</v>
      </c>
      <c r="AB5117" s="5" t="s">
        <v>98</v>
      </c>
      <c r="AC5117" s="5" t="s">
        <v>99</v>
      </c>
      <c r="AD5117" s="5" t="s">
        <v>1430</v>
      </c>
      <c r="AE5117" s="5" t="s">
        <v>8515</v>
      </c>
      <c r="AF5117" s="5" t="str">
        <f aca="false">IF(AD5117&lt;AE5117,AD5117,AE5117)</f>
        <v>Arrows, Bowler, Golden Knight, Hog Rider, Mega Knight, Mother Witch, Spirit Empress, Zap</v>
      </c>
      <c r="AG5117" s="5" t="str">
        <f aca="false">IF(AD5117&lt;AE5117,AE5117,AD5117)</f>
        <v>Balloon, Executioner, Giant Skeleton, Tombstone, Tornado, Void, Zap, Zappies</v>
      </c>
      <c r="AH5117" s="5" t="str">
        <f aca="false">IF(AD5117=AF5117,AA5117,IF(AA5117="Win","Loss",IF(AA5117="Loss","Win","Draw")))</f>
        <v>Win</v>
      </c>
      <c r="AI5117" s="5" t="s">
        <v>102</v>
      </c>
    </row>
    <row r="5118" customFormat="false" ht="15" hidden="false" customHeight="true" outlineLevel="0" collapsed="false">
      <c r="A5118" s="6" t="s">
        <v>9084</v>
      </c>
      <c r="B5118" s="5" t="n">
        <v>3</v>
      </c>
      <c r="C5118" s="6" t="s">
        <v>238</v>
      </c>
      <c r="D5118" s="5" t="s">
        <v>239</v>
      </c>
      <c r="E5118" s="5" t="s">
        <v>182</v>
      </c>
      <c r="F5118" s="5" t="s">
        <v>183</v>
      </c>
      <c r="G5118" s="5" t="s">
        <v>8516</v>
      </c>
      <c r="H5118" s="5" t="s">
        <v>163</v>
      </c>
      <c r="I5118" s="5" t="s">
        <v>82</v>
      </c>
      <c r="J5118" s="5" t="s">
        <v>151</v>
      </c>
      <c r="K5118" s="5" t="s">
        <v>152</v>
      </c>
      <c r="L5118" s="5" t="s">
        <v>85</v>
      </c>
      <c r="M5118" s="5" t="s">
        <v>126</v>
      </c>
      <c r="N5118" s="5" t="s">
        <v>150</v>
      </c>
      <c r="O5118" s="5" t="s">
        <v>89</v>
      </c>
      <c r="P5118" s="5" t="s">
        <v>153</v>
      </c>
      <c r="Q5118" s="5" t="s">
        <v>90</v>
      </c>
      <c r="R5118" s="5" t="s">
        <v>123</v>
      </c>
      <c r="S5118" s="5" t="s">
        <v>124</v>
      </c>
      <c r="T5118" s="5" t="s">
        <v>91</v>
      </c>
      <c r="U5118" s="5" t="s">
        <v>125</v>
      </c>
      <c r="V5118" s="5" t="s">
        <v>85</v>
      </c>
      <c r="W5118" s="5" t="s">
        <v>96</v>
      </c>
      <c r="X5118" s="5" t="s">
        <v>89</v>
      </c>
      <c r="Y5118" s="5" t="n">
        <v>1</v>
      </c>
      <c r="Z5118" s="5" t="n">
        <v>0</v>
      </c>
      <c r="AA5118" s="5" t="str">
        <f aca="false">IF(Y5118&gt;Z5118,"Win",IF(Y5118&lt;Z5118,"Loss","Draw"))</f>
        <v>Win</v>
      </c>
      <c r="AB5118" s="5" t="s">
        <v>98</v>
      </c>
      <c r="AC5118" s="5" t="s">
        <v>99</v>
      </c>
      <c r="AD5118" s="5" t="s">
        <v>155</v>
      </c>
      <c r="AE5118" s="5" t="s">
        <v>664</v>
      </c>
      <c r="AF5118" s="5" t="str">
        <f aca="false">IF(AD5118&lt;AE5118,AD5118,AE5118)</f>
        <v>Baby Dragon, Cannon, Electro Spirit, Lightning, Mighty Miner, Royal Hogs, Skeletons, The Log</v>
      </c>
      <c r="AG5118" s="5" t="str">
        <f aca="false">IF(AD5118&lt;AE5118,AE5118,AD5118)</f>
        <v>Cannon Cart, Goblins, Goblinstein, Lightning, Minions, Mortar, Royal Ghost, The Log</v>
      </c>
      <c r="AH5118" s="5" t="str">
        <f aca="false">IF(AD5118=AF5118,AA5118,IF(AA5118="Win","Loss",IF(AA5118="Loss","Win","Draw")))</f>
        <v>Win</v>
      </c>
      <c r="AI5118" s="5" t="s">
        <v>102</v>
      </c>
    </row>
    <row r="5119" customFormat="false" ht="15" hidden="false" customHeight="true" outlineLevel="0" collapsed="false">
      <c r="A5119" s="6" t="s">
        <v>9085</v>
      </c>
      <c r="B5119" s="5" t="n">
        <v>1</v>
      </c>
      <c r="C5119" s="6" t="s">
        <v>238</v>
      </c>
      <c r="D5119" s="5" t="s">
        <v>239</v>
      </c>
      <c r="E5119" s="5" t="s">
        <v>212</v>
      </c>
      <c r="F5119" s="5" t="s">
        <v>213</v>
      </c>
      <c r="G5119" s="5" t="s">
        <v>6549</v>
      </c>
      <c r="H5119" s="5" t="s">
        <v>163</v>
      </c>
      <c r="I5119" s="5" t="s">
        <v>127</v>
      </c>
      <c r="J5119" s="5" t="s">
        <v>128</v>
      </c>
      <c r="K5119" s="5" t="s">
        <v>129</v>
      </c>
      <c r="L5119" s="5" t="s">
        <v>133</v>
      </c>
      <c r="M5119" s="5" t="s">
        <v>97</v>
      </c>
      <c r="N5119" s="5" t="s">
        <v>131</v>
      </c>
      <c r="O5119" s="5" t="s">
        <v>173</v>
      </c>
      <c r="P5119" s="5" t="s">
        <v>130</v>
      </c>
      <c r="Q5119" s="5" t="s">
        <v>90</v>
      </c>
      <c r="R5119" s="5" t="s">
        <v>123</v>
      </c>
      <c r="S5119" s="5" t="s">
        <v>124</v>
      </c>
      <c r="T5119" s="5" t="s">
        <v>96</v>
      </c>
      <c r="U5119" s="5" t="s">
        <v>85</v>
      </c>
      <c r="V5119" s="5" t="s">
        <v>126</v>
      </c>
      <c r="W5119" s="5" t="s">
        <v>125</v>
      </c>
      <c r="X5119" s="5" t="s">
        <v>95</v>
      </c>
      <c r="Y5119" s="5" t="n">
        <v>1</v>
      </c>
      <c r="Z5119" s="5" t="n">
        <v>0</v>
      </c>
      <c r="AA5119" s="5" t="str">
        <f aca="false">IF(Y5119&gt;Z5119,"Win",IF(Y5119&lt;Z5119,"Loss","Draw"))</f>
        <v>Win</v>
      </c>
      <c r="AB5119" s="5" t="s">
        <v>98</v>
      </c>
      <c r="AC5119" s="5" t="s">
        <v>99</v>
      </c>
      <c r="AD5119" s="5" t="s">
        <v>503</v>
      </c>
      <c r="AE5119" s="5" t="s">
        <v>134</v>
      </c>
      <c r="AF5119" s="5" t="str">
        <f aca="false">IF(AD5119&lt;AE5119,AD5119,AE5119)</f>
        <v>Arrows, Bandit, Battle Ram, Golden Knight, Mega Knight, Mother Witch, Ronin, Zappies</v>
      </c>
      <c r="AG5119" s="5" t="str">
        <f aca="false">IF(AD5119&lt;AE5119,AE5119,AD5119)</f>
        <v>Barbarian Barrel, Cannon Cart, Goblinstein, Lightning, Minions, Mortar, Royal Ghost, Skeletons</v>
      </c>
      <c r="AH5119" s="5" t="str">
        <f aca="false">IF(AD5119=AF5119,AA5119,IF(AA5119="Win","Loss",IF(AA5119="Loss","Win","Draw")))</f>
        <v>Win</v>
      </c>
      <c r="AI5119" s="5" t="s">
        <v>102</v>
      </c>
    </row>
    <row r="5120" customFormat="false" ht="15" hidden="false" customHeight="true" outlineLevel="0" collapsed="false">
      <c r="A5120" s="6" t="s">
        <v>9085</v>
      </c>
      <c r="B5120" s="5" t="n">
        <v>2</v>
      </c>
      <c r="C5120" s="6" t="s">
        <v>238</v>
      </c>
      <c r="D5120" s="5" t="s">
        <v>239</v>
      </c>
      <c r="E5120" s="5" t="s">
        <v>212</v>
      </c>
      <c r="F5120" s="5" t="s">
        <v>213</v>
      </c>
      <c r="G5120" s="5" t="s">
        <v>6550</v>
      </c>
      <c r="H5120" s="5" t="s">
        <v>81</v>
      </c>
      <c r="I5120" s="5" t="s">
        <v>84</v>
      </c>
      <c r="J5120" s="5" t="s">
        <v>108</v>
      </c>
      <c r="K5120" s="5" t="s">
        <v>87</v>
      </c>
      <c r="L5120" s="5" t="s">
        <v>115</v>
      </c>
      <c r="M5120" s="5" t="s">
        <v>88</v>
      </c>
      <c r="N5120" s="5" t="s">
        <v>116</v>
      </c>
      <c r="O5120" s="5" t="s">
        <v>118</v>
      </c>
      <c r="P5120" s="5" t="s">
        <v>95</v>
      </c>
      <c r="Q5120" s="5" t="s">
        <v>208</v>
      </c>
      <c r="R5120" s="5" t="s">
        <v>186</v>
      </c>
      <c r="S5120" s="5" t="s">
        <v>284</v>
      </c>
      <c r="T5120" s="5" t="s">
        <v>93</v>
      </c>
      <c r="U5120" s="5" t="s">
        <v>110</v>
      </c>
      <c r="V5120" s="5" t="s">
        <v>114</v>
      </c>
      <c r="W5120" s="5" t="s">
        <v>188</v>
      </c>
      <c r="X5120" s="5" t="s">
        <v>88</v>
      </c>
      <c r="Y5120" s="5" t="n">
        <v>0</v>
      </c>
      <c r="Z5120" s="5" t="n">
        <v>1</v>
      </c>
      <c r="AA5120" s="5" t="str">
        <f aca="false">IF(Y5120&gt;Z5120,"Win",IF(Y5120&lt;Z5120,"Loss","Draw"))</f>
        <v>Loss</v>
      </c>
      <c r="AB5120" s="5" t="s">
        <v>98</v>
      </c>
      <c r="AC5120" s="5" t="s">
        <v>99</v>
      </c>
      <c r="AD5120" s="5" t="s">
        <v>862</v>
      </c>
      <c r="AE5120" s="5" t="s">
        <v>6551</v>
      </c>
      <c r="AF5120" s="5" t="str">
        <f aca="false">IF(AD5120&lt;AE5120,AD5120,AE5120)</f>
        <v>Archers, Barbarian Barrel, Berserker, Dark Prince, Graveyard, Ice Spirit, Poison, Tesla</v>
      </c>
      <c r="AG5120" s="5" t="str">
        <f aca="false">IF(AD5120&lt;AE5120,AE5120,AD5120)</f>
        <v>Balloon, Berserker, Fireball, Giant Snowball, Inferno Dragon, Lava Hound, Tombstone, Valkyrie</v>
      </c>
      <c r="AH5120" s="5" t="str">
        <f aca="false">IF(AD5120=AF5120,AA5120,IF(AA5120="Win","Loss",IF(AA5120="Loss","Win","Draw")))</f>
        <v>Loss</v>
      </c>
      <c r="AI5120" s="5" t="s">
        <v>102</v>
      </c>
    </row>
    <row r="5121" customFormat="false" ht="15" hidden="false" customHeight="true" outlineLevel="0" collapsed="false">
      <c r="A5121" s="6" t="s">
        <v>9085</v>
      </c>
      <c r="B5121" s="5" t="n">
        <v>3</v>
      </c>
      <c r="C5121" s="6" t="s">
        <v>238</v>
      </c>
      <c r="D5121" s="5" t="s">
        <v>239</v>
      </c>
      <c r="E5121" s="5" t="s">
        <v>212</v>
      </c>
      <c r="F5121" s="5" t="s">
        <v>213</v>
      </c>
      <c r="G5121" s="5" t="s">
        <v>6552</v>
      </c>
      <c r="H5121" s="5" t="s">
        <v>81</v>
      </c>
      <c r="I5121" s="5" t="s">
        <v>82</v>
      </c>
      <c r="J5121" s="5" t="s">
        <v>158</v>
      </c>
      <c r="K5121" s="5" t="s">
        <v>152</v>
      </c>
      <c r="L5121" s="5" t="s">
        <v>85</v>
      </c>
      <c r="M5121" s="5" t="s">
        <v>126</v>
      </c>
      <c r="N5121" s="5" t="s">
        <v>150</v>
      </c>
      <c r="O5121" s="5" t="s">
        <v>89</v>
      </c>
      <c r="P5121" s="5" t="s">
        <v>153</v>
      </c>
      <c r="Q5121" s="5" t="s">
        <v>177</v>
      </c>
      <c r="R5121" s="5" t="s">
        <v>83</v>
      </c>
      <c r="S5121" s="5" t="s">
        <v>448</v>
      </c>
      <c r="T5121" s="5" t="s">
        <v>215</v>
      </c>
      <c r="U5121" s="5" t="s">
        <v>107</v>
      </c>
      <c r="V5121" s="5" t="s">
        <v>651</v>
      </c>
      <c r="W5121" s="5" t="s">
        <v>89</v>
      </c>
      <c r="X5121" s="5" t="s">
        <v>150</v>
      </c>
      <c r="Y5121" s="5" t="n">
        <v>1</v>
      </c>
      <c r="Z5121" s="5" t="n">
        <v>0</v>
      </c>
      <c r="AA5121" s="5" t="str">
        <f aca="false">IF(Y5121&gt;Z5121,"Win",IF(Y5121&lt;Z5121,"Loss","Draw"))</f>
        <v>Win</v>
      </c>
      <c r="AB5121" s="5" t="s">
        <v>98</v>
      </c>
      <c r="AC5121" s="5" t="s">
        <v>99</v>
      </c>
      <c r="AD5121" s="5" t="s">
        <v>6554</v>
      </c>
      <c r="AE5121" s="5" t="s">
        <v>6553</v>
      </c>
      <c r="AF5121" s="5" t="str">
        <f aca="false">IF(AD5121&lt;AE5121,AD5121,AE5121)</f>
        <v>Baby Dragon, Bowler, Cannon, Electro Spirit, Lightning, Royal Hogs, Skeletons, The Log</v>
      </c>
      <c r="AG5121" s="5" t="str">
        <f aca="false">IF(AD5121&lt;AE5121,AE5121,AD5121)</f>
        <v>Electro Spirit, Fisherman, Goblin Cage, Monk, Royal Giant, The Log, Void, Witch</v>
      </c>
      <c r="AH5121" s="5" t="str">
        <f aca="false">IF(AD5121=AF5121,AA5121,IF(AA5121="Win","Loss",IF(AA5121="Loss","Win","Draw")))</f>
        <v>Win</v>
      </c>
      <c r="AI5121" s="5" t="s">
        <v>102</v>
      </c>
    </row>
    <row r="5122" customFormat="false" ht="15" hidden="false" customHeight="true" outlineLevel="0" collapsed="false">
      <c r="A5122" s="6" t="s">
        <v>9086</v>
      </c>
      <c r="B5122" s="5" t="n">
        <v>1</v>
      </c>
      <c r="C5122" s="6" t="s">
        <v>238</v>
      </c>
      <c r="D5122" s="5" t="s">
        <v>239</v>
      </c>
      <c r="E5122" s="5" t="s">
        <v>76</v>
      </c>
      <c r="F5122" s="5" t="s">
        <v>77</v>
      </c>
      <c r="G5122" s="5" t="s">
        <v>240</v>
      </c>
      <c r="H5122" s="5" t="s">
        <v>81</v>
      </c>
      <c r="I5122" s="5" t="s">
        <v>137</v>
      </c>
      <c r="J5122" s="5" t="s">
        <v>241</v>
      </c>
      <c r="K5122" s="5" t="s">
        <v>114</v>
      </c>
      <c r="L5122" s="5" t="s">
        <v>116</v>
      </c>
      <c r="M5122" s="5" t="s">
        <v>242</v>
      </c>
      <c r="N5122" s="5" t="s">
        <v>157</v>
      </c>
      <c r="O5122" s="5" t="s">
        <v>126</v>
      </c>
      <c r="P5122" s="5" t="s">
        <v>87</v>
      </c>
      <c r="Q5122" s="5" t="s">
        <v>82</v>
      </c>
      <c r="R5122" s="5" t="s">
        <v>83</v>
      </c>
      <c r="S5122" s="5" t="s">
        <v>84</v>
      </c>
      <c r="T5122" s="5" t="s">
        <v>93</v>
      </c>
      <c r="U5122" s="5" t="s">
        <v>86</v>
      </c>
      <c r="V5122" s="5" t="s">
        <v>119</v>
      </c>
      <c r="W5122" s="5" t="s">
        <v>95</v>
      </c>
      <c r="X5122" s="5" t="s">
        <v>150</v>
      </c>
      <c r="Y5122" s="5" t="n">
        <v>1</v>
      </c>
      <c r="Z5122" s="5" t="n">
        <v>0</v>
      </c>
      <c r="AA5122" s="5" t="str">
        <f aca="false">IF(Y5122&gt;Z5122,"Win",IF(Y5122&lt;Z5122,"Loss","Draw"))</f>
        <v>Win</v>
      </c>
      <c r="AB5122" s="5" t="s">
        <v>98</v>
      </c>
      <c r="AC5122" s="5" t="s">
        <v>99</v>
      </c>
      <c r="AD5122" s="5" t="s">
        <v>243</v>
      </c>
      <c r="AE5122" s="5" t="s">
        <v>154</v>
      </c>
      <c r="AF5122" s="5" t="str">
        <f aca="false">IF(AD5122&lt;AE5122,AD5122,AE5122)</f>
        <v>Archers, Barbarian Barrel, Electro Spirit, Fireball, Goblin Hut, Monk, Royal Hogs, Skeleton Dragons</v>
      </c>
      <c r="AG5122" s="5" t="str">
        <f aca="false">IF(AD5122&lt;AE5122,AE5122,AD5122)</f>
        <v>Bomber, Fire Spirit, Giant Snowball, Goblin Drill, Knight, Poison, Skeletons, Tesla</v>
      </c>
      <c r="AH5122" s="5" t="str">
        <f aca="false">IF(AD5122=AF5122,AA5122,IF(AA5122="Win","Loss",IF(AA5122="Loss","Win","Draw")))</f>
        <v>Loss</v>
      </c>
      <c r="AI5122" s="5" t="s">
        <v>102</v>
      </c>
    </row>
    <row r="5123" customFormat="false" ht="15" hidden="false" customHeight="true" outlineLevel="0" collapsed="false">
      <c r="A5123" s="6" t="s">
        <v>9086</v>
      </c>
      <c r="B5123" s="5" t="n">
        <v>2</v>
      </c>
      <c r="C5123" s="6" t="s">
        <v>238</v>
      </c>
      <c r="D5123" s="5" t="s">
        <v>239</v>
      </c>
      <c r="E5123" s="5" t="s">
        <v>76</v>
      </c>
      <c r="F5123" s="5" t="s">
        <v>77</v>
      </c>
      <c r="G5123" s="5" t="s">
        <v>244</v>
      </c>
      <c r="H5123" s="5" t="s">
        <v>81</v>
      </c>
      <c r="I5123" s="5" t="s">
        <v>177</v>
      </c>
      <c r="J5123" s="5" t="s">
        <v>83</v>
      </c>
      <c r="K5123" s="5" t="s">
        <v>141</v>
      </c>
      <c r="L5123" s="5" t="s">
        <v>215</v>
      </c>
      <c r="M5123" s="5" t="s">
        <v>93</v>
      </c>
      <c r="N5123" s="5" t="s">
        <v>86</v>
      </c>
      <c r="O5123" s="5" t="s">
        <v>150</v>
      </c>
      <c r="P5123" s="5" t="s">
        <v>89</v>
      </c>
      <c r="Q5123" s="5" t="s">
        <v>87</v>
      </c>
      <c r="R5123" s="5" t="s">
        <v>91</v>
      </c>
      <c r="S5123" s="5" t="s">
        <v>114</v>
      </c>
      <c r="T5123" s="5" t="s">
        <v>97</v>
      </c>
      <c r="U5123" s="5" t="s">
        <v>116</v>
      </c>
      <c r="V5123" s="5" t="s">
        <v>138</v>
      </c>
      <c r="W5123" s="5" t="s">
        <v>157</v>
      </c>
      <c r="X5123" s="5" t="s">
        <v>137</v>
      </c>
      <c r="Y5123" s="5" t="n">
        <v>0</v>
      </c>
      <c r="Z5123" s="5" t="n">
        <v>1</v>
      </c>
      <c r="AA5123" s="5" t="str">
        <f aca="false">IF(Y5123&gt;Z5123,"Win",IF(Y5123&lt;Z5123,"Loss","Draw"))</f>
        <v>Loss</v>
      </c>
      <c r="AB5123" s="5" t="s">
        <v>98</v>
      </c>
      <c r="AC5123" s="5" t="s">
        <v>99</v>
      </c>
      <c r="AD5123" s="5" t="s">
        <v>246</v>
      </c>
      <c r="AE5123" s="5" t="s">
        <v>245</v>
      </c>
      <c r="AF5123" s="5" t="str">
        <f aca="false">IF(AD5123&lt;AE5123,AD5123,AE5123)</f>
        <v>Electro Spirit, Fireball, Fisherman, Lumberjack, Monk, Royal Giant, Skeleton Dragons, The Log</v>
      </c>
      <c r="AG5123" s="5" t="str">
        <f aca="false">IF(AD5123&lt;AE5123,AE5123,AD5123)</f>
        <v>Fire Spirit, Giant Snowball, Goblin Demolisher, Goblin Drill, Goblins, Poison, Ronin, Tesla</v>
      </c>
      <c r="AH5123" s="5" t="str">
        <f aca="false">IF(AD5123=AF5123,AA5123,IF(AA5123="Win","Loss",IF(AA5123="Loss","Win","Draw")))</f>
        <v>Loss</v>
      </c>
      <c r="AI5123" s="5" t="s">
        <v>102</v>
      </c>
    </row>
    <row r="5124" customFormat="false" ht="15" hidden="false" customHeight="true" outlineLevel="0" collapsed="false">
      <c r="A5124" s="6" t="s">
        <v>9086</v>
      </c>
      <c r="B5124" s="5" t="n">
        <v>3</v>
      </c>
      <c r="C5124" s="6" t="s">
        <v>238</v>
      </c>
      <c r="D5124" s="5" t="s">
        <v>239</v>
      </c>
      <c r="E5124" s="5" t="s">
        <v>76</v>
      </c>
      <c r="F5124" s="5" t="s">
        <v>77</v>
      </c>
      <c r="G5124" s="5" t="s">
        <v>247</v>
      </c>
      <c r="H5124" s="5" t="s">
        <v>81</v>
      </c>
      <c r="I5124" s="5" t="s">
        <v>203</v>
      </c>
      <c r="J5124" s="5" t="s">
        <v>91</v>
      </c>
      <c r="K5124" s="5" t="s">
        <v>159</v>
      </c>
      <c r="L5124" s="5" t="s">
        <v>208</v>
      </c>
      <c r="M5124" s="5" t="s">
        <v>201</v>
      </c>
      <c r="N5124" s="5" t="s">
        <v>118</v>
      </c>
      <c r="O5124" s="5" t="s">
        <v>204</v>
      </c>
      <c r="P5124" s="5" t="s">
        <v>234</v>
      </c>
      <c r="Q5124" s="5" t="s">
        <v>203</v>
      </c>
      <c r="R5124" s="5" t="s">
        <v>108</v>
      </c>
      <c r="S5124" s="5" t="s">
        <v>248</v>
      </c>
      <c r="T5124" s="5" t="s">
        <v>249</v>
      </c>
      <c r="U5124" s="5" t="s">
        <v>125</v>
      </c>
      <c r="V5124" s="5" t="s">
        <v>159</v>
      </c>
      <c r="W5124" s="5" t="s">
        <v>94</v>
      </c>
      <c r="X5124" s="5" t="s">
        <v>89</v>
      </c>
      <c r="Y5124" s="5" t="n">
        <v>0</v>
      </c>
      <c r="Z5124" s="5" t="n">
        <v>1</v>
      </c>
      <c r="AA5124" s="5" t="str">
        <f aca="false">IF(Y5124&gt;Z5124,"Win",IF(Y5124&lt;Z5124,"Loss","Draw"))</f>
        <v>Loss</v>
      </c>
      <c r="AB5124" s="5" t="s">
        <v>98</v>
      </c>
      <c r="AC5124" s="5" t="s">
        <v>99</v>
      </c>
      <c r="AD5124" s="5" t="s">
        <v>251</v>
      </c>
      <c r="AE5124" s="5" t="s">
        <v>250</v>
      </c>
      <c r="AF5124" s="5" t="str">
        <f aca="false">IF(AD5124&lt;AE5124,AD5124,AE5124)</f>
        <v>Bomb Tower, Dart Goblin, Goblin Barrel, Goblins, Ice Spirit, Royal Delivery, Valkyrie, Wall Breakers</v>
      </c>
      <c r="AG5124" s="5" t="str">
        <f aca="false">IF(AD5124&lt;AE5124,AE5124,AD5124)</f>
        <v>Cannon Cart, Dark Prince, Dart Goblin, Goblin Barrel, Princess, Rascals, Rocket, The Log</v>
      </c>
      <c r="AH5124" s="5" t="str">
        <f aca="false">IF(AD5124=AF5124,AA5124,IF(AA5124="Win","Loss",IF(AA5124="Loss","Win","Draw")))</f>
        <v>Loss</v>
      </c>
      <c r="AI5124" s="5" t="s">
        <v>102</v>
      </c>
    </row>
    <row r="5125" customFormat="false" ht="15" hidden="false" customHeight="true" outlineLevel="0" collapsed="false">
      <c r="A5125" s="6" t="s">
        <v>9087</v>
      </c>
      <c r="B5125" s="5" t="n">
        <v>1</v>
      </c>
      <c r="C5125" s="6" t="s">
        <v>238</v>
      </c>
      <c r="D5125" s="5" t="s">
        <v>239</v>
      </c>
      <c r="E5125" s="6" t="s">
        <v>264</v>
      </c>
      <c r="F5125" s="5" t="s">
        <v>265</v>
      </c>
      <c r="G5125" s="5" t="s">
        <v>8742</v>
      </c>
      <c r="H5125" s="5" t="s">
        <v>163</v>
      </c>
      <c r="I5125" s="5" t="s">
        <v>82</v>
      </c>
      <c r="J5125" s="5" t="s">
        <v>151</v>
      </c>
      <c r="K5125" s="5" t="s">
        <v>152</v>
      </c>
      <c r="L5125" s="5" t="s">
        <v>85</v>
      </c>
      <c r="M5125" s="5" t="s">
        <v>126</v>
      </c>
      <c r="N5125" s="5" t="s">
        <v>150</v>
      </c>
      <c r="O5125" s="5" t="s">
        <v>89</v>
      </c>
      <c r="P5125" s="5" t="s">
        <v>153</v>
      </c>
      <c r="Q5125" s="5" t="s">
        <v>233</v>
      </c>
      <c r="R5125" s="5" t="s">
        <v>202</v>
      </c>
      <c r="S5125" s="5" t="s">
        <v>201</v>
      </c>
      <c r="T5125" s="5" t="s">
        <v>89</v>
      </c>
      <c r="U5125" s="5" t="s">
        <v>157</v>
      </c>
      <c r="V5125" s="5" t="s">
        <v>234</v>
      </c>
      <c r="W5125" s="5" t="s">
        <v>111</v>
      </c>
      <c r="X5125" s="5" t="s">
        <v>97</v>
      </c>
      <c r="Y5125" s="5" t="n">
        <v>0</v>
      </c>
      <c r="Z5125" s="5" t="n">
        <v>1</v>
      </c>
      <c r="AA5125" s="5" t="str">
        <f aca="false">IF(Y5125&gt;Z5125,"Win",IF(Y5125&lt;Z5125,"Loss","Draw"))</f>
        <v>Loss</v>
      </c>
      <c r="AB5125" s="5" t="s">
        <v>98</v>
      </c>
      <c r="AC5125" s="5" t="s">
        <v>99</v>
      </c>
      <c r="AD5125" s="5" t="s">
        <v>155</v>
      </c>
      <c r="AE5125" s="5" t="s">
        <v>745</v>
      </c>
      <c r="AF5125" s="5" t="str">
        <f aca="false">IF(AD5125&lt;AE5125,AD5125,AE5125)</f>
        <v>Baby Dragon, Cannon, Electro Spirit, Lightning, Mighty Miner, Royal Hogs, Skeletons, The Log</v>
      </c>
      <c r="AG5125" s="5" t="str">
        <f aca="false">IF(AD5125&lt;AE5125,AE5125,AD5125)</f>
        <v>Bats, Bomb Tower, Fire Spirit, Magic Archer, Miner, Ronin, The Log, Wall Breakers</v>
      </c>
      <c r="AH5125" s="5" t="str">
        <f aca="false">IF(AD5125=AF5125,AA5125,IF(AA5125="Win","Loss",IF(AA5125="Loss","Win","Draw")))</f>
        <v>Loss</v>
      </c>
      <c r="AI5125" s="5" t="s">
        <v>102</v>
      </c>
    </row>
    <row r="5126" customFormat="false" ht="15" hidden="false" customHeight="true" outlineLevel="0" collapsed="false">
      <c r="A5126" s="6" t="s">
        <v>9087</v>
      </c>
      <c r="B5126" s="5" t="n">
        <v>2</v>
      </c>
      <c r="C5126" s="6" t="s">
        <v>238</v>
      </c>
      <c r="D5126" s="5" t="s">
        <v>239</v>
      </c>
      <c r="E5126" s="6" t="s">
        <v>264</v>
      </c>
      <c r="F5126" s="5" t="s">
        <v>265</v>
      </c>
      <c r="G5126" s="5" t="s">
        <v>7689</v>
      </c>
      <c r="H5126" s="5" t="s">
        <v>81</v>
      </c>
      <c r="I5126" s="5" t="s">
        <v>185</v>
      </c>
      <c r="J5126" s="5" t="s">
        <v>337</v>
      </c>
      <c r="K5126" s="5" t="s">
        <v>114</v>
      </c>
      <c r="L5126" s="5" t="s">
        <v>165</v>
      </c>
      <c r="M5126" s="5" t="s">
        <v>257</v>
      </c>
      <c r="N5126" s="5" t="s">
        <v>193</v>
      </c>
      <c r="O5126" s="5" t="s">
        <v>785</v>
      </c>
      <c r="P5126" s="5" t="s">
        <v>143</v>
      </c>
      <c r="Q5126" s="5" t="s">
        <v>137</v>
      </c>
      <c r="R5126" s="5" t="s">
        <v>194</v>
      </c>
      <c r="S5126" s="5" t="s">
        <v>114</v>
      </c>
      <c r="T5126" s="5" t="s">
        <v>241</v>
      </c>
      <c r="U5126" s="5" t="s">
        <v>118</v>
      </c>
      <c r="V5126" s="5" t="s">
        <v>153</v>
      </c>
      <c r="W5126" s="5" t="s">
        <v>116</v>
      </c>
      <c r="X5126" s="5" t="s">
        <v>204</v>
      </c>
      <c r="Y5126" s="5" t="n">
        <v>0</v>
      </c>
      <c r="Z5126" s="5" t="n">
        <v>1</v>
      </c>
      <c r="AA5126" s="5" t="str">
        <f aca="false">IF(Y5126&gt;Z5126,"Win",IF(Y5126&lt;Z5126,"Loss","Draw"))</f>
        <v>Loss</v>
      </c>
      <c r="AB5126" s="5" t="s">
        <v>98</v>
      </c>
      <c r="AC5126" s="5" t="s">
        <v>99</v>
      </c>
      <c r="AD5126" s="5" t="s">
        <v>6607</v>
      </c>
      <c r="AE5126" s="5" t="s">
        <v>8743</v>
      </c>
      <c r="AF5126" s="5" t="str">
        <f aca="false">IF(AD5126&lt;AE5126,AD5126,AE5126)</f>
        <v>Archer Queen, Cannon, Giant Snowball, Goblin Drill, Ice Spirit, Knight, Poison, Royal Delivery</v>
      </c>
      <c r="AG5126" s="5" t="str">
        <f aca="false">IF(AD5126&lt;AE5126,AE5126,AD5126)</f>
        <v>Boss Bandit, Executioner, Freeze, Giant Snowball, Guards, Heal Spirit, Hog Rider, Hunter</v>
      </c>
      <c r="AH5126" s="5" t="str">
        <f aca="false">IF(AD5126=AF5126,AA5126,IF(AA5126="Win","Loss",IF(AA5126="Loss","Win","Draw")))</f>
        <v>Win</v>
      </c>
      <c r="AI5126" s="5" t="s">
        <v>102</v>
      </c>
    </row>
    <row r="5127" customFormat="false" ht="15" hidden="false" customHeight="true" outlineLevel="0" collapsed="false">
      <c r="A5127" s="6" t="s">
        <v>9088</v>
      </c>
      <c r="B5127" s="5" t="n">
        <v>1</v>
      </c>
      <c r="C5127" s="6" t="s">
        <v>238</v>
      </c>
      <c r="D5127" s="5" t="s">
        <v>239</v>
      </c>
      <c r="E5127" s="5" t="s">
        <v>198</v>
      </c>
      <c r="F5127" s="5" t="s">
        <v>199</v>
      </c>
      <c r="G5127" s="5" t="s">
        <v>6007</v>
      </c>
      <c r="H5127" s="5" t="s">
        <v>163</v>
      </c>
      <c r="I5127" s="5" t="s">
        <v>141</v>
      </c>
      <c r="J5127" s="5" t="s">
        <v>95</v>
      </c>
      <c r="K5127" s="5" t="s">
        <v>107</v>
      </c>
      <c r="L5127" s="5" t="s">
        <v>177</v>
      </c>
      <c r="M5127" s="5" t="s">
        <v>178</v>
      </c>
      <c r="N5127" s="5" t="s">
        <v>85</v>
      </c>
      <c r="O5127" s="5" t="s">
        <v>91</v>
      </c>
      <c r="P5127" s="5" t="s">
        <v>143</v>
      </c>
      <c r="Q5127" s="5" t="s">
        <v>92</v>
      </c>
      <c r="R5127" s="5" t="s">
        <v>158</v>
      </c>
      <c r="S5127" s="5" t="s">
        <v>90</v>
      </c>
      <c r="T5127" s="5" t="s">
        <v>88</v>
      </c>
      <c r="U5127" s="5" t="s">
        <v>159</v>
      </c>
      <c r="V5127" s="5" t="s">
        <v>96</v>
      </c>
      <c r="W5127" s="5" t="s">
        <v>94</v>
      </c>
      <c r="X5127" s="5" t="s">
        <v>130</v>
      </c>
      <c r="Y5127" s="5" t="n">
        <v>0</v>
      </c>
      <c r="Z5127" s="5" t="n">
        <v>3</v>
      </c>
      <c r="AA5127" s="5" t="str">
        <f aca="false">IF(Y5127&gt;Z5127,"Win",IF(Y5127&lt;Z5127,"Loss","Draw"))</f>
        <v>Loss</v>
      </c>
      <c r="AB5127" s="5" t="s">
        <v>98</v>
      </c>
      <c r="AC5127" s="5" t="s">
        <v>99</v>
      </c>
      <c r="AD5127" s="5" t="s">
        <v>6008</v>
      </c>
      <c r="AE5127" s="5" t="s">
        <v>328</v>
      </c>
      <c r="AF5127" s="5" t="str">
        <f aca="false">IF(AD5127&lt;AE5127,AD5127,AE5127)</f>
        <v>Arrows, Berserker, Bowler, Dart Goblin, Minions, Mortar, Rascals, Skeleton Barrel</v>
      </c>
      <c r="AG5127" s="5" t="str">
        <f aca="false">IF(AD5127&lt;AE5127,AE5127,AD5127)</f>
        <v>Barbarian Barrel, Goblin Cage, Goblins, Heal Spirit, Lightning, Lumberjack, Phoenix, Royal Giant</v>
      </c>
      <c r="AH5127" s="5" t="str">
        <f aca="false">IF(AD5127=AF5127,AA5127,IF(AA5127="Win","Loss",IF(AA5127="Loss","Win","Draw")))</f>
        <v>Win</v>
      </c>
      <c r="AI5127" s="5" t="s">
        <v>102</v>
      </c>
    </row>
    <row r="5128" customFormat="false" ht="15" hidden="false" customHeight="true" outlineLevel="0" collapsed="false">
      <c r="A5128" s="6" t="s">
        <v>9088</v>
      </c>
      <c r="B5128" s="5" t="n">
        <v>2</v>
      </c>
      <c r="C5128" s="6" t="s">
        <v>238</v>
      </c>
      <c r="D5128" s="5" t="s">
        <v>239</v>
      </c>
      <c r="E5128" s="5" t="s">
        <v>198</v>
      </c>
      <c r="F5128" s="5" t="s">
        <v>199</v>
      </c>
      <c r="G5128" s="5" t="s">
        <v>6009</v>
      </c>
      <c r="H5128" s="5" t="s">
        <v>163</v>
      </c>
      <c r="I5128" s="5" t="s">
        <v>84</v>
      </c>
      <c r="J5128" s="5" t="s">
        <v>158</v>
      </c>
      <c r="K5128" s="5" t="s">
        <v>114</v>
      </c>
      <c r="L5128" s="5" t="s">
        <v>115</v>
      </c>
      <c r="M5128" s="5" t="s">
        <v>447</v>
      </c>
      <c r="N5128" s="5" t="s">
        <v>97</v>
      </c>
      <c r="O5128" s="5" t="s">
        <v>96</v>
      </c>
      <c r="P5128" s="5" t="s">
        <v>130</v>
      </c>
      <c r="Q5128" s="5" t="s">
        <v>82</v>
      </c>
      <c r="R5128" s="5" t="s">
        <v>83</v>
      </c>
      <c r="S5128" s="5" t="s">
        <v>84</v>
      </c>
      <c r="T5128" s="5" t="s">
        <v>93</v>
      </c>
      <c r="U5128" s="5" t="s">
        <v>86</v>
      </c>
      <c r="V5128" s="5" t="s">
        <v>119</v>
      </c>
      <c r="W5128" s="5" t="s">
        <v>118</v>
      </c>
      <c r="X5128" s="5" t="s">
        <v>95</v>
      </c>
      <c r="Y5128" s="5" t="n">
        <v>0</v>
      </c>
      <c r="Z5128" s="5" t="n">
        <v>1</v>
      </c>
      <c r="AA5128" s="5" t="str">
        <f aca="false">IF(Y5128&gt;Z5128,"Win",IF(Y5128&lt;Z5128,"Loss","Draw"))</f>
        <v>Loss</v>
      </c>
      <c r="AB5128" s="5" t="s">
        <v>98</v>
      </c>
      <c r="AC5128" s="5" t="s">
        <v>99</v>
      </c>
      <c r="AD5128" s="5" t="s">
        <v>1014</v>
      </c>
      <c r="AE5128" s="5" t="s">
        <v>950</v>
      </c>
      <c r="AF5128" s="5" t="str">
        <f aca="false">IF(AD5128&lt;AE5128,AD5128,AE5128)</f>
        <v>Archers, Arrows, Bowler, Giant, Giant Snowball, Graveyard, Minions, Ronin</v>
      </c>
      <c r="AG5128" s="5" t="str">
        <f aca="false">IF(AD5128&lt;AE5128,AE5128,AD5128)</f>
        <v>Archers, Barbarian Barrel, Fireball, Goblin Hut, Ice Spirit, Monk, Royal Hogs, Skeleton Dragons</v>
      </c>
      <c r="AH5128" s="5" t="str">
        <f aca="false">IF(AD5128=AF5128,AA5128,IF(AA5128="Win","Loss",IF(AA5128="Loss","Win","Draw")))</f>
        <v>Loss</v>
      </c>
      <c r="AI5128" s="5" t="s">
        <v>102</v>
      </c>
    </row>
    <row r="5129" customFormat="false" ht="15" hidden="false" customHeight="true" outlineLevel="0" collapsed="false">
      <c r="A5129" s="6" t="s">
        <v>9089</v>
      </c>
      <c r="B5129" s="5" t="n">
        <v>1</v>
      </c>
      <c r="C5129" s="6" t="s">
        <v>238</v>
      </c>
      <c r="D5129" s="5" t="s">
        <v>239</v>
      </c>
      <c r="E5129" s="5" t="s">
        <v>567</v>
      </c>
      <c r="F5129" s="5" t="s">
        <v>568</v>
      </c>
      <c r="G5129" s="5" t="s">
        <v>6902</v>
      </c>
      <c r="H5129" s="5" t="s">
        <v>485</v>
      </c>
      <c r="I5129" s="5" t="s">
        <v>127</v>
      </c>
      <c r="J5129" s="5" t="s">
        <v>128</v>
      </c>
      <c r="K5129" s="5" t="s">
        <v>129</v>
      </c>
      <c r="L5129" s="5" t="s">
        <v>133</v>
      </c>
      <c r="M5129" s="5" t="s">
        <v>97</v>
      </c>
      <c r="N5129" s="5" t="s">
        <v>131</v>
      </c>
      <c r="O5129" s="5" t="s">
        <v>173</v>
      </c>
      <c r="P5129" s="5" t="s">
        <v>130</v>
      </c>
      <c r="Q5129" s="5" t="s">
        <v>90</v>
      </c>
      <c r="R5129" s="5" t="s">
        <v>123</v>
      </c>
      <c r="S5129" s="5" t="s">
        <v>124</v>
      </c>
      <c r="T5129" s="5" t="s">
        <v>125</v>
      </c>
      <c r="U5129" s="5" t="s">
        <v>85</v>
      </c>
      <c r="V5129" s="5" t="s">
        <v>96</v>
      </c>
      <c r="W5129" s="5" t="s">
        <v>126</v>
      </c>
      <c r="X5129" s="5" t="s">
        <v>95</v>
      </c>
      <c r="Y5129" s="5" t="n">
        <v>1</v>
      </c>
      <c r="Z5129" s="5" t="n">
        <v>0</v>
      </c>
      <c r="AA5129" s="5" t="str">
        <f aca="false">IF(Y5129&gt;Z5129,"Win",IF(Y5129&lt;Z5129,"Loss","Draw"))</f>
        <v>Win</v>
      </c>
      <c r="AB5129" s="5" t="s">
        <v>98</v>
      </c>
      <c r="AC5129" s="5" t="s">
        <v>99</v>
      </c>
      <c r="AD5129" s="5" t="s">
        <v>503</v>
      </c>
      <c r="AE5129" s="5" t="s">
        <v>134</v>
      </c>
      <c r="AF5129" s="5" t="str">
        <f aca="false">IF(AD5129&lt;AE5129,AD5129,AE5129)</f>
        <v>Arrows, Bandit, Battle Ram, Golden Knight, Mega Knight, Mother Witch, Ronin, Zappies</v>
      </c>
      <c r="AG5129" s="5" t="str">
        <f aca="false">IF(AD5129&lt;AE5129,AE5129,AD5129)</f>
        <v>Barbarian Barrel, Cannon Cart, Goblinstein, Lightning, Minions, Mortar, Royal Ghost, Skeletons</v>
      </c>
      <c r="AH5129" s="5" t="str">
        <f aca="false">IF(AD5129=AF5129,AA5129,IF(AA5129="Win","Loss",IF(AA5129="Loss","Win","Draw")))</f>
        <v>Win</v>
      </c>
      <c r="AI5129" s="5" t="s">
        <v>297</v>
      </c>
    </row>
    <row r="5130" customFormat="false" ht="15" hidden="false" customHeight="true" outlineLevel="0" collapsed="false">
      <c r="A5130" s="6" t="s">
        <v>9089</v>
      </c>
      <c r="B5130" s="5" t="n">
        <v>2</v>
      </c>
      <c r="C5130" s="6" t="s">
        <v>238</v>
      </c>
      <c r="D5130" s="5" t="s">
        <v>239</v>
      </c>
      <c r="E5130" s="5" t="s">
        <v>567</v>
      </c>
      <c r="F5130" s="5" t="s">
        <v>568</v>
      </c>
      <c r="G5130" s="5" t="s">
        <v>6903</v>
      </c>
      <c r="H5130" s="5" t="s">
        <v>485</v>
      </c>
      <c r="I5130" s="5" t="s">
        <v>84</v>
      </c>
      <c r="J5130" s="5" t="s">
        <v>108</v>
      </c>
      <c r="K5130" s="5" t="s">
        <v>87</v>
      </c>
      <c r="L5130" s="5" t="s">
        <v>115</v>
      </c>
      <c r="M5130" s="5" t="s">
        <v>88</v>
      </c>
      <c r="N5130" s="5" t="s">
        <v>116</v>
      </c>
      <c r="O5130" s="5" t="s">
        <v>118</v>
      </c>
      <c r="P5130" s="5" t="s">
        <v>95</v>
      </c>
      <c r="Q5130" s="5" t="s">
        <v>137</v>
      </c>
      <c r="R5130" s="5" t="s">
        <v>91</v>
      </c>
      <c r="S5130" s="5" t="s">
        <v>114</v>
      </c>
      <c r="T5130" s="5" t="s">
        <v>97</v>
      </c>
      <c r="U5130" s="5" t="s">
        <v>116</v>
      </c>
      <c r="V5130" s="5" t="s">
        <v>242</v>
      </c>
      <c r="W5130" s="5" t="s">
        <v>157</v>
      </c>
      <c r="X5130" s="5" t="s">
        <v>87</v>
      </c>
      <c r="Y5130" s="5" t="n">
        <v>1</v>
      </c>
      <c r="Z5130" s="5" t="n">
        <v>0</v>
      </c>
      <c r="AA5130" s="5" t="str">
        <f aca="false">IF(Y5130&gt;Z5130,"Win",IF(Y5130&lt;Z5130,"Loss","Draw"))</f>
        <v>Win</v>
      </c>
      <c r="AB5130" s="5" t="s">
        <v>98</v>
      </c>
      <c r="AC5130" s="5" t="s">
        <v>99</v>
      </c>
      <c r="AD5130" s="5" t="s">
        <v>862</v>
      </c>
      <c r="AE5130" s="5" t="s">
        <v>321</v>
      </c>
      <c r="AF5130" s="5" t="str">
        <f aca="false">IF(AD5130&lt;AE5130,AD5130,AE5130)</f>
        <v>Archers, Barbarian Barrel, Berserker, Dark Prince, Graveyard, Ice Spirit, Poison, Tesla</v>
      </c>
      <c r="AG5130" s="5" t="str">
        <f aca="false">IF(AD5130&lt;AE5130,AE5130,AD5130)</f>
        <v>Bomber, Fire Spirit, Giant Snowball, Goblin Drill, Goblins, Poison, Ronin, Tesla</v>
      </c>
      <c r="AH5130" s="5" t="str">
        <f aca="false">IF(AD5130=AF5130,AA5130,IF(AA5130="Win","Loss",IF(AA5130="Loss","Win","Draw")))</f>
        <v>Win</v>
      </c>
      <c r="AI5130" s="5" t="s">
        <v>297</v>
      </c>
    </row>
    <row r="5131" customFormat="false" ht="15" hidden="false" customHeight="true" outlineLevel="0" collapsed="false">
      <c r="A5131" s="6" t="s">
        <v>9090</v>
      </c>
      <c r="B5131" s="5" t="n">
        <v>1</v>
      </c>
      <c r="C5131" s="6" t="s">
        <v>238</v>
      </c>
      <c r="D5131" s="5" t="s">
        <v>239</v>
      </c>
      <c r="E5131" s="5" t="s">
        <v>9091</v>
      </c>
      <c r="F5131" s="5" t="s">
        <v>9092</v>
      </c>
      <c r="G5131" s="5" t="s">
        <v>9093</v>
      </c>
      <c r="H5131" s="5" t="s">
        <v>163</v>
      </c>
      <c r="I5131" s="5" t="s">
        <v>129</v>
      </c>
      <c r="J5131" s="5" t="s">
        <v>158</v>
      </c>
      <c r="K5131" s="5" t="s">
        <v>128</v>
      </c>
      <c r="L5131" s="5" t="s">
        <v>165</v>
      </c>
      <c r="M5131" s="5" t="s">
        <v>112</v>
      </c>
      <c r="N5131" s="5" t="s">
        <v>133</v>
      </c>
      <c r="O5131" s="5" t="s">
        <v>130</v>
      </c>
      <c r="P5131" s="5" t="s">
        <v>109</v>
      </c>
      <c r="Q5131" s="5" t="s">
        <v>90</v>
      </c>
      <c r="R5131" s="5" t="s">
        <v>91</v>
      </c>
      <c r="S5131" s="5" t="s">
        <v>92</v>
      </c>
      <c r="T5131" s="5" t="s">
        <v>159</v>
      </c>
      <c r="U5131" s="5" t="s">
        <v>93</v>
      </c>
      <c r="V5131" s="5" t="s">
        <v>89</v>
      </c>
      <c r="W5131" s="5" t="s">
        <v>97</v>
      </c>
      <c r="X5131" s="5" t="s">
        <v>96</v>
      </c>
      <c r="Y5131" s="5" t="n">
        <v>0</v>
      </c>
      <c r="Z5131" s="5" t="n">
        <v>1</v>
      </c>
      <c r="AA5131" s="5" t="str">
        <f aca="false">IF(Y5131&gt;Z5131,"Win",IF(Y5131&lt;Z5131,"Loss","Draw"))</f>
        <v>Loss</v>
      </c>
      <c r="AB5131" s="5" t="s">
        <v>98</v>
      </c>
      <c r="AC5131" s="5" t="s">
        <v>99</v>
      </c>
      <c r="AD5131" s="5" t="s">
        <v>1430</v>
      </c>
      <c r="AE5131" s="5" t="s">
        <v>9094</v>
      </c>
      <c r="AF5131" s="5" t="str">
        <f aca="false">IF(AD5131&lt;AE5131,AD5131,AE5131)</f>
        <v>Arrows, Bowler, Golden Knight, Hog Rider, Mega Knight, Mother Witch, Spirit Empress, Zap</v>
      </c>
      <c r="AG5131" s="5" t="str">
        <f aca="false">IF(AD5131&lt;AE5131,AE5131,AD5131)</f>
        <v>Dart Goblin, Fireball, Goblins, Minions, Mortar, Ronin, Skeleton Barrel, The Log</v>
      </c>
      <c r="AH5131" s="5" t="str">
        <f aca="false">IF(AD5131=AF5131,AA5131,IF(AA5131="Win","Loss",IF(AA5131="Loss","Win","Draw")))</f>
        <v>Loss</v>
      </c>
      <c r="AI5131" s="5" t="s">
        <v>297</v>
      </c>
    </row>
    <row r="5132" customFormat="false" ht="15" hidden="false" customHeight="true" outlineLevel="0" collapsed="false">
      <c r="A5132" s="6" t="s">
        <v>9095</v>
      </c>
      <c r="B5132" s="5" t="n">
        <v>1</v>
      </c>
      <c r="C5132" s="6" t="s">
        <v>558</v>
      </c>
      <c r="D5132" s="5" t="s">
        <v>559</v>
      </c>
      <c r="E5132" s="5" t="s">
        <v>1206</v>
      </c>
      <c r="F5132" s="5" t="s">
        <v>1207</v>
      </c>
      <c r="G5132" s="5" t="s">
        <v>9096</v>
      </c>
      <c r="H5132" s="5" t="s">
        <v>715</v>
      </c>
      <c r="I5132" s="5" t="s">
        <v>90</v>
      </c>
      <c r="J5132" s="5" t="s">
        <v>91</v>
      </c>
      <c r="K5132" s="5" t="s">
        <v>92</v>
      </c>
      <c r="L5132" s="5" t="s">
        <v>125</v>
      </c>
      <c r="M5132" s="5" t="s">
        <v>96</v>
      </c>
      <c r="N5132" s="5" t="s">
        <v>94</v>
      </c>
      <c r="O5132" s="5" t="s">
        <v>150</v>
      </c>
      <c r="P5132" s="5" t="s">
        <v>93</v>
      </c>
      <c r="Q5132" s="5" t="s">
        <v>82</v>
      </c>
      <c r="R5132" s="5" t="s">
        <v>151</v>
      </c>
      <c r="S5132" s="5" t="s">
        <v>152</v>
      </c>
      <c r="T5132" s="5" t="s">
        <v>85</v>
      </c>
      <c r="U5132" s="5" t="s">
        <v>126</v>
      </c>
      <c r="V5132" s="5" t="s">
        <v>150</v>
      </c>
      <c r="W5132" s="5" t="s">
        <v>89</v>
      </c>
      <c r="X5132" s="5" t="s">
        <v>153</v>
      </c>
      <c r="Y5132" s="5" t="n">
        <v>0</v>
      </c>
      <c r="Z5132" s="5" t="n">
        <v>1</v>
      </c>
      <c r="AA5132" s="5" t="str">
        <f aca="false">IF(Y5132&gt;Z5132,"Win",IF(Y5132&lt;Z5132,"Loss","Draw"))</f>
        <v>Loss</v>
      </c>
      <c r="AB5132" s="5" t="s">
        <v>98</v>
      </c>
      <c r="AC5132" s="5" t="s">
        <v>99</v>
      </c>
      <c r="AD5132" s="5" t="s">
        <v>635</v>
      </c>
      <c r="AE5132" s="5" t="s">
        <v>155</v>
      </c>
      <c r="AF5132" s="5" t="str">
        <f aca="false">IF(AD5132&lt;AE5132,AD5132,AE5132)</f>
        <v>Baby Dragon, Cannon, Electro Spirit, Lightning, Mighty Miner, Royal Hogs, Skeletons, The Log</v>
      </c>
      <c r="AG5132" s="5" t="str">
        <f aca="false">IF(AD5132&lt;AE5132,AE5132,AD5132)</f>
        <v>Cannon Cart, Electro Spirit, Fireball, Goblins, Minions, Mortar, Rascals, Skeleton Barrel</v>
      </c>
      <c r="AH5132" s="5" t="str">
        <f aca="false">IF(AD5132=AF5132,AA5132,IF(AA5132="Win","Loss",IF(AA5132="Loss","Win","Draw")))</f>
        <v>Win</v>
      </c>
      <c r="AI5132" s="5" t="s">
        <v>297</v>
      </c>
    </row>
    <row r="5133" customFormat="false" ht="15" hidden="false" customHeight="true" outlineLevel="0" collapsed="false">
      <c r="A5133" s="6" t="s">
        <v>9095</v>
      </c>
      <c r="B5133" s="5" t="n">
        <v>2</v>
      </c>
      <c r="C5133" s="6" t="s">
        <v>558</v>
      </c>
      <c r="D5133" s="5" t="s">
        <v>559</v>
      </c>
      <c r="E5133" s="5" t="s">
        <v>1206</v>
      </c>
      <c r="F5133" s="5" t="s">
        <v>1207</v>
      </c>
      <c r="G5133" s="5" t="s">
        <v>9097</v>
      </c>
      <c r="H5133" s="5" t="s">
        <v>163</v>
      </c>
      <c r="I5133" s="5" t="s">
        <v>129</v>
      </c>
      <c r="J5133" s="5" t="s">
        <v>108</v>
      </c>
      <c r="K5133" s="5" t="s">
        <v>109</v>
      </c>
      <c r="L5133" s="5" t="s">
        <v>131</v>
      </c>
      <c r="M5133" s="5" t="s">
        <v>133</v>
      </c>
      <c r="N5133" s="5" t="s">
        <v>86</v>
      </c>
      <c r="O5133" s="5" t="s">
        <v>165</v>
      </c>
      <c r="P5133" s="5" t="s">
        <v>130</v>
      </c>
      <c r="Q5133" s="5" t="s">
        <v>201</v>
      </c>
      <c r="R5133" s="5" t="s">
        <v>202</v>
      </c>
      <c r="S5133" s="5" t="s">
        <v>203</v>
      </c>
      <c r="T5133" s="5" t="s">
        <v>118</v>
      </c>
      <c r="U5133" s="5" t="s">
        <v>157</v>
      </c>
      <c r="V5133" s="5" t="s">
        <v>97</v>
      </c>
      <c r="W5133" s="5" t="s">
        <v>234</v>
      </c>
      <c r="X5133" s="5" t="s">
        <v>204</v>
      </c>
      <c r="Y5133" s="5" t="n">
        <v>0</v>
      </c>
      <c r="Z5133" s="5" t="n">
        <v>1</v>
      </c>
      <c r="AA5133" s="5" t="str">
        <f aca="false">IF(Y5133&gt;Z5133,"Win",IF(Y5133&lt;Z5133,"Loss","Draw"))</f>
        <v>Loss</v>
      </c>
      <c r="AB5133" s="5" t="s">
        <v>98</v>
      </c>
      <c r="AC5133" s="5" t="s">
        <v>99</v>
      </c>
      <c r="AD5133" s="5" t="s">
        <v>9098</v>
      </c>
      <c r="AE5133" s="5" t="s">
        <v>543</v>
      </c>
      <c r="AF5133" s="5" t="str">
        <f aca="false">IF(AD5133&lt;AE5133,AD5133,AE5133)</f>
        <v>Arrows, Bandit, Dark Prince, Hog Rider, Mega Knight, Mother Witch, Skeleton Dragons, Zap</v>
      </c>
      <c r="AG5133" s="5" t="str">
        <f aca="false">IF(AD5133&lt;AE5133,AE5133,AD5133)</f>
        <v>Bomb Tower, Fire Spirit, Goblin Barrel, Ice Spirit, Magic Archer, Ronin, Royal Delivery, Wall Breakers</v>
      </c>
      <c r="AH5133" s="5" t="str">
        <f aca="false">IF(AD5133=AF5133,AA5133,IF(AA5133="Win","Loss",IF(AA5133="Loss","Win","Draw")))</f>
        <v>Loss</v>
      </c>
      <c r="AI5133" s="5" t="s">
        <v>297</v>
      </c>
    </row>
    <row r="5134" customFormat="false" ht="15" hidden="false" customHeight="true" outlineLevel="0" collapsed="false">
      <c r="A5134" s="6" t="s">
        <v>9095</v>
      </c>
      <c r="B5134" s="5" t="n">
        <v>3</v>
      </c>
      <c r="C5134" s="6" t="s">
        <v>558</v>
      </c>
      <c r="D5134" s="5" t="s">
        <v>559</v>
      </c>
      <c r="E5134" s="5" t="s">
        <v>1206</v>
      </c>
      <c r="F5134" s="5" t="s">
        <v>1207</v>
      </c>
      <c r="G5134" s="5" t="s">
        <v>9099</v>
      </c>
      <c r="H5134" s="5" t="s">
        <v>163</v>
      </c>
      <c r="I5134" s="5" t="s">
        <v>152</v>
      </c>
      <c r="J5134" s="5" t="s">
        <v>128</v>
      </c>
      <c r="K5134" s="5" t="s">
        <v>107</v>
      </c>
      <c r="L5134" s="5" t="s">
        <v>306</v>
      </c>
      <c r="M5134" s="5" t="s">
        <v>187</v>
      </c>
      <c r="N5134" s="5" t="s">
        <v>95</v>
      </c>
      <c r="O5134" s="5" t="s">
        <v>242</v>
      </c>
      <c r="P5134" s="5" t="s">
        <v>164</v>
      </c>
      <c r="Q5134" s="5" t="s">
        <v>84</v>
      </c>
      <c r="R5134" s="5" t="s">
        <v>563</v>
      </c>
      <c r="S5134" s="5" t="s">
        <v>177</v>
      </c>
      <c r="T5134" s="5" t="s">
        <v>173</v>
      </c>
      <c r="U5134" s="5" t="s">
        <v>188</v>
      </c>
      <c r="V5134" s="5" t="s">
        <v>93</v>
      </c>
      <c r="W5134" s="5" t="s">
        <v>95</v>
      </c>
      <c r="X5134" s="5" t="s">
        <v>215</v>
      </c>
      <c r="Y5134" s="5" t="n">
        <v>1</v>
      </c>
      <c r="Z5134" s="5" t="n">
        <v>0</v>
      </c>
      <c r="AA5134" s="5" t="str">
        <f aca="false">IF(Y5134&gt;Z5134,"Win",IF(Y5134&lt;Z5134,"Loss","Draw"))</f>
        <v>Win</v>
      </c>
      <c r="AB5134" s="5" t="s">
        <v>98</v>
      </c>
      <c r="AC5134" s="5" t="s">
        <v>99</v>
      </c>
      <c r="AD5134" s="5" t="s">
        <v>9100</v>
      </c>
      <c r="AE5134" s="5" t="s">
        <v>4519</v>
      </c>
      <c r="AF5134" s="5" t="str">
        <f aca="false">IF(AD5134&lt;AE5134,AD5134,AE5134)</f>
        <v>Archers, Barbarian Barrel, Fireball, Fisherman, Royal Giant, Skeleton King, Tombstone, Zappies</v>
      </c>
      <c r="AG5134" s="5" t="str">
        <f aca="false">IF(AD5134&lt;AE5134,AE5134,AD5134)</f>
        <v>Baby Dragon, Barbarian Barrel, Bomber, Earthquake, Goblin Cage, Golden Knight, Golem, Tornado</v>
      </c>
      <c r="AH5134" s="5" t="str">
        <f aca="false">IF(AD5134=AF5134,AA5134,IF(AA5134="Win","Loss",IF(AA5134="Loss","Win","Draw")))</f>
        <v>Loss</v>
      </c>
      <c r="AI5134" s="5" t="s">
        <v>297</v>
      </c>
    </row>
    <row r="5135" customFormat="false" ht="15" hidden="false" customHeight="true" outlineLevel="0" collapsed="false">
      <c r="A5135" s="8" t="s">
        <v>9101</v>
      </c>
      <c r="B5135" s="7" t="n">
        <v>1</v>
      </c>
      <c r="C5135" s="8" t="s">
        <v>558</v>
      </c>
      <c r="D5135" s="7" t="s">
        <v>559</v>
      </c>
      <c r="E5135" s="7" t="s">
        <v>1206</v>
      </c>
      <c r="F5135" s="7" t="s">
        <v>1207</v>
      </c>
      <c r="G5135" s="7" t="s">
        <v>9102</v>
      </c>
      <c r="H5135" s="7" t="s">
        <v>715</v>
      </c>
      <c r="I5135" s="7" t="s">
        <v>201</v>
      </c>
      <c r="J5135" s="7" t="s">
        <v>202</v>
      </c>
      <c r="K5135" s="7" t="s">
        <v>233</v>
      </c>
      <c r="L5135" s="7" t="s">
        <v>111</v>
      </c>
      <c r="M5135" s="7" t="s">
        <v>97</v>
      </c>
      <c r="N5135" s="7" t="s">
        <v>157</v>
      </c>
      <c r="O5135" s="7" t="s">
        <v>89</v>
      </c>
      <c r="P5135" s="7" t="s">
        <v>234</v>
      </c>
      <c r="Q5135" s="7" t="s">
        <v>82</v>
      </c>
      <c r="R5135" s="7" t="s">
        <v>95</v>
      </c>
      <c r="S5135" s="7" t="s">
        <v>87</v>
      </c>
      <c r="T5135" s="7" t="s">
        <v>126</v>
      </c>
      <c r="U5135" s="7" t="s">
        <v>86</v>
      </c>
      <c r="V5135" s="7" t="s">
        <v>150</v>
      </c>
      <c r="W5135" s="7" t="s">
        <v>97</v>
      </c>
      <c r="X5135" s="7" t="s">
        <v>85</v>
      </c>
      <c r="Y5135" s="7" t="n">
        <v>0</v>
      </c>
      <c r="Z5135" s="7" t="n">
        <v>1</v>
      </c>
      <c r="AA5135" s="7" t="str">
        <f aca="false">IF(Y5135&gt;Z5135,"Win",IF(Y5135&lt;Z5135,"Loss","Draw"))</f>
        <v>Loss</v>
      </c>
      <c r="AB5135" s="7" t="s">
        <v>99</v>
      </c>
      <c r="AC5135" s="7" t="s">
        <v>99</v>
      </c>
      <c r="AD5135" s="7" t="s">
        <v>745</v>
      </c>
      <c r="AE5135" s="7" t="s">
        <v>4017</v>
      </c>
      <c r="AF5135" s="7" t="str">
        <f aca="false">IF(AD5135&lt;AE5135,AD5135,AE5135)</f>
        <v>Barbarian Barrel, Electro Spirit, Lightning, Ronin, Royal Hogs, Skeleton Dragons, Skeletons, Tesla</v>
      </c>
      <c r="AG5135" s="7" t="str">
        <f aca="false">IF(AD5135&lt;AE5135,AE5135,AD5135)</f>
        <v>Bats, Bomb Tower, Fire Spirit, Magic Archer, Miner, Ronin, The Log, Wall Breakers</v>
      </c>
      <c r="AH5135" s="7" t="str">
        <f aca="false">IF(AD5135=AF5135,AA5135,IF(AA5135="Win","Loss",IF(AA5135="Loss","Win","Draw")))</f>
        <v>Win</v>
      </c>
      <c r="AI5135" s="7" t="s">
        <v>297</v>
      </c>
    </row>
    <row r="5136" customFormat="false" ht="15" hidden="false" customHeight="true" outlineLevel="0" collapsed="false">
      <c r="A5136" s="8" t="s">
        <v>9101</v>
      </c>
      <c r="B5136" s="7" t="n">
        <v>2</v>
      </c>
      <c r="C5136" s="8" t="s">
        <v>558</v>
      </c>
      <c r="D5136" s="7" t="s">
        <v>559</v>
      </c>
      <c r="E5136" s="7" t="s">
        <v>1206</v>
      </c>
      <c r="F5136" s="7" t="s">
        <v>1207</v>
      </c>
      <c r="G5136" s="7" t="s">
        <v>9103</v>
      </c>
      <c r="H5136" s="7" t="s">
        <v>163</v>
      </c>
      <c r="I5136" s="7" t="s">
        <v>84</v>
      </c>
      <c r="J5136" s="7" t="s">
        <v>108</v>
      </c>
      <c r="K5136" s="7" t="s">
        <v>87</v>
      </c>
      <c r="L5136" s="7" t="s">
        <v>126</v>
      </c>
      <c r="M5136" s="7" t="s">
        <v>116</v>
      </c>
      <c r="N5136" s="7" t="s">
        <v>118</v>
      </c>
      <c r="O5136" s="7" t="s">
        <v>95</v>
      </c>
      <c r="P5136" s="7" t="s">
        <v>115</v>
      </c>
      <c r="Q5136" s="7" t="s">
        <v>241</v>
      </c>
      <c r="R5136" s="7" t="s">
        <v>186</v>
      </c>
      <c r="S5136" s="7" t="s">
        <v>185</v>
      </c>
      <c r="T5136" s="7" t="s">
        <v>111</v>
      </c>
      <c r="U5136" s="7" t="s">
        <v>88</v>
      </c>
      <c r="V5136" s="7" t="s">
        <v>234</v>
      </c>
      <c r="W5136" s="7" t="s">
        <v>109</v>
      </c>
      <c r="X5136" s="7" t="s">
        <v>187</v>
      </c>
      <c r="Y5136" s="7" t="n">
        <v>0</v>
      </c>
      <c r="Z5136" s="7" t="n">
        <v>1</v>
      </c>
      <c r="AA5136" s="7" t="str">
        <f aca="false">IF(Y5136&gt;Z5136,"Win",IF(Y5136&lt;Z5136,"Loss","Draw"))</f>
        <v>Loss</v>
      </c>
      <c r="AB5136" s="7" t="s">
        <v>99</v>
      </c>
      <c r="AC5136" s="7" t="s">
        <v>99</v>
      </c>
      <c r="AD5136" s="7" t="s">
        <v>703</v>
      </c>
      <c r="AE5136" s="7" t="s">
        <v>363</v>
      </c>
      <c r="AF5136" s="7" t="str">
        <f aca="false">IF(AD5136&lt;AE5136,AD5136,AE5136)</f>
        <v>Archers, Barbarian Barrel, Dark Prince, Graveyard, Ice Spirit, Poison, Skeletons, Tesla</v>
      </c>
      <c r="AG5136" s="7" t="str">
        <f aca="false">IF(AD5136&lt;AE5136,AE5136,AD5136)</f>
        <v>Balloon, Berserker, Bomb Tower, Executioner, Knight, Miner, Tornado, Zap</v>
      </c>
      <c r="AH5136" s="7" t="str">
        <f aca="false">IF(AD5136=AF5136,AA5136,IF(AA5136="Win","Loss",IF(AA5136="Loss","Win","Draw")))</f>
        <v>Loss</v>
      </c>
      <c r="AI5136" s="7" t="s">
        <v>297</v>
      </c>
    </row>
    <row r="5137" customFormat="false" ht="15" hidden="false" customHeight="true" outlineLevel="0" collapsed="false">
      <c r="A5137" s="8" t="s">
        <v>9101</v>
      </c>
      <c r="B5137" s="7" t="n">
        <v>3</v>
      </c>
      <c r="C5137" s="8" t="s">
        <v>558</v>
      </c>
      <c r="D5137" s="7" t="s">
        <v>559</v>
      </c>
      <c r="E5137" s="7" t="s">
        <v>1206</v>
      </c>
      <c r="F5137" s="7" t="s">
        <v>1207</v>
      </c>
      <c r="G5137" s="7" t="s">
        <v>9104</v>
      </c>
      <c r="H5137" s="7" t="s">
        <v>715</v>
      </c>
      <c r="I5137" s="7" t="s">
        <v>107</v>
      </c>
      <c r="J5137" s="7" t="s">
        <v>186</v>
      </c>
      <c r="K5137" s="7" t="s">
        <v>109</v>
      </c>
      <c r="L5137" s="7" t="s">
        <v>88</v>
      </c>
      <c r="M5137" s="7" t="s">
        <v>110</v>
      </c>
      <c r="N5137" s="7" t="s">
        <v>93</v>
      </c>
      <c r="O5137" s="7" t="s">
        <v>112</v>
      </c>
      <c r="P5137" s="7" t="s">
        <v>96</v>
      </c>
      <c r="Q5137" s="7" t="s">
        <v>203</v>
      </c>
      <c r="R5137" s="7" t="s">
        <v>337</v>
      </c>
      <c r="S5137" s="7" t="s">
        <v>159</v>
      </c>
      <c r="T5137" s="7" t="s">
        <v>157</v>
      </c>
      <c r="U5137" s="7" t="s">
        <v>118</v>
      </c>
      <c r="V5137" s="7" t="s">
        <v>91</v>
      </c>
      <c r="W5137" s="7" t="s">
        <v>204</v>
      </c>
      <c r="X5137" s="7" t="s">
        <v>153</v>
      </c>
      <c r="Y5137" s="7" t="n">
        <v>0</v>
      </c>
      <c r="Z5137" s="7" t="n">
        <v>1</v>
      </c>
      <c r="AA5137" s="7" t="str">
        <f aca="false">IF(Y5137&gt;Z5137,"Win",IF(Y5137&lt;Z5137,"Loss","Draw"))</f>
        <v>Loss</v>
      </c>
      <c r="AB5137" s="7" t="s">
        <v>99</v>
      </c>
      <c r="AC5137" s="7" t="s">
        <v>99</v>
      </c>
      <c r="AD5137" s="7" t="s">
        <v>9105</v>
      </c>
      <c r="AE5137" s="7" t="s">
        <v>9106</v>
      </c>
      <c r="AF5137" s="7" t="str">
        <f aca="false">IF(AD5137&lt;AE5137,AD5137,AE5137)</f>
        <v>Balloon, Berserker, Fireball, Goblin Cage, Lava Hound, Minions, Spirit Empress, Zap</v>
      </c>
      <c r="AG5137" s="7" t="str">
        <f aca="false">IF(AD5137&lt;AE5137,AE5137,AD5137)</f>
        <v>Boss Bandit, Cannon, Dart Goblin, Fire Spirit, Goblin Barrel, Goblins, Ice Spirit, Royal Delivery</v>
      </c>
      <c r="AH5137" s="7" t="str">
        <f aca="false">IF(AD5137=AF5137,AA5137,IF(AA5137="Win","Loss",IF(AA5137="Loss","Win","Draw")))</f>
        <v>Loss</v>
      </c>
      <c r="AI5137" s="7" t="s">
        <v>297</v>
      </c>
    </row>
    <row r="5138" customFormat="false" ht="15" hidden="false" customHeight="true" outlineLevel="0" collapsed="false">
      <c r="A5138" s="8" t="s">
        <v>9107</v>
      </c>
      <c r="B5138" s="7" t="n">
        <v>1</v>
      </c>
      <c r="C5138" s="8" t="s">
        <v>558</v>
      </c>
      <c r="D5138" s="7" t="s">
        <v>559</v>
      </c>
      <c r="E5138" s="7" t="s">
        <v>1206</v>
      </c>
      <c r="F5138" s="7" t="s">
        <v>1207</v>
      </c>
      <c r="G5138" s="7" t="s">
        <v>9108</v>
      </c>
      <c r="H5138" s="7" t="s">
        <v>715</v>
      </c>
      <c r="I5138" s="7" t="s">
        <v>82</v>
      </c>
      <c r="J5138" s="7" t="s">
        <v>95</v>
      </c>
      <c r="K5138" s="7" t="s">
        <v>87</v>
      </c>
      <c r="L5138" s="7" t="s">
        <v>126</v>
      </c>
      <c r="M5138" s="7" t="s">
        <v>86</v>
      </c>
      <c r="N5138" s="7" t="s">
        <v>150</v>
      </c>
      <c r="O5138" s="7" t="s">
        <v>97</v>
      </c>
      <c r="P5138" s="7" t="s">
        <v>85</v>
      </c>
      <c r="Q5138" s="7" t="s">
        <v>448</v>
      </c>
      <c r="R5138" s="7" t="s">
        <v>447</v>
      </c>
      <c r="S5138" s="7" t="s">
        <v>114</v>
      </c>
      <c r="T5138" s="7" t="s">
        <v>158</v>
      </c>
      <c r="U5138" s="7" t="s">
        <v>96</v>
      </c>
      <c r="V5138" s="7" t="s">
        <v>323</v>
      </c>
      <c r="W5138" s="7" t="s">
        <v>130</v>
      </c>
      <c r="X5138" s="7" t="s">
        <v>115</v>
      </c>
      <c r="Y5138" s="7" t="n">
        <v>1</v>
      </c>
      <c r="Z5138" s="7" t="n">
        <v>0</v>
      </c>
      <c r="AA5138" s="7" t="str">
        <f aca="false">IF(Y5138&gt;Z5138,"Win",IF(Y5138&lt;Z5138,"Loss","Draw"))</f>
        <v>Win</v>
      </c>
      <c r="AB5138" s="7" t="s">
        <v>99</v>
      </c>
      <c r="AC5138" s="7" t="s">
        <v>99</v>
      </c>
      <c r="AD5138" s="7" t="s">
        <v>4017</v>
      </c>
      <c r="AE5138" s="7" t="s">
        <v>1896</v>
      </c>
      <c r="AF5138" s="7" t="str">
        <f aca="false">IF(AD5138&lt;AE5138,AD5138,AE5138)</f>
        <v>Arrows, Bowler, Giant, Giant Snowball, Graveyard, Mini P.E.K.K.A, Minions, Witch</v>
      </c>
      <c r="AG5138" s="7" t="str">
        <f aca="false">IF(AD5138&lt;AE5138,AE5138,AD5138)</f>
        <v>Barbarian Barrel, Electro Spirit, Lightning, Ronin, Royal Hogs, Skeleton Dragons, Skeletons, Tesla</v>
      </c>
      <c r="AH5138" s="7" t="str">
        <f aca="false">IF(AD5138=AF5138,AA5138,IF(AA5138="Win","Loss",IF(AA5138="Loss","Win","Draw")))</f>
        <v>Loss</v>
      </c>
      <c r="AI5138" s="7" t="s">
        <v>297</v>
      </c>
    </row>
    <row r="5139" customFormat="false" ht="15" hidden="false" customHeight="true" outlineLevel="0" collapsed="false">
      <c r="A5139" s="8" t="s">
        <v>9107</v>
      </c>
      <c r="B5139" s="7" t="n">
        <v>2</v>
      </c>
      <c r="C5139" s="8" t="s">
        <v>558</v>
      </c>
      <c r="D5139" s="7" t="s">
        <v>559</v>
      </c>
      <c r="E5139" s="7" t="s">
        <v>1206</v>
      </c>
      <c r="F5139" s="7" t="s">
        <v>1207</v>
      </c>
      <c r="G5139" s="7" t="s">
        <v>9109</v>
      </c>
      <c r="H5139" s="7" t="s">
        <v>715</v>
      </c>
      <c r="I5139" s="7" t="s">
        <v>203</v>
      </c>
      <c r="J5139" s="7" t="s">
        <v>202</v>
      </c>
      <c r="K5139" s="7" t="s">
        <v>201</v>
      </c>
      <c r="L5139" s="7" t="s">
        <v>209</v>
      </c>
      <c r="M5139" s="7" t="s">
        <v>118</v>
      </c>
      <c r="N5139" s="7" t="s">
        <v>157</v>
      </c>
      <c r="O5139" s="7" t="s">
        <v>204</v>
      </c>
      <c r="P5139" s="7" t="s">
        <v>88</v>
      </c>
      <c r="Q5139" s="7" t="s">
        <v>90</v>
      </c>
      <c r="R5139" s="7" t="s">
        <v>194</v>
      </c>
      <c r="S5139" s="7" t="s">
        <v>233</v>
      </c>
      <c r="T5139" s="7" t="s">
        <v>126</v>
      </c>
      <c r="U5139" s="7" t="s">
        <v>111</v>
      </c>
      <c r="V5139" s="7" t="s">
        <v>97</v>
      </c>
      <c r="W5139" s="7" t="s">
        <v>116</v>
      </c>
      <c r="X5139" s="7" t="s">
        <v>89</v>
      </c>
      <c r="Y5139" s="7" t="n">
        <v>3</v>
      </c>
      <c r="Z5139" s="7" t="n">
        <v>0</v>
      </c>
      <c r="AA5139" s="7" t="str">
        <f aca="false">IF(Y5139&gt;Z5139,"Win",IF(Y5139&lt;Z5139,"Loss","Draw"))</f>
        <v>Win</v>
      </c>
      <c r="AB5139" s="7" t="s">
        <v>99</v>
      </c>
      <c r="AC5139" s="7" t="s">
        <v>99</v>
      </c>
      <c r="AD5139" s="7" t="s">
        <v>587</v>
      </c>
      <c r="AE5139" s="7" t="s">
        <v>5241</v>
      </c>
      <c r="AF5139" s="7" t="str">
        <f aca="false">IF(AD5139&lt;AE5139,AD5139,AE5139)</f>
        <v>Archer Queen, Bats, Miner, Mortar, Poison, Ronin, Skeletons, The Log</v>
      </c>
      <c r="AG5139" s="7" t="str">
        <f aca="false">IF(AD5139&lt;AE5139,AE5139,AD5139)</f>
        <v>Berserker, Fire Spirit, Goblin Barrel, Ice Spirit, Inferno Tower, Magic Archer, Royal Delivery, Wall Breakers</v>
      </c>
      <c r="AH5139" s="7" t="str">
        <f aca="false">IF(AD5139=AF5139,AA5139,IF(AA5139="Win","Loss",IF(AA5139="Loss","Win","Draw")))</f>
        <v>Loss</v>
      </c>
      <c r="AI5139" s="7" t="s">
        <v>297</v>
      </c>
    </row>
    <row r="5140" customFormat="false" ht="15" hidden="false" customHeight="true" outlineLevel="0" collapsed="false">
      <c r="A5140" s="8" t="s">
        <v>9107</v>
      </c>
      <c r="B5140" s="7" t="n">
        <v>3</v>
      </c>
      <c r="C5140" s="8" t="s">
        <v>558</v>
      </c>
      <c r="D5140" s="7" t="s">
        <v>559</v>
      </c>
      <c r="E5140" s="7" t="s">
        <v>1206</v>
      </c>
      <c r="F5140" s="7" t="s">
        <v>1207</v>
      </c>
      <c r="G5140" s="7" t="s">
        <v>9110</v>
      </c>
      <c r="H5140" s="7" t="s">
        <v>715</v>
      </c>
      <c r="I5140" s="7" t="s">
        <v>141</v>
      </c>
      <c r="J5140" s="7" t="s">
        <v>108</v>
      </c>
      <c r="K5140" s="7" t="s">
        <v>109</v>
      </c>
      <c r="L5140" s="7" t="s">
        <v>186</v>
      </c>
      <c r="M5140" s="7" t="s">
        <v>93</v>
      </c>
      <c r="N5140" s="7" t="s">
        <v>173</v>
      </c>
      <c r="O5140" s="7" t="s">
        <v>111</v>
      </c>
      <c r="P5140" s="7" t="s">
        <v>96</v>
      </c>
      <c r="Q5140" s="7" t="s">
        <v>129</v>
      </c>
      <c r="R5140" s="7" t="s">
        <v>172</v>
      </c>
      <c r="S5140" s="7" t="s">
        <v>87</v>
      </c>
      <c r="T5140" s="7" t="s">
        <v>88</v>
      </c>
      <c r="U5140" s="7" t="s">
        <v>165</v>
      </c>
      <c r="V5140" s="7" t="s">
        <v>150</v>
      </c>
      <c r="W5140" s="7" t="s">
        <v>85</v>
      </c>
      <c r="X5140" s="7" t="s">
        <v>95</v>
      </c>
      <c r="Y5140" s="7" t="n">
        <v>0</v>
      </c>
      <c r="Z5140" s="7" t="n">
        <v>3</v>
      </c>
      <c r="AA5140" s="7" t="str">
        <f aca="false">IF(Y5140&gt;Z5140,"Win",IF(Y5140&lt;Z5140,"Loss","Draw"))</f>
        <v>Loss</v>
      </c>
      <c r="AB5140" s="7" t="s">
        <v>99</v>
      </c>
      <c r="AC5140" s="7" t="s">
        <v>99</v>
      </c>
      <c r="AD5140" s="7" t="s">
        <v>9111</v>
      </c>
      <c r="AE5140" s="7" t="s">
        <v>7513</v>
      </c>
      <c r="AF5140" s="7" t="str">
        <f aca="false">IF(AD5140&lt;AE5140,AD5140,AE5140)</f>
        <v>Balloon, Dark Prince, Fireball, Lumberjack, Miner, Minions, Zap, Zappies</v>
      </c>
      <c r="AG5140" s="7" t="str">
        <f aca="false">IF(AD5140&lt;AE5140,AE5140,AD5140)</f>
        <v>Barbarian Barrel, Berserker, Electro Spirit, Hog Rider, Lightning, Mega Knight, Musketeer, Tesla</v>
      </c>
      <c r="AH5140" s="7" t="str">
        <f aca="false">IF(AD5140=AF5140,AA5140,IF(AA5140="Win","Loss",IF(AA5140="Loss","Win","Draw")))</f>
        <v>Loss</v>
      </c>
      <c r="AI5140" s="7" t="s">
        <v>297</v>
      </c>
    </row>
    <row r="5141" customFormat="false" ht="15" hidden="false" customHeight="true" outlineLevel="0" collapsed="false">
      <c r="A5141" s="6" t="s">
        <v>9112</v>
      </c>
      <c r="B5141" s="5" t="n">
        <v>1</v>
      </c>
      <c r="C5141" s="6" t="s">
        <v>558</v>
      </c>
      <c r="D5141" s="5" t="s">
        <v>559</v>
      </c>
      <c r="E5141" s="5" t="s">
        <v>718</v>
      </c>
      <c r="F5141" s="5" t="s">
        <v>719</v>
      </c>
      <c r="G5141" s="5" t="s">
        <v>9113</v>
      </c>
      <c r="H5141" s="5" t="s">
        <v>163</v>
      </c>
      <c r="I5141" s="5" t="s">
        <v>84</v>
      </c>
      <c r="J5141" s="5" t="s">
        <v>108</v>
      </c>
      <c r="K5141" s="5" t="s">
        <v>87</v>
      </c>
      <c r="L5141" s="5" t="s">
        <v>126</v>
      </c>
      <c r="M5141" s="5" t="s">
        <v>116</v>
      </c>
      <c r="N5141" s="5" t="s">
        <v>118</v>
      </c>
      <c r="O5141" s="5" t="s">
        <v>95</v>
      </c>
      <c r="P5141" s="5" t="s">
        <v>115</v>
      </c>
      <c r="Q5141" s="5" t="s">
        <v>124</v>
      </c>
      <c r="R5141" s="5" t="s">
        <v>95</v>
      </c>
      <c r="S5141" s="5" t="s">
        <v>177</v>
      </c>
      <c r="T5141" s="5" t="s">
        <v>150</v>
      </c>
      <c r="U5141" s="5" t="s">
        <v>93</v>
      </c>
      <c r="V5141" s="5" t="s">
        <v>215</v>
      </c>
      <c r="W5141" s="5" t="s">
        <v>257</v>
      </c>
      <c r="X5141" s="5" t="s">
        <v>126</v>
      </c>
      <c r="Y5141" s="5" t="n">
        <v>0</v>
      </c>
      <c r="Z5141" s="5" t="n">
        <v>1</v>
      </c>
      <c r="AA5141" s="5" t="str">
        <f aca="false">IF(Y5141&gt;Z5141,"Win",IF(Y5141&lt;Z5141,"Loss","Draw"))</f>
        <v>Loss</v>
      </c>
      <c r="AB5141" s="5" t="s">
        <v>98</v>
      </c>
      <c r="AC5141" s="5" t="s">
        <v>99</v>
      </c>
      <c r="AD5141" s="5" t="s">
        <v>703</v>
      </c>
      <c r="AE5141" s="5" t="s">
        <v>429</v>
      </c>
      <c r="AF5141" s="5" t="str">
        <f aca="false">IF(AD5141&lt;AE5141,AD5141,AE5141)</f>
        <v>Archers, Barbarian Barrel, Dark Prince, Graveyard, Ice Spirit, Poison, Skeletons, Tesla</v>
      </c>
      <c r="AG5141" s="5" t="str">
        <f aca="false">IF(AD5141&lt;AE5141,AE5141,AD5141)</f>
        <v>Barbarian Barrel, Electro Spirit, Fireball, Fisherman, Hunter, Royal Ghost, Royal Giant, Skeletons</v>
      </c>
      <c r="AH5141" s="5" t="str">
        <f aca="false">IF(AD5141=AF5141,AA5141,IF(AA5141="Win","Loss",IF(AA5141="Loss","Win","Draw")))</f>
        <v>Loss</v>
      </c>
      <c r="AI5141" s="5" t="s">
        <v>297</v>
      </c>
    </row>
    <row r="5142" customFormat="false" ht="15" hidden="false" customHeight="true" outlineLevel="0" collapsed="false">
      <c r="A5142" s="6" t="s">
        <v>9112</v>
      </c>
      <c r="B5142" s="5" t="n">
        <v>2</v>
      </c>
      <c r="C5142" s="6" t="s">
        <v>558</v>
      </c>
      <c r="D5142" s="5" t="s">
        <v>559</v>
      </c>
      <c r="E5142" s="5" t="s">
        <v>718</v>
      </c>
      <c r="F5142" s="5" t="s">
        <v>719</v>
      </c>
      <c r="G5142" s="5" t="s">
        <v>9114</v>
      </c>
      <c r="H5142" s="5" t="s">
        <v>163</v>
      </c>
      <c r="I5142" s="5" t="s">
        <v>129</v>
      </c>
      <c r="J5142" s="5" t="s">
        <v>128</v>
      </c>
      <c r="K5142" s="5" t="s">
        <v>109</v>
      </c>
      <c r="L5142" s="5" t="s">
        <v>131</v>
      </c>
      <c r="M5142" s="5" t="s">
        <v>133</v>
      </c>
      <c r="N5142" s="5" t="s">
        <v>86</v>
      </c>
      <c r="O5142" s="5" t="s">
        <v>165</v>
      </c>
      <c r="P5142" s="5" t="s">
        <v>130</v>
      </c>
      <c r="Q5142" s="5" t="s">
        <v>114</v>
      </c>
      <c r="R5142" s="5" t="s">
        <v>91</v>
      </c>
      <c r="S5142" s="5" t="s">
        <v>137</v>
      </c>
      <c r="T5142" s="5" t="s">
        <v>87</v>
      </c>
      <c r="U5142" s="5" t="s">
        <v>157</v>
      </c>
      <c r="V5142" s="5" t="s">
        <v>242</v>
      </c>
      <c r="W5142" s="5" t="s">
        <v>97</v>
      </c>
      <c r="X5142" s="5" t="s">
        <v>116</v>
      </c>
      <c r="Y5142" s="5" t="n">
        <v>0</v>
      </c>
      <c r="Z5142" s="5" t="n">
        <v>1</v>
      </c>
      <c r="AA5142" s="5" t="str">
        <f aca="false">IF(Y5142&gt;Z5142,"Win",IF(Y5142&lt;Z5142,"Loss","Draw"))</f>
        <v>Loss</v>
      </c>
      <c r="AB5142" s="5" t="s">
        <v>98</v>
      </c>
      <c r="AC5142" s="5" t="s">
        <v>99</v>
      </c>
      <c r="AD5142" s="5" t="s">
        <v>9115</v>
      </c>
      <c r="AE5142" s="5" t="s">
        <v>321</v>
      </c>
      <c r="AF5142" s="5" t="str">
        <f aca="false">IF(AD5142&lt;AE5142,AD5142,AE5142)</f>
        <v>Arrows, Bandit, Golden Knight, Hog Rider, Mega Knight, Mother Witch, Skeleton Dragons, Zap</v>
      </c>
      <c r="AG5142" s="5" t="str">
        <f aca="false">IF(AD5142&lt;AE5142,AE5142,AD5142)</f>
        <v>Bomber, Fire Spirit, Giant Snowball, Goblin Drill, Goblins, Poison, Ronin, Tesla</v>
      </c>
      <c r="AH5142" s="5" t="str">
        <f aca="false">IF(AD5142=AF5142,AA5142,IF(AA5142="Win","Loss",IF(AA5142="Loss","Win","Draw")))</f>
        <v>Loss</v>
      </c>
      <c r="AI5142" s="5" t="s">
        <v>297</v>
      </c>
    </row>
    <row r="5143" customFormat="false" ht="15" hidden="false" customHeight="true" outlineLevel="0" collapsed="false">
      <c r="A5143" s="6" t="s">
        <v>9112</v>
      </c>
      <c r="B5143" s="5" t="n">
        <v>3</v>
      </c>
      <c r="C5143" s="6" t="s">
        <v>558</v>
      </c>
      <c r="D5143" s="5" t="s">
        <v>559</v>
      </c>
      <c r="E5143" s="5" t="s">
        <v>718</v>
      </c>
      <c r="F5143" s="5" t="s">
        <v>719</v>
      </c>
      <c r="G5143" s="5" t="s">
        <v>9116</v>
      </c>
      <c r="H5143" s="5" t="s">
        <v>163</v>
      </c>
      <c r="I5143" s="5" t="s">
        <v>152</v>
      </c>
      <c r="J5143" s="5" t="s">
        <v>158</v>
      </c>
      <c r="K5143" s="5" t="s">
        <v>107</v>
      </c>
      <c r="L5143" s="5" t="s">
        <v>242</v>
      </c>
      <c r="M5143" s="5" t="s">
        <v>85</v>
      </c>
      <c r="N5143" s="5" t="s">
        <v>187</v>
      </c>
      <c r="O5143" s="5" t="s">
        <v>306</v>
      </c>
      <c r="P5143" s="5" t="s">
        <v>157</v>
      </c>
      <c r="Q5143" s="5" t="s">
        <v>129</v>
      </c>
      <c r="R5143" s="5" t="s">
        <v>158</v>
      </c>
      <c r="S5143" s="5" t="s">
        <v>128</v>
      </c>
      <c r="T5143" s="5" t="s">
        <v>165</v>
      </c>
      <c r="U5143" s="5" t="s">
        <v>112</v>
      </c>
      <c r="V5143" s="5" t="s">
        <v>133</v>
      </c>
      <c r="W5143" s="5" t="s">
        <v>130</v>
      </c>
      <c r="X5143" s="5" t="s">
        <v>109</v>
      </c>
      <c r="Y5143" s="5" t="n">
        <v>1</v>
      </c>
      <c r="Z5143" s="5" t="n">
        <v>0</v>
      </c>
      <c r="AA5143" s="5" t="str">
        <f aca="false">IF(Y5143&gt;Z5143,"Win",IF(Y5143&lt;Z5143,"Loss","Draw"))</f>
        <v>Win</v>
      </c>
      <c r="AB5143" s="5" t="s">
        <v>98</v>
      </c>
      <c r="AC5143" s="5" t="s">
        <v>99</v>
      </c>
      <c r="AD5143" s="5" t="s">
        <v>9117</v>
      </c>
      <c r="AE5143" s="5" t="s">
        <v>1430</v>
      </c>
      <c r="AF5143" s="5" t="str">
        <f aca="false">IF(AD5143&lt;AE5143,AD5143,AE5143)</f>
        <v>Arrows, Bowler, Golden Knight, Hog Rider, Mega Knight, Mother Witch, Spirit Empress, Zap</v>
      </c>
      <c r="AG5143" s="5" t="str">
        <f aca="false">IF(AD5143&lt;AE5143,AE5143,AD5143)</f>
        <v>Baby Dragon, Bomber, Bowler, Fire Spirit, Goblin Cage, Golem, Lightning, Tornado</v>
      </c>
      <c r="AH5143" s="5" t="str">
        <f aca="false">IF(AD5143=AF5143,AA5143,IF(AA5143="Win","Loss",IF(AA5143="Loss","Win","Draw")))</f>
        <v>Loss</v>
      </c>
      <c r="AI5143" s="5" t="s">
        <v>297</v>
      </c>
    </row>
    <row r="5144" customFormat="false" ht="15" hidden="false" customHeight="true" outlineLevel="0" collapsed="false">
      <c r="A5144" s="8" t="s">
        <v>9118</v>
      </c>
      <c r="B5144" s="7" t="n">
        <v>1</v>
      </c>
      <c r="C5144" s="8" t="s">
        <v>558</v>
      </c>
      <c r="D5144" s="7" t="s">
        <v>559</v>
      </c>
      <c r="E5144" s="7" t="s">
        <v>718</v>
      </c>
      <c r="F5144" s="7" t="s">
        <v>719</v>
      </c>
      <c r="G5144" s="7" t="s">
        <v>9119</v>
      </c>
      <c r="H5144" s="7" t="s">
        <v>163</v>
      </c>
      <c r="I5144" s="7" t="s">
        <v>82</v>
      </c>
      <c r="J5144" s="7" t="s">
        <v>95</v>
      </c>
      <c r="K5144" s="7" t="s">
        <v>407</v>
      </c>
      <c r="L5144" s="7" t="s">
        <v>150</v>
      </c>
      <c r="M5144" s="7" t="s">
        <v>97</v>
      </c>
      <c r="N5144" s="7" t="s">
        <v>153</v>
      </c>
      <c r="O5144" s="7" t="s">
        <v>86</v>
      </c>
      <c r="P5144" s="7" t="s">
        <v>85</v>
      </c>
      <c r="Q5144" s="7" t="s">
        <v>82</v>
      </c>
      <c r="R5144" s="7" t="s">
        <v>151</v>
      </c>
      <c r="S5144" s="7" t="s">
        <v>152</v>
      </c>
      <c r="T5144" s="7" t="s">
        <v>85</v>
      </c>
      <c r="U5144" s="7" t="s">
        <v>150</v>
      </c>
      <c r="V5144" s="7" t="s">
        <v>126</v>
      </c>
      <c r="W5144" s="7" t="s">
        <v>89</v>
      </c>
      <c r="X5144" s="7" t="s">
        <v>153</v>
      </c>
      <c r="Y5144" s="7" t="n">
        <v>0</v>
      </c>
      <c r="Z5144" s="7" t="n">
        <v>1</v>
      </c>
      <c r="AA5144" s="7" t="str">
        <f aca="false">IF(Y5144&gt;Z5144,"Win",IF(Y5144&lt;Z5144,"Loss","Draw"))</f>
        <v>Loss</v>
      </c>
      <c r="AB5144" s="7" t="s">
        <v>99</v>
      </c>
      <c r="AC5144" s="7" t="s">
        <v>99</v>
      </c>
      <c r="AD5144" s="7" t="s">
        <v>9120</v>
      </c>
      <c r="AE5144" s="7" t="s">
        <v>155</v>
      </c>
      <c r="AF5144" s="7" t="str">
        <f aca="false">IF(AD5144&lt;AE5144,AD5144,AE5144)</f>
        <v>Baby Dragon, Cannon, Electro Spirit, Lightning, Mighty Miner, Royal Hogs, Skeletons, The Log</v>
      </c>
      <c r="AG5144" s="7" t="str">
        <f aca="false">IF(AD5144&lt;AE5144,AE5144,AD5144)</f>
        <v>Barbarian Barrel, Cannon, Electro Spirit, Firecracker, Lightning, Ronin, Royal Hogs, Skeleton Dragons</v>
      </c>
      <c r="AH5144" s="7" t="str">
        <f aca="false">IF(AD5144=AF5144,AA5144,IF(AA5144="Win","Loss",IF(AA5144="Loss","Win","Draw")))</f>
        <v>Win</v>
      </c>
      <c r="AI5144" s="7" t="s">
        <v>297</v>
      </c>
    </row>
    <row r="5145" customFormat="false" ht="15" hidden="false" customHeight="true" outlineLevel="0" collapsed="false">
      <c r="A5145" s="8" t="s">
        <v>9118</v>
      </c>
      <c r="B5145" s="7" t="n">
        <v>2</v>
      </c>
      <c r="C5145" s="8" t="s">
        <v>558</v>
      </c>
      <c r="D5145" s="7" t="s">
        <v>559</v>
      </c>
      <c r="E5145" s="7" t="s">
        <v>718</v>
      </c>
      <c r="F5145" s="7" t="s">
        <v>719</v>
      </c>
      <c r="G5145" s="7" t="s">
        <v>9121</v>
      </c>
      <c r="H5145" s="7" t="s">
        <v>163</v>
      </c>
      <c r="I5145" s="7" t="s">
        <v>84</v>
      </c>
      <c r="J5145" s="7" t="s">
        <v>108</v>
      </c>
      <c r="K5145" s="7" t="s">
        <v>114</v>
      </c>
      <c r="L5145" s="7" t="s">
        <v>119</v>
      </c>
      <c r="M5145" s="7" t="s">
        <v>118</v>
      </c>
      <c r="N5145" s="7" t="s">
        <v>138</v>
      </c>
      <c r="O5145" s="7" t="s">
        <v>116</v>
      </c>
      <c r="P5145" s="7" t="s">
        <v>115</v>
      </c>
      <c r="Q5145" s="7" t="s">
        <v>177</v>
      </c>
      <c r="R5145" s="7" t="s">
        <v>95</v>
      </c>
      <c r="S5145" s="7" t="s">
        <v>107</v>
      </c>
      <c r="T5145" s="7" t="s">
        <v>88</v>
      </c>
      <c r="U5145" s="7" t="s">
        <v>97</v>
      </c>
      <c r="V5145" s="7" t="s">
        <v>93</v>
      </c>
      <c r="W5145" s="7" t="s">
        <v>257</v>
      </c>
      <c r="X5145" s="7" t="s">
        <v>143</v>
      </c>
      <c r="Y5145" s="7" t="n">
        <v>1</v>
      </c>
      <c r="Z5145" s="7" t="n">
        <v>0</v>
      </c>
      <c r="AA5145" s="7" t="str">
        <f aca="false">IF(Y5145&gt;Z5145,"Win",IF(Y5145&lt;Z5145,"Loss","Draw"))</f>
        <v>Win</v>
      </c>
      <c r="AB5145" s="7" t="s">
        <v>99</v>
      </c>
      <c r="AC5145" s="7" t="s">
        <v>99</v>
      </c>
      <c r="AD5145" s="7" t="s">
        <v>984</v>
      </c>
      <c r="AE5145" s="7" t="s">
        <v>9122</v>
      </c>
      <c r="AF5145" s="7" t="str">
        <f aca="false">IF(AD5145&lt;AE5145,AD5145,AE5145)</f>
        <v>Archers, Dark Prince, Giant Snowball, Goblin Demolisher, Goblin Hut, Graveyard, Ice Spirit, Poison</v>
      </c>
      <c r="AG5145" s="7" t="str">
        <f aca="false">IF(AD5145&lt;AE5145,AE5145,AD5145)</f>
        <v>Barbarian Barrel, Berserker, Fireball, Goblin Cage, Heal Spirit, Hunter, Ronin, Royal Giant</v>
      </c>
      <c r="AH5145" s="7" t="str">
        <f aca="false">IF(AD5145=AF5145,AA5145,IF(AA5145="Win","Loss",IF(AA5145="Loss","Win","Draw")))</f>
        <v>Win</v>
      </c>
      <c r="AI5145" s="7" t="s">
        <v>297</v>
      </c>
    </row>
    <row r="5146" customFormat="false" ht="15" hidden="false" customHeight="true" outlineLevel="0" collapsed="false">
      <c r="A5146" s="8" t="s">
        <v>9118</v>
      </c>
      <c r="B5146" s="7" t="n">
        <v>3</v>
      </c>
      <c r="C5146" s="8" t="s">
        <v>558</v>
      </c>
      <c r="D5146" s="7" t="s">
        <v>559</v>
      </c>
      <c r="E5146" s="7" t="s">
        <v>718</v>
      </c>
      <c r="F5146" s="7" t="s">
        <v>719</v>
      </c>
      <c r="G5146" s="7" t="s">
        <v>9123</v>
      </c>
      <c r="H5146" s="7" t="s">
        <v>163</v>
      </c>
      <c r="I5146" s="7" t="s">
        <v>203</v>
      </c>
      <c r="J5146" s="7" t="s">
        <v>202</v>
      </c>
      <c r="K5146" s="7" t="s">
        <v>201</v>
      </c>
      <c r="L5146" s="7" t="s">
        <v>87</v>
      </c>
      <c r="M5146" s="7" t="s">
        <v>91</v>
      </c>
      <c r="N5146" s="7" t="s">
        <v>157</v>
      </c>
      <c r="O5146" s="7" t="s">
        <v>204</v>
      </c>
      <c r="P5146" s="7" t="s">
        <v>88</v>
      </c>
      <c r="Q5146" s="7" t="s">
        <v>778</v>
      </c>
      <c r="R5146" s="7" t="s">
        <v>128</v>
      </c>
      <c r="S5146" s="7" t="s">
        <v>1885</v>
      </c>
      <c r="T5146" s="7" t="s">
        <v>187</v>
      </c>
      <c r="U5146" s="7" t="s">
        <v>307</v>
      </c>
      <c r="V5146" s="7" t="s">
        <v>327</v>
      </c>
      <c r="W5146" s="7" t="s">
        <v>223</v>
      </c>
      <c r="X5146" s="7" t="s">
        <v>124</v>
      </c>
      <c r="Y5146" s="7" t="n">
        <v>1</v>
      </c>
      <c r="Z5146" s="7" t="n">
        <v>0</v>
      </c>
      <c r="AA5146" s="7" t="str">
        <f aca="false">IF(Y5146&gt;Z5146,"Win",IF(Y5146&lt;Z5146,"Loss","Draw"))</f>
        <v>Win</v>
      </c>
      <c r="AB5146" s="7" t="s">
        <v>99</v>
      </c>
      <c r="AC5146" s="7" t="s">
        <v>99</v>
      </c>
      <c r="AD5146" s="7" t="s">
        <v>9124</v>
      </c>
      <c r="AE5146" s="7" t="s">
        <v>9125</v>
      </c>
      <c r="AF5146" s="7" t="str">
        <f aca="false">IF(AD5146&lt;AE5146,AD5146,AE5146)</f>
        <v>Berserker, Fire Spirit, Goblin Barrel, Goblins, Magic Archer, Royal Delivery, Tesla, Wall Breakers</v>
      </c>
      <c r="AG5146" s="7" t="str">
        <f aca="false">IF(AD5146&lt;AE5146,AE5146,AD5146)</f>
        <v>Electro Dragon, Golden Knight, Ice Wizard, P.E.K.K.A, Rage, Ram Rider, Royal Ghost, Tornado</v>
      </c>
      <c r="AH5146" s="7" t="str">
        <f aca="false">IF(AD5146=AF5146,AA5146,IF(AA5146="Win","Loss",IF(AA5146="Loss","Win","Draw")))</f>
        <v>Win</v>
      </c>
      <c r="AI5146" s="7" t="s">
        <v>297</v>
      </c>
    </row>
    <row r="5147" customFormat="false" ht="15" hidden="false" customHeight="true" outlineLevel="0" collapsed="false">
      <c r="A5147" s="8" t="s">
        <v>9126</v>
      </c>
      <c r="B5147" s="7" t="n">
        <v>1</v>
      </c>
      <c r="C5147" s="8" t="s">
        <v>558</v>
      </c>
      <c r="D5147" s="7" t="s">
        <v>559</v>
      </c>
      <c r="E5147" s="7" t="s">
        <v>718</v>
      </c>
      <c r="F5147" s="7" t="s">
        <v>719</v>
      </c>
      <c r="G5147" s="7" t="s">
        <v>9127</v>
      </c>
      <c r="H5147" s="7" t="s">
        <v>163</v>
      </c>
      <c r="I5147" s="7" t="s">
        <v>407</v>
      </c>
      <c r="J5147" s="7" t="s">
        <v>91</v>
      </c>
      <c r="K5147" s="7" t="s">
        <v>87</v>
      </c>
      <c r="L5147" s="7" t="s">
        <v>95</v>
      </c>
      <c r="M5147" s="7" t="s">
        <v>165</v>
      </c>
      <c r="N5147" s="7" t="s">
        <v>150</v>
      </c>
      <c r="O5147" s="7" t="s">
        <v>97</v>
      </c>
      <c r="P5147" s="7" t="s">
        <v>85</v>
      </c>
      <c r="Q5147" s="7" t="s">
        <v>82</v>
      </c>
      <c r="R5147" s="7" t="s">
        <v>194</v>
      </c>
      <c r="S5147" s="7" t="s">
        <v>153</v>
      </c>
      <c r="T5147" s="7" t="s">
        <v>164</v>
      </c>
      <c r="U5147" s="7" t="s">
        <v>118</v>
      </c>
      <c r="V5147" s="7" t="s">
        <v>126</v>
      </c>
      <c r="W5147" s="7" t="s">
        <v>204</v>
      </c>
      <c r="X5147" s="7" t="s">
        <v>89</v>
      </c>
      <c r="Y5147" s="7" t="n">
        <v>0</v>
      </c>
      <c r="Z5147" s="7" t="n">
        <v>1</v>
      </c>
      <c r="AA5147" s="7" t="str">
        <f aca="false">IF(Y5147&gt;Z5147,"Win",IF(Y5147&lt;Z5147,"Loss","Draw"))</f>
        <v>Loss</v>
      </c>
      <c r="AB5147" s="7" t="s">
        <v>99</v>
      </c>
      <c r="AC5147" s="7" t="s">
        <v>99</v>
      </c>
      <c r="AD5147" s="7" t="s">
        <v>9128</v>
      </c>
      <c r="AE5147" s="7" t="s">
        <v>1111</v>
      </c>
      <c r="AF5147" s="7" t="str">
        <f aca="false">IF(AD5147&lt;AE5147,AD5147,AE5147)</f>
        <v>Archer Queen, Cannon, Earthquake, Ice Spirit, Royal Delivery, Royal Hogs, Skeletons, The Log</v>
      </c>
      <c r="AG5147" s="7" t="str">
        <f aca="false">IF(AD5147&lt;AE5147,AE5147,AD5147)</f>
        <v>Barbarian Barrel, Electro Spirit, Firecracker, Goblins, Hog Rider, Lightning, Ronin, Tesla</v>
      </c>
      <c r="AH5147" s="7" t="str">
        <f aca="false">IF(AD5147=AF5147,AA5147,IF(AA5147="Win","Loss",IF(AA5147="Loss","Win","Draw")))</f>
        <v>Win</v>
      </c>
      <c r="AI5147" s="7" t="s">
        <v>297</v>
      </c>
    </row>
    <row r="5148" customFormat="false" ht="15" hidden="false" customHeight="true" outlineLevel="0" collapsed="false">
      <c r="A5148" s="8" t="s">
        <v>9126</v>
      </c>
      <c r="B5148" s="7" t="n">
        <v>2</v>
      </c>
      <c r="C5148" s="8" t="s">
        <v>558</v>
      </c>
      <c r="D5148" s="7" t="s">
        <v>559</v>
      </c>
      <c r="E5148" s="7" t="s">
        <v>718</v>
      </c>
      <c r="F5148" s="7" t="s">
        <v>719</v>
      </c>
      <c r="G5148" s="7" t="s">
        <v>9129</v>
      </c>
      <c r="H5148" s="7" t="s">
        <v>163</v>
      </c>
      <c r="I5148" s="7" t="s">
        <v>90</v>
      </c>
      <c r="J5148" s="7" t="s">
        <v>158</v>
      </c>
      <c r="K5148" s="7" t="s">
        <v>92</v>
      </c>
      <c r="L5148" s="7" t="s">
        <v>126</v>
      </c>
      <c r="M5148" s="7" t="s">
        <v>96</v>
      </c>
      <c r="N5148" s="7" t="s">
        <v>94</v>
      </c>
      <c r="O5148" s="7" t="s">
        <v>159</v>
      </c>
      <c r="P5148" s="7" t="s">
        <v>93</v>
      </c>
      <c r="Q5148" s="7" t="s">
        <v>84</v>
      </c>
      <c r="R5148" s="7" t="s">
        <v>158</v>
      </c>
      <c r="S5148" s="7" t="s">
        <v>114</v>
      </c>
      <c r="T5148" s="7" t="s">
        <v>447</v>
      </c>
      <c r="U5148" s="7" t="s">
        <v>97</v>
      </c>
      <c r="V5148" s="7" t="s">
        <v>130</v>
      </c>
      <c r="W5148" s="7" t="s">
        <v>96</v>
      </c>
      <c r="X5148" s="7" t="s">
        <v>115</v>
      </c>
      <c r="Y5148" s="7" t="n">
        <v>1</v>
      </c>
      <c r="Z5148" s="7" t="n">
        <v>0</v>
      </c>
      <c r="AA5148" s="7" t="str">
        <f aca="false">IF(Y5148&gt;Z5148,"Win",IF(Y5148&lt;Z5148,"Loss","Draw"))</f>
        <v>Win</v>
      </c>
      <c r="AB5148" s="7" t="s">
        <v>99</v>
      </c>
      <c r="AC5148" s="7" t="s">
        <v>99</v>
      </c>
      <c r="AD5148" s="7" t="s">
        <v>4018</v>
      </c>
      <c r="AE5148" s="7" t="s">
        <v>1014</v>
      </c>
      <c r="AF5148" s="7" t="str">
        <f aca="false">IF(AD5148&lt;AE5148,AD5148,AE5148)</f>
        <v>Archers, Arrows, Bowler, Giant, Giant Snowball, Graveyard, Minions, Ronin</v>
      </c>
      <c r="AG5148" s="7" t="str">
        <f aca="false">IF(AD5148&lt;AE5148,AE5148,AD5148)</f>
        <v>Bowler, Dart Goblin, Fireball, Minions, Mortar, Rascals, Skeleton Barrel, Skeletons</v>
      </c>
      <c r="AH5148" s="7" t="str">
        <f aca="false">IF(AD5148=AF5148,AA5148,IF(AA5148="Win","Loss",IF(AA5148="Loss","Win","Draw")))</f>
        <v>Loss</v>
      </c>
      <c r="AI5148" s="7" t="s">
        <v>297</v>
      </c>
    </row>
    <row r="5149" customFormat="false" ht="15" hidden="false" customHeight="true" outlineLevel="0" collapsed="false">
      <c r="A5149" s="8" t="s">
        <v>9126</v>
      </c>
      <c r="B5149" s="7" t="n">
        <v>3</v>
      </c>
      <c r="C5149" s="8" t="s">
        <v>558</v>
      </c>
      <c r="D5149" s="7" t="s">
        <v>559</v>
      </c>
      <c r="E5149" s="7" t="s">
        <v>718</v>
      </c>
      <c r="F5149" s="7" t="s">
        <v>719</v>
      </c>
      <c r="G5149" s="7" t="s">
        <v>9130</v>
      </c>
      <c r="H5149" s="7" t="s">
        <v>163</v>
      </c>
      <c r="I5149" s="7" t="s">
        <v>82</v>
      </c>
      <c r="J5149" s="7" t="s">
        <v>83</v>
      </c>
      <c r="K5149" s="7" t="s">
        <v>124</v>
      </c>
      <c r="L5149" s="7" t="s">
        <v>142</v>
      </c>
      <c r="M5149" s="7" t="s">
        <v>132</v>
      </c>
      <c r="N5149" s="7" t="s">
        <v>89</v>
      </c>
      <c r="O5149" s="7" t="s">
        <v>143</v>
      </c>
      <c r="P5149" s="7" t="s">
        <v>164</v>
      </c>
      <c r="Q5149" s="7" t="s">
        <v>185</v>
      </c>
      <c r="R5149" s="7" t="s">
        <v>186</v>
      </c>
      <c r="S5149" s="7" t="s">
        <v>109</v>
      </c>
      <c r="T5149" s="7" t="s">
        <v>117</v>
      </c>
      <c r="U5149" s="7" t="s">
        <v>187</v>
      </c>
      <c r="V5149" s="7" t="s">
        <v>173</v>
      </c>
      <c r="W5149" s="7" t="s">
        <v>188</v>
      </c>
      <c r="X5149" s="7" t="s">
        <v>111</v>
      </c>
      <c r="Y5149" s="7" t="n">
        <v>0</v>
      </c>
      <c r="Z5149" s="7" t="n">
        <v>1</v>
      </c>
      <c r="AA5149" s="7" t="str">
        <f aca="false">IF(Y5149&gt;Z5149,"Win",IF(Y5149&lt;Z5149,"Loss","Draw"))</f>
        <v>Loss</v>
      </c>
      <c r="AB5149" s="7" t="s">
        <v>99</v>
      </c>
      <c r="AC5149" s="7" t="s">
        <v>99</v>
      </c>
      <c r="AD5149" s="7" t="s">
        <v>9131</v>
      </c>
      <c r="AE5149" s="7" t="s">
        <v>538</v>
      </c>
      <c r="AF5149" s="7" t="str">
        <f aca="false">IF(AD5149&lt;AE5149,AD5149,AE5149)</f>
        <v>Balloon, Executioner, Giant Skeleton, Miner, Tombstone, Tornado, Zap, Zappies</v>
      </c>
      <c r="AG5149" s="7" t="str">
        <f aca="false">IF(AD5149&lt;AE5149,AE5149,AD5149)</f>
        <v>Earthquake, Electro Wizard, Heal Spirit, Monk, Royal Ghost, Royal Hogs, The Log, Three Musketeers</v>
      </c>
      <c r="AH5149" s="7" t="str">
        <f aca="false">IF(AD5149=AF5149,AA5149,IF(AA5149="Win","Loss",IF(AA5149="Loss","Win","Draw")))</f>
        <v>Win</v>
      </c>
      <c r="AI5149" s="7" t="s">
        <v>297</v>
      </c>
    </row>
    <row r="5150" customFormat="false" ht="15" hidden="false" customHeight="true" outlineLevel="0" collapsed="false">
      <c r="A5150" s="8" t="s">
        <v>9132</v>
      </c>
      <c r="B5150" s="7" t="n">
        <v>1</v>
      </c>
      <c r="C5150" s="8" t="s">
        <v>558</v>
      </c>
      <c r="D5150" s="7" t="s">
        <v>559</v>
      </c>
      <c r="E5150" s="7" t="s">
        <v>718</v>
      </c>
      <c r="F5150" s="7" t="s">
        <v>719</v>
      </c>
      <c r="G5150" s="7" t="s">
        <v>9133</v>
      </c>
      <c r="H5150" s="7" t="s">
        <v>163</v>
      </c>
      <c r="I5150" s="7" t="s">
        <v>152</v>
      </c>
      <c r="J5150" s="7" t="s">
        <v>108</v>
      </c>
      <c r="K5150" s="7" t="s">
        <v>107</v>
      </c>
      <c r="L5150" s="7" t="s">
        <v>95</v>
      </c>
      <c r="M5150" s="7" t="s">
        <v>387</v>
      </c>
      <c r="N5150" s="7" t="s">
        <v>307</v>
      </c>
      <c r="O5150" s="7" t="s">
        <v>85</v>
      </c>
      <c r="P5150" s="7" t="s">
        <v>187</v>
      </c>
      <c r="Q5150" s="7" t="s">
        <v>114</v>
      </c>
      <c r="R5150" s="7" t="s">
        <v>194</v>
      </c>
      <c r="S5150" s="7" t="s">
        <v>87</v>
      </c>
      <c r="T5150" s="7" t="s">
        <v>137</v>
      </c>
      <c r="U5150" s="7" t="s">
        <v>97</v>
      </c>
      <c r="V5150" s="7" t="s">
        <v>116</v>
      </c>
      <c r="W5150" s="7" t="s">
        <v>193</v>
      </c>
      <c r="X5150" s="7" t="s">
        <v>95</v>
      </c>
      <c r="Y5150" s="7" t="n">
        <v>1</v>
      </c>
      <c r="Z5150" s="7" t="n">
        <v>0</v>
      </c>
      <c r="AA5150" s="7" t="str">
        <f aca="false">IF(Y5150&gt;Z5150,"Win",IF(Y5150&lt;Z5150,"Loss","Draw"))</f>
        <v>Win</v>
      </c>
      <c r="AB5150" s="7" t="s">
        <v>99</v>
      </c>
      <c r="AC5150" s="7" t="s">
        <v>99</v>
      </c>
      <c r="AD5150" s="7" t="s">
        <v>4023</v>
      </c>
      <c r="AE5150" s="7" t="s">
        <v>1647</v>
      </c>
      <c r="AF5150" s="7" t="str">
        <f aca="false">IF(AD5150&lt;AE5150,AD5150,AE5150)</f>
        <v>Archer Queen, Barbarian Barrel, Giant Snowball, Goblin Drill, Guards, Poison, Ronin, Tesla</v>
      </c>
      <c r="AG5150" s="7" t="str">
        <f aca="false">IF(AD5150&lt;AE5150,AE5150,AD5150)</f>
        <v>Baby Dragon, Barbarian Barrel, Dark Prince, Electro Giant, Goblin Cage, Ice Wizard, Lightning, Tornado</v>
      </c>
      <c r="AH5150" s="7" t="str">
        <f aca="false">IF(AD5150=AF5150,AA5150,IF(AA5150="Win","Loss",IF(AA5150="Loss","Win","Draw")))</f>
        <v>Loss</v>
      </c>
      <c r="AI5150" s="7" t="s">
        <v>297</v>
      </c>
    </row>
    <row r="5151" customFormat="false" ht="15" hidden="false" customHeight="true" outlineLevel="0" collapsed="false">
      <c r="A5151" s="8" t="s">
        <v>9132</v>
      </c>
      <c r="B5151" s="7" t="n">
        <v>2</v>
      </c>
      <c r="C5151" s="8" t="s">
        <v>558</v>
      </c>
      <c r="D5151" s="7" t="s">
        <v>559</v>
      </c>
      <c r="E5151" s="7" t="s">
        <v>718</v>
      </c>
      <c r="F5151" s="7" t="s">
        <v>719</v>
      </c>
      <c r="G5151" s="7" t="s">
        <v>9134</v>
      </c>
      <c r="H5151" s="7" t="s">
        <v>163</v>
      </c>
      <c r="I5151" s="7" t="s">
        <v>82</v>
      </c>
      <c r="J5151" s="7" t="s">
        <v>83</v>
      </c>
      <c r="K5151" s="7" t="s">
        <v>87</v>
      </c>
      <c r="L5151" s="7" t="s">
        <v>88</v>
      </c>
      <c r="M5151" s="7" t="s">
        <v>86</v>
      </c>
      <c r="N5151" s="7" t="s">
        <v>150</v>
      </c>
      <c r="O5151" s="7" t="s">
        <v>89</v>
      </c>
      <c r="P5151" s="7" t="s">
        <v>93</v>
      </c>
      <c r="Q5151" s="7" t="s">
        <v>201</v>
      </c>
      <c r="R5151" s="7" t="s">
        <v>202</v>
      </c>
      <c r="S5151" s="7" t="s">
        <v>233</v>
      </c>
      <c r="T5151" s="7" t="s">
        <v>234</v>
      </c>
      <c r="U5151" s="7" t="s">
        <v>157</v>
      </c>
      <c r="V5151" s="7" t="s">
        <v>88</v>
      </c>
      <c r="W5151" s="7" t="s">
        <v>204</v>
      </c>
      <c r="X5151" s="7" t="s">
        <v>111</v>
      </c>
      <c r="Y5151" s="7" t="n">
        <v>1</v>
      </c>
      <c r="Z5151" s="7" t="n">
        <v>0</v>
      </c>
      <c r="AA5151" s="7" t="str">
        <f aca="false">IF(Y5151&gt;Z5151,"Win",IF(Y5151&lt;Z5151,"Loss","Draw"))</f>
        <v>Win</v>
      </c>
      <c r="AB5151" s="7" t="s">
        <v>99</v>
      </c>
      <c r="AC5151" s="7" t="s">
        <v>99</v>
      </c>
      <c r="AD5151" s="7" t="s">
        <v>5458</v>
      </c>
      <c r="AE5151" s="7" t="s">
        <v>380</v>
      </c>
      <c r="AF5151" s="7" t="str">
        <f aca="false">IF(AD5151&lt;AE5151,AD5151,AE5151)</f>
        <v>Bats, Berserker, Bomb Tower, Fire Spirit, Magic Archer, Miner, Royal Delivery, Wall Breakers</v>
      </c>
      <c r="AG5151" s="7" t="str">
        <f aca="false">IF(AD5151&lt;AE5151,AE5151,AD5151)</f>
        <v>Berserker, Electro Spirit, Fireball, Monk, Royal Hogs, Skeleton Dragons, Tesla, The Log</v>
      </c>
      <c r="AH5151" s="7" t="str">
        <f aca="false">IF(AD5151=AF5151,AA5151,IF(AA5151="Win","Loss",IF(AA5151="Loss","Win","Draw")))</f>
        <v>Loss</v>
      </c>
      <c r="AI5151" s="7" t="s">
        <v>297</v>
      </c>
    </row>
    <row r="5152" customFormat="false" ht="15" hidden="false" customHeight="true" outlineLevel="0" collapsed="false">
      <c r="A5152" s="8" t="s">
        <v>9132</v>
      </c>
      <c r="B5152" s="7" t="n">
        <v>3</v>
      </c>
      <c r="C5152" s="8" t="s">
        <v>558</v>
      </c>
      <c r="D5152" s="7" t="s">
        <v>559</v>
      </c>
      <c r="E5152" s="7" t="s">
        <v>718</v>
      </c>
      <c r="F5152" s="7" t="s">
        <v>719</v>
      </c>
      <c r="G5152" s="7" t="s">
        <v>9135</v>
      </c>
      <c r="H5152" s="7" t="s">
        <v>163</v>
      </c>
      <c r="I5152" s="7" t="s">
        <v>201</v>
      </c>
      <c r="J5152" s="7" t="s">
        <v>202</v>
      </c>
      <c r="K5152" s="7" t="s">
        <v>233</v>
      </c>
      <c r="L5152" s="7" t="s">
        <v>234</v>
      </c>
      <c r="M5152" s="7" t="s">
        <v>157</v>
      </c>
      <c r="N5152" s="7" t="s">
        <v>126</v>
      </c>
      <c r="O5152" s="7" t="s">
        <v>204</v>
      </c>
      <c r="P5152" s="7" t="s">
        <v>111</v>
      </c>
      <c r="Q5152" s="7" t="s">
        <v>92</v>
      </c>
      <c r="R5152" s="7" t="s">
        <v>91</v>
      </c>
      <c r="S5152" s="7" t="s">
        <v>90</v>
      </c>
      <c r="T5152" s="7" t="s">
        <v>125</v>
      </c>
      <c r="U5152" s="7" t="s">
        <v>93</v>
      </c>
      <c r="V5152" s="7" t="s">
        <v>96</v>
      </c>
      <c r="W5152" s="7" t="s">
        <v>94</v>
      </c>
      <c r="X5152" s="7" t="s">
        <v>150</v>
      </c>
      <c r="Y5152" s="7" t="n">
        <v>1</v>
      </c>
      <c r="Z5152" s="7" t="n">
        <v>0</v>
      </c>
      <c r="AA5152" s="7" t="str">
        <f aca="false">IF(Y5152&gt;Z5152,"Win",IF(Y5152&lt;Z5152,"Loss","Draw"))</f>
        <v>Win</v>
      </c>
      <c r="AB5152" s="7" t="s">
        <v>99</v>
      </c>
      <c r="AC5152" s="7" t="s">
        <v>99</v>
      </c>
      <c r="AD5152" s="7" t="s">
        <v>236</v>
      </c>
      <c r="AE5152" s="7" t="s">
        <v>635</v>
      </c>
      <c r="AF5152" s="7" t="str">
        <f aca="false">IF(AD5152&lt;AE5152,AD5152,AE5152)</f>
        <v>Bats, Bomb Tower, Fire Spirit, Magic Archer, Miner, Royal Delivery, Skeletons, Wall Breakers</v>
      </c>
      <c r="AG5152" s="7" t="str">
        <f aca="false">IF(AD5152&lt;AE5152,AE5152,AD5152)</f>
        <v>Cannon Cart, Electro Spirit, Fireball, Goblins, Minions, Mortar, Rascals, Skeleton Barrel</v>
      </c>
      <c r="AH5152" s="7" t="str">
        <f aca="false">IF(AD5152=AF5152,AA5152,IF(AA5152="Win","Loss",IF(AA5152="Loss","Win","Draw")))</f>
        <v>Win</v>
      </c>
      <c r="AI5152" s="7" t="s">
        <v>297</v>
      </c>
    </row>
    <row r="5153" customFormat="false" ht="15" hidden="false" customHeight="true" outlineLevel="0" collapsed="false">
      <c r="A5153" s="8" t="s">
        <v>9136</v>
      </c>
      <c r="B5153" s="7" t="n">
        <v>1</v>
      </c>
      <c r="C5153" s="8" t="s">
        <v>558</v>
      </c>
      <c r="D5153" s="7" t="s">
        <v>559</v>
      </c>
      <c r="E5153" s="7" t="s">
        <v>718</v>
      </c>
      <c r="F5153" s="7" t="s">
        <v>719</v>
      </c>
      <c r="G5153" s="7" t="s">
        <v>9137</v>
      </c>
      <c r="H5153" s="7" t="s">
        <v>163</v>
      </c>
      <c r="I5153" s="7" t="s">
        <v>201</v>
      </c>
      <c r="J5153" s="7" t="s">
        <v>202</v>
      </c>
      <c r="K5153" s="7" t="s">
        <v>123</v>
      </c>
      <c r="L5153" s="7" t="s">
        <v>111</v>
      </c>
      <c r="M5153" s="7" t="s">
        <v>88</v>
      </c>
      <c r="N5153" s="7" t="s">
        <v>234</v>
      </c>
      <c r="O5153" s="7" t="s">
        <v>89</v>
      </c>
      <c r="P5153" s="7" t="s">
        <v>187</v>
      </c>
      <c r="Q5153" s="7" t="s">
        <v>201</v>
      </c>
      <c r="R5153" s="7" t="s">
        <v>202</v>
      </c>
      <c r="S5153" s="7" t="s">
        <v>203</v>
      </c>
      <c r="T5153" s="7" t="s">
        <v>97</v>
      </c>
      <c r="U5153" s="7" t="s">
        <v>157</v>
      </c>
      <c r="V5153" s="7" t="s">
        <v>118</v>
      </c>
      <c r="W5153" s="7" t="s">
        <v>204</v>
      </c>
      <c r="X5153" s="7" t="s">
        <v>87</v>
      </c>
      <c r="Y5153" s="7" t="n">
        <v>1</v>
      </c>
      <c r="Z5153" s="7" t="n">
        <v>0</v>
      </c>
      <c r="AA5153" s="7" t="str">
        <f aca="false">IF(Y5153&gt;Z5153,"Win",IF(Y5153&lt;Z5153,"Loss","Draw"))</f>
        <v>Win</v>
      </c>
      <c r="AB5153" s="7" t="s">
        <v>99</v>
      </c>
      <c r="AC5153" s="7" t="s">
        <v>99</v>
      </c>
      <c r="AD5153" s="7" t="s">
        <v>1151</v>
      </c>
      <c r="AE5153" s="7" t="s">
        <v>1001</v>
      </c>
      <c r="AF5153" s="7" t="str">
        <f aca="false">IF(AD5153&lt;AE5153,AD5153,AE5153)</f>
        <v>Berserker, Bomb Tower, Goblinstein, Magic Archer, Miner, The Log, Tornado, Wall Breakers</v>
      </c>
      <c r="AG5153" s="7" t="str">
        <f aca="false">IF(AD5153&lt;AE5153,AE5153,AD5153)</f>
        <v>Fire Spirit, Goblin Barrel, Ice Spirit, Magic Archer, Ronin, Royal Delivery, Tesla, Wall Breakers</v>
      </c>
      <c r="AH5153" s="7" t="str">
        <f aca="false">IF(AD5153=AF5153,AA5153,IF(AA5153="Win","Loss",IF(AA5153="Loss","Win","Draw")))</f>
        <v>Win</v>
      </c>
      <c r="AI5153" s="7" t="s">
        <v>297</v>
      </c>
    </row>
    <row r="5154" customFormat="false" ht="15" hidden="false" customHeight="true" outlineLevel="0" collapsed="false">
      <c r="A5154" s="8" t="s">
        <v>9136</v>
      </c>
      <c r="B5154" s="7" t="n">
        <v>2</v>
      </c>
      <c r="C5154" s="8" t="s">
        <v>558</v>
      </c>
      <c r="D5154" s="7" t="s">
        <v>559</v>
      </c>
      <c r="E5154" s="7" t="s">
        <v>718</v>
      </c>
      <c r="F5154" s="7" t="s">
        <v>719</v>
      </c>
      <c r="G5154" s="7" t="s">
        <v>9138</v>
      </c>
      <c r="H5154" s="7" t="s">
        <v>163</v>
      </c>
      <c r="I5154" s="7" t="s">
        <v>84</v>
      </c>
      <c r="J5154" s="7" t="s">
        <v>108</v>
      </c>
      <c r="K5154" s="7" t="s">
        <v>87</v>
      </c>
      <c r="L5154" s="7" t="s">
        <v>126</v>
      </c>
      <c r="M5154" s="7" t="s">
        <v>116</v>
      </c>
      <c r="N5154" s="7" t="s">
        <v>118</v>
      </c>
      <c r="O5154" s="7" t="s">
        <v>95</v>
      </c>
      <c r="P5154" s="7" t="s">
        <v>115</v>
      </c>
      <c r="Q5154" s="7" t="s">
        <v>152</v>
      </c>
      <c r="R5154" s="7" t="s">
        <v>128</v>
      </c>
      <c r="S5154" s="7" t="s">
        <v>107</v>
      </c>
      <c r="T5154" s="7" t="s">
        <v>306</v>
      </c>
      <c r="U5154" s="7" t="s">
        <v>85</v>
      </c>
      <c r="V5154" s="7" t="s">
        <v>307</v>
      </c>
      <c r="W5154" s="7" t="s">
        <v>187</v>
      </c>
      <c r="X5154" s="7" t="s">
        <v>95</v>
      </c>
      <c r="Y5154" s="7" t="n">
        <v>0</v>
      </c>
      <c r="Z5154" s="7" t="n">
        <v>1</v>
      </c>
      <c r="AA5154" s="7" t="str">
        <f aca="false">IF(Y5154&gt;Z5154,"Win",IF(Y5154&lt;Z5154,"Loss","Draw"))</f>
        <v>Loss</v>
      </c>
      <c r="AB5154" s="7" t="s">
        <v>99</v>
      </c>
      <c r="AC5154" s="7" t="s">
        <v>99</v>
      </c>
      <c r="AD5154" s="7" t="s">
        <v>703</v>
      </c>
      <c r="AE5154" s="7" t="s">
        <v>603</v>
      </c>
      <c r="AF5154" s="7" t="str">
        <f aca="false">IF(AD5154&lt;AE5154,AD5154,AE5154)</f>
        <v>Archers, Barbarian Barrel, Dark Prince, Graveyard, Ice Spirit, Poison, Skeletons, Tesla</v>
      </c>
      <c r="AG5154" s="7" t="str">
        <f aca="false">IF(AD5154&lt;AE5154,AE5154,AD5154)</f>
        <v>Baby Dragon, Barbarian Barrel, Goblin Cage, Golden Knight, Golem, Ice Wizard, Lightning, Tornado</v>
      </c>
      <c r="AH5154" s="7" t="str">
        <f aca="false">IF(AD5154=AF5154,AA5154,IF(AA5154="Win","Loss",IF(AA5154="Loss","Win","Draw")))</f>
        <v>Loss</v>
      </c>
      <c r="AI5154" s="7" t="s">
        <v>297</v>
      </c>
    </row>
    <row r="5155" customFormat="false" ht="15" hidden="false" customHeight="true" outlineLevel="0" collapsed="false">
      <c r="A5155" s="8" t="s">
        <v>9136</v>
      </c>
      <c r="B5155" s="7" t="n">
        <v>3</v>
      </c>
      <c r="C5155" s="8" t="s">
        <v>558</v>
      </c>
      <c r="D5155" s="7" t="s">
        <v>559</v>
      </c>
      <c r="E5155" s="7" t="s">
        <v>718</v>
      </c>
      <c r="F5155" s="7" t="s">
        <v>719</v>
      </c>
      <c r="G5155" s="7" t="s">
        <v>9139</v>
      </c>
      <c r="H5155" s="7" t="s">
        <v>163</v>
      </c>
      <c r="I5155" s="7" t="s">
        <v>82</v>
      </c>
      <c r="J5155" s="7" t="s">
        <v>151</v>
      </c>
      <c r="K5155" s="7" t="s">
        <v>152</v>
      </c>
      <c r="L5155" s="7" t="s">
        <v>85</v>
      </c>
      <c r="M5155" s="7" t="s">
        <v>157</v>
      </c>
      <c r="N5155" s="7" t="s">
        <v>150</v>
      </c>
      <c r="O5155" s="7" t="s">
        <v>204</v>
      </c>
      <c r="P5155" s="7" t="s">
        <v>153</v>
      </c>
      <c r="Q5155" s="7" t="s">
        <v>185</v>
      </c>
      <c r="R5155" s="7" t="s">
        <v>83</v>
      </c>
      <c r="S5155" s="7" t="s">
        <v>153</v>
      </c>
      <c r="T5155" s="7" t="s">
        <v>165</v>
      </c>
      <c r="U5155" s="7" t="s">
        <v>164</v>
      </c>
      <c r="V5155" s="7" t="s">
        <v>126</v>
      </c>
      <c r="W5155" s="7" t="s">
        <v>150</v>
      </c>
      <c r="X5155" s="7" t="s">
        <v>89</v>
      </c>
      <c r="Y5155" s="7" t="n">
        <v>0</v>
      </c>
      <c r="Z5155" s="7" t="n">
        <v>1</v>
      </c>
      <c r="AA5155" s="7" t="str">
        <f aca="false">IF(Y5155&gt;Z5155,"Win",IF(Y5155&lt;Z5155,"Loss","Draw"))</f>
        <v>Loss</v>
      </c>
      <c r="AB5155" s="7" t="s">
        <v>99</v>
      </c>
      <c r="AC5155" s="7" t="s">
        <v>99</v>
      </c>
      <c r="AD5155" s="7" t="s">
        <v>9140</v>
      </c>
      <c r="AE5155" s="7" t="s">
        <v>7413</v>
      </c>
      <c r="AF5155" s="7" t="str">
        <f aca="false">IF(AD5155&lt;AE5155,AD5155,AE5155)</f>
        <v>Baby Dragon, Cannon, Electro Spirit, Fire Spirit, Lightning, Mighty Miner, Royal Delivery, Royal Hogs</v>
      </c>
      <c r="AG5155" s="7" t="str">
        <f aca="false">IF(AD5155&lt;AE5155,AE5155,AD5155)</f>
        <v>Cannon, Earthquake, Electro Spirit, Executioner, Hog Rider, Monk, Skeletons, The Log</v>
      </c>
      <c r="AH5155" s="7" t="str">
        <f aca="false">IF(AD5155=AF5155,AA5155,IF(AA5155="Win","Loss",IF(AA5155="Loss","Win","Draw")))</f>
        <v>Loss</v>
      </c>
      <c r="AI5155" s="7" t="s">
        <v>297</v>
      </c>
    </row>
    <row r="5156" customFormat="false" ht="15" hidden="false" customHeight="true" outlineLevel="0" collapsed="false">
      <c r="A5156" s="6" t="s">
        <v>9141</v>
      </c>
      <c r="B5156" s="5" t="n">
        <v>1</v>
      </c>
      <c r="C5156" s="6" t="s">
        <v>558</v>
      </c>
      <c r="D5156" s="5" t="s">
        <v>559</v>
      </c>
      <c r="E5156" s="5" t="s">
        <v>2391</v>
      </c>
      <c r="F5156" s="5" t="s">
        <v>2392</v>
      </c>
      <c r="G5156" s="5" t="s">
        <v>9142</v>
      </c>
      <c r="H5156" s="5" t="s">
        <v>163</v>
      </c>
      <c r="I5156" s="5" t="s">
        <v>152</v>
      </c>
      <c r="J5156" s="5" t="s">
        <v>128</v>
      </c>
      <c r="K5156" s="5" t="s">
        <v>107</v>
      </c>
      <c r="L5156" s="5" t="s">
        <v>95</v>
      </c>
      <c r="M5156" s="5" t="s">
        <v>306</v>
      </c>
      <c r="N5156" s="5" t="s">
        <v>307</v>
      </c>
      <c r="O5156" s="5" t="s">
        <v>85</v>
      </c>
      <c r="P5156" s="5" t="s">
        <v>187</v>
      </c>
      <c r="Q5156" s="5" t="s">
        <v>152</v>
      </c>
      <c r="R5156" s="5" t="s">
        <v>128</v>
      </c>
      <c r="S5156" s="5" t="s">
        <v>107</v>
      </c>
      <c r="T5156" s="5" t="s">
        <v>95</v>
      </c>
      <c r="U5156" s="5" t="s">
        <v>187</v>
      </c>
      <c r="V5156" s="5" t="s">
        <v>306</v>
      </c>
      <c r="W5156" s="5" t="s">
        <v>85</v>
      </c>
      <c r="X5156" s="5" t="s">
        <v>307</v>
      </c>
      <c r="Y5156" s="5" t="n">
        <v>0</v>
      </c>
      <c r="Z5156" s="5" t="n">
        <v>1</v>
      </c>
      <c r="AA5156" s="5" t="str">
        <f aca="false">IF(Y5156&gt;Z5156,"Win",IF(Y5156&lt;Z5156,"Loss","Draw"))</f>
        <v>Loss</v>
      </c>
      <c r="AB5156" s="5" t="s">
        <v>98</v>
      </c>
      <c r="AC5156" s="5" t="s">
        <v>99</v>
      </c>
      <c r="AD5156" s="5" t="s">
        <v>603</v>
      </c>
      <c r="AE5156" s="5" t="s">
        <v>603</v>
      </c>
      <c r="AF5156" s="5" t="str">
        <f aca="false">IF(AD5156&lt;AE5156,AD5156,AE5156)</f>
        <v>Baby Dragon, Barbarian Barrel, Goblin Cage, Golden Knight, Golem, Ice Wizard, Lightning, Tornado</v>
      </c>
      <c r="AG5156" s="5" t="str">
        <f aca="false">IF(AD5156&lt;AE5156,AE5156,AD5156)</f>
        <v>Baby Dragon, Barbarian Barrel, Goblin Cage, Golden Knight, Golem, Ice Wizard, Lightning, Tornado</v>
      </c>
      <c r="AH5156" s="5" t="str">
        <f aca="false">IF(AD5156=AF5156,AA5156,IF(AA5156="Win","Loss",IF(AA5156="Loss","Win","Draw")))</f>
        <v>Loss</v>
      </c>
      <c r="AI5156" s="5" t="s">
        <v>297</v>
      </c>
    </row>
    <row r="5157" customFormat="false" ht="15" hidden="false" customHeight="true" outlineLevel="0" collapsed="false">
      <c r="A5157" s="6" t="s">
        <v>9141</v>
      </c>
      <c r="B5157" s="5" t="n">
        <v>2</v>
      </c>
      <c r="C5157" s="6" t="s">
        <v>558</v>
      </c>
      <c r="D5157" s="5" t="s">
        <v>559</v>
      </c>
      <c r="E5157" s="5" t="s">
        <v>2391</v>
      </c>
      <c r="F5157" s="5" t="s">
        <v>2392</v>
      </c>
      <c r="G5157" s="5" t="s">
        <v>9143</v>
      </c>
      <c r="H5157" s="5" t="s">
        <v>163</v>
      </c>
      <c r="I5157" s="5" t="s">
        <v>418</v>
      </c>
      <c r="J5157" s="5" t="s">
        <v>186</v>
      </c>
      <c r="K5157" s="5" t="s">
        <v>284</v>
      </c>
      <c r="L5157" s="5" t="s">
        <v>93</v>
      </c>
      <c r="M5157" s="5" t="s">
        <v>110</v>
      </c>
      <c r="N5157" s="5" t="s">
        <v>242</v>
      </c>
      <c r="O5157" s="5" t="s">
        <v>96</v>
      </c>
      <c r="P5157" s="5" t="s">
        <v>109</v>
      </c>
      <c r="Q5157" s="5" t="s">
        <v>127</v>
      </c>
      <c r="R5157" s="5" t="s">
        <v>219</v>
      </c>
      <c r="S5157" s="5" t="s">
        <v>124</v>
      </c>
      <c r="T5157" s="5" t="s">
        <v>133</v>
      </c>
      <c r="U5157" s="5" t="s">
        <v>117</v>
      </c>
      <c r="V5157" s="5" t="s">
        <v>294</v>
      </c>
      <c r="W5157" s="5" t="s">
        <v>173</v>
      </c>
      <c r="X5157" s="5" t="s">
        <v>130</v>
      </c>
      <c r="Y5157" s="5" t="n">
        <v>0</v>
      </c>
      <c r="Z5157" s="5" t="n">
        <v>3</v>
      </c>
      <c r="AA5157" s="5" t="str">
        <f aca="false">IF(Y5157&gt;Z5157,"Win",IF(Y5157&lt;Z5157,"Loss","Draw"))</f>
        <v>Loss</v>
      </c>
      <c r="AB5157" s="5" t="s">
        <v>98</v>
      </c>
      <c r="AC5157" s="5" t="s">
        <v>99</v>
      </c>
      <c r="AD5157" s="5" t="s">
        <v>5582</v>
      </c>
      <c r="AE5157" s="5" t="s">
        <v>3751</v>
      </c>
      <c r="AF5157" s="5" t="str">
        <f aca="false">IF(AD5157&lt;AE5157,AD5157,AE5157)</f>
        <v>Arrows, Battle Ram, Giant Skeleton, Mother Witch, Royal Ghost, Vines, Wizard, Zappies</v>
      </c>
      <c r="AG5157" s="5" t="str">
        <f aca="false">IF(AD5157&lt;AE5157,AE5157,AD5157)</f>
        <v>Balloon, Bomber, Fireball, Inferno Dragon, Lava Hound, Minions, Skeleton Army, Zap</v>
      </c>
      <c r="AH5157" s="5" t="str">
        <f aca="false">IF(AD5157=AF5157,AA5157,IF(AA5157="Win","Loss",IF(AA5157="Loss","Win","Draw")))</f>
        <v>Win</v>
      </c>
      <c r="AI5157" s="5" t="s">
        <v>297</v>
      </c>
    </row>
    <row r="5158" customFormat="false" ht="15" hidden="false" customHeight="true" outlineLevel="0" collapsed="false">
      <c r="A5158" s="8" t="s">
        <v>9144</v>
      </c>
      <c r="B5158" s="7" t="n">
        <v>1</v>
      </c>
      <c r="C5158" s="8" t="s">
        <v>558</v>
      </c>
      <c r="D5158" s="7" t="s">
        <v>559</v>
      </c>
      <c r="E5158" s="7" t="s">
        <v>2391</v>
      </c>
      <c r="F5158" s="7" t="s">
        <v>2392</v>
      </c>
      <c r="G5158" s="7" t="s">
        <v>9145</v>
      </c>
      <c r="H5158" s="7" t="s">
        <v>376</v>
      </c>
      <c r="I5158" s="7" t="s">
        <v>407</v>
      </c>
      <c r="J5158" s="7" t="s">
        <v>91</v>
      </c>
      <c r="K5158" s="7" t="s">
        <v>87</v>
      </c>
      <c r="L5158" s="7" t="s">
        <v>89</v>
      </c>
      <c r="M5158" s="7" t="s">
        <v>165</v>
      </c>
      <c r="N5158" s="7" t="s">
        <v>150</v>
      </c>
      <c r="O5158" s="7" t="s">
        <v>97</v>
      </c>
      <c r="P5158" s="7" t="s">
        <v>85</v>
      </c>
      <c r="Q5158" s="7" t="s">
        <v>208</v>
      </c>
      <c r="R5158" s="7" t="s">
        <v>188</v>
      </c>
      <c r="S5158" s="7" t="s">
        <v>109</v>
      </c>
      <c r="T5158" s="7" t="s">
        <v>110</v>
      </c>
      <c r="U5158" s="7" t="s">
        <v>112</v>
      </c>
      <c r="V5158" s="7" t="s">
        <v>88</v>
      </c>
      <c r="W5158" s="7" t="s">
        <v>93</v>
      </c>
      <c r="X5158" s="7" t="s">
        <v>86</v>
      </c>
      <c r="Y5158" s="7" t="n">
        <v>1</v>
      </c>
      <c r="Z5158" s="7" t="n">
        <v>0</v>
      </c>
      <c r="AA5158" s="7" t="str">
        <f aca="false">IF(Y5158&gt;Z5158,"Win",IF(Y5158&lt;Z5158,"Loss","Draw"))</f>
        <v>Win</v>
      </c>
      <c r="AB5158" s="7" t="s">
        <v>99</v>
      </c>
      <c r="AC5158" s="7" t="s">
        <v>99</v>
      </c>
      <c r="AD5158" s="7" t="s">
        <v>9146</v>
      </c>
      <c r="AE5158" s="7" t="s">
        <v>368</v>
      </c>
      <c r="AF5158" s="7" t="str">
        <f aca="false">IF(AD5158&lt;AE5158,AD5158,AE5158)</f>
        <v>Berserker, Fireball, Lava Hound, Skeleton Dragons, Spirit Empress, Tombstone, Valkyrie, Zap</v>
      </c>
      <c r="AG5158" s="7" t="str">
        <f aca="false">IF(AD5158&lt;AE5158,AE5158,AD5158)</f>
        <v>Electro Spirit, Firecracker, Goblins, Hog Rider, Lightning, Ronin, Tesla, The Log</v>
      </c>
      <c r="AH5158" s="7" t="str">
        <f aca="false">IF(AD5158=AF5158,AA5158,IF(AA5158="Win","Loss",IF(AA5158="Loss","Win","Draw")))</f>
        <v>Loss</v>
      </c>
      <c r="AI5158" s="7" t="s">
        <v>297</v>
      </c>
    </row>
    <row r="5159" customFormat="false" ht="15" hidden="false" customHeight="true" outlineLevel="0" collapsed="false">
      <c r="A5159" s="8" t="s">
        <v>9147</v>
      </c>
      <c r="B5159" s="7" t="n">
        <v>1</v>
      </c>
      <c r="C5159" s="8" t="s">
        <v>558</v>
      </c>
      <c r="D5159" s="7" t="s">
        <v>559</v>
      </c>
      <c r="E5159" s="7" t="s">
        <v>2391</v>
      </c>
      <c r="F5159" s="7" t="s">
        <v>2392</v>
      </c>
      <c r="G5159" s="7" t="s">
        <v>2133</v>
      </c>
      <c r="H5159" s="7" t="s">
        <v>163</v>
      </c>
      <c r="I5159" s="7" t="s">
        <v>84</v>
      </c>
      <c r="J5159" s="7" t="s">
        <v>108</v>
      </c>
      <c r="K5159" s="7" t="s">
        <v>87</v>
      </c>
      <c r="L5159" s="7" t="s">
        <v>126</v>
      </c>
      <c r="M5159" s="7" t="s">
        <v>116</v>
      </c>
      <c r="N5159" s="7" t="s">
        <v>118</v>
      </c>
      <c r="O5159" s="7" t="s">
        <v>95</v>
      </c>
      <c r="P5159" s="7" t="s">
        <v>115</v>
      </c>
      <c r="Q5159" s="7" t="s">
        <v>177</v>
      </c>
      <c r="R5159" s="7" t="s">
        <v>95</v>
      </c>
      <c r="S5159" s="7" t="s">
        <v>124</v>
      </c>
      <c r="T5159" s="7" t="s">
        <v>257</v>
      </c>
      <c r="U5159" s="7" t="s">
        <v>215</v>
      </c>
      <c r="V5159" s="7" t="s">
        <v>93</v>
      </c>
      <c r="W5159" s="7" t="s">
        <v>126</v>
      </c>
      <c r="X5159" s="7" t="s">
        <v>150</v>
      </c>
      <c r="Y5159" s="7" t="n">
        <v>1</v>
      </c>
      <c r="Z5159" s="7" t="n">
        <v>0</v>
      </c>
      <c r="AA5159" s="7" t="str">
        <f aca="false">IF(Y5159&gt;Z5159,"Win",IF(Y5159&lt;Z5159,"Loss","Draw"))</f>
        <v>Win</v>
      </c>
      <c r="AB5159" s="7" t="s">
        <v>99</v>
      </c>
      <c r="AC5159" s="7" t="s">
        <v>99</v>
      </c>
      <c r="AD5159" s="7" t="s">
        <v>703</v>
      </c>
      <c r="AE5159" s="7" t="s">
        <v>429</v>
      </c>
      <c r="AF5159" s="7" t="str">
        <f aca="false">IF(AD5159&lt;AE5159,AD5159,AE5159)</f>
        <v>Archers, Barbarian Barrel, Dark Prince, Graveyard, Ice Spirit, Poison, Skeletons, Tesla</v>
      </c>
      <c r="AG5159" s="7" t="str">
        <f aca="false">IF(AD5159&lt;AE5159,AE5159,AD5159)</f>
        <v>Barbarian Barrel, Electro Spirit, Fireball, Fisherman, Hunter, Royal Ghost, Royal Giant, Skeletons</v>
      </c>
      <c r="AH5159" s="7" t="str">
        <f aca="false">IF(AD5159=AF5159,AA5159,IF(AA5159="Win","Loss",IF(AA5159="Loss","Win","Draw")))</f>
        <v>Win</v>
      </c>
      <c r="AI5159" s="7" t="s">
        <v>297</v>
      </c>
    </row>
    <row r="5160" customFormat="false" ht="15" hidden="false" customHeight="true" outlineLevel="0" collapsed="false">
      <c r="A5160" s="8" t="s">
        <v>9147</v>
      </c>
      <c r="B5160" s="7" t="n">
        <v>2</v>
      </c>
      <c r="C5160" s="8" t="s">
        <v>558</v>
      </c>
      <c r="D5160" s="7" t="s">
        <v>559</v>
      </c>
      <c r="E5160" s="7" t="s">
        <v>2391</v>
      </c>
      <c r="F5160" s="7" t="s">
        <v>2392</v>
      </c>
      <c r="G5160" s="7" t="s">
        <v>9148</v>
      </c>
      <c r="H5160" s="7" t="s">
        <v>163</v>
      </c>
      <c r="I5160" s="7" t="s">
        <v>153</v>
      </c>
      <c r="J5160" s="7" t="s">
        <v>202</v>
      </c>
      <c r="K5160" s="7" t="s">
        <v>114</v>
      </c>
      <c r="L5160" s="7" t="s">
        <v>93</v>
      </c>
      <c r="M5160" s="7" t="s">
        <v>157</v>
      </c>
      <c r="N5160" s="7" t="s">
        <v>137</v>
      </c>
      <c r="O5160" s="7" t="s">
        <v>88</v>
      </c>
      <c r="P5160" s="7" t="s">
        <v>241</v>
      </c>
      <c r="Q5160" s="7" t="s">
        <v>241</v>
      </c>
      <c r="R5160" s="7" t="s">
        <v>186</v>
      </c>
      <c r="S5160" s="7" t="s">
        <v>185</v>
      </c>
      <c r="T5160" s="7" t="s">
        <v>109</v>
      </c>
      <c r="U5160" s="7" t="s">
        <v>88</v>
      </c>
      <c r="V5160" s="7" t="s">
        <v>187</v>
      </c>
      <c r="W5160" s="7" t="s">
        <v>234</v>
      </c>
      <c r="X5160" s="7" t="s">
        <v>111</v>
      </c>
      <c r="Y5160" s="7" t="n">
        <v>1</v>
      </c>
      <c r="Z5160" s="7" t="n">
        <v>0</v>
      </c>
      <c r="AA5160" s="7" t="str">
        <f aca="false">IF(Y5160&gt;Z5160,"Win",IF(Y5160&lt;Z5160,"Loss","Draw"))</f>
        <v>Win</v>
      </c>
      <c r="AB5160" s="7" t="s">
        <v>99</v>
      </c>
      <c r="AC5160" s="7" t="s">
        <v>99</v>
      </c>
      <c r="AD5160" s="7" t="s">
        <v>9149</v>
      </c>
      <c r="AE5160" s="7" t="s">
        <v>363</v>
      </c>
      <c r="AF5160" s="7" t="str">
        <f aca="false">IF(AD5160&lt;AE5160,AD5160,AE5160)</f>
        <v>Balloon, Berserker, Bomb Tower, Executioner, Knight, Miner, Tornado, Zap</v>
      </c>
      <c r="AG5160" s="7" t="str">
        <f aca="false">IF(AD5160&lt;AE5160,AE5160,AD5160)</f>
        <v>Berserker, Cannon, Fire Spirit, Fireball, Giant Snowball, Goblin Drill, Knight, Magic Archer</v>
      </c>
      <c r="AH5160" s="7" t="str">
        <f aca="false">IF(AD5160=AF5160,AA5160,IF(AA5160="Win","Loss",IF(AA5160="Loss","Win","Draw")))</f>
        <v>Loss</v>
      </c>
      <c r="AI5160" s="7" t="s">
        <v>297</v>
      </c>
    </row>
    <row r="5161" customFormat="false" ht="15" hidden="false" customHeight="true" outlineLevel="0" collapsed="false">
      <c r="A5161" s="8" t="s">
        <v>9147</v>
      </c>
      <c r="B5161" s="7" t="n">
        <v>3</v>
      </c>
      <c r="C5161" s="8" t="s">
        <v>558</v>
      </c>
      <c r="D5161" s="7" t="s">
        <v>559</v>
      </c>
      <c r="E5161" s="7" t="s">
        <v>2391</v>
      </c>
      <c r="F5161" s="7" t="s">
        <v>2392</v>
      </c>
      <c r="G5161" s="7" t="s">
        <v>9150</v>
      </c>
      <c r="H5161" s="7" t="s">
        <v>163</v>
      </c>
      <c r="I5161" s="7" t="s">
        <v>109</v>
      </c>
      <c r="J5161" s="7" t="s">
        <v>186</v>
      </c>
      <c r="K5161" s="7" t="s">
        <v>185</v>
      </c>
      <c r="L5161" s="7" t="s">
        <v>117</v>
      </c>
      <c r="M5161" s="7" t="s">
        <v>86</v>
      </c>
      <c r="N5161" s="7" t="s">
        <v>187</v>
      </c>
      <c r="O5161" s="7" t="s">
        <v>234</v>
      </c>
      <c r="P5161" s="7" t="s">
        <v>111</v>
      </c>
      <c r="Q5161" s="7" t="s">
        <v>141</v>
      </c>
      <c r="R5161" s="7" t="s">
        <v>140</v>
      </c>
      <c r="S5161" s="7" t="s">
        <v>127</v>
      </c>
      <c r="T5161" s="7" t="s">
        <v>143</v>
      </c>
      <c r="U5161" s="7" t="s">
        <v>142</v>
      </c>
      <c r="V5161" s="7" t="s">
        <v>132</v>
      </c>
      <c r="W5161" s="7" t="s">
        <v>97</v>
      </c>
      <c r="X5161" s="7" t="s">
        <v>114</v>
      </c>
      <c r="Y5161" s="7" t="n">
        <v>0</v>
      </c>
      <c r="Z5161" s="7" t="n">
        <v>1</v>
      </c>
      <c r="AA5161" s="7" t="str">
        <f aca="false">IF(Y5161&gt;Z5161,"Win",IF(Y5161&lt;Z5161,"Loss","Draw"))</f>
        <v>Loss</v>
      </c>
      <c r="AB5161" s="7" t="s">
        <v>99</v>
      </c>
      <c r="AC5161" s="7" t="s">
        <v>99</v>
      </c>
      <c r="AD5161" s="7" t="s">
        <v>3983</v>
      </c>
      <c r="AE5161" s="7" t="s">
        <v>9151</v>
      </c>
      <c r="AF5161" s="7" t="str">
        <f aca="false">IF(AD5161&lt;AE5161,AD5161,AE5161)</f>
        <v>Balloon, Bomb Tower, Executioner, Giant Skeleton, Miner, Skeleton Dragons, Tornado, Zap</v>
      </c>
      <c r="AG5161" s="7" t="str">
        <f aca="false">IF(AD5161&lt;AE5161,AE5161,AD5161)</f>
        <v>Battle Ram, Electro Wizard, Giant Snowball, Heal Spirit, Ice Golem, Lumberjack, Ronin, Three Musketeers</v>
      </c>
      <c r="AH5161" s="7" t="str">
        <f aca="false">IF(AD5161=AF5161,AA5161,IF(AA5161="Win","Loss",IF(AA5161="Loss","Win","Draw")))</f>
        <v>Loss</v>
      </c>
      <c r="AI5161" s="7" t="s">
        <v>297</v>
      </c>
    </row>
    <row r="5162" customFormat="false" ht="15" hidden="false" customHeight="true" outlineLevel="0" collapsed="false">
      <c r="A5162" s="6" t="s">
        <v>9152</v>
      </c>
      <c r="B5162" s="5" t="n">
        <v>1</v>
      </c>
      <c r="C5162" s="6" t="s">
        <v>558</v>
      </c>
      <c r="D5162" s="5" t="s">
        <v>559</v>
      </c>
      <c r="E5162" s="5" t="s">
        <v>3154</v>
      </c>
      <c r="F5162" s="5" t="s">
        <v>3155</v>
      </c>
      <c r="G5162" s="5" t="s">
        <v>9153</v>
      </c>
      <c r="H5162" s="5" t="s">
        <v>163</v>
      </c>
      <c r="I5162" s="5" t="s">
        <v>141</v>
      </c>
      <c r="J5162" s="5" t="s">
        <v>140</v>
      </c>
      <c r="K5162" s="5" t="s">
        <v>127</v>
      </c>
      <c r="L5162" s="5" t="s">
        <v>143</v>
      </c>
      <c r="M5162" s="5" t="s">
        <v>142</v>
      </c>
      <c r="N5162" s="5" t="s">
        <v>132</v>
      </c>
      <c r="O5162" s="5" t="s">
        <v>89</v>
      </c>
      <c r="P5162" s="5" t="s">
        <v>164</v>
      </c>
      <c r="Q5162" s="5" t="s">
        <v>153</v>
      </c>
      <c r="R5162" s="5" t="s">
        <v>128</v>
      </c>
      <c r="S5162" s="5" t="s">
        <v>152</v>
      </c>
      <c r="T5162" s="5" t="s">
        <v>130</v>
      </c>
      <c r="U5162" s="5" t="s">
        <v>387</v>
      </c>
      <c r="V5162" s="5" t="s">
        <v>111</v>
      </c>
      <c r="W5162" s="5" t="s">
        <v>91</v>
      </c>
      <c r="X5162" s="5" t="s">
        <v>187</v>
      </c>
      <c r="Y5162" s="5" t="n">
        <v>1</v>
      </c>
      <c r="Z5162" s="5" t="n">
        <v>0</v>
      </c>
      <c r="AA5162" s="5" t="str">
        <f aca="false">IF(Y5162&gt;Z5162,"Win",IF(Y5162&lt;Z5162,"Loss","Draw"))</f>
        <v>Win</v>
      </c>
      <c r="AB5162" s="5" t="s">
        <v>98</v>
      </c>
      <c r="AC5162" s="5" t="s">
        <v>99</v>
      </c>
      <c r="AD5162" s="5" t="s">
        <v>9154</v>
      </c>
      <c r="AE5162" s="5" t="s">
        <v>9155</v>
      </c>
      <c r="AF5162" s="5" t="str">
        <f aca="false">IF(AD5162&lt;AE5162,AD5162,AE5162)</f>
        <v>Arrows, Baby Dragon, Cannon, Electro Giant, Goblins, Golden Knight, Miner, Tornado</v>
      </c>
      <c r="AG5162" s="5" t="str">
        <f aca="false">IF(AD5162&lt;AE5162,AE5162,AD5162)</f>
        <v>Battle Ram, Earthquake, Electro Wizard, Heal Spirit, Ice Golem, Lumberjack, The Log, Three Musketeers</v>
      </c>
      <c r="AH5162" s="5" t="str">
        <f aca="false">IF(AD5162=AF5162,AA5162,IF(AA5162="Win","Loss",IF(AA5162="Loss","Win","Draw")))</f>
        <v>Loss</v>
      </c>
      <c r="AI5162" s="5" t="s">
        <v>297</v>
      </c>
    </row>
    <row r="5163" customFormat="false" ht="15" hidden="false" customHeight="true" outlineLevel="0" collapsed="false">
      <c r="A5163" s="6" t="s">
        <v>9152</v>
      </c>
      <c r="B5163" s="5" t="n">
        <v>2</v>
      </c>
      <c r="C5163" s="6" t="s">
        <v>558</v>
      </c>
      <c r="D5163" s="5" t="s">
        <v>559</v>
      </c>
      <c r="E5163" s="5" t="s">
        <v>3154</v>
      </c>
      <c r="F5163" s="5" t="s">
        <v>3155</v>
      </c>
      <c r="G5163" s="5" t="s">
        <v>9156</v>
      </c>
      <c r="H5163" s="5" t="s">
        <v>163</v>
      </c>
      <c r="I5163" s="5" t="s">
        <v>84</v>
      </c>
      <c r="J5163" s="5" t="s">
        <v>108</v>
      </c>
      <c r="K5163" s="5" t="s">
        <v>87</v>
      </c>
      <c r="L5163" s="5" t="s">
        <v>126</v>
      </c>
      <c r="M5163" s="5" t="s">
        <v>116</v>
      </c>
      <c r="N5163" s="5" t="s">
        <v>118</v>
      </c>
      <c r="O5163" s="5" t="s">
        <v>95</v>
      </c>
      <c r="P5163" s="5" t="s">
        <v>115</v>
      </c>
      <c r="Q5163" s="5" t="s">
        <v>129</v>
      </c>
      <c r="R5163" s="5" t="s">
        <v>95</v>
      </c>
      <c r="S5163" s="5" t="s">
        <v>172</v>
      </c>
      <c r="T5163" s="5" t="s">
        <v>116</v>
      </c>
      <c r="U5163" s="5" t="s">
        <v>119</v>
      </c>
      <c r="V5163" s="5" t="s">
        <v>88</v>
      </c>
      <c r="W5163" s="5" t="s">
        <v>118</v>
      </c>
      <c r="X5163" s="5" t="s">
        <v>115</v>
      </c>
      <c r="Y5163" s="5" t="n">
        <v>1</v>
      </c>
      <c r="Z5163" s="5" t="n">
        <v>0</v>
      </c>
      <c r="AA5163" s="5" t="str">
        <f aca="false">IF(Y5163&gt;Z5163,"Win",IF(Y5163&lt;Z5163,"Loss","Draw"))</f>
        <v>Win</v>
      </c>
      <c r="AB5163" s="5" t="s">
        <v>98</v>
      </c>
      <c r="AC5163" s="5" t="s">
        <v>99</v>
      </c>
      <c r="AD5163" s="5" t="s">
        <v>703</v>
      </c>
      <c r="AE5163" s="5" t="s">
        <v>9157</v>
      </c>
      <c r="AF5163" s="5" t="str">
        <f aca="false">IF(AD5163&lt;AE5163,AD5163,AE5163)</f>
        <v>Archers, Barbarian Barrel, Dark Prince, Graveyard, Ice Spirit, Poison, Skeletons, Tesla</v>
      </c>
      <c r="AG5163" s="5" t="str">
        <f aca="false">IF(AD5163&lt;AE5163,AE5163,AD5163)</f>
        <v>Barbarian Barrel, Berserker, Goblin Hut, Graveyard, Ice Spirit, Mega Knight, Musketeer, Poison</v>
      </c>
      <c r="AH5163" s="5" t="str">
        <f aca="false">IF(AD5163=AF5163,AA5163,IF(AA5163="Win","Loss",IF(AA5163="Loss","Win","Draw")))</f>
        <v>Win</v>
      </c>
      <c r="AI5163" s="5" t="s">
        <v>297</v>
      </c>
    </row>
    <row r="5164" customFormat="false" ht="15" hidden="false" customHeight="true" outlineLevel="0" collapsed="false">
      <c r="A5164" s="6" t="s">
        <v>9152</v>
      </c>
      <c r="B5164" s="5" t="n">
        <v>3</v>
      </c>
      <c r="C5164" s="6" t="s">
        <v>558</v>
      </c>
      <c r="D5164" s="5" t="s">
        <v>559</v>
      </c>
      <c r="E5164" s="5" t="s">
        <v>3154</v>
      </c>
      <c r="F5164" s="5" t="s">
        <v>3155</v>
      </c>
      <c r="G5164" s="5" t="s">
        <v>9158</v>
      </c>
      <c r="H5164" s="5" t="s">
        <v>163</v>
      </c>
      <c r="I5164" s="5" t="s">
        <v>152</v>
      </c>
      <c r="J5164" s="5" t="s">
        <v>128</v>
      </c>
      <c r="K5164" s="5" t="s">
        <v>107</v>
      </c>
      <c r="L5164" s="5" t="s">
        <v>204</v>
      </c>
      <c r="M5164" s="5" t="s">
        <v>306</v>
      </c>
      <c r="N5164" s="5" t="s">
        <v>307</v>
      </c>
      <c r="O5164" s="5" t="s">
        <v>85</v>
      </c>
      <c r="P5164" s="5" t="s">
        <v>187</v>
      </c>
      <c r="Q5164" s="5" t="s">
        <v>87</v>
      </c>
      <c r="R5164" s="5" t="s">
        <v>202</v>
      </c>
      <c r="S5164" s="5" t="s">
        <v>203</v>
      </c>
      <c r="T5164" s="5" t="s">
        <v>249</v>
      </c>
      <c r="U5164" s="5" t="s">
        <v>97</v>
      </c>
      <c r="V5164" s="5" t="s">
        <v>126</v>
      </c>
      <c r="W5164" s="5" t="s">
        <v>150</v>
      </c>
      <c r="X5164" s="5" t="s">
        <v>89</v>
      </c>
      <c r="Y5164" s="5" t="n">
        <v>0</v>
      </c>
      <c r="Z5164" s="5" t="n">
        <v>1</v>
      </c>
      <c r="AA5164" s="5" t="str">
        <f aca="false">IF(Y5164&gt;Z5164,"Win",IF(Y5164&lt;Z5164,"Loss","Draw"))</f>
        <v>Loss</v>
      </c>
      <c r="AB5164" s="5" t="s">
        <v>98</v>
      </c>
      <c r="AC5164" s="5" t="s">
        <v>99</v>
      </c>
      <c r="AD5164" s="5" t="s">
        <v>9159</v>
      </c>
      <c r="AE5164" s="5" t="s">
        <v>9160</v>
      </c>
      <c r="AF5164" s="5" t="str">
        <f aca="false">IF(AD5164&lt;AE5164,AD5164,AE5164)</f>
        <v>Baby Dragon, Goblin Cage, Golden Knight, Golem, Ice Wizard, Lightning, Royal Delivery, Tornado</v>
      </c>
      <c r="AG5164" s="5" t="str">
        <f aca="false">IF(AD5164&lt;AE5164,AE5164,AD5164)</f>
        <v>Electro Spirit, Goblin Barrel, Magic Archer, Rocket, Ronin, Skeletons, Tesla, The Log</v>
      </c>
      <c r="AH5164" s="5" t="str">
        <f aca="false">IF(AD5164=AF5164,AA5164,IF(AA5164="Win","Loss",IF(AA5164="Loss","Win","Draw")))</f>
        <v>Loss</v>
      </c>
      <c r="AI5164" s="5" t="s">
        <v>297</v>
      </c>
    </row>
    <row r="5165" customFormat="false" ht="15" hidden="false" customHeight="true" outlineLevel="0" collapsed="false">
      <c r="A5165" s="8" t="s">
        <v>9161</v>
      </c>
      <c r="B5165" s="7" t="n">
        <v>1</v>
      </c>
      <c r="C5165" s="8" t="s">
        <v>558</v>
      </c>
      <c r="D5165" s="7" t="s">
        <v>559</v>
      </c>
      <c r="E5165" s="7" t="s">
        <v>3154</v>
      </c>
      <c r="F5165" s="7" t="s">
        <v>3155</v>
      </c>
      <c r="G5165" s="7" t="s">
        <v>2401</v>
      </c>
      <c r="H5165" s="7" t="s">
        <v>163</v>
      </c>
      <c r="I5165" s="7" t="s">
        <v>82</v>
      </c>
      <c r="J5165" s="7" t="s">
        <v>151</v>
      </c>
      <c r="K5165" s="7" t="s">
        <v>152</v>
      </c>
      <c r="L5165" s="7" t="s">
        <v>85</v>
      </c>
      <c r="M5165" s="7" t="s">
        <v>126</v>
      </c>
      <c r="N5165" s="7" t="s">
        <v>150</v>
      </c>
      <c r="O5165" s="7" t="s">
        <v>89</v>
      </c>
      <c r="P5165" s="7" t="s">
        <v>153</v>
      </c>
      <c r="Q5165" s="7" t="s">
        <v>153</v>
      </c>
      <c r="R5165" s="7" t="s">
        <v>241</v>
      </c>
      <c r="S5165" s="7" t="s">
        <v>233</v>
      </c>
      <c r="T5165" s="7" t="s">
        <v>93</v>
      </c>
      <c r="U5165" s="7" t="s">
        <v>137</v>
      </c>
      <c r="V5165" s="7" t="s">
        <v>403</v>
      </c>
      <c r="W5165" s="7" t="s">
        <v>157</v>
      </c>
      <c r="X5165" s="7" t="s">
        <v>89</v>
      </c>
      <c r="Y5165" s="7" t="n">
        <v>1</v>
      </c>
      <c r="Z5165" s="7" t="n">
        <v>0</v>
      </c>
      <c r="AA5165" s="7" t="str">
        <f aca="false">IF(Y5165&gt;Z5165,"Win",IF(Y5165&lt;Z5165,"Loss","Draw"))</f>
        <v>Win</v>
      </c>
      <c r="AB5165" s="7" t="s">
        <v>99</v>
      </c>
      <c r="AC5165" s="7" t="s">
        <v>99</v>
      </c>
      <c r="AD5165" s="7" t="s">
        <v>155</v>
      </c>
      <c r="AE5165" s="7" t="s">
        <v>9162</v>
      </c>
      <c r="AF5165" s="7" t="str">
        <f aca="false">IF(AD5165&lt;AE5165,AD5165,AE5165)</f>
        <v>Baby Dragon, Cannon, Electro Spirit, Lightning, Mighty Miner, Royal Hogs, Skeletons, The Log</v>
      </c>
      <c r="AG5165" s="7" t="str">
        <f aca="false">IF(AD5165&lt;AE5165,AE5165,AD5165)</f>
        <v>Bats, Cannon, Fire Spirit, Fireball, Goblin Drill, Knight, Spear Goblins, The Log</v>
      </c>
      <c r="AH5165" s="7" t="str">
        <f aca="false">IF(AD5165=AF5165,AA5165,IF(AA5165="Win","Loss",IF(AA5165="Loss","Win","Draw")))</f>
        <v>Win</v>
      </c>
      <c r="AI5165" s="7" t="s">
        <v>297</v>
      </c>
    </row>
    <row r="5166" customFormat="false" ht="15" hidden="false" customHeight="true" outlineLevel="0" collapsed="false">
      <c r="A5166" s="8" t="s">
        <v>9161</v>
      </c>
      <c r="B5166" s="7" t="n">
        <v>2</v>
      </c>
      <c r="C5166" s="8" t="s">
        <v>558</v>
      </c>
      <c r="D5166" s="7" t="s">
        <v>559</v>
      </c>
      <c r="E5166" s="7" t="s">
        <v>3154</v>
      </c>
      <c r="F5166" s="7" t="s">
        <v>3155</v>
      </c>
      <c r="G5166" s="7" t="s">
        <v>9163</v>
      </c>
      <c r="H5166" s="7" t="s">
        <v>163</v>
      </c>
      <c r="I5166" s="7" t="s">
        <v>141</v>
      </c>
      <c r="J5166" s="7" t="s">
        <v>140</v>
      </c>
      <c r="K5166" s="7" t="s">
        <v>127</v>
      </c>
      <c r="L5166" s="7" t="s">
        <v>143</v>
      </c>
      <c r="M5166" s="7" t="s">
        <v>142</v>
      </c>
      <c r="N5166" s="7" t="s">
        <v>257</v>
      </c>
      <c r="O5166" s="7" t="s">
        <v>95</v>
      </c>
      <c r="P5166" s="7" t="s">
        <v>93</v>
      </c>
      <c r="Q5166" s="7" t="s">
        <v>127</v>
      </c>
      <c r="R5166" s="7" t="s">
        <v>194</v>
      </c>
      <c r="S5166" s="7" t="s">
        <v>128</v>
      </c>
      <c r="T5166" s="7" t="s">
        <v>130</v>
      </c>
      <c r="U5166" s="7" t="s">
        <v>125</v>
      </c>
      <c r="V5166" s="7" t="s">
        <v>124</v>
      </c>
      <c r="W5166" s="7" t="s">
        <v>131</v>
      </c>
      <c r="X5166" s="7" t="s">
        <v>143</v>
      </c>
      <c r="Y5166" s="7" t="n">
        <v>2</v>
      </c>
      <c r="Z5166" s="7" t="n">
        <v>1</v>
      </c>
      <c r="AA5166" s="7" t="str">
        <f aca="false">IF(Y5166&gt;Z5166,"Win",IF(Y5166&lt;Z5166,"Loss","Draw"))</f>
        <v>Win</v>
      </c>
      <c r="AB5166" s="7" t="s">
        <v>99</v>
      </c>
      <c r="AC5166" s="7" t="s">
        <v>99</v>
      </c>
      <c r="AD5166" s="7" t="s">
        <v>2444</v>
      </c>
      <c r="AE5166" s="7" t="s">
        <v>9164</v>
      </c>
      <c r="AF5166" s="7" t="str">
        <f aca="false">IF(AD5166&lt;AE5166,AD5166,AE5166)</f>
        <v>Archer Queen, Arrows, Bandit, Battle Ram, Cannon Cart, Golden Knight, Heal Spirit, Royal Ghost</v>
      </c>
      <c r="AG5166" s="7" t="str">
        <f aca="false">IF(AD5166&lt;AE5166,AE5166,AD5166)</f>
        <v>Barbarian Barrel, Battle Ram, Fireball, Heal Spirit, Hunter, Ice Golem, Lumberjack, Three Musketeers</v>
      </c>
      <c r="AH5166" s="7" t="str">
        <f aca="false">IF(AD5166=AF5166,AA5166,IF(AA5166="Win","Loss",IF(AA5166="Loss","Win","Draw")))</f>
        <v>Loss</v>
      </c>
      <c r="AI5166" s="7" t="s">
        <v>297</v>
      </c>
    </row>
    <row r="5167" customFormat="false" ht="15" hidden="false" customHeight="true" outlineLevel="0" collapsed="false">
      <c r="A5167" s="8" t="s">
        <v>9161</v>
      </c>
      <c r="B5167" s="7" t="n">
        <v>3</v>
      </c>
      <c r="C5167" s="8" t="s">
        <v>558</v>
      </c>
      <c r="D5167" s="7" t="s">
        <v>559</v>
      </c>
      <c r="E5167" s="7" t="s">
        <v>3154</v>
      </c>
      <c r="F5167" s="7" t="s">
        <v>3155</v>
      </c>
      <c r="G5167" s="7" t="s">
        <v>9165</v>
      </c>
      <c r="H5167" s="7" t="s">
        <v>163</v>
      </c>
      <c r="I5167" s="7" t="s">
        <v>84</v>
      </c>
      <c r="J5167" s="7" t="s">
        <v>108</v>
      </c>
      <c r="K5167" s="7" t="s">
        <v>114</v>
      </c>
      <c r="L5167" s="7" t="s">
        <v>119</v>
      </c>
      <c r="M5167" s="7" t="s">
        <v>118</v>
      </c>
      <c r="N5167" s="7" t="s">
        <v>138</v>
      </c>
      <c r="O5167" s="7" t="s">
        <v>116</v>
      </c>
      <c r="P5167" s="7" t="s">
        <v>115</v>
      </c>
      <c r="Q5167" s="7" t="s">
        <v>87</v>
      </c>
      <c r="R5167" s="7" t="s">
        <v>95</v>
      </c>
      <c r="S5167" s="7" t="s">
        <v>1885</v>
      </c>
      <c r="T5167" s="7" t="s">
        <v>164</v>
      </c>
      <c r="U5167" s="7" t="s">
        <v>97</v>
      </c>
      <c r="V5167" s="7" t="s">
        <v>165</v>
      </c>
      <c r="W5167" s="7" t="s">
        <v>126</v>
      </c>
      <c r="X5167" s="7" t="s">
        <v>150</v>
      </c>
      <c r="Y5167" s="7" t="n">
        <v>1</v>
      </c>
      <c r="Z5167" s="7" t="n">
        <v>0</v>
      </c>
      <c r="AA5167" s="7" t="str">
        <f aca="false">IF(Y5167&gt;Z5167,"Win",IF(Y5167&lt;Z5167,"Loss","Draw"))</f>
        <v>Win</v>
      </c>
      <c r="AB5167" s="7" t="s">
        <v>99</v>
      </c>
      <c r="AC5167" s="7" t="s">
        <v>99</v>
      </c>
      <c r="AD5167" s="7" t="s">
        <v>984</v>
      </c>
      <c r="AE5167" s="7" t="s">
        <v>9166</v>
      </c>
      <c r="AF5167" s="7" t="str">
        <f aca="false">IF(AD5167&lt;AE5167,AD5167,AE5167)</f>
        <v>Archers, Dark Prince, Giant Snowball, Goblin Demolisher, Goblin Hut, Graveyard, Ice Spirit, Poison</v>
      </c>
      <c r="AG5167" s="7" t="str">
        <f aca="false">IF(AD5167&lt;AE5167,AE5167,AD5167)</f>
        <v>Barbarian Barrel, Earthquake, Electro Dragon, Electro Spirit, Hog Rider, Ronin, Skeletons, Tesla</v>
      </c>
      <c r="AH5167" s="7" t="str">
        <f aca="false">IF(AD5167=AF5167,AA5167,IF(AA5167="Win","Loss",IF(AA5167="Loss","Win","Draw")))</f>
        <v>Win</v>
      </c>
      <c r="AI5167" s="7" t="s">
        <v>297</v>
      </c>
    </row>
    <row r="5168" customFormat="false" ht="15" hidden="false" customHeight="true" outlineLevel="0" collapsed="false">
      <c r="A5168" s="8" t="s">
        <v>9167</v>
      </c>
      <c r="B5168" s="7" t="n">
        <v>1</v>
      </c>
      <c r="C5168" s="8" t="s">
        <v>558</v>
      </c>
      <c r="D5168" s="7" t="s">
        <v>559</v>
      </c>
      <c r="E5168" s="7" t="s">
        <v>3154</v>
      </c>
      <c r="F5168" s="7" t="s">
        <v>3155</v>
      </c>
      <c r="G5168" s="7" t="s">
        <v>9168</v>
      </c>
      <c r="H5168" s="7" t="s">
        <v>163</v>
      </c>
      <c r="I5168" s="7" t="s">
        <v>152</v>
      </c>
      <c r="J5168" s="7" t="s">
        <v>128</v>
      </c>
      <c r="K5168" s="7" t="s">
        <v>107</v>
      </c>
      <c r="L5168" s="7" t="s">
        <v>95</v>
      </c>
      <c r="M5168" s="7" t="s">
        <v>387</v>
      </c>
      <c r="N5168" s="7" t="s">
        <v>307</v>
      </c>
      <c r="O5168" s="7" t="s">
        <v>85</v>
      </c>
      <c r="P5168" s="7" t="s">
        <v>187</v>
      </c>
      <c r="Q5168" s="7" t="s">
        <v>92</v>
      </c>
      <c r="R5168" s="7" t="s">
        <v>563</v>
      </c>
      <c r="S5168" s="7" t="s">
        <v>159</v>
      </c>
      <c r="T5168" s="7" t="s">
        <v>93</v>
      </c>
      <c r="U5168" s="7" t="s">
        <v>90</v>
      </c>
      <c r="V5168" s="7" t="s">
        <v>126</v>
      </c>
      <c r="W5168" s="7" t="s">
        <v>118</v>
      </c>
      <c r="X5168" s="7" t="s">
        <v>95</v>
      </c>
      <c r="Y5168" s="7" t="n">
        <v>1</v>
      </c>
      <c r="Z5168" s="7" t="n">
        <v>0</v>
      </c>
      <c r="AA5168" s="7" t="str">
        <f aca="false">IF(Y5168&gt;Z5168,"Win",IF(Y5168&lt;Z5168,"Loss","Draw"))</f>
        <v>Win</v>
      </c>
      <c r="AB5168" s="7" t="s">
        <v>99</v>
      </c>
      <c r="AC5168" s="7" t="s">
        <v>99</v>
      </c>
      <c r="AD5168" s="7" t="s">
        <v>1568</v>
      </c>
      <c r="AE5168" s="7" t="s">
        <v>9169</v>
      </c>
      <c r="AF5168" s="7" t="str">
        <f aca="false">IF(AD5168&lt;AE5168,AD5168,AE5168)</f>
        <v>Baby Dragon, Barbarian Barrel, Electro Giant, Goblin Cage, Golden Knight, Ice Wizard, Lightning, Tornado</v>
      </c>
      <c r="AG5168" s="7" t="str">
        <f aca="false">IF(AD5168&lt;AE5168,AE5168,AD5168)</f>
        <v>Barbarian Barrel, Dart Goblin, Fireball, Ice Spirit, Mortar, Skeleton Barrel, Skeleton King, Skeletons</v>
      </c>
      <c r="AH5168" s="7" t="str">
        <f aca="false">IF(AD5168=AF5168,AA5168,IF(AA5168="Win","Loss",IF(AA5168="Loss","Win","Draw")))</f>
        <v>Win</v>
      </c>
      <c r="AI5168" s="7" t="s">
        <v>297</v>
      </c>
    </row>
    <row r="5169" customFormat="false" ht="15" hidden="false" customHeight="true" outlineLevel="0" collapsed="false">
      <c r="A5169" s="8" t="s">
        <v>9167</v>
      </c>
      <c r="B5169" s="7" t="n">
        <v>2</v>
      </c>
      <c r="C5169" s="8" t="s">
        <v>558</v>
      </c>
      <c r="D5169" s="7" t="s">
        <v>559</v>
      </c>
      <c r="E5169" s="7" t="s">
        <v>3154</v>
      </c>
      <c r="F5169" s="7" t="s">
        <v>3155</v>
      </c>
      <c r="G5169" s="7" t="s">
        <v>9170</v>
      </c>
      <c r="H5169" s="7" t="s">
        <v>163</v>
      </c>
      <c r="I5169" s="7" t="s">
        <v>90</v>
      </c>
      <c r="J5169" s="7" t="s">
        <v>158</v>
      </c>
      <c r="K5169" s="7" t="s">
        <v>92</v>
      </c>
      <c r="L5169" s="7" t="s">
        <v>126</v>
      </c>
      <c r="M5169" s="7" t="s">
        <v>96</v>
      </c>
      <c r="N5169" s="7" t="s">
        <v>94</v>
      </c>
      <c r="O5169" s="7" t="s">
        <v>159</v>
      </c>
      <c r="P5169" s="7" t="s">
        <v>93</v>
      </c>
      <c r="Q5169" s="7" t="s">
        <v>185</v>
      </c>
      <c r="R5169" s="7" t="s">
        <v>128</v>
      </c>
      <c r="S5169" s="7" t="s">
        <v>152</v>
      </c>
      <c r="T5169" s="7" t="s">
        <v>85</v>
      </c>
      <c r="U5169" s="7" t="s">
        <v>188</v>
      </c>
      <c r="V5169" s="7" t="s">
        <v>387</v>
      </c>
      <c r="W5169" s="7" t="s">
        <v>88</v>
      </c>
      <c r="X5169" s="7" t="s">
        <v>187</v>
      </c>
      <c r="Y5169" s="7" t="n">
        <v>1</v>
      </c>
      <c r="Z5169" s="7" t="n">
        <v>0</v>
      </c>
      <c r="AA5169" s="7" t="str">
        <f aca="false">IF(Y5169&gt;Z5169,"Win",IF(Y5169&lt;Z5169,"Loss","Draw"))</f>
        <v>Win</v>
      </c>
      <c r="AB5169" s="7" t="s">
        <v>99</v>
      </c>
      <c r="AC5169" s="7" t="s">
        <v>99</v>
      </c>
      <c r="AD5169" s="7" t="s">
        <v>4018</v>
      </c>
      <c r="AE5169" s="7" t="s">
        <v>9171</v>
      </c>
      <c r="AF5169" s="7" t="str">
        <f aca="false">IF(AD5169&lt;AE5169,AD5169,AE5169)</f>
        <v>Baby Dragon, Berserker, Electro Giant, Executioner, Golden Knight, Lightning, Tombstone, Tornado</v>
      </c>
      <c r="AG5169" s="7" t="str">
        <f aca="false">IF(AD5169&lt;AE5169,AE5169,AD5169)</f>
        <v>Bowler, Dart Goblin, Fireball, Minions, Mortar, Rascals, Skeleton Barrel, Skeletons</v>
      </c>
      <c r="AH5169" s="7" t="str">
        <f aca="false">IF(AD5169=AF5169,AA5169,IF(AA5169="Win","Loss",IF(AA5169="Loss","Win","Draw")))</f>
        <v>Loss</v>
      </c>
      <c r="AI5169" s="7" t="s">
        <v>297</v>
      </c>
    </row>
    <row r="5170" customFormat="false" ht="15" hidden="false" customHeight="true" outlineLevel="0" collapsed="false">
      <c r="A5170" s="8" t="s">
        <v>9167</v>
      </c>
      <c r="B5170" s="7" t="n">
        <v>3</v>
      </c>
      <c r="C5170" s="8" t="s">
        <v>558</v>
      </c>
      <c r="D5170" s="7" t="s">
        <v>559</v>
      </c>
      <c r="E5170" s="7" t="s">
        <v>3154</v>
      </c>
      <c r="F5170" s="7" t="s">
        <v>3155</v>
      </c>
      <c r="G5170" s="7" t="s">
        <v>9172</v>
      </c>
      <c r="H5170" s="7" t="s">
        <v>163</v>
      </c>
      <c r="I5170" s="7" t="s">
        <v>203</v>
      </c>
      <c r="J5170" s="7" t="s">
        <v>202</v>
      </c>
      <c r="K5170" s="7" t="s">
        <v>201</v>
      </c>
      <c r="L5170" s="7" t="s">
        <v>87</v>
      </c>
      <c r="M5170" s="7" t="s">
        <v>118</v>
      </c>
      <c r="N5170" s="7" t="s">
        <v>157</v>
      </c>
      <c r="O5170" s="7" t="s">
        <v>204</v>
      </c>
      <c r="P5170" s="7" t="s">
        <v>88</v>
      </c>
      <c r="Q5170" s="7" t="s">
        <v>248</v>
      </c>
      <c r="R5170" s="7" t="s">
        <v>140</v>
      </c>
      <c r="S5170" s="7" t="s">
        <v>201</v>
      </c>
      <c r="T5170" s="7" t="s">
        <v>116</v>
      </c>
      <c r="U5170" s="7" t="s">
        <v>119</v>
      </c>
      <c r="V5170" s="7" t="s">
        <v>97</v>
      </c>
      <c r="W5170" s="7" t="s">
        <v>138</v>
      </c>
      <c r="X5170" s="7" t="s">
        <v>111</v>
      </c>
      <c r="Y5170" s="7" t="n">
        <v>3</v>
      </c>
      <c r="Z5170" s="7" t="n">
        <v>0</v>
      </c>
      <c r="AA5170" s="7" t="str">
        <f aca="false">IF(Y5170&gt;Z5170,"Win",IF(Y5170&lt;Z5170,"Loss","Draw"))</f>
        <v>Win</v>
      </c>
      <c r="AB5170" s="7" t="s">
        <v>99</v>
      </c>
      <c r="AC5170" s="7" t="s">
        <v>99</v>
      </c>
      <c r="AD5170" s="7" t="s">
        <v>206</v>
      </c>
      <c r="AE5170" s="7" t="s">
        <v>9173</v>
      </c>
      <c r="AF5170" s="7" t="str">
        <f aca="false">IF(AD5170&lt;AE5170,AD5170,AE5170)</f>
        <v>Berserker, Fire Spirit, Goblin Barrel, Ice Spirit, Magic Archer, Royal Delivery, Tesla, Wall Breakers</v>
      </c>
      <c r="AG5170" s="7" t="str">
        <f aca="false">IF(AD5170&lt;AE5170,AE5170,AD5170)</f>
        <v>Goblin Demolisher, Goblin Hut, Ice Golem, Miner, Poison, Princess, Ronin, Wall Breakers</v>
      </c>
      <c r="AH5170" s="7" t="str">
        <f aca="false">IF(AD5170=AF5170,AA5170,IF(AA5170="Win","Loss",IF(AA5170="Loss","Win","Draw")))</f>
        <v>Win</v>
      </c>
      <c r="AI5170" s="7" t="s">
        <v>297</v>
      </c>
    </row>
    <row r="5171" customFormat="false" ht="15" hidden="false" customHeight="true" outlineLevel="0" collapsed="false">
      <c r="A5171" s="6" t="s">
        <v>9174</v>
      </c>
      <c r="B5171" s="5" t="n">
        <v>1</v>
      </c>
      <c r="C5171" s="6" t="s">
        <v>558</v>
      </c>
      <c r="D5171" s="5" t="s">
        <v>559</v>
      </c>
      <c r="E5171" s="5" t="s">
        <v>9175</v>
      </c>
      <c r="F5171" s="5" t="s">
        <v>9176</v>
      </c>
      <c r="G5171" s="5" t="s">
        <v>9177</v>
      </c>
      <c r="H5171" s="5" t="s">
        <v>163</v>
      </c>
      <c r="I5171" s="5" t="s">
        <v>82</v>
      </c>
      <c r="J5171" s="5" t="s">
        <v>108</v>
      </c>
      <c r="K5171" s="5" t="s">
        <v>84</v>
      </c>
      <c r="L5171" s="5" t="s">
        <v>150</v>
      </c>
      <c r="M5171" s="5" t="s">
        <v>95</v>
      </c>
      <c r="N5171" s="5" t="s">
        <v>126</v>
      </c>
      <c r="O5171" s="5" t="s">
        <v>85</v>
      </c>
      <c r="P5171" s="5" t="s">
        <v>87</v>
      </c>
      <c r="Q5171" s="5" t="s">
        <v>152</v>
      </c>
      <c r="R5171" s="5" t="s">
        <v>95</v>
      </c>
      <c r="S5171" s="5" t="s">
        <v>114</v>
      </c>
      <c r="T5171" s="5" t="s">
        <v>85</v>
      </c>
      <c r="U5171" s="5" t="s">
        <v>132</v>
      </c>
      <c r="V5171" s="5" t="s">
        <v>131</v>
      </c>
      <c r="W5171" s="5" t="s">
        <v>223</v>
      </c>
      <c r="X5171" s="5" t="s">
        <v>778</v>
      </c>
      <c r="Y5171" s="5" t="n">
        <v>1</v>
      </c>
      <c r="Z5171" s="5" t="n">
        <v>0</v>
      </c>
      <c r="AA5171" s="5" t="str">
        <f aca="false">IF(Y5171&gt;Z5171,"Win",IF(Y5171&lt;Z5171,"Loss","Draw"))</f>
        <v>Win</v>
      </c>
      <c r="AB5171" s="5" t="s">
        <v>98</v>
      </c>
      <c r="AC5171" s="5" t="s">
        <v>99</v>
      </c>
      <c r="AD5171" s="5" t="s">
        <v>616</v>
      </c>
      <c r="AE5171" s="5" t="s">
        <v>9178</v>
      </c>
      <c r="AF5171" s="5" t="str">
        <f aca="false">IF(AD5171&lt;AE5171,AD5171,AE5171)</f>
        <v>Archers, Barbarian Barrel, Dark Prince, Electro Spirit, Lightning, Royal Hogs, Skeletons, Tesla</v>
      </c>
      <c r="AG5171" s="5" t="str">
        <f aca="false">IF(AD5171&lt;AE5171,AE5171,AD5171)</f>
        <v>Baby Dragon, Bandit, Barbarian Barrel, Electro Wizard, Giant Snowball, Lightning, P.E.K.K.A, Ram Rider</v>
      </c>
      <c r="AH5171" s="5" t="str">
        <f aca="false">IF(AD5171=AF5171,AA5171,IF(AA5171="Win","Loss",IF(AA5171="Loss","Win","Draw")))</f>
        <v>Win</v>
      </c>
      <c r="AI5171" s="5" t="s">
        <v>102</v>
      </c>
    </row>
    <row r="5172" customFormat="false" ht="15" hidden="false" customHeight="true" outlineLevel="0" collapsed="false">
      <c r="A5172" s="6" t="s">
        <v>9179</v>
      </c>
      <c r="B5172" s="5" t="n">
        <v>1</v>
      </c>
      <c r="C5172" s="6" t="s">
        <v>558</v>
      </c>
      <c r="D5172" s="5" t="s">
        <v>559</v>
      </c>
      <c r="E5172" s="5" t="s">
        <v>9180</v>
      </c>
      <c r="F5172" s="5" t="s">
        <v>9181</v>
      </c>
      <c r="G5172" s="5" t="s">
        <v>9182</v>
      </c>
      <c r="H5172" s="5" t="s">
        <v>163</v>
      </c>
      <c r="I5172" s="5" t="s">
        <v>203</v>
      </c>
      <c r="J5172" s="5" t="s">
        <v>202</v>
      </c>
      <c r="K5172" s="5" t="s">
        <v>201</v>
      </c>
      <c r="L5172" s="5" t="s">
        <v>204</v>
      </c>
      <c r="M5172" s="5" t="s">
        <v>118</v>
      </c>
      <c r="N5172" s="5" t="s">
        <v>88</v>
      </c>
      <c r="O5172" s="5" t="s">
        <v>157</v>
      </c>
      <c r="P5172" s="5" t="s">
        <v>234</v>
      </c>
      <c r="Q5172" s="5" t="s">
        <v>127</v>
      </c>
      <c r="R5172" s="5" t="s">
        <v>128</v>
      </c>
      <c r="S5172" s="5" t="s">
        <v>129</v>
      </c>
      <c r="T5172" s="5" t="s">
        <v>131</v>
      </c>
      <c r="U5172" s="5" t="s">
        <v>173</v>
      </c>
      <c r="V5172" s="5" t="s">
        <v>130</v>
      </c>
      <c r="W5172" s="5" t="s">
        <v>133</v>
      </c>
      <c r="X5172" s="5" t="s">
        <v>86</v>
      </c>
      <c r="Y5172" s="5" t="n">
        <v>1</v>
      </c>
      <c r="Z5172" s="5" t="n">
        <v>0</v>
      </c>
      <c r="AA5172" s="5" t="str">
        <f aca="false">IF(Y5172&gt;Z5172,"Win",IF(Y5172&lt;Z5172,"Loss","Draw"))</f>
        <v>Win</v>
      </c>
      <c r="AB5172" s="5" t="s">
        <v>98</v>
      </c>
      <c r="AC5172" s="5" t="s">
        <v>99</v>
      </c>
      <c r="AD5172" s="5" t="s">
        <v>668</v>
      </c>
      <c r="AE5172" s="5" t="s">
        <v>796</v>
      </c>
      <c r="AF5172" s="5" t="str">
        <f aca="false">IF(AD5172&lt;AE5172,AD5172,AE5172)</f>
        <v>Arrows, Bandit, Battle Ram, Golden Knight, Mega Knight, Mother Witch, Skeleton Dragons, Zappies</v>
      </c>
      <c r="AG5172" s="5" t="str">
        <f aca="false">IF(AD5172&lt;AE5172,AE5172,AD5172)</f>
        <v>Berserker, Bomb Tower, Fire Spirit, Goblin Barrel, Ice Spirit, Magic Archer, Royal Delivery, Wall Breakers</v>
      </c>
      <c r="AH5172" s="5" t="str">
        <f aca="false">IF(AD5172=AF5172,AA5172,IF(AA5172="Win","Loss",IF(AA5172="Loss","Win","Draw")))</f>
        <v>Loss</v>
      </c>
      <c r="AI5172" s="5" t="s">
        <v>102</v>
      </c>
    </row>
    <row r="5173" customFormat="false" ht="15" hidden="false" customHeight="true" outlineLevel="0" collapsed="false">
      <c r="A5173" s="6" t="s">
        <v>9179</v>
      </c>
      <c r="B5173" s="5" t="n">
        <v>2</v>
      </c>
      <c r="C5173" s="6" t="s">
        <v>558</v>
      </c>
      <c r="D5173" s="5" t="s">
        <v>559</v>
      </c>
      <c r="E5173" s="5" t="s">
        <v>9180</v>
      </c>
      <c r="F5173" s="5" t="s">
        <v>9181</v>
      </c>
      <c r="G5173" s="5" t="s">
        <v>9183</v>
      </c>
      <c r="H5173" s="5" t="s">
        <v>163</v>
      </c>
      <c r="I5173" s="5" t="s">
        <v>407</v>
      </c>
      <c r="J5173" s="5" t="s">
        <v>83</v>
      </c>
      <c r="K5173" s="5" t="s">
        <v>87</v>
      </c>
      <c r="L5173" s="5" t="s">
        <v>150</v>
      </c>
      <c r="M5173" s="5" t="s">
        <v>95</v>
      </c>
      <c r="N5173" s="5" t="s">
        <v>126</v>
      </c>
      <c r="O5173" s="5" t="s">
        <v>85</v>
      </c>
      <c r="P5173" s="5" t="s">
        <v>165</v>
      </c>
      <c r="Q5173" s="5" t="s">
        <v>137</v>
      </c>
      <c r="R5173" s="5" t="s">
        <v>241</v>
      </c>
      <c r="S5173" s="5" t="s">
        <v>114</v>
      </c>
      <c r="T5173" s="5" t="s">
        <v>116</v>
      </c>
      <c r="U5173" s="5" t="s">
        <v>234</v>
      </c>
      <c r="V5173" s="5" t="s">
        <v>138</v>
      </c>
      <c r="W5173" s="5" t="s">
        <v>157</v>
      </c>
      <c r="X5173" s="5" t="s">
        <v>126</v>
      </c>
      <c r="Y5173" s="5" t="n">
        <v>1</v>
      </c>
      <c r="Z5173" s="5" t="n">
        <v>0</v>
      </c>
      <c r="AA5173" s="5" t="str">
        <f aca="false">IF(Y5173&gt;Z5173,"Win",IF(Y5173&lt;Z5173,"Loss","Draw"))</f>
        <v>Win</v>
      </c>
      <c r="AB5173" s="5" t="s">
        <v>98</v>
      </c>
      <c r="AC5173" s="5" t="s">
        <v>99</v>
      </c>
      <c r="AD5173" s="5" t="s">
        <v>9184</v>
      </c>
      <c r="AE5173" s="5" t="s">
        <v>9185</v>
      </c>
      <c r="AF5173" s="5" t="str">
        <f aca="false">IF(AD5173&lt;AE5173,AD5173,AE5173)</f>
        <v>Barbarian Barrel, Electro Spirit, Firecracker, Hog Rider, Lightning, Monk, Skeletons, Tesla</v>
      </c>
      <c r="AG5173" s="5" t="str">
        <f aca="false">IF(AD5173&lt;AE5173,AE5173,AD5173)</f>
        <v>Bomb Tower, Fire Spirit, Giant Snowball, Goblin Demolisher, Goblin Drill, Knight, Poison, Skeletons</v>
      </c>
      <c r="AH5173" s="5" t="str">
        <f aca="false">IF(AD5173=AF5173,AA5173,IF(AA5173="Win","Loss",IF(AA5173="Loss","Win","Draw")))</f>
        <v>Win</v>
      </c>
      <c r="AI5173" s="5" t="s">
        <v>102</v>
      </c>
    </row>
    <row r="5174" customFormat="false" ht="15" hidden="false" customHeight="true" outlineLevel="0" collapsed="false">
      <c r="A5174" s="6" t="s">
        <v>9186</v>
      </c>
      <c r="B5174" s="5" t="n">
        <v>1</v>
      </c>
      <c r="C5174" s="6" t="s">
        <v>558</v>
      </c>
      <c r="D5174" s="5" t="s">
        <v>559</v>
      </c>
      <c r="E5174" s="6" t="s">
        <v>1747</v>
      </c>
      <c r="F5174" s="5" t="s">
        <v>1748</v>
      </c>
      <c r="G5174" s="5" t="s">
        <v>7098</v>
      </c>
      <c r="H5174" s="5" t="s">
        <v>163</v>
      </c>
      <c r="I5174" s="5" t="s">
        <v>407</v>
      </c>
      <c r="J5174" s="5" t="s">
        <v>83</v>
      </c>
      <c r="K5174" s="5" t="s">
        <v>87</v>
      </c>
      <c r="L5174" s="5" t="s">
        <v>150</v>
      </c>
      <c r="M5174" s="5" t="s">
        <v>89</v>
      </c>
      <c r="N5174" s="5" t="s">
        <v>126</v>
      </c>
      <c r="O5174" s="5" t="s">
        <v>164</v>
      </c>
      <c r="P5174" s="5" t="s">
        <v>165</v>
      </c>
      <c r="Q5174" s="5" t="s">
        <v>114</v>
      </c>
      <c r="R5174" s="5" t="s">
        <v>108</v>
      </c>
      <c r="S5174" s="5" t="s">
        <v>84</v>
      </c>
      <c r="T5174" s="5" t="s">
        <v>138</v>
      </c>
      <c r="U5174" s="5" t="s">
        <v>119</v>
      </c>
      <c r="V5174" s="5" t="s">
        <v>116</v>
      </c>
      <c r="W5174" s="5" t="s">
        <v>115</v>
      </c>
      <c r="X5174" s="5" t="s">
        <v>88</v>
      </c>
      <c r="Y5174" s="5" t="n">
        <v>1</v>
      </c>
      <c r="Z5174" s="5" t="n">
        <v>0</v>
      </c>
      <c r="AA5174" s="5" t="str">
        <f aca="false">IF(Y5174&gt;Z5174,"Win",IF(Y5174&lt;Z5174,"Loss","Draw"))</f>
        <v>Win</v>
      </c>
      <c r="AB5174" s="5" t="s">
        <v>98</v>
      </c>
      <c r="AC5174" s="5" t="s">
        <v>99</v>
      </c>
      <c r="AD5174" s="5" t="s">
        <v>1461</v>
      </c>
      <c r="AE5174" s="5" t="s">
        <v>231</v>
      </c>
      <c r="AF5174" s="5" t="str">
        <f aca="false">IF(AD5174&lt;AE5174,AD5174,AE5174)</f>
        <v>Archers, Berserker, Dark Prince, Giant Snowball, Goblin Demolisher, Goblin Hut, Graveyard, Poison</v>
      </c>
      <c r="AG5174" s="5" t="str">
        <f aca="false">IF(AD5174&lt;AE5174,AE5174,AD5174)</f>
        <v>Earthquake, Electro Spirit, Firecracker, Hog Rider, Monk, Skeletons, Tesla, The Log</v>
      </c>
      <c r="AH5174" s="5" t="str">
        <f aca="false">IF(AD5174=AF5174,AA5174,IF(AA5174="Win","Loss",IF(AA5174="Loss","Win","Draw")))</f>
        <v>Loss</v>
      </c>
      <c r="AI5174" s="5" t="s">
        <v>102</v>
      </c>
    </row>
    <row r="5175" customFormat="false" ht="15" hidden="false" customHeight="true" outlineLevel="0" collapsed="false">
      <c r="A5175" s="6" t="s">
        <v>9186</v>
      </c>
      <c r="B5175" s="5" t="n">
        <v>2</v>
      </c>
      <c r="C5175" s="6" t="s">
        <v>558</v>
      </c>
      <c r="D5175" s="5" t="s">
        <v>559</v>
      </c>
      <c r="E5175" s="6" t="s">
        <v>1747</v>
      </c>
      <c r="F5175" s="5" t="s">
        <v>1748</v>
      </c>
      <c r="G5175" s="5" t="s">
        <v>9187</v>
      </c>
      <c r="H5175" s="5" t="s">
        <v>163</v>
      </c>
      <c r="I5175" s="5" t="s">
        <v>84</v>
      </c>
      <c r="J5175" s="5" t="s">
        <v>108</v>
      </c>
      <c r="K5175" s="5" t="s">
        <v>153</v>
      </c>
      <c r="L5175" s="5" t="s">
        <v>116</v>
      </c>
      <c r="M5175" s="5" t="s">
        <v>118</v>
      </c>
      <c r="N5175" s="5" t="s">
        <v>115</v>
      </c>
      <c r="O5175" s="5" t="s">
        <v>95</v>
      </c>
      <c r="P5175" s="5" t="s">
        <v>88</v>
      </c>
      <c r="Q5175" s="5" t="s">
        <v>152</v>
      </c>
      <c r="R5175" s="5" t="s">
        <v>128</v>
      </c>
      <c r="S5175" s="5" t="s">
        <v>107</v>
      </c>
      <c r="T5175" s="5" t="s">
        <v>187</v>
      </c>
      <c r="U5175" s="5" t="s">
        <v>307</v>
      </c>
      <c r="V5175" s="5" t="s">
        <v>306</v>
      </c>
      <c r="W5175" s="5" t="s">
        <v>85</v>
      </c>
      <c r="X5175" s="5" t="s">
        <v>95</v>
      </c>
      <c r="Y5175" s="5" t="n">
        <v>0</v>
      </c>
      <c r="Z5175" s="5" t="n">
        <v>1</v>
      </c>
      <c r="AA5175" s="5" t="str">
        <f aca="false">IF(Y5175&gt;Z5175,"Win",IF(Y5175&lt;Z5175,"Loss","Draw"))</f>
        <v>Loss</v>
      </c>
      <c r="AB5175" s="5" t="s">
        <v>98</v>
      </c>
      <c r="AC5175" s="5" t="s">
        <v>99</v>
      </c>
      <c r="AD5175" s="5" t="s">
        <v>9188</v>
      </c>
      <c r="AE5175" s="5" t="s">
        <v>603</v>
      </c>
      <c r="AF5175" s="5" t="str">
        <f aca="false">IF(AD5175&lt;AE5175,AD5175,AE5175)</f>
        <v>Archers, Barbarian Barrel, Berserker, Cannon, Dark Prince, Graveyard, Ice Spirit, Poison</v>
      </c>
      <c r="AG5175" s="5" t="str">
        <f aca="false">IF(AD5175&lt;AE5175,AE5175,AD5175)</f>
        <v>Baby Dragon, Barbarian Barrel, Goblin Cage, Golden Knight, Golem, Ice Wizard, Lightning, Tornado</v>
      </c>
      <c r="AH5175" s="5" t="str">
        <f aca="false">IF(AD5175=AF5175,AA5175,IF(AA5175="Win","Loss",IF(AA5175="Loss","Win","Draw")))</f>
        <v>Loss</v>
      </c>
      <c r="AI5175" s="5" t="s">
        <v>102</v>
      </c>
    </row>
    <row r="5176" customFormat="false" ht="15" hidden="false" customHeight="true" outlineLevel="0" collapsed="false">
      <c r="A5176" s="6" t="s">
        <v>9186</v>
      </c>
      <c r="B5176" s="5" t="n">
        <v>3</v>
      </c>
      <c r="C5176" s="6" t="s">
        <v>558</v>
      </c>
      <c r="D5176" s="5" t="s">
        <v>559</v>
      </c>
      <c r="E5176" s="6" t="s">
        <v>1747</v>
      </c>
      <c r="F5176" s="5" t="s">
        <v>1748</v>
      </c>
      <c r="G5176" s="5" t="s">
        <v>9189</v>
      </c>
      <c r="H5176" s="5" t="s">
        <v>163</v>
      </c>
      <c r="I5176" s="5" t="s">
        <v>114</v>
      </c>
      <c r="J5176" s="5" t="s">
        <v>128</v>
      </c>
      <c r="K5176" s="5" t="s">
        <v>124</v>
      </c>
      <c r="L5176" s="5" t="s">
        <v>137</v>
      </c>
      <c r="M5176" s="5" t="s">
        <v>133</v>
      </c>
      <c r="N5176" s="5" t="s">
        <v>187</v>
      </c>
      <c r="O5176" s="5" t="s">
        <v>173</v>
      </c>
      <c r="P5176" s="5" t="s">
        <v>117</v>
      </c>
      <c r="Q5176" s="5" t="s">
        <v>92</v>
      </c>
      <c r="R5176" s="5" t="s">
        <v>91</v>
      </c>
      <c r="S5176" s="5" t="s">
        <v>124</v>
      </c>
      <c r="T5176" s="5" t="s">
        <v>294</v>
      </c>
      <c r="U5176" s="5" t="s">
        <v>159</v>
      </c>
      <c r="V5176" s="5" t="s">
        <v>234</v>
      </c>
      <c r="W5176" s="5" t="s">
        <v>94</v>
      </c>
      <c r="X5176" s="5" t="s">
        <v>658</v>
      </c>
      <c r="Y5176" s="5" t="n">
        <v>1</v>
      </c>
      <c r="Z5176" s="5" t="n">
        <v>0</v>
      </c>
      <c r="AA5176" s="5" t="str">
        <f aca="false">IF(Y5176&gt;Z5176,"Win",IF(Y5176&lt;Z5176,"Loss","Draw"))</f>
        <v>Win</v>
      </c>
      <c r="AB5176" s="5" t="s">
        <v>98</v>
      </c>
      <c r="AC5176" s="5" t="s">
        <v>99</v>
      </c>
      <c r="AD5176" s="5" t="s">
        <v>9190</v>
      </c>
      <c r="AE5176" s="5" t="s">
        <v>4540</v>
      </c>
      <c r="AF5176" s="5" t="str">
        <f aca="false">IF(AD5176&lt;AE5176,AD5176,AE5176)</f>
        <v>Bomb Tower, Dart Goblin, Goblins, Rascals, Royal Ghost, Skeleton Barrel, Suspicious Bush, Vines</v>
      </c>
      <c r="AG5176" s="5" t="str">
        <f aca="false">IF(AD5176&lt;AE5176,AE5176,AD5176)</f>
        <v>Giant Skeleton, Giant Snowball, Goblin Drill, Golden Knight, Mother Witch, Royal Ghost, Tornado, Zappies</v>
      </c>
      <c r="AH5176" s="5" t="str">
        <f aca="false">IF(AD5176=AF5176,AA5176,IF(AA5176="Win","Loss",IF(AA5176="Loss","Win","Draw")))</f>
        <v>Loss</v>
      </c>
      <c r="AI5176" s="5" t="s">
        <v>102</v>
      </c>
    </row>
    <row r="5177" customFormat="false" ht="15" hidden="false" customHeight="true" outlineLevel="0" collapsed="false">
      <c r="A5177" s="6" t="s">
        <v>9191</v>
      </c>
      <c r="B5177" s="5" t="n">
        <v>1</v>
      </c>
      <c r="C5177" s="6" t="s">
        <v>558</v>
      </c>
      <c r="D5177" s="5" t="s">
        <v>559</v>
      </c>
      <c r="E5177" s="5" t="s">
        <v>9192</v>
      </c>
      <c r="F5177" s="5" t="s">
        <v>9193</v>
      </c>
      <c r="G5177" s="5" t="s">
        <v>9194</v>
      </c>
      <c r="H5177" s="5" t="s">
        <v>81</v>
      </c>
      <c r="I5177" s="5" t="s">
        <v>284</v>
      </c>
      <c r="J5177" s="5" t="s">
        <v>108</v>
      </c>
      <c r="K5177" s="5" t="s">
        <v>107</v>
      </c>
      <c r="L5177" s="5" t="s">
        <v>307</v>
      </c>
      <c r="M5177" s="5" t="s">
        <v>95</v>
      </c>
      <c r="N5177" s="5" t="s">
        <v>187</v>
      </c>
      <c r="O5177" s="5" t="s">
        <v>85</v>
      </c>
      <c r="P5177" s="5" t="s">
        <v>387</v>
      </c>
      <c r="Q5177" s="5" t="s">
        <v>84</v>
      </c>
      <c r="R5177" s="5" t="s">
        <v>158</v>
      </c>
      <c r="S5177" s="5" t="s">
        <v>114</v>
      </c>
      <c r="T5177" s="5" t="s">
        <v>115</v>
      </c>
      <c r="U5177" s="5" t="s">
        <v>447</v>
      </c>
      <c r="V5177" s="5" t="s">
        <v>97</v>
      </c>
      <c r="W5177" s="5" t="s">
        <v>96</v>
      </c>
      <c r="X5177" s="5" t="s">
        <v>130</v>
      </c>
      <c r="Y5177" s="5" t="n">
        <v>1</v>
      </c>
      <c r="Z5177" s="5" t="n">
        <v>0</v>
      </c>
      <c r="AA5177" s="5" t="str">
        <f aca="false">IF(Y5177&gt;Z5177,"Win",IF(Y5177&lt;Z5177,"Loss","Draw"))</f>
        <v>Win</v>
      </c>
      <c r="AB5177" s="5" t="s">
        <v>98</v>
      </c>
      <c r="AC5177" s="5" t="s">
        <v>99</v>
      </c>
      <c r="AD5177" s="5" t="s">
        <v>2557</v>
      </c>
      <c r="AE5177" s="5" t="s">
        <v>1014</v>
      </c>
      <c r="AF5177" s="5" t="str">
        <f aca="false">IF(AD5177&lt;AE5177,AD5177,AE5177)</f>
        <v>Archers, Arrows, Bowler, Giant, Giant Snowball, Graveyard, Minions, Ronin</v>
      </c>
      <c r="AG5177" s="5" t="str">
        <f aca="false">IF(AD5177&lt;AE5177,AE5177,AD5177)</f>
        <v>Barbarian Barrel, Dark Prince, Electro Giant, Goblin Cage, Ice Wizard, Inferno Dragon, Lightning, Tornado</v>
      </c>
      <c r="AH5177" s="5" t="str">
        <f aca="false">IF(AD5177=AF5177,AA5177,IF(AA5177="Win","Loss",IF(AA5177="Loss","Win","Draw")))</f>
        <v>Loss</v>
      </c>
      <c r="AI5177" s="5" t="s">
        <v>102</v>
      </c>
    </row>
    <row r="5178" customFormat="false" ht="15" hidden="false" customHeight="true" outlineLevel="0" collapsed="false">
      <c r="A5178" s="6" t="s">
        <v>9191</v>
      </c>
      <c r="B5178" s="5" t="n">
        <v>2</v>
      </c>
      <c r="C5178" s="6" t="s">
        <v>558</v>
      </c>
      <c r="D5178" s="5" t="s">
        <v>559</v>
      </c>
      <c r="E5178" s="5" t="s">
        <v>9192</v>
      </c>
      <c r="F5178" s="5" t="s">
        <v>9193</v>
      </c>
      <c r="G5178" s="5" t="s">
        <v>9195</v>
      </c>
      <c r="H5178" s="5" t="s">
        <v>81</v>
      </c>
      <c r="I5178" s="5" t="s">
        <v>114</v>
      </c>
      <c r="J5178" s="5" t="s">
        <v>128</v>
      </c>
      <c r="K5178" s="5" t="s">
        <v>137</v>
      </c>
      <c r="L5178" s="5" t="s">
        <v>157</v>
      </c>
      <c r="M5178" s="5" t="s">
        <v>116</v>
      </c>
      <c r="N5178" s="5" t="s">
        <v>209</v>
      </c>
      <c r="O5178" s="5" t="s">
        <v>242</v>
      </c>
      <c r="P5178" s="5" t="s">
        <v>126</v>
      </c>
      <c r="Q5178" s="5" t="s">
        <v>129</v>
      </c>
      <c r="R5178" s="5" t="s">
        <v>128</v>
      </c>
      <c r="S5178" s="5" t="s">
        <v>124</v>
      </c>
      <c r="T5178" s="5" t="s">
        <v>164</v>
      </c>
      <c r="U5178" s="5" t="s">
        <v>165</v>
      </c>
      <c r="V5178" s="5" t="s">
        <v>112</v>
      </c>
      <c r="W5178" s="5" t="s">
        <v>133</v>
      </c>
      <c r="X5178" s="5" t="s">
        <v>150</v>
      </c>
      <c r="Y5178" s="5" t="n">
        <v>0</v>
      </c>
      <c r="Z5178" s="5" t="n">
        <v>1</v>
      </c>
      <c r="AA5178" s="5" t="str">
        <f aca="false">IF(Y5178&gt;Z5178,"Win",IF(Y5178&lt;Z5178,"Loss","Draw"))</f>
        <v>Loss</v>
      </c>
      <c r="AB5178" s="5" t="s">
        <v>98</v>
      </c>
      <c r="AC5178" s="5" t="s">
        <v>99</v>
      </c>
      <c r="AD5178" s="5" t="s">
        <v>756</v>
      </c>
      <c r="AE5178" s="5" t="s">
        <v>9196</v>
      </c>
      <c r="AF5178" s="5" t="str">
        <f aca="false">IF(AD5178&lt;AE5178,AD5178,AE5178)</f>
        <v>Bomber, Fire Spirit, Giant Snowball, Goblin Drill, Golden Knight, Inferno Tower, Poison, Skeletons</v>
      </c>
      <c r="AG5178" s="5" t="str">
        <f aca="false">IF(AD5178&lt;AE5178,AE5178,AD5178)</f>
        <v>Earthquake, Electro Spirit, Golden Knight, Hog Rider, Mega Knight, Mother Witch, Royal Ghost, Spirit Empress</v>
      </c>
      <c r="AH5178" s="5" t="str">
        <f aca="false">IF(AD5178=AF5178,AA5178,IF(AA5178="Win","Loss",IF(AA5178="Loss","Win","Draw")))</f>
        <v>Loss</v>
      </c>
      <c r="AI5178" s="5" t="s">
        <v>102</v>
      </c>
    </row>
    <row r="5179" customFormat="false" ht="15" hidden="false" customHeight="true" outlineLevel="0" collapsed="false">
      <c r="A5179" s="6" t="s">
        <v>9191</v>
      </c>
      <c r="B5179" s="5" t="n">
        <v>3</v>
      </c>
      <c r="C5179" s="6" t="s">
        <v>558</v>
      </c>
      <c r="D5179" s="5" t="s">
        <v>559</v>
      </c>
      <c r="E5179" s="5" t="s">
        <v>9192</v>
      </c>
      <c r="F5179" s="5" t="s">
        <v>9193</v>
      </c>
      <c r="G5179" s="5" t="s">
        <v>9197</v>
      </c>
      <c r="H5179" s="5" t="s">
        <v>81</v>
      </c>
      <c r="I5179" s="5" t="s">
        <v>82</v>
      </c>
      <c r="J5179" s="5" t="s">
        <v>83</v>
      </c>
      <c r="K5179" s="5" t="s">
        <v>84</v>
      </c>
      <c r="L5179" s="5" t="s">
        <v>88</v>
      </c>
      <c r="M5179" s="5" t="s">
        <v>89</v>
      </c>
      <c r="N5179" s="5" t="s">
        <v>87</v>
      </c>
      <c r="O5179" s="5" t="s">
        <v>150</v>
      </c>
      <c r="P5179" s="5" t="s">
        <v>93</v>
      </c>
      <c r="Q5179" s="5" t="s">
        <v>137</v>
      </c>
      <c r="R5179" s="5" t="s">
        <v>241</v>
      </c>
      <c r="S5179" s="5" t="s">
        <v>202</v>
      </c>
      <c r="T5179" s="5" t="s">
        <v>91</v>
      </c>
      <c r="U5179" s="5" t="s">
        <v>118</v>
      </c>
      <c r="V5179" s="5" t="s">
        <v>234</v>
      </c>
      <c r="W5179" s="5" t="s">
        <v>116</v>
      </c>
      <c r="X5179" s="5" t="s">
        <v>89</v>
      </c>
      <c r="Y5179" s="5" t="n">
        <v>1</v>
      </c>
      <c r="Z5179" s="5" t="n">
        <v>0</v>
      </c>
      <c r="AA5179" s="5" t="str">
        <f aca="false">IF(Y5179&gt;Z5179,"Win",IF(Y5179&lt;Z5179,"Loss","Draw"))</f>
        <v>Win</v>
      </c>
      <c r="AB5179" s="5" t="s">
        <v>98</v>
      </c>
      <c r="AC5179" s="5" t="s">
        <v>99</v>
      </c>
      <c r="AD5179" s="5" t="s">
        <v>1409</v>
      </c>
      <c r="AE5179" s="5" t="s">
        <v>9198</v>
      </c>
      <c r="AF5179" s="5" t="str">
        <f aca="false">IF(AD5179&lt;AE5179,AD5179,AE5179)</f>
        <v>Archers, Berserker, Electro Spirit, Fireball, Monk, Royal Hogs, Tesla, The Log</v>
      </c>
      <c r="AG5179" s="5" t="str">
        <f aca="false">IF(AD5179&lt;AE5179,AE5179,AD5179)</f>
        <v>Bomb Tower, Goblin Drill, Goblins, Ice Spirit, Knight, Magic Archer, Poison, The Log</v>
      </c>
      <c r="AH5179" s="5" t="str">
        <f aca="false">IF(AD5179=AF5179,AA5179,IF(AA5179="Win","Loss",IF(AA5179="Loss","Win","Draw")))</f>
        <v>Win</v>
      </c>
      <c r="AI5179" s="5" t="s">
        <v>102</v>
      </c>
    </row>
    <row r="5180" customFormat="false" ht="15" hidden="false" customHeight="true" outlineLevel="0" collapsed="false">
      <c r="A5180" s="6" t="s">
        <v>9199</v>
      </c>
      <c r="B5180" s="5" t="n">
        <v>1</v>
      </c>
      <c r="C5180" s="6" t="s">
        <v>558</v>
      </c>
      <c r="D5180" s="5" t="s">
        <v>559</v>
      </c>
      <c r="E5180" s="5" t="s">
        <v>6476</v>
      </c>
      <c r="F5180" s="5" t="s">
        <v>6477</v>
      </c>
      <c r="G5180" s="5" t="s">
        <v>9200</v>
      </c>
      <c r="H5180" s="5" t="s">
        <v>163</v>
      </c>
      <c r="I5180" s="5" t="s">
        <v>82</v>
      </c>
      <c r="J5180" s="5" t="s">
        <v>202</v>
      </c>
      <c r="K5180" s="5" t="s">
        <v>87</v>
      </c>
      <c r="L5180" s="5" t="s">
        <v>126</v>
      </c>
      <c r="M5180" s="5" t="s">
        <v>89</v>
      </c>
      <c r="N5180" s="5" t="s">
        <v>150</v>
      </c>
      <c r="O5180" s="5" t="s">
        <v>93</v>
      </c>
      <c r="P5180" s="5" t="s">
        <v>241</v>
      </c>
      <c r="Q5180" s="5" t="s">
        <v>87</v>
      </c>
      <c r="R5180" s="5" t="s">
        <v>108</v>
      </c>
      <c r="S5180" s="5" t="s">
        <v>82</v>
      </c>
      <c r="T5180" s="5" t="s">
        <v>85</v>
      </c>
      <c r="U5180" s="5" t="s">
        <v>150</v>
      </c>
      <c r="V5180" s="5" t="s">
        <v>126</v>
      </c>
      <c r="W5180" s="5" t="s">
        <v>95</v>
      </c>
      <c r="X5180" s="5" t="s">
        <v>86</v>
      </c>
      <c r="Y5180" s="5" t="n">
        <v>1</v>
      </c>
      <c r="Z5180" s="5" t="n">
        <v>0</v>
      </c>
      <c r="AA5180" s="5" t="str">
        <f aca="false">IF(Y5180&gt;Z5180,"Win",IF(Y5180&lt;Z5180,"Loss","Draw"))</f>
        <v>Win</v>
      </c>
      <c r="AB5180" s="5" t="s">
        <v>98</v>
      </c>
      <c r="AC5180" s="5" t="s">
        <v>99</v>
      </c>
      <c r="AD5180" s="5" t="s">
        <v>9201</v>
      </c>
      <c r="AE5180" s="5" t="s">
        <v>4788</v>
      </c>
      <c r="AF5180" s="5" t="str">
        <f aca="false">IF(AD5180&lt;AE5180,AD5180,AE5180)</f>
        <v>Barbarian Barrel, Dark Prince, Electro Spirit, Lightning, Royal Hogs, Skeleton Dragons, Skeletons, Tesla</v>
      </c>
      <c r="AG5180" s="5" t="str">
        <f aca="false">IF(AD5180&lt;AE5180,AE5180,AD5180)</f>
        <v>Electro Spirit, Fireball, Knight, Magic Archer, Royal Hogs, Skeletons, Tesla, The Log</v>
      </c>
      <c r="AH5180" s="5" t="str">
        <f aca="false">IF(AD5180=AF5180,AA5180,IF(AA5180="Win","Loss",IF(AA5180="Loss","Win","Draw")))</f>
        <v>Loss</v>
      </c>
      <c r="AI5180" s="5" t="s">
        <v>102</v>
      </c>
    </row>
    <row r="5181" customFormat="false" ht="15" hidden="false" customHeight="true" outlineLevel="0" collapsed="false">
      <c r="A5181" s="6" t="s">
        <v>9199</v>
      </c>
      <c r="B5181" s="5" t="n">
        <v>2</v>
      </c>
      <c r="C5181" s="6" t="s">
        <v>558</v>
      </c>
      <c r="D5181" s="5" t="s">
        <v>559</v>
      </c>
      <c r="E5181" s="5" t="s">
        <v>6476</v>
      </c>
      <c r="F5181" s="5" t="s">
        <v>6477</v>
      </c>
      <c r="G5181" s="5" t="s">
        <v>9202</v>
      </c>
      <c r="H5181" s="5" t="s">
        <v>163</v>
      </c>
      <c r="I5181" s="5" t="s">
        <v>185</v>
      </c>
      <c r="J5181" s="5" t="s">
        <v>186</v>
      </c>
      <c r="K5181" s="5" t="s">
        <v>109</v>
      </c>
      <c r="L5181" s="5" t="s">
        <v>187</v>
      </c>
      <c r="M5181" s="5" t="s">
        <v>153</v>
      </c>
      <c r="N5181" s="5" t="s">
        <v>111</v>
      </c>
      <c r="O5181" s="5" t="s">
        <v>117</v>
      </c>
      <c r="P5181" s="5" t="s">
        <v>88</v>
      </c>
      <c r="Q5181" s="5" t="s">
        <v>129</v>
      </c>
      <c r="R5181" s="5" t="s">
        <v>172</v>
      </c>
      <c r="S5181" s="5" t="s">
        <v>153</v>
      </c>
      <c r="T5181" s="5" t="s">
        <v>157</v>
      </c>
      <c r="U5181" s="5" t="s">
        <v>88</v>
      </c>
      <c r="V5181" s="5" t="s">
        <v>89</v>
      </c>
      <c r="W5181" s="5" t="s">
        <v>165</v>
      </c>
      <c r="X5181" s="5" t="s">
        <v>164</v>
      </c>
      <c r="Y5181" s="5" t="n">
        <v>1</v>
      </c>
      <c r="Z5181" s="5" t="n">
        <v>0</v>
      </c>
      <c r="AA5181" s="5" t="str">
        <f aca="false">IF(Y5181&gt;Z5181,"Win",IF(Y5181&lt;Z5181,"Loss","Draw"))</f>
        <v>Win</v>
      </c>
      <c r="AB5181" s="5" t="s">
        <v>98</v>
      </c>
      <c r="AC5181" s="5" t="s">
        <v>99</v>
      </c>
      <c r="AD5181" s="5" t="s">
        <v>9203</v>
      </c>
      <c r="AE5181" s="5" t="s">
        <v>9204</v>
      </c>
      <c r="AF5181" s="5" t="str">
        <f aca="false">IF(AD5181&lt;AE5181,AD5181,AE5181)</f>
        <v>Balloon, Berserker, Cannon, Executioner, Giant Skeleton, Miner, Tornado, Zap</v>
      </c>
      <c r="AG5181" s="5" t="str">
        <f aca="false">IF(AD5181&lt;AE5181,AE5181,AD5181)</f>
        <v>Berserker, Cannon, Earthquake, Fire Spirit, Hog Rider, Mega Knight, Musketeer, The Log</v>
      </c>
      <c r="AH5181" s="5" t="str">
        <f aca="false">IF(AD5181=AF5181,AA5181,IF(AA5181="Win","Loss",IF(AA5181="Loss","Win","Draw")))</f>
        <v>Win</v>
      </c>
      <c r="AI5181" s="5" t="s">
        <v>102</v>
      </c>
    </row>
    <row r="5182" customFormat="false" ht="15" hidden="false" customHeight="true" outlineLevel="0" collapsed="false">
      <c r="A5182" s="6" t="s">
        <v>9205</v>
      </c>
      <c r="B5182" s="5" t="n">
        <v>1</v>
      </c>
      <c r="C5182" s="6" t="s">
        <v>558</v>
      </c>
      <c r="D5182" s="5" t="s">
        <v>559</v>
      </c>
      <c r="E5182" s="5" t="s">
        <v>478</v>
      </c>
      <c r="F5182" s="5" t="s">
        <v>479</v>
      </c>
      <c r="G5182" s="5" t="s">
        <v>9206</v>
      </c>
      <c r="H5182" s="5" t="s">
        <v>163</v>
      </c>
      <c r="I5182" s="5" t="s">
        <v>84</v>
      </c>
      <c r="J5182" s="5" t="s">
        <v>108</v>
      </c>
      <c r="K5182" s="5" t="s">
        <v>114</v>
      </c>
      <c r="L5182" s="5" t="s">
        <v>118</v>
      </c>
      <c r="M5182" s="5" t="s">
        <v>115</v>
      </c>
      <c r="N5182" s="5" t="s">
        <v>116</v>
      </c>
      <c r="O5182" s="5" t="s">
        <v>88</v>
      </c>
      <c r="P5182" s="5" t="s">
        <v>119</v>
      </c>
      <c r="Q5182" s="5" t="s">
        <v>152</v>
      </c>
      <c r="R5182" s="5" t="s">
        <v>128</v>
      </c>
      <c r="S5182" s="5" t="s">
        <v>107</v>
      </c>
      <c r="T5182" s="5" t="s">
        <v>307</v>
      </c>
      <c r="U5182" s="5" t="s">
        <v>85</v>
      </c>
      <c r="V5182" s="5" t="s">
        <v>187</v>
      </c>
      <c r="W5182" s="5" t="s">
        <v>95</v>
      </c>
      <c r="X5182" s="5" t="s">
        <v>306</v>
      </c>
      <c r="Y5182" s="5" t="n">
        <v>0</v>
      </c>
      <c r="Z5182" s="5" t="n">
        <v>1</v>
      </c>
      <c r="AA5182" s="5" t="str">
        <f aca="false">IF(Y5182&gt;Z5182,"Win",IF(Y5182&lt;Z5182,"Loss","Draw"))</f>
        <v>Loss</v>
      </c>
      <c r="AB5182" s="5" t="s">
        <v>98</v>
      </c>
      <c r="AC5182" s="5" t="s">
        <v>99</v>
      </c>
      <c r="AD5182" s="5" t="s">
        <v>6613</v>
      </c>
      <c r="AE5182" s="5" t="s">
        <v>603</v>
      </c>
      <c r="AF5182" s="5" t="str">
        <f aca="false">IF(AD5182&lt;AE5182,AD5182,AE5182)</f>
        <v>Archers, Berserker, Dark Prince, Giant Snowball, Goblin Hut, Graveyard, Ice Spirit, Poison</v>
      </c>
      <c r="AG5182" s="5" t="str">
        <f aca="false">IF(AD5182&lt;AE5182,AE5182,AD5182)</f>
        <v>Baby Dragon, Barbarian Barrel, Goblin Cage, Golden Knight, Golem, Ice Wizard, Lightning, Tornado</v>
      </c>
      <c r="AH5182" s="5" t="str">
        <f aca="false">IF(AD5182=AF5182,AA5182,IF(AA5182="Win","Loss",IF(AA5182="Loss","Win","Draw")))</f>
        <v>Loss</v>
      </c>
      <c r="AI5182" s="5" t="s">
        <v>102</v>
      </c>
    </row>
    <row r="5183" customFormat="false" ht="15" hidden="false" customHeight="true" outlineLevel="0" collapsed="false">
      <c r="A5183" s="6" t="s">
        <v>9205</v>
      </c>
      <c r="B5183" s="5" t="n">
        <v>2</v>
      </c>
      <c r="C5183" s="6" t="s">
        <v>558</v>
      </c>
      <c r="D5183" s="5" t="s">
        <v>559</v>
      </c>
      <c r="E5183" s="5" t="s">
        <v>478</v>
      </c>
      <c r="F5183" s="5" t="s">
        <v>479</v>
      </c>
      <c r="G5183" s="5" t="s">
        <v>9207</v>
      </c>
      <c r="H5183" s="5" t="s">
        <v>485</v>
      </c>
      <c r="I5183" s="5" t="s">
        <v>203</v>
      </c>
      <c r="J5183" s="5" t="s">
        <v>202</v>
      </c>
      <c r="K5183" s="5" t="s">
        <v>201</v>
      </c>
      <c r="L5183" s="5" t="s">
        <v>208</v>
      </c>
      <c r="M5183" s="5" t="s">
        <v>157</v>
      </c>
      <c r="N5183" s="5" t="s">
        <v>150</v>
      </c>
      <c r="O5183" s="5" t="s">
        <v>126</v>
      </c>
      <c r="P5183" s="5" t="s">
        <v>209</v>
      </c>
      <c r="Q5183" s="5" t="s">
        <v>172</v>
      </c>
      <c r="R5183" s="5" t="s">
        <v>158</v>
      </c>
      <c r="S5183" s="5" t="s">
        <v>114</v>
      </c>
      <c r="T5183" s="5" t="s">
        <v>173</v>
      </c>
      <c r="U5183" s="5" t="s">
        <v>447</v>
      </c>
      <c r="V5183" s="5" t="s">
        <v>115</v>
      </c>
      <c r="W5183" s="5" t="s">
        <v>130</v>
      </c>
      <c r="X5183" s="5" t="s">
        <v>97</v>
      </c>
      <c r="Y5183" s="5" t="n">
        <v>1</v>
      </c>
      <c r="Z5183" s="5" t="n">
        <v>0</v>
      </c>
      <c r="AA5183" s="5" t="str">
        <f aca="false">IF(Y5183&gt;Z5183,"Win",IF(Y5183&lt;Z5183,"Loss","Draw"))</f>
        <v>Win</v>
      </c>
      <c r="AB5183" s="5" t="s">
        <v>98</v>
      </c>
      <c r="AC5183" s="5" t="s">
        <v>99</v>
      </c>
      <c r="AD5183" s="5" t="s">
        <v>9208</v>
      </c>
      <c r="AE5183" s="5" t="s">
        <v>9209</v>
      </c>
      <c r="AF5183" s="5" t="str">
        <f aca="false">IF(AD5183&lt;AE5183,AD5183,AE5183)</f>
        <v>Arrows, Bowler, Giant, Giant Snowball, Graveyard, Musketeer, Ronin, Zappies</v>
      </c>
      <c r="AG5183" s="5" t="str">
        <f aca="false">IF(AD5183&lt;AE5183,AE5183,AD5183)</f>
        <v>Electro Spirit, Fire Spirit, Goblin Barrel, Inferno Tower, Magic Archer, Skeletons, Valkyrie, Wall Breakers</v>
      </c>
      <c r="AH5183" s="5" t="str">
        <f aca="false">IF(AD5183=AF5183,AA5183,IF(AA5183="Win","Loss",IF(AA5183="Loss","Win","Draw")))</f>
        <v>Loss</v>
      </c>
      <c r="AI5183" s="5" t="s">
        <v>102</v>
      </c>
    </row>
    <row r="5184" customFormat="false" ht="15" hidden="false" customHeight="true" outlineLevel="0" collapsed="false">
      <c r="A5184" s="6" t="s">
        <v>9205</v>
      </c>
      <c r="B5184" s="5" t="n">
        <v>3</v>
      </c>
      <c r="C5184" s="6" t="s">
        <v>558</v>
      </c>
      <c r="D5184" s="5" t="s">
        <v>559</v>
      </c>
      <c r="E5184" s="5" t="s">
        <v>478</v>
      </c>
      <c r="F5184" s="5" t="s">
        <v>479</v>
      </c>
      <c r="G5184" s="5" t="s">
        <v>9210</v>
      </c>
      <c r="H5184" s="5" t="s">
        <v>485</v>
      </c>
      <c r="I5184" s="5" t="s">
        <v>407</v>
      </c>
      <c r="J5184" s="5" t="s">
        <v>151</v>
      </c>
      <c r="K5184" s="5" t="s">
        <v>87</v>
      </c>
      <c r="L5184" s="5" t="s">
        <v>93</v>
      </c>
      <c r="M5184" s="5" t="s">
        <v>89</v>
      </c>
      <c r="N5184" s="5" t="s">
        <v>137</v>
      </c>
      <c r="O5184" s="5" t="s">
        <v>95</v>
      </c>
      <c r="P5184" s="5" t="s">
        <v>91</v>
      </c>
      <c r="Q5184" s="5" t="s">
        <v>87</v>
      </c>
      <c r="R5184" s="5" t="s">
        <v>83</v>
      </c>
      <c r="S5184" s="5" t="s">
        <v>219</v>
      </c>
      <c r="T5184" s="5" t="s">
        <v>164</v>
      </c>
      <c r="U5184" s="5" t="s">
        <v>165</v>
      </c>
      <c r="V5184" s="5" t="s">
        <v>150</v>
      </c>
      <c r="W5184" s="5" t="s">
        <v>91</v>
      </c>
      <c r="X5184" s="5" t="s">
        <v>89</v>
      </c>
      <c r="Y5184" s="5" t="n">
        <v>1</v>
      </c>
      <c r="Z5184" s="5" t="n">
        <v>0</v>
      </c>
      <c r="AA5184" s="5" t="str">
        <f aca="false">IF(Y5184&gt;Z5184,"Win",IF(Y5184&lt;Z5184,"Loss","Draw"))</f>
        <v>Win</v>
      </c>
      <c r="AB5184" s="5" t="s">
        <v>98</v>
      </c>
      <c r="AC5184" s="5" t="s">
        <v>99</v>
      </c>
      <c r="AD5184" s="5" t="s">
        <v>9211</v>
      </c>
      <c r="AE5184" s="5" t="s">
        <v>9212</v>
      </c>
      <c r="AF5184" s="5" t="str">
        <f aca="false">IF(AD5184&lt;AE5184,AD5184,AE5184)</f>
        <v>Barbarian Barrel, Fireball, Firecracker, Goblin Drill, Goblins, Mighty Miner, Tesla, The Log</v>
      </c>
      <c r="AG5184" s="5" t="str">
        <f aca="false">IF(AD5184&lt;AE5184,AE5184,AD5184)</f>
        <v>Earthquake, Electro Spirit, Goblins, Hog Rider, Monk, Tesla, The Log, Wizard</v>
      </c>
      <c r="AH5184" s="5" t="str">
        <f aca="false">IF(AD5184=AF5184,AA5184,IF(AA5184="Win","Loss",IF(AA5184="Loss","Win","Draw")))</f>
        <v>Win</v>
      </c>
      <c r="AI5184" s="5" t="s">
        <v>102</v>
      </c>
    </row>
    <row r="5185" customFormat="false" ht="15" hidden="false" customHeight="true" outlineLevel="0" collapsed="false">
      <c r="A5185" s="6" t="s">
        <v>9213</v>
      </c>
      <c r="B5185" s="5" t="n">
        <v>1</v>
      </c>
      <c r="C5185" s="6" t="s">
        <v>558</v>
      </c>
      <c r="D5185" s="5" t="s">
        <v>559</v>
      </c>
      <c r="E5185" s="6" t="s">
        <v>365</v>
      </c>
      <c r="F5185" s="5" t="s">
        <v>366</v>
      </c>
      <c r="G5185" s="5" t="s">
        <v>8890</v>
      </c>
      <c r="H5185" s="5" t="s">
        <v>163</v>
      </c>
      <c r="I5185" s="5" t="s">
        <v>84</v>
      </c>
      <c r="J5185" s="5" t="s">
        <v>108</v>
      </c>
      <c r="K5185" s="5" t="s">
        <v>114</v>
      </c>
      <c r="L5185" s="5" t="s">
        <v>126</v>
      </c>
      <c r="M5185" s="5" t="s">
        <v>115</v>
      </c>
      <c r="N5185" s="5" t="s">
        <v>116</v>
      </c>
      <c r="O5185" s="5" t="s">
        <v>95</v>
      </c>
      <c r="P5185" s="5" t="s">
        <v>234</v>
      </c>
      <c r="Q5185" s="5" t="s">
        <v>84</v>
      </c>
      <c r="R5185" s="5" t="s">
        <v>108</v>
      </c>
      <c r="S5185" s="5" t="s">
        <v>82</v>
      </c>
      <c r="T5185" s="5" t="s">
        <v>87</v>
      </c>
      <c r="U5185" s="5" t="s">
        <v>95</v>
      </c>
      <c r="V5185" s="5" t="s">
        <v>126</v>
      </c>
      <c r="W5185" s="5" t="s">
        <v>150</v>
      </c>
      <c r="X5185" s="5" t="s">
        <v>85</v>
      </c>
      <c r="Y5185" s="5" t="n">
        <v>1</v>
      </c>
      <c r="Z5185" s="5" t="n">
        <v>0</v>
      </c>
      <c r="AA5185" s="5" t="str">
        <f aca="false">IF(Y5185&gt;Z5185,"Win",IF(Y5185&lt;Z5185,"Loss","Draw"))</f>
        <v>Win</v>
      </c>
      <c r="AB5185" s="5" t="s">
        <v>98</v>
      </c>
      <c r="AC5185" s="5" t="s">
        <v>99</v>
      </c>
      <c r="AD5185" s="5" t="s">
        <v>4371</v>
      </c>
      <c r="AE5185" s="5" t="s">
        <v>616</v>
      </c>
      <c r="AF5185" s="5" t="str">
        <f aca="false">IF(AD5185&lt;AE5185,AD5185,AE5185)</f>
        <v>Archers, Barbarian Barrel, Bomb Tower, Dark Prince, Giant Snowball, Graveyard, Poison, Skeletons</v>
      </c>
      <c r="AG5185" s="5" t="str">
        <f aca="false">IF(AD5185&lt;AE5185,AE5185,AD5185)</f>
        <v>Archers, Barbarian Barrel, Dark Prince, Electro Spirit, Lightning, Royal Hogs, Skeletons, Tesla</v>
      </c>
      <c r="AH5185" s="5" t="str">
        <f aca="false">IF(AD5185=AF5185,AA5185,IF(AA5185="Win","Loss",IF(AA5185="Loss","Win","Draw")))</f>
        <v>Win</v>
      </c>
      <c r="AI5185" s="5" t="s">
        <v>102</v>
      </c>
    </row>
    <row r="5186" customFormat="false" ht="15" hidden="false" customHeight="true" outlineLevel="0" collapsed="false">
      <c r="A5186" s="6" t="s">
        <v>9213</v>
      </c>
      <c r="B5186" s="5" t="n">
        <v>2</v>
      </c>
      <c r="C5186" s="6" t="s">
        <v>558</v>
      </c>
      <c r="D5186" s="5" t="s">
        <v>559</v>
      </c>
      <c r="E5186" s="6" t="s">
        <v>365</v>
      </c>
      <c r="F5186" s="5" t="s">
        <v>366</v>
      </c>
      <c r="G5186" s="5" t="s">
        <v>2549</v>
      </c>
      <c r="H5186" s="5" t="s">
        <v>163</v>
      </c>
      <c r="I5186" s="5" t="s">
        <v>203</v>
      </c>
      <c r="J5186" s="5" t="s">
        <v>202</v>
      </c>
      <c r="K5186" s="5" t="s">
        <v>201</v>
      </c>
      <c r="L5186" s="5" t="s">
        <v>204</v>
      </c>
      <c r="M5186" s="5" t="s">
        <v>157</v>
      </c>
      <c r="N5186" s="5" t="s">
        <v>118</v>
      </c>
      <c r="O5186" s="5" t="s">
        <v>88</v>
      </c>
      <c r="P5186" s="5" t="s">
        <v>87</v>
      </c>
      <c r="Q5186" s="5" t="s">
        <v>185</v>
      </c>
      <c r="R5186" s="5" t="s">
        <v>186</v>
      </c>
      <c r="S5186" s="5" t="s">
        <v>109</v>
      </c>
      <c r="T5186" s="5" t="s">
        <v>153</v>
      </c>
      <c r="U5186" s="5" t="s">
        <v>173</v>
      </c>
      <c r="V5186" s="5" t="s">
        <v>117</v>
      </c>
      <c r="W5186" s="5" t="s">
        <v>111</v>
      </c>
      <c r="X5186" s="5" t="s">
        <v>187</v>
      </c>
      <c r="Y5186" s="5" t="n">
        <v>1</v>
      </c>
      <c r="Z5186" s="5" t="n">
        <v>0</v>
      </c>
      <c r="AA5186" s="5" t="str">
        <f aca="false">IF(Y5186&gt;Z5186,"Win",IF(Y5186&lt;Z5186,"Loss","Draw"))</f>
        <v>Win</v>
      </c>
      <c r="AB5186" s="5" t="s">
        <v>98</v>
      </c>
      <c r="AC5186" s="5" t="s">
        <v>99</v>
      </c>
      <c r="AD5186" s="5" t="s">
        <v>206</v>
      </c>
      <c r="AE5186" s="5" t="s">
        <v>4266</v>
      </c>
      <c r="AF5186" s="5" t="str">
        <f aca="false">IF(AD5186&lt;AE5186,AD5186,AE5186)</f>
        <v>Balloon, Cannon, Executioner, Giant Skeleton, Miner, Tornado, Zap, Zappies</v>
      </c>
      <c r="AG5186" s="5" t="str">
        <f aca="false">IF(AD5186&lt;AE5186,AE5186,AD5186)</f>
        <v>Berserker, Fire Spirit, Goblin Barrel, Ice Spirit, Magic Archer, Royal Delivery, Tesla, Wall Breakers</v>
      </c>
      <c r="AH5186" s="5" t="str">
        <f aca="false">IF(AD5186=AF5186,AA5186,IF(AA5186="Win","Loss",IF(AA5186="Loss","Win","Draw")))</f>
        <v>Loss</v>
      </c>
      <c r="AI5186" s="5" t="s">
        <v>102</v>
      </c>
    </row>
    <row r="5187" customFormat="false" ht="15" hidden="false" customHeight="true" outlineLevel="0" collapsed="false">
      <c r="A5187" s="6" t="s">
        <v>9214</v>
      </c>
      <c r="B5187" s="5" t="n">
        <v>1</v>
      </c>
      <c r="C5187" s="6" t="s">
        <v>558</v>
      </c>
      <c r="D5187" s="5" t="s">
        <v>559</v>
      </c>
      <c r="E5187" s="6" t="s">
        <v>264</v>
      </c>
      <c r="F5187" s="5" t="s">
        <v>265</v>
      </c>
      <c r="G5187" s="5" t="s">
        <v>8732</v>
      </c>
      <c r="H5187" s="5" t="s">
        <v>81</v>
      </c>
      <c r="I5187" s="5" t="s">
        <v>84</v>
      </c>
      <c r="J5187" s="5" t="s">
        <v>108</v>
      </c>
      <c r="K5187" s="5" t="s">
        <v>87</v>
      </c>
      <c r="L5187" s="5" t="s">
        <v>126</v>
      </c>
      <c r="M5187" s="5" t="s">
        <v>115</v>
      </c>
      <c r="N5187" s="5" t="s">
        <v>116</v>
      </c>
      <c r="O5187" s="5" t="s">
        <v>95</v>
      </c>
      <c r="P5187" s="5" t="s">
        <v>118</v>
      </c>
      <c r="Q5187" s="5" t="s">
        <v>129</v>
      </c>
      <c r="R5187" s="5" t="s">
        <v>202</v>
      </c>
      <c r="S5187" s="5" t="s">
        <v>87</v>
      </c>
      <c r="T5187" s="5" t="s">
        <v>89</v>
      </c>
      <c r="U5187" s="5" t="s">
        <v>165</v>
      </c>
      <c r="V5187" s="5" t="s">
        <v>85</v>
      </c>
      <c r="W5187" s="5" t="s">
        <v>150</v>
      </c>
      <c r="X5187" s="5" t="s">
        <v>126</v>
      </c>
      <c r="Y5187" s="5" t="n">
        <v>0</v>
      </c>
      <c r="Z5187" s="5" t="n">
        <v>1</v>
      </c>
      <c r="AA5187" s="5" t="str">
        <f aca="false">IF(Y5187&gt;Z5187,"Win",IF(Y5187&lt;Z5187,"Loss","Draw"))</f>
        <v>Loss</v>
      </c>
      <c r="AB5187" s="5" t="s">
        <v>98</v>
      </c>
      <c r="AC5187" s="5" t="s">
        <v>99</v>
      </c>
      <c r="AD5187" s="5" t="s">
        <v>703</v>
      </c>
      <c r="AE5187" s="5" t="s">
        <v>6365</v>
      </c>
      <c r="AF5187" s="5" t="str">
        <f aca="false">IF(AD5187&lt;AE5187,AD5187,AE5187)</f>
        <v>Archers, Barbarian Barrel, Dark Prince, Graveyard, Ice Spirit, Poison, Skeletons, Tesla</v>
      </c>
      <c r="AG5187" s="5" t="str">
        <f aca="false">IF(AD5187&lt;AE5187,AE5187,AD5187)</f>
        <v>Electro Spirit, Hog Rider, Lightning, Magic Archer, Mega Knight, Skeletons, Tesla, The Log</v>
      </c>
      <c r="AH5187" s="5" t="str">
        <f aca="false">IF(AD5187=AF5187,AA5187,IF(AA5187="Win","Loss",IF(AA5187="Loss","Win","Draw")))</f>
        <v>Loss</v>
      </c>
      <c r="AI5187" s="5" t="s">
        <v>102</v>
      </c>
    </row>
    <row r="5188" customFormat="false" ht="15" hidden="false" customHeight="true" outlineLevel="0" collapsed="false">
      <c r="A5188" s="6" t="s">
        <v>9214</v>
      </c>
      <c r="B5188" s="5" t="n">
        <v>2</v>
      </c>
      <c r="C5188" s="6" t="s">
        <v>558</v>
      </c>
      <c r="D5188" s="5" t="s">
        <v>559</v>
      </c>
      <c r="E5188" s="6" t="s">
        <v>264</v>
      </c>
      <c r="F5188" s="5" t="s">
        <v>265</v>
      </c>
      <c r="G5188" s="5" t="s">
        <v>2558</v>
      </c>
      <c r="H5188" s="5" t="s">
        <v>81</v>
      </c>
      <c r="I5188" s="5" t="s">
        <v>185</v>
      </c>
      <c r="J5188" s="5" t="s">
        <v>186</v>
      </c>
      <c r="K5188" s="5" t="s">
        <v>241</v>
      </c>
      <c r="L5188" s="5" t="s">
        <v>109</v>
      </c>
      <c r="M5188" s="5" t="s">
        <v>111</v>
      </c>
      <c r="N5188" s="5" t="s">
        <v>234</v>
      </c>
      <c r="O5188" s="5" t="s">
        <v>187</v>
      </c>
      <c r="P5188" s="5" t="s">
        <v>88</v>
      </c>
      <c r="Q5188" s="5" t="s">
        <v>137</v>
      </c>
      <c r="R5188" s="5" t="s">
        <v>241</v>
      </c>
      <c r="S5188" s="5" t="s">
        <v>114</v>
      </c>
      <c r="T5188" s="5" t="s">
        <v>157</v>
      </c>
      <c r="U5188" s="5" t="s">
        <v>88</v>
      </c>
      <c r="V5188" s="5" t="s">
        <v>116</v>
      </c>
      <c r="W5188" s="5" t="s">
        <v>153</v>
      </c>
      <c r="X5188" s="5" t="s">
        <v>242</v>
      </c>
      <c r="Y5188" s="5" t="n">
        <v>2</v>
      </c>
      <c r="Z5188" s="5" t="n">
        <v>0</v>
      </c>
      <c r="AA5188" s="5" t="str">
        <f aca="false">IF(Y5188&gt;Z5188,"Win",IF(Y5188&lt;Z5188,"Loss","Draw"))</f>
        <v>Win</v>
      </c>
      <c r="AB5188" s="5" t="s">
        <v>98</v>
      </c>
      <c r="AC5188" s="5" t="s">
        <v>99</v>
      </c>
      <c r="AD5188" s="5" t="s">
        <v>363</v>
      </c>
      <c r="AE5188" s="5" t="s">
        <v>594</v>
      </c>
      <c r="AF5188" s="5" t="str">
        <f aca="false">IF(AD5188&lt;AE5188,AD5188,AE5188)</f>
        <v>Balloon, Berserker, Bomb Tower, Executioner, Knight, Miner, Tornado, Zap</v>
      </c>
      <c r="AG5188" s="5" t="str">
        <f aca="false">IF(AD5188&lt;AE5188,AE5188,AD5188)</f>
        <v>Berserker, Bomber, Cannon, Fire Spirit, Giant Snowball, Goblin Drill, Knight, Poison</v>
      </c>
      <c r="AH5188" s="5" t="str">
        <f aca="false">IF(AD5188=AF5188,AA5188,IF(AA5188="Win","Loss",IF(AA5188="Loss","Win","Draw")))</f>
        <v>Win</v>
      </c>
      <c r="AI5188" s="5" t="s">
        <v>102</v>
      </c>
    </row>
    <row r="5189" customFormat="false" ht="15" hidden="false" customHeight="true" outlineLevel="0" collapsed="false">
      <c r="A5189" s="6" t="s">
        <v>9214</v>
      </c>
      <c r="B5189" s="5" t="n">
        <v>3</v>
      </c>
      <c r="C5189" s="6" t="s">
        <v>558</v>
      </c>
      <c r="D5189" s="5" t="s">
        <v>559</v>
      </c>
      <c r="E5189" s="6" t="s">
        <v>264</v>
      </c>
      <c r="F5189" s="5" t="s">
        <v>265</v>
      </c>
      <c r="G5189" s="5" t="s">
        <v>8733</v>
      </c>
      <c r="H5189" s="5" t="s">
        <v>163</v>
      </c>
      <c r="I5189" s="5" t="s">
        <v>203</v>
      </c>
      <c r="J5189" s="5" t="s">
        <v>202</v>
      </c>
      <c r="K5189" s="5" t="s">
        <v>201</v>
      </c>
      <c r="L5189" s="5" t="s">
        <v>208</v>
      </c>
      <c r="M5189" s="5" t="s">
        <v>157</v>
      </c>
      <c r="N5189" s="5" t="s">
        <v>150</v>
      </c>
      <c r="O5189" s="5" t="s">
        <v>91</v>
      </c>
      <c r="P5189" s="5" t="s">
        <v>209</v>
      </c>
      <c r="Q5189" s="5" t="s">
        <v>107</v>
      </c>
      <c r="R5189" s="5" t="s">
        <v>108</v>
      </c>
      <c r="S5189" s="5" t="s">
        <v>109</v>
      </c>
      <c r="T5189" s="5" t="s">
        <v>110</v>
      </c>
      <c r="U5189" s="5" t="s">
        <v>112</v>
      </c>
      <c r="V5189" s="5" t="s">
        <v>93</v>
      </c>
      <c r="W5189" s="5" t="s">
        <v>86</v>
      </c>
      <c r="X5189" s="5" t="s">
        <v>95</v>
      </c>
      <c r="Y5189" s="5" t="n">
        <v>1</v>
      </c>
      <c r="Z5189" s="5" t="n">
        <v>0</v>
      </c>
      <c r="AA5189" s="5" t="str">
        <f aca="false">IF(Y5189&gt;Z5189,"Win",IF(Y5189&lt;Z5189,"Loss","Draw"))</f>
        <v>Win</v>
      </c>
      <c r="AB5189" s="5" t="s">
        <v>98</v>
      </c>
      <c r="AC5189" s="5" t="s">
        <v>99</v>
      </c>
      <c r="AD5189" s="5" t="s">
        <v>8734</v>
      </c>
      <c r="AE5189" s="5" t="s">
        <v>2740</v>
      </c>
      <c r="AF5189" s="5" t="str">
        <f aca="false">IF(AD5189&lt;AE5189,AD5189,AE5189)</f>
        <v>Barbarian Barrel, Dark Prince, Fireball, Goblin Cage, Lava Hound, Skeleton Dragons, Spirit Empress, Zap</v>
      </c>
      <c r="AG5189" s="5" t="str">
        <f aca="false">IF(AD5189&lt;AE5189,AE5189,AD5189)</f>
        <v>Electro Spirit, Fire Spirit, Goblin Barrel, Goblins, Inferno Tower, Magic Archer, Valkyrie, Wall Breakers</v>
      </c>
      <c r="AH5189" s="5" t="str">
        <f aca="false">IF(AD5189=AF5189,AA5189,IF(AA5189="Win","Loss",IF(AA5189="Loss","Win","Draw")))</f>
        <v>Loss</v>
      </c>
      <c r="AI5189" s="5" t="s">
        <v>102</v>
      </c>
    </row>
    <row r="5190" customFormat="false" ht="15" hidden="false" customHeight="true" outlineLevel="0" collapsed="false">
      <c r="A5190" s="6" t="s">
        <v>9215</v>
      </c>
      <c r="B5190" s="5" t="n">
        <v>1</v>
      </c>
      <c r="C5190" s="6" t="s">
        <v>558</v>
      </c>
      <c r="D5190" s="5" t="s">
        <v>559</v>
      </c>
      <c r="E5190" s="5" t="s">
        <v>613</v>
      </c>
      <c r="F5190" s="5" t="s">
        <v>614</v>
      </c>
      <c r="G5190" s="5" t="s">
        <v>5004</v>
      </c>
      <c r="H5190" s="5" t="s">
        <v>163</v>
      </c>
      <c r="I5190" s="5" t="s">
        <v>84</v>
      </c>
      <c r="J5190" s="5" t="s">
        <v>83</v>
      </c>
      <c r="K5190" s="5" t="s">
        <v>177</v>
      </c>
      <c r="L5190" s="5" t="s">
        <v>126</v>
      </c>
      <c r="M5190" s="5" t="s">
        <v>215</v>
      </c>
      <c r="N5190" s="5" t="s">
        <v>93</v>
      </c>
      <c r="O5190" s="5" t="s">
        <v>89</v>
      </c>
      <c r="P5190" s="5" t="s">
        <v>150</v>
      </c>
      <c r="Q5190" s="5" t="s">
        <v>84</v>
      </c>
      <c r="R5190" s="5" t="s">
        <v>108</v>
      </c>
      <c r="S5190" s="5" t="s">
        <v>82</v>
      </c>
      <c r="T5190" s="5" t="s">
        <v>85</v>
      </c>
      <c r="U5190" s="5" t="s">
        <v>119</v>
      </c>
      <c r="V5190" s="5" t="s">
        <v>95</v>
      </c>
      <c r="W5190" s="5" t="s">
        <v>126</v>
      </c>
      <c r="X5190" s="5" t="s">
        <v>150</v>
      </c>
      <c r="Y5190" s="5" t="n">
        <v>0</v>
      </c>
      <c r="Z5190" s="5" t="n">
        <v>1</v>
      </c>
      <c r="AA5190" s="5" t="str">
        <f aca="false">IF(Y5190&gt;Z5190,"Win",IF(Y5190&lt;Z5190,"Loss","Draw"))</f>
        <v>Loss</v>
      </c>
      <c r="AB5190" s="5" t="s">
        <v>98</v>
      </c>
      <c r="AC5190" s="5" t="s">
        <v>99</v>
      </c>
      <c r="AD5190" s="5" t="s">
        <v>5005</v>
      </c>
      <c r="AE5190" s="5" t="s">
        <v>1808</v>
      </c>
      <c r="AF5190" s="5" t="str">
        <f aca="false">IF(AD5190&lt;AE5190,AD5190,AE5190)</f>
        <v>Archers, Barbarian Barrel, Dark Prince, Electro Spirit, Goblin Hut, Lightning, Royal Hogs, Skeletons</v>
      </c>
      <c r="AG5190" s="5" t="str">
        <f aca="false">IF(AD5190&lt;AE5190,AE5190,AD5190)</f>
        <v>Archers, Electro Spirit, Fireball, Fisherman, Monk, Royal Giant, Skeletons, The Log</v>
      </c>
      <c r="AH5190" s="5" t="str">
        <f aca="false">IF(AD5190=AF5190,AA5190,IF(AA5190="Win","Loss",IF(AA5190="Loss","Win","Draw")))</f>
        <v>Win</v>
      </c>
      <c r="AI5190" s="5" t="s">
        <v>102</v>
      </c>
    </row>
    <row r="5191" customFormat="false" ht="15" hidden="false" customHeight="true" outlineLevel="0" collapsed="false">
      <c r="A5191" s="6" t="s">
        <v>9215</v>
      </c>
      <c r="B5191" s="5" t="n">
        <v>2</v>
      </c>
      <c r="C5191" s="6" t="s">
        <v>558</v>
      </c>
      <c r="D5191" s="5" t="s">
        <v>559</v>
      </c>
      <c r="E5191" s="5" t="s">
        <v>613</v>
      </c>
      <c r="F5191" s="5" t="s">
        <v>614</v>
      </c>
      <c r="G5191" s="5" t="s">
        <v>5006</v>
      </c>
      <c r="H5191" s="5" t="s">
        <v>163</v>
      </c>
      <c r="I5191" s="5" t="s">
        <v>152</v>
      </c>
      <c r="J5191" s="5" t="s">
        <v>108</v>
      </c>
      <c r="K5191" s="5" t="s">
        <v>82</v>
      </c>
      <c r="L5191" s="5" t="s">
        <v>118</v>
      </c>
      <c r="M5191" s="5" t="s">
        <v>95</v>
      </c>
      <c r="N5191" s="5" t="s">
        <v>157</v>
      </c>
      <c r="O5191" s="5" t="s">
        <v>85</v>
      </c>
      <c r="P5191" s="5" t="s">
        <v>153</v>
      </c>
      <c r="Q5191" s="5" t="s">
        <v>201</v>
      </c>
      <c r="R5191" s="5" t="s">
        <v>202</v>
      </c>
      <c r="S5191" s="5" t="s">
        <v>203</v>
      </c>
      <c r="T5191" s="5" t="s">
        <v>87</v>
      </c>
      <c r="U5191" s="5" t="s">
        <v>204</v>
      </c>
      <c r="V5191" s="5" t="s">
        <v>157</v>
      </c>
      <c r="W5191" s="5" t="s">
        <v>118</v>
      </c>
      <c r="X5191" s="5" t="s">
        <v>88</v>
      </c>
      <c r="Y5191" s="5" t="n">
        <v>1</v>
      </c>
      <c r="Z5191" s="5" t="n">
        <v>0</v>
      </c>
      <c r="AA5191" s="5" t="str">
        <f aca="false">IF(Y5191&gt;Z5191,"Win",IF(Y5191&lt;Z5191,"Loss","Draw"))</f>
        <v>Win</v>
      </c>
      <c r="AB5191" s="5" t="s">
        <v>98</v>
      </c>
      <c r="AC5191" s="5" t="s">
        <v>99</v>
      </c>
      <c r="AD5191" s="5" t="s">
        <v>5007</v>
      </c>
      <c r="AE5191" s="5" t="s">
        <v>206</v>
      </c>
      <c r="AF5191" s="5" t="str">
        <f aca="false">IF(AD5191&lt;AE5191,AD5191,AE5191)</f>
        <v>Baby Dragon, Barbarian Barrel, Cannon, Dark Prince, Fire Spirit, Ice Spirit, Lightning, Royal Hogs</v>
      </c>
      <c r="AG5191" s="5" t="str">
        <f aca="false">IF(AD5191&lt;AE5191,AE5191,AD5191)</f>
        <v>Berserker, Fire Spirit, Goblin Barrel, Ice Spirit, Magic Archer, Royal Delivery, Tesla, Wall Breakers</v>
      </c>
      <c r="AH5191" s="5" t="str">
        <f aca="false">IF(AD5191=AF5191,AA5191,IF(AA5191="Win","Loss",IF(AA5191="Loss","Win","Draw")))</f>
        <v>Win</v>
      </c>
      <c r="AI5191" s="5" t="s">
        <v>102</v>
      </c>
    </row>
    <row r="5192" customFormat="false" ht="15" hidden="false" customHeight="true" outlineLevel="0" collapsed="false">
      <c r="A5192" s="6" t="s">
        <v>9215</v>
      </c>
      <c r="B5192" s="5" t="n">
        <v>3</v>
      </c>
      <c r="C5192" s="6" t="s">
        <v>558</v>
      </c>
      <c r="D5192" s="5" t="s">
        <v>559</v>
      </c>
      <c r="E5192" s="5" t="s">
        <v>613</v>
      </c>
      <c r="F5192" s="5" t="s">
        <v>614</v>
      </c>
      <c r="G5192" s="5" t="s">
        <v>5008</v>
      </c>
      <c r="H5192" s="5" t="s">
        <v>163</v>
      </c>
      <c r="I5192" s="5" t="s">
        <v>203</v>
      </c>
      <c r="J5192" s="5" t="s">
        <v>202</v>
      </c>
      <c r="K5192" s="5" t="s">
        <v>201</v>
      </c>
      <c r="L5192" s="5" t="s">
        <v>91</v>
      </c>
      <c r="M5192" s="5" t="s">
        <v>87</v>
      </c>
      <c r="N5192" s="5" t="s">
        <v>88</v>
      </c>
      <c r="O5192" s="5" t="s">
        <v>208</v>
      </c>
      <c r="P5192" s="5" t="s">
        <v>204</v>
      </c>
      <c r="Q5192" s="5" t="s">
        <v>124</v>
      </c>
      <c r="R5192" s="5" t="s">
        <v>194</v>
      </c>
      <c r="S5192" s="5" t="s">
        <v>153</v>
      </c>
      <c r="T5192" s="5" t="s">
        <v>89</v>
      </c>
      <c r="U5192" s="5" t="s">
        <v>143</v>
      </c>
      <c r="V5192" s="5" t="s">
        <v>137</v>
      </c>
      <c r="W5192" s="5" t="s">
        <v>93</v>
      </c>
      <c r="X5192" s="5" t="s">
        <v>91</v>
      </c>
      <c r="Y5192" s="5" t="n">
        <v>1</v>
      </c>
      <c r="Z5192" s="5" t="n">
        <v>0</v>
      </c>
      <c r="AA5192" s="5" t="str">
        <f aca="false">IF(Y5192&gt;Z5192,"Win",IF(Y5192&lt;Z5192,"Loss","Draw"))</f>
        <v>Win</v>
      </c>
      <c r="AB5192" s="5" t="s">
        <v>98</v>
      </c>
      <c r="AC5192" s="5" t="s">
        <v>99</v>
      </c>
      <c r="AD5192" s="5" t="s">
        <v>5010</v>
      </c>
      <c r="AE5192" s="5" t="s">
        <v>5009</v>
      </c>
      <c r="AF5192" s="5" t="str">
        <f aca="false">IF(AD5192&lt;AE5192,AD5192,AE5192)</f>
        <v>Archer Queen, Cannon, Fireball, Goblin Drill, Goblins, Heal Spirit, Royal Ghost, The Log</v>
      </c>
      <c r="AG5192" s="5" t="str">
        <f aca="false">IF(AD5192&lt;AE5192,AE5192,AD5192)</f>
        <v>Berserker, Goblin Barrel, Goblins, Magic Archer, Royal Delivery, Tesla, Valkyrie, Wall Breakers</v>
      </c>
      <c r="AH5192" s="5" t="str">
        <f aca="false">IF(AD5192=AF5192,AA5192,IF(AA5192="Win","Loss",IF(AA5192="Loss","Win","Draw")))</f>
        <v>Loss</v>
      </c>
      <c r="AI5192" s="5" t="s">
        <v>102</v>
      </c>
    </row>
    <row r="5193" customFormat="false" ht="15" hidden="false" customHeight="true" outlineLevel="0" collapsed="false">
      <c r="A5193" s="6" t="s">
        <v>9216</v>
      </c>
      <c r="B5193" s="5" t="n">
        <v>1</v>
      </c>
      <c r="C5193" s="6" t="s">
        <v>558</v>
      </c>
      <c r="D5193" s="5" t="s">
        <v>559</v>
      </c>
      <c r="E5193" s="5" t="s">
        <v>573</v>
      </c>
      <c r="F5193" s="5" t="s">
        <v>574</v>
      </c>
      <c r="G5193" s="5" t="s">
        <v>2562</v>
      </c>
      <c r="H5193" s="5" t="s">
        <v>163</v>
      </c>
      <c r="I5193" s="5" t="s">
        <v>129</v>
      </c>
      <c r="J5193" s="5" t="s">
        <v>128</v>
      </c>
      <c r="K5193" s="5" t="s">
        <v>107</v>
      </c>
      <c r="L5193" s="5" t="s">
        <v>112</v>
      </c>
      <c r="M5193" s="5" t="s">
        <v>173</v>
      </c>
      <c r="N5193" s="5" t="s">
        <v>93</v>
      </c>
      <c r="O5193" s="5" t="s">
        <v>109</v>
      </c>
      <c r="P5193" s="5" t="s">
        <v>165</v>
      </c>
      <c r="Q5193" s="5" t="s">
        <v>152</v>
      </c>
      <c r="R5193" s="5" t="s">
        <v>128</v>
      </c>
      <c r="S5193" s="5" t="s">
        <v>107</v>
      </c>
      <c r="T5193" s="5" t="s">
        <v>306</v>
      </c>
      <c r="U5193" s="5" t="s">
        <v>85</v>
      </c>
      <c r="V5193" s="5" t="s">
        <v>307</v>
      </c>
      <c r="W5193" s="5" t="s">
        <v>187</v>
      </c>
      <c r="X5193" s="5" t="s">
        <v>95</v>
      </c>
      <c r="Y5193" s="5" t="n">
        <v>1</v>
      </c>
      <c r="Z5193" s="5" t="n">
        <v>0</v>
      </c>
      <c r="AA5193" s="5" t="str">
        <f aca="false">IF(Y5193&gt;Z5193,"Win",IF(Y5193&lt;Z5193,"Loss","Draw"))</f>
        <v>Win</v>
      </c>
      <c r="AB5193" s="5" t="s">
        <v>98</v>
      </c>
      <c r="AC5193" s="5" t="s">
        <v>99</v>
      </c>
      <c r="AD5193" s="5" t="s">
        <v>2563</v>
      </c>
      <c r="AE5193" s="5" t="s">
        <v>603</v>
      </c>
      <c r="AF5193" s="5" t="str">
        <f aca="false">IF(AD5193&lt;AE5193,AD5193,AE5193)</f>
        <v>Baby Dragon, Barbarian Barrel, Goblin Cage, Golden Knight, Golem, Ice Wizard, Lightning, Tornado</v>
      </c>
      <c r="AG5193" s="5" t="str">
        <f aca="false">IF(AD5193&lt;AE5193,AE5193,AD5193)</f>
        <v>Fireball, Goblin Cage, Golden Knight, Hog Rider, Mega Knight, Spirit Empress, Zap, Zappies</v>
      </c>
      <c r="AH5193" s="5" t="str">
        <f aca="false">IF(AD5193=AF5193,AA5193,IF(AA5193="Win","Loss",IF(AA5193="Loss","Win","Draw")))</f>
        <v>Loss</v>
      </c>
      <c r="AI5193" s="5" t="s">
        <v>102</v>
      </c>
    </row>
    <row r="5194" customFormat="false" ht="15" hidden="false" customHeight="true" outlineLevel="0" collapsed="false">
      <c r="A5194" s="6" t="s">
        <v>9216</v>
      </c>
      <c r="B5194" s="5" t="n">
        <v>2</v>
      </c>
      <c r="C5194" s="6" t="s">
        <v>558</v>
      </c>
      <c r="D5194" s="5" t="s">
        <v>559</v>
      </c>
      <c r="E5194" s="5" t="s">
        <v>573</v>
      </c>
      <c r="F5194" s="5" t="s">
        <v>574</v>
      </c>
      <c r="G5194" s="5" t="s">
        <v>2564</v>
      </c>
      <c r="H5194" s="5" t="s">
        <v>163</v>
      </c>
      <c r="I5194" s="5" t="s">
        <v>201</v>
      </c>
      <c r="J5194" s="5" t="s">
        <v>202</v>
      </c>
      <c r="K5194" s="5" t="s">
        <v>203</v>
      </c>
      <c r="L5194" s="5" t="s">
        <v>204</v>
      </c>
      <c r="M5194" s="5" t="s">
        <v>118</v>
      </c>
      <c r="N5194" s="5" t="s">
        <v>157</v>
      </c>
      <c r="O5194" s="5" t="s">
        <v>209</v>
      </c>
      <c r="P5194" s="5" t="s">
        <v>88</v>
      </c>
      <c r="Q5194" s="5" t="s">
        <v>127</v>
      </c>
      <c r="R5194" s="5" t="s">
        <v>108</v>
      </c>
      <c r="S5194" s="5" t="s">
        <v>141</v>
      </c>
      <c r="T5194" s="5" t="s">
        <v>130</v>
      </c>
      <c r="U5194" s="5" t="s">
        <v>117</v>
      </c>
      <c r="V5194" s="5" t="s">
        <v>133</v>
      </c>
      <c r="W5194" s="5" t="s">
        <v>86</v>
      </c>
      <c r="X5194" s="5" t="s">
        <v>131</v>
      </c>
      <c r="Y5194" s="5" t="n">
        <v>1</v>
      </c>
      <c r="Z5194" s="5" t="n">
        <v>0</v>
      </c>
      <c r="AA5194" s="5" t="str">
        <f aca="false">IF(Y5194&gt;Z5194,"Win",IF(Y5194&lt;Z5194,"Loss","Draw"))</f>
        <v>Win</v>
      </c>
      <c r="AB5194" s="5" t="s">
        <v>98</v>
      </c>
      <c r="AC5194" s="5" t="s">
        <v>99</v>
      </c>
      <c r="AD5194" s="5" t="s">
        <v>587</v>
      </c>
      <c r="AE5194" s="5" t="s">
        <v>2565</v>
      </c>
      <c r="AF5194" s="5" t="str">
        <f aca="false">IF(AD5194&lt;AE5194,AD5194,AE5194)</f>
        <v>Arrows, Bandit, Battle Ram, Dark Prince, Giant Skeleton, Lumberjack, Mother Witch, Skeleton Dragons</v>
      </c>
      <c r="AG5194" s="5" t="str">
        <f aca="false">IF(AD5194&lt;AE5194,AE5194,AD5194)</f>
        <v>Berserker, Fire Spirit, Goblin Barrel, Ice Spirit, Inferno Tower, Magic Archer, Royal Delivery, Wall Breakers</v>
      </c>
      <c r="AH5194" s="5" t="str">
        <f aca="false">IF(AD5194=AF5194,AA5194,IF(AA5194="Win","Loss",IF(AA5194="Loss","Win","Draw")))</f>
        <v>Loss</v>
      </c>
      <c r="AI5194" s="5" t="s">
        <v>102</v>
      </c>
    </row>
    <row r="5195" customFormat="false" ht="15" hidden="false" customHeight="true" outlineLevel="0" collapsed="false">
      <c r="A5195" s="6" t="s">
        <v>9217</v>
      </c>
      <c r="B5195" s="5" t="n">
        <v>1</v>
      </c>
      <c r="C5195" s="6" t="s">
        <v>558</v>
      </c>
      <c r="D5195" s="5" t="s">
        <v>559</v>
      </c>
      <c r="E5195" s="5" t="s">
        <v>547</v>
      </c>
      <c r="F5195" s="5" t="s">
        <v>548</v>
      </c>
      <c r="G5195" s="5" t="s">
        <v>4660</v>
      </c>
      <c r="H5195" s="5" t="s">
        <v>163</v>
      </c>
      <c r="I5195" s="5" t="s">
        <v>129</v>
      </c>
      <c r="J5195" s="5" t="s">
        <v>158</v>
      </c>
      <c r="K5195" s="5" t="s">
        <v>141</v>
      </c>
      <c r="L5195" s="5" t="s">
        <v>165</v>
      </c>
      <c r="M5195" s="5" t="s">
        <v>130</v>
      </c>
      <c r="N5195" s="5" t="s">
        <v>95</v>
      </c>
      <c r="O5195" s="5" t="s">
        <v>112</v>
      </c>
      <c r="P5195" s="5" t="s">
        <v>173</v>
      </c>
      <c r="Q5195" s="5" t="s">
        <v>82</v>
      </c>
      <c r="R5195" s="5" t="s">
        <v>108</v>
      </c>
      <c r="S5195" s="5" t="s">
        <v>84</v>
      </c>
      <c r="T5195" s="5" t="s">
        <v>87</v>
      </c>
      <c r="U5195" s="5" t="s">
        <v>95</v>
      </c>
      <c r="V5195" s="5" t="s">
        <v>150</v>
      </c>
      <c r="W5195" s="5" t="s">
        <v>85</v>
      </c>
      <c r="X5195" s="5" t="s">
        <v>126</v>
      </c>
      <c r="Y5195" s="5" t="n">
        <v>1</v>
      </c>
      <c r="Z5195" s="5" t="n">
        <v>0</v>
      </c>
      <c r="AA5195" s="5" t="str">
        <f aca="false">IF(Y5195&gt;Z5195,"Win",IF(Y5195&lt;Z5195,"Loss","Draw"))</f>
        <v>Win</v>
      </c>
      <c r="AB5195" s="5" t="s">
        <v>98</v>
      </c>
      <c r="AC5195" s="5" t="s">
        <v>99</v>
      </c>
      <c r="AD5195" s="5" t="s">
        <v>4661</v>
      </c>
      <c r="AE5195" s="5" t="s">
        <v>616</v>
      </c>
      <c r="AF5195" s="5" t="str">
        <f aca="false">IF(AD5195&lt;AE5195,AD5195,AE5195)</f>
        <v>Archers, Barbarian Barrel, Dark Prince, Electro Spirit, Lightning, Royal Hogs, Skeletons, Tesla</v>
      </c>
      <c r="AG5195" s="5" t="str">
        <f aca="false">IF(AD5195&lt;AE5195,AE5195,AD5195)</f>
        <v>Arrows, Barbarian Barrel, Bowler, Hog Rider, Lumberjack, Mega Knight, Spirit Empress, Zappies</v>
      </c>
      <c r="AH5195" s="5" t="str">
        <f aca="false">IF(AD5195=AF5195,AA5195,IF(AA5195="Win","Loss",IF(AA5195="Loss","Win","Draw")))</f>
        <v>Loss</v>
      </c>
      <c r="AI5195" s="5" t="s">
        <v>102</v>
      </c>
    </row>
    <row r="5196" customFormat="false" ht="15" hidden="false" customHeight="true" outlineLevel="0" collapsed="false">
      <c r="A5196" s="6" t="s">
        <v>9217</v>
      </c>
      <c r="B5196" s="5" t="n">
        <v>2</v>
      </c>
      <c r="C5196" s="6" t="s">
        <v>558</v>
      </c>
      <c r="D5196" s="5" t="s">
        <v>559</v>
      </c>
      <c r="E5196" s="5" t="s">
        <v>547</v>
      </c>
      <c r="F5196" s="5" t="s">
        <v>548</v>
      </c>
      <c r="G5196" s="5" t="s">
        <v>4662</v>
      </c>
      <c r="H5196" s="5" t="s">
        <v>163</v>
      </c>
      <c r="I5196" s="5" t="s">
        <v>185</v>
      </c>
      <c r="J5196" s="5" t="s">
        <v>186</v>
      </c>
      <c r="K5196" s="5" t="s">
        <v>241</v>
      </c>
      <c r="L5196" s="5" t="s">
        <v>187</v>
      </c>
      <c r="M5196" s="5" t="s">
        <v>109</v>
      </c>
      <c r="N5196" s="5" t="s">
        <v>153</v>
      </c>
      <c r="O5196" s="5" t="s">
        <v>111</v>
      </c>
      <c r="P5196" s="5" t="s">
        <v>88</v>
      </c>
      <c r="Q5196" s="5" t="s">
        <v>177</v>
      </c>
      <c r="R5196" s="5" t="s">
        <v>188</v>
      </c>
      <c r="S5196" s="5" t="s">
        <v>83</v>
      </c>
      <c r="T5196" s="5" t="s">
        <v>93</v>
      </c>
      <c r="U5196" s="5" t="s">
        <v>215</v>
      </c>
      <c r="V5196" s="5" t="s">
        <v>133</v>
      </c>
      <c r="W5196" s="5" t="s">
        <v>86</v>
      </c>
      <c r="X5196" s="5" t="s">
        <v>89</v>
      </c>
      <c r="Y5196" s="5" t="n">
        <v>1</v>
      </c>
      <c r="Z5196" s="5" t="n">
        <v>0</v>
      </c>
      <c r="AA5196" s="5" t="str">
        <f aca="false">IF(Y5196&gt;Z5196,"Win",IF(Y5196&lt;Z5196,"Loss","Draw"))</f>
        <v>Win</v>
      </c>
      <c r="AB5196" s="5" t="s">
        <v>98</v>
      </c>
      <c r="AC5196" s="5" t="s">
        <v>99</v>
      </c>
      <c r="AD5196" s="5" t="s">
        <v>805</v>
      </c>
      <c r="AE5196" s="5" t="s">
        <v>494</v>
      </c>
      <c r="AF5196" s="5" t="str">
        <f aca="false">IF(AD5196&lt;AE5196,AD5196,AE5196)</f>
        <v>Balloon, Berserker, Cannon, Executioner, Knight, Miner, Tornado, Zap</v>
      </c>
      <c r="AG5196" s="5" t="str">
        <f aca="false">IF(AD5196&lt;AE5196,AE5196,AD5196)</f>
        <v>Fireball, Fisherman, Monk, Mother Witch, Royal Giant, Skeleton Dragons, The Log, Tombstone</v>
      </c>
      <c r="AH5196" s="5" t="str">
        <f aca="false">IF(AD5196=AF5196,AA5196,IF(AA5196="Win","Loss",IF(AA5196="Loss","Win","Draw")))</f>
        <v>Win</v>
      </c>
      <c r="AI5196" s="5" t="s">
        <v>102</v>
      </c>
    </row>
    <row r="5197" customFormat="false" ht="15" hidden="false" customHeight="true" outlineLevel="0" collapsed="false">
      <c r="A5197" s="6" t="s">
        <v>9218</v>
      </c>
      <c r="B5197" s="5" t="n">
        <v>1</v>
      </c>
      <c r="C5197" s="6" t="s">
        <v>558</v>
      </c>
      <c r="D5197" s="5" t="s">
        <v>559</v>
      </c>
      <c r="E5197" s="5" t="s">
        <v>584</v>
      </c>
      <c r="F5197" s="5" t="s">
        <v>585</v>
      </c>
      <c r="G5197" s="5" t="s">
        <v>5858</v>
      </c>
      <c r="H5197" s="5" t="s">
        <v>163</v>
      </c>
      <c r="I5197" s="5" t="s">
        <v>114</v>
      </c>
      <c r="J5197" s="5" t="s">
        <v>202</v>
      </c>
      <c r="K5197" s="5" t="s">
        <v>137</v>
      </c>
      <c r="L5197" s="5" t="s">
        <v>209</v>
      </c>
      <c r="M5197" s="5" t="s">
        <v>88</v>
      </c>
      <c r="N5197" s="5" t="s">
        <v>116</v>
      </c>
      <c r="O5197" s="5" t="s">
        <v>157</v>
      </c>
      <c r="P5197" s="5" t="s">
        <v>241</v>
      </c>
      <c r="Q5197" s="5" t="s">
        <v>82</v>
      </c>
      <c r="R5197" s="5" t="s">
        <v>108</v>
      </c>
      <c r="S5197" s="5" t="s">
        <v>152</v>
      </c>
      <c r="T5197" s="5" t="s">
        <v>126</v>
      </c>
      <c r="U5197" s="5" t="s">
        <v>157</v>
      </c>
      <c r="V5197" s="5" t="s">
        <v>153</v>
      </c>
      <c r="W5197" s="5" t="s">
        <v>89</v>
      </c>
      <c r="X5197" s="5" t="s">
        <v>85</v>
      </c>
      <c r="Y5197" s="5" t="n">
        <v>1</v>
      </c>
      <c r="Z5197" s="5" t="n">
        <v>0</v>
      </c>
      <c r="AA5197" s="5" t="str">
        <f aca="false">IF(Y5197&gt;Z5197,"Win",IF(Y5197&lt;Z5197,"Loss","Draw"))</f>
        <v>Win</v>
      </c>
      <c r="AB5197" s="5" t="s">
        <v>98</v>
      </c>
      <c r="AC5197" s="5" t="s">
        <v>99</v>
      </c>
      <c r="AD5197" s="5" t="s">
        <v>3381</v>
      </c>
      <c r="AE5197" s="5" t="s">
        <v>5859</v>
      </c>
      <c r="AF5197" s="5" t="str">
        <f aca="false">IF(AD5197&lt;AE5197,AD5197,AE5197)</f>
        <v>Baby Dragon, Cannon, Dark Prince, Fire Spirit, Lightning, Royal Hogs, Skeletons, The Log</v>
      </c>
      <c r="AG5197" s="5" t="str">
        <f aca="false">IF(AD5197&lt;AE5197,AE5197,AD5197)</f>
        <v>Berserker, Fire Spirit, Giant Snowball, Goblin Drill, Inferno Tower, Knight, Magic Archer, Poison</v>
      </c>
      <c r="AH5197" s="5" t="str">
        <f aca="false">IF(AD5197=AF5197,AA5197,IF(AA5197="Win","Loss",IF(AA5197="Loss","Win","Draw")))</f>
        <v>Loss</v>
      </c>
      <c r="AI5197" s="5" t="s">
        <v>102</v>
      </c>
    </row>
    <row r="5198" customFormat="false" ht="15" hidden="false" customHeight="true" outlineLevel="0" collapsed="false">
      <c r="A5198" s="6" t="s">
        <v>9218</v>
      </c>
      <c r="B5198" s="5" t="n">
        <v>2</v>
      </c>
      <c r="C5198" s="6" t="s">
        <v>558</v>
      </c>
      <c r="D5198" s="5" t="s">
        <v>559</v>
      </c>
      <c r="E5198" s="5" t="s">
        <v>584</v>
      </c>
      <c r="F5198" s="5" t="s">
        <v>585</v>
      </c>
      <c r="G5198" s="5" t="s">
        <v>5860</v>
      </c>
      <c r="H5198" s="5" t="s">
        <v>163</v>
      </c>
      <c r="I5198" s="5" t="s">
        <v>82</v>
      </c>
      <c r="J5198" s="5" t="s">
        <v>108</v>
      </c>
      <c r="K5198" s="5" t="s">
        <v>152</v>
      </c>
      <c r="L5198" s="5" t="s">
        <v>89</v>
      </c>
      <c r="M5198" s="5" t="s">
        <v>150</v>
      </c>
      <c r="N5198" s="5" t="s">
        <v>126</v>
      </c>
      <c r="O5198" s="5" t="s">
        <v>107</v>
      </c>
      <c r="P5198" s="5" t="s">
        <v>85</v>
      </c>
      <c r="Q5198" s="5" t="s">
        <v>177</v>
      </c>
      <c r="R5198" s="5" t="s">
        <v>83</v>
      </c>
      <c r="S5198" s="5" t="s">
        <v>124</v>
      </c>
      <c r="T5198" s="5" t="s">
        <v>215</v>
      </c>
      <c r="U5198" s="5" t="s">
        <v>93</v>
      </c>
      <c r="V5198" s="5" t="s">
        <v>86</v>
      </c>
      <c r="W5198" s="5" t="s">
        <v>150</v>
      </c>
      <c r="X5198" s="5" t="s">
        <v>95</v>
      </c>
      <c r="Y5198" s="5" t="n">
        <v>1</v>
      </c>
      <c r="Z5198" s="5" t="n">
        <v>0</v>
      </c>
      <c r="AA5198" s="5" t="str">
        <f aca="false">IF(Y5198&gt;Z5198,"Win",IF(Y5198&lt;Z5198,"Loss","Draw"))</f>
        <v>Win</v>
      </c>
      <c r="AB5198" s="5" t="s">
        <v>98</v>
      </c>
      <c r="AC5198" s="5" t="s">
        <v>99</v>
      </c>
      <c r="AD5198" s="5" t="s">
        <v>5862</v>
      </c>
      <c r="AE5198" s="5" t="s">
        <v>5861</v>
      </c>
      <c r="AF5198" s="5" t="str">
        <f aca="false">IF(AD5198&lt;AE5198,AD5198,AE5198)</f>
        <v>Baby Dragon, Dark Prince, Electro Spirit, Goblin Cage, Lightning, Royal Hogs, Skeletons, The Log</v>
      </c>
      <c r="AG5198" s="5" t="str">
        <f aca="false">IF(AD5198&lt;AE5198,AE5198,AD5198)</f>
        <v>Barbarian Barrel, Electro Spirit, Fireball, Fisherman, Monk, Royal Ghost, Royal Giant, Skeleton Dragons</v>
      </c>
      <c r="AH5198" s="5" t="str">
        <f aca="false">IF(AD5198=AF5198,AA5198,IF(AA5198="Win","Loss",IF(AA5198="Loss","Win","Draw")))</f>
        <v>Win</v>
      </c>
      <c r="AI5198" s="5" t="s">
        <v>102</v>
      </c>
    </row>
    <row r="5199" customFormat="false" ht="15" hidden="false" customHeight="true" outlineLevel="0" collapsed="false">
      <c r="A5199" s="6" t="s">
        <v>9219</v>
      </c>
      <c r="B5199" s="5" t="n">
        <v>1</v>
      </c>
      <c r="C5199" s="6" t="s">
        <v>558</v>
      </c>
      <c r="D5199" s="5" t="s">
        <v>559</v>
      </c>
      <c r="E5199" s="5" t="s">
        <v>424</v>
      </c>
      <c r="F5199" s="5" t="s">
        <v>425</v>
      </c>
      <c r="G5199" s="5" t="s">
        <v>560</v>
      </c>
      <c r="H5199" s="5" t="s">
        <v>163</v>
      </c>
      <c r="I5199" s="5" t="s">
        <v>129</v>
      </c>
      <c r="J5199" s="5" t="s">
        <v>108</v>
      </c>
      <c r="K5199" s="5" t="s">
        <v>107</v>
      </c>
      <c r="L5199" s="5" t="s">
        <v>112</v>
      </c>
      <c r="M5199" s="5" t="s">
        <v>165</v>
      </c>
      <c r="N5199" s="5" t="s">
        <v>150</v>
      </c>
      <c r="O5199" s="5" t="s">
        <v>93</v>
      </c>
      <c r="P5199" s="5" t="s">
        <v>95</v>
      </c>
      <c r="Q5199" s="5" t="s">
        <v>87</v>
      </c>
      <c r="R5199" s="5" t="s">
        <v>91</v>
      </c>
      <c r="S5199" s="5" t="s">
        <v>114</v>
      </c>
      <c r="T5199" s="5" t="s">
        <v>116</v>
      </c>
      <c r="U5199" s="5" t="s">
        <v>97</v>
      </c>
      <c r="V5199" s="5" t="s">
        <v>137</v>
      </c>
      <c r="W5199" s="5" t="s">
        <v>242</v>
      </c>
      <c r="X5199" s="5" t="s">
        <v>157</v>
      </c>
      <c r="Y5199" s="5" t="n">
        <v>3</v>
      </c>
      <c r="Z5199" s="5" t="n">
        <v>0</v>
      </c>
      <c r="AA5199" s="5" t="str">
        <f aca="false">IF(Y5199&gt;Z5199,"Win",IF(Y5199&lt;Z5199,"Loss","Draw"))</f>
        <v>Win</v>
      </c>
      <c r="AB5199" s="5" t="s">
        <v>98</v>
      </c>
      <c r="AC5199" s="5" t="s">
        <v>99</v>
      </c>
      <c r="AD5199" s="5" t="s">
        <v>561</v>
      </c>
      <c r="AE5199" s="5" t="s">
        <v>321</v>
      </c>
      <c r="AF5199" s="5" t="str">
        <f aca="false">IF(AD5199&lt;AE5199,AD5199,AE5199)</f>
        <v>Barbarian Barrel, Dark Prince, Electro Spirit, Fireball, Goblin Cage, Hog Rider, Mega Knight, Spirit Empress</v>
      </c>
      <c r="AG5199" s="5" t="str">
        <f aca="false">IF(AD5199&lt;AE5199,AE5199,AD5199)</f>
        <v>Bomber, Fire Spirit, Giant Snowball, Goblin Drill, Goblins, Poison, Ronin, Tesla</v>
      </c>
      <c r="AH5199" s="5" t="str">
        <f aca="false">IF(AD5199=AF5199,AA5199,IF(AA5199="Win","Loss",IF(AA5199="Loss","Win","Draw")))</f>
        <v>Win</v>
      </c>
      <c r="AI5199" s="5" t="s">
        <v>102</v>
      </c>
    </row>
    <row r="5200" customFormat="false" ht="15" hidden="false" customHeight="true" outlineLevel="0" collapsed="false">
      <c r="A5200" s="6" t="s">
        <v>9219</v>
      </c>
      <c r="B5200" s="5" t="n">
        <v>2</v>
      </c>
      <c r="C5200" s="6" t="s">
        <v>558</v>
      </c>
      <c r="D5200" s="5" t="s">
        <v>559</v>
      </c>
      <c r="E5200" s="5" t="s">
        <v>424</v>
      </c>
      <c r="F5200" s="5" t="s">
        <v>425</v>
      </c>
      <c r="G5200" s="5" t="s">
        <v>562</v>
      </c>
      <c r="H5200" s="5" t="s">
        <v>163</v>
      </c>
      <c r="I5200" s="5" t="s">
        <v>233</v>
      </c>
      <c r="J5200" s="5" t="s">
        <v>202</v>
      </c>
      <c r="K5200" s="5" t="s">
        <v>201</v>
      </c>
      <c r="L5200" s="5" t="s">
        <v>126</v>
      </c>
      <c r="M5200" s="5" t="s">
        <v>97</v>
      </c>
      <c r="N5200" s="5" t="s">
        <v>234</v>
      </c>
      <c r="O5200" s="5" t="s">
        <v>157</v>
      </c>
      <c r="P5200" s="5" t="s">
        <v>204</v>
      </c>
      <c r="Q5200" s="5" t="s">
        <v>92</v>
      </c>
      <c r="R5200" s="5" t="s">
        <v>563</v>
      </c>
      <c r="S5200" s="5" t="s">
        <v>90</v>
      </c>
      <c r="T5200" s="5" t="s">
        <v>93</v>
      </c>
      <c r="U5200" s="5" t="s">
        <v>96</v>
      </c>
      <c r="V5200" s="5" t="s">
        <v>94</v>
      </c>
      <c r="W5200" s="5" t="s">
        <v>95</v>
      </c>
      <c r="X5200" s="5" t="s">
        <v>125</v>
      </c>
      <c r="Y5200" s="5" t="n">
        <v>1</v>
      </c>
      <c r="Z5200" s="5" t="n">
        <v>0</v>
      </c>
      <c r="AA5200" s="5" t="str">
        <f aca="false">IF(Y5200&gt;Z5200,"Win",IF(Y5200&lt;Z5200,"Loss","Draw"))</f>
        <v>Win</v>
      </c>
      <c r="AB5200" s="5" t="s">
        <v>98</v>
      </c>
      <c r="AC5200" s="5" t="s">
        <v>99</v>
      </c>
      <c r="AD5200" s="5" t="s">
        <v>565</v>
      </c>
      <c r="AE5200" s="5" t="s">
        <v>564</v>
      </c>
      <c r="AF5200" s="5" t="str">
        <f aca="false">IF(AD5200&lt;AE5200,AD5200,AE5200)</f>
        <v>Barbarian Barrel, Cannon Cart, Fireball, Minions, Mortar, Rascals, Skeleton Barrel, Skeleton King</v>
      </c>
      <c r="AG5200" s="5" t="str">
        <f aca="false">IF(AD5200&lt;AE5200,AE5200,AD5200)</f>
        <v>Bats, Bomb Tower, Fire Spirit, Magic Archer, Ronin, Royal Delivery, Skeletons, Wall Breakers</v>
      </c>
      <c r="AH5200" s="5" t="str">
        <f aca="false">IF(AD5200=AF5200,AA5200,IF(AA5200="Win","Loss",IF(AA5200="Loss","Win","Draw")))</f>
        <v>Loss</v>
      </c>
      <c r="AI5200" s="5" t="s">
        <v>102</v>
      </c>
    </row>
    <row r="5201" customFormat="false" ht="15" hidden="false" customHeight="true" outlineLevel="0" collapsed="false">
      <c r="A5201" s="6" t="s">
        <v>9220</v>
      </c>
      <c r="B5201" s="5" t="n">
        <v>1</v>
      </c>
      <c r="C5201" s="6" t="s">
        <v>558</v>
      </c>
      <c r="D5201" s="5" t="s">
        <v>559</v>
      </c>
      <c r="E5201" s="5" t="s">
        <v>533</v>
      </c>
      <c r="F5201" s="5" t="s">
        <v>534</v>
      </c>
      <c r="G5201" s="5" t="s">
        <v>4584</v>
      </c>
      <c r="H5201" s="5" t="s">
        <v>163</v>
      </c>
      <c r="I5201" s="5" t="s">
        <v>203</v>
      </c>
      <c r="J5201" s="5" t="s">
        <v>202</v>
      </c>
      <c r="K5201" s="5" t="s">
        <v>201</v>
      </c>
      <c r="L5201" s="5" t="s">
        <v>97</v>
      </c>
      <c r="M5201" s="5" t="s">
        <v>118</v>
      </c>
      <c r="N5201" s="5" t="s">
        <v>87</v>
      </c>
      <c r="O5201" s="5" t="s">
        <v>157</v>
      </c>
      <c r="P5201" s="5" t="s">
        <v>204</v>
      </c>
      <c r="Q5201" s="5" t="s">
        <v>141</v>
      </c>
      <c r="R5201" s="5" t="s">
        <v>447</v>
      </c>
      <c r="S5201" s="5" t="s">
        <v>139</v>
      </c>
      <c r="T5201" s="5" t="s">
        <v>130</v>
      </c>
      <c r="U5201" s="5" t="s">
        <v>85</v>
      </c>
      <c r="V5201" s="5" t="s">
        <v>327</v>
      </c>
      <c r="W5201" s="5" t="s">
        <v>467</v>
      </c>
      <c r="X5201" s="5" t="s">
        <v>242</v>
      </c>
      <c r="Y5201" s="5" t="n">
        <v>1</v>
      </c>
      <c r="Z5201" s="5" t="n">
        <v>0</v>
      </c>
      <c r="AA5201" s="5" t="str">
        <f aca="false">IF(Y5201&gt;Z5201,"Win",IF(Y5201&lt;Z5201,"Loss","Draw"))</f>
        <v>Win</v>
      </c>
      <c r="AB5201" s="5" t="s">
        <v>98</v>
      </c>
      <c r="AC5201" s="5" t="s">
        <v>99</v>
      </c>
      <c r="AD5201" s="5" t="s">
        <v>1001</v>
      </c>
      <c r="AE5201" s="5" t="s">
        <v>4571</v>
      </c>
      <c r="AF5201" s="5" t="str">
        <f aca="false">IF(AD5201&lt;AE5201,AD5201,AE5201)</f>
        <v>Arrows, Bomber, Giant, Lightning, Lumberjack, Mega Minion, Prince, Rage</v>
      </c>
      <c r="AG5201" s="5" t="str">
        <f aca="false">IF(AD5201&lt;AE5201,AE5201,AD5201)</f>
        <v>Fire Spirit, Goblin Barrel, Ice Spirit, Magic Archer, Ronin, Royal Delivery, Tesla, Wall Breakers</v>
      </c>
      <c r="AH5201" s="5" t="str">
        <f aca="false">IF(AD5201=AF5201,AA5201,IF(AA5201="Win","Loss",IF(AA5201="Loss","Win","Draw")))</f>
        <v>Loss</v>
      </c>
      <c r="AI5201" s="5" t="s">
        <v>102</v>
      </c>
    </row>
    <row r="5202" customFormat="false" ht="15" hidden="false" customHeight="true" outlineLevel="0" collapsed="false">
      <c r="A5202" s="6" t="s">
        <v>9220</v>
      </c>
      <c r="B5202" s="5" t="n">
        <v>2</v>
      </c>
      <c r="C5202" s="6" t="s">
        <v>558</v>
      </c>
      <c r="D5202" s="5" t="s">
        <v>559</v>
      </c>
      <c r="E5202" s="5" t="s">
        <v>533</v>
      </c>
      <c r="F5202" s="5" t="s">
        <v>534</v>
      </c>
      <c r="G5202" s="5" t="s">
        <v>4585</v>
      </c>
      <c r="H5202" s="5" t="s">
        <v>163</v>
      </c>
      <c r="I5202" s="5" t="s">
        <v>129</v>
      </c>
      <c r="J5202" s="5" t="s">
        <v>108</v>
      </c>
      <c r="K5202" s="5" t="s">
        <v>84</v>
      </c>
      <c r="L5202" s="5" t="s">
        <v>112</v>
      </c>
      <c r="M5202" s="5" t="s">
        <v>165</v>
      </c>
      <c r="N5202" s="5" t="s">
        <v>95</v>
      </c>
      <c r="O5202" s="5" t="s">
        <v>93</v>
      </c>
      <c r="P5202" s="5" t="s">
        <v>153</v>
      </c>
      <c r="Q5202" s="5" t="s">
        <v>109</v>
      </c>
      <c r="R5202" s="5" t="s">
        <v>108</v>
      </c>
      <c r="S5202" s="5" t="s">
        <v>107</v>
      </c>
      <c r="T5202" s="5" t="s">
        <v>86</v>
      </c>
      <c r="U5202" s="5" t="s">
        <v>112</v>
      </c>
      <c r="V5202" s="5" t="s">
        <v>110</v>
      </c>
      <c r="W5202" s="5" t="s">
        <v>95</v>
      </c>
      <c r="X5202" s="5" t="s">
        <v>93</v>
      </c>
      <c r="Y5202" s="5" t="n">
        <v>0</v>
      </c>
      <c r="Z5202" s="5" t="n">
        <v>1</v>
      </c>
      <c r="AA5202" s="5" t="str">
        <f aca="false">IF(Y5202&gt;Z5202,"Win",IF(Y5202&lt;Z5202,"Loss","Draw"))</f>
        <v>Loss</v>
      </c>
      <c r="AB5202" s="5" t="s">
        <v>98</v>
      </c>
      <c r="AC5202" s="5" t="s">
        <v>99</v>
      </c>
      <c r="AD5202" s="5" t="s">
        <v>4586</v>
      </c>
      <c r="AE5202" s="5" t="s">
        <v>2740</v>
      </c>
      <c r="AF5202" s="5" t="str">
        <f aca="false">IF(AD5202&lt;AE5202,AD5202,AE5202)</f>
        <v>Archers, Barbarian Barrel, Cannon, Dark Prince, Fireball, Hog Rider, Mega Knight, Spirit Empress</v>
      </c>
      <c r="AG5202" s="5" t="str">
        <f aca="false">IF(AD5202&lt;AE5202,AE5202,AD5202)</f>
        <v>Barbarian Barrel, Dark Prince, Fireball, Goblin Cage, Lava Hound, Skeleton Dragons, Spirit Empress, Zap</v>
      </c>
      <c r="AH5202" s="5" t="str">
        <f aca="false">IF(AD5202=AF5202,AA5202,IF(AA5202="Win","Loss",IF(AA5202="Loss","Win","Draw")))</f>
        <v>Loss</v>
      </c>
      <c r="AI5202" s="5" t="s">
        <v>102</v>
      </c>
    </row>
    <row r="5203" customFormat="false" ht="15" hidden="false" customHeight="true" outlineLevel="0" collapsed="false">
      <c r="A5203" s="6" t="s">
        <v>9220</v>
      </c>
      <c r="B5203" s="5" t="n">
        <v>3</v>
      </c>
      <c r="C5203" s="6" t="s">
        <v>558</v>
      </c>
      <c r="D5203" s="5" t="s">
        <v>559</v>
      </c>
      <c r="E5203" s="5" t="s">
        <v>533</v>
      </c>
      <c r="F5203" s="5" t="s">
        <v>534</v>
      </c>
      <c r="G5203" s="5" t="s">
        <v>4588</v>
      </c>
      <c r="H5203" s="5" t="s">
        <v>163</v>
      </c>
      <c r="I5203" s="5" t="s">
        <v>137</v>
      </c>
      <c r="J5203" s="5" t="s">
        <v>151</v>
      </c>
      <c r="K5203" s="5" t="s">
        <v>114</v>
      </c>
      <c r="L5203" s="5" t="s">
        <v>209</v>
      </c>
      <c r="M5203" s="5" t="s">
        <v>150</v>
      </c>
      <c r="N5203" s="5" t="s">
        <v>138</v>
      </c>
      <c r="O5203" s="5" t="s">
        <v>116</v>
      </c>
      <c r="P5203" s="5" t="s">
        <v>126</v>
      </c>
      <c r="Q5203" s="5" t="s">
        <v>124</v>
      </c>
      <c r="R5203" s="5" t="s">
        <v>83</v>
      </c>
      <c r="S5203" s="5" t="s">
        <v>177</v>
      </c>
      <c r="T5203" s="5" t="s">
        <v>215</v>
      </c>
      <c r="U5203" s="5" t="s">
        <v>89</v>
      </c>
      <c r="V5203" s="5" t="s">
        <v>85</v>
      </c>
      <c r="W5203" s="5" t="s">
        <v>257</v>
      </c>
      <c r="X5203" s="5" t="s">
        <v>150</v>
      </c>
      <c r="Y5203" s="5" t="n">
        <v>1</v>
      </c>
      <c r="Z5203" s="5" t="n">
        <v>0</v>
      </c>
      <c r="AA5203" s="5" t="str">
        <f aca="false">IF(Y5203&gt;Z5203,"Win",IF(Y5203&lt;Z5203,"Loss","Draw"))</f>
        <v>Win</v>
      </c>
      <c r="AB5203" s="5" t="s">
        <v>98</v>
      </c>
      <c r="AC5203" s="5" t="s">
        <v>99</v>
      </c>
      <c r="AD5203" s="5" t="s">
        <v>4589</v>
      </c>
      <c r="AE5203" s="5" t="s">
        <v>4072</v>
      </c>
      <c r="AF5203" s="5" t="str">
        <f aca="false">IF(AD5203&lt;AE5203,AD5203,AE5203)</f>
        <v>Electro Spirit, Fisherman, Hunter, Lightning, Monk, Royal Ghost, Royal Giant, The Log</v>
      </c>
      <c r="AG5203" s="5" t="str">
        <f aca="false">IF(AD5203&lt;AE5203,AE5203,AD5203)</f>
        <v>Electro Spirit, Giant Snowball, Goblin Demolisher, Goblin Drill, Inferno Tower, Mighty Miner, Poison, Skeletons</v>
      </c>
      <c r="AH5203" s="5" t="str">
        <f aca="false">IF(AD5203=AF5203,AA5203,IF(AA5203="Win","Loss",IF(AA5203="Loss","Win","Draw")))</f>
        <v>Loss</v>
      </c>
      <c r="AI5203" s="5" t="s">
        <v>102</v>
      </c>
    </row>
    <row r="5204" customFormat="false" ht="15" hidden="false" customHeight="true" outlineLevel="0" collapsed="false">
      <c r="A5204" s="6" t="s">
        <v>9221</v>
      </c>
      <c r="B5204" s="5" t="n">
        <v>1</v>
      </c>
      <c r="C5204" s="6" t="s">
        <v>558</v>
      </c>
      <c r="D5204" s="5" t="s">
        <v>559</v>
      </c>
      <c r="E5204" s="5" t="s">
        <v>567</v>
      </c>
      <c r="F5204" s="5" t="s">
        <v>568</v>
      </c>
      <c r="G5204" s="5" t="s">
        <v>6873</v>
      </c>
      <c r="H5204" s="5" t="s">
        <v>163</v>
      </c>
      <c r="I5204" s="5" t="s">
        <v>201</v>
      </c>
      <c r="J5204" s="5" t="s">
        <v>202</v>
      </c>
      <c r="K5204" s="5" t="s">
        <v>233</v>
      </c>
      <c r="L5204" s="5" t="s">
        <v>204</v>
      </c>
      <c r="M5204" s="5" t="s">
        <v>234</v>
      </c>
      <c r="N5204" s="5" t="s">
        <v>157</v>
      </c>
      <c r="O5204" s="5" t="s">
        <v>111</v>
      </c>
      <c r="P5204" s="5" t="s">
        <v>88</v>
      </c>
      <c r="Q5204" s="5" t="s">
        <v>152</v>
      </c>
      <c r="R5204" s="5" t="s">
        <v>128</v>
      </c>
      <c r="S5204" s="5" t="s">
        <v>107</v>
      </c>
      <c r="T5204" s="5" t="s">
        <v>306</v>
      </c>
      <c r="U5204" s="5" t="s">
        <v>85</v>
      </c>
      <c r="V5204" s="5" t="s">
        <v>307</v>
      </c>
      <c r="W5204" s="5" t="s">
        <v>187</v>
      </c>
      <c r="X5204" s="5" t="s">
        <v>95</v>
      </c>
      <c r="Y5204" s="5" t="n">
        <v>1</v>
      </c>
      <c r="Z5204" s="5" t="n">
        <v>0</v>
      </c>
      <c r="AA5204" s="5" t="str">
        <f aca="false">IF(Y5204&gt;Z5204,"Win",IF(Y5204&lt;Z5204,"Loss","Draw"))</f>
        <v>Win</v>
      </c>
      <c r="AB5204" s="5" t="s">
        <v>98</v>
      </c>
      <c r="AC5204" s="5" t="s">
        <v>99</v>
      </c>
      <c r="AD5204" s="5" t="s">
        <v>380</v>
      </c>
      <c r="AE5204" s="5" t="s">
        <v>603</v>
      </c>
      <c r="AF5204" s="5" t="str">
        <f aca="false">IF(AD5204&lt;AE5204,AD5204,AE5204)</f>
        <v>Baby Dragon, Barbarian Barrel, Goblin Cage, Golden Knight, Golem, Ice Wizard, Lightning, Tornado</v>
      </c>
      <c r="AG5204" s="5" t="str">
        <f aca="false">IF(AD5204&lt;AE5204,AE5204,AD5204)</f>
        <v>Bats, Berserker, Bomb Tower, Fire Spirit, Magic Archer, Miner, Royal Delivery, Wall Breakers</v>
      </c>
      <c r="AH5204" s="5" t="str">
        <f aca="false">IF(AD5204=AF5204,AA5204,IF(AA5204="Win","Loss",IF(AA5204="Loss","Win","Draw")))</f>
        <v>Loss</v>
      </c>
      <c r="AI5204" s="5" t="s">
        <v>102</v>
      </c>
    </row>
    <row r="5205" customFormat="false" ht="15" hidden="false" customHeight="true" outlineLevel="0" collapsed="false">
      <c r="A5205" s="6" t="s">
        <v>9221</v>
      </c>
      <c r="B5205" s="5" t="n">
        <v>2</v>
      </c>
      <c r="C5205" s="6" t="s">
        <v>558</v>
      </c>
      <c r="D5205" s="5" t="s">
        <v>559</v>
      </c>
      <c r="E5205" s="5" t="s">
        <v>567</v>
      </c>
      <c r="F5205" s="5" t="s">
        <v>568</v>
      </c>
      <c r="G5205" s="5" t="s">
        <v>6874</v>
      </c>
      <c r="H5205" s="5" t="s">
        <v>163</v>
      </c>
      <c r="I5205" s="5" t="s">
        <v>203</v>
      </c>
      <c r="J5205" s="5" t="s">
        <v>108</v>
      </c>
      <c r="K5205" s="5" t="s">
        <v>87</v>
      </c>
      <c r="L5205" s="5" t="s">
        <v>159</v>
      </c>
      <c r="M5205" s="5" t="s">
        <v>118</v>
      </c>
      <c r="N5205" s="5" t="s">
        <v>126</v>
      </c>
      <c r="O5205" s="5" t="s">
        <v>95</v>
      </c>
      <c r="P5205" s="5" t="s">
        <v>93</v>
      </c>
      <c r="Q5205" s="5" t="s">
        <v>177</v>
      </c>
      <c r="R5205" s="5" t="s">
        <v>83</v>
      </c>
      <c r="S5205" s="5" t="s">
        <v>188</v>
      </c>
      <c r="T5205" s="5" t="s">
        <v>133</v>
      </c>
      <c r="U5205" s="5" t="s">
        <v>257</v>
      </c>
      <c r="V5205" s="5" t="s">
        <v>215</v>
      </c>
      <c r="W5205" s="5" t="s">
        <v>93</v>
      </c>
      <c r="X5205" s="5" t="s">
        <v>89</v>
      </c>
      <c r="Y5205" s="5" t="n">
        <v>0</v>
      </c>
      <c r="Z5205" s="5" t="n">
        <v>1</v>
      </c>
      <c r="AA5205" s="5" t="str">
        <f aca="false">IF(Y5205&gt;Z5205,"Win",IF(Y5205&lt;Z5205,"Loss","Draw"))</f>
        <v>Loss</v>
      </c>
      <c r="AB5205" s="5" t="s">
        <v>98</v>
      </c>
      <c r="AC5205" s="5" t="s">
        <v>99</v>
      </c>
      <c r="AD5205" s="5" t="s">
        <v>6876</v>
      </c>
      <c r="AE5205" s="5" t="s">
        <v>6875</v>
      </c>
      <c r="AF5205" s="5" t="str">
        <f aca="false">IF(AD5205&lt;AE5205,AD5205,AE5205)</f>
        <v>Barbarian Barrel, Dark Prince, Dart Goblin, Fireball, Goblin Barrel, Ice Spirit, Skeletons, Tesla</v>
      </c>
      <c r="AG5205" s="5" t="str">
        <f aca="false">IF(AD5205&lt;AE5205,AE5205,AD5205)</f>
        <v>Fireball, Fisherman, Hunter, Monk, Mother Witch, Royal Giant, The Log, Tombstone</v>
      </c>
      <c r="AH5205" s="5" t="str">
        <f aca="false">IF(AD5205=AF5205,AA5205,IF(AA5205="Win","Loss",IF(AA5205="Loss","Win","Draw")))</f>
        <v>Loss</v>
      </c>
      <c r="AI5205" s="5" t="s">
        <v>102</v>
      </c>
    </row>
    <row r="5206" customFormat="false" ht="15" hidden="false" customHeight="true" outlineLevel="0" collapsed="false">
      <c r="A5206" s="6" t="s">
        <v>9221</v>
      </c>
      <c r="B5206" s="5" t="n">
        <v>3</v>
      </c>
      <c r="C5206" s="6" t="s">
        <v>558</v>
      </c>
      <c r="D5206" s="5" t="s">
        <v>559</v>
      </c>
      <c r="E5206" s="5" t="s">
        <v>567</v>
      </c>
      <c r="F5206" s="5" t="s">
        <v>568</v>
      </c>
      <c r="G5206" s="5" t="s">
        <v>6877</v>
      </c>
      <c r="H5206" s="5" t="s">
        <v>163</v>
      </c>
      <c r="I5206" s="5" t="s">
        <v>114</v>
      </c>
      <c r="J5206" s="5" t="s">
        <v>128</v>
      </c>
      <c r="K5206" s="5" t="s">
        <v>185</v>
      </c>
      <c r="L5206" s="5" t="s">
        <v>137</v>
      </c>
      <c r="M5206" s="5" t="s">
        <v>158</v>
      </c>
      <c r="N5206" s="5" t="s">
        <v>187</v>
      </c>
      <c r="O5206" s="5" t="s">
        <v>173</v>
      </c>
      <c r="P5206" s="5" t="s">
        <v>117</v>
      </c>
      <c r="Q5206" s="5" t="s">
        <v>137</v>
      </c>
      <c r="R5206" s="5" t="s">
        <v>91</v>
      </c>
      <c r="S5206" s="5" t="s">
        <v>114</v>
      </c>
      <c r="T5206" s="5" t="s">
        <v>97</v>
      </c>
      <c r="U5206" s="5" t="s">
        <v>116</v>
      </c>
      <c r="V5206" s="5" t="s">
        <v>242</v>
      </c>
      <c r="W5206" s="5" t="s">
        <v>157</v>
      </c>
      <c r="X5206" s="5" t="s">
        <v>87</v>
      </c>
      <c r="Y5206" s="5" t="n">
        <v>0</v>
      </c>
      <c r="Z5206" s="5" t="n">
        <v>1</v>
      </c>
      <c r="AA5206" s="5" t="str">
        <f aca="false">IF(Y5206&gt;Z5206,"Win",IF(Y5206&lt;Z5206,"Loss","Draw"))</f>
        <v>Loss</v>
      </c>
      <c r="AB5206" s="5" t="s">
        <v>98</v>
      </c>
      <c r="AC5206" s="5" t="s">
        <v>99</v>
      </c>
      <c r="AD5206" s="5" t="s">
        <v>5703</v>
      </c>
      <c r="AE5206" s="5" t="s">
        <v>321</v>
      </c>
      <c r="AF5206" s="5" t="str">
        <f aca="false">IF(AD5206&lt;AE5206,AD5206,AE5206)</f>
        <v>Bomber, Fire Spirit, Giant Snowball, Goblin Drill, Goblins, Poison, Ronin, Tesla</v>
      </c>
      <c r="AG5206" s="5" t="str">
        <f aca="false">IF(AD5206&lt;AE5206,AE5206,AD5206)</f>
        <v>Bowler, Executioner, Giant Skeleton, Giant Snowball, Goblin Drill, Golden Knight, Tornado, Zappies</v>
      </c>
      <c r="AH5206" s="5" t="str">
        <f aca="false">IF(AD5206=AF5206,AA5206,IF(AA5206="Win","Loss",IF(AA5206="Loss","Win","Draw")))</f>
        <v>Win</v>
      </c>
      <c r="AI5206" s="5" t="s">
        <v>102</v>
      </c>
    </row>
    <row r="5207" customFormat="false" ht="15" hidden="false" customHeight="true" outlineLevel="0" collapsed="false">
      <c r="A5207" s="6" t="s">
        <v>9222</v>
      </c>
      <c r="B5207" s="5" t="n">
        <v>1</v>
      </c>
      <c r="C5207" s="6" t="s">
        <v>558</v>
      </c>
      <c r="D5207" s="5" t="s">
        <v>559</v>
      </c>
      <c r="E5207" s="5" t="s">
        <v>169</v>
      </c>
      <c r="F5207" s="5" t="s">
        <v>170</v>
      </c>
      <c r="G5207" s="5" t="s">
        <v>3378</v>
      </c>
      <c r="H5207" s="5" t="s">
        <v>163</v>
      </c>
      <c r="I5207" s="5" t="s">
        <v>129</v>
      </c>
      <c r="J5207" s="5" t="s">
        <v>108</v>
      </c>
      <c r="K5207" s="5" t="s">
        <v>107</v>
      </c>
      <c r="L5207" s="5" t="s">
        <v>165</v>
      </c>
      <c r="M5207" s="5" t="s">
        <v>95</v>
      </c>
      <c r="N5207" s="5" t="s">
        <v>93</v>
      </c>
      <c r="O5207" s="5" t="s">
        <v>150</v>
      </c>
      <c r="P5207" s="5" t="s">
        <v>112</v>
      </c>
      <c r="Q5207" s="5" t="s">
        <v>90</v>
      </c>
      <c r="R5207" s="5" t="s">
        <v>91</v>
      </c>
      <c r="S5207" s="5" t="s">
        <v>92</v>
      </c>
      <c r="T5207" s="5" t="s">
        <v>125</v>
      </c>
      <c r="U5207" s="5" t="s">
        <v>93</v>
      </c>
      <c r="V5207" s="5" t="s">
        <v>94</v>
      </c>
      <c r="W5207" s="5" t="s">
        <v>150</v>
      </c>
      <c r="X5207" s="5" t="s">
        <v>96</v>
      </c>
      <c r="Y5207" s="5" t="n">
        <v>0</v>
      </c>
      <c r="Z5207" s="5" t="n">
        <v>1</v>
      </c>
      <c r="AA5207" s="5" t="str">
        <f aca="false">IF(Y5207&gt;Z5207,"Win",IF(Y5207&lt;Z5207,"Loss","Draw"))</f>
        <v>Loss</v>
      </c>
      <c r="AB5207" s="5" t="s">
        <v>98</v>
      </c>
      <c r="AC5207" s="5" t="s">
        <v>99</v>
      </c>
      <c r="AD5207" s="5" t="s">
        <v>561</v>
      </c>
      <c r="AE5207" s="5" t="s">
        <v>635</v>
      </c>
      <c r="AF5207" s="5" t="str">
        <f aca="false">IF(AD5207&lt;AE5207,AD5207,AE5207)</f>
        <v>Barbarian Barrel, Dark Prince, Electro Spirit, Fireball, Goblin Cage, Hog Rider, Mega Knight, Spirit Empress</v>
      </c>
      <c r="AG5207" s="5" t="str">
        <f aca="false">IF(AD5207&lt;AE5207,AE5207,AD5207)</f>
        <v>Cannon Cart, Electro Spirit, Fireball, Goblins, Minions, Mortar, Rascals, Skeleton Barrel</v>
      </c>
      <c r="AH5207" s="5" t="str">
        <f aca="false">IF(AD5207=AF5207,AA5207,IF(AA5207="Win","Loss",IF(AA5207="Loss","Win","Draw")))</f>
        <v>Loss</v>
      </c>
      <c r="AI5207" s="5" t="s">
        <v>102</v>
      </c>
    </row>
    <row r="5208" customFormat="false" ht="15" hidden="false" customHeight="true" outlineLevel="0" collapsed="false">
      <c r="A5208" s="6" t="s">
        <v>9222</v>
      </c>
      <c r="B5208" s="5" t="n">
        <v>2</v>
      </c>
      <c r="C5208" s="6" t="s">
        <v>558</v>
      </c>
      <c r="D5208" s="5" t="s">
        <v>559</v>
      </c>
      <c r="E5208" s="5" t="s">
        <v>169</v>
      </c>
      <c r="F5208" s="5" t="s">
        <v>170</v>
      </c>
      <c r="G5208" s="5" t="s">
        <v>3379</v>
      </c>
      <c r="H5208" s="5" t="s">
        <v>163</v>
      </c>
      <c r="I5208" s="5" t="s">
        <v>114</v>
      </c>
      <c r="J5208" s="5" t="s">
        <v>202</v>
      </c>
      <c r="K5208" s="5" t="s">
        <v>137</v>
      </c>
      <c r="L5208" s="5" t="s">
        <v>88</v>
      </c>
      <c r="M5208" s="5" t="s">
        <v>157</v>
      </c>
      <c r="N5208" s="5" t="s">
        <v>241</v>
      </c>
      <c r="O5208" s="5" t="s">
        <v>209</v>
      </c>
      <c r="P5208" s="5" t="s">
        <v>116</v>
      </c>
      <c r="Q5208" s="5" t="s">
        <v>82</v>
      </c>
      <c r="R5208" s="5" t="s">
        <v>202</v>
      </c>
      <c r="S5208" s="5" t="s">
        <v>87</v>
      </c>
      <c r="T5208" s="5" t="s">
        <v>97</v>
      </c>
      <c r="U5208" s="5" t="s">
        <v>126</v>
      </c>
      <c r="V5208" s="5" t="s">
        <v>157</v>
      </c>
      <c r="W5208" s="5" t="s">
        <v>89</v>
      </c>
      <c r="X5208" s="5" t="s">
        <v>85</v>
      </c>
      <c r="Y5208" s="5" t="n">
        <v>0</v>
      </c>
      <c r="Z5208" s="5" t="n">
        <v>1</v>
      </c>
      <c r="AA5208" s="5" t="str">
        <f aca="false">IF(Y5208&gt;Z5208,"Win",IF(Y5208&lt;Z5208,"Loss","Draw"))</f>
        <v>Loss</v>
      </c>
      <c r="AB5208" s="5" t="s">
        <v>98</v>
      </c>
      <c r="AC5208" s="5" t="s">
        <v>99</v>
      </c>
      <c r="AD5208" s="5" t="s">
        <v>3381</v>
      </c>
      <c r="AE5208" s="5" t="s">
        <v>3380</v>
      </c>
      <c r="AF5208" s="5" t="str">
        <f aca="false">IF(AD5208&lt;AE5208,AD5208,AE5208)</f>
        <v>Berserker, Fire Spirit, Giant Snowball, Goblin Drill, Inferno Tower, Knight, Magic Archer, Poison</v>
      </c>
      <c r="AG5208" s="5" t="str">
        <f aca="false">IF(AD5208&lt;AE5208,AE5208,AD5208)</f>
        <v>Fire Spirit, Lightning, Magic Archer, Ronin, Royal Hogs, Skeletons, Tesla, The Log</v>
      </c>
      <c r="AH5208" s="5" t="str">
        <f aca="false">IF(AD5208=AF5208,AA5208,IF(AA5208="Win","Loss",IF(AA5208="Loss","Win","Draw")))</f>
        <v>Loss</v>
      </c>
      <c r="AI5208" s="5" t="s">
        <v>102</v>
      </c>
    </row>
    <row r="5209" customFormat="false" ht="15" hidden="false" customHeight="true" outlineLevel="0" collapsed="false">
      <c r="A5209" s="6" t="s">
        <v>9223</v>
      </c>
      <c r="B5209" s="5" t="n">
        <v>1</v>
      </c>
      <c r="C5209" s="6" t="s">
        <v>558</v>
      </c>
      <c r="D5209" s="5" t="s">
        <v>559</v>
      </c>
      <c r="E5209" s="5" t="s">
        <v>1432</v>
      </c>
      <c r="F5209" s="5" t="s">
        <v>1433</v>
      </c>
      <c r="G5209" s="5" t="s">
        <v>1801</v>
      </c>
      <c r="H5209" s="5" t="s">
        <v>81</v>
      </c>
      <c r="I5209" s="5" t="s">
        <v>201</v>
      </c>
      <c r="J5209" s="5" t="s">
        <v>202</v>
      </c>
      <c r="K5209" s="5" t="s">
        <v>203</v>
      </c>
      <c r="L5209" s="5" t="s">
        <v>87</v>
      </c>
      <c r="M5209" s="5" t="s">
        <v>118</v>
      </c>
      <c r="N5209" s="5" t="s">
        <v>157</v>
      </c>
      <c r="O5209" s="5" t="s">
        <v>88</v>
      </c>
      <c r="P5209" s="5" t="s">
        <v>204</v>
      </c>
      <c r="Q5209" s="5" t="s">
        <v>152</v>
      </c>
      <c r="R5209" s="5" t="s">
        <v>128</v>
      </c>
      <c r="S5209" s="5" t="s">
        <v>107</v>
      </c>
      <c r="T5209" s="5" t="s">
        <v>306</v>
      </c>
      <c r="U5209" s="5" t="s">
        <v>85</v>
      </c>
      <c r="V5209" s="5" t="s">
        <v>307</v>
      </c>
      <c r="W5209" s="5" t="s">
        <v>187</v>
      </c>
      <c r="X5209" s="5" t="s">
        <v>95</v>
      </c>
      <c r="Y5209" s="5" t="n">
        <v>1</v>
      </c>
      <c r="Z5209" s="5" t="n">
        <v>0</v>
      </c>
      <c r="AA5209" s="5" t="str">
        <f aca="false">IF(Y5209&gt;Z5209,"Win",IF(Y5209&lt;Z5209,"Loss","Draw"))</f>
        <v>Win</v>
      </c>
      <c r="AB5209" s="5" t="s">
        <v>98</v>
      </c>
      <c r="AC5209" s="5" t="s">
        <v>99</v>
      </c>
      <c r="AD5209" s="5" t="s">
        <v>206</v>
      </c>
      <c r="AE5209" s="5" t="s">
        <v>603</v>
      </c>
      <c r="AF5209" s="5" t="str">
        <f aca="false">IF(AD5209&lt;AE5209,AD5209,AE5209)</f>
        <v>Baby Dragon, Barbarian Barrel, Goblin Cage, Golden Knight, Golem, Ice Wizard, Lightning, Tornado</v>
      </c>
      <c r="AG5209" s="5" t="str">
        <f aca="false">IF(AD5209&lt;AE5209,AE5209,AD5209)</f>
        <v>Berserker, Fire Spirit, Goblin Barrel, Ice Spirit, Magic Archer, Royal Delivery, Tesla, Wall Breakers</v>
      </c>
      <c r="AH5209" s="5" t="str">
        <f aca="false">IF(AD5209=AF5209,AA5209,IF(AA5209="Win","Loss",IF(AA5209="Loss","Win","Draw")))</f>
        <v>Loss</v>
      </c>
      <c r="AI5209" s="5" t="s">
        <v>297</v>
      </c>
    </row>
    <row r="5210" customFormat="false" ht="15" hidden="false" customHeight="true" outlineLevel="0" collapsed="false">
      <c r="A5210" s="6" t="s">
        <v>9223</v>
      </c>
      <c r="B5210" s="5" t="n">
        <v>2</v>
      </c>
      <c r="C5210" s="6" t="s">
        <v>558</v>
      </c>
      <c r="D5210" s="5" t="s">
        <v>559</v>
      </c>
      <c r="E5210" s="5" t="s">
        <v>1432</v>
      </c>
      <c r="F5210" s="5" t="s">
        <v>1433</v>
      </c>
      <c r="G5210" s="5" t="s">
        <v>1802</v>
      </c>
      <c r="H5210" s="5" t="s">
        <v>81</v>
      </c>
      <c r="I5210" s="5" t="s">
        <v>92</v>
      </c>
      <c r="J5210" s="5" t="s">
        <v>91</v>
      </c>
      <c r="K5210" s="5" t="s">
        <v>90</v>
      </c>
      <c r="L5210" s="5" t="s">
        <v>97</v>
      </c>
      <c r="M5210" s="5" t="s">
        <v>93</v>
      </c>
      <c r="N5210" s="5" t="s">
        <v>96</v>
      </c>
      <c r="O5210" s="5" t="s">
        <v>94</v>
      </c>
      <c r="P5210" s="5" t="s">
        <v>150</v>
      </c>
      <c r="Q5210" s="5" t="s">
        <v>201</v>
      </c>
      <c r="R5210" s="5" t="s">
        <v>202</v>
      </c>
      <c r="S5210" s="5" t="s">
        <v>233</v>
      </c>
      <c r="T5210" s="5" t="s">
        <v>157</v>
      </c>
      <c r="U5210" s="5" t="s">
        <v>88</v>
      </c>
      <c r="V5210" s="5" t="s">
        <v>204</v>
      </c>
      <c r="W5210" s="5" t="s">
        <v>234</v>
      </c>
      <c r="X5210" s="5" t="s">
        <v>111</v>
      </c>
      <c r="Y5210" s="5" t="n">
        <v>1</v>
      </c>
      <c r="Z5210" s="5" t="n">
        <v>0</v>
      </c>
      <c r="AA5210" s="5" t="str">
        <f aca="false">IF(Y5210&gt;Z5210,"Win",IF(Y5210&lt;Z5210,"Loss","Draw"))</f>
        <v>Win</v>
      </c>
      <c r="AB5210" s="5" t="s">
        <v>98</v>
      </c>
      <c r="AC5210" s="5" t="s">
        <v>99</v>
      </c>
      <c r="AD5210" s="5" t="s">
        <v>1275</v>
      </c>
      <c r="AE5210" s="5" t="s">
        <v>380</v>
      </c>
      <c r="AF5210" s="5" t="str">
        <f aca="false">IF(AD5210&lt;AE5210,AD5210,AE5210)</f>
        <v>Bats, Berserker, Bomb Tower, Fire Spirit, Magic Archer, Miner, Royal Delivery, Wall Breakers</v>
      </c>
      <c r="AG5210" s="5" t="str">
        <f aca="false">IF(AD5210&lt;AE5210,AE5210,AD5210)</f>
        <v>Electro Spirit, Fireball, Goblins, Minions, Mortar, Rascals, Ronin, Skeleton Barrel</v>
      </c>
      <c r="AH5210" s="5" t="str">
        <f aca="false">IF(AD5210=AF5210,AA5210,IF(AA5210="Win","Loss",IF(AA5210="Loss","Win","Draw")))</f>
        <v>Loss</v>
      </c>
      <c r="AI5210" s="5" t="s">
        <v>297</v>
      </c>
    </row>
    <row r="5211" customFormat="false" ht="15" hidden="false" customHeight="true" outlineLevel="0" collapsed="false">
      <c r="A5211" s="6" t="s">
        <v>9223</v>
      </c>
      <c r="B5211" s="5" t="n">
        <v>3</v>
      </c>
      <c r="C5211" s="6" t="s">
        <v>558</v>
      </c>
      <c r="D5211" s="5" t="s">
        <v>559</v>
      </c>
      <c r="E5211" s="5" t="s">
        <v>1432</v>
      </c>
      <c r="F5211" s="5" t="s">
        <v>1433</v>
      </c>
      <c r="G5211" s="5" t="s">
        <v>1803</v>
      </c>
      <c r="H5211" s="5" t="s">
        <v>163</v>
      </c>
      <c r="I5211" s="5" t="s">
        <v>185</v>
      </c>
      <c r="J5211" s="5" t="s">
        <v>186</v>
      </c>
      <c r="K5211" s="5" t="s">
        <v>241</v>
      </c>
      <c r="L5211" s="5" t="s">
        <v>187</v>
      </c>
      <c r="M5211" s="5" t="s">
        <v>109</v>
      </c>
      <c r="N5211" s="5" t="s">
        <v>86</v>
      </c>
      <c r="O5211" s="5" t="s">
        <v>234</v>
      </c>
      <c r="P5211" s="5" t="s">
        <v>111</v>
      </c>
      <c r="Q5211" s="5" t="s">
        <v>177</v>
      </c>
      <c r="R5211" s="5" t="s">
        <v>83</v>
      </c>
      <c r="S5211" s="5" t="s">
        <v>141</v>
      </c>
      <c r="T5211" s="5" t="s">
        <v>89</v>
      </c>
      <c r="U5211" s="5" t="s">
        <v>150</v>
      </c>
      <c r="V5211" s="5" t="s">
        <v>86</v>
      </c>
      <c r="W5211" s="5" t="s">
        <v>93</v>
      </c>
      <c r="X5211" s="5" t="s">
        <v>215</v>
      </c>
      <c r="Y5211" s="5" t="n">
        <v>0</v>
      </c>
      <c r="Z5211" s="5" t="n">
        <v>1</v>
      </c>
      <c r="AA5211" s="5" t="str">
        <f aca="false">IF(Y5211&gt;Z5211,"Win",IF(Y5211&lt;Z5211,"Loss","Draw"))</f>
        <v>Loss</v>
      </c>
      <c r="AB5211" s="5" t="s">
        <v>98</v>
      </c>
      <c r="AC5211" s="5" t="s">
        <v>99</v>
      </c>
      <c r="AD5211" s="5" t="s">
        <v>1804</v>
      </c>
      <c r="AE5211" s="5" t="s">
        <v>246</v>
      </c>
      <c r="AF5211" s="5" t="str">
        <f aca="false">IF(AD5211&lt;AE5211,AD5211,AE5211)</f>
        <v>Balloon, Bomb Tower, Executioner, Knight, Miner, Skeleton Dragons, Tornado, Zap</v>
      </c>
      <c r="AG5211" s="5" t="str">
        <f aca="false">IF(AD5211&lt;AE5211,AE5211,AD5211)</f>
        <v>Electro Spirit, Fireball, Fisherman, Lumberjack, Monk, Royal Giant, Skeleton Dragons, The Log</v>
      </c>
      <c r="AH5211" s="5" t="str">
        <f aca="false">IF(AD5211=AF5211,AA5211,IF(AA5211="Win","Loss",IF(AA5211="Loss","Win","Draw")))</f>
        <v>Loss</v>
      </c>
      <c r="AI5211" s="5" t="s">
        <v>297</v>
      </c>
    </row>
    <row r="5212" customFormat="false" ht="15" hidden="false" customHeight="true" outlineLevel="0" collapsed="false">
      <c r="A5212" s="8" t="s">
        <v>9224</v>
      </c>
      <c r="B5212" s="7" t="n">
        <v>1</v>
      </c>
      <c r="C5212" s="8" t="s">
        <v>558</v>
      </c>
      <c r="D5212" s="7" t="s">
        <v>559</v>
      </c>
      <c r="E5212" s="7" t="s">
        <v>1432</v>
      </c>
      <c r="F5212" s="7" t="s">
        <v>1433</v>
      </c>
      <c r="G5212" s="7" t="s">
        <v>1806</v>
      </c>
      <c r="H5212" s="7" t="s">
        <v>163</v>
      </c>
      <c r="I5212" s="7" t="s">
        <v>201</v>
      </c>
      <c r="J5212" s="7" t="s">
        <v>202</v>
      </c>
      <c r="K5212" s="7" t="s">
        <v>203</v>
      </c>
      <c r="L5212" s="7" t="s">
        <v>87</v>
      </c>
      <c r="M5212" s="7" t="s">
        <v>118</v>
      </c>
      <c r="N5212" s="7" t="s">
        <v>157</v>
      </c>
      <c r="O5212" s="7" t="s">
        <v>88</v>
      </c>
      <c r="P5212" s="7" t="s">
        <v>204</v>
      </c>
      <c r="Q5212" s="7" t="s">
        <v>84</v>
      </c>
      <c r="R5212" s="7" t="s">
        <v>158</v>
      </c>
      <c r="S5212" s="7" t="s">
        <v>114</v>
      </c>
      <c r="T5212" s="7" t="s">
        <v>115</v>
      </c>
      <c r="U5212" s="7" t="s">
        <v>447</v>
      </c>
      <c r="V5212" s="7" t="s">
        <v>173</v>
      </c>
      <c r="W5212" s="7" t="s">
        <v>126</v>
      </c>
      <c r="X5212" s="7" t="s">
        <v>130</v>
      </c>
      <c r="Y5212" s="7" t="n">
        <v>0</v>
      </c>
      <c r="Z5212" s="7" t="n">
        <v>1</v>
      </c>
      <c r="AA5212" s="7" t="str">
        <f aca="false">IF(Y5212&gt;Z5212,"Win",IF(Y5212&lt;Z5212,"Loss","Draw"))</f>
        <v>Loss</v>
      </c>
      <c r="AB5212" s="7" t="s">
        <v>99</v>
      </c>
      <c r="AC5212" s="7" t="s">
        <v>99</v>
      </c>
      <c r="AD5212" s="7" t="s">
        <v>206</v>
      </c>
      <c r="AE5212" s="7" t="s">
        <v>1338</v>
      </c>
      <c r="AF5212" s="7" t="str">
        <f aca="false">IF(AD5212&lt;AE5212,AD5212,AE5212)</f>
        <v>Archers, Arrows, Bowler, Giant, Giant Snowball, Graveyard, Skeletons, Zappies</v>
      </c>
      <c r="AG5212" s="7" t="str">
        <f aca="false">IF(AD5212&lt;AE5212,AE5212,AD5212)</f>
        <v>Berserker, Fire Spirit, Goblin Barrel, Ice Spirit, Magic Archer, Royal Delivery, Tesla, Wall Breakers</v>
      </c>
      <c r="AH5212" s="7" t="str">
        <f aca="false">IF(AD5212=AF5212,AA5212,IF(AA5212="Win","Loss",IF(AA5212="Loss","Win","Draw")))</f>
        <v>Win</v>
      </c>
      <c r="AI5212" s="7" t="s">
        <v>297</v>
      </c>
    </row>
    <row r="5213" customFormat="false" ht="15" hidden="false" customHeight="true" outlineLevel="0" collapsed="false">
      <c r="A5213" s="8" t="s">
        <v>9224</v>
      </c>
      <c r="B5213" s="7" t="n">
        <v>2</v>
      </c>
      <c r="C5213" s="8" t="s">
        <v>558</v>
      </c>
      <c r="D5213" s="7" t="s">
        <v>559</v>
      </c>
      <c r="E5213" s="7" t="s">
        <v>1432</v>
      </c>
      <c r="F5213" s="7" t="s">
        <v>1433</v>
      </c>
      <c r="G5213" s="7" t="s">
        <v>1807</v>
      </c>
      <c r="H5213" s="7" t="s">
        <v>163</v>
      </c>
      <c r="I5213" s="7" t="s">
        <v>84</v>
      </c>
      <c r="J5213" s="7" t="s">
        <v>108</v>
      </c>
      <c r="K5213" s="7" t="s">
        <v>82</v>
      </c>
      <c r="L5213" s="7" t="s">
        <v>126</v>
      </c>
      <c r="M5213" s="7" t="s">
        <v>150</v>
      </c>
      <c r="N5213" s="7" t="s">
        <v>95</v>
      </c>
      <c r="O5213" s="7" t="s">
        <v>85</v>
      </c>
      <c r="P5213" s="7" t="s">
        <v>119</v>
      </c>
      <c r="Q5213" s="7" t="s">
        <v>82</v>
      </c>
      <c r="R5213" s="7" t="s">
        <v>108</v>
      </c>
      <c r="S5213" s="7" t="s">
        <v>152</v>
      </c>
      <c r="T5213" s="7" t="s">
        <v>119</v>
      </c>
      <c r="U5213" s="7" t="s">
        <v>150</v>
      </c>
      <c r="V5213" s="7" t="s">
        <v>85</v>
      </c>
      <c r="W5213" s="7" t="s">
        <v>95</v>
      </c>
      <c r="X5213" s="7" t="s">
        <v>88</v>
      </c>
      <c r="Y5213" s="7" t="n">
        <v>1</v>
      </c>
      <c r="Z5213" s="7" t="n">
        <v>0</v>
      </c>
      <c r="AA5213" s="7" t="str">
        <f aca="false">IF(Y5213&gt;Z5213,"Win",IF(Y5213&lt;Z5213,"Loss","Draw"))</f>
        <v>Win</v>
      </c>
      <c r="AB5213" s="7" t="s">
        <v>99</v>
      </c>
      <c r="AC5213" s="7" t="s">
        <v>99</v>
      </c>
      <c r="AD5213" s="7" t="s">
        <v>1808</v>
      </c>
      <c r="AE5213" s="7" t="s">
        <v>889</v>
      </c>
      <c r="AF5213" s="7" t="str">
        <f aca="false">IF(AD5213&lt;AE5213,AD5213,AE5213)</f>
        <v>Archers, Barbarian Barrel, Dark Prince, Electro Spirit, Goblin Hut, Lightning, Royal Hogs, Skeletons</v>
      </c>
      <c r="AG5213" s="7" t="str">
        <f aca="false">IF(AD5213&lt;AE5213,AE5213,AD5213)</f>
        <v>Baby Dragon, Barbarian Barrel, Berserker, Dark Prince, Electro Spirit, Goblin Hut, Lightning, Royal Hogs</v>
      </c>
      <c r="AH5213" s="7" t="str">
        <f aca="false">IF(AD5213=AF5213,AA5213,IF(AA5213="Win","Loss",IF(AA5213="Loss","Win","Draw")))</f>
        <v>Win</v>
      </c>
      <c r="AI5213" s="7" t="s">
        <v>297</v>
      </c>
    </row>
    <row r="5214" customFormat="false" ht="15" hidden="false" customHeight="true" outlineLevel="0" collapsed="false">
      <c r="A5214" s="8" t="s">
        <v>9224</v>
      </c>
      <c r="B5214" s="7" t="n">
        <v>3</v>
      </c>
      <c r="C5214" s="8" t="s">
        <v>558</v>
      </c>
      <c r="D5214" s="7" t="s">
        <v>559</v>
      </c>
      <c r="E5214" s="7" t="s">
        <v>1432</v>
      </c>
      <c r="F5214" s="7" t="s">
        <v>1433</v>
      </c>
      <c r="G5214" s="7" t="s">
        <v>1809</v>
      </c>
      <c r="H5214" s="7" t="s">
        <v>81</v>
      </c>
      <c r="I5214" s="7" t="s">
        <v>90</v>
      </c>
      <c r="J5214" s="7" t="s">
        <v>123</v>
      </c>
      <c r="K5214" s="7" t="s">
        <v>124</v>
      </c>
      <c r="L5214" s="7" t="s">
        <v>93</v>
      </c>
      <c r="M5214" s="7" t="s">
        <v>89</v>
      </c>
      <c r="N5214" s="7" t="s">
        <v>96</v>
      </c>
      <c r="O5214" s="7" t="s">
        <v>125</v>
      </c>
      <c r="P5214" s="7" t="s">
        <v>193</v>
      </c>
      <c r="Q5214" s="7" t="s">
        <v>203</v>
      </c>
      <c r="R5214" s="7" t="s">
        <v>202</v>
      </c>
      <c r="S5214" s="7" t="s">
        <v>201</v>
      </c>
      <c r="T5214" s="7" t="s">
        <v>87</v>
      </c>
      <c r="U5214" s="7" t="s">
        <v>118</v>
      </c>
      <c r="V5214" s="7" t="s">
        <v>157</v>
      </c>
      <c r="W5214" s="7" t="s">
        <v>204</v>
      </c>
      <c r="X5214" s="7" t="s">
        <v>97</v>
      </c>
      <c r="Y5214" s="7" t="n">
        <v>1</v>
      </c>
      <c r="Z5214" s="7" t="n">
        <v>0</v>
      </c>
      <c r="AA5214" s="7" t="str">
        <f aca="false">IF(Y5214&gt;Z5214,"Win",IF(Y5214&lt;Z5214,"Loss","Draw"))</f>
        <v>Win</v>
      </c>
      <c r="AB5214" s="7" t="s">
        <v>99</v>
      </c>
      <c r="AC5214" s="7" t="s">
        <v>99</v>
      </c>
      <c r="AD5214" s="7" t="s">
        <v>1810</v>
      </c>
      <c r="AE5214" s="7" t="s">
        <v>1001</v>
      </c>
      <c r="AF5214" s="7" t="str">
        <f aca="false">IF(AD5214&lt;AE5214,AD5214,AE5214)</f>
        <v>Cannon Cart, Fireball, Goblinstein, Guards, Minions, Mortar, Royal Ghost, The Log</v>
      </c>
      <c r="AG5214" s="7" t="str">
        <f aca="false">IF(AD5214&lt;AE5214,AE5214,AD5214)</f>
        <v>Fire Spirit, Goblin Barrel, Ice Spirit, Magic Archer, Ronin, Royal Delivery, Tesla, Wall Breakers</v>
      </c>
      <c r="AH5214" s="7" t="str">
        <f aca="false">IF(AD5214=AF5214,AA5214,IF(AA5214="Win","Loss",IF(AA5214="Loss","Win","Draw")))</f>
        <v>Win</v>
      </c>
      <c r="AI5214" s="7" t="s">
        <v>297</v>
      </c>
    </row>
    <row r="5215" customFormat="false" ht="15" hidden="false" customHeight="true" outlineLevel="0" collapsed="false">
      <c r="A5215" s="8" t="s">
        <v>9225</v>
      </c>
      <c r="B5215" s="7" t="n">
        <v>1</v>
      </c>
      <c r="C5215" s="8" t="s">
        <v>558</v>
      </c>
      <c r="D5215" s="7" t="s">
        <v>559</v>
      </c>
      <c r="E5215" s="7" t="s">
        <v>1432</v>
      </c>
      <c r="F5215" s="7" t="s">
        <v>1433</v>
      </c>
      <c r="G5215" s="7" t="s">
        <v>1812</v>
      </c>
      <c r="H5215" s="7" t="s">
        <v>163</v>
      </c>
      <c r="I5215" s="7" t="s">
        <v>201</v>
      </c>
      <c r="J5215" s="7" t="s">
        <v>202</v>
      </c>
      <c r="K5215" s="7" t="s">
        <v>203</v>
      </c>
      <c r="L5215" s="7" t="s">
        <v>87</v>
      </c>
      <c r="M5215" s="7" t="s">
        <v>118</v>
      </c>
      <c r="N5215" s="7" t="s">
        <v>157</v>
      </c>
      <c r="O5215" s="7" t="s">
        <v>97</v>
      </c>
      <c r="P5215" s="7" t="s">
        <v>204</v>
      </c>
      <c r="Q5215" s="7" t="s">
        <v>84</v>
      </c>
      <c r="R5215" s="7" t="s">
        <v>108</v>
      </c>
      <c r="S5215" s="7" t="s">
        <v>87</v>
      </c>
      <c r="T5215" s="7" t="s">
        <v>115</v>
      </c>
      <c r="U5215" s="7" t="s">
        <v>116</v>
      </c>
      <c r="V5215" s="7" t="s">
        <v>126</v>
      </c>
      <c r="W5215" s="7" t="s">
        <v>118</v>
      </c>
      <c r="X5215" s="7" t="s">
        <v>95</v>
      </c>
      <c r="Y5215" s="7" t="n">
        <v>0</v>
      </c>
      <c r="Z5215" s="7" t="n">
        <v>1</v>
      </c>
      <c r="AA5215" s="7" t="str">
        <f aca="false">IF(Y5215&gt;Z5215,"Win",IF(Y5215&lt;Z5215,"Loss","Draw"))</f>
        <v>Loss</v>
      </c>
      <c r="AB5215" s="7" t="s">
        <v>99</v>
      </c>
      <c r="AC5215" s="7" t="s">
        <v>99</v>
      </c>
      <c r="AD5215" s="7" t="s">
        <v>1001</v>
      </c>
      <c r="AE5215" s="7" t="s">
        <v>703</v>
      </c>
      <c r="AF5215" s="7" t="str">
        <f aca="false">IF(AD5215&lt;AE5215,AD5215,AE5215)</f>
        <v>Archers, Barbarian Barrel, Dark Prince, Graveyard, Ice Spirit, Poison, Skeletons, Tesla</v>
      </c>
      <c r="AG5215" s="7" t="str">
        <f aca="false">IF(AD5215&lt;AE5215,AE5215,AD5215)</f>
        <v>Fire Spirit, Goblin Barrel, Ice Spirit, Magic Archer, Ronin, Royal Delivery, Tesla, Wall Breakers</v>
      </c>
      <c r="AH5215" s="7" t="str">
        <f aca="false">IF(AD5215=AF5215,AA5215,IF(AA5215="Win","Loss",IF(AA5215="Loss","Win","Draw")))</f>
        <v>Win</v>
      </c>
      <c r="AI5215" s="7" t="s">
        <v>297</v>
      </c>
    </row>
    <row r="5216" customFormat="false" ht="15" hidden="false" customHeight="true" outlineLevel="0" collapsed="false">
      <c r="A5216" s="8" t="s">
        <v>9225</v>
      </c>
      <c r="B5216" s="7" t="n">
        <v>2</v>
      </c>
      <c r="C5216" s="8" t="s">
        <v>558</v>
      </c>
      <c r="D5216" s="7" t="s">
        <v>559</v>
      </c>
      <c r="E5216" s="7" t="s">
        <v>1432</v>
      </c>
      <c r="F5216" s="7" t="s">
        <v>1433</v>
      </c>
      <c r="G5216" s="7" t="s">
        <v>1813</v>
      </c>
      <c r="H5216" s="7" t="s">
        <v>81</v>
      </c>
      <c r="I5216" s="7" t="s">
        <v>129</v>
      </c>
      <c r="J5216" s="7" t="s">
        <v>128</v>
      </c>
      <c r="K5216" s="7" t="s">
        <v>127</v>
      </c>
      <c r="L5216" s="7" t="s">
        <v>96</v>
      </c>
      <c r="M5216" s="7" t="s">
        <v>112</v>
      </c>
      <c r="N5216" s="7" t="s">
        <v>124</v>
      </c>
      <c r="O5216" s="7" t="s">
        <v>107</v>
      </c>
      <c r="P5216" s="7" t="s">
        <v>130</v>
      </c>
      <c r="Q5216" s="7" t="s">
        <v>137</v>
      </c>
      <c r="R5216" s="7" t="s">
        <v>91</v>
      </c>
      <c r="S5216" s="7" t="s">
        <v>114</v>
      </c>
      <c r="T5216" s="7" t="s">
        <v>157</v>
      </c>
      <c r="U5216" s="7" t="s">
        <v>242</v>
      </c>
      <c r="V5216" s="7" t="s">
        <v>97</v>
      </c>
      <c r="W5216" s="7" t="s">
        <v>93</v>
      </c>
      <c r="X5216" s="7" t="s">
        <v>153</v>
      </c>
      <c r="Y5216" s="7" t="n">
        <v>0</v>
      </c>
      <c r="Z5216" s="7" t="n">
        <v>1</v>
      </c>
      <c r="AA5216" s="7" t="str">
        <f aca="false">IF(Y5216&gt;Z5216,"Win",IF(Y5216&lt;Z5216,"Loss","Draw"))</f>
        <v>Loss</v>
      </c>
      <c r="AB5216" s="7" t="s">
        <v>99</v>
      </c>
      <c r="AC5216" s="7" t="s">
        <v>99</v>
      </c>
      <c r="AD5216" s="7" t="s">
        <v>1815</v>
      </c>
      <c r="AE5216" s="7" t="s">
        <v>1814</v>
      </c>
      <c r="AF5216" s="7" t="str">
        <f aca="false">IF(AD5216&lt;AE5216,AD5216,AE5216)</f>
        <v>Arrows, Battle Ram, Goblin Cage, Golden Knight, Mega Knight, Minions, Royal Ghost, Spirit Empress</v>
      </c>
      <c r="AG5216" s="7" t="str">
        <f aca="false">IF(AD5216&lt;AE5216,AE5216,AD5216)</f>
        <v>Bomber, Cannon, Fire Spirit, Fireball, Giant Snowball, Goblin Drill, Goblins, Ronin</v>
      </c>
      <c r="AH5216" s="7" t="str">
        <f aca="false">IF(AD5216=AF5216,AA5216,IF(AA5216="Win","Loss",IF(AA5216="Loss","Win","Draw")))</f>
        <v>Loss</v>
      </c>
      <c r="AI5216" s="7" t="s">
        <v>297</v>
      </c>
    </row>
    <row r="5217" customFormat="false" ht="15" hidden="false" customHeight="true" outlineLevel="0" collapsed="false">
      <c r="A5217" s="8" t="s">
        <v>9225</v>
      </c>
      <c r="B5217" s="7" t="n">
        <v>3</v>
      </c>
      <c r="C5217" s="8" t="s">
        <v>558</v>
      </c>
      <c r="D5217" s="7" t="s">
        <v>559</v>
      </c>
      <c r="E5217" s="7" t="s">
        <v>1432</v>
      </c>
      <c r="F5217" s="7" t="s">
        <v>1433</v>
      </c>
      <c r="G5217" s="7" t="s">
        <v>1816</v>
      </c>
      <c r="H5217" s="7" t="s">
        <v>163</v>
      </c>
      <c r="I5217" s="7" t="s">
        <v>82</v>
      </c>
      <c r="J5217" s="7" t="s">
        <v>140</v>
      </c>
      <c r="K5217" s="7" t="s">
        <v>141</v>
      </c>
      <c r="L5217" s="7" t="s">
        <v>93</v>
      </c>
      <c r="M5217" s="7" t="s">
        <v>142</v>
      </c>
      <c r="N5217" s="7" t="s">
        <v>474</v>
      </c>
      <c r="O5217" s="7" t="s">
        <v>95</v>
      </c>
      <c r="P5217" s="7" t="s">
        <v>88</v>
      </c>
      <c r="Q5217" s="7" t="s">
        <v>241</v>
      </c>
      <c r="R5217" s="7" t="s">
        <v>186</v>
      </c>
      <c r="S5217" s="7" t="s">
        <v>185</v>
      </c>
      <c r="T5217" s="7" t="s">
        <v>109</v>
      </c>
      <c r="U5217" s="7" t="s">
        <v>88</v>
      </c>
      <c r="V5217" s="7" t="s">
        <v>187</v>
      </c>
      <c r="W5217" s="7" t="s">
        <v>111</v>
      </c>
      <c r="X5217" s="7" t="s">
        <v>234</v>
      </c>
      <c r="Y5217" s="7" t="n">
        <v>0</v>
      </c>
      <c r="Z5217" s="7" t="n">
        <v>1</v>
      </c>
      <c r="AA5217" s="7" t="str">
        <f aca="false">IF(Y5217&gt;Z5217,"Win",IF(Y5217&lt;Z5217,"Loss","Draw"))</f>
        <v>Loss</v>
      </c>
      <c r="AB5217" s="7" t="s">
        <v>99</v>
      </c>
      <c r="AC5217" s="7" t="s">
        <v>99</v>
      </c>
      <c r="AD5217" s="7" t="s">
        <v>1817</v>
      </c>
      <c r="AE5217" s="7" t="s">
        <v>363</v>
      </c>
      <c r="AF5217" s="7" t="str">
        <f aca="false">IF(AD5217&lt;AE5217,AD5217,AE5217)</f>
        <v>Balloon, Berserker, Bomb Tower, Executioner, Knight, Miner, Tornado, Zap</v>
      </c>
      <c r="AG5217" s="7" t="str">
        <f aca="false">IF(AD5217&lt;AE5217,AE5217,AD5217)</f>
        <v>Barbarian Barrel, Berserker, Fireball, Flying Machine, Ice Golem, Lumberjack, Royal Hogs, Three Musketeers</v>
      </c>
      <c r="AH5217" s="7" t="str">
        <f aca="false">IF(AD5217=AF5217,AA5217,IF(AA5217="Win","Loss",IF(AA5217="Loss","Win","Draw")))</f>
        <v>Win</v>
      </c>
      <c r="AI5217" s="7" t="s">
        <v>297</v>
      </c>
    </row>
    <row r="5218" customFormat="false" ht="15" hidden="false" customHeight="true" outlineLevel="0" collapsed="false">
      <c r="A5218" s="8" t="s">
        <v>9226</v>
      </c>
      <c r="B5218" s="7" t="n">
        <v>1</v>
      </c>
      <c r="C5218" s="8" t="s">
        <v>558</v>
      </c>
      <c r="D5218" s="7" t="s">
        <v>559</v>
      </c>
      <c r="E5218" s="7" t="s">
        <v>1432</v>
      </c>
      <c r="F5218" s="7" t="s">
        <v>1433</v>
      </c>
      <c r="G5218" s="7" t="s">
        <v>1819</v>
      </c>
      <c r="H5218" s="7" t="s">
        <v>163</v>
      </c>
      <c r="I5218" s="7" t="s">
        <v>201</v>
      </c>
      <c r="J5218" s="7" t="s">
        <v>202</v>
      </c>
      <c r="K5218" s="7" t="s">
        <v>203</v>
      </c>
      <c r="L5218" s="7" t="s">
        <v>153</v>
      </c>
      <c r="M5218" s="7" t="s">
        <v>118</v>
      </c>
      <c r="N5218" s="7" t="s">
        <v>157</v>
      </c>
      <c r="O5218" s="7" t="s">
        <v>208</v>
      </c>
      <c r="P5218" s="7" t="s">
        <v>204</v>
      </c>
      <c r="Q5218" s="7" t="s">
        <v>201</v>
      </c>
      <c r="R5218" s="7" t="s">
        <v>202</v>
      </c>
      <c r="S5218" s="7" t="s">
        <v>233</v>
      </c>
      <c r="T5218" s="7" t="s">
        <v>111</v>
      </c>
      <c r="U5218" s="7" t="s">
        <v>157</v>
      </c>
      <c r="V5218" s="7" t="s">
        <v>126</v>
      </c>
      <c r="W5218" s="7" t="s">
        <v>89</v>
      </c>
      <c r="X5218" s="7" t="s">
        <v>234</v>
      </c>
      <c r="Y5218" s="7" t="n">
        <v>0</v>
      </c>
      <c r="Z5218" s="7" t="n">
        <v>1</v>
      </c>
      <c r="AA5218" s="7" t="str">
        <f aca="false">IF(Y5218&gt;Z5218,"Win",IF(Y5218&lt;Z5218,"Loss","Draw"))</f>
        <v>Loss</v>
      </c>
      <c r="AB5218" s="7" t="s">
        <v>99</v>
      </c>
      <c r="AC5218" s="7" t="s">
        <v>99</v>
      </c>
      <c r="AD5218" s="7" t="s">
        <v>1820</v>
      </c>
      <c r="AE5218" s="7" t="s">
        <v>415</v>
      </c>
      <c r="AF5218" s="7" t="str">
        <f aca="false">IF(AD5218&lt;AE5218,AD5218,AE5218)</f>
        <v>Bats, Bomb Tower, Fire Spirit, Magic Archer, Miner, Skeletons, The Log, Wall Breakers</v>
      </c>
      <c r="AG5218" s="7" t="str">
        <f aca="false">IF(AD5218&lt;AE5218,AE5218,AD5218)</f>
        <v>Cannon, Fire Spirit, Goblin Barrel, Ice Spirit, Magic Archer, Royal Delivery, Valkyrie, Wall Breakers</v>
      </c>
      <c r="AH5218" s="7" t="str">
        <f aca="false">IF(AD5218=AF5218,AA5218,IF(AA5218="Win","Loss",IF(AA5218="Loss","Win","Draw")))</f>
        <v>Win</v>
      </c>
      <c r="AI5218" s="7" t="s">
        <v>297</v>
      </c>
    </row>
    <row r="5219" customFormat="false" ht="15" hidden="false" customHeight="true" outlineLevel="0" collapsed="false">
      <c r="A5219" s="8" t="s">
        <v>9226</v>
      </c>
      <c r="B5219" s="7" t="n">
        <v>2</v>
      </c>
      <c r="C5219" s="8" t="s">
        <v>558</v>
      </c>
      <c r="D5219" s="7" t="s">
        <v>559</v>
      </c>
      <c r="E5219" s="7" t="s">
        <v>1432</v>
      </c>
      <c r="F5219" s="7" t="s">
        <v>1433</v>
      </c>
      <c r="G5219" s="7" t="s">
        <v>1821</v>
      </c>
      <c r="H5219" s="7" t="s">
        <v>163</v>
      </c>
      <c r="I5219" s="7" t="s">
        <v>82</v>
      </c>
      <c r="J5219" s="7" t="s">
        <v>83</v>
      </c>
      <c r="K5219" s="7" t="s">
        <v>113</v>
      </c>
      <c r="L5219" s="7" t="s">
        <v>85</v>
      </c>
      <c r="M5219" s="7" t="s">
        <v>119</v>
      </c>
      <c r="N5219" s="7" t="s">
        <v>193</v>
      </c>
      <c r="O5219" s="7" t="s">
        <v>95</v>
      </c>
      <c r="P5219" s="7" t="s">
        <v>143</v>
      </c>
      <c r="Q5219" s="7" t="s">
        <v>82</v>
      </c>
      <c r="R5219" s="7" t="s">
        <v>83</v>
      </c>
      <c r="S5219" s="7" t="s">
        <v>87</v>
      </c>
      <c r="T5219" s="7" t="s">
        <v>150</v>
      </c>
      <c r="U5219" s="7" t="s">
        <v>95</v>
      </c>
      <c r="V5219" s="7" t="s">
        <v>85</v>
      </c>
      <c r="W5219" s="7" t="s">
        <v>88</v>
      </c>
      <c r="X5219" s="7" t="s">
        <v>86</v>
      </c>
      <c r="Y5219" s="7" t="n">
        <v>1</v>
      </c>
      <c r="Z5219" s="7" t="n">
        <v>0</v>
      </c>
      <c r="AA5219" s="7" t="str">
        <f aca="false">IF(Y5219&gt;Z5219,"Win",IF(Y5219&lt;Z5219,"Loss","Draw"))</f>
        <v>Win</v>
      </c>
      <c r="AB5219" s="7" t="s">
        <v>99</v>
      </c>
      <c r="AC5219" s="7" t="s">
        <v>99</v>
      </c>
      <c r="AD5219" s="7" t="s">
        <v>1823</v>
      </c>
      <c r="AE5219" s="7" t="s">
        <v>1822</v>
      </c>
      <c r="AF5219" s="7" t="str">
        <f aca="false">IF(AD5219&lt;AE5219,AD5219,AE5219)</f>
        <v>Barbarian Barrel, Berserker, Electro Spirit, Lightning, Monk, Royal Hogs, Skeleton Dragons, Tesla</v>
      </c>
      <c r="AG5219" s="7" t="str">
        <f aca="false">IF(AD5219&lt;AE5219,AE5219,AD5219)</f>
        <v>Barbarian Barrel, Furnace, Goblin Hut, Guards, Heal Spirit, Lightning, Monk, Royal Hogs</v>
      </c>
      <c r="AH5219" s="7" t="str">
        <f aca="false">IF(AD5219=AF5219,AA5219,IF(AA5219="Win","Loss",IF(AA5219="Loss","Win","Draw")))</f>
        <v>Loss</v>
      </c>
      <c r="AI5219" s="7" t="s">
        <v>297</v>
      </c>
    </row>
    <row r="5220" customFormat="false" ht="15" hidden="false" customHeight="true" outlineLevel="0" collapsed="false">
      <c r="A5220" s="8" t="s">
        <v>9226</v>
      </c>
      <c r="B5220" s="7" t="n">
        <v>3</v>
      </c>
      <c r="C5220" s="8" t="s">
        <v>558</v>
      </c>
      <c r="D5220" s="7" t="s">
        <v>559</v>
      </c>
      <c r="E5220" s="7" t="s">
        <v>1432</v>
      </c>
      <c r="F5220" s="7" t="s">
        <v>1433</v>
      </c>
      <c r="G5220" s="7" t="s">
        <v>1824</v>
      </c>
      <c r="H5220" s="7" t="s">
        <v>81</v>
      </c>
      <c r="I5220" s="7" t="s">
        <v>84</v>
      </c>
      <c r="J5220" s="7" t="s">
        <v>108</v>
      </c>
      <c r="K5220" s="7" t="s">
        <v>87</v>
      </c>
      <c r="L5220" s="7" t="s">
        <v>126</v>
      </c>
      <c r="M5220" s="7" t="s">
        <v>116</v>
      </c>
      <c r="N5220" s="7" t="s">
        <v>114</v>
      </c>
      <c r="O5220" s="7" t="s">
        <v>88</v>
      </c>
      <c r="P5220" s="7" t="s">
        <v>115</v>
      </c>
      <c r="Q5220" s="7" t="s">
        <v>90</v>
      </c>
      <c r="R5220" s="7" t="s">
        <v>158</v>
      </c>
      <c r="S5220" s="7" t="s">
        <v>92</v>
      </c>
      <c r="T5220" s="7" t="s">
        <v>159</v>
      </c>
      <c r="U5220" s="7" t="s">
        <v>94</v>
      </c>
      <c r="V5220" s="7" t="s">
        <v>93</v>
      </c>
      <c r="W5220" s="7" t="s">
        <v>118</v>
      </c>
      <c r="X5220" s="7" t="s">
        <v>96</v>
      </c>
      <c r="Y5220" s="7" t="n">
        <v>0</v>
      </c>
      <c r="Z5220" s="7" t="n">
        <v>1</v>
      </c>
      <c r="AA5220" s="7" t="str">
        <f aca="false">IF(Y5220&gt;Z5220,"Win",IF(Y5220&lt;Z5220,"Loss","Draw"))</f>
        <v>Loss</v>
      </c>
      <c r="AB5220" s="7" t="s">
        <v>99</v>
      </c>
      <c r="AC5220" s="7" t="s">
        <v>99</v>
      </c>
      <c r="AD5220" s="7" t="s">
        <v>1826</v>
      </c>
      <c r="AE5220" s="7" t="s">
        <v>1825</v>
      </c>
      <c r="AF5220" s="7" t="str">
        <f aca="false">IF(AD5220&lt;AE5220,AD5220,AE5220)</f>
        <v>Archers, Berserker, Dark Prince, Giant Snowball, Graveyard, Poison, Skeletons, Tesla</v>
      </c>
      <c r="AG5220" s="7" t="str">
        <f aca="false">IF(AD5220&lt;AE5220,AE5220,AD5220)</f>
        <v>Bowler, Dart Goblin, Fireball, Ice Spirit, Minions, Mortar, Rascals, Skeleton Barrel</v>
      </c>
      <c r="AH5220" s="7" t="str">
        <f aca="false">IF(AD5220=AF5220,AA5220,IF(AA5220="Win","Loss",IF(AA5220="Loss","Win","Draw")))</f>
        <v>Loss</v>
      </c>
      <c r="AI5220" s="7" t="s">
        <v>297</v>
      </c>
    </row>
    <row r="5221" customFormat="false" ht="15" hidden="false" customHeight="true" outlineLevel="0" collapsed="false">
      <c r="A5221" s="6" t="s">
        <v>9227</v>
      </c>
      <c r="B5221" s="5" t="n">
        <v>1</v>
      </c>
      <c r="C5221" s="6" t="s">
        <v>558</v>
      </c>
      <c r="D5221" s="5" t="s">
        <v>559</v>
      </c>
      <c r="E5221" s="5" t="s">
        <v>523</v>
      </c>
      <c r="F5221" s="5" t="s">
        <v>524</v>
      </c>
      <c r="G5221" s="5" t="s">
        <v>3837</v>
      </c>
      <c r="H5221" s="5" t="s">
        <v>163</v>
      </c>
      <c r="I5221" s="5" t="s">
        <v>201</v>
      </c>
      <c r="J5221" s="5" t="s">
        <v>202</v>
      </c>
      <c r="K5221" s="5" t="s">
        <v>233</v>
      </c>
      <c r="L5221" s="5" t="s">
        <v>157</v>
      </c>
      <c r="M5221" s="5" t="s">
        <v>88</v>
      </c>
      <c r="N5221" s="5" t="s">
        <v>204</v>
      </c>
      <c r="O5221" s="5" t="s">
        <v>234</v>
      </c>
      <c r="P5221" s="5" t="s">
        <v>111</v>
      </c>
      <c r="Q5221" s="5" t="s">
        <v>418</v>
      </c>
      <c r="R5221" s="5" t="s">
        <v>186</v>
      </c>
      <c r="S5221" s="5" t="s">
        <v>284</v>
      </c>
      <c r="T5221" s="5" t="s">
        <v>96</v>
      </c>
      <c r="U5221" s="5" t="s">
        <v>242</v>
      </c>
      <c r="V5221" s="5" t="s">
        <v>110</v>
      </c>
      <c r="W5221" s="5" t="s">
        <v>93</v>
      </c>
      <c r="X5221" s="5" t="s">
        <v>114</v>
      </c>
      <c r="Y5221" s="5" t="n">
        <v>1</v>
      </c>
      <c r="Z5221" s="5" t="n">
        <v>0</v>
      </c>
      <c r="AA5221" s="5" t="str">
        <f aca="false">IF(Y5221&gt;Z5221,"Win",IF(Y5221&lt;Z5221,"Loss","Draw"))</f>
        <v>Win</v>
      </c>
      <c r="AB5221" s="5" t="s">
        <v>98</v>
      </c>
      <c r="AC5221" s="5" t="s">
        <v>99</v>
      </c>
      <c r="AD5221" s="5" t="s">
        <v>380</v>
      </c>
      <c r="AE5221" s="5" t="s">
        <v>1061</v>
      </c>
      <c r="AF5221" s="5" t="str">
        <f aca="false">IF(AD5221&lt;AE5221,AD5221,AE5221)</f>
        <v>Balloon, Bomber, Fireball, Giant Snowball, Inferno Dragon, Lava Hound, Minions, Skeleton Army</v>
      </c>
      <c r="AG5221" s="5" t="str">
        <f aca="false">IF(AD5221&lt;AE5221,AE5221,AD5221)</f>
        <v>Bats, Berserker, Bomb Tower, Fire Spirit, Magic Archer, Miner, Royal Delivery, Wall Breakers</v>
      </c>
      <c r="AH5221" s="5" t="str">
        <f aca="false">IF(AD5221=AF5221,AA5221,IF(AA5221="Win","Loss",IF(AA5221="Loss","Win","Draw")))</f>
        <v>Loss</v>
      </c>
      <c r="AI5221" s="5" t="s">
        <v>297</v>
      </c>
    </row>
    <row r="5222" customFormat="false" ht="15" hidden="false" customHeight="true" outlineLevel="0" collapsed="false">
      <c r="A5222" s="6" t="s">
        <v>9227</v>
      </c>
      <c r="B5222" s="5" t="n">
        <v>2</v>
      </c>
      <c r="C5222" s="6" t="s">
        <v>558</v>
      </c>
      <c r="D5222" s="5" t="s">
        <v>559</v>
      </c>
      <c r="E5222" s="5" t="s">
        <v>523</v>
      </c>
      <c r="F5222" s="5" t="s">
        <v>524</v>
      </c>
      <c r="G5222" s="5" t="s">
        <v>3838</v>
      </c>
      <c r="H5222" s="5" t="s">
        <v>163</v>
      </c>
      <c r="I5222" s="5" t="s">
        <v>177</v>
      </c>
      <c r="J5222" s="5" t="s">
        <v>83</v>
      </c>
      <c r="K5222" s="5" t="s">
        <v>141</v>
      </c>
      <c r="L5222" s="5" t="s">
        <v>86</v>
      </c>
      <c r="M5222" s="5" t="s">
        <v>93</v>
      </c>
      <c r="N5222" s="5" t="s">
        <v>215</v>
      </c>
      <c r="O5222" s="5" t="s">
        <v>89</v>
      </c>
      <c r="P5222" s="5" t="s">
        <v>126</v>
      </c>
      <c r="Q5222" s="5" t="s">
        <v>201</v>
      </c>
      <c r="R5222" s="5" t="s">
        <v>202</v>
      </c>
      <c r="S5222" s="5" t="s">
        <v>233</v>
      </c>
      <c r="T5222" s="5" t="s">
        <v>157</v>
      </c>
      <c r="U5222" s="5" t="s">
        <v>88</v>
      </c>
      <c r="V5222" s="5" t="s">
        <v>204</v>
      </c>
      <c r="W5222" s="5" t="s">
        <v>234</v>
      </c>
      <c r="X5222" s="5" t="s">
        <v>111</v>
      </c>
      <c r="Y5222" s="5" t="n">
        <v>0</v>
      </c>
      <c r="Z5222" s="5" t="n">
        <v>1</v>
      </c>
      <c r="AA5222" s="5" t="str">
        <f aca="false">IF(Y5222&gt;Z5222,"Win",IF(Y5222&lt;Z5222,"Loss","Draw"))</f>
        <v>Loss</v>
      </c>
      <c r="AB5222" s="5" t="s">
        <v>98</v>
      </c>
      <c r="AC5222" s="5" t="s">
        <v>99</v>
      </c>
      <c r="AD5222" s="5" t="s">
        <v>3839</v>
      </c>
      <c r="AE5222" s="5" t="s">
        <v>380</v>
      </c>
      <c r="AF5222" s="5" t="str">
        <f aca="false">IF(AD5222&lt;AE5222,AD5222,AE5222)</f>
        <v>Bats, Berserker, Bomb Tower, Fire Spirit, Magic Archer, Miner, Royal Delivery, Wall Breakers</v>
      </c>
      <c r="AG5222" s="5" t="str">
        <f aca="false">IF(AD5222&lt;AE5222,AE5222,AD5222)</f>
        <v>Fireball, Fisherman, Lumberjack, Monk, Royal Giant, Skeleton Dragons, Skeletons, The Log</v>
      </c>
      <c r="AH5222" s="5" t="str">
        <f aca="false">IF(AD5222=AF5222,AA5222,IF(AA5222="Win","Loss",IF(AA5222="Loss","Win","Draw")))</f>
        <v>Win</v>
      </c>
      <c r="AI5222" s="5" t="s">
        <v>297</v>
      </c>
    </row>
    <row r="5223" customFormat="false" ht="15" hidden="false" customHeight="true" outlineLevel="0" collapsed="false">
      <c r="A5223" s="6" t="s">
        <v>9227</v>
      </c>
      <c r="B5223" s="5" t="n">
        <v>3</v>
      </c>
      <c r="C5223" s="6" t="s">
        <v>558</v>
      </c>
      <c r="D5223" s="5" t="s">
        <v>559</v>
      </c>
      <c r="E5223" s="5" t="s">
        <v>523</v>
      </c>
      <c r="F5223" s="5" t="s">
        <v>524</v>
      </c>
      <c r="G5223" s="5" t="s">
        <v>3840</v>
      </c>
      <c r="H5223" s="5" t="s">
        <v>163</v>
      </c>
      <c r="I5223" s="5" t="s">
        <v>114</v>
      </c>
      <c r="J5223" s="5" t="s">
        <v>241</v>
      </c>
      <c r="K5223" s="5" t="s">
        <v>153</v>
      </c>
      <c r="L5223" s="5" t="s">
        <v>249</v>
      </c>
      <c r="M5223" s="5" t="s">
        <v>137</v>
      </c>
      <c r="N5223" s="5" t="s">
        <v>242</v>
      </c>
      <c r="O5223" s="5" t="s">
        <v>118</v>
      </c>
      <c r="P5223" s="5" t="s">
        <v>193</v>
      </c>
      <c r="Q5223" s="5" t="s">
        <v>137</v>
      </c>
      <c r="R5223" s="5" t="s">
        <v>91</v>
      </c>
      <c r="S5223" s="5" t="s">
        <v>159</v>
      </c>
      <c r="T5223" s="5" t="s">
        <v>97</v>
      </c>
      <c r="U5223" s="5" t="s">
        <v>116</v>
      </c>
      <c r="V5223" s="5" t="s">
        <v>89</v>
      </c>
      <c r="W5223" s="5" t="s">
        <v>153</v>
      </c>
      <c r="X5223" s="5" t="s">
        <v>118</v>
      </c>
      <c r="Y5223" s="5" t="n">
        <v>0</v>
      </c>
      <c r="Z5223" s="5" t="n">
        <v>1</v>
      </c>
      <c r="AA5223" s="5" t="str">
        <f aca="false">IF(Y5223&gt;Z5223,"Win",IF(Y5223&lt;Z5223,"Loss","Draw"))</f>
        <v>Loss</v>
      </c>
      <c r="AB5223" s="5" t="s">
        <v>98</v>
      </c>
      <c r="AC5223" s="5" t="s">
        <v>99</v>
      </c>
      <c r="AD5223" s="5" t="s">
        <v>3842</v>
      </c>
      <c r="AE5223" s="5" t="s">
        <v>3841</v>
      </c>
      <c r="AF5223" s="5" t="str">
        <f aca="false">IF(AD5223&lt;AE5223,AD5223,AE5223)</f>
        <v>Bomber, Cannon, Giant Snowball, Goblin Drill, Guards, Ice Spirit, Knight, Rocket</v>
      </c>
      <c r="AG5223" s="5" t="str">
        <f aca="false">IF(AD5223&lt;AE5223,AE5223,AD5223)</f>
        <v>Cannon, Dart Goblin, Goblin Drill, Goblins, Ice Spirit, Poison, Ronin, The Log</v>
      </c>
      <c r="AH5223" s="5" t="str">
        <f aca="false">IF(AD5223=AF5223,AA5223,IF(AA5223="Win","Loss",IF(AA5223="Loss","Win","Draw")))</f>
        <v>Loss</v>
      </c>
      <c r="AI5223" s="5" t="s">
        <v>297</v>
      </c>
    </row>
    <row r="5224" customFormat="false" ht="15" hidden="false" customHeight="true" outlineLevel="0" collapsed="false">
      <c r="A5224" s="8" t="s">
        <v>9228</v>
      </c>
      <c r="B5224" s="7" t="n">
        <v>1</v>
      </c>
      <c r="C5224" s="8" t="s">
        <v>558</v>
      </c>
      <c r="D5224" s="7" t="s">
        <v>559</v>
      </c>
      <c r="E5224" s="7" t="s">
        <v>523</v>
      </c>
      <c r="F5224" s="7" t="s">
        <v>524</v>
      </c>
      <c r="G5224" s="7" t="s">
        <v>3844</v>
      </c>
      <c r="H5224" s="7" t="s">
        <v>163</v>
      </c>
      <c r="I5224" s="7" t="s">
        <v>82</v>
      </c>
      <c r="J5224" s="7" t="s">
        <v>128</v>
      </c>
      <c r="K5224" s="7" t="s">
        <v>152</v>
      </c>
      <c r="L5224" s="7" t="s">
        <v>215</v>
      </c>
      <c r="M5224" s="7" t="s">
        <v>117</v>
      </c>
      <c r="N5224" s="7" t="s">
        <v>130</v>
      </c>
      <c r="O5224" s="7" t="s">
        <v>173</v>
      </c>
      <c r="P5224" s="7" t="s">
        <v>133</v>
      </c>
      <c r="Q5224" s="7" t="s">
        <v>82</v>
      </c>
      <c r="R5224" s="7" t="s">
        <v>108</v>
      </c>
      <c r="S5224" s="7" t="s">
        <v>153</v>
      </c>
      <c r="T5224" s="7" t="s">
        <v>126</v>
      </c>
      <c r="U5224" s="7" t="s">
        <v>86</v>
      </c>
      <c r="V5224" s="7" t="s">
        <v>150</v>
      </c>
      <c r="W5224" s="7" t="s">
        <v>93</v>
      </c>
      <c r="X5224" s="7" t="s">
        <v>89</v>
      </c>
      <c r="Y5224" s="7" t="n">
        <v>1</v>
      </c>
      <c r="Z5224" s="7" t="n">
        <v>0</v>
      </c>
      <c r="AA5224" s="7" t="str">
        <f aca="false">IF(Y5224&gt;Z5224,"Win",IF(Y5224&lt;Z5224,"Loss","Draw"))</f>
        <v>Win</v>
      </c>
      <c r="AB5224" s="7" t="s">
        <v>99</v>
      </c>
      <c r="AC5224" s="7" t="s">
        <v>99</v>
      </c>
      <c r="AD5224" s="7" t="s">
        <v>3845</v>
      </c>
      <c r="AE5224" s="7" t="s">
        <v>1105</v>
      </c>
      <c r="AF5224" s="7" t="str">
        <f aca="false">IF(AD5224&lt;AE5224,AD5224,AE5224)</f>
        <v>Arrows, Baby Dragon, Fisherman, Giant Skeleton, Golden Knight, Mother Witch, Royal Hogs, Zappies</v>
      </c>
      <c r="AG5224" s="7" t="str">
        <f aca="false">IF(AD5224&lt;AE5224,AE5224,AD5224)</f>
        <v>Cannon, Dark Prince, Electro Spirit, Fireball, Royal Hogs, Skeleton Dragons, Skeletons, The Log</v>
      </c>
      <c r="AH5224" s="7" t="str">
        <f aca="false">IF(AD5224=AF5224,AA5224,IF(AA5224="Win","Loss",IF(AA5224="Loss","Win","Draw")))</f>
        <v>Win</v>
      </c>
      <c r="AI5224" s="7" t="s">
        <v>297</v>
      </c>
    </row>
    <row r="5225" customFormat="false" ht="15" hidden="false" customHeight="true" outlineLevel="0" collapsed="false">
      <c r="A5225" s="8" t="s">
        <v>9228</v>
      </c>
      <c r="B5225" s="7" t="n">
        <v>2</v>
      </c>
      <c r="C5225" s="8" t="s">
        <v>558</v>
      </c>
      <c r="D5225" s="7" t="s">
        <v>559</v>
      </c>
      <c r="E5225" s="7" t="s">
        <v>523</v>
      </c>
      <c r="F5225" s="7" t="s">
        <v>524</v>
      </c>
      <c r="G5225" s="7" t="s">
        <v>3846</v>
      </c>
      <c r="H5225" s="7" t="s">
        <v>163</v>
      </c>
      <c r="I5225" s="7" t="s">
        <v>203</v>
      </c>
      <c r="J5225" s="7" t="s">
        <v>337</v>
      </c>
      <c r="K5225" s="7" t="s">
        <v>159</v>
      </c>
      <c r="L5225" s="7" t="s">
        <v>118</v>
      </c>
      <c r="M5225" s="7" t="s">
        <v>157</v>
      </c>
      <c r="N5225" s="7" t="s">
        <v>153</v>
      </c>
      <c r="O5225" s="7" t="s">
        <v>89</v>
      </c>
      <c r="P5225" s="7" t="s">
        <v>88</v>
      </c>
      <c r="Q5225" s="7" t="s">
        <v>84</v>
      </c>
      <c r="R5225" s="7" t="s">
        <v>158</v>
      </c>
      <c r="S5225" s="7" t="s">
        <v>114</v>
      </c>
      <c r="T5225" s="7" t="s">
        <v>447</v>
      </c>
      <c r="U5225" s="7" t="s">
        <v>96</v>
      </c>
      <c r="V5225" s="7" t="s">
        <v>97</v>
      </c>
      <c r="W5225" s="7" t="s">
        <v>130</v>
      </c>
      <c r="X5225" s="7" t="s">
        <v>115</v>
      </c>
      <c r="Y5225" s="7" t="n">
        <v>0</v>
      </c>
      <c r="Z5225" s="7" t="n">
        <v>1</v>
      </c>
      <c r="AA5225" s="7" t="str">
        <f aca="false">IF(Y5225&gt;Z5225,"Win",IF(Y5225&lt;Z5225,"Loss","Draw"))</f>
        <v>Loss</v>
      </c>
      <c r="AB5225" s="7" t="s">
        <v>99</v>
      </c>
      <c r="AC5225" s="7" t="s">
        <v>99</v>
      </c>
      <c r="AD5225" s="7" t="s">
        <v>3847</v>
      </c>
      <c r="AE5225" s="7" t="s">
        <v>1014</v>
      </c>
      <c r="AF5225" s="7" t="str">
        <f aca="false">IF(AD5225&lt;AE5225,AD5225,AE5225)</f>
        <v>Archers, Arrows, Bowler, Giant, Giant Snowball, Graveyard, Minions, Ronin</v>
      </c>
      <c r="AG5225" s="7" t="str">
        <f aca="false">IF(AD5225&lt;AE5225,AE5225,AD5225)</f>
        <v>Berserker, Boss Bandit, Cannon, Dart Goblin, Fire Spirit, Goblin Barrel, Ice Spirit, The Log</v>
      </c>
      <c r="AH5225" s="7" t="str">
        <f aca="false">IF(AD5225=AF5225,AA5225,IF(AA5225="Win","Loss",IF(AA5225="Loss","Win","Draw")))</f>
        <v>Win</v>
      </c>
      <c r="AI5225" s="7" t="s">
        <v>297</v>
      </c>
    </row>
    <row r="5226" customFormat="false" ht="15" hidden="false" customHeight="true" outlineLevel="0" collapsed="false">
      <c r="A5226" s="8" t="s">
        <v>9228</v>
      </c>
      <c r="B5226" s="7" t="n">
        <v>3</v>
      </c>
      <c r="C5226" s="8" t="s">
        <v>558</v>
      </c>
      <c r="D5226" s="7" t="s">
        <v>559</v>
      </c>
      <c r="E5226" s="7" t="s">
        <v>523</v>
      </c>
      <c r="F5226" s="7" t="s">
        <v>524</v>
      </c>
      <c r="G5226" s="7" t="s">
        <v>3848</v>
      </c>
      <c r="H5226" s="7" t="s">
        <v>163</v>
      </c>
      <c r="I5226" s="7" t="s">
        <v>84</v>
      </c>
      <c r="J5226" s="7" t="s">
        <v>108</v>
      </c>
      <c r="K5226" s="7" t="s">
        <v>114</v>
      </c>
      <c r="L5226" s="7" t="s">
        <v>138</v>
      </c>
      <c r="M5226" s="7" t="s">
        <v>119</v>
      </c>
      <c r="N5226" s="7" t="s">
        <v>115</v>
      </c>
      <c r="O5226" s="7" t="s">
        <v>116</v>
      </c>
      <c r="P5226" s="7" t="s">
        <v>126</v>
      </c>
      <c r="Q5226" s="7" t="s">
        <v>203</v>
      </c>
      <c r="R5226" s="7" t="s">
        <v>202</v>
      </c>
      <c r="S5226" s="7" t="s">
        <v>107</v>
      </c>
      <c r="T5226" s="7" t="s">
        <v>118</v>
      </c>
      <c r="U5226" s="7" t="s">
        <v>157</v>
      </c>
      <c r="V5226" s="7" t="s">
        <v>201</v>
      </c>
      <c r="W5226" s="7" t="s">
        <v>88</v>
      </c>
      <c r="X5226" s="7" t="s">
        <v>204</v>
      </c>
      <c r="Y5226" s="7" t="n">
        <v>1</v>
      </c>
      <c r="Z5226" s="7" t="n">
        <v>0</v>
      </c>
      <c r="AA5226" s="7" t="str">
        <f aca="false">IF(Y5226&gt;Z5226,"Win",IF(Y5226&lt;Z5226,"Loss","Draw"))</f>
        <v>Win</v>
      </c>
      <c r="AB5226" s="7" t="s">
        <v>99</v>
      </c>
      <c r="AC5226" s="7" t="s">
        <v>99</v>
      </c>
      <c r="AD5226" s="7" t="s">
        <v>2273</v>
      </c>
      <c r="AE5226" s="7" t="s">
        <v>3721</v>
      </c>
      <c r="AF5226" s="7" t="str">
        <f aca="false">IF(AD5226&lt;AE5226,AD5226,AE5226)</f>
        <v>Archers, Dark Prince, Giant Snowball, Goblin Demolisher, Goblin Hut, Graveyard, Poison, Skeletons</v>
      </c>
      <c r="AG5226" s="7" t="str">
        <f aca="false">IF(AD5226&lt;AE5226,AE5226,AD5226)</f>
        <v>Berserker, Fire Spirit, Goblin Barrel, Goblin Cage, Ice Spirit, Magic Archer, Royal Delivery, Wall Breakers</v>
      </c>
      <c r="AH5226" s="7" t="str">
        <f aca="false">IF(AD5226=AF5226,AA5226,IF(AA5226="Win","Loss",IF(AA5226="Loss","Win","Draw")))</f>
        <v>Win</v>
      </c>
      <c r="AI5226" s="7" t="s">
        <v>297</v>
      </c>
    </row>
    <row r="5227" customFormat="false" ht="15" hidden="false" customHeight="true" outlineLevel="0" collapsed="false">
      <c r="A5227" s="8" t="s">
        <v>9229</v>
      </c>
      <c r="B5227" s="7" t="n">
        <v>1</v>
      </c>
      <c r="C5227" s="8" t="s">
        <v>558</v>
      </c>
      <c r="D5227" s="7" t="s">
        <v>559</v>
      </c>
      <c r="E5227" s="7" t="s">
        <v>523</v>
      </c>
      <c r="F5227" s="7" t="s">
        <v>524</v>
      </c>
      <c r="G5227" s="7" t="s">
        <v>3850</v>
      </c>
      <c r="H5227" s="7" t="s">
        <v>163</v>
      </c>
      <c r="I5227" s="7" t="s">
        <v>185</v>
      </c>
      <c r="J5227" s="7" t="s">
        <v>186</v>
      </c>
      <c r="K5227" s="7" t="s">
        <v>241</v>
      </c>
      <c r="L5227" s="7" t="s">
        <v>111</v>
      </c>
      <c r="M5227" s="7" t="s">
        <v>187</v>
      </c>
      <c r="N5227" s="7" t="s">
        <v>88</v>
      </c>
      <c r="O5227" s="7" t="s">
        <v>109</v>
      </c>
      <c r="P5227" s="7" t="s">
        <v>234</v>
      </c>
      <c r="Q5227" s="7" t="s">
        <v>90</v>
      </c>
      <c r="R5227" s="7" t="s">
        <v>123</v>
      </c>
      <c r="S5227" s="7" t="s">
        <v>124</v>
      </c>
      <c r="T5227" s="7" t="s">
        <v>96</v>
      </c>
      <c r="U5227" s="7" t="s">
        <v>126</v>
      </c>
      <c r="V5227" s="7" t="s">
        <v>125</v>
      </c>
      <c r="W5227" s="7" t="s">
        <v>85</v>
      </c>
      <c r="X5227" s="7" t="s">
        <v>95</v>
      </c>
      <c r="Y5227" s="7" t="n">
        <v>0</v>
      </c>
      <c r="Z5227" s="7" t="n">
        <v>1</v>
      </c>
      <c r="AA5227" s="7" t="str">
        <f aca="false">IF(Y5227&gt;Z5227,"Win",IF(Y5227&lt;Z5227,"Loss","Draw"))</f>
        <v>Loss</v>
      </c>
      <c r="AB5227" s="7" t="s">
        <v>99</v>
      </c>
      <c r="AC5227" s="7" t="s">
        <v>99</v>
      </c>
      <c r="AD5227" s="7" t="s">
        <v>363</v>
      </c>
      <c r="AE5227" s="7" t="s">
        <v>134</v>
      </c>
      <c r="AF5227" s="7" t="str">
        <f aca="false">IF(AD5227&lt;AE5227,AD5227,AE5227)</f>
        <v>Balloon, Berserker, Bomb Tower, Executioner, Knight, Miner, Tornado, Zap</v>
      </c>
      <c r="AG5227" s="7" t="str">
        <f aca="false">IF(AD5227&lt;AE5227,AE5227,AD5227)</f>
        <v>Barbarian Barrel, Cannon Cart, Goblinstein, Lightning, Minions, Mortar, Royal Ghost, Skeletons</v>
      </c>
      <c r="AH5227" s="7" t="str">
        <f aca="false">IF(AD5227=AF5227,AA5227,IF(AA5227="Win","Loss",IF(AA5227="Loss","Win","Draw")))</f>
        <v>Loss</v>
      </c>
      <c r="AI5227" s="7" t="s">
        <v>297</v>
      </c>
    </row>
    <row r="5228" customFormat="false" ht="15" hidden="false" customHeight="true" outlineLevel="0" collapsed="false">
      <c r="A5228" s="8" t="s">
        <v>9229</v>
      </c>
      <c r="B5228" s="7" t="n">
        <v>2</v>
      </c>
      <c r="C5228" s="8" t="s">
        <v>558</v>
      </c>
      <c r="D5228" s="7" t="s">
        <v>559</v>
      </c>
      <c r="E5228" s="7" t="s">
        <v>523</v>
      </c>
      <c r="F5228" s="7" t="s">
        <v>524</v>
      </c>
      <c r="G5228" s="7" t="s">
        <v>3851</v>
      </c>
      <c r="H5228" s="7" t="s">
        <v>163</v>
      </c>
      <c r="I5228" s="7" t="s">
        <v>90</v>
      </c>
      <c r="J5228" s="7" t="s">
        <v>123</v>
      </c>
      <c r="K5228" s="7" t="s">
        <v>124</v>
      </c>
      <c r="L5228" s="7" t="s">
        <v>126</v>
      </c>
      <c r="M5228" s="7" t="s">
        <v>96</v>
      </c>
      <c r="N5228" s="7" t="s">
        <v>85</v>
      </c>
      <c r="O5228" s="7" t="s">
        <v>95</v>
      </c>
      <c r="P5228" s="7" t="s">
        <v>125</v>
      </c>
      <c r="Q5228" s="7" t="s">
        <v>129</v>
      </c>
      <c r="R5228" s="7" t="s">
        <v>158</v>
      </c>
      <c r="S5228" s="7" t="s">
        <v>128</v>
      </c>
      <c r="T5228" s="7" t="s">
        <v>165</v>
      </c>
      <c r="U5228" s="7" t="s">
        <v>133</v>
      </c>
      <c r="V5228" s="7" t="s">
        <v>130</v>
      </c>
      <c r="W5228" s="7" t="s">
        <v>109</v>
      </c>
      <c r="X5228" s="7" t="s">
        <v>112</v>
      </c>
      <c r="Y5228" s="7" t="n">
        <v>1</v>
      </c>
      <c r="Z5228" s="7" t="n">
        <v>0</v>
      </c>
      <c r="AA5228" s="7" t="str">
        <f aca="false">IF(Y5228&gt;Z5228,"Win",IF(Y5228&lt;Z5228,"Loss","Draw"))</f>
        <v>Win</v>
      </c>
      <c r="AB5228" s="7" t="s">
        <v>99</v>
      </c>
      <c r="AC5228" s="7" t="s">
        <v>99</v>
      </c>
      <c r="AD5228" s="7" t="s">
        <v>134</v>
      </c>
      <c r="AE5228" s="7" t="s">
        <v>1430</v>
      </c>
      <c r="AF5228" s="7" t="str">
        <f aca="false">IF(AD5228&lt;AE5228,AD5228,AE5228)</f>
        <v>Arrows, Bowler, Golden Knight, Hog Rider, Mega Knight, Mother Witch, Spirit Empress, Zap</v>
      </c>
      <c r="AG5228" s="7" t="str">
        <f aca="false">IF(AD5228&lt;AE5228,AE5228,AD5228)</f>
        <v>Barbarian Barrel, Cannon Cart, Goblinstein, Lightning, Minions, Mortar, Royal Ghost, Skeletons</v>
      </c>
      <c r="AH5228" s="7" t="str">
        <f aca="false">IF(AD5228=AF5228,AA5228,IF(AA5228="Win","Loss",IF(AA5228="Loss","Win","Draw")))</f>
        <v>Loss</v>
      </c>
      <c r="AI5228" s="7" t="s">
        <v>297</v>
      </c>
    </row>
    <row r="5229" customFormat="false" ht="15" hidden="false" customHeight="true" outlineLevel="0" collapsed="false">
      <c r="A5229" s="8" t="s">
        <v>9229</v>
      </c>
      <c r="B5229" s="7" t="n">
        <v>3</v>
      </c>
      <c r="C5229" s="8" t="s">
        <v>558</v>
      </c>
      <c r="D5229" s="7" t="s">
        <v>559</v>
      </c>
      <c r="E5229" s="7" t="s">
        <v>523</v>
      </c>
      <c r="F5229" s="7" t="s">
        <v>524</v>
      </c>
      <c r="G5229" s="7" t="s">
        <v>3852</v>
      </c>
      <c r="H5229" s="7" t="s">
        <v>163</v>
      </c>
      <c r="I5229" s="7" t="s">
        <v>177</v>
      </c>
      <c r="J5229" s="7" t="s">
        <v>83</v>
      </c>
      <c r="K5229" s="7" t="s">
        <v>152</v>
      </c>
      <c r="L5229" s="7" t="s">
        <v>173</v>
      </c>
      <c r="M5229" s="7" t="s">
        <v>215</v>
      </c>
      <c r="N5229" s="7" t="s">
        <v>93</v>
      </c>
      <c r="O5229" s="7" t="s">
        <v>89</v>
      </c>
      <c r="P5229" s="7" t="s">
        <v>150</v>
      </c>
      <c r="Q5229" s="7" t="s">
        <v>82</v>
      </c>
      <c r="R5229" s="7" t="s">
        <v>194</v>
      </c>
      <c r="S5229" s="7" t="s">
        <v>87</v>
      </c>
      <c r="T5229" s="7" t="s">
        <v>164</v>
      </c>
      <c r="U5229" s="7" t="s">
        <v>150</v>
      </c>
      <c r="V5229" s="7" t="s">
        <v>97</v>
      </c>
      <c r="W5229" s="7" t="s">
        <v>204</v>
      </c>
      <c r="X5229" s="7" t="s">
        <v>242</v>
      </c>
      <c r="Y5229" s="7" t="n">
        <v>1</v>
      </c>
      <c r="Z5229" s="7" t="n">
        <v>0</v>
      </c>
      <c r="AA5229" s="7" t="str">
        <f aca="false">IF(Y5229&gt;Z5229,"Win",IF(Y5229&lt;Z5229,"Loss","Draw"))</f>
        <v>Win</v>
      </c>
      <c r="AB5229" s="7" t="s">
        <v>99</v>
      </c>
      <c r="AC5229" s="7" t="s">
        <v>99</v>
      </c>
      <c r="AD5229" s="7" t="s">
        <v>3854</v>
      </c>
      <c r="AE5229" s="7" t="s">
        <v>3853</v>
      </c>
      <c r="AF5229" s="7" t="str">
        <f aca="false">IF(AD5229&lt;AE5229,AD5229,AE5229)</f>
        <v>Archer Queen, Bomber, Earthquake, Electro Spirit, Ronin, Royal Delivery, Royal Hogs, Tesla</v>
      </c>
      <c r="AG5229" s="7" t="str">
        <f aca="false">IF(AD5229&lt;AE5229,AE5229,AD5229)</f>
        <v>Baby Dragon, Electro Spirit, Fireball, Fisherman, Monk, Royal Giant, The Log, Zappies</v>
      </c>
      <c r="AH5229" s="7" t="str">
        <f aca="false">IF(AD5229=AF5229,AA5229,IF(AA5229="Win","Loss",IF(AA5229="Loss","Win","Draw")))</f>
        <v>Loss</v>
      </c>
      <c r="AI5229" s="7" t="s">
        <v>297</v>
      </c>
    </row>
    <row r="5230" customFormat="false" ht="15" hidden="false" customHeight="true" outlineLevel="0" collapsed="false">
      <c r="A5230" s="8" t="s">
        <v>9230</v>
      </c>
      <c r="B5230" s="7" t="n">
        <v>1</v>
      </c>
      <c r="C5230" s="8" t="s">
        <v>558</v>
      </c>
      <c r="D5230" s="7" t="s">
        <v>559</v>
      </c>
      <c r="E5230" s="7" t="s">
        <v>523</v>
      </c>
      <c r="F5230" s="7" t="s">
        <v>524</v>
      </c>
      <c r="G5230" s="7" t="s">
        <v>3856</v>
      </c>
      <c r="H5230" s="7" t="s">
        <v>163</v>
      </c>
      <c r="I5230" s="7" t="s">
        <v>114</v>
      </c>
      <c r="J5230" s="7" t="s">
        <v>202</v>
      </c>
      <c r="K5230" s="7" t="s">
        <v>137</v>
      </c>
      <c r="L5230" s="7" t="s">
        <v>116</v>
      </c>
      <c r="M5230" s="7" t="s">
        <v>97</v>
      </c>
      <c r="N5230" s="7" t="s">
        <v>87</v>
      </c>
      <c r="O5230" s="7" t="s">
        <v>157</v>
      </c>
      <c r="P5230" s="7" t="s">
        <v>126</v>
      </c>
      <c r="Q5230" s="7" t="s">
        <v>177</v>
      </c>
      <c r="R5230" s="7" t="s">
        <v>83</v>
      </c>
      <c r="S5230" s="7" t="s">
        <v>188</v>
      </c>
      <c r="T5230" s="7" t="s">
        <v>215</v>
      </c>
      <c r="U5230" s="7" t="s">
        <v>86</v>
      </c>
      <c r="V5230" s="7" t="s">
        <v>133</v>
      </c>
      <c r="W5230" s="7" t="s">
        <v>93</v>
      </c>
      <c r="X5230" s="7" t="s">
        <v>95</v>
      </c>
      <c r="Y5230" s="7" t="n">
        <v>1</v>
      </c>
      <c r="Z5230" s="7" t="n">
        <v>0</v>
      </c>
      <c r="AA5230" s="7" t="str">
        <f aca="false">IF(Y5230&gt;Z5230,"Win",IF(Y5230&lt;Z5230,"Loss","Draw"))</f>
        <v>Win</v>
      </c>
      <c r="AB5230" s="7" t="s">
        <v>99</v>
      </c>
      <c r="AC5230" s="7" t="s">
        <v>99</v>
      </c>
      <c r="AD5230" s="7" t="s">
        <v>744</v>
      </c>
      <c r="AE5230" s="7" t="s">
        <v>217</v>
      </c>
      <c r="AF5230" s="7" t="str">
        <f aca="false">IF(AD5230&lt;AE5230,AD5230,AE5230)</f>
        <v>Barbarian Barrel, Fireball, Fisherman, Monk, Mother Witch, Royal Giant, Skeleton Dragons, Tombstone</v>
      </c>
      <c r="AG5230" s="7" t="str">
        <f aca="false">IF(AD5230&lt;AE5230,AE5230,AD5230)</f>
        <v>Fire Spirit, Giant Snowball, Goblin Drill, Magic Archer, Poison, Ronin, Skeletons, Tesla</v>
      </c>
      <c r="AH5230" s="7" t="str">
        <f aca="false">IF(AD5230=AF5230,AA5230,IF(AA5230="Win","Loss",IF(AA5230="Loss","Win","Draw")))</f>
        <v>Loss</v>
      </c>
      <c r="AI5230" s="7" t="s">
        <v>297</v>
      </c>
    </row>
    <row r="5231" customFormat="false" ht="15" hidden="false" customHeight="true" outlineLevel="0" collapsed="false">
      <c r="A5231" s="8" t="s">
        <v>9230</v>
      </c>
      <c r="B5231" s="7" t="n">
        <v>2</v>
      </c>
      <c r="C5231" s="8" t="s">
        <v>558</v>
      </c>
      <c r="D5231" s="7" t="s">
        <v>559</v>
      </c>
      <c r="E5231" s="7" t="s">
        <v>523</v>
      </c>
      <c r="F5231" s="7" t="s">
        <v>524</v>
      </c>
      <c r="G5231" s="7" t="s">
        <v>3857</v>
      </c>
      <c r="H5231" s="7" t="s">
        <v>163</v>
      </c>
      <c r="I5231" s="7" t="s">
        <v>82</v>
      </c>
      <c r="J5231" s="7" t="s">
        <v>83</v>
      </c>
      <c r="K5231" s="7" t="s">
        <v>153</v>
      </c>
      <c r="L5231" s="7" t="s">
        <v>86</v>
      </c>
      <c r="M5231" s="7" t="s">
        <v>85</v>
      </c>
      <c r="N5231" s="7" t="s">
        <v>150</v>
      </c>
      <c r="O5231" s="7" t="s">
        <v>88</v>
      </c>
      <c r="P5231" s="7" t="s">
        <v>89</v>
      </c>
      <c r="Q5231" s="7" t="s">
        <v>113</v>
      </c>
      <c r="R5231" s="7" t="s">
        <v>337</v>
      </c>
      <c r="S5231" s="7" t="s">
        <v>153</v>
      </c>
      <c r="T5231" s="7" t="s">
        <v>165</v>
      </c>
      <c r="U5231" s="7" t="s">
        <v>150</v>
      </c>
      <c r="V5231" s="7" t="s">
        <v>88</v>
      </c>
      <c r="W5231" s="7" t="s">
        <v>85</v>
      </c>
      <c r="X5231" s="7" t="s">
        <v>89</v>
      </c>
      <c r="Y5231" s="7" t="n">
        <v>1</v>
      </c>
      <c r="Z5231" s="7" t="n">
        <v>0</v>
      </c>
      <c r="AA5231" s="7" t="str">
        <f aca="false">IF(Y5231&gt;Z5231,"Win",IF(Y5231&lt;Z5231,"Loss","Draw"))</f>
        <v>Win</v>
      </c>
      <c r="AB5231" s="7" t="s">
        <v>99</v>
      </c>
      <c r="AC5231" s="7" t="s">
        <v>99</v>
      </c>
      <c r="AD5231" s="7" t="s">
        <v>1940</v>
      </c>
      <c r="AE5231" s="7" t="s">
        <v>3858</v>
      </c>
      <c r="AF5231" s="7" t="str">
        <f aca="false">IF(AD5231&lt;AE5231,AD5231,AE5231)</f>
        <v>Berserker, Boss Bandit, Cannon, Electro Spirit, Furnace, Hog Rider, Lightning, The Log</v>
      </c>
      <c r="AG5231" s="7" t="str">
        <f aca="false">IF(AD5231&lt;AE5231,AE5231,AD5231)</f>
        <v>Berserker, Cannon, Electro Spirit, Lightning, Monk, Royal Hogs, Skeleton Dragons, The Log</v>
      </c>
      <c r="AH5231" s="7" t="str">
        <f aca="false">IF(AD5231=AF5231,AA5231,IF(AA5231="Win","Loss",IF(AA5231="Loss","Win","Draw")))</f>
        <v>Loss</v>
      </c>
      <c r="AI5231" s="7" t="s">
        <v>297</v>
      </c>
    </row>
    <row r="5232" customFormat="false" ht="15" hidden="false" customHeight="true" outlineLevel="0" collapsed="false">
      <c r="A5232" s="8" t="s">
        <v>9230</v>
      </c>
      <c r="B5232" s="7" t="n">
        <v>3</v>
      </c>
      <c r="C5232" s="8" t="s">
        <v>558</v>
      </c>
      <c r="D5232" s="7" t="s">
        <v>559</v>
      </c>
      <c r="E5232" s="7" t="s">
        <v>523</v>
      </c>
      <c r="F5232" s="7" t="s">
        <v>524</v>
      </c>
      <c r="G5232" s="7" t="s">
        <v>3859</v>
      </c>
      <c r="H5232" s="7" t="s">
        <v>163</v>
      </c>
      <c r="I5232" s="7" t="s">
        <v>118</v>
      </c>
      <c r="J5232" s="7" t="s">
        <v>194</v>
      </c>
      <c r="K5232" s="7" t="s">
        <v>108</v>
      </c>
      <c r="L5232" s="7" t="s">
        <v>111</v>
      </c>
      <c r="M5232" s="7" t="s">
        <v>249</v>
      </c>
      <c r="N5232" s="7" t="s">
        <v>95</v>
      </c>
      <c r="O5232" s="7" t="s">
        <v>234</v>
      </c>
      <c r="P5232" s="7" t="s">
        <v>193</v>
      </c>
      <c r="Q5232" s="7" t="s">
        <v>90</v>
      </c>
      <c r="R5232" s="7" t="s">
        <v>91</v>
      </c>
      <c r="S5232" s="7" t="s">
        <v>92</v>
      </c>
      <c r="T5232" s="7" t="s">
        <v>97</v>
      </c>
      <c r="U5232" s="7" t="s">
        <v>96</v>
      </c>
      <c r="V5232" s="7" t="s">
        <v>159</v>
      </c>
      <c r="W5232" s="7" t="s">
        <v>116</v>
      </c>
      <c r="X5232" s="7" t="s">
        <v>94</v>
      </c>
      <c r="Y5232" s="7" t="n">
        <v>0</v>
      </c>
      <c r="Z5232" s="7" t="n">
        <v>1</v>
      </c>
      <c r="AA5232" s="7" t="str">
        <f aca="false">IF(Y5232&gt;Z5232,"Win",IF(Y5232&lt;Z5232,"Loss","Draw"))</f>
        <v>Loss</v>
      </c>
      <c r="AB5232" s="7" t="s">
        <v>99</v>
      </c>
      <c r="AC5232" s="7" t="s">
        <v>99</v>
      </c>
      <c r="AD5232" s="7" t="s">
        <v>3861</v>
      </c>
      <c r="AE5232" s="7" t="s">
        <v>3860</v>
      </c>
      <c r="AF5232" s="7" t="str">
        <f aca="false">IF(AD5232&lt;AE5232,AD5232,AE5232)</f>
        <v>Archer Queen, Barbarian Barrel, Bomb Tower, Dark Prince, Guards, Ice Spirit, Miner, Rocket</v>
      </c>
      <c r="AG5232" s="7" t="str">
        <f aca="false">IF(AD5232&lt;AE5232,AE5232,AD5232)</f>
        <v>Dart Goblin, Goblins, Minions, Mortar, Poison, Rascals, Ronin, Skeleton Barrel</v>
      </c>
      <c r="AH5232" s="7" t="str">
        <f aca="false">IF(AD5232=AF5232,AA5232,IF(AA5232="Win","Loss",IF(AA5232="Loss","Win","Draw")))</f>
        <v>Loss</v>
      </c>
      <c r="AI5232" s="7" t="s">
        <v>297</v>
      </c>
    </row>
    <row r="5233" customFormat="false" ht="15" hidden="false" customHeight="true" outlineLevel="0" collapsed="false">
      <c r="A5233" s="8" t="s">
        <v>9231</v>
      </c>
      <c r="B5233" s="7" t="n">
        <v>1</v>
      </c>
      <c r="C5233" s="8" t="s">
        <v>558</v>
      </c>
      <c r="D5233" s="7" t="s">
        <v>559</v>
      </c>
      <c r="E5233" s="7" t="s">
        <v>523</v>
      </c>
      <c r="F5233" s="7" t="s">
        <v>524</v>
      </c>
      <c r="G5233" s="7" t="s">
        <v>3863</v>
      </c>
      <c r="H5233" s="7" t="s">
        <v>163</v>
      </c>
      <c r="I5233" s="7" t="s">
        <v>129</v>
      </c>
      <c r="J5233" s="7" t="s">
        <v>128</v>
      </c>
      <c r="K5233" s="7" t="s">
        <v>141</v>
      </c>
      <c r="L5233" s="7" t="s">
        <v>165</v>
      </c>
      <c r="M5233" s="7" t="s">
        <v>112</v>
      </c>
      <c r="N5233" s="7" t="s">
        <v>109</v>
      </c>
      <c r="O5233" s="7" t="s">
        <v>130</v>
      </c>
      <c r="P5233" s="7" t="s">
        <v>133</v>
      </c>
      <c r="Q5233" s="7" t="s">
        <v>152</v>
      </c>
      <c r="R5233" s="7" t="s">
        <v>128</v>
      </c>
      <c r="S5233" s="7" t="s">
        <v>107</v>
      </c>
      <c r="T5233" s="7" t="s">
        <v>306</v>
      </c>
      <c r="U5233" s="7" t="s">
        <v>307</v>
      </c>
      <c r="V5233" s="7" t="s">
        <v>85</v>
      </c>
      <c r="W5233" s="7" t="s">
        <v>187</v>
      </c>
      <c r="X5233" s="7" t="s">
        <v>95</v>
      </c>
      <c r="Y5233" s="7" t="n">
        <v>0</v>
      </c>
      <c r="Z5233" s="7" t="n">
        <v>1</v>
      </c>
      <c r="AA5233" s="7" t="str">
        <f aca="false">IF(Y5233&gt;Z5233,"Win",IF(Y5233&lt;Z5233,"Loss","Draw"))</f>
        <v>Loss</v>
      </c>
      <c r="AB5233" s="7" t="s">
        <v>99</v>
      </c>
      <c r="AC5233" s="7" t="s">
        <v>99</v>
      </c>
      <c r="AD5233" s="7" t="s">
        <v>3864</v>
      </c>
      <c r="AE5233" s="7" t="s">
        <v>603</v>
      </c>
      <c r="AF5233" s="7" t="str">
        <f aca="false">IF(AD5233&lt;AE5233,AD5233,AE5233)</f>
        <v>Arrows, Golden Knight, Hog Rider, Lumberjack, Mega Knight, Mother Witch, Spirit Empress, Zap</v>
      </c>
      <c r="AG5233" s="7" t="str">
        <f aca="false">IF(AD5233&lt;AE5233,AE5233,AD5233)</f>
        <v>Baby Dragon, Barbarian Barrel, Goblin Cage, Golden Knight, Golem, Ice Wizard, Lightning, Tornado</v>
      </c>
      <c r="AH5233" s="7" t="str">
        <f aca="false">IF(AD5233=AF5233,AA5233,IF(AA5233="Win","Loss",IF(AA5233="Loss","Win","Draw")))</f>
        <v>Loss</v>
      </c>
      <c r="AI5233" s="7" t="s">
        <v>297</v>
      </c>
    </row>
    <row r="5234" customFormat="false" ht="15" hidden="false" customHeight="true" outlineLevel="0" collapsed="false">
      <c r="A5234" s="8" t="s">
        <v>9231</v>
      </c>
      <c r="B5234" s="7" t="n">
        <v>2</v>
      </c>
      <c r="C5234" s="8" t="s">
        <v>558</v>
      </c>
      <c r="D5234" s="7" t="s">
        <v>559</v>
      </c>
      <c r="E5234" s="7" t="s">
        <v>523</v>
      </c>
      <c r="F5234" s="7" t="s">
        <v>524</v>
      </c>
      <c r="G5234" s="7" t="s">
        <v>3865</v>
      </c>
      <c r="H5234" s="7" t="s">
        <v>163</v>
      </c>
      <c r="I5234" s="7" t="s">
        <v>114</v>
      </c>
      <c r="J5234" s="7" t="s">
        <v>194</v>
      </c>
      <c r="K5234" s="7" t="s">
        <v>137</v>
      </c>
      <c r="L5234" s="7" t="s">
        <v>97</v>
      </c>
      <c r="M5234" s="7" t="s">
        <v>157</v>
      </c>
      <c r="N5234" s="7" t="s">
        <v>126</v>
      </c>
      <c r="O5234" s="7" t="s">
        <v>234</v>
      </c>
      <c r="P5234" s="7" t="s">
        <v>116</v>
      </c>
      <c r="Q5234" s="7" t="s">
        <v>137</v>
      </c>
      <c r="R5234" s="7" t="s">
        <v>108</v>
      </c>
      <c r="S5234" s="7" t="s">
        <v>114</v>
      </c>
      <c r="T5234" s="7" t="s">
        <v>242</v>
      </c>
      <c r="U5234" s="7" t="s">
        <v>157</v>
      </c>
      <c r="V5234" s="7" t="s">
        <v>88</v>
      </c>
      <c r="W5234" s="7" t="s">
        <v>87</v>
      </c>
      <c r="X5234" s="7" t="s">
        <v>116</v>
      </c>
      <c r="Y5234" s="7" t="n">
        <v>0</v>
      </c>
      <c r="Z5234" s="7" t="n">
        <v>1</v>
      </c>
      <c r="AA5234" s="7" t="str">
        <f aca="false">IF(Y5234&gt;Z5234,"Win",IF(Y5234&lt;Z5234,"Loss","Draw"))</f>
        <v>Loss</v>
      </c>
      <c r="AB5234" s="7" t="s">
        <v>99</v>
      </c>
      <c r="AC5234" s="7" t="s">
        <v>99</v>
      </c>
      <c r="AD5234" s="7" t="s">
        <v>1057</v>
      </c>
      <c r="AE5234" s="7" t="s">
        <v>3866</v>
      </c>
      <c r="AF5234" s="7" t="str">
        <f aca="false">IF(AD5234&lt;AE5234,AD5234,AE5234)</f>
        <v>Archer Queen, Bomb Tower, Fire Spirit, Giant Snowball, Goblin Drill, Poison, Ronin, Skeletons</v>
      </c>
      <c r="AG5234" s="7" t="str">
        <f aca="false">IF(AD5234&lt;AE5234,AE5234,AD5234)</f>
        <v>Berserker, Bomber, Dark Prince, Fire Spirit, Giant Snowball, Goblin Drill, Poison, Tesla</v>
      </c>
      <c r="AH5234" s="7" t="str">
        <f aca="false">IF(AD5234=AF5234,AA5234,IF(AA5234="Win","Loss",IF(AA5234="Loss","Win","Draw")))</f>
        <v>Loss</v>
      </c>
      <c r="AI5234" s="7" t="s">
        <v>297</v>
      </c>
    </row>
    <row r="5235" customFormat="false" ht="15" hidden="false" customHeight="true" outlineLevel="0" collapsed="false">
      <c r="A5235" s="8" t="s">
        <v>9231</v>
      </c>
      <c r="B5235" s="7" t="n">
        <v>3</v>
      </c>
      <c r="C5235" s="8" t="s">
        <v>558</v>
      </c>
      <c r="D5235" s="7" t="s">
        <v>559</v>
      </c>
      <c r="E5235" s="7" t="s">
        <v>523</v>
      </c>
      <c r="F5235" s="7" t="s">
        <v>524</v>
      </c>
      <c r="G5235" s="7" t="s">
        <v>3867</v>
      </c>
      <c r="H5235" s="7" t="s">
        <v>163</v>
      </c>
      <c r="I5235" s="7" t="s">
        <v>185</v>
      </c>
      <c r="J5235" s="7" t="s">
        <v>186</v>
      </c>
      <c r="K5235" s="7" t="s">
        <v>153</v>
      </c>
      <c r="L5235" s="7" t="s">
        <v>187</v>
      </c>
      <c r="M5235" s="7" t="s">
        <v>294</v>
      </c>
      <c r="N5235" s="7" t="s">
        <v>88</v>
      </c>
      <c r="O5235" s="7" t="s">
        <v>241</v>
      </c>
      <c r="P5235" s="7" t="s">
        <v>111</v>
      </c>
      <c r="Q5235" s="7" t="s">
        <v>201</v>
      </c>
      <c r="R5235" s="7" t="s">
        <v>202</v>
      </c>
      <c r="S5235" s="7" t="s">
        <v>233</v>
      </c>
      <c r="T5235" s="7" t="s">
        <v>111</v>
      </c>
      <c r="U5235" s="7" t="s">
        <v>118</v>
      </c>
      <c r="V5235" s="7" t="s">
        <v>97</v>
      </c>
      <c r="W5235" s="7" t="s">
        <v>234</v>
      </c>
      <c r="X5235" s="7" t="s">
        <v>204</v>
      </c>
      <c r="Y5235" s="7" t="n">
        <v>1</v>
      </c>
      <c r="Z5235" s="7" t="n">
        <v>0</v>
      </c>
      <c r="AA5235" s="7" t="str">
        <f aca="false">IF(Y5235&gt;Z5235,"Win",IF(Y5235&lt;Z5235,"Loss","Draw"))</f>
        <v>Win</v>
      </c>
      <c r="AB5235" s="7" t="s">
        <v>99</v>
      </c>
      <c r="AC5235" s="7" t="s">
        <v>99</v>
      </c>
      <c r="AD5235" s="7" t="s">
        <v>3869</v>
      </c>
      <c r="AE5235" s="7" t="s">
        <v>3868</v>
      </c>
      <c r="AF5235" s="7" t="str">
        <f aca="false">IF(AD5235&lt;AE5235,AD5235,AE5235)</f>
        <v>Balloon, Berserker, Cannon, Executioner, Knight, Miner, Tornado, Vines</v>
      </c>
      <c r="AG5235" s="7" t="str">
        <f aca="false">IF(AD5235&lt;AE5235,AE5235,AD5235)</f>
        <v>Bats, Bomb Tower, Ice Spirit, Magic Archer, Miner, Ronin, Royal Delivery, Wall Breakers</v>
      </c>
      <c r="AH5235" s="7" t="str">
        <f aca="false">IF(AD5235=AF5235,AA5235,IF(AA5235="Win","Loss",IF(AA5235="Loss","Win","Draw")))</f>
        <v>Win</v>
      </c>
      <c r="AI5235" s="7" t="s">
        <v>297</v>
      </c>
    </row>
    <row r="5236" customFormat="false" ht="15" hidden="false" customHeight="true" outlineLevel="0" collapsed="false">
      <c r="A5236" s="8" t="s">
        <v>9232</v>
      </c>
      <c r="B5236" s="7" t="n">
        <v>1</v>
      </c>
      <c r="C5236" s="8" t="s">
        <v>558</v>
      </c>
      <c r="D5236" s="7" t="s">
        <v>559</v>
      </c>
      <c r="E5236" s="7" t="s">
        <v>523</v>
      </c>
      <c r="F5236" s="7" t="s">
        <v>524</v>
      </c>
      <c r="G5236" s="7" t="s">
        <v>3871</v>
      </c>
      <c r="H5236" s="7" t="s">
        <v>163</v>
      </c>
      <c r="I5236" s="7" t="s">
        <v>203</v>
      </c>
      <c r="J5236" s="7" t="s">
        <v>202</v>
      </c>
      <c r="K5236" s="7" t="s">
        <v>201</v>
      </c>
      <c r="L5236" s="7" t="s">
        <v>108</v>
      </c>
      <c r="M5236" s="7" t="s">
        <v>87</v>
      </c>
      <c r="N5236" s="7" t="s">
        <v>204</v>
      </c>
      <c r="O5236" s="7" t="s">
        <v>118</v>
      </c>
      <c r="P5236" s="7" t="s">
        <v>157</v>
      </c>
      <c r="Q5236" s="7" t="s">
        <v>241</v>
      </c>
      <c r="R5236" s="7" t="s">
        <v>186</v>
      </c>
      <c r="S5236" s="7" t="s">
        <v>185</v>
      </c>
      <c r="T5236" s="7" t="s">
        <v>111</v>
      </c>
      <c r="U5236" s="7" t="s">
        <v>88</v>
      </c>
      <c r="V5236" s="7" t="s">
        <v>234</v>
      </c>
      <c r="W5236" s="7" t="s">
        <v>109</v>
      </c>
      <c r="X5236" s="7" t="s">
        <v>187</v>
      </c>
      <c r="Y5236" s="7" t="n">
        <v>1</v>
      </c>
      <c r="Z5236" s="7" t="n">
        <v>0</v>
      </c>
      <c r="AA5236" s="7" t="str">
        <f aca="false">IF(Y5236&gt;Z5236,"Win",IF(Y5236&lt;Z5236,"Loss","Draw"))</f>
        <v>Win</v>
      </c>
      <c r="AB5236" s="7" t="s">
        <v>99</v>
      </c>
      <c r="AC5236" s="7" t="s">
        <v>99</v>
      </c>
      <c r="AD5236" s="7" t="s">
        <v>3293</v>
      </c>
      <c r="AE5236" s="7" t="s">
        <v>363</v>
      </c>
      <c r="AF5236" s="7" t="str">
        <f aca="false">IF(AD5236&lt;AE5236,AD5236,AE5236)</f>
        <v>Balloon, Berserker, Bomb Tower, Executioner, Knight, Miner, Tornado, Zap</v>
      </c>
      <c r="AG5236" s="7" t="str">
        <f aca="false">IF(AD5236&lt;AE5236,AE5236,AD5236)</f>
        <v>Dark Prince, Fire Spirit, Goblin Barrel, Ice Spirit, Magic Archer, Royal Delivery, Tesla, Wall Breakers</v>
      </c>
      <c r="AH5236" s="7" t="str">
        <f aca="false">IF(AD5236=AF5236,AA5236,IF(AA5236="Win","Loss",IF(AA5236="Loss","Win","Draw")))</f>
        <v>Loss</v>
      </c>
      <c r="AI5236" s="7" t="s">
        <v>297</v>
      </c>
    </row>
    <row r="5237" customFormat="false" ht="15" hidden="false" customHeight="true" outlineLevel="0" collapsed="false">
      <c r="A5237" s="8" t="s">
        <v>9232</v>
      </c>
      <c r="B5237" s="7" t="n">
        <v>2</v>
      </c>
      <c r="C5237" s="8" t="s">
        <v>558</v>
      </c>
      <c r="D5237" s="7" t="s">
        <v>559</v>
      </c>
      <c r="E5237" s="7" t="s">
        <v>523</v>
      </c>
      <c r="F5237" s="7" t="s">
        <v>524</v>
      </c>
      <c r="G5237" s="7" t="s">
        <v>3872</v>
      </c>
      <c r="H5237" s="7" t="s">
        <v>163</v>
      </c>
      <c r="I5237" s="7" t="s">
        <v>114</v>
      </c>
      <c r="J5237" s="7" t="s">
        <v>158</v>
      </c>
      <c r="K5237" s="7" t="s">
        <v>84</v>
      </c>
      <c r="L5237" s="7" t="s">
        <v>97</v>
      </c>
      <c r="M5237" s="7" t="s">
        <v>130</v>
      </c>
      <c r="N5237" s="7" t="s">
        <v>447</v>
      </c>
      <c r="O5237" s="7" t="s">
        <v>115</v>
      </c>
      <c r="P5237" s="7" t="s">
        <v>96</v>
      </c>
      <c r="Q5237" s="7" t="s">
        <v>203</v>
      </c>
      <c r="R5237" s="7" t="s">
        <v>202</v>
      </c>
      <c r="S5237" s="7" t="s">
        <v>201</v>
      </c>
      <c r="T5237" s="7" t="s">
        <v>97</v>
      </c>
      <c r="U5237" s="7" t="s">
        <v>87</v>
      </c>
      <c r="V5237" s="7" t="s">
        <v>204</v>
      </c>
      <c r="W5237" s="7" t="s">
        <v>118</v>
      </c>
      <c r="X5237" s="7" t="s">
        <v>157</v>
      </c>
      <c r="Y5237" s="7" t="n">
        <v>0</v>
      </c>
      <c r="Z5237" s="7" t="n">
        <v>2</v>
      </c>
      <c r="AA5237" s="7" t="str">
        <f aca="false">IF(Y5237&gt;Z5237,"Win",IF(Y5237&lt;Z5237,"Loss","Draw"))</f>
        <v>Loss</v>
      </c>
      <c r="AB5237" s="7" t="s">
        <v>99</v>
      </c>
      <c r="AC5237" s="7" t="s">
        <v>99</v>
      </c>
      <c r="AD5237" s="7" t="s">
        <v>1014</v>
      </c>
      <c r="AE5237" s="7" t="s">
        <v>1001</v>
      </c>
      <c r="AF5237" s="7" t="str">
        <f aca="false">IF(AD5237&lt;AE5237,AD5237,AE5237)</f>
        <v>Archers, Arrows, Bowler, Giant, Giant Snowball, Graveyard, Minions, Ronin</v>
      </c>
      <c r="AG5237" s="7" t="str">
        <f aca="false">IF(AD5237&lt;AE5237,AE5237,AD5237)</f>
        <v>Fire Spirit, Goblin Barrel, Ice Spirit, Magic Archer, Ronin, Royal Delivery, Tesla, Wall Breakers</v>
      </c>
      <c r="AH5237" s="7" t="str">
        <f aca="false">IF(AD5237=AF5237,AA5237,IF(AA5237="Win","Loss",IF(AA5237="Loss","Win","Draw")))</f>
        <v>Loss</v>
      </c>
      <c r="AI5237" s="7" t="s">
        <v>297</v>
      </c>
    </row>
    <row r="5238" customFormat="false" ht="15" hidden="false" customHeight="true" outlineLevel="0" collapsed="false">
      <c r="A5238" s="8" t="s">
        <v>9232</v>
      </c>
      <c r="B5238" s="7" t="n">
        <v>3</v>
      </c>
      <c r="C5238" s="8" t="s">
        <v>558</v>
      </c>
      <c r="D5238" s="7" t="s">
        <v>559</v>
      </c>
      <c r="E5238" s="7" t="s">
        <v>523</v>
      </c>
      <c r="F5238" s="7" t="s">
        <v>524</v>
      </c>
      <c r="G5238" s="7" t="s">
        <v>3873</v>
      </c>
      <c r="H5238" s="7" t="s">
        <v>163</v>
      </c>
      <c r="I5238" s="7" t="s">
        <v>82</v>
      </c>
      <c r="J5238" s="7" t="s">
        <v>128</v>
      </c>
      <c r="K5238" s="7" t="s">
        <v>152</v>
      </c>
      <c r="L5238" s="7" t="s">
        <v>85</v>
      </c>
      <c r="M5238" s="7" t="s">
        <v>89</v>
      </c>
      <c r="N5238" s="7" t="s">
        <v>150</v>
      </c>
      <c r="O5238" s="7" t="s">
        <v>119</v>
      </c>
      <c r="P5238" s="7" t="s">
        <v>88</v>
      </c>
      <c r="Q5238" s="7" t="s">
        <v>153</v>
      </c>
      <c r="R5238" s="7" t="s">
        <v>151</v>
      </c>
      <c r="S5238" s="7" t="s">
        <v>407</v>
      </c>
      <c r="T5238" s="7" t="s">
        <v>165</v>
      </c>
      <c r="U5238" s="7" t="s">
        <v>126</v>
      </c>
      <c r="V5238" s="7" t="s">
        <v>150</v>
      </c>
      <c r="W5238" s="7" t="s">
        <v>89</v>
      </c>
      <c r="X5238" s="7" t="s">
        <v>164</v>
      </c>
      <c r="Y5238" s="7" t="n">
        <v>1</v>
      </c>
      <c r="Z5238" s="7" t="n">
        <v>0</v>
      </c>
      <c r="AA5238" s="7" t="str">
        <f aca="false">IF(Y5238&gt;Z5238,"Win",IF(Y5238&lt;Z5238,"Loss","Draw"))</f>
        <v>Win</v>
      </c>
      <c r="AB5238" s="7" t="s">
        <v>99</v>
      </c>
      <c r="AC5238" s="7" t="s">
        <v>99</v>
      </c>
      <c r="AD5238" s="7" t="s">
        <v>3874</v>
      </c>
      <c r="AE5238" s="7" t="s">
        <v>2205</v>
      </c>
      <c r="AF5238" s="7" t="str">
        <f aca="false">IF(AD5238&lt;AE5238,AD5238,AE5238)</f>
        <v>Baby Dragon, Berserker, Electro Spirit, Goblin Hut, Golden Knight, Lightning, Royal Hogs, The Log</v>
      </c>
      <c r="AG5238" s="7" t="str">
        <f aca="false">IF(AD5238&lt;AE5238,AE5238,AD5238)</f>
        <v>Cannon, Earthquake, Electro Spirit, Firecracker, Hog Rider, Mighty Miner, Skeletons, The Log</v>
      </c>
      <c r="AH5238" s="7" t="str">
        <f aca="false">IF(AD5238=AF5238,AA5238,IF(AA5238="Win","Loss",IF(AA5238="Loss","Win","Draw")))</f>
        <v>Win</v>
      </c>
      <c r="AI5238" s="7" t="s">
        <v>297</v>
      </c>
    </row>
    <row r="5239" customFormat="false" ht="15" hidden="false" customHeight="true" outlineLevel="0" collapsed="false">
      <c r="A5239" s="6" t="s">
        <v>9233</v>
      </c>
      <c r="B5239" s="5" t="n">
        <v>1</v>
      </c>
      <c r="C5239" s="6" t="s">
        <v>558</v>
      </c>
      <c r="D5239" s="5" t="s">
        <v>559</v>
      </c>
      <c r="E5239" s="5" t="s">
        <v>1727</v>
      </c>
      <c r="F5239" s="5" t="s">
        <v>1728</v>
      </c>
      <c r="G5239" s="5" t="s">
        <v>7945</v>
      </c>
      <c r="H5239" s="5" t="s">
        <v>163</v>
      </c>
      <c r="I5239" s="5" t="s">
        <v>137</v>
      </c>
      <c r="J5239" s="5" t="s">
        <v>241</v>
      </c>
      <c r="K5239" s="5" t="s">
        <v>114</v>
      </c>
      <c r="L5239" s="5" t="s">
        <v>116</v>
      </c>
      <c r="M5239" s="5" t="s">
        <v>87</v>
      </c>
      <c r="N5239" s="5" t="s">
        <v>242</v>
      </c>
      <c r="O5239" s="5" t="s">
        <v>126</v>
      </c>
      <c r="P5239" s="5" t="s">
        <v>157</v>
      </c>
      <c r="Q5239" s="5" t="s">
        <v>82</v>
      </c>
      <c r="R5239" s="5" t="s">
        <v>108</v>
      </c>
      <c r="S5239" s="5" t="s">
        <v>84</v>
      </c>
      <c r="T5239" s="5" t="s">
        <v>88</v>
      </c>
      <c r="U5239" s="5" t="s">
        <v>85</v>
      </c>
      <c r="V5239" s="5" t="s">
        <v>150</v>
      </c>
      <c r="W5239" s="5" t="s">
        <v>95</v>
      </c>
      <c r="X5239" s="5" t="s">
        <v>87</v>
      </c>
      <c r="Y5239" s="5" t="n">
        <v>0</v>
      </c>
      <c r="Z5239" s="5" t="n">
        <v>1</v>
      </c>
      <c r="AA5239" s="5" t="str">
        <f aca="false">IF(Y5239&gt;Z5239,"Win",IF(Y5239&lt;Z5239,"Loss","Draw"))</f>
        <v>Loss</v>
      </c>
      <c r="AB5239" s="5" t="s">
        <v>98</v>
      </c>
      <c r="AC5239" s="5" t="s">
        <v>99</v>
      </c>
      <c r="AD5239" s="5" t="s">
        <v>243</v>
      </c>
      <c r="AE5239" s="5" t="s">
        <v>2956</v>
      </c>
      <c r="AF5239" s="5" t="str">
        <f aca="false">IF(AD5239&lt;AE5239,AD5239,AE5239)</f>
        <v>Archers, Barbarian Barrel, Berserker, Dark Prince, Electro Spirit, Lightning, Royal Hogs, Tesla</v>
      </c>
      <c r="AG5239" s="5" t="str">
        <f aca="false">IF(AD5239&lt;AE5239,AE5239,AD5239)</f>
        <v>Bomber, Fire Spirit, Giant Snowball, Goblin Drill, Knight, Poison, Skeletons, Tesla</v>
      </c>
      <c r="AH5239" s="5" t="str">
        <f aca="false">IF(AD5239=AF5239,AA5239,IF(AA5239="Win","Loss",IF(AA5239="Loss","Win","Draw")))</f>
        <v>Win</v>
      </c>
      <c r="AI5239" s="5" t="s">
        <v>297</v>
      </c>
    </row>
    <row r="5240" customFormat="false" ht="15" hidden="false" customHeight="true" outlineLevel="0" collapsed="false">
      <c r="A5240" s="6" t="s">
        <v>9233</v>
      </c>
      <c r="B5240" s="5" t="n">
        <v>2</v>
      </c>
      <c r="C5240" s="6" t="s">
        <v>558</v>
      </c>
      <c r="D5240" s="5" t="s">
        <v>559</v>
      </c>
      <c r="E5240" s="5" t="s">
        <v>1727</v>
      </c>
      <c r="F5240" s="5" t="s">
        <v>1728</v>
      </c>
      <c r="G5240" s="5" t="s">
        <v>7946</v>
      </c>
      <c r="H5240" s="5" t="s">
        <v>163</v>
      </c>
      <c r="I5240" s="5" t="s">
        <v>137</v>
      </c>
      <c r="J5240" s="5" t="s">
        <v>241</v>
      </c>
      <c r="K5240" s="5" t="s">
        <v>114</v>
      </c>
      <c r="L5240" s="5" t="s">
        <v>116</v>
      </c>
      <c r="M5240" s="5" t="s">
        <v>87</v>
      </c>
      <c r="N5240" s="5" t="s">
        <v>242</v>
      </c>
      <c r="O5240" s="5" t="s">
        <v>126</v>
      </c>
      <c r="P5240" s="5" t="s">
        <v>157</v>
      </c>
      <c r="Q5240" s="5" t="s">
        <v>82</v>
      </c>
      <c r="R5240" s="5" t="s">
        <v>108</v>
      </c>
      <c r="S5240" s="5" t="s">
        <v>84</v>
      </c>
      <c r="T5240" s="5" t="s">
        <v>88</v>
      </c>
      <c r="U5240" s="5" t="s">
        <v>85</v>
      </c>
      <c r="V5240" s="5" t="s">
        <v>150</v>
      </c>
      <c r="W5240" s="5" t="s">
        <v>95</v>
      </c>
      <c r="X5240" s="5" t="s">
        <v>87</v>
      </c>
      <c r="Y5240" s="5" t="n">
        <v>0</v>
      </c>
      <c r="Z5240" s="5" t="n">
        <v>1</v>
      </c>
      <c r="AA5240" s="5" t="str">
        <f aca="false">IF(Y5240&gt;Z5240,"Win",IF(Y5240&lt;Z5240,"Loss","Draw"))</f>
        <v>Loss</v>
      </c>
      <c r="AB5240" s="5" t="s">
        <v>98</v>
      </c>
      <c r="AC5240" s="5" t="s">
        <v>98</v>
      </c>
      <c r="AD5240" s="5" t="s">
        <v>243</v>
      </c>
      <c r="AE5240" s="5" t="s">
        <v>2956</v>
      </c>
      <c r="AF5240" s="5" t="str">
        <f aca="false">IF(AD5240&lt;AE5240,AD5240,AE5240)</f>
        <v>Archers, Barbarian Barrel, Berserker, Dark Prince, Electro Spirit, Lightning, Royal Hogs, Tesla</v>
      </c>
      <c r="AG5240" s="5" t="str">
        <f aca="false">IF(AD5240&lt;AE5240,AE5240,AD5240)</f>
        <v>Bomber, Fire Spirit, Giant Snowball, Goblin Drill, Knight, Poison, Skeletons, Tesla</v>
      </c>
      <c r="AH5240" s="5" t="str">
        <f aca="false">IF(AD5240=AF5240,AA5240,IF(AA5240="Win","Loss",IF(AA5240="Loss","Win","Draw")))</f>
        <v>Win</v>
      </c>
      <c r="AI5240" s="5" t="s">
        <v>297</v>
      </c>
    </row>
    <row r="5241" customFormat="false" ht="15" hidden="false" customHeight="true" outlineLevel="0" collapsed="false">
      <c r="A5241" s="6" t="s">
        <v>9233</v>
      </c>
      <c r="B5241" s="5" t="n">
        <v>3</v>
      </c>
      <c r="C5241" s="6" t="s">
        <v>558</v>
      </c>
      <c r="D5241" s="5" t="s">
        <v>559</v>
      </c>
      <c r="E5241" s="5" t="s">
        <v>1727</v>
      </c>
      <c r="F5241" s="5" t="s">
        <v>1728</v>
      </c>
      <c r="G5241" s="5" t="s">
        <v>7947</v>
      </c>
      <c r="H5241" s="5" t="s">
        <v>163</v>
      </c>
      <c r="I5241" s="5" t="s">
        <v>82</v>
      </c>
      <c r="J5241" s="5" t="s">
        <v>91</v>
      </c>
      <c r="K5241" s="5" t="s">
        <v>152</v>
      </c>
      <c r="L5241" s="5" t="s">
        <v>97</v>
      </c>
      <c r="M5241" s="5" t="s">
        <v>85</v>
      </c>
      <c r="N5241" s="5" t="s">
        <v>150</v>
      </c>
      <c r="O5241" s="5" t="s">
        <v>89</v>
      </c>
      <c r="P5241" s="5" t="s">
        <v>153</v>
      </c>
      <c r="Q5241" s="5" t="s">
        <v>185</v>
      </c>
      <c r="R5241" s="5" t="s">
        <v>186</v>
      </c>
      <c r="S5241" s="5" t="s">
        <v>241</v>
      </c>
      <c r="T5241" s="5" t="s">
        <v>111</v>
      </c>
      <c r="U5241" s="5" t="s">
        <v>126</v>
      </c>
      <c r="V5241" s="5" t="s">
        <v>187</v>
      </c>
      <c r="W5241" s="5" t="s">
        <v>109</v>
      </c>
      <c r="X5241" s="5" t="s">
        <v>234</v>
      </c>
      <c r="Y5241" s="5" t="n">
        <v>1</v>
      </c>
      <c r="Z5241" s="5" t="n">
        <v>0</v>
      </c>
      <c r="AA5241" s="5" t="str">
        <f aca="false">IF(Y5241&gt;Z5241,"Win",IF(Y5241&lt;Z5241,"Loss","Draw"))</f>
        <v>Win</v>
      </c>
      <c r="AB5241" s="5" t="s">
        <v>98</v>
      </c>
      <c r="AC5241" s="5" t="s">
        <v>99</v>
      </c>
      <c r="AD5241" s="5" t="s">
        <v>2932</v>
      </c>
      <c r="AE5241" s="5" t="s">
        <v>853</v>
      </c>
      <c r="AF5241" s="5" t="str">
        <f aca="false">IF(AD5241&lt;AE5241,AD5241,AE5241)</f>
        <v>Baby Dragon, Cannon, Electro Spirit, Goblins, Lightning, Ronin, Royal Hogs, The Log</v>
      </c>
      <c r="AG5241" s="5" t="str">
        <f aca="false">IF(AD5241&lt;AE5241,AE5241,AD5241)</f>
        <v>Balloon, Bomb Tower, Executioner, Knight, Miner, Skeletons, Tornado, Zap</v>
      </c>
      <c r="AH5241" s="5" t="str">
        <f aca="false">IF(AD5241=AF5241,AA5241,IF(AA5241="Win","Loss",IF(AA5241="Loss","Win","Draw")))</f>
        <v>Win</v>
      </c>
      <c r="AI5241" s="5" t="s">
        <v>297</v>
      </c>
    </row>
    <row r="5242" customFormat="false" ht="15" hidden="false" customHeight="true" outlineLevel="0" collapsed="false">
      <c r="A5242" s="6" t="s">
        <v>9233</v>
      </c>
      <c r="B5242" s="5" t="n">
        <v>4</v>
      </c>
      <c r="C5242" s="6" t="s">
        <v>558</v>
      </c>
      <c r="D5242" s="5" t="s">
        <v>559</v>
      </c>
      <c r="E5242" s="5" t="s">
        <v>1727</v>
      </c>
      <c r="F5242" s="5" t="s">
        <v>1728</v>
      </c>
      <c r="G5242" s="5" t="s">
        <v>7948</v>
      </c>
      <c r="H5242" s="5" t="s">
        <v>163</v>
      </c>
      <c r="I5242" s="5" t="s">
        <v>127</v>
      </c>
      <c r="J5242" s="5" t="s">
        <v>219</v>
      </c>
      <c r="K5242" s="5" t="s">
        <v>124</v>
      </c>
      <c r="L5242" s="5" t="s">
        <v>117</v>
      </c>
      <c r="M5242" s="5" t="s">
        <v>133</v>
      </c>
      <c r="N5242" s="5" t="s">
        <v>294</v>
      </c>
      <c r="O5242" s="5" t="s">
        <v>173</v>
      </c>
      <c r="P5242" s="5" t="s">
        <v>95</v>
      </c>
      <c r="Q5242" s="5" t="s">
        <v>127</v>
      </c>
      <c r="R5242" s="5" t="s">
        <v>128</v>
      </c>
      <c r="S5242" s="5" t="s">
        <v>257</v>
      </c>
      <c r="T5242" s="5" t="s">
        <v>142</v>
      </c>
      <c r="U5242" s="5" t="s">
        <v>89</v>
      </c>
      <c r="V5242" s="5" t="s">
        <v>140</v>
      </c>
      <c r="W5242" s="5" t="s">
        <v>449</v>
      </c>
      <c r="X5242" s="5" t="s">
        <v>97</v>
      </c>
      <c r="Y5242" s="5" t="n">
        <v>0</v>
      </c>
      <c r="Z5242" s="5" t="n">
        <v>1</v>
      </c>
      <c r="AA5242" s="5" t="str">
        <f aca="false">IF(Y5242&gt;Z5242,"Win",IF(Y5242&lt;Z5242,"Loss","Draw"))</f>
        <v>Loss</v>
      </c>
      <c r="AB5242" s="5" t="s">
        <v>98</v>
      </c>
      <c r="AC5242" s="5" t="s">
        <v>99</v>
      </c>
      <c r="AD5242" s="5" t="s">
        <v>296</v>
      </c>
      <c r="AE5242" s="5" t="s">
        <v>7949</v>
      </c>
      <c r="AF5242" s="5" t="str">
        <f aca="false">IF(AD5242&lt;AE5242,AD5242,AE5242)</f>
        <v>Barbarian Barrel, Battle Ram, Giant Skeleton, Mother Witch, Royal Ghost, Vines, Wizard, Zappies</v>
      </c>
      <c r="AG5242" s="5" t="str">
        <f aca="false">IF(AD5242&lt;AE5242,AE5242,AD5242)</f>
        <v>Battle Ram, Elixir Collector, Golden Knight, Hunter, Ice Golem, Ronin, The Log, Three Musketeers</v>
      </c>
      <c r="AH5242" s="5" t="str">
        <f aca="false">IF(AD5242=AF5242,AA5242,IF(AA5242="Win","Loss",IF(AA5242="Loss","Win","Draw")))</f>
        <v>Loss</v>
      </c>
      <c r="AI5242" s="5" t="s">
        <v>297</v>
      </c>
    </row>
    <row r="5243" customFormat="false" ht="15" hidden="false" customHeight="true" outlineLevel="0" collapsed="false">
      <c r="A5243" s="6" t="s">
        <v>9234</v>
      </c>
      <c r="B5243" s="5" t="n">
        <v>1</v>
      </c>
      <c r="C5243" s="6" t="s">
        <v>558</v>
      </c>
      <c r="D5243" s="5" t="s">
        <v>559</v>
      </c>
      <c r="E5243" s="5" t="s">
        <v>1283</v>
      </c>
      <c r="F5243" s="5" t="s">
        <v>727</v>
      </c>
      <c r="G5243" s="5" t="s">
        <v>1358</v>
      </c>
      <c r="H5243" s="5" t="s">
        <v>163</v>
      </c>
      <c r="I5243" s="5" t="s">
        <v>84</v>
      </c>
      <c r="J5243" s="5" t="s">
        <v>241</v>
      </c>
      <c r="K5243" s="5" t="s">
        <v>87</v>
      </c>
      <c r="L5243" s="5" t="s">
        <v>126</v>
      </c>
      <c r="M5243" s="5" t="s">
        <v>150</v>
      </c>
      <c r="N5243" s="5" t="s">
        <v>249</v>
      </c>
      <c r="O5243" s="5" t="s">
        <v>89</v>
      </c>
      <c r="P5243" s="5" t="s">
        <v>455</v>
      </c>
      <c r="Q5243" s="5" t="s">
        <v>208</v>
      </c>
      <c r="R5243" s="5" t="s">
        <v>139</v>
      </c>
      <c r="S5243" s="5" t="s">
        <v>109</v>
      </c>
      <c r="T5243" s="5" t="s">
        <v>110</v>
      </c>
      <c r="U5243" s="5" t="s">
        <v>112</v>
      </c>
      <c r="V5243" s="5" t="s">
        <v>93</v>
      </c>
      <c r="W5243" s="5" t="s">
        <v>126</v>
      </c>
      <c r="X5243" s="5" t="s">
        <v>188</v>
      </c>
      <c r="Y5243" s="5" t="n">
        <v>0</v>
      </c>
      <c r="Z5243" s="5" t="n">
        <v>1</v>
      </c>
      <c r="AA5243" s="5" t="str">
        <f aca="false">IF(Y5243&gt;Z5243,"Win",IF(Y5243&lt;Z5243,"Loss","Draw"))</f>
        <v>Loss</v>
      </c>
      <c r="AB5243" s="5" t="s">
        <v>98</v>
      </c>
      <c r="AC5243" s="5" t="s">
        <v>99</v>
      </c>
      <c r="AD5243" s="5" t="s">
        <v>1360</v>
      </c>
      <c r="AE5243" s="5" t="s">
        <v>1359</v>
      </c>
      <c r="AF5243" s="5" t="str">
        <f aca="false">IF(AD5243&lt;AE5243,AD5243,AE5243)</f>
        <v>Archers, Electro Spirit, Knight, Rocket, Skeletons, Tesla, The Log, X-Bow</v>
      </c>
      <c r="AG5243" s="5" t="str">
        <f aca="false">IF(AD5243&lt;AE5243,AE5243,AD5243)</f>
        <v>Fireball, Lava Hound, Mega Minion, Skeletons, Spirit Empress, Tombstone, Valkyrie, Zap</v>
      </c>
      <c r="AH5243" s="5" t="str">
        <f aca="false">IF(AD5243=AF5243,AA5243,IF(AA5243="Win","Loss",IF(AA5243="Loss","Win","Draw")))</f>
        <v>Loss</v>
      </c>
      <c r="AI5243" s="5" t="s">
        <v>297</v>
      </c>
    </row>
    <row r="5244" customFormat="false" ht="15" hidden="false" customHeight="true" outlineLevel="0" collapsed="false">
      <c r="A5244" s="6" t="s">
        <v>9234</v>
      </c>
      <c r="B5244" s="5" t="n">
        <v>2</v>
      </c>
      <c r="C5244" s="6" t="s">
        <v>558</v>
      </c>
      <c r="D5244" s="5" t="s">
        <v>559</v>
      </c>
      <c r="E5244" s="5" t="s">
        <v>1283</v>
      </c>
      <c r="F5244" s="5" t="s">
        <v>727</v>
      </c>
      <c r="G5244" s="5" t="s">
        <v>1361</v>
      </c>
      <c r="H5244" s="5" t="s">
        <v>163</v>
      </c>
      <c r="I5244" s="5" t="s">
        <v>185</v>
      </c>
      <c r="J5244" s="5" t="s">
        <v>186</v>
      </c>
      <c r="K5244" s="5" t="s">
        <v>129</v>
      </c>
      <c r="L5244" s="5" t="s">
        <v>187</v>
      </c>
      <c r="M5244" s="5" t="s">
        <v>109</v>
      </c>
      <c r="N5244" s="5" t="s">
        <v>153</v>
      </c>
      <c r="O5244" s="5" t="s">
        <v>111</v>
      </c>
      <c r="P5244" s="5" t="s">
        <v>88</v>
      </c>
      <c r="Q5244" s="5" t="s">
        <v>448</v>
      </c>
      <c r="R5244" s="5" t="s">
        <v>95</v>
      </c>
      <c r="S5244" s="5" t="s">
        <v>87</v>
      </c>
      <c r="T5244" s="5" t="s">
        <v>115</v>
      </c>
      <c r="U5244" s="5" t="s">
        <v>118</v>
      </c>
      <c r="V5244" s="5" t="s">
        <v>88</v>
      </c>
      <c r="W5244" s="5" t="s">
        <v>116</v>
      </c>
      <c r="X5244" s="5" t="s">
        <v>241</v>
      </c>
      <c r="Y5244" s="5" t="n">
        <v>0</v>
      </c>
      <c r="Z5244" s="5" t="n">
        <v>1</v>
      </c>
      <c r="AA5244" s="5" t="str">
        <f aca="false">IF(Y5244&gt;Z5244,"Win",IF(Y5244&lt;Z5244,"Loss","Draw"))</f>
        <v>Loss</v>
      </c>
      <c r="AB5244" s="5" t="s">
        <v>98</v>
      </c>
      <c r="AC5244" s="5" t="s">
        <v>99</v>
      </c>
      <c r="AD5244" s="5" t="s">
        <v>1363</v>
      </c>
      <c r="AE5244" s="5" t="s">
        <v>1362</v>
      </c>
      <c r="AF5244" s="5" t="str">
        <f aca="false">IF(AD5244&lt;AE5244,AD5244,AE5244)</f>
        <v>Balloon, Berserker, Cannon, Executioner, Mega Knight, Miner, Tornado, Zap</v>
      </c>
      <c r="AG5244" s="5" t="str">
        <f aca="false">IF(AD5244&lt;AE5244,AE5244,AD5244)</f>
        <v>Barbarian Barrel, Berserker, Graveyard, Ice Spirit, Knight, Poison, Tesla, Witch</v>
      </c>
      <c r="AH5244" s="5" t="str">
        <f aca="false">IF(AD5244=AF5244,AA5244,IF(AA5244="Win","Loss",IF(AA5244="Loss","Win","Draw")))</f>
        <v>Loss</v>
      </c>
      <c r="AI5244" s="5" t="s">
        <v>297</v>
      </c>
    </row>
    <row r="5245" customFormat="false" ht="15" hidden="false" customHeight="true" outlineLevel="0" collapsed="false">
      <c r="A5245" s="6" t="s">
        <v>9234</v>
      </c>
      <c r="B5245" s="5" t="n">
        <v>3</v>
      </c>
      <c r="C5245" s="6" t="s">
        <v>558</v>
      </c>
      <c r="D5245" s="5" t="s">
        <v>559</v>
      </c>
      <c r="E5245" s="5" t="s">
        <v>1283</v>
      </c>
      <c r="F5245" s="5" t="s">
        <v>727</v>
      </c>
      <c r="G5245" s="5" t="s">
        <v>1364</v>
      </c>
      <c r="H5245" s="5" t="s">
        <v>163</v>
      </c>
      <c r="I5245" s="5" t="s">
        <v>177</v>
      </c>
      <c r="J5245" s="5" t="s">
        <v>188</v>
      </c>
      <c r="K5245" s="5" t="s">
        <v>83</v>
      </c>
      <c r="L5245" s="5" t="s">
        <v>133</v>
      </c>
      <c r="M5245" s="5" t="s">
        <v>215</v>
      </c>
      <c r="N5245" s="5" t="s">
        <v>93</v>
      </c>
      <c r="O5245" s="5" t="s">
        <v>86</v>
      </c>
      <c r="P5245" s="5" t="s">
        <v>95</v>
      </c>
      <c r="Q5245" s="5" t="s">
        <v>203</v>
      </c>
      <c r="R5245" s="5" t="s">
        <v>202</v>
      </c>
      <c r="S5245" s="5" t="s">
        <v>201</v>
      </c>
      <c r="T5245" s="5" t="s">
        <v>97</v>
      </c>
      <c r="U5245" s="5" t="s">
        <v>157</v>
      </c>
      <c r="V5245" s="5" t="s">
        <v>150</v>
      </c>
      <c r="W5245" s="5" t="s">
        <v>204</v>
      </c>
      <c r="X5245" s="5" t="s">
        <v>153</v>
      </c>
      <c r="Y5245" s="5" t="n">
        <v>0</v>
      </c>
      <c r="Z5245" s="5" t="n">
        <v>1</v>
      </c>
      <c r="AA5245" s="5" t="str">
        <f aca="false">IF(Y5245&gt;Z5245,"Win",IF(Y5245&lt;Z5245,"Loss","Draw"))</f>
        <v>Loss</v>
      </c>
      <c r="AB5245" s="5" t="s">
        <v>98</v>
      </c>
      <c r="AC5245" s="5" t="s">
        <v>99</v>
      </c>
      <c r="AD5245" s="5" t="s">
        <v>217</v>
      </c>
      <c r="AE5245" s="5" t="s">
        <v>1365</v>
      </c>
      <c r="AF5245" s="5" t="str">
        <f aca="false">IF(AD5245&lt;AE5245,AD5245,AE5245)</f>
        <v>Barbarian Barrel, Fireball, Fisherman, Monk, Mother Witch, Royal Giant, Skeleton Dragons, Tombstone</v>
      </c>
      <c r="AG5245" s="5" t="str">
        <f aca="false">IF(AD5245&lt;AE5245,AE5245,AD5245)</f>
        <v>Cannon, Electro Spirit, Fire Spirit, Goblin Barrel, Magic Archer, Ronin, Royal Delivery, Wall Breakers</v>
      </c>
      <c r="AH5245" s="5" t="str">
        <f aca="false">IF(AD5245=AF5245,AA5245,IF(AA5245="Win","Loss",IF(AA5245="Loss","Win","Draw")))</f>
        <v>Loss</v>
      </c>
      <c r="AI5245" s="5" t="s">
        <v>297</v>
      </c>
    </row>
    <row r="5246" customFormat="false" ht="15" hidden="false" customHeight="true" outlineLevel="0" collapsed="false">
      <c r="A5246" s="8" t="s">
        <v>9235</v>
      </c>
      <c r="B5246" s="7" t="n">
        <v>1</v>
      </c>
      <c r="C5246" s="8" t="s">
        <v>558</v>
      </c>
      <c r="D5246" s="7" t="s">
        <v>559</v>
      </c>
      <c r="E5246" s="7" t="s">
        <v>1283</v>
      </c>
      <c r="F5246" s="7" t="s">
        <v>727</v>
      </c>
      <c r="G5246" s="7" t="s">
        <v>1367</v>
      </c>
      <c r="H5246" s="7" t="s">
        <v>163</v>
      </c>
      <c r="I5246" s="7" t="s">
        <v>203</v>
      </c>
      <c r="J5246" s="7" t="s">
        <v>202</v>
      </c>
      <c r="K5246" s="7" t="s">
        <v>201</v>
      </c>
      <c r="L5246" s="7" t="s">
        <v>97</v>
      </c>
      <c r="M5246" s="7" t="s">
        <v>157</v>
      </c>
      <c r="N5246" s="7" t="s">
        <v>150</v>
      </c>
      <c r="O5246" s="7" t="s">
        <v>204</v>
      </c>
      <c r="P5246" s="7" t="s">
        <v>153</v>
      </c>
      <c r="Q5246" s="7" t="s">
        <v>90</v>
      </c>
      <c r="R5246" s="7" t="s">
        <v>158</v>
      </c>
      <c r="S5246" s="7" t="s">
        <v>92</v>
      </c>
      <c r="T5246" s="7" t="s">
        <v>96</v>
      </c>
      <c r="U5246" s="7" t="s">
        <v>150</v>
      </c>
      <c r="V5246" s="7" t="s">
        <v>88</v>
      </c>
      <c r="W5246" s="7" t="s">
        <v>93</v>
      </c>
      <c r="X5246" s="7" t="s">
        <v>94</v>
      </c>
      <c r="Y5246" s="7" t="n">
        <v>0</v>
      </c>
      <c r="Z5246" s="7" t="n">
        <v>1</v>
      </c>
      <c r="AA5246" s="7" t="str">
        <f aca="false">IF(Y5246&gt;Z5246,"Win",IF(Y5246&lt;Z5246,"Loss","Draw"))</f>
        <v>Loss</v>
      </c>
      <c r="AB5246" s="7" t="s">
        <v>99</v>
      </c>
      <c r="AC5246" s="7" t="s">
        <v>99</v>
      </c>
      <c r="AD5246" s="7" t="s">
        <v>1365</v>
      </c>
      <c r="AE5246" s="7" t="s">
        <v>605</v>
      </c>
      <c r="AF5246" s="7" t="str">
        <f aca="false">IF(AD5246&lt;AE5246,AD5246,AE5246)</f>
        <v>Berserker, Bowler, Electro Spirit, Fireball, Minions, Mortar, Rascals, Skeleton Barrel</v>
      </c>
      <c r="AG5246" s="7" t="str">
        <f aca="false">IF(AD5246&lt;AE5246,AE5246,AD5246)</f>
        <v>Cannon, Electro Spirit, Fire Spirit, Goblin Barrel, Magic Archer, Ronin, Royal Delivery, Wall Breakers</v>
      </c>
      <c r="AH5246" s="7" t="str">
        <f aca="false">IF(AD5246=AF5246,AA5246,IF(AA5246="Win","Loss",IF(AA5246="Loss","Win","Draw")))</f>
        <v>Win</v>
      </c>
      <c r="AI5246" s="7" t="s">
        <v>297</v>
      </c>
    </row>
    <row r="5247" customFormat="false" ht="15" hidden="false" customHeight="true" outlineLevel="0" collapsed="false">
      <c r="A5247" s="8" t="s">
        <v>9235</v>
      </c>
      <c r="B5247" s="7" t="n">
        <v>2</v>
      </c>
      <c r="C5247" s="8" t="s">
        <v>558</v>
      </c>
      <c r="D5247" s="7" t="s">
        <v>559</v>
      </c>
      <c r="E5247" s="7" t="s">
        <v>1283</v>
      </c>
      <c r="F5247" s="7" t="s">
        <v>727</v>
      </c>
      <c r="G5247" s="7" t="s">
        <v>1368</v>
      </c>
      <c r="H5247" s="7" t="s">
        <v>163</v>
      </c>
      <c r="I5247" s="7" t="s">
        <v>84</v>
      </c>
      <c r="J5247" s="7" t="s">
        <v>241</v>
      </c>
      <c r="K5247" s="7" t="s">
        <v>114</v>
      </c>
      <c r="L5247" s="7" t="s">
        <v>115</v>
      </c>
      <c r="M5247" s="7" t="s">
        <v>138</v>
      </c>
      <c r="N5247" s="7" t="s">
        <v>116</v>
      </c>
      <c r="O5247" s="7" t="s">
        <v>119</v>
      </c>
      <c r="P5247" s="7" t="s">
        <v>118</v>
      </c>
      <c r="Q5247" s="7" t="s">
        <v>153</v>
      </c>
      <c r="R5247" s="7" t="s">
        <v>241</v>
      </c>
      <c r="S5247" s="7" t="s">
        <v>114</v>
      </c>
      <c r="T5247" s="7" t="s">
        <v>137</v>
      </c>
      <c r="U5247" s="7" t="s">
        <v>157</v>
      </c>
      <c r="V5247" s="7" t="s">
        <v>126</v>
      </c>
      <c r="W5247" s="7" t="s">
        <v>249</v>
      </c>
      <c r="X5247" s="7" t="s">
        <v>242</v>
      </c>
      <c r="Y5247" s="7" t="n">
        <v>0</v>
      </c>
      <c r="Z5247" s="7" t="n">
        <v>1</v>
      </c>
      <c r="AA5247" s="7" t="str">
        <f aca="false">IF(Y5247&gt;Z5247,"Win",IF(Y5247&lt;Z5247,"Loss","Draw"))</f>
        <v>Loss</v>
      </c>
      <c r="AB5247" s="7" t="s">
        <v>99</v>
      </c>
      <c r="AC5247" s="7" t="s">
        <v>99</v>
      </c>
      <c r="AD5247" s="7" t="s">
        <v>1369</v>
      </c>
      <c r="AE5247" s="7" t="s">
        <v>958</v>
      </c>
      <c r="AF5247" s="7" t="str">
        <f aca="false">IF(AD5247&lt;AE5247,AD5247,AE5247)</f>
        <v>Archers, Giant Snowball, Goblin Demolisher, Goblin Hut, Graveyard, Ice Spirit, Knight, Poison</v>
      </c>
      <c r="AG5247" s="7" t="str">
        <f aca="false">IF(AD5247&lt;AE5247,AE5247,AD5247)</f>
        <v>Bomber, Cannon, Fire Spirit, Giant Snowball, Goblin Drill, Knight, Rocket, Skeletons</v>
      </c>
      <c r="AH5247" s="7" t="str">
        <f aca="false">IF(AD5247=AF5247,AA5247,IF(AA5247="Win","Loss",IF(AA5247="Loss","Win","Draw")))</f>
        <v>Loss</v>
      </c>
      <c r="AI5247" s="7" t="s">
        <v>297</v>
      </c>
    </row>
    <row r="5248" customFormat="false" ht="15" hidden="false" customHeight="true" outlineLevel="0" collapsed="false">
      <c r="A5248" s="8" t="s">
        <v>9235</v>
      </c>
      <c r="B5248" s="7" t="n">
        <v>3</v>
      </c>
      <c r="C5248" s="8" t="s">
        <v>558</v>
      </c>
      <c r="D5248" s="7" t="s">
        <v>559</v>
      </c>
      <c r="E5248" s="7" t="s">
        <v>1283</v>
      </c>
      <c r="F5248" s="7" t="s">
        <v>727</v>
      </c>
      <c r="G5248" s="7" t="s">
        <v>1370</v>
      </c>
      <c r="H5248" s="7" t="s">
        <v>163</v>
      </c>
      <c r="I5248" s="7" t="s">
        <v>113</v>
      </c>
      <c r="J5248" s="7" t="s">
        <v>83</v>
      </c>
      <c r="K5248" s="7" t="s">
        <v>87</v>
      </c>
      <c r="L5248" s="7" t="s">
        <v>165</v>
      </c>
      <c r="M5248" s="7" t="s">
        <v>85</v>
      </c>
      <c r="N5248" s="7" t="s">
        <v>126</v>
      </c>
      <c r="O5248" s="7" t="s">
        <v>95</v>
      </c>
      <c r="P5248" s="7" t="s">
        <v>88</v>
      </c>
      <c r="Q5248" s="7" t="s">
        <v>185</v>
      </c>
      <c r="R5248" s="7" t="s">
        <v>186</v>
      </c>
      <c r="S5248" s="7" t="s">
        <v>109</v>
      </c>
      <c r="T5248" s="7" t="s">
        <v>117</v>
      </c>
      <c r="U5248" s="7" t="s">
        <v>111</v>
      </c>
      <c r="V5248" s="7" t="s">
        <v>188</v>
      </c>
      <c r="W5248" s="7" t="s">
        <v>187</v>
      </c>
      <c r="X5248" s="7" t="s">
        <v>173</v>
      </c>
      <c r="Y5248" s="7" t="n">
        <v>0</v>
      </c>
      <c r="Z5248" s="7" t="n">
        <v>1</v>
      </c>
      <c r="AA5248" s="7" t="str">
        <f aca="false">IF(Y5248&gt;Z5248,"Win",IF(Y5248&lt;Z5248,"Loss","Draw"))</f>
        <v>Loss</v>
      </c>
      <c r="AB5248" s="7" t="s">
        <v>99</v>
      </c>
      <c r="AC5248" s="7" t="s">
        <v>99</v>
      </c>
      <c r="AD5248" s="7" t="s">
        <v>1371</v>
      </c>
      <c r="AE5248" s="7" t="s">
        <v>538</v>
      </c>
      <c r="AF5248" s="7" t="str">
        <f aca="false">IF(AD5248&lt;AE5248,AD5248,AE5248)</f>
        <v>Balloon, Executioner, Giant Skeleton, Miner, Tombstone, Tornado, Zap, Zappies</v>
      </c>
      <c r="AG5248" s="7" t="str">
        <f aca="false">IF(AD5248&lt;AE5248,AE5248,AD5248)</f>
        <v>Barbarian Barrel, Berserker, Furnace, Hog Rider, Lightning, Monk, Skeletons, Tesla</v>
      </c>
      <c r="AH5248" s="7" t="str">
        <f aca="false">IF(AD5248=AF5248,AA5248,IF(AA5248="Win","Loss",IF(AA5248="Loss","Win","Draw")))</f>
        <v>Win</v>
      </c>
      <c r="AI5248" s="7" t="s">
        <v>297</v>
      </c>
    </row>
    <row r="5249" customFormat="false" ht="15" hidden="false" customHeight="true" outlineLevel="0" collapsed="false">
      <c r="A5249" s="8" t="s">
        <v>9236</v>
      </c>
      <c r="B5249" s="7" t="n">
        <v>1</v>
      </c>
      <c r="C5249" s="8" t="s">
        <v>558</v>
      </c>
      <c r="D5249" s="7" t="s">
        <v>559</v>
      </c>
      <c r="E5249" s="7" t="s">
        <v>1283</v>
      </c>
      <c r="F5249" s="7" t="s">
        <v>727</v>
      </c>
      <c r="G5249" s="7" t="s">
        <v>1373</v>
      </c>
      <c r="H5249" s="7" t="s">
        <v>163</v>
      </c>
      <c r="I5249" s="7" t="s">
        <v>90</v>
      </c>
      <c r="J5249" s="7" t="s">
        <v>123</v>
      </c>
      <c r="K5249" s="7" t="s">
        <v>124</v>
      </c>
      <c r="L5249" s="7" t="s">
        <v>89</v>
      </c>
      <c r="M5249" s="7" t="s">
        <v>96</v>
      </c>
      <c r="N5249" s="7" t="s">
        <v>125</v>
      </c>
      <c r="O5249" s="7" t="s">
        <v>126</v>
      </c>
      <c r="P5249" s="7" t="s">
        <v>85</v>
      </c>
      <c r="Q5249" s="7" t="s">
        <v>84</v>
      </c>
      <c r="R5249" s="7" t="s">
        <v>123</v>
      </c>
      <c r="S5249" s="7" t="s">
        <v>126</v>
      </c>
      <c r="T5249" s="7" t="s">
        <v>118</v>
      </c>
      <c r="U5249" s="7" t="s">
        <v>234</v>
      </c>
      <c r="V5249" s="7" t="s">
        <v>116</v>
      </c>
      <c r="W5249" s="7" t="s">
        <v>115</v>
      </c>
      <c r="X5249" s="7" t="s">
        <v>95</v>
      </c>
      <c r="Y5249" s="7" t="n">
        <v>1</v>
      </c>
      <c r="Z5249" s="7" t="n">
        <v>0</v>
      </c>
      <c r="AA5249" s="7" t="str">
        <f aca="false">IF(Y5249&gt;Z5249,"Win",IF(Y5249&lt;Z5249,"Loss","Draw"))</f>
        <v>Win</v>
      </c>
      <c r="AB5249" s="7" t="s">
        <v>99</v>
      </c>
      <c r="AC5249" s="7" t="s">
        <v>99</v>
      </c>
      <c r="AD5249" s="7" t="s">
        <v>1032</v>
      </c>
      <c r="AE5249" s="7" t="s">
        <v>1374</v>
      </c>
      <c r="AF5249" s="7" t="str">
        <f aca="false">IF(AD5249&lt;AE5249,AD5249,AE5249)</f>
        <v>Archers, Barbarian Barrel, Bomb Tower, Goblinstein, Graveyard, Ice Spirit, Poison, Skeletons</v>
      </c>
      <c r="AG5249" s="7" t="str">
        <f aca="false">IF(AD5249&lt;AE5249,AE5249,AD5249)</f>
        <v>Cannon Cart, Goblinstein, Lightning, Minions, Mortar, Royal Ghost, Skeletons, The Log</v>
      </c>
      <c r="AH5249" s="7" t="str">
        <f aca="false">IF(AD5249=AF5249,AA5249,IF(AA5249="Win","Loss",IF(AA5249="Loss","Win","Draw")))</f>
        <v>Loss</v>
      </c>
      <c r="AI5249" s="7" t="s">
        <v>297</v>
      </c>
    </row>
    <row r="5250" customFormat="false" ht="15" hidden="false" customHeight="true" outlineLevel="0" collapsed="false">
      <c r="A5250" s="8" t="s">
        <v>9236</v>
      </c>
      <c r="B5250" s="7" t="n">
        <v>2</v>
      </c>
      <c r="C5250" s="8" t="s">
        <v>558</v>
      </c>
      <c r="D5250" s="7" t="s">
        <v>559</v>
      </c>
      <c r="E5250" s="7" t="s">
        <v>1283</v>
      </c>
      <c r="F5250" s="7" t="s">
        <v>727</v>
      </c>
      <c r="G5250" s="7" t="s">
        <v>1375</v>
      </c>
      <c r="H5250" s="7" t="s">
        <v>163</v>
      </c>
      <c r="I5250" s="7" t="s">
        <v>129</v>
      </c>
      <c r="J5250" s="7" t="s">
        <v>108</v>
      </c>
      <c r="K5250" s="7" t="s">
        <v>128</v>
      </c>
      <c r="L5250" s="7" t="s">
        <v>93</v>
      </c>
      <c r="M5250" s="7" t="s">
        <v>112</v>
      </c>
      <c r="N5250" s="7" t="s">
        <v>95</v>
      </c>
      <c r="O5250" s="7" t="s">
        <v>173</v>
      </c>
      <c r="P5250" s="7" t="s">
        <v>107</v>
      </c>
      <c r="Q5250" s="7" t="s">
        <v>82</v>
      </c>
      <c r="R5250" s="7" t="s">
        <v>151</v>
      </c>
      <c r="S5250" s="7" t="s">
        <v>152</v>
      </c>
      <c r="T5250" s="7" t="s">
        <v>85</v>
      </c>
      <c r="U5250" s="7" t="s">
        <v>150</v>
      </c>
      <c r="V5250" s="7" t="s">
        <v>88</v>
      </c>
      <c r="W5250" s="7" t="s">
        <v>89</v>
      </c>
      <c r="X5250" s="7" t="s">
        <v>153</v>
      </c>
      <c r="Y5250" s="7" t="n">
        <v>0</v>
      </c>
      <c r="Z5250" s="7" t="n">
        <v>1</v>
      </c>
      <c r="AA5250" s="7" t="str">
        <f aca="false">IF(Y5250&gt;Z5250,"Win",IF(Y5250&lt;Z5250,"Loss","Draw"))</f>
        <v>Loss</v>
      </c>
      <c r="AB5250" s="7" t="s">
        <v>99</v>
      </c>
      <c r="AC5250" s="7" t="s">
        <v>99</v>
      </c>
      <c r="AD5250" s="7" t="s">
        <v>1376</v>
      </c>
      <c r="AE5250" s="7" t="s">
        <v>858</v>
      </c>
      <c r="AF5250" s="7" t="str">
        <f aca="false">IF(AD5250&lt;AE5250,AD5250,AE5250)</f>
        <v>Baby Dragon, Berserker, Cannon, Electro Spirit, Lightning, Mighty Miner, Royal Hogs, The Log</v>
      </c>
      <c r="AG5250" s="7" t="str">
        <f aca="false">IF(AD5250&lt;AE5250,AE5250,AD5250)</f>
        <v>Barbarian Barrel, Dark Prince, Fireball, Goblin Cage, Golden Knight, Mega Knight, Spirit Empress, Zappies</v>
      </c>
      <c r="AH5250" s="7" t="str">
        <f aca="false">IF(AD5250=AF5250,AA5250,IF(AA5250="Win","Loss",IF(AA5250="Loss","Win","Draw")))</f>
        <v>Win</v>
      </c>
      <c r="AI5250" s="7" t="s">
        <v>297</v>
      </c>
    </row>
    <row r="5251" customFormat="false" ht="15" hidden="false" customHeight="true" outlineLevel="0" collapsed="false">
      <c r="A5251" s="8" t="s">
        <v>9236</v>
      </c>
      <c r="B5251" s="7" t="n">
        <v>3</v>
      </c>
      <c r="C5251" s="8" t="s">
        <v>558</v>
      </c>
      <c r="D5251" s="7" t="s">
        <v>559</v>
      </c>
      <c r="E5251" s="7" t="s">
        <v>1283</v>
      </c>
      <c r="F5251" s="7" t="s">
        <v>727</v>
      </c>
      <c r="G5251" s="7" t="s">
        <v>1377</v>
      </c>
      <c r="H5251" s="7" t="s">
        <v>163</v>
      </c>
      <c r="I5251" s="7" t="s">
        <v>203</v>
      </c>
      <c r="J5251" s="7" t="s">
        <v>202</v>
      </c>
      <c r="K5251" s="7" t="s">
        <v>201</v>
      </c>
      <c r="L5251" s="7" t="s">
        <v>88</v>
      </c>
      <c r="M5251" s="7" t="s">
        <v>157</v>
      </c>
      <c r="N5251" s="7" t="s">
        <v>150</v>
      </c>
      <c r="O5251" s="7" t="s">
        <v>204</v>
      </c>
      <c r="P5251" s="7" t="s">
        <v>87</v>
      </c>
      <c r="Q5251" s="7" t="s">
        <v>418</v>
      </c>
      <c r="R5251" s="7" t="s">
        <v>186</v>
      </c>
      <c r="S5251" s="7" t="s">
        <v>284</v>
      </c>
      <c r="T5251" s="7" t="s">
        <v>96</v>
      </c>
      <c r="U5251" s="7" t="s">
        <v>242</v>
      </c>
      <c r="V5251" s="7" t="s">
        <v>110</v>
      </c>
      <c r="W5251" s="7" t="s">
        <v>130</v>
      </c>
      <c r="X5251" s="7" t="s">
        <v>114</v>
      </c>
      <c r="Y5251" s="7" t="n">
        <v>1</v>
      </c>
      <c r="Z5251" s="7" t="n">
        <v>0</v>
      </c>
      <c r="AA5251" s="7" t="str">
        <f aca="false">IF(Y5251&gt;Z5251,"Win",IF(Y5251&lt;Z5251,"Loss","Draw"))</f>
        <v>Win</v>
      </c>
      <c r="AB5251" s="7" t="s">
        <v>99</v>
      </c>
      <c r="AC5251" s="7" t="s">
        <v>99</v>
      </c>
      <c r="AD5251" s="7" t="s">
        <v>1175</v>
      </c>
      <c r="AE5251" s="7" t="s">
        <v>419</v>
      </c>
      <c r="AF5251" s="7" t="str">
        <f aca="false">IF(AD5251&lt;AE5251,AD5251,AE5251)</f>
        <v>Arrows, Balloon, Bomber, Giant Snowball, Inferno Dragon, Lava Hound, Minions, Skeleton Army</v>
      </c>
      <c r="AG5251" s="7" t="str">
        <f aca="false">IF(AD5251&lt;AE5251,AE5251,AD5251)</f>
        <v>Berserker, Electro Spirit, Fire Spirit, Goblin Barrel, Magic Archer, Royal Delivery, Tesla, Wall Breakers</v>
      </c>
      <c r="AH5251" s="7" t="str">
        <f aca="false">IF(AD5251=AF5251,AA5251,IF(AA5251="Win","Loss",IF(AA5251="Loss","Win","Draw")))</f>
        <v>Loss</v>
      </c>
      <c r="AI5251" s="7" t="s">
        <v>297</v>
      </c>
    </row>
    <row r="5252" customFormat="false" ht="15" hidden="false" customHeight="true" outlineLevel="0" collapsed="false">
      <c r="A5252" s="8" t="s">
        <v>9237</v>
      </c>
      <c r="B5252" s="7" t="n">
        <v>1</v>
      </c>
      <c r="C5252" s="8" t="s">
        <v>558</v>
      </c>
      <c r="D5252" s="7" t="s">
        <v>559</v>
      </c>
      <c r="E5252" s="7" t="s">
        <v>1283</v>
      </c>
      <c r="F5252" s="7" t="s">
        <v>727</v>
      </c>
      <c r="G5252" s="7" t="s">
        <v>1379</v>
      </c>
      <c r="H5252" s="7" t="s">
        <v>163</v>
      </c>
      <c r="I5252" s="7" t="s">
        <v>84</v>
      </c>
      <c r="J5252" s="7" t="s">
        <v>123</v>
      </c>
      <c r="K5252" s="7" t="s">
        <v>114</v>
      </c>
      <c r="L5252" s="7" t="s">
        <v>234</v>
      </c>
      <c r="M5252" s="7" t="s">
        <v>95</v>
      </c>
      <c r="N5252" s="7" t="s">
        <v>115</v>
      </c>
      <c r="O5252" s="7" t="s">
        <v>116</v>
      </c>
      <c r="P5252" s="7" t="s">
        <v>126</v>
      </c>
      <c r="Q5252" s="7" t="s">
        <v>90</v>
      </c>
      <c r="R5252" s="7" t="s">
        <v>123</v>
      </c>
      <c r="S5252" s="7" t="s">
        <v>124</v>
      </c>
      <c r="T5252" s="7" t="s">
        <v>85</v>
      </c>
      <c r="U5252" s="7" t="s">
        <v>96</v>
      </c>
      <c r="V5252" s="7" t="s">
        <v>126</v>
      </c>
      <c r="W5252" s="7" t="s">
        <v>125</v>
      </c>
      <c r="X5252" s="7" t="s">
        <v>95</v>
      </c>
      <c r="Y5252" s="7" t="n">
        <v>0</v>
      </c>
      <c r="Z5252" s="7" t="n">
        <v>1</v>
      </c>
      <c r="AA5252" s="7" t="str">
        <f aca="false">IF(Y5252&gt;Z5252,"Win",IF(Y5252&lt;Z5252,"Loss","Draw"))</f>
        <v>Loss</v>
      </c>
      <c r="AB5252" s="7" t="s">
        <v>99</v>
      </c>
      <c r="AC5252" s="7" t="s">
        <v>99</v>
      </c>
      <c r="AD5252" s="7" t="s">
        <v>1380</v>
      </c>
      <c r="AE5252" s="7" t="s">
        <v>134</v>
      </c>
      <c r="AF5252" s="7" t="str">
        <f aca="false">IF(AD5252&lt;AE5252,AD5252,AE5252)</f>
        <v>Archers, Barbarian Barrel, Bomb Tower, Giant Snowball, Goblinstein, Graveyard, Poison, Skeletons</v>
      </c>
      <c r="AG5252" s="7" t="str">
        <f aca="false">IF(AD5252&lt;AE5252,AE5252,AD5252)</f>
        <v>Barbarian Barrel, Cannon Cart, Goblinstein, Lightning, Minions, Mortar, Royal Ghost, Skeletons</v>
      </c>
      <c r="AH5252" s="7" t="str">
        <f aca="false">IF(AD5252=AF5252,AA5252,IF(AA5252="Win","Loss",IF(AA5252="Loss","Win","Draw")))</f>
        <v>Loss</v>
      </c>
      <c r="AI5252" s="7" t="s">
        <v>297</v>
      </c>
    </row>
    <row r="5253" customFormat="false" ht="15" hidden="false" customHeight="true" outlineLevel="0" collapsed="false">
      <c r="A5253" s="8" t="s">
        <v>9237</v>
      </c>
      <c r="B5253" s="7" t="n">
        <v>2</v>
      </c>
      <c r="C5253" s="8" t="s">
        <v>558</v>
      </c>
      <c r="D5253" s="7" t="s">
        <v>559</v>
      </c>
      <c r="E5253" s="7" t="s">
        <v>1283</v>
      </c>
      <c r="F5253" s="7" t="s">
        <v>727</v>
      </c>
      <c r="G5253" s="7" t="s">
        <v>1381</v>
      </c>
      <c r="H5253" s="7" t="s">
        <v>163</v>
      </c>
      <c r="I5253" s="7" t="s">
        <v>201</v>
      </c>
      <c r="J5253" s="7" t="s">
        <v>108</v>
      </c>
      <c r="K5253" s="7" t="s">
        <v>87</v>
      </c>
      <c r="L5253" s="7" t="s">
        <v>111</v>
      </c>
      <c r="M5253" s="7" t="s">
        <v>150</v>
      </c>
      <c r="N5253" s="7" t="s">
        <v>204</v>
      </c>
      <c r="O5253" s="7" t="s">
        <v>89</v>
      </c>
      <c r="P5253" s="7" t="s">
        <v>249</v>
      </c>
      <c r="Q5253" s="7" t="s">
        <v>159</v>
      </c>
      <c r="R5253" s="7" t="s">
        <v>337</v>
      </c>
      <c r="S5253" s="7" t="s">
        <v>203</v>
      </c>
      <c r="T5253" s="7" t="s">
        <v>88</v>
      </c>
      <c r="U5253" s="7" t="s">
        <v>118</v>
      </c>
      <c r="V5253" s="7" t="s">
        <v>157</v>
      </c>
      <c r="W5253" s="7" t="s">
        <v>204</v>
      </c>
      <c r="X5253" s="7" t="s">
        <v>153</v>
      </c>
      <c r="Y5253" s="7" t="n">
        <v>1</v>
      </c>
      <c r="Z5253" s="7" t="n">
        <v>0</v>
      </c>
      <c r="AA5253" s="7" t="str">
        <f aca="false">IF(Y5253&gt;Z5253,"Win",IF(Y5253&lt;Z5253,"Loss","Draw"))</f>
        <v>Win</v>
      </c>
      <c r="AB5253" s="7" t="s">
        <v>99</v>
      </c>
      <c r="AC5253" s="7" t="s">
        <v>99</v>
      </c>
      <c r="AD5253" s="7" t="s">
        <v>1383</v>
      </c>
      <c r="AE5253" s="7" t="s">
        <v>1382</v>
      </c>
      <c r="AF5253" s="7" t="str">
        <f aca="false">IF(AD5253&lt;AE5253,AD5253,AE5253)</f>
        <v>Berserker, Boss Bandit, Cannon, Dart Goblin, Fire Spirit, Goblin Barrel, Ice Spirit, Royal Delivery</v>
      </c>
      <c r="AG5253" s="7" t="str">
        <f aca="false">IF(AD5253&lt;AE5253,AE5253,AD5253)</f>
        <v>Dark Prince, Electro Spirit, Miner, Rocket, Royal Delivery, Tesla, The Log, Wall Breakers</v>
      </c>
      <c r="AH5253" s="7" t="str">
        <f aca="false">IF(AD5253=AF5253,AA5253,IF(AA5253="Win","Loss",IF(AA5253="Loss","Win","Draw")))</f>
        <v>Loss</v>
      </c>
      <c r="AI5253" s="7" t="s">
        <v>297</v>
      </c>
    </row>
    <row r="5254" customFormat="false" ht="15" hidden="false" customHeight="true" outlineLevel="0" collapsed="false">
      <c r="A5254" s="8" t="s">
        <v>9237</v>
      </c>
      <c r="B5254" s="7" t="n">
        <v>3</v>
      </c>
      <c r="C5254" s="8" t="s">
        <v>558</v>
      </c>
      <c r="D5254" s="7" t="s">
        <v>559</v>
      </c>
      <c r="E5254" s="7" t="s">
        <v>1283</v>
      </c>
      <c r="F5254" s="7" t="s">
        <v>727</v>
      </c>
      <c r="G5254" s="7" t="s">
        <v>1384</v>
      </c>
      <c r="H5254" s="7" t="s">
        <v>163</v>
      </c>
      <c r="I5254" s="7" t="s">
        <v>129</v>
      </c>
      <c r="J5254" s="7" t="s">
        <v>158</v>
      </c>
      <c r="K5254" s="7" t="s">
        <v>127</v>
      </c>
      <c r="L5254" s="7" t="s">
        <v>96</v>
      </c>
      <c r="M5254" s="7" t="s">
        <v>112</v>
      </c>
      <c r="N5254" s="7" t="s">
        <v>109</v>
      </c>
      <c r="O5254" s="7" t="s">
        <v>107</v>
      </c>
      <c r="P5254" s="7" t="s">
        <v>130</v>
      </c>
      <c r="Q5254" s="7" t="s">
        <v>129</v>
      </c>
      <c r="R5254" s="7" t="s">
        <v>128</v>
      </c>
      <c r="S5254" s="7" t="s">
        <v>127</v>
      </c>
      <c r="T5254" s="7" t="s">
        <v>132</v>
      </c>
      <c r="U5254" s="7" t="s">
        <v>86</v>
      </c>
      <c r="V5254" s="7" t="s">
        <v>133</v>
      </c>
      <c r="W5254" s="7" t="s">
        <v>97</v>
      </c>
      <c r="X5254" s="7" t="s">
        <v>130</v>
      </c>
      <c r="Y5254" s="7" t="n">
        <v>3</v>
      </c>
      <c r="Z5254" s="7" t="n">
        <v>0</v>
      </c>
      <c r="AA5254" s="7" t="str">
        <f aca="false">IF(Y5254&gt;Z5254,"Win",IF(Y5254&lt;Z5254,"Loss","Draw"))</f>
        <v>Win</v>
      </c>
      <c r="AB5254" s="7" t="s">
        <v>99</v>
      </c>
      <c r="AC5254" s="7" t="s">
        <v>99</v>
      </c>
      <c r="AD5254" s="7" t="s">
        <v>1386</v>
      </c>
      <c r="AE5254" s="7" t="s">
        <v>1385</v>
      </c>
      <c r="AF5254" s="7" t="str">
        <f aca="false">IF(AD5254&lt;AE5254,AD5254,AE5254)</f>
        <v>Arrows, Battle Ram, Bowler, Goblin Cage, Mega Knight, Minions, Spirit Empress, Zap</v>
      </c>
      <c r="AG5254" s="7" t="str">
        <f aca="false">IF(AD5254&lt;AE5254,AE5254,AD5254)</f>
        <v>Arrows, Battle Ram, Electro Wizard, Golden Knight, Mega Knight, Mother Witch, Ronin, Skeleton Dragons</v>
      </c>
      <c r="AH5254" s="7" t="str">
        <f aca="false">IF(AD5254=AF5254,AA5254,IF(AA5254="Win","Loss",IF(AA5254="Loss","Win","Draw")))</f>
        <v>Win</v>
      </c>
      <c r="AI5254" s="7" t="s">
        <v>297</v>
      </c>
    </row>
    <row r="5255" customFormat="false" ht="15" hidden="false" customHeight="true" outlineLevel="0" collapsed="false">
      <c r="A5255" s="8" t="s">
        <v>9238</v>
      </c>
      <c r="B5255" s="7" t="n">
        <v>1</v>
      </c>
      <c r="C5255" s="8" t="s">
        <v>558</v>
      </c>
      <c r="D5255" s="7" t="s">
        <v>559</v>
      </c>
      <c r="E5255" s="7" t="s">
        <v>1283</v>
      </c>
      <c r="F5255" s="7" t="s">
        <v>727</v>
      </c>
      <c r="G5255" s="7" t="s">
        <v>1388</v>
      </c>
      <c r="H5255" s="7" t="s">
        <v>163</v>
      </c>
      <c r="I5255" s="7" t="s">
        <v>82</v>
      </c>
      <c r="J5255" s="7" t="s">
        <v>202</v>
      </c>
      <c r="K5255" s="7" t="s">
        <v>87</v>
      </c>
      <c r="L5255" s="7" t="s">
        <v>150</v>
      </c>
      <c r="M5255" s="7" t="s">
        <v>89</v>
      </c>
      <c r="N5255" s="7" t="s">
        <v>88</v>
      </c>
      <c r="O5255" s="7" t="s">
        <v>97</v>
      </c>
      <c r="P5255" s="7" t="s">
        <v>85</v>
      </c>
      <c r="Q5255" s="7" t="s">
        <v>107</v>
      </c>
      <c r="R5255" s="7" t="s">
        <v>128</v>
      </c>
      <c r="S5255" s="7" t="s">
        <v>152</v>
      </c>
      <c r="T5255" s="7" t="s">
        <v>306</v>
      </c>
      <c r="U5255" s="7" t="s">
        <v>307</v>
      </c>
      <c r="V5255" s="7" t="s">
        <v>85</v>
      </c>
      <c r="W5255" s="7" t="s">
        <v>187</v>
      </c>
      <c r="X5255" s="7" t="s">
        <v>95</v>
      </c>
      <c r="Y5255" s="7" t="n">
        <v>0</v>
      </c>
      <c r="Z5255" s="7" t="n">
        <v>1</v>
      </c>
      <c r="AA5255" s="7" t="str">
        <f aca="false">IF(Y5255&gt;Z5255,"Win",IF(Y5255&lt;Z5255,"Loss","Draw"))</f>
        <v>Loss</v>
      </c>
      <c r="AB5255" s="7" t="s">
        <v>99</v>
      </c>
      <c r="AC5255" s="7" t="s">
        <v>99</v>
      </c>
      <c r="AD5255" s="7" t="s">
        <v>1389</v>
      </c>
      <c r="AE5255" s="7" t="s">
        <v>603</v>
      </c>
      <c r="AF5255" s="7" t="str">
        <f aca="false">IF(AD5255&lt;AE5255,AD5255,AE5255)</f>
        <v>Baby Dragon, Barbarian Barrel, Goblin Cage, Golden Knight, Golem, Ice Wizard, Lightning, Tornado</v>
      </c>
      <c r="AG5255" s="7" t="str">
        <f aca="false">IF(AD5255&lt;AE5255,AE5255,AD5255)</f>
        <v>Berserker, Electro Spirit, Lightning, Magic Archer, Ronin, Royal Hogs, Tesla, The Log</v>
      </c>
      <c r="AH5255" s="7" t="str">
        <f aca="false">IF(AD5255=AF5255,AA5255,IF(AA5255="Win","Loss",IF(AA5255="Loss","Win","Draw")))</f>
        <v>Win</v>
      </c>
      <c r="AI5255" s="7" t="s">
        <v>297</v>
      </c>
    </row>
    <row r="5256" customFormat="false" ht="15" hidden="false" customHeight="true" outlineLevel="0" collapsed="false">
      <c r="A5256" s="8" t="s">
        <v>9239</v>
      </c>
      <c r="B5256" s="7" t="n">
        <v>1</v>
      </c>
      <c r="C5256" s="8" t="s">
        <v>558</v>
      </c>
      <c r="D5256" s="7" t="s">
        <v>559</v>
      </c>
      <c r="E5256" s="7" t="s">
        <v>1283</v>
      </c>
      <c r="F5256" s="7" t="s">
        <v>727</v>
      </c>
      <c r="G5256" s="7" t="s">
        <v>1390</v>
      </c>
      <c r="H5256" s="7" t="s">
        <v>163</v>
      </c>
      <c r="I5256" s="7" t="s">
        <v>152</v>
      </c>
      <c r="J5256" s="7" t="s">
        <v>128</v>
      </c>
      <c r="K5256" s="7" t="s">
        <v>108</v>
      </c>
      <c r="L5256" s="7" t="s">
        <v>306</v>
      </c>
      <c r="M5256" s="7" t="s">
        <v>107</v>
      </c>
      <c r="N5256" s="7" t="s">
        <v>95</v>
      </c>
      <c r="O5256" s="7" t="s">
        <v>187</v>
      </c>
      <c r="P5256" s="7" t="s">
        <v>85</v>
      </c>
      <c r="Q5256" s="7" t="s">
        <v>87</v>
      </c>
      <c r="R5256" s="7" t="s">
        <v>108</v>
      </c>
      <c r="S5256" s="7" t="s">
        <v>126</v>
      </c>
      <c r="T5256" s="7" t="s">
        <v>249</v>
      </c>
      <c r="U5256" s="7" t="s">
        <v>111</v>
      </c>
      <c r="V5256" s="7" t="s">
        <v>150</v>
      </c>
      <c r="W5256" s="7" t="s">
        <v>89</v>
      </c>
      <c r="X5256" s="7" t="s">
        <v>204</v>
      </c>
      <c r="Y5256" s="7" t="n">
        <v>1</v>
      </c>
      <c r="Z5256" s="7" t="n">
        <v>0</v>
      </c>
      <c r="AA5256" s="7" t="str">
        <f aca="false">IF(Y5256&gt;Z5256,"Win",IF(Y5256&lt;Z5256,"Loss","Draw"))</f>
        <v>Win</v>
      </c>
      <c r="AB5256" s="7" t="s">
        <v>99</v>
      </c>
      <c r="AC5256" s="7" t="s">
        <v>99</v>
      </c>
      <c r="AD5256" s="7" t="s">
        <v>551</v>
      </c>
      <c r="AE5256" s="7" t="s">
        <v>1391</v>
      </c>
      <c r="AF5256" s="7" t="str">
        <f aca="false">IF(AD5256&lt;AE5256,AD5256,AE5256)</f>
        <v>Baby Dragon, Barbarian Barrel, Dark Prince, Goblin Cage, Golden Knight, Golem, Lightning, Tornado</v>
      </c>
      <c r="AG5256" s="7" t="str">
        <f aca="false">IF(AD5256&lt;AE5256,AE5256,AD5256)</f>
        <v>Dark Prince, Electro Spirit, Miner, Rocket, Royal Delivery, Skeletons, Tesla, The Log</v>
      </c>
      <c r="AH5256" s="7" t="str">
        <f aca="false">IF(AD5256=AF5256,AA5256,IF(AA5256="Win","Loss",IF(AA5256="Loss","Win","Draw")))</f>
        <v>Win</v>
      </c>
      <c r="AI5256" s="7" t="s">
        <v>297</v>
      </c>
    </row>
    <row r="5257" customFormat="false" ht="15" hidden="false" customHeight="true" outlineLevel="0" collapsed="false">
      <c r="A5257" s="8" t="s">
        <v>9239</v>
      </c>
      <c r="B5257" s="7" t="n">
        <v>2</v>
      </c>
      <c r="C5257" s="8" t="s">
        <v>558</v>
      </c>
      <c r="D5257" s="7" t="s">
        <v>559</v>
      </c>
      <c r="E5257" s="7" t="s">
        <v>1283</v>
      </c>
      <c r="F5257" s="7" t="s">
        <v>727</v>
      </c>
      <c r="G5257" s="7" t="s">
        <v>1392</v>
      </c>
      <c r="H5257" s="7" t="s">
        <v>163</v>
      </c>
      <c r="I5257" s="7" t="s">
        <v>153</v>
      </c>
      <c r="J5257" s="7" t="s">
        <v>337</v>
      </c>
      <c r="K5257" s="7" t="s">
        <v>203</v>
      </c>
      <c r="L5257" s="7" t="s">
        <v>126</v>
      </c>
      <c r="M5257" s="7" t="s">
        <v>118</v>
      </c>
      <c r="N5257" s="7" t="s">
        <v>157</v>
      </c>
      <c r="O5257" s="7" t="s">
        <v>204</v>
      </c>
      <c r="P5257" s="7" t="s">
        <v>159</v>
      </c>
      <c r="Q5257" s="7" t="s">
        <v>778</v>
      </c>
      <c r="R5257" s="7" t="s">
        <v>158</v>
      </c>
      <c r="S5257" s="7" t="s">
        <v>127</v>
      </c>
      <c r="T5257" s="7" t="s">
        <v>86</v>
      </c>
      <c r="U5257" s="7" t="s">
        <v>133</v>
      </c>
      <c r="V5257" s="7" t="s">
        <v>130</v>
      </c>
      <c r="W5257" s="7" t="s">
        <v>131</v>
      </c>
      <c r="X5257" s="7" t="s">
        <v>143</v>
      </c>
      <c r="Y5257" s="7" t="n">
        <v>1</v>
      </c>
      <c r="Z5257" s="7" t="n">
        <v>0</v>
      </c>
      <c r="AA5257" s="7" t="str">
        <f aca="false">IF(Y5257&gt;Z5257,"Win",IF(Y5257&lt;Z5257,"Loss","Draw"))</f>
        <v>Win</v>
      </c>
      <c r="AB5257" s="7" t="s">
        <v>99</v>
      </c>
      <c r="AC5257" s="7" t="s">
        <v>99</v>
      </c>
      <c r="AD5257" s="7" t="s">
        <v>1394</v>
      </c>
      <c r="AE5257" s="7" t="s">
        <v>1393</v>
      </c>
      <c r="AF5257" s="7" t="str">
        <f aca="false">IF(AD5257&lt;AE5257,AD5257,AE5257)</f>
        <v>Arrows, Bandit, Battle Ram, Bowler, Heal Spirit, Mother Witch, P.E.K.K.A, Skeleton Dragons</v>
      </c>
      <c r="AG5257" s="7" t="str">
        <f aca="false">IF(AD5257&lt;AE5257,AE5257,AD5257)</f>
        <v>Boss Bandit, Cannon, Dart Goblin, Fire Spirit, Goblin Barrel, Ice Spirit, Royal Delivery, Skeletons</v>
      </c>
      <c r="AH5257" s="7" t="str">
        <f aca="false">IF(AD5257=AF5257,AA5257,IF(AA5257="Win","Loss",IF(AA5257="Loss","Win","Draw")))</f>
        <v>Loss</v>
      </c>
      <c r="AI5257" s="7" t="s">
        <v>297</v>
      </c>
    </row>
    <row r="5258" customFormat="false" ht="15" hidden="false" customHeight="true" outlineLevel="0" collapsed="false">
      <c r="A5258" s="6" t="s">
        <v>9240</v>
      </c>
      <c r="B5258" s="5" t="n">
        <v>1</v>
      </c>
      <c r="C5258" s="6" t="s">
        <v>558</v>
      </c>
      <c r="D5258" s="5" t="s">
        <v>559</v>
      </c>
      <c r="E5258" s="5" t="s">
        <v>291</v>
      </c>
      <c r="F5258" s="5" t="s">
        <v>292</v>
      </c>
      <c r="G5258" s="5" t="s">
        <v>9241</v>
      </c>
      <c r="H5258" s="5" t="s">
        <v>163</v>
      </c>
      <c r="I5258" s="5" t="s">
        <v>203</v>
      </c>
      <c r="J5258" s="5" t="s">
        <v>202</v>
      </c>
      <c r="K5258" s="5" t="s">
        <v>201</v>
      </c>
      <c r="L5258" s="5" t="s">
        <v>88</v>
      </c>
      <c r="M5258" s="5" t="s">
        <v>157</v>
      </c>
      <c r="N5258" s="5" t="s">
        <v>118</v>
      </c>
      <c r="O5258" s="5" t="s">
        <v>87</v>
      </c>
      <c r="P5258" s="5" t="s">
        <v>204</v>
      </c>
      <c r="Q5258" s="5" t="s">
        <v>129</v>
      </c>
      <c r="R5258" s="5" t="s">
        <v>128</v>
      </c>
      <c r="S5258" s="5" t="s">
        <v>109</v>
      </c>
      <c r="T5258" s="5" t="s">
        <v>165</v>
      </c>
      <c r="U5258" s="5" t="s">
        <v>112</v>
      </c>
      <c r="V5258" s="5" t="s">
        <v>133</v>
      </c>
      <c r="W5258" s="5" t="s">
        <v>130</v>
      </c>
      <c r="X5258" s="5" t="s">
        <v>88</v>
      </c>
      <c r="Y5258" s="5" t="n">
        <v>0</v>
      </c>
      <c r="Z5258" s="5" t="n">
        <v>1</v>
      </c>
      <c r="AA5258" s="5" t="str">
        <f aca="false">IF(Y5258&gt;Z5258,"Win",IF(Y5258&lt;Z5258,"Loss","Draw"))</f>
        <v>Loss</v>
      </c>
      <c r="AB5258" s="5" t="s">
        <v>98</v>
      </c>
      <c r="AC5258" s="5" t="s">
        <v>99</v>
      </c>
      <c r="AD5258" s="5" t="s">
        <v>206</v>
      </c>
      <c r="AE5258" s="5" t="s">
        <v>9242</v>
      </c>
      <c r="AF5258" s="5" t="str">
        <f aca="false">IF(AD5258&lt;AE5258,AD5258,AE5258)</f>
        <v>Arrows, Berserker, Golden Knight, Hog Rider, Mega Knight, Mother Witch, Spirit Empress, Zap</v>
      </c>
      <c r="AG5258" s="5" t="str">
        <f aca="false">IF(AD5258&lt;AE5258,AE5258,AD5258)</f>
        <v>Berserker, Fire Spirit, Goblin Barrel, Ice Spirit, Magic Archer, Royal Delivery, Tesla, Wall Breakers</v>
      </c>
      <c r="AH5258" s="5" t="str">
        <f aca="false">IF(AD5258=AF5258,AA5258,IF(AA5258="Win","Loss",IF(AA5258="Loss","Win","Draw")))</f>
        <v>Win</v>
      </c>
      <c r="AI5258" s="5" t="s">
        <v>297</v>
      </c>
    </row>
    <row r="5259" customFormat="false" ht="15" hidden="false" customHeight="true" outlineLevel="0" collapsed="false">
      <c r="A5259" s="6" t="s">
        <v>9243</v>
      </c>
      <c r="B5259" s="5" t="n">
        <v>1</v>
      </c>
      <c r="C5259" s="6" t="s">
        <v>1192</v>
      </c>
      <c r="D5259" s="5" t="s">
        <v>1193</v>
      </c>
      <c r="E5259" s="5" t="s">
        <v>709</v>
      </c>
      <c r="F5259" s="5" t="s">
        <v>710</v>
      </c>
      <c r="G5259" s="5" t="s">
        <v>9244</v>
      </c>
      <c r="H5259" s="5" t="s">
        <v>81</v>
      </c>
      <c r="I5259" s="5" t="s">
        <v>219</v>
      </c>
      <c r="J5259" s="5" t="s">
        <v>83</v>
      </c>
      <c r="K5259" s="5" t="s">
        <v>107</v>
      </c>
      <c r="L5259" s="5" t="s">
        <v>150</v>
      </c>
      <c r="M5259" s="5" t="s">
        <v>193</v>
      </c>
      <c r="N5259" s="5" t="s">
        <v>89</v>
      </c>
      <c r="O5259" s="5" t="s">
        <v>165</v>
      </c>
      <c r="P5259" s="5" t="s">
        <v>85</v>
      </c>
      <c r="Q5259" s="5" t="s">
        <v>153</v>
      </c>
      <c r="R5259" s="5" t="s">
        <v>123</v>
      </c>
      <c r="S5259" s="5" t="s">
        <v>137</v>
      </c>
      <c r="T5259" s="5" t="s">
        <v>138</v>
      </c>
      <c r="U5259" s="5" t="s">
        <v>126</v>
      </c>
      <c r="V5259" s="5" t="s">
        <v>157</v>
      </c>
      <c r="W5259" s="5" t="s">
        <v>89</v>
      </c>
      <c r="X5259" s="5" t="s">
        <v>116</v>
      </c>
      <c r="Y5259" s="5" t="n">
        <v>0</v>
      </c>
      <c r="Z5259" s="5" t="n">
        <v>1</v>
      </c>
      <c r="AA5259" s="5" t="str">
        <f aca="false">IF(Y5259&gt;Z5259,"Win",IF(Y5259&lt;Z5259,"Loss","Draw"))</f>
        <v>Loss</v>
      </c>
      <c r="AB5259" s="5" t="s">
        <v>98</v>
      </c>
      <c r="AC5259" s="5" t="s">
        <v>99</v>
      </c>
      <c r="AD5259" s="5" t="s">
        <v>9245</v>
      </c>
      <c r="AE5259" s="5" t="s">
        <v>9246</v>
      </c>
      <c r="AF5259" s="5" t="str">
        <f aca="false">IF(AD5259&lt;AE5259,AD5259,AE5259)</f>
        <v>Cannon, Fire Spirit, Goblin Demolisher, Goblin Drill, Goblinstein, Poison, Skeletons, The Log</v>
      </c>
      <c r="AG5259" s="5" t="str">
        <f aca="false">IF(AD5259&lt;AE5259,AE5259,AD5259)</f>
        <v>Electro Spirit, Goblin Cage, Guards, Hog Rider, Lightning, Monk, The Log, Wizard</v>
      </c>
      <c r="AH5259" s="5" t="str">
        <f aca="false">IF(AD5259=AF5259,AA5259,IF(AA5259="Win","Loss",IF(AA5259="Loss","Win","Draw")))</f>
        <v>Win</v>
      </c>
      <c r="AI5259" s="5" t="s">
        <v>297</v>
      </c>
    </row>
    <row r="5260" customFormat="false" ht="15" hidden="false" customHeight="true" outlineLevel="0" collapsed="false">
      <c r="A5260" s="6" t="s">
        <v>9243</v>
      </c>
      <c r="B5260" s="5" t="n">
        <v>2</v>
      </c>
      <c r="C5260" s="6" t="s">
        <v>1192</v>
      </c>
      <c r="D5260" s="5" t="s">
        <v>1193</v>
      </c>
      <c r="E5260" s="5" t="s">
        <v>709</v>
      </c>
      <c r="F5260" s="5" t="s">
        <v>710</v>
      </c>
      <c r="G5260" s="5" t="s">
        <v>9247</v>
      </c>
      <c r="H5260" s="5" t="s">
        <v>715</v>
      </c>
      <c r="I5260" s="5" t="s">
        <v>201</v>
      </c>
      <c r="J5260" s="5" t="s">
        <v>202</v>
      </c>
      <c r="K5260" s="5" t="s">
        <v>203</v>
      </c>
      <c r="L5260" s="5" t="s">
        <v>118</v>
      </c>
      <c r="M5260" s="5" t="s">
        <v>157</v>
      </c>
      <c r="N5260" s="5" t="s">
        <v>88</v>
      </c>
      <c r="O5260" s="5" t="s">
        <v>204</v>
      </c>
      <c r="P5260" s="5" t="s">
        <v>209</v>
      </c>
      <c r="Q5260" s="5" t="s">
        <v>172</v>
      </c>
      <c r="R5260" s="5" t="s">
        <v>188</v>
      </c>
      <c r="S5260" s="5" t="s">
        <v>127</v>
      </c>
      <c r="T5260" s="5" t="s">
        <v>130</v>
      </c>
      <c r="U5260" s="5" t="s">
        <v>143</v>
      </c>
      <c r="V5260" s="5" t="s">
        <v>124</v>
      </c>
      <c r="W5260" s="5" t="s">
        <v>97</v>
      </c>
      <c r="X5260" s="5" t="s">
        <v>86</v>
      </c>
      <c r="Y5260" s="5" t="n">
        <v>0</v>
      </c>
      <c r="Z5260" s="5" t="n">
        <v>1</v>
      </c>
      <c r="AA5260" s="5" t="str">
        <f aca="false">IF(Y5260&gt;Z5260,"Win",IF(Y5260&lt;Z5260,"Loss","Draw"))</f>
        <v>Loss</v>
      </c>
      <c r="AB5260" s="5" t="s">
        <v>98</v>
      </c>
      <c r="AC5260" s="5" t="s">
        <v>99</v>
      </c>
      <c r="AD5260" s="5" t="s">
        <v>587</v>
      </c>
      <c r="AE5260" s="5" t="s">
        <v>9248</v>
      </c>
      <c r="AF5260" s="5" t="str">
        <f aca="false">IF(AD5260&lt;AE5260,AD5260,AE5260)</f>
        <v>Arrows, Battle Ram, Heal Spirit, Musketeer, Ronin, Royal Ghost, Skeleton Dragons, Tombstone</v>
      </c>
      <c r="AG5260" s="5" t="str">
        <f aca="false">IF(AD5260&lt;AE5260,AE5260,AD5260)</f>
        <v>Berserker, Fire Spirit, Goblin Barrel, Ice Spirit, Inferno Tower, Magic Archer, Royal Delivery, Wall Breakers</v>
      </c>
      <c r="AH5260" s="5" t="str">
        <f aca="false">IF(AD5260=AF5260,AA5260,IF(AA5260="Win","Loss",IF(AA5260="Loss","Win","Draw")))</f>
        <v>Win</v>
      </c>
      <c r="AI5260" s="5" t="s">
        <v>297</v>
      </c>
    </row>
    <row r="5261" customFormat="false" ht="15" hidden="false" customHeight="true" outlineLevel="0" collapsed="false">
      <c r="A5261" s="6" t="s">
        <v>9243</v>
      </c>
      <c r="B5261" s="5" t="n">
        <v>3</v>
      </c>
      <c r="C5261" s="6" t="s">
        <v>1192</v>
      </c>
      <c r="D5261" s="5" t="s">
        <v>1193</v>
      </c>
      <c r="E5261" s="5" t="s">
        <v>709</v>
      </c>
      <c r="F5261" s="5" t="s">
        <v>710</v>
      </c>
      <c r="G5261" s="5" t="s">
        <v>9249</v>
      </c>
      <c r="H5261" s="5" t="s">
        <v>715</v>
      </c>
      <c r="I5261" s="5" t="s">
        <v>113</v>
      </c>
      <c r="J5261" s="5" t="s">
        <v>108</v>
      </c>
      <c r="K5261" s="5" t="s">
        <v>129</v>
      </c>
      <c r="L5261" s="5" t="s">
        <v>143</v>
      </c>
      <c r="M5261" s="5" t="s">
        <v>95</v>
      </c>
      <c r="N5261" s="5" t="s">
        <v>112</v>
      </c>
      <c r="O5261" s="5" t="s">
        <v>223</v>
      </c>
      <c r="P5261" s="5" t="s">
        <v>93</v>
      </c>
      <c r="Q5261" s="5" t="s">
        <v>1885</v>
      </c>
      <c r="R5261" s="5" t="s">
        <v>128</v>
      </c>
      <c r="S5261" s="5" t="s">
        <v>107</v>
      </c>
      <c r="T5261" s="5" t="s">
        <v>306</v>
      </c>
      <c r="U5261" s="5" t="s">
        <v>85</v>
      </c>
      <c r="V5261" s="5" t="s">
        <v>187</v>
      </c>
      <c r="W5261" s="5" t="s">
        <v>95</v>
      </c>
      <c r="X5261" s="5" t="s">
        <v>88</v>
      </c>
      <c r="Y5261" s="5" t="n">
        <v>0</v>
      </c>
      <c r="Z5261" s="5" t="n">
        <v>1</v>
      </c>
      <c r="AA5261" s="5" t="str">
        <f aca="false">IF(Y5261&gt;Z5261,"Win",IF(Y5261&lt;Z5261,"Loss","Draw"))</f>
        <v>Loss</v>
      </c>
      <c r="AB5261" s="5" t="s">
        <v>98</v>
      </c>
      <c r="AC5261" s="5" t="s">
        <v>99</v>
      </c>
      <c r="AD5261" s="5" t="s">
        <v>9250</v>
      </c>
      <c r="AE5261" s="5" t="s">
        <v>9251</v>
      </c>
      <c r="AF5261" s="5" t="str">
        <f aca="false">IF(AD5261&lt;AE5261,AD5261,AE5261)</f>
        <v>Barbarian Barrel, Berserker, Electro Dragon, Goblin Cage, Golden Knight, Golem, Lightning, Tornado</v>
      </c>
      <c r="AG5261" s="5" t="str">
        <f aca="false">IF(AD5261&lt;AE5261,AE5261,AD5261)</f>
        <v>Barbarian Barrel, Dark Prince, Fireball, Furnace, Heal Spirit, Mega Knight, Ram Rider, Spirit Empress</v>
      </c>
      <c r="AH5261" s="5" t="str">
        <f aca="false">IF(AD5261=AF5261,AA5261,IF(AA5261="Win","Loss",IF(AA5261="Loss","Win","Draw")))</f>
        <v>Win</v>
      </c>
      <c r="AI5261" s="5" t="s">
        <v>297</v>
      </c>
    </row>
    <row r="5262" customFormat="false" ht="15" hidden="false" customHeight="true" outlineLevel="0" collapsed="false">
      <c r="A5262" s="8" t="s">
        <v>9252</v>
      </c>
      <c r="B5262" s="7" t="n">
        <v>1</v>
      </c>
      <c r="C5262" s="8" t="s">
        <v>1192</v>
      </c>
      <c r="D5262" s="7" t="s">
        <v>1193</v>
      </c>
      <c r="E5262" s="7" t="s">
        <v>709</v>
      </c>
      <c r="F5262" s="7" t="s">
        <v>710</v>
      </c>
      <c r="G5262" s="7" t="s">
        <v>9253</v>
      </c>
      <c r="H5262" s="7" t="s">
        <v>81</v>
      </c>
      <c r="I5262" s="7" t="s">
        <v>141</v>
      </c>
      <c r="J5262" s="7" t="s">
        <v>188</v>
      </c>
      <c r="K5262" s="7" t="s">
        <v>152</v>
      </c>
      <c r="L5262" s="7" t="s">
        <v>177</v>
      </c>
      <c r="M5262" s="7" t="s">
        <v>95</v>
      </c>
      <c r="N5262" s="7" t="s">
        <v>173</v>
      </c>
      <c r="O5262" s="7" t="s">
        <v>93</v>
      </c>
      <c r="P5262" s="7" t="s">
        <v>215</v>
      </c>
      <c r="Q5262" s="7" t="s">
        <v>141</v>
      </c>
      <c r="R5262" s="7" t="s">
        <v>95</v>
      </c>
      <c r="S5262" s="7" t="s">
        <v>107</v>
      </c>
      <c r="T5262" s="7" t="s">
        <v>177</v>
      </c>
      <c r="U5262" s="7" t="s">
        <v>178</v>
      </c>
      <c r="V5262" s="7" t="s">
        <v>93</v>
      </c>
      <c r="W5262" s="7" t="s">
        <v>143</v>
      </c>
      <c r="X5262" s="7" t="s">
        <v>150</v>
      </c>
      <c r="Y5262" s="7" t="n">
        <v>0</v>
      </c>
      <c r="Z5262" s="7" t="n">
        <v>1</v>
      </c>
      <c r="AA5262" s="7" t="str">
        <f aca="false">IF(Y5262&gt;Z5262,"Win",IF(Y5262&lt;Z5262,"Loss","Draw"))</f>
        <v>Loss</v>
      </c>
      <c r="AB5262" s="7" t="s">
        <v>99</v>
      </c>
      <c r="AC5262" s="7" t="s">
        <v>99</v>
      </c>
      <c r="AD5262" s="7" t="s">
        <v>9254</v>
      </c>
      <c r="AE5262" s="7" t="s">
        <v>180</v>
      </c>
      <c r="AF5262" s="7" t="str">
        <f aca="false">IF(AD5262&lt;AE5262,AD5262,AE5262)</f>
        <v>Baby Dragon, Barbarian Barrel, Fireball, Fisherman, Lumberjack, Royal Giant, Tombstone, Zappies</v>
      </c>
      <c r="AG5262" s="7" t="str">
        <f aca="false">IF(AD5262&lt;AE5262,AE5262,AD5262)</f>
        <v>Barbarian Barrel, Electro Spirit, Fireball, Goblin Cage, Heal Spirit, Lumberjack, Phoenix, Royal Giant</v>
      </c>
      <c r="AH5262" s="7" t="str">
        <f aca="false">IF(AD5262=AF5262,AA5262,IF(AA5262="Win","Loss",IF(AA5262="Loss","Win","Draw")))</f>
        <v>Loss</v>
      </c>
      <c r="AI5262" s="7" t="s">
        <v>297</v>
      </c>
    </row>
    <row r="5263" customFormat="false" ht="15" hidden="false" customHeight="true" outlineLevel="0" collapsed="false">
      <c r="A5263" s="8" t="s">
        <v>9252</v>
      </c>
      <c r="B5263" s="7" t="n">
        <v>2</v>
      </c>
      <c r="C5263" s="8" t="s">
        <v>1192</v>
      </c>
      <c r="D5263" s="7" t="s">
        <v>1193</v>
      </c>
      <c r="E5263" s="7" t="s">
        <v>709</v>
      </c>
      <c r="F5263" s="7" t="s">
        <v>710</v>
      </c>
      <c r="G5263" s="7" t="s">
        <v>9255</v>
      </c>
      <c r="H5263" s="7" t="s">
        <v>715</v>
      </c>
      <c r="I5263" s="7" t="s">
        <v>129</v>
      </c>
      <c r="J5263" s="7" t="s">
        <v>128</v>
      </c>
      <c r="K5263" s="7" t="s">
        <v>127</v>
      </c>
      <c r="L5263" s="7" t="s">
        <v>133</v>
      </c>
      <c r="M5263" s="7" t="s">
        <v>193</v>
      </c>
      <c r="N5263" s="7" t="s">
        <v>130</v>
      </c>
      <c r="O5263" s="7" t="s">
        <v>132</v>
      </c>
      <c r="P5263" s="7" t="s">
        <v>97</v>
      </c>
      <c r="Q5263" s="7" t="s">
        <v>407</v>
      </c>
      <c r="R5263" s="7" t="s">
        <v>151</v>
      </c>
      <c r="S5263" s="7" t="s">
        <v>153</v>
      </c>
      <c r="T5263" s="7" t="s">
        <v>164</v>
      </c>
      <c r="U5263" s="7" t="s">
        <v>126</v>
      </c>
      <c r="V5263" s="7" t="s">
        <v>165</v>
      </c>
      <c r="W5263" s="7" t="s">
        <v>89</v>
      </c>
      <c r="X5263" s="7" t="s">
        <v>157</v>
      </c>
      <c r="Y5263" s="7" t="n">
        <v>1</v>
      </c>
      <c r="Z5263" s="7" t="n">
        <v>0</v>
      </c>
      <c r="AA5263" s="7" t="str">
        <f aca="false">IF(Y5263&gt;Z5263,"Win",IF(Y5263&lt;Z5263,"Loss","Draw"))</f>
        <v>Win</v>
      </c>
      <c r="AB5263" s="7" t="s">
        <v>99</v>
      </c>
      <c r="AC5263" s="7" t="s">
        <v>99</v>
      </c>
      <c r="AD5263" s="7" t="s">
        <v>9256</v>
      </c>
      <c r="AE5263" s="7" t="s">
        <v>9257</v>
      </c>
      <c r="AF5263" s="7" t="str">
        <f aca="false">IF(AD5263&lt;AE5263,AD5263,AE5263)</f>
        <v>Arrows, Battle Ram, Electro Wizard, Golden Knight, Guards, Mega Knight, Mother Witch, Ronin</v>
      </c>
      <c r="AG5263" s="7" t="str">
        <f aca="false">IF(AD5263&lt;AE5263,AE5263,AD5263)</f>
        <v>Cannon, Earthquake, Fire Spirit, Firecracker, Hog Rider, Mighty Miner, Skeletons, The Log</v>
      </c>
      <c r="AH5263" s="7" t="str">
        <f aca="false">IF(AD5263=AF5263,AA5263,IF(AA5263="Win","Loss",IF(AA5263="Loss","Win","Draw")))</f>
        <v>Win</v>
      </c>
      <c r="AI5263" s="7" t="s">
        <v>297</v>
      </c>
    </row>
    <row r="5264" customFormat="false" ht="15" hidden="false" customHeight="true" outlineLevel="0" collapsed="false">
      <c r="A5264" s="8" t="s">
        <v>9252</v>
      </c>
      <c r="B5264" s="7" t="n">
        <v>3</v>
      </c>
      <c r="C5264" s="8" t="s">
        <v>1192</v>
      </c>
      <c r="D5264" s="7" t="s">
        <v>1193</v>
      </c>
      <c r="E5264" s="7" t="s">
        <v>709</v>
      </c>
      <c r="F5264" s="7" t="s">
        <v>710</v>
      </c>
      <c r="G5264" s="7" t="s">
        <v>9258</v>
      </c>
      <c r="H5264" s="7" t="s">
        <v>81</v>
      </c>
      <c r="I5264" s="7" t="s">
        <v>159</v>
      </c>
      <c r="J5264" s="7" t="s">
        <v>123</v>
      </c>
      <c r="K5264" s="7" t="s">
        <v>203</v>
      </c>
      <c r="L5264" s="7" t="s">
        <v>89</v>
      </c>
      <c r="M5264" s="7" t="s">
        <v>87</v>
      </c>
      <c r="N5264" s="7" t="s">
        <v>88</v>
      </c>
      <c r="O5264" s="7" t="s">
        <v>118</v>
      </c>
      <c r="P5264" s="7" t="s">
        <v>116</v>
      </c>
      <c r="Q5264" s="7" t="s">
        <v>84</v>
      </c>
      <c r="R5264" s="7" t="s">
        <v>91</v>
      </c>
      <c r="S5264" s="7" t="s">
        <v>82</v>
      </c>
      <c r="T5264" s="7" t="s">
        <v>119</v>
      </c>
      <c r="U5264" s="7" t="s">
        <v>97</v>
      </c>
      <c r="V5264" s="7" t="s">
        <v>86</v>
      </c>
      <c r="W5264" s="7" t="s">
        <v>130</v>
      </c>
      <c r="X5264" s="7" t="s">
        <v>138</v>
      </c>
      <c r="Y5264" s="7" t="n">
        <v>0</v>
      </c>
      <c r="Z5264" s="7" t="n">
        <v>1</v>
      </c>
      <c r="AA5264" s="7" t="str">
        <f aca="false">IF(Y5264&gt;Z5264,"Win",IF(Y5264&lt;Z5264,"Loss","Draw"))</f>
        <v>Loss</v>
      </c>
      <c r="AB5264" s="7" t="s">
        <v>99</v>
      </c>
      <c r="AC5264" s="7" t="s">
        <v>99</v>
      </c>
      <c r="AD5264" s="7" t="s">
        <v>9259</v>
      </c>
      <c r="AE5264" s="7" t="s">
        <v>9260</v>
      </c>
      <c r="AF5264" s="7" t="str">
        <f aca="false">IF(AD5264&lt;AE5264,AD5264,AE5264)</f>
        <v>Archers, Arrows, Goblin Demolisher, Goblin Hut, Goblins, Ronin, Royal Hogs, Skeleton Dragons</v>
      </c>
      <c r="AG5264" s="7" t="str">
        <f aca="false">IF(AD5264&lt;AE5264,AE5264,AD5264)</f>
        <v>Berserker, Dart Goblin, Goblin Barrel, Goblinstein, Ice Spirit, Poison, Tesla, The Log</v>
      </c>
      <c r="AH5264" s="7" t="str">
        <f aca="false">IF(AD5264=AF5264,AA5264,IF(AA5264="Win","Loss",IF(AA5264="Loss","Win","Draw")))</f>
        <v>Win</v>
      </c>
      <c r="AI5264" s="7" t="s">
        <v>297</v>
      </c>
    </row>
    <row r="5265" customFormat="false" ht="15" hidden="false" customHeight="true" outlineLevel="0" collapsed="false">
      <c r="A5265" s="8" t="s">
        <v>9261</v>
      </c>
      <c r="B5265" s="7" t="n">
        <v>1</v>
      </c>
      <c r="C5265" s="8" t="s">
        <v>1192</v>
      </c>
      <c r="D5265" s="7" t="s">
        <v>1193</v>
      </c>
      <c r="E5265" s="7" t="s">
        <v>709</v>
      </c>
      <c r="F5265" s="7" t="s">
        <v>710</v>
      </c>
      <c r="G5265" s="7" t="s">
        <v>1560</v>
      </c>
      <c r="H5265" s="7" t="s">
        <v>715</v>
      </c>
      <c r="I5265" s="7" t="s">
        <v>90</v>
      </c>
      <c r="J5265" s="7" t="s">
        <v>158</v>
      </c>
      <c r="K5265" s="7" t="s">
        <v>92</v>
      </c>
      <c r="L5265" s="7" t="s">
        <v>159</v>
      </c>
      <c r="M5265" s="7" t="s">
        <v>126</v>
      </c>
      <c r="N5265" s="7" t="s">
        <v>94</v>
      </c>
      <c r="O5265" s="7" t="s">
        <v>96</v>
      </c>
      <c r="P5265" s="7" t="s">
        <v>130</v>
      </c>
      <c r="Q5265" s="7" t="s">
        <v>203</v>
      </c>
      <c r="R5265" s="7" t="s">
        <v>91</v>
      </c>
      <c r="S5265" s="7" t="s">
        <v>208</v>
      </c>
      <c r="T5265" s="7" t="s">
        <v>157</v>
      </c>
      <c r="U5265" s="7" t="s">
        <v>201</v>
      </c>
      <c r="V5265" s="7" t="s">
        <v>118</v>
      </c>
      <c r="W5265" s="7" t="s">
        <v>159</v>
      </c>
      <c r="X5265" s="7" t="s">
        <v>249</v>
      </c>
      <c r="Y5265" s="7" t="n">
        <v>0</v>
      </c>
      <c r="Z5265" s="7" t="n">
        <v>1</v>
      </c>
      <c r="AA5265" s="7" t="str">
        <f aca="false">IF(Y5265&gt;Z5265,"Win",IF(Y5265&lt;Z5265,"Loss","Draw"))</f>
        <v>Loss</v>
      </c>
      <c r="AB5265" s="7" t="s">
        <v>99</v>
      </c>
      <c r="AC5265" s="7" t="s">
        <v>99</v>
      </c>
      <c r="AD5265" s="7" t="s">
        <v>9262</v>
      </c>
      <c r="AE5265" s="7" t="s">
        <v>701</v>
      </c>
      <c r="AF5265" s="7" t="str">
        <f aca="false">IF(AD5265&lt;AE5265,AD5265,AE5265)</f>
        <v>Arrows, Bowler, Dart Goblin, Minions, Mortar, Rascals, Skeleton Barrel, Skeletons</v>
      </c>
      <c r="AG5265" s="7" t="str">
        <f aca="false">IF(AD5265&lt;AE5265,AE5265,AD5265)</f>
        <v>Dart Goblin, Fire Spirit, Goblin Barrel, Goblins, Ice Spirit, Rocket, Valkyrie, Wall Breakers</v>
      </c>
      <c r="AH5265" s="7" t="str">
        <f aca="false">IF(AD5265=AF5265,AA5265,IF(AA5265="Win","Loss",IF(AA5265="Loss","Win","Draw")))</f>
        <v>Loss</v>
      </c>
      <c r="AI5265" s="7" t="s">
        <v>297</v>
      </c>
    </row>
    <row r="5266" customFormat="false" ht="15" hidden="false" customHeight="true" outlineLevel="0" collapsed="false">
      <c r="A5266" s="8" t="s">
        <v>9261</v>
      </c>
      <c r="B5266" s="7" t="n">
        <v>2</v>
      </c>
      <c r="C5266" s="8" t="s">
        <v>1192</v>
      </c>
      <c r="D5266" s="7" t="s">
        <v>1193</v>
      </c>
      <c r="E5266" s="7" t="s">
        <v>709</v>
      </c>
      <c r="F5266" s="7" t="s">
        <v>710</v>
      </c>
      <c r="G5266" s="7" t="s">
        <v>9263</v>
      </c>
      <c r="H5266" s="7" t="s">
        <v>81</v>
      </c>
      <c r="I5266" s="7" t="s">
        <v>129</v>
      </c>
      <c r="J5266" s="7" t="s">
        <v>91</v>
      </c>
      <c r="K5266" s="7" t="s">
        <v>124</v>
      </c>
      <c r="L5266" s="7" t="s">
        <v>223</v>
      </c>
      <c r="M5266" s="7" t="s">
        <v>93</v>
      </c>
      <c r="N5266" s="7" t="s">
        <v>112</v>
      </c>
      <c r="O5266" s="7" t="s">
        <v>109</v>
      </c>
      <c r="P5266" s="7" t="s">
        <v>113</v>
      </c>
      <c r="Q5266" s="7" t="s">
        <v>113</v>
      </c>
      <c r="R5266" s="7" t="s">
        <v>95</v>
      </c>
      <c r="S5266" s="7" t="s">
        <v>129</v>
      </c>
      <c r="T5266" s="7" t="s">
        <v>96</v>
      </c>
      <c r="U5266" s="7" t="s">
        <v>119</v>
      </c>
      <c r="V5266" s="7" t="s">
        <v>116</v>
      </c>
      <c r="W5266" s="7" t="s">
        <v>115</v>
      </c>
      <c r="X5266" s="7" t="s">
        <v>88</v>
      </c>
      <c r="Y5266" s="7" t="n">
        <v>0</v>
      </c>
      <c r="Z5266" s="7" t="n">
        <v>1</v>
      </c>
      <c r="AA5266" s="7" t="str">
        <f aca="false">IF(Y5266&gt;Z5266,"Win",IF(Y5266&lt;Z5266,"Loss","Draw"))</f>
        <v>Loss</v>
      </c>
      <c r="AB5266" s="7" t="s">
        <v>99</v>
      </c>
      <c r="AC5266" s="7" t="s">
        <v>99</v>
      </c>
      <c r="AD5266" s="7" t="s">
        <v>1500</v>
      </c>
      <c r="AE5266" s="7" t="s">
        <v>8236</v>
      </c>
      <c r="AF5266" s="7" t="str">
        <f aca="false">IF(AD5266&lt;AE5266,AD5266,AE5266)</f>
        <v>Barbarian Barrel, Berserker, Furnace, Goblin Hut, Graveyard, Mega Knight, Minions, Poison</v>
      </c>
      <c r="AG5266" s="7" t="str">
        <f aca="false">IF(AD5266&lt;AE5266,AE5266,AD5266)</f>
        <v>Fireball, Furnace, Goblins, Mega Knight, Ram Rider, Royal Ghost, Spirit Empress, Zap</v>
      </c>
      <c r="AH5266" s="7" t="str">
        <f aca="false">IF(AD5266=AF5266,AA5266,IF(AA5266="Win","Loss",IF(AA5266="Loss","Win","Draw")))</f>
        <v>Win</v>
      </c>
      <c r="AI5266" s="7" t="s">
        <v>297</v>
      </c>
    </row>
    <row r="5267" customFormat="false" ht="15" hidden="false" customHeight="true" outlineLevel="0" collapsed="false">
      <c r="A5267" s="8" t="s">
        <v>9261</v>
      </c>
      <c r="B5267" s="7" t="n">
        <v>3</v>
      </c>
      <c r="C5267" s="8" t="s">
        <v>1192</v>
      </c>
      <c r="D5267" s="7" t="s">
        <v>1193</v>
      </c>
      <c r="E5267" s="7" t="s">
        <v>709</v>
      </c>
      <c r="F5267" s="7" t="s">
        <v>710</v>
      </c>
      <c r="G5267" s="7" t="s">
        <v>9264</v>
      </c>
      <c r="H5267" s="7" t="s">
        <v>81</v>
      </c>
      <c r="I5267" s="7" t="s">
        <v>107</v>
      </c>
      <c r="J5267" s="7" t="s">
        <v>128</v>
      </c>
      <c r="K5267" s="7" t="s">
        <v>152</v>
      </c>
      <c r="L5267" s="7" t="s">
        <v>307</v>
      </c>
      <c r="M5267" s="7" t="s">
        <v>95</v>
      </c>
      <c r="N5267" s="7" t="s">
        <v>187</v>
      </c>
      <c r="O5267" s="7" t="s">
        <v>306</v>
      </c>
      <c r="P5267" s="7" t="s">
        <v>85</v>
      </c>
      <c r="Q5267" s="7" t="s">
        <v>124</v>
      </c>
      <c r="R5267" s="7" t="s">
        <v>202</v>
      </c>
      <c r="S5267" s="7" t="s">
        <v>233</v>
      </c>
      <c r="T5267" s="7" t="s">
        <v>117</v>
      </c>
      <c r="U5267" s="7" t="s">
        <v>111</v>
      </c>
      <c r="V5267" s="7" t="s">
        <v>89</v>
      </c>
      <c r="W5267" s="7" t="s">
        <v>85</v>
      </c>
      <c r="X5267" s="7" t="s">
        <v>153</v>
      </c>
      <c r="Y5267" s="7" t="n">
        <v>1</v>
      </c>
      <c r="Z5267" s="7" t="n">
        <v>0</v>
      </c>
      <c r="AA5267" s="7" t="str">
        <f aca="false">IF(Y5267&gt;Z5267,"Win",IF(Y5267&lt;Z5267,"Loss","Draw"))</f>
        <v>Win</v>
      </c>
      <c r="AB5267" s="7" t="s">
        <v>99</v>
      </c>
      <c r="AC5267" s="7" t="s">
        <v>99</v>
      </c>
      <c r="AD5267" s="7" t="s">
        <v>603</v>
      </c>
      <c r="AE5267" s="7" t="s">
        <v>9265</v>
      </c>
      <c r="AF5267" s="7" t="str">
        <f aca="false">IF(AD5267&lt;AE5267,AD5267,AE5267)</f>
        <v>Baby Dragon, Barbarian Barrel, Goblin Cage, Golden Knight, Golem, Ice Wizard, Lightning, Tornado</v>
      </c>
      <c r="AG5267" s="7" t="str">
        <f aca="false">IF(AD5267&lt;AE5267,AE5267,AD5267)</f>
        <v>Bats, Cannon, Giant Skeleton, Lightning, Magic Archer, Miner, Royal Ghost, The Log</v>
      </c>
      <c r="AH5267" s="7" t="str">
        <f aca="false">IF(AD5267=AF5267,AA5267,IF(AA5267="Win","Loss",IF(AA5267="Loss","Win","Draw")))</f>
        <v>Win</v>
      </c>
      <c r="AI5267" s="7" t="s">
        <v>297</v>
      </c>
    </row>
    <row r="5268" customFormat="false" ht="15" hidden="false" customHeight="true" outlineLevel="0" collapsed="false">
      <c r="A5268" s="8" t="s">
        <v>9266</v>
      </c>
      <c r="B5268" s="7" t="n">
        <v>1</v>
      </c>
      <c r="C5268" s="8" t="s">
        <v>1192</v>
      </c>
      <c r="D5268" s="7" t="s">
        <v>1193</v>
      </c>
      <c r="E5268" s="7" t="s">
        <v>709</v>
      </c>
      <c r="F5268" s="7" t="s">
        <v>710</v>
      </c>
      <c r="G5268" s="7" t="s">
        <v>9267</v>
      </c>
      <c r="H5268" s="7" t="s">
        <v>81</v>
      </c>
      <c r="I5268" s="7" t="s">
        <v>90</v>
      </c>
      <c r="J5268" s="7" t="s">
        <v>158</v>
      </c>
      <c r="K5268" s="7" t="s">
        <v>92</v>
      </c>
      <c r="L5268" s="7" t="s">
        <v>242</v>
      </c>
      <c r="M5268" s="7" t="s">
        <v>97</v>
      </c>
      <c r="N5268" s="7" t="s">
        <v>94</v>
      </c>
      <c r="O5268" s="7" t="s">
        <v>96</v>
      </c>
      <c r="P5268" s="7" t="s">
        <v>130</v>
      </c>
      <c r="Q5268" s="7" t="s">
        <v>208</v>
      </c>
      <c r="R5268" s="7" t="s">
        <v>139</v>
      </c>
      <c r="S5268" s="7" t="s">
        <v>109</v>
      </c>
      <c r="T5268" s="7" t="s">
        <v>110</v>
      </c>
      <c r="U5268" s="7" t="s">
        <v>112</v>
      </c>
      <c r="V5268" s="7" t="s">
        <v>93</v>
      </c>
      <c r="W5268" s="7" t="s">
        <v>126</v>
      </c>
      <c r="X5268" s="7" t="s">
        <v>188</v>
      </c>
      <c r="Y5268" s="7" t="n">
        <v>0</v>
      </c>
      <c r="Z5268" s="7" t="n">
        <v>1</v>
      </c>
      <c r="AA5268" s="7" t="str">
        <f aca="false">IF(Y5268&gt;Z5268,"Win",IF(Y5268&lt;Z5268,"Loss","Draw"))</f>
        <v>Loss</v>
      </c>
      <c r="AB5268" s="7" t="s">
        <v>99</v>
      </c>
      <c r="AC5268" s="7" t="s">
        <v>99</v>
      </c>
      <c r="AD5268" s="7" t="s">
        <v>9268</v>
      </c>
      <c r="AE5268" s="7" t="s">
        <v>1359</v>
      </c>
      <c r="AF5268" s="7" t="str">
        <f aca="false">IF(AD5268&lt;AE5268,AD5268,AE5268)</f>
        <v>Arrows, Bomber, Bowler, Minions, Mortar, Rascals, Ronin, Skeleton Barrel</v>
      </c>
      <c r="AG5268" s="7" t="str">
        <f aca="false">IF(AD5268&lt;AE5268,AE5268,AD5268)</f>
        <v>Fireball, Lava Hound, Mega Minion, Skeletons, Spirit Empress, Tombstone, Valkyrie, Zap</v>
      </c>
      <c r="AH5268" s="7" t="str">
        <f aca="false">IF(AD5268=AF5268,AA5268,IF(AA5268="Win","Loss",IF(AA5268="Loss","Win","Draw")))</f>
        <v>Loss</v>
      </c>
      <c r="AI5268" s="7" t="s">
        <v>297</v>
      </c>
    </row>
    <row r="5269" customFormat="false" ht="15" hidden="false" customHeight="true" outlineLevel="0" collapsed="false">
      <c r="A5269" s="8" t="s">
        <v>9266</v>
      </c>
      <c r="B5269" s="7" t="n">
        <v>2</v>
      </c>
      <c r="C5269" s="8" t="s">
        <v>1192</v>
      </c>
      <c r="D5269" s="7" t="s">
        <v>1193</v>
      </c>
      <c r="E5269" s="7" t="s">
        <v>709</v>
      </c>
      <c r="F5269" s="7" t="s">
        <v>710</v>
      </c>
      <c r="G5269" s="7" t="s">
        <v>9269</v>
      </c>
      <c r="H5269" s="7" t="s">
        <v>81</v>
      </c>
      <c r="I5269" s="7" t="s">
        <v>107</v>
      </c>
      <c r="J5269" s="7" t="s">
        <v>128</v>
      </c>
      <c r="K5269" s="7" t="s">
        <v>152</v>
      </c>
      <c r="L5269" s="7" t="s">
        <v>307</v>
      </c>
      <c r="M5269" s="7" t="s">
        <v>95</v>
      </c>
      <c r="N5269" s="7" t="s">
        <v>187</v>
      </c>
      <c r="O5269" s="7" t="s">
        <v>306</v>
      </c>
      <c r="P5269" s="7" t="s">
        <v>85</v>
      </c>
      <c r="Q5269" s="7" t="s">
        <v>84</v>
      </c>
      <c r="R5269" s="7" t="s">
        <v>108</v>
      </c>
      <c r="S5269" s="7" t="s">
        <v>87</v>
      </c>
      <c r="T5269" s="7" t="s">
        <v>118</v>
      </c>
      <c r="U5269" s="7" t="s">
        <v>88</v>
      </c>
      <c r="V5269" s="7" t="s">
        <v>116</v>
      </c>
      <c r="W5269" s="7" t="s">
        <v>115</v>
      </c>
      <c r="X5269" s="7" t="s">
        <v>95</v>
      </c>
      <c r="Y5269" s="7" t="n">
        <v>1</v>
      </c>
      <c r="Z5269" s="7" t="n">
        <v>0</v>
      </c>
      <c r="AA5269" s="7" t="str">
        <f aca="false">IF(Y5269&gt;Z5269,"Win",IF(Y5269&lt;Z5269,"Loss","Draw"))</f>
        <v>Win</v>
      </c>
      <c r="AB5269" s="7" t="s">
        <v>99</v>
      </c>
      <c r="AC5269" s="7" t="s">
        <v>99</v>
      </c>
      <c r="AD5269" s="7" t="s">
        <v>603</v>
      </c>
      <c r="AE5269" s="7" t="s">
        <v>862</v>
      </c>
      <c r="AF5269" s="7" t="str">
        <f aca="false">IF(AD5269&lt;AE5269,AD5269,AE5269)</f>
        <v>Archers, Barbarian Barrel, Berserker, Dark Prince, Graveyard, Ice Spirit, Poison, Tesla</v>
      </c>
      <c r="AG5269" s="7" t="str">
        <f aca="false">IF(AD5269&lt;AE5269,AE5269,AD5269)</f>
        <v>Baby Dragon, Barbarian Barrel, Goblin Cage, Golden Knight, Golem, Ice Wizard, Lightning, Tornado</v>
      </c>
      <c r="AH5269" s="7" t="str">
        <f aca="false">IF(AD5269=AF5269,AA5269,IF(AA5269="Win","Loss",IF(AA5269="Loss","Win","Draw")))</f>
        <v>Loss</v>
      </c>
      <c r="AI5269" s="7" t="s">
        <v>297</v>
      </c>
    </row>
    <row r="5270" customFormat="false" ht="15" hidden="false" customHeight="true" outlineLevel="0" collapsed="false">
      <c r="A5270" s="8" t="s">
        <v>9266</v>
      </c>
      <c r="B5270" s="7" t="n">
        <v>3</v>
      </c>
      <c r="C5270" s="8" t="s">
        <v>1192</v>
      </c>
      <c r="D5270" s="7" t="s">
        <v>1193</v>
      </c>
      <c r="E5270" s="7" t="s">
        <v>709</v>
      </c>
      <c r="F5270" s="7" t="s">
        <v>710</v>
      </c>
      <c r="G5270" s="7" t="s">
        <v>9270</v>
      </c>
      <c r="H5270" s="7" t="s">
        <v>715</v>
      </c>
      <c r="I5270" s="7" t="s">
        <v>82</v>
      </c>
      <c r="J5270" s="7" t="s">
        <v>202</v>
      </c>
      <c r="K5270" s="7" t="s">
        <v>124</v>
      </c>
      <c r="L5270" s="7" t="s">
        <v>108</v>
      </c>
      <c r="M5270" s="7" t="s">
        <v>173</v>
      </c>
      <c r="N5270" s="7" t="s">
        <v>89</v>
      </c>
      <c r="O5270" s="7" t="s">
        <v>93</v>
      </c>
      <c r="P5270" s="7" t="s">
        <v>117</v>
      </c>
      <c r="Q5270" s="7" t="s">
        <v>129</v>
      </c>
      <c r="R5270" s="7" t="s">
        <v>194</v>
      </c>
      <c r="S5270" s="7" t="s">
        <v>201</v>
      </c>
      <c r="T5270" s="7" t="s">
        <v>407</v>
      </c>
      <c r="U5270" s="7" t="s">
        <v>130</v>
      </c>
      <c r="V5270" s="7" t="s">
        <v>111</v>
      </c>
      <c r="W5270" s="7" t="s">
        <v>124</v>
      </c>
      <c r="X5270" s="7" t="s">
        <v>467</v>
      </c>
      <c r="Y5270" s="7" t="n">
        <v>0</v>
      </c>
      <c r="Z5270" s="7" t="n">
        <v>1</v>
      </c>
      <c r="AA5270" s="7" t="str">
        <f aca="false">IF(Y5270&gt;Z5270,"Win",IF(Y5270&lt;Z5270,"Loss","Draw"))</f>
        <v>Loss</v>
      </c>
      <c r="AB5270" s="7" t="s">
        <v>99</v>
      </c>
      <c r="AC5270" s="7" t="s">
        <v>99</v>
      </c>
      <c r="AD5270" s="7" t="s">
        <v>9271</v>
      </c>
      <c r="AE5270" s="7" t="s">
        <v>9272</v>
      </c>
      <c r="AF5270" s="7" t="str">
        <f aca="false">IF(AD5270&lt;AE5270,AD5270,AE5270)</f>
        <v>Archer Queen, Arrows, Firecracker, Mega Knight, Miner, Prince, Royal Ghost, Wall Breakers</v>
      </c>
      <c r="AG5270" s="7" t="str">
        <f aca="false">IF(AD5270&lt;AE5270,AE5270,AD5270)</f>
        <v>Dark Prince, Fireball, Giant Skeleton, Magic Archer, Royal Ghost, Royal Hogs, The Log, Zappies</v>
      </c>
      <c r="AH5270" s="7" t="str">
        <f aca="false">IF(AD5270=AF5270,AA5270,IF(AA5270="Win","Loss",IF(AA5270="Loss","Win","Draw")))</f>
        <v>Win</v>
      </c>
      <c r="AI5270" s="7" t="s">
        <v>297</v>
      </c>
    </row>
    <row r="5271" customFormat="false" ht="15" hidden="false" customHeight="true" outlineLevel="0" collapsed="false">
      <c r="A5271" s="8" t="s">
        <v>9273</v>
      </c>
      <c r="B5271" s="7" t="n">
        <v>1</v>
      </c>
      <c r="C5271" s="8" t="s">
        <v>1192</v>
      </c>
      <c r="D5271" s="7" t="s">
        <v>1193</v>
      </c>
      <c r="E5271" s="7" t="s">
        <v>709</v>
      </c>
      <c r="F5271" s="7" t="s">
        <v>710</v>
      </c>
      <c r="G5271" s="7" t="s">
        <v>9274</v>
      </c>
      <c r="H5271" s="7" t="s">
        <v>715</v>
      </c>
      <c r="I5271" s="7" t="s">
        <v>177</v>
      </c>
      <c r="J5271" s="7" t="s">
        <v>158</v>
      </c>
      <c r="K5271" s="7" t="s">
        <v>407</v>
      </c>
      <c r="L5271" s="7" t="s">
        <v>178</v>
      </c>
      <c r="M5271" s="7" t="s">
        <v>85</v>
      </c>
      <c r="N5271" s="7" t="s">
        <v>150</v>
      </c>
      <c r="O5271" s="7" t="s">
        <v>89</v>
      </c>
      <c r="P5271" s="7" t="s">
        <v>173</v>
      </c>
      <c r="Q5271" s="7" t="s">
        <v>177</v>
      </c>
      <c r="R5271" s="7" t="s">
        <v>95</v>
      </c>
      <c r="S5271" s="7" t="s">
        <v>124</v>
      </c>
      <c r="T5271" s="7" t="s">
        <v>93</v>
      </c>
      <c r="U5271" s="7" t="s">
        <v>150</v>
      </c>
      <c r="V5271" s="7" t="s">
        <v>215</v>
      </c>
      <c r="W5271" s="7" t="s">
        <v>126</v>
      </c>
      <c r="X5271" s="7" t="s">
        <v>257</v>
      </c>
      <c r="Y5271" s="7" t="n">
        <v>1</v>
      </c>
      <c r="Z5271" s="7" t="n">
        <v>2</v>
      </c>
      <c r="AA5271" s="7" t="str">
        <f aca="false">IF(Y5271&gt;Z5271,"Win",IF(Y5271&lt;Z5271,"Loss","Draw"))</f>
        <v>Loss</v>
      </c>
      <c r="AB5271" s="7" t="s">
        <v>99</v>
      </c>
      <c r="AC5271" s="7" t="s">
        <v>99</v>
      </c>
      <c r="AD5271" s="7" t="s">
        <v>9275</v>
      </c>
      <c r="AE5271" s="7" t="s">
        <v>429</v>
      </c>
      <c r="AF5271" s="7" t="str">
        <f aca="false">IF(AD5271&lt;AE5271,AD5271,AE5271)</f>
        <v>Barbarian Barrel, Electro Spirit, Fireball, Fisherman, Hunter, Royal Ghost, Royal Giant, Skeletons</v>
      </c>
      <c r="AG5271" s="7" t="str">
        <f aca="false">IF(AD5271&lt;AE5271,AE5271,AD5271)</f>
        <v>Bowler, Electro Spirit, Firecracker, Lightning, Phoenix, Royal Giant, The Log, Zappies</v>
      </c>
      <c r="AH5271" s="7" t="str">
        <f aca="false">IF(AD5271=AF5271,AA5271,IF(AA5271="Win","Loss",IF(AA5271="Loss","Win","Draw")))</f>
        <v>Win</v>
      </c>
      <c r="AI5271" s="7" t="s">
        <v>297</v>
      </c>
    </row>
    <row r="5272" customFormat="false" ht="15" hidden="false" customHeight="true" outlineLevel="0" collapsed="false">
      <c r="A5272" s="8" t="s">
        <v>9273</v>
      </c>
      <c r="B5272" s="7" t="n">
        <v>2</v>
      </c>
      <c r="C5272" s="8" t="s">
        <v>1192</v>
      </c>
      <c r="D5272" s="7" t="s">
        <v>1193</v>
      </c>
      <c r="E5272" s="7" t="s">
        <v>709</v>
      </c>
      <c r="F5272" s="7" t="s">
        <v>710</v>
      </c>
      <c r="G5272" s="7" t="s">
        <v>9276</v>
      </c>
      <c r="H5272" s="7" t="s">
        <v>715</v>
      </c>
      <c r="I5272" s="7" t="s">
        <v>113</v>
      </c>
      <c r="J5272" s="7" t="s">
        <v>91</v>
      </c>
      <c r="K5272" s="7" t="s">
        <v>129</v>
      </c>
      <c r="L5272" s="7" t="s">
        <v>133</v>
      </c>
      <c r="M5272" s="7" t="s">
        <v>97</v>
      </c>
      <c r="N5272" s="7" t="s">
        <v>327</v>
      </c>
      <c r="O5272" s="7" t="s">
        <v>294</v>
      </c>
      <c r="P5272" s="7" t="s">
        <v>223</v>
      </c>
      <c r="Q5272" s="7" t="s">
        <v>114</v>
      </c>
      <c r="R5272" s="7" t="s">
        <v>241</v>
      </c>
      <c r="S5272" s="7" t="s">
        <v>87</v>
      </c>
      <c r="T5272" s="7" t="s">
        <v>137</v>
      </c>
      <c r="U5272" s="7" t="s">
        <v>116</v>
      </c>
      <c r="V5272" s="7" t="s">
        <v>242</v>
      </c>
      <c r="W5272" s="7" t="s">
        <v>157</v>
      </c>
      <c r="X5272" s="7" t="s">
        <v>88</v>
      </c>
      <c r="Y5272" s="7" t="n">
        <v>3</v>
      </c>
      <c r="Z5272" s="7" t="n">
        <v>0</v>
      </c>
      <c r="AA5272" s="7" t="str">
        <f aca="false">IF(Y5272&gt;Z5272,"Win",IF(Y5272&lt;Z5272,"Loss","Draw"))</f>
        <v>Win</v>
      </c>
      <c r="AB5272" s="7" t="s">
        <v>99</v>
      </c>
      <c r="AC5272" s="7" t="s">
        <v>99</v>
      </c>
      <c r="AD5272" s="7" t="s">
        <v>9277</v>
      </c>
      <c r="AE5272" s="7" t="s">
        <v>1311</v>
      </c>
      <c r="AF5272" s="7" t="str">
        <f aca="false">IF(AD5272&lt;AE5272,AD5272,AE5272)</f>
        <v>Berserker, Bomber, Fire Spirit, Giant Snowball, Goblin Drill, Knight, Poison, Tesla</v>
      </c>
      <c r="AG5272" s="7" t="str">
        <f aca="false">IF(AD5272&lt;AE5272,AE5272,AD5272)</f>
        <v>Furnace, Goblins, Mega Knight, Mother Witch, Rage, Ram Rider, Ronin, Vines</v>
      </c>
      <c r="AH5272" s="7" t="str">
        <f aca="false">IF(AD5272=AF5272,AA5272,IF(AA5272="Win","Loss",IF(AA5272="Loss","Win","Draw")))</f>
        <v>Loss</v>
      </c>
      <c r="AI5272" s="7" t="s">
        <v>297</v>
      </c>
    </row>
    <row r="5273" customFormat="false" ht="15" hidden="false" customHeight="true" outlineLevel="0" collapsed="false">
      <c r="A5273" s="8" t="s">
        <v>9273</v>
      </c>
      <c r="B5273" s="7" t="n">
        <v>3</v>
      </c>
      <c r="C5273" s="8" t="s">
        <v>1192</v>
      </c>
      <c r="D5273" s="7" t="s">
        <v>1193</v>
      </c>
      <c r="E5273" s="7" t="s">
        <v>709</v>
      </c>
      <c r="F5273" s="7" t="s">
        <v>710</v>
      </c>
      <c r="G5273" s="7" t="s">
        <v>9278</v>
      </c>
      <c r="H5273" s="7" t="s">
        <v>81</v>
      </c>
      <c r="I5273" s="7" t="s">
        <v>126</v>
      </c>
      <c r="J5273" s="7" t="s">
        <v>202</v>
      </c>
      <c r="K5273" s="7" t="s">
        <v>153</v>
      </c>
      <c r="L5273" s="7" t="s">
        <v>111</v>
      </c>
      <c r="M5273" s="7" t="s">
        <v>187</v>
      </c>
      <c r="N5273" s="7" t="s">
        <v>157</v>
      </c>
      <c r="O5273" s="7" t="s">
        <v>395</v>
      </c>
      <c r="P5273" s="7" t="s">
        <v>138</v>
      </c>
      <c r="Q5273" s="7" t="s">
        <v>113</v>
      </c>
      <c r="R5273" s="7" t="s">
        <v>83</v>
      </c>
      <c r="S5273" s="7" t="s">
        <v>153</v>
      </c>
      <c r="T5273" s="7" t="s">
        <v>118</v>
      </c>
      <c r="U5273" s="7" t="s">
        <v>89</v>
      </c>
      <c r="V5273" s="7" t="s">
        <v>85</v>
      </c>
      <c r="W5273" s="7" t="s">
        <v>165</v>
      </c>
      <c r="X5273" s="7" t="s">
        <v>91</v>
      </c>
      <c r="Y5273" s="7" t="n">
        <v>0</v>
      </c>
      <c r="Z5273" s="7" t="n">
        <v>1</v>
      </c>
      <c r="AA5273" s="7" t="str">
        <f aca="false">IF(Y5273&gt;Z5273,"Win",IF(Y5273&lt;Z5273,"Loss","Draw"))</f>
        <v>Loss</v>
      </c>
      <c r="AB5273" s="7" t="s">
        <v>99</v>
      </c>
      <c r="AC5273" s="7" t="s">
        <v>99</v>
      </c>
      <c r="AD5273" s="7" t="s">
        <v>9279</v>
      </c>
      <c r="AE5273" s="7" t="s">
        <v>9280</v>
      </c>
      <c r="AF5273" s="7" t="str">
        <f aca="false">IF(AD5273&lt;AE5273,AD5273,AE5273)</f>
        <v>Cannon, Fire Spirit, Goblin Demolisher, Magic Archer, Miner, Rune Giant, Skeletons, Tornado</v>
      </c>
      <c r="AG5273" s="7" t="str">
        <f aca="false">IF(AD5273&lt;AE5273,AE5273,AD5273)</f>
        <v>Cannon, Furnace, Goblins, Hog Rider, Ice Spirit, Lightning, Monk, The Log</v>
      </c>
      <c r="AH5273" s="7" t="str">
        <f aca="false">IF(AD5273=AF5273,AA5273,IF(AA5273="Win","Loss",IF(AA5273="Loss","Win","Draw")))</f>
        <v>Loss</v>
      </c>
      <c r="AI5273" s="7" t="s">
        <v>297</v>
      </c>
    </row>
    <row r="5274" customFormat="false" ht="15" hidden="false" customHeight="true" outlineLevel="0" collapsed="false">
      <c r="A5274" s="6" t="s">
        <v>9281</v>
      </c>
      <c r="B5274" s="5" t="n">
        <v>1</v>
      </c>
      <c r="C5274" s="6" t="s">
        <v>1192</v>
      </c>
      <c r="D5274" s="5" t="s">
        <v>1193</v>
      </c>
      <c r="E5274" s="5" t="s">
        <v>9282</v>
      </c>
      <c r="F5274" s="5" t="s">
        <v>9283</v>
      </c>
      <c r="G5274" s="5" t="s">
        <v>9284</v>
      </c>
      <c r="H5274" s="5" t="s">
        <v>163</v>
      </c>
      <c r="I5274" s="5" t="s">
        <v>201</v>
      </c>
      <c r="J5274" s="5" t="s">
        <v>202</v>
      </c>
      <c r="K5274" s="5" t="s">
        <v>203</v>
      </c>
      <c r="L5274" s="5" t="s">
        <v>88</v>
      </c>
      <c r="M5274" s="5" t="s">
        <v>118</v>
      </c>
      <c r="N5274" s="5" t="s">
        <v>97</v>
      </c>
      <c r="O5274" s="5" t="s">
        <v>204</v>
      </c>
      <c r="P5274" s="5" t="s">
        <v>87</v>
      </c>
      <c r="Q5274" s="5" t="s">
        <v>141</v>
      </c>
      <c r="R5274" s="5" t="s">
        <v>158</v>
      </c>
      <c r="S5274" s="5" t="s">
        <v>107</v>
      </c>
      <c r="T5274" s="5" t="s">
        <v>306</v>
      </c>
      <c r="U5274" s="5" t="s">
        <v>86</v>
      </c>
      <c r="V5274" s="5" t="s">
        <v>178</v>
      </c>
      <c r="W5274" s="5" t="s">
        <v>95</v>
      </c>
      <c r="X5274" s="5" t="s">
        <v>93</v>
      </c>
      <c r="Y5274" s="5" t="n">
        <v>1</v>
      </c>
      <c r="Z5274" s="5" t="n">
        <v>0</v>
      </c>
      <c r="AA5274" s="5" t="str">
        <f aca="false">IF(Y5274&gt;Z5274,"Win",IF(Y5274&lt;Z5274,"Loss","Draw"))</f>
        <v>Win</v>
      </c>
      <c r="AB5274" s="5" t="s">
        <v>98</v>
      </c>
      <c r="AC5274" s="5" t="s">
        <v>99</v>
      </c>
      <c r="AD5274" s="5" t="s">
        <v>9285</v>
      </c>
      <c r="AE5274" s="5" t="s">
        <v>9286</v>
      </c>
      <c r="AF5274" s="5" t="str">
        <f aca="false">IF(AD5274&lt;AE5274,AD5274,AE5274)</f>
        <v>Barbarian Barrel, Bowler, Fireball, Goblin Cage, Golem, Lumberjack, Phoenix, Skeleton Dragons</v>
      </c>
      <c r="AG5274" s="5" t="str">
        <f aca="false">IF(AD5274&lt;AE5274,AE5274,AD5274)</f>
        <v>Berserker, Goblin Barrel, Ice Spirit, Magic Archer, Ronin, Royal Delivery, Tesla, Wall Breakers</v>
      </c>
      <c r="AH5274" s="5" t="str">
        <f aca="false">IF(AD5274=AF5274,AA5274,IF(AA5274="Win","Loss",IF(AA5274="Loss","Win","Draw")))</f>
        <v>Loss</v>
      </c>
      <c r="AI5274" s="5" t="s">
        <v>102</v>
      </c>
    </row>
    <row r="5275" customFormat="false" ht="15" hidden="false" customHeight="true" outlineLevel="0" collapsed="false">
      <c r="A5275" s="6" t="s">
        <v>9281</v>
      </c>
      <c r="B5275" s="5" t="n">
        <v>2</v>
      </c>
      <c r="C5275" s="6" t="s">
        <v>1192</v>
      </c>
      <c r="D5275" s="5" t="s">
        <v>1193</v>
      </c>
      <c r="E5275" s="5" t="s">
        <v>9282</v>
      </c>
      <c r="F5275" s="5" t="s">
        <v>9283</v>
      </c>
      <c r="G5275" s="5" t="s">
        <v>9287</v>
      </c>
      <c r="H5275" s="5" t="s">
        <v>81</v>
      </c>
      <c r="I5275" s="5" t="s">
        <v>177</v>
      </c>
      <c r="J5275" s="5" t="s">
        <v>158</v>
      </c>
      <c r="K5275" s="5" t="s">
        <v>107</v>
      </c>
      <c r="L5275" s="5" t="s">
        <v>85</v>
      </c>
      <c r="M5275" s="5" t="s">
        <v>132</v>
      </c>
      <c r="N5275" s="5" t="s">
        <v>150</v>
      </c>
      <c r="O5275" s="5" t="s">
        <v>89</v>
      </c>
      <c r="P5275" s="5" t="s">
        <v>178</v>
      </c>
      <c r="Q5275" s="5" t="s">
        <v>129</v>
      </c>
      <c r="R5275" s="5" t="s">
        <v>2020</v>
      </c>
      <c r="S5275" s="5" t="s">
        <v>186</v>
      </c>
      <c r="T5275" s="5" t="s">
        <v>108</v>
      </c>
      <c r="U5275" s="5" t="s">
        <v>215</v>
      </c>
      <c r="V5275" s="5" t="s">
        <v>173</v>
      </c>
      <c r="W5275" s="5" t="s">
        <v>130</v>
      </c>
      <c r="X5275" s="5" t="s">
        <v>294</v>
      </c>
      <c r="Y5275" s="5" t="n">
        <v>1</v>
      </c>
      <c r="Z5275" s="5" t="n">
        <v>0</v>
      </c>
      <c r="AA5275" s="5" t="str">
        <f aca="false">IF(Y5275&gt;Z5275,"Win",IF(Y5275&lt;Z5275,"Loss","Draw"))</f>
        <v>Win</v>
      </c>
      <c r="AB5275" s="5" t="s">
        <v>98</v>
      </c>
      <c r="AC5275" s="5" t="s">
        <v>99</v>
      </c>
      <c r="AD5275" s="5" t="s">
        <v>9288</v>
      </c>
      <c r="AE5275" s="5" t="s">
        <v>9289</v>
      </c>
      <c r="AF5275" s="5" t="str">
        <f aca="false">IF(AD5275&lt;AE5275,AD5275,AE5275)</f>
        <v>Arrows, Balloon, Dark Prince, Fisherman, Little Prince, Mega Knight, Vines, Zappies</v>
      </c>
      <c r="AG5275" s="5" t="str">
        <f aca="false">IF(AD5275&lt;AE5275,AE5275,AD5275)</f>
        <v>Bowler, Electro Spirit, Electro Wizard, Goblin Cage, Lightning, Phoenix, Royal Giant, The Log</v>
      </c>
      <c r="AH5275" s="5" t="str">
        <f aca="false">IF(AD5275=AF5275,AA5275,IF(AA5275="Win","Loss",IF(AA5275="Loss","Win","Draw")))</f>
        <v>Loss</v>
      </c>
      <c r="AI5275" s="5" t="s">
        <v>102</v>
      </c>
    </row>
    <row r="5276" customFormat="false" ht="15" hidden="false" customHeight="true" outlineLevel="0" collapsed="false">
      <c r="A5276" s="6" t="s">
        <v>9290</v>
      </c>
      <c r="B5276" s="5" t="n">
        <v>1</v>
      </c>
      <c r="C5276" s="6" t="s">
        <v>1192</v>
      </c>
      <c r="D5276" s="5" t="s">
        <v>1193</v>
      </c>
      <c r="E5276" s="6" t="s">
        <v>9291</v>
      </c>
      <c r="F5276" s="5" t="s">
        <v>9292</v>
      </c>
      <c r="G5276" s="5" t="s">
        <v>9293</v>
      </c>
      <c r="H5276" s="5" t="s">
        <v>81</v>
      </c>
      <c r="I5276" s="5" t="s">
        <v>219</v>
      </c>
      <c r="J5276" s="5" t="s">
        <v>83</v>
      </c>
      <c r="K5276" s="5" t="s">
        <v>107</v>
      </c>
      <c r="L5276" s="5" t="s">
        <v>193</v>
      </c>
      <c r="M5276" s="5" t="s">
        <v>85</v>
      </c>
      <c r="N5276" s="5" t="s">
        <v>165</v>
      </c>
      <c r="O5276" s="5" t="s">
        <v>89</v>
      </c>
      <c r="P5276" s="5" t="s">
        <v>150</v>
      </c>
      <c r="Q5276" s="5" t="s">
        <v>114</v>
      </c>
      <c r="R5276" s="5" t="s">
        <v>91</v>
      </c>
      <c r="S5276" s="5" t="s">
        <v>87</v>
      </c>
      <c r="T5276" s="5" t="s">
        <v>157</v>
      </c>
      <c r="U5276" s="5" t="s">
        <v>242</v>
      </c>
      <c r="V5276" s="5" t="s">
        <v>137</v>
      </c>
      <c r="W5276" s="5" t="s">
        <v>97</v>
      </c>
      <c r="X5276" s="5" t="s">
        <v>116</v>
      </c>
      <c r="Y5276" s="5" t="n">
        <v>0</v>
      </c>
      <c r="Z5276" s="5" t="n">
        <v>1</v>
      </c>
      <c r="AA5276" s="5" t="str">
        <f aca="false">IF(Y5276&gt;Z5276,"Win",IF(Y5276&lt;Z5276,"Loss","Draw"))</f>
        <v>Loss</v>
      </c>
      <c r="AB5276" s="5" t="s">
        <v>98</v>
      </c>
      <c r="AC5276" s="5" t="s">
        <v>99</v>
      </c>
      <c r="AD5276" s="5" t="s">
        <v>9245</v>
      </c>
      <c r="AE5276" s="5" t="s">
        <v>321</v>
      </c>
      <c r="AF5276" s="5" t="str">
        <f aca="false">IF(AD5276&lt;AE5276,AD5276,AE5276)</f>
        <v>Bomber, Fire Spirit, Giant Snowball, Goblin Drill, Goblins, Poison, Ronin, Tesla</v>
      </c>
      <c r="AG5276" s="5" t="str">
        <f aca="false">IF(AD5276&lt;AE5276,AE5276,AD5276)</f>
        <v>Electro Spirit, Goblin Cage, Guards, Hog Rider, Lightning, Monk, The Log, Wizard</v>
      </c>
      <c r="AH5276" s="5" t="str">
        <f aca="false">IF(AD5276=AF5276,AA5276,IF(AA5276="Win","Loss",IF(AA5276="Loss","Win","Draw")))</f>
        <v>Win</v>
      </c>
      <c r="AI5276" s="5" t="s">
        <v>102</v>
      </c>
    </row>
    <row r="5277" customFormat="false" ht="15" hidden="false" customHeight="true" outlineLevel="0" collapsed="false">
      <c r="A5277" s="6" t="s">
        <v>9290</v>
      </c>
      <c r="B5277" s="5" t="n">
        <v>2</v>
      </c>
      <c r="C5277" s="6" t="s">
        <v>1192</v>
      </c>
      <c r="D5277" s="5" t="s">
        <v>1193</v>
      </c>
      <c r="E5277" s="6" t="s">
        <v>9291</v>
      </c>
      <c r="F5277" s="5" t="s">
        <v>9292</v>
      </c>
      <c r="G5277" s="5" t="s">
        <v>9294</v>
      </c>
      <c r="H5277" s="5" t="s">
        <v>81</v>
      </c>
      <c r="I5277" s="5" t="s">
        <v>127</v>
      </c>
      <c r="J5277" s="5" t="s">
        <v>128</v>
      </c>
      <c r="K5277" s="5" t="s">
        <v>129</v>
      </c>
      <c r="L5277" s="5" t="s">
        <v>131</v>
      </c>
      <c r="M5277" s="5" t="s">
        <v>130</v>
      </c>
      <c r="N5277" s="5" t="s">
        <v>133</v>
      </c>
      <c r="O5277" s="5" t="s">
        <v>173</v>
      </c>
      <c r="P5277" s="5" t="s">
        <v>86</v>
      </c>
      <c r="Q5277" s="5" t="s">
        <v>92</v>
      </c>
      <c r="R5277" s="5" t="s">
        <v>158</v>
      </c>
      <c r="S5277" s="5" t="s">
        <v>90</v>
      </c>
      <c r="T5277" s="5" t="s">
        <v>96</v>
      </c>
      <c r="U5277" s="5" t="s">
        <v>95</v>
      </c>
      <c r="V5277" s="5" t="s">
        <v>94</v>
      </c>
      <c r="W5277" s="5" t="s">
        <v>150</v>
      </c>
      <c r="X5277" s="5" t="s">
        <v>93</v>
      </c>
      <c r="Y5277" s="5" t="n">
        <v>1</v>
      </c>
      <c r="Z5277" s="5" t="n">
        <v>0</v>
      </c>
      <c r="AA5277" s="5" t="str">
        <f aca="false">IF(Y5277&gt;Z5277,"Win",IF(Y5277&lt;Z5277,"Loss","Draw"))</f>
        <v>Win</v>
      </c>
      <c r="AB5277" s="5" t="s">
        <v>98</v>
      </c>
      <c r="AC5277" s="5" t="s">
        <v>99</v>
      </c>
      <c r="AD5277" s="5" t="s">
        <v>796</v>
      </c>
      <c r="AE5277" s="5" t="s">
        <v>7227</v>
      </c>
      <c r="AF5277" s="5" t="str">
        <f aca="false">IF(AD5277&lt;AE5277,AD5277,AE5277)</f>
        <v>Arrows, Bandit, Battle Ram, Golden Knight, Mega Knight, Mother Witch, Skeleton Dragons, Zappies</v>
      </c>
      <c r="AG5277" s="5" t="str">
        <f aca="false">IF(AD5277&lt;AE5277,AE5277,AD5277)</f>
        <v>Barbarian Barrel, Bowler, Electro Spirit, Fireball, Minions, Mortar, Rascals, Skeleton Barrel</v>
      </c>
      <c r="AH5277" s="5" t="str">
        <f aca="false">IF(AD5277=AF5277,AA5277,IF(AA5277="Win","Loss",IF(AA5277="Loss","Win","Draw")))</f>
        <v>Win</v>
      </c>
      <c r="AI5277" s="5" t="s">
        <v>102</v>
      </c>
    </row>
    <row r="5278" customFormat="false" ht="15" hidden="false" customHeight="true" outlineLevel="0" collapsed="false">
      <c r="A5278" s="6" t="s">
        <v>9290</v>
      </c>
      <c r="B5278" s="5" t="n">
        <v>3</v>
      </c>
      <c r="C5278" s="6" t="s">
        <v>1192</v>
      </c>
      <c r="D5278" s="5" t="s">
        <v>1193</v>
      </c>
      <c r="E5278" s="6" t="s">
        <v>9291</v>
      </c>
      <c r="F5278" s="5" t="s">
        <v>9292</v>
      </c>
      <c r="G5278" s="5" t="s">
        <v>9295</v>
      </c>
      <c r="H5278" s="5" t="s">
        <v>81</v>
      </c>
      <c r="I5278" s="5" t="s">
        <v>126</v>
      </c>
      <c r="J5278" s="5" t="s">
        <v>202</v>
      </c>
      <c r="K5278" s="5" t="s">
        <v>82</v>
      </c>
      <c r="L5278" s="5" t="s">
        <v>117</v>
      </c>
      <c r="M5278" s="5" t="s">
        <v>132</v>
      </c>
      <c r="N5278" s="5" t="s">
        <v>95</v>
      </c>
      <c r="O5278" s="5" t="s">
        <v>108</v>
      </c>
      <c r="P5278" s="5" t="s">
        <v>93</v>
      </c>
      <c r="Q5278" s="5" t="s">
        <v>203</v>
      </c>
      <c r="R5278" s="5" t="s">
        <v>151</v>
      </c>
      <c r="S5278" s="5" t="s">
        <v>201</v>
      </c>
      <c r="T5278" s="5" t="s">
        <v>248</v>
      </c>
      <c r="U5278" s="5" t="s">
        <v>159</v>
      </c>
      <c r="V5278" s="5" t="s">
        <v>249</v>
      </c>
      <c r="W5278" s="5" t="s">
        <v>126</v>
      </c>
      <c r="X5278" s="5" t="s">
        <v>118</v>
      </c>
      <c r="Y5278" s="5" t="n">
        <v>2</v>
      </c>
      <c r="Z5278" s="5" t="n">
        <v>1</v>
      </c>
      <c r="AA5278" s="5" t="str">
        <f aca="false">IF(Y5278&gt;Z5278,"Win",IF(Y5278&lt;Z5278,"Loss","Draw"))</f>
        <v>Win</v>
      </c>
      <c r="AB5278" s="5" t="s">
        <v>98</v>
      </c>
      <c r="AC5278" s="5" t="s">
        <v>99</v>
      </c>
      <c r="AD5278" s="5" t="s">
        <v>2720</v>
      </c>
      <c r="AE5278" s="5" t="s">
        <v>9296</v>
      </c>
      <c r="AF5278" s="5" t="str">
        <f aca="false">IF(AD5278&lt;AE5278,AD5278,AE5278)</f>
        <v>Barbarian Barrel, Dark Prince, Electro Wizard, Fireball, Giant Skeleton, Magic Archer, Royal Hogs, Skeletons</v>
      </c>
      <c r="AG5278" s="5" t="str">
        <f aca="false">IF(AD5278&lt;AE5278,AE5278,AD5278)</f>
        <v>Dart Goblin, Goblin Barrel, Ice Spirit, Mighty Miner, Princess, Rocket, Skeletons, Wall Breakers</v>
      </c>
      <c r="AH5278" s="5" t="str">
        <f aca="false">IF(AD5278=AF5278,AA5278,IF(AA5278="Win","Loss",IF(AA5278="Loss","Win","Draw")))</f>
        <v>Win</v>
      </c>
      <c r="AI5278" s="5" t="s">
        <v>102</v>
      </c>
    </row>
    <row r="5279" customFormat="false" ht="15" hidden="false" customHeight="true" outlineLevel="0" collapsed="false">
      <c r="A5279" s="6" t="s">
        <v>9297</v>
      </c>
      <c r="B5279" s="5" t="n">
        <v>1</v>
      </c>
      <c r="C5279" s="6" t="s">
        <v>1192</v>
      </c>
      <c r="D5279" s="5" t="s">
        <v>1193</v>
      </c>
      <c r="E5279" s="5" t="s">
        <v>9298</v>
      </c>
      <c r="F5279" s="5" t="s">
        <v>9299</v>
      </c>
      <c r="G5279" s="5" t="s">
        <v>9300</v>
      </c>
      <c r="H5279" s="5" t="s">
        <v>81</v>
      </c>
      <c r="I5279" s="5" t="s">
        <v>177</v>
      </c>
      <c r="J5279" s="5" t="s">
        <v>158</v>
      </c>
      <c r="K5279" s="5" t="s">
        <v>107</v>
      </c>
      <c r="L5279" s="5" t="s">
        <v>95</v>
      </c>
      <c r="M5279" s="5" t="s">
        <v>85</v>
      </c>
      <c r="N5279" s="5" t="s">
        <v>132</v>
      </c>
      <c r="O5279" s="5" t="s">
        <v>124</v>
      </c>
      <c r="P5279" s="5" t="s">
        <v>86</v>
      </c>
      <c r="Q5279" s="5" t="s">
        <v>87</v>
      </c>
      <c r="R5279" s="5" t="s">
        <v>202</v>
      </c>
      <c r="S5279" s="5" t="s">
        <v>82</v>
      </c>
      <c r="T5279" s="5" t="s">
        <v>95</v>
      </c>
      <c r="U5279" s="5" t="s">
        <v>126</v>
      </c>
      <c r="V5279" s="5" t="s">
        <v>150</v>
      </c>
      <c r="W5279" s="5" t="s">
        <v>85</v>
      </c>
      <c r="X5279" s="5" t="s">
        <v>97</v>
      </c>
      <c r="Y5279" s="5" t="n">
        <v>1</v>
      </c>
      <c r="Z5279" s="5" t="n">
        <v>0</v>
      </c>
      <c r="AA5279" s="5" t="str">
        <f aca="false">IF(Y5279&gt;Z5279,"Win",IF(Y5279&lt;Z5279,"Loss","Draw"))</f>
        <v>Win</v>
      </c>
      <c r="AB5279" s="5" t="s">
        <v>98</v>
      </c>
      <c r="AC5279" s="5" t="s">
        <v>99</v>
      </c>
      <c r="AD5279" s="5" t="s">
        <v>5661</v>
      </c>
      <c r="AE5279" s="5" t="s">
        <v>492</v>
      </c>
      <c r="AF5279" s="5" t="str">
        <f aca="false">IF(AD5279&lt;AE5279,AD5279,AE5279)</f>
        <v>Barbarian Barrel, Bowler, Electro Wizard, Goblin Cage, Lightning, Royal Ghost, Royal Giant, Skeleton Dragons</v>
      </c>
      <c r="AG5279" s="5" t="str">
        <f aca="false">IF(AD5279&lt;AE5279,AE5279,AD5279)</f>
        <v>Barbarian Barrel, Electro Spirit, Lightning, Magic Archer, Ronin, Royal Hogs, Skeletons, Tesla</v>
      </c>
      <c r="AH5279" s="5" t="str">
        <f aca="false">IF(AD5279=AF5279,AA5279,IF(AA5279="Win","Loss",IF(AA5279="Loss","Win","Draw")))</f>
        <v>Win</v>
      </c>
      <c r="AI5279" s="5" t="s">
        <v>102</v>
      </c>
    </row>
    <row r="5280" customFormat="false" ht="15" hidden="false" customHeight="true" outlineLevel="0" collapsed="false">
      <c r="A5280" s="6" t="s">
        <v>9297</v>
      </c>
      <c r="B5280" s="5" t="n">
        <v>2</v>
      </c>
      <c r="C5280" s="6" t="s">
        <v>1192</v>
      </c>
      <c r="D5280" s="5" t="s">
        <v>1193</v>
      </c>
      <c r="E5280" s="5" t="s">
        <v>9298</v>
      </c>
      <c r="F5280" s="5" t="s">
        <v>9299</v>
      </c>
      <c r="G5280" s="5" t="s">
        <v>9301</v>
      </c>
      <c r="H5280" s="5" t="s">
        <v>163</v>
      </c>
      <c r="I5280" s="5" t="s">
        <v>152</v>
      </c>
      <c r="J5280" s="5" t="s">
        <v>128</v>
      </c>
      <c r="K5280" s="5" t="s">
        <v>127</v>
      </c>
      <c r="L5280" s="5" t="s">
        <v>117</v>
      </c>
      <c r="M5280" s="5" t="s">
        <v>130</v>
      </c>
      <c r="N5280" s="5" t="s">
        <v>133</v>
      </c>
      <c r="O5280" s="5" t="s">
        <v>131</v>
      </c>
      <c r="P5280" s="5" t="s">
        <v>173</v>
      </c>
      <c r="Q5280" s="5" t="s">
        <v>203</v>
      </c>
      <c r="R5280" s="5" t="s">
        <v>151</v>
      </c>
      <c r="S5280" s="5" t="s">
        <v>159</v>
      </c>
      <c r="T5280" s="5" t="s">
        <v>118</v>
      </c>
      <c r="U5280" s="5" t="s">
        <v>157</v>
      </c>
      <c r="V5280" s="5" t="s">
        <v>234</v>
      </c>
      <c r="W5280" s="5" t="s">
        <v>88</v>
      </c>
      <c r="X5280" s="5" t="s">
        <v>204</v>
      </c>
      <c r="Y5280" s="5" t="n">
        <v>0</v>
      </c>
      <c r="Z5280" s="5" t="n">
        <v>1</v>
      </c>
      <c r="AA5280" s="5" t="str">
        <f aca="false">IF(Y5280&gt;Z5280,"Win",IF(Y5280&lt;Z5280,"Loss","Draw"))</f>
        <v>Loss</v>
      </c>
      <c r="AB5280" s="5" t="s">
        <v>98</v>
      </c>
      <c r="AC5280" s="5" t="s">
        <v>99</v>
      </c>
      <c r="AD5280" s="5" t="s">
        <v>9302</v>
      </c>
      <c r="AE5280" s="5" t="s">
        <v>497</v>
      </c>
      <c r="AF5280" s="5" t="str">
        <f aca="false">IF(AD5280&lt;AE5280,AD5280,AE5280)</f>
        <v>Arrows, Baby Dragon, Bandit, Battle Ram, Giant Skeleton, Golden Knight, Mother Witch, Zappies</v>
      </c>
      <c r="AG5280" s="5" t="str">
        <f aca="false">IF(AD5280&lt;AE5280,AE5280,AD5280)</f>
        <v>Berserker, Bomb Tower, Dart Goblin, Fire Spirit, Goblin Barrel, Ice Spirit, Mighty Miner, Royal Delivery</v>
      </c>
      <c r="AH5280" s="5" t="str">
        <f aca="false">IF(AD5280=AF5280,AA5280,IF(AA5280="Win","Loss",IF(AA5280="Loss","Win","Draw")))</f>
        <v>Loss</v>
      </c>
      <c r="AI5280" s="5" t="s">
        <v>102</v>
      </c>
    </row>
    <row r="5281" customFormat="false" ht="15" hidden="false" customHeight="true" outlineLevel="0" collapsed="false">
      <c r="A5281" s="6" t="s">
        <v>9297</v>
      </c>
      <c r="B5281" s="5" t="n">
        <v>3</v>
      </c>
      <c r="C5281" s="6" t="s">
        <v>1192</v>
      </c>
      <c r="D5281" s="5" t="s">
        <v>1193</v>
      </c>
      <c r="E5281" s="5" t="s">
        <v>9298</v>
      </c>
      <c r="F5281" s="5" t="s">
        <v>9299</v>
      </c>
      <c r="G5281" s="5" t="s">
        <v>9303</v>
      </c>
      <c r="H5281" s="5" t="s">
        <v>81</v>
      </c>
      <c r="I5281" s="5" t="s">
        <v>129</v>
      </c>
      <c r="J5281" s="5" t="s">
        <v>108</v>
      </c>
      <c r="K5281" s="5" t="s">
        <v>407</v>
      </c>
      <c r="L5281" s="5" t="s">
        <v>89</v>
      </c>
      <c r="M5281" s="5" t="s">
        <v>93</v>
      </c>
      <c r="N5281" s="5" t="s">
        <v>178</v>
      </c>
      <c r="O5281" s="5" t="s">
        <v>165</v>
      </c>
      <c r="P5281" s="5" t="s">
        <v>215</v>
      </c>
      <c r="Q5281" s="5" t="s">
        <v>407</v>
      </c>
      <c r="R5281" s="5" t="s">
        <v>83</v>
      </c>
      <c r="S5281" s="5" t="s">
        <v>114</v>
      </c>
      <c r="T5281" s="5" t="s">
        <v>89</v>
      </c>
      <c r="U5281" s="5" t="s">
        <v>164</v>
      </c>
      <c r="V5281" s="5" t="s">
        <v>91</v>
      </c>
      <c r="W5281" s="5" t="s">
        <v>165</v>
      </c>
      <c r="X5281" s="5" t="s">
        <v>209</v>
      </c>
      <c r="Y5281" s="5" t="n">
        <v>3</v>
      </c>
      <c r="Z5281" s="5" t="n">
        <v>0</v>
      </c>
      <c r="AA5281" s="5" t="str">
        <f aca="false">IF(Y5281&gt;Z5281,"Win",IF(Y5281&lt;Z5281,"Loss","Draw"))</f>
        <v>Win</v>
      </c>
      <c r="AB5281" s="5" t="s">
        <v>98</v>
      </c>
      <c r="AC5281" s="5" t="s">
        <v>99</v>
      </c>
      <c r="AD5281" s="5" t="s">
        <v>9304</v>
      </c>
      <c r="AE5281" s="5" t="s">
        <v>9305</v>
      </c>
      <c r="AF5281" s="5" t="str">
        <f aca="false">IF(AD5281&lt;AE5281,AD5281,AE5281)</f>
        <v>Dark Prince, Fireball, Firecracker, Fisherman, Hog Rider, Mega Knight, Phoenix, The Log</v>
      </c>
      <c r="AG5281" s="5" t="str">
        <f aca="false">IF(AD5281&lt;AE5281,AE5281,AD5281)</f>
        <v>Earthquake, Firecracker, Giant Snowball, Goblins, Hog Rider, Inferno Tower, Monk, The Log</v>
      </c>
      <c r="AH5281" s="5" t="str">
        <f aca="false">IF(AD5281=AF5281,AA5281,IF(AA5281="Win","Loss",IF(AA5281="Loss","Win","Draw")))</f>
        <v>Win</v>
      </c>
      <c r="AI5281" s="5" t="s">
        <v>102</v>
      </c>
    </row>
    <row r="5282" customFormat="false" ht="15" hidden="false" customHeight="true" outlineLevel="0" collapsed="false">
      <c r="A5282" s="6" t="s">
        <v>9306</v>
      </c>
      <c r="B5282" s="5" t="n">
        <v>1</v>
      </c>
      <c r="C5282" s="6" t="s">
        <v>1192</v>
      </c>
      <c r="D5282" s="5" t="s">
        <v>1193</v>
      </c>
      <c r="E5282" s="5" t="s">
        <v>567</v>
      </c>
      <c r="F5282" s="5" t="s">
        <v>568</v>
      </c>
      <c r="G5282" s="5" t="s">
        <v>6848</v>
      </c>
      <c r="H5282" s="5" t="s">
        <v>81</v>
      </c>
      <c r="I5282" s="5" t="s">
        <v>177</v>
      </c>
      <c r="J5282" s="5" t="s">
        <v>158</v>
      </c>
      <c r="K5282" s="5" t="s">
        <v>107</v>
      </c>
      <c r="L5282" s="5" t="s">
        <v>178</v>
      </c>
      <c r="M5282" s="5" t="s">
        <v>85</v>
      </c>
      <c r="N5282" s="5" t="s">
        <v>132</v>
      </c>
      <c r="O5282" s="5" t="s">
        <v>89</v>
      </c>
      <c r="P5282" s="5" t="s">
        <v>124</v>
      </c>
      <c r="Q5282" s="5" t="s">
        <v>137</v>
      </c>
      <c r="R5282" s="5" t="s">
        <v>91</v>
      </c>
      <c r="S5282" s="5" t="s">
        <v>114</v>
      </c>
      <c r="T5282" s="5" t="s">
        <v>97</v>
      </c>
      <c r="U5282" s="5" t="s">
        <v>116</v>
      </c>
      <c r="V5282" s="5" t="s">
        <v>242</v>
      </c>
      <c r="W5282" s="5" t="s">
        <v>118</v>
      </c>
      <c r="X5282" s="5" t="s">
        <v>87</v>
      </c>
      <c r="Y5282" s="5" t="n">
        <v>0</v>
      </c>
      <c r="Z5282" s="5" t="n">
        <v>1</v>
      </c>
      <c r="AA5282" s="5" t="str">
        <f aca="false">IF(Y5282&gt;Z5282,"Win",IF(Y5282&lt;Z5282,"Loss","Draw"))</f>
        <v>Loss</v>
      </c>
      <c r="AB5282" s="5" t="s">
        <v>98</v>
      </c>
      <c r="AC5282" s="5" t="s">
        <v>99</v>
      </c>
      <c r="AD5282" s="5" t="s">
        <v>6849</v>
      </c>
      <c r="AE5282" s="5" t="s">
        <v>1050</v>
      </c>
      <c r="AF5282" s="5" t="str">
        <f aca="false">IF(AD5282&lt;AE5282,AD5282,AE5282)</f>
        <v>Bomber, Giant Snowball, Goblin Drill, Goblins, Ice Spirit, Poison, Ronin, Tesla</v>
      </c>
      <c r="AG5282" s="5" t="str">
        <f aca="false">IF(AD5282&lt;AE5282,AE5282,AD5282)</f>
        <v>Bowler, Electro Wizard, Goblin Cage, Lightning, Phoenix, Royal Ghost, Royal Giant, The Log</v>
      </c>
      <c r="AH5282" s="5" t="str">
        <f aca="false">IF(AD5282=AF5282,AA5282,IF(AA5282="Win","Loss",IF(AA5282="Loss","Win","Draw")))</f>
        <v>Win</v>
      </c>
      <c r="AI5282" s="5" t="s">
        <v>102</v>
      </c>
    </row>
    <row r="5283" customFormat="false" ht="15" hidden="false" customHeight="true" outlineLevel="0" collapsed="false">
      <c r="A5283" s="6" t="s">
        <v>9306</v>
      </c>
      <c r="B5283" s="5" t="n">
        <v>2</v>
      </c>
      <c r="C5283" s="6" t="s">
        <v>1192</v>
      </c>
      <c r="D5283" s="5" t="s">
        <v>1193</v>
      </c>
      <c r="E5283" s="5" t="s">
        <v>567</v>
      </c>
      <c r="F5283" s="5" t="s">
        <v>568</v>
      </c>
      <c r="G5283" s="5" t="s">
        <v>5822</v>
      </c>
      <c r="H5283" s="5" t="s">
        <v>81</v>
      </c>
      <c r="I5283" s="5" t="s">
        <v>113</v>
      </c>
      <c r="J5283" s="5" t="s">
        <v>128</v>
      </c>
      <c r="K5283" s="5" t="s">
        <v>129</v>
      </c>
      <c r="L5283" s="5" t="s">
        <v>165</v>
      </c>
      <c r="M5283" s="5" t="s">
        <v>234</v>
      </c>
      <c r="N5283" s="5" t="s">
        <v>131</v>
      </c>
      <c r="O5283" s="5" t="s">
        <v>130</v>
      </c>
      <c r="P5283" s="5" t="s">
        <v>327</v>
      </c>
      <c r="Q5283" s="5" t="s">
        <v>185</v>
      </c>
      <c r="R5283" s="5" t="s">
        <v>186</v>
      </c>
      <c r="S5283" s="5" t="s">
        <v>109</v>
      </c>
      <c r="T5283" s="5" t="s">
        <v>111</v>
      </c>
      <c r="U5283" s="5" t="s">
        <v>117</v>
      </c>
      <c r="V5283" s="5" t="s">
        <v>193</v>
      </c>
      <c r="W5283" s="5" t="s">
        <v>187</v>
      </c>
      <c r="X5283" s="5" t="s">
        <v>234</v>
      </c>
      <c r="Y5283" s="5" t="n">
        <v>3</v>
      </c>
      <c r="Z5283" s="5" t="n">
        <v>0</v>
      </c>
      <c r="AA5283" s="5" t="str">
        <f aca="false">IF(Y5283&gt;Z5283,"Win",IF(Y5283&lt;Z5283,"Loss","Draw"))</f>
        <v>Win</v>
      </c>
      <c r="AB5283" s="5" t="s">
        <v>98</v>
      </c>
      <c r="AC5283" s="5" t="s">
        <v>99</v>
      </c>
      <c r="AD5283" s="5" t="s">
        <v>6850</v>
      </c>
      <c r="AE5283" s="5" t="s">
        <v>1412</v>
      </c>
      <c r="AF5283" s="5" t="str">
        <f aca="false">IF(AD5283&lt;AE5283,AD5283,AE5283)</f>
        <v>Arrows, Bandit, Bomb Tower, Furnace, Golden Knight, Hog Rider, Mega Knight, Rage</v>
      </c>
      <c r="AG5283" s="5" t="str">
        <f aca="false">IF(AD5283&lt;AE5283,AE5283,AD5283)</f>
        <v>Balloon, Bomb Tower, Executioner, Giant Skeleton, Guards, Miner, Tornado, Zap</v>
      </c>
      <c r="AH5283" s="5" t="str">
        <f aca="false">IF(AD5283=AF5283,AA5283,IF(AA5283="Win","Loss",IF(AA5283="Loss","Win","Draw")))</f>
        <v>Win</v>
      </c>
      <c r="AI5283" s="5" t="s">
        <v>102</v>
      </c>
    </row>
    <row r="5284" customFormat="false" ht="15" hidden="false" customHeight="true" outlineLevel="0" collapsed="false">
      <c r="A5284" s="6" t="s">
        <v>9306</v>
      </c>
      <c r="B5284" s="5" t="n">
        <v>3</v>
      </c>
      <c r="C5284" s="6" t="s">
        <v>1192</v>
      </c>
      <c r="D5284" s="5" t="s">
        <v>1193</v>
      </c>
      <c r="E5284" s="5" t="s">
        <v>567</v>
      </c>
      <c r="F5284" s="5" t="s">
        <v>568</v>
      </c>
      <c r="G5284" s="5" t="s">
        <v>6851</v>
      </c>
      <c r="H5284" s="5" t="s">
        <v>81</v>
      </c>
      <c r="I5284" s="5" t="s">
        <v>141</v>
      </c>
      <c r="J5284" s="5" t="s">
        <v>95</v>
      </c>
      <c r="K5284" s="5" t="s">
        <v>127</v>
      </c>
      <c r="L5284" s="5" t="s">
        <v>173</v>
      </c>
      <c r="M5284" s="5" t="s">
        <v>93</v>
      </c>
      <c r="N5284" s="5" t="s">
        <v>125</v>
      </c>
      <c r="O5284" s="5" t="s">
        <v>133</v>
      </c>
      <c r="P5284" s="5" t="s">
        <v>97</v>
      </c>
      <c r="Q5284" s="5" t="s">
        <v>82</v>
      </c>
      <c r="R5284" s="5" t="s">
        <v>108</v>
      </c>
      <c r="S5284" s="5" t="s">
        <v>152</v>
      </c>
      <c r="T5284" s="5" t="s">
        <v>85</v>
      </c>
      <c r="U5284" s="5" t="s">
        <v>119</v>
      </c>
      <c r="V5284" s="5" t="s">
        <v>126</v>
      </c>
      <c r="W5284" s="5" t="s">
        <v>150</v>
      </c>
      <c r="X5284" s="5" t="s">
        <v>95</v>
      </c>
      <c r="Y5284" s="5" t="n">
        <v>2</v>
      </c>
      <c r="Z5284" s="5" t="n">
        <v>0</v>
      </c>
      <c r="AA5284" s="5" t="str">
        <f aca="false">IF(Y5284&gt;Z5284,"Win",IF(Y5284&lt;Z5284,"Loss","Draw"))</f>
        <v>Win</v>
      </c>
      <c r="AB5284" s="5" t="s">
        <v>98</v>
      </c>
      <c r="AC5284" s="5" t="s">
        <v>99</v>
      </c>
      <c r="AD5284" s="5" t="s">
        <v>919</v>
      </c>
      <c r="AE5284" s="5" t="s">
        <v>4992</v>
      </c>
      <c r="AF5284" s="5" t="str">
        <f aca="false">IF(AD5284&lt;AE5284,AD5284,AE5284)</f>
        <v>Baby Dragon, Barbarian Barrel, Dark Prince, Electro Spirit, Goblin Hut, Lightning, Royal Hogs, Skeletons</v>
      </c>
      <c r="AG5284" s="5" t="str">
        <f aca="false">IF(AD5284&lt;AE5284,AE5284,AD5284)</f>
        <v>Barbarian Barrel, Battle Ram, Cannon Cart, Fireball, Lumberjack, Mother Witch, Ronin, Zappies</v>
      </c>
      <c r="AH5284" s="5" t="str">
        <f aca="false">IF(AD5284=AF5284,AA5284,IF(AA5284="Win","Loss",IF(AA5284="Loss","Win","Draw")))</f>
        <v>Loss</v>
      </c>
      <c r="AI5284" s="5" t="s">
        <v>102</v>
      </c>
    </row>
    <row r="5285" customFormat="false" ht="15" hidden="false" customHeight="true" outlineLevel="0" collapsed="false">
      <c r="A5285" s="6" t="s">
        <v>9307</v>
      </c>
      <c r="B5285" s="5" t="n">
        <v>1</v>
      </c>
      <c r="C5285" s="6" t="s">
        <v>1192</v>
      </c>
      <c r="D5285" s="5" t="s">
        <v>1193</v>
      </c>
      <c r="E5285" s="5" t="s">
        <v>726</v>
      </c>
      <c r="F5285" s="5" t="s">
        <v>727</v>
      </c>
      <c r="G5285" s="5" t="s">
        <v>1194</v>
      </c>
      <c r="H5285" s="5" t="s">
        <v>163</v>
      </c>
      <c r="I5285" s="5" t="s">
        <v>107</v>
      </c>
      <c r="J5285" s="5" t="s">
        <v>139</v>
      </c>
      <c r="K5285" s="5" t="s">
        <v>152</v>
      </c>
      <c r="L5285" s="5" t="s">
        <v>85</v>
      </c>
      <c r="M5285" s="5" t="s">
        <v>95</v>
      </c>
      <c r="N5285" s="5" t="s">
        <v>306</v>
      </c>
      <c r="O5285" s="5" t="s">
        <v>97</v>
      </c>
      <c r="P5285" s="5" t="s">
        <v>187</v>
      </c>
      <c r="Q5285" s="5" t="s">
        <v>137</v>
      </c>
      <c r="R5285" s="5" t="s">
        <v>91</v>
      </c>
      <c r="S5285" s="5" t="s">
        <v>114</v>
      </c>
      <c r="T5285" s="5" t="s">
        <v>242</v>
      </c>
      <c r="U5285" s="5" t="s">
        <v>118</v>
      </c>
      <c r="V5285" s="5" t="s">
        <v>97</v>
      </c>
      <c r="W5285" s="5" t="s">
        <v>116</v>
      </c>
      <c r="X5285" s="5" t="s">
        <v>87</v>
      </c>
      <c r="Y5285" s="5" t="n">
        <v>0</v>
      </c>
      <c r="Z5285" s="5" t="n">
        <v>1</v>
      </c>
      <c r="AA5285" s="5" t="str">
        <f aca="false">IF(Y5285&gt;Z5285,"Win",IF(Y5285&lt;Z5285,"Loss","Draw"))</f>
        <v>Loss</v>
      </c>
      <c r="AB5285" s="5" t="s">
        <v>98</v>
      </c>
      <c r="AC5285" s="5" t="s">
        <v>99</v>
      </c>
      <c r="AD5285" s="5" t="s">
        <v>964</v>
      </c>
      <c r="AE5285" s="5" t="s">
        <v>1050</v>
      </c>
      <c r="AF5285" s="5" t="str">
        <f aca="false">IF(AD5285&lt;AE5285,AD5285,AE5285)</f>
        <v>Baby Dragon, Barbarian Barrel, Goblin Cage, Golem, Lightning, Mega Minion, Ronin, Tornado</v>
      </c>
      <c r="AG5285" s="5" t="str">
        <f aca="false">IF(AD5285&lt;AE5285,AE5285,AD5285)</f>
        <v>Bomber, Giant Snowball, Goblin Drill, Goblins, Ice Spirit, Poison, Ronin, Tesla</v>
      </c>
      <c r="AH5285" s="5" t="str">
        <f aca="false">IF(AD5285=AF5285,AA5285,IF(AA5285="Win","Loss",IF(AA5285="Loss","Win","Draw")))</f>
        <v>Loss</v>
      </c>
      <c r="AI5285" s="5" t="s">
        <v>102</v>
      </c>
    </row>
    <row r="5286" customFormat="false" ht="15" hidden="false" customHeight="true" outlineLevel="0" collapsed="false">
      <c r="A5286" s="6" t="s">
        <v>9307</v>
      </c>
      <c r="B5286" s="5" t="n">
        <v>2</v>
      </c>
      <c r="C5286" s="6" t="s">
        <v>1192</v>
      </c>
      <c r="D5286" s="5" t="s">
        <v>1193</v>
      </c>
      <c r="E5286" s="5" t="s">
        <v>726</v>
      </c>
      <c r="F5286" s="5" t="s">
        <v>727</v>
      </c>
      <c r="G5286" s="5" t="s">
        <v>1195</v>
      </c>
      <c r="H5286" s="5" t="s">
        <v>163</v>
      </c>
      <c r="I5286" s="5" t="s">
        <v>177</v>
      </c>
      <c r="J5286" s="5" t="s">
        <v>83</v>
      </c>
      <c r="K5286" s="5" t="s">
        <v>188</v>
      </c>
      <c r="L5286" s="5" t="s">
        <v>86</v>
      </c>
      <c r="M5286" s="5" t="s">
        <v>133</v>
      </c>
      <c r="N5286" s="5" t="s">
        <v>93</v>
      </c>
      <c r="O5286" s="5" t="s">
        <v>215</v>
      </c>
      <c r="P5286" s="5" t="s">
        <v>89</v>
      </c>
      <c r="Q5286" s="5" t="s">
        <v>219</v>
      </c>
      <c r="R5286" s="5" t="s">
        <v>151</v>
      </c>
      <c r="S5286" s="5" t="s">
        <v>153</v>
      </c>
      <c r="T5286" s="5" t="s">
        <v>165</v>
      </c>
      <c r="U5286" s="5" t="s">
        <v>150</v>
      </c>
      <c r="V5286" s="5" t="s">
        <v>126</v>
      </c>
      <c r="W5286" s="5" t="s">
        <v>89</v>
      </c>
      <c r="X5286" s="5" t="s">
        <v>85</v>
      </c>
      <c r="Y5286" s="5" t="n">
        <v>1</v>
      </c>
      <c r="Z5286" s="5" t="n">
        <v>0</v>
      </c>
      <c r="AA5286" s="5" t="str">
        <f aca="false">IF(Y5286&gt;Z5286,"Win",IF(Y5286&lt;Z5286,"Loss","Draw"))</f>
        <v>Win</v>
      </c>
      <c r="AB5286" s="5" t="s">
        <v>98</v>
      </c>
      <c r="AC5286" s="5" t="s">
        <v>99</v>
      </c>
      <c r="AD5286" s="5" t="s">
        <v>494</v>
      </c>
      <c r="AE5286" s="5" t="s">
        <v>1196</v>
      </c>
      <c r="AF5286" s="5" t="str">
        <f aca="false">IF(AD5286&lt;AE5286,AD5286,AE5286)</f>
        <v>Cannon, Electro Spirit, Hog Rider, Lightning, Mighty Miner, Skeletons, The Log, Wizard</v>
      </c>
      <c r="AG5286" s="5" t="str">
        <f aca="false">IF(AD5286&lt;AE5286,AE5286,AD5286)</f>
        <v>Fireball, Fisherman, Monk, Mother Witch, Royal Giant, Skeleton Dragons, The Log, Tombstone</v>
      </c>
      <c r="AH5286" s="5" t="str">
        <f aca="false">IF(AD5286=AF5286,AA5286,IF(AA5286="Win","Loss",IF(AA5286="Loss","Win","Draw")))</f>
        <v>Loss</v>
      </c>
      <c r="AI5286" s="5" t="s">
        <v>102</v>
      </c>
    </row>
    <row r="5287" customFormat="false" ht="15" hidden="false" customHeight="true" outlineLevel="0" collapsed="false">
      <c r="A5287" s="6" t="s">
        <v>9307</v>
      </c>
      <c r="B5287" s="5" t="n">
        <v>3</v>
      </c>
      <c r="C5287" s="6" t="s">
        <v>1192</v>
      </c>
      <c r="D5287" s="5" t="s">
        <v>1193</v>
      </c>
      <c r="E5287" s="5" t="s">
        <v>726</v>
      </c>
      <c r="F5287" s="5" t="s">
        <v>727</v>
      </c>
      <c r="G5287" s="5" t="s">
        <v>1197</v>
      </c>
      <c r="H5287" s="5" t="s">
        <v>163</v>
      </c>
      <c r="I5287" s="5" t="s">
        <v>129</v>
      </c>
      <c r="J5287" s="5" t="s">
        <v>128</v>
      </c>
      <c r="K5287" s="5" t="s">
        <v>113</v>
      </c>
      <c r="L5287" s="5" t="s">
        <v>132</v>
      </c>
      <c r="M5287" s="5" t="s">
        <v>223</v>
      </c>
      <c r="N5287" s="5" t="s">
        <v>130</v>
      </c>
      <c r="O5287" s="5" t="s">
        <v>327</v>
      </c>
      <c r="P5287" s="5" t="s">
        <v>131</v>
      </c>
      <c r="Q5287" s="5" t="s">
        <v>203</v>
      </c>
      <c r="R5287" s="5" t="s">
        <v>202</v>
      </c>
      <c r="S5287" s="5" t="s">
        <v>107</v>
      </c>
      <c r="T5287" s="5" t="s">
        <v>208</v>
      </c>
      <c r="U5287" s="5" t="s">
        <v>157</v>
      </c>
      <c r="V5287" s="5" t="s">
        <v>204</v>
      </c>
      <c r="W5287" s="5" t="s">
        <v>201</v>
      </c>
      <c r="X5287" s="5" t="s">
        <v>88</v>
      </c>
      <c r="Y5287" s="5" t="n">
        <v>1</v>
      </c>
      <c r="Z5287" s="5" t="n">
        <v>0</v>
      </c>
      <c r="AA5287" s="5" t="str">
        <f aca="false">IF(Y5287&gt;Z5287,"Win",IF(Y5287&lt;Z5287,"Loss","Draw"))</f>
        <v>Win</v>
      </c>
      <c r="AB5287" s="5" t="s">
        <v>98</v>
      </c>
      <c r="AC5287" s="5" t="s">
        <v>99</v>
      </c>
      <c r="AD5287" s="5" t="s">
        <v>1199</v>
      </c>
      <c r="AE5287" s="5" t="s">
        <v>1198</v>
      </c>
      <c r="AF5287" s="5" t="str">
        <f aca="false">IF(AD5287&lt;AE5287,AD5287,AE5287)</f>
        <v>Arrows, Bandit, Electro Wizard, Furnace, Golden Knight, Mega Knight, Rage, Ram Rider</v>
      </c>
      <c r="AG5287" s="5" t="str">
        <f aca="false">IF(AD5287&lt;AE5287,AE5287,AD5287)</f>
        <v>Berserker, Fire Spirit, Goblin Barrel, Goblin Cage, Magic Archer, Royal Delivery, Valkyrie, Wall Breakers</v>
      </c>
      <c r="AH5287" s="5" t="str">
        <f aca="false">IF(AD5287=AF5287,AA5287,IF(AA5287="Win","Loss",IF(AA5287="Loss","Win","Draw")))</f>
        <v>Win</v>
      </c>
      <c r="AI5287" s="5" t="s">
        <v>102</v>
      </c>
    </row>
    <row r="5288" customFormat="false" ht="15" hidden="false" customHeight="true" outlineLevel="0" collapsed="false">
      <c r="A5288" s="6" t="s">
        <v>9308</v>
      </c>
      <c r="B5288" s="5" t="n">
        <v>1</v>
      </c>
      <c r="C5288" s="6" t="s">
        <v>1192</v>
      </c>
      <c r="D5288" s="5" t="s">
        <v>1193</v>
      </c>
      <c r="E5288" s="6" t="s">
        <v>264</v>
      </c>
      <c r="F5288" s="5" t="s">
        <v>265</v>
      </c>
      <c r="G5288" s="5" t="s">
        <v>2736</v>
      </c>
      <c r="H5288" s="5" t="s">
        <v>81</v>
      </c>
      <c r="I5288" s="5" t="s">
        <v>90</v>
      </c>
      <c r="J5288" s="5" t="s">
        <v>158</v>
      </c>
      <c r="K5288" s="5" t="s">
        <v>92</v>
      </c>
      <c r="L5288" s="5" t="s">
        <v>159</v>
      </c>
      <c r="M5288" s="5" t="s">
        <v>95</v>
      </c>
      <c r="N5288" s="5" t="s">
        <v>94</v>
      </c>
      <c r="O5288" s="5" t="s">
        <v>116</v>
      </c>
      <c r="P5288" s="5" t="s">
        <v>126</v>
      </c>
      <c r="Q5288" s="5" t="s">
        <v>141</v>
      </c>
      <c r="R5288" s="5" t="s">
        <v>95</v>
      </c>
      <c r="S5288" s="5" t="s">
        <v>107</v>
      </c>
      <c r="T5288" s="5" t="s">
        <v>178</v>
      </c>
      <c r="U5288" s="5" t="s">
        <v>177</v>
      </c>
      <c r="V5288" s="5" t="s">
        <v>93</v>
      </c>
      <c r="W5288" s="5" t="s">
        <v>150</v>
      </c>
      <c r="X5288" s="5" t="s">
        <v>143</v>
      </c>
      <c r="Y5288" s="5" t="n">
        <v>0</v>
      </c>
      <c r="Z5288" s="5" t="n">
        <v>1</v>
      </c>
      <c r="AA5288" s="5" t="str">
        <f aca="false">IF(Y5288&gt;Z5288,"Win",IF(Y5288&lt;Z5288,"Loss","Draw"))</f>
        <v>Loss</v>
      </c>
      <c r="AB5288" s="5" t="s">
        <v>98</v>
      </c>
      <c r="AC5288" s="5" t="s">
        <v>99</v>
      </c>
      <c r="AD5288" s="5" t="s">
        <v>8729</v>
      </c>
      <c r="AE5288" s="5" t="s">
        <v>180</v>
      </c>
      <c r="AF5288" s="5" t="str">
        <f aca="false">IF(AD5288&lt;AE5288,AD5288,AE5288)</f>
        <v>Barbarian Barrel, Bowler, Dart Goblin, Mortar, Poison, Rascals, Skeleton Barrel, Skeletons</v>
      </c>
      <c r="AG5288" s="5" t="str">
        <f aca="false">IF(AD5288&lt;AE5288,AE5288,AD5288)</f>
        <v>Barbarian Barrel, Electro Spirit, Fireball, Goblin Cage, Heal Spirit, Lumberjack, Phoenix, Royal Giant</v>
      </c>
      <c r="AH5288" s="5" t="str">
        <f aca="false">IF(AD5288=AF5288,AA5288,IF(AA5288="Win","Loss",IF(AA5288="Loss","Win","Draw")))</f>
        <v>Loss</v>
      </c>
      <c r="AI5288" s="5" t="s">
        <v>102</v>
      </c>
    </row>
    <row r="5289" customFormat="false" ht="15" hidden="false" customHeight="true" outlineLevel="0" collapsed="false">
      <c r="A5289" s="6" t="s">
        <v>9308</v>
      </c>
      <c r="B5289" s="5" t="n">
        <v>2</v>
      </c>
      <c r="C5289" s="6" t="s">
        <v>1192</v>
      </c>
      <c r="D5289" s="5" t="s">
        <v>1193</v>
      </c>
      <c r="E5289" s="6" t="s">
        <v>264</v>
      </c>
      <c r="F5289" s="5" t="s">
        <v>265</v>
      </c>
      <c r="G5289" s="5" t="s">
        <v>8730</v>
      </c>
      <c r="H5289" s="5" t="s">
        <v>81</v>
      </c>
      <c r="I5289" s="5" t="s">
        <v>203</v>
      </c>
      <c r="J5289" s="5" t="s">
        <v>202</v>
      </c>
      <c r="K5289" s="5" t="s">
        <v>201</v>
      </c>
      <c r="L5289" s="5" t="s">
        <v>204</v>
      </c>
      <c r="M5289" s="5" t="s">
        <v>157</v>
      </c>
      <c r="N5289" s="5" t="s">
        <v>118</v>
      </c>
      <c r="O5289" s="5" t="s">
        <v>234</v>
      </c>
      <c r="P5289" s="5" t="s">
        <v>97</v>
      </c>
      <c r="Q5289" s="5" t="s">
        <v>185</v>
      </c>
      <c r="R5289" s="5" t="s">
        <v>186</v>
      </c>
      <c r="S5289" s="5" t="s">
        <v>109</v>
      </c>
      <c r="T5289" s="5" t="s">
        <v>117</v>
      </c>
      <c r="U5289" s="5" t="s">
        <v>234</v>
      </c>
      <c r="V5289" s="5" t="s">
        <v>111</v>
      </c>
      <c r="W5289" s="5" t="s">
        <v>187</v>
      </c>
      <c r="X5289" s="5" t="s">
        <v>126</v>
      </c>
      <c r="Y5289" s="5" t="n">
        <v>0</v>
      </c>
      <c r="Z5289" s="5" t="n">
        <v>1</v>
      </c>
      <c r="AA5289" s="5" t="str">
        <f aca="false">IF(Y5289&gt;Z5289,"Win",IF(Y5289&lt;Z5289,"Loss","Draw"))</f>
        <v>Loss</v>
      </c>
      <c r="AB5289" s="5" t="s">
        <v>98</v>
      </c>
      <c r="AC5289" s="5" t="s">
        <v>99</v>
      </c>
      <c r="AD5289" s="5" t="s">
        <v>543</v>
      </c>
      <c r="AE5289" s="5" t="s">
        <v>1583</v>
      </c>
      <c r="AF5289" s="5" t="str">
        <f aca="false">IF(AD5289&lt;AE5289,AD5289,AE5289)</f>
        <v>Balloon, Bomb Tower, Executioner, Giant Skeleton, Miner, Skeletons, Tornado, Zap</v>
      </c>
      <c r="AG5289" s="5" t="str">
        <f aca="false">IF(AD5289&lt;AE5289,AE5289,AD5289)</f>
        <v>Bomb Tower, Fire Spirit, Goblin Barrel, Ice Spirit, Magic Archer, Ronin, Royal Delivery, Wall Breakers</v>
      </c>
      <c r="AH5289" s="5" t="str">
        <f aca="false">IF(AD5289=AF5289,AA5289,IF(AA5289="Win","Loss",IF(AA5289="Loss","Win","Draw")))</f>
        <v>Win</v>
      </c>
      <c r="AI5289" s="5" t="s">
        <v>102</v>
      </c>
    </row>
    <row r="5290" customFormat="false" ht="15" hidden="false" customHeight="true" outlineLevel="0" collapsed="false">
      <c r="A5290" s="6" t="s">
        <v>9309</v>
      </c>
      <c r="B5290" s="5" t="n">
        <v>1</v>
      </c>
      <c r="C5290" s="6" t="s">
        <v>1192</v>
      </c>
      <c r="D5290" s="5" t="s">
        <v>1193</v>
      </c>
      <c r="E5290" s="5" t="s">
        <v>1213</v>
      </c>
      <c r="F5290" s="5" t="s">
        <v>1214</v>
      </c>
      <c r="G5290" s="5" t="s">
        <v>3220</v>
      </c>
      <c r="H5290" s="5" t="s">
        <v>81</v>
      </c>
      <c r="I5290" s="5" t="s">
        <v>107</v>
      </c>
      <c r="J5290" s="5" t="s">
        <v>158</v>
      </c>
      <c r="K5290" s="5" t="s">
        <v>177</v>
      </c>
      <c r="L5290" s="5" t="s">
        <v>178</v>
      </c>
      <c r="M5290" s="5" t="s">
        <v>95</v>
      </c>
      <c r="N5290" s="5" t="s">
        <v>150</v>
      </c>
      <c r="O5290" s="5" t="s">
        <v>85</v>
      </c>
      <c r="P5290" s="5" t="s">
        <v>133</v>
      </c>
      <c r="Q5290" s="5" t="s">
        <v>118</v>
      </c>
      <c r="R5290" s="5" t="s">
        <v>241</v>
      </c>
      <c r="S5290" s="5" t="s">
        <v>407</v>
      </c>
      <c r="T5290" s="5" t="s">
        <v>89</v>
      </c>
      <c r="U5290" s="5" t="s">
        <v>209</v>
      </c>
      <c r="V5290" s="5" t="s">
        <v>193</v>
      </c>
      <c r="W5290" s="5" t="s">
        <v>165</v>
      </c>
      <c r="X5290" s="5" t="s">
        <v>204</v>
      </c>
      <c r="Y5290" s="5" t="n">
        <v>0</v>
      </c>
      <c r="Z5290" s="5" t="n">
        <v>1</v>
      </c>
      <c r="AA5290" s="5" t="str">
        <f aca="false">IF(Y5290&gt;Z5290,"Win",IF(Y5290&lt;Z5290,"Loss","Draw"))</f>
        <v>Loss</v>
      </c>
      <c r="AB5290" s="5" t="s">
        <v>98</v>
      </c>
      <c r="AC5290" s="5" t="s">
        <v>99</v>
      </c>
      <c r="AD5290" s="5" t="s">
        <v>3222</v>
      </c>
      <c r="AE5290" s="5" t="s">
        <v>3221</v>
      </c>
      <c r="AF5290" s="5" t="str">
        <f aca="false">IF(AD5290&lt;AE5290,AD5290,AE5290)</f>
        <v>Barbarian Barrel, Bowler, Electro Spirit, Goblin Cage, Lightning, Mother Witch, Phoenix, Royal Giant</v>
      </c>
      <c r="AG5290" s="5" t="str">
        <f aca="false">IF(AD5290&lt;AE5290,AE5290,AD5290)</f>
        <v>Firecracker, Guards, Hog Rider, Ice Spirit, Inferno Tower, Knight, Royal Delivery, The Log</v>
      </c>
      <c r="AH5290" s="5" t="str">
        <f aca="false">IF(AD5290=AF5290,AA5290,IF(AA5290="Win","Loss",IF(AA5290="Loss","Win","Draw")))</f>
        <v>Loss</v>
      </c>
      <c r="AI5290" s="5" t="s">
        <v>102</v>
      </c>
    </row>
    <row r="5291" customFormat="false" ht="15" hidden="false" customHeight="true" outlineLevel="0" collapsed="false">
      <c r="A5291" s="6" t="s">
        <v>9309</v>
      </c>
      <c r="B5291" s="5" t="n">
        <v>2</v>
      </c>
      <c r="C5291" s="6" t="s">
        <v>1192</v>
      </c>
      <c r="D5291" s="5" t="s">
        <v>1193</v>
      </c>
      <c r="E5291" s="5" t="s">
        <v>1213</v>
      </c>
      <c r="F5291" s="5" t="s">
        <v>1214</v>
      </c>
      <c r="G5291" s="5" t="s">
        <v>9310</v>
      </c>
      <c r="H5291" s="5" t="s">
        <v>81</v>
      </c>
      <c r="I5291" s="5" t="s">
        <v>201</v>
      </c>
      <c r="J5291" s="5" t="s">
        <v>91</v>
      </c>
      <c r="K5291" s="5" t="s">
        <v>203</v>
      </c>
      <c r="L5291" s="5" t="s">
        <v>157</v>
      </c>
      <c r="M5291" s="5" t="s">
        <v>97</v>
      </c>
      <c r="N5291" s="5" t="s">
        <v>89</v>
      </c>
      <c r="O5291" s="5" t="s">
        <v>87</v>
      </c>
      <c r="P5291" s="5" t="s">
        <v>159</v>
      </c>
      <c r="Q5291" s="5" t="s">
        <v>201</v>
      </c>
      <c r="R5291" s="5" t="s">
        <v>202</v>
      </c>
      <c r="S5291" s="5" t="s">
        <v>123</v>
      </c>
      <c r="T5291" s="5" t="s">
        <v>126</v>
      </c>
      <c r="U5291" s="5" t="s">
        <v>111</v>
      </c>
      <c r="V5291" s="5" t="s">
        <v>95</v>
      </c>
      <c r="W5291" s="5" t="s">
        <v>187</v>
      </c>
      <c r="X5291" s="5" t="s">
        <v>234</v>
      </c>
      <c r="Y5291" s="5" t="n">
        <v>1</v>
      </c>
      <c r="Z5291" s="5" t="n">
        <v>0</v>
      </c>
      <c r="AA5291" s="5" t="str">
        <f aca="false">IF(Y5291&gt;Z5291,"Win",IF(Y5291&lt;Z5291,"Loss","Draw"))</f>
        <v>Win</v>
      </c>
      <c r="AB5291" s="5" t="s">
        <v>98</v>
      </c>
      <c r="AC5291" s="5" t="s">
        <v>99</v>
      </c>
      <c r="AD5291" s="5" t="s">
        <v>3224</v>
      </c>
      <c r="AE5291" s="5" t="s">
        <v>840</v>
      </c>
      <c r="AF5291" s="5" t="str">
        <f aca="false">IF(AD5291&lt;AE5291,AD5291,AE5291)</f>
        <v>Barbarian Barrel, Bomb Tower, Goblinstein, Magic Archer, Miner, Skeletons, Tornado, Wall Breakers</v>
      </c>
      <c r="AG5291" s="5" t="str">
        <f aca="false">IF(AD5291&lt;AE5291,AE5291,AD5291)</f>
        <v>Dart Goblin, Fire Spirit, Goblin Barrel, Goblins, Ronin, Tesla, The Log, Wall Breakers</v>
      </c>
      <c r="AH5291" s="5" t="str">
        <f aca="false">IF(AD5291=AF5291,AA5291,IF(AA5291="Win","Loss",IF(AA5291="Loss","Win","Draw")))</f>
        <v>Loss</v>
      </c>
      <c r="AI5291" s="5" t="s">
        <v>102</v>
      </c>
    </row>
    <row r="5292" customFormat="false" ht="15" hidden="false" customHeight="true" outlineLevel="0" collapsed="false">
      <c r="A5292" s="6" t="s">
        <v>9309</v>
      </c>
      <c r="B5292" s="5" t="n">
        <v>3</v>
      </c>
      <c r="C5292" s="6" t="s">
        <v>1192</v>
      </c>
      <c r="D5292" s="5" t="s">
        <v>1193</v>
      </c>
      <c r="E5292" s="5" t="s">
        <v>1213</v>
      </c>
      <c r="F5292" s="5" t="s">
        <v>1214</v>
      </c>
      <c r="G5292" s="5" t="s">
        <v>3225</v>
      </c>
      <c r="H5292" s="5" t="s">
        <v>163</v>
      </c>
      <c r="I5292" s="5" t="s">
        <v>129</v>
      </c>
      <c r="J5292" s="5" t="s">
        <v>128</v>
      </c>
      <c r="K5292" s="5" t="s">
        <v>407</v>
      </c>
      <c r="L5292" s="5" t="s">
        <v>165</v>
      </c>
      <c r="M5292" s="5" t="s">
        <v>132</v>
      </c>
      <c r="N5292" s="5" t="s">
        <v>131</v>
      </c>
      <c r="O5292" s="5" t="s">
        <v>130</v>
      </c>
      <c r="P5292" s="5" t="s">
        <v>327</v>
      </c>
      <c r="Q5292" s="5" t="s">
        <v>92</v>
      </c>
      <c r="R5292" s="5" t="s">
        <v>158</v>
      </c>
      <c r="S5292" s="5" t="s">
        <v>90</v>
      </c>
      <c r="T5292" s="5" t="s">
        <v>94</v>
      </c>
      <c r="U5292" s="5" t="s">
        <v>159</v>
      </c>
      <c r="V5292" s="5" t="s">
        <v>88</v>
      </c>
      <c r="W5292" s="5" t="s">
        <v>150</v>
      </c>
      <c r="X5292" s="5" t="s">
        <v>93</v>
      </c>
      <c r="Y5292" s="5" t="n">
        <v>0</v>
      </c>
      <c r="Z5292" s="5" t="n">
        <v>1</v>
      </c>
      <c r="AA5292" s="5" t="str">
        <f aca="false">IF(Y5292&gt;Z5292,"Win",IF(Y5292&lt;Z5292,"Loss","Draw"))</f>
        <v>Loss</v>
      </c>
      <c r="AB5292" s="5" t="s">
        <v>98</v>
      </c>
      <c r="AC5292" s="5" t="s">
        <v>99</v>
      </c>
      <c r="AD5292" s="5" t="s">
        <v>3227</v>
      </c>
      <c r="AE5292" s="5" t="s">
        <v>3226</v>
      </c>
      <c r="AF5292" s="5" t="str">
        <f aca="false">IF(AD5292&lt;AE5292,AD5292,AE5292)</f>
        <v>Arrows, Bandit, Electro Wizard, Firecracker, Golden Knight, Hog Rider, Mega Knight, Rage</v>
      </c>
      <c r="AG5292" s="5" t="str">
        <f aca="false">IF(AD5292&lt;AE5292,AE5292,AD5292)</f>
        <v>Berserker, Bowler, Dart Goblin, Electro Spirit, Fireball, Mortar, Rascals, Skeleton Barrel</v>
      </c>
      <c r="AH5292" s="5" t="str">
        <f aca="false">IF(AD5292=AF5292,AA5292,IF(AA5292="Win","Loss",IF(AA5292="Loss","Win","Draw")))</f>
        <v>Loss</v>
      </c>
      <c r="AI5292" s="5" t="s">
        <v>102</v>
      </c>
    </row>
    <row r="5293" customFormat="false" ht="15" hidden="false" customHeight="true" outlineLevel="0" collapsed="false">
      <c r="A5293" s="6" t="s">
        <v>9311</v>
      </c>
      <c r="B5293" s="5" t="n">
        <v>1</v>
      </c>
      <c r="C5293" s="6" t="s">
        <v>1192</v>
      </c>
      <c r="D5293" s="5" t="s">
        <v>1193</v>
      </c>
      <c r="E5293" s="6" t="s">
        <v>3690</v>
      </c>
      <c r="F5293" s="5" t="s">
        <v>3691</v>
      </c>
      <c r="G5293" s="5" t="s">
        <v>9312</v>
      </c>
      <c r="H5293" s="5" t="s">
        <v>81</v>
      </c>
      <c r="I5293" s="5" t="s">
        <v>129</v>
      </c>
      <c r="J5293" s="5" t="s">
        <v>128</v>
      </c>
      <c r="K5293" s="5" t="s">
        <v>127</v>
      </c>
      <c r="L5293" s="5" t="s">
        <v>86</v>
      </c>
      <c r="M5293" s="5" t="s">
        <v>131</v>
      </c>
      <c r="N5293" s="5" t="s">
        <v>130</v>
      </c>
      <c r="O5293" s="5" t="s">
        <v>133</v>
      </c>
      <c r="P5293" s="5" t="s">
        <v>173</v>
      </c>
      <c r="Q5293" s="5" t="s">
        <v>87</v>
      </c>
      <c r="R5293" s="5" t="s">
        <v>83</v>
      </c>
      <c r="S5293" s="5" t="s">
        <v>219</v>
      </c>
      <c r="T5293" s="5" t="s">
        <v>165</v>
      </c>
      <c r="U5293" s="5" t="s">
        <v>89</v>
      </c>
      <c r="V5293" s="5" t="s">
        <v>150</v>
      </c>
      <c r="W5293" s="5" t="s">
        <v>164</v>
      </c>
      <c r="X5293" s="5" t="s">
        <v>193</v>
      </c>
      <c r="Y5293" s="5" t="n">
        <v>1</v>
      </c>
      <c r="Z5293" s="5" t="n">
        <v>0</v>
      </c>
      <c r="AA5293" s="5" t="str">
        <f aca="false">IF(Y5293&gt;Z5293,"Win",IF(Y5293&lt;Z5293,"Loss","Draw"))</f>
        <v>Win</v>
      </c>
      <c r="AB5293" s="5" t="s">
        <v>98</v>
      </c>
      <c r="AC5293" s="5" t="s">
        <v>99</v>
      </c>
      <c r="AD5293" s="5" t="s">
        <v>796</v>
      </c>
      <c r="AE5293" s="5" t="s">
        <v>3008</v>
      </c>
      <c r="AF5293" s="5" t="str">
        <f aca="false">IF(AD5293&lt;AE5293,AD5293,AE5293)</f>
        <v>Arrows, Bandit, Battle Ram, Golden Knight, Mega Knight, Mother Witch, Skeleton Dragons, Zappies</v>
      </c>
      <c r="AG5293" s="5" t="str">
        <f aca="false">IF(AD5293&lt;AE5293,AE5293,AD5293)</f>
        <v>Earthquake, Electro Spirit, Guards, Hog Rider, Monk, Tesla, The Log, Wizard</v>
      </c>
      <c r="AH5293" s="5" t="str">
        <f aca="false">IF(AD5293=AF5293,AA5293,IF(AA5293="Win","Loss",IF(AA5293="Loss","Win","Draw")))</f>
        <v>Win</v>
      </c>
      <c r="AI5293" s="5" t="s">
        <v>102</v>
      </c>
    </row>
    <row r="5294" customFormat="false" ht="15" hidden="false" customHeight="true" outlineLevel="0" collapsed="false">
      <c r="A5294" s="6" t="s">
        <v>9311</v>
      </c>
      <c r="B5294" s="5" t="n">
        <v>2</v>
      </c>
      <c r="C5294" s="6" t="s">
        <v>1192</v>
      </c>
      <c r="D5294" s="5" t="s">
        <v>1193</v>
      </c>
      <c r="E5294" s="6" t="s">
        <v>3690</v>
      </c>
      <c r="F5294" s="5" t="s">
        <v>3691</v>
      </c>
      <c r="G5294" s="5" t="s">
        <v>7794</v>
      </c>
      <c r="H5294" s="5" t="s">
        <v>81</v>
      </c>
      <c r="I5294" s="5" t="s">
        <v>90</v>
      </c>
      <c r="J5294" s="5" t="s">
        <v>158</v>
      </c>
      <c r="K5294" s="5" t="s">
        <v>92</v>
      </c>
      <c r="L5294" s="5" t="s">
        <v>93</v>
      </c>
      <c r="M5294" s="5" t="s">
        <v>159</v>
      </c>
      <c r="N5294" s="5" t="s">
        <v>94</v>
      </c>
      <c r="O5294" s="5" t="s">
        <v>97</v>
      </c>
      <c r="P5294" s="5" t="s">
        <v>150</v>
      </c>
      <c r="Q5294" s="5" t="s">
        <v>208</v>
      </c>
      <c r="R5294" s="5" t="s">
        <v>123</v>
      </c>
      <c r="S5294" s="5" t="s">
        <v>107</v>
      </c>
      <c r="T5294" s="5" t="s">
        <v>95</v>
      </c>
      <c r="U5294" s="5" t="s">
        <v>116</v>
      </c>
      <c r="V5294" s="5" t="s">
        <v>115</v>
      </c>
      <c r="W5294" s="5" t="s">
        <v>307</v>
      </c>
      <c r="X5294" s="5" t="s">
        <v>96</v>
      </c>
      <c r="Y5294" s="5" t="n">
        <v>0</v>
      </c>
      <c r="Z5294" s="5" t="n">
        <v>1</v>
      </c>
      <c r="AA5294" s="5" t="str">
        <f aca="false">IF(Y5294&gt;Z5294,"Win",IF(Y5294&lt;Z5294,"Loss","Draw"))</f>
        <v>Loss</v>
      </c>
      <c r="AB5294" s="5" t="s">
        <v>98</v>
      </c>
      <c r="AC5294" s="5" t="s">
        <v>99</v>
      </c>
      <c r="AD5294" s="5" t="s">
        <v>9313</v>
      </c>
      <c r="AE5294" s="5" t="s">
        <v>9314</v>
      </c>
      <c r="AF5294" s="5" t="str">
        <f aca="false">IF(AD5294&lt;AE5294,AD5294,AE5294)</f>
        <v>Barbarian Barrel, Goblin Cage, Goblinstein, Graveyard, Ice Wizard, Minions, Poison, Valkyrie</v>
      </c>
      <c r="AG5294" s="5" t="str">
        <f aca="false">IF(AD5294&lt;AE5294,AE5294,AD5294)</f>
        <v>Bowler, Dart Goblin, Electro Spirit, Fireball, Mortar, Rascals, Ronin, Skeleton Barrel</v>
      </c>
      <c r="AH5294" s="5" t="str">
        <f aca="false">IF(AD5294=AF5294,AA5294,IF(AA5294="Win","Loss",IF(AA5294="Loss","Win","Draw")))</f>
        <v>Win</v>
      </c>
      <c r="AI5294" s="5" t="s">
        <v>102</v>
      </c>
    </row>
    <row r="5295" customFormat="false" ht="15" hidden="false" customHeight="true" outlineLevel="0" collapsed="false">
      <c r="A5295" s="6" t="s">
        <v>9311</v>
      </c>
      <c r="B5295" s="5" t="n">
        <v>3</v>
      </c>
      <c r="C5295" s="6" t="s">
        <v>1192</v>
      </c>
      <c r="D5295" s="5" t="s">
        <v>1193</v>
      </c>
      <c r="E5295" s="6" t="s">
        <v>3690</v>
      </c>
      <c r="F5295" s="5" t="s">
        <v>3691</v>
      </c>
      <c r="G5295" s="5" t="s">
        <v>9315</v>
      </c>
      <c r="H5295" s="5" t="s">
        <v>81</v>
      </c>
      <c r="I5295" s="5" t="s">
        <v>113</v>
      </c>
      <c r="J5295" s="5" t="s">
        <v>83</v>
      </c>
      <c r="K5295" s="5" t="s">
        <v>107</v>
      </c>
      <c r="L5295" s="5" t="s">
        <v>85</v>
      </c>
      <c r="M5295" s="5" t="s">
        <v>165</v>
      </c>
      <c r="N5295" s="5" t="s">
        <v>88</v>
      </c>
      <c r="O5295" s="5" t="s">
        <v>118</v>
      </c>
      <c r="P5295" s="5" t="s">
        <v>89</v>
      </c>
      <c r="Q5295" s="5" t="s">
        <v>127</v>
      </c>
      <c r="R5295" s="5" t="s">
        <v>202</v>
      </c>
      <c r="S5295" s="5" t="s">
        <v>129</v>
      </c>
      <c r="T5295" s="5" t="s">
        <v>86</v>
      </c>
      <c r="U5295" s="5" t="s">
        <v>130</v>
      </c>
      <c r="V5295" s="5" t="s">
        <v>173</v>
      </c>
      <c r="W5295" s="5" t="s">
        <v>323</v>
      </c>
      <c r="X5295" s="5" t="s">
        <v>114</v>
      </c>
      <c r="Y5295" s="5" t="n">
        <v>1</v>
      </c>
      <c r="Z5295" s="5" t="n">
        <v>0</v>
      </c>
      <c r="AA5295" s="5" t="str">
        <f aca="false">IF(Y5295&gt;Z5295,"Win",IF(Y5295&lt;Z5295,"Loss","Draw"))</f>
        <v>Win</v>
      </c>
      <c r="AB5295" s="5" t="s">
        <v>98</v>
      </c>
      <c r="AC5295" s="5" t="s">
        <v>99</v>
      </c>
      <c r="AD5295" s="5" t="s">
        <v>9316</v>
      </c>
      <c r="AE5295" s="5" t="s">
        <v>9317</v>
      </c>
      <c r="AF5295" s="5" t="str">
        <f aca="false">IF(AD5295&lt;AE5295,AD5295,AE5295)</f>
        <v>Arrows, Battle Ram, Giant Snowball, Magic Archer, Mega Knight, Mini P.E.K.K.A, Skeleton Dragons, Zappies</v>
      </c>
      <c r="AG5295" s="5" t="str">
        <f aca="false">IF(AD5295&lt;AE5295,AE5295,AD5295)</f>
        <v>Berserker, Furnace, Goblin Cage, Hog Rider, Ice Spirit, Lightning, Monk, The Log</v>
      </c>
      <c r="AH5295" s="5" t="str">
        <f aca="false">IF(AD5295=AF5295,AA5295,IF(AA5295="Win","Loss",IF(AA5295="Loss","Win","Draw")))</f>
        <v>Loss</v>
      </c>
      <c r="AI5295" s="5" t="s">
        <v>102</v>
      </c>
    </row>
    <row r="5296" customFormat="false" ht="15" hidden="false" customHeight="true" outlineLevel="0" collapsed="false">
      <c r="A5296" s="6" t="s">
        <v>9318</v>
      </c>
      <c r="B5296" s="5" t="n">
        <v>1</v>
      </c>
      <c r="C5296" s="6" t="s">
        <v>1192</v>
      </c>
      <c r="D5296" s="5" t="s">
        <v>1193</v>
      </c>
      <c r="E5296" s="5" t="s">
        <v>2926</v>
      </c>
      <c r="F5296" s="5" t="s">
        <v>2927</v>
      </c>
      <c r="G5296" s="5" t="s">
        <v>6993</v>
      </c>
      <c r="H5296" s="5" t="s">
        <v>81</v>
      </c>
      <c r="I5296" s="5" t="s">
        <v>201</v>
      </c>
      <c r="J5296" s="5" t="s">
        <v>91</v>
      </c>
      <c r="K5296" s="5" t="s">
        <v>203</v>
      </c>
      <c r="L5296" s="5" t="s">
        <v>159</v>
      </c>
      <c r="M5296" s="5" t="s">
        <v>89</v>
      </c>
      <c r="N5296" s="5" t="s">
        <v>157</v>
      </c>
      <c r="O5296" s="5" t="s">
        <v>97</v>
      </c>
      <c r="P5296" s="5" t="s">
        <v>234</v>
      </c>
      <c r="Q5296" s="5" t="s">
        <v>129</v>
      </c>
      <c r="R5296" s="5" t="s">
        <v>172</v>
      </c>
      <c r="S5296" s="5" t="s">
        <v>87</v>
      </c>
      <c r="T5296" s="5" t="s">
        <v>150</v>
      </c>
      <c r="U5296" s="5" t="s">
        <v>89</v>
      </c>
      <c r="V5296" s="5" t="s">
        <v>85</v>
      </c>
      <c r="W5296" s="5" t="s">
        <v>165</v>
      </c>
      <c r="X5296" s="5" t="s">
        <v>88</v>
      </c>
      <c r="Y5296" s="5" t="n">
        <v>1</v>
      </c>
      <c r="Z5296" s="5" t="n">
        <v>0</v>
      </c>
      <c r="AA5296" s="5" t="str">
        <f aca="false">IF(Y5296&gt;Z5296,"Win",IF(Y5296&lt;Z5296,"Loss","Draw"))</f>
        <v>Win</v>
      </c>
      <c r="AB5296" s="5" t="s">
        <v>98</v>
      </c>
      <c r="AC5296" s="5" t="s">
        <v>99</v>
      </c>
      <c r="AD5296" s="5" t="s">
        <v>6994</v>
      </c>
      <c r="AE5296" s="5" t="s">
        <v>174</v>
      </c>
      <c r="AF5296" s="5" t="str">
        <f aca="false">IF(AD5296&lt;AE5296,AD5296,AE5296)</f>
        <v>Berserker, Electro Spirit, Hog Rider, Lightning, Mega Knight, Musketeer, Tesla, The Log</v>
      </c>
      <c r="AG5296" s="5" t="str">
        <f aca="false">IF(AD5296&lt;AE5296,AE5296,AD5296)</f>
        <v>Bomb Tower, Dart Goblin, Fire Spirit, Goblin Barrel, Goblins, Ronin, The Log, Wall Breakers</v>
      </c>
      <c r="AH5296" s="5" t="str">
        <f aca="false">IF(AD5296=AF5296,AA5296,IF(AA5296="Win","Loss",IF(AA5296="Loss","Win","Draw")))</f>
        <v>Loss</v>
      </c>
      <c r="AI5296" s="5" t="s">
        <v>102</v>
      </c>
    </row>
    <row r="5297" customFormat="false" ht="15" hidden="false" customHeight="true" outlineLevel="0" collapsed="false">
      <c r="A5297" s="6" t="s">
        <v>9318</v>
      </c>
      <c r="B5297" s="5" t="n">
        <v>2</v>
      </c>
      <c r="C5297" s="6" t="s">
        <v>1192</v>
      </c>
      <c r="D5297" s="5" t="s">
        <v>1193</v>
      </c>
      <c r="E5297" s="5" t="s">
        <v>2926</v>
      </c>
      <c r="F5297" s="5" t="s">
        <v>2927</v>
      </c>
      <c r="G5297" s="5" t="s">
        <v>6995</v>
      </c>
      <c r="H5297" s="5" t="s">
        <v>81</v>
      </c>
      <c r="I5297" s="5" t="s">
        <v>152</v>
      </c>
      <c r="J5297" s="5" t="s">
        <v>158</v>
      </c>
      <c r="K5297" s="5" t="s">
        <v>107</v>
      </c>
      <c r="L5297" s="5" t="s">
        <v>306</v>
      </c>
      <c r="M5297" s="5" t="s">
        <v>95</v>
      </c>
      <c r="N5297" s="5" t="s">
        <v>85</v>
      </c>
      <c r="O5297" s="5" t="s">
        <v>132</v>
      </c>
      <c r="P5297" s="5" t="s">
        <v>187</v>
      </c>
      <c r="Q5297" s="5" t="s">
        <v>201</v>
      </c>
      <c r="R5297" s="5" t="s">
        <v>91</v>
      </c>
      <c r="S5297" s="5" t="s">
        <v>202</v>
      </c>
      <c r="T5297" s="5" t="s">
        <v>234</v>
      </c>
      <c r="U5297" s="5" t="s">
        <v>204</v>
      </c>
      <c r="V5297" s="5" t="s">
        <v>157</v>
      </c>
      <c r="W5297" s="5" t="s">
        <v>97</v>
      </c>
      <c r="X5297" s="5" t="s">
        <v>111</v>
      </c>
      <c r="Y5297" s="5" t="n">
        <v>1</v>
      </c>
      <c r="Z5297" s="5" t="n">
        <v>0</v>
      </c>
      <c r="AA5297" s="5" t="str">
        <f aca="false">IF(Y5297&gt;Z5297,"Win",IF(Y5297&lt;Z5297,"Loss","Draw"))</f>
        <v>Win</v>
      </c>
      <c r="AB5297" s="5" t="s">
        <v>98</v>
      </c>
      <c r="AC5297" s="5" t="s">
        <v>99</v>
      </c>
      <c r="AD5297" s="5" t="s">
        <v>6997</v>
      </c>
      <c r="AE5297" s="5" t="s">
        <v>6996</v>
      </c>
      <c r="AF5297" s="5" t="str">
        <f aca="false">IF(AD5297&lt;AE5297,AD5297,AE5297)</f>
        <v>Baby Dragon, Barbarian Barrel, Bowler, Electro Wizard, Goblin Cage, Golem, Lightning, Tornado</v>
      </c>
      <c r="AG5297" s="5" t="str">
        <f aca="false">IF(AD5297&lt;AE5297,AE5297,AD5297)</f>
        <v>Bomb Tower, Fire Spirit, Goblins, Magic Archer, Miner, Ronin, Royal Delivery, Wall Breakers</v>
      </c>
      <c r="AH5297" s="5" t="str">
        <f aca="false">IF(AD5297=AF5297,AA5297,IF(AA5297="Win","Loss",IF(AA5297="Loss","Win","Draw")))</f>
        <v>Win</v>
      </c>
      <c r="AI5297" s="5" t="s">
        <v>102</v>
      </c>
    </row>
    <row r="5298" customFormat="false" ht="15" hidden="false" customHeight="true" outlineLevel="0" collapsed="false">
      <c r="A5298" s="6" t="s">
        <v>9319</v>
      </c>
      <c r="B5298" s="5" t="n">
        <v>1</v>
      </c>
      <c r="C5298" s="6" t="s">
        <v>1192</v>
      </c>
      <c r="D5298" s="5" t="s">
        <v>1193</v>
      </c>
      <c r="E5298" s="5" t="s">
        <v>2659</v>
      </c>
      <c r="F5298" s="5" t="s">
        <v>2660</v>
      </c>
      <c r="G5298" s="5" t="s">
        <v>3174</v>
      </c>
      <c r="H5298" s="5" t="s">
        <v>81</v>
      </c>
      <c r="I5298" s="5" t="s">
        <v>124</v>
      </c>
      <c r="J5298" s="5" t="s">
        <v>172</v>
      </c>
      <c r="K5298" s="5" t="s">
        <v>127</v>
      </c>
      <c r="L5298" s="5" t="s">
        <v>117</v>
      </c>
      <c r="M5298" s="5" t="s">
        <v>173</v>
      </c>
      <c r="N5298" s="5" t="s">
        <v>133</v>
      </c>
      <c r="O5298" s="5" t="s">
        <v>97</v>
      </c>
      <c r="P5298" s="5" t="s">
        <v>130</v>
      </c>
      <c r="Q5298" s="5" t="s">
        <v>82</v>
      </c>
      <c r="R5298" s="5" t="s">
        <v>202</v>
      </c>
      <c r="S5298" s="5" t="s">
        <v>87</v>
      </c>
      <c r="T5298" s="5" t="s">
        <v>89</v>
      </c>
      <c r="U5298" s="5" t="s">
        <v>108</v>
      </c>
      <c r="V5298" s="5" t="s">
        <v>93</v>
      </c>
      <c r="W5298" s="5" t="s">
        <v>150</v>
      </c>
      <c r="X5298" s="5" t="s">
        <v>126</v>
      </c>
      <c r="Y5298" s="5" t="n">
        <v>1</v>
      </c>
      <c r="Z5298" s="5" t="n">
        <v>0</v>
      </c>
      <c r="AA5298" s="5" t="str">
        <f aca="false">IF(Y5298&gt;Z5298,"Win",IF(Y5298&lt;Z5298,"Loss","Draw"))</f>
        <v>Win</v>
      </c>
      <c r="AB5298" s="5" t="s">
        <v>98</v>
      </c>
      <c r="AC5298" s="5" t="s">
        <v>99</v>
      </c>
      <c r="AD5298" s="5" t="s">
        <v>3175</v>
      </c>
      <c r="AE5298" s="5" t="s">
        <v>2944</v>
      </c>
      <c r="AF5298" s="5" t="str">
        <f aca="false">IF(AD5298&lt;AE5298,AD5298,AE5298)</f>
        <v>Arrows, Battle Ram, Giant Skeleton, Mother Witch, Musketeer, Ronin, Royal Ghost, Zappies</v>
      </c>
      <c r="AG5298" s="5" t="str">
        <f aca="false">IF(AD5298&lt;AE5298,AE5298,AD5298)</f>
        <v>Dark Prince, Electro Spirit, Fireball, Magic Archer, Royal Hogs, Skeletons, Tesla, The Log</v>
      </c>
      <c r="AH5298" s="5" t="str">
        <f aca="false">IF(AD5298=AF5298,AA5298,IF(AA5298="Win","Loss",IF(AA5298="Loss","Win","Draw")))</f>
        <v>Win</v>
      </c>
      <c r="AI5298" s="5" t="s">
        <v>102</v>
      </c>
    </row>
    <row r="5299" customFormat="false" ht="15" hidden="false" customHeight="true" outlineLevel="0" collapsed="false">
      <c r="A5299" s="6" t="s">
        <v>9319</v>
      </c>
      <c r="B5299" s="5" t="n">
        <v>2</v>
      </c>
      <c r="C5299" s="6" t="s">
        <v>1192</v>
      </c>
      <c r="D5299" s="5" t="s">
        <v>1193</v>
      </c>
      <c r="E5299" s="5" t="s">
        <v>2659</v>
      </c>
      <c r="F5299" s="5" t="s">
        <v>2660</v>
      </c>
      <c r="G5299" s="5" t="s">
        <v>3176</v>
      </c>
      <c r="H5299" s="5" t="s">
        <v>81</v>
      </c>
      <c r="I5299" s="5" t="s">
        <v>90</v>
      </c>
      <c r="J5299" s="5" t="s">
        <v>91</v>
      </c>
      <c r="K5299" s="5" t="s">
        <v>92</v>
      </c>
      <c r="L5299" s="5" t="s">
        <v>86</v>
      </c>
      <c r="M5299" s="5" t="s">
        <v>94</v>
      </c>
      <c r="N5299" s="5" t="s">
        <v>125</v>
      </c>
      <c r="O5299" s="5" t="s">
        <v>159</v>
      </c>
      <c r="P5299" s="5" t="s">
        <v>150</v>
      </c>
      <c r="Q5299" s="5" t="s">
        <v>114</v>
      </c>
      <c r="R5299" s="5" t="s">
        <v>241</v>
      </c>
      <c r="S5299" s="5" t="s">
        <v>137</v>
      </c>
      <c r="T5299" s="5" t="s">
        <v>95</v>
      </c>
      <c r="U5299" s="5" t="s">
        <v>138</v>
      </c>
      <c r="V5299" s="5" t="s">
        <v>157</v>
      </c>
      <c r="W5299" s="5" t="s">
        <v>116</v>
      </c>
      <c r="X5299" s="5" t="s">
        <v>153</v>
      </c>
      <c r="Y5299" s="5" t="n">
        <v>0</v>
      </c>
      <c r="Z5299" s="5" t="n">
        <v>1</v>
      </c>
      <c r="AA5299" s="5" t="str">
        <f aca="false">IF(Y5299&gt;Z5299,"Win",IF(Y5299&lt;Z5299,"Loss","Draw"))</f>
        <v>Loss</v>
      </c>
      <c r="AB5299" s="5" t="s">
        <v>98</v>
      </c>
      <c r="AC5299" s="5" t="s">
        <v>99</v>
      </c>
      <c r="AD5299" s="5" t="s">
        <v>3178</v>
      </c>
      <c r="AE5299" s="5" t="s">
        <v>3177</v>
      </c>
      <c r="AF5299" s="5" t="str">
        <f aca="false">IF(AD5299&lt;AE5299,AD5299,AE5299)</f>
        <v>Barbarian Barrel, Cannon, Fire Spirit, Giant Snowball, Goblin Demolisher, Goblin Drill, Knight, Poison</v>
      </c>
      <c r="AG5299" s="5" t="str">
        <f aca="false">IF(AD5299&lt;AE5299,AE5299,AD5299)</f>
        <v>Cannon Cart, Dart Goblin, Electro Spirit, Goblins, Mortar, Rascals, Skeleton Barrel, Skeleton Dragons</v>
      </c>
      <c r="AH5299" s="5" t="str">
        <f aca="false">IF(AD5299=AF5299,AA5299,IF(AA5299="Win","Loss",IF(AA5299="Loss","Win","Draw")))</f>
        <v>Win</v>
      </c>
      <c r="AI5299" s="5" t="s">
        <v>102</v>
      </c>
    </row>
    <row r="5300" customFormat="false" ht="15" hidden="false" customHeight="true" outlineLevel="0" collapsed="false">
      <c r="A5300" s="6" t="s">
        <v>9319</v>
      </c>
      <c r="B5300" s="5" t="n">
        <v>3</v>
      </c>
      <c r="C5300" s="6" t="s">
        <v>1192</v>
      </c>
      <c r="D5300" s="5" t="s">
        <v>1193</v>
      </c>
      <c r="E5300" s="5" t="s">
        <v>2659</v>
      </c>
      <c r="F5300" s="5" t="s">
        <v>2660</v>
      </c>
      <c r="G5300" s="5" t="s">
        <v>3179</v>
      </c>
      <c r="H5300" s="5" t="s">
        <v>163</v>
      </c>
      <c r="I5300" s="5" t="s">
        <v>203</v>
      </c>
      <c r="J5300" s="5" t="s">
        <v>202</v>
      </c>
      <c r="K5300" s="5" t="s">
        <v>151</v>
      </c>
      <c r="L5300" s="5" t="s">
        <v>118</v>
      </c>
      <c r="M5300" s="5" t="s">
        <v>88</v>
      </c>
      <c r="N5300" s="5" t="s">
        <v>209</v>
      </c>
      <c r="O5300" s="5" t="s">
        <v>204</v>
      </c>
      <c r="P5300" s="5" t="s">
        <v>201</v>
      </c>
      <c r="Q5300" s="5" t="s">
        <v>107</v>
      </c>
      <c r="R5300" s="5" t="s">
        <v>139</v>
      </c>
      <c r="S5300" s="5" t="s">
        <v>208</v>
      </c>
      <c r="T5300" s="5" t="s">
        <v>110</v>
      </c>
      <c r="U5300" s="5" t="s">
        <v>112</v>
      </c>
      <c r="V5300" s="5" t="s">
        <v>418</v>
      </c>
      <c r="W5300" s="5" t="s">
        <v>130</v>
      </c>
      <c r="X5300" s="5" t="s">
        <v>85</v>
      </c>
      <c r="Y5300" s="5" t="n">
        <v>0</v>
      </c>
      <c r="Z5300" s="5" t="n">
        <v>1</v>
      </c>
      <c r="AA5300" s="5" t="str">
        <f aca="false">IF(Y5300&gt;Z5300,"Win",IF(Y5300&lt;Z5300,"Loss","Draw"))</f>
        <v>Loss</v>
      </c>
      <c r="AB5300" s="5" t="s">
        <v>98</v>
      </c>
      <c r="AC5300" s="5" t="s">
        <v>99</v>
      </c>
      <c r="AD5300" s="5" t="s">
        <v>3181</v>
      </c>
      <c r="AE5300" s="5" t="s">
        <v>3180</v>
      </c>
      <c r="AF5300" s="5" t="str">
        <f aca="false">IF(AD5300&lt;AE5300,AD5300,AE5300)</f>
        <v>Arrows, Goblin Cage, Lava Hound, Lightning, Mega Minion, Skeleton Army, Spirit Empress, Valkyrie</v>
      </c>
      <c r="AG5300" s="5" t="str">
        <f aca="false">IF(AD5300&lt;AE5300,AE5300,AD5300)</f>
        <v>Berserker, Goblin Barrel, Ice Spirit, Inferno Tower, Magic Archer, Mighty Miner, Royal Delivery, Wall Breakers</v>
      </c>
      <c r="AH5300" s="5" t="str">
        <f aca="false">IF(AD5300=AF5300,AA5300,IF(AA5300="Win","Loss",IF(AA5300="Loss","Win","Draw")))</f>
        <v>Win</v>
      </c>
      <c r="AI5300" s="5" t="s">
        <v>102</v>
      </c>
    </row>
    <row r="5301" customFormat="false" ht="15" hidden="false" customHeight="true" outlineLevel="0" collapsed="false">
      <c r="A5301" s="6" t="s">
        <v>9320</v>
      </c>
      <c r="B5301" s="5" t="n">
        <v>1</v>
      </c>
      <c r="C5301" s="6" t="s">
        <v>1192</v>
      </c>
      <c r="D5301" s="5" t="s">
        <v>1193</v>
      </c>
      <c r="E5301" s="5" t="s">
        <v>1003</v>
      </c>
      <c r="F5301" s="5" t="s">
        <v>1004</v>
      </c>
      <c r="G5301" s="5" t="s">
        <v>2640</v>
      </c>
      <c r="H5301" s="5" t="s">
        <v>163</v>
      </c>
      <c r="I5301" s="5" t="s">
        <v>177</v>
      </c>
      <c r="J5301" s="5" t="s">
        <v>158</v>
      </c>
      <c r="K5301" s="5" t="s">
        <v>107</v>
      </c>
      <c r="L5301" s="5" t="s">
        <v>124</v>
      </c>
      <c r="M5301" s="5" t="s">
        <v>95</v>
      </c>
      <c r="N5301" s="5" t="s">
        <v>86</v>
      </c>
      <c r="O5301" s="5" t="s">
        <v>85</v>
      </c>
      <c r="P5301" s="5" t="s">
        <v>139</v>
      </c>
      <c r="Q5301" s="5" t="s">
        <v>185</v>
      </c>
      <c r="R5301" s="5" t="s">
        <v>91</v>
      </c>
      <c r="S5301" s="5" t="s">
        <v>208</v>
      </c>
      <c r="T5301" s="5" t="s">
        <v>118</v>
      </c>
      <c r="U5301" s="5" t="s">
        <v>249</v>
      </c>
      <c r="V5301" s="5" t="s">
        <v>89</v>
      </c>
      <c r="W5301" s="5" t="s">
        <v>187</v>
      </c>
      <c r="X5301" s="5" t="s">
        <v>165</v>
      </c>
      <c r="Y5301" s="5" t="n">
        <v>1</v>
      </c>
      <c r="Z5301" s="5" t="n">
        <v>0</v>
      </c>
      <c r="AA5301" s="5" t="str">
        <f aca="false">IF(Y5301&gt;Z5301,"Win",IF(Y5301&lt;Z5301,"Loss","Draw"))</f>
        <v>Win</v>
      </c>
      <c r="AB5301" s="5" t="s">
        <v>98</v>
      </c>
      <c r="AC5301" s="5" t="s">
        <v>99</v>
      </c>
      <c r="AD5301" s="5" t="s">
        <v>2641</v>
      </c>
      <c r="AE5301" s="5" t="s">
        <v>2612</v>
      </c>
      <c r="AF5301" s="5" t="str">
        <f aca="false">IF(AD5301&lt;AE5301,AD5301,AE5301)</f>
        <v>Barbarian Barrel, Bowler, Goblin Cage, Lightning, Mega Minion, Royal Ghost, Royal Giant, Skeleton Dragons</v>
      </c>
      <c r="AG5301" s="5" t="str">
        <f aca="false">IF(AD5301&lt;AE5301,AE5301,AD5301)</f>
        <v>Executioner, Goblins, Hog Rider, Ice Spirit, Rocket, The Log, Tornado, Valkyrie</v>
      </c>
      <c r="AH5301" s="5" t="str">
        <f aca="false">IF(AD5301=AF5301,AA5301,IF(AA5301="Win","Loss",IF(AA5301="Loss","Win","Draw")))</f>
        <v>Win</v>
      </c>
      <c r="AI5301" s="5" t="s">
        <v>102</v>
      </c>
    </row>
    <row r="5302" customFormat="false" ht="15" hidden="false" customHeight="true" outlineLevel="0" collapsed="false">
      <c r="A5302" s="6" t="s">
        <v>9320</v>
      </c>
      <c r="B5302" s="5" t="n">
        <v>2</v>
      </c>
      <c r="C5302" s="6" t="s">
        <v>1192</v>
      </c>
      <c r="D5302" s="5" t="s">
        <v>1193</v>
      </c>
      <c r="E5302" s="5" t="s">
        <v>1003</v>
      </c>
      <c r="F5302" s="5" t="s">
        <v>1004</v>
      </c>
      <c r="G5302" s="5" t="s">
        <v>2642</v>
      </c>
      <c r="H5302" s="5" t="s">
        <v>163</v>
      </c>
      <c r="I5302" s="5" t="s">
        <v>129</v>
      </c>
      <c r="J5302" s="5" t="s">
        <v>128</v>
      </c>
      <c r="K5302" s="5" t="s">
        <v>127</v>
      </c>
      <c r="L5302" s="5" t="s">
        <v>133</v>
      </c>
      <c r="M5302" s="5" t="s">
        <v>97</v>
      </c>
      <c r="N5302" s="5" t="s">
        <v>173</v>
      </c>
      <c r="O5302" s="5" t="s">
        <v>130</v>
      </c>
      <c r="P5302" s="5" t="s">
        <v>131</v>
      </c>
      <c r="Q5302" s="5" t="s">
        <v>87</v>
      </c>
      <c r="R5302" s="5" t="s">
        <v>202</v>
      </c>
      <c r="S5302" s="5" t="s">
        <v>82</v>
      </c>
      <c r="T5302" s="5" t="s">
        <v>93</v>
      </c>
      <c r="U5302" s="5" t="s">
        <v>126</v>
      </c>
      <c r="V5302" s="5" t="s">
        <v>150</v>
      </c>
      <c r="W5302" s="5" t="s">
        <v>97</v>
      </c>
      <c r="X5302" s="5" t="s">
        <v>95</v>
      </c>
      <c r="Y5302" s="5" t="n">
        <v>1</v>
      </c>
      <c r="Z5302" s="5" t="n">
        <v>0</v>
      </c>
      <c r="AA5302" s="5" t="str">
        <f aca="false">IF(Y5302&gt;Z5302,"Win",IF(Y5302&lt;Z5302,"Loss","Draw"))</f>
        <v>Win</v>
      </c>
      <c r="AB5302" s="5" t="s">
        <v>98</v>
      </c>
      <c r="AC5302" s="5" t="s">
        <v>99</v>
      </c>
      <c r="AD5302" s="5" t="s">
        <v>503</v>
      </c>
      <c r="AE5302" s="5" t="s">
        <v>1132</v>
      </c>
      <c r="AF5302" s="5" t="str">
        <f aca="false">IF(AD5302&lt;AE5302,AD5302,AE5302)</f>
        <v>Arrows, Bandit, Battle Ram, Golden Knight, Mega Knight, Mother Witch, Ronin, Zappies</v>
      </c>
      <c r="AG5302" s="5" t="str">
        <f aca="false">IF(AD5302&lt;AE5302,AE5302,AD5302)</f>
        <v>Barbarian Barrel, Electro Spirit, Fireball, Magic Archer, Ronin, Royal Hogs, Skeletons, Tesla</v>
      </c>
      <c r="AH5302" s="5" t="str">
        <f aca="false">IF(AD5302=AF5302,AA5302,IF(AA5302="Win","Loss",IF(AA5302="Loss","Win","Draw")))</f>
        <v>Win</v>
      </c>
      <c r="AI5302" s="5" t="s">
        <v>102</v>
      </c>
    </row>
    <row r="5303" customFormat="false" ht="15" hidden="false" customHeight="true" outlineLevel="0" collapsed="false">
      <c r="A5303" s="6" t="s">
        <v>9321</v>
      </c>
      <c r="B5303" s="5" t="n">
        <v>1</v>
      </c>
      <c r="C5303" s="6" t="s">
        <v>1192</v>
      </c>
      <c r="D5303" s="5" t="s">
        <v>1193</v>
      </c>
      <c r="E5303" s="6" t="s">
        <v>431</v>
      </c>
      <c r="F5303" s="5" t="s">
        <v>432</v>
      </c>
      <c r="G5303" s="5" t="s">
        <v>8534</v>
      </c>
      <c r="H5303" s="5" t="s">
        <v>81</v>
      </c>
      <c r="I5303" s="5" t="s">
        <v>141</v>
      </c>
      <c r="J5303" s="5" t="s">
        <v>95</v>
      </c>
      <c r="K5303" s="5" t="s">
        <v>107</v>
      </c>
      <c r="L5303" s="5" t="s">
        <v>150</v>
      </c>
      <c r="M5303" s="5" t="s">
        <v>178</v>
      </c>
      <c r="N5303" s="5" t="s">
        <v>143</v>
      </c>
      <c r="O5303" s="5" t="s">
        <v>93</v>
      </c>
      <c r="P5303" s="5" t="s">
        <v>177</v>
      </c>
      <c r="Q5303" s="5" t="s">
        <v>87</v>
      </c>
      <c r="R5303" s="5" t="s">
        <v>241</v>
      </c>
      <c r="S5303" s="5" t="s">
        <v>114</v>
      </c>
      <c r="T5303" s="5" t="s">
        <v>137</v>
      </c>
      <c r="U5303" s="5" t="s">
        <v>138</v>
      </c>
      <c r="V5303" s="5" t="s">
        <v>193</v>
      </c>
      <c r="W5303" s="5" t="s">
        <v>116</v>
      </c>
      <c r="X5303" s="5" t="s">
        <v>157</v>
      </c>
      <c r="Y5303" s="5" t="n">
        <v>1</v>
      </c>
      <c r="Z5303" s="5" t="n">
        <v>0</v>
      </c>
      <c r="AA5303" s="5" t="str">
        <f aca="false">IF(Y5303&gt;Z5303,"Win",IF(Y5303&lt;Z5303,"Loss","Draw"))</f>
        <v>Win</v>
      </c>
      <c r="AB5303" s="5" t="s">
        <v>98</v>
      </c>
      <c r="AC5303" s="5" t="s">
        <v>99</v>
      </c>
      <c r="AD5303" s="5" t="s">
        <v>180</v>
      </c>
      <c r="AE5303" s="5" t="s">
        <v>3233</v>
      </c>
      <c r="AF5303" s="5" t="str">
        <f aca="false">IF(AD5303&lt;AE5303,AD5303,AE5303)</f>
        <v>Barbarian Barrel, Electro Spirit, Fireball, Goblin Cage, Heal Spirit, Lumberjack, Phoenix, Royal Giant</v>
      </c>
      <c r="AG5303" s="5" t="str">
        <f aca="false">IF(AD5303&lt;AE5303,AE5303,AD5303)</f>
        <v>Fire Spirit, Giant Snowball, Goblin Demolisher, Goblin Drill, Guards, Knight, Poison, Tesla</v>
      </c>
      <c r="AH5303" s="5" t="str">
        <f aca="false">IF(AD5303=AF5303,AA5303,IF(AA5303="Win","Loss",IF(AA5303="Loss","Win","Draw")))</f>
        <v>Win</v>
      </c>
      <c r="AI5303" s="5" t="s">
        <v>102</v>
      </c>
    </row>
    <row r="5304" customFormat="false" ht="15" hidden="false" customHeight="true" outlineLevel="0" collapsed="false">
      <c r="A5304" s="6" t="s">
        <v>9321</v>
      </c>
      <c r="B5304" s="5" t="n">
        <v>2</v>
      </c>
      <c r="C5304" s="6" t="s">
        <v>1192</v>
      </c>
      <c r="D5304" s="5" t="s">
        <v>1193</v>
      </c>
      <c r="E5304" s="6" t="s">
        <v>431</v>
      </c>
      <c r="F5304" s="5" t="s">
        <v>432</v>
      </c>
      <c r="G5304" s="5" t="s">
        <v>8535</v>
      </c>
      <c r="H5304" s="5" t="s">
        <v>81</v>
      </c>
      <c r="I5304" s="5" t="s">
        <v>203</v>
      </c>
      <c r="J5304" s="5" t="s">
        <v>91</v>
      </c>
      <c r="K5304" s="5" t="s">
        <v>159</v>
      </c>
      <c r="L5304" s="5" t="s">
        <v>157</v>
      </c>
      <c r="M5304" s="5" t="s">
        <v>201</v>
      </c>
      <c r="N5304" s="5" t="s">
        <v>89</v>
      </c>
      <c r="O5304" s="5" t="s">
        <v>153</v>
      </c>
      <c r="P5304" s="5" t="s">
        <v>97</v>
      </c>
      <c r="Q5304" s="5" t="s">
        <v>127</v>
      </c>
      <c r="R5304" s="5" t="s">
        <v>158</v>
      </c>
      <c r="S5304" s="5" t="s">
        <v>141</v>
      </c>
      <c r="T5304" s="5" t="s">
        <v>124</v>
      </c>
      <c r="U5304" s="5" t="s">
        <v>173</v>
      </c>
      <c r="V5304" s="5" t="s">
        <v>86</v>
      </c>
      <c r="W5304" s="5" t="s">
        <v>117</v>
      </c>
      <c r="X5304" s="5" t="s">
        <v>130</v>
      </c>
      <c r="Y5304" s="5" t="n">
        <v>0</v>
      </c>
      <c r="Z5304" s="5" t="n">
        <v>1</v>
      </c>
      <c r="AA5304" s="5" t="str">
        <f aca="false">IF(Y5304&gt;Z5304,"Win",IF(Y5304&lt;Z5304,"Loss","Draw"))</f>
        <v>Loss</v>
      </c>
      <c r="AB5304" s="5" t="s">
        <v>98</v>
      </c>
      <c r="AC5304" s="5" t="s">
        <v>99</v>
      </c>
      <c r="AD5304" s="5" t="s">
        <v>8536</v>
      </c>
      <c r="AE5304" s="5" t="s">
        <v>3247</v>
      </c>
      <c r="AF5304" s="5" t="str">
        <f aca="false">IF(AD5304&lt;AE5304,AD5304,AE5304)</f>
        <v>Arrows, Battle Ram, Bowler, Giant Skeleton, Lumberjack, Royal Ghost, Skeleton Dragons, Zappies</v>
      </c>
      <c r="AG5304" s="5" t="str">
        <f aca="false">IF(AD5304&lt;AE5304,AE5304,AD5304)</f>
        <v>Cannon, Dart Goblin, Fire Spirit, Goblin Barrel, Goblins, Ronin, The Log, Wall Breakers</v>
      </c>
      <c r="AH5304" s="5" t="str">
        <f aca="false">IF(AD5304=AF5304,AA5304,IF(AA5304="Win","Loss",IF(AA5304="Loss","Win","Draw")))</f>
        <v>Win</v>
      </c>
      <c r="AI5304" s="5" t="s">
        <v>102</v>
      </c>
    </row>
    <row r="5305" customFormat="false" ht="15" hidden="false" customHeight="true" outlineLevel="0" collapsed="false">
      <c r="A5305" s="6" t="s">
        <v>9321</v>
      </c>
      <c r="B5305" s="5" t="n">
        <v>3</v>
      </c>
      <c r="C5305" s="6" t="s">
        <v>1192</v>
      </c>
      <c r="D5305" s="5" t="s">
        <v>1193</v>
      </c>
      <c r="E5305" s="6" t="s">
        <v>431</v>
      </c>
      <c r="F5305" s="5" t="s">
        <v>432</v>
      </c>
      <c r="G5305" s="5" t="s">
        <v>8537</v>
      </c>
      <c r="H5305" s="5" t="s">
        <v>81</v>
      </c>
      <c r="I5305" s="5" t="s">
        <v>113</v>
      </c>
      <c r="J5305" s="5" t="s">
        <v>158</v>
      </c>
      <c r="K5305" s="5" t="s">
        <v>127</v>
      </c>
      <c r="L5305" s="5" t="s">
        <v>131</v>
      </c>
      <c r="M5305" s="5" t="s">
        <v>193</v>
      </c>
      <c r="N5305" s="5" t="s">
        <v>117</v>
      </c>
      <c r="O5305" s="5" t="s">
        <v>130</v>
      </c>
      <c r="P5305" s="5" t="s">
        <v>173</v>
      </c>
      <c r="Q5305" s="5" t="s">
        <v>152</v>
      </c>
      <c r="R5305" s="5" t="s">
        <v>95</v>
      </c>
      <c r="S5305" s="5" t="s">
        <v>107</v>
      </c>
      <c r="T5305" s="5" t="s">
        <v>306</v>
      </c>
      <c r="U5305" s="5" t="s">
        <v>97</v>
      </c>
      <c r="V5305" s="5" t="s">
        <v>85</v>
      </c>
      <c r="W5305" s="5" t="s">
        <v>132</v>
      </c>
      <c r="X5305" s="5" t="s">
        <v>187</v>
      </c>
      <c r="Y5305" s="5" t="n">
        <v>1</v>
      </c>
      <c r="Z5305" s="5" t="n">
        <v>0</v>
      </c>
      <c r="AA5305" s="5" t="str">
        <f aca="false">IF(Y5305&gt;Z5305,"Win",IF(Y5305&lt;Z5305,"Loss","Draw"))</f>
        <v>Win</v>
      </c>
      <c r="AB5305" s="5" t="s">
        <v>98</v>
      </c>
      <c r="AC5305" s="5" t="s">
        <v>99</v>
      </c>
      <c r="AD5305" s="5" t="s">
        <v>8539</v>
      </c>
      <c r="AE5305" s="5" t="s">
        <v>8538</v>
      </c>
      <c r="AF5305" s="5" t="str">
        <f aca="false">IF(AD5305&lt;AE5305,AD5305,AE5305)</f>
        <v>Arrows, Bandit, Battle Ram, Bowler, Furnace, Giant Skeleton, Guards, Zappies</v>
      </c>
      <c r="AG5305" s="5" t="str">
        <f aca="false">IF(AD5305&lt;AE5305,AE5305,AD5305)</f>
        <v>Baby Dragon, Barbarian Barrel, Electro Wizard, Goblin Cage, Golem, Lightning, Ronin, Tornado</v>
      </c>
      <c r="AH5305" s="5" t="str">
        <f aca="false">IF(AD5305=AF5305,AA5305,IF(AA5305="Win","Loss",IF(AA5305="Loss","Win","Draw")))</f>
        <v>Win</v>
      </c>
      <c r="AI5305" s="5" t="s">
        <v>102</v>
      </c>
    </row>
    <row r="5306" customFormat="false" ht="15" hidden="false" customHeight="true" outlineLevel="0" collapsed="false">
      <c r="A5306" s="6" t="s">
        <v>9322</v>
      </c>
      <c r="B5306" s="5" t="n">
        <v>1</v>
      </c>
      <c r="C5306" s="6" t="s">
        <v>1192</v>
      </c>
      <c r="D5306" s="5" t="s">
        <v>1193</v>
      </c>
      <c r="E5306" s="5" t="s">
        <v>2629</v>
      </c>
      <c r="F5306" s="5" t="s">
        <v>2630</v>
      </c>
      <c r="G5306" s="5" t="s">
        <v>2934</v>
      </c>
      <c r="H5306" s="5" t="s">
        <v>376</v>
      </c>
      <c r="I5306" s="5" t="s">
        <v>185</v>
      </c>
      <c r="J5306" s="5" t="s">
        <v>186</v>
      </c>
      <c r="K5306" s="5" t="s">
        <v>107</v>
      </c>
      <c r="L5306" s="5" t="s">
        <v>117</v>
      </c>
      <c r="M5306" s="5" t="s">
        <v>173</v>
      </c>
      <c r="N5306" s="5" t="s">
        <v>109</v>
      </c>
      <c r="O5306" s="5" t="s">
        <v>111</v>
      </c>
      <c r="P5306" s="5" t="s">
        <v>187</v>
      </c>
      <c r="Q5306" s="5" t="s">
        <v>107</v>
      </c>
      <c r="R5306" s="5" t="s">
        <v>95</v>
      </c>
      <c r="S5306" s="5" t="s">
        <v>141</v>
      </c>
      <c r="T5306" s="5" t="s">
        <v>177</v>
      </c>
      <c r="U5306" s="5" t="s">
        <v>93</v>
      </c>
      <c r="V5306" s="5" t="s">
        <v>150</v>
      </c>
      <c r="W5306" s="5" t="s">
        <v>143</v>
      </c>
      <c r="X5306" s="5" t="s">
        <v>178</v>
      </c>
      <c r="Y5306" s="5" t="n">
        <v>0</v>
      </c>
      <c r="Z5306" s="5" t="n">
        <v>1</v>
      </c>
      <c r="AA5306" s="5" t="str">
        <f aca="false">IF(Y5306&gt;Z5306,"Win",IF(Y5306&lt;Z5306,"Loss","Draw"))</f>
        <v>Loss</v>
      </c>
      <c r="AB5306" s="5" t="s">
        <v>98</v>
      </c>
      <c r="AC5306" s="5" t="s">
        <v>99</v>
      </c>
      <c r="AD5306" s="5" t="s">
        <v>2935</v>
      </c>
      <c r="AE5306" s="5" t="s">
        <v>180</v>
      </c>
      <c r="AF5306" s="5" t="str">
        <f aca="false">IF(AD5306&lt;AE5306,AD5306,AE5306)</f>
        <v>Balloon, Executioner, Giant Skeleton, Goblin Cage, Miner, Tornado, Zap, Zappies</v>
      </c>
      <c r="AG5306" s="5" t="str">
        <f aca="false">IF(AD5306&lt;AE5306,AE5306,AD5306)</f>
        <v>Barbarian Barrel, Electro Spirit, Fireball, Goblin Cage, Heal Spirit, Lumberjack, Phoenix, Royal Giant</v>
      </c>
      <c r="AH5306" s="5" t="str">
        <f aca="false">IF(AD5306=AF5306,AA5306,IF(AA5306="Win","Loss",IF(AA5306="Loss","Win","Draw")))</f>
        <v>Loss</v>
      </c>
      <c r="AI5306" s="5" t="s">
        <v>102</v>
      </c>
    </row>
    <row r="5307" customFormat="false" ht="15" hidden="false" customHeight="true" outlineLevel="0" collapsed="false">
      <c r="A5307" s="6" t="s">
        <v>9322</v>
      </c>
      <c r="B5307" s="5" t="n">
        <v>2</v>
      </c>
      <c r="C5307" s="6" t="s">
        <v>1192</v>
      </c>
      <c r="D5307" s="5" t="s">
        <v>1193</v>
      </c>
      <c r="E5307" s="5" t="s">
        <v>2629</v>
      </c>
      <c r="F5307" s="5" t="s">
        <v>2630</v>
      </c>
      <c r="G5307" s="5" t="s">
        <v>2768</v>
      </c>
      <c r="H5307" s="5" t="s">
        <v>81</v>
      </c>
      <c r="I5307" s="5" t="s">
        <v>177</v>
      </c>
      <c r="J5307" s="5" t="s">
        <v>95</v>
      </c>
      <c r="K5307" s="5" t="s">
        <v>126</v>
      </c>
      <c r="L5307" s="5" t="s">
        <v>215</v>
      </c>
      <c r="M5307" s="5" t="s">
        <v>97</v>
      </c>
      <c r="N5307" s="5" t="s">
        <v>93</v>
      </c>
      <c r="O5307" s="5" t="s">
        <v>86</v>
      </c>
      <c r="P5307" s="5" t="s">
        <v>132</v>
      </c>
      <c r="Q5307" s="5" t="s">
        <v>129</v>
      </c>
      <c r="R5307" s="5" t="s">
        <v>91</v>
      </c>
      <c r="S5307" s="5" t="s">
        <v>109</v>
      </c>
      <c r="T5307" s="5" t="s">
        <v>133</v>
      </c>
      <c r="U5307" s="5" t="s">
        <v>112</v>
      </c>
      <c r="V5307" s="5" t="s">
        <v>165</v>
      </c>
      <c r="W5307" s="5" t="s">
        <v>125</v>
      </c>
      <c r="X5307" s="5" t="s">
        <v>130</v>
      </c>
      <c r="Y5307" s="5" t="n">
        <v>0</v>
      </c>
      <c r="Z5307" s="5" t="n">
        <v>1</v>
      </c>
      <c r="AA5307" s="5" t="str">
        <f aca="false">IF(Y5307&gt;Z5307,"Win",IF(Y5307&lt;Z5307,"Loss","Draw"))</f>
        <v>Loss</v>
      </c>
      <c r="AB5307" s="5" t="s">
        <v>98</v>
      </c>
      <c r="AC5307" s="5" t="s">
        <v>99</v>
      </c>
      <c r="AD5307" s="5" t="s">
        <v>2937</v>
      </c>
      <c r="AE5307" s="5" t="s">
        <v>2936</v>
      </c>
      <c r="AF5307" s="5" t="str">
        <f aca="false">IF(AD5307&lt;AE5307,AD5307,AE5307)</f>
        <v>Arrows, Cannon Cart, Goblins, Hog Rider, Mega Knight, Mother Witch, Spirit Empress, Zap</v>
      </c>
      <c r="AG5307" s="5" t="str">
        <f aca="false">IF(AD5307&lt;AE5307,AE5307,AD5307)</f>
        <v>Barbarian Barrel, Electro Wizard, Fireball, Fisherman, Ronin, Royal Giant, Skeleton Dragons, Skeletons</v>
      </c>
      <c r="AH5307" s="5" t="str">
        <f aca="false">IF(AD5307=AF5307,AA5307,IF(AA5307="Win","Loss",IF(AA5307="Loss","Win","Draw")))</f>
        <v>Win</v>
      </c>
      <c r="AI5307" s="5" t="s">
        <v>102</v>
      </c>
    </row>
    <row r="5308" customFormat="false" ht="15" hidden="false" customHeight="true" outlineLevel="0" collapsed="false">
      <c r="A5308" s="8" t="s">
        <v>9323</v>
      </c>
      <c r="B5308" s="7" t="n">
        <v>1</v>
      </c>
      <c r="C5308" s="8" t="s">
        <v>1192</v>
      </c>
      <c r="D5308" s="7" t="s">
        <v>1193</v>
      </c>
      <c r="E5308" s="7" t="s">
        <v>1213</v>
      </c>
      <c r="F5308" s="7" t="s">
        <v>1214</v>
      </c>
      <c r="G5308" s="7" t="s">
        <v>3252</v>
      </c>
      <c r="H5308" s="7" t="s">
        <v>81</v>
      </c>
      <c r="I5308" s="7" t="s">
        <v>177</v>
      </c>
      <c r="J5308" s="7" t="s">
        <v>83</v>
      </c>
      <c r="K5308" s="7" t="s">
        <v>141</v>
      </c>
      <c r="L5308" s="7" t="s">
        <v>95</v>
      </c>
      <c r="M5308" s="7" t="s">
        <v>150</v>
      </c>
      <c r="N5308" s="7" t="s">
        <v>86</v>
      </c>
      <c r="O5308" s="7" t="s">
        <v>85</v>
      </c>
      <c r="P5308" s="7" t="s">
        <v>215</v>
      </c>
      <c r="Q5308" s="7" t="s">
        <v>141</v>
      </c>
      <c r="R5308" s="7" t="s">
        <v>95</v>
      </c>
      <c r="S5308" s="7" t="s">
        <v>107</v>
      </c>
      <c r="T5308" s="7" t="s">
        <v>177</v>
      </c>
      <c r="U5308" s="7" t="s">
        <v>178</v>
      </c>
      <c r="V5308" s="7" t="s">
        <v>150</v>
      </c>
      <c r="W5308" s="7" t="s">
        <v>143</v>
      </c>
      <c r="X5308" s="7" t="s">
        <v>93</v>
      </c>
      <c r="Y5308" s="7" t="n">
        <v>1</v>
      </c>
      <c r="Z5308" s="7" t="n">
        <v>0</v>
      </c>
      <c r="AA5308" s="7" t="str">
        <f aca="false">IF(Y5308&gt;Z5308,"Win",IF(Y5308&lt;Z5308,"Loss","Draw"))</f>
        <v>Win</v>
      </c>
      <c r="AB5308" s="7" t="s">
        <v>99</v>
      </c>
      <c r="AC5308" s="7" t="s">
        <v>99</v>
      </c>
      <c r="AD5308" s="7" t="s">
        <v>3253</v>
      </c>
      <c r="AE5308" s="7" t="s">
        <v>180</v>
      </c>
      <c r="AF5308" s="7" t="str">
        <f aca="false">IF(AD5308&lt;AE5308,AD5308,AE5308)</f>
        <v>Barbarian Barrel, Electro Spirit, Fireball, Goblin Cage, Heal Spirit, Lumberjack, Phoenix, Royal Giant</v>
      </c>
      <c r="AG5308" s="7" t="str">
        <f aca="false">IF(AD5308&lt;AE5308,AE5308,AD5308)</f>
        <v>Barbarian Barrel, Electro Spirit, Fisherman, Lightning, Lumberjack, Monk, Royal Giant, Skeleton Dragons</v>
      </c>
      <c r="AH5308" s="7" t="str">
        <f aca="false">IF(AD5308=AF5308,AA5308,IF(AA5308="Win","Loss",IF(AA5308="Loss","Win","Draw")))</f>
        <v>Loss</v>
      </c>
      <c r="AI5308" s="7" t="s">
        <v>102</v>
      </c>
    </row>
    <row r="5309" customFormat="false" ht="15" hidden="false" customHeight="true" outlineLevel="0" collapsed="false">
      <c r="A5309" s="8" t="s">
        <v>9323</v>
      </c>
      <c r="B5309" s="7" t="n">
        <v>2</v>
      </c>
      <c r="C5309" s="8" t="s">
        <v>1192</v>
      </c>
      <c r="D5309" s="7" t="s">
        <v>1193</v>
      </c>
      <c r="E5309" s="7" t="s">
        <v>1213</v>
      </c>
      <c r="F5309" s="7" t="s">
        <v>1214</v>
      </c>
      <c r="G5309" s="7" t="s">
        <v>3254</v>
      </c>
      <c r="H5309" s="7" t="s">
        <v>81</v>
      </c>
      <c r="I5309" s="7" t="s">
        <v>129</v>
      </c>
      <c r="J5309" s="7" t="s">
        <v>158</v>
      </c>
      <c r="K5309" s="7" t="s">
        <v>124</v>
      </c>
      <c r="L5309" s="7" t="s">
        <v>165</v>
      </c>
      <c r="M5309" s="7" t="s">
        <v>173</v>
      </c>
      <c r="N5309" s="7" t="s">
        <v>131</v>
      </c>
      <c r="O5309" s="7" t="s">
        <v>133</v>
      </c>
      <c r="P5309" s="7" t="s">
        <v>130</v>
      </c>
      <c r="Q5309" s="7" t="s">
        <v>127</v>
      </c>
      <c r="R5309" s="7" t="s">
        <v>158</v>
      </c>
      <c r="S5309" s="7" t="s">
        <v>128</v>
      </c>
      <c r="T5309" s="7" t="s">
        <v>109</v>
      </c>
      <c r="U5309" s="7" t="s">
        <v>86</v>
      </c>
      <c r="V5309" s="7" t="s">
        <v>124</v>
      </c>
      <c r="W5309" s="7" t="s">
        <v>130</v>
      </c>
      <c r="X5309" s="7" t="s">
        <v>117</v>
      </c>
      <c r="Y5309" s="7" t="n">
        <v>1</v>
      </c>
      <c r="Z5309" s="7" t="n">
        <v>0</v>
      </c>
      <c r="AA5309" s="7" t="str">
        <f aca="false">IF(Y5309&gt;Z5309,"Win",IF(Y5309&lt;Z5309,"Loss","Draw"))</f>
        <v>Win</v>
      </c>
      <c r="AB5309" s="7" t="s">
        <v>99</v>
      </c>
      <c r="AC5309" s="7" t="s">
        <v>99</v>
      </c>
      <c r="AD5309" s="7" t="s">
        <v>3088</v>
      </c>
      <c r="AE5309" s="7" t="s">
        <v>3255</v>
      </c>
      <c r="AF5309" s="7" t="str">
        <f aca="false">IF(AD5309&lt;AE5309,AD5309,AE5309)</f>
        <v>Arrows, Bandit, Bowler, Hog Rider, Mega Knight, Mother Witch, Royal Ghost, Zappies</v>
      </c>
      <c r="AG5309" s="7" t="str">
        <f aca="false">IF(AD5309&lt;AE5309,AE5309,AD5309)</f>
        <v>Arrows, Battle Ram, Bowler, Giant Skeleton, Golden Knight, Royal Ghost, Skeleton Dragons, Zap</v>
      </c>
      <c r="AH5309" s="7" t="str">
        <f aca="false">IF(AD5309=AF5309,AA5309,IF(AA5309="Win","Loss",IF(AA5309="Loss","Win","Draw")))</f>
        <v>Win</v>
      </c>
      <c r="AI5309" s="7" t="s">
        <v>102</v>
      </c>
    </row>
    <row r="5310" customFormat="false" ht="15" hidden="false" customHeight="true" outlineLevel="0" collapsed="false">
      <c r="A5310" s="6" t="s">
        <v>9324</v>
      </c>
      <c r="B5310" s="5" t="n">
        <v>1</v>
      </c>
      <c r="C5310" s="6" t="s">
        <v>1192</v>
      </c>
      <c r="D5310" s="5" t="s">
        <v>1193</v>
      </c>
      <c r="E5310" s="5" t="s">
        <v>523</v>
      </c>
      <c r="F5310" s="5" t="s">
        <v>524</v>
      </c>
      <c r="G5310" s="5" t="s">
        <v>3815</v>
      </c>
      <c r="H5310" s="5" t="s">
        <v>81</v>
      </c>
      <c r="I5310" s="5" t="s">
        <v>129</v>
      </c>
      <c r="J5310" s="5" t="s">
        <v>128</v>
      </c>
      <c r="K5310" s="5" t="s">
        <v>127</v>
      </c>
      <c r="L5310" s="5" t="s">
        <v>124</v>
      </c>
      <c r="M5310" s="5" t="s">
        <v>133</v>
      </c>
      <c r="N5310" s="5" t="s">
        <v>132</v>
      </c>
      <c r="O5310" s="5" t="s">
        <v>97</v>
      </c>
      <c r="P5310" s="5" t="s">
        <v>130</v>
      </c>
      <c r="Q5310" s="5" t="s">
        <v>114</v>
      </c>
      <c r="R5310" s="5" t="s">
        <v>91</v>
      </c>
      <c r="S5310" s="5" t="s">
        <v>137</v>
      </c>
      <c r="T5310" s="5" t="s">
        <v>116</v>
      </c>
      <c r="U5310" s="5" t="s">
        <v>87</v>
      </c>
      <c r="V5310" s="5" t="s">
        <v>242</v>
      </c>
      <c r="W5310" s="5" t="s">
        <v>157</v>
      </c>
      <c r="X5310" s="5" t="s">
        <v>97</v>
      </c>
      <c r="Y5310" s="5" t="n">
        <v>0</v>
      </c>
      <c r="Z5310" s="5" t="n">
        <v>1</v>
      </c>
      <c r="AA5310" s="5" t="str">
        <f aca="false">IF(Y5310&gt;Z5310,"Win",IF(Y5310&lt;Z5310,"Loss","Draw"))</f>
        <v>Loss</v>
      </c>
      <c r="AB5310" s="5" t="s">
        <v>98</v>
      </c>
      <c r="AC5310" s="5" t="s">
        <v>99</v>
      </c>
      <c r="AD5310" s="5" t="s">
        <v>1323</v>
      </c>
      <c r="AE5310" s="5" t="s">
        <v>321</v>
      </c>
      <c r="AF5310" s="5" t="str">
        <f aca="false">IF(AD5310&lt;AE5310,AD5310,AE5310)</f>
        <v>Arrows, Battle Ram, Electro Wizard, Golden Knight, Mega Knight, Mother Witch, Ronin, Royal Ghost</v>
      </c>
      <c r="AG5310" s="5" t="str">
        <f aca="false">IF(AD5310&lt;AE5310,AE5310,AD5310)</f>
        <v>Bomber, Fire Spirit, Giant Snowball, Goblin Drill, Goblins, Poison, Ronin, Tesla</v>
      </c>
      <c r="AH5310" s="5" t="str">
        <f aca="false">IF(AD5310=AF5310,AA5310,IF(AA5310="Win","Loss",IF(AA5310="Loss","Win","Draw")))</f>
        <v>Loss</v>
      </c>
      <c r="AI5310" s="5" t="s">
        <v>102</v>
      </c>
    </row>
    <row r="5311" customFormat="false" ht="15" hidden="false" customHeight="true" outlineLevel="0" collapsed="false">
      <c r="A5311" s="6" t="s">
        <v>9324</v>
      </c>
      <c r="B5311" s="5" t="n">
        <v>2</v>
      </c>
      <c r="C5311" s="6" t="s">
        <v>1192</v>
      </c>
      <c r="D5311" s="5" t="s">
        <v>1193</v>
      </c>
      <c r="E5311" s="5" t="s">
        <v>523</v>
      </c>
      <c r="F5311" s="5" t="s">
        <v>524</v>
      </c>
      <c r="G5311" s="5" t="s">
        <v>9325</v>
      </c>
      <c r="H5311" s="5" t="s">
        <v>81</v>
      </c>
      <c r="I5311" s="5" t="s">
        <v>107</v>
      </c>
      <c r="J5311" s="5" t="s">
        <v>83</v>
      </c>
      <c r="K5311" s="5" t="s">
        <v>141</v>
      </c>
      <c r="L5311" s="5" t="s">
        <v>89</v>
      </c>
      <c r="M5311" s="5" t="s">
        <v>178</v>
      </c>
      <c r="N5311" s="5" t="s">
        <v>150</v>
      </c>
      <c r="O5311" s="5" t="s">
        <v>93</v>
      </c>
      <c r="P5311" s="5" t="s">
        <v>177</v>
      </c>
      <c r="Q5311" s="5" t="s">
        <v>407</v>
      </c>
      <c r="R5311" s="5" t="s">
        <v>241</v>
      </c>
      <c r="S5311" s="5" t="s">
        <v>126</v>
      </c>
      <c r="T5311" s="5" t="s">
        <v>164</v>
      </c>
      <c r="U5311" s="5" t="s">
        <v>204</v>
      </c>
      <c r="V5311" s="5" t="s">
        <v>118</v>
      </c>
      <c r="W5311" s="5" t="s">
        <v>209</v>
      </c>
      <c r="X5311" s="5" t="s">
        <v>165</v>
      </c>
      <c r="Y5311" s="5" t="n">
        <v>0</v>
      </c>
      <c r="Z5311" s="5" t="n">
        <v>1</v>
      </c>
      <c r="AA5311" s="5" t="str">
        <f aca="false">IF(Y5311&gt;Z5311,"Win",IF(Y5311&lt;Z5311,"Loss","Draw"))</f>
        <v>Loss</v>
      </c>
      <c r="AB5311" s="5" t="s">
        <v>98</v>
      </c>
      <c r="AC5311" s="5" t="s">
        <v>99</v>
      </c>
      <c r="AD5311" s="5" t="s">
        <v>3818</v>
      </c>
      <c r="AE5311" s="5" t="s">
        <v>3817</v>
      </c>
      <c r="AF5311" s="5" t="str">
        <f aca="false">IF(AD5311&lt;AE5311,AD5311,AE5311)</f>
        <v>Earthquake, Firecracker, Hog Rider, Ice Spirit, Inferno Tower, Knight, Royal Delivery, Skeletons</v>
      </c>
      <c r="AG5311" s="5" t="str">
        <f aca="false">IF(AD5311&lt;AE5311,AE5311,AD5311)</f>
        <v>Electro Spirit, Fireball, Goblin Cage, Lumberjack, Monk, Phoenix, Royal Giant, The Log</v>
      </c>
      <c r="AH5311" s="5" t="str">
        <f aca="false">IF(AD5311=AF5311,AA5311,IF(AA5311="Win","Loss",IF(AA5311="Loss","Win","Draw")))</f>
        <v>Win</v>
      </c>
      <c r="AI5311" s="5" t="s">
        <v>102</v>
      </c>
    </row>
    <row r="5312" customFormat="false" ht="15" hidden="false" customHeight="true" outlineLevel="0" collapsed="false">
      <c r="A5312" s="5" t="s">
        <v>9326</v>
      </c>
      <c r="B5312" s="5" t="n">
        <v>1</v>
      </c>
      <c r="C5312" s="5" t="s">
        <v>733</v>
      </c>
      <c r="D5312" s="5" t="s">
        <v>734</v>
      </c>
      <c r="E5312" s="5" t="s">
        <v>4486</v>
      </c>
      <c r="F5312" s="5" t="s">
        <v>4487</v>
      </c>
      <c r="G5312" s="5" t="s">
        <v>9327</v>
      </c>
      <c r="H5312" s="5" t="s">
        <v>352</v>
      </c>
      <c r="I5312" s="5" t="s">
        <v>113</v>
      </c>
      <c r="J5312" s="5" t="s">
        <v>337</v>
      </c>
      <c r="K5312" s="5" t="s">
        <v>87</v>
      </c>
      <c r="L5312" s="5" t="s">
        <v>165</v>
      </c>
      <c r="M5312" s="5" t="s">
        <v>85</v>
      </c>
      <c r="N5312" s="5" t="s">
        <v>126</v>
      </c>
      <c r="O5312" s="5" t="s">
        <v>150</v>
      </c>
      <c r="P5312" s="5" t="s">
        <v>89</v>
      </c>
      <c r="Q5312" s="5" t="s">
        <v>114</v>
      </c>
      <c r="R5312" s="5" t="s">
        <v>202</v>
      </c>
      <c r="S5312" s="5" t="s">
        <v>137</v>
      </c>
      <c r="T5312" s="5" t="s">
        <v>87</v>
      </c>
      <c r="U5312" s="5" t="s">
        <v>157</v>
      </c>
      <c r="V5312" s="5" t="s">
        <v>126</v>
      </c>
      <c r="W5312" s="5" t="s">
        <v>116</v>
      </c>
      <c r="X5312" s="5" t="s">
        <v>208</v>
      </c>
      <c r="Y5312" s="5" t="n">
        <v>1</v>
      </c>
      <c r="Z5312" s="5" t="n">
        <v>0</v>
      </c>
      <c r="AA5312" s="5" t="str">
        <f aca="false">IF(Y5312&gt;Z5312,"Win",IF(Y5312&lt;Z5312,"Loss","Draw"))</f>
        <v>Win</v>
      </c>
      <c r="AB5312" s="5" t="s">
        <v>98</v>
      </c>
      <c r="AC5312" s="5" t="s">
        <v>99</v>
      </c>
      <c r="AD5312" s="5" t="s">
        <v>1100</v>
      </c>
      <c r="AE5312" s="5" t="s">
        <v>8881</v>
      </c>
      <c r="AF5312" s="5" t="str">
        <f aca="false">IF(AD5312&lt;AE5312,AD5312,AE5312)</f>
        <v>Boss Bandit, Electro Spirit, Furnace, Hog Rider, Lightning, Skeletons, Tesla, The Log</v>
      </c>
      <c r="AG5312" s="5" t="str">
        <f aca="false">IF(AD5312&lt;AE5312,AE5312,AD5312)</f>
        <v>Fire Spirit, Giant Snowball, Goblin Drill, Magic Archer, Poison, Skeletons, Tesla, Valkyrie</v>
      </c>
      <c r="AH5312" s="5" t="str">
        <f aca="false">IF(AD5312=AF5312,AA5312,IF(AA5312="Win","Loss",IF(AA5312="Loss","Win","Draw")))</f>
        <v>Win</v>
      </c>
      <c r="AI5312" s="5" t="s">
        <v>102</v>
      </c>
    </row>
    <row r="5313" customFormat="false" ht="15" hidden="false" customHeight="true" outlineLevel="0" collapsed="false">
      <c r="A5313" s="5" t="s">
        <v>9326</v>
      </c>
      <c r="B5313" s="5" t="n">
        <v>2</v>
      </c>
      <c r="C5313" s="5" t="s">
        <v>733</v>
      </c>
      <c r="D5313" s="5" t="s">
        <v>734</v>
      </c>
      <c r="E5313" s="5" t="s">
        <v>4486</v>
      </c>
      <c r="F5313" s="5" t="s">
        <v>4487</v>
      </c>
      <c r="G5313" s="5" t="s">
        <v>9328</v>
      </c>
      <c r="H5313" s="5" t="s">
        <v>352</v>
      </c>
      <c r="I5313" s="5" t="s">
        <v>137</v>
      </c>
      <c r="J5313" s="5" t="s">
        <v>91</v>
      </c>
      <c r="K5313" s="5" t="s">
        <v>114</v>
      </c>
      <c r="L5313" s="5" t="s">
        <v>97</v>
      </c>
      <c r="M5313" s="5" t="s">
        <v>116</v>
      </c>
      <c r="N5313" s="5" t="s">
        <v>138</v>
      </c>
      <c r="O5313" s="5" t="s">
        <v>157</v>
      </c>
      <c r="P5313" s="5" t="s">
        <v>153</v>
      </c>
      <c r="Q5313" s="5" t="s">
        <v>129</v>
      </c>
      <c r="R5313" s="5" t="s">
        <v>172</v>
      </c>
      <c r="S5313" s="5" t="s">
        <v>153</v>
      </c>
      <c r="T5313" s="5" t="s">
        <v>150</v>
      </c>
      <c r="U5313" s="5" t="s">
        <v>89</v>
      </c>
      <c r="V5313" s="5" t="s">
        <v>165</v>
      </c>
      <c r="W5313" s="5" t="s">
        <v>85</v>
      </c>
      <c r="X5313" s="5" t="s">
        <v>91</v>
      </c>
      <c r="Y5313" s="5" t="n">
        <v>1</v>
      </c>
      <c r="Z5313" s="5" t="n">
        <v>0</v>
      </c>
      <c r="AA5313" s="5" t="str">
        <f aca="false">IF(Y5313&gt;Z5313,"Win",IF(Y5313&lt;Z5313,"Loss","Draw"))</f>
        <v>Win</v>
      </c>
      <c r="AB5313" s="5" t="s">
        <v>98</v>
      </c>
      <c r="AC5313" s="5" t="s">
        <v>99</v>
      </c>
      <c r="AD5313" s="5" t="s">
        <v>9329</v>
      </c>
      <c r="AE5313" s="5" t="s">
        <v>5416</v>
      </c>
      <c r="AF5313" s="5" t="str">
        <f aca="false">IF(AD5313&lt;AE5313,AD5313,AE5313)</f>
        <v>Cannon, Electro Spirit, Goblins, Hog Rider, Lightning, Mega Knight, Musketeer, The Log</v>
      </c>
      <c r="AG5313" s="5" t="str">
        <f aca="false">IF(AD5313&lt;AE5313,AE5313,AD5313)</f>
        <v>Cannon, Fire Spirit, Giant Snowball, Goblin Demolisher, Goblin Drill, Goblins, Poison, Ronin</v>
      </c>
      <c r="AH5313" s="5" t="str">
        <f aca="false">IF(AD5313=AF5313,AA5313,IF(AA5313="Win","Loss",IF(AA5313="Loss","Win","Draw")))</f>
        <v>Loss</v>
      </c>
      <c r="AI5313" s="5" t="s">
        <v>102</v>
      </c>
    </row>
    <row r="5314" customFormat="false" ht="15" hidden="false" customHeight="true" outlineLevel="0" collapsed="false">
      <c r="A5314" s="5" t="s">
        <v>9330</v>
      </c>
      <c r="B5314" s="5" t="n">
        <v>1</v>
      </c>
      <c r="C5314" s="5" t="s">
        <v>733</v>
      </c>
      <c r="D5314" s="5" t="s">
        <v>734</v>
      </c>
      <c r="E5314" s="5" t="s">
        <v>4359</v>
      </c>
      <c r="F5314" s="5" t="s">
        <v>4360</v>
      </c>
      <c r="G5314" s="5" t="s">
        <v>9331</v>
      </c>
      <c r="H5314" s="5" t="s">
        <v>163</v>
      </c>
      <c r="I5314" s="5" t="s">
        <v>201</v>
      </c>
      <c r="J5314" s="5" t="s">
        <v>202</v>
      </c>
      <c r="K5314" s="5" t="s">
        <v>233</v>
      </c>
      <c r="L5314" s="5" t="s">
        <v>234</v>
      </c>
      <c r="M5314" s="5" t="s">
        <v>157</v>
      </c>
      <c r="N5314" s="5" t="s">
        <v>88</v>
      </c>
      <c r="O5314" s="5" t="s">
        <v>204</v>
      </c>
      <c r="P5314" s="5" t="s">
        <v>111</v>
      </c>
      <c r="Q5314" s="5" t="s">
        <v>92</v>
      </c>
      <c r="R5314" s="5" t="s">
        <v>91</v>
      </c>
      <c r="S5314" s="5" t="s">
        <v>90</v>
      </c>
      <c r="T5314" s="5" t="s">
        <v>93</v>
      </c>
      <c r="U5314" s="5" t="s">
        <v>96</v>
      </c>
      <c r="V5314" s="5" t="s">
        <v>94</v>
      </c>
      <c r="W5314" s="5" t="s">
        <v>125</v>
      </c>
      <c r="X5314" s="5" t="s">
        <v>95</v>
      </c>
      <c r="Y5314" s="5" t="n">
        <v>1</v>
      </c>
      <c r="Z5314" s="5" t="n">
        <v>0</v>
      </c>
      <c r="AA5314" s="5" t="str">
        <f aca="false">IF(Y5314&gt;Z5314,"Win",IF(Y5314&lt;Z5314,"Loss","Draw"))</f>
        <v>Win</v>
      </c>
      <c r="AB5314" s="5" t="s">
        <v>98</v>
      </c>
      <c r="AC5314" s="5" t="s">
        <v>99</v>
      </c>
      <c r="AD5314" s="5" t="s">
        <v>380</v>
      </c>
      <c r="AE5314" s="5" t="s">
        <v>216</v>
      </c>
      <c r="AF5314" s="5" t="str">
        <f aca="false">IF(AD5314&lt;AE5314,AD5314,AE5314)</f>
        <v>Barbarian Barrel, Cannon Cart, Fireball, Goblins, Minions, Mortar, Rascals, Skeleton Barrel</v>
      </c>
      <c r="AG5314" s="5" t="str">
        <f aca="false">IF(AD5314&lt;AE5314,AE5314,AD5314)</f>
        <v>Bats, Berserker, Bomb Tower, Fire Spirit, Magic Archer, Miner, Royal Delivery, Wall Breakers</v>
      </c>
      <c r="AH5314" s="5" t="str">
        <f aca="false">IF(AD5314=AF5314,AA5314,IF(AA5314="Win","Loss",IF(AA5314="Loss","Win","Draw")))</f>
        <v>Loss</v>
      </c>
      <c r="AI5314" s="5" t="s">
        <v>297</v>
      </c>
    </row>
    <row r="5315" customFormat="false" ht="15" hidden="false" customHeight="true" outlineLevel="0" collapsed="false">
      <c r="A5315" s="5" t="s">
        <v>9330</v>
      </c>
      <c r="B5315" s="5" t="n">
        <v>2</v>
      </c>
      <c r="C5315" s="5" t="s">
        <v>733</v>
      </c>
      <c r="D5315" s="5" t="s">
        <v>734</v>
      </c>
      <c r="E5315" s="5" t="s">
        <v>4359</v>
      </c>
      <c r="F5315" s="5" t="s">
        <v>4360</v>
      </c>
      <c r="G5315" s="5" t="s">
        <v>9332</v>
      </c>
      <c r="H5315" s="5" t="s">
        <v>163</v>
      </c>
      <c r="I5315" s="5" t="s">
        <v>82</v>
      </c>
      <c r="J5315" s="5" t="s">
        <v>108</v>
      </c>
      <c r="K5315" s="5" t="s">
        <v>84</v>
      </c>
      <c r="L5315" s="5" t="s">
        <v>150</v>
      </c>
      <c r="M5315" s="5" t="s">
        <v>95</v>
      </c>
      <c r="N5315" s="5" t="s">
        <v>87</v>
      </c>
      <c r="O5315" s="5" t="s">
        <v>126</v>
      </c>
      <c r="P5315" s="5" t="s">
        <v>85</v>
      </c>
      <c r="Q5315" s="5" t="s">
        <v>284</v>
      </c>
      <c r="R5315" s="5" t="s">
        <v>186</v>
      </c>
      <c r="S5315" s="5" t="s">
        <v>107</v>
      </c>
      <c r="T5315" s="5" t="s">
        <v>93</v>
      </c>
      <c r="U5315" s="5" t="s">
        <v>109</v>
      </c>
      <c r="V5315" s="5" t="s">
        <v>140</v>
      </c>
      <c r="W5315" s="5" t="s">
        <v>111</v>
      </c>
      <c r="X5315" s="5" t="s">
        <v>139</v>
      </c>
      <c r="Y5315" s="5" t="n">
        <v>3</v>
      </c>
      <c r="Z5315" s="5" t="n">
        <v>0</v>
      </c>
      <c r="AA5315" s="5" t="str">
        <f aca="false">IF(Y5315&gt;Z5315,"Win",IF(Y5315&lt;Z5315,"Loss","Draw"))</f>
        <v>Win</v>
      </c>
      <c r="AB5315" s="5" t="s">
        <v>98</v>
      </c>
      <c r="AC5315" s="5" t="s">
        <v>99</v>
      </c>
      <c r="AD5315" s="5" t="s">
        <v>616</v>
      </c>
      <c r="AE5315" s="5" t="s">
        <v>2814</v>
      </c>
      <c r="AF5315" s="5" t="str">
        <f aca="false">IF(AD5315&lt;AE5315,AD5315,AE5315)</f>
        <v>Archers, Barbarian Barrel, Dark Prince, Electro Spirit, Lightning, Royal Hogs, Skeletons, Tesla</v>
      </c>
      <c r="AG5315" s="5" t="str">
        <f aca="false">IF(AD5315&lt;AE5315,AE5315,AD5315)</f>
        <v>Balloon, Fireball, Goblin Cage, Ice Golem, Inferno Dragon, Mega Minion, Miner, Zap</v>
      </c>
      <c r="AH5315" s="5" t="str">
        <f aca="false">IF(AD5315=AF5315,AA5315,IF(AA5315="Win","Loss",IF(AA5315="Loss","Win","Draw")))</f>
        <v>Win</v>
      </c>
      <c r="AI5315" s="5" t="s">
        <v>297</v>
      </c>
    </row>
    <row r="5316" customFormat="false" ht="15" hidden="false" customHeight="true" outlineLevel="0" collapsed="false">
      <c r="A5316" s="7" t="s">
        <v>9333</v>
      </c>
      <c r="B5316" s="7" t="n">
        <v>1</v>
      </c>
      <c r="C5316" s="7" t="s">
        <v>733</v>
      </c>
      <c r="D5316" s="7" t="s">
        <v>734</v>
      </c>
      <c r="E5316" s="7" t="s">
        <v>4359</v>
      </c>
      <c r="F5316" s="7" t="s">
        <v>4360</v>
      </c>
      <c r="G5316" s="7" t="s">
        <v>9334</v>
      </c>
      <c r="H5316" s="7" t="s">
        <v>163</v>
      </c>
      <c r="I5316" s="7" t="s">
        <v>152</v>
      </c>
      <c r="J5316" s="7" t="s">
        <v>128</v>
      </c>
      <c r="K5316" s="7" t="s">
        <v>107</v>
      </c>
      <c r="L5316" s="7" t="s">
        <v>387</v>
      </c>
      <c r="M5316" s="7" t="s">
        <v>158</v>
      </c>
      <c r="N5316" s="7" t="s">
        <v>85</v>
      </c>
      <c r="O5316" s="7" t="s">
        <v>187</v>
      </c>
      <c r="P5316" s="7" t="s">
        <v>95</v>
      </c>
      <c r="Q5316" s="7" t="s">
        <v>127</v>
      </c>
      <c r="R5316" s="7" t="s">
        <v>128</v>
      </c>
      <c r="S5316" s="7" t="s">
        <v>129</v>
      </c>
      <c r="T5316" s="7" t="s">
        <v>133</v>
      </c>
      <c r="U5316" s="7" t="s">
        <v>97</v>
      </c>
      <c r="V5316" s="7" t="s">
        <v>131</v>
      </c>
      <c r="W5316" s="7" t="s">
        <v>173</v>
      </c>
      <c r="X5316" s="7" t="s">
        <v>130</v>
      </c>
      <c r="Y5316" s="7" t="n">
        <v>0</v>
      </c>
      <c r="Z5316" s="7" t="n">
        <v>1</v>
      </c>
      <c r="AA5316" s="7" t="str">
        <f aca="false">IF(Y5316&gt;Z5316,"Win",IF(Y5316&lt;Z5316,"Loss","Draw"))</f>
        <v>Loss</v>
      </c>
      <c r="AB5316" s="7" t="s">
        <v>99</v>
      </c>
      <c r="AC5316" s="7" t="s">
        <v>99</v>
      </c>
      <c r="AD5316" s="7" t="s">
        <v>1499</v>
      </c>
      <c r="AE5316" s="7" t="s">
        <v>503</v>
      </c>
      <c r="AF5316" s="7" t="str">
        <f aca="false">IF(AD5316&lt;AE5316,AD5316,AE5316)</f>
        <v>Arrows, Bandit, Battle Ram, Golden Knight, Mega Knight, Mother Witch, Ronin, Zappies</v>
      </c>
      <c r="AG5316" s="7" t="str">
        <f aca="false">IF(AD5316&lt;AE5316,AE5316,AD5316)</f>
        <v>Baby Dragon, Barbarian Barrel, Bowler, Electro Giant, Goblin Cage, Golden Knight, Lightning, Tornado</v>
      </c>
      <c r="AH5316" s="7" t="str">
        <f aca="false">IF(AD5316=AF5316,AA5316,IF(AA5316="Win","Loss",IF(AA5316="Loss","Win","Draw")))</f>
        <v>Win</v>
      </c>
      <c r="AI5316" s="7" t="s">
        <v>297</v>
      </c>
    </row>
    <row r="5317" customFormat="false" ht="15" hidden="false" customHeight="true" outlineLevel="0" collapsed="false">
      <c r="A5317" s="7" t="s">
        <v>9333</v>
      </c>
      <c r="B5317" s="7" t="n">
        <v>2</v>
      </c>
      <c r="C5317" s="7" t="s">
        <v>733</v>
      </c>
      <c r="D5317" s="7" t="s">
        <v>734</v>
      </c>
      <c r="E5317" s="7" t="s">
        <v>4359</v>
      </c>
      <c r="F5317" s="7" t="s">
        <v>4360</v>
      </c>
      <c r="G5317" s="7" t="s">
        <v>9335</v>
      </c>
      <c r="H5317" s="7" t="s">
        <v>163</v>
      </c>
      <c r="I5317" s="7" t="s">
        <v>92</v>
      </c>
      <c r="J5317" s="7" t="s">
        <v>83</v>
      </c>
      <c r="K5317" s="7" t="s">
        <v>90</v>
      </c>
      <c r="L5317" s="7" t="s">
        <v>193</v>
      </c>
      <c r="M5317" s="7" t="s">
        <v>93</v>
      </c>
      <c r="N5317" s="7" t="s">
        <v>96</v>
      </c>
      <c r="O5317" s="7" t="s">
        <v>94</v>
      </c>
      <c r="P5317" s="7" t="s">
        <v>150</v>
      </c>
      <c r="Q5317" s="7" t="s">
        <v>203</v>
      </c>
      <c r="R5317" s="7" t="s">
        <v>337</v>
      </c>
      <c r="S5317" s="7" t="s">
        <v>114</v>
      </c>
      <c r="T5317" s="7" t="s">
        <v>125</v>
      </c>
      <c r="U5317" s="7" t="s">
        <v>124</v>
      </c>
      <c r="V5317" s="7" t="s">
        <v>138</v>
      </c>
      <c r="W5317" s="7" t="s">
        <v>159</v>
      </c>
      <c r="X5317" s="7" t="s">
        <v>94</v>
      </c>
      <c r="Y5317" s="7" t="n">
        <v>1</v>
      </c>
      <c r="Z5317" s="7" t="n">
        <v>0</v>
      </c>
      <c r="AA5317" s="7" t="str">
        <f aca="false">IF(Y5317&gt;Z5317,"Win",IF(Y5317&lt;Z5317,"Loss","Draw"))</f>
        <v>Win</v>
      </c>
      <c r="AB5317" s="7" t="s">
        <v>99</v>
      </c>
      <c r="AC5317" s="7" t="s">
        <v>99</v>
      </c>
      <c r="AD5317" s="7" t="s">
        <v>9336</v>
      </c>
      <c r="AE5317" s="7" t="s">
        <v>9337</v>
      </c>
      <c r="AF5317" s="7" t="str">
        <f aca="false">IF(AD5317&lt;AE5317,AD5317,AE5317)</f>
        <v>Boss Bandit, Cannon Cart, Dart Goblin, Giant Snowball, Goblin Barrel, Goblin Demolisher, Rascals, Royal Ghost</v>
      </c>
      <c r="AG5317" s="7" t="str">
        <f aca="false">IF(AD5317&lt;AE5317,AE5317,AD5317)</f>
        <v>Electro Spirit, Fireball, Guards, Minions, Monk, Mortar, Rascals, Skeleton Barrel</v>
      </c>
      <c r="AH5317" s="7" t="str">
        <f aca="false">IF(AD5317=AF5317,AA5317,IF(AA5317="Win","Loss",IF(AA5317="Loss","Win","Draw")))</f>
        <v>Loss</v>
      </c>
      <c r="AI5317" s="7" t="s">
        <v>297</v>
      </c>
    </row>
    <row r="5318" customFormat="false" ht="15" hidden="false" customHeight="true" outlineLevel="0" collapsed="false">
      <c r="A5318" s="7" t="s">
        <v>9333</v>
      </c>
      <c r="B5318" s="7" t="n">
        <v>3</v>
      </c>
      <c r="C5318" s="7" t="s">
        <v>733</v>
      </c>
      <c r="D5318" s="7" t="s">
        <v>734</v>
      </c>
      <c r="E5318" s="7" t="s">
        <v>4359</v>
      </c>
      <c r="F5318" s="7" t="s">
        <v>4360</v>
      </c>
      <c r="G5318" s="7" t="s">
        <v>9338</v>
      </c>
      <c r="H5318" s="7" t="s">
        <v>163</v>
      </c>
      <c r="I5318" s="7" t="s">
        <v>84</v>
      </c>
      <c r="J5318" s="7" t="s">
        <v>108</v>
      </c>
      <c r="K5318" s="7" t="s">
        <v>114</v>
      </c>
      <c r="L5318" s="7" t="s">
        <v>115</v>
      </c>
      <c r="M5318" s="7" t="s">
        <v>138</v>
      </c>
      <c r="N5318" s="7" t="s">
        <v>116</v>
      </c>
      <c r="O5318" s="7" t="s">
        <v>119</v>
      </c>
      <c r="P5318" s="7" t="s">
        <v>157</v>
      </c>
      <c r="Q5318" s="7" t="s">
        <v>153</v>
      </c>
      <c r="R5318" s="7" t="s">
        <v>194</v>
      </c>
      <c r="S5318" s="7" t="s">
        <v>208</v>
      </c>
      <c r="T5318" s="7" t="s">
        <v>150</v>
      </c>
      <c r="U5318" s="7" t="s">
        <v>249</v>
      </c>
      <c r="V5318" s="7" t="s">
        <v>111</v>
      </c>
      <c r="W5318" s="7" t="s">
        <v>89</v>
      </c>
      <c r="X5318" s="7" t="s">
        <v>126</v>
      </c>
      <c r="Y5318" s="7" t="n">
        <v>1</v>
      </c>
      <c r="Z5318" s="7" t="n">
        <v>0</v>
      </c>
      <c r="AA5318" s="7" t="str">
        <f aca="false">IF(Y5318&gt;Z5318,"Win",IF(Y5318&lt;Z5318,"Loss","Draw"))</f>
        <v>Win</v>
      </c>
      <c r="AB5318" s="7" t="s">
        <v>99</v>
      </c>
      <c r="AC5318" s="7" t="s">
        <v>99</v>
      </c>
      <c r="AD5318" s="7" t="s">
        <v>1023</v>
      </c>
      <c r="AE5318" s="7" t="s">
        <v>9339</v>
      </c>
      <c r="AF5318" s="7" t="str">
        <f aca="false">IF(AD5318&lt;AE5318,AD5318,AE5318)</f>
        <v>Archer Queen, Cannon, Electro Spirit, Miner, Rocket, Skeletons, The Log, Valkyrie</v>
      </c>
      <c r="AG5318" s="7" t="str">
        <f aca="false">IF(AD5318&lt;AE5318,AE5318,AD5318)</f>
        <v>Archers, Dark Prince, Fire Spirit, Giant Snowball, Goblin Demolisher, Goblin Hut, Graveyard, Poison</v>
      </c>
      <c r="AH5318" s="7" t="str">
        <f aca="false">IF(AD5318=AF5318,AA5318,IF(AA5318="Win","Loss",IF(AA5318="Loss","Win","Draw")))</f>
        <v>Loss</v>
      </c>
      <c r="AI5318" s="7" t="s">
        <v>297</v>
      </c>
    </row>
    <row r="5319" customFormat="false" ht="15" hidden="false" customHeight="true" outlineLevel="0" collapsed="false">
      <c r="A5319" s="7" t="s">
        <v>9340</v>
      </c>
      <c r="B5319" s="7" t="n">
        <v>1</v>
      </c>
      <c r="C5319" s="7" t="s">
        <v>733</v>
      </c>
      <c r="D5319" s="7" t="s">
        <v>734</v>
      </c>
      <c r="E5319" s="7" t="s">
        <v>4359</v>
      </c>
      <c r="F5319" s="7" t="s">
        <v>4360</v>
      </c>
      <c r="G5319" s="7" t="s">
        <v>9341</v>
      </c>
      <c r="H5319" s="7" t="s">
        <v>163</v>
      </c>
      <c r="I5319" s="7" t="s">
        <v>127</v>
      </c>
      <c r="J5319" s="7" t="s">
        <v>128</v>
      </c>
      <c r="K5319" s="7" t="s">
        <v>129</v>
      </c>
      <c r="L5319" s="7" t="s">
        <v>86</v>
      </c>
      <c r="M5319" s="7" t="s">
        <v>133</v>
      </c>
      <c r="N5319" s="7" t="s">
        <v>131</v>
      </c>
      <c r="O5319" s="7" t="s">
        <v>173</v>
      </c>
      <c r="P5319" s="7" t="s">
        <v>130</v>
      </c>
      <c r="Q5319" s="7" t="s">
        <v>82</v>
      </c>
      <c r="R5319" s="7" t="s">
        <v>151</v>
      </c>
      <c r="S5319" s="7" t="s">
        <v>152</v>
      </c>
      <c r="T5319" s="7" t="s">
        <v>85</v>
      </c>
      <c r="U5319" s="7" t="s">
        <v>126</v>
      </c>
      <c r="V5319" s="7" t="s">
        <v>150</v>
      </c>
      <c r="W5319" s="7" t="s">
        <v>89</v>
      </c>
      <c r="X5319" s="7" t="s">
        <v>153</v>
      </c>
      <c r="Y5319" s="7" t="n">
        <v>1</v>
      </c>
      <c r="Z5319" s="7" t="n">
        <v>0</v>
      </c>
      <c r="AA5319" s="7" t="str">
        <f aca="false">IF(Y5319&gt;Z5319,"Win",IF(Y5319&lt;Z5319,"Loss","Draw"))</f>
        <v>Win</v>
      </c>
      <c r="AB5319" s="7" t="s">
        <v>99</v>
      </c>
      <c r="AC5319" s="7" t="s">
        <v>99</v>
      </c>
      <c r="AD5319" s="7" t="s">
        <v>796</v>
      </c>
      <c r="AE5319" s="7" t="s">
        <v>155</v>
      </c>
      <c r="AF5319" s="7" t="str">
        <f aca="false">IF(AD5319&lt;AE5319,AD5319,AE5319)</f>
        <v>Arrows, Bandit, Battle Ram, Golden Knight, Mega Knight, Mother Witch, Skeleton Dragons, Zappies</v>
      </c>
      <c r="AG5319" s="7" t="str">
        <f aca="false">IF(AD5319&lt;AE5319,AE5319,AD5319)</f>
        <v>Baby Dragon, Cannon, Electro Spirit, Lightning, Mighty Miner, Royal Hogs, Skeletons, The Log</v>
      </c>
      <c r="AH5319" s="7" t="str">
        <f aca="false">IF(AD5319=AF5319,AA5319,IF(AA5319="Win","Loss",IF(AA5319="Loss","Win","Draw")))</f>
        <v>Win</v>
      </c>
      <c r="AI5319" s="7" t="s">
        <v>297</v>
      </c>
    </row>
    <row r="5320" customFormat="false" ht="15" hidden="false" customHeight="true" outlineLevel="0" collapsed="false">
      <c r="A5320" s="7" t="s">
        <v>9340</v>
      </c>
      <c r="B5320" s="7" t="n">
        <v>2</v>
      </c>
      <c r="C5320" s="7" t="s">
        <v>733</v>
      </c>
      <c r="D5320" s="7" t="s">
        <v>734</v>
      </c>
      <c r="E5320" s="7" t="s">
        <v>4359</v>
      </c>
      <c r="F5320" s="7" t="s">
        <v>4360</v>
      </c>
      <c r="G5320" s="7" t="s">
        <v>9342</v>
      </c>
      <c r="H5320" s="7" t="s">
        <v>163</v>
      </c>
      <c r="I5320" s="7" t="s">
        <v>185</v>
      </c>
      <c r="J5320" s="7" t="s">
        <v>186</v>
      </c>
      <c r="K5320" s="7" t="s">
        <v>109</v>
      </c>
      <c r="L5320" s="7" t="s">
        <v>111</v>
      </c>
      <c r="M5320" s="7" t="s">
        <v>97</v>
      </c>
      <c r="N5320" s="7" t="s">
        <v>88</v>
      </c>
      <c r="O5320" s="7" t="s">
        <v>187</v>
      </c>
      <c r="P5320" s="7" t="s">
        <v>234</v>
      </c>
      <c r="Q5320" s="7" t="s">
        <v>114</v>
      </c>
      <c r="R5320" s="7" t="s">
        <v>108</v>
      </c>
      <c r="S5320" s="7" t="s">
        <v>84</v>
      </c>
      <c r="T5320" s="7" t="s">
        <v>137</v>
      </c>
      <c r="U5320" s="7" t="s">
        <v>88</v>
      </c>
      <c r="V5320" s="7" t="s">
        <v>116</v>
      </c>
      <c r="W5320" s="7" t="s">
        <v>157</v>
      </c>
      <c r="X5320" s="7" t="s">
        <v>87</v>
      </c>
      <c r="Y5320" s="7" t="n">
        <v>0</v>
      </c>
      <c r="Z5320" s="7" t="n">
        <v>1</v>
      </c>
      <c r="AA5320" s="7" t="str">
        <f aca="false">IF(Y5320&gt;Z5320,"Win",IF(Y5320&lt;Z5320,"Loss","Draw"))</f>
        <v>Loss</v>
      </c>
      <c r="AB5320" s="7" t="s">
        <v>99</v>
      </c>
      <c r="AC5320" s="7" t="s">
        <v>99</v>
      </c>
      <c r="AD5320" s="7" t="s">
        <v>924</v>
      </c>
      <c r="AE5320" s="7" t="s">
        <v>9343</v>
      </c>
      <c r="AF5320" s="7" t="str">
        <f aca="false">IF(AD5320&lt;AE5320,AD5320,AE5320)</f>
        <v>Archers, Berserker, Dark Prince, Fire Spirit, Giant Snowball, Goblin Drill, Poison, Tesla</v>
      </c>
      <c r="AG5320" s="7" t="str">
        <f aca="false">IF(AD5320&lt;AE5320,AE5320,AD5320)</f>
        <v>Balloon, Berserker, Bomb Tower, Executioner, Miner, Ronin, Tornado, Zap</v>
      </c>
      <c r="AH5320" s="7" t="str">
        <f aca="false">IF(AD5320=AF5320,AA5320,IF(AA5320="Win","Loss",IF(AA5320="Loss","Win","Draw")))</f>
        <v>Win</v>
      </c>
      <c r="AI5320" s="7" t="s">
        <v>297</v>
      </c>
    </row>
    <row r="5321" customFormat="false" ht="15" hidden="false" customHeight="true" outlineLevel="0" collapsed="false">
      <c r="A5321" s="7" t="s">
        <v>9340</v>
      </c>
      <c r="B5321" s="7" t="n">
        <v>3</v>
      </c>
      <c r="C5321" s="7" t="s">
        <v>733</v>
      </c>
      <c r="D5321" s="7" t="s">
        <v>734</v>
      </c>
      <c r="E5321" s="7" t="s">
        <v>4359</v>
      </c>
      <c r="F5321" s="7" t="s">
        <v>4360</v>
      </c>
      <c r="G5321" s="7" t="s">
        <v>9344</v>
      </c>
      <c r="H5321" s="7" t="s">
        <v>163</v>
      </c>
      <c r="I5321" s="7" t="s">
        <v>82</v>
      </c>
      <c r="J5321" s="7" t="s">
        <v>140</v>
      </c>
      <c r="K5321" s="7" t="s">
        <v>124</v>
      </c>
      <c r="L5321" s="7" t="s">
        <v>142</v>
      </c>
      <c r="M5321" s="7" t="s">
        <v>257</v>
      </c>
      <c r="N5321" s="7" t="s">
        <v>93</v>
      </c>
      <c r="O5321" s="7" t="s">
        <v>95</v>
      </c>
      <c r="P5321" s="7" t="s">
        <v>143</v>
      </c>
      <c r="Q5321" s="7" t="s">
        <v>219</v>
      </c>
      <c r="R5321" s="7" t="s">
        <v>83</v>
      </c>
      <c r="S5321" s="7" t="s">
        <v>177</v>
      </c>
      <c r="T5321" s="7" t="s">
        <v>96</v>
      </c>
      <c r="U5321" s="7" t="s">
        <v>95</v>
      </c>
      <c r="V5321" s="7" t="s">
        <v>93</v>
      </c>
      <c r="W5321" s="7" t="s">
        <v>188</v>
      </c>
      <c r="X5321" s="7" t="s">
        <v>118</v>
      </c>
      <c r="Y5321" s="7" t="n">
        <v>0</v>
      </c>
      <c r="Z5321" s="7" t="n">
        <v>1</v>
      </c>
      <c r="AA5321" s="7" t="str">
        <f aca="false">IF(Y5321&gt;Z5321,"Win",IF(Y5321&lt;Z5321,"Loss","Draw"))</f>
        <v>Loss</v>
      </c>
      <c r="AB5321" s="7" t="s">
        <v>99</v>
      </c>
      <c r="AC5321" s="7" t="s">
        <v>99</v>
      </c>
      <c r="AD5321" s="7" t="s">
        <v>5247</v>
      </c>
      <c r="AE5321" s="7" t="s">
        <v>9345</v>
      </c>
      <c r="AF5321" s="7" t="str">
        <f aca="false">IF(AD5321&lt;AE5321,AD5321,AE5321)</f>
        <v>Barbarian Barrel, Fireball, Heal Spirit, Hunter, Ice Golem, Royal Ghost, Royal Hogs, Three Musketeers</v>
      </c>
      <c r="AG5321" s="7" t="str">
        <f aca="false">IF(AD5321&lt;AE5321,AE5321,AD5321)</f>
        <v>Barbarian Barrel, Fireball, Ice Spirit, Minions, Monk, Royal Giant, Tombstone, Wizard</v>
      </c>
      <c r="AH5321" s="7" t="str">
        <f aca="false">IF(AD5321=AF5321,AA5321,IF(AA5321="Win","Loss",IF(AA5321="Loss","Win","Draw")))</f>
        <v>Loss</v>
      </c>
      <c r="AI5321" s="7" t="s">
        <v>297</v>
      </c>
    </row>
    <row r="5322" customFormat="false" ht="15" hidden="false" customHeight="true" outlineLevel="0" collapsed="false">
      <c r="A5322" s="5" t="s">
        <v>9346</v>
      </c>
      <c r="B5322" s="5" t="n">
        <v>1</v>
      </c>
      <c r="C5322" s="5" t="s">
        <v>733</v>
      </c>
      <c r="D5322" s="5" t="s">
        <v>734</v>
      </c>
      <c r="E5322" s="5" t="s">
        <v>726</v>
      </c>
      <c r="F5322" s="5" t="s">
        <v>727</v>
      </c>
      <c r="G5322" s="5" t="s">
        <v>1249</v>
      </c>
      <c r="H5322" s="5" t="s">
        <v>163</v>
      </c>
      <c r="I5322" s="5" t="s">
        <v>177</v>
      </c>
      <c r="J5322" s="5" t="s">
        <v>188</v>
      </c>
      <c r="K5322" s="5" t="s">
        <v>83</v>
      </c>
      <c r="L5322" s="5" t="s">
        <v>86</v>
      </c>
      <c r="M5322" s="5" t="s">
        <v>133</v>
      </c>
      <c r="N5322" s="5" t="s">
        <v>215</v>
      </c>
      <c r="O5322" s="5" t="s">
        <v>89</v>
      </c>
      <c r="P5322" s="5" t="s">
        <v>93</v>
      </c>
      <c r="Q5322" s="5" t="s">
        <v>201</v>
      </c>
      <c r="R5322" s="5" t="s">
        <v>202</v>
      </c>
      <c r="S5322" s="5" t="s">
        <v>233</v>
      </c>
      <c r="T5322" s="5" t="s">
        <v>111</v>
      </c>
      <c r="U5322" s="5" t="s">
        <v>157</v>
      </c>
      <c r="V5322" s="5" t="s">
        <v>88</v>
      </c>
      <c r="W5322" s="5" t="s">
        <v>204</v>
      </c>
      <c r="X5322" s="5" t="s">
        <v>234</v>
      </c>
      <c r="Y5322" s="5" t="n">
        <v>1</v>
      </c>
      <c r="Z5322" s="5" t="n">
        <v>0</v>
      </c>
      <c r="AA5322" s="5" t="str">
        <f aca="false">IF(Y5322&gt;Z5322,"Win",IF(Y5322&lt;Z5322,"Loss","Draw"))</f>
        <v>Win</v>
      </c>
      <c r="AB5322" s="5" t="s">
        <v>98</v>
      </c>
      <c r="AC5322" s="5" t="s">
        <v>99</v>
      </c>
      <c r="AD5322" s="5" t="s">
        <v>494</v>
      </c>
      <c r="AE5322" s="5" t="s">
        <v>380</v>
      </c>
      <c r="AF5322" s="5" t="str">
        <f aca="false">IF(AD5322&lt;AE5322,AD5322,AE5322)</f>
        <v>Bats, Berserker, Bomb Tower, Fire Spirit, Magic Archer, Miner, Royal Delivery, Wall Breakers</v>
      </c>
      <c r="AG5322" s="5" t="str">
        <f aca="false">IF(AD5322&lt;AE5322,AE5322,AD5322)</f>
        <v>Fireball, Fisherman, Monk, Mother Witch, Royal Giant, Skeleton Dragons, The Log, Tombstone</v>
      </c>
      <c r="AH5322" s="5" t="str">
        <f aca="false">IF(AD5322=AF5322,AA5322,IF(AA5322="Win","Loss",IF(AA5322="Loss","Win","Draw")))</f>
        <v>Loss</v>
      </c>
      <c r="AI5322" s="5" t="s">
        <v>102</v>
      </c>
    </row>
    <row r="5323" customFormat="false" ht="15" hidden="false" customHeight="true" outlineLevel="0" collapsed="false">
      <c r="A5323" s="5" t="s">
        <v>9346</v>
      </c>
      <c r="B5323" s="5" t="n">
        <v>2</v>
      </c>
      <c r="C5323" s="5" t="s">
        <v>733</v>
      </c>
      <c r="D5323" s="5" t="s">
        <v>734</v>
      </c>
      <c r="E5323" s="5" t="s">
        <v>726</v>
      </c>
      <c r="F5323" s="5" t="s">
        <v>727</v>
      </c>
      <c r="G5323" s="5" t="s">
        <v>8060</v>
      </c>
      <c r="H5323" s="5" t="s">
        <v>163</v>
      </c>
      <c r="I5323" s="5" t="s">
        <v>201</v>
      </c>
      <c r="J5323" s="5" t="s">
        <v>202</v>
      </c>
      <c r="K5323" s="5" t="s">
        <v>203</v>
      </c>
      <c r="L5323" s="5" t="s">
        <v>88</v>
      </c>
      <c r="M5323" s="5" t="s">
        <v>157</v>
      </c>
      <c r="N5323" s="5" t="s">
        <v>118</v>
      </c>
      <c r="O5323" s="5" t="s">
        <v>204</v>
      </c>
      <c r="P5323" s="5" t="s">
        <v>234</v>
      </c>
      <c r="Q5323" s="5" t="s">
        <v>82</v>
      </c>
      <c r="R5323" s="5" t="s">
        <v>83</v>
      </c>
      <c r="S5323" s="5" t="s">
        <v>87</v>
      </c>
      <c r="T5323" s="5" t="s">
        <v>86</v>
      </c>
      <c r="U5323" s="5" t="s">
        <v>150</v>
      </c>
      <c r="V5323" s="5" t="s">
        <v>126</v>
      </c>
      <c r="W5323" s="5" t="s">
        <v>93</v>
      </c>
      <c r="X5323" s="5" t="s">
        <v>95</v>
      </c>
      <c r="Y5323" s="5" t="n">
        <v>0</v>
      </c>
      <c r="Z5323" s="5" t="n">
        <v>1</v>
      </c>
      <c r="AA5323" s="5" t="str">
        <f aca="false">IF(Y5323&gt;Z5323,"Win",IF(Y5323&lt;Z5323,"Loss","Draw"))</f>
        <v>Loss</v>
      </c>
      <c r="AB5323" s="5" t="s">
        <v>98</v>
      </c>
      <c r="AC5323" s="5" t="s">
        <v>99</v>
      </c>
      <c r="AD5323" s="5" t="s">
        <v>668</v>
      </c>
      <c r="AE5323" s="5" t="s">
        <v>898</v>
      </c>
      <c r="AF5323" s="5" t="str">
        <f aca="false">IF(AD5323&lt;AE5323,AD5323,AE5323)</f>
        <v>Barbarian Barrel, Electro Spirit, Fireball, Monk, Royal Hogs, Skeleton Dragons, Skeletons, Tesla</v>
      </c>
      <c r="AG5323" s="5" t="str">
        <f aca="false">IF(AD5323&lt;AE5323,AE5323,AD5323)</f>
        <v>Berserker, Bomb Tower, Fire Spirit, Goblin Barrel, Ice Spirit, Magic Archer, Royal Delivery, Wall Breakers</v>
      </c>
      <c r="AH5323" s="5" t="str">
        <f aca="false">IF(AD5323=AF5323,AA5323,IF(AA5323="Win","Loss",IF(AA5323="Loss","Win","Draw")))</f>
        <v>Win</v>
      </c>
      <c r="AI5323" s="5" t="s">
        <v>102</v>
      </c>
    </row>
    <row r="5324" customFormat="false" ht="15" hidden="false" customHeight="true" outlineLevel="0" collapsed="false">
      <c r="A5324" s="5" t="s">
        <v>9346</v>
      </c>
      <c r="B5324" s="5" t="n">
        <v>3</v>
      </c>
      <c r="C5324" s="5" t="s">
        <v>733</v>
      </c>
      <c r="D5324" s="5" t="s">
        <v>734</v>
      </c>
      <c r="E5324" s="5" t="s">
        <v>726</v>
      </c>
      <c r="F5324" s="5" t="s">
        <v>727</v>
      </c>
      <c r="G5324" s="5" t="s">
        <v>1251</v>
      </c>
      <c r="H5324" s="5" t="s">
        <v>163</v>
      </c>
      <c r="I5324" s="5" t="s">
        <v>219</v>
      </c>
      <c r="J5324" s="5" t="s">
        <v>91</v>
      </c>
      <c r="K5324" s="5" t="s">
        <v>107</v>
      </c>
      <c r="L5324" s="5" t="s">
        <v>165</v>
      </c>
      <c r="M5324" s="5" t="s">
        <v>117</v>
      </c>
      <c r="N5324" s="5" t="s">
        <v>85</v>
      </c>
      <c r="O5324" s="5" t="s">
        <v>95</v>
      </c>
      <c r="P5324" s="5" t="s">
        <v>150</v>
      </c>
      <c r="Q5324" s="5" t="s">
        <v>137</v>
      </c>
      <c r="R5324" s="5" t="s">
        <v>108</v>
      </c>
      <c r="S5324" s="5" t="s">
        <v>114</v>
      </c>
      <c r="T5324" s="5" t="s">
        <v>242</v>
      </c>
      <c r="U5324" s="5" t="s">
        <v>118</v>
      </c>
      <c r="V5324" s="5" t="s">
        <v>91</v>
      </c>
      <c r="W5324" s="5" t="s">
        <v>116</v>
      </c>
      <c r="X5324" s="5" t="s">
        <v>119</v>
      </c>
      <c r="Y5324" s="5" t="n">
        <v>1</v>
      </c>
      <c r="Z5324" s="5" t="n">
        <v>0</v>
      </c>
      <c r="AA5324" s="5" t="str">
        <f aca="false">IF(Y5324&gt;Z5324,"Win",IF(Y5324&lt;Z5324,"Loss","Draw"))</f>
        <v>Win</v>
      </c>
      <c r="AB5324" s="5" t="s">
        <v>98</v>
      </c>
      <c r="AC5324" s="5" t="s">
        <v>99</v>
      </c>
      <c r="AD5324" s="5" t="s">
        <v>1253</v>
      </c>
      <c r="AE5324" s="5" t="s">
        <v>1252</v>
      </c>
      <c r="AF5324" s="5" t="str">
        <f aca="false">IF(AD5324&lt;AE5324,AD5324,AE5324)</f>
        <v>Barbarian Barrel, Electro Spirit, Giant Skeleton, Goblin Cage, Goblins, Hog Rider, Lightning, Wizard</v>
      </c>
      <c r="AG5324" s="5" t="str">
        <f aca="false">IF(AD5324&lt;AE5324,AE5324,AD5324)</f>
        <v>Bomber, Dark Prince, Giant Snowball, Goblin Drill, Goblin Hut, Goblins, Ice Spirit, Poison</v>
      </c>
      <c r="AH5324" s="5" t="str">
        <f aca="false">IF(AD5324=AF5324,AA5324,IF(AA5324="Win","Loss",IF(AA5324="Loss","Win","Draw")))</f>
        <v>Win</v>
      </c>
      <c r="AI5324" s="5" t="s">
        <v>102</v>
      </c>
    </row>
    <row r="5325" customFormat="false" ht="15" hidden="false" customHeight="true" outlineLevel="0" collapsed="false">
      <c r="A5325" s="5" t="s">
        <v>9347</v>
      </c>
      <c r="B5325" s="5" t="n">
        <v>1</v>
      </c>
      <c r="C5325" s="5" t="s">
        <v>733</v>
      </c>
      <c r="D5325" s="5" t="s">
        <v>734</v>
      </c>
      <c r="E5325" s="5" t="s">
        <v>753</v>
      </c>
      <c r="F5325" s="5" t="s">
        <v>754</v>
      </c>
      <c r="G5325" s="5" t="s">
        <v>8063</v>
      </c>
      <c r="H5325" s="5" t="s">
        <v>352</v>
      </c>
      <c r="I5325" s="5" t="s">
        <v>90</v>
      </c>
      <c r="J5325" s="5" t="s">
        <v>123</v>
      </c>
      <c r="K5325" s="5" t="s">
        <v>124</v>
      </c>
      <c r="L5325" s="5" t="s">
        <v>125</v>
      </c>
      <c r="M5325" s="5" t="s">
        <v>85</v>
      </c>
      <c r="N5325" s="5" t="s">
        <v>96</v>
      </c>
      <c r="O5325" s="5" t="s">
        <v>126</v>
      </c>
      <c r="P5325" s="5" t="s">
        <v>95</v>
      </c>
      <c r="Q5325" s="5" t="s">
        <v>129</v>
      </c>
      <c r="R5325" s="5" t="s">
        <v>158</v>
      </c>
      <c r="S5325" s="5" t="s">
        <v>128</v>
      </c>
      <c r="T5325" s="5" t="s">
        <v>165</v>
      </c>
      <c r="U5325" s="5" t="s">
        <v>164</v>
      </c>
      <c r="V5325" s="5" t="s">
        <v>86</v>
      </c>
      <c r="W5325" s="5" t="s">
        <v>173</v>
      </c>
      <c r="X5325" s="5" t="s">
        <v>130</v>
      </c>
      <c r="Y5325" s="5" t="n">
        <v>0</v>
      </c>
      <c r="Z5325" s="5" t="n">
        <v>1</v>
      </c>
      <c r="AA5325" s="5" t="str">
        <f aca="false">IF(Y5325&gt;Z5325,"Win",IF(Y5325&lt;Z5325,"Loss","Draw"))</f>
        <v>Loss</v>
      </c>
      <c r="AB5325" s="5" t="s">
        <v>98</v>
      </c>
      <c r="AC5325" s="5" t="s">
        <v>99</v>
      </c>
      <c r="AD5325" s="5" t="s">
        <v>134</v>
      </c>
      <c r="AE5325" s="5" t="s">
        <v>8064</v>
      </c>
      <c r="AF5325" s="5" t="str">
        <f aca="false">IF(AD5325&lt;AE5325,AD5325,AE5325)</f>
        <v>Arrows, Bowler, Earthquake, Golden Knight, Hog Rider, Mega Knight, Skeleton Dragons, Zappies</v>
      </c>
      <c r="AG5325" s="5" t="str">
        <f aca="false">IF(AD5325&lt;AE5325,AE5325,AD5325)</f>
        <v>Barbarian Barrel, Cannon Cart, Goblinstein, Lightning, Minions, Mortar, Royal Ghost, Skeletons</v>
      </c>
      <c r="AH5325" s="5" t="str">
        <f aca="false">IF(AD5325=AF5325,AA5325,IF(AA5325="Win","Loss",IF(AA5325="Loss","Win","Draw")))</f>
        <v>Win</v>
      </c>
      <c r="AI5325" s="5" t="s">
        <v>102</v>
      </c>
    </row>
    <row r="5326" customFormat="false" ht="15" hidden="false" customHeight="true" outlineLevel="0" collapsed="false">
      <c r="A5326" s="5" t="s">
        <v>9347</v>
      </c>
      <c r="B5326" s="5" t="n">
        <v>2</v>
      </c>
      <c r="C5326" s="5" t="s">
        <v>733</v>
      </c>
      <c r="D5326" s="5" t="s">
        <v>734</v>
      </c>
      <c r="E5326" s="5" t="s">
        <v>753</v>
      </c>
      <c r="F5326" s="5" t="s">
        <v>754</v>
      </c>
      <c r="G5326" s="5" t="s">
        <v>8065</v>
      </c>
      <c r="H5326" s="5" t="s">
        <v>163</v>
      </c>
      <c r="I5326" s="5" t="s">
        <v>127</v>
      </c>
      <c r="J5326" s="5" t="s">
        <v>219</v>
      </c>
      <c r="K5326" s="5" t="s">
        <v>141</v>
      </c>
      <c r="L5326" s="5" t="s">
        <v>117</v>
      </c>
      <c r="M5326" s="5" t="s">
        <v>133</v>
      </c>
      <c r="N5326" s="5" t="s">
        <v>294</v>
      </c>
      <c r="O5326" s="5" t="s">
        <v>173</v>
      </c>
      <c r="P5326" s="5" t="s">
        <v>89</v>
      </c>
      <c r="Q5326" s="5" t="s">
        <v>201</v>
      </c>
      <c r="R5326" s="5" t="s">
        <v>202</v>
      </c>
      <c r="S5326" s="5" t="s">
        <v>233</v>
      </c>
      <c r="T5326" s="5" t="s">
        <v>111</v>
      </c>
      <c r="U5326" s="5" t="s">
        <v>97</v>
      </c>
      <c r="V5326" s="5" t="s">
        <v>157</v>
      </c>
      <c r="W5326" s="5" t="s">
        <v>204</v>
      </c>
      <c r="X5326" s="5" t="s">
        <v>234</v>
      </c>
      <c r="Y5326" s="5" t="n">
        <v>1</v>
      </c>
      <c r="Z5326" s="5" t="n">
        <v>0</v>
      </c>
      <c r="AA5326" s="5" t="str">
        <f aca="false">IF(Y5326&gt;Z5326,"Win",IF(Y5326&lt;Z5326,"Loss","Draw"))</f>
        <v>Win</v>
      </c>
      <c r="AB5326" s="5" t="s">
        <v>98</v>
      </c>
      <c r="AC5326" s="5" t="s">
        <v>99</v>
      </c>
      <c r="AD5326" s="5" t="s">
        <v>8066</v>
      </c>
      <c r="AE5326" s="5" t="s">
        <v>859</v>
      </c>
      <c r="AF5326" s="5" t="str">
        <f aca="false">IF(AD5326&lt;AE5326,AD5326,AE5326)</f>
        <v>Bats, Bomb Tower, Fire Spirit, Magic Archer, Miner, Ronin, Royal Delivery, Wall Breakers</v>
      </c>
      <c r="AG5326" s="5" t="str">
        <f aca="false">IF(AD5326&lt;AE5326,AE5326,AD5326)</f>
        <v>Battle Ram, Giant Skeleton, Lumberjack, Mother Witch, The Log, Vines, Wizard, Zappies</v>
      </c>
      <c r="AH5326" s="5" t="str">
        <f aca="false">IF(AD5326=AF5326,AA5326,IF(AA5326="Win","Loss",IF(AA5326="Loss","Win","Draw")))</f>
        <v>Loss</v>
      </c>
      <c r="AI5326" s="5" t="s">
        <v>102</v>
      </c>
    </row>
    <row r="5327" customFormat="false" ht="15" hidden="false" customHeight="true" outlineLevel="0" collapsed="false">
      <c r="A5327" s="5" t="s">
        <v>9347</v>
      </c>
      <c r="B5327" s="5" t="n">
        <v>3</v>
      </c>
      <c r="C5327" s="5" t="s">
        <v>733</v>
      </c>
      <c r="D5327" s="5" t="s">
        <v>734</v>
      </c>
      <c r="E5327" s="5" t="s">
        <v>753</v>
      </c>
      <c r="F5327" s="5" t="s">
        <v>754</v>
      </c>
      <c r="G5327" s="5" t="s">
        <v>8067</v>
      </c>
      <c r="H5327" s="5" t="s">
        <v>163</v>
      </c>
      <c r="I5327" s="5" t="s">
        <v>137</v>
      </c>
      <c r="J5327" s="5" t="s">
        <v>202</v>
      </c>
      <c r="K5327" s="5" t="s">
        <v>114</v>
      </c>
      <c r="L5327" s="5" t="s">
        <v>116</v>
      </c>
      <c r="M5327" s="5" t="s">
        <v>157</v>
      </c>
      <c r="N5327" s="5" t="s">
        <v>108</v>
      </c>
      <c r="O5327" s="5" t="s">
        <v>88</v>
      </c>
      <c r="P5327" s="5" t="s">
        <v>87</v>
      </c>
      <c r="Q5327" s="5" t="s">
        <v>177</v>
      </c>
      <c r="R5327" s="5" t="s">
        <v>83</v>
      </c>
      <c r="S5327" s="5" t="s">
        <v>185</v>
      </c>
      <c r="T5327" s="5" t="s">
        <v>89</v>
      </c>
      <c r="U5327" s="5" t="s">
        <v>93</v>
      </c>
      <c r="V5327" s="5" t="s">
        <v>150</v>
      </c>
      <c r="W5327" s="5" t="s">
        <v>124</v>
      </c>
      <c r="X5327" s="5" t="s">
        <v>215</v>
      </c>
      <c r="Y5327" s="5" t="n">
        <v>0</v>
      </c>
      <c r="Z5327" s="5" t="n">
        <v>1</v>
      </c>
      <c r="AA5327" s="5" t="str">
        <f aca="false">IF(Y5327&gt;Z5327,"Win",IF(Y5327&lt;Z5327,"Loss","Draw"))</f>
        <v>Loss</v>
      </c>
      <c r="AB5327" s="5" t="s">
        <v>98</v>
      </c>
      <c r="AC5327" s="5" t="s">
        <v>99</v>
      </c>
      <c r="AD5327" s="5" t="s">
        <v>1427</v>
      </c>
      <c r="AE5327" s="5" t="s">
        <v>8068</v>
      </c>
      <c r="AF5327" s="5" t="str">
        <f aca="false">IF(AD5327&lt;AE5327,AD5327,AE5327)</f>
        <v>Berserker, Dark Prince, Fire Spirit, Giant Snowball, Goblin Drill, Magic Archer, Poison, Tesla</v>
      </c>
      <c r="AG5327" s="5" t="str">
        <f aca="false">IF(AD5327&lt;AE5327,AE5327,AD5327)</f>
        <v>Electro Spirit, Executioner, Fireball, Fisherman, Monk, Royal Ghost, Royal Giant, The Log</v>
      </c>
      <c r="AH5327" s="5" t="str">
        <f aca="false">IF(AD5327=AF5327,AA5327,IF(AA5327="Win","Loss",IF(AA5327="Loss","Win","Draw")))</f>
        <v>Loss</v>
      </c>
      <c r="AI5327" s="5" t="s">
        <v>102</v>
      </c>
    </row>
    <row r="5328" customFormat="false" ht="15" hidden="false" customHeight="true" outlineLevel="0" collapsed="false">
      <c r="A5328" s="5" t="s">
        <v>9348</v>
      </c>
      <c r="B5328" s="5" t="n">
        <v>1</v>
      </c>
      <c r="C5328" s="5" t="s">
        <v>733</v>
      </c>
      <c r="D5328" s="5" t="s">
        <v>734</v>
      </c>
      <c r="E5328" s="5" t="s">
        <v>741</v>
      </c>
      <c r="F5328" s="5" t="s">
        <v>742</v>
      </c>
      <c r="G5328" s="5" t="s">
        <v>1509</v>
      </c>
      <c r="H5328" s="5" t="s">
        <v>163</v>
      </c>
      <c r="I5328" s="5" t="s">
        <v>185</v>
      </c>
      <c r="J5328" s="5" t="s">
        <v>337</v>
      </c>
      <c r="K5328" s="5" t="s">
        <v>114</v>
      </c>
      <c r="L5328" s="5" t="s">
        <v>165</v>
      </c>
      <c r="M5328" s="5" t="s">
        <v>85</v>
      </c>
      <c r="N5328" s="5" t="s">
        <v>124</v>
      </c>
      <c r="O5328" s="5" t="s">
        <v>193</v>
      </c>
      <c r="P5328" s="5" t="s">
        <v>95</v>
      </c>
      <c r="Q5328" s="5" t="s">
        <v>129</v>
      </c>
      <c r="R5328" s="5" t="s">
        <v>186</v>
      </c>
      <c r="S5328" s="5" t="s">
        <v>185</v>
      </c>
      <c r="T5328" s="5" t="s">
        <v>109</v>
      </c>
      <c r="U5328" s="5" t="s">
        <v>111</v>
      </c>
      <c r="V5328" s="5" t="s">
        <v>193</v>
      </c>
      <c r="W5328" s="5" t="s">
        <v>187</v>
      </c>
      <c r="X5328" s="5" t="s">
        <v>234</v>
      </c>
      <c r="Y5328" s="5" t="n">
        <v>0</v>
      </c>
      <c r="Z5328" s="5" t="n">
        <v>1</v>
      </c>
      <c r="AA5328" s="5" t="str">
        <f aca="false">IF(Y5328&gt;Z5328,"Win",IF(Y5328&lt;Z5328,"Loss","Draw"))</f>
        <v>Loss</v>
      </c>
      <c r="AB5328" s="5" t="s">
        <v>98</v>
      </c>
      <c r="AC5328" s="5" t="s">
        <v>99</v>
      </c>
      <c r="AD5328" s="5" t="s">
        <v>1511</v>
      </c>
      <c r="AE5328" s="5" t="s">
        <v>1510</v>
      </c>
      <c r="AF5328" s="5" t="str">
        <f aca="false">IF(AD5328&lt;AE5328,AD5328,AE5328)</f>
        <v>Balloon, Bomb Tower, Executioner, Guards, Mega Knight, Miner, Tornado, Zap</v>
      </c>
      <c r="AG5328" s="5" t="str">
        <f aca="false">IF(AD5328&lt;AE5328,AE5328,AD5328)</f>
        <v>Barbarian Barrel, Boss Bandit, Executioner, Giant Snowball, Guards, Hog Rider, Lightning, Royal Ghost</v>
      </c>
      <c r="AH5328" s="5" t="str">
        <f aca="false">IF(AD5328=AF5328,AA5328,IF(AA5328="Win","Loss",IF(AA5328="Loss","Win","Draw")))</f>
        <v>Win</v>
      </c>
      <c r="AI5328" s="5" t="s">
        <v>102</v>
      </c>
    </row>
    <row r="5329" customFormat="false" ht="15" hidden="false" customHeight="true" outlineLevel="0" collapsed="false">
      <c r="A5329" s="5" t="s">
        <v>9348</v>
      </c>
      <c r="B5329" s="5" t="n">
        <v>2</v>
      </c>
      <c r="C5329" s="5" t="s">
        <v>733</v>
      </c>
      <c r="D5329" s="5" t="s">
        <v>734</v>
      </c>
      <c r="E5329" s="5" t="s">
        <v>741</v>
      </c>
      <c r="F5329" s="5" t="s">
        <v>742</v>
      </c>
      <c r="G5329" s="5" t="s">
        <v>1512</v>
      </c>
      <c r="H5329" s="5" t="s">
        <v>352</v>
      </c>
      <c r="I5329" s="5" t="s">
        <v>82</v>
      </c>
      <c r="J5329" s="5" t="s">
        <v>83</v>
      </c>
      <c r="K5329" s="5" t="s">
        <v>152</v>
      </c>
      <c r="L5329" s="5" t="s">
        <v>88</v>
      </c>
      <c r="M5329" s="5" t="s">
        <v>93</v>
      </c>
      <c r="N5329" s="5" t="s">
        <v>119</v>
      </c>
      <c r="O5329" s="5" t="s">
        <v>150</v>
      </c>
      <c r="P5329" s="5" t="s">
        <v>204</v>
      </c>
      <c r="Q5329" s="5" t="s">
        <v>82</v>
      </c>
      <c r="R5329" s="5" t="s">
        <v>108</v>
      </c>
      <c r="S5329" s="5" t="s">
        <v>152</v>
      </c>
      <c r="T5329" s="5" t="s">
        <v>87</v>
      </c>
      <c r="U5329" s="5" t="s">
        <v>126</v>
      </c>
      <c r="V5329" s="5" t="s">
        <v>150</v>
      </c>
      <c r="W5329" s="5" t="s">
        <v>95</v>
      </c>
      <c r="X5329" s="5" t="s">
        <v>85</v>
      </c>
      <c r="Y5329" s="5" t="n">
        <v>0</v>
      </c>
      <c r="Z5329" s="5" t="n">
        <v>1</v>
      </c>
      <c r="AA5329" s="5" t="str">
        <f aca="false">IF(Y5329&gt;Z5329,"Win",IF(Y5329&lt;Z5329,"Loss","Draw"))</f>
        <v>Loss</v>
      </c>
      <c r="AB5329" s="5" t="s">
        <v>98</v>
      </c>
      <c r="AC5329" s="5" t="s">
        <v>99</v>
      </c>
      <c r="AD5329" s="5" t="s">
        <v>1514</v>
      </c>
      <c r="AE5329" s="5" t="s">
        <v>1513</v>
      </c>
      <c r="AF5329" s="5" t="str">
        <f aca="false">IF(AD5329&lt;AE5329,AD5329,AE5329)</f>
        <v>Baby Dragon, Barbarian Barrel, Dark Prince, Electro Spirit, Lightning, Royal Hogs, Skeletons, Tesla</v>
      </c>
      <c r="AG5329" s="5" t="str">
        <f aca="false">IF(AD5329&lt;AE5329,AE5329,AD5329)</f>
        <v>Baby Dragon, Berserker, Electro Spirit, Fireball, Goblin Hut, Monk, Royal Delivery, Royal Hogs</v>
      </c>
      <c r="AH5329" s="5" t="str">
        <f aca="false">IF(AD5329=AF5329,AA5329,IF(AA5329="Win","Loss",IF(AA5329="Loss","Win","Draw")))</f>
        <v>Win</v>
      </c>
      <c r="AI5329" s="5" t="s">
        <v>102</v>
      </c>
    </row>
    <row r="5330" customFormat="false" ht="15" hidden="false" customHeight="true" outlineLevel="0" collapsed="false">
      <c r="A5330" s="5" t="s">
        <v>9349</v>
      </c>
      <c r="B5330" s="5" t="n">
        <v>1</v>
      </c>
      <c r="C5330" s="5" t="s">
        <v>733</v>
      </c>
      <c r="D5330" s="5" t="s">
        <v>734</v>
      </c>
      <c r="E5330" s="5" t="s">
        <v>611</v>
      </c>
      <c r="F5330" s="5" t="s">
        <v>612</v>
      </c>
      <c r="G5330" s="5" t="s">
        <v>735</v>
      </c>
      <c r="H5330" s="5" t="s">
        <v>163</v>
      </c>
      <c r="I5330" s="5" t="s">
        <v>201</v>
      </c>
      <c r="J5330" s="5" t="s">
        <v>337</v>
      </c>
      <c r="K5330" s="5" t="s">
        <v>203</v>
      </c>
      <c r="L5330" s="5" t="s">
        <v>159</v>
      </c>
      <c r="M5330" s="5" t="s">
        <v>157</v>
      </c>
      <c r="N5330" s="5" t="s">
        <v>118</v>
      </c>
      <c r="O5330" s="5" t="s">
        <v>89</v>
      </c>
      <c r="P5330" s="5" t="s">
        <v>153</v>
      </c>
      <c r="Q5330" s="5" t="s">
        <v>90</v>
      </c>
      <c r="R5330" s="5" t="s">
        <v>158</v>
      </c>
      <c r="S5330" s="5" t="s">
        <v>92</v>
      </c>
      <c r="T5330" s="5" t="s">
        <v>93</v>
      </c>
      <c r="U5330" s="5" t="s">
        <v>95</v>
      </c>
      <c r="V5330" s="5" t="s">
        <v>94</v>
      </c>
      <c r="W5330" s="5" t="s">
        <v>96</v>
      </c>
      <c r="X5330" s="5" t="s">
        <v>159</v>
      </c>
      <c r="Y5330" s="5" t="n">
        <v>0</v>
      </c>
      <c r="Z5330" s="5" t="n">
        <v>1</v>
      </c>
      <c r="AA5330" s="5" t="str">
        <f aca="false">IF(Y5330&gt;Z5330,"Win",IF(Y5330&lt;Z5330,"Loss","Draw"))</f>
        <v>Loss</v>
      </c>
      <c r="AB5330" s="5" t="s">
        <v>98</v>
      </c>
      <c r="AC5330" s="5" t="s">
        <v>99</v>
      </c>
      <c r="AD5330" s="5" t="s">
        <v>736</v>
      </c>
      <c r="AE5330" s="5" t="s">
        <v>379</v>
      </c>
      <c r="AF5330" s="5" t="str">
        <f aca="false">IF(AD5330&lt;AE5330,AD5330,AE5330)</f>
        <v>Barbarian Barrel, Bowler, Dart Goblin, Fireball, Minions, Mortar, Rascals, Skeleton Barrel</v>
      </c>
      <c r="AG5330" s="5" t="str">
        <f aca="false">IF(AD5330&lt;AE5330,AE5330,AD5330)</f>
        <v>Boss Bandit, Cannon, Dart Goblin, Fire Spirit, Goblin Barrel, Ice Spirit, The Log, Wall Breakers</v>
      </c>
      <c r="AH5330" s="5" t="str">
        <f aca="false">IF(AD5330=AF5330,AA5330,IF(AA5330="Win","Loss",IF(AA5330="Loss","Win","Draw")))</f>
        <v>Win</v>
      </c>
      <c r="AI5330" s="5" t="s">
        <v>102</v>
      </c>
    </row>
    <row r="5331" customFormat="false" ht="15" hidden="false" customHeight="true" outlineLevel="0" collapsed="false">
      <c r="A5331" s="5" t="s">
        <v>9349</v>
      </c>
      <c r="B5331" s="5" t="n">
        <v>2</v>
      </c>
      <c r="C5331" s="5" t="s">
        <v>733</v>
      </c>
      <c r="D5331" s="5" t="s">
        <v>734</v>
      </c>
      <c r="E5331" s="5" t="s">
        <v>611</v>
      </c>
      <c r="F5331" s="5" t="s">
        <v>612</v>
      </c>
      <c r="G5331" s="5" t="s">
        <v>737</v>
      </c>
      <c r="H5331" s="5" t="s">
        <v>163</v>
      </c>
      <c r="I5331" s="5" t="s">
        <v>82</v>
      </c>
      <c r="J5331" s="5" t="s">
        <v>128</v>
      </c>
      <c r="K5331" s="5" t="s">
        <v>107</v>
      </c>
      <c r="L5331" s="5" t="s">
        <v>133</v>
      </c>
      <c r="M5331" s="5" t="s">
        <v>88</v>
      </c>
      <c r="N5331" s="5" t="s">
        <v>93</v>
      </c>
      <c r="O5331" s="5" t="s">
        <v>86</v>
      </c>
      <c r="P5331" s="5" t="s">
        <v>95</v>
      </c>
      <c r="Q5331" s="5" t="s">
        <v>114</v>
      </c>
      <c r="R5331" s="5" t="s">
        <v>151</v>
      </c>
      <c r="S5331" s="5" t="s">
        <v>137</v>
      </c>
      <c r="T5331" s="5" t="s">
        <v>116</v>
      </c>
      <c r="U5331" s="5" t="s">
        <v>138</v>
      </c>
      <c r="V5331" s="5" t="s">
        <v>234</v>
      </c>
      <c r="W5331" s="5" t="s">
        <v>157</v>
      </c>
      <c r="X5331" s="5" t="s">
        <v>88</v>
      </c>
      <c r="Y5331" s="5" t="n">
        <v>0</v>
      </c>
      <c r="Z5331" s="5" t="n">
        <v>1</v>
      </c>
      <c r="AA5331" s="5" t="str">
        <f aca="false">IF(Y5331&gt;Z5331,"Win",IF(Y5331&lt;Z5331,"Loss","Draw"))</f>
        <v>Loss</v>
      </c>
      <c r="AB5331" s="5" t="s">
        <v>98</v>
      </c>
      <c r="AC5331" s="5" t="s">
        <v>99</v>
      </c>
      <c r="AD5331" s="5" t="s">
        <v>739</v>
      </c>
      <c r="AE5331" s="5" t="s">
        <v>738</v>
      </c>
      <c r="AF5331" s="5" t="str">
        <f aca="false">IF(AD5331&lt;AE5331,AD5331,AE5331)</f>
        <v>Barbarian Barrel, Berserker, Fireball, Goblin Cage, Golden Knight, Mother Witch, Royal Hogs, Skeleton Dragons</v>
      </c>
      <c r="AG5331" s="5" t="str">
        <f aca="false">IF(AD5331&lt;AE5331,AE5331,AD5331)</f>
        <v>Berserker, Bomb Tower, Fire Spirit, Giant Snowball, Goblin Demolisher, Goblin Drill, Mighty Miner, Poison</v>
      </c>
      <c r="AH5331" s="5" t="str">
        <f aca="false">IF(AD5331=AF5331,AA5331,IF(AA5331="Win","Loss",IF(AA5331="Loss","Win","Draw")))</f>
        <v>Loss</v>
      </c>
      <c r="AI5331" s="5" t="s">
        <v>102</v>
      </c>
    </row>
    <row r="5332" customFormat="false" ht="15" hidden="false" customHeight="true" outlineLevel="0" collapsed="false">
      <c r="A5332" s="5" t="s">
        <v>9350</v>
      </c>
      <c r="B5332" s="5" t="n">
        <v>1</v>
      </c>
      <c r="C5332" s="5" t="s">
        <v>733</v>
      </c>
      <c r="D5332" s="5" t="s">
        <v>734</v>
      </c>
      <c r="E5332" s="6" t="s">
        <v>761</v>
      </c>
      <c r="F5332" s="5" t="s">
        <v>762</v>
      </c>
      <c r="G5332" s="5" t="s">
        <v>8655</v>
      </c>
      <c r="H5332" s="5" t="s">
        <v>163</v>
      </c>
      <c r="I5332" s="5" t="s">
        <v>201</v>
      </c>
      <c r="J5332" s="5" t="s">
        <v>202</v>
      </c>
      <c r="K5332" s="5" t="s">
        <v>233</v>
      </c>
      <c r="L5332" s="5" t="s">
        <v>111</v>
      </c>
      <c r="M5332" s="5" t="s">
        <v>157</v>
      </c>
      <c r="N5332" s="5" t="s">
        <v>88</v>
      </c>
      <c r="O5332" s="5" t="s">
        <v>204</v>
      </c>
      <c r="P5332" s="5" t="s">
        <v>234</v>
      </c>
      <c r="Q5332" s="5" t="s">
        <v>129</v>
      </c>
      <c r="R5332" s="5" t="s">
        <v>186</v>
      </c>
      <c r="S5332" s="5" t="s">
        <v>185</v>
      </c>
      <c r="T5332" s="5" t="s">
        <v>109</v>
      </c>
      <c r="U5332" s="5" t="s">
        <v>234</v>
      </c>
      <c r="V5332" s="5" t="s">
        <v>187</v>
      </c>
      <c r="W5332" s="5" t="s">
        <v>111</v>
      </c>
      <c r="X5332" s="5" t="s">
        <v>193</v>
      </c>
      <c r="Y5332" s="5" t="n">
        <v>0</v>
      </c>
      <c r="Z5332" s="5" t="n">
        <v>1</v>
      </c>
      <c r="AA5332" s="5" t="str">
        <f aca="false">IF(Y5332&gt;Z5332,"Win",IF(Y5332&lt;Z5332,"Loss","Draw"))</f>
        <v>Loss</v>
      </c>
      <c r="AB5332" s="5" t="s">
        <v>98</v>
      </c>
      <c r="AC5332" s="5" t="s">
        <v>99</v>
      </c>
      <c r="AD5332" s="5" t="s">
        <v>380</v>
      </c>
      <c r="AE5332" s="5" t="s">
        <v>1510</v>
      </c>
      <c r="AF5332" s="5" t="str">
        <f aca="false">IF(AD5332&lt;AE5332,AD5332,AE5332)</f>
        <v>Balloon, Bomb Tower, Executioner, Guards, Mega Knight, Miner, Tornado, Zap</v>
      </c>
      <c r="AG5332" s="5" t="str">
        <f aca="false">IF(AD5332&lt;AE5332,AE5332,AD5332)</f>
        <v>Bats, Berserker, Bomb Tower, Fire Spirit, Magic Archer, Miner, Royal Delivery, Wall Breakers</v>
      </c>
      <c r="AH5332" s="5" t="str">
        <f aca="false">IF(AD5332=AF5332,AA5332,IF(AA5332="Win","Loss",IF(AA5332="Loss","Win","Draw")))</f>
        <v>Win</v>
      </c>
      <c r="AI5332" s="5" t="s">
        <v>102</v>
      </c>
    </row>
    <row r="5333" customFormat="false" ht="15" hidden="false" customHeight="true" outlineLevel="0" collapsed="false">
      <c r="A5333" s="5" t="s">
        <v>9350</v>
      </c>
      <c r="B5333" s="5" t="n">
        <v>2</v>
      </c>
      <c r="C5333" s="5" t="s">
        <v>733</v>
      </c>
      <c r="D5333" s="5" t="s">
        <v>734</v>
      </c>
      <c r="E5333" s="6" t="s">
        <v>761</v>
      </c>
      <c r="F5333" s="5" t="s">
        <v>762</v>
      </c>
      <c r="G5333" s="5" t="s">
        <v>8656</v>
      </c>
      <c r="H5333" s="5" t="s">
        <v>163</v>
      </c>
      <c r="I5333" s="5" t="s">
        <v>141</v>
      </c>
      <c r="J5333" s="5" t="s">
        <v>188</v>
      </c>
      <c r="K5333" s="5" t="s">
        <v>152</v>
      </c>
      <c r="L5333" s="5" t="s">
        <v>177</v>
      </c>
      <c r="M5333" s="5" t="s">
        <v>215</v>
      </c>
      <c r="N5333" s="5" t="s">
        <v>93</v>
      </c>
      <c r="O5333" s="5" t="s">
        <v>132</v>
      </c>
      <c r="P5333" s="5" t="s">
        <v>95</v>
      </c>
      <c r="Q5333" s="5" t="s">
        <v>114</v>
      </c>
      <c r="R5333" s="5" t="s">
        <v>202</v>
      </c>
      <c r="S5333" s="5" t="s">
        <v>137</v>
      </c>
      <c r="T5333" s="5" t="s">
        <v>116</v>
      </c>
      <c r="U5333" s="5" t="s">
        <v>108</v>
      </c>
      <c r="V5333" s="5" t="s">
        <v>87</v>
      </c>
      <c r="W5333" s="5" t="s">
        <v>157</v>
      </c>
      <c r="X5333" s="5" t="s">
        <v>126</v>
      </c>
      <c r="Y5333" s="5" t="n">
        <v>3</v>
      </c>
      <c r="Z5333" s="5" t="n">
        <v>0</v>
      </c>
      <c r="AA5333" s="5" t="str">
        <f aca="false">IF(Y5333&gt;Z5333,"Win",IF(Y5333&lt;Z5333,"Loss","Draw"))</f>
        <v>Win</v>
      </c>
      <c r="AB5333" s="5" t="s">
        <v>98</v>
      </c>
      <c r="AC5333" s="5" t="s">
        <v>99</v>
      </c>
      <c r="AD5333" s="5" t="s">
        <v>8657</v>
      </c>
      <c r="AE5333" s="5" t="s">
        <v>729</v>
      </c>
      <c r="AF5333" s="5" t="str">
        <f aca="false">IF(AD5333&lt;AE5333,AD5333,AE5333)</f>
        <v>Baby Dragon, Barbarian Barrel, Electro Wizard, Fireball, Fisherman, Lumberjack, Royal Giant, Tombstone</v>
      </c>
      <c r="AG5333" s="5" t="str">
        <f aca="false">IF(AD5333&lt;AE5333,AE5333,AD5333)</f>
        <v>Dark Prince, Fire Spirit, Giant Snowball, Goblin Drill, Magic Archer, Poison, Skeletons, Tesla</v>
      </c>
      <c r="AH5333" s="5" t="str">
        <f aca="false">IF(AD5333=AF5333,AA5333,IF(AA5333="Win","Loss",IF(AA5333="Loss","Win","Draw")))</f>
        <v>Win</v>
      </c>
      <c r="AI5333" s="5" t="s">
        <v>102</v>
      </c>
    </row>
    <row r="5334" customFormat="false" ht="15" hidden="false" customHeight="true" outlineLevel="0" collapsed="false">
      <c r="A5334" s="5" t="s">
        <v>9350</v>
      </c>
      <c r="B5334" s="5" t="n">
        <v>3</v>
      </c>
      <c r="C5334" s="5" t="s">
        <v>733</v>
      </c>
      <c r="D5334" s="5" t="s">
        <v>734</v>
      </c>
      <c r="E5334" s="6" t="s">
        <v>761</v>
      </c>
      <c r="F5334" s="5" t="s">
        <v>762</v>
      </c>
      <c r="G5334" s="5" t="s">
        <v>8658</v>
      </c>
      <c r="H5334" s="5" t="s">
        <v>163</v>
      </c>
      <c r="I5334" s="5" t="s">
        <v>219</v>
      </c>
      <c r="J5334" s="5" t="s">
        <v>83</v>
      </c>
      <c r="K5334" s="5" t="s">
        <v>87</v>
      </c>
      <c r="L5334" s="5" t="s">
        <v>165</v>
      </c>
      <c r="M5334" s="5" t="s">
        <v>126</v>
      </c>
      <c r="N5334" s="5" t="s">
        <v>85</v>
      </c>
      <c r="O5334" s="5" t="s">
        <v>150</v>
      </c>
      <c r="P5334" s="5" t="s">
        <v>89</v>
      </c>
      <c r="Q5334" s="5" t="s">
        <v>82</v>
      </c>
      <c r="R5334" s="5" t="s">
        <v>158</v>
      </c>
      <c r="S5334" s="5" t="s">
        <v>117</v>
      </c>
      <c r="T5334" s="5" t="s">
        <v>173</v>
      </c>
      <c r="U5334" s="5" t="s">
        <v>133</v>
      </c>
      <c r="V5334" s="5" t="s">
        <v>86</v>
      </c>
      <c r="W5334" s="5" t="s">
        <v>130</v>
      </c>
      <c r="X5334" s="5" t="s">
        <v>215</v>
      </c>
      <c r="Y5334" s="5" t="n">
        <v>0</v>
      </c>
      <c r="Z5334" s="5" t="n">
        <v>1</v>
      </c>
      <c r="AA5334" s="5" t="str">
        <f aca="false">IF(Y5334&gt;Z5334,"Win",IF(Y5334&lt;Z5334,"Loss","Draw"))</f>
        <v>Loss</v>
      </c>
      <c r="AB5334" s="5" t="s">
        <v>98</v>
      </c>
      <c r="AC5334" s="5" t="s">
        <v>99</v>
      </c>
      <c r="AD5334" s="5" t="s">
        <v>8660</v>
      </c>
      <c r="AE5334" s="5" t="s">
        <v>8659</v>
      </c>
      <c r="AF5334" s="5" t="str">
        <f aca="false">IF(AD5334&lt;AE5334,AD5334,AE5334)</f>
        <v>Arrows, Bowler, Fisherman, Giant Skeleton, Mother Witch, Royal Hogs, Skeleton Dragons, Zappies</v>
      </c>
      <c r="AG5334" s="5" t="str">
        <f aca="false">IF(AD5334&lt;AE5334,AE5334,AD5334)</f>
        <v>Electro Spirit, Hog Rider, Lightning, Monk, Skeletons, Tesla, The Log, Wizard</v>
      </c>
      <c r="AH5334" s="5" t="str">
        <f aca="false">IF(AD5334=AF5334,AA5334,IF(AA5334="Win","Loss",IF(AA5334="Loss","Win","Draw")))</f>
        <v>Win</v>
      </c>
      <c r="AI5334" s="5" t="s">
        <v>102</v>
      </c>
    </row>
    <row r="5335" customFormat="false" ht="15" hidden="false" customHeight="true" outlineLevel="0" collapsed="false">
      <c r="A5335" s="5" t="s">
        <v>9351</v>
      </c>
      <c r="B5335" s="5" t="n">
        <v>1</v>
      </c>
      <c r="C5335" s="5" t="s">
        <v>733</v>
      </c>
      <c r="D5335" s="5" t="s">
        <v>734</v>
      </c>
      <c r="E5335" s="5" t="s">
        <v>709</v>
      </c>
      <c r="F5335" s="5" t="s">
        <v>710</v>
      </c>
      <c r="G5335" s="5" t="s">
        <v>5421</v>
      </c>
      <c r="H5335" s="5" t="s">
        <v>163</v>
      </c>
      <c r="I5335" s="5" t="s">
        <v>219</v>
      </c>
      <c r="J5335" s="5" t="s">
        <v>151</v>
      </c>
      <c r="K5335" s="5" t="s">
        <v>87</v>
      </c>
      <c r="L5335" s="5" t="s">
        <v>165</v>
      </c>
      <c r="M5335" s="5" t="s">
        <v>126</v>
      </c>
      <c r="N5335" s="5" t="s">
        <v>85</v>
      </c>
      <c r="O5335" s="5" t="s">
        <v>150</v>
      </c>
      <c r="P5335" s="5" t="s">
        <v>95</v>
      </c>
      <c r="Q5335" s="5" t="s">
        <v>90</v>
      </c>
      <c r="R5335" s="5" t="s">
        <v>91</v>
      </c>
      <c r="S5335" s="5" t="s">
        <v>92</v>
      </c>
      <c r="T5335" s="5" t="s">
        <v>96</v>
      </c>
      <c r="U5335" s="5" t="s">
        <v>125</v>
      </c>
      <c r="V5335" s="5" t="s">
        <v>94</v>
      </c>
      <c r="W5335" s="5" t="s">
        <v>150</v>
      </c>
      <c r="X5335" s="5" t="s">
        <v>93</v>
      </c>
      <c r="Y5335" s="5" t="n">
        <v>0</v>
      </c>
      <c r="Z5335" s="5" t="n">
        <v>1</v>
      </c>
      <c r="AA5335" s="5" t="str">
        <f aca="false">IF(Y5335&gt;Z5335,"Win",IF(Y5335&lt;Z5335,"Loss","Draw"))</f>
        <v>Loss</v>
      </c>
      <c r="AB5335" s="5" t="s">
        <v>98</v>
      </c>
      <c r="AC5335" s="5" t="s">
        <v>99</v>
      </c>
      <c r="AD5335" s="5" t="s">
        <v>5422</v>
      </c>
      <c r="AE5335" s="5" t="s">
        <v>635</v>
      </c>
      <c r="AF5335" s="5" t="str">
        <f aca="false">IF(AD5335&lt;AE5335,AD5335,AE5335)</f>
        <v>Barbarian Barrel, Electro Spirit, Hog Rider, Lightning, Mighty Miner, Skeletons, Tesla, Wizard</v>
      </c>
      <c r="AG5335" s="5" t="str">
        <f aca="false">IF(AD5335&lt;AE5335,AE5335,AD5335)</f>
        <v>Cannon Cart, Electro Spirit, Fireball, Goblins, Minions, Mortar, Rascals, Skeleton Barrel</v>
      </c>
      <c r="AH5335" s="5" t="str">
        <f aca="false">IF(AD5335=AF5335,AA5335,IF(AA5335="Win","Loss",IF(AA5335="Loss","Win","Draw")))</f>
        <v>Loss</v>
      </c>
      <c r="AI5335" s="5" t="s">
        <v>102</v>
      </c>
    </row>
    <row r="5336" customFormat="false" ht="15" hidden="false" customHeight="true" outlineLevel="0" collapsed="false">
      <c r="A5336" s="5" t="s">
        <v>9351</v>
      </c>
      <c r="B5336" s="5" t="n">
        <v>2</v>
      </c>
      <c r="C5336" s="5" t="s">
        <v>733</v>
      </c>
      <c r="D5336" s="5" t="s">
        <v>734</v>
      </c>
      <c r="E5336" s="5" t="s">
        <v>709</v>
      </c>
      <c r="F5336" s="5" t="s">
        <v>710</v>
      </c>
      <c r="G5336" s="5" t="s">
        <v>5423</v>
      </c>
      <c r="H5336" s="5" t="s">
        <v>163</v>
      </c>
      <c r="I5336" s="5" t="s">
        <v>185</v>
      </c>
      <c r="J5336" s="5" t="s">
        <v>186</v>
      </c>
      <c r="K5336" s="5" t="s">
        <v>114</v>
      </c>
      <c r="L5336" s="5" t="s">
        <v>111</v>
      </c>
      <c r="M5336" s="5" t="s">
        <v>193</v>
      </c>
      <c r="N5336" s="5" t="s">
        <v>187</v>
      </c>
      <c r="O5336" s="5" t="s">
        <v>241</v>
      </c>
      <c r="P5336" s="5" t="s">
        <v>209</v>
      </c>
      <c r="Q5336" s="5" t="s">
        <v>219</v>
      </c>
      <c r="R5336" s="5" t="s">
        <v>83</v>
      </c>
      <c r="S5336" s="5" t="s">
        <v>87</v>
      </c>
      <c r="T5336" s="5" t="s">
        <v>165</v>
      </c>
      <c r="U5336" s="5" t="s">
        <v>126</v>
      </c>
      <c r="V5336" s="5" t="s">
        <v>85</v>
      </c>
      <c r="W5336" s="5" t="s">
        <v>95</v>
      </c>
      <c r="X5336" s="5" t="s">
        <v>157</v>
      </c>
      <c r="Y5336" s="5" t="n">
        <v>1</v>
      </c>
      <c r="Z5336" s="5" t="n">
        <v>0</v>
      </c>
      <c r="AA5336" s="5" t="str">
        <f aca="false">IF(Y5336&gt;Z5336,"Win",IF(Y5336&lt;Z5336,"Loss","Draw"))</f>
        <v>Win</v>
      </c>
      <c r="AB5336" s="5" t="s">
        <v>98</v>
      </c>
      <c r="AC5336" s="5" t="s">
        <v>99</v>
      </c>
      <c r="AD5336" s="5" t="s">
        <v>5425</v>
      </c>
      <c r="AE5336" s="5" t="s">
        <v>5424</v>
      </c>
      <c r="AF5336" s="5" t="str">
        <f aca="false">IF(AD5336&lt;AE5336,AD5336,AE5336)</f>
        <v>Balloon, Executioner, Giant Snowball, Guards, Inferno Tower, Knight, Miner, Tornado</v>
      </c>
      <c r="AG5336" s="5" t="str">
        <f aca="false">IF(AD5336&lt;AE5336,AE5336,AD5336)</f>
        <v>Barbarian Barrel, Fire Spirit, Hog Rider, Lightning, Monk, Skeletons, Tesla, Wizard</v>
      </c>
      <c r="AH5336" s="5" t="str">
        <f aca="false">IF(AD5336=AF5336,AA5336,IF(AA5336="Win","Loss",IF(AA5336="Loss","Win","Draw")))</f>
        <v>Win</v>
      </c>
      <c r="AI5336" s="5" t="s">
        <v>102</v>
      </c>
    </row>
    <row r="5337" customFormat="false" ht="15" hidden="false" customHeight="true" outlineLevel="0" collapsed="false">
      <c r="A5337" s="5" t="s">
        <v>9351</v>
      </c>
      <c r="B5337" s="5" t="n">
        <v>3</v>
      </c>
      <c r="C5337" s="5" t="s">
        <v>733</v>
      </c>
      <c r="D5337" s="5" t="s">
        <v>734</v>
      </c>
      <c r="E5337" s="5" t="s">
        <v>709</v>
      </c>
      <c r="F5337" s="5" t="s">
        <v>710</v>
      </c>
      <c r="G5337" s="5" t="s">
        <v>5426</v>
      </c>
      <c r="H5337" s="5" t="s">
        <v>163</v>
      </c>
      <c r="I5337" s="5" t="s">
        <v>127</v>
      </c>
      <c r="J5337" s="5" t="s">
        <v>91</v>
      </c>
      <c r="K5337" s="5" t="s">
        <v>128</v>
      </c>
      <c r="L5337" s="5" t="s">
        <v>125</v>
      </c>
      <c r="M5337" s="5" t="s">
        <v>112</v>
      </c>
      <c r="N5337" s="5" t="s">
        <v>133</v>
      </c>
      <c r="O5337" s="5" t="s">
        <v>97</v>
      </c>
      <c r="P5337" s="5" t="s">
        <v>130</v>
      </c>
      <c r="Q5337" s="5" t="s">
        <v>153</v>
      </c>
      <c r="R5337" s="5" t="s">
        <v>194</v>
      </c>
      <c r="S5337" s="5" t="s">
        <v>82</v>
      </c>
      <c r="T5337" s="5" t="s">
        <v>204</v>
      </c>
      <c r="U5337" s="5" t="s">
        <v>118</v>
      </c>
      <c r="V5337" s="5" t="s">
        <v>88</v>
      </c>
      <c r="W5337" s="5" t="s">
        <v>89</v>
      </c>
      <c r="X5337" s="5" t="s">
        <v>164</v>
      </c>
      <c r="Y5337" s="5" t="n">
        <v>0</v>
      </c>
      <c r="Z5337" s="5" t="n">
        <v>1</v>
      </c>
      <c r="AA5337" s="5" t="str">
        <f aca="false">IF(Y5337&gt;Z5337,"Win",IF(Y5337&lt;Z5337,"Loss","Draw"))</f>
        <v>Loss</v>
      </c>
      <c r="AB5337" s="5" t="s">
        <v>98</v>
      </c>
      <c r="AC5337" s="5" t="s">
        <v>99</v>
      </c>
      <c r="AD5337" s="5" t="s">
        <v>5427</v>
      </c>
      <c r="AE5337" s="5" t="s">
        <v>1040</v>
      </c>
      <c r="AF5337" s="5" t="str">
        <f aca="false">IF(AD5337&lt;AE5337,AD5337,AE5337)</f>
        <v>Archer Queen, Berserker, Cannon, Earthquake, Ice Spirit, Royal Delivery, Royal Hogs, The Log</v>
      </c>
      <c r="AG5337" s="5" t="str">
        <f aca="false">IF(AD5337&lt;AE5337,AE5337,AD5337)</f>
        <v>Arrows, Battle Ram, Cannon Cart, Goblins, Golden Knight, Mother Witch, Ronin, Spirit Empress</v>
      </c>
      <c r="AH5337" s="5" t="str">
        <f aca="false">IF(AD5337=AF5337,AA5337,IF(AA5337="Win","Loss",IF(AA5337="Loss","Win","Draw")))</f>
        <v>Win</v>
      </c>
      <c r="AI5337" s="5" t="s">
        <v>102</v>
      </c>
    </row>
    <row r="5338" customFormat="false" ht="15" hidden="false" customHeight="true" outlineLevel="0" collapsed="false">
      <c r="A5338" s="5" t="s">
        <v>9352</v>
      </c>
      <c r="B5338" s="5" t="n">
        <v>1</v>
      </c>
      <c r="C5338" s="5" t="s">
        <v>733</v>
      </c>
      <c r="D5338" s="5" t="s">
        <v>734</v>
      </c>
      <c r="E5338" s="5" t="s">
        <v>718</v>
      </c>
      <c r="F5338" s="5" t="s">
        <v>719</v>
      </c>
      <c r="G5338" s="5" t="s">
        <v>8090</v>
      </c>
      <c r="H5338" s="5" t="s">
        <v>163</v>
      </c>
      <c r="I5338" s="5" t="s">
        <v>127</v>
      </c>
      <c r="J5338" s="5" t="s">
        <v>219</v>
      </c>
      <c r="K5338" s="5" t="s">
        <v>124</v>
      </c>
      <c r="L5338" s="5" t="s">
        <v>117</v>
      </c>
      <c r="M5338" s="5" t="s">
        <v>133</v>
      </c>
      <c r="N5338" s="5" t="s">
        <v>173</v>
      </c>
      <c r="O5338" s="5" t="s">
        <v>294</v>
      </c>
      <c r="P5338" s="5" t="s">
        <v>95</v>
      </c>
      <c r="Q5338" s="5" t="s">
        <v>141</v>
      </c>
      <c r="R5338" s="5" t="s">
        <v>95</v>
      </c>
      <c r="S5338" s="5" t="s">
        <v>107</v>
      </c>
      <c r="T5338" s="5" t="s">
        <v>177</v>
      </c>
      <c r="U5338" s="5" t="s">
        <v>178</v>
      </c>
      <c r="V5338" s="5" t="s">
        <v>93</v>
      </c>
      <c r="W5338" s="5" t="s">
        <v>143</v>
      </c>
      <c r="X5338" s="5" t="s">
        <v>150</v>
      </c>
      <c r="Y5338" s="5" t="n">
        <v>0</v>
      </c>
      <c r="Z5338" s="5" t="n">
        <v>1</v>
      </c>
      <c r="AA5338" s="5" t="str">
        <f aca="false">IF(Y5338&gt;Z5338,"Win",IF(Y5338&lt;Z5338,"Loss","Draw"))</f>
        <v>Loss</v>
      </c>
      <c r="AB5338" s="5" t="s">
        <v>98</v>
      </c>
      <c r="AC5338" s="5" t="s">
        <v>99</v>
      </c>
      <c r="AD5338" s="5" t="s">
        <v>296</v>
      </c>
      <c r="AE5338" s="5" t="s">
        <v>180</v>
      </c>
      <c r="AF5338" s="5" t="str">
        <f aca="false">IF(AD5338&lt;AE5338,AD5338,AE5338)</f>
        <v>Barbarian Barrel, Battle Ram, Giant Skeleton, Mother Witch, Royal Ghost, Vines, Wizard, Zappies</v>
      </c>
      <c r="AG5338" s="5" t="str">
        <f aca="false">IF(AD5338&lt;AE5338,AE5338,AD5338)</f>
        <v>Barbarian Barrel, Electro Spirit, Fireball, Goblin Cage, Heal Spirit, Lumberjack, Phoenix, Royal Giant</v>
      </c>
      <c r="AH5338" s="5" t="str">
        <f aca="false">IF(AD5338=AF5338,AA5338,IF(AA5338="Win","Loss",IF(AA5338="Loss","Win","Draw")))</f>
        <v>Loss</v>
      </c>
      <c r="AI5338" s="5" t="s">
        <v>102</v>
      </c>
    </row>
    <row r="5339" customFormat="false" ht="15" hidden="false" customHeight="true" outlineLevel="0" collapsed="false">
      <c r="A5339" s="5" t="s">
        <v>9352</v>
      </c>
      <c r="B5339" s="5" t="n">
        <v>2</v>
      </c>
      <c r="C5339" s="5" t="s">
        <v>733</v>
      </c>
      <c r="D5339" s="5" t="s">
        <v>734</v>
      </c>
      <c r="E5339" s="5" t="s">
        <v>718</v>
      </c>
      <c r="F5339" s="5" t="s">
        <v>719</v>
      </c>
      <c r="G5339" s="5" t="s">
        <v>8091</v>
      </c>
      <c r="H5339" s="5" t="s">
        <v>163</v>
      </c>
      <c r="I5339" s="5" t="s">
        <v>201</v>
      </c>
      <c r="J5339" s="5" t="s">
        <v>202</v>
      </c>
      <c r="K5339" s="5" t="s">
        <v>203</v>
      </c>
      <c r="L5339" s="5" t="s">
        <v>97</v>
      </c>
      <c r="M5339" s="5" t="s">
        <v>157</v>
      </c>
      <c r="N5339" s="5" t="s">
        <v>118</v>
      </c>
      <c r="O5339" s="5" t="s">
        <v>204</v>
      </c>
      <c r="P5339" s="5" t="s">
        <v>87</v>
      </c>
      <c r="Q5339" s="5" t="s">
        <v>82</v>
      </c>
      <c r="R5339" s="5" t="s">
        <v>108</v>
      </c>
      <c r="S5339" s="5" t="s">
        <v>84</v>
      </c>
      <c r="T5339" s="5" t="s">
        <v>88</v>
      </c>
      <c r="U5339" s="5" t="s">
        <v>118</v>
      </c>
      <c r="V5339" s="5" t="s">
        <v>87</v>
      </c>
      <c r="W5339" s="5" t="s">
        <v>89</v>
      </c>
      <c r="X5339" s="5" t="s">
        <v>85</v>
      </c>
      <c r="Y5339" s="5" t="n">
        <v>1</v>
      </c>
      <c r="Z5339" s="5" t="n">
        <v>0</v>
      </c>
      <c r="AA5339" s="5" t="str">
        <f aca="false">IF(Y5339&gt;Z5339,"Win",IF(Y5339&lt;Z5339,"Loss","Draw"))</f>
        <v>Win</v>
      </c>
      <c r="AB5339" s="5" t="s">
        <v>98</v>
      </c>
      <c r="AC5339" s="5" t="s">
        <v>99</v>
      </c>
      <c r="AD5339" s="5" t="s">
        <v>1001</v>
      </c>
      <c r="AE5339" s="5" t="s">
        <v>1577</v>
      </c>
      <c r="AF5339" s="5" t="str">
        <f aca="false">IF(AD5339&lt;AE5339,AD5339,AE5339)</f>
        <v>Archers, Berserker, Dark Prince, Ice Spirit, Lightning, Royal Hogs, Tesla, The Log</v>
      </c>
      <c r="AG5339" s="5" t="str">
        <f aca="false">IF(AD5339&lt;AE5339,AE5339,AD5339)</f>
        <v>Fire Spirit, Goblin Barrel, Ice Spirit, Magic Archer, Ronin, Royal Delivery, Tesla, Wall Breakers</v>
      </c>
      <c r="AH5339" s="5" t="str">
        <f aca="false">IF(AD5339=AF5339,AA5339,IF(AA5339="Win","Loss",IF(AA5339="Loss","Win","Draw")))</f>
        <v>Loss</v>
      </c>
      <c r="AI5339" s="5" t="s">
        <v>102</v>
      </c>
    </row>
    <row r="5340" customFormat="false" ht="15" hidden="false" customHeight="true" outlineLevel="0" collapsed="false">
      <c r="A5340" s="5" t="s">
        <v>9352</v>
      </c>
      <c r="B5340" s="5" t="n">
        <v>3</v>
      </c>
      <c r="C5340" s="5" t="s">
        <v>733</v>
      </c>
      <c r="D5340" s="5" t="s">
        <v>734</v>
      </c>
      <c r="E5340" s="5" t="s">
        <v>718</v>
      </c>
      <c r="F5340" s="5" t="s">
        <v>719</v>
      </c>
      <c r="G5340" s="5" t="s">
        <v>8092</v>
      </c>
      <c r="H5340" s="5" t="s">
        <v>163</v>
      </c>
      <c r="I5340" s="5" t="s">
        <v>129</v>
      </c>
      <c r="J5340" s="5" t="s">
        <v>158</v>
      </c>
      <c r="K5340" s="5" t="s">
        <v>128</v>
      </c>
      <c r="L5340" s="5" t="s">
        <v>165</v>
      </c>
      <c r="M5340" s="5" t="s">
        <v>112</v>
      </c>
      <c r="N5340" s="5" t="s">
        <v>132</v>
      </c>
      <c r="O5340" s="5" t="s">
        <v>130</v>
      </c>
      <c r="P5340" s="5" t="s">
        <v>109</v>
      </c>
      <c r="Q5340" s="5" t="s">
        <v>185</v>
      </c>
      <c r="R5340" s="5" t="s">
        <v>186</v>
      </c>
      <c r="S5340" s="5" t="s">
        <v>109</v>
      </c>
      <c r="T5340" s="5" t="s">
        <v>111</v>
      </c>
      <c r="U5340" s="5" t="s">
        <v>117</v>
      </c>
      <c r="V5340" s="5" t="s">
        <v>173</v>
      </c>
      <c r="W5340" s="5" t="s">
        <v>187</v>
      </c>
      <c r="X5340" s="5" t="s">
        <v>188</v>
      </c>
      <c r="Y5340" s="5" t="n">
        <v>0</v>
      </c>
      <c r="Z5340" s="5" t="n">
        <v>1</v>
      </c>
      <c r="AA5340" s="5" t="str">
        <f aca="false">IF(Y5340&gt;Z5340,"Win",IF(Y5340&lt;Z5340,"Loss","Draw"))</f>
        <v>Loss</v>
      </c>
      <c r="AB5340" s="5" t="s">
        <v>98</v>
      </c>
      <c r="AC5340" s="5" t="s">
        <v>99</v>
      </c>
      <c r="AD5340" s="5" t="s">
        <v>8093</v>
      </c>
      <c r="AE5340" s="5" t="s">
        <v>538</v>
      </c>
      <c r="AF5340" s="5" t="str">
        <f aca="false">IF(AD5340&lt;AE5340,AD5340,AE5340)</f>
        <v>Arrows, Bowler, Electro Wizard, Golden Knight, Hog Rider, Mega Knight, Spirit Empress, Zap</v>
      </c>
      <c r="AG5340" s="5" t="str">
        <f aca="false">IF(AD5340&lt;AE5340,AE5340,AD5340)</f>
        <v>Balloon, Executioner, Giant Skeleton, Miner, Tombstone, Tornado, Zap, Zappies</v>
      </c>
      <c r="AH5340" s="5" t="str">
        <f aca="false">IF(AD5340=AF5340,AA5340,IF(AA5340="Win","Loss",IF(AA5340="Loss","Win","Draw")))</f>
        <v>Loss</v>
      </c>
      <c r="AI5340" s="5" t="s">
        <v>102</v>
      </c>
    </row>
    <row r="5341" customFormat="false" ht="15" hidden="false" customHeight="true" outlineLevel="0" collapsed="false">
      <c r="A5341" s="6" t="s">
        <v>9353</v>
      </c>
      <c r="B5341" s="5" t="n">
        <v>1</v>
      </c>
      <c r="C5341" s="6" t="s">
        <v>1747</v>
      </c>
      <c r="D5341" s="5" t="s">
        <v>1748</v>
      </c>
      <c r="E5341" s="5" t="s">
        <v>9354</v>
      </c>
      <c r="F5341" s="5" t="s">
        <v>9355</v>
      </c>
      <c r="G5341" s="5" t="s">
        <v>9356</v>
      </c>
      <c r="H5341" s="5" t="s">
        <v>163</v>
      </c>
      <c r="I5341" s="5" t="s">
        <v>152</v>
      </c>
      <c r="J5341" s="5" t="s">
        <v>158</v>
      </c>
      <c r="K5341" s="5" t="s">
        <v>107</v>
      </c>
      <c r="L5341" s="5" t="s">
        <v>387</v>
      </c>
      <c r="M5341" s="5" t="s">
        <v>187</v>
      </c>
      <c r="N5341" s="5" t="s">
        <v>85</v>
      </c>
      <c r="O5341" s="5" t="s">
        <v>307</v>
      </c>
      <c r="P5341" s="5" t="s">
        <v>95</v>
      </c>
      <c r="Q5341" s="5" t="s">
        <v>129</v>
      </c>
      <c r="R5341" s="5" t="s">
        <v>128</v>
      </c>
      <c r="S5341" s="5" t="s">
        <v>127</v>
      </c>
      <c r="T5341" s="5" t="s">
        <v>133</v>
      </c>
      <c r="U5341" s="5" t="s">
        <v>173</v>
      </c>
      <c r="V5341" s="5" t="s">
        <v>109</v>
      </c>
      <c r="W5341" s="5" t="s">
        <v>131</v>
      </c>
      <c r="X5341" s="5" t="s">
        <v>130</v>
      </c>
      <c r="Y5341" s="5" t="n">
        <v>1</v>
      </c>
      <c r="Z5341" s="5" t="n">
        <v>0</v>
      </c>
      <c r="AA5341" s="5" t="str">
        <f aca="false">IF(Y5341&gt;Z5341,"Win",IF(Y5341&lt;Z5341,"Loss","Draw"))</f>
        <v>Win</v>
      </c>
      <c r="AB5341" s="5" t="s">
        <v>98</v>
      </c>
      <c r="AC5341" s="5" t="s">
        <v>99</v>
      </c>
      <c r="AD5341" s="5" t="s">
        <v>1103</v>
      </c>
      <c r="AE5341" s="5" t="s">
        <v>8687</v>
      </c>
      <c r="AF5341" s="5" t="str">
        <f aca="false">IF(AD5341&lt;AE5341,AD5341,AE5341)</f>
        <v>Arrows, Bandit, Battle Ram, Golden Knight, Mega Knight, Mother Witch, Zap, Zappies</v>
      </c>
      <c r="AG5341" s="5" t="str">
        <f aca="false">IF(AD5341&lt;AE5341,AE5341,AD5341)</f>
        <v>Baby Dragon, Barbarian Barrel, Bowler, Electro Giant, Goblin Cage, Ice Wizard, Lightning, Tornado</v>
      </c>
      <c r="AH5341" s="5" t="str">
        <f aca="false">IF(AD5341=AF5341,AA5341,IF(AA5341="Win","Loss",IF(AA5341="Loss","Win","Draw")))</f>
        <v>Loss</v>
      </c>
      <c r="AI5341" s="5" t="s">
        <v>102</v>
      </c>
    </row>
    <row r="5342" customFormat="false" ht="15" hidden="false" customHeight="true" outlineLevel="0" collapsed="false">
      <c r="A5342" s="6" t="s">
        <v>9353</v>
      </c>
      <c r="B5342" s="5" t="n">
        <v>2</v>
      </c>
      <c r="C5342" s="6" t="s">
        <v>1747</v>
      </c>
      <c r="D5342" s="5" t="s">
        <v>1748</v>
      </c>
      <c r="E5342" s="5" t="s">
        <v>9354</v>
      </c>
      <c r="F5342" s="5" t="s">
        <v>9355</v>
      </c>
      <c r="G5342" s="5" t="s">
        <v>9357</v>
      </c>
      <c r="H5342" s="5" t="s">
        <v>163</v>
      </c>
      <c r="I5342" s="5" t="s">
        <v>127</v>
      </c>
      <c r="J5342" s="5" t="s">
        <v>128</v>
      </c>
      <c r="K5342" s="5" t="s">
        <v>129</v>
      </c>
      <c r="L5342" s="5" t="s">
        <v>130</v>
      </c>
      <c r="M5342" s="5" t="s">
        <v>86</v>
      </c>
      <c r="N5342" s="5" t="s">
        <v>173</v>
      </c>
      <c r="O5342" s="5" t="s">
        <v>124</v>
      </c>
      <c r="P5342" s="5" t="s">
        <v>133</v>
      </c>
      <c r="Q5342" s="5" t="s">
        <v>82</v>
      </c>
      <c r="R5342" s="5" t="s">
        <v>151</v>
      </c>
      <c r="S5342" s="5" t="s">
        <v>152</v>
      </c>
      <c r="T5342" s="5" t="s">
        <v>85</v>
      </c>
      <c r="U5342" s="5" t="s">
        <v>126</v>
      </c>
      <c r="V5342" s="5" t="s">
        <v>150</v>
      </c>
      <c r="W5342" s="5" t="s">
        <v>89</v>
      </c>
      <c r="X5342" s="5" t="s">
        <v>153</v>
      </c>
      <c r="Y5342" s="5" t="n">
        <v>1</v>
      </c>
      <c r="Z5342" s="5" t="n">
        <v>0</v>
      </c>
      <c r="AA5342" s="5" t="str">
        <f aca="false">IF(Y5342&gt;Z5342,"Win",IF(Y5342&lt;Z5342,"Loss","Draw"))</f>
        <v>Win</v>
      </c>
      <c r="AB5342" s="5" t="s">
        <v>98</v>
      </c>
      <c r="AC5342" s="5" t="s">
        <v>99</v>
      </c>
      <c r="AD5342" s="5" t="s">
        <v>175</v>
      </c>
      <c r="AE5342" s="5" t="s">
        <v>155</v>
      </c>
      <c r="AF5342" s="5" t="str">
        <f aca="false">IF(AD5342&lt;AE5342,AD5342,AE5342)</f>
        <v>Arrows, Battle Ram, Golden Knight, Mega Knight, Mother Witch, Royal Ghost, Skeleton Dragons, Zappies</v>
      </c>
      <c r="AG5342" s="5" t="str">
        <f aca="false">IF(AD5342&lt;AE5342,AE5342,AD5342)</f>
        <v>Baby Dragon, Cannon, Electro Spirit, Lightning, Mighty Miner, Royal Hogs, Skeletons, The Log</v>
      </c>
      <c r="AH5342" s="5" t="str">
        <f aca="false">IF(AD5342=AF5342,AA5342,IF(AA5342="Win","Loss",IF(AA5342="Loss","Win","Draw")))</f>
        <v>Win</v>
      </c>
      <c r="AI5342" s="5" t="s">
        <v>102</v>
      </c>
    </row>
    <row r="5343" customFormat="false" ht="15" hidden="false" customHeight="true" outlineLevel="0" collapsed="false">
      <c r="A5343" s="6" t="s">
        <v>9358</v>
      </c>
      <c r="B5343" s="5" t="n">
        <v>1</v>
      </c>
      <c r="C5343" s="6" t="s">
        <v>1747</v>
      </c>
      <c r="D5343" s="5" t="s">
        <v>1748</v>
      </c>
      <c r="E5343" s="5" t="s">
        <v>253</v>
      </c>
      <c r="F5343" s="5" t="s">
        <v>254</v>
      </c>
      <c r="G5343" s="5" t="s">
        <v>7783</v>
      </c>
      <c r="H5343" s="5" t="s">
        <v>163</v>
      </c>
      <c r="I5343" s="5" t="s">
        <v>418</v>
      </c>
      <c r="J5343" s="5" t="s">
        <v>186</v>
      </c>
      <c r="K5343" s="5" t="s">
        <v>284</v>
      </c>
      <c r="L5343" s="5" t="s">
        <v>114</v>
      </c>
      <c r="M5343" s="5" t="s">
        <v>93</v>
      </c>
      <c r="N5343" s="5" t="s">
        <v>110</v>
      </c>
      <c r="O5343" s="5" t="s">
        <v>242</v>
      </c>
      <c r="P5343" s="5" t="s">
        <v>96</v>
      </c>
      <c r="Q5343" s="5" t="s">
        <v>233</v>
      </c>
      <c r="R5343" s="5" t="s">
        <v>202</v>
      </c>
      <c r="S5343" s="5" t="s">
        <v>201</v>
      </c>
      <c r="T5343" s="5" t="s">
        <v>157</v>
      </c>
      <c r="U5343" s="5" t="s">
        <v>111</v>
      </c>
      <c r="V5343" s="5" t="s">
        <v>88</v>
      </c>
      <c r="W5343" s="5" t="s">
        <v>234</v>
      </c>
      <c r="X5343" s="5" t="s">
        <v>204</v>
      </c>
      <c r="Y5343" s="5" t="n">
        <v>1</v>
      </c>
      <c r="Z5343" s="5" t="n">
        <v>2</v>
      </c>
      <c r="AA5343" s="5" t="str">
        <f aca="false">IF(Y5343&gt;Z5343,"Win",IF(Y5343&lt;Z5343,"Loss","Draw"))</f>
        <v>Loss</v>
      </c>
      <c r="AB5343" s="5" t="s">
        <v>98</v>
      </c>
      <c r="AC5343" s="5" t="s">
        <v>99</v>
      </c>
      <c r="AD5343" s="5" t="s">
        <v>1061</v>
      </c>
      <c r="AE5343" s="5" t="s">
        <v>380</v>
      </c>
      <c r="AF5343" s="5" t="str">
        <f aca="false">IF(AD5343&lt;AE5343,AD5343,AE5343)</f>
        <v>Balloon, Bomber, Fireball, Giant Snowball, Inferno Dragon, Lava Hound, Minions, Skeleton Army</v>
      </c>
      <c r="AG5343" s="5" t="str">
        <f aca="false">IF(AD5343&lt;AE5343,AE5343,AD5343)</f>
        <v>Bats, Berserker, Bomb Tower, Fire Spirit, Magic Archer, Miner, Royal Delivery, Wall Breakers</v>
      </c>
      <c r="AH5343" s="5" t="str">
        <f aca="false">IF(AD5343=AF5343,AA5343,IF(AA5343="Win","Loss",IF(AA5343="Loss","Win","Draw")))</f>
        <v>Loss</v>
      </c>
      <c r="AI5343" s="5" t="s">
        <v>102</v>
      </c>
    </row>
    <row r="5344" customFormat="false" ht="15" hidden="false" customHeight="true" outlineLevel="0" collapsed="false">
      <c r="A5344" s="6" t="s">
        <v>9358</v>
      </c>
      <c r="B5344" s="5" t="n">
        <v>2</v>
      </c>
      <c r="C5344" s="6" t="s">
        <v>1747</v>
      </c>
      <c r="D5344" s="5" t="s">
        <v>1748</v>
      </c>
      <c r="E5344" s="5" t="s">
        <v>253</v>
      </c>
      <c r="F5344" s="5" t="s">
        <v>254</v>
      </c>
      <c r="G5344" s="5" t="s">
        <v>7784</v>
      </c>
      <c r="H5344" s="5" t="s">
        <v>163</v>
      </c>
      <c r="I5344" s="5" t="s">
        <v>141</v>
      </c>
      <c r="J5344" s="5" t="s">
        <v>95</v>
      </c>
      <c r="K5344" s="5" t="s">
        <v>1885</v>
      </c>
      <c r="L5344" s="5" t="s">
        <v>86</v>
      </c>
      <c r="M5344" s="5" t="s">
        <v>1344</v>
      </c>
      <c r="N5344" s="5" t="s">
        <v>306</v>
      </c>
      <c r="O5344" s="5" t="s">
        <v>187</v>
      </c>
      <c r="P5344" s="5" t="s">
        <v>449</v>
      </c>
      <c r="Q5344" s="5" t="s">
        <v>137</v>
      </c>
      <c r="R5344" s="5" t="s">
        <v>91</v>
      </c>
      <c r="S5344" s="5" t="s">
        <v>114</v>
      </c>
      <c r="T5344" s="5" t="s">
        <v>87</v>
      </c>
      <c r="U5344" s="5" t="s">
        <v>242</v>
      </c>
      <c r="V5344" s="5" t="s">
        <v>118</v>
      </c>
      <c r="W5344" s="5" t="s">
        <v>97</v>
      </c>
      <c r="X5344" s="5" t="s">
        <v>116</v>
      </c>
      <c r="Y5344" s="5" t="n">
        <v>0</v>
      </c>
      <c r="Z5344" s="5" t="n">
        <v>1</v>
      </c>
      <c r="AA5344" s="5" t="str">
        <f aca="false">IF(Y5344&gt;Z5344,"Win",IF(Y5344&lt;Z5344,"Loss","Draw"))</f>
        <v>Loss</v>
      </c>
      <c r="AB5344" s="5" t="s">
        <v>98</v>
      </c>
      <c r="AC5344" s="5" t="s">
        <v>99</v>
      </c>
      <c r="AD5344" s="5" t="s">
        <v>1886</v>
      </c>
      <c r="AE5344" s="5" t="s">
        <v>1050</v>
      </c>
      <c r="AF5344" s="5" t="str">
        <f aca="false">IF(AD5344&lt;AE5344,AD5344,AE5344)</f>
        <v>Barbarian Barrel, Battle Healer, Electro Dragon, Elixir Collector, Golem, Lumberjack, Skeleton Dragons, Tornado</v>
      </c>
      <c r="AG5344" s="5" t="str">
        <f aca="false">IF(AD5344&lt;AE5344,AE5344,AD5344)</f>
        <v>Bomber, Giant Snowball, Goblin Drill, Goblins, Ice Spirit, Poison, Ronin, Tesla</v>
      </c>
      <c r="AH5344" s="5" t="str">
        <f aca="false">IF(AD5344=AF5344,AA5344,IF(AA5344="Win","Loss",IF(AA5344="Loss","Win","Draw")))</f>
        <v>Loss</v>
      </c>
      <c r="AI5344" s="5" t="s">
        <v>102</v>
      </c>
    </row>
    <row r="5345" customFormat="false" ht="15" hidden="false" customHeight="true" outlineLevel="0" collapsed="false">
      <c r="A5345" s="6" t="s">
        <v>9359</v>
      </c>
      <c r="B5345" s="5" t="n">
        <v>1</v>
      </c>
      <c r="C5345" s="6" t="s">
        <v>1747</v>
      </c>
      <c r="D5345" s="5" t="s">
        <v>1748</v>
      </c>
      <c r="E5345" s="5" t="s">
        <v>7491</v>
      </c>
      <c r="F5345" s="5" t="s">
        <v>7492</v>
      </c>
      <c r="G5345" s="5" t="s">
        <v>7664</v>
      </c>
      <c r="H5345" s="5" t="s">
        <v>163</v>
      </c>
      <c r="I5345" s="5" t="s">
        <v>284</v>
      </c>
      <c r="J5345" s="5" t="s">
        <v>563</v>
      </c>
      <c r="K5345" s="5" t="s">
        <v>418</v>
      </c>
      <c r="L5345" s="5" t="s">
        <v>186</v>
      </c>
      <c r="M5345" s="5" t="s">
        <v>117</v>
      </c>
      <c r="N5345" s="5" t="s">
        <v>130</v>
      </c>
      <c r="O5345" s="5" t="s">
        <v>785</v>
      </c>
      <c r="P5345" s="5" t="s">
        <v>233</v>
      </c>
      <c r="Q5345" s="5" t="s">
        <v>82</v>
      </c>
      <c r="R5345" s="5" t="s">
        <v>83</v>
      </c>
      <c r="S5345" s="5" t="s">
        <v>84</v>
      </c>
      <c r="T5345" s="5" t="s">
        <v>88</v>
      </c>
      <c r="U5345" s="5" t="s">
        <v>150</v>
      </c>
      <c r="V5345" s="5" t="s">
        <v>119</v>
      </c>
      <c r="W5345" s="5" t="s">
        <v>89</v>
      </c>
      <c r="X5345" s="5" t="s">
        <v>85</v>
      </c>
      <c r="Y5345" s="5" t="n">
        <v>1</v>
      </c>
      <c r="Z5345" s="5" t="n">
        <v>0</v>
      </c>
      <c r="AA5345" s="5" t="str">
        <f aca="false">IF(Y5345&gt;Z5345,"Win",IF(Y5345&lt;Z5345,"Loss","Draw"))</f>
        <v>Win</v>
      </c>
      <c r="AB5345" s="5" t="s">
        <v>98</v>
      </c>
      <c r="AC5345" s="5" t="s">
        <v>99</v>
      </c>
      <c r="AD5345" s="5" t="s">
        <v>2846</v>
      </c>
      <c r="AE5345" s="5" t="s">
        <v>1262</v>
      </c>
      <c r="AF5345" s="5" t="str">
        <f aca="false">IF(AD5345&lt;AE5345,AD5345,AE5345)</f>
        <v>Archers, Berserker, Electro Spirit, Goblin Hut, Lightning, Monk, Royal Hogs, The Log</v>
      </c>
      <c r="AG5345" s="5" t="str">
        <f aca="false">IF(AD5345&lt;AE5345,AE5345,AD5345)</f>
        <v>Arrows, Balloon, Bats, Freeze, Giant Skeleton, Inferno Dragon, Skeleton Army, Skeleton King</v>
      </c>
      <c r="AH5345" s="5" t="str">
        <f aca="false">IF(AD5345=AF5345,AA5345,IF(AA5345="Win","Loss",IF(AA5345="Loss","Win","Draw")))</f>
        <v>Loss</v>
      </c>
      <c r="AI5345" s="5" t="s">
        <v>102</v>
      </c>
    </row>
    <row r="5346" customFormat="false" ht="15" hidden="false" customHeight="true" outlineLevel="0" collapsed="false">
      <c r="A5346" s="6" t="s">
        <v>9359</v>
      </c>
      <c r="B5346" s="5" t="n">
        <v>2</v>
      </c>
      <c r="C5346" s="6" t="s">
        <v>1747</v>
      </c>
      <c r="D5346" s="5" t="s">
        <v>1748</v>
      </c>
      <c r="E5346" s="5" t="s">
        <v>7491</v>
      </c>
      <c r="F5346" s="5" t="s">
        <v>7492</v>
      </c>
      <c r="G5346" s="5" t="s">
        <v>9360</v>
      </c>
      <c r="H5346" s="5" t="s">
        <v>163</v>
      </c>
      <c r="I5346" s="5" t="s">
        <v>107</v>
      </c>
      <c r="J5346" s="5" t="s">
        <v>139</v>
      </c>
      <c r="K5346" s="5" t="s">
        <v>152</v>
      </c>
      <c r="L5346" s="5" t="s">
        <v>108</v>
      </c>
      <c r="M5346" s="5" t="s">
        <v>95</v>
      </c>
      <c r="N5346" s="5" t="s">
        <v>306</v>
      </c>
      <c r="O5346" s="5" t="s">
        <v>187</v>
      </c>
      <c r="P5346" s="5" t="s">
        <v>85</v>
      </c>
      <c r="Q5346" s="5" t="s">
        <v>129</v>
      </c>
      <c r="R5346" s="5" t="s">
        <v>128</v>
      </c>
      <c r="S5346" s="5" t="s">
        <v>93</v>
      </c>
      <c r="T5346" s="5" t="s">
        <v>109</v>
      </c>
      <c r="U5346" s="5" t="s">
        <v>96</v>
      </c>
      <c r="V5346" s="5" t="s">
        <v>165</v>
      </c>
      <c r="W5346" s="5" t="s">
        <v>133</v>
      </c>
      <c r="X5346" s="5" t="s">
        <v>97</v>
      </c>
      <c r="Y5346" s="5" t="n">
        <v>1</v>
      </c>
      <c r="Z5346" s="5" t="n">
        <v>0</v>
      </c>
      <c r="AA5346" s="5" t="str">
        <f aca="false">IF(Y5346&gt;Z5346,"Win",IF(Y5346&lt;Z5346,"Loss","Draw"))</f>
        <v>Win</v>
      </c>
      <c r="AB5346" s="5" t="s">
        <v>98</v>
      </c>
      <c r="AC5346" s="5" t="s">
        <v>99</v>
      </c>
      <c r="AD5346" s="5" t="s">
        <v>3022</v>
      </c>
      <c r="AE5346" s="5" t="s">
        <v>9361</v>
      </c>
      <c r="AF5346" s="5" t="str">
        <f aca="false">IF(AD5346&lt;AE5346,AD5346,AE5346)</f>
        <v>Baby Dragon, Barbarian Barrel, Dark Prince, Goblin Cage, Golem, Lightning, Mega Minion, Tornado</v>
      </c>
      <c r="AG5346" s="5" t="str">
        <f aca="false">IF(AD5346&lt;AE5346,AE5346,AD5346)</f>
        <v>Fireball, Golden Knight, Hog Rider, Mega Knight, Minions, Mother Witch, Ronin, Zap</v>
      </c>
      <c r="AH5346" s="5" t="str">
        <f aca="false">IF(AD5346=AF5346,AA5346,IF(AA5346="Win","Loss",IF(AA5346="Loss","Win","Draw")))</f>
        <v>Win</v>
      </c>
      <c r="AI5346" s="5" t="s">
        <v>102</v>
      </c>
    </row>
    <row r="5347" customFormat="false" ht="15" hidden="false" customHeight="true" outlineLevel="0" collapsed="false">
      <c r="A5347" s="6" t="s">
        <v>9362</v>
      </c>
      <c r="B5347" s="5" t="n">
        <v>1</v>
      </c>
      <c r="C5347" s="6" t="s">
        <v>1747</v>
      </c>
      <c r="D5347" s="5" t="s">
        <v>1748</v>
      </c>
      <c r="E5347" s="5" t="s">
        <v>8481</v>
      </c>
      <c r="F5347" s="5" t="s">
        <v>8482</v>
      </c>
      <c r="G5347" s="5" t="s">
        <v>9363</v>
      </c>
      <c r="H5347" s="5" t="s">
        <v>163</v>
      </c>
      <c r="I5347" s="5" t="s">
        <v>84</v>
      </c>
      <c r="J5347" s="5" t="s">
        <v>83</v>
      </c>
      <c r="K5347" s="5" t="s">
        <v>82</v>
      </c>
      <c r="L5347" s="5" t="s">
        <v>95</v>
      </c>
      <c r="M5347" s="5" t="s">
        <v>119</v>
      </c>
      <c r="N5347" s="5" t="s">
        <v>86</v>
      </c>
      <c r="O5347" s="5" t="s">
        <v>93</v>
      </c>
      <c r="P5347" s="5" t="s">
        <v>150</v>
      </c>
      <c r="Q5347" s="5" t="s">
        <v>107</v>
      </c>
      <c r="R5347" s="5" t="s">
        <v>95</v>
      </c>
      <c r="S5347" s="5" t="s">
        <v>141</v>
      </c>
      <c r="T5347" s="5" t="s">
        <v>93</v>
      </c>
      <c r="U5347" s="5" t="s">
        <v>177</v>
      </c>
      <c r="V5347" s="5" t="s">
        <v>143</v>
      </c>
      <c r="W5347" s="5" t="s">
        <v>150</v>
      </c>
      <c r="X5347" s="5" t="s">
        <v>178</v>
      </c>
      <c r="Y5347" s="5" t="n">
        <v>1</v>
      </c>
      <c r="Z5347" s="5" t="n">
        <v>0</v>
      </c>
      <c r="AA5347" s="5" t="str">
        <f aca="false">IF(Y5347&gt;Z5347,"Win",IF(Y5347&lt;Z5347,"Loss","Draw"))</f>
        <v>Win</v>
      </c>
      <c r="AB5347" s="5" t="s">
        <v>98</v>
      </c>
      <c r="AC5347" s="5" t="s">
        <v>99</v>
      </c>
      <c r="AD5347" s="5" t="s">
        <v>154</v>
      </c>
      <c r="AE5347" s="5" t="s">
        <v>180</v>
      </c>
      <c r="AF5347" s="5" t="str">
        <f aca="false">IF(AD5347&lt;AE5347,AD5347,AE5347)</f>
        <v>Archers, Barbarian Barrel, Electro Spirit, Fireball, Goblin Hut, Monk, Royal Hogs, Skeleton Dragons</v>
      </c>
      <c r="AG5347" s="5" t="str">
        <f aca="false">IF(AD5347&lt;AE5347,AE5347,AD5347)</f>
        <v>Barbarian Barrel, Electro Spirit, Fireball, Goblin Cage, Heal Spirit, Lumberjack, Phoenix, Royal Giant</v>
      </c>
      <c r="AH5347" s="5" t="str">
        <f aca="false">IF(AD5347=AF5347,AA5347,IF(AA5347="Win","Loss",IF(AA5347="Loss","Win","Draw")))</f>
        <v>Win</v>
      </c>
      <c r="AI5347" s="5" t="s">
        <v>102</v>
      </c>
    </row>
    <row r="5348" customFormat="false" ht="15" hidden="false" customHeight="true" outlineLevel="0" collapsed="false">
      <c r="A5348" s="6" t="s">
        <v>9362</v>
      </c>
      <c r="B5348" s="5" t="n">
        <v>2</v>
      </c>
      <c r="C5348" s="6" t="s">
        <v>1747</v>
      </c>
      <c r="D5348" s="5" t="s">
        <v>1748</v>
      </c>
      <c r="E5348" s="5" t="s">
        <v>8481</v>
      </c>
      <c r="F5348" s="5" t="s">
        <v>8482</v>
      </c>
      <c r="G5348" s="5" t="s">
        <v>9364</v>
      </c>
      <c r="H5348" s="5" t="s">
        <v>163</v>
      </c>
      <c r="I5348" s="5" t="s">
        <v>152</v>
      </c>
      <c r="J5348" s="5" t="s">
        <v>108</v>
      </c>
      <c r="K5348" s="5" t="s">
        <v>107</v>
      </c>
      <c r="L5348" s="5" t="s">
        <v>307</v>
      </c>
      <c r="M5348" s="5" t="s">
        <v>387</v>
      </c>
      <c r="N5348" s="5" t="s">
        <v>242</v>
      </c>
      <c r="O5348" s="5" t="s">
        <v>187</v>
      </c>
      <c r="P5348" s="5" t="s">
        <v>85</v>
      </c>
      <c r="Q5348" s="5" t="s">
        <v>284</v>
      </c>
      <c r="R5348" s="5" t="s">
        <v>241</v>
      </c>
      <c r="S5348" s="5" t="s">
        <v>152</v>
      </c>
      <c r="T5348" s="5" t="s">
        <v>158</v>
      </c>
      <c r="U5348" s="5" t="s">
        <v>186</v>
      </c>
      <c r="V5348" s="5" t="s">
        <v>242</v>
      </c>
      <c r="W5348" s="5" t="s">
        <v>187</v>
      </c>
      <c r="X5348" s="5" t="s">
        <v>785</v>
      </c>
      <c r="Y5348" s="5" t="n">
        <v>1</v>
      </c>
      <c r="Z5348" s="5" t="n">
        <v>0</v>
      </c>
      <c r="AA5348" s="5" t="str">
        <f aca="false">IF(Y5348&gt;Z5348,"Win",IF(Y5348&lt;Z5348,"Loss","Draw"))</f>
        <v>Win</v>
      </c>
      <c r="AB5348" s="5" t="s">
        <v>98</v>
      </c>
      <c r="AC5348" s="5" t="s">
        <v>99</v>
      </c>
      <c r="AD5348" s="5" t="s">
        <v>9365</v>
      </c>
      <c r="AE5348" s="5" t="s">
        <v>9366</v>
      </c>
      <c r="AF5348" s="5" t="str">
        <f aca="false">IF(AD5348&lt;AE5348,AD5348,AE5348)</f>
        <v>Baby Dragon, Balloon, Bomber, Bowler, Freeze, Inferno Dragon, Knight, Tornado</v>
      </c>
      <c r="AG5348" s="5" t="str">
        <f aca="false">IF(AD5348&lt;AE5348,AE5348,AD5348)</f>
        <v>Baby Dragon, Bomber, Dark Prince, Electro Giant, Goblin Cage, Ice Wizard, Lightning, Tornado</v>
      </c>
      <c r="AH5348" s="5" t="str">
        <f aca="false">IF(AD5348=AF5348,AA5348,IF(AA5348="Win","Loss",IF(AA5348="Loss","Win","Draw")))</f>
        <v>Loss</v>
      </c>
      <c r="AI5348" s="5" t="s">
        <v>102</v>
      </c>
    </row>
    <row r="5349" customFormat="false" ht="15" hidden="false" customHeight="true" outlineLevel="0" collapsed="false">
      <c r="A5349" s="6" t="s">
        <v>9367</v>
      </c>
      <c r="B5349" s="5" t="n">
        <v>1</v>
      </c>
      <c r="C5349" s="6" t="s">
        <v>1747</v>
      </c>
      <c r="D5349" s="5" t="s">
        <v>1748</v>
      </c>
      <c r="E5349" s="5" t="s">
        <v>2553</v>
      </c>
      <c r="F5349" s="5" t="s">
        <v>2554</v>
      </c>
      <c r="G5349" s="5" t="s">
        <v>9368</v>
      </c>
      <c r="H5349" s="5" t="s">
        <v>163</v>
      </c>
      <c r="I5349" s="5" t="s">
        <v>107</v>
      </c>
      <c r="J5349" s="5" t="s">
        <v>95</v>
      </c>
      <c r="K5349" s="5" t="s">
        <v>473</v>
      </c>
      <c r="L5349" s="5" t="s">
        <v>82</v>
      </c>
      <c r="M5349" s="5" t="s">
        <v>150</v>
      </c>
      <c r="N5349" s="5" t="s">
        <v>93</v>
      </c>
      <c r="O5349" s="5" t="s">
        <v>173</v>
      </c>
      <c r="P5349" s="5" t="s">
        <v>474</v>
      </c>
      <c r="Q5349" s="5" t="s">
        <v>177</v>
      </c>
      <c r="R5349" s="5" t="s">
        <v>158</v>
      </c>
      <c r="S5349" s="5" t="s">
        <v>107</v>
      </c>
      <c r="T5349" s="5" t="s">
        <v>93</v>
      </c>
      <c r="U5349" s="5" t="s">
        <v>215</v>
      </c>
      <c r="V5349" s="5" t="s">
        <v>178</v>
      </c>
      <c r="W5349" s="5" t="s">
        <v>89</v>
      </c>
      <c r="X5349" s="5" t="s">
        <v>133</v>
      </c>
      <c r="Y5349" s="5" t="n">
        <v>2</v>
      </c>
      <c r="Z5349" s="5" t="n">
        <v>0</v>
      </c>
      <c r="AA5349" s="5" t="str">
        <f aca="false">IF(Y5349&gt;Z5349,"Win",IF(Y5349&lt;Z5349,"Loss","Draw"))</f>
        <v>Win</v>
      </c>
      <c r="AB5349" s="5" t="s">
        <v>98</v>
      </c>
      <c r="AC5349" s="5" t="s">
        <v>99</v>
      </c>
      <c r="AD5349" s="5" t="s">
        <v>6582</v>
      </c>
      <c r="AE5349" s="5" t="s">
        <v>9369</v>
      </c>
      <c r="AF5349" s="5" t="str">
        <f aca="false">IF(AD5349&lt;AE5349,AD5349,AE5349)</f>
        <v>Barbarian Barrel, Electro Spirit, Fireball, Flying Machine, Goblin Cage, Royal Hogs, Royal Recruits, Zappies</v>
      </c>
      <c r="AG5349" s="5" t="str">
        <f aca="false">IF(AD5349&lt;AE5349,AE5349,AD5349)</f>
        <v>Bowler, Fireball, Fisherman, Goblin Cage, Mother Witch, Phoenix, Royal Giant, The Log</v>
      </c>
      <c r="AH5349" s="5" t="str">
        <f aca="false">IF(AD5349=AF5349,AA5349,IF(AA5349="Win","Loss",IF(AA5349="Loss","Win","Draw")))</f>
        <v>Win</v>
      </c>
      <c r="AI5349" s="5" t="s">
        <v>102</v>
      </c>
    </row>
    <row r="5350" customFormat="false" ht="15" hidden="false" customHeight="true" outlineLevel="0" collapsed="false">
      <c r="A5350" s="6" t="s">
        <v>9367</v>
      </c>
      <c r="B5350" s="5" t="n">
        <v>2</v>
      </c>
      <c r="C5350" s="6" t="s">
        <v>1747</v>
      </c>
      <c r="D5350" s="5" t="s">
        <v>1748</v>
      </c>
      <c r="E5350" s="5" t="s">
        <v>2553</v>
      </c>
      <c r="F5350" s="5" t="s">
        <v>2554</v>
      </c>
      <c r="G5350" s="5" t="s">
        <v>9370</v>
      </c>
      <c r="H5350" s="5" t="s">
        <v>163</v>
      </c>
      <c r="I5350" s="5" t="s">
        <v>185</v>
      </c>
      <c r="J5350" s="5" t="s">
        <v>337</v>
      </c>
      <c r="K5350" s="5" t="s">
        <v>113</v>
      </c>
      <c r="L5350" s="5" t="s">
        <v>223</v>
      </c>
      <c r="M5350" s="5" t="s">
        <v>109</v>
      </c>
      <c r="N5350" s="5" t="s">
        <v>785</v>
      </c>
      <c r="O5350" s="5" t="s">
        <v>97</v>
      </c>
      <c r="P5350" s="5" t="s">
        <v>193</v>
      </c>
      <c r="Q5350" s="5" t="s">
        <v>114</v>
      </c>
      <c r="R5350" s="5" t="s">
        <v>186</v>
      </c>
      <c r="S5350" s="5" t="s">
        <v>185</v>
      </c>
      <c r="T5350" s="5" t="s">
        <v>117</v>
      </c>
      <c r="U5350" s="5" t="s">
        <v>153</v>
      </c>
      <c r="V5350" s="5" t="s">
        <v>187</v>
      </c>
      <c r="W5350" s="5" t="s">
        <v>111</v>
      </c>
      <c r="X5350" s="5" t="s">
        <v>173</v>
      </c>
      <c r="Y5350" s="5" t="n">
        <v>0</v>
      </c>
      <c r="Z5350" s="5" t="n">
        <v>1</v>
      </c>
      <c r="AA5350" s="5" t="str">
        <f aca="false">IF(Y5350&gt;Z5350,"Win",IF(Y5350&lt;Z5350,"Loss","Draw"))</f>
        <v>Loss</v>
      </c>
      <c r="AB5350" s="5" t="s">
        <v>98</v>
      </c>
      <c r="AC5350" s="5" t="s">
        <v>99</v>
      </c>
      <c r="AD5350" s="5" t="s">
        <v>9371</v>
      </c>
      <c r="AE5350" s="5" t="s">
        <v>4626</v>
      </c>
      <c r="AF5350" s="5" t="str">
        <f aca="false">IF(AD5350&lt;AE5350,AD5350,AE5350)</f>
        <v>Balloon, Cannon, Executioner, Giant Skeleton, Giant Snowball, Miner, Tornado, Zappies</v>
      </c>
      <c r="AG5350" s="5" t="str">
        <f aca="false">IF(AD5350&lt;AE5350,AE5350,AD5350)</f>
        <v>Boss Bandit, Executioner, Freeze, Furnace, Guards, Ram Rider, Ronin, Zap</v>
      </c>
      <c r="AH5350" s="5" t="str">
        <f aca="false">IF(AD5350=AF5350,AA5350,IF(AA5350="Win","Loss",IF(AA5350="Loss","Win","Draw")))</f>
        <v>Win</v>
      </c>
      <c r="AI5350" s="5" t="s">
        <v>102</v>
      </c>
    </row>
    <row r="5351" customFormat="false" ht="15" hidden="false" customHeight="true" outlineLevel="0" collapsed="false">
      <c r="A5351" s="6" t="s">
        <v>9367</v>
      </c>
      <c r="B5351" s="5" t="n">
        <v>3</v>
      </c>
      <c r="C5351" s="6" t="s">
        <v>1747</v>
      </c>
      <c r="D5351" s="5" t="s">
        <v>1748</v>
      </c>
      <c r="E5351" s="5" t="s">
        <v>2553</v>
      </c>
      <c r="F5351" s="5" t="s">
        <v>2554</v>
      </c>
      <c r="G5351" s="5" t="s">
        <v>3627</v>
      </c>
      <c r="H5351" s="5" t="s">
        <v>485</v>
      </c>
      <c r="I5351" s="5" t="s">
        <v>127</v>
      </c>
      <c r="J5351" s="5" t="s">
        <v>128</v>
      </c>
      <c r="K5351" s="5" t="s">
        <v>129</v>
      </c>
      <c r="L5351" s="5" t="s">
        <v>132</v>
      </c>
      <c r="M5351" s="5" t="s">
        <v>86</v>
      </c>
      <c r="N5351" s="5" t="s">
        <v>294</v>
      </c>
      <c r="O5351" s="5" t="s">
        <v>141</v>
      </c>
      <c r="P5351" s="5" t="s">
        <v>202</v>
      </c>
      <c r="Q5351" s="5" t="s">
        <v>129</v>
      </c>
      <c r="R5351" s="5" t="s">
        <v>323</v>
      </c>
      <c r="S5351" s="5" t="s">
        <v>84</v>
      </c>
      <c r="T5351" s="5" t="s">
        <v>294</v>
      </c>
      <c r="U5351" s="5" t="s">
        <v>95</v>
      </c>
      <c r="V5351" s="5" t="s">
        <v>112</v>
      </c>
      <c r="W5351" s="5" t="s">
        <v>150</v>
      </c>
      <c r="X5351" s="5" t="s">
        <v>223</v>
      </c>
      <c r="Y5351" s="5" t="n">
        <v>1</v>
      </c>
      <c r="Z5351" s="5" t="n">
        <v>0</v>
      </c>
      <c r="AA5351" s="5" t="str">
        <f aca="false">IF(Y5351&gt;Z5351,"Win",IF(Y5351&lt;Z5351,"Loss","Draw"))</f>
        <v>Win</v>
      </c>
      <c r="AB5351" s="5" t="s">
        <v>98</v>
      </c>
      <c r="AC5351" s="5" t="s">
        <v>99</v>
      </c>
      <c r="AD5351" s="5" t="s">
        <v>9372</v>
      </c>
      <c r="AE5351" s="5" t="s">
        <v>9373</v>
      </c>
      <c r="AF5351" s="5" t="str">
        <f aca="false">IF(AD5351&lt;AE5351,AD5351,AE5351)</f>
        <v>Archers, Barbarian Barrel, Electro Spirit, Mega Knight, Mini P.E.K.K.A, Ram Rider, Spirit Empress, Vines</v>
      </c>
      <c r="AG5351" s="5" t="str">
        <f aca="false">IF(AD5351&lt;AE5351,AE5351,AD5351)</f>
        <v>Battle Ram, Electro Wizard, Golden Knight, Lumberjack, Magic Archer, Mega Knight, Skeleton Dragons, Vines</v>
      </c>
      <c r="AH5351" s="5" t="str">
        <f aca="false">IF(AD5351=AF5351,AA5351,IF(AA5351="Win","Loss",IF(AA5351="Loss","Win","Draw")))</f>
        <v>Loss</v>
      </c>
      <c r="AI5351" s="5" t="s">
        <v>102</v>
      </c>
    </row>
    <row r="5352" customFormat="false" ht="15" hidden="false" customHeight="true" outlineLevel="0" collapsed="false">
      <c r="A5352" s="6" t="s">
        <v>9374</v>
      </c>
      <c r="B5352" s="5" t="n">
        <v>1</v>
      </c>
      <c r="C5352" s="6" t="s">
        <v>1747</v>
      </c>
      <c r="D5352" s="5" t="s">
        <v>1748</v>
      </c>
      <c r="E5352" s="5" t="s">
        <v>1727</v>
      </c>
      <c r="F5352" s="5" t="s">
        <v>1728</v>
      </c>
      <c r="G5352" s="5" t="s">
        <v>7928</v>
      </c>
      <c r="H5352" s="5" t="s">
        <v>163</v>
      </c>
      <c r="I5352" s="5" t="s">
        <v>418</v>
      </c>
      <c r="J5352" s="5" t="s">
        <v>241</v>
      </c>
      <c r="K5352" s="5" t="s">
        <v>203</v>
      </c>
      <c r="L5352" s="5" t="s">
        <v>118</v>
      </c>
      <c r="M5352" s="5" t="s">
        <v>89</v>
      </c>
      <c r="N5352" s="5" t="s">
        <v>248</v>
      </c>
      <c r="O5352" s="5" t="s">
        <v>209</v>
      </c>
      <c r="P5352" s="5" t="s">
        <v>159</v>
      </c>
      <c r="Q5352" s="5" t="s">
        <v>152</v>
      </c>
      <c r="R5352" s="5" t="s">
        <v>158</v>
      </c>
      <c r="S5352" s="5" t="s">
        <v>107</v>
      </c>
      <c r="T5352" s="5" t="s">
        <v>85</v>
      </c>
      <c r="U5352" s="5" t="s">
        <v>187</v>
      </c>
      <c r="V5352" s="5" t="s">
        <v>95</v>
      </c>
      <c r="W5352" s="5" t="s">
        <v>307</v>
      </c>
      <c r="X5352" s="5" t="s">
        <v>387</v>
      </c>
      <c r="Y5352" s="5" t="n">
        <v>0</v>
      </c>
      <c r="Z5352" s="5" t="n">
        <v>1</v>
      </c>
      <c r="AA5352" s="5" t="str">
        <f aca="false">IF(Y5352&gt;Z5352,"Win",IF(Y5352&lt;Z5352,"Loss","Draw"))</f>
        <v>Loss</v>
      </c>
      <c r="AB5352" s="5" t="s">
        <v>98</v>
      </c>
      <c r="AC5352" s="5" t="s">
        <v>99</v>
      </c>
      <c r="AD5352" s="5" t="s">
        <v>4346</v>
      </c>
      <c r="AE5352" s="5" t="s">
        <v>1103</v>
      </c>
      <c r="AF5352" s="5" t="str">
        <f aca="false">IF(AD5352&lt;AE5352,AD5352,AE5352)</f>
        <v>Baby Dragon, Barbarian Barrel, Bowler, Electro Giant, Goblin Cage, Ice Wizard, Lightning, Tornado</v>
      </c>
      <c r="AG5352" s="5" t="str">
        <f aca="false">IF(AD5352&lt;AE5352,AE5352,AD5352)</f>
        <v>Dart Goblin, Goblin Barrel, Ice Spirit, Inferno Tower, Knight, Princess, Skeleton Army, The Log</v>
      </c>
      <c r="AH5352" s="5" t="str">
        <f aca="false">IF(AD5352=AF5352,AA5352,IF(AA5352="Win","Loss",IF(AA5352="Loss","Win","Draw")))</f>
        <v>Win</v>
      </c>
      <c r="AI5352" s="5" t="s">
        <v>102</v>
      </c>
    </row>
    <row r="5353" customFormat="false" ht="15" hidden="false" customHeight="true" outlineLevel="0" collapsed="false">
      <c r="A5353" s="6" t="s">
        <v>9374</v>
      </c>
      <c r="B5353" s="5" t="n">
        <v>2</v>
      </c>
      <c r="C5353" s="6" t="s">
        <v>1747</v>
      </c>
      <c r="D5353" s="5" t="s">
        <v>1748</v>
      </c>
      <c r="E5353" s="5" t="s">
        <v>1727</v>
      </c>
      <c r="F5353" s="5" t="s">
        <v>1728</v>
      </c>
      <c r="G5353" s="5" t="s">
        <v>7929</v>
      </c>
      <c r="H5353" s="5" t="s">
        <v>391</v>
      </c>
      <c r="I5353" s="5" t="s">
        <v>152</v>
      </c>
      <c r="J5353" s="5" t="s">
        <v>158</v>
      </c>
      <c r="K5353" s="5" t="s">
        <v>107</v>
      </c>
      <c r="L5353" s="5" t="s">
        <v>387</v>
      </c>
      <c r="M5353" s="5" t="s">
        <v>187</v>
      </c>
      <c r="N5353" s="5" t="s">
        <v>85</v>
      </c>
      <c r="O5353" s="5" t="s">
        <v>307</v>
      </c>
      <c r="P5353" s="5" t="s">
        <v>95</v>
      </c>
      <c r="Q5353" s="5" t="s">
        <v>137</v>
      </c>
      <c r="R5353" s="5" t="s">
        <v>91</v>
      </c>
      <c r="S5353" s="5" t="s">
        <v>114</v>
      </c>
      <c r="T5353" s="5" t="s">
        <v>97</v>
      </c>
      <c r="U5353" s="5" t="s">
        <v>116</v>
      </c>
      <c r="V5353" s="5" t="s">
        <v>242</v>
      </c>
      <c r="W5353" s="5" t="s">
        <v>118</v>
      </c>
      <c r="X5353" s="5" t="s">
        <v>87</v>
      </c>
      <c r="Y5353" s="5" t="n">
        <v>1</v>
      </c>
      <c r="Z5353" s="5" t="n">
        <v>0</v>
      </c>
      <c r="AA5353" s="5" t="str">
        <f aca="false">IF(Y5353&gt;Z5353,"Win",IF(Y5353&lt;Z5353,"Loss","Draw"))</f>
        <v>Win</v>
      </c>
      <c r="AB5353" s="5" t="s">
        <v>98</v>
      </c>
      <c r="AC5353" s="5" t="s">
        <v>99</v>
      </c>
      <c r="AD5353" s="5" t="s">
        <v>1103</v>
      </c>
      <c r="AE5353" s="5" t="s">
        <v>1050</v>
      </c>
      <c r="AF5353" s="5" t="str">
        <f aca="false">IF(AD5353&lt;AE5353,AD5353,AE5353)</f>
        <v>Baby Dragon, Barbarian Barrel, Bowler, Electro Giant, Goblin Cage, Ice Wizard, Lightning, Tornado</v>
      </c>
      <c r="AG5353" s="5" t="str">
        <f aca="false">IF(AD5353&lt;AE5353,AE5353,AD5353)</f>
        <v>Bomber, Giant Snowball, Goblin Drill, Goblins, Ice Spirit, Poison, Ronin, Tesla</v>
      </c>
      <c r="AH5353" s="5" t="str">
        <f aca="false">IF(AD5353=AF5353,AA5353,IF(AA5353="Win","Loss",IF(AA5353="Loss","Win","Draw")))</f>
        <v>Win</v>
      </c>
      <c r="AI5353" s="5" t="s">
        <v>102</v>
      </c>
    </row>
    <row r="5354" customFormat="false" ht="15" hidden="false" customHeight="true" outlineLevel="0" collapsed="false">
      <c r="A5354" s="6" t="s">
        <v>9374</v>
      </c>
      <c r="B5354" s="5" t="n">
        <v>3</v>
      </c>
      <c r="C5354" s="6" t="s">
        <v>1747</v>
      </c>
      <c r="D5354" s="5" t="s">
        <v>1748</v>
      </c>
      <c r="E5354" s="5" t="s">
        <v>1727</v>
      </c>
      <c r="F5354" s="5" t="s">
        <v>1728</v>
      </c>
      <c r="G5354" s="5" t="s">
        <v>7930</v>
      </c>
      <c r="H5354" s="5" t="s">
        <v>163</v>
      </c>
      <c r="I5354" s="5" t="s">
        <v>127</v>
      </c>
      <c r="J5354" s="5" t="s">
        <v>108</v>
      </c>
      <c r="K5354" s="5" t="s">
        <v>129</v>
      </c>
      <c r="L5354" s="5" t="s">
        <v>130</v>
      </c>
      <c r="M5354" s="5" t="s">
        <v>86</v>
      </c>
      <c r="N5354" s="5" t="s">
        <v>173</v>
      </c>
      <c r="O5354" s="5" t="s">
        <v>131</v>
      </c>
      <c r="P5354" s="5" t="s">
        <v>133</v>
      </c>
      <c r="Q5354" s="5" t="s">
        <v>153</v>
      </c>
      <c r="R5354" s="5" t="s">
        <v>140</v>
      </c>
      <c r="S5354" s="5" t="s">
        <v>126</v>
      </c>
      <c r="T5354" s="5" t="s">
        <v>165</v>
      </c>
      <c r="U5354" s="5" t="s">
        <v>93</v>
      </c>
      <c r="V5354" s="5" t="s">
        <v>172</v>
      </c>
      <c r="W5354" s="5" t="s">
        <v>89</v>
      </c>
      <c r="X5354" s="5" t="s">
        <v>150</v>
      </c>
      <c r="Y5354" s="5" t="n">
        <v>0</v>
      </c>
      <c r="Z5354" s="5" t="n">
        <v>1</v>
      </c>
      <c r="AA5354" s="5" t="str">
        <f aca="false">IF(Y5354&gt;Z5354,"Win",IF(Y5354&lt;Z5354,"Loss","Draw"))</f>
        <v>Loss</v>
      </c>
      <c r="AB5354" s="5" t="s">
        <v>98</v>
      </c>
      <c r="AC5354" s="5" t="s">
        <v>99</v>
      </c>
      <c r="AD5354" s="5" t="s">
        <v>7682</v>
      </c>
      <c r="AE5354" s="5" t="s">
        <v>5799</v>
      </c>
      <c r="AF5354" s="5" t="str">
        <f aca="false">IF(AD5354&lt;AE5354,AD5354,AE5354)</f>
        <v>Arrows, Bandit, Battle Ram, Dark Prince, Mega Knight, Mother Witch, Skeleton Dragons, Zappies</v>
      </c>
      <c r="AG5354" s="5" t="str">
        <f aca="false">IF(AD5354&lt;AE5354,AE5354,AD5354)</f>
        <v>Cannon, Electro Spirit, Fireball, Hog Rider, Ice Golem, Musketeer, Skeletons, The Log</v>
      </c>
      <c r="AH5354" s="5" t="str">
        <f aca="false">IF(AD5354=AF5354,AA5354,IF(AA5354="Win","Loss",IF(AA5354="Loss","Win","Draw")))</f>
        <v>Loss</v>
      </c>
      <c r="AI5354" s="5" t="s">
        <v>102</v>
      </c>
    </row>
    <row r="5355" customFormat="false" ht="15" hidden="false" customHeight="true" outlineLevel="0" collapsed="false">
      <c r="A5355" s="6" t="s">
        <v>9375</v>
      </c>
      <c r="B5355" s="5" t="n">
        <v>1</v>
      </c>
      <c r="C5355" s="6" t="s">
        <v>1747</v>
      </c>
      <c r="D5355" s="5" t="s">
        <v>1748</v>
      </c>
      <c r="E5355" s="5" t="s">
        <v>1739</v>
      </c>
      <c r="F5355" s="5" t="s">
        <v>1740</v>
      </c>
      <c r="G5355" s="5" t="s">
        <v>3637</v>
      </c>
      <c r="H5355" s="5" t="s">
        <v>163</v>
      </c>
      <c r="I5355" s="5" t="s">
        <v>114</v>
      </c>
      <c r="J5355" s="5" t="s">
        <v>337</v>
      </c>
      <c r="K5355" s="5" t="s">
        <v>128</v>
      </c>
      <c r="L5355" s="5" t="s">
        <v>193</v>
      </c>
      <c r="M5355" s="5" t="s">
        <v>785</v>
      </c>
      <c r="N5355" s="5" t="s">
        <v>257</v>
      </c>
      <c r="O5355" s="5" t="s">
        <v>185</v>
      </c>
      <c r="P5355" s="5" t="s">
        <v>223</v>
      </c>
      <c r="Q5355" s="5" t="s">
        <v>92</v>
      </c>
      <c r="R5355" s="5" t="s">
        <v>158</v>
      </c>
      <c r="S5355" s="5" t="s">
        <v>90</v>
      </c>
      <c r="T5355" s="5" t="s">
        <v>93</v>
      </c>
      <c r="U5355" s="5" t="s">
        <v>159</v>
      </c>
      <c r="V5355" s="5" t="s">
        <v>96</v>
      </c>
      <c r="W5355" s="5" t="s">
        <v>94</v>
      </c>
      <c r="X5355" s="5" t="s">
        <v>150</v>
      </c>
      <c r="Y5355" s="5" t="n">
        <v>0</v>
      </c>
      <c r="Z5355" s="5" t="n">
        <v>1</v>
      </c>
      <c r="AA5355" s="5" t="str">
        <f aca="false">IF(Y5355&gt;Z5355,"Win",IF(Y5355&lt;Z5355,"Loss","Draw"))</f>
        <v>Loss</v>
      </c>
      <c r="AB5355" s="5" t="s">
        <v>98</v>
      </c>
      <c r="AC5355" s="5" t="s">
        <v>99</v>
      </c>
      <c r="AD5355" s="5" t="s">
        <v>3638</v>
      </c>
      <c r="AE5355" s="5" t="s">
        <v>967</v>
      </c>
      <c r="AF5355" s="5" t="str">
        <f aca="false">IF(AD5355&lt;AE5355,AD5355,AE5355)</f>
        <v>Boss Bandit, Executioner, Freeze, Giant Snowball, Golden Knight, Guards, Hunter, Ram Rider</v>
      </c>
      <c r="AG5355" s="5" t="str">
        <f aca="false">IF(AD5355&lt;AE5355,AE5355,AD5355)</f>
        <v>Bowler, Dart Goblin, Electro Spirit, Fireball, Minions, Mortar, Rascals, Skeleton Barrel</v>
      </c>
      <c r="AH5355" s="5" t="str">
        <f aca="false">IF(AD5355=AF5355,AA5355,IF(AA5355="Win","Loss",IF(AA5355="Loss","Win","Draw")))</f>
        <v>Loss</v>
      </c>
      <c r="AI5355" s="5" t="s">
        <v>102</v>
      </c>
    </row>
    <row r="5356" customFormat="false" ht="15" hidden="false" customHeight="true" outlineLevel="0" collapsed="false">
      <c r="A5356" s="6" t="s">
        <v>9375</v>
      </c>
      <c r="B5356" s="5" t="n">
        <v>2</v>
      </c>
      <c r="C5356" s="6" t="s">
        <v>1747</v>
      </c>
      <c r="D5356" s="5" t="s">
        <v>1748</v>
      </c>
      <c r="E5356" s="5" t="s">
        <v>1739</v>
      </c>
      <c r="F5356" s="5" t="s">
        <v>1740</v>
      </c>
      <c r="G5356" s="5" t="s">
        <v>3639</v>
      </c>
      <c r="H5356" s="5" t="s">
        <v>163</v>
      </c>
      <c r="I5356" s="5" t="s">
        <v>90</v>
      </c>
      <c r="J5356" s="5" t="s">
        <v>91</v>
      </c>
      <c r="K5356" s="5" t="s">
        <v>1848</v>
      </c>
      <c r="L5356" s="5" t="s">
        <v>130</v>
      </c>
      <c r="M5356" s="5" t="s">
        <v>111</v>
      </c>
      <c r="N5356" s="5" t="s">
        <v>94</v>
      </c>
      <c r="O5356" s="5" t="s">
        <v>125</v>
      </c>
      <c r="P5356" s="5" t="s">
        <v>133</v>
      </c>
      <c r="Q5356" s="5" t="s">
        <v>114</v>
      </c>
      <c r="R5356" s="5" t="s">
        <v>186</v>
      </c>
      <c r="S5356" s="5" t="s">
        <v>185</v>
      </c>
      <c r="T5356" s="5" t="s">
        <v>117</v>
      </c>
      <c r="U5356" s="5" t="s">
        <v>187</v>
      </c>
      <c r="V5356" s="5" t="s">
        <v>111</v>
      </c>
      <c r="W5356" s="5" t="s">
        <v>87</v>
      </c>
      <c r="X5356" s="5" t="s">
        <v>88</v>
      </c>
      <c r="Y5356" s="5" t="n">
        <v>1</v>
      </c>
      <c r="Z5356" s="5" t="n">
        <v>0</v>
      </c>
      <c r="AA5356" s="5" t="str">
        <f aca="false">IF(Y5356&gt;Z5356,"Win",IF(Y5356&lt;Z5356,"Loss","Draw"))</f>
        <v>Win</v>
      </c>
      <c r="AB5356" s="5" t="s">
        <v>98</v>
      </c>
      <c r="AC5356" s="5" t="s">
        <v>99</v>
      </c>
      <c r="AD5356" s="5" t="s">
        <v>3641</v>
      </c>
      <c r="AE5356" s="5" t="s">
        <v>3640</v>
      </c>
      <c r="AF5356" s="5" t="str">
        <f aca="false">IF(AD5356&lt;AE5356,AD5356,AE5356)</f>
        <v>Arrows, Cannon Cart, Goblins, Miner, Minion Horde, Mortar, Mother Witch, Rascals</v>
      </c>
      <c r="AG5356" s="5" t="str">
        <f aca="false">IF(AD5356&lt;AE5356,AE5356,AD5356)</f>
        <v>Balloon, Berserker, Executioner, Giant Skeleton, Giant Snowball, Miner, Tesla, Tornado</v>
      </c>
      <c r="AH5356" s="5" t="str">
        <f aca="false">IF(AD5356=AF5356,AA5356,IF(AA5356="Win","Loss",IF(AA5356="Loss","Win","Draw")))</f>
        <v>Win</v>
      </c>
      <c r="AI5356" s="5" t="s">
        <v>102</v>
      </c>
    </row>
    <row r="5357" customFormat="false" ht="15" hidden="false" customHeight="true" outlineLevel="0" collapsed="false">
      <c r="A5357" s="6" t="s">
        <v>9375</v>
      </c>
      <c r="B5357" s="5" t="n">
        <v>3</v>
      </c>
      <c r="C5357" s="6" t="s">
        <v>1747</v>
      </c>
      <c r="D5357" s="5" t="s">
        <v>1748</v>
      </c>
      <c r="E5357" s="5" t="s">
        <v>1739</v>
      </c>
      <c r="F5357" s="5" t="s">
        <v>1740</v>
      </c>
      <c r="G5357" s="5" t="s">
        <v>3642</v>
      </c>
      <c r="H5357" s="5" t="s">
        <v>163</v>
      </c>
      <c r="I5357" s="5" t="s">
        <v>152</v>
      </c>
      <c r="J5357" s="5" t="s">
        <v>158</v>
      </c>
      <c r="K5357" s="5" t="s">
        <v>107</v>
      </c>
      <c r="L5357" s="5" t="s">
        <v>307</v>
      </c>
      <c r="M5357" s="5" t="s">
        <v>387</v>
      </c>
      <c r="N5357" s="5" t="s">
        <v>95</v>
      </c>
      <c r="O5357" s="5" t="s">
        <v>187</v>
      </c>
      <c r="P5357" s="5" t="s">
        <v>85</v>
      </c>
      <c r="Q5357" s="5" t="s">
        <v>82</v>
      </c>
      <c r="R5357" s="5" t="s">
        <v>151</v>
      </c>
      <c r="S5357" s="5" t="s">
        <v>152</v>
      </c>
      <c r="T5357" s="5" t="s">
        <v>89</v>
      </c>
      <c r="U5357" s="5" t="s">
        <v>85</v>
      </c>
      <c r="V5357" s="5" t="s">
        <v>118</v>
      </c>
      <c r="W5357" s="5" t="s">
        <v>153</v>
      </c>
      <c r="X5357" s="5" t="s">
        <v>126</v>
      </c>
      <c r="Y5357" s="5" t="n">
        <v>1</v>
      </c>
      <c r="Z5357" s="5" t="n">
        <v>0</v>
      </c>
      <c r="AA5357" s="5" t="str">
        <f aca="false">IF(Y5357&gt;Z5357,"Win",IF(Y5357&lt;Z5357,"Loss","Draw"))</f>
        <v>Win</v>
      </c>
      <c r="AB5357" s="5" t="s">
        <v>98</v>
      </c>
      <c r="AC5357" s="5" t="s">
        <v>99</v>
      </c>
      <c r="AD5357" s="5" t="s">
        <v>1103</v>
      </c>
      <c r="AE5357" s="5" t="s">
        <v>1874</v>
      </c>
      <c r="AF5357" s="5" t="str">
        <f aca="false">IF(AD5357&lt;AE5357,AD5357,AE5357)</f>
        <v>Baby Dragon, Barbarian Barrel, Bowler, Electro Giant, Goblin Cage, Ice Wizard, Lightning, Tornado</v>
      </c>
      <c r="AG5357" s="5" t="str">
        <f aca="false">IF(AD5357&lt;AE5357,AE5357,AD5357)</f>
        <v>Baby Dragon, Cannon, Ice Spirit, Lightning, Mighty Miner, Royal Hogs, Skeletons, The Log</v>
      </c>
      <c r="AH5357" s="5" t="str">
        <f aca="false">IF(AD5357=AF5357,AA5357,IF(AA5357="Win","Loss",IF(AA5357="Loss","Win","Draw")))</f>
        <v>Win</v>
      </c>
      <c r="AI5357" s="5" t="s">
        <v>102</v>
      </c>
    </row>
    <row r="5358" customFormat="false" ht="15" hidden="false" customHeight="true" outlineLevel="0" collapsed="false">
      <c r="A5358" s="6" t="s">
        <v>9376</v>
      </c>
      <c r="B5358" s="5" t="n">
        <v>1</v>
      </c>
      <c r="C5358" s="6" t="s">
        <v>1747</v>
      </c>
      <c r="D5358" s="5" t="s">
        <v>1748</v>
      </c>
      <c r="E5358" s="5" t="s">
        <v>1754</v>
      </c>
      <c r="F5358" s="5" t="s">
        <v>1755</v>
      </c>
      <c r="G5358" s="5" t="s">
        <v>6175</v>
      </c>
      <c r="H5358" s="5" t="s">
        <v>163</v>
      </c>
      <c r="I5358" s="5" t="s">
        <v>201</v>
      </c>
      <c r="J5358" s="5" t="s">
        <v>123</v>
      </c>
      <c r="K5358" s="5" t="s">
        <v>202</v>
      </c>
      <c r="L5358" s="5" t="s">
        <v>88</v>
      </c>
      <c r="M5358" s="5" t="s">
        <v>89</v>
      </c>
      <c r="N5358" s="5" t="s">
        <v>111</v>
      </c>
      <c r="O5358" s="5" t="s">
        <v>234</v>
      </c>
      <c r="P5358" s="5" t="s">
        <v>187</v>
      </c>
      <c r="Q5358" s="5" t="s">
        <v>113</v>
      </c>
      <c r="R5358" s="5" t="s">
        <v>91</v>
      </c>
      <c r="S5358" s="5" t="s">
        <v>87</v>
      </c>
      <c r="T5358" s="5" t="s">
        <v>165</v>
      </c>
      <c r="U5358" s="5" t="s">
        <v>97</v>
      </c>
      <c r="V5358" s="5" t="s">
        <v>85</v>
      </c>
      <c r="W5358" s="5" t="s">
        <v>118</v>
      </c>
      <c r="X5358" s="5" t="s">
        <v>89</v>
      </c>
      <c r="Y5358" s="5" t="n">
        <v>0</v>
      </c>
      <c r="Z5358" s="5" t="n">
        <v>1</v>
      </c>
      <c r="AA5358" s="5" t="str">
        <f aca="false">IF(Y5358&gt;Z5358,"Win",IF(Y5358&lt;Z5358,"Loss","Draw"))</f>
        <v>Loss</v>
      </c>
      <c r="AB5358" s="5" t="s">
        <v>98</v>
      </c>
      <c r="AC5358" s="5" t="s">
        <v>99</v>
      </c>
      <c r="AD5358" s="5" t="s">
        <v>1151</v>
      </c>
      <c r="AE5358" s="5" t="s">
        <v>2140</v>
      </c>
      <c r="AF5358" s="5" t="str">
        <f aca="false">IF(AD5358&lt;AE5358,AD5358,AE5358)</f>
        <v>Berserker, Bomb Tower, Goblinstein, Magic Archer, Miner, The Log, Tornado, Wall Breakers</v>
      </c>
      <c r="AG5358" s="5" t="str">
        <f aca="false">IF(AD5358&lt;AE5358,AE5358,AD5358)</f>
        <v>Furnace, Goblins, Hog Rider, Ice Spirit, Lightning, Ronin, Tesla, The Log</v>
      </c>
      <c r="AH5358" s="5" t="str">
        <f aca="false">IF(AD5358=AF5358,AA5358,IF(AA5358="Win","Loss",IF(AA5358="Loss","Win","Draw")))</f>
        <v>Loss</v>
      </c>
      <c r="AI5358" s="5" t="s">
        <v>102</v>
      </c>
    </row>
    <row r="5359" customFormat="false" ht="15" hidden="false" customHeight="true" outlineLevel="0" collapsed="false">
      <c r="A5359" s="6" t="s">
        <v>9376</v>
      </c>
      <c r="B5359" s="5" t="n">
        <v>2</v>
      </c>
      <c r="C5359" s="6" t="s">
        <v>1747</v>
      </c>
      <c r="D5359" s="5" t="s">
        <v>1748</v>
      </c>
      <c r="E5359" s="5" t="s">
        <v>1754</v>
      </c>
      <c r="F5359" s="5" t="s">
        <v>1755</v>
      </c>
      <c r="G5359" s="5" t="s">
        <v>6176</v>
      </c>
      <c r="H5359" s="5" t="s">
        <v>163</v>
      </c>
      <c r="I5359" s="5" t="s">
        <v>90</v>
      </c>
      <c r="J5359" s="5" t="s">
        <v>91</v>
      </c>
      <c r="K5359" s="5" t="s">
        <v>92</v>
      </c>
      <c r="L5359" s="5" t="s">
        <v>159</v>
      </c>
      <c r="M5359" s="5" t="s">
        <v>94</v>
      </c>
      <c r="N5359" s="5" t="s">
        <v>93</v>
      </c>
      <c r="O5359" s="5" t="s">
        <v>97</v>
      </c>
      <c r="P5359" s="5" t="s">
        <v>96</v>
      </c>
      <c r="Q5359" s="5" t="s">
        <v>92</v>
      </c>
      <c r="R5359" s="5" t="s">
        <v>158</v>
      </c>
      <c r="S5359" s="5" t="s">
        <v>90</v>
      </c>
      <c r="T5359" s="5" t="s">
        <v>93</v>
      </c>
      <c r="U5359" s="5" t="s">
        <v>159</v>
      </c>
      <c r="V5359" s="5" t="s">
        <v>94</v>
      </c>
      <c r="W5359" s="5" t="s">
        <v>96</v>
      </c>
      <c r="X5359" s="5" t="s">
        <v>95</v>
      </c>
      <c r="Y5359" s="5" t="n">
        <v>0</v>
      </c>
      <c r="Z5359" s="5" t="n">
        <v>1</v>
      </c>
      <c r="AA5359" s="5" t="str">
        <f aca="false">IF(Y5359&gt;Z5359,"Win",IF(Y5359&lt;Z5359,"Loss","Draw"))</f>
        <v>Loss</v>
      </c>
      <c r="AB5359" s="5" t="s">
        <v>98</v>
      </c>
      <c r="AC5359" s="5" t="s">
        <v>99</v>
      </c>
      <c r="AD5359" s="5" t="s">
        <v>6177</v>
      </c>
      <c r="AE5359" s="5" t="s">
        <v>379</v>
      </c>
      <c r="AF5359" s="5" t="str">
        <f aca="false">IF(AD5359&lt;AE5359,AD5359,AE5359)</f>
        <v>Barbarian Barrel, Bowler, Dart Goblin, Fireball, Minions, Mortar, Rascals, Skeleton Barrel</v>
      </c>
      <c r="AG5359" s="5" t="str">
        <f aca="false">IF(AD5359&lt;AE5359,AE5359,AD5359)</f>
        <v>Dart Goblin, Fireball, Goblins, Minions, Mortar, Rascals, Ronin, Skeleton Barrel</v>
      </c>
      <c r="AH5359" s="5" t="str">
        <f aca="false">IF(AD5359=AF5359,AA5359,IF(AA5359="Win","Loss",IF(AA5359="Loss","Win","Draw")))</f>
        <v>Win</v>
      </c>
      <c r="AI5359" s="5" t="s">
        <v>102</v>
      </c>
    </row>
    <row r="5360" customFormat="false" ht="15" hidden="false" customHeight="true" outlineLevel="0" collapsed="false">
      <c r="A5360" s="6" t="s">
        <v>9377</v>
      </c>
      <c r="B5360" s="5" t="n">
        <v>1</v>
      </c>
      <c r="C5360" s="6" t="s">
        <v>1747</v>
      </c>
      <c r="D5360" s="5" t="s">
        <v>1748</v>
      </c>
      <c r="E5360" s="5" t="s">
        <v>1721</v>
      </c>
      <c r="F5360" s="5" t="s">
        <v>1722</v>
      </c>
      <c r="G5360" s="5" t="s">
        <v>7680</v>
      </c>
      <c r="H5360" s="5" t="s">
        <v>163</v>
      </c>
      <c r="I5360" s="5" t="s">
        <v>87</v>
      </c>
      <c r="J5360" s="5" t="s">
        <v>172</v>
      </c>
      <c r="K5360" s="5" t="s">
        <v>129</v>
      </c>
      <c r="L5360" s="5" t="s">
        <v>165</v>
      </c>
      <c r="M5360" s="5" t="s">
        <v>95</v>
      </c>
      <c r="N5360" s="5" t="s">
        <v>126</v>
      </c>
      <c r="O5360" s="5" t="s">
        <v>150</v>
      </c>
      <c r="P5360" s="5" t="s">
        <v>85</v>
      </c>
      <c r="Q5360" s="5" t="s">
        <v>84</v>
      </c>
      <c r="R5360" s="5" t="s">
        <v>337</v>
      </c>
      <c r="S5360" s="5" t="s">
        <v>153</v>
      </c>
      <c r="T5360" s="5" t="s">
        <v>118</v>
      </c>
      <c r="U5360" s="5" t="s">
        <v>91</v>
      </c>
      <c r="V5360" s="5" t="s">
        <v>165</v>
      </c>
      <c r="W5360" s="5" t="s">
        <v>89</v>
      </c>
      <c r="X5360" s="5" t="s">
        <v>164</v>
      </c>
      <c r="Y5360" s="5" t="n">
        <v>1</v>
      </c>
      <c r="Z5360" s="5" t="n">
        <v>0</v>
      </c>
      <c r="AA5360" s="5" t="str">
        <f aca="false">IF(Y5360&gt;Z5360,"Win",IF(Y5360&lt;Z5360,"Loss","Draw"))</f>
        <v>Win</v>
      </c>
      <c r="AB5360" s="5" t="s">
        <v>98</v>
      </c>
      <c r="AC5360" s="5" t="s">
        <v>99</v>
      </c>
      <c r="AD5360" s="5" t="s">
        <v>7116</v>
      </c>
      <c r="AE5360" s="5" t="s">
        <v>1725</v>
      </c>
      <c r="AF5360" s="5" t="str">
        <f aca="false">IF(AD5360&lt;AE5360,AD5360,AE5360)</f>
        <v>Archers, Boss Bandit, Cannon, Earthquake, Goblins, Hog Rider, Ice Spirit, The Log</v>
      </c>
      <c r="AG5360" s="5" t="str">
        <f aca="false">IF(AD5360&lt;AE5360,AE5360,AD5360)</f>
        <v>Barbarian Barrel, Electro Spirit, Hog Rider, Lightning, Mega Knight, Musketeer, Skeletons, Tesla</v>
      </c>
      <c r="AH5360" s="5" t="str">
        <f aca="false">IF(AD5360=AF5360,AA5360,IF(AA5360="Win","Loss",IF(AA5360="Loss","Win","Draw")))</f>
        <v>Loss</v>
      </c>
      <c r="AI5360" s="5" t="s">
        <v>102</v>
      </c>
    </row>
    <row r="5361" customFormat="false" ht="15" hidden="false" customHeight="true" outlineLevel="0" collapsed="false">
      <c r="A5361" s="6" t="s">
        <v>9377</v>
      </c>
      <c r="B5361" s="5" t="n">
        <v>2</v>
      </c>
      <c r="C5361" s="6" t="s">
        <v>1747</v>
      </c>
      <c r="D5361" s="5" t="s">
        <v>1748</v>
      </c>
      <c r="E5361" s="5" t="s">
        <v>1721</v>
      </c>
      <c r="F5361" s="5" t="s">
        <v>1722</v>
      </c>
      <c r="G5361" s="5" t="s">
        <v>7681</v>
      </c>
      <c r="H5361" s="5" t="s">
        <v>352</v>
      </c>
      <c r="I5361" s="5" t="s">
        <v>284</v>
      </c>
      <c r="J5361" s="5" t="s">
        <v>158</v>
      </c>
      <c r="K5361" s="5" t="s">
        <v>108</v>
      </c>
      <c r="L5361" s="5" t="s">
        <v>387</v>
      </c>
      <c r="M5361" s="5" t="s">
        <v>133</v>
      </c>
      <c r="N5361" s="5" t="s">
        <v>187</v>
      </c>
      <c r="O5361" s="5" t="s">
        <v>93</v>
      </c>
      <c r="P5361" s="5" t="s">
        <v>188</v>
      </c>
      <c r="Q5361" s="5" t="s">
        <v>129</v>
      </c>
      <c r="R5361" s="5" t="s">
        <v>108</v>
      </c>
      <c r="S5361" s="5" t="s">
        <v>127</v>
      </c>
      <c r="T5361" s="5" t="s">
        <v>173</v>
      </c>
      <c r="U5361" s="5" t="s">
        <v>86</v>
      </c>
      <c r="V5361" s="5" t="s">
        <v>133</v>
      </c>
      <c r="W5361" s="5" t="s">
        <v>131</v>
      </c>
      <c r="X5361" s="5" t="s">
        <v>130</v>
      </c>
      <c r="Y5361" s="5" t="n">
        <v>1</v>
      </c>
      <c r="Z5361" s="5" t="n">
        <v>0</v>
      </c>
      <c r="AA5361" s="5" t="str">
        <f aca="false">IF(Y5361&gt;Z5361,"Win",IF(Y5361&lt;Z5361,"Loss","Draw"))</f>
        <v>Win</v>
      </c>
      <c r="AB5361" s="5" t="s">
        <v>98</v>
      </c>
      <c r="AC5361" s="5" t="s">
        <v>99</v>
      </c>
      <c r="AD5361" s="5" t="s">
        <v>1750</v>
      </c>
      <c r="AE5361" s="5" t="s">
        <v>7682</v>
      </c>
      <c r="AF5361" s="5" t="str">
        <f aca="false">IF(AD5361&lt;AE5361,AD5361,AE5361)</f>
        <v>Arrows, Bandit, Battle Ram, Dark Prince, Mega Knight, Mother Witch, Skeleton Dragons, Zappies</v>
      </c>
      <c r="AG5361" s="5" t="str">
        <f aca="false">IF(AD5361&lt;AE5361,AE5361,AD5361)</f>
        <v>Bowler, Dark Prince, Electro Giant, Fireball, Inferno Dragon, Mother Witch, Tombstone, Tornado</v>
      </c>
      <c r="AH5361" s="5" t="str">
        <f aca="false">IF(AD5361=AF5361,AA5361,IF(AA5361="Win","Loss",IF(AA5361="Loss","Win","Draw")))</f>
        <v>Loss</v>
      </c>
      <c r="AI5361" s="5" t="s">
        <v>102</v>
      </c>
    </row>
    <row r="5362" customFormat="false" ht="15" hidden="false" customHeight="true" outlineLevel="0" collapsed="false">
      <c r="A5362" s="6" t="s">
        <v>9378</v>
      </c>
      <c r="B5362" s="5" t="n">
        <v>1</v>
      </c>
      <c r="C5362" s="6" t="s">
        <v>1747</v>
      </c>
      <c r="D5362" s="5" t="s">
        <v>1748</v>
      </c>
      <c r="E5362" s="5" t="s">
        <v>1010</v>
      </c>
      <c r="F5362" s="5" t="s">
        <v>1011</v>
      </c>
      <c r="G5362" s="5" t="s">
        <v>7518</v>
      </c>
      <c r="H5362" s="5" t="s">
        <v>163</v>
      </c>
      <c r="I5362" s="5" t="s">
        <v>109</v>
      </c>
      <c r="J5362" s="5" t="s">
        <v>188</v>
      </c>
      <c r="K5362" s="5" t="s">
        <v>208</v>
      </c>
      <c r="L5362" s="5" t="s">
        <v>112</v>
      </c>
      <c r="M5362" s="5" t="s">
        <v>88</v>
      </c>
      <c r="N5362" s="5" t="s">
        <v>93</v>
      </c>
      <c r="O5362" s="5" t="s">
        <v>110</v>
      </c>
      <c r="P5362" s="5" t="s">
        <v>86</v>
      </c>
      <c r="Q5362" s="5" t="s">
        <v>107</v>
      </c>
      <c r="R5362" s="5" t="s">
        <v>95</v>
      </c>
      <c r="S5362" s="5" t="s">
        <v>141</v>
      </c>
      <c r="T5362" s="5" t="s">
        <v>150</v>
      </c>
      <c r="U5362" s="5" t="s">
        <v>93</v>
      </c>
      <c r="V5362" s="5" t="s">
        <v>143</v>
      </c>
      <c r="W5362" s="5" t="s">
        <v>178</v>
      </c>
      <c r="X5362" s="5" t="s">
        <v>177</v>
      </c>
      <c r="Y5362" s="5" t="n">
        <v>0</v>
      </c>
      <c r="Z5362" s="5" t="n">
        <v>1</v>
      </c>
      <c r="AA5362" s="5" t="str">
        <f aca="false">IF(Y5362&gt;Z5362,"Win",IF(Y5362&lt;Z5362,"Loss","Draw"))</f>
        <v>Loss</v>
      </c>
      <c r="AB5362" s="5" t="s">
        <v>98</v>
      </c>
      <c r="AC5362" s="5" t="s">
        <v>99</v>
      </c>
      <c r="AD5362" s="5" t="s">
        <v>368</v>
      </c>
      <c r="AE5362" s="5" t="s">
        <v>180</v>
      </c>
      <c r="AF5362" s="5" t="str">
        <f aca="false">IF(AD5362&lt;AE5362,AD5362,AE5362)</f>
        <v>Barbarian Barrel, Electro Spirit, Fireball, Goblin Cage, Heal Spirit, Lumberjack, Phoenix, Royal Giant</v>
      </c>
      <c r="AG5362" s="5" t="str">
        <f aca="false">IF(AD5362&lt;AE5362,AE5362,AD5362)</f>
        <v>Berserker, Fireball, Lava Hound, Skeleton Dragons, Spirit Empress, Tombstone, Valkyrie, Zap</v>
      </c>
      <c r="AH5362" s="5" t="str">
        <f aca="false">IF(AD5362=AF5362,AA5362,IF(AA5362="Win","Loss",IF(AA5362="Loss","Win","Draw")))</f>
        <v>Win</v>
      </c>
      <c r="AI5362" s="5" t="s">
        <v>102</v>
      </c>
    </row>
    <row r="5363" customFormat="false" ht="15" hidden="false" customHeight="true" outlineLevel="0" collapsed="false">
      <c r="A5363" s="6" t="s">
        <v>9378</v>
      </c>
      <c r="B5363" s="5" t="n">
        <v>2</v>
      </c>
      <c r="C5363" s="6" t="s">
        <v>1747</v>
      </c>
      <c r="D5363" s="5" t="s">
        <v>1748</v>
      </c>
      <c r="E5363" s="5" t="s">
        <v>1010</v>
      </c>
      <c r="F5363" s="5" t="s">
        <v>1011</v>
      </c>
      <c r="G5363" s="5" t="s">
        <v>9379</v>
      </c>
      <c r="H5363" s="5" t="s">
        <v>163</v>
      </c>
      <c r="I5363" s="5" t="s">
        <v>284</v>
      </c>
      <c r="J5363" s="5" t="s">
        <v>563</v>
      </c>
      <c r="K5363" s="5" t="s">
        <v>418</v>
      </c>
      <c r="L5363" s="5" t="s">
        <v>186</v>
      </c>
      <c r="M5363" s="5" t="s">
        <v>117</v>
      </c>
      <c r="N5363" s="5" t="s">
        <v>130</v>
      </c>
      <c r="O5363" s="5" t="s">
        <v>785</v>
      </c>
      <c r="P5363" s="5" t="s">
        <v>233</v>
      </c>
      <c r="Q5363" s="5" t="s">
        <v>233</v>
      </c>
      <c r="R5363" s="5" t="s">
        <v>202</v>
      </c>
      <c r="S5363" s="5" t="s">
        <v>201</v>
      </c>
      <c r="T5363" s="5" t="s">
        <v>88</v>
      </c>
      <c r="U5363" s="5" t="s">
        <v>234</v>
      </c>
      <c r="V5363" s="5" t="s">
        <v>157</v>
      </c>
      <c r="W5363" s="5" t="s">
        <v>111</v>
      </c>
      <c r="X5363" s="5" t="s">
        <v>204</v>
      </c>
      <c r="Y5363" s="5" t="n">
        <v>0</v>
      </c>
      <c r="Z5363" s="5" t="n">
        <v>1</v>
      </c>
      <c r="AA5363" s="5" t="str">
        <f aca="false">IF(Y5363&gt;Z5363,"Win",IF(Y5363&lt;Z5363,"Loss","Draw"))</f>
        <v>Loss</v>
      </c>
      <c r="AB5363" s="5" t="s">
        <v>98</v>
      </c>
      <c r="AC5363" s="5" t="s">
        <v>99</v>
      </c>
      <c r="AD5363" s="5" t="s">
        <v>2846</v>
      </c>
      <c r="AE5363" s="5" t="s">
        <v>380</v>
      </c>
      <c r="AF5363" s="5" t="str">
        <f aca="false">IF(AD5363&lt;AE5363,AD5363,AE5363)</f>
        <v>Arrows, Balloon, Bats, Freeze, Giant Skeleton, Inferno Dragon, Skeleton Army, Skeleton King</v>
      </c>
      <c r="AG5363" s="5" t="str">
        <f aca="false">IF(AD5363&lt;AE5363,AE5363,AD5363)</f>
        <v>Bats, Berserker, Bomb Tower, Fire Spirit, Magic Archer, Miner, Royal Delivery, Wall Breakers</v>
      </c>
      <c r="AH5363" s="5" t="str">
        <f aca="false">IF(AD5363=AF5363,AA5363,IF(AA5363="Win","Loss",IF(AA5363="Loss","Win","Draw")))</f>
        <v>Loss</v>
      </c>
      <c r="AI5363" s="5" t="s">
        <v>102</v>
      </c>
    </row>
    <row r="5364" customFormat="false" ht="15" hidden="false" customHeight="true" outlineLevel="0" collapsed="false">
      <c r="A5364" s="6" t="s">
        <v>9380</v>
      </c>
      <c r="B5364" s="5" t="n">
        <v>1</v>
      </c>
      <c r="C5364" s="6" t="s">
        <v>1747</v>
      </c>
      <c r="D5364" s="5" t="s">
        <v>1748</v>
      </c>
      <c r="E5364" s="5" t="s">
        <v>1432</v>
      </c>
      <c r="F5364" s="5" t="s">
        <v>1433</v>
      </c>
      <c r="G5364" s="5" t="s">
        <v>1749</v>
      </c>
      <c r="H5364" s="5" t="s">
        <v>81</v>
      </c>
      <c r="I5364" s="5" t="s">
        <v>284</v>
      </c>
      <c r="J5364" s="5" t="s">
        <v>108</v>
      </c>
      <c r="K5364" s="5" t="s">
        <v>158</v>
      </c>
      <c r="L5364" s="5" t="s">
        <v>187</v>
      </c>
      <c r="M5364" s="5" t="s">
        <v>188</v>
      </c>
      <c r="N5364" s="5" t="s">
        <v>387</v>
      </c>
      <c r="O5364" s="5" t="s">
        <v>93</v>
      </c>
      <c r="P5364" s="5" t="s">
        <v>133</v>
      </c>
      <c r="Q5364" s="5" t="s">
        <v>185</v>
      </c>
      <c r="R5364" s="5" t="s">
        <v>186</v>
      </c>
      <c r="S5364" s="5" t="s">
        <v>109</v>
      </c>
      <c r="T5364" s="5" t="s">
        <v>111</v>
      </c>
      <c r="U5364" s="5" t="s">
        <v>188</v>
      </c>
      <c r="V5364" s="5" t="s">
        <v>173</v>
      </c>
      <c r="W5364" s="5" t="s">
        <v>187</v>
      </c>
      <c r="X5364" s="5" t="s">
        <v>117</v>
      </c>
      <c r="Y5364" s="5" t="n">
        <v>0</v>
      </c>
      <c r="Z5364" s="5" t="n">
        <v>1</v>
      </c>
      <c r="AA5364" s="5" t="str">
        <f aca="false">IF(Y5364&gt;Z5364,"Win",IF(Y5364&lt;Z5364,"Loss","Draw"))</f>
        <v>Loss</v>
      </c>
      <c r="AB5364" s="5" t="s">
        <v>98</v>
      </c>
      <c r="AC5364" s="5" t="s">
        <v>99</v>
      </c>
      <c r="AD5364" s="5" t="s">
        <v>1750</v>
      </c>
      <c r="AE5364" s="5" t="s">
        <v>538</v>
      </c>
      <c r="AF5364" s="5" t="str">
        <f aca="false">IF(AD5364&lt;AE5364,AD5364,AE5364)</f>
        <v>Balloon, Executioner, Giant Skeleton, Miner, Tombstone, Tornado, Zap, Zappies</v>
      </c>
      <c r="AG5364" s="5" t="str">
        <f aca="false">IF(AD5364&lt;AE5364,AE5364,AD5364)</f>
        <v>Bowler, Dark Prince, Electro Giant, Fireball, Inferno Dragon, Mother Witch, Tombstone, Tornado</v>
      </c>
      <c r="AH5364" s="5" t="str">
        <f aca="false">IF(AD5364=AF5364,AA5364,IF(AA5364="Win","Loss",IF(AA5364="Loss","Win","Draw")))</f>
        <v>Win</v>
      </c>
      <c r="AI5364" s="5" t="s">
        <v>102</v>
      </c>
    </row>
    <row r="5365" customFormat="false" ht="15" hidden="false" customHeight="true" outlineLevel="0" collapsed="false">
      <c r="A5365" s="6" t="s">
        <v>9380</v>
      </c>
      <c r="B5365" s="5" t="n">
        <v>2</v>
      </c>
      <c r="C5365" s="6" t="s">
        <v>1747</v>
      </c>
      <c r="D5365" s="5" t="s">
        <v>1748</v>
      </c>
      <c r="E5365" s="5" t="s">
        <v>1432</v>
      </c>
      <c r="F5365" s="5" t="s">
        <v>1433</v>
      </c>
      <c r="G5365" s="5" t="s">
        <v>1751</v>
      </c>
      <c r="H5365" s="5" t="s">
        <v>163</v>
      </c>
      <c r="I5365" s="5" t="s">
        <v>127</v>
      </c>
      <c r="J5365" s="5" t="s">
        <v>202</v>
      </c>
      <c r="K5365" s="5" t="s">
        <v>129</v>
      </c>
      <c r="L5365" s="5" t="s">
        <v>132</v>
      </c>
      <c r="M5365" s="5" t="s">
        <v>86</v>
      </c>
      <c r="N5365" s="5" t="s">
        <v>294</v>
      </c>
      <c r="O5365" s="5" t="s">
        <v>141</v>
      </c>
      <c r="P5365" s="5" t="s">
        <v>131</v>
      </c>
      <c r="Q5365" s="5" t="s">
        <v>201</v>
      </c>
      <c r="R5365" s="5" t="s">
        <v>202</v>
      </c>
      <c r="S5365" s="5" t="s">
        <v>203</v>
      </c>
      <c r="T5365" s="5" t="s">
        <v>234</v>
      </c>
      <c r="U5365" s="5" t="s">
        <v>97</v>
      </c>
      <c r="V5365" s="5" t="s">
        <v>157</v>
      </c>
      <c r="W5365" s="5" t="s">
        <v>118</v>
      </c>
      <c r="X5365" s="5" t="s">
        <v>204</v>
      </c>
      <c r="Y5365" s="5" t="n">
        <v>0</v>
      </c>
      <c r="Z5365" s="5" t="n">
        <v>1</v>
      </c>
      <c r="AA5365" s="5" t="str">
        <f aca="false">IF(Y5365&gt;Z5365,"Win",IF(Y5365&lt;Z5365,"Loss","Draw"))</f>
        <v>Loss</v>
      </c>
      <c r="AB5365" s="5" t="s">
        <v>98</v>
      </c>
      <c r="AC5365" s="5" t="s">
        <v>99</v>
      </c>
      <c r="AD5365" s="5" t="s">
        <v>1752</v>
      </c>
      <c r="AE5365" s="5" t="s">
        <v>543</v>
      </c>
      <c r="AF5365" s="5" t="str">
        <f aca="false">IF(AD5365&lt;AE5365,AD5365,AE5365)</f>
        <v>Bandit, Battle Ram, Electro Wizard, Lumberjack, Magic Archer, Mega Knight, Skeleton Dragons, Vines</v>
      </c>
      <c r="AG5365" s="5" t="str">
        <f aca="false">IF(AD5365&lt;AE5365,AE5365,AD5365)</f>
        <v>Bomb Tower, Fire Spirit, Goblin Barrel, Ice Spirit, Magic Archer, Ronin, Royal Delivery, Wall Breakers</v>
      </c>
      <c r="AH5365" s="5" t="str">
        <f aca="false">IF(AD5365=AF5365,AA5365,IF(AA5365="Win","Loss",IF(AA5365="Loss","Win","Draw")))</f>
        <v>Loss</v>
      </c>
      <c r="AI5365" s="5" t="s">
        <v>102</v>
      </c>
    </row>
    <row r="5366" customFormat="false" ht="15" hidden="false" customHeight="true" outlineLevel="0" collapsed="false">
      <c r="A5366" s="6" t="s">
        <v>9381</v>
      </c>
      <c r="B5366" s="5" t="n">
        <v>1</v>
      </c>
      <c r="C5366" s="6" t="s">
        <v>1747</v>
      </c>
      <c r="D5366" s="5" t="s">
        <v>1748</v>
      </c>
      <c r="E5366" s="5" t="s">
        <v>1711</v>
      </c>
      <c r="F5366" s="5" t="s">
        <v>1712</v>
      </c>
      <c r="G5366" s="5" t="s">
        <v>8497</v>
      </c>
      <c r="H5366" s="5" t="s">
        <v>352</v>
      </c>
      <c r="I5366" s="5" t="s">
        <v>90</v>
      </c>
      <c r="J5366" s="5" t="s">
        <v>91</v>
      </c>
      <c r="K5366" s="5" t="s">
        <v>92</v>
      </c>
      <c r="L5366" s="5" t="s">
        <v>93</v>
      </c>
      <c r="M5366" s="5" t="s">
        <v>150</v>
      </c>
      <c r="N5366" s="5" t="s">
        <v>96</v>
      </c>
      <c r="O5366" s="5" t="s">
        <v>125</v>
      </c>
      <c r="P5366" s="5" t="s">
        <v>94</v>
      </c>
      <c r="Q5366" s="5" t="s">
        <v>90</v>
      </c>
      <c r="R5366" s="5" t="s">
        <v>91</v>
      </c>
      <c r="S5366" s="5" t="s">
        <v>92</v>
      </c>
      <c r="T5366" s="5" t="s">
        <v>125</v>
      </c>
      <c r="U5366" s="5" t="s">
        <v>93</v>
      </c>
      <c r="V5366" s="5" t="s">
        <v>94</v>
      </c>
      <c r="W5366" s="5" t="s">
        <v>150</v>
      </c>
      <c r="X5366" s="5" t="s">
        <v>96</v>
      </c>
      <c r="Y5366" s="5" t="n">
        <v>0</v>
      </c>
      <c r="Z5366" s="5" t="n">
        <v>1</v>
      </c>
      <c r="AA5366" s="5" t="str">
        <f aca="false">IF(Y5366&gt;Z5366,"Win",IF(Y5366&lt;Z5366,"Loss","Draw"))</f>
        <v>Loss</v>
      </c>
      <c r="AB5366" s="5" t="s">
        <v>98</v>
      </c>
      <c r="AC5366" s="5" t="s">
        <v>99</v>
      </c>
      <c r="AD5366" s="5" t="s">
        <v>635</v>
      </c>
      <c r="AE5366" s="5" t="s">
        <v>635</v>
      </c>
      <c r="AF5366" s="5" t="str">
        <f aca="false">IF(AD5366&lt;AE5366,AD5366,AE5366)</f>
        <v>Cannon Cart, Electro Spirit, Fireball, Goblins, Minions, Mortar, Rascals, Skeleton Barrel</v>
      </c>
      <c r="AG5366" s="5" t="str">
        <f aca="false">IF(AD5366&lt;AE5366,AE5366,AD5366)</f>
        <v>Cannon Cart, Electro Spirit, Fireball, Goblins, Minions, Mortar, Rascals, Skeleton Barrel</v>
      </c>
      <c r="AH5366" s="5" t="str">
        <f aca="false">IF(AD5366=AF5366,AA5366,IF(AA5366="Win","Loss",IF(AA5366="Loss","Win","Draw")))</f>
        <v>Loss</v>
      </c>
      <c r="AI5366" s="5" t="s">
        <v>102</v>
      </c>
    </row>
    <row r="5367" customFormat="false" ht="15" hidden="false" customHeight="true" outlineLevel="0" collapsed="false">
      <c r="A5367" s="6" t="s">
        <v>9381</v>
      </c>
      <c r="B5367" s="5" t="n">
        <v>2</v>
      </c>
      <c r="C5367" s="6" t="s">
        <v>1747</v>
      </c>
      <c r="D5367" s="5" t="s">
        <v>1748</v>
      </c>
      <c r="E5367" s="5" t="s">
        <v>1711</v>
      </c>
      <c r="F5367" s="5" t="s">
        <v>1712</v>
      </c>
      <c r="G5367" s="5" t="s">
        <v>8498</v>
      </c>
      <c r="H5367" s="5" t="s">
        <v>352</v>
      </c>
      <c r="I5367" s="5" t="s">
        <v>127</v>
      </c>
      <c r="J5367" s="5" t="s">
        <v>128</v>
      </c>
      <c r="K5367" s="5" t="s">
        <v>129</v>
      </c>
      <c r="L5367" s="5" t="s">
        <v>130</v>
      </c>
      <c r="M5367" s="5" t="s">
        <v>86</v>
      </c>
      <c r="N5367" s="5" t="s">
        <v>173</v>
      </c>
      <c r="O5367" s="5" t="s">
        <v>124</v>
      </c>
      <c r="P5367" s="5" t="s">
        <v>133</v>
      </c>
      <c r="Q5367" s="5" t="s">
        <v>84</v>
      </c>
      <c r="R5367" s="5" t="s">
        <v>83</v>
      </c>
      <c r="S5367" s="5" t="s">
        <v>177</v>
      </c>
      <c r="T5367" s="5" t="s">
        <v>95</v>
      </c>
      <c r="U5367" s="5" t="s">
        <v>173</v>
      </c>
      <c r="V5367" s="5" t="s">
        <v>188</v>
      </c>
      <c r="W5367" s="5" t="s">
        <v>86</v>
      </c>
      <c r="X5367" s="5" t="s">
        <v>85</v>
      </c>
      <c r="Y5367" s="5" t="n">
        <v>3</v>
      </c>
      <c r="Z5367" s="5" t="n">
        <v>0</v>
      </c>
      <c r="AA5367" s="5" t="str">
        <f aca="false">IF(Y5367&gt;Z5367,"Win",IF(Y5367&lt;Z5367,"Loss","Draw"))</f>
        <v>Win</v>
      </c>
      <c r="AB5367" s="5" t="s">
        <v>98</v>
      </c>
      <c r="AC5367" s="5" t="s">
        <v>99</v>
      </c>
      <c r="AD5367" s="5" t="s">
        <v>175</v>
      </c>
      <c r="AE5367" s="5" t="s">
        <v>8499</v>
      </c>
      <c r="AF5367" s="5" t="str">
        <f aca="false">IF(AD5367&lt;AE5367,AD5367,AE5367)</f>
        <v>Archers, Barbarian Barrel, Lightning, Monk, Royal Giant, Skeleton Dragons, Tombstone, Zappies</v>
      </c>
      <c r="AG5367" s="5" t="str">
        <f aca="false">IF(AD5367&lt;AE5367,AE5367,AD5367)</f>
        <v>Arrows, Battle Ram, Golden Knight, Mega Knight, Mother Witch, Royal Ghost, Skeleton Dragons, Zappies</v>
      </c>
      <c r="AH5367" s="5" t="str">
        <f aca="false">IF(AD5367=AF5367,AA5367,IF(AA5367="Win","Loss",IF(AA5367="Loss","Win","Draw")))</f>
        <v>Loss</v>
      </c>
      <c r="AI5367" s="5" t="s">
        <v>102</v>
      </c>
    </row>
    <row r="5368" customFormat="false" ht="15" hidden="false" customHeight="true" outlineLevel="0" collapsed="false">
      <c r="A5368" s="6" t="s">
        <v>9381</v>
      </c>
      <c r="B5368" s="5" t="n">
        <v>3</v>
      </c>
      <c r="C5368" s="6" t="s">
        <v>1747</v>
      </c>
      <c r="D5368" s="5" t="s">
        <v>1748</v>
      </c>
      <c r="E5368" s="5" t="s">
        <v>1711</v>
      </c>
      <c r="F5368" s="5" t="s">
        <v>1712</v>
      </c>
      <c r="G5368" s="5" t="s">
        <v>8500</v>
      </c>
      <c r="H5368" s="5" t="s">
        <v>352</v>
      </c>
      <c r="I5368" s="5" t="s">
        <v>84</v>
      </c>
      <c r="J5368" s="5" t="s">
        <v>108</v>
      </c>
      <c r="K5368" s="5" t="s">
        <v>114</v>
      </c>
      <c r="L5368" s="5" t="s">
        <v>119</v>
      </c>
      <c r="M5368" s="5" t="s">
        <v>138</v>
      </c>
      <c r="N5368" s="5" t="s">
        <v>116</v>
      </c>
      <c r="O5368" s="5" t="s">
        <v>115</v>
      </c>
      <c r="P5368" s="5" t="s">
        <v>88</v>
      </c>
      <c r="Q5368" s="5" t="s">
        <v>113</v>
      </c>
      <c r="R5368" s="5" t="s">
        <v>108</v>
      </c>
      <c r="S5368" s="5" t="s">
        <v>208</v>
      </c>
      <c r="T5368" s="5" t="s">
        <v>116</v>
      </c>
      <c r="U5368" s="5" t="s">
        <v>118</v>
      </c>
      <c r="V5368" s="5" t="s">
        <v>87</v>
      </c>
      <c r="W5368" s="5" t="s">
        <v>115</v>
      </c>
      <c r="X5368" s="5" t="s">
        <v>114</v>
      </c>
      <c r="Y5368" s="5" t="n">
        <v>1</v>
      </c>
      <c r="Z5368" s="5" t="n">
        <v>0</v>
      </c>
      <c r="AA5368" s="5" t="str">
        <f aca="false">IF(Y5368&gt;Z5368,"Win",IF(Y5368&lt;Z5368,"Loss","Draw"))</f>
        <v>Win</v>
      </c>
      <c r="AB5368" s="5" t="s">
        <v>98</v>
      </c>
      <c r="AC5368" s="5" t="s">
        <v>99</v>
      </c>
      <c r="AD5368" s="5" t="s">
        <v>231</v>
      </c>
      <c r="AE5368" s="5" t="s">
        <v>8501</v>
      </c>
      <c r="AF5368" s="5" t="str">
        <f aca="false">IF(AD5368&lt;AE5368,AD5368,AE5368)</f>
        <v>Archers, Berserker, Dark Prince, Giant Snowball, Goblin Demolisher, Goblin Hut, Graveyard, Poison</v>
      </c>
      <c r="AG5368" s="5" t="str">
        <f aca="false">IF(AD5368&lt;AE5368,AE5368,AD5368)</f>
        <v>Dark Prince, Furnace, Giant Snowball, Graveyard, Ice Spirit, Poison, Tesla, Valkyrie</v>
      </c>
      <c r="AH5368" s="5" t="str">
        <f aca="false">IF(AD5368=AF5368,AA5368,IF(AA5368="Win","Loss",IF(AA5368="Loss","Win","Draw")))</f>
        <v>Win</v>
      </c>
      <c r="AI5368" s="5" t="s">
        <v>102</v>
      </c>
    </row>
    <row r="5369" customFormat="false" ht="15" hidden="false" customHeight="true" outlineLevel="0" collapsed="false">
      <c r="A5369" s="6" t="s">
        <v>9382</v>
      </c>
      <c r="B5369" s="5" t="n">
        <v>1</v>
      </c>
      <c r="C5369" s="6" t="s">
        <v>3690</v>
      </c>
      <c r="D5369" s="5" t="s">
        <v>3691</v>
      </c>
      <c r="E5369" s="5" t="s">
        <v>6073</v>
      </c>
      <c r="F5369" s="5" t="s">
        <v>6074</v>
      </c>
      <c r="G5369" s="5" t="s">
        <v>8355</v>
      </c>
      <c r="H5369" s="5" t="s">
        <v>352</v>
      </c>
      <c r="I5369" s="5" t="s">
        <v>201</v>
      </c>
      <c r="J5369" s="5" t="s">
        <v>151</v>
      </c>
      <c r="K5369" s="5" t="s">
        <v>84</v>
      </c>
      <c r="L5369" s="5" t="s">
        <v>111</v>
      </c>
      <c r="M5369" s="5" t="s">
        <v>116</v>
      </c>
      <c r="N5369" s="5" t="s">
        <v>193</v>
      </c>
      <c r="O5369" s="5" t="s">
        <v>89</v>
      </c>
      <c r="P5369" s="5" t="s">
        <v>234</v>
      </c>
      <c r="Q5369" s="5" t="s">
        <v>208</v>
      </c>
      <c r="R5369" s="5" t="s">
        <v>188</v>
      </c>
      <c r="S5369" s="5" t="s">
        <v>109</v>
      </c>
      <c r="T5369" s="5" t="s">
        <v>110</v>
      </c>
      <c r="U5369" s="5" t="s">
        <v>112</v>
      </c>
      <c r="V5369" s="5" t="s">
        <v>93</v>
      </c>
      <c r="W5369" s="5" t="s">
        <v>88</v>
      </c>
      <c r="X5369" s="5" t="s">
        <v>86</v>
      </c>
      <c r="Y5369" s="5" t="n">
        <v>0</v>
      </c>
      <c r="Z5369" s="5" t="n">
        <v>1</v>
      </c>
      <c r="AA5369" s="5" t="str">
        <f aca="false">IF(Y5369&gt;Z5369,"Win",IF(Y5369&lt;Z5369,"Loss","Draw"))</f>
        <v>Loss</v>
      </c>
      <c r="AB5369" s="5" t="s">
        <v>98</v>
      </c>
      <c r="AC5369" s="5" t="s">
        <v>99</v>
      </c>
      <c r="AD5369" s="5" t="s">
        <v>8012</v>
      </c>
      <c r="AE5369" s="5" t="s">
        <v>368</v>
      </c>
      <c r="AF5369" s="5" t="str">
        <f aca="false">IF(AD5369&lt;AE5369,AD5369,AE5369)</f>
        <v>Archers, Bomb Tower, Guards, Mighty Miner, Miner, Poison, The Log, Wall Breakers</v>
      </c>
      <c r="AG5369" s="5" t="str">
        <f aca="false">IF(AD5369&lt;AE5369,AE5369,AD5369)</f>
        <v>Berserker, Fireball, Lava Hound, Skeleton Dragons, Spirit Empress, Tombstone, Valkyrie, Zap</v>
      </c>
      <c r="AH5369" s="5" t="str">
        <f aca="false">IF(AD5369=AF5369,AA5369,IF(AA5369="Win","Loss",IF(AA5369="Loss","Win","Draw")))</f>
        <v>Loss</v>
      </c>
      <c r="AI5369" s="5" t="s">
        <v>297</v>
      </c>
    </row>
    <row r="5370" customFormat="false" ht="15" hidden="false" customHeight="true" outlineLevel="0" collapsed="false">
      <c r="A5370" s="6" t="s">
        <v>9382</v>
      </c>
      <c r="B5370" s="5" t="n">
        <v>2</v>
      </c>
      <c r="C5370" s="6" t="s">
        <v>3690</v>
      </c>
      <c r="D5370" s="5" t="s">
        <v>3691</v>
      </c>
      <c r="E5370" s="5" t="s">
        <v>6073</v>
      </c>
      <c r="F5370" s="5" t="s">
        <v>6074</v>
      </c>
      <c r="G5370" s="5" t="s">
        <v>8356</v>
      </c>
      <c r="H5370" s="5" t="s">
        <v>352</v>
      </c>
      <c r="I5370" s="5" t="s">
        <v>153</v>
      </c>
      <c r="J5370" s="5" t="s">
        <v>337</v>
      </c>
      <c r="K5370" s="5" t="s">
        <v>407</v>
      </c>
      <c r="L5370" s="5" t="s">
        <v>85</v>
      </c>
      <c r="M5370" s="5" t="s">
        <v>118</v>
      </c>
      <c r="N5370" s="5" t="s">
        <v>126</v>
      </c>
      <c r="O5370" s="5" t="s">
        <v>165</v>
      </c>
      <c r="P5370" s="5" t="s">
        <v>95</v>
      </c>
      <c r="Q5370" s="5" t="s">
        <v>201</v>
      </c>
      <c r="R5370" s="5" t="s">
        <v>202</v>
      </c>
      <c r="S5370" s="5" t="s">
        <v>203</v>
      </c>
      <c r="T5370" s="5" t="s">
        <v>157</v>
      </c>
      <c r="U5370" s="5" t="s">
        <v>118</v>
      </c>
      <c r="V5370" s="5" t="s">
        <v>204</v>
      </c>
      <c r="W5370" s="5" t="s">
        <v>87</v>
      </c>
      <c r="X5370" s="5" t="s">
        <v>97</v>
      </c>
      <c r="Y5370" s="5" t="n">
        <v>0</v>
      </c>
      <c r="Z5370" s="5" t="n">
        <v>1</v>
      </c>
      <c r="AA5370" s="5" t="str">
        <f aca="false">IF(Y5370&gt;Z5370,"Win",IF(Y5370&lt;Z5370,"Loss","Draw"))</f>
        <v>Loss</v>
      </c>
      <c r="AB5370" s="5" t="s">
        <v>98</v>
      </c>
      <c r="AC5370" s="5" t="s">
        <v>99</v>
      </c>
      <c r="AD5370" s="5" t="s">
        <v>8357</v>
      </c>
      <c r="AE5370" s="5" t="s">
        <v>1001</v>
      </c>
      <c r="AF5370" s="5" t="str">
        <f aca="false">IF(AD5370&lt;AE5370,AD5370,AE5370)</f>
        <v>Barbarian Barrel, Boss Bandit, Cannon, Firecracker, Hog Rider, Ice Spirit, Lightning, Skeletons</v>
      </c>
      <c r="AG5370" s="5" t="str">
        <f aca="false">IF(AD5370&lt;AE5370,AE5370,AD5370)</f>
        <v>Fire Spirit, Goblin Barrel, Ice Spirit, Magic Archer, Ronin, Royal Delivery, Tesla, Wall Breakers</v>
      </c>
      <c r="AH5370" s="5" t="str">
        <f aca="false">IF(AD5370=AF5370,AA5370,IF(AA5370="Win","Loss",IF(AA5370="Loss","Win","Draw")))</f>
        <v>Loss</v>
      </c>
      <c r="AI5370" s="5" t="s">
        <v>297</v>
      </c>
    </row>
    <row r="5371" customFormat="false" ht="15" hidden="false" customHeight="true" outlineLevel="0" collapsed="false">
      <c r="A5371" s="6" t="s">
        <v>9382</v>
      </c>
      <c r="B5371" s="5" t="n">
        <v>3</v>
      </c>
      <c r="C5371" s="6" t="s">
        <v>3690</v>
      </c>
      <c r="D5371" s="5" t="s">
        <v>3691</v>
      </c>
      <c r="E5371" s="5" t="s">
        <v>6073</v>
      </c>
      <c r="F5371" s="5" t="s">
        <v>6074</v>
      </c>
      <c r="G5371" s="5" t="s">
        <v>8358</v>
      </c>
      <c r="H5371" s="5" t="s">
        <v>352</v>
      </c>
      <c r="I5371" s="5" t="s">
        <v>127</v>
      </c>
      <c r="J5371" s="5" t="s">
        <v>128</v>
      </c>
      <c r="K5371" s="5" t="s">
        <v>129</v>
      </c>
      <c r="L5371" s="5" t="s">
        <v>173</v>
      </c>
      <c r="M5371" s="5" t="s">
        <v>133</v>
      </c>
      <c r="N5371" s="5" t="s">
        <v>86</v>
      </c>
      <c r="O5371" s="5" t="s">
        <v>97</v>
      </c>
      <c r="P5371" s="5" t="s">
        <v>130</v>
      </c>
      <c r="Q5371" s="5" t="s">
        <v>153</v>
      </c>
      <c r="R5371" s="5" t="s">
        <v>83</v>
      </c>
      <c r="S5371" s="5" t="s">
        <v>172</v>
      </c>
      <c r="T5371" s="5" t="s">
        <v>85</v>
      </c>
      <c r="U5371" s="5" t="s">
        <v>126</v>
      </c>
      <c r="V5371" s="5" t="s">
        <v>165</v>
      </c>
      <c r="W5371" s="5" t="s">
        <v>95</v>
      </c>
      <c r="X5371" s="5" t="s">
        <v>150</v>
      </c>
      <c r="Y5371" s="5" t="n">
        <v>0</v>
      </c>
      <c r="Z5371" s="5" t="n">
        <v>1</v>
      </c>
      <c r="AA5371" s="5" t="str">
        <f aca="false">IF(Y5371&gt;Z5371,"Win",IF(Y5371&lt;Z5371,"Loss","Draw"))</f>
        <v>Loss</v>
      </c>
      <c r="AB5371" s="5" t="s">
        <v>98</v>
      </c>
      <c r="AC5371" s="5" t="s">
        <v>99</v>
      </c>
      <c r="AD5371" s="5" t="s">
        <v>2394</v>
      </c>
      <c r="AE5371" s="5" t="s">
        <v>8359</v>
      </c>
      <c r="AF5371" s="5" t="str">
        <f aca="false">IF(AD5371&lt;AE5371,AD5371,AE5371)</f>
        <v>Arrows, Battle Ram, Golden Knight, Mega Knight, Mother Witch, Ronin, Skeleton Dragons, Zappies</v>
      </c>
      <c r="AG5371" s="5" t="str">
        <f aca="false">IF(AD5371&lt;AE5371,AE5371,AD5371)</f>
        <v>Barbarian Barrel, Cannon, Electro Spirit, Hog Rider, Lightning, Monk, Musketeer, Skeletons</v>
      </c>
      <c r="AH5371" s="5" t="str">
        <f aca="false">IF(AD5371=AF5371,AA5371,IF(AA5371="Win","Loss",IF(AA5371="Loss","Win","Draw")))</f>
        <v>Loss</v>
      </c>
      <c r="AI5371" s="5" t="s">
        <v>297</v>
      </c>
    </row>
    <row r="5372" customFormat="false" ht="15" hidden="false" customHeight="true" outlineLevel="0" collapsed="false">
      <c r="A5372" s="8" t="s">
        <v>9383</v>
      </c>
      <c r="B5372" s="7" t="n">
        <v>1</v>
      </c>
      <c r="C5372" s="8" t="s">
        <v>3690</v>
      </c>
      <c r="D5372" s="7" t="s">
        <v>3691</v>
      </c>
      <c r="E5372" s="7" t="s">
        <v>6073</v>
      </c>
      <c r="F5372" s="7" t="s">
        <v>6074</v>
      </c>
      <c r="G5372" s="7" t="s">
        <v>8361</v>
      </c>
      <c r="H5372" s="7" t="s">
        <v>352</v>
      </c>
      <c r="I5372" s="7" t="s">
        <v>177</v>
      </c>
      <c r="J5372" s="7" t="s">
        <v>83</v>
      </c>
      <c r="K5372" s="7" t="s">
        <v>84</v>
      </c>
      <c r="L5372" s="7" t="s">
        <v>215</v>
      </c>
      <c r="M5372" s="7" t="s">
        <v>93</v>
      </c>
      <c r="N5372" s="7" t="s">
        <v>86</v>
      </c>
      <c r="O5372" s="7" t="s">
        <v>89</v>
      </c>
      <c r="P5372" s="7" t="s">
        <v>188</v>
      </c>
      <c r="Q5372" s="7" t="s">
        <v>177</v>
      </c>
      <c r="R5372" s="7" t="s">
        <v>95</v>
      </c>
      <c r="S5372" s="7" t="s">
        <v>124</v>
      </c>
      <c r="T5372" s="7" t="s">
        <v>257</v>
      </c>
      <c r="U5372" s="7" t="s">
        <v>215</v>
      </c>
      <c r="V5372" s="7" t="s">
        <v>93</v>
      </c>
      <c r="W5372" s="7" t="s">
        <v>126</v>
      </c>
      <c r="X5372" s="7" t="s">
        <v>150</v>
      </c>
      <c r="Y5372" s="7" t="n">
        <v>0</v>
      </c>
      <c r="Z5372" s="7" t="n">
        <v>1</v>
      </c>
      <c r="AA5372" s="7" t="str">
        <f aca="false">IF(Y5372&gt;Z5372,"Win",IF(Y5372&lt;Z5372,"Loss","Draw"))</f>
        <v>Loss</v>
      </c>
      <c r="AB5372" s="7" t="s">
        <v>99</v>
      </c>
      <c r="AC5372" s="7" t="s">
        <v>99</v>
      </c>
      <c r="AD5372" s="7" t="s">
        <v>3646</v>
      </c>
      <c r="AE5372" s="7" t="s">
        <v>429</v>
      </c>
      <c r="AF5372" s="7" t="str">
        <f aca="false">IF(AD5372&lt;AE5372,AD5372,AE5372)</f>
        <v>Archers, Fireball, Fisherman, Monk, Royal Giant, Skeleton Dragons, The Log, Tombstone</v>
      </c>
      <c r="AG5372" s="7" t="str">
        <f aca="false">IF(AD5372&lt;AE5372,AE5372,AD5372)</f>
        <v>Barbarian Barrel, Electro Spirit, Fireball, Fisherman, Hunter, Royal Ghost, Royal Giant, Skeletons</v>
      </c>
      <c r="AH5372" s="7" t="str">
        <f aca="false">IF(AD5372=AF5372,AA5372,IF(AA5372="Win","Loss",IF(AA5372="Loss","Win","Draw")))</f>
        <v>Loss</v>
      </c>
      <c r="AI5372" s="7" t="s">
        <v>297</v>
      </c>
    </row>
    <row r="5373" customFormat="false" ht="15" hidden="false" customHeight="true" outlineLevel="0" collapsed="false">
      <c r="A5373" s="8" t="s">
        <v>9383</v>
      </c>
      <c r="B5373" s="7" t="n">
        <v>2</v>
      </c>
      <c r="C5373" s="8" t="s">
        <v>3690</v>
      </c>
      <c r="D5373" s="7" t="s">
        <v>3691</v>
      </c>
      <c r="E5373" s="7" t="s">
        <v>6073</v>
      </c>
      <c r="F5373" s="7" t="s">
        <v>6074</v>
      </c>
      <c r="G5373" s="7" t="s">
        <v>8362</v>
      </c>
      <c r="H5373" s="7" t="s">
        <v>352</v>
      </c>
      <c r="I5373" s="7" t="s">
        <v>87</v>
      </c>
      <c r="J5373" s="7" t="s">
        <v>91</v>
      </c>
      <c r="K5373" s="7" t="s">
        <v>113</v>
      </c>
      <c r="L5373" s="7" t="s">
        <v>85</v>
      </c>
      <c r="M5373" s="7" t="s">
        <v>150</v>
      </c>
      <c r="N5373" s="7" t="s">
        <v>97</v>
      </c>
      <c r="O5373" s="7" t="s">
        <v>165</v>
      </c>
      <c r="P5373" s="7" t="s">
        <v>95</v>
      </c>
      <c r="Q5373" s="7" t="s">
        <v>127</v>
      </c>
      <c r="R5373" s="7" t="s">
        <v>128</v>
      </c>
      <c r="S5373" s="7" t="s">
        <v>129</v>
      </c>
      <c r="T5373" s="7" t="s">
        <v>173</v>
      </c>
      <c r="U5373" s="7" t="s">
        <v>133</v>
      </c>
      <c r="V5373" s="7" t="s">
        <v>86</v>
      </c>
      <c r="W5373" s="7" t="s">
        <v>97</v>
      </c>
      <c r="X5373" s="7" t="s">
        <v>130</v>
      </c>
      <c r="Y5373" s="7" t="n">
        <v>0</v>
      </c>
      <c r="Z5373" s="7" t="n">
        <v>3</v>
      </c>
      <c r="AA5373" s="7" t="str">
        <f aca="false">IF(Y5373&gt;Z5373,"Win",IF(Y5373&lt;Z5373,"Loss","Draw"))</f>
        <v>Loss</v>
      </c>
      <c r="AB5373" s="7" t="s">
        <v>99</v>
      </c>
      <c r="AC5373" s="7" t="s">
        <v>99</v>
      </c>
      <c r="AD5373" s="7" t="s">
        <v>5967</v>
      </c>
      <c r="AE5373" s="7" t="s">
        <v>2394</v>
      </c>
      <c r="AF5373" s="7" t="str">
        <f aca="false">IF(AD5373&lt;AE5373,AD5373,AE5373)</f>
        <v>Arrows, Battle Ram, Golden Knight, Mega Knight, Mother Witch, Ronin, Skeleton Dragons, Zappies</v>
      </c>
      <c r="AG5373" s="7" t="str">
        <f aca="false">IF(AD5373&lt;AE5373,AE5373,AD5373)</f>
        <v>Barbarian Barrel, Electro Spirit, Furnace, Goblins, Hog Rider, Lightning, Ronin, Tesla</v>
      </c>
      <c r="AH5373" s="7" t="str">
        <f aca="false">IF(AD5373=AF5373,AA5373,IF(AA5373="Win","Loss",IF(AA5373="Loss","Win","Draw")))</f>
        <v>Win</v>
      </c>
      <c r="AI5373" s="7" t="s">
        <v>297</v>
      </c>
    </row>
    <row r="5374" customFormat="false" ht="15" hidden="false" customHeight="true" outlineLevel="0" collapsed="false">
      <c r="A5374" s="6" t="s">
        <v>9384</v>
      </c>
      <c r="B5374" s="5" t="n">
        <v>1</v>
      </c>
      <c r="C5374" s="6" t="s">
        <v>3690</v>
      </c>
      <c r="D5374" s="5" t="s">
        <v>3691</v>
      </c>
      <c r="E5374" s="5" t="s">
        <v>2904</v>
      </c>
      <c r="F5374" s="5" t="s">
        <v>2905</v>
      </c>
      <c r="G5374" s="5" t="s">
        <v>9385</v>
      </c>
      <c r="H5374" s="5" t="s">
        <v>485</v>
      </c>
      <c r="I5374" s="5" t="s">
        <v>127</v>
      </c>
      <c r="J5374" s="5" t="s">
        <v>219</v>
      </c>
      <c r="K5374" s="5" t="s">
        <v>141</v>
      </c>
      <c r="L5374" s="5" t="s">
        <v>117</v>
      </c>
      <c r="M5374" s="5" t="s">
        <v>133</v>
      </c>
      <c r="N5374" s="5" t="s">
        <v>294</v>
      </c>
      <c r="O5374" s="5" t="s">
        <v>173</v>
      </c>
      <c r="P5374" s="5" t="s">
        <v>109</v>
      </c>
      <c r="Q5374" s="5" t="s">
        <v>208</v>
      </c>
      <c r="R5374" s="5" t="s">
        <v>139</v>
      </c>
      <c r="S5374" s="5" t="s">
        <v>109</v>
      </c>
      <c r="T5374" s="5" t="s">
        <v>110</v>
      </c>
      <c r="U5374" s="5" t="s">
        <v>112</v>
      </c>
      <c r="V5374" s="5" t="s">
        <v>93</v>
      </c>
      <c r="W5374" s="5" t="s">
        <v>188</v>
      </c>
      <c r="X5374" s="5" t="s">
        <v>88</v>
      </c>
      <c r="Y5374" s="5" t="n">
        <v>0</v>
      </c>
      <c r="Z5374" s="5" t="n">
        <v>3</v>
      </c>
      <c r="AA5374" s="5" t="str">
        <f aca="false">IF(Y5374&gt;Z5374,"Win",IF(Y5374&lt;Z5374,"Loss","Draw"))</f>
        <v>Loss</v>
      </c>
      <c r="AB5374" s="5" t="s">
        <v>98</v>
      </c>
      <c r="AC5374" s="5" t="s">
        <v>99</v>
      </c>
      <c r="AD5374" s="5" t="s">
        <v>8364</v>
      </c>
      <c r="AE5374" s="5" t="s">
        <v>285</v>
      </c>
      <c r="AF5374" s="5" t="str">
        <f aca="false">IF(AD5374&lt;AE5374,AD5374,AE5374)</f>
        <v>Battle Ram, Giant Skeleton, Lumberjack, Mother Witch, Vines, Wizard, Zap, Zappies</v>
      </c>
      <c r="AG5374" s="5" t="str">
        <f aca="false">IF(AD5374&lt;AE5374,AE5374,AD5374)</f>
        <v>Berserker, Fireball, Lava Hound, Mega Minion, Spirit Empress, Tombstone, Valkyrie, Zap</v>
      </c>
      <c r="AH5374" s="5" t="str">
        <f aca="false">IF(AD5374=AF5374,AA5374,IF(AA5374="Win","Loss",IF(AA5374="Loss","Win","Draw")))</f>
        <v>Loss</v>
      </c>
      <c r="AI5374" s="5" t="s">
        <v>297</v>
      </c>
    </row>
    <row r="5375" customFormat="false" ht="15" hidden="false" customHeight="true" outlineLevel="0" collapsed="false">
      <c r="A5375" s="8" t="s">
        <v>9383</v>
      </c>
      <c r="B5375" s="7" t="n">
        <v>3</v>
      </c>
      <c r="C5375" s="8" t="s">
        <v>3690</v>
      </c>
      <c r="D5375" s="7" t="s">
        <v>3691</v>
      </c>
      <c r="E5375" s="7" t="s">
        <v>6073</v>
      </c>
      <c r="F5375" s="7" t="s">
        <v>6074</v>
      </c>
      <c r="G5375" s="7" t="s">
        <v>8363</v>
      </c>
      <c r="H5375" s="7" t="s">
        <v>352</v>
      </c>
      <c r="I5375" s="7" t="s">
        <v>127</v>
      </c>
      <c r="J5375" s="7" t="s">
        <v>219</v>
      </c>
      <c r="K5375" s="7" t="s">
        <v>141</v>
      </c>
      <c r="L5375" s="7" t="s">
        <v>117</v>
      </c>
      <c r="M5375" s="7" t="s">
        <v>133</v>
      </c>
      <c r="N5375" s="7" t="s">
        <v>294</v>
      </c>
      <c r="O5375" s="7" t="s">
        <v>173</v>
      </c>
      <c r="P5375" s="7" t="s">
        <v>109</v>
      </c>
      <c r="Q5375" s="7" t="s">
        <v>203</v>
      </c>
      <c r="R5375" s="7" t="s">
        <v>202</v>
      </c>
      <c r="S5375" s="7" t="s">
        <v>201</v>
      </c>
      <c r="T5375" s="7" t="s">
        <v>157</v>
      </c>
      <c r="U5375" s="7" t="s">
        <v>204</v>
      </c>
      <c r="V5375" s="7" t="s">
        <v>87</v>
      </c>
      <c r="W5375" s="7" t="s">
        <v>118</v>
      </c>
      <c r="X5375" s="7" t="s">
        <v>88</v>
      </c>
      <c r="Y5375" s="7" t="n">
        <v>2</v>
      </c>
      <c r="Z5375" s="7" t="n">
        <v>0</v>
      </c>
      <c r="AA5375" s="7" t="str">
        <f aca="false">IF(Y5375&gt;Z5375,"Win",IF(Y5375&lt;Z5375,"Loss","Draw"))</f>
        <v>Win</v>
      </c>
      <c r="AB5375" s="7" t="s">
        <v>99</v>
      </c>
      <c r="AC5375" s="7" t="s">
        <v>99</v>
      </c>
      <c r="AD5375" s="7" t="s">
        <v>8364</v>
      </c>
      <c r="AE5375" s="7" t="s">
        <v>206</v>
      </c>
      <c r="AF5375" s="7" t="str">
        <f aca="false">IF(AD5375&lt;AE5375,AD5375,AE5375)</f>
        <v>Battle Ram, Giant Skeleton, Lumberjack, Mother Witch, Vines, Wizard, Zap, Zappies</v>
      </c>
      <c r="AG5375" s="7" t="str">
        <f aca="false">IF(AD5375&lt;AE5375,AE5375,AD5375)</f>
        <v>Berserker, Fire Spirit, Goblin Barrel, Ice Spirit, Magic Archer, Royal Delivery, Tesla, Wall Breakers</v>
      </c>
      <c r="AH5375" s="7" t="str">
        <f aca="false">IF(AD5375=AF5375,AA5375,IF(AA5375="Win","Loss",IF(AA5375="Loss","Win","Draw")))</f>
        <v>Win</v>
      </c>
      <c r="AI5375" s="7" t="s">
        <v>297</v>
      </c>
    </row>
    <row r="5376" customFormat="false" ht="15" hidden="false" customHeight="true" outlineLevel="0" collapsed="false">
      <c r="A5376" s="8" t="s">
        <v>9386</v>
      </c>
      <c r="B5376" s="7" t="n">
        <v>1</v>
      </c>
      <c r="C5376" s="8" t="s">
        <v>3690</v>
      </c>
      <c r="D5376" s="7" t="s">
        <v>3691</v>
      </c>
      <c r="E5376" s="7" t="s">
        <v>6073</v>
      </c>
      <c r="F5376" s="7" t="s">
        <v>6074</v>
      </c>
      <c r="G5376" s="7" t="s">
        <v>8366</v>
      </c>
      <c r="H5376" s="7" t="s">
        <v>163</v>
      </c>
      <c r="I5376" s="7" t="s">
        <v>153</v>
      </c>
      <c r="J5376" s="7" t="s">
        <v>172</v>
      </c>
      <c r="K5376" s="7" t="s">
        <v>141</v>
      </c>
      <c r="L5376" s="7" t="s">
        <v>95</v>
      </c>
      <c r="M5376" s="7" t="s">
        <v>93</v>
      </c>
      <c r="N5376" s="7" t="s">
        <v>165</v>
      </c>
      <c r="O5376" s="7" t="s">
        <v>118</v>
      </c>
      <c r="P5376" s="7" t="s">
        <v>88</v>
      </c>
      <c r="Q5376" s="7" t="s">
        <v>137</v>
      </c>
      <c r="R5376" s="7" t="s">
        <v>241</v>
      </c>
      <c r="S5376" s="7" t="s">
        <v>114</v>
      </c>
      <c r="T5376" s="7" t="s">
        <v>116</v>
      </c>
      <c r="U5376" s="7" t="s">
        <v>242</v>
      </c>
      <c r="V5376" s="7" t="s">
        <v>157</v>
      </c>
      <c r="W5376" s="7" t="s">
        <v>126</v>
      </c>
      <c r="X5376" s="7" t="s">
        <v>87</v>
      </c>
      <c r="Y5376" s="7" t="n">
        <v>0</v>
      </c>
      <c r="Z5376" s="7" t="n">
        <v>1</v>
      </c>
      <c r="AA5376" s="7" t="str">
        <f aca="false">IF(Y5376&gt;Z5376,"Win",IF(Y5376&lt;Z5376,"Loss","Draw"))</f>
        <v>Loss</v>
      </c>
      <c r="AB5376" s="7" t="s">
        <v>99</v>
      </c>
      <c r="AC5376" s="7" t="s">
        <v>99</v>
      </c>
      <c r="AD5376" s="7" t="s">
        <v>8367</v>
      </c>
      <c r="AE5376" s="7" t="s">
        <v>243</v>
      </c>
      <c r="AF5376" s="7" t="str">
        <f aca="false">IF(AD5376&lt;AE5376,AD5376,AE5376)</f>
        <v>Barbarian Barrel, Berserker, Cannon, Fireball, Hog Rider, Ice Spirit, Lumberjack, Musketeer</v>
      </c>
      <c r="AG5376" s="7" t="str">
        <f aca="false">IF(AD5376&lt;AE5376,AE5376,AD5376)</f>
        <v>Bomber, Fire Spirit, Giant Snowball, Goblin Drill, Knight, Poison, Skeletons, Tesla</v>
      </c>
      <c r="AH5376" s="7" t="str">
        <f aca="false">IF(AD5376=AF5376,AA5376,IF(AA5376="Win","Loss",IF(AA5376="Loss","Win","Draw")))</f>
        <v>Loss</v>
      </c>
      <c r="AI5376" s="7" t="s">
        <v>297</v>
      </c>
    </row>
    <row r="5377" customFormat="false" ht="15" hidden="false" customHeight="true" outlineLevel="0" collapsed="false">
      <c r="A5377" s="8" t="s">
        <v>9386</v>
      </c>
      <c r="B5377" s="7" t="n">
        <v>2</v>
      </c>
      <c r="C5377" s="8" t="s">
        <v>3690</v>
      </c>
      <c r="D5377" s="7" t="s">
        <v>3691</v>
      </c>
      <c r="E5377" s="7" t="s">
        <v>6073</v>
      </c>
      <c r="F5377" s="7" t="s">
        <v>6074</v>
      </c>
      <c r="G5377" s="7" t="s">
        <v>8368</v>
      </c>
      <c r="H5377" s="7" t="s">
        <v>352</v>
      </c>
      <c r="I5377" s="7" t="s">
        <v>407</v>
      </c>
      <c r="J5377" s="7" t="s">
        <v>186</v>
      </c>
      <c r="K5377" s="7" t="s">
        <v>91</v>
      </c>
      <c r="L5377" s="7" t="s">
        <v>97</v>
      </c>
      <c r="M5377" s="7" t="s">
        <v>130</v>
      </c>
      <c r="N5377" s="7" t="s">
        <v>114</v>
      </c>
      <c r="O5377" s="7" t="s">
        <v>234</v>
      </c>
      <c r="P5377" s="7" t="s">
        <v>111</v>
      </c>
      <c r="Q5377" s="7" t="s">
        <v>107</v>
      </c>
      <c r="R5377" s="7" t="s">
        <v>128</v>
      </c>
      <c r="S5377" s="7" t="s">
        <v>152</v>
      </c>
      <c r="T5377" s="7" t="s">
        <v>307</v>
      </c>
      <c r="U5377" s="7" t="s">
        <v>187</v>
      </c>
      <c r="V5377" s="7" t="s">
        <v>85</v>
      </c>
      <c r="W5377" s="7" t="s">
        <v>306</v>
      </c>
      <c r="X5377" s="7" t="s">
        <v>95</v>
      </c>
      <c r="Y5377" s="7" t="n">
        <v>0</v>
      </c>
      <c r="Z5377" s="7" t="n">
        <v>1</v>
      </c>
      <c r="AA5377" s="7" t="str">
        <f aca="false">IF(Y5377&gt;Z5377,"Win",IF(Y5377&lt;Z5377,"Loss","Draw"))</f>
        <v>Loss</v>
      </c>
      <c r="AB5377" s="7" t="s">
        <v>99</v>
      </c>
      <c r="AC5377" s="7" t="s">
        <v>99</v>
      </c>
      <c r="AD5377" s="7" t="s">
        <v>8369</v>
      </c>
      <c r="AE5377" s="7" t="s">
        <v>603</v>
      </c>
      <c r="AF5377" s="7" t="str">
        <f aca="false">IF(AD5377&lt;AE5377,AD5377,AE5377)</f>
        <v>Arrows, Balloon, Bomb Tower, Firecracker, Giant Snowball, Goblins, Miner, Ronin</v>
      </c>
      <c r="AG5377" s="7" t="str">
        <f aca="false">IF(AD5377&lt;AE5377,AE5377,AD5377)</f>
        <v>Baby Dragon, Barbarian Barrel, Goblin Cage, Golden Knight, Golem, Ice Wizard, Lightning, Tornado</v>
      </c>
      <c r="AH5377" s="7" t="str">
        <f aca="false">IF(AD5377=AF5377,AA5377,IF(AA5377="Win","Loss",IF(AA5377="Loss","Win","Draw")))</f>
        <v>Loss</v>
      </c>
      <c r="AI5377" s="7" t="s">
        <v>297</v>
      </c>
    </row>
    <row r="5378" customFormat="false" ht="15" hidden="false" customHeight="true" outlineLevel="0" collapsed="false">
      <c r="A5378" s="8" t="s">
        <v>9386</v>
      </c>
      <c r="B5378" s="7" t="n">
        <v>3</v>
      </c>
      <c r="C5378" s="8" t="s">
        <v>3690</v>
      </c>
      <c r="D5378" s="7" t="s">
        <v>3691</v>
      </c>
      <c r="E5378" s="7" t="s">
        <v>6073</v>
      </c>
      <c r="F5378" s="7" t="s">
        <v>6074</v>
      </c>
      <c r="G5378" s="7" t="s">
        <v>8370</v>
      </c>
      <c r="H5378" s="7" t="s">
        <v>352</v>
      </c>
      <c r="I5378" s="7" t="s">
        <v>82</v>
      </c>
      <c r="J5378" s="7" t="s">
        <v>151</v>
      </c>
      <c r="K5378" s="7" t="s">
        <v>152</v>
      </c>
      <c r="L5378" s="7" t="s">
        <v>85</v>
      </c>
      <c r="M5378" s="7" t="s">
        <v>126</v>
      </c>
      <c r="N5378" s="7" t="s">
        <v>150</v>
      </c>
      <c r="O5378" s="7" t="s">
        <v>89</v>
      </c>
      <c r="P5378" s="7" t="s">
        <v>87</v>
      </c>
      <c r="Q5378" s="7" t="s">
        <v>84</v>
      </c>
      <c r="R5378" s="7" t="s">
        <v>83</v>
      </c>
      <c r="S5378" s="7" t="s">
        <v>82</v>
      </c>
      <c r="T5378" s="7" t="s">
        <v>89</v>
      </c>
      <c r="U5378" s="7" t="s">
        <v>91</v>
      </c>
      <c r="V5378" s="7" t="s">
        <v>86</v>
      </c>
      <c r="W5378" s="7" t="s">
        <v>119</v>
      </c>
      <c r="X5378" s="7" t="s">
        <v>93</v>
      </c>
      <c r="Y5378" s="7" t="n">
        <v>0</v>
      </c>
      <c r="Z5378" s="7" t="n">
        <v>1</v>
      </c>
      <c r="AA5378" s="7" t="str">
        <f aca="false">IF(Y5378&gt;Z5378,"Win",IF(Y5378&lt;Z5378,"Loss","Draw"))</f>
        <v>Loss</v>
      </c>
      <c r="AB5378" s="7" t="s">
        <v>99</v>
      </c>
      <c r="AC5378" s="7" t="s">
        <v>99</v>
      </c>
      <c r="AD5378" s="7" t="s">
        <v>4157</v>
      </c>
      <c r="AE5378" s="7" t="s">
        <v>8371</v>
      </c>
      <c r="AF5378" s="7" t="str">
        <f aca="false">IF(AD5378&lt;AE5378,AD5378,AE5378)</f>
        <v>Archers, Fireball, Goblin Hut, Goblins, Monk, Royal Hogs, Skeleton Dragons, The Log</v>
      </c>
      <c r="AG5378" s="7" t="str">
        <f aca="false">IF(AD5378&lt;AE5378,AE5378,AD5378)</f>
        <v>Baby Dragon, Electro Spirit, Lightning, Mighty Miner, Royal Hogs, Skeletons, Tesla, The Log</v>
      </c>
      <c r="AH5378" s="7" t="str">
        <f aca="false">IF(AD5378=AF5378,AA5378,IF(AA5378="Win","Loss",IF(AA5378="Loss","Win","Draw")))</f>
        <v>Win</v>
      </c>
      <c r="AI5378" s="7" t="s">
        <v>297</v>
      </c>
    </row>
    <row r="5379" customFormat="false" ht="15" hidden="false" customHeight="true" outlineLevel="0" collapsed="false">
      <c r="A5379" s="6" t="s">
        <v>9387</v>
      </c>
      <c r="B5379" s="5" t="n">
        <v>1</v>
      </c>
      <c r="C5379" s="6" t="s">
        <v>3690</v>
      </c>
      <c r="D5379" s="5" t="s">
        <v>3691</v>
      </c>
      <c r="E5379" s="6" t="s">
        <v>9388</v>
      </c>
      <c r="F5379" s="5" t="s">
        <v>9389</v>
      </c>
      <c r="G5379" s="5" t="s">
        <v>9390</v>
      </c>
      <c r="H5379" s="5" t="s">
        <v>352</v>
      </c>
      <c r="I5379" s="5" t="s">
        <v>82</v>
      </c>
      <c r="J5379" s="5" t="s">
        <v>151</v>
      </c>
      <c r="K5379" s="5" t="s">
        <v>152</v>
      </c>
      <c r="L5379" s="5" t="s">
        <v>85</v>
      </c>
      <c r="M5379" s="5" t="s">
        <v>150</v>
      </c>
      <c r="N5379" s="5" t="s">
        <v>126</v>
      </c>
      <c r="O5379" s="5" t="s">
        <v>89</v>
      </c>
      <c r="P5379" s="5" t="s">
        <v>87</v>
      </c>
      <c r="Q5379" s="5" t="s">
        <v>152</v>
      </c>
      <c r="R5379" s="5" t="s">
        <v>323</v>
      </c>
      <c r="S5379" s="5" t="s">
        <v>208</v>
      </c>
      <c r="T5379" s="5" t="s">
        <v>1344</v>
      </c>
      <c r="U5379" s="5" t="s">
        <v>173</v>
      </c>
      <c r="V5379" s="5" t="s">
        <v>133</v>
      </c>
      <c r="W5379" s="5" t="s">
        <v>306</v>
      </c>
      <c r="X5379" s="5" t="s">
        <v>294</v>
      </c>
      <c r="Y5379" s="5" t="n">
        <v>1</v>
      </c>
      <c r="Z5379" s="5" t="n">
        <v>0</v>
      </c>
      <c r="AA5379" s="5" t="str">
        <f aca="false">IF(Y5379&gt;Z5379,"Win",IF(Y5379&lt;Z5379,"Loss","Draw"))</f>
        <v>Win</v>
      </c>
      <c r="AB5379" s="5" t="s">
        <v>98</v>
      </c>
      <c r="AC5379" s="5" t="s">
        <v>99</v>
      </c>
      <c r="AD5379" s="5" t="s">
        <v>4157</v>
      </c>
      <c r="AE5379" s="5" t="s">
        <v>9391</v>
      </c>
      <c r="AF5379" s="5" t="str">
        <f aca="false">IF(AD5379&lt;AE5379,AD5379,AE5379)</f>
        <v>Baby Dragon, Battle Healer, Golem, Mini P.E.K.K.A, Mother Witch, Valkyrie, Vines, Zappies</v>
      </c>
      <c r="AG5379" s="5" t="str">
        <f aca="false">IF(AD5379&lt;AE5379,AE5379,AD5379)</f>
        <v>Baby Dragon, Electro Spirit, Lightning, Mighty Miner, Royal Hogs, Skeletons, Tesla, The Log</v>
      </c>
      <c r="AH5379" s="5" t="str">
        <f aca="false">IF(AD5379=AF5379,AA5379,IF(AA5379="Win","Loss",IF(AA5379="Loss","Win","Draw")))</f>
        <v>Loss</v>
      </c>
      <c r="AI5379" s="5" t="s">
        <v>297</v>
      </c>
    </row>
    <row r="5380" customFormat="false" ht="15" hidden="false" customHeight="true" outlineLevel="0" collapsed="false">
      <c r="A5380" s="6" t="s">
        <v>9392</v>
      </c>
      <c r="B5380" s="5" t="n">
        <v>1</v>
      </c>
      <c r="C5380" s="6" t="s">
        <v>3690</v>
      </c>
      <c r="D5380" s="5" t="s">
        <v>3691</v>
      </c>
      <c r="E5380" s="5" t="s">
        <v>2391</v>
      </c>
      <c r="F5380" s="5" t="s">
        <v>2392</v>
      </c>
      <c r="G5380" s="5" t="s">
        <v>9393</v>
      </c>
      <c r="H5380" s="5" t="s">
        <v>352</v>
      </c>
      <c r="I5380" s="5" t="s">
        <v>203</v>
      </c>
      <c r="J5380" s="5" t="s">
        <v>83</v>
      </c>
      <c r="K5380" s="5" t="s">
        <v>202</v>
      </c>
      <c r="L5380" s="5" t="s">
        <v>201</v>
      </c>
      <c r="M5380" s="5" t="s">
        <v>126</v>
      </c>
      <c r="N5380" s="5" t="s">
        <v>150</v>
      </c>
      <c r="O5380" s="5" t="s">
        <v>204</v>
      </c>
      <c r="P5380" s="5" t="s">
        <v>87</v>
      </c>
      <c r="Q5380" s="5" t="s">
        <v>185</v>
      </c>
      <c r="R5380" s="5" t="s">
        <v>186</v>
      </c>
      <c r="S5380" s="5" t="s">
        <v>241</v>
      </c>
      <c r="T5380" s="5" t="s">
        <v>111</v>
      </c>
      <c r="U5380" s="5" t="s">
        <v>88</v>
      </c>
      <c r="V5380" s="5" t="s">
        <v>109</v>
      </c>
      <c r="W5380" s="5" t="s">
        <v>234</v>
      </c>
      <c r="X5380" s="5" t="s">
        <v>187</v>
      </c>
      <c r="Y5380" s="5" t="n">
        <v>1</v>
      </c>
      <c r="Z5380" s="5" t="n">
        <v>0</v>
      </c>
      <c r="AA5380" s="5" t="str">
        <f aca="false">IF(Y5380&gt;Z5380,"Win",IF(Y5380&lt;Z5380,"Loss","Draw"))</f>
        <v>Win</v>
      </c>
      <c r="AB5380" s="5" t="s">
        <v>98</v>
      </c>
      <c r="AC5380" s="5" t="s">
        <v>99</v>
      </c>
      <c r="AD5380" s="5" t="s">
        <v>9394</v>
      </c>
      <c r="AE5380" s="5" t="s">
        <v>363</v>
      </c>
      <c r="AF5380" s="5" t="str">
        <f aca="false">IF(AD5380&lt;AE5380,AD5380,AE5380)</f>
        <v>Balloon, Berserker, Bomb Tower, Executioner, Knight, Miner, Tornado, Zap</v>
      </c>
      <c r="AG5380" s="5" t="str">
        <f aca="false">IF(AD5380&lt;AE5380,AE5380,AD5380)</f>
        <v>Electro Spirit, Goblin Barrel, Magic Archer, Monk, Royal Delivery, Skeletons, Tesla, Wall Breakers</v>
      </c>
      <c r="AH5380" s="5" t="str">
        <f aca="false">IF(AD5380=AF5380,AA5380,IF(AA5380="Win","Loss",IF(AA5380="Loss","Win","Draw")))</f>
        <v>Loss</v>
      </c>
      <c r="AI5380" s="5" t="s">
        <v>297</v>
      </c>
    </row>
    <row r="5381" customFormat="false" ht="15" hidden="false" customHeight="true" outlineLevel="0" collapsed="false">
      <c r="A5381" s="6" t="s">
        <v>9392</v>
      </c>
      <c r="B5381" s="5" t="n">
        <v>2</v>
      </c>
      <c r="C5381" s="6" t="s">
        <v>3690</v>
      </c>
      <c r="D5381" s="5" t="s">
        <v>3691</v>
      </c>
      <c r="E5381" s="5" t="s">
        <v>2391</v>
      </c>
      <c r="F5381" s="5" t="s">
        <v>2392</v>
      </c>
      <c r="G5381" s="5" t="s">
        <v>9395</v>
      </c>
      <c r="H5381" s="5" t="s">
        <v>376</v>
      </c>
      <c r="I5381" s="5" t="s">
        <v>82</v>
      </c>
      <c r="J5381" s="5" t="s">
        <v>108</v>
      </c>
      <c r="K5381" s="5" t="s">
        <v>91</v>
      </c>
      <c r="L5381" s="5" t="s">
        <v>173</v>
      </c>
      <c r="M5381" s="5" t="s">
        <v>133</v>
      </c>
      <c r="N5381" s="5" t="s">
        <v>117</v>
      </c>
      <c r="O5381" s="5" t="s">
        <v>86</v>
      </c>
      <c r="P5381" s="5" t="s">
        <v>130</v>
      </c>
      <c r="Q5381" s="5" t="s">
        <v>82</v>
      </c>
      <c r="R5381" s="5" t="s">
        <v>108</v>
      </c>
      <c r="S5381" s="5" t="s">
        <v>84</v>
      </c>
      <c r="T5381" s="5" t="s">
        <v>85</v>
      </c>
      <c r="U5381" s="5" t="s">
        <v>126</v>
      </c>
      <c r="V5381" s="5" t="s">
        <v>150</v>
      </c>
      <c r="W5381" s="5" t="s">
        <v>95</v>
      </c>
      <c r="X5381" s="5" t="s">
        <v>87</v>
      </c>
      <c r="Y5381" s="5" t="n">
        <v>1</v>
      </c>
      <c r="Z5381" s="5" t="n">
        <v>0</v>
      </c>
      <c r="AA5381" s="5" t="str">
        <f aca="false">IF(Y5381&gt;Z5381,"Win",IF(Y5381&lt;Z5381,"Loss","Draw"))</f>
        <v>Win</v>
      </c>
      <c r="AB5381" s="5" t="s">
        <v>98</v>
      </c>
      <c r="AC5381" s="5" t="s">
        <v>99</v>
      </c>
      <c r="AD5381" s="5" t="s">
        <v>9396</v>
      </c>
      <c r="AE5381" s="5" t="s">
        <v>616</v>
      </c>
      <c r="AF5381" s="5" t="str">
        <f aca="false">IF(AD5381&lt;AE5381,AD5381,AE5381)</f>
        <v>Archers, Barbarian Barrel, Dark Prince, Electro Spirit, Lightning, Royal Hogs, Skeletons, Tesla</v>
      </c>
      <c r="AG5381" s="5" t="str">
        <f aca="false">IF(AD5381&lt;AE5381,AE5381,AD5381)</f>
        <v>Arrows, Dark Prince, Giant Skeleton, Goblins, Mother Witch, Royal Hogs, Skeleton Dragons, Zappies</v>
      </c>
      <c r="AH5381" s="5" t="str">
        <f aca="false">IF(AD5381=AF5381,AA5381,IF(AA5381="Win","Loss",IF(AA5381="Loss","Win","Draw")))</f>
        <v>Loss</v>
      </c>
      <c r="AI5381" s="5" t="s">
        <v>297</v>
      </c>
    </row>
    <row r="5382" customFormat="false" ht="15" hidden="false" customHeight="true" outlineLevel="0" collapsed="false">
      <c r="A5382" s="6" t="s">
        <v>9392</v>
      </c>
      <c r="B5382" s="5" t="n">
        <v>3</v>
      </c>
      <c r="C5382" s="6" t="s">
        <v>3690</v>
      </c>
      <c r="D5382" s="5" t="s">
        <v>3691</v>
      </c>
      <c r="E5382" s="5" t="s">
        <v>2391</v>
      </c>
      <c r="F5382" s="5" t="s">
        <v>2392</v>
      </c>
      <c r="G5382" s="5" t="s">
        <v>9397</v>
      </c>
      <c r="H5382" s="5" t="s">
        <v>376</v>
      </c>
      <c r="I5382" s="5" t="s">
        <v>418</v>
      </c>
      <c r="J5382" s="5" t="s">
        <v>128</v>
      </c>
      <c r="K5382" s="5" t="s">
        <v>137</v>
      </c>
      <c r="L5382" s="5" t="s">
        <v>93</v>
      </c>
      <c r="M5382" s="5" t="s">
        <v>157</v>
      </c>
      <c r="N5382" s="5" t="s">
        <v>89</v>
      </c>
      <c r="O5382" s="5" t="s">
        <v>153</v>
      </c>
      <c r="P5382" s="5" t="s">
        <v>159</v>
      </c>
      <c r="Q5382" s="5" t="s">
        <v>203</v>
      </c>
      <c r="R5382" s="5" t="s">
        <v>202</v>
      </c>
      <c r="S5382" s="5" t="s">
        <v>201</v>
      </c>
      <c r="T5382" s="5" t="s">
        <v>157</v>
      </c>
      <c r="U5382" s="5" t="s">
        <v>204</v>
      </c>
      <c r="V5382" s="5" t="s">
        <v>118</v>
      </c>
      <c r="W5382" s="5" t="s">
        <v>119</v>
      </c>
      <c r="X5382" s="5" t="s">
        <v>91</v>
      </c>
      <c r="Y5382" s="5" t="n">
        <v>1</v>
      </c>
      <c r="Z5382" s="5" t="n">
        <v>0</v>
      </c>
      <c r="AA5382" s="5" t="str">
        <f aca="false">IF(Y5382&gt;Z5382,"Win",IF(Y5382&lt;Z5382,"Loss","Draw"))</f>
        <v>Win</v>
      </c>
      <c r="AB5382" s="5" t="s">
        <v>98</v>
      </c>
      <c r="AC5382" s="5" t="s">
        <v>99</v>
      </c>
      <c r="AD5382" s="5" t="s">
        <v>9398</v>
      </c>
      <c r="AE5382" s="5" t="s">
        <v>9399</v>
      </c>
      <c r="AF5382" s="5" t="str">
        <f aca="false">IF(AD5382&lt;AE5382,AD5382,AE5382)</f>
        <v>Cannon, Dart Goblin, Fire Spirit, Fireball, Goblin Drill, Golden Knight, Skeleton Army, The Log</v>
      </c>
      <c r="AG5382" s="5" t="str">
        <f aca="false">IF(AD5382&lt;AE5382,AE5382,AD5382)</f>
        <v>Fire Spirit, Goblin Barrel, Goblin Hut, Goblins, Ice Spirit, Magic Archer, Royal Delivery, Wall Breakers</v>
      </c>
      <c r="AH5382" s="5" t="str">
        <f aca="false">IF(AD5382=AF5382,AA5382,IF(AA5382="Win","Loss",IF(AA5382="Loss","Win","Draw")))</f>
        <v>Win</v>
      </c>
      <c r="AI5382" s="5" t="s">
        <v>297</v>
      </c>
    </row>
    <row r="5383" customFormat="false" ht="15" hidden="false" customHeight="true" outlineLevel="0" collapsed="false">
      <c r="A5383" s="8" t="s">
        <v>9400</v>
      </c>
      <c r="B5383" s="7" t="n">
        <v>1</v>
      </c>
      <c r="C5383" s="8" t="s">
        <v>3690</v>
      </c>
      <c r="D5383" s="7" t="s">
        <v>3691</v>
      </c>
      <c r="E5383" s="7" t="s">
        <v>2391</v>
      </c>
      <c r="F5383" s="7" t="s">
        <v>2392</v>
      </c>
      <c r="G5383" s="7" t="s">
        <v>9401</v>
      </c>
      <c r="H5383" s="7" t="s">
        <v>352</v>
      </c>
      <c r="I5383" s="7" t="s">
        <v>82</v>
      </c>
      <c r="J5383" s="7" t="s">
        <v>140</v>
      </c>
      <c r="K5383" s="7" t="s">
        <v>141</v>
      </c>
      <c r="L5383" s="7" t="s">
        <v>143</v>
      </c>
      <c r="M5383" s="7" t="s">
        <v>93</v>
      </c>
      <c r="N5383" s="7" t="s">
        <v>95</v>
      </c>
      <c r="O5383" s="7" t="s">
        <v>257</v>
      </c>
      <c r="P5383" s="7" t="s">
        <v>142</v>
      </c>
      <c r="Q5383" s="7" t="s">
        <v>129</v>
      </c>
      <c r="R5383" s="7" t="s">
        <v>128</v>
      </c>
      <c r="S5383" s="7" t="s">
        <v>127</v>
      </c>
      <c r="T5383" s="7" t="s">
        <v>173</v>
      </c>
      <c r="U5383" s="7" t="s">
        <v>133</v>
      </c>
      <c r="V5383" s="7" t="s">
        <v>86</v>
      </c>
      <c r="W5383" s="7" t="s">
        <v>97</v>
      </c>
      <c r="X5383" s="7" t="s">
        <v>130</v>
      </c>
      <c r="Y5383" s="7" t="n">
        <v>2</v>
      </c>
      <c r="Z5383" s="7" t="n">
        <v>1</v>
      </c>
      <c r="AA5383" s="7" t="str">
        <f aca="false">IF(Y5383&gt;Z5383,"Win",IF(Y5383&lt;Z5383,"Loss","Draw"))</f>
        <v>Win</v>
      </c>
      <c r="AB5383" s="7" t="s">
        <v>99</v>
      </c>
      <c r="AC5383" s="7" t="s">
        <v>99</v>
      </c>
      <c r="AD5383" s="7" t="s">
        <v>1060</v>
      </c>
      <c r="AE5383" s="7" t="s">
        <v>2394</v>
      </c>
      <c r="AF5383" s="7" t="str">
        <f aca="false">IF(AD5383&lt;AE5383,AD5383,AE5383)</f>
        <v>Arrows, Battle Ram, Golden Knight, Mega Knight, Mother Witch, Ronin, Skeleton Dragons, Zappies</v>
      </c>
      <c r="AG5383" s="7" t="str">
        <f aca="false">IF(AD5383&lt;AE5383,AE5383,AD5383)</f>
        <v>Barbarian Barrel, Fireball, Heal Spirit, Hunter, Ice Golem, Lumberjack, Royal Hogs, Three Musketeers</v>
      </c>
      <c r="AH5383" s="7" t="str">
        <f aca="false">IF(AD5383=AF5383,AA5383,IF(AA5383="Win","Loss",IF(AA5383="Loss","Win","Draw")))</f>
        <v>Loss</v>
      </c>
      <c r="AI5383" s="7" t="s">
        <v>297</v>
      </c>
    </row>
    <row r="5384" customFormat="false" ht="15" hidden="false" customHeight="true" outlineLevel="0" collapsed="false">
      <c r="A5384" s="8" t="s">
        <v>9400</v>
      </c>
      <c r="B5384" s="7" t="n">
        <v>2</v>
      </c>
      <c r="C5384" s="8" t="s">
        <v>3690</v>
      </c>
      <c r="D5384" s="7" t="s">
        <v>3691</v>
      </c>
      <c r="E5384" s="7" t="s">
        <v>2391</v>
      </c>
      <c r="F5384" s="7" t="s">
        <v>2392</v>
      </c>
      <c r="G5384" s="7" t="s">
        <v>9402</v>
      </c>
      <c r="H5384" s="7" t="s">
        <v>376</v>
      </c>
      <c r="I5384" s="7" t="s">
        <v>407</v>
      </c>
      <c r="J5384" s="7" t="s">
        <v>91</v>
      </c>
      <c r="K5384" s="7" t="s">
        <v>337</v>
      </c>
      <c r="L5384" s="7" t="s">
        <v>165</v>
      </c>
      <c r="M5384" s="7" t="s">
        <v>119</v>
      </c>
      <c r="N5384" s="7" t="s">
        <v>164</v>
      </c>
      <c r="O5384" s="7" t="s">
        <v>96</v>
      </c>
      <c r="P5384" s="7" t="s">
        <v>89</v>
      </c>
      <c r="Q5384" s="7" t="s">
        <v>87</v>
      </c>
      <c r="R5384" s="7" t="s">
        <v>337</v>
      </c>
      <c r="S5384" s="7" t="s">
        <v>114</v>
      </c>
      <c r="T5384" s="7" t="s">
        <v>165</v>
      </c>
      <c r="U5384" s="7" t="s">
        <v>164</v>
      </c>
      <c r="V5384" s="7" t="s">
        <v>95</v>
      </c>
      <c r="W5384" s="7" t="s">
        <v>124</v>
      </c>
      <c r="X5384" s="7" t="s">
        <v>126</v>
      </c>
      <c r="Y5384" s="7" t="n">
        <v>0</v>
      </c>
      <c r="Z5384" s="7" t="n">
        <v>1</v>
      </c>
      <c r="AA5384" s="7" t="str">
        <f aca="false">IF(Y5384&gt;Z5384,"Win",IF(Y5384&lt;Z5384,"Loss","Draw"))</f>
        <v>Loss</v>
      </c>
      <c r="AB5384" s="7" t="s">
        <v>99</v>
      </c>
      <c r="AC5384" s="7" t="s">
        <v>99</v>
      </c>
      <c r="AD5384" s="7" t="s">
        <v>9403</v>
      </c>
      <c r="AE5384" s="7" t="s">
        <v>9404</v>
      </c>
      <c r="AF5384" s="7" t="str">
        <f aca="false">IF(AD5384&lt;AE5384,AD5384,AE5384)</f>
        <v>Barbarian Barrel, Boss Bandit, Earthquake, Giant Snowball, Hog Rider, Royal Ghost, Skeletons, Tesla</v>
      </c>
      <c r="AG5384" s="7" t="str">
        <f aca="false">IF(AD5384&lt;AE5384,AE5384,AD5384)</f>
        <v>Boss Bandit, Earthquake, Firecracker, Goblin Hut, Goblins, Hog Rider, Minions, The Log</v>
      </c>
      <c r="AH5384" s="7" t="str">
        <f aca="false">IF(AD5384=AF5384,AA5384,IF(AA5384="Win","Loss",IF(AA5384="Loss","Win","Draw")))</f>
        <v>Win</v>
      </c>
      <c r="AI5384" s="7" t="s">
        <v>297</v>
      </c>
    </row>
    <row r="5385" customFormat="false" ht="15" hidden="false" customHeight="true" outlineLevel="0" collapsed="false">
      <c r="A5385" s="8" t="s">
        <v>9400</v>
      </c>
      <c r="B5385" s="7" t="n">
        <v>3</v>
      </c>
      <c r="C5385" s="8" t="s">
        <v>3690</v>
      </c>
      <c r="D5385" s="7" t="s">
        <v>3691</v>
      </c>
      <c r="E5385" s="7" t="s">
        <v>2391</v>
      </c>
      <c r="F5385" s="7" t="s">
        <v>2392</v>
      </c>
      <c r="G5385" s="7" t="s">
        <v>9405</v>
      </c>
      <c r="H5385" s="7" t="s">
        <v>376</v>
      </c>
      <c r="I5385" s="7" t="s">
        <v>233</v>
      </c>
      <c r="J5385" s="7" t="s">
        <v>186</v>
      </c>
      <c r="K5385" s="7" t="s">
        <v>114</v>
      </c>
      <c r="L5385" s="7" t="s">
        <v>88</v>
      </c>
      <c r="M5385" s="7" t="s">
        <v>129</v>
      </c>
      <c r="N5385" s="7" t="s">
        <v>111</v>
      </c>
      <c r="O5385" s="7" t="s">
        <v>107</v>
      </c>
      <c r="P5385" s="7" t="s">
        <v>84</v>
      </c>
      <c r="Q5385" s="7" t="s">
        <v>208</v>
      </c>
      <c r="R5385" s="7" t="s">
        <v>91</v>
      </c>
      <c r="S5385" s="7" t="s">
        <v>203</v>
      </c>
      <c r="T5385" s="7" t="s">
        <v>118</v>
      </c>
      <c r="U5385" s="7" t="s">
        <v>153</v>
      </c>
      <c r="V5385" s="7" t="s">
        <v>159</v>
      </c>
      <c r="W5385" s="7" t="s">
        <v>157</v>
      </c>
      <c r="X5385" s="7" t="s">
        <v>201</v>
      </c>
      <c r="Y5385" s="7" t="n">
        <v>1</v>
      </c>
      <c r="Z5385" s="7" t="n">
        <v>0</v>
      </c>
      <c r="AA5385" s="7" t="str">
        <f aca="false">IF(Y5385&gt;Z5385,"Win",IF(Y5385&lt;Z5385,"Loss","Draw"))</f>
        <v>Win</v>
      </c>
      <c r="AB5385" s="7" t="s">
        <v>99</v>
      </c>
      <c r="AC5385" s="7" t="s">
        <v>99</v>
      </c>
      <c r="AD5385" s="7" t="s">
        <v>9406</v>
      </c>
      <c r="AE5385" s="7" t="s">
        <v>4045</v>
      </c>
      <c r="AF5385" s="7" t="str">
        <f aca="false">IF(AD5385&lt;AE5385,AD5385,AE5385)</f>
        <v>Archers, Balloon, Bats, Berserker, Giant Snowball, Goblin Cage, Mega Knight, Miner</v>
      </c>
      <c r="AG5385" s="7" t="str">
        <f aca="false">IF(AD5385&lt;AE5385,AE5385,AD5385)</f>
        <v>Cannon, Dart Goblin, Fire Spirit, Goblin Barrel, Goblins, Ice Spirit, Valkyrie, Wall Breakers</v>
      </c>
      <c r="AH5385" s="7" t="str">
        <f aca="false">IF(AD5385=AF5385,AA5385,IF(AA5385="Win","Loss",IF(AA5385="Loss","Win","Draw")))</f>
        <v>Win</v>
      </c>
      <c r="AI5385" s="7" t="s">
        <v>297</v>
      </c>
    </row>
    <row r="5386" customFormat="false" ht="15" hidden="false" customHeight="true" outlineLevel="0" collapsed="false">
      <c r="A5386" s="6" t="s">
        <v>9407</v>
      </c>
      <c r="B5386" s="5" t="n">
        <v>1</v>
      </c>
      <c r="C5386" s="6" t="s">
        <v>3690</v>
      </c>
      <c r="D5386" s="5" t="s">
        <v>3691</v>
      </c>
      <c r="E5386" s="6" t="s">
        <v>9408</v>
      </c>
      <c r="F5386" s="5" t="s">
        <v>9409</v>
      </c>
      <c r="G5386" s="5" t="s">
        <v>9410</v>
      </c>
      <c r="H5386" s="5" t="s">
        <v>163</v>
      </c>
      <c r="I5386" s="5" t="s">
        <v>201</v>
      </c>
      <c r="J5386" s="5" t="s">
        <v>241</v>
      </c>
      <c r="K5386" s="5" t="s">
        <v>233</v>
      </c>
      <c r="L5386" s="5" t="s">
        <v>119</v>
      </c>
      <c r="M5386" s="5" t="s">
        <v>89</v>
      </c>
      <c r="N5386" s="5" t="s">
        <v>403</v>
      </c>
      <c r="O5386" s="5" t="s">
        <v>116</v>
      </c>
      <c r="P5386" s="5" t="s">
        <v>111</v>
      </c>
      <c r="Q5386" s="5" t="s">
        <v>129</v>
      </c>
      <c r="R5386" s="5" t="s">
        <v>108</v>
      </c>
      <c r="S5386" s="5" t="s">
        <v>152</v>
      </c>
      <c r="T5386" s="5" t="s">
        <v>234</v>
      </c>
      <c r="U5386" s="5" t="s">
        <v>89</v>
      </c>
      <c r="V5386" s="5" t="s">
        <v>150</v>
      </c>
      <c r="W5386" s="5" t="s">
        <v>165</v>
      </c>
      <c r="X5386" s="5" t="s">
        <v>164</v>
      </c>
      <c r="Y5386" s="5" t="n">
        <v>1</v>
      </c>
      <c r="Z5386" s="5" t="n">
        <v>0</v>
      </c>
      <c r="AA5386" s="5" t="str">
        <f aca="false">IF(Y5386&gt;Z5386,"Win",IF(Y5386&lt;Z5386,"Loss","Draw"))</f>
        <v>Win</v>
      </c>
      <c r="AB5386" s="5" t="s">
        <v>98</v>
      </c>
      <c r="AC5386" s="5" t="s">
        <v>99</v>
      </c>
      <c r="AD5386" s="5" t="s">
        <v>9411</v>
      </c>
      <c r="AE5386" s="5" t="s">
        <v>9412</v>
      </c>
      <c r="AF5386" s="5" t="str">
        <f aca="false">IF(AD5386&lt;AE5386,AD5386,AE5386)</f>
        <v>Baby Dragon, Bomb Tower, Dark Prince, Earthquake, Electro Spirit, Hog Rider, Mega Knight, The Log</v>
      </c>
      <c r="AG5386" s="5" t="str">
        <f aca="false">IF(AD5386&lt;AE5386,AE5386,AD5386)</f>
        <v>Bats, Goblin Hut, Knight, Miner, Poison, Spear Goblins, The Log, Wall Breakers</v>
      </c>
      <c r="AH5386" s="5" t="str">
        <f aca="false">IF(AD5386=AF5386,AA5386,IF(AA5386="Win","Loss",IF(AA5386="Loss","Win","Draw")))</f>
        <v>Loss</v>
      </c>
      <c r="AI5386" s="5" t="s">
        <v>102</v>
      </c>
    </row>
    <row r="5387" customFormat="false" ht="15" hidden="false" customHeight="true" outlineLevel="0" collapsed="false">
      <c r="A5387" s="6" t="s">
        <v>9407</v>
      </c>
      <c r="B5387" s="5" t="n">
        <v>2</v>
      </c>
      <c r="C5387" s="6" t="s">
        <v>3690</v>
      </c>
      <c r="D5387" s="5" t="s">
        <v>3691</v>
      </c>
      <c r="E5387" s="6" t="s">
        <v>9408</v>
      </c>
      <c r="F5387" s="5" t="s">
        <v>9409</v>
      </c>
      <c r="G5387" s="5" t="s">
        <v>9413</v>
      </c>
      <c r="H5387" s="5" t="s">
        <v>163</v>
      </c>
      <c r="I5387" s="5" t="s">
        <v>185</v>
      </c>
      <c r="J5387" s="5" t="s">
        <v>186</v>
      </c>
      <c r="K5387" s="5" t="s">
        <v>129</v>
      </c>
      <c r="L5387" s="5" t="s">
        <v>114</v>
      </c>
      <c r="M5387" s="5" t="s">
        <v>153</v>
      </c>
      <c r="N5387" s="5" t="s">
        <v>187</v>
      </c>
      <c r="O5387" s="5" t="s">
        <v>173</v>
      </c>
      <c r="P5387" s="5" t="s">
        <v>88</v>
      </c>
      <c r="Q5387" s="5" t="s">
        <v>778</v>
      </c>
      <c r="R5387" s="5" t="s">
        <v>158</v>
      </c>
      <c r="S5387" s="5" t="s">
        <v>114</v>
      </c>
      <c r="T5387" s="5" t="s">
        <v>93</v>
      </c>
      <c r="U5387" s="5" t="s">
        <v>95</v>
      </c>
      <c r="V5387" s="5" t="s">
        <v>86</v>
      </c>
      <c r="W5387" s="5" t="s">
        <v>223</v>
      </c>
      <c r="X5387" s="5" t="s">
        <v>132</v>
      </c>
      <c r="Y5387" s="5" t="n">
        <v>0</v>
      </c>
      <c r="Z5387" s="5" t="n">
        <v>1</v>
      </c>
      <c r="AA5387" s="5" t="str">
        <f aca="false">IF(Y5387&gt;Z5387,"Win",IF(Y5387&lt;Z5387,"Loss","Draw"))</f>
        <v>Loss</v>
      </c>
      <c r="AB5387" s="5" t="s">
        <v>98</v>
      </c>
      <c r="AC5387" s="5" t="s">
        <v>99</v>
      </c>
      <c r="AD5387" s="5" t="s">
        <v>9414</v>
      </c>
      <c r="AE5387" s="5" t="s">
        <v>9415</v>
      </c>
      <c r="AF5387" s="5" t="str">
        <f aca="false">IF(AD5387&lt;AE5387,AD5387,AE5387)</f>
        <v>Balloon, Berserker, Cannon, Executioner, Giant Snowball, Mega Knight, Tornado, Zappies</v>
      </c>
      <c r="AG5387" s="5" t="str">
        <f aca="false">IF(AD5387&lt;AE5387,AE5387,AD5387)</f>
        <v>Barbarian Barrel, Bowler, Electro Wizard, Fireball, Giant Snowball, P.E.K.K.A, Ram Rider, Skeleton Dragons</v>
      </c>
      <c r="AH5387" s="5" t="str">
        <f aca="false">IF(AD5387=AF5387,AA5387,IF(AA5387="Win","Loss",IF(AA5387="Loss","Win","Draw")))</f>
        <v>Loss</v>
      </c>
      <c r="AI5387" s="5" t="s">
        <v>102</v>
      </c>
    </row>
    <row r="5388" customFormat="false" ht="15" hidden="false" customHeight="true" outlineLevel="0" collapsed="false">
      <c r="A5388" s="6" t="s">
        <v>9407</v>
      </c>
      <c r="B5388" s="5" t="n">
        <v>3</v>
      </c>
      <c r="C5388" s="6" t="s">
        <v>3690</v>
      </c>
      <c r="D5388" s="5" t="s">
        <v>3691</v>
      </c>
      <c r="E5388" s="6" t="s">
        <v>9408</v>
      </c>
      <c r="F5388" s="5" t="s">
        <v>9409</v>
      </c>
      <c r="G5388" s="5" t="s">
        <v>9416</v>
      </c>
      <c r="H5388" s="5" t="s">
        <v>163</v>
      </c>
      <c r="I5388" s="5" t="s">
        <v>203</v>
      </c>
      <c r="J5388" s="5" t="s">
        <v>202</v>
      </c>
      <c r="K5388" s="5" t="s">
        <v>151</v>
      </c>
      <c r="L5388" s="5" t="s">
        <v>157</v>
      </c>
      <c r="M5388" s="5" t="s">
        <v>87</v>
      </c>
      <c r="N5388" s="5" t="s">
        <v>92</v>
      </c>
      <c r="O5388" s="5" t="s">
        <v>204</v>
      </c>
      <c r="P5388" s="5" t="s">
        <v>126</v>
      </c>
      <c r="Q5388" s="5" t="s">
        <v>129</v>
      </c>
      <c r="R5388" s="5" t="s">
        <v>108</v>
      </c>
      <c r="S5388" s="5" t="s">
        <v>152</v>
      </c>
      <c r="T5388" s="5" t="s">
        <v>234</v>
      </c>
      <c r="U5388" s="5" t="s">
        <v>89</v>
      </c>
      <c r="V5388" s="5" t="s">
        <v>150</v>
      </c>
      <c r="W5388" s="5" t="s">
        <v>165</v>
      </c>
      <c r="X5388" s="5" t="s">
        <v>164</v>
      </c>
      <c r="Y5388" s="5" t="n">
        <v>3</v>
      </c>
      <c r="Z5388" s="5" t="n">
        <v>0</v>
      </c>
      <c r="AA5388" s="5" t="str">
        <f aca="false">IF(Y5388&gt;Z5388,"Win",IF(Y5388&lt;Z5388,"Loss","Draw"))</f>
        <v>Win</v>
      </c>
      <c r="AB5388" s="5" t="s">
        <v>98</v>
      </c>
      <c r="AC5388" s="5" t="s">
        <v>99</v>
      </c>
      <c r="AD5388" s="5" t="s">
        <v>9417</v>
      </c>
      <c r="AE5388" s="5" t="s">
        <v>9412</v>
      </c>
      <c r="AF5388" s="5" t="str">
        <f aca="false">IF(AD5388&lt;AE5388,AD5388,AE5388)</f>
        <v>Baby Dragon, Bomb Tower, Dark Prince, Earthquake, Electro Spirit, Hog Rider, Mega Knight, The Log</v>
      </c>
      <c r="AG5388" s="5" t="str">
        <f aca="false">IF(AD5388&lt;AE5388,AE5388,AD5388)</f>
        <v>Fire Spirit, Goblin Barrel, Magic Archer, Mighty Miner, Royal Delivery, Skeleton Barrel, Skeletons, Tesla</v>
      </c>
      <c r="AH5388" s="5" t="str">
        <f aca="false">IF(AD5388=AF5388,AA5388,IF(AA5388="Win","Loss",IF(AA5388="Loss","Win","Draw")))</f>
        <v>Loss</v>
      </c>
      <c r="AI5388" s="5" t="s">
        <v>102</v>
      </c>
    </row>
    <row r="5389" customFormat="false" ht="15" hidden="false" customHeight="true" outlineLevel="0" collapsed="false">
      <c r="A5389" s="6" t="s">
        <v>9418</v>
      </c>
      <c r="B5389" s="5" t="n">
        <v>1</v>
      </c>
      <c r="C5389" s="6" t="s">
        <v>3690</v>
      </c>
      <c r="D5389" s="5" t="s">
        <v>3691</v>
      </c>
      <c r="E5389" s="6" t="s">
        <v>9419</v>
      </c>
      <c r="F5389" s="5" t="s">
        <v>9420</v>
      </c>
      <c r="G5389" s="5" t="s">
        <v>9421</v>
      </c>
      <c r="H5389" s="5" t="s">
        <v>163</v>
      </c>
      <c r="I5389" s="5" t="s">
        <v>203</v>
      </c>
      <c r="J5389" s="5" t="s">
        <v>202</v>
      </c>
      <c r="K5389" s="5" t="s">
        <v>201</v>
      </c>
      <c r="L5389" s="5" t="s">
        <v>204</v>
      </c>
      <c r="M5389" s="5" t="s">
        <v>87</v>
      </c>
      <c r="N5389" s="5" t="s">
        <v>157</v>
      </c>
      <c r="O5389" s="5" t="s">
        <v>118</v>
      </c>
      <c r="P5389" s="5" t="s">
        <v>88</v>
      </c>
      <c r="Q5389" s="5" t="s">
        <v>92</v>
      </c>
      <c r="R5389" s="5" t="s">
        <v>91</v>
      </c>
      <c r="S5389" s="5" t="s">
        <v>90</v>
      </c>
      <c r="T5389" s="5" t="s">
        <v>125</v>
      </c>
      <c r="U5389" s="5" t="s">
        <v>93</v>
      </c>
      <c r="V5389" s="5" t="s">
        <v>96</v>
      </c>
      <c r="W5389" s="5" t="s">
        <v>94</v>
      </c>
      <c r="X5389" s="5" t="s">
        <v>150</v>
      </c>
      <c r="Y5389" s="5" t="n">
        <v>0</v>
      </c>
      <c r="Z5389" s="5" t="n">
        <v>1</v>
      </c>
      <c r="AA5389" s="5" t="str">
        <f aca="false">IF(Y5389&gt;Z5389,"Win",IF(Y5389&lt;Z5389,"Loss","Draw"))</f>
        <v>Loss</v>
      </c>
      <c r="AB5389" s="5" t="s">
        <v>98</v>
      </c>
      <c r="AC5389" s="5" t="s">
        <v>99</v>
      </c>
      <c r="AD5389" s="5" t="s">
        <v>206</v>
      </c>
      <c r="AE5389" s="5" t="s">
        <v>635</v>
      </c>
      <c r="AF5389" s="5" t="str">
        <f aca="false">IF(AD5389&lt;AE5389,AD5389,AE5389)</f>
        <v>Berserker, Fire Spirit, Goblin Barrel, Ice Spirit, Magic Archer, Royal Delivery, Tesla, Wall Breakers</v>
      </c>
      <c r="AG5389" s="5" t="str">
        <f aca="false">IF(AD5389&lt;AE5389,AE5389,AD5389)</f>
        <v>Cannon Cart, Electro Spirit, Fireball, Goblins, Minions, Mortar, Rascals, Skeleton Barrel</v>
      </c>
      <c r="AH5389" s="5" t="str">
        <f aca="false">IF(AD5389=AF5389,AA5389,IF(AA5389="Win","Loss",IF(AA5389="Loss","Win","Draw")))</f>
        <v>Loss</v>
      </c>
      <c r="AI5389" s="5" t="s">
        <v>102</v>
      </c>
    </row>
    <row r="5390" customFormat="false" ht="15" hidden="false" customHeight="true" outlineLevel="0" collapsed="false">
      <c r="A5390" s="6" t="s">
        <v>9418</v>
      </c>
      <c r="B5390" s="5" t="n">
        <v>2</v>
      </c>
      <c r="C5390" s="6" t="s">
        <v>3690</v>
      </c>
      <c r="D5390" s="5" t="s">
        <v>3691</v>
      </c>
      <c r="E5390" s="6" t="s">
        <v>9419</v>
      </c>
      <c r="F5390" s="5" t="s">
        <v>9420</v>
      </c>
      <c r="G5390" s="5" t="s">
        <v>9422</v>
      </c>
      <c r="H5390" s="5" t="s">
        <v>163</v>
      </c>
      <c r="I5390" s="5" t="s">
        <v>127</v>
      </c>
      <c r="J5390" s="5" t="s">
        <v>108</v>
      </c>
      <c r="K5390" s="5" t="s">
        <v>141</v>
      </c>
      <c r="L5390" s="5" t="s">
        <v>93</v>
      </c>
      <c r="M5390" s="5" t="s">
        <v>86</v>
      </c>
      <c r="N5390" s="5" t="s">
        <v>133</v>
      </c>
      <c r="O5390" s="5" t="s">
        <v>95</v>
      </c>
      <c r="P5390" s="5" t="s">
        <v>173</v>
      </c>
      <c r="Q5390" s="5" t="s">
        <v>129</v>
      </c>
      <c r="R5390" s="5" t="s">
        <v>194</v>
      </c>
      <c r="S5390" s="5" t="s">
        <v>124</v>
      </c>
      <c r="T5390" s="5" t="s">
        <v>223</v>
      </c>
      <c r="U5390" s="5" t="s">
        <v>193</v>
      </c>
      <c r="V5390" s="5" t="s">
        <v>133</v>
      </c>
      <c r="W5390" s="5" t="s">
        <v>85</v>
      </c>
      <c r="X5390" s="5" t="s">
        <v>114</v>
      </c>
      <c r="Y5390" s="5" t="n">
        <v>1</v>
      </c>
      <c r="Z5390" s="5" t="n">
        <v>0</v>
      </c>
      <c r="AA5390" s="5" t="str">
        <f aca="false">IF(Y5390&gt;Z5390,"Win",IF(Y5390&lt;Z5390,"Loss","Draw"))</f>
        <v>Win</v>
      </c>
      <c r="AB5390" s="5" t="s">
        <v>98</v>
      </c>
      <c r="AC5390" s="5" t="s">
        <v>99</v>
      </c>
      <c r="AD5390" s="5" t="s">
        <v>9423</v>
      </c>
      <c r="AE5390" s="5" t="s">
        <v>9424</v>
      </c>
      <c r="AF5390" s="5" t="str">
        <f aca="false">IF(AD5390&lt;AE5390,AD5390,AE5390)</f>
        <v>Archer Queen, Giant Snowball, Guards, Lightning, Mega Knight, Mother Witch, Ram Rider, Royal Ghost</v>
      </c>
      <c r="AG5390" s="5" t="str">
        <f aca="false">IF(AD5390&lt;AE5390,AE5390,AD5390)</f>
        <v>Barbarian Barrel, Battle Ram, Dark Prince, Fireball, Lumberjack, Mother Witch, Skeleton Dragons, Zappies</v>
      </c>
      <c r="AH5390" s="5" t="str">
        <f aca="false">IF(AD5390=AF5390,AA5390,IF(AA5390="Win","Loss",IF(AA5390="Loss","Win","Draw")))</f>
        <v>Loss</v>
      </c>
      <c r="AI5390" s="5" t="s">
        <v>102</v>
      </c>
    </row>
    <row r="5391" customFormat="false" ht="15" hidden="false" customHeight="true" outlineLevel="0" collapsed="false">
      <c r="A5391" s="6" t="s">
        <v>9418</v>
      </c>
      <c r="B5391" s="5" t="n">
        <v>3</v>
      </c>
      <c r="C5391" s="6" t="s">
        <v>3690</v>
      </c>
      <c r="D5391" s="5" t="s">
        <v>3691</v>
      </c>
      <c r="E5391" s="6" t="s">
        <v>9419</v>
      </c>
      <c r="F5391" s="5" t="s">
        <v>9420</v>
      </c>
      <c r="G5391" s="5" t="s">
        <v>9425</v>
      </c>
      <c r="H5391" s="5" t="s">
        <v>163</v>
      </c>
      <c r="I5391" s="5" t="s">
        <v>82</v>
      </c>
      <c r="J5391" s="5" t="s">
        <v>128</v>
      </c>
      <c r="K5391" s="5" t="s">
        <v>407</v>
      </c>
      <c r="L5391" s="5" t="s">
        <v>89</v>
      </c>
      <c r="M5391" s="5" t="s">
        <v>85</v>
      </c>
      <c r="N5391" s="5" t="s">
        <v>150</v>
      </c>
      <c r="O5391" s="5" t="s">
        <v>126</v>
      </c>
      <c r="P5391" s="5" t="s">
        <v>234</v>
      </c>
      <c r="Q5391" s="5" t="s">
        <v>82</v>
      </c>
      <c r="R5391" s="5" t="s">
        <v>108</v>
      </c>
      <c r="S5391" s="5" t="s">
        <v>84</v>
      </c>
      <c r="T5391" s="5" t="s">
        <v>126</v>
      </c>
      <c r="U5391" s="5" t="s">
        <v>89</v>
      </c>
      <c r="V5391" s="5" t="s">
        <v>153</v>
      </c>
      <c r="W5391" s="5" t="s">
        <v>116</v>
      </c>
      <c r="X5391" s="5" t="s">
        <v>118</v>
      </c>
      <c r="Y5391" s="5" t="n">
        <v>1</v>
      </c>
      <c r="Z5391" s="5" t="n">
        <v>0</v>
      </c>
      <c r="AA5391" s="5" t="str">
        <f aca="false">IF(Y5391&gt;Z5391,"Win",IF(Y5391&lt;Z5391,"Loss","Draw"))</f>
        <v>Win</v>
      </c>
      <c r="AB5391" s="5" t="s">
        <v>98</v>
      </c>
      <c r="AC5391" s="5" t="s">
        <v>99</v>
      </c>
      <c r="AD5391" s="5" t="s">
        <v>9426</v>
      </c>
      <c r="AE5391" s="5" t="s">
        <v>9427</v>
      </c>
      <c r="AF5391" s="5" t="str">
        <f aca="false">IF(AD5391&lt;AE5391,AD5391,AE5391)</f>
        <v>Archers, Cannon, Dark Prince, Ice Spirit, Poison, Royal Hogs, Skeletons, The Log</v>
      </c>
      <c r="AG5391" s="5" t="str">
        <f aca="false">IF(AD5391&lt;AE5391,AE5391,AD5391)</f>
        <v>Bomb Tower, Electro Spirit, Firecracker, Golden Knight, Lightning, Royal Hogs, Skeletons, The Log</v>
      </c>
      <c r="AH5391" s="5" t="str">
        <f aca="false">IF(AD5391=AF5391,AA5391,IF(AA5391="Win","Loss",IF(AA5391="Loss","Win","Draw")))</f>
        <v>Loss</v>
      </c>
      <c r="AI5391" s="5" t="s">
        <v>102</v>
      </c>
    </row>
    <row r="5392" customFormat="false" ht="15" hidden="false" customHeight="true" outlineLevel="0" collapsed="false">
      <c r="A5392" s="6" t="s">
        <v>9428</v>
      </c>
      <c r="B5392" s="5" t="n">
        <v>1</v>
      </c>
      <c r="C5392" s="6" t="s">
        <v>3690</v>
      </c>
      <c r="D5392" s="5" t="s">
        <v>3691</v>
      </c>
      <c r="E5392" s="5" t="s">
        <v>9429</v>
      </c>
      <c r="F5392" s="5" t="s">
        <v>9430</v>
      </c>
      <c r="G5392" s="5" t="s">
        <v>9431</v>
      </c>
      <c r="H5392" s="5" t="s">
        <v>81</v>
      </c>
      <c r="I5392" s="5" t="s">
        <v>137</v>
      </c>
      <c r="J5392" s="5" t="s">
        <v>123</v>
      </c>
      <c r="K5392" s="5" t="s">
        <v>114</v>
      </c>
      <c r="L5392" s="5" t="s">
        <v>130</v>
      </c>
      <c r="M5392" s="5" t="s">
        <v>119</v>
      </c>
      <c r="N5392" s="5" t="s">
        <v>242</v>
      </c>
      <c r="O5392" s="5" t="s">
        <v>193</v>
      </c>
      <c r="P5392" s="5" t="s">
        <v>241</v>
      </c>
      <c r="Q5392" s="5" t="s">
        <v>129</v>
      </c>
      <c r="R5392" s="5" t="s">
        <v>234</v>
      </c>
      <c r="S5392" s="5" t="s">
        <v>152</v>
      </c>
      <c r="T5392" s="5" t="s">
        <v>164</v>
      </c>
      <c r="U5392" s="5" t="s">
        <v>150</v>
      </c>
      <c r="V5392" s="5" t="s">
        <v>165</v>
      </c>
      <c r="W5392" s="5" t="s">
        <v>108</v>
      </c>
      <c r="X5392" s="5" t="s">
        <v>130</v>
      </c>
      <c r="Y5392" s="5" t="n">
        <v>1</v>
      </c>
      <c r="Z5392" s="5" t="n">
        <v>0</v>
      </c>
      <c r="AA5392" s="5" t="str">
        <f aca="false">IF(Y5392&gt;Z5392,"Win",IF(Y5392&lt;Z5392,"Loss","Draw"))</f>
        <v>Win</v>
      </c>
      <c r="AB5392" s="5" t="s">
        <v>98</v>
      </c>
      <c r="AC5392" s="5" t="s">
        <v>99</v>
      </c>
      <c r="AD5392" s="5" t="s">
        <v>9432</v>
      </c>
      <c r="AE5392" s="5" t="s">
        <v>9433</v>
      </c>
      <c r="AF5392" s="5" t="str">
        <f aca="false">IF(AD5392&lt;AE5392,AD5392,AE5392)</f>
        <v>Arrows, Baby Dragon, Bomb Tower, Dark Prince, Earthquake, Electro Spirit, Hog Rider, Mega Knight</v>
      </c>
      <c r="AG5392" s="5" t="str">
        <f aca="false">IF(AD5392&lt;AE5392,AE5392,AD5392)</f>
        <v>Arrows, Bomber, Giant Snowball, Goblin Drill, Goblin Hut, Goblinstein, Guards, Knight</v>
      </c>
      <c r="AH5392" s="5" t="str">
        <f aca="false">IF(AD5392=AF5392,AA5392,IF(AA5392="Win","Loss",IF(AA5392="Loss","Win","Draw")))</f>
        <v>Loss</v>
      </c>
      <c r="AI5392" s="5" t="s">
        <v>102</v>
      </c>
    </row>
    <row r="5393" customFormat="false" ht="15" hidden="false" customHeight="true" outlineLevel="0" collapsed="false">
      <c r="A5393" s="6" t="s">
        <v>9428</v>
      </c>
      <c r="B5393" s="5" t="n">
        <v>2</v>
      </c>
      <c r="C5393" s="6" t="s">
        <v>3690</v>
      </c>
      <c r="D5393" s="5" t="s">
        <v>3691</v>
      </c>
      <c r="E5393" s="5" t="s">
        <v>9429</v>
      </c>
      <c r="F5393" s="5" t="s">
        <v>9430</v>
      </c>
      <c r="G5393" s="5" t="s">
        <v>9434</v>
      </c>
      <c r="H5393" s="5" t="s">
        <v>81</v>
      </c>
      <c r="I5393" s="5" t="s">
        <v>407</v>
      </c>
      <c r="J5393" s="5" t="s">
        <v>151</v>
      </c>
      <c r="K5393" s="5" t="s">
        <v>82</v>
      </c>
      <c r="L5393" s="5" t="s">
        <v>87</v>
      </c>
      <c r="M5393" s="5" t="s">
        <v>116</v>
      </c>
      <c r="N5393" s="5" t="s">
        <v>95</v>
      </c>
      <c r="O5393" s="5" t="s">
        <v>126</v>
      </c>
      <c r="P5393" s="5" t="s">
        <v>86</v>
      </c>
      <c r="Q5393" s="5" t="s">
        <v>127</v>
      </c>
      <c r="R5393" s="5" t="s">
        <v>219</v>
      </c>
      <c r="S5393" s="5" t="s">
        <v>124</v>
      </c>
      <c r="T5393" s="5" t="s">
        <v>117</v>
      </c>
      <c r="U5393" s="5" t="s">
        <v>133</v>
      </c>
      <c r="V5393" s="5" t="s">
        <v>294</v>
      </c>
      <c r="W5393" s="5" t="s">
        <v>95</v>
      </c>
      <c r="X5393" s="5" t="s">
        <v>173</v>
      </c>
      <c r="Y5393" s="5" t="n">
        <v>1</v>
      </c>
      <c r="Z5393" s="5" t="n">
        <v>0</v>
      </c>
      <c r="AA5393" s="5" t="str">
        <f aca="false">IF(Y5393&gt;Z5393,"Win",IF(Y5393&lt;Z5393,"Loss","Draw"))</f>
        <v>Win</v>
      </c>
      <c r="AB5393" s="5" t="s">
        <v>98</v>
      </c>
      <c r="AC5393" s="5" t="s">
        <v>99</v>
      </c>
      <c r="AD5393" s="5" t="s">
        <v>9435</v>
      </c>
      <c r="AE5393" s="5" t="s">
        <v>296</v>
      </c>
      <c r="AF5393" s="5" t="str">
        <f aca="false">IF(AD5393&lt;AE5393,AD5393,AE5393)</f>
        <v>Barbarian Barrel, Battle Ram, Giant Skeleton, Mother Witch, Royal Ghost, Vines, Wizard, Zappies</v>
      </c>
      <c r="AG5393" s="5" t="str">
        <f aca="false">IF(AD5393&lt;AE5393,AE5393,AD5393)</f>
        <v>Barbarian Barrel, Firecracker, Mighty Miner, Poison, Royal Hogs, Skeleton Dragons, Skeletons, Tesla</v>
      </c>
      <c r="AH5393" s="5" t="str">
        <f aca="false">IF(AD5393=AF5393,AA5393,IF(AA5393="Win","Loss",IF(AA5393="Loss","Win","Draw")))</f>
        <v>Loss</v>
      </c>
      <c r="AI5393" s="5" t="s">
        <v>102</v>
      </c>
    </row>
    <row r="5394" customFormat="false" ht="15" hidden="false" customHeight="true" outlineLevel="0" collapsed="false">
      <c r="A5394" s="6" t="s">
        <v>9436</v>
      </c>
      <c r="B5394" s="5" t="n">
        <v>1</v>
      </c>
      <c r="C5394" s="6" t="s">
        <v>3690</v>
      </c>
      <c r="D5394" s="5" t="s">
        <v>3691</v>
      </c>
      <c r="E5394" s="5" t="s">
        <v>253</v>
      </c>
      <c r="F5394" s="5" t="s">
        <v>254</v>
      </c>
      <c r="G5394" s="5" t="s">
        <v>7773</v>
      </c>
      <c r="H5394" s="5" t="s">
        <v>163</v>
      </c>
      <c r="I5394" s="5" t="s">
        <v>82</v>
      </c>
      <c r="J5394" s="5" t="s">
        <v>83</v>
      </c>
      <c r="K5394" s="5" t="s">
        <v>91</v>
      </c>
      <c r="L5394" s="5" t="s">
        <v>85</v>
      </c>
      <c r="M5394" s="5" t="s">
        <v>118</v>
      </c>
      <c r="N5394" s="5" t="s">
        <v>95</v>
      </c>
      <c r="O5394" s="5" t="s">
        <v>119</v>
      </c>
      <c r="P5394" s="5" t="s">
        <v>86</v>
      </c>
      <c r="Q5394" s="5" t="s">
        <v>137</v>
      </c>
      <c r="R5394" s="5" t="s">
        <v>202</v>
      </c>
      <c r="S5394" s="5" t="s">
        <v>114</v>
      </c>
      <c r="T5394" s="5" t="s">
        <v>241</v>
      </c>
      <c r="U5394" s="5" t="s">
        <v>126</v>
      </c>
      <c r="V5394" s="5" t="s">
        <v>157</v>
      </c>
      <c r="W5394" s="5" t="s">
        <v>87</v>
      </c>
      <c r="X5394" s="5" t="s">
        <v>116</v>
      </c>
      <c r="Y5394" s="5" t="n">
        <v>1</v>
      </c>
      <c r="Z5394" s="5" t="n">
        <v>0</v>
      </c>
      <c r="AA5394" s="5" t="str">
        <f aca="false">IF(Y5394&gt;Z5394,"Win",IF(Y5394&lt;Z5394,"Loss","Draw"))</f>
        <v>Win</v>
      </c>
      <c r="AB5394" s="5" t="s">
        <v>98</v>
      </c>
      <c r="AC5394" s="5" t="s">
        <v>99</v>
      </c>
      <c r="AD5394" s="5" t="s">
        <v>7774</v>
      </c>
      <c r="AE5394" s="5" t="s">
        <v>1167</v>
      </c>
      <c r="AF5394" s="5" t="str">
        <f aca="false">IF(AD5394&lt;AE5394,AD5394,AE5394)</f>
        <v>Barbarian Barrel, Goblin Hut, Goblins, Ice Spirit, Lightning, Monk, Royal Hogs, Skeleton Dragons</v>
      </c>
      <c r="AG5394" s="5" t="str">
        <f aca="false">IF(AD5394&lt;AE5394,AE5394,AD5394)</f>
        <v>Fire Spirit, Giant Snowball, Goblin Drill, Knight, Magic Archer, Poison, Skeletons, Tesla</v>
      </c>
      <c r="AH5394" s="5" t="str">
        <f aca="false">IF(AD5394=AF5394,AA5394,IF(AA5394="Win","Loss",IF(AA5394="Loss","Win","Draw")))</f>
        <v>Win</v>
      </c>
      <c r="AI5394" s="5" t="s">
        <v>102</v>
      </c>
    </row>
    <row r="5395" customFormat="false" ht="15" hidden="false" customHeight="true" outlineLevel="0" collapsed="false">
      <c r="A5395" s="6" t="s">
        <v>9436</v>
      </c>
      <c r="B5395" s="5" t="n">
        <v>2</v>
      </c>
      <c r="C5395" s="6" t="s">
        <v>3690</v>
      </c>
      <c r="D5395" s="5" t="s">
        <v>3691</v>
      </c>
      <c r="E5395" s="5" t="s">
        <v>253</v>
      </c>
      <c r="F5395" s="5" t="s">
        <v>254</v>
      </c>
      <c r="G5395" s="5" t="s">
        <v>7775</v>
      </c>
      <c r="H5395" s="5" t="s">
        <v>352</v>
      </c>
      <c r="I5395" s="5" t="s">
        <v>137</v>
      </c>
      <c r="J5395" s="5" t="s">
        <v>202</v>
      </c>
      <c r="K5395" s="5" t="s">
        <v>129</v>
      </c>
      <c r="L5395" s="5" t="s">
        <v>126</v>
      </c>
      <c r="M5395" s="5" t="s">
        <v>150</v>
      </c>
      <c r="N5395" s="5" t="s">
        <v>116</v>
      </c>
      <c r="O5395" s="5" t="s">
        <v>87</v>
      </c>
      <c r="P5395" s="5" t="s">
        <v>89</v>
      </c>
      <c r="Q5395" s="5" t="s">
        <v>82</v>
      </c>
      <c r="R5395" s="5" t="s">
        <v>151</v>
      </c>
      <c r="S5395" s="5" t="s">
        <v>152</v>
      </c>
      <c r="T5395" s="5" t="s">
        <v>150</v>
      </c>
      <c r="U5395" s="5" t="s">
        <v>91</v>
      </c>
      <c r="V5395" s="5" t="s">
        <v>153</v>
      </c>
      <c r="W5395" s="5" t="s">
        <v>85</v>
      </c>
      <c r="X5395" s="5" t="s">
        <v>89</v>
      </c>
      <c r="Y5395" s="5" t="n">
        <v>0</v>
      </c>
      <c r="Z5395" s="5" t="n">
        <v>1</v>
      </c>
      <c r="AA5395" s="5" t="str">
        <f aca="false">IF(Y5395&gt;Z5395,"Win",IF(Y5395&lt;Z5395,"Loss","Draw"))</f>
        <v>Loss</v>
      </c>
      <c r="AB5395" s="5" t="s">
        <v>98</v>
      </c>
      <c r="AC5395" s="5" t="s">
        <v>99</v>
      </c>
      <c r="AD5395" s="5" t="s">
        <v>7776</v>
      </c>
      <c r="AE5395" s="5" t="s">
        <v>4799</v>
      </c>
      <c r="AF5395" s="5" t="str">
        <f aca="false">IF(AD5395&lt;AE5395,AD5395,AE5395)</f>
        <v>Baby Dragon, Cannon, Electro Spirit, Goblins, Lightning, Mighty Miner, Royal Hogs, The Log</v>
      </c>
      <c r="AG5395" s="5" t="str">
        <f aca="false">IF(AD5395&lt;AE5395,AE5395,AD5395)</f>
        <v>Electro Spirit, Goblin Drill, Magic Archer, Mega Knight, Poison, Skeletons, Tesla, The Log</v>
      </c>
      <c r="AH5395" s="5" t="str">
        <f aca="false">IF(AD5395=AF5395,AA5395,IF(AA5395="Win","Loss",IF(AA5395="Loss","Win","Draw")))</f>
        <v>Win</v>
      </c>
      <c r="AI5395" s="5" t="s">
        <v>102</v>
      </c>
    </row>
    <row r="5396" customFormat="false" ht="15" hidden="false" customHeight="true" outlineLevel="0" collapsed="false">
      <c r="A5396" s="6" t="s">
        <v>9436</v>
      </c>
      <c r="B5396" s="5" t="n">
        <v>3</v>
      </c>
      <c r="C5396" s="6" t="s">
        <v>3690</v>
      </c>
      <c r="D5396" s="5" t="s">
        <v>3691</v>
      </c>
      <c r="E5396" s="5" t="s">
        <v>253</v>
      </c>
      <c r="F5396" s="5" t="s">
        <v>254</v>
      </c>
      <c r="G5396" s="5" t="s">
        <v>7777</v>
      </c>
      <c r="H5396" s="5" t="s">
        <v>352</v>
      </c>
      <c r="I5396" s="5" t="s">
        <v>107</v>
      </c>
      <c r="J5396" s="5" t="s">
        <v>128</v>
      </c>
      <c r="K5396" s="5" t="s">
        <v>113</v>
      </c>
      <c r="L5396" s="5" t="s">
        <v>193</v>
      </c>
      <c r="M5396" s="5" t="s">
        <v>93</v>
      </c>
      <c r="N5396" s="5" t="s">
        <v>109</v>
      </c>
      <c r="O5396" s="5" t="s">
        <v>177</v>
      </c>
      <c r="P5396" s="5" t="s">
        <v>178</v>
      </c>
      <c r="Q5396" s="5" t="s">
        <v>208</v>
      </c>
      <c r="R5396" s="5" t="s">
        <v>194</v>
      </c>
      <c r="S5396" s="5" t="s">
        <v>90</v>
      </c>
      <c r="T5396" s="5" t="s">
        <v>95</v>
      </c>
      <c r="U5396" s="5" t="s">
        <v>93</v>
      </c>
      <c r="V5396" s="5" t="s">
        <v>118</v>
      </c>
      <c r="W5396" s="5" t="s">
        <v>165</v>
      </c>
      <c r="X5396" s="5" t="s">
        <v>193</v>
      </c>
      <c r="Y5396" s="5" t="n">
        <v>1</v>
      </c>
      <c r="Z5396" s="5" t="n">
        <v>0</v>
      </c>
      <c r="AA5396" s="5" t="str">
        <f aca="false">IF(Y5396&gt;Z5396,"Win",IF(Y5396&lt;Z5396,"Loss","Draw"))</f>
        <v>Win</v>
      </c>
      <c r="AB5396" s="5" t="s">
        <v>98</v>
      </c>
      <c r="AC5396" s="5" t="s">
        <v>99</v>
      </c>
      <c r="AD5396" s="5" t="s">
        <v>7778</v>
      </c>
      <c r="AE5396" s="5" t="s">
        <v>4996</v>
      </c>
      <c r="AF5396" s="5" t="str">
        <f aca="false">IF(AD5396&lt;AE5396,AD5396,AE5396)</f>
        <v>Archer Queen, Barbarian Barrel, Fireball, Guards, Hog Rider, Ice Spirit, Mortar, Valkyrie</v>
      </c>
      <c r="AG5396" s="5" t="str">
        <f aca="false">IF(AD5396&lt;AE5396,AE5396,AD5396)</f>
        <v>Fireball, Furnace, Goblin Cage, Golden Knight, Guards, Phoenix, Royal Giant, Zap</v>
      </c>
      <c r="AH5396" s="5" t="str">
        <f aca="false">IF(AD5396=AF5396,AA5396,IF(AA5396="Win","Loss",IF(AA5396="Loss","Win","Draw")))</f>
        <v>Loss</v>
      </c>
      <c r="AI5396" s="5" t="s">
        <v>102</v>
      </c>
    </row>
    <row r="5397" customFormat="false" ht="15" hidden="false" customHeight="true" outlineLevel="0" collapsed="false">
      <c r="A5397" s="6" t="s">
        <v>9437</v>
      </c>
      <c r="B5397" s="5" t="n">
        <v>1</v>
      </c>
      <c r="C5397" s="6" t="s">
        <v>3690</v>
      </c>
      <c r="D5397" s="5" t="s">
        <v>3691</v>
      </c>
      <c r="E5397" s="5" t="s">
        <v>2553</v>
      </c>
      <c r="F5397" s="5" t="s">
        <v>2554</v>
      </c>
      <c r="G5397" s="5" t="s">
        <v>9438</v>
      </c>
      <c r="H5397" s="5" t="s">
        <v>352</v>
      </c>
      <c r="I5397" s="5" t="s">
        <v>137</v>
      </c>
      <c r="J5397" s="5" t="s">
        <v>202</v>
      </c>
      <c r="K5397" s="5" t="s">
        <v>241</v>
      </c>
      <c r="L5397" s="5" t="s">
        <v>126</v>
      </c>
      <c r="M5397" s="5" t="s">
        <v>157</v>
      </c>
      <c r="N5397" s="5" t="s">
        <v>116</v>
      </c>
      <c r="O5397" s="5" t="s">
        <v>87</v>
      </c>
      <c r="P5397" s="5" t="s">
        <v>89</v>
      </c>
      <c r="Q5397" s="5" t="s">
        <v>129</v>
      </c>
      <c r="R5397" s="5" t="s">
        <v>202</v>
      </c>
      <c r="S5397" s="5" t="s">
        <v>124</v>
      </c>
      <c r="T5397" s="5" t="s">
        <v>165</v>
      </c>
      <c r="U5397" s="5" t="s">
        <v>164</v>
      </c>
      <c r="V5397" s="5" t="s">
        <v>130</v>
      </c>
      <c r="W5397" s="5" t="s">
        <v>141</v>
      </c>
      <c r="X5397" s="5" t="s">
        <v>173</v>
      </c>
      <c r="Y5397" s="5" t="n">
        <v>0</v>
      </c>
      <c r="Z5397" s="5" t="n">
        <v>1</v>
      </c>
      <c r="AA5397" s="5" t="str">
        <f aca="false">IF(Y5397&gt;Z5397,"Win",IF(Y5397&lt;Z5397,"Loss","Draw"))</f>
        <v>Loss</v>
      </c>
      <c r="AB5397" s="5" t="s">
        <v>98</v>
      </c>
      <c r="AC5397" s="5" t="s">
        <v>99</v>
      </c>
      <c r="AD5397" s="5" t="s">
        <v>9439</v>
      </c>
      <c r="AE5397" s="5" t="s">
        <v>9440</v>
      </c>
      <c r="AF5397" s="5" t="str">
        <f aca="false">IF(AD5397&lt;AE5397,AD5397,AE5397)</f>
        <v>Arrows, Earthquake, Hog Rider, Lumberjack, Magic Archer, Mega Knight, Royal Ghost, Zappies</v>
      </c>
      <c r="AG5397" s="5" t="str">
        <f aca="false">IF(AD5397&lt;AE5397,AE5397,AD5397)</f>
        <v>Fire Spirit, Goblin Drill, Knight, Magic Archer, Poison, Skeletons, Tesla, The Log</v>
      </c>
      <c r="AH5397" s="5" t="str">
        <f aca="false">IF(AD5397=AF5397,AA5397,IF(AA5397="Win","Loss",IF(AA5397="Loss","Win","Draw")))</f>
        <v>Win</v>
      </c>
      <c r="AI5397" s="5" t="s">
        <v>102</v>
      </c>
    </row>
    <row r="5398" customFormat="false" ht="15" hidden="false" customHeight="true" outlineLevel="0" collapsed="false">
      <c r="A5398" s="6" t="s">
        <v>9437</v>
      </c>
      <c r="B5398" s="5" t="n">
        <v>2</v>
      </c>
      <c r="C5398" s="6" t="s">
        <v>3690</v>
      </c>
      <c r="D5398" s="5" t="s">
        <v>3691</v>
      </c>
      <c r="E5398" s="5" t="s">
        <v>2553</v>
      </c>
      <c r="F5398" s="5" t="s">
        <v>2554</v>
      </c>
      <c r="G5398" s="5" t="s">
        <v>9441</v>
      </c>
      <c r="H5398" s="5" t="s">
        <v>485</v>
      </c>
      <c r="I5398" s="5" t="s">
        <v>107</v>
      </c>
      <c r="J5398" s="5" t="s">
        <v>91</v>
      </c>
      <c r="K5398" s="5" t="s">
        <v>114</v>
      </c>
      <c r="L5398" s="5" t="s">
        <v>112</v>
      </c>
      <c r="M5398" s="5" t="s">
        <v>173</v>
      </c>
      <c r="N5398" s="5" t="s">
        <v>117</v>
      </c>
      <c r="O5398" s="5" t="s">
        <v>294</v>
      </c>
      <c r="P5398" s="5" t="s">
        <v>165</v>
      </c>
      <c r="Q5398" s="5" t="s">
        <v>177</v>
      </c>
      <c r="R5398" s="5" t="s">
        <v>83</v>
      </c>
      <c r="S5398" s="5" t="s">
        <v>95</v>
      </c>
      <c r="T5398" s="5" t="s">
        <v>178</v>
      </c>
      <c r="U5398" s="5" t="s">
        <v>133</v>
      </c>
      <c r="V5398" s="5" t="s">
        <v>93</v>
      </c>
      <c r="W5398" s="5" t="s">
        <v>150</v>
      </c>
      <c r="X5398" s="5" t="s">
        <v>215</v>
      </c>
      <c r="Y5398" s="5" t="n">
        <v>1</v>
      </c>
      <c r="Z5398" s="5" t="n">
        <v>0</v>
      </c>
      <c r="AA5398" s="5" t="str">
        <f aca="false">IF(Y5398&gt;Z5398,"Win",IF(Y5398&lt;Z5398,"Loss","Draw"))</f>
        <v>Win</v>
      </c>
      <c r="AB5398" s="5" t="s">
        <v>98</v>
      </c>
      <c r="AC5398" s="5" t="s">
        <v>99</v>
      </c>
      <c r="AD5398" s="5" t="s">
        <v>9442</v>
      </c>
      <c r="AE5398" s="5" t="s">
        <v>9443</v>
      </c>
      <c r="AF5398" s="5" t="str">
        <f aca="false">IF(AD5398&lt;AE5398,AD5398,AE5398)</f>
        <v>Barbarian Barrel, Electro Spirit, Fireball, Fisherman, Monk, Mother Witch, Phoenix, Royal Giant</v>
      </c>
      <c r="AG5398" s="5" t="str">
        <f aca="false">IF(AD5398&lt;AE5398,AE5398,AD5398)</f>
        <v>Giant Skeleton, Giant Snowball, Goblin Cage, Goblins, Hog Rider, Spirit Empress, Vines, Zappies</v>
      </c>
      <c r="AH5398" s="5" t="str">
        <f aca="false">IF(AD5398=AF5398,AA5398,IF(AA5398="Win","Loss",IF(AA5398="Loss","Win","Draw")))</f>
        <v>Loss</v>
      </c>
      <c r="AI5398" s="5" t="s">
        <v>102</v>
      </c>
    </row>
    <row r="5399" customFormat="false" ht="15" hidden="false" customHeight="true" outlineLevel="0" collapsed="false">
      <c r="A5399" s="6" t="s">
        <v>9437</v>
      </c>
      <c r="B5399" s="5" t="n">
        <v>3</v>
      </c>
      <c r="C5399" s="6" t="s">
        <v>3690</v>
      </c>
      <c r="D5399" s="5" t="s">
        <v>3691</v>
      </c>
      <c r="E5399" s="5" t="s">
        <v>2553</v>
      </c>
      <c r="F5399" s="5" t="s">
        <v>2554</v>
      </c>
      <c r="G5399" s="5" t="s">
        <v>9444</v>
      </c>
      <c r="H5399" s="5" t="s">
        <v>485</v>
      </c>
      <c r="I5399" s="5" t="s">
        <v>82</v>
      </c>
      <c r="J5399" s="5" t="s">
        <v>95</v>
      </c>
      <c r="K5399" s="5" t="s">
        <v>83</v>
      </c>
      <c r="L5399" s="5" t="s">
        <v>119</v>
      </c>
      <c r="M5399" s="5" t="s">
        <v>86</v>
      </c>
      <c r="N5399" s="5" t="s">
        <v>85</v>
      </c>
      <c r="O5399" s="5" t="s">
        <v>150</v>
      </c>
      <c r="P5399" s="5" t="s">
        <v>193</v>
      </c>
      <c r="Q5399" s="5" t="s">
        <v>153</v>
      </c>
      <c r="R5399" s="5" t="s">
        <v>186</v>
      </c>
      <c r="S5399" s="5" t="s">
        <v>185</v>
      </c>
      <c r="T5399" s="5" t="s">
        <v>117</v>
      </c>
      <c r="U5399" s="5" t="s">
        <v>109</v>
      </c>
      <c r="V5399" s="5" t="s">
        <v>187</v>
      </c>
      <c r="W5399" s="5" t="s">
        <v>111</v>
      </c>
      <c r="X5399" s="5" t="s">
        <v>193</v>
      </c>
      <c r="Y5399" s="5" t="n">
        <v>1</v>
      </c>
      <c r="Z5399" s="5" t="n">
        <v>0</v>
      </c>
      <c r="AA5399" s="5" t="str">
        <f aca="false">IF(Y5399&gt;Z5399,"Win",IF(Y5399&lt;Z5399,"Loss","Draw"))</f>
        <v>Win</v>
      </c>
      <c r="AB5399" s="5" t="s">
        <v>98</v>
      </c>
      <c r="AC5399" s="5" t="s">
        <v>99</v>
      </c>
      <c r="AD5399" s="5" t="s">
        <v>9445</v>
      </c>
      <c r="AE5399" s="5" t="s">
        <v>7990</v>
      </c>
      <c r="AF5399" s="5" t="str">
        <f aca="false">IF(AD5399&lt;AE5399,AD5399,AE5399)</f>
        <v>Balloon, Cannon, Executioner, Giant Skeleton, Guards, Miner, Tornado, Zap</v>
      </c>
      <c r="AG5399" s="5" t="str">
        <f aca="false">IF(AD5399&lt;AE5399,AE5399,AD5399)</f>
        <v>Barbarian Barrel, Electro Spirit, Goblin Hut, Guards, Lightning, Monk, Royal Hogs, Skeleton Dragons</v>
      </c>
      <c r="AH5399" s="5" t="str">
        <f aca="false">IF(AD5399=AF5399,AA5399,IF(AA5399="Win","Loss",IF(AA5399="Loss","Win","Draw")))</f>
        <v>Loss</v>
      </c>
      <c r="AI5399" s="5" t="s">
        <v>102</v>
      </c>
    </row>
    <row r="5400" customFormat="false" ht="15" hidden="false" customHeight="true" outlineLevel="0" collapsed="false">
      <c r="A5400" s="6" t="s">
        <v>9446</v>
      </c>
      <c r="B5400" s="5" t="n">
        <v>1</v>
      </c>
      <c r="C5400" s="6" t="s">
        <v>3690</v>
      </c>
      <c r="D5400" s="5" t="s">
        <v>3691</v>
      </c>
      <c r="E5400" s="5" t="s">
        <v>1695</v>
      </c>
      <c r="F5400" s="5" t="s">
        <v>1696</v>
      </c>
      <c r="G5400" s="5" t="s">
        <v>6601</v>
      </c>
      <c r="H5400" s="5" t="s">
        <v>352</v>
      </c>
      <c r="I5400" s="5" t="s">
        <v>203</v>
      </c>
      <c r="J5400" s="5" t="s">
        <v>202</v>
      </c>
      <c r="K5400" s="5" t="s">
        <v>201</v>
      </c>
      <c r="L5400" s="5" t="s">
        <v>157</v>
      </c>
      <c r="M5400" s="5" t="s">
        <v>204</v>
      </c>
      <c r="N5400" s="5" t="s">
        <v>87</v>
      </c>
      <c r="O5400" s="5" t="s">
        <v>118</v>
      </c>
      <c r="P5400" s="5" t="s">
        <v>88</v>
      </c>
      <c r="Q5400" s="5" t="s">
        <v>129</v>
      </c>
      <c r="R5400" s="5" t="s">
        <v>128</v>
      </c>
      <c r="S5400" s="5" t="s">
        <v>127</v>
      </c>
      <c r="T5400" s="5" t="s">
        <v>173</v>
      </c>
      <c r="U5400" s="5" t="s">
        <v>133</v>
      </c>
      <c r="V5400" s="5" t="s">
        <v>130</v>
      </c>
      <c r="W5400" s="5" t="s">
        <v>97</v>
      </c>
      <c r="X5400" s="5" t="s">
        <v>131</v>
      </c>
      <c r="Y5400" s="5" t="n">
        <v>0</v>
      </c>
      <c r="Z5400" s="5" t="n">
        <v>1</v>
      </c>
      <c r="AA5400" s="5" t="str">
        <f aca="false">IF(Y5400&gt;Z5400,"Win",IF(Y5400&lt;Z5400,"Loss","Draw"))</f>
        <v>Loss</v>
      </c>
      <c r="AB5400" s="5" t="s">
        <v>98</v>
      </c>
      <c r="AC5400" s="5" t="s">
        <v>99</v>
      </c>
      <c r="AD5400" s="5" t="s">
        <v>206</v>
      </c>
      <c r="AE5400" s="5" t="s">
        <v>503</v>
      </c>
      <c r="AF5400" s="5" t="str">
        <f aca="false">IF(AD5400&lt;AE5400,AD5400,AE5400)</f>
        <v>Arrows, Bandit, Battle Ram, Golden Knight, Mega Knight, Mother Witch, Ronin, Zappies</v>
      </c>
      <c r="AG5400" s="5" t="str">
        <f aca="false">IF(AD5400&lt;AE5400,AE5400,AD5400)</f>
        <v>Berserker, Fire Spirit, Goblin Barrel, Ice Spirit, Magic Archer, Royal Delivery, Tesla, Wall Breakers</v>
      </c>
      <c r="AH5400" s="5" t="str">
        <f aca="false">IF(AD5400=AF5400,AA5400,IF(AA5400="Win","Loss",IF(AA5400="Loss","Win","Draw")))</f>
        <v>Win</v>
      </c>
      <c r="AI5400" s="5" t="s">
        <v>102</v>
      </c>
    </row>
    <row r="5401" customFormat="false" ht="15" hidden="false" customHeight="true" outlineLevel="0" collapsed="false">
      <c r="A5401" s="6" t="s">
        <v>9446</v>
      </c>
      <c r="B5401" s="5" t="n">
        <v>2</v>
      </c>
      <c r="C5401" s="6" t="s">
        <v>3690</v>
      </c>
      <c r="D5401" s="5" t="s">
        <v>3691</v>
      </c>
      <c r="E5401" s="5" t="s">
        <v>1695</v>
      </c>
      <c r="F5401" s="5" t="s">
        <v>1696</v>
      </c>
      <c r="G5401" s="5" t="s">
        <v>6602</v>
      </c>
      <c r="H5401" s="5" t="s">
        <v>352</v>
      </c>
      <c r="I5401" s="5" t="s">
        <v>90</v>
      </c>
      <c r="J5401" s="5" t="s">
        <v>91</v>
      </c>
      <c r="K5401" s="5" t="s">
        <v>92</v>
      </c>
      <c r="L5401" s="5" t="s">
        <v>94</v>
      </c>
      <c r="M5401" s="5" t="s">
        <v>95</v>
      </c>
      <c r="N5401" s="5" t="s">
        <v>93</v>
      </c>
      <c r="O5401" s="5" t="s">
        <v>108</v>
      </c>
      <c r="P5401" s="5" t="s">
        <v>133</v>
      </c>
      <c r="Q5401" s="5" t="s">
        <v>201</v>
      </c>
      <c r="R5401" s="5" t="s">
        <v>202</v>
      </c>
      <c r="S5401" s="5" t="s">
        <v>233</v>
      </c>
      <c r="T5401" s="5" t="s">
        <v>111</v>
      </c>
      <c r="U5401" s="5" t="s">
        <v>88</v>
      </c>
      <c r="V5401" s="5" t="s">
        <v>157</v>
      </c>
      <c r="W5401" s="5" t="s">
        <v>204</v>
      </c>
      <c r="X5401" s="5" t="s">
        <v>234</v>
      </c>
      <c r="Y5401" s="5" t="n">
        <v>0</v>
      </c>
      <c r="Z5401" s="5" t="n">
        <v>1</v>
      </c>
      <c r="AA5401" s="5" t="str">
        <f aca="false">IF(Y5401&gt;Z5401,"Win",IF(Y5401&lt;Z5401,"Loss","Draw"))</f>
        <v>Loss</v>
      </c>
      <c r="AB5401" s="5" t="s">
        <v>98</v>
      </c>
      <c r="AC5401" s="5" t="s">
        <v>99</v>
      </c>
      <c r="AD5401" s="5" t="s">
        <v>6603</v>
      </c>
      <c r="AE5401" s="5" t="s">
        <v>380</v>
      </c>
      <c r="AF5401" s="5" t="str">
        <f aca="false">IF(AD5401&lt;AE5401,AD5401,AE5401)</f>
        <v>Barbarian Barrel, Dark Prince, Fireball, Goblins, Mortar, Mother Witch, Rascals, Skeleton Barrel</v>
      </c>
      <c r="AG5401" s="5" t="str">
        <f aca="false">IF(AD5401&lt;AE5401,AE5401,AD5401)</f>
        <v>Bats, Berserker, Bomb Tower, Fire Spirit, Magic Archer, Miner, Royal Delivery, Wall Breakers</v>
      </c>
      <c r="AH5401" s="5" t="str">
        <f aca="false">IF(AD5401=AF5401,AA5401,IF(AA5401="Win","Loss",IF(AA5401="Loss","Win","Draw")))</f>
        <v>Loss</v>
      </c>
      <c r="AI5401" s="5" t="s">
        <v>102</v>
      </c>
    </row>
    <row r="5402" customFormat="false" ht="15" hidden="false" customHeight="true" outlineLevel="0" collapsed="false">
      <c r="A5402" s="6" t="s">
        <v>9447</v>
      </c>
      <c r="B5402" s="5" t="n">
        <v>1</v>
      </c>
      <c r="C5402" s="6" t="s">
        <v>3690</v>
      </c>
      <c r="D5402" s="5" t="s">
        <v>3691</v>
      </c>
      <c r="E5402" s="5" t="s">
        <v>2926</v>
      </c>
      <c r="F5402" s="5" t="s">
        <v>2927</v>
      </c>
      <c r="G5402" s="5" t="s">
        <v>9448</v>
      </c>
      <c r="H5402" s="5" t="s">
        <v>81</v>
      </c>
      <c r="I5402" s="5" t="s">
        <v>84</v>
      </c>
      <c r="J5402" s="5" t="s">
        <v>95</v>
      </c>
      <c r="K5402" s="5" t="s">
        <v>108</v>
      </c>
      <c r="L5402" s="5" t="s">
        <v>118</v>
      </c>
      <c r="M5402" s="5" t="s">
        <v>115</v>
      </c>
      <c r="N5402" s="5" t="s">
        <v>116</v>
      </c>
      <c r="O5402" s="5" t="s">
        <v>138</v>
      </c>
      <c r="P5402" s="5" t="s">
        <v>119</v>
      </c>
      <c r="Q5402" s="5" t="s">
        <v>90</v>
      </c>
      <c r="R5402" s="5" t="s">
        <v>123</v>
      </c>
      <c r="S5402" s="5" t="s">
        <v>124</v>
      </c>
      <c r="T5402" s="5" t="s">
        <v>125</v>
      </c>
      <c r="U5402" s="5" t="s">
        <v>85</v>
      </c>
      <c r="V5402" s="5" t="s">
        <v>96</v>
      </c>
      <c r="W5402" s="5" t="s">
        <v>126</v>
      </c>
      <c r="X5402" s="5" t="s">
        <v>95</v>
      </c>
      <c r="Y5402" s="5" t="n">
        <v>1</v>
      </c>
      <c r="Z5402" s="5" t="n">
        <v>0</v>
      </c>
      <c r="AA5402" s="5" t="str">
        <f aca="false">IF(Y5402&gt;Z5402,"Win",IF(Y5402&lt;Z5402,"Loss","Draw"))</f>
        <v>Win</v>
      </c>
      <c r="AB5402" s="5" t="s">
        <v>98</v>
      </c>
      <c r="AC5402" s="5" t="s">
        <v>99</v>
      </c>
      <c r="AD5402" s="5" t="s">
        <v>9449</v>
      </c>
      <c r="AE5402" s="5" t="s">
        <v>134</v>
      </c>
      <c r="AF5402" s="5" t="str">
        <f aca="false">IF(AD5402&lt;AE5402,AD5402,AE5402)</f>
        <v>Archers, Barbarian Barrel, Dark Prince, Goblin Demolisher, Goblin Hut, Graveyard, Ice Spirit, Poison</v>
      </c>
      <c r="AG5402" s="5" t="str">
        <f aca="false">IF(AD5402&lt;AE5402,AE5402,AD5402)</f>
        <v>Barbarian Barrel, Cannon Cart, Goblinstein, Lightning, Minions, Mortar, Royal Ghost, Skeletons</v>
      </c>
      <c r="AH5402" s="5" t="str">
        <f aca="false">IF(AD5402=AF5402,AA5402,IF(AA5402="Win","Loss",IF(AA5402="Loss","Win","Draw")))</f>
        <v>Win</v>
      </c>
      <c r="AI5402" s="5" t="s">
        <v>102</v>
      </c>
    </row>
    <row r="5403" customFormat="false" ht="15" hidden="false" customHeight="true" outlineLevel="0" collapsed="false">
      <c r="A5403" s="6" t="s">
        <v>9447</v>
      </c>
      <c r="B5403" s="5" t="n">
        <v>2</v>
      </c>
      <c r="C5403" s="6" t="s">
        <v>3690</v>
      </c>
      <c r="D5403" s="5" t="s">
        <v>3691</v>
      </c>
      <c r="E5403" s="5" t="s">
        <v>2926</v>
      </c>
      <c r="F5403" s="5" t="s">
        <v>2927</v>
      </c>
      <c r="G5403" s="5" t="s">
        <v>9450</v>
      </c>
      <c r="H5403" s="5" t="s">
        <v>352</v>
      </c>
      <c r="I5403" s="5" t="s">
        <v>129</v>
      </c>
      <c r="J5403" s="5" t="s">
        <v>186</v>
      </c>
      <c r="K5403" s="5" t="s">
        <v>185</v>
      </c>
      <c r="L5403" s="5" t="s">
        <v>114</v>
      </c>
      <c r="M5403" s="5" t="s">
        <v>187</v>
      </c>
      <c r="N5403" s="5" t="s">
        <v>153</v>
      </c>
      <c r="O5403" s="5" t="s">
        <v>111</v>
      </c>
      <c r="P5403" s="5" t="s">
        <v>173</v>
      </c>
      <c r="Q5403" s="5" t="s">
        <v>82</v>
      </c>
      <c r="R5403" s="5" t="s">
        <v>108</v>
      </c>
      <c r="S5403" s="5" t="s">
        <v>84</v>
      </c>
      <c r="T5403" s="5" t="s">
        <v>150</v>
      </c>
      <c r="U5403" s="5" t="s">
        <v>89</v>
      </c>
      <c r="V5403" s="5" t="s">
        <v>87</v>
      </c>
      <c r="W5403" s="5" t="s">
        <v>93</v>
      </c>
      <c r="X5403" s="5" t="s">
        <v>88</v>
      </c>
      <c r="Y5403" s="5" t="n">
        <v>0</v>
      </c>
      <c r="Z5403" s="5" t="n">
        <v>1</v>
      </c>
      <c r="AA5403" s="5" t="str">
        <f aca="false">IF(Y5403&gt;Z5403,"Win",IF(Y5403&lt;Z5403,"Loss","Draw"))</f>
        <v>Loss</v>
      </c>
      <c r="AB5403" s="5" t="s">
        <v>98</v>
      </c>
      <c r="AC5403" s="5" t="s">
        <v>99</v>
      </c>
      <c r="AD5403" s="5" t="s">
        <v>9451</v>
      </c>
      <c r="AE5403" s="5" t="s">
        <v>9452</v>
      </c>
      <c r="AF5403" s="5" t="str">
        <f aca="false">IF(AD5403&lt;AE5403,AD5403,AE5403)</f>
        <v>Archers, Berserker, Dark Prince, Electro Spirit, Fireball, Royal Hogs, Tesla, The Log</v>
      </c>
      <c r="AG5403" s="5" t="str">
        <f aca="false">IF(AD5403&lt;AE5403,AE5403,AD5403)</f>
        <v>Balloon, Cannon, Executioner, Giant Snowball, Mega Knight, Miner, Tornado, Zappies</v>
      </c>
      <c r="AH5403" s="5" t="str">
        <f aca="false">IF(AD5403=AF5403,AA5403,IF(AA5403="Win","Loss",IF(AA5403="Loss","Win","Draw")))</f>
        <v>Win</v>
      </c>
      <c r="AI5403" s="5" t="s">
        <v>102</v>
      </c>
    </row>
    <row r="5404" customFormat="false" ht="15" hidden="false" customHeight="true" outlineLevel="0" collapsed="false">
      <c r="A5404" s="6" t="s">
        <v>9447</v>
      </c>
      <c r="B5404" s="5" t="n">
        <v>3</v>
      </c>
      <c r="C5404" s="6" t="s">
        <v>3690</v>
      </c>
      <c r="D5404" s="5" t="s">
        <v>3691</v>
      </c>
      <c r="E5404" s="5" t="s">
        <v>2926</v>
      </c>
      <c r="F5404" s="5" t="s">
        <v>2927</v>
      </c>
      <c r="G5404" s="5" t="s">
        <v>9453</v>
      </c>
      <c r="H5404" s="5" t="s">
        <v>352</v>
      </c>
      <c r="I5404" s="5" t="s">
        <v>203</v>
      </c>
      <c r="J5404" s="5" t="s">
        <v>202</v>
      </c>
      <c r="K5404" s="5" t="s">
        <v>128</v>
      </c>
      <c r="L5404" s="5" t="s">
        <v>201</v>
      </c>
      <c r="M5404" s="5" t="s">
        <v>157</v>
      </c>
      <c r="N5404" s="5" t="s">
        <v>89</v>
      </c>
      <c r="O5404" s="5" t="s">
        <v>126</v>
      </c>
      <c r="P5404" s="5" t="s">
        <v>87</v>
      </c>
      <c r="Q5404" s="5" t="s">
        <v>153</v>
      </c>
      <c r="R5404" s="5" t="s">
        <v>241</v>
      </c>
      <c r="S5404" s="5" t="s">
        <v>114</v>
      </c>
      <c r="T5404" s="5" t="s">
        <v>116</v>
      </c>
      <c r="U5404" s="5" t="s">
        <v>242</v>
      </c>
      <c r="V5404" s="5" t="s">
        <v>118</v>
      </c>
      <c r="W5404" s="5" t="s">
        <v>137</v>
      </c>
      <c r="X5404" s="5" t="s">
        <v>91</v>
      </c>
      <c r="Y5404" s="5" t="n">
        <v>1</v>
      </c>
      <c r="Z5404" s="5" t="n">
        <v>0</v>
      </c>
      <c r="AA5404" s="5" t="str">
        <f aca="false">IF(Y5404&gt;Z5404,"Win",IF(Y5404&lt;Z5404,"Loss","Draw"))</f>
        <v>Win</v>
      </c>
      <c r="AB5404" s="5" t="s">
        <v>98</v>
      </c>
      <c r="AC5404" s="5" t="s">
        <v>99</v>
      </c>
      <c r="AD5404" s="5" t="s">
        <v>9454</v>
      </c>
      <c r="AE5404" s="5" t="s">
        <v>3386</v>
      </c>
      <c r="AF5404" s="5" t="str">
        <f aca="false">IF(AD5404&lt;AE5404,AD5404,AE5404)</f>
        <v>Bomber, Cannon, Giant Snowball, Goblin Drill, Goblins, Ice Spirit, Knight, Poison</v>
      </c>
      <c r="AG5404" s="5" t="str">
        <f aca="false">IF(AD5404&lt;AE5404,AE5404,AD5404)</f>
        <v>Fire Spirit, Goblin Barrel, Golden Knight, Magic Archer, Skeletons, Tesla, The Log, Wall Breakers</v>
      </c>
      <c r="AH5404" s="5" t="str">
        <f aca="false">IF(AD5404=AF5404,AA5404,IF(AA5404="Win","Loss",IF(AA5404="Loss","Win","Draw")))</f>
        <v>Loss</v>
      </c>
      <c r="AI5404" s="5" t="s">
        <v>102</v>
      </c>
    </row>
    <row r="5405" customFormat="false" ht="15" hidden="false" customHeight="true" outlineLevel="0" collapsed="false">
      <c r="A5405" s="6" t="s">
        <v>9455</v>
      </c>
      <c r="B5405" s="5" t="n">
        <v>1</v>
      </c>
      <c r="C5405" s="6" t="s">
        <v>3690</v>
      </c>
      <c r="D5405" s="5" t="s">
        <v>3691</v>
      </c>
      <c r="E5405" s="6" t="s">
        <v>365</v>
      </c>
      <c r="F5405" s="5" t="s">
        <v>366</v>
      </c>
      <c r="G5405" s="5" t="s">
        <v>8892</v>
      </c>
      <c r="H5405" s="5" t="s">
        <v>715</v>
      </c>
      <c r="I5405" s="5" t="s">
        <v>129</v>
      </c>
      <c r="J5405" s="5" t="s">
        <v>158</v>
      </c>
      <c r="K5405" s="5" t="s">
        <v>141</v>
      </c>
      <c r="L5405" s="5" t="s">
        <v>164</v>
      </c>
      <c r="M5405" s="5" t="s">
        <v>130</v>
      </c>
      <c r="N5405" s="5" t="s">
        <v>165</v>
      </c>
      <c r="O5405" s="5" t="s">
        <v>133</v>
      </c>
      <c r="P5405" s="5" t="s">
        <v>173</v>
      </c>
      <c r="Q5405" s="5" t="s">
        <v>137</v>
      </c>
      <c r="R5405" s="5" t="s">
        <v>202</v>
      </c>
      <c r="S5405" s="5" t="s">
        <v>114</v>
      </c>
      <c r="T5405" s="5" t="s">
        <v>241</v>
      </c>
      <c r="U5405" s="5" t="s">
        <v>87</v>
      </c>
      <c r="V5405" s="5" t="s">
        <v>88</v>
      </c>
      <c r="W5405" s="5" t="s">
        <v>157</v>
      </c>
      <c r="X5405" s="5" t="s">
        <v>116</v>
      </c>
      <c r="Y5405" s="5" t="n">
        <v>0</v>
      </c>
      <c r="Z5405" s="5" t="n">
        <v>1</v>
      </c>
      <c r="AA5405" s="5" t="str">
        <f aca="false">IF(Y5405&gt;Z5405,"Win",IF(Y5405&lt;Z5405,"Loss","Draw"))</f>
        <v>Loss</v>
      </c>
      <c r="AB5405" s="5" t="s">
        <v>98</v>
      </c>
      <c r="AC5405" s="5" t="s">
        <v>99</v>
      </c>
      <c r="AD5405" s="5" t="s">
        <v>821</v>
      </c>
      <c r="AE5405" s="5" t="s">
        <v>783</v>
      </c>
      <c r="AF5405" s="5" t="str">
        <f aca="false">IF(AD5405&lt;AE5405,AD5405,AE5405)</f>
        <v>Arrows, Bowler, Earthquake, Hog Rider, Lumberjack, Mega Knight, Mother Witch, Zappies</v>
      </c>
      <c r="AG5405" s="5" t="str">
        <f aca="false">IF(AD5405&lt;AE5405,AE5405,AD5405)</f>
        <v>Berserker, Fire Spirit, Giant Snowball, Goblin Drill, Knight, Magic Archer, Poison, Tesla</v>
      </c>
      <c r="AH5405" s="5" t="str">
        <f aca="false">IF(AD5405=AF5405,AA5405,IF(AA5405="Win","Loss",IF(AA5405="Loss","Win","Draw")))</f>
        <v>Loss</v>
      </c>
      <c r="AI5405" s="5" t="s">
        <v>102</v>
      </c>
    </row>
    <row r="5406" customFormat="false" ht="15" hidden="false" customHeight="true" outlineLevel="0" collapsed="false">
      <c r="A5406" s="6" t="s">
        <v>9455</v>
      </c>
      <c r="B5406" s="5" t="n">
        <v>2</v>
      </c>
      <c r="C5406" s="6" t="s">
        <v>3690</v>
      </c>
      <c r="D5406" s="5" t="s">
        <v>3691</v>
      </c>
      <c r="E5406" s="6" t="s">
        <v>365</v>
      </c>
      <c r="F5406" s="5" t="s">
        <v>366</v>
      </c>
      <c r="G5406" s="5" t="s">
        <v>8893</v>
      </c>
      <c r="H5406" s="5" t="s">
        <v>715</v>
      </c>
      <c r="I5406" s="5" t="s">
        <v>113</v>
      </c>
      <c r="J5406" s="5" t="s">
        <v>108</v>
      </c>
      <c r="K5406" s="5" t="s">
        <v>107</v>
      </c>
      <c r="L5406" s="5" t="s">
        <v>118</v>
      </c>
      <c r="M5406" s="5" t="s">
        <v>115</v>
      </c>
      <c r="N5406" s="5" t="s">
        <v>116</v>
      </c>
      <c r="O5406" s="5" t="s">
        <v>86</v>
      </c>
      <c r="P5406" s="5" t="s">
        <v>95</v>
      </c>
      <c r="Q5406" s="5" t="s">
        <v>203</v>
      </c>
      <c r="R5406" s="5" t="s">
        <v>151</v>
      </c>
      <c r="S5406" s="5" t="s">
        <v>159</v>
      </c>
      <c r="T5406" s="5" t="s">
        <v>126</v>
      </c>
      <c r="U5406" s="5" t="s">
        <v>118</v>
      </c>
      <c r="V5406" s="5" t="s">
        <v>150</v>
      </c>
      <c r="W5406" s="5" t="s">
        <v>204</v>
      </c>
      <c r="X5406" s="5" t="s">
        <v>234</v>
      </c>
      <c r="Y5406" s="5" t="n">
        <v>1</v>
      </c>
      <c r="Z5406" s="5" t="n">
        <v>0</v>
      </c>
      <c r="AA5406" s="5" t="str">
        <f aca="false">IF(Y5406&gt;Z5406,"Win",IF(Y5406&lt;Z5406,"Loss","Draw"))</f>
        <v>Win</v>
      </c>
      <c r="AB5406" s="5" t="s">
        <v>98</v>
      </c>
      <c r="AC5406" s="5" t="s">
        <v>99</v>
      </c>
      <c r="AD5406" s="5" t="s">
        <v>8895</v>
      </c>
      <c r="AE5406" s="5" t="s">
        <v>8894</v>
      </c>
      <c r="AF5406" s="5" t="str">
        <f aca="false">IF(AD5406&lt;AE5406,AD5406,AE5406)</f>
        <v>Barbarian Barrel, Dark Prince, Furnace, Goblin Cage, Graveyard, Ice Spirit, Poison, Skeleton Dragons</v>
      </c>
      <c r="AG5406" s="5" t="str">
        <f aca="false">IF(AD5406&lt;AE5406,AE5406,AD5406)</f>
        <v>Bomb Tower, Dart Goblin, Electro Spirit, Goblin Barrel, Ice Spirit, Mighty Miner, Royal Delivery, Skeletons</v>
      </c>
      <c r="AH5406" s="5" t="str">
        <f aca="false">IF(AD5406=AF5406,AA5406,IF(AA5406="Win","Loss",IF(AA5406="Loss","Win","Draw")))</f>
        <v>Win</v>
      </c>
      <c r="AI5406" s="5" t="s">
        <v>102</v>
      </c>
    </row>
    <row r="5407" customFormat="false" ht="15" hidden="false" customHeight="true" outlineLevel="0" collapsed="false">
      <c r="A5407" s="6" t="s">
        <v>9455</v>
      </c>
      <c r="B5407" s="5" t="n">
        <v>3</v>
      </c>
      <c r="C5407" s="6" t="s">
        <v>3690</v>
      </c>
      <c r="D5407" s="5" t="s">
        <v>3691</v>
      </c>
      <c r="E5407" s="6" t="s">
        <v>365</v>
      </c>
      <c r="F5407" s="5" t="s">
        <v>366</v>
      </c>
      <c r="G5407" s="5" t="s">
        <v>6609</v>
      </c>
      <c r="H5407" s="5" t="s">
        <v>352</v>
      </c>
      <c r="I5407" s="5" t="s">
        <v>137</v>
      </c>
      <c r="J5407" s="5" t="s">
        <v>202</v>
      </c>
      <c r="K5407" s="5" t="s">
        <v>128</v>
      </c>
      <c r="L5407" s="5" t="s">
        <v>93</v>
      </c>
      <c r="M5407" s="5" t="s">
        <v>234</v>
      </c>
      <c r="N5407" s="5" t="s">
        <v>187</v>
      </c>
      <c r="O5407" s="5" t="s">
        <v>126</v>
      </c>
      <c r="P5407" s="5" t="s">
        <v>157</v>
      </c>
      <c r="Q5407" s="5" t="s">
        <v>185</v>
      </c>
      <c r="R5407" s="5" t="s">
        <v>128</v>
      </c>
      <c r="S5407" s="5" t="s">
        <v>284</v>
      </c>
      <c r="T5407" s="5" t="s">
        <v>158</v>
      </c>
      <c r="U5407" s="5" t="s">
        <v>115</v>
      </c>
      <c r="V5407" s="5" t="s">
        <v>187</v>
      </c>
      <c r="W5407" s="5" t="s">
        <v>173</v>
      </c>
      <c r="X5407" s="5" t="s">
        <v>785</v>
      </c>
      <c r="Y5407" s="5" t="n">
        <v>0</v>
      </c>
      <c r="Z5407" s="5" t="n">
        <v>1</v>
      </c>
      <c r="AA5407" s="5" t="str">
        <f aca="false">IF(Y5407&gt;Z5407,"Win",IF(Y5407&lt;Z5407,"Loss","Draw"))</f>
        <v>Loss</v>
      </c>
      <c r="AB5407" s="5" t="s">
        <v>98</v>
      </c>
      <c r="AC5407" s="5" t="s">
        <v>99</v>
      </c>
      <c r="AD5407" s="5" t="s">
        <v>8896</v>
      </c>
      <c r="AE5407" s="5" t="s">
        <v>787</v>
      </c>
      <c r="AF5407" s="5" t="str">
        <f aca="false">IF(AD5407&lt;AE5407,AD5407,AE5407)</f>
        <v>Bomb Tower, Fire Spirit, Fireball, Goblin Drill, Golden Knight, Magic Archer, Skeletons, Tornado</v>
      </c>
      <c r="AG5407" s="5" t="str">
        <f aca="false">IF(AD5407&lt;AE5407,AE5407,AD5407)</f>
        <v>Bowler, Executioner, Freeze, Golden Knight, Graveyard, Inferno Dragon, Tornado, Zappies</v>
      </c>
      <c r="AH5407" s="5" t="str">
        <f aca="false">IF(AD5407=AF5407,AA5407,IF(AA5407="Win","Loss",IF(AA5407="Loss","Win","Draw")))</f>
        <v>Loss</v>
      </c>
      <c r="AI5407" s="5" t="s">
        <v>102</v>
      </c>
    </row>
    <row r="5408" customFormat="false" ht="15" hidden="false" customHeight="true" outlineLevel="0" collapsed="false">
      <c r="A5408" s="6" t="s">
        <v>9456</v>
      </c>
      <c r="B5408" s="5" t="n">
        <v>1</v>
      </c>
      <c r="C5408" s="6" t="s">
        <v>3690</v>
      </c>
      <c r="D5408" s="5" t="s">
        <v>3691</v>
      </c>
      <c r="E5408" s="6" t="s">
        <v>1192</v>
      </c>
      <c r="F5408" s="5" t="s">
        <v>1193</v>
      </c>
      <c r="G5408" s="5" t="s">
        <v>9312</v>
      </c>
      <c r="H5408" s="5" t="s">
        <v>81</v>
      </c>
      <c r="I5408" s="5" t="s">
        <v>87</v>
      </c>
      <c r="J5408" s="5" t="s">
        <v>83</v>
      </c>
      <c r="K5408" s="5" t="s">
        <v>219</v>
      </c>
      <c r="L5408" s="5" t="s">
        <v>165</v>
      </c>
      <c r="M5408" s="5" t="s">
        <v>89</v>
      </c>
      <c r="N5408" s="5" t="s">
        <v>150</v>
      </c>
      <c r="O5408" s="5" t="s">
        <v>164</v>
      </c>
      <c r="P5408" s="5" t="s">
        <v>193</v>
      </c>
      <c r="Q5408" s="5" t="s">
        <v>129</v>
      </c>
      <c r="R5408" s="5" t="s">
        <v>128</v>
      </c>
      <c r="S5408" s="5" t="s">
        <v>127</v>
      </c>
      <c r="T5408" s="5" t="s">
        <v>86</v>
      </c>
      <c r="U5408" s="5" t="s">
        <v>131</v>
      </c>
      <c r="V5408" s="5" t="s">
        <v>130</v>
      </c>
      <c r="W5408" s="5" t="s">
        <v>133</v>
      </c>
      <c r="X5408" s="5" t="s">
        <v>173</v>
      </c>
      <c r="Y5408" s="5" t="n">
        <v>0</v>
      </c>
      <c r="Z5408" s="5" t="n">
        <v>1</v>
      </c>
      <c r="AA5408" s="5" t="str">
        <f aca="false">IF(Y5408&gt;Z5408,"Win",IF(Y5408&lt;Z5408,"Loss","Draw"))</f>
        <v>Loss</v>
      </c>
      <c r="AB5408" s="5" t="s">
        <v>98</v>
      </c>
      <c r="AC5408" s="5" t="s">
        <v>99</v>
      </c>
      <c r="AD5408" s="5" t="s">
        <v>3008</v>
      </c>
      <c r="AE5408" s="5" t="s">
        <v>796</v>
      </c>
      <c r="AF5408" s="5" t="str">
        <f aca="false">IF(AD5408&lt;AE5408,AD5408,AE5408)</f>
        <v>Arrows, Bandit, Battle Ram, Golden Knight, Mega Knight, Mother Witch, Skeleton Dragons, Zappies</v>
      </c>
      <c r="AG5408" s="5" t="str">
        <f aca="false">IF(AD5408&lt;AE5408,AE5408,AD5408)</f>
        <v>Earthquake, Electro Spirit, Guards, Hog Rider, Monk, Tesla, The Log, Wizard</v>
      </c>
      <c r="AH5408" s="5" t="str">
        <f aca="false">IF(AD5408=AF5408,AA5408,IF(AA5408="Win","Loss",IF(AA5408="Loss","Win","Draw")))</f>
        <v>Win</v>
      </c>
      <c r="AI5408" s="5" t="s">
        <v>102</v>
      </c>
    </row>
    <row r="5409" customFormat="false" ht="15" hidden="false" customHeight="true" outlineLevel="0" collapsed="false">
      <c r="A5409" s="6" t="s">
        <v>9456</v>
      </c>
      <c r="B5409" s="5" t="n">
        <v>2</v>
      </c>
      <c r="C5409" s="6" t="s">
        <v>3690</v>
      </c>
      <c r="D5409" s="5" t="s">
        <v>3691</v>
      </c>
      <c r="E5409" s="6" t="s">
        <v>1192</v>
      </c>
      <c r="F5409" s="5" t="s">
        <v>1193</v>
      </c>
      <c r="G5409" s="5" t="s">
        <v>7794</v>
      </c>
      <c r="H5409" s="5" t="s">
        <v>81</v>
      </c>
      <c r="I5409" s="5" t="s">
        <v>208</v>
      </c>
      <c r="J5409" s="5" t="s">
        <v>123</v>
      </c>
      <c r="K5409" s="5" t="s">
        <v>107</v>
      </c>
      <c r="L5409" s="5" t="s">
        <v>95</v>
      </c>
      <c r="M5409" s="5" t="s">
        <v>116</v>
      </c>
      <c r="N5409" s="5" t="s">
        <v>115</v>
      </c>
      <c r="O5409" s="5" t="s">
        <v>307</v>
      </c>
      <c r="P5409" s="5" t="s">
        <v>96</v>
      </c>
      <c r="Q5409" s="5" t="s">
        <v>90</v>
      </c>
      <c r="R5409" s="5" t="s">
        <v>158</v>
      </c>
      <c r="S5409" s="5" t="s">
        <v>92</v>
      </c>
      <c r="T5409" s="5" t="s">
        <v>93</v>
      </c>
      <c r="U5409" s="5" t="s">
        <v>159</v>
      </c>
      <c r="V5409" s="5" t="s">
        <v>94</v>
      </c>
      <c r="W5409" s="5" t="s">
        <v>97</v>
      </c>
      <c r="X5409" s="5" t="s">
        <v>150</v>
      </c>
      <c r="Y5409" s="5" t="n">
        <v>1</v>
      </c>
      <c r="Z5409" s="5" t="n">
        <v>0</v>
      </c>
      <c r="AA5409" s="5" t="str">
        <f aca="false">IF(Y5409&gt;Z5409,"Win",IF(Y5409&lt;Z5409,"Loss","Draw"))</f>
        <v>Win</v>
      </c>
      <c r="AB5409" s="5" t="s">
        <v>98</v>
      </c>
      <c r="AC5409" s="5" t="s">
        <v>99</v>
      </c>
      <c r="AD5409" s="5" t="s">
        <v>9314</v>
      </c>
      <c r="AE5409" s="5" t="s">
        <v>9313</v>
      </c>
      <c r="AF5409" s="5" t="str">
        <f aca="false">IF(AD5409&lt;AE5409,AD5409,AE5409)</f>
        <v>Barbarian Barrel, Goblin Cage, Goblinstein, Graveyard, Ice Wizard, Minions, Poison, Valkyrie</v>
      </c>
      <c r="AG5409" s="5" t="str">
        <f aca="false">IF(AD5409&lt;AE5409,AE5409,AD5409)</f>
        <v>Bowler, Dart Goblin, Electro Spirit, Fireball, Mortar, Rascals, Ronin, Skeleton Barrel</v>
      </c>
      <c r="AH5409" s="5" t="str">
        <f aca="false">IF(AD5409=AF5409,AA5409,IF(AA5409="Win","Loss",IF(AA5409="Loss","Win","Draw")))</f>
        <v>Win</v>
      </c>
      <c r="AI5409" s="5" t="s">
        <v>102</v>
      </c>
    </row>
    <row r="5410" customFormat="false" ht="15" hidden="false" customHeight="true" outlineLevel="0" collapsed="false">
      <c r="A5410" s="6" t="s">
        <v>9456</v>
      </c>
      <c r="B5410" s="5" t="n">
        <v>3</v>
      </c>
      <c r="C5410" s="6" t="s">
        <v>3690</v>
      </c>
      <c r="D5410" s="5" t="s">
        <v>3691</v>
      </c>
      <c r="E5410" s="6" t="s">
        <v>1192</v>
      </c>
      <c r="F5410" s="5" t="s">
        <v>1193</v>
      </c>
      <c r="G5410" s="5" t="s">
        <v>9315</v>
      </c>
      <c r="H5410" s="5" t="s">
        <v>81</v>
      </c>
      <c r="I5410" s="5" t="s">
        <v>127</v>
      </c>
      <c r="J5410" s="5" t="s">
        <v>202</v>
      </c>
      <c r="K5410" s="5" t="s">
        <v>129</v>
      </c>
      <c r="L5410" s="5" t="s">
        <v>86</v>
      </c>
      <c r="M5410" s="5" t="s">
        <v>130</v>
      </c>
      <c r="N5410" s="5" t="s">
        <v>173</v>
      </c>
      <c r="O5410" s="5" t="s">
        <v>323</v>
      </c>
      <c r="P5410" s="5" t="s">
        <v>114</v>
      </c>
      <c r="Q5410" s="5" t="s">
        <v>113</v>
      </c>
      <c r="R5410" s="5" t="s">
        <v>83</v>
      </c>
      <c r="S5410" s="5" t="s">
        <v>107</v>
      </c>
      <c r="T5410" s="5" t="s">
        <v>85</v>
      </c>
      <c r="U5410" s="5" t="s">
        <v>165</v>
      </c>
      <c r="V5410" s="5" t="s">
        <v>88</v>
      </c>
      <c r="W5410" s="5" t="s">
        <v>118</v>
      </c>
      <c r="X5410" s="5" t="s">
        <v>89</v>
      </c>
      <c r="Y5410" s="5" t="n">
        <v>0</v>
      </c>
      <c r="Z5410" s="5" t="n">
        <v>1</v>
      </c>
      <c r="AA5410" s="5" t="str">
        <f aca="false">IF(Y5410&gt;Z5410,"Win",IF(Y5410&lt;Z5410,"Loss","Draw"))</f>
        <v>Loss</v>
      </c>
      <c r="AB5410" s="5" t="s">
        <v>98</v>
      </c>
      <c r="AC5410" s="5" t="s">
        <v>99</v>
      </c>
      <c r="AD5410" s="5" t="s">
        <v>9317</v>
      </c>
      <c r="AE5410" s="5" t="s">
        <v>9316</v>
      </c>
      <c r="AF5410" s="5" t="str">
        <f aca="false">IF(AD5410&lt;AE5410,AD5410,AE5410)</f>
        <v>Arrows, Battle Ram, Giant Snowball, Magic Archer, Mega Knight, Mini P.E.K.K.A, Skeleton Dragons, Zappies</v>
      </c>
      <c r="AG5410" s="5" t="str">
        <f aca="false">IF(AD5410&lt;AE5410,AE5410,AD5410)</f>
        <v>Berserker, Furnace, Goblin Cage, Hog Rider, Ice Spirit, Lightning, Monk, The Log</v>
      </c>
      <c r="AH5410" s="5" t="str">
        <f aca="false">IF(AD5410=AF5410,AA5410,IF(AA5410="Win","Loss",IF(AA5410="Loss","Win","Draw")))</f>
        <v>Loss</v>
      </c>
      <c r="AI5410" s="5" t="s">
        <v>102</v>
      </c>
    </row>
    <row r="5411" customFormat="false" ht="15" hidden="false" customHeight="true" outlineLevel="0" collapsed="false">
      <c r="A5411" s="6" t="s">
        <v>9457</v>
      </c>
      <c r="B5411" s="5" t="n">
        <v>1</v>
      </c>
      <c r="C5411" s="6" t="s">
        <v>3690</v>
      </c>
      <c r="D5411" s="5" t="s">
        <v>3691</v>
      </c>
      <c r="E5411" s="5" t="s">
        <v>2119</v>
      </c>
      <c r="F5411" s="5" t="s">
        <v>2120</v>
      </c>
      <c r="G5411" s="5" t="s">
        <v>8165</v>
      </c>
      <c r="H5411" s="5" t="s">
        <v>163</v>
      </c>
      <c r="I5411" s="5" t="s">
        <v>107</v>
      </c>
      <c r="J5411" s="5" t="s">
        <v>158</v>
      </c>
      <c r="K5411" s="5" t="s">
        <v>177</v>
      </c>
      <c r="L5411" s="5" t="s">
        <v>150</v>
      </c>
      <c r="M5411" s="5" t="s">
        <v>95</v>
      </c>
      <c r="N5411" s="5" t="s">
        <v>86</v>
      </c>
      <c r="O5411" s="5" t="s">
        <v>178</v>
      </c>
      <c r="P5411" s="5" t="s">
        <v>93</v>
      </c>
      <c r="Q5411" s="5" t="s">
        <v>84</v>
      </c>
      <c r="R5411" s="5" t="s">
        <v>108</v>
      </c>
      <c r="S5411" s="5" t="s">
        <v>87</v>
      </c>
      <c r="T5411" s="5" t="s">
        <v>126</v>
      </c>
      <c r="U5411" s="5" t="s">
        <v>118</v>
      </c>
      <c r="V5411" s="5" t="s">
        <v>95</v>
      </c>
      <c r="W5411" s="5" t="s">
        <v>116</v>
      </c>
      <c r="X5411" s="5" t="s">
        <v>115</v>
      </c>
      <c r="Y5411" s="5" t="n">
        <v>0</v>
      </c>
      <c r="Z5411" s="5" t="n">
        <v>1</v>
      </c>
      <c r="AA5411" s="5" t="str">
        <f aca="false">IF(Y5411&gt;Z5411,"Win",IF(Y5411&lt;Z5411,"Loss","Draw"))</f>
        <v>Loss</v>
      </c>
      <c r="AB5411" s="5" t="s">
        <v>98</v>
      </c>
      <c r="AC5411" s="5" t="s">
        <v>99</v>
      </c>
      <c r="AD5411" s="5" t="s">
        <v>8166</v>
      </c>
      <c r="AE5411" s="5" t="s">
        <v>703</v>
      </c>
      <c r="AF5411" s="5" t="str">
        <f aca="false">IF(AD5411&lt;AE5411,AD5411,AE5411)</f>
        <v>Archers, Barbarian Barrel, Dark Prince, Graveyard, Ice Spirit, Poison, Skeletons, Tesla</v>
      </c>
      <c r="AG5411" s="5" t="str">
        <f aca="false">IF(AD5411&lt;AE5411,AE5411,AD5411)</f>
        <v>Barbarian Barrel, Bowler, Electro Spirit, Fireball, Goblin Cage, Phoenix, Royal Giant, Skeleton Dragons</v>
      </c>
      <c r="AH5411" s="5" t="str">
        <f aca="false">IF(AD5411=AF5411,AA5411,IF(AA5411="Win","Loss",IF(AA5411="Loss","Win","Draw")))</f>
        <v>Win</v>
      </c>
      <c r="AI5411" s="5" t="s">
        <v>102</v>
      </c>
    </row>
    <row r="5412" customFormat="false" ht="15" hidden="false" customHeight="true" outlineLevel="0" collapsed="false">
      <c r="A5412" s="6" t="s">
        <v>9457</v>
      </c>
      <c r="B5412" s="5" t="n">
        <v>2</v>
      </c>
      <c r="C5412" s="6" t="s">
        <v>3690</v>
      </c>
      <c r="D5412" s="5" t="s">
        <v>3691</v>
      </c>
      <c r="E5412" s="5" t="s">
        <v>2119</v>
      </c>
      <c r="F5412" s="5" t="s">
        <v>2120</v>
      </c>
      <c r="G5412" s="5" t="s">
        <v>8167</v>
      </c>
      <c r="H5412" s="5" t="s">
        <v>163</v>
      </c>
      <c r="I5412" s="5" t="s">
        <v>203</v>
      </c>
      <c r="J5412" s="5" t="s">
        <v>241</v>
      </c>
      <c r="K5412" s="5" t="s">
        <v>418</v>
      </c>
      <c r="L5412" s="5" t="s">
        <v>89</v>
      </c>
      <c r="M5412" s="5" t="s">
        <v>209</v>
      </c>
      <c r="N5412" s="5" t="s">
        <v>159</v>
      </c>
      <c r="O5412" s="5" t="s">
        <v>248</v>
      </c>
      <c r="P5412" s="5" t="s">
        <v>118</v>
      </c>
      <c r="Q5412" s="5" t="s">
        <v>82</v>
      </c>
      <c r="R5412" s="5" t="s">
        <v>83</v>
      </c>
      <c r="S5412" s="5" t="s">
        <v>153</v>
      </c>
      <c r="T5412" s="5" t="s">
        <v>86</v>
      </c>
      <c r="U5412" s="5" t="s">
        <v>150</v>
      </c>
      <c r="V5412" s="5" t="s">
        <v>85</v>
      </c>
      <c r="W5412" s="5" t="s">
        <v>89</v>
      </c>
      <c r="X5412" s="5" t="s">
        <v>88</v>
      </c>
      <c r="Y5412" s="5" t="n">
        <v>0</v>
      </c>
      <c r="Z5412" s="5" t="n">
        <v>1</v>
      </c>
      <c r="AA5412" s="5" t="str">
        <f aca="false">IF(Y5412&gt;Z5412,"Win",IF(Y5412&lt;Z5412,"Loss","Draw"))</f>
        <v>Loss</v>
      </c>
      <c r="AB5412" s="5" t="s">
        <v>98</v>
      </c>
      <c r="AC5412" s="5" t="s">
        <v>99</v>
      </c>
      <c r="AD5412" s="5" t="s">
        <v>4346</v>
      </c>
      <c r="AE5412" s="5" t="s">
        <v>1940</v>
      </c>
      <c r="AF5412" s="5" t="str">
        <f aca="false">IF(AD5412&lt;AE5412,AD5412,AE5412)</f>
        <v>Berserker, Cannon, Electro Spirit, Lightning, Monk, Royal Hogs, Skeleton Dragons, The Log</v>
      </c>
      <c r="AG5412" s="5" t="str">
        <f aca="false">IF(AD5412&lt;AE5412,AE5412,AD5412)</f>
        <v>Dart Goblin, Goblin Barrel, Ice Spirit, Inferno Tower, Knight, Princess, Skeleton Army, The Log</v>
      </c>
      <c r="AH5412" s="5" t="str">
        <f aca="false">IF(AD5412=AF5412,AA5412,IF(AA5412="Win","Loss",IF(AA5412="Loss","Win","Draw")))</f>
        <v>Win</v>
      </c>
      <c r="AI5412" s="5" t="s">
        <v>102</v>
      </c>
    </row>
    <row r="5413" customFormat="false" ht="15" hidden="false" customHeight="true" outlineLevel="0" collapsed="false">
      <c r="A5413" s="6" t="s">
        <v>9458</v>
      </c>
      <c r="B5413" s="5" t="n">
        <v>1</v>
      </c>
      <c r="C5413" s="6" t="s">
        <v>3690</v>
      </c>
      <c r="D5413" s="5" t="s">
        <v>3691</v>
      </c>
      <c r="E5413" s="5" t="s">
        <v>3463</v>
      </c>
      <c r="F5413" s="5" t="s">
        <v>3464</v>
      </c>
      <c r="G5413" s="5" t="s">
        <v>6694</v>
      </c>
      <c r="H5413" s="5" t="s">
        <v>163</v>
      </c>
      <c r="I5413" s="5" t="s">
        <v>84</v>
      </c>
      <c r="J5413" s="5" t="s">
        <v>83</v>
      </c>
      <c r="K5413" s="5" t="s">
        <v>82</v>
      </c>
      <c r="L5413" s="5" t="s">
        <v>119</v>
      </c>
      <c r="M5413" s="5" t="s">
        <v>86</v>
      </c>
      <c r="N5413" s="5" t="s">
        <v>93</v>
      </c>
      <c r="O5413" s="5" t="s">
        <v>118</v>
      </c>
      <c r="P5413" s="5" t="s">
        <v>95</v>
      </c>
      <c r="Q5413" s="5" t="s">
        <v>90</v>
      </c>
      <c r="R5413" s="5" t="s">
        <v>123</v>
      </c>
      <c r="S5413" s="5" t="s">
        <v>124</v>
      </c>
      <c r="T5413" s="5" t="s">
        <v>125</v>
      </c>
      <c r="U5413" s="5" t="s">
        <v>85</v>
      </c>
      <c r="V5413" s="5" t="s">
        <v>96</v>
      </c>
      <c r="W5413" s="5" t="s">
        <v>126</v>
      </c>
      <c r="X5413" s="5" t="s">
        <v>95</v>
      </c>
      <c r="Y5413" s="5" t="n">
        <v>1</v>
      </c>
      <c r="Z5413" s="5" t="n">
        <v>0</v>
      </c>
      <c r="AA5413" s="5" t="str">
        <f aca="false">IF(Y5413&gt;Z5413,"Win",IF(Y5413&lt;Z5413,"Loss","Draw"))</f>
        <v>Win</v>
      </c>
      <c r="AB5413" s="5" t="s">
        <v>98</v>
      </c>
      <c r="AC5413" s="5" t="s">
        <v>99</v>
      </c>
      <c r="AD5413" s="5" t="s">
        <v>950</v>
      </c>
      <c r="AE5413" s="5" t="s">
        <v>134</v>
      </c>
      <c r="AF5413" s="5" t="str">
        <f aca="false">IF(AD5413&lt;AE5413,AD5413,AE5413)</f>
        <v>Archers, Barbarian Barrel, Fireball, Goblin Hut, Ice Spirit, Monk, Royal Hogs, Skeleton Dragons</v>
      </c>
      <c r="AG5413" s="5" t="str">
        <f aca="false">IF(AD5413&lt;AE5413,AE5413,AD5413)</f>
        <v>Barbarian Barrel, Cannon Cart, Goblinstein, Lightning, Minions, Mortar, Royal Ghost, Skeletons</v>
      </c>
      <c r="AH5413" s="5" t="str">
        <f aca="false">IF(AD5413=AF5413,AA5413,IF(AA5413="Win","Loss",IF(AA5413="Loss","Win","Draw")))</f>
        <v>Win</v>
      </c>
      <c r="AI5413" s="5" t="s">
        <v>102</v>
      </c>
    </row>
    <row r="5414" customFormat="false" ht="15" hidden="false" customHeight="true" outlineLevel="0" collapsed="false">
      <c r="A5414" s="6" t="s">
        <v>9458</v>
      </c>
      <c r="B5414" s="5" t="n">
        <v>2</v>
      </c>
      <c r="C5414" s="6" t="s">
        <v>3690</v>
      </c>
      <c r="D5414" s="5" t="s">
        <v>3691</v>
      </c>
      <c r="E5414" s="5" t="s">
        <v>3463</v>
      </c>
      <c r="F5414" s="5" t="s">
        <v>3464</v>
      </c>
      <c r="G5414" s="5" t="s">
        <v>6695</v>
      </c>
      <c r="H5414" s="5" t="s">
        <v>163</v>
      </c>
      <c r="I5414" s="5" t="s">
        <v>87</v>
      </c>
      <c r="J5414" s="5" t="s">
        <v>241</v>
      </c>
      <c r="K5414" s="5" t="s">
        <v>114</v>
      </c>
      <c r="L5414" s="5" t="s">
        <v>116</v>
      </c>
      <c r="M5414" s="5" t="s">
        <v>138</v>
      </c>
      <c r="N5414" s="5" t="s">
        <v>178</v>
      </c>
      <c r="O5414" s="5" t="s">
        <v>115</v>
      </c>
      <c r="P5414" s="5" t="s">
        <v>126</v>
      </c>
      <c r="Q5414" s="5" t="s">
        <v>242</v>
      </c>
      <c r="R5414" s="5" t="s">
        <v>158</v>
      </c>
      <c r="S5414" s="5" t="s">
        <v>473</v>
      </c>
      <c r="T5414" s="5" t="s">
        <v>387</v>
      </c>
      <c r="U5414" s="5" t="s">
        <v>474</v>
      </c>
      <c r="V5414" s="5" t="s">
        <v>153</v>
      </c>
      <c r="W5414" s="5" t="s">
        <v>187</v>
      </c>
      <c r="X5414" s="5" t="s">
        <v>133</v>
      </c>
      <c r="Y5414" s="5" t="n">
        <v>1</v>
      </c>
      <c r="Z5414" s="5" t="n">
        <v>0</v>
      </c>
      <c r="AA5414" s="5" t="str">
        <f aca="false">IF(Y5414&gt;Z5414,"Win",IF(Y5414&lt;Z5414,"Loss","Draw"))</f>
        <v>Win</v>
      </c>
      <c r="AB5414" s="5" t="s">
        <v>98</v>
      </c>
      <c r="AC5414" s="5" t="s">
        <v>99</v>
      </c>
      <c r="AD5414" s="5" t="s">
        <v>6697</v>
      </c>
      <c r="AE5414" s="5" t="s">
        <v>6696</v>
      </c>
      <c r="AF5414" s="5" t="str">
        <f aca="false">IF(AD5414&lt;AE5414,AD5414,AE5414)</f>
        <v>Bomber, Bowler, Cannon, Electro Giant, Flying Machine, Mother Witch, Royal Recruits, Tornado</v>
      </c>
      <c r="AG5414" s="5" t="str">
        <f aca="false">IF(AD5414&lt;AE5414,AE5414,AD5414)</f>
        <v>Giant Snowball, Goblin Demolisher, Graveyard, Knight, Phoenix, Poison, Skeletons, Tesla</v>
      </c>
      <c r="AH5414" s="5" t="str">
        <f aca="false">IF(AD5414=AF5414,AA5414,IF(AA5414="Win","Loss",IF(AA5414="Loss","Win","Draw")))</f>
        <v>Loss</v>
      </c>
      <c r="AI5414" s="5" t="s">
        <v>102</v>
      </c>
    </row>
    <row r="5415" customFormat="false" ht="15" hidden="false" customHeight="true" outlineLevel="0" collapsed="false">
      <c r="A5415" s="6" t="s">
        <v>9459</v>
      </c>
      <c r="B5415" s="5" t="n">
        <v>1</v>
      </c>
      <c r="C5415" s="6" t="s">
        <v>3690</v>
      </c>
      <c r="D5415" s="5" t="s">
        <v>3691</v>
      </c>
      <c r="E5415" s="6" t="s">
        <v>3704</v>
      </c>
      <c r="F5415" s="5" t="s">
        <v>3705</v>
      </c>
      <c r="G5415" s="5" t="s">
        <v>5858</v>
      </c>
      <c r="H5415" s="5" t="s">
        <v>352</v>
      </c>
      <c r="I5415" s="5" t="s">
        <v>153</v>
      </c>
      <c r="J5415" s="5" t="s">
        <v>83</v>
      </c>
      <c r="K5415" s="5" t="s">
        <v>113</v>
      </c>
      <c r="L5415" s="5" t="s">
        <v>89</v>
      </c>
      <c r="M5415" s="5" t="s">
        <v>157</v>
      </c>
      <c r="N5415" s="5" t="s">
        <v>88</v>
      </c>
      <c r="O5415" s="5" t="s">
        <v>165</v>
      </c>
      <c r="P5415" s="5" t="s">
        <v>93</v>
      </c>
      <c r="Q5415" s="5" t="s">
        <v>177</v>
      </c>
      <c r="R5415" s="5" t="s">
        <v>83</v>
      </c>
      <c r="S5415" s="5" t="s">
        <v>188</v>
      </c>
      <c r="T5415" s="5" t="s">
        <v>89</v>
      </c>
      <c r="U5415" s="5" t="s">
        <v>133</v>
      </c>
      <c r="V5415" s="5" t="s">
        <v>86</v>
      </c>
      <c r="W5415" s="5" t="s">
        <v>93</v>
      </c>
      <c r="X5415" s="5" t="s">
        <v>215</v>
      </c>
      <c r="Y5415" s="5" t="n">
        <v>1</v>
      </c>
      <c r="Z5415" s="5" t="n">
        <v>0</v>
      </c>
      <c r="AA5415" s="5" t="str">
        <f aca="false">IF(Y5415&gt;Z5415,"Win",IF(Y5415&lt;Z5415,"Loss","Draw"))</f>
        <v>Win</v>
      </c>
      <c r="AB5415" s="5" t="s">
        <v>98</v>
      </c>
      <c r="AC5415" s="5" t="s">
        <v>99</v>
      </c>
      <c r="AD5415" s="5" t="s">
        <v>8851</v>
      </c>
      <c r="AE5415" s="5" t="s">
        <v>494</v>
      </c>
      <c r="AF5415" s="5" t="str">
        <f aca="false">IF(AD5415&lt;AE5415,AD5415,AE5415)</f>
        <v>Berserker, Cannon, Fire Spirit, Fireball, Furnace, Hog Rider, Monk, The Log</v>
      </c>
      <c r="AG5415" s="5" t="str">
        <f aca="false">IF(AD5415&lt;AE5415,AE5415,AD5415)</f>
        <v>Fireball, Fisherman, Monk, Mother Witch, Royal Giant, Skeleton Dragons, The Log, Tombstone</v>
      </c>
      <c r="AH5415" s="5" t="str">
        <f aca="false">IF(AD5415=AF5415,AA5415,IF(AA5415="Win","Loss",IF(AA5415="Loss","Win","Draw")))</f>
        <v>Win</v>
      </c>
      <c r="AI5415" s="5" t="s">
        <v>102</v>
      </c>
    </row>
    <row r="5416" customFormat="false" ht="15" hidden="false" customHeight="true" outlineLevel="0" collapsed="false">
      <c r="A5416" s="6" t="s">
        <v>9459</v>
      </c>
      <c r="B5416" s="5" t="n">
        <v>2</v>
      </c>
      <c r="C5416" s="6" t="s">
        <v>3690</v>
      </c>
      <c r="D5416" s="5" t="s">
        <v>3691</v>
      </c>
      <c r="E5416" s="6" t="s">
        <v>3704</v>
      </c>
      <c r="F5416" s="5" t="s">
        <v>3705</v>
      </c>
      <c r="G5416" s="5" t="s">
        <v>2573</v>
      </c>
      <c r="H5416" s="5" t="s">
        <v>352</v>
      </c>
      <c r="I5416" s="5" t="s">
        <v>233</v>
      </c>
      <c r="J5416" s="5" t="s">
        <v>241</v>
      </c>
      <c r="K5416" s="5" t="s">
        <v>201</v>
      </c>
      <c r="L5416" s="5" t="s">
        <v>116</v>
      </c>
      <c r="M5416" s="5" t="s">
        <v>403</v>
      </c>
      <c r="N5416" s="5" t="s">
        <v>95</v>
      </c>
      <c r="O5416" s="5" t="s">
        <v>111</v>
      </c>
      <c r="P5416" s="5" t="s">
        <v>234</v>
      </c>
      <c r="Q5416" s="5" t="s">
        <v>82</v>
      </c>
      <c r="R5416" s="5" t="s">
        <v>108</v>
      </c>
      <c r="S5416" s="5" t="s">
        <v>152</v>
      </c>
      <c r="T5416" s="5" t="s">
        <v>85</v>
      </c>
      <c r="U5416" s="5" t="s">
        <v>119</v>
      </c>
      <c r="V5416" s="5" t="s">
        <v>126</v>
      </c>
      <c r="W5416" s="5" t="s">
        <v>150</v>
      </c>
      <c r="X5416" s="5" t="s">
        <v>95</v>
      </c>
      <c r="Y5416" s="5" t="n">
        <v>1</v>
      </c>
      <c r="Z5416" s="5" t="n">
        <v>0</v>
      </c>
      <c r="AA5416" s="5" t="str">
        <f aca="false">IF(Y5416&gt;Z5416,"Win",IF(Y5416&lt;Z5416,"Loss","Draw"))</f>
        <v>Win</v>
      </c>
      <c r="AB5416" s="5" t="s">
        <v>98</v>
      </c>
      <c r="AC5416" s="5" t="s">
        <v>99</v>
      </c>
      <c r="AD5416" s="5" t="s">
        <v>8852</v>
      </c>
      <c r="AE5416" s="5" t="s">
        <v>4992</v>
      </c>
      <c r="AF5416" s="5" t="str">
        <f aca="false">IF(AD5416&lt;AE5416,AD5416,AE5416)</f>
        <v>Baby Dragon, Barbarian Barrel, Dark Prince, Electro Spirit, Goblin Hut, Lightning, Royal Hogs, Skeletons</v>
      </c>
      <c r="AG5416" s="5" t="str">
        <f aca="false">IF(AD5416&lt;AE5416,AE5416,AD5416)</f>
        <v>Barbarian Barrel, Bats, Bomb Tower, Knight, Miner, Poison, Spear Goblins, Wall Breakers</v>
      </c>
      <c r="AH5416" s="5" t="str">
        <f aca="false">IF(AD5416=AF5416,AA5416,IF(AA5416="Win","Loss",IF(AA5416="Loss","Win","Draw")))</f>
        <v>Loss</v>
      </c>
      <c r="AI5416" s="5" t="s">
        <v>102</v>
      </c>
    </row>
    <row r="5417" customFormat="false" ht="15" hidden="false" customHeight="true" outlineLevel="0" collapsed="false">
      <c r="A5417" s="6" t="s">
        <v>9460</v>
      </c>
      <c r="B5417" s="5" t="n">
        <v>1</v>
      </c>
      <c r="C5417" s="6" t="s">
        <v>3690</v>
      </c>
      <c r="D5417" s="5" t="s">
        <v>3691</v>
      </c>
      <c r="E5417" s="5" t="s">
        <v>452</v>
      </c>
      <c r="F5417" s="5" t="s">
        <v>453</v>
      </c>
      <c r="G5417" s="5" t="s">
        <v>3692</v>
      </c>
      <c r="H5417" s="5" t="s">
        <v>352</v>
      </c>
      <c r="I5417" s="5" t="s">
        <v>153</v>
      </c>
      <c r="J5417" s="5" t="s">
        <v>91</v>
      </c>
      <c r="K5417" s="5" t="s">
        <v>95</v>
      </c>
      <c r="L5417" s="5" t="s">
        <v>93</v>
      </c>
      <c r="M5417" s="5" t="s">
        <v>86</v>
      </c>
      <c r="N5417" s="5" t="s">
        <v>97</v>
      </c>
      <c r="O5417" s="5" t="s">
        <v>165</v>
      </c>
      <c r="P5417" s="5" t="s">
        <v>157</v>
      </c>
      <c r="Q5417" s="5" t="s">
        <v>137</v>
      </c>
      <c r="R5417" s="5" t="s">
        <v>108</v>
      </c>
      <c r="S5417" s="5" t="s">
        <v>114</v>
      </c>
      <c r="T5417" s="5" t="s">
        <v>88</v>
      </c>
      <c r="U5417" s="5" t="s">
        <v>116</v>
      </c>
      <c r="V5417" s="5" t="s">
        <v>119</v>
      </c>
      <c r="W5417" s="5" t="s">
        <v>157</v>
      </c>
      <c r="X5417" s="5" t="s">
        <v>138</v>
      </c>
      <c r="Y5417" s="5" t="n">
        <v>0</v>
      </c>
      <c r="Z5417" s="5" t="n">
        <v>1</v>
      </c>
      <c r="AA5417" s="5" t="str">
        <f aca="false">IF(Y5417&gt;Z5417,"Win",IF(Y5417&lt;Z5417,"Loss","Draw"))</f>
        <v>Loss</v>
      </c>
      <c r="AB5417" s="5" t="s">
        <v>98</v>
      </c>
      <c r="AC5417" s="5" t="s">
        <v>99</v>
      </c>
      <c r="AD5417" s="5" t="s">
        <v>3694</v>
      </c>
      <c r="AE5417" s="5" t="s">
        <v>3693</v>
      </c>
      <c r="AF5417" s="5" t="str">
        <f aca="false">IF(AD5417&lt;AE5417,AD5417,AE5417)</f>
        <v>Barbarian Barrel, Cannon, Fire Spirit, Fireball, Goblins, Hog Rider, Ronin, Skeleton Dragons</v>
      </c>
      <c r="AG5417" s="5" t="str">
        <f aca="false">IF(AD5417&lt;AE5417,AE5417,AD5417)</f>
        <v>Berserker, Dark Prince, Fire Spirit, Giant Snowball, Goblin Demolisher, Goblin Drill, Goblin Hut, Poison</v>
      </c>
      <c r="AH5417" s="5" t="str">
        <f aca="false">IF(AD5417=AF5417,AA5417,IF(AA5417="Win","Loss",IF(AA5417="Loss","Win","Draw")))</f>
        <v>Loss</v>
      </c>
      <c r="AI5417" s="5" t="s">
        <v>102</v>
      </c>
    </row>
    <row r="5418" customFormat="false" ht="15" hidden="false" customHeight="true" outlineLevel="0" collapsed="false">
      <c r="A5418" s="6" t="s">
        <v>9460</v>
      </c>
      <c r="B5418" s="5" t="n">
        <v>2</v>
      </c>
      <c r="C5418" s="6" t="s">
        <v>3690</v>
      </c>
      <c r="D5418" s="5" t="s">
        <v>3691</v>
      </c>
      <c r="E5418" s="5" t="s">
        <v>452</v>
      </c>
      <c r="F5418" s="5" t="s">
        <v>453</v>
      </c>
      <c r="G5418" s="5" t="s">
        <v>3695</v>
      </c>
      <c r="H5418" s="5" t="s">
        <v>163</v>
      </c>
      <c r="I5418" s="5" t="s">
        <v>129</v>
      </c>
      <c r="J5418" s="5" t="s">
        <v>108</v>
      </c>
      <c r="K5418" s="5" t="s">
        <v>127</v>
      </c>
      <c r="L5418" s="5" t="s">
        <v>130</v>
      </c>
      <c r="M5418" s="5" t="s">
        <v>114</v>
      </c>
      <c r="N5418" s="5" t="s">
        <v>131</v>
      </c>
      <c r="O5418" s="5" t="s">
        <v>173</v>
      </c>
      <c r="P5418" s="5" t="s">
        <v>133</v>
      </c>
      <c r="Q5418" s="5" t="s">
        <v>109</v>
      </c>
      <c r="R5418" s="5" t="s">
        <v>186</v>
      </c>
      <c r="S5418" s="5" t="s">
        <v>185</v>
      </c>
      <c r="T5418" s="5" t="s">
        <v>111</v>
      </c>
      <c r="U5418" s="5" t="s">
        <v>187</v>
      </c>
      <c r="V5418" s="5" t="s">
        <v>173</v>
      </c>
      <c r="W5418" s="5" t="s">
        <v>97</v>
      </c>
      <c r="X5418" s="5" t="s">
        <v>234</v>
      </c>
      <c r="Y5418" s="5" t="n">
        <v>0</v>
      </c>
      <c r="Z5418" s="5" t="n">
        <v>1</v>
      </c>
      <c r="AA5418" s="5" t="str">
        <f aca="false">IF(Y5418&gt;Z5418,"Win",IF(Y5418&lt;Z5418,"Loss","Draw"))</f>
        <v>Loss</v>
      </c>
      <c r="AB5418" s="5" t="s">
        <v>98</v>
      </c>
      <c r="AC5418" s="5" t="s">
        <v>99</v>
      </c>
      <c r="AD5418" s="5" t="s">
        <v>3697</v>
      </c>
      <c r="AE5418" s="5" t="s">
        <v>3696</v>
      </c>
      <c r="AF5418" s="5" t="str">
        <f aca="false">IF(AD5418&lt;AE5418,AD5418,AE5418)</f>
        <v>Arrows, Bandit, Battle Ram, Dark Prince, Giant Snowball, Mega Knight, Mother Witch, Zappies</v>
      </c>
      <c r="AG5418" s="5" t="str">
        <f aca="false">IF(AD5418&lt;AE5418,AE5418,AD5418)</f>
        <v>Balloon, Bomb Tower, Executioner, Miner, Ronin, Tornado, Zap, Zappies</v>
      </c>
      <c r="AH5418" s="5" t="str">
        <f aca="false">IF(AD5418=AF5418,AA5418,IF(AA5418="Win","Loss",IF(AA5418="Loss","Win","Draw")))</f>
        <v>Loss</v>
      </c>
      <c r="AI5418" s="5" t="s">
        <v>102</v>
      </c>
    </row>
    <row r="5419" customFormat="false" ht="15" hidden="false" customHeight="true" outlineLevel="0" collapsed="false">
      <c r="A5419" s="6" t="s">
        <v>9461</v>
      </c>
      <c r="B5419" s="5" t="n">
        <v>1</v>
      </c>
      <c r="C5419" s="6" t="s">
        <v>3690</v>
      </c>
      <c r="D5419" s="5" t="s">
        <v>3691</v>
      </c>
      <c r="E5419" s="5" t="s">
        <v>1676</v>
      </c>
      <c r="F5419" s="5" t="s">
        <v>1677</v>
      </c>
      <c r="G5419" s="5" t="s">
        <v>7440</v>
      </c>
      <c r="H5419" s="5" t="s">
        <v>163</v>
      </c>
      <c r="I5419" s="5" t="s">
        <v>84</v>
      </c>
      <c r="J5419" s="5" t="s">
        <v>108</v>
      </c>
      <c r="K5419" s="5" t="s">
        <v>87</v>
      </c>
      <c r="L5419" s="5" t="s">
        <v>95</v>
      </c>
      <c r="M5419" s="5" t="s">
        <v>116</v>
      </c>
      <c r="N5419" s="5" t="s">
        <v>138</v>
      </c>
      <c r="O5419" s="5" t="s">
        <v>118</v>
      </c>
      <c r="P5419" s="5" t="s">
        <v>115</v>
      </c>
      <c r="Q5419" s="5" t="s">
        <v>87</v>
      </c>
      <c r="R5419" s="5" t="s">
        <v>108</v>
      </c>
      <c r="S5419" s="5" t="s">
        <v>114</v>
      </c>
      <c r="T5419" s="5" t="s">
        <v>116</v>
      </c>
      <c r="U5419" s="5" t="s">
        <v>138</v>
      </c>
      <c r="V5419" s="5" t="s">
        <v>88</v>
      </c>
      <c r="W5419" s="5" t="s">
        <v>118</v>
      </c>
      <c r="X5419" s="5" t="s">
        <v>115</v>
      </c>
      <c r="Y5419" s="5" t="n">
        <v>1</v>
      </c>
      <c r="Z5419" s="5" t="n">
        <v>0</v>
      </c>
      <c r="AA5419" s="5" t="str">
        <f aca="false">IF(Y5419&gt;Z5419,"Win",IF(Y5419&lt;Z5419,"Loss","Draw"))</f>
        <v>Win</v>
      </c>
      <c r="AB5419" s="5" t="s">
        <v>98</v>
      </c>
      <c r="AC5419" s="5" t="s">
        <v>99</v>
      </c>
      <c r="AD5419" s="5" t="s">
        <v>7442</v>
      </c>
      <c r="AE5419" s="5" t="s">
        <v>7441</v>
      </c>
      <c r="AF5419" s="5" t="str">
        <f aca="false">IF(AD5419&lt;AE5419,AD5419,AE5419)</f>
        <v>Archers, Barbarian Barrel, Dark Prince, Goblin Demolisher, Graveyard, Ice Spirit, Poison, Tesla</v>
      </c>
      <c r="AG5419" s="5" t="str">
        <f aca="false">IF(AD5419&lt;AE5419,AE5419,AD5419)</f>
        <v>Berserker, Dark Prince, Giant Snowball, Goblin Demolisher, Graveyard, Ice Spirit, Poison, Tesla</v>
      </c>
      <c r="AH5419" s="5" t="str">
        <f aca="false">IF(AD5419=AF5419,AA5419,IF(AA5419="Win","Loss",IF(AA5419="Loss","Win","Draw")))</f>
        <v>Win</v>
      </c>
      <c r="AI5419" s="5" t="s">
        <v>102</v>
      </c>
    </row>
    <row r="5420" customFormat="false" ht="15" hidden="false" customHeight="true" outlineLevel="0" collapsed="false">
      <c r="A5420" s="6" t="s">
        <v>9461</v>
      </c>
      <c r="B5420" s="5" t="n">
        <v>2</v>
      </c>
      <c r="C5420" s="6" t="s">
        <v>3690</v>
      </c>
      <c r="D5420" s="5" t="s">
        <v>3691</v>
      </c>
      <c r="E5420" s="5" t="s">
        <v>1676</v>
      </c>
      <c r="F5420" s="5" t="s">
        <v>1677</v>
      </c>
      <c r="G5420" s="5" t="s">
        <v>244</v>
      </c>
      <c r="H5420" s="5" t="s">
        <v>352</v>
      </c>
      <c r="I5420" s="5" t="s">
        <v>82</v>
      </c>
      <c r="J5420" s="5" t="s">
        <v>91</v>
      </c>
      <c r="K5420" s="5" t="s">
        <v>202</v>
      </c>
      <c r="L5420" s="5" t="s">
        <v>209</v>
      </c>
      <c r="M5420" s="5" t="s">
        <v>89</v>
      </c>
      <c r="N5420" s="5" t="s">
        <v>93</v>
      </c>
      <c r="O5420" s="5" t="s">
        <v>97</v>
      </c>
      <c r="P5420" s="5" t="s">
        <v>150</v>
      </c>
      <c r="Q5420" s="5" t="s">
        <v>107</v>
      </c>
      <c r="R5420" s="5" t="s">
        <v>83</v>
      </c>
      <c r="S5420" s="5" t="s">
        <v>177</v>
      </c>
      <c r="T5420" s="5" t="s">
        <v>93</v>
      </c>
      <c r="U5420" s="5" t="s">
        <v>178</v>
      </c>
      <c r="V5420" s="5" t="s">
        <v>150</v>
      </c>
      <c r="W5420" s="5" t="s">
        <v>143</v>
      </c>
      <c r="X5420" s="5" t="s">
        <v>95</v>
      </c>
      <c r="Y5420" s="5" t="n">
        <v>1</v>
      </c>
      <c r="Z5420" s="5" t="n">
        <v>0</v>
      </c>
      <c r="AA5420" s="5" t="str">
        <f aca="false">IF(Y5420&gt;Z5420,"Win",IF(Y5420&lt;Z5420,"Loss","Draw"))</f>
        <v>Win</v>
      </c>
      <c r="AB5420" s="5" t="s">
        <v>98</v>
      </c>
      <c r="AC5420" s="5" t="s">
        <v>99</v>
      </c>
      <c r="AD5420" s="5" t="s">
        <v>7443</v>
      </c>
      <c r="AE5420" s="5" t="s">
        <v>2537</v>
      </c>
      <c r="AF5420" s="5" t="str">
        <f aca="false">IF(AD5420&lt;AE5420,AD5420,AE5420)</f>
        <v>Barbarian Barrel, Electro Spirit, Fireball, Goblin Cage, Heal Spirit, Monk, Phoenix, Royal Giant</v>
      </c>
      <c r="AG5420" s="5" t="str">
        <f aca="false">IF(AD5420&lt;AE5420,AE5420,AD5420)</f>
        <v>Electro Spirit, Fireball, Goblins, Inferno Tower, Magic Archer, Ronin, Royal Hogs, The Log</v>
      </c>
      <c r="AH5420" s="5" t="str">
        <f aca="false">IF(AD5420=AF5420,AA5420,IF(AA5420="Win","Loss",IF(AA5420="Loss","Win","Draw")))</f>
        <v>Loss</v>
      </c>
      <c r="AI5420" s="5" t="s">
        <v>102</v>
      </c>
    </row>
    <row r="5421" customFormat="false" ht="15" hidden="false" customHeight="true" outlineLevel="0" collapsed="false">
      <c r="A5421" s="6" t="s">
        <v>9462</v>
      </c>
      <c r="B5421" s="5" t="n">
        <v>1</v>
      </c>
      <c r="C5421" s="6" t="s">
        <v>3690</v>
      </c>
      <c r="D5421" s="5" t="s">
        <v>3691</v>
      </c>
      <c r="E5421" s="5" t="s">
        <v>3676</v>
      </c>
      <c r="F5421" s="5" t="s">
        <v>3677</v>
      </c>
      <c r="G5421" s="5" t="s">
        <v>6210</v>
      </c>
      <c r="H5421" s="5" t="s">
        <v>81</v>
      </c>
      <c r="I5421" s="5" t="s">
        <v>137</v>
      </c>
      <c r="J5421" s="5" t="s">
        <v>91</v>
      </c>
      <c r="K5421" s="5" t="s">
        <v>201</v>
      </c>
      <c r="L5421" s="5" t="s">
        <v>89</v>
      </c>
      <c r="M5421" s="5" t="s">
        <v>93</v>
      </c>
      <c r="N5421" s="5" t="s">
        <v>87</v>
      </c>
      <c r="O5421" s="5" t="s">
        <v>157</v>
      </c>
      <c r="P5421" s="5" t="s">
        <v>97</v>
      </c>
      <c r="Q5421" s="5" t="s">
        <v>129</v>
      </c>
      <c r="R5421" s="5" t="s">
        <v>91</v>
      </c>
      <c r="S5421" s="5" t="s">
        <v>284</v>
      </c>
      <c r="T5421" s="5" t="s">
        <v>130</v>
      </c>
      <c r="U5421" s="5" t="s">
        <v>93</v>
      </c>
      <c r="V5421" s="5" t="s">
        <v>223</v>
      </c>
      <c r="W5421" s="5" t="s">
        <v>133</v>
      </c>
      <c r="X5421" s="5" t="s">
        <v>150</v>
      </c>
      <c r="Y5421" s="5" t="n">
        <v>1</v>
      </c>
      <c r="Z5421" s="5" t="n">
        <v>0</v>
      </c>
      <c r="AA5421" s="5" t="str">
        <f aca="false">IF(Y5421&gt;Z5421,"Win",IF(Y5421&lt;Z5421,"Loss","Draw"))</f>
        <v>Win</v>
      </c>
      <c r="AB5421" s="5" t="s">
        <v>98</v>
      </c>
      <c r="AC5421" s="5" t="s">
        <v>99</v>
      </c>
      <c r="AD5421" s="5" t="s">
        <v>6212</v>
      </c>
      <c r="AE5421" s="5" t="s">
        <v>6211</v>
      </c>
      <c r="AF5421" s="5" t="str">
        <f aca="false">IF(AD5421&lt;AE5421,AD5421,AE5421)</f>
        <v>Arrows, Electro Spirit, Fireball, Goblins, Inferno Dragon, Mega Knight, Mother Witch, Ram Rider</v>
      </c>
      <c r="AG5421" s="5" t="str">
        <f aca="false">IF(AD5421&lt;AE5421,AE5421,AD5421)</f>
        <v>Fire Spirit, Fireball, Goblin Drill, Goblins, Ronin, Tesla, The Log, Wall Breakers</v>
      </c>
      <c r="AH5421" s="5" t="str">
        <f aca="false">IF(AD5421=AF5421,AA5421,IF(AA5421="Win","Loss",IF(AA5421="Loss","Win","Draw")))</f>
        <v>Loss</v>
      </c>
      <c r="AI5421" s="5" t="s">
        <v>102</v>
      </c>
    </row>
    <row r="5422" customFormat="false" ht="15" hidden="false" customHeight="true" outlineLevel="0" collapsed="false">
      <c r="A5422" s="6" t="s">
        <v>9462</v>
      </c>
      <c r="B5422" s="5" t="n">
        <v>2</v>
      </c>
      <c r="C5422" s="6" t="s">
        <v>3690</v>
      </c>
      <c r="D5422" s="5" t="s">
        <v>3691</v>
      </c>
      <c r="E5422" s="5" t="s">
        <v>3676</v>
      </c>
      <c r="F5422" s="5" t="s">
        <v>3677</v>
      </c>
      <c r="G5422" s="5" t="s">
        <v>6213</v>
      </c>
      <c r="H5422" s="5" t="s">
        <v>81</v>
      </c>
      <c r="I5422" s="5" t="s">
        <v>113</v>
      </c>
      <c r="J5422" s="5" t="s">
        <v>95</v>
      </c>
      <c r="K5422" s="5" t="s">
        <v>233</v>
      </c>
      <c r="L5422" s="5" t="s">
        <v>116</v>
      </c>
      <c r="M5422" s="5" t="s">
        <v>117</v>
      </c>
      <c r="N5422" s="5" t="s">
        <v>115</v>
      </c>
      <c r="O5422" s="5" t="s">
        <v>193</v>
      </c>
      <c r="P5422" s="5" t="s">
        <v>119</v>
      </c>
      <c r="Q5422" s="5" t="s">
        <v>87</v>
      </c>
      <c r="R5422" s="5" t="s">
        <v>108</v>
      </c>
      <c r="S5422" s="5" t="s">
        <v>84</v>
      </c>
      <c r="T5422" s="5" t="s">
        <v>118</v>
      </c>
      <c r="U5422" s="5" t="s">
        <v>116</v>
      </c>
      <c r="V5422" s="5" t="s">
        <v>115</v>
      </c>
      <c r="W5422" s="5" t="s">
        <v>95</v>
      </c>
      <c r="X5422" s="5" t="s">
        <v>126</v>
      </c>
      <c r="Y5422" s="5" t="n">
        <v>1</v>
      </c>
      <c r="Z5422" s="5" t="n">
        <v>0</v>
      </c>
      <c r="AA5422" s="5" t="str">
        <f aca="false">IF(Y5422&gt;Z5422,"Win",IF(Y5422&lt;Z5422,"Loss","Draw"))</f>
        <v>Win</v>
      </c>
      <c r="AB5422" s="5" t="s">
        <v>98</v>
      </c>
      <c r="AC5422" s="5" t="s">
        <v>99</v>
      </c>
      <c r="AD5422" s="5" t="s">
        <v>6214</v>
      </c>
      <c r="AE5422" s="5" t="s">
        <v>703</v>
      </c>
      <c r="AF5422" s="5" t="str">
        <f aca="false">IF(AD5422&lt;AE5422,AD5422,AE5422)</f>
        <v>Archers, Barbarian Barrel, Dark Prince, Graveyard, Ice Spirit, Poison, Skeletons, Tesla</v>
      </c>
      <c r="AG5422" s="5" t="str">
        <f aca="false">IF(AD5422&lt;AE5422,AE5422,AD5422)</f>
        <v>Barbarian Barrel, Bats, Furnace, Giant Skeleton, Goblin Hut, Graveyard, Guards, Poison</v>
      </c>
      <c r="AH5422" s="5" t="str">
        <f aca="false">IF(AD5422=AF5422,AA5422,IF(AA5422="Win","Loss",IF(AA5422="Loss","Win","Draw")))</f>
        <v>Loss</v>
      </c>
      <c r="AI5422" s="5" t="s">
        <v>102</v>
      </c>
    </row>
    <row r="5423" customFormat="false" ht="15" hidden="false" customHeight="true" outlineLevel="0" collapsed="false">
      <c r="A5423" s="8" t="s">
        <v>9463</v>
      </c>
      <c r="B5423" s="7" t="n">
        <v>1</v>
      </c>
      <c r="C5423" s="8" t="s">
        <v>3690</v>
      </c>
      <c r="D5423" s="7" t="s">
        <v>3691</v>
      </c>
      <c r="E5423" s="7" t="s">
        <v>1695</v>
      </c>
      <c r="F5423" s="7" t="s">
        <v>1696</v>
      </c>
      <c r="G5423" s="7" t="s">
        <v>6637</v>
      </c>
      <c r="H5423" s="7" t="s">
        <v>352</v>
      </c>
      <c r="I5423" s="7" t="s">
        <v>152</v>
      </c>
      <c r="J5423" s="7" t="s">
        <v>151</v>
      </c>
      <c r="K5423" s="7" t="s">
        <v>82</v>
      </c>
      <c r="L5423" s="7" t="s">
        <v>89</v>
      </c>
      <c r="M5423" s="7" t="s">
        <v>85</v>
      </c>
      <c r="N5423" s="7" t="s">
        <v>126</v>
      </c>
      <c r="O5423" s="7" t="s">
        <v>150</v>
      </c>
      <c r="P5423" s="7" t="s">
        <v>153</v>
      </c>
      <c r="Q5423" s="7" t="s">
        <v>84</v>
      </c>
      <c r="R5423" s="7" t="s">
        <v>108</v>
      </c>
      <c r="S5423" s="7" t="s">
        <v>87</v>
      </c>
      <c r="T5423" s="7" t="s">
        <v>115</v>
      </c>
      <c r="U5423" s="7" t="s">
        <v>118</v>
      </c>
      <c r="V5423" s="7" t="s">
        <v>126</v>
      </c>
      <c r="W5423" s="7" t="s">
        <v>95</v>
      </c>
      <c r="X5423" s="7" t="s">
        <v>116</v>
      </c>
      <c r="Y5423" s="7" t="n">
        <v>1</v>
      </c>
      <c r="Z5423" s="7" t="n">
        <v>0</v>
      </c>
      <c r="AA5423" s="7" t="str">
        <f aca="false">IF(Y5423&gt;Z5423,"Win",IF(Y5423&lt;Z5423,"Loss","Draw"))</f>
        <v>Win</v>
      </c>
      <c r="AB5423" s="7" t="s">
        <v>99</v>
      </c>
      <c r="AC5423" s="7" t="s">
        <v>99</v>
      </c>
      <c r="AD5423" s="7" t="s">
        <v>155</v>
      </c>
      <c r="AE5423" s="7" t="s">
        <v>703</v>
      </c>
      <c r="AF5423" s="7" t="str">
        <f aca="false">IF(AD5423&lt;AE5423,AD5423,AE5423)</f>
        <v>Archers, Barbarian Barrel, Dark Prince, Graveyard, Ice Spirit, Poison, Skeletons, Tesla</v>
      </c>
      <c r="AG5423" s="7" t="str">
        <f aca="false">IF(AD5423&lt;AE5423,AE5423,AD5423)</f>
        <v>Baby Dragon, Cannon, Electro Spirit, Lightning, Mighty Miner, Royal Hogs, Skeletons, The Log</v>
      </c>
      <c r="AH5423" s="7" t="str">
        <f aca="false">IF(AD5423=AF5423,AA5423,IF(AA5423="Win","Loss",IF(AA5423="Loss","Win","Draw")))</f>
        <v>Loss</v>
      </c>
      <c r="AI5423" s="7" t="s">
        <v>102</v>
      </c>
    </row>
    <row r="5424" customFormat="false" ht="15" hidden="false" customHeight="true" outlineLevel="0" collapsed="false">
      <c r="A5424" s="8" t="s">
        <v>9463</v>
      </c>
      <c r="B5424" s="7" t="n">
        <v>2</v>
      </c>
      <c r="C5424" s="8" t="s">
        <v>3690</v>
      </c>
      <c r="D5424" s="7" t="s">
        <v>3691</v>
      </c>
      <c r="E5424" s="7" t="s">
        <v>1695</v>
      </c>
      <c r="F5424" s="7" t="s">
        <v>1696</v>
      </c>
      <c r="G5424" s="7" t="s">
        <v>6638</v>
      </c>
      <c r="H5424" s="7" t="s">
        <v>352</v>
      </c>
      <c r="I5424" s="7" t="s">
        <v>208</v>
      </c>
      <c r="J5424" s="7" t="s">
        <v>95</v>
      </c>
      <c r="K5424" s="7" t="s">
        <v>107</v>
      </c>
      <c r="L5424" s="7" t="s">
        <v>307</v>
      </c>
      <c r="M5424" s="7" t="s">
        <v>193</v>
      </c>
      <c r="N5424" s="7" t="s">
        <v>178</v>
      </c>
      <c r="O5424" s="7" t="s">
        <v>116</v>
      </c>
      <c r="P5424" s="7" t="s">
        <v>115</v>
      </c>
      <c r="Q5424" s="7" t="s">
        <v>90</v>
      </c>
      <c r="R5424" s="7" t="s">
        <v>158</v>
      </c>
      <c r="S5424" s="7" t="s">
        <v>92</v>
      </c>
      <c r="T5424" s="7" t="s">
        <v>159</v>
      </c>
      <c r="U5424" s="7" t="s">
        <v>93</v>
      </c>
      <c r="V5424" s="7" t="s">
        <v>96</v>
      </c>
      <c r="W5424" s="7" t="s">
        <v>94</v>
      </c>
      <c r="X5424" s="7" t="s">
        <v>150</v>
      </c>
      <c r="Y5424" s="7" t="n">
        <v>0</v>
      </c>
      <c r="Z5424" s="7" t="n">
        <v>1</v>
      </c>
      <c r="AA5424" s="7" t="str">
        <f aca="false">IF(Y5424&gt;Z5424,"Win",IF(Y5424&lt;Z5424,"Loss","Draw"))</f>
        <v>Loss</v>
      </c>
      <c r="AB5424" s="7" t="s">
        <v>99</v>
      </c>
      <c r="AC5424" s="7" t="s">
        <v>99</v>
      </c>
      <c r="AD5424" s="7" t="s">
        <v>6639</v>
      </c>
      <c r="AE5424" s="7" t="s">
        <v>967</v>
      </c>
      <c r="AF5424" s="7" t="str">
        <f aca="false">IF(AD5424&lt;AE5424,AD5424,AE5424)</f>
        <v>Barbarian Barrel, Goblin Cage, Graveyard, Guards, Ice Wizard, Phoenix, Poison, Valkyrie</v>
      </c>
      <c r="AG5424" s="7" t="str">
        <f aca="false">IF(AD5424&lt;AE5424,AE5424,AD5424)</f>
        <v>Bowler, Dart Goblin, Electro Spirit, Fireball, Minions, Mortar, Rascals, Skeleton Barrel</v>
      </c>
      <c r="AH5424" s="7" t="str">
        <f aca="false">IF(AD5424=AF5424,AA5424,IF(AA5424="Win","Loss",IF(AA5424="Loss","Win","Draw")))</f>
        <v>Loss</v>
      </c>
      <c r="AI5424" s="7" t="s">
        <v>102</v>
      </c>
    </row>
    <row r="5425" customFormat="false" ht="15" hidden="false" customHeight="true" outlineLevel="0" collapsed="false">
      <c r="A5425" s="8" t="s">
        <v>9463</v>
      </c>
      <c r="B5425" s="7" t="n">
        <v>3</v>
      </c>
      <c r="C5425" s="8" t="s">
        <v>3690</v>
      </c>
      <c r="D5425" s="7" t="s">
        <v>3691</v>
      </c>
      <c r="E5425" s="7" t="s">
        <v>1695</v>
      </c>
      <c r="F5425" s="7" t="s">
        <v>1696</v>
      </c>
      <c r="G5425" s="7" t="s">
        <v>6640</v>
      </c>
      <c r="H5425" s="7" t="s">
        <v>352</v>
      </c>
      <c r="I5425" s="7" t="s">
        <v>87</v>
      </c>
      <c r="J5425" s="7" t="s">
        <v>128</v>
      </c>
      <c r="K5425" s="7" t="s">
        <v>202</v>
      </c>
      <c r="L5425" s="7" t="s">
        <v>93</v>
      </c>
      <c r="M5425" s="7" t="s">
        <v>91</v>
      </c>
      <c r="N5425" s="7" t="s">
        <v>157</v>
      </c>
      <c r="O5425" s="7" t="s">
        <v>204</v>
      </c>
      <c r="P5425" s="7" t="s">
        <v>165</v>
      </c>
      <c r="Q5425" s="7" t="s">
        <v>185</v>
      </c>
      <c r="R5425" s="7" t="s">
        <v>186</v>
      </c>
      <c r="S5425" s="7" t="s">
        <v>129</v>
      </c>
      <c r="T5425" s="7" t="s">
        <v>111</v>
      </c>
      <c r="U5425" s="7" t="s">
        <v>88</v>
      </c>
      <c r="V5425" s="7" t="s">
        <v>109</v>
      </c>
      <c r="W5425" s="7" t="s">
        <v>234</v>
      </c>
      <c r="X5425" s="7" t="s">
        <v>187</v>
      </c>
      <c r="Y5425" s="7" t="n">
        <v>0</v>
      </c>
      <c r="Z5425" s="7" t="n">
        <v>1</v>
      </c>
      <c r="AA5425" s="7" t="str">
        <f aca="false">IF(Y5425&gt;Z5425,"Win",IF(Y5425&lt;Z5425,"Loss","Draw"))</f>
        <v>Loss</v>
      </c>
      <c r="AB5425" s="7" t="s">
        <v>99</v>
      </c>
      <c r="AC5425" s="7" t="s">
        <v>99</v>
      </c>
      <c r="AD5425" s="7" t="s">
        <v>6641</v>
      </c>
      <c r="AE5425" s="7" t="s">
        <v>930</v>
      </c>
      <c r="AF5425" s="7" t="str">
        <f aca="false">IF(AD5425&lt;AE5425,AD5425,AE5425)</f>
        <v>Balloon, Berserker, Bomb Tower, Executioner, Mega Knight, Miner, Tornado, Zap</v>
      </c>
      <c r="AG5425" s="7" t="str">
        <f aca="false">IF(AD5425&lt;AE5425,AE5425,AD5425)</f>
        <v>Fire Spirit, Fireball, Goblins, Golden Knight, Hog Rider, Magic Archer, Royal Delivery, Tesla</v>
      </c>
      <c r="AH5425" s="7" t="str">
        <f aca="false">IF(AD5425=AF5425,AA5425,IF(AA5425="Win","Loss",IF(AA5425="Loss","Win","Draw")))</f>
        <v>Win</v>
      </c>
      <c r="AI5425" s="7" t="s">
        <v>102</v>
      </c>
    </row>
    <row r="5426" customFormat="false" ht="15" hidden="false" customHeight="true" outlineLevel="0" collapsed="false">
      <c r="A5426" s="6" t="s">
        <v>9464</v>
      </c>
      <c r="B5426" s="5" t="n">
        <v>1</v>
      </c>
      <c r="C5426" s="6" t="s">
        <v>3690</v>
      </c>
      <c r="D5426" s="5" t="s">
        <v>3691</v>
      </c>
      <c r="E5426" s="5" t="s">
        <v>9465</v>
      </c>
      <c r="F5426" s="5" t="s">
        <v>9466</v>
      </c>
      <c r="G5426" s="5" t="s">
        <v>9467</v>
      </c>
      <c r="H5426" s="5" t="s">
        <v>352</v>
      </c>
      <c r="I5426" s="5" t="s">
        <v>203</v>
      </c>
      <c r="J5426" s="5" t="s">
        <v>241</v>
      </c>
      <c r="K5426" s="5" t="s">
        <v>418</v>
      </c>
      <c r="L5426" s="5" t="s">
        <v>89</v>
      </c>
      <c r="M5426" s="5" t="s">
        <v>209</v>
      </c>
      <c r="N5426" s="5" t="s">
        <v>159</v>
      </c>
      <c r="O5426" s="5" t="s">
        <v>248</v>
      </c>
      <c r="P5426" s="5" t="s">
        <v>118</v>
      </c>
      <c r="Q5426" s="5" t="s">
        <v>126</v>
      </c>
      <c r="R5426" s="5" t="s">
        <v>140</v>
      </c>
      <c r="S5426" s="5" t="s">
        <v>153</v>
      </c>
      <c r="T5426" s="5" t="s">
        <v>172</v>
      </c>
      <c r="U5426" s="5" t="s">
        <v>165</v>
      </c>
      <c r="V5426" s="5" t="s">
        <v>118</v>
      </c>
      <c r="W5426" s="5" t="s">
        <v>89</v>
      </c>
      <c r="X5426" s="5" t="s">
        <v>93</v>
      </c>
      <c r="Y5426" s="5" t="n">
        <v>1</v>
      </c>
      <c r="Z5426" s="5" t="n">
        <v>0</v>
      </c>
      <c r="AA5426" s="5" t="str">
        <f aca="false">IF(Y5426&gt;Z5426,"Win",IF(Y5426&lt;Z5426,"Loss","Draw"))</f>
        <v>Win</v>
      </c>
      <c r="AB5426" s="5" t="s">
        <v>98</v>
      </c>
      <c r="AC5426" s="5" t="s">
        <v>99</v>
      </c>
      <c r="AD5426" s="5" t="s">
        <v>4346</v>
      </c>
      <c r="AE5426" s="5" t="s">
        <v>2197</v>
      </c>
      <c r="AF5426" s="5" t="str">
        <f aca="false">IF(AD5426&lt;AE5426,AD5426,AE5426)</f>
        <v>Cannon, Fireball, Hog Rider, Ice Golem, Ice Spirit, Musketeer, Skeletons, The Log</v>
      </c>
      <c r="AG5426" s="5" t="str">
        <f aca="false">IF(AD5426&lt;AE5426,AE5426,AD5426)</f>
        <v>Dart Goblin, Goblin Barrel, Ice Spirit, Inferno Tower, Knight, Princess, Skeleton Army, The Log</v>
      </c>
      <c r="AH5426" s="5" t="str">
        <f aca="false">IF(AD5426=AF5426,AA5426,IF(AA5426="Win","Loss",IF(AA5426="Loss","Win","Draw")))</f>
        <v>Loss</v>
      </c>
      <c r="AI5426" s="5" t="s">
        <v>297</v>
      </c>
    </row>
    <row r="5427" customFormat="false" ht="15" hidden="false" customHeight="true" outlineLevel="0" collapsed="false">
      <c r="A5427" s="6" t="s">
        <v>9468</v>
      </c>
      <c r="B5427" s="5" t="n">
        <v>1</v>
      </c>
      <c r="C5427" s="6" t="s">
        <v>3690</v>
      </c>
      <c r="D5427" s="5" t="s">
        <v>3691</v>
      </c>
      <c r="E5427" s="6" t="s">
        <v>9469</v>
      </c>
      <c r="F5427" s="5" t="s">
        <v>9470</v>
      </c>
      <c r="G5427" s="5" t="s">
        <v>9471</v>
      </c>
      <c r="H5427" s="5" t="s">
        <v>352</v>
      </c>
      <c r="I5427" s="5" t="s">
        <v>153</v>
      </c>
      <c r="J5427" s="5" t="s">
        <v>91</v>
      </c>
      <c r="K5427" s="5" t="s">
        <v>95</v>
      </c>
      <c r="L5427" s="5" t="s">
        <v>93</v>
      </c>
      <c r="M5427" s="5" t="s">
        <v>86</v>
      </c>
      <c r="N5427" s="5" t="s">
        <v>97</v>
      </c>
      <c r="O5427" s="5" t="s">
        <v>165</v>
      </c>
      <c r="P5427" s="5" t="s">
        <v>157</v>
      </c>
      <c r="Q5427" s="5" t="s">
        <v>407</v>
      </c>
      <c r="R5427" s="5" t="s">
        <v>151</v>
      </c>
      <c r="S5427" s="5" t="s">
        <v>153</v>
      </c>
      <c r="T5427" s="5" t="s">
        <v>165</v>
      </c>
      <c r="U5427" s="5" t="s">
        <v>95</v>
      </c>
      <c r="V5427" s="5" t="s">
        <v>150</v>
      </c>
      <c r="W5427" s="5" t="s">
        <v>164</v>
      </c>
      <c r="X5427" s="5" t="s">
        <v>126</v>
      </c>
      <c r="Y5427" s="5" t="n">
        <v>1</v>
      </c>
      <c r="Z5427" s="5" t="n">
        <v>0</v>
      </c>
      <c r="AA5427" s="5" t="str">
        <f aca="false">IF(Y5427&gt;Z5427,"Win",IF(Y5427&lt;Z5427,"Loss","Draw"))</f>
        <v>Win</v>
      </c>
      <c r="AB5427" s="5" t="s">
        <v>98</v>
      </c>
      <c r="AC5427" s="5" t="s">
        <v>99</v>
      </c>
      <c r="AD5427" s="5" t="s">
        <v>3694</v>
      </c>
      <c r="AE5427" s="5" t="s">
        <v>2449</v>
      </c>
      <c r="AF5427" s="5" t="str">
        <f aca="false">IF(AD5427&lt;AE5427,AD5427,AE5427)</f>
        <v>Barbarian Barrel, Cannon, Earthquake, Electro Spirit, Firecracker, Hog Rider, Mighty Miner, Skeletons</v>
      </c>
      <c r="AG5427" s="5" t="str">
        <f aca="false">IF(AD5427&lt;AE5427,AE5427,AD5427)</f>
        <v>Barbarian Barrel, Cannon, Fire Spirit, Fireball, Goblins, Hog Rider, Ronin, Skeleton Dragons</v>
      </c>
      <c r="AH5427" s="5" t="str">
        <f aca="false">IF(AD5427=AF5427,AA5427,IF(AA5427="Win","Loss",IF(AA5427="Loss","Win","Draw")))</f>
        <v>Loss</v>
      </c>
      <c r="AI5427" s="5" t="s">
        <v>297</v>
      </c>
    </row>
    <row r="5428" customFormat="false" ht="15" hidden="false" customHeight="true" outlineLevel="0" collapsed="false">
      <c r="A5428" s="6" t="s">
        <v>9472</v>
      </c>
      <c r="B5428" s="5" t="n">
        <v>1</v>
      </c>
      <c r="C5428" s="6" t="s">
        <v>3690</v>
      </c>
      <c r="D5428" s="5" t="s">
        <v>3691</v>
      </c>
      <c r="E5428" s="6" t="s">
        <v>9473</v>
      </c>
      <c r="F5428" s="5" t="s">
        <v>9474</v>
      </c>
      <c r="G5428" s="5" t="s">
        <v>9475</v>
      </c>
      <c r="H5428" s="5" t="s">
        <v>352</v>
      </c>
      <c r="I5428" s="5" t="s">
        <v>233</v>
      </c>
      <c r="J5428" s="5" t="s">
        <v>202</v>
      </c>
      <c r="K5428" s="5" t="s">
        <v>201</v>
      </c>
      <c r="L5428" s="5" t="s">
        <v>204</v>
      </c>
      <c r="M5428" s="5" t="s">
        <v>234</v>
      </c>
      <c r="N5428" s="5" t="s">
        <v>157</v>
      </c>
      <c r="O5428" s="5" t="s">
        <v>111</v>
      </c>
      <c r="P5428" s="5" t="s">
        <v>88</v>
      </c>
      <c r="Q5428" s="5" t="s">
        <v>107</v>
      </c>
      <c r="R5428" s="5" t="s">
        <v>123</v>
      </c>
      <c r="S5428" s="5" t="s">
        <v>208</v>
      </c>
      <c r="T5428" s="5" t="s">
        <v>307</v>
      </c>
      <c r="U5428" s="5" t="s">
        <v>116</v>
      </c>
      <c r="V5428" s="5" t="s">
        <v>95</v>
      </c>
      <c r="W5428" s="5" t="s">
        <v>115</v>
      </c>
      <c r="X5428" s="5" t="s">
        <v>193</v>
      </c>
      <c r="Y5428" s="5" t="n">
        <v>1</v>
      </c>
      <c r="Z5428" s="5" t="n">
        <v>0</v>
      </c>
      <c r="AA5428" s="5" t="str">
        <f aca="false">IF(Y5428&gt;Z5428,"Win",IF(Y5428&lt;Z5428,"Loss","Draw"))</f>
        <v>Win</v>
      </c>
      <c r="AB5428" s="5" t="s">
        <v>98</v>
      </c>
      <c r="AC5428" s="5" t="s">
        <v>99</v>
      </c>
      <c r="AD5428" s="5" t="s">
        <v>380</v>
      </c>
      <c r="AE5428" s="5" t="s">
        <v>9476</v>
      </c>
      <c r="AF5428" s="5" t="str">
        <f aca="false">IF(AD5428&lt;AE5428,AD5428,AE5428)</f>
        <v>Barbarian Barrel, Goblin Cage, Goblinstein, Graveyard, Guards, Ice Wizard, Poison, Valkyrie</v>
      </c>
      <c r="AG5428" s="5" t="str">
        <f aca="false">IF(AD5428&lt;AE5428,AE5428,AD5428)</f>
        <v>Bats, Berserker, Bomb Tower, Fire Spirit, Magic Archer, Miner, Royal Delivery, Wall Breakers</v>
      </c>
      <c r="AH5428" s="5" t="str">
        <f aca="false">IF(AD5428=AF5428,AA5428,IF(AA5428="Win","Loss",IF(AA5428="Loss","Win","Draw")))</f>
        <v>Loss</v>
      </c>
      <c r="AI5428" s="5" t="s">
        <v>297</v>
      </c>
    </row>
    <row r="5429" customFormat="false" ht="15" hidden="false" customHeight="true" outlineLevel="0" collapsed="false">
      <c r="A5429" s="6" t="s">
        <v>9477</v>
      </c>
      <c r="B5429" s="5" t="n">
        <v>1</v>
      </c>
      <c r="C5429" s="6" t="s">
        <v>3690</v>
      </c>
      <c r="D5429" s="5" t="s">
        <v>3691</v>
      </c>
      <c r="E5429" s="5" t="s">
        <v>9478</v>
      </c>
      <c r="F5429" s="5" t="s">
        <v>9479</v>
      </c>
      <c r="G5429" s="5" t="s">
        <v>9480</v>
      </c>
      <c r="H5429" s="5" t="s">
        <v>352</v>
      </c>
      <c r="I5429" s="5" t="s">
        <v>137</v>
      </c>
      <c r="J5429" s="5" t="s">
        <v>241</v>
      </c>
      <c r="K5429" s="5" t="s">
        <v>114</v>
      </c>
      <c r="L5429" s="5" t="s">
        <v>153</v>
      </c>
      <c r="M5429" s="5" t="s">
        <v>157</v>
      </c>
      <c r="N5429" s="5" t="s">
        <v>116</v>
      </c>
      <c r="O5429" s="5" t="s">
        <v>126</v>
      </c>
      <c r="P5429" s="5" t="s">
        <v>242</v>
      </c>
      <c r="Q5429" s="5" t="s">
        <v>203</v>
      </c>
      <c r="R5429" s="5" t="s">
        <v>151</v>
      </c>
      <c r="S5429" s="5" t="s">
        <v>201</v>
      </c>
      <c r="T5429" s="5" t="s">
        <v>159</v>
      </c>
      <c r="U5429" s="5" t="s">
        <v>193</v>
      </c>
      <c r="V5429" s="5" t="s">
        <v>150</v>
      </c>
      <c r="W5429" s="5" t="s">
        <v>89</v>
      </c>
      <c r="X5429" s="5" t="s">
        <v>209</v>
      </c>
      <c r="Y5429" s="5" t="n">
        <v>1</v>
      </c>
      <c r="Z5429" s="5" t="n">
        <v>0</v>
      </c>
      <c r="AA5429" s="5" t="str">
        <f aca="false">IF(Y5429&gt;Z5429,"Win",IF(Y5429&lt;Z5429,"Loss","Draw"))</f>
        <v>Win</v>
      </c>
      <c r="AB5429" s="5" t="s">
        <v>98</v>
      </c>
      <c r="AC5429" s="5" t="s">
        <v>99</v>
      </c>
      <c r="AD5429" s="5" t="s">
        <v>1635</v>
      </c>
      <c r="AE5429" s="5" t="s">
        <v>9481</v>
      </c>
      <c r="AF5429" s="5" t="str">
        <f aca="false">IF(AD5429&lt;AE5429,AD5429,AE5429)</f>
        <v>Bomber, Cannon, Fire Spirit, Giant Snowball, Goblin Drill, Knight, Poison, Skeletons</v>
      </c>
      <c r="AG5429" s="5" t="str">
        <f aca="false">IF(AD5429&lt;AE5429,AE5429,AD5429)</f>
        <v>Dart Goblin, Electro Spirit, Goblin Barrel, Guards, Inferno Tower, Mighty Miner, The Log, Wall Breakers</v>
      </c>
      <c r="AH5429" s="5" t="str">
        <f aca="false">IF(AD5429=AF5429,AA5429,IF(AA5429="Win","Loss",IF(AA5429="Loss","Win","Draw")))</f>
        <v>Win</v>
      </c>
      <c r="AI5429" s="5" t="s">
        <v>297</v>
      </c>
    </row>
    <row r="5430" customFormat="false" ht="15" hidden="false" customHeight="true" outlineLevel="0" collapsed="false">
      <c r="A5430" s="6" t="s">
        <v>9482</v>
      </c>
      <c r="B5430" s="5" t="n">
        <v>1</v>
      </c>
      <c r="C5430" s="6" t="s">
        <v>3690</v>
      </c>
      <c r="D5430" s="5" t="s">
        <v>3691</v>
      </c>
      <c r="E5430" s="6" t="s">
        <v>9483</v>
      </c>
      <c r="F5430" s="5" t="s">
        <v>9484</v>
      </c>
      <c r="G5430" s="5" t="s">
        <v>9485</v>
      </c>
      <c r="H5430" s="5" t="s">
        <v>352</v>
      </c>
      <c r="I5430" s="5" t="s">
        <v>203</v>
      </c>
      <c r="J5430" s="5" t="s">
        <v>202</v>
      </c>
      <c r="K5430" s="5" t="s">
        <v>201</v>
      </c>
      <c r="L5430" s="5" t="s">
        <v>157</v>
      </c>
      <c r="M5430" s="5" t="s">
        <v>204</v>
      </c>
      <c r="N5430" s="5" t="s">
        <v>87</v>
      </c>
      <c r="O5430" s="5" t="s">
        <v>118</v>
      </c>
      <c r="P5430" s="5" t="s">
        <v>88</v>
      </c>
      <c r="Q5430" s="5" t="s">
        <v>82</v>
      </c>
      <c r="R5430" s="5" t="s">
        <v>202</v>
      </c>
      <c r="S5430" s="5" t="s">
        <v>107</v>
      </c>
      <c r="T5430" s="5" t="s">
        <v>108</v>
      </c>
      <c r="U5430" s="5" t="s">
        <v>93</v>
      </c>
      <c r="V5430" s="5" t="s">
        <v>86</v>
      </c>
      <c r="W5430" s="5" t="s">
        <v>150</v>
      </c>
      <c r="X5430" s="5" t="s">
        <v>95</v>
      </c>
      <c r="Y5430" s="5" t="n">
        <v>2</v>
      </c>
      <c r="Z5430" s="5" t="n">
        <v>1</v>
      </c>
      <c r="AA5430" s="5" t="str">
        <f aca="false">IF(Y5430&gt;Z5430,"Win",IF(Y5430&lt;Z5430,"Loss","Draw"))</f>
        <v>Win</v>
      </c>
      <c r="AB5430" s="5" t="s">
        <v>98</v>
      </c>
      <c r="AC5430" s="5" t="s">
        <v>99</v>
      </c>
      <c r="AD5430" s="5" t="s">
        <v>206</v>
      </c>
      <c r="AE5430" s="5" t="s">
        <v>9486</v>
      </c>
      <c r="AF5430" s="5" t="str">
        <f aca="false">IF(AD5430&lt;AE5430,AD5430,AE5430)</f>
        <v>Barbarian Barrel, Dark Prince, Electro Spirit, Fireball, Goblin Cage, Magic Archer, Royal Hogs, Skeleton Dragons</v>
      </c>
      <c r="AG5430" s="5" t="str">
        <f aca="false">IF(AD5430&lt;AE5430,AE5430,AD5430)</f>
        <v>Berserker, Fire Spirit, Goblin Barrel, Ice Spirit, Magic Archer, Royal Delivery, Tesla, Wall Breakers</v>
      </c>
      <c r="AH5430" s="5" t="str">
        <f aca="false">IF(AD5430=AF5430,AA5430,IF(AA5430="Win","Loss",IF(AA5430="Loss","Win","Draw")))</f>
        <v>Loss</v>
      </c>
      <c r="AI5430" s="5" t="s">
        <v>297</v>
      </c>
    </row>
    <row r="5431" customFormat="false" ht="15" hidden="false" customHeight="true" outlineLevel="0" collapsed="false">
      <c r="A5431" s="6" t="s">
        <v>9487</v>
      </c>
      <c r="B5431" s="5" t="n">
        <v>1</v>
      </c>
      <c r="C5431" s="6" t="s">
        <v>3690</v>
      </c>
      <c r="D5431" s="5" t="s">
        <v>3691</v>
      </c>
      <c r="E5431" s="5" t="s">
        <v>9488</v>
      </c>
      <c r="F5431" s="5" t="s">
        <v>9489</v>
      </c>
      <c r="G5431" s="5" t="s">
        <v>9490</v>
      </c>
      <c r="H5431" s="5" t="s">
        <v>352</v>
      </c>
      <c r="I5431" s="5" t="s">
        <v>82</v>
      </c>
      <c r="J5431" s="5" t="s">
        <v>194</v>
      </c>
      <c r="K5431" s="5" t="s">
        <v>153</v>
      </c>
      <c r="L5431" s="5" t="s">
        <v>89</v>
      </c>
      <c r="M5431" s="5" t="s">
        <v>164</v>
      </c>
      <c r="N5431" s="5" t="s">
        <v>118</v>
      </c>
      <c r="O5431" s="5" t="s">
        <v>204</v>
      </c>
      <c r="P5431" s="5" t="s">
        <v>126</v>
      </c>
      <c r="Q5431" s="5" t="s">
        <v>177</v>
      </c>
      <c r="R5431" s="5" t="s">
        <v>95</v>
      </c>
      <c r="S5431" s="5" t="s">
        <v>124</v>
      </c>
      <c r="T5431" s="5" t="s">
        <v>93</v>
      </c>
      <c r="U5431" s="5" t="s">
        <v>215</v>
      </c>
      <c r="V5431" s="5" t="s">
        <v>257</v>
      </c>
      <c r="W5431" s="5" t="s">
        <v>126</v>
      </c>
      <c r="X5431" s="5" t="s">
        <v>150</v>
      </c>
      <c r="Y5431" s="5" t="n">
        <v>0</v>
      </c>
      <c r="Z5431" s="5" t="n">
        <v>1</v>
      </c>
      <c r="AA5431" s="5" t="str">
        <f aca="false">IF(Y5431&gt;Z5431,"Win",IF(Y5431&lt;Z5431,"Loss","Draw"))</f>
        <v>Loss</v>
      </c>
      <c r="AB5431" s="5" t="s">
        <v>98</v>
      </c>
      <c r="AC5431" s="5" t="s">
        <v>99</v>
      </c>
      <c r="AD5431" s="5" t="s">
        <v>1111</v>
      </c>
      <c r="AE5431" s="5" t="s">
        <v>429</v>
      </c>
      <c r="AF5431" s="5" t="str">
        <f aca="false">IF(AD5431&lt;AE5431,AD5431,AE5431)</f>
        <v>Archer Queen, Cannon, Earthquake, Ice Spirit, Royal Delivery, Royal Hogs, Skeletons, The Log</v>
      </c>
      <c r="AG5431" s="5" t="str">
        <f aca="false">IF(AD5431&lt;AE5431,AE5431,AD5431)</f>
        <v>Barbarian Barrel, Electro Spirit, Fireball, Fisherman, Hunter, Royal Ghost, Royal Giant, Skeletons</v>
      </c>
      <c r="AH5431" s="5" t="str">
        <f aca="false">IF(AD5431=AF5431,AA5431,IF(AA5431="Win","Loss",IF(AA5431="Loss","Win","Draw")))</f>
        <v>Loss</v>
      </c>
      <c r="AI5431" s="5" t="s">
        <v>297</v>
      </c>
    </row>
    <row r="5432" customFormat="false" ht="15" hidden="false" customHeight="true" outlineLevel="0" collapsed="false">
      <c r="A5432" s="6" t="s">
        <v>9491</v>
      </c>
      <c r="B5432" s="5" t="n">
        <v>1</v>
      </c>
      <c r="C5432" s="6" t="s">
        <v>3690</v>
      </c>
      <c r="D5432" s="5" t="s">
        <v>3691</v>
      </c>
      <c r="E5432" s="6" t="s">
        <v>9492</v>
      </c>
      <c r="F5432" s="5" t="s">
        <v>9493</v>
      </c>
      <c r="G5432" s="5" t="s">
        <v>9494</v>
      </c>
      <c r="H5432" s="5" t="s">
        <v>352</v>
      </c>
      <c r="I5432" s="5" t="s">
        <v>177</v>
      </c>
      <c r="J5432" s="5" t="s">
        <v>95</v>
      </c>
      <c r="K5432" s="5" t="s">
        <v>124</v>
      </c>
      <c r="L5432" s="5" t="s">
        <v>93</v>
      </c>
      <c r="M5432" s="5" t="s">
        <v>215</v>
      </c>
      <c r="N5432" s="5" t="s">
        <v>257</v>
      </c>
      <c r="O5432" s="5" t="s">
        <v>126</v>
      </c>
      <c r="P5432" s="5" t="s">
        <v>150</v>
      </c>
      <c r="Q5432" s="5" t="s">
        <v>203</v>
      </c>
      <c r="R5432" s="5" t="s">
        <v>241</v>
      </c>
      <c r="S5432" s="5" t="s">
        <v>418</v>
      </c>
      <c r="T5432" s="5" t="s">
        <v>159</v>
      </c>
      <c r="U5432" s="5" t="s">
        <v>209</v>
      </c>
      <c r="V5432" s="5" t="s">
        <v>248</v>
      </c>
      <c r="W5432" s="5" t="s">
        <v>118</v>
      </c>
      <c r="X5432" s="5" t="s">
        <v>89</v>
      </c>
      <c r="Y5432" s="5" t="n">
        <v>0</v>
      </c>
      <c r="Z5432" s="5" t="n">
        <v>1</v>
      </c>
      <c r="AA5432" s="5" t="str">
        <f aca="false">IF(Y5432&gt;Z5432,"Win",IF(Y5432&lt;Z5432,"Loss","Draw"))</f>
        <v>Loss</v>
      </c>
      <c r="AB5432" s="5" t="s">
        <v>98</v>
      </c>
      <c r="AC5432" s="5" t="s">
        <v>99</v>
      </c>
      <c r="AD5432" s="5" t="s">
        <v>429</v>
      </c>
      <c r="AE5432" s="5" t="s">
        <v>4346</v>
      </c>
      <c r="AF5432" s="5" t="str">
        <f aca="false">IF(AD5432&lt;AE5432,AD5432,AE5432)</f>
        <v>Barbarian Barrel, Electro Spirit, Fireball, Fisherman, Hunter, Royal Ghost, Royal Giant, Skeletons</v>
      </c>
      <c r="AG5432" s="5" t="str">
        <f aca="false">IF(AD5432&lt;AE5432,AE5432,AD5432)</f>
        <v>Dart Goblin, Goblin Barrel, Ice Spirit, Inferno Tower, Knight, Princess, Skeleton Army, The Log</v>
      </c>
      <c r="AH5432" s="5" t="str">
        <f aca="false">IF(AD5432=AF5432,AA5432,IF(AA5432="Win","Loss",IF(AA5432="Loss","Win","Draw")))</f>
        <v>Loss</v>
      </c>
      <c r="AI5432" s="5" t="s">
        <v>297</v>
      </c>
    </row>
    <row r="5433" customFormat="false" ht="15" hidden="false" customHeight="true" outlineLevel="0" collapsed="false">
      <c r="A5433" s="6" t="s">
        <v>9495</v>
      </c>
      <c r="B5433" s="5" t="n">
        <v>1</v>
      </c>
      <c r="C5433" s="6" t="s">
        <v>3690</v>
      </c>
      <c r="D5433" s="5" t="s">
        <v>3691</v>
      </c>
      <c r="E5433" s="5" t="s">
        <v>9496</v>
      </c>
      <c r="F5433" s="5" t="s">
        <v>9497</v>
      </c>
      <c r="G5433" s="5" t="s">
        <v>9498</v>
      </c>
      <c r="H5433" s="5" t="s">
        <v>352</v>
      </c>
      <c r="I5433" s="5" t="s">
        <v>203</v>
      </c>
      <c r="J5433" s="5" t="s">
        <v>241</v>
      </c>
      <c r="K5433" s="5" t="s">
        <v>418</v>
      </c>
      <c r="L5433" s="5" t="s">
        <v>89</v>
      </c>
      <c r="M5433" s="5" t="s">
        <v>209</v>
      </c>
      <c r="N5433" s="5" t="s">
        <v>159</v>
      </c>
      <c r="O5433" s="5" t="s">
        <v>248</v>
      </c>
      <c r="P5433" s="5" t="s">
        <v>118</v>
      </c>
      <c r="Q5433" s="5" t="s">
        <v>203</v>
      </c>
      <c r="R5433" s="5" t="s">
        <v>108</v>
      </c>
      <c r="S5433" s="5" t="s">
        <v>159</v>
      </c>
      <c r="T5433" s="5" t="s">
        <v>204</v>
      </c>
      <c r="U5433" s="5" t="s">
        <v>157</v>
      </c>
      <c r="V5433" s="5" t="s">
        <v>118</v>
      </c>
      <c r="W5433" s="5" t="s">
        <v>153</v>
      </c>
      <c r="X5433" s="5" t="s">
        <v>201</v>
      </c>
      <c r="Y5433" s="5" t="n">
        <v>1</v>
      </c>
      <c r="Z5433" s="5" t="n">
        <v>0</v>
      </c>
      <c r="AA5433" s="5" t="str">
        <f aca="false">IF(Y5433&gt;Z5433,"Win",IF(Y5433&lt;Z5433,"Loss","Draw"))</f>
        <v>Win</v>
      </c>
      <c r="AB5433" s="5" t="s">
        <v>98</v>
      </c>
      <c r="AC5433" s="5" t="s">
        <v>99</v>
      </c>
      <c r="AD5433" s="5" t="s">
        <v>4346</v>
      </c>
      <c r="AE5433" s="5" t="s">
        <v>9499</v>
      </c>
      <c r="AF5433" s="5" t="str">
        <f aca="false">IF(AD5433&lt;AE5433,AD5433,AE5433)</f>
        <v>Cannon, Dark Prince, Dart Goblin, Fire Spirit, Goblin Barrel, Ice Spirit, Royal Delivery, Wall Breakers</v>
      </c>
      <c r="AG5433" s="5" t="str">
        <f aca="false">IF(AD5433&lt;AE5433,AE5433,AD5433)</f>
        <v>Dart Goblin, Goblin Barrel, Ice Spirit, Inferno Tower, Knight, Princess, Skeleton Army, The Log</v>
      </c>
      <c r="AH5433" s="5" t="str">
        <f aca="false">IF(AD5433=AF5433,AA5433,IF(AA5433="Win","Loss",IF(AA5433="Loss","Win","Draw")))</f>
        <v>Loss</v>
      </c>
      <c r="AI5433" s="5" t="s">
        <v>297</v>
      </c>
    </row>
    <row r="5434" customFormat="false" ht="15" hidden="false" customHeight="true" outlineLevel="0" collapsed="false">
      <c r="A5434" s="6" t="s">
        <v>9500</v>
      </c>
      <c r="B5434" s="5" t="n">
        <v>1</v>
      </c>
      <c r="C5434" s="6" t="s">
        <v>3690</v>
      </c>
      <c r="D5434" s="5" t="s">
        <v>3691</v>
      </c>
      <c r="E5434" s="6" t="s">
        <v>9501</v>
      </c>
      <c r="F5434" s="5" t="s">
        <v>9502</v>
      </c>
      <c r="G5434" s="5" t="s">
        <v>9503</v>
      </c>
      <c r="H5434" s="5" t="s">
        <v>352</v>
      </c>
      <c r="I5434" s="5" t="s">
        <v>82</v>
      </c>
      <c r="J5434" s="5" t="s">
        <v>202</v>
      </c>
      <c r="K5434" s="5" t="s">
        <v>87</v>
      </c>
      <c r="L5434" s="5" t="s">
        <v>108</v>
      </c>
      <c r="M5434" s="5" t="s">
        <v>85</v>
      </c>
      <c r="N5434" s="5" t="s">
        <v>126</v>
      </c>
      <c r="O5434" s="5" t="s">
        <v>150</v>
      </c>
      <c r="P5434" s="5" t="s">
        <v>95</v>
      </c>
      <c r="Q5434" s="5" t="s">
        <v>203</v>
      </c>
      <c r="R5434" s="5" t="s">
        <v>241</v>
      </c>
      <c r="S5434" s="5" t="s">
        <v>418</v>
      </c>
      <c r="T5434" s="5" t="s">
        <v>153</v>
      </c>
      <c r="U5434" s="5" t="s">
        <v>89</v>
      </c>
      <c r="V5434" s="5" t="s">
        <v>159</v>
      </c>
      <c r="W5434" s="5" t="s">
        <v>248</v>
      </c>
      <c r="X5434" s="5" t="s">
        <v>118</v>
      </c>
      <c r="Y5434" s="5" t="n">
        <v>1</v>
      </c>
      <c r="Z5434" s="5" t="n">
        <v>0</v>
      </c>
      <c r="AA5434" s="5" t="str">
        <f aca="false">IF(Y5434&gt;Z5434,"Win",IF(Y5434&lt;Z5434,"Loss","Draw"))</f>
        <v>Win</v>
      </c>
      <c r="AB5434" s="5" t="s">
        <v>98</v>
      </c>
      <c r="AC5434" s="5" t="s">
        <v>99</v>
      </c>
      <c r="AD5434" s="5" t="s">
        <v>597</v>
      </c>
      <c r="AE5434" s="5" t="s">
        <v>9504</v>
      </c>
      <c r="AF5434" s="5" t="str">
        <f aca="false">IF(AD5434&lt;AE5434,AD5434,AE5434)</f>
        <v>Barbarian Barrel, Dark Prince, Electro Spirit, Lightning, Magic Archer, Royal Hogs, Skeletons, Tesla</v>
      </c>
      <c r="AG5434" s="5" t="str">
        <f aca="false">IF(AD5434&lt;AE5434,AE5434,AD5434)</f>
        <v>Cannon, Dart Goblin, Goblin Barrel, Ice Spirit, Knight, Princess, Skeleton Army, The Log</v>
      </c>
      <c r="AH5434" s="5" t="str">
        <f aca="false">IF(AD5434=AF5434,AA5434,IF(AA5434="Win","Loss",IF(AA5434="Loss","Win","Draw")))</f>
        <v>Win</v>
      </c>
      <c r="AI5434" s="5" t="s">
        <v>297</v>
      </c>
    </row>
    <row r="5435" customFormat="false" ht="15" hidden="false" customHeight="true" outlineLevel="0" collapsed="false">
      <c r="A5435" s="6" t="s">
        <v>9505</v>
      </c>
      <c r="B5435" s="5" t="n">
        <v>1</v>
      </c>
      <c r="C5435" s="6" t="s">
        <v>3690</v>
      </c>
      <c r="D5435" s="5" t="s">
        <v>3691</v>
      </c>
      <c r="E5435" s="6" t="s">
        <v>9506</v>
      </c>
      <c r="F5435" s="5" t="s">
        <v>9507</v>
      </c>
      <c r="G5435" s="5" t="s">
        <v>9508</v>
      </c>
      <c r="H5435" s="5" t="s">
        <v>352</v>
      </c>
      <c r="I5435" s="5" t="s">
        <v>177</v>
      </c>
      <c r="J5435" s="5" t="s">
        <v>95</v>
      </c>
      <c r="K5435" s="5" t="s">
        <v>124</v>
      </c>
      <c r="L5435" s="5" t="s">
        <v>93</v>
      </c>
      <c r="M5435" s="5" t="s">
        <v>215</v>
      </c>
      <c r="N5435" s="5" t="s">
        <v>257</v>
      </c>
      <c r="O5435" s="5" t="s">
        <v>126</v>
      </c>
      <c r="P5435" s="5" t="s">
        <v>150</v>
      </c>
      <c r="Q5435" s="5" t="s">
        <v>185</v>
      </c>
      <c r="R5435" s="5" t="s">
        <v>128</v>
      </c>
      <c r="S5435" s="5" t="s">
        <v>124</v>
      </c>
      <c r="T5435" s="5" t="s">
        <v>187</v>
      </c>
      <c r="U5435" s="5" t="s">
        <v>173</v>
      </c>
      <c r="V5435" s="5" t="s">
        <v>95</v>
      </c>
      <c r="W5435" s="5" t="s">
        <v>137</v>
      </c>
      <c r="X5435" s="5" t="s">
        <v>117</v>
      </c>
      <c r="Y5435" s="5" t="n">
        <v>1</v>
      </c>
      <c r="Z5435" s="5" t="n">
        <v>0</v>
      </c>
      <c r="AA5435" s="5" t="str">
        <f aca="false">IF(Y5435&gt;Z5435,"Win",IF(Y5435&lt;Z5435,"Loss","Draw"))</f>
        <v>Win</v>
      </c>
      <c r="AB5435" s="5" t="s">
        <v>98</v>
      </c>
      <c r="AC5435" s="5" t="s">
        <v>99</v>
      </c>
      <c r="AD5435" s="5" t="s">
        <v>429</v>
      </c>
      <c r="AE5435" s="5" t="s">
        <v>309</v>
      </c>
      <c r="AF5435" s="5" t="str">
        <f aca="false">IF(AD5435&lt;AE5435,AD5435,AE5435)</f>
        <v>Barbarian Barrel, Electro Spirit, Fireball, Fisherman, Hunter, Royal Ghost, Royal Giant, Skeletons</v>
      </c>
      <c r="AG5435" s="5" t="str">
        <f aca="false">IF(AD5435&lt;AE5435,AE5435,AD5435)</f>
        <v>Barbarian Barrel, Executioner, Giant Skeleton, Goblin Drill, Golden Knight, Royal Ghost, Tornado, Zappies</v>
      </c>
      <c r="AH5435" s="5" t="str">
        <f aca="false">IF(AD5435=AF5435,AA5435,IF(AA5435="Win","Loss",IF(AA5435="Loss","Win","Draw")))</f>
        <v>Win</v>
      </c>
      <c r="AI5435" s="5" t="s">
        <v>297</v>
      </c>
    </row>
    <row r="5436" customFormat="false" ht="15" hidden="false" customHeight="true" outlineLevel="0" collapsed="false">
      <c r="A5436" s="6" t="s">
        <v>9509</v>
      </c>
      <c r="B5436" s="5" t="n">
        <v>1</v>
      </c>
      <c r="C5436" s="6" t="s">
        <v>3690</v>
      </c>
      <c r="D5436" s="5" t="s">
        <v>3691</v>
      </c>
      <c r="E5436" s="5" t="s">
        <v>9510</v>
      </c>
      <c r="F5436" s="5" t="s">
        <v>9511</v>
      </c>
      <c r="G5436" s="5" t="s">
        <v>9512</v>
      </c>
      <c r="H5436" s="5" t="s">
        <v>352</v>
      </c>
      <c r="I5436" s="5" t="s">
        <v>82</v>
      </c>
      <c r="J5436" s="5" t="s">
        <v>194</v>
      </c>
      <c r="K5436" s="5" t="s">
        <v>153</v>
      </c>
      <c r="L5436" s="5" t="s">
        <v>89</v>
      </c>
      <c r="M5436" s="5" t="s">
        <v>164</v>
      </c>
      <c r="N5436" s="5" t="s">
        <v>118</v>
      </c>
      <c r="O5436" s="5" t="s">
        <v>204</v>
      </c>
      <c r="P5436" s="5" t="s">
        <v>126</v>
      </c>
      <c r="Q5436" s="5" t="s">
        <v>113</v>
      </c>
      <c r="R5436" s="5" t="s">
        <v>95</v>
      </c>
      <c r="S5436" s="5" t="s">
        <v>233</v>
      </c>
      <c r="T5436" s="5" t="s">
        <v>117</v>
      </c>
      <c r="U5436" s="5" t="s">
        <v>116</v>
      </c>
      <c r="V5436" s="5" t="s">
        <v>88</v>
      </c>
      <c r="W5436" s="5" t="s">
        <v>119</v>
      </c>
      <c r="X5436" s="5" t="s">
        <v>115</v>
      </c>
      <c r="Y5436" s="5" t="n">
        <v>0</v>
      </c>
      <c r="Z5436" s="5" t="n">
        <v>1</v>
      </c>
      <c r="AA5436" s="5" t="str">
        <f aca="false">IF(Y5436&gt;Z5436,"Win",IF(Y5436&lt;Z5436,"Loss","Draw"))</f>
        <v>Loss</v>
      </c>
      <c r="AB5436" s="5" t="s">
        <v>98</v>
      </c>
      <c r="AC5436" s="5" t="s">
        <v>99</v>
      </c>
      <c r="AD5436" s="5" t="s">
        <v>1111</v>
      </c>
      <c r="AE5436" s="5" t="s">
        <v>9513</v>
      </c>
      <c r="AF5436" s="5" t="str">
        <f aca="false">IF(AD5436&lt;AE5436,AD5436,AE5436)</f>
        <v>Archer Queen, Cannon, Earthquake, Ice Spirit, Royal Delivery, Royal Hogs, Skeletons, The Log</v>
      </c>
      <c r="AG5436" s="5" t="str">
        <f aca="false">IF(AD5436&lt;AE5436,AE5436,AD5436)</f>
        <v>Barbarian Barrel, Bats, Berserker, Furnace, Giant Skeleton, Goblin Hut, Graveyard, Poison</v>
      </c>
      <c r="AH5436" s="5" t="str">
        <f aca="false">IF(AD5436=AF5436,AA5436,IF(AA5436="Win","Loss",IF(AA5436="Loss","Win","Draw")))</f>
        <v>Loss</v>
      </c>
      <c r="AI5436" s="5" t="s">
        <v>297</v>
      </c>
    </row>
    <row r="5437" customFormat="false" ht="15" hidden="false" customHeight="true" outlineLevel="0" collapsed="false">
      <c r="A5437" s="6" t="s">
        <v>9514</v>
      </c>
      <c r="B5437" s="5" t="n">
        <v>1</v>
      </c>
      <c r="C5437" s="6" t="s">
        <v>3690</v>
      </c>
      <c r="D5437" s="5" t="s">
        <v>3691</v>
      </c>
      <c r="E5437" s="5" t="s">
        <v>9515</v>
      </c>
      <c r="F5437" s="5" t="s">
        <v>9516</v>
      </c>
      <c r="G5437" s="5" t="s">
        <v>9517</v>
      </c>
      <c r="H5437" s="5" t="s">
        <v>352</v>
      </c>
      <c r="I5437" s="5" t="s">
        <v>113</v>
      </c>
      <c r="J5437" s="5" t="s">
        <v>95</v>
      </c>
      <c r="K5437" s="5" t="s">
        <v>233</v>
      </c>
      <c r="L5437" s="5" t="s">
        <v>116</v>
      </c>
      <c r="M5437" s="5" t="s">
        <v>117</v>
      </c>
      <c r="N5437" s="5" t="s">
        <v>115</v>
      </c>
      <c r="O5437" s="5" t="s">
        <v>193</v>
      </c>
      <c r="P5437" s="5" t="s">
        <v>119</v>
      </c>
      <c r="Q5437" s="5" t="s">
        <v>185</v>
      </c>
      <c r="R5437" s="5" t="s">
        <v>128</v>
      </c>
      <c r="S5437" s="5" t="s">
        <v>158</v>
      </c>
      <c r="T5437" s="5" t="s">
        <v>173</v>
      </c>
      <c r="U5437" s="5" t="s">
        <v>284</v>
      </c>
      <c r="V5437" s="5" t="s">
        <v>115</v>
      </c>
      <c r="W5437" s="5" t="s">
        <v>187</v>
      </c>
      <c r="X5437" s="5" t="s">
        <v>785</v>
      </c>
      <c r="Y5437" s="5" t="n">
        <v>3</v>
      </c>
      <c r="Z5437" s="5" t="n">
        <v>0</v>
      </c>
      <c r="AA5437" s="5" t="str">
        <f aca="false">IF(Y5437&gt;Z5437,"Win",IF(Y5437&lt;Z5437,"Loss","Draw"))</f>
        <v>Win</v>
      </c>
      <c r="AB5437" s="5" t="s">
        <v>98</v>
      </c>
      <c r="AC5437" s="5" t="s">
        <v>99</v>
      </c>
      <c r="AD5437" s="5" t="s">
        <v>6214</v>
      </c>
      <c r="AE5437" s="5" t="s">
        <v>787</v>
      </c>
      <c r="AF5437" s="5" t="str">
        <f aca="false">IF(AD5437&lt;AE5437,AD5437,AE5437)</f>
        <v>Barbarian Barrel, Bats, Furnace, Giant Skeleton, Goblin Hut, Graveyard, Guards, Poison</v>
      </c>
      <c r="AG5437" s="5" t="str">
        <f aca="false">IF(AD5437&lt;AE5437,AE5437,AD5437)</f>
        <v>Bowler, Executioner, Freeze, Golden Knight, Graveyard, Inferno Dragon, Tornado, Zappies</v>
      </c>
      <c r="AH5437" s="5" t="str">
        <f aca="false">IF(AD5437=AF5437,AA5437,IF(AA5437="Win","Loss",IF(AA5437="Loss","Win","Draw")))</f>
        <v>Win</v>
      </c>
      <c r="AI5437" s="5" t="s">
        <v>297</v>
      </c>
    </row>
    <row r="5438" customFormat="false" ht="15" hidden="false" customHeight="true" outlineLevel="0" collapsed="false">
      <c r="A5438" s="6" t="s">
        <v>9518</v>
      </c>
      <c r="B5438" s="5" t="n">
        <v>1</v>
      </c>
      <c r="C5438" s="6" t="s">
        <v>3690</v>
      </c>
      <c r="D5438" s="5" t="s">
        <v>3691</v>
      </c>
      <c r="E5438" s="6" t="s">
        <v>9519</v>
      </c>
      <c r="F5438" s="5" t="s">
        <v>9520</v>
      </c>
      <c r="G5438" s="5" t="s">
        <v>9521</v>
      </c>
      <c r="H5438" s="5" t="s">
        <v>352</v>
      </c>
      <c r="I5438" s="5" t="s">
        <v>137</v>
      </c>
      <c r="J5438" s="5" t="s">
        <v>241</v>
      </c>
      <c r="K5438" s="5" t="s">
        <v>114</v>
      </c>
      <c r="L5438" s="5" t="s">
        <v>153</v>
      </c>
      <c r="M5438" s="5" t="s">
        <v>157</v>
      </c>
      <c r="N5438" s="5" t="s">
        <v>116</v>
      </c>
      <c r="O5438" s="5" t="s">
        <v>126</v>
      </c>
      <c r="P5438" s="5" t="s">
        <v>242</v>
      </c>
      <c r="Q5438" s="5" t="s">
        <v>113</v>
      </c>
      <c r="R5438" s="5" t="s">
        <v>83</v>
      </c>
      <c r="S5438" s="5" t="s">
        <v>153</v>
      </c>
      <c r="T5438" s="5" t="s">
        <v>88</v>
      </c>
      <c r="U5438" s="5" t="s">
        <v>89</v>
      </c>
      <c r="V5438" s="5" t="s">
        <v>165</v>
      </c>
      <c r="W5438" s="5" t="s">
        <v>93</v>
      </c>
      <c r="X5438" s="5" t="s">
        <v>157</v>
      </c>
      <c r="Y5438" s="5" t="n">
        <v>1</v>
      </c>
      <c r="Z5438" s="5" t="n">
        <v>0</v>
      </c>
      <c r="AA5438" s="5" t="str">
        <f aca="false">IF(Y5438&gt;Z5438,"Win",IF(Y5438&lt;Z5438,"Loss","Draw"))</f>
        <v>Win</v>
      </c>
      <c r="AB5438" s="5" t="s">
        <v>98</v>
      </c>
      <c r="AC5438" s="5" t="s">
        <v>99</v>
      </c>
      <c r="AD5438" s="5" t="s">
        <v>1635</v>
      </c>
      <c r="AE5438" s="5" t="s">
        <v>8851</v>
      </c>
      <c r="AF5438" s="5" t="str">
        <f aca="false">IF(AD5438&lt;AE5438,AD5438,AE5438)</f>
        <v>Berserker, Cannon, Fire Spirit, Fireball, Furnace, Hog Rider, Monk, The Log</v>
      </c>
      <c r="AG5438" s="5" t="str">
        <f aca="false">IF(AD5438&lt;AE5438,AE5438,AD5438)</f>
        <v>Bomber, Cannon, Fire Spirit, Giant Snowball, Goblin Drill, Knight, Poison, Skeletons</v>
      </c>
      <c r="AH5438" s="5" t="str">
        <f aca="false">IF(AD5438=AF5438,AA5438,IF(AA5438="Win","Loss",IF(AA5438="Loss","Win","Draw")))</f>
        <v>Loss</v>
      </c>
      <c r="AI5438" s="5" t="s">
        <v>297</v>
      </c>
    </row>
    <row r="5439" customFormat="false" ht="15" hidden="false" customHeight="true" outlineLevel="0" collapsed="false">
      <c r="A5439" s="6" t="s">
        <v>9522</v>
      </c>
      <c r="B5439" s="5" t="n">
        <v>1</v>
      </c>
      <c r="C5439" s="6" t="s">
        <v>3690</v>
      </c>
      <c r="D5439" s="5" t="s">
        <v>3691</v>
      </c>
      <c r="E5439" s="5" t="s">
        <v>9523</v>
      </c>
      <c r="F5439" s="5" t="s">
        <v>9524</v>
      </c>
      <c r="G5439" s="5" t="s">
        <v>9525</v>
      </c>
      <c r="H5439" s="5" t="s">
        <v>352</v>
      </c>
      <c r="I5439" s="5" t="s">
        <v>233</v>
      </c>
      <c r="J5439" s="5" t="s">
        <v>202</v>
      </c>
      <c r="K5439" s="5" t="s">
        <v>201</v>
      </c>
      <c r="L5439" s="5" t="s">
        <v>204</v>
      </c>
      <c r="M5439" s="5" t="s">
        <v>234</v>
      </c>
      <c r="N5439" s="5" t="s">
        <v>157</v>
      </c>
      <c r="O5439" s="5" t="s">
        <v>111</v>
      </c>
      <c r="P5439" s="5" t="s">
        <v>88</v>
      </c>
      <c r="Q5439" s="5" t="s">
        <v>157</v>
      </c>
      <c r="R5439" s="5" t="s">
        <v>208</v>
      </c>
      <c r="S5439" s="5" t="s">
        <v>93</v>
      </c>
      <c r="T5439" s="5" t="s">
        <v>126</v>
      </c>
      <c r="U5439" s="5" t="s">
        <v>150</v>
      </c>
      <c r="V5439" s="5" t="s">
        <v>91</v>
      </c>
      <c r="W5439" s="5" t="s">
        <v>165</v>
      </c>
      <c r="X5439" s="5" t="s">
        <v>130</v>
      </c>
      <c r="Y5439" s="5" t="n">
        <v>1</v>
      </c>
      <c r="Z5439" s="5" t="n">
        <v>0</v>
      </c>
      <c r="AA5439" s="5" t="str">
        <f aca="false">IF(Y5439&gt;Z5439,"Win",IF(Y5439&lt;Z5439,"Loss","Draw"))</f>
        <v>Win</v>
      </c>
      <c r="AB5439" s="5" t="s">
        <v>98</v>
      </c>
      <c r="AC5439" s="5" t="s">
        <v>99</v>
      </c>
      <c r="AD5439" s="5" t="s">
        <v>380</v>
      </c>
      <c r="AE5439" s="5" t="s">
        <v>9526</v>
      </c>
      <c r="AF5439" s="5" t="str">
        <f aca="false">IF(AD5439&lt;AE5439,AD5439,AE5439)</f>
        <v>Arrows, Electro Spirit, Fire Spirit, Fireball, Goblins, Hog Rider, Skeletons, Valkyrie</v>
      </c>
      <c r="AG5439" s="5" t="str">
        <f aca="false">IF(AD5439&lt;AE5439,AE5439,AD5439)</f>
        <v>Bats, Berserker, Bomb Tower, Fire Spirit, Magic Archer, Miner, Royal Delivery, Wall Breakers</v>
      </c>
      <c r="AH5439" s="5" t="str">
        <f aca="false">IF(AD5439=AF5439,AA5439,IF(AA5439="Win","Loss",IF(AA5439="Loss","Win","Draw")))</f>
        <v>Loss</v>
      </c>
      <c r="AI5439" s="5" t="s">
        <v>297</v>
      </c>
    </row>
    <row r="5440" customFormat="false" ht="15" hidden="false" customHeight="true" outlineLevel="0" collapsed="false">
      <c r="A5440" s="8" t="s">
        <v>9527</v>
      </c>
      <c r="B5440" s="7" t="n">
        <v>1</v>
      </c>
      <c r="C5440" s="8" t="s">
        <v>3690</v>
      </c>
      <c r="D5440" s="7" t="s">
        <v>3691</v>
      </c>
      <c r="E5440" s="7" t="s">
        <v>9528</v>
      </c>
      <c r="F5440" s="7" t="s">
        <v>9470</v>
      </c>
      <c r="G5440" s="7" t="s">
        <v>9529</v>
      </c>
      <c r="H5440" s="7" t="s">
        <v>352</v>
      </c>
      <c r="I5440" s="7" t="s">
        <v>177</v>
      </c>
      <c r="J5440" s="7" t="s">
        <v>95</v>
      </c>
      <c r="K5440" s="7" t="s">
        <v>124</v>
      </c>
      <c r="L5440" s="7" t="s">
        <v>93</v>
      </c>
      <c r="M5440" s="7" t="s">
        <v>215</v>
      </c>
      <c r="N5440" s="7" t="s">
        <v>257</v>
      </c>
      <c r="O5440" s="7" t="s">
        <v>126</v>
      </c>
      <c r="P5440" s="7" t="s">
        <v>150</v>
      </c>
      <c r="Q5440" s="7" t="s">
        <v>208</v>
      </c>
      <c r="R5440" s="7" t="s">
        <v>91</v>
      </c>
      <c r="S5440" s="7" t="s">
        <v>185</v>
      </c>
      <c r="T5440" s="7" t="s">
        <v>165</v>
      </c>
      <c r="U5440" s="7" t="s">
        <v>187</v>
      </c>
      <c r="V5440" s="7" t="s">
        <v>89</v>
      </c>
      <c r="W5440" s="7" t="s">
        <v>118</v>
      </c>
      <c r="X5440" s="7" t="s">
        <v>249</v>
      </c>
      <c r="Y5440" s="7" t="n">
        <v>3</v>
      </c>
      <c r="Z5440" s="7" t="n">
        <v>0</v>
      </c>
      <c r="AA5440" s="7" t="str">
        <f aca="false">IF(Y5440&gt;Z5440,"Win",IF(Y5440&lt;Z5440,"Loss","Draw"))</f>
        <v>Win</v>
      </c>
      <c r="AB5440" s="7" t="s">
        <v>99</v>
      </c>
      <c r="AC5440" s="7" t="s">
        <v>99</v>
      </c>
      <c r="AD5440" s="7" t="s">
        <v>429</v>
      </c>
      <c r="AE5440" s="7" t="s">
        <v>2612</v>
      </c>
      <c r="AF5440" s="7" t="str">
        <f aca="false">IF(AD5440&lt;AE5440,AD5440,AE5440)</f>
        <v>Barbarian Barrel, Electro Spirit, Fireball, Fisherman, Hunter, Royal Ghost, Royal Giant, Skeletons</v>
      </c>
      <c r="AG5440" s="7" t="str">
        <f aca="false">IF(AD5440&lt;AE5440,AE5440,AD5440)</f>
        <v>Executioner, Goblins, Hog Rider, Ice Spirit, Rocket, The Log, Tornado, Valkyrie</v>
      </c>
      <c r="AH5440" s="7" t="str">
        <f aca="false">IF(AD5440=AF5440,AA5440,IF(AA5440="Win","Loss",IF(AA5440="Loss","Win","Draw")))</f>
        <v>Win</v>
      </c>
      <c r="AI5440" s="7" t="s">
        <v>297</v>
      </c>
    </row>
    <row r="5441" customFormat="false" ht="15" hidden="false" customHeight="true" outlineLevel="0" collapsed="false">
      <c r="A5441" s="6" t="s">
        <v>9530</v>
      </c>
      <c r="B5441" s="5" t="n">
        <v>1</v>
      </c>
      <c r="C5441" s="6" t="s">
        <v>3690</v>
      </c>
      <c r="D5441" s="5" t="s">
        <v>3691</v>
      </c>
      <c r="E5441" s="6" t="s">
        <v>9531</v>
      </c>
      <c r="F5441" s="5" t="s">
        <v>9532</v>
      </c>
      <c r="G5441" s="5" t="s">
        <v>9533</v>
      </c>
      <c r="H5441" s="5" t="s">
        <v>352</v>
      </c>
      <c r="I5441" s="5" t="s">
        <v>203</v>
      </c>
      <c r="J5441" s="5" t="s">
        <v>241</v>
      </c>
      <c r="K5441" s="5" t="s">
        <v>418</v>
      </c>
      <c r="L5441" s="5" t="s">
        <v>89</v>
      </c>
      <c r="M5441" s="5" t="s">
        <v>209</v>
      </c>
      <c r="N5441" s="5" t="s">
        <v>159</v>
      </c>
      <c r="O5441" s="5" t="s">
        <v>248</v>
      </c>
      <c r="P5441" s="5" t="s">
        <v>118</v>
      </c>
      <c r="Q5441" s="5" t="s">
        <v>126</v>
      </c>
      <c r="R5441" s="5" t="s">
        <v>153</v>
      </c>
      <c r="S5441" s="5" t="s">
        <v>140</v>
      </c>
      <c r="T5441" s="5" t="s">
        <v>165</v>
      </c>
      <c r="U5441" s="5" t="s">
        <v>118</v>
      </c>
      <c r="V5441" s="5" t="s">
        <v>172</v>
      </c>
      <c r="W5441" s="5" t="s">
        <v>89</v>
      </c>
      <c r="X5441" s="5" t="s">
        <v>93</v>
      </c>
      <c r="Y5441" s="5" t="n">
        <v>1</v>
      </c>
      <c r="Z5441" s="5" t="n">
        <v>0</v>
      </c>
      <c r="AA5441" s="5" t="str">
        <f aca="false">IF(Y5441&gt;Z5441,"Win",IF(Y5441&lt;Z5441,"Loss","Draw"))</f>
        <v>Win</v>
      </c>
      <c r="AB5441" s="5" t="s">
        <v>98</v>
      </c>
      <c r="AC5441" s="5" t="s">
        <v>99</v>
      </c>
      <c r="AD5441" s="5" t="s">
        <v>4346</v>
      </c>
      <c r="AE5441" s="5" t="s">
        <v>2197</v>
      </c>
      <c r="AF5441" s="5" t="str">
        <f aca="false">IF(AD5441&lt;AE5441,AD5441,AE5441)</f>
        <v>Cannon, Fireball, Hog Rider, Ice Golem, Ice Spirit, Musketeer, Skeletons, The Log</v>
      </c>
      <c r="AG5441" s="5" t="str">
        <f aca="false">IF(AD5441&lt;AE5441,AE5441,AD5441)</f>
        <v>Dart Goblin, Goblin Barrel, Ice Spirit, Inferno Tower, Knight, Princess, Skeleton Army, The Log</v>
      </c>
      <c r="AH5441" s="5" t="str">
        <f aca="false">IF(AD5441=AF5441,AA5441,IF(AA5441="Win","Loss",IF(AA5441="Loss","Win","Draw")))</f>
        <v>Loss</v>
      </c>
      <c r="AI5441" s="5" t="s">
        <v>297</v>
      </c>
    </row>
    <row r="5442" customFormat="false" ht="15" hidden="false" customHeight="true" outlineLevel="0" collapsed="false">
      <c r="A5442" s="8" t="s">
        <v>9534</v>
      </c>
      <c r="B5442" s="7" t="n">
        <v>1</v>
      </c>
      <c r="C5442" s="8" t="s">
        <v>3690</v>
      </c>
      <c r="D5442" s="7" t="s">
        <v>3691</v>
      </c>
      <c r="E5442" s="8" t="s">
        <v>9519</v>
      </c>
      <c r="F5442" s="7" t="s">
        <v>9520</v>
      </c>
      <c r="G5442" s="7" t="s">
        <v>9535</v>
      </c>
      <c r="H5442" s="7" t="s">
        <v>352</v>
      </c>
      <c r="I5442" s="7" t="s">
        <v>113</v>
      </c>
      <c r="J5442" s="7" t="s">
        <v>95</v>
      </c>
      <c r="K5442" s="7" t="s">
        <v>233</v>
      </c>
      <c r="L5442" s="7" t="s">
        <v>116</v>
      </c>
      <c r="M5442" s="7" t="s">
        <v>117</v>
      </c>
      <c r="N5442" s="7" t="s">
        <v>115</v>
      </c>
      <c r="O5442" s="7" t="s">
        <v>193</v>
      </c>
      <c r="P5442" s="7" t="s">
        <v>119</v>
      </c>
      <c r="Q5442" s="7" t="s">
        <v>92</v>
      </c>
      <c r="R5442" s="7" t="s">
        <v>91</v>
      </c>
      <c r="S5442" s="7" t="s">
        <v>124</v>
      </c>
      <c r="T5442" s="7" t="s">
        <v>159</v>
      </c>
      <c r="U5442" s="7" t="s">
        <v>658</v>
      </c>
      <c r="V5442" s="7" t="s">
        <v>157</v>
      </c>
      <c r="W5442" s="7" t="s">
        <v>94</v>
      </c>
      <c r="X5442" s="7" t="s">
        <v>201</v>
      </c>
      <c r="Y5442" s="7" t="n">
        <v>1</v>
      </c>
      <c r="Z5442" s="7" t="n">
        <v>0</v>
      </c>
      <c r="AA5442" s="7" t="str">
        <f aca="false">IF(Y5442&gt;Z5442,"Win",IF(Y5442&lt;Z5442,"Loss","Draw"))</f>
        <v>Win</v>
      </c>
      <c r="AB5442" s="7" t="s">
        <v>99</v>
      </c>
      <c r="AC5442" s="7" t="s">
        <v>99</v>
      </c>
      <c r="AD5442" s="7" t="s">
        <v>6214</v>
      </c>
      <c r="AE5442" s="7" t="s">
        <v>9536</v>
      </c>
      <c r="AF5442" s="7" t="str">
        <f aca="false">IF(AD5442&lt;AE5442,AD5442,AE5442)</f>
        <v>Barbarian Barrel, Bats, Furnace, Giant Skeleton, Goblin Hut, Graveyard, Guards, Poison</v>
      </c>
      <c r="AG5442" s="7" t="str">
        <f aca="false">IF(AD5442&lt;AE5442,AE5442,AD5442)</f>
        <v>Dart Goblin, Fire Spirit, Goblins, Rascals, Royal Ghost, Skeleton Barrel, Suspicious Bush, Wall Breakers</v>
      </c>
      <c r="AH5442" s="7" t="str">
        <f aca="false">IF(AD5442=AF5442,AA5442,IF(AA5442="Win","Loss",IF(AA5442="Loss","Win","Draw")))</f>
        <v>Win</v>
      </c>
      <c r="AI5442" s="7" t="s">
        <v>297</v>
      </c>
    </row>
    <row r="5443" customFormat="false" ht="15" hidden="false" customHeight="true" outlineLevel="0" collapsed="false">
      <c r="A5443" s="6" t="s">
        <v>9537</v>
      </c>
      <c r="B5443" s="5" t="n">
        <v>1</v>
      </c>
      <c r="C5443" s="6" t="s">
        <v>3690</v>
      </c>
      <c r="D5443" s="5" t="s">
        <v>3691</v>
      </c>
      <c r="E5443" s="6" t="s">
        <v>9538</v>
      </c>
      <c r="F5443" s="5" t="s">
        <v>9539</v>
      </c>
      <c r="G5443" s="5" t="s">
        <v>9540</v>
      </c>
      <c r="H5443" s="5" t="s">
        <v>352</v>
      </c>
      <c r="I5443" s="5" t="s">
        <v>92</v>
      </c>
      <c r="J5443" s="5" t="s">
        <v>91</v>
      </c>
      <c r="K5443" s="5" t="s">
        <v>124</v>
      </c>
      <c r="L5443" s="5" t="s">
        <v>159</v>
      </c>
      <c r="M5443" s="5" t="s">
        <v>294</v>
      </c>
      <c r="N5443" s="5" t="s">
        <v>234</v>
      </c>
      <c r="O5443" s="5" t="s">
        <v>94</v>
      </c>
      <c r="P5443" s="5" t="s">
        <v>201</v>
      </c>
      <c r="Q5443" s="5" t="s">
        <v>418</v>
      </c>
      <c r="R5443" s="5" t="s">
        <v>241</v>
      </c>
      <c r="S5443" s="5" t="s">
        <v>203</v>
      </c>
      <c r="T5443" s="5" t="s">
        <v>159</v>
      </c>
      <c r="U5443" s="5" t="s">
        <v>248</v>
      </c>
      <c r="V5443" s="5" t="s">
        <v>89</v>
      </c>
      <c r="W5443" s="5" t="s">
        <v>209</v>
      </c>
      <c r="X5443" s="5" t="s">
        <v>118</v>
      </c>
      <c r="Y5443" s="5" t="n">
        <v>1</v>
      </c>
      <c r="Z5443" s="5" t="n">
        <v>0</v>
      </c>
      <c r="AA5443" s="5" t="str">
        <f aca="false">IF(Y5443&gt;Z5443,"Win",IF(Y5443&lt;Z5443,"Loss","Draw"))</f>
        <v>Win</v>
      </c>
      <c r="AB5443" s="5" t="s">
        <v>98</v>
      </c>
      <c r="AC5443" s="5" t="s">
        <v>99</v>
      </c>
      <c r="AD5443" s="5" t="s">
        <v>4183</v>
      </c>
      <c r="AE5443" s="5" t="s">
        <v>4346</v>
      </c>
      <c r="AF5443" s="5" t="str">
        <f aca="false">IF(AD5443&lt;AE5443,AD5443,AE5443)</f>
        <v>Bomb Tower, Dart Goblin, Goblins, Rascals, Royal Ghost, Skeleton Barrel, Vines, Wall Breakers</v>
      </c>
      <c r="AG5443" s="5" t="str">
        <f aca="false">IF(AD5443&lt;AE5443,AE5443,AD5443)</f>
        <v>Dart Goblin, Goblin Barrel, Ice Spirit, Inferno Tower, Knight, Princess, Skeleton Army, The Log</v>
      </c>
      <c r="AH5443" s="5" t="str">
        <f aca="false">IF(AD5443=AF5443,AA5443,IF(AA5443="Win","Loss",IF(AA5443="Loss","Win","Draw")))</f>
        <v>Win</v>
      </c>
      <c r="AI5443" s="5" t="s">
        <v>297</v>
      </c>
    </row>
    <row r="5444" customFormat="false" ht="15" hidden="false" customHeight="true" outlineLevel="0" collapsed="false">
      <c r="A5444" s="6" t="s">
        <v>9541</v>
      </c>
      <c r="B5444" s="5" t="n">
        <v>1</v>
      </c>
      <c r="C5444" s="6" t="s">
        <v>3690</v>
      </c>
      <c r="D5444" s="5" t="s">
        <v>3691</v>
      </c>
      <c r="E5444" s="6" t="s">
        <v>9542</v>
      </c>
      <c r="F5444" s="5" t="s">
        <v>9543</v>
      </c>
      <c r="G5444" s="5" t="s">
        <v>9544</v>
      </c>
      <c r="H5444" s="5" t="s">
        <v>352</v>
      </c>
      <c r="I5444" s="5" t="s">
        <v>233</v>
      </c>
      <c r="J5444" s="5" t="s">
        <v>202</v>
      </c>
      <c r="K5444" s="5" t="s">
        <v>201</v>
      </c>
      <c r="L5444" s="5" t="s">
        <v>204</v>
      </c>
      <c r="M5444" s="5" t="s">
        <v>234</v>
      </c>
      <c r="N5444" s="5" t="s">
        <v>157</v>
      </c>
      <c r="O5444" s="5" t="s">
        <v>111</v>
      </c>
      <c r="P5444" s="5" t="s">
        <v>88</v>
      </c>
      <c r="Q5444" s="5" t="s">
        <v>126</v>
      </c>
      <c r="R5444" s="5" t="s">
        <v>172</v>
      </c>
      <c r="S5444" s="5" t="s">
        <v>140</v>
      </c>
      <c r="T5444" s="5" t="s">
        <v>165</v>
      </c>
      <c r="U5444" s="5" t="s">
        <v>93</v>
      </c>
      <c r="V5444" s="5" t="s">
        <v>118</v>
      </c>
      <c r="W5444" s="5" t="s">
        <v>89</v>
      </c>
      <c r="X5444" s="5" t="s">
        <v>153</v>
      </c>
      <c r="Y5444" s="5" t="n">
        <v>1</v>
      </c>
      <c r="Z5444" s="5" t="n">
        <v>0</v>
      </c>
      <c r="AA5444" s="5" t="str">
        <f aca="false">IF(Y5444&gt;Z5444,"Win",IF(Y5444&lt;Z5444,"Loss","Draw"))</f>
        <v>Win</v>
      </c>
      <c r="AB5444" s="5" t="s">
        <v>98</v>
      </c>
      <c r="AC5444" s="5" t="s">
        <v>99</v>
      </c>
      <c r="AD5444" s="5" t="s">
        <v>380</v>
      </c>
      <c r="AE5444" s="5" t="s">
        <v>2197</v>
      </c>
      <c r="AF5444" s="5" t="str">
        <f aca="false">IF(AD5444&lt;AE5444,AD5444,AE5444)</f>
        <v>Bats, Berserker, Bomb Tower, Fire Spirit, Magic Archer, Miner, Royal Delivery, Wall Breakers</v>
      </c>
      <c r="AG5444" s="5" t="str">
        <f aca="false">IF(AD5444&lt;AE5444,AE5444,AD5444)</f>
        <v>Cannon, Fireball, Hog Rider, Ice Golem, Ice Spirit, Musketeer, Skeletons, The Log</v>
      </c>
      <c r="AH5444" s="5" t="str">
        <f aca="false">IF(AD5444=AF5444,AA5444,IF(AA5444="Win","Loss",IF(AA5444="Loss","Win","Draw")))</f>
        <v>Win</v>
      </c>
      <c r="AI5444" s="5" t="s">
        <v>297</v>
      </c>
    </row>
    <row r="5445" customFormat="false" ht="15" hidden="false" customHeight="true" outlineLevel="0" collapsed="false">
      <c r="A5445" s="6" t="s">
        <v>9545</v>
      </c>
      <c r="B5445" s="5" t="n">
        <v>1</v>
      </c>
      <c r="C5445" s="6" t="s">
        <v>3690</v>
      </c>
      <c r="D5445" s="5" t="s">
        <v>3691</v>
      </c>
      <c r="E5445" s="5" t="s">
        <v>9546</v>
      </c>
      <c r="F5445" s="5" t="s">
        <v>9547</v>
      </c>
      <c r="G5445" s="5" t="s">
        <v>9548</v>
      </c>
      <c r="H5445" s="5" t="s">
        <v>352</v>
      </c>
      <c r="I5445" s="5" t="s">
        <v>284</v>
      </c>
      <c r="J5445" s="5" t="s">
        <v>128</v>
      </c>
      <c r="K5445" s="5" t="s">
        <v>107</v>
      </c>
      <c r="L5445" s="5" t="s">
        <v>242</v>
      </c>
      <c r="M5445" s="5" t="s">
        <v>133</v>
      </c>
      <c r="N5445" s="5" t="s">
        <v>187</v>
      </c>
      <c r="O5445" s="5" t="s">
        <v>85</v>
      </c>
      <c r="P5445" s="5" t="s">
        <v>387</v>
      </c>
      <c r="Q5445" s="5" t="s">
        <v>92</v>
      </c>
      <c r="R5445" s="5" t="s">
        <v>91</v>
      </c>
      <c r="S5445" s="5" t="s">
        <v>90</v>
      </c>
      <c r="T5445" s="5" t="s">
        <v>125</v>
      </c>
      <c r="U5445" s="5" t="s">
        <v>93</v>
      </c>
      <c r="V5445" s="5" t="s">
        <v>96</v>
      </c>
      <c r="W5445" s="5" t="s">
        <v>94</v>
      </c>
      <c r="X5445" s="5" t="s">
        <v>95</v>
      </c>
      <c r="Y5445" s="5" t="n">
        <v>0</v>
      </c>
      <c r="Z5445" s="5" t="n">
        <v>3</v>
      </c>
      <c r="AA5445" s="5" t="str">
        <f aca="false">IF(Y5445&gt;Z5445,"Win",IF(Y5445&lt;Z5445,"Loss","Draw"))</f>
        <v>Loss</v>
      </c>
      <c r="AB5445" s="5" t="s">
        <v>98</v>
      </c>
      <c r="AC5445" s="5" t="s">
        <v>99</v>
      </c>
      <c r="AD5445" s="5" t="s">
        <v>1861</v>
      </c>
      <c r="AE5445" s="5" t="s">
        <v>216</v>
      </c>
      <c r="AF5445" s="5" t="str">
        <f aca="false">IF(AD5445&lt;AE5445,AD5445,AE5445)</f>
        <v>Barbarian Barrel, Cannon Cart, Fireball, Goblins, Minions, Mortar, Rascals, Skeleton Barrel</v>
      </c>
      <c r="AG5445" s="5" t="str">
        <f aca="false">IF(AD5445&lt;AE5445,AE5445,AD5445)</f>
        <v>Bomber, Electro Giant, Goblin Cage, Golden Knight, Inferno Dragon, Lightning, Mother Witch, Tornado</v>
      </c>
      <c r="AH5445" s="5" t="str">
        <f aca="false">IF(AD5445=AF5445,AA5445,IF(AA5445="Win","Loss",IF(AA5445="Loss","Win","Draw")))</f>
        <v>Win</v>
      </c>
      <c r="AI5445" s="5" t="s">
        <v>297</v>
      </c>
    </row>
    <row r="5446" customFormat="false" ht="15" hidden="false" customHeight="true" outlineLevel="0" collapsed="false">
      <c r="A5446" s="6" t="s">
        <v>9549</v>
      </c>
      <c r="B5446" s="5" t="n">
        <v>1</v>
      </c>
      <c r="C5446" s="6" t="s">
        <v>3690</v>
      </c>
      <c r="D5446" s="5" t="s">
        <v>3691</v>
      </c>
      <c r="E5446" s="5" t="s">
        <v>1066</v>
      </c>
      <c r="F5446" s="5" t="s">
        <v>9550</v>
      </c>
      <c r="G5446" s="5" t="s">
        <v>9551</v>
      </c>
      <c r="H5446" s="5" t="s">
        <v>352</v>
      </c>
      <c r="I5446" s="5" t="s">
        <v>82</v>
      </c>
      <c r="J5446" s="5" t="s">
        <v>202</v>
      </c>
      <c r="K5446" s="5" t="s">
        <v>87</v>
      </c>
      <c r="L5446" s="5" t="s">
        <v>108</v>
      </c>
      <c r="M5446" s="5" t="s">
        <v>85</v>
      </c>
      <c r="N5446" s="5" t="s">
        <v>126</v>
      </c>
      <c r="O5446" s="5" t="s">
        <v>150</v>
      </c>
      <c r="P5446" s="5" t="s">
        <v>95</v>
      </c>
      <c r="Q5446" s="5" t="s">
        <v>109</v>
      </c>
      <c r="R5446" s="5" t="s">
        <v>142</v>
      </c>
      <c r="S5446" s="5" t="s">
        <v>91</v>
      </c>
      <c r="T5446" s="5" t="s">
        <v>165</v>
      </c>
      <c r="U5446" s="5" t="s">
        <v>209</v>
      </c>
      <c r="V5446" s="5" t="s">
        <v>233</v>
      </c>
      <c r="W5446" s="5" t="s">
        <v>140</v>
      </c>
      <c r="X5446" s="5" t="s">
        <v>249</v>
      </c>
      <c r="Y5446" s="5" t="n">
        <v>3</v>
      </c>
      <c r="Z5446" s="5" t="n">
        <v>0</v>
      </c>
      <c r="AA5446" s="5" t="str">
        <f aca="false">IF(Y5446&gt;Z5446,"Win",IF(Y5446&lt;Z5446,"Loss","Draw"))</f>
        <v>Win</v>
      </c>
      <c r="AB5446" s="5" t="s">
        <v>98</v>
      </c>
      <c r="AC5446" s="5" t="s">
        <v>99</v>
      </c>
      <c r="AD5446" s="5" t="s">
        <v>597</v>
      </c>
      <c r="AE5446" s="5" t="s">
        <v>9552</v>
      </c>
      <c r="AF5446" s="5" t="str">
        <f aca="false">IF(AD5446&lt;AE5446,AD5446,AE5446)</f>
        <v>Barbarian Barrel, Dark Prince, Electro Spirit, Lightning, Magic Archer, Royal Hogs, Skeletons, Tesla</v>
      </c>
      <c r="AG5446" s="5" t="str">
        <f aca="false">IF(AD5446&lt;AE5446,AE5446,AD5446)</f>
        <v>Bats, Goblins, Hog Rider, Ice Golem, Inferno Tower, Rocket, Three Musketeers, Zap</v>
      </c>
      <c r="AH5446" s="5" t="str">
        <f aca="false">IF(AD5446=AF5446,AA5446,IF(AA5446="Win","Loss",IF(AA5446="Loss","Win","Draw")))</f>
        <v>Win</v>
      </c>
      <c r="AI5446" s="5" t="s">
        <v>297</v>
      </c>
    </row>
    <row r="5447" customFormat="false" ht="15" hidden="false" customHeight="true" outlineLevel="0" collapsed="false">
      <c r="A5447" s="8" t="s">
        <v>9553</v>
      </c>
      <c r="B5447" s="7" t="n">
        <v>1</v>
      </c>
      <c r="C5447" s="8" t="s">
        <v>3690</v>
      </c>
      <c r="D5447" s="7" t="s">
        <v>3691</v>
      </c>
      <c r="E5447" s="7" t="s">
        <v>1066</v>
      </c>
      <c r="F5447" s="7" t="s">
        <v>9550</v>
      </c>
      <c r="G5447" s="7" t="s">
        <v>9554</v>
      </c>
      <c r="H5447" s="7" t="s">
        <v>352</v>
      </c>
      <c r="I5447" s="7" t="s">
        <v>284</v>
      </c>
      <c r="J5447" s="7" t="s">
        <v>128</v>
      </c>
      <c r="K5447" s="7" t="s">
        <v>107</v>
      </c>
      <c r="L5447" s="7" t="s">
        <v>242</v>
      </c>
      <c r="M5447" s="7" t="s">
        <v>133</v>
      </c>
      <c r="N5447" s="7" t="s">
        <v>187</v>
      </c>
      <c r="O5447" s="7" t="s">
        <v>85</v>
      </c>
      <c r="P5447" s="7" t="s">
        <v>387</v>
      </c>
      <c r="Q5447" s="7" t="s">
        <v>203</v>
      </c>
      <c r="R5447" s="7" t="s">
        <v>241</v>
      </c>
      <c r="S5447" s="7" t="s">
        <v>418</v>
      </c>
      <c r="T5447" s="7" t="s">
        <v>89</v>
      </c>
      <c r="U5447" s="7" t="s">
        <v>248</v>
      </c>
      <c r="V5447" s="7" t="s">
        <v>159</v>
      </c>
      <c r="W5447" s="7" t="s">
        <v>118</v>
      </c>
      <c r="X5447" s="7" t="s">
        <v>209</v>
      </c>
      <c r="Y5447" s="7" t="n">
        <v>1</v>
      </c>
      <c r="Z5447" s="7" t="n">
        <v>0</v>
      </c>
      <c r="AA5447" s="7" t="str">
        <f aca="false">IF(Y5447&gt;Z5447,"Win",IF(Y5447&lt;Z5447,"Loss","Draw"))</f>
        <v>Win</v>
      </c>
      <c r="AB5447" s="7" t="s">
        <v>99</v>
      </c>
      <c r="AC5447" s="7" t="s">
        <v>99</v>
      </c>
      <c r="AD5447" s="7" t="s">
        <v>1861</v>
      </c>
      <c r="AE5447" s="7" t="s">
        <v>4346</v>
      </c>
      <c r="AF5447" s="7" t="str">
        <f aca="false">IF(AD5447&lt;AE5447,AD5447,AE5447)</f>
        <v>Bomber, Electro Giant, Goblin Cage, Golden Knight, Inferno Dragon, Lightning, Mother Witch, Tornado</v>
      </c>
      <c r="AG5447" s="7" t="str">
        <f aca="false">IF(AD5447&lt;AE5447,AE5447,AD5447)</f>
        <v>Dart Goblin, Goblin Barrel, Ice Spirit, Inferno Tower, Knight, Princess, Skeleton Army, The Log</v>
      </c>
      <c r="AH5447" s="7" t="str">
        <f aca="false">IF(AD5447=AF5447,AA5447,IF(AA5447="Win","Loss",IF(AA5447="Loss","Win","Draw")))</f>
        <v>Win</v>
      </c>
      <c r="AI5447" s="7" t="s">
        <v>297</v>
      </c>
    </row>
    <row r="5448" customFormat="false" ht="15" hidden="false" customHeight="true" outlineLevel="0" collapsed="false">
      <c r="A5448" s="6" t="s">
        <v>9555</v>
      </c>
      <c r="B5448" s="5" t="n">
        <v>1</v>
      </c>
      <c r="C5448" s="6" t="s">
        <v>3690</v>
      </c>
      <c r="D5448" s="5" t="s">
        <v>3691</v>
      </c>
      <c r="E5448" s="5" t="s">
        <v>9556</v>
      </c>
      <c r="F5448" s="5" t="s">
        <v>9557</v>
      </c>
      <c r="G5448" s="5" t="s">
        <v>9558</v>
      </c>
      <c r="H5448" s="5" t="s">
        <v>352</v>
      </c>
      <c r="I5448" s="5" t="s">
        <v>82</v>
      </c>
      <c r="J5448" s="5" t="s">
        <v>202</v>
      </c>
      <c r="K5448" s="5" t="s">
        <v>87</v>
      </c>
      <c r="L5448" s="5" t="s">
        <v>108</v>
      </c>
      <c r="M5448" s="5" t="s">
        <v>85</v>
      </c>
      <c r="N5448" s="5" t="s">
        <v>126</v>
      </c>
      <c r="O5448" s="5" t="s">
        <v>150</v>
      </c>
      <c r="P5448" s="5" t="s">
        <v>95</v>
      </c>
      <c r="Q5448" s="5" t="s">
        <v>141</v>
      </c>
      <c r="R5448" s="5" t="s">
        <v>139</v>
      </c>
      <c r="S5448" s="5" t="s">
        <v>109</v>
      </c>
      <c r="T5448" s="5" t="s">
        <v>306</v>
      </c>
      <c r="U5448" s="5" t="s">
        <v>440</v>
      </c>
      <c r="V5448" s="5" t="s">
        <v>441</v>
      </c>
      <c r="W5448" s="5" t="s">
        <v>242</v>
      </c>
      <c r="X5448" s="5" t="s">
        <v>130</v>
      </c>
      <c r="Y5448" s="5" t="n">
        <v>1</v>
      </c>
      <c r="Z5448" s="5" t="n">
        <v>0</v>
      </c>
      <c r="AA5448" s="5" t="str">
        <f aca="false">IF(Y5448&gt;Z5448,"Win",IF(Y5448&lt;Z5448,"Loss","Draw"))</f>
        <v>Win</v>
      </c>
      <c r="AB5448" s="5" t="s">
        <v>98</v>
      </c>
      <c r="AC5448" s="5" t="s">
        <v>99</v>
      </c>
      <c r="AD5448" s="5" t="s">
        <v>597</v>
      </c>
      <c r="AE5448" s="5" t="s">
        <v>443</v>
      </c>
      <c r="AF5448" s="5" t="str">
        <f aca="false">IF(AD5448&lt;AE5448,AD5448,AE5448)</f>
        <v>Arrows, Bomber, Elite Barbarians, Golem, Lumberjack, Mega Minion, Night Witch, Zap</v>
      </c>
      <c r="AG5448" s="5" t="str">
        <f aca="false">IF(AD5448&lt;AE5448,AE5448,AD5448)</f>
        <v>Barbarian Barrel, Dark Prince, Electro Spirit, Lightning, Magic Archer, Royal Hogs, Skeletons, Tesla</v>
      </c>
      <c r="AH5448" s="5" t="str">
        <f aca="false">IF(AD5448=AF5448,AA5448,IF(AA5448="Win","Loss",IF(AA5448="Loss","Win","Draw")))</f>
        <v>Loss</v>
      </c>
      <c r="AI5448" s="5" t="s">
        <v>297</v>
      </c>
    </row>
    <row r="5449" customFormat="false" ht="15" hidden="false" customHeight="true" outlineLevel="0" collapsed="false">
      <c r="A5449" s="6" t="s">
        <v>9559</v>
      </c>
      <c r="B5449" s="5" t="n">
        <v>1</v>
      </c>
      <c r="C5449" s="6" t="s">
        <v>3690</v>
      </c>
      <c r="D5449" s="5" t="s">
        <v>3691</v>
      </c>
      <c r="E5449" s="6" t="s">
        <v>9560</v>
      </c>
      <c r="F5449" s="5" t="s">
        <v>9561</v>
      </c>
      <c r="G5449" s="5" t="s">
        <v>9562</v>
      </c>
      <c r="H5449" s="5" t="s">
        <v>352</v>
      </c>
      <c r="I5449" s="5" t="s">
        <v>233</v>
      </c>
      <c r="J5449" s="5" t="s">
        <v>202</v>
      </c>
      <c r="K5449" s="5" t="s">
        <v>201</v>
      </c>
      <c r="L5449" s="5" t="s">
        <v>204</v>
      </c>
      <c r="M5449" s="5" t="s">
        <v>234</v>
      </c>
      <c r="N5449" s="5" t="s">
        <v>157</v>
      </c>
      <c r="O5449" s="5" t="s">
        <v>111</v>
      </c>
      <c r="P5449" s="5" t="s">
        <v>88</v>
      </c>
      <c r="Q5449" s="5" t="s">
        <v>233</v>
      </c>
      <c r="R5449" s="5" t="s">
        <v>202</v>
      </c>
      <c r="S5449" s="5" t="s">
        <v>337</v>
      </c>
      <c r="T5449" s="5" t="s">
        <v>150</v>
      </c>
      <c r="U5449" s="5" t="s">
        <v>118</v>
      </c>
      <c r="V5449" s="5" t="s">
        <v>95</v>
      </c>
      <c r="W5449" s="5" t="s">
        <v>130</v>
      </c>
      <c r="X5449" s="5" t="s">
        <v>327</v>
      </c>
      <c r="Y5449" s="5" t="n">
        <v>1</v>
      </c>
      <c r="Z5449" s="5" t="n">
        <v>0</v>
      </c>
      <c r="AA5449" s="5" t="str">
        <f aca="false">IF(Y5449&gt;Z5449,"Win",IF(Y5449&lt;Z5449,"Loss","Draw"))</f>
        <v>Win</v>
      </c>
      <c r="AB5449" s="5" t="s">
        <v>98</v>
      </c>
      <c r="AC5449" s="5" t="s">
        <v>99</v>
      </c>
      <c r="AD5449" s="5" t="s">
        <v>380</v>
      </c>
      <c r="AE5449" s="5" t="s">
        <v>9563</v>
      </c>
      <c r="AF5449" s="5" t="str">
        <f aca="false">IF(AD5449&lt;AE5449,AD5449,AE5449)</f>
        <v>Arrows, Barbarian Barrel, Bats, Boss Bandit, Electro Spirit, Ice Spirit, Magic Archer, Rage</v>
      </c>
      <c r="AG5449" s="5" t="str">
        <f aca="false">IF(AD5449&lt;AE5449,AE5449,AD5449)</f>
        <v>Bats, Berserker, Bomb Tower, Fire Spirit, Magic Archer, Miner, Royal Delivery, Wall Breakers</v>
      </c>
      <c r="AH5449" s="5" t="str">
        <f aca="false">IF(AD5449=AF5449,AA5449,IF(AA5449="Win","Loss",IF(AA5449="Loss","Win","Draw")))</f>
        <v>Loss</v>
      </c>
      <c r="AI5449" s="5" t="s">
        <v>297</v>
      </c>
    </row>
    <row r="5450" customFormat="false" ht="15" hidden="false" customHeight="true" outlineLevel="0" collapsed="false">
      <c r="A5450" s="6" t="s">
        <v>9514</v>
      </c>
      <c r="B5450" s="5" t="n">
        <v>2</v>
      </c>
      <c r="C5450" s="6" t="s">
        <v>3690</v>
      </c>
      <c r="D5450" s="5" t="s">
        <v>3691</v>
      </c>
      <c r="E5450" s="5" t="s">
        <v>9515</v>
      </c>
      <c r="F5450" s="5" t="s">
        <v>9516</v>
      </c>
      <c r="G5450" s="5" t="s">
        <v>9564</v>
      </c>
      <c r="H5450" s="5" t="s">
        <v>352</v>
      </c>
      <c r="I5450" s="5" t="s">
        <v>113</v>
      </c>
      <c r="J5450" s="5" t="s">
        <v>95</v>
      </c>
      <c r="K5450" s="5" t="s">
        <v>233</v>
      </c>
      <c r="L5450" s="5" t="s">
        <v>116</v>
      </c>
      <c r="M5450" s="5" t="s">
        <v>117</v>
      </c>
      <c r="N5450" s="5" t="s">
        <v>115</v>
      </c>
      <c r="O5450" s="5" t="s">
        <v>193</v>
      </c>
      <c r="P5450" s="5" t="s">
        <v>119</v>
      </c>
      <c r="Q5450" s="5" t="s">
        <v>203</v>
      </c>
      <c r="R5450" s="5" t="s">
        <v>91</v>
      </c>
      <c r="S5450" s="5" t="s">
        <v>87</v>
      </c>
      <c r="T5450" s="5" t="s">
        <v>159</v>
      </c>
      <c r="U5450" s="5" t="s">
        <v>89</v>
      </c>
      <c r="V5450" s="5" t="s">
        <v>118</v>
      </c>
      <c r="W5450" s="5" t="s">
        <v>241</v>
      </c>
      <c r="X5450" s="5" t="s">
        <v>248</v>
      </c>
      <c r="Y5450" s="5" t="n">
        <v>1</v>
      </c>
      <c r="Z5450" s="5" t="n">
        <v>0</v>
      </c>
      <c r="AA5450" s="5" t="str">
        <f aca="false">IF(Y5450&gt;Z5450,"Win",IF(Y5450&lt;Z5450,"Loss","Draw"))</f>
        <v>Win</v>
      </c>
      <c r="AB5450" s="5" t="s">
        <v>98</v>
      </c>
      <c r="AC5450" s="5" t="s">
        <v>98</v>
      </c>
      <c r="AD5450" s="5" t="s">
        <v>6214</v>
      </c>
      <c r="AE5450" s="5" t="s">
        <v>9565</v>
      </c>
      <c r="AF5450" s="5" t="str">
        <f aca="false">IF(AD5450&lt;AE5450,AD5450,AE5450)</f>
        <v>Barbarian Barrel, Bats, Furnace, Giant Skeleton, Goblin Hut, Graveyard, Guards, Poison</v>
      </c>
      <c r="AG5450" s="5" t="str">
        <f aca="false">IF(AD5450&lt;AE5450,AE5450,AD5450)</f>
        <v>Dart Goblin, Goblin Barrel, Goblins, Ice Spirit, Knight, Princess, Tesla, The Log</v>
      </c>
      <c r="AH5450" s="5" t="str">
        <f aca="false">IF(AD5450=AF5450,AA5450,IF(AA5450="Win","Loss",IF(AA5450="Loss","Win","Draw")))</f>
        <v>Win</v>
      </c>
      <c r="AI5450" s="5" t="s">
        <v>297</v>
      </c>
    </row>
    <row r="5451" customFormat="false" ht="15" hidden="false" customHeight="true" outlineLevel="0" collapsed="false">
      <c r="A5451" s="6" t="s">
        <v>9566</v>
      </c>
      <c r="B5451" s="5" t="n">
        <v>1</v>
      </c>
      <c r="C5451" s="6" t="s">
        <v>3690</v>
      </c>
      <c r="D5451" s="5" t="s">
        <v>3691</v>
      </c>
      <c r="E5451" s="6" t="s">
        <v>3690</v>
      </c>
      <c r="F5451" s="5" t="s">
        <v>9567</v>
      </c>
      <c r="G5451" s="5" t="s">
        <v>9568</v>
      </c>
      <c r="H5451" s="5" t="s">
        <v>352</v>
      </c>
      <c r="I5451" s="5" t="s">
        <v>203</v>
      </c>
      <c r="J5451" s="5" t="s">
        <v>202</v>
      </c>
      <c r="K5451" s="5" t="s">
        <v>201</v>
      </c>
      <c r="L5451" s="5" t="s">
        <v>88</v>
      </c>
      <c r="M5451" s="5" t="s">
        <v>157</v>
      </c>
      <c r="N5451" s="5" t="s">
        <v>118</v>
      </c>
      <c r="O5451" s="5" t="s">
        <v>234</v>
      </c>
      <c r="P5451" s="5" t="s">
        <v>204</v>
      </c>
      <c r="Q5451" s="5" t="s">
        <v>137</v>
      </c>
      <c r="R5451" s="5" t="s">
        <v>97</v>
      </c>
      <c r="S5451" s="5" t="s">
        <v>114</v>
      </c>
      <c r="T5451" s="5" t="s">
        <v>116</v>
      </c>
      <c r="U5451" s="5" t="s">
        <v>242</v>
      </c>
      <c r="V5451" s="5" t="s">
        <v>157</v>
      </c>
      <c r="W5451" s="5" t="s">
        <v>126</v>
      </c>
      <c r="X5451" s="5" t="s">
        <v>153</v>
      </c>
      <c r="Y5451" s="5" t="n">
        <v>1</v>
      </c>
      <c r="Z5451" s="5" t="n">
        <v>0</v>
      </c>
      <c r="AA5451" s="5" t="str">
        <f aca="false">IF(Y5451&gt;Z5451,"Win",IF(Y5451&lt;Z5451,"Loss","Draw"))</f>
        <v>Win</v>
      </c>
      <c r="AB5451" s="5" t="s">
        <v>98</v>
      </c>
      <c r="AC5451" s="5" t="s">
        <v>99</v>
      </c>
      <c r="AD5451" s="5" t="s">
        <v>668</v>
      </c>
      <c r="AE5451" s="5" t="s">
        <v>9569</v>
      </c>
      <c r="AF5451" s="5" t="str">
        <f aca="false">IF(AD5451&lt;AE5451,AD5451,AE5451)</f>
        <v>Berserker, Bomb Tower, Fire Spirit, Goblin Barrel, Ice Spirit, Magic Archer, Royal Delivery, Wall Breakers</v>
      </c>
      <c r="AG5451" s="5" t="str">
        <f aca="false">IF(AD5451&lt;AE5451,AE5451,AD5451)</f>
        <v>Bomber, Cannon, Fire Spirit, Giant Snowball, Goblin Drill, Poison, Ronin, Skeletons</v>
      </c>
      <c r="AH5451" s="5" t="str">
        <f aca="false">IF(AD5451=AF5451,AA5451,IF(AA5451="Win","Loss",IF(AA5451="Loss","Win","Draw")))</f>
        <v>Win</v>
      </c>
      <c r="AI5451" s="5" t="s">
        <v>297</v>
      </c>
    </row>
    <row r="5452" customFormat="false" ht="15" hidden="false" customHeight="true" outlineLevel="0" collapsed="false">
      <c r="A5452" s="6" t="s">
        <v>9570</v>
      </c>
      <c r="B5452" s="5" t="n">
        <v>1</v>
      </c>
      <c r="C5452" s="6" t="s">
        <v>3690</v>
      </c>
      <c r="D5452" s="5" t="s">
        <v>3691</v>
      </c>
      <c r="E5452" s="6" t="s">
        <v>9571</v>
      </c>
      <c r="F5452" s="5" t="s">
        <v>9572</v>
      </c>
      <c r="G5452" s="5" t="s">
        <v>9573</v>
      </c>
      <c r="H5452" s="5" t="s">
        <v>352</v>
      </c>
      <c r="I5452" s="5" t="s">
        <v>284</v>
      </c>
      <c r="J5452" s="5" t="s">
        <v>128</v>
      </c>
      <c r="K5452" s="5" t="s">
        <v>107</v>
      </c>
      <c r="L5452" s="5" t="s">
        <v>242</v>
      </c>
      <c r="M5452" s="5" t="s">
        <v>133</v>
      </c>
      <c r="N5452" s="5" t="s">
        <v>187</v>
      </c>
      <c r="O5452" s="5" t="s">
        <v>85</v>
      </c>
      <c r="P5452" s="5" t="s">
        <v>387</v>
      </c>
      <c r="Q5452" s="5" t="s">
        <v>407</v>
      </c>
      <c r="R5452" s="5" t="s">
        <v>128</v>
      </c>
      <c r="S5452" s="5" t="s">
        <v>153</v>
      </c>
      <c r="T5452" s="5" t="s">
        <v>110</v>
      </c>
      <c r="U5452" s="5" t="s">
        <v>209</v>
      </c>
      <c r="V5452" s="5" t="s">
        <v>112</v>
      </c>
      <c r="W5452" s="5" t="s">
        <v>204</v>
      </c>
      <c r="X5452" s="5" t="s">
        <v>193</v>
      </c>
      <c r="Y5452" s="5" t="n">
        <v>1</v>
      </c>
      <c r="Z5452" s="5" t="n">
        <v>0</v>
      </c>
      <c r="AA5452" s="5" t="str">
        <f aca="false">IF(Y5452&gt;Z5452,"Win",IF(Y5452&lt;Z5452,"Loss","Draw"))</f>
        <v>Win</v>
      </c>
      <c r="AB5452" s="5" t="s">
        <v>98</v>
      </c>
      <c r="AC5452" s="5" t="s">
        <v>99</v>
      </c>
      <c r="AD5452" s="5" t="s">
        <v>1861</v>
      </c>
      <c r="AE5452" s="5" t="s">
        <v>9574</v>
      </c>
      <c r="AF5452" s="5" t="str">
        <f aca="false">IF(AD5452&lt;AE5452,AD5452,AE5452)</f>
        <v>Bomber, Electro Giant, Goblin Cage, Golden Knight, Inferno Dragon, Lightning, Mother Witch, Tornado</v>
      </c>
      <c r="AG5452" s="5" t="str">
        <f aca="false">IF(AD5452&lt;AE5452,AE5452,AD5452)</f>
        <v>Cannon, Firecracker, Golden Knight, Guards, Inferno Tower, Lava Hound, Royal Delivery, Spirit Empress</v>
      </c>
      <c r="AH5452" s="5" t="str">
        <f aca="false">IF(AD5452=AF5452,AA5452,IF(AA5452="Win","Loss",IF(AA5452="Loss","Win","Draw")))</f>
        <v>Win</v>
      </c>
      <c r="AI5452" s="5" t="s">
        <v>297</v>
      </c>
    </row>
    <row r="5453" customFormat="false" ht="15" hidden="false" customHeight="true" outlineLevel="0" collapsed="false">
      <c r="A5453" s="6" t="s">
        <v>9575</v>
      </c>
      <c r="B5453" s="5" t="n">
        <v>1</v>
      </c>
      <c r="C5453" s="6" t="s">
        <v>3690</v>
      </c>
      <c r="D5453" s="5" t="s">
        <v>3691</v>
      </c>
      <c r="E5453" s="5" t="s">
        <v>9576</v>
      </c>
      <c r="F5453" s="5" t="s">
        <v>9577</v>
      </c>
      <c r="G5453" s="5" t="s">
        <v>9578</v>
      </c>
      <c r="H5453" s="5" t="s">
        <v>352</v>
      </c>
      <c r="I5453" s="5" t="s">
        <v>92</v>
      </c>
      <c r="J5453" s="5" t="s">
        <v>91</v>
      </c>
      <c r="K5453" s="5" t="s">
        <v>124</v>
      </c>
      <c r="L5453" s="5" t="s">
        <v>159</v>
      </c>
      <c r="M5453" s="5" t="s">
        <v>294</v>
      </c>
      <c r="N5453" s="5" t="s">
        <v>234</v>
      </c>
      <c r="O5453" s="5" t="s">
        <v>94</v>
      </c>
      <c r="P5453" s="5" t="s">
        <v>201</v>
      </c>
      <c r="Q5453" s="5" t="s">
        <v>185</v>
      </c>
      <c r="R5453" s="5" t="s">
        <v>91</v>
      </c>
      <c r="S5453" s="5" t="s">
        <v>208</v>
      </c>
      <c r="T5453" s="5" t="s">
        <v>249</v>
      </c>
      <c r="U5453" s="5" t="s">
        <v>165</v>
      </c>
      <c r="V5453" s="5" t="s">
        <v>187</v>
      </c>
      <c r="W5453" s="5" t="s">
        <v>89</v>
      </c>
      <c r="X5453" s="5" t="s">
        <v>118</v>
      </c>
      <c r="Y5453" s="5" t="n">
        <v>1</v>
      </c>
      <c r="Z5453" s="5" t="n">
        <v>0</v>
      </c>
      <c r="AA5453" s="5" t="str">
        <f aca="false">IF(Y5453&gt;Z5453,"Win",IF(Y5453&lt;Z5453,"Loss","Draw"))</f>
        <v>Win</v>
      </c>
      <c r="AB5453" s="5" t="s">
        <v>98</v>
      </c>
      <c r="AC5453" s="5" t="s">
        <v>99</v>
      </c>
      <c r="AD5453" s="5" t="s">
        <v>4183</v>
      </c>
      <c r="AE5453" s="5" t="s">
        <v>2612</v>
      </c>
      <c r="AF5453" s="5" t="str">
        <f aca="false">IF(AD5453&lt;AE5453,AD5453,AE5453)</f>
        <v>Bomb Tower, Dart Goblin, Goblins, Rascals, Royal Ghost, Skeleton Barrel, Vines, Wall Breakers</v>
      </c>
      <c r="AG5453" s="5" t="str">
        <f aca="false">IF(AD5453&lt;AE5453,AE5453,AD5453)</f>
        <v>Executioner, Goblins, Hog Rider, Ice Spirit, Rocket, The Log, Tornado, Valkyrie</v>
      </c>
      <c r="AH5453" s="5" t="str">
        <f aca="false">IF(AD5453=AF5453,AA5453,IF(AA5453="Win","Loss",IF(AA5453="Loss","Win","Draw")))</f>
        <v>Win</v>
      </c>
      <c r="AI5453" s="5" t="s">
        <v>297</v>
      </c>
    </row>
    <row r="5454" customFormat="false" ht="15" hidden="false" customHeight="true" outlineLevel="0" collapsed="false">
      <c r="A5454" s="6" t="s">
        <v>9570</v>
      </c>
      <c r="B5454" s="5" t="n">
        <v>2</v>
      </c>
      <c r="C5454" s="6" t="s">
        <v>3690</v>
      </c>
      <c r="D5454" s="5" t="s">
        <v>3691</v>
      </c>
      <c r="E5454" s="6" t="s">
        <v>9571</v>
      </c>
      <c r="F5454" s="5" t="s">
        <v>9572</v>
      </c>
      <c r="G5454" s="5" t="s">
        <v>9579</v>
      </c>
      <c r="H5454" s="5" t="s">
        <v>352</v>
      </c>
      <c r="I5454" s="5" t="s">
        <v>203</v>
      </c>
      <c r="J5454" s="5" t="s">
        <v>241</v>
      </c>
      <c r="K5454" s="5" t="s">
        <v>418</v>
      </c>
      <c r="L5454" s="5" t="s">
        <v>89</v>
      </c>
      <c r="M5454" s="5" t="s">
        <v>209</v>
      </c>
      <c r="N5454" s="5" t="s">
        <v>159</v>
      </c>
      <c r="O5454" s="5" t="s">
        <v>248</v>
      </c>
      <c r="P5454" s="5" t="s">
        <v>118</v>
      </c>
      <c r="Q5454" s="5" t="s">
        <v>407</v>
      </c>
      <c r="R5454" s="5" t="s">
        <v>128</v>
      </c>
      <c r="S5454" s="5" t="s">
        <v>153</v>
      </c>
      <c r="T5454" s="5" t="s">
        <v>110</v>
      </c>
      <c r="U5454" s="5" t="s">
        <v>209</v>
      </c>
      <c r="V5454" s="5" t="s">
        <v>112</v>
      </c>
      <c r="W5454" s="5" t="s">
        <v>204</v>
      </c>
      <c r="X5454" s="5" t="s">
        <v>193</v>
      </c>
      <c r="Y5454" s="5" t="n">
        <v>1</v>
      </c>
      <c r="Z5454" s="5" t="n">
        <v>0</v>
      </c>
      <c r="AA5454" s="5" t="str">
        <f aca="false">IF(Y5454&gt;Z5454,"Win",IF(Y5454&lt;Z5454,"Loss","Draw"))</f>
        <v>Win</v>
      </c>
      <c r="AB5454" s="5" t="s">
        <v>98</v>
      </c>
      <c r="AC5454" s="5" t="s">
        <v>99</v>
      </c>
      <c r="AD5454" s="5" t="s">
        <v>4346</v>
      </c>
      <c r="AE5454" s="5" t="s">
        <v>9574</v>
      </c>
      <c r="AF5454" s="5" t="str">
        <f aca="false">IF(AD5454&lt;AE5454,AD5454,AE5454)</f>
        <v>Cannon, Firecracker, Golden Knight, Guards, Inferno Tower, Lava Hound, Royal Delivery, Spirit Empress</v>
      </c>
      <c r="AG5454" s="5" t="str">
        <f aca="false">IF(AD5454&lt;AE5454,AE5454,AD5454)</f>
        <v>Dart Goblin, Goblin Barrel, Ice Spirit, Inferno Tower, Knight, Princess, Skeleton Army, The Log</v>
      </c>
      <c r="AH5454" s="5" t="str">
        <f aca="false">IF(AD5454=AF5454,AA5454,IF(AA5454="Win","Loss",IF(AA5454="Loss","Win","Draw")))</f>
        <v>Loss</v>
      </c>
      <c r="AI5454" s="5" t="s">
        <v>297</v>
      </c>
    </row>
    <row r="5455" customFormat="false" ht="15" hidden="false" customHeight="true" outlineLevel="0" collapsed="false">
      <c r="A5455" s="6" t="s">
        <v>9580</v>
      </c>
      <c r="B5455" s="5" t="n">
        <v>1</v>
      </c>
      <c r="C5455" s="6" t="s">
        <v>3690</v>
      </c>
      <c r="D5455" s="5" t="s">
        <v>3691</v>
      </c>
      <c r="E5455" s="5" t="s">
        <v>9581</v>
      </c>
      <c r="F5455" s="5" t="s">
        <v>9582</v>
      </c>
      <c r="G5455" s="5" t="s">
        <v>9583</v>
      </c>
      <c r="H5455" s="5" t="s">
        <v>352</v>
      </c>
      <c r="I5455" s="5" t="s">
        <v>233</v>
      </c>
      <c r="J5455" s="5" t="s">
        <v>202</v>
      </c>
      <c r="K5455" s="5" t="s">
        <v>201</v>
      </c>
      <c r="L5455" s="5" t="s">
        <v>204</v>
      </c>
      <c r="M5455" s="5" t="s">
        <v>234</v>
      </c>
      <c r="N5455" s="5" t="s">
        <v>157</v>
      </c>
      <c r="O5455" s="5" t="s">
        <v>111</v>
      </c>
      <c r="P5455" s="5" t="s">
        <v>88</v>
      </c>
      <c r="Q5455" s="5" t="s">
        <v>284</v>
      </c>
      <c r="R5455" s="5" t="s">
        <v>241</v>
      </c>
      <c r="S5455" s="5" t="s">
        <v>152</v>
      </c>
      <c r="T5455" s="5" t="s">
        <v>95</v>
      </c>
      <c r="U5455" s="5" t="s">
        <v>158</v>
      </c>
      <c r="V5455" s="5" t="s">
        <v>186</v>
      </c>
      <c r="W5455" s="5" t="s">
        <v>785</v>
      </c>
      <c r="X5455" s="5" t="s">
        <v>130</v>
      </c>
      <c r="Y5455" s="5" t="n">
        <v>3</v>
      </c>
      <c r="Z5455" s="5" t="n">
        <v>0</v>
      </c>
      <c r="AA5455" s="5" t="str">
        <f aca="false">IF(Y5455&gt;Z5455,"Win",IF(Y5455&lt;Z5455,"Loss","Draw"))</f>
        <v>Win</v>
      </c>
      <c r="AB5455" s="5" t="s">
        <v>98</v>
      </c>
      <c r="AC5455" s="5" t="s">
        <v>99</v>
      </c>
      <c r="AD5455" s="5" t="s">
        <v>380</v>
      </c>
      <c r="AE5455" s="5" t="s">
        <v>9584</v>
      </c>
      <c r="AF5455" s="5" t="str">
        <f aca="false">IF(AD5455&lt;AE5455,AD5455,AE5455)</f>
        <v>Arrows, Baby Dragon, Balloon, Barbarian Barrel, Bowler, Freeze, Inferno Dragon, Knight</v>
      </c>
      <c r="AG5455" s="5" t="str">
        <f aca="false">IF(AD5455&lt;AE5455,AE5455,AD5455)</f>
        <v>Bats, Berserker, Bomb Tower, Fire Spirit, Magic Archer, Miner, Royal Delivery, Wall Breakers</v>
      </c>
      <c r="AH5455" s="5" t="str">
        <f aca="false">IF(AD5455=AF5455,AA5455,IF(AA5455="Win","Loss",IF(AA5455="Loss","Win","Draw")))</f>
        <v>Loss</v>
      </c>
      <c r="AI5455" s="5" t="s">
        <v>297</v>
      </c>
    </row>
  </sheetData>
  <autoFilter ref="A1:AI54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9585</v>
      </c>
      <c r="C1" s="4" t="s">
        <v>42</v>
      </c>
      <c r="D1" s="4" t="s">
        <v>44</v>
      </c>
      <c r="E1" s="4" t="s">
        <v>74</v>
      </c>
      <c r="F1" s="4" t="s">
        <v>9586</v>
      </c>
      <c r="G1" s="4" t="s">
        <v>9587</v>
      </c>
      <c r="H1" s="4" t="s">
        <v>9588</v>
      </c>
      <c r="I1" s="4" t="s">
        <v>9589</v>
      </c>
      <c r="J1" s="4" t="s">
        <v>9590</v>
      </c>
      <c r="K1" s="4" t="s">
        <v>9591</v>
      </c>
      <c r="L1" s="4" t="s">
        <v>67</v>
      </c>
      <c r="M1" s="4" t="s">
        <v>9592</v>
      </c>
      <c r="N1" s="4" t="s">
        <v>9593</v>
      </c>
    </row>
    <row r="2" customFormat="false" ht="15" hidden="false" customHeight="true" outlineLevel="0" collapsed="false">
      <c r="A2" s="5" t="s">
        <v>75</v>
      </c>
      <c r="B2" s="5" t="s">
        <v>9594</v>
      </c>
      <c r="C2" s="5" t="s">
        <v>76</v>
      </c>
      <c r="D2" s="5" t="s">
        <v>78</v>
      </c>
      <c r="E2" s="5" t="s">
        <v>102</v>
      </c>
      <c r="F2" s="5" t="s">
        <v>80</v>
      </c>
      <c r="G2" s="5" t="n">
        <f aca="false">COUNTIF('Duel Log'!A:A,A2)</f>
        <v>1</v>
      </c>
      <c r="H2" s="5" t="n">
        <f aca="false">COUNTIFS('Duel Log'!A:A,A2,'Duel Log'!AA:AA,"Win")</f>
        <v>1</v>
      </c>
      <c r="I2" s="5" t="s">
        <v>9595</v>
      </c>
      <c r="J2" s="5"/>
      <c r="K2" s="5"/>
      <c r="L2" s="5" t="s">
        <v>98</v>
      </c>
      <c r="M2" s="5" t="s">
        <v>9596</v>
      </c>
      <c r="N2" s="5" t="s">
        <v>9596</v>
      </c>
    </row>
    <row r="3" customFormat="false" ht="15" hidden="false" customHeight="true" outlineLevel="0" collapsed="false">
      <c r="A3" s="5" t="s">
        <v>103</v>
      </c>
      <c r="B3" s="5" t="s">
        <v>9597</v>
      </c>
      <c r="C3" s="5" t="s">
        <v>76</v>
      </c>
      <c r="D3" s="6" t="s">
        <v>104</v>
      </c>
      <c r="E3" s="5" t="s">
        <v>102</v>
      </c>
      <c r="F3" s="5" t="s">
        <v>106</v>
      </c>
      <c r="G3" s="5" t="n">
        <f aca="false">COUNTIF('Duel Log'!A:A,A3)</f>
        <v>3</v>
      </c>
      <c r="H3" s="5" t="n">
        <f aca="false">COUNTIFS('Duel Log'!A:A,A3,'Duel Log'!AA:AA,"Win")</f>
        <v>2</v>
      </c>
      <c r="I3" s="5" t="s">
        <v>9598</v>
      </c>
      <c r="J3" s="5" t="s">
        <v>9599</v>
      </c>
      <c r="K3" s="5" t="s">
        <v>9600</v>
      </c>
      <c r="L3" s="5" t="s">
        <v>98</v>
      </c>
      <c r="M3" s="5" t="s">
        <v>9601</v>
      </c>
      <c r="N3" s="5" t="s">
        <v>9602</v>
      </c>
    </row>
    <row r="4" customFormat="false" ht="15" hidden="false" customHeight="true" outlineLevel="0" collapsed="false">
      <c r="A4" s="5" t="s">
        <v>146</v>
      </c>
      <c r="B4" s="5" t="s">
        <v>9603</v>
      </c>
      <c r="C4" s="5" t="s">
        <v>76</v>
      </c>
      <c r="D4" s="5" t="s">
        <v>147</v>
      </c>
      <c r="E4" s="5" t="s">
        <v>102</v>
      </c>
      <c r="F4" s="5" t="s">
        <v>149</v>
      </c>
      <c r="G4" s="5" t="n">
        <f aca="false">COUNTIF('Duel Log'!A:A,A4)</f>
        <v>3</v>
      </c>
      <c r="H4" s="5" t="n">
        <f aca="false">COUNTIFS('Duel Log'!A:A,A4,'Duel Log'!AA:AA,"Win")</f>
        <v>2</v>
      </c>
      <c r="I4" s="5" t="s">
        <v>9604</v>
      </c>
      <c r="J4" s="5" t="s">
        <v>9605</v>
      </c>
      <c r="K4" s="5" t="s">
        <v>9606</v>
      </c>
      <c r="L4" s="5" t="s">
        <v>98</v>
      </c>
      <c r="M4" s="5" t="s">
        <v>9607</v>
      </c>
      <c r="N4" s="5" t="s">
        <v>9602</v>
      </c>
    </row>
    <row r="5" customFormat="false" ht="15" hidden="false" customHeight="true" outlineLevel="0" collapsed="false">
      <c r="A5" s="5" t="s">
        <v>168</v>
      </c>
      <c r="B5" s="5" t="s">
        <v>9608</v>
      </c>
      <c r="C5" s="5" t="s">
        <v>76</v>
      </c>
      <c r="D5" s="5" t="s">
        <v>169</v>
      </c>
      <c r="E5" s="5" t="s">
        <v>102</v>
      </c>
      <c r="F5" s="5" t="s">
        <v>171</v>
      </c>
      <c r="G5" s="5" t="n">
        <f aca="false">COUNTIF('Duel Log'!A:A,A5)</f>
        <v>2</v>
      </c>
      <c r="H5" s="5" t="n">
        <f aca="false">COUNTIFS('Duel Log'!A:A,A5,'Duel Log'!AA:AA,"Win")</f>
        <v>2</v>
      </c>
      <c r="I5" s="5" t="s">
        <v>9609</v>
      </c>
      <c r="J5" s="5" t="s">
        <v>9610</v>
      </c>
      <c r="K5" s="5"/>
      <c r="L5" s="5" t="s">
        <v>98</v>
      </c>
      <c r="M5" s="5" t="s">
        <v>9611</v>
      </c>
      <c r="N5" s="5" t="s">
        <v>9612</v>
      </c>
    </row>
    <row r="6" customFormat="false" ht="15" hidden="false" customHeight="true" outlineLevel="0" collapsed="false">
      <c r="A6" s="5" t="s">
        <v>181</v>
      </c>
      <c r="B6" s="5" t="s">
        <v>9613</v>
      </c>
      <c r="C6" s="5" t="s">
        <v>76</v>
      </c>
      <c r="D6" s="5" t="s">
        <v>182</v>
      </c>
      <c r="E6" s="5" t="s">
        <v>102</v>
      </c>
      <c r="F6" s="5" t="s">
        <v>184</v>
      </c>
      <c r="G6" s="5" t="n">
        <f aca="false">COUNTIF('Duel Log'!A:A,A6)</f>
        <v>3</v>
      </c>
      <c r="H6" s="5" t="n">
        <f aca="false">COUNTIFS('Duel Log'!A:A,A6,'Duel Log'!AA:AA,"Win")</f>
        <v>1</v>
      </c>
      <c r="I6" s="5" t="s">
        <v>9610</v>
      </c>
      <c r="J6" s="5" t="s">
        <v>9614</v>
      </c>
      <c r="K6" s="5" t="s">
        <v>9615</v>
      </c>
      <c r="L6" s="5" t="s">
        <v>98</v>
      </c>
      <c r="M6" s="5" t="s">
        <v>9616</v>
      </c>
      <c r="N6" s="5" t="s">
        <v>9602</v>
      </c>
    </row>
    <row r="7" customFormat="false" ht="15" hidden="false" customHeight="true" outlineLevel="0" collapsed="false">
      <c r="A7" s="5" t="s">
        <v>197</v>
      </c>
      <c r="B7" s="5" t="s">
        <v>9617</v>
      </c>
      <c r="C7" s="5" t="s">
        <v>76</v>
      </c>
      <c r="D7" s="5" t="s">
        <v>198</v>
      </c>
      <c r="E7" s="5" t="s">
        <v>102</v>
      </c>
      <c r="F7" s="5" t="s">
        <v>200</v>
      </c>
      <c r="G7" s="5" t="n">
        <f aca="false">COUNTIF('Duel Log'!A:A,A7)</f>
        <v>2</v>
      </c>
      <c r="H7" s="5" t="n">
        <f aca="false">COUNTIFS('Duel Log'!A:A,A7,'Duel Log'!AA:AA,"Win")</f>
        <v>0</v>
      </c>
      <c r="I7" s="5" t="s">
        <v>9618</v>
      </c>
      <c r="J7" s="5" t="s">
        <v>9619</v>
      </c>
      <c r="K7" s="5"/>
      <c r="L7" s="5" t="s">
        <v>98</v>
      </c>
      <c r="M7" s="5" t="s">
        <v>9620</v>
      </c>
      <c r="N7" s="5" t="s">
        <v>9612</v>
      </c>
    </row>
    <row r="8" customFormat="false" ht="15" hidden="false" customHeight="true" outlineLevel="0" collapsed="false">
      <c r="A8" s="5" t="s">
        <v>211</v>
      </c>
      <c r="B8" s="5" t="s">
        <v>9621</v>
      </c>
      <c r="C8" s="5" t="s">
        <v>76</v>
      </c>
      <c r="D8" s="5" t="s">
        <v>212</v>
      </c>
      <c r="E8" s="5" t="s">
        <v>102</v>
      </c>
      <c r="F8" s="5" t="s">
        <v>214</v>
      </c>
      <c r="G8" s="5" t="n">
        <f aca="false">COUNTIF('Duel Log'!A:A,A8)</f>
        <v>3</v>
      </c>
      <c r="H8" s="5" t="n">
        <f aca="false">COUNTIFS('Duel Log'!A:A,A8,'Duel Log'!AA:AA,"Win")</f>
        <v>1</v>
      </c>
      <c r="I8" s="5" t="s">
        <v>9622</v>
      </c>
      <c r="J8" s="5" t="s">
        <v>9623</v>
      </c>
      <c r="K8" s="5" t="s">
        <v>9624</v>
      </c>
      <c r="L8" s="5" t="s">
        <v>98</v>
      </c>
      <c r="M8" s="5" t="s">
        <v>9625</v>
      </c>
      <c r="N8" s="5" t="s">
        <v>9602</v>
      </c>
    </row>
    <row r="9" customFormat="false" ht="15" hidden="false" customHeight="true" outlineLevel="0" collapsed="false">
      <c r="A9" s="5" t="s">
        <v>226</v>
      </c>
      <c r="B9" s="5" t="s">
        <v>9626</v>
      </c>
      <c r="C9" s="5" t="s">
        <v>76</v>
      </c>
      <c r="D9" s="5" t="s">
        <v>227</v>
      </c>
      <c r="E9" s="5" t="s">
        <v>102</v>
      </c>
      <c r="F9" s="5" t="s">
        <v>229</v>
      </c>
      <c r="G9" s="5" t="n">
        <f aca="false">COUNTIF('Duel Log'!A:A,A9)</f>
        <v>2</v>
      </c>
      <c r="H9" s="5" t="n">
        <f aca="false">COUNTIFS('Duel Log'!A:A,A9,'Duel Log'!AA:AA,"Win")</f>
        <v>2</v>
      </c>
      <c r="I9" s="5" t="s">
        <v>9627</v>
      </c>
      <c r="J9" s="5" t="s">
        <v>9628</v>
      </c>
      <c r="K9" s="5"/>
      <c r="L9" s="5" t="s">
        <v>98</v>
      </c>
      <c r="M9" s="5" t="s">
        <v>9611</v>
      </c>
      <c r="N9" s="5" t="s">
        <v>9612</v>
      </c>
    </row>
    <row r="10" customFormat="false" ht="15" hidden="false" customHeight="true" outlineLevel="0" collapsed="false">
      <c r="A10" s="5" t="s">
        <v>237</v>
      </c>
      <c r="B10" s="5" t="s">
        <v>9629</v>
      </c>
      <c r="C10" s="5" t="s">
        <v>76</v>
      </c>
      <c r="D10" s="6" t="s">
        <v>238</v>
      </c>
      <c r="E10" s="5" t="s">
        <v>102</v>
      </c>
      <c r="F10" s="5" t="s">
        <v>240</v>
      </c>
      <c r="G10" s="5" t="n">
        <f aca="false">COUNTIF('Duel Log'!A:A,A10)</f>
        <v>3</v>
      </c>
      <c r="H10" s="5" t="n">
        <f aca="false">COUNTIFS('Duel Log'!A:A,A10,'Duel Log'!AA:AA,"Win")</f>
        <v>2</v>
      </c>
      <c r="I10" s="5" t="s">
        <v>9604</v>
      </c>
      <c r="J10" s="5" t="s">
        <v>9630</v>
      </c>
      <c r="K10" s="5" t="s">
        <v>9631</v>
      </c>
      <c r="L10" s="5" t="s">
        <v>98</v>
      </c>
      <c r="M10" s="5" t="s">
        <v>9632</v>
      </c>
      <c r="N10" s="5" t="s">
        <v>9602</v>
      </c>
    </row>
    <row r="11" customFormat="false" ht="15" hidden="false" customHeight="true" outlineLevel="0" collapsed="false">
      <c r="A11" s="5" t="s">
        <v>252</v>
      </c>
      <c r="B11" s="5" t="s">
        <v>9633</v>
      </c>
      <c r="C11" s="5" t="s">
        <v>76</v>
      </c>
      <c r="D11" s="5" t="s">
        <v>253</v>
      </c>
      <c r="E11" s="5" t="s">
        <v>102</v>
      </c>
      <c r="F11" s="5" t="s">
        <v>255</v>
      </c>
      <c r="G11" s="5" t="n">
        <f aca="false">COUNTIF('Duel Log'!A:A,A11)</f>
        <v>3</v>
      </c>
      <c r="H11" s="5" t="n">
        <f aca="false">COUNTIFS('Duel Log'!A:A,A11,'Duel Log'!AA:AA,"Win")</f>
        <v>1</v>
      </c>
      <c r="I11" s="5" t="s">
        <v>9622</v>
      </c>
      <c r="J11" s="5" t="s">
        <v>9634</v>
      </c>
      <c r="K11" s="5" t="s">
        <v>9635</v>
      </c>
      <c r="L11" s="5" t="s">
        <v>98</v>
      </c>
      <c r="M11" s="5" t="s">
        <v>9636</v>
      </c>
      <c r="N11" s="5" t="s">
        <v>9602</v>
      </c>
    </row>
    <row r="12" customFormat="false" ht="15" hidden="false" customHeight="true" outlineLevel="0" collapsed="false">
      <c r="A12" s="5" t="s">
        <v>263</v>
      </c>
      <c r="B12" s="5" t="s">
        <v>9637</v>
      </c>
      <c r="C12" s="5" t="s">
        <v>76</v>
      </c>
      <c r="D12" s="6" t="s">
        <v>264</v>
      </c>
      <c r="E12" s="5" t="s">
        <v>102</v>
      </c>
      <c r="F12" s="5" t="s">
        <v>266</v>
      </c>
      <c r="G12" s="5" t="n">
        <f aca="false">COUNTIF('Duel Log'!A:A,A12)</f>
        <v>2</v>
      </c>
      <c r="H12" s="5" t="n">
        <f aca="false">COUNTIFS('Duel Log'!A:A,A12,'Duel Log'!AA:AA,"Win")</f>
        <v>0</v>
      </c>
      <c r="I12" s="5" t="s">
        <v>9598</v>
      </c>
      <c r="J12" s="5" t="s">
        <v>9614</v>
      </c>
      <c r="K12" s="5"/>
      <c r="L12" s="5" t="s">
        <v>98</v>
      </c>
      <c r="M12" s="5" t="s">
        <v>9638</v>
      </c>
      <c r="N12" s="5" t="s">
        <v>9612</v>
      </c>
    </row>
    <row r="13" customFormat="false" ht="15" hidden="false" customHeight="true" outlineLevel="0" collapsed="false">
      <c r="A13" s="5" t="s">
        <v>270</v>
      </c>
      <c r="B13" s="5" t="s">
        <v>9639</v>
      </c>
      <c r="C13" s="5" t="s">
        <v>271</v>
      </c>
      <c r="D13" s="5" t="s">
        <v>273</v>
      </c>
      <c r="E13" s="5" t="s">
        <v>102</v>
      </c>
      <c r="F13" s="5" t="s">
        <v>275</v>
      </c>
      <c r="G13" s="5" t="n">
        <f aca="false">COUNTIF('Duel Log'!A:A,A13)</f>
        <v>1</v>
      </c>
      <c r="H13" s="5" t="n">
        <f aca="false">COUNTIFS('Duel Log'!A:A,A13,'Duel Log'!AA:AA,"Win")</f>
        <v>1</v>
      </c>
      <c r="I13" s="5" t="s">
        <v>9640</v>
      </c>
      <c r="J13" s="5"/>
      <c r="K13" s="5"/>
      <c r="L13" s="5" t="s">
        <v>98</v>
      </c>
      <c r="M13" s="5" t="s">
        <v>9596</v>
      </c>
      <c r="N13" s="5" t="s">
        <v>9596</v>
      </c>
    </row>
    <row r="14" customFormat="false" ht="15" hidden="false" customHeight="true" outlineLevel="0" collapsed="false">
      <c r="A14" s="5" t="s">
        <v>278</v>
      </c>
      <c r="B14" s="5" t="s">
        <v>9641</v>
      </c>
      <c r="C14" s="5" t="s">
        <v>271</v>
      </c>
      <c r="D14" s="5" t="s">
        <v>279</v>
      </c>
      <c r="E14" s="5" t="s">
        <v>102</v>
      </c>
      <c r="F14" s="5" t="s">
        <v>281</v>
      </c>
      <c r="G14" s="5" t="n">
        <f aca="false">COUNTIF('Duel Log'!A:A,A14)</f>
        <v>3</v>
      </c>
      <c r="H14" s="5" t="n">
        <f aca="false">COUNTIFS('Duel Log'!A:A,A14,'Duel Log'!AA:AA,"Win")</f>
        <v>2</v>
      </c>
      <c r="I14" s="5" t="s">
        <v>9642</v>
      </c>
      <c r="J14" s="5" t="s">
        <v>9643</v>
      </c>
      <c r="K14" s="5" t="s">
        <v>9644</v>
      </c>
      <c r="L14" s="5" t="s">
        <v>98</v>
      </c>
      <c r="M14" s="5" t="s">
        <v>9645</v>
      </c>
      <c r="N14" s="5" t="s">
        <v>9602</v>
      </c>
    </row>
    <row r="15" customFormat="false" ht="15" hidden="false" customHeight="true" outlineLevel="0" collapsed="false">
      <c r="A15" s="5" t="s">
        <v>290</v>
      </c>
      <c r="B15" s="5" t="s">
        <v>9646</v>
      </c>
      <c r="C15" s="5" t="s">
        <v>271</v>
      </c>
      <c r="D15" s="5" t="s">
        <v>291</v>
      </c>
      <c r="E15" s="5" t="s">
        <v>297</v>
      </c>
      <c r="F15" s="5" t="s">
        <v>293</v>
      </c>
      <c r="G15" s="5" t="n">
        <f aca="false">COUNTIF('Duel Log'!A:A,A15)</f>
        <v>1</v>
      </c>
      <c r="H15" s="5" t="n">
        <f aca="false">COUNTIFS('Duel Log'!A:A,A15,'Duel Log'!AA:AA,"Win")</f>
        <v>0</v>
      </c>
      <c r="I15" s="5" t="s">
        <v>9647</v>
      </c>
      <c r="J15" s="5"/>
      <c r="K15" s="5"/>
      <c r="L15" s="5" t="s">
        <v>98</v>
      </c>
      <c r="M15" s="5" t="s">
        <v>9648</v>
      </c>
      <c r="N15" s="5"/>
    </row>
    <row r="16" customFormat="false" ht="15" hidden="false" customHeight="true" outlineLevel="0" collapsed="false">
      <c r="A16" s="5" t="s">
        <v>298</v>
      </c>
      <c r="B16" s="5" t="s">
        <v>9649</v>
      </c>
      <c r="C16" s="5" t="s">
        <v>271</v>
      </c>
      <c r="D16" s="5" t="s">
        <v>299</v>
      </c>
      <c r="E16" s="5" t="s">
        <v>297</v>
      </c>
      <c r="F16" s="5" t="s">
        <v>301</v>
      </c>
      <c r="G16" s="5" t="n">
        <f aca="false">COUNTIF('Duel Log'!A:A,A16)</f>
        <v>1</v>
      </c>
      <c r="H16" s="5" t="n">
        <f aca="false">COUNTIFS('Duel Log'!A:A,A16,'Duel Log'!AA:AA,"Win")</f>
        <v>0</v>
      </c>
      <c r="I16" s="5" t="s">
        <v>9650</v>
      </c>
      <c r="J16" s="5"/>
      <c r="K16" s="5"/>
      <c r="L16" s="5" t="s">
        <v>98</v>
      </c>
      <c r="M16" s="5" t="s">
        <v>9648</v>
      </c>
      <c r="N16" s="5"/>
    </row>
    <row r="17" customFormat="false" ht="15" hidden="false" customHeight="true" outlineLevel="0" collapsed="false">
      <c r="A17" s="5" t="s">
        <v>302</v>
      </c>
      <c r="B17" s="5" t="s">
        <v>9651</v>
      </c>
      <c r="C17" s="5" t="s">
        <v>271</v>
      </c>
      <c r="D17" s="5" t="s">
        <v>303</v>
      </c>
      <c r="E17" s="5" t="s">
        <v>297</v>
      </c>
      <c r="F17" s="5" t="s">
        <v>305</v>
      </c>
      <c r="G17" s="5" t="n">
        <f aca="false">COUNTIF('Duel Log'!A:A,A17)</f>
        <v>1</v>
      </c>
      <c r="H17" s="5" t="n">
        <f aca="false">COUNTIFS('Duel Log'!A:A,A17,'Duel Log'!AA:AA,"Win")</f>
        <v>1</v>
      </c>
      <c r="I17" s="5" t="s">
        <v>9652</v>
      </c>
      <c r="J17" s="5"/>
      <c r="K17" s="5"/>
      <c r="L17" s="5" t="s">
        <v>98</v>
      </c>
      <c r="M17" s="5" t="s">
        <v>9648</v>
      </c>
      <c r="N17" s="5"/>
    </row>
    <row r="18" customFormat="false" ht="15" hidden="false" customHeight="true" outlineLevel="0" collapsed="false">
      <c r="A18" s="5" t="s">
        <v>310</v>
      </c>
      <c r="B18" s="5" t="s">
        <v>9653</v>
      </c>
      <c r="C18" s="5" t="s">
        <v>271</v>
      </c>
      <c r="D18" s="5" t="s">
        <v>147</v>
      </c>
      <c r="E18" s="5" t="s">
        <v>102</v>
      </c>
      <c r="F18" s="5" t="s">
        <v>311</v>
      </c>
      <c r="G18" s="5" t="n">
        <f aca="false">COUNTIF('Duel Log'!A:A,A18)</f>
        <v>3</v>
      </c>
      <c r="H18" s="5" t="n">
        <f aca="false">COUNTIFS('Duel Log'!A:A,A18,'Duel Log'!AA:AA,"Win")</f>
        <v>2</v>
      </c>
      <c r="I18" s="5" t="s">
        <v>9654</v>
      </c>
      <c r="J18" s="5" t="s">
        <v>9655</v>
      </c>
      <c r="K18" s="5" t="s">
        <v>9656</v>
      </c>
      <c r="L18" s="5" t="s">
        <v>98</v>
      </c>
      <c r="M18" s="5" t="s">
        <v>9657</v>
      </c>
      <c r="N18" s="5" t="s">
        <v>9602</v>
      </c>
    </row>
    <row r="19" customFormat="false" ht="15" hidden="false" customHeight="true" outlineLevel="0" collapsed="false">
      <c r="A19" s="5" t="s">
        <v>317</v>
      </c>
      <c r="B19" s="5" t="s">
        <v>9658</v>
      </c>
      <c r="C19" s="5" t="s">
        <v>271</v>
      </c>
      <c r="D19" s="5" t="s">
        <v>318</v>
      </c>
      <c r="E19" s="5" t="s">
        <v>102</v>
      </c>
      <c r="F19" s="5" t="s">
        <v>320</v>
      </c>
      <c r="G19" s="5" t="n">
        <f aca="false">COUNTIF('Duel Log'!A:A,A19)</f>
        <v>3</v>
      </c>
      <c r="H19" s="5" t="n">
        <f aca="false">COUNTIFS('Duel Log'!A:A,A19,'Duel Log'!AA:AA,"Win")</f>
        <v>2</v>
      </c>
      <c r="I19" s="5" t="s">
        <v>9659</v>
      </c>
      <c r="J19" s="5" t="s">
        <v>9660</v>
      </c>
      <c r="K19" s="5" t="s">
        <v>9661</v>
      </c>
      <c r="L19" s="5" t="s">
        <v>98</v>
      </c>
      <c r="M19" s="5" t="s">
        <v>9662</v>
      </c>
      <c r="N19" s="5" t="s">
        <v>9602</v>
      </c>
    </row>
    <row r="20" customFormat="false" ht="15" hidden="false" customHeight="true" outlineLevel="0" collapsed="false">
      <c r="A20" s="5" t="s">
        <v>330</v>
      </c>
      <c r="B20" s="5" t="s">
        <v>9663</v>
      </c>
      <c r="C20" s="5" t="s">
        <v>271</v>
      </c>
      <c r="D20" s="5" t="s">
        <v>331</v>
      </c>
      <c r="E20" s="5" t="s">
        <v>102</v>
      </c>
      <c r="F20" s="5" t="s">
        <v>333</v>
      </c>
      <c r="G20" s="5" t="n">
        <f aca="false">COUNTIF('Duel Log'!A:A,A20)</f>
        <v>3</v>
      </c>
      <c r="H20" s="5" t="n">
        <f aca="false">COUNTIFS('Duel Log'!A:A,A20,'Duel Log'!AA:AA,"Win")</f>
        <v>1</v>
      </c>
      <c r="I20" s="5" t="s">
        <v>9664</v>
      </c>
      <c r="J20" s="5" t="s">
        <v>9665</v>
      </c>
      <c r="K20" s="5" t="s">
        <v>9666</v>
      </c>
      <c r="L20" s="5" t="s">
        <v>98</v>
      </c>
      <c r="M20" s="5" t="s">
        <v>9667</v>
      </c>
      <c r="N20" s="5" t="s">
        <v>9602</v>
      </c>
    </row>
    <row r="21" customFormat="false" ht="15" hidden="false" customHeight="true" outlineLevel="0" collapsed="false">
      <c r="A21" s="5" t="s">
        <v>342</v>
      </c>
      <c r="B21" s="5" t="s">
        <v>9668</v>
      </c>
      <c r="C21" s="5" t="s">
        <v>271</v>
      </c>
      <c r="D21" s="5" t="s">
        <v>343</v>
      </c>
      <c r="E21" s="5" t="s">
        <v>102</v>
      </c>
      <c r="F21" s="5" t="s">
        <v>345</v>
      </c>
      <c r="G21" s="5" t="n">
        <f aca="false">COUNTIF('Duel Log'!A:A,A21)</f>
        <v>3</v>
      </c>
      <c r="H21" s="5" t="n">
        <f aca="false">COUNTIFS('Duel Log'!A:A,A21,'Duel Log'!AA:AA,"Win")</f>
        <v>2</v>
      </c>
      <c r="I21" s="5" t="s">
        <v>9669</v>
      </c>
      <c r="J21" s="5" t="s">
        <v>9670</v>
      </c>
      <c r="K21" s="5" t="s">
        <v>9671</v>
      </c>
      <c r="L21" s="5" t="s">
        <v>98</v>
      </c>
      <c r="M21" s="5" t="s">
        <v>9672</v>
      </c>
      <c r="N21" s="5" t="s">
        <v>9602</v>
      </c>
    </row>
    <row r="22" customFormat="false" ht="15" hidden="false" customHeight="true" outlineLevel="0" collapsed="false">
      <c r="A22" s="5" t="s">
        <v>355</v>
      </c>
      <c r="B22" s="5" t="s">
        <v>9673</v>
      </c>
      <c r="C22" s="5" t="s">
        <v>271</v>
      </c>
      <c r="D22" s="5" t="s">
        <v>356</v>
      </c>
      <c r="E22" s="5" t="s">
        <v>102</v>
      </c>
      <c r="F22" s="5" t="s">
        <v>358</v>
      </c>
      <c r="G22" s="5" t="n">
        <f aca="false">COUNTIF('Duel Log'!A:A,A22)</f>
        <v>3</v>
      </c>
      <c r="H22" s="5" t="n">
        <f aca="false">COUNTIFS('Duel Log'!A:A,A22,'Duel Log'!AA:AA,"Win")</f>
        <v>2</v>
      </c>
      <c r="I22" s="5" t="s">
        <v>9670</v>
      </c>
      <c r="J22" s="5" t="s">
        <v>9674</v>
      </c>
      <c r="K22" s="5" t="s">
        <v>9675</v>
      </c>
      <c r="L22" s="5" t="s">
        <v>98</v>
      </c>
      <c r="M22" s="5" t="s">
        <v>9657</v>
      </c>
      <c r="N22" s="5" t="s">
        <v>9602</v>
      </c>
    </row>
    <row r="23" customFormat="false" ht="15" hidden="false" customHeight="true" outlineLevel="0" collapsed="false">
      <c r="A23" s="5" t="s">
        <v>364</v>
      </c>
      <c r="B23" s="5" t="s">
        <v>9676</v>
      </c>
      <c r="C23" s="5" t="s">
        <v>271</v>
      </c>
      <c r="D23" s="6" t="s">
        <v>365</v>
      </c>
      <c r="E23" s="5" t="s">
        <v>102</v>
      </c>
      <c r="F23" s="5" t="s">
        <v>367</v>
      </c>
      <c r="G23" s="5" t="n">
        <f aca="false">COUNTIF('Duel Log'!A:A,A23)</f>
        <v>2</v>
      </c>
      <c r="H23" s="5" t="n">
        <f aca="false">COUNTIFS('Duel Log'!A:A,A23,'Duel Log'!AA:AA,"Win")</f>
        <v>2</v>
      </c>
      <c r="I23" s="5" t="s">
        <v>9677</v>
      </c>
      <c r="J23" s="5" t="s">
        <v>9678</v>
      </c>
      <c r="K23" s="5"/>
      <c r="L23" s="5" t="s">
        <v>98</v>
      </c>
      <c r="M23" s="5" t="s">
        <v>9679</v>
      </c>
      <c r="N23" s="5" t="s">
        <v>9612</v>
      </c>
    </row>
    <row r="24" customFormat="false" ht="15" hidden="false" customHeight="true" outlineLevel="0" collapsed="false">
      <c r="A24" s="5" t="s">
        <v>372</v>
      </c>
      <c r="B24" s="5" t="s">
        <v>9680</v>
      </c>
      <c r="C24" s="5" t="s">
        <v>271</v>
      </c>
      <c r="D24" s="5" t="s">
        <v>373</v>
      </c>
      <c r="E24" s="5" t="s">
        <v>102</v>
      </c>
      <c r="F24" s="5" t="s">
        <v>375</v>
      </c>
      <c r="G24" s="5" t="n">
        <f aca="false">COUNTIF('Duel Log'!A:A,A24)</f>
        <v>3</v>
      </c>
      <c r="H24" s="5" t="n">
        <f aca="false">COUNTIFS('Duel Log'!A:A,A24,'Duel Log'!AA:AA,"Win")</f>
        <v>1</v>
      </c>
      <c r="I24" s="5" t="s">
        <v>9681</v>
      </c>
      <c r="J24" s="5" t="s">
        <v>9682</v>
      </c>
      <c r="K24" s="5" t="s">
        <v>9683</v>
      </c>
      <c r="L24" s="5" t="s">
        <v>98</v>
      </c>
      <c r="M24" s="5" t="s">
        <v>9636</v>
      </c>
      <c r="N24" s="5" t="s">
        <v>9602</v>
      </c>
    </row>
    <row r="25" customFormat="false" ht="15" hidden="false" customHeight="true" outlineLevel="0" collapsed="false">
      <c r="A25" s="5" t="s">
        <v>383</v>
      </c>
      <c r="B25" s="5" t="s">
        <v>9684</v>
      </c>
      <c r="C25" s="5" t="s">
        <v>271</v>
      </c>
      <c r="D25" s="5" t="s">
        <v>384</v>
      </c>
      <c r="E25" s="5" t="s">
        <v>297</v>
      </c>
      <c r="F25" s="5" t="s">
        <v>386</v>
      </c>
      <c r="G25" s="5" t="n">
        <f aca="false">COUNTIF('Duel Log'!A:A,A25)</f>
        <v>3</v>
      </c>
      <c r="H25" s="5" t="n">
        <f aca="false">COUNTIFS('Duel Log'!A:A,A25,'Duel Log'!AA:AA,"Win")</f>
        <v>1</v>
      </c>
      <c r="I25" s="5" t="s">
        <v>9685</v>
      </c>
      <c r="J25" s="5" t="s">
        <v>9686</v>
      </c>
      <c r="K25" s="5" t="s">
        <v>9687</v>
      </c>
      <c r="L25" s="5" t="s">
        <v>98</v>
      </c>
      <c r="M25" s="5" t="s">
        <v>9667</v>
      </c>
      <c r="N25" s="5"/>
    </row>
    <row r="26" customFormat="false" ht="15" hidden="false" customHeight="true" outlineLevel="0" collapsed="false">
      <c r="A26" s="7" t="s">
        <v>397</v>
      </c>
      <c r="B26" s="7" t="s">
        <v>9684</v>
      </c>
      <c r="C26" s="7" t="s">
        <v>271</v>
      </c>
      <c r="D26" s="7" t="s">
        <v>384</v>
      </c>
      <c r="E26" s="7" t="s">
        <v>297</v>
      </c>
      <c r="F26" s="7" t="s">
        <v>398</v>
      </c>
      <c r="G26" s="7" t="n">
        <f aca="false">COUNTIF('Duel Log'!A:A,A26)</f>
        <v>3</v>
      </c>
      <c r="H26" s="7" t="n">
        <f aca="false">COUNTIFS('Duel Log'!A:A,A26,'Duel Log'!AA:AA,"Win")</f>
        <v>0</v>
      </c>
      <c r="I26" s="7" t="s">
        <v>9677</v>
      </c>
      <c r="J26" s="7" t="s">
        <v>9688</v>
      </c>
      <c r="K26" s="7" t="s">
        <v>9689</v>
      </c>
      <c r="L26" s="7" t="s">
        <v>99</v>
      </c>
      <c r="M26" s="7" t="s">
        <v>9690</v>
      </c>
      <c r="N26" s="7"/>
    </row>
    <row r="27" customFormat="false" ht="15" hidden="false" customHeight="true" outlineLevel="0" collapsed="false">
      <c r="A27" s="7" t="s">
        <v>405</v>
      </c>
      <c r="B27" s="7" t="s">
        <v>9684</v>
      </c>
      <c r="C27" s="7" t="s">
        <v>271</v>
      </c>
      <c r="D27" s="7" t="s">
        <v>384</v>
      </c>
      <c r="E27" s="7" t="s">
        <v>297</v>
      </c>
      <c r="F27" s="7" t="s">
        <v>406</v>
      </c>
      <c r="G27" s="7" t="n">
        <f aca="false">COUNTIF('Duel Log'!A:A,A27)</f>
        <v>2</v>
      </c>
      <c r="H27" s="7" t="n">
        <f aca="false">COUNTIFS('Duel Log'!A:A,A27,'Duel Log'!AA:AA,"Win")</f>
        <v>0</v>
      </c>
      <c r="I27" s="7" t="s">
        <v>9691</v>
      </c>
      <c r="J27" s="7" t="s">
        <v>9692</v>
      </c>
      <c r="K27" s="7"/>
      <c r="L27" s="7" t="s">
        <v>99</v>
      </c>
      <c r="M27" s="7" t="s">
        <v>9693</v>
      </c>
      <c r="N27" s="7"/>
    </row>
    <row r="28" customFormat="false" ht="15" hidden="false" customHeight="true" outlineLevel="0" collapsed="false">
      <c r="A28" s="7" t="s">
        <v>411</v>
      </c>
      <c r="B28" s="7" t="s">
        <v>9684</v>
      </c>
      <c r="C28" s="7" t="s">
        <v>271</v>
      </c>
      <c r="D28" s="7" t="s">
        <v>384</v>
      </c>
      <c r="E28" s="7" t="s">
        <v>297</v>
      </c>
      <c r="F28" s="7" t="s">
        <v>412</v>
      </c>
      <c r="G28" s="7" t="n">
        <f aca="false">COUNTIF('Duel Log'!A:A,A28)</f>
        <v>2</v>
      </c>
      <c r="H28" s="7" t="n">
        <f aca="false">COUNTIFS('Duel Log'!A:A,A28,'Duel Log'!AA:AA,"Win")</f>
        <v>0</v>
      </c>
      <c r="I28" s="7" t="s">
        <v>9678</v>
      </c>
      <c r="J28" s="7" t="s">
        <v>9694</v>
      </c>
      <c r="K28" s="7"/>
      <c r="L28" s="7" t="s">
        <v>99</v>
      </c>
      <c r="M28" s="7" t="s">
        <v>9693</v>
      </c>
      <c r="N28" s="7"/>
    </row>
    <row r="29" customFormat="false" ht="15" hidden="false" customHeight="true" outlineLevel="0" collapsed="false">
      <c r="A29" s="7" t="s">
        <v>416</v>
      </c>
      <c r="B29" s="7" t="s">
        <v>9684</v>
      </c>
      <c r="C29" s="7" t="s">
        <v>271</v>
      </c>
      <c r="D29" s="7" t="s">
        <v>384</v>
      </c>
      <c r="E29" s="7" t="s">
        <v>297</v>
      </c>
      <c r="F29" s="7" t="s">
        <v>417</v>
      </c>
      <c r="G29" s="7" t="n">
        <f aca="false">COUNTIF('Duel Log'!A:A,A29)</f>
        <v>2</v>
      </c>
      <c r="H29" s="7" t="n">
        <f aca="false">COUNTIFS('Duel Log'!A:A,A29,'Duel Log'!AA:AA,"Win")</f>
        <v>0</v>
      </c>
      <c r="I29" s="7" t="s">
        <v>9695</v>
      </c>
      <c r="J29" s="7" t="s">
        <v>9696</v>
      </c>
      <c r="K29" s="7"/>
      <c r="L29" s="7" t="s">
        <v>99</v>
      </c>
      <c r="M29" s="7" t="s">
        <v>9693</v>
      </c>
      <c r="N29" s="7"/>
    </row>
    <row r="30" customFormat="false" ht="15" hidden="false" customHeight="true" outlineLevel="0" collapsed="false">
      <c r="A30" s="5" t="s">
        <v>423</v>
      </c>
      <c r="B30" s="5" t="s">
        <v>9697</v>
      </c>
      <c r="C30" s="5" t="s">
        <v>424</v>
      </c>
      <c r="D30" s="5" t="s">
        <v>426</v>
      </c>
      <c r="E30" s="5" t="s">
        <v>297</v>
      </c>
      <c r="F30" s="5" t="s">
        <v>428</v>
      </c>
      <c r="G30" s="5" t="n">
        <f aca="false">COUNTIF('Duel Log'!A:A,A30)</f>
        <v>1</v>
      </c>
      <c r="H30" s="5" t="n">
        <f aca="false">COUNTIFS('Duel Log'!A:A,A30,'Duel Log'!AA:AA,"Win")</f>
        <v>1</v>
      </c>
      <c r="I30" s="5" t="s">
        <v>9698</v>
      </c>
      <c r="J30" s="5"/>
      <c r="K30" s="5"/>
      <c r="L30" s="5" t="s">
        <v>98</v>
      </c>
      <c r="M30" s="5" t="s">
        <v>9648</v>
      </c>
      <c r="N30" s="5"/>
    </row>
    <row r="31" customFormat="false" ht="15" hidden="false" customHeight="true" outlineLevel="0" collapsed="false">
      <c r="A31" s="5" t="s">
        <v>430</v>
      </c>
      <c r="B31" s="5" t="s">
        <v>9699</v>
      </c>
      <c r="C31" s="5" t="s">
        <v>424</v>
      </c>
      <c r="D31" s="6" t="s">
        <v>431</v>
      </c>
      <c r="E31" s="5" t="s">
        <v>102</v>
      </c>
      <c r="F31" s="5" t="s">
        <v>433</v>
      </c>
      <c r="G31" s="5" t="n">
        <f aca="false">COUNTIF('Duel Log'!A:A,A31)</f>
        <v>1</v>
      </c>
      <c r="H31" s="5" t="n">
        <f aca="false">COUNTIFS('Duel Log'!A:A,A31,'Duel Log'!AA:AA,"Win")</f>
        <v>1</v>
      </c>
      <c r="I31" s="5" t="s">
        <v>9700</v>
      </c>
      <c r="J31" s="5"/>
      <c r="K31" s="5"/>
      <c r="L31" s="5" t="s">
        <v>98</v>
      </c>
      <c r="M31" s="5" t="s">
        <v>9596</v>
      </c>
      <c r="N31" s="5" t="s">
        <v>9596</v>
      </c>
    </row>
    <row r="32" customFormat="false" ht="15" hidden="false" customHeight="true" outlineLevel="0" collapsed="false">
      <c r="A32" s="5" t="s">
        <v>436</v>
      </c>
      <c r="B32" s="5" t="s">
        <v>9701</v>
      </c>
      <c r="C32" s="5" t="s">
        <v>424</v>
      </c>
      <c r="D32" s="5" t="s">
        <v>437</v>
      </c>
      <c r="E32" s="5" t="s">
        <v>102</v>
      </c>
      <c r="F32" s="5" t="s">
        <v>439</v>
      </c>
      <c r="G32" s="5" t="n">
        <f aca="false">COUNTIF('Duel Log'!A:A,A32)</f>
        <v>3</v>
      </c>
      <c r="H32" s="5" t="n">
        <f aca="false">COUNTIFS('Duel Log'!A:A,A32,'Duel Log'!AA:AA,"Win")</f>
        <v>2</v>
      </c>
      <c r="I32" s="5" t="s">
        <v>9702</v>
      </c>
      <c r="J32" s="5" t="s">
        <v>9694</v>
      </c>
      <c r="K32" s="5" t="s">
        <v>9599</v>
      </c>
      <c r="L32" s="5" t="s">
        <v>98</v>
      </c>
      <c r="M32" s="5" t="s">
        <v>9703</v>
      </c>
      <c r="N32" s="5" t="s">
        <v>9602</v>
      </c>
    </row>
    <row r="33" customFormat="false" ht="15" hidden="false" customHeight="true" outlineLevel="0" collapsed="false">
      <c r="A33" s="5" t="s">
        <v>451</v>
      </c>
      <c r="B33" s="5" t="s">
        <v>9704</v>
      </c>
      <c r="C33" s="5" t="s">
        <v>424</v>
      </c>
      <c r="D33" s="5" t="s">
        <v>452</v>
      </c>
      <c r="E33" s="5" t="s">
        <v>102</v>
      </c>
      <c r="F33" s="5" t="s">
        <v>454</v>
      </c>
      <c r="G33" s="5" t="n">
        <f aca="false">COUNTIF('Duel Log'!A:A,A33)</f>
        <v>3</v>
      </c>
      <c r="H33" s="5" t="n">
        <f aca="false">COUNTIFS('Duel Log'!A:A,A33,'Duel Log'!AA:AA,"Win")</f>
        <v>2</v>
      </c>
      <c r="I33" s="5" t="s">
        <v>9705</v>
      </c>
      <c r="J33" s="5" t="s">
        <v>9706</v>
      </c>
      <c r="K33" s="5" t="s">
        <v>9707</v>
      </c>
      <c r="L33" s="5" t="s">
        <v>98</v>
      </c>
      <c r="M33" s="5" t="s">
        <v>9708</v>
      </c>
      <c r="N33" s="5" t="s">
        <v>9602</v>
      </c>
    </row>
    <row r="34" customFormat="false" ht="15" hidden="false" customHeight="true" outlineLevel="0" collapsed="false">
      <c r="A34" s="5" t="s">
        <v>463</v>
      </c>
      <c r="B34" s="5" t="s">
        <v>9709</v>
      </c>
      <c r="C34" s="5" t="s">
        <v>424</v>
      </c>
      <c r="D34" s="5" t="s">
        <v>464</v>
      </c>
      <c r="E34" s="5" t="s">
        <v>102</v>
      </c>
      <c r="F34" s="5" t="s">
        <v>466</v>
      </c>
      <c r="G34" s="5" t="n">
        <f aca="false">COUNTIF('Duel Log'!A:A,A34)</f>
        <v>3</v>
      </c>
      <c r="H34" s="5" t="n">
        <f aca="false">COUNTIFS('Duel Log'!A:A,A34,'Duel Log'!AA:AA,"Win")</f>
        <v>2</v>
      </c>
      <c r="I34" s="5" t="s">
        <v>9710</v>
      </c>
      <c r="J34" s="5" t="s">
        <v>9700</v>
      </c>
      <c r="K34" s="5" t="s">
        <v>9711</v>
      </c>
      <c r="L34" s="5" t="s">
        <v>98</v>
      </c>
      <c r="M34" s="5" t="s">
        <v>9712</v>
      </c>
      <c r="N34" s="5" t="s">
        <v>9602</v>
      </c>
    </row>
    <row r="35" customFormat="false" ht="15" hidden="false" customHeight="true" outlineLevel="0" collapsed="false">
      <c r="A35" s="5" t="s">
        <v>477</v>
      </c>
      <c r="B35" s="5" t="s">
        <v>9713</v>
      </c>
      <c r="C35" s="5" t="s">
        <v>424</v>
      </c>
      <c r="D35" s="5" t="s">
        <v>478</v>
      </c>
      <c r="E35" s="5" t="s">
        <v>102</v>
      </c>
      <c r="F35" s="5" t="s">
        <v>480</v>
      </c>
      <c r="G35" s="5" t="n">
        <f aca="false">COUNTIF('Duel Log'!A:A,A35)</f>
        <v>3</v>
      </c>
      <c r="H35" s="5" t="n">
        <f aca="false">COUNTIFS('Duel Log'!A:A,A35,'Duel Log'!AA:AA,"Win")</f>
        <v>1</v>
      </c>
      <c r="I35" s="5" t="s">
        <v>9599</v>
      </c>
      <c r="J35" s="5" t="s">
        <v>9702</v>
      </c>
      <c r="K35" s="5" t="s">
        <v>9694</v>
      </c>
      <c r="L35" s="5" t="s">
        <v>98</v>
      </c>
      <c r="M35" s="5" t="s">
        <v>9703</v>
      </c>
      <c r="N35" s="5" t="s">
        <v>9602</v>
      </c>
    </row>
    <row r="36" customFormat="false" ht="15" hidden="false" customHeight="true" outlineLevel="0" collapsed="false">
      <c r="A36" s="5" t="s">
        <v>487</v>
      </c>
      <c r="B36" s="5" t="s">
        <v>9714</v>
      </c>
      <c r="C36" s="5" t="s">
        <v>424</v>
      </c>
      <c r="D36" s="5" t="s">
        <v>488</v>
      </c>
      <c r="E36" s="5" t="s">
        <v>102</v>
      </c>
      <c r="F36" s="5" t="s">
        <v>490</v>
      </c>
      <c r="G36" s="5" t="n">
        <f aca="false">COUNTIF('Duel Log'!A:A,A36)</f>
        <v>3</v>
      </c>
      <c r="H36" s="5" t="n">
        <f aca="false">COUNTIFS('Duel Log'!A:A,A36,'Duel Log'!AA:AA,"Win")</f>
        <v>1</v>
      </c>
      <c r="I36" s="5" t="s">
        <v>9705</v>
      </c>
      <c r="J36" s="5" t="s">
        <v>9715</v>
      </c>
      <c r="K36" s="5" t="s">
        <v>9716</v>
      </c>
      <c r="L36" s="5" t="s">
        <v>98</v>
      </c>
      <c r="M36" s="5" t="s">
        <v>9717</v>
      </c>
      <c r="N36" s="5" t="s">
        <v>9602</v>
      </c>
    </row>
    <row r="37" customFormat="false" ht="15" hidden="false" customHeight="true" outlineLevel="0" collapsed="false">
      <c r="A37" s="5" t="s">
        <v>498</v>
      </c>
      <c r="B37" s="5" t="s">
        <v>9718</v>
      </c>
      <c r="C37" s="5" t="s">
        <v>424</v>
      </c>
      <c r="D37" s="5" t="s">
        <v>499</v>
      </c>
      <c r="E37" s="5" t="s">
        <v>102</v>
      </c>
      <c r="F37" s="5" t="s">
        <v>501</v>
      </c>
      <c r="G37" s="5" t="n">
        <f aca="false">COUNTIF('Duel Log'!A:A,A37)</f>
        <v>2</v>
      </c>
      <c r="H37" s="5" t="n">
        <f aca="false">COUNTIFS('Duel Log'!A:A,A37,'Duel Log'!AA:AA,"Win")</f>
        <v>2</v>
      </c>
      <c r="I37" s="5" t="s">
        <v>9719</v>
      </c>
      <c r="J37" s="5" t="s">
        <v>9705</v>
      </c>
      <c r="K37" s="5"/>
      <c r="L37" s="5" t="s">
        <v>98</v>
      </c>
      <c r="M37" s="5" t="s">
        <v>9720</v>
      </c>
      <c r="N37" s="5" t="s">
        <v>9612</v>
      </c>
    </row>
    <row r="38" customFormat="false" ht="15" hidden="false" customHeight="true" outlineLevel="0" collapsed="false">
      <c r="A38" s="5" t="s">
        <v>506</v>
      </c>
      <c r="B38" s="5" t="s">
        <v>9721</v>
      </c>
      <c r="C38" s="5" t="s">
        <v>424</v>
      </c>
      <c r="D38" s="6" t="s">
        <v>507</v>
      </c>
      <c r="E38" s="5" t="s">
        <v>102</v>
      </c>
      <c r="F38" s="5" t="s">
        <v>106</v>
      </c>
      <c r="G38" s="5" t="n">
        <f aca="false">COUNTIF('Duel Log'!A:A,A38)</f>
        <v>3</v>
      </c>
      <c r="H38" s="5" t="n">
        <f aca="false">COUNTIFS('Duel Log'!A:A,A38,'Duel Log'!AA:AA,"Win")</f>
        <v>2</v>
      </c>
      <c r="I38" s="5" t="s">
        <v>9694</v>
      </c>
      <c r="J38" s="5" t="s">
        <v>9722</v>
      </c>
      <c r="K38" s="5" t="s">
        <v>9599</v>
      </c>
      <c r="L38" s="5" t="s">
        <v>98</v>
      </c>
      <c r="M38" s="5" t="s">
        <v>9723</v>
      </c>
      <c r="N38" s="5" t="s">
        <v>9602</v>
      </c>
    </row>
    <row r="39" customFormat="false" ht="15" hidden="false" customHeight="true" outlineLevel="0" collapsed="false">
      <c r="A39" s="5" t="s">
        <v>514</v>
      </c>
      <c r="B39" s="5" t="s">
        <v>9724</v>
      </c>
      <c r="C39" s="5" t="s">
        <v>424</v>
      </c>
      <c r="D39" s="5" t="s">
        <v>515</v>
      </c>
      <c r="E39" s="5" t="s">
        <v>102</v>
      </c>
      <c r="F39" s="5" t="s">
        <v>517</v>
      </c>
      <c r="G39" s="5" t="n">
        <f aca="false">COUNTIF('Duel Log'!A:A,A39)</f>
        <v>2</v>
      </c>
      <c r="H39" s="5" t="n">
        <f aca="false">COUNTIFS('Duel Log'!A:A,A39,'Duel Log'!AA:AA,"Win")</f>
        <v>2</v>
      </c>
      <c r="I39" s="5" t="s">
        <v>9725</v>
      </c>
      <c r="J39" s="5" t="s">
        <v>9698</v>
      </c>
      <c r="K39" s="5"/>
      <c r="L39" s="5" t="s">
        <v>98</v>
      </c>
      <c r="M39" s="5" t="s">
        <v>9726</v>
      </c>
      <c r="N39" s="5" t="s">
        <v>9612</v>
      </c>
    </row>
    <row r="40" customFormat="false" ht="15" hidden="false" customHeight="true" outlineLevel="0" collapsed="false">
      <c r="A40" s="5" t="s">
        <v>522</v>
      </c>
      <c r="B40" s="5" t="s">
        <v>9727</v>
      </c>
      <c r="C40" s="5" t="s">
        <v>424</v>
      </c>
      <c r="D40" s="5" t="s">
        <v>523</v>
      </c>
      <c r="E40" s="5" t="s">
        <v>102</v>
      </c>
      <c r="F40" s="5" t="s">
        <v>525</v>
      </c>
      <c r="G40" s="5" t="n">
        <f aca="false">COUNTIF('Duel Log'!A:A,A40)</f>
        <v>3</v>
      </c>
      <c r="H40" s="5" t="n">
        <f aca="false">COUNTIFS('Duel Log'!A:A,A40,'Duel Log'!AA:AA,"Win")</f>
        <v>2</v>
      </c>
      <c r="I40" s="5" t="s">
        <v>9710</v>
      </c>
      <c r="J40" s="5" t="s">
        <v>9728</v>
      </c>
      <c r="K40" s="5" t="s">
        <v>9729</v>
      </c>
      <c r="L40" s="5" t="s">
        <v>98</v>
      </c>
      <c r="M40" s="5" t="s">
        <v>9712</v>
      </c>
      <c r="N40" s="5" t="s">
        <v>9602</v>
      </c>
    </row>
    <row r="41" customFormat="false" ht="15" hidden="false" customHeight="true" outlineLevel="0" collapsed="false">
      <c r="A41" s="5" t="s">
        <v>532</v>
      </c>
      <c r="B41" s="5" t="s">
        <v>9730</v>
      </c>
      <c r="C41" s="5" t="s">
        <v>424</v>
      </c>
      <c r="D41" s="5" t="s">
        <v>533</v>
      </c>
      <c r="E41" s="5" t="s">
        <v>102</v>
      </c>
      <c r="F41" s="5" t="s">
        <v>535</v>
      </c>
      <c r="G41" s="5" t="n">
        <f aca="false">COUNTIF('Duel Log'!A:A,A41)</f>
        <v>2</v>
      </c>
      <c r="H41" s="5" t="n">
        <f aca="false">COUNTIFS('Duel Log'!A:A,A41,'Duel Log'!AA:AA,"Win")</f>
        <v>2</v>
      </c>
      <c r="I41" s="5" t="s">
        <v>9731</v>
      </c>
      <c r="J41" s="5" t="s">
        <v>9732</v>
      </c>
      <c r="K41" s="5"/>
      <c r="L41" s="5" t="s">
        <v>98</v>
      </c>
      <c r="M41" s="5" t="s">
        <v>9733</v>
      </c>
      <c r="N41" s="5" t="s">
        <v>9612</v>
      </c>
    </row>
    <row r="42" customFormat="false" ht="15" hidden="false" customHeight="true" outlineLevel="0" collapsed="false">
      <c r="A42" s="5" t="s">
        <v>539</v>
      </c>
      <c r="B42" s="5" t="s">
        <v>9734</v>
      </c>
      <c r="C42" s="5" t="s">
        <v>424</v>
      </c>
      <c r="D42" s="5" t="s">
        <v>169</v>
      </c>
      <c r="E42" s="5" t="s">
        <v>102</v>
      </c>
      <c r="F42" s="5" t="s">
        <v>540</v>
      </c>
      <c r="G42" s="5" t="n">
        <f aca="false">COUNTIF('Duel Log'!A:A,A42)</f>
        <v>3</v>
      </c>
      <c r="H42" s="5" t="n">
        <f aca="false">COUNTIFS('Duel Log'!A:A,A42,'Duel Log'!AA:AA,"Win")</f>
        <v>2</v>
      </c>
      <c r="I42" s="5" t="s">
        <v>9735</v>
      </c>
      <c r="J42" s="5" t="s">
        <v>9736</v>
      </c>
      <c r="K42" s="5" t="s">
        <v>9737</v>
      </c>
      <c r="L42" s="5" t="s">
        <v>98</v>
      </c>
      <c r="M42" s="5" t="s">
        <v>9738</v>
      </c>
      <c r="N42" s="5" t="s">
        <v>9602</v>
      </c>
    </row>
    <row r="43" customFormat="false" ht="15" hidden="false" customHeight="true" outlineLevel="0" collapsed="false">
      <c r="A43" s="5" t="s">
        <v>546</v>
      </c>
      <c r="B43" s="5" t="s">
        <v>9739</v>
      </c>
      <c r="C43" s="5" t="s">
        <v>424</v>
      </c>
      <c r="D43" s="5" t="s">
        <v>547</v>
      </c>
      <c r="E43" s="5" t="s">
        <v>102</v>
      </c>
      <c r="F43" s="5" t="s">
        <v>549</v>
      </c>
      <c r="G43" s="5" t="n">
        <f aca="false">COUNTIF('Duel Log'!A:A,A43)</f>
        <v>3</v>
      </c>
      <c r="H43" s="5" t="n">
        <f aca="false">COUNTIFS('Duel Log'!A:A,A43,'Duel Log'!AA:AA,"Win")</f>
        <v>1</v>
      </c>
      <c r="I43" s="5" t="s">
        <v>9740</v>
      </c>
      <c r="J43" s="5" t="s">
        <v>9741</v>
      </c>
      <c r="K43" s="5" t="s">
        <v>9742</v>
      </c>
      <c r="L43" s="5" t="s">
        <v>98</v>
      </c>
      <c r="M43" s="5" t="s">
        <v>9743</v>
      </c>
      <c r="N43" s="5" t="s">
        <v>9602</v>
      </c>
    </row>
    <row r="44" customFormat="false" ht="15" hidden="false" customHeight="true" outlineLevel="0" collapsed="false">
      <c r="A44" s="5" t="s">
        <v>557</v>
      </c>
      <c r="B44" s="5" t="s">
        <v>9744</v>
      </c>
      <c r="C44" s="5" t="s">
        <v>424</v>
      </c>
      <c r="D44" s="6" t="s">
        <v>558</v>
      </c>
      <c r="E44" s="5" t="s">
        <v>102</v>
      </c>
      <c r="F44" s="5" t="s">
        <v>560</v>
      </c>
      <c r="G44" s="5" t="n">
        <f aca="false">COUNTIF('Duel Log'!A:A,A44)</f>
        <v>2</v>
      </c>
      <c r="H44" s="5" t="n">
        <f aca="false">COUNTIFS('Duel Log'!A:A,A44,'Duel Log'!AA:AA,"Win")</f>
        <v>0</v>
      </c>
      <c r="I44" s="5" t="s">
        <v>9731</v>
      </c>
      <c r="J44" s="5" t="s">
        <v>9745</v>
      </c>
      <c r="K44" s="5"/>
      <c r="L44" s="5" t="s">
        <v>98</v>
      </c>
      <c r="M44" s="5" t="s">
        <v>9746</v>
      </c>
      <c r="N44" s="5" t="s">
        <v>9612</v>
      </c>
    </row>
    <row r="45" customFormat="false" ht="15" hidden="false" customHeight="true" outlineLevel="0" collapsed="false">
      <c r="A45" s="5" t="s">
        <v>566</v>
      </c>
      <c r="B45" s="5" t="s">
        <v>9747</v>
      </c>
      <c r="C45" s="5" t="s">
        <v>424</v>
      </c>
      <c r="D45" s="5" t="s">
        <v>567</v>
      </c>
      <c r="E45" s="5" t="s">
        <v>102</v>
      </c>
      <c r="F45" s="5" t="s">
        <v>569</v>
      </c>
      <c r="G45" s="5" t="n">
        <f aca="false">COUNTIF('Duel Log'!A:A,A45)</f>
        <v>2</v>
      </c>
      <c r="H45" s="5" t="n">
        <f aca="false">COUNTIFS('Duel Log'!A:A,A45,'Duel Log'!AA:AA,"Win")</f>
        <v>0</v>
      </c>
      <c r="I45" s="5" t="s">
        <v>9748</v>
      </c>
      <c r="J45" s="5" t="s">
        <v>9749</v>
      </c>
      <c r="K45" s="5"/>
      <c r="L45" s="5" t="s">
        <v>98</v>
      </c>
      <c r="M45" s="5" t="s">
        <v>9750</v>
      </c>
      <c r="N45" s="5" t="s">
        <v>9612</v>
      </c>
    </row>
    <row r="46" customFormat="false" ht="15" hidden="false" customHeight="true" outlineLevel="0" collapsed="false">
      <c r="A46" s="5" t="s">
        <v>572</v>
      </c>
      <c r="B46" s="5" t="s">
        <v>9751</v>
      </c>
      <c r="C46" s="5" t="s">
        <v>424</v>
      </c>
      <c r="D46" s="5" t="s">
        <v>573</v>
      </c>
      <c r="E46" s="5" t="s">
        <v>102</v>
      </c>
      <c r="F46" s="5" t="s">
        <v>575</v>
      </c>
      <c r="G46" s="5" t="n">
        <f aca="false">COUNTIF('Duel Log'!A:A,A46)</f>
        <v>2</v>
      </c>
      <c r="H46" s="5" t="n">
        <f aca="false">COUNTIFS('Duel Log'!A:A,A46,'Duel Log'!AA:AA,"Win")</f>
        <v>2</v>
      </c>
      <c r="I46" s="5" t="s">
        <v>9752</v>
      </c>
      <c r="J46" s="5" t="s">
        <v>9753</v>
      </c>
      <c r="K46" s="5"/>
      <c r="L46" s="5" t="s">
        <v>98</v>
      </c>
      <c r="M46" s="5" t="s">
        <v>9754</v>
      </c>
      <c r="N46" s="5" t="s">
        <v>9612</v>
      </c>
    </row>
    <row r="47" customFormat="false" ht="15" hidden="false" customHeight="true" outlineLevel="0" collapsed="false">
      <c r="A47" s="5" t="s">
        <v>583</v>
      </c>
      <c r="B47" s="5" t="s">
        <v>9755</v>
      </c>
      <c r="C47" s="5" t="s">
        <v>424</v>
      </c>
      <c r="D47" s="5" t="s">
        <v>584</v>
      </c>
      <c r="E47" s="5" t="s">
        <v>102</v>
      </c>
      <c r="F47" s="5" t="s">
        <v>586</v>
      </c>
      <c r="G47" s="5" t="n">
        <f aca="false">COUNTIF('Duel Log'!A:A,A47)</f>
        <v>2</v>
      </c>
      <c r="H47" s="5" t="n">
        <f aca="false">COUNTIFS('Duel Log'!A:A,A47,'Duel Log'!AA:AA,"Win")</f>
        <v>2</v>
      </c>
      <c r="I47" s="5" t="s">
        <v>9756</v>
      </c>
      <c r="J47" s="5" t="s">
        <v>9757</v>
      </c>
      <c r="K47" s="5"/>
      <c r="L47" s="5" t="s">
        <v>98</v>
      </c>
      <c r="M47" s="5" t="s">
        <v>9758</v>
      </c>
      <c r="N47" s="5" t="s">
        <v>9612</v>
      </c>
    </row>
    <row r="48" customFormat="false" ht="15" hidden="false" customHeight="true" outlineLevel="0" collapsed="false">
      <c r="A48" s="5" t="s">
        <v>590</v>
      </c>
      <c r="B48" s="5" t="s">
        <v>9759</v>
      </c>
      <c r="C48" s="5" t="s">
        <v>424</v>
      </c>
      <c r="D48" s="5" t="s">
        <v>591</v>
      </c>
      <c r="E48" s="5" t="s">
        <v>297</v>
      </c>
      <c r="F48" s="5" t="s">
        <v>593</v>
      </c>
      <c r="G48" s="5" t="n">
        <f aca="false">COUNTIF('Duel Log'!A:A,A48)</f>
        <v>3</v>
      </c>
      <c r="H48" s="5" t="n">
        <f aca="false">COUNTIFS('Duel Log'!A:A,A48,'Duel Log'!AA:AA,"Win")</f>
        <v>2</v>
      </c>
      <c r="I48" s="5" t="s">
        <v>9760</v>
      </c>
      <c r="J48" s="5" t="s">
        <v>9761</v>
      </c>
      <c r="K48" s="5" t="s">
        <v>9762</v>
      </c>
      <c r="L48" s="5" t="s">
        <v>98</v>
      </c>
      <c r="M48" s="5" t="s">
        <v>9763</v>
      </c>
      <c r="N48" s="5"/>
    </row>
    <row r="49" customFormat="false" ht="15" hidden="false" customHeight="true" outlineLevel="0" collapsed="false">
      <c r="A49" s="7" t="s">
        <v>601</v>
      </c>
      <c r="B49" s="7" t="s">
        <v>9759</v>
      </c>
      <c r="C49" s="7" t="s">
        <v>424</v>
      </c>
      <c r="D49" s="7" t="s">
        <v>591</v>
      </c>
      <c r="E49" s="7" t="s">
        <v>297</v>
      </c>
      <c r="F49" s="7" t="s">
        <v>602</v>
      </c>
      <c r="G49" s="7" t="n">
        <f aca="false">COUNTIF('Duel Log'!A:A,A49)</f>
        <v>2</v>
      </c>
      <c r="H49" s="7" t="n">
        <f aca="false">COUNTIFS('Duel Log'!A:A,A49,'Duel Log'!AA:AA,"Win")</f>
        <v>0</v>
      </c>
      <c r="I49" s="7" t="s">
        <v>9694</v>
      </c>
      <c r="J49" s="7" t="s">
        <v>9722</v>
      </c>
      <c r="K49" s="7"/>
      <c r="L49" s="7" t="s">
        <v>99</v>
      </c>
      <c r="M49" s="7" t="s">
        <v>9693</v>
      </c>
      <c r="N49" s="7"/>
    </row>
    <row r="50" customFormat="false" ht="15" hidden="false" customHeight="true" outlineLevel="0" collapsed="false">
      <c r="A50" s="7" t="s">
        <v>606</v>
      </c>
      <c r="B50" s="7" t="s">
        <v>9759</v>
      </c>
      <c r="C50" s="7" t="s">
        <v>424</v>
      </c>
      <c r="D50" s="7" t="s">
        <v>591</v>
      </c>
      <c r="E50" s="7" t="s">
        <v>297</v>
      </c>
      <c r="F50" s="7" t="s">
        <v>607</v>
      </c>
      <c r="G50" s="7" t="n">
        <f aca="false">COUNTIF('Duel Log'!A:A,A50)</f>
        <v>2</v>
      </c>
      <c r="H50" s="7" t="n">
        <f aca="false">COUNTIFS('Duel Log'!A:A,A50,'Duel Log'!AA:AA,"Win")</f>
        <v>2</v>
      </c>
      <c r="I50" s="7" t="s">
        <v>9705</v>
      </c>
      <c r="J50" s="7" t="s">
        <v>9711</v>
      </c>
      <c r="K50" s="7"/>
      <c r="L50" s="7" t="s">
        <v>99</v>
      </c>
      <c r="M50" s="7" t="s">
        <v>9693</v>
      </c>
      <c r="N50" s="7"/>
    </row>
    <row r="51" customFormat="false" ht="15" hidden="false" customHeight="true" outlineLevel="0" collapsed="false">
      <c r="A51" s="5" t="s">
        <v>610</v>
      </c>
      <c r="B51" s="5" t="s">
        <v>9764</v>
      </c>
      <c r="C51" s="5" t="s">
        <v>611</v>
      </c>
      <c r="D51" s="5" t="s">
        <v>613</v>
      </c>
      <c r="E51" s="5" t="s">
        <v>297</v>
      </c>
      <c r="F51" s="5" t="s">
        <v>615</v>
      </c>
      <c r="G51" s="5" t="n">
        <f aca="false">COUNTIF('Duel Log'!A:A,A51)</f>
        <v>3</v>
      </c>
      <c r="H51" s="5" t="n">
        <f aca="false">COUNTIFS('Duel Log'!A:A,A51,'Duel Log'!AA:AA,"Win")</f>
        <v>1</v>
      </c>
      <c r="I51" s="5" t="s">
        <v>9765</v>
      </c>
      <c r="J51" s="5" t="s">
        <v>9766</v>
      </c>
      <c r="K51" s="5" t="s">
        <v>9767</v>
      </c>
      <c r="L51" s="5" t="s">
        <v>98</v>
      </c>
      <c r="M51" s="5" t="s">
        <v>9768</v>
      </c>
      <c r="N51" s="5"/>
    </row>
    <row r="52" customFormat="false" ht="15" hidden="false" customHeight="true" outlineLevel="0" collapsed="false">
      <c r="A52" s="7" t="s">
        <v>621</v>
      </c>
      <c r="B52" s="7" t="s">
        <v>9764</v>
      </c>
      <c r="C52" s="7" t="s">
        <v>611</v>
      </c>
      <c r="D52" s="7" t="s">
        <v>613</v>
      </c>
      <c r="E52" s="7" t="s">
        <v>297</v>
      </c>
      <c r="F52" s="7" t="s">
        <v>622</v>
      </c>
      <c r="G52" s="7" t="n">
        <f aca="false">COUNTIF('Duel Log'!A:A,A52)</f>
        <v>3</v>
      </c>
      <c r="H52" s="7" t="n">
        <f aca="false">COUNTIFS('Duel Log'!A:A,A52,'Duel Log'!AA:AA,"Win")</f>
        <v>0</v>
      </c>
      <c r="I52" s="7" t="s">
        <v>9769</v>
      </c>
      <c r="J52" s="7" t="s">
        <v>9770</v>
      </c>
      <c r="K52" s="7" t="s">
        <v>9771</v>
      </c>
      <c r="L52" s="7" t="s">
        <v>99</v>
      </c>
      <c r="M52" s="7" t="s">
        <v>9772</v>
      </c>
      <c r="N52" s="7"/>
    </row>
    <row r="53" customFormat="false" ht="15" hidden="false" customHeight="true" outlineLevel="0" collapsed="false">
      <c r="A53" s="5" t="s">
        <v>628</v>
      </c>
      <c r="B53" s="5" t="s">
        <v>9773</v>
      </c>
      <c r="C53" s="5" t="s">
        <v>611</v>
      </c>
      <c r="D53" s="5" t="s">
        <v>629</v>
      </c>
      <c r="E53" s="5" t="s">
        <v>102</v>
      </c>
      <c r="F53" s="5" t="s">
        <v>631</v>
      </c>
      <c r="G53" s="5" t="n">
        <f aca="false">COUNTIF('Duel Log'!A:A,A53)</f>
        <v>2</v>
      </c>
      <c r="H53" s="5" t="n">
        <f aca="false">COUNTIFS('Duel Log'!A:A,A53,'Duel Log'!AA:AA,"Win")</f>
        <v>2</v>
      </c>
      <c r="I53" s="5" t="s">
        <v>9774</v>
      </c>
      <c r="J53" s="5" t="s">
        <v>9775</v>
      </c>
      <c r="K53" s="5"/>
      <c r="L53" s="5" t="s">
        <v>98</v>
      </c>
      <c r="M53" s="5" t="s">
        <v>9776</v>
      </c>
      <c r="N53" s="5" t="s">
        <v>9612</v>
      </c>
    </row>
    <row r="54" customFormat="false" ht="15" hidden="false" customHeight="true" outlineLevel="0" collapsed="false">
      <c r="A54" s="5" t="s">
        <v>637</v>
      </c>
      <c r="B54" s="5" t="s">
        <v>9777</v>
      </c>
      <c r="C54" s="5" t="s">
        <v>611</v>
      </c>
      <c r="D54" s="5" t="s">
        <v>638</v>
      </c>
      <c r="E54" s="5" t="s">
        <v>102</v>
      </c>
      <c r="F54" s="5" t="s">
        <v>640</v>
      </c>
      <c r="G54" s="5" t="n">
        <f aca="false">COUNTIF('Duel Log'!A:A,A54)</f>
        <v>3</v>
      </c>
      <c r="H54" s="5" t="n">
        <f aca="false">COUNTIFS('Duel Log'!A:A,A54,'Duel Log'!AA:AA,"Win")</f>
        <v>2</v>
      </c>
      <c r="I54" s="5" t="s">
        <v>9778</v>
      </c>
      <c r="J54" s="5" t="s">
        <v>9779</v>
      </c>
      <c r="K54" s="5" t="s">
        <v>9780</v>
      </c>
      <c r="L54" s="5" t="s">
        <v>98</v>
      </c>
      <c r="M54" s="5" t="s">
        <v>9781</v>
      </c>
      <c r="N54" s="5" t="s">
        <v>9602</v>
      </c>
    </row>
    <row r="55" customFormat="false" ht="15" hidden="false" customHeight="true" outlineLevel="0" collapsed="false">
      <c r="A55" s="5" t="s">
        <v>647</v>
      </c>
      <c r="B55" s="5" t="s">
        <v>9782</v>
      </c>
      <c r="C55" s="5" t="s">
        <v>611</v>
      </c>
      <c r="D55" s="5" t="s">
        <v>648</v>
      </c>
      <c r="E55" s="5" t="s">
        <v>102</v>
      </c>
      <c r="F55" s="5" t="s">
        <v>650</v>
      </c>
      <c r="G55" s="5" t="n">
        <f aca="false">COUNTIF('Duel Log'!A:A,A55)</f>
        <v>3</v>
      </c>
      <c r="H55" s="5" t="n">
        <f aca="false">COUNTIFS('Duel Log'!A:A,A55,'Duel Log'!AA:AA,"Win")</f>
        <v>2</v>
      </c>
      <c r="I55" s="5" t="s">
        <v>9783</v>
      </c>
      <c r="J55" s="5" t="s">
        <v>9784</v>
      </c>
      <c r="K55" s="5" t="s">
        <v>9785</v>
      </c>
      <c r="L55" s="5" t="s">
        <v>98</v>
      </c>
      <c r="M55" s="5" t="s">
        <v>9786</v>
      </c>
      <c r="N55" s="5" t="s">
        <v>9602</v>
      </c>
    </row>
    <row r="56" customFormat="false" ht="15" hidden="false" customHeight="true" outlineLevel="0" collapsed="false">
      <c r="A56" s="5" t="s">
        <v>660</v>
      </c>
      <c r="B56" s="5" t="s">
        <v>9787</v>
      </c>
      <c r="C56" s="5" t="s">
        <v>611</v>
      </c>
      <c r="D56" s="5" t="s">
        <v>356</v>
      </c>
      <c r="E56" s="5" t="s">
        <v>102</v>
      </c>
      <c r="F56" s="5" t="s">
        <v>661</v>
      </c>
      <c r="G56" s="5" t="n">
        <f aca="false">COUNTIF('Duel Log'!A:A,A56)</f>
        <v>2</v>
      </c>
      <c r="H56" s="5" t="n">
        <f aca="false">COUNTIFS('Duel Log'!A:A,A56,'Duel Log'!AA:AA,"Win")</f>
        <v>1</v>
      </c>
      <c r="I56" s="5" t="s">
        <v>9788</v>
      </c>
      <c r="J56" s="5" t="s">
        <v>9789</v>
      </c>
      <c r="K56" s="5"/>
      <c r="L56" s="5" t="s">
        <v>98</v>
      </c>
      <c r="M56" s="5" t="s">
        <v>9790</v>
      </c>
      <c r="N56" s="5" t="s">
        <v>9790</v>
      </c>
    </row>
    <row r="57" customFormat="false" ht="15" hidden="false" customHeight="true" outlineLevel="0" collapsed="false">
      <c r="A57" s="5" t="s">
        <v>666</v>
      </c>
      <c r="B57" s="5" t="s">
        <v>9791</v>
      </c>
      <c r="C57" s="5" t="s">
        <v>611</v>
      </c>
      <c r="D57" s="5" t="s">
        <v>533</v>
      </c>
      <c r="E57" s="5" t="s">
        <v>102</v>
      </c>
      <c r="F57" s="5" t="s">
        <v>667</v>
      </c>
      <c r="G57" s="5" t="n">
        <f aca="false">COUNTIF('Duel Log'!A:A,A57)</f>
        <v>2</v>
      </c>
      <c r="H57" s="5" t="n">
        <f aca="false">COUNTIFS('Duel Log'!A:A,A57,'Duel Log'!AA:AA,"Win")</f>
        <v>2</v>
      </c>
      <c r="I57" s="5" t="s">
        <v>9792</v>
      </c>
      <c r="J57" s="5" t="s">
        <v>9793</v>
      </c>
      <c r="K57" s="5"/>
      <c r="L57" s="5" t="s">
        <v>98</v>
      </c>
      <c r="M57" s="5" t="s">
        <v>9620</v>
      </c>
      <c r="N57" s="5" t="s">
        <v>9612</v>
      </c>
    </row>
    <row r="58" customFormat="false" ht="15" hidden="false" customHeight="true" outlineLevel="0" collapsed="false">
      <c r="A58" s="5" t="s">
        <v>673</v>
      </c>
      <c r="B58" s="5" t="s">
        <v>9794</v>
      </c>
      <c r="C58" s="5" t="s">
        <v>611</v>
      </c>
      <c r="D58" s="5" t="s">
        <v>674</v>
      </c>
      <c r="E58" s="5" t="s">
        <v>102</v>
      </c>
      <c r="F58" s="5" t="s">
        <v>676</v>
      </c>
      <c r="G58" s="5" t="n">
        <f aca="false">COUNTIF('Duel Log'!A:A,A58)</f>
        <v>3</v>
      </c>
      <c r="H58" s="5" t="n">
        <f aca="false">COUNTIFS('Duel Log'!A:A,A58,'Duel Log'!AA:AA,"Win")</f>
        <v>2</v>
      </c>
      <c r="I58" s="5" t="s">
        <v>9694</v>
      </c>
      <c r="J58" s="5" t="s">
        <v>9795</v>
      </c>
      <c r="K58" s="5" t="s">
        <v>9796</v>
      </c>
      <c r="L58" s="5" t="s">
        <v>98</v>
      </c>
      <c r="M58" s="5" t="s">
        <v>9797</v>
      </c>
      <c r="N58" s="5" t="s">
        <v>9602</v>
      </c>
    </row>
    <row r="59" customFormat="false" ht="15" hidden="false" customHeight="true" outlineLevel="0" collapsed="false">
      <c r="A59" s="5" t="s">
        <v>683</v>
      </c>
      <c r="B59" s="5" t="s">
        <v>9798</v>
      </c>
      <c r="C59" s="5" t="s">
        <v>611</v>
      </c>
      <c r="D59" s="5" t="s">
        <v>684</v>
      </c>
      <c r="E59" s="5" t="s">
        <v>102</v>
      </c>
      <c r="F59" s="5" t="s">
        <v>686</v>
      </c>
      <c r="G59" s="5" t="n">
        <f aca="false">COUNTIF('Duel Log'!A:A,A59)</f>
        <v>3</v>
      </c>
      <c r="H59" s="5" t="n">
        <f aca="false">COUNTIFS('Duel Log'!A:A,A59,'Duel Log'!AA:AA,"Win")</f>
        <v>1</v>
      </c>
      <c r="I59" s="5" t="s">
        <v>9799</v>
      </c>
      <c r="J59" s="5" t="s">
        <v>9800</v>
      </c>
      <c r="K59" s="5" t="s">
        <v>9801</v>
      </c>
      <c r="L59" s="5" t="s">
        <v>98</v>
      </c>
      <c r="M59" s="5" t="s">
        <v>9802</v>
      </c>
      <c r="N59" s="5" t="s">
        <v>9602</v>
      </c>
    </row>
    <row r="60" customFormat="false" ht="15" hidden="false" customHeight="true" outlineLevel="0" collapsed="false">
      <c r="A60" s="5" t="s">
        <v>692</v>
      </c>
      <c r="B60" s="5" t="s">
        <v>9803</v>
      </c>
      <c r="C60" s="5" t="s">
        <v>611</v>
      </c>
      <c r="D60" s="5" t="s">
        <v>318</v>
      </c>
      <c r="E60" s="5" t="s">
        <v>102</v>
      </c>
      <c r="F60" s="5" t="s">
        <v>693</v>
      </c>
      <c r="G60" s="5" t="n">
        <f aca="false">COUNTIF('Duel Log'!A:A,A60)</f>
        <v>2</v>
      </c>
      <c r="H60" s="5" t="n">
        <f aca="false">COUNTIFS('Duel Log'!A:A,A60,'Duel Log'!AA:AA,"Win")</f>
        <v>2</v>
      </c>
      <c r="I60" s="5" t="s">
        <v>9804</v>
      </c>
      <c r="J60" s="5" t="s">
        <v>9805</v>
      </c>
      <c r="K60" s="5"/>
      <c r="L60" s="5" t="s">
        <v>98</v>
      </c>
      <c r="M60" s="5" t="s">
        <v>9620</v>
      </c>
      <c r="N60" s="5" t="s">
        <v>9612</v>
      </c>
    </row>
    <row r="61" customFormat="false" ht="15" hidden="false" customHeight="true" outlineLevel="0" collapsed="false">
      <c r="A61" s="5" t="s">
        <v>699</v>
      </c>
      <c r="B61" s="5" t="s">
        <v>9806</v>
      </c>
      <c r="C61" s="5" t="s">
        <v>611</v>
      </c>
      <c r="D61" s="6" t="s">
        <v>264</v>
      </c>
      <c r="E61" s="5" t="s">
        <v>102</v>
      </c>
      <c r="F61" s="5" t="s">
        <v>700</v>
      </c>
      <c r="G61" s="5" t="n">
        <f aca="false">COUNTIF('Duel Log'!A:A,A61)</f>
        <v>3</v>
      </c>
      <c r="H61" s="5" t="n">
        <f aca="false">COUNTIFS('Duel Log'!A:A,A61,'Duel Log'!AA:AA,"Win")</f>
        <v>2</v>
      </c>
      <c r="I61" s="5" t="s">
        <v>9807</v>
      </c>
      <c r="J61" s="5" t="s">
        <v>9808</v>
      </c>
      <c r="K61" s="5" t="s">
        <v>9809</v>
      </c>
      <c r="L61" s="5" t="s">
        <v>98</v>
      </c>
      <c r="M61" s="5" t="s">
        <v>9810</v>
      </c>
      <c r="N61" s="5" t="s">
        <v>9602</v>
      </c>
    </row>
    <row r="62" customFormat="false" ht="15" hidden="false" customHeight="true" outlineLevel="0" collapsed="false">
      <c r="A62" s="5" t="s">
        <v>708</v>
      </c>
      <c r="B62" s="5" t="s">
        <v>9811</v>
      </c>
      <c r="C62" s="5" t="s">
        <v>611</v>
      </c>
      <c r="D62" s="5" t="s">
        <v>709</v>
      </c>
      <c r="E62" s="5" t="s">
        <v>102</v>
      </c>
      <c r="F62" s="5" t="s">
        <v>711</v>
      </c>
      <c r="G62" s="5" t="n">
        <f aca="false">COUNTIF('Duel Log'!A:A,A62)</f>
        <v>2</v>
      </c>
      <c r="H62" s="5" t="n">
        <f aca="false">COUNTIFS('Duel Log'!A:A,A62,'Duel Log'!AA:AA,"Win")</f>
        <v>2</v>
      </c>
      <c r="I62" s="5" t="s">
        <v>9812</v>
      </c>
      <c r="J62" s="5" t="s">
        <v>9813</v>
      </c>
      <c r="K62" s="5"/>
      <c r="L62" s="5" t="s">
        <v>98</v>
      </c>
      <c r="M62" s="5" t="s">
        <v>9814</v>
      </c>
      <c r="N62" s="5" t="s">
        <v>9612</v>
      </c>
    </row>
    <row r="63" customFormat="false" ht="15" hidden="false" customHeight="true" outlineLevel="0" collapsed="false">
      <c r="A63" s="5" t="s">
        <v>717</v>
      </c>
      <c r="B63" s="5" t="s">
        <v>9815</v>
      </c>
      <c r="C63" s="5" t="s">
        <v>611</v>
      </c>
      <c r="D63" s="5" t="s">
        <v>718</v>
      </c>
      <c r="E63" s="5" t="s">
        <v>102</v>
      </c>
      <c r="F63" s="5" t="s">
        <v>720</v>
      </c>
      <c r="G63" s="5" t="n">
        <f aca="false">COUNTIF('Duel Log'!A:A,A63)</f>
        <v>2</v>
      </c>
      <c r="H63" s="5" t="n">
        <f aca="false">COUNTIFS('Duel Log'!A:A,A63,'Duel Log'!AA:AA,"Win")</f>
        <v>2</v>
      </c>
      <c r="I63" s="5" t="s">
        <v>9816</v>
      </c>
      <c r="J63" s="5" t="s">
        <v>9817</v>
      </c>
      <c r="K63" s="5"/>
      <c r="L63" s="5" t="s">
        <v>98</v>
      </c>
      <c r="M63" s="5" t="s">
        <v>9818</v>
      </c>
      <c r="N63" s="5" t="s">
        <v>9612</v>
      </c>
    </row>
    <row r="64" customFormat="false" ht="15" hidden="false" customHeight="true" outlineLevel="0" collapsed="false">
      <c r="A64" s="5" t="s">
        <v>725</v>
      </c>
      <c r="B64" s="5" t="s">
        <v>9819</v>
      </c>
      <c r="C64" s="5" t="s">
        <v>611</v>
      </c>
      <c r="D64" s="5" t="s">
        <v>726</v>
      </c>
      <c r="E64" s="5" t="s">
        <v>102</v>
      </c>
      <c r="F64" s="5" t="s">
        <v>728</v>
      </c>
      <c r="G64" s="5" t="n">
        <f aca="false">COUNTIF('Duel Log'!A:A,A64)</f>
        <v>2</v>
      </c>
      <c r="H64" s="5" t="n">
        <f aca="false">COUNTIFS('Duel Log'!A:A,A64,'Duel Log'!AA:AA,"Win")</f>
        <v>2</v>
      </c>
      <c r="I64" s="5" t="s">
        <v>9820</v>
      </c>
      <c r="J64" s="5" t="s">
        <v>9821</v>
      </c>
      <c r="K64" s="5"/>
      <c r="L64" s="5" t="s">
        <v>98</v>
      </c>
      <c r="M64" s="5" t="s">
        <v>9822</v>
      </c>
      <c r="N64" s="5" t="s">
        <v>9612</v>
      </c>
    </row>
    <row r="65" customFormat="false" ht="15" hidden="false" customHeight="true" outlineLevel="0" collapsed="false">
      <c r="A65" s="5" t="s">
        <v>732</v>
      </c>
      <c r="B65" s="5" t="s">
        <v>9823</v>
      </c>
      <c r="C65" s="5" t="s">
        <v>611</v>
      </c>
      <c r="D65" s="5" t="s">
        <v>733</v>
      </c>
      <c r="E65" s="5" t="s">
        <v>102</v>
      </c>
      <c r="F65" s="5" t="s">
        <v>735</v>
      </c>
      <c r="G65" s="5" t="n">
        <f aca="false">COUNTIF('Duel Log'!A:A,A65)</f>
        <v>2</v>
      </c>
      <c r="H65" s="5" t="n">
        <f aca="false">COUNTIFS('Duel Log'!A:A,A65,'Duel Log'!AA:AA,"Win")</f>
        <v>2</v>
      </c>
      <c r="I65" s="5" t="s">
        <v>9824</v>
      </c>
      <c r="J65" s="5" t="s">
        <v>9825</v>
      </c>
      <c r="K65" s="5"/>
      <c r="L65" s="5" t="s">
        <v>98</v>
      </c>
      <c r="M65" s="5" t="s">
        <v>9746</v>
      </c>
      <c r="N65" s="5" t="s">
        <v>9612</v>
      </c>
    </row>
    <row r="66" customFormat="false" ht="15" hidden="false" customHeight="true" outlineLevel="0" collapsed="false">
      <c r="A66" s="5" t="s">
        <v>740</v>
      </c>
      <c r="B66" s="5" t="s">
        <v>9826</v>
      </c>
      <c r="C66" s="5" t="s">
        <v>611</v>
      </c>
      <c r="D66" s="5" t="s">
        <v>741</v>
      </c>
      <c r="E66" s="5" t="s">
        <v>102</v>
      </c>
      <c r="F66" s="5" t="s">
        <v>743</v>
      </c>
      <c r="G66" s="5" t="n">
        <f aca="false">COUNTIF('Duel Log'!A:A,A66)</f>
        <v>3</v>
      </c>
      <c r="H66" s="5" t="n">
        <f aca="false">COUNTIFS('Duel Log'!A:A,A66,'Duel Log'!AA:AA,"Win")</f>
        <v>2</v>
      </c>
      <c r="I66" s="5" t="s">
        <v>9827</v>
      </c>
      <c r="J66" s="5" t="s">
        <v>9828</v>
      </c>
      <c r="K66" s="5" t="s">
        <v>9829</v>
      </c>
      <c r="L66" s="5" t="s">
        <v>98</v>
      </c>
      <c r="M66" s="5" t="s">
        <v>9830</v>
      </c>
      <c r="N66" s="5" t="s">
        <v>9602</v>
      </c>
    </row>
    <row r="67" customFormat="false" ht="15" hidden="false" customHeight="true" outlineLevel="0" collapsed="false">
      <c r="A67" s="5" t="s">
        <v>752</v>
      </c>
      <c r="B67" s="5" t="s">
        <v>9831</v>
      </c>
      <c r="C67" s="5" t="s">
        <v>611</v>
      </c>
      <c r="D67" s="5" t="s">
        <v>753</v>
      </c>
      <c r="E67" s="5" t="s">
        <v>102</v>
      </c>
      <c r="F67" s="5" t="s">
        <v>755</v>
      </c>
      <c r="G67" s="5" t="n">
        <f aca="false">COUNTIF('Duel Log'!A:A,A67)</f>
        <v>2</v>
      </c>
      <c r="H67" s="5" t="n">
        <f aca="false">COUNTIFS('Duel Log'!A:A,A67,'Duel Log'!AA:AA,"Win")</f>
        <v>2</v>
      </c>
      <c r="I67" s="5" t="s">
        <v>9832</v>
      </c>
      <c r="J67" s="5" t="s">
        <v>9833</v>
      </c>
      <c r="K67" s="5"/>
      <c r="L67" s="5" t="s">
        <v>98</v>
      </c>
      <c r="M67" s="5" t="s">
        <v>9611</v>
      </c>
      <c r="N67" s="5" t="s">
        <v>9612</v>
      </c>
    </row>
    <row r="68" customFormat="false" ht="15" hidden="false" customHeight="true" outlineLevel="0" collapsed="false">
      <c r="A68" s="5" t="s">
        <v>760</v>
      </c>
      <c r="B68" s="5" t="s">
        <v>9834</v>
      </c>
      <c r="C68" s="5" t="s">
        <v>611</v>
      </c>
      <c r="D68" s="6" t="s">
        <v>761</v>
      </c>
      <c r="E68" s="5" t="s">
        <v>102</v>
      </c>
      <c r="F68" s="5" t="s">
        <v>763</v>
      </c>
      <c r="G68" s="5" t="n">
        <f aca="false">COUNTIF('Duel Log'!A:A,A68)</f>
        <v>3</v>
      </c>
      <c r="H68" s="5" t="n">
        <f aca="false">COUNTIFS('Duel Log'!A:A,A68,'Duel Log'!AA:AA,"Win")</f>
        <v>2</v>
      </c>
      <c r="I68" s="5" t="s">
        <v>9835</v>
      </c>
      <c r="J68" s="5" t="s">
        <v>9836</v>
      </c>
      <c r="K68" s="5" t="s">
        <v>9837</v>
      </c>
      <c r="L68" s="5" t="s">
        <v>98</v>
      </c>
      <c r="M68" s="5" t="s">
        <v>9838</v>
      </c>
      <c r="N68" s="5" t="s">
        <v>9602</v>
      </c>
    </row>
    <row r="69" customFormat="false" ht="15" hidden="false" customHeight="true" outlineLevel="0" collapsed="false">
      <c r="A69" s="5" t="s">
        <v>771</v>
      </c>
      <c r="B69" s="5" t="s">
        <v>9839</v>
      </c>
      <c r="C69" s="5" t="s">
        <v>772</v>
      </c>
      <c r="D69" s="6" t="s">
        <v>365</v>
      </c>
      <c r="E69" s="5" t="s">
        <v>297</v>
      </c>
      <c r="F69" s="5" t="s">
        <v>774</v>
      </c>
      <c r="G69" s="5" t="n">
        <f aca="false">COUNTIF('Duel Log'!A:A,A69)</f>
        <v>2</v>
      </c>
      <c r="H69" s="5" t="n">
        <f aca="false">COUNTIFS('Duel Log'!A:A,A69,'Duel Log'!AA:AA,"Win")</f>
        <v>1</v>
      </c>
      <c r="I69" s="5" t="s">
        <v>9840</v>
      </c>
      <c r="J69" s="5" t="s">
        <v>9841</v>
      </c>
      <c r="K69" s="5"/>
      <c r="L69" s="5" t="s">
        <v>98</v>
      </c>
      <c r="M69" s="5" t="s">
        <v>9693</v>
      </c>
      <c r="N69" s="5"/>
    </row>
    <row r="70" customFormat="false" ht="15" hidden="false" customHeight="true" outlineLevel="0" collapsed="false">
      <c r="A70" s="7" t="s">
        <v>781</v>
      </c>
      <c r="B70" s="7" t="s">
        <v>9839</v>
      </c>
      <c r="C70" s="7" t="s">
        <v>772</v>
      </c>
      <c r="D70" s="8" t="s">
        <v>365</v>
      </c>
      <c r="E70" s="7" t="s">
        <v>297</v>
      </c>
      <c r="F70" s="7" t="s">
        <v>782</v>
      </c>
      <c r="G70" s="7" t="n">
        <f aca="false">COUNTIF('Duel Log'!A:A,A70)</f>
        <v>3</v>
      </c>
      <c r="H70" s="7" t="n">
        <f aca="false">COUNTIFS('Duel Log'!A:A,A70,'Duel Log'!AA:AA,"Win")</f>
        <v>2</v>
      </c>
      <c r="I70" s="7" t="s">
        <v>9842</v>
      </c>
      <c r="J70" s="7" t="s">
        <v>9843</v>
      </c>
      <c r="K70" s="7" t="s">
        <v>9844</v>
      </c>
      <c r="L70" s="7" t="s">
        <v>99</v>
      </c>
      <c r="M70" s="7" t="s">
        <v>9845</v>
      </c>
      <c r="N70" s="7"/>
    </row>
    <row r="71" customFormat="false" ht="15" hidden="false" customHeight="true" outlineLevel="0" collapsed="false">
      <c r="A71" s="7" t="s">
        <v>791</v>
      </c>
      <c r="B71" s="7" t="s">
        <v>9839</v>
      </c>
      <c r="C71" s="7" t="s">
        <v>772</v>
      </c>
      <c r="D71" s="8" t="s">
        <v>365</v>
      </c>
      <c r="E71" s="7" t="s">
        <v>297</v>
      </c>
      <c r="F71" s="7" t="s">
        <v>792</v>
      </c>
      <c r="G71" s="7" t="n">
        <f aca="false">COUNTIF('Duel Log'!A:A,A71)</f>
        <v>3</v>
      </c>
      <c r="H71" s="7" t="n">
        <f aca="false">COUNTIFS('Duel Log'!A:A,A71,'Duel Log'!AA:AA,"Win")</f>
        <v>1</v>
      </c>
      <c r="I71" s="7" t="s">
        <v>9846</v>
      </c>
      <c r="J71" s="7" t="s">
        <v>9847</v>
      </c>
      <c r="K71" s="7" t="s">
        <v>9848</v>
      </c>
      <c r="L71" s="7" t="s">
        <v>99</v>
      </c>
      <c r="M71" s="7" t="s">
        <v>9849</v>
      </c>
      <c r="N71" s="7"/>
    </row>
    <row r="72" customFormat="false" ht="15" hidden="false" customHeight="true" outlineLevel="0" collapsed="false">
      <c r="A72" s="7" t="s">
        <v>800</v>
      </c>
      <c r="B72" s="7" t="s">
        <v>9839</v>
      </c>
      <c r="C72" s="7" t="s">
        <v>772</v>
      </c>
      <c r="D72" s="8" t="s">
        <v>365</v>
      </c>
      <c r="E72" s="7" t="s">
        <v>297</v>
      </c>
      <c r="F72" s="7" t="s">
        <v>801</v>
      </c>
      <c r="G72" s="7" t="n">
        <f aca="false">COUNTIF('Duel Log'!A:A,A72)</f>
        <v>3</v>
      </c>
      <c r="H72" s="7" t="n">
        <f aca="false">COUNTIFS('Duel Log'!A:A,A72,'Duel Log'!AA:AA,"Win")</f>
        <v>1</v>
      </c>
      <c r="I72" s="7" t="s">
        <v>9850</v>
      </c>
      <c r="J72" s="7" t="s">
        <v>9851</v>
      </c>
      <c r="K72" s="7" t="s">
        <v>9852</v>
      </c>
      <c r="L72" s="7" t="s">
        <v>99</v>
      </c>
      <c r="M72" s="7" t="s">
        <v>9853</v>
      </c>
      <c r="N72" s="7"/>
    </row>
    <row r="73" customFormat="false" ht="15" hidden="false" customHeight="true" outlineLevel="0" collapsed="false">
      <c r="A73" s="7" t="s">
        <v>809</v>
      </c>
      <c r="B73" s="7" t="s">
        <v>9839</v>
      </c>
      <c r="C73" s="7" t="s">
        <v>772</v>
      </c>
      <c r="D73" s="8" t="s">
        <v>365</v>
      </c>
      <c r="E73" s="7" t="s">
        <v>297</v>
      </c>
      <c r="F73" s="7" t="s">
        <v>810</v>
      </c>
      <c r="G73" s="7" t="n">
        <f aca="false">COUNTIF('Duel Log'!A:A,A73)</f>
        <v>3</v>
      </c>
      <c r="H73" s="7" t="n">
        <f aca="false">COUNTIFS('Duel Log'!A:A,A73,'Duel Log'!AA:AA,"Win")</f>
        <v>0</v>
      </c>
      <c r="I73" s="7" t="s">
        <v>9854</v>
      </c>
      <c r="J73" s="7" t="s">
        <v>9855</v>
      </c>
      <c r="K73" s="7" t="s">
        <v>9856</v>
      </c>
      <c r="L73" s="7" t="s">
        <v>99</v>
      </c>
      <c r="M73" s="7" t="s">
        <v>9857</v>
      </c>
      <c r="N73" s="7"/>
    </row>
    <row r="74" customFormat="false" ht="15" hidden="false" customHeight="true" outlineLevel="0" collapsed="false">
      <c r="A74" s="7" t="s">
        <v>817</v>
      </c>
      <c r="B74" s="7" t="s">
        <v>9839</v>
      </c>
      <c r="C74" s="7" t="s">
        <v>772</v>
      </c>
      <c r="D74" s="8" t="s">
        <v>365</v>
      </c>
      <c r="E74" s="7" t="s">
        <v>297</v>
      </c>
      <c r="F74" s="7" t="s">
        <v>818</v>
      </c>
      <c r="G74" s="7" t="n">
        <f aca="false">COUNTIF('Duel Log'!A:A,A74)</f>
        <v>3</v>
      </c>
      <c r="H74" s="7" t="n">
        <f aca="false">COUNTIFS('Duel Log'!A:A,A74,'Duel Log'!AA:AA,"Win")</f>
        <v>2</v>
      </c>
      <c r="I74" s="7" t="s">
        <v>9858</v>
      </c>
      <c r="J74" s="7" t="s">
        <v>9859</v>
      </c>
      <c r="K74" s="7" t="s">
        <v>9860</v>
      </c>
      <c r="L74" s="7" t="s">
        <v>99</v>
      </c>
      <c r="M74" s="7" t="s">
        <v>9861</v>
      </c>
      <c r="N74" s="7"/>
    </row>
    <row r="75" customFormat="false" ht="15" hidden="false" customHeight="true" outlineLevel="0" collapsed="false">
      <c r="A75" s="7" t="s">
        <v>826</v>
      </c>
      <c r="B75" s="7" t="s">
        <v>9839</v>
      </c>
      <c r="C75" s="7" t="s">
        <v>772</v>
      </c>
      <c r="D75" s="8" t="s">
        <v>365</v>
      </c>
      <c r="E75" s="7" t="s">
        <v>297</v>
      </c>
      <c r="F75" s="7" t="s">
        <v>827</v>
      </c>
      <c r="G75" s="7" t="n">
        <f aca="false">COUNTIF('Duel Log'!A:A,A75)</f>
        <v>3</v>
      </c>
      <c r="H75" s="7" t="n">
        <f aca="false">COUNTIFS('Duel Log'!A:A,A75,'Duel Log'!AA:AA,"Win")</f>
        <v>1</v>
      </c>
      <c r="I75" s="7" t="s">
        <v>9862</v>
      </c>
      <c r="J75" s="7" t="s">
        <v>9863</v>
      </c>
      <c r="K75" s="7" t="s">
        <v>9864</v>
      </c>
      <c r="L75" s="7" t="s">
        <v>99</v>
      </c>
      <c r="M75" s="7" t="s">
        <v>9865</v>
      </c>
      <c r="N75" s="7"/>
    </row>
    <row r="76" customFormat="false" ht="15" hidden="false" customHeight="true" outlineLevel="0" collapsed="false">
      <c r="A76" s="5" t="s">
        <v>836</v>
      </c>
      <c r="B76" s="5" t="s">
        <v>9866</v>
      </c>
      <c r="C76" s="5" t="s">
        <v>772</v>
      </c>
      <c r="D76" s="5" t="s">
        <v>837</v>
      </c>
      <c r="E76" s="5" t="s">
        <v>297</v>
      </c>
      <c r="F76" s="5" t="s">
        <v>839</v>
      </c>
      <c r="G76" s="5" t="n">
        <f aca="false">COUNTIF('Duel Log'!A:A,A76)</f>
        <v>3</v>
      </c>
      <c r="H76" s="5" t="n">
        <f aca="false">COUNTIFS('Duel Log'!A:A,A76,'Duel Log'!AA:AA,"Win")</f>
        <v>0</v>
      </c>
      <c r="I76" s="5" t="s">
        <v>9867</v>
      </c>
      <c r="J76" s="5" t="s">
        <v>9863</v>
      </c>
      <c r="K76" s="5" t="s">
        <v>9868</v>
      </c>
      <c r="L76" s="5" t="s">
        <v>98</v>
      </c>
      <c r="M76" s="5" t="s">
        <v>9869</v>
      </c>
      <c r="N76" s="5"/>
    </row>
    <row r="77" customFormat="false" ht="15" hidden="false" customHeight="true" outlineLevel="0" collapsed="false">
      <c r="A77" s="7" t="s">
        <v>846</v>
      </c>
      <c r="B77" s="7" t="s">
        <v>9866</v>
      </c>
      <c r="C77" s="7" t="s">
        <v>772</v>
      </c>
      <c r="D77" s="7" t="s">
        <v>837</v>
      </c>
      <c r="E77" s="7" t="s">
        <v>297</v>
      </c>
      <c r="F77" s="7" t="s">
        <v>847</v>
      </c>
      <c r="G77" s="7" t="n">
        <f aca="false">COUNTIF('Duel Log'!A:A,A77)</f>
        <v>3</v>
      </c>
      <c r="H77" s="7" t="n">
        <f aca="false">COUNTIFS('Duel Log'!A:A,A77,'Duel Log'!AA:AA,"Win")</f>
        <v>0</v>
      </c>
      <c r="I77" s="7" t="s">
        <v>9870</v>
      </c>
      <c r="J77" s="7" t="s">
        <v>9871</v>
      </c>
      <c r="K77" s="7" t="s">
        <v>9872</v>
      </c>
      <c r="L77" s="7" t="s">
        <v>99</v>
      </c>
      <c r="M77" s="7" t="s">
        <v>9873</v>
      </c>
      <c r="N77" s="7"/>
    </row>
    <row r="78" customFormat="false" ht="15" hidden="false" customHeight="true" outlineLevel="0" collapsed="false">
      <c r="A78" s="7" t="s">
        <v>854</v>
      </c>
      <c r="B78" s="7" t="s">
        <v>9866</v>
      </c>
      <c r="C78" s="7" t="s">
        <v>772</v>
      </c>
      <c r="D78" s="7" t="s">
        <v>837</v>
      </c>
      <c r="E78" s="7" t="s">
        <v>297</v>
      </c>
      <c r="F78" s="7" t="s">
        <v>855</v>
      </c>
      <c r="G78" s="7" t="n">
        <f aca="false">COUNTIF('Duel Log'!A:A,A78)</f>
        <v>3</v>
      </c>
      <c r="H78" s="7" t="n">
        <f aca="false">COUNTIFS('Duel Log'!A:A,A78,'Duel Log'!AA:AA,"Win")</f>
        <v>3</v>
      </c>
      <c r="I78" s="7" t="s">
        <v>9874</v>
      </c>
      <c r="J78" s="7" t="s">
        <v>9875</v>
      </c>
      <c r="K78" s="7" t="s">
        <v>9876</v>
      </c>
      <c r="L78" s="7" t="s">
        <v>99</v>
      </c>
      <c r="M78" s="7" t="s">
        <v>9877</v>
      </c>
      <c r="N78" s="7"/>
    </row>
    <row r="79" customFormat="false" ht="15" hidden="false" customHeight="true" outlineLevel="0" collapsed="false">
      <c r="A79" s="7" t="s">
        <v>863</v>
      </c>
      <c r="B79" s="7" t="s">
        <v>9866</v>
      </c>
      <c r="C79" s="7" t="s">
        <v>772</v>
      </c>
      <c r="D79" s="7" t="s">
        <v>837</v>
      </c>
      <c r="E79" s="7" t="s">
        <v>297</v>
      </c>
      <c r="F79" s="7" t="s">
        <v>864</v>
      </c>
      <c r="G79" s="7" t="n">
        <f aca="false">COUNTIF('Duel Log'!A:A,A79)</f>
        <v>1</v>
      </c>
      <c r="H79" s="7" t="n">
        <f aca="false">COUNTIFS('Duel Log'!A:A,A79,'Duel Log'!AA:AA,"Win")</f>
        <v>1</v>
      </c>
      <c r="I79" s="7" t="s">
        <v>9878</v>
      </c>
      <c r="J79" s="7"/>
      <c r="K79" s="7"/>
      <c r="L79" s="7" t="s">
        <v>99</v>
      </c>
      <c r="M79" s="7" t="s">
        <v>9648</v>
      </c>
      <c r="N79" s="7"/>
    </row>
    <row r="80" customFormat="false" ht="15" hidden="false" customHeight="true" outlineLevel="0" collapsed="false">
      <c r="A80" s="5" t="s">
        <v>867</v>
      </c>
      <c r="B80" s="5" t="s">
        <v>9879</v>
      </c>
      <c r="C80" s="5" t="s">
        <v>772</v>
      </c>
      <c r="D80" s="5" t="s">
        <v>868</v>
      </c>
      <c r="E80" s="5" t="s">
        <v>102</v>
      </c>
      <c r="F80" s="5" t="s">
        <v>870</v>
      </c>
      <c r="G80" s="5" t="n">
        <f aca="false">COUNTIF('Duel Log'!A:A,A80)</f>
        <v>3</v>
      </c>
      <c r="H80" s="5" t="n">
        <f aca="false">COUNTIFS('Duel Log'!A:A,A80,'Duel Log'!AA:AA,"Win")</f>
        <v>2</v>
      </c>
      <c r="I80" s="5" t="s">
        <v>9880</v>
      </c>
      <c r="J80" s="5" t="s">
        <v>9881</v>
      </c>
      <c r="K80" s="5" t="s">
        <v>9882</v>
      </c>
      <c r="L80" s="5" t="s">
        <v>98</v>
      </c>
      <c r="M80" s="5" t="s">
        <v>9883</v>
      </c>
      <c r="N80" s="5" t="s">
        <v>9602</v>
      </c>
    </row>
    <row r="81" customFormat="false" ht="15" hidden="false" customHeight="true" outlineLevel="0" collapsed="false">
      <c r="A81" s="5" t="s">
        <v>877</v>
      </c>
      <c r="B81" s="5" t="s">
        <v>9884</v>
      </c>
      <c r="C81" s="5" t="s">
        <v>772</v>
      </c>
      <c r="D81" s="5" t="s">
        <v>257</v>
      </c>
      <c r="E81" s="5" t="s">
        <v>102</v>
      </c>
      <c r="F81" s="5" t="s">
        <v>879</v>
      </c>
      <c r="G81" s="5" t="n">
        <f aca="false">COUNTIF('Duel Log'!A:A,A81)</f>
        <v>2</v>
      </c>
      <c r="H81" s="5" t="n">
        <f aca="false">COUNTIFS('Duel Log'!A:A,A81,'Duel Log'!AA:AA,"Win")</f>
        <v>2</v>
      </c>
      <c r="I81" s="5" t="s">
        <v>9885</v>
      </c>
      <c r="J81" s="5" t="s">
        <v>9886</v>
      </c>
      <c r="K81" s="5"/>
      <c r="L81" s="5" t="s">
        <v>98</v>
      </c>
      <c r="M81" s="5" t="s">
        <v>9887</v>
      </c>
      <c r="N81" s="5" t="s">
        <v>9612</v>
      </c>
    </row>
    <row r="82" customFormat="false" ht="15" hidden="false" customHeight="true" outlineLevel="0" collapsed="false">
      <c r="A82" s="5" t="s">
        <v>884</v>
      </c>
      <c r="B82" s="5" t="s">
        <v>9888</v>
      </c>
      <c r="C82" s="5" t="s">
        <v>772</v>
      </c>
      <c r="D82" s="5" t="s">
        <v>885</v>
      </c>
      <c r="E82" s="5" t="s">
        <v>102</v>
      </c>
      <c r="F82" s="5" t="s">
        <v>887</v>
      </c>
      <c r="G82" s="5" t="n">
        <f aca="false">COUNTIF('Duel Log'!A:A,A82)</f>
        <v>3</v>
      </c>
      <c r="H82" s="5" t="n">
        <f aca="false">COUNTIFS('Duel Log'!A:A,A82,'Duel Log'!AA:AA,"Win")</f>
        <v>2</v>
      </c>
      <c r="I82" s="5" t="s">
        <v>9889</v>
      </c>
      <c r="J82" s="5" t="s">
        <v>9698</v>
      </c>
      <c r="K82" s="5" t="s">
        <v>9890</v>
      </c>
      <c r="L82" s="5" t="s">
        <v>98</v>
      </c>
      <c r="M82" s="5" t="s">
        <v>9891</v>
      </c>
      <c r="N82" s="5" t="s">
        <v>9602</v>
      </c>
    </row>
    <row r="83" customFormat="false" ht="15" hidden="false" customHeight="true" outlineLevel="0" collapsed="false">
      <c r="A83" s="5" t="s">
        <v>894</v>
      </c>
      <c r="B83" s="5" t="s">
        <v>9892</v>
      </c>
      <c r="C83" s="5" t="s">
        <v>772</v>
      </c>
      <c r="D83" s="5" t="s">
        <v>895</v>
      </c>
      <c r="E83" s="5" t="s">
        <v>102</v>
      </c>
      <c r="F83" s="5" t="s">
        <v>897</v>
      </c>
      <c r="G83" s="5" t="n">
        <f aca="false">COUNTIF('Duel Log'!A:A,A83)</f>
        <v>3</v>
      </c>
      <c r="H83" s="5" t="n">
        <f aca="false">COUNTIFS('Duel Log'!A:A,A83,'Duel Log'!AA:AA,"Win")</f>
        <v>1</v>
      </c>
      <c r="I83" s="5" t="s">
        <v>9893</v>
      </c>
      <c r="J83" s="5" t="s">
        <v>9894</v>
      </c>
      <c r="K83" s="5" t="s">
        <v>9895</v>
      </c>
      <c r="L83" s="5" t="s">
        <v>98</v>
      </c>
      <c r="M83" s="5" t="s">
        <v>9896</v>
      </c>
      <c r="N83" s="5" t="s">
        <v>9602</v>
      </c>
    </row>
    <row r="84" customFormat="false" ht="15" hidden="false" customHeight="true" outlineLevel="0" collapsed="false">
      <c r="A84" s="5" t="s">
        <v>905</v>
      </c>
      <c r="B84" s="5" t="s">
        <v>9897</v>
      </c>
      <c r="C84" s="5" t="s">
        <v>772</v>
      </c>
      <c r="D84" s="5" t="s">
        <v>906</v>
      </c>
      <c r="E84" s="5" t="s">
        <v>102</v>
      </c>
      <c r="F84" s="5" t="s">
        <v>908</v>
      </c>
      <c r="G84" s="5" t="n">
        <f aca="false">COUNTIF('Duel Log'!A:A,A84)</f>
        <v>2</v>
      </c>
      <c r="H84" s="5" t="n">
        <f aca="false">COUNTIFS('Duel Log'!A:A,A84,'Duel Log'!AA:AA,"Win")</f>
        <v>0</v>
      </c>
      <c r="I84" s="5" t="s">
        <v>9880</v>
      </c>
      <c r="J84" s="5" t="s">
        <v>9898</v>
      </c>
      <c r="K84" s="5"/>
      <c r="L84" s="5" t="s">
        <v>98</v>
      </c>
      <c r="M84" s="5" t="s">
        <v>9620</v>
      </c>
      <c r="N84" s="5" t="s">
        <v>9612</v>
      </c>
    </row>
    <row r="85" customFormat="false" ht="15" hidden="false" customHeight="true" outlineLevel="0" collapsed="false">
      <c r="A85" s="5" t="s">
        <v>913</v>
      </c>
      <c r="B85" s="5" t="s">
        <v>9899</v>
      </c>
      <c r="C85" s="5" t="s">
        <v>772</v>
      </c>
      <c r="D85" s="5" t="s">
        <v>914</v>
      </c>
      <c r="E85" s="5" t="s">
        <v>102</v>
      </c>
      <c r="F85" s="5" t="s">
        <v>916</v>
      </c>
      <c r="G85" s="5" t="n">
        <f aca="false">COUNTIF('Duel Log'!A:A,A85)</f>
        <v>2</v>
      </c>
      <c r="H85" s="5" t="n">
        <f aca="false">COUNTIFS('Duel Log'!A:A,A85,'Duel Log'!AA:AA,"Win")</f>
        <v>2</v>
      </c>
      <c r="I85" s="5" t="s">
        <v>9900</v>
      </c>
      <c r="J85" s="5" t="s">
        <v>9901</v>
      </c>
      <c r="K85" s="5"/>
      <c r="L85" s="5" t="s">
        <v>98</v>
      </c>
      <c r="M85" s="5" t="s">
        <v>9902</v>
      </c>
      <c r="N85" s="5" t="s">
        <v>9612</v>
      </c>
    </row>
    <row r="86" customFormat="false" ht="15" hidden="false" customHeight="true" outlineLevel="0" collapsed="false">
      <c r="A86" s="5" t="s">
        <v>920</v>
      </c>
      <c r="B86" s="5" t="s">
        <v>9903</v>
      </c>
      <c r="C86" s="5" t="s">
        <v>772</v>
      </c>
      <c r="D86" s="5" t="s">
        <v>921</v>
      </c>
      <c r="E86" s="5" t="s">
        <v>102</v>
      </c>
      <c r="F86" s="5" t="s">
        <v>923</v>
      </c>
      <c r="G86" s="5" t="n">
        <f aca="false">COUNTIF('Duel Log'!A:A,A86)</f>
        <v>2</v>
      </c>
      <c r="H86" s="5" t="n">
        <f aca="false">COUNTIFS('Duel Log'!A:A,A86,'Duel Log'!AA:AA,"Win")</f>
        <v>0</v>
      </c>
      <c r="I86" s="5" t="s">
        <v>9904</v>
      </c>
      <c r="J86" s="5" t="s">
        <v>9905</v>
      </c>
      <c r="K86" s="5"/>
      <c r="L86" s="5" t="s">
        <v>98</v>
      </c>
      <c r="M86" s="5" t="s">
        <v>9906</v>
      </c>
      <c r="N86" s="5" t="s">
        <v>9612</v>
      </c>
    </row>
    <row r="87" customFormat="false" ht="15" hidden="false" customHeight="true" outlineLevel="0" collapsed="false">
      <c r="A87" s="5" t="s">
        <v>928</v>
      </c>
      <c r="B87" s="5" t="s">
        <v>9907</v>
      </c>
      <c r="C87" s="5" t="s">
        <v>772</v>
      </c>
      <c r="D87" s="5" t="s">
        <v>499</v>
      </c>
      <c r="E87" s="5" t="s">
        <v>102</v>
      </c>
      <c r="F87" s="5" t="s">
        <v>929</v>
      </c>
      <c r="G87" s="5" t="n">
        <f aca="false">COUNTIF('Duel Log'!A:A,A87)</f>
        <v>2</v>
      </c>
      <c r="H87" s="5" t="n">
        <f aca="false">COUNTIFS('Duel Log'!A:A,A87,'Duel Log'!AA:AA,"Win")</f>
        <v>2</v>
      </c>
      <c r="I87" s="5" t="s">
        <v>9908</v>
      </c>
      <c r="J87" s="5" t="s">
        <v>9909</v>
      </c>
      <c r="K87" s="5"/>
      <c r="L87" s="5" t="s">
        <v>98</v>
      </c>
      <c r="M87" s="5" t="s">
        <v>9910</v>
      </c>
      <c r="N87" s="5" t="s">
        <v>9612</v>
      </c>
    </row>
    <row r="88" customFormat="false" ht="15" hidden="false" customHeight="true" outlineLevel="0" collapsed="false">
      <c r="A88" s="5" t="s">
        <v>932</v>
      </c>
      <c r="B88" s="5" t="s">
        <v>9911</v>
      </c>
      <c r="C88" s="5" t="s">
        <v>772</v>
      </c>
      <c r="D88" s="5" t="s">
        <v>933</v>
      </c>
      <c r="E88" s="5" t="s">
        <v>102</v>
      </c>
      <c r="F88" s="5" t="s">
        <v>935</v>
      </c>
      <c r="G88" s="5" t="n">
        <f aca="false">COUNTIF('Duel Log'!A:A,A88)</f>
        <v>3</v>
      </c>
      <c r="H88" s="5" t="n">
        <f aca="false">COUNTIFS('Duel Log'!A:A,A88,'Duel Log'!AA:AA,"Win")</f>
        <v>1</v>
      </c>
      <c r="I88" s="5" t="s">
        <v>9912</v>
      </c>
      <c r="J88" s="5" t="s">
        <v>9913</v>
      </c>
      <c r="K88" s="5" t="s">
        <v>9914</v>
      </c>
      <c r="L88" s="5" t="s">
        <v>98</v>
      </c>
      <c r="M88" s="5" t="s">
        <v>9915</v>
      </c>
      <c r="N88" s="5" t="s">
        <v>9602</v>
      </c>
    </row>
    <row r="89" customFormat="false" ht="15" hidden="false" customHeight="true" outlineLevel="0" collapsed="false">
      <c r="A89" s="5" t="s">
        <v>942</v>
      </c>
      <c r="B89" s="5" t="s">
        <v>9916</v>
      </c>
      <c r="C89" s="5" t="s">
        <v>772</v>
      </c>
      <c r="D89" s="5" t="s">
        <v>726</v>
      </c>
      <c r="E89" s="5" t="s">
        <v>297</v>
      </c>
      <c r="F89" s="5" t="s">
        <v>943</v>
      </c>
      <c r="G89" s="5" t="n">
        <f aca="false">COUNTIF('Duel Log'!A:A,A89)</f>
        <v>1</v>
      </c>
      <c r="H89" s="5" t="n">
        <f aca="false">COUNTIFS('Duel Log'!A:A,A89,'Duel Log'!AA:AA,"Win")</f>
        <v>0</v>
      </c>
      <c r="I89" s="5" t="s">
        <v>9917</v>
      </c>
      <c r="J89" s="5"/>
      <c r="K89" s="5"/>
      <c r="L89" s="5" t="s">
        <v>98</v>
      </c>
      <c r="M89" s="5" t="s">
        <v>9648</v>
      </c>
      <c r="N89" s="5"/>
    </row>
    <row r="90" customFormat="false" ht="15" hidden="false" customHeight="true" outlineLevel="0" collapsed="false">
      <c r="A90" s="5" t="s">
        <v>944</v>
      </c>
      <c r="B90" s="5" t="s">
        <v>9918</v>
      </c>
      <c r="C90" s="5" t="s">
        <v>945</v>
      </c>
      <c r="D90" s="5" t="s">
        <v>947</v>
      </c>
      <c r="E90" s="5" t="s">
        <v>297</v>
      </c>
      <c r="F90" s="5" t="s">
        <v>949</v>
      </c>
      <c r="G90" s="5" t="n">
        <f aca="false">COUNTIF('Duel Log'!A:A,A90)</f>
        <v>1</v>
      </c>
      <c r="H90" s="5" t="n">
        <f aca="false">COUNTIFS('Duel Log'!A:A,A90,'Duel Log'!AA:AA,"Win")</f>
        <v>1</v>
      </c>
      <c r="I90" s="5" t="s">
        <v>9919</v>
      </c>
      <c r="J90" s="5"/>
      <c r="K90" s="5"/>
      <c r="L90" s="5" t="s">
        <v>98</v>
      </c>
      <c r="M90" s="5" t="s">
        <v>9648</v>
      </c>
      <c r="N90" s="5"/>
    </row>
    <row r="91" customFormat="false" ht="15" hidden="false" customHeight="true" outlineLevel="0" collapsed="false">
      <c r="A91" s="5" t="s">
        <v>952</v>
      </c>
      <c r="B91" s="5" t="s">
        <v>9920</v>
      </c>
      <c r="C91" s="5" t="s">
        <v>945</v>
      </c>
      <c r="D91" s="5" t="s">
        <v>953</v>
      </c>
      <c r="E91" s="5" t="s">
        <v>297</v>
      </c>
      <c r="F91" s="5" t="s">
        <v>955</v>
      </c>
      <c r="G91" s="5" t="n">
        <f aca="false">COUNTIF('Duel Log'!A:A,A91)</f>
        <v>1</v>
      </c>
      <c r="H91" s="5" t="n">
        <f aca="false">COUNTIFS('Duel Log'!A:A,A91,'Duel Log'!AA:AA,"Win")</f>
        <v>1</v>
      </c>
      <c r="I91" s="5" t="s">
        <v>9921</v>
      </c>
      <c r="J91" s="5"/>
      <c r="K91" s="5"/>
      <c r="L91" s="5" t="s">
        <v>98</v>
      </c>
      <c r="M91" s="5" t="s">
        <v>9648</v>
      </c>
      <c r="N91" s="5"/>
    </row>
    <row r="92" customFormat="false" ht="15" hidden="false" customHeight="true" outlineLevel="0" collapsed="false">
      <c r="A92" s="7" t="s">
        <v>956</v>
      </c>
      <c r="B92" s="7" t="s">
        <v>9920</v>
      </c>
      <c r="C92" s="7" t="s">
        <v>945</v>
      </c>
      <c r="D92" s="7" t="s">
        <v>953</v>
      </c>
      <c r="E92" s="7" t="s">
        <v>297</v>
      </c>
      <c r="F92" s="7" t="s">
        <v>957</v>
      </c>
      <c r="G92" s="7" t="n">
        <f aca="false">COUNTIF('Duel Log'!A:A,A92)</f>
        <v>1</v>
      </c>
      <c r="H92" s="7" t="n">
        <f aca="false">COUNTIFS('Duel Log'!A:A,A92,'Duel Log'!AA:AA,"Win")</f>
        <v>1</v>
      </c>
      <c r="I92" s="7" t="s">
        <v>9922</v>
      </c>
      <c r="J92" s="7"/>
      <c r="K92" s="7"/>
      <c r="L92" s="7" t="s">
        <v>99</v>
      </c>
      <c r="M92" s="7" t="s">
        <v>9648</v>
      </c>
      <c r="N92" s="7"/>
    </row>
    <row r="93" customFormat="false" ht="15" hidden="false" customHeight="true" outlineLevel="0" collapsed="false">
      <c r="A93" s="5" t="s">
        <v>960</v>
      </c>
      <c r="B93" s="5" t="s">
        <v>9923</v>
      </c>
      <c r="C93" s="5" t="s">
        <v>945</v>
      </c>
      <c r="D93" s="5" t="s">
        <v>961</v>
      </c>
      <c r="E93" s="5" t="s">
        <v>102</v>
      </c>
      <c r="F93" s="5" t="s">
        <v>963</v>
      </c>
      <c r="G93" s="5" t="n">
        <f aca="false">COUNTIF('Duel Log'!A:A,A93)</f>
        <v>2</v>
      </c>
      <c r="H93" s="5" t="n">
        <f aca="false">COUNTIFS('Duel Log'!A:A,A93,'Duel Log'!AA:AA,"Win")</f>
        <v>2</v>
      </c>
      <c r="I93" s="5" t="s">
        <v>9924</v>
      </c>
      <c r="J93" s="5" t="s">
        <v>9925</v>
      </c>
      <c r="K93" s="5"/>
      <c r="L93" s="5" t="s">
        <v>98</v>
      </c>
      <c r="M93" s="5" t="s">
        <v>9926</v>
      </c>
      <c r="N93" s="5" t="s">
        <v>9612</v>
      </c>
    </row>
    <row r="94" customFormat="false" ht="15" hidden="false" customHeight="true" outlineLevel="0" collapsed="false">
      <c r="A94" s="5" t="s">
        <v>969</v>
      </c>
      <c r="B94" s="5" t="s">
        <v>9927</v>
      </c>
      <c r="C94" s="5" t="s">
        <v>945</v>
      </c>
      <c r="D94" s="5" t="s">
        <v>970</v>
      </c>
      <c r="E94" s="5" t="s">
        <v>102</v>
      </c>
      <c r="F94" s="5" t="s">
        <v>972</v>
      </c>
      <c r="G94" s="5" t="n">
        <f aca="false">COUNTIF('Duel Log'!A:A,A94)</f>
        <v>2</v>
      </c>
      <c r="H94" s="5" t="n">
        <f aca="false">COUNTIFS('Duel Log'!A:A,A94,'Duel Log'!AA:AA,"Win")</f>
        <v>2</v>
      </c>
      <c r="I94" s="5" t="s">
        <v>9689</v>
      </c>
      <c r="J94" s="5" t="s">
        <v>9928</v>
      </c>
      <c r="K94" s="5"/>
      <c r="L94" s="5" t="s">
        <v>98</v>
      </c>
      <c r="M94" s="5" t="s">
        <v>9750</v>
      </c>
      <c r="N94" s="5" t="s">
        <v>9612</v>
      </c>
    </row>
    <row r="95" customFormat="false" ht="15" hidden="false" customHeight="true" outlineLevel="0" collapsed="false">
      <c r="A95" s="5" t="s">
        <v>977</v>
      </c>
      <c r="B95" s="5" t="s">
        <v>9929</v>
      </c>
      <c r="C95" s="5" t="s">
        <v>945</v>
      </c>
      <c r="D95" s="6" t="s">
        <v>978</v>
      </c>
      <c r="E95" s="5" t="s">
        <v>102</v>
      </c>
      <c r="F95" s="5" t="s">
        <v>980</v>
      </c>
      <c r="G95" s="5" t="n">
        <f aca="false">COUNTIF('Duel Log'!A:A,A95)</f>
        <v>2</v>
      </c>
      <c r="H95" s="5" t="n">
        <f aca="false">COUNTIFS('Duel Log'!A:A,A95,'Duel Log'!AA:AA,"Win")</f>
        <v>2</v>
      </c>
      <c r="I95" s="5" t="s">
        <v>9930</v>
      </c>
      <c r="J95" s="5" t="s">
        <v>9931</v>
      </c>
      <c r="K95" s="5"/>
      <c r="L95" s="5" t="s">
        <v>98</v>
      </c>
      <c r="M95" s="5" t="s">
        <v>9726</v>
      </c>
      <c r="N95" s="5" t="s">
        <v>9612</v>
      </c>
    </row>
    <row r="96" customFormat="false" ht="15" hidden="false" customHeight="true" outlineLevel="0" collapsed="false">
      <c r="A96" s="5" t="s">
        <v>986</v>
      </c>
      <c r="B96" s="5" t="s">
        <v>9932</v>
      </c>
      <c r="C96" s="5" t="s">
        <v>945</v>
      </c>
      <c r="D96" s="5" t="s">
        <v>987</v>
      </c>
      <c r="E96" s="5" t="s">
        <v>102</v>
      </c>
      <c r="F96" s="5" t="s">
        <v>989</v>
      </c>
      <c r="G96" s="5" t="n">
        <f aca="false">COUNTIF('Duel Log'!A:A,A96)</f>
        <v>3</v>
      </c>
      <c r="H96" s="5" t="n">
        <f aca="false">COUNTIFS('Duel Log'!A:A,A96,'Duel Log'!AA:AA,"Win")</f>
        <v>2</v>
      </c>
      <c r="I96" s="5" t="s">
        <v>9654</v>
      </c>
      <c r="J96" s="5" t="s">
        <v>9742</v>
      </c>
      <c r="K96" s="5" t="s">
        <v>9740</v>
      </c>
      <c r="L96" s="5" t="s">
        <v>98</v>
      </c>
      <c r="M96" s="5" t="s">
        <v>9657</v>
      </c>
      <c r="N96" s="5" t="s">
        <v>9602</v>
      </c>
    </row>
    <row r="97" customFormat="false" ht="15" hidden="false" customHeight="true" outlineLevel="0" collapsed="false">
      <c r="A97" s="5" t="s">
        <v>994</v>
      </c>
      <c r="B97" s="5" t="s">
        <v>9933</v>
      </c>
      <c r="C97" s="5" t="s">
        <v>945</v>
      </c>
      <c r="D97" s="5" t="s">
        <v>198</v>
      </c>
      <c r="E97" s="5" t="s">
        <v>102</v>
      </c>
      <c r="F97" s="5" t="s">
        <v>995</v>
      </c>
      <c r="G97" s="5" t="n">
        <f aca="false">COUNTIF('Duel Log'!A:A,A97)</f>
        <v>3</v>
      </c>
      <c r="H97" s="5" t="n">
        <f aca="false">COUNTIFS('Duel Log'!A:A,A97,'Duel Log'!AA:AA,"Win")</f>
        <v>1</v>
      </c>
      <c r="I97" s="5" t="s">
        <v>9934</v>
      </c>
      <c r="J97" s="5" t="s">
        <v>9935</v>
      </c>
      <c r="K97" s="5" t="s">
        <v>9936</v>
      </c>
      <c r="L97" s="5" t="s">
        <v>98</v>
      </c>
      <c r="M97" s="5" t="s">
        <v>9937</v>
      </c>
      <c r="N97" s="5" t="s">
        <v>9602</v>
      </c>
    </row>
    <row r="98" customFormat="false" ht="15" hidden="false" customHeight="true" outlineLevel="0" collapsed="false">
      <c r="A98" s="5" t="s">
        <v>1002</v>
      </c>
      <c r="B98" s="5" t="s">
        <v>9938</v>
      </c>
      <c r="C98" s="5" t="s">
        <v>945</v>
      </c>
      <c r="D98" s="5" t="s">
        <v>1003</v>
      </c>
      <c r="E98" s="5" t="s">
        <v>102</v>
      </c>
      <c r="F98" s="5" t="s">
        <v>1005</v>
      </c>
      <c r="G98" s="5" t="n">
        <f aca="false">COUNTIF('Duel Log'!A:A,A98)</f>
        <v>2</v>
      </c>
      <c r="H98" s="5" t="n">
        <f aca="false">COUNTIFS('Duel Log'!A:A,A98,'Duel Log'!AA:AA,"Win")</f>
        <v>2</v>
      </c>
      <c r="I98" s="5" t="s">
        <v>9939</v>
      </c>
      <c r="J98" s="5" t="s">
        <v>9940</v>
      </c>
      <c r="K98" s="5"/>
      <c r="L98" s="5" t="s">
        <v>98</v>
      </c>
      <c r="M98" s="5" t="s">
        <v>9941</v>
      </c>
      <c r="N98" s="5" t="s">
        <v>9612</v>
      </c>
    </row>
    <row r="99" customFormat="false" ht="15" hidden="false" customHeight="true" outlineLevel="0" collapsed="false">
      <c r="A99" s="5" t="s">
        <v>1009</v>
      </c>
      <c r="B99" s="5" t="s">
        <v>9942</v>
      </c>
      <c r="C99" s="5" t="s">
        <v>945</v>
      </c>
      <c r="D99" s="5" t="s">
        <v>1010</v>
      </c>
      <c r="E99" s="5" t="s">
        <v>102</v>
      </c>
      <c r="F99" s="5" t="s">
        <v>686</v>
      </c>
      <c r="G99" s="5" t="n">
        <f aca="false">COUNTIF('Duel Log'!A:A,A99)</f>
        <v>3</v>
      </c>
      <c r="H99" s="5" t="n">
        <f aca="false">COUNTIFS('Duel Log'!A:A,A99,'Duel Log'!AA:AA,"Win")</f>
        <v>1</v>
      </c>
      <c r="I99" s="5" t="s">
        <v>9943</v>
      </c>
      <c r="J99" s="5" t="s">
        <v>9715</v>
      </c>
      <c r="K99" s="5" t="s">
        <v>9944</v>
      </c>
      <c r="L99" s="5" t="s">
        <v>98</v>
      </c>
      <c r="M99" s="5" t="s">
        <v>9945</v>
      </c>
      <c r="N99" s="5" t="s">
        <v>9602</v>
      </c>
    </row>
    <row r="100" customFormat="false" ht="15" hidden="false" customHeight="true" outlineLevel="0" collapsed="false">
      <c r="A100" s="5" t="s">
        <v>1015</v>
      </c>
      <c r="B100" s="5" t="s">
        <v>9946</v>
      </c>
      <c r="C100" s="5" t="s">
        <v>945</v>
      </c>
      <c r="D100" s="5" t="s">
        <v>1016</v>
      </c>
      <c r="E100" s="5" t="s">
        <v>102</v>
      </c>
      <c r="F100" s="5" t="s">
        <v>1018</v>
      </c>
      <c r="G100" s="5" t="n">
        <f aca="false">COUNTIF('Duel Log'!A:A,A100)</f>
        <v>3</v>
      </c>
      <c r="H100" s="5" t="n">
        <f aca="false">COUNTIFS('Duel Log'!A:A,A100,'Duel Log'!AA:AA,"Win")</f>
        <v>1</v>
      </c>
      <c r="I100" s="5" t="s">
        <v>9928</v>
      </c>
      <c r="J100" s="5" t="s">
        <v>9654</v>
      </c>
      <c r="K100" s="5" t="s">
        <v>9947</v>
      </c>
      <c r="L100" s="5" t="s">
        <v>98</v>
      </c>
      <c r="M100" s="5" t="s">
        <v>9877</v>
      </c>
      <c r="N100" s="5" t="s">
        <v>9602</v>
      </c>
    </row>
    <row r="101" customFormat="false" ht="15" hidden="false" customHeight="true" outlineLevel="0" collapsed="false">
      <c r="A101" s="5" t="s">
        <v>1025</v>
      </c>
      <c r="B101" s="5" t="s">
        <v>9948</v>
      </c>
      <c r="C101" s="5" t="s">
        <v>945</v>
      </c>
      <c r="D101" s="5" t="s">
        <v>547</v>
      </c>
      <c r="E101" s="5" t="s">
        <v>102</v>
      </c>
      <c r="F101" s="5" t="s">
        <v>1026</v>
      </c>
      <c r="G101" s="5" t="n">
        <f aca="false">COUNTIF('Duel Log'!A:A,A101)</f>
        <v>3</v>
      </c>
      <c r="H101" s="5" t="n">
        <f aca="false">COUNTIFS('Duel Log'!A:A,A101,'Duel Log'!AA:AA,"Win")</f>
        <v>1</v>
      </c>
      <c r="I101" s="5" t="s">
        <v>9949</v>
      </c>
      <c r="J101" s="5" t="s">
        <v>9859</v>
      </c>
      <c r="K101" s="5" t="s">
        <v>9950</v>
      </c>
      <c r="L101" s="5" t="s">
        <v>98</v>
      </c>
      <c r="M101" s="5" t="s">
        <v>9951</v>
      </c>
      <c r="N101" s="5" t="s">
        <v>9602</v>
      </c>
    </row>
    <row r="102" customFormat="false" ht="15" hidden="false" customHeight="true" outlineLevel="0" collapsed="false">
      <c r="A102" s="5" t="s">
        <v>1034</v>
      </c>
      <c r="B102" s="5" t="s">
        <v>9952</v>
      </c>
      <c r="C102" s="5" t="s">
        <v>726</v>
      </c>
      <c r="D102" s="5" t="s">
        <v>567</v>
      </c>
      <c r="E102" s="5" t="s">
        <v>297</v>
      </c>
      <c r="F102" s="5" t="s">
        <v>1035</v>
      </c>
      <c r="G102" s="5" t="n">
        <f aca="false">COUNTIF('Duel Log'!A:A,A102)</f>
        <v>3</v>
      </c>
      <c r="H102" s="5" t="n">
        <f aca="false">COUNTIFS('Duel Log'!A:A,A102,'Duel Log'!AA:AA,"Win")</f>
        <v>1</v>
      </c>
      <c r="I102" s="5" t="s">
        <v>9953</v>
      </c>
      <c r="J102" s="5" t="s">
        <v>9954</v>
      </c>
      <c r="K102" s="5" t="s">
        <v>9955</v>
      </c>
      <c r="L102" s="5" t="s">
        <v>98</v>
      </c>
      <c r="M102" s="5" t="s">
        <v>9956</v>
      </c>
      <c r="N102" s="5"/>
    </row>
    <row r="103" customFormat="false" ht="15" hidden="false" customHeight="true" outlineLevel="0" collapsed="false">
      <c r="A103" s="7" t="s">
        <v>1042</v>
      </c>
      <c r="B103" s="7" t="s">
        <v>9952</v>
      </c>
      <c r="C103" s="7" t="s">
        <v>726</v>
      </c>
      <c r="D103" s="7" t="s">
        <v>567</v>
      </c>
      <c r="E103" s="7" t="s">
        <v>297</v>
      </c>
      <c r="F103" s="7" t="s">
        <v>1043</v>
      </c>
      <c r="G103" s="7" t="n">
        <f aca="false">COUNTIF('Duel Log'!A:A,A103)</f>
        <v>3</v>
      </c>
      <c r="H103" s="7" t="n">
        <f aca="false">COUNTIFS('Duel Log'!A:A,A103,'Duel Log'!AA:AA,"Win")</f>
        <v>1</v>
      </c>
      <c r="I103" s="7" t="s">
        <v>9599</v>
      </c>
      <c r="J103" s="7" t="s">
        <v>9957</v>
      </c>
      <c r="K103" s="7" t="s">
        <v>9958</v>
      </c>
      <c r="L103" s="7" t="s">
        <v>99</v>
      </c>
      <c r="M103" s="7" t="s">
        <v>9959</v>
      </c>
      <c r="N103" s="7"/>
    </row>
    <row r="104" customFormat="false" ht="15" hidden="false" customHeight="true" outlineLevel="0" collapsed="false">
      <c r="A104" s="7" t="s">
        <v>1048</v>
      </c>
      <c r="B104" s="7" t="s">
        <v>9952</v>
      </c>
      <c r="C104" s="7" t="s">
        <v>726</v>
      </c>
      <c r="D104" s="7" t="s">
        <v>567</v>
      </c>
      <c r="E104" s="7" t="s">
        <v>297</v>
      </c>
      <c r="F104" s="7" t="s">
        <v>1049</v>
      </c>
      <c r="G104" s="7" t="n">
        <f aca="false">COUNTIF('Duel Log'!A:A,A104)</f>
        <v>3</v>
      </c>
      <c r="H104" s="7" t="n">
        <f aca="false">COUNTIFS('Duel Log'!A:A,A104,'Duel Log'!AA:AA,"Win")</f>
        <v>3</v>
      </c>
      <c r="I104" s="7" t="s">
        <v>9960</v>
      </c>
      <c r="J104" s="7" t="s">
        <v>9961</v>
      </c>
      <c r="K104" s="7" t="s">
        <v>9962</v>
      </c>
      <c r="L104" s="7" t="s">
        <v>99</v>
      </c>
      <c r="M104" s="7" t="s">
        <v>9963</v>
      </c>
      <c r="N104" s="7"/>
    </row>
    <row r="105" customFormat="false" ht="15" hidden="false" customHeight="true" outlineLevel="0" collapsed="false">
      <c r="A105" s="7" t="s">
        <v>1055</v>
      </c>
      <c r="B105" s="7" t="s">
        <v>9952</v>
      </c>
      <c r="C105" s="7" t="s">
        <v>726</v>
      </c>
      <c r="D105" s="7" t="s">
        <v>567</v>
      </c>
      <c r="E105" s="7" t="s">
        <v>297</v>
      </c>
      <c r="F105" s="7" t="s">
        <v>1056</v>
      </c>
      <c r="G105" s="7" t="n">
        <f aca="false">COUNTIF('Duel Log'!A:A,A105)</f>
        <v>3</v>
      </c>
      <c r="H105" s="7" t="n">
        <f aca="false">COUNTIFS('Duel Log'!A:A,A105,'Duel Log'!AA:AA,"Win")</f>
        <v>3</v>
      </c>
      <c r="I105" s="7" t="s">
        <v>9964</v>
      </c>
      <c r="J105" s="7" t="s">
        <v>9965</v>
      </c>
      <c r="K105" s="7" t="s">
        <v>9966</v>
      </c>
      <c r="L105" s="7" t="s">
        <v>99</v>
      </c>
      <c r="M105" s="7" t="s">
        <v>9967</v>
      </c>
      <c r="N105" s="7"/>
    </row>
    <row r="106" customFormat="false" ht="15" hidden="false" customHeight="true" outlineLevel="0" collapsed="false">
      <c r="A106" s="5" t="s">
        <v>1065</v>
      </c>
      <c r="B106" s="5" t="s">
        <v>9968</v>
      </c>
      <c r="C106" s="5" t="s">
        <v>726</v>
      </c>
      <c r="D106" s="5" t="s">
        <v>1066</v>
      </c>
      <c r="E106" s="5" t="s">
        <v>297</v>
      </c>
      <c r="F106" s="5" t="s">
        <v>1068</v>
      </c>
      <c r="G106" s="5" t="n">
        <f aca="false">COUNTIF('Duel Log'!A:A,A106)</f>
        <v>3</v>
      </c>
      <c r="H106" s="5" t="n">
        <f aca="false">COUNTIFS('Duel Log'!A:A,A106,'Duel Log'!AA:AA,"Win")</f>
        <v>2</v>
      </c>
      <c r="I106" s="5" t="s">
        <v>9969</v>
      </c>
      <c r="J106" s="5" t="s">
        <v>9970</v>
      </c>
      <c r="K106" s="5" t="s">
        <v>9971</v>
      </c>
      <c r="L106" s="5" t="s">
        <v>98</v>
      </c>
      <c r="M106" s="5" t="s">
        <v>9972</v>
      </c>
      <c r="N106" s="5"/>
    </row>
    <row r="107" customFormat="false" ht="15" hidden="false" customHeight="true" outlineLevel="0" collapsed="false">
      <c r="A107" s="7" t="s">
        <v>1074</v>
      </c>
      <c r="B107" s="7" t="s">
        <v>9968</v>
      </c>
      <c r="C107" s="7" t="s">
        <v>726</v>
      </c>
      <c r="D107" s="7" t="s">
        <v>1066</v>
      </c>
      <c r="E107" s="7" t="s">
        <v>297</v>
      </c>
      <c r="F107" s="7" t="s">
        <v>1075</v>
      </c>
      <c r="G107" s="7" t="n">
        <f aca="false">COUNTIF('Duel Log'!A:A,A107)</f>
        <v>3</v>
      </c>
      <c r="H107" s="7" t="n">
        <f aca="false">COUNTIFS('Duel Log'!A:A,A107,'Duel Log'!AA:AA,"Win")</f>
        <v>2</v>
      </c>
      <c r="I107" s="7" t="s">
        <v>9973</v>
      </c>
      <c r="J107" s="7" t="s">
        <v>9974</v>
      </c>
      <c r="K107" s="7" t="s">
        <v>9975</v>
      </c>
      <c r="L107" s="7" t="s">
        <v>99</v>
      </c>
      <c r="M107" s="7" t="s">
        <v>9976</v>
      </c>
      <c r="N107" s="7"/>
    </row>
    <row r="108" customFormat="false" ht="15" hidden="false" customHeight="true" outlineLevel="0" collapsed="false">
      <c r="A108" s="7" t="s">
        <v>1080</v>
      </c>
      <c r="B108" s="7" t="s">
        <v>9968</v>
      </c>
      <c r="C108" s="7" t="s">
        <v>726</v>
      </c>
      <c r="D108" s="7" t="s">
        <v>1066</v>
      </c>
      <c r="E108" s="7" t="s">
        <v>297</v>
      </c>
      <c r="F108" s="7" t="s">
        <v>1081</v>
      </c>
      <c r="G108" s="7" t="n">
        <f aca="false">COUNTIF('Duel Log'!A:A,A108)</f>
        <v>3</v>
      </c>
      <c r="H108" s="7" t="n">
        <f aca="false">COUNTIFS('Duel Log'!A:A,A108,'Duel Log'!AA:AA,"Win")</f>
        <v>2</v>
      </c>
      <c r="I108" s="7" t="s">
        <v>9977</v>
      </c>
      <c r="J108" s="7" t="s">
        <v>9978</v>
      </c>
      <c r="K108" s="7" t="s">
        <v>9979</v>
      </c>
      <c r="L108" s="7" t="s">
        <v>99</v>
      </c>
      <c r="M108" s="7" t="s">
        <v>9980</v>
      </c>
      <c r="N108" s="7"/>
    </row>
    <row r="109" customFormat="false" ht="15" hidden="false" customHeight="true" outlineLevel="0" collapsed="false">
      <c r="A109" s="7" t="s">
        <v>1086</v>
      </c>
      <c r="B109" s="7" t="s">
        <v>9968</v>
      </c>
      <c r="C109" s="7" t="s">
        <v>726</v>
      </c>
      <c r="D109" s="7" t="s">
        <v>1066</v>
      </c>
      <c r="E109" s="7" t="s">
        <v>297</v>
      </c>
      <c r="F109" s="7" t="s">
        <v>1087</v>
      </c>
      <c r="G109" s="7" t="n">
        <f aca="false">COUNTIF('Duel Log'!A:A,A109)</f>
        <v>3</v>
      </c>
      <c r="H109" s="7" t="n">
        <f aca="false">COUNTIFS('Duel Log'!A:A,A109,'Duel Log'!AA:AA,"Win")</f>
        <v>3</v>
      </c>
      <c r="I109" s="7" t="s">
        <v>9981</v>
      </c>
      <c r="J109" s="7" t="s">
        <v>9982</v>
      </c>
      <c r="K109" s="7" t="s">
        <v>9983</v>
      </c>
      <c r="L109" s="7" t="s">
        <v>99</v>
      </c>
      <c r="M109" s="7" t="s">
        <v>9984</v>
      </c>
      <c r="N109" s="7"/>
    </row>
    <row r="110" customFormat="false" ht="15" hidden="false" customHeight="true" outlineLevel="0" collapsed="false">
      <c r="A110" s="7" t="s">
        <v>1093</v>
      </c>
      <c r="B110" s="7" t="s">
        <v>9968</v>
      </c>
      <c r="C110" s="7" t="s">
        <v>726</v>
      </c>
      <c r="D110" s="7" t="s">
        <v>1066</v>
      </c>
      <c r="E110" s="7" t="s">
        <v>297</v>
      </c>
      <c r="F110" s="7" t="s">
        <v>1094</v>
      </c>
      <c r="G110" s="7" t="n">
        <f aca="false">COUNTIF('Duel Log'!A:A,A110)</f>
        <v>3</v>
      </c>
      <c r="H110" s="7" t="n">
        <f aca="false">COUNTIFS('Duel Log'!A:A,A110,'Duel Log'!AA:AA,"Win")</f>
        <v>2</v>
      </c>
      <c r="I110" s="7" t="s">
        <v>9985</v>
      </c>
      <c r="J110" s="7" t="s">
        <v>9986</v>
      </c>
      <c r="K110" s="7" t="s">
        <v>9987</v>
      </c>
      <c r="L110" s="7" t="s">
        <v>99</v>
      </c>
      <c r="M110" s="7" t="s">
        <v>9988</v>
      </c>
      <c r="N110" s="7"/>
    </row>
    <row r="111" customFormat="false" ht="15" hidden="false" customHeight="true" outlineLevel="0" collapsed="false">
      <c r="A111" s="7" t="s">
        <v>1101</v>
      </c>
      <c r="B111" s="7" t="s">
        <v>9968</v>
      </c>
      <c r="C111" s="7" t="s">
        <v>726</v>
      </c>
      <c r="D111" s="7" t="s">
        <v>1066</v>
      </c>
      <c r="E111" s="7" t="s">
        <v>297</v>
      </c>
      <c r="F111" s="7" t="s">
        <v>1102</v>
      </c>
      <c r="G111" s="7" t="n">
        <f aca="false">COUNTIF('Duel Log'!A:A,A111)</f>
        <v>3</v>
      </c>
      <c r="H111" s="7" t="n">
        <f aca="false">COUNTIFS('Duel Log'!A:A,A111,'Duel Log'!AA:AA,"Win")</f>
        <v>2</v>
      </c>
      <c r="I111" s="7" t="s">
        <v>9989</v>
      </c>
      <c r="J111" s="7" t="s">
        <v>9990</v>
      </c>
      <c r="K111" s="7" t="s">
        <v>9991</v>
      </c>
      <c r="L111" s="7" t="s">
        <v>99</v>
      </c>
      <c r="M111" s="7" t="s">
        <v>9992</v>
      </c>
      <c r="N111" s="7"/>
    </row>
    <row r="112" customFormat="false" ht="15" hidden="false" customHeight="true" outlineLevel="0" collapsed="false">
      <c r="A112" s="7" t="s">
        <v>1109</v>
      </c>
      <c r="B112" s="7" t="s">
        <v>9968</v>
      </c>
      <c r="C112" s="7" t="s">
        <v>726</v>
      </c>
      <c r="D112" s="7" t="s">
        <v>1066</v>
      </c>
      <c r="E112" s="7" t="s">
        <v>297</v>
      </c>
      <c r="F112" s="7" t="s">
        <v>1110</v>
      </c>
      <c r="G112" s="7" t="n">
        <f aca="false">COUNTIF('Duel Log'!A:A,A112)</f>
        <v>3</v>
      </c>
      <c r="H112" s="7" t="n">
        <f aca="false">COUNTIFS('Duel Log'!A:A,A112,'Duel Log'!AA:AA,"Win")</f>
        <v>1</v>
      </c>
      <c r="I112" s="7" t="s">
        <v>9993</v>
      </c>
      <c r="J112" s="7" t="s">
        <v>9994</v>
      </c>
      <c r="K112" s="7" t="s">
        <v>9995</v>
      </c>
      <c r="L112" s="7" t="s">
        <v>99</v>
      </c>
      <c r="M112" s="7" t="s">
        <v>9996</v>
      </c>
      <c r="N112" s="7"/>
    </row>
    <row r="113" customFormat="false" ht="15" hidden="false" customHeight="true" outlineLevel="0" collapsed="false">
      <c r="A113" s="5" t="s">
        <v>1116</v>
      </c>
      <c r="B113" s="5" t="s">
        <v>9997</v>
      </c>
      <c r="C113" s="5" t="s">
        <v>726</v>
      </c>
      <c r="D113" s="5" t="s">
        <v>895</v>
      </c>
      <c r="E113" s="5" t="s">
        <v>297</v>
      </c>
      <c r="F113" s="5" t="s">
        <v>1117</v>
      </c>
      <c r="G113" s="5" t="n">
        <f aca="false">COUNTIF('Duel Log'!A:A,A113)</f>
        <v>3</v>
      </c>
      <c r="H113" s="5" t="n">
        <f aca="false">COUNTIFS('Duel Log'!A:A,A113,'Duel Log'!AA:AA,"Win")</f>
        <v>3</v>
      </c>
      <c r="I113" s="5" t="s">
        <v>9998</v>
      </c>
      <c r="J113" s="5" t="s">
        <v>9953</v>
      </c>
      <c r="K113" s="5" t="s">
        <v>9999</v>
      </c>
      <c r="L113" s="5" t="s">
        <v>98</v>
      </c>
      <c r="M113" s="5" t="s">
        <v>10000</v>
      </c>
      <c r="N113" s="5"/>
    </row>
    <row r="114" customFormat="false" ht="15" hidden="false" customHeight="true" outlineLevel="0" collapsed="false">
      <c r="A114" s="7" t="s">
        <v>1123</v>
      </c>
      <c r="B114" s="7" t="s">
        <v>9997</v>
      </c>
      <c r="C114" s="7" t="s">
        <v>726</v>
      </c>
      <c r="D114" s="7" t="s">
        <v>895</v>
      </c>
      <c r="E114" s="7" t="s">
        <v>297</v>
      </c>
      <c r="F114" s="7" t="s">
        <v>1124</v>
      </c>
      <c r="G114" s="7" t="n">
        <f aca="false">COUNTIF('Duel Log'!A:A,A114)</f>
        <v>3</v>
      </c>
      <c r="H114" s="7" t="n">
        <f aca="false">COUNTIFS('Duel Log'!A:A,A114,'Duel Log'!AA:AA,"Win")</f>
        <v>2</v>
      </c>
      <c r="I114" s="7" t="s">
        <v>9962</v>
      </c>
      <c r="J114" s="7" t="s">
        <v>10001</v>
      </c>
      <c r="K114" s="7" t="s">
        <v>10002</v>
      </c>
      <c r="L114" s="7" t="s">
        <v>99</v>
      </c>
      <c r="M114" s="7" t="s">
        <v>9988</v>
      </c>
      <c r="N114" s="7"/>
    </row>
    <row r="115" customFormat="false" ht="15" hidden="false" customHeight="true" outlineLevel="0" collapsed="false">
      <c r="A115" s="7" t="s">
        <v>1130</v>
      </c>
      <c r="B115" s="7" t="s">
        <v>9997</v>
      </c>
      <c r="C115" s="7" t="s">
        <v>726</v>
      </c>
      <c r="D115" s="7" t="s">
        <v>895</v>
      </c>
      <c r="E115" s="7" t="s">
        <v>297</v>
      </c>
      <c r="F115" s="7" t="s">
        <v>1131</v>
      </c>
      <c r="G115" s="7" t="n">
        <f aca="false">COUNTIF('Duel Log'!A:A,A115)</f>
        <v>3</v>
      </c>
      <c r="H115" s="7" t="n">
        <f aca="false">COUNTIFS('Duel Log'!A:A,A115,'Duel Log'!AA:AA,"Win")</f>
        <v>3</v>
      </c>
      <c r="I115" s="7" t="s">
        <v>10003</v>
      </c>
      <c r="J115" s="7" t="s">
        <v>10004</v>
      </c>
      <c r="K115" s="7" t="s">
        <v>10005</v>
      </c>
      <c r="L115" s="7" t="s">
        <v>99</v>
      </c>
      <c r="M115" s="7" t="s">
        <v>10006</v>
      </c>
      <c r="N115" s="7"/>
    </row>
    <row r="116" customFormat="false" ht="15" hidden="false" customHeight="true" outlineLevel="0" collapsed="false">
      <c r="A116" s="7" t="s">
        <v>1137</v>
      </c>
      <c r="B116" s="7" t="s">
        <v>9997</v>
      </c>
      <c r="C116" s="7" t="s">
        <v>726</v>
      </c>
      <c r="D116" s="7" t="s">
        <v>895</v>
      </c>
      <c r="E116" s="7" t="s">
        <v>297</v>
      </c>
      <c r="F116" s="7" t="s">
        <v>1138</v>
      </c>
      <c r="G116" s="7" t="n">
        <f aca="false">COUNTIF('Duel Log'!A:A,A116)</f>
        <v>3</v>
      </c>
      <c r="H116" s="7" t="n">
        <f aca="false">COUNTIFS('Duel Log'!A:A,A116,'Duel Log'!AA:AA,"Win")</f>
        <v>1</v>
      </c>
      <c r="I116" s="7" t="s">
        <v>10007</v>
      </c>
      <c r="J116" s="7" t="s">
        <v>10008</v>
      </c>
      <c r="K116" s="7" t="s">
        <v>10009</v>
      </c>
      <c r="L116" s="7" t="s">
        <v>99</v>
      </c>
      <c r="M116" s="7" t="s">
        <v>10010</v>
      </c>
      <c r="N116" s="7"/>
    </row>
    <row r="117" customFormat="false" ht="15" hidden="false" customHeight="true" outlineLevel="0" collapsed="false">
      <c r="A117" s="7" t="s">
        <v>1143</v>
      </c>
      <c r="B117" s="7" t="s">
        <v>9997</v>
      </c>
      <c r="C117" s="7" t="s">
        <v>726</v>
      </c>
      <c r="D117" s="7" t="s">
        <v>895</v>
      </c>
      <c r="E117" s="7" t="s">
        <v>297</v>
      </c>
      <c r="F117" s="7" t="s">
        <v>1144</v>
      </c>
      <c r="G117" s="7" t="n">
        <f aca="false">COUNTIF('Duel Log'!A:A,A117)</f>
        <v>3</v>
      </c>
      <c r="H117" s="7" t="n">
        <f aca="false">COUNTIFS('Duel Log'!A:A,A117,'Duel Log'!AA:AA,"Win")</f>
        <v>3</v>
      </c>
      <c r="I117" s="7" t="s">
        <v>10011</v>
      </c>
      <c r="J117" s="7" t="s">
        <v>10012</v>
      </c>
      <c r="K117" s="7" t="s">
        <v>10013</v>
      </c>
      <c r="L117" s="7" t="s">
        <v>99</v>
      </c>
      <c r="M117" s="7" t="s">
        <v>10014</v>
      </c>
      <c r="N117" s="7"/>
    </row>
    <row r="118" customFormat="false" ht="15" hidden="false" customHeight="true" outlineLevel="0" collapsed="false">
      <c r="A118" s="7" t="s">
        <v>1149</v>
      </c>
      <c r="B118" s="7" t="s">
        <v>9997</v>
      </c>
      <c r="C118" s="7" t="s">
        <v>726</v>
      </c>
      <c r="D118" s="7" t="s">
        <v>895</v>
      </c>
      <c r="E118" s="7" t="s">
        <v>297</v>
      </c>
      <c r="F118" s="7" t="s">
        <v>1150</v>
      </c>
      <c r="G118" s="7" t="n">
        <f aca="false">COUNTIF('Duel Log'!A:A,A118)</f>
        <v>3</v>
      </c>
      <c r="H118" s="7" t="n">
        <f aca="false">COUNTIFS('Duel Log'!A:A,A118,'Duel Log'!AA:AA,"Win")</f>
        <v>3</v>
      </c>
      <c r="I118" s="7" t="s">
        <v>10015</v>
      </c>
      <c r="J118" s="7" t="s">
        <v>10016</v>
      </c>
      <c r="K118" s="7" t="s">
        <v>10017</v>
      </c>
      <c r="L118" s="7" t="s">
        <v>99</v>
      </c>
      <c r="M118" s="7" t="s">
        <v>10018</v>
      </c>
      <c r="N118" s="7"/>
    </row>
    <row r="119" customFormat="false" ht="15" hidden="false" customHeight="true" outlineLevel="0" collapsed="false">
      <c r="A119" s="5" t="s">
        <v>1157</v>
      </c>
      <c r="B119" s="5" t="s">
        <v>10019</v>
      </c>
      <c r="C119" s="5" t="s">
        <v>726</v>
      </c>
      <c r="D119" s="5" t="s">
        <v>1158</v>
      </c>
      <c r="E119" s="5" t="s">
        <v>102</v>
      </c>
      <c r="F119" s="5" t="s">
        <v>1160</v>
      </c>
      <c r="G119" s="5" t="n">
        <f aca="false">COUNTIF('Duel Log'!A:A,A119)</f>
        <v>2</v>
      </c>
      <c r="H119" s="5" t="n">
        <f aca="false">COUNTIFS('Duel Log'!A:A,A119,'Duel Log'!AA:AA,"Win")</f>
        <v>2</v>
      </c>
      <c r="I119" s="5" t="s">
        <v>10020</v>
      </c>
      <c r="J119" s="5" t="s">
        <v>10021</v>
      </c>
      <c r="K119" s="5"/>
      <c r="L119" s="5" t="s">
        <v>98</v>
      </c>
      <c r="M119" s="5" t="s">
        <v>10022</v>
      </c>
      <c r="N119" s="5" t="s">
        <v>9612</v>
      </c>
    </row>
    <row r="120" customFormat="false" ht="15" hidden="false" customHeight="true" outlineLevel="0" collapsed="false">
      <c r="A120" s="5" t="s">
        <v>1165</v>
      </c>
      <c r="B120" s="5" t="s">
        <v>10023</v>
      </c>
      <c r="C120" s="5" t="s">
        <v>726</v>
      </c>
      <c r="D120" s="5" t="s">
        <v>343</v>
      </c>
      <c r="E120" s="5" t="s">
        <v>102</v>
      </c>
      <c r="F120" s="5" t="s">
        <v>1166</v>
      </c>
      <c r="G120" s="5" t="n">
        <f aca="false">COUNTIF('Duel Log'!A:A,A120)</f>
        <v>2</v>
      </c>
      <c r="H120" s="5" t="n">
        <f aca="false">COUNTIFS('Duel Log'!A:A,A120,'Duel Log'!AA:AA,"Win")</f>
        <v>2</v>
      </c>
      <c r="I120" s="5" t="s">
        <v>10024</v>
      </c>
      <c r="J120" s="5" t="s">
        <v>10025</v>
      </c>
      <c r="K120" s="5"/>
      <c r="L120" s="5" t="s">
        <v>98</v>
      </c>
      <c r="M120" s="5" t="s">
        <v>10026</v>
      </c>
      <c r="N120" s="5" t="s">
        <v>9612</v>
      </c>
    </row>
    <row r="121" customFormat="false" ht="15" hidden="false" customHeight="true" outlineLevel="0" collapsed="false">
      <c r="A121" s="5" t="s">
        <v>1171</v>
      </c>
      <c r="B121" s="5" t="s">
        <v>10027</v>
      </c>
      <c r="C121" s="5" t="s">
        <v>726</v>
      </c>
      <c r="D121" s="5" t="s">
        <v>1172</v>
      </c>
      <c r="E121" s="5" t="s">
        <v>102</v>
      </c>
      <c r="F121" s="5" t="s">
        <v>1174</v>
      </c>
      <c r="G121" s="5" t="n">
        <f aca="false">COUNTIF('Duel Log'!A:A,A121)</f>
        <v>2</v>
      </c>
      <c r="H121" s="5" t="n">
        <f aca="false">COUNTIFS('Duel Log'!A:A,A121,'Duel Log'!AA:AA,"Win")</f>
        <v>2</v>
      </c>
      <c r="I121" s="5" t="s">
        <v>10028</v>
      </c>
      <c r="J121" s="5" t="s">
        <v>10029</v>
      </c>
      <c r="K121" s="5"/>
      <c r="L121" s="5" t="s">
        <v>98</v>
      </c>
      <c r="M121" s="5" t="s">
        <v>9818</v>
      </c>
      <c r="N121" s="5" t="s">
        <v>9612</v>
      </c>
    </row>
    <row r="122" customFormat="false" ht="15" hidden="false" customHeight="true" outlineLevel="0" collapsed="false">
      <c r="A122" s="5" t="s">
        <v>1180</v>
      </c>
      <c r="B122" s="5" t="s">
        <v>10030</v>
      </c>
      <c r="C122" s="5" t="s">
        <v>726</v>
      </c>
      <c r="D122" s="6" t="s">
        <v>761</v>
      </c>
      <c r="E122" s="5" t="s">
        <v>102</v>
      </c>
      <c r="F122" s="5" t="s">
        <v>1181</v>
      </c>
      <c r="G122" s="5" t="n">
        <f aca="false">COUNTIF('Duel Log'!A:A,A122)</f>
        <v>3</v>
      </c>
      <c r="H122" s="5" t="n">
        <f aca="false">COUNTIFS('Duel Log'!A:A,A122,'Duel Log'!AA:AA,"Win")</f>
        <v>2</v>
      </c>
      <c r="I122" s="5" t="s">
        <v>10031</v>
      </c>
      <c r="J122" s="5" t="s">
        <v>10032</v>
      </c>
      <c r="K122" s="5" t="s">
        <v>9981</v>
      </c>
      <c r="L122" s="5" t="s">
        <v>98</v>
      </c>
      <c r="M122" s="5" t="s">
        <v>10033</v>
      </c>
      <c r="N122" s="5" t="s">
        <v>9602</v>
      </c>
    </row>
    <row r="123" customFormat="false" ht="15" hidden="false" customHeight="true" outlineLevel="0" collapsed="false">
      <c r="A123" s="5" t="s">
        <v>1187</v>
      </c>
      <c r="B123" s="5" t="s">
        <v>10034</v>
      </c>
      <c r="C123" s="5" t="s">
        <v>726</v>
      </c>
      <c r="D123" s="5" t="s">
        <v>718</v>
      </c>
      <c r="E123" s="5" t="s">
        <v>102</v>
      </c>
      <c r="F123" s="5" t="s">
        <v>1188</v>
      </c>
      <c r="G123" s="5" t="n">
        <f aca="false">COUNTIF('Duel Log'!A:A,A123)</f>
        <v>2</v>
      </c>
      <c r="H123" s="5" t="n">
        <f aca="false">COUNTIFS('Duel Log'!A:A,A123,'Duel Log'!AA:AA,"Win")</f>
        <v>2</v>
      </c>
      <c r="I123" s="5" t="s">
        <v>10035</v>
      </c>
      <c r="J123" s="5" t="s">
        <v>10036</v>
      </c>
      <c r="K123" s="5"/>
      <c r="L123" s="5" t="s">
        <v>98</v>
      </c>
      <c r="M123" s="5" t="s">
        <v>9746</v>
      </c>
      <c r="N123" s="5" t="s">
        <v>9612</v>
      </c>
    </row>
    <row r="124" customFormat="false" ht="15" hidden="false" customHeight="true" outlineLevel="0" collapsed="false">
      <c r="A124" s="5" t="s">
        <v>1191</v>
      </c>
      <c r="B124" s="5" t="s">
        <v>10037</v>
      </c>
      <c r="C124" s="5" t="s">
        <v>726</v>
      </c>
      <c r="D124" s="6" t="s">
        <v>1192</v>
      </c>
      <c r="E124" s="5" t="s">
        <v>102</v>
      </c>
      <c r="F124" s="5" t="s">
        <v>1194</v>
      </c>
      <c r="G124" s="5" t="n">
        <f aca="false">COUNTIF('Duel Log'!A:A,A124)</f>
        <v>3</v>
      </c>
      <c r="H124" s="5" t="n">
        <f aca="false">COUNTIFS('Duel Log'!A:A,A124,'Duel Log'!AA:AA,"Win")</f>
        <v>1</v>
      </c>
      <c r="I124" s="5" t="s">
        <v>10038</v>
      </c>
      <c r="J124" s="5" t="s">
        <v>10039</v>
      </c>
      <c r="K124" s="5" t="s">
        <v>10040</v>
      </c>
      <c r="L124" s="5" t="s">
        <v>98</v>
      </c>
      <c r="M124" s="5" t="s">
        <v>9830</v>
      </c>
      <c r="N124" s="5" t="s">
        <v>9602</v>
      </c>
    </row>
    <row r="125" customFormat="false" ht="15" hidden="false" customHeight="true" outlineLevel="0" collapsed="false">
      <c r="A125" s="5" t="s">
        <v>1200</v>
      </c>
      <c r="B125" s="5" t="s">
        <v>10041</v>
      </c>
      <c r="C125" s="5" t="s">
        <v>726</v>
      </c>
      <c r="D125" s="5" t="s">
        <v>1201</v>
      </c>
      <c r="E125" s="5" t="s">
        <v>102</v>
      </c>
      <c r="F125" s="5" t="s">
        <v>1203</v>
      </c>
      <c r="G125" s="5" t="n">
        <f aca="false">COUNTIF('Duel Log'!A:A,A125)</f>
        <v>2</v>
      </c>
      <c r="H125" s="5" t="n">
        <f aca="false">COUNTIFS('Duel Log'!A:A,A125,'Duel Log'!AA:AA,"Win")</f>
        <v>2</v>
      </c>
      <c r="I125" s="5" t="s">
        <v>10035</v>
      </c>
      <c r="J125" s="5" t="s">
        <v>9964</v>
      </c>
      <c r="K125" s="5"/>
      <c r="L125" s="5" t="s">
        <v>98</v>
      </c>
      <c r="M125" s="5" t="s">
        <v>9746</v>
      </c>
      <c r="N125" s="5" t="s">
        <v>9612</v>
      </c>
    </row>
    <row r="126" customFormat="false" ht="15" hidden="false" customHeight="true" outlineLevel="0" collapsed="false">
      <c r="A126" s="5" t="s">
        <v>1205</v>
      </c>
      <c r="B126" s="5" t="s">
        <v>10042</v>
      </c>
      <c r="C126" s="5" t="s">
        <v>726</v>
      </c>
      <c r="D126" s="5" t="s">
        <v>1206</v>
      </c>
      <c r="E126" s="5" t="s">
        <v>102</v>
      </c>
      <c r="F126" s="5" t="s">
        <v>1208</v>
      </c>
      <c r="G126" s="5" t="n">
        <f aca="false">COUNTIF('Duel Log'!A:A,A126)</f>
        <v>3</v>
      </c>
      <c r="H126" s="5" t="n">
        <f aca="false">COUNTIFS('Duel Log'!A:A,A126,'Duel Log'!AA:AA,"Win")</f>
        <v>2</v>
      </c>
      <c r="I126" s="5" t="s">
        <v>10043</v>
      </c>
      <c r="J126" s="5" t="s">
        <v>10044</v>
      </c>
      <c r="K126" s="5" t="s">
        <v>10045</v>
      </c>
      <c r="L126" s="5" t="s">
        <v>98</v>
      </c>
      <c r="M126" s="5" t="s">
        <v>9738</v>
      </c>
      <c r="N126" s="5" t="s">
        <v>9602</v>
      </c>
    </row>
    <row r="127" customFormat="false" ht="15" hidden="false" customHeight="true" outlineLevel="0" collapsed="false">
      <c r="A127" s="5" t="s">
        <v>1212</v>
      </c>
      <c r="B127" s="5" t="s">
        <v>10046</v>
      </c>
      <c r="C127" s="5" t="s">
        <v>726</v>
      </c>
      <c r="D127" s="5" t="s">
        <v>1213</v>
      </c>
      <c r="E127" s="5" t="s">
        <v>102</v>
      </c>
      <c r="F127" s="5" t="s">
        <v>1215</v>
      </c>
      <c r="G127" s="5" t="n">
        <f aca="false">COUNTIF('Duel Log'!A:A,A127)</f>
        <v>2</v>
      </c>
      <c r="H127" s="5" t="n">
        <f aca="false">COUNTIFS('Duel Log'!A:A,A127,'Duel Log'!AA:AA,"Win")</f>
        <v>0</v>
      </c>
      <c r="I127" s="5" t="s">
        <v>10047</v>
      </c>
      <c r="J127" s="5" t="s">
        <v>10048</v>
      </c>
      <c r="K127" s="5"/>
      <c r="L127" s="5" t="s">
        <v>98</v>
      </c>
      <c r="M127" s="5" t="s">
        <v>10049</v>
      </c>
      <c r="N127" s="5" t="s">
        <v>9612</v>
      </c>
    </row>
    <row r="128" customFormat="false" ht="15" hidden="false" customHeight="true" outlineLevel="0" collapsed="false">
      <c r="A128" s="5" t="s">
        <v>1218</v>
      </c>
      <c r="B128" s="5" t="s">
        <v>10050</v>
      </c>
      <c r="C128" s="5" t="s">
        <v>726</v>
      </c>
      <c r="D128" s="5" t="s">
        <v>212</v>
      </c>
      <c r="E128" s="5" t="s">
        <v>297</v>
      </c>
      <c r="F128" s="5" t="s">
        <v>1219</v>
      </c>
      <c r="G128" s="5" t="n">
        <f aca="false">COUNTIF('Duel Log'!A:A,A128)</f>
        <v>3</v>
      </c>
      <c r="H128" s="5" t="n">
        <f aca="false">COUNTIFS('Duel Log'!A:A,A128,'Duel Log'!AA:AA,"Win")</f>
        <v>3</v>
      </c>
      <c r="I128" s="5" t="s">
        <v>9977</v>
      </c>
      <c r="J128" s="5" t="s">
        <v>10051</v>
      </c>
      <c r="K128" s="5" t="s">
        <v>10052</v>
      </c>
      <c r="L128" s="5" t="s">
        <v>98</v>
      </c>
      <c r="M128" s="5" t="s">
        <v>10053</v>
      </c>
      <c r="N128" s="5"/>
    </row>
    <row r="129" customFormat="false" ht="15" hidden="false" customHeight="true" outlineLevel="0" collapsed="false">
      <c r="A129" s="7" t="s">
        <v>1226</v>
      </c>
      <c r="B129" s="7" t="s">
        <v>10050</v>
      </c>
      <c r="C129" s="7" t="s">
        <v>726</v>
      </c>
      <c r="D129" s="7" t="s">
        <v>212</v>
      </c>
      <c r="E129" s="7" t="s">
        <v>297</v>
      </c>
      <c r="F129" s="7" t="s">
        <v>1227</v>
      </c>
      <c r="G129" s="7" t="n">
        <f aca="false">COUNTIF('Duel Log'!A:A,A129)</f>
        <v>3</v>
      </c>
      <c r="H129" s="7" t="n">
        <f aca="false">COUNTIFS('Duel Log'!A:A,A129,'Duel Log'!AA:AA,"Win")</f>
        <v>0</v>
      </c>
      <c r="I129" s="7" t="s">
        <v>9973</v>
      </c>
      <c r="J129" s="7" t="s">
        <v>10054</v>
      </c>
      <c r="K129" s="7" t="s">
        <v>10055</v>
      </c>
      <c r="L129" s="7" t="s">
        <v>99</v>
      </c>
      <c r="M129" s="7" t="s">
        <v>10056</v>
      </c>
      <c r="N129" s="7"/>
    </row>
    <row r="130" customFormat="false" ht="15" hidden="false" customHeight="true" outlineLevel="0" collapsed="false">
      <c r="A130" s="7" t="s">
        <v>1233</v>
      </c>
      <c r="B130" s="7" t="s">
        <v>10050</v>
      </c>
      <c r="C130" s="7" t="s">
        <v>726</v>
      </c>
      <c r="D130" s="7" t="s">
        <v>212</v>
      </c>
      <c r="E130" s="7" t="s">
        <v>297</v>
      </c>
      <c r="F130" s="7" t="s">
        <v>1234</v>
      </c>
      <c r="G130" s="7" t="n">
        <f aca="false">COUNTIF('Duel Log'!A:A,A130)</f>
        <v>3</v>
      </c>
      <c r="H130" s="7" t="n">
        <f aca="false">COUNTIFS('Duel Log'!A:A,A130,'Duel Log'!AA:AA,"Win")</f>
        <v>2</v>
      </c>
      <c r="I130" s="7" t="s">
        <v>10057</v>
      </c>
      <c r="J130" s="7" t="s">
        <v>10058</v>
      </c>
      <c r="K130" s="7" t="s">
        <v>10059</v>
      </c>
      <c r="L130" s="7" t="s">
        <v>99</v>
      </c>
      <c r="M130" s="7" t="s">
        <v>10014</v>
      </c>
      <c r="N130" s="7"/>
    </row>
    <row r="131" customFormat="false" ht="15" hidden="false" customHeight="true" outlineLevel="0" collapsed="false">
      <c r="A131" s="7" t="s">
        <v>1239</v>
      </c>
      <c r="B131" s="7" t="s">
        <v>10050</v>
      </c>
      <c r="C131" s="7" t="s">
        <v>726</v>
      </c>
      <c r="D131" s="7" t="s">
        <v>212</v>
      </c>
      <c r="E131" s="7" t="s">
        <v>297</v>
      </c>
      <c r="F131" s="7" t="s">
        <v>1240</v>
      </c>
      <c r="G131" s="7" t="n">
        <f aca="false">COUNTIF('Duel Log'!A:A,A131)</f>
        <v>3</v>
      </c>
      <c r="H131" s="7" t="n">
        <f aca="false">COUNTIFS('Duel Log'!A:A,A131,'Duel Log'!AA:AA,"Win")</f>
        <v>0</v>
      </c>
      <c r="I131" s="7" t="s">
        <v>10060</v>
      </c>
      <c r="J131" s="7" t="s">
        <v>10061</v>
      </c>
      <c r="K131" s="7" t="s">
        <v>10062</v>
      </c>
      <c r="L131" s="7" t="s">
        <v>99</v>
      </c>
      <c r="M131" s="7" t="s">
        <v>10063</v>
      </c>
      <c r="N131" s="7"/>
    </row>
    <row r="132" customFormat="false" ht="15" hidden="false" customHeight="true" outlineLevel="0" collapsed="false">
      <c r="A132" s="5" t="s">
        <v>1248</v>
      </c>
      <c r="B132" s="5" t="s">
        <v>10064</v>
      </c>
      <c r="C132" s="5" t="s">
        <v>726</v>
      </c>
      <c r="D132" s="5" t="s">
        <v>733</v>
      </c>
      <c r="E132" s="5" t="s">
        <v>102</v>
      </c>
      <c r="F132" s="5" t="s">
        <v>1249</v>
      </c>
      <c r="G132" s="5" t="n">
        <f aca="false">COUNTIF('Duel Log'!A:A,A132)</f>
        <v>3</v>
      </c>
      <c r="H132" s="5" t="n">
        <f aca="false">COUNTIFS('Duel Log'!A:A,A132,'Duel Log'!AA:AA,"Win")</f>
        <v>1</v>
      </c>
      <c r="I132" s="5" t="s">
        <v>9981</v>
      </c>
      <c r="J132" s="5" t="s">
        <v>10048</v>
      </c>
      <c r="K132" s="5" t="s">
        <v>10065</v>
      </c>
      <c r="L132" s="5" t="s">
        <v>98</v>
      </c>
      <c r="M132" s="5" t="s">
        <v>10066</v>
      </c>
      <c r="N132" s="5" t="s">
        <v>9602</v>
      </c>
    </row>
    <row r="133" customFormat="false" ht="15" hidden="false" customHeight="true" outlineLevel="0" collapsed="false">
      <c r="A133" s="5" t="s">
        <v>1254</v>
      </c>
      <c r="B133" s="5" t="s">
        <v>10067</v>
      </c>
      <c r="C133" s="5" t="s">
        <v>726</v>
      </c>
      <c r="D133" s="5" t="s">
        <v>741</v>
      </c>
      <c r="E133" s="5" t="s">
        <v>102</v>
      </c>
      <c r="F133" s="5" t="s">
        <v>1255</v>
      </c>
      <c r="G133" s="5" t="n">
        <f aca="false">COUNTIF('Duel Log'!A:A,A133)</f>
        <v>2</v>
      </c>
      <c r="H133" s="5" t="n">
        <f aca="false">COUNTIFS('Duel Log'!A:A,A133,'Duel Log'!AA:AA,"Win")</f>
        <v>2</v>
      </c>
      <c r="I133" s="5" t="s">
        <v>10035</v>
      </c>
      <c r="J133" s="5" t="s">
        <v>10068</v>
      </c>
      <c r="K133" s="5"/>
      <c r="L133" s="5" t="s">
        <v>98</v>
      </c>
      <c r="M133" s="5" t="s">
        <v>9726</v>
      </c>
      <c r="N133" s="5" t="s">
        <v>9612</v>
      </c>
    </row>
    <row r="134" customFormat="false" ht="15" hidden="false" customHeight="true" outlineLevel="0" collapsed="false">
      <c r="A134" s="5" t="s">
        <v>1258</v>
      </c>
      <c r="B134" s="5" t="s">
        <v>10069</v>
      </c>
      <c r="C134" s="5" t="s">
        <v>726</v>
      </c>
      <c r="D134" s="5" t="s">
        <v>611</v>
      </c>
      <c r="E134" s="5" t="s">
        <v>102</v>
      </c>
      <c r="F134" s="5" t="s">
        <v>728</v>
      </c>
      <c r="G134" s="5" t="n">
        <f aca="false">COUNTIF('Duel Log'!A:A,A134)</f>
        <v>2</v>
      </c>
      <c r="H134" s="5" t="n">
        <f aca="false">COUNTIFS('Duel Log'!A:A,A134,'Duel Log'!AA:AA,"Win")</f>
        <v>0</v>
      </c>
      <c r="I134" s="5" t="s">
        <v>10070</v>
      </c>
      <c r="J134" s="5" t="s">
        <v>10071</v>
      </c>
      <c r="K134" s="5"/>
      <c r="L134" s="5" t="s">
        <v>98</v>
      </c>
      <c r="M134" s="5" t="s">
        <v>10072</v>
      </c>
      <c r="N134" s="5" t="s">
        <v>9612</v>
      </c>
    </row>
    <row r="135" customFormat="false" ht="15" hidden="false" customHeight="true" outlineLevel="0" collapsed="false">
      <c r="A135" s="9" t="s">
        <v>1259</v>
      </c>
      <c r="B135" s="9" t="s">
        <v>10073</v>
      </c>
      <c r="C135" s="9" t="s">
        <v>726</v>
      </c>
      <c r="D135" s="10" t="s">
        <v>761</v>
      </c>
      <c r="E135" s="9" t="s">
        <v>102</v>
      </c>
      <c r="F135" s="9" t="s">
        <v>1260</v>
      </c>
      <c r="G135" s="9" t="n">
        <f aca="false">COUNTIF('Duel Log'!A:A,A135)</f>
        <v>3</v>
      </c>
      <c r="H135" s="9" t="n">
        <f aca="false">COUNTIFS('Duel Log'!A:A,A135,'Duel Log'!AA:AA,"Win")</f>
        <v>2</v>
      </c>
      <c r="I135" s="9" t="s">
        <v>10074</v>
      </c>
      <c r="J135" s="9" t="s">
        <v>10075</v>
      </c>
      <c r="K135" s="9" t="s">
        <v>10076</v>
      </c>
      <c r="L135" s="9" t="s">
        <v>99</v>
      </c>
      <c r="M135" s="9" t="s">
        <v>10077</v>
      </c>
      <c r="N135" s="9" t="s">
        <v>10077</v>
      </c>
    </row>
    <row r="136" customFormat="false" ht="15" hidden="false" customHeight="true" outlineLevel="0" collapsed="false">
      <c r="A136" s="5" t="s">
        <v>1266</v>
      </c>
      <c r="B136" s="5" t="s">
        <v>10078</v>
      </c>
      <c r="C136" s="5" t="s">
        <v>726</v>
      </c>
      <c r="D136" s="5" t="s">
        <v>709</v>
      </c>
      <c r="E136" s="5" t="s">
        <v>102</v>
      </c>
      <c r="F136" s="5" t="s">
        <v>1267</v>
      </c>
      <c r="G136" s="5" t="n">
        <f aca="false">COUNTIF('Duel Log'!A:A,A136)</f>
        <v>3</v>
      </c>
      <c r="H136" s="5" t="n">
        <f aca="false">COUNTIFS('Duel Log'!A:A,A136,'Duel Log'!AA:AA,"Win")</f>
        <v>2</v>
      </c>
      <c r="I136" s="5" t="s">
        <v>10079</v>
      </c>
      <c r="J136" s="5" t="s">
        <v>10080</v>
      </c>
      <c r="K136" s="5" t="s">
        <v>10081</v>
      </c>
      <c r="L136" s="5" t="s">
        <v>98</v>
      </c>
      <c r="M136" s="5" t="s">
        <v>10010</v>
      </c>
      <c r="N136" s="5" t="s">
        <v>9602</v>
      </c>
    </row>
    <row r="137" customFormat="false" ht="15" hidden="false" customHeight="true" outlineLevel="0" collapsed="false">
      <c r="A137" s="9" t="s">
        <v>1272</v>
      </c>
      <c r="B137" s="9" t="s">
        <v>10082</v>
      </c>
      <c r="C137" s="9" t="s">
        <v>726</v>
      </c>
      <c r="D137" s="9" t="s">
        <v>718</v>
      </c>
      <c r="E137" s="9" t="s">
        <v>102</v>
      </c>
      <c r="F137" s="9" t="s">
        <v>1273</v>
      </c>
      <c r="G137" s="9" t="n">
        <f aca="false">COUNTIF('Duel Log'!A:A,A137)</f>
        <v>3</v>
      </c>
      <c r="H137" s="9" t="n">
        <f aca="false">COUNTIFS('Duel Log'!A:A,A137,'Duel Log'!AA:AA,"Win")</f>
        <v>2</v>
      </c>
      <c r="I137" s="9" t="s">
        <v>10083</v>
      </c>
      <c r="J137" s="9" t="s">
        <v>10084</v>
      </c>
      <c r="K137" s="9" t="s">
        <v>10085</v>
      </c>
      <c r="L137" s="9" t="s">
        <v>99</v>
      </c>
      <c r="M137" s="9" t="s">
        <v>10077</v>
      </c>
      <c r="N137" s="9" t="s">
        <v>10077</v>
      </c>
    </row>
    <row r="138" customFormat="false" ht="15" hidden="false" customHeight="true" outlineLevel="0" collapsed="false">
      <c r="A138" s="5" t="s">
        <v>1278</v>
      </c>
      <c r="B138" s="5" t="s">
        <v>10086</v>
      </c>
      <c r="C138" s="5" t="s">
        <v>726</v>
      </c>
      <c r="D138" s="5" t="s">
        <v>753</v>
      </c>
      <c r="E138" s="5" t="s">
        <v>102</v>
      </c>
      <c r="F138" s="5" t="s">
        <v>1279</v>
      </c>
      <c r="G138" s="5" t="n">
        <f aca="false">COUNTIF('Duel Log'!A:A,A138)</f>
        <v>2</v>
      </c>
      <c r="H138" s="5" t="n">
        <f aca="false">COUNTIFS('Duel Log'!A:A,A138,'Duel Log'!AA:AA,"Win")</f>
        <v>2</v>
      </c>
      <c r="I138" s="5" t="s">
        <v>10035</v>
      </c>
      <c r="J138" s="5" t="s">
        <v>10087</v>
      </c>
      <c r="K138" s="5"/>
      <c r="L138" s="5" t="s">
        <v>98</v>
      </c>
      <c r="M138" s="5" t="s">
        <v>9746</v>
      </c>
      <c r="N138" s="5" t="s">
        <v>9612</v>
      </c>
    </row>
    <row r="139" customFormat="false" ht="15" hidden="false" customHeight="true" outlineLevel="0" collapsed="false">
      <c r="A139" s="5" t="s">
        <v>1282</v>
      </c>
      <c r="B139" s="5" t="s">
        <v>10088</v>
      </c>
      <c r="C139" s="5" t="s">
        <v>1283</v>
      </c>
      <c r="D139" s="5" t="s">
        <v>547</v>
      </c>
      <c r="E139" s="5" t="s">
        <v>297</v>
      </c>
      <c r="F139" s="5" t="s">
        <v>1284</v>
      </c>
      <c r="G139" s="5" t="n">
        <f aca="false">COUNTIF('Duel Log'!A:A,A139)</f>
        <v>3</v>
      </c>
      <c r="H139" s="5" t="n">
        <f aca="false">COUNTIFS('Duel Log'!A:A,A139,'Duel Log'!AA:AA,"Win")</f>
        <v>2</v>
      </c>
      <c r="I139" s="5" t="s">
        <v>10035</v>
      </c>
      <c r="J139" s="5" t="s">
        <v>10089</v>
      </c>
      <c r="K139" s="5" t="s">
        <v>10090</v>
      </c>
      <c r="L139" s="5" t="s">
        <v>98</v>
      </c>
      <c r="M139" s="5" t="s">
        <v>10091</v>
      </c>
      <c r="N139" s="5"/>
    </row>
    <row r="140" customFormat="false" ht="15" hidden="false" customHeight="true" outlineLevel="0" collapsed="false">
      <c r="A140" s="7" t="s">
        <v>1290</v>
      </c>
      <c r="B140" s="7" t="s">
        <v>10088</v>
      </c>
      <c r="C140" s="7" t="s">
        <v>1283</v>
      </c>
      <c r="D140" s="7" t="s">
        <v>547</v>
      </c>
      <c r="E140" s="7" t="s">
        <v>297</v>
      </c>
      <c r="F140" s="7" t="s">
        <v>1291</v>
      </c>
      <c r="G140" s="7" t="n">
        <f aca="false">COUNTIF('Duel Log'!A:A,A140)</f>
        <v>3</v>
      </c>
      <c r="H140" s="7" t="n">
        <f aca="false">COUNTIFS('Duel Log'!A:A,A140,'Duel Log'!AA:AA,"Win")</f>
        <v>3</v>
      </c>
      <c r="I140" s="7" t="s">
        <v>10092</v>
      </c>
      <c r="J140" s="7" t="s">
        <v>10093</v>
      </c>
      <c r="K140" s="7" t="s">
        <v>9998</v>
      </c>
      <c r="L140" s="7" t="s">
        <v>99</v>
      </c>
      <c r="M140" s="7" t="s">
        <v>10094</v>
      </c>
      <c r="N140" s="7"/>
    </row>
    <row r="141" customFormat="false" ht="15" hidden="false" customHeight="true" outlineLevel="0" collapsed="false">
      <c r="A141" s="7" t="s">
        <v>1295</v>
      </c>
      <c r="B141" s="7" t="s">
        <v>10088</v>
      </c>
      <c r="C141" s="7" t="s">
        <v>1283</v>
      </c>
      <c r="D141" s="7" t="s">
        <v>547</v>
      </c>
      <c r="E141" s="7" t="s">
        <v>297</v>
      </c>
      <c r="F141" s="7" t="s">
        <v>1296</v>
      </c>
      <c r="G141" s="7" t="n">
        <f aca="false">COUNTIF('Duel Log'!A:A,A141)</f>
        <v>3</v>
      </c>
      <c r="H141" s="7" t="n">
        <f aca="false">COUNTIFS('Duel Log'!A:A,A141,'Duel Log'!AA:AA,"Win")</f>
        <v>1</v>
      </c>
      <c r="I141" s="7" t="s">
        <v>10095</v>
      </c>
      <c r="J141" s="7" t="s">
        <v>10062</v>
      </c>
      <c r="K141" s="7" t="s">
        <v>10096</v>
      </c>
      <c r="L141" s="7" t="s">
        <v>99</v>
      </c>
      <c r="M141" s="7" t="s">
        <v>10097</v>
      </c>
      <c r="N141" s="7"/>
    </row>
    <row r="142" customFormat="false" ht="15" hidden="false" customHeight="true" outlineLevel="0" collapsed="false">
      <c r="A142" s="7" t="s">
        <v>1302</v>
      </c>
      <c r="B142" s="7" t="s">
        <v>10088</v>
      </c>
      <c r="C142" s="7" t="s">
        <v>1283</v>
      </c>
      <c r="D142" s="7" t="s">
        <v>547</v>
      </c>
      <c r="E142" s="7" t="s">
        <v>297</v>
      </c>
      <c r="F142" s="7" t="s">
        <v>1303</v>
      </c>
      <c r="G142" s="7" t="n">
        <f aca="false">COUNTIF('Duel Log'!A:A,A142)</f>
        <v>3</v>
      </c>
      <c r="H142" s="7" t="n">
        <f aca="false">COUNTIFS('Duel Log'!A:A,A142,'Duel Log'!AA:AA,"Win")</f>
        <v>1</v>
      </c>
      <c r="I142" s="7" t="s">
        <v>10098</v>
      </c>
      <c r="J142" s="7" t="s">
        <v>10099</v>
      </c>
      <c r="K142" s="7" t="s">
        <v>10100</v>
      </c>
      <c r="L142" s="7" t="s">
        <v>99</v>
      </c>
      <c r="M142" s="7" t="s">
        <v>10101</v>
      </c>
      <c r="N142" s="7"/>
    </row>
    <row r="143" customFormat="false" ht="15" hidden="false" customHeight="true" outlineLevel="0" collapsed="false">
      <c r="A143" s="5" t="s">
        <v>1309</v>
      </c>
      <c r="B143" s="5" t="s">
        <v>10102</v>
      </c>
      <c r="C143" s="5" t="s">
        <v>1283</v>
      </c>
      <c r="D143" s="5" t="s">
        <v>1010</v>
      </c>
      <c r="E143" s="5" t="s">
        <v>297</v>
      </c>
      <c r="F143" s="5" t="s">
        <v>1310</v>
      </c>
      <c r="G143" s="5" t="n">
        <f aca="false">COUNTIF('Duel Log'!A:A,A143)</f>
        <v>1</v>
      </c>
      <c r="H143" s="5" t="n">
        <f aca="false">COUNTIFS('Duel Log'!A:A,A143,'Duel Log'!AA:AA,"Win")</f>
        <v>1</v>
      </c>
      <c r="I143" s="5" t="s">
        <v>10103</v>
      </c>
      <c r="J143" s="5"/>
      <c r="K143" s="5"/>
      <c r="L143" s="5" t="s">
        <v>98</v>
      </c>
      <c r="M143" s="5" t="s">
        <v>9648</v>
      </c>
      <c r="N143" s="5"/>
    </row>
    <row r="144" customFormat="false" ht="15" hidden="false" customHeight="true" outlineLevel="0" collapsed="false">
      <c r="A144" s="7" t="s">
        <v>1312</v>
      </c>
      <c r="B144" s="7" t="s">
        <v>10088</v>
      </c>
      <c r="C144" s="7" t="s">
        <v>1283</v>
      </c>
      <c r="D144" s="7" t="s">
        <v>547</v>
      </c>
      <c r="E144" s="7" t="s">
        <v>297</v>
      </c>
      <c r="F144" s="7" t="s">
        <v>1313</v>
      </c>
      <c r="G144" s="7" t="n">
        <f aca="false">COUNTIF('Duel Log'!A:A,A144)</f>
        <v>3</v>
      </c>
      <c r="H144" s="7" t="n">
        <f aca="false">COUNTIFS('Duel Log'!A:A,A144,'Duel Log'!AA:AA,"Win")</f>
        <v>2</v>
      </c>
      <c r="I144" s="7" t="s">
        <v>10103</v>
      </c>
      <c r="J144" s="7" t="s">
        <v>10104</v>
      </c>
      <c r="K144" s="7" t="s">
        <v>10105</v>
      </c>
      <c r="L144" s="7" t="s">
        <v>99</v>
      </c>
      <c r="M144" s="7" t="s">
        <v>10106</v>
      </c>
      <c r="N144" s="7"/>
    </row>
    <row r="145" customFormat="false" ht="15" hidden="false" customHeight="true" outlineLevel="0" collapsed="false">
      <c r="A145" s="7" t="s">
        <v>1320</v>
      </c>
      <c r="B145" s="7" t="s">
        <v>10088</v>
      </c>
      <c r="C145" s="7" t="s">
        <v>1283</v>
      </c>
      <c r="D145" s="7" t="s">
        <v>547</v>
      </c>
      <c r="E145" s="7" t="s">
        <v>297</v>
      </c>
      <c r="F145" s="7" t="s">
        <v>1321</v>
      </c>
      <c r="G145" s="7" t="n">
        <f aca="false">COUNTIF('Duel Log'!A:A,A145)</f>
        <v>3</v>
      </c>
      <c r="H145" s="7" t="n">
        <f aca="false">COUNTIFS('Duel Log'!A:A,A145,'Duel Log'!AA:AA,"Win")</f>
        <v>3</v>
      </c>
      <c r="I145" s="7" t="s">
        <v>10107</v>
      </c>
      <c r="J145" s="7" t="s">
        <v>10108</v>
      </c>
      <c r="K145" s="7" t="s">
        <v>10109</v>
      </c>
      <c r="L145" s="7" t="s">
        <v>99</v>
      </c>
      <c r="M145" s="7" t="s">
        <v>10110</v>
      </c>
      <c r="N145" s="7"/>
    </row>
    <row r="146" customFormat="false" ht="15" hidden="false" customHeight="true" outlineLevel="0" collapsed="false">
      <c r="A146" s="7" t="s">
        <v>1328</v>
      </c>
      <c r="B146" s="7" t="s">
        <v>10088</v>
      </c>
      <c r="C146" s="7" t="s">
        <v>1283</v>
      </c>
      <c r="D146" s="7" t="s">
        <v>547</v>
      </c>
      <c r="E146" s="7" t="s">
        <v>297</v>
      </c>
      <c r="F146" s="7" t="s">
        <v>1329</v>
      </c>
      <c r="G146" s="7" t="n">
        <f aca="false">COUNTIF('Duel Log'!A:A,A146)</f>
        <v>3</v>
      </c>
      <c r="H146" s="7" t="n">
        <f aca="false">COUNTIFS('Duel Log'!A:A,A146,'Duel Log'!AA:AA,"Win")</f>
        <v>3</v>
      </c>
      <c r="I146" s="7" t="s">
        <v>10109</v>
      </c>
      <c r="J146" s="7" t="s">
        <v>10079</v>
      </c>
      <c r="K146" s="7" t="s">
        <v>10068</v>
      </c>
      <c r="L146" s="7" t="s">
        <v>99</v>
      </c>
      <c r="M146" s="7" t="s">
        <v>10111</v>
      </c>
      <c r="N146" s="7"/>
    </row>
    <row r="147" customFormat="false" ht="15" hidden="false" customHeight="true" outlineLevel="0" collapsed="false">
      <c r="A147" s="7" t="s">
        <v>1333</v>
      </c>
      <c r="B147" s="7" t="s">
        <v>10088</v>
      </c>
      <c r="C147" s="7" t="s">
        <v>1283</v>
      </c>
      <c r="D147" s="7" t="s">
        <v>547</v>
      </c>
      <c r="E147" s="7" t="s">
        <v>297</v>
      </c>
      <c r="F147" s="7" t="s">
        <v>1334</v>
      </c>
      <c r="G147" s="7" t="n">
        <f aca="false">COUNTIF('Duel Log'!A:A,A147)</f>
        <v>1</v>
      </c>
      <c r="H147" s="7" t="n">
        <f aca="false">COUNTIFS('Duel Log'!A:A,A147,'Duel Log'!AA:AA,"Win")</f>
        <v>1</v>
      </c>
      <c r="I147" s="7" t="s">
        <v>10008</v>
      </c>
      <c r="J147" s="7"/>
      <c r="K147" s="7"/>
      <c r="L147" s="7" t="s">
        <v>99</v>
      </c>
      <c r="M147" s="7" t="s">
        <v>9648</v>
      </c>
      <c r="N147" s="7"/>
    </row>
    <row r="148" customFormat="false" ht="15" hidden="false" customHeight="true" outlineLevel="0" collapsed="false">
      <c r="A148" s="7" t="s">
        <v>1336</v>
      </c>
      <c r="B148" s="7" t="s">
        <v>10088</v>
      </c>
      <c r="C148" s="7" t="s">
        <v>1283</v>
      </c>
      <c r="D148" s="7" t="s">
        <v>547</v>
      </c>
      <c r="E148" s="7" t="s">
        <v>297</v>
      </c>
      <c r="F148" s="7" t="s">
        <v>1337</v>
      </c>
      <c r="G148" s="7" t="n">
        <f aca="false">COUNTIF('Duel Log'!A:A,A148)</f>
        <v>3</v>
      </c>
      <c r="H148" s="7" t="n">
        <f aca="false">COUNTIFS('Duel Log'!A:A,A148,'Duel Log'!AA:AA,"Win")</f>
        <v>1</v>
      </c>
      <c r="I148" s="7" t="s">
        <v>10112</v>
      </c>
      <c r="J148" s="7" t="s">
        <v>9654</v>
      </c>
      <c r="K148" s="7" t="s">
        <v>10089</v>
      </c>
      <c r="L148" s="7" t="s">
        <v>99</v>
      </c>
      <c r="M148" s="7" t="s">
        <v>10113</v>
      </c>
      <c r="N148" s="7"/>
    </row>
    <row r="149" customFormat="false" ht="15" hidden="false" customHeight="true" outlineLevel="0" collapsed="false">
      <c r="A149" s="7" t="s">
        <v>1342</v>
      </c>
      <c r="B149" s="7" t="s">
        <v>10088</v>
      </c>
      <c r="C149" s="7" t="s">
        <v>1283</v>
      </c>
      <c r="D149" s="7" t="s">
        <v>547</v>
      </c>
      <c r="E149" s="7" t="s">
        <v>297</v>
      </c>
      <c r="F149" s="7" t="s">
        <v>1343</v>
      </c>
      <c r="G149" s="7" t="n">
        <f aca="false">COUNTIF('Duel Log'!A:A,A149)</f>
        <v>3</v>
      </c>
      <c r="H149" s="7" t="n">
        <f aca="false">COUNTIFS('Duel Log'!A:A,A149,'Duel Log'!AA:AA,"Win")</f>
        <v>2</v>
      </c>
      <c r="I149" s="7" t="s">
        <v>10114</v>
      </c>
      <c r="J149" s="7" t="s">
        <v>10115</v>
      </c>
      <c r="K149" s="7" t="s">
        <v>10116</v>
      </c>
      <c r="L149" s="7" t="s">
        <v>99</v>
      </c>
      <c r="M149" s="7" t="s">
        <v>10117</v>
      </c>
      <c r="N149" s="7"/>
    </row>
    <row r="150" customFormat="false" ht="15" hidden="false" customHeight="true" outlineLevel="0" collapsed="false">
      <c r="A150" s="7" t="s">
        <v>1351</v>
      </c>
      <c r="B150" s="7" t="s">
        <v>10088</v>
      </c>
      <c r="C150" s="7" t="s">
        <v>1283</v>
      </c>
      <c r="D150" s="7" t="s">
        <v>547</v>
      </c>
      <c r="E150" s="7" t="s">
        <v>297</v>
      </c>
      <c r="F150" s="7" t="s">
        <v>1352</v>
      </c>
      <c r="G150" s="7" t="n">
        <f aca="false">COUNTIF('Duel Log'!A:A,A150)</f>
        <v>3</v>
      </c>
      <c r="H150" s="7" t="n">
        <f aca="false">COUNTIFS('Duel Log'!A:A,A150,'Duel Log'!AA:AA,"Win")</f>
        <v>2</v>
      </c>
      <c r="I150" s="7" t="s">
        <v>10118</v>
      </c>
      <c r="J150" s="7" t="s">
        <v>10119</v>
      </c>
      <c r="K150" s="7" t="s">
        <v>10120</v>
      </c>
      <c r="L150" s="7" t="s">
        <v>99</v>
      </c>
      <c r="M150" s="7" t="s">
        <v>10121</v>
      </c>
      <c r="N150" s="7"/>
    </row>
    <row r="151" customFormat="false" ht="15" hidden="false" customHeight="true" outlineLevel="0" collapsed="false">
      <c r="A151" s="5" t="s">
        <v>1357</v>
      </c>
      <c r="B151" s="5" t="s">
        <v>10122</v>
      </c>
      <c r="C151" s="5" t="s">
        <v>1283</v>
      </c>
      <c r="D151" s="6" t="s">
        <v>558</v>
      </c>
      <c r="E151" s="5" t="s">
        <v>297</v>
      </c>
      <c r="F151" s="5" t="s">
        <v>1358</v>
      </c>
      <c r="G151" s="5" t="n">
        <f aca="false">COUNTIF('Duel Log'!A:A,A151)</f>
        <v>3</v>
      </c>
      <c r="H151" s="5" t="n">
        <f aca="false">COUNTIFS('Duel Log'!A:A,A151,'Duel Log'!AA:AA,"Win")</f>
        <v>3</v>
      </c>
      <c r="I151" s="5" t="s">
        <v>10123</v>
      </c>
      <c r="J151" s="5" t="s">
        <v>10124</v>
      </c>
      <c r="K151" s="5" t="s">
        <v>10125</v>
      </c>
      <c r="L151" s="5" t="s">
        <v>98</v>
      </c>
      <c r="M151" s="5" t="s">
        <v>10126</v>
      </c>
      <c r="N151" s="5"/>
    </row>
    <row r="152" customFormat="false" ht="15" hidden="false" customHeight="true" outlineLevel="0" collapsed="false">
      <c r="A152" s="7" t="s">
        <v>1366</v>
      </c>
      <c r="B152" s="7" t="s">
        <v>10122</v>
      </c>
      <c r="C152" s="7" t="s">
        <v>1283</v>
      </c>
      <c r="D152" s="8" t="s">
        <v>558</v>
      </c>
      <c r="E152" s="7" t="s">
        <v>297</v>
      </c>
      <c r="F152" s="7" t="s">
        <v>1367</v>
      </c>
      <c r="G152" s="7" t="n">
        <f aca="false">COUNTIF('Duel Log'!A:A,A152)</f>
        <v>3</v>
      </c>
      <c r="H152" s="7" t="n">
        <f aca="false">COUNTIFS('Duel Log'!A:A,A152,'Duel Log'!AA:AA,"Win")</f>
        <v>3</v>
      </c>
      <c r="I152" s="7" t="s">
        <v>10127</v>
      </c>
      <c r="J152" s="7" t="s">
        <v>10128</v>
      </c>
      <c r="K152" s="7" t="s">
        <v>9962</v>
      </c>
      <c r="L152" s="7" t="s">
        <v>99</v>
      </c>
      <c r="M152" s="7" t="s">
        <v>9857</v>
      </c>
      <c r="N152" s="7"/>
    </row>
    <row r="153" customFormat="false" ht="15" hidden="false" customHeight="true" outlineLevel="0" collapsed="false">
      <c r="A153" s="7" t="s">
        <v>1372</v>
      </c>
      <c r="B153" s="7" t="s">
        <v>10122</v>
      </c>
      <c r="C153" s="7" t="s">
        <v>1283</v>
      </c>
      <c r="D153" s="8" t="s">
        <v>558</v>
      </c>
      <c r="E153" s="7" t="s">
        <v>297</v>
      </c>
      <c r="F153" s="7" t="s">
        <v>1373</v>
      </c>
      <c r="G153" s="7" t="n">
        <f aca="false">COUNTIF('Duel Log'!A:A,A153)</f>
        <v>3</v>
      </c>
      <c r="H153" s="7" t="n">
        <f aca="false">COUNTIFS('Duel Log'!A:A,A153,'Duel Log'!AA:AA,"Win")</f>
        <v>1</v>
      </c>
      <c r="I153" s="7" t="s">
        <v>10129</v>
      </c>
      <c r="J153" s="7" t="s">
        <v>10130</v>
      </c>
      <c r="K153" s="7" t="s">
        <v>9998</v>
      </c>
      <c r="L153" s="7" t="s">
        <v>99</v>
      </c>
      <c r="M153" s="7" t="s">
        <v>9996</v>
      </c>
      <c r="N153" s="7"/>
    </row>
    <row r="154" customFormat="false" ht="15" hidden="false" customHeight="true" outlineLevel="0" collapsed="false">
      <c r="A154" s="7" t="s">
        <v>1378</v>
      </c>
      <c r="B154" s="7" t="s">
        <v>10122</v>
      </c>
      <c r="C154" s="7" t="s">
        <v>1283</v>
      </c>
      <c r="D154" s="8" t="s">
        <v>558</v>
      </c>
      <c r="E154" s="7" t="s">
        <v>297</v>
      </c>
      <c r="F154" s="7" t="s">
        <v>1379</v>
      </c>
      <c r="G154" s="7" t="n">
        <f aca="false">COUNTIF('Duel Log'!A:A,A154)</f>
        <v>3</v>
      </c>
      <c r="H154" s="7" t="n">
        <f aca="false">COUNTIFS('Duel Log'!A:A,A154,'Duel Log'!AA:AA,"Win")</f>
        <v>1</v>
      </c>
      <c r="I154" s="7" t="s">
        <v>10131</v>
      </c>
      <c r="J154" s="7" t="s">
        <v>10132</v>
      </c>
      <c r="K154" s="7" t="s">
        <v>10133</v>
      </c>
      <c r="L154" s="7" t="s">
        <v>99</v>
      </c>
      <c r="M154" s="7" t="s">
        <v>10134</v>
      </c>
      <c r="N154" s="7"/>
    </row>
    <row r="155" customFormat="false" ht="15" hidden="false" customHeight="true" outlineLevel="0" collapsed="false">
      <c r="A155" s="7" t="s">
        <v>1387</v>
      </c>
      <c r="B155" s="7" t="s">
        <v>10122</v>
      </c>
      <c r="C155" s="7" t="s">
        <v>1283</v>
      </c>
      <c r="D155" s="8" t="s">
        <v>558</v>
      </c>
      <c r="E155" s="7" t="s">
        <v>297</v>
      </c>
      <c r="F155" s="7" t="s">
        <v>1388</v>
      </c>
      <c r="G155" s="7" t="n">
        <f aca="false">COUNTIF('Duel Log'!A:A,A155)</f>
        <v>3</v>
      </c>
      <c r="H155" s="7" t="n">
        <f aca="false">COUNTIFS('Duel Log'!A:A,A155,'Duel Log'!AA:AA,"Win")</f>
        <v>1</v>
      </c>
      <c r="I155" s="7" t="s">
        <v>10103</v>
      </c>
      <c r="J155" s="7" t="s">
        <v>10135</v>
      </c>
      <c r="K155" s="7" t="s">
        <v>10136</v>
      </c>
      <c r="L155" s="7" t="s">
        <v>99</v>
      </c>
      <c r="M155" s="7" t="s">
        <v>10137</v>
      </c>
      <c r="N155" s="7"/>
    </row>
    <row r="156" customFormat="false" ht="15" hidden="false" customHeight="true" outlineLevel="0" collapsed="false">
      <c r="A156" s="7" t="s">
        <v>1395</v>
      </c>
      <c r="B156" s="7" t="s">
        <v>10138</v>
      </c>
      <c r="C156" s="7" t="s">
        <v>1283</v>
      </c>
      <c r="D156" s="7" t="s">
        <v>567</v>
      </c>
      <c r="E156" s="7" t="s">
        <v>297</v>
      </c>
      <c r="F156" s="7" t="s">
        <v>1396</v>
      </c>
      <c r="G156" s="7" t="n">
        <f aca="false">COUNTIF('Duel Log'!A:A,A156)</f>
        <v>3</v>
      </c>
      <c r="H156" s="7" t="n">
        <f aca="false">COUNTIFS('Duel Log'!A:A,A156,'Duel Log'!AA:AA,"Win")</f>
        <v>0</v>
      </c>
      <c r="I156" s="7" t="s">
        <v>10008</v>
      </c>
      <c r="J156" s="7" t="s">
        <v>10127</v>
      </c>
      <c r="K156" s="7" t="s">
        <v>10139</v>
      </c>
      <c r="L156" s="7" t="s">
        <v>99</v>
      </c>
      <c r="M156" s="7" t="s">
        <v>10140</v>
      </c>
      <c r="N156" s="7"/>
    </row>
    <row r="157" customFormat="false" ht="15" hidden="false" customHeight="true" outlineLevel="0" collapsed="false">
      <c r="A157" s="7" t="s">
        <v>1400</v>
      </c>
      <c r="B157" s="7" t="s">
        <v>10138</v>
      </c>
      <c r="C157" s="7" t="s">
        <v>1283</v>
      </c>
      <c r="D157" s="7" t="s">
        <v>567</v>
      </c>
      <c r="E157" s="7" t="s">
        <v>297</v>
      </c>
      <c r="F157" s="7" t="s">
        <v>1401</v>
      </c>
      <c r="G157" s="7" t="n">
        <f aca="false">COUNTIF('Duel Log'!A:A,A157)</f>
        <v>3</v>
      </c>
      <c r="H157" s="7" t="n">
        <f aca="false">COUNTIFS('Duel Log'!A:A,A157,'Duel Log'!AA:AA,"Win")</f>
        <v>0</v>
      </c>
      <c r="I157" s="7" t="s">
        <v>10141</v>
      </c>
      <c r="J157" s="7" t="s">
        <v>10068</v>
      </c>
      <c r="K157" s="7" t="s">
        <v>10142</v>
      </c>
      <c r="L157" s="7" t="s">
        <v>99</v>
      </c>
      <c r="M157" s="7" t="s">
        <v>10143</v>
      </c>
      <c r="N157" s="7"/>
    </row>
    <row r="158" customFormat="false" ht="15" hidden="false" customHeight="true" outlineLevel="0" collapsed="false">
      <c r="A158" s="7" t="s">
        <v>1406</v>
      </c>
      <c r="B158" s="7" t="s">
        <v>10138</v>
      </c>
      <c r="C158" s="7" t="s">
        <v>1283</v>
      </c>
      <c r="D158" s="7" t="s">
        <v>567</v>
      </c>
      <c r="E158" s="7" t="s">
        <v>297</v>
      </c>
      <c r="F158" s="7" t="s">
        <v>1407</v>
      </c>
      <c r="G158" s="7" t="n">
        <f aca="false">COUNTIF('Duel Log'!A:A,A158)</f>
        <v>3</v>
      </c>
      <c r="H158" s="7" t="n">
        <f aca="false">COUNTIFS('Duel Log'!A:A,A158,'Duel Log'!AA:AA,"Win")</f>
        <v>3</v>
      </c>
      <c r="I158" s="7" t="s">
        <v>10144</v>
      </c>
      <c r="J158" s="7" t="s">
        <v>10145</v>
      </c>
      <c r="K158" s="7" t="s">
        <v>10146</v>
      </c>
      <c r="L158" s="7" t="s">
        <v>99</v>
      </c>
      <c r="M158" s="7" t="s">
        <v>9959</v>
      </c>
      <c r="N158" s="7"/>
    </row>
    <row r="159" customFormat="false" ht="15" hidden="false" customHeight="true" outlineLevel="0" collapsed="false">
      <c r="A159" s="7" t="s">
        <v>1413</v>
      </c>
      <c r="B159" s="7" t="s">
        <v>10138</v>
      </c>
      <c r="C159" s="7" t="s">
        <v>1283</v>
      </c>
      <c r="D159" s="7" t="s">
        <v>567</v>
      </c>
      <c r="E159" s="7" t="s">
        <v>297</v>
      </c>
      <c r="F159" s="7" t="s">
        <v>1414</v>
      </c>
      <c r="G159" s="7" t="n">
        <f aca="false">COUNTIF('Duel Log'!A:A,A159)</f>
        <v>3</v>
      </c>
      <c r="H159" s="7" t="n">
        <f aca="false">COUNTIFS('Duel Log'!A:A,A159,'Duel Log'!AA:AA,"Win")</f>
        <v>1</v>
      </c>
      <c r="I159" s="7" t="s">
        <v>9953</v>
      </c>
      <c r="J159" s="7" t="s">
        <v>10147</v>
      </c>
      <c r="K159" s="7" t="s">
        <v>10108</v>
      </c>
      <c r="L159" s="7" t="s">
        <v>99</v>
      </c>
      <c r="M159" s="7" t="s">
        <v>10148</v>
      </c>
      <c r="N159" s="7"/>
    </row>
    <row r="160" customFormat="false" ht="15" hidden="false" customHeight="true" outlineLevel="0" collapsed="false">
      <c r="A160" s="7" t="s">
        <v>1418</v>
      </c>
      <c r="B160" s="7" t="s">
        <v>10138</v>
      </c>
      <c r="C160" s="7" t="s">
        <v>1283</v>
      </c>
      <c r="D160" s="7" t="s">
        <v>567</v>
      </c>
      <c r="E160" s="7" t="s">
        <v>297</v>
      </c>
      <c r="F160" s="7" t="s">
        <v>1419</v>
      </c>
      <c r="G160" s="7" t="n">
        <f aca="false">COUNTIF('Duel Log'!A:A,A160)</f>
        <v>3</v>
      </c>
      <c r="H160" s="7" t="n">
        <f aca="false">COUNTIFS('Duel Log'!A:A,A160,'Duel Log'!AA:AA,"Win")</f>
        <v>1</v>
      </c>
      <c r="I160" s="7" t="s">
        <v>10103</v>
      </c>
      <c r="J160" s="7" t="s">
        <v>10149</v>
      </c>
      <c r="K160" s="7" t="s">
        <v>10150</v>
      </c>
      <c r="L160" s="7" t="s">
        <v>99</v>
      </c>
      <c r="M160" s="7" t="s">
        <v>10106</v>
      </c>
      <c r="N160" s="7"/>
    </row>
    <row r="161" customFormat="false" ht="15" hidden="false" customHeight="true" outlineLevel="0" collapsed="false">
      <c r="A161" s="7" t="s">
        <v>1424</v>
      </c>
      <c r="B161" s="7" t="s">
        <v>10138</v>
      </c>
      <c r="C161" s="7" t="s">
        <v>1283</v>
      </c>
      <c r="D161" s="7" t="s">
        <v>567</v>
      </c>
      <c r="E161" s="7" t="s">
        <v>297</v>
      </c>
      <c r="F161" s="7" t="s">
        <v>1425</v>
      </c>
      <c r="G161" s="7" t="n">
        <f aca="false">COUNTIF('Duel Log'!A:A,A161)</f>
        <v>3</v>
      </c>
      <c r="H161" s="7" t="n">
        <f aca="false">COUNTIFS('Duel Log'!A:A,A161,'Duel Log'!AA:AA,"Win")</f>
        <v>0</v>
      </c>
      <c r="I161" s="7" t="s">
        <v>10151</v>
      </c>
      <c r="J161" s="7" t="s">
        <v>10152</v>
      </c>
      <c r="K161" s="7" t="s">
        <v>10153</v>
      </c>
      <c r="L161" s="7" t="s">
        <v>99</v>
      </c>
      <c r="M161" s="7" t="s">
        <v>10154</v>
      </c>
      <c r="N161" s="7"/>
    </row>
    <row r="162" customFormat="false" ht="15" hidden="false" customHeight="true" outlineLevel="0" collapsed="false">
      <c r="A162" s="5" t="s">
        <v>1431</v>
      </c>
      <c r="B162" s="5" t="s">
        <v>10155</v>
      </c>
      <c r="C162" s="5" t="s">
        <v>1283</v>
      </c>
      <c r="D162" s="5" t="s">
        <v>1432</v>
      </c>
      <c r="E162" s="5" t="s">
        <v>297</v>
      </c>
      <c r="F162" s="5" t="s">
        <v>1434</v>
      </c>
      <c r="G162" s="5" t="n">
        <f aca="false">COUNTIF('Duel Log'!A:A,A162)</f>
        <v>3</v>
      </c>
      <c r="H162" s="5" t="n">
        <f aca="false">COUNTIFS('Duel Log'!A:A,A162,'Duel Log'!AA:AA,"Win")</f>
        <v>3</v>
      </c>
      <c r="I162" s="5" t="s">
        <v>10156</v>
      </c>
      <c r="J162" s="5" t="s">
        <v>10157</v>
      </c>
      <c r="K162" s="5" t="s">
        <v>10158</v>
      </c>
      <c r="L162" s="5" t="s">
        <v>98</v>
      </c>
      <c r="M162" s="5" t="s">
        <v>9845</v>
      </c>
      <c r="N162" s="5"/>
    </row>
    <row r="163" customFormat="false" ht="15" hidden="false" customHeight="true" outlineLevel="0" collapsed="false">
      <c r="A163" s="7" t="s">
        <v>1439</v>
      </c>
      <c r="B163" s="7" t="s">
        <v>10155</v>
      </c>
      <c r="C163" s="7" t="s">
        <v>1283</v>
      </c>
      <c r="D163" s="7" t="s">
        <v>1432</v>
      </c>
      <c r="E163" s="7" t="s">
        <v>297</v>
      </c>
      <c r="F163" s="7" t="s">
        <v>1440</v>
      </c>
      <c r="G163" s="7" t="n">
        <f aca="false">COUNTIF('Duel Log'!A:A,A163)</f>
        <v>3</v>
      </c>
      <c r="H163" s="7" t="n">
        <f aca="false">COUNTIFS('Duel Log'!A:A,A163,'Duel Log'!AA:AA,"Win")</f>
        <v>2</v>
      </c>
      <c r="I163" s="7" t="s">
        <v>10079</v>
      </c>
      <c r="J163" s="7" t="s">
        <v>10159</v>
      </c>
      <c r="K163" s="7" t="s">
        <v>10160</v>
      </c>
      <c r="L163" s="7" t="s">
        <v>99</v>
      </c>
      <c r="M163" s="7" t="s">
        <v>10161</v>
      </c>
      <c r="N163" s="7"/>
    </row>
    <row r="164" customFormat="false" ht="15" hidden="false" customHeight="true" outlineLevel="0" collapsed="false">
      <c r="A164" s="7" t="s">
        <v>1445</v>
      </c>
      <c r="B164" s="7" t="s">
        <v>10155</v>
      </c>
      <c r="C164" s="7" t="s">
        <v>1283</v>
      </c>
      <c r="D164" s="7" t="s">
        <v>1432</v>
      </c>
      <c r="E164" s="7" t="s">
        <v>297</v>
      </c>
      <c r="F164" s="7" t="s">
        <v>1446</v>
      </c>
      <c r="G164" s="7" t="n">
        <f aca="false">COUNTIF('Duel Log'!A:A,A164)</f>
        <v>3</v>
      </c>
      <c r="H164" s="7" t="n">
        <f aca="false">COUNTIFS('Duel Log'!A:A,A164,'Duel Log'!AA:AA,"Win")</f>
        <v>1</v>
      </c>
      <c r="I164" s="7" t="s">
        <v>10035</v>
      </c>
      <c r="J164" s="7" t="s">
        <v>10068</v>
      </c>
      <c r="K164" s="7" t="s">
        <v>10162</v>
      </c>
      <c r="L164" s="7" t="s">
        <v>99</v>
      </c>
      <c r="M164" s="7" t="s">
        <v>10163</v>
      </c>
      <c r="N164" s="7"/>
    </row>
    <row r="165" customFormat="false" ht="15" hidden="false" customHeight="true" outlineLevel="0" collapsed="false">
      <c r="A165" s="5" t="s">
        <v>1451</v>
      </c>
      <c r="B165" s="5" t="s">
        <v>10164</v>
      </c>
      <c r="C165" s="5" t="s">
        <v>741</v>
      </c>
      <c r="D165" s="5" t="s">
        <v>1452</v>
      </c>
      <c r="E165" s="5" t="s">
        <v>102</v>
      </c>
      <c r="F165" s="5" t="s">
        <v>1454</v>
      </c>
      <c r="G165" s="5" t="n">
        <f aca="false">COUNTIF('Duel Log'!A:A,A165)</f>
        <v>1</v>
      </c>
      <c r="H165" s="5" t="n">
        <f aca="false">COUNTIFS('Duel Log'!A:A,A165,'Duel Log'!AA:AA,"Win")</f>
        <v>1</v>
      </c>
      <c r="I165" s="5" t="s">
        <v>10165</v>
      </c>
      <c r="J165" s="5"/>
      <c r="K165" s="5"/>
      <c r="L165" s="5" t="s">
        <v>98</v>
      </c>
      <c r="M165" s="5" t="s">
        <v>9596</v>
      </c>
      <c r="N165" s="5" t="s">
        <v>9596</v>
      </c>
    </row>
    <row r="166" customFormat="false" ht="15" hidden="false" customHeight="true" outlineLevel="0" collapsed="false">
      <c r="A166" s="5" t="s">
        <v>1457</v>
      </c>
      <c r="B166" s="5" t="s">
        <v>10166</v>
      </c>
      <c r="C166" s="5" t="s">
        <v>741</v>
      </c>
      <c r="D166" s="5" t="s">
        <v>452</v>
      </c>
      <c r="E166" s="5" t="s">
        <v>102</v>
      </c>
      <c r="F166" s="5" t="s">
        <v>1458</v>
      </c>
      <c r="G166" s="5" t="n">
        <f aca="false">COUNTIF('Duel Log'!A:A,A166)</f>
        <v>3</v>
      </c>
      <c r="H166" s="5" t="n">
        <f aca="false">COUNTIFS('Duel Log'!A:A,A166,'Duel Log'!AA:AA,"Win")</f>
        <v>1</v>
      </c>
      <c r="I166" s="5" t="s">
        <v>9820</v>
      </c>
      <c r="J166" s="5" t="s">
        <v>10167</v>
      </c>
      <c r="K166" s="5" t="s">
        <v>10168</v>
      </c>
      <c r="L166" s="5" t="s">
        <v>98</v>
      </c>
      <c r="M166" s="5" t="s">
        <v>10169</v>
      </c>
      <c r="N166" s="5" t="s">
        <v>9602</v>
      </c>
    </row>
    <row r="167" customFormat="false" ht="15" hidden="false" customHeight="true" outlineLevel="0" collapsed="false">
      <c r="A167" s="5" t="s">
        <v>1463</v>
      </c>
      <c r="B167" s="5" t="s">
        <v>10170</v>
      </c>
      <c r="C167" s="5" t="s">
        <v>741</v>
      </c>
      <c r="D167" s="5" t="s">
        <v>1464</v>
      </c>
      <c r="E167" s="5" t="s">
        <v>102</v>
      </c>
      <c r="F167" s="5" t="s">
        <v>1466</v>
      </c>
      <c r="G167" s="5" t="n">
        <f aca="false">COUNTIF('Duel Log'!A:A,A167)</f>
        <v>3</v>
      </c>
      <c r="H167" s="5" t="n">
        <f aca="false">COUNTIFS('Duel Log'!A:A,A167,'Duel Log'!AA:AA,"Win")</f>
        <v>2</v>
      </c>
      <c r="I167" s="5" t="s">
        <v>10171</v>
      </c>
      <c r="J167" s="5" t="s">
        <v>10172</v>
      </c>
      <c r="K167" s="5" t="s">
        <v>10173</v>
      </c>
      <c r="L167" s="5" t="s">
        <v>98</v>
      </c>
      <c r="M167" s="5" t="s">
        <v>10174</v>
      </c>
      <c r="N167" s="5" t="s">
        <v>9602</v>
      </c>
    </row>
    <row r="168" customFormat="false" ht="15" hidden="false" customHeight="true" outlineLevel="0" collapsed="false">
      <c r="A168" s="5" t="s">
        <v>1473</v>
      </c>
      <c r="B168" s="5" t="s">
        <v>10175</v>
      </c>
      <c r="C168" s="5" t="s">
        <v>741</v>
      </c>
      <c r="D168" s="6" t="s">
        <v>1474</v>
      </c>
      <c r="E168" s="5" t="s">
        <v>102</v>
      </c>
      <c r="F168" s="5" t="s">
        <v>1476</v>
      </c>
      <c r="G168" s="5" t="n">
        <f aca="false">COUNTIF('Duel Log'!A:A,A168)</f>
        <v>2</v>
      </c>
      <c r="H168" s="5" t="n">
        <f aca="false">COUNTIFS('Duel Log'!A:A,A168,'Duel Log'!AA:AA,"Win")</f>
        <v>2</v>
      </c>
      <c r="I168" s="5" t="s">
        <v>9741</v>
      </c>
      <c r="J168" s="5" t="s">
        <v>10176</v>
      </c>
      <c r="K168" s="5"/>
      <c r="L168" s="5" t="s">
        <v>98</v>
      </c>
      <c r="M168" s="5" t="s">
        <v>10177</v>
      </c>
      <c r="N168" s="5" t="s">
        <v>9612</v>
      </c>
    </row>
    <row r="169" customFormat="false" ht="15" hidden="false" customHeight="true" outlineLevel="0" collapsed="false">
      <c r="A169" s="5" t="s">
        <v>1479</v>
      </c>
      <c r="B169" s="5" t="s">
        <v>10178</v>
      </c>
      <c r="C169" s="5" t="s">
        <v>741</v>
      </c>
      <c r="D169" s="5" t="s">
        <v>1480</v>
      </c>
      <c r="E169" s="5" t="s">
        <v>102</v>
      </c>
      <c r="F169" s="5" t="s">
        <v>1482</v>
      </c>
      <c r="G169" s="5" t="n">
        <f aca="false">COUNTIF('Duel Log'!A:A,A169)</f>
        <v>2</v>
      </c>
      <c r="H169" s="5" t="n">
        <f aca="false">COUNTIFS('Duel Log'!A:A,A169,'Duel Log'!AA:AA,"Win")</f>
        <v>2</v>
      </c>
      <c r="I169" s="5" t="s">
        <v>10179</v>
      </c>
      <c r="J169" s="5" t="s">
        <v>10180</v>
      </c>
      <c r="K169" s="5"/>
      <c r="L169" s="5" t="s">
        <v>98</v>
      </c>
      <c r="M169" s="5" t="s">
        <v>10181</v>
      </c>
      <c r="N169" s="5" t="s">
        <v>9612</v>
      </c>
    </row>
    <row r="170" customFormat="false" ht="15" hidden="false" customHeight="true" outlineLevel="0" collapsed="false">
      <c r="A170" s="5" t="s">
        <v>1485</v>
      </c>
      <c r="B170" s="5" t="s">
        <v>10182</v>
      </c>
      <c r="C170" s="5" t="s">
        <v>741</v>
      </c>
      <c r="D170" s="6" t="s">
        <v>1486</v>
      </c>
      <c r="E170" s="5" t="s">
        <v>102</v>
      </c>
      <c r="F170" s="5" t="s">
        <v>1488</v>
      </c>
      <c r="G170" s="5" t="n">
        <f aca="false">COUNTIF('Duel Log'!A:A,A170)</f>
        <v>3</v>
      </c>
      <c r="H170" s="5" t="n">
        <f aca="false">COUNTIFS('Duel Log'!A:A,A170,'Duel Log'!AA:AA,"Win")</f>
        <v>2</v>
      </c>
      <c r="I170" s="5" t="s">
        <v>10183</v>
      </c>
      <c r="J170" s="5" t="s">
        <v>10184</v>
      </c>
      <c r="K170" s="5" t="s">
        <v>10185</v>
      </c>
      <c r="L170" s="5" t="s">
        <v>98</v>
      </c>
      <c r="M170" s="5" t="s">
        <v>10186</v>
      </c>
      <c r="N170" s="5" t="s">
        <v>9602</v>
      </c>
    </row>
    <row r="171" customFormat="false" ht="15" hidden="false" customHeight="true" outlineLevel="0" collapsed="false">
      <c r="A171" s="5" t="s">
        <v>1495</v>
      </c>
      <c r="B171" s="5" t="s">
        <v>10187</v>
      </c>
      <c r="C171" s="5" t="s">
        <v>741</v>
      </c>
      <c r="D171" s="5" t="s">
        <v>1496</v>
      </c>
      <c r="E171" s="5" t="s">
        <v>297</v>
      </c>
      <c r="F171" s="5" t="s">
        <v>1498</v>
      </c>
      <c r="G171" s="5" t="n">
        <f aca="false">COUNTIF('Duel Log'!A:A,A171)</f>
        <v>1</v>
      </c>
      <c r="H171" s="5" t="n">
        <f aca="false">COUNTIFS('Duel Log'!A:A,A171,'Duel Log'!AA:AA,"Win")</f>
        <v>0</v>
      </c>
      <c r="I171" s="5" t="s">
        <v>10188</v>
      </c>
      <c r="J171" s="5"/>
      <c r="K171" s="5"/>
      <c r="L171" s="5" t="s">
        <v>98</v>
      </c>
      <c r="M171" s="5" t="s">
        <v>9648</v>
      </c>
      <c r="N171" s="5"/>
    </row>
    <row r="172" customFormat="false" ht="15" hidden="false" customHeight="true" outlineLevel="0" collapsed="false">
      <c r="A172" s="5" t="s">
        <v>1501</v>
      </c>
      <c r="B172" s="5" t="s">
        <v>10189</v>
      </c>
      <c r="C172" s="5" t="s">
        <v>741</v>
      </c>
      <c r="D172" s="5" t="s">
        <v>718</v>
      </c>
      <c r="E172" s="5" t="s">
        <v>102</v>
      </c>
      <c r="F172" s="5" t="s">
        <v>1502</v>
      </c>
      <c r="G172" s="5" t="n">
        <f aca="false">COUNTIF('Duel Log'!A:A,A172)</f>
        <v>2</v>
      </c>
      <c r="H172" s="5" t="n">
        <f aca="false">COUNTIFS('Duel Log'!A:A,A172,'Duel Log'!AA:AA,"Win")</f>
        <v>0</v>
      </c>
      <c r="I172" s="5" t="s">
        <v>10190</v>
      </c>
      <c r="J172" s="5" t="s">
        <v>10191</v>
      </c>
      <c r="K172" s="5"/>
      <c r="L172" s="5" t="s">
        <v>98</v>
      </c>
      <c r="M172" s="5" t="s">
        <v>9611</v>
      </c>
      <c r="N172" s="5" t="s">
        <v>9612</v>
      </c>
    </row>
    <row r="173" customFormat="false" ht="15" hidden="false" customHeight="true" outlineLevel="0" collapsed="false">
      <c r="A173" s="5" t="s">
        <v>1507</v>
      </c>
      <c r="B173" s="5" t="s">
        <v>10192</v>
      </c>
      <c r="C173" s="5" t="s">
        <v>741</v>
      </c>
      <c r="D173" s="5" t="s">
        <v>726</v>
      </c>
      <c r="E173" s="5" t="s">
        <v>102</v>
      </c>
      <c r="F173" s="5" t="s">
        <v>1255</v>
      </c>
      <c r="G173" s="5" t="n">
        <f aca="false">COUNTIF('Duel Log'!A:A,A173)</f>
        <v>2</v>
      </c>
      <c r="H173" s="5" t="n">
        <f aca="false">COUNTIFS('Duel Log'!A:A,A173,'Duel Log'!AA:AA,"Win")</f>
        <v>0</v>
      </c>
      <c r="I173" s="5" t="s">
        <v>10193</v>
      </c>
      <c r="J173" s="5" t="s">
        <v>10194</v>
      </c>
      <c r="K173" s="5"/>
      <c r="L173" s="5" t="s">
        <v>98</v>
      </c>
      <c r="M173" s="5" t="s">
        <v>10195</v>
      </c>
      <c r="N173" s="5" t="s">
        <v>9612</v>
      </c>
    </row>
    <row r="174" customFormat="false" ht="15" hidden="false" customHeight="true" outlineLevel="0" collapsed="false">
      <c r="A174" s="5" t="s">
        <v>1508</v>
      </c>
      <c r="B174" s="5" t="s">
        <v>10196</v>
      </c>
      <c r="C174" s="5" t="s">
        <v>741</v>
      </c>
      <c r="D174" s="5" t="s">
        <v>733</v>
      </c>
      <c r="E174" s="5" t="s">
        <v>102</v>
      </c>
      <c r="F174" s="5" t="s">
        <v>1509</v>
      </c>
      <c r="G174" s="5" t="n">
        <f aca="false">COUNTIF('Duel Log'!A:A,A174)</f>
        <v>2</v>
      </c>
      <c r="H174" s="5" t="n">
        <f aca="false">COUNTIFS('Duel Log'!A:A,A174,'Duel Log'!AA:AA,"Win")</f>
        <v>2</v>
      </c>
      <c r="I174" s="5" t="s">
        <v>10197</v>
      </c>
      <c r="J174" s="5" t="s">
        <v>10198</v>
      </c>
      <c r="K174" s="5"/>
      <c r="L174" s="5" t="s">
        <v>98</v>
      </c>
      <c r="M174" s="5" t="s">
        <v>9887</v>
      </c>
      <c r="N174" s="5" t="s">
        <v>9612</v>
      </c>
    </row>
    <row r="175" customFormat="false" ht="15" hidden="false" customHeight="true" outlineLevel="0" collapsed="false">
      <c r="A175" s="5" t="s">
        <v>1515</v>
      </c>
      <c r="B175" s="5" t="s">
        <v>10199</v>
      </c>
      <c r="C175" s="5" t="s">
        <v>741</v>
      </c>
      <c r="D175" s="5" t="s">
        <v>753</v>
      </c>
      <c r="E175" s="5" t="s">
        <v>102</v>
      </c>
      <c r="F175" s="5" t="s">
        <v>1516</v>
      </c>
      <c r="G175" s="5" t="n">
        <f aca="false">COUNTIF('Duel Log'!A:A,A175)</f>
        <v>2</v>
      </c>
      <c r="H175" s="5" t="n">
        <f aca="false">COUNTIFS('Duel Log'!A:A,A175,'Duel Log'!AA:AA,"Win")</f>
        <v>0</v>
      </c>
      <c r="I175" s="5" t="s">
        <v>10200</v>
      </c>
      <c r="J175" s="5" t="s">
        <v>10201</v>
      </c>
      <c r="K175" s="5"/>
      <c r="L175" s="5" t="s">
        <v>98</v>
      </c>
      <c r="M175" s="5" t="s">
        <v>9818</v>
      </c>
      <c r="N175" s="5" t="s">
        <v>9612</v>
      </c>
    </row>
    <row r="176" customFormat="false" ht="15" hidden="false" customHeight="true" outlineLevel="0" collapsed="false">
      <c r="A176" s="5" t="s">
        <v>1522</v>
      </c>
      <c r="B176" s="5" t="s">
        <v>10202</v>
      </c>
      <c r="C176" s="5" t="s">
        <v>741</v>
      </c>
      <c r="D176" s="5" t="s">
        <v>611</v>
      </c>
      <c r="E176" s="5" t="s">
        <v>102</v>
      </c>
      <c r="F176" s="5" t="s">
        <v>743</v>
      </c>
      <c r="G176" s="5" t="n">
        <f aca="false">COUNTIF('Duel Log'!A:A,A176)</f>
        <v>3</v>
      </c>
      <c r="H176" s="5" t="n">
        <f aca="false">COUNTIFS('Duel Log'!A:A,A176,'Duel Log'!AA:AA,"Win")</f>
        <v>1</v>
      </c>
      <c r="I176" s="5" t="s">
        <v>10203</v>
      </c>
      <c r="J176" s="5" t="s">
        <v>10204</v>
      </c>
      <c r="K176" s="5" t="s">
        <v>10205</v>
      </c>
      <c r="L176" s="5" t="s">
        <v>98</v>
      </c>
      <c r="M176" s="5" t="s">
        <v>10206</v>
      </c>
      <c r="N176" s="5" t="s">
        <v>9602</v>
      </c>
    </row>
    <row r="177" customFormat="false" ht="15" hidden="false" customHeight="true" outlineLevel="0" collapsed="false">
      <c r="A177" s="5" t="s">
        <v>1523</v>
      </c>
      <c r="B177" s="5" t="s">
        <v>10207</v>
      </c>
      <c r="C177" s="5" t="s">
        <v>741</v>
      </c>
      <c r="D177" s="6" t="s">
        <v>761</v>
      </c>
      <c r="E177" s="5" t="s">
        <v>102</v>
      </c>
      <c r="F177" s="5" t="s">
        <v>1524</v>
      </c>
      <c r="G177" s="5" t="n">
        <f aca="false">COUNTIF('Duel Log'!A:A,A177)</f>
        <v>2</v>
      </c>
      <c r="H177" s="5" t="n">
        <f aca="false">COUNTIFS('Duel Log'!A:A,A177,'Duel Log'!AA:AA,"Win")</f>
        <v>2</v>
      </c>
      <c r="I177" s="5" t="s">
        <v>10208</v>
      </c>
      <c r="J177" s="5" t="s">
        <v>10209</v>
      </c>
      <c r="K177" s="5"/>
      <c r="L177" s="5" t="s">
        <v>98</v>
      </c>
      <c r="M177" s="5" t="s">
        <v>10210</v>
      </c>
      <c r="N177" s="5" t="s">
        <v>9612</v>
      </c>
    </row>
    <row r="178" customFormat="false" ht="15" hidden="false" customHeight="true" outlineLevel="0" collapsed="false">
      <c r="A178" s="5" t="s">
        <v>1528</v>
      </c>
      <c r="B178" s="5" t="s">
        <v>10211</v>
      </c>
      <c r="C178" s="5" t="s">
        <v>741</v>
      </c>
      <c r="D178" s="5" t="s">
        <v>709</v>
      </c>
      <c r="E178" s="5" t="s">
        <v>102</v>
      </c>
      <c r="F178" s="5" t="s">
        <v>1529</v>
      </c>
      <c r="G178" s="5" t="n">
        <f aca="false">COUNTIF('Duel Log'!A:A,A178)</f>
        <v>2</v>
      </c>
      <c r="H178" s="5" t="n">
        <f aca="false">COUNTIFS('Duel Log'!A:A,A178,'Duel Log'!AA:AA,"Win")</f>
        <v>0</v>
      </c>
      <c r="I178" s="5" t="s">
        <v>10212</v>
      </c>
      <c r="J178" s="5" t="s">
        <v>10213</v>
      </c>
      <c r="K178" s="5"/>
      <c r="L178" s="5" t="s">
        <v>98</v>
      </c>
      <c r="M178" s="5" t="s">
        <v>9679</v>
      </c>
      <c r="N178" s="5" t="s">
        <v>9612</v>
      </c>
    </row>
    <row r="179" customFormat="false" ht="15" hidden="false" customHeight="true" outlineLevel="0" collapsed="false">
      <c r="A179" s="5" t="s">
        <v>1532</v>
      </c>
      <c r="B179" s="5" t="s">
        <v>10214</v>
      </c>
      <c r="C179" s="5" t="s">
        <v>741</v>
      </c>
      <c r="D179" s="6" t="s">
        <v>1533</v>
      </c>
      <c r="E179" s="5" t="s">
        <v>297</v>
      </c>
      <c r="F179" s="5" t="s">
        <v>1535</v>
      </c>
      <c r="G179" s="5" t="n">
        <f aca="false">COUNTIF('Duel Log'!A:A,A179)</f>
        <v>1</v>
      </c>
      <c r="H179" s="5" t="n">
        <f aca="false">COUNTIFS('Duel Log'!A:A,A179,'Duel Log'!AA:AA,"Win")</f>
        <v>1</v>
      </c>
      <c r="I179" s="5" t="s">
        <v>10215</v>
      </c>
      <c r="J179" s="5"/>
      <c r="K179" s="5"/>
      <c r="L179" s="5" t="s">
        <v>98</v>
      </c>
      <c r="M179" s="5" t="s">
        <v>9648</v>
      </c>
      <c r="N179" s="5"/>
    </row>
    <row r="180" customFormat="false" ht="15" hidden="false" customHeight="true" outlineLevel="0" collapsed="false">
      <c r="A180" s="7" t="s">
        <v>1537</v>
      </c>
      <c r="B180" s="7" t="s">
        <v>10214</v>
      </c>
      <c r="C180" s="7" t="s">
        <v>741</v>
      </c>
      <c r="D180" s="8" t="s">
        <v>1533</v>
      </c>
      <c r="E180" s="7" t="s">
        <v>297</v>
      </c>
      <c r="F180" s="7" t="s">
        <v>1538</v>
      </c>
      <c r="G180" s="7" t="n">
        <f aca="false">COUNTIF('Duel Log'!A:A,A180)</f>
        <v>2</v>
      </c>
      <c r="H180" s="7" t="n">
        <f aca="false">COUNTIFS('Duel Log'!A:A,A180,'Duel Log'!AA:AA,"Win")</f>
        <v>2</v>
      </c>
      <c r="I180" s="7" t="s">
        <v>10216</v>
      </c>
      <c r="J180" s="7" t="s">
        <v>10217</v>
      </c>
      <c r="K180" s="7"/>
      <c r="L180" s="7" t="s">
        <v>99</v>
      </c>
      <c r="M180" s="7" t="s">
        <v>9693</v>
      </c>
      <c r="N180" s="7"/>
    </row>
    <row r="181" customFormat="false" ht="15" hidden="false" customHeight="true" outlineLevel="0" collapsed="false">
      <c r="A181" s="5" t="s">
        <v>1544</v>
      </c>
      <c r="B181" s="5" t="s">
        <v>10218</v>
      </c>
      <c r="C181" s="5" t="s">
        <v>741</v>
      </c>
      <c r="D181" s="5" t="s">
        <v>1545</v>
      </c>
      <c r="E181" s="5" t="s">
        <v>297</v>
      </c>
      <c r="F181" s="5" t="s">
        <v>1547</v>
      </c>
      <c r="G181" s="5" t="n">
        <f aca="false">COUNTIF('Duel Log'!A:A,A181)</f>
        <v>1</v>
      </c>
      <c r="H181" s="5" t="n">
        <f aca="false">COUNTIFS('Duel Log'!A:A,A181,'Duel Log'!AA:AA,"Win")</f>
        <v>1</v>
      </c>
      <c r="I181" s="5" t="s">
        <v>10219</v>
      </c>
      <c r="J181" s="5"/>
      <c r="K181" s="5"/>
      <c r="L181" s="5" t="s">
        <v>98</v>
      </c>
      <c r="M181" s="5" t="s">
        <v>9648</v>
      </c>
      <c r="N181" s="5"/>
    </row>
    <row r="182" customFormat="false" ht="15" hidden="false" customHeight="true" outlineLevel="0" collapsed="false">
      <c r="A182" s="5" t="s">
        <v>1549</v>
      </c>
      <c r="B182" s="5" t="s">
        <v>10220</v>
      </c>
      <c r="C182" s="5" t="s">
        <v>1432</v>
      </c>
      <c r="D182" s="5" t="s">
        <v>523</v>
      </c>
      <c r="E182" s="5" t="s">
        <v>297</v>
      </c>
      <c r="F182" s="5" t="s">
        <v>1550</v>
      </c>
      <c r="G182" s="5" t="n">
        <f aca="false">COUNTIF('Duel Log'!A:A,A182)</f>
        <v>3</v>
      </c>
      <c r="H182" s="5" t="n">
        <f aca="false">COUNTIFS('Duel Log'!A:A,A182,'Duel Log'!AA:AA,"Win")</f>
        <v>2</v>
      </c>
      <c r="I182" s="5" t="s">
        <v>10221</v>
      </c>
      <c r="J182" s="5" t="s">
        <v>10222</v>
      </c>
      <c r="K182" s="5" t="s">
        <v>9858</v>
      </c>
      <c r="L182" s="5" t="s">
        <v>98</v>
      </c>
      <c r="M182" s="5" t="s">
        <v>9963</v>
      </c>
      <c r="N182" s="5"/>
    </row>
    <row r="183" customFormat="false" ht="15" hidden="false" customHeight="true" outlineLevel="0" collapsed="false">
      <c r="A183" s="7" t="s">
        <v>1553</v>
      </c>
      <c r="B183" s="7" t="s">
        <v>10220</v>
      </c>
      <c r="C183" s="7" t="s">
        <v>1432</v>
      </c>
      <c r="D183" s="7" t="s">
        <v>523</v>
      </c>
      <c r="E183" s="7" t="s">
        <v>297</v>
      </c>
      <c r="F183" s="7" t="s">
        <v>1554</v>
      </c>
      <c r="G183" s="7" t="n">
        <f aca="false">COUNTIF('Duel Log'!A:A,A183)</f>
        <v>2</v>
      </c>
      <c r="H183" s="7" t="n">
        <f aca="false">COUNTIFS('Duel Log'!A:A,A183,'Duel Log'!AA:AA,"Win")</f>
        <v>1</v>
      </c>
      <c r="I183" s="7" t="s">
        <v>10223</v>
      </c>
      <c r="J183" s="7" t="s">
        <v>10224</v>
      </c>
      <c r="K183" s="7"/>
      <c r="L183" s="7" t="s">
        <v>99</v>
      </c>
      <c r="M183" s="7" t="s">
        <v>9693</v>
      </c>
      <c r="N183" s="7"/>
    </row>
    <row r="184" customFormat="false" ht="15" hidden="false" customHeight="true" outlineLevel="0" collapsed="false">
      <c r="A184" s="7" t="s">
        <v>1559</v>
      </c>
      <c r="B184" s="7" t="s">
        <v>10220</v>
      </c>
      <c r="C184" s="7" t="s">
        <v>1432</v>
      </c>
      <c r="D184" s="7" t="s">
        <v>523</v>
      </c>
      <c r="E184" s="7" t="s">
        <v>297</v>
      </c>
      <c r="F184" s="7" t="s">
        <v>1560</v>
      </c>
      <c r="G184" s="7" t="n">
        <f aca="false">COUNTIF('Duel Log'!A:A,A184)</f>
        <v>3</v>
      </c>
      <c r="H184" s="7" t="n">
        <f aca="false">COUNTIFS('Duel Log'!A:A,A184,'Duel Log'!AA:AA,"Win")</f>
        <v>2</v>
      </c>
      <c r="I184" s="7" t="s">
        <v>9900</v>
      </c>
      <c r="J184" s="7" t="s">
        <v>10225</v>
      </c>
      <c r="K184" s="7" t="s">
        <v>10226</v>
      </c>
      <c r="L184" s="7" t="s">
        <v>99</v>
      </c>
      <c r="M184" s="7" t="s">
        <v>10227</v>
      </c>
      <c r="N184" s="7"/>
    </row>
    <row r="185" customFormat="false" ht="15" hidden="false" customHeight="true" outlineLevel="0" collapsed="false">
      <c r="A185" s="7" t="s">
        <v>1564</v>
      </c>
      <c r="B185" s="7" t="s">
        <v>10220</v>
      </c>
      <c r="C185" s="7" t="s">
        <v>1432</v>
      </c>
      <c r="D185" s="7" t="s">
        <v>523</v>
      </c>
      <c r="E185" s="7" t="s">
        <v>297</v>
      </c>
      <c r="F185" s="7" t="s">
        <v>1565</v>
      </c>
      <c r="G185" s="7" t="n">
        <f aca="false">COUNTIF('Duel Log'!A:A,A185)</f>
        <v>3</v>
      </c>
      <c r="H185" s="7" t="n">
        <f aca="false">COUNTIFS('Duel Log'!A:A,A185,'Duel Log'!AA:AA,"Win")</f>
        <v>3</v>
      </c>
      <c r="I185" s="7" t="s">
        <v>9654</v>
      </c>
      <c r="J185" s="7" t="s">
        <v>10228</v>
      </c>
      <c r="K185" s="7" t="s">
        <v>10229</v>
      </c>
      <c r="L185" s="7" t="s">
        <v>99</v>
      </c>
      <c r="M185" s="7" t="s">
        <v>10230</v>
      </c>
      <c r="N185" s="7"/>
    </row>
    <row r="186" customFormat="false" ht="15" hidden="false" customHeight="true" outlineLevel="0" collapsed="false">
      <c r="A186" s="5" t="s">
        <v>1571</v>
      </c>
      <c r="B186" s="5" t="s">
        <v>10231</v>
      </c>
      <c r="C186" s="5" t="s">
        <v>1432</v>
      </c>
      <c r="D186" s="5" t="s">
        <v>343</v>
      </c>
      <c r="E186" s="5" t="s">
        <v>297</v>
      </c>
      <c r="F186" s="5" t="s">
        <v>1572</v>
      </c>
      <c r="G186" s="5" t="n">
        <f aca="false">COUNTIF('Duel Log'!A:A,A186)</f>
        <v>3</v>
      </c>
      <c r="H186" s="5" t="n">
        <f aca="false">COUNTIFS('Duel Log'!A:A,A186,'Duel Log'!AA:AA,"Win")</f>
        <v>3</v>
      </c>
      <c r="I186" s="5" t="s">
        <v>10232</v>
      </c>
      <c r="J186" s="5" t="s">
        <v>10233</v>
      </c>
      <c r="K186" s="5" t="s">
        <v>10234</v>
      </c>
      <c r="L186" s="5" t="s">
        <v>98</v>
      </c>
      <c r="M186" s="5" t="s">
        <v>9763</v>
      </c>
      <c r="N186" s="5"/>
    </row>
    <row r="187" customFormat="false" ht="15" hidden="false" customHeight="true" outlineLevel="0" collapsed="false">
      <c r="A187" s="7" t="s">
        <v>1579</v>
      </c>
      <c r="B187" s="7" t="s">
        <v>10231</v>
      </c>
      <c r="C187" s="7" t="s">
        <v>1432</v>
      </c>
      <c r="D187" s="7" t="s">
        <v>343</v>
      </c>
      <c r="E187" s="7" t="s">
        <v>297</v>
      </c>
      <c r="F187" s="7" t="s">
        <v>1580</v>
      </c>
      <c r="G187" s="7" t="n">
        <f aca="false">COUNTIF('Duel Log'!A:A,A187)</f>
        <v>3</v>
      </c>
      <c r="H187" s="7" t="n">
        <f aca="false">COUNTIFS('Duel Log'!A:A,A187,'Duel Log'!AA:AA,"Win")</f>
        <v>3</v>
      </c>
      <c r="I187" s="7" t="s">
        <v>10235</v>
      </c>
      <c r="J187" s="7" t="s">
        <v>10236</v>
      </c>
      <c r="K187" s="7" t="s">
        <v>10237</v>
      </c>
      <c r="L187" s="7" t="s">
        <v>99</v>
      </c>
      <c r="M187" s="7" t="s">
        <v>10238</v>
      </c>
      <c r="N187" s="7"/>
    </row>
    <row r="188" customFormat="false" ht="15" hidden="false" customHeight="true" outlineLevel="0" collapsed="false">
      <c r="A188" s="7" t="s">
        <v>1587</v>
      </c>
      <c r="B188" s="7" t="s">
        <v>10231</v>
      </c>
      <c r="C188" s="7" t="s">
        <v>1432</v>
      </c>
      <c r="D188" s="7" t="s">
        <v>343</v>
      </c>
      <c r="E188" s="7" t="s">
        <v>297</v>
      </c>
      <c r="F188" s="7" t="s">
        <v>1588</v>
      </c>
      <c r="G188" s="7" t="n">
        <f aca="false">COUNTIF('Duel Log'!A:A,A188)</f>
        <v>3</v>
      </c>
      <c r="H188" s="7" t="n">
        <f aca="false">COUNTIFS('Duel Log'!A:A,A188,'Duel Log'!AA:AA,"Win")</f>
        <v>2</v>
      </c>
      <c r="I188" s="7" t="s">
        <v>10239</v>
      </c>
      <c r="J188" s="7" t="s">
        <v>10240</v>
      </c>
      <c r="K188" s="7" t="s">
        <v>10241</v>
      </c>
      <c r="L188" s="7" t="s">
        <v>99</v>
      </c>
      <c r="M188" s="7" t="s">
        <v>10242</v>
      </c>
      <c r="N188" s="7"/>
    </row>
    <row r="189" customFormat="false" ht="15" hidden="false" customHeight="true" outlineLevel="0" collapsed="false">
      <c r="A189" s="7" t="s">
        <v>1594</v>
      </c>
      <c r="B189" s="7" t="s">
        <v>10231</v>
      </c>
      <c r="C189" s="7" t="s">
        <v>1432</v>
      </c>
      <c r="D189" s="7" t="s">
        <v>343</v>
      </c>
      <c r="E189" s="7" t="s">
        <v>297</v>
      </c>
      <c r="F189" s="7" t="s">
        <v>1595</v>
      </c>
      <c r="G189" s="7" t="n">
        <f aca="false">COUNTIF('Duel Log'!A:A,A189)</f>
        <v>3</v>
      </c>
      <c r="H189" s="7" t="n">
        <f aca="false">COUNTIFS('Duel Log'!A:A,A189,'Duel Log'!AA:AA,"Win")</f>
        <v>1</v>
      </c>
      <c r="I189" s="7" t="s">
        <v>10243</v>
      </c>
      <c r="J189" s="7" t="s">
        <v>10244</v>
      </c>
      <c r="K189" s="7" t="s">
        <v>10245</v>
      </c>
      <c r="L189" s="7" t="s">
        <v>99</v>
      </c>
      <c r="M189" s="7" t="s">
        <v>9865</v>
      </c>
      <c r="N189" s="7"/>
    </row>
    <row r="190" customFormat="false" ht="15" hidden="false" customHeight="true" outlineLevel="0" collapsed="false">
      <c r="A190" s="7" t="s">
        <v>1600</v>
      </c>
      <c r="B190" s="7" t="s">
        <v>10231</v>
      </c>
      <c r="C190" s="7" t="s">
        <v>1432</v>
      </c>
      <c r="D190" s="7" t="s">
        <v>343</v>
      </c>
      <c r="E190" s="7" t="s">
        <v>297</v>
      </c>
      <c r="F190" s="7" t="s">
        <v>1601</v>
      </c>
      <c r="G190" s="7" t="n">
        <f aca="false">COUNTIF('Duel Log'!A:A,A190)</f>
        <v>3</v>
      </c>
      <c r="H190" s="7" t="n">
        <f aca="false">COUNTIFS('Duel Log'!A:A,A190,'Duel Log'!AA:AA,"Win")</f>
        <v>2</v>
      </c>
      <c r="I190" s="7" t="s">
        <v>9858</v>
      </c>
      <c r="J190" s="7" t="s">
        <v>10246</v>
      </c>
      <c r="K190" s="7" t="s">
        <v>10247</v>
      </c>
      <c r="L190" s="7" t="s">
        <v>99</v>
      </c>
      <c r="M190" s="7" t="s">
        <v>9636</v>
      </c>
      <c r="N190" s="7"/>
    </row>
    <row r="191" customFormat="false" ht="15" hidden="false" customHeight="true" outlineLevel="0" collapsed="false">
      <c r="A191" s="5" t="s">
        <v>1607</v>
      </c>
      <c r="B191" s="5" t="s">
        <v>10248</v>
      </c>
      <c r="C191" s="5" t="s">
        <v>1432</v>
      </c>
      <c r="D191" s="5" t="s">
        <v>1010</v>
      </c>
      <c r="E191" s="5" t="s">
        <v>297</v>
      </c>
      <c r="F191" s="5" t="s">
        <v>1608</v>
      </c>
      <c r="G191" s="5" t="n">
        <f aca="false">COUNTIF('Duel Log'!A:A,A191)</f>
        <v>3</v>
      </c>
      <c r="H191" s="5" t="n">
        <f aca="false">COUNTIFS('Duel Log'!A:A,A191,'Duel Log'!AA:AA,"Win")</f>
        <v>1</v>
      </c>
      <c r="I191" s="5" t="s">
        <v>10239</v>
      </c>
      <c r="J191" s="5" t="s">
        <v>10249</v>
      </c>
      <c r="K191" s="5" t="s">
        <v>10250</v>
      </c>
      <c r="L191" s="5" t="s">
        <v>98</v>
      </c>
      <c r="M191" s="5" t="s">
        <v>10251</v>
      </c>
      <c r="N191" s="5"/>
    </row>
    <row r="192" customFormat="false" ht="15" hidden="false" customHeight="true" outlineLevel="0" collapsed="false">
      <c r="A192" s="7" t="s">
        <v>1612</v>
      </c>
      <c r="B192" s="7" t="s">
        <v>10248</v>
      </c>
      <c r="C192" s="7" t="s">
        <v>1432</v>
      </c>
      <c r="D192" s="7" t="s">
        <v>1010</v>
      </c>
      <c r="E192" s="7" t="s">
        <v>297</v>
      </c>
      <c r="F192" s="7" t="s">
        <v>1613</v>
      </c>
      <c r="G192" s="7" t="n">
        <f aca="false">COUNTIF('Duel Log'!A:A,A192)</f>
        <v>3</v>
      </c>
      <c r="H192" s="7" t="n">
        <f aca="false">COUNTIFS('Duel Log'!A:A,A192,'Duel Log'!AA:AA,"Win")</f>
        <v>2</v>
      </c>
      <c r="I192" s="7" t="s">
        <v>10252</v>
      </c>
      <c r="J192" s="7" t="s">
        <v>10253</v>
      </c>
      <c r="K192" s="7" t="s">
        <v>10254</v>
      </c>
      <c r="L192" s="7" t="s">
        <v>99</v>
      </c>
      <c r="M192" s="7" t="s">
        <v>10255</v>
      </c>
      <c r="N192" s="7"/>
    </row>
    <row r="193" customFormat="false" ht="15" hidden="false" customHeight="true" outlineLevel="0" collapsed="false">
      <c r="A193" s="7" t="s">
        <v>1618</v>
      </c>
      <c r="B193" s="7" t="s">
        <v>10248</v>
      </c>
      <c r="C193" s="7" t="s">
        <v>1432</v>
      </c>
      <c r="D193" s="7" t="s">
        <v>1010</v>
      </c>
      <c r="E193" s="7" t="s">
        <v>297</v>
      </c>
      <c r="F193" s="7" t="s">
        <v>1619</v>
      </c>
      <c r="G193" s="7" t="n">
        <f aca="false">COUNTIF('Duel Log'!A:A,A193)</f>
        <v>3</v>
      </c>
      <c r="H193" s="7" t="n">
        <f aca="false">COUNTIFS('Duel Log'!A:A,A193,'Duel Log'!AA:AA,"Win")</f>
        <v>2</v>
      </c>
      <c r="I193" s="7" t="s">
        <v>10256</v>
      </c>
      <c r="J193" s="7" t="s">
        <v>10257</v>
      </c>
      <c r="K193" s="7" t="s">
        <v>10258</v>
      </c>
      <c r="L193" s="7" t="s">
        <v>99</v>
      </c>
      <c r="M193" s="7" t="s">
        <v>10227</v>
      </c>
      <c r="N193" s="7"/>
    </row>
    <row r="194" customFormat="false" ht="15" hidden="false" customHeight="true" outlineLevel="0" collapsed="false">
      <c r="A194" s="7" t="s">
        <v>1623</v>
      </c>
      <c r="B194" s="7" t="s">
        <v>10248</v>
      </c>
      <c r="C194" s="7" t="s">
        <v>1432</v>
      </c>
      <c r="D194" s="7" t="s">
        <v>1010</v>
      </c>
      <c r="E194" s="7" t="s">
        <v>297</v>
      </c>
      <c r="F194" s="7" t="s">
        <v>1624</v>
      </c>
      <c r="G194" s="7" t="n">
        <f aca="false">COUNTIF('Duel Log'!A:A,A194)</f>
        <v>3</v>
      </c>
      <c r="H194" s="7" t="n">
        <f aca="false">COUNTIFS('Duel Log'!A:A,A194,'Duel Log'!AA:AA,"Win")</f>
        <v>0</v>
      </c>
      <c r="I194" s="7" t="s">
        <v>9599</v>
      </c>
      <c r="J194" s="7" t="s">
        <v>10259</v>
      </c>
      <c r="K194" s="7" t="s">
        <v>10260</v>
      </c>
      <c r="L194" s="7" t="s">
        <v>99</v>
      </c>
      <c r="M194" s="7" t="s">
        <v>10261</v>
      </c>
      <c r="N194" s="7"/>
    </row>
    <row r="195" customFormat="false" ht="15" hidden="false" customHeight="true" outlineLevel="0" collapsed="false">
      <c r="A195" s="7" t="s">
        <v>1627</v>
      </c>
      <c r="B195" s="7" t="s">
        <v>10248</v>
      </c>
      <c r="C195" s="7" t="s">
        <v>1432</v>
      </c>
      <c r="D195" s="7" t="s">
        <v>1010</v>
      </c>
      <c r="E195" s="7" t="s">
        <v>297</v>
      </c>
      <c r="F195" s="7" t="s">
        <v>1628</v>
      </c>
      <c r="G195" s="7" t="n">
        <f aca="false">COUNTIF('Duel Log'!A:A,A195)</f>
        <v>1</v>
      </c>
      <c r="H195" s="7" t="n">
        <f aca="false">COUNTIFS('Duel Log'!A:A,A195,'Duel Log'!AA:AA,"Win")</f>
        <v>1</v>
      </c>
      <c r="I195" s="7" t="s">
        <v>10260</v>
      </c>
      <c r="J195" s="7"/>
      <c r="K195" s="7"/>
      <c r="L195" s="7" t="s">
        <v>99</v>
      </c>
      <c r="M195" s="7" t="s">
        <v>9648</v>
      </c>
      <c r="N195" s="7"/>
    </row>
    <row r="196" customFormat="false" ht="15" hidden="false" customHeight="true" outlineLevel="0" collapsed="false">
      <c r="A196" s="5" t="s">
        <v>1629</v>
      </c>
      <c r="B196" s="5" t="s">
        <v>10262</v>
      </c>
      <c r="C196" s="5" t="s">
        <v>1432</v>
      </c>
      <c r="D196" s="5" t="s">
        <v>753</v>
      </c>
      <c r="E196" s="5" t="s">
        <v>297</v>
      </c>
      <c r="F196" s="5" t="s">
        <v>1630</v>
      </c>
      <c r="G196" s="5" t="n">
        <f aca="false">COUNTIF('Duel Log'!A:A,A196)</f>
        <v>3</v>
      </c>
      <c r="H196" s="5" t="n">
        <f aca="false">COUNTIFS('Duel Log'!A:A,A196,'Duel Log'!AA:AA,"Win")</f>
        <v>2</v>
      </c>
      <c r="I196" s="5" t="s">
        <v>10260</v>
      </c>
      <c r="J196" s="5" t="s">
        <v>10263</v>
      </c>
      <c r="K196" s="5" t="s">
        <v>10259</v>
      </c>
      <c r="L196" s="5" t="s">
        <v>98</v>
      </c>
      <c r="M196" s="5" t="s">
        <v>10238</v>
      </c>
      <c r="N196" s="5"/>
    </row>
    <row r="197" customFormat="false" ht="15" hidden="false" customHeight="true" outlineLevel="0" collapsed="false">
      <c r="A197" s="7" t="s">
        <v>1633</v>
      </c>
      <c r="B197" s="7" t="s">
        <v>10262</v>
      </c>
      <c r="C197" s="7" t="s">
        <v>1432</v>
      </c>
      <c r="D197" s="7" t="s">
        <v>753</v>
      </c>
      <c r="E197" s="7" t="s">
        <v>297</v>
      </c>
      <c r="F197" s="7" t="s">
        <v>1634</v>
      </c>
      <c r="G197" s="7" t="n">
        <f aca="false">COUNTIF('Duel Log'!A:A,A197)</f>
        <v>3</v>
      </c>
      <c r="H197" s="7" t="n">
        <f aca="false">COUNTIFS('Duel Log'!A:A,A197,'Duel Log'!AA:AA,"Win")</f>
        <v>2</v>
      </c>
      <c r="I197" s="7" t="s">
        <v>10264</v>
      </c>
      <c r="J197" s="7" t="s">
        <v>10246</v>
      </c>
      <c r="K197" s="7" t="s">
        <v>10265</v>
      </c>
      <c r="L197" s="7" t="s">
        <v>99</v>
      </c>
      <c r="M197" s="7" t="s">
        <v>9607</v>
      </c>
      <c r="N197" s="7"/>
    </row>
    <row r="198" customFormat="false" ht="15" hidden="false" customHeight="true" outlineLevel="0" collapsed="false">
      <c r="A198" s="7" t="s">
        <v>1639</v>
      </c>
      <c r="B198" s="7" t="s">
        <v>10262</v>
      </c>
      <c r="C198" s="7" t="s">
        <v>1432</v>
      </c>
      <c r="D198" s="7" t="s">
        <v>753</v>
      </c>
      <c r="E198" s="7" t="s">
        <v>297</v>
      </c>
      <c r="F198" s="7" t="s">
        <v>1640</v>
      </c>
      <c r="G198" s="7" t="n">
        <f aca="false">COUNTIF('Duel Log'!A:A,A198)</f>
        <v>3</v>
      </c>
      <c r="H198" s="7" t="n">
        <f aca="false">COUNTIFS('Duel Log'!A:A,A198,'Duel Log'!AA:AA,"Win")</f>
        <v>3</v>
      </c>
      <c r="I198" s="7" t="s">
        <v>10266</v>
      </c>
      <c r="J198" s="7" t="s">
        <v>10267</v>
      </c>
      <c r="K198" s="7" t="s">
        <v>10268</v>
      </c>
      <c r="L198" s="7" t="s">
        <v>99</v>
      </c>
      <c r="M198" s="7" t="s">
        <v>10269</v>
      </c>
      <c r="N198" s="7"/>
    </row>
    <row r="199" customFormat="false" ht="15" hidden="false" customHeight="true" outlineLevel="0" collapsed="false">
      <c r="A199" s="7" t="s">
        <v>1644</v>
      </c>
      <c r="B199" s="7" t="s">
        <v>10262</v>
      </c>
      <c r="C199" s="7" t="s">
        <v>1432</v>
      </c>
      <c r="D199" s="7" t="s">
        <v>753</v>
      </c>
      <c r="E199" s="7" t="s">
        <v>297</v>
      </c>
      <c r="F199" s="7" t="s">
        <v>1645</v>
      </c>
      <c r="G199" s="7" t="n">
        <f aca="false">COUNTIF('Duel Log'!A:A,A199)</f>
        <v>3</v>
      </c>
      <c r="H199" s="7" t="n">
        <f aca="false">COUNTIFS('Duel Log'!A:A,A199,'Duel Log'!AA:AA,"Win")</f>
        <v>1</v>
      </c>
      <c r="I199" s="7" t="s">
        <v>10239</v>
      </c>
      <c r="J199" s="7" t="s">
        <v>10270</v>
      </c>
      <c r="K199" s="7" t="s">
        <v>10271</v>
      </c>
      <c r="L199" s="7" t="s">
        <v>99</v>
      </c>
      <c r="M199" s="7" t="s">
        <v>10272</v>
      </c>
      <c r="N199" s="7"/>
    </row>
    <row r="200" customFormat="false" ht="15" hidden="false" customHeight="true" outlineLevel="0" collapsed="false">
      <c r="A200" s="7" t="s">
        <v>1649</v>
      </c>
      <c r="B200" s="7" t="s">
        <v>10262</v>
      </c>
      <c r="C200" s="7" t="s">
        <v>1432</v>
      </c>
      <c r="D200" s="7" t="s">
        <v>753</v>
      </c>
      <c r="E200" s="7" t="s">
        <v>297</v>
      </c>
      <c r="F200" s="7" t="s">
        <v>1650</v>
      </c>
      <c r="G200" s="7" t="n">
        <f aca="false">COUNTIF('Duel Log'!A:A,A200)</f>
        <v>3</v>
      </c>
      <c r="H200" s="7" t="n">
        <f aca="false">COUNTIFS('Duel Log'!A:A,A200,'Duel Log'!AA:AA,"Win")</f>
        <v>3</v>
      </c>
      <c r="I200" s="7" t="s">
        <v>9775</v>
      </c>
      <c r="J200" s="7" t="s">
        <v>10273</v>
      </c>
      <c r="K200" s="7" t="s">
        <v>10274</v>
      </c>
      <c r="L200" s="7" t="s">
        <v>99</v>
      </c>
      <c r="M200" s="7" t="s">
        <v>10169</v>
      </c>
      <c r="N200" s="7"/>
    </row>
    <row r="201" customFormat="false" ht="15" hidden="false" customHeight="true" outlineLevel="0" collapsed="false">
      <c r="A201" s="7" t="s">
        <v>1654</v>
      </c>
      <c r="B201" s="7" t="s">
        <v>10262</v>
      </c>
      <c r="C201" s="7" t="s">
        <v>1432</v>
      </c>
      <c r="D201" s="7" t="s">
        <v>753</v>
      </c>
      <c r="E201" s="7" t="s">
        <v>297</v>
      </c>
      <c r="F201" s="7" t="s">
        <v>1655</v>
      </c>
      <c r="G201" s="7" t="n">
        <f aca="false">COUNTIF('Duel Log'!A:A,A201)</f>
        <v>3</v>
      </c>
      <c r="H201" s="7" t="n">
        <f aca="false">COUNTIFS('Duel Log'!A:A,A201,'Duel Log'!AA:AA,"Win")</f>
        <v>2</v>
      </c>
      <c r="I201" s="7" t="s">
        <v>10275</v>
      </c>
      <c r="J201" s="7" t="s">
        <v>10276</v>
      </c>
      <c r="K201" s="7" t="s">
        <v>10277</v>
      </c>
      <c r="L201" s="7" t="s">
        <v>99</v>
      </c>
      <c r="M201" s="7" t="s">
        <v>10278</v>
      </c>
      <c r="N201" s="7"/>
    </row>
    <row r="202" customFormat="false" ht="15" hidden="false" customHeight="true" outlineLevel="0" collapsed="false">
      <c r="A202" s="5" t="s">
        <v>1659</v>
      </c>
      <c r="B202" s="5" t="s">
        <v>10279</v>
      </c>
      <c r="C202" s="5" t="s">
        <v>1432</v>
      </c>
      <c r="D202" s="5" t="s">
        <v>1660</v>
      </c>
      <c r="E202" s="5" t="s">
        <v>102</v>
      </c>
      <c r="F202" s="5" t="s">
        <v>1662</v>
      </c>
      <c r="G202" s="5" t="n">
        <f aca="false">COUNTIF('Duel Log'!A:A,A202)</f>
        <v>2</v>
      </c>
      <c r="H202" s="5" t="n">
        <f aca="false">COUNTIFS('Duel Log'!A:A,A202,'Duel Log'!AA:AA,"Win")</f>
        <v>2</v>
      </c>
      <c r="I202" s="5" t="s">
        <v>10280</v>
      </c>
      <c r="J202" s="5" t="s">
        <v>10281</v>
      </c>
      <c r="K202" s="5"/>
      <c r="L202" s="5" t="s">
        <v>98</v>
      </c>
      <c r="M202" s="5" t="s">
        <v>10282</v>
      </c>
      <c r="N202" s="5" t="s">
        <v>9612</v>
      </c>
    </row>
    <row r="203" customFormat="false" ht="15" hidden="false" customHeight="true" outlineLevel="0" collapsed="false">
      <c r="A203" s="5" t="s">
        <v>1668</v>
      </c>
      <c r="B203" s="5" t="s">
        <v>10283</v>
      </c>
      <c r="C203" s="5" t="s">
        <v>1432</v>
      </c>
      <c r="D203" s="5" t="s">
        <v>1669</v>
      </c>
      <c r="E203" s="5" t="s">
        <v>102</v>
      </c>
      <c r="F203" s="5" t="s">
        <v>1671</v>
      </c>
      <c r="G203" s="5" t="n">
        <f aca="false">COUNTIF('Duel Log'!A:A,A203)</f>
        <v>2</v>
      </c>
      <c r="H203" s="5" t="n">
        <f aca="false">COUNTIFS('Duel Log'!A:A,A203,'Duel Log'!AA:AA,"Win")</f>
        <v>2</v>
      </c>
      <c r="I203" s="5" t="s">
        <v>9981</v>
      </c>
      <c r="J203" s="5" t="s">
        <v>10284</v>
      </c>
      <c r="K203" s="5"/>
      <c r="L203" s="5" t="s">
        <v>98</v>
      </c>
      <c r="M203" s="5" t="s">
        <v>10285</v>
      </c>
      <c r="N203" s="5" t="s">
        <v>9612</v>
      </c>
    </row>
    <row r="204" customFormat="false" ht="15" hidden="false" customHeight="true" outlineLevel="0" collapsed="false">
      <c r="A204" s="5" t="s">
        <v>1675</v>
      </c>
      <c r="B204" s="5" t="s">
        <v>10286</v>
      </c>
      <c r="C204" s="5" t="s">
        <v>1432</v>
      </c>
      <c r="D204" s="5" t="s">
        <v>1676</v>
      </c>
      <c r="E204" s="5" t="s">
        <v>102</v>
      </c>
      <c r="F204" s="5" t="s">
        <v>1678</v>
      </c>
      <c r="G204" s="5" t="n">
        <f aca="false">COUNTIF('Duel Log'!A:A,A204)</f>
        <v>3</v>
      </c>
      <c r="H204" s="5" t="n">
        <f aca="false">COUNTIFS('Duel Log'!A:A,A204,'Duel Log'!AA:AA,"Win")</f>
        <v>2</v>
      </c>
      <c r="I204" s="5" t="s">
        <v>10287</v>
      </c>
      <c r="J204" s="5" t="s">
        <v>10288</v>
      </c>
      <c r="K204" s="5" t="s">
        <v>10289</v>
      </c>
      <c r="L204" s="5" t="s">
        <v>98</v>
      </c>
      <c r="M204" s="5" t="s">
        <v>10290</v>
      </c>
      <c r="N204" s="5" t="s">
        <v>9602</v>
      </c>
    </row>
    <row r="205" customFormat="false" ht="15" hidden="false" customHeight="true" outlineLevel="0" collapsed="false">
      <c r="A205" s="5" t="s">
        <v>1681</v>
      </c>
      <c r="B205" s="5" t="s">
        <v>10291</v>
      </c>
      <c r="C205" s="5" t="s">
        <v>1432</v>
      </c>
      <c r="D205" s="5" t="s">
        <v>837</v>
      </c>
      <c r="E205" s="5" t="s">
        <v>102</v>
      </c>
      <c r="F205" s="5" t="s">
        <v>1682</v>
      </c>
      <c r="G205" s="5" t="n">
        <f aca="false">COUNTIF('Duel Log'!A:A,A205)</f>
        <v>3</v>
      </c>
      <c r="H205" s="5" t="n">
        <f aca="false">COUNTIFS('Duel Log'!A:A,A205,'Duel Log'!AA:AA,"Win")</f>
        <v>2</v>
      </c>
      <c r="I205" s="5" t="s">
        <v>10292</v>
      </c>
      <c r="J205" s="5" t="s">
        <v>10293</v>
      </c>
      <c r="K205" s="5" t="s">
        <v>10294</v>
      </c>
      <c r="L205" s="5" t="s">
        <v>98</v>
      </c>
      <c r="M205" s="5" t="s">
        <v>10295</v>
      </c>
      <c r="N205" s="5" t="s">
        <v>9602</v>
      </c>
    </row>
    <row r="206" customFormat="false" ht="15" hidden="false" customHeight="true" outlineLevel="0" collapsed="false">
      <c r="A206" s="5" t="s">
        <v>1686</v>
      </c>
      <c r="B206" s="5" t="s">
        <v>10296</v>
      </c>
      <c r="C206" s="5" t="s">
        <v>1432</v>
      </c>
      <c r="D206" s="5" t="s">
        <v>169</v>
      </c>
      <c r="E206" s="5" t="s">
        <v>102</v>
      </c>
      <c r="F206" s="5" t="s">
        <v>1687</v>
      </c>
      <c r="G206" s="5" t="n">
        <f aca="false">COUNTIF('Duel Log'!A:A,A206)</f>
        <v>2</v>
      </c>
      <c r="H206" s="5" t="n">
        <f aca="false">COUNTIFS('Duel Log'!A:A,A206,'Duel Log'!AA:AA,"Win")</f>
        <v>2</v>
      </c>
      <c r="I206" s="5" t="s">
        <v>10297</v>
      </c>
      <c r="J206" s="5" t="s">
        <v>10298</v>
      </c>
      <c r="K206" s="5"/>
      <c r="L206" s="5" t="s">
        <v>98</v>
      </c>
      <c r="M206" s="5" t="s">
        <v>10210</v>
      </c>
      <c r="N206" s="5" t="s">
        <v>9612</v>
      </c>
    </row>
    <row r="207" customFormat="false" ht="15" hidden="false" customHeight="true" outlineLevel="0" collapsed="false">
      <c r="A207" s="5" t="s">
        <v>1691</v>
      </c>
      <c r="B207" s="5" t="s">
        <v>10299</v>
      </c>
      <c r="C207" s="5" t="s">
        <v>1432</v>
      </c>
      <c r="D207" s="5" t="s">
        <v>1201</v>
      </c>
      <c r="E207" s="5" t="s">
        <v>102</v>
      </c>
      <c r="F207" s="5" t="s">
        <v>1692</v>
      </c>
      <c r="G207" s="5" t="n">
        <f aca="false">COUNTIF('Duel Log'!A:A,A207)</f>
        <v>2</v>
      </c>
      <c r="H207" s="5" t="n">
        <f aca="false">COUNTIFS('Duel Log'!A:A,A207,'Duel Log'!AA:AA,"Win")</f>
        <v>2</v>
      </c>
      <c r="I207" s="5" t="s">
        <v>10300</v>
      </c>
      <c r="J207" s="5" t="s">
        <v>10301</v>
      </c>
      <c r="K207" s="5"/>
      <c r="L207" s="5" t="s">
        <v>98</v>
      </c>
      <c r="M207" s="5" t="s">
        <v>9910</v>
      </c>
      <c r="N207" s="5" t="s">
        <v>9612</v>
      </c>
    </row>
    <row r="208" customFormat="false" ht="15" hidden="false" customHeight="true" outlineLevel="0" collapsed="false">
      <c r="A208" s="5" t="s">
        <v>1694</v>
      </c>
      <c r="B208" s="5" t="s">
        <v>10302</v>
      </c>
      <c r="C208" s="5" t="s">
        <v>1432</v>
      </c>
      <c r="D208" s="5" t="s">
        <v>1695</v>
      </c>
      <c r="E208" s="5" t="s">
        <v>102</v>
      </c>
      <c r="F208" s="5" t="s">
        <v>1697</v>
      </c>
      <c r="G208" s="5" t="n">
        <f aca="false">COUNTIF('Duel Log'!A:A,A208)</f>
        <v>2</v>
      </c>
      <c r="H208" s="5" t="n">
        <f aca="false">COUNTIFS('Duel Log'!A:A,A208,'Duel Log'!AA:AA,"Win")</f>
        <v>2</v>
      </c>
      <c r="I208" s="5" t="s">
        <v>10253</v>
      </c>
      <c r="J208" s="5" t="s">
        <v>10303</v>
      </c>
      <c r="K208" s="5"/>
      <c r="L208" s="5" t="s">
        <v>98</v>
      </c>
      <c r="M208" s="5" t="s">
        <v>10304</v>
      </c>
      <c r="N208" s="5" t="s">
        <v>9612</v>
      </c>
    </row>
    <row r="209" customFormat="false" ht="15" hidden="false" customHeight="true" outlineLevel="0" collapsed="false">
      <c r="A209" s="5" t="s">
        <v>1701</v>
      </c>
      <c r="B209" s="5" t="s">
        <v>10305</v>
      </c>
      <c r="C209" s="5" t="s">
        <v>1432</v>
      </c>
      <c r="D209" s="5" t="s">
        <v>613</v>
      </c>
      <c r="E209" s="5" t="s">
        <v>102</v>
      </c>
      <c r="F209" s="5" t="s">
        <v>1702</v>
      </c>
      <c r="G209" s="5" t="n">
        <f aca="false">COUNTIF('Duel Log'!A:A,A209)</f>
        <v>3</v>
      </c>
      <c r="H209" s="5" t="n">
        <f aca="false">COUNTIFS('Duel Log'!A:A,A209,'Duel Log'!AA:AA,"Win")</f>
        <v>1</v>
      </c>
      <c r="I209" s="5" t="s">
        <v>10306</v>
      </c>
      <c r="J209" s="5" t="s">
        <v>10307</v>
      </c>
      <c r="K209" s="5" t="s">
        <v>10259</v>
      </c>
      <c r="L209" s="5" t="s">
        <v>98</v>
      </c>
      <c r="M209" s="5" t="s">
        <v>10308</v>
      </c>
      <c r="N209" s="5" t="s">
        <v>9602</v>
      </c>
    </row>
    <row r="210" customFormat="false" ht="15" hidden="false" customHeight="true" outlineLevel="0" collapsed="false">
      <c r="A210" s="5" t="s">
        <v>1707</v>
      </c>
      <c r="B210" s="5" t="s">
        <v>10309</v>
      </c>
      <c r="C210" s="5" t="s">
        <v>1432</v>
      </c>
      <c r="D210" s="5" t="s">
        <v>1010</v>
      </c>
      <c r="E210" s="5" t="s">
        <v>102</v>
      </c>
      <c r="F210" s="5" t="s">
        <v>1708</v>
      </c>
      <c r="G210" s="5" t="n">
        <f aca="false">COUNTIF('Duel Log'!A:A,A210)</f>
        <v>2</v>
      </c>
      <c r="H210" s="5" t="n">
        <f aca="false">COUNTIFS('Duel Log'!A:A,A210,'Duel Log'!AA:AA,"Win")</f>
        <v>2</v>
      </c>
      <c r="I210" s="5" t="s">
        <v>10310</v>
      </c>
      <c r="J210" s="5" t="s">
        <v>10311</v>
      </c>
      <c r="K210" s="5"/>
      <c r="L210" s="5" t="s">
        <v>98</v>
      </c>
      <c r="M210" s="5" t="s">
        <v>10312</v>
      </c>
      <c r="N210" s="5" t="s">
        <v>9612</v>
      </c>
    </row>
    <row r="211" customFormat="false" ht="15" hidden="false" customHeight="true" outlineLevel="0" collapsed="false">
      <c r="A211" s="5" t="s">
        <v>1710</v>
      </c>
      <c r="B211" s="5" t="s">
        <v>10313</v>
      </c>
      <c r="C211" s="5" t="s">
        <v>1432</v>
      </c>
      <c r="D211" s="5" t="s">
        <v>1711</v>
      </c>
      <c r="E211" s="5" t="s">
        <v>102</v>
      </c>
      <c r="F211" s="5" t="s">
        <v>1713</v>
      </c>
      <c r="G211" s="5" t="n">
        <f aca="false">COUNTIF('Duel Log'!A:A,A211)</f>
        <v>3</v>
      </c>
      <c r="H211" s="5" t="n">
        <f aca="false">COUNTIFS('Duel Log'!A:A,A211,'Duel Log'!AA:AA,"Win")</f>
        <v>2</v>
      </c>
      <c r="I211" s="5" t="s">
        <v>10314</v>
      </c>
      <c r="J211" s="5" t="s">
        <v>10315</v>
      </c>
      <c r="K211" s="5" t="s">
        <v>10316</v>
      </c>
      <c r="L211" s="5" t="s">
        <v>98</v>
      </c>
      <c r="M211" s="5" t="s">
        <v>10140</v>
      </c>
      <c r="N211" s="5" t="s">
        <v>9602</v>
      </c>
    </row>
    <row r="212" customFormat="false" ht="15" hidden="false" customHeight="true" outlineLevel="0" collapsed="false">
      <c r="A212" s="5" t="s">
        <v>1720</v>
      </c>
      <c r="B212" s="5" t="s">
        <v>10317</v>
      </c>
      <c r="C212" s="5" t="s">
        <v>1432</v>
      </c>
      <c r="D212" s="5" t="s">
        <v>1721</v>
      </c>
      <c r="E212" s="5" t="s">
        <v>102</v>
      </c>
      <c r="F212" s="5" t="s">
        <v>1723</v>
      </c>
      <c r="G212" s="5" t="n">
        <f aca="false">COUNTIF('Duel Log'!A:A,A212)</f>
        <v>2</v>
      </c>
      <c r="H212" s="5" t="n">
        <f aca="false">COUNTIFS('Duel Log'!A:A,A212,'Duel Log'!AA:AA,"Win")</f>
        <v>2</v>
      </c>
      <c r="I212" s="5" t="s">
        <v>10318</v>
      </c>
      <c r="J212" s="5" t="s">
        <v>10319</v>
      </c>
      <c r="K212" s="5"/>
      <c r="L212" s="5" t="s">
        <v>98</v>
      </c>
      <c r="M212" s="5" t="s">
        <v>10320</v>
      </c>
      <c r="N212" s="5" t="s">
        <v>9612</v>
      </c>
    </row>
    <row r="213" customFormat="false" ht="15" hidden="false" customHeight="true" outlineLevel="0" collapsed="false">
      <c r="A213" s="5" t="s">
        <v>1726</v>
      </c>
      <c r="B213" s="5" t="s">
        <v>10321</v>
      </c>
      <c r="C213" s="5" t="s">
        <v>1432</v>
      </c>
      <c r="D213" s="5" t="s">
        <v>1727</v>
      </c>
      <c r="E213" s="5" t="s">
        <v>102</v>
      </c>
      <c r="F213" s="5" t="s">
        <v>1729</v>
      </c>
      <c r="G213" s="5" t="n">
        <f aca="false">COUNTIF('Duel Log'!A:A,A213)</f>
        <v>2</v>
      </c>
      <c r="H213" s="5" t="n">
        <f aca="false">COUNTIFS('Duel Log'!A:A,A213,'Duel Log'!AA:AA,"Win")</f>
        <v>2</v>
      </c>
      <c r="I213" s="5" t="s">
        <v>10322</v>
      </c>
      <c r="J213" s="5" t="s">
        <v>10323</v>
      </c>
      <c r="K213" s="5"/>
      <c r="L213" s="5" t="s">
        <v>98</v>
      </c>
      <c r="M213" s="5" t="s">
        <v>9822</v>
      </c>
      <c r="N213" s="5" t="s">
        <v>9612</v>
      </c>
    </row>
    <row r="214" customFormat="false" ht="15" hidden="false" customHeight="true" outlineLevel="0" collapsed="false">
      <c r="A214" s="9" t="s">
        <v>1733</v>
      </c>
      <c r="B214" s="9" t="s">
        <v>10324</v>
      </c>
      <c r="C214" s="9" t="s">
        <v>1432</v>
      </c>
      <c r="D214" s="9" t="s">
        <v>1010</v>
      </c>
      <c r="E214" s="9" t="s">
        <v>102</v>
      </c>
      <c r="F214" s="9" t="s">
        <v>1734</v>
      </c>
      <c r="G214" s="9" t="n">
        <f aca="false">COUNTIF('Duel Log'!A:A,A214)</f>
        <v>2</v>
      </c>
      <c r="H214" s="9" t="n">
        <f aca="false">COUNTIFS('Duel Log'!A:A,A214,'Duel Log'!AA:AA,"Win")</f>
        <v>2</v>
      </c>
      <c r="I214" s="9" t="s">
        <v>10325</v>
      </c>
      <c r="J214" s="9" t="s">
        <v>10326</v>
      </c>
      <c r="K214" s="9"/>
      <c r="L214" s="9" t="s">
        <v>99</v>
      </c>
      <c r="M214" s="9" t="s">
        <v>10077</v>
      </c>
      <c r="N214" s="9" t="s">
        <v>10077</v>
      </c>
    </row>
    <row r="215" customFormat="false" ht="15" hidden="false" customHeight="true" outlineLevel="0" collapsed="false">
      <c r="A215" s="5" t="s">
        <v>1738</v>
      </c>
      <c r="B215" s="5" t="s">
        <v>10327</v>
      </c>
      <c r="C215" s="5" t="s">
        <v>1432</v>
      </c>
      <c r="D215" s="5" t="s">
        <v>1739</v>
      </c>
      <c r="E215" s="5" t="s">
        <v>102</v>
      </c>
      <c r="F215" s="5" t="s">
        <v>1741</v>
      </c>
      <c r="G215" s="5" t="n">
        <f aca="false">COUNTIF('Duel Log'!A:A,A215)</f>
        <v>3</v>
      </c>
      <c r="H215" s="5" t="n">
        <f aca="false">COUNTIFS('Duel Log'!A:A,A215,'Duel Log'!AA:AA,"Win")</f>
        <v>2</v>
      </c>
      <c r="I215" s="5" t="s">
        <v>10328</v>
      </c>
      <c r="J215" s="5" t="s">
        <v>10329</v>
      </c>
      <c r="K215" s="5" t="s">
        <v>10330</v>
      </c>
      <c r="L215" s="5" t="s">
        <v>98</v>
      </c>
      <c r="M215" s="5" t="s">
        <v>10331</v>
      </c>
      <c r="N215" s="5" t="s">
        <v>9602</v>
      </c>
    </row>
    <row r="216" customFormat="false" ht="15" hidden="false" customHeight="true" outlineLevel="0" collapsed="false">
      <c r="A216" s="5" t="s">
        <v>1746</v>
      </c>
      <c r="B216" s="5" t="s">
        <v>10332</v>
      </c>
      <c r="C216" s="5" t="s">
        <v>1432</v>
      </c>
      <c r="D216" s="6" t="s">
        <v>1747</v>
      </c>
      <c r="E216" s="5" t="s">
        <v>102</v>
      </c>
      <c r="F216" s="5" t="s">
        <v>1749</v>
      </c>
      <c r="G216" s="5" t="n">
        <f aca="false">COUNTIF('Duel Log'!A:A,A216)</f>
        <v>2</v>
      </c>
      <c r="H216" s="5" t="n">
        <f aca="false">COUNTIFS('Duel Log'!A:A,A216,'Duel Log'!AA:AA,"Win")</f>
        <v>2</v>
      </c>
      <c r="I216" s="5" t="s">
        <v>10333</v>
      </c>
      <c r="J216" s="5" t="s">
        <v>10334</v>
      </c>
      <c r="K216" s="5"/>
      <c r="L216" s="5" t="s">
        <v>98</v>
      </c>
      <c r="M216" s="5" t="s">
        <v>10335</v>
      </c>
      <c r="N216" s="5" t="s">
        <v>9612</v>
      </c>
    </row>
    <row r="217" customFormat="false" ht="15" hidden="false" customHeight="true" outlineLevel="0" collapsed="false">
      <c r="A217" s="5" t="s">
        <v>1753</v>
      </c>
      <c r="B217" s="5" t="s">
        <v>10336</v>
      </c>
      <c r="C217" s="5" t="s">
        <v>1432</v>
      </c>
      <c r="D217" s="5" t="s">
        <v>1754</v>
      </c>
      <c r="E217" s="5" t="s">
        <v>102</v>
      </c>
      <c r="F217" s="5" t="s">
        <v>1756</v>
      </c>
      <c r="G217" s="5" t="n">
        <f aca="false">COUNTIF('Duel Log'!A:A,A217)</f>
        <v>2</v>
      </c>
      <c r="H217" s="5" t="n">
        <f aca="false">COUNTIFS('Duel Log'!A:A,A217,'Duel Log'!AA:AA,"Win")</f>
        <v>2</v>
      </c>
      <c r="I217" s="5" t="s">
        <v>10337</v>
      </c>
      <c r="J217" s="5" t="s">
        <v>10338</v>
      </c>
      <c r="K217" s="5"/>
      <c r="L217" s="5" t="s">
        <v>98</v>
      </c>
      <c r="M217" s="5" t="s">
        <v>10339</v>
      </c>
      <c r="N217" s="5" t="s">
        <v>9612</v>
      </c>
    </row>
    <row r="218" customFormat="false" ht="15" hidden="false" customHeight="true" outlineLevel="0" collapsed="false">
      <c r="A218" s="5" t="s">
        <v>1760</v>
      </c>
      <c r="B218" s="5" t="s">
        <v>10340</v>
      </c>
      <c r="C218" s="5" t="s">
        <v>1432</v>
      </c>
      <c r="D218" s="5" t="s">
        <v>567</v>
      </c>
      <c r="E218" s="5" t="s">
        <v>297</v>
      </c>
      <c r="F218" s="5" t="s">
        <v>1761</v>
      </c>
      <c r="G218" s="5" t="n">
        <f aca="false">COUNTIF('Duel Log'!A:A,A218)</f>
        <v>3</v>
      </c>
      <c r="H218" s="5" t="n">
        <f aca="false">COUNTIFS('Duel Log'!A:A,A218,'Duel Log'!AA:AA,"Win")</f>
        <v>2</v>
      </c>
      <c r="I218" s="5" t="s">
        <v>10341</v>
      </c>
      <c r="J218" s="5" t="s">
        <v>10342</v>
      </c>
      <c r="K218" s="5" t="s">
        <v>10343</v>
      </c>
      <c r="L218" s="5" t="s">
        <v>98</v>
      </c>
      <c r="M218" s="5" t="s">
        <v>10344</v>
      </c>
      <c r="N218" s="5"/>
    </row>
    <row r="219" customFormat="false" ht="15" hidden="false" customHeight="true" outlineLevel="0" collapsed="false">
      <c r="A219" s="7" t="s">
        <v>1767</v>
      </c>
      <c r="B219" s="7" t="s">
        <v>10340</v>
      </c>
      <c r="C219" s="7" t="s">
        <v>1432</v>
      </c>
      <c r="D219" s="7" t="s">
        <v>567</v>
      </c>
      <c r="E219" s="7" t="s">
        <v>297</v>
      </c>
      <c r="F219" s="7" t="s">
        <v>1768</v>
      </c>
      <c r="G219" s="7" t="n">
        <f aca="false">COUNTIF('Duel Log'!A:A,A219)</f>
        <v>3</v>
      </c>
      <c r="H219" s="7" t="n">
        <f aca="false">COUNTIFS('Duel Log'!A:A,A219,'Duel Log'!AA:AA,"Win")</f>
        <v>1</v>
      </c>
      <c r="I219" s="7" t="s">
        <v>10345</v>
      </c>
      <c r="J219" s="7" t="s">
        <v>10346</v>
      </c>
      <c r="K219" s="7" t="s">
        <v>10347</v>
      </c>
      <c r="L219" s="7" t="s">
        <v>99</v>
      </c>
      <c r="M219" s="7" t="s">
        <v>10348</v>
      </c>
      <c r="N219" s="7"/>
    </row>
    <row r="220" customFormat="false" ht="15" hidden="false" customHeight="true" outlineLevel="0" collapsed="false">
      <c r="A220" s="7" t="s">
        <v>1774</v>
      </c>
      <c r="B220" s="7" t="s">
        <v>10340</v>
      </c>
      <c r="C220" s="7" t="s">
        <v>1432</v>
      </c>
      <c r="D220" s="7" t="s">
        <v>567</v>
      </c>
      <c r="E220" s="7" t="s">
        <v>297</v>
      </c>
      <c r="F220" s="7" t="s">
        <v>1775</v>
      </c>
      <c r="G220" s="7" t="n">
        <f aca="false">COUNTIF('Duel Log'!A:A,A220)</f>
        <v>3</v>
      </c>
      <c r="H220" s="7" t="n">
        <f aca="false">COUNTIFS('Duel Log'!A:A,A220,'Duel Log'!AA:AA,"Win")</f>
        <v>2</v>
      </c>
      <c r="I220" s="7" t="s">
        <v>10349</v>
      </c>
      <c r="J220" s="7" t="s">
        <v>10350</v>
      </c>
      <c r="K220" s="7" t="s">
        <v>10351</v>
      </c>
      <c r="L220" s="7" t="s">
        <v>99</v>
      </c>
      <c r="M220" s="7" t="s">
        <v>10352</v>
      </c>
      <c r="N220" s="7"/>
    </row>
    <row r="221" customFormat="false" ht="15" hidden="false" customHeight="true" outlineLevel="0" collapsed="false">
      <c r="A221" s="7" t="s">
        <v>1780</v>
      </c>
      <c r="B221" s="7" t="s">
        <v>10340</v>
      </c>
      <c r="C221" s="7" t="s">
        <v>1432</v>
      </c>
      <c r="D221" s="7" t="s">
        <v>567</v>
      </c>
      <c r="E221" s="7" t="s">
        <v>297</v>
      </c>
      <c r="F221" s="7" t="s">
        <v>1781</v>
      </c>
      <c r="G221" s="7" t="n">
        <f aca="false">COUNTIF('Duel Log'!A:A,A221)</f>
        <v>3</v>
      </c>
      <c r="H221" s="7" t="n">
        <f aca="false">COUNTIFS('Duel Log'!A:A,A221,'Duel Log'!AA:AA,"Win")</f>
        <v>1</v>
      </c>
      <c r="I221" s="7" t="s">
        <v>10353</v>
      </c>
      <c r="J221" s="7" t="s">
        <v>10354</v>
      </c>
      <c r="K221" s="7" t="s">
        <v>10355</v>
      </c>
      <c r="L221" s="7" t="s">
        <v>99</v>
      </c>
      <c r="M221" s="7" t="s">
        <v>10143</v>
      </c>
      <c r="N221" s="7"/>
    </row>
    <row r="222" customFormat="false" ht="15" hidden="false" customHeight="true" outlineLevel="0" collapsed="false">
      <c r="A222" s="7" t="s">
        <v>1788</v>
      </c>
      <c r="B222" s="7" t="s">
        <v>10340</v>
      </c>
      <c r="C222" s="7" t="s">
        <v>1432</v>
      </c>
      <c r="D222" s="7" t="s">
        <v>567</v>
      </c>
      <c r="E222" s="7" t="s">
        <v>297</v>
      </c>
      <c r="F222" s="7" t="s">
        <v>1789</v>
      </c>
      <c r="G222" s="7" t="n">
        <f aca="false">COUNTIF('Duel Log'!A:A,A222)</f>
        <v>3</v>
      </c>
      <c r="H222" s="7" t="n">
        <f aca="false">COUNTIFS('Duel Log'!A:A,A222,'Duel Log'!AA:AA,"Win")</f>
        <v>0</v>
      </c>
      <c r="I222" s="7" t="s">
        <v>10080</v>
      </c>
      <c r="J222" s="7" t="s">
        <v>10356</v>
      </c>
      <c r="K222" s="7" t="s">
        <v>10357</v>
      </c>
      <c r="L222" s="7" t="s">
        <v>99</v>
      </c>
      <c r="M222" s="7" t="s">
        <v>9873</v>
      </c>
      <c r="N222" s="7"/>
    </row>
    <row r="223" customFormat="false" ht="15" hidden="false" customHeight="true" outlineLevel="0" collapsed="false">
      <c r="A223" s="7" t="s">
        <v>1793</v>
      </c>
      <c r="B223" s="7" t="s">
        <v>10340</v>
      </c>
      <c r="C223" s="7" t="s">
        <v>1432</v>
      </c>
      <c r="D223" s="7" t="s">
        <v>567</v>
      </c>
      <c r="E223" s="7" t="s">
        <v>297</v>
      </c>
      <c r="F223" s="7" t="s">
        <v>1794</v>
      </c>
      <c r="G223" s="7" t="n">
        <f aca="false">COUNTIF('Duel Log'!A:A,A223)</f>
        <v>3</v>
      </c>
      <c r="H223" s="7" t="n">
        <f aca="false">COUNTIFS('Duel Log'!A:A,A223,'Duel Log'!AA:AA,"Win")</f>
        <v>1</v>
      </c>
      <c r="I223" s="7" t="s">
        <v>10358</v>
      </c>
      <c r="J223" s="7" t="s">
        <v>10359</v>
      </c>
      <c r="K223" s="7" t="s">
        <v>10360</v>
      </c>
      <c r="L223" s="7" t="s">
        <v>99</v>
      </c>
      <c r="M223" s="7" t="s">
        <v>9963</v>
      </c>
      <c r="N223" s="7"/>
    </row>
    <row r="224" customFormat="false" ht="15" hidden="false" customHeight="true" outlineLevel="0" collapsed="false">
      <c r="A224" s="5" t="s">
        <v>1800</v>
      </c>
      <c r="B224" s="5" t="s">
        <v>10361</v>
      </c>
      <c r="C224" s="5" t="s">
        <v>1432</v>
      </c>
      <c r="D224" s="6" t="s">
        <v>558</v>
      </c>
      <c r="E224" s="5" t="s">
        <v>297</v>
      </c>
      <c r="F224" s="5" t="s">
        <v>1801</v>
      </c>
      <c r="G224" s="5" t="n">
        <f aca="false">COUNTIF('Duel Log'!A:A,A224)</f>
        <v>3</v>
      </c>
      <c r="H224" s="5" t="n">
        <f aca="false">COUNTIFS('Duel Log'!A:A,A224,'Duel Log'!AA:AA,"Win")</f>
        <v>1</v>
      </c>
      <c r="I224" s="5" t="s">
        <v>10362</v>
      </c>
      <c r="J224" s="5" t="s">
        <v>10363</v>
      </c>
      <c r="K224" s="5" t="s">
        <v>10364</v>
      </c>
      <c r="L224" s="5" t="s">
        <v>98</v>
      </c>
      <c r="M224" s="5" t="s">
        <v>10365</v>
      </c>
      <c r="N224" s="5"/>
    </row>
    <row r="225" customFormat="false" ht="15" hidden="false" customHeight="true" outlineLevel="0" collapsed="false">
      <c r="A225" s="7" t="s">
        <v>1805</v>
      </c>
      <c r="B225" s="7" t="s">
        <v>10361</v>
      </c>
      <c r="C225" s="7" t="s">
        <v>1432</v>
      </c>
      <c r="D225" s="8" t="s">
        <v>558</v>
      </c>
      <c r="E225" s="7" t="s">
        <v>297</v>
      </c>
      <c r="F225" s="7" t="s">
        <v>1806</v>
      </c>
      <c r="G225" s="7" t="n">
        <f aca="false">COUNTIF('Duel Log'!A:A,A225)</f>
        <v>3</v>
      </c>
      <c r="H225" s="7" t="n">
        <f aca="false">COUNTIFS('Duel Log'!A:A,A225,'Duel Log'!AA:AA,"Win")</f>
        <v>1</v>
      </c>
      <c r="I225" s="7" t="s">
        <v>10366</v>
      </c>
      <c r="J225" s="7" t="s">
        <v>10367</v>
      </c>
      <c r="K225" s="7" t="s">
        <v>10368</v>
      </c>
      <c r="L225" s="7" t="s">
        <v>99</v>
      </c>
      <c r="M225" s="7" t="s">
        <v>10369</v>
      </c>
      <c r="N225" s="7"/>
    </row>
    <row r="226" customFormat="false" ht="15" hidden="false" customHeight="true" outlineLevel="0" collapsed="false">
      <c r="A226" s="7" t="s">
        <v>1811</v>
      </c>
      <c r="B226" s="7" t="s">
        <v>10361</v>
      </c>
      <c r="C226" s="7" t="s">
        <v>1432</v>
      </c>
      <c r="D226" s="8" t="s">
        <v>558</v>
      </c>
      <c r="E226" s="7" t="s">
        <v>297</v>
      </c>
      <c r="F226" s="7" t="s">
        <v>1812</v>
      </c>
      <c r="G226" s="7" t="n">
        <f aca="false">COUNTIF('Duel Log'!A:A,A226)</f>
        <v>3</v>
      </c>
      <c r="H226" s="7" t="n">
        <f aca="false">COUNTIFS('Duel Log'!A:A,A226,'Duel Log'!AA:AA,"Win")</f>
        <v>3</v>
      </c>
      <c r="I226" s="7" t="s">
        <v>10370</v>
      </c>
      <c r="J226" s="7" t="s">
        <v>10371</v>
      </c>
      <c r="K226" s="7" t="s">
        <v>10372</v>
      </c>
      <c r="L226" s="7" t="s">
        <v>99</v>
      </c>
      <c r="M226" s="7" t="s">
        <v>10373</v>
      </c>
      <c r="N226" s="7"/>
    </row>
    <row r="227" customFormat="false" ht="15" hidden="false" customHeight="true" outlineLevel="0" collapsed="false">
      <c r="A227" s="7" t="s">
        <v>1818</v>
      </c>
      <c r="B227" s="7" t="s">
        <v>10361</v>
      </c>
      <c r="C227" s="7" t="s">
        <v>1432</v>
      </c>
      <c r="D227" s="8" t="s">
        <v>558</v>
      </c>
      <c r="E227" s="7" t="s">
        <v>297</v>
      </c>
      <c r="F227" s="7" t="s">
        <v>1819</v>
      </c>
      <c r="G227" s="7" t="n">
        <f aca="false">COUNTIF('Duel Log'!A:A,A227)</f>
        <v>3</v>
      </c>
      <c r="H227" s="7" t="n">
        <f aca="false">COUNTIFS('Duel Log'!A:A,A227,'Duel Log'!AA:AA,"Win")</f>
        <v>2</v>
      </c>
      <c r="I227" s="7" t="s">
        <v>10008</v>
      </c>
      <c r="J227" s="7" t="s">
        <v>10374</v>
      </c>
      <c r="K227" s="7" t="s">
        <v>10375</v>
      </c>
      <c r="L227" s="7" t="s">
        <v>99</v>
      </c>
      <c r="M227" s="7" t="s">
        <v>10376</v>
      </c>
      <c r="N227" s="7"/>
    </row>
    <row r="228" customFormat="false" ht="15" hidden="false" customHeight="true" outlineLevel="0" collapsed="false">
      <c r="A228" s="5" t="s">
        <v>1827</v>
      </c>
      <c r="B228" s="5" t="s">
        <v>10377</v>
      </c>
      <c r="C228" s="5" t="s">
        <v>1432</v>
      </c>
      <c r="D228" s="5" t="s">
        <v>1201</v>
      </c>
      <c r="E228" s="5" t="s">
        <v>297</v>
      </c>
      <c r="F228" s="5" t="s">
        <v>1828</v>
      </c>
      <c r="G228" s="5" t="n">
        <f aca="false">COUNTIF('Duel Log'!A:A,A228)</f>
        <v>3</v>
      </c>
      <c r="H228" s="5" t="n">
        <f aca="false">COUNTIFS('Duel Log'!A:A,A228,'Duel Log'!AA:AA,"Win")</f>
        <v>2</v>
      </c>
      <c r="I228" s="5" t="s">
        <v>10378</v>
      </c>
      <c r="J228" s="5" t="s">
        <v>10379</v>
      </c>
      <c r="K228" s="5" t="s">
        <v>10380</v>
      </c>
      <c r="L228" s="5" t="s">
        <v>98</v>
      </c>
      <c r="M228" s="5" t="s">
        <v>10381</v>
      </c>
      <c r="N228" s="5"/>
    </row>
    <row r="229" customFormat="false" ht="15" hidden="false" customHeight="true" outlineLevel="0" collapsed="false">
      <c r="A229" s="7" t="s">
        <v>1834</v>
      </c>
      <c r="B229" s="7" t="s">
        <v>10377</v>
      </c>
      <c r="C229" s="7" t="s">
        <v>1432</v>
      </c>
      <c r="D229" s="7" t="s">
        <v>1201</v>
      </c>
      <c r="E229" s="7" t="s">
        <v>297</v>
      </c>
      <c r="F229" s="7" t="s">
        <v>1835</v>
      </c>
      <c r="G229" s="7" t="n">
        <f aca="false">COUNTIF('Duel Log'!A:A,A229)</f>
        <v>3</v>
      </c>
      <c r="H229" s="7" t="n">
        <f aca="false">COUNTIFS('Duel Log'!A:A,A229,'Duel Log'!AA:AA,"Win")</f>
        <v>3</v>
      </c>
      <c r="I229" s="7" t="s">
        <v>10123</v>
      </c>
      <c r="J229" s="7" t="s">
        <v>10382</v>
      </c>
      <c r="K229" s="7" t="s">
        <v>10383</v>
      </c>
      <c r="L229" s="7" t="s">
        <v>99</v>
      </c>
      <c r="M229" s="7" t="s">
        <v>10384</v>
      </c>
      <c r="N229" s="7"/>
    </row>
    <row r="230" customFormat="false" ht="15" hidden="false" customHeight="true" outlineLevel="0" collapsed="false">
      <c r="A230" s="7" t="s">
        <v>1840</v>
      </c>
      <c r="B230" s="7" t="s">
        <v>10377</v>
      </c>
      <c r="C230" s="7" t="s">
        <v>1432</v>
      </c>
      <c r="D230" s="7" t="s">
        <v>1201</v>
      </c>
      <c r="E230" s="7" t="s">
        <v>297</v>
      </c>
      <c r="F230" s="7" t="s">
        <v>1841</v>
      </c>
      <c r="G230" s="7" t="n">
        <f aca="false">COUNTIF('Duel Log'!A:A,A230)</f>
        <v>3</v>
      </c>
      <c r="H230" s="7" t="n">
        <f aca="false">COUNTIFS('Duel Log'!A:A,A230,'Duel Log'!AA:AA,"Win")</f>
        <v>3</v>
      </c>
      <c r="I230" s="7" t="s">
        <v>10337</v>
      </c>
      <c r="J230" s="7" t="s">
        <v>10385</v>
      </c>
      <c r="K230" s="7" t="s">
        <v>10386</v>
      </c>
      <c r="L230" s="7" t="s">
        <v>99</v>
      </c>
      <c r="M230" s="7" t="s">
        <v>10387</v>
      </c>
      <c r="N230" s="7"/>
    </row>
    <row r="231" customFormat="false" ht="15" hidden="false" customHeight="true" outlineLevel="0" collapsed="false">
      <c r="A231" s="7" t="s">
        <v>1846</v>
      </c>
      <c r="B231" s="7" t="s">
        <v>10377</v>
      </c>
      <c r="C231" s="7" t="s">
        <v>1432</v>
      </c>
      <c r="D231" s="7" t="s">
        <v>1201</v>
      </c>
      <c r="E231" s="7" t="s">
        <v>297</v>
      </c>
      <c r="F231" s="7" t="s">
        <v>1847</v>
      </c>
      <c r="G231" s="7" t="n">
        <f aca="false">COUNTIF('Duel Log'!A:A,A231)</f>
        <v>3</v>
      </c>
      <c r="H231" s="7" t="n">
        <f aca="false">COUNTIFS('Duel Log'!A:A,A231,'Duel Log'!AA:AA,"Win")</f>
        <v>1</v>
      </c>
      <c r="I231" s="7" t="s">
        <v>10388</v>
      </c>
      <c r="J231" s="7" t="s">
        <v>10389</v>
      </c>
      <c r="K231" s="7" t="s">
        <v>10390</v>
      </c>
      <c r="L231" s="7" t="s">
        <v>99</v>
      </c>
      <c r="M231" s="7" t="s">
        <v>10121</v>
      </c>
      <c r="N231" s="7"/>
    </row>
    <row r="232" customFormat="false" ht="15" hidden="false" customHeight="true" outlineLevel="0" collapsed="false">
      <c r="A232" s="7" t="s">
        <v>1854</v>
      </c>
      <c r="B232" s="7" t="s">
        <v>10377</v>
      </c>
      <c r="C232" s="7" t="s">
        <v>1432</v>
      </c>
      <c r="D232" s="7" t="s">
        <v>1201</v>
      </c>
      <c r="E232" s="7" t="s">
        <v>297</v>
      </c>
      <c r="F232" s="7" t="s">
        <v>1855</v>
      </c>
      <c r="G232" s="7" t="n">
        <f aca="false">COUNTIF('Duel Log'!A:A,A232)</f>
        <v>3</v>
      </c>
      <c r="H232" s="7" t="n">
        <f aca="false">COUNTIFS('Duel Log'!A:A,A232,'Duel Log'!AA:AA,"Win")</f>
        <v>3</v>
      </c>
      <c r="I232" s="7" t="s">
        <v>10391</v>
      </c>
      <c r="J232" s="7" t="s">
        <v>10392</v>
      </c>
      <c r="K232" s="7" t="s">
        <v>10393</v>
      </c>
      <c r="L232" s="7" t="s">
        <v>99</v>
      </c>
      <c r="M232" s="7" t="s">
        <v>9984</v>
      </c>
      <c r="N232" s="7"/>
    </row>
    <row r="233" customFormat="false" ht="15" hidden="false" customHeight="true" outlineLevel="0" collapsed="false">
      <c r="A233" s="7" t="s">
        <v>1859</v>
      </c>
      <c r="B233" s="7" t="s">
        <v>10377</v>
      </c>
      <c r="C233" s="7" t="s">
        <v>1432</v>
      </c>
      <c r="D233" s="7" t="s">
        <v>1201</v>
      </c>
      <c r="E233" s="7" t="s">
        <v>297</v>
      </c>
      <c r="F233" s="7" t="s">
        <v>1860</v>
      </c>
      <c r="G233" s="7" t="n">
        <f aca="false">COUNTIF('Duel Log'!A:A,A233)</f>
        <v>3</v>
      </c>
      <c r="H233" s="7" t="n">
        <f aca="false">COUNTIFS('Duel Log'!A:A,A233,'Duel Log'!AA:AA,"Win")</f>
        <v>3</v>
      </c>
      <c r="I233" s="7" t="s">
        <v>9599</v>
      </c>
      <c r="J233" s="7" t="s">
        <v>10394</v>
      </c>
      <c r="K233" s="7" t="s">
        <v>10395</v>
      </c>
      <c r="L233" s="7" t="s">
        <v>99</v>
      </c>
      <c r="M233" s="7" t="s">
        <v>10396</v>
      </c>
      <c r="N233" s="7"/>
    </row>
    <row r="234" customFormat="false" ht="15" hidden="false" customHeight="true" outlineLevel="0" collapsed="false">
      <c r="A234" s="7" t="s">
        <v>1865</v>
      </c>
      <c r="B234" s="7" t="s">
        <v>10377</v>
      </c>
      <c r="C234" s="7" t="s">
        <v>1432</v>
      </c>
      <c r="D234" s="7" t="s">
        <v>1201</v>
      </c>
      <c r="E234" s="7" t="s">
        <v>297</v>
      </c>
      <c r="F234" s="7" t="s">
        <v>1866</v>
      </c>
      <c r="G234" s="7" t="n">
        <f aca="false">COUNTIF('Duel Log'!A:A,A234)</f>
        <v>3</v>
      </c>
      <c r="H234" s="7" t="n">
        <f aca="false">COUNTIFS('Duel Log'!A:A,A234,'Duel Log'!AA:AA,"Win")</f>
        <v>2</v>
      </c>
      <c r="I234" s="7" t="s">
        <v>10397</v>
      </c>
      <c r="J234" s="7" t="s">
        <v>10398</v>
      </c>
      <c r="K234" s="7" t="s">
        <v>10399</v>
      </c>
      <c r="L234" s="7" t="s">
        <v>99</v>
      </c>
      <c r="M234" s="7" t="s">
        <v>10400</v>
      </c>
      <c r="N234" s="7"/>
    </row>
    <row r="235" customFormat="false" ht="15" hidden="false" customHeight="true" outlineLevel="0" collapsed="false">
      <c r="A235" s="7" t="s">
        <v>1871</v>
      </c>
      <c r="B235" s="7" t="s">
        <v>10377</v>
      </c>
      <c r="C235" s="7" t="s">
        <v>1432</v>
      </c>
      <c r="D235" s="7" t="s">
        <v>1201</v>
      </c>
      <c r="E235" s="7" t="s">
        <v>297</v>
      </c>
      <c r="F235" s="7" t="s">
        <v>1872</v>
      </c>
      <c r="G235" s="7" t="n">
        <f aca="false">COUNTIF('Duel Log'!A:A,A235)</f>
        <v>3</v>
      </c>
      <c r="H235" s="7" t="n">
        <f aca="false">COUNTIFS('Duel Log'!A:A,A235,'Duel Log'!AA:AA,"Win")</f>
        <v>2</v>
      </c>
      <c r="I235" s="7" t="s">
        <v>10266</v>
      </c>
      <c r="J235" s="7" t="s">
        <v>10401</v>
      </c>
      <c r="K235" s="7" t="s">
        <v>10402</v>
      </c>
      <c r="L235" s="7" t="s">
        <v>99</v>
      </c>
      <c r="M235" s="7" t="s">
        <v>10308</v>
      </c>
      <c r="N235" s="7"/>
    </row>
    <row r="236" customFormat="false" ht="15" hidden="false" customHeight="true" outlineLevel="0" collapsed="false">
      <c r="A236" s="7" t="s">
        <v>1878</v>
      </c>
      <c r="B236" s="7" t="s">
        <v>10377</v>
      </c>
      <c r="C236" s="7" t="s">
        <v>1432</v>
      </c>
      <c r="D236" s="7" t="s">
        <v>1201</v>
      </c>
      <c r="E236" s="7" t="s">
        <v>297</v>
      </c>
      <c r="F236" s="7" t="s">
        <v>1879</v>
      </c>
      <c r="G236" s="7" t="n">
        <f aca="false">COUNTIF('Duel Log'!A:A,A236)</f>
        <v>3</v>
      </c>
      <c r="H236" s="7" t="n">
        <f aca="false">COUNTIFS('Duel Log'!A:A,A236,'Duel Log'!AA:AA,"Win")</f>
        <v>0</v>
      </c>
      <c r="I236" s="7" t="s">
        <v>10080</v>
      </c>
      <c r="J236" s="7" t="s">
        <v>10398</v>
      </c>
      <c r="K236" s="7" t="s">
        <v>9677</v>
      </c>
      <c r="L236" s="7" t="s">
        <v>99</v>
      </c>
      <c r="M236" s="7" t="s">
        <v>10403</v>
      </c>
      <c r="N236" s="7"/>
    </row>
    <row r="237" customFormat="false" ht="15" hidden="false" customHeight="true" outlineLevel="0" collapsed="false">
      <c r="A237" s="7" t="s">
        <v>1883</v>
      </c>
      <c r="B237" s="7" t="s">
        <v>10377</v>
      </c>
      <c r="C237" s="7" t="s">
        <v>1432</v>
      </c>
      <c r="D237" s="7" t="s">
        <v>1201</v>
      </c>
      <c r="E237" s="7" t="s">
        <v>297</v>
      </c>
      <c r="F237" s="7" t="s">
        <v>1884</v>
      </c>
      <c r="G237" s="7" t="n">
        <f aca="false">COUNTIF('Duel Log'!A:A,A237)</f>
        <v>3</v>
      </c>
      <c r="H237" s="7" t="n">
        <f aca="false">COUNTIFS('Duel Log'!A:A,A237,'Duel Log'!AA:AA,"Win")</f>
        <v>2</v>
      </c>
      <c r="I237" s="7" t="s">
        <v>10404</v>
      </c>
      <c r="J237" s="7" t="s">
        <v>10405</v>
      </c>
      <c r="K237" s="7" t="s">
        <v>10406</v>
      </c>
      <c r="L237" s="7" t="s">
        <v>99</v>
      </c>
      <c r="M237" s="7" t="s">
        <v>10407</v>
      </c>
      <c r="N237" s="7"/>
    </row>
    <row r="238" customFormat="false" ht="15" hidden="false" customHeight="true" outlineLevel="0" collapsed="false">
      <c r="A238" s="5" t="s">
        <v>1890</v>
      </c>
      <c r="B238" s="5" t="s">
        <v>10408</v>
      </c>
      <c r="C238" s="5" t="s">
        <v>1432</v>
      </c>
      <c r="D238" s="5" t="s">
        <v>147</v>
      </c>
      <c r="E238" s="5" t="s">
        <v>297</v>
      </c>
      <c r="F238" s="5" t="s">
        <v>1891</v>
      </c>
      <c r="G238" s="5" t="n">
        <f aca="false">COUNTIF('Duel Log'!A:A,A238)</f>
        <v>3</v>
      </c>
      <c r="H238" s="5" t="n">
        <f aca="false">COUNTIFS('Duel Log'!A:A,A238,'Duel Log'!AA:AA,"Win")</f>
        <v>2</v>
      </c>
      <c r="I238" s="5" t="s">
        <v>9934</v>
      </c>
      <c r="J238" s="5" t="s">
        <v>10409</v>
      </c>
      <c r="K238" s="5" t="s">
        <v>10410</v>
      </c>
      <c r="L238" s="5" t="s">
        <v>98</v>
      </c>
      <c r="M238" s="5" t="s">
        <v>9963</v>
      </c>
      <c r="N238" s="5"/>
    </row>
    <row r="239" customFormat="false" ht="15" hidden="false" customHeight="true" outlineLevel="0" collapsed="false">
      <c r="A239" s="7" t="s">
        <v>1897</v>
      </c>
      <c r="B239" s="7" t="s">
        <v>10408</v>
      </c>
      <c r="C239" s="7" t="s">
        <v>1432</v>
      </c>
      <c r="D239" s="7" t="s">
        <v>147</v>
      </c>
      <c r="E239" s="7" t="s">
        <v>297</v>
      </c>
      <c r="F239" s="7" t="s">
        <v>1898</v>
      </c>
      <c r="G239" s="7" t="n">
        <f aca="false">COUNTIF('Duel Log'!A:A,A239)</f>
        <v>3</v>
      </c>
      <c r="H239" s="7" t="n">
        <f aca="false">COUNTIFS('Duel Log'!A:A,A239,'Duel Log'!AA:AA,"Win")</f>
        <v>2</v>
      </c>
      <c r="I239" s="7" t="s">
        <v>10411</v>
      </c>
      <c r="J239" s="7" t="s">
        <v>10412</v>
      </c>
      <c r="K239" s="7" t="s">
        <v>10413</v>
      </c>
      <c r="L239" s="7" t="s">
        <v>99</v>
      </c>
      <c r="M239" s="7" t="s">
        <v>10414</v>
      </c>
      <c r="N239" s="7"/>
    </row>
    <row r="240" customFormat="false" ht="15" hidden="false" customHeight="true" outlineLevel="0" collapsed="false">
      <c r="A240" s="7" t="s">
        <v>1904</v>
      </c>
      <c r="B240" s="7" t="s">
        <v>10408</v>
      </c>
      <c r="C240" s="7" t="s">
        <v>1432</v>
      </c>
      <c r="D240" s="7" t="s">
        <v>147</v>
      </c>
      <c r="E240" s="7" t="s">
        <v>297</v>
      </c>
      <c r="F240" s="7" t="s">
        <v>1905</v>
      </c>
      <c r="G240" s="7" t="n">
        <f aca="false">COUNTIF('Duel Log'!A:A,A240)</f>
        <v>3</v>
      </c>
      <c r="H240" s="7" t="n">
        <f aca="false">COUNTIFS('Duel Log'!A:A,A240,'Duel Log'!AA:AA,"Win")</f>
        <v>2</v>
      </c>
      <c r="I240" s="7" t="s">
        <v>10415</v>
      </c>
      <c r="J240" s="7" t="s">
        <v>10416</v>
      </c>
      <c r="K240" s="7" t="s">
        <v>10417</v>
      </c>
      <c r="L240" s="7" t="s">
        <v>99</v>
      </c>
      <c r="M240" s="7" t="s">
        <v>10418</v>
      </c>
      <c r="N240" s="7"/>
    </row>
    <row r="241" customFormat="false" ht="15" hidden="false" customHeight="true" outlineLevel="0" collapsed="false">
      <c r="A241" s="7" t="s">
        <v>1911</v>
      </c>
      <c r="B241" s="7" t="s">
        <v>10408</v>
      </c>
      <c r="C241" s="7" t="s">
        <v>1432</v>
      </c>
      <c r="D241" s="7" t="s">
        <v>147</v>
      </c>
      <c r="E241" s="7" t="s">
        <v>297</v>
      </c>
      <c r="F241" s="7" t="s">
        <v>1912</v>
      </c>
      <c r="G241" s="7" t="n">
        <f aca="false">COUNTIF('Duel Log'!A:A,A241)</f>
        <v>3</v>
      </c>
      <c r="H241" s="7" t="n">
        <f aca="false">COUNTIFS('Duel Log'!A:A,A241,'Duel Log'!AA:AA,"Win")</f>
        <v>2</v>
      </c>
      <c r="I241" s="7" t="s">
        <v>10419</v>
      </c>
      <c r="J241" s="7" t="s">
        <v>10420</v>
      </c>
      <c r="K241" s="7" t="s">
        <v>10421</v>
      </c>
      <c r="L241" s="7" t="s">
        <v>99</v>
      </c>
      <c r="M241" s="7" t="s">
        <v>10422</v>
      </c>
      <c r="N241" s="7"/>
    </row>
    <row r="242" customFormat="false" ht="15" hidden="false" customHeight="true" outlineLevel="0" collapsed="false">
      <c r="A242" s="7" t="s">
        <v>1919</v>
      </c>
      <c r="B242" s="7" t="s">
        <v>10408</v>
      </c>
      <c r="C242" s="7" t="s">
        <v>1432</v>
      </c>
      <c r="D242" s="7" t="s">
        <v>147</v>
      </c>
      <c r="E242" s="7" t="s">
        <v>297</v>
      </c>
      <c r="F242" s="7" t="s">
        <v>1920</v>
      </c>
      <c r="G242" s="7" t="n">
        <f aca="false">COUNTIF('Duel Log'!A:A,A242)</f>
        <v>3</v>
      </c>
      <c r="H242" s="7" t="n">
        <f aca="false">COUNTIFS('Duel Log'!A:A,A242,'Duel Log'!AA:AA,"Win")</f>
        <v>0</v>
      </c>
      <c r="I242" s="7" t="s">
        <v>9943</v>
      </c>
      <c r="J242" s="7" t="s">
        <v>10390</v>
      </c>
      <c r="K242" s="7" t="s">
        <v>10423</v>
      </c>
      <c r="L242" s="7" t="s">
        <v>99</v>
      </c>
      <c r="M242" s="7" t="s">
        <v>10251</v>
      </c>
      <c r="N242" s="7"/>
    </row>
    <row r="243" customFormat="false" ht="15" hidden="false" customHeight="true" outlineLevel="0" collapsed="false">
      <c r="A243" s="7" t="s">
        <v>1924</v>
      </c>
      <c r="B243" s="7" t="s">
        <v>10408</v>
      </c>
      <c r="C243" s="7" t="s">
        <v>1432</v>
      </c>
      <c r="D243" s="7" t="s">
        <v>147</v>
      </c>
      <c r="E243" s="7" t="s">
        <v>297</v>
      </c>
      <c r="F243" s="7" t="s">
        <v>1925</v>
      </c>
      <c r="G243" s="7" t="n">
        <f aca="false">COUNTIF('Duel Log'!A:A,A243)</f>
        <v>3</v>
      </c>
      <c r="H243" s="7" t="n">
        <f aca="false">COUNTIFS('Duel Log'!A:A,A243,'Duel Log'!AA:AA,"Win")</f>
        <v>0</v>
      </c>
      <c r="I243" s="7" t="s">
        <v>10424</v>
      </c>
      <c r="J243" s="7" t="s">
        <v>10425</v>
      </c>
      <c r="K243" s="7" t="s">
        <v>10426</v>
      </c>
      <c r="L243" s="7" t="s">
        <v>99</v>
      </c>
      <c r="M243" s="7" t="s">
        <v>10427</v>
      </c>
      <c r="N243" s="7"/>
    </row>
    <row r="244" customFormat="false" ht="15" hidden="false" customHeight="true" outlineLevel="0" collapsed="false">
      <c r="A244" s="7" t="s">
        <v>1930</v>
      </c>
      <c r="B244" s="7" t="s">
        <v>10408</v>
      </c>
      <c r="C244" s="7" t="s">
        <v>1432</v>
      </c>
      <c r="D244" s="7" t="s">
        <v>147</v>
      </c>
      <c r="E244" s="7" t="s">
        <v>297</v>
      </c>
      <c r="F244" s="7" t="s">
        <v>1931</v>
      </c>
      <c r="G244" s="7" t="n">
        <f aca="false">COUNTIF('Duel Log'!A:A,A244)</f>
        <v>3</v>
      </c>
      <c r="H244" s="7" t="n">
        <f aca="false">COUNTIFS('Duel Log'!A:A,A244,'Duel Log'!AA:AA,"Win")</f>
        <v>3</v>
      </c>
      <c r="I244" s="7" t="s">
        <v>10266</v>
      </c>
      <c r="J244" s="7" t="s">
        <v>10428</v>
      </c>
      <c r="K244" s="7" t="s">
        <v>10429</v>
      </c>
      <c r="L244" s="7" t="s">
        <v>99</v>
      </c>
      <c r="M244" s="7" t="s">
        <v>10430</v>
      </c>
      <c r="N244" s="7"/>
    </row>
    <row r="245" customFormat="false" ht="15" hidden="false" customHeight="true" outlineLevel="0" collapsed="false">
      <c r="A245" s="7" t="s">
        <v>1935</v>
      </c>
      <c r="B245" s="7" t="s">
        <v>10408</v>
      </c>
      <c r="C245" s="7" t="s">
        <v>1432</v>
      </c>
      <c r="D245" s="7" t="s">
        <v>147</v>
      </c>
      <c r="E245" s="7" t="s">
        <v>297</v>
      </c>
      <c r="F245" s="7" t="s">
        <v>1936</v>
      </c>
      <c r="G245" s="7" t="n">
        <f aca="false">COUNTIF('Duel Log'!A:A,A245)</f>
        <v>3</v>
      </c>
      <c r="H245" s="7" t="n">
        <f aca="false">COUNTIFS('Duel Log'!A:A,A245,'Duel Log'!AA:AA,"Win")</f>
        <v>1</v>
      </c>
      <c r="I245" s="7" t="s">
        <v>10123</v>
      </c>
      <c r="J245" s="7" t="s">
        <v>10431</v>
      </c>
      <c r="K245" s="7" t="s">
        <v>10432</v>
      </c>
      <c r="L245" s="7" t="s">
        <v>99</v>
      </c>
      <c r="M245" s="7" t="s">
        <v>9645</v>
      </c>
      <c r="N245" s="7"/>
    </row>
    <row r="246" customFormat="false" ht="15" hidden="false" customHeight="true" outlineLevel="0" collapsed="false">
      <c r="A246" s="5" t="s">
        <v>1942</v>
      </c>
      <c r="B246" s="5" t="s">
        <v>10433</v>
      </c>
      <c r="C246" s="5" t="s">
        <v>1432</v>
      </c>
      <c r="D246" s="5" t="s">
        <v>547</v>
      </c>
      <c r="E246" s="5" t="s">
        <v>297</v>
      </c>
      <c r="F246" s="5" t="s">
        <v>1943</v>
      </c>
      <c r="G246" s="5" t="n">
        <f aca="false">COUNTIF('Duel Log'!A:A,A246)</f>
        <v>3</v>
      </c>
      <c r="H246" s="5" t="n">
        <f aca="false">COUNTIFS('Duel Log'!A:A,A246,'Duel Log'!AA:AA,"Win")</f>
        <v>1</v>
      </c>
      <c r="I246" s="5" t="s">
        <v>9689</v>
      </c>
      <c r="J246" s="5" t="s">
        <v>10434</v>
      </c>
      <c r="K246" s="5" t="s">
        <v>10435</v>
      </c>
      <c r="L246" s="5" t="s">
        <v>98</v>
      </c>
      <c r="M246" s="5" t="s">
        <v>10436</v>
      </c>
      <c r="N246" s="5"/>
    </row>
    <row r="247" customFormat="false" ht="15" hidden="false" customHeight="true" outlineLevel="0" collapsed="false">
      <c r="A247" s="7" t="s">
        <v>1949</v>
      </c>
      <c r="B247" s="7" t="s">
        <v>10433</v>
      </c>
      <c r="C247" s="7" t="s">
        <v>1432</v>
      </c>
      <c r="D247" s="7" t="s">
        <v>547</v>
      </c>
      <c r="E247" s="7" t="s">
        <v>297</v>
      </c>
      <c r="F247" s="7" t="s">
        <v>1950</v>
      </c>
      <c r="G247" s="7" t="n">
        <f aca="false">COUNTIF('Duel Log'!A:A,A247)</f>
        <v>3</v>
      </c>
      <c r="H247" s="7" t="n">
        <f aca="false">COUNTIFS('Duel Log'!A:A,A247,'Duel Log'!AA:AA,"Win")</f>
        <v>3</v>
      </c>
      <c r="I247" s="7" t="s">
        <v>10437</v>
      </c>
      <c r="J247" s="7" t="s">
        <v>10438</v>
      </c>
      <c r="K247" s="7" t="s">
        <v>10439</v>
      </c>
      <c r="L247" s="7" t="s">
        <v>99</v>
      </c>
      <c r="M247" s="7" t="s">
        <v>10440</v>
      </c>
      <c r="N247" s="7"/>
    </row>
    <row r="248" customFormat="false" ht="15" hidden="false" customHeight="true" outlineLevel="0" collapsed="false">
      <c r="A248" s="7" t="s">
        <v>1956</v>
      </c>
      <c r="B248" s="7" t="s">
        <v>10433</v>
      </c>
      <c r="C248" s="7" t="s">
        <v>1432</v>
      </c>
      <c r="D248" s="7" t="s">
        <v>547</v>
      </c>
      <c r="E248" s="7" t="s">
        <v>297</v>
      </c>
      <c r="F248" s="7" t="s">
        <v>1957</v>
      </c>
      <c r="G248" s="7" t="n">
        <f aca="false">COUNTIF('Duel Log'!A:A,A248)</f>
        <v>3</v>
      </c>
      <c r="H248" s="7" t="n">
        <f aca="false">COUNTIFS('Duel Log'!A:A,A248,'Duel Log'!AA:AA,"Win")</f>
        <v>3</v>
      </c>
      <c r="I248" s="7" t="s">
        <v>10441</v>
      </c>
      <c r="J248" s="7" t="s">
        <v>10442</v>
      </c>
      <c r="K248" s="7" t="s">
        <v>10443</v>
      </c>
      <c r="L248" s="7" t="s">
        <v>99</v>
      </c>
      <c r="M248" s="7" t="s">
        <v>10444</v>
      </c>
      <c r="N248" s="7"/>
    </row>
    <row r="249" customFormat="false" ht="15" hidden="false" customHeight="true" outlineLevel="0" collapsed="false">
      <c r="A249" s="7" t="s">
        <v>1965</v>
      </c>
      <c r="B249" s="7" t="s">
        <v>10433</v>
      </c>
      <c r="C249" s="7" t="s">
        <v>1432</v>
      </c>
      <c r="D249" s="7" t="s">
        <v>547</v>
      </c>
      <c r="E249" s="7" t="s">
        <v>297</v>
      </c>
      <c r="F249" s="7" t="s">
        <v>1966</v>
      </c>
      <c r="G249" s="7" t="n">
        <f aca="false">COUNTIF('Duel Log'!A:A,A249)</f>
        <v>3</v>
      </c>
      <c r="H249" s="7" t="n">
        <f aca="false">COUNTIFS('Duel Log'!A:A,A249,'Duel Log'!AA:AA,"Win")</f>
        <v>2</v>
      </c>
      <c r="I249" s="7" t="s">
        <v>10397</v>
      </c>
      <c r="J249" s="7" t="s">
        <v>10445</v>
      </c>
      <c r="K249" s="7" t="s">
        <v>10446</v>
      </c>
      <c r="L249" s="7" t="s">
        <v>99</v>
      </c>
      <c r="M249" s="7" t="s">
        <v>9963</v>
      </c>
      <c r="N249" s="7"/>
    </row>
    <row r="250" customFormat="false" ht="15" hidden="false" customHeight="true" outlineLevel="0" collapsed="false">
      <c r="A250" s="7" t="s">
        <v>1971</v>
      </c>
      <c r="B250" s="7" t="s">
        <v>10433</v>
      </c>
      <c r="C250" s="7" t="s">
        <v>1432</v>
      </c>
      <c r="D250" s="7" t="s">
        <v>547</v>
      </c>
      <c r="E250" s="7" t="s">
        <v>297</v>
      </c>
      <c r="F250" s="7" t="s">
        <v>1972</v>
      </c>
      <c r="G250" s="7" t="n">
        <f aca="false">COUNTIF('Duel Log'!A:A,A250)</f>
        <v>3</v>
      </c>
      <c r="H250" s="7" t="n">
        <f aca="false">COUNTIFS('Duel Log'!A:A,A250,'Duel Log'!AA:AA,"Win")</f>
        <v>3</v>
      </c>
      <c r="I250" s="7" t="s">
        <v>10447</v>
      </c>
      <c r="J250" s="7" t="s">
        <v>10448</v>
      </c>
      <c r="K250" s="7" t="s">
        <v>10449</v>
      </c>
      <c r="L250" s="7" t="s">
        <v>99</v>
      </c>
      <c r="M250" s="7" t="s">
        <v>10161</v>
      </c>
      <c r="N250" s="7"/>
    </row>
    <row r="251" customFormat="false" ht="15" hidden="false" customHeight="true" outlineLevel="0" collapsed="false">
      <c r="A251" s="7" t="s">
        <v>1976</v>
      </c>
      <c r="B251" s="7" t="s">
        <v>10433</v>
      </c>
      <c r="C251" s="7" t="s">
        <v>1432</v>
      </c>
      <c r="D251" s="7" t="s">
        <v>547</v>
      </c>
      <c r="E251" s="7" t="s">
        <v>297</v>
      </c>
      <c r="F251" s="7" t="s">
        <v>1977</v>
      </c>
      <c r="G251" s="7" t="n">
        <f aca="false">COUNTIF('Duel Log'!A:A,A251)</f>
        <v>3</v>
      </c>
      <c r="H251" s="7" t="n">
        <f aca="false">COUNTIFS('Duel Log'!A:A,A251,'Duel Log'!AA:AA,"Win")</f>
        <v>2</v>
      </c>
      <c r="I251" s="7" t="s">
        <v>10378</v>
      </c>
      <c r="J251" s="7" t="s">
        <v>10450</v>
      </c>
      <c r="K251" s="7" t="s">
        <v>10451</v>
      </c>
      <c r="L251" s="7" t="s">
        <v>99</v>
      </c>
      <c r="M251" s="7" t="s">
        <v>10452</v>
      </c>
      <c r="N251" s="7"/>
    </row>
    <row r="252" customFormat="false" ht="15" hidden="false" customHeight="true" outlineLevel="0" collapsed="false">
      <c r="A252" s="7" t="s">
        <v>1984</v>
      </c>
      <c r="B252" s="7" t="s">
        <v>10433</v>
      </c>
      <c r="C252" s="7" t="s">
        <v>1432</v>
      </c>
      <c r="D252" s="7" t="s">
        <v>547</v>
      </c>
      <c r="E252" s="7" t="s">
        <v>297</v>
      </c>
      <c r="F252" s="7" t="s">
        <v>1985</v>
      </c>
      <c r="G252" s="7" t="n">
        <f aca="false">COUNTIF('Duel Log'!A:A,A252)</f>
        <v>3</v>
      </c>
      <c r="H252" s="7" t="n">
        <f aca="false">COUNTIFS('Duel Log'!A:A,A252,'Duel Log'!AA:AA,"Win")</f>
        <v>3</v>
      </c>
      <c r="I252" s="7" t="s">
        <v>10453</v>
      </c>
      <c r="J252" s="7" t="s">
        <v>10454</v>
      </c>
      <c r="K252" s="7" t="s">
        <v>10455</v>
      </c>
      <c r="L252" s="7" t="s">
        <v>99</v>
      </c>
      <c r="M252" s="7" t="s">
        <v>10456</v>
      </c>
      <c r="N252" s="7"/>
    </row>
    <row r="253" customFormat="false" ht="15" hidden="false" customHeight="true" outlineLevel="0" collapsed="false">
      <c r="A253" s="7" t="s">
        <v>1991</v>
      </c>
      <c r="B253" s="7" t="s">
        <v>10433</v>
      </c>
      <c r="C253" s="7" t="s">
        <v>1432</v>
      </c>
      <c r="D253" s="7" t="s">
        <v>547</v>
      </c>
      <c r="E253" s="7" t="s">
        <v>297</v>
      </c>
      <c r="F253" s="7" t="s">
        <v>1992</v>
      </c>
      <c r="G253" s="7" t="n">
        <f aca="false">COUNTIF('Duel Log'!A:A,A253)</f>
        <v>3</v>
      </c>
      <c r="H253" s="7" t="n">
        <f aca="false">COUNTIFS('Duel Log'!A:A,A253,'Duel Log'!AA:AA,"Win")</f>
        <v>2</v>
      </c>
      <c r="I253" s="7" t="s">
        <v>10457</v>
      </c>
      <c r="J253" s="7" t="s">
        <v>10458</v>
      </c>
      <c r="K253" s="7" t="s">
        <v>10459</v>
      </c>
      <c r="L253" s="7" t="s">
        <v>99</v>
      </c>
      <c r="M253" s="7" t="s">
        <v>10460</v>
      </c>
      <c r="N253" s="7"/>
    </row>
    <row r="254" customFormat="false" ht="15" hidden="false" customHeight="true" outlineLevel="0" collapsed="false">
      <c r="A254" s="5" t="s">
        <v>1997</v>
      </c>
      <c r="B254" s="5" t="s">
        <v>10461</v>
      </c>
      <c r="C254" s="5" t="s">
        <v>1432</v>
      </c>
      <c r="D254" s="5" t="s">
        <v>1283</v>
      </c>
      <c r="E254" s="5" t="s">
        <v>297</v>
      </c>
      <c r="F254" s="5" t="s">
        <v>1434</v>
      </c>
      <c r="G254" s="5" t="n">
        <f aca="false">COUNTIF('Duel Log'!A:A,A254)</f>
        <v>3</v>
      </c>
      <c r="H254" s="5" t="n">
        <f aca="false">COUNTIFS('Duel Log'!A:A,A254,'Duel Log'!AA:AA,"Win")</f>
        <v>0</v>
      </c>
      <c r="I254" s="5" t="s">
        <v>10435</v>
      </c>
      <c r="J254" s="5" t="s">
        <v>10462</v>
      </c>
      <c r="K254" s="5" t="s">
        <v>10463</v>
      </c>
      <c r="L254" s="5" t="s">
        <v>98</v>
      </c>
      <c r="M254" s="5" t="s">
        <v>10464</v>
      </c>
      <c r="N254" s="5"/>
    </row>
    <row r="255" customFormat="false" ht="15" hidden="false" customHeight="true" outlineLevel="0" collapsed="false">
      <c r="A255" s="7" t="s">
        <v>1998</v>
      </c>
      <c r="B255" s="7" t="s">
        <v>10461</v>
      </c>
      <c r="C255" s="7" t="s">
        <v>1432</v>
      </c>
      <c r="D255" s="7" t="s">
        <v>1283</v>
      </c>
      <c r="E255" s="7" t="s">
        <v>297</v>
      </c>
      <c r="F255" s="7" t="s">
        <v>1440</v>
      </c>
      <c r="G255" s="7" t="n">
        <f aca="false">COUNTIF('Duel Log'!A:A,A255)</f>
        <v>3</v>
      </c>
      <c r="H255" s="7" t="n">
        <f aca="false">COUNTIFS('Duel Log'!A:A,A255,'Duel Log'!AA:AA,"Win")</f>
        <v>1</v>
      </c>
      <c r="I255" s="7" t="s">
        <v>10260</v>
      </c>
      <c r="J255" s="7" t="s">
        <v>10465</v>
      </c>
      <c r="K255" s="7" t="s">
        <v>10259</v>
      </c>
      <c r="L255" s="7" t="s">
        <v>99</v>
      </c>
      <c r="M255" s="7" t="s">
        <v>10387</v>
      </c>
      <c r="N255" s="7"/>
    </row>
    <row r="256" customFormat="false" ht="15" hidden="false" customHeight="true" outlineLevel="0" collapsed="false">
      <c r="A256" s="7" t="s">
        <v>1999</v>
      </c>
      <c r="B256" s="7" t="s">
        <v>10461</v>
      </c>
      <c r="C256" s="7" t="s">
        <v>1432</v>
      </c>
      <c r="D256" s="7" t="s">
        <v>1283</v>
      </c>
      <c r="E256" s="7" t="s">
        <v>297</v>
      </c>
      <c r="F256" s="7" t="s">
        <v>1446</v>
      </c>
      <c r="G256" s="7" t="n">
        <f aca="false">COUNTIF('Duel Log'!A:A,A256)</f>
        <v>3</v>
      </c>
      <c r="H256" s="7" t="n">
        <f aca="false">COUNTIFS('Duel Log'!A:A,A256,'Duel Log'!AA:AA,"Win")</f>
        <v>2</v>
      </c>
      <c r="I256" s="7" t="s">
        <v>10466</v>
      </c>
      <c r="J256" s="7" t="s">
        <v>10467</v>
      </c>
      <c r="K256" s="7" t="s">
        <v>10468</v>
      </c>
      <c r="L256" s="7" t="s">
        <v>99</v>
      </c>
      <c r="M256" s="7" t="s">
        <v>10469</v>
      </c>
      <c r="N256" s="7"/>
    </row>
    <row r="257" customFormat="false" ht="15" hidden="false" customHeight="true" outlineLevel="0" collapsed="false">
      <c r="A257" s="5" t="s">
        <v>2000</v>
      </c>
      <c r="B257" s="5" t="s">
        <v>10470</v>
      </c>
      <c r="C257" s="5" t="s">
        <v>147</v>
      </c>
      <c r="D257" s="5" t="s">
        <v>2001</v>
      </c>
      <c r="E257" s="5" t="s">
        <v>297</v>
      </c>
      <c r="F257" s="5" t="s">
        <v>2003</v>
      </c>
      <c r="G257" s="5" t="n">
        <f aca="false">COUNTIF('Duel Log'!A:A,A257)</f>
        <v>1</v>
      </c>
      <c r="H257" s="5" t="n">
        <f aca="false">COUNTIFS('Duel Log'!A:A,A257,'Duel Log'!AA:AA,"Win")</f>
        <v>1</v>
      </c>
      <c r="I257" s="5" t="s">
        <v>10471</v>
      </c>
      <c r="J257" s="5"/>
      <c r="K257" s="5"/>
      <c r="L257" s="5" t="s">
        <v>98</v>
      </c>
      <c r="M257" s="5" t="s">
        <v>9648</v>
      </c>
      <c r="N257" s="5"/>
    </row>
    <row r="258" customFormat="false" ht="15" hidden="false" customHeight="true" outlineLevel="0" collapsed="false">
      <c r="A258" s="5" t="s">
        <v>2005</v>
      </c>
      <c r="B258" s="5" t="s">
        <v>10472</v>
      </c>
      <c r="C258" s="5" t="s">
        <v>147</v>
      </c>
      <c r="D258" s="5" t="s">
        <v>547</v>
      </c>
      <c r="E258" s="5" t="s">
        <v>297</v>
      </c>
      <c r="F258" s="5" t="s">
        <v>2006</v>
      </c>
      <c r="G258" s="5" t="n">
        <f aca="false">COUNTIF('Duel Log'!A:A,A258)</f>
        <v>3</v>
      </c>
      <c r="H258" s="5" t="n">
        <f aca="false">COUNTIFS('Duel Log'!A:A,A258,'Duel Log'!AA:AA,"Win")</f>
        <v>3</v>
      </c>
      <c r="I258" s="5" t="s">
        <v>10473</v>
      </c>
      <c r="J258" s="5" t="s">
        <v>10474</v>
      </c>
      <c r="K258" s="5" t="s">
        <v>10475</v>
      </c>
      <c r="L258" s="5" t="s">
        <v>98</v>
      </c>
      <c r="M258" s="5" t="s">
        <v>10091</v>
      </c>
      <c r="N258" s="5"/>
    </row>
    <row r="259" customFormat="false" ht="15" hidden="false" customHeight="true" outlineLevel="0" collapsed="false">
      <c r="A259" s="7" t="s">
        <v>2012</v>
      </c>
      <c r="B259" s="7" t="s">
        <v>10472</v>
      </c>
      <c r="C259" s="7" t="s">
        <v>147</v>
      </c>
      <c r="D259" s="7" t="s">
        <v>547</v>
      </c>
      <c r="E259" s="7" t="s">
        <v>297</v>
      </c>
      <c r="F259" s="7" t="s">
        <v>2013</v>
      </c>
      <c r="G259" s="7" t="n">
        <f aca="false">COUNTIF('Duel Log'!A:A,A259)</f>
        <v>3</v>
      </c>
      <c r="H259" s="7" t="n">
        <f aca="false">COUNTIFS('Duel Log'!A:A,A259,'Duel Log'!AA:AA,"Win")</f>
        <v>2</v>
      </c>
      <c r="I259" s="7" t="s">
        <v>10476</v>
      </c>
      <c r="J259" s="7" t="s">
        <v>10477</v>
      </c>
      <c r="K259" s="7" t="s">
        <v>10478</v>
      </c>
      <c r="L259" s="7" t="s">
        <v>99</v>
      </c>
      <c r="M259" s="7" t="s">
        <v>10384</v>
      </c>
      <c r="N259" s="7"/>
    </row>
    <row r="260" customFormat="false" ht="15" hidden="false" customHeight="true" outlineLevel="0" collapsed="false">
      <c r="A260" s="7" t="s">
        <v>2017</v>
      </c>
      <c r="B260" s="7" t="s">
        <v>10472</v>
      </c>
      <c r="C260" s="7" t="s">
        <v>147</v>
      </c>
      <c r="D260" s="7" t="s">
        <v>547</v>
      </c>
      <c r="E260" s="7" t="s">
        <v>297</v>
      </c>
      <c r="F260" s="7" t="s">
        <v>2018</v>
      </c>
      <c r="G260" s="7" t="n">
        <f aca="false">COUNTIF('Duel Log'!A:A,A260)</f>
        <v>3</v>
      </c>
      <c r="H260" s="7" t="n">
        <f aca="false">COUNTIFS('Duel Log'!A:A,A260,'Duel Log'!AA:AA,"Win")</f>
        <v>3</v>
      </c>
      <c r="I260" s="7" t="s">
        <v>9900</v>
      </c>
      <c r="J260" s="7" t="s">
        <v>10479</v>
      </c>
      <c r="K260" s="7" t="s">
        <v>10480</v>
      </c>
      <c r="L260" s="7" t="s">
        <v>99</v>
      </c>
      <c r="M260" s="7" t="s">
        <v>10481</v>
      </c>
      <c r="N260" s="7"/>
    </row>
    <row r="261" customFormat="false" ht="15" hidden="false" customHeight="true" outlineLevel="0" collapsed="false">
      <c r="A261" s="7" t="s">
        <v>2025</v>
      </c>
      <c r="B261" s="7" t="s">
        <v>10472</v>
      </c>
      <c r="C261" s="7" t="s">
        <v>147</v>
      </c>
      <c r="D261" s="7" t="s">
        <v>547</v>
      </c>
      <c r="E261" s="7" t="s">
        <v>297</v>
      </c>
      <c r="F261" s="7" t="s">
        <v>2026</v>
      </c>
      <c r="G261" s="7" t="n">
        <f aca="false">COUNTIF('Duel Log'!A:A,A261)</f>
        <v>3</v>
      </c>
      <c r="H261" s="7" t="n">
        <f aca="false">COUNTIFS('Duel Log'!A:A,A261,'Duel Log'!AA:AA,"Win")</f>
        <v>0</v>
      </c>
      <c r="I261" s="7" t="s">
        <v>10397</v>
      </c>
      <c r="J261" s="7" t="s">
        <v>10482</v>
      </c>
      <c r="K261" s="7" t="s">
        <v>10483</v>
      </c>
      <c r="L261" s="7" t="s">
        <v>99</v>
      </c>
      <c r="M261" s="7" t="s">
        <v>9763</v>
      </c>
      <c r="N261" s="7"/>
    </row>
    <row r="262" customFormat="false" ht="15" hidden="false" customHeight="true" outlineLevel="0" collapsed="false">
      <c r="A262" s="7" t="s">
        <v>2032</v>
      </c>
      <c r="B262" s="7" t="s">
        <v>10472</v>
      </c>
      <c r="C262" s="7" t="s">
        <v>147</v>
      </c>
      <c r="D262" s="7" t="s">
        <v>547</v>
      </c>
      <c r="E262" s="7" t="s">
        <v>297</v>
      </c>
      <c r="F262" s="7" t="s">
        <v>2033</v>
      </c>
      <c r="G262" s="7" t="n">
        <f aca="false">COUNTIF('Duel Log'!A:A,A262)</f>
        <v>3</v>
      </c>
      <c r="H262" s="7" t="n">
        <f aca="false">COUNTIFS('Duel Log'!A:A,A262,'Duel Log'!AA:AA,"Win")</f>
        <v>1</v>
      </c>
      <c r="I262" s="7" t="s">
        <v>10484</v>
      </c>
      <c r="J262" s="7" t="s">
        <v>10485</v>
      </c>
      <c r="K262" s="7" t="s">
        <v>10486</v>
      </c>
      <c r="L262" s="7" t="s">
        <v>99</v>
      </c>
      <c r="M262" s="7" t="s">
        <v>9963</v>
      </c>
      <c r="N262" s="7"/>
    </row>
    <row r="263" customFormat="false" ht="15" hidden="false" customHeight="true" outlineLevel="0" collapsed="false">
      <c r="A263" s="7" t="s">
        <v>2037</v>
      </c>
      <c r="B263" s="7" t="s">
        <v>10472</v>
      </c>
      <c r="C263" s="7" t="s">
        <v>147</v>
      </c>
      <c r="D263" s="7" t="s">
        <v>547</v>
      </c>
      <c r="E263" s="7" t="s">
        <v>297</v>
      </c>
      <c r="F263" s="7" t="s">
        <v>2038</v>
      </c>
      <c r="G263" s="7" t="n">
        <f aca="false">COUNTIF('Duel Log'!A:A,A263)</f>
        <v>3</v>
      </c>
      <c r="H263" s="7" t="n">
        <f aca="false">COUNTIFS('Duel Log'!A:A,A263,'Duel Log'!AA:AA,"Win")</f>
        <v>1</v>
      </c>
      <c r="I263" s="7" t="s">
        <v>10487</v>
      </c>
      <c r="J263" s="7" t="s">
        <v>10488</v>
      </c>
      <c r="K263" s="7" t="s">
        <v>10489</v>
      </c>
      <c r="L263" s="7" t="s">
        <v>99</v>
      </c>
      <c r="M263" s="7" t="s">
        <v>10490</v>
      </c>
      <c r="N263" s="7"/>
    </row>
    <row r="264" customFormat="false" ht="15" hidden="false" customHeight="true" outlineLevel="0" collapsed="false">
      <c r="A264" s="7" t="s">
        <v>2044</v>
      </c>
      <c r="B264" s="7" t="s">
        <v>10472</v>
      </c>
      <c r="C264" s="7" t="s">
        <v>147</v>
      </c>
      <c r="D264" s="7" t="s">
        <v>547</v>
      </c>
      <c r="E264" s="7" t="s">
        <v>297</v>
      </c>
      <c r="F264" s="7" t="s">
        <v>2045</v>
      </c>
      <c r="G264" s="7" t="n">
        <f aca="false">COUNTIF('Duel Log'!A:A,A264)</f>
        <v>3</v>
      </c>
      <c r="H264" s="7" t="n">
        <f aca="false">COUNTIFS('Duel Log'!A:A,A264,'Duel Log'!AA:AA,"Win")</f>
        <v>3</v>
      </c>
      <c r="I264" s="7" t="s">
        <v>10491</v>
      </c>
      <c r="J264" s="7" t="s">
        <v>10492</v>
      </c>
      <c r="K264" s="7" t="s">
        <v>10493</v>
      </c>
      <c r="L264" s="7" t="s">
        <v>99</v>
      </c>
      <c r="M264" s="7" t="s">
        <v>10490</v>
      </c>
      <c r="N264" s="7"/>
    </row>
    <row r="265" customFormat="false" ht="15" hidden="false" customHeight="true" outlineLevel="0" collapsed="false">
      <c r="A265" s="7" t="s">
        <v>2051</v>
      </c>
      <c r="B265" s="7" t="s">
        <v>10472</v>
      </c>
      <c r="C265" s="7" t="s">
        <v>147</v>
      </c>
      <c r="D265" s="7" t="s">
        <v>547</v>
      </c>
      <c r="E265" s="7" t="s">
        <v>297</v>
      </c>
      <c r="F265" s="7" t="s">
        <v>2052</v>
      </c>
      <c r="G265" s="7" t="n">
        <f aca="false">COUNTIF('Duel Log'!A:A,A265)</f>
        <v>4</v>
      </c>
      <c r="H265" s="7" t="n">
        <f aca="false">COUNTIFS('Duel Log'!A:A,A265,'Duel Log'!AA:AA,"Win")</f>
        <v>2</v>
      </c>
      <c r="I265" s="7" t="s">
        <v>10266</v>
      </c>
      <c r="J265" s="7" t="s">
        <v>10266</v>
      </c>
      <c r="K265" s="7" t="s">
        <v>10494</v>
      </c>
      <c r="L265" s="7" t="s">
        <v>99</v>
      </c>
      <c r="M265" s="7" t="s">
        <v>10495</v>
      </c>
      <c r="N265" s="7"/>
    </row>
    <row r="266" customFormat="false" ht="15" hidden="false" customHeight="true" outlineLevel="0" collapsed="false">
      <c r="A266" s="5" t="s">
        <v>2057</v>
      </c>
      <c r="B266" s="5" t="s">
        <v>10496</v>
      </c>
      <c r="C266" s="5" t="s">
        <v>147</v>
      </c>
      <c r="D266" s="6" t="s">
        <v>264</v>
      </c>
      <c r="E266" s="5" t="s">
        <v>297</v>
      </c>
      <c r="F266" s="5" t="s">
        <v>2058</v>
      </c>
      <c r="G266" s="5" t="n">
        <f aca="false">COUNTIF('Duel Log'!A:A,A266)</f>
        <v>2</v>
      </c>
      <c r="H266" s="5" t="n">
        <f aca="false">COUNTIFS('Duel Log'!A:A,A266,'Duel Log'!AA:AA,"Win")</f>
        <v>1</v>
      </c>
      <c r="I266" s="5" t="s">
        <v>10497</v>
      </c>
      <c r="J266" s="5" t="s">
        <v>10498</v>
      </c>
      <c r="K266" s="5"/>
      <c r="L266" s="5" t="s">
        <v>98</v>
      </c>
      <c r="M266" s="5" t="s">
        <v>9693</v>
      </c>
      <c r="N266" s="5"/>
    </row>
    <row r="267" customFormat="false" ht="15" hidden="false" customHeight="true" outlineLevel="0" collapsed="false">
      <c r="A267" s="5" t="s">
        <v>2063</v>
      </c>
      <c r="B267" s="5" t="s">
        <v>10499</v>
      </c>
      <c r="C267" s="5" t="s">
        <v>147</v>
      </c>
      <c r="D267" s="5" t="s">
        <v>253</v>
      </c>
      <c r="E267" s="5" t="s">
        <v>297</v>
      </c>
      <c r="F267" s="5" t="s">
        <v>2064</v>
      </c>
      <c r="G267" s="5" t="n">
        <f aca="false">COUNTIF('Duel Log'!A:A,A267)</f>
        <v>3</v>
      </c>
      <c r="H267" s="5" t="n">
        <f aca="false">COUNTIFS('Duel Log'!A:A,A267,'Duel Log'!AA:AA,"Win")</f>
        <v>2</v>
      </c>
      <c r="I267" s="5" t="s">
        <v>9599</v>
      </c>
      <c r="J267" s="5" t="s">
        <v>10500</v>
      </c>
      <c r="K267" s="5" t="s">
        <v>9687</v>
      </c>
      <c r="L267" s="5" t="s">
        <v>98</v>
      </c>
      <c r="M267" s="5" t="s">
        <v>10501</v>
      </c>
      <c r="N267" s="5"/>
    </row>
    <row r="268" customFormat="false" ht="15" hidden="false" customHeight="true" outlineLevel="0" collapsed="false">
      <c r="A268" s="7" t="s">
        <v>2067</v>
      </c>
      <c r="B268" s="7" t="s">
        <v>10499</v>
      </c>
      <c r="C268" s="7" t="s">
        <v>147</v>
      </c>
      <c r="D268" s="7" t="s">
        <v>253</v>
      </c>
      <c r="E268" s="7" t="s">
        <v>297</v>
      </c>
      <c r="F268" s="7" t="s">
        <v>2068</v>
      </c>
      <c r="G268" s="7" t="n">
        <f aca="false">COUNTIF('Duel Log'!A:A,A268)</f>
        <v>3</v>
      </c>
      <c r="H268" s="7" t="n">
        <f aca="false">COUNTIFS('Duel Log'!A:A,A268,'Duel Log'!AA:AA,"Win")</f>
        <v>2</v>
      </c>
      <c r="I268" s="7" t="s">
        <v>10502</v>
      </c>
      <c r="J268" s="7" t="s">
        <v>10503</v>
      </c>
      <c r="K268" s="7" t="s">
        <v>10504</v>
      </c>
      <c r="L268" s="7" t="s">
        <v>99</v>
      </c>
      <c r="M268" s="7" t="s">
        <v>10505</v>
      </c>
      <c r="N268" s="7"/>
    </row>
    <row r="269" customFormat="false" ht="15" hidden="false" customHeight="true" outlineLevel="0" collapsed="false">
      <c r="A269" s="7" t="s">
        <v>2074</v>
      </c>
      <c r="B269" s="7" t="s">
        <v>10499</v>
      </c>
      <c r="C269" s="7" t="s">
        <v>147</v>
      </c>
      <c r="D269" s="7" t="s">
        <v>253</v>
      </c>
      <c r="E269" s="7" t="s">
        <v>297</v>
      </c>
      <c r="F269" s="7" t="s">
        <v>2075</v>
      </c>
      <c r="G269" s="7" t="n">
        <f aca="false">COUNTIF('Duel Log'!A:A,A269)</f>
        <v>3</v>
      </c>
      <c r="H269" s="7" t="n">
        <f aca="false">COUNTIFS('Duel Log'!A:A,A269,'Duel Log'!AA:AA,"Win")</f>
        <v>2</v>
      </c>
      <c r="I269" s="7" t="s">
        <v>9598</v>
      </c>
      <c r="J269" s="7" t="s">
        <v>10506</v>
      </c>
      <c r="K269" s="7" t="s">
        <v>10507</v>
      </c>
      <c r="L269" s="7" t="s">
        <v>99</v>
      </c>
      <c r="M269" s="7" t="s">
        <v>10508</v>
      </c>
      <c r="N269" s="7"/>
    </row>
    <row r="270" customFormat="false" ht="15" hidden="false" customHeight="true" outlineLevel="0" collapsed="false">
      <c r="A270" s="7" t="s">
        <v>2080</v>
      </c>
      <c r="B270" s="7" t="s">
        <v>10499</v>
      </c>
      <c r="C270" s="7" t="s">
        <v>147</v>
      </c>
      <c r="D270" s="7" t="s">
        <v>253</v>
      </c>
      <c r="E270" s="7" t="s">
        <v>297</v>
      </c>
      <c r="F270" s="7" t="s">
        <v>2081</v>
      </c>
      <c r="G270" s="7" t="n">
        <f aca="false">COUNTIF('Duel Log'!A:A,A270)</f>
        <v>3</v>
      </c>
      <c r="H270" s="7" t="n">
        <f aca="false">COUNTIFS('Duel Log'!A:A,A270,'Duel Log'!AA:AA,"Win")</f>
        <v>1</v>
      </c>
      <c r="I270" s="7" t="s">
        <v>10509</v>
      </c>
      <c r="J270" s="7" t="s">
        <v>10510</v>
      </c>
      <c r="K270" s="7" t="s">
        <v>10511</v>
      </c>
      <c r="L270" s="7" t="s">
        <v>99</v>
      </c>
      <c r="M270" s="7" t="s">
        <v>10238</v>
      </c>
      <c r="N270" s="7"/>
    </row>
    <row r="271" customFormat="false" ht="15" hidden="false" customHeight="true" outlineLevel="0" collapsed="false">
      <c r="A271" s="7" t="s">
        <v>2086</v>
      </c>
      <c r="B271" s="7" t="s">
        <v>10499</v>
      </c>
      <c r="C271" s="7" t="s">
        <v>147</v>
      </c>
      <c r="D271" s="7" t="s">
        <v>253</v>
      </c>
      <c r="E271" s="7" t="s">
        <v>297</v>
      </c>
      <c r="F271" s="7" t="s">
        <v>2087</v>
      </c>
      <c r="G271" s="7" t="n">
        <f aca="false">COUNTIF('Duel Log'!A:A,A271)</f>
        <v>3</v>
      </c>
      <c r="H271" s="7" t="n">
        <f aca="false">COUNTIFS('Duel Log'!A:A,A271,'Duel Log'!AA:AA,"Win")</f>
        <v>2</v>
      </c>
      <c r="I271" s="7" t="s">
        <v>10512</v>
      </c>
      <c r="J271" s="7" t="s">
        <v>10513</v>
      </c>
      <c r="K271" s="7" t="s">
        <v>10514</v>
      </c>
      <c r="L271" s="7" t="s">
        <v>99</v>
      </c>
      <c r="M271" s="7" t="s">
        <v>10331</v>
      </c>
      <c r="N271" s="7"/>
    </row>
    <row r="272" customFormat="false" ht="15" hidden="false" customHeight="true" outlineLevel="0" collapsed="false">
      <c r="A272" s="7" t="s">
        <v>2094</v>
      </c>
      <c r="B272" s="7" t="s">
        <v>10499</v>
      </c>
      <c r="C272" s="7" t="s">
        <v>147</v>
      </c>
      <c r="D272" s="7" t="s">
        <v>253</v>
      </c>
      <c r="E272" s="7" t="s">
        <v>297</v>
      </c>
      <c r="F272" s="7" t="s">
        <v>2095</v>
      </c>
      <c r="G272" s="7" t="n">
        <f aca="false">COUNTIF('Duel Log'!A:A,A272)</f>
        <v>3</v>
      </c>
      <c r="H272" s="7" t="n">
        <f aca="false">COUNTIFS('Duel Log'!A:A,A272,'Duel Log'!AA:AA,"Win")</f>
        <v>1</v>
      </c>
      <c r="I272" s="7" t="s">
        <v>10515</v>
      </c>
      <c r="J272" s="7" t="s">
        <v>10516</v>
      </c>
      <c r="K272" s="7" t="s">
        <v>10517</v>
      </c>
      <c r="L272" s="7" t="s">
        <v>99</v>
      </c>
      <c r="M272" s="7" t="s">
        <v>10518</v>
      </c>
      <c r="N272" s="7"/>
    </row>
    <row r="273" customFormat="false" ht="15" hidden="false" customHeight="true" outlineLevel="0" collapsed="false">
      <c r="A273" s="7" t="s">
        <v>2098</v>
      </c>
      <c r="B273" s="7" t="s">
        <v>10499</v>
      </c>
      <c r="C273" s="7" t="s">
        <v>147</v>
      </c>
      <c r="D273" s="7" t="s">
        <v>253</v>
      </c>
      <c r="E273" s="7" t="s">
        <v>297</v>
      </c>
      <c r="F273" s="7" t="s">
        <v>2099</v>
      </c>
      <c r="G273" s="7" t="n">
        <f aca="false">COUNTIF('Duel Log'!A:A,A273)</f>
        <v>3</v>
      </c>
      <c r="H273" s="7" t="n">
        <f aca="false">COUNTIFS('Duel Log'!A:A,A273,'Duel Log'!AA:AA,"Win")</f>
        <v>1</v>
      </c>
      <c r="I273" s="7" t="s">
        <v>10519</v>
      </c>
      <c r="J273" s="7" t="s">
        <v>10520</v>
      </c>
      <c r="K273" s="7" t="s">
        <v>10521</v>
      </c>
      <c r="L273" s="7" t="s">
        <v>99</v>
      </c>
      <c r="M273" s="7" t="s">
        <v>10522</v>
      </c>
      <c r="N273" s="7"/>
    </row>
    <row r="274" customFormat="false" ht="15" hidden="false" customHeight="true" outlineLevel="0" collapsed="false">
      <c r="A274" s="7" t="s">
        <v>2105</v>
      </c>
      <c r="B274" s="7" t="s">
        <v>10499</v>
      </c>
      <c r="C274" s="7" t="s">
        <v>147</v>
      </c>
      <c r="D274" s="7" t="s">
        <v>253</v>
      </c>
      <c r="E274" s="7" t="s">
        <v>297</v>
      </c>
      <c r="F274" s="7" t="s">
        <v>2106</v>
      </c>
      <c r="G274" s="7" t="n">
        <f aca="false">COUNTIF('Duel Log'!A:A,A274)</f>
        <v>3</v>
      </c>
      <c r="H274" s="7" t="n">
        <f aca="false">COUNTIFS('Duel Log'!A:A,A274,'Duel Log'!AA:AA,"Win")</f>
        <v>1</v>
      </c>
      <c r="I274" s="7" t="s">
        <v>10523</v>
      </c>
      <c r="J274" s="7" t="s">
        <v>10524</v>
      </c>
      <c r="K274" s="7" t="s">
        <v>10525</v>
      </c>
      <c r="L274" s="7" t="s">
        <v>99</v>
      </c>
      <c r="M274" s="7" t="s">
        <v>10308</v>
      </c>
      <c r="N274" s="7"/>
    </row>
    <row r="275" customFormat="false" ht="15" hidden="false" customHeight="true" outlineLevel="0" collapsed="false">
      <c r="A275" s="7" t="s">
        <v>2112</v>
      </c>
      <c r="B275" s="7" t="s">
        <v>10499</v>
      </c>
      <c r="C275" s="7" t="s">
        <v>147</v>
      </c>
      <c r="D275" s="7" t="s">
        <v>253</v>
      </c>
      <c r="E275" s="7" t="s">
        <v>297</v>
      </c>
      <c r="F275" s="7" t="s">
        <v>2113</v>
      </c>
      <c r="G275" s="7" t="n">
        <f aca="false">COUNTIF('Duel Log'!A:A,A275)</f>
        <v>3</v>
      </c>
      <c r="H275" s="7" t="n">
        <f aca="false">COUNTIFS('Duel Log'!A:A,A275,'Duel Log'!AA:AA,"Win")</f>
        <v>2</v>
      </c>
      <c r="I275" s="7" t="s">
        <v>10526</v>
      </c>
      <c r="J275" s="7" t="s">
        <v>10527</v>
      </c>
      <c r="K275" s="7" t="s">
        <v>10528</v>
      </c>
      <c r="L275" s="7" t="s">
        <v>99</v>
      </c>
      <c r="M275" s="7" t="s">
        <v>9810</v>
      </c>
      <c r="N275" s="7"/>
    </row>
    <row r="276" customFormat="false" ht="15" hidden="false" customHeight="true" outlineLevel="0" collapsed="false">
      <c r="A276" s="5" t="s">
        <v>2118</v>
      </c>
      <c r="B276" s="5" t="s">
        <v>10529</v>
      </c>
      <c r="C276" s="5" t="s">
        <v>147</v>
      </c>
      <c r="D276" s="5" t="s">
        <v>2119</v>
      </c>
      <c r="E276" s="5" t="s">
        <v>297</v>
      </c>
      <c r="F276" s="5" t="s">
        <v>2121</v>
      </c>
      <c r="G276" s="5" t="n">
        <f aca="false">COUNTIF('Duel Log'!A:A,A276)</f>
        <v>3</v>
      </c>
      <c r="H276" s="5" t="n">
        <f aca="false">COUNTIFS('Duel Log'!A:A,A276,'Duel Log'!AA:AA,"Win")</f>
        <v>2</v>
      </c>
      <c r="I276" s="5" t="s">
        <v>10530</v>
      </c>
      <c r="J276" s="5" t="s">
        <v>10531</v>
      </c>
      <c r="K276" s="5" t="s">
        <v>10532</v>
      </c>
      <c r="L276" s="5" t="s">
        <v>98</v>
      </c>
      <c r="M276" s="5" t="s">
        <v>10533</v>
      </c>
      <c r="N276" s="5"/>
    </row>
    <row r="277" customFormat="false" ht="15" hidden="false" customHeight="true" outlineLevel="0" collapsed="false">
      <c r="A277" s="7" t="s">
        <v>2126</v>
      </c>
      <c r="B277" s="7" t="s">
        <v>10529</v>
      </c>
      <c r="C277" s="7" t="s">
        <v>147</v>
      </c>
      <c r="D277" s="7" t="s">
        <v>2119</v>
      </c>
      <c r="E277" s="7" t="s">
        <v>297</v>
      </c>
      <c r="F277" s="7" t="s">
        <v>2127</v>
      </c>
      <c r="G277" s="7" t="n">
        <f aca="false">COUNTIF('Duel Log'!A:A,A277)</f>
        <v>3</v>
      </c>
      <c r="H277" s="7" t="n">
        <f aca="false">COUNTIFS('Duel Log'!A:A,A277,'Duel Log'!AA:AA,"Win")</f>
        <v>2</v>
      </c>
      <c r="I277" s="7" t="s">
        <v>9858</v>
      </c>
      <c r="J277" s="7" t="s">
        <v>10534</v>
      </c>
      <c r="K277" s="7" t="s">
        <v>10535</v>
      </c>
      <c r="L277" s="7" t="s">
        <v>99</v>
      </c>
      <c r="M277" s="7" t="s">
        <v>10536</v>
      </c>
      <c r="N277" s="7"/>
    </row>
    <row r="278" customFormat="false" ht="15" hidden="false" customHeight="true" outlineLevel="0" collapsed="false">
      <c r="A278" s="7" t="s">
        <v>2132</v>
      </c>
      <c r="B278" s="7" t="s">
        <v>10529</v>
      </c>
      <c r="C278" s="7" t="s">
        <v>147</v>
      </c>
      <c r="D278" s="7" t="s">
        <v>2119</v>
      </c>
      <c r="E278" s="7" t="s">
        <v>297</v>
      </c>
      <c r="F278" s="7" t="s">
        <v>2133</v>
      </c>
      <c r="G278" s="7" t="n">
        <f aca="false">COUNTIF('Duel Log'!A:A,A278)</f>
        <v>3</v>
      </c>
      <c r="H278" s="7" t="n">
        <f aca="false">COUNTIFS('Duel Log'!A:A,A278,'Duel Log'!AA:AA,"Win")</f>
        <v>0</v>
      </c>
      <c r="I278" s="7" t="s">
        <v>10537</v>
      </c>
      <c r="J278" s="7" t="s">
        <v>10538</v>
      </c>
      <c r="K278" s="7" t="s">
        <v>10539</v>
      </c>
      <c r="L278" s="7" t="s">
        <v>99</v>
      </c>
      <c r="M278" s="7" t="s">
        <v>10540</v>
      </c>
      <c r="N278" s="7"/>
    </row>
    <row r="279" customFormat="false" ht="15" hidden="false" customHeight="true" outlineLevel="0" collapsed="false">
      <c r="A279" s="7" t="s">
        <v>2138</v>
      </c>
      <c r="B279" s="7" t="s">
        <v>10529</v>
      </c>
      <c r="C279" s="7" t="s">
        <v>147</v>
      </c>
      <c r="D279" s="7" t="s">
        <v>2119</v>
      </c>
      <c r="E279" s="7" t="s">
        <v>297</v>
      </c>
      <c r="F279" s="7" t="s">
        <v>2139</v>
      </c>
      <c r="G279" s="7" t="n">
        <f aca="false">COUNTIF('Duel Log'!A:A,A279)</f>
        <v>3</v>
      </c>
      <c r="H279" s="7" t="n">
        <f aca="false">COUNTIFS('Duel Log'!A:A,A279,'Duel Log'!AA:AA,"Win")</f>
        <v>2</v>
      </c>
      <c r="I279" s="7" t="s">
        <v>10541</v>
      </c>
      <c r="J279" s="7" t="s">
        <v>10510</v>
      </c>
      <c r="K279" s="7" t="s">
        <v>10466</v>
      </c>
      <c r="L279" s="7" t="s">
        <v>99</v>
      </c>
      <c r="M279" s="7" t="s">
        <v>10174</v>
      </c>
      <c r="N279" s="7"/>
    </row>
    <row r="280" customFormat="false" ht="15" hidden="false" customHeight="true" outlineLevel="0" collapsed="false">
      <c r="A280" s="7" t="s">
        <v>2143</v>
      </c>
      <c r="B280" s="7" t="s">
        <v>10529</v>
      </c>
      <c r="C280" s="7" t="s">
        <v>147</v>
      </c>
      <c r="D280" s="7" t="s">
        <v>2119</v>
      </c>
      <c r="E280" s="7" t="s">
        <v>297</v>
      </c>
      <c r="F280" s="7" t="s">
        <v>2144</v>
      </c>
      <c r="G280" s="7" t="n">
        <f aca="false">COUNTIF('Duel Log'!A:A,A280)</f>
        <v>1</v>
      </c>
      <c r="H280" s="7" t="n">
        <f aca="false">COUNTIFS('Duel Log'!A:A,A280,'Duel Log'!AA:AA,"Win")</f>
        <v>0</v>
      </c>
      <c r="I280" s="7" t="s">
        <v>10466</v>
      </c>
      <c r="J280" s="7"/>
      <c r="K280" s="7"/>
      <c r="L280" s="7" t="s">
        <v>99</v>
      </c>
      <c r="M280" s="7" t="s">
        <v>9648</v>
      </c>
      <c r="N280" s="7"/>
    </row>
    <row r="281" customFormat="false" ht="15" hidden="false" customHeight="true" outlineLevel="0" collapsed="false">
      <c r="A281" s="7" t="s">
        <v>2145</v>
      </c>
      <c r="B281" s="7" t="s">
        <v>10529</v>
      </c>
      <c r="C281" s="7" t="s">
        <v>147</v>
      </c>
      <c r="D281" s="7" t="s">
        <v>2119</v>
      </c>
      <c r="E281" s="7" t="s">
        <v>297</v>
      </c>
      <c r="F281" s="7" t="s">
        <v>2146</v>
      </c>
      <c r="G281" s="7" t="n">
        <f aca="false">COUNTIF('Duel Log'!A:A,A281)</f>
        <v>3</v>
      </c>
      <c r="H281" s="7" t="n">
        <f aca="false">COUNTIFS('Duel Log'!A:A,A281,'Duel Log'!AA:AA,"Win")</f>
        <v>1</v>
      </c>
      <c r="I281" s="7" t="s">
        <v>10092</v>
      </c>
      <c r="J281" s="7" t="s">
        <v>9770</v>
      </c>
      <c r="K281" s="7" t="s">
        <v>10542</v>
      </c>
      <c r="L281" s="7" t="s">
        <v>99</v>
      </c>
      <c r="M281" s="7" t="s">
        <v>10543</v>
      </c>
      <c r="N281" s="7"/>
    </row>
    <row r="282" customFormat="false" ht="15" hidden="false" customHeight="true" outlineLevel="0" collapsed="false">
      <c r="A282" s="7" t="s">
        <v>2151</v>
      </c>
      <c r="B282" s="7" t="s">
        <v>10529</v>
      </c>
      <c r="C282" s="7" t="s">
        <v>147</v>
      </c>
      <c r="D282" s="7" t="s">
        <v>2119</v>
      </c>
      <c r="E282" s="7" t="s">
        <v>297</v>
      </c>
      <c r="F282" s="7" t="s">
        <v>2152</v>
      </c>
      <c r="G282" s="7" t="n">
        <f aca="false">COUNTIF('Duel Log'!A:A,A282)</f>
        <v>3</v>
      </c>
      <c r="H282" s="7" t="n">
        <f aca="false">COUNTIFS('Duel Log'!A:A,A282,'Duel Log'!AA:AA,"Win")</f>
        <v>2</v>
      </c>
      <c r="I282" s="7" t="s">
        <v>10544</v>
      </c>
      <c r="J282" s="7" t="s">
        <v>10545</v>
      </c>
      <c r="K282" s="7" t="s">
        <v>10546</v>
      </c>
      <c r="L282" s="7" t="s">
        <v>99</v>
      </c>
      <c r="M282" s="7" t="s">
        <v>10547</v>
      </c>
      <c r="N282" s="7"/>
    </row>
    <row r="283" customFormat="false" ht="15" hidden="false" customHeight="true" outlineLevel="0" collapsed="false">
      <c r="A283" s="5" t="s">
        <v>2157</v>
      </c>
      <c r="B283" s="5" t="s">
        <v>10548</v>
      </c>
      <c r="C283" s="5" t="s">
        <v>147</v>
      </c>
      <c r="D283" s="5" t="s">
        <v>2158</v>
      </c>
      <c r="E283" s="5" t="s">
        <v>297</v>
      </c>
      <c r="F283" s="5" t="s">
        <v>2160</v>
      </c>
      <c r="G283" s="5" t="n">
        <f aca="false">COUNTIF('Duel Log'!A:A,A283)</f>
        <v>3</v>
      </c>
      <c r="H283" s="5" t="n">
        <f aca="false">COUNTIFS('Duel Log'!A:A,A283,'Duel Log'!AA:AA,"Win")</f>
        <v>1</v>
      </c>
      <c r="I283" s="5" t="s">
        <v>10519</v>
      </c>
      <c r="J283" s="5" t="s">
        <v>10549</v>
      </c>
      <c r="K283" s="5" t="s">
        <v>10550</v>
      </c>
      <c r="L283" s="5" t="s">
        <v>98</v>
      </c>
      <c r="M283" s="5" t="s">
        <v>10551</v>
      </c>
      <c r="N283" s="5"/>
    </row>
    <row r="284" customFormat="false" ht="15" hidden="false" customHeight="true" outlineLevel="0" collapsed="false">
      <c r="A284" s="7" t="s">
        <v>2165</v>
      </c>
      <c r="B284" s="7" t="s">
        <v>10548</v>
      </c>
      <c r="C284" s="7" t="s">
        <v>147</v>
      </c>
      <c r="D284" s="7" t="s">
        <v>2158</v>
      </c>
      <c r="E284" s="7" t="s">
        <v>297</v>
      </c>
      <c r="F284" s="7" t="s">
        <v>2166</v>
      </c>
      <c r="G284" s="7" t="n">
        <f aca="false">COUNTIF('Duel Log'!A:A,A284)</f>
        <v>3</v>
      </c>
      <c r="H284" s="7" t="n">
        <f aca="false">COUNTIFS('Duel Log'!A:A,A284,'Duel Log'!AA:AA,"Win")</f>
        <v>1</v>
      </c>
      <c r="I284" s="7" t="s">
        <v>9741</v>
      </c>
      <c r="J284" s="7" t="s">
        <v>10552</v>
      </c>
      <c r="K284" s="7" t="s">
        <v>10553</v>
      </c>
      <c r="L284" s="7" t="s">
        <v>99</v>
      </c>
      <c r="M284" s="7" t="s">
        <v>10554</v>
      </c>
      <c r="N284" s="7"/>
    </row>
    <row r="285" customFormat="false" ht="15" hidden="false" customHeight="true" outlineLevel="0" collapsed="false">
      <c r="A285" s="7" t="s">
        <v>2171</v>
      </c>
      <c r="B285" s="7" t="s">
        <v>10548</v>
      </c>
      <c r="C285" s="7" t="s">
        <v>147</v>
      </c>
      <c r="D285" s="7" t="s">
        <v>2158</v>
      </c>
      <c r="E285" s="7" t="s">
        <v>297</v>
      </c>
      <c r="F285" s="7" t="s">
        <v>2172</v>
      </c>
      <c r="G285" s="7" t="n">
        <f aca="false">COUNTIF('Duel Log'!A:A,A285)</f>
        <v>3</v>
      </c>
      <c r="H285" s="7" t="n">
        <f aca="false">COUNTIFS('Duel Log'!A:A,A285,'Duel Log'!AA:AA,"Win")</f>
        <v>2</v>
      </c>
      <c r="I285" s="7" t="s">
        <v>10555</v>
      </c>
      <c r="J285" s="7" t="s">
        <v>10556</v>
      </c>
      <c r="K285" s="7" t="s">
        <v>10557</v>
      </c>
      <c r="L285" s="7" t="s">
        <v>99</v>
      </c>
      <c r="M285" s="7" t="s">
        <v>10558</v>
      </c>
      <c r="N285" s="7"/>
    </row>
    <row r="286" customFormat="false" ht="15" hidden="false" customHeight="true" outlineLevel="0" collapsed="false">
      <c r="A286" s="5" t="s">
        <v>2179</v>
      </c>
      <c r="B286" s="5" t="s">
        <v>10559</v>
      </c>
      <c r="C286" s="5" t="s">
        <v>147</v>
      </c>
      <c r="D286" s="5" t="s">
        <v>2180</v>
      </c>
      <c r="E286" s="5" t="s">
        <v>102</v>
      </c>
      <c r="F286" s="5" t="s">
        <v>2182</v>
      </c>
      <c r="G286" s="5" t="n">
        <f aca="false">COUNTIF('Duel Log'!A:A,A286)</f>
        <v>2</v>
      </c>
      <c r="H286" s="5" t="n">
        <f aca="false">COUNTIFS('Duel Log'!A:A,A286,'Duel Log'!AA:AA,"Win")</f>
        <v>2</v>
      </c>
      <c r="I286" s="5" t="s">
        <v>10560</v>
      </c>
      <c r="J286" s="5" t="s">
        <v>10561</v>
      </c>
      <c r="K286" s="5"/>
      <c r="L286" s="5" t="s">
        <v>98</v>
      </c>
      <c r="M286" s="5" t="s">
        <v>10562</v>
      </c>
      <c r="N286" s="5" t="s">
        <v>9612</v>
      </c>
    </row>
    <row r="287" customFormat="false" ht="15" hidden="false" customHeight="true" outlineLevel="0" collapsed="false">
      <c r="A287" s="5" t="s">
        <v>2184</v>
      </c>
      <c r="B287" s="5" t="s">
        <v>10563</v>
      </c>
      <c r="C287" s="5" t="s">
        <v>147</v>
      </c>
      <c r="D287" s="5" t="s">
        <v>2185</v>
      </c>
      <c r="E287" s="5" t="s">
        <v>102</v>
      </c>
      <c r="F287" s="5" t="s">
        <v>2187</v>
      </c>
      <c r="G287" s="5" t="n">
        <f aca="false">COUNTIF('Duel Log'!A:A,A287)</f>
        <v>3</v>
      </c>
      <c r="H287" s="5" t="n">
        <f aca="false">COUNTIFS('Duel Log'!A:A,A287,'Duel Log'!AA:AA,"Win")</f>
        <v>1</v>
      </c>
      <c r="I287" s="5" t="s">
        <v>10564</v>
      </c>
      <c r="J287" s="5" t="s">
        <v>10565</v>
      </c>
      <c r="K287" s="5" t="s">
        <v>10566</v>
      </c>
      <c r="L287" s="5" t="s">
        <v>98</v>
      </c>
      <c r="M287" s="5" t="s">
        <v>10567</v>
      </c>
      <c r="N287" s="5" t="s">
        <v>9602</v>
      </c>
    </row>
    <row r="288" customFormat="false" ht="15" hidden="false" customHeight="true" outlineLevel="0" collapsed="false">
      <c r="A288" s="5" t="s">
        <v>2191</v>
      </c>
      <c r="B288" s="5" t="s">
        <v>10568</v>
      </c>
      <c r="C288" s="5" t="s">
        <v>147</v>
      </c>
      <c r="D288" s="5" t="s">
        <v>2192</v>
      </c>
      <c r="E288" s="5" t="s">
        <v>102</v>
      </c>
      <c r="F288" s="5" t="s">
        <v>2194</v>
      </c>
      <c r="G288" s="5" t="n">
        <f aca="false">COUNTIF('Duel Log'!A:A,A288)</f>
        <v>2</v>
      </c>
      <c r="H288" s="5" t="n">
        <f aca="false">COUNTIFS('Duel Log'!A:A,A288,'Duel Log'!AA:AA,"Win")</f>
        <v>2</v>
      </c>
      <c r="I288" s="5" t="s">
        <v>10569</v>
      </c>
      <c r="J288" s="5" t="s">
        <v>10570</v>
      </c>
      <c r="K288" s="5"/>
      <c r="L288" s="5" t="s">
        <v>98</v>
      </c>
      <c r="M288" s="5" t="s">
        <v>10571</v>
      </c>
      <c r="N288" s="5" t="s">
        <v>9612</v>
      </c>
    </row>
    <row r="289" customFormat="false" ht="15" hidden="false" customHeight="true" outlineLevel="0" collapsed="false">
      <c r="A289" s="5" t="s">
        <v>2198</v>
      </c>
      <c r="B289" s="5" t="s">
        <v>10572</v>
      </c>
      <c r="C289" s="5" t="s">
        <v>147</v>
      </c>
      <c r="D289" s="5" t="s">
        <v>2199</v>
      </c>
      <c r="E289" s="5" t="s">
        <v>102</v>
      </c>
      <c r="F289" s="5" t="s">
        <v>2201</v>
      </c>
      <c r="G289" s="5" t="n">
        <f aca="false">COUNTIF('Duel Log'!A:A,A289)</f>
        <v>2</v>
      </c>
      <c r="H289" s="5" t="n">
        <f aca="false">COUNTIFS('Duel Log'!A:A,A289,'Duel Log'!AA:AA,"Win")</f>
        <v>2</v>
      </c>
      <c r="I289" s="5" t="s">
        <v>10573</v>
      </c>
      <c r="J289" s="5" t="s">
        <v>10574</v>
      </c>
      <c r="K289" s="5"/>
      <c r="L289" s="5" t="s">
        <v>98</v>
      </c>
      <c r="M289" s="5" t="s">
        <v>10320</v>
      </c>
      <c r="N289" s="5" t="s">
        <v>9612</v>
      </c>
    </row>
    <row r="290" customFormat="false" ht="15" hidden="false" customHeight="true" outlineLevel="0" collapsed="false">
      <c r="A290" s="5" t="s">
        <v>2206</v>
      </c>
      <c r="B290" s="5" t="s">
        <v>10575</v>
      </c>
      <c r="C290" s="5" t="s">
        <v>147</v>
      </c>
      <c r="D290" s="5" t="s">
        <v>2207</v>
      </c>
      <c r="E290" s="5" t="s">
        <v>102</v>
      </c>
      <c r="F290" s="5" t="s">
        <v>2209</v>
      </c>
      <c r="G290" s="5" t="n">
        <f aca="false">COUNTIF('Duel Log'!A:A,A290)</f>
        <v>3</v>
      </c>
      <c r="H290" s="5" t="n">
        <f aca="false">COUNTIFS('Duel Log'!A:A,A290,'Duel Log'!AA:AA,"Win")</f>
        <v>2</v>
      </c>
      <c r="I290" s="5" t="s">
        <v>10576</v>
      </c>
      <c r="J290" s="5" t="s">
        <v>10577</v>
      </c>
      <c r="K290" s="5" t="s">
        <v>10578</v>
      </c>
      <c r="L290" s="5" t="s">
        <v>98</v>
      </c>
      <c r="M290" s="5" t="s">
        <v>10579</v>
      </c>
      <c r="N290" s="5" t="s">
        <v>9602</v>
      </c>
    </row>
    <row r="291" customFormat="false" ht="15" hidden="false" customHeight="true" outlineLevel="0" collapsed="false">
      <c r="A291" s="5" t="s">
        <v>2215</v>
      </c>
      <c r="B291" s="5" t="s">
        <v>10580</v>
      </c>
      <c r="C291" s="5" t="s">
        <v>147</v>
      </c>
      <c r="D291" s="5" t="s">
        <v>2216</v>
      </c>
      <c r="E291" s="5" t="s">
        <v>102</v>
      </c>
      <c r="F291" s="5" t="s">
        <v>2218</v>
      </c>
      <c r="G291" s="5" t="n">
        <f aca="false">COUNTIF('Duel Log'!A:A,A291)</f>
        <v>2</v>
      </c>
      <c r="H291" s="5" t="n">
        <f aca="false">COUNTIFS('Duel Log'!A:A,A291,'Duel Log'!AA:AA,"Win")</f>
        <v>2</v>
      </c>
      <c r="I291" s="5" t="s">
        <v>10569</v>
      </c>
      <c r="J291" s="5" t="s">
        <v>10581</v>
      </c>
      <c r="K291" s="5"/>
      <c r="L291" s="5" t="s">
        <v>98</v>
      </c>
      <c r="M291" s="5" t="s">
        <v>10181</v>
      </c>
      <c r="N291" s="5" t="s">
        <v>9612</v>
      </c>
    </row>
    <row r="292" customFormat="false" ht="15" hidden="false" customHeight="true" outlineLevel="0" collapsed="false">
      <c r="A292" s="5" t="s">
        <v>2222</v>
      </c>
      <c r="B292" s="5" t="s">
        <v>10582</v>
      </c>
      <c r="C292" s="5" t="s">
        <v>147</v>
      </c>
      <c r="D292" s="5" t="s">
        <v>2223</v>
      </c>
      <c r="E292" s="5" t="s">
        <v>102</v>
      </c>
      <c r="F292" s="5" t="s">
        <v>2225</v>
      </c>
      <c r="G292" s="5" t="n">
        <f aca="false">COUNTIF('Duel Log'!A:A,A292)</f>
        <v>2</v>
      </c>
      <c r="H292" s="5" t="n">
        <f aca="false">COUNTIFS('Duel Log'!A:A,A292,'Duel Log'!AA:AA,"Win")</f>
        <v>2</v>
      </c>
      <c r="I292" s="5" t="s">
        <v>10583</v>
      </c>
      <c r="J292" s="5" t="s">
        <v>10584</v>
      </c>
      <c r="K292" s="5"/>
      <c r="L292" s="5" t="s">
        <v>98</v>
      </c>
      <c r="M292" s="5" t="s">
        <v>10585</v>
      </c>
      <c r="N292" s="5" t="s">
        <v>9612</v>
      </c>
    </row>
    <row r="293" customFormat="false" ht="15" hidden="false" customHeight="true" outlineLevel="0" collapsed="false">
      <c r="A293" s="5" t="s">
        <v>2229</v>
      </c>
      <c r="B293" s="5" t="s">
        <v>10586</v>
      </c>
      <c r="C293" s="5" t="s">
        <v>147</v>
      </c>
      <c r="D293" s="5" t="s">
        <v>76</v>
      </c>
      <c r="E293" s="5" t="s">
        <v>102</v>
      </c>
      <c r="F293" s="5" t="s">
        <v>149</v>
      </c>
      <c r="G293" s="5" t="n">
        <f aca="false">COUNTIF('Duel Log'!A:A,A293)</f>
        <v>3</v>
      </c>
      <c r="H293" s="5" t="n">
        <f aca="false">COUNTIFS('Duel Log'!A:A,A293,'Duel Log'!AA:AA,"Win")</f>
        <v>1</v>
      </c>
      <c r="I293" s="5" t="s">
        <v>10587</v>
      </c>
      <c r="J293" s="5" t="s">
        <v>10588</v>
      </c>
      <c r="K293" s="5" t="s">
        <v>10589</v>
      </c>
      <c r="L293" s="5" t="s">
        <v>98</v>
      </c>
      <c r="M293" s="5" t="s">
        <v>9636</v>
      </c>
      <c r="N293" s="5" t="s">
        <v>9602</v>
      </c>
    </row>
    <row r="294" customFormat="false" ht="15" hidden="false" customHeight="true" outlineLevel="0" collapsed="false">
      <c r="A294" s="5" t="s">
        <v>2230</v>
      </c>
      <c r="B294" s="5" t="s">
        <v>10590</v>
      </c>
      <c r="C294" s="5" t="s">
        <v>147</v>
      </c>
      <c r="D294" s="5" t="s">
        <v>198</v>
      </c>
      <c r="E294" s="5" t="s">
        <v>102</v>
      </c>
      <c r="F294" s="5" t="s">
        <v>2231</v>
      </c>
      <c r="G294" s="5" t="n">
        <f aca="false">COUNTIF('Duel Log'!A:A,A294)</f>
        <v>3</v>
      </c>
      <c r="H294" s="5" t="n">
        <f aca="false">COUNTIFS('Duel Log'!A:A,A294,'Duel Log'!AA:AA,"Win")</f>
        <v>2</v>
      </c>
      <c r="I294" s="5" t="s">
        <v>10591</v>
      </c>
      <c r="J294" s="5" t="s">
        <v>10592</v>
      </c>
      <c r="K294" s="5" t="s">
        <v>10593</v>
      </c>
      <c r="L294" s="5" t="s">
        <v>98</v>
      </c>
      <c r="M294" s="5" t="s">
        <v>10594</v>
      </c>
      <c r="N294" s="5" t="s">
        <v>9602</v>
      </c>
    </row>
    <row r="295" customFormat="false" ht="15" hidden="false" customHeight="true" outlineLevel="0" collapsed="false">
      <c r="A295" s="5" t="s">
        <v>2235</v>
      </c>
      <c r="B295" s="5" t="s">
        <v>10595</v>
      </c>
      <c r="C295" s="5" t="s">
        <v>147</v>
      </c>
      <c r="D295" s="5" t="s">
        <v>271</v>
      </c>
      <c r="E295" s="5" t="s">
        <v>102</v>
      </c>
      <c r="F295" s="5" t="s">
        <v>311</v>
      </c>
      <c r="G295" s="5" t="n">
        <f aca="false">COUNTIF('Duel Log'!A:A,A295)</f>
        <v>3</v>
      </c>
      <c r="H295" s="5" t="n">
        <f aca="false">COUNTIFS('Duel Log'!A:A,A295,'Duel Log'!AA:AA,"Win")</f>
        <v>1</v>
      </c>
      <c r="I295" s="5" t="s">
        <v>10596</v>
      </c>
      <c r="J295" s="5" t="s">
        <v>10591</v>
      </c>
      <c r="K295" s="5" t="s">
        <v>10597</v>
      </c>
      <c r="L295" s="5" t="s">
        <v>98</v>
      </c>
      <c r="M295" s="5" t="s">
        <v>10261</v>
      </c>
      <c r="N295" s="5" t="s">
        <v>9602</v>
      </c>
    </row>
    <row r="296" customFormat="false" ht="15" hidden="false" customHeight="true" outlineLevel="0" collapsed="false">
      <c r="A296" s="5" t="s">
        <v>2236</v>
      </c>
      <c r="B296" s="5" t="s">
        <v>10598</v>
      </c>
      <c r="C296" s="5" t="s">
        <v>147</v>
      </c>
      <c r="D296" s="5" t="s">
        <v>373</v>
      </c>
      <c r="E296" s="5" t="s">
        <v>102</v>
      </c>
      <c r="F296" s="5" t="s">
        <v>2237</v>
      </c>
      <c r="G296" s="5" t="n">
        <f aca="false">COUNTIF('Duel Log'!A:A,A296)</f>
        <v>3</v>
      </c>
      <c r="H296" s="5" t="n">
        <f aca="false">COUNTIFS('Duel Log'!A:A,A296,'Duel Log'!AA:AA,"Win")</f>
        <v>2</v>
      </c>
      <c r="I296" s="5" t="s">
        <v>10599</v>
      </c>
      <c r="J296" s="5" t="s">
        <v>10600</v>
      </c>
      <c r="K296" s="5" t="s">
        <v>10601</v>
      </c>
      <c r="L296" s="5" t="s">
        <v>98</v>
      </c>
      <c r="M296" s="5" t="s">
        <v>10091</v>
      </c>
      <c r="N296" s="5" t="s">
        <v>9602</v>
      </c>
    </row>
    <row r="297" customFormat="false" ht="15" hidden="false" customHeight="true" outlineLevel="0" collapsed="false">
      <c r="A297" s="5" t="s">
        <v>2244</v>
      </c>
      <c r="B297" s="5" t="s">
        <v>10602</v>
      </c>
      <c r="C297" s="5" t="s">
        <v>147</v>
      </c>
      <c r="D297" s="6" t="s">
        <v>365</v>
      </c>
      <c r="E297" s="5" t="s">
        <v>102</v>
      </c>
      <c r="F297" s="5" t="s">
        <v>214</v>
      </c>
      <c r="G297" s="5" t="n">
        <f aca="false">COUNTIF('Duel Log'!A:A,A297)</f>
        <v>3</v>
      </c>
      <c r="H297" s="5" t="n">
        <f aca="false">COUNTIFS('Duel Log'!A:A,A297,'Duel Log'!AA:AA,"Win")</f>
        <v>2</v>
      </c>
      <c r="I297" s="5" t="s">
        <v>10603</v>
      </c>
      <c r="J297" s="5" t="s">
        <v>10604</v>
      </c>
      <c r="K297" s="5" t="s">
        <v>10605</v>
      </c>
      <c r="L297" s="5" t="s">
        <v>98</v>
      </c>
      <c r="M297" s="5" t="s">
        <v>9963</v>
      </c>
      <c r="N297" s="5" t="s">
        <v>9602</v>
      </c>
    </row>
    <row r="298" customFormat="false" ht="15" hidden="false" customHeight="true" outlineLevel="0" collapsed="false">
      <c r="A298" s="5" t="s">
        <v>2250</v>
      </c>
      <c r="B298" s="5" t="s">
        <v>10606</v>
      </c>
      <c r="C298" s="5" t="s">
        <v>147</v>
      </c>
      <c r="D298" s="5" t="s">
        <v>318</v>
      </c>
      <c r="E298" s="5" t="s">
        <v>102</v>
      </c>
      <c r="F298" s="5" t="s">
        <v>2251</v>
      </c>
      <c r="G298" s="5" t="n">
        <f aca="false">COUNTIF('Duel Log'!A:A,A298)</f>
        <v>2</v>
      </c>
      <c r="H298" s="5" t="n">
        <f aca="false">COUNTIFS('Duel Log'!A:A,A298,'Duel Log'!AA:AA,"Win")</f>
        <v>2</v>
      </c>
      <c r="I298" s="5" t="s">
        <v>10180</v>
      </c>
      <c r="J298" s="5" t="s">
        <v>10607</v>
      </c>
      <c r="K298" s="5"/>
      <c r="L298" s="5" t="s">
        <v>98</v>
      </c>
      <c r="M298" s="5" t="s">
        <v>10562</v>
      </c>
      <c r="N298" s="5" t="s">
        <v>9612</v>
      </c>
    </row>
    <row r="299" customFormat="false" ht="15" hidden="false" customHeight="true" outlineLevel="0" collapsed="false">
      <c r="A299" s="5" t="s">
        <v>2254</v>
      </c>
      <c r="B299" s="5" t="s">
        <v>10608</v>
      </c>
      <c r="C299" s="5" t="s">
        <v>147</v>
      </c>
      <c r="D299" s="5" t="s">
        <v>331</v>
      </c>
      <c r="E299" s="5" t="s">
        <v>102</v>
      </c>
      <c r="F299" s="5" t="s">
        <v>2255</v>
      </c>
      <c r="G299" s="5" t="n">
        <f aca="false">COUNTIF('Duel Log'!A:A,A299)</f>
        <v>3</v>
      </c>
      <c r="H299" s="5" t="n">
        <f aca="false">COUNTIFS('Duel Log'!A:A,A299,'Duel Log'!AA:AA,"Win")</f>
        <v>1</v>
      </c>
      <c r="I299" s="5" t="s">
        <v>10609</v>
      </c>
      <c r="J299" s="5" t="s">
        <v>10610</v>
      </c>
      <c r="K299" s="5" t="s">
        <v>10611</v>
      </c>
      <c r="L299" s="5" t="s">
        <v>98</v>
      </c>
      <c r="M299" s="5" t="s">
        <v>10612</v>
      </c>
      <c r="N299" s="5" t="s">
        <v>9602</v>
      </c>
    </row>
    <row r="300" customFormat="false" ht="15" hidden="false" customHeight="true" outlineLevel="0" collapsed="false">
      <c r="A300" s="5" t="s">
        <v>2263</v>
      </c>
      <c r="B300" s="5" t="s">
        <v>10613</v>
      </c>
      <c r="C300" s="5" t="s">
        <v>147</v>
      </c>
      <c r="D300" s="5" t="s">
        <v>343</v>
      </c>
      <c r="E300" s="5" t="s">
        <v>102</v>
      </c>
      <c r="F300" s="5" t="s">
        <v>2264</v>
      </c>
      <c r="G300" s="5" t="n">
        <f aca="false">COUNTIF('Duel Log'!A:A,A300)</f>
        <v>2</v>
      </c>
      <c r="H300" s="5" t="n">
        <f aca="false">COUNTIFS('Duel Log'!A:A,A300,'Duel Log'!AA:AA,"Win")</f>
        <v>0</v>
      </c>
      <c r="I300" s="5" t="s">
        <v>10614</v>
      </c>
      <c r="J300" s="5" t="s">
        <v>10615</v>
      </c>
      <c r="K300" s="5"/>
      <c r="L300" s="5" t="s">
        <v>98</v>
      </c>
      <c r="M300" s="5" t="s">
        <v>10616</v>
      </c>
      <c r="N300" s="5" t="s">
        <v>9612</v>
      </c>
    </row>
    <row r="301" customFormat="false" ht="15" hidden="false" customHeight="true" outlineLevel="0" collapsed="false">
      <c r="A301" s="5" t="s">
        <v>2269</v>
      </c>
      <c r="B301" s="5" t="s">
        <v>10617</v>
      </c>
      <c r="C301" s="5" t="s">
        <v>147</v>
      </c>
      <c r="D301" s="5" t="s">
        <v>356</v>
      </c>
      <c r="E301" s="5" t="s">
        <v>102</v>
      </c>
      <c r="F301" s="5" t="s">
        <v>2270</v>
      </c>
      <c r="G301" s="5" t="n">
        <f aca="false">COUNTIF('Duel Log'!A:A,A301)</f>
        <v>2</v>
      </c>
      <c r="H301" s="5" t="n">
        <f aca="false">COUNTIFS('Duel Log'!A:A,A301,'Duel Log'!AA:AA,"Win")</f>
        <v>2</v>
      </c>
      <c r="I301" s="5" t="s">
        <v>10570</v>
      </c>
      <c r="J301" s="5" t="s">
        <v>10618</v>
      </c>
      <c r="K301" s="5"/>
      <c r="L301" s="5" t="s">
        <v>98</v>
      </c>
      <c r="M301" s="5" t="s">
        <v>10616</v>
      </c>
      <c r="N301" s="5" t="s">
        <v>9612</v>
      </c>
    </row>
    <row r="302" customFormat="false" ht="15" hidden="false" customHeight="true" outlineLevel="0" collapsed="false">
      <c r="A302" s="5" t="s">
        <v>2274</v>
      </c>
      <c r="B302" s="5" t="s">
        <v>10619</v>
      </c>
      <c r="C302" s="5" t="s">
        <v>147</v>
      </c>
      <c r="D302" s="5" t="s">
        <v>1432</v>
      </c>
      <c r="E302" s="5" t="s">
        <v>297</v>
      </c>
      <c r="F302" s="5" t="s">
        <v>1928</v>
      </c>
      <c r="G302" s="5" t="n">
        <f aca="false">COUNTIF('Duel Log'!A:A,A302)</f>
        <v>3</v>
      </c>
      <c r="H302" s="5" t="n">
        <f aca="false">COUNTIFS('Duel Log'!A:A,A302,'Duel Log'!AA:AA,"Win")</f>
        <v>1</v>
      </c>
      <c r="I302" s="5" t="s">
        <v>10620</v>
      </c>
      <c r="J302" s="5" t="s">
        <v>10621</v>
      </c>
      <c r="K302" s="5" t="s">
        <v>10622</v>
      </c>
      <c r="L302" s="5" t="s">
        <v>98</v>
      </c>
      <c r="M302" s="5" t="s">
        <v>9984</v>
      </c>
      <c r="N302" s="5"/>
    </row>
    <row r="303" customFormat="false" ht="15" hidden="false" customHeight="true" outlineLevel="0" collapsed="false">
      <c r="A303" s="7" t="s">
        <v>2275</v>
      </c>
      <c r="B303" s="7" t="s">
        <v>10619</v>
      </c>
      <c r="C303" s="7" t="s">
        <v>147</v>
      </c>
      <c r="D303" s="7" t="s">
        <v>1432</v>
      </c>
      <c r="E303" s="7" t="s">
        <v>297</v>
      </c>
      <c r="F303" s="7" t="s">
        <v>1933</v>
      </c>
      <c r="G303" s="7" t="n">
        <f aca="false">COUNTIF('Duel Log'!A:A,A303)</f>
        <v>1</v>
      </c>
      <c r="H303" s="7" t="n">
        <f aca="false">COUNTIFS('Duel Log'!A:A,A303,'Duel Log'!AA:AA,"Win")</f>
        <v>0</v>
      </c>
      <c r="I303" s="7" t="s">
        <v>10623</v>
      </c>
      <c r="J303" s="7"/>
      <c r="K303" s="7"/>
      <c r="L303" s="7" t="s">
        <v>99</v>
      </c>
      <c r="M303" s="7" t="s">
        <v>9648</v>
      </c>
      <c r="N303" s="7"/>
    </row>
    <row r="304" customFormat="false" ht="15" hidden="false" customHeight="true" outlineLevel="0" collapsed="false">
      <c r="A304" s="7" t="s">
        <v>2276</v>
      </c>
      <c r="B304" s="7" t="s">
        <v>10619</v>
      </c>
      <c r="C304" s="7" t="s">
        <v>147</v>
      </c>
      <c r="D304" s="7" t="s">
        <v>1432</v>
      </c>
      <c r="E304" s="7" t="s">
        <v>297</v>
      </c>
      <c r="F304" s="7" t="s">
        <v>1936</v>
      </c>
      <c r="G304" s="7" t="n">
        <f aca="false">COUNTIF('Duel Log'!A:A,A304)</f>
        <v>3</v>
      </c>
      <c r="H304" s="7" t="n">
        <f aca="false">COUNTIFS('Duel Log'!A:A,A304,'Duel Log'!AA:AA,"Win")</f>
        <v>2</v>
      </c>
      <c r="I304" s="7" t="s">
        <v>10624</v>
      </c>
      <c r="J304" s="7" t="s">
        <v>10625</v>
      </c>
      <c r="K304" s="7" t="s">
        <v>10626</v>
      </c>
      <c r="L304" s="7" t="s">
        <v>99</v>
      </c>
      <c r="M304" s="7" t="s">
        <v>10627</v>
      </c>
      <c r="N304" s="7"/>
    </row>
    <row r="305" customFormat="false" ht="15" hidden="false" customHeight="true" outlineLevel="0" collapsed="false">
      <c r="A305" s="5" t="s">
        <v>2277</v>
      </c>
      <c r="B305" s="5" t="s">
        <v>10628</v>
      </c>
      <c r="C305" s="5" t="s">
        <v>147</v>
      </c>
      <c r="D305" s="5" t="s">
        <v>2278</v>
      </c>
      <c r="E305" s="5" t="s">
        <v>297</v>
      </c>
      <c r="F305" s="5" t="s">
        <v>2280</v>
      </c>
      <c r="G305" s="5" t="n">
        <f aca="false">COUNTIF('Duel Log'!A:A,A305)</f>
        <v>3</v>
      </c>
      <c r="H305" s="5" t="n">
        <f aca="false">COUNTIFS('Duel Log'!A:A,A305,'Duel Log'!AA:AA,"Win")</f>
        <v>1</v>
      </c>
      <c r="I305" s="5" t="s">
        <v>10341</v>
      </c>
      <c r="J305" s="5" t="s">
        <v>10629</v>
      </c>
      <c r="K305" s="5" t="s">
        <v>10630</v>
      </c>
      <c r="L305" s="5" t="s">
        <v>98</v>
      </c>
      <c r="M305" s="5" t="s">
        <v>10631</v>
      </c>
      <c r="N305" s="5"/>
    </row>
    <row r="306" customFormat="false" ht="15" hidden="false" customHeight="true" outlineLevel="0" collapsed="false">
      <c r="A306" s="7" t="s">
        <v>2286</v>
      </c>
      <c r="B306" s="7" t="s">
        <v>10628</v>
      </c>
      <c r="C306" s="7" t="s">
        <v>147</v>
      </c>
      <c r="D306" s="7" t="s">
        <v>2278</v>
      </c>
      <c r="E306" s="7" t="s">
        <v>297</v>
      </c>
      <c r="F306" s="7" t="s">
        <v>2287</v>
      </c>
      <c r="G306" s="7" t="n">
        <f aca="false">COUNTIF('Duel Log'!A:A,A306)</f>
        <v>3</v>
      </c>
      <c r="H306" s="7" t="n">
        <f aca="false">COUNTIFS('Duel Log'!A:A,A306,'Duel Log'!AA:AA,"Win")</f>
        <v>3</v>
      </c>
      <c r="I306" s="7" t="s">
        <v>10632</v>
      </c>
      <c r="J306" s="7" t="s">
        <v>10633</v>
      </c>
      <c r="K306" s="7" t="s">
        <v>10634</v>
      </c>
      <c r="L306" s="7" t="s">
        <v>99</v>
      </c>
      <c r="M306" s="7" t="s">
        <v>10635</v>
      </c>
      <c r="N306" s="7"/>
    </row>
    <row r="307" customFormat="false" ht="15" hidden="false" customHeight="true" outlineLevel="0" collapsed="false">
      <c r="A307" s="7" t="s">
        <v>2292</v>
      </c>
      <c r="B307" s="7" t="s">
        <v>10628</v>
      </c>
      <c r="C307" s="7" t="s">
        <v>147</v>
      </c>
      <c r="D307" s="7" t="s">
        <v>2278</v>
      </c>
      <c r="E307" s="7" t="s">
        <v>297</v>
      </c>
      <c r="F307" s="7" t="s">
        <v>2293</v>
      </c>
      <c r="G307" s="7" t="n">
        <f aca="false">COUNTIF('Duel Log'!A:A,A307)</f>
        <v>3</v>
      </c>
      <c r="H307" s="7" t="n">
        <f aca="false">COUNTIFS('Duel Log'!A:A,A307,'Duel Log'!AA:AA,"Win")</f>
        <v>1</v>
      </c>
      <c r="I307" s="7" t="s">
        <v>10636</v>
      </c>
      <c r="J307" s="7" t="s">
        <v>10637</v>
      </c>
      <c r="K307" s="7" t="s">
        <v>10638</v>
      </c>
      <c r="L307" s="7" t="s">
        <v>99</v>
      </c>
      <c r="M307" s="7" t="s">
        <v>9763</v>
      </c>
      <c r="N307" s="7"/>
    </row>
    <row r="308" customFormat="false" ht="15" hidden="false" customHeight="true" outlineLevel="0" collapsed="false">
      <c r="A308" s="7" t="s">
        <v>2300</v>
      </c>
      <c r="B308" s="7" t="s">
        <v>10628</v>
      </c>
      <c r="C308" s="7" t="s">
        <v>147</v>
      </c>
      <c r="D308" s="7" t="s">
        <v>2278</v>
      </c>
      <c r="E308" s="7" t="s">
        <v>297</v>
      </c>
      <c r="F308" s="7" t="s">
        <v>2301</v>
      </c>
      <c r="G308" s="7" t="n">
        <f aca="false">COUNTIF('Duel Log'!A:A,A308)</f>
        <v>3</v>
      </c>
      <c r="H308" s="7" t="n">
        <f aca="false">COUNTIFS('Duel Log'!A:A,A308,'Duel Log'!AA:AA,"Win")</f>
        <v>3</v>
      </c>
      <c r="I308" s="7" t="s">
        <v>10639</v>
      </c>
      <c r="J308" s="7" t="s">
        <v>10640</v>
      </c>
      <c r="K308" s="7" t="s">
        <v>10641</v>
      </c>
      <c r="L308" s="7" t="s">
        <v>99</v>
      </c>
      <c r="M308" s="7" t="s">
        <v>10642</v>
      </c>
      <c r="N308" s="7"/>
    </row>
    <row r="309" customFormat="false" ht="15" hidden="false" customHeight="true" outlineLevel="0" collapsed="false">
      <c r="A309" s="7" t="s">
        <v>2305</v>
      </c>
      <c r="B309" s="7" t="s">
        <v>10628</v>
      </c>
      <c r="C309" s="7" t="s">
        <v>147</v>
      </c>
      <c r="D309" s="7" t="s">
        <v>2278</v>
      </c>
      <c r="E309" s="7" t="s">
        <v>297</v>
      </c>
      <c r="F309" s="7" t="s">
        <v>2306</v>
      </c>
      <c r="G309" s="7" t="n">
        <f aca="false">COUNTIF('Duel Log'!A:A,A309)</f>
        <v>3</v>
      </c>
      <c r="H309" s="7" t="n">
        <f aca="false">COUNTIFS('Duel Log'!A:A,A309,'Duel Log'!AA:AA,"Win")</f>
        <v>3</v>
      </c>
      <c r="I309" s="7" t="s">
        <v>10643</v>
      </c>
      <c r="J309" s="7" t="s">
        <v>10644</v>
      </c>
      <c r="K309" s="7" t="s">
        <v>10645</v>
      </c>
      <c r="L309" s="7" t="s">
        <v>99</v>
      </c>
      <c r="M309" s="7" t="s">
        <v>10646</v>
      </c>
      <c r="N309" s="7"/>
    </row>
    <row r="310" customFormat="false" ht="15" hidden="false" customHeight="true" outlineLevel="0" collapsed="false">
      <c r="A310" s="7" t="s">
        <v>2313</v>
      </c>
      <c r="B310" s="7" t="s">
        <v>10647</v>
      </c>
      <c r="C310" s="7" t="s">
        <v>147</v>
      </c>
      <c r="D310" s="7" t="s">
        <v>2119</v>
      </c>
      <c r="E310" s="7" t="s">
        <v>297</v>
      </c>
      <c r="F310" s="7" t="s">
        <v>2314</v>
      </c>
      <c r="G310" s="7" t="n">
        <f aca="false">COUNTIF('Duel Log'!A:A,A310)</f>
        <v>3</v>
      </c>
      <c r="H310" s="7" t="n">
        <f aca="false">COUNTIFS('Duel Log'!A:A,A310,'Duel Log'!AA:AA,"Win")</f>
        <v>1</v>
      </c>
      <c r="I310" s="7" t="s">
        <v>10648</v>
      </c>
      <c r="J310" s="7" t="s">
        <v>10649</v>
      </c>
      <c r="K310" s="7" t="s">
        <v>10650</v>
      </c>
      <c r="L310" s="7" t="s">
        <v>99</v>
      </c>
      <c r="M310" s="7" t="s">
        <v>10308</v>
      </c>
      <c r="N310" s="7"/>
    </row>
    <row r="311" customFormat="false" ht="15" hidden="false" customHeight="true" outlineLevel="0" collapsed="false">
      <c r="A311" s="7" t="s">
        <v>2317</v>
      </c>
      <c r="B311" s="7" t="s">
        <v>10647</v>
      </c>
      <c r="C311" s="7" t="s">
        <v>147</v>
      </c>
      <c r="D311" s="7" t="s">
        <v>2119</v>
      </c>
      <c r="E311" s="7" t="s">
        <v>297</v>
      </c>
      <c r="F311" s="7" t="s">
        <v>2318</v>
      </c>
      <c r="G311" s="7" t="n">
        <f aca="false">COUNTIF('Duel Log'!A:A,A311)</f>
        <v>3</v>
      </c>
      <c r="H311" s="7" t="n">
        <f aca="false">COUNTIFS('Duel Log'!A:A,A311,'Duel Log'!AA:AA,"Win")</f>
        <v>1</v>
      </c>
      <c r="I311" s="7" t="s">
        <v>10651</v>
      </c>
      <c r="J311" s="7" t="s">
        <v>10652</v>
      </c>
      <c r="K311" s="7" t="s">
        <v>10653</v>
      </c>
      <c r="L311" s="7" t="s">
        <v>99</v>
      </c>
      <c r="M311" s="7" t="s">
        <v>9853</v>
      </c>
      <c r="N311" s="7"/>
    </row>
    <row r="312" customFormat="false" ht="15" hidden="false" customHeight="true" outlineLevel="0" collapsed="false">
      <c r="A312" s="7" t="s">
        <v>2324</v>
      </c>
      <c r="B312" s="7" t="s">
        <v>10647</v>
      </c>
      <c r="C312" s="7" t="s">
        <v>147</v>
      </c>
      <c r="D312" s="7" t="s">
        <v>2119</v>
      </c>
      <c r="E312" s="7" t="s">
        <v>297</v>
      </c>
      <c r="F312" s="7" t="s">
        <v>2325</v>
      </c>
      <c r="G312" s="7" t="n">
        <f aca="false">COUNTIF('Duel Log'!A:A,A312)</f>
        <v>1</v>
      </c>
      <c r="H312" s="7" t="n">
        <f aca="false">COUNTIFS('Duel Log'!A:A,A312,'Duel Log'!AA:AA,"Win")</f>
        <v>0</v>
      </c>
      <c r="I312" s="7" t="s">
        <v>10654</v>
      </c>
      <c r="J312" s="7"/>
      <c r="K312" s="7"/>
      <c r="L312" s="7" t="s">
        <v>99</v>
      </c>
      <c r="M312" s="7" t="s">
        <v>9648</v>
      </c>
      <c r="N312" s="7"/>
    </row>
    <row r="313" customFormat="false" ht="15" hidden="false" customHeight="true" outlineLevel="0" collapsed="false">
      <c r="A313" s="5" t="s">
        <v>2327</v>
      </c>
      <c r="B313" s="5" t="s">
        <v>10655</v>
      </c>
      <c r="C313" s="5" t="s">
        <v>2328</v>
      </c>
      <c r="D313" s="5" t="s">
        <v>2119</v>
      </c>
      <c r="E313" s="5" t="s">
        <v>297</v>
      </c>
      <c r="F313" s="5" t="s">
        <v>2330</v>
      </c>
      <c r="G313" s="5" t="n">
        <f aca="false">COUNTIF('Duel Log'!A:A,A313)</f>
        <v>3</v>
      </c>
      <c r="H313" s="5" t="n">
        <f aca="false">COUNTIFS('Duel Log'!A:A,A313,'Duel Log'!AA:AA,"Win")</f>
        <v>1</v>
      </c>
      <c r="I313" s="5" t="s">
        <v>9925</v>
      </c>
      <c r="J313" s="5" t="s">
        <v>10656</v>
      </c>
      <c r="K313" s="5" t="s">
        <v>10657</v>
      </c>
      <c r="L313" s="5" t="s">
        <v>98</v>
      </c>
      <c r="M313" s="5" t="s">
        <v>10658</v>
      </c>
      <c r="N313" s="5"/>
    </row>
    <row r="314" customFormat="false" ht="15" hidden="false" customHeight="true" outlineLevel="0" collapsed="false">
      <c r="A314" s="7" t="s">
        <v>2335</v>
      </c>
      <c r="B314" s="7" t="s">
        <v>10655</v>
      </c>
      <c r="C314" s="7" t="s">
        <v>2328</v>
      </c>
      <c r="D314" s="7" t="s">
        <v>2119</v>
      </c>
      <c r="E314" s="7" t="s">
        <v>297</v>
      </c>
      <c r="F314" s="7" t="s">
        <v>2336</v>
      </c>
      <c r="G314" s="7" t="n">
        <f aca="false">COUNTIF('Duel Log'!A:A,A314)</f>
        <v>3</v>
      </c>
      <c r="H314" s="7" t="n">
        <f aca="false">COUNTIFS('Duel Log'!A:A,A314,'Duel Log'!AA:AA,"Win")</f>
        <v>1</v>
      </c>
      <c r="I314" s="7" t="s">
        <v>10659</v>
      </c>
      <c r="J314" s="7" t="s">
        <v>10660</v>
      </c>
      <c r="K314" s="7" t="s">
        <v>10661</v>
      </c>
      <c r="L314" s="7" t="s">
        <v>99</v>
      </c>
      <c r="M314" s="7" t="s">
        <v>10551</v>
      </c>
      <c r="N314" s="7"/>
    </row>
    <row r="315" customFormat="false" ht="15" hidden="false" customHeight="true" outlineLevel="0" collapsed="false">
      <c r="A315" s="7" t="s">
        <v>2341</v>
      </c>
      <c r="B315" s="7" t="s">
        <v>10655</v>
      </c>
      <c r="C315" s="7" t="s">
        <v>2328</v>
      </c>
      <c r="D315" s="7" t="s">
        <v>2119</v>
      </c>
      <c r="E315" s="7" t="s">
        <v>297</v>
      </c>
      <c r="F315" s="7" t="s">
        <v>2342</v>
      </c>
      <c r="G315" s="7" t="n">
        <f aca="false">COUNTIF('Duel Log'!A:A,A315)</f>
        <v>3</v>
      </c>
      <c r="H315" s="7" t="n">
        <f aca="false">COUNTIFS('Duel Log'!A:A,A315,'Duel Log'!AA:AA,"Win")</f>
        <v>0</v>
      </c>
      <c r="I315" s="7" t="s">
        <v>9939</v>
      </c>
      <c r="J315" s="7" t="s">
        <v>10662</v>
      </c>
      <c r="K315" s="7" t="s">
        <v>9858</v>
      </c>
      <c r="L315" s="7" t="s">
        <v>99</v>
      </c>
      <c r="M315" s="7" t="s">
        <v>10663</v>
      </c>
      <c r="N315" s="7"/>
    </row>
    <row r="316" customFormat="false" ht="15" hidden="false" customHeight="true" outlineLevel="0" collapsed="false">
      <c r="A316" s="7" t="s">
        <v>2346</v>
      </c>
      <c r="B316" s="7" t="s">
        <v>10655</v>
      </c>
      <c r="C316" s="7" t="s">
        <v>2328</v>
      </c>
      <c r="D316" s="7" t="s">
        <v>2119</v>
      </c>
      <c r="E316" s="7" t="s">
        <v>297</v>
      </c>
      <c r="F316" s="7" t="s">
        <v>2347</v>
      </c>
      <c r="G316" s="7" t="n">
        <f aca="false">COUNTIF('Duel Log'!A:A,A316)</f>
        <v>3</v>
      </c>
      <c r="H316" s="7" t="n">
        <f aca="false">COUNTIFS('Duel Log'!A:A,A316,'Duel Log'!AA:AA,"Win")</f>
        <v>2</v>
      </c>
      <c r="I316" s="7" t="s">
        <v>10362</v>
      </c>
      <c r="J316" s="7" t="s">
        <v>10664</v>
      </c>
      <c r="K316" s="7" t="s">
        <v>10665</v>
      </c>
      <c r="L316" s="7" t="s">
        <v>99</v>
      </c>
      <c r="M316" s="7" t="s">
        <v>10666</v>
      </c>
      <c r="N316" s="7"/>
    </row>
    <row r="317" customFormat="false" ht="15" hidden="false" customHeight="true" outlineLevel="0" collapsed="false">
      <c r="A317" s="7" t="s">
        <v>2353</v>
      </c>
      <c r="B317" s="7" t="s">
        <v>10655</v>
      </c>
      <c r="C317" s="7" t="s">
        <v>2328</v>
      </c>
      <c r="D317" s="7" t="s">
        <v>2119</v>
      </c>
      <c r="E317" s="7" t="s">
        <v>297</v>
      </c>
      <c r="F317" s="7" t="s">
        <v>2354</v>
      </c>
      <c r="G317" s="7" t="n">
        <f aca="false">COUNTIF('Duel Log'!A:A,A317)</f>
        <v>3</v>
      </c>
      <c r="H317" s="7" t="n">
        <f aca="false">COUNTIFS('Duel Log'!A:A,A317,'Duel Log'!AA:AA,"Win")</f>
        <v>2</v>
      </c>
      <c r="I317" s="7" t="s">
        <v>10667</v>
      </c>
      <c r="J317" s="7" t="s">
        <v>10668</v>
      </c>
      <c r="K317" s="7" t="s">
        <v>10669</v>
      </c>
      <c r="L317" s="7" t="s">
        <v>99</v>
      </c>
      <c r="M317" s="7" t="s">
        <v>10670</v>
      </c>
      <c r="N317" s="7"/>
    </row>
    <row r="318" customFormat="false" ht="15" hidden="false" customHeight="true" outlineLevel="0" collapsed="false">
      <c r="A318" s="5" t="s">
        <v>2359</v>
      </c>
      <c r="B318" s="5" t="s">
        <v>10671</v>
      </c>
      <c r="C318" s="5" t="s">
        <v>2328</v>
      </c>
      <c r="D318" s="5" t="s">
        <v>2185</v>
      </c>
      <c r="E318" s="5" t="s">
        <v>297</v>
      </c>
      <c r="F318" s="5" t="s">
        <v>2360</v>
      </c>
      <c r="G318" s="5" t="n">
        <f aca="false">COUNTIF('Duel Log'!A:A,A318)</f>
        <v>3</v>
      </c>
      <c r="H318" s="5" t="n">
        <f aca="false">COUNTIFS('Duel Log'!A:A,A318,'Duel Log'!AA:AA,"Win")</f>
        <v>3</v>
      </c>
      <c r="I318" s="5" t="s">
        <v>10672</v>
      </c>
      <c r="J318" s="5" t="s">
        <v>10673</v>
      </c>
      <c r="K318" s="5" t="s">
        <v>10674</v>
      </c>
      <c r="L318" s="5" t="s">
        <v>98</v>
      </c>
      <c r="M318" s="5" t="s">
        <v>10675</v>
      </c>
      <c r="N318" s="5"/>
    </row>
    <row r="319" customFormat="false" ht="15" hidden="false" customHeight="true" outlineLevel="0" collapsed="false">
      <c r="A319" s="7" t="s">
        <v>2366</v>
      </c>
      <c r="B319" s="7" t="s">
        <v>10671</v>
      </c>
      <c r="C319" s="7" t="s">
        <v>2328</v>
      </c>
      <c r="D319" s="7" t="s">
        <v>2185</v>
      </c>
      <c r="E319" s="7" t="s">
        <v>297</v>
      </c>
      <c r="F319" s="7" t="s">
        <v>2367</v>
      </c>
      <c r="G319" s="7" t="n">
        <f aca="false">COUNTIF('Duel Log'!A:A,A319)</f>
        <v>3</v>
      </c>
      <c r="H319" s="7" t="n">
        <f aca="false">COUNTIFS('Duel Log'!A:A,A319,'Duel Log'!AA:AA,"Win")</f>
        <v>2</v>
      </c>
      <c r="I319" s="7" t="s">
        <v>10676</v>
      </c>
      <c r="J319" s="7" t="s">
        <v>10677</v>
      </c>
      <c r="K319" s="7" t="s">
        <v>10678</v>
      </c>
      <c r="L319" s="7" t="s">
        <v>99</v>
      </c>
      <c r="M319" s="7" t="s">
        <v>9786</v>
      </c>
      <c r="N319" s="7"/>
    </row>
    <row r="320" customFormat="false" ht="15" hidden="false" customHeight="true" outlineLevel="0" collapsed="false">
      <c r="A320" s="7" t="s">
        <v>2374</v>
      </c>
      <c r="B320" s="7" t="s">
        <v>10671</v>
      </c>
      <c r="C320" s="7" t="s">
        <v>2328</v>
      </c>
      <c r="D320" s="7" t="s">
        <v>2185</v>
      </c>
      <c r="E320" s="7" t="s">
        <v>297</v>
      </c>
      <c r="F320" s="7" t="s">
        <v>2375</v>
      </c>
      <c r="G320" s="7" t="n">
        <f aca="false">COUNTIF('Duel Log'!A:A,A320)</f>
        <v>3</v>
      </c>
      <c r="H320" s="7" t="n">
        <f aca="false">COUNTIFS('Duel Log'!A:A,A320,'Duel Log'!AA:AA,"Win")</f>
        <v>3</v>
      </c>
      <c r="I320" s="7" t="s">
        <v>10679</v>
      </c>
      <c r="J320" s="7" t="s">
        <v>10680</v>
      </c>
      <c r="K320" s="7" t="s">
        <v>10681</v>
      </c>
      <c r="L320" s="7" t="s">
        <v>99</v>
      </c>
      <c r="M320" s="7" t="s">
        <v>9625</v>
      </c>
      <c r="N320" s="7"/>
    </row>
    <row r="321" customFormat="false" ht="15" hidden="false" customHeight="true" outlineLevel="0" collapsed="false">
      <c r="A321" s="7" t="s">
        <v>2382</v>
      </c>
      <c r="B321" s="7" t="s">
        <v>10671</v>
      </c>
      <c r="C321" s="7" t="s">
        <v>2328</v>
      </c>
      <c r="D321" s="7" t="s">
        <v>2185</v>
      </c>
      <c r="E321" s="7" t="s">
        <v>297</v>
      </c>
      <c r="F321" s="7" t="s">
        <v>2383</v>
      </c>
      <c r="G321" s="7" t="n">
        <f aca="false">COUNTIF('Duel Log'!A:A,A321)</f>
        <v>3</v>
      </c>
      <c r="H321" s="7" t="n">
        <f aca="false">COUNTIFS('Duel Log'!A:A,A321,'Duel Log'!AA:AA,"Win")</f>
        <v>1</v>
      </c>
      <c r="I321" s="7" t="s">
        <v>10362</v>
      </c>
      <c r="J321" s="7" t="s">
        <v>10682</v>
      </c>
      <c r="K321" s="7" t="s">
        <v>10683</v>
      </c>
      <c r="L321" s="7" t="s">
        <v>99</v>
      </c>
      <c r="M321" s="7" t="s">
        <v>10684</v>
      </c>
      <c r="N321" s="7"/>
    </row>
    <row r="322" customFormat="false" ht="15" hidden="false" customHeight="true" outlineLevel="0" collapsed="false">
      <c r="A322" s="5" t="s">
        <v>2390</v>
      </c>
      <c r="B322" s="5" t="s">
        <v>10685</v>
      </c>
      <c r="C322" s="5" t="s">
        <v>2328</v>
      </c>
      <c r="D322" s="5" t="s">
        <v>2391</v>
      </c>
      <c r="E322" s="5" t="s">
        <v>297</v>
      </c>
      <c r="F322" s="5" t="s">
        <v>2393</v>
      </c>
      <c r="G322" s="5" t="n">
        <f aca="false">COUNTIF('Duel Log'!A:A,A322)</f>
        <v>3</v>
      </c>
      <c r="H322" s="5" t="n">
        <f aca="false">COUNTIFS('Duel Log'!A:A,A322,'Duel Log'!AA:AA,"Win")</f>
        <v>1</v>
      </c>
      <c r="I322" s="5" t="s">
        <v>10362</v>
      </c>
      <c r="J322" s="5" t="s">
        <v>10686</v>
      </c>
      <c r="K322" s="5" t="s">
        <v>10687</v>
      </c>
      <c r="L322" s="5" t="s">
        <v>98</v>
      </c>
      <c r="M322" s="5" t="s">
        <v>10272</v>
      </c>
      <c r="N322" s="5"/>
    </row>
    <row r="323" customFormat="false" ht="15" hidden="false" customHeight="true" outlineLevel="0" collapsed="false">
      <c r="A323" s="7" t="s">
        <v>2398</v>
      </c>
      <c r="B323" s="7" t="s">
        <v>10685</v>
      </c>
      <c r="C323" s="7" t="s">
        <v>2328</v>
      </c>
      <c r="D323" s="7" t="s">
        <v>2391</v>
      </c>
      <c r="E323" s="7" t="s">
        <v>297</v>
      </c>
      <c r="F323" s="7" t="s">
        <v>2399</v>
      </c>
      <c r="G323" s="7" t="n">
        <f aca="false">COUNTIF('Duel Log'!A:A,A323)</f>
        <v>3</v>
      </c>
      <c r="H323" s="7" t="n">
        <f aca="false">COUNTIFS('Duel Log'!A:A,A323,'Duel Log'!AA:AA,"Win")</f>
        <v>0</v>
      </c>
      <c r="I323" s="7" t="s">
        <v>10688</v>
      </c>
      <c r="J323" s="7" t="s">
        <v>10689</v>
      </c>
      <c r="K323" s="7" t="s">
        <v>10690</v>
      </c>
      <c r="L323" s="7" t="s">
        <v>99</v>
      </c>
      <c r="M323" s="7" t="s">
        <v>10691</v>
      </c>
      <c r="N323" s="7"/>
    </row>
    <row r="324" customFormat="false" ht="15" hidden="false" customHeight="true" outlineLevel="0" collapsed="false">
      <c r="A324" s="5" t="s">
        <v>2405</v>
      </c>
      <c r="B324" s="5" t="s">
        <v>10692</v>
      </c>
      <c r="C324" s="5" t="s">
        <v>2328</v>
      </c>
      <c r="D324" s="5" t="s">
        <v>709</v>
      </c>
      <c r="E324" s="5" t="s">
        <v>297</v>
      </c>
      <c r="F324" s="5" t="s">
        <v>2406</v>
      </c>
      <c r="G324" s="5" t="n">
        <f aca="false">COUNTIF('Duel Log'!A:A,A324)</f>
        <v>3</v>
      </c>
      <c r="H324" s="5" t="n">
        <f aca="false">COUNTIFS('Duel Log'!A:A,A324,'Duel Log'!AA:AA,"Win")</f>
        <v>1</v>
      </c>
      <c r="I324" s="5" t="s">
        <v>10693</v>
      </c>
      <c r="J324" s="5" t="s">
        <v>10694</v>
      </c>
      <c r="K324" s="5" t="s">
        <v>10695</v>
      </c>
      <c r="L324" s="5" t="s">
        <v>98</v>
      </c>
      <c r="M324" s="5" t="s">
        <v>10186</v>
      </c>
      <c r="N324" s="5"/>
    </row>
    <row r="325" customFormat="false" ht="15" hidden="false" customHeight="true" outlineLevel="0" collapsed="false">
      <c r="A325" s="7" t="s">
        <v>2411</v>
      </c>
      <c r="B325" s="7" t="s">
        <v>10692</v>
      </c>
      <c r="C325" s="7" t="s">
        <v>2328</v>
      </c>
      <c r="D325" s="7" t="s">
        <v>709</v>
      </c>
      <c r="E325" s="7" t="s">
        <v>297</v>
      </c>
      <c r="F325" s="7" t="s">
        <v>2412</v>
      </c>
      <c r="G325" s="7" t="n">
        <f aca="false">COUNTIF('Duel Log'!A:A,A325)</f>
        <v>3</v>
      </c>
      <c r="H325" s="7" t="n">
        <f aca="false">COUNTIFS('Duel Log'!A:A,A325,'Duel Log'!AA:AA,"Win")</f>
        <v>2</v>
      </c>
      <c r="I325" s="7" t="s">
        <v>10696</v>
      </c>
      <c r="J325" s="7" t="s">
        <v>10697</v>
      </c>
      <c r="K325" s="7" t="s">
        <v>10698</v>
      </c>
      <c r="L325" s="7" t="s">
        <v>99</v>
      </c>
      <c r="M325" s="7" t="s">
        <v>10699</v>
      </c>
      <c r="N325" s="7"/>
    </row>
    <row r="326" customFormat="false" ht="15" hidden="false" customHeight="true" outlineLevel="0" collapsed="false">
      <c r="A326" s="7" t="s">
        <v>2417</v>
      </c>
      <c r="B326" s="7" t="s">
        <v>10692</v>
      </c>
      <c r="C326" s="7" t="s">
        <v>2328</v>
      </c>
      <c r="D326" s="7" t="s">
        <v>709</v>
      </c>
      <c r="E326" s="7" t="s">
        <v>297</v>
      </c>
      <c r="F326" s="7" t="s">
        <v>2418</v>
      </c>
      <c r="G326" s="7" t="n">
        <f aca="false">COUNTIF('Duel Log'!A:A,A326)</f>
        <v>3</v>
      </c>
      <c r="H326" s="7" t="n">
        <f aca="false">COUNTIFS('Duel Log'!A:A,A326,'Duel Log'!AA:AA,"Win")</f>
        <v>1</v>
      </c>
      <c r="I326" s="7" t="s">
        <v>10700</v>
      </c>
      <c r="J326" s="7" t="s">
        <v>10701</v>
      </c>
      <c r="K326" s="7" t="s">
        <v>10702</v>
      </c>
      <c r="L326" s="7" t="s">
        <v>99</v>
      </c>
      <c r="M326" s="7" t="s">
        <v>10018</v>
      </c>
      <c r="N326" s="7"/>
    </row>
    <row r="327" customFormat="false" ht="15" hidden="false" customHeight="true" outlineLevel="0" collapsed="false">
      <c r="A327" s="7" t="s">
        <v>2424</v>
      </c>
      <c r="B327" s="7" t="s">
        <v>10692</v>
      </c>
      <c r="C327" s="7" t="s">
        <v>2328</v>
      </c>
      <c r="D327" s="7" t="s">
        <v>709</v>
      </c>
      <c r="E327" s="7" t="s">
        <v>297</v>
      </c>
      <c r="F327" s="7" t="s">
        <v>2425</v>
      </c>
      <c r="G327" s="7" t="n">
        <f aca="false">COUNTIF('Duel Log'!A:A,A327)</f>
        <v>3</v>
      </c>
      <c r="H327" s="7" t="n">
        <f aca="false">COUNTIFS('Duel Log'!A:A,A327,'Duel Log'!AA:AA,"Win")</f>
        <v>1</v>
      </c>
      <c r="I327" s="7" t="s">
        <v>10703</v>
      </c>
      <c r="J327" s="7" t="s">
        <v>10704</v>
      </c>
      <c r="K327" s="7" t="s">
        <v>10705</v>
      </c>
      <c r="L327" s="7" t="s">
        <v>99</v>
      </c>
      <c r="M327" s="7" t="s">
        <v>10706</v>
      </c>
      <c r="N327" s="7"/>
    </row>
    <row r="328" customFormat="false" ht="15" hidden="false" customHeight="true" outlineLevel="0" collapsed="false">
      <c r="A328" s="7" t="s">
        <v>2430</v>
      </c>
      <c r="B328" s="7" t="s">
        <v>10692</v>
      </c>
      <c r="C328" s="7" t="s">
        <v>2328</v>
      </c>
      <c r="D328" s="7" t="s">
        <v>709</v>
      </c>
      <c r="E328" s="7" t="s">
        <v>297</v>
      </c>
      <c r="F328" s="7" t="s">
        <v>2431</v>
      </c>
      <c r="G328" s="7" t="n">
        <f aca="false">COUNTIF('Duel Log'!A:A,A328)</f>
        <v>3</v>
      </c>
      <c r="H328" s="7" t="n">
        <f aca="false">COUNTIFS('Duel Log'!A:A,A328,'Duel Log'!AA:AA,"Win")</f>
        <v>0</v>
      </c>
      <c r="I328" s="7" t="s">
        <v>9858</v>
      </c>
      <c r="J328" s="7" t="s">
        <v>10707</v>
      </c>
      <c r="K328" s="7" t="s">
        <v>10708</v>
      </c>
      <c r="L328" s="7" t="s">
        <v>99</v>
      </c>
      <c r="M328" s="7" t="s">
        <v>10056</v>
      </c>
      <c r="N328" s="7"/>
    </row>
    <row r="329" customFormat="false" ht="15" hidden="false" customHeight="true" outlineLevel="0" collapsed="false">
      <c r="A329" s="5" t="s">
        <v>2436</v>
      </c>
      <c r="B329" s="5" t="s">
        <v>10709</v>
      </c>
      <c r="C329" s="5" t="s">
        <v>2328</v>
      </c>
      <c r="D329" s="5" t="s">
        <v>709</v>
      </c>
      <c r="E329" s="5" t="s">
        <v>102</v>
      </c>
      <c r="F329" s="5" t="s">
        <v>2437</v>
      </c>
      <c r="G329" s="5" t="n">
        <f aca="false">COUNTIF('Duel Log'!A:A,A329)</f>
        <v>3</v>
      </c>
      <c r="H329" s="5" t="n">
        <f aca="false">COUNTIFS('Duel Log'!A:A,A329,'Duel Log'!AA:AA,"Win")</f>
        <v>0</v>
      </c>
      <c r="I329" s="5" t="s">
        <v>10362</v>
      </c>
      <c r="J329" s="5" t="s">
        <v>10710</v>
      </c>
      <c r="K329" s="5" t="s">
        <v>10711</v>
      </c>
      <c r="L329" s="5" t="s">
        <v>98</v>
      </c>
      <c r="M329" s="5" t="s">
        <v>10712</v>
      </c>
      <c r="N329" s="5" t="s">
        <v>9602</v>
      </c>
    </row>
    <row r="330" customFormat="false" ht="15" hidden="false" customHeight="true" outlineLevel="0" collapsed="false">
      <c r="A330" s="5" t="s">
        <v>2445</v>
      </c>
      <c r="B330" s="5" t="s">
        <v>10713</v>
      </c>
      <c r="C330" s="5" t="s">
        <v>2328</v>
      </c>
      <c r="D330" s="6" t="s">
        <v>2446</v>
      </c>
      <c r="E330" s="5" t="s">
        <v>102</v>
      </c>
      <c r="F330" s="5" t="s">
        <v>2448</v>
      </c>
      <c r="G330" s="5" t="n">
        <f aca="false">COUNTIF('Duel Log'!A:A,A330)</f>
        <v>2</v>
      </c>
      <c r="H330" s="5" t="n">
        <f aca="false">COUNTIFS('Duel Log'!A:A,A330,'Duel Log'!AA:AA,"Win")</f>
        <v>2</v>
      </c>
      <c r="I330" s="5" t="s">
        <v>10672</v>
      </c>
      <c r="J330" s="5" t="s">
        <v>10714</v>
      </c>
      <c r="K330" s="5"/>
      <c r="L330" s="5" t="s">
        <v>98</v>
      </c>
      <c r="M330" s="5" t="s">
        <v>10210</v>
      </c>
      <c r="N330" s="5" t="s">
        <v>9612</v>
      </c>
    </row>
    <row r="331" customFormat="false" ht="15" hidden="false" customHeight="true" outlineLevel="0" collapsed="false">
      <c r="A331" s="5" t="s">
        <v>2452</v>
      </c>
      <c r="B331" s="5" t="s">
        <v>10715</v>
      </c>
      <c r="C331" s="5" t="s">
        <v>2328</v>
      </c>
      <c r="D331" s="5" t="s">
        <v>2453</v>
      </c>
      <c r="E331" s="5" t="s">
        <v>102</v>
      </c>
      <c r="F331" s="5" t="s">
        <v>2455</v>
      </c>
      <c r="G331" s="5" t="n">
        <f aca="false">COUNTIF('Duel Log'!A:A,A331)</f>
        <v>2</v>
      </c>
      <c r="H331" s="5" t="n">
        <f aca="false">COUNTIFS('Duel Log'!A:A,A331,'Duel Log'!AA:AA,"Win")</f>
        <v>2</v>
      </c>
      <c r="I331" s="5" t="s">
        <v>10688</v>
      </c>
      <c r="J331" s="5" t="s">
        <v>10716</v>
      </c>
      <c r="K331" s="5"/>
      <c r="L331" s="5" t="s">
        <v>98</v>
      </c>
      <c r="M331" s="5" t="s">
        <v>9750</v>
      </c>
      <c r="N331" s="5" t="s">
        <v>9612</v>
      </c>
    </row>
    <row r="332" customFormat="false" ht="15" hidden="false" customHeight="true" outlineLevel="0" collapsed="false">
      <c r="A332" s="5" t="s">
        <v>2458</v>
      </c>
      <c r="B332" s="5" t="s">
        <v>10717</v>
      </c>
      <c r="C332" s="5" t="s">
        <v>2328</v>
      </c>
      <c r="D332" s="5" t="s">
        <v>613</v>
      </c>
      <c r="E332" s="5" t="s">
        <v>102</v>
      </c>
      <c r="F332" s="5" t="s">
        <v>2459</v>
      </c>
      <c r="G332" s="5" t="n">
        <f aca="false">COUNTIF('Duel Log'!A:A,A332)</f>
        <v>3</v>
      </c>
      <c r="H332" s="5" t="n">
        <f aca="false">COUNTIFS('Duel Log'!A:A,A332,'Duel Log'!AA:AA,"Win")</f>
        <v>1</v>
      </c>
      <c r="I332" s="5" t="s">
        <v>10676</v>
      </c>
      <c r="J332" s="5" t="s">
        <v>10718</v>
      </c>
      <c r="K332" s="5" t="s">
        <v>10719</v>
      </c>
      <c r="L332" s="5" t="s">
        <v>98</v>
      </c>
      <c r="M332" s="5" t="s">
        <v>9657</v>
      </c>
      <c r="N332" s="5" t="s">
        <v>9602</v>
      </c>
    </row>
    <row r="333" customFormat="false" ht="15" hidden="false" customHeight="true" outlineLevel="0" collapsed="false">
      <c r="A333" s="5" t="s">
        <v>2466</v>
      </c>
      <c r="B333" s="5" t="s">
        <v>10720</v>
      </c>
      <c r="C333" s="5" t="s">
        <v>2328</v>
      </c>
      <c r="D333" s="5" t="s">
        <v>2467</v>
      </c>
      <c r="E333" s="5" t="s">
        <v>102</v>
      </c>
      <c r="F333" s="5" t="s">
        <v>2469</v>
      </c>
      <c r="G333" s="5" t="n">
        <f aca="false">COUNTIF('Duel Log'!A:A,A333)</f>
        <v>3</v>
      </c>
      <c r="H333" s="5" t="n">
        <f aca="false">COUNTIFS('Duel Log'!A:A,A333,'Duel Log'!AA:AA,"Win")</f>
        <v>2</v>
      </c>
      <c r="I333" s="5" t="s">
        <v>10679</v>
      </c>
      <c r="J333" s="5" t="s">
        <v>10721</v>
      </c>
      <c r="K333" s="5" t="s">
        <v>10722</v>
      </c>
      <c r="L333" s="5" t="s">
        <v>98</v>
      </c>
      <c r="M333" s="5" t="s">
        <v>10723</v>
      </c>
      <c r="N333" s="5" t="s">
        <v>9602</v>
      </c>
    </row>
    <row r="334" customFormat="false" ht="15" hidden="false" customHeight="true" outlineLevel="0" collapsed="false">
      <c r="A334" s="5" t="s">
        <v>2474</v>
      </c>
      <c r="B334" s="5" t="s">
        <v>10724</v>
      </c>
      <c r="C334" s="5" t="s">
        <v>2328</v>
      </c>
      <c r="D334" s="5" t="s">
        <v>2475</v>
      </c>
      <c r="E334" s="5" t="s">
        <v>102</v>
      </c>
      <c r="F334" s="5" t="s">
        <v>2477</v>
      </c>
      <c r="G334" s="5" t="n">
        <f aca="false">COUNTIF('Duel Log'!A:A,A334)</f>
        <v>3</v>
      </c>
      <c r="H334" s="5" t="n">
        <f aca="false">COUNTIFS('Duel Log'!A:A,A334,'Duel Log'!AA:AA,"Win")</f>
        <v>1</v>
      </c>
      <c r="I334" s="5" t="s">
        <v>10679</v>
      </c>
      <c r="J334" s="5" t="s">
        <v>10725</v>
      </c>
      <c r="K334" s="5" t="s">
        <v>10726</v>
      </c>
      <c r="L334" s="5" t="s">
        <v>98</v>
      </c>
      <c r="M334" s="5" t="s">
        <v>10727</v>
      </c>
      <c r="N334" s="5" t="s">
        <v>9602</v>
      </c>
    </row>
    <row r="335" customFormat="false" ht="15" hidden="false" customHeight="true" outlineLevel="0" collapsed="false">
      <c r="A335" s="5" t="s">
        <v>2484</v>
      </c>
      <c r="B335" s="5" t="s">
        <v>10728</v>
      </c>
      <c r="C335" s="5" t="s">
        <v>2328</v>
      </c>
      <c r="D335" s="5" t="s">
        <v>2485</v>
      </c>
      <c r="E335" s="5" t="s">
        <v>102</v>
      </c>
      <c r="F335" s="5" t="s">
        <v>2487</v>
      </c>
      <c r="G335" s="5" t="n">
        <f aca="false">COUNTIF('Duel Log'!A:A,A335)</f>
        <v>3</v>
      </c>
      <c r="H335" s="5" t="n">
        <f aca="false">COUNTIFS('Duel Log'!A:A,A335,'Duel Log'!AA:AA,"Win")</f>
        <v>1</v>
      </c>
      <c r="I335" s="5" t="s">
        <v>10729</v>
      </c>
      <c r="J335" s="5" t="s">
        <v>10676</v>
      </c>
      <c r="K335" s="5" t="s">
        <v>10730</v>
      </c>
      <c r="L335" s="5" t="s">
        <v>98</v>
      </c>
      <c r="M335" s="5" t="s">
        <v>9845</v>
      </c>
      <c r="N335" s="5" t="s">
        <v>9602</v>
      </c>
    </row>
    <row r="336" customFormat="false" ht="15" hidden="false" customHeight="true" outlineLevel="0" collapsed="false">
      <c r="A336" s="5" t="s">
        <v>2492</v>
      </c>
      <c r="B336" s="5" t="s">
        <v>10731</v>
      </c>
      <c r="C336" s="5" t="s">
        <v>2328</v>
      </c>
      <c r="D336" s="6" t="s">
        <v>2493</v>
      </c>
      <c r="E336" s="5" t="s">
        <v>102</v>
      </c>
      <c r="F336" s="5" t="s">
        <v>2495</v>
      </c>
      <c r="G336" s="5" t="n">
        <f aca="false">COUNTIF('Duel Log'!A:A,A336)</f>
        <v>2</v>
      </c>
      <c r="H336" s="5" t="n">
        <f aca="false">COUNTIFS('Duel Log'!A:A,A336,'Duel Log'!AA:AA,"Win")</f>
        <v>0</v>
      </c>
      <c r="I336" s="5" t="s">
        <v>9599</v>
      </c>
      <c r="J336" s="5" t="s">
        <v>10732</v>
      </c>
      <c r="K336" s="5"/>
      <c r="L336" s="5" t="s">
        <v>98</v>
      </c>
      <c r="M336" s="5" t="s">
        <v>10562</v>
      </c>
      <c r="N336" s="5" t="s">
        <v>9612</v>
      </c>
    </row>
    <row r="337" customFormat="false" ht="15" hidden="false" customHeight="true" outlineLevel="0" collapsed="false">
      <c r="A337" s="5" t="s">
        <v>2498</v>
      </c>
      <c r="B337" s="5" t="s">
        <v>10733</v>
      </c>
      <c r="C337" s="5" t="s">
        <v>2328</v>
      </c>
      <c r="D337" s="5" t="s">
        <v>2499</v>
      </c>
      <c r="E337" s="5" t="s">
        <v>102</v>
      </c>
      <c r="F337" s="5" t="s">
        <v>2501</v>
      </c>
      <c r="G337" s="5" t="n">
        <f aca="false">COUNTIF('Duel Log'!A:A,A337)</f>
        <v>2</v>
      </c>
      <c r="H337" s="5" t="n">
        <f aca="false">COUNTIFS('Duel Log'!A:A,A337,'Duel Log'!AA:AA,"Win")</f>
        <v>0</v>
      </c>
      <c r="I337" s="5" t="s">
        <v>10732</v>
      </c>
      <c r="J337" s="5" t="s">
        <v>10734</v>
      </c>
      <c r="K337" s="5"/>
      <c r="L337" s="5" t="s">
        <v>98</v>
      </c>
      <c r="M337" s="5" t="s">
        <v>10571</v>
      </c>
      <c r="N337" s="5" t="s">
        <v>9612</v>
      </c>
    </row>
    <row r="338" customFormat="false" ht="15" hidden="false" customHeight="true" outlineLevel="0" collapsed="false">
      <c r="A338" s="5" t="s">
        <v>2503</v>
      </c>
      <c r="B338" s="5" t="s">
        <v>10735</v>
      </c>
      <c r="C338" s="5" t="s">
        <v>573</v>
      </c>
      <c r="D338" s="5" t="s">
        <v>2504</v>
      </c>
      <c r="E338" s="5" t="s">
        <v>102</v>
      </c>
      <c r="F338" s="5" t="s">
        <v>2506</v>
      </c>
      <c r="G338" s="5" t="n">
        <f aca="false">COUNTIF('Duel Log'!A:A,A338)</f>
        <v>2</v>
      </c>
      <c r="H338" s="5" t="n">
        <f aca="false">COUNTIFS('Duel Log'!A:A,A338,'Duel Log'!AA:AA,"Win")</f>
        <v>2</v>
      </c>
      <c r="I338" s="5" t="s">
        <v>10736</v>
      </c>
      <c r="J338" s="5" t="s">
        <v>10737</v>
      </c>
      <c r="K338" s="5"/>
      <c r="L338" s="5" t="s">
        <v>98</v>
      </c>
      <c r="M338" s="5" t="s">
        <v>10738</v>
      </c>
      <c r="N338" s="5" t="s">
        <v>9612</v>
      </c>
    </row>
    <row r="339" customFormat="false" ht="15" hidden="false" customHeight="true" outlineLevel="0" collapsed="false">
      <c r="A339" s="5" t="s">
        <v>2510</v>
      </c>
      <c r="B339" s="5" t="s">
        <v>10739</v>
      </c>
      <c r="C339" s="5" t="s">
        <v>573</v>
      </c>
      <c r="D339" s="5" t="s">
        <v>2511</v>
      </c>
      <c r="E339" s="5" t="s">
        <v>102</v>
      </c>
      <c r="F339" s="5" t="s">
        <v>2513</v>
      </c>
      <c r="G339" s="5" t="n">
        <f aca="false">COUNTIF('Duel Log'!A:A,A339)</f>
        <v>3</v>
      </c>
      <c r="H339" s="5" t="n">
        <f aca="false">COUNTIFS('Duel Log'!A:A,A339,'Duel Log'!AA:AA,"Win")</f>
        <v>2</v>
      </c>
      <c r="I339" s="5" t="s">
        <v>10740</v>
      </c>
      <c r="J339" s="5" t="s">
        <v>10741</v>
      </c>
      <c r="K339" s="5" t="s">
        <v>10736</v>
      </c>
      <c r="L339" s="5" t="s">
        <v>98</v>
      </c>
      <c r="M339" s="5" t="s">
        <v>10742</v>
      </c>
      <c r="N339" s="5" t="s">
        <v>9602</v>
      </c>
    </row>
    <row r="340" customFormat="false" ht="15" hidden="false" customHeight="true" outlineLevel="0" collapsed="false">
      <c r="A340" s="5" t="s">
        <v>2520</v>
      </c>
      <c r="B340" s="5" t="s">
        <v>10743</v>
      </c>
      <c r="C340" s="5" t="s">
        <v>573</v>
      </c>
      <c r="D340" s="5" t="s">
        <v>533</v>
      </c>
      <c r="E340" s="5" t="s">
        <v>102</v>
      </c>
      <c r="F340" s="5" t="s">
        <v>2521</v>
      </c>
      <c r="G340" s="5" t="n">
        <f aca="false">COUNTIF('Duel Log'!A:A,A340)</f>
        <v>2</v>
      </c>
      <c r="H340" s="5" t="n">
        <f aca="false">COUNTIFS('Duel Log'!A:A,A340,'Duel Log'!AA:AA,"Win")</f>
        <v>0</v>
      </c>
      <c r="I340" s="5" t="s">
        <v>10744</v>
      </c>
      <c r="J340" s="5" t="s">
        <v>10745</v>
      </c>
      <c r="K340" s="5"/>
      <c r="L340" s="5" t="s">
        <v>98</v>
      </c>
      <c r="M340" s="5" t="s">
        <v>10746</v>
      </c>
      <c r="N340" s="5" t="s">
        <v>9612</v>
      </c>
    </row>
    <row r="341" customFormat="false" ht="15" hidden="false" customHeight="true" outlineLevel="0" collapsed="false">
      <c r="A341" s="5" t="s">
        <v>2525</v>
      </c>
      <c r="B341" s="5" t="s">
        <v>10747</v>
      </c>
      <c r="C341" s="5" t="s">
        <v>573</v>
      </c>
      <c r="D341" s="6" t="s">
        <v>2526</v>
      </c>
      <c r="E341" s="5" t="s">
        <v>102</v>
      </c>
      <c r="F341" s="5" t="s">
        <v>1181</v>
      </c>
      <c r="G341" s="5" t="n">
        <f aca="false">COUNTIF('Duel Log'!A:A,A341)</f>
        <v>2</v>
      </c>
      <c r="H341" s="5" t="n">
        <f aca="false">COUNTIFS('Duel Log'!A:A,A341,'Duel Log'!AA:AA,"Win")</f>
        <v>2</v>
      </c>
      <c r="I341" s="5" t="s">
        <v>10748</v>
      </c>
      <c r="J341" s="5" t="s">
        <v>10749</v>
      </c>
      <c r="K341" s="5"/>
      <c r="L341" s="5" t="s">
        <v>98</v>
      </c>
      <c r="M341" s="5" t="s">
        <v>10750</v>
      </c>
      <c r="N341" s="5" t="s">
        <v>9612</v>
      </c>
    </row>
    <row r="342" customFormat="false" ht="15" hidden="false" customHeight="true" outlineLevel="0" collapsed="false">
      <c r="A342" s="5" t="s">
        <v>2532</v>
      </c>
      <c r="B342" s="5" t="s">
        <v>10751</v>
      </c>
      <c r="C342" s="5" t="s">
        <v>573</v>
      </c>
      <c r="D342" s="5" t="s">
        <v>212</v>
      </c>
      <c r="E342" s="5" t="s">
        <v>102</v>
      </c>
      <c r="F342" s="5" t="s">
        <v>2533</v>
      </c>
      <c r="G342" s="5" t="n">
        <f aca="false">COUNTIF('Duel Log'!A:A,A342)</f>
        <v>2</v>
      </c>
      <c r="H342" s="5" t="n">
        <f aca="false">COUNTIFS('Duel Log'!A:A,A342,'Duel Log'!AA:AA,"Win")</f>
        <v>2</v>
      </c>
      <c r="I342" s="5" t="s">
        <v>10752</v>
      </c>
      <c r="J342" s="5" t="s">
        <v>10753</v>
      </c>
      <c r="K342" s="5"/>
      <c r="L342" s="5" t="s">
        <v>98</v>
      </c>
      <c r="M342" s="5" t="s">
        <v>10754</v>
      </c>
      <c r="N342" s="5" t="s">
        <v>9612</v>
      </c>
    </row>
    <row r="343" customFormat="false" ht="15" hidden="false" customHeight="true" outlineLevel="0" collapsed="false">
      <c r="A343" s="5" t="s">
        <v>2538</v>
      </c>
      <c r="B343" s="5" t="s">
        <v>10755</v>
      </c>
      <c r="C343" s="5" t="s">
        <v>573</v>
      </c>
      <c r="D343" s="5" t="s">
        <v>684</v>
      </c>
      <c r="E343" s="5" t="s">
        <v>102</v>
      </c>
      <c r="F343" s="5" t="s">
        <v>2539</v>
      </c>
      <c r="G343" s="5" t="n">
        <f aca="false">COUNTIF('Duel Log'!A:A,A343)</f>
        <v>3</v>
      </c>
      <c r="H343" s="5" t="n">
        <f aca="false">COUNTIFS('Duel Log'!A:A,A343,'Duel Log'!AA:AA,"Win")</f>
        <v>2</v>
      </c>
      <c r="I343" s="5" t="s">
        <v>10756</v>
      </c>
      <c r="J343" s="5" t="s">
        <v>10757</v>
      </c>
      <c r="K343" s="5" t="s">
        <v>10758</v>
      </c>
      <c r="L343" s="5" t="s">
        <v>98</v>
      </c>
      <c r="M343" s="5" t="s">
        <v>10759</v>
      </c>
      <c r="N343" s="5" t="s">
        <v>9602</v>
      </c>
    </row>
    <row r="344" customFormat="false" ht="15" hidden="false" customHeight="true" outlineLevel="0" collapsed="false">
      <c r="A344" s="5" t="s">
        <v>2546</v>
      </c>
      <c r="B344" s="5" t="s">
        <v>10760</v>
      </c>
      <c r="C344" s="5" t="s">
        <v>573</v>
      </c>
      <c r="D344" s="5" t="s">
        <v>674</v>
      </c>
      <c r="E344" s="5" t="s">
        <v>102</v>
      </c>
      <c r="F344" s="5" t="s">
        <v>2547</v>
      </c>
      <c r="G344" s="5" t="n">
        <f aca="false">COUNTIF('Duel Log'!A:A,A344)</f>
        <v>2</v>
      </c>
      <c r="H344" s="5" t="n">
        <f aca="false">COUNTIFS('Duel Log'!A:A,A344,'Duel Log'!AA:AA,"Win")</f>
        <v>0</v>
      </c>
      <c r="I344" s="5" t="s">
        <v>10761</v>
      </c>
      <c r="J344" s="5" t="s">
        <v>10762</v>
      </c>
      <c r="K344" s="5"/>
      <c r="L344" s="5" t="s">
        <v>98</v>
      </c>
      <c r="M344" s="5" t="s">
        <v>10072</v>
      </c>
      <c r="N344" s="5" t="s">
        <v>9612</v>
      </c>
    </row>
    <row r="345" customFormat="false" ht="15" hidden="false" customHeight="true" outlineLevel="0" collapsed="false">
      <c r="A345" s="5" t="s">
        <v>2552</v>
      </c>
      <c r="B345" s="5" t="s">
        <v>10763</v>
      </c>
      <c r="C345" s="5" t="s">
        <v>573</v>
      </c>
      <c r="D345" s="5" t="s">
        <v>2553</v>
      </c>
      <c r="E345" s="5" t="s">
        <v>102</v>
      </c>
      <c r="F345" s="5" t="s">
        <v>2555</v>
      </c>
      <c r="G345" s="5" t="n">
        <f aca="false">COUNTIF('Duel Log'!A:A,A345)</f>
        <v>2</v>
      </c>
      <c r="H345" s="5" t="n">
        <f aca="false">COUNTIFS('Duel Log'!A:A,A345,'Duel Log'!AA:AA,"Win")</f>
        <v>0</v>
      </c>
      <c r="I345" s="5" t="s">
        <v>10764</v>
      </c>
      <c r="J345" s="5" t="s">
        <v>10765</v>
      </c>
      <c r="K345" s="5"/>
      <c r="L345" s="5" t="s">
        <v>98</v>
      </c>
      <c r="M345" s="5" t="s">
        <v>9941</v>
      </c>
      <c r="N345" s="5" t="s">
        <v>9612</v>
      </c>
    </row>
    <row r="346" customFormat="false" ht="15" hidden="false" customHeight="true" outlineLevel="0" collapsed="false">
      <c r="A346" s="5" t="s">
        <v>2561</v>
      </c>
      <c r="B346" s="5" t="s">
        <v>10766</v>
      </c>
      <c r="C346" s="5" t="s">
        <v>573</v>
      </c>
      <c r="D346" s="6" t="s">
        <v>558</v>
      </c>
      <c r="E346" s="5" t="s">
        <v>102</v>
      </c>
      <c r="F346" s="5" t="s">
        <v>2562</v>
      </c>
      <c r="G346" s="5" t="n">
        <f aca="false">COUNTIF('Duel Log'!A:A,A346)</f>
        <v>2</v>
      </c>
      <c r="H346" s="5" t="n">
        <f aca="false">COUNTIFS('Duel Log'!A:A,A346,'Duel Log'!AA:AA,"Win")</f>
        <v>0</v>
      </c>
      <c r="I346" s="5" t="s">
        <v>10362</v>
      </c>
      <c r="J346" s="5" t="s">
        <v>10767</v>
      </c>
      <c r="K346" s="5"/>
      <c r="L346" s="5" t="s">
        <v>98</v>
      </c>
      <c r="M346" s="5" t="s">
        <v>10768</v>
      </c>
      <c r="N346" s="5" t="s">
        <v>9612</v>
      </c>
    </row>
    <row r="347" customFormat="false" ht="15" hidden="false" customHeight="true" outlineLevel="0" collapsed="false">
      <c r="A347" s="5" t="s">
        <v>2566</v>
      </c>
      <c r="B347" s="5" t="s">
        <v>10769</v>
      </c>
      <c r="C347" s="5" t="s">
        <v>573</v>
      </c>
      <c r="D347" s="5" t="s">
        <v>584</v>
      </c>
      <c r="E347" s="5" t="s">
        <v>102</v>
      </c>
      <c r="F347" s="5" t="s">
        <v>2567</v>
      </c>
      <c r="G347" s="5" t="n">
        <f aca="false">COUNTIF('Duel Log'!A:A,A347)</f>
        <v>2</v>
      </c>
      <c r="H347" s="5" t="n">
        <f aca="false">COUNTIFS('Duel Log'!A:A,A347,'Duel Log'!AA:AA,"Win")</f>
        <v>0</v>
      </c>
      <c r="I347" s="5" t="s">
        <v>10770</v>
      </c>
      <c r="J347" s="5" t="s">
        <v>10771</v>
      </c>
      <c r="K347" s="5"/>
      <c r="L347" s="5" t="s">
        <v>98</v>
      </c>
      <c r="M347" s="5" t="s">
        <v>10772</v>
      </c>
      <c r="N347" s="5" t="s">
        <v>9612</v>
      </c>
    </row>
    <row r="348" customFormat="false" ht="15" hidden="false" customHeight="true" outlineLevel="0" collapsed="false">
      <c r="A348" s="9" t="s">
        <v>2570</v>
      </c>
      <c r="B348" s="9" t="s">
        <v>10773</v>
      </c>
      <c r="C348" s="9" t="s">
        <v>573</v>
      </c>
      <c r="D348" s="9" t="s">
        <v>533</v>
      </c>
      <c r="E348" s="9" t="s">
        <v>102</v>
      </c>
      <c r="F348" s="9" t="s">
        <v>2571</v>
      </c>
      <c r="G348" s="9" t="n">
        <f aca="false">COUNTIF('Duel Log'!A:A,A348)</f>
        <v>2</v>
      </c>
      <c r="H348" s="9" t="n">
        <f aca="false">COUNTIFS('Duel Log'!A:A,A348,'Duel Log'!AA:AA,"Win")</f>
        <v>2</v>
      </c>
      <c r="I348" s="9" t="s">
        <v>10774</v>
      </c>
      <c r="J348" s="9" t="s">
        <v>10775</v>
      </c>
      <c r="K348" s="9"/>
      <c r="L348" s="9" t="s">
        <v>99</v>
      </c>
      <c r="M348" s="9" t="s">
        <v>10077</v>
      </c>
      <c r="N348" s="9" t="s">
        <v>10077</v>
      </c>
    </row>
    <row r="349" customFormat="false" ht="15" hidden="false" customHeight="true" outlineLevel="0" collapsed="false">
      <c r="A349" s="5" t="s">
        <v>2575</v>
      </c>
      <c r="B349" s="5" t="s">
        <v>10776</v>
      </c>
      <c r="C349" s="5" t="s">
        <v>573</v>
      </c>
      <c r="D349" s="5" t="s">
        <v>169</v>
      </c>
      <c r="E349" s="5" t="s">
        <v>102</v>
      </c>
      <c r="F349" s="5" t="s">
        <v>2576</v>
      </c>
      <c r="G349" s="5" t="n">
        <f aca="false">COUNTIF('Duel Log'!A:A,A349)</f>
        <v>2</v>
      </c>
      <c r="H349" s="5" t="n">
        <f aca="false">COUNTIFS('Duel Log'!A:A,A349,'Duel Log'!AA:AA,"Win")</f>
        <v>0</v>
      </c>
      <c r="I349" s="5" t="s">
        <v>10777</v>
      </c>
      <c r="J349" s="5" t="s">
        <v>10778</v>
      </c>
      <c r="K349" s="5"/>
      <c r="L349" s="5" t="s">
        <v>98</v>
      </c>
      <c r="M349" s="5" t="s">
        <v>10304</v>
      </c>
      <c r="N349" s="5" t="s">
        <v>9612</v>
      </c>
    </row>
    <row r="350" customFormat="false" ht="15" hidden="false" customHeight="true" outlineLevel="0" collapsed="false">
      <c r="A350" s="5" t="s">
        <v>2580</v>
      </c>
      <c r="B350" s="5" t="s">
        <v>10779</v>
      </c>
      <c r="C350" s="5" t="s">
        <v>573</v>
      </c>
      <c r="D350" s="5" t="s">
        <v>547</v>
      </c>
      <c r="E350" s="5" t="s">
        <v>102</v>
      </c>
      <c r="F350" s="5" t="s">
        <v>2581</v>
      </c>
      <c r="G350" s="5" t="n">
        <f aca="false">COUNTIF('Duel Log'!A:A,A350)</f>
        <v>3</v>
      </c>
      <c r="H350" s="5" t="n">
        <f aca="false">COUNTIFS('Duel Log'!A:A,A350,'Duel Log'!AA:AA,"Win")</f>
        <v>1</v>
      </c>
      <c r="I350" s="5" t="s">
        <v>10780</v>
      </c>
      <c r="J350" s="5" t="s">
        <v>10781</v>
      </c>
      <c r="K350" s="5" t="s">
        <v>10782</v>
      </c>
      <c r="L350" s="5" t="s">
        <v>98</v>
      </c>
      <c r="M350" s="5" t="s">
        <v>10783</v>
      </c>
      <c r="N350" s="5" t="s">
        <v>9602</v>
      </c>
    </row>
    <row r="351" customFormat="false" ht="15" hidden="false" customHeight="true" outlineLevel="0" collapsed="false">
      <c r="A351" s="5" t="s">
        <v>2587</v>
      </c>
      <c r="B351" s="5" t="s">
        <v>10784</v>
      </c>
      <c r="C351" s="5" t="s">
        <v>573</v>
      </c>
      <c r="D351" s="5" t="s">
        <v>424</v>
      </c>
      <c r="E351" s="5" t="s">
        <v>102</v>
      </c>
      <c r="F351" s="5" t="s">
        <v>575</v>
      </c>
      <c r="G351" s="5" t="n">
        <f aca="false">COUNTIF('Duel Log'!A:A,A351)</f>
        <v>2</v>
      </c>
      <c r="H351" s="5" t="n">
        <f aca="false">COUNTIFS('Duel Log'!A:A,A351,'Duel Log'!AA:AA,"Win")</f>
        <v>0</v>
      </c>
      <c r="I351" s="5" t="s">
        <v>10785</v>
      </c>
      <c r="J351" s="5" t="s">
        <v>10786</v>
      </c>
      <c r="K351" s="5"/>
      <c r="L351" s="5" t="s">
        <v>98</v>
      </c>
      <c r="M351" s="5" t="s">
        <v>10787</v>
      </c>
      <c r="N351" s="5" t="s">
        <v>9612</v>
      </c>
    </row>
    <row r="352" customFormat="false" ht="15" hidden="false" customHeight="true" outlineLevel="0" collapsed="false">
      <c r="A352" s="5" t="s">
        <v>2588</v>
      </c>
      <c r="B352" s="5" t="s">
        <v>10788</v>
      </c>
      <c r="C352" s="5" t="s">
        <v>573</v>
      </c>
      <c r="D352" s="5" t="s">
        <v>567</v>
      </c>
      <c r="E352" s="5" t="s">
        <v>102</v>
      </c>
      <c r="F352" s="5" t="s">
        <v>2589</v>
      </c>
      <c r="G352" s="5" t="n">
        <f aca="false">COUNTIF('Duel Log'!A:A,A352)</f>
        <v>2</v>
      </c>
      <c r="H352" s="5" t="n">
        <f aca="false">COUNTIFS('Duel Log'!A:A,A352,'Duel Log'!AA:AA,"Win")</f>
        <v>0</v>
      </c>
      <c r="I352" s="5" t="s">
        <v>10789</v>
      </c>
      <c r="J352" s="5" t="s">
        <v>10790</v>
      </c>
      <c r="K352" s="5"/>
      <c r="L352" s="5" t="s">
        <v>98</v>
      </c>
      <c r="M352" s="5" t="s">
        <v>10072</v>
      </c>
      <c r="N352" s="5" t="s">
        <v>9612</v>
      </c>
    </row>
    <row r="353" customFormat="false" ht="15" hidden="false" customHeight="true" outlineLevel="0" collapsed="false">
      <c r="A353" s="5" t="s">
        <v>2593</v>
      </c>
      <c r="B353" s="5" t="s">
        <v>10791</v>
      </c>
      <c r="C353" s="5" t="s">
        <v>573</v>
      </c>
      <c r="D353" s="6" t="s">
        <v>2594</v>
      </c>
      <c r="E353" s="5" t="s">
        <v>297</v>
      </c>
      <c r="F353" s="5" t="s">
        <v>2596</v>
      </c>
      <c r="G353" s="5" t="n">
        <f aca="false">COUNTIF('Duel Log'!A:A,A353)</f>
        <v>1</v>
      </c>
      <c r="H353" s="5" t="n">
        <f aca="false">COUNTIFS('Duel Log'!A:A,A353,'Duel Log'!AA:AA,"Win")</f>
        <v>0</v>
      </c>
      <c r="I353" s="5" t="s">
        <v>10792</v>
      </c>
      <c r="J353" s="5"/>
      <c r="K353" s="5"/>
      <c r="L353" s="5" t="s">
        <v>98</v>
      </c>
      <c r="M353" s="5" t="s">
        <v>9648</v>
      </c>
      <c r="N353" s="5"/>
    </row>
    <row r="354" customFormat="false" ht="15" hidden="false" customHeight="true" outlineLevel="0" collapsed="false">
      <c r="A354" s="5" t="s">
        <v>2598</v>
      </c>
      <c r="B354" s="5" t="s">
        <v>10793</v>
      </c>
      <c r="C354" s="5" t="s">
        <v>573</v>
      </c>
      <c r="D354" s="5" t="s">
        <v>2599</v>
      </c>
      <c r="E354" s="5" t="s">
        <v>297</v>
      </c>
      <c r="F354" s="5" t="s">
        <v>2601</v>
      </c>
      <c r="G354" s="5" t="n">
        <f aca="false">COUNTIF('Duel Log'!A:A,A354)</f>
        <v>1</v>
      </c>
      <c r="H354" s="5" t="n">
        <f aca="false">COUNTIFS('Duel Log'!A:A,A354,'Duel Log'!AA:AA,"Win")</f>
        <v>1</v>
      </c>
      <c r="I354" s="5" t="s">
        <v>10794</v>
      </c>
      <c r="J354" s="5"/>
      <c r="K354" s="5"/>
      <c r="L354" s="5" t="s">
        <v>98</v>
      </c>
      <c r="M354" s="5" t="s">
        <v>9648</v>
      </c>
      <c r="N354" s="5"/>
    </row>
    <row r="355" customFormat="false" ht="15" hidden="false" customHeight="true" outlineLevel="0" collapsed="false">
      <c r="A355" s="5" t="s">
        <v>2604</v>
      </c>
      <c r="B355" s="5" t="s">
        <v>10795</v>
      </c>
      <c r="C355" s="5" t="s">
        <v>573</v>
      </c>
      <c r="D355" s="5" t="s">
        <v>2605</v>
      </c>
      <c r="E355" s="5" t="s">
        <v>297</v>
      </c>
      <c r="F355" s="5" t="s">
        <v>2607</v>
      </c>
      <c r="G355" s="5" t="n">
        <f aca="false">COUNTIF('Duel Log'!A:A,A355)</f>
        <v>3</v>
      </c>
      <c r="H355" s="5" t="n">
        <f aca="false">COUNTIFS('Duel Log'!A:A,A355,'Duel Log'!AA:AA,"Win")</f>
        <v>2</v>
      </c>
      <c r="I355" s="5" t="s">
        <v>10796</v>
      </c>
      <c r="J355" s="5" t="s">
        <v>10797</v>
      </c>
      <c r="K355" s="5" t="s">
        <v>10797</v>
      </c>
      <c r="L355" s="5" t="s">
        <v>98</v>
      </c>
      <c r="M355" s="5" t="s">
        <v>9693</v>
      </c>
      <c r="N355" s="5"/>
    </row>
    <row r="356" customFormat="false" ht="15" hidden="false" customHeight="true" outlineLevel="0" collapsed="false">
      <c r="A356" s="5" t="s">
        <v>2608</v>
      </c>
      <c r="B356" s="5" t="s">
        <v>10798</v>
      </c>
      <c r="C356" s="5" t="s">
        <v>573</v>
      </c>
      <c r="D356" s="5" t="s">
        <v>2609</v>
      </c>
      <c r="E356" s="5" t="s">
        <v>297</v>
      </c>
      <c r="F356" s="5" t="s">
        <v>2611</v>
      </c>
      <c r="G356" s="5" t="n">
        <f aca="false">COUNTIF('Duel Log'!A:A,A356)</f>
        <v>1</v>
      </c>
      <c r="H356" s="5" t="n">
        <f aca="false">COUNTIFS('Duel Log'!A:A,A356,'Duel Log'!AA:AA,"Win")</f>
        <v>1</v>
      </c>
      <c r="I356" s="5" t="s">
        <v>10799</v>
      </c>
      <c r="J356" s="5"/>
      <c r="K356" s="5"/>
      <c r="L356" s="5" t="s">
        <v>98</v>
      </c>
      <c r="M356" s="5" t="s">
        <v>9648</v>
      </c>
      <c r="N356" s="5"/>
    </row>
    <row r="357" customFormat="false" ht="15" hidden="false" customHeight="true" outlineLevel="0" collapsed="false">
      <c r="A357" s="5" t="s">
        <v>2613</v>
      </c>
      <c r="B357" s="5" t="s">
        <v>10800</v>
      </c>
      <c r="C357" s="5" t="s">
        <v>573</v>
      </c>
      <c r="D357" s="6" t="s">
        <v>2614</v>
      </c>
      <c r="E357" s="5" t="s">
        <v>297</v>
      </c>
      <c r="F357" s="5" t="s">
        <v>2616</v>
      </c>
      <c r="G357" s="5" t="n">
        <f aca="false">COUNTIF('Duel Log'!A:A,A357)</f>
        <v>3</v>
      </c>
      <c r="H357" s="5" t="n">
        <f aca="false">COUNTIFS('Duel Log'!A:A,A357,'Duel Log'!AA:AA,"Win")</f>
        <v>2</v>
      </c>
      <c r="I357" s="5" t="s">
        <v>10801</v>
      </c>
      <c r="J357" s="5" t="s">
        <v>10801</v>
      </c>
      <c r="K357" s="5" t="s">
        <v>10802</v>
      </c>
      <c r="L357" s="5" t="s">
        <v>98</v>
      </c>
      <c r="M357" s="5" t="s">
        <v>9693</v>
      </c>
      <c r="N357" s="5"/>
    </row>
    <row r="358" customFormat="false" ht="15" hidden="false" customHeight="true" outlineLevel="0" collapsed="false">
      <c r="A358" s="5" t="s">
        <v>2623</v>
      </c>
      <c r="B358" s="5" t="s">
        <v>10803</v>
      </c>
      <c r="C358" s="5" t="s">
        <v>573</v>
      </c>
      <c r="D358" s="5" t="s">
        <v>2624</v>
      </c>
      <c r="E358" s="5" t="s">
        <v>297</v>
      </c>
      <c r="F358" s="5" t="s">
        <v>2626</v>
      </c>
      <c r="G358" s="5" t="n">
        <f aca="false">COUNTIF('Duel Log'!A:A,A358)</f>
        <v>1</v>
      </c>
      <c r="H358" s="5" t="n">
        <f aca="false">COUNTIFS('Duel Log'!A:A,A358,'Duel Log'!AA:AA,"Win")</f>
        <v>0</v>
      </c>
      <c r="I358" s="5" t="s">
        <v>10804</v>
      </c>
      <c r="J358" s="5"/>
      <c r="K358" s="5"/>
      <c r="L358" s="5" t="s">
        <v>98</v>
      </c>
      <c r="M358" s="5" t="s">
        <v>9648</v>
      </c>
      <c r="N358" s="5"/>
    </row>
    <row r="359" customFormat="false" ht="15" hidden="false" customHeight="true" outlineLevel="0" collapsed="false">
      <c r="A359" s="5" t="s">
        <v>2628</v>
      </c>
      <c r="B359" s="5" t="s">
        <v>10805</v>
      </c>
      <c r="C359" s="5" t="s">
        <v>1003</v>
      </c>
      <c r="D359" s="5" t="s">
        <v>2629</v>
      </c>
      <c r="E359" s="5" t="s">
        <v>102</v>
      </c>
      <c r="F359" s="5" t="s">
        <v>2631</v>
      </c>
      <c r="G359" s="5" t="n">
        <f aca="false">COUNTIF('Duel Log'!A:A,A359)</f>
        <v>2</v>
      </c>
      <c r="H359" s="5" t="n">
        <f aca="false">COUNTIFS('Duel Log'!A:A,A359,'Duel Log'!AA:AA,"Win")</f>
        <v>0</v>
      </c>
      <c r="I359" s="5" t="s">
        <v>10806</v>
      </c>
      <c r="J359" s="5" t="s">
        <v>10807</v>
      </c>
      <c r="K359" s="5"/>
      <c r="L359" s="5" t="s">
        <v>98</v>
      </c>
      <c r="M359" s="5" t="s">
        <v>9726</v>
      </c>
      <c r="N359" s="5" t="s">
        <v>9612</v>
      </c>
    </row>
    <row r="360" customFormat="false" ht="15" hidden="false" customHeight="true" outlineLevel="0" collapsed="false">
      <c r="A360" s="5" t="s">
        <v>2634</v>
      </c>
      <c r="B360" s="5" t="s">
        <v>10808</v>
      </c>
      <c r="C360" s="5" t="s">
        <v>1003</v>
      </c>
      <c r="D360" s="6" t="s">
        <v>431</v>
      </c>
      <c r="E360" s="5" t="s">
        <v>102</v>
      </c>
      <c r="F360" s="5" t="s">
        <v>2635</v>
      </c>
      <c r="G360" s="5" t="n">
        <f aca="false">COUNTIF('Duel Log'!A:A,A360)</f>
        <v>2</v>
      </c>
      <c r="H360" s="5" t="n">
        <f aca="false">COUNTIFS('Duel Log'!A:A,A360,'Duel Log'!AA:AA,"Win")</f>
        <v>0</v>
      </c>
      <c r="I360" s="5" t="s">
        <v>10809</v>
      </c>
      <c r="J360" s="5" t="s">
        <v>10810</v>
      </c>
      <c r="K360" s="5"/>
      <c r="L360" s="5" t="s">
        <v>98</v>
      </c>
      <c r="M360" s="5" t="s">
        <v>10811</v>
      </c>
      <c r="N360" s="5" t="s">
        <v>9612</v>
      </c>
    </row>
    <row r="361" customFormat="false" ht="15" hidden="false" customHeight="true" outlineLevel="0" collapsed="false">
      <c r="A361" s="5" t="s">
        <v>2639</v>
      </c>
      <c r="B361" s="5" t="s">
        <v>10812</v>
      </c>
      <c r="C361" s="5" t="s">
        <v>1003</v>
      </c>
      <c r="D361" s="6" t="s">
        <v>1192</v>
      </c>
      <c r="E361" s="5" t="s">
        <v>102</v>
      </c>
      <c r="F361" s="5" t="s">
        <v>2640</v>
      </c>
      <c r="G361" s="5" t="n">
        <f aca="false">COUNTIF('Duel Log'!A:A,A361)</f>
        <v>2</v>
      </c>
      <c r="H361" s="5" t="n">
        <f aca="false">COUNTIFS('Duel Log'!A:A,A361,'Duel Log'!AA:AA,"Win")</f>
        <v>0</v>
      </c>
      <c r="I361" s="5" t="s">
        <v>10813</v>
      </c>
      <c r="J361" s="5" t="s">
        <v>10814</v>
      </c>
      <c r="K361" s="5"/>
      <c r="L361" s="5" t="s">
        <v>98</v>
      </c>
      <c r="M361" s="5" t="s">
        <v>10320</v>
      </c>
      <c r="N361" s="5" t="s">
        <v>9612</v>
      </c>
    </row>
    <row r="362" customFormat="false" ht="15" hidden="false" customHeight="true" outlineLevel="0" collapsed="false">
      <c r="A362" s="5" t="s">
        <v>2643</v>
      </c>
      <c r="B362" s="5" t="s">
        <v>10815</v>
      </c>
      <c r="C362" s="5" t="s">
        <v>1003</v>
      </c>
      <c r="D362" s="5" t="s">
        <v>1213</v>
      </c>
      <c r="E362" s="5" t="s">
        <v>102</v>
      </c>
      <c r="F362" s="5" t="s">
        <v>2644</v>
      </c>
      <c r="G362" s="5" t="n">
        <f aca="false">COUNTIF('Duel Log'!A:A,A362)</f>
        <v>3</v>
      </c>
      <c r="H362" s="5" t="n">
        <f aca="false">COUNTIFS('Duel Log'!A:A,A362,'Duel Log'!AA:AA,"Win")</f>
        <v>1</v>
      </c>
      <c r="I362" s="5" t="s">
        <v>10806</v>
      </c>
      <c r="J362" s="5" t="s">
        <v>10816</v>
      </c>
      <c r="K362" s="5" t="s">
        <v>10817</v>
      </c>
      <c r="L362" s="5" t="s">
        <v>98</v>
      </c>
      <c r="M362" s="5" t="s">
        <v>10163</v>
      </c>
      <c r="N362" s="5" t="s">
        <v>9602</v>
      </c>
    </row>
    <row r="363" customFormat="false" ht="15" hidden="false" customHeight="true" outlineLevel="0" collapsed="false">
      <c r="A363" s="5" t="s">
        <v>2652</v>
      </c>
      <c r="B363" s="5" t="s">
        <v>10818</v>
      </c>
      <c r="C363" s="5" t="s">
        <v>1003</v>
      </c>
      <c r="D363" s="5" t="s">
        <v>523</v>
      </c>
      <c r="E363" s="5" t="s">
        <v>102</v>
      </c>
      <c r="F363" s="5" t="s">
        <v>2653</v>
      </c>
      <c r="G363" s="5" t="n">
        <f aca="false">COUNTIF('Duel Log'!A:A,A363)</f>
        <v>3</v>
      </c>
      <c r="H363" s="5" t="n">
        <f aca="false">COUNTIFS('Duel Log'!A:A,A363,'Duel Log'!AA:AA,"Win")</f>
        <v>1</v>
      </c>
      <c r="I363" s="5" t="s">
        <v>10817</v>
      </c>
      <c r="J363" s="5" t="s">
        <v>10819</v>
      </c>
      <c r="K363" s="5" t="s">
        <v>10820</v>
      </c>
      <c r="L363" s="5" t="s">
        <v>98</v>
      </c>
      <c r="M363" s="5" t="s">
        <v>10014</v>
      </c>
      <c r="N363" s="5" t="s">
        <v>9602</v>
      </c>
    </row>
    <row r="364" customFormat="false" ht="15" hidden="false" customHeight="true" outlineLevel="0" collapsed="false">
      <c r="A364" s="5" t="s">
        <v>2658</v>
      </c>
      <c r="B364" s="5" t="s">
        <v>10821</v>
      </c>
      <c r="C364" s="5" t="s">
        <v>1003</v>
      </c>
      <c r="D364" s="5" t="s">
        <v>2659</v>
      </c>
      <c r="E364" s="5" t="s">
        <v>102</v>
      </c>
      <c r="F364" s="5" t="s">
        <v>2661</v>
      </c>
      <c r="G364" s="5" t="n">
        <f aca="false">COUNTIF('Duel Log'!A:A,A364)</f>
        <v>2</v>
      </c>
      <c r="H364" s="5" t="n">
        <f aca="false">COUNTIFS('Duel Log'!A:A,A364,'Duel Log'!AA:AA,"Win")</f>
        <v>0</v>
      </c>
      <c r="I364" s="5" t="s">
        <v>10822</v>
      </c>
      <c r="J364" s="5" t="s">
        <v>10823</v>
      </c>
      <c r="K364" s="5"/>
      <c r="L364" s="5" t="s">
        <v>98</v>
      </c>
      <c r="M364" s="5" t="s">
        <v>10210</v>
      </c>
      <c r="N364" s="5" t="s">
        <v>9612</v>
      </c>
    </row>
    <row r="365" customFormat="false" ht="15" hidden="false" customHeight="true" outlineLevel="0" collapsed="false">
      <c r="A365" s="5" t="s">
        <v>2664</v>
      </c>
      <c r="B365" s="5" t="s">
        <v>10824</v>
      </c>
      <c r="C365" s="5" t="s">
        <v>318</v>
      </c>
      <c r="D365" s="5" t="s">
        <v>718</v>
      </c>
      <c r="E365" s="5" t="s">
        <v>297</v>
      </c>
      <c r="F365" s="5" t="s">
        <v>2665</v>
      </c>
      <c r="G365" s="5" t="n">
        <f aca="false">COUNTIF('Duel Log'!A:A,A365)</f>
        <v>2</v>
      </c>
      <c r="H365" s="5" t="n">
        <f aca="false">COUNTIFS('Duel Log'!A:A,A365,'Duel Log'!AA:AA,"Win")</f>
        <v>1</v>
      </c>
      <c r="I365" s="5" t="s">
        <v>9880</v>
      </c>
      <c r="J365" s="5" t="s">
        <v>10266</v>
      </c>
      <c r="K365" s="5"/>
      <c r="L365" s="5" t="s">
        <v>98</v>
      </c>
      <c r="M365" s="5" t="s">
        <v>9693</v>
      </c>
      <c r="N365" s="5"/>
    </row>
    <row r="366" customFormat="false" ht="15" hidden="false" customHeight="true" outlineLevel="0" collapsed="false">
      <c r="A366" s="7" t="s">
        <v>2669</v>
      </c>
      <c r="B366" s="7" t="s">
        <v>10824</v>
      </c>
      <c r="C366" s="7" t="s">
        <v>318</v>
      </c>
      <c r="D366" s="7" t="s">
        <v>718</v>
      </c>
      <c r="E366" s="7" t="s">
        <v>297</v>
      </c>
      <c r="F366" s="7" t="s">
        <v>2670</v>
      </c>
      <c r="G366" s="7" t="n">
        <f aca="false">COUNTIF('Duel Log'!A:A,A366)</f>
        <v>2</v>
      </c>
      <c r="H366" s="7" t="n">
        <f aca="false">COUNTIFS('Duel Log'!A:A,A366,'Duel Log'!AA:AA,"Win")</f>
        <v>0</v>
      </c>
      <c r="I366" s="7" t="s">
        <v>10825</v>
      </c>
      <c r="J366" s="7" t="s">
        <v>10826</v>
      </c>
      <c r="K366" s="7"/>
      <c r="L366" s="7" t="s">
        <v>99</v>
      </c>
      <c r="M366" s="7" t="s">
        <v>9693</v>
      </c>
      <c r="N366" s="7"/>
    </row>
    <row r="367" customFormat="false" ht="15" hidden="false" customHeight="true" outlineLevel="0" collapsed="false">
      <c r="A367" s="7" t="s">
        <v>2674</v>
      </c>
      <c r="B367" s="7" t="s">
        <v>10824</v>
      </c>
      <c r="C367" s="7" t="s">
        <v>318</v>
      </c>
      <c r="D367" s="7" t="s">
        <v>718</v>
      </c>
      <c r="E367" s="7" t="s">
        <v>297</v>
      </c>
      <c r="F367" s="7" t="s">
        <v>2675</v>
      </c>
      <c r="G367" s="7" t="n">
        <f aca="false">COUNTIF('Duel Log'!A:A,A367)</f>
        <v>2</v>
      </c>
      <c r="H367" s="7" t="n">
        <f aca="false">COUNTIFS('Duel Log'!A:A,A367,'Duel Log'!AA:AA,"Win")</f>
        <v>0</v>
      </c>
      <c r="I367" s="7" t="s">
        <v>9949</v>
      </c>
      <c r="J367" s="7" t="s">
        <v>9859</v>
      </c>
      <c r="K367" s="7"/>
      <c r="L367" s="7" t="s">
        <v>99</v>
      </c>
      <c r="M367" s="7" t="s">
        <v>9693</v>
      </c>
      <c r="N367" s="7"/>
    </row>
    <row r="368" customFormat="false" ht="15" hidden="false" customHeight="true" outlineLevel="0" collapsed="false">
      <c r="A368" s="7" t="s">
        <v>2678</v>
      </c>
      <c r="B368" s="7" t="s">
        <v>10824</v>
      </c>
      <c r="C368" s="7" t="s">
        <v>318</v>
      </c>
      <c r="D368" s="7" t="s">
        <v>718</v>
      </c>
      <c r="E368" s="7" t="s">
        <v>297</v>
      </c>
      <c r="F368" s="7" t="s">
        <v>2679</v>
      </c>
      <c r="G368" s="7" t="n">
        <f aca="false">COUNTIF('Duel Log'!A:A,A368)</f>
        <v>3</v>
      </c>
      <c r="H368" s="7" t="n">
        <f aca="false">COUNTIFS('Duel Log'!A:A,A368,'Duel Log'!AA:AA,"Win")</f>
        <v>1</v>
      </c>
      <c r="I368" s="7" t="s">
        <v>10362</v>
      </c>
      <c r="J368" s="7" t="s">
        <v>10362</v>
      </c>
      <c r="K368" s="7" t="s">
        <v>10827</v>
      </c>
      <c r="L368" s="7" t="s">
        <v>99</v>
      </c>
      <c r="M368" s="7" t="s">
        <v>9693</v>
      </c>
      <c r="N368" s="7"/>
    </row>
    <row r="369" customFormat="false" ht="15" hidden="false" customHeight="true" outlineLevel="0" collapsed="false">
      <c r="A369" s="7" t="s">
        <v>2683</v>
      </c>
      <c r="B369" s="7" t="s">
        <v>10824</v>
      </c>
      <c r="C369" s="7" t="s">
        <v>318</v>
      </c>
      <c r="D369" s="7" t="s">
        <v>718</v>
      </c>
      <c r="E369" s="7" t="s">
        <v>297</v>
      </c>
      <c r="F369" s="7" t="s">
        <v>2684</v>
      </c>
      <c r="G369" s="7" t="n">
        <f aca="false">COUNTIF('Duel Log'!A:A,A369)</f>
        <v>4</v>
      </c>
      <c r="H369" s="7" t="n">
        <f aca="false">COUNTIFS('Duel Log'!A:A,A369,'Duel Log'!AA:AA,"Win")</f>
        <v>2</v>
      </c>
      <c r="I369" s="7" t="s">
        <v>9694</v>
      </c>
      <c r="J369" s="7" t="s">
        <v>9858</v>
      </c>
      <c r="K369" s="7" t="s">
        <v>9858</v>
      </c>
      <c r="L369" s="7" t="s">
        <v>99</v>
      </c>
      <c r="M369" s="7" t="s">
        <v>10828</v>
      </c>
      <c r="N369" s="7"/>
    </row>
    <row r="370" customFormat="false" ht="15" hidden="false" customHeight="true" outlineLevel="0" collapsed="false">
      <c r="A370" s="5" t="s">
        <v>2690</v>
      </c>
      <c r="B370" s="5" t="s">
        <v>10829</v>
      </c>
      <c r="C370" s="5" t="s">
        <v>318</v>
      </c>
      <c r="D370" s="5" t="s">
        <v>1721</v>
      </c>
      <c r="E370" s="5" t="s">
        <v>102</v>
      </c>
      <c r="F370" s="5" t="s">
        <v>2691</v>
      </c>
      <c r="G370" s="5" t="n">
        <f aca="false">COUNTIF('Duel Log'!A:A,A370)</f>
        <v>1</v>
      </c>
      <c r="H370" s="5" t="n">
        <f aca="false">COUNTIFS('Duel Log'!A:A,A370,'Duel Log'!AA:AA,"Win")</f>
        <v>0</v>
      </c>
      <c r="I370" s="5" t="s">
        <v>10830</v>
      </c>
      <c r="J370" s="5"/>
      <c r="K370" s="5"/>
      <c r="L370" s="5" t="s">
        <v>98</v>
      </c>
      <c r="M370" s="5" t="s">
        <v>9596</v>
      </c>
      <c r="N370" s="5" t="s">
        <v>9596</v>
      </c>
    </row>
    <row r="371" customFormat="false" ht="15" hidden="false" customHeight="true" outlineLevel="0" collapsed="false">
      <c r="A371" s="5" t="s">
        <v>2692</v>
      </c>
      <c r="B371" s="5" t="s">
        <v>10831</v>
      </c>
      <c r="C371" s="5" t="s">
        <v>318</v>
      </c>
      <c r="D371" s="5" t="s">
        <v>2693</v>
      </c>
      <c r="E371" s="5" t="s">
        <v>102</v>
      </c>
      <c r="F371" s="5" t="s">
        <v>2695</v>
      </c>
      <c r="G371" s="5" t="n">
        <f aca="false">COUNTIF('Duel Log'!A:A,A371)</f>
        <v>2</v>
      </c>
      <c r="H371" s="5" t="n">
        <f aca="false">COUNTIFS('Duel Log'!A:A,A371,'Duel Log'!AA:AA,"Win")</f>
        <v>2</v>
      </c>
      <c r="I371" s="5" t="s">
        <v>10832</v>
      </c>
      <c r="J371" s="5" t="s">
        <v>10833</v>
      </c>
      <c r="K371" s="5"/>
      <c r="L371" s="5" t="s">
        <v>98</v>
      </c>
      <c r="M371" s="5" t="s">
        <v>9941</v>
      </c>
      <c r="N371" s="5" t="s">
        <v>9612</v>
      </c>
    </row>
    <row r="372" customFormat="false" ht="15" hidden="false" customHeight="true" outlineLevel="0" collapsed="false">
      <c r="A372" s="5" t="s">
        <v>2701</v>
      </c>
      <c r="B372" s="5" t="s">
        <v>10834</v>
      </c>
      <c r="C372" s="5" t="s">
        <v>318</v>
      </c>
      <c r="D372" s="5" t="s">
        <v>2702</v>
      </c>
      <c r="E372" s="5" t="s">
        <v>102</v>
      </c>
      <c r="F372" s="5" t="s">
        <v>2704</v>
      </c>
      <c r="G372" s="5" t="n">
        <f aca="false">COUNTIF('Duel Log'!A:A,A372)</f>
        <v>3</v>
      </c>
      <c r="H372" s="5" t="n">
        <f aca="false">COUNTIFS('Duel Log'!A:A,A372,'Duel Log'!AA:AA,"Win")</f>
        <v>2</v>
      </c>
      <c r="I372" s="5" t="s">
        <v>10835</v>
      </c>
      <c r="J372" s="5" t="s">
        <v>10836</v>
      </c>
      <c r="K372" s="5" t="s">
        <v>10837</v>
      </c>
      <c r="L372" s="5" t="s">
        <v>98</v>
      </c>
      <c r="M372" s="5" t="s">
        <v>10838</v>
      </c>
      <c r="N372" s="5" t="s">
        <v>9602</v>
      </c>
    </row>
    <row r="373" customFormat="false" ht="15" hidden="false" customHeight="true" outlineLevel="0" collapsed="false">
      <c r="A373" s="5" t="s">
        <v>2711</v>
      </c>
      <c r="B373" s="5" t="s">
        <v>10839</v>
      </c>
      <c r="C373" s="5" t="s">
        <v>318</v>
      </c>
      <c r="D373" s="5" t="s">
        <v>2712</v>
      </c>
      <c r="E373" s="5" t="s">
        <v>102</v>
      </c>
      <c r="F373" s="5" t="s">
        <v>2714</v>
      </c>
      <c r="G373" s="5" t="n">
        <f aca="false">COUNTIF('Duel Log'!A:A,A373)</f>
        <v>2</v>
      </c>
      <c r="H373" s="5" t="n">
        <f aca="false">COUNTIFS('Duel Log'!A:A,A373,'Duel Log'!AA:AA,"Win")</f>
        <v>2</v>
      </c>
      <c r="I373" s="5" t="s">
        <v>10840</v>
      </c>
      <c r="J373" s="5" t="s">
        <v>10841</v>
      </c>
      <c r="K373" s="5"/>
      <c r="L373" s="5" t="s">
        <v>98</v>
      </c>
      <c r="M373" s="5" t="s">
        <v>10842</v>
      </c>
      <c r="N373" s="5" t="s">
        <v>9612</v>
      </c>
    </row>
    <row r="374" customFormat="false" ht="15" hidden="false" customHeight="true" outlineLevel="0" collapsed="false">
      <c r="A374" s="5" t="s">
        <v>2718</v>
      </c>
      <c r="B374" s="5" t="s">
        <v>10843</v>
      </c>
      <c r="C374" s="5" t="s">
        <v>318</v>
      </c>
      <c r="D374" s="5" t="s">
        <v>753</v>
      </c>
      <c r="E374" s="5" t="s">
        <v>102</v>
      </c>
      <c r="F374" s="5" t="s">
        <v>2719</v>
      </c>
      <c r="G374" s="5" t="n">
        <f aca="false">COUNTIF('Duel Log'!A:A,A374)</f>
        <v>2</v>
      </c>
      <c r="H374" s="5" t="n">
        <f aca="false">COUNTIFS('Duel Log'!A:A,A374,'Duel Log'!AA:AA,"Win")</f>
        <v>0</v>
      </c>
      <c r="I374" s="5" t="s">
        <v>10844</v>
      </c>
      <c r="J374" s="5" t="s">
        <v>10845</v>
      </c>
      <c r="K374" s="5"/>
      <c r="L374" s="5" t="s">
        <v>98</v>
      </c>
      <c r="M374" s="5" t="s">
        <v>9750</v>
      </c>
      <c r="N374" s="5" t="s">
        <v>9612</v>
      </c>
    </row>
    <row r="375" customFormat="false" ht="15" hidden="false" customHeight="true" outlineLevel="0" collapsed="false">
      <c r="A375" s="5" t="s">
        <v>2723</v>
      </c>
      <c r="B375" s="5" t="s">
        <v>10846</v>
      </c>
      <c r="C375" s="5" t="s">
        <v>318</v>
      </c>
      <c r="D375" s="5" t="s">
        <v>2724</v>
      </c>
      <c r="E375" s="5" t="s">
        <v>102</v>
      </c>
      <c r="F375" s="5" t="s">
        <v>2726</v>
      </c>
      <c r="G375" s="5" t="n">
        <f aca="false">COUNTIF('Duel Log'!A:A,A375)</f>
        <v>2</v>
      </c>
      <c r="H375" s="5" t="n">
        <f aca="false">COUNTIFS('Duel Log'!A:A,A375,'Duel Log'!AA:AA,"Win")</f>
        <v>2</v>
      </c>
      <c r="I375" s="5" t="s">
        <v>9962</v>
      </c>
      <c r="J375" s="5" t="s">
        <v>10847</v>
      </c>
      <c r="K375" s="5"/>
      <c r="L375" s="5" t="s">
        <v>98</v>
      </c>
      <c r="M375" s="5" t="s">
        <v>9906</v>
      </c>
      <c r="N375" s="5" t="s">
        <v>9612</v>
      </c>
    </row>
    <row r="376" customFormat="false" ht="15" hidden="false" customHeight="true" outlineLevel="0" collapsed="false">
      <c r="A376" s="5" t="s">
        <v>2731</v>
      </c>
      <c r="B376" s="5" t="s">
        <v>10848</v>
      </c>
      <c r="C376" s="5" t="s">
        <v>318</v>
      </c>
      <c r="D376" s="5" t="s">
        <v>1016</v>
      </c>
      <c r="E376" s="5" t="s">
        <v>102</v>
      </c>
      <c r="F376" s="5" t="s">
        <v>2732</v>
      </c>
      <c r="G376" s="5" t="n">
        <f aca="false">COUNTIF('Duel Log'!A:A,A376)</f>
        <v>2</v>
      </c>
      <c r="H376" s="5" t="n">
        <f aca="false">COUNTIFS('Duel Log'!A:A,A376,'Duel Log'!AA:AA,"Win")</f>
        <v>2</v>
      </c>
      <c r="I376" s="5" t="s">
        <v>10841</v>
      </c>
      <c r="J376" s="5" t="s">
        <v>10836</v>
      </c>
      <c r="K376" s="5"/>
      <c r="L376" s="5" t="s">
        <v>98</v>
      </c>
      <c r="M376" s="5" t="s">
        <v>10754</v>
      </c>
      <c r="N376" s="5" t="s">
        <v>9612</v>
      </c>
    </row>
    <row r="377" customFormat="false" ht="15" hidden="false" customHeight="true" outlineLevel="0" collapsed="false">
      <c r="A377" s="5" t="s">
        <v>2735</v>
      </c>
      <c r="B377" s="5" t="s">
        <v>10849</v>
      </c>
      <c r="C377" s="5" t="s">
        <v>318</v>
      </c>
      <c r="D377" s="5" t="s">
        <v>343</v>
      </c>
      <c r="E377" s="5" t="s">
        <v>102</v>
      </c>
      <c r="F377" s="5" t="s">
        <v>2736</v>
      </c>
      <c r="G377" s="5" t="n">
        <f aca="false">COUNTIF('Duel Log'!A:A,A377)</f>
        <v>3</v>
      </c>
      <c r="H377" s="5" t="n">
        <f aca="false">COUNTIFS('Duel Log'!A:A,A377,'Duel Log'!AA:AA,"Win")</f>
        <v>2</v>
      </c>
      <c r="I377" s="5" t="s">
        <v>10850</v>
      </c>
      <c r="J377" s="5" t="s">
        <v>10851</v>
      </c>
      <c r="K377" s="5" t="s">
        <v>10852</v>
      </c>
      <c r="L377" s="5" t="s">
        <v>98</v>
      </c>
      <c r="M377" s="5" t="s">
        <v>10111</v>
      </c>
      <c r="N377" s="5" t="s">
        <v>9602</v>
      </c>
    </row>
    <row r="378" customFormat="false" ht="15" hidden="false" customHeight="true" outlineLevel="0" collapsed="false">
      <c r="A378" s="5" t="s">
        <v>2743</v>
      </c>
      <c r="B378" s="5" t="s">
        <v>10853</v>
      </c>
      <c r="C378" s="5" t="s">
        <v>318</v>
      </c>
      <c r="D378" s="5" t="s">
        <v>611</v>
      </c>
      <c r="E378" s="5" t="s">
        <v>102</v>
      </c>
      <c r="F378" s="5" t="s">
        <v>693</v>
      </c>
      <c r="G378" s="5" t="n">
        <f aca="false">COUNTIF('Duel Log'!A:A,A378)</f>
        <v>2</v>
      </c>
      <c r="H378" s="5" t="n">
        <f aca="false">COUNTIFS('Duel Log'!A:A,A378,'Duel Log'!AA:AA,"Win")</f>
        <v>0</v>
      </c>
      <c r="I378" s="5" t="s">
        <v>10854</v>
      </c>
      <c r="J378" s="5" t="s">
        <v>10855</v>
      </c>
      <c r="K378" s="5"/>
      <c r="L378" s="5" t="s">
        <v>98</v>
      </c>
      <c r="M378" s="5" t="s">
        <v>9750</v>
      </c>
      <c r="N378" s="5" t="s">
        <v>9612</v>
      </c>
    </row>
    <row r="379" customFormat="false" ht="15" hidden="false" customHeight="true" outlineLevel="0" collapsed="false">
      <c r="A379" s="5" t="s">
        <v>2744</v>
      </c>
      <c r="B379" s="5" t="s">
        <v>10856</v>
      </c>
      <c r="C379" s="5" t="s">
        <v>318</v>
      </c>
      <c r="D379" s="5" t="s">
        <v>2745</v>
      </c>
      <c r="E379" s="5" t="s">
        <v>102</v>
      </c>
      <c r="F379" s="5" t="s">
        <v>2747</v>
      </c>
      <c r="G379" s="5" t="n">
        <f aca="false">COUNTIF('Duel Log'!A:A,A379)</f>
        <v>3</v>
      </c>
      <c r="H379" s="5" t="n">
        <f aca="false">COUNTIFS('Duel Log'!A:A,A379,'Duel Log'!AA:AA,"Win")</f>
        <v>2</v>
      </c>
      <c r="I379" s="5" t="s">
        <v>10841</v>
      </c>
      <c r="J379" s="5" t="s">
        <v>10857</v>
      </c>
      <c r="K379" s="5" t="s">
        <v>10858</v>
      </c>
      <c r="L379" s="5" t="s">
        <v>98</v>
      </c>
      <c r="M379" s="5" t="s">
        <v>10859</v>
      </c>
      <c r="N379" s="5" t="s">
        <v>9602</v>
      </c>
    </row>
    <row r="380" customFormat="false" ht="15" hidden="false" customHeight="true" outlineLevel="0" collapsed="false">
      <c r="A380" s="5" t="s">
        <v>2753</v>
      </c>
      <c r="B380" s="5" t="s">
        <v>10860</v>
      </c>
      <c r="C380" s="5" t="s">
        <v>318</v>
      </c>
      <c r="D380" s="5" t="s">
        <v>356</v>
      </c>
      <c r="E380" s="5" t="s">
        <v>102</v>
      </c>
      <c r="F380" s="5" t="s">
        <v>2754</v>
      </c>
      <c r="G380" s="5" t="n">
        <f aca="false">COUNTIF('Duel Log'!A:A,A380)</f>
        <v>2</v>
      </c>
      <c r="H380" s="5" t="n">
        <f aca="false">COUNTIFS('Duel Log'!A:A,A380,'Duel Log'!AA:AA,"Win")</f>
        <v>2</v>
      </c>
      <c r="I380" s="5" t="s">
        <v>10861</v>
      </c>
      <c r="J380" s="5" t="s">
        <v>10862</v>
      </c>
      <c r="K380" s="5"/>
      <c r="L380" s="5" t="s">
        <v>98</v>
      </c>
      <c r="M380" s="5" t="s">
        <v>10754</v>
      </c>
      <c r="N380" s="5" t="s">
        <v>9612</v>
      </c>
    </row>
    <row r="381" customFormat="false" ht="15" hidden="false" customHeight="true" outlineLevel="0" collapsed="false">
      <c r="A381" s="5" t="s">
        <v>2758</v>
      </c>
      <c r="B381" s="5" t="s">
        <v>10863</v>
      </c>
      <c r="C381" s="5" t="s">
        <v>318</v>
      </c>
      <c r="D381" s="5" t="s">
        <v>271</v>
      </c>
      <c r="E381" s="5" t="s">
        <v>102</v>
      </c>
      <c r="F381" s="5" t="s">
        <v>320</v>
      </c>
      <c r="G381" s="5" t="n">
        <f aca="false">COUNTIF('Duel Log'!A:A,A381)</f>
        <v>3</v>
      </c>
      <c r="H381" s="5" t="n">
        <f aca="false">COUNTIFS('Duel Log'!A:A,A381,'Duel Log'!AA:AA,"Win")</f>
        <v>1</v>
      </c>
      <c r="I381" s="5" t="s">
        <v>9689</v>
      </c>
      <c r="J381" s="5" t="s">
        <v>10864</v>
      </c>
      <c r="K381" s="5" t="s">
        <v>10865</v>
      </c>
      <c r="L381" s="5" t="s">
        <v>98</v>
      </c>
      <c r="M381" s="5" t="s">
        <v>10866</v>
      </c>
      <c r="N381" s="5" t="s">
        <v>9602</v>
      </c>
    </row>
    <row r="382" customFormat="false" ht="15" hidden="false" customHeight="true" outlineLevel="0" collapsed="false">
      <c r="A382" s="5" t="s">
        <v>2759</v>
      </c>
      <c r="B382" s="5" t="s">
        <v>10867</v>
      </c>
      <c r="C382" s="5" t="s">
        <v>318</v>
      </c>
      <c r="D382" s="5" t="s">
        <v>373</v>
      </c>
      <c r="E382" s="5" t="s">
        <v>102</v>
      </c>
      <c r="F382" s="5" t="s">
        <v>2760</v>
      </c>
      <c r="G382" s="5" t="n">
        <f aca="false">COUNTIF('Duel Log'!A:A,A382)</f>
        <v>2</v>
      </c>
      <c r="H382" s="5" t="n">
        <f aca="false">COUNTIFS('Duel Log'!A:A,A382,'Duel Log'!AA:AA,"Win")</f>
        <v>2</v>
      </c>
      <c r="I382" s="5" t="s">
        <v>10868</v>
      </c>
      <c r="J382" s="5" t="s">
        <v>10869</v>
      </c>
      <c r="K382" s="5"/>
      <c r="L382" s="5" t="s">
        <v>98</v>
      </c>
      <c r="M382" s="5" t="s">
        <v>10870</v>
      </c>
      <c r="N382" s="5" t="s">
        <v>9612</v>
      </c>
    </row>
    <row r="383" customFormat="false" ht="15" hidden="false" customHeight="true" outlineLevel="0" collapsed="false">
      <c r="A383" s="5" t="s">
        <v>2764</v>
      </c>
      <c r="B383" s="5" t="s">
        <v>10871</v>
      </c>
      <c r="C383" s="5" t="s">
        <v>318</v>
      </c>
      <c r="D383" s="5" t="s">
        <v>147</v>
      </c>
      <c r="E383" s="5" t="s">
        <v>102</v>
      </c>
      <c r="F383" s="5" t="s">
        <v>2251</v>
      </c>
      <c r="G383" s="5" t="n">
        <f aca="false">COUNTIF('Duel Log'!A:A,A383)</f>
        <v>2</v>
      </c>
      <c r="H383" s="5" t="n">
        <f aca="false">COUNTIFS('Duel Log'!A:A,A383,'Duel Log'!AA:AA,"Win")</f>
        <v>0</v>
      </c>
      <c r="I383" s="5" t="s">
        <v>10872</v>
      </c>
      <c r="J383" s="5" t="s">
        <v>10873</v>
      </c>
      <c r="K383" s="5"/>
      <c r="L383" s="5" t="s">
        <v>98</v>
      </c>
      <c r="M383" s="5" t="s">
        <v>10874</v>
      </c>
      <c r="N383" s="5" t="s">
        <v>9612</v>
      </c>
    </row>
    <row r="384" customFormat="false" ht="15" hidden="false" customHeight="true" outlineLevel="0" collapsed="false">
      <c r="A384" s="5" t="s">
        <v>2765</v>
      </c>
      <c r="B384" s="5" t="s">
        <v>10875</v>
      </c>
      <c r="C384" s="5" t="s">
        <v>318</v>
      </c>
      <c r="D384" s="6" t="s">
        <v>365</v>
      </c>
      <c r="E384" s="5" t="s">
        <v>102</v>
      </c>
      <c r="F384" s="5" t="s">
        <v>2766</v>
      </c>
      <c r="G384" s="5" t="n">
        <f aca="false">COUNTIF('Duel Log'!A:A,A384)</f>
        <v>2</v>
      </c>
      <c r="H384" s="5" t="n">
        <f aca="false">COUNTIFS('Duel Log'!A:A,A384,'Duel Log'!AA:AA,"Win")</f>
        <v>0</v>
      </c>
      <c r="I384" s="5" t="s">
        <v>10876</v>
      </c>
      <c r="J384" s="5" t="s">
        <v>10877</v>
      </c>
      <c r="K384" s="5"/>
      <c r="L384" s="5" t="s">
        <v>98</v>
      </c>
      <c r="M384" s="5" t="s">
        <v>10304</v>
      </c>
      <c r="N384" s="5" t="s">
        <v>9612</v>
      </c>
    </row>
    <row r="385" customFormat="false" ht="15" hidden="false" customHeight="true" outlineLevel="0" collapsed="false">
      <c r="A385" s="5" t="s">
        <v>2769</v>
      </c>
      <c r="B385" s="5" t="s">
        <v>10878</v>
      </c>
      <c r="C385" s="5" t="s">
        <v>318</v>
      </c>
      <c r="D385" s="5" t="s">
        <v>331</v>
      </c>
      <c r="E385" s="5" t="s">
        <v>102</v>
      </c>
      <c r="F385" s="5" t="s">
        <v>2770</v>
      </c>
      <c r="G385" s="5" t="n">
        <f aca="false">COUNTIF('Duel Log'!A:A,A385)</f>
        <v>2</v>
      </c>
      <c r="H385" s="5" t="n">
        <f aca="false">COUNTIFS('Duel Log'!A:A,A385,'Duel Log'!AA:AA,"Win")</f>
        <v>2</v>
      </c>
      <c r="I385" s="5" t="s">
        <v>10879</v>
      </c>
      <c r="J385" s="5" t="s">
        <v>10880</v>
      </c>
      <c r="K385" s="5"/>
      <c r="L385" s="5" t="s">
        <v>98</v>
      </c>
      <c r="M385" s="5" t="s">
        <v>10881</v>
      </c>
      <c r="N385" s="5" t="s">
        <v>9612</v>
      </c>
    </row>
    <row r="386" customFormat="false" ht="15" hidden="false" customHeight="true" outlineLevel="0" collapsed="false">
      <c r="A386" s="9" t="s">
        <v>2774</v>
      </c>
      <c r="B386" s="9" t="s">
        <v>10882</v>
      </c>
      <c r="C386" s="9" t="s">
        <v>318</v>
      </c>
      <c r="D386" s="9" t="s">
        <v>343</v>
      </c>
      <c r="E386" s="9" t="s">
        <v>102</v>
      </c>
      <c r="F386" s="9" t="s">
        <v>2775</v>
      </c>
      <c r="G386" s="9" t="n">
        <f aca="false">COUNTIF('Duel Log'!A:A,A386)</f>
        <v>2</v>
      </c>
      <c r="H386" s="9" t="n">
        <f aca="false">COUNTIFS('Duel Log'!A:A,A386,'Duel Log'!AA:AA,"Win")</f>
        <v>2</v>
      </c>
      <c r="I386" s="9" t="s">
        <v>10880</v>
      </c>
      <c r="J386" s="9" t="s">
        <v>10883</v>
      </c>
      <c r="K386" s="9"/>
      <c r="L386" s="9" t="s">
        <v>99</v>
      </c>
      <c r="M386" s="9" t="s">
        <v>10077</v>
      </c>
      <c r="N386" s="9" t="s">
        <v>10077</v>
      </c>
    </row>
    <row r="387" customFormat="false" ht="15" hidden="false" customHeight="true" outlineLevel="0" collapsed="false">
      <c r="A387" s="5" t="s">
        <v>2780</v>
      </c>
      <c r="B387" s="5" t="s">
        <v>10884</v>
      </c>
      <c r="C387" s="5" t="s">
        <v>318</v>
      </c>
      <c r="D387" s="5" t="s">
        <v>2781</v>
      </c>
      <c r="E387" s="5" t="s">
        <v>297</v>
      </c>
      <c r="F387" s="5" t="s">
        <v>2783</v>
      </c>
      <c r="G387" s="5" t="n">
        <f aca="false">COUNTIF('Duel Log'!A:A,A387)</f>
        <v>1</v>
      </c>
      <c r="H387" s="5" t="n">
        <f aca="false">COUNTIFS('Duel Log'!A:A,A387,'Duel Log'!AA:AA,"Win")</f>
        <v>1</v>
      </c>
      <c r="I387" s="5" t="s">
        <v>9694</v>
      </c>
      <c r="J387" s="5"/>
      <c r="K387" s="5"/>
      <c r="L387" s="5" t="s">
        <v>98</v>
      </c>
      <c r="M387" s="5" t="s">
        <v>9648</v>
      </c>
      <c r="N387" s="5"/>
    </row>
    <row r="388" customFormat="false" ht="15" hidden="false" customHeight="true" outlineLevel="0" collapsed="false">
      <c r="A388" s="5" t="s">
        <v>2784</v>
      </c>
      <c r="B388" s="5" t="s">
        <v>10885</v>
      </c>
      <c r="C388" s="5" t="s">
        <v>318</v>
      </c>
      <c r="D388" s="5" t="s">
        <v>684</v>
      </c>
      <c r="E388" s="5" t="s">
        <v>297</v>
      </c>
      <c r="F388" s="5" t="s">
        <v>2785</v>
      </c>
      <c r="G388" s="5" t="n">
        <f aca="false">COUNTIF('Duel Log'!A:A,A388)</f>
        <v>3</v>
      </c>
      <c r="H388" s="5" t="n">
        <f aca="false">COUNTIFS('Duel Log'!A:A,A388,'Duel Log'!AA:AA,"Win")</f>
        <v>1</v>
      </c>
      <c r="I388" s="5" t="s">
        <v>9694</v>
      </c>
      <c r="J388" s="5" t="s">
        <v>9694</v>
      </c>
      <c r="K388" s="5" t="s">
        <v>10876</v>
      </c>
      <c r="L388" s="5" t="s">
        <v>98</v>
      </c>
      <c r="M388" s="5" t="s">
        <v>9693</v>
      </c>
      <c r="N388" s="5"/>
    </row>
    <row r="389" customFormat="false" ht="15" hidden="false" customHeight="true" outlineLevel="0" collapsed="false">
      <c r="A389" s="5" t="s">
        <v>2788</v>
      </c>
      <c r="B389" s="5" t="s">
        <v>10886</v>
      </c>
      <c r="C389" s="5" t="s">
        <v>2629</v>
      </c>
      <c r="D389" s="5" t="s">
        <v>2789</v>
      </c>
      <c r="E389" s="5" t="s">
        <v>297</v>
      </c>
      <c r="F389" s="5" t="s">
        <v>2791</v>
      </c>
      <c r="G389" s="5" t="n">
        <f aca="false">COUNTIF('Duel Log'!A:A,A389)</f>
        <v>1</v>
      </c>
      <c r="H389" s="5" t="n">
        <f aca="false">COUNTIFS('Duel Log'!A:A,A389,'Duel Log'!AA:AA,"Win")</f>
        <v>1</v>
      </c>
      <c r="I389" s="5" t="s">
        <v>10887</v>
      </c>
      <c r="J389" s="5"/>
      <c r="K389" s="5"/>
      <c r="L389" s="5" t="s">
        <v>98</v>
      </c>
      <c r="M389" s="5" t="s">
        <v>9648</v>
      </c>
      <c r="N389" s="5"/>
    </row>
    <row r="390" customFormat="false" ht="15" hidden="false" customHeight="true" outlineLevel="0" collapsed="false">
      <c r="A390" s="7" t="s">
        <v>2793</v>
      </c>
      <c r="B390" s="7" t="s">
        <v>10886</v>
      </c>
      <c r="C390" s="7" t="s">
        <v>2629</v>
      </c>
      <c r="D390" s="7" t="s">
        <v>2789</v>
      </c>
      <c r="E390" s="7" t="s">
        <v>297</v>
      </c>
      <c r="F390" s="7" t="s">
        <v>2794</v>
      </c>
      <c r="G390" s="7" t="n">
        <f aca="false">COUNTIF('Duel Log'!A:A,A390)</f>
        <v>3</v>
      </c>
      <c r="H390" s="7" t="n">
        <f aca="false">COUNTIFS('Duel Log'!A:A,A390,'Duel Log'!AA:AA,"Win")</f>
        <v>2</v>
      </c>
      <c r="I390" s="7" t="s">
        <v>10888</v>
      </c>
      <c r="J390" s="7" t="s">
        <v>10889</v>
      </c>
      <c r="K390" s="7" t="s">
        <v>10890</v>
      </c>
      <c r="L390" s="7" t="s">
        <v>99</v>
      </c>
      <c r="M390" s="7" t="s">
        <v>10469</v>
      </c>
      <c r="N390" s="7"/>
    </row>
    <row r="391" customFormat="false" ht="15" hidden="false" customHeight="true" outlineLevel="0" collapsed="false">
      <c r="A391" s="7" t="s">
        <v>2799</v>
      </c>
      <c r="B391" s="7" t="s">
        <v>10886</v>
      </c>
      <c r="C391" s="7" t="s">
        <v>2629</v>
      </c>
      <c r="D391" s="7" t="s">
        <v>2789</v>
      </c>
      <c r="E391" s="7" t="s">
        <v>297</v>
      </c>
      <c r="F391" s="7" t="s">
        <v>2800</v>
      </c>
      <c r="G391" s="7" t="n">
        <f aca="false">COUNTIF('Duel Log'!A:A,A391)</f>
        <v>3</v>
      </c>
      <c r="H391" s="7" t="n">
        <f aca="false">COUNTIFS('Duel Log'!A:A,A391,'Duel Log'!AA:AA,"Win")</f>
        <v>1</v>
      </c>
      <c r="I391" s="7" t="s">
        <v>10891</v>
      </c>
      <c r="J391" s="7" t="s">
        <v>10892</v>
      </c>
      <c r="K391" s="7" t="s">
        <v>10893</v>
      </c>
      <c r="L391" s="7" t="s">
        <v>99</v>
      </c>
      <c r="M391" s="7" t="s">
        <v>10894</v>
      </c>
      <c r="N391" s="7"/>
    </row>
    <row r="392" customFormat="false" ht="15" hidden="false" customHeight="true" outlineLevel="0" collapsed="false">
      <c r="A392" s="5" t="s">
        <v>2807</v>
      </c>
      <c r="B392" s="5" t="s">
        <v>10895</v>
      </c>
      <c r="C392" s="5" t="s">
        <v>2629</v>
      </c>
      <c r="D392" s="5" t="s">
        <v>2808</v>
      </c>
      <c r="E392" s="5" t="s">
        <v>297</v>
      </c>
      <c r="F392" s="5" t="s">
        <v>2810</v>
      </c>
      <c r="G392" s="5" t="n">
        <f aca="false">COUNTIF('Duel Log'!A:A,A392)</f>
        <v>3</v>
      </c>
      <c r="H392" s="5" t="n">
        <f aca="false">COUNTIFS('Duel Log'!A:A,A392,'Duel Log'!AA:AA,"Win")</f>
        <v>2</v>
      </c>
      <c r="I392" s="5" t="s">
        <v>10896</v>
      </c>
      <c r="J392" s="5" t="s">
        <v>9950</v>
      </c>
      <c r="K392" s="5" t="s">
        <v>10897</v>
      </c>
      <c r="L392" s="5" t="s">
        <v>98</v>
      </c>
      <c r="M392" s="5" t="s">
        <v>10898</v>
      </c>
      <c r="N392" s="5"/>
    </row>
    <row r="393" customFormat="false" ht="15" hidden="false" customHeight="true" outlineLevel="0" collapsed="false">
      <c r="A393" s="7" t="s">
        <v>2818</v>
      </c>
      <c r="B393" s="7" t="s">
        <v>10895</v>
      </c>
      <c r="C393" s="7" t="s">
        <v>2629</v>
      </c>
      <c r="D393" s="7" t="s">
        <v>2808</v>
      </c>
      <c r="E393" s="7" t="s">
        <v>297</v>
      </c>
      <c r="F393" s="7" t="s">
        <v>2819</v>
      </c>
      <c r="G393" s="7" t="n">
        <f aca="false">COUNTIF('Duel Log'!A:A,A393)</f>
        <v>3</v>
      </c>
      <c r="H393" s="7" t="n">
        <f aca="false">COUNTIFS('Duel Log'!A:A,A393,'Duel Log'!AA:AA,"Win")</f>
        <v>1</v>
      </c>
      <c r="I393" s="7" t="s">
        <v>10362</v>
      </c>
      <c r="J393" s="7" t="s">
        <v>10899</v>
      </c>
      <c r="K393" s="7" t="s">
        <v>10900</v>
      </c>
      <c r="L393" s="7" t="s">
        <v>99</v>
      </c>
      <c r="M393" s="7" t="s">
        <v>10901</v>
      </c>
      <c r="N393" s="7"/>
    </row>
    <row r="394" customFormat="false" ht="15" hidden="false" customHeight="true" outlineLevel="0" collapsed="false">
      <c r="A394" s="7" t="s">
        <v>2826</v>
      </c>
      <c r="B394" s="7" t="s">
        <v>10895</v>
      </c>
      <c r="C394" s="7" t="s">
        <v>2629</v>
      </c>
      <c r="D394" s="7" t="s">
        <v>2808</v>
      </c>
      <c r="E394" s="7" t="s">
        <v>297</v>
      </c>
      <c r="F394" s="7" t="s">
        <v>2827</v>
      </c>
      <c r="G394" s="7" t="n">
        <f aca="false">COUNTIF('Duel Log'!A:A,A394)</f>
        <v>3</v>
      </c>
      <c r="H394" s="7" t="n">
        <f aca="false">COUNTIFS('Duel Log'!A:A,A394,'Duel Log'!AA:AA,"Win")</f>
        <v>1</v>
      </c>
      <c r="I394" s="7" t="s">
        <v>10902</v>
      </c>
      <c r="J394" s="7" t="s">
        <v>10903</v>
      </c>
      <c r="K394" s="7" t="s">
        <v>10904</v>
      </c>
      <c r="L394" s="7" t="s">
        <v>99</v>
      </c>
      <c r="M394" s="7" t="s">
        <v>10905</v>
      </c>
      <c r="N394" s="7"/>
    </row>
    <row r="395" customFormat="false" ht="15" hidden="false" customHeight="true" outlineLevel="0" collapsed="false">
      <c r="A395" s="7" t="s">
        <v>2834</v>
      </c>
      <c r="B395" s="7" t="s">
        <v>10895</v>
      </c>
      <c r="C395" s="7" t="s">
        <v>2629</v>
      </c>
      <c r="D395" s="7" t="s">
        <v>2808</v>
      </c>
      <c r="E395" s="7" t="s">
        <v>297</v>
      </c>
      <c r="F395" s="7" t="s">
        <v>2835</v>
      </c>
      <c r="G395" s="7" t="n">
        <f aca="false">COUNTIF('Duel Log'!A:A,A395)</f>
        <v>3</v>
      </c>
      <c r="H395" s="7" t="n">
        <f aca="false">COUNTIFS('Duel Log'!A:A,A395,'Duel Log'!AA:AA,"Win")</f>
        <v>2</v>
      </c>
      <c r="I395" s="7" t="s">
        <v>10906</v>
      </c>
      <c r="J395" s="7" t="s">
        <v>10907</v>
      </c>
      <c r="K395" s="7" t="s">
        <v>10441</v>
      </c>
      <c r="L395" s="7" t="s">
        <v>99</v>
      </c>
      <c r="M395" s="7" t="s">
        <v>10908</v>
      </c>
      <c r="N395" s="7"/>
    </row>
    <row r="396" customFormat="false" ht="15" hidden="false" customHeight="true" outlineLevel="0" collapsed="false">
      <c r="A396" s="5" t="s">
        <v>2841</v>
      </c>
      <c r="B396" s="5" t="s">
        <v>10909</v>
      </c>
      <c r="C396" s="5" t="s">
        <v>2629</v>
      </c>
      <c r="D396" s="5" t="s">
        <v>2842</v>
      </c>
      <c r="E396" s="5" t="s">
        <v>102</v>
      </c>
      <c r="F396" s="5" t="s">
        <v>2844</v>
      </c>
      <c r="G396" s="5" t="n">
        <f aca="false">COUNTIF('Duel Log'!A:A,A396)</f>
        <v>2</v>
      </c>
      <c r="H396" s="5" t="n">
        <f aca="false">COUNTIFS('Duel Log'!A:A,A396,'Duel Log'!AA:AA,"Win")</f>
        <v>2</v>
      </c>
      <c r="I396" s="5" t="s">
        <v>10910</v>
      </c>
      <c r="J396" s="5" t="s">
        <v>10911</v>
      </c>
      <c r="K396" s="5"/>
      <c r="L396" s="5" t="s">
        <v>98</v>
      </c>
      <c r="M396" s="5" t="s">
        <v>10912</v>
      </c>
      <c r="N396" s="5" t="s">
        <v>9612</v>
      </c>
    </row>
    <row r="397" customFormat="false" ht="15" hidden="false" customHeight="true" outlineLevel="0" collapsed="false">
      <c r="A397" s="5" t="s">
        <v>2848</v>
      </c>
      <c r="B397" s="5" t="s">
        <v>10913</v>
      </c>
      <c r="C397" s="5" t="s">
        <v>2629</v>
      </c>
      <c r="D397" s="6" t="s">
        <v>2849</v>
      </c>
      <c r="E397" s="5" t="s">
        <v>102</v>
      </c>
      <c r="F397" s="5" t="s">
        <v>2851</v>
      </c>
      <c r="G397" s="5" t="n">
        <f aca="false">COUNTIF('Duel Log'!A:A,A397)</f>
        <v>2</v>
      </c>
      <c r="H397" s="5" t="n">
        <f aca="false">COUNTIFS('Duel Log'!A:A,A397,'Duel Log'!AA:AA,"Win")</f>
        <v>2</v>
      </c>
      <c r="I397" s="5" t="s">
        <v>10914</v>
      </c>
      <c r="J397" s="5" t="s">
        <v>10915</v>
      </c>
      <c r="K397" s="5"/>
      <c r="L397" s="5" t="s">
        <v>98</v>
      </c>
      <c r="M397" s="5" t="s">
        <v>10916</v>
      </c>
      <c r="N397" s="5" t="s">
        <v>9612</v>
      </c>
    </row>
    <row r="398" customFormat="false" ht="15" hidden="false" customHeight="true" outlineLevel="0" collapsed="false">
      <c r="A398" s="5" t="s">
        <v>2853</v>
      </c>
      <c r="B398" s="5" t="s">
        <v>10917</v>
      </c>
      <c r="C398" s="5" t="s">
        <v>2629</v>
      </c>
      <c r="D398" s="6" t="s">
        <v>2854</v>
      </c>
      <c r="E398" s="5" t="s">
        <v>102</v>
      </c>
      <c r="F398" s="5" t="s">
        <v>2856</v>
      </c>
      <c r="G398" s="5" t="n">
        <f aca="false">COUNTIF('Duel Log'!A:A,A398)</f>
        <v>3</v>
      </c>
      <c r="H398" s="5" t="n">
        <f aca="false">COUNTIFS('Duel Log'!A:A,A398,'Duel Log'!AA:AA,"Win")</f>
        <v>1</v>
      </c>
      <c r="I398" s="5" t="s">
        <v>10918</v>
      </c>
      <c r="J398" s="5" t="s">
        <v>10919</v>
      </c>
      <c r="K398" s="5" t="s">
        <v>10920</v>
      </c>
      <c r="L398" s="5" t="s">
        <v>98</v>
      </c>
      <c r="M398" s="5" t="s">
        <v>10163</v>
      </c>
      <c r="N398" s="5" t="s">
        <v>9602</v>
      </c>
    </row>
    <row r="399" customFormat="false" ht="15" hidden="false" customHeight="true" outlineLevel="0" collapsed="false">
      <c r="A399" s="5" t="s">
        <v>2865</v>
      </c>
      <c r="B399" s="5" t="s">
        <v>10921</v>
      </c>
      <c r="C399" s="5" t="s">
        <v>2629</v>
      </c>
      <c r="D399" s="5" t="s">
        <v>2866</v>
      </c>
      <c r="E399" s="5" t="s">
        <v>102</v>
      </c>
      <c r="F399" s="5" t="s">
        <v>2868</v>
      </c>
      <c r="G399" s="5" t="n">
        <f aca="false">COUNTIF('Duel Log'!A:A,A399)</f>
        <v>2</v>
      </c>
      <c r="H399" s="5" t="n">
        <f aca="false">COUNTIFS('Duel Log'!A:A,A399,'Duel Log'!AA:AA,"Win")</f>
        <v>2</v>
      </c>
      <c r="I399" s="5" t="s">
        <v>9858</v>
      </c>
      <c r="J399" s="5" t="s">
        <v>10922</v>
      </c>
      <c r="K399" s="5"/>
      <c r="L399" s="5" t="s">
        <v>98</v>
      </c>
      <c r="M399" s="5" t="s">
        <v>10210</v>
      </c>
      <c r="N399" s="5" t="s">
        <v>9612</v>
      </c>
    </row>
    <row r="400" customFormat="false" ht="15" hidden="false" customHeight="true" outlineLevel="0" collapsed="false">
      <c r="A400" s="5" t="s">
        <v>2873</v>
      </c>
      <c r="B400" s="5" t="s">
        <v>10923</v>
      </c>
      <c r="C400" s="5" t="s">
        <v>2629</v>
      </c>
      <c r="D400" s="5" t="s">
        <v>2874</v>
      </c>
      <c r="E400" s="5" t="s">
        <v>102</v>
      </c>
      <c r="F400" s="5" t="s">
        <v>2876</v>
      </c>
      <c r="G400" s="5" t="n">
        <f aca="false">COUNTIF('Duel Log'!A:A,A400)</f>
        <v>2</v>
      </c>
      <c r="H400" s="5" t="n">
        <f aca="false">COUNTIFS('Duel Log'!A:A,A400,'Duel Log'!AA:AA,"Win")</f>
        <v>2</v>
      </c>
      <c r="I400" s="5" t="s">
        <v>10924</v>
      </c>
      <c r="J400" s="5" t="s">
        <v>10925</v>
      </c>
      <c r="K400" s="5"/>
      <c r="L400" s="5" t="s">
        <v>98</v>
      </c>
      <c r="M400" s="5" t="s">
        <v>9906</v>
      </c>
      <c r="N400" s="5" t="s">
        <v>9612</v>
      </c>
    </row>
    <row r="401" customFormat="false" ht="15" hidden="false" customHeight="true" outlineLevel="0" collapsed="false">
      <c r="A401" s="5" t="s">
        <v>2881</v>
      </c>
      <c r="B401" s="5" t="s">
        <v>10926</v>
      </c>
      <c r="C401" s="5" t="s">
        <v>2629</v>
      </c>
      <c r="D401" s="6" t="s">
        <v>2882</v>
      </c>
      <c r="E401" s="5" t="s">
        <v>102</v>
      </c>
      <c r="F401" s="5" t="s">
        <v>2884</v>
      </c>
      <c r="G401" s="5" t="n">
        <f aca="false">COUNTIF('Duel Log'!A:A,A401)</f>
        <v>2</v>
      </c>
      <c r="H401" s="5" t="n">
        <f aca="false">COUNTIFS('Duel Log'!A:A,A401,'Duel Log'!AA:AA,"Win")</f>
        <v>2</v>
      </c>
      <c r="I401" s="5" t="s">
        <v>10927</v>
      </c>
      <c r="J401" s="5" t="s">
        <v>10928</v>
      </c>
      <c r="K401" s="5"/>
      <c r="L401" s="5" t="s">
        <v>98</v>
      </c>
      <c r="M401" s="5" t="s">
        <v>9906</v>
      </c>
      <c r="N401" s="5" t="s">
        <v>9612</v>
      </c>
    </row>
    <row r="402" customFormat="false" ht="15" hidden="false" customHeight="true" outlineLevel="0" collapsed="false">
      <c r="A402" s="5" t="s">
        <v>2888</v>
      </c>
      <c r="B402" s="5" t="s">
        <v>10929</v>
      </c>
      <c r="C402" s="5" t="s">
        <v>2629</v>
      </c>
      <c r="D402" s="5" t="s">
        <v>478</v>
      </c>
      <c r="E402" s="5" t="s">
        <v>102</v>
      </c>
      <c r="F402" s="5" t="s">
        <v>2889</v>
      </c>
      <c r="G402" s="5" t="n">
        <f aca="false">COUNTIF('Duel Log'!A:A,A402)</f>
        <v>3</v>
      </c>
      <c r="H402" s="5" t="n">
        <f aca="false">COUNTIFS('Duel Log'!A:A,A402,'Duel Log'!AA:AA,"Win")</f>
        <v>2</v>
      </c>
      <c r="I402" s="5" t="s">
        <v>10930</v>
      </c>
      <c r="J402" s="5" t="s">
        <v>10931</v>
      </c>
      <c r="K402" s="5" t="s">
        <v>10932</v>
      </c>
      <c r="L402" s="5" t="s">
        <v>98</v>
      </c>
      <c r="M402" s="5" t="s">
        <v>10933</v>
      </c>
      <c r="N402" s="5" t="s">
        <v>9602</v>
      </c>
    </row>
    <row r="403" customFormat="false" ht="15" hidden="false" customHeight="true" outlineLevel="0" collapsed="false">
      <c r="A403" s="5" t="s">
        <v>2896</v>
      </c>
      <c r="B403" s="5" t="s">
        <v>10934</v>
      </c>
      <c r="C403" s="5" t="s">
        <v>2629</v>
      </c>
      <c r="D403" s="5" t="s">
        <v>2789</v>
      </c>
      <c r="E403" s="5" t="s">
        <v>102</v>
      </c>
      <c r="F403" s="5" t="s">
        <v>2897</v>
      </c>
      <c r="G403" s="5" t="n">
        <f aca="false">COUNTIF('Duel Log'!A:A,A403)</f>
        <v>3</v>
      </c>
      <c r="H403" s="5" t="n">
        <f aca="false">COUNTIFS('Duel Log'!A:A,A403,'Duel Log'!AA:AA,"Win")</f>
        <v>2</v>
      </c>
      <c r="I403" s="5" t="s">
        <v>10935</v>
      </c>
      <c r="J403" s="5" t="s">
        <v>10936</v>
      </c>
      <c r="K403" s="5" t="s">
        <v>10937</v>
      </c>
      <c r="L403" s="5" t="s">
        <v>98</v>
      </c>
      <c r="M403" s="5" t="s">
        <v>10938</v>
      </c>
      <c r="N403" s="5" t="s">
        <v>9602</v>
      </c>
    </row>
    <row r="404" customFormat="false" ht="15" hidden="false" customHeight="true" outlineLevel="0" collapsed="false">
      <c r="A404" s="5" t="s">
        <v>2903</v>
      </c>
      <c r="B404" s="5" t="s">
        <v>10939</v>
      </c>
      <c r="C404" s="5" t="s">
        <v>2629</v>
      </c>
      <c r="D404" s="5" t="s">
        <v>2904</v>
      </c>
      <c r="E404" s="5" t="s">
        <v>102</v>
      </c>
      <c r="F404" s="5" t="s">
        <v>2906</v>
      </c>
      <c r="G404" s="5" t="n">
        <f aca="false">COUNTIF('Duel Log'!A:A,A404)</f>
        <v>3</v>
      </c>
      <c r="H404" s="5" t="n">
        <f aca="false">COUNTIFS('Duel Log'!A:A,A404,'Duel Log'!AA:AA,"Win")</f>
        <v>2</v>
      </c>
      <c r="I404" s="5" t="s">
        <v>10940</v>
      </c>
      <c r="J404" s="5" t="s">
        <v>10941</v>
      </c>
      <c r="K404" s="5" t="s">
        <v>10942</v>
      </c>
      <c r="L404" s="5" t="s">
        <v>98</v>
      </c>
      <c r="M404" s="5" t="s">
        <v>10943</v>
      </c>
      <c r="N404" s="5" t="s">
        <v>9602</v>
      </c>
    </row>
    <row r="405" customFormat="false" ht="15" hidden="false" customHeight="true" outlineLevel="0" collapsed="false">
      <c r="A405" s="5" t="s">
        <v>2913</v>
      </c>
      <c r="B405" s="5" t="s">
        <v>10944</v>
      </c>
      <c r="C405" s="5" t="s">
        <v>2629</v>
      </c>
      <c r="D405" s="5" t="s">
        <v>1003</v>
      </c>
      <c r="E405" s="5" t="s">
        <v>102</v>
      </c>
      <c r="F405" s="5" t="s">
        <v>2631</v>
      </c>
      <c r="G405" s="5" t="n">
        <f aca="false">COUNTIF('Duel Log'!A:A,A405)</f>
        <v>2</v>
      </c>
      <c r="H405" s="5" t="n">
        <f aca="false">COUNTIFS('Duel Log'!A:A,A405,'Duel Log'!AA:AA,"Win")</f>
        <v>2</v>
      </c>
      <c r="I405" s="5" t="s">
        <v>10945</v>
      </c>
      <c r="J405" s="5" t="s">
        <v>10810</v>
      </c>
      <c r="K405" s="5"/>
      <c r="L405" s="5" t="s">
        <v>98</v>
      </c>
      <c r="M405" s="5" t="s">
        <v>10946</v>
      </c>
      <c r="N405" s="5" t="s">
        <v>9612</v>
      </c>
    </row>
    <row r="406" customFormat="false" ht="15" hidden="false" customHeight="true" outlineLevel="0" collapsed="false">
      <c r="A406" s="5" t="s">
        <v>2914</v>
      </c>
      <c r="B406" s="5" t="s">
        <v>10947</v>
      </c>
      <c r="C406" s="5" t="s">
        <v>2629</v>
      </c>
      <c r="D406" s="5" t="s">
        <v>523</v>
      </c>
      <c r="E406" s="5" t="s">
        <v>102</v>
      </c>
      <c r="F406" s="5" t="s">
        <v>2915</v>
      </c>
      <c r="G406" s="5" t="n">
        <f aca="false">COUNTIF('Duel Log'!A:A,A406)</f>
        <v>2</v>
      </c>
      <c r="H406" s="5" t="n">
        <f aca="false">COUNTIFS('Duel Log'!A:A,A406,'Duel Log'!AA:AA,"Win")</f>
        <v>0</v>
      </c>
      <c r="I406" s="5" t="s">
        <v>10948</v>
      </c>
      <c r="J406" s="5" t="s">
        <v>10949</v>
      </c>
      <c r="K406" s="5"/>
      <c r="L406" s="5" t="s">
        <v>98</v>
      </c>
      <c r="M406" s="5" t="s">
        <v>10950</v>
      </c>
      <c r="N406" s="5" t="s">
        <v>9612</v>
      </c>
    </row>
    <row r="407" customFormat="false" ht="15" hidden="false" customHeight="true" outlineLevel="0" collapsed="false">
      <c r="A407" s="5" t="s">
        <v>2919</v>
      </c>
      <c r="B407" s="5" t="s">
        <v>10951</v>
      </c>
      <c r="C407" s="5" t="s">
        <v>2629</v>
      </c>
      <c r="D407" s="6" t="s">
        <v>431</v>
      </c>
      <c r="E407" s="5" t="s">
        <v>102</v>
      </c>
      <c r="F407" s="5" t="s">
        <v>2920</v>
      </c>
      <c r="G407" s="5" t="n">
        <f aca="false">COUNTIF('Duel Log'!A:A,A407)</f>
        <v>2</v>
      </c>
      <c r="H407" s="5" t="n">
        <f aca="false">COUNTIFS('Duel Log'!A:A,A407,'Duel Log'!AA:AA,"Win")</f>
        <v>2</v>
      </c>
      <c r="I407" s="5" t="s">
        <v>10952</v>
      </c>
      <c r="J407" s="5" t="s">
        <v>10953</v>
      </c>
      <c r="K407" s="5"/>
      <c r="L407" s="5" t="s">
        <v>98</v>
      </c>
      <c r="M407" s="5" t="s">
        <v>10954</v>
      </c>
      <c r="N407" s="5" t="s">
        <v>9612</v>
      </c>
    </row>
    <row r="408" customFormat="false" ht="15" hidden="false" customHeight="true" outlineLevel="0" collapsed="false">
      <c r="A408" s="5" t="s">
        <v>2925</v>
      </c>
      <c r="B408" s="5" t="s">
        <v>10955</v>
      </c>
      <c r="C408" s="5" t="s">
        <v>2629</v>
      </c>
      <c r="D408" s="5" t="s">
        <v>2926</v>
      </c>
      <c r="E408" s="5" t="s">
        <v>102</v>
      </c>
      <c r="F408" s="5" t="s">
        <v>2928</v>
      </c>
      <c r="G408" s="5" t="n">
        <f aca="false">COUNTIF('Duel Log'!A:A,A408)</f>
        <v>2</v>
      </c>
      <c r="H408" s="5" t="n">
        <f aca="false">COUNTIFS('Duel Log'!A:A,A408,'Duel Log'!AA:AA,"Win")</f>
        <v>2</v>
      </c>
      <c r="I408" s="5" t="s">
        <v>10956</v>
      </c>
      <c r="J408" s="5" t="s">
        <v>10957</v>
      </c>
      <c r="K408" s="5"/>
      <c r="L408" s="5" t="s">
        <v>98</v>
      </c>
      <c r="M408" s="5" t="s">
        <v>10958</v>
      </c>
      <c r="N408" s="5" t="s">
        <v>9612</v>
      </c>
    </row>
    <row r="409" customFormat="false" ht="15" hidden="false" customHeight="true" outlineLevel="0" collapsed="false">
      <c r="A409" s="5" t="s">
        <v>2933</v>
      </c>
      <c r="B409" s="5" t="s">
        <v>10959</v>
      </c>
      <c r="C409" s="5" t="s">
        <v>2629</v>
      </c>
      <c r="D409" s="6" t="s">
        <v>1192</v>
      </c>
      <c r="E409" s="5" t="s">
        <v>102</v>
      </c>
      <c r="F409" s="5" t="s">
        <v>2934</v>
      </c>
      <c r="G409" s="5" t="n">
        <f aca="false">COUNTIF('Duel Log'!A:A,A409)</f>
        <v>2</v>
      </c>
      <c r="H409" s="5" t="n">
        <f aca="false">COUNTIFS('Duel Log'!A:A,A409,'Duel Log'!AA:AA,"Win")</f>
        <v>2</v>
      </c>
      <c r="I409" s="5" t="s">
        <v>10960</v>
      </c>
      <c r="J409" s="5" t="s">
        <v>10961</v>
      </c>
      <c r="K409" s="5"/>
      <c r="L409" s="5" t="s">
        <v>98</v>
      </c>
      <c r="M409" s="5" t="s">
        <v>10304</v>
      </c>
      <c r="N409" s="5" t="s">
        <v>9612</v>
      </c>
    </row>
    <row r="410" customFormat="false" ht="15" hidden="false" customHeight="true" outlineLevel="0" collapsed="false">
      <c r="A410" s="5" t="s">
        <v>2938</v>
      </c>
      <c r="B410" s="5" t="s">
        <v>10962</v>
      </c>
      <c r="C410" s="5" t="s">
        <v>2629</v>
      </c>
      <c r="D410" s="5" t="s">
        <v>2659</v>
      </c>
      <c r="E410" s="5" t="s">
        <v>102</v>
      </c>
      <c r="F410" s="5" t="s">
        <v>2939</v>
      </c>
      <c r="G410" s="5" t="n">
        <f aca="false">COUNTIF('Duel Log'!A:A,A410)</f>
        <v>3</v>
      </c>
      <c r="H410" s="5" t="n">
        <f aca="false">COUNTIFS('Duel Log'!A:A,A410,'Duel Log'!AA:AA,"Win")</f>
        <v>1</v>
      </c>
      <c r="I410" s="5" t="s">
        <v>10963</v>
      </c>
      <c r="J410" s="5" t="s">
        <v>10964</v>
      </c>
      <c r="K410" s="5" t="s">
        <v>10965</v>
      </c>
      <c r="L410" s="5" t="s">
        <v>98</v>
      </c>
      <c r="M410" s="5" t="s">
        <v>10966</v>
      </c>
      <c r="N410" s="5" t="s">
        <v>9602</v>
      </c>
    </row>
    <row r="411" customFormat="false" ht="15" hidden="false" customHeight="true" outlineLevel="0" collapsed="false">
      <c r="A411" s="5" t="s">
        <v>2948</v>
      </c>
      <c r="B411" s="5" t="s">
        <v>10967</v>
      </c>
      <c r="C411" s="5" t="s">
        <v>2629</v>
      </c>
      <c r="D411" s="5" t="s">
        <v>1213</v>
      </c>
      <c r="E411" s="5" t="s">
        <v>102</v>
      </c>
      <c r="F411" s="5" t="s">
        <v>2949</v>
      </c>
      <c r="G411" s="5" t="n">
        <f aca="false">COUNTIF('Duel Log'!A:A,A411)</f>
        <v>2</v>
      </c>
      <c r="H411" s="5" t="n">
        <f aca="false">COUNTIFS('Duel Log'!A:A,A411,'Duel Log'!AA:AA,"Win")</f>
        <v>0</v>
      </c>
      <c r="I411" s="5" t="s">
        <v>9893</v>
      </c>
      <c r="J411" s="5" t="s">
        <v>10968</v>
      </c>
      <c r="K411" s="5"/>
      <c r="L411" s="5" t="s">
        <v>98</v>
      </c>
      <c r="M411" s="5" t="s">
        <v>10304</v>
      </c>
      <c r="N411" s="5" t="s">
        <v>9612</v>
      </c>
    </row>
    <row r="412" customFormat="false" ht="15" hidden="false" customHeight="true" outlineLevel="0" collapsed="false">
      <c r="A412" s="5" t="s">
        <v>2952</v>
      </c>
      <c r="B412" s="5" t="s">
        <v>10969</v>
      </c>
      <c r="C412" s="5" t="s">
        <v>2953</v>
      </c>
      <c r="D412" s="5" t="s">
        <v>2158</v>
      </c>
      <c r="E412" s="5" t="s">
        <v>297</v>
      </c>
      <c r="F412" s="5" t="s">
        <v>2955</v>
      </c>
      <c r="G412" s="5" t="n">
        <f aca="false">COUNTIF('Duel Log'!A:A,A412)</f>
        <v>3</v>
      </c>
      <c r="H412" s="5" t="n">
        <f aca="false">COUNTIFS('Duel Log'!A:A,A412,'Duel Log'!AA:AA,"Win")</f>
        <v>1</v>
      </c>
      <c r="I412" s="5" t="s">
        <v>10970</v>
      </c>
      <c r="J412" s="5" t="s">
        <v>10971</v>
      </c>
      <c r="K412" s="5" t="s">
        <v>10972</v>
      </c>
      <c r="L412" s="5" t="s">
        <v>98</v>
      </c>
      <c r="M412" s="5" t="s">
        <v>10594</v>
      </c>
      <c r="N412" s="5"/>
    </row>
    <row r="413" customFormat="false" ht="15" hidden="false" customHeight="true" outlineLevel="0" collapsed="false">
      <c r="A413" s="7" t="s">
        <v>2962</v>
      </c>
      <c r="B413" s="7" t="s">
        <v>10969</v>
      </c>
      <c r="C413" s="7" t="s">
        <v>2953</v>
      </c>
      <c r="D413" s="7" t="s">
        <v>2158</v>
      </c>
      <c r="E413" s="7" t="s">
        <v>297</v>
      </c>
      <c r="F413" s="7" t="s">
        <v>2963</v>
      </c>
      <c r="G413" s="7" t="n">
        <f aca="false">COUNTIF('Duel Log'!A:A,A413)</f>
        <v>3</v>
      </c>
      <c r="H413" s="7" t="n">
        <f aca="false">COUNTIFS('Duel Log'!A:A,A413,'Duel Log'!AA:AA,"Win")</f>
        <v>3</v>
      </c>
      <c r="I413" s="7" t="s">
        <v>10973</v>
      </c>
      <c r="J413" s="7" t="s">
        <v>10232</v>
      </c>
      <c r="K413" s="7" t="s">
        <v>10974</v>
      </c>
      <c r="L413" s="7" t="s">
        <v>99</v>
      </c>
      <c r="M413" s="7" t="s">
        <v>10018</v>
      </c>
      <c r="N413" s="7"/>
    </row>
    <row r="414" customFormat="false" ht="15" hidden="false" customHeight="true" outlineLevel="0" collapsed="false">
      <c r="A414" s="7" t="s">
        <v>2967</v>
      </c>
      <c r="B414" s="7" t="s">
        <v>10969</v>
      </c>
      <c r="C414" s="7" t="s">
        <v>2953</v>
      </c>
      <c r="D414" s="7" t="s">
        <v>2158</v>
      </c>
      <c r="E414" s="7" t="s">
        <v>297</v>
      </c>
      <c r="F414" s="7" t="s">
        <v>2968</v>
      </c>
      <c r="G414" s="7" t="n">
        <f aca="false">COUNTIF('Duel Log'!A:A,A414)</f>
        <v>3</v>
      </c>
      <c r="H414" s="7" t="n">
        <f aca="false">COUNTIFS('Duel Log'!A:A,A414,'Duel Log'!AA:AA,"Win")</f>
        <v>2</v>
      </c>
      <c r="I414" s="7" t="s">
        <v>10975</v>
      </c>
      <c r="J414" s="7" t="s">
        <v>9715</v>
      </c>
      <c r="K414" s="7" t="s">
        <v>9858</v>
      </c>
      <c r="L414" s="7" t="s">
        <v>99</v>
      </c>
      <c r="M414" s="7" t="s">
        <v>10290</v>
      </c>
      <c r="N414" s="7"/>
    </row>
    <row r="415" customFormat="false" ht="15" hidden="false" customHeight="true" outlineLevel="0" collapsed="false">
      <c r="A415" s="7" t="s">
        <v>2972</v>
      </c>
      <c r="B415" s="7" t="s">
        <v>10969</v>
      </c>
      <c r="C415" s="7" t="s">
        <v>2953</v>
      </c>
      <c r="D415" s="7" t="s">
        <v>2158</v>
      </c>
      <c r="E415" s="7" t="s">
        <v>297</v>
      </c>
      <c r="F415" s="7" t="s">
        <v>2973</v>
      </c>
      <c r="G415" s="7" t="n">
        <f aca="false">COUNTIF('Duel Log'!A:A,A415)</f>
        <v>3</v>
      </c>
      <c r="H415" s="7" t="n">
        <f aca="false">COUNTIFS('Duel Log'!A:A,A415,'Duel Log'!AA:AA,"Win")</f>
        <v>1</v>
      </c>
      <c r="I415" s="7" t="s">
        <v>9654</v>
      </c>
      <c r="J415" s="7" t="s">
        <v>10976</v>
      </c>
      <c r="K415" s="7" t="s">
        <v>10977</v>
      </c>
      <c r="L415" s="7" t="s">
        <v>99</v>
      </c>
      <c r="M415" s="7" t="s">
        <v>10464</v>
      </c>
      <c r="N415" s="7"/>
    </row>
    <row r="416" customFormat="false" ht="15" hidden="false" customHeight="true" outlineLevel="0" collapsed="false">
      <c r="A416" s="7" t="s">
        <v>2980</v>
      </c>
      <c r="B416" s="7" t="s">
        <v>10969</v>
      </c>
      <c r="C416" s="7" t="s">
        <v>2953</v>
      </c>
      <c r="D416" s="7" t="s">
        <v>2158</v>
      </c>
      <c r="E416" s="7" t="s">
        <v>297</v>
      </c>
      <c r="F416" s="7" t="s">
        <v>2981</v>
      </c>
      <c r="G416" s="7" t="n">
        <f aca="false">COUNTIF('Duel Log'!A:A,A416)</f>
        <v>3</v>
      </c>
      <c r="H416" s="7" t="n">
        <f aca="false">COUNTIFS('Duel Log'!A:A,A416,'Duel Log'!AA:AA,"Win")</f>
        <v>2</v>
      </c>
      <c r="I416" s="7" t="s">
        <v>10978</v>
      </c>
      <c r="J416" s="7" t="s">
        <v>10979</v>
      </c>
      <c r="K416" s="7" t="s">
        <v>10980</v>
      </c>
      <c r="L416" s="7" t="s">
        <v>99</v>
      </c>
      <c r="M416" s="7" t="s">
        <v>10981</v>
      </c>
      <c r="N416" s="7"/>
    </row>
    <row r="417" customFormat="false" ht="15" hidden="false" customHeight="true" outlineLevel="0" collapsed="false">
      <c r="A417" s="7" t="s">
        <v>2989</v>
      </c>
      <c r="B417" s="7" t="s">
        <v>10969</v>
      </c>
      <c r="C417" s="7" t="s">
        <v>2953</v>
      </c>
      <c r="D417" s="7" t="s">
        <v>2158</v>
      </c>
      <c r="E417" s="7" t="s">
        <v>297</v>
      </c>
      <c r="F417" s="7" t="s">
        <v>2990</v>
      </c>
      <c r="G417" s="7" t="n">
        <f aca="false">COUNTIF('Duel Log'!A:A,A417)</f>
        <v>3</v>
      </c>
      <c r="H417" s="7" t="n">
        <f aca="false">COUNTIFS('Duel Log'!A:A,A417,'Duel Log'!AA:AA,"Win")</f>
        <v>0</v>
      </c>
      <c r="I417" s="7" t="s">
        <v>10902</v>
      </c>
      <c r="J417" s="7" t="s">
        <v>10235</v>
      </c>
      <c r="K417" s="7" t="s">
        <v>10982</v>
      </c>
      <c r="L417" s="7" t="s">
        <v>99</v>
      </c>
      <c r="M417" s="7" t="s">
        <v>10983</v>
      </c>
      <c r="N417" s="7"/>
    </row>
    <row r="418" customFormat="false" ht="15" hidden="false" customHeight="true" outlineLevel="0" collapsed="false">
      <c r="A418" s="7" t="s">
        <v>2996</v>
      </c>
      <c r="B418" s="7" t="s">
        <v>10969</v>
      </c>
      <c r="C418" s="7" t="s">
        <v>2953</v>
      </c>
      <c r="D418" s="7" t="s">
        <v>2158</v>
      </c>
      <c r="E418" s="7" t="s">
        <v>297</v>
      </c>
      <c r="F418" s="7" t="s">
        <v>2997</v>
      </c>
      <c r="G418" s="7" t="n">
        <f aca="false">COUNTIF('Duel Log'!A:A,A418)</f>
        <v>3</v>
      </c>
      <c r="H418" s="7" t="n">
        <f aca="false">COUNTIFS('Duel Log'!A:A,A418,'Duel Log'!AA:AA,"Win")</f>
        <v>3</v>
      </c>
      <c r="I418" s="7" t="s">
        <v>10984</v>
      </c>
      <c r="J418" s="7" t="s">
        <v>10985</v>
      </c>
      <c r="K418" s="7" t="s">
        <v>10986</v>
      </c>
      <c r="L418" s="7" t="s">
        <v>99</v>
      </c>
      <c r="M418" s="7" t="s">
        <v>10376</v>
      </c>
      <c r="N418" s="7"/>
    </row>
    <row r="419" customFormat="false" ht="15" hidden="false" customHeight="true" outlineLevel="0" collapsed="false">
      <c r="A419" s="5" t="s">
        <v>3004</v>
      </c>
      <c r="B419" s="5" t="s">
        <v>10987</v>
      </c>
      <c r="C419" s="5" t="s">
        <v>2953</v>
      </c>
      <c r="D419" s="6" t="s">
        <v>3005</v>
      </c>
      <c r="E419" s="5" t="s">
        <v>102</v>
      </c>
      <c r="F419" s="5" t="s">
        <v>3007</v>
      </c>
      <c r="G419" s="5" t="n">
        <f aca="false">COUNTIF('Duel Log'!A:A,A419)</f>
        <v>3</v>
      </c>
      <c r="H419" s="5" t="n">
        <f aca="false">COUNTIFS('Duel Log'!A:A,A419,'Duel Log'!AA:AA,"Win")</f>
        <v>2</v>
      </c>
      <c r="I419" s="5" t="s">
        <v>10988</v>
      </c>
      <c r="J419" s="5" t="s">
        <v>10989</v>
      </c>
      <c r="K419" s="5" t="s">
        <v>9599</v>
      </c>
      <c r="L419" s="5" t="s">
        <v>98</v>
      </c>
      <c r="M419" s="5" t="s">
        <v>9951</v>
      </c>
      <c r="N419" s="5" t="s">
        <v>9602</v>
      </c>
    </row>
    <row r="420" customFormat="false" ht="15" hidden="false" customHeight="true" outlineLevel="0" collapsed="false">
      <c r="A420" s="5" t="s">
        <v>3011</v>
      </c>
      <c r="B420" s="5" t="s">
        <v>10990</v>
      </c>
      <c r="C420" s="5" t="s">
        <v>2953</v>
      </c>
      <c r="D420" s="5" t="s">
        <v>3012</v>
      </c>
      <c r="E420" s="5" t="s">
        <v>102</v>
      </c>
      <c r="F420" s="5" t="s">
        <v>3014</v>
      </c>
      <c r="G420" s="5" t="n">
        <f aca="false">COUNTIF('Duel Log'!A:A,A420)</f>
        <v>2</v>
      </c>
      <c r="H420" s="5" t="n">
        <f aca="false">COUNTIFS('Duel Log'!A:A,A420,'Duel Log'!AA:AA,"Win")</f>
        <v>2</v>
      </c>
      <c r="I420" s="5" t="s">
        <v>10970</v>
      </c>
      <c r="J420" s="5" t="s">
        <v>10991</v>
      </c>
      <c r="K420" s="5"/>
      <c r="L420" s="5" t="s">
        <v>98</v>
      </c>
      <c r="M420" s="5" t="s">
        <v>10320</v>
      </c>
      <c r="N420" s="5" t="s">
        <v>9612</v>
      </c>
    </row>
    <row r="421" customFormat="false" ht="15" hidden="false" customHeight="true" outlineLevel="0" collapsed="false">
      <c r="A421" s="5" t="s">
        <v>3019</v>
      </c>
      <c r="B421" s="5" t="s">
        <v>10992</v>
      </c>
      <c r="C421" s="5" t="s">
        <v>2953</v>
      </c>
      <c r="D421" s="5" t="s">
        <v>515</v>
      </c>
      <c r="E421" s="5" t="s">
        <v>102</v>
      </c>
      <c r="F421" s="5" t="s">
        <v>3020</v>
      </c>
      <c r="G421" s="5" t="n">
        <f aca="false">COUNTIF('Duel Log'!A:A,A421)</f>
        <v>3</v>
      </c>
      <c r="H421" s="5" t="n">
        <f aca="false">COUNTIFS('Duel Log'!A:A,A421,'Duel Log'!AA:AA,"Win")</f>
        <v>1</v>
      </c>
      <c r="I421" s="5" t="s">
        <v>10993</v>
      </c>
      <c r="J421" s="5" t="s">
        <v>10994</v>
      </c>
      <c r="K421" s="5" t="s">
        <v>10995</v>
      </c>
      <c r="L421" s="5" t="s">
        <v>98</v>
      </c>
      <c r="M421" s="5" t="s">
        <v>10996</v>
      </c>
      <c r="N421" s="5" t="s">
        <v>9602</v>
      </c>
    </row>
    <row r="422" customFormat="false" ht="15" hidden="false" customHeight="true" outlineLevel="0" collapsed="false">
      <c r="A422" s="5" t="s">
        <v>3028</v>
      </c>
      <c r="B422" s="5" t="s">
        <v>10997</v>
      </c>
      <c r="C422" s="5" t="s">
        <v>2953</v>
      </c>
      <c r="D422" s="5" t="s">
        <v>1016</v>
      </c>
      <c r="E422" s="5" t="s">
        <v>102</v>
      </c>
      <c r="F422" s="5" t="s">
        <v>3029</v>
      </c>
      <c r="G422" s="5" t="n">
        <f aca="false">COUNTIF('Duel Log'!A:A,A422)</f>
        <v>3</v>
      </c>
      <c r="H422" s="5" t="n">
        <f aca="false">COUNTIFS('Duel Log'!A:A,A422,'Duel Log'!AA:AA,"Win")</f>
        <v>1</v>
      </c>
      <c r="I422" s="5" t="s">
        <v>10998</v>
      </c>
      <c r="J422" s="5" t="s">
        <v>10999</v>
      </c>
      <c r="K422" s="5" t="s">
        <v>11000</v>
      </c>
      <c r="L422" s="5" t="s">
        <v>98</v>
      </c>
      <c r="M422" s="5" t="s">
        <v>11001</v>
      </c>
      <c r="N422" s="5" t="s">
        <v>9602</v>
      </c>
    </row>
    <row r="423" customFormat="false" ht="15" hidden="false" customHeight="true" outlineLevel="0" collapsed="false">
      <c r="A423" s="5" t="s">
        <v>3036</v>
      </c>
      <c r="B423" s="5" t="s">
        <v>11002</v>
      </c>
      <c r="C423" s="5" t="s">
        <v>2953</v>
      </c>
      <c r="D423" s="6" t="s">
        <v>3037</v>
      </c>
      <c r="E423" s="5" t="s">
        <v>102</v>
      </c>
      <c r="F423" s="5" t="s">
        <v>3039</v>
      </c>
      <c r="G423" s="5" t="n">
        <f aca="false">COUNTIF('Duel Log'!A:A,A423)</f>
        <v>3</v>
      </c>
      <c r="H423" s="5" t="n">
        <f aca="false">COUNTIFS('Duel Log'!A:A,A423,'Duel Log'!AA:AA,"Win")</f>
        <v>2</v>
      </c>
      <c r="I423" s="5" t="s">
        <v>11003</v>
      </c>
      <c r="J423" s="5" t="s">
        <v>11004</v>
      </c>
      <c r="K423" s="5" t="s">
        <v>11005</v>
      </c>
      <c r="L423" s="5" t="s">
        <v>98</v>
      </c>
      <c r="M423" s="5" t="s">
        <v>11006</v>
      </c>
      <c r="N423" s="5" t="s">
        <v>9602</v>
      </c>
    </row>
    <row r="424" customFormat="false" ht="15" hidden="false" customHeight="true" outlineLevel="0" collapsed="false">
      <c r="A424" s="5" t="s">
        <v>3046</v>
      </c>
      <c r="B424" s="5" t="s">
        <v>11007</v>
      </c>
      <c r="C424" s="5" t="s">
        <v>2953</v>
      </c>
      <c r="D424" s="5" t="s">
        <v>3047</v>
      </c>
      <c r="E424" s="5" t="s">
        <v>102</v>
      </c>
      <c r="F424" s="5" t="s">
        <v>3049</v>
      </c>
      <c r="G424" s="5" t="n">
        <f aca="false">COUNTIF('Duel Log'!A:A,A424)</f>
        <v>2</v>
      </c>
      <c r="H424" s="5" t="n">
        <f aca="false">COUNTIFS('Duel Log'!A:A,A424,'Duel Log'!AA:AA,"Win")</f>
        <v>0</v>
      </c>
      <c r="I424" s="5" t="s">
        <v>9981</v>
      </c>
      <c r="J424" s="5" t="s">
        <v>11008</v>
      </c>
      <c r="K424" s="5"/>
      <c r="L424" s="5" t="s">
        <v>98</v>
      </c>
      <c r="M424" s="5" t="s">
        <v>9822</v>
      </c>
      <c r="N424" s="5" t="s">
        <v>9612</v>
      </c>
    </row>
    <row r="425" customFormat="false" ht="15" hidden="false" customHeight="true" outlineLevel="0" collapsed="false">
      <c r="A425" s="5" t="s">
        <v>3051</v>
      </c>
      <c r="B425" s="5" t="s">
        <v>11009</v>
      </c>
      <c r="C425" s="5" t="s">
        <v>2953</v>
      </c>
      <c r="D425" s="5" t="s">
        <v>3052</v>
      </c>
      <c r="E425" s="5" t="s">
        <v>102</v>
      </c>
      <c r="F425" s="5" t="s">
        <v>3054</v>
      </c>
      <c r="G425" s="5" t="n">
        <f aca="false">COUNTIF('Duel Log'!A:A,A425)</f>
        <v>3</v>
      </c>
      <c r="H425" s="5" t="n">
        <f aca="false">COUNTIFS('Duel Log'!A:A,A425,'Duel Log'!AA:AA,"Win")</f>
        <v>1</v>
      </c>
      <c r="I425" s="5" t="s">
        <v>9599</v>
      </c>
      <c r="J425" s="5" t="s">
        <v>11010</v>
      </c>
      <c r="K425" s="5" t="s">
        <v>11011</v>
      </c>
      <c r="L425" s="5" t="s">
        <v>98</v>
      </c>
      <c r="M425" s="5" t="s">
        <v>11012</v>
      </c>
      <c r="N425" s="5" t="s">
        <v>9602</v>
      </c>
    </row>
    <row r="426" customFormat="false" ht="15" hidden="false" customHeight="true" outlineLevel="0" collapsed="false">
      <c r="A426" s="5" t="s">
        <v>3060</v>
      </c>
      <c r="B426" s="5" t="s">
        <v>11013</v>
      </c>
      <c r="C426" s="5" t="s">
        <v>2953</v>
      </c>
      <c r="D426" s="5" t="s">
        <v>2693</v>
      </c>
      <c r="E426" s="5" t="s">
        <v>102</v>
      </c>
      <c r="F426" s="5" t="s">
        <v>3061</v>
      </c>
      <c r="G426" s="5" t="n">
        <f aca="false">COUNTIF('Duel Log'!A:A,A426)</f>
        <v>2</v>
      </c>
      <c r="H426" s="5" t="n">
        <f aca="false">COUNTIFS('Duel Log'!A:A,A426,'Duel Log'!AA:AA,"Win")</f>
        <v>2</v>
      </c>
      <c r="I426" s="5" t="s">
        <v>11008</v>
      </c>
      <c r="J426" s="5" t="s">
        <v>11014</v>
      </c>
      <c r="K426" s="5"/>
      <c r="L426" s="5" t="s">
        <v>98</v>
      </c>
      <c r="M426" s="5" t="s">
        <v>11015</v>
      </c>
      <c r="N426" s="5" t="s">
        <v>9612</v>
      </c>
    </row>
    <row r="427" customFormat="false" ht="15" hidden="false" customHeight="true" outlineLevel="0" collapsed="false">
      <c r="A427" s="5" t="s">
        <v>3063</v>
      </c>
      <c r="B427" s="5" t="s">
        <v>11016</v>
      </c>
      <c r="C427" s="5" t="s">
        <v>2953</v>
      </c>
      <c r="D427" s="5" t="s">
        <v>373</v>
      </c>
      <c r="E427" s="5" t="s">
        <v>297</v>
      </c>
      <c r="F427" s="5" t="s">
        <v>3064</v>
      </c>
      <c r="G427" s="5" t="n">
        <f aca="false">COUNTIF('Duel Log'!A:A,A427)</f>
        <v>3</v>
      </c>
      <c r="H427" s="5" t="n">
        <f aca="false">COUNTIFS('Duel Log'!A:A,A427,'Duel Log'!AA:AA,"Win")</f>
        <v>2</v>
      </c>
      <c r="I427" s="5" t="s">
        <v>11010</v>
      </c>
      <c r="J427" s="5" t="s">
        <v>9925</v>
      </c>
      <c r="K427" s="5" t="s">
        <v>11017</v>
      </c>
      <c r="L427" s="5" t="s">
        <v>98</v>
      </c>
      <c r="M427" s="5" t="s">
        <v>11018</v>
      </c>
      <c r="N427" s="5"/>
    </row>
    <row r="428" customFormat="false" ht="15" hidden="false" customHeight="true" outlineLevel="0" collapsed="false">
      <c r="A428" s="5" t="s">
        <v>3070</v>
      </c>
      <c r="B428" s="5" t="s">
        <v>11019</v>
      </c>
      <c r="C428" s="5" t="s">
        <v>2953</v>
      </c>
      <c r="D428" s="5" t="s">
        <v>3071</v>
      </c>
      <c r="E428" s="5" t="s">
        <v>297</v>
      </c>
      <c r="F428" s="5" t="s">
        <v>3073</v>
      </c>
      <c r="G428" s="5" t="n">
        <f aca="false">COUNTIF('Duel Log'!A:A,A428)</f>
        <v>1</v>
      </c>
      <c r="H428" s="5" t="n">
        <f aca="false">COUNTIFS('Duel Log'!A:A,A428,'Duel Log'!AA:AA,"Win")</f>
        <v>1</v>
      </c>
      <c r="I428" s="5" t="s">
        <v>11017</v>
      </c>
      <c r="J428" s="5"/>
      <c r="K428" s="5"/>
      <c r="L428" s="5" t="s">
        <v>98</v>
      </c>
      <c r="M428" s="5" t="s">
        <v>9648</v>
      </c>
      <c r="N428" s="5"/>
    </row>
    <row r="429" customFormat="false" ht="15" hidden="false" customHeight="true" outlineLevel="0" collapsed="false">
      <c r="A429" s="7" t="s">
        <v>3075</v>
      </c>
      <c r="B429" s="7" t="s">
        <v>11019</v>
      </c>
      <c r="C429" s="7" t="s">
        <v>2953</v>
      </c>
      <c r="D429" s="7" t="s">
        <v>3071</v>
      </c>
      <c r="E429" s="7" t="s">
        <v>297</v>
      </c>
      <c r="F429" s="7" t="s">
        <v>3076</v>
      </c>
      <c r="G429" s="7" t="n">
        <f aca="false">COUNTIF('Duel Log'!A:A,A429)</f>
        <v>3</v>
      </c>
      <c r="H429" s="7" t="n">
        <f aca="false">COUNTIFS('Duel Log'!A:A,A429,'Duel Log'!AA:AA,"Win")</f>
        <v>2</v>
      </c>
      <c r="I429" s="7" t="s">
        <v>11020</v>
      </c>
      <c r="J429" s="7" t="s">
        <v>11021</v>
      </c>
      <c r="K429" s="7" t="s">
        <v>11022</v>
      </c>
      <c r="L429" s="7" t="s">
        <v>99</v>
      </c>
      <c r="M429" s="7" t="s">
        <v>11023</v>
      </c>
      <c r="N429" s="7"/>
    </row>
    <row r="430" customFormat="false" ht="15" hidden="false" customHeight="true" outlineLevel="0" collapsed="false">
      <c r="A430" s="7" t="s">
        <v>3082</v>
      </c>
      <c r="B430" s="7" t="s">
        <v>11019</v>
      </c>
      <c r="C430" s="7" t="s">
        <v>2953</v>
      </c>
      <c r="D430" s="7" t="s">
        <v>3071</v>
      </c>
      <c r="E430" s="7" t="s">
        <v>297</v>
      </c>
      <c r="F430" s="7" t="s">
        <v>3083</v>
      </c>
      <c r="G430" s="7" t="n">
        <f aca="false">COUNTIF('Duel Log'!A:A,A430)</f>
        <v>3</v>
      </c>
      <c r="H430" s="7" t="n">
        <f aca="false">COUNTIFS('Duel Log'!A:A,A430,'Duel Log'!AA:AA,"Win")</f>
        <v>0</v>
      </c>
      <c r="I430" s="7" t="s">
        <v>11024</v>
      </c>
      <c r="J430" s="7" t="s">
        <v>11025</v>
      </c>
      <c r="K430" s="7" t="s">
        <v>11026</v>
      </c>
      <c r="L430" s="7" t="s">
        <v>99</v>
      </c>
      <c r="M430" s="7" t="s">
        <v>11027</v>
      </c>
      <c r="N430" s="7"/>
    </row>
    <row r="431" customFormat="false" ht="15" hidden="false" customHeight="true" outlineLevel="0" collapsed="false">
      <c r="A431" s="7" t="s">
        <v>3089</v>
      </c>
      <c r="B431" s="7" t="s">
        <v>11019</v>
      </c>
      <c r="C431" s="7" t="s">
        <v>2953</v>
      </c>
      <c r="D431" s="7" t="s">
        <v>3071</v>
      </c>
      <c r="E431" s="7" t="s">
        <v>297</v>
      </c>
      <c r="F431" s="7" t="s">
        <v>3090</v>
      </c>
      <c r="G431" s="7" t="n">
        <f aca="false">COUNTIF('Duel Log'!A:A,A431)</f>
        <v>3</v>
      </c>
      <c r="H431" s="7" t="n">
        <f aca="false">COUNTIFS('Duel Log'!A:A,A431,'Duel Log'!AA:AA,"Win")</f>
        <v>1</v>
      </c>
      <c r="I431" s="7" t="s">
        <v>11008</v>
      </c>
      <c r="J431" s="7" t="s">
        <v>11028</v>
      </c>
      <c r="K431" s="7" t="s">
        <v>11029</v>
      </c>
      <c r="L431" s="7" t="s">
        <v>99</v>
      </c>
      <c r="M431" s="7" t="s">
        <v>9768</v>
      </c>
      <c r="N431" s="7"/>
    </row>
    <row r="432" customFormat="false" ht="15" hidden="false" customHeight="true" outlineLevel="0" collapsed="false">
      <c r="A432" s="7" t="s">
        <v>3096</v>
      </c>
      <c r="B432" s="7" t="s">
        <v>11019</v>
      </c>
      <c r="C432" s="7" t="s">
        <v>2953</v>
      </c>
      <c r="D432" s="7" t="s">
        <v>3071</v>
      </c>
      <c r="E432" s="7" t="s">
        <v>297</v>
      </c>
      <c r="F432" s="7" t="s">
        <v>3097</v>
      </c>
      <c r="G432" s="7" t="n">
        <f aca="false">COUNTIF('Duel Log'!A:A,A432)</f>
        <v>3</v>
      </c>
      <c r="H432" s="7" t="n">
        <f aca="false">COUNTIFS('Duel Log'!A:A,A432,'Duel Log'!AA:AA,"Win")</f>
        <v>2</v>
      </c>
      <c r="I432" s="7" t="s">
        <v>10080</v>
      </c>
      <c r="J432" s="7" t="s">
        <v>11030</v>
      </c>
      <c r="K432" s="7" t="s">
        <v>11031</v>
      </c>
      <c r="L432" s="7" t="s">
        <v>99</v>
      </c>
      <c r="M432" s="7" t="s">
        <v>11032</v>
      </c>
      <c r="N432" s="7"/>
    </row>
    <row r="433" customFormat="false" ht="15" hidden="false" customHeight="true" outlineLevel="0" collapsed="false">
      <c r="A433" s="7" t="s">
        <v>3104</v>
      </c>
      <c r="B433" s="7" t="s">
        <v>11019</v>
      </c>
      <c r="C433" s="7" t="s">
        <v>2953</v>
      </c>
      <c r="D433" s="7" t="s">
        <v>3071</v>
      </c>
      <c r="E433" s="7" t="s">
        <v>297</v>
      </c>
      <c r="F433" s="7" t="s">
        <v>3105</v>
      </c>
      <c r="G433" s="7" t="n">
        <f aca="false">COUNTIF('Duel Log'!A:A,A433)</f>
        <v>3</v>
      </c>
      <c r="H433" s="7" t="n">
        <f aca="false">COUNTIFS('Duel Log'!A:A,A433,'Duel Log'!AA:AA,"Win")</f>
        <v>2</v>
      </c>
      <c r="I433" s="7" t="s">
        <v>11033</v>
      </c>
      <c r="J433" s="7" t="s">
        <v>11034</v>
      </c>
      <c r="K433" s="7" t="s">
        <v>11035</v>
      </c>
      <c r="L433" s="7" t="s">
        <v>99</v>
      </c>
      <c r="M433" s="7" t="s">
        <v>10053</v>
      </c>
      <c r="N433" s="7"/>
    </row>
    <row r="434" customFormat="false" ht="15" hidden="false" customHeight="true" outlineLevel="0" collapsed="false">
      <c r="A434" s="5" t="s">
        <v>3111</v>
      </c>
      <c r="B434" s="5" t="s">
        <v>11036</v>
      </c>
      <c r="C434" s="5" t="s">
        <v>2953</v>
      </c>
      <c r="D434" s="5" t="s">
        <v>1676</v>
      </c>
      <c r="E434" s="5" t="s">
        <v>297</v>
      </c>
      <c r="F434" s="5" t="s">
        <v>3112</v>
      </c>
      <c r="G434" s="5" t="n">
        <f aca="false">COUNTIF('Duel Log'!A:A,A434)</f>
        <v>3</v>
      </c>
      <c r="H434" s="5" t="n">
        <f aca="false">COUNTIFS('Duel Log'!A:A,A434,'Duel Log'!AA:AA,"Win")</f>
        <v>0</v>
      </c>
      <c r="I434" s="5" t="s">
        <v>11037</v>
      </c>
      <c r="J434" s="5" t="s">
        <v>11038</v>
      </c>
      <c r="K434" s="5" t="s">
        <v>11039</v>
      </c>
      <c r="L434" s="5" t="s">
        <v>98</v>
      </c>
      <c r="M434" s="5" t="s">
        <v>11040</v>
      </c>
      <c r="N434" s="5"/>
    </row>
    <row r="435" customFormat="false" ht="15" hidden="false" customHeight="true" outlineLevel="0" collapsed="false">
      <c r="A435" s="7" t="s">
        <v>3121</v>
      </c>
      <c r="B435" s="7" t="s">
        <v>11036</v>
      </c>
      <c r="C435" s="7" t="s">
        <v>2953</v>
      </c>
      <c r="D435" s="7" t="s">
        <v>1676</v>
      </c>
      <c r="E435" s="7" t="s">
        <v>297</v>
      </c>
      <c r="F435" s="7" t="s">
        <v>3122</v>
      </c>
      <c r="G435" s="7" t="n">
        <f aca="false">COUNTIF('Duel Log'!A:A,A435)</f>
        <v>3</v>
      </c>
      <c r="H435" s="7" t="n">
        <f aca="false">COUNTIFS('Duel Log'!A:A,A435,'Duel Log'!AA:AA,"Win")</f>
        <v>3</v>
      </c>
      <c r="I435" s="7" t="s">
        <v>11041</v>
      </c>
      <c r="J435" s="7" t="s">
        <v>11042</v>
      </c>
      <c r="K435" s="7" t="s">
        <v>11042</v>
      </c>
      <c r="L435" s="7" t="s">
        <v>99</v>
      </c>
      <c r="M435" s="7" t="s">
        <v>9693</v>
      </c>
      <c r="N435" s="7"/>
    </row>
    <row r="436" customFormat="false" ht="15" hidden="false" customHeight="true" outlineLevel="0" collapsed="false">
      <c r="A436" s="5" t="s">
        <v>3128</v>
      </c>
      <c r="B436" s="5" t="s">
        <v>11043</v>
      </c>
      <c r="C436" s="5" t="s">
        <v>2953</v>
      </c>
      <c r="D436" s="5" t="s">
        <v>1213</v>
      </c>
      <c r="E436" s="5" t="s">
        <v>297</v>
      </c>
      <c r="F436" s="5" t="s">
        <v>3129</v>
      </c>
      <c r="G436" s="5" t="n">
        <f aca="false">COUNTIF('Duel Log'!A:A,A436)</f>
        <v>2</v>
      </c>
      <c r="H436" s="5" t="n">
        <f aca="false">COUNTIFS('Duel Log'!A:A,A436,'Duel Log'!AA:AA,"Win")</f>
        <v>2</v>
      </c>
      <c r="I436" s="5" t="s">
        <v>11042</v>
      </c>
      <c r="J436" s="5" t="s">
        <v>10707</v>
      </c>
      <c r="K436" s="5"/>
      <c r="L436" s="5" t="s">
        <v>98</v>
      </c>
      <c r="M436" s="5" t="s">
        <v>9693</v>
      </c>
      <c r="N436" s="5"/>
    </row>
    <row r="437" customFormat="false" ht="15" hidden="false" customHeight="true" outlineLevel="0" collapsed="false">
      <c r="A437" s="7" t="s">
        <v>3132</v>
      </c>
      <c r="B437" s="7" t="s">
        <v>11043</v>
      </c>
      <c r="C437" s="7" t="s">
        <v>2953</v>
      </c>
      <c r="D437" s="7" t="s">
        <v>1213</v>
      </c>
      <c r="E437" s="7" t="s">
        <v>297</v>
      </c>
      <c r="F437" s="7" t="s">
        <v>3133</v>
      </c>
      <c r="G437" s="7" t="n">
        <f aca="false">COUNTIF('Duel Log'!A:A,A437)</f>
        <v>3</v>
      </c>
      <c r="H437" s="7" t="n">
        <f aca="false">COUNTIFS('Duel Log'!A:A,A437,'Duel Log'!AA:AA,"Win")</f>
        <v>2</v>
      </c>
      <c r="I437" s="7" t="s">
        <v>11044</v>
      </c>
      <c r="J437" s="7" t="s">
        <v>11045</v>
      </c>
      <c r="K437" s="7" t="s">
        <v>11046</v>
      </c>
      <c r="L437" s="7" t="s">
        <v>99</v>
      </c>
      <c r="M437" s="7" t="s">
        <v>11023</v>
      </c>
      <c r="N437" s="7"/>
    </row>
    <row r="438" customFormat="false" ht="15" hidden="false" customHeight="true" outlineLevel="0" collapsed="false">
      <c r="A438" s="5" t="s">
        <v>3141</v>
      </c>
      <c r="B438" s="5" t="s">
        <v>11047</v>
      </c>
      <c r="C438" s="5" t="s">
        <v>2659</v>
      </c>
      <c r="D438" s="5" t="s">
        <v>3142</v>
      </c>
      <c r="E438" s="5" t="s">
        <v>102</v>
      </c>
      <c r="F438" s="5" t="s">
        <v>3144</v>
      </c>
      <c r="G438" s="5" t="n">
        <f aca="false">COUNTIF('Duel Log'!A:A,A438)</f>
        <v>2</v>
      </c>
      <c r="H438" s="5" t="n">
        <f aca="false">COUNTIFS('Duel Log'!A:A,A438,'Duel Log'!AA:AA,"Win")</f>
        <v>2</v>
      </c>
      <c r="I438" s="5" t="s">
        <v>11048</v>
      </c>
      <c r="J438" s="5" t="s">
        <v>11049</v>
      </c>
      <c r="K438" s="5"/>
      <c r="L438" s="5" t="s">
        <v>98</v>
      </c>
      <c r="M438" s="5" t="s">
        <v>10946</v>
      </c>
      <c r="N438" s="5" t="s">
        <v>9612</v>
      </c>
    </row>
    <row r="439" customFormat="false" ht="15" hidden="false" customHeight="true" outlineLevel="0" collapsed="false">
      <c r="A439" s="5" t="s">
        <v>3149</v>
      </c>
      <c r="B439" s="5" t="s">
        <v>11050</v>
      </c>
      <c r="C439" s="5" t="s">
        <v>2659</v>
      </c>
      <c r="D439" s="5" t="s">
        <v>567</v>
      </c>
      <c r="E439" s="5" t="s">
        <v>102</v>
      </c>
      <c r="F439" s="5" t="s">
        <v>3150</v>
      </c>
      <c r="G439" s="5" t="n">
        <f aca="false">COUNTIF('Duel Log'!A:A,A439)</f>
        <v>2</v>
      </c>
      <c r="H439" s="5" t="n">
        <f aca="false">COUNTIFS('Duel Log'!A:A,A439,'Duel Log'!AA:AA,"Win")</f>
        <v>0</v>
      </c>
      <c r="I439" s="5" t="s">
        <v>11051</v>
      </c>
      <c r="J439" s="5" t="s">
        <v>11052</v>
      </c>
      <c r="K439" s="5"/>
      <c r="L439" s="5" t="s">
        <v>98</v>
      </c>
      <c r="M439" s="5" t="s">
        <v>10950</v>
      </c>
      <c r="N439" s="5" t="s">
        <v>9612</v>
      </c>
    </row>
    <row r="440" customFormat="false" ht="15" hidden="false" customHeight="true" outlineLevel="0" collapsed="false">
      <c r="A440" s="5" t="s">
        <v>3153</v>
      </c>
      <c r="B440" s="5" t="s">
        <v>11053</v>
      </c>
      <c r="C440" s="5" t="s">
        <v>2659</v>
      </c>
      <c r="D440" s="5" t="s">
        <v>3154</v>
      </c>
      <c r="E440" s="5" t="s">
        <v>102</v>
      </c>
      <c r="F440" s="5" t="s">
        <v>3156</v>
      </c>
      <c r="G440" s="5" t="n">
        <f aca="false">COUNTIF('Duel Log'!A:A,A440)</f>
        <v>2</v>
      </c>
      <c r="H440" s="5" t="n">
        <f aca="false">COUNTIFS('Duel Log'!A:A,A440,'Duel Log'!AA:AA,"Win")</f>
        <v>2</v>
      </c>
      <c r="I440" s="5" t="s">
        <v>9858</v>
      </c>
      <c r="J440" s="5" t="s">
        <v>9689</v>
      </c>
      <c r="K440" s="5"/>
      <c r="L440" s="5" t="s">
        <v>98</v>
      </c>
      <c r="M440" s="5" t="s">
        <v>9750</v>
      </c>
      <c r="N440" s="5" t="s">
        <v>9612</v>
      </c>
    </row>
    <row r="441" customFormat="false" ht="15" hidden="false" customHeight="true" outlineLevel="0" collapsed="false">
      <c r="A441" s="5" t="s">
        <v>3160</v>
      </c>
      <c r="B441" s="5" t="s">
        <v>11054</v>
      </c>
      <c r="C441" s="5" t="s">
        <v>2659</v>
      </c>
      <c r="D441" s="5" t="s">
        <v>3161</v>
      </c>
      <c r="E441" s="5" t="s">
        <v>102</v>
      </c>
      <c r="F441" s="5" t="s">
        <v>3163</v>
      </c>
      <c r="G441" s="5" t="n">
        <f aca="false">COUNTIF('Duel Log'!A:A,A441)</f>
        <v>2</v>
      </c>
      <c r="H441" s="5" t="n">
        <f aca="false">COUNTIFS('Duel Log'!A:A,A441,'Duel Log'!AA:AA,"Win")</f>
        <v>2</v>
      </c>
      <c r="I441" s="5" t="s">
        <v>11055</v>
      </c>
      <c r="J441" s="5" t="s">
        <v>11056</v>
      </c>
      <c r="K441" s="5"/>
      <c r="L441" s="5" t="s">
        <v>98</v>
      </c>
      <c r="M441" s="5" t="s">
        <v>10881</v>
      </c>
      <c r="N441" s="5" t="s">
        <v>9612</v>
      </c>
    </row>
    <row r="442" customFormat="false" ht="15" hidden="false" customHeight="true" outlineLevel="0" collapsed="false">
      <c r="A442" s="5" t="s">
        <v>3166</v>
      </c>
      <c r="B442" s="5" t="s">
        <v>11057</v>
      </c>
      <c r="C442" s="5" t="s">
        <v>2659</v>
      </c>
      <c r="D442" s="6" t="s">
        <v>431</v>
      </c>
      <c r="E442" s="5" t="s">
        <v>102</v>
      </c>
      <c r="F442" s="5" t="s">
        <v>3167</v>
      </c>
      <c r="G442" s="5" t="n">
        <f aca="false">COUNTIF('Duel Log'!A:A,A442)</f>
        <v>2</v>
      </c>
      <c r="H442" s="5" t="n">
        <f aca="false">COUNTIFS('Duel Log'!A:A,A442,'Duel Log'!AA:AA,"Win")</f>
        <v>2</v>
      </c>
      <c r="I442" s="5" t="s">
        <v>11058</v>
      </c>
      <c r="J442" s="5" t="s">
        <v>11059</v>
      </c>
      <c r="K442" s="5"/>
      <c r="L442" s="5" t="s">
        <v>98</v>
      </c>
      <c r="M442" s="5" t="s">
        <v>10946</v>
      </c>
      <c r="N442" s="5" t="s">
        <v>9612</v>
      </c>
    </row>
    <row r="443" customFormat="false" ht="15" hidden="false" customHeight="true" outlineLevel="0" collapsed="false">
      <c r="A443" s="5" t="s">
        <v>3173</v>
      </c>
      <c r="B443" s="5" t="s">
        <v>11060</v>
      </c>
      <c r="C443" s="5" t="s">
        <v>2659</v>
      </c>
      <c r="D443" s="6" t="s">
        <v>1192</v>
      </c>
      <c r="E443" s="5" t="s">
        <v>102</v>
      </c>
      <c r="F443" s="5" t="s">
        <v>3174</v>
      </c>
      <c r="G443" s="5" t="n">
        <f aca="false">COUNTIF('Duel Log'!A:A,A443)</f>
        <v>3</v>
      </c>
      <c r="H443" s="5" t="n">
        <f aca="false">COUNTIFS('Duel Log'!A:A,A443,'Duel Log'!AA:AA,"Win")</f>
        <v>2</v>
      </c>
      <c r="I443" s="5" t="s">
        <v>11055</v>
      </c>
      <c r="J443" s="5" t="s">
        <v>11061</v>
      </c>
      <c r="K443" s="5" t="s">
        <v>11062</v>
      </c>
      <c r="L443" s="5" t="s">
        <v>98</v>
      </c>
      <c r="M443" s="5" t="s">
        <v>9645</v>
      </c>
      <c r="N443" s="5" t="s">
        <v>9602</v>
      </c>
    </row>
    <row r="444" customFormat="false" ht="15" hidden="false" customHeight="true" outlineLevel="0" collapsed="false">
      <c r="A444" s="5" t="s">
        <v>3182</v>
      </c>
      <c r="B444" s="5" t="s">
        <v>11063</v>
      </c>
      <c r="C444" s="5" t="s">
        <v>2659</v>
      </c>
      <c r="D444" s="5" t="s">
        <v>1213</v>
      </c>
      <c r="E444" s="5" t="s">
        <v>102</v>
      </c>
      <c r="F444" s="5" t="s">
        <v>3183</v>
      </c>
      <c r="G444" s="5" t="n">
        <f aca="false">COUNTIF('Duel Log'!A:A,A444)</f>
        <v>2</v>
      </c>
      <c r="H444" s="5" t="n">
        <f aca="false">COUNTIFS('Duel Log'!A:A,A444,'Duel Log'!AA:AA,"Win")</f>
        <v>0</v>
      </c>
      <c r="I444" s="5" t="s">
        <v>11061</v>
      </c>
      <c r="J444" s="5" t="s">
        <v>11064</v>
      </c>
      <c r="K444" s="5"/>
      <c r="L444" s="5" t="s">
        <v>98</v>
      </c>
      <c r="M444" s="5" t="s">
        <v>9611</v>
      </c>
      <c r="N444" s="5" t="s">
        <v>9612</v>
      </c>
    </row>
    <row r="445" customFormat="false" ht="15" hidden="false" customHeight="true" outlineLevel="0" collapsed="false">
      <c r="A445" s="5" t="s">
        <v>3186</v>
      </c>
      <c r="B445" s="5" t="s">
        <v>11065</v>
      </c>
      <c r="C445" s="5" t="s">
        <v>2659</v>
      </c>
      <c r="D445" s="5" t="s">
        <v>523</v>
      </c>
      <c r="E445" s="5" t="s">
        <v>102</v>
      </c>
      <c r="F445" s="5" t="s">
        <v>3187</v>
      </c>
      <c r="G445" s="5" t="n">
        <f aca="false">COUNTIF('Duel Log'!A:A,A445)</f>
        <v>3</v>
      </c>
      <c r="H445" s="5" t="n">
        <f aca="false">COUNTIFS('Duel Log'!A:A,A445,'Duel Log'!AA:AA,"Win")</f>
        <v>1</v>
      </c>
      <c r="I445" s="5" t="s">
        <v>11066</v>
      </c>
      <c r="J445" s="5" t="s">
        <v>10362</v>
      </c>
      <c r="K445" s="5" t="s">
        <v>11067</v>
      </c>
      <c r="L445" s="5" t="s">
        <v>98</v>
      </c>
      <c r="M445" s="5" t="s">
        <v>11068</v>
      </c>
      <c r="N445" s="5" t="s">
        <v>9602</v>
      </c>
    </row>
    <row r="446" customFormat="false" ht="15" hidden="false" customHeight="true" outlineLevel="0" collapsed="false">
      <c r="A446" s="5" t="s">
        <v>3192</v>
      </c>
      <c r="B446" s="5" t="s">
        <v>11069</v>
      </c>
      <c r="C446" s="5" t="s">
        <v>2659</v>
      </c>
      <c r="D446" s="5" t="s">
        <v>2629</v>
      </c>
      <c r="E446" s="5" t="s">
        <v>102</v>
      </c>
      <c r="F446" s="5" t="s">
        <v>2939</v>
      </c>
      <c r="G446" s="5" t="n">
        <f aca="false">COUNTIF('Duel Log'!A:A,A446)</f>
        <v>3</v>
      </c>
      <c r="H446" s="5" t="n">
        <f aca="false">COUNTIFS('Duel Log'!A:A,A446,'Duel Log'!AA:AA,"Win")</f>
        <v>2</v>
      </c>
      <c r="I446" s="5" t="s">
        <v>11070</v>
      </c>
      <c r="J446" s="5" t="s">
        <v>11055</v>
      </c>
      <c r="K446" s="5" t="s">
        <v>11071</v>
      </c>
      <c r="L446" s="5" t="s">
        <v>98</v>
      </c>
      <c r="M446" s="5" t="s">
        <v>11072</v>
      </c>
      <c r="N446" s="5" t="s">
        <v>9602</v>
      </c>
    </row>
    <row r="447" customFormat="false" ht="15" hidden="false" customHeight="true" outlineLevel="0" collapsed="false">
      <c r="A447" s="5" t="s">
        <v>3193</v>
      </c>
      <c r="B447" s="5" t="s">
        <v>11073</v>
      </c>
      <c r="C447" s="5" t="s">
        <v>2659</v>
      </c>
      <c r="D447" s="5" t="s">
        <v>1003</v>
      </c>
      <c r="E447" s="5" t="s">
        <v>102</v>
      </c>
      <c r="F447" s="5" t="s">
        <v>2661</v>
      </c>
      <c r="G447" s="5" t="n">
        <f aca="false">COUNTIF('Duel Log'!A:A,A447)</f>
        <v>2</v>
      </c>
      <c r="H447" s="5" t="n">
        <f aca="false">COUNTIFS('Duel Log'!A:A,A447,'Duel Log'!AA:AA,"Win")</f>
        <v>2</v>
      </c>
      <c r="I447" s="5" t="s">
        <v>10823</v>
      </c>
      <c r="J447" s="5" t="s">
        <v>11074</v>
      </c>
      <c r="K447" s="5"/>
      <c r="L447" s="5" t="s">
        <v>98</v>
      </c>
      <c r="M447" s="5" t="s">
        <v>11075</v>
      </c>
      <c r="N447" s="5" t="s">
        <v>9612</v>
      </c>
    </row>
    <row r="448" customFormat="false" ht="15" hidden="false" customHeight="true" outlineLevel="0" collapsed="false">
      <c r="A448" s="5" t="s">
        <v>3194</v>
      </c>
      <c r="B448" s="5" t="s">
        <v>11076</v>
      </c>
      <c r="C448" s="5" t="s">
        <v>1213</v>
      </c>
      <c r="D448" s="5" t="s">
        <v>3195</v>
      </c>
      <c r="E448" s="5" t="s">
        <v>102</v>
      </c>
      <c r="F448" s="5" t="s">
        <v>3197</v>
      </c>
      <c r="G448" s="5" t="n">
        <f aca="false">COUNTIF('Duel Log'!A:A,A448)</f>
        <v>1</v>
      </c>
      <c r="H448" s="5" t="n">
        <f aca="false">COUNTIFS('Duel Log'!A:A,A448,'Duel Log'!AA:AA,"Win")</f>
        <v>1</v>
      </c>
      <c r="I448" s="5" t="s">
        <v>11077</v>
      </c>
      <c r="J448" s="5"/>
      <c r="K448" s="5"/>
      <c r="L448" s="5" t="s">
        <v>98</v>
      </c>
      <c r="M448" s="5" t="s">
        <v>9596</v>
      </c>
      <c r="N448" s="5" t="s">
        <v>9596</v>
      </c>
    </row>
    <row r="449" customFormat="false" ht="15" hidden="false" customHeight="true" outlineLevel="0" collapsed="false">
      <c r="A449" s="5" t="s">
        <v>3200</v>
      </c>
      <c r="B449" s="5" t="s">
        <v>11078</v>
      </c>
      <c r="C449" s="5" t="s">
        <v>1213</v>
      </c>
      <c r="D449" s="5" t="s">
        <v>3201</v>
      </c>
      <c r="E449" s="5" t="s">
        <v>102</v>
      </c>
      <c r="F449" s="5" t="s">
        <v>3203</v>
      </c>
      <c r="G449" s="5" t="n">
        <f aca="false">COUNTIF('Duel Log'!A:A,A449)</f>
        <v>3</v>
      </c>
      <c r="H449" s="5" t="n">
        <f aca="false">COUNTIFS('Duel Log'!A:A,A449,'Duel Log'!AA:AA,"Win")</f>
        <v>2</v>
      </c>
      <c r="I449" s="5" t="s">
        <v>11079</v>
      </c>
      <c r="J449" s="5" t="s">
        <v>11080</v>
      </c>
      <c r="K449" s="5" t="s">
        <v>11081</v>
      </c>
      <c r="L449" s="5" t="s">
        <v>98</v>
      </c>
      <c r="M449" s="5" t="s">
        <v>10723</v>
      </c>
      <c r="N449" s="5" t="s">
        <v>9602</v>
      </c>
    </row>
    <row r="450" customFormat="false" ht="15" hidden="false" customHeight="true" outlineLevel="0" collapsed="false">
      <c r="A450" s="5" t="s">
        <v>3211</v>
      </c>
      <c r="B450" s="5" t="s">
        <v>11082</v>
      </c>
      <c r="C450" s="5" t="s">
        <v>1213</v>
      </c>
      <c r="D450" s="5" t="s">
        <v>2001</v>
      </c>
      <c r="E450" s="5" t="s">
        <v>102</v>
      </c>
      <c r="F450" s="5" t="s">
        <v>3212</v>
      </c>
      <c r="G450" s="5" t="n">
        <f aca="false">COUNTIF('Duel Log'!A:A,A450)</f>
        <v>3</v>
      </c>
      <c r="H450" s="5" t="n">
        <f aca="false">COUNTIFS('Duel Log'!A:A,A450,'Duel Log'!AA:AA,"Win")</f>
        <v>2</v>
      </c>
      <c r="I450" s="5" t="s">
        <v>11083</v>
      </c>
      <c r="J450" s="5" t="s">
        <v>11084</v>
      </c>
      <c r="K450" s="5" t="s">
        <v>11085</v>
      </c>
      <c r="L450" s="5" t="s">
        <v>98</v>
      </c>
      <c r="M450" s="5" t="s">
        <v>11086</v>
      </c>
      <c r="N450" s="5" t="s">
        <v>9602</v>
      </c>
    </row>
    <row r="451" customFormat="false" ht="15" hidden="false" customHeight="true" outlineLevel="0" collapsed="false">
      <c r="A451" s="5" t="s">
        <v>3219</v>
      </c>
      <c r="B451" s="5" t="s">
        <v>11087</v>
      </c>
      <c r="C451" s="5" t="s">
        <v>1213</v>
      </c>
      <c r="D451" s="6" t="s">
        <v>1192</v>
      </c>
      <c r="E451" s="5" t="s">
        <v>102</v>
      </c>
      <c r="F451" s="5" t="s">
        <v>3220</v>
      </c>
      <c r="G451" s="5" t="n">
        <f aca="false">COUNTIF('Duel Log'!A:A,A451)</f>
        <v>3</v>
      </c>
      <c r="H451" s="5" t="n">
        <f aca="false">COUNTIFS('Duel Log'!A:A,A451,'Duel Log'!AA:AA,"Win")</f>
        <v>2</v>
      </c>
      <c r="I451" s="5" t="s">
        <v>11088</v>
      </c>
      <c r="J451" s="5" t="s">
        <v>11089</v>
      </c>
      <c r="K451" s="5" t="s">
        <v>11090</v>
      </c>
      <c r="L451" s="5" t="s">
        <v>98</v>
      </c>
      <c r="M451" s="5" t="s">
        <v>10169</v>
      </c>
      <c r="N451" s="5" t="s">
        <v>9602</v>
      </c>
    </row>
    <row r="452" customFormat="false" ht="15" hidden="false" customHeight="true" outlineLevel="0" collapsed="false">
      <c r="A452" s="5" t="s">
        <v>3228</v>
      </c>
      <c r="B452" s="5" t="s">
        <v>11091</v>
      </c>
      <c r="C452" s="5" t="s">
        <v>1213</v>
      </c>
      <c r="D452" s="5" t="s">
        <v>726</v>
      </c>
      <c r="E452" s="5" t="s">
        <v>102</v>
      </c>
      <c r="F452" s="5" t="s">
        <v>1215</v>
      </c>
      <c r="G452" s="5" t="n">
        <f aca="false">COUNTIF('Duel Log'!A:A,A452)</f>
        <v>2</v>
      </c>
      <c r="H452" s="5" t="n">
        <f aca="false">COUNTIFS('Duel Log'!A:A,A452,'Duel Log'!AA:AA,"Win")</f>
        <v>2</v>
      </c>
      <c r="I452" s="5" t="s">
        <v>9694</v>
      </c>
      <c r="J452" s="5" t="s">
        <v>11092</v>
      </c>
      <c r="K452" s="5"/>
      <c r="L452" s="5" t="s">
        <v>98</v>
      </c>
      <c r="M452" s="5" t="s">
        <v>9620</v>
      </c>
      <c r="N452" s="5" t="s">
        <v>9612</v>
      </c>
    </row>
    <row r="453" customFormat="false" ht="15" hidden="false" customHeight="true" outlineLevel="0" collapsed="false">
      <c r="A453" s="5" t="s">
        <v>3229</v>
      </c>
      <c r="B453" s="5" t="s">
        <v>11093</v>
      </c>
      <c r="C453" s="5" t="s">
        <v>1213</v>
      </c>
      <c r="D453" s="5" t="s">
        <v>523</v>
      </c>
      <c r="E453" s="5" t="s">
        <v>102</v>
      </c>
      <c r="F453" s="5" t="s">
        <v>3230</v>
      </c>
      <c r="G453" s="5" t="n">
        <f aca="false">COUNTIF('Duel Log'!A:A,A453)</f>
        <v>3</v>
      </c>
      <c r="H453" s="5" t="n">
        <f aca="false">COUNTIFS('Duel Log'!A:A,A453,'Duel Log'!AA:AA,"Win")</f>
        <v>2</v>
      </c>
      <c r="I453" s="5" t="s">
        <v>11094</v>
      </c>
      <c r="J453" s="5" t="s">
        <v>11095</v>
      </c>
      <c r="K453" s="5" t="s">
        <v>11096</v>
      </c>
      <c r="L453" s="5" t="s">
        <v>98</v>
      </c>
      <c r="M453" s="5" t="s">
        <v>11097</v>
      </c>
      <c r="N453" s="5" t="s">
        <v>9602</v>
      </c>
    </row>
    <row r="454" customFormat="false" ht="15" hidden="false" customHeight="true" outlineLevel="0" collapsed="false">
      <c r="A454" s="5" t="s">
        <v>3236</v>
      </c>
      <c r="B454" s="5" t="s">
        <v>11098</v>
      </c>
      <c r="C454" s="5" t="s">
        <v>1213</v>
      </c>
      <c r="D454" s="5" t="s">
        <v>2926</v>
      </c>
      <c r="E454" s="5" t="s">
        <v>102</v>
      </c>
      <c r="F454" s="5" t="s">
        <v>3237</v>
      </c>
      <c r="G454" s="5" t="n">
        <f aca="false">COUNTIF('Duel Log'!A:A,A454)</f>
        <v>3</v>
      </c>
      <c r="H454" s="5" t="n">
        <f aca="false">COUNTIFS('Duel Log'!A:A,A454,'Duel Log'!AA:AA,"Win")</f>
        <v>2</v>
      </c>
      <c r="I454" s="5" t="s">
        <v>11099</v>
      </c>
      <c r="J454" s="5" t="s">
        <v>11100</v>
      </c>
      <c r="K454" s="5" t="s">
        <v>11101</v>
      </c>
      <c r="L454" s="5" t="s">
        <v>98</v>
      </c>
      <c r="M454" s="5" t="s">
        <v>11102</v>
      </c>
      <c r="N454" s="5" t="s">
        <v>9602</v>
      </c>
    </row>
    <row r="455" customFormat="false" ht="15" hidden="false" customHeight="true" outlineLevel="0" collapsed="false">
      <c r="A455" s="5" t="s">
        <v>3242</v>
      </c>
      <c r="B455" s="5" t="s">
        <v>11103</v>
      </c>
      <c r="C455" s="5" t="s">
        <v>1213</v>
      </c>
      <c r="D455" s="5" t="s">
        <v>2659</v>
      </c>
      <c r="E455" s="5" t="s">
        <v>102</v>
      </c>
      <c r="F455" s="5" t="s">
        <v>3183</v>
      </c>
      <c r="G455" s="5" t="n">
        <f aca="false">COUNTIF('Duel Log'!A:A,A455)</f>
        <v>2</v>
      </c>
      <c r="H455" s="5" t="n">
        <f aca="false">COUNTIFS('Duel Log'!A:A,A455,'Duel Log'!AA:AA,"Win")</f>
        <v>2</v>
      </c>
      <c r="I455" s="5" t="s">
        <v>9934</v>
      </c>
      <c r="J455" s="5" t="s">
        <v>11104</v>
      </c>
      <c r="K455" s="5"/>
      <c r="L455" s="5" t="s">
        <v>98</v>
      </c>
      <c r="M455" s="5" t="s">
        <v>9887</v>
      </c>
      <c r="N455" s="5" t="s">
        <v>9612</v>
      </c>
    </row>
    <row r="456" customFormat="false" ht="15" hidden="false" customHeight="true" outlineLevel="0" collapsed="false">
      <c r="A456" s="5" t="s">
        <v>3243</v>
      </c>
      <c r="B456" s="5" t="s">
        <v>11105</v>
      </c>
      <c r="C456" s="5" t="s">
        <v>1213</v>
      </c>
      <c r="D456" s="5" t="s">
        <v>1003</v>
      </c>
      <c r="E456" s="5" t="s">
        <v>102</v>
      </c>
      <c r="F456" s="5" t="s">
        <v>2644</v>
      </c>
      <c r="G456" s="5" t="n">
        <f aca="false">COUNTIF('Duel Log'!A:A,A456)</f>
        <v>3</v>
      </c>
      <c r="H456" s="5" t="n">
        <f aca="false">COUNTIFS('Duel Log'!A:A,A456,'Duel Log'!AA:AA,"Win")</f>
        <v>2</v>
      </c>
      <c r="I456" s="5" t="s">
        <v>11106</v>
      </c>
      <c r="J456" s="5" t="s">
        <v>11107</v>
      </c>
      <c r="K456" s="5" t="s">
        <v>11108</v>
      </c>
      <c r="L456" s="5" t="s">
        <v>98</v>
      </c>
      <c r="M456" s="5" t="s">
        <v>10308</v>
      </c>
      <c r="N456" s="5" t="s">
        <v>9602</v>
      </c>
    </row>
    <row r="457" customFormat="false" ht="15" hidden="false" customHeight="true" outlineLevel="0" collapsed="false">
      <c r="A457" s="5" t="s">
        <v>3244</v>
      </c>
      <c r="B457" s="5" t="s">
        <v>11109</v>
      </c>
      <c r="C457" s="5" t="s">
        <v>1213</v>
      </c>
      <c r="D457" s="6" t="s">
        <v>431</v>
      </c>
      <c r="E457" s="5" t="s">
        <v>102</v>
      </c>
      <c r="F457" s="5" t="s">
        <v>3245</v>
      </c>
      <c r="G457" s="5" t="n">
        <f aca="false">COUNTIF('Duel Log'!A:A,A457)</f>
        <v>3</v>
      </c>
      <c r="H457" s="5" t="n">
        <f aca="false">COUNTIFS('Duel Log'!A:A,A457,'Duel Log'!AA:AA,"Win")</f>
        <v>1</v>
      </c>
      <c r="I457" s="5" t="s">
        <v>11110</v>
      </c>
      <c r="J457" s="5" t="s">
        <v>11111</v>
      </c>
      <c r="K457" s="5" t="s">
        <v>11112</v>
      </c>
      <c r="L457" s="5" t="s">
        <v>98</v>
      </c>
      <c r="M457" s="5" t="s">
        <v>10699</v>
      </c>
      <c r="N457" s="5" t="s">
        <v>9602</v>
      </c>
    </row>
    <row r="458" customFormat="false" ht="15" hidden="false" customHeight="true" outlineLevel="0" collapsed="false">
      <c r="A458" s="9" t="s">
        <v>3251</v>
      </c>
      <c r="B458" s="9" t="s">
        <v>11113</v>
      </c>
      <c r="C458" s="9" t="s">
        <v>1213</v>
      </c>
      <c r="D458" s="10" t="s">
        <v>1192</v>
      </c>
      <c r="E458" s="9" t="s">
        <v>102</v>
      </c>
      <c r="F458" s="9" t="s">
        <v>3252</v>
      </c>
      <c r="G458" s="9" t="n">
        <f aca="false">COUNTIF('Duel Log'!A:A,A458)</f>
        <v>2</v>
      </c>
      <c r="H458" s="9" t="n">
        <f aca="false">COUNTIFS('Duel Log'!A:A,A458,'Duel Log'!AA:AA,"Win")</f>
        <v>0</v>
      </c>
      <c r="I458" s="9" t="s">
        <v>9893</v>
      </c>
      <c r="J458" s="9" t="s">
        <v>11114</v>
      </c>
      <c r="K458" s="9"/>
      <c r="L458" s="9" t="s">
        <v>99</v>
      </c>
      <c r="M458" s="9" t="s">
        <v>10077</v>
      </c>
      <c r="N458" s="9" t="s">
        <v>10077</v>
      </c>
    </row>
    <row r="459" customFormat="false" ht="15" hidden="false" customHeight="true" outlineLevel="0" collapsed="false">
      <c r="A459" s="5" t="s">
        <v>3256</v>
      </c>
      <c r="B459" s="5" t="s">
        <v>11115</v>
      </c>
      <c r="C459" s="5" t="s">
        <v>1213</v>
      </c>
      <c r="D459" s="5" t="s">
        <v>2629</v>
      </c>
      <c r="E459" s="5" t="s">
        <v>102</v>
      </c>
      <c r="F459" s="5" t="s">
        <v>2949</v>
      </c>
      <c r="G459" s="5" t="n">
        <f aca="false">COUNTIF('Duel Log'!A:A,A459)</f>
        <v>2</v>
      </c>
      <c r="H459" s="5" t="n">
        <f aca="false">COUNTIFS('Duel Log'!A:A,A459,'Duel Log'!AA:AA,"Win")</f>
        <v>2</v>
      </c>
      <c r="I459" s="5" t="s">
        <v>10349</v>
      </c>
      <c r="J459" s="5" t="s">
        <v>11116</v>
      </c>
      <c r="K459" s="5"/>
      <c r="L459" s="5" t="s">
        <v>98</v>
      </c>
      <c r="M459" s="5" t="s">
        <v>10954</v>
      </c>
      <c r="N459" s="5" t="s">
        <v>9612</v>
      </c>
    </row>
    <row r="460" customFormat="false" ht="15" hidden="false" customHeight="true" outlineLevel="0" collapsed="false">
      <c r="A460" s="5" t="s">
        <v>3257</v>
      </c>
      <c r="B460" s="5" t="s">
        <v>11117</v>
      </c>
      <c r="C460" s="5" t="s">
        <v>1213</v>
      </c>
      <c r="D460" s="5" t="s">
        <v>227</v>
      </c>
      <c r="E460" s="5" t="s">
        <v>297</v>
      </c>
      <c r="F460" s="5" t="s">
        <v>3258</v>
      </c>
      <c r="G460" s="5" t="n">
        <f aca="false">COUNTIF('Duel Log'!A:A,A460)</f>
        <v>4</v>
      </c>
      <c r="H460" s="5" t="n">
        <f aca="false">COUNTIFS('Duel Log'!A:A,A460,'Duel Log'!AA:AA,"Win")</f>
        <v>2</v>
      </c>
      <c r="I460" s="5" t="s">
        <v>10927</v>
      </c>
      <c r="J460" s="5" t="s">
        <v>11118</v>
      </c>
      <c r="K460" s="5" t="s">
        <v>11118</v>
      </c>
      <c r="L460" s="5" t="s">
        <v>98</v>
      </c>
      <c r="M460" s="5" t="s">
        <v>11119</v>
      </c>
      <c r="N460" s="5"/>
    </row>
    <row r="461" customFormat="false" ht="15" hidden="false" customHeight="true" outlineLevel="0" collapsed="false">
      <c r="A461" s="7" t="s">
        <v>3264</v>
      </c>
      <c r="B461" s="7" t="s">
        <v>11117</v>
      </c>
      <c r="C461" s="7" t="s">
        <v>1213</v>
      </c>
      <c r="D461" s="7" t="s">
        <v>227</v>
      </c>
      <c r="E461" s="7" t="s">
        <v>297</v>
      </c>
      <c r="F461" s="7" t="s">
        <v>3265</v>
      </c>
      <c r="G461" s="7" t="n">
        <f aca="false">COUNTIF('Duel Log'!A:A,A461)</f>
        <v>3</v>
      </c>
      <c r="H461" s="7" t="n">
        <f aca="false">COUNTIFS('Duel Log'!A:A,A461,'Duel Log'!AA:AA,"Win")</f>
        <v>1</v>
      </c>
      <c r="I461" s="7" t="s">
        <v>9599</v>
      </c>
      <c r="J461" s="7" t="s">
        <v>11120</v>
      </c>
      <c r="K461" s="7" t="s">
        <v>11121</v>
      </c>
      <c r="L461" s="7" t="s">
        <v>99</v>
      </c>
      <c r="M461" s="7" t="s">
        <v>10101</v>
      </c>
      <c r="N461" s="7"/>
    </row>
    <row r="462" customFormat="false" ht="15" hidden="false" customHeight="true" outlineLevel="0" collapsed="false">
      <c r="A462" s="7" t="s">
        <v>3269</v>
      </c>
      <c r="B462" s="7" t="s">
        <v>11117</v>
      </c>
      <c r="C462" s="7" t="s">
        <v>1213</v>
      </c>
      <c r="D462" s="7" t="s">
        <v>227</v>
      </c>
      <c r="E462" s="7" t="s">
        <v>297</v>
      </c>
      <c r="F462" s="7" t="s">
        <v>3270</v>
      </c>
      <c r="G462" s="7" t="n">
        <f aca="false">COUNTIF('Duel Log'!A:A,A462)</f>
        <v>3</v>
      </c>
      <c r="H462" s="7" t="n">
        <f aca="false">COUNTIFS('Duel Log'!A:A,A462,'Duel Log'!AA:AA,"Win")</f>
        <v>1</v>
      </c>
      <c r="I462" s="7" t="s">
        <v>9880</v>
      </c>
      <c r="J462" s="7" t="s">
        <v>11122</v>
      </c>
      <c r="K462" s="7" t="s">
        <v>11123</v>
      </c>
      <c r="L462" s="7" t="s">
        <v>99</v>
      </c>
      <c r="M462" s="7" t="s">
        <v>10091</v>
      </c>
      <c r="N462" s="7"/>
    </row>
    <row r="463" customFormat="false" ht="15" hidden="false" customHeight="true" outlineLevel="0" collapsed="false">
      <c r="A463" s="5" t="s">
        <v>3275</v>
      </c>
      <c r="B463" s="5" t="s">
        <v>11124</v>
      </c>
      <c r="C463" s="5" t="s">
        <v>1213</v>
      </c>
      <c r="D463" s="5" t="s">
        <v>2953</v>
      </c>
      <c r="E463" s="5" t="s">
        <v>297</v>
      </c>
      <c r="F463" s="5" t="s">
        <v>3129</v>
      </c>
      <c r="G463" s="5" t="n">
        <f aca="false">COUNTIF('Duel Log'!A:A,A463)</f>
        <v>3</v>
      </c>
      <c r="H463" s="5" t="n">
        <f aca="false">COUNTIFS('Duel Log'!A:A,A463,'Duel Log'!AA:AA,"Win")</f>
        <v>1</v>
      </c>
      <c r="I463" s="5" t="s">
        <v>11125</v>
      </c>
      <c r="J463" s="5" t="s">
        <v>11126</v>
      </c>
      <c r="K463" s="5" t="s">
        <v>11042</v>
      </c>
      <c r="L463" s="5" t="s">
        <v>98</v>
      </c>
      <c r="M463" s="5" t="s">
        <v>10594</v>
      </c>
      <c r="N463" s="5"/>
    </row>
    <row r="464" customFormat="false" ht="15" hidden="false" customHeight="true" outlineLevel="0" collapsed="false">
      <c r="A464" s="7" t="s">
        <v>3276</v>
      </c>
      <c r="B464" s="7" t="s">
        <v>11124</v>
      </c>
      <c r="C464" s="7" t="s">
        <v>1213</v>
      </c>
      <c r="D464" s="7" t="s">
        <v>2953</v>
      </c>
      <c r="E464" s="7" t="s">
        <v>297</v>
      </c>
      <c r="F464" s="7" t="s">
        <v>3135</v>
      </c>
      <c r="G464" s="7" t="n">
        <f aca="false">COUNTIF('Duel Log'!A:A,A464)</f>
        <v>2</v>
      </c>
      <c r="H464" s="7" t="n">
        <f aca="false">COUNTIFS('Duel Log'!A:A,A464,'Duel Log'!AA:AA,"Win")</f>
        <v>0</v>
      </c>
      <c r="I464" s="7" t="s">
        <v>11127</v>
      </c>
      <c r="J464" s="7" t="s">
        <v>11128</v>
      </c>
      <c r="K464" s="7"/>
      <c r="L464" s="7" t="s">
        <v>99</v>
      </c>
      <c r="M464" s="7" t="s">
        <v>9693</v>
      </c>
      <c r="N464" s="7"/>
    </row>
    <row r="465" customFormat="false" ht="15" hidden="false" customHeight="true" outlineLevel="0" collapsed="false">
      <c r="A465" s="5" t="s">
        <v>3277</v>
      </c>
      <c r="B465" s="5" t="s">
        <v>11129</v>
      </c>
      <c r="C465" s="5" t="s">
        <v>331</v>
      </c>
      <c r="D465" s="5" t="s">
        <v>343</v>
      </c>
      <c r="E465" s="5" t="s">
        <v>102</v>
      </c>
      <c r="F465" s="5" t="s">
        <v>3278</v>
      </c>
      <c r="G465" s="5" t="n">
        <f aca="false">COUNTIF('Duel Log'!A:A,A465)</f>
        <v>2</v>
      </c>
      <c r="H465" s="5" t="n">
        <f aca="false">COUNTIFS('Duel Log'!A:A,A465,'Duel Log'!AA:AA,"Win")</f>
        <v>2</v>
      </c>
      <c r="I465" s="5" t="s">
        <v>10672</v>
      </c>
      <c r="J465" s="5" t="s">
        <v>11130</v>
      </c>
      <c r="K465" s="5"/>
      <c r="L465" s="5" t="s">
        <v>98</v>
      </c>
      <c r="M465" s="5" t="s">
        <v>10049</v>
      </c>
      <c r="N465" s="5" t="s">
        <v>9612</v>
      </c>
    </row>
    <row r="466" customFormat="false" ht="15" hidden="false" customHeight="true" outlineLevel="0" collapsed="false">
      <c r="A466" s="5" t="s">
        <v>3281</v>
      </c>
      <c r="B466" s="5" t="s">
        <v>11131</v>
      </c>
      <c r="C466" s="5" t="s">
        <v>331</v>
      </c>
      <c r="D466" s="5" t="s">
        <v>356</v>
      </c>
      <c r="E466" s="5" t="s">
        <v>102</v>
      </c>
      <c r="F466" s="5" t="s">
        <v>3282</v>
      </c>
      <c r="G466" s="5" t="n">
        <f aca="false">COUNTIF('Duel Log'!A:A,A466)</f>
        <v>2</v>
      </c>
      <c r="H466" s="5" t="n">
        <f aca="false">COUNTIFS('Duel Log'!A:A,A466,'Duel Log'!AA:AA,"Win")</f>
        <v>2</v>
      </c>
      <c r="I466" s="5" t="s">
        <v>11132</v>
      </c>
      <c r="J466" s="5" t="s">
        <v>11133</v>
      </c>
      <c r="K466" s="5"/>
      <c r="L466" s="5" t="s">
        <v>98</v>
      </c>
      <c r="M466" s="5" t="s">
        <v>9776</v>
      </c>
      <c r="N466" s="5" t="s">
        <v>9612</v>
      </c>
    </row>
    <row r="467" customFormat="false" ht="15" hidden="false" customHeight="true" outlineLevel="0" collapsed="false">
      <c r="A467" s="5" t="s">
        <v>3286</v>
      </c>
      <c r="B467" s="5" t="s">
        <v>11134</v>
      </c>
      <c r="C467" s="5" t="s">
        <v>331</v>
      </c>
      <c r="D467" s="5" t="s">
        <v>271</v>
      </c>
      <c r="E467" s="5" t="s">
        <v>102</v>
      </c>
      <c r="F467" s="5" t="s">
        <v>333</v>
      </c>
      <c r="G467" s="5" t="n">
        <f aca="false">COUNTIF('Duel Log'!A:A,A467)</f>
        <v>3</v>
      </c>
      <c r="H467" s="5" t="n">
        <f aca="false">COUNTIFS('Duel Log'!A:A,A467,'Duel Log'!AA:AA,"Win")</f>
        <v>2</v>
      </c>
      <c r="I467" s="5" t="s">
        <v>11135</v>
      </c>
      <c r="J467" s="5" t="s">
        <v>11136</v>
      </c>
      <c r="K467" s="5" t="s">
        <v>11137</v>
      </c>
      <c r="L467" s="5" t="s">
        <v>98</v>
      </c>
      <c r="M467" s="5" t="s">
        <v>10536</v>
      </c>
      <c r="N467" s="5" t="s">
        <v>9602</v>
      </c>
    </row>
    <row r="468" customFormat="false" ht="15" hidden="false" customHeight="true" outlineLevel="0" collapsed="false">
      <c r="A468" s="5" t="s">
        <v>3287</v>
      </c>
      <c r="B468" s="5" t="s">
        <v>11138</v>
      </c>
      <c r="C468" s="5" t="s">
        <v>331</v>
      </c>
      <c r="D468" s="5" t="s">
        <v>373</v>
      </c>
      <c r="E468" s="5" t="s">
        <v>102</v>
      </c>
      <c r="F468" s="5" t="s">
        <v>3288</v>
      </c>
      <c r="G468" s="5" t="n">
        <f aca="false">COUNTIF('Duel Log'!A:A,A468)</f>
        <v>3</v>
      </c>
      <c r="H468" s="5" t="n">
        <f aca="false">COUNTIFS('Duel Log'!A:A,A468,'Duel Log'!AA:AA,"Win")</f>
        <v>2</v>
      </c>
      <c r="I468" s="5" t="s">
        <v>11139</v>
      </c>
      <c r="J468" s="5" t="s">
        <v>11140</v>
      </c>
      <c r="K468" s="5" t="s">
        <v>11141</v>
      </c>
      <c r="L468" s="5" t="s">
        <v>98</v>
      </c>
      <c r="M468" s="5" t="s">
        <v>11142</v>
      </c>
      <c r="N468" s="5" t="s">
        <v>9602</v>
      </c>
    </row>
    <row r="469" customFormat="false" ht="15" hidden="false" customHeight="true" outlineLevel="0" collapsed="false">
      <c r="A469" s="5" t="s">
        <v>3294</v>
      </c>
      <c r="B469" s="5" t="s">
        <v>11143</v>
      </c>
      <c r="C469" s="5" t="s">
        <v>331</v>
      </c>
      <c r="D469" s="5" t="s">
        <v>147</v>
      </c>
      <c r="E469" s="5" t="s">
        <v>102</v>
      </c>
      <c r="F469" s="5" t="s">
        <v>2255</v>
      </c>
      <c r="G469" s="5" t="n">
        <f aca="false">COUNTIF('Duel Log'!A:A,A469)</f>
        <v>3</v>
      </c>
      <c r="H469" s="5" t="n">
        <f aca="false">COUNTIFS('Duel Log'!A:A,A469,'Duel Log'!AA:AA,"Win")</f>
        <v>2</v>
      </c>
      <c r="I469" s="5" t="s">
        <v>10679</v>
      </c>
      <c r="J469" s="5" t="s">
        <v>11144</v>
      </c>
      <c r="K469" s="5" t="s">
        <v>11145</v>
      </c>
      <c r="L469" s="5" t="s">
        <v>98</v>
      </c>
      <c r="M469" s="5" t="s">
        <v>11146</v>
      </c>
      <c r="N469" s="5" t="s">
        <v>9602</v>
      </c>
    </row>
    <row r="470" customFormat="false" ht="15" hidden="false" customHeight="true" outlineLevel="0" collapsed="false">
      <c r="A470" s="5" t="s">
        <v>3295</v>
      </c>
      <c r="B470" s="5" t="s">
        <v>11147</v>
      </c>
      <c r="C470" s="5" t="s">
        <v>331</v>
      </c>
      <c r="D470" s="5" t="s">
        <v>318</v>
      </c>
      <c r="E470" s="5" t="s">
        <v>102</v>
      </c>
      <c r="F470" s="5" t="s">
        <v>2770</v>
      </c>
      <c r="G470" s="5" t="n">
        <f aca="false">COUNTIF('Duel Log'!A:A,A470)</f>
        <v>2</v>
      </c>
      <c r="H470" s="5" t="n">
        <f aca="false">COUNTIFS('Duel Log'!A:A,A470,'Duel Log'!AA:AA,"Win")</f>
        <v>0</v>
      </c>
      <c r="I470" s="5" t="s">
        <v>11148</v>
      </c>
      <c r="J470" s="5" t="s">
        <v>11149</v>
      </c>
      <c r="K470" s="5"/>
      <c r="L470" s="5" t="s">
        <v>98</v>
      </c>
      <c r="M470" s="5" t="s">
        <v>10339</v>
      </c>
      <c r="N470" s="5" t="s">
        <v>9612</v>
      </c>
    </row>
    <row r="471" customFormat="false" ht="15" hidden="false" customHeight="true" outlineLevel="0" collapsed="false">
      <c r="A471" s="5" t="s">
        <v>3296</v>
      </c>
      <c r="B471" s="5" t="s">
        <v>11150</v>
      </c>
      <c r="C471" s="5" t="s">
        <v>331</v>
      </c>
      <c r="D471" s="6" t="s">
        <v>365</v>
      </c>
      <c r="E471" s="5" t="s">
        <v>102</v>
      </c>
      <c r="F471" s="5" t="s">
        <v>3297</v>
      </c>
      <c r="G471" s="5" t="n">
        <f aca="false">COUNTIF('Duel Log'!A:A,A471)</f>
        <v>2</v>
      </c>
      <c r="H471" s="5" t="n">
        <f aca="false">COUNTIFS('Duel Log'!A:A,A471,'Duel Log'!AA:AA,"Win")</f>
        <v>0</v>
      </c>
      <c r="I471" s="5" t="s">
        <v>11151</v>
      </c>
      <c r="J471" s="5" t="s">
        <v>11152</v>
      </c>
      <c r="K471" s="5"/>
      <c r="L471" s="5" t="s">
        <v>98</v>
      </c>
      <c r="M471" s="5" t="s">
        <v>11153</v>
      </c>
      <c r="N471" s="5" t="s">
        <v>9612</v>
      </c>
    </row>
    <row r="472" customFormat="false" ht="15" hidden="false" customHeight="true" outlineLevel="0" collapsed="false">
      <c r="A472" s="5" t="s">
        <v>3301</v>
      </c>
      <c r="B472" s="5" t="s">
        <v>11154</v>
      </c>
      <c r="C472" s="5" t="s">
        <v>3302</v>
      </c>
      <c r="D472" s="5" t="s">
        <v>674</v>
      </c>
      <c r="E472" s="5" t="s">
        <v>102</v>
      </c>
      <c r="F472" s="5" t="s">
        <v>3304</v>
      </c>
      <c r="G472" s="5" t="n">
        <f aca="false">COUNTIF('Duel Log'!A:A,A472)</f>
        <v>3</v>
      </c>
      <c r="H472" s="5" t="n">
        <f aca="false">COUNTIFS('Duel Log'!A:A,A472,'Duel Log'!AA:AA,"Win")</f>
        <v>1</v>
      </c>
      <c r="I472" s="5" t="s">
        <v>11155</v>
      </c>
      <c r="J472" s="5" t="s">
        <v>11156</v>
      </c>
      <c r="K472" s="5" t="s">
        <v>11157</v>
      </c>
      <c r="L472" s="5" t="s">
        <v>98</v>
      </c>
      <c r="M472" s="5" t="s">
        <v>11158</v>
      </c>
      <c r="N472" s="5" t="s">
        <v>9602</v>
      </c>
    </row>
    <row r="473" customFormat="false" ht="15" hidden="false" customHeight="true" outlineLevel="0" collapsed="false">
      <c r="A473" s="5" t="s">
        <v>3313</v>
      </c>
      <c r="B473" s="5" t="s">
        <v>11159</v>
      </c>
      <c r="C473" s="5" t="s">
        <v>3302</v>
      </c>
      <c r="D473" s="5" t="s">
        <v>478</v>
      </c>
      <c r="E473" s="5" t="s">
        <v>102</v>
      </c>
      <c r="F473" s="5" t="s">
        <v>3314</v>
      </c>
      <c r="G473" s="5" t="n">
        <f aca="false">COUNTIF('Duel Log'!A:A,A473)</f>
        <v>3</v>
      </c>
      <c r="H473" s="5" t="n">
        <f aca="false">COUNTIFS('Duel Log'!A:A,A473,'Duel Log'!AA:AA,"Win")</f>
        <v>1</v>
      </c>
      <c r="I473" s="5" t="s">
        <v>11160</v>
      </c>
      <c r="J473" s="5" t="s">
        <v>11161</v>
      </c>
      <c r="K473" s="5" t="s">
        <v>11162</v>
      </c>
      <c r="L473" s="5" t="s">
        <v>98</v>
      </c>
      <c r="M473" s="5" t="s">
        <v>11163</v>
      </c>
      <c r="N473" s="5" t="s">
        <v>9602</v>
      </c>
    </row>
    <row r="474" customFormat="false" ht="15" hidden="false" customHeight="true" outlineLevel="0" collapsed="false">
      <c r="A474" s="5" t="s">
        <v>3321</v>
      </c>
      <c r="B474" s="5" t="s">
        <v>11164</v>
      </c>
      <c r="C474" s="5" t="s">
        <v>3302</v>
      </c>
      <c r="D474" s="5" t="s">
        <v>1480</v>
      </c>
      <c r="E474" s="5" t="s">
        <v>102</v>
      </c>
      <c r="F474" s="5" t="s">
        <v>3322</v>
      </c>
      <c r="G474" s="5" t="n">
        <f aca="false">COUNTIF('Duel Log'!A:A,A474)</f>
        <v>3</v>
      </c>
      <c r="H474" s="5" t="n">
        <f aca="false">COUNTIFS('Duel Log'!A:A,A474,'Duel Log'!AA:AA,"Win")</f>
        <v>2</v>
      </c>
      <c r="I474" s="5" t="s">
        <v>11165</v>
      </c>
      <c r="J474" s="5" t="s">
        <v>11166</v>
      </c>
      <c r="K474" s="5" t="s">
        <v>11167</v>
      </c>
      <c r="L474" s="5" t="s">
        <v>98</v>
      </c>
      <c r="M474" s="5" t="s">
        <v>11168</v>
      </c>
      <c r="N474" s="5" t="s">
        <v>9602</v>
      </c>
    </row>
    <row r="475" customFormat="false" ht="15" hidden="false" customHeight="true" outlineLevel="0" collapsed="false">
      <c r="A475" s="5" t="s">
        <v>3327</v>
      </c>
      <c r="B475" s="5" t="s">
        <v>11169</v>
      </c>
      <c r="C475" s="5" t="s">
        <v>3302</v>
      </c>
      <c r="D475" s="5" t="s">
        <v>1206</v>
      </c>
      <c r="E475" s="5" t="s">
        <v>102</v>
      </c>
      <c r="F475" s="5" t="s">
        <v>3288</v>
      </c>
      <c r="G475" s="5" t="n">
        <f aca="false">COUNTIF('Duel Log'!A:A,A475)</f>
        <v>3</v>
      </c>
      <c r="H475" s="5" t="n">
        <f aca="false">COUNTIFS('Duel Log'!A:A,A475,'Duel Log'!AA:AA,"Win")</f>
        <v>1</v>
      </c>
      <c r="I475" s="5" t="s">
        <v>11165</v>
      </c>
      <c r="J475" s="5" t="s">
        <v>11155</v>
      </c>
      <c r="K475" s="5" t="s">
        <v>11170</v>
      </c>
      <c r="L475" s="5" t="s">
        <v>98</v>
      </c>
      <c r="M475" s="5" t="s">
        <v>11158</v>
      </c>
      <c r="N475" s="5" t="s">
        <v>9602</v>
      </c>
    </row>
    <row r="476" customFormat="false" ht="15" hidden="false" customHeight="true" outlineLevel="0" collapsed="false">
      <c r="A476" s="5" t="s">
        <v>3332</v>
      </c>
      <c r="B476" s="5" t="s">
        <v>11171</v>
      </c>
      <c r="C476" s="5" t="s">
        <v>3302</v>
      </c>
      <c r="D476" s="5" t="s">
        <v>613</v>
      </c>
      <c r="E476" s="5" t="s">
        <v>102</v>
      </c>
      <c r="F476" s="5" t="s">
        <v>3333</v>
      </c>
      <c r="G476" s="5" t="n">
        <f aca="false">COUNTIF('Duel Log'!A:A,A476)</f>
        <v>2</v>
      </c>
      <c r="H476" s="5" t="n">
        <f aca="false">COUNTIFS('Duel Log'!A:A,A476,'Duel Log'!AA:AA,"Win")</f>
        <v>0</v>
      </c>
      <c r="I476" s="5" t="s">
        <v>11166</v>
      </c>
      <c r="J476" s="5" t="s">
        <v>11161</v>
      </c>
      <c r="K476" s="5"/>
      <c r="L476" s="5" t="s">
        <v>98</v>
      </c>
      <c r="M476" s="5" t="s">
        <v>9941</v>
      </c>
      <c r="N476" s="5" t="s">
        <v>9612</v>
      </c>
    </row>
    <row r="477" customFormat="false" ht="15" hidden="false" customHeight="true" outlineLevel="0" collapsed="false">
      <c r="A477" s="5" t="s">
        <v>3336</v>
      </c>
      <c r="B477" s="5" t="s">
        <v>11172</v>
      </c>
      <c r="C477" s="5" t="s">
        <v>3302</v>
      </c>
      <c r="D477" s="5" t="s">
        <v>2904</v>
      </c>
      <c r="E477" s="5" t="s">
        <v>102</v>
      </c>
      <c r="F477" s="5" t="s">
        <v>3337</v>
      </c>
      <c r="G477" s="5" t="n">
        <f aca="false">COUNTIF('Duel Log'!A:A,A477)</f>
        <v>3</v>
      </c>
      <c r="H477" s="5" t="n">
        <f aca="false">COUNTIFS('Duel Log'!A:A,A477,'Duel Log'!AA:AA,"Win")</f>
        <v>1</v>
      </c>
      <c r="I477" s="5" t="s">
        <v>11173</v>
      </c>
      <c r="J477" s="5" t="s">
        <v>11174</v>
      </c>
      <c r="K477" s="5" t="s">
        <v>10906</v>
      </c>
      <c r="L477" s="5" t="s">
        <v>98</v>
      </c>
      <c r="M477" s="5" t="s">
        <v>11175</v>
      </c>
      <c r="N477" s="5" t="s">
        <v>9602</v>
      </c>
    </row>
    <row r="478" customFormat="false" ht="15" hidden="false" customHeight="true" outlineLevel="0" collapsed="false">
      <c r="A478" s="5" t="s">
        <v>3342</v>
      </c>
      <c r="B478" s="5" t="s">
        <v>11176</v>
      </c>
      <c r="C478" s="5" t="s">
        <v>3302</v>
      </c>
      <c r="D478" s="5" t="s">
        <v>2789</v>
      </c>
      <c r="E478" s="5" t="s">
        <v>102</v>
      </c>
      <c r="F478" s="5" t="s">
        <v>3343</v>
      </c>
      <c r="G478" s="5" t="n">
        <f aca="false">COUNTIF('Duel Log'!A:A,A478)</f>
        <v>2</v>
      </c>
      <c r="H478" s="5" t="n">
        <f aca="false">COUNTIFS('Duel Log'!A:A,A478,'Duel Log'!AA:AA,"Win")</f>
        <v>2</v>
      </c>
      <c r="I478" s="5" t="s">
        <v>11177</v>
      </c>
      <c r="J478" s="5" t="s">
        <v>11166</v>
      </c>
      <c r="K478" s="5"/>
      <c r="L478" s="5" t="s">
        <v>98</v>
      </c>
      <c r="M478" s="5" t="s">
        <v>11178</v>
      </c>
      <c r="N478" s="5" t="s">
        <v>9612</v>
      </c>
    </row>
    <row r="479" customFormat="false" ht="15" hidden="false" customHeight="true" outlineLevel="0" collapsed="false">
      <c r="A479" s="5" t="s">
        <v>3346</v>
      </c>
      <c r="B479" s="5" t="s">
        <v>11179</v>
      </c>
      <c r="C479" s="5" t="s">
        <v>169</v>
      </c>
      <c r="D479" s="5" t="s">
        <v>3347</v>
      </c>
      <c r="E479" s="5" t="s">
        <v>297</v>
      </c>
      <c r="F479" s="5" t="s">
        <v>3349</v>
      </c>
      <c r="G479" s="5" t="n">
        <f aca="false">COUNTIF('Duel Log'!A:A,A479)</f>
        <v>1</v>
      </c>
      <c r="H479" s="5" t="n">
        <f aca="false">COUNTIFS('Duel Log'!A:A,A479,'Duel Log'!AA:AA,"Win")</f>
        <v>1</v>
      </c>
      <c r="I479" s="5" t="s">
        <v>11180</v>
      </c>
      <c r="J479" s="5"/>
      <c r="K479" s="5"/>
      <c r="L479" s="5" t="s">
        <v>98</v>
      </c>
      <c r="M479" s="5" t="s">
        <v>9648</v>
      </c>
      <c r="N479" s="5"/>
    </row>
    <row r="480" customFormat="false" ht="15" hidden="false" customHeight="true" outlineLevel="0" collapsed="false">
      <c r="A480" s="7" t="s">
        <v>3350</v>
      </c>
      <c r="B480" s="7" t="s">
        <v>11179</v>
      </c>
      <c r="C480" s="7" t="s">
        <v>169</v>
      </c>
      <c r="D480" s="7" t="s">
        <v>3347</v>
      </c>
      <c r="E480" s="7" t="s">
        <v>297</v>
      </c>
      <c r="F480" s="7" t="s">
        <v>3351</v>
      </c>
      <c r="G480" s="7" t="n">
        <f aca="false">COUNTIF('Duel Log'!A:A,A480)</f>
        <v>3</v>
      </c>
      <c r="H480" s="7" t="n">
        <f aca="false">COUNTIFS('Duel Log'!A:A,A480,'Duel Log'!AA:AA,"Win")</f>
        <v>1</v>
      </c>
      <c r="I480" s="7" t="s">
        <v>10659</v>
      </c>
      <c r="J480" s="7" t="s">
        <v>9654</v>
      </c>
      <c r="K480" s="7" t="s">
        <v>10366</v>
      </c>
      <c r="L480" s="7" t="s">
        <v>99</v>
      </c>
      <c r="M480" s="7" t="s">
        <v>10113</v>
      </c>
      <c r="N480" s="7"/>
    </row>
    <row r="481" customFormat="false" ht="15" hidden="false" customHeight="true" outlineLevel="0" collapsed="false">
      <c r="A481" s="5" t="s">
        <v>3355</v>
      </c>
      <c r="B481" s="5" t="s">
        <v>11181</v>
      </c>
      <c r="C481" s="5" t="s">
        <v>169</v>
      </c>
      <c r="D481" s="5" t="s">
        <v>547</v>
      </c>
      <c r="E481" s="5" t="s">
        <v>102</v>
      </c>
      <c r="F481" s="5" t="s">
        <v>3356</v>
      </c>
      <c r="G481" s="5" t="n">
        <f aca="false">COUNTIF('Duel Log'!A:A,A481)</f>
        <v>3</v>
      </c>
      <c r="H481" s="5" t="n">
        <f aca="false">COUNTIFS('Duel Log'!A:A,A481,'Duel Log'!AA:AA,"Win")</f>
        <v>1</v>
      </c>
      <c r="I481" s="5" t="s">
        <v>10707</v>
      </c>
      <c r="J481" s="5" t="s">
        <v>11180</v>
      </c>
      <c r="K481" s="5" t="s">
        <v>11182</v>
      </c>
      <c r="L481" s="5" t="s">
        <v>98</v>
      </c>
      <c r="M481" s="5" t="s">
        <v>9891</v>
      </c>
      <c r="N481" s="5" t="s">
        <v>9602</v>
      </c>
    </row>
    <row r="482" customFormat="false" ht="15" hidden="false" customHeight="true" outlineLevel="0" collapsed="false">
      <c r="A482" s="5" t="s">
        <v>3362</v>
      </c>
      <c r="B482" s="5" t="s">
        <v>11183</v>
      </c>
      <c r="C482" s="5" t="s">
        <v>169</v>
      </c>
      <c r="D482" s="5" t="s">
        <v>424</v>
      </c>
      <c r="E482" s="5" t="s">
        <v>102</v>
      </c>
      <c r="F482" s="5" t="s">
        <v>540</v>
      </c>
      <c r="G482" s="5" t="n">
        <f aca="false">COUNTIF('Duel Log'!A:A,A482)</f>
        <v>3</v>
      </c>
      <c r="H482" s="5" t="n">
        <f aca="false">COUNTIFS('Duel Log'!A:A,A482,'Duel Log'!AA:AA,"Win")</f>
        <v>1</v>
      </c>
      <c r="I482" s="5" t="s">
        <v>11184</v>
      </c>
      <c r="J482" s="5" t="s">
        <v>11185</v>
      </c>
      <c r="K482" s="5" t="s">
        <v>11186</v>
      </c>
      <c r="L482" s="5" t="s">
        <v>98</v>
      </c>
      <c r="M482" s="5" t="s">
        <v>11187</v>
      </c>
      <c r="N482" s="5" t="s">
        <v>9602</v>
      </c>
    </row>
    <row r="483" customFormat="false" ht="15" hidden="false" customHeight="true" outlineLevel="0" collapsed="false">
      <c r="A483" s="5" t="s">
        <v>3363</v>
      </c>
      <c r="B483" s="5" t="s">
        <v>11188</v>
      </c>
      <c r="C483" s="5" t="s">
        <v>169</v>
      </c>
      <c r="D483" s="5" t="s">
        <v>567</v>
      </c>
      <c r="E483" s="5" t="s">
        <v>102</v>
      </c>
      <c r="F483" s="5" t="s">
        <v>3364</v>
      </c>
      <c r="G483" s="5" t="n">
        <f aca="false">COUNTIF('Duel Log'!A:A,A483)</f>
        <v>2</v>
      </c>
      <c r="H483" s="5" t="n">
        <f aca="false">COUNTIFS('Duel Log'!A:A,A483,'Duel Log'!AA:AA,"Win")</f>
        <v>0</v>
      </c>
      <c r="I483" s="5" t="s">
        <v>9943</v>
      </c>
      <c r="J483" s="5" t="s">
        <v>11189</v>
      </c>
      <c r="K483" s="5"/>
      <c r="L483" s="5" t="s">
        <v>98</v>
      </c>
      <c r="M483" s="5" t="s">
        <v>10754</v>
      </c>
      <c r="N483" s="5" t="s">
        <v>9612</v>
      </c>
    </row>
    <row r="484" customFormat="false" ht="15" hidden="false" customHeight="true" outlineLevel="0" collapsed="false">
      <c r="A484" s="5" t="s">
        <v>3367</v>
      </c>
      <c r="B484" s="5" t="s">
        <v>11190</v>
      </c>
      <c r="C484" s="5" t="s">
        <v>169</v>
      </c>
      <c r="D484" s="5" t="s">
        <v>573</v>
      </c>
      <c r="E484" s="5" t="s">
        <v>102</v>
      </c>
      <c r="F484" s="5" t="s">
        <v>2576</v>
      </c>
      <c r="G484" s="5" t="n">
        <f aca="false">COUNTIF('Duel Log'!A:A,A484)</f>
        <v>2</v>
      </c>
      <c r="H484" s="5" t="n">
        <f aca="false">COUNTIFS('Duel Log'!A:A,A484,'Duel Log'!AA:AA,"Win")</f>
        <v>2</v>
      </c>
      <c r="I484" s="5" t="s">
        <v>11191</v>
      </c>
      <c r="J484" s="5" t="s">
        <v>9654</v>
      </c>
      <c r="K484" s="5"/>
      <c r="L484" s="5" t="s">
        <v>98</v>
      </c>
      <c r="M484" s="5" t="s">
        <v>10181</v>
      </c>
      <c r="N484" s="5" t="s">
        <v>9612</v>
      </c>
    </row>
    <row r="485" customFormat="false" ht="15" hidden="false" customHeight="true" outlineLevel="0" collapsed="false">
      <c r="A485" s="5" t="s">
        <v>3368</v>
      </c>
      <c r="B485" s="5" t="s">
        <v>11192</v>
      </c>
      <c r="C485" s="5" t="s">
        <v>169</v>
      </c>
      <c r="D485" s="5" t="s">
        <v>584</v>
      </c>
      <c r="E485" s="5" t="s">
        <v>102</v>
      </c>
      <c r="F485" s="5" t="s">
        <v>3369</v>
      </c>
      <c r="G485" s="5" t="n">
        <f aca="false">COUNTIF('Duel Log'!A:A,A485)</f>
        <v>2</v>
      </c>
      <c r="H485" s="5" t="n">
        <f aca="false">COUNTIFS('Duel Log'!A:A,A485,'Duel Log'!AA:AA,"Win")</f>
        <v>0</v>
      </c>
      <c r="I485" s="5" t="s">
        <v>11193</v>
      </c>
      <c r="J485" s="5" t="s">
        <v>11194</v>
      </c>
      <c r="K485" s="5"/>
      <c r="L485" s="5" t="s">
        <v>98</v>
      </c>
      <c r="M485" s="5" t="s">
        <v>10339</v>
      </c>
      <c r="N485" s="5" t="s">
        <v>9612</v>
      </c>
    </row>
    <row r="486" customFormat="false" ht="15" hidden="false" customHeight="true" outlineLevel="0" collapsed="false">
      <c r="A486" s="5" t="s">
        <v>3372</v>
      </c>
      <c r="B486" s="5" t="s">
        <v>11195</v>
      </c>
      <c r="C486" s="5" t="s">
        <v>169</v>
      </c>
      <c r="D486" s="5" t="s">
        <v>533</v>
      </c>
      <c r="E486" s="5" t="s">
        <v>102</v>
      </c>
      <c r="F486" s="5" t="s">
        <v>3373</v>
      </c>
      <c r="G486" s="5" t="n">
        <f aca="false">COUNTIF('Duel Log'!A:A,A486)</f>
        <v>3</v>
      </c>
      <c r="H486" s="5" t="n">
        <f aca="false">COUNTIFS('Duel Log'!A:A,A486,'Duel Log'!AA:AA,"Win")</f>
        <v>2</v>
      </c>
      <c r="I486" s="5" t="s">
        <v>11196</v>
      </c>
      <c r="J486" s="5" t="s">
        <v>11197</v>
      </c>
      <c r="K486" s="5" t="s">
        <v>11198</v>
      </c>
      <c r="L486" s="5" t="s">
        <v>98</v>
      </c>
      <c r="M486" s="5" t="s">
        <v>9937</v>
      </c>
      <c r="N486" s="5" t="s">
        <v>9602</v>
      </c>
    </row>
    <row r="487" customFormat="false" ht="15" hidden="false" customHeight="true" outlineLevel="0" collapsed="false">
      <c r="A487" s="5" t="s">
        <v>3377</v>
      </c>
      <c r="B487" s="5" t="s">
        <v>11199</v>
      </c>
      <c r="C487" s="5" t="s">
        <v>169</v>
      </c>
      <c r="D487" s="6" t="s">
        <v>558</v>
      </c>
      <c r="E487" s="5" t="s">
        <v>102</v>
      </c>
      <c r="F487" s="5" t="s">
        <v>3378</v>
      </c>
      <c r="G487" s="5" t="n">
        <f aca="false">COUNTIF('Duel Log'!A:A,A487)</f>
        <v>2</v>
      </c>
      <c r="H487" s="5" t="n">
        <f aca="false">COUNTIFS('Duel Log'!A:A,A487,'Duel Log'!AA:AA,"Win")</f>
        <v>2</v>
      </c>
      <c r="I487" s="5" t="s">
        <v>11200</v>
      </c>
      <c r="J487" s="5" t="s">
        <v>11201</v>
      </c>
      <c r="K487" s="5"/>
      <c r="L487" s="5" t="s">
        <v>98</v>
      </c>
      <c r="M487" s="5" t="s">
        <v>11202</v>
      </c>
      <c r="N487" s="5" t="s">
        <v>9612</v>
      </c>
    </row>
    <row r="488" customFormat="false" ht="15" hidden="false" customHeight="true" outlineLevel="0" collapsed="false">
      <c r="A488" s="5" t="s">
        <v>3382</v>
      </c>
      <c r="B488" s="5" t="s">
        <v>11203</v>
      </c>
      <c r="C488" s="5" t="s">
        <v>2789</v>
      </c>
      <c r="D488" s="5" t="s">
        <v>1206</v>
      </c>
      <c r="E488" s="5" t="s">
        <v>297</v>
      </c>
      <c r="F488" s="5" t="s">
        <v>3383</v>
      </c>
      <c r="G488" s="5" t="n">
        <f aca="false">COUNTIF('Duel Log'!A:A,A488)</f>
        <v>3</v>
      </c>
      <c r="H488" s="5" t="n">
        <f aca="false">COUNTIFS('Duel Log'!A:A,A488,'Duel Log'!AA:AA,"Win")</f>
        <v>1</v>
      </c>
      <c r="I488" s="5" t="s">
        <v>9599</v>
      </c>
      <c r="J488" s="5" t="s">
        <v>11204</v>
      </c>
      <c r="K488" s="5" t="s">
        <v>11205</v>
      </c>
      <c r="L488" s="5" t="s">
        <v>98</v>
      </c>
      <c r="M488" s="5" t="s">
        <v>11206</v>
      </c>
      <c r="N488" s="5"/>
    </row>
    <row r="489" customFormat="false" ht="15" hidden="false" customHeight="true" outlineLevel="0" collapsed="false">
      <c r="A489" s="7" t="s">
        <v>3388</v>
      </c>
      <c r="B489" s="7" t="s">
        <v>11203</v>
      </c>
      <c r="C489" s="7" t="s">
        <v>2789</v>
      </c>
      <c r="D489" s="7" t="s">
        <v>1206</v>
      </c>
      <c r="E489" s="7" t="s">
        <v>297</v>
      </c>
      <c r="F489" s="7" t="s">
        <v>3389</v>
      </c>
      <c r="G489" s="7" t="n">
        <f aca="false">COUNTIF('Duel Log'!A:A,A489)</f>
        <v>3</v>
      </c>
      <c r="H489" s="7" t="n">
        <f aca="false">COUNTIFS('Duel Log'!A:A,A489,'Duel Log'!AA:AA,"Win")</f>
        <v>3</v>
      </c>
      <c r="I489" s="7" t="s">
        <v>9654</v>
      </c>
      <c r="J489" s="7" t="s">
        <v>11207</v>
      </c>
      <c r="K489" s="7" t="s">
        <v>11208</v>
      </c>
      <c r="L489" s="7" t="s">
        <v>99</v>
      </c>
      <c r="M489" s="7" t="s">
        <v>10594</v>
      </c>
      <c r="N489" s="7"/>
    </row>
    <row r="490" customFormat="false" ht="15" hidden="false" customHeight="true" outlineLevel="0" collapsed="false">
      <c r="A490" s="7" t="s">
        <v>3394</v>
      </c>
      <c r="B490" s="7" t="s">
        <v>11203</v>
      </c>
      <c r="C490" s="7" t="s">
        <v>2789</v>
      </c>
      <c r="D490" s="7" t="s">
        <v>1206</v>
      </c>
      <c r="E490" s="7" t="s">
        <v>297</v>
      </c>
      <c r="F490" s="7" t="s">
        <v>3395</v>
      </c>
      <c r="G490" s="7" t="n">
        <f aca="false">COUNTIF('Duel Log'!A:A,A490)</f>
        <v>3</v>
      </c>
      <c r="H490" s="7" t="n">
        <f aca="false">COUNTIFS('Duel Log'!A:A,A490,'Duel Log'!AA:AA,"Win")</f>
        <v>3</v>
      </c>
      <c r="I490" s="7" t="s">
        <v>9705</v>
      </c>
      <c r="J490" s="7" t="s">
        <v>11209</v>
      </c>
      <c r="K490" s="7" t="s">
        <v>11210</v>
      </c>
      <c r="L490" s="7" t="s">
        <v>99</v>
      </c>
      <c r="M490" s="7" t="s">
        <v>11211</v>
      </c>
      <c r="N490" s="7"/>
    </row>
    <row r="491" customFormat="false" ht="15" hidden="false" customHeight="true" outlineLevel="0" collapsed="false">
      <c r="A491" s="7" t="s">
        <v>3400</v>
      </c>
      <c r="B491" s="7" t="s">
        <v>11203</v>
      </c>
      <c r="C491" s="7" t="s">
        <v>2789</v>
      </c>
      <c r="D491" s="7" t="s">
        <v>1206</v>
      </c>
      <c r="E491" s="7" t="s">
        <v>297</v>
      </c>
      <c r="F491" s="7" t="s">
        <v>3401</v>
      </c>
      <c r="G491" s="7" t="n">
        <f aca="false">COUNTIF('Duel Log'!A:A,A491)</f>
        <v>3</v>
      </c>
      <c r="H491" s="7" t="n">
        <f aca="false">COUNTIFS('Duel Log'!A:A,A491,'Duel Log'!AA:AA,"Win")</f>
        <v>1</v>
      </c>
      <c r="I491" s="7" t="s">
        <v>11212</v>
      </c>
      <c r="J491" s="7" t="s">
        <v>11213</v>
      </c>
      <c r="K491" s="7" t="s">
        <v>11214</v>
      </c>
      <c r="L491" s="7" t="s">
        <v>99</v>
      </c>
      <c r="M491" s="7" t="s">
        <v>10387</v>
      </c>
      <c r="N491" s="7"/>
    </row>
    <row r="492" customFormat="false" ht="15" hidden="false" customHeight="true" outlineLevel="0" collapsed="false">
      <c r="A492" s="7" t="s">
        <v>3406</v>
      </c>
      <c r="B492" s="7" t="s">
        <v>11203</v>
      </c>
      <c r="C492" s="7" t="s">
        <v>2789</v>
      </c>
      <c r="D492" s="7" t="s">
        <v>1206</v>
      </c>
      <c r="E492" s="7" t="s">
        <v>297</v>
      </c>
      <c r="F492" s="7" t="s">
        <v>3407</v>
      </c>
      <c r="G492" s="7" t="n">
        <f aca="false">COUNTIF('Duel Log'!A:A,A492)</f>
        <v>3</v>
      </c>
      <c r="H492" s="7" t="n">
        <f aca="false">COUNTIFS('Duel Log'!A:A,A492,'Duel Log'!AA:AA,"Win")</f>
        <v>1</v>
      </c>
      <c r="I492" s="7" t="s">
        <v>10008</v>
      </c>
      <c r="J492" s="7" t="s">
        <v>11215</v>
      </c>
      <c r="K492" s="7" t="s">
        <v>11216</v>
      </c>
      <c r="L492" s="7" t="s">
        <v>99</v>
      </c>
      <c r="M492" s="7" t="s">
        <v>10097</v>
      </c>
      <c r="N492" s="7"/>
    </row>
    <row r="493" customFormat="false" ht="15" hidden="false" customHeight="true" outlineLevel="0" collapsed="false">
      <c r="A493" s="7" t="s">
        <v>3412</v>
      </c>
      <c r="B493" s="7" t="s">
        <v>11203</v>
      </c>
      <c r="C493" s="7" t="s">
        <v>2789</v>
      </c>
      <c r="D493" s="7" t="s">
        <v>1206</v>
      </c>
      <c r="E493" s="7" t="s">
        <v>297</v>
      </c>
      <c r="F493" s="7" t="s">
        <v>3413</v>
      </c>
      <c r="G493" s="7" t="n">
        <f aca="false">COUNTIF('Duel Log'!A:A,A493)</f>
        <v>3</v>
      </c>
      <c r="H493" s="7" t="n">
        <f aca="false">COUNTIFS('Duel Log'!A:A,A493,'Duel Log'!AA:AA,"Win")</f>
        <v>2</v>
      </c>
      <c r="I493" s="7" t="s">
        <v>11217</v>
      </c>
      <c r="J493" s="7" t="s">
        <v>11218</v>
      </c>
      <c r="K493" s="7" t="s">
        <v>11219</v>
      </c>
      <c r="L493" s="7" t="s">
        <v>99</v>
      </c>
      <c r="M493" s="7" t="s">
        <v>11220</v>
      </c>
      <c r="N493" s="7"/>
    </row>
    <row r="494" customFormat="false" ht="15" hidden="false" customHeight="true" outlineLevel="0" collapsed="false">
      <c r="A494" s="7" t="s">
        <v>3416</v>
      </c>
      <c r="B494" s="7" t="s">
        <v>11203</v>
      </c>
      <c r="C494" s="7" t="s">
        <v>2789</v>
      </c>
      <c r="D494" s="7" t="s">
        <v>1206</v>
      </c>
      <c r="E494" s="7" t="s">
        <v>297</v>
      </c>
      <c r="F494" s="7" t="s">
        <v>3417</v>
      </c>
      <c r="G494" s="7" t="n">
        <f aca="false">COUNTIF('Duel Log'!A:A,A494)</f>
        <v>3</v>
      </c>
      <c r="H494" s="7" t="n">
        <f aca="false">COUNTIFS('Duel Log'!A:A,A494,'Duel Log'!AA:AA,"Win")</f>
        <v>3</v>
      </c>
      <c r="I494" s="7" t="s">
        <v>11221</v>
      </c>
      <c r="J494" s="7" t="s">
        <v>11222</v>
      </c>
      <c r="K494" s="7" t="s">
        <v>11223</v>
      </c>
      <c r="L494" s="7" t="s">
        <v>99</v>
      </c>
      <c r="M494" s="7" t="s">
        <v>9616</v>
      </c>
      <c r="N494" s="7"/>
    </row>
    <row r="495" customFormat="false" ht="15" hidden="false" customHeight="true" outlineLevel="0" collapsed="false">
      <c r="A495" s="5" t="s">
        <v>3421</v>
      </c>
      <c r="B495" s="5" t="s">
        <v>11224</v>
      </c>
      <c r="C495" s="5" t="s">
        <v>2789</v>
      </c>
      <c r="D495" s="5" t="s">
        <v>3422</v>
      </c>
      <c r="E495" s="5" t="s">
        <v>102</v>
      </c>
      <c r="F495" s="5" t="s">
        <v>3424</v>
      </c>
      <c r="G495" s="5" t="n">
        <f aca="false">COUNTIF('Duel Log'!A:A,A495)</f>
        <v>2</v>
      </c>
      <c r="H495" s="5" t="n">
        <f aca="false">COUNTIFS('Duel Log'!A:A,A495,'Duel Log'!AA:AA,"Win")</f>
        <v>2</v>
      </c>
      <c r="I495" s="5" t="s">
        <v>11225</v>
      </c>
      <c r="J495" s="5" t="s">
        <v>11226</v>
      </c>
      <c r="K495" s="5"/>
      <c r="L495" s="5" t="s">
        <v>98</v>
      </c>
      <c r="M495" s="5" t="s">
        <v>10320</v>
      </c>
      <c r="N495" s="5" t="s">
        <v>9612</v>
      </c>
    </row>
    <row r="496" customFormat="false" ht="15" hidden="false" customHeight="true" outlineLevel="0" collapsed="false">
      <c r="A496" s="5" t="s">
        <v>3428</v>
      </c>
      <c r="B496" s="5" t="s">
        <v>11227</v>
      </c>
      <c r="C496" s="5" t="s">
        <v>2789</v>
      </c>
      <c r="D496" s="5" t="s">
        <v>3429</v>
      </c>
      <c r="E496" s="5" t="s">
        <v>102</v>
      </c>
      <c r="F496" s="5" t="s">
        <v>3431</v>
      </c>
      <c r="G496" s="5" t="n">
        <f aca="false">COUNTIF('Duel Log'!A:A,A496)</f>
        <v>2</v>
      </c>
      <c r="H496" s="5" t="n">
        <f aca="false">COUNTIFS('Duel Log'!A:A,A496,'Duel Log'!AA:AA,"Win")</f>
        <v>2</v>
      </c>
      <c r="I496" s="5" t="s">
        <v>11228</v>
      </c>
      <c r="J496" s="5" t="s">
        <v>10935</v>
      </c>
      <c r="K496" s="5"/>
      <c r="L496" s="5" t="s">
        <v>98</v>
      </c>
      <c r="M496" s="5" t="s">
        <v>10772</v>
      </c>
      <c r="N496" s="5" t="s">
        <v>9612</v>
      </c>
    </row>
    <row r="497" customFormat="false" ht="15" hidden="false" customHeight="true" outlineLevel="0" collapsed="false">
      <c r="A497" s="5" t="s">
        <v>3434</v>
      </c>
      <c r="B497" s="5" t="s">
        <v>11229</v>
      </c>
      <c r="C497" s="5" t="s">
        <v>2789</v>
      </c>
      <c r="D497" s="5" t="s">
        <v>3435</v>
      </c>
      <c r="E497" s="5" t="s">
        <v>102</v>
      </c>
      <c r="F497" s="5" t="s">
        <v>3437</v>
      </c>
      <c r="G497" s="5" t="n">
        <f aca="false">COUNTIF('Duel Log'!A:A,A497)</f>
        <v>3</v>
      </c>
      <c r="H497" s="5" t="n">
        <f aca="false">COUNTIFS('Duel Log'!A:A,A497,'Duel Log'!AA:AA,"Win")</f>
        <v>2</v>
      </c>
      <c r="I497" s="5" t="s">
        <v>11230</v>
      </c>
      <c r="J497" s="5" t="s">
        <v>11231</v>
      </c>
      <c r="K497" s="5" t="s">
        <v>11232</v>
      </c>
      <c r="L497" s="5" t="s">
        <v>98</v>
      </c>
      <c r="M497" s="5" t="s">
        <v>11233</v>
      </c>
      <c r="N497" s="5" t="s">
        <v>9602</v>
      </c>
    </row>
    <row r="498" customFormat="false" ht="15" hidden="false" customHeight="true" outlineLevel="0" collapsed="false">
      <c r="A498" s="5" t="s">
        <v>3444</v>
      </c>
      <c r="B498" s="5" t="s">
        <v>11234</v>
      </c>
      <c r="C498" s="5" t="s">
        <v>2789</v>
      </c>
      <c r="D498" s="6" t="s">
        <v>104</v>
      </c>
      <c r="E498" s="5" t="s">
        <v>102</v>
      </c>
      <c r="F498" s="5" t="s">
        <v>3445</v>
      </c>
      <c r="G498" s="5" t="n">
        <f aca="false">COUNTIF('Duel Log'!A:A,A498)</f>
        <v>2</v>
      </c>
      <c r="H498" s="5" t="n">
        <f aca="false">COUNTIFS('Duel Log'!A:A,A498,'Duel Log'!AA:AA,"Win")</f>
        <v>2</v>
      </c>
      <c r="I498" s="5" t="s">
        <v>11235</v>
      </c>
      <c r="J498" s="5" t="s">
        <v>11236</v>
      </c>
      <c r="K498" s="5"/>
      <c r="L498" s="5" t="s">
        <v>98</v>
      </c>
      <c r="M498" s="5" t="s">
        <v>10072</v>
      </c>
      <c r="N498" s="5" t="s">
        <v>9612</v>
      </c>
    </row>
    <row r="499" customFormat="false" ht="15" hidden="false" customHeight="true" outlineLevel="0" collapsed="false">
      <c r="A499" s="5" t="s">
        <v>3448</v>
      </c>
      <c r="B499" s="5" t="s">
        <v>11237</v>
      </c>
      <c r="C499" s="5" t="s">
        <v>2789</v>
      </c>
      <c r="D499" s="5" t="s">
        <v>895</v>
      </c>
      <c r="E499" s="5" t="s">
        <v>102</v>
      </c>
      <c r="F499" s="5" t="s">
        <v>3449</v>
      </c>
      <c r="G499" s="5" t="n">
        <f aca="false">COUNTIF('Duel Log'!A:A,A499)</f>
        <v>2</v>
      </c>
      <c r="H499" s="5" t="n">
        <f aca="false">COUNTIFS('Duel Log'!A:A,A499,'Duel Log'!AA:AA,"Win")</f>
        <v>2</v>
      </c>
      <c r="I499" s="5" t="s">
        <v>11238</v>
      </c>
      <c r="J499" s="5" t="s">
        <v>11239</v>
      </c>
      <c r="K499" s="5"/>
      <c r="L499" s="5" t="s">
        <v>98</v>
      </c>
      <c r="M499" s="5" t="s">
        <v>11240</v>
      </c>
      <c r="N499" s="5" t="s">
        <v>9612</v>
      </c>
    </row>
    <row r="500" customFormat="false" ht="15" hidden="false" customHeight="true" outlineLevel="0" collapsed="false">
      <c r="A500" s="5" t="s">
        <v>3452</v>
      </c>
      <c r="B500" s="5" t="s">
        <v>11241</v>
      </c>
      <c r="C500" s="5" t="s">
        <v>2789</v>
      </c>
      <c r="D500" s="5" t="s">
        <v>2119</v>
      </c>
      <c r="E500" s="5" t="s">
        <v>102</v>
      </c>
      <c r="F500" s="5" t="s">
        <v>2884</v>
      </c>
      <c r="G500" s="5" t="n">
        <f aca="false">COUNTIF('Duel Log'!A:A,A500)</f>
        <v>2</v>
      </c>
      <c r="H500" s="5" t="n">
        <f aca="false">COUNTIFS('Duel Log'!A:A,A500,'Duel Log'!AA:AA,"Win")</f>
        <v>2</v>
      </c>
      <c r="I500" s="5" t="s">
        <v>10275</v>
      </c>
      <c r="J500" s="5" t="s">
        <v>11242</v>
      </c>
      <c r="K500" s="5"/>
      <c r="L500" s="5" t="s">
        <v>98</v>
      </c>
      <c r="M500" s="5" t="s">
        <v>10585</v>
      </c>
      <c r="N500" s="5" t="s">
        <v>9612</v>
      </c>
    </row>
    <row r="501" customFormat="false" ht="15" hidden="false" customHeight="true" outlineLevel="0" collapsed="false">
      <c r="A501" s="5" t="s">
        <v>3454</v>
      </c>
      <c r="B501" s="5" t="s">
        <v>11243</v>
      </c>
      <c r="C501" s="5" t="s">
        <v>2789</v>
      </c>
      <c r="D501" s="5" t="s">
        <v>613</v>
      </c>
      <c r="E501" s="5" t="s">
        <v>102</v>
      </c>
      <c r="F501" s="5" t="s">
        <v>3455</v>
      </c>
      <c r="G501" s="5" t="n">
        <f aca="false">COUNTIF('Duel Log'!A:A,A501)</f>
        <v>3</v>
      </c>
      <c r="H501" s="5" t="n">
        <f aca="false">COUNTIFS('Duel Log'!A:A,A501,'Duel Log'!AA:AA,"Win")</f>
        <v>1</v>
      </c>
      <c r="I501" s="5" t="s">
        <v>11244</v>
      </c>
      <c r="J501" s="5" t="s">
        <v>11245</v>
      </c>
      <c r="K501" s="5" t="s">
        <v>11246</v>
      </c>
      <c r="L501" s="5" t="s">
        <v>98</v>
      </c>
      <c r="M501" s="5" t="s">
        <v>11247</v>
      </c>
      <c r="N501" s="5" t="s">
        <v>9602</v>
      </c>
    </row>
    <row r="502" customFormat="false" ht="15" hidden="false" customHeight="true" outlineLevel="0" collapsed="false">
      <c r="A502" s="5" t="s">
        <v>3461</v>
      </c>
      <c r="B502" s="5" t="s">
        <v>11248</v>
      </c>
      <c r="C502" s="5" t="s">
        <v>2789</v>
      </c>
      <c r="D502" s="5" t="s">
        <v>2629</v>
      </c>
      <c r="E502" s="5" t="s">
        <v>102</v>
      </c>
      <c r="F502" s="5" t="s">
        <v>2897</v>
      </c>
      <c r="G502" s="5" t="n">
        <f aca="false">COUNTIF('Duel Log'!A:A,A502)</f>
        <v>3</v>
      </c>
      <c r="H502" s="5" t="n">
        <f aca="false">COUNTIFS('Duel Log'!A:A,A502,'Duel Log'!AA:AA,"Win")</f>
        <v>1</v>
      </c>
      <c r="I502" s="5" t="s">
        <v>11249</v>
      </c>
      <c r="J502" s="5" t="s">
        <v>11250</v>
      </c>
      <c r="K502" s="5" t="s">
        <v>11251</v>
      </c>
      <c r="L502" s="5" t="s">
        <v>98</v>
      </c>
      <c r="M502" s="5" t="s">
        <v>10290</v>
      </c>
      <c r="N502" s="5" t="s">
        <v>9602</v>
      </c>
    </row>
    <row r="503" customFormat="false" ht="15" hidden="false" customHeight="true" outlineLevel="0" collapsed="false">
      <c r="A503" s="5" t="s">
        <v>3462</v>
      </c>
      <c r="B503" s="5" t="s">
        <v>11252</v>
      </c>
      <c r="C503" s="5" t="s">
        <v>2789</v>
      </c>
      <c r="D503" s="5" t="s">
        <v>3463</v>
      </c>
      <c r="E503" s="5" t="s">
        <v>102</v>
      </c>
      <c r="F503" s="5" t="s">
        <v>3465</v>
      </c>
      <c r="G503" s="5" t="n">
        <f aca="false">COUNTIF('Duel Log'!A:A,A503)</f>
        <v>3</v>
      </c>
      <c r="H503" s="5" t="n">
        <f aca="false">COUNTIFS('Duel Log'!A:A,A503,'Duel Log'!AA:AA,"Win")</f>
        <v>1</v>
      </c>
      <c r="I503" s="5" t="s">
        <v>11253</v>
      </c>
      <c r="J503" s="5" t="s">
        <v>11249</v>
      </c>
      <c r="K503" s="5" t="s">
        <v>11254</v>
      </c>
      <c r="L503" s="5" t="s">
        <v>98</v>
      </c>
      <c r="M503" s="5" t="s">
        <v>11255</v>
      </c>
      <c r="N503" s="5" t="s">
        <v>9602</v>
      </c>
    </row>
    <row r="504" customFormat="false" ht="15" hidden="false" customHeight="true" outlineLevel="0" collapsed="false">
      <c r="A504" s="5" t="s">
        <v>3472</v>
      </c>
      <c r="B504" s="5" t="s">
        <v>11256</v>
      </c>
      <c r="C504" s="5" t="s">
        <v>2789</v>
      </c>
      <c r="D504" s="5" t="s">
        <v>212</v>
      </c>
      <c r="E504" s="5" t="s">
        <v>297</v>
      </c>
      <c r="F504" s="5" t="s">
        <v>3473</v>
      </c>
      <c r="G504" s="5" t="n">
        <f aca="false">COUNTIF('Duel Log'!A:A,A504)</f>
        <v>3</v>
      </c>
      <c r="H504" s="5" t="n">
        <f aca="false">COUNTIFS('Duel Log'!A:A,A504,'Duel Log'!AA:AA,"Win")</f>
        <v>3</v>
      </c>
      <c r="I504" s="5" t="s">
        <v>11257</v>
      </c>
      <c r="J504" s="5" t="s">
        <v>11258</v>
      </c>
      <c r="K504" s="5" t="s">
        <v>11259</v>
      </c>
      <c r="L504" s="5" t="s">
        <v>98</v>
      </c>
      <c r="M504" s="5" t="s">
        <v>10594</v>
      </c>
      <c r="N504" s="5"/>
    </row>
    <row r="505" customFormat="false" ht="15" hidden="false" customHeight="true" outlineLevel="0" collapsed="false">
      <c r="A505" s="7" t="s">
        <v>3476</v>
      </c>
      <c r="B505" s="7" t="s">
        <v>11256</v>
      </c>
      <c r="C505" s="7" t="s">
        <v>2789</v>
      </c>
      <c r="D505" s="7" t="s">
        <v>212</v>
      </c>
      <c r="E505" s="7" t="s">
        <v>297</v>
      </c>
      <c r="F505" s="7" t="s">
        <v>3477</v>
      </c>
      <c r="G505" s="7" t="n">
        <f aca="false">COUNTIF('Duel Log'!A:A,A505)</f>
        <v>3</v>
      </c>
      <c r="H505" s="7" t="n">
        <f aca="false">COUNTIFS('Duel Log'!A:A,A505,'Duel Log'!AA:AA,"Win")</f>
        <v>2</v>
      </c>
      <c r="I505" s="7" t="s">
        <v>11260</v>
      </c>
      <c r="J505" s="7" t="s">
        <v>11261</v>
      </c>
      <c r="K505" s="7" t="s">
        <v>11262</v>
      </c>
      <c r="L505" s="7" t="s">
        <v>99</v>
      </c>
      <c r="M505" s="7" t="s">
        <v>11263</v>
      </c>
      <c r="N505" s="7"/>
    </row>
    <row r="506" customFormat="false" ht="15" hidden="false" customHeight="true" outlineLevel="0" collapsed="false">
      <c r="A506" s="7" t="s">
        <v>3481</v>
      </c>
      <c r="B506" s="7" t="s">
        <v>11256</v>
      </c>
      <c r="C506" s="7" t="s">
        <v>2789</v>
      </c>
      <c r="D506" s="7" t="s">
        <v>212</v>
      </c>
      <c r="E506" s="7" t="s">
        <v>297</v>
      </c>
      <c r="F506" s="7" t="s">
        <v>3482</v>
      </c>
      <c r="G506" s="7" t="n">
        <f aca="false">COUNTIF('Duel Log'!A:A,A506)</f>
        <v>3</v>
      </c>
      <c r="H506" s="7" t="n">
        <f aca="false">COUNTIFS('Duel Log'!A:A,A506,'Duel Log'!AA:AA,"Win")</f>
        <v>2</v>
      </c>
      <c r="I506" s="7" t="s">
        <v>11264</v>
      </c>
      <c r="J506" s="7" t="s">
        <v>11265</v>
      </c>
      <c r="K506" s="7" t="s">
        <v>11266</v>
      </c>
      <c r="L506" s="7" t="s">
        <v>99</v>
      </c>
      <c r="M506" s="7" t="s">
        <v>11267</v>
      </c>
      <c r="N506" s="7"/>
    </row>
    <row r="507" customFormat="false" ht="15" hidden="false" customHeight="true" outlineLevel="0" collapsed="false">
      <c r="A507" s="5" t="s">
        <v>3487</v>
      </c>
      <c r="B507" s="5" t="s">
        <v>11268</v>
      </c>
      <c r="C507" s="5" t="s">
        <v>2789</v>
      </c>
      <c r="D507" s="5" t="s">
        <v>2904</v>
      </c>
      <c r="E507" s="5" t="s">
        <v>102</v>
      </c>
      <c r="F507" s="5" t="s">
        <v>3488</v>
      </c>
      <c r="G507" s="5" t="n">
        <f aca="false">COUNTIF('Duel Log'!A:A,A507)</f>
        <v>2</v>
      </c>
      <c r="H507" s="5" t="n">
        <f aca="false">COUNTIFS('Duel Log'!A:A,A507,'Duel Log'!AA:AA,"Win")</f>
        <v>2</v>
      </c>
      <c r="I507" s="5" t="s">
        <v>11269</v>
      </c>
      <c r="J507" s="5" t="s">
        <v>11270</v>
      </c>
      <c r="K507" s="5"/>
      <c r="L507" s="5" t="s">
        <v>98</v>
      </c>
      <c r="M507" s="5" t="s">
        <v>9910</v>
      </c>
      <c r="N507" s="5" t="s">
        <v>9612</v>
      </c>
    </row>
    <row r="508" customFormat="false" ht="15" hidden="false" customHeight="true" outlineLevel="0" collapsed="false">
      <c r="A508" s="9" t="s">
        <v>3492</v>
      </c>
      <c r="B508" s="9" t="s">
        <v>11271</v>
      </c>
      <c r="C508" s="9" t="s">
        <v>2789</v>
      </c>
      <c r="D508" s="9" t="s">
        <v>613</v>
      </c>
      <c r="E508" s="9" t="s">
        <v>102</v>
      </c>
      <c r="F508" s="9" t="s">
        <v>3493</v>
      </c>
      <c r="G508" s="9" t="n">
        <f aca="false">COUNTIF('Duel Log'!A:A,A508)</f>
        <v>3</v>
      </c>
      <c r="H508" s="9" t="n">
        <f aca="false">COUNTIFS('Duel Log'!A:A,A508,'Duel Log'!AA:AA,"Win")</f>
        <v>2</v>
      </c>
      <c r="I508" s="9" t="s">
        <v>11272</v>
      </c>
      <c r="J508" s="9" t="s">
        <v>11273</v>
      </c>
      <c r="K508" s="9" t="s">
        <v>11274</v>
      </c>
      <c r="L508" s="9" t="s">
        <v>99</v>
      </c>
      <c r="M508" s="9" t="s">
        <v>10077</v>
      </c>
      <c r="N508" s="9" t="s">
        <v>10077</v>
      </c>
    </row>
    <row r="509" customFormat="false" ht="15" hidden="false" customHeight="true" outlineLevel="0" collapsed="false">
      <c r="A509" s="5" t="s">
        <v>3500</v>
      </c>
      <c r="B509" s="5" t="s">
        <v>11275</v>
      </c>
      <c r="C509" s="5" t="s">
        <v>2789</v>
      </c>
      <c r="D509" s="5" t="s">
        <v>674</v>
      </c>
      <c r="E509" s="5" t="s">
        <v>102</v>
      </c>
      <c r="F509" s="5" t="s">
        <v>214</v>
      </c>
      <c r="G509" s="5" t="n">
        <f aca="false">COUNTIF('Duel Log'!A:A,A509)</f>
        <v>3</v>
      </c>
      <c r="H509" s="5" t="n">
        <f aca="false">COUNTIFS('Duel Log'!A:A,A509,'Duel Log'!AA:AA,"Win")</f>
        <v>2</v>
      </c>
      <c r="I509" s="5" t="s">
        <v>11276</v>
      </c>
      <c r="J509" s="5" t="s">
        <v>11249</v>
      </c>
      <c r="K509" s="5" t="s">
        <v>11277</v>
      </c>
      <c r="L509" s="5" t="s">
        <v>98</v>
      </c>
      <c r="M509" s="5" t="s">
        <v>11278</v>
      </c>
      <c r="N509" s="5" t="s">
        <v>9602</v>
      </c>
    </row>
    <row r="510" customFormat="false" ht="15" hidden="false" customHeight="true" outlineLevel="0" collapsed="false">
      <c r="A510" s="5" t="s">
        <v>3506</v>
      </c>
      <c r="B510" s="5" t="s">
        <v>11279</v>
      </c>
      <c r="C510" s="5" t="s">
        <v>2789</v>
      </c>
      <c r="D510" s="5" t="s">
        <v>478</v>
      </c>
      <c r="E510" s="5" t="s">
        <v>102</v>
      </c>
      <c r="F510" s="5" t="s">
        <v>3507</v>
      </c>
      <c r="G510" s="5" t="n">
        <f aca="false">COUNTIF('Duel Log'!A:A,A510)</f>
        <v>2</v>
      </c>
      <c r="H510" s="5" t="n">
        <f aca="false">COUNTIFS('Duel Log'!A:A,A510,'Duel Log'!AA:AA,"Win")</f>
        <v>0</v>
      </c>
      <c r="I510" s="5" t="s">
        <v>11280</v>
      </c>
      <c r="J510" s="5" t="s">
        <v>11281</v>
      </c>
      <c r="K510" s="5"/>
      <c r="L510" s="5" t="s">
        <v>98</v>
      </c>
      <c r="M510" s="5" t="s">
        <v>11282</v>
      </c>
      <c r="N510" s="5" t="s">
        <v>9612</v>
      </c>
    </row>
    <row r="511" customFormat="false" ht="15" hidden="false" customHeight="true" outlineLevel="0" collapsed="false">
      <c r="A511" s="5" t="s">
        <v>3509</v>
      </c>
      <c r="B511" s="5" t="s">
        <v>11283</v>
      </c>
      <c r="C511" s="5" t="s">
        <v>2789</v>
      </c>
      <c r="D511" s="5" t="s">
        <v>1480</v>
      </c>
      <c r="E511" s="5" t="s">
        <v>102</v>
      </c>
      <c r="F511" s="5" t="s">
        <v>3510</v>
      </c>
      <c r="G511" s="5" t="n">
        <f aca="false">COUNTIF('Duel Log'!A:A,A511)</f>
        <v>2</v>
      </c>
      <c r="H511" s="5" t="n">
        <f aca="false">COUNTIFS('Duel Log'!A:A,A511,'Duel Log'!AA:AA,"Win")</f>
        <v>2</v>
      </c>
      <c r="I511" s="5" t="s">
        <v>11249</v>
      </c>
      <c r="J511" s="5" t="s">
        <v>11257</v>
      </c>
      <c r="K511" s="5"/>
      <c r="L511" s="5" t="s">
        <v>98</v>
      </c>
      <c r="M511" s="5" t="s">
        <v>10285</v>
      </c>
      <c r="N511" s="5" t="s">
        <v>9612</v>
      </c>
    </row>
    <row r="512" customFormat="false" ht="15" hidden="false" customHeight="true" outlineLevel="0" collapsed="false">
      <c r="A512" s="5" t="s">
        <v>3512</v>
      </c>
      <c r="B512" s="5" t="s">
        <v>11284</v>
      </c>
      <c r="C512" s="5" t="s">
        <v>2789</v>
      </c>
      <c r="D512" s="5" t="s">
        <v>1206</v>
      </c>
      <c r="E512" s="5" t="s">
        <v>102</v>
      </c>
      <c r="F512" s="5" t="s">
        <v>3513</v>
      </c>
      <c r="G512" s="5" t="n">
        <f aca="false">COUNTIF('Duel Log'!A:A,A512)</f>
        <v>2</v>
      </c>
      <c r="H512" s="5" t="n">
        <f aca="false">COUNTIFS('Duel Log'!A:A,A512,'Duel Log'!AA:AA,"Win")</f>
        <v>2</v>
      </c>
      <c r="I512" s="5" t="s">
        <v>11235</v>
      </c>
      <c r="J512" s="5" t="s">
        <v>11285</v>
      </c>
      <c r="K512" s="5"/>
      <c r="L512" s="5" t="s">
        <v>98</v>
      </c>
      <c r="M512" s="5" t="s">
        <v>10339</v>
      </c>
      <c r="N512" s="5" t="s">
        <v>9612</v>
      </c>
    </row>
    <row r="513" customFormat="false" ht="15" hidden="false" customHeight="true" outlineLevel="0" collapsed="false">
      <c r="A513" s="5" t="s">
        <v>3516</v>
      </c>
      <c r="B513" s="5" t="s">
        <v>11286</v>
      </c>
      <c r="C513" s="5" t="s">
        <v>2789</v>
      </c>
      <c r="D513" s="5" t="s">
        <v>3302</v>
      </c>
      <c r="E513" s="5" t="s">
        <v>102</v>
      </c>
      <c r="F513" s="5" t="s">
        <v>3343</v>
      </c>
      <c r="G513" s="5" t="n">
        <f aca="false">COUNTIF('Duel Log'!A:A,A513)</f>
        <v>2</v>
      </c>
      <c r="H513" s="5" t="n">
        <f aca="false">COUNTIFS('Duel Log'!A:A,A513,'Duel Log'!AA:AA,"Win")</f>
        <v>0</v>
      </c>
      <c r="I513" s="5" t="s">
        <v>11287</v>
      </c>
      <c r="J513" s="5" t="s">
        <v>11235</v>
      </c>
      <c r="K513" s="5"/>
      <c r="L513" s="5" t="s">
        <v>98</v>
      </c>
      <c r="M513" s="5" t="s">
        <v>10072</v>
      </c>
      <c r="N513" s="5" t="s">
        <v>9612</v>
      </c>
    </row>
    <row r="514" customFormat="false" ht="15" hidden="false" customHeight="true" outlineLevel="0" collapsed="false">
      <c r="A514" s="5" t="s">
        <v>3517</v>
      </c>
      <c r="B514" s="5" t="s">
        <v>11288</v>
      </c>
      <c r="C514" s="5" t="s">
        <v>1739</v>
      </c>
      <c r="D514" s="5" t="s">
        <v>343</v>
      </c>
      <c r="E514" s="5" t="s">
        <v>297</v>
      </c>
      <c r="F514" s="5" t="s">
        <v>3518</v>
      </c>
      <c r="G514" s="5" t="n">
        <f aca="false">COUNTIF('Duel Log'!A:A,A514)</f>
        <v>3</v>
      </c>
      <c r="H514" s="5" t="n">
        <f aca="false">COUNTIFS('Duel Log'!A:A,A514,'Duel Log'!AA:AA,"Win")</f>
        <v>3</v>
      </c>
      <c r="I514" s="5" t="s">
        <v>11289</v>
      </c>
      <c r="J514" s="5" t="s">
        <v>11290</v>
      </c>
      <c r="K514" s="5" t="s">
        <v>11291</v>
      </c>
      <c r="L514" s="5" t="s">
        <v>98</v>
      </c>
      <c r="M514" s="5" t="s">
        <v>11292</v>
      </c>
      <c r="N514" s="5"/>
    </row>
    <row r="515" customFormat="false" ht="15" hidden="false" customHeight="true" outlineLevel="0" collapsed="false">
      <c r="A515" s="5" t="s">
        <v>3524</v>
      </c>
      <c r="B515" s="5" t="s">
        <v>11293</v>
      </c>
      <c r="C515" s="5" t="s">
        <v>1739</v>
      </c>
      <c r="D515" s="5" t="s">
        <v>1066</v>
      </c>
      <c r="E515" s="5" t="s">
        <v>297</v>
      </c>
      <c r="F515" s="5" t="s">
        <v>3525</v>
      </c>
      <c r="G515" s="5" t="n">
        <f aca="false">COUNTIF('Duel Log'!A:A,A515)</f>
        <v>3</v>
      </c>
      <c r="H515" s="5" t="n">
        <f aca="false">COUNTIFS('Duel Log'!A:A,A515,'Duel Log'!AA:AA,"Win")</f>
        <v>1</v>
      </c>
      <c r="I515" s="5" t="s">
        <v>9858</v>
      </c>
      <c r="J515" s="5" t="s">
        <v>11290</v>
      </c>
      <c r="K515" s="5" t="s">
        <v>9741</v>
      </c>
      <c r="L515" s="5" t="s">
        <v>98</v>
      </c>
      <c r="M515" s="5" t="s">
        <v>9625</v>
      </c>
      <c r="N515" s="5"/>
    </row>
    <row r="516" customFormat="false" ht="15" hidden="false" customHeight="true" outlineLevel="0" collapsed="false">
      <c r="A516" s="7" t="s">
        <v>3530</v>
      </c>
      <c r="B516" s="7" t="s">
        <v>11293</v>
      </c>
      <c r="C516" s="7" t="s">
        <v>1739</v>
      </c>
      <c r="D516" s="7" t="s">
        <v>1066</v>
      </c>
      <c r="E516" s="7" t="s">
        <v>297</v>
      </c>
      <c r="F516" s="7" t="s">
        <v>3531</v>
      </c>
      <c r="G516" s="7" t="n">
        <f aca="false">COUNTIF('Duel Log'!A:A,A516)</f>
        <v>3</v>
      </c>
      <c r="H516" s="7" t="n">
        <f aca="false">COUNTIFS('Duel Log'!A:A,A516,'Duel Log'!AA:AA,"Win")</f>
        <v>2</v>
      </c>
      <c r="I516" s="7" t="s">
        <v>11294</v>
      </c>
      <c r="J516" s="7" t="s">
        <v>10362</v>
      </c>
      <c r="K516" s="7" t="s">
        <v>11295</v>
      </c>
      <c r="L516" s="7" t="s">
        <v>99</v>
      </c>
      <c r="M516" s="7" t="s">
        <v>9802</v>
      </c>
      <c r="N516" s="7"/>
    </row>
    <row r="517" customFormat="false" ht="15" hidden="false" customHeight="true" outlineLevel="0" collapsed="false">
      <c r="A517" s="7" t="s">
        <v>3535</v>
      </c>
      <c r="B517" s="7" t="s">
        <v>11293</v>
      </c>
      <c r="C517" s="7" t="s">
        <v>1739</v>
      </c>
      <c r="D517" s="7" t="s">
        <v>1066</v>
      </c>
      <c r="E517" s="7" t="s">
        <v>297</v>
      </c>
      <c r="F517" s="7" t="s">
        <v>3536</v>
      </c>
      <c r="G517" s="7" t="n">
        <f aca="false">COUNTIF('Duel Log'!A:A,A517)</f>
        <v>3</v>
      </c>
      <c r="H517" s="7" t="n">
        <f aca="false">COUNTIFS('Duel Log'!A:A,A517,'Duel Log'!AA:AA,"Win")</f>
        <v>2</v>
      </c>
      <c r="I517" s="7" t="s">
        <v>11235</v>
      </c>
      <c r="J517" s="7" t="s">
        <v>11296</v>
      </c>
      <c r="K517" s="7" t="s">
        <v>11297</v>
      </c>
      <c r="L517" s="7" t="s">
        <v>99</v>
      </c>
      <c r="M517" s="7" t="s">
        <v>9883</v>
      </c>
      <c r="N517" s="7"/>
    </row>
    <row r="518" customFormat="false" ht="15" hidden="false" customHeight="true" outlineLevel="0" collapsed="false">
      <c r="A518" s="7" t="s">
        <v>3541</v>
      </c>
      <c r="B518" s="7" t="s">
        <v>11293</v>
      </c>
      <c r="C518" s="7" t="s">
        <v>1739</v>
      </c>
      <c r="D518" s="7" t="s">
        <v>1066</v>
      </c>
      <c r="E518" s="7" t="s">
        <v>297</v>
      </c>
      <c r="F518" s="7" t="s">
        <v>3542</v>
      </c>
      <c r="G518" s="7" t="n">
        <f aca="false">COUNTIF('Duel Log'!A:A,A518)</f>
        <v>3</v>
      </c>
      <c r="H518" s="7" t="n">
        <f aca="false">COUNTIFS('Duel Log'!A:A,A518,'Duel Log'!AA:AA,"Win")</f>
        <v>1</v>
      </c>
      <c r="I518" s="7" t="s">
        <v>11249</v>
      </c>
      <c r="J518" s="7" t="s">
        <v>11298</v>
      </c>
      <c r="K518" s="7" t="s">
        <v>11299</v>
      </c>
      <c r="L518" s="7" t="s">
        <v>99</v>
      </c>
      <c r="M518" s="7" t="s">
        <v>9717</v>
      </c>
      <c r="N518" s="7"/>
    </row>
    <row r="519" customFormat="false" ht="15" hidden="false" customHeight="true" outlineLevel="0" collapsed="false">
      <c r="A519" s="7" t="s">
        <v>3547</v>
      </c>
      <c r="B519" s="7" t="s">
        <v>11293</v>
      </c>
      <c r="C519" s="7" t="s">
        <v>1739</v>
      </c>
      <c r="D519" s="7" t="s">
        <v>1066</v>
      </c>
      <c r="E519" s="7" t="s">
        <v>297</v>
      </c>
      <c r="F519" s="7" t="s">
        <v>3548</v>
      </c>
      <c r="G519" s="7" t="n">
        <f aca="false">COUNTIF('Duel Log'!A:A,A519)</f>
        <v>3</v>
      </c>
      <c r="H519" s="7" t="n">
        <f aca="false">COUNTIFS('Duel Log'!A:A,A519,'Duel Log'!AA:AA,"Win")</f>
        <v>2</v>
      </c>
      <c r="I519" s="7" t="s">
        <v>10935</v>
      </c>
      <c r="J519" s="7" t="s">
        <v>11300</v>
      </c>
      <c r="K519" s="7" t="s">
        <v>11301</v>
      </c>
      <c r="L519" s="7" t="s">
        <v>99</v>
      </c>
      <c r="M519" s="7" t="s">
        <v>11302</v>
      </c>
      <c r="N519" s="7"/>
    </row>
    <row r="520" customFormat="false" ht="15" hidden="false" customHeight="true" outlineLevel="0" collapsed="false">
      <c r="A520" s="5" t="s">
        <v>3553</v>
      </c>
      <c r="B520" s="5" t="s">
        <v>11303</v>
      </c>
      <c r="C520" s="5" t="s">
        <v>1739</v>
      </c>
      <c r="D520" s="5" t="s">
        <v>1201</v>
      </c>
      <c r="E520" s="5" t="s">
        <v>297</v>
      </c>
      <c r="F520" s="5" t="s">
        <v>3554</v>
      </c>
      <c r="G520" s="5" t="n">
        <f aca="false">COUNTIF('Duel Log'!A:A,A520)</f>
        <v>3</v>
      </c>
      <c r="H520" s="5" t="n">
        <f aca="false">COUNTIFS('Duel Log'!A:A,A520,'Duel Log'!AA:AA,"Win")</f>
        <v>2</v>
      </c>
      <c r="I520" s="5" t="s">
        <v>11304</v>
      </c>
      <c r="J520" s="5" t="s">
        <v>11305</v>
      </c>
      <c r="K520" s="5" t="s">
        <v>9652</v>
      </c>
      <c r="L520" s="5" t="s">
        <v>98</v>
      </c>
      <c r="M520" s="5" t="s">
        <v>11306</v>
      </c>
      <c r="N520" s="5"/>
    </row>
    <row r="521" customFormat="false" ht="15" hidden="false" customHeight="true" outlineLevel="0" collapsed="false">
      <c r="A521" s="7" t="s">
        <v>3560</v>
      </c>
      <c r="B521" s="7" t="s">
        <v>11303</v>
      </c>
      <c r="C521" s="7" t="s">
        <v>1739</v>
      </c>
      <c r="D521" s="7" t="s">
        <v>1201</v>
      </c>
      <c r="E521" s="7" t="s">
        <v>297</v>
      </c>
      <c r="F521" s="7" t="s">
        <v>3561</v>
      </c>
      <c r="G521" s="7" t="n">
        <f aca="false">COUNTIF('Duel Log'!A:A,A521)</f>
        <v>3</v>
      </c>
      <c r="H521" s="7" t="n">
        <f aca="false">COUNTIFS('Duel Log'!A:A,A521,'Duel Log'!AA:AA,"Win")</f>
        <v>1</v>
      </c>
      <c r="I521" s="7" t="s">
        <v>11307</v>
      </c>
      <c r="J521" s="7" t="s">
        <v>10256</v>
      </c>
      <c r="K521" s="7" t="s">
        <v>11308</v>
      </c>
      <c r="L521" s="7" t="s">
        <v>99</v>
      </c>
      <c r="M521" s="7" t="s">
        <v>11309</v>
      </c>
      <c r="N521" s="7"/>
    </row>
    <row r="522" customFormat="false" ht="15" hidden="false" customHeight="true" outlineLevel="0" collapsed="false">
      <c r="A522" s="7" t="s">
        <v>3566</v>
      </c>
      <c r="B522" s="7" t="s">
        <v>11303</v>
      </c>
      <c r="C522" s="7" t="s">
        <v>1739</v>
      </c>
      <c r="D522" s="7" t="s">
        <v>1201</v>
      </c>
      <c r="E522" s="7" t="s">
        <v>297</v>
      </c>
      <c r="F522" s="7" t="s">
        <v>3567</v>
      </c>
      <c r="G522" s="7" t="n">
        <f aca="false">COUNTIF('Duel Log'!A:A,A522)</f>
        <v>3</v>
      </c>
      <c r="H522" s="7" t="n">
        <f aca="false">COUNTIFS('Duel Log'!A:A,A522,'Duel Log'!AA:AA,"Win")</f>
        <v>1</v>
      </c>
      <c r="I522" s="7" t="s">
        <v>10092</v>
      </c>
      <c r="J522" s="7" t="s">
        <v>11310</v>
      </c>
      <c r="K522" s="7" t="s">
        <v>11311</v>
      </c>
      <c r="L522" s="7" t="s">
        <v>99</v>
      </c>
      <c r="M522" s="7" t="s">
        <v>10612</v>
      </c>
      <c r="N522" s="7"/>
    </row>
    <row r="523" customFormat="false" ht="15" hidden="false" customHeight="true" outlineLevel="0" collapsed="false">
      <c r="A523" s="7" t="s">
        <v>3570</v>
      </c>
      <c r="B523" s="7" t="s">
        <v>11303</v>
      </c>
      <c r="C523" s="7" t="s">
        <v>1739</v>
      </c>
      <c r="D523" s="7" t="s">
        <v>1201</v>
      </c>
      <c r="E523" s="7" t="s">
        <v>297</v>
      </c>
      <c r="F523" s="7" t="s">
        <v>3571</v>
      </c>
      <c r="G523" s="7" t="n">
        <f aca="false">COUNTIF('Duel Log'!A:A,A523)</f>
        <v>3</v>
      </c>
      <c r="H523" s="7" t="n">
        <f aca="false">COUNTIFS('Duel Log'!A:A,A523,'Duel Log'!AA:AA,"Win")</f>
        <v>1</v>
      </c>
      <c r="I523" s="7" t="s">
        <v>10491</v>
      </c>
      <c r="J523" s="7" t="s">
        <v>11312</v>
      </c>
      <c r="K523" s="7" t="s">
        <v>11313</v>
      </c>
      <c r="L523" s="7" t="s">
        <v>99</v>
      </c>
      <c r="M523" s="7" t="s">
        <v>10551</v>
      </c>
      <c r="N523" s="7"/>
    </row>
    <row r="524" customFormat="false" ht="15" hidden="false" customHeight="true" outlineLevel="0" collapsed="false">
      <c r="A524" s="5" t="s">
        <v>3575</v>
      </c>
      <c r="B524" s="5" t="s">
        <v>11314</v>
      </c>
      <c r="C524" s="5" t="s">
        <v>1739</v>
      </c>
      <c r="D524" s="5" t="s">
        <v>3576</v>
      </c>
      <c r="E524" s="5" t="s">
        <v>102</v>
      </c>
      <c r="F524" s="5" t="s">
        <v>3578</v>
      </c>
      <c r="G524" s="5" t="n">
        <f aca="false">COUNTIF('Duel Log'!A:A,A524)</f>
        <v>3</v>
      </c>
      <c r="H524" s="5" t="n">
        <f aca="false">COUNTIFS('Duel Log'!A:A,A524,'Duel Log'!AA:AA,"Win")</f>
        <v>2</v>
      </c>
      <c r="I524" s="5" t="s">
        <v>9858</v>
      </c>
      <c r="J524" s="5" t="s">
        <v>9931</v>
      </c>
      <c r="K524" s="5" t="s">
        <v>10707</v>
      </c>
      <c r="L524" s="5" t="s">
        <v>98</v>
      </c>
      <c r="M524" s="5" t="s">
        <v>10505</v>
      </c>
      <c r="N524" s="5" t="s">
        <v>9602</v>
      </c>
    </row>
    <row r="525" customFormat="false" ht="15" hidden="false" customHeight="true" outlineLevel="0" collapsed="false">
      <c r="A525" s="5" t="s">
        <v>3583</v>
      </c>
      <c r="B525" s="5" t="s">
        <v>11315</v>
      </c>
      <c r="C525" s="5" t="s">
        <v>1739</v>
      </c>
      <c r="D525" s="5" t="s">
        <v>3584</v>
      </c>
      <c r="E525" s="5" t="s">
        <v>102</v>
      </c>
      <c r="F525" s="5" t="s">
        <v>3586</v>
      </c>
      <c r="G525" s="5" t="n">
        <f aca="false">COUNTIF('Duel Log'!A:A,A525)</f>
        <v>2</v>
      </c>
      <c r="H525" s="5" t="n">
        <f aca="false">COUNTIFS('Duel Log'!A:A,A525,'Duel Log'!AA:AA,"Win")</f>
        <v>2</v>
      </c>
      <c r="I525" s="5" t="s">
        <v>11316</v>
      </c>
      <c r="J525" s="5" t="s">
        <v>11317</v>
      </c>
      <c r="K525" s="5"/>
      <c r="L525" s="5" t="s">
        <v>98</v>
      </c>
      <c r="M525" s="5" t="s">
        <v>10195</v>
      </c>
      <c r="N525" s="5" t="s">
        <v>9612</v>
      </c>
    </row>
    <row r="526" customFormat="false" ht="15" hidden="false" customHeight="true" outlineLevel="0" collapsed="false">
      <c r="A526" s="5" t="s">
        <v>3589</v>
      </c>
      <c r="B526" s="5" t="s">
        <v>11318</v>
      </c>
      <c r="C526" s="5" t="s">
        <v>1739</v>
      </c>
      <c r="D526" s="5" t="s">
        <v>3590</v>
      </c>
      <c r="E526" s="5" t="s">
        <v>102</v>
      </c>
      <c r="F526" s="5" t="s">
        <v>3592</v>
      </c>
      <c r="G526" s="5" t="n">
        <f aca="false">COUNTIF('Duel Log'!A:A,A526)</f>
        <v>3</v>
      </c>
      <c r="H526" s="5" t="n">
        <f aca="false">COUNTIFS('Duel Log'!A:A,A526,'Duel Log'!AA:AA,"Win")</f>
        <v>2</v>
      </c>
      <c r="I526" s="5" t="s">
        <v>11319</v>
      </c>
      <c r="J526" s="5" t="s">
        <v>11320</v>
      </c>
      <c r="K526" s="5" t="s">
        <v>11321</v>
      </c>
      <c r="L526" s="5" t="s">
        <v>98</v>
      </c>
      <c r="M526" s="5" t="s">
        <v>10148</v>
      </c>
      <c r="N526" s="5" t="s">
        <v>9602</v>
      </c>
    </row>
    <row r="527" customFormat="false" ht="15" hidden="false" customHeight="true" outlineLevel="0" collapsed="false">
      <c r="A527" s="5" t="s">
        <v>3598</v>
      </c>
      <c r="B527" s="5" t="s">
        <v>11322</v>
      </c>
      <c r="C527" s="5" t="s">
        <v>1739</v>
      </c>
      <c r="D527" s="5" t="s">
        <v>3302</v>
      </c>
      <c r="E527" s="5" t="s">
        <v>102</v>
      </c>
      <c r="F527" s="5" t="s">
        <v>3599</v>
      </c>
      <c r="G527" s="5" t="n">
        <f aca="false">COUNTIF('Duel Log'!A:A,A527)</f>
        <v>2</v>
      </c>
      <c r="H527" s="5" t="n">
        <f aca="false">COUNTIFS('Duel Log'!A:A,A527,'Duel Log'!AA:AA,"Win")</f>
        <v>0</v>
      </c>
      <c r="I527" s="5" t="s">
        <v>10362</v>
      </c>
      <c r="J527" s="5" t="s">
        <v>11323</v>
      </c>
      <c r="K527" s="5"/>
      <c r="L527" s="5" t="s">
        <v>98</v>
      </c>
      <c r="M527" s="5" t="s">
        <v>10571</v>
      </c>
      <c r="N527" s="5" t="s">
        <v>9612</v>
      </c>
    </row>
    <row r="528" customFormat="false" ht="15" hidden="false" customHeight="true" outlineLevel="0" collapsed="false">
      <c r="A528" s="5" t="s">
        <v>3601</v>
      </c>
      <c r="B528" s="5" t="s">
        <v>11324</v>
      </c>
      <c r="C528" s="5" t="s">
        <v>1739</v>
      </c>
      <c r="D528" s="5" t="s">
        <v>3602</v>
      </c>
      <c r="E528" s="5" t="s">
        <v>102</v>
      </c>
      <c r="F528" s="5" t="s">
        <v>3604</v>
      </c>
      <c r="G528" s="5" t="n">
        <f aca="false">COUNTIF('Duel Log'!A:A,A528)</f>
        <v>2</v>
      </c>
      <c r="H528" s="5" t="n">
        <f aca="false">COUNTIFS('Duel Log'!A:A,A528,'Duel Log'!AA:AA,"Win")</f>
        <v>2</v>
      </c>
      <c r="I528" s="5" t="s">
        <v>9858</v>
      </c>
      <c r="J528" s="5" t="s">
        <v>11325</v>
      </c>
      <c r="K528" s="5"/>
      <c r="L528" s="5" t="s">
        <v>98</v>
      </c>
      <c r="M528" s="5" t="s">
        <v>9887</v>
      </c>
      <c r="N528" s="5" t="s">
        <v>9612</v>
      </c>
    </row>
    <row r="529" customFormat="false" ht="15" hidden="false" customHeight="true" outlineLevel="0" collapsed="false">
      <c r="A529" s="5" t="s">
        <v>3608</v>
      </c>
      <c r="B529" s="5" t="s">
        <v>11326</v>
      </c>
      <c r="C529" s="5" t="s">
        <v>1739</v>
      </c>
      <c r="D529" s="5" t="s">
        <v>906</v>
      </c>
      <c r="E529" s="5" t="s">
        <v>102</v>
      </c>
      <c r="F529" s="5" t="s">
        <v>3609</v>
      </c>
      <c r="G529" s="5" t="n">
        <f aca="false">COUNTIF('Duel Log'!A:A,A529)</f>
        <v>2</v>
      </c>
      <c r="H529" s="5" t="n">
        <f aca="false">COUNTIFS('Duel Log'!A:A,A529,'Duel Log'!AA:AA,"Win")</f>
        <v>2</v>
      </c>
      <c r="I529" s="5" t="s">
        <v>11327</v>
      </c>
      <c r="J529" s="5" t="s">
        <v>11328</v>
      </c>
      <c r="K529" s="5"/>
      <c r="L529" s="5" t="s">
        <v>98</v>
      </c>
      <c r="M529" s="5" t="s">
        <v>10304</v>
      </c>
      <c r="N529" s="5" t="s">
        <v>9612</v>
      </c>
    </row>
    <row r="530" customFormat="false" ht="15" hidden="false" customHeight="true" outlineLevel="0" collapsed="false">
      <c r="A530" s="5" t="s">
        <v>3611</v>
      </c>
      <c r="B530" s="5" t="s">
        <v>11329</v>
      </c>
      <c r="C530" s="5" t="s">
        <v>1739</v>
      </c>
      <c r="D530" s="5" t="s">
        <v>3612</v>
      </c>
      <c r="E530" s="5" t="s">
        <v>102</v>
      </c>
      <c r="F530" s="5" t="s">
        <v>3614</v>
      </c>
      <c r="G530" s="5" t="n">
        <f aca="false">COUNTIF('Duel Log'!A:A,A530)</f>
        <v>2</v>
      </c>
      <c r="H530" s="5" t="n">
        <f aca="false">COUNTIFS('Duel Log'!A:A,A530,'Duel Log'!AA:AA,"Win")</f>
        <v>2</v>
      </c>
      <c r="I530" s="5" t="s">
        <v>11330</v>
      </c>
      <c r="J530" s="5" t="s">
        <v>11331</v>
      </c>
      <c r="K530" s="5"/>
      <c r="L530" s="5" t="s">
        <v>98</v>
      </c>
      <c r="M530" s="5" t="s">
        <v>11332</v>
      </c>
      <c r="N530" s="5" t="s">
        <v>9612</v>
      </c>
    </row>
    <row r="531" customFormat="false" ht="15" hidden="false" customHeight="true" outlineLevel="0" collapsed="false">
      <c r="A531" s="5" t="s">
        <v>3618</v>
      </c>
      <c r="B531" s="5" t="s">
        <v>11333</v>
      </c>
      <c r="C531" s="5" t="s">
        <v>1739</v>
      </c>
      <c r="D531" s="5" t="s">
        <v>2904</v>
      </c>
      <c r="E531" s="5" t="s">
        <v>102</v>
      </c>
      <c r="F531" s="5" t="s">
        <v>3619</v>
      </c>
      <c r="G531" s="5" t="n">
        <f aca="false">COUNTIF('Duel Log'!A:A,A531)</f>
        <v>3</v>
      </c>
      <c r="H531" s="5" t="n">
        <f aca="false">COUNTIFS('Duel Log'!A:A,A531,'Duel Log'!AA:AA,"Win")</f>
        <v>1</v>
      </c>
      <c r="I531" s="5" t="s">
        <v>11334</v>
      </c>
      <c r="J531" s="5" t="s">
        <v>10362</v>
      </c>
      <c r="K531" s="5" t="s">
        <v>11335</v>
      </c>
      <c r="L531" s="5" t="s">
        <v>98</v>
      </c>
      <c r="M531" s="5" t="s">
        <v>11336</v>
      </c>
      <c r="N531" s="5" t="s">
        <v>9602</v>
      </c>
    </row>
    <row r="532" customFormat="false" ht="15" hidden="false" customHeight="true" outlineLevel="0" collapsed="false">
      <c r="A532" s="5" t="s">
        <v>3624</v>
      </c>
      <c r="B532" s="5" t="s">
        <v>11337</v>
      </c>
      <c r="C532" s="5" t="s">
        <v>1739</v>
      </c>
      <c r="D532" s="5" t="s">
        <v>182</v>
      </c>
      <c r="E532" s="5" t="s">
        <v>102</v>
      </c>
      <c r="F532" s="5" t="s">
        <v>3625</v>
      </c>
      <c r="G532" s="5" t="n">
        <f aca="false">COUNTIF('Duel Log'!A:A,A532)</f>
        <v>3</v>
      </c>
      <c r="H532" s="5" t="n">
        <f aca="false">COUNTIFS('Duel Log'!A:A,A532,'Duel Log'!AA:AA,"Win")</f>
        <v>2</v>
      </c>
      <c r="I532" s="5" t="s">
        <v>9880</v>
      </c>
      <c r="J532" s="5" t="s">
        <v>11330</v>
      </c>
      <c r="K532" s="5" t="s">
        <v>11338</v>
      </c>
      <c r="L532" s="5" t="s">
        <v>98</v>
      </c>
      <c r="M532" s="5" t="s">
        <v>9963</v>
      </c>
      <c r="N532" s="5" t="s">
        <v>9602</v>
      </c>
    </row>
    <row r="533" customFormat="false" ht="15" hidden="false" customHeight="true" outlineLevel="0" collapsed="false">
      <c r="A533" s="5" t="s">
        <v>3629</v>
      </c>
      <c r="B533" s="5" t="s">
        <v>11339</v>
      </c>
      <c r="C533" s="5" t="s">
        <v>1739</v>
      </c>
      <c r="D533" s="5" t="s">
        <v>1010</v>
      </c>
      <c r="E533" s="5" t="s">
        <v>102</v>
      </c>
      <c r="F533" s="5" t="s">
        <v>3630</v>
      </c>
      <c r="G533" s="5" t="n">
        <f aca="false">COUNTIF('Duel Log'!A:A,A533)</f>
        <v>3</v>
      </c>
      <c r="H533" s="5" t="n">
        <f aca="false">COUNTIFS('Duel Log'!A:A,A533,'Duel Log'!AA:AA,"Win")</f>
        <v>2</v>
      </c>
      <c r="I533" s="5" t="s">
        <v>11340</v>
      </c>
      <c r="J533" s="5" t="s">
        <v>11341</v>
      </c>
      <c r="K533" s="5" t="s">
        <v>9944</v>
      </c>
      <c r="L533" s="5" t="s">
        <v>98</v>
      </c>
      <c r="M533" s="5" t="s">
        <v>10121</v>
      </c>
      <c r="N533" s="5" t="s">
        <v>9602</v>
      </c>
    </row>
    <row r="534" customFormat="false" ht="15" hidden="false" customHeight="true" outlineLevel="0" collapsed="false">
      <c r="A534" s="5" t="s">
        <v>3636</v>
      </c>
      <c r="B534" s="5" t="s">
        <v>11342</v>
      </c>
      <c r="C534" s="5" t="s">
        <v>1739</v>
      </c>
      <c r="D534" s="6" t="s">
        <v>1747</v>
      </c>
      <c r="E534" s="5" t="s">
        <v>102</v>
      </c>
      <c r="F534" s="5" t="s">
        <v>3637</v>
      </c>
      <c r="G534" s="5" t="n">
        <f aca="false">COUNTIF('Duel Log'!A:A,A534)</f>
        <v>3</v>
      </c>
      <c r="H534" s="5" t="n">
        <f aca="false">COUNTIFS('Duel Log'!A:A,A534,'Duel Log'!AA:AA,"Win")</f>
        <v>1</v>
      </c>
      <c r="I534" s="5" t="s">
        <v>9925</v>
      </c>
      <c r="J534" s="5" t="s">
        <v>11343</v>
      </c>
      <c r="K534" s="5" t="s">
        <v>11344</v>
      </c>
      <c r="L534" s="5" t="s">
        <v>98</v>
      </c>
      <c r="M534" s="5" t="s">
        <v>10014</v>
      </c>
      <c r="N534" s="5" t="s">
        <v>9602</v>
      </c>
    </row>
    <row r="535" customFormat="false" ht="15" hidden="false" customHeight="true" outlineLevel="0" collapsed="false">
      <c r="A535" s="5" t="s">
        <v>3643</v>
      </c>
      <c r="B535" s="5" t="s">
        <v>11345</v>
      </c>
      <c r="C535" s="5" t="s">
        <v>1739</v>
      </c>
      <c r="D535" s="5" t="s">
        <v>1711</v>
      </c>
      <c r="E535" s="5" t="s">
        <v>102</v>
      </c>
      <c r="F535" s="5" t="s">
        <v>3644</v>
      </c>
      <c r="G535" s="5" t="n">
        <f aca="false">COUNTIF('Duel Log'!A:A,A535)</f>
        <v>2</v>
      </c>
      <c r="H535" s="5" t="n">
        <f aca="false">COUNTIFS('Duel Log'!A:A,A535,'Duel Log'!AA:AA,"Win")</f>
        <v>0</v>
      </c>
      <c r="I535" s="5" t="s">
        <v>11346</v>
      </c>
      <c r="J535" s="5" t="s">
        <v>11347</v>
      </c>
      <c r="K535" s="5"/>
      <c r="L535" s="5" t="s">
        <v>98</v>
      </c>
      <c r="M535" s="5" t="s">
        <v>10022</v>
      </c>
      <c r="N535" s="5" t="s">
        <v>9612</v>
      </c>
    </row>
    <row r="536" customFormat="false" ht="15" hidden="false" customHeight="true" outlineLevel="0" collapsed="false">
      <c r="A536" s="5" t="s">
        <v>3647</v>
      </c>
      <c r="B536" s="5" t="s">
        <v>11348</v>
      </c>
      <c r="C536" s="5" t="s">
        <v>1739</v>
      </c>
      <c r="D536" s="5" t="s">
        <v>1727</v>
      </c>
      <c r="E536" s="5" t="s">
        <v>102</v>
      </c>
      <c r="F536" s="5" t="s">
        <v>3648</v>
      </c>
      <c r="G536" s="5" t="n">
        <f aca="false">COUNTIF('Duel Log'!A:A,A536)</f>
        <v>3</v>
      </c>
      <c r="H536" s="5" t="n">
        <f aca="false">COUNTIFS('Duel Log'!A:A,A536,'Duel Log'!AA:AA,"Win")</f>
        <v>2</v>
      </c>
      <c r="I536" s="5" t="s">
        <v>9654</v>
      </c>
      <c r="J536" s="5" t="s">
        <v>11349</v>
      </c>
      <c r="K536" s="5" t="s">
        <v>11350</v>
      </c>
      <c r="L536" s="5" t="s">
        <v>98</v>
      </c>
      <c r="M536" s="5" t="s">
        <v>11351</v>
      </c>
      <c r="N536" s="5" t="s">
        <v>9602</v>
      </c>
    </row>
    <row r="537" customFormat="false" ht="15" hidden="false" customHeight="true" outlineLevel="0" collapsed="false">
      <c r="A537" s="5" t="s">
        <v>3653</v>
      </c>
      <c r="B537" s="5" t="s">
        <v>11352</v>
      </c>
      <c r="C537" s="5" t="s">
        <v>1739</v>
      </c>
      <c r="D537" s="5" t="s">
        <v>1432</v>
      </c>
      <c r="E537" s="5" t="s">
        <v>102</v>
      </c>
      <c r="F537" s="5" t="s">
        <v>1741</v>
      </c>
      <c r="G537" s="5" t="n">
        <f aca="false">COUNTIF('Duel Log'!A:A,A537)</f>
        <v>3</v>
      </c>
      <c r="H537" s="5" t="n">
        <f aca="false">COUNTIFS('Duel Log'!A:A,A537,'Duel Log'!AA:AA,"Win")</f>
        <v>1</v>
      </c>
      <c r="I537" s="5" t="s">
        <v>11353</v>
      </c>
      <c r="J537" s="5" t="s">
        <v>9599</v>
      </c>
      <c r="K537" s="5" t="s">
        <v>11354</v>
      </c>
      <c r="L537" s="5" t="s">
        <v>98</v>
      </c>
      <c r="M537" s="5" t="s">
        <v>10101</v>
      </c>
      <c r="N537" s="5" t="s">
        <v>9602</v>
      </c>
    </row>
    <row r="538" customFormat="false" ht="15" hidden="false" customHeight="true" outlineLevel="0" collapsed="false">
      <c r="A538" s="5" t="s">
        <v>3654</v>
      </c>
      <c r="B538" s="5" t="s">
        <v>11355</v>
      </c>
      <c r="C538" s="5" t="s">
        <v>1739</v>
      </c>
      <c r="D538" s="5" t="s">
        <v>1754</v>
      </c>
      <c r="E538" s="5" t="s">
        <v>102</v>
      </c>
      <c r="F538" s="5" t="s">
        <v>3655</v>
      </c>
      <c r="G538" s="5" t="n">
        <f aca="false">COUNTIF('Duel Log'!A:A,A538)</f>
        <v>3</v>
      </c>
      <c r="H538" s="5" t="n">
        <f aca="false">COUNTIFS('Duel Log'!A:A,A538,'Duel Log'!AA:AA,"Win")</f>
        <v>1</v>
      </c>
      <c r="I538" s="5" t="s">
        <v>11323</v>
      </c>
      <c r="J538" s="5" t="s">
        <v>11122</v>
      </c>
      <c r="K538" s="5" t="s">
        <v>11356</v>
      </c>
      <c r="L538" s="5" t="s">
        <v>98</v>
      </c>
      <c r="M538" s="5" t="s">
        <v>10699</v>
      </c>
      <c r="N538" s="5" t="s">
        <v>9602</v>
      </c>
    </row>
    <row r="539" customFormat="false" ht="15" hidden="false" customHeight="true" outlineLevel="0" collapsed="false">
      <c r="A539" s="5" t="s">
        <v>3661</v>
      </c>
      <c r="B539" s="5" t="s">
        <v>11357</v>
      </c>
      <c r="C539" s="5" t="s">
        <v>1739</v>
      </c>
      <c r="D539" s="5" t="s">
        <v>1721</v>
      </c>
      <c r="E539" s="5" t="s">
        <v>102</v>
      </c>
      <c r="F539" s="5" t="s">
        <v>3662</v>
      </c>
      <c r="G539" s="5" t="n">
        <f aca="false">COUNTIF('Duel Log'!A:A,A539)</f>
        <v>3</v>
      </c>
      <c r="H539" s="5" t="n">
        <f aca="false">COUNTIFS('Duel Log'!A:A,A539,'Duel Log'!AA:AA,"Win")</f>
        <v>1</v>
      </c>
      <c r="I539" s="5" t="s">
        <v>11358</v>
      </c>
      <c r="J539" s="5" t="s">
        <v>11359</v>
      </c>
      <c r="K539" s="5" t="s">
        <v>11360</v>
      </c>
      <c r="L539" s="5" t="s">
        <v>98</v>
      </c>
      <c r="M539" s="5" t="s">
        <v>10670</v>
      </c>
      <c r="N539" s="5" t="s">
        <v>9602</v>
      </c>
    </row>
    <row r="540" customFormat="false" ht="15" hidden="false" customHeight="true" outlineLevel="0" collapsed="false">
      <c r="A540" s="5" t="s">
        <v>3666</v>
      </c>
      <c r="B540" s="5" t="s">
        <v>11361</v>
      </c>
      <c r="C540" s="5" t="s">
        <v>452</v>
      </c>
      <c r="D540" s="5" t="s">
        <v>1676</v>
      </c>
      <c r="E540" s="5" t="s">
        <v>102</v>
      </c>
      <c r="F540" s="5" t="s">
        <v>3667</v>
      </c>
      <c r="G540" s="5" t="n">
        <f aca="false">COUNTIF('Duel Log'!A:A,A540)</f>
        <v>3</v>
      </c>
      <c r="H540" s="5" t="n">
        <f aca="false">COUNTIFS('Duel Log'!A:A,A540,'Duel Log'!AA:AA,"Win")</f>
        <v>1</v>
      </c>
      <c r="I540" s="5" t="s">
        <v>11362</v>
      </c>
      <c r="J540" s="5" t="s">
        <v>9619</v>
      </c>
      <c r="K540" s="5" t="s">
        <v>11363</v>
      </c>
      <c r="L540" s="5" t="s">
        <v>98</v>
      </c>
      <c r="M540" s="5" t="s">
        <v>11364</v>
      </c>
      <c r="N540" s="5" t="s">
        <v>9602</v>
      </c>
    </row>
    <row r="541" customFormat="false" ht="15" hidden="false" customHeight="true" outlineLevel="0" collapsed="false">
      <c r="A541" s="5" t="s">
        <v>3675</v>
      </c>
      <c r="B541" s="5" t="s">
        <v>11365</v>
      </c>
      <c r="C541" s="5" t="s">
        <v>452</v>
      </c>
      <c r="D541" s="5" t="s">
        <v>3676</v>
      </c>
      <c r="E541" s="5" t="s">
        <v>102</v>
      </c>
      <c r="F541" s="5" t="s">
        <v>3678</v>
      </c>
      <c r="G541" s="5" t="n">
        <f aca="false">COUNTIF('Duel Log'!A:A,A541)</f>
        <v>3</v>
      </c>
      <c r="H541" s="5" t="n">
        <f aca="false">COUNTIFS('Duel Log'!A:A,A541,'Duel Log'!AA:AA,"Win")</f>
        <v>2</v>
      </c>
      <c r="I541" s="5" t="s">
        <v>11366</v>
      </c>
      <c r="J541" s="5" t="s">
        <v>11367</v>
      </c>
      <c r="K541" s="5" t="s">
        <v>11368</v>
      </c>
      <c r="L541" s="5" t="s">
        <v>98</v>
      </c>
      <c r="M541" s="5" t="s">
        <v>11351</v>
      </c>
      <c r="N541" s="5" t="s">
        <v>9602</v>
      </c>
    </row>
    <row r="542" customFormat="false" ht="15" hidden="false" customHeight="true" outlineLevel="0" collapsed="false">
      <c r="A542" s="5" t="s">
        <v>3684</v>
      </c>
      <c r="B542" s="5" t="s">
        <v>11369</v>
      </c>
      <c r="C542" s="5" t="s">
        <v>452</v>
      </c>
      <c r="D542" s="5" t="s">
        <v>1695</v>
      </c>
      <c r="E542" s="5" t="s">
        <v>102</v>
      </c>
      <c r="F542" s="5" t="s">
        <v>3685</v>
      </c>
      <c r="G542" s="5" t="n">
        <f aca="false">COUNTIF('Duel Log'!A:A,A542)</f>
        <v>3</v>
      </c>
      <c r="H542" s="5" t="n">
        <f aca="false">COUNTIFS('Duel Log'!A:A,A542,'Duel Log'!AA:AA,"Win")</f>
        <v>1</v>
      </c>
      <c r="I542" s="5" t="s">
        <v>11370</v>
      </c>
      <c r="J542" s="5" t="s">
        <v>11371</v>
      </c>
      <c r="K542" s="5" t="s">
        <v>11372</v>
      </c>
      <c r="L542" s="5" t="s">
        <v>98</v>
      </c>
      <c r="M542" s="5" t="s">
        <v>11373</v>
      </c>
      <c r="N542" s="5" t="s">
        <v>9602</v>
      </c>
    </row>
    <row r="543" customFormat="false" ht="15" hidden="false" customHeight="true" outlineLevel="0" collapsed="false">
      <c r="A543" s="5" t="s">
        <v>3689</v>
      </c>
      <c r="B543" s="5" t="s">
        <v>11374</v>
      </c>
      <c r="C543" s="5" t="s">
        <v>452</v>
      </c>
      <c r="D543" s="6" t="s">
        <v>3690</v>
      </c>
      <c r="E543" s="5" t="s">
        <v>102</v>
      </c>
      <c r="F543" s="5" t="s">
        <v>3692</v>
      </c>
      <c r="G543" s="5" t="n">
        <f aca="false">COUNTIF('Duel Log'!A:A,A543)</f>
        <v>2</v>
      </c>
      <c r="H543" s="5" t="n">
        <f aca="false">COUNTIFS('Duel Log'!A:A,A543,'Duel Log'!AA:AA,"Win")</f>
        <v>2</v>
      </c>
      <c r="I543" s="5" t="s">
        <v>11375</v>
      </c>
      <c r="J543" s="5" t="s">
        <v>11376</v>
      </c>
      <c r="K543" s="5"/>
      <c r="L543" s="5" t="s">
        <v>98</v>
      </c>
      <c r="M543" s="5" t="s">
        <v>11377</v>
      </c>
      <c r="N543" s="5" t="s">
        <v>9612</v>
      </c>
    </row>
    <row r="544" customFormat="false" ht="15" hidden="false" customHeight="true" outlineLevel="0" collapsed="false">
      <c r="A544" s="5" t="s">
        <v>3698</v>
      </c>
      <c r="B544" s="5" t="s">
        <v>11378</v>
      </c>
      <c r="C544" s="5" t="s">
        <v>452</v>
      </c>
      <c r="D544" s="5" t="s">
        <v>3463</v>
      </c>
      <c r="E544" s="5" t="s">
        <v>102</v>
      </c>
      <c r="F544" s="5" t="s">
        <v>3699</v>
      </c>
      <c r="G544" s="5" t="n">
        <f aca="false">COUNTIF('Duel Log'!A:A,A544)</f>
        <v>2</v>
      </c>
      <c r="H544" s="5" t="n">
        <f aca="false">COUNTIFS('Duel Log'!A:A,A544,'Duel Log'!AA:AA,"Win")</f>
        <v>0</v>
      </c>
      <c r="I544" s="5" t="s">
        <v>11379</v>
      </c>
      <c r="J544" s="5" t="s">
        <v>11380</v>
      </c>
      <c r="K544" s="5"/>
      <c r="L544" s="5" t="s">
        <v>98</v>
      </c>
      <c r="M544" s="5" t="s">
        <v>10181</v>
      </c>
      <c r="N544" s="5" t="s">
        <v>9612</v>
      </c>
    </row>
    <row r="545" customFormat="false" ht="15" hidden="false" customHeight="true" outlineLevel="0" collapsed="false">
      <c r="A545" s="5" t="s">
        <v>3703</v>
      </c>
      <c r="B545" s="5" t="s">
        <v>11381</v>
      </c>
      <c r="C545" s="5" t="s">
        <v>452</v>
      </c>
      <c r="D545" s="6" t="s">
        <v>3704</v>
      </c>
      <c r="E545" s="5" t="s">
        <v>102</v>
      </c>
      <c r="F545" s="5" t="s">
        <v>3706</v>
      </c>
      <c r="G545" s="5" t="n">
        <f aca="false">COUNTIF('Duel Log'!A:A,A545)</f>
        <v>3</v>
      </c>
      <c r="H545" s="5" t="n">
        <f aca="false">COUNTIFS('Duel Log'!A:A,A545,'Duel Log'!AA:AA,"Win")</f>
        <v>2</v>
      </c>
      <c r="I545" s="5" t="s">
        <v>11382</v>
      </c>
      <c r="J545" s="5" t="s">
        <v>11383</v>
      </c>
      <c r="K545" s="5" t="s">
        <v>11384</v>
      </c>
      <c r="L545" s="5" t="s">
        <v>98</v>
      </c>
      <c r="M545" s="5" t="s">
        <v>10331</v>
      </c>
      <c r="N545" s="5" t="s">
        <v>9602</v>
      </c>
    </row>
    <row r="546" customFormat="false" ht="15" hidden="false" customHeight="true" outlineLevel="0" collapsed="false">
      <c r="A546" s="5" t="s">
        <v>3712</v>
      </c>
      <c r="B546" s="5" t="s">
        <v>11385</v>
      </c>
      <c r="C546" s="5" t="s">
        <v>452</v>
      </c>
      <c r="D546" s="5" t="s">
        <v>2119</v>
      </c>
      <c r="E546" s="5" t="s">
        <v>102</v>
      </c>
      <c r="F546" s="5" t="s">
        <v>3713</v>
      </c>
      <c r="G546" s="5" t="n">
        <f aca="false">COUNTIF('Duel Log'!A:A,A546)</f>
        <v>2</v>
      </c>
      <c r="H546" s="5" t="n">
        <f aca="false">COUNTIFS('Duel Log'!A:A,A546,'Duel Log'!AA:AA,"Win")</f>
        <v>0</v>
      </c>
      <c r="I546" s="5" t="s">
        <v>11386</v>
      </c>
      <c r="J546" s="5" t="s">
        <v>11387</v>
      </c>
      <c r="K546" s="5"/>
      <c r="L546" s="5" t="s">
        <v>98</v>
      </c>
      <c r="M546" s="5" t="s">
        <v>11388</v>
      </c>
      <c r="N546" s="5" t="s">
        <v>9612</v>
      </c>
    </row>
    <row r="547" customFormat="false" ht="15" hidden="false" customHeight="true" outlineLevel="0" collapsed="false">
      <c r="A547" s="5" t="s">
        <v>3716</v>
      </c>
      <c r="B547" s="5" t="s">
        <v>11389</v>
      </c>
      <c r="C547" s="5" t="s">
        <v>523</v>
      </c>
      <c r="D547" s="5" t="s">
        <v>1432</v>
      </c>
      <c r="E547" s="5" t="s">
        <v>297</v>
      </c>
      <c r="F547" s="5" t="s">
        <v>3717</v>
      </c>
      <c r="G547" s="5" t="n">
        <f aca="false">COUNTIF('Duel Log'!A:A,A547)</f>
        <v>3</v>
      </c>
      <c r="H547" s="5" t="n">
        <f aca="false">COUNTIFS('Duel Log'!A:A,A547,'Duel Log'!AA:AA,"Win")</f>
        <v>1</v>
      </c>
      <c r="I547" s="5" t="s">
        <v>11218</v>
      </c>
      <c r="J547" s="5" t="s">
        <v>11390</v>
      </c>
      <c r="K547" s="5" t="s">
        <v>11391</v>
      </c>
      <c r="L547" s="5" t="s">
        <v>98</v>
      </c>
      <c r="M547" s="5" t="s">
        <v>11142</v>
      </c>
      <c r="N547" s="5"/>
    </row>
    <row r="548" customFormat="false" ht="15" hidden="false" customHeight="true" outlineLevel="0" collapsed="false">
      <c r="A548" s="7" t="s">
        <v>3722</v>
      </c>
      <c r="B548" s="7" t="s">
        <v>11389</v>
      </c>
      <c r="C548" s="7" t="s">
        <v>523</v>
      </c>
      <c r="D548" s="7" t="s">
        <v>1432</v>
      </c>
      <c r="E548" s="7" t="s">
        <v>297</v>
      </c>
      <c r="F548" s="7" t="s">
        <v>3723</v>
      </c>
      <c r="G548" s="7" t="n">
        <f aca="false">COUNTIF('Duel Log'!A:A,A548)</f>
        <v>3</v>
      </c>
      <c r="H548" s="7" t="n">
        <f aca="false">COUNTIFS('Duel Log'!A:A,A548,'Duel Log'!AA:AA,"Win")</f>
        <v>1</v>
      </c>
      <c r="I548" s="7" t="s">
        <v>10031</v>
      </c>
      <c r="J548" s="7" t="s">
        <v>11392</v>
      </c>
      <c r="K548" s="7" t="s">
        <v>11393</v>
      </c>
      <c r="L548" s="7" t="s">
        <v>99</v>
      </c>
      <c r="M548" s="7" t="s">
        <v>11394</v>
      </c>
      <c r="N548" s="7"/>
    </row>
    <row r="549" customFormat="false" ht="15" hidden="false" customHeight="true" outlineLevel="0" collapsed="false">
      <c r="A549" s="7" t="s">
        <v>3730</v>
      </c>
      <c r="B549" s="7" t="s">
        <v>11389</v>
      </c>
      <c r="C549" s="7" t="s">
        <v>523</v>
      </c>
      <c r="D549" s="7" t="s">
        <v>1432</v>
      </c>
      <c r="E549" s="7" t="s">
        <v>297</v>
      </c>
      <c r="F549" s="7" t="s">
        <v>3731</v>
      </c>
      <c r="G549" s="7" t="n">
        <f aca="false">COUNTIF('Duel Log'!A:A,A549)</f>
        <v>3</v>
      </c>
      <c r="H549" s="7" t="n">
        <f aca="false">COUNTIFS('Duel Log'!A:A,A549,'Duel Log'!AA:AA,"Win")</f>
        <v>0</v>
      </c>
      <c r="I549" s="7" t="s">
        <v>10985</v>
      </c>
      <c r="J549" s="7" t="s">
        <v>11395</v>
      </c>
      <c r="K549" s="7" t="s">
        <v>9599</v>
      </c>
      <c r="L549" s="7" t="s">
        <v>99</v>
      </c>
      <c r="M549" s="7" t="s">
        <v>11206</v>
      </c>
      <c r="N549" s="7"/>
    </row>
    <row r="550" customFormat="false" ht="15" hidden="false" customHeight="true" outlineLevel="0" collapsed="false">
      <c r="A550" s="7" t="s">
        <v>3734</v>
      </c>
      <c r="B550" s="7" t="s">
        <v>11389</v>
      </c>
      <c r="C550" s="7" t="s">
        <v>523</v>
      </c>
      <c r="D550" s="7" t="s">
        <v>1432</v>
      </c>
      <c r="E550" s="7" t="s">
        <v>297</v>
      </c>
      <c r="F550" s="7" t="s">
        <v>3735</v>
      </c>
      <c r="G550" s="7" t="n">
        <f aca="false">COUNTIF('Duel Log'!A:A,A550)</f>
        <v>3</v>
      </c>
      <c r="H550" s="7" t="n">
        <f aca="false">COUNTIFS('Duel Log'!A:A,A550,'Duel Log'!AA:AA,"Win")</f>
        <v>1</v>
      </c>
      <c r="I550" s="7" t="s">
        <v>11396</v>
      </c>
      <c r="J550" s="7" t="s">
        <v>11397</v>
      </c>
      <c r="K550" s="7" t="s">
        <v>11398</v>
      </c>
      <c r="L550" s="7" t="s">
        <v>99</v>
      </c>
      <c r="M550" s="7" t="s">
        <v>9883</v>
      </c>
      <c r="N550" s="7"/>
    </row>
    <row r="551" customFormat="false" ht="15" hidden="false" customHeight="true" outlineLevel="0" collapsed="false">
      <c r="A551" s="7" t="s">
        <v>3736</v>
      </c>
      <c r="B551" s="7" t="s">
        <v>11389</v>
      </c>
      <c r="C551" s="7" t="s">
        <v>523</v>
      </c>
      <c r="D551" s="7" t="s">
        <v>1432</v>
      </c>
      <c r="E551" s="7" t="s">
        <v>297</v>
      </c>
      <c r="F551" s="7" t="s">
        <v>1552</v>
      </c>
      <c r="G551" s="7" t="n">
        <f aca="false">COUNTIF('Duel Log'!A:A,A551)</f>
        <v>3</v>
      </c>
      <c r="H551" s="7" t="n">
        <f aca="false">COUNTIFS('Duel Log'!A:A,A551,'Duel Log'!AA:AA,"Win")</f>
        <v>1</v>
      </c>
      <c r="I551" s="7" t="s">
        <v>9775</v>
      </c>
      <c r="J551" s="7" t="s">
        <v>11399</v>
      </c>
      <c r="K551" s="7" t="s">
        <v>11400</v>
      </c>
      <c r="L551" s="7" t="s">
        <v>99</v>
      </c>
      <c r="M551" s="7" t="s">
        <v>10163</v>
      </c>
      <c r="N551" s="7"/>
    </row>
    <row r="552" customFormat="false" ht="15" hidden="false" customHeight="true" outlineLevel="0" collapsed="false">
      <c r="A552" s="7" t="s">
        <v>3737</v>
      </c>
      <c r="B552" s="7" t="s">
        <v>11389</v>
      </c>
      <c r="C552" s="7" t="s">
        <v>523</v>
      </c>
      <c r="D552" s="7" t="s">
        <v>1432</v>
      </c>
      <c r="E552" s="7" t="s">
        <v>297</v>
      </c>
      <c r="F552" s="7" t="s">
        <v>1560</v>
      </c>
      <c r="G552" s="7" t="n">
        <f aca="false">COUNTIF('Duel Log'!A:A,A552)</f>
        <v>3</v>
      </c>
      <c r="H552" s="7" t="n">
        <f aca="false">COUNTIFS('Duel Log'!A:A,A552,'Duel Log'!AA:AA,"Win")</f>
        <v>1</v>
      </c>
      <c r="I552" s="7" t="s">
        <v>11401</v>
      </c>
      <c r="J552" s="7" t="s">
        <v>11402</v>
      </c>
      <c r="K552" s="7" t="s">
        <v>11403</v>
      </c>
      <c r="L552" s="7" t="s">
        <v>99</v>
      </c>
      <c r="M552" s="7" t="s">
        <v>9988</v>
      </c>
      <c r="N552" s="7"/>
    </row>
    <row r="553" customFormat="false" ht="15" hidden="false" customHeight="true" outlineLevel="0" collapsed="false">
      <c r="A553" s="7" t="s">
        <v>3738</v>
      </c>
      <c r="B553" s="7" t="s">
        <v>11389</v>
      </c>
      <c r="C553" s="7" t="s">
        <v>523</v>
      </c>
      <c r="D553" s="7" t="s">
        <v>1432</v>
      </c>
      <c r="E553" s="7" t="s">
        <v>297</v>
      </c>
      <c r="F553" s="7" t="s">
        <v>1565</v>
      </c>
      <c r="G553" s="7" t="n">
        <f aca="false">COUNTIF('Duel Log'!A:A,A553)</f>
        <v>3</v>
      </c>
      <c r="H553" s="7" t="n">
        <f aca="false">COUNTIFS('Duel Log'!A:A,A553,'Duel Log'!AA:AA,"Win")</f>
        <v>0</v>
      </c>
      <c r="I553" s="7" t="s">
        <v>10243</v>
      </c>
      <c r="J553" s="7" t="s">
        <v>11404</v>
      </c>
      <c r="K553" s="7" t="s">
        <v>11405</v>
      </c>
      <c r="L553" s="7" t="s">
        <v>99</v>
      </c>
      <c r="M553" s="7" t="s">
        <v>11406</v>
      </c>
      <c r="N553" s="7"/>
    </row>
    <row r="554" customFormat="false" ht="15" hidden="false" customHeight="true" outlineLevel="0" collapsed="false">
      <c r="A554" s="5" t="s">
        <v>3739</v>
      </c>
      <c r="B554" s="5" t="s">
        <v>11407</v>
      </c>
      <c r="C554" s="5" t="s">
        <v>523</v>
      </c>
      <c r="D554" s="6" t="s">
        <v>3740</v>
      </c>
      <c r="E554" s="5" t="s">
        <v>102</v>
      </c>
      <c r="F554" s="5" t="s">
        <v>3742</v>
      </c>
      <c r="G554" s="5" t="n">
        <f aca="false">COUNTIF('Duel Log'!A:A,A554)</f>
        <v>2</v>
      </c>
      <c r="H554" s="5" t="n">
        <f aca="false">COUNTIFS('Duel Log'!A:A,A554,'Duel Log'!AA:AA,"Win")</f>
        <v>2</v>
      </c>
      <c r="I554" s="5" t="s">
        <v>10031</v>
      </c>
      <c r="J554" s="5" t="s">
        <v>11408</v>
      </c>
      <c r="K554" s="5"/>
      <c r="L554" s="5" t="s">
        <v>98</v>
      </c>
      <c r="M554" s="5" t="s">
        <v>10571</v>
      </c>
      <c r="N554" s="5" t="s">
        <v>9612</v>
      </c>
    </row>
    <row r="555" customFormat="false" ht="15" hidden="false" customHeight="true" outlineLevel="0" collapsed="false">
      <c r="A555" s="5" t="s">
        <v>3745</v>
      </c>
      <c r="B555" s="5" t="s">
        <v>11409</v>
      </c>
      <c r="C555" s="5" t="s">
        <v>523</v>
      </c>
      <c r="D555" s="5" t="s">
        <v>3746</v>
      </c>
      <c r="E555" s="5" t="s">
        <v>102</v>
      </c>
      <c r="F555" s="5" t="s">
        <v>3748</v>
      </c>
      <c r="G555" s="5" t="n">
        <f aca="false">COUNTIF('Duel Log'!A:A,A555)</f>
        <v>2</v>
      </c>
      <c r="H555" s="5" t="n">
        <f aca="false">COUNTIFS('Duel Log'!A:A,A555,'Duel Log'!AA:AA,"Win")</f>
        <v>2</v>
      </c>
      <c r="I555" s="5" t="s">
        <v>11410</v>
      </c>
      <c r="J555" s="5" t="s">
        <v>11411</v>
      </c>
      <c r="K555" s="5"/>
      <c r="L555" s="5" t="s">
        <v>98</v>
      </c>
      <c r="M555" s="5" t="s">
        <v>11412</v>
      </c>
      <c r="N555" s="5" t="s">
        <v>9612</v>
      </c>
    </row>
    <row r="556" customFormat="false" ht="15" hidden="false" customHeight="true" outlineLevel="0" collapsed="false">
      <c r="A556" s="5" t="s">
        <v>3752</v>
      </c>
      <c r="B556" s="5" t="s">
        <v>11413</v>
      </c>
      <c r="C556" s="5" t="s">
        <v>523</v>
      </c>
      <c r="D556" s="5" t="s">
        <v>3753</v>
      </c>
      <c r="E556" s="5" t="s">
        <v>102</v>
      </c>
      <c r="F556" s="5" t="s">
        <v>3755</v>
      </c>
      <c r="G556" s="5" t="n">
        <f aca="false">COUNTIF('Duel Log'!A:A,A556)</f>
        <v>2</v>
      </c>
      <c r="H556" s="5" t="n">
        <f aca="false">COUNTIFS('Duel Log'!A:A,A556,'Duel Log'!AA:AA,"Win")</f>
        <v>2</v>
      </c>
      <c r="I556" s="5" t="s">
        <v>11414</v>
      </c>
      <c r="J556" s="5" t="s">
        <v>11415</v>
      </c>
      <c r="K556" s="5"/>
      <c r="L556" s="5" t="s">
        <v>98</v>
      </c>
      <c r="M556" s="5" t="s">
        <v>11377</v>
      </c>
      <c r="N556" s="5" t="s">
        <v>9612</v>
      </c>
    </row>
    <row r="557" customFormat="false" ht="15" hidden="false" customHeight="true" outlineLevel="0" collapsed="false">
      <c r="A557" s="5" t="s">
        <v>3758</v>
      </c>
      <c r="B557" s="5" t="s">
        <v>11416</v>
      </c>
      <c r="C557" s="5" t="s">
        <v>523</v>
      </c>
      <c r="D557" s="5" t="s">
        <v>3759</v>
      </c>
      <c r="E557" s="5" t="s">
        <v>102</v>
      </c>
      <c r="F557" s="5" t="s">
        <v>482</v>
      </c>
      <c r="G557" s="5" t="n">
        <f aca="false">COUNTIF('Duel Log'!A:A,A557)</f>
        <v>2</v>
      </c>
      <c r="H557" s="5" t="n">
        <f aca="false">COUNTIFS('Duel Log'!A:A,A557,'Duel Log'!AA:AA,"Win")</f>
        <v>1</v>
      </c>
      <c r="I557" s="5" t="s">
        <v>11417</v>
      </c>
      <c r="J557" s="5" t="s">
        <v>11418</v>
      </c>
      <c r="K557" s="5"/>
      <c r="L557" s="5" t="s">
        <v>98</v>
      </c>
      <c r="M557" s="5" t="s">
        <v>9790</v>
      </c>
      <c r="N557" s="5" t="s">
        <v>9790</v>
      </c>
    </row>
    <row r="558" customFormat="false" ht="15" hidden="false" customHeight="true" outlineLevel="0" collapsed="false">
      <c r="A558" s="5" t="s">
        <v>3764</v>
      </c>
      <c r="B558" s="5" t="s">
        <v>11419</v>
      </c>
      <c r="C558" s="5" t="s">
        <v>523</v>
      </c>
      <c r="D558" s="6" t="s">
        <v>365</v>
      </c>
      <c r="E558" s="5" t="s">
        <v>102</v>
      </c>
      <c r="F558" s="5" t="s">
        <v>3765</v>
      </c>
      <c r="G558" s="5" t="n">
        <f aca="false">COUNTIF('Duel Log'!A:A,A558)</f>
        <v>1</v>
      </c>
      <c r="H558" s="5" t="n">
        <f aca="false">COUNTIFS('Duel Log'!A:A,A558,'Duel Log'!AA:AA,"Win")</f>
        <v>0</v>
      </c>
      <c r="I558" s="5" t="s">
        <v>10031</v>
      </c>
      <c r="J558" s="5"/>
      <c r="K558" s="5"/>
      <c r="L558" s="5" t="s">
        <v>98</v>
      </c>
      <c r="M558" s="5" t="s">
        <v>9596</v>
      </c>
      <c r="N558" s="5" t="s">
        <v>9596</v>
      </c>
    </row>
    <row r="559" customFormat="false" ht="15" hidden="false" customHeight="true" outlineLevel="0" collapsed="false">
      <c r="A559" s="9" t="s">
        <v>3766</v>
      </c>
      <c r="B559" s="9" t="s">
        <v>11419</v>
      </c>
      <c r="C559" s="9" t="s">
        <v>523</v>
      </c>
      <c r="D559" s="10" t="s">
        <v>365</v>
      </c>
      <c r="E559" s="9" t="s">
        <v>102</v>
      </c>
      <c r="F559" s="9" t="s">
        <v>2470</v>
      </c>
      <c r="G559" s="9" t="n">
        <f aca="false">COUNTIF('Duel Log'!A:A,A559)</f>
        <v>1</v>
      </c>
      <c r="H559" s="9" t="n">
        <f aca="false">COUNTIFS('Duel Log'!A:A,A559,'Duel Log'!AA:AA,"Win")</f>
        <v>0</v>
      </c>
      <c r="I559" s="9" t="s">
        <v>11420</v>
      </c>
      <c r="J559" s="9"/>
      <c r="K559" s="9"/>
      <c r="L559" s="9" t="s">
        <v>99</v>
      </c>
      <c r="M559" s="9" t="s">
        <v>10077</v>
      </c>
      <c r="N559" s="9" t="s">
        <v>10077</v>
      </c>
    </row>
    <row r="560" customFormat="false" ht="15" hidden="false" customHeight="true" outlineLevel="0" collapsed="false">
      <c r="A560" s="5" t="s">
        <v>3769</v>
      </c>
      <c r="B560" s="5" t="s">
        <v>11421</v>
      </c>
      <c r="C560" s="5" t="s">
        <v>523</v>
      </c>
      <c r="D560" s="5" t="s">
        <v>271</v>
      </c>
      <c r="E560" s="5" t="s">
        <v>102</v>
      </c>
      <c r="F560" s="5" t="s">
        <v>3203</v>
      </c>
      <c r="G560" s="5" t="n">
        <f aca="false">COUNTIF('Duel Log'!A:A,A560)</f>
        <v>3</v>
      </c>
      <c r="H560" s="5" t="n">
        <f aca="false">COUNTIFS('Duel Log'!A:A,A560,'Duel Log'!AA:AA,"Win")</f>
        <v>2</v>
      </c>
      <c r="I560" s="5" t="s">
        <v>11422</v>
      </c>
      <c r="J560" s="5" t="s">
        <v>11423</v>
      </c>
      <c r="K560" s="5" t="s">
        <v>11424</v>
      </c>
      <c r="L560" s="5" t="s">
        <v>98</v>
      </c>
      <c r="M560" s="5" t="s">
        <v>11425</v>
      </c>
      <c r="N560" s="5" t="s">
        <v>9602</v>
      </c>
    </row>
    <row r="561" customFormat="false" ht="15" hidden="false" customHeight="true" outlineLevel="0" collapsed="false">
      <c r="A561" s="5" t="s">
        <v>3776</v>
      </c>
      <c r="B561" s="5" t="s">
        <v>11426</v>
      </c>
      <c r="C561" s="5" t="s">
        <v>523</v>
      </c>
      <c r="D561" s="5" t="s">
        <v>331</v>
      </c>
      <c r="E561" s="5" t="s">
        <v>102</v>
      </c>
      <c r="F561" s="5" t="s">
        <v>3777</v>
      </c>
      <c r="G561" s="5" t="n">
        <f aca="false">COUNTIF('Duel Log'!A:A,A561)</f>
        <v>3</v>
      </c>
      <c r="H561" s="5" t="n">
        <f aca="false">COUNTIFS('Duel Log'!A:A,A561,'Duel Log'!AA:AA,"Win")</f>
        <v>1</v>
      </c>
      <c r="I561" s="5" t="s">
        <v>10098</v>
      </c>
      <c r="J561" s="5" t="s">
        <v>11408</v>
      </c>
      <c r="K561" s="5" t="s">
        <v>11427</v>
      </c>
      <c r="L561" s="5" t="s">
        <v>98</v>
      </c>
      <c r="M561" s="5" t="s">
        <v>10261</v>
      </c>
      <c r="N561" s="5" t="s">
        <v>9602</v>
      </c>
    </row>
    <row r="562" customFormat="false" ht="15" hidden="false" customHeight="true" outlineLevel="0" collapsed="false">
      <c r="A562" s="5" t="s">
        <v>3783</v>
      </c>
      <c r="B562" s="5" t="s">
        <v>11428</v>
      </c>
      <c r="C562" s="5" t="s">
        <v>523</v>
      </c>
      <c r="D562" s="5" t="s">
        <v>3784</v>
      </c>
      <c r="E562" s="5" t="s">
        <v>102</v>
      </c>
      <c r="F562" s="5" t="s">
        <v>3786</v>
      </c>
      <c r="G562" s="5" t="n">
        <f aca="false">COUNTIF('Duel Log'!A:A,A562)</f>
        <v>3</v>
      </c>
      <c r="H562" s="5" t="n">
        <f aca="false">COUNTIFS('Duel Log'!A:A,A562,'Duel Log'!AA:AA,"Win")</f>
        <v>2</v>
      </c>
      <c r="I562" s="5" t="s">
        <v>11429</v>
      </c>
      <c r="J562" s="5" t="s">
        <v>11430</v>
      </c>
      <c r="K562" s="5" t="s">
        <v>11431</v>
      </c>
      <c r="L562" s="5" t="s">
        <v>98</v>
      </c>
      <c r="M562" s="5" t="s">
        <v>9632</v>
      </c>
      <c r="N562" s="5" t="s">
        <v>9602</v>
      </c>
    </row>
    <row r="563" customFormat="false" ht="15" hidden="false" customHeight="true" outlineLevel="0" collapsed="false">
      <c r="A563" s="5" t="s">
        <v>3795</v>
      </c>
      <c r="B563" s="5" t="s">
        <v>11432</v>
      </c>
      <c r="C563" s="5" t="s">
        <v>523</v>
      </c>
      <c r="D563" s="5" t="s">
        <v>424</v>
      </c>
      <c r="E563" s="5" t="s">
        <v>102</v>
      </c>
      <c r="F563" s="5" t="s">
        <v>525</v>
      </c>
      <c r="G563" s="5" t="n">
        <f aca="false">COUNTIF('Duel Log'!A:A,A563)</f>
        <v>3</v>
      </c>
      <c r="H563" s="5" t="n">
        <f aca="false">COUNTIFS('Duel Log'!A:A,A563,'Duel Log'!AA:AA,"Win")</f>
        <v>1</v>
      </c>
      <c r="I563" s="5" t="s">
        <v>11433</v>
      </c>
      <c r="J563" s="5" t="s">
        <v>11434</v>
      </c>
      <c r="K563" s="5" t="s">
        <v>11435</v>
      </c>
      <c r="L563" s="5" t="s">
        <v>98</v>
      </c>
      <c r="M563" s="5" t="s">
        <v>10018</v>
      </c>
      <c r="N563" s="5" t="s">
        <v>9602</v>
      </c>
    </row>
    <row r="564" customFormat="false" ht="15" hidden="false" customHeight="true" outlineLevel="0" collapsed="false">
      <c r="A564" s="5" t="s">
        <v>3796</v>
      </c>
      <c r="B564" s="5" t="s">
        <v>11436</v>
      </c>
      <c r="C564" s="5" t="s">
        <v>523</v>
      </c>
      <c r="D564" s="5" t="s">
        <v>1213</v>
      </c>
      <c r="E564" s="5" t="s">
        <v>102</v>
      </c>
      <c r="F564" s="5" t="s">
        <v>3230</v>
      </c>
      <c r="G564" s="5" t="n">
        <f aca="false">COUNTIF('Duel Log'!A:A,A564)</f>
        <v>3</v>
      </c>
      <c r="H564" s="5" t="n">
        <f aca="false">COUNTIFS('Duel Log'!A:A,A564,'Duel Log'!AA:AA,"Win")</f>
        <v>1</v>
      </c>
      <c r="I564" s="5" t="s">
        <v>11437</v>
      </c>
      <c r="J564" s="5" t="s">
        <v>11438</v>
      </c>
      <c r="K564" s="5" t="s">
        <v>11439</v>
      </c>
      <c r="L564" s="5" t="s">
        <v>98</v>
      </c>
      <c r="M564" s="5" t="s">
        <v>10670</v>
      </c>
      <c r="N564" s="5" t="s">
        <v>9602</v>
      </c>
    </row>
    <row r="565" customFormat="false" ht="15" hidden="false" customHeight="true" outlineLevel="0" collapsed="false">
      <c r="A565" s="5" t="s">
        <v>3797</v>
      </c>
      <c r="B565" s="5" t="s">
        <v>11440</v>
      </c>
      <c r="C565" s="5" t="s">
        <v>523</v>
      </c>
      <c r="D565" s="5" t="s">
        <v>2629</v>
      </c>
      <c r="E565" s="5" t="s">
        <v>102</v>
      </c>
      <c r="F565" s="5" t="s">
        <v>2915</v>
      </c>
      <c r="G565" s="5" t="n">
        <f aca="false">COUNTIF('Duel Log'!A:A,A565)</f>
        <v>2</v>
      </c>
      <c r="H565" s="5" t="n">
        <f aca="false">COUNTIFS('Duel Log'!A:A,A565,'Duel Log'!AA:AA,"Win")</f>
        <v>2</v>
      </c>
      <c r="I565" s="5" t="s">
        <v>11441</v>
      </c>
      <c r="J565" s="5" t="s">
        <v>11442</v>
      </c>
      <c r="K565" s="5"/>
      <c r="L565" s="5" t="s">
        <v>98</v>
      </c>
      <c r="M565" s="5" t="s">
        <v>10585</v>
      </c>
      <c r="N565" s="5" t="s">
        <v>9612</v>
      </c>
    </row>
    <row r="566" customFormat="false" ht="15" hidden="false" customHeight="true" outlineLevel="0" collapsed="false">
      <c r="A566" s="5" t="s">
        <v>3798</v>
      </c>
      <c r="B566" s="5" t="s">
        <v>11443</v>
      </c>
      <c r="C566" s="5" t="s">
        <v>523</v>
      </c>
      <c r="D566" s="5" t="s">
        <v>2926</v>
      </c>
      <c r="E566" s="5" t="s">
        <v>102</v>
      </c>
      <c r="F566" s="5" t="s">
        <v>3799</v>
      </c>
      <c r="G566" s="5" t="n">
        <f aca="false">COUNTIF('Duel Log'!A:A,A566)</f>
        <v>3</v>
      </c>
      <c r="H566" s="5" t="n">
        <f aca="false">COUNTIFS('Duel Log'!A:A,A566,'Duel Log'!AA:AA,"Win")</f>
        <v>2</v>
      </c>
      <c r="I566" s="5" t="s">
        <v>11444</v>
      </c>
      <c r="J566" s="5" t="s">
        <v>11445</v>
      </c>
      <c r="K566" s="5" t="s">
        <v>11446</v>
      </c>
      <c r="L566" s="5" t="s">
        <v>98</v>
      </c>
      <c r="M566" s="5" t="s">
        <v>9607</v>
      </c>
      <c r="N566" s="5" t="s">
        <v>9602</v>
      </c>
    </row>
    <row r="567" customFormat="false" ht="15" hidden="false" customHeight="true" outlineLevel="0" collapsed="false">
      <c r="A567" s="5" t="s">
        <v>3807</v>
      </c>
      <c r="B567" s="5" t="s">
        <v>11447</v>
      </c>
      <c r="C567" s="5" t="s">
        <v>523</v>
      </c>
      <c r="D567" s="5" t="s">
        <v>2659</v>
      </c>
      <c r="E567" s="5" t="s">
        <v>102</v>
      </c>
      <c r="F567" s="5" t="s">
        <v>3808</v>
      </c>
      <c r="G567" s="5" t="n">
        <f aca="false">COUNTIF('Duel Log'!A:A,A567)</f>
        <v>3</v>
      </c>
      <c r="H567" s="5" t="n">
        <f aca="false">COUNTIFS('Duel Log'!A:A,A567,'Duel Log'!AA:AA,"Win")</f>
        <v>2</v>
      </c>
      <c r="I567" s="5" t="s">
        <v>11448</v>
      </c>
      <c r="J567" s="5" t="s">
        <v>11400</v>
      </c>
      <c r="K567" s="5" t="s">
        <v>11449</v>
      </c>
      <c r="L567" s="5" t="s">
        <v>98</v>
      </c>
      <c r="M567" s="5" t="s">
        <v>9988</v>
      </c>
      <c r="N567" s="5" t="s">
        <v>9602</v>
      </c>
    </row>
    <row r="568" customFormat="false" ht="15" hidden="false" customHeight="true" outlineLevel="0" collapsed="false">
      <c r="A568" s="5" t="s">
        <v>3809</v>
      </c>
      <c r="B568" s="5" t="s">
        <v>11450</v>
      </c>
      <c r="C568" s="5" t="s">
        <v>523</v>
      </c>
      <c r="D568" s="5" t="s">
        <v>1003</v>
      </c>
      <c r="E568" s="5" t="s">
        <v>102</v>
      </c>
      <c r="F568" s="5" t="s">
        <v>2653</v>
      </c>
      <c r="G568" s="5" t="n">
        <f aca="false">COUNTIF('Duel Log'!A:A,A568)</f>
        <v>3</v>
      </c>
      <c r="H568" s="5" t="n">
        <f aca="false">COUNTIFS('Duel Log'!A:A,A568,'Duel Log'!AA:AA,"Win")</f>
        <v>2</v>
      </c>
      <c r="I568" s="5" t="s">
        <v>10103</v>
      </c>
      <c r="J568" s="5" t="s">
        <v>11451</v>
      </c>
      <c r="K568" s="5" t="s">
        <v>11452</v>
      </c>
      <c r="L568" s="5" t="s">
        <v>98</v>
      </c>
      <c r="M568" s="5" t="s">
        <v>11453</v>
      </c>
      <c r="N568" s="5" t="s">
        <v>9602</v>
      </c>
    </row>
    <row r="569" customFormat="false" ht="15" hidden="false" customHeight="true" outlineLevel="0" collapsed="false">
      <c r="A569" s="5" t="s">
        <v>3810</v>
      </c>
      <c r="B569" s="5" t="s">
        <v>11454</v>
      </c>
      <c r="C569" s="5" t="s">
        <v>523</v>
      </c>
      <c r="D569" s="6" t="s">
        <v>431</v>
      </c>
      <c r="E569" s="5" t="s">
        <v>102</v>
      </c>
      <c r="F569" s="5" t="s">
        <v>2264</v>
      </c>
      <c r="G569" s="5" t="n">
        <f aca="false">COUNTIF('Duel Log'!A:A,A569)</f>
        <v>2</v>
      </c>
      <c r="H569" s="5" t="n">
        <f aca="false">COUNTIFS('Duel Log'!A:A,A569,'Duel Log'!AA:AA,"Win")</f>
        <v>2</v>
      </c>
      <c r="I569" s="5" t="s">
        <v>11451</v>
      </c>
      <c r="J569" s="5" t="s">
        <v>11455</v>
      </c>
      <c r="K569" s="5"/>
      <c r="L569" s="5" t="s">
        <v>98</v>
      </c>
      <c r="M569" s="5" t="s">
        <v>9746</v>
      </c>
      <c r="N569" s="5" t="s">
        <v>9612</v>
      </c>
    </row>
    <row r="570" customFormat="false" ht="15" hidden="false" customHeight="true" outlineLevel="0" collapsed="false">
      <c r="A570" s="5" t="s">
        <v>3814</v>
      </c>
      <c r="B570" s="5" t="s">
        <v>11456</v>
      </c>
      <c r="C570" s="5" t="s">
        <v>523</v>
      </c>
      <c r="D570" s="6" t="s">
        <v>1192</v>
      </c>
      <c r="E570" s="5" t="s">
        <v>102</v>
      </c>
      <c r="F570" s="5" t="s">
        <v>3815</v>
      </c>
      <c r="G570" s="5" t="n">
        <f aca="false">COUNTIF('Duel Log'!A:A,A570)</f>
        <v>2</v>
      </c>
      <c r="H570" s="5" t="n">
        <f aca="false">COUNTIFS('Duel Log'!A:A,A570,'Duel Log'!AA:AA,"Win")</f>
        <v>2</v>
      </c>
      <c r="I570" s="5" t="s">
        <v>11457</v>
      </c>
      <c r="J570" s="5" t="s">
        <v>11458</v>
      </c>
      <c r="K570" s="5"/>
      <c r="L570" s="5" t="s">
        <v>98</v>
      </c>
      <c r="M570" s="5" t="s">
        <v>9611</v>
      </c>
      <c r="N570" s="5" t="s">
        <v>9612</v>
      </c>
    </row>
    <row r="571" customFormat="false" ht="15" hidden="false" customHeight="true" outlineLevel="0" collapsed="false">
      <c r="A571" s="5" t="s">
        <v>3819</v>
      </c>
      <c r="B571" s="5" t="s">
        <v>11459</v>
      </c>
      <c r="C571" s="5" t="s">
        <v>523</v>
      </c>
      <c r="D571" s="5" t="s">
        <v>613</v>
      </c>
      <c r="E571" s="5" t="s">
        <v>297</v>
      </c>
      <c r="F571" s="5" t="s">
        <v>3820</v>
      </c>
      <c r="G571" s="5" t="n">
        <f aca="false">COUNTIF('Duel Log'!A:A,A571)</f>
        <v>2</v>
      </c>
      <c r="H571" s="5" t="n">
        <f aca="false">COUNTIFS('Duel Log'!A:A,A571,'Duel Log'!AA:AA,"Win")</f>
        <v>0</v>
      </c>
      <c r="I571" s="5" t="s">
        <v>11460</v>
      </c>
      <c r="J571" s="5" t="s">
        <v>11461</v>
      </c>
      <c r="K571" s="5"/>
      <c r="L571" s="5" t="s">
        <v>98</v>
      </c>
      <c r="M571" s="5" t="s">
        <v>9693</v>
      </c>
      <c r="N571" s="5"/>
    </row>
    <row r="572" customFormat="false" ht="15" hidden="false" customHeight="true" outlineLevel="0" collapsed="false">
      <c r="A572" s="7" t="s">
        <v>3824</v>
      </c>
      <c r="B572" s="7" t="s">
        <v>11459</v>
      </c>
      <c r="C572" s="7" t="s">
        <v>523</v>
      </c>
      <c r="D572" s="7" t="s">
        <v>613</v>
      </c>
      <c r="E572" s="7" t="s">
        <v>297</v>
      </c>
      <c r="F572" s="7" t="s">
        <v>3825</v>
      </c>
      <c r="G572" s="7" t="n">
        <f aca="false">COUNTIF('Duel Log'!A:A,A572)</f>
        <v>3</v>
      </c>
      <c r="H572" s="7" t="n">
        <f aca="false">COUNTIFS('Duel Log'!A:A,A572,'Duel Log'!AA:AA,"Win")</f>
        <v>1</v>
      </c>
      <c r="I572" s="7" t="s">
        <v>10031</v>
      </c>
      <c r="J572" s="7" t="s">
        <v>9969</v>
      </c>
      <c r="K572" s="7" t="s">
        <v>11462</v>
      </c>
      <c r="L572" s="7" t="s">
        <v>99</v>
      </c>
      <c r="M572" s="7" t="s">
        <v>10384</v>
      </c>
      <c r="N572" s="7"/>
    </row>
    <row r="573" customFormat="false" ht="15" hidden="false" customHeight="true" outlineLevel="0" collapsed="false">
      <c r="A573" s="7" t="s">
        <v>3830</v>
      </c>
      <c r="B573" s="7" t="s">
        <v>11459</v>
      </c>
      <c r="C573" s="7" t="s">
        <v>523</v>
      </c>
      <c r="D573" s="7" t="s">
        <v>613</v>
      </c>
      <c r="E573" s="7" t="s">
        <v>297</v>
      </c>
      <c r="F573" s="7" t="s">
        <v>3831</v>
      </c>
      <c r="G573" s="7" t="n">
        <f aca="false">COUNTIF('Duel Log'!A:A,A573)</f>
        <v>3</v>
      </c>
      <c r="H573" s="7" t="n">
        <f aca="false">COUNTIFS('Duel Log'!A:A,A573,'Duel Log'!AA:AA,"Win")</f>
        <v>0</v>
      </c>
      <c r="I573" s="7" t="s">
        <v>11463</v>
      </c>
      <c r="J573" s="7" t="s">
        <v>11464</v>
      </c>
      <c r="K573" s="7" t="s">
        <v>11451</v>
      </c>
      <c r="L573" s="7" t="s">
        <v>99</v>
      </c>
      <c r="M573" s="7" t="s">
        <v>10163</v>
      </c>
      <c r="N573" s="7"/>
    </row>
    <row r="574" customFormat="false" ht="15" hidden="false" customHeight="true" outlineLevel="0" collapsed="false">
      <c r="A574" s="5" t="s">
        <v>3836</v>
      </c>
      <c r="B574" s="5" t="s">
        <v>11465</v>
      </c>
      <c r="C574" s="5" t="s">
        <v>523</v>
      </c>
      <c r="D574" s="6" t="s">
        <v>558</v>
      </c>
      <c r="E574" s="5" t="s">
        <v>297</v>
      </c>
      <c r="F574" s="5" t="s">
        <v>3837</v>
      </c>
      <c r="G574" s="5" t="n">
        <f aca="false">COUNTIF('Duel Log'!A:A,A574)</f>
        <v>3</v>
      </c>
      <c r="H574" s="5" t="n">
        <f aca="false">COUNTIFS('Duel Log'!A:A,A574,'Duel Log'!AA:AA,"Win")</f>
        <v>2</v>
      </c>
      <c r="I574" s="5" t="s">
        <v>11466</v>
      </c>
      <c r="J574" s="5" t="s">
        <v>10363</v>
      </c>
      <c r="K574" s="5" t="s">
        <v>11467</v>
      </c>
      <c r="L574" s="5" t="s">
        <v>98</v>
      </c>
      <c r="M574" s="5" t="s">
        <v>11468</v>
      </c>
      <c r="N574" s="5"/>
    </row>
    <row r="575" customFormat="false" ht="15" hidden="false" customHeight="true" outlineLevel="0" collapsed="false">
      <c r="A575" s="7" t="s">
        <v>3843</v>
      </c>
      <c r="B575" s="7" t="s">
        <v>11465</v>
      </c>
      <c r="C575" s="7" t="s">
        <v>523</v>
      </c>
      <c r="D575" s="8" t="s">
        <v>558</v>
      </c>
      <c r="E575" s="7" t="s">
        <v>297</v>
      </c>
      <c r="F575" s="7" t="s">
        <v>3844</v>
      </c>
      <c r="G575" s="7" t="n">
        <f aca="false">COUNTIF('Duel Log'!A:A,A575)</f>
        <v>3</v>
      </c>
      <c r="H575" s="7" t="n">
        <f aca="false">COUNTIFS('Duel Log'!A:A,A575,'Duel Log'!AA:AA,"Win")</f>
        <v>1</v>
      </c>
      <c r="I575" s="7" t="s">
        <v>11469</v>
      </c>
      <c r="J575" s="7" t="s">
        <v>9974</v>
      </c>
      <c r="K575" s="7" t="s">
        <v>11470</v>
      </c>
      <c r="L575" s="7" t="s">
        <v>99</v>
      </c>
      <c r="M575" s="7" t="s">
        <v>10369</v>
      </c>
      <c r="N575" s="7"/>
    </row>
    <row r="576" customFormat="false" ht="15" hidden="false" customHeight="true" outlineLevel="0" collapsed="false">
      <c r="A576" s="7" t="s">
        <v>3849</v>
      </c>
      <c r="B576" s="7" t="s">
        <v>11465</v>
      </c>
      <c r="C576" s="7" t="s">
        <v>523</v>
      </c>
      <c r="D576" s="8" t="s">
        <v>558</v>
      </c>
      <c r="E576" s="7" t="s">
        <v>297</v>
      </c>
      <c r="F576" s="7" t="s">
        <v>3850</v>
      </c>
      <c r="G576" s="7" t="n">
        <f aca="false">COUNTIF('Duel Log'!A:A,A576)</f>
        <v>3</v>
      </c>
      <c r="H576" s="7" t="n">
        <f aca="false">COUNTIFS('Duel Log'!A:A,A576,'Duel Log'!AA:AA,"Win")</f>
        <v>1</v>
      </c>
      <c r="I576" s="7" t="s">
        <v>10144</v>
      </c>
      <c r="J576" s="7" t="s">
        <v>11471</v>
      </c>
      <c r="K576" s="7" t="s">
        <v>11472</v>
      </c>
      <c r="L576" s="7" t="s">
        <v>99</v>
      </c>
      <c r="M576" s="7" t="s">
        <v>11012</v>
      </c>
      <c r="N576" s="7"/>
    </row>
    <row r="577" customFormat="false" ht="15" hidden="false" customHeight="true" outlineLevel="0" collapsed="false">
      <c r="A577" s="7" t="s">
        <v>3855</v>
      </c>
      <c r="B577" s="7" t="s">
        <v>11465</v>
      </c>
      <c r="C577" s="7" t="s">
        <v>523</v>
      </c>
      <c r="D577" s="8" t="s">
        <v>558</v>
      </c>
      <c r="E577" s="7" t="s">
        <v>297</v>
      </c>
      <c r="F577" s="7" t="s">
        <v>3856</v>
      </c>
      <c r="G577" s="7" t="n">
        <f aca="false">COUNTIF('Duel Log'!A:A,A577)</f>
        <v>3</v>
      </c>
      <c r="H577" s="7" t="n">
        <f aca="false">COUNTIFS('Duel Log'!A:A,A577,'Duel Log'!AA:AA,"Win")</f>
        <v>1</v>
      </c>
      <c r="I577" s="7" t="s">
        <v>11473</v>
      </c>
      <c r="J577" s="7" t="s">
        <v>11474</v>
      </c>
      <c r="K577" s="7" t="s">
        <v>11475</v>
      </c>
      <c r="L577" s="7" t="s">
        <v>99</v>
      </c>
      <c r="M577" s="7" t="s">
        <v>10646</v>
      </c>
      <c r="N577" s="7"/>
    </row>
    <row r="578" customFormat="false" ht="15" hidden="false" customHeight="true" outlineLevel="0" collapsed="false">
      <c r="A578" s="7" t="s">
        <v>3862</v>
      </c>
      <c r="B578" s="7" t="s">
        <v>11465</v>
      </c>
      <c r="C578" s="7" t="s">
        <v>523</v>
      </c>
      <c r="D578" s="8" t="s">
        <v>558</v>
      </c>
      <c r="E578" s="7" t="s">
        <v>297</v>
      </c>
      <c r="F578" s="7" t="s">
        <v>3863</v>
      </c>
      <c r="G578" s="7" t="n">
        <f aca="false">COUNTIF('Duel Log'!A:A,A578)</f>
        <v>3</v>
      </c>
      <c r="H578" s="7" t="n">
        <f aca="false">COUNTIFS('Duel Log'!A:A,A578,'Duel Log'!AA:AA,"Win")</f>
        <v>2</v>
      </c>
      <c r="I578" s="7" t="s">
        <v>10031</v>
      </c>
      <c r="J578" s="7" t="s">
        <v>11476</v>
      </c>
      <c r="K578" s="7" t="s">
        <v>11477</v>
      </c>
      <c r="L578" s="7" t="s">
        <v>99</v>
      </c>
      <c r="M578" s="7" t="s">
        <v>10295</v>
      </c>
      <c r="N578" s="7"/>
    </row>
    <row r="579" customFormat="false" ht="15" hidden="false" customHeight="true" outlineLevel="0" collapsed="false">
      <c r="A579" s="7" t="s">
        <v>3870</v>
      </c>
      <c r="B579" s="7" t="s">
        <v>11465</v>
      </c>
      <c r="C579" s="7" t="s">
        <v>523</v>
      </c>
      <c r="D579" s="8" t="s">
        <v>558</v>
      </c>
      <c r="E579" s="7" t="s">
        <v>297</v>
      </c>
      <c r="F579" s="7" t="s">
        <v>3871</v>
      </c>
      <c r="G579" s="7" t="n">
        <f aca="false">COUNTIF('Duel Log'!A:A,A579)</f>
        <v>3</v>
      </c>
      <c r="H579" s="7" t="n">
        <f aca="false">COUNTIFS('Duel Log'!A:A,A579,'Duel Log'!AA:AA,"Win")</f>
        <v>1</v>
      </c>
      <c r="I579" s="7" t="s">
        <v>11478</v>
      </c>
      <c r="J579" s="7" t="s">
        <v>11479</v>
      </c>
      <c r="K579" s="7" t="s">
        <v>11480</v>
      </c>
      <c r="L579" s="7" t="s">
        <v>99</v>
      </c>
      <c r="M579" s="7" t="s">
        <v>9869</v>
      </c>
      <c r="N579" s="7"/>
    </row>
    <row r="580" customFormat="false" ht="15" hidden="false" customHeight="true" outlineLevel="0" collapsed="false">
      <c r="A580" s="5" t="s">
        <v>3875</v>
      </c>
      <c r="B580" s="5" t="s">
        <v>11481</v>
      </c>
      <c r="C580" s="5" t="s">
        <v>523</v>
      </c>
      <c r="D580" s="5" t="s">
        <v>567</v>
      </c>
      <c r="E580" s="5" t="s">
        <v>297</v>
      </c>
      <c r="F580" s="5" t="s">
        <v>3876</v>
      </c>
      <c r="G580" s="5" t="n">
        <f aca="false">COUNTIF('Duel Log'!A:A,A580)</f>
        <v>3</v>
      </c>
      <c r="H580" s="5" t="n">
        <f aca="false">COUNTIFS('Duel Log'!A:A,A580,'Duel Log'!AA:AA,"Win")</f>
        <v>0</v>
      </c>
      <c r="I580" s="5" t="s">
        <v>11482</v>
      </c>
      <c r="J580" s="5" t="s">
        <v>11483</v>
      </c>
      <c r="K580" s="5" t="s">
        <v>11484</v>
      </c>
      <c r="L580" s="5" t="s">
        <v>98</v>
      </c>
      <c r="M580" s="5" t="s">
        <v>11485</v>
      </c>
      <c r="N580" s="5"/>
    </row>
    <row r="581" customFormat="false" ht="15" hidden="false" customHeight="true" outlineLevel="0" collapsed="false">
      <c r="A581" s="7" t="s">
        <v>3880</v>
      </c>
      <c r="B581" s="7" t="s">
        <v>11481</v>
      </c>
      <c r="C581" s="7" t="s">
        <v>523</v>
      </c>
      <c r="D581" s="7" t="s">
        <v>567</v>
      </c>
      <c r="E581" s="7" t="s">
        <v>297</v>
      </c>
      <c r="F581" s="7" t="s">
        <v>3881</v>
      </c>
      <c r="G581" s="7" t="n">
        <f aca="false">COUNTIF('Duel Log'!A:A,A581)</f>
        <v>3</v>
      </c>
      <c r="H581" s="7" t="n">
        <f aca="false">COUNTIFS('Duel Log'!A:A,A581,'Duel Log'!AA:AA,"Win")</f>
        <v>1</v>
      </c>
      <c r="I581" s="7" t="s">
        <v>10093</v>
      </c>
      <c r="J581" s="7" t="s">
        <v>11390</v>
      </c>
      <c r="K581" s="7" t="s">
        <v>11486</v>
      </c>
      <c r="L581" s="7" t="s">
        <v>99</v>
      </c>
      <c r="M581" s="7" t="s">
        <v>9877</v>
      </c>
      <c r="N581" s="7"/>
    </row>
    <row r="582" customFormat="false" ht="15" hidden="false" customHeight="true" outlineLevel="0" collapsed="false">
      <c r="A582" s="7" t="s">
        <v>3886</v>
      </c>
      <c r="B582" s="7" t="s">
        <v>11481</v>
      </c>
      <c r="C582" s="7" t="s">
        <v>523</v>
      </c>
      <c r="D582" s="7" t="s">
        <v>567</v>
      </c>
      <c r="E582" s="7" t="s">
        <v>297</v>
      </c>
      <c r="F582" s="7" t="s">
        <v>3887</v>
      </c>
      <c r="G582" s="7" t="n">
        <f aca="false">COUNTIF('Duel Log'!A:A,A582)</f>
        <v>3</v>
      </c>
      <c r="H582" s="7" t="n">
        <f aca="false">COUNTIFS('Duel Log'!A:A,A582,'Duel Log'!AA:AA,"Win")</f>
        <v>3</v>
      </c>
      <c r="I582" s="7" t="s">
        <v>10131</v>
      </c>
      <c r="J582" s="7" t="s">
        <v>11487</v>
      </c>
      <c r="K582" s="7" t="s">
        <v>11488</v>
      </c>
      <c r="L582" s="7" t="s">
        <v>99</v>
      </c>
      <c r="M582" s="7" t="s">
        <v>11489</v>
      </c>
      <c r="N582" s="7"/>
    </row>
    <row r="583" customFormat="false" ht="15" hidden="false" customHeight="true" outlineLevel="0" collapsed="false">
      <c r="A583" s="7" t="s">
        <v>3892</v>
      </c>
      <c r="B583" s="7" t="s">
        <v>11481</v>
      </c>
      <c r="C583" s="7" t="s">
        <v>523</v>
      </c>
      <c r="D583" s="7" t="s">
        <v>567</v>
      </c>
      <c r="E583" s="7" t="s">
        <v>297</v>
      </c>
      <c r="F583" s="7" t="s">
        <v>3893</v>
      </c>
      <c r="G583" s="7" t="n">
        <f aca="false">COUNTIF('Duel Log'!A:A,A583)</f>
        <v>3</v>
      </c>
      <c r="H583" s="7" t="n">
        <f aca="false">COUNTIFS('Duel Log'!A:A,A583,'Duel Log'!AA:AA,"Win")</f>
        <v>1</v>
      </c>
      <c r="I583" s="7" t="s">
        <v>11490</v>
      </c>
      <c r="J583" s="7" t="s">
        <v>10147</v>
      </c>
      <c r="K583" s="7" t="s">
        <v>11491</v>
      </c>
      <c r="L583" s="7" t="s">
        <v>99</v>
      </c>
      <c r="M583" s="7" t="s">
        <v>11492</v>
      </c>
      <c r="N583" s="7"/>
    </row>
    <row r="584" customFormat="false" ht="15" hidden="false" customHeight="true" outlineLevel="0" collapsed="false">
      <c r="A584" s="7" t="s">
        <v>3898</v>
      </c>
      <c r="B584" s="7" t="s">
        <v>11481</v>
      </c>
      <c r="C584" s="7" t="s">
        <v>523</v>
      </c>
      <c r="D584" s="7" t="s">
        <v>567</v>
      </c>
      <c r="E584" s="7" t="s">
        <v>297</v>
      </c>
      <c r="F584" s="7" t="s">
        <v>3899</v>
      </c>
      <c r="G584" s="7" t="n">
        <f aca="false">COUNTIF('Duel Log'!A:A,A584)</f>
        <v>3</v>
      </c>
      <c r="H584" s="7" t="n">
        <f aca="false">COUNTIFS('Duel Log'!A:A,A584,'Duel Log'!AA:AA,"Win")</f>
        <v>1</v>
      </c>
      <c r="I584" s="7" t="s">
        <v>10667</v>
      </c>
      <c r="J584" s="7" t="s">
        <v>10079</v>
      </c>
      <c r="K584" s="7" t="s">
        <v>11493</v>
      </c>
      <c r="L584" s="7" t="s">
        <v>99</v>
      </c>
      <c r="M584" s="7" t="s">
        <v>10143</v>
      </c>
      <c r="N584" s="7"/>
    </row>
    <row r="585" customFormat="false" ht="15" hidden="false" customHeight="true" outlineLevel="0" collapsed="false">
      <c r="A585" s="7" t="s">
        <v>3903</v>
      </c>
      <c r="B585" s="7" t="s">
        <v>11481</v>
      </c>
      <c r="C585" s="7" t="s">
        <v>523</v>
      </c>
      <c r="D585" s="7" t="s">
        <v>567</v>
      </c>
      <c r="E585" s="7" t="s">
        <v>297</v>
      </c>
      <c r="F585" s="7" t="s">
        <v>3904</v>
      </c>
      <c r="G585" s="7" t="n">
        <f aca="false">COUNTIF('Duel Log'!A:A,A585)</f>
        <v>3</v>
      </c>
      <c r="H585" s="7" t="n">
        <f aca="false">COUNTIFS('Duel Log'!A:A,A585,'Duel Log'!AA:AA,"Win")</f>
        <v>1</v>
      </c>
      <c r="I585" s="7" t="s">
        <v>10362</v>
      </c>
      <c r="J585" s="7" t="s">
        <v>11494</v>
      </c>
      <c r="K585" s="7" t="s">
        <v>11495</v>
      </c>
      <c r="L585" s="7" t="s">
        <v>99</v>
      </c>
      <c r="M585" s="7" t="s">
        <v>10352</v>
      </c>
      <c r="N585" s="7"/>
    </row>
    <row r="586" customFormat="false" ht="15" hidden="false" customHeight="true" outlineLevel="0" collapsed="false">
      <c r="A586" s="7" t="s">
        <v>3907</v>
      </c>
      <c r="B586" s="7" t="s">
        <v>11481</v>
      </c>
      <c r="C586" s="7" t="s">
        <v>523</v>
      </c>
      <c r="D586" s="7" t="s">
        <v>567</v>
      </c>
      <c r="E586" s="7" t="s">
        <v>297</v>
      </c>
      <c r="F586" s="7" t="s">
        <v>3908</v>
      </c>
      <c r="G586" s="7" t="n">
        <f aca="false">COUNTIF('Duel Log'!A:A,A586)</f>
        <v>3</v>
      </c>
      <c r="H586" s="7" t="n">
        <f aca="false">COUNTIFS('Duel Log'!A:A,A586,'Duel Log'!AA:AA,"Win")</f>
        <v>1</v>
      </c>
      <c r="I586" s="7" t="s">
        <v>11496</v>
      </c>
      <c r="J586" s="7" t="s">
        <v>11497</v>
      </c>
      <c r="K586" s="7" t="s">
        <v>11498</v>
      </c>
      <c r="L586" s="7" t="s">
        <v>99</v>
      </c>
      <c r="M586" s="7" t="s">
        <v>9763</v>
      </c>
      <c r="N586" s="7"/>
    </row>
    <row r="587" customFormat="false" ht="15" hidden="false" customHeight="true" outlineLevel="0" collapsed="false">
      <c r="A587" s="5" t="s">
        <v>3912</v>
      </c>
      <c r="B587" s="5" t="s">
        <v>11499</v>
      </c>
      <c r="C587" s="5" t="s">
        <v>523</v>
      </c>
      <c r="D587" s="5" t="s">
        <v>2119</v>
      </c>
      <c r="E587" s="5" t="s">
        <v>297</v>
      </c>
      <c r="F587" s="5" t="s">
        <v>3913</v>
      </c>
      <c r="G587" s="5" t="n">
        <f aca="false">COUNTIF('Duel Log'!A:A,A587)</f>
        <v>3</v>
      </c>
      <c r="H587" s="5" t="n">
        <f aca="false">COUNTIFS('Duel Log'!A:A,A587,'Duel Log'!AA:AA,"Win")</f>
        <v>2</v>
      </c>
      <c r="I587" s="5" t="s">
        <v>11497</v>
      </c>
      <c r="J587" s="5" t="s">
        <v>11500</v>
      </c>
      <c r="K587" s="5" t="s">
        <v>11501</v>
      </c>
      <c r="L587" s="5" t="s">
        <v>98</v>
      </c>
      <c r="M587" s="5" t="s">
        <v>11502</v>
      </c>
      <c r="N587" s="5"/>
    </row>
    <row r="588" customFormat="false" ht="15" hidden="false" customHeight="true" outlineLevel="0" collapsed="false">
      <c r="A588" s="7" t="s">
        <v>3917</v>
      </c>
      <c r="B588" s="7" t="s">
        <v>11499</v>
      </c>
      <c r="C588" s="7" t="s">
        <v>523</v>
      </c>
      <c r="D588" s="7" t="s">
        <v>2119</v>
      </c>
      <c r="E588" s="7" t="s">
        <v>297</v>
      </c>
      <c r="F588" s="7" t="s">
        <v>3918</v>
      </c>
      <c r="G588" s="7" t="n">
        <f aca="false">COUNTIF('Duel Log'!A:A,A588)</f>
        <v>3</v>
      </c>
      <c r="H588" s="7" t="n">
        <f aca="false">COUNTIFS('Duel Log'!A:A,A588,'Duel Log'!AA:AA,"Win")</f>
        <v>2</v>
      </c>
      <c r="I588" s="7" t="s">
        <v>9981</v>
      </c>
      <c r="J588" s="7" t="s">
        <v>10031</v>
      </c>
      <c r="K588" s="7" t="s">
        <v>10123</v>
      </c>
      <c r="L588" s="7" t="s">
        <v>99</v>
      </c>
      <c r="M588" s="7" t="s">
        <v>10403</v>
      </c>
      <c r="N588" s="7"/>
    </row>
    <row r="589" customFormat="false" ht="15" hidden="false" customHeight="true" outlineLevel="0" collapsed="false">
      <c r="A589" s="7" t="s">
        <v>3922</v>
      </c>
      <c r="B589" s="7" t="s">
        <v>11499</v>
      </c>
      <c r="C589" s="7" t="s">
        <v>523</v>
      </c>
      <c r="D589" s="7" t="s">
        <v>2119</v>
      </c>
      <c r="E589" s="7" t="s">
        <v>297</v>
      </c>
      <c r="F589" s="7" t="s">
        <v>3923</v>
      </c>
      <c r="G589" s="7" t="n">
        <f aca="false">COUNTIF('Duel Log'!A:A,A589)</f>
        <v>3</v>
      </c>
      <c r="H589" s="7" t="n">
        <f aca="false">COUNTIFS('Duel Log'!A:A,A589,'Duel Log'!AA:AA,"Win")</f>
        <v>2</v>
      </c>
      <c r="I589" s="7" t="s">
        <v>11503</v>
      </c>
      <c r="J589" s="7" t="s">
        <v>11504</v>
      </c>
      <c r="K589" s="7" t="s">
        <v>11505</v>
      </c>
      <c r="L589" s="7" t="s">
        <v>99</v>
      </c>
      <c r="M589" s="7" t="s">
        <v>10101</v>
      </c>
      <c r="N589" s="7"/>
    </row>
    <row r="590" customFormat="false" ht="15" hidden="false" customHeight="true" outlineLevel="0" collapsed="false">
      <c r="A590" s="7" t="s">
        <v>3927</v>
      </c>
      <c r="B590" s="7" t="s">
        <v>11499</v>
      </c>
      <c r="C590" s="7" t="s">
        <v>523</v>
      </c>
      <c r="D590" s="7" t="s">
        <v>2119</v>
      </c>
      <c r="E590" s="7" t="s">
        <v>297</v>
      </c>
      <c r="F590" s="7" t="s">
        <v>3928</v>
      </c>
      <c r="G590" s="7" t="n">
        <f aca="false">COUNTIF('Duel Log'!A:A,A590)</f>
        <v>3</v>
      </c>
      <c r="H590" s="7" t="n">
        <f aca="false">COUNTIFS('Duel Log'!A:A,A590,'Duel Log'!AA:AA,"Win")</f>
        <v>2</v>
      </c>
      <c r="I590" s="7" t="s">
        <v>11083</v>
      </c>
      <c r="J590" s="7" t="s">
        <v>11490</v>
      </c>
      <c r="K590" s="7" t="s">
        <v>11506</v>
      </c>
      <c r="L590" s="7" t="s">
        <v>99</v>
      </c>
      <c r="M590" s="7" t="s">
        <v>10148</v>
      </c>
      <c r="N590" s="7"/>
    </row>
    <row r="591" customFormat="false" ht="15" hidden="false" customHeight="true" outlineLevel="0" collapsed="false">
      <c r="A591" s="7" t="s">
        <v>3931</v>
      </c>
      <c r="B591" s="7" t="s">
        <v>11499</v>
      </c>
      <c r="C591" s="7" t="s">
        <v>523</v>
      </c>
      <c r="D591" s="7" t="s">
        <v>2119</v>
      </c>
      <c r="E591" s="7" t="s">
        <v>297</v>
      </c>
      <c r="F591" s="7" t="s">
        <v>3932</v>
      </c>
      <c r="G591" s="7" t="n">
        <f aca="false">COUNTIF('Duel Log'!A:A,A591)</f>
        <v>3</v>
      </c>
      <c r="H591" s="7" t="n">
        <f aca="false">COUNTIFS('Duel Log'!A:A,A591,'Duel Log'!AA:AA,"Win")</f>
        <v>1</v>
      </c>
      <c r="I591" s="7" t="s">
        <v>9969</v>
      </c>
      <c r="J591" s="7" t="s">
        <v>11507</v>
      </c>
      <c r="K591" s="7" t="s">
        <v>11508</v>
      </c>
      <c r="L591" s="7" t="s">
        <v>99</v>
      </c>
      <c r="M591" s="7" t="s">
        <v>11309</v>
      </c>
      <c r="N591" s="7"/>
    </row>
    <row r="592" customFormat="false" ht="15" hidden="false" customHeight="true" outlineLevel="0" collapsed="false">
      <c r="A592" s="5" t="s">
        <v>3938</v>
      </c>
      <c r="B592" s="5" t="s">
        <v>11509</v>
      </c>
      <c r="C592" s="5" t="s">
        <v>523</v>
      </c>
      <c r="D592" s="5" t="s">
        <v>253</v>
      </c>
      <c r="E592" s="5" t="s">
        <v>297</v>
      </c>
      <c r="F592" s="5" t="s">
        <v>3939</v>
      </c>
      <c r="G592" s="5" t="n">
        <f aca="false">COUNTIF('Duel Log'!A:A,A592)</f>
        <v>3</v>
      </c>
      <c r="H592" s="5" t="n">
        <f aca="false">COUNTIFS('Duel Log'!A:A,A592,'Duel Log'!AA:AA,"Win")</f>
        <v>1</v>
      </c>
      <c r="I592" s="5" t="s">
        <v>11510</v>
      </c>
      <c r="J592" s="5" t="s">
        <v>11487</v>
      </c>
      <c r="K592" s="5" t="s">
        <v>11511</v>
      </c>
      <c r="L592" s="5" t="s">
        <v>98</v>
      </c>
      <c r="M592" s="5" t="s">
        <v>11512</v>
      </c>
      <c r="N592" s="5"/>
    </row>
    <row r="593" customFormat="false" ht="15" hidden="false" customHeight="true" outlineLevel="0" collapsed="false">
      <c r="A593" s="7" t="s">
        <v>3944</v>
      </c>
      <c r="B593" s="7" t="s">
        <v>11509</v>
      </c>
      <c r="C593" s="7" t="s">
        <v>523</v>
      </c>
      <c r="D593" s="7" t="s">
        <v>253</v>
      </c>
      <c r="E593" s="7" t="s">
        <v>297</v>
      </c>
      <c r="F593" s="7" t="s">
        <v>3945</v>
      </c>
      <c r="G593" s="7" t="n">
        <f aca="false">COUNTIF('Duel Log'!A:A,A593)</f>
        <v>3</v>
      </c>
      <c r="H593" s="7" t="n">
        <f aca="false">COUNTIFS('Duel Log'!A:A,A593,'Duel Log'!AA:AA,"Win")</f>
        <v>2</v>
      </c>
      <c r="I593" s="7" t="s">
        <v>11513</v>
      </c>
      <c r="J593" s="7" t="s">
        <v>10266</v>
      </c>
      <c r="K593" s="7" t="s">
        <v>11514</v>
      </c>
      <c r="L593" s="7" t="s">
        <v>99</v>
      </c>
      <c r="M593" s="7" t="s">
        <v>10097</v>
      </c>
      <c r="N593" s="7"/>
    </row>
    <row r="594" customFormat="false" ht="15" hidden="false" customHeight="true" outlineLevel="0" collapsed="false">
      <c r="A594" s="7" t="s">
        <v>3949</v>
      </c>
      <c r="B594" s="7" t="s">
        <v>11509</v>
      </c>
      <c r="C594" s="7" t="s">
        <v>523</v>
      </c>
      <c r="D594" s="7" t="s">
        <v>253</v>
      </c>
      <c r="E594" s="7" t="s">
        <v>297</v>
      </c>
      <c r="F594" s="7" t="s">
        <v>3950</v>
      </c>
      <c r="G594" s="7" t="n">
        <f aca="false">COUNTIF('Duel Log'!A:A,A594)</f>
        <v>3</v>
      </c>
      <c r="H594" s="7" t="n">
        <f aca="false">COUNTIFS('Duel Log'!A:A,A594,'Duel Log'!AA:AA,"Win")</f>
        <v>1</v>
      </c>
      <c r="I594" s="7" t="s">
        <v>9969</v>
      </c>
      <c r="J594" s="7" t="s">
        <v>10129</v>
      </c>
      <c r="K594" s="7" t="s">
        <v>11515</v>
      </c>
      <c r="L594" s="7" t="s">
        <v>99</v>
      </c>
      <c r="M594" s="7" t="s">
        <v>11516</v>
      </c>
      <c r="N594" s="7"/>
    </row>
    <row r="595" customFormat="false" ht="15" hidden="false" customHeight="true" outlineLevel="0" collapsed="false">
      <c r="A595" s="7" t="s">
        <v>3956</v>
      </c>
      <c r="B595" s="7" t="s">
        <v>11509</v>
      </c>
      <c r="C595" s="7" t="s">
        <v>523</v>
      </c>
      <c r="D595" s="7" t="s">
        <v>253</v>
      </c>
      <c r="E595" s="7" t="s">
        <v>297</v>
      </c>
      <c r="F595" s="7" t="s">
        <v>3957</v>
      </c>
      <c r="G595" s="7" t="n">
        <f aca="false">COUNTIF('Duel Log'!A:A,A595)</f>
        <v>3</v>
      </c>
      <c r="H595" s="7" t="n">
        <f aca="false">COUNTIFS('Duel Log'!A:A,A595,'Duel Log'!AA:AA,"Win")</f>
        <v>2</v>
      </c>
      <c r="I595" s="7" t="s">
        <v>11517</v>
      </c>
      <c r="J595" s="7" t="s">
        <v>11518</v>
      </c>
      <c r="K595" s="7" t="s">
        <v>11519</v>
      </c>
      <c r="L595" s="7" t="s">
        <v>99</v>
      </c>
      <c r="M595" s="7" t="s">
        <v>11520</v>
      </c>
      <c r="N595" s="7"/>
    </row>
    <row r="596" customFormat="false" ht="15" hidden="false" customHeight="true" outlineLevel="0" collapsed="false">
      <c r="A596" s="7" t="s">
        <v>3961</v>
      </c>
      <c r="B596" s="7" t="s">
        <v>11509</v>
      </c>
      <c r="C596" s="7" t="s">
        <v>523</v>
      </c>
      <c r="D596" s="7" t="s">
        <v>253</v>
      </c>
      <c r="E596" s="7" t="s">
        <v>297</v>
      </c>
      <c r="F596" s="7" t="s">
        <v>3962</v>
      </c>
      <c r="G596" s="7" t="n">
        <f aca="false">COUNTIF('Duel Log'!A:A,A596)</f>
        <v>3</v>
      </c>
      <c r="H596" s="7" t="n">
        <f aca="false">COUNTIFS('Duel Log'!A:A,A596,'Duel Log'!AA:AA,"Win")</f>
        <v>2</v>
      </c>
      <c r="I596" s="7" t="s">
        <v>11521</v>
      </c>
      <c r="J596" s="7" t="s">
        <v>11522</v>
      </c>
      <c r="K596" s="7" t="s">
        <v>11523</v>
      </c>
      <c r="L596" s="7" t="s">
        <v>99</v>
      </c>
      <c r="M596" s="7" t="s">
        <v>10966</v>
      </c>
      <c r="N596" s="7"/>
    </row>
    <row r="597" customFormat="false" ht="15" hidden="false" customHeight="true" outlineLevel="0" collapsed="false">
      <c r="A597" s="7" t="s">
        <v>3967</v>
      </c>
      <c r="B597" s="7" t="s">
        <v>11509</v>
      </c>
      <c r="C597" s="7" t="s">
        <v>523</v>
      </c>
      <c r="D597" s="7" t="s">
        <v>253</v>
      </c>
      <c r="E597" s="7" t="s">
        <v>297</v>
      </c>
      <c r="F597" s="7" t="s">
        <v>3968</v>
      </c>
      <c r="G597" s="7" t="n">
        <f aca="false">COUNTIF('Duel Log'!A:A,A597)</f>
        <v>3</v>
      </c>
      <c r="H597" s="7" t="n">
        <f aca="false">COUNTIFS('Duel Log'!A:A,A597,'Duel Log'!AA:AA,"Win")</f>
        <v>2</v>
      </c>
      <c r="I597" s="7" t="s">
        <v>11401</v>
      </c>
      <c r="J597" s="7" t="s">
        <v>10453</v>
      </c>
      <c r="K597" s="7" t="s">
        <v>11524</v>
      </c>
      <c r="L597" s="7" t="s">
        <v>99</v>
      </c>
      <c r="M597" s="7" t="s">
        <v>11525</v>
      </c>
      <c r="N597" s="7"/>
    </row>
    <row r="598" customFormat="false" ht="15" hidden="false" customHeight="true" outlineLevel="0" collapsed="false">
      <c r="A598" s="5" t="s">
        <v>3972</v>
      </c>
      <c r="B598" s="5" t="s">
        <v>11526</v>
      </c>
      <c r="C598" s="5" t="s">
        <v>2904</v>
      </c>
      <c r="D598" s="5" t="s">
        <v>674</v>
      </c>
      <c r="E598" s="5" t="s">
        <v>297</v>
      </c>
      <c r="F598" s="5" t="s">
        <v>3973</v>
      </c>
      <c r="G598" s="5" t="n">
        <f aca="false">COUNTIF('Duel Log'!A:A,A598)</f>
        <v>2</v>
      </c>
      <c r="H598" s="5" t="n">
        <f aca="false">COUNTIFS('Duel Log'!A:A,A598,'Duel Log'!AA:AA,"Win")</f>
        <v>2</v>
      </c>
      <c r="I598" s="5" t="s">
        <v>11527</v>
      </c>
      <c r="J598" s="5" t="s">
        <v>11528</v>
      </c>
      <c r="K598" s="5"/>
      <c r="L598" s="5" t="s">
        <v>98</v>
      </c>
      <c r="M598" s="5" t="s">
        <v>9693</v>
      </c>
      <c r="N598" s="5"/>
    </row>
    <row r="599" customFormat="false" ht="15" hidden="false" customHeight="true" outlineLevel="0" collapsed="false">
      <c r="A599" s="7" t="s">
        <v>3977</v>
      </c>
      <c r="B599" s="7" t="s">
        <v>11526</v>
      </c>
      <c r="C599" s="7" t="s">
        <v>2904</v>
      </c>
      <c r="D599" s="7" t="s">
        <v>674</v>
      </c>
      <c r="E599" s="7" t="s">
        <v>297</v>
      </c>
      <c r="F599" s="7" t="s">
        <v>3978</v>
      </c>
      <c r="G599" s="7" t="n">
        <f aca="false">COUNTIF('Duel Log'!A:A,A599)</f>
        <v>3</v>
      </c>
      <c r="H599" s="7" t="n">
        <f aca="false">COUNTIFS('Duel Log'!A:A,A599,'Duel Log'!AA:AA,"Win")</f>
        <v>1</v>
      </c>
      <c r="I599" s="7" t="s">
        <v>11529</v>
      </c>
      <c r="J599" s="7" t="s">
        <v>11530</v>
      </c>
      <c r="K599" s="7" t="s">
        <v>11531</v>
      </c>
      <c r="L599" s="7" t="s">
        <v>99</v>
      </c>
      <c r="M599" s="7" t="s">
        <v>9988</v>
      </c>
      <c r="N599" s="7"/>
    </row>
    <row r="600" customFormat="false" ht="15" hidden="false" customHeight="true" outlineLevel="0" collapsed="false">
      <c r="A600" s="7" t="s">
        <v>3985</v>
      </c>
      <c r="B600" s="7" t="s">
        <v>11526</v>
      </c>
      <c r="C600" s="7" t="s">
        <v>2904</v>
      </c>
      <c r="D600" s="7" t="s">
        <v>674</v>
      </c>
      <c r="E600" s="7" t="s">
        <v>297</v>
      </c>
      <c r="F600" s="7" t="s">
        <v>3986</v>
      </c>
      <c r="G600" s="7" t="n">
        <f aca="false">COUNTIF('Duel Log'!A:A,A600)</f>
        <v>3</v>
      </c>
      <c r="H600" s="7" t="n">
        <f aca="false">COUNTIFS('Duel Log'!A:A,A600,'Duel Log'!AA:AA,"Win")</f>
        <v>2</v>
      </c>
      <c r="I600" s="7" t="s">
        <v>11532</v>
      </c>
      <c r="J600" s="7" t="s">
        <v>11533</v>
      </c>
      <c r="K600" s="7" t="s">
        <v>11534</v>
      </c>
      <c r="L600" s="7" t="s">
        <v>99</v>
      </c>
      <c r="M600" s="7" t="s">
        <v>11535</v>
      </c>
      <c r="N600" s="7"/>
    </row>
    <row r="601" customFormat="false" ht="15" hidden="false" customHeight="true" outlineLevel="0" collapsed="false">
      <c r="A601" s="7" t="s">
        <v>3992</v>
      </c>
      <c r="B601" s="7" t="s">
        <v>11526</v>
      </c>
      <c r="C601" s="7" t="s">
        <v>2904</v>
      </c>
      <c r="D601" s="7" t="s">
        <v>674</v>
      </c>
      <c r="E601" s="7" t="s">
        <v>297</v>
      </c>
      <c r="F601" s="7" t="s">
        <v>3993</v>
      </c>
      <c r="G601" s="7" t="n">
        <f aca="false">COUNTIF('Duel Log'!A:A,A601)</f>
        <v>2</v>
      </c>
      <c r="H601" s="7" t="n">
        <f aca="false">COUNTIFS('Duel Log'!A:A,A601,'Duel Log'!AA:AA,"Win")</f>
        <v>1</v>
      </c>
      <c r="I601" s="7" t="s">
        <v>11534</v>
      </c>
      <c r="J601" s="7" t="s">
        <v>10484</v>
      </c>
      <c r="K601" s="7"/>
      <c r="L601" s="7" t="s">
        <v>99</v>
      </c>
      <c r="M601" s="7" t="s">
        <v>9693</v>
      </c>
      <c r="N601" s="7"/>
    </row>
    <row r="602" customFormat="false" ht="15" hidden="false" customHeight="true" outlineLevel="0" collapsed="false">
      <c r="A602" s="7" t="s">
        <v>3995</v>
      </c>
      <c r="B602" s="7" t="s">
        <v>11526</v>
      </c>
      <c r="C602" s="7" t="s">
        <v>2904</v>
      </c>
      <c r="D602" s="7" t="s">
        <v>674</v>
      </c>
      <c r="E602" s="7" t="s">
        <v>297</v>
      </c>
      <c r="F602" s="7" t="s">
        <v>3996</v>
      </c>
      <c r="G602" s="7" t="n">
        <f aca="false">COUNTIF('Duel Log'!A:A,A602)</f>
        <v>2</v>
      </c>
      <c r="H602" s="7" t="n">
        <f aca="false">COUNTIFS('Duel Log'!A:A,A602,'Duel Log'!AA:AA,"Win")</f>
        <v>1</v>
      </c>
      <c r="I602" s="7" t="s">
        <v>11536</v>
      </c>
      <c r="J602" s="7" t="s">
        <v>11537</v>
      </c>
      <c r="K602" s="7"/>
      <c r="L602" s="7" t="s">
        <v>99</v>
      </c>
      <c r="M602" s="7" t="s">
        <v>9693</v>
      </c>
      <c r="N602" s="7"/>
    </row>
    <row r="603" customFormat="false" ht="15" hidden="false" customHeight="true" outlineLevel="0" collapsed="false">
      <c r="A603" s="5" t="s">
        <v>4001</v>
      </c>
      <c r="B603" s="5" t="s">
        <v>11538</v>
      </c>
      <c r="C603" s="5" t="s">
        <v>2904</v>
      </c>
      <c r="D603" s="5" t="s">
        <v>4002</v>
      </c>
      <c r="E603" s="5" t="s">
        <v>297</v>
      </c>
      <c r="F603" s="5" t="s">
        <v>4004</v>
      </c>
      <c r="G603" s="5" t="n">
        <f aca="false">COUNTIF('Duel Log'!A:A,A603)</f>
        <v>3</v>
      </c>
      <c r="H603" s="5" t="n">
        <f aca="false">COUNTIFS('Duel Log'!A:A,A603,'Duel Log'!AA:AA,"Win")</f>
        <v>2</v>
      </c>
      <c r="I603" s="5" t="s">
        <v>10774</v>
      </c>
      <c r="J603" s="5" t="s">
        <v>11539</v>
      </c>
      <c r="K603" s="5" t="s">
        <v>11540</v>
      </c>
      <c r="L603" s="5" t="s">
        <v>98</v>
      </c>
      <c r="M603" s="5" t="s">
        <v>10518</v>
      </c>
      <c r="N603" s="5"/>
    </row>
    <row r="604" customFormat="false" ht="15" hidden="false" customHeight="true" outlineLevel="0" collapsed="false">
      <c r="A604" s="7" t="s">
        <v>4009</v>
      </c>
      <c r="B604" s="7" t="s">
        <v>11538</v>
      </c>
      <c r="C604" s="7" t="s">
        <v>2904</v>
      </c>
      <c r="D604" s="7" t="s">
        <v>4002</v>
      </c>
      <c r="E604" s="7" t="s">
        <v>297</v>
      </c>
      <c r="F604" s="7" t="s">
        <v>4010</v>
      </c>
      <c r="G604" s="7" t="n">
        <f aca="false">COUNTIF('Duel Log'!A:A,A604)</f>
        <v>3</v>
      </c>
      <c r="H604" s="7" t="n">
        <f aca="false">COUNTIFS('Duel Log'!A:A,A604,'Duel Log'!AA:AA,"Win")</f>
        <v>1</v>
      </c>
      <c r="I604" s="7" t="s">
        <v>11541</v>
      </c>
      <c r="J604" s="7" t="s">
        <v>11542</v>
      </c>
      <c r="K604" s="7" t="s">
        <v>11543</v>
      </c>
      <c r="L604" s="7" t="s">
        <v>99</v>
      </c>
      <c r="M604" s="7" t="s">
        <v>10148</v>
      </c>
      <c r="N604" s="7"/>
    </row>
    <row r="605" customFormat="false" ht="15" hidden="false" customHeight="true" outlineLevel="0" collapsed="false">
      <c r="A605" s="7" t="s">
        <v>4015</v>
      </c>
      <c r="B605" s="7" t="s">
        <v>11538</v>
      </c>
      <c r="C605" s="7" t="s">
        <v>2904</v>
      </c>
      <c r="D605" s="7" t="s">
        <v>4002</v>
      </c>
      <c r="E605" s="7" t="s">
        <v>297</v>
      </c>
      <c r="F605" s="7" t="s">
        <v>4016</v>
      </c>
      <c r="G605" s="7" t="n">
        <f aca="false">COUNTIF('Duel Log'!A:A,A605)</f>
        <v>3</v>
      </c>
      <c r="H605" s="7" t="n">
        <f aca="false">COUNTIFS('Duel Log'!A:A,A605,'Duel Log'!AA:AA,"Win")</f>
        <v>1</v>
      </c>
      <c r="I605" s="7" t="s">
        <v>11544</v>
      </c>
      <c r="J605" s="7" t="s">
        <v>11545</v>
      </c>
      <c r="K605" s="7" t="s">
        <v>11546</v>
      </c>
      <c r="L605" s="7" t="s">
        <v>99</v>
      </c>
      <c r="M605" s="7" t="s">
        <v>11547</v>
      </c>
      <c r="N605" s="7"/>
    </row>
    <row r="606" customFormat="false" ht="15" hidden="false" customHeight="true" outlineLevel="0" collapsed="false">
      <c r="A606" s="7" t="s">
        <v>4024</v>
      </c>
      <c r="B606" s="7" t="s">
        <v>11538</v>
      </c>
      <c r="C606" s="7" t="s">
        <v>2904</v>
      </c>
      <c r="D606" s="7" t="s">
        <v>4002</v>
      </c>
      <c r="E606" s="7" t="s">
        <v>297</v>
      </c>
      <c r="F606" s="7" t="s">
        <v>4025</v>
      </c>
      <c r="G606" s="7" t="n">
        <f aca="false">COUNTIF('Duel Log'!A:A,A606)</f>
        <v>3</v>
      </c>
      <c r="H606" s="7" t="n">
        <f aca="false">COUNTIFS('Duel Log'!A:A,A606,'Duel Log'!AA:AA,"Win")</f>
        <v>3</v>
      </c>
      <c r="I606" s="7" t="s">
        <v>10714</v>
      </c>
      <c r="J606" s="7" t="s">
        <v>11548</v>
      </c>
      <c r="K606" s="7" t="s">
        <v>11549</v>
      </c>
      <c r="L606" s="7" t="s">
        <v>99</v>
      </c>
      <c r="M606" s="7" t="s">
        <v>10859</v>
      </c>
      <c r="N606" s="7"/>
    </row>
    <row r="607" customFormat="false" ht="15" hidden="false" customHeight="true" outlineLevel="0" collapsed="false">
      <c r="A607" s="7" t="s">
        <v>4028</v>
      </c>
      <c r="B607" s="7" t="s">
        <v>11538</v>
      </c>
      <c r="C607" s="7" t="s">
        <v>2904</v>
      </c>
      <c r="D607" s="7" t="s">
        <v>4002</v>
      </c>
      <c r="E607" s="7" t="s">
        <v>297</v>
      </c>
      <c r="F607" s="7" t="s">
        <v>4029</v>
      </c>
      <c r="G607" s="7" t="n">
        <f aca="false">COUNTIF('Duel Log'!A:A,A607)</f>
        <v>3</v>
      </c>
      <c r="H607" s="7" t="n">
        <f aca="false">COUNTIFS('Duel Log'!A:A,A607,'Duel Log'!AA:AA,"Win")</f>
        <v>2</v>
      </c>
      <c r="I607" s="7" t="s">
        <v>11550</v>
      </c>
      <c r="J607" s="7" t="s">
        <v>11551</v>
      </c>
      <c r="K607" s="7" t="s">
        <v>11552</v>
      </c>
      <c r="L607" s="7" t="s">
        <v>99</v>
      </c>
      <c r="M607" s="7" t="s">
        <v>10018</v>
      </c>
      <c r="N607" s="7"/>
    </row>
    <row r="608" customFormat="false" ht="15" hidden="false" customHeight="true" outlineLevel="0" collapsed="false">
      <c r="A608" s="5" t="s">
        <v>4033</v>
      </c>
      <c r="B608" s="5" t="s">
        <v>11553</v>
      </c>
      <c r="C608" s="5" t="s">
        <v>2904</v>
      </c>
      <c r="D608" s="5" t="s">
        <v>4034</v>
      </c>
      <c r="E608" s="5" t="s">
        <v>297</v>
      </c>
      <c r="F608" s="5" t="s">
        <v>4036</v>
      </c>
      <c r="G608" s="5" t="n">
        <f aca="false">COUNTIF('Duel Log'!A:A,A608)</f>
        <v>3</v>
      </c>
      <c r="H608" s="5" t="n">
        <f aca="false">COUNTIFS('Duel Log'!A:A,A608,'Duel Log'!AA:AA,"Win")</f>
        <v>1</v>
      </c>
      <c r="I608" s="5" t="s">
        <v>11554</v>
      </c>
      <c r="J608" s="5" t="s">
        <v>11555</v>
      </c>
      <c r="K608" s="5" t="s">
        <v>11556</v>
      </c>
      <c r="L608" s="5" t="s">
        <v>98</v>
      </c>
      <c r="M608" s="5" t="s">
        <v>10014</v>
      </c>
      <c r="N608" s="5"/>
    </row>
    <row r="609" customFormat="false" ht="15" hidden="false" customHeight="true" outlineLevel="0" collapsed="false">
      <c r="A609" s="7" t="s">
        <v>4041</v>
      </c>
      <c r="B609" s="7" t="s">
        <v>11553</v>
      </c>
      <c r="C609" s="7" t="s">
        <v>2904</v>
      </c>
      <c r="D609" s="7" t="s">
        <v>4034</v>
      </c>
      <c r="E609" s="7" t="s">
        <v>297</v>
      </c>
      <c r="F609" s="7" t="s">
        <v>4042</v>
      </c>
      <c r="G609" s="7" t="n">
        <f aca="false">COUNTIF('Duel Log'!A:A,A609)</f>
        <v>3</v>
      </c>
      <c r="H609" s="7" t="n">
        <f aca="false">COUNTIFS('Duel Log'!A:A,A609,'Duel Log'!AA:AA,"Win")</f>
        <v>2</v>
      </c>
      <c r="I609" s="7" t="s">
        <v>11557</v>
      </c>
      <c r="J609" s="7" t="s">
        <v>11558</v>
      </c>
      <c r="K609" s="7" t="s">
        <v>11559</v>
      </c>
      <c r="L609" s="7" t="s">
        <v>99</v>
      </c>
      <c r="M609" s="7" t="s">
        <v>11560</v>
      </c>
      <c r="N609" s="7"/>
    </row>
    <row r="610" customFormat="false" ht="15" hidden="false" customHeight="true" outlineLevel="0" collapsed="false">
      <c r="A610" s="5" t="s">
        <v>4049</v>
      </c>
      <c r="B610" s="5" t="s">
        <v>11561</v>
      </c>
      <c r="C610" s="5" t="s">
        <v>2904</v>
      </c>
      <c r="D610" s="6" t="s">
        <v>264</v>
      </c>
      <c r="E610" s="5" t="s">
        <v>102</v>
      </c>
      <c r="F610" s="5" t="s">
        <v>4050</v>
      </c>
      <c r="G610" s="5" t="n">
        <f aca="false">COUNTIF('Duel Log'!A:A,A610)</f>
        <v>1</v>
      </c>
      <c r="H610" s="5" t="n">
        <f aca="false">COUNTIFS('Duel Log'!A:A,A610,'Duel Log'!AA:AA,"Win")</f>
        <v>1</v>
      </c>
      <c r="I610" s="5" t="s">
        <v>11562</v>
      </c>
      <c r="J610" s="5"/>
      <c r="K610" s="5"/>
      <c r="L610" s="5" t="s">
        <v>98</v>
      </c>
      <c r="M610" s="5" t="s">
        <v>9596</v>
      </c>
      <c r="N610" s="5" t="s">
        <v>9596</v>
      </c>
    </row>
    <row r="611" customFormat="false" ht="15" hidden="false" customHeight="true" outlineLevel="0" collapsed="false">
      <c r="A611" s="9" t="s">
        <v>4051</v>
      </c>
      <c r="B611" s="9" t="s">
        <v>11561</v>
      </c>
      <c r="C611" s="9" t="s">
        <v>2904</v>
      </c>
      <c r="D611" s="10" t="s">
        <v>264</v>
      </c>
      <c r="E611" s="9" t="s">
        <v>102</v>
      </c>
      <c r="F611" s="9" t="s">
        <v>4052</v>
      </c>
      <c r="G611" s="9" t="n">
        <f aca="false">COUNTIF('Duel Log'!A:A,A611)</f>
        <v>1</v>
      </c>
      <c r="H611" s="9" t="n">
        <f aca="false">COUNTIFS('Duel Log'!A:A,A611,'Duel Log'!AA:AA,"Win")</f>
        <v>0</v>
      </c>
      <c r="I611" s="9" t="s">
        <v>11563</v>
      </c>
      <c r="J611" s="9"/>
      <c r="K611" s="9"/>
      <c r="L611" s="9" t="s">
        <v>99</v>
      </c>
      <c r="M611" s="9" t="s">
        <v>10077</v>
      </c>
      <c r="N611" s="9" t="s">
        <v>10077</v>
      </c>
    </row>
    <row r="612" customFormat="false" ht="15" hidden="false" customHeight="true" outlineLevel="0" collapsed="false">
      <c r="A612" s="9" t="s">
        <v>4053</v>
      </c>
      <c r="B612" s="9" t="s">
        <v>11561</v>
      </c>
      <c r="C612" s="9" t="s">
        <v>2904</v>
      </c>
      <c r="D612" s="10" t="s">
        <v>264</v>
      </c>
      <c r="E612" s="9" t="s">
        <v>102</v>
      </c>
      <c r="F612" s="9" t="s">
        <v>4054</v>
      </c>
      <c r="G612" s="9" t="n">
        <f aca="false">COUNTIF('Duel Log'!A:A,A612)</f>
        <v>2</v>
      </c>
      <c r="H612" s="9" t="n">
        <f aca="false">COUNTIFS('Duel Log'!A:A,A612,'Duel Log'!AA:AA,"Win")</f>
        <v>0</v>
      </c>
      <c r="I612" s="9" t="s">
        <v>11564</v>
      </c>
      <c r="J612" s="9" t="s">
        <v>11565</v>
      </c>
      <c r="K612" s="9"/>
      <c r="L612" s="9" t="s">
        <v>99</v>
      </c>
      <c r="M612" s="9" t="s">
        <v>10077</v>
      </c>
      <c r="N612" s="9" t="s">
        <v>10077</v>
      </c>
    </row>
    <row r="613" customFormat="false" ht="15" hidden="false" customHeight="true" outlineLevel="0" collapsed="false">
      <c r="A613" s="9" t="s">
        <v>4056</v>
      </c>
      <c r="B613" s="9" t="s">
        <v>11561</v>
      </c>
      <c r="C613" s="9" t="s">
        <v>2904</v>
      </c>
      <c r="D613" s="10" t="s">
        <v>264</v>
      </c>
      <c r="E613" s="9" t="s">
        <v>102</v>
      </c>
      <c r="F613" s="9" t="s">
        <v>4057</v>
      </c>
      <c r="G613" s="9" t="n">
        <f aca="false">COUNTIF('Duel Log'!A:A,A613)</f>
        <v>1</v>
      </c>
      <c r="H613" s="9" t="n">
        <f aca="false">COUNTIFS('Duel Log'!A:A,A613,'Duel Log'!AA:AA,"Win")</f>
        <v>1</v>
      </c>
      <c r="I613" s="9" t="s">
        <v>10583</v>
      </c>
      <c r="J613" s="9"/>
      <c r="K613" s="9"/>
      <c r="L613" s="9" t="s">
        <v>99</v>
      </c>
      <c r="M613" s="9" t="s">
        <v>10077</v>
      </c>
      <c r="N613" s="9" t="s">
        <v>10077</v>
      </c>
    </row>
    <row r="614" customFormat="false" ht="15" hidden="false" customHeight="true" outlineLevel="0" collapsed="false">
      <c r="A614" s="5" t="s">
        <v>4058</v>
      </c>
      <c r="B614" s="5" t="s">
        <v>11566</v>
      </c>
      <c r="C614" s="5" t="s">
        <v>2904</v>
      </c>
      <c r="D614" s="5" t="s">
        <v>4059</v>
      </c>
      <c r="E614" s="5" t="s">
        <v>102</v>
      </c>
      <c r="F614" s="5" t="s">
        <v>4061</v>
      </c>
      <c r="G614" s="5" t="n">
        <f aca="false">COUNTIF('Duel Log'!A:A,A614)</f>
        <v>2</v>
      </c>
      <c r="H614" s="5" t="n">
        <f aca="false">COUNTIFS('Duel Log'!A:A,A614,'Duel Log'!AA:AA,"Win")</f>
        <v>2</v>
      </c>
      <c r="I614" s="5" t="s">
        <v>11567</v>
      </c>
      <c r="J614" s="5" t="s">
        <v>11568</v>
      </c>
      <c r="K614" s="5"/>
      <c r="L614" s="5" t="s">
        <v>98</v>
      </c>
      <c r="M614" s="5" t="s">
        <v>9750</v>
      </c>
      <c r="N614" s="5" t="s">
        <v>9612</v>
      </c>
    </row>
    <row r="615" customFormat="false" ht="15" hidden="false" customHeight="true" outlineLevel="0" collapsed="false">
      <c r="A615" s="5" t="s">
        <v>4065</v>
      </c>
      <c r="B615" s="5" t="s">
        <v>11569</v>
      </c>
      <c r="C615" s="5" t="s">
        <v>2904</v>
      </c>
      <c r="D615" s="5" t="s">
        <v>4066</v>
      </c>
      <c r="E615" s="5" t="s">
        <v>102</v>
      </c>
      <c r="F615" s="5" t="s">
        <v>4068</v>
      </c>
      <c r="G615" s="5" t="n">
        <f aca="false">COUNTIF('Duel Log'!A:A,A615)</f>
        <v>3</v>
      </c>
      <c r="H615" s="5" t="n">
        <f aca="false">COUNTIFS('Duel Log'!A:A,A615,'Duel Log'!AA:AA,"Win")</f>
        <v>2</v>
      </c>
      <c r="I615" s="5" t="s">
        <v>11570</v>
      </c>
      <c r="J615" s="5" t="s">
        <v>11571</v>
      </c>
      <c r="K615" s="5" t="s">
        <v>11572</v>
      </c>
      <c r="L615" s="5" t="s">
        <v>98</v>
      </c>
      <c r="M615" s="5" t="s">
        <v>11573</v>
      </c>
      <c r="N615" s="5" t="s">
        <v>9602</v>
      </c>
    </row>
    <row r="616" customFormat="false" ht="15" hidden="false" customHeight="true" outlineLevel="0" collapsed="false">
      <c r="A616" s="5" t="s">
        <v>4074</v>
      </c>
      <c r="B616" s="5" t="s">
        <v>11574</v>
      </c>
      <c r="C616" s="5" t="s">
        <v>2904</v>
      </c>
      <c r="D616" s="5" t="s">
        <v>4075</v>
      </c>
      <c r="E616" s="5" t="s">
        <v>102</v>
      </c>
      <c r="F616" s="5" t="s">
        <v>4077</v>
      </c>
      <c r="G616" s="5" t="n">
        <f aca="false">COUNTIF('Duel Log'!A:A,A616)</f>
        <v>3</v>
      </c>
      <c r="H616" s="5" t="n">
        <f aca="false">COUNTIFS('Duel Log'!A:A,A616,'Duel Log'!AA:AA,"Win")</f>
        <v>2</v>
      </c>
      <c r="I616" s="5" t="s">
        <v>11575</v>
      </c>
      <c r="J616" s="5" t="s">
        <v>11576</v>
      </c>
      <c r="K616" s="5" t="s">
        <v>11577</v>
      </c>
      <c r="L616" s="5" t="s">
        <v>98</v>
      </c>
      <c r="M616" s="5" t="s">
        <v>9607</v>
      </c>
      <c r="N616" s="5" t="s">
        <v>9602</v>
      </c>
    </row>
    <row r="617" customFormat="false" ht="15" hidden="false" customHeight="true" outlineLevel="0" collapsed="false">
      <c r="A617" s="5" t="s">
        <v>4084</v>
      </c>
      <c r="B617" s="5" t="s">
        <v>11578</v>
      </c>
      <c r="C617" s="5" t="s">
        <v>2904</v>
      </c>
      <c r="D617" s="6" t="s">
        <v>4085</v>
      </c>
      <c r="E617" s="5" t="s">
        <v>102</v>
      </c>
      <c r="F617" s="5" t="s">
        <v>3029</v>
      </c>
      <c r="G617" s="5" t="n">
        <f aca="false">COUNTIF('Duel Log'!A:A,A617)</f>
        <v>3</v>
      </c>
      <c r="H617" s="5" t="n">
        <f aca="false">COUNTIFS('Duel Log'!A:A,A617,'Duel Log'!AA:AA,"Win")</f>
        <v>1</v>
      </c>
      <c r="I617" s="5" t="s">
        <v>11579</v>
      </c>
      <c r="J617" s="5" t="s">
        <v>11580</v>
      </c>
      <c r="K617" s="5" t="s">
        <v>11581</v>
      </c>
      <c r="L617" s="5" t="s">
        <v>98</v>
      </c>
      <c r="M617" s="5" t="s">
        <v>11582</v>
      </c>
      <c r="N617" s="5" t="s">
        <v>9602</v>
      </c>
    </row>
    <row r="618" customFormat="false" ht="15" hidden="false" customHeight="true" outlineLevel="0" collapsed="false">
      <c r="A618" s="5" t="s">
        <v>4094</v>
      </c>
      <c r="B618" s="5" t="s">
        <v>11583</v>
      </c>
      <c r="C618" s="5" t="s">
        <v>2904</v>
      </c>
      <c r="D618" s="5" t="s">
        <v>4095</v>
      </c>
      <c r="E618" s="5" t="s">
        <v>102</v>
      </c>
      <c r="F618" s="5" t="s">
        <v>4097</v>
      </c>
      <c r="G618" s="5" t="n">
        <f aca="false">COUNTIF('Duel Log'!A:A,A618)</f>
        <v>2</v>
      </c>
      <c r="H618" s="5" t="n">
        <f aca="false">COUNTIFS('Duel Log'!A:A,A618,'Duel Log'!AA:AA,"Win")</f>
        <v>2</v>
      </c>
      <c r="I618" s="5" t="s">
        <v>11584</v>
      </c>
      <c r="J618" s="5" t="s">
        <v>11585</v>
      </c>
      <c r="K618" s="5"/>
      <c r="L618" s="5" t="s">
        <v>98</v>
      </c>
      <c r="M618" s="5" t="s">
        <v>10811</v>
      </c>
      <c r="N618" s="5" t="s">
        <v>9612</v>
      </c>
    </row>
    <row r="619" customFormat="false" ht="15" hidden="false" customHeight="true" outlineLevel="0" collapsed="false">
      <c r="A619" s="5" t="s">
        <v>4102</v>
      </c>
      <c r="B619" s="5" t="s">
        <v>11586</v>
      </c>
      <c r="C619" s="5" t="s">
        <v>2904</v>
      </c>
      <c r="D619" s="5" t="s">
        <v>3302</v>
      </c>
      <c r="E619" s="5" t="s">
        <v>102</v>
      </c>
      <c r="F619" s="5" t="s">
        <v>4103</v>
      </c>
      <c r="G619" s="5" t="n">
        <f aca="false">COUNTIF('Duel Log'!A:A,A619)</f>
        <v>3</v>
      </c>
      <c r="H619" s="5" t="n">
        <f aca="false">COUNTIFS('Duel Log'!A:A,A619,'Duel Log'!AA:AA,"Win")</f>
        <v>2</v>
      </c>
      <c r="I619" s="5" t="s">
        <v>11587</v>
      </c>
      <c r="J619" s="5" t="s">
        <v>11588</v>
      </c>
      <c r="K619" s="5" t="s">
        <v>11589</v>
      </c>
      <c r="L619" s="5" t="s">
        <v>98</v>
      </c>
      <c r="M619" s="5" t="s">
        <v>11027</v>
      </c>
      <c r="N619" s="5" t="s">
        <v>9602</v>
      </c>
    </row>
    <row r="620" customFormat="false" ht="15" hidden="false" customHeight="true" outlineLevel="0" collapsed="false">
      <c r="A620" s="5" t="s">
        <v>4107</v>
      </c>
      <c r="B620" s="5" t="s">
        <v>11590</v>
      </c>
      <c r="C620" s="5" t="s">
        <v>2904</v>
      </c>
      <c r="D620" s="5" t="s">
        <v>2808</v>
      </c>
      <c r="E620" s="5" t="s">
        <v>102</v>
      </c>
      <c r="F620" s="5" t="s">
        <v>4108</v>
      </c>
      <c r="G620" s="5" t="n">
        <f aca="false">COUNTIF('Duel Log'!A:A,A620)</f>
        <v>3</v>
      </c>
      <c r="H620" s="5" t="n">
        <f aca="false">COUNTIFS('Duel Log'!A:A,A620,'Duel Log'!AA:AA,"Win")</f>
        <v>2</v>
      </c>
      <c r="I620" s="5" t="s">
        <v>11349</v>
      </c>
      <c r="J620" s="5" t="s">
        <v>11591</v>
      </c>
      <c r="K620" s="5" t="s">
        <v>11592</v>
      </c>
      <c r="L620" s="5" t="s">
        <v>98</v>
      </c>
      <c r="M620" s="5" t="s">
        <v>11187</v>
      </c>
      <c r="N620" s="5" t="s">
        <v>9602</v>
      </c>
    </row>
    <row r="621" customFormat="false" ht="15" hidden="false" customHeight="true" outlineLevel="0" collapsed="false">
      <c r="A621" s="5" t="s">
        <v>4115</v>
      </c>
      <c r="B621" s="5" t="s">
        <v>11593</v>
      </c>
      <c r="C621" s="5" t="s">
        <v>2904</v>
      </c>
      <c r="D621" s="5" t="s">
        <v>1739</v>
      </c>
      <c r="E621" s="5" t="s">
        <v>102</v>
      </c>
      <c r="F621" s="5" t="s">
        <v>3619</v>
      </c>
      <c r="G621" s="5" t="n">
        <f aca="false">COUNTIF('Duel Log'!A:A,A621)</f>
        <v>3</v>
      </c>
      <c r="H621" s="5" t="n">
        <f aca="false">COUNTIFS('Duel Log'!A:A,A621,'Duel Log'!AA:AA,"Win")</f>
        <v>2</v>
      </c>
      <c r="I621" s="5" t="s">
        <v>11594</v>
      </c>
      <c r="J621" s="5" t="s">
        <v>11595</v>
      </c>
      <c r="K621" s="5" t="s">
        <v>11596</v>
      </c>
      <c r="L621" s="5" t="s">
        <v>98</v>
      </c>
      <c r="M621" s="5" t="s">
        <v>11597</v>
      </c>
      <c r="N621" s="5" t="s">
        <v>9602</v>
      </c>
    </row>
    <row r="622" customFormat="false" ht="15" hidden="false" customHeight="true" outlineLevel="0" collapsed="false">
      <c r="A622" s="5" t="s">
        <v>4116</v>
      </c>
      <c r="B622" s="5" t="s">
        <v>11598</v>
      </c>
      <c r="C622" s="5" t="s">
        <v>2904</v>
      </c>
      <c r="D622" s="5" t="s">
        <v>2629</v>
      </c>
      <c r="E622" s="5" t="s">
        <v>102</v>
      </c>
      <c r="F622" s="5" t="s">
        <v>2906</v>
      </c>
      <c r="G622" s="5" t="n">
        <f aca="false">COUNTIF('Duel Log'!A:A,A622)</f>
        <v>3</v>
      </c>
      <c r="H622" s="5" t="n">
        <f aca="false">COUNTIFS('Duel Log'!A:A,A622,'Duel Log'!AA:AA,"Win")</f>
        <v>1</v>
      </c>
      <c r="I622" s="5" t="s">
        <v>11599</v>
      </c>
      <c r="J622" s="5" t="s">
        <v>10092</v>
      </c>
      <c r="K622" s="5" t="s">
        <v>11600</v>
      </c>
      <c r="L622" s="5" t="s">
        <v>98</v>
      </c>
      <c r="M622" s="5" t="s">
        <v>9667</v>
      </c>
      <c r="N622" s="5" t="s">
        <v>9602</v>
      </c>
    </row>
    <row r="623" customFormat="false" ht="15" hidden="false" customHeight="true" outlineLevel="0" collapsed="false">
      <c r="A623" s="5" t="s">
        <v>4117</v>
      </c>
      <c r="B623" s="5" t="s">
        <v>11601</v>
      </c>
      <c r="C623" s="5" t="s">
        <v>2904</v>
      </c>
      <c r="D623" s="5" t="s">
        <v>356</v>
      </c>
      <c r="E623" s="5" t="s">
        <v>297</v>
      </c>
      <c r="F623" s="5" t="s">
        <v>4118</v>
      </c>
      <c r="G623" s="5" t="n">
        <f aca="false">COUNTIF('Duel Log'!A:A,A623)</f>
        <v>3</v>
      </c>
      <c r="H623" s="5" t="n">
        <f aca="false">COUNTIFS('Duel Log'!A:A,A623,'Duel Log'!AA:AA,"Win")</f>
        <v>2</v>
      </c>
      <c r="I623" s="5" t="s">
        <v>11602</v>
      </c>
      <c r="J623" s="5" t="s">
        <v>11603</v>
      </c>
      <c r="K623" s="5" t="s">
        <v>11604</v>
      </c>
      <c r="L623" s="5" t="s">
        <v>98</v>
      </c>
      <c r="M623" s="5" t="s">
        <v>11187</v>
      </c>
      <c r="N623" s="5"/>
    </row>
    <row r="624" customFormat="false" ht="15" hidden="false" customHeight="true" outlineLevel="0" collapsed="false">
      <c r="A624" s="7" t="s">
        <v>4124</v>
      </c>
      <c r="B624" s="7" t="s">
        <v>11601</v>
      </c>
      <c r="C624" s="7" t="s">
        <v>2904</v>
      </c>
      <c r="D624" s="7" t="s">
        <v>356</v>
      </c>
      <c r="E624" s="7" t="s">
        <v>297</v>
      </c>
      <c r="F624" s="7" t="s">
        <v>4125</v>
      </c>
      <c r="G624" s="7" t="n">
        <f aca="false">COUNTIF('Duel Log'!A:A,A624)</f>
        <v>1</v>
      </c>
      <c r="H624" s="7" t="n">
        <f aca="false">COUNTIFS('Duel Log'!A:A,A624,'Duel Log'!AA:AA,"Win")</f>
        <v>1</v>
      </c>
      <c r="I624" s="7" t="s">
        <v>11605</v>
      </c>
      <c r="J624" s="7"/>
      <c r="K624" s="7"/>
      <c r="L624" s="7" t="s">
        <v>99</v>
      </c>
      <c r="M624" s="7" t="s">
        <v>9648</v>
      </c>
      <c r="N624" s="7"/>
    </row>
    <row r="625" customFormat="false" ht="15" hidden="false" customHeight="true" outlineLevel="0" collapsed="false">
      <c r="A625" s="5" t="s">
        <v>4127</v>
      </c>
      <c r="B625" s="5" t="s">
        <v>11606</v>
      </c>
      <c r="C625" s="5" t="s">
        <v>2904</v>
      </c>
      <c r="D625" s="6" t="s">
        <v>761</v>
      </c>
      <c r="E625" s="5" t="s">
        <v>297</v>
      </c>
      <c r="F625" s="5" t="s">
        <v>4128</v>
      </c>
      <c r="G625" s="5" t="n">
        <f aca="false">COUNTIF('Duel Log'!A:A,A625)</f>
        <v>3</v>
      </c>
      <c r="H625" s="5" t="n">
        <f aca="false">COUNTIFS('Duel Log'!A:A,A625,'Duel Log'!AA:AA,"Win")</f>
        <v>3</v>
      </c>
      <c r="I625" s="5" t="s">
        <v>11607</v>
      </c>
      <c r="J625" s="5" t="s">
        <v>11608</v>
      </c>
      <c r="K625" s="5" t="s">
        <v>11609</v>
      </c>
      <c r="L625" s="5" t="s">
        <v>98</v>
      </c>
      <c r="M625" s="5" t="s">
        <v>10505</v>
      </c>
      <c r="N625" s="5"/>
    </row>
    <row r="626" customFormat="false" ht="15" hidden="false" customHeight="true" outlineLevel="0" collapsed="false">
      <c r="A626" s="7" t="s">
        <v>4134</v>
      </c>
      <c r="B626" s="7" t="s">
        <v>11606</v>
      </c>
      <c r="C626" s="7" t="s">
        <v>2904</v>
      </c>
      <c r="D626" s="8" t="s">
        <v>761</v>
      </c>
      <c r="E626" s="7" t="s">
        <v>297</v>
      </c>
      <c r="F626" s="7" t="s">
        <v>4135</v>
      </c>
      <c r="G626" s="7" t="n">
        <f aca="false">COUNTIF('Duel Log'!A:A,A626)</f>
        <v>4</v>
      </c>
      <c r="H626" s="7" t="n">
        <f aca="false">COUNTIFS('Duel Log'!A:A,A626,'Duel Log'!AA:AA,"Win")</f>
        <v>2</v>
      </c>
      <c r="I626" s="7" t="s">
        <v>11330</v>
      </c>
      <c r="J626" s="7" t="s">
        <v>11610</v>
      </c>
      <c r="K626" s="7" t="s">
        <v>11610</v>
      </c>
      <c r="L626" s="7" t="s">
        <v>99</v>
      </c>
      <c r="M626" s="7" t="s">
        <v>11611</v>
      </c>
      <c r="N626" s="7"/>
    </row>
    <row r="627" customFormat="false" ht="15" hidden="false" customHeight="true" outlineLevel="0" collapsed="false">
      <c r="A627" s="5" t="s">
        <v>4140</v>
      </c>
      <c r="B627" s="5" t="s">
        <v>11612</v>
      </c>
      <c r="C627" s="5" t="s">
        <v>2904</v>
      </c>
      <c r="D627" s="5" t="s">
        <v>2789</v>
      </c>
      <c r="E627" s="5" t="s">
        <v>102</v>
      </c>
      <c r="F627" s="5" t="s">
        <v>3488</v>
      </c>
      <c r="G627" s="5" t="n">
        <f aca="false">COUNTIF('Duel Log'!A:A,A627)</f>
        <v>2</v>
      </c>
      <c r="H627" s="5" t="n">
        <f aca="false">COUNTIFS('Duel Log'!A:A,A627,'Duel Log'!AA:AA,"Win")</f>
        <v>0</v>
      </c>
      <c r="I627" s="5" t="s">
        <v>11613</v>
      </c>
      <c r="J627" s="5" t="s">
        <v>11614</v>
      </c>
      <c r="K627" s="5"/>
      <c r="L627" s="5" t="s">
        <v>98</v>
      </c>
      <c r="M627" s="5" t="s">
        <v>11615</v>
      </c>
      <c r="N627" s="5" t="s">
        <v>9612</v>
      </c>
    </row>
    <row r="628" customFormat="false" ht="15" hidden="false" customHeight="true" outlineLevel="0" collapsed="false">
      <c r="A628" s="5" t="s">
        <v>4141</v>
      </c>
      <c r="B628" s="5" t="s">
        <v>11616</v>
      </c>
      <c r="C628" s="5" t="s">
        <v>2904</v>
      </c>
      <c r="D628" s="5" t="s">
        <v>674</v>
      </c>
      <c r="E628" s="5" t="s">
        <v>102</v>
      </c>
      <c r="F628" s="5" t="s">
        <v>4142</v>
      </c>
      <c r="G628" s="5" t="n">
        <f aca="false">COUNTIF('Duel Log'!A:A,A628)</f>
        <v>3</v>
      </c>
      <c r="H628" s="5" t="n">
        <f aca="false">COUNTIFS('Duel Log'!A:A,A628,'Duel Log'!AA:AA,"Win")</f>
        <v>2</v>
      </c>
      <c r="I628" s="5" t="s">
        <v>11617</v>
      </c>
      <c r="J628" s="5" t="s">
        <v>11618</v>
      </c>
      <c r="K628" s="5" t="s">
        <v>11619</v>
      </c>
      <c r="L628" s="5" t="s">
        <v>98</v>
      </c>
      <c r="M628" s="5" t="s">
        <v>11620</v>
      </c>
      <c r="N628" s="5" t="s">
        <v>9602</v>
      </c>
    </row>
    <row r="629" customFormat="false" ht="15" hidden="false" customHeight="true" outlineLevel="0" collapsed="false">
      <c r="A629" s="5" t="s">
        <v>4149</v>
      </c>
      <c r="B629" s="5" t="s">
        <v>11621</v>
      </c>
      <c r="C629" s="5" t="s">
        <v>2904</v>
      </c>
      <c r="D629" s="5" t="s">
        <v>478</v>
      </c>
      <c r="E629" s="5" t="s">
        <v>102</v>
      </c>
      <c r="F629" s="5" t="s">
        <v>4150</v>
      </c>
      <c r="G629" s="5" t="n">
        <f aca="false">COUNTIF('Duel Log'!A:A,A629)</f>
        <v>3</v>
      </c>
      <c r="H629" s="5" t="n">
        <f aca="false">COUNTIFS('Duel Log'!A:A,A629,'Duel Log'!AA:AA,"Win")</f>
        <v>2</v>
      </c>
      <c r="I629" s="5" t="s">
        <v>11622</v>
      </c>
      <c r="J629" s="5" t="s">
        <v>11623</v>
      </c>
      <c r="K629" s="5" t="s">
        <v>11624</v>
      </c>
      <c r="L629" s="5" t="s">
        <v>98</v>
      </c>
      <c r="M629" s="5" t="s">
        <v>11625</v>
      </c>
      <c r="N629" s="5" t="s">
        <v>9602</v>
      </c>
    </row>
    <row r="630" customFormat="false" ht="15" hidden="false" customHeight="true" outlineLevel="0" collapsed="false">
      <c r="A630" s="5" t="s">
        <v>4155</v>
      </c>
      <c r="B630" s="5" t="s">
        <v>11626</v>
      </c>
      <c r="C630" s="5" t="s">
        <v>2904</v>
      </c>
      <c r="D630" s="5" t="s">
        <v>1480</v>
      </c>
      <c r="E630" s="5" t="s">
        <v>102</v>
      </c>
      <c r="F630" s="5" t="s">
        <v>4156</v>
      </c>
      <c r="G630" s="5" t="n">
        <f aca="false">COUNTIF('Duel Log'!A:A,A630)</f>
        <v>3</v>
      </c>
      <c r="H630" s="5" t="n">
        <f aca="false">COUNTIFS('Duel Log'!A:A,A630,'Duel Log'!AA:AA,"Win")</f>
        <v>2</v>
      </c>
      <c r="I630" s="5" t="s">
        <v>11627</v>
      </c>
      <c r="J630" s="5" t="s">
        <v>11628</v>
      </c>
      <c r="K630" s="5" t="s">
        <v>11629</v>
      </c>
      <c r="L630" s="5" t="s">
        <v>98</v>
      </c>
      <c r="M630" s="5" t="s">
        <v>11630</v>
      </c>
      <c r="N630" s="5" t="s">
        <v>9602</v>
      </c>
    </row>
    <row r="631" customFormat="false" ht="15" hidden="false" customHeight="true" outlineLevel="0" collapsed="false">
      <c r="A631" s="5" t="s">
        <v>4162</v>
      </c>
      <c r="B631" s="5" t="s">
        <v>11631</v>
      </c>
      <c r="C631" s="5" t="s">
        <v>2904</v>
      </c>
      <c r="D631" s="5" t="s">
        <v>1206</v>
      </c>
      <c r="E631" s="5" t="s">
        <v>102</v>
      </c>
      <c r="F631" s="5" t="s">
        <v>4163</v>
      </c>
      <c r="G631" s="5" t="n">
        <f aca="false">COUNTIF('Duel Log'!A:A,A631)</f>
        <v>2</v>
      </c>
      <c r="H631" s="5" t="n">
        <f aca="false">COUNTIFS('Duel Log'!A:A,A631,'Duel Log'!AA:AA,"Win")</f>
        <v>0</v>
      </c>
      <c r="I631" s="5" t="s">
        <v>11632</v>
      </c>
      <c r="J631" s="5" t="s">
        <v>11633</v>
      </c>
      <c r="K631" s="5"/>
      <c r="L631" s="5" t="s">
        <v>98</v>
      </c>
      <c r="M631" s="5" t="s">
        <v>11634</v>
      </c>
      <c r="N631" s="5" t="s">
        <v>9612</v>
      </c>
    </row>
    <row r="632" customFormat="false" ht="15" hidden="false" customHeight="true" outlineLevel="0" collapsed="false">
      <c r="A632" s="9" t="s">
        <v>4166</v>
      </c>
      <c r="B632" s="9" t="s">
        <v>11635</v>
      </c>
      <c r="C632" s="9" t="s">
        <v>2904</v>
      </c>
      <c r="D632" s="9" t="s">
        <v>3302</v>
      </c>
      <c r="E632" s="9" t="s">
        <v>102</v>
      </c>
      <c r="F632" s="9" t="s">
        <v>3337</v>
      </c>
      <c r="G632" s="9" t="n">
        <f aca="false">COUNTIF('Duel Log'!A:A,A632)</f>
        <v>3</v>
      </c>
      <c r="H632" s="9" t="n">
        <f aca="false">COUNTIFS('Duel Log'!A:A,A632,'Duel Log'!AA:AA,"Win")</f>
        <v>2</v>
      </c>
      <c r="I632" s="9" t="s">
        <v>11636</v>
      </c>
      <c r="J632" s="9" t="s">
        <v>11637</v>
      </c>
      <c r="K632" s="9" t="s">
        <v>11638</v>
      </c>
      <c r="L632" s="9" t="s">
        <v>99</v>
      </c>
      <c r="M632" s="9" t="s">
        <v>10077</v>
      </c>
      <c r="N632" s="9" t="s">
        <v>10077</v>
      </c>
    </row>
    <row r="633" customFormat="false" ht="15" hidden="false" customHeight="true" outlineLevel="0" collapsed="false">
      <c r="A633" s="5" t="s">
        <v>4167</v>
      </c>
      <c r="B633" s="5" t="s">
        <v>11639</v>
      </c>
      <c r="C633" s="5" t="s">
        <v>2904</v>
      </c>
      <c r="D633" s="5" t="s">
        <v>613</v>
      </c>
      <c r="E633" s="5" t="s">
        <v>102</v>
      </c>
      <c r="F633" s="5" t="s">
        <v>4168</v>
      </c>
      <c r="G633" s="5" t="n">
        <f aca="false">COUNTIF('Duel Log'!A:A,A633)</f>
        <v>2</v>
      </c>
      <c r="H633" s="5" t="n">
        <f aca="false">COUNTIFS('Duel Log'!A:A,A633,'Duel Log'!AA:AA,"Win")</f>
        <v>0</v>
      </c>
      <c r="I633" s="5" t="s">
        <v>11640</v>
      </c>
      <c r="J633" s="5" t="s">
        <v>11641</v>
      </c>
      <c r="K633" s="5"/>
      <c r="L633" s="5" t="s">
        <v>98</v>
      </c>
      <c r="M633" s="5" t="s">
        <v>9941</v>
      </c>
      <c r="N633" s="5" t="s">
        <v>9612</v>
      </c>
    </row>
    <row r="634" customFormat="false" ht="15" hidden="false" customHeight="true" outlineLevel="0" collapsed="false">
      <c r="A634" s="5" t="s">
        <v>4171</v>
      </c>
      <c r="B634" s="5" t="s">
        <v>11642</v>
      </c>
      <c r="C634" s="5" t="s">
        <v>1201</v>
      </c>
      <c r="D634" s="5" t="s">
        <v>895</v>
      </c>
      <c r="E634" s="5" t="s">
        <v>297</v>
      </c>
      <c r="F634" s="5" t="s">
        <v>4172</v>
      </c>
      <c r="G634" s="5" t="n">
        <f aca="false">COUNTIF('Duel Log'!A:A,A634)</f>
        <v>1</v>
      </c>
      <c r="H634" s="5" t="n">
        <f aca="false">COUNTIFS('Duel Log'!A:A,A634,'Duel Log'!AA:AA,"Win")</f>
        <v>0</v>
      </c>
      <c r="I634" s="5" t="s">
        <v>11643</v>
      </c>
      <c r="J634" s="5"/>
      <c r="K634" s="5"/>
      <c r="L634" s="5" t="s">
        <v>98</v>
      </c>
      <c r="M634" s="5" t="s">
        <v>9648</v>
      </c>
      <c r="N634" s="5"/>
    </row>
    <row r="635" customFormat="false" ht="15" hidden="false" customHeight="true" outlineLevel="0" collapsed="false">
      <c r="A635" s="7" t="s">
        <v>4175</v>
      </c>
      <c r="B635" s="7" t="s">
        <v>11642</v>
      </c>
      <c r="C635" s="7" t="s">
        <v>1201</v>
      </c>
      <c r="D635" s="7" t="s">
        <v>895</v>
      </c>
      <c r="E635" s="7" t="s">
        <v>297</v>
      </c>
      <c r="F635" s="7" t="s">
        <v>4176</v>
      </c>
      <c r="G635" s="7" t="n">
        <f aca="false">COUNTIF('Duel Log'!A:A,A635)</f>
        <v>3</v>
      </c>
      <c r="H635" s="7" t="n">
        <f aca="false">COUNTIFS('Duel Log'!A:A,A635,'Duel Log'!AA:AA,"Win")</f>
        <v>2</v>
      </c>
      <c r="I635" s="7" t="s">
        <v>11644</v>
      </c>
      <c r="J635" s="7" t="s">
        <v>11645</v>
      </c>
      <c r="K635" s="7" t="s">
        <v>11646</v>
      </c>
      <c r="L635" s="7" t="s">
        <v>99</v>
      </c>
      <c r="M635" s="7" t="s">
        <v>10838</v>
      </c>
      <c r="N635" s="7"/>
    </row>
    <row r="636" customFormat="false" ht="15" hidden="false" customHeight="true" outlineLevel="0" collapsed="false">
      <c r="A636" s="7" t="s">
        <v>4181</v>
      </c>
      <c r="B636" s="7" t="s">
        <v>11642</v>
      </c>
      <c r="C636" s="7" t="s">
        <v>1201</v>
      </c>
      <c r="D636" s="7" t="s">
        <v>895</v>
      </c>
      <c r="E636" s="7" t="s">
        <v>297</v>
      </c>
      <c r="F636" s="7" t="s">
        <v>4182</v>
      </c>
      <c r="G636" s="7" t="n">
        <f aca="false">COUNTIF('Duel Log'!A:A,A636)</f>
        <v>3</v>
      </c>
      <c r="H636" s="7" t="n">
        <f aca="false">COUNTIFS('Duel Log'!A:A,A636,'Duel Log'!AA:AA,"Win")</f>
        <v>1</v>
      </c>
      <c r="I636" s="7" t="s">
        <v>11647</v>
      </c>
      <c r="J636" s="7" t="s">
        <v>11648</v>
      </c>
      <c r="K636" s="7" t="s">
        <v>11649</v>
      </c>
      <c r="L636" s="7" t="s">
        <v>99</v>
      </c>
      <c r="M636" s="7" t="s">
        <v>11650</v>
      </c>
      <c r="N636" s="7"/>
    </row>
    <row r="637" customFormat="false" ht="15" hidden="false" customHeight="true" outlineLevel="0" collapsed="false">
      <c r="A637" s="5" t="s">
        <v>4186</v>
      </c>
      <c r="B637" s="5" t="s">
        <v>11651</v>
      </c>
      <c r="C637" s="5" t="s">
        <v>1201</v>
      </c>
      <c r="D637" s="5" t="s">
        <v>684</v>
      </c>
      <c r="E637" s="5" t="s">
        <v>297</v>
      </c>
      <c r="F637" s="5" t="s">
        <v>4187</v>
      </c>
      <c r="G637" s="5" t="n">
        <f aca="false">COUNTIF('Duel Log'!A:A,A637)</f>
        <v>3</v>
      </c>
      <c r="H637" s="5" t="n">
        <f aca="false">COUNTIFS('Duel Log'!A:A,A637,'Duel Log'!AA:AA,"Win")</f>
        <v>2</v>
      </c>
      <c r="I637" s="5" t="s">
        <v>11645</v>
      </c>
      <c r="J637" s="5" t="s">
        <v>11652</v>
      </c>
      <c r="K637" s="5" t="s">
        <v>11653</v>
      </c>
      <c r="L637" s="5" t="s">
        <v>98</v>
      </c>
      <c r="M637" s="5" t="s">
        <v>11027</v>
      </c>
      <c r="N637" s="5"/>
    </row>
    <row r="638" customFormat="false" ht="15" hidden="false" customHeight="true" outlineLevel="0" collapsed="false">
      <c r="A638" s="7" t="s">
        <v>4192</v>
      </c>
      <c r="B638" s="7" t="s">
        <v>11651</v>
      </c>
      <c r="C638" s="7" t="s">
        <v>1201</v>
      </c>
      <c r="D638" s="7" t="s">
        <v>684</v>
      </c>
      <c r="E638" s="7" t="s">
        <v>297</v>
      </c>
      <c r="F638" s="7" t="s">
        <v>4193</v>
      </c>
      <c r="G638" s="7" t="n">
        <f aca="false">COUNTIF('Duel Log'!A:A,A638)</f>
        <v>3</v>
      </c>
      <c r="H638" s="7" t="n">
        <f aca="false">COUNTIFS('Duel Log'!A:A,A638,'Duel Log'!AA:AA,"Win")</f>
        <v>3</v>
      </c>
      <c r="I638" s="7" t="s">
        <v>11654</v>
      </c>
      <c r="J638" s="7" t="s">
        <v>11655</v>
      </c>
      <c r="K638" s="7" t="s">
        <v>11656</v>
      </c>
      <c r="L638" s="7" t="s">
        <v>99</v>
      </c>
      <c r="M638" s="7" t="s">
        <v>9802</v>
      </c>
      <c r="N638" s="7"/>
    </row>
    <row r="639" customFormat="false" ht="15" hidden="false" customHeight="true" outlineLevel="0" collapsed="false">
      <c r="A639" s="7" t="s">
        <v>4196</v>
      </c>
      <c r="B639" s="7" t="s">
        <v>11651</v>
      </c>
      <c r="C639" s="7" t="s">
        <v>1201</v>
      </c>
      <c r="D639" s="7" t="s">
        <v>684</v>
      </c>
      <c r="E639" s="7" t="s">
        <v>297</v>
      </c>
      <c r="F639" s="7" t="s">
        <v>4197</v>
      </c>
      <c r="G639" s="7" t="n">
        <f aca="false">COUNTIF('Duel Log'!A:A,A639)</f>
        <v>3</v>
      </c>
      <c r="H639" s="7" t="n">
        <f aca="false">COUNTIFS('Duel Log'!A:A,A639,'Duel Log'!AA:AA,"Win")</f>
        <v>3</v>
      </c>
      <c r="I639" s="7" t="s">
        <v>11657</v>
      </c>
      <c r="J639" s="7" t="s">
        <v>11658</v>
      </c>
      <c r="K639" s="7" t="s">
        <v>11659</v>
      </c>
      <c r="L639" s="7" t="s">
        <v>99</v>
      </c>
      <c r="M639" s="7" t="s">
        <v>11660</v>
      </c>
      <c r="N639" s="7"/>
    </row>
    <row r="640" customFormat="false" ht="15" hidden="false" customHeight="true" outlineLevel="0" collapsed="false">
      <c r="A640" s="7" t="s">
        <v>4202</v>
      </c>
      <c r="B640" s="7" t="s">
        <v>11651</v>
      </c>
      <c r="C640" s="7" t="s">
        <v>1201</v>
      </c>
      <c r="D640" s="7" t="s">
        <v>684</v>
      </c>
      <c r="E640" s="7" t="s">
        <v>297</v>
      </c>
      <c r="F640" s="7" t="s">
        <v>3731</v>
      </c>
      <c r="G640" s="7" t="n">
        <f aca="false">COUNTIF('Duel Log'!A:A,A640)</f>
        <v>3</v>
      </c>
      <c r="H640" s="7" t="n">
        <f aca="false">COUNTIFS('Duel Log'!A:A,A640,'Duel Log'!AA:AA,"Win")</f>
        <v>3</v>
      </c>
      <c r="I640" s="7" t="s">
        <v>11661</v>
      </c>
      <c r="J640" s="7" t="s">
        <v>11662</v>
      </c>
      <c r="K640" s="7" t="s">
        <v>11663</v>
      </c>
      <c r="L640" s="7" t="s">
        <v>99</v>
      </c>
      <c r="M640" s="7" t="s">
        <v>10387</v>
      </c>
      <c r="N640" s="7"/>
    </row>
    <row r="641" customFormat="false" ht="15" hidden="false" customHeight="true" outlineLevel="0" collapsed="false">
      <c r="A641" s="5" t="s">
        <v>4209</v>
      </c>
      <c r="B641" s="5" t="s">
        <v>11664</v>
      </c>
      <c r="C641" s="5" t="s">
        <v>1201</v>
      </c>
      <c r="D641" s="6" t="s">
        <v>1486</v>
      </c>
      <c r="E641" s="5" t="s">
        <v>297</v>
      </c>
      <c r="F641" s="5" t="s">
        <v>4210</v>
      </c>
      <c r="G641" s="5" t="n">
        <f aca="false">COUNTIF('Duel Log'!A:A,A641)</f>
        <v>3</v>
      </c>
      <c r="H641" s="5" t="n">
        <f aca="false">COUNTIFS('Duel Log'!A:A,A641,'Duel Log'!AA:AA,"Win")</f>
        <v>2</v>
      </c>
      <c r="I641" s="5" t="s">
        <v>10089</v>
      </c>
      <c r="J641" s="5" t="s">
        <v>11665</v>
      </c>
      <c r="K641" s="5" t="s">
        <v>11666</v>
      </c>
      <c r="L641" s="5" t="s">
        <v>98</v>
      </c>
      <c r="M641" s="5" t="s">
        <v>11512</v>
      </c>
      <c r="N641" s="5"/>
    </row>
    <row r="642" customFormat="false" ht="15" hidden="false" customHeight="true" outlineLevel="0" collapsed="false">
      <c r="A642" s="7" t="s">
        <v>4214</v>
      </c>
      <c r="B642" s="7" t="s">
        <v>11664</v>
      </c>
      <c r="C642" s="7" t="s">
        <v>1201</v>
      </c>
      <c r="D642" s="8" t="s">
        <v>1486</v>
      </c>
      <c r="E642" s="7" t="s">
        <v>297</v>
      </c>
      <c r="F642" s="7" t="s">
        <v>4215</v>
      </c>
      <c r="G642" s="7" t="n">
        <f aca="false">COUNTIF('Duel Log'!A:A,A642)</f>
        <v>2</v>
      </c>
      <c r="H642" s="7" t="n">
        <f aca="false">COUNTIFS('Duel Log'!A:A,A642,'Duel Log'!AA:AA,"Win")</f>
        <v>1</v>
      </c>
      <c r="I642" s="7" t="s">
        <v>11665</v>
      </c>
      <c r="J642" s="7" t="s">
        <v>11666</v>
      </c>
      <c r="K642" s="7"/>
      <c r="L642" s="7" t="s">
        <v>99</v>
      </c>
      <c r="M642" s="7" t="s">
        <v>9693</v>
      </c>
      <c r="N642" s="7"/>
    </row>
    <row r="643" customFormat="false" ht="15" hidden="false" customHeight="true" outlineLevel="0" collapsed="false">
      <c r="A643" s="7" t="s">
        <v>4217</v>
      </c>
      <c r="B643" s="7" t="s">
        <v>11664</v>
      </c>
      <c r="C643" s="7" t="s">
        <v>1201</v>
      </c>
      <c r="D643" s="8" t="s">
        <v>1486</v>
      </c>
      <c r="E643" s="7" t="s">
        <v>297</v>
      </c>
      <c r="F643" s="7" t="s">
        <v>4218</v>
      </c>
      <c r="G643" s="7" t="n">
        <f aca="false">COUNTIF('Duel Log'!A:A,A643)</f>
        <v>2</v>
      </c>
      <c r="H643" s="7" t="n">
        <f aca="false">COUNTIFS('Duel Log'!A:A,A643,'Duel Log'!AA:AA,"Win")</f>
        <v>1</v>
      </c>
      <c r="I643" s="7" t="s">
        <v>11667</v>
      </c>
      <c r="J643" s="7" t="s">
        <v>11666</v>
      </c>
      <c r="K643" s="7"/>
      <c r="L643" s="7" t="s">
        <v>99</v>
      </c>
      <c r="M643" s="7" t="s">
        <v>9693</v>
      </c>
      <c r="N643" s="7"/>
    </row>
    <row r="644" customFormat="false" ht="15" hidden="false" customHeight="true" outlineLevel="0" collapsed="false">
      <c r="A644" s="7" t="s">
        <v>4220</v>
      </c>
      <c r="B644" s="7" t="s">
        <v>11664</v>
      </c>
      <c r="C644" s="7" t="s">
        <v>1201</v>
      </c>
      <c r="D644" s="8" t="s">
        <v>1486</v>
      </c>
      <c r="E644" s="7" t="s">
        <v>297</v>
      </c>
      <c r="F644" s="7" t="s">
        <v>4221</v>
      </c>
      <c r="G644" s="7" t="n">
        <f aca="false">COUNTIF('Duel Log'!A:A,A644)</f>
        <v>4</v>
      </c>
      <c r="H644" s="7" t="n">
        <f aca="false">COUNTIFS('Duel Log'!A:A,A644,'Duel Log'!AA:AA,"Win")</f>
        <v>3</v>
      </c>
      <c r="I644" s="7" t="s">
        <v>11668</v>
      </c>
      <c r="J644" s="7" t="s">
        <v>11668</v>
      </c>
      <c r="K644" s="7" t="s">
        <v>11669</v>
      </c>
      <c r="L644" s="7" t="s">
        <v>99</v>
      </c>
      <c r="M644" s="7" t="s">
        <v>9693</v>
      </c>
      <c r="N644" s="7"/>
    </row>
    <row r="645" customFormat="false" ht="15" hidden="false" customHeight="true" outlineLevel="0" collapsed="false">
      <c r="A645" s="7" t="s">
        <v>4225</v>
      </c>
      <c r="B645" s="7" t="s">
        <v>11664</v>
      </c>
      <c r="C645" s="7" t="s">
        <v>1201</v>
      </c>
      <c r="D645" s="8" t="s">
        <v>1486</v>
      </c>
      <c r="E645" s="7" t="s">
        <v>297</v>
      </c>
      <c r="F645" s="7" t="s">
        <v>1082</v>
      </c>
      <c r="G645" s="7" t="n">
        <f aca="false">COUNTIF('Duel Log'!A:A,A645)</f>
        <v>5</v>
      </c>
      <c r="H645" s="7" t="n">
        <f aca="false">COUNTIFS('Duel Log'!A:A,A645,'Duel Log'!AA:AA,"Win")</f>
        <v>1</v>
      </c>
      <c r="I645" s="7" t="s">
        <v>11668</v>
      </c>
      <c r="J645" s="7" t="s">
        <v>11670</v>
      </c>
      <c r="K645" s="7" t="s">
        <v>11670</v>
      </c>
      <c r="L645" s="7" t="s">
        <v>99</v>
      </c>
      <c r="M645" s="7" t="s">
        <v>10518</v>
      </c>
      <c r="N645" s="7"/>
    </row>
    <row r="646" customFormat="false" ht="15" hidden="false" customHeight="true" outlineLevel="0" collapsed="false">
      <c r="A646" s="7" t="s">
        <v>4230</v>
      </c>
      <c r="B646" s="7" t="s">
        <v>11664</v>
      </c>
      <c r="C646" s="7" t="s">
        <v>1201</v>
      </c>
      <c r="D646" s="8" t="s">
        <v>1486</v>
      </c>
      <c r="E646" s="7" t="s">
        <v>297</v>
      </c>
      <c r="F646" s="7" t="s">
        <v>4231</v>
      </c>
      <c r="G646" s="7" t="n">
        <f aca="false">COUNTIF('Duel Log'!A:A,A646)</f>
        <v>1</v>
      </c>
      <c r="H646" s="7" t="n">
        <f aca="false">COUNTIFS('Duel Log'!A:A,A646,'Duel Log'!AA:AA,"Win")</f>
        <v>1</v>
      </c>
      <c r="I646" s="7" t="s">
        <v>11671</v>
      </c>
      <c r="J646" s="7"/>
      <c r="K646" s="7"/>
      <c r="L646" s="7" t="s">
        <v>99</v>
      </c>
      <c r="M646" s="7" t="s">
        <v>9648</v>
      </c>
      <c r="N646" s="7"/>
    </row>
    <row r="647" customFormat="false" ht="15" hidden="false" customHeight="true" outlineLevel="0" collapsed="false">
      <c r="A647" s="7" t="s">
        <v>4232</v>
      </c>
      <c r="B647" s="7" t="s">
        <v>11664</v>
      </c>
      <c r="C647" s="7" t="s">
        <v>1201</v>
      </c>
      <c r="D647" s="8" t="s">
        <v>1486</v>
      </c>
      <c r="E647" s="7" t="s">
        <v>297</v>
      </c>
      <c r="F647" s="7" t="s">
        <v>4233</v>
      </c>
      <c r="G647" s="7" t="n">
        <f aca="false">COUNTIF('Duel Log'!A:A,A647)</f>
        <v>1</v>
      </c>
      <c r="H647" s="7" t="n">
        <f aca="false">COUNTIFS('Duel Log'!A:A,A647,'Duel Log'!AA:AA,"Win")</f>
        <v>1</v>
      </c>
      <c r="I647" s="7" t="s">
        <v>11672</v>
      </c>
      <c r="J647" s="7"/>
      <c r="K647" s="7"/>
      <c r="L647" s="7" t="s">
        <v>99</v>
      </c>
      <c r="M647" s="7" t="s">
        <v>9648</v>
      </c>
      <c r="N647" s="7"/>
    </row>
    <row r="648" customFormat="false" ht="15" hidden="false" customHeight="true" outlineLevel="0" collapsed="false">
      <c r="A648" s="5" t="s">
        <v>4234</v>
      </c>
      <c r="B648" s="5" t="s">
        <v>11673</v>
      </c>
      <c r="C648" s="5" t="s">
        <v>1201</v>
      </c>
      <c r="D648" s="5" t="s">
        <v>1739</v>
      </c>
      <c r="E648" s="5" t="s">
        <v>297</v>
      </c>
      <c r="F648" s="5" t="s">
        <v>3554</v>
      </c>
      <c r="G648" s="5" t="n">
        <f aca="false">COUNTIF('Duel Log'!A:A,A648)</f>
        <v>3</v>
      </c>
      <c r="H648" s="5" t="n">
        <f aca="false">COUNTIFS('Duel Log'!A:A,A648,'Duel Log'!AA:AA,"Win")</f>
        <v>1</v>
      </c>
      <c r="I648" s="5" t="s">
        <v>9695</v>
      </c>
      <c r="J648" s="5" t="s">
        <v>11674</v>
      </c>
      <c r="K648" s="5" t="s">
        <v>11675</v>
      </c>
      <c r="L648" s="5" t="s">
        <v>98</v>
      </c>
      <c r="M648" s="5" t="s">
        <v>10414</v>
      </c>
      <c r="N648" s="5"/>
    </row>
    <row r="649" customFormat="false" ht="15" hidden="false" customHeight="true" outlineLevel="0" collapsed="false">
      <c r="A649" s="7" t="s">
        <v>4235</v>
      </c>
      <c r="B649" s="7" t="s">
        <v>11673</v>
      </c>
      <c r="C649" s="7" t="s">
        <v>1201</v>
      </c>
      <c r="D649" s="7" t="s">
        <v>1739</v>
      </c>
      <c r="E649" s="7" t="s">
        <v>297</v>
      </c>
      <c r="F649" s="7" t="s">
        <v>3561</v>
      </c>
      <c r="G649" s="7" t="n">
        <f aca="false">COUNTIF('Duel Log'!A:A,A649)</f>
        <v>3</v>
      </c>
      <c r="H649" s="7" t="n">
        <f aca="false">COUNTIFS('Duel Log'!A:A,A649,'Duel Log'!AA:AA,"Win")</f>
        <v>2</v>
      </c>
      <c r="I649" s="7" t="s">
        <v>11648</v>
      </c>
      <c r="J649" s="7" t="s">
        <v>11676</v>
      </c>
      <c r="K649" s="7" t="s">
        <v>11677</v>
      </c>
      <c r="L649" s="7" t="s">
        <v>99</v>
      </c>
      <c r="M649" s="7" t="s">
        <v>10373</v>
      </c>
      <c r="N649" s="7"/>
    </row>
    <row r="650" customFormat="false" ht="15" hidden="false" customHeight="true" outlineLevel="0" collapsed="false">
      <c r="A650" s="7" t="s">
        <v>4236</v>
      </c>
      <c r="B650" s="7" t="s">
        <v>11673</v>
      </c>
      <c r="C650" s="7" t="s">
        <v>1201</v>
      </c>
      <c r="D650" s="7" t="s">
        <v>1739</v>
      </c>
      <c r="E650" s="7" t="s">
        <v>297</v>
      </c>
      <c r="F650" s="7" t="s">
        <v>3567</v>
      </c>
      <c r="G650" s="7" t="n">
        <f aca="false">COUNTIF('Duel Log'!A:A,A650)</f>
        <v>3</v>
      </c>
      <c r="H650" s="7" t="n">
        <f aca="false">COUNTIFS('Duel Log'!A:A,A650,'Duel Log'!AA:AA,"Win")</f>
        <v>2</v>
      </c>
      <c r="I650" s="7" t="s">
        <v>11678</v>
      </c>
      <c r="J650" s="7" t="s">
        <v>11679</v>
      </c>
      <c r="K650" s="7" t="s">
        <v>10362</v>
      </c>
      <c r="L650" s="7" t="s">
        <v>99</v>
      </c>
      <c r="M650" s="7" t="s">
        <v>11680</v>
      </c>
      <c r="N650" s="7"/>
    </row>
    <row r="651" customFormat="false" ht="15" hidden="false" customHeight="true" outlineLevel="0" collapsed="false">
      <c r="A651" s="7" t="s">
        <v>4237</v>
      </c>
      <c r="B651" s="7" t="s">
        <v>11673</v>
      </c>
      <c r="C651" s="7" t="s">
        <v>1201</v>
      </c>
      <c r="D651" s="7" t="s">
        <v>1739</v>
      </c>
      <c r="E651" s="7" t="s">
        <v>297</v>
      </c>
      <c r="F651" s="7" t="s">
        <v>3571</v>
      </c>
      <c r="G651" s="7" t="n">
        <f aca="false">COUNTIF('Duel Log'!A:A,A651)</f>
        <v>3</v>
      </c>
      <c r="H651" s="7" t="n">
        <f aca="false">COUNTIFS('Duel Log'!A:A,A651,'Duel Log'!AA:AA,"Win")</f>
        <v>2</v>
      </c>
      <c r="I651" s="7" t="s">
        <v>11668</v>
      </c>
      <c r="J651" s="7" t="s">
        <v>11681</v>
      </c>
      <c r="K651" s="7" t="s">
        <v>11682</v>
      </c>
      <c r="L651" s="7" t="s">
        <v>99</v>
      </c>
      <c r="M651" s="7" t="s">
        <v>9810</v>
      </c>
      <c r="N651" s="7"/>
    </row>
    <row r="652" customFormat="false" ht="15" hidden="false" customHeight="true" outlineLevel="0" collapsed="false">
      <c r="A652" s="5" t="s">
        <v>4238</v>
      </c>
      <c r="B652" s="5" t="s">
        <v>11683</v>
      </c>
      <c r="C652" s="5" t="s">
        <v>1201</v>
      </c>
      <c r="D652" s="6" t="s">
        <v>1486</v>
      </c>
      <c r="E652" s="5" t="s">
        <v>102</v>
      </c>
      <c r="F652" s="5" t="s">
        <v>4239</v>
      </c>
      <c r="G652" s="5" t="n">
        <f aca="false">COUNTIF('Duel Log'!A:A,A652)</f>
        <v>2</v>
      </c>
      <c r="H652" s="5" t="n">
        <f aca="false">COUNTIFS('Duel Log'!A:A,A652,'Duel Log'!AA:AA,"Win")</f>
        <v>0</v>
      </c>
      <c r="I652" s="5" t="s">
        <v>10089</v>
      </c>
      <c r="J652" s="5" t="s">
        <v>11684</v>
      </c>
      <c r="K652" s="5"/>
      <c r="L652" s="5" t="s">
        <v>98</v>
      </c>
      <c r="M652" s="5" t="s">
        <v>11685</v>
      </c>
      <c r="N652" s="5" t="s">
        <v>9612</v>
      </c>
    </row>
    <row r="653" customFormat="false" ht="15" hidden="false" customHeight="true" outlineLevel="0" collapsed="false">
      <c r="A653" s="9" t="s">
        <v>4241</v>
      </c>
      <c r="B653" s="9" t="s">
        <v>11683</v>
      </c>
      <c r="C653" s="9" t="s">
        <v>1201</v>
      </c>
      <c r="D653" s="10" t="s">
        <v>1486</v>
      </c>
      <c r="E653" s="9" t="s">
        <v>102</v>
      </c>
      <c r="F653" s="9" t="s">
        <v>4242</v>
      </c>
      <c r="G653" s="9" t="n">
        <f aca="false">COUNTIF('Duel Log'!A:A,A653)</f>
        <v>1</v>
      </c>
      <c r="H653" s="9" t="n">
        <f aca="false">COUNTIFS('Duel Log'!A:A,A653,'Duel Log'!AA:AA,"Win")</f>
        <v>1</v>
      </c>
      <c r="I653" s="9" t="s">
        <v>11686</v>
      </c>
      <c r="J653" s="9"/>
      <c r="K653" s="9"/>
      <c r="L653" s="9" t="s">
        <v>99</v>
      </c>
      <c r="M653" s="9" t="s">
        <v>10077</v>
      </c>
      <c r="N653" s="9" t="s">
        <v>10077</v>
      </c>
    </row>
    <row r="654" customFormat="false" ht="15" hidden="false" customHeight="true" outlineLevel="0" collapsed="false">
      <c r="A654" s="9" t="s">
        <v>4243</v>
      </c>
      <c r="B654" s="9" t="s">
        <v>11683</v>
      </c>
      <c r="C654" s="9" t="s">
        <v>1201</v>
      </c>
      <c r="D654" s="10" t="s">
        <v>1486</v>
      </c>
      <c r="E654" s="9" t="s">
        <v>102</v>
      </c>
      <c r="F654" s="9" t="s">
        <v>4244</v>
      </c>
      <c r="G654" s="9" t="n">
        <f aca="false">COUNTIF('Duel Log'!A:A,A654)</f>
        <v>2</v>
      </c>
      <c r="H654" s="9" t="n">
        <f aca="false">COUNTIFS('Duel Log'!A:A,A654,'Duel Log'!AA:AA,"Win")</f>
        <v>1</v>
      </c>
      <c r="I654" s="9" t="s">
        <v>11687</v>
      </c>
      <c r="J654" s="9" t="s">
        <v>11688</v>
      </c>
      <c r="K654" s="9"/>
      <c r="L654" s="9" t="s">
        <v>99</v>
      </c>
      <c r="M654" s="9" t="s">
        <v>10077</v>
      </c>
      <c r="N654" s="9" t="s">
        <v>10077</v>
      </c>
    </row>
    <row r="655" customFormat="false" ht="15" hidden="false" customHeight="true" outlineLevel="0" collapsed="false">
      <c r="A655" s="5" t="s">
        <v>4249</v>
      </c>
      <c r="B655" s="5" t="s">
        <v>11689</v>
      </c>
      <c r="C655" s="5" t="s">
        <v>1201</v>
      </c>
      <c r="D655" s="6" t="s">
        <v>507</v>
      </c>
      <c r="E655" s="5" t="s">
        <v>102</v>
      </c>
      <c r="F655" s="5" t="s">
        <v>4250</v>
      </c>
      <c r="G655" s="5" t="n">
        <f aca="false">COUNTIF('Duel Log'!A:A,A655)</f>
        <v>3</v>
      </c>
      <c r="H655" s="5" t="n">
        <f aca="false">COUNTIFS('Duel Log'!A:A,A655,'Duel Log'!AA:AA,"Win")</f>
        <v>2</v>
      </c>
      <c r="I655" s="5" t="s">
        <v>10592</v>
      </c>
      <c r="J655" s="5" t="s">
        <v>11100</v>
      </c>
      <c r="K655" s="5" t="s">
        <v>11690</v>
      </c>
      <c r="L655" s="5" t="s">
        <v>98</v>
      </c>
      <c r="M655" s="5" t="s">
        <v>10331</v>
      </c>
      <c r="N655" s="5" t="s">
        <v>9602</v>
      </c>
    </row>
    <row r="656" customFormat="false" ht="15" hidden="false" customHeight="true" outlineLevel="0" collapsed="false">
      <c r="A656" s="5" t="s">
        <v>4256</v>
      </c>
      <c r="B656" s="5" t="s">
        <v>11691</v>
      </c>
      <c r="C656" s="5" t="s">
        <v>1201</v>
      </c>
      <c r="D656" s="5" t="s">
        <v>4257</v>
      </c>
      <c r="E656" s="5" t="s">
        <v>102</v>
      </c>
      <c r="F656" s="5" t="s">
        <v>4259</v>
      </c>
      <c r="G656" s="5" t="n">
        <f aca="false">COUNTIF('Duel Log'!A:A,A656)</f>
        <v>3</v>
      </c>
      <c r="H656" s="5" t="n">
        <f aca="false">COUNTIFS('Duel Log'!A:A,A656,'Duel Log'!AA:AA,"Win")</f>
        <v>2</v>
      </c>
      <c r="I656" s="5" t="s">
        <v>11692</v>
      </c>
      <c r="J656" s="5" t="s">
        <v>11693</v>
      </c>
      <c r="K656" s="5" t="s">
        <v>11694</v>
      </c>
      <c r="L656" s="5" t="s">
        <v>98</v>
      </c>
      <c r="M656" s="5" t="s">
        <v>9763</v>
      </c>
      <c r="N656" s="5" t="s">
        <v>9602</v>
      </c>
    </row>
    <row r="657" customFormat="false" ht="15" hidden="false" customHeight="true" outlineLevel="0" collapsed="false">
      <c r="A657" s="5" t="s">
        <v>4263</v>
      </c>
      <c r="B657" s="5" t="s">
        <v>11695</v>
      </c>
      <c r="C657" s="5" t="s">
        <v>1201</v>
      </c>
      <c r="D657" s="5" t="s">
        <v>2659</v>
      </c>
      <c r="E657" s="5" t="s">
        <v>102</v>
      </c>
      <c r="F657" s="5" t="s">
        <v>4264</v>
      </c>
      <c r="G657" s="5" t="n">
        <f aca="false">COUNTIF('Duel Log'!A:A,A657)</f>
        <v>2</v>
      </c>
      <c r="H657" s="5" t="n">
        <f aca="false">COUNTIFS('Duel Log'!A:A,A657,'Duel Log'!AA:AA,"Win")</f>
        <v>2</v>
      </c>
      <c r="I657" s="5" t="s">
        <v>11696</v>
      </c>
      <c r="J657" s="5" t="s">
        <v>11697</v>
      </c>
      <c r="K657" s="5"/>
      <c r="L657" s="5" t="s">
        <v>98</v>
      </c>
      <c r="M657" s="5" t="s">
        <v>11698</v>
      </c>
      <c r="N657" s="5" t="s">
        <v>9612</v>
      </c>
    </row>
    <row r="658" customFormat="false" ht="15" hidden="false" customHeight="true" outlineLevel="0" collapsed="false">
      <c r="A658" s="5" t="s">
        <v>4267</v>
      </c>
      <c r="B658" s="5" t="s">
        <v>11699</v>
      </c>
      <c r="C658" s="5" t="s">
        <v>1201</v>
      </c>
      <c r="D658" s="5" t="s">
        <v>227</v>
      </c>
      <c r="E658" s="5" t="s">
        <v>102</v>
      </c>
      <c r="F658" s="5" t="s">
        <v>4268</v>
      </c>
      <c r="G658" s="5" t="n">
        <f aca="false">COUNTIF('Duel Log'!A:A,A658)</f>
        <v>2</v>
      </c>
      <c r="H658" s="5" t="n">
        <f aca="false">COUNTIFS('Duel Log'!A:A,A658,'Duel Log'!AA:AA,"Win")</f>
        <v>2</v>
      </c>
      <c r="I658" s="5" t="s">
        <v>11700</v>
      </c>
      <c r="J658" s="5" t="s">
        <v>10592</v>
      </c>
      <c r="K658" s="5"/>
      <c r="L658" s="5" t="s">
        <v>98</v>
      </c>
      <c r="M658" s="5" t="s">
        <v>9910</v>
      </c>
      <c r="N658" s="5" t="s">
        <v>9612</v>
      </c>
    </row>
    <row r="659" customFormat="false" ht="15" hidden="false" customHeight="true" outlineLevel="0" collapsed="false">
      <c r="A659" s="5" t="s">
        <v>4271</v>
      </c>
      <c r="B659" s="5" t="s">
        <v>11701</v>
      </c>
      <c r="C659" s="5" t="s">
        <v>1201</v>
      </c>
      <c r="D659" s="5" t="s">
        <v>1432</v>
      </c>
      <c r="E659" s="5" t="s">
        <v>102</v>
      </c>
      <c r="F659" s="5" t="s">
        <v>1692</v>
      </c>
      <c r="G659" s="5" t="n">
        <f aca="false">COUNTIF('Duel Log'!A:A,A659)</f>
        <v>2</v>
      </c>
      <c r="H659" s="5" t="n">
        <f aca="false">COUNTIFS('Duel Log'!A:A,A659,'Duel Log'!AA:AA,"Win")</f>
        <v>0</v>
      </c>
      <c r="I659" s="5" t="s">
        <v>11702</v>
      </c>
      <c r="J659" s="5" t="s">
        <v>11703</v>
      </c>
      <c r="K659" s="5"/>
      <c r="L659" s="5" t="s">
        <v>98</v>
      </c>
      <c r="M659" s="5" t="s">
        <v>11377</v>
      </c>
      <c r="N659" s="5" t="s">
        <v>9612</v>
      </c>
    </row>
    <row r="660" customFormat="false" ht="15" hidden="false" customHeight="true" outlineLevel="0" collapsed="false">
      <c r="A660" s="5" t="s">
        <v>4272</v>
      </c>
      <c r="B660" s="5" t="s">
        <v>11704</v>
      </c>
      <c r="C660" s="5" t="s">
        <v>1201</v>
      </c>
      <c r="D660" s="5" t="s">
        <v>726</v>
      </c>
      <c r="E660" s="5" t="s">
        <v>102</v>
      </c>
      <c r="F660" s="5" t="s">
        <v>1203</v>
      </c>
      <c r="G660" s="5" t="n">
        <f aca="false">COUNTIF('Duel Log'!A:A,A660)</f>
        <v>2</v>
      </c>
      <c r="H660" s="5" t="n">
        <f aca="false">COUNTIFS('Duel Log'!A:A,A660,'Duel Log'!AA:AA,"Win")</f>
        <v>0</v>
      </c>
      <c r="I660" s="5" t="s">
        <v>10266</v>
      </c>
      <c r="J660" s="5" t="s">
        <v>11705</v>
      </c>
      <c r="K660" s="5"/>
      <c r="L660" s="5" t="s">
        <v>98</v>
      </c>
      <c r="M660" s="5" t="s">
        <v>9906</v>
      </c>
      <c r="N660" s="5" t="s">
        <v>9612</v>
      </c>
    </row>
    <row r="661" customFormat="false" ht="15" hidden="false" customHeight="true" outlineLevel="0" collapsed="false">
      <c r="A661" s="5" t="s">
        <v>4273</v>
      </c>
      <c r="B661" s="5" t="s">
        <v>11706</v>
      </c>
      <c r="C661" s="5" t="s">
        <v>1201</v>
      </c>
      <c r="D661" s="5" t="s">
        <v>4274</v>
      </c>
      <c r="E661" s="5" t="s">
        <v>102</v>
      </c>
      <c r="F661" s="5" t="s">
        <v>4276</v>
      </c>
      <c r="G661" s="5" t="n">
        <f aca="false">COUNTIF('Duel Log'!A:A,A661)</f>
        <v>3</v>
      </c>
      <c r="H661" s="5" t="n">
        <f aca="false">COUNTIFS('Duel Log'!A:A,A661,'Duel Log'!AA:AA,"Win")</f>
        <v>1</v>
      </c>
      <c r="I661" s="5" t="s">
        <v>11700</v>
      </c>
      <c r="J661" s="5" t="s">
        <v>11693</v>
      </c>
      <c r="K661" s="5" t="s">
        <v>11707</v>
      </c>
      <c r="L661" s="5" t="s">
        <v>98</v>
      </c>
      <c r="M661" s="5" t="s">
        <v>10387</v>
      </c>
      <c r="N661" s="5" t="s">
        <v>9602</v>
      </c>
    </row>
    <row r="662" customFormat="false" ht="15" hidden="false" customHeight="true" outlineLevel="0" collapsed="false">
      <c r="A662" s="5" t="s">
        <v>4282</v>
      </c>
      <c r="B662" s="5" t="s">
        <v>11708</v>
      </c>
      <c r="C662" s="5" t="s">
        <v>1201</v>
      </c>
      <c r="D662" s="6" t="s">
        <v>4283</v>
      </c>
      <c r="E662" s="5" t="s">
        <v>102</v>
      </c>
      <c r="F662" s="5" t="s">
        <v>4285</v>
      </c>
      <c r="G662" s="5" t="n">
        <f aca="false">COUNTIF('Duel Log'!A:A,A662)</f>
        <v>2</v>
      </c>
      <c r="H662" s="5" t="n">
        <f aca="false">COUNTIFS('Duel Log'!A:A,A662,'Duel Log'!AA:AA,"Win")</f>
        <v>2</v>
      </c>
      <c r="I662" s="5" t="s">
        <v>11692</v>
      </c>
      <c r="J662" s="5" t="s">
        <v>11709</v>
      </c>
      <c r="K662" s="5"/>
      <c r="L662" s="5" t="s">
        <v>98</v>
      </c>
      <c r="M662" s="5" t="s">
        <v>9611</v>
      </c>
      <c r="N662" s="5" t="s">
        <v>9612</v>
      </c>
    </row>
    <row r="663" customFormat="false" ht="15" hidden="false" customHeight="true" outlineLevel="0" collapsed="false">
      <c r="A663" s="5" t="s">
        <v>4289</v>
      </c>
      <c r="B663" s="5" t="s">
        <v>11710</v>
      </c>
      <c r="C663" s="5" t="s">
        <v>1201</v>
      </c>
      <c r="D663" s="5" t="s">
        <v>1432</v>
      </c>
      <c r="E663" s="5" t="s">
        <v>297</v>
      </c>
      <c r="F663" s="5" t="s">
        <v>4290</v>
      </c>
      <c r="G663" s="5" t="n">
        <f aca="false">COUNTIF('Duel Log'!A:A,A663)</f>
        <v>2</v>
      </c>
      <c r="H663" s="5" t="n">
        <f aca="false">COUNTIFS('Duel Log'!A:A,A663,'Duel Log'!AA:AA,"Win")</f>
        <v>1</v>
      </c>
      <c r="I663" s="5" t="s">
        <v>11711</v>
      </c>
      <c r="J663" s="5" t="s">
        <v>11712</v>
      </c>
      <c r="K663" s="5"/>
      <c r="L663" s="5" t="s">
        <v>98</v>
      </c>
      <c r="M663" s="5" t="s">
        <v>9693</v>
      </c>
      <c r="N663" s="5"/>
    </row>
    <row r="664" customFormat="false" ht="15" hidden="false" customHeight="true" outlineLevel="0" collapsed="false">
      <c r="A664" s="7" t="s">
        <v>4291</v>
      </c>
      <c r="B664" s="7" t="s">
        <v>11710</v>
      </c>
      <c r="C664" s="7" t="s">
        <v>1201</v>
      </c>
      <c r="D664" s="7" t="s">
        <v>1432</v>
      </c>
      <c r="E664" s="7" t="s">
        <v>297</v>
      </c>
      <c r="F664" s="7" t="s">
        <v>1835</v>
      </c>
      <c r="G664" s="7" t="n">
        <f aca="false">COUNTIF('Duel Log'!A:A,A664)</f>
        <v>3</v>
      </c>
      <c r="H664" s="7" t="n">
        <f aca="false">COUNTIFS('Duel Log'!A:A,A664,'Duel Log'!AA:AA,"Win")</f>
        <v>0</v>
      </c>
      <c r="I664" s="7" t="s">
        <v>11661</v>
      </c>
      <c r="J664" s="7" t="s">
        <v>11713</v>
      </c>
      <c r="K664" s="7" t="s">
        <v>11714</v>
      </c>
      <c r="L664" s="7" t="s">
        <v>99</v>
      </c>
      <c r="M664" s="7" t="s">
        <v>11715</v>
      </c>
      <c r="N664" s="7"/>
    </row>
    <row r="665" customFormat="false" ht="15" hidden="false" customHeight="true" outlineLevel="0" collapsed="false">
      <c r="A665" s="7" t="s">
        <v>4292</v>
      </c>
      <c r="B665" s="7" t="s">
        <v>11710</v>
      </c>
      <c r="C665" s="7" t="s">
        <v>1201</v>
      </c>
      <c r="D665" s="7" t="s">
        <v>1432</v>
      </c>
      <c r="E665" s="7" t="s">
        <v>297</v>
      </c>
      <c r="F665" s="7" t="s">
        <v>1841</v>
      </c>
      <c r="G665" s="7" t="n">
        <f aca="false">COUNTIF('Duel Log'!A:A,A665)</f>
        <v>3</v>
      </c>
      <c r="H665" s="7" t="n">
        <f aca="false">COUNTIFS('Duel Log'!A:A,A665,'Duel Log'!AA:AA,"Win")</f>
        <v>0</v>
      </c>
      <c r="I665" s="7" t="s">
        <v>11648</v>
      </c>
      <c r="J665" s="7" t="s">
        <v>11677</v>
      </c>
      <c r="K665" s="7" t="s">
        <v>11716</v>
      </c>
      <c r="L665" s="7" t="s">
        <v>99</v>
      </c>
      <c r="M665" s="7" t="s">
        <v>10331</v>
      </c>
      <c r="N665" s="7"/>
    </row>
    <row r="666" customFormat="false" ht="15" hidden="false" customHeight="true" outlineLevel="0" collapsed="false">
      <c r="A666" s="7" t="s">
        <v>4293</v>
      </c>
      <c r="B666" s="7" t="s">
        <v>11710</v>
      </c>
      <c r="C666" s="7" t="s">
        <v>1201</v>
      </c>
      <c r="D666" s="7" t="s">
        <v>1432</v>
      </c>
      <c r="E666" s="7" t="s">
        <v>297</v>
      </c>
      <c r="F666" s="7" t="s">
        <v>1847</v>
      </c>
      <c r="G666" s="7" t="n">
        <f aca="false">COUNTIF('Duel Log'!A:A,A666)</f>
        <v>3</v>
      </c>
      <c r="H666" s="7" t="n">
        <f aca="false">COUNTIFS('Duel Log'!A:A,A666,'Duel Log'!AA:AA,"Win")</f>
        <v>2</v>
      </c>
      <c r="I666" s="7" t="s">
        <v>11717</v>
      </c>
      <c r="J666" s="7" t="s">
        <v>10592</v>
      </c>
      <c r="K666" s="7" t="s">
        <v>11718</v>
      </c>
      <c r="L666" s="7" t="s">
        <v>99</v>
      </c>
      <c r="M666" s="7" t="s">
        <v>11719</v>
      </c>
      <c r="N666" s="7"/>
    </row>
    <row r="667" customFormat="false" ht="15" hidden="false" customHeight="true" outlineLevel="0" collapsed="false">
      <c r="A667" s="5" t="s">
        <v>4294</v>
      </c>
      <c r="B667" s="5" t="s">
        <v>11720</v>
      </c>
      <c r="C667" s="5" t="s">
        <v>1201</v>
      </c>
      <c r="D667" s="5" t="s">
        <v>613</v>
      </c>
      <c r="E667" s="5" t="s">
        <v>297</v>
      </c>
      <c r="F667" s="5" t="s">
        <v>4295</v>
      </c>
      <c r="G667" s="5" t="n">
        <f aca="false">COUNTIF('Duel Log'!A:A,A667)</f>
        <v>1</v>
      </c>
      <c r="H667" s="5" t="n">
        <f aca="false">COUNTIFS('Duel Log'!A:A,A667,'Duel Log'!AA:AA,"Win")</f>
        <v>1</v>
      </c>
      <c r="I667" s="5" t="s">
        <v>11721</v>
      </c>
      <c r="J667" s="5"/>
      <c r="K667" s="5"/>
      <c r="L667" s="5" t="s">
        <v>98</v>
      </c>
      <c r="M667" s="5" t="s">
        <v>9648</v>
      </c>
      <c r="N667" s="5"/>
    </row>
    <row r="668" customFormat="false" ht="15" hidden="false" customHeight="true" outlineLevel="0" collapsed="false">
      <c r="A668" s="7" t="s">
        <v>4296</v>
      </c>
      <c r="B668" s="7" t="s">
        <v>11710</v>
      </c>
      <c r="C668" s="7" t="s">
        <v>1201</v>
      </c>
      <c r="D668" s="7" t="s">
        <v>1432</v>
      </c>
      <c r="E668" s="7" t="s">
        <v>297</v>
      </c>
      <c r="F668" s="7" t="s">
        <v>1855</v>
      </c>
      <c r="G668" s="7" t="n">
        <f aca="false">COUNTIF('Duel Log'!A:A,A668)</f>
        <v>3</v>
      </c>
      <c r="H668" s="7" t="n">
        <f aca="false">COUNTIFS('Duel Log'!A:A,A668,'Duel Log'!AA:AA,"Win")</f>
        <v>0</v>
      </c>
      <c r="I668" s="7" t="s">
        <v>11721</v>
      </c>
      <c r="J668" s="7" t="s">
        <v>11652</v>
      </c>
      <c r="K668" s="7" t="s">
        <v>11722</v>
      </c>
      <c r="L668" s="7" t="s">
        <v>99</v>
      </c>
      <c r="M668" s="7" t="s">
        <v>11723</v>
      </c>
      <c r="N668" s="7"/>
    </row>
    <row r="669" customFormat="false" ht="15" hidden="false" customHeight="true" outlineLevel="0" collapsed="false">
      <c r="A669" s="7" t="s">
        <v>4297</v>
      </c>
      <c r="B669" s="7" t="s">
        <v>11710</v>
      </c>
      <c r="C669" s="7" t="s">
        <v>1201</v>
      </c>
      <c r="D669" s="7" t="s">
        <v>1432</v>
      </c>
      <c r="E669" s="7" t="s">
        <v>297</v>
      </c>
      <c r="F669" s="7" t="s">
        <v>1860</v>
      </c>
      <c r="G669" s="7" t="n">
        <f aca="false">COUNTIF('Duel Log'!A:A,A669)</f>
        <v>3</v>
      </c>
      <c r="H669" s="7" t="n">
        <f aca="false">COUNTIFS('Duel Log'!A:A,A669,'Duel Log'!AA:AA,"Win")</f>
        <v>0</v>
      </c>
      <c r="I669" s="7" t="s">
        <v>11724</v>
      </c>
      <c r="J669" s="7" t="s">
        <v>11661</v>
      </c>
      <c r="K669" s="7" t="s">
        <v>11725</v>
      </c>
      <c r="L669" s="7" t="s">
        <v>99</v>
      </c>
      <c r="M669" s="7" t="s">
        <v>11726</v>
      </c>
      <c r="N669" s="7"/>
    </row>
    <row r="670" customFormat="false" ht="15" hidden="false" customHeight="true" outlineLevel="0" collapsed="false">
      <c r="A670" s="7" t="s">
        <v>4298</v>
      </c>
      <c r="B670" s="7" t="s">
        <v>11710</v>
      </c>
      <c r="C670" s="7" t="s">
        <v>1201</v>
      </c>
      <c r="D670" s="7" t="s">
        <v>1432</v>
      </c>
      <c r="E670" s="7" t="s">
        <v>297</v>
      </c>
      <c r="F670" s="7" t="s">
        <v>1866</v>
      </c>
      <c r="G670" s="7" t="n">
        <f aca="false">COUNTIF('Duel Log'!A:A,A670)</f>
        <v>3</v>
      </c>
      <c r="H670" s="7" t="n">
        <f aca="false">COUNTIFS('Duel Log'!A:A,A670,'Duel Log'!AA:AA,"Win")</f>
        <v>1</v>
      </c>
      <c r="I670" s="7" t="s">
        <v>11727</v>
      </c>
      <c r="J670" s="7" t="s">
        <v>10415</v>
      </c>
      <c r="K670" s="7" t="s">
        <v>11728</v>
      </c>
      <c r="L670" s="7" t="s">
        <v>99</v>
      </c>
      <c r="M670" s="7" t="s">
        <v>11729</v>
      </c>
      <c r="N670" s="7"/>
    </row>
    <row r="671" customFormat="false" ht="15" hidden="false" customHeight="true" outlineLevel="0" collapsed="false">
      <c r="A671" s="7" t="s">
        <v>4299</v>
      </c>
      <c r="B671" s="7" t="s">
        <v>11710</v>
      </c>
      <c r="C671" s="7" t="s">
        <v>1201</v>
      </c>
      <c r="D671" s="7" t="s">
        <v>1432</v>
      </c>
      <c r="E671" s="7" t="s">
        <v>297</v>
      </c>
      <c r="F671" s="7" t="s">
        <v>1872</v>
      </c>
      <c r="G671" s="7" t="n">
        <f aca="false">COUNTIF('Duel Log'!A:A,A671)</f>
        <v>3</v>
      </c>
      <c r="H671" s="7" t="n">
        <f aca="false">COUNTIFS('Duel Log'!A:A,A671,'Duel Log'!AA:AA,"Win")</f>
        <v>1</v>
      </c>
      <c r="I671" s="7" t="s">
        <v>11730</v>
      </c>
      <c r="J671" s="7" t="s">
        <v>11731</v>
      </c>
      <c r="K671" s="7" t="s">
        <v>11732</v>
      </c>
      <c r="L671" s="7" t="s">
        <v>99</v>
      </c>
      <c r="M671" s="7" t="s">
        <v>10905</v>
      </c>
      <c r="N671" s="7"/>
    </row>
    <row r="672" customFormat="false" ht="15" hidden="false" customHeight="true" outlineLevel="0" collapsed="false">
      <c r="A672" s="7" t="s">
        <v>4300</v>
      </c>
      <c r="B672" s="7" t="s">
        <v>11710</v>
      </c>
      <c r="C672" s="7" t="s">
        <v>1201</v>
      </c>
      <c r="D672" s="7" t="s">
        <v>1432</v>
      </c>
      <c r="E672" s="7" t="s">
        <v>297</v>
      </c>
      <c r="F672" s="7" t="s">
        <v>1879</v>
      </c>
      <c r="G672" s="7" t="n">
        <f aca="false">COUNTIF('Duel Log'!A:A,A672)</f>
        <v>3</v>
      </c>
      <c r="H672" s="7" t="n">
        <f aca="false">COUNTIFS('Duel Log'!A:A,A672,'Duel Log'!AA:AA,"Win")</f>
        <v>3</v>
      </c>
      <c r="I672" s="7" t="s">
        <v>11645</v>
      </c>
      <c r="J672" s="7" t="s">
        <v>11733</v>
      </c>
      <c r="K672" s="7" t="s">
        <v>10415</v>
      </c>
      <c r="L672" s="7" t="s">
        <v>99</v>
      </c>
      <c r="M672" s="7" t="s">
        <v>11734</v>
      </c>
      <c r="N672" s="7"/>
    </row>
    <row r="673" customFormat="false" ht="15" hidden="false" customHeight="true" outlineLevel="0" collapsed="false">
      <c r="A673" s="7" t="s">
        <v>4301</v>
      </c>
      <c r="B673" s="7" t="s">
        <v>11710</v>
      </c>
      <c r="C673" s="7" t="s">
        <v>1201</v>
      </c>
      <c r="D673" s="7" t="s">
        <v>1432</v>
      </c>
      <c r="E673" s="7" t="s">
        <v>297</v>
      </c>
      <c r="F673" s="7" t="s">
        <v>1884</v>
      </c>
      <c r="G673" s="7" t="n">
        <f aca="false">COUNTIF('Duel Log'!A:A,A673)</f>
        <v>3</v>
      </c>
      <c r="H673" s="7" t="n">
        <f aca="false">COUNTIFS('Duel Log'!A:A,A673,'Duel Log'!AA:AA,"Win")</f>
        <v>1</v>
      </c>
      <c r="I673" s="7" t="s">
        <v>11735</v>
      </c>
      <c r="J673" s="7" t="s">
        <v>11736</v>
      </c>
      <c r="K673" s="7" t="s">
        <v>11730</v>
      </c>
      <c r="L673" s="7" t="s">
        <v>99</v>
      </c>
      <c r="M673" s="7" t="s">
        <v>11737</v>
      </c>
      <c r="N673" s="7"/>
    </row>
    <row r="674" customFormat="false" ht="15" hidden="false" customHeight="true" outlineLevel="0" collapsed="false">
      <c r="A674" s="5" t="s">
        <v>4302</v>
      </c>
      <c r="B674" s="5" t="s">
        <v>11738</v>
      </c>
      <c r="C674" s="5" t="s">
        <v>1201</v>
      </c>
      <c r="D674" s="5" t="s">
        <v>1727</v>
      </c>
      <c r="E674" s="5" t="s">
        <v>297</v>
      </c>
      <c r="F674" s="5" t="s">
        <v>4303</v>
      </c>
      <c r="G674" s="5" t="n">
        <f aca="false">COUNTIF('Duel Log'!A:A,A674)</f>
        <v>3</v>
      </c>
      <c r="H674" s="5" t="n">
        <f aca="false">COUNTIFS('Duel Log'!A:A,A674,'Duel Log'!AA:AA,"Win")</f>
        <v>2</v>
      </c>
      <c r="I674" s="5" t="s">
        <v>11739</v>
      </c>
      <c r="J674" s="5" t="s">
        <v>11740</v>
      </c>
      <c r="K674" s="5" t="s">
        <v>11728</v>
      </c>
      <c r="L674" s="5" t="s">
        <v>98</v>
      </c>
      <c r="M674" s="5" t="s">
        <v>9703</v>
      </c>
      <c r="N674" s="5"/>
    </row>
    <row r="675" customFormat="false" ht="15" hidden="false" customHeight="true" outlineLevel="0" collapsed="false">
      <c r="A675" s="7" t="s">
        <v>4307</v>
      </c>
      <c r="B675" s="7" t="s">
        <v>11738</v>
      </c>
      <c r="C675" s="7" t="s">
        <v>1201</v>
      </c>
      <c r="D675" s="7" t="s">
        <v>1727</v>
      </c>
      <c r="E675" s="7" t="s">
        <v>297</v>
      </c>
      <c r="F675" s="7" t="s">
        <v>4308</v>
      </c>
      <c r="G675" s="7" t="n">
        <f aca="false">COUNTIF('Duel Log'!A:A,A675)</f>
        <v>3</v>
      </c>
      <c r="H675" s="7" t="n">
        <f aca="false">COUNTIFS('Duel Log'!A:A,A675,'Duel Log'!AA:AA,"Win")</f>
        <v>2</v>
      </c>
      <c r="I675" s="7" t="s">
        <v>11668</v>
      </c>
      <c r="J675" s="7" t="s">
        <v>11741</v>
      </c>
      <c r="K675" s="7" t="s">
        <v>11690</v>
      </c>
      <c r="L675" s="7" t="s">
        <v>99</v>
      </c>
      <c r="M675" s="7" t="s">
        <v>11742</v>
      </c>
      <c r="N675" s="7"/>
    </row>
    <row r="676" customFormat="false" ht="15" hidden="false" customHeight="true" outlineLevel="0" collapsed="false">
      <c r="A676" s="7" t="s">
        <v>4312</v>
      </c>
      <c r="B676" s="7" t="s">
        <v>11738</v>
      </c>
      <c r="C676" s="7" t="s">
        <v>1201</v>
      </c>
      <c r="D676" s="7" t="s">
        <v>1727</v>
      </c>
      <c r="E676" s="7" t="s">
        <v>297</v>
      </c>
      <c r="F676" s="7" t="s">
        <v>4313</v>
      </c>
      <c r="G676" s="7" t="n">
        <f aca="false">COUNTIF('Duel Log'!A:A,A676)</f>
        <v>3</v>
      </c>
      <c r="H676" s="7" t="n">
        <f aca="false">COUNTIFS('Duel Log'!A:A,A676,'Duel Log'!AA:AA,"Win")</f>
        <v>2</v>
      </c>
      <c r="I676" s="7" t="s">
        <v>11743</v>
      </c>
      <c r="J676" s="7" t="s">
        <v>11744</v>
      </c>
      <c r="K676" s="7" t="s">
        <v>11745</v>
      </c>
      <c r="L676" s="7" t="s">
        <v>99</v>
      </c>
      <c r="M676" s="7" t="s">
        <v>11746</v>
      </c>
      <c r="N676" s="7"/>
    </row>
    <row r="677" customFormat="false" ht="15" hidden="false" customHeight="true" outlineLevel="0" collapsed="false">
      <c r="A677" s="7" t="s">
        <v>4318</v>
      </c>
      <c r="B677" s="7" t="s">
        <v>11738</v>
      </c>
      <c r="C677" s="7" t="s">
        <v>1201</v>
      </c>
      <c r="D677" s="7" t="s">
        <v>1727</v>
      </c>
      <c r="E677" s="7" t="s">
        <v>297</v>
      </c>
      <c r="F677" s="7" t="s">
        <v>4319</v>
      </c>
      <c r="G677" s="7" t="n">
        <f aca="false">COUNTIF('Duel Log'!A:A,A677)</f>
        <v>3</v>
      </c>
      <c r="H677" s="7" t="n">
        <f aca="false">COUNTIFS('Duel Log'!A:A,A677,'Duel Log'!AA:AA,"Win")</f>
        <v>1</v>
      </c>
      <c r="I677" s="7" t="s">
        <v>10704</v>
      </c>
      <c r="J677" s="7" t="s">
        <v>11747</v>
      </c>
      <c r="K677" s="7" t="s">
        <v>11748</v>
      </c>
      <c r="L677" s="7" t="s">
        <v>99</v>
      </c>
      <c r="M677" s="7" t="s">
        <v>9877</v>
      </c>
      <c r="N677" s="7"/>
    </row>
    <row r="678" customFormat="false" ht="15" hidden="false" customHeight="true" outlineLevel="0" collapsed="false">
      <c r="A678" s="7" t="s">
        <v>4325</v>
      </c>
      <c r="B678" s="7" t="s">
        <v>11738</v>
      </c>
      <c r="C678" s="7" t="s">
        <v>1201</v>
      </c>
      <c r="D678" s="7" t="s">
        <v>1727</v>
      </c>
      <c r="E678" s="7" t="s">
        <v>297</v>
      </c>
      <c r="F678" s="7" t="s">
        <v>4326</v>
      </c>
      <c r="G678" s="7" t="n">
        <f aca="false">COUNTIF('Duel Log'!A:A,A678)</f>
        <v>3</v>
      </c>
      <c r="H678" s="7" t="n">
        <f aca="false">COUNTIFS('Duel Log'!A:A,A678,'Duel Log'!AA:AA,"Win")</f>
        <v>2</v>
      </c>
      <c r="I678" s="7" t="s">
        <v>11749</v>
      </c>
      <c r="J678" s="7" t="s">
        <v>11750</v>
      </c>
      <c r="K678" s="7" t="s">
        <v>11751</v>
      </c>
      <c r="L678" s="7" t="s">
        <v>99</v>
      </c>
      <c r="M678" s="7" t="s">
        <v>11752</v>
      </c>
      <c r="N678" s="7"/>
    </row>
    <row r="679" customFormat="false" ht="15" hidden="false" customHeight="true" outlineLevel="0" collapsed="false">
      <c r="A679" s="7" t="s">
        <v>4332</v>
      </c>
      <c r="B679" s="7" t="s">
        <v>11738</v>
      </c>
      <c r="C679" s="7" t="s">
        <v>1201</v>
      </c>
      <c r="D679" s="7" t="s">
        <v>1727</v>
      </c>
      <c r="E679" s="7" t="s">
        <v>297</v>
      </c>
      <c r="F679" s="7" t="s">
        <v>4333</v>
      </c>
      <c r="G679" s="7" t="n">
        <f aca="false">COUNTIF('Duel Log'!A:A,A679)</f>
        <v>3</v>
      </c>
      <c r="H679" s="7" t="n">
        <f aca="false">COUNTIFS('Duel Log'!A:A,A679,'Duel Log'!AA:AA,"Win")</f>
        <v>2</v>
      </c>
      <c r="I679" s="7" t="s">
        <v>11753</v>
      </c>
      <c r="J679" s="7" t="s">
        <v>11754</v>
      </c>
      <c r="K679" s="7" t="s">
        <v>11755</v>
      </c>
      <c r="L679" s="7" t="s">
        <v>99</v>
      </c>
      <c r="M679" s="7" t="s">
        <v>11756</v>
      </c>
      <c r="N679" s="7"/>
    </row>
    <row r="680" customFormat="false" ht="15" hidden="false" customHeight="true" outlineLevel="0" collapsed="false">
      <c r="A680" s="5" t="s">
        <v>4337</v>
      </c>
      <c r="B680" s="5" t="s">
        <v>11757</v>
      </c>
      <c r="C680" s="5" t="s">
        <v>356</v>
      </c>
      <c r="D680" s="6" t="s">
        <v>431</v>
      </c>
      <c r="E680" s="5" t="s">
        <v>297</v>
      </c>
      <c r="F680" s="5" t="s">
        <v>4338</v>
      </c>
      <c r="G680" s="5" t="n">
        <f aca="false">COUNTIF('Duel Log'!A:A,A680)</f>
        <v>3</v>
      </c>
      <c r="H680" s="5" t="n">
        <f aca="false">COUNTIFS('Duel Log'!A:A,A680,'Duel Log'!AA:AA,"Win")</f>
        <v>0</v>
      </c>
      <c r="I680" s="5" t="s">
        <v>11758</v>
      </c>
      <c r="J680" s="5" t="s">
        <v>11759</v>
      </c>
      <c r="K680" s="5" t="s">
        <v>9741</v>
      </c>
      <c r="L680" s="5" t="s">
        <v>98</v>
      </c>
      <c r="M680" s="5" t="s">
        <v>10014</v>
      </c>
      <c r="N680" s="5"/>
    </row>
    <row r="681" customFormat="false" ht="15" hidden="false" customHeight="true" outlineLevel="0" collapsed="false">
      <c r="A681" s="7" t="s">
        <v>4344</v>
      </c>
      <c r="B681" s="7" t="s">
        <v>11757</v>
      </c>
      <c r="C681" s="7" t="s">
        <v>356</v>
      </c>
      <c r="D681" s="8" t="s">
        <v>431</v>
      </c>
      <c r="E681" s="7" t="s">
        <v>297</v>
      </c>
      <c r="F681" s="7" t="s">
        <v>4345</v>
      </c>
      <c r="G681" s="7" t="n">
        <f aca="false">COUNTIF('Duel Log'!A:A,A681)</f>
        <v>2</v>
      </c>
      <c r="H681" s="7" t="n">
        <f aca="false">COUNTIFS('Duel Log'!A:A,A681,'Duel Log'!AA:AA,"Win")</f>
        <v>1</v>
      </c>
      <c r="I681" s="7" t="s">
        <v>11760</v>
      </c>
      <c r="J681" s="7" t="s">
        <v>11761</v>
      </c>
      <c r="K681" s="7"/>
      <c r="L681" s="7" t="s">
        <v>99</v>
      </c>
      <c r="M681" s="7" t="s">
        <v>9693</v>
      </c>
      <c r="N681" s="7"/>
    </row>
    <row r="682" customFormat="false" ht="15" hidden="false" customHeight="true" outlineLevel="0" collapsed="false">
      <c r="A682" s="7" t="s">
        <v>4349</v>
      </c>
      <c r="B682" s="7" t="s">
        <v>11757</v>
      </c>
      <c r="C682" s="7" t="s">
        <v>356</v>
      </c>
      <c r="D682" s="8" t="s">
        <v>431</v>
      </c>
      <c r="E682" s="7" t="s">
        <v>297</v>
      </c>
      <c r="F682" s="7" t="s">
        <v>4350</v>
      </c>
      <c r="G682" s="7" t="n">
        <f aca="false">COUNTIF('Duel Log'!A:A,A682)</f>
        <v>1</v>
      </c>
      <c r="H682" s="7" t="n">
        <f aca="false">COUNTIFS('Duel Log'!A:A,A682,'Duel Log'!AA:AA,"Win")</f>
        <v>1</v>
      </c>
      <c r="I682" s="7" t="s">
        <v>11762</v>
      </c>
      <c r="J682" s="7"/>
      <c r="K682" s="7"/>
      <c r="L682" s="7" t="s">
        <v>99</v>
      </c>
      <c r="M682" s="7" t="s">
        <v>9648</v>
      </c>
      <c r="N682" s="7"/>
    </row>
    <row r="683" customFormat="false" ht="15" hidden="false" customHeight="true" outlineLevel="0" collapsed="false">
      <c r="A683" s="5" t="s">
        <v>4352</v>
      </c>
      <c r="B683" s="5" t="s">
        <v>11763</v>
      </c>
      <c r="C683" s="5" t="s">
        <v>356</v>
      </c>
      <c r="D683" s="5" t="s">
        <v>2904</v>
      </c>
      <c r="E683" s="5" t="s">
        <v>297</v>
      </c>
      <c r="F683" s="5" t="s">
        <v>4353</v>
      </c>
      <c r="G683" s="5" t="n">
        <f aca="false">COUNTIF('Duel Log'!A:A,A683)</f>
        <v>3</v>
      </c>
      <c r="H683" s="5" t="n">
        <f aca="false">COUNTIFS('Duel Log'!A:A,A683,'Duel Log'!AA:AA,"Win")</f>
        <v>2</v>
      </c>
      <c r="I683" s="5" t="s">
        <v>11764</v>
      </c>
      <c r="J683" s="5" t="s">
        <v>11765</v>
      </c>
      <c r="K683" s="5" t="s">
        <v>11766</v>
      </c>
      <c r="L683" s="5" t="s">
        <v>98</v>
      </c>
      <c r="M683" s="5" t="s">
        <v>11767</v>
      </c>
      <c r="N683" s="5"/>
    </row>
    <row r="684" customFormat="false" ht="15" hidden="false" customHeight="true" outlineLevel="0" collapsed="false">
      <c r="A684" s="7" t="s">
        <v>4357</v>
      </c>
      <c r="B684" s="7" t="s">
        <v>11763</v>
      </c>
      <c r="C684" s="7" t="s">
        <v>356</v>
      </c>
      <c r="D684" s="7" t="s">
        <v>2904</v>
      </c>
      <c r="E684" s="7" t="s">
        <v>297</v>
      </c>
      <c r="F684" s="7" t="s">
        <v>4120</v>
      </c>
      <c r="G684" s="7" t="n">
        <f aca="false">COUNTIF('Duel Log'!A:A,A684)</f>
        <v>3</v>
      </c>
      <c r="H684" s="7" t="n">
        <f aca="false">COUNTIFS('Duel Log'!A:A,A684,'Duel Log'!AA:AA,"Win")</f>
        <v>0</v>
      </c>
      <c r="I684" s="7" t="s">
        <v>11768</v>
      </c>
      <c r="J684" s="7" t="s">
        <v>11769</v>
      </c>
      <c r="K684" s="7" t="s">
        <v>11770</v>
      </c>
      <c r="L684" s="7" t="s">
        <v>99</v>
      </c>
      <c r="M684" s="7" t="s">
        <v>10670</v>
      </c>
      <c r="N684" s="7"/>
    </row>
    <row r="685" customFormat="false" ht="15" hidden="false" customHeight="true" outlineLevel="0" collapsed="false">
      <c r="A685" s="5" t="s">
        <v>4358</v>
      </c>
      <c r="B685" s="5" t="s">
        <v>11771</v>
      </c>
      <c r="C685" s="5" t="s">
        <v>356</v>
      </c>
      <c r="D685" s="5" t="s">
        <v>4359</v>
      </c>
      <c r="E685" s="5" t="s">
        <v>297</v>
      </c>
      <c r="F685" s="5" t="s">
        <v>4361</v>
      </c>
      <c r="G685" s="5" t="n">
        <f aca="false">COUNTIF('Duel Log'!A:A,A685)</f>
        <v>1</v>
      </c>
      <c r="H685" s="5" t="n">
        <f aca="false">COUNTIFS('Duel Log'!A:A,A685,'Duel Log'!AA:AA,"Win")</f>
        <v>0</v>
      </c>
      <c r="I685" s="5" t="s">
        <v>11772</v>
      </c>
      <c r="J685" s="5"/>
      <c r="K685" s="5"/>
      <c r="L685" s="5" t="s">
        <v>98</v>
      </c>
      <c r="M685" s="5" t="s">
        <v>9648</v>
      </c>
      <c r="N685" s="5"/>
    </row>
    <row r="686" customFormat="false" ht="15" hidden="false" customHeight="true" outlineLevel="0" collapsed="false">
      <c r="A686" s="5" t="s">
        <v>4362</v>
      </c>
      <c r="B686" s="5" t="s">
        <v>11773</v>
      </c>
      <c r="C686" s="5" t="s">
        <v>356</v>
      </c>
      <c r="D686" s="5" t="s">
        <v>318</v>
      </c>
      <c r="E686" s="5" t="s">
        <v>102</v>
      </c>
      <c r="F686" s="5" t="s">
        <v>2754</v>
      </c>
      <c r="G686" s="5" t="n">
        <f aca="false">COUNTIF('Duel Log'!A:A,A686)</f>
        <v>2</v>
      </c>
      <c r="H686" s="5" t="n">
        <f aca="false">COUNTIFS('Duel Log'!A:A,A686,'Duel Log'!AA:AA,"Win")</f>
        <v>0</v>
      </c>
      <c r="I686" s="5" t="s">
        <v>11774</v>
      </c>
      <c r="J686" s="5" t="s">
        <v>9689</v>
      </c>
      <c r="K686" s="5"/>
      <c r="L686" s="5" t="s">
        <v>98</v>
      </c>
      <c r="M686" s="5" t="s">
        <v>9926</v>
      </c>
      <c r="N686" s="5" t="s">
        <v>9612</v>
      </c>
    </row>
    <row r="687" customFormat="false" ht="15" hidden="false" customHeight="true" outlineLevel="0" collapsed="false">
      <c r="A687" s="5" t="s">
        <v>4363</v>
      </c>
      <c r="B687" s="5" t="s">
        <v>11775</v>
      </c>
      <c r="C687" s="5" t="s">
        <v>356</v>
      </c>
      <c r="D687" s="5" t="s">
        <v>331</v>
      </c>
      <c r="E687" s="5" t="s">
        <v>102</v>
      </c>
      <c r="F687" s="5" t="s">
        <v>3282</v>
      </c>
      <c r="G687" s="5" t="n">
        <f aca="false">COUNTIF('Duel Log'!A:A,A687)</f>
        <v>2</v>
      </c>
      <c r="H687" s="5" t="n">
        <f aca="false">COUNTIFS('Duel Log'!A:A,A687,'Duel Log'!AA:AA,"Win")</f>
        <v>0</v>
      </c>
      <c r="I687" s="5" t="s">
        <v>11776</v>
      </c>
      <c r="J687" s="5" t="s">
        <v>9599</v>
      </c>
      <c r="K687" s="5"/>
      <c r="L687" s="5" t="s">
        <v>98</v>
      </c>
      <c r="M687" s="5" t="s">
        <v>10585</v>
      </c>
      <c r="N687" s="5" t="s">
        <v>9612</v>
      </c>
    </row>
    <row r="688" customFormat="false" ht="15" hidden="false" customHeight="true" outlineLevel="0" collapsed="false">
      <c r="A688" s="5" t="s">
        <v>4364</v>
      </c>
      <c r="B688" s="5" t="s">
        <v>11777</v>
      </c>
      <c r="C688" s="5" t="s">
        <v>356</v>
      </c>
      <c r="D688" s="5" t="s">
        <v>343</v>
      </c>
      <c r="E688" s="5" t="s">
        <v>102</v>
      </c>
      <c r="F688" s="5" t="s">
        <v>4365</v>
      </c>
      <c r="G688" s="5" t="n">
        <f aca="false">COUNTIF('Duel Log'!A:A,A688)</f>
        <v>2</v>
      </c>
      <c r="H688" s="5" t="n">
        <f aca="false">COUNTIFS('Duel Log'!A:A,A688,'Duel Log'!AA:AA,"Win")</f>
        <v>0</v>
      </c>
      <c r="I688" s="5" t="s">
        <v>11778</v>
      </c>
      <c r="J688" s="5" t="s">
        <v>11779</v>
      </c>
      <c r="K688" s="5"/>
      <c r="L688" s="5" t="s">
        <v>98</v>
      </c>
      <c r="M688" s="5" t="s">
        <v>11780</v>
      </c>
      <c r="N688" s="5" t="s">
        <v>9612</v>
      </c>
    </row>
    <row r="689" customFormat="false" ht="15" hidden="false" customHeight="true" outlineLevel="0" collapsed="false">
      <c r="A689" s="5" t="s">
        <v>4369</v>
      </c>
      <c r="B689" s="5" t="s">
        <v>11781</v>
      </c>
      <c r="C689" s="5" t="s">
        <v>356</v>
      </c>
      <c r="D689" s="6" t="s">
        <v>365</v>
      </c>
      <c r="E689" s="5" t="s">
        <v>102</v>
      </c>
      <c r="F689" s="5" t="s">
        <v>4370</v>
      </c>
      <c r="G689" s="5" t="n">
        <f aca="false">COUNTIF('Duel Log'!A:A,A689)</f>
        <v>3</v>
      </c>
      <c r="H689" s="5" t="n">
        <f aca="false">COUNTIFS('Duel Log'!A:A,A689,'Duel Log'!AA:AA,"Win")</f>
        <v>1</v>
      </c>
      <c r="I689" s="5" t="s">
        <v>11782</v>
      </c>
      <c r="J689" s="5" t="s">
        <v>11783</v>
      </c>
      <c r="K689" s="5" t="s">
        <v>11783</v>
      </c>
      <c r="L689" s="5" t="s">
        <v>98</v>
      </c>
      <c r="M689" s="5" t="s">
        <v>9790</v>
      </c>
      <c r="N689" s="5" t="s">
        <v>9790</v>
      </c>
    </row>
    <row r="690" customFormat="false" ht="15" hidden="false" customHeight="true" outlineLevel="0" collapsed="false">
      <c r="A690" s="5" t="s">
        <v>4375</v>
      </c>
      <c r="B690" s="5" t="s">
        <v>11784</v>
      </c>
      <c r="C690" s="5" t="s">
        <v>356</v>
      </c>
      <c r="D690" s="5" t="s">
        <v>271</v>
      </c>
      <c r="E690" s="5" t="s">
        <v>102</v>
      </c>
      <c r="F690" s="5" t="s">
        <v>358</v>
      </c>
      <c r="G690" s="5" t="n">
        <f aca="false">COUNTIF('Duel Log'!A:A,A690)</f>
        <v>3</v>
      </c>
      <c r="H690" s="5" t="n">
        <f aca="false">COUNTIFS('Duel Log'!A:A,A690,'Duel Log'!AA:AA,"Win")</f>
        <v>1</v>
      </c>
      <c r="I690" s="5" t="s">
        <v>9689</v>
      </c>
      <c r="J690" s="5" t="s">
        <v>11785</v>
      </c>
      <c r="K690" s="5" t="s">
        <v>9687</v>
      </c>
      <c r="L690" s="5" t="s">
        <v>98</v>
      </c>
      <c r="M690" s="5" t="s">
        <v>11625</v>
      </c>
      <c r="N690" s="5" t="s">
        <v>9602</v>
      </c>
    </row>
    <row r="691" customFormat="false" ht="15" hidden="false" customHeight="true" outlineLevel="0" collapsed="false">
      <c r="A691" s="5" t="s">
        <v>4376</v>
      </c>
      <c r="B691" s="5" t="s">
        <v>11786</v>
      </c>
      <c r="C691" s="5" t="s">
        <v>356</v>
      </c>
      <c r="D691" s="5" t="s">
        <v>373</v>
      </c>
      <c r="E691" s="5" t="s">
        <v>102</v>
      </c>
      <c r="F691" s="5" t="s">
        <v>4377</v>
      </c>
      <c r="G691" s="5" t="n">
        <f aca="false">COUNTIF('Duel Log'!A:A,A691)</f>
        <v>2</v>
      </c>
      <c r="H691" s="5" t="n">
        <f aca="false">COUNTIFS('Duel Log'!A:A,A691,'Duel Log'!AA:AA,"Win")</f>
        <v>0</v>
      </c>
      <c r="I691" s="5" t="s">
        <v>9599</v>
      </c>
      <c r="J691" s="5" t="s">
        <v>11787</v>
      </c>
      <c r="K691" s="5"/>
      <c r="L691" s="5" t="s">
        <v>98</v>
      </c>
      <c r="M691" s="5" t="s">
        <v>10585</v>
      </c>
      <c r="N691" s="5" t="s">
        <v>9612</v>
      </c>
    </row>
    <row r="692" customFormat="false" ht="15" hidden="false" customHeight="true" outlineLevel="0" collapsed="false">
      <c r="A692" s="5" t="s">
        <v>4381</v>
      </c>
      <c r="B692" s="5" t="s">
        <v>11788</v>
      </c>
      <c r="C692" s="5" t="s">
        <v>356</v>
      </c>
      <c r="D692" s="5" t="s">
        <v>147</v>
      </c>
      <c r="E692" s="5" t="s">
        <v>102</v>
      </c>
      <c r="F692" s="5" t="s">
        <v>2270</v>
      </c>
      <c r="G692" s="5" t="n">
        <f aca="false">COUNTIF('Duel Log'!A:A,A692)</f>
        <v>2</v>
      </c>
      <c r="H692" s="5" t="n">
        <f aca="false">COUNTIFS('Duel Log'!A:A,A692,'Duel Log'!AA:AA,"Win")</f>
        <v>0</v>
      </c>
      <c r="I692" s="5" t="s">
        <v>11789</v>
      </c>
      <c r="J692" s="5" t="s">
        <v>9858</v>
      </c>
      <c r="K692" s="5"/>
      <c r="L692" s="5" t="s">
        <v>98</v>
      </c>
      <c r="M692" s="5" t="s">
        <v>10320</v>
      </c>
      <c r="N692" s="5" t="s">
        <v>9612</v>
      </c>
    </row>
    <row r="693" customFormat="false" ht="15" hidden="false" customHeight="true" outlineLevel="0" collapsed="false">
      <c r="A693" s="5" t="s">
        <v>4382</v>
      </c>
      <c r="B693" s="5" t="s">
        <v>11790</v>
      </c>
      <c r="C693" s="5" t="s">
        <v>356</v>
      </c>
      <c r="D693" s="5" t="s">
        <v>488</v>
      </c>
      <c r="E693" s="5" t="s">
        <v>297</v>
      </c>
      <c r="F693" s="5" t="s">
        <v>4383</v>
      </c>
      <c r="G693" s="5" t="n">
        <f aca="false">COUNTIF('Duel Log'!A:A,A693)</f>
        <v>3</v>
      </c>
      <c r="H693" s="5" t="n">
        <f aca="false">COUNTIFS('Duel Log'!A:A,A693,'Duel Log'!AA:AA,"Win")</f>
        <v>1</v>
      </c>
      <c r="I693" s="5" t="s">
        <v>11791</v>
      </c>
      <c r="J693" s="5" t="s">
        <v>11792</v>
      </c>
      <c r="K693" s="5" t="s">
        <v>11793</v>
      </c>
      <c r="L693" s="5" t="s">
        <v>98</v>
      </c>
      <c r="M693" s="5" t="s">
        <v>11794</v>
      </c>
      <c r="N693" s="5"/>
    </row>
    <row r="694" customFormat="false" ht="15" hidden="false" customHeight="true" outlineLevel="0" collapsed="false">
      <c r="A694" s="7" t="s">
        <v>4390</v>
      </c>
      <c r="B694" s="7" t="s">
        <v>11790</v>
      </c>
      <c r="C694" s="7" t="s">
        <v>356</v>
      </c>
      <c r="D694" s="7" t="s">
        <v>488</v>
      </c>
      <c r="E694" s="7" t="s">
        <v>297</v>
      </c>
      <c r="F694" s="7" t="s">
        <v>4391</v>
      </c>
      <c r="G694" s="7" t="n">
        <f aca="false">COUNTIF('Duel Log'!A:A,A694)</f>
        <v>3</v>
      </c>
      <c r="H694" s="7" t="n">
        <f aca="false">COUNTIFS('Duel Log'!A:A,A694,'Duel Log'!AA:AA,"Win")</f>
        <v>0</v>
      </c>
      <c r="I694" s="7" t="s">
        <v>11795</v>
      </c>
      <c r="J694" s="7" t="s">
        <v>11796</v>
      </c>
      <c r="K694" s="7" t="s">
        <v>11797</v>
      </c>
      <c r="L694" s="7" t="s">
        <v>99</v>
      </c>
      <c r="M694" s="7" t="s">
        <v>11798</v>
      </c>
      <c r="N694" s="7"/>
    </row>
    <row r="695" customFormat="false" ht="15" hidden="false" customHeight="true" outlineLevel="0" collapsed="false">
      <c r="A695" s="7" t="s">
        <v>4400</v>
      </c>
      <c r="B695" s="7" t="s">
        <v>11790</v>
      </c>
      <c r="C695" s="7" t="s">
        <v>356</v>
      </c>
      <c r="D695" s="7" t="s">
        <v>488</v>
      </c>
      <c r="E695" s="7" t="s">
        <v>297</v>
      </c>
      <c r="F695" s="7" t="s">
        <v>4401</v>
      </c>
      <c r="G695" s="7" t="n">
        <f aca="false">COUNTIF('Duel Log'!A:A,A695)</f>
        <v>3</v>
      </c>
      <c r="H695" s="7" t="n">
        <f aca="false">COUNTIFS('Duel Log'!A:A,A695,'Duel Log'!AA:AA,"Win")</f>
        <v>1</v>
      </c>
      <c r="I695" s="7" t="s">
        <v>11799</v>
      </c>
      <c r="J695" s="7" t="s">
        <v>11800</v>
      </c>
      <c r="K695" s="7" t="s">
        <v>11801</v>
      </c>
      <c r="L695" s="7" t="s">
        <v>99</v>
      </c>
      <c r="M695" s="7" t="s">
        <v>10308</v>
      </c>
      <c r="N695" s="7"/>
    </row>
    <row r="696" customFormat="false" ht="15" hidden="false" customHeight="true" outlineLevel="0" collapsed="false">
      <c r="A696" s="5" t="s">
        <v>4408</v>
      </c>
      <c r="B696" s="5" t="s">
        <v>11802</v>
      </c>
      <c r="C696" s="5" t="s">
        <v>356</v>
      </c>
      <c r="D696" s="5" t="s">
        <v>4409</v>
      </c>
      <c r="E696" s="5" t="s">
        <v>297</v>
      </c>
      <c r="F696" s="5" t="s">
        <v>4411</v>
      </c>
      <c r="G696" s="5" t="n">
        <f aca="false">COUNTIF('Duel Log'!A:A,A696)</f>
        <v>3</v>
      </c>
      <c r="H696" s="5" t="n">
        <f aca="false">COUNTIFS('Duel Log'!A:A,A696,'Duel Log'!AA:AA,"Win")</f>
        <v>2</v>
      </c>
      <c r="I696" s="5" t="s">
        <v>11803</v>
      </c>
      <c r="J696" s="5" t="s">
        <v>11804</v>
      </c>
      <c r="K696" s="5" t="s">
        <v>11805</v>
      </c>
      <c r="L696" s="5" t="s">
        <v>98</v>
      </c>
      <c r="M696" s="5" t="s">
        <v>11806</v>
      </c>
      <c r="N696" s="5"/>
    </row>
    <row r="697" customFormat="false" ht="15" hidden="false" customHeight="true" outlineLevel="0" collapsed="false">
      <c r="A697" s="7" t="s">
        <v>4418</v>
      </c>
      <c r="B697" s="7" t="s">
        <v>11802</v>
      </c>
      <c r="C697" s="7" t="s">
        <v>356</v>
      </c>
      <c r="D697" s="7" t="s">
        <v>4409</v>
      </c>
      <c r="E697" s="7" t="s">
        <v>297</v>
      </c>
      <c r="F697" s="7" t="s">
        <v>4419</v>
      </c>
      <c r="G697" s="7" t="n">
        <f aca="false">COUNTIF('Duel Log'!A:A,A697)</f>
        <v>3</v>
      </c>
      <c r="H697" s="7" t="n">
        <f aca="false">COUNTIFS('Duel Log'!A:A,A697,'Duel Log'!AA:AA,"Win")</f>
        <v>1</v>
      </c>
      <c r="I697" s="7" t="s">
        <v>11807</v>
      </c>
      <c r="J697" s="7" t="s">
        <v>11808</v>
      </c>
      <c r="K697" s="7" t="s">
        <v>11809</v>
      </c>
      <c r="L697" s="7" t="s">
        <v>99</v>
      </c>
      <c r="M697" s="7" t="s">
        <v>10308</v>
      </c>
      <c r="N697" s="7"/>
    </row>
    <row r="698" customFormat="false" ht="15" hidden="false" customHeight="true" outlineLevel="0" collapsed="false">
      <c r="A698" s="7" t="s">
        <v>4426</v>
      </c>
      <c r="B698" s="7" t="s">
        <v>11802</v>
      </c>
      <c r="C698" s="7" t="s">
        <v>356</v>
      </c>
      <c r="D698" s="7" t="s">
        <v>4409</v>
      </c>
      <c r="E698" s="7" t="s">
        <v>297</v>
      </c>
      <c r="F698" s="7" t="s">
        <v>4427</v>
      </c>
      <c r="G698" s="7" t="n">
        <f aca="false">COUNTIF('Duel Log'!A:A,A698)</f>
        <v>3</v>
      </c>
      <c r="H698" s="7" t="n">
        <f aca="false">COUNTIFS('Duel Log'!A:A,A698,'Duel Log'!AA:AA,"Win")</f>
        <v>1</v>
      </c>
      <c r="I698" s="7" t="s">
        <v>11810</v>
      </c>
      <c r="J698" s="7" t="s">
        <v>11811</v>
      </c>
      <c r="K698" s="7" t="s">
        <v>11812</v>
      </c>
      <c r="L698" s="7" t="s">
        <v>99</v>
      </c>
      <c r="M698" s="7" t="s">
        <v>11302</v>
      </c>
      <c r="N698" s="7"/>
    </row>
    <row r="699" customFormat="false" ht="15" hidden="false" customHeight="true" outlineLevel="0" collapsed="false">
      <c r="A699" s="7" t="s">
        <v>4434</v>
      </c>
      <c r="B699" s="7" t="s">
        <v>11802</v>
      </c>
      <c r="C699" s="7" t="s">
        <v>356</v>
      </c>
      <c r="D699" s="7" t="s">
        <v>4409</v>
      </c>
      <c r="E699" s="7" t="s">
        <v>297</v>
      </c>
      <c r="F699" s="7" t="s">
        <v>4435</v>
      </c>
      <c r="G699" s="7" t="n">
        <f aca="false">COUNTIF('Duel Log'!A:A,A699)</f>
        <v>3</v>
      </c>
      <c r="H699" s="7" t="n">
        <f aca="false">COUNTIFS('Duel Log'!A:A,A699,'Duel Log'!AA:AA,"Win")</f>
        <v>0</v>
      </c>
      <c r="I699" s="7" t="s">
        <v>11813</v>
      </c>
      <c r="J699" s="7" t="s">
        <v>11814</v>
      </c>
      <c r="K699" s="7" t="s">
        <v>11815</v>
      </c>
      <c r="L699" s="7" t="s">
        <v>99</v>
      </c>
      <c r="M699" s="7" t="s">
        <v>11816</v>
      </c>
      <c r="N699" s="7"/>
    </row>
    <row r="700" customFormat="false" ht="15" hidden="false" customHeight="true" outlineLevel="0" collapsed="false">
      <c r="A700" s="5" t="s">
        <v>4443</v>
      </c>
      <c r="B700" s="5" t="s">
        <v>11817</v>
      </c>
      <c r="C700" s="5" t="s">
        <v>3071</v>
      </c>
      <c r="D700" s="5" t="s">
        <v>4444</v>
      </c>
      <c r="E700" s="5" t="s">
        <v>102</v>
      </c>
      <c r="F700" s="5" t="s">
        <v>4446</v>
      </c>
      <c r="G700" s="5" t="n">
        <f aca="false">COUNTIF('Duel Log'!A:A,A700)</f>
        <v>1</v>
      </c>
      <c r="H700" s="5" t="n">
        <f aca="false">COUNTIFS('Duel Log'!A:A,A700,'Duel Log'!AA:AA,"Win")</f>
        <v>1</v>
      </c>
      <c r="I700" s="5" t="s">
        <v>11818</v>
      </c>
      <c r="J700" s="5"/>
      <c r="K700" s="5"/>
      <c r="L700" s="5" t="s">
        <v>98</v>
      </c>
      <c r="M700" s="5" t="s">
        <v>9596</v>
      </c>
      <c r="N700" s="5" t="s">
        <v>9596</v>
      </c>
    </row>
    <row r="701" customFormat="false" ht="15" hidden="false" customHeight="true" outlineLevel="0" collapsed="false">
      <c r="A701" s="5" t="s">
        <v>4448</v>
      </c>
      <c r="B701" s="5" t="s">
        <v>11819</v>
      </c>
      <c r="C701" s="5" t="s">
        <v>3071</v>
      </c>
      <c r="D701" s="5" t="s">
        <v>4449</v>
      </c>
      <c r="E701" s="5" t="s">
        <v>102</v>
      </c>
      <c r="F701" s="5" t="s">
        <v>4451</v>
      </c>
      <c r="G701" s="5" t="n">
        <f aca="false">COUNTIF('Duel Log'!A:A,A701)</f>
        <v>2</v>
      </c>
      <c r="H701" s="5" t="n">
        <f aca="false">COUNTIFS('Duel Log'!A:A,A701,'Duel Log'!AA:AA,"Win")</f>
        <v>2</v>
      </c>
      <c r="I701" s="5" t="s">
        <v>9858</v>
      </c>
      <c r="J701" s="5" t="s">
        <v>11820</v>
      </c>
      <c r="K701" s="5"/>
      <c r="L701" s="5" t="s">
        <v>98</v>
      </c>
      <c r="M701" s="5" t="s">
        <v>9750</v>
      </c>
      <c r="N701" s="5" t="s">
        <v>9612</v>
      </c>
    </row>
    <row r="702" customFormat="false" ht="15" hidden="false" customHeight="true" outlineLevel="0" collapsed="false">
      <c r="A702" s="5" t="s">
        <v>4454</v>
      </c>
      <c r="B702" s="5" t="s">
        <v>11821</v>
      </c>
      <c r="C702" s="5" t="s">
        <v>3071</v>
      </c>
      <c r="D702" s="5" t="s">
        <v>4455</v>
      </c>
      <c r="E702" s="5" t="s">
        <v>102</v>
      </c>
      <c r="F702" s="5" t="s">
        <v>2187</v>
      </c>
      <c r="G702" s="5" t="n">
        <f aca="false">COUNTIF('Duel Log'!A:A,A702)</f>
        <v>2</v>
      </c>
      <c r="H702" s="5" t="n">
        <f aca="false">COUNTIFS('Duel Log'!A:A,A702,'Duel Log'!AA:AA,"Win")</f>
        <v>2</v>
      </c>
      <c r="I702" s="5" t="s">
        <v>11822</v>
      </c>
      <c r="J702" s="5" t="s">
        <v>11823</v>
      </c>
      <c r="K702" s="5"/>
      <c r="L702" s="5" t="s">
        <v>98</v>
      </c>
      <c r="M702" s="5" t="s">
        <v>9746</v>
      </c>
      <c r="N702" s="5" t="s">
        <v>9612</v>
      </c>
    </row>
    <row r="703" customFormat="false" ht="15" hidden="false" customHeight="true" outlineLevel="0" collapsed="false">
      <c r="A703" s="5" t="s">
        <v>4459</v>
      </c>
      <c r="B703" s="5" t="s">
        <v>11824</v>
      </c>
      <c r="C703" s="5" t="s">
        <v>3071</v>
      </c>
      <c r="D703" s="5" t="s">
        <v>4460</v>
      </c>
      <c r="E703" s="5" t="s">
        <v>102</v>
      </c>
      <c r="F703" s="5" t="s">
        <v>4462</v>
      </c>
      <c r="G703" s="5" t="n">
        <f aca="false">COUNTIF('Duel Log'!A:A,A703)</f>
        <v>3</v>
      </c>
      <c r="H703" s="5" t="n">
        <f aca="false">COUNTIFS('Duel Log'!A:A,A703,'Duel Log'!AA:AA,"Win")</f>
        <v>2</v>
      </c>
      <c r="I703" s="5" t="s">
        <v>11825</v>
      </c>
      <c r="J703" s="5" t="s">
        <v>11826</v>
      </c>
      <c r="K703" s="5" t="s">
        <v>11827</v>
      </c>
      <c r="L703" s="5" t="s">
        <v>98</v>
      </c>
      <c r="M703" s="5" t="s">
        <v>11828</v>
      </c>
      <c r="N703" s="5" t="s">
        <v>9602</v>
      </c>
    </row>
    <row r="704" customFormat="false" ht="15" hidden="false" customHeight="true" outlineLevel="0" collapsed="false">
      <c r="A704" s="5" t="s">
        <v>4468</v>
      </c>
      <c r="B704" s="5" t="s">
        <v>11829</v>
      </c>
      <c r="C704" s="5" t="s">
        <v>3071</v>
      </c>
      <c r="D704" s="5" t="s">
        <v>2119</v>
      </c>
      <c r="E704" s="5" t="s">
        <v>102</v>
      </c>
      <c r="F704" s="5" t="s">
        <v>480</v>
      </c>
      <c r="G704" s="5" t="n">
        <f aca="false">COUNTIF('Duel Log'!A:A,A704)</f>
        <v>2</v>
      </c>
      <c r="H704" s="5" t="n">
        <f aca="false">COUNTIFS('Duel Log'!A:A,A704,'Duel Log'!AA:AA,"Win")</f>
        <v>0</v>
      </c>
      <c r="I704" s="5" t="s">
        <v>11830</v>
      </c>
      <c r="J704" s="5" t="s">
        <v>11831</v>
      </c>
      <c r="K704" s="5"/>
      <c r="L704" s="5" t="s">
        <v>98</v>
      </c>
      <c r="M704" s="5" t="s">
        <v>11832</v>
      </c>
      <c r="N704" s="5" t="s">
        <v>9612</v>
      </c>
    </row>
    <row r="705" customFormat="false" ht="15" hidden="false" customHeight="true" outlineLevel="0" collapsed="false">
      <c r="A705" s="5" t="s">
        <v>4470</v>
      </c>
      <c r="B705" s="5" t="s">
        <v>11833</v>
      </c>
      <c r="C705" s="5" t="s">
        <v>3071</v>
      </c>
      <c r="D705" s="5" t="s">
        <v>373</v>
      </c>
      <c r="E705" s="5" t="s">
        <v>102</v>
      </c>
      <c r="F705" s="5" t="s">
        <v>4471</v>
      </c>
      <c r="G705" s="5" t="n">
        <f aca="false">COUNTIF('Duel Log'!A:A,A705)</f>
        <v>3</v>
      </c>
      <c r="H705" s="5" t="n">
        <f aca="false">COUNTIFS('Duel Log'!A:A,A705,'Duel Log'!AA:AA,"Win")</f>
        <v>2</v>
      </c>
      <c r="I705" s="5" t="s">
        <v>11834</v>
      </c>
      <c r="J705" s="5" t="s">
        <v>11835</v>
      </c>
      <c r="K705" s="5" t="s">
        <v>11836</v>
      </c>
      <c r="L705" s="5" t="s">
        <v>98</v>
      </c>
      <c r="M705" s="5" t="s">
        <v>9636</v>
      </c>
      <c r="N705" s="5" t="s">
        <v>9602</v>
      </c>
    </row>
    <row r="706" customFormat="false" ht="15" hidden="false" customHeight="true" outlineLevel="0" collapsed="false">
      <c r="A706" s="5" t="s">
        <v>4474</v>
      </c>
      <c r="B706" s="5" t="s">
        <v>11837</v>
      </c>
      <c r="C706" s="5" t="s">
        <v>3071</v>
      </c>
      <c r="D706" s="6" t="s">
        <v>3704</v>
      </c>
      <c r="E706" s="5" t="s">
        <v>102</v>
      </c>
      <c r="F706" s="5" t="s">
        <v>4475</v>
      </c>
      <c r="G706" s="5" t="n">
        <f aca="false">COUNTIF('Duel Log'!A:A,A706)</f>
        <v>3</v>
      </c>
      <c r="H706" s="5" t="n">
        <f aca="false">COUNTIFS('Duel Log'!A:A,A706,'Duel Log'!AA:AA,"Win")</f>
        <v>2</v>
      </c>
      <c r="I706" s="5" t="s">
        <v>11838</v>
      </c>
      <c r="J706" s="5" t="s">
        <v>11839</v>
      </c>
      <c r="K706" s="5" t="s">
        <v>11840</v>
      </c>
      <c r="L706" s="5" t="s">
        <v>98</v>
      </c>
      <c r="M706" s="5" t="s">
        <v>10230</v>
      </c>
      <c r="N706" s="5" t="s">
        <v>9602</v>
      </c>
    </row>
    <row r="707" customFormat="false" ht="15" hidden="false" customHeight="true" outlineLevel="0" collapsed="false">
      <c r="A707" s="5" t="s">
        <v>4479</v>
      </c>
      <c r="B707" s="5" t="s">
        <v>11841</v>
      </c>
      <c r="C707" s="5" t="s">
        <v>3071</v>
      </c>
      <c r="D707" s="5" t="s">
        <v>718</v>
      </c>
      <c r="E707" s="5" t="s">
        <v>102</v>
      </c>
      <c r="F707" s="5" t="s">
        <v>4480</v>
      </c>
      <c r="G707" s="5" t="n">
        <f aca="false">COUNTIF('Duel Log'!A:A,A707)</f>
        <v>3</v>
      </c>
      <c r="H707" s="5" t="n">
        <f aca="false">COUNTIFS('Duel Log'!A:A,A707,'Duel Log'!AA:AA,"Win")</f>
        <v>2</v>
      </c>
      <c r="I707" s="5" t="s">
        <v>11842</v>
      </c>
      <c r="J707" s="5" t="s">
        <v>11843</v>
      </c>
      <c r="K707" s="5" t="s">
        <v>11844</v>
      </c>
      <c r="L707" s="5" t="s">
        <v>98</v>
      </c>
      <c r="M707" s="5" t="s">
        <v>9984</v>
      </c>
      <c r="N707" s="5" t="s">
        <v>9602</v>
      </c>
    </row>
    <row r="708" customFormat="false" ht="15" hidden="false" customHeight="true" outlineLevel="0" collapsed="false">
      <c r="A708" s="5" t="s">
        <v>4485</v>
      </c>
      <c r="B708" s="5" t="s">
        <v>11845</v>
      </c>
      <c r="C708" s="5" t="s">
        <v>3071</v>
      </c>
      <c r="D708" s="5" t="s">
        <v>4486</v>
      </c>
      <c r="E708" s="5" t="s">
        <v>102</v>
      </c>
      <c r="F708" s="5" t="s">
        <v>4488</v>
      </c>
      <c r="G708" s="5" t="n">
        <f aca="false">COUNTIF('Duel Log'!A:A,A708)</f>
        <v>3</v>
      </c>
      <c r="H708" s="5" t="n">
        <f aca="false">COUNTIFS('Duel Log'!A:A,A708,'Duel Log'!AA:AA,"Win")</f>
        <v>2</v>
      </c>
      <c r="I708" s="5" t="s">
        <v>11846</v>
      </c>
      <c r="J708" s="5" t="s">
        <v>11847</v>
      </c>
      <c r="K708" s="5" t="s">
        <v>11848</v>
      </c>
      <c r="L708" s="5" t="s">
        <v>98</v>
      </c>
      <c r="M708" s="5" t="s">
        <v>10174</v>
      </c>
      <c r="N708" s="5" t="s">
        <v>9602</v>
      </c>
    </row>
    <row r="709" customFormat="false" ht="15" hidden="false" customHeight="true" outlineLevel="0" collapsed="false">
      <c r="A709" s="5" t="s">
        <v>4493</v>
      </c>
      <c r="B709" s="5" t="s">
        <v>11849</v>
      </c>
      <c r="C709" s="5" t="s">
        <v>3071</v>
      </c>
      <c r="D709" s="5" t="s">
        <v>331</v>
      </c>
      <c r="E709" s="5" t="s">
        <v>102</v>
      </c>
      <c r="F709" s="5" t="s">
        <v>4494</v>
      </c>
      <c r="G709" s="5" t="n">
        <f aca="false">COUNTIF('Duel Log'!A:A,A709)</f>
        <v>3</v>
      </c>
      <c r="H709" s="5" t="n">
        <f aca="false">COUNTIFS('Duel Log'!A:A,A709,'Duel Log'!AA:AA,"Win")</f>
        <v>1</v>
      </c>
      <c r="I709" s="5" t="s">
        <v>11850</v>
      </c>
      <c r="J709" s="5" t="s">
        <v>11851</v>
      </c>
      <c r="K709" s="5" t="s">
        <v>11852</v>
      </c>
      <c r="L709" s="5" t="s">
        <v>98</v>
      </c>
      <c r="M709" s="5" t="s">
        <v>10723</v>
      </c>
      <c r="N709" s="5" t="s">
        <v>9602</v>
      </c>
    </row>
    <row r="710" customFormat="false" ht="15" hidden="false" customHeight="true" outlineLevel="0" collapsed="false">
      <c r="A710" s="5" t="s">
        <v>4502</v>
      </c>
      <c r="B710" s="5" t="s">
        <v>11853</v>
      </c>
      <c r="C710" s="5" t="s">
        <v>3071</v>
      </c>
      <c r="D710" s="5" t="s">
        <v>2953</v>
      </c>
      <c r="E710" s="5" t="s">
        <v>297</v>
      </c>
      <c r="F710" s="5" t="s">
        <v>3073</v>
      </c>
      <c r="G710" s="5" t="n">
        <f aca="false">COUNTIF('Duel Log'!A:A,A710)</f>
        <v>2</v>
      </c>
      <c r="H710" s="5" t="n">
        <f aca="false">COUNTIFS('Duel Log'!A:A,A710,'Duel Log'!AA:AA,"Win")</f>
        <v>0</v>
      </c>
      <c r="I710" s="5" t="s">
        <v>11854</v>
      </c>
      <c r="J710" s="5" t="s">
        <v>9689</v>
      </c>
      <c r="K710" s="5"/>
      <c r="L710" s="5" t="s">
        <v>98</v>
      </c>
      <c r="M710" s="5" t="s">
        <v>9693</v>
      </c>
      <c r="N710" s="5"/>
    </row>
    <row r="711" customFormat="false" ht="15" hidden="false" customHeight="true" outlineLevel="0" collapsed="false">
      <c r="A711" s="7" t="s">
        <v>4503</v>
      </c>
      <c r="B711" s="7" t="s">
        <v>11853</v>
      </c>
      <c r="C711" s="7" t="s">
        <v>3071</v>
      </c>
      <c r="D711" s="7" t="s">
        <v>2953</v>
      </c>
      <c r="E711" s="7" t="s">
        <v>297</v>
      </c>
      <c r="F711" s="7" t="s">
        <v>3077</v>
      </c>
      <c r="G711" s="7" t="n">
        <f aca="false">COUNTIF('Duel Log'!A:A,A711)</f>
        <v>2</v>
      </c>
      <c r="H711" s="7" t="n">
        <f aca="false">COUNTIFS('Duel Log'!A:A,A711,'Duel Log'!AA:AA,"Win")</f>
        <v>1</v>
      </c>
      <c r="I711" s="7" t="s">
        <v>11855</v>
      </c>
      <c r="J711" s="7" t="s">
        <v>11856</v>
      </c>
      <c r="K711" s="7"/>
      <c r="L711" s="7" t="s">
        <v>99</v>
      </c>
      <c r="M711" s="7" t="s">
        <v>9693</v>
      </c>
      <c r="N711" s="7"/>
    </row>
    <row r="712" customFormat="false" ht="15" hidden="false" customHeight="true" outlineLevel="0" collapsed="false">
      <c r="A712" s="7" t="s">
        <v>4504</v>
      </c>
      <c r="B712" s="7" t="s">
        <v>11853</v>
      </c>
      <c r="C712" s="7" t="s">
        <v>3071</v>
      </c>
      <c r="D712" s="7" t="s">
        <v>2953</v>
      </c>
      <c r="E712" s="7" t="s">
        <v>297</v>
      </c>
      <c r="F712" s="7" t="s">
        <v>3083</v>
      </c>
      <c r="G712" s="7" t="n">
        <f aca="false">COUNTIF('Duel Log'!A:A,A712)</f>
        <v>3</v>
      </c>
      <c r="H712" s="7" t="n">
        <f aca="false">COUNTIFS('Duel Log'!A:A,A712,'Duel Log'!AA:AA,"Win")</f>
        <v>3</v>
      </c>
      <c r="I712" s="7" t="s">
        <v>11857</v>
      </c>
      <c r="J712" s="7" t="s">
        <v>11858</v>
      </c>
      <c r="K712" s="7" t="s">
        <v>11859</v>
      </c>
      <c r="L712" s="7" t="s">
        <v>99</v>
      </c>
      <c r="M712" s="7" t="s">
        <v>9830</v>
      </c>
      <c r="N712" s="7"/>
    </row>
    <row r="713" customFormat="false" ht="15" hidden="false" customHeight="true" outlineLevel="0" collapsed="false">
      <c r="A713" s="7" t="s">
        <v>4505</v>
      </c>
      <c r="B713" s="7" t="s">
        <v>11853</v>
      </c>
      <c r="C713" s="7" t="s">
        <v>3071</v>
      </c>
      <c r="D713" s="7" t="s">
        <v>2953</v>
      </c>
      <c r="E713" s="7" t="s">
        <v>297</v>
      </c>
      <c r="F713" s="7" t="s">
        <v>3090</v>
      </c>
      <c r="G713" s="7" t="n">
        <f aca="false">COUNTIF('Duel Log'!A:A,A713)</f>
        <v>3</v>
      </c>
      <c r="H713" s="7" t="n">
        <f aca="false">COUNTIFS('Duel Log'!A:A,A713,'Duel Log'!AA:AA,"Win")</f>
        <v>2</v>
      </c>
      <c r="I713" s="7" t="s">
        <v>11860</v>
      </c>
      <c r="J713" s="7" t="s">
        <v>11861</v>
      </c>
      <c r="K713" s="7" t="s">
        <v>11862</v>
      </c>
      <c r="L713" s="7" t="s">
        <v>99</v>
      </c>
      <c r="M713" s="7" t="s">
        <v>11863</v>
      </c>
      <c r="N713" s="7"/>
    </row>
    <row r="714" customFormat="false" ht="15" hidden="false" customHeight="true" outlineLevel="0" collapsed="false">
      <c r="A714" s="7" t="s">
        <v>4506</v>
      </c>
      <c r="B714" s="7" t="s">
        <v>11853</v>
      </c>
      <c r="C714" s="7" t="s">
        <v>3071</v>
      </c>
      <c r="D714" s="7" t="s">
        <v>2953</v>
      </c>
      <c r="E714" s="7" t="s">
        <v>297</v>
      </c>
      <c r="F714" s="7" t="s">
        <v>3097</v>
      </c>
      <c r="G714" s="7" t="n">
        <f aca="false">COUNTIF('Duel Log'!A:A,A714)</f>
        <v>3</v>
      </c>
      <c r="H714" s="7" t="n">
        <f aca="false">COUNTIFS('Duel Log'!A:A,A714,'Duel Log'!AA:AA,"Win")</f>
        <v>1</v>
      </c>
      <c r="I714" s="7" t="s">
        <v>10370</v>
      </c>
      <c r="J714" s="7" t="s">
        <v>11864</v>
      </c>
      <c r="K714" s="7" t="s">
        <v>11865</v>
      </c>
      <c r="L714" s="7" t="s">
        <v>99</v>
      </c>
      <c r="M714" s="7" t="s">
        <v>11866</v>
      </c>
      <c r="N714" s="7"/>
    </row>
    <row r="715" customFormat="false" ht="15" hidden="false" customHeight="true" outlineLevel="0" collapsed="false">
      <c r="A715" s="5" t="s">
        <v>4507</v>
      </c>
      <c r="B715" s="5" t="s">
        <v>11867</v>
      </c>
      <c r="C715" s="5" t="s">
        <v>533</v>
      </c>
      <c r="D715" s="5" t="s">
        <v>4508</v>
      </c>
      <c r="E715" s="5" t="s">
        <v>297</v>
      </c>
      <c r="F715" s="5" t="s">
        <v>4510</v>
      </c>
      <c r="G715" s="5" t="n">
        <f aca="false">COUNTIF('Duel Log'!A:A,A715)</f>
        <v>1</v>
      </c>
      <c r="H715" s="5" t="n">
        <f aca="false">COUNTIFS('Duel Log'!A:A,A715,'Duel Log'!AA:AA,"Win")</f>
        <v>0</v>
      </c>
      <c r="I715" s="5" t="s">
        <v>11868</v>
      </c>
      <c r="J715" s="5"/>
      <c r="K715" s="5"/>
      <c r="L715" s="5" t="s">
        <v>98</v>
      </c>
      <c r="M715" s="5" t="s">
        <v>9648</v>
      </c>
      <c r="N715" s="5"/>
    </row>
    <row r="716" customFormat="false" ht="15" hidden="false" customHeight="true" outlineLevel="0" collapsed="false">
      <c r="A716" s="7" t="s">
        <v>4512</v>
      </c>
      <c r="B716" s="7" t="s">
        <v>11867</v>
      </c>
      <c r="C716" s="7" t="s">
        <v>533</v>
      </c>
      <c r="D716" s="7" t="s">
        <v>4508</v>
      </c>
      <c r="E716" s="7" t="s">
        <v>297</v>
      </c>
      <c r="F716" s="7" t="s">
        <v>4513</v>
      </c>
      <c r="G716" s="7" t="n">
        <f aca="false">COUNTIF('Duel Log'!A:A,A716)</f>
        <v>1</v>
      </c>
      <c r="H716" s="7" t="n">
        <f aca="false">COUNTIFS('Duel Log'!A:A,A716,'Duel Log'!AA:AA,"Win")</f>
        <v>1</v>
      </c>
      <c r="I716" s="7" t="s">
        <v>11869</v>
      </c>
      <c r="J716" s="7"/>
      <c r="K716" s="7"/>
      <c r="L716" s="7" t="s">
        <v>99</v>
      </c>
      <c r="M716" s="7" t="s">
        <v>9648</v>
      </c>
      <c r="N716" s="7"/>
    </row>
    <row r="717" customFormat="false" ht="15" hidden="false" customHeight="true" outlineLevel="0" collapsed="false">
      <c r="A717" s="5" t="s">
        <v>4515</v>
      </c>
      <c r="B717" s="5" t="s">
        <v>11870</v>
      </c>
      <c r="C717" s="5" t="s">
        <v>533</v>
      </c>
      <c r="D717" s="5" t="s">
        <v>4516</v>
      </c>
      <c r="E717" s="5" t="s">
        <v>297</v>
      </c>
      <c r="F717" s="5" t="s">
        <v>4518</v>
      </c>
      <c r="G717" s="5" t="n">
        <f aca="false">COUNTIF('Duel Log'!A:A,A717)</f>
        <v>1</v>
      </c>
      <c r="H717" s="5" t="n">
        <f aca="false">COUNTIFS('Duel Log'!A:A,A717,'Duel Log'!AA:AA,"Win")</f>
        <v>1</v>
      </c>
      <c r="I717" s="5" t="s">
        <v>11871</v>
      </c>
      <c r="J717" s="5"/>
      <c r="K717" s="5"/>
      <c r="L717" s="5" t="s">
        <v>98</v>
      </c>
      <c r="M717" s="5" t="s">
        <v>9648</v>
      </c>
      <c r="N717" s="5"/>
    </row>
    <row r="718" customFormat="false" ht="15" hidden="false" customHeight="true" outlineLevel="0" collapsed="false">
      <c r="A718" s="5" t="s">
        <v>4520</v>
      </c>
      <c r="B718" s="5" t="s">
        <v>11872</v>
      </c>
      <c r="C718" s="5" t="s">
        <v>533</v>
      </c>
      <c r="D718" s="5" t="s">
        <v>4521</v>
      </c>
      <c r="E718" s="5" t="s">
        <v>297</v>
      </c>
      <c r="F718" s="5" t="s">
        <v>4523</v>
      </c>
      <c r="G718" s="5" t="n">
        <f aca="false">COUNTIF('Duel Log'!A:A,A718)</f>
        <v>1</v>
      </c>
      <c r="H718" s="5" t="n">
        <f aca="false">COUNTIFS('Duel Log'!A:A,A718,'Duel Log'!AA:AA,"Win")</f>
        <v>1</v>
      </c>
      <c r="I718" s="5" t="s">
        <v>11873</v>
      </c>
      <c r="J718" s="5"/>
      <c r="K718" s="5"/>
      <c r="L718" s="5" t="s">
        <v>98</v>
      </c>
      <c r="M718" s="5" t="s">
        <v>9648</v>
      </c>
      <c r="N718" s="5"/>
    </row>
    <row r="719" customFormat="false" ht="15" hidden="false" customHeight="true" outlineLevel="0" collapsed="false">
      <c r="A719" s="5" t="s">
        <v>4526</v>
      </c>
      <c r="B719" s="5" t="s">
        <v>11874</v>
      </c>
      <c r="C719" s="5" t="s">
        <v>533</v>
      </c>
      <c r="D719" s="5" t="s">
        <v>4527</v>
      </c>
      <c r="E719" s="5" t="s">
        <v>102</v>
      </c>
      <c r="F719" s="5" t="s">
        <v>4529</v>
      </c>
      <c r="G719" s="5" t="n">
        <f aca="false">COUNTIF('Duel Log'!A:A,A719)</f>
        <v>3</v>
      </c>
      <c r="H719" s="5" t="n">
        <f aca="false">COUNTIFS('Duel Log'!A:A,A719,'Duel Log'!AA:AA,"Win")</f>
        <v>2</v>
      </c>
      <c r="I719" s="5" t="s">
        <v>10362</v>
      </c>
      <c r="J719" s="5" t="s">
        <v>11875</v>
      </c>
      <c r="K719" s="5" t="s">
        <v>11876</v>
      </c>
      <c r="L719" s="5" t="s">
        <v>98</v>
      </c>
      <c r="M719" s="5" t="s">
        <v>11877</v>
      </c>
      <c r="N719" s="5" t="s">
        <v>9602</v>
      </c>
    </row>
    <row r="720" customFormat="false" ht="15" hidden="false" customHeight="true" outlineLevel="0" collapsed="false">
      <c r="A720" s="5" t="s">
        <v>4537</v>
      </c>
      <c r="B720" s="5" t="s">
        <v>11878</v>
      </c>
      <c r="C720" s="5" t="s">
        <v>533</v>
      </c>
      <c r="D720" s="5" t="s">
        <v>3052</v>
      </c>
      <c r="E720" s="5" t="s">
        <v>102</v>
      </c>
      <c r="F720" s="5" t="s">
        <v>4538</v>
      </c>
      <c r="G720" s="5" t="n">
        <f aca="false">COUNTIF('Duel Log'!A:A,A720)</f>
        <v>2</v>
      </c>
      <c r="H720" s="5" t="n">
        <f aca="false">COUNTIFS('Duel Log'!A:A,A720,'Duel Log'!AA:AA,"Win")</f>
        <v>2</v>
      </c>
      <c r="I720" s="5" t="s">
        <v>11879</v>
      </c>
      <c r="J720" s="5" t="s">
        <v>11880</v>
      </c>
      <c r="K720" s="5"/>
      <c r="L720" s="5" t="s">
        <v>98</v>
      </c>
      <c r="M720" s="5" t="s">
        <v>9679</v>
      </c>
      <c r="N720" s="5" t="s">
        <v>9612</v>
      </c>
    </row>
    <row r="721" customFormat="false" ht="15" hidden="false" customHeight="true" outlineLevel="0" collapsed="false">
      <c r="A721" s="5" t="s">
        <v>4543</v>
      </c>
      <c r="B721" s="5" t="s">
        <v>11881</v>
      </c>
      <c r="C721" s="5" t="s">
        <v>533</v>
      </c>
      <c r="D721" s="5" t="s">
        <v>573</v>
      </c>
      <c r="E721" s="5" t="s">
        <v>102</v>
      </c>
      <c r="F721" s="5" t="s">
        <v>4544</v>
      </c>
      <c r="G721" s="5" t="n">
        <f aca="false">COUNTIF('Duel Log'!A:A,A721)</f>
        <v>2</v>
      </c>
      <c r="H721" s="5" t="n">
        <f aca="false">COUNTIFS('Duel Log'!A:A,A721,'Duel Log'!AA:AA,"Win")</f>
        <v>2</v>
      </c>
      <c r="I721" s="5" t="s">
        <v>11882</v>
      </c>
      <c r="J721" s="5" t="s">
        <v>11883</v>
      </c>
      <c r="K721" s="5"/>
      <c r="L721" s="5" t="s">
        <v>98</v>
      </c>
      <c r="M721" s="5" t="s">
        <v>10772</v>
      </c>
      <c r="N721" s="5" t="s">
        <v>9612</v>
      </c>
    </row>
    <row r="722" customFormat="false" ht="15" hidden="false" customHeight="true" outlineLevel="0" collapsed="false">
      <c r="A722" s="5" t="s">
        <v>4545</v>
      </c>
      <c r="B722" s="5" t="s">
        <v>11884</v>
      </c>
      <c r="C722" s="5" t="s">
        <v>533</v>
      </c>
      <c r="D722" s="5" t="s">
        <v>4546</v>
      </c>
      <c r="E722" s="5" t="s">
        <v>102</v>
      </c>
      <c r="F722" s="5" t="s">
        <v>4548</v>
      </c>
      <c r="G722" s="5" t="n">
        <f aca="false">COUNTIF('Duel Log'!A:A,A722)</f>
        <v>3</v>
      </c>
      <c r="H722" s="5" t="n">
        <f aca="false">COUNTIFS('Duel Log'!A:A,A722,'Duel Log'!AA:AA,"Win")</f>
        <v>2</v>
      </c>
      <c r="I722" s="5" t="s">
        <v>11885</v>
      </c>
      <c r="J722" s="5" t="s">
        <v>11882</v>
      </c>
      <c r="K722" s="5" t="s">
        <v>11886</v>
      </c>
      <c r="L722" s="5" t="s">
        <v>98</v>
      </c>
      <c r="M722" s="5" t="s">
        <v>9883</v>
      </c>
      <c r="N722" s="5" t="s">
        <v>9602</v>
      </c>
    </row>
    <row r="723" customFormat="false" ht="15" hidden="false" customHeight="true" outlineLevel="0" collapsed="false">
      <c r="A723" s="5" t="s">
        <v>4555</v>
      </c>
      <c r="B723" s="5" t="s">
        <v>11887</v>
      </c>
      <c r="C723" s="5" t="s">
        <v>533</v>
      </c>
      <c r="D723" s="5" t="s">
        <v>611</v>
      </c>
      <c r="E723" s="5" t="s">
        <v>102</v>
      </c>
      <c r="F723" s="5" t="s">
        <v>667</v>
      </c>
      <c r="G723" s="5" t="n">
        <f aca="false">COUNTIF('Duel Log'!A:A,A723)</f>
        <v>2</v>
      </c>
      <c r="H723" s="5" t="n">
        <f aca="false">COUNTIFS('Duel Log'!A:A,A723,'Duel Log'!AA:AA,"Win")</f>
        <v>0</v>
      </c>
      <c r="I723" s="5" t="s">
        <v>11888</v>
      </c>
      <c r="J723" s="5" t="s">
        <v>11889</v>
      </c>
      <c r="K723" s="5"/>
      <c r="L723" s="5" t="s">
        <v>98</v>
      </c>
      <c r="M723" s="5" t="s">
        <v>11890</v>
      </c>
      <c r="N723" s="5" t="s">
        <v>9612</v>
      </c>
    </row>
    <row r="724" customFormat="false" ht="15" hidden="false" customHeight="true" outlineLevel="0" collapsed="false">
      <c r="A724" s="5" t="s">
        <v>4556</v>
      </c>
      <c r="B724" s="5" t="s">
        <v>11891</v>
      </c>
      <c r="C724" s="5" t="s">
        <v>533</v>
      </c>
      <c r="D724" s="5" t="s">
        <v>2511</v>
      </c>
      <c r="E724" s="5" t="s">
        <v>102</v>
      </c>
      <c r="F724" s="5" t="s">
        <v>4557</v>
      </c>
      <c r="G724" s="5" t="n">
        <f aca="false">COUNTIF('Duel Log'!A:A,A724)</f>
        <v>3</v>
      </c>
      <c r="H724" s="5" t="n">
        <f aca="false">COUNTIFS('Duel Log'!A:A,A724,'Duel Log'!AA:AA,"Win")</f>
        <v>2</v>
      </c>
      <c r="I724" s="5" t="s">
        <v>10872</v>
      </c>
      <c r="J724" s="5" t="s">
        <v>11885</v>
      </c>
      <c r="K724" s="5" t="s">
        <v>11892</v>
      </c>
      <c r="L724" s="5" t="s">
        <v>98</v>
      </c>
      <c r="M724" s="5" t="s">
        <v>11351</v>
      </c>
      <c r="N724" s="5" t="s">
        <v>9602</v>
      </c>
    </row>
    <row r="725" customFormat="false" ht="15" hidden="false" customHeight="true" outlineLevel="0" collapsed="false">
      <c r="A725" s="5" t="s">
        <v>4561</v>
      </c>
      <c r="B725" s="5" t="s">
        <v>11893</v>
      </c>
      <c r="C725" s="5" t="s">
        <v>533</v>
      </c>
      <c r="D725" s="5" t="s">
        <v>452</v>
      </c>
      <c r="E725" s="5" t="s">
        <v>102</v>
      </c>
      <c r="F725" s="5" t="s">
        <v>4562</v>
      </c>
      <c r="G725" s="5" t="n">
        <f aca="false">COUNTIF('Duel Log'!A:A,A725)</f>
        <v>2</v>
      </c>
      <c r="H725" s="5" t="n">
        <f aca="false">COUNTIFS('Duel Log'!A:A,A725,'Duel Log'!AA:AA,"Win")</f>
        <v>0</v>
      </c>
      <c r="I725" s="5" t="s">
        <v>11894</v>
      </c>
      <c r="J725" s="5" t="s">
        <v>11895</v>
      </c>
      <c r="K725" s="5"/>
      <c r="L725" s="5" t="s">
        <v>98</v>
      </c>
      <c r="M725" s="5" t="s">
        <v>10072</v>
      </c>
      <c r="N725" s="5" t="s">
        <v>9612</v>
      </c>
    </row>
    <row r="726" customFormat="false" ht="15" hidden="false" customHeight="true" outlineLevel="0" collapsed="false">
      <c r="A726" s="5" t="s">
        <v>4565</v>
      </c>
      <c r="B726" s="5" t="s">
        <v>11896</v>
      </c>
      <c r="C726" s="5" t="s">
        <v>533</v>
      </c>
      <c r="D726" s="5" t="s">
        <v>648</v>
      </c>
      <c r="E726" s="5" t="s">
        <v>102</v>
      </c>
      <c r="F726" s="5" t="s">
        <v>4566</v>
      </c>
      <c r="G726" s="5" t="n">
        <f aca="false">COUNTIF('Duel Log'!A:A,A726)</f>
        <v>2</v>
      </c>
      <c r="H726" s="5" t="n">
        <f aca="false">COUNTIFS('Duel Log'!A:A,A726,'Duel Log'!AA:AA,"Win")</f>
        <v>2</v>
      </c>
      <c r="I726" s="5" t="s">
        <v>11880</v>
      </c>
      <c r="J726" s="5" t="s">
        <v>11897</v>
      </c>
      <c r="K726" s="5"/>
      <c r="L726" s="5" t="s">
        <v>98</v>
      </c>
      <c r="M726" s="5" t="s">
        <v>9679</v>
      </c>
      <c r="N726" s="5" t="s">
        <v>9612</v>
      </c>
    </row>
    <row r="727" customFormat="false" ht="15" hidden="false" customHeight="true" outlineLevel="0" collapsed="false">
      <c r="A727" s="5" t="s">
        <v>4568</v>
      </c>
      <c r="B727" s="5" t="s">
        <v>11898</v>
      </c>
      <c r="C727" s="5" t="s">
        <v>533</v>
      </c>
      <c r="D727" s="5" t="s">
        <v>684</v>
      </c>
      <c r="E727" s="5" t="s">
        <v>102</v>
      </c>
      <c r="F727" s="5" t="s">
        <v>2906</v>
      </c>
      <c r="G727" s="5" t="n">
        <f aca="false">COUNTIF('Duel Log'!A:A,A727)</f>
        <v>2</v>
      </c>
      <c r="H727" s="5" t="n">
        <f aca="false">COUNTIFS('Duel Log'!A:A,A727,'Duel Log'!AA:AA,"Win")</f>
        <v>2</v>
      </c>
      <c r="I727" s="5" t="s">
        <v>11899</v>
      </c>
      <c r="J727" s="5" t="s">
        <v>11900</v>
      </c>
      <c r="K727" s="5"/>
      <c r="L727" s="5" t="s">
        <v>98</v>
      </c>
      <c r="M727" s="5" t="s">
        <v>11901</v>
      </c>
      <c r="N727" s="5" t="s">
        <v>9612</v>
      </c>
    </row>
    <row r="728" customFormat="false" ht="15" hidden="false" customHeight="true" outlineLevel="0" collapsed="false">
      <c r="A728" s="5" t="s">
        <v>4572</v>
      </c>
      <c r="B728" s="5" t="s">
        <v>11902</v>
      </c>
      <c r="C728" s="5" t="s">
        <v>533</v>
      </c>
      <c r="D728" s="5" t="s">
        <v>424</v>
      </c>
      <c r="E728" s="5" t="s">
        <v>102</v>
      </c>
      <c r="F728" s="5" t="s">
        <v>535</v>
      </c>
      <c r="G728" s="5" t="n">
        <f aca="false">COUNTIF('Duel Log'!A:A,A728)</f>
        <v>2</v>
      </c>
      <c r="H728" s="5" t="n">
        <f aca="false">COUNTIFS('Duel Log'!A:A,A728,'Duel Log'!AA:AA,"Win")</f>
        <v>0</v>
      </c>
      <c r="I728" s="5" t="s">
        <v>11895</v>
      </c>
      <c r="J728" s="5" t="s">
        <v>10872</v>
      </c>
      <c r="K728" s="5"/>
      <c r="L728" s="5" t="s">
        <v>98</v>
      </c>
      <c r="M728" s="5" t="s">
        <v>9906</v>
      </c>
      <c r="N728" s="5" t="s">
        <v>9612</v>
      </c>
    </row>
    <row r="729" customFormat="false" ht="15" hidden="false" customHeight="true" outlineLevel="0" collapsed="false">
      <c r="A729" s="5" t="s">
        <v>4573</v>
      </c>
      <c r="B729" s="5" t="s">
        <v>11903</v>
      </c>
      <c r="C729" s="5" t="s">
        <v>533</v>
      </c>
      <c r="D729" s="5" t="s">
        <v>567</v>
      </c>
      <c r="E729" s="5" t="s">
        <v>102</v>
      </c>
      <c r="F729" s="5" t="s">
        <v>4574</v>
      </c>
      <c r="G729" s="5" t="n">
        <f aca="false">COUNTIF('Duel Log'!A:A,A729)</f>
        <v>2</v>
      </c>
      <c r="H729" s="5" t="n">
        <f aca="false">COUNTIFS('Duel Log'!A:A,A729,'Duel Log'!AA:AA,"Win")</f>
        <v>0</v>
      </c>
      <c r="I729" s="5" t="s">
        <v>11880</v>
      </c>
      <c r="J729" s="5" t="s">
        <v>11897</v>
      </c>
      <c r="K729" s="5"/>
      <c r="L729" s="5" t="s">
        <v>98</v>
      </c>
      <c r="M729" s="5" t="s">
        <v>9679</v>
      </c>
      <c r="N729" s="5" t="s">
        <v>9612</v>
      </c>
    </row>
    <row r="730" customFormat="false" ht="15" hidden="false" customHeight="true" outlineLevel="0" collapsed="false">
      <c r="A730" s="9" t="s">
        <v>4576</v>
      </c>
      <c r="B730" s="9" t="s">
        <v>11904</v>
      </c>
      <c r="C730" s="9" t="s">
        <v>533</v>
      </c>
      <c r="D730" s="9" t="s">
        <v>573</v>
      </c>
      <c r="E730" s="9" t="s">
        <v>102</v>
      </c>
      <c r="F730" s="9" t="s">
        <v>2571</v>
      </c>
      <c r="G730" s="9" t="n">
        <f aca="false">COUNTIF('Duel Log'!A:A,A730)</f>
        <v>2</v>
      </c>
      <c r="H730" s="9" t="n">
        <f aca="false">COUNTIFS('Duel Log'!A:A,A730,'Duel Log'!AA:AA,"Win")</f>
        <v>0</v>
      </c>
      <c r="I730" s="9" t="s">
        <v>11895</v>
      </c>
      <c r="J730" s="9" t="s">
        <v>10872</v>
      </c>
      <c r="K730" s="9"/>
      <c r="L730" s="9" t="s">
        <v>99</v>
      </c>
      <c r="M730" s="9" t="s">
        <v>10077</v>
      </c>
      <c r="N730" s="9" t="s">
        <v>10077</v>
      </c>
    </row>
    <row r="731" customFormat="false" ht="15" hidden="false" customHeight="true" outlineLevel="0" collapsed="false">
      <c r="A731" s="5" t="s">
        <v>4577</v>
      </c>
      <c r="B731" s="5" t="s">
        <v>11905</v>
      </c>
      <c r="C731" s="5" t="s">
        <v>533</v>
      </c>
      <c r="D731" s="5" t="s">
        <v>584</v>
      </c>
      <c r="E731" s="5" t="s">
        <v>102</v>
      </c>
      <c r="F731" s="5" t="s">
        <v>4578</v>
      </c>
      <c r="G731" s="5" t="n">
        <f aca="false">COUNTIF('Duel Log'!A:A,A731)</f>
        <v>3</v>
      </c>
      <c r="H731" s="5" t="n">
        <f aca="false">COUNTIFS('Duel Log'!A:A,A731,'Duel Log'!AA:AA,"Win")</f>
        <v>2</v>
      </c>
      <c r="I731" s="5" t="s">
        <v>11883</v>
      </c>
      <c r="J731" s="5" t="s">
        <v>11895</v>
      </c>
      <c r="K731" s="5" t="s">
        <v>11906</v>
      </c>
      <c r="L731" s="5" t="s">
        <v>98</v>
      </c>
      <c r="M731" s="5" t="s">
        <v>9883</v>
      </c>
      <c r="N731" s="5" t="s">
        <v>9602</v>
      </c>
    </row>
    <row r="732" customFormat="false" ht="15" hidden="false" customHeight="true" outlineLevel="0" collapsed="false">
      <c r="A732" s="5" t="s">
        <v>4583</v>
      </c>
      <c r="B732" s="5" t="s">
        <v>11907</v>
      </c>
      <c r="C732" s="5" t="s">
        <v>533</v>
      </c>
      <c r="D732" s="6" t="s">
        <v>558</v>
      </c>
      <c r="E732" s="5" t="s">
        <v>102</v>
      </c>
      <c r="F732" s="5" t="s">
        <v>4584</v>
      </c>
      <c r="G732" s="5" t="n">
        <f aca="false">COUNTIF('Duel Log'!A:A,A732)</f>
        <v>2</v>
      </c>
      <c r="H732" s="5" t="n">
        <f aca="false">COUNTIFS('Duel Log'!A:A,A732,'Duel Log'!AA:AA,"Win")</f>
        <v>1</v>
      </c>
      <c r="I732" s="5" t="s">
        <v>11900</v>
      </c>
      <c r="J732" s="5" t="s">
        <v>11897</v>
      </c>
      <c r="K732" s="5"/>
      <c r="L732" s="5" t="s">
        <v>98</v>
      </c>
      <c r="M732" s="5" t="s">
        <v>9790</v>
      </c>
      <c r="N732" s="5" t="s">
        <v>9790</v>
      </c>
    </row>
    <row r="733" customFormat="false" ht="15" hidden="false" customHeight="true" outlineLevel="0" collapsed="false">
      <c r="A733" s="9" t="s">
        <v>4587</v>
      </c>
      <c r="B733" s="9" t="s">
        <v>11907</v>
      </c>
      <c r="C733" s="9" t="s">
        <v>533</v>
      </c>
      <c r="D733" s="10" t="s">
        <v>558</v>
      </c>
      <c r="E733" s="9" t="s">
        <v>102</v>
      </c>
      <c r="F733" s="9" t="s">
        <v>4588</v>
      </c>
      <c r="G733" s="9" t="n">
        <f aca="false">COUNTIF('Duel Log'!A:A,A733)</f>
        <v>1</v>
      </c>
      <c r="H733" s="9" t="n">
        <f aca="false">COUNTIFS('Duel Log'!A:A,A733,'Duel Log'!AA:AA,"Win")</f>
        <v>0</v>
      </c>
      <c r="I733" s="9" t="s">
        <v>11908</v>
      </c>
      <c r="J733" s="9"/>
      <c r="K733" s="9"/>
      <c r="L733" s="9" t="s">
        <v>99</v>
      </c>
      <c r="M733" s="9" t="s">
        <v>10077</v>
      </c>
      <c r="N733" s="9" t="s">
        <v>10077</v>
      </c>
    </row>
    <row r="734" customFormat="false" ht="15" hidden="false" customHeight="true" outlineLevel="0" collapsed="false">
      <c r="A734" s="5" t="s">
        <v>4590</v>
      </c>
      <c r="B734" s="5" t="s">
        <v>11909</v>
      </c>
      <c r="C734" s="5" t="s">
        <v>533</v>
      </c>
      <c r="D734" s="5" t="s">
        <v>169</v>
      </c>
      <c r="E734" s="5" t="s">
        <v>102</v>
      </c>
      <c r="F734" s="5" t="s">
        <v>3373</v>
      </c>
      <c r="G734" s="5" t="n">
        <f aca="false">COUNTIF('Duel Log'!A:A,A734)</f>
        <v>3</v>
      </c>
      <c r="H734" s="5" t="n">
        <f aca="false">COUNTIFS('Duel Log'!A:A,A734,'Duel Log'!AA:AA,"Win")</f>
        <v>1</v>
      </c>
      <c r="I734" s="5" t="s">
        <v>11910</v>
      </c>
      <c r="J734" s="5" t="s">
        <v>11911</v>
      </c>
      <c r="K734" s="5" t="s">
        <v>11912</v>
      </c>
      <c r="L734" s="5" t="s">
        <v>98</v>
      </c>
      <c r="M734" s="5" t="s">
        <v>10452</v>
      </c>
      <c r="N734" s="5" t="s">
        <v>9602</v>
      </c>
    </row>
    <row r="735" customFormat="false" ht="15" hidden="false" customHeight="true" outlineLevel="0" collapsed="false">
      <c r="A735" s="5" t="s">
        <v>4591</v>
      </c>
      <c r="B735" s="5" t="s">
        <v>11913</v>
      </c>
      <c r="C735" s="5" t="s">
        <v>533</v>
      </c>
      <c r="D735" s="5" t="s">
        <v>547</v>
      </c>
      <c r="E735" s="5" t="s">
        <v>102</v>
      </c>
      <c r="F735" s="5" t="s">
        <v>4592</v>
      </c>
      <c r="G735" s="5" t="n">
        <f aca="false">COUNTIF('Duel Log'!A:A,A735)</f>
        <v>2</v>
      </c>
      <c r="H735" s="5" t="n">
        <f aca="false">COUNTIFS('Duel Log'!A:A,A735,'Duel Log'!AA:AA,"Win")</f>
        <v>0</v>
      </c>
      <c r="I735" s="5" t="s">
        <v>11914</v>
      </c>
      <c r="J735" s="5" t="s">
        <v>11915</v>
      </c>
      <c r="K735" s="5"/>
      <c r="L735" s="5" t="s">
        <v>98</v>
      </c>
      <c r="M735" s="5" t="s">
        <v>10750</v>
      </c>
      <c r="N735" s="5" t="s">
        <v>9612</v>
      </c>
    </row>
    <row r="736" customFormat="false" ht="15" hidden="false" customHeight="true" outlineLevel="0" collapsed="false">
      <c r="A736" s="5" t="s">
        <v>4596</v>
      </c>
      <c r="B736" s="5" t="s">
        <v>11916</v>
      </c>
      <c r="C736" s="5" t="s">
        <v>547</v>
      </c>
      <c r="D736" s="5" t="s">
        <v>4597</v>
      </c>
      <c r="E736" s="5" t="s">
        <v>102</v>
      </c>
      <c r="F736" s="5" t="s">
        <v>4599</v>
      </c>
      <c r="G736" s="5" t="n">
        <f aca="false">COUNTIF('Duel Log'!A:A,A736)</f>
        <v>3</v>
      </c>
      <c r="H736" s="5" t="n">
        <f aca="false">COUNTIFS('Duel Log'!A:A,A736,'Duel Log'!AA:AA,"Win")</f>
        <v>2</v>
      </c>
      <c r="I736" s="5" t="s">
        <v>11917</v>
      </c>
      <c r="J736" s="5" t="s">
        <v>11918</v>
      </c>
      <c r="K736" s="5" t="s">
        <v>11918</v>
      </c>
      <c r="L736" s="5" t="s">
        <v>98</v>
      </c>
      <c r="M736" s="5" t="s">
        <v>9790</v>
      </c>
      <c r="N736" s="5" t="s">
        <v>9790</v>
      </c>
    </row>
    <row r="737" customFormat="false" ht="15" hidden="false" customHeight="true" outlineLevel="0" collapsed="false">
      <c r="A737" s="5" t="s">
        <v>4606</v>
      </c>
      <c r="B737" s="5" t="s">
        <v>11919</v>
      </c>
      <c r="C737" s="5" t="s">
        <v>547</v>
      </c>
      <c r="D737" s="5" t="s">
        <v>4607</v>
      </c>
      <c r="E737" s="5" t="s">
        <v>102</v>
      </c>
      <c r="F737" s="5" t="s">
        <v>4609</v>
      </c>
      <c r="G737" s="5" t="n">
        <f aca="false">COUNTIF('Duel Log'!A:A,A737)</f>
        <v>3</v>
      </c>
      <c r="H737" s="5" t="n">
        <f aca="false">COUNTIFS('Duel Log'!A:A,A737,'Duel Log'!AA:AA,"Win")</f>
        <v>2</v>
      </c>
      <c r="I737" s="5" t="s">
        <v>11920</v>
      </c>
      <c r="J737" s="5" t="s">
        <v>11921</v>
      </c>
      <c r="K737" s="5" t="s">
        <v>11922</v>
      </c>
      <c r="L737" s="5" t="s">
        <v>98</v>
      </c>
      <c r="M737" s="5" t="s">
        <v>9763</v>
      </c>
      <c r="N737" s="5" t="s">
        <v>9602</v>
      </c>
    </row>
    <row r="738" customFormat="false" ht="15" hidden="false" customHeight="true" outlineLevel="0" collapsed="false">
      <c r="A738" s="5" t="s">
        <v>4615</v>
      </c>
      <c r="B738" s="5" t="s">
        <v>11923</v>
      </c>
      <c r="C738" s="5" t="s">
        <v>547</v>
      </c>
      <c r="D738" s="5" t="s">
        <v>4616</v>
      </c>
      <c r="E738" s="5" t="s">
        <v>102</v>
      </c>
      <c r="F738" s="5" t="s">
        <v>4618</v>
      </c>
      <c r="G738" s="5" t="n">
        <f aca="false">COUNTIF('Duel Log'!A:A,A738)</f>
        <v>2</v>
      </c>
      <c r="H738" s="5" t="n">
        <f aca="false">COUNTIFS('Duel Log'!A:A,A738,'Duel Log'!AA:AA,"Win")</f>
        <v>2</v>
      </c>
      <c r="I738" s="5" t="s">
        <v>11924</v>
      </c>
      <c r="J738" s="5" t="s">
        <v>11925</v>
      </c>
      <c r="K738" s="5"/>
      <c r="L738" s="5" t="s">
        <v>98</v>
      </c>
      <c r="M738" s="5" t="s">
        <v>10210</v>
      </c>
      <c r="N738" s="5" t="s">
        <v>9612</v>
      </c>
    </row>
    <row r="739" customFormat="false" ht="15" hidden="false" customHeight="true" outlineLevel="0" collapsed="false">
      <c r="A739" s="5" t="s">
        <v>4621</v>
      </c>
      <c r="B739" s="5" t="s">
        <v>11926</v>
      </c>
      <c r="C739" s="5" t="s">
        <v>547</v>
      </c>
      <c r="D739" s="5" t="s">
        <v>4622</v>
      </c>
      <c r="E739" s="5" t="s">
        <v>102</v>
      </c>
      <c r="F739" s="5" t="s">
        <v>4624</v>
      </c>
      <c r="G739" s="5" t="n">
        <f aca="false">COUNTIF('Duel Log'!A:A,A739)</f>
        <v>3</v>
      </c>
      <c r="H739" s="5" t="n">
        <f aca="false">COUNTIFS('Duel Log'!A:A,A739,'Duel Log'!AA:AA,"Win")</f>
        <v>1</v>
      </c>
      <c r="I739" s="5" t="s">
        <v>11927</v>
      </c>
      <c r="J739" s="5" t="s">
        <v>11928</v>
      </c>
      <c r="K739" s="5" t="s">
        <v>11929</v>
      </c>
      <c r="L739" s="5" t="s">
        <v>98</v>
      </c>
      <c r="M739" s="5" t="s">
        <v>10097</v>
      </c>
      <c r="N739" s="5" t="s">
        <v>9602</v>
      </c>
    </row>
    <row r="740" customFormat="false" ht="15" hidden="false" customHeight="true" outlineLevel="0" collapsed="false">
      <c r="A740" s="5" t="s">
        <v>4632</v>
      </c>
      <c r="B740" s="5" t="s">
        <v>11930</v>
      </c>
      <c r="C740" s="5" t="s">
        <v>547</v>
      </c>
      <c r="D740" s="5" t="s">
        <v>3746</v>
      </c>
      <c r="E740" s="5" t="s">
        <v>102</v>
      </c>
      <c r="F740" s="5" t="s">
        <v>4633</v>
      </c>
      <c r="G740" s="5" t="n">
        <f aca="false">COUNTIF('Duel Log'!A:A,A740)</f>
        <v>2</v>
      </c>
      <c r="H740" s="5" t="n">
        <f aca="false">COUNTIFS('Duel Log'!A:A,A740,'Duel Log'!AA:AA,"Win")</f>
        <v>2</v>
      </c>
      <c r="I740" s="5" t="s">
        <v>11931</v>
      </c>
      <c r="J740" s="5" t="s">
        <v>11932</v>
      </c>
      <c r="K740" s="5"/>
      <c r="L740" s="5" t="s">
        <v>98</v>
      </c>
      <c r="M740" s="5" t="s">
        <v>11933</v>
      </c>
      <c r="N740" s="5" t="s">
        <v>9612</v>
      </c>
    </row>
    <row r="741" customFormat="false" ht="15" hidden="false" customHeight="true" outlineLevel="0" collapsed="false">
      <c r="A741" s="5" t="s">
        <v>4638</v>
      </c>
      <c r="B741" s="5" t="s">
        <v>11934</v>
      </c>
      <c r="C741" s="5" t="s">
        <v>547</v>
      </c>
      <c r="D741" s="5" t="s">
        <v>4639</v>
      </c>
      <c r="E741" s="5" t="s">
        <v>102</v>
      </c>
      <c r="F741" s="5" t="s">
        <v>4641</v>
      </c>
      <c r="G741" s="5" t="n">
        <f aca="false">COUNTIF('Duel Log'!A:A,A741)</f>
        <v>2</v>
      </c>
      <c r="H741" s="5" t="n">
        <f aca="false">COUNTIFS('Duel Log'!A:A,A741,'Duel Log'!AA:AA,"Win")</f>
        <v>2</v>
      </c>
      <c r="I741" s="5" t="s">
        <v>11935</v>
      </c>
      <c r="J741" s="5" t="s">
        <v>11936</v>
      </c>
      <c r="K741" s="5"/>
      <c r="L741" s="5" t="s">
        <v>98</v>
      </c>
      <c r="M741" s="5" t="s">
        <v>9776</v>
      </c>
      <c r="N741" s="5" t="s">
        <v>9612</v>
      </c>
    </row>
    <row r="742" customFormat="false" ht="15" hidden="false" customHeight="true" outlineLevel="0" collapsed="false">
      <c r="A742" s="5" t="s">
        <v>4644</v>
      </c>
      <c r="B742" s="5" t="s">
        <v>11937</v>
      </c>
      <c r="C742" s="5" t="s">
        <v>547</v>
      </c>
      <c r="D742" s="5" t="s">
        <v>4460</v>
      </c>
      <c r="E742" s="5" t="s">
        <v>102</v>
      </c>
      <c r="F742" s="5" t="s">
        <v>4645</v>
      </c>
      <c r="G742" s="5" t="n">
        <f aca="false">COUNTIF('Duel Log'!A:A,A742)</f>
        <v>3</v>
      </c>
      <c r="H742" s="5" t="n">
        <f aca="false">COUNTIFS('Duel Log'!A:A,A742,'Duel Log'!AA:AA,"Win")</f>
        <v>2</v>
      </c>
      <c r="I742" s="5" t="s">
        <v>11938</v>
      </c>
      <c r="J742" s="5" t="s">
        <v>11939</v>
      </c>
      <c r="K742" s="5" t="s">
        <v>11940</v>
      </c>
      <c r="L742" s="5" t="s">
        <v>98</v>
      </c>
      <c r="M742" s="5" t="s">
        <v>10414</v>
      </c>
      <c r="N742" s="5" t="s">
        <v>9602</v>
      </c>
    </row>
    <row r="743" customFormat="false" ht="15" hidden="false" customHeight="true" outlineLevel="0" collapsed="false">
      <c r="A743" s="5" t="s">
        <v>4651</v>
      </c>
      <c r="B743" s="5" t="s">
        <v>11941</v>
      </c>
      <c r="C743" s="5" t="s">
        <v>547</v>
      </c>
      <c r="D743" s="5" t="s">
        <v>4652</v>
      </c>
      <c r="E743" s="5" t="s">
        <v>102</v>
      </c>
      <c r="F743" s="5" t="s">
        <v>149</v>
      </c>
      <c r="G743" s="5" t="n">
        <f aca="false">COUNTIF('Duel Log'!A:A,A743)</f>
        <v>2</v>
      </c>
      <c r="H743" s="5" t="n">
        <f aca="false">COUNTIFS('Duel Log'!A:A,A743,'Duel Log'!AA:AA,"Win")</f>
        <v>2</v>
      </c>
      <c r="I743" s="5" t="s">
        <v>11942</v>
      </c>
      <c r="J743" s="5" t="s">
        <v>11943</v>
      </c>
      <c r="K743" s="5"/>
      <c r="L743" s="5" t="s">
        <v>98</v>
      </c>
      <c r="M743" s="5" t="s">
        <v>10304</v>
      </c>
      <c r="N743" s="5" t="s">
        <v>9612</v>
      </c>
    </row>
    <row r="744" customFormat="false" ht="15" hidden="false" customHeight="true" outlineLevel="0" collapsed="false">
      <c r="A744" s="5" t="s">
        <v>4657</v>
      </c>
      <c r="B744" s="5" t="s">
        <v>11944</v>
      </c>
      <c r="C744" s="5" t="s">
        <v>547</v>
      </c>
      <c r="D744" s="5" t="s">
        <v>945</v>
      </c>
      <c r="E744" s="5" t="s">
        <v>102</v>
      </c>
      <c r="F744" s="5" t="s">
        <v>1026</v>
      </c>
      <c r="G744" s="5" t="n">
        <f aca="false">COUNTIF('Duel Log'!A:A,A744)</f>
        <v>3</v>
      </c>
      <c r="H744" s="5" t="n">
        <f aca="false">COUNTIFS('Duel Log'!A:A,A744,'Duel Log'!AA:AA,"Win")</f>
        <v>2</v>
      </c>
      <c r="I744" s="5" t="s">
        <v>11945</v>
      </c>
      <c r="J744" s="5" t="s">
        <v>11946</v>
      </c>
      <c r="K744" s="5" t="s">
        <v>11947</v>
      </c>
      <c r="L744" s="5" t="s">
        <v>98</v>
      </c>
      <c r="M744" s="5" t="s">
        <v>10066</v>
      </c>
      <c r="N744" s="5" t="s">
        <v>9602</v>
      </c>
    </row>
    <row r="745" customFormat="false" ht="15" hidden="false" customHeight="true" outlineLevel="0" collapsed="false">
      <c r="A745" s="5" t="s">
        <v>4658</v>
      </c>
      <c r="B745" s="5" t="s">
        <v>11948</v>
      </c>
      <c r="C745" s="5" t="s">
        <v>547</v>
      </c>
      <c r="D745" s="5" t="s">
        <v>169</v>
      </c>
      <c r="E745" s="5" t="s">
        <v>102</v>
      </c>
      <c r="F745" s="5" t="s">
        <v>3356</v>
      </c>
      <c r="G745" s="5" t="n">
        <f aca="false">COUNTIF('Duel Log'!A:A,A745)</f>
        <v>3</v>
      </c>
      <c r="H745" s="5" t="n">
        <f aca="false">COUNTIFS('Duel Log'!A:A,A745,'Duel Log'!AA:AA,"Win")</f>
        <v>2</v>
      </c>
      <c r="I745" s="5" t="s">
        <v>11949</v>
      </c>
      <c r="J745" s="5" t="s">
        <v>11950</v>
      </c>
      <c r="K745" s="5" t="s">
        <v>11951</v>
      </c>
      <c r="L745" s="5" t="s">
        <v>98</v>
      </c>
      <c r="M745" s="5" t="s">
        <v>9763</v>
      </c>
      <c r="N745" s="5" t="s">
        <v>9602</v>
      </c>
    </row>
    <row r="746" customFormat="false" ht="15" hidden="false" customHeight="true" outlineLevel="0" collapsed="false">
      <c r="A746" s="5" t="s">
        <v>4659</v>
      </c>
      <c r="B746" s="5" t="s">
        <v>11952</v>
      </c>
      <c r="C746" s="5" t="s">
        <v>547</v>
      </c>
      <c r="D746" s="6" t="s">
        <v>558</v>
      </c>
      <c r="E746" s="5" t="s">
        <v>102</v>
      </c>
      <c r="F746" s="5" t="s">
        <v>4660</v>
      </c>
      <c r="G746" s="5" t="n">
        <f aca="false">COUNTIF('Duel Log'!A:A,A746)</f>
        <v>2</v>
      </c>
      <c r="H746" s="5" t="n">
        <f aca="false">COUNTIFS('Duel Log'!A:A,A746,'Duel Log'!AA:AA,"Win")</f>
        <v>0</v>
      </c>
      <c r="I746" s="5" t="s">
        <v>11953</v>
      </c>
      <c r="J746" s="5" t="s">
        <v>11954</v>
      </c>
      <c r="K746" s="5"/>
      <c r="L746" s="5" t="s">
        <v>98</v>
      </c>
      <c r="M746" s="5" t="s">
        <v>10339</v>
      </c>
      <c r="N746" s="5" t="s">
        <v>9612</v>
      </c>
    </row>
    <row r="747" customFormat="false" ht="15" hidden="false" customHeight="true" outlineLevel="0" collapsed="false">
      <c r="A747" s="5" t="s">
        <v>4663</v>
      </c>
      <c r="B747" s="5" t="s">
        <v>11955</v>
      </c>
      <c r="C747" s="5" t="s">
        <v>547</v>
      </c>
      <c r="D747" s="5" t="s">
        <v>424</v>
      </c>
      <c r="E747" s="5" t="s">
        <v>102</v>
      </c>
      <c r="F747" s="5" t="s">
        <v>549</v>
      </c>
      <c r="G747" s="5" t="n">
        <f aca="false">COUNTIF('Duel Log'!A:A,A747)</f>
        <v>3</v>
      </c>
      <c r="H747" s="5" t="n">
        <f aca="false">COUNTIFS('Duel Log'!A:A,A747,'Duel Log'!AA:AA,"Win")</f>
        <v>2</v>
      </c>
      <c r="I747" s="5" t="s">
        <v>11956</v>
      </c>
      <c r="J747" s="5" t="s">
        <v>11957</v>
      </c>
      <c r="K747" s="5" t="s">
        <v>11958</v>
      </c>
      <c r="L747" s="5" t="s">
        <v>98</v>
      </c>
      <c r="M747" s="5" t="s">
        <v>11959</v>
      </c>
      <c r="N747" s="5" t="s">
        <v>9602</v>
      </c>
    </row>
    <row r="748" customFormat="false" ht="15" hidden="false" customHeight="true" outlineLevel="0" collapsed="false">
      <c r="A748" s="5" t="s">
        <v>4664</v>
      </c>
      <c r="B748" s="5" t="s">
        <v>11960</v>
      </c>
      <c r="C748" s="5" t="s">
        <v>547</v>
      </c>
      <c r="D748" s="5" t="s">
        <v>567</v>
      </c>
      <c r="E748" s="5" t="s">
        <v>102</v>
      </c>
      <c r="F748" s="5" t="s">
        <v>4665</v>
      </c>
      <c r="G748" s="5" t="n">
        <f aca="false">COUNTIF('Duel Log'!A:A,A748)</f>
        <v>3</v>
      </c>
      <c r="H748" s="5" t="n">
        <f aca="false">COUNTIFS('Duel Log'!A:A,A748,'Duel Log'!AA:AA,"Win")</f>
        <v>1</v>
      </c>
      <c r="I748" s="5" t="s">
        <v>11272</v>
      </c>
      <c r="J748" s="5" t="s">
        <v>11259</v>
      </c>
      <c r="K748" s="5" t="s">
        <v>11961</v>
      </c>
      <c r="L748" s="5" t="s">
        <v>98</v>
      </c>
      <c r="M748" s="5" t="s">
        <v>10828</v>
      </c>
      <c r="N748" s="5" t="s">
        <v>9602</v>
      </c>
    </row>
    <row r="749" customFormat="false" ht="15" hidden="false" customHeight="true" outlineLevel="0" collapsed="false">
      <c r="A749" s="5" t="s">
        <v>4669</v>
      </c>
      <c r="B749" s="5" t="s">
        <v>11962</v>
      </c>
      <c r="C749" s="5" t="s">
        <v>547</v>
      </c>
      <c r="D749" s="5" t="s">
        <v>573</v>
      </c>
      <c r="E749" s="5" t="s">
        <v>102</v>
      </c>
      <c r="F749" s="5" t="s">
        <v>2581</v>
      </c>
      <c r="G749" s="5" t="n">
        <f aca="false">COUNTIF('Duel Log'!A:A,A749)</f>
        <v>3</v>
      </c>
      <c r="H749" s="5" t="n">
        <f aca="false">COUNTIFS('Duel Log'!A:A,A749,'Duel Log'!AA:AA,"Win")</f>
        <v>2</v>
      </c>
      <c r="I749" s="5" t="s">
        <v>11963</v>
      </c>
      <c r="J749" s="5" t="s">
        <v>11964</v>
      </c>
      <c r="K749" s="5" t="s">
        <v>11965</v>
      </c>
      <c r="L749" s="5" t="s">
        <v>98</v>
      </c>
      <c r="M749" s="5" t="s">
        <v>11966</v>
      </c>
      <c r="N749" s="5" t="s">
        <v>9602</v>
      </c>
    </row>
    <row r="750" customFormat="false" ht="15" hidden="false" customHeight="true" outlineLevel="0" collapsed="false">
      <c r="A750" s="5" t="s">
        <v>4671</v>
      </c>
      <c r="B750" s="5" t="s">
        <v>11967</v>
      </c>
      <c r="C750" s="5" t="s">
        <v>547</v>
      </c>
      <c r="D750" s="5" t="s">
        <v>584</v>
      </c>
      <c r="E750" s="5" t="s">
        <v>102</v>
      </c>
      <c r="F750" s="5" t="s">
        <v>3252</v>
      </c>
      <c r="G750" s="5" t="n">
        <f aca="false">COUNTIF('Duel Log'!A:A,A750)</f>
        <v>3</v>
      </c>
      <c r="H750" s="5" t="n">
        <f aca="false">COUNTIFS('Duel Log'!A:A,A750,'Duel Log'!AA:AA,"Win")</f>
        <v>1</v>
      </c>
      <c r="I750" s="5" t="s">
        <v>11968</v>
      </c>
      <c r="J750" s="5" t="s">
        <v>11969</v>
      </c>
      <c r="K750" s="5" t="s">
        <v>11970</v>
      </c>
      <c r="L750" s="5" t="s">
        <v>98</v>
      </c>
      <c r="M750" s="5" t="s">
        <v>11971</v>
      </c>
      <c r="N750" s="5" t="s">
        <v>9602</v>
      </c>
    </row>
    <row r="751" customFormat="false" ht="15" hidden="false" customHeight="true" outlineLevel="0" collapsed="false">
      <c r="A751" s="5" t="s">
        <v>4679</v>
      </c>
      <c r="B751" s="5" t="s">
        <v>11972</v>
      </c>
      <c r="C751" s="5" t="s">
        <v>547</v>
      </c>
      <c r="D751" s="5" t="s">
        <v>533</v>
      </c>
      <c r="E751" s="5" t="s">
        <v>102</v>
      </c>
      <c r="F751" s="5" t="s">
        <v>4592</v>
      </c>
      <c r="G751" s="5" t="n">
        <f aca="false">COUNTIF('Duel Log'!A:A,A751)</f>
        <v>2</v>
      </c>
      <c r="H751" s="5" t="n">
        <f aca="false">COUNTIFS('Duel Log'!A:A,A751,'Duel Log'!AA:AA,"Win")</f>
        <v>2</v>
      </c>
      <c r="I751" s="5" t="s">
        <v>11973</v>
      </c>
      <c r="J751" s="5" t="s">
        <v>11974</v>
      </c>
      <c r="K751" s="5"/>
      <c r="L751" s="5" t="s">
        <v>98</v>
      </c>
      <c r="M751" s="5" t="s">
        <v>11975</v>
      </c>
      <c r="N751" s="5" t="s">
        <v>9612</v>
      </c>
    </row>
    <row r="752" customFormat="false" ht="15" hidden="false" customHeight="true" outlineLevel="0" collapsed="false">
      <c r="A752" s="5" t="s">
        <v>4680</v>
      </c>
      <c r="B752" s="5" t="s">
        <v>11976</v>
      </c>
      <c r="C752" s="5" t="s">
        <v>547</v>
      </c>
      <c r="D752" s="5" t="s">
        <v>1283</v>
      </c>
      <c r="E752" s="5" t="s">
        <v>297</v>
      </c>
      <c r="F752" s="5" t="s">
        <v>1284</v>
      </c>
      <c r="G752" s="5" t="n">
        <f aca="false">COUNTIF('Duel Log'!A:A,A752)</f>
        <v>3</v>
      </c>
      <c r="H752" s="5" t="n">
        <f aca="false">COUNTIFS('Duel Log'!A:A,A752,'Duel Log'!AA:AA,"Win")</f>
        <v>1</v>
      </c>
      <c r="I752" s="5" t="s">
        <v>11977</v>
      </c>
      <c r="J752" s="5" t="s">
        <v>11978</v>
      </c>
      <c r="K752" s="5" t="s">
        <v>11979</v>
      </c>
      <c r="L752" s="5" t="s">
        <v>98</v>
      </c>
      <c r="M752" s="5" t="s">
        <v>11980</v>
      </c>
      <c r="N752" s="5"/>
    </row>
    <row r="753" customFormat="false" ht="15" hidden="false" customHeight="true" outlineLevel="0" collapsed="false">
      <c r="A753" s="7" t="s">
        <v>4681</v>
      </c>
      <c r="B753" s="7" t="s">
        <v>11976</v>
      </c>
      <c r="C753" s="7" t="s">
        <v>547</v>
      </c>
      <c r="D753" s="7" t="s">
        <v>1283</v>
      </c>
      <c r="E753" s="7" t="s">
        <v>297</v>
      </c>
      <c r="F753" s="7" t="s">
        <v>1291</v>
      </c>
      <c r="G753" s="7" t="n">
        <f aca="false">COUNTIF('Duel Log'!A:A,A753)</f>
        <v>3</v>
      </c>
      <c r="H753" s="7" t="n">
        <f aca="false">COUNTIFS('Duel Log'!A:A,A753,'Duel Log'!AA:AA,"Win")</f>
        <v>0</v>
      </c>
      <c r="I753" s="7" t="s">
        <v>11981</v>
      </c>
      <c r="J753" s="7" t="s">
        <v>11982</v>
      </c>
      <c r="K753" s="7" t="s">
        <v>11983</v>
      </c>
      <c r="L753" s="7" t="s">
        <v>99</v>
      </c>
      <c r="M753" s="7" t="s">
        <v>10387</v>
      </c>
      <c r="N753" s="7"/>
    </row>
    <row r="754" customFormat="false" ht="15" hidden="false" customHeight="true" outlineLevel="0" collapsed="false">
      <c r="A754" s="7" t="s">
        <v>4682</v>
      </c>
      <c r="B754" s="7" t="s">
        <v>11976</v>
      </c>
      <c r="C754" s="7" t="s">
        <v>547</v>
      </c>
      <c r="D754" s="7" t="s">
        <v>1283</v>
      </c>
      <c r="E754" s="7" t="s">
        <v>297</v>
      </c>
      <c r="F754" s="7" t="s">
        <v>1296</v>
      </c>
      <c r="G754" s="7" t="n">
        <f aca="false">COUNTIF('Duel Log'!A:A,A754)</f>
        <v>3</v>
      </c>
      <c r="H754" s="7" t="n">
        <f aca="false">COUNTIFS('Duel Log'!A:A,A754,'Duel Log'!AA:AA,"Win")</f>
        <v>2</v>
      </c>
      <c r="I754" s="7" t="s">
        <v>11984</v>
      </c>
      <c r="J754" s="7" t="s">
        <v>11985</v>
      </c>
      <c r="K754" s="7" t="s">
        <v>11986</v>
      </c>
      <c r="L754" s="7" t="s">
        <v>99</v>
      </c>
      <c r="M754" s="7" t="s">
        <v>11987</v>
      </c>
      <c r="N754" s="7"/>
    </row>
    <row r="755" customFormat="false" ht="15" hidden="false" customHeight="true" outlineLevel="0" collapsed="false">
      <c r="A755" s="7" t="s">
        <v>4683</v>
      </c>
      <c r="B755" s="7" t="s">
        <v>11976</v>
      </c>
      <c r="C755" s="7" t="s">
        <v>547</v>
      </c>
      <c r="D755" s="7" t="s">
        <v>1283</v>
      </c>
      <c r="E755" s="7" t="s">
        <v>297</v>
      </c>
      <c r="F755" s="7" t="s">
        <v>1303</v>
      </c>
      <c r="G755" s="7" t="n">
        <f aca="false">COUNTIF('Duel Log'!A:A,A755)</f>
        <v>3</v>
      </c>
      <c r="H755" s="7" t="n">
        <f aca="false">COUNTIFS('Duel Log'!A:A,A755,'Duel Log'!AA:AA,"Win")</f>
        <v>2</v>
      </c>
      <c r="I755" s="7" t="s">
        <v>10098</v>
      </c>
      <c r="J755" s="7" t="s">
        <v>11988</v>
      </c>
      <c r="K755" s="7" t="s">
        <v>11989</v>
      </c>
      <c r="L755" s="7" t="s">
        <v>99</v>
      </c>
      <c r="M755" s="7" t="s">
        <v>9616</v>
      </c>
      <c r="N755" s="7"/>
    </row>
    <row r="756" customFormat="false" ht="15" hidden="false" customHeight="true" outlineLevel="0" collapsed="false">
      <c r="A756" s="5" t="s">
        <v>4684</v>
      </c>
      <c r="B756" s="5" t="s">
        <v>11990</v>
      </c>
      <c r="C756" s="5" t="s">
        <v>547</v>
      </c>
      <c r="D756" s="5" t="s">
        <v>1206</v>
      </c>
      <c r="E756" s="5" t="s">
        <v>297</v>
      </c>
      <c r="F756" s="5" t="s">
        <v>4685</v>
      </c>
      <c r="G756" s="5" t="n">
        <f aca="false">COUNTIF('Duel Log'!A:A,A756)</f>
        <v>1</v>
      </c>
      <c r="H756" s="5" t="n">
        <f aca="false">COUNTIFS('Duel Log'!A:A,A756,'Duel Log'!AA:AA,"Win")</f>
        <v>1</v>
      </c>
      <c r="I756" s="5" t="s">
        <v>11991</v>
      </c>
      <c r="J756" s="5"/>
      <c r="K756" s="5"/>
      <c r="L756" s="5" t="s">
        <v>98</v>
      </c>
      <c r="M756" s="5" t="s">
        <v>9648</v>
      </c>
      <c r="N756" s="5"/>
    </row>
    <row r="757" customFormat="false" ht="15" hidden="false" customHeight="true" outlineLevel="0" collapsed="false">
      <c r="A757" s="7" t="s">
        <v>4686</v>
      </c>
      <c r="B757" s="7" t="s">
        <v>11976</v>
      </c>
      <c r="C757" s="7" t="s">
        <v>547</v>
      </c>
      <c r="D757" s="7" t="s">
        <v>1283</v>
      </c>
      <c r="E757" s="7" t="s">
        <v>297</v>
      </c>
      <c r="F757" s="7" t="s">
        <v>1313</v>
      </c>
      <c r="G757" s="7" t="n">
        <f aca="false">COUNTIF('Duel Log'!A:A,A757)</f>
        <v>3</v>
      </c>
      <c r="H757" s="7" t="n">
        <f aca="false">COUNTIFS('Duel Log'!A:A,A757,'Duel Log'!AA:AA,"Win")</f>
        <v>1</v>
      </c>
      <c r="I757" s="7" t="s">
        <v>11991</v>
      </c>
      <c r="J757" s="7" t="s">
        <v>11992</v>
      </c>
      <c r="K757" s="7" t="s">
        <v>11993</v>
      </c>
      <c r="L757" s="7" t="s">
        <v>99</v>
      </c>
      <c r="M757" s="7" t="s">
        <v>11611</v>
      </c>
      <c r="N757" s="7"/>
    </row>
    <row r="758" customFormat="false" ht="15" hidden="false" customHeight="true" outlineLevel="0" collapsed="false">
      <c r="A758" s="7" t="s">
        <v>4687</v>
      </c>
      <c r="B758" s="7" t="s">
        <v>11976</v>
      </c>
      <c r="C758" s="7" t="s">
        <v>547</v>
      </c>
      <c r="D758" s="7" t="s">
        <v>1283</v>
      </c>
      <c r="E758" s="7" t="s">
        <v>297</v>
      </c>
      <c r="F758" s="7" t="s">
        <v>1321</v>
      </c>
      <c r="G758" s="7" t="n">
        <f aca="false">COUNTIF('Duel Log'!A:A,A758)</f>
        <v>3</v>
      </c>
      <c r="H758" s="7" t="n">
        <f aca="false">COUNTIFS('Duel Log'!A:A,A758,'Duel Log'!AA:AA,"Win")</f>
        <v>0</v>
      </c>
      <c r="I758" s="7" t="s">
        <v>11994</v>
      </c>
      <c r="J758" s="7" t="s">
        <v>11995</v>
      </c>
      <c r="K758" s="7" t="s">
        <v>11996</v>
      </c>
      <c r="L758" s="7" t="s">
        <v>99</v>
      </c>
      <c r="M758" s="7" t="s">
        <v>11997</v>
      </c>
      <c r="N758" s="7"/>
    </row>
    <row r="759" customFormat="false" ht="15" hidden="false" customHeight="true" outlineLevel="0" collapsed="false">
      <c r="A759" s="7" t="s">
        <v>4688</v>
      </c>
      <c r="B759" s="7" t="s">
        <v>11976</v>
      </c>
      <c r="C759" s="7" t="s">
        <v>547</v>
      </c>
      <c r="D759" s="7" t="s">
        <v>1283</v>
      </c>
      <c r="E759" s="7" t="s">
        <v>297</v>
      </c>
      <c r="F759" s="7" t="s">
        <v>1329</v>
      </c>
      <c r="G759" s="7" t="n">
        <f aca="false">COUNTIF('Duel Log'!A:A,A759)</f>
        <v>2</v>
      </c>
      <c r="H759" s="7" t="n">
        <f aca="false">COUNTIFS('Duel Log'!A:A,A759,'Duel Log'!AA:AA,"Win")</f>
        <v>0</v>
      </c>
      <c r="I759" s="7" t="s">
        <v>11998</v>
      </c>
      <c r="J759" s="7" t="s">
        <v>11999</v>
      </c>
      <c r="K759" s="7"/>
      <c r="L759" s="7" t="s">
        <v>99</v>
      </c>
      <c r="M759" s="7" t="s">
        <v>9693</v>
      </c>
      <c r="N759" s="7"/>
    </row>
    <row r="760" customFormat="false" ht="15" hidden="false" customHeight="true" outlineLevel="0" collapsed="false">
      <c r="A760" s="5" t="s">
        <v>4689</v>
      </c>
      <c r="B760" s="5" t="s">
        <v>12000</v>
      </c>
      <c r="C760" s="5" t="s">
        <v>547</v>
      </c>
      <c r="D760" s="5" t="s">
        <v>2119</v>
      </c>
      <c r="E760" s="5" t="s">
        <v>297</v>
      </c>
      <c r="F760" s="5" t="s">
        <v>4690</v>
      </c>
      <c r="G760" s="5" t="n">
        <f aca="false">COUNTIF('Duel Log'!A:A,A760)</f>
        <v>3</v>
      </c>
      <c r="H760" s="5" t="n">
        <f aca="false">COUNTIFS('Duel Log'!A:A,A760,'Duel Log'!AA:AA,"Win")</f>
        <v>0</v>
      </c>
      <c r="I760" s="5" t="s">
        <v>12001</v>
      </c>
      <c r="J760" s="5" t="s">
        <v>12002</v>
      </c>
      <c r="K760" s="5" t="s">
        <v>12003</v>
      </c>
      <c r="L760" s="5" t="s">
        <v>98</v>
      </c>
      <c r="M760" s="5" t="s">
        <v>10381</v>
      </c>
      <c r="N760" s="5"/>
    </row>
    <row r="761" customFormat="false" ht="15" hidden="false" customHeight="true" outlineLevel="0" collapsed="false">
      <c r="A761" s="7" t="s">
        <v>4695</v>
      </c>
      <c r="B761" s="7" t="s">
        <v>12000</v>
      </c>
      <c r="C761" s="7" t="s">
        <v>547</v>
      </c>
      <c r="D761" s="7" t="s">
        <v>2119</v>
      </c>
      <c r="E761" s="7" t="s">
        <v>297</v>
      </c>
      <c r="F761" s="7" t="s">
        <v>4696</v>
      </c>
      <c r="G761" s="7" t="n">
        <f aca="false">COUNTIF('Duel Log'!A:A,A761)</f>
        <v>3</v>
      </c>
      <c r="H761" s="7" t="n">
        <f aca="false">COUNTIFS('Duel Log'!A:A,A761,'Duel Log'!AA:AA,"Win")</f>
        <v>1</v>
      </c>
      <c r="I761" s="7" t="s">
        <v>10068</v>
      </c>
      <c r="J761" s="7" t="s">
        <v>12004</v>
      </c>
      <c r="K761" s="7" t="s">
        <v>12005</v>
      </c>
      <c r="L761" s="7" t="s">
        <v>99</v>
      </c>
      <c r="M761" s="7" t="s">
        <v>10946</v>
      </c>
      <c r="N761" s="7"/>
    </row>
    <row r="762" customFormat="false" ht="15" hidden="false" customHeight="true" outlineLevel="0" collapsed="false">
      <c r="A762" s="7" t="s">
        <v>4701</v>
      </c>
      <c r="B762" s="7" t="s">
        <v>12000</v>
      </c>
      <c r="C762" s="7" t="s">
        <v>547</v>
      </c>
      <c r="D762" s="7" t="s">
        <v>2119</v>
      </c>
      <c r="E762" s="7" t="s">
        <v>297</v>
      </c>
      <c r="F762" s="7" t="s">
        <v>4702</v>
      </c>
      <c r="G762" s="7" t="n">
        <f aca="false">COUNTIF('Duel Log'!A:A,A762)</f>
        <v>3</v>
      </c>
      <c r="H762" s="7" t="n">
        <f aca="false">COUNTIFS('Duel Log'!A:A,A762,'Duel Log'!AA:AA,"Win")</f>
        <v>1</v>
      </c>
      <c r="I762" s="7" t="s">
        <v>12006</v>
      </c>
      <c r="J762" s="7" t="s">
        <v>12007</v>
      </c>
      <c r="K762" s="7" t="s">
        <v>12008</v>
      </c>
      <c r="L762" s="7" t="s">
        <v>99</v>
      </c>
      <c r="M762" s="7" t="s">
        <v>12009</v>
      </c>
      <c r="N762" s="7"/>
    </row>
    <row r="763" customFormat="false" ht="15" hidden="false" customHeight="true" outlineLevel="0" collapsed="false">
      <c r="A763" s="7" t="s">
        <v>4708</v>
      </c>
      <c r="B763" s="7" t="s">
        <v>12000</v>
      </c>
      <c r="C763" s="7" t="s">
        <v>547</v>
      </c>
      <c r="D763" s="7" t="s">
        <v>2119</v>
      </c>
      <c r="E763" s="7" t="s">
        <v>297</v>
      </c>
      <c r="F763" s="7" t="s">
        <v>4709</v>
      </c>
      <c r="G763" s="7" t="n">
        <f aca="false">COUNTIF('Duel Log'!A:A,A763)</f>
        <v>3</v>
      </c>
      <c r="H763" s="7" t="n">
        <f aca="false">COUNTIFS('Duel Log'!A:A,A763,'Duel Log'!AA:AA,"Win")</f>
        <v>2</v>
      </c>
      <c r="I763" s="7" t="s">
        <v>12010</v>
      </c>
      <c r="J763" s="7" t="s">
        <v>10233</v>
      </c>
      <c r="K763" s="7" t="s">
        <v>12011</v>
      </c>
      <c r="L763" s="7" t="s">
        <v>99</v>
      </c>
      <c r="M763" s="7" t="s">
        <v>10308</v>
      </c>
      <c r="N763" s="7"/>
    </row>
    <row r="764" customFormat="false" ht="15" hidden="false" customHeight="true" outlineLevel="0" collapsed="false">
      <c r="A764" s="5" t="s">
        <v>4714</v>
      </c>
      <c r="B764" s="5" t="s">
        <v>12012</v>
      </c>
      <c r="C764" s="5" t="s">
        <v>547</v>
      </c>
      <c r="D764" s="5" t="s">
        <v>1432</v>
      </c>
      <c r="E764" s="5" t="s">
        <v>297</v>
      </c>
      <c r="F764" s="5" t="s">
        <v>1944</v>
      </c>
      <c r="G764" s="5" t="n">
        <f aca="false">COUNTIF('Duel Log'!A:A,A764)</f>
        <v>2</v>
      </c>
      <c r="H764" s="5" t="n">
        <f aca="false">COUNTIFS('Duel Log'!A:A,A764,'Duel Log'!AA:AA,"Win")</f>
        <v>1</v>
      </c>
      <c r="I764" s="5" t="s">
        <v>12013</v>
      </c>
      <c r="J764" s="5" t="s">
        <v>12014</v>
      </c>
      <c r="K764" s="5"/>
      <c r="L764" s="5" t="s">
        <v>98</v>
      </c>
      <c r="M764" s="5" t="s">
        <v>9693</v>
      </c>
      <c r="N764" s="5"/>
    </row>
    <row r="765" customFormat="false" ht="15" hidden="false" customHeight="true" outlineLevel="0" collapsed="false">
      <c r="A765" s="7" t="s">
        <v>4715</v>
      </c>
      <c r="B765" s="7" t="s">
        <v>12012</v>
      </c>
      <c r="C765" s="7" t="s">
        <v>547</v>
      </c>
      <c r="D765" s="7" t="s">
        <v>1432</v>
      </c>
      <c r="E765" s="7" t="s">
        <v>297</v>
      </c>
      <c r="F765" s="7" t="s">
        <v>1950</v>
      </c>
      <c r="G765" s="7" t="n">
        <f aca="false">COUNTIF('Duel Log'!A:A,A765)</f>
        <v>3</v>
      </c>
      <c r="H765" s="7" t="n">
        <f aca="false">COUNTIFS('Duel Log'!A:A,A765,'Duel Log'!AA:AA,"Win")</f>
        <v>0</v>
      </c>
      <c r="I765" s="7" t="s">
        <v>12015</v>
      </c>
      <c r="J765" s="7" t="s">
        <v>12016</v>
      </c>
      <c r="K765" s="7" t="s">
        <v>12017</v>
      </c>
      <c r="L765" s="7" t="s">
        <v>99</v>
      </c>
      <c r="M765" s="7" t="s">
        <v>12018</v>
      </c>
      <c r="N765" s="7"/>
    </row>
    <row r="766" customFormat="false" ht="15" hidden="false" customHeight="true" outlineLevel="0" collapsed="false">
      <c r="A766" s="7" t="s">
        <v>4716</v>
      </c>
      <c r="B766" s="7" t="s">
        <v>12012</v>
      </c>
      <c r="C766" s="7" t="s">
        <v>547</v>
      </c>
      <c r="D766" s="7" t="s">
        <v>1432</v>
      </c>
      <c r="E766" s="7" t="s">
        <v>297</v>
      </c>
      <c r="F766" s="7" t="s">
        <v>1957</v>
      </c>
      <c r="G766" s="7" t="n">
        <f aca="false">COUNTIF('Duel Log'!A:A,A766)</f>
        <v>3</v>
      </c>
      <c r="H766" s="7" t="n">
        <f aca="false">COUNTIFS('Duel Log'!A:A,A766,'Duel Log'!AA:AA,"Win")</f>
        <v>0</v>
      </c>
      <c r="I766" s="7" t="s">
        <v>9674</v>
      </c>
      <c r="J766" s="7" t="s">
        <v>12019</v>
      </c>
      <c r="K766" s="7" t="s">
        <v>12020</v>
      </c>
      <c r="L766" s="7" t="s">
        <v>99</v>
      </c>
      <c r="M766" s="7" t="s">
        <v>12021</v>
      </c>
      <c r="N766" s="7"/>
    </row>
    <row r="767" customFormat="false" ht="15" hidden="false" customHeight="true" outlineLevel="0" collapsed="false">
      <c r="A767" s="7" t="s">
        <v>4718</v>
      </c>
      <c r="B767" s="7" t="s">
        <v>12012</v>
      </c>
      <c r="C767" s="7" t="s">
        <v>547</v>
      </c>
      <c r="D767" s="7" t="s">
        <v>1432</v>
      </c>
      <c r="E767" s="7" t="s">
        <v>297</v>
      </c>
      <c r="F767" s="7" t="s">
        <v>1966</v>
      </c>
      <c r="G767" s="7" t="n">
        <f aca="false">COUNTIF('Duel Log'!A:A,A767)</f>
        <v>3</v>
      </c>
      <c r="H767" s="7" t="n">
        <f aca="false">COUNTIFS('Duel Log'!A:A,A767,'Duel Log'!AA:AA,"Win")</f>
        <v>1</v>
      </c>
      <c r="I767" s="7" t="s">
        <v>12022</v>
      </c>
      <c r="J767" s="7" t="s">
        <v>12023</v>
      </c>
      <c r="K767" s="7" t="s">
        <v>12024</v>
      </c>
      <c r="L767" s="7" t="s">
        <v>99</v>
      </c>
      <c r="M767" s="7" t="s">
        <v>9830</v>
      </c>
      <c r="N767" s="7"/>
    </row>
    <row r="768" customFormat="false" ht="15" hidden="false" customHeight="true" outlineLevel="0" collapsed="false">
      <c r="A768" s="7" t="s">
        <v>4719</v>
      </c>
      <c r="B768" s="7" t="s">
        <v>12012</v>
      </c>
      <c r="C768" s="7" t="s">
        <v>547</v>
      </c>
      <c r="D768" s="7" t="s">
        <v>1432</v>
      </c>
      <c r="E768" s="7" t="s">
        <v>297</v>
      </c>
      <c r="F768" s="7" t="s">
        <v>1972</v>
      </c>
      <c r="G768" s="7" t="n">
        <f aca="false">COUNTIF('Duel Log'!A:A,A768)</f>
        <v>3</v>
      </c>
      <c r="H768" s="7" t="n">
        <f aca="false">COUNTIFS('Duel Log'!A:A,A768,'Duel Log'!AA:AA,"Win")</f>
        <v>0</v>
      </c>
      <c r="I768" s="7" t="s">
        <v>12025</v>
      </c>
      <c r="J768" s="7" t="s">
        <v>12026</v>
      </c>
      <c r="K768" s="7" t="s">
        <v>12027</v>
      </c>
      <c r="L768" s="7" t="s">
        <v>99</v>
      </c>
      <c r="M768" s="7" t="s">
        <v>12028</v>
      </c>
      <c r="N768" s="7"/>
    </row>
    <row r="769" customFormat="false" ht="15" hidden="false" customHeight="true" outlineLevel="0" collapsed="false">
      <c r="A769" s="7" t="s">
        <v>4721</v>
      </c>
      <c r="B769" s="7" t="s">
        <v>12012</v>
      </c>
      <c r="C769" s="7" t="s">
        <v>547</v>
      </c>
      <c r="D769" s="7" t="s">
        <v>1432</v>
      </c>
      <c r="E769" s="7" t="s">
        <v>297</v>
      </c>
      <c r="F769" s="7" t="s">
        <v>1977</v>
      </c>
      <c r="G769" s="7" t="n">
        <f aca="false">COUNTIF('Duel Log'!A:A,A769)</f>
        <v>3</v>
      </c>
      <c r="H769" s="7" t="n">
        <f aca="false">COUNTIFS('Duel Log'!A:A,A769,'Duel Log'!AA:AA,"Win")</f>
        <v>1</v>
      </c>
      <c r="I769" s="7" t="s">
        <v>12029</v>
      </c>
      <c r="J769" s="7" t="s">
        <v>12030</v>
      </c>
      <c r="K769" s="7" t="s">
        <v>12031</v>
      </c>
      <c r="L769" s="7" t="s">
        <v>99</v>
      </c>
      <c r="M769" s="7" t="s">
        <v>12032</v>
      </c>
      <c r="N769" s="7"/>
    </row>
    <row r="770" customFormat="false" ht="15" hidden="false" customHeight="true" outlineLevel="0" collapsed="false">
      <c r="A770" s="7" t="s">
        <v>4722</v>
      </c>
      <c r="B770" s="7" t="s">
        <v>12012</v>
      </c>
      <c r="C770" s="7" t="s">
        <v>547</v>
      </c>
      <c r="D770" s="7" t="s">
        <v>1432</v>
      </c>
      <c r="E770" s="7" t="s">
        <v>297</v>
      </c>
      <c r="F770" s="7" t="s">
        <v>1985</v>
      </c>
      <c r="G770" s="7" t="n">
        <f aca="false">COUNTIF('Duel Log'!A:A,A770)</f>
        <v>3</v>
      </c>
      <c r="H770" s="7" t="n">
        <f aca="false">COUNTIFS('Duel Log'!A:A,A770,'Duel Log'!AA:AA,"Win")</f>
        <v>0</v>
      </c>
      <c r="I770" s="7" t="s">
        <v>11257</v>
      </c>
      <c r="J770" s="7" t="s">
        <v>12033</v>
      </c>
      <c r="K770" s="7" t="s">
        <v>12034</v>
      </c>
      <c r="L770" s="7" t="s">
        <v>99</v>
      </c>
      <c r="M770" s="7" t="s">
        <v>12035</v>
      </c>
      <c r="N770" s="7"/>
    </row>
    <row r="771" customFormat="false" ht="15" hidden="false" customHeight="true" outlineLevel="0" collapsed="false">
      <c r="A771" s="7" t="s">
        <v>4723</v>
      </c>
      <c r="B771" s="7" t="s">
        <v>12012</v>
      </c>
      <c r="C771" s="7" t="s">
        <v>547</v>
      </c>
      <c r="D771" s="7" t="s">
        <v>1432</v>
      </c>
      <c r="E771" s="7" t="s">
        <v>297</v>
      </c>
      <c r="F771" s="7" t="s">
        <v>1992</v>
      </c>
      <c r="G771" s="7" t="n">
        <f aca="false">COUNTIF('Duel Log'!A:A,A771)</f>
        <v>3</v>
      </c>
      <c r="H771" s="7" t="n">
        <f aca="false">COUNTIFS('Duel Log'!A:A,A771,'Duel Log'!AA:AA,"Win")</f>
        <v>1</v>
      </c>
      <c r="I771" s="7" t="s">
        <v>12036</v>
      </c>
      <c r="J771" s="7" t="s">
        <v>11235</v>
      </c>
      <c r="K771" s="7" t="s">
        <v>12037</v>
      </c>
      <c r="L771" s="7" t="s">
        <v>99</v>
      </c>
      <c r="M771" s="7" t="s">
        <v>12038</v>
      </c>
      <c r="N771" s="7"/>
    </row>
    <row r="772" customFormat="false" ht="15" hidden="false" customHeight="true" outlineLevel="0" collapsed="false">
      <c r="A772" s="7" t="s">
        <v>4724</v>
      </c>
      <c r="B772" s="7" t="s">
        <v>12039</v>
      </c>
      <c r="C772" s="7" t="s">
        <v>547</v>
      </c>
      <c r="D772" s="7" t="s">
        <v>2119</v>
      </c>
      <c r="E772" s="7" t="s">
        <v>297</v>
      </c>
      <c r="F772" s="7" t="s">
        <v>4725</v>
      </c>
      <c r="G772" s="7" t="n">
        <f aca="false">COUNTIF('Duel Log'!A:A,A772)</f>
        <v>3</v>
      </c>
      <c r="H772" s="7" t="n">
        <f aca="false">COUNTIFS('Duel Log'!A:A,A772,'Duel Log'!AA:AA,"Win")</f>
        <v>1</v>
      </c>
      <c r="I772" s="7" t="s">
        <v>10089</v>
      </c>
      <c r="J772" s="7" t="s">
        <v>11260</v>
      </c>
      <c r="K772" s="7" t="s">
        <v>12040</v>
      </c>
      <c r="L772" s="7" t="s">
        <v>99</v>
      </c>
      <c r="M772" s="7" t="s">
        <v>12041</v>
      </c>
      <c r="N772" s="7"/>
    </row>
    <row r="773" customFormat="false" ht="15" hidden="false" customHeight="true" outlineLevel="0" collapsed="false">
      <c r="A773" s="7" t="s">
        <v>4730</v>
      </c>
      <c r="B773" s="7" t="s">
        <v>12039</v>
      </c>
      <c r="C773" s="7" t="s">
        <v>547</v>
      </c>
      <c r="D773" s="7" t="s">
        <v>2119</v>
      </c>
      <c r="E773" s="7" t="s">
        <v>297</v>
      </c>
      <c r="F773" s="7" t="s">
        <v>4731</v>
      </c>
      <c r="G773" s="7" t="n">
        <f aca="false">COUNTIF('Duel Log'!A:A,A773)</f>
        <v>3</v>
      </c>
      <c r="H773" s="7" t="n">
        <f aca="false">COUNTIFS('Duel Log'!A:A,A773,'Duel Log'!AA:AA,"Win")</f>
        <v>1</v>
      </c>
      <c r="I773" s="7" t="s">
        <v>10935</v>
      </c>
      <c r="J773" s="7" t="s">
        <v>12042</v>
      </c>
      <c r="K773" s="7" t="s">
        <v>12043</v>
      </c>
      <c r="L773" s="7" t="s">
        <v>99</v>
      </c>
      <c r="M773" s="7" t="s">
        <v>12044</v>
      </c>
      <c r="N773" s="7"/>
    </row>
    <row r="774" customFormat="false" ht="15" hidden="false" customHeight="true" outlineLevel="0" collapsed="false">
      <c r="A774" s="7" t="s">
        <v>4736</v>
      </c>
      <c r="B774" s="7" t="s">
        <v>12039</v>
      </c>
      <c r="C774" s="7" t="s">
        <v>547</v>
      </c>
      <c r="D774" s="7" t="s">
        <v>2119</v>
      </c>
      <c r="E774" s="7" t="s">
        <v>297</v>
      </c>
      <c r="F774" s="7" t="s">
        <v>4737</v>
      </c>
      <c r="G774" s="7" t="n">
        <f aca="false">COUNTIF('Duel Log'!A:A,A774)</f>
        <v>3</v>
      </c>
      <c r="H774" s="7" t="n">
        <f aca="false">COUNTIFS('Duel Log'!A:A,A774,'Duel Log'!AA:AA,"Win")</f>
        <v>0</v>
      </c>
      <c r="I774" s="7" t="s">
        <v>12045</v>
      </c>
      <c r="J774" s="7" t="s">
        <v>12046</v>
      </c>
      <c r="K774" s="7" t="s">
        <v>12047</v>
      </c>
      <c r="L774" s="7" t="s">
        <v>99</v>
      </c>
      <c r="M774" s="7" t="s">
        <v>12048</v>
      </c>
      <c r="N774" s="7"/>
    </row>
    <row r="775" customFormat="false" ht="15" hidden="false" customHeight="true" outlineLevel="0" collapsed="false">
      <c r="A775" s="5" t="s">
        <v>4743</v>
      </c>
      <c r="B775" s="5" t="s">
        <v>12049</v>
      </c>
      <c r="C775" s="5" t="s">
        <v>2158</v>
      </c>
      <c r="D775" s="5" t="s">
        <v>945</v>
      </c>
      <c r="E775" s="5" t="s">
        <v>297</v>
      </c>
      <c r="F775" s="5" t="s">
        <v>4744</v>
      </c>
      <c r="G775" s="5" t="n">
        <f aca="false">COUNTIF('Duel Log'!A:A,A775)</f>
        <v>2</v>
      </c>
      <c r="H775" s="5" t="n">
        <f aca="false">COUNTIFS('Duel Log'!A:A,A775,'Duel Log'!AA:AA,"Win")</f>
        <v>1</v>
      </c>
      <c r="I775" s="5" t="s">
        <v>12050</v>
      </c>
      <c r="J775" s="5" t="s">
        <v>12051</v>
      </c>
      <c r="K775" s="5"/>
      <c r="L775" s="5" t="s">
        <v>98</v>
      </c>
      <c r="M775" s="5" t="s">
        <v>9693</v>
      </c>
      <c r="N775" s="5"/>
    </row>
    <row r="776" customFormat="false" ht="15" hidden="false" customHeight="true" outlineLevel="0" collapsed="false">
      <c r="A776" s="7" t="s">
        <v>4747</v>
      </c>
      <c r="B776" s="7" t="s">
        <v>12049</v>
      </c>
      <c r="C776" s="7" t="s">
        <v>2158</v>
      </c>
      <c r="D776" s="7" t="s">
        <v>945</v>
      </c>
      <c r="E776" s="7" t="s">
        <v>297</v>
      </c>
      <c r="F776" s="7" t="s">
        <v>4748</v>
      </c>
      <c r="G776" s="7" t="n">
        <f aca="false">COUNTIF('Duel Log'!A:A,A776)</f>
        <v>3</v>
      </c>
      <c r="H776" s="7" t="n">
        <f aca="false">COUNTIFS('Duel Log'!A:A,A776,'Duel Log'!AA:AA,"Win")</f>
        <v>2</v>
      </c>
      <c r="I776" s="7" t="s">
        <v>12052</v>
      </c>
      <c r="J776" s="7" t="s">
        <v>12053</v>
      </c>
      <c r="K776" s="7" t="s">
        <v>9715</v>
      </c>
      <c r="L776" s="7" t="s">
        <v>99</v>
      </c>
      <c r="M776" s="7" t="s">
        <v>11278</v>
      </c>
      <c r="N776" s="7"/>
    </row>
    <row r="777" customFormat="false" ht="15" hidden="false" customHeight="true" outlineLevel="0" collapsed="false">
      <c r="A777" s="7" t="s">
        <v>4753</v>
      </c>
      <c r="B777" s="7" t="s">
        <v>12049</v>
      </c>
      <c r="C777" s="7" t="s">
        <v>2158</v>
      </c>
      <c r="D777" s="7" t="s">
        <v>945</v>
      </c>
      <c r="E777" s="7" t="s">
        <v>297</v>
      </c>
      <c r="F777" s="7" t="s">
        <v>4754</v>
      </c>
      <c r="G777" s="7" t="n">
        <f aca="false">COUNTIF('Duel Log'!A:A,A777)</f>
        <v>1</v>
      </c>
      <c r="H777" s="7" t="n">
        <f aca="false">COUNTIFS('Duel Log'!A:A,A777,'Duel Log'!AA:AA,"Win")</f>
        <v>1</v>
      </c>
      <c r="I777" s="7" t="s">
        <v>12054</v>
      </c>
      <c r="J777" s="7"/>
      <c r="K777" s="7"/>
      <c r="L777" s="7" t="s">
        <v>99</v>
      </c>
      <c r="M777" s="7" t="s">
        <v>9648</v>
      </c>
      <c r="N777" s="7"/>
    </row>
    <row r="778" customFormat="false" ht="15" hidden="false" customHeight="true" outlineLevel="0" collapsed="false">
      <c r="A778" s="5" t="s">
        <v>4755</v>
      </c>
      <c r="B778" s="5" t="s">
        <v>12055</v>
      </c>
      <c r="C778" s="5" t="s">
        <v>2158</v>
      </c>
      <c r="D778" s="5" t="s">
        <v>2953</v>
      </c>
      <c r="E778" s="5" t="s">
        <v>297</v>
      </c>
      <c r="F778" s="5" t="s">
        <v>2955</v>
      </c>
      <c r="G778" s="5" t="n">
        <f aca="false">COUNTIF('Duel Log'!A:A,A778)</f>
        <v>3</v>
      </c>
      <c r="H778" s="5" t="n">
        <f aca="false">COUNTIFS('Duel Log'!A:A,A778,'Duel Log'!AA:AA,"Win")</f>
        <v>2</v>
      </c>
      <c r="I778" s="5" t="s">
        <v>12056</v>
      </c>
      <c r="J778" s="5" t="s">
        <v>12057</v>
      </c>
      <c r="K778" s="5" t="s">
        <v>12058</v>
      </c>
      <c r="L778" s="5" t="s">
        <v>98</v>
      </c>
      <c r="M778" s="5" t="s">
        <v>10344</v>
      </c>
      <c r="N778" s="5"/>
    </row>
    <row r="779" customFormat="false" ht="15" hidden="false" customHeight="true" outlineLevel="0" collapsed="false">
      <c r="A779" s="7" t="s">
        <v>4756</v>
      </c>
      <c r="B779" s="7" t="s">
        <v>12055</v>
      </c>
      <c r="C779" s="7" t="s">
        <v>2158</v>
      </c>
      <c r="D779" s="7" t="s">
        <v>2953</v>
      </c>
      <c r="E779" s="7" t="s">
        <v>297</v>
      </c>
      <c r="F779" s="7" t="s">
        <v>2963</v>
      </c>
      <c r="G779" s="7" t="n">
        <f aca="false">COUNTIF('Duel Log'!A:A,A779)</f>
        <v>3</v>
      </c>
      <c r="H779" s="7" t="n">
        <f aca="false">COUNTIFS('Duel Log'!A:A,A779,'Duel Log'!AA:AA,"Win")</f>
        <v>0</v>
      </c>
      <c r="I779" s="7" t="s">
        <v>12051</v>
      </c>
      <c r="J779" s="7" t="s">
        <v>12059</v>
      </c>
      <c r="K779" s="7" t="s">
        <v>12060</v>
      </c>
      <c r="L779" s="7" t="s">
        <v>99</v>
      </c>
      <c r="M779" s="7" t="s">
        <v>10163</v>
      </c>
      <c r="N779" s="7"/>
    </row>
    <row r="780" customFormat="false" ht="15" hidden="false" customHeight="true" outlineLevel="0" collapsed="false">
      <c r="A780" s="7" t="s">
        <v>4757</v>
      </c>
      <c r="B780" s="7" t="s">
        <v>12055</v>
      </c>
      <c r="C780" s="7" t="s">
        <v>2158</v>
      </c>
      <c r="D780" s="7" t="s">
        <v>2953</v>
      </c>
      <c r="E780" s="7" t="s">
        <v>297</v>
      </c>
      <c r="F780" s="7" t="s">
        <v>2968</v>
      </c>
      <c r="G780" s="7" t="n">
        <f aca="false">COUNTIF('Duel Log'!A:A,A780)</f>
        <v>3</v>
      </c>
      <c r="H780" s="7" t="n">
        <f aca="false">COUNTIFS('Duel Log'!A:A,A780,'Duel Log'!AA:AA,"Win")</f>
        <v>1</v>
      </c>
      <c r="I780" s="7" t="s">
        <v>11317</v>
      </c>
      <c r="J780" s="7" t="s">
        <v>12061</v>
      </c>
      <c r="K780" s="7" t="s">
        <v>12062</v>
      </c>
      <c r="L780" s="7" t="s">
        <v>99</v>
      </c>
      <c r="M780" s="7" t="s">
        <v>11278</v>
      </c>
      <c r="N780" s="7"/>
    </row>
    <row r="781" customFormat="false" ht="15" hidden="false" customHeight="true" outlineLevel="0" collapsed="false">
      <c r="A781" s="7" t="s">
        <v>4758</v>
      </c>
      <c r="B781" s="7" t="s">
        <v>12055</v>
      </c>
      <c r="C781" s="7" t="s">
        <v>2158</v>
      </c>
      <c r="D781" s="7" t="s">
        <v>2953</v>
      </c>
      <c r="E781" s="7" t="s">
        <v>297</v>
      </c>
      <c r="F781" s="7" t="s">
        <v>2973</v>
      </c>
      <c r="G781" s="7" t="n">
        <f aca="false">COUNTIF('Duel Log'!A:A,A781)</f>
        <v>3</v>
      </c>
      <c r="H781" s="7" t="n">
        <f aca="false">COUNTIFS('Duel Log'!A:A,A781,'Duel Log'!AA:AA,"Win")</f>
        <v>2</v>
      </c>
      <c r="I781" s="7" t="s">
        <v>10979</v>
      </c>
      <c r="J781" s="7" t="s">
        <v>12063</v>
      </c>
      <c r="K781" s="7" t="s">
        <v>12064</v>
      </c>
      <c r="L781" s="7" t="s">
        <v>99</v>
      </c>
      <c r="M781" s="7" t="s">
        <v>12065</v>
      </c>
      <c r="N781" s="7"/>
    </row>
    <row r="782" customFormat="false" ht="15" hidden="false" customHeight="true" outlineLevel="0" collapsed="false">
      <c r="A782" s="7" t="s">
        <v>4759</v>
      </c>
      <c r="B782" s="7" t="s">
        <v>12055</v>
      </c>
      <c r="C782" s="7" t="s">
        <v>2158</v>
      </c>
      <c r="D782" s="7" t="s">
        <v>2953</v>
      </c>
      <c r="E782" s="7" t="s">
        <v>297</v>
      </c>
      <c r="F782" s="7" t="s">
        <v>2981</v>
      </c>
      <c r="G782" s="7" t="n">
        <f aca="false">COUNTIF('Duel Log'!A:A,A782)</f>
        <v>3</v>
      </c>
      <c r="H782" s="7" t="n">
        <f aca="false">COUNTIFS('Duel Log'!A:A,A782,'Duel Log'!AA:AA,"Win")</f>
        <v>1</v>
      </c>
      <c r="I782" s="7" t="s">
        <v>12066</v>
      </c>
      <c r="J782" s="7" t="s">
        <v>12067</v>
      </c>
      <c r="K782" s="7" t="s">
        <v>12068</v>
      </c>
      <c r="L782" s="7" t="s">
        <v>99</v>
      </c>
      <c r="M782" s="7" t="s">
        <v>10174</v>
      </c>
      <c r="N782" s="7"/>
    </row>
    <row r="783" customFormat="false" ht="15" hidden="false" customHeight="true" outlineLevel="0" collapsed="false">
      <c r="A783" s="7" t="s">
        <v>4760</v>
      </c>
      <c r="B783" s="7" t="s">
        <v>12055</v>
      </c>
      <c r="C783" s="7" t="s">
        <v>2158</v>
      </c>
      <c r="D783" s="7" t="s">
        <v>2953</v>
      </c>
      <c r="E783" s="7" t="s">
        <v>297</v>
      </c>
      <c r="F783" s="7" t="s">
        <v>2990</v>
      </c>
      <c r="G783" s="7" t="n">
        <f aca="false">COUNTIF('Duel Log'!A:A,A783)</f>
        <v>3</v>
      </c>
      <c r="H783" s="7" t="n">
        <f aca="false">COUNTIFS('Duel Log'!A:A,A783,'Duel Log'!AA:AA,"Win")</f>
        <v>3</v>
      </c>
      <c r="I783" s="7" t="s">
        <v>12069</v>
      </c>
      <c r="J783" s="7" t="s">
        <v>12070</v>
      </c>
      <c r="K783" s="7" t="s">
        <v>12071</v>
      </c>
      <c r="L783" s="7" t="s">
        <v>99</v>
      </c>
      <c r="M783" s="7" t="s">
        <v>9607</v>
      </c>
      <c r="N783" s="7"/>
    </row>
    <row r="784" customFormat="false" ht="15" hidden="false" customHeight="true" outlineLevel="0" collapsed="false">
      <c r="A784" s="7" t="s">
        <v>4761</v>
      </c>
      <c r="B784" s="7" t="s">
        <v>12055</v>
      </c>
      <c r="C784" s="7" t="s">
        <v>2158</v>
      </c>
      <c r="D784" s="7" t="s">
        <v>2953</v>
      </c>
      <c r="E784" s="7" t="s">
        <v>297</v>
      </c>
      <c r="F784" s="7" t="s">
        <v>2997</v>
      </c>
      <c r="G784" s="7" t="n">
        <f aca="false">COUNTIF('Duel Log'!A:A,A784)</f>
        <v>3</v>
      </c>
      <c r="H784" s="7" t="n">
        <f aca="false">COUNTIFS('Duel Log'!A:A,A784,'Duel Log'!AA:AA,"Win")</f>
        <v>0</v>
      </c>
      <c r="I784" s="7" t="s">
        <v>9654</v>
      </c>
      <c r="J784" s="7" t="s">
        <v>12072</v>
      </c>
      <c r="K784" s="7" t="s">
        <v>12073</v>
      </c>
      <c r="L784" s="7" t="s">
        <v>99</v>
      </c>
      <c r="M784" s="7" t="s">
        <v>10255</v>
      </c>
      <c r="N784" s="7"/>
    </row>
    <row r="785" customFormat="false" ht="15" hidden="false" customHeight="true" outlineLevel="0" collapsed="false">
      <c r="A785" s="5" t="s">
        <v>4762</v>
      </c>
      <c r="B785" s="5" t="s">
        <v>12074</v>
      </c>
      <c r="C785" s="5" t="s">
        <v>2158</v>
      </c>
      <c r="D785" s="5" t="s">
        <v>4066</v>
      </c>
      <c r="E785" s="5" t="s">
        <v>297</v>
      </c>
      <c r="F785" s="5" t="s">
        <v>4763</v>
      </c>
      <c r="G785" s="5" t="n">
        <f aca="false">COUNTIF('Duel Log'!A:A,A785)</f>
        <v>3</v>
      </c>
      <c r="H785" s="5" t="n">
        <f aca="false">COUNTIFS('Duel Log'!A:A,A785,'Duel Log'!AA:AA,"Win")</f>
        <v>1</v>
      </c>
      <c r="I785" s="5" t="s">
        <v>9654</v>
      </c>
      <c r="J785" s="5" t="s">
        <v>12075</v>
      </c>
      <c r="K785" s="5" t="s">
        <v>12076</v>
      </c>
      <c r="L785" s="5" t="s">
        <v>98</v>
      </c>
      <c r="M785" s="5" t="s">
        <v>10551</v>
      </c>
      <c r="N785" s="5"/>
    </row>
    <row r="786" customFormat="false" ht="15" hidden="false" customHeight="true" outlineLevel="0" collapsed="false">
      <c r="A786" s="7" t="s">
        <v>4767</v>
      </c>
      <c r="B786" s="7" t="s">
        <v>12074</v>
      </c>
      <c r="C786" s="7" t="s">
        <v>2158</v>
      </c>
      <c r="D786" s="7" t="s">
        <v>4066</v>
      </c>
      <c r="E786" s="7" t="s">
        <v>297</v>
      </c>
      <c r="F786" s="7" t="s">
        <v>4768</v>
      </c>
      <c r="G786" s="7" t="n">
        <f aca="false">COUNTIF('Duel Log'!A:A,A786)</f>
        <v>3</v>
      </c>
      <c r="H786" s="7" t="n">
        <f aca="false">COUNTIFS('Duel Log'!A:A,A786,'Duel Log'!AA:AA,"Win")</f>
        <v>3</v>
      </c>
      <c r="I786" s="7" t="s">
        <v>12077</v>
      </c>
      <c r="J786" s="7" t="s">
        <v>12078</v>
      </c>
      <c r="K786" s="7" t="s">
        <v>12079</v>
      </c>
      <c r="L786" s="7" t="s">
        <v>99</v>
      </c>
      <c r="M786" s="7" t="s">
        <v>10658</v>
      </c>
      <c r="N786" s="7"/>
    </row>
    <row r="787" customFormat="false" ht="15" hidden="false" customHeight="true" outlineLevel="0" collapsed="false">
      <c r="A787" s="7" t="s">
        <v>4772</v>
      </c>
      <c r="B787" s="7" t="s">
        <v>12074</v>
      </c>
      <c r="C787" s="7" t="s">
        <v>2158</v>
      </c>
      <c r="D787" s="7" t="s">
        <v>4066</v>
      </c>
      <c r="E787" s="7" t="s">
        <v>297</v>
      </c>
      <c r="F787" s="7" t="s">
        <v>4773</v>
      </c>
      <c r="G787" s="7" t="n">
        <f aca="false">COUNTIF('Duel Log'!A:A,A787)</f>
        <v>3</v>
      </c>
      <c r="H787" s="7" t="n">
        <f aca="false">COUNTIFS('Duel Log'!A:A,A787,'Duel Log'!AA:AA,"Win")</f>
        <v>0</v>
      </c>
      <c r="I787" s="7" t="s">
        <v>12080</v>
      </c>
      <c r="J787" s="7" t="s">
        <v>12081</v>
      </c>
      <c r="K787" s="7" t="s">
        <v>12082</v>
      </c>
      <c r="L787" s="7" t="s">
        <v>99</v>
      </c>
      <c r="M787" s="7" t="s">
        <v>10518</v>
      </c>
      <c r="N787" s="7"/>
    </row>
    <row r="788" customFormat="false" ht="15" hidden="false" customHeight="true" outlineLevel="0" collapsed="false">
      <c r="A788" s="7" t="s">
        <v>4779</v>
      </c>
      <c r="B788" s="7" t="s">
        <v>12074</v>
      </c>
      <c r="C788" s="7" t="s">
        <v>2158</v>
      </c>
      <c r="D788" s="7" t="s">
        <v>4066</v>
      </c>
      <c r="E788" s="7" t="s">
        <v>297</v>
      </c>
      <c r="F788" s="7" t="s">
        <v>4780</v>
      </c>
      <c r="G788" s="7" t="n">
        <f aca="false">COUNTIF('Duel Log'!A:A,A788)</f>
        <v>3</v>
      </c>
      <c r="H788" s="7" t="n">
        <f aca="false">COUNTIFS('Duel Log'!A:A,A788,'Duel Log'!AA:AA,"Win")</f>
        <v>1</v>
      </c>
      <c r="I788" s="7" t="s">
        <v>12083</v>
      </c>
      <c r="J788" s="7" t="s">
        <v>12084</v>
      </c>
      <c r="K788" s="7" t="s">
        <v>12085</v>
      </c>
      <c r="L788" s="7" t="s">
        <v>99</v>
      </c>
      <c r="M788" s="7" t="s">
        <v>9607</v>
      </c>
      <c r="N788" s="7"/>
    </row>
    <row r="789" customFormat="false" ht="15" hidden="false" customHeight="true" outlineLevel="0" collapsed="false">
      <c r="A789" s="7" t="s">
        <v>4786</v>
      </c>
      <c r="B789" s="7" t="s">
        <v>12074</v>
      </c>
      <c r="C789" s="7" t="s">
        <v>2158</v>
      </c>
      <c r="D789" s="7" t="s">
        <v>4066</v>
      </c>
      <c r="E789" s="7" t="s">
        <v>297</v>
      </c>
      <c r="F789" s="7" t="s">
        <v>4787</v>
      </c>
      <c r="G789" s="7" t="n">
        <f aca="false">COUNTIF('Duel Log'!A:A,A789)</f>
        <v>3</v>
      </c>
      <c r="H789" s="7" t="n">
        <f aca="false">COUNTIFS('Duel Log'!A:A,A789,'Duel Log'!AA:AA,"Win")</f>
        <v>2</v>
      </c>
      <c r="I789" s="7" t="s">
        <v>12086</v>
      </c>
      <c r="J789" s="7" t="s">
        <v>12087</v>
      </c>
      <c r="K789" s="7" t="s">
        <v>12088</v>
      </c>
      <c r="L789" s="7" t="s">
        <v>99</v>
      </c>
      <c r="M789" s="7" t="s">
        <v>12089</v>
      </c>
      <c r="N789" s="7"/>
    </row>
    <row r="790" customFormat="false" ht="15" hidden="false" customHeight="true" outlineLevel="0" collapsed="false">
      <c r="A790" s="5" t="s">
        <v>4793</v>
      </c>
      <c r="B790" s="5" t="s">
        <v>12090</v>
      </c>
      <c r="C790" s="5" t="s">
        <v>2158</v>
      </c>
      <c r="D790" s="6" t="s">
        <v>104</v>
      </c>
      <c r="E790" s="5" t="s">
        <v>297</v>
      </c>
      <c r="F790" s="5" t="s">
        <v>4794</v>
      </c>
      <c r="G790" s="5" t="n">
        <f aca="false">COUNTIF('Duel Log'!A:A,A790)</f>
        <v>1</v>
      </c>
      <c r="H790" s="5" t="n">
        <f aca="false">COUNTIFS('Duel Log'!A:A,A790,'Duel Log'!AA:AA,"Win")</f>
        <v>1</v>
      </c>
      <c r="I790" s="5" t="s">
        <v>9858</v>
      </c>
      <c r="J790" s="5"/>
      <c r="K790" s="5"/>
      <c r="L790" s="5" t="s">
        <v>98</v>
      </c>
      <c r="M790" s="5" t="s">
        <v>9648</v>
      </c>
      <c r="N790" s="5"/>
    </row>
    <row r="791" customFormat="false" ht="15" hidden="false" customHeight="true" outlineLevel="0" collapsed="false">
      <c r="A791" s="5" t="s">
        <v>4795</v>
      </c>
      <c r="B791" s="5" t="s">
        <v>12091</v>
      </c>
      <c r="C791" s="5" t="s">
        <v>2158</v>
      </c>
      <c r="D791" s="5" t="s">
        <v>4002</v>
      </c>
      <c r="E791" s="5" t="s">
        <v>297</v>
      </c>
      <c r="F791" s="5" t="s">
        <v>4796</v>
      </c>
      <c r="G791" s="5" t="n">
        <f aca="false">COUNTIF('Duel Log'!A:A,A791)</f>
        <v>3</v>
      </c>
      <c r="H791" s="5" t="n">
        <f aca="false">COUNTIFS('Duel Log'!A:A,A791,'Duel Log'!AA:AA,"Win")</f>
        <v>2</v>
      </c>
      <c r="I791" s="5" t="s">
        <v>10659</v>
      </c>
      <c r="J791" s="5" t="s">
        <v>12092</v>
      </c>
      <c r="K791" s="5" t="s">
        <v>12093</v>
      </c>
      <c r="L791" s="5" t="s">
        <v>98</v>
      </c>
      <c r="M791" s="5" t="s">
        <v>9980</v>
      </c>
      <c r="N791" s="5"/>
    </row>
    <row r="792" customFormat="false" ht="15" hidden="false" customHeight="true" outlineLevel="0" collapsed="false">
      <c r="A792" s="7" t="s">
        <v>4800</v>
      </c>
      <c r="B792" s="7" t="s">
        <v>12091</v>
      </c>
      <c r="C792" s="7" t="s">
        <v>2158</v>
      </c>
      <c r="D792" s="7" t="s">
        <v>4002</v>
      </c>
      <c r="E792" s="7" t="s">
        <v>297</v>
      </c>
      <c r="F792" s="7" t="s">
        <v>4801</v>
      </c>
      <c r="G792" s="7" t="n">
        <f aca="false">COUNTIF('Duel Log'!A:A,A792)</f>
        <v>3</v>
      </c>
      <c r="H792" s="7" t="n">
        <f aca="false">COUNTIFS('Duel Log'!A:A,A792,'Duel Log'!AA:AA,"Win")</f>
        <v>2</v>
      </c>
      <c r="I792" s="7" t="s">
        <v>12094</v>
      </c>
      <c r="J792" s="7" t="s">
        <v>12095</v>
      </c>
      <c r="K792" s="7" t="s">
        <v>12096</v>
      </c>
      <c r="L792" s="7" t="s">
        <v>99</v>
      </c>
      <c r="M792" s="7" t="s">
        <v>11278</v>
      </c>
      <c r="N792" s="7"/>
    </row>
    <row r="793" customFormat="false" ht="15" hidden="false" customHeight="true" outlineLevel="0" collapsed="false">
      <c r="A793" s="7" t="s">
        <v>4805</v>
      </c>
      <c r="B793" s="7" t="s">
        <v>12091</v>
      </c>
      <c r="C793" s="7" t="s">
        <v>2158</v>
      </c>
      <c r="D793" s="7" t="s">
        <v>4002</v>
      </c>
      <c r="E793" s="7" t="s">
        <v>297</v>
      </c>
      <c r="F793" s="7" t="s">
        <v>4806</v>
      </c>
      <c r="G793" s="7" t="n">
        <f aca="false">COUNTIF('Duel Log'!A:A,A793)</f>
        <v>4</v>
      </c>
      <c r="H793" s="7" t="n">
        <f aca="false">COUNTIFS('Duel Log'!A:A,A793,'Duel Log'!AA:AA,"Win")</f>
        <v>4</v>
      </c>
      <c r="I793" s="7" t="s">
        <v>11317</v>
      </c>
      <c r="J793" s="7" t="s">
        <v>12097</v>
      </c>
      <c r="K793" s="7" t="s">
        <v>12097</v>
      </c>
      <c r="L793" s="7" t="s">
        <v>99</v>
      </c>
      <c r="M793" s="7" t="s">
        <v>10308</v>
      </c>
      <c r="N793" s="7"/>
    </row>
    <row r="794" customFormat="false" ht="15" hidden="false" customHeight="true" outlineLevel="0" collapsed="false">
      <c r="A794" s="7" t="s">
        <v>4811</v>
      </c>
      <c r="B794" s="7" t="s">
        <v>12091</v>
      </c>
      <c r="C794" s="7" t="s">
        <v>2158</v>
      </c>
      <c r="D794" s="7" t="s">
        <v>4002</v>
      </c>
      <c r="E794" s="7" t="s">
        <v>297</v>
      </c>
      <c r="F794" s="7" t="s">
        <v>4812</v>
      </c>
      <c r="G794" s="7" t="n">
        <f aca="false">COUNTIF('Duel Log'!A:A,A794)</f>
        <v>3</v>
      </c>
      <c r="H794" s="7" t="n">
        <f aca="false">COUNTIFS('Duel Log'!A:A,A794,'Duel Log'!AA:AA,"Win")</f>
        <v>1</v>
      </c>
      <c r="I794" s="7" t="s">
        <v>12051</v>
      </c>
      <c r="J794" s="7" t="s">
        <v>12098</v>
      </c>
      <c r="K794" s="7" t="s">
        <v>12099</v>
      </c>
      <c r="L794" s="7" t="s">
        <v>99</v>
      </c>
      <c r="M794" s="7" t="s">
        <v>12100</v>
      </c>
      <c r="N794" s="7"/>
    </row>
    <row r="795" customFormat="false" ht="15" hidden="false" customHeight="true" outlineLevel="0" collapsed="false">
      <c r="A795" s="5" t="s">
        <v>4817</v>
      </c>
      <c r="B795" s="5" t="s">
        <v>12101</v>
      </c>
      <c r="C795" s="5" t="s">
        <v>2158</v>
      </c>
      <c r="D795" s="5" t="s">
        <v>4818</v>
      </c>
      <c r="E795" s="5" t="s">
        <v>297</v>
      </c>
      <c r="F795" s="5" t="s">
        <v>4820</v>
      </c>
      <c r="G795" s="5" t="n">
        <f aca="false">COUNTIF('Duel Log'!A:A,A795)</f>
        <v>1</v>
      </c>
      <c r="H795" s="5" t="n">
        <f aca="false">COUNTIFS('Duel Log'!A:A,A795,'Duel Log'!AA:AA,"Win")</f>
        <v>0</v>
      </c>
      <c r="I795" s="5" t="s">
        <v>9695</v>
      </c>
      <c r="J795" s="5"/>
      <c r="K795" s="5"/>
      <c r="L795" s="5" t="s">
        <v>98</v>
      </c>
      <c r="M795" s="5" t="s">
        <v>9648</v>
      </c>
      <c r="N795" s="5"/>
    </row>
    <row r="796" customFormat="false" ht="15" hidden="false" customHeight="true" outlineLevel="0" collapsed="false">
      <c r="A796" s="5" t="s">
        <v>4822</v>
      </c>
      <c r="B796" s="5" t="s">
        <v>12102</v>
      </c>
      <c r="C796" s="5" t="s">
        <v>2158</v>
      </c>
      <c r="D796" s="5" t="s">
        <v>4823</v>
      </c>
      <c r="E796" s="5" t="s">
        <v>297</v>
      </c>
      <c r="F796" s="5" t="s">
        <v>4825</v>
      </c>
      <c r="G796" s="5" t="n">
        <f aca="false">COUNTIF('Duel Log'!A:A,A796)</f>
        <v>1</v>
      </c>
      <c r="H796" s="5" t="n">
        <f aca="false">COUNTIFS('Duel Log'!A:A,A796,'Duel Log'!AA:AA,"Win")</f>
        <v>1</v>
      </c>
      <c r="I796" s="5" t="s">
        <v>12103</v>
      </c>
      <c r="J796" s="5"/>
      <c r="K796" s="5"/>
      <c r="L796" s="5" t="s">
        <v>98</v>
      </c>
      <c r="M796" s="5" t="s">
        <v>9648</v>
      </c>
      <c r="N796" s="5"/>
    </row>
    <row r="797" customFormat="false" ht="15" hidden="false" customHeight="true" outlineLevel="0" collapsed="false">
      <c r="A797" s="5" t="s">
        <v>4828</v>
      </c>
      <c r="B797" s="5" t="s">
        <v>12104</v>
      </c>
      <c r="C797" s="5" t="s">
        <v>2158</v>
      </c>
      <c r="D797" s="5" t="s">
        <v>4829</v>
      </c>
      <c r="E797" s="5" t="s">
        <v>297</v>
      </c>
      <c r="F797" s="5" t="s">
        <v>4831</v>
      </c>
      <c r="G797" s="5" t="n">
        <f aca="false">COUNTIF('Duel Log'!A:A,A797)</f>
        <v>1</v>
      </c>
      <c r="H797" s="5" t="n">
        <f aca="false">COUNTIFS('Duel Log'!A:A,A797,'Duel Log'!AA:AA,"Win")</f>
        <v>0</v>
      </c>
      <c r="I797" s="5" t="s">
        <v>12105</v>
      </c>
      <c r="J797" s="5"/>
      <c r="K797" s="5"/>
      <c r="L797" s="5" t="s">
        <v>98</v>
      </c>
      <c r="M797" s="5" t="s">
        <v>9648</v>
      </c>
      <c r="N797" s="5"/>
    </row>
    <row r="798" customFormat="false" ht="15" hidden="false" customHeight="true" outlineLevel="0" collapsed="false">
      <c r="A798" s="7" t="s">
        <v>4833</v>
      </c>
      <c r="B798" s="7" t="s">
        <v>12104</v>
      </c>
      <c r="C798" s="7" t="s">
        <v>2158</v>
      </c>
      <c r="D798" s="7" t="s">
        <v>4829</v>
      </c>
      <c r="E798" s="7" t="s">
        <v>297</v>
      </c>
      <c r="F798" s="7" t="s">
        <v>4834</v>
      </c>
      <c r="G798" s="7" t="n">
        <f aca="false">COUNTIF('Duel Log'!A:A,A798)</f>
        <v>2</v>
      </c>
      <c r="H798" s="7" t="n">
        <f aca="false">COUNTIFS('Duel Log'!A:A,A798,'Duel Log'!AA:AA,"Win")</f>
        <v>2</v>
      </c>
      <c r="I798" s="7" t="s">
        <v>12106</v>
      </c>
      <c r="J798" s="7" t="s">
        <v>12106</v>
      </c>
      <c r="K798" s="7"/>
      <c r="L798" s="7" t="s">
        <v>99</v>
      </c>
      <c r="M798" s="7" t="s">
        <v>9648</v>
      </c>
      <c r="N798" s="7"/>
    </row>
    <row r="799" customFormat="false" ht="15" hidden="false" customHeight="true" outlineLevel="0" collapsed="false">
      <c r="A799" s="7" t="s">
        <v>4838</v>
      </c>
      <c r="B799" s="7" t="s">
        <v>12104</v>
      </c>
      <c r="C799" s="7" t="s">
        <v>2158</v>
      </c>
      <c r="D799" s="7" t="s">
        <v>4829</v>
      </c>
      <c r="E799" s="7" t="s">
        <v>297</v>
      </c>
      <c r="F799" s="7" t="s">
        <v>4839</v>
      </c>
      <c r="G799" s="7" t="n">
        <f aca="false">COUNTIF('Duel Log'!A:A,A799)</f>
        <v>1</v>
      </c>
      <c r="H799" s="7" t="n">
        <f aca="false">COUNTIFS('Duel Log'!A:A,A799,'Duel Log'!AA:AA,"Win")</f>
        <v>1</v>
      </c>
      <c r="I799" s="7" t="s">
        <v>12107</v>
      </c>
      <c r="J799" s="7"/>
      <c r="K799" s="7"/>
      <c r="L799" s="7" t="s">
        <v>99</v>
      </c>
      <c r="M799" s="7" t="s">
        <v>9648</v>
      </c>
      <c r="N799" s="7"/>
    </row>
    <row r="800" customFormat="false" ht="15" hidden="false" customHeight="true" outlineLevel="0" collapsed="false">
      <c r="A800" s="5" t="s">
        <v>4840</v>
      </c>
      <c r="B800" s="5" t="s">
        <v>12108</v>
      </c>
      <c r="C800" s="5" t="s">
        <v>2158</v>
      </c>
      <c r="D800" s="5" t="s">
        <v>147</v>
      </c>
      <c r="E800" s="5" t="s">
        <v>297</v>
      </c>
      <c r="F800" s="5" t="s">
        <v>2160</v>
      </c>
      <c r="G800" s="5" t="n">
        <f aca="false">COUNTIF('Duel Log'!A:A,A800)</f>
        <v>3</v>
      </c>
      <c r="H800" s="5" t="n">
        <f aca="false">COUNTIFS('Duel Log'!A:A,A800,'Duel Log'!AA:AA,"Win")</f>
        <v>2</v>
      </c>
      <c r="I800" s="5" t="s">
        <v>10700</v>
      </c>
      <c r="J800" s="5" t="s">
        <v>12109</v>
      </c>
      <c r="K800" s="5" t="s">
        <v>12110</v>
      </c>
      <c r="L800" s="5" t="s">
        <v>98</v>
      </c>
      <c r="M800" s="5" t="s">
        <v>12111</v>
      </c>
      <c r="N800" s="5"/>
    </row>
    <row r="801" customFormat="false" ht="15" hidden="false" customHeight="true" outlineLevel="0" collapsed="false">
      <c r="A801" s="7" t="s">
        <v>4841</v>
      </c>
      <c r="B801" s="7" t="s">
        <v>12108</v>
      </c>
      <c r="C801" s="7" t="s">
        <v>2158</v>
      </c>
      <c r="D801" s="7" t="s">
        <v>147</v>
      </c>
      <c r="E801" s="7" t="s">
        <v>297</v>
      </c>
      <c r="F801" s="7" t="s">
        <v>2166</v>
      </c>
      <c r="G801" s="7" t="n">
        <f aca="false">COUNTIF('Duel Log'!A:A,A801)</f>
        <v>3</v>
      </c>
      <c r="H801" s="7" t="n">
        <f aca="false">COUNTIFS('Duel Log'!A:A,A801,'Duel Log'!AA:AA,"Win")</f>
        <v>2</v>
      </c>
      <c r="I801" s="7" t="s">
        <v>12112</v>
      </c>
      <c r="J801" s="7" t="s">
        <v>12113</v>
      </c>
      <c r="K801" s="7" t="s">
        <v>12114</v>
      </c>
      <c r="L801" s="7" t="s">
        <v>99</v>
      </c>
      <c r="M801" s="7" t="s">
        <v>11168</v>
      </c>
      <c r="N801" s="7"/>
    </row>
    <row r="802" customFormat="false" ht="15" hidden="false" customHeight="true" outlineLevel="0" collapsed="false">
      <c r="A802" s="7" t="s">
        <v>4842</v>
      </c>
      <c r="B802" s="7" t="s">
        <v>12108</v>
      </c>
      <c r="C802" s="7" t="s">
        <v>2158</v>
      </c>
      <c r="D802" s="7" t="s">
        <v>147</v>
      </c>
      <c r="E802" s="7" t="s">
        <v>297</v>
      </c>
      <c r="F802" s="7" t="s">
        <v>2172</v>
      </c>
      <c r="G802" s="7" t="n">
        <f aca="false">COUNTIF('Duel Log'!A:A,A802)</f>
        <v>3</v>
      </c>
      <c r="H802" s="7" t="n">
        <f aca="false">COUNTIFS('Duel Log'!A:A,A802,'Duel Log'!AA:AA,"Win")</f>
        <v>1</v>
      </c>
      <c r="I802" s="7" t="s">
        <v>12115</v>
      </c>
      <c r="J802" s="7" t="s">
        <v>12116</v>
      </c>
      <c r="K802" s="7" t="s">
        <v>12117</v>
      </c>
      <c r="L802" s="7" t="s">
        <v>99</v>
      </c>
      <c r="M802" s="7" t="s">
        <v>12118</v>
      </c>
      <c r="N802" s="7"/>
    </row>
    <row r="803" customFormat="false" ht="15" hidden="false" customHeight="true" outlineLevel="0" collapsed="false">
      <c r="A803" s="5" t="s">
        <v>4843</v>
      </c>
      <c r="B803" s="5" t="s">
        <v>12119</v>
      </c>
      <c r="C803" s="5" t="s">
        <v>2158</v>
      </c>
      <c r="D803" s="5" t="s">
        <v>4844</v>
      </c>
      <c r="E803" s="5" t="s">
        <v>102</v>
      </c>
      <c r="F803" s="5" t="s">
        <v>4846</v>
      </c>
      <c r="G803" s="5" t="n">
        <f aca="false">COUNTIF('Duel Log'!A:A,A803)</f>
        <v>3</v>
      </c>
      <c r="H803" s="5" t="n">
        <f aca="false">COUNTIFS('Duel Log'!A:A,A803,'Duel Log'!AA:AA,"Win")</f>
        <v>1</v>
      </c>
      <c r="I803" s="5" t="s">
        <v>12120</v>
      </c>
      <c r="J803" s="5" t="s">
        <v>10555</v>
      </c>
      <c r="K803" s="5" t="s">
        <v>12121</v>
      </c>
      <c r="L803" s="5" t="s">
        <v>98</v>
      </c>
      <c r="M803" s="5" t="s">
        <v>10376</v>
      </c>
      <c r="N803" s="5" t="s">
        <v>9602</v>
      </c>
    </row>
    <row r="804" customFormat="false" ht="15" hidden="false" customHeight="true" outlineLevel="0" collapsed="false">
      <c r="A804" s="5" t="s">
        <v>4849</v>
      </c>
      <c r="B804" s="5" t="s">
        <v>12122</v>
      </c>
      <c r="C804" s="5" t="s">
        <v>2158</v>
      </c>
      <c r="D804" s="5" t="s">
        <v>4850</v>
      </c>
      <c r="E804" s="5" t="s">
        <v>102</v>
      </c>
      <c r="F804" s="5" t="s">
        <v>4538</v>
      </c>
      <c r="G804" s="5" t="n">
        <f aca="false">COUNTIF('Duel Log'!A:A,A804)</f>
        <v>3</v>
      </c>
      <c r="H804" s="5" t="n">
        <f aca="false">COUNTIFS('Duel Log'!A:A,A804,'Duel Log'!AA:AA,"Win")</f>
        <v>2</v>
      </c>
      <c r="I804" s="5" t="s">
        <v>12121</v>
      </c>
      <c r="J804" s="5" t="s">
        <v>12123</v>
      </c>
      <c r="K804" s="5" t="s">
        <v>12124</v>
      </c>
      <c r="L804" s="5" t="s">
        <v>98</v>
      </c>
      <c r="M804" s="5" t="s">
        <v>10440</v>
      </c>
      <c r="N804" s="5" t="s">
        <v>9602</v>
      </c>
    </row>
    <row r="805" customFormat="false" ht="15" hidden="false" customHeight="true" outlineLevel="0" collapsed="false">
      <c r="A805" s="5" t="s">
        <v>4858</v>
      </c>
      <c r="B805" s="5" t="s">
        <v>12125</v>
      </c>
      <c r="C805" s="5" t="s">
        <v>2158</v>
      </c>
      <c r="D805" s="5" t="s">
        <v>4859</v>
      </c>
      <c r="E805" s="5" t="s">
        <v>102</v>
      </c>
      <c r="F805" s="5" t="s">
        <v>4861</v>
      </c>
      <c r="G805" s="5" t="n">
        <f aca="false">COUNTIF('Duel Log'!A:A,A805)</f>
        <v>2</v>
      </c>
      <c r="H805" s="5" t="n">
        <f aca="false">COUNTIFS('Duel Log'!A:A,A805,'Duel Log'!AA:AA,"Win")</f>
        <v>2</v>
      </c>
      <c r="I805" s="5" t="s">
        <v>12126</v>
      </c>
      <c r="J805" s="5" t="s">
        <v>12127</v>
      </c>
      <c r="K805" s="5"/>
      <c r="L805" s="5" t="s">
        <v>98</v>
      </c>
      <c r="M805" s="5" t="s">
        <v>11075</v>
      </c>
      <c r="N805" s="5" t="s">
        <v>9612</v>
      </c>
    </row>
    <row r="806" customFormat="false" ht="15" hidden="false" customHeight="true" outlineLevel="0" collapsed="false">
      <c r="A806" s="5" t="s">
        <v>4865</v>
      </c>
      <c r="B806" s="5" t="s">
        <v>12128</v>
      </c>
      <c r="C806" s="5" t="s">
        <v>2158</v>
      </c>
      <c r="D806" s="5" t="s">
        <v>4866</v>
      </c>
      <c r="E806" s="5" t="s">
        <v>102</v>
      </c>
      <c r="F806" s="5" t="s">
        <v>4868</v>
      </c>
      <c r="G806" s="5" t="n">
        <f aca="false">COUNTIF('Duel Log'!A:A,A806)</f>
        <v>2</v>
      </c>
      <c r="H806" s="5" t="n">
        <f aca="false">COUNTIFS('Duel Log'!A:A,A806,'Duel Log'!AA:AA,"Win")</f>
        <v>2</v>
      </c>
      <c r="I806" s="5" t="s">
        <v>10659</v>
      </c>
      <c r="J806" s="5" t="s">
        <v>12129</v>
      </c>
      <c r="K806" s="5"/>
      <c r="L806" s="5" t="s">
        <v>98</v>
      </c>
      <c r="M806" s="5" t="s">
        <v>9754</v>
      </c>
      <c r="N806" s="5" t="s">
        <v>9612</v>
      </c>
    </row>
    <row r="807" customFormat="false" ht="15" hidden="false" customHeight="true" outlineLevel="0" collapsed="false">
      <c r="A807" s="5" t="s">
        <v>4871</v>
      </c>
      <c r="B807" s="5" t="s">
        <v>12130</v>
      </c>
      <c r="C807" s="5" t="s">
        <v>2158</v>
      </c>
      <c r="D807" s="5" t="s">
        <v>709</v>
      </c>
      <c r="E807" s="5" t="s">
        <v>102</v>
      </c>
      <c r="F807" s="5" t="s">
        <v>4872</v>
      </c>
      <c r="G807" s="5" t="n">
        <f aca="false">COUNTIF('Duel Log'!A:A,A807)</f>
        <v>3</v>
      </c>
      <c r="H807" s="5" t="n">
        <f aca="false">COUNTIFS('Duel Log'!A:A,A807,'Duel Log'!AA:AA,"Win")</f>
        <v>2</v>
      </c>
      <c r="I807" s="5" t="s">
        <v>12131</v>
      </c>
      <c r="J807" s="5" t="s">
        <v>12132</v>
      </c>
      <c r="K807" s="5" t="s">
        <v>12133</v>
      </c>
      <c r="L807" s="5" t="s">
        <v>98</v>
      </c>
      <c r="M807" s="5" t="s">
        <v>10943</v>
      </c>
      <c r="N807" s="5" t="s">
        <v>9602</v>
      </c>
    </row>
    <row r="808" customFormat="false" ht="15" hidden="false" customHeight="true" outlineLevel="0" collapsed="false">
      <c r="A808" s="5" t="s">
        <v>4877</v>
      </c>
      <c r="B808" s="5" t="s">
        <v>12134</v>
      </c>
      <c r="C808" s="5" t="s">
        <v>2158</v>
      </c>
      <c r="D808" s="6" t="s">
        <v>4878</v>
      </c>
      <c r="E808" s="5" t="s">
        <v>102</v>
      </c>
      <c r="F808" s="5" t="s">
        <v>4880</v>
      </c>
      <c r="G808" s="5" t="n">
        <f aca="false">COUNTIF('Duel Log'!A:A,A808)</f>
        <v>3</v>
      </c>
      <c r="H808" s="5" t="n">
        <f aca="false">COUNTIFS('Duel Log'!A:A,A808,'Duel Log'!AA:AA,"Win")</f>
        <v>2</v>
      </c>
      <c r="I808" s="5" t="s">
        <v>12135</v>
      </c>
      <c r="J808" s="5" t="s">
        <v>12136</v>
      </c>
      <c r="K808" s="5" t="s">
        <v>12137</v>
      </c>
      <c r="L808" s="5" t="s">
        <v>98</v>
      </c>
      <c r="M808" s="5" t="s">
        <v>9873</v>
      </c>
      <c r="N808" s="5" t="s">
        <v>9602</v>
      </c>
    </row>
    <row r="809" customFormat="false" ht="15" hidden="false" customHeight="true" outlineLevel="0" collapsed="false">
      <c r="A809" s="5" t="s">
        <v>4886</v>
      </c>
      <c r="B809" s="5" t="s">
        <v>12138</v>
      </c>
      <c r="C809" s="5" t="s">
        <v>2158</v>
      </c>
      <c r="D809" s="5" t="s">
        <v>4486</v>
      </c>
      <c r="E809" s="5" t="s">
        <v>102</v>
      </c>
      <c r="F809" s="5" t="s">
        <v>4887</v>
      </c>
      <c r="G809" s="5" t="n">
        <f aca="false">COUNTIF('Duel Log'!A:A,A809)</f>
        <v>3</v>
      </c>
      <c r="H809" s="5" t="n">
        <f aca="false">COUNTIFS('Duel Log'!A:A,A809,'Duel Log'!AA:AA,"Win")</f>
        <v>1</v>
      </c>
      <c r="I809" s="5" t="s">
        <v>12139</v>
      </c>
      <c r="J809" s="5" t="s">
        <v>12140</v>
      </c>
      <c r="K809" s="5" t="s">
        <v>12141</v>
      </c>
      <c r="L809" s="5" t="s">
        <v>98</v>
      </c>
      <c r="M809" s="5" t="s">
        <v>9980</v>
      </c>
      <c r="N809" s="5" t="s">
        <v>9602</v>
      </c>
    </row>
    <row r="810" customFormat="false" ht="15" hidden="false" customHeight="true" outlineLevel="0" collapsed="false">
      <c r="A810" s="5" t="s">
        <v>4892</v>
      </c>
      <c r="B810" s="5" t="s">
        <v>12142</v>
      </c>
      <c r="C810" s="5" t="s">
        <v>2158</v>
      </c>
      <c r="D810" s="6" t="s">
        <v>431</v>
      </c>
      <c r="E810" s="5" t="s">
        <v>102</v>
      </c>
      <c r="F810" s="5" t="s">
        <v>4893</v>
      </c>
      <c r="G810" s="5" t="n">
        <f aca="false">COUNTIF('Duel Log'!A:A,A810)</f>
        <v>3</v>
      </c>
      <c r="H810" s="5" t="n">
        <f aca="false">COUNTIFS('Duel Log'!A:A,A810,'Duel Log'!AA:AA,"Win")</f>
        <v>1</v>
      </c>
      <c r="I810" s="5" t="s">
        <v>12143</v>
      </c>
      <c r="J810" s="5" t="s">
        <v>12144</v>
      </c>
      <c r="K810" s="5" t="s">
        <v>12145</v>
      </c>
      <c r="L810" s="5" t="s">
        <v>98</v>
      </c>
      <c r="M810" s="5" t="s">
        <v>12146</v>
      </c>
      <c r="N810" s="5" t="s">
        <v>9602</v>
      </c>
    </row>
    <row r="811" customFormat="false" ht="15" hidden="false" customHeight="true" outlineLevel="0" collapsed="false">
      <c r="A811" s="5" t="s">
        <v>4900</v>
      </c>
      <c r="B811" s="5" t="s">
        <v>12147</v>
      </c>
      <c r="C811" s="5" t="s">
        <v>2158</v>
      </c>
      <c r="D811" s="5" t="s">
        <v>3201</v>
      </c>
      <c r="E811" s="5" t="s">
        <v>102</v>
      </c>
      <c r="F811" s="5" t="s">
        <v>4901</v>
      </c>
      <c r="G811" s="5" t="n">
        <f aca="false">COUNTIF('Duel Log'!A:A,A811)</f>
        <v>2</v>
      </c>
      <c r="H811" s="5" t="n">
        <f aca="false">COUNTIFS('Duel Log'!A:A,A811,'Duel Log'!AA:AA,"Win")</f>
        <v>2</v>
      </c>
      <c r="I811" s="5" t="s">
        <v>12105</v>
      </c>
      <c r="J811" s="5" t="s">
        <v>12148</v>
      </c>
      <c r="K811" s="5"/>
      <c r="L811" s="5" t="s">
        <v>98</v>
      </c>
      <c r="M811" s="5" t="s">
        <v>9822</v>
      </c>
      <c r="N811" s="5" t="s">
        <v>9612</v>
      </c>
    </row>
    <row r="812" customFormat="false" ht="15" hidden="false" customHeight="true" outlineLevel="0" collapsed="false">
      <c r="A812" s="5" t="s">
        <v>4906</v>
      </c>
      <c r="B812" s="5" t="s">
        <v>12149</v>
      </c>
      <c r="C812" s="5" t="s">
        <v>2158</v>
      </c>
      <c r="D812" s="5" t="s">
        <v>291</v>
      </c>
      <c r="E812" s="5" t="s">
        <v>297</v>
      </c>
      <c r="F812" s="5" t="s">
        <v>4907</v>
      </c>
      <c r="G812" s="5" t="n">
        <f aca="false">COUNTIF('Duel Log'!A:A,A812)</f>
        <v>1</v>
      </c>
      <c r="H812" s="5" t="n">
        <f aca="false">COUNTIFS('Duel Log'!A:A,A812,'Duel Log'!AA:AA,"Win")</f>
        <v>0</v>
      </c>
      <c r="I812" s="5" t="s">
        <v>9741</v>
      </c>
      <c r="J812" s="5"/>
      <c r="K812" s="5"/>
      <c r="L812" s="5" t="s">
        <v>98</v>
      </c>
      <c r="M812" s="5" t="s">
        <v>9648</v>
      </c>
      <c r="N812" s="5"/>
    </row>
    <row r="813" customFormat="false" ht="15" hidden="false" customHeight="true" outlineLevel="0" collapsed="false">
      <c r="A813" s="5" t="s">
        <v>4908</v>
      </c>
      <c r="B813" s="5" t="s">
        <v>12150</v>
      </c>
      <c r="C813" s="5" t="s">
        <v>2158</v>
      </c>
      <c r="D813" s="5" t="s">
        <v>4909</v>
      </c>
      <c r="E813" s="5" t="s">
        <v>297</v>
      </c>
      <c r="F813" s="5" t="s">
        <v>4911</v>
      </c>
      <c r="G813" s="5" t="n">
        <f aca="false">COUNTIF('Duel Log'!A:A,A813)</f>
        <v>1</v>
      </c>
      <c r="H813" s="5" t="n">
        <f aca="false">COUNTIFS('Duel Log'!A:A,A813,'Duel Log'!AA:AA,"Win")</f>
        <v>1</v>
      </c>
      <c r="I813" s="5" t="s">
        <v>9741</v>
      </c>
      <c r="J813" s="5"/>
      <c r="K813" s="5"/>
      <c r="L813" s="5" t="s">
        <v>98</v>
      </c>
      <c r="M813" s="5" t="s">
        <v>9648</v>
      </c>
      <c r="N813" s="5"/>
    </row>
    <row r="814" customFormat="false" ht="15" hidden="false" customHeight="true" outlineLevel="0" collapsed="false">
      <c r="A814" s="5" t="s">
        <v>4912</v>
      </c>
      <c r="B814" s="5" t="s">
        <v>12151</v>
      </c>
      <c r="C814" s="5" t="s">
        <v>2158</v>
      </c>
      <c r="D814" s="5" t="s">
        <v>1158</v>
      </c>
      <c r="E814" s="5" t="s">
        <v>297</v>
      </c>
      <c r="F814" s="5" t="s">
        <v>4913</v>
      </c>
      <c r="G814" s="5" t="n">
        <f aca="false">COUNTIF('Duel Log'!A:A,A814)</f>
        <v>1</v>
      </c>
      <c r="H814" s="5" t="n">
        <f aca="false">COUNTIFS('Duel Log'!A:A,A814,'Duel Log'!AA:AA,"Win")</f>
        <v>1</v>
      </c>
      <c r="I814" s="5" t="s">
        <v>12152</v>
      </c>
      <c r="J814" s="5"/>
      <c r="K814" s="5"/>
      <c r="L814" s="5" t="s">
        <v>98</v>
      </c>
      <c r="M814" s="5" t="s">
        <v>9648</v>
      </c>
      <c r="N814" s="5"/>
    </row>
    <row r="815" customFormat="false" ht="15" hidden="false" customHeight="true" outlineLevel="0" collapsed="false">
      <c r="A815" s="5" t="s">
        <v>4914</v>
      </c>
      <c r="B815" s="5" t="s">
        <v>12153</v>
      </c>
      <c r="C815" s="5" t="s">
        <v>2158</v>
      </c>
      <c r="D815" s="5" t="s">
        <v>4915</v>
      </c>
      <c r="E815" s="5" t="s">
        <v>297</v>
      </c>
      <c r="F815" s="5" t="s">
        <v>4917</v>
      </c>
      <c r="G815" s="5" t="n">
        <f aca="false">COUNTIF('Duel Log'!A:A,A815)</f>
        <v>1</v>
      </c>
      <c r="H815" s="5" t="n">
        <f aca="false">COUNTIFS('Duel Log'!A:A,A815,'Duel Log'!AA:AA,"Win")</f>
        <v>0</v>
      </c>
      <c r="I815" s="5" t="s">
        <v>10441</v>
      </c>
      <c r="J815" s="5"/>
      <c r="K815" s="5"/>
      <c r="L815" s="5" t="s">
        <v>98</v>
      </c>
      <c r="M815" s="5" t="s">
        <v>9648</v>
      </c>
      <c r="N815" s="5"/>
    </row>
    <row r="816" customFormat="false" ht="15" hidden="false" customHeight="true" outlineLevel="0" collapsed="false">
      <c r="A816" s="5" t="s">
        <v>4918</v>
      </c>
      <c r="B816" s="5" t="s">
        <v>12154</v>
      </c>
      <c r="C816" s="5" t="s">
        <v>613</v>
      </c>
      <c r="D816" s="5" t="s">
        <v>1010</v>
      </c>
      <c r="E816" s="5" t="s">
        <v>297</v>
      </c>
      <c r="F816" s="5" t="s">
        <v>4919</v>
      </c>
      <c r="G816" s="5" t="n">
        <f aca="false">COUNTIF('Duel Log'!A:A,A816)</f>
        <v>1</v>
      </c>
      <c r="H816" s="5" t="n">
        <f aca="false">COUNTIFS('Duel Log'!A:A,A816,'Duel Log'!AA:AA,"Win")</f>
        <v>1</v>
      </c>
      <c r="I816" s="5" t="s">
        <v>12155</v>
      </c>
      <c r="J816" s="5"/>
      <c r="K816" s="5"/>
      <c r="L816" s="5" t="s">
        <v>98</v>
      </c>
      <c r="M816" s="5" t="s">
        <v>9648</v>
      </c>
      <c r="N816" s="5"/>
    </row>
    <row r="817" customFormat="false" ht="15" hidden="false" customHeight="true" outlineLevel="0" collapsed="false">
      <c r="A817" s="7" t="s">
        <v>4921</v>
      </c>
      <c r="B817" s="7" t="s">
        <v>12154</v>
      </c>
      <c r="C817" s="7" t="s">
        <v>613</v>
      </c>
      <c r="D817" s="7" t="s">
        <v>1010</v>
      </c>
      <c r="E817" s="7" t="s">
        <v>297</v>
      </c>
      <c r="F817" s="7" t="s">
        <v>4922</v>
      </c>
      <c r="G817" s="7" t="n">
        <f aca="false">COUNTIF('Duel Log'!A:A,A817)</f>
        <v>3</v>
      </c>
      <c r="H817" s="7" t="n">
        <f aca="false">COUNTIFS('Duel Log'!A:A,A817,'Duel Log'!AA:AA,"Win")</f>
        <v>3</v>
      </c>
      <c r="I817" s="7" t="s">
        <v>12156</v>
      </c>
      <c r="J817" s="7" t="s">
        <v>12157</v>
      </c>
      <c r="K817" s="7" t="s">
        <v>12158</v>
      </c>
      <c r="L817" s="7" t="s">
        <v>99</v>
      </c>
      <c r="M817" s="7" t="s">
        <v>9763</v>
      </c>
      <c r="N817" s="7"/>
    </row>
    <row r="818" customFormat="false" ht="15" hidden="false" customHeight="true" outlineLevel="0" collapsed="false">
      <c r="A818" s="7" t="s">
        <v>4927</v>
      </c>
      <c r="B818" s="7" t="s">
        <v>12154</v>
      </c>
      <c r="C818" s="7" t="s">
        <v>613</v>
      </c>
      <c r="D818" s="7" t="s">
        <v>1010</v>
      </c>
      <c r="E818" s="7" t="s">
        <v>297</v>
      </c>
      <c r="F818" s="7" t="s">
        <v>4928</v>
      </c>
      <c r="G818" s="7" t="n">
        <f aca="false">COUNTIF('Duel Log'!A:A,A818)</f>
        <v>3</v>
      </c>
      <c r="H818" s="7" t="n">
        <f aca="false">COUNTIFS('Duel Log'!A:A,A818,'Duel Log'!AA:AA,"Win")</f>
        <v>2</v>
      </c>
      <c r="I818" s="7" t="s">
        <v>12159</v>
      </c>
      <c r="J818" s="7" t="s">
        <v>12160</v>
      </c>
      <c r="K818" s="7" t="s">
        <v>12161</v>
      </c>
      <c r="L818" s="7" t="s">
        <v>99</v>
      </c>
      <c r="M818" s="7" t="s">
        <v>10376</v>
      </c>
      <c r="N818" s="7"/>
    </row>
    <row r="819" customFormat="false" ht="15" hidden="false" customHeight="true" outlineLevel="0" collapsed="false">
      <c r="A819" s="7" t="s">
        <v>4933</v>
      </c>
      <c r="B819" s="7" t="s">
        <v>12154</v>
      </c>
      <c r="C819" s="7" t="s">
        <v>613</v>
      </c>
      <c r="D819" s="7" t="s">
        <v>1010</v>
      </c>
      <c r="E819" s="7" t="s">
        <v>297</v>
      </c>
      <c r="F819" s="7" t="s">
        <v>4934</v>
      </c>
      <c r="G819" s="7" t="n">
        <f aca="false">COUNTIF('Duel Log'!A:A,A819)</f>
        <v>3</v>
      </c>
      <c r="H819" s="7" t="n">
        <f aca="false">COUNTIFS('Duel Log'!A:A,A819,'Duel Log'!AA:AA,"Win")</f>
        <v>3</v>
      </c>
      <c r="I819" s="7" t="s">
        <v>12162</v>
      </c>
      <c r="J819" s="7" t="s">
        <v>12163</v>
      </c>
      <c r="K819" s="7" t="s">
        <v>12164</v>
      </c>
      <c r="L819" s="7" t="s">
        <v>99</v>
      </c>
      <c r="M819" s="7" t="s">
        <v>11660</v>
      </c>
      <c r="N819" s="7"/>
    </row>
    <row r="820" customFormat="false" ht="15" hidden="false" customHeight="true" outlineLevel="0" collapsed="false">
      <c r="A820" s="5" t="s">
        <v>4940</v>
      </c>
      <c r="B820" s="5" t="s">
        <v>12165</v>
      </c>
      <c r="C820" s="5" t="s">
        <v>613</v>
      </c>
      <c r="D820" s="5" t="s">
        <v>567</v>
      </c>
      <c r="E820" s="5" t="s">
        <v>297</v>
      </c>
      <c r="F820" s="5" t="s">
        <v>4941</v>
      </c>
      <c r="G820" s="5" t="n">
        <f aca="false">COUNTIF('Duel Log'!A:A,A820)</f>
        <v>3</v>
      </c>
      <c r="H820" s="5" t="n">
        <f aca="false">COUNTIFS('Duel Log'!A:A,A820,'Duel Log'!AA:AA,"Win")</f>
        <v>2</v>
      </c>
      <c r="I820" s="5" t="s">
        <v>12166</v>
      </c>
      <c r="J820" s="5" t="s">
        <v>12167</v>
      </c>
      <c r="K820" s="5" t="s">
        <v>11235</v>
      </c>
      <c r="L820" s="5" t="s">
        <v>98</v>
      </c>
      <c r="M820" s="5" t="s">
        <v>10308</v>
      </c>
      <c r="N820" s="5"/>
    </row>
    <row r="821" customFormat="false" ht="15" hidden="false" customHeight="true" outlineLevel="0" collapsed="false">
      <c r="A821" s="7" t="s">
        <v>4946</v>
      </c>
      <c r="B821" s="7" t="s">
        <v>12165</v>
      </c>
      <c r="C821" s="7" t="s">
        <v>613</v>
      </c>
      <c r="D821" s="7" t="s">
        <v>567</v>
      </c>
      <c r="E821" s="7" t="s">
        <v>297</v>
      </c>
      <c r="F821" s="7" t="s">
        <v>4947</v>
      </c>
      <c r="G821" s="7" t="n">
        <f aca="false">COUNTIF('Duel Log'!A:A,A821)</f>
        <v>2</v>
      </c>
      <c r="H821" s="7" t="n">
        <f aca="false">COUNTIFS('Duel Log'!A:A,A821,'Duel Log'!AA:AA,"Win")</f>
        <v>2</v>
      </c>
      <c r="I821" s="7" t="s">
        <v>12168</v>
      </c>
      <c r="J821" s="7" t="s">
        <v>12169</v>
      </c>
      <c r="K821" s="7"/>
      <c r="L821" s="7" t="s">
        <v>99</v>
      </c>
      <c r="M821" s="7" t="s">
        <v>9693</v>
      </c>
      <c r="N821" s="7"/>
    </row>
    <row r="822" customFormat="false" ht="15" hidden="false" customHeight="true" outlineLevel="0" collapsed="false">
      <c r="A822" s="7" t="s">
        <v>4950</v>
      </c>
      <c r="B822" s="7" t="s">
        <v>12165</v>
      </c>
      <c r="C822" s="7" t="s">
        <v>613</v>
      </c>
      <c r="D822" s="7" t="s">
        <v>567</v>
      </c>
      <c r="E822" s="7" t="s">
        <v>297</v>
      </c>
      <c r="F822" s="7" t="s">
        <v>4951</v>
      </c>
      <c r="G822" s="7" t="n">
        <f aca="false">COUNTIF('Duel Log'!A:A,A822)</f>
        <v>3</v>
      </c>
      <c r="H822" s="7" t="n">
        <f aca="false">COUNTIFS('Duel Log'!A:A,A822,'Duel Log'!AA:AA,"Win")</f>
        <v>2</v>
      </c>
      <c r="I822" s="7" t="s">
        <v>10252</v>
      </c>
      <c r="J822" s="7" t="s">
        <v>12170</v>
      </c>
      <c r="K822" s="7" t="s">
        <v>12171</v>
      </c>
      <c r="L822" s="7" t="s">
        <v>99</v>
      </c>
      <c r="M822" s="7" t="s">
        <v>10540</v>
      </c>
      <c r="N822" s="7"/>
    </row>
    <row r="823" customFormat="false" ht="15" hidden="false" customHeight="true" outlineLevel="0" collapsed="false">
      <c r="A823" s="7" t="s">
        <v>4955</v>
      </c>
      <c r="B823" s="7" t="s">
        <v>12165</v>
      </c>
      <c r="C823" s="7" t="s">
        <v>613</v>
      </c>
      <c r="D823" s="7" t="s">
        <v>567</v>
      </c>
      <c r="E823" s="7" t="s">
        <v>297</v>
      </c>
      <c r="F823" s="7" t="s">
        <v>4956</v>
      </c>
      <c r="G823" s="7" t="n">
        <f aca="false">COUNTIF('Duel Log'!A:A,A823)</f>
        <v>4</v>
      </c>
      <c r="H823" s="7" t="n">
        <f aca="false">COUNTIFS('Duel Log'!A:A,A823,'Duel Log'!AA:AA,"Win")</f>
        <v>0</v>
      </c>
      <c r="I823" s="7" t="s">
        <v>12172</v>
      </c>
      <c r="J823" s="7" t="s">
        <v>12173</v>
      </c>
      <c r="K823" s="7" t="s">
        <v>12173</v>
      </c>
      <c r="L823" s="7" t="s">
        <v>99</v>
      </c>
      <c r="M823" s="7" t="s">
        <v>12174</v>
      </c>
      <c r="N823" s="7"/>
    </row>
    <row r="824" customFormat="false" ht="15" hidden="false" customHeight="true" outlineLevel="0" collapsed="false">
      <c r="A824" s="7" t="s">
        <v>4961</v>
      </c>
      <c r="B824" s="7" t="s">
        <v>12165</v>
      </c>
      <c r="C824" s="7" t="s">
        <v>613</v>
      </c>
      <c r="D824" s="7" t="s">
        <v>567</v>
      </c>
      <c r="E824" s="7" t="s">
        <v>297</v>
      </c>
      <c r="F824" s="7" t="s">
        <v>4962</v>
      </c>
      <c r="G824" s="7" t="n">
        <f aca="false">COUNTIF('Duel Log'!A:A,A824)</f>
        <v>3</v>
      </c>
      <c r="H824" s="7" t="n">
        <f aca="false">COUNTIFS('Duel Log'!A:A,A824,'Duel Log'!AA:AA,"Win")</f>
        <v>1</v>
      </c>
      <c r="I824" s="7" t="s">
        <v>12175</v>
      </c>
      <c r="J824" s="7" t="s">
        <v>9694</v>
      </c>
      <c r="K824" s="7" t="s">
        <v>12176</v>
      </c>
      <c r="L824" s="7" t="s">
        <v>99</v>
      </c>
      <c r="M824" s="7" t="s">
        <v>9703</v>
      </c>
      <c r="N824" s="7"/>
    </row>
    <row r="825" customFormat="false" ht="15" hidden="false" customHeight="true" outlineLevel="0" collapsed="false">
      <c r="A825" s="7" t="s">
        <v>4965</v>
      </c>
      <c r="B825" s="7" t="s">
        <v>12165</v>
      </c>
      <c r="C825" s="7" t="s">
        <v>613</v>
      </c>
      <c r="D825" s="7" t="s">
        <v>567</v>
      </c>
      <c r="E825" s="7" t="s">
        <v>297</v>
      </c>
      <c r="F825" s="7" t="s">
        <v>4966</v>
      </c>
      <c r="G825" s="7" t="n">
        <f aca="false">COUNTIF('Duel Log'!A:A,A825)</f>
        <v>3</v>
      </c>
      <c r="H825" s="7" t="n">
        <f aca="false">COUNTIFS('Duel Log'!A:A,A825,'Duel Log'!AA:AA,"Win")</f>
        <v>0</v>
      </c>
      <c r="I825" s="7" t="s">
        <v>11260</v>
      </c>
      <c r="J825" s="7" t="s">
        <v>12177</v>
      </c>
      <c r="K825" s="7" t="s">
        <v>12178</v>
      </c>
      <c r="L825" s="7" t="s">
        <v>99</v>
      </c>
      <c r="M825" s="7" t="s">
        <v>12179</v>
      </c>
      <c r="N825" s="7"/>
    </row>
    <row r="826" customFormat="false" ht="15" hidden="false" customHeight="true" outlineLevel="0" collapsed="false">
      <c r="A826" s="7" t="s">
        <v>4969</v>
      </c>
      <c r="B826" s="7" t="s">
        <v>12165</v>
      </c>
      <c r="C826" s="7" t="s">
        <v>613</v>
      </c>
      <c r="D826" s="7" t="s">
        <v>567</v>
      </c>
      <c r="E826" s="7" t="s">
        <v>297</v>
      </c>
      <c r="F826" s="7" t="s">
        <v>4970</v>
      </c>
      <c r="G826" s="7" t="n">
        <f aca="false">COUNTIF('Duel Log'!A:A,A826)</f>
        <v>3</v>
      </c>
      <c r="H826" s="7" t="n">
        <f aca="false">COUNTIFS('Duel Log'!A:A,A826,'Duel Log'!AA:AA,"Win")</f>
        <v>2</v>
      </c>
      <c r="I826" s="7" t="s">
        <v>12180</v>
      </c>
      <c r="J826" s="7" t="s">
        <v>12181</v>
      </c>
      <c r="K826" s="7" t="s">
        <v>12182</v>
      </c>
      <c r="L826" s="7" t="s">
        <v>99</v>
      </c>
      <c r="M826" s="7" t="s">
        <v>10452</v>
      </c>
      <c r="N826" s="7"/>
    </row>
    <row r="827" customFormat="false" ht="15" hidden="false" customHeight="true" outlineLevel="0" collapsed="false">
      <c r="A827" s="5" t="s">
        <v>4975</v>
      </c>
      <c r="B827" s="5" t="s">
        <v>12183</v>
      </c>
      <c r="C827" s="5" t="s">
        <v>613</v>
      </c>
      <c r="D827" s="5" t="s">
        <v>611</v>
      </c>
      <c r="E827" s="5" t="s">
        <v>297</v>
      </c>
      <c r="F827" s="5" t="s">
        <v>615</v>
      </c>
      <c r="G827" s="5" t="n">
        <f aca="false">COUNTIF('Duel Log'!A:A,A827)</f>
        <v>3</v>
      </c>
      <c r="H827" s="5" t="n">
        <f aca="false">COUNTIFS('Duel Log'!A:A,A827,'Duel Log'!AA:AA,"Win")</f>
        <v>2</v>
      </c>
      <c r="I827" s="5" t="s">
        <v>10098</v>
      </c>
      <c r="J827" s="5" t="s">
        <v>12022</v>
      </c>
      <c r="K827" s="5" t="s">
        <v>12184</v>
      </c>
      <c r="L827" s="5" t="s">
        <v>98</v>
      </c>
      <c r="M827" s="5" t="s">
        <v>9723</v>
      </c>
      <c r="N827" s="5"/>
    </row>
    <row r="828" customFormat="false" ht="15" hidden="false" customHeight="true" outlineLevel="0" collapsed="false">
      <c r="A828" s="7" t="s">
        <v>4976</v>
      </c>
      <c r="B828" s="7" t="s">
        <v>12183</v>
      </c>
      <c r="C828" s="7" t="s">
        <v>613</v>
      </c>
      <c r="D828" s="7" t="s">
        <v>611</v>
      </c>
      <c r="E828" s="7" t="s">
        <v>297</v>
      </c>
      <c r="F828" s="7" t="s">
        <v>622</v>
      </c>
      <c r="G828" s="7" t="n">
        <f aca="false">COUNTIF('Duel Log'!A:A,A828)</f>
        <v>3</v>
      </c>
      <c r="H828" s="7" t="n">
        <f aca="false">COUNTIFS('Duel Log'!A:A,A828,'Duel Log'!AA:AA,"Win")</f>
        <v>3</v>
      </c>
      <c r="I828" s="7" t="s">
        <v>12185</v>
      </c>
      <c r="J828" s="7" t="s">
        <v>12186</v>
      </c>
      <c r="K828" s="7" t="s">
        <v>12187</v>
      </c>
      <c r="L828" s="7" t="s">
        <v>99</v>
      </c>
      <c r="M828" s="7" t="s">
        <v>12188</v>
      </c>
      <c r="N828" s="7"/>
    </row>
    <row r="829" customFormat="false" ht="15" hidden="false" customHeight="true" outlineLevel="0" collapsed="false">
      <c r="A829" s="5" t="s">
        <v>4977</v>
      </c>
      <c r="B829" s="5" t="s">
        <v>12189</v>
      </c>
      <c r="C829" s="5" t="s">
        <v>613</v>
      </c>
      <c r="D829" s="5" t="s">
        <v>4978</v>
      </c>
      <c r="E829" s="5" t="s">
        <v>102</v>
      </c>
      <c r="F829" s="5" t="s">
        <v>1160</v>
      </c>
      <c r="G829" s="5" t="n">
        <f aca="false">COUNTIF('Duel Log'!A:A,A829)</f>
        <v>2</v>
      </c>
      <c r="H829" s="5" t="n">
        <f aca="false">COUNTIFS('Duel Log'!A:A,A829,'Duel Log'!AA:AA,"Win")</f>
        <v>2</v>
      </c>
      <c r="I829" s="5" t="s">
        <v>12190</v>
      </c>
      <c r="J829" s="5" t="s">
        <v>12191</v>
      </c>
      <c r="K829" s="5"/>
      <c r="L829" s="5" t="s">
        <v>98</v>
      </c>
      <c r="M829" s="5" t="s">
        <v>11332</v>
      </c>
      <c r="N829" s="5" t="s">
        <v>9612</v>
      </c>
    </row>
    <row r="830" customFormat="false" ht="15" hidden="false" customHeight="true" outlineLevel="0" collapsed="false">
      <c r="A830" s="5" t="s">
        <v>4982</v>
      </c>
      <c r="B830" s="5" t="s">
        <v>12192</v>
      </c>
      <c r="C830" s="5" t="s">
        <v>613</v>
      </c>
      <c r="D830" s="5" t="s">
        <v>4983</v>
      </c>
      <c r="E830" s="5" t="s">
        <v>102</v>
      </c>
      <c r="F830" s="5" t="s">
        <v>4985</v>
      </c>
      <c r="G830" s="5" t="n">
        <f aca="false">COUNTIF('Duel Log'!A:A,A830)</f>
        <v>2</v>
      </c>
      <c r="H830" s="5" t="n">
        <f aca="false">COUNTIFS('Duel Log'!A:A,A830,'Duel Log'!AA:AA,"Win")</f>
        <v>2</v>
      </c>
      <c r="I830" s="5" t="s">
        <v>12193</v>
      </c>
      <c r="J830" s="5" t="s">
        <v>12194</v>
      </c>
      <c r="K830" s="5"/>
      <c r="L830" s="5" t="s">
        <v>98</v>
      </c>
      <c r="M830" s="5" t="s">
        <v>11332</v>
      </c>
      <c r="N830" s="5" t="s">
        <v>9612</v>
      </c>
    </row>
    <row r="831" customFormat="false" ht="15" hidden="false" customHeight="true" outlineLevel="0" collapsed="false">
      <c r="A831" s="5" t="s">
        <v>4989</v>
      </c>
      <c r="B831" s="5" t="s">
        <v>12195</v>
      </c>
      <c r="C831" s="5" t="s">
        <v>613</v>
      </c>
      <c r="D831" s="5" t="s">
        <v>4990</v>
      </c>
      <c r="E831" s="5" t="s">
        <v>102</v>
      </c>
      <c r="F831" s="5" t="s">
        <v>890</v>
      </c>
      <c r="G831" s="5" t="n">
        <f aca="false">COUNTIF('Duel Log'!A:A,A831)</f>
        <v>1</v>
      </c>
      <c r="H831" s="5" t="n">
        <f aca="false">COUNTIFS('Duel Log'!A:A,A831,'Duel Log'!AA:AA,"Win")</f>
        <v>1</v>
      </c>
      <c r="I831" s="5" t="s">
        <v>12196</v>
      </c>
      <c r="J831" s="5"/>
      <c r="K831" s="5"/>
      <c r="L831" s="5" t="s">
        <v>98</v>
      </c>
      <c r="M831" s="5" t="s">
        <v>9596</v>
      </c>
      <c r="N831" s="5" t="s">
        <v>9596</v>
      </c>
    </row>
    <row r="832" customFormat="false" ht="15" hidden="false" customHeight="true" outlineLevel="0" collapsed="false">
      <c r="A832" s="5" t="s">
        <v>4994</v>
      </c>
      <c r="B832" s="5" t="s">
        <v>12197</v>
      </c>
      <c r="C832" s="5" t="s">
        <v>613</v>
      </c>
      <c r="D832" s="5" t="s">
        <v>2328</v>
      </c>
      <c r="E832" s="5" t="s">
        <v>102</v>
      </c>
      <c r="F832" s="5" t="s">
        <v>2459</v>
      </c>
      <c r="G832" s="5" t="n">
        <f aca="false">COUNTIF('Duel Log'!A:A,A832)</f>
        <v>3</v>
      </c>
      <c r="H832" s="5" t="n">
        <f aca="false">COUNTIFS('Duel Log'!A:A,A832,'Duel Log'!AA:AA,"Win")</f>
        <v>2</v>
      </c>
      <c r="I832" s="5" t="s">
        <v>12198</v>
      </c>
      <c r="J832" s="5" t="s">
        <v>12199</v>
      </c>
      <c r="K832" s="5" t="s">
        <v>12200</v>
      </c>
      <c r="L832" s="5" t="s">
        <v>98</v>
      </c>
      <c r="M832" s="5" t="s">
        <v>9937</v>
      </c>
      <c r="N832" s="5" t="s">
        <v>9602</v>
      </c>
    </row>
    <row r="833" customFormat="false" ht="15" hidden="false" customHeight="true" outlineLevel="0" collapsed="false">
      <c r="A833" s="5" t="s">
        <v>4995</v>
      </c>
      <c r="B833" s="5" t="s">
        <v>12201</v>
      </c>
      <c r="C833" s="5" t="s">
        <v>613</v>
      </c>
      <c r="D833" s="5" t="s">
        <v>182</v>
      </c>
      <c r="E833" s="5" t="s">
        <v>102</v>
      </c>
      <c r="F833" s="5" t="s">
        <v>4872</v>
      </c>
      <c r="G833" s="5" t="n">
        <f aca="false">COUNTIF('Duel Log'!A:A,A833)</f>
        <v>2</v>
      </c>
      <c r="H833" s="5" t="n">
        <f aca="false">COUNTIFS('Duel Log'!A:A,A833,'Duel Log'!AA:AA,"Win")</f>
        <v>2</v>
      </c>
      <c r="I833" s="5" t="s">
        <v>12202</v>
      </c>
      <c r="J833" s="5" t="s">
        <v>12203</v>
      </c>
      <c r="K833" s="5"/>
      <c r="L833" s="5" t="s">
        <v>98</v>
      </c>
      <c r="M833" s="5" t="s">
        <v>10181</v>
      </c>
      <c r="N833" s="5" t="s">
        <v>9612</v>
      </c>
    </row>
    <row r="834" customFormat="false" ht="15" hidden="false" customHeight="true" outlineLevel="0" collapsed="false">
      <c r="A834" s="5" t="s">
        <v>4998</v>
      </c>
      <c r="B834" s="5" t="s">
        <v>12204</v>
      </c>
      <c r="C834" s="5" t="s">
        <v>613</v>
      </c>
      <c r="D834" s="5" t="s">
        <v>753</v>
      </c>
      <c r="E834" s="5" t="s">
        <v>102</v>
      </c>
      <c r="F834" s="5" t="s">
        <v>4999</v>
      </c>
      <c r="G834" s="5" t="n">
        <f aca="false">COUNTIF('Duel Log'!A:A,A834)</f>
        <v>2</v>
      </c>
      <c r="H834" s="5" t="n">
        <f aca="false">COUNTIFS('Duel Log'!A:A,A834,'Duel Log'!AA:AA,"Win")</f>
        <v>2</v>
      </c>
      <c r="I834" s="5" t="s">
        <v>9599</v>
      </c>
      <c r="J834" s="5" t="s">
        <v>12205</v>
      </c>
      <c r="K834" s="5"/>
      <c r="L834" s="5" t="s">
        <v>98</v>
      </c>
      <c r="M834" s="5" t="s">
        <v>10562</v>
      </c>
      <c r="N834" s="5" t="s">
        <v>9612</v>
      </c>
    </row>
    <row r="835" customFormat="false" ht="15" hidden="false" customHeight="true" outlineLevel="0" collapsed="false">
      <c r="A835" s="5" t="s">
        <v>5001</v>
      </c>
      <c r="B835" s="5" t="s">
        <v>12206</v>
      </c>
      <c r="C835" s="5" t="s">
        <v>613</v>
      </c>
      <c r="D835" s="5" t="s">
        <v>2789</v>
      </c>
      <c r="E835" s="5" t="s">
        <v>102</v>
      </c>
      <c r="F835" s="5" t="s">
        <v>3455</v>
      </c>
      <c r="G835" s="5" t="n">
        <f aca="false">COUNTIF('Duel Log'!A:A,A835)</f>
        <v>3</v>
      </c>
      <c r="H835" s="5" t="n">
        <f aca="false">COUNTIFS('Duel Log'!A:A,A835,'Duel Log'!AA:AA,"Win")</f>
        <v>2</v>
      </c>
      <c r="I835" s="5" t="s">
        <v>10592</v>
      </c>
      <c r="J835" s="5" t="s">
        <v>12207</v>
      </c>
      <c r="K835" s="5" t="s">
        <v>12208</v>
      </c>
      <c r="L835" s="5" t="s">
        <v>98</v>
      </c>
      <c r="M835" s="5" t="s">
        <v>12209</v>
      </c>
      <c r="N835" s="5" t="s">
        <v>9602</v>
      </c>
    </row>
    <row r="836" customFormat="false" ht="15" hidden="false" customHeight="true" outlineLevel="0" collapsed="false">
      <c r="A836" s="5" t="s">
        <v>5002</v>
      </c>
      <c r="B836" s="5" t="s">
        <v>12210</v>
      </c>
      <c r="C836" s="5" t="s">
        <v>613</v>
      </c>
      <c r="D836" s="5" t="s">
        <v>1432</v>
      </c>
      <c r="E836" s="5" t="s">
        <v>102</v>
      </c>
      <c r="F836" s="5" t="s">
        <v>1702</v>
      </c>
      <c r="G836" s="5" t="n">
        <f aca="false">COUNTIF('Duel Log'!A:A,A836)</f>
        <v>3</v>
      </c>
      <c r="H836" s="5" t="n">
        <f aca="false">COUNTIFS('Duel Log'!A:A,A836,'Duel Log'!AA:AA,"Win")</f>
        <v>2</v>
      </c>
      <c r="I836" s="5" t="s">
        <v>12211</v>
      </c>
      <c r="J836" s="5" t="s">
        <v>12212</v>
      </c>
      <c r="K836" s="5" t="s">
        <v>12213</v>
      </c>
      <c r="L836" s="5" t="s">
        <v>98</v>
      </c>
      <c r="M836" s="5" t="s">
        <v>12214</v>
      </c>
      <c r="N836" s="5" t="s">
        <v>9602</v>
      </c>
    </row>
    <row r="837" customFormat="false" ht="15" hidden="false" customHeight="true" outlineLevel="0" collapsed="false">
      <c r="A837" s="5" t="s">
        <v>5003</v>
      </c>
      <c r="B837" s="5" t="s">
        <v>12215</v>
      </c>
      <c r="C837" s="5" t="s">
        <v>613</v>
      </c>
      <c r="D837" s="6" t="s">
        <v>558</v>
      </c>
      <c r="E837" s="5" t="s">
        <v>102</v>
      </c>
      <c r="F837" s="5" t="s">
        <v>5004</v>
      </c>
      <c r="G837" s="5" t="n">
        <f aca="false">COUNTIF('Duel Log'!A:A,A837)</f>
        <v>3</v>
      </c>
      <c r="H837" s="5" t="n">
        <f aca="false">COUNTIFS('Duel Log'!A:A,A837,'Duel Log'!AA:AA,"Win")</f>
        <v>1</v>
      </c>
      <c r="I837" s="5" t="s">
        <v>12216</v>
      </c>
      <c r="J837" s="5" t="s">
        <v>12217</v>
      </c>
      <c r="K837" s="5" t="s">
        <v>12218</v>
      </c>
      <c r="L837" s="5" t="s">
        <v>98</v>
      </c>
      <c r="M837" s="5" t="s">
        <v>9768</v>
      </c>
      <c r="N837" s="5" t="s">
        <v>9602</v>
      </c>
    </row>
    <row r="838" customFormat="false" ht="15" hidden="false" customHeight="true" outlineLevel="0" collapsed="false">
      <c r="A838" s="5" t="s">
        <v>5011</v>
      </c>
      <c r="B838" s="5" t="s">
        <v>12219</v>
      </c>
      <c r="C838" s="5" t="s">
        <v>613</v>
      </c>
      <c r="D838" s="5" t="s">
        <v>1480</v>
      </c>
      <c r="E838" s="5" t="s">
        <v>102</v>
      </c>
      <c r="F838" s="5" t="s">
        <v>5012</v>
      </c>
      <c r="G838" s="5" t="n">
        <f aca="false">COUNTIF('Duel Log'!A:A,A838)</f>
        <v>2</v>
      </c>
      <c r="H838" s="5" t="n">
        <f aca="false">COUNTIFS('Duel Log'!A:A,A838,'Duel Log'!AA:AA,"Win")</f>
        <v>2</v>
      </c>
      <c r="I838" s="5" t="s">
        <v>11257</v>
      </c>
      <c r="J838" s="5" t="s">
        <v>12220</v>
      </c>
      <c r="K838" s="5"/>
      <c r="L838" s="5" t="s">
        <v>98</v>
      </c>
      <c r="M838" s="5" t="s">
        <v>10285</v>
      </c>
      <c r="N838" s="5" t="s">
        <v>9612</v>
      </c>
    </row>
    <row r="839" customFormat="false" ht="15" hidden="false" customHeight="true" outlineLevel="0" collapsed="false">
      <c r="A839" s="9" t="s">
        <v>5016</v>
      </c>
      <c r="B839" s="9" t="s">
        <v>12221</v>
      </c>
      <c r="C839" s="9" t="s">
        <v>613</v>
      </c>
      <c r="D839" s="9" t="s">
        <v>2789</v>
      </c>
      <c r="E839" s="9" t="s">
        <v>102</v>
      </c>
      <c r="F839" s="9" t="s">
        <v>3493</v>
      </c>
      <c r="G839" s="9" t="n">
        <f aca="false">COUNTIF('Duel Log'!A:A,A839)</f>
        <v>3</v>
      </c>
      <c r="H839" s="9" t="n">
        <f aca="false">COUNTIFS('Duel Log'!A:A,A839,'Duel Log'!AA:AA,"Win")</f>
        <v>1</v>
      </c>
      <c r="I839" s="9" t="s">
        <v>12222</v>
      </c>
      <c r="J839" s="9" t="s">
        <v>12223</v>
      </c>
      <c r="K839" s="9" t="s">
        <v>12224</v>
      </c>
      <c r="L839" s="9" t="s">
        <v>99</v>
      </c>
      <c r="M839" s="9" t="s">
        <v>10077</v>
      </c>
      <c r="N839" s="9" t="s">
        <v>10077</v>
      </c>
    </row>
    <row r="840" customFormat="false" ht="15" hidden="false" customHeight="true" outlineLevel="0" collapsed="false">
      <c r="A840" s="5" t="s">
        <v>5017</v>
      </c>
      <c r="B840" s="5" t="s">
        <v>12225</v>
      </c>
      <c r="C840" s="5" t="s">
        <v>613</v>
      </c>
      <c r="D840" s="5" t="s">
        <v>1206</v>
      </c>
      <c r="E840" s="5" t="s">
        <v>102</v>
      </c>
      <c r="F840" s="5" t="s">
        <v>5018</v>
      </c>
      <c r="G840" s="5" t="n">
        <f aca="false">COUNTIF('Duel Log'!A:A,A840)</f>
        <v>3</v>
      </c>
      <c r="H840" s="5" t="n">
        <f aca="false">COUNTIFS('Duel Log'!A:A,A840,'Duel Log'!AA:AA,"Win")</f>
        <v>1</v>
      </c>
      <c r="I840" s="5" t="s">
        <v>12224</v>
      </c>
      <c r="J840" s="5" t="s">
        <v>12226</v>
      </c>
      <c r="K840" s="5" t="s">
        <v>12227</v>
      </c>
      <c r="L840" s="5" t="s">
        <v>98</v>
      </c>
      <c r="M840" s="5" t="s">
        <v>9873</v>
      </c>
      <c r="N840" s="5" t="s">
        <v>9602</v>
      </c>
    </row>
    <row r="841" customFormat="false" ht="15" hidden="false" customHeight="true" outlineLevel="0" collapsed="false">
      <c r="A841" s="5" t="s">
        <v>5024</v>
      </c>
      <c r="B841" s="5" t="s">
        <v>12228</v>
      </c>
      <c r="C841" s="5" t="s">
        <v>613</v>
      </c>
      <c r="D841" s="5" t="s">
        <v>674</v>
      </c>
      <c r="E841" s="5" t="s">
        <v>102</v>
      </c>
      <c r="F841" s="5" t="s">
        <v>5025</v>
      </c>
      <c r="G841" s="5" t="n">
        <f aca="false">COUNTIF('Duel Log'!A:A,A841)</f>
        <v>2</v>
      </c>
      <c r="H841" s="5" t="n">
        <f aca="false">COUNTIFS('Duel Log'!A:A,A841,'Duel Log'!AA:AA,"Win")</f>
        <v>2</v>
      </c>
      <c r="I841" s="5" t="s">
        <v>12229</v>
      </c>
      <c r="J841" s="5" t="s">
        <v>12230</v>
      </c>
      <c r="K841" s="5"/>
      <c r="L841" s="5" t="s">
        <v>98</v>
      </c>
      <c r="M841" s="5" t="s">
        <v>9910</v>
      </c>
      <c r="N841" s="5" t="s">
        <v>9612</v>
      </c>
    </row>
    <row r="842" customFormat="false" ht="15" hidden="false" customHeight="true" outlineLevel="0" collapsed="false">
      <c r="A842" s="5" t="s">
        <v>5029</v>
      </c>
      <c r="B842" s="5" t="s">
        <v>12231</v>
      </c>
      <c r="C842" s="5" t="s">
        <v>613</v>
      </c>
      <c r="D842" s="5" t="s">
        <v>3302</v>
      </c>
      <c r="E842" s="5" t="s">
        <v>102</v>
      </c>
      <c r="F842" s="5" t="s">
        <v>3333</v>
      </c>
      <c r="G842" s="5" t="n">
        <f aca="false">COUNTIF('Duel Log'!A:A,A842)</f>
        <v>2</v>
      </c>
      <c r="H842" s="5" t="n">
        <f aca="false">COUNTIFS('Duel Log'!A:A,A842,'Duel Log'!AA:AA,"Win")</f>
        <v>2</v>
      </c>
      <c r="I842" s="5" t="s">
        <v>12232</v>
      </c>
      <c r="J842" s="5" t="s">
        <v>12233</v>
      </c>
      <c r="K842" s="5"/>
      <c r="L842" s="5" t="s">
        <v>98</v>
      </c>
      <c r="M842" s="5" t="s">
        <v>10320</v>
      </c>
      <c r="N842" s="5" t="s">
        <v>9612</v>
      </c>
    </row>
    <row r="843" customFormat="false" ht="15" hidden="false" customHeight="true" outlineLevel="0" collapsed="false">
      <c r="A843" s="5" t="s">
        <v>5030</v>
      </c>
      <c r="B843" s="5" t="s">
        <v>12234</v>
      </c>
      <c r="C843" s="5" t="s">
        <v>613</v>
      </c>
      <c r="D843" s="5" t="s">
        <v>478</v>
      </c>
      <c r="E843" s="5" t="s">
        <v>102</v>
      </c>
      <c r="F843" s="5" t="s">
        <v>5031</v>
      </c>
      <c r="G843" s="5" t="n">
        <f aca="false">COUNTIF('Duel Log'!A:A,A843)</f>
        <v>2</v>
      </c>
      <c r="H843" s="5" t="n">
        <f aca="false">COUNTIFS('Duel Log'!A:A,A843,'Duel Log'!AA:AA,"Win")</f>
        <v>2</v>
      </c>
      <c r="I843" s="5" t="s">
        <v>12235</v>
      </c>
      <c r="J843" s="5" t="s">
        <v>12236</v>
      </c>
      <c r="K843" s="5"/>
      <c r="L843" s="5" t="s">
        <v>98</v>
      </c>
      <c r="M843" s="5" t="s">
        <v>9910</v>
      </c>
      <c r="N843" s="5" t="s">
        <v>9612</v>
      </c>
    </row>
    <row r="844" customFormat="false" ht="15" hidden="false" customHeight="true" outlineLevel="0" collapsed="false">
      <c r="A844" s="5" t="s">
        <v>5035</v>
      </c>
      <c r="B844" s="5" t="s">
        <v>12237</v>
      </c>
      <c r="C844" s="5" t="s">
        <v>613</v>
      </c>
      <c r="D844" s="5" t="s">
        <v>2904</v>
      </c>
      <c r="E844" s="5" t="s">
        <v>102</v>
      </c>
      <c r="F844" s="5" t="s">
        <v>4168</v>
      </c>
      <c r="G844" s="5" t="n">
        <f aca="false">COUNTIF('Duel Log'!A:A,A844)</f>
        <v>2</v>
      </c>
      <c r="H844" s="5" t="n">
        <f aca="false">COUNTIFS('Duel Log'!A:A,A844,'Duel Log'!AA:AA,"Win")</f>
        <v>2</v>
      </c>
      <c r="I844" s="5" t="s">
        <v>12238</v>
      </c>
      <c r="J844" s="5" t="s">
        <v>12239</v>
      </c>
      <c r="K844" s="5"/>
      <c r="L844" s="5" t="s">
        <v>98</v>
      </c>
      <c r="M844" s="5" t="s">
        <v>10285</v>
      </c>
      <c r="N844" s="5" t="s">
        <v>9612</v>
      </c>
    </row>
    <row r="845" customFormat="false" ht="15" hidden="false" customHeight="true" outlineLevel="0" collapsed="false">
      <c r="A845" s="5" t="s">
        <v>5036</v>
      </c>
      <c r="B845" s="5" t="s">
        <v>12240</v>
      </c>
      <c r="C845" s="5" t="s">
        <v>613</v>
      </c>
      <c r="D845" s="5" t="s">
        <v>198</v>
      </c>
      <c r="E845" s="5" t="s">
        <v>297</v>
      </c>
      <c r="F845" s="5" t="s">
        <v>5037</v>
      </c>
      <c r="G845" s="5" t="n">
        <f aca="false">COUNTIF('Duel Log'!A:A,A845)</f>
        <v>2</v>
      </c>
      <c r="H845" s="5" t="n">
        <f aca="false">COUNTIFS('Duel Log'!A:A,A845,'Duel Log'!AA:AA,"Win")</f>
        <v>2</v>
      </c>
      <c r="I845" s="5" t="s">
        <v>12241</v>
      </c>
      <c r="J845" s="5" t="s">
        <v>12242</v>
      </c>
      <c r="K845" s="5"/>
      <c r="L845" s="5" t="s">
        <v>98</v>
      </c>
      <c r="M845" s="5" t="s">
        <v>9693</v>
      </c>
      <c r="N845" s="5"/>
    </row>
    <row r="846" customFormat="false" ht="15" hidden="false" customHeight="true" outlineLevel="0" collapsed="false">
      <c r="A846" s="7" t="s">
        <v>5040</v>
      </c>
      <c r="B846" s="7" t="s">
        <v>12240</v>
      </c>
      <c r="C846" s="7" t="s">
        <v>613</v>
      </c>
      <c r="D846" s="7" t="s">
        <v>198</v>
      </c>
      <c r="E846" s="7" t="s">
        <v>297</v>
      </c>
      <c r="F846" s="7" t="s">
        <v>5041</v>
      </c>
      <c r="G846" s="7" t="n">
        <f aca="false">COUNTIF('Duel Log'!A:A,A846)</f>
        <v>3</v>
      </c>
      <c r="H846" s="7" t="n">
        <f aca="false">COUNTIFS('Duel Log'!A:A,A846,'Duel Log'!AA:AA,"Win")</f>
        <v>1</v>
      </c>
      <c r="I846" s="7" t="s">
        <v>12243</v>
      </c>
      <c r="J846" s="7" t="s">
        <v>12244</v>
      </c>
      <c r="K846" s="7" t="s">
        <v>12245</v>
      </c>
      <c r="L846" s="7" t="s">
        <v>99</v>
      </c>
      <c r="M846" s="7" t="s">
        <v>10551</v>
      </c>
      <c r="N846" s="7"/>
    </row>
    <row r="847" customFormat="false" ht="15" hidden="false" customHeight="true" outlineLevel="0" collapsed="false">
      <c r="A847" s="7" t="s">
        <v>5046</v>
      </c>
      <c r="B847" s="7" t="s">
        <v>12240</v>
      </c>
      <c r="C847" s="7" t="s">
        <v>613</v>
      </c>
      <c r="D847" s="7" t="s">
        <v>198</v>
      </c>
      <c r="E847" s="7" t="s">
        <v>297</v>
      </c>
      <c r="F847" s="7" t="s">
        <v>5047</v>
      </c>
      <c r="G847" s="7" t="n">
        <f aca="false">COUNTIF('Duel Log'!A:A,A847)</f>
        <v>4</v>
      </c>
      <c r="H847" s="7" t="n">
        <f aca="false">COUNTIFS('Duel Log'!A:A,A847,'Duel Log'!AA:AA,"Win")</f>
        <v>3</v>
      </c>
      <c r="I847" s="7" t="s">
        <v>12246</v>
      </c>
      <c r="J847" s="7" t="s">
        <v>12246</v>
      </c>
      <c r="K847" s="7" t="s">
        <v>12247</v>
      </c>
      <c r="L847" s="7" t="s">
        <v>99</v>
      </c>
      <c r="M847" s="7" t="s">
        <v>11032</v>
      </c>
      <c r="N847" s="7"/>
    </row>
    <row r="848" customFormat="false" ht="15" hidden="false" customHeight="true" outlineLevel="0" collapsed="false">
      <c r="A848" s="7" t="s">
        <v>5052</v>
      </c>
      <c r="B848" s="7" t="s">
        <v>12240</v>
      </c>
      <c r="C848" s="7" t="s">
        <v>613</v>
      </c>
      <c r="D848" s="7" t="s">
        <v>198</v>
      </c>
      <c r="E848" s="7" t="s">
        <v>297</v>
      </c>
      <c r="F848" s="7" t="s">
        <v>5053</v>
      </c>
      <c r="G848" s="7" t="n">
        <f aca="false">COUNTIF('Duel Log'!A:A,A848)</f>
        <v>3</v>
      </c>
      <c r="H848" s="7" t="n">
        <f aca="false">COUNTIFS('Duel Log'!A:A,A848,'Duel Log'!AA:AA,"Win")</f>
        <v>3</v>
      </c>
      <c r="I848" s="7" t="s">
        <v>10362</v>
      </c>
      <c r="J848" s="7" t="s">
        <v>12248</v>
      </c>
      <c r="K848" s="7" t="s">
        <v>12249</v>
      </c>
      <c r="L848" s="7" t="s">
        <v>99</v>
      </c>
      <c r="M848" s="7" t="s">
        <v>10238</v>
      </c>
      <c r="N848" s="7"/>
    </row>
    <row r="849" customFormat="false" ht="15" hidden="false" customHeight="true" outlineLevel="0" collapsed="false">
      <c r="A849" s="7" t="s">
        <v>5059</v>
      </c>
      <c r="B849" s="7" t="s">
        <v>12240</v>
      </c>
      <c r="C849" s="7" t="s">
        <v>613</v>
      </c>
      <c r="D849" s="7" t="s">
        <v>198</v>
      </c>
      <c r="E849" s="7" t="s">
        <v>297</v>
      </c>
      <c r="F849" s="7" t="s">
        <v>5060</v>
      </c>
      <c r="G849" s="7" t="n">
        <f aca="false">COUNTIF('Duel Log'!A:A,A849)</f>
        <v>3</v>
      </c>
      <c r="H849" s="7" t="n">
        <f aca="false">COUNTIFS('Duel Log'!A:A,A849,'Duel Log'!AA:AA,"Win")</f>
        <v>2</v>
      </c>
      <c r="I849" s="7" t="s">
        <v>10353</v>
      </c>
      <c r="J849" s="7" t="s">
        <v>12250</v>
      </c>
      <c r="K849" s="7" t="s">
        <v>12251</v>
      </c>
      <c r="L849" s="7" t="s">
        <v>99</v>
      </c>
      <c r="M849" s="7" t="s">
        <v>9877</v>
      </c>
      <c r="N849" s="7"/>
    </row>
    <row r="850" customFormat="false" ht="15" hidden="false" customHeight="true" outlineLevel="0" collapsed="false">
      <c r="A850" s="5" t="s">
        <v>5065</v>
      </c>
      <c r="B850" s="5" t="s">
        <v>12252</v>
      </c>
      <c r="C850" s="5" t="s">
        <v>613</v>
      </c>
      <c r="D850" s="5" t="s">
        <v>523</v>
      </c>
      <c r="E850" s="5" t="s">
        <v>297</v>
      </c>
      <c r="F850" s="5" t="s">
        <v>5066</v>
      </c>
      <c r="G850" s="5" t="n">
        <f aca="false">COUNTIF('Duel Log'!A:A,A850)</f>
        <v>3</v>
      </c>
      <c r="H850" s="5" t="n">
        <f aca="false">COUNTIFS('Duel Log'!A:A,A850,'Duel Log'!AA:AA,"Win")</f>
        <v>3</v>
      </c>
      <c r="I850" s="5" t="s">
        <v>12253</v>
      </c>
      <c r="J850" s="5" t="s">
        <v>12254</v>
      </c>
      <c r="K850" s="5" t="s">
        <v>12255</v>
      </c>
      <c r="L850" s="5" t="s">
        <v>98</v>
      </c>
      <c r="M850" s="5" t="s">
        <v>10148</v>
      </c>
      <c r="N850" s="5"/>
    </row>
    <row r="851" customFormat="false" ht="15" hidden="false" customHeight="true" outlineLevel="0" collapsed="false">
      <c r="A851" s="7" t="s">
        <v>5070</v>
      </c>
      <c r="B851" s="7" t="s">
        <v>12252</v>
      </c>
      <c r="C851" s="7" t="s">
        <v>613</v>
      </c>
      <c r="D851" s="7" t="s">
        <v>523</v>
      </c>
      <c r="E851" s="7" t="s">
        <v>297</v>
      </c>
      <c r="F851" s="7" t="s">
        <v>5071</v>
      </c>
      <c r="G851" s="7" t="n">
        <f aca="false">COUNTIF('Duel Log'!A:A,A851)</f>
        <v>3</v>
      </c>
      <c r="H851" s="7" t="n">
        <f aca="false">COUNTIFS('Duel Log'!A:A,A851,'Duel Log'!AA:AA,"Win")</f>
        <v>2</v>
      </c>
      <c r="I851" s="7" t="s">
        <v>12256</v>
      </c>
      <c r="J851" s="7" t="s">
        <v>12257</v>
      </c>
      <c r="K851" s="7" t="s">
        <v>12258</v>
      </c>
      <c r="L851" s="7" t="s">
        <v>99</v>
      </c>
      <c r="M851" s="7" t="s">
        <v>9980</v>
      </c>
      <c r="N851" s="7"/>
    </row>
    <row r="852" customFormat="false" ht="15" hidden="false" customHeight="true" outlineLevel="0" collapsed="false">
      <c r="A852" s="7" t="s">
        <v>5077</v>
      </c>
      <c r="B852" s="7" t="s">
        <v>12252</v>
      </c>
      <c r="C852" s="7" t="s">
        <v>613</v>
      </c>
      <c r="D852" s="7" t="s">
        <v>523</v>
      </c>
      <c r="E852" s="7" t="s">
        <v>297</v>
      </c>
      <c r="F852" s="7" t="s">
        <v>5078</v>
      </c>
      <c r="G852" s="7" t="n">
        <f aca="false">COUNTIF('Duel Log'!A:A,A852)</f>
        <v>3</v>
      </c>
      <c r="H852" s="7" t="n">
        <f aca="false">COUNTIFS('Duel Log'!A:A,A852,'Duel Log'!AA:AA,"Win")</f>
        <v>3</v>
      </c>
      <c r="I852" s="7" t="s">
        <v>11473</v>
      </c>
      <c r="J852" s="7" t="s">
        <v>12259</v>
      </c>
      <c r="K852" s="7" t="s">
        <v>12260</v>
      </c>
      <c r="L852" s="7" t="s">
        <v>99</v>
      </c>
      <c r="M852" s="7" t="s">
        <v>10594</v>
      </c>
      <c r="N852" s="7"/>
    </row>
    <row r="853" customFormat="false" ht="15" hidden="false" customHeight="true" outlineLevel="0" collapsed="false">
      <c r="A853" s="7" t="s">
        <v>5079</v>
      </c>
      <c r="B853" s="7" t="s">
        <v>12252</v>
      </c>
      <c r="C853" s="7" t="s">
        <v>613</v>
      </c>
      <c r="D853" s="7" t="s">
        <v>523</v>
      </c>
      <c r="E853" s="7" t="s">
        <v>297</v>
      </c>
      <c r="F853" s="7" t="s">
        <v>3825</v>
      </c>
      <c r="G853" s="7" t="n">
        <f aca="false">COUNTIF('Duel Log'!A:A,A853)</f>
        <v>3</v>
      </c>
      <c r="H853" s="7" t="n">
        <f aca="false">COUNTIFS('Duel Log'!A:A,A853,'Duel Log'!AA:AA,"Win")</f>
        <v>2</v>
      </c>
      <c r="I853" s="7" t="s">
        <v>12261</v>
      </c>
      <c r="J853" s="7" t="s">
        <v>12262</v>
      </c>
      <c r="K853" s="7" t="s">
        <v>12263</v>
      </c>
      <c r="L853" s="7" t="s">
        <v>99</v>
      </c>
      <c r="M853" s="7" t="s">
        <v>12264</v>
      </c>
      <c r="N853" s="7"/>
    </row>
    <row r="854" customFormat="false" ht="15" hidden="false" customHeight="true" outlineLevel="0" collapsed="false">
      <c r="A854" s="7" t="s">
        <v>5080</v>
      </c>
      <c r="B854" s="7" t="s">
        <v>12252</v>
      </c>
      <c r="C854" s="7" t="s">
        <v>613</v>
      </c>
      <c r="D854" s="7" t="s">
        <v>523</v>
      </c>
      <c r="E854" s="7" t="s">
        <v>297</v>
      </c>
      <c r="F854" s="7" t="s">
        <v>3831</v>
      </c>
      <c r="G854" s="7" t="n">
        <f aca="false">COUNTIF('Duel Log'!A:A,A854)</f>
        <v>3</v>
      </c>
      <c r="H854" s="7" t="n">
        <f aca="false">COUNTIFS('Duel Log'!A:A,A854,'Duel Log'!AA:AA,"Win")</f>
        <v>3</v>
      </c>
      <c r="I854" s="7" t="s">
        <v>12265</v>
      </c>
      <c r="J854" s="7" t="s">
        <v>12266</v>
      </c>
      <c r="K854" s="7" t="s">
        <v>12267</v>
      </c>
      <c r="L854" s="7" t="s">
        <v>99</v>
      </c>
      <c r="M854" s="7" t="s">
        <v>11502</v>
      </c>
      <c r="N854" s="7"/>
    </row>
    <row r="855" customFormat="false" ht="15" hidden="false" customHeight="true" outlineLevel="0" collapsed="false">
      <c r="A855" s="5" t="s">
        <v>5081</v>
      </c>
      <c r="B855" s="5" t="s">
        <v>12268</v>
      </c>
      <c r="C855" s="5" t="s">
        <v>613</v>
      </c>
      <c r="D855" s="6" t="s">
        <v>365</v>
      </c>
      <c r="E855" s="5" t="s">
        <v>297</v>
      </c>
      <c r="F855" s="5" t="s">
        <v>5082</v>
      </c>
      <c r="G855" s="5" t="n">
        <f aca="false">COUNTIF('Duel Log'!A:A,A855)</f>
        <v>2</v>
      </c>
      <c r="H855" s="5" t="n">
        <f aca="false">COUNTIFS('Duel Log'!A:A,A855,'Duel Log'!AA:AA,"Win")</f>
        <v>2</v>
      </c>
      <c r="I855" s="5" t="s">
        <v>12269</v>
      </c>
      <c r="J855" s="5" t="s">
        <v>12270</v>
      </c>
      <c r="K855" s="5"/>
      <c r="L855" s="5" t="s">
        <v>98</v>
      </c>
      <c r="M855" s="5" t="s">
        <v>9693</v>
      </c>
      <c r="N855" s="5"/>
    </row>
    <row r="856" customFormat="false" ht="15" hidden="false" customHeight="true" outlineLevel="0" collapsed="false">
      <c r="A856" s="7" t="s">
        <v>5086</v>
      </c>
      <c r="B856" s="7" t="s">
        <v>12268</v>
      </c>
      <c r="C856" s="7" t="s">
        <v>613</v>
      </c>
      <c r="D856" s="8" t="s">
        <v>365</v>
      </c>
      <c r="E856" s="7" t="s">
        <v>297</v>
      </c>
      <c r="F856" s="7" t="s">
        <v>5087</v>
      </c>
      <c r="G856" s="7" t="n">
        <f aca="false">COUNTIF('Duel Log'!A:A,A856)</f>
        <v>3</v>
      </c>
      <c r="H856" s="7" t="n">
        <f aca="false">COUNTIFS('Duel Log'!A:A,A856,'Duel Log'!AA:AA,"Win")</f>
        <v>2</v>
      </c>
      <c r="I856" s="7" t="s">
        <v>12271</v>
      </c>
      <c r="J856" s="7" t="s">
        <v>12272</v>
      </c>
      <c r="K856" s="7" t="s">
        <v>12273</v>
      </c>
      <c r="L856" s="7" t="s">
        <v>99</v>
      </c>
      <c r="M856" s="7" t="s">
        <v>12274</v>
      </c>
      <c r="N856" s="7"/>
    </row>
    <row r="857" customFormat="false" ht="15" hidden="false" customHeight="true" outlineLevel="0" collapsed="false">
      <c r="A857" s="7" t="s">
        <v>5092</v>
      </c>
      <c r="B857" s="7" t="s">
        <v>12268</v>
      </c>
      <c r="C857" s="7" t="s">
        <v>613</v>
      </c>
      <c r="D857" s="8" t="s">
        <v>365</v>
      </c>
      <c r="E857" s="7" t="s">
        <v>297</v>
      </c>
      <c r="F857" s="7" t="s">
        <v>5093</v>
      </c>
      <c r="G857" s="7" t="n">
        <f aca="false">COUNTIF('Duel Log'!A:A,A857)</f>
        <v>3</v>
      </c>
      <c r="H857" s="7" t="n">
        <f aca="false">COUNTIFS('Duel Log'!A:A,A857,'Duel Log'!AA:AA,"Win")</f>
        <v>2</v>
      </c>
      <c r="I857" s="7" t="s">
        <v>11739</v>
      </c>
      <c r="J857" s="7" t="s">
        <v>12275</v>
      </c>
      <c r="K857" s="7" t="s">
        <v>12276</v>
      </c>
      <c r="L857" s="7" t="s">
        <v>99</v>
      </c>
      <c r="M857" s="7" t="s">
        <v>9959</v>
      </c>
      <c r="N857" s="7"/>
    </row>
    <row r="858" customFormat="false" ht="15" hidden="false" customHeight="true" outlineLevel="0" collapsed="false">
      <c r="A858" s="7" t="s">
        <v>5099</v>
      </c>
      <c r="B858" s="7" t="s">
        <v>12268</v>
      </c>
      <c r="C858" s="7" t="s">
        <v>613</v>
      </c>
      <c r="D858" s="8" t="s">
        <v>365</v>
      </c>
      <c r="E858" s="7" t="s">
        <v>297</v>
      </c>
      <c r="F858" s="7" t="s">
        <v>5100</v>
      </c>
      <c r="G858" s="7" t="n">
        <f aca="false">COUNTIF('Duel Log'!A:A,A858)</f>
        <v>3</v>
      </c>
      <c r="H858" s="7" t="n">
        <f aca="false">COUNTIFS('Duel Log'!A:A,A858,'Duel Log'!AA:AA,"Win")</f>
        <v>0</v>
      </c>
      <c r="I858" s="7" t="s">
        <v>12277</v>
      </c>
      <c r="J858" s="7" t="s">
        <v>11741</v>
      </c>
      <c r="K858" s="7" t="s">
        <v>12278</v>
      </c>
      <c r="L858" s="7" t="s">
        <v>99</v>
      </c>
      <c r="M858" s="7" t="s">
        <v>10113</v>
      </c>
      <c r="N858" s="7"/>
    </row>
    <row r="859" customFormat="false" ht="15" hidden="false" customHeight="true" outlineLevel="0" collapsed="false">
      <c r="A859" s="5" t="s">
        <v>5101</v>
      </c>
      <c r="B859" s="5" t="s">
        <v>12279</v>
      </c>
      <c r="C859" s="5" t="s">
        <v>613</v>
      </c>
      <c r="D859" s="5" t="s">
        <v>1201</v>
      </c>
      <c r="E859" s="5" t="s">
        <v>297</v>
      </c>
      <c r="F859" s="5" t="s">
        <v>4295</v>
      </c>
      <c r="G859" s="5" t="n">
        <f aca="false">COUNTIF('Duel Log'!A:A,A859)</f>
        <v>1</v>
      </c>
      <c r="H859" s="5" t="n">
        <f aca="false">COUNTIFS('Duel Log'!A:A,A859,'Duel Log'!AA:AA,"Win")</f>
        <v>0</v>
      </c>
      <c r="I859" s="5" t="s">
        <v>11741</v>
      </c>
      <c r="J859" s="5"/>
      <c r="K859" s="5"/>
      <c r="L859" s="5" t="s">
        <v>98</v>
      </c>
      <c r="M859" s="5" t="s">
        <v>9648</v>
      </c>
      <c r="N859" s="5"/>
    </row>
    <row r="860" customFormat="false" ht="15" hidden="false" customHeight="true" outlineLevel="0" collapsed="false">
      <c r="A860" s="7" t="s">
        <v>5105</v>
      </c>
      <c r="B860" s="7" t="s">
        <v>12268</v>
      </c>
      <c r="C860" s="7" t="s">
        <v>613</v>
      </c>
      <c r="D860" s="8" t="s">
        <v>365</v>
      </c>
      <c r="E860" s="7" t="s">
        <v>297</v>
      </c>
      <c r="F860" s="7" t="s">
        <v>5106</v>
      </c>
      <c r="G860" s="7" t="n">
        <f aca="false">COUNTIF('Duel Log'!A:A,A860)</f>
        <v>3</v>
      </c>
      <c r="H860" s="7" t="n">
        <f aca="false">COUNTIFS('Duel Log'!A:A,A860,'Duel Log'!AA:AA,"Win")</f>
        <v>1</v>
      </c>
      <c r="I860" s="7" t="s">
        <v>12280</v>
      </c>
      <c r="J860" s="7" t="s">
        <v>12281</v>
      </c>
      <c r="K860" s="7" t="s">
        <v>12282</v>
      </c>
      <c r="L860" s="7" t="s">
        <v>99</v>
      </c>
      <c r="M860" s="7" t="s">
        <v>12283</v>
      </c>
      <c r="N860" s="7"/>
    </row>
    <row r="861" customFormat="false" ht="15" hidden="false" customHeight="true" outlineLevel="0" collapsed="false">
      <c r="A861" s="7" t="s">
        <v>5111</v>
      </c>
      <c r="B861" s="7" t="s">
        <v>12268</v>
      </c>
      <c r="C861" s="7" t="s">
        <v>613</v>
      </c>
      <c r="D861" s="8" t="s">
        <v>365</v>
      </c>
      <c r="E861" s="7" t="s">
        <v>297</v>
      </c>
      <c r="F861" s="7" t="s">
        <v>5112</v>
      </c>
      <c r="G861" s="7" t="n">
        <f aca="false">COUNTIF('Duel Log'!A:A,A861)</f>
        <v>3</v>
      </c>
      <c r="H861" s="7" t="n">
        <f aca="false">COUNTIFS('Duel Log'!A:A,A861,'Duel Log'!AA:AA,"Win")</f>
        <v>1</v>
      </c>
      <c r="I861" s="7" t="s">
        <v>12271</v>
      </c>
      <c r="J861" s="7" t="s">
        <v>12284</v>
      </c>
      <c r="K861" s="7" t="s">
        <v>12285</v>
      </c>
      <c r="L861" s="7" t="s">
        <v>99</v>
      </c>
      <c r="M861" s="7" t="s">
        <v>9873</v>
      </c>
      <c r="N861" s="7"/>
    </row>
    <row r="862" customFormat="false" ht="15" hidden="false" customHeight="true" outlineLevel="0" collapsed="false">
      <c r="A862" s="7" t="s">
        <v>5119</v>
      </c>
      <c r="B862" s="7" t="s">
        <v>12268</v>
      </c>
      <c r="C862" s="7" t="s">
        <v>613</v>
      </c>
      <c r="D862" s="8" t="s">
        <v>365</v>
      </c>
      <c r="E862" s="7" t="s">
        <v>297</v>
      </c>
      <c r="F862" s="7" t="s">
        <v>5120</v>
      </c>
      <c r="G862" s="7" t="n">
        <f aca="false">COUNTIF('Duel Log'!A:A,A862)</f>
        <v>3</v>
      </c>
      <c r="H862" s="7" t="n">
        <f aca="false">COUNTIFS('Duel Log'!A:A,A862,'Duel Log'!AA:AA,"Win")</f>
        <v>3</v>
      </c>
      <c r="I862" s="7" t="s">
        <v>10395</v>
      </c>
      <c r="J862" s="7" t="s">
        <v>12286</v>
      </c>
      <c r="K862" s="7" t="s">
        <v>12287</v>
      </c>
      <c r="L862" s="7" t="s">
        <v>99</v>
      </c>
      <c r="M862" s="7" t="s">
        <v>10540</v>
      </c>
      <c r="N862" s="7"/>
    </row>
    <row r="863" customFormat="false" ht="15" hidden="false" customHeight="true" outlineLevel="0" collapsed="false">
      <c r="A863" s="7" t="s">
        <v>5125</v>
      </c>
      <c r="B863" s="7" t="s">
        <v>12268</v>
      </c>
      <c r="C863" s="7" t="s">
        <v>613</v>
      </c>
      <c r="D863" s="8" t="s">
        <v>365</v>
      </c>
      <c r="E863" s="7" t="s">
        <v>297</v>
      </c>
      <c r="F863" s="7" t="s">
        <v>5126</v>
      </c>
      <c r="G863" s="7" t="n">
        <f aca="false">COUNTIF('Duel Log'!A:A,A863)</f>
        <v>3</v>
      </c>
      <c r="H863" s="7" t="n">
        <f aca="false">COUNTIFS('Duel Log'!A:A,A863,'Duel Log'!AA:AA,"Win")</f>
        <v>1</v>
      </c>
      <c r="I863" s="7" t="s">
        <v>12288</v>
      </c>
      <c r="J863" s="7" t="s">
        <v>12289</v>
      </c>
      <c r="K863" s="7" t="s">
        <v>12290</v>
      </c>
      <c r="L863" s="7" t="s">
        <v>99</v>
      </c>
      <c r="M863" s="7" t="s">
        <v>11255</v>
      </c>
      <c r="N863" s="7"/>
    </row>
    <row r="864" customFormat="false" ht="15" hidden="false" customHeight="true" outlineLevel="0" collapsed="false">
      <c r="A864" s="7" t="s">
        <v>5131</v>
      </c>
      <c r="B864" s="7" t="s">
        <v>12268</v>
      </c>
      <c r="C864" s="7" t="s">
        <v>613</v>
      </c>
      <c r="D864" s="8" t="s">
        <v>365</v>
      </c>
      <c r="E864" s="7" t="s">
        <v>297</v>
      </c>
      <c r="F864" s="7" t="s">
        <v>5132</v>
      </c>
      <c r="G864" s="7" t="n">
        <f aca="false">COUNTIF('Duel Log'!A:A,A864)</f>
        <v>3</v>
      </c>
      <c r="H864" s="7" t="n">
        <f aca="false">COUNTIFS('Duel Log'!A:A,A864,'Duel Log'!AA:AA,"Win")</f>
        <v>1</v>
      </c>
      <c r="I864" s="7" t="s">
        <v>12291</v>
      </c>
      <c r="J864" s="7" t="s">
        <v>12292</v>
      </c>
      <c r="K864" s="7" t="s">
        <v>12293</v>
      </c>
      <c r="L864" s="7" t="s">
        <v>99</v>
      </c>
      <c r="M864" s="7" t="s">
        <v>10106</v>
      </c>
      <c r="N864" s="7"/>
    </row>
    <row r="865" customFormat="false" ht="15" hidden="false" customHeight="true" outlineLevel="0" collapsed="false">
      <c r="A865" s="7" t="s">
        <v>5137</v>
      </c>
      <c r="B865" s="7" t="s">
        <v>12268</v>
      </c>
      <c r="C865" s="7" t="s">
        <v>613</v>
      </c>
      <c r="D865" s="8" t="s">
        <v>365</v>
      </c>
      <c r="E865" s="7" t="s">
        <v>297</v>
      </c>
      <c r="F865" s="7" t="s">
        <v>5138</v>
      </c>
      <c r="G865" s="7" t="n">
        <f aca="false">COUNTIF('Duel Log'!A:A,A865)</f>
        <v>3</v>
      </c>
      <c r="H865" s="7" t="n">
        <f aca="false">COUNTIFS('Duel Log'!A:A,A865,'Duel Log'!AA:AA,"Win")</f>
        <v>2</v>
      </c>
      <c r="I865" s="7" t="s">
        <v>12243</v>
      </c>
      <c r="J865" s="7" t="s">
        <v>12294</v>
      </c>
      <c r="K865" s="7" t="s">
        <v>12295</v>
      </c>
      <c r="L865" s="7" t="s">
        <v>99</v>
      </c>
      <c r="M865" s="7" t="s">
        <v>12296</v>
      </c>
      <c r="N865" s="7"/>
    </row>
    <row r="866" customFormat="false" ht="15" hidden="false" customHeight="true" outlineLevel="0" collapsed="false">
      <c r="A866" s="7" t="s">
        <v>5142</v>
      </c>
      <c r="B866" s="7" t="s">
        <v>12297</v>
      </c>
      <c r="C866" s="7" t="s">
        <v>613</v>
      </c>
      <c r="D866" s="7" t="s">
        <v>567</v>
      </c>
      <c r="E866" s="7" t="s">
        <v>297</v>
      </c>
      <c r="F866" s="7" t="s">
        <v>5143</v>
      </c>
      <c r="G866" s="7" t="n">
        <f aca="false">COUNTIF('Duel Log'!A:A,A866)</f>
        <v>3</v>
      </c>
      <c r="H866" s="7" t="n">
        <f aca="false">COUNTIFS('Duel Log'!A:A,A866,'Duel Log'!AA:AA,"Win")</f>
        <v>2</v>
      </c>
      <c r="I866" s="7" t="s">
        <v>12298</v>
      </c>
      <c r="J866" s="7" t="s">
        <v>12217</v>
      </c>
      <c r="K866" s="7" t="s">
        <v>12299</v>
      </c>
      <c r="L866" s="7" t="s">
        <v>99</v>
      </c>
      <c r="M866" s="7" t="s">
        <v>12300</v>
      </c>
      <c r="N866" s="7"/>
    </row>
    <row r="867" customFormat="false" ht="15" hidden="false" customHeight="true" outlineLevel="0" collapsed="false">
      <c r="A867" s="7" t="s">
        <v>5146</v>
      </c>
      <c r="B867" s="7" t="s">
        <v>12297</v>
      </c>
      <c r="C867" s="7" t="s">
        <v>613</v>
      </c>
      <c r="D867" s="7" t="s">
        <v>567</v>
      </c>
      <c r="E867" s="7" t="s">
        <v>297</v>
      </c>
      <c r="F867" s="7" t="s">
        <v>5147</v>
      </c>
      <c r="G867" s="7" t="n">
        <f aca="false">COUNTIF('Duel Log'!A:A,A867)</f>
        <v>4</v>
      </c>
      <c r="H867" s="7" t="n">
        <f aca="false">COUNTIFS('Duel Log'!A:A,A867,'Duel Log'!AA:AA,"Win")</f>
        <v>2</v>
      </c>
      <c r="I867" s="7" t="s">
        <v>9934</v>
      </c>
      <c r="J867" s="7" t="s">
        <v>9934</v>
      </c>
      <c r="K867" s="7" t="s">
        <v>12301</v>
      </c>
      <c r="L867" s="7" t="s">
        <v>99</v>
      </c>
      <c r="M867" s="7" t="s">
        <v>10452</v>
      </c>
      <c r="N867" s="7"/>
    </row>
    <row r="868" customFormat="false" ht="15" hidden="false" customHeight="true" outlineLevel="0" collapsed="false">
      <c r="A868" s="7" t="s">
        <v>5153</v>
      </c>
      <c r="B868" s="7" t="s">
        <v>12297</v>
      </c>
      <c r="C868" s="7" t="s">
        <v>613</v>
      </c>
      <c r="D868" s="7" t="s">
        <v>567</v>
      </c>
      <c r="E868" s="7" t="s">
        <v>297</v>
      </c>
      <c r="F868" s="7" t="s">
        <v>5154</v>
      </c>
      <c r="G868" s="7" t="n">
        <f aca="false">COUNTIF('Duel Log'!A:A,A868)</f>
        <v>3</v>
      </c>
      <c r="H868" s="7" t="n">
        <f aca="false">COUNTIFS('Duel Log'!A:A,A868,'Duel Log'!AA:AA,"Win")</f>
        <v>3</v>
      </c>
      <c r="I868" s="7" t="s">
        <v>9969</v>
      </c>
      <c r="J868" s="7" t="s">
        <v>12302</v>
      </c>
      <c r="K868" s="7" t="s">
        <v>12303</v>
      </c>
      <c r="L868" s="7" t="s">
        <v>99</v>
      </c>
      <c r="M868" s="7" t="s">
        <v>9797</v>
      </c>
      <c r="N868" s="7"/>
    </row>
    <row r="869" customFormat="false" ht="15" hidden="false" customHeight="true" outlineLevel="0" collapsed="false">
      <c r="A869" s="7" t="s">
        <v>5159</v>
      </c>
      <c r="B869" s="7" t="s">
        <v>12297</v>
      </c>
      <c r="C869" s="7" t="s">
        <v>613</v>
      </c>
      <c r="D869" s="7" t="s">
        <v>567</v>
      </c>
      <c r="E869" s="7" t="s">
        <v>297</v>
      </c>
      <c r="F869" s="7" t="s">
        <v>5160</v>
      </c>
      <c r="G869" s="7" t="n">
        <f aca="false">COUNTIF('Duel Log'!A:A,A869)</f>
        <v>3</v>
      </c>
      <c r="H869" s="7" t="n">
        <f aca="false">COUNTIFS('Duel Log'!A:A,A869,'Duel Log'!AA:AA,"Win")</f>
        <v>3</v>
      </c>
      <c r="I869" s="7" t="s">
        <v>12304</v>
      </c>
      <c r="J869" s="7" t="s">
        <v>12305</v>
      </c>
      <c r="K869" s="7" t="s">
        <v>12306</v>
      </c>
      <c r="L869" s="7" t="s">
        <v>99</v>
      </c>
      <c r="M869" s="7" t="s">
        <v>9945</v>
      </c>
      <c r="N869" s="7"/>
    </row>
    <row r="870" customFormat="false" ht="15" hidden="false" customHeight="true" outlineLevel="0" collapsed="false">
      <c r="A870" s="7" t="s">
        <v>5163</v>
      </c>
      <c r="B870" s="7" t="s">
        <v>12297</v>
      </c>
      <c r="C870" s="7" t="s">
        <v>613</v>
      </c>
      <c r="D870" s="7" t="s">
        <v>567</v>
      </c>
      <c r="E870" s="7" t="s">
        <v>297</v>
      </c>
      <c r="F870" s="7" t="s">
        <v>5164</v>
      </c>
      <c r="G870" s="7" t="n">
        <f aca="false">COUNTIF('Duel Log'!A:A,A870)</f>
        <v>3</v>
      </c>
      <c r="H870" s="7" t="n">
        <f aca="false">COUNTIFS('Duel Log'!A:A,A870,'Duel Log'!AA:AA,"Win")</f>
        <v>3</v>
      </c>
      <c r="I870" s="7" t="s">
        <v>11257</v>
      </c>
      <c r="J870" s="7" t="s">
        <v>12307</v>
      </c>
      <c r="K870" s="7" t="s">
        <v>12308</v>
      </c>
      <c r="L870" s="7" t="s">
        <v>99</v>
      </c>
      <c r="M870" s="7" t="s">
        <v>12309</v>
      </c>
      <c r="N870" s="7"/>
    </row>
    <row r="871" customFormat="false" ht="15" hidden="false" customHeight="true" outlineLevel="0" collapsed="false">
      <c r="A871" s="5" t="s">
        <v>5168</v>
      </c>
      <c r="B871" s="5" t="s">
        <v>12310</v>
      </c>
      <c r="C871" s="5" t="s">
        <v>613</v>
      </c>
      <c r="D871" s="6" t="s">
        <v>1486</v>
      </c>
      <c r="E871" s="5" t="s">
        <v>297</v>
      </c>
      <c r="F871" s="5" t="s">
        <v>5169</v>
      </c>
      <c r="G871" s="5" t="n">
        <f aca="false">COUNTIF('Duel Log'!A:A,A871)</f>
        <v>3</v>
      </c>
      <c r="H871" s="5" t="n">
        <f aca="false">COUNTIFS('Duel Log'!A:A,A871,'Duel Log'!AA:AA,"Win")</f>
        <v>1</v>
      </c>
      <c r="I871" s="5" t="s">
        <v>12311</v>
      </c>
      <c r="J871" s="5" t="s">
        <v>12312</v>
      </c>
      <c r="K871" s="5" t="s">
        <v>12313</v>
      </c>
      <c r="L871" s="5" t="s">
        <v>98</v>
      </c>
      <c r="M871" s="5" t="s">
        <v>11742</v>
      </c>
      <c r="N871" s="5"/>
    </row>
    <row r="872" customFormat="false" ht="15" hidden="false" customHeight="true" outlineLevel="0" collapsed="false">
      <c r="A872" s="7" t="s">
        <v>5175</v>
      </c>
      <c r="B872" s="7" t="s">
        <v>12310</v>
      </c>
      <c r="C872" s="7" t="s">
        <v>613</v>
      </c>
      <c r="D872" s="8" t="s">
        <v>1486</v>
      </c>
      <c r="E872" s="7" t="s">
        <v>297</v>
      </c>
      <c r="F872" s="7" t="s">
        <v>5176</v>
      </c>
      <c r="G872" s="7" t="n">
        <f aca="false">COUNTIF('Duel Log'!A:A,A872)</f>
        <v>3</v>
      </c>
      <c r="H872" s="7" t="n">
        <f aca="false">COUNTIFS('Duel Log'!A:A,A872,'Duel Log'!AA:AA,"Win")</f>
        <v>3</v>
      </c>
      <c r="I872" s="7" t="s">
        <v>12314</v>
      </c>
      <c r="J872" s="7" t="s">
        <v>12315</v>
      </c>
      <c r="K872" s="7" t="s">
        <v>12316</v>
      </c>
      <c r="L872" s="7" t="s">
        <v>99</v>
      </c>
      <c r="M872" s="7" t="s">
        <v>12317</v>
      </c>
      <c r="N872" s="7"/>
    </row>
    <row r="873" customFormat="false" ht="15" hidden="false" customHeight="true" outlineLevel="0" collapsed="false">
      <c r="A873" s="7" t="s">
        <v>5182</v>
      </c>
      <c r="B873" s="7" t="s">
        <v>12310</v>
      </c>
      <c r="C873" s="7" t="s">
        <v>613</v>
      </c>
      <c r="D873" s="8" t="s">
        <v>1486</v>
      </c>
      <c r="E873" s="7" t="s">
        <v>297</v>
      </c>
      <c r="F873" s="7" t="s">
        <v>5183</v>
      </c>
      <c r="G873" s="7" t="n">
        <f aca="false">COUNTIF('Duel Log'!A:A,A873)</f>
        <v>3</v>
      </c>
      <c r="H873" s="7" t="n">
        <f aca="false">COUNTIFS('Duel Log'!A:A,A873,'Duel Log'!AA:AA,"Win")</f>
        <v>3</v>
      </c>
      <c r="I873" s="7" t="s">
        <v>11503</v>
      </c>
      <c r="J873" s="7" t="s">
        <v>12318</v>
      </c>
      <c r="K873" s="7" t="s">
        <v>12319</v>
      </c>
      <c r="L873" s="7" t="s">
        <v>99</v>
      </c>
      <c r="M873" s="7" t="s">
        <v>10261</v>
      </c>
      <c r="N873" s="7"/>
    </row>
    <row r="874" customFormat="false" ht="15" hidden="false" customHeight="true" outlineLevel="0" collapsed="false">
      <c r="A874" s="7" t="s">
        <v>5186</v>
      </c>
      <c r="B874" s="7" t="s">
        <v>12310</v>
      </c>
      <c r="C874" s="7" t="s">
        <v>613</v>
      </c>
      <c r="D874" s="8" t="s">
        <v>1486</v>
      </c>
      <c r="E874" s="7" t="s">
        <v>297</v>
      </c>
      <c r="F874" s="7" t="s">
        <v>5187</v>
      </c>
      <c r="G874" s="7" t="n">
        <f aca="false">COUNTIF('Duel Log'!A:A,A874)</f>
        <v>4</v>
      </c>
      <c r="H874" s="7" t="n">
        <f aca="false">COUNTIFS('Duel Log'!A:A,A874,'Duel Log'!AA:AA,"Win")</f>
        <v>4</v>
      </c>
      <c r="I874" s="7" t="s">
        <v>12304</v>
      </c>
      <c r="J874" s="7" t="s">
        <v>12320</v>
      </c>
      <c r="K874" s="7" t="s">
        <v>12320</v>
      </c>
      <c r="L874" s="7" t="s">
        <v>99</v>
      </c>
      <c r="M874" s="7" t="s">
        <v>12321</v>
      </c>
      <c r="N874" s="7"/>
    </row>
    <row r="875" customFormat="false" ht="15" hidden="false" customHeight="true" outlineLevel="0" collapsed="false">
      <c r="A875" s="7" t="s">
        <v>5192</v>
      </c>
      <c r="B875" s="7" t="s">
        <v>12310</v>
      </c>
      <c r="C875" s="7" t="s">
        <v>613</v>
      </c>
      <c r="D875" s="8" t="s">
        <v>1486</v>
      </c>
      <c r="E875" s="7" t="s">
        <v>297</v>
      </c>
      <c r="F875" s="7" t="s">
        <v>5193</v>
      </c>
      <c r="G875" s="7" t="n">
        <f aca="false">COUNTIF('Duel Log'!A:A,A875)</f>
        <v>3</v>
      </c>
      <c r="H875" s="7" t="n">
        <f aca="false">COUNTIFS('Duel Log'!A:A,A875,'Duel Log'!AA:AA,"Win")</f>
        <v>3</v>
      </c>
      <c r="I875" s="7" t="s">
        <v>12298</v>
      </c>
      <c r="J875" s="7" t="s">
        <v>12322</v>
      </c>
      <c r="K875" s="7" t="s">
        <v>12323</v>
      </c>
      <c r="L875" s="7" t="s">
        <v>99</v>
      </c>
      <c r="M875" s="7" t="s">
        <v>12264</v>
      </c>
      <c r="N875" s="7"/>
    </row>
    <row r="876" customFormat="false" ht="15" hidden="false" customHeight="true" outlineLevel="0" collapsed="false">
      <c r="A876" s="7" t="s">
        <v>5197</v>
      </c>
      <c r="B876" s="7" t="s">
        <v>12310</v>
      </c>
      <c r="C876" s="7" t="s">
        <v>613</v>
      </c>
      <c r="D876" s="8" t="s">
        <v>1486</v>
      </c>
      <c r="E876" s="7" t="s">
        <v>297</v>
      </c>
      <c r="F876" s="7" t="s">
        <v>5198</v>
      </c>
      <c r="G876" s="7" t="n">
        <f aca="false">COUNTIF('Duel Log'!A:A,A876)</f>
        <v>3</v>
      </c>
      <c r="H876" s="7" t="n">
        <f aca="false">COUNTIFS('Duel Log'!A:A,A876,'Duel Log'!AA:AA,"Win")</f>
        <v>3</v>
      </c>
      <c r="I876" s="7" t="s">
        <v>10473</v>
      </c>
      <c r="J876" s="7" t="s">
        <v>12324</v>
      </c>
      <c r="K876" s="7" t="s">
        <v>12325</v>
      </c>
      <c r="L876" s="7" t="s">
        <v>99</v>
      </c>
      <c r="M876" s="7" t="s">
        <v>12326</v>
      </c>
      <c r="N876" s="7"/>
    </row>
    <row r="877" customFormat="false" ht="15" hidden="false" customHeight="true" outlineLevel="0" collapsed="false">
      <c r="A877" s="5" t="s">
        <v>5202</v>
      </c>
      <c r="B877" s="5" t="s">
        <v>12327</v>
      </c>
      <c r="C877" s="5" t="s">
        <v>1480</v>
      </c>
      <c r="D877" s="5" t="s">
        <v>613</v>
      </c>
      <c r="E877" s="5" t="s">
        <v>102</v>
      </c>
      <c r="F877" s="5" t="s">
        <v>5012</v>
      </c>
      <c r="G877" s="5" t="n">
        <f aca="false">COUNTIF('Duel Log'!A:A,A877)</f>
        <v>2</v>
      </c>
      <c r="H877" s="5" t="n">
        <f aca="false">COUNTIFS('Duel Log'!A:A,A877,'Duel Log'!AA:AA,"Win")</f>
        <v>0</v>
      </c>
      <c r="I877" s="5" t="s">
        <v>10362</v>
      </c>
      <c r="J877" s="5" t="s">
        <v>12328</v>
      </c>
      <c r="K877" s="5"/>
      <c r="L877" s="5" t="s">
        <v>98</v>
      </c>
      <c r="M877" s="5" t="s">
        <v>10912</v>
      </c>
      <c r="N877" s="5" t="s">
        <v>9612</v>
      </c>
    </row>
    <row r="878" customFormat="false" ht="15" hidden="false" customHeight="true" outlineLevel="0" collapsed="false">
      <c r="A878" s="5" t="s">
        <v>5203</v>
      </c>
      <c r="B878" s="5" t="s">
        <v>12329</v>
      </c>
      <c r="C878" s="5" t="s">
        <v>1480</v>
      </c>
      <c r="D878" s="5" t="s">
        <v>1206</v>
      </c>
      <c r="E878" s="5" t="s">
        <v>102</v>
      </c>
      <c r="F878" s="5" t="s">
        <v>5204</v>
      </c>
      <c r="G878" s="5" t="n">
        <f aca="false">COUNTIF('Duel Log'!A:A,A878)</f>
        <v>3</v>
      </c>
      <c r="H878" s="5" t="n">
        <f aca="false">COUNTIFS('Duel Log'!A:A,A878,'Duel Log'!AA:AA,"Win")</f>
        <v>2</v>
      </c>
      <c r="I878" s="5" t="s">
        <v>12330</v>
      </c>
      <c r="J878" s="5" t="s">
        <v>12331</v>
      </c>
      <c r="K878" s="5" t="s">
        <v>10693</v>
      </c>
      <c r="L878" s="5" t="s">
        <v>98</v>
      </c>
      <c r="M878" s="5" t="s">
        <v>10859</v>
      </c>
      <c r="N878" s="5" t="s">
        <v>9602</v>
      </c>
    </row>
    <row r="879" customFormat="false" ht="15" hidden="false" customHeight="true" outlineLevel="0" collapsed="false">
      <c r="A879" s="5" t="s">
        <v>5208</v>
      </c>
      <c r="B879" s="5" t="s">
        <v>12332</v>
      </c>
      <c r="C879" s="5" t="s">
        <v>1480</v>
      </c>
      <c r="D879" s="5" t="s">
        <v>3302</v>
      </c>
      <c r="E879" s="5" t="s">
        <v>102</v>
      </c>
      <c r="F879" s="5" t="s">
        <v>3322</v>
      </c>
      <c r="G879" s="5" t="n">
        <f aca="false">COUNTIF('Duel Log'!A:A,A879)</f>
        <v>3</v>
      </c>
      <c r="H879" s="5" t="n">
        <f aca="false">COUNTIFS('Duel Log'!A:A,A879,'Duel Log'!AA:AA,"Win")</f>
        <v>1</v>
      </c>
      <c r="I879" s="5" t="s">
        <v>12333</v>
      </c>
      <c r="J879" s="5" t="s">
        <v>12334</v>
      </c>
      <c r="K879" s="5" t="s">
        <v>12335</v>
      </c>
      <c r="L879" s="5" t="s">
        <v>98</v>
      </c>
      <c r="M879" s="5" t="s">
        <v>11425</v>
      </c>
      <c r="N879" s="5" t="s">
        <v>9602</v>
      </c>
    </row>
    <row r="880" customFormat="false" ht="15" hidden="false" customHeight="true" outlineLevel="0" collapsed="false">
      <c r="A880" s="5" t="s">
        <v>5209</v>
      </c>
      <c r="B880" s="5" t="s">
        <v>12336</v>
      </c>
      <c r="C880" s="5" t="s">
        <v>1480</v>
      </c>
      <c r="D880" s="5" t="s">
        <v>2904</v>
      </c>
      <c r="E880" s="5" t="s">
        <v>102</v>
      </c>
      <c r="F880" s="5" t="s">
        <v>4156</v>
      </c>
      <c r="G880" s="5" t="n">
        <f aca="false">COUNTIF('Duel Log'!A:A,A880)</f>
        <v>3</v>
      </c>
      <c r="H880" s="5" t="n">
        <f aca="false">COUNTIFS('Duel Log'!A:A,A880,'Duel Log'!AA:AA,"Win")</f>
        <v>1</v>
      </c>
      <c r="I880" s="5" t="s">
        <v>12330</v>
      </c>
      <c r="J880" s="5" t="s">
        <v>12337</v>
      </c>
      <c r="K880" s="5" t="s">
        <v>12334</v>
      </c>
      <c r="L880" s="5" t="s">
        <v>98</v>
      </c>
      <c r="M880" s="5" t="s">
        <v>9883</v>
      </c>
      <c r="N880" s="5" t="s">
        <v>9602</v>
      </c>
    </row>
    <row r="881" customFormat="false" ht="15" hidden="false" customHeight="true" outlineLevel="0" collapsed="false">
      <c r="A881" s="5" t="s">
        <v>5210</v>
      </c>
      <c r="B881" s="5" t="s">
        <v>12338</v>
      </c>
      <c r="C881" s="5" t="s">
        <v>1480</v>
      </c>
      <c r="D881" s="5" t="s">
        <v>2789</v>
      </c>
      <c r="E881" s="5" t="s">
        <v>102</v>
      </c>
      <c r="F881" s="5" t="s">
        <v>3510</v>
      </c>
      <c r="G881" s="5" t="n">
        <f aca="false">COUNTIF('Duel Log'!A:A,A881)</f>
        <v>2</v>
      </c>
      <c r="H881" s="5" t="n">
        <f aca="false">COUNTIFS('Duel Log'!A:A,A881,'Duel Log'!AA:AA,"Win")</f>
        <v>0</v>
      </c>
      <c r="I881" s="5" t="s">
        <v>10693</v>
      </c>
      <c r="J881" s="5" t="s">
        <v>12339</v>
      </c>
      <c r="K881" s="5"/>
      <c r="L881" s="5" t="s">
        <v>98</v>
      </c>
      <c r="M881" s="5" t="s">
        <v>10339</v>
      </c>
      <c r="N881" s="5" t="s">
        <v>9612</v>
      </c>
    </row>
    <row r="882" customFormat="false" ht="15" hidden="false" customHeight="true" outlineLevel="0" collapsed="false">
      <c r="A882" s="5" t="s">
        <v>5211</v>
      </c>
      <c r="B882" s="5" t="s">
        <v>12340</v>
      </c>
      <c r="C882" s="5" t="s">
        <v>1480</v>
      </c>
      <c r="D882" s="5" t="s">
        <v>674</v>
      </c>
      <c r="E882" s="5" t="s">
        <v>102</v>
      </c>
      <c r="F882" s="5" t="s">
        <v>5212</v>
      </c>
      <c r="G882" s="5" t="n">
        <f aca="false">COUNTIF('Duel Log'!A:A,A882)</f>
        <v>2</v>
      </c>
      <c r="H882" s="5" t="n">
        <f aca="false">COUNTIFS('Duel Log'!A:A,A882,'Duel Log'!AA:AA,"Win")</f>
        <v>2</v>
      </c>
      <c r="I882" s="5" t="s">
        <v>9741</v>
      </c>
      <c r="J882" s="5" t="s">
        <v>12341</v>
      </c>
      <c r="K882" s="5"/>
      <c r="L882" s="5" t="s">
        <v>98</v>
      </c>
      <c r="M882" s="5" t="s">
        <v>9926</v>
      </c>
      <c r="N882" s="5" t="s">
        <v>9612</v>
      </c>
    </row>
    <row r="883" customFormat="false" ht="15" hidden="false" customHeight="true" outlineLevel="0" collapsed="false">
      <c r="A883" s="5" t="s">
        <v>5215</v>
      </c>
      <c r="B883" s="5" t="s">
        <v>12342</v>
      </c>
      <c r="C883" s="5" t="s">
        <v>1480</v>
      </c>
      <c r="D883" s="5" t="s">
        <v>478</v>
      </c>
      <c r="E883" s="5" t="s">
        <v>102</v>
      </c>
      <c r="F883" s="5" t="s">
        <v>5216</v>
      </c>
      <c r="G883" s="5" t="n">
        <f aca="false">COUNTIF('Duel Log'!A:A,A883)</f>
        <v>3</v>
      </c>
      <c r="H883" s="5" t="n">
        <f aca="false">COUNTIFS('Duel Log'!A:A,A883,'Duel Log'!AA:AA,"Win")</f>
        <v>1</v>
      </c>
      <c r="I883" s="5" t="s">
        <v>10667</v>
      </c>
      <c r="J883" s="5" t="s">
        <v>12343</v>
      </c>
      <c r="K883" s="5" t="s">
        <v>12344</v>
      </c>
      <c r="L883" s="5" t="s">
        <v>98</v>
      </c>
      <c r="M883" s="5" t="s">
        <v>9877</v>
      </c>
      <c r="N883" s="5" t="s">
        <v>9602</v>
      </c>
    </row>
    <row r="884" customFormat="false" ht="15" hidden="false" customHeight="true" outlineLevel="0" collapsed="false">
      <c r="A884" s="5" t="s">
        <v>5220</v>
      </c>
      <c r="B884" s="5" t="s">
        <v>12345</v>
      </c>
      <c r="C884" s="5" t="s">
        <v>3759</v>
      </c>
      <c r="D884" s="5" t="s">
        <v>488</v>
      </c>
      <c r="E884" s="5" t="s">
        <v>297</v>
      </c>
      <c r="F884" s="5" t="s">
        <v>5221</v>
      </c>
      <c r="G884" s="5" t="n">
        <f aca="false">COUNTIF('Duel Log'!A:A,A884)</f>
        <v>4</v>
      </c>
      <c r="H884" s="5" t="n">
        <f aca="false">COUNTIFS('Duel Log'!A:A,A884,'Duel Log'!AA:AA,"Win")</f>
        <v>1</v>
      </c>
      <c r="I884" s="5" t="s">
        <v>12346</v>
      </c>
      <c r="J884" s="5" t="s">
        <v>12346</v>
      </c>
      <c r="K884" s="5" t="s">
        <v>10973</v>
      </c>
      <c r="L884" s="5" t="s">
        <v>98</v>
      </c>
      <c r="M884" s="5" t="s">
        <v>12347</v>
      </c>
      <c r="N884" s="5"/>
    </row>
    <row r="885" customFormat="false" ht="15" hidden="false" customHeight="true" outlineLevel="0" collapsed="false">
      <c r="A885" s="7" t="s">
        <v>5226</v>
      </c>
      <c r="B885" s="7" t="s">
        <v>12345</v>
      </c>
      <c r="C885" s="7" t="s">
        <v>3759</v>
      </c>
      <c r="D885" s="7" t="s">
        <v>488</v>
      </c>
      <c r="E885" s="7" t="s">
        <v>297</v>
      </c>
      <c r="F885" s="7" t="s">
        <v>5227</v>
      </c>
      <c r="G885" s="7" t="n">
        <f aca="false">COUNTIF('Duel Log'!A:A,A885)</f>
        <v>2</v>
      </c>
      <c r="H885" s="7" t="n">
        <f aca="false">COUNTIFS('Duel Log'!A:A,A885,'Duel Log'!AA:AA,"Win")</f>
        <v>0</v>
      </c>
      <c r="I885" s="7" t="s">
        <v>11218</v>
      </c>
      <c r="J885" s="7" t="s">
        <v>12348</v>
      </c>
      <c r="K885" s="7"/>
      <c r="L885" s="7" t="s">
        <v>99</v>
      </c>
      <c r="M885" s="7" t="s">
        <v>9693</v>
      </c>
      <c r="N885" s="7"/>
    </row>
    <row r="886" customFormat="false" ht="15" hidden="false" customHeight="true" outlineLevel="0" collapsed="false">
      <c r="A886" s="5" t="s">
        <v>5231</v>
      </c>
      <c r="B886" s="5" t="s">
        <v>12349</v>
      </c>
      <c r="C886" s="5" t="s">
        <v>3759</v>
      </c>
      <c r="D886" s="5" t="s">
        <v>5232</v>
      </c>
      <c r="E886" s="5" t="s">
        <v>102</v>
      </c>
      <c r="F886" s="5" t="s">
        <v>5234</v>
      </c>
      <c r="G886" s="5" t="n">
        <f aca="false">COUNTIF('Duel Log'!A:A,A886)</f>
        <v>1</v>
      </c>
      <c r="H886" s="5" t="n">
        <f aca="false">COUNTIFS('Duel Log'!A:A,A886,'Duel Log'!AA:AA,"Win")</f>
        <v>1</v>
      </c>
      <c r="I886" s="5" t="s">
        <v>12350</v>
      </c>
      <c r="J886" s="5"/>
      <c r="K886" s="5"/>
      <c r="L886" s="5" t="s">
        <v>98</v>
      </c>
      <c r="M886" s="5" t="s">
        <v>9596</v>
      </c>
      <c r="N886" s="5" t="s">
        <v>9596</v>
      </c>
    </row>
    <row r="887" customFormat="false" ht="15" hidden="false" customHeight="true" outlineLevel="0" collapsed="false">
      <c r="A887" s="5" t="s">
        <v>5235</v>
      </c>
      <c r="B887" s="5" t="s">
        <v>12351</v>
      </c>
      <c r="C887" s="5" t="s">
        <v>3759</v>
      </c>
      <c r="D887" s="5" t="s">
        <v>5236</v>
      </c>
      <c r="E887" s="5" t="s">
        <v>102</v>
      </c>
      <c r="F887" s="5" t="s">
        <v>1166</v>
      </c>
      <c r="G887" s="5" t="n">
        <f aca="false">COUNTIF('Duel Log'!A:A,A887)</f>
        <v>3</v>
      </c>
      <c r="H887" s="5" t="n">
        <f aca="false">COUNTIFS('Duel Log'!A:A,A887,'Duel Log'!AA:AA,"Win")</f>
        <v>2</v>
      </c>
      <c r="I887" s="5" t="s">
        <v>12352</v>
      </c>
      <c r="J887" s="5" t="s">
        <v>12350</v>
      </c>
      <c r="K887" s="5" t="s">
        <v>12353</v>
      </c>
      <c r="L887" s="5" t="s">
        <v>98</v>
      </c>
      <c r="M887" s="5" t="s">
        <v>12354</v>
      </c>
      <c r="N887" s="5" t="s">
        <v>9602</v>
      </c>
    </row>
    <row r="888" customFormat="false" ht="15" hidden="false" customHeight="true" outlineLevel="0" collapsed="false">
      <c r="A888" s="5" t="s">
        <v>5243</v>
      </c>
      <c r="B888" s="5" t="s">
        <v>12355</v>
      </c>
      <c r="C888" s="5" t="s">
        <v>3759</v>
      </c>
      <c r="D888" s="5" t="s">
        <v>5244</v>
      </c>
      <c r="E888" s="5" t="s">
        <v>102</v>
      </c>
      <c r="F888" s="5" t="s">
        <v>5246</v>
      </c>
      <c r="G888" s="5" t="n">
        <f aca="false">COUNTIF('Duel Log'!A:A,A888)</f>
        <v>3</v>
      </c>
      <c r="H888" s="5" t="n">
        <f aca="false">COUNTIFS('Duel Log'!A:A,A888,'Duel Log'!AA:AA,"Win")</f>
        <v>2</v>
      </c>
      <c r="I888" s="5" t="s">
        <v>12350</v>
      </c>
      <c r="J888" s="5" t="s">
        <v>12356</v>
      </c>
      <c r="K888" s="5" t="s">
        <v>12357</v>
      </c>
      <c r="L888" s="5" t="s">
        <v>98</v>
      </c>
      <c r="M888" s="5" t="s">
        <v>10663</v>
      </c>
      <c r="N888" s="5" t="s">
        <v>9602</v>
      </c>
    </row>
    <row r="889" customFormat="false" ht="15" hidden="false" customHeight="true" outlineLevel="0" collapsed="false">
      <c r="A889" s="5" t="s">
        <v>5253</v>
      </c>
      <c r="B889" s="5" t="s">
        <v>12358</v>
      </c>
      <c r="C889" s="5" t="s">
        <v>3759</v>
      </c>
      <c r="D889" s="5" t="s">
        <v>523</v>
      </c>
      <c r="E889" s="5" t="s">
        <v>102</v>
      </c>
      <c r="F889" s="5" t="s">
        <v>482</v>
      </c>
      <c r="G889" s="5" t="n">
        <f aca="false">COUNTIF('Duel Log'!A:A,A889)</f>
        <v>2</v>
      </c>
      <c r="H889" s="5" t="n">
        <f aca="false">COUNTIFS('Duel Log'!A:A,A889,'Duel Log'!AA:AA,"Win")</f>
        <v>1</v>
      </c>
      <c r="I889" s="5" t="s">
        <v>12359</v>
      </c>
      <c r="J889" s="5" t="s">
        <v>12360</v>
      </c>
      <c r="K889" s="5"/>
      <c r="L889" s="5" t="s">
        <v>98</v>
      </c>
      <c r="M889" s="5" t="s">
        <v>9790</v>
      </c>
      <c r="N889" s="5" t="s">
        <v>9790</v>
      </c>
    </row>
    <row r="890" customFormat="false" ht="15" hidden="false" customHeight="true" outlineLevel="0" collapsed="false">
      <c r="A890" s="5" t="s">
        <v>5254</v>
      </c>
      <c r="B890" s="5" t="s">
        <v>12361</v>
      </c>
      <c r="C890" s="5" t="s">
        <v>3759</v>
      </c>
      <c r="D890" s="6" t="s">
        <v>1474</v>
      </c>
      <c r="E890" s="5" t="s">
        <v>102</v>
      </c>
      <c r="F890" s="5" t="s">
        <v>5255</v>
      </c>
      <c r="G890" s="5" t="n">
        <f aca="false">COUNTIF('Duel Log'!A:A,A890)</f>
        <v>3</v>
      </c>
      <c r="H890" s="5" t="n">
        <f aca="false">COUNTIFS('Duel Log'!A:A,A890,'Duel Log'!AA:AA,"Win")</f>
        <v>1</v>
      </c>
      <c r="I890" s="5" t="s">
        <v>12350</v>
      </c>
      <c r="J890" s="5" t="s">
        <v>12362</v>
      </c>
      <c r="K890" s="5" t="s">
        <v>12363</v>
      </c>
      <c r="L890" s="5" t="s">
        <v>98</v>
      </c>
      <c r="M890" s="5" t="s">
        <v>12364</v>
      </c>
      <c r="N890" s="5" t="s">
        <v>9602</v>
      </c>
    </row>
    <row r="891" customFormat="false" ht="15" hidden="false" customHeight="true" outlineLevel="0" collapsed="false">
      <c r="A891" s="5" t="s">
        <v>5262</v>
      </c>
      <c r="B891" s="5" t="s">
        <v>12365</v>
      </c>
      <c r="C891" s="5" t="s">
        <v>3759</v>
      </c>
      <c r="D891" s="5" t="s">
        <v>5263</v>
      </c>
      <c r="E891" s="5" t="s">
        <v>102</v>
      </c>
      <c r="F891" s="5" t="s">
        <v>5265</v>
      </c>
      <c r="G891" s="5" t="n">
        <f aca="false">COUNTIF('Duel Log'!A:A,A891)</f>
        <v>2</v>
      </c>
      <c r="H891" s="5" t="n">
        <f aca="false">COUNTIFS('Duel Log'!A:A,A891,'Duel Log'!AA:AA,"Win")</f>
        <v>2</v>
      </c>
      <c r="I891" s="5" t="s">
        <v>12366</v>
      </c>
      <c r="J891" s="5" t="s">
        <v>12350</v>
      </c>
      <c r="K891" s="5"/>
      <c r="L891" s="5" t="s">
        <v>98</v>
      </c>
      <c r="M891" s="5" t="s">
        <v>10772</v>
      </c>
      <c r="N891" s="5" t="s">
        <v>9612</v>
      </c>
    </row>
    <row r="892" customFormat="false" ht="15" hidden="false" customHeight="true" outlineLevel="0" collapsed="false">
      <c r="A892" s="5" t="s">
        <v>5267</v>
      </c>
      <c r="B892" s="5" t="s">
        <v>12367</v>
      </c>
      <c r="C892" s="5" t="s">
        <v>3759</v>
      </c>
      <c r="D892" s="5" t="s">
        <v>1003</v>
      </c>
      <c r="E892" s="5" t="s">
        <v>102</v>
      </c>
      <c r="F892" s="5" t="s">
        <v>5268</v>
      </c>
      <c r="G892" s="5" t="n">
        <f aca="false">COUNTIF('Duel Log'!A:A,A892)</f>
        <v>2</v>
      </c>
      <c r="H892" s="5" t="n">
        <f aca="false">COUNTIFS('Duel Log'!A:A,A892,'Duel Log'!AA:AA,"Win")</f>
        <v>0</v>
      </c>
      <c r="I892" s="5" t="s">
        <v>12366</v>
      </c>
      <c r="J892" s="5" t="s">
        <v>12368</v>
      </c>
      <c r="K892" s="5"/>
      <c r="L892" s="5" t="s">
        <v>98</v>
      </c>
      <c r="M892" s="5" t="s">
        <v>12369</v>
      </c>
      <c r="N892" s="5" t="s">
        <v>9612</v>
      </c>
    </row>
    <row r="893" customFormat="false" ht="15" hidden="false" customHeight="true" outlineLevel="0" collapsed="false">
      <c r="A893" s="5" t="s">
        <v>5272</v>
      </c>
      <c r="B893" s="5" t="s">
        <v>12370</v>
      </c>
      <c r="C893" s="5" t="s">
        <v>3759</v>
      </c>
      <c r="D893" s="5" t="s">
        <v>5273</v>
      </c>
      <c r="E893" s="5" t="s">
        <v>102</v>
      </c>
      <c r="F893" s="5" t="s">
        <v>5275</v>
      </c>
      <c r="G893" s="5" t="n">
        <f aca="false">COUNTIF('Duel Log'!A:A,A893)</f>
        <v>2</v>
      </c>
      <c r="H893" s="5" t="n">
        <f aca="false">COUNTIFS('Duel Log'!A:A,A893,'Duel Log'!AA:AA,"Win")</f>
        <v>2</v>
      </c>
      <c r="I893" s="5" t="s">
        <v>12356</v>
      </c>
      <c r="J893" s="5" t="s">
        <v>12371</v>
      </c>
      <c r="K893" s="5"/>
      <c r="L893" s="5" t="s">
        <v>98</v>
      </c>
      <c r="M893" s="5" t="s">
        <v>10339</v>
      </c>
      <c r="N893" s="5" t="s">
        <v>9612</v>
      </c>
    </row>
    <row r="894" customFormat="false" ht="15" hidden="false" customHeight="true" outlineLevel="0" collapsed="false">
      <c r="A894" s="5" t="s">
        <v>5278</v>
      </c>
      <c r="B894" s="5" t="s">
        <v>12372</v>
      </c>
      <c r="C894" s="5" t="s">
        <v>3759</v>
      </c>
      <c r="D894" s="5" t="s">
        <v>5279</v>
      </c>
      <c r="E894" s="5" t="s">
        <v>102</v>
      </c>
      <c r="F894" s="5" t="s">
        <v>935</v>
      </c>
      <c r="G894" s="5" t="n">
        <f aca="false">COUNTIF('Duel Log'!A:A,A894)</f>
        <v>2</v>
      </c>
      <c r="H894" s="5" t="n">
        <f aca="false">COUNTIFS('Duel Log'!A:A,A894,'Duel Log'!AA:AA,"Win")</f>
        <v>0</v>
      </c>
      <c r="I894" s="5" t="s">
        <v>12373</v>
      </c>
      <c r="J894" s="5" t="s">
        <v>12374</v>
      </c>
      <c r="K894" s="5"/>
      <c r="L894" s="5" t="s">
        <v>98</v>
      </c>
      <c r="M894" s="5" t="s">
        <v>9611</v>
      </c>
      <c r="N894" s="5" t="s">
        <v>9612</v>
      </c>
    </row>
    <row r="895" customFormat="false" ht="15" hidden="false" customHeight="true" outlineLevel="0" collapsed="false">
      <c r="A895" s="5" t="s">
        <v>5283</v>
      </c>
      <c r="B895" s="5" t="s">
        <v>12375</v>
      </c>
      <c r="C895" s="5" t="s">
        <v>684</v>
      </c>
      <c r="D895" s="5" t="s">
        <v>1201</v>
      </c>
      <c r="E895" s="5" t="s">
        <v>297</v>
      </c>
      <c r="F895" s="5" t="s">
        <v>4206</v>
      </c>
      <c r="G895" s="5" t="n">
        <f aca="false">COUNTIF('Duel Log'!A:A,A895)</f>
        <v>1</v>
      </c>
      <c r="H895" s="5" t="n">
        <f aca="false">COUNTIFS('Duel Log'!A:A,A895,'Duel Log'!AA:AA,"Win")</f>
        <v>0</v>
      </c>
      <c r="I895" s="5" t="s">
        <v>12376</v>
      </c>
      <c r="J895" s="5"/>
      <c r="K895" s="5"/>
      <c r="L895" s="5" t="s">
        <v>98</v>
      </c>
      <c r="M895" s="5" t="s">
        <v>9648</v>
      </c>
      <c r="N895" s="5"/>
    </row>
    <row r="896" customFormat="false" ht="15" hidden="false" customHeight="true" outlineLevel="0" collapsed="false">
      <c r="A896" s="5" t="s">
        <v>5284</v>
      </c>
      <c r="B896" s="5" t="s">
        <v>12377</v>
      </c>
      <c r="C896" s="5" t="s">
        <v>684</v>
      </c>
      <c r="D896" s="5" t="s">
        <v>343</v>
      </c>
      <c r="E896" s="5" t="s">
        <v>297</v>
      </c>
      <c r="F896" s="5" t="s">
        <v>5285</v>
      </c>
      <c r="G896" s="5" t="n">
        <f aca="false">COUNTIF('Duel Log'!A:A,A896)</f>
        <v>3</v>
      </c>
      <c r="H896" s="5" t="n">
        <f aca="false">COUNTIFS('Duel Log'!A:A,A896,'Duel Log'!AA:AA,"Win")</f>
        <v>0</v>
      </c>
      <c r="I896" s="5" t="s">
        <v>10235</v>
      </c>
      <c r="J896" s="5" t="s">
        <v>12378</v>
      </c>
      <c r="K896" s="5" t="s">
        <v>10362</v>
      </c>
      <c r="L896" s="5" t="s">
        <v>98</v>
      </c>
      <c r="M896" s="5" t="s">
        <v>10631</v>
      </c>
      <c r="N896" s="5"/>
    </row>
    <row r="897" customFormat="false" ht="15" hidden="false" customHeight="true" outlineLevel="0" collapsed="false">
      <c r="A897" s="7" t="s">
        <v>5290</v>
      </c>
      <c r="B897" s="7" t="s">
        <v>12377</v>
      </c>
      <c r="C897" s="7" t="s">
        <v>684</v>
      </c>
      <c r="D897" s="7" t="s">
        <v>343</v>
      </c>
      <c r="E897" s="7" t="s">
        <v>297</v>
      </c>
      <c r="F897" s="7" t="s">
        <v>5291</v>
      </c>
      <c r="G897" s="7" t="n">
        <f aca="false">COUNTIF('Duel Log'!A:A,A897)</f>
        <v>3</v>
      </c>
      <c r="H897" s="7" t="n">
        <f aca="false">COUNTIFS('Duel Log'!A:A,A897,'Duel Log'!AA:AA,"Win")</f>
        <v>2</v>
      </c>
      <c r="I897" s="7" t="s">
        <v>12379</v>
      </c>
      <c r="J897" s="7" t="s">
        <v>10232</v>
      </c>
      <c r="K897" s="7" t="s">
        <v>12380</v>
      </c>
      <c r="L897" s="7" t="s">
        <v>99</v>
      </c>
      <c r="M897" s="7" t="s">
        <v>9607</v>
      </c>
      <c r="N897" s="7"/>
    </row>
    <row r="898" customFormat="false" ht="15" hidden="false" customHeight="true" outlineLevel="0" collapsed="false">
      <c r="A898" s="7" t="s">
        <v>5297</v>
      </c>
      <c r="B898" s="7" t="s">
        <v>12377</v>
      </c>
      <c r="C898" s="7" t="s">
        <v>684</v>
      </c>
      <c r="D898" s="7" t="s">
        <v>343</v>
      </c>
      <c r="E898" s="7" t="s">
        <v>297</v>
      </c>
      <c r="F898" s="7" t="s">
        <v>5298</v>
      </c>
      <c r="G898" s="7" t="n">
        <f aca="false">COUNTIF('Duel Log'!A:A,A898)</f>
        <v>3</v>
      </c>
      <c r="H898" s="7" t="n">
        <f aca="false">COUNTIFS('Duel Log'!A:A,A898,'Duel Log'!AA:AA,"Win")</f>
        <v>1</v>
      </c>
      <c r="I898" s="7" t="s">
        <v>9654</v>
      </c>
      <c r="J898" s="7" t="s">
        <v>12381</v>
      </c>
      <c r="K898" s="7" t="s">
        <v>12382</v>
      </c>
      <c r="L898" s="7" t="s">
        <v>99</v>
      </c>
      <c r="M898" s="7" t="s">
        <v>12383</v>
      </c>
      <c r="N898" s="7"/>
    </row>
    <row r="899" customFormat="false" ht="15" hidden="false" customHeight="true" outlineLevel="0" collapsed="false">
      <c r="A899" s="5" t="s">
        <v>5303</v>
      </c>
      <c r="B899" s="5" t="s">
        <v>12384</v>
      </c>
      <c r="C899" s="5" t="s">
        <v>684</v>
      </c>
      <c r="D899" s="5" t="s">
        <v>5304</v>
      </c>
      <c r="E899" s="5" t="s">
        <v>297</v>
      </c>
      <c r="F899" s="5" t="s">
        <v>5306</v>
      </c>
      <c r="G899" s="5" t="n">
        <f aca="false">COUNTIF('Duel Log'!A:A,A899)</f>
        <v>3</v>
      </c>
      <c r="H899" s="5" t="n">
        <f aca="false">COUNTIFS('Duel Log'!A:A,A899,'Duel Log'!AA:AA,"Win")</f>
        <v>2</v>
      </c>
      <c r="I899" s="5" t="s">
        <v>10256</v>
      </c>
      <c r="J899" s="5" t="s">
        <v>10362</v>
      </c>
      <c r="K899" s="5" t="s">
        <v>12385</v>
      </c>
      <c r="L899" s="5" t="s">
        <v>98</v>
      </c>
      <c r="M899" s="5" t="s">
        <v>10403</v>
      </c>
      <c r="N899" s="5"/>
    </row>
    <row r="900" customFormat="false" ht="15" hidden="false" customHeight="true" outlineLevel="0" collapsed="false">
      <c r="A900" s="7" t="s">
        <v>5310</v>
      </c>
      <c r="B900" s="7" t="s">
        <v>12384</v>
      </c>
      <c r="C900" s="7" t="s">
        <v>684</v>
      </c>
      <c r="D900" s="7" t="s">
        <v>5304</v>
      </c>
      <c r="E900" s="7" t="s">
        <v>297</v>
      </c>
      <c r="F900" s="7" t="s">
        <v>5311</v>
      </c>
      <c r="G900" s="7" t="n">
        <f aca="false">COUNTIF('Duel Log'!A:A,A900)</f>
        <v>3</v>
      </c>
      <c r="H900" s="7" t="n">
        <f aca="false">COUNTIFS('Duel Log'!A:A,A900,'Duel Log'!AA:AA,"Win")</f>
        <v>2</v>
      </c>
      <c r="I900" s="7" t="s">
        <v>9599</v>
      </c>
      <c r="J900" s="7" t="s">
        <v>12386</v>
      </c>
      <c r="K900" s="7" t="s">
        <v>12387</v>
      </c>
      <c r="L900" s="7" t="s">
        <v>99</v>
      </c>
      <c r="M900" s="7" t="s">
        <v>10101</v>
      </c>
      <c r="N900" s="7"/>
    </row>
    <row r="901" customFormat="false" ht="15" hidden="false" customHeight="true" outlineLevel="0" collapsed="false">
      <c r="A901" s="7" t="s">
        <v>5319</v>
      </c>
      <c r="B901" s="7" t="s">
        <v>12384</v>
      </c>
      <c r="C901" s="7" t="s">
        <v>684</v>
      </c>
      <c r="D901" s="7" t="s">
        <v>5304</v>
      </c>
      <c r="E901" s="7" t="s">
        <v>297</v>
      </c>
      <c r="F901" s="7" t="s">
        <v>5320</v>
      </c>
      <c r="G901" s="7" t="n">
        <f aca="false">COUNTIF('Duel Log'!A:A,A901)</f>
        <v>3</v>
      </c>
      <c r="H901" s="7" t="n">
        <f aca="false">COUNTIFS('Duel Log'!A:A,A901,'Duel Log'!AA:AA,"Win")</f>
        <v>2</v>
      </c>
      <c r="I901" s="7" t="s">
        <v>10264</v>
      </c>
      <c r="J901" s="7" t="s">
        <v>10667</v>
      </c>
      <c r="K901" s="7" t="s">
        <v>12388</v>
      </c>
      <c r="L901" s="7" t="s">
        <v>99</v>
      </c>
      <c r="M901" s="7" t="s">
        <v>9980</v>
      </c>
      <c r="N901" s="7"/>
    </row>
    <row r="902" customFormat="false" ht="15" hidden="false" customHeight="true" outlineLevel="0" collapsed="false">
      <c r="A902" s="7" t="s">
        <v>5327</v>
      </c>
      <c r="B902" s="7" t="s">
        <v>12384</v>
      </c>
      <c r="C902" s="7" t="s">
        <v>684</v>
      </c>
      <c r="D902" s="7" t="s">
        <v>5304</v>
      </c>
      <c r="E902" s="7" t="s">
        <v>297</v>
      </c>
      <c r="F902" s="7" t="s">
        <v>5328</v>
      </c>
      <c r="G902" s="7" t="n">
        <f aca="false">COUNTIF('Duel Log'!A:A,A902)</f>
        <v>3</v>
      </c>
      <c r="H902" s="7" t="n">
        <f aca="false">COUNTIFS('Duel Log'!A:A,A902,'Duel Log'!AA:AA,"Win")</f>
        <v>2</v>
      </c>
      <c r="I902" s="7" t="s">
        <v>10008</v>
      </c>
      <c r="J902" s="7" t="s">
        <v>12389</v>
      </c>
      <c r="K902" s="7" t="s">
        <v>11008</v>
      </c>
      <c r="L902" s="7" t="s">
        <v>99</v>
      </c>
      <c r="M902" s="7" t="s">
        <v>10308</v>
      </c>
      <c r="N902" s="7"/>
    </row>
    <row r="903" customFormat="false" ht="15" hidden="false" customHeight="true" outlineLevel="0" collapsed="false">
      <c r="A903" s="7" t="s">
        <v>5332</v>
      </c>
      <c r="B903" s="7" t="s">
        <v>12384</v>
      </c>
      <c r="C903" s="7" t="s">
        <v>684</v>
      </c>
      <c r="D903" s="7" t="s">
        <v>5304</v>
      </c>
      <c r="E903" s="7" t="s">
        <v>297</v>
      </c>
      <c r="F903" s="7" t="s">
        <v>5333</v>
      </c>
      <c r="G903" s="7" t="n">
        <f aca="false">COUNTIF('Duel Log'!A:A,A903)</f>
        <v>3</v>
      </c>
      <c r="H903" s="7" t="n">
        <f aca="false">COUNTIFS('Duel Log'!A:A,A903,'Duel Log'!AA:AA,"Win")</f>
        <v>0</v>
      </c>
      <c r="I903" s="7" t="s">
        <v>9881</v>
      </c>
      <c r="J903" s="7" t="s">
        <v>10362</v>
      </c>
      <c r="K903" s="7" t="s">
        <v>12390</v>
      </c>
      <c r="L903" s="7" t="s">
        <v>99</v>
      </c>
      <c r="M903" s="7" t="s">
        <v>12391</v>
      </c>
      <c r="N903" s="7"/>
    </row>
    <row r="904" customFormat="false" ht="15" hidden="false" customHeight="true" outlineLevel="0" collapsed="false">
      <c r="A904" s="5" t="s">
        <v>5338</v>
      </c>
      <c r="B904" s="5" t="s">
        <v>12392</v>
      </c>
      <c r="C904" s="5" t="s">
        <v>684</v>
      </c>
      <c r="D904" s="5" t="s">
        <v>5339</v>
      </c>
      <c r="E904" s="5" t="s">
        <v>102</v>
      </c>
      <c r="F904" s="5" t="s">
        <v>5341</v>
      </c>
      <c r="G904" s="5" t="n">
        <f aca="false">COUNTIF('Duel Log'!A:A,A904)</f>
        <v>2</v>
      </c>
      <c r="H904" s="5" t="n">
        <f aca="false">COUNTIFS('Duel Log'!A:A,A904,'Duel Log'!AA:AA,"Win")</f>
        <v>0</v>
      </c>
      <c r="I904" s="5" t="s">
        <v>9654</v>
      </c>
      <c r="J904" s="5" t="s">
        <v>9698</v>
      </c>
      <c r="K904" s="5"/>
      <c r="L904" s="5" t="s">
        <v>98</v>
      </c>
      <c r="M904" s="5" t="s">
        <v>10754</v>
      </c>
      <c r="N904" s="5" t="s">
        <v>9612</v>
      </c>
    </row>
    <row r="905" customFormat="false" ht="15" hidden="false" customHeight="true" outlineLevel="0" collapsed="false">
      <c r="A905" s="5" t="s">
        <v>5343</v>
      </c>
      <c r="B905" s="5" t="s">
        <v>12393</v>
      </c>
      <c r="C905" s="5" t="s">
        <v>684</v>
      </c>
      <c r="D905" s="5" t="s">
        <v>5344</v>
      </c>
      <c r="E905" s="5" t="s">
        <v>102</v>
      </c>
      <c r="F905" s="5" t="s">
        <v>5346</v>
      </c>
      <c r="G905" s="5" t="n">
        <f aca="false">COUNTIF('Duel Log'!A:A,A905)</f>
        <v>1</v>
      </c>
      <c r="H905" s="5" t="n">
        <f aca="false">COUNTIFS('Duel Log'!A:A,A905,'Duel Log'!AA:AA,"Win")</f>
        <v>1</v>
      </c>
      <c r="I905" s="5" t="s">
        <v>12394</v>
      </c>
      <c r="J905" s="5"/>
      <c r="K905" s="5"/>
      <c r="L905" s="5" t="s">
        <v>98</v>
      </c>
      <c r="M905" s="5" t="s">
        <v>9596</v>
      </c>
      <c r="N905" s="5" t="s">
        <v>9596</v>
      </c>
    </row>
    <row r="906" customFormat="false" ht="15" hidden="false" customHeight="true" outlineLevel="0" collapsed="false">
      <c r="A906" s="5" t="s">
        <v>5348</v>
      </c>
      <c r="B906" s="5" t="s">
        <v>12395</v>
      </c>
      <c r="C906" s="5" t="s">
        <v>684</v>
      </c>
      <c r="D906" s="5" t="s">
        <v>5349</v>
      </c>
      <c r="E906" s="5" t="s">
        <v>102</v>
      </c>
      <c r="F906" s="5" t="s">
        <v>5351</v>
      </c>
      <c r="G906" s="5" t="n">
        <f aca="false">COUNTIF('Duel Log'!A:A,A906)</f>
        <v>2</v>
      </c>
      <c r="H906" s="5" t="n">
        <f aca="false">COUNTIFS('Duel Log'!A:A,A906,'Duel Log'!AA:AA,"Win")</f>
        <v>2</v>
      </c>
      <c r="I906" s="5" t="s">
        <v>12396</v>
      </c>
      <c r="J906" s="5" t="s">
        <v>10358</v>
      </c>
      <c r="K906" s="5"/>
      <c r="L906" s="5" t="s">
        <v>98</v>
      </c>
      <c r="M906" s="5" t="s">
        <v>9906</v>
      </c>
      <c r="N906" s="5" t="s">
        <v>9612</v>
      </c>
    </row>
    <row r="907" customFormat="false" ht="15" hidden="false" customHeight="true" outlineLevel="0" collapsed="false">
      <c r="A907" s="5" t="s">
        <v>5353</v>
      </c>
      <c r="B907" s="5" t="s">
        <v>12397</v>
      </c>
      <c r="C907" s="5" t="s">
        <v>684</v>
      </c>
      <c r="D907" s="5" t="s">
        <v>1016</v>
      </c>
      <c r="E907" s="5" t="s">
        <v>102</v>
      </c>
      <c r="F907" s="5" t="s">
        <v>5354</v>
      </c>
      <c r="G907" s="5" t="n">
        <f aca="false">COUNTIF('Duel Log'!A:A,A907)</f>
        <v>2</v>
      </c>
      <c r="H907" s="5" t="n">
        <f aca="false">COUNTIFS('Duel Log'!A:A,A907,'Duel Log'!AA:AA,"Win")</f>
        <v>2</v>
      </c>
      <c r="I907" s="5" t="s">
        <v>12398</v>
      </c>
      <c r="J907" s="5" t="s">
        <v>12399</v>
      </c>
      <c r="K907" s="5"/>
      <c r="L907" s="5" t="s">
        <v>98</v>
      </c>
      <c r="M907" s="5" t="s">
        <v>12400</v>
      </c>
      <c r="N907" s="5" t="s">
        <v>9612</v>
      </c>
    </row>
    <row r="908" customFormat="false" ht="15" hidden="false" customHeight="true" outlineLevel="0" collapsed="false">
      <c r="A908" s="5" t="s">
        <v>5358</v>
      </c>
      <c r="B908" s="5" t="s">
        <v>12401</v>
      </c>
      <c r="C908" s="5" t="s">
        <v>684</v>
      </c>
      <c r="D908" s="5" t="s">
        <v>5359</v>
      </c>
      <c r="E908" s="5" t="s">
        <v>102</v>
      </c>
      <c r="F908" s="5" t="s">
        <v>5361</v>
      </c>
      <c r="G908" s="5" t="n">
        <f aca="false">COUNTIF('Duel Log'!A:A,A908)</f>
        <v>2</v>
      </c>
      <c r="H908" s="5" t="n">
        <f aca="false">COUNTIFS('Duel Log'!A:A,A908,'Duel Log'!AA:AA,"Win")</f>
        <v>2</v>
      </c>
      <c r="I908" s="5" t="s">
        <v>9694</v>
      </c>
      <c r="J908" s="5" t="s">
        <v>10362</v>
      </c>
      <c r="K908" s="5"/>
      <c r="L908" s="5" t="s">
        <v>98</v>
      </c>
      <c r="M908" s="5" t="s">
        <v>10571</v>
      </c>
      <c r="N908" s="5" t="s">
        <v>9612</v>
      </c>
    </row>
    <row r="909" customFormat="false" ht="15" hidden="false" customHeight="true" outlineLevel="0" collapsed="false">
      <c r="A909" s="5" t="s">
        <v>5364</v>
      </c>
      <c r="B909" s="5" t="s">
        <v>12402</v>
      </c>
      <c r="C909" s="5" t="s">
        <v>684</v>
      </c>
      <c r="D909" s="5" t="s">
        <v>753</v>
      </c>
      <c r="E909" s="5" t="s">
        <v>102</v>
      </c>
      <c r="F909" s="5" t="s">
        <v>5365</v>
      </c>
      <c r="G909" s="5" t="n">
        <f aca="false">COUNTIF('Duel Log'!A:A,A909)</f>
        <v>2</v>
      </c>
      <c r="H909" s="5" t="n">
        <f aca="false">COUNTIFS('Duel Log'!A:A,A909,'Duel Log'!AA:AA,"Win")</f>
        <v>0</v>
      </c>
      <c r="I909" s="5" t="s">
        <v>11008</v>
      </c>
      <c r="J909" s="5" t="s">
        <v>10667</v>
      </c>
      <c r="K909" s="5"/>
      <c r="L909" s="5" t="s">
        <v>98</v>
      </c>
      <c r="M909" s="5" t="s">
        <v>12403</v>
      </c>
      <c r="N909" s="5" t="s">
        <v>9612</v>
      </c>
    </row>
    <row r="910" customFormat="false" ht="15" hidden="false" customHeight="true" outlineLevel="0" collapsed="false">
      <c r="A910" s="5" t="s">
        <v>5367</v>
      </c>
      <c r="B910" s="5" t="s">
        <v>12404</v>
      </c>
      <c r="C910" s="5" t="s">
        <v>684</v>
      </c>
      <c r="D910" s="5" t="s">
        <v>573</v>
      </c>
      <c r="E910" s="5" t="s">
        <v>102</v>
      </c>
      <c r="F910" s="5" t="s">
        <v>2539</v>
      </c>
      <c r="G910" s="5" t="n">
        <f aca="false">COUNTIF('Duel Log'!A:A,A910)</f>
        <v>3</v>
      </c>
      <c r="H910" s="5" t="n">
        <f aca="false">COUNTIFS('Duel Log'!A:A,A910,'Duel Log'!AA:AA,"Win")</f>
        <v>1</v>
      </c>
      <c r="I910" s="5" t="s">
        <v>9694</v>
      </c>
      <c r="J910" s="5" t="s">
        <v>12405</v>
      </c>
      <c r="K910" s="5" t="s">
        <v>9725</v>
      </c>
      <c r="L910" s="5" t="s">
        <v>98</v>
      </c>
      <c r="M910" s="5" t="s">
        <v>12406</v>
      </c>
      <c r="N910" s="5" t="s">
        <v>9602</v>
      </c>
    </row>
    <row r="911" customFormat="false" ht="15" hidden="false" customHeight="true" outlineLevel="0" collapsed="false">
      <c r="A911" s="5" t="s">
        <v>5368</v>
      </c>
      <c r="B911" s="5" t="s">
        <v>12407</v>
      </c>
      <c r="C911" s="5" t="s">
        <v>684</v>
      </c>
      <c r="D911" s="5" t="s">
        <v>611</v>
      </c>
      <c r="E911" s="5" t="s">
        <v>102</v>
      </c>
      <c r="F911" s="5" t="s">
        <v>686</v>
      </c>
      <c r="G911" s="5" t="n">
        <f aca="false">COUNTIF('Duel Log'!A:A,A911)</f>
        <v>3</v>
      </c>
      <c r="H911" s="5" t="n">
        <f aca="false">COUNTIFS('Duel Log'!A:A,A911,'Duel Log'!AA:AA,"Win")</f>
        <v>2</v>
      </c>
      <c r="I911" s="5" t="s">
        <v>9757</v>
      </c>
      <c r="J911" s="5" t="s">
        <v>12408</v>
      </c>
      <c r="K911" s="5" t="s">
        <v>9881</v>
      </c>
      <c r="L911" s="5" t="s">
        <v>98</v>
      </c>
      <c r="M911" s="5" t="s">
        <v>12409</v>
      </c>
      <c r="N911" s="5" t="s">
        <v>9602</v>
      </c>
    </row>
    <row r="912" customFormat="false" ht="15" hidden="false" customHeight="true" outlineLevel="0" collapsed="false">
      <c r="A912" s="5" t="s">
        <v>5369</v>
      </c>
      <c r="B912" s="5" t="s">
        <v>12410</v>
      </c>
      <c r="C912" s="5" t="s">
        <v>684</v>
      </c>
      <c r="D912" s="5" t="s">
        <v>5370</v>
      </c>
      <c r="E912" s="5" t="s">
        <v>102</v>
      </c>
      <c r="F912" s="5" t="s">
        <v>5372</v>
      </c>
      <c r="G912" s="5" t="n">
        <f aca="false">COUNTIF('Duel Log'!A:A,A912)</f>
        <v>3</v>
      </c>
      <c r="H912" s="5" t="n">
        <f aca="false">COUNTIFS('Duel Log'!A:A,A912,'Duel Log'!AA:AA,"Win")</f>
        <v>1</v>
      </c>
      <c r="I912" s="5" t="s">
        <v>10667</v>
      </c>
      <c r="J912" s="5" t="s">
        <v>9934</v>
      </c>
      <c r="K912" s="5" t="s">
        <v>12411</v>
      </c>
      <c r="L912" s="5" t="s">
        <v>98</v>
      </c>
      <c r="M912" s="5" t="s">
        <v>9980</v>
      </c>
      <c r="N912" s="5" t="s">
        <v>9602</v>
      </c>
    </row>
    <row r="913" customFormat="false" ht="15" hidden="false" customHeight="true" outlineLevel="0" collapsed="false">
      <c r="A913" s="5" t="s">
        <v>5376</v>
      </c>
      <c r="B913" s="5" t="s">
        <v>12412</v>
      </c>
      <c r="C913" s="5" t="s">
        <v>684</v>
      </c>
      <c r="D913" s="5" t="s">
        <v>533</v>
      </c>
      <c r="E913" s="5" t="s">
        <v>102</v>
      </c>
      <c r="F913" s="5" t="s">
        <v>2906</v>
      </c>
      <c r="G913" s="5" t="n">
        <f aca="false">COUNTIF('Duel Log'!A:A,A913)</f>
        <v>2</v>
      </c>
      <c r="H913" s="5" t="n">
        <f aca="false">COUNTIFS('Duel Log'!A:A,A913,'Duel Log'!AA:AA,"Win")</f>
        <v>0</v>
      </c>
      <c r="I913" s="5" t="s">
        <v>12408</v>
      </c>
      <c r="J913" s="5" t="s">
        <v>12413</v>
      </c>
      <c r="K913" s="5"/>
      <c r="L913" s="5" t="s">
        <v>98</v>
      </c>
      <c r="M913" s="5" t="s">
        <v>9906</v>
      </c>
      <c r="N913" s="5" t="s">
        <v>9612</v>
      </c>
    </row>
    <row r="914" customFormat="false" ht="15" hidden="false" customHeight="true" outlineLevel="0" collapsed="false">
      <c r="A914" s="5" t="s">
        <v>5377</v>
      </c>
      <c r="B914" s="5" t="s">
        <v>12414</v>
      </c>
      <c r="C914" s="5" t="s">
        <v>684</v>
      </c>
      <c r="D914" s="5" t="s">
        <v>318</v>
      </c>
      <c r="E914" s="5" t="s">
        <v>297</v>
      </c>
      <c r="F914" s="5" t="s">
        <v>2786</v>
      </c>
      <c r="G914" s="5" t="n">
        <f aca="false">COUNTIF('Duel Log'!A:A,A914)</f>
        <v>2</v>
      </c>
      <c r="H914" s="5" t="n">
        <f aca="false">COUNTIFS('Duel Log'!A:A,A914,'Duel Log'!AA:AA,"Win")</f>
        <v>1</v>
      </c>
      <c r="I914" s="5" t="s">
        <v>10876</v>
      </c>
      <c r="J914" s="5" t="s">
        <v>9694</v>
      </c>
      <c r="K914" s="5"/>
      <c r="L914" s="5" t="s">
        <v>98</v>
      </c>
      <c r="M914" s="5" t="s">
        <v>9693</v>
      </c>
      <c r="N914" s="5"/>
    </row>
    <row r="915" customFormat="false" ht="15" hidden="false" customHeight="true" outlineLevel="0" collapsed="false">
      <c r="A915" s="5" t="s">
        <v>5378</v>
      </c>
      <c r="B915" s="5" t="s">
        <v>12415</v>
      </c>
      <c r="C915" s="5" t="s">
        <v>709</v>
      </c>
      <c r="D915" s="5" t="s">
        <v>2158</v>
      </c>
      <c r="E915" s="5" t="s">
        <v>102</v>
      </c>
      <c r="F915" s="5" t="s">
        <v>4874</v>
      </c>
      <c r="G915" s="5" t="n">
        <f aca="false">COUNTIF('Duel Log'!A:A,A915)</f>
        <v>1</v>
      </c>
      <c r="H915" s="5" t="n">
        <f aca="false">COUNTIFS('Duel Log'!A:A,A915,'Duel Log'!AA:AA,"Win")</f>
        <v>0</v>
      </c>
      <c r="I915" s="5" t="s">
        <v>12416</v>
      </c>
      <c r="J915" s="5"/>
      <c r="K915" s="5"/>
      <c r="L915" s="5" t="s">
        <v>98</v>
      </c>
      <c r="M915" s="5" t="s">
        <v>9596</v>
      </c>
      <c r="N915" s="5" t="s">
        <v>9596</v>
      </c>
    </row>
    <row r="916" customFormat="false" ht="15" hidden="false" customHeight="true" outlineLevel="0" collapsed="false">
      <c r="A916" s="5" t="s">
        <v>5379</v>
      </c>
      <c r="B916" s="5" t="s">
        <v>12417</v>
      </c>
      <c r="C916" s="5" t="s">
        <v>709</v>
      </c>
      <c r="D916" s="5" t="s">
        <v>4850</v>
      </c>
      <c r="E916" s="5" t="s">
        <v>102</v>
      </c>
      <c r="F916" s="5" t="s">
        <v>5380</v>
      </c>
      <c r="G916" s="5" t="n">
        <f aca="false">COUNTIF('Duel Log'!A:A,A916)</f>
        <v>2</v>
      </c>
      <c r="H916" s="5" t="n">
        <f aca="false">COUNTIFS('Duel Log'!A:A,A916,'Duel Log'!AA:AA,"Win")</f>
        <v>2</v>
      </c>
      <c r="I916" s="5" t="s">
        <v>12418</v>
      </c>
      <c r="J916" s="5" t="s">
        <v>12419</v>
      </c>
      <c r="K916" s="5"/>
      <c r="L916" s="5" t="s">
        <v>98</v>
      </c>
      <c r="M916" s="5" t="s">
        <v>9814</v>
      </c>
      <c r="N916" s="5" t="s">
        <v>9612</v>
      </c>
    </row>
    <row r="917" customFormat="false" ht="15" hidden="false" customHeight="true" outlineLevel="0" collapsed="false">
      <c r="A917" s="5" t="s">
        <v>5384</v>
      </c>
      <c r="B917" s="5" t="s">
        <v>12420</v>
      </c>
      <c r="C917" s="5" t="s">
        <v>709</v>
      </c>
      <c r="D917" s="6" t="s">
        <v>5385</v>
      </c>
      <c r="E917" s="5" t="s">
        <v>102</v>
      </c>
      <c r="F917" s="5" t="s">
        <v>5387</v>
      </c>
      <c r="G917" s="5" t="n">
        <f aca="false">COUNTIF('Duel Log'!A:A,A917)</f>
        <v>2</v>
      </c>
      <c r="H917" s="5" t="n">
        <f aca="false">COUNTIFS('Duel Log'!A:A,A917,'Duel Log'!AA:AA,"Win")</f>
        <v>2</v>
      </c>
      <c r="I917" s="5" t="s">
        <v>12421</v>
      </c>
      <c r="J917" s="5" t="s">
        <v>12422</v>
      </c>
      <c r="K917" s="5"/>
      <c r="L917" s="5" t="s">
        <v>98</v>
      </c>
      <c r="M917" s="5" t="s">
        <v>10339</v>
      </c>
      <c r="N917" s="5" t="s">
        <v>9612</v>
      </c>
    </row>
    <row r="918" customFormat="false" ht="15" hidden="false" customHeight="true" outlineLevel="0" collapsed="false">
      <c r="A918" s="5" t="s">
        <v>5389</v>
      </c>
      <c r="B918" s="5" t="s">
        <v>12423</v>
      </c>
      <c r="C918" s="5" t="s">
        <v>709</v>
      </c>
      <c r="D918" s="6" t="s">
        <v>2854</v>
      </c>
      <c r="E918" s="5" t="s">
        <v>102</v>
      </c>
      <c r="F918" s="5" t="s">
        <v>5390</v>
      </c>
      <c r="G918" s="5" t="n">
        <f aca="false">COUNTIF('Duel Log'!A:A,A918)</f>
        <v>2</v>
      </c>
      <c r="H918" s="5" t="n">
        <f aca="false">COUNTIFS('Duel Log'!A:A,A918,'Duel Log'!AA:AA,"Win")</f>
        <v>2</v>
      </c>
      <c r="I918" s="5" t="s">
        <v>12424</v>
      </c>
      <c r="J918" s="5" t="s">
        <v>12425</v>
      </c>
      <c r="K918" s="5"/>
      <c r="L918" s="5" t="s">
        <v>98</v>
      </c>
      <c r="M918" s="5" t="s">
        <v>10072</v>
      </c>
      <c r="N918" s="5" t="s">
        <v>9612</v>
      </c>
    </row>
    <row r="919" customFormat="false" ht="15" hidden="false" customHeight="true" outlineLevel="0" collapsed="false">
      <c r="A919" s="5" t="s">
        <v>5393</v>
      </c>
      <c r="B919" s="5" t="s">
        <v>12426</v>
      </c>
      <c r="C919" s="5" t="s">
        <v>709</v>
      </c>
      <c r="D919" s="6" t="s">
        <v>761</v>
      </c>
      <c r="E919" s="5" t="s">
        <v>102</v>
      </c>
      <c r="F919" s="5" t="s">
        <v>5394</v>
      </c>
      <c r="G919" s="5" t="n">
        <f aca="false">COUNTIF('Duel Log'!A:A,A919)</f>
        <v>2</v>
      </c>
      <c r="H919" s="5" t="n">
        <f aca="false">COUNTIFS('Duel Log'!A:A,A919,'Duel Log'!AA:AA,"Win")</f>
        <v>2</v>
      </c>
      <c r="I919" s="5" t="s">
        <v>12427</v>
      </c>
      <c r="J919" s="5" t="s">
        <v>12428</v>
      </c>
      <c r="K919" s="5"/>
      <c r="L919" s="5" t="s">
        <v>98</v>
      </c>
      <c r="M919" s="5" t="s">
        <v>10285</v>
      </c>
      <c r="N919" s="5" t="s">
        <v>9612</v>
      </c>
    </row>
    <row r="920" customFormat="false" ht="15" hidden="false" customHeight="true" outlineLevel="0" collapsed="false">
      <c r="A920" s="5" t="s">
        <v>5399</v>
      </c>
      <c r="B920" s="5" t="s">
        <v>12429</v>
      </c>
      <c r="C920" s="5" t="s">
        <v>709</v>
      </c>
      <c r="D920" s="5" t="s">
        <v>5400</v>
      </c>
      <c r="E920" s="5" t="s">
        <v>297</v>
      </c>
      <c r="F920" s="5" t="s">
        <v>5402</v>
      </c>
      <c r="G920" s="5" t="n">
        <f aca="false">COUNTIF('Duel Log'!A:A,A920)</f>
        <v>1</v>
      </c>
      <c r="H920" s="5" t="n">
        <f aca="false">COUNTIFS('Duel Log'!A:A,A920,'Duel Log'!AA:AA,"Win")</f>
        <v>1</v>
      </c>
      <c r="I920" s="5" t="s">
        <v>12430</v>
      </c>
      <c r="J920" s="5"/>
      <c r="K920" s="5"/>
      <c r="L920" s="5" t="s">
        <v>98</v>
      </c>
      <c r="M920" s="5" t="s">
        <v>9648</v>
      </c>
      <c r="N920" s="5"/>
    </row>
    <row r="921" customFormat="false" ht="15" hidden="false" customHeight="true" outlineLevel="0" collapsed="false">
      <c r="A921" s="5" t="s">
        <v>5405</v>
      </c>
      <c r="B921" s="5" t="s">
        <v>12431</v>
      </c>
      <c r="C921" s="5" t="s">
        <v>709</v>
      </c>
      <c r="D921" s="5" t="s">
        <v>611</v>
      </c>
      <c r="E921" s="5" t="s">
        <v>102</v>
      </c>
      <c r="F921" s="5" t="s">
        <v>711</v>
      </c>
      <c r="G921" s="5" t="n">
        <f aca="false">COUNTIF('Duel Log'!A:A,A921)</f>
        <v>2</v>
      </c>
      <c r="H921" s="5" t="n">
        <f aca="false">COUNTIFS('Duel Log'!A:A,A921,'Duel Log'!AA:AA,"Win")</f>
        <v>0</v>
      </c>
      <c r="I921" s="5" t="s">
        <v>12432</v>
      </c>
      <c r="J921" s="5" t="s">
        <v>12433</v>
      </c>
      <c r="K921" s="5"/>
      <c r="L921" s="5" t="s">
        <v>98</v>
      </c>
      <c r="M921" s="5" t="s">
        <v>10304</v>
      </c>
      <c r="N921" s="5" t="s">
        <v>9612</v>
      </c>
    </row>
    <row r="922" customFormat="false" ht="15" hidden="false" customHeight="true" outlineLevel="0" collapsed="false">
      <c r="A922" s="9" t="s">
        <v>5406</v>
      </c>
      <c r="B922" s="9" t="s">
        <v>12434</v>
      </c>
      <c r="C922" s="9" t="s">
        <v>709</v>
      </c>
      <c r="D922" s="10" t="s">
        <v>761</v>
      </c>
      <c r="E922" s="9" t="s">
        <v>102</v>
      </c>
      <c r="F922" s="9" t="s">
        <v>3678</v>
      </c>
      <c r="G922" s="9" t="n">
        <f aca="false">COUNTIF('Duel Log'!A:A,A922)</f>
        <v>2</v>
      </c>
      <c r="H922" s="9" t="n">
        <f aca="false">COUNTIFS('Duel Log'!A:A,A922,'Duel Log'!AA:AA,"Win")</f>
        <v>2</v>
      </c>
      <c r="I922" s="9" t="s">
        <v>10694</v>
      </c>
      <c r="J922" s="9" t="s">
        <v>12435</v>
      </c>
      <c r="K922" s="9"/>
      <c r="L922" s="9" t="s">
        <v>99</v>
      </c>
      <c r="M922" s="9" t="s">
        <v>10077</v>
      </c>
      <c r="N922" s="9" t="s">
        <v>10077</v>
      </c>
    </row>
    <row r="923" customFormat="false" ht="15" hidden="false" customHeight="true" outlineLevel="0" collapsed="false">
      <c r="A923" s="5" t="s">
        <v>5410</v>
      </c>
      <c r="B923" s="5" t="s">
        <v>12436</v>
      </c>
      <c r="C923" s="5" t="s">
        <v>709</v>
      </c>
      <c r="D923" s="5" t="s">
        <v>753</v>
      </c>
      <c r="E923" s="5" t="s">
        <v>102</v>
      </c>
      <c r="F923" s="5" t="s">
        <v>5411</v>
      </c>
      <c r="G923" s="5" t="n">
        <f aca="false">COUNTIF('Duel Log'!A:A,A923)</f>
        <v>2</v>
      </c>
      <c r="H923" s="5" t="n">
        <f aca="false">COUNTIFS('Duel Log'!A:A,A923,'Duel Log'!AA:AA,"Win")</f>
        <v>2</v>
      </c>
      <c r="I923" s="5" t="s">
        <v>12437</v>
      </c>
      <c r="J923" s="5" t="s">
        <v>12438</v>
      </c>
      <c r="K923" s="5"/>
      <c r="L923" s="5" t="s">
        <v>98</v>
      </c>
      <c r="M923" s="5" t="s">
        <v>10946</v>
      </c>
      <c r="N923" s="5" t="s">
        <v>9612</v>
      </c>
    </row>
    <row r="924" customFormat="false" ht="15" hidden="false" customHeight="true" outlineLevel="0" collapsed="false">
      <c r="A924" s="5" t="s">
        <v>5414</v>
      </c>
      <c r="B924" s="5" t="s">
        <v>12439</v>
      </c>
      <c r="C924" s="5" t="s">
        <v>709</v>
      </c>
      <c r="D924" s="5" t="s">
        <v>718</v>
      </c>
      <c r="E924" s="5" t="s">
        <v>102</v>
      </c>
      <c r="F924" s="5" t="s">
        <v>1734</v>
      </c>
      <c r="G924" s="5" t="n">
        <f aca="false">COUNTIF('Duel Log'!A:A,A924)</f>
        <v>3</v>
      </c>
      <c r="H924" s="5" t="n">
        <f aca="false">COUNTIFS('Duel Log'!A:A,A924,'Duel Log'!AA:AA,"Win")</f>
        <v>2</v>
      </c>
      <c r="I924" s="5" t="s">
        <v>12440</v>
      </c>
      <c r="J924" s="5" t="s">
        <v>12441</v>
      </c>
      <c r="K924" s="5" t="s">
        <v>12442</v>
      </c>
      <c r="L924" s="5" t="s">
        <v>98</v>
      </c>
      <c r="M924" s="5" t="s">
        <v>12443</v>
      </c>
      <c r="N924" s="5" t="s">
        <v>9602</v>
      </c>
    </row>
    <row r="925" customFormat="false" ht="15" hidden="false" customHeight="true" outlineLevel="0" collapsed="false">
      <c r="A925" s="5" t="s">
        <v>5419</v>
      </c>
      <c r="B925" s="5" t="s">
        <v>12444</v>
      </c>
      <c r="C925" s="5" t="s">
        <v>709</v>
      </c>
      <c r="D925" s="5" t="s">
        <v>726</v>
      </c>
      <c r="E925" s="5" t="s">
        <v>102</v>
      </c>
      <c r="F925" s="5" t="s">
        <v>1267</v>
      </c>
      <c r="G925" s="5" t="n">
        <f aca="false">COUNTIF('Duel Log'!A:A,A925)</f>
        <v>3</v>
      </c>
      <c r="H925" s="5" t="n">
        <f aca="false">COUNTIFS('Duel Log'!A:A,A925,'Duel Log'!AA:AA,"Win")</f>
        <v>1</v>
      </c>
      <c r="I925" s="5" t="s">
        <v>12445</v>
      </c>
      <c r="J925" s="5" t="s">
        <v>12446</v>
      </c>
      <c r="K925" s="5" t="s">
        <v>10008</v>
      </c>
      <c r="L925" s="5" t="s">
        <v>98</v>
      </c>
      <c r="M925" s="5" t="s">
        <v>10403</v>
      </c>
      <c r="N925" s="5" t="s">
        <v>9602</v>
      </c>
    </row>
    <row r="926" customFormat="false" ht="15" hidden="false" customHeight="true" outlineLevel="0" collapsed="false">
      <c r="A926" s="5" t="s">
        <v>5420</v>
      </c>
      <c r="B926" s="5" t="s">
        <v>12447</v>
      </c>
      <c r="C926" s="5" t="s">
        <v>709</v>
      </c>
      <c r="D926" s="5" t="s">
        <v>733</v>
      </c>
      <c r="E926" s="5" t="s">
        <v>102</v>
      </c>
      <c r="F926" s="5" t="s">
        <v>5421</v>
      </c>
      <c r="G926" s="5" t="n">
        <f aca="false">COUNTIF('Duel Log'!A:A,A926)</f>
        <v>3</v>
      </c>
      <c r="H926" s="5" t="n">
        <f aca="false">COUNTIFS('Duel Log'!A:A,A926,'Duel Log'!AA:AA,"Win")</f>
        <v>2</v>
      </c>
      <c r="I926" s="5" t="s">
        <v>12448</v>
      </c>
      <c r="J926" s="5" t="s">
        <v>12449</v>
      </c>
      <c r="K926" s="5" t="s">
        <v>12450</v>
      </c>
      <c r="L926" s="5" t="s">
        <v>98</v>
      </c>
      <c r="M926" s="5" t="s">
        <v>10612</v>
      </c>
      <c r="N926" s="5" t="s">
        <v>9602</v>
      </c>
    </row>
    <row r="927" customFormat="false" ht="15" hidden="false" customHeight="true" outlineLevel="0" collapsed="false">
      <c r="A927" s="5" t="s">
        <v>5428</v>
      </c>
      <c r="B927" s="5" t="s">
        <v>12451</v>
      </c>
      <c r="C927" s="5" t="s">
        <v>709</v>
      </c>
      <c r="D927" s="5" t="s">
        <v>741</v>
      </c>
      <c r="E927" s="5" t="s">
        <v>102</v>
      </c>
      <c r="F927" s="5" t="s">
        <v>1529</v>
      </c>
      <c r="G927" s="5" t="n">
        <f aca="false">COUNTIF('Duel Log'!A:A,A927)</f>
        <v>2</v>
      </c>
      <c r="H927" s="5" t="n">
        <f aca="false">COUNTIFS('Duel Log'!A:A,A927,'Duel Log'!AA:AA,"Win")</f>
        <v>2</v>
      </c>
      <c r="I927" s="5" t="s">
        <v>12452</v>
      </c>
      <c r="J927" s="5" t="s">
        <v>12453</v>
      </c>
      <c r="K927" s="5"/>
      <c r="L927" s="5" t="s">
        <v>98</v>
      </c>
      <c r="M927" s="5" t="s">
        <v>10072</v>
      </c>
      <c r="N927" s="5" t="s">
        <v>9612</v>
      </c>
    </row>
    <row r="928" customFormat="false" ht="15" hidden="false" customHeight="true" outlineLevel="0" collapsed="false">
      <c r="A928" s="5" t="s">
        <v>5429</v>
      </c>
      <c r="B928" s="5" t="s">
        <v>12454</v>
      </c>
      <c r="C928" s="5" t="s">
        <v>1206</v>
      </c>
      <c r="D928" s="5" t="s">
        <v>2789</v>
      </c>
      <c r="E928" s="5" t="s">
        <v>297</v>
      </c>
      <c r="F928" s="5" t="s">
        <v>5430</v>
      </c>
      <c r="G928" s="5" t="n">
        <f aca="false">COUNTIF('Duel Log'!A:A,A928)</f>
        <v>3</v>
      </c>
      <c r="H928" s="5" t="n">
        <f aca="false">COUNTIFS('Duel Log'!A:A,A928,'Duel Log'!AA:AA,"Win")</f>
        <v>0</v>
      </c>
      <c r="I928" s="5" t="s">
        <v>12455</v>
      </c>
      <c r="J928" s="5" t="s">
        <v>12456</v>
      </c>
      <c r="K928" s="5" t="s">
        <v>12457</v>
      </c>
      <c r="L928" s="5" t="s">
        <v>98</v>
      </c>
      <c r="M928" s="5" t="s">
        <v>9607</v>
      </c>
      <c r="N928" s="5"/>
    </row>
    <row r="929" customFormat="false" ht="15" hidden="false" customHeight="true" outlineLevel="0" collapsed="false">
      <c r="A929" s="7" t="s">
        <v>5434</v>
      </c>
      <c r="B929" s="7" t="s">
        <v>12454</v>
      </c>
      <c r="C929" s="7" t="s">
        <v>1206</v>
      </c>
      <c r="D929" s="7" t="s">
        <v>2789</v>
      </c>
      <c r="E929" s="7" t="s">
        <v>297</v>
      </c>
      <c r="F929" s="7" t="s">
        <v>5435</v>
      </c>
      <c r="G929" s="7" t="n">
        <f aca="false">COUNTIF('Duel Log'!A:A,A929)</f>
        <v>3</v>
      </c>
      <c r="H929" s="7" t="n">
        <f aca="false">COUNTIFS('Duel Log'!A:A,A929,'Duel Log'!AA:AA,"Win")</f>
        <v>2</v>
      </c>
      <c r="I929" s="7" t="s">
        <v>12458</v>
      </c>
      <c r="J929" s="7" t="s">
        <v>12459</v>
      </c>
      <c r="K929" s="7" t="s">
        <v>11403</v>
      </c>
      <c r="L929" s="7" t="s">
        <v>99</v>
      </c>
      <c r="M929" s="7" t="s">
        <v>9857</v>
      </c>
      <c r="N929" s="7"/>
    </row>
    <row r="930" customFormat="false" ht="15" hidden="false" customHeight="true" outlineLevel="0" collapsed="false">
      <c r="A930" s="7" t="s">
        <v>5438</v>
      </c>
      <c r="B930" s="7" t="s">
        <v>12454</v>
      </c>
      <c r="C930" s="7" t="s">
        <v>1206</v>
      </c>
      <c r="D930" s="7" t="s">
        <v>2789</v>
      </c>
      <c r="E930" s="7" t="s">
        <v>297</v>
      </c>
      <c r="F930" s="7" t="s">
        <v>5439</v>
      </c>
      <c r="G930" s="7" t="n">
        <f aca="false">COUNTIF('Duel Log'!A:A,A930)</f>
        <v>3</v>
      </c>
      <c r="H930" s="7" t="n">
        <f aca="false">COUNTIFS('Duel Log'!A:A,A930,'Duel Log'!AA:AA,"Win")</f>
        <v>0</v>
      </c>
      <c r="I930" s="7" t="s">
        <v>11390</v>
      </c>
      <c r="J930" s="7" t="s">
        <v>11466</v>
      </c>
      <c r="K930" s="7" t="s">
        <v>10453</v>
      </c>
      <c r="L930" s="7" t="s">
        <v>99</v>
      </c>
      <c r="M930" s="7" t="s">
        <v>12460</v>
      </c>
      <c r="N930" s="7"/>
    </row>
    <row r="931" customFormat="false" ht="15" hidden="false" customHeight="true" outlineLevel="0" collapsed="false">
      <c r="A931" s="7" t="s">
        <v>5443</v>
      </c>
      <c r="B931" s="7" t="s">
        <v>12454</v>
      </c>
      <c r="C931" s="7" t="s">
        <v>1206</v>
      </c>
      <c r="D931" s="7" t="s">
        <v>2789</v>
      </c>
      <c r="E931" s="7" t="s">
        <v>297</v>
      </c>
      <c r="F931" s="7" t="s">
        <v>5444</v>
      </c>
      <c r="G931" s="7" t="n">
        <f aca="false">COUNTIF('Duel Log'!A:A,A931)</f>
        <v>3</v>
      </c>
      <c r="H931" s="7" t="n">
        <f aca="false">COUNTIFS('Duel Log'!A:A,A931,'Duel Log'!AA:AA,"Win")</f>
        <v>3</v>
      </c>
      <c r="I931" s="7" t="s">
        <v>12461</v>
      </c>
      <c r="J931" s="7" t="s">
        <v>11696</v>
      </c>
      <c r="K931" s="7" t="s">
        <v>12462</v>
      </c>
      <c r="L931" s="7" t="s">
        <v>99</v>
      </c>
      <c r="M931" s="7" t="s">
        <v>12463</v>
      </c>
      <c r="N931" s="7"/>
    </row>
    <row r="932" customFormat="false" ht="15" hidden="false" customHeight="true" outlineLevel="0" collapsed="false">
      <c r="A932" s="7" t="s">
        <v>5449</v>
      </c>
      <c r="B932" s="7" t="s">
        <v>12454</v>
      </c>
      <c r="C932" s="7" t="s">
        <v>1206</v>
      </c>
      <c r="D932" s="7" t="s">
        <v>2789</v>
      </c>
      <c r="E932" s="7" t="s">
        <v>297</v>
      </c>
      <c r="F932" s="7" t="s">
        <v>5450</v>
      </c>
      <c r="G932" s="7" t="n">
        <f aca="false">COUNTIF('Duel Log'!A:A,A932)</f>
        <v>3</v>
      </c>
      <c r="H932" s="7" t="n">
        <f aca="false">COUNTIFS('Duel Log'!A:A,A932,'Duel Log'!AA:AA,"Win")</f>
        <v>1</v>
      </c>
      <c r="I932" s="7" t="s">
        <v>11396</v>
      </c>
      <c r="J932" s="7" t="s">
        <v>12464</v>
      </c>
      <c r="K932" s="7" t="s">
        <v>12465</v>
      </c>
      <c r="L932" s="7" t="s">
        <v>99</v>
      </c>
      <c r="M932" s="7" t="s">
        <v>9877</v>
      </c>
      <c r="N932" s="7"/>
    </row>
    <row r="933" customFormat="false" ht="15" hidden="false" customHeight="true" outlineLevel="0" collapsed="false">
      <c r="A933" s="7" t="s">
        <v>5454</v>
      </c>
      <c r="B933" s="7" t="s">
        <v>12454</v>
      </c>
      <c r="C933" s="7" t="s">
        <v>1206</v>
      </c>
      <c r="D933" s="7" t="s">
        <v>2789</v>
      </c>
      <c r="E933" s="7" t="s">
        <v>297</v>
      </c>
      <c r="F933" s="7" t="s">
        <v>5455</v>
      </c>
      <c r="G933" s="7" t="n">
        <f aca="false">COUNTIF('Duel Log'!A:A,A933)</f>
        <v>3</v>
      </c>
      <c r="H933" s="7" t="n">
        <f aca="false">COUNTIFS('Duel Log'!A:A,A933,'Duel Log'!AA:AA,"Win")</f>
        <v>2</v>
      </c>
      <c r="I933" s="7" t="s">
        <v>10098</v>
      </c>
      <c r="J933" s="7" t="s">
        <v>12466</v>
      </c>
      <c r="K933" s="7" t="s">
        <v>12467</v>
      </c>
      <c r="L933" s="7" t="s">
        <v>99</v>
      </c>
      <c r="M933" s="7" t="s">
        <v>12468</v>
      </c>
      <c r="N933" s="7"/>
    </row>
    <row r="934" customFormat="false" ht="15" hidden="false" customHeight="true" outlineLevel="0" collapsed="false">
      <c r="A934" s="7" t="s">
        <v>5459</v>
      </c>
      <c r="B934" s="7" t="s">
        <v>12454</v>
      </c>
      <c r="C934" s="7" t="s">
        <v>1206</v>
      </c>
      <c r="D934" s="7" t="s">
        <v>2789</v>
      </c>
      <c r="E934" s="7" t="s">
        <v>297</v>
      </c>
      <c r="F934" s="7" t="s">
        <v>5460</v>
      </c>
      <c r="G934" s="7" t="n">
        <f aca="false">COUNTIF('Duel Log'!A:A,A934)</f>
        <v>3</v>
      </c>
      <c r="H934" s="7" t="n">
        <f aca="false">COUNTIFS('Duel Log'!A:A,A934,'Duel Log'!AA:AA,"Win")</f>
        <v>1</v>
      </c>
      <c r="I934" s="7" t="s">
        <v>12469</v>
      </c>
      <c r="J934" s="7" t="s">
        <v>11401</v>
      </c>
      <c r="K934" s="7" t="s">
        <v>12470</v>
      </c>
      <c r="L934" s="7" t="s">
        <v>99</v>
      </c>
      <c r="M934" s="7" t="s">
        <v>10117</v>
      </c>
      <c r="N934" s="7"/>
    </row>
    <row r="935" customFormat="false" ht="15" hidden="false" customHeight="true" outlineLevel="0" collapsed="false">
      <c r="A935" s="7" t="s">
        <v>5464</v>
      </c>
      <c r="B935" s="7" t="s">
        <v>12454</v>
      </c>
      <c r="C935" s="7" t="s">
        <v>1206</v>
      </c>
      <c r="D935" s="7" t="s">
        <v>2789</v>
      </c>
      <c r="E935" s="7" t="s">
        <v>297</v>
      </c>
      <c r="F935" s="7" t="s">
        <v>5465</v>
      </c>
      <c r="G935" s="7" t="n">
        <f aca="false">COUNTIF('Duel Log'!A:A,A935)</f>
        <v>3</v>
      </c>
      <c r="H935" s="7" t="n">
        <f aca="false">COUNTIFS('Duel Log'!A:A,A935,'Duel Log'!AA:AA,"Win")</f>
        <v>1</v>
      </c>
      <c r="I935" s="7" t="s">
        <v>10008</v>
      </c>
      <c r="J935" s="7" t="s">
        <v>12471</v>
      </c>
      <c r="K935" s="7" t="s">
        <v>9998</v>
      </c>
      <c r="L935" s="7" t="s">
        <v>99</v>
      </c>
      <c r="M935" s="7" t="s">
        <v>12472</v>
      </c>
      <c r="N935" s="7"/>
    </row>
    <row r="936" customFormat="false" ht="15" hidden="false" customHeight="true" outlineLevel="0" collapsed="false">
      <c r="A936" s="5" t="s">
        <v>5469</v>
      </c>
      <c r="B936" s="5" t="s">
        <v>12473</v>
      </c>
      <c r="C936" s="5" t="s">
        <v>1206</v>
      </c>
      <c r="D936" s="5" t="s">
        <v>567</v>
      </c>
      <c r="E936" s="5" t="s">
        <v>297</v>
      </c>
      <c r="F936" s="5" t="s">
        <v>5470</v>
      </c>
      <c r="G936" s="5" t="n">
        <f aca="false">COUNTIF('Duel Log'!A:A,A936)</f>
        <v>3</v>
      </c>
      <c r="H936" s="5" t="n">
        <f aca="false">COUNTIFS('Duel Log'!A:A,A936,'Duel Log'!AA:AA,"Win")</f>
        <v>3</v>
      </c>
      <c r="I936" s="5" t="s">
        <v>9969</v>
      </c>
      <c r="J936" s="5" t="s">
        <v>12474</v>
      </c>
      <c r="K936" s="5" t="s">
        <v>12475</v>
      </c>
      <c r="L936" s="5" t="s">
        <v>98</v>
      </c>
      <c r="M936" s="5" t="s">
        <v>12476</v>
      </c>
      <c r="N936" s="5"/>
    </row>
    <row r="937" customFormat="false" ht="15" hidden="false" customHeight="true" outlineLevel="0" collapsed="false">
      <c r="A937" s="7" t="s">
        <v>5473</v>
      </c>
      <c r="B937" s="7" t="s">
        <v>12473</v>
      </c>
      <c r="C937" s="7" t="s">
        <v>1206</v>
      </c>
      <c r="D937" s="7" t="s">
        <v>567</v>
      </c>
      <c r="E937" s="7" t="s">
        <v>297</v>
      </c>
      <c r="F937" s="7" t="s">
        <v>5474</v>
      </c>
      <c r="G937" s="7" t="n">
        <f aca="false">COUNTIF('Duel Log'!A:A,A937)</f>
        <v>3</v>
      </c>
      <c r="H937" s="7" t="n">
        <f aca="false">COUNTIFS('Duel Log'!A:A,A937,'Duel Log'!AA:AA,"Win")</f>
        <v>2</v>
      </c>
      <c r="I937" s="7" t="s">
        <v>9974</v>
      </c>
      <c r="J937" s="7" t="s">
        <v>9973</v>
      </c>
      <c r="K937" s="7" t="s">
        <v>12477</v>
      </c>
      <c r="L937" s="7" t="s">
        <v>99</v>
      </c>
      <c r="M937" s="7" t="s">
        <v>12478</v>
      </c>
      <c r="N937" s="7"/>
    </row>
    <row r="938" customFormat="false" ht="15" hidden="false" customHeight="true" outlineLevel="0" collapsed="false">
      <c r="A938" s="7" t="s">
        <v>5478</v>
      </c>
      <c r="B938" s="7" t="s">
        <v>12473</v>
      </c>
      <c r="C938" s="7" t="s">
        <v>1206</v>
      </c>
      <c r="D938" s="7" t="s">
        <v>567</v>
      </c>
      <c r="E938" s="7" t="s">
        <v>297</v>
      </c>
      <c r="F938" s="7" t="s">
        <v>5479</v>
      </c>
      <c r="G938" s="7" t="n">
        <f aca="false">COUNTIF('Duel Log'!A:A,A938)</f>
        <v>3</v>
      </c>
      <c r="H938" s="7" t="n">
        <f aca="false">COUNTIFS('Duel Log'!A:A,A938,'Duel Log'!AA:AA,"Win")</f>
        <v>1</v>
      </c>
      <c r="I938" s="7" t="s">
        <v>9977</v>
      </c>
      <c r="J938" s="7" t="s">
        <v>12479</v>
      </c>
      <c r="K938" s="7" t="s">
        <v>11408</v>
      </c>
      <c r="L938" s="7" t="s">
        <v>99</v>
      </c>
      <c r="M938" s="7" t="s">
        <v>9980</v>
      </c>
      <c r="N938" s="7"/>
    </row>
    <row r="939" customFormat="false" ht="15" hidden="false" customHeight="true" outlineLevel="0" collapsed="false">
      <c r="A939" s="7" t="s">
        <v>5483</v>
      </c>
      <c r="B939" s="7" t="s">
        <v>12473</v>
      </c>
      <c r="C939" s="7" t="s">
        <v>1206</v>
      </c>
      <c r="D939" s="7" t="s">
        <v>567</v>
      </c>
      <c r="E939" s="7" t="s">
        <v>297</v>
      </c>
      <c r="F939" s="7" t="s">
        <v>5484</v>
      </c>
      <c r="G939" s="7" t="n">
        <f aca="false">COUNTIF('Duel Log'!A:A,A939)</f>
        <v>3</v>
      </c>
      <c r="H939" s="7" t="n">
        <f aca="false">COUNTIFS('Duel Log'!A:A,A939,'Duel Log'!AA:AA,"Win")</f>
        <v>0</v>
      </c>
      <c r="I939" s="7" t="s">
        <v>10103</v>
      </c>
      <c r="J939" s="7" t="s">
        <v>11514</v>
      </c>
      <c r="K939" s="7" t="s">
        <v>11393</v>
      </c>
      <c r="L939" s="7" t="s">
        <v>99</v>
      </c>
      <c r="M939" s="7" t="s">
        <v>11394</v>
      </c>
      <c r="N939" s="7"/>
    </row>
    <row r="940" customFormat="false" ht="15" hidden="false" customHeight="true" outlineLevel="0" collapsed="false">
      <c r="A940" s="7" t="s">
        <v>5488</v>
      </c>
      <c r="B940" s="7" t="s">
        <v>12473</v>
      </c>
      <c r="C940" s="7" t="s">
        <v>1206</v>
      </c>
      <c r="D940" s="7" t="s">
        <v>567</v>
      </c>
      <c r="E940" s="7" t="s">
        <v>297</v>
      </c>
      <c r="F940" s="7" t="s">
        <v>5489</v>
      </c>
      <c r="G940" s="7" t="n">
        <f aca="false">COUNTIF('Duel Log'!A:A,A940)</f>
        <v>3</v>
      </c>
      <c r="H940" s="7" t="n">
        <f aca="false">COUNTIFS('Duel Log'!A:A,A940,'Duel Log'!AA:AA,"Win")</f>
        <v>2</v>
      </c>
      <c r="I940" s="7" t="s">
        <v>12480</v>
      </c>
      <c r="J940" s="7" t="s">
        <v>10147</v>
      </c>
      <c r="K940" s="7" t="s">
        <v>12256</v>
      </c>
      <c r="L940" s="7" t="s">
        <v>99</v>
      </c>
      <c r="M940" s="7" t="s">
        <v>10414</v>
      </c>
      <c r="N940" s="7"/>
    </row>
    <row r="941" customFormat="false" ht="15" hidden="false" customHeight="true" outlineLevel="0" collapsed="false">
      <c r="A941" s="7" t="s">
        <v>5492</v>
      </c>
      <c r="B941" s="7" t="s">
        <v>12473</v>
      </c>
      <c r="C941" s="7" t="s">
        <v>1206</v>
      </c>
      <c r="D941" s="7" t="s">
        <v>567</v>
      </c>
      <c r="E941" s="7" t="s">
        <v>297</v>
      </c>
      <c r="F941" s="7" t="s">
        <v>5493</v>
      </c>
      <c r="G941" s="7" t="n">
        <f aca="false">COUNTIF('Duel Log'!A:A,A941)</f>
        <v>3</v>
      </c>
      <c r="H941" s="7" t="n">
        <f aca="false">COUNTIFS('Duel Log'!A:A,A941,'Duel Log'!AA:AA,"Win")</f>
        <v>1</v>
      </c>
      <c r="I941" s="7" t="s">
        <v>10661</v>
      </c>
      <c r="J941" s="7" t="s">
        <v>12481</v>
      </c>
      <c r="K941" s="7" t="s">
        <v>11429</v>
      </c>
      <c r="L941" s="7" t="s">
        <v>99</v>
      </c>
      <c r="M941" s="7" t="s">
        <v>9988</v>
      </c>
      <c r="N941" s="7"/>
    </row>
    <row r="942" customFormat="false" ht="15" hidden="false" customHeight="true" outlineLevel="0" collapsed="false">
      <c r="A942" s="7" t="s">
        <v>5497</v>
      </c>
      <c r="B942" s="7" t="s">
        <v>12482</v>
      </c>
      <c r="C942" s="7" t="s">
        <v>1206</v>
      </c>
      <c r="D942" s="7" t="s">
        <v>2789</v>
      </c>
      <c r="E942" s="7" t="s">
        <v>297</v>
      </c>
      <c r="F942" s="7" t="s">
        <v>3383</v>
      </c>
      <c r="G942" s="7" t="n">
        <f aca="false">COUNTIF('Duel Log'!A:A,A942)</f>
        <v>3</v>
      </c>
      <c r="H942" s="7" t="n">
        <f aca="false">COUNTIFS('Duel Log'!A:A,A942,'Duel Log'!AA:AA,"Win")</f>
        <v>2</v>
      </c>
      <c r="I942" s="7" t="s">
        <v>12483</v>
      </c>
      <c r="J942" s="7" t="s">
        <v>12484</v>
      </c>
      <c r="K942" s="7" t="s">
        <v>12485</v>
      </c>
      <c r="L942" s="7" t="s">
        <v>99</v>
      </c>
      <c r="M942" s="7" t="s">
        <v>9937</v>
      </c>
      <c r="N942" s="7"/>
    </row>
    <row r="943" customFormat="false" ht="15" hidden="false" customHeight="true" outlineLevel="0" collapsed="false">
      <c r="A943" s="7" t="s">
        <v>5498</v>
      </c>
      <c r="B943" s="7" t="s">
        <v>12482</v>
      </c>
      <c r="C943" s="7" t="s">
        <v>1206</v>
      </c>
      <c r="D943" s="7" t="s">
        <v>2789</v>
      </c>
      <c r="E943" s="7" t="s">
        <v>297</v>
      </c>
      <c r="F943" s="7" t="s">
        <v>3389</v>
      </c>
      <c r="G943" s="7" t="n">
        <f aca="false">COUNTIF('Duel Log'!A:A,A943)</f>
        <v>3</v>
      </c>
      <c r="H943" s="7" t="n">
        <f aca="false">COUNTIFS('Duel Log'!A:A,A943,'Duel Log'!AA:AA,"Win")</f>
        <v>0</v>
      </c>
      <c r="I943" s="7" t="s">
        <v>12486</v>
      </c>
      <c r="J943" s="7" t="s">
        <v>9969</v>
      </c>
      <c r="K943" s="7" t="s">
        <v>12487</v>
      </c>
      <c r="L943" s="7" t="s">
        <v>99</v>
      </c>
      <c r="M943" s="7" t="s">
        <v>12488</v>
      </c>
      <c r="N943" s="7"/>
    </row>
    <row r="944" customFormat="false" ht="15" hidden="false" customHeight="true" outlineLevel="0" collapsed="false">
      <c r="A944" s="7" t="s">
        <v>5499</v>
      </c>
      <c r="B944" s="7" t="s">
        <v>12482</v>
      </c>
      <c r="C944" s="7" t="s">
        <v>1206</v>
      </c>
      <c r="D944" s="7" t="s">
        <v>2789</v>
      </c>
      <c r="E944" s="7" t="s">
        <v>297</v>
      </c>
      <c r="F944" s="7" t="s">
        <v>3395</v>
      </c>
      <c r="G944" s="7" t="n">
        <f aca="false">COUNTIF('Duel Log'!A:A,A944)</f>
        <v>3</v>
      </c>
      <c r="H944" s="7" t="n">
        <f aca="false">COUNTIFS('Duel Log'!A:A,A944,'Duel Log'!AA:AA,"Win")</f>
        <v>0</v>
      </c>
      <c r="I944" s="7" t="s">
        <v>11390</v>
      </c>
      <c r="J944" s="7" t="s">
        <v>11860</v>
      </c>
      <c r="K944" s="7" t="s">
        <v>12489</v>
      </c>
      <c r="L944" s="7" t="s">
        <v>99</v>
      </c>
      <c r="M944" s="7" t="s">
        <v>10066</v>
      </c>
      <c r="N944" s="7"/>
    </row>
    <row r="945" customFormat="false" ht="15" hidden="false" customHeight="true" outlineLevel="0" collapsed="false">
      <c r="A945" s="7" t="s">
        <v>5500</v>
      </c>
      <c r="B945" s="7" t="s">
        <v>12482</v>
      </c>
      <c r="C945" s="7" t="s">
        <v>1206</v>
      </c>
      <c r="D945" s="7" t="s">
        <v>2789</v>
      </c>
      <c r="E945" s="7" t="s">
        <v>297</v>
      </c>
      <c r="F945" s="7" t="s">
        <v>3401</v>
      </c>
      <c r="G945" s="7" t="n">
        <f aca="false">COUNTIF('Duel Log'!A:A,A945)</f>
        <v>3</v>
      </c>
      <c r="H945" s="7" t="n">
        <f aca="false">COUNTIFS('Duel Log'!A:A,A945,'Duel Log'!AA:AA,"Win")</f>
        <v>2</v>
      </c>
      <c r="I945" s="7" t="s">
        <v>10266</v>
      </c>
      <c r="J945" s="7" t="s">
        <v>12490</v>
      </c>
      <c r="K945" s="7" t="s">
        <v>12491</v>
      </c>
      <c r="L945" s="7" t="s">
        <v>99</v>
      </c>
      <c r="M945" s="7" t="s">
        <v>11525</v>
      </c>
      <c r="N945" s="7"/>
    </row>
    <row r="946" customFormat="false" ht="15" hidden="false" customHeight="true" outlineLevel="0" collapsed="false">
      <c r="A946" s="7" t="s">
        <v>5501</v>
      </c>
      <c r="B946" s="7" t="s">
        <v>12482</v>
      </c>
      <c r="C946" s="7" t="s">
        <v>1206</v>
      </c>
      <c r="D946" s="7" t="s">
        <v>2789</v>
      </c>
      <c r="E946" s="7" t="s">
        <v>297</v>
      </c>
      <c r="F946" s="7" t="s">
        <v>3407</v>
      </c>
      <c r="G946" s="7" t="n">
        <f aca="false">COUNTIF('Duel Log'!A:A,A946)</f>
        <v>3</v>
      </c>
      <c r="H946" s="7" t="n">
        <f aca="false">COUNTIFS('Duel Log'!A:A,A946,'Duel Log'!AA:AA,"Win")</f>
        <v>2</v>
      </c>
      <c r="I946" s="7" t="s">
        <v>10103</v>
      </c>
      <c r="J946" s="7" t="s">
        <v>12492</v>
      </c>
      <c r="K946" s="7" t="s">
        <v>12493</v>
      </c>
      <c r="L946" s="7" t="s">
        <v>99</v>
      </c>
      <c r="M946" s="7" t="s">
        <v>12300</v>
      </c>
      <c r="N946" s="7"/>
    </row>
    <row r="947" customFormat="false" ht="15" hidden="false" customHeight="true" outlineLevel="0" collapsed="false">
      <c r="A947" s="7" t="s">
        <v>5502</v>
      </c>
      <c r="B947" s="7" t="s">
        <v>12482</v>
      </c>
      <c r="C947" s="7" t="s">
        <v>1206</v>
      </c>
      <c r="D947" s="7" t="s">
        <v>2789</v>
      </c>
      <c r="E947" s="7" t="s">
        <v>297</v>
      </c>
      <c r="F947" s="7" t="s">
        <v>3413</v>
      </c>
      <c r="G947" s="7" t="n">
        <f aca="false">COUNTIF('Duel Log'!A:A,A947)</f>
        <v>3</v>
      </c>
      <c r="H947" s="7" t="n">
        <f aca="false">COUNTIFS('Duel Log'!A:A,A947,'Duel Log'!AA:AA,"Win")</f>
        <v>1</v>
      </c>
      <c r="I947" s="7" t="s">
        <v>12494</v>
      </c>
      <c r="J947" s="7" t="s">
        <v>11327</v>
      </c>
      <c r="K947" s="7" t="s">
        <v>12495</v>
      </c>
      <c r="L947" s="7" t="s">
        <v>99</v>
      </c>
      <c r="M947" s="7" t="s">
        <v>10308</v>
      </c>
      <c r="N947" s="7"/>
    </row>
    <row r="948" customFormat="false" ht="15" hidden="false" customHeight="true" outlineLevel="0" collapsed="false">
      <c r="A948" s="7" t="s">
        <v>5503</v>
      </c>
      <c r="B948" s="7" t="s">
        <v>12482</v>
      </c>
      <c r="C948" s="7" t="s">
        <v>1206</v>
      </c>
      <c r="D948" s="7" t="s">
        <v>2789</v>
      </c>
      <c r="E948" s="7" t="s">
        <v>297</v>
      </c>
      <c r="F948" s="7" t="s">
        <v>3417</v>
      </c>
      <c r="G948" s="7" t="n">
        <f aca="false">COUNTIF('Duel Log'!A:A,A948)</f>
        <v>3</v>
      </c>
      <c r="H948" s="7" t="n">
        <f aca="false">COUNTIFS('Duel Log'!A:A,A948,'Duel Log'!AA:AA,"Win")</f>
        <v>0</v>
      </c>
      <c r="I948" s="7" t="s">
        <v>10098</v>
      </c>
      <c r="J948" s="7" t="s">
        <v>12496</v>
      </c>
      <c r="K948" s="7" t="s">
        <v>12497</v>
      </c>
      <c r="L948" s="7" t="s">
        <v>99</v>
      </c>
      <c r="M948" s="7" t="s">
        <v>9703</v>
      </c>
      <c r="N948" s="7"/>
    </row>
    <row r="949" customFormat="false" ht="15" hidden="false" customHeight="true" outlineLevel="0" collapsed="false">
      <c r="A949" s="5" t="s">
        <v>5504</v>
      </c>
      <c r="B949" s="5" t="s">
        <v>12498</v>
      </c>
      <c r="C949" s="5" t="s">
        <v>1206</v>
      </c>
      <c r="D949" s="5" t="s">
        <v>5505</v>
      </c>
      <c r="E949" s="5" t="s">
        <v>102</v>
      </c>
      <c r="F949" s="5" t="s">
        <v>5507</v>
      </c>
      <c r="G949" s="5" t="n">
        <f aca="false">COUNTIF('Duel Log'!A:A,A949)</f>
        <v>2</v>
      </c>
      <c r="H949" s="5" t="n">
        <f aca="false">COUNTIFS('Duel Log'!A:A,A949,'Duel Log'!AA:AA,"Win")</f>
        <v>1</v>
      </c>
      <c r="I949" s="5" t="s">
        <v>12499</v>
      </c>
      <c r="J949" s="5" t="s">
        <v>12500</v>
      </c>
      <c r="K949" s="5"/>
      <c r="L949" s="5" t="s">
        <v>98</v>
      </c>
      <c r="M949" s="5" t="s">
        <v>9790</v>
      </c>
      <c r="N949" s="5" t="s">
        <v>9790</v>
      </c>
    </row>
    <row r="950" customFormat="false" ht="15" hidden="false" customHeight="true" outlineLevel="0" collapsed="false">
      <c r="A950" s="5" t="s">
        <v>5512</v>
      </c>
      <c r="B950" s="5" t="s">
        <v>12501</v>
      </c>
      <c r="C950" s="5" t="s">
        <v>1206</v>
      </c>
      <c r="D950" s="5" t="s">
        <v>5513</v>
      </c>
      <c r="E950" s="5" t="s">
        <v>102</v>
      </c>
      <c r="F950" s="5" t="s">
        <v>5515</v>
      </c>
      <c r="G950" s="5" t="n">
        <f aca="false">COUNTIF('Duel Log'!A:A,A950)</f>
        <v>2</v>
      </c>
      <c r="H950" s="5" t="n">
        <f aca="false">COUNTIFS('Duel Log'!A:A,A950,'Duel Log'!AA:AA,"Win")</f>
        <v>2</v>
      </c>
      <c r="I950" s="5" t="s">
        <v>12502</v>
      </c>
      <c r="J950" s="5" t="s">
        <v>11513</v>
      </c>
      <c r="K950" s="5"/>
      <c r="L950" s="5" t="s">
        <v>98</v>
      </c>
      <c r="M950" s="5" t="s">
        <v>10285</v>
      </c>
      <c r="N950" s="5" t="s">
        <v>9612</v>
      </c>
    </row>
    <row r="951" customFormat="false" ht="15" hidden="false" customHeight="true" outlineLevel="0" collapsed="false">
      <c r="A951" s="5" t="s">
        <v>5519</v>
      </c>
      <c r="B951" s="5" t="s">
        <v>12503</v>
      </c>
      <c r="C951" s="5" t="s">
        <v>1206</v>
      </c>
      <c r="D951" s="5" t="s">
        <v>4844</v>
      </c>
      <c r="E951" s="5" t="s">
        <v>102</v>
      </c>
      <c r="F951" s="5" t="s">
        <v>5520</v>
      </c>
      <c r="G951" s="5" t="n">
        <f aca="false">COUNTIF('Duel Log'!A:A,A951)</f>
        <v>2</v>
      </c>
      <c r="H951" s="5" t="n">
        <f aca="false">COUNTIFS('Duel Log'!A:A,A951,'Duel Log'!AA:AA,"Win")</f>
        <v>2</v>
      </c>
      <c r="I951" s="5" t="s">
        <v>12504</v>
      </c>
      <c r="J951" s="5" t="s">
        <v>12505</v>
      </c>
      <c r="K951" s="5"/>
      <c r="L951" s="5" t="s">
        <v>98</v>
      </c>
      <c r="M951" s="5" t="s">
        <v>10339</v>
      </c>
      <c r="N951" s="5" t="s">
        <v>9612</v>
      </c>
    </row>
    <row r="952" customFormat="false" ht="15" hidden="false" customHeight="true" outlineLevel="0" collapsed="false">
      <c r="A952" s="5" t="s">
        <v>5523</v>
      </c>
      <c r="B952" s="5" t="s">
        <v>12506</v>
      </c>
      <c r="C952" s="5" t="s">
        <v>1206</v>
      </c>
      <c r="D952" s="5" t="s">
        <v>5524</v>
      </c>
      <c r="E952" s="5" t="s">
        <v>102</v>
      </c>
      <c r="F952" s="5" t="s">
        <v>5526</v>
      </c>
      <c r="G952" s="5" t="n">
        <f aca="false">COUNTIF('Duel Log'!A:A,A952)</f>
        <v>3</v>
      </c>
      <c r="H952" s="5" t="n">
        <f aca="false">COUNTIFS('Duel Log'!A:A,A952,'Duel Log'!AA:AA,"Win")</f>
        <v>1</v>
      </c>
      <c r="I952" s="5" t="s">
        <v>12507</v>
      </c>
      <c r="J952" s="5" t="s">
        <v>12508</v>
      </c>
      <c r="K952" s="5" t="s">
        <v>12509</v>
      </c>
      <c r="L952" s="5" t="s">
        <v>98</v>
      </c>
      <c r="M952" s="5" t="s">
        <v>12510</v>
      </c>
      <c r="N952" s="5" t="s">
        <v>9602</v>
      </c>
    </row>
    <row r="953" customFormat="false" ht="15" hidden="false" customHeight="true" outlineLevel="0" collapsed="false">
      <c r="A953" s="5" t="s">
        <v>5533</v>
      </c>
      <c r="B953" s="5" t="s">
        <v>12511</v>
      </c>
      <c r="C953" s="5" t="s">
        <v>1206</v>
      </c>
      <c r="D953" s="5" t="s">
        <v>3429</v>
      </c>
      <c r="E953" s="5" t="s">
        <v>102</v>
      </c>
      <c r="F953" s="5" t="s">
        <v>5534</v>
      </c>
      <c r="G953" s="5" t="n">
        <f aca="false">COUNTIF('Duel Log'!A:A,A953)</f>
        <v>3</v>
      </c>
      <c r="H953" s="5" t="n">
        <f aca="false">COUNTIFS('Duel Log'!A:A,A953,'Duel Log'!AA:AA,"Win")</f>
        <v>2</v>
      </c>
      <c r="I953" s="5" t="s">
        <v>11513</v>
      </c>
      <c r="J953" s="5" t="s">
        <v>11405</v>
      </c>
      <c r="K953" s="5" t="s">
        <v>12512</v>
      </c>
      <c r="L953" s="5" t="s">
        <v>98</v>
      </c>
      <c r="M953" s="5" t="s">
        <v>10670</v>
      </c>
      <c r="N953" s="5" t="s">
        <v>9602</v>
      </c>
    </row>
    <row r="954" customFormat="false" ht="15" hidden="false" customHeight="true" outlineLevel="0" collapsed="false">
      <c r="A954" s="5" t="s">
        <v>5538</v>
      </c>
      <c r="B954" s="5" t="s">
        <v>12513</v>
      </c>
      <c r="C954" s="5" t="s">
        <v>1206</v>
      </c>
      <c r="D954" s="6" t="s">
        <v>5539</v>
      </c>
      <c r="E954" s="5" t="s">
        <v>102</v>
      </c>
      <c r="F954" s="5" t="s">
        <v>5541</v>
      </c>
      <c r="G954" s="5" t="n">
        <f aca="false">COUNTIF('Duel Log'!A:A,A954)</f>
        <v>3</v>
      </c>
      <c r="H954" s="5" t="n">
        <f aca="false">COUNTIFS('Duel Log'!A:A,A954,'Duel Log'!AA:AA,"Win")</f>
        <v>2</v>
      </c>
      <c r="I954" s="5" t="s">
        <v>10103</v>
      </c>
      <c r="J954" s="5" t="s">
        <v>12514</v>
      </c>
      <c r="K954" s="5" t="s">
        <v>12515</v>
      </c>
      <c r="L954" s="5" t="s">
        <v>98</v>
      </c>
      <c r="M954" s="5" t="s">
        <v>12516</v>
      </c>
      <c r="N954" s="5" t="s">
        <v>9602</v>
      </c>
    </row>
    <row r="955" customFormat="false" ht="15" hidden="false" customHeight="true" outlineLevel="0" collapsed="false">
      <c r="A955" s="5" t="s">
        <v>5546</v>
      </c>
      <c r="B955" s="5" t="s">
        <v>12517</v>
      </c>
      <c r="C955" s="5" t="s">
        <v>1206</v>
      </c>
      <c r="D955" s="5" t="s">
        <v>3753</v>
      </c>
      <c r="E955" s="5" t="s">
        <v>102</v>
      </c>
      <c r="F955" s="5" t="s">
        <v>5547</v>
      </c>
      <c r="G955" s="5" t="n">
        <f aca="false">COUNTIF('Duel Log'!A:A,A955)</f>
        <v>2</v>
      </c>
      <c r="H955" s="5" t="n">
        <f aca="false">COUNTIFS('Duel Log'!A:A,A955,'Duel Log'!AA:AA,"Win")</f>
        <v>2</v>
      </c>
      <c r="I955" s="5" t="s">
        <v>11402</v>
      </c>
      <c r="J955" s="5" t="s">
        <v>12518</v>
      </c>
      <c r="K955" s="5"/>
      <c r="L955" s="5" t="s">
        <v>98</v>
      </c>
      <c r="M955" s="5" t="s">
        <v>11332</v>
      </c>
      <c r="N955" s="5" t="s">
        <v>9612</v>
      </c>
    </row>
    <row r="956" customFormat="false" ht="15" hidden="false" customHeight="true" outlineLevel="0" collapsed="false">
      <c r="A956" s="5" t="s">
        <v>5550</v>
      </c>
      <c r="B956" s="5" t="s">
        <v>12519</v>
      </c>
      <c r="C956" s="5" t="s">
        <v>1206</v>
      </c>
      <c r="D956" s="5" t="s">
        <v>726</v>
      </c>
      <c r="E956" s="5" t="s">
        <v>102</v>
      </c>
      <c r="F956" s="5" t="s">
        <v>1208</v>
      </c>
      <c r="G956" s="5" t="n">
        <f aca="false">COUNTIF('Duel Log'!A:A,A956)</f>
        <v>3</v>
      </c>
      <c r="H956" s="5" t="n">
        <f aca="false">COUNTIFS('Duel Log'!A:A,A956,'Duel Log'!AA:AA,"Win")</f>
        <v>1</v>
      </c>
      <c r="I956" s="5" t="s">
        <v>12520</v>
      </c>
      <c r="J956" s="5" t="s">
        <v>12521</v>
      </c>
      <c r="K956" s="5" t="s">
        <v>12522</v>
      </c>
      <c r="L956" s="5" t="s">
        <v>98</v>
      </c>
      <c r="M956" s="5" t="s">
        <v>10097</v>
      </c>
      <c r="N956" s="5" t="s">
        <v>9602</v>
      </c>
    </row>
    <row r="957" customFormat="false" ht="15" hidden="false" customHeight="true" outlineLevel="0" collapsed="false">
      <c r="A957" s="5" t="s">
        <v>5551</v>
      </c>
      <c r="B957" s="5" t="s">
        <v>12523</v>
      </c>
      <c r="C957" s="5" t="s">
        <v>1206</v>
      </c>
      <c r="D957" s="5" t="s">
        <v>4075</v>
      </c>
      <c r="E957" s="5" t="s">
        <v>102</v>
      </c>
      <c r="F957" s="5" t="s">
        <v>5552</v>
      </c>
      <c r="G957" s="5" t="n">
        <f aca="false">COUNTIF('Duel Log'!A:A,A957)</f>
        <v>3</v>
      </c>
      <c r="H957" s="5" t="n">
        <f aca="false">COUNTIFS('Duel Log'!A:A,A957,'Duel Log'!AA:AA,"Win")</f>
        <v>2</v>
      </c>
      <c r="I957" s="5" t="s">
        <v>12524</v>
      </c>
      <c r="J957" s="5" t="s">
        <v>12525</v>
      </c>
      <c r="K957" s="5" t="s">
        <v>12526</v>
      </c>
      <c r="L957" s="5" t="s">
        <v>98</v>
      </c>
      <c r="M957" s="5" t="s">
        <v>11364</v>
      </c>
      <c r="N957" s="5" t="s">
        <v>9602</v>
      </c>
    </row>
    <row r="958" customFormat="false" ht="15" hidden="false" customHeight="true" outlineLevel="0" collapsed="false">
      <c r="A958" s="5" t="s">
        <v>5557</v>
      </c>
      <c r="B958" s="5" t="s">
        <v>12527</v>
      </c>
      <c r="C958" s="5" t="s">
        <v>1206</v>
      </c>
      <c r="D958" s="5" t="s">
        <v>478</v>
      </c>
      <c r="E958" s="5" t="s">
        <v>102</v>
      </c>
      <c r="F958" s="5" t="s">
        <v>5558</v>
      </c>
      <c r="G958" s="5" t="n">
        <f aca="false">COUNTIF('Duel Log'!A:A,A958)</f>
        <v>3</v>
      </c>
      <c r="H958" s="5" t="n">
        <f aca="false">COUNTIFS('Duel Log'!A:A,A958,'Duel Log'!AA:AA,"Win")</f>
        <v>2</v>
      </c>
      <c r="I958" s="5" t="s">
        <v>12528</v>
      </c>
      <c r="J958" s="5" t="s">
        <v>12529</v>
      </c>
      <c r="K958" s="5" t="s">
        <v>10147</v>
      </c>
      <c r="L958" s="5" t="s">
        <v>98</v>
      </c>
      <c r="M958" s="5" t="s">
        <v>12530</v>
      </c>
      <c r="N958" s="5" t="s">
        <v>9602</v>
      </c>
    </row>
    <row r="959" customFormat="false" ht="15" hidden="false" customHeight="true" outlineLevel="0" collapsed="false">
      <c r="A959" s="5" t="s">
        <v>5563</v>
      </c>
      <c r="B959" s="5" t="s">
        <v>12531</v>
      </c>
      <c r="C959" s="5" t="s">
        <v>1206</v>
      </c>
      <c r="D959" s="5" t="s">
        <v>1480</v>
      </c>
      <c r="E959" s="5" t="s">
        <v>102</v>
      </c>
      <c r="F959" s="5" t="s">
        <v>5204</v>
      </c>
      <c r="G959" s="5" t="n">
        <f aca="false">COUNTIF('Duel Log'!A:A,A959)</f>
        <v>3</v>
      </c>
      <c r="H959" s="5" t="n">
        <f aca="false">COUNTIFS('Duel Log'!A:A,A959,'Duel Log'!AA:AA,"Win")</f>
        <v>1</v>
      </c>
      <c r="I959" s="5" t="s">
        <v>12532</v>
      </c>
      <c r="J959" s="5" t="s">
        <v>11402</v>
      </c>
      <c r="K959" s="5" t="s">
        <v>12533</v>
      </c>
      <c r="L959" s="5" t="s">
        <v>98</v>
      </c>
      <c r="M959" s="5" t="s">
        <v>10140</v>
      </c>
      <c r="N959" s="5" t="s">
        <v>9602</v>
      </c>
    </row>
    <row r="960" customFormat="false" ht="15" hidden="false" customHeight="true" outlineLevel="0" collapsed="false">
      <c r="A960" s="5" t="s">
        <v>5564</v>
      </c>
      <c r="B960" s="5" t="s">
        <v>12534</v>
      </c>
      <c r="C960" s="5" t="s">
        <v>1206</v>
      </c>
      <c r="D960" s="5" t="s">
        <v>613</v>
      </c>
      <c r="E960" s="5" t="s">
        <v>102</v>
      </c>
      <c r="F960" s="5" t="s">
        <v>5018</v>
      </c>
      <c r="G960" s="5" t="n">
        <f aca="false">COUNTIF('Duel Log'!A:A,A960)</f>
        <v>3</v>
      </c>
      <c r="H960" s="5" t="n">
        <f aca="false">COUNTIFS('Duel Log'!A:A,A960,'Duel Log'!AA:AA,"Win")</f>
        <v>2</v>
      </c>
      <c r="I960" s="5" t="s">
        <v>12535</v>
      </c>
      <c r="J960" s="5" t="s">
        <v>12536</v>
      </c>
      <c r="K960" s="5" t="s">
        <v>12537</v>
      </c>
      <c r="L960" s="5" t="s">
        <v>98</v>
      </c>
      <c r="M960" s="5" t="s">
        <v>11032</v>
      </c>
      <c r="N960" s="5" t="s">
        <v>9602</v>
      </c>
    </row>
    <row r="961" customFormat="false" ht="15" hidden="false" customHeight="true" outlineLevel="0" collapsed="false">
      <c r="A961" s="5" t="s">
        <v>5565</v>
      </c>
      <c r="B961" s="5" t="s">
        <v>12538</v>
      </c>
      <c r="C961" s="5" t="s">
        <v>1206</v>
      </c>
      <c r="D961" s="5" t="s">
        <v>3302</v>
      </c>
      <c r="E961" s="5" t="s">
        <v>102</v>
      </c>
      <c r="F961" s="5" t="s">
        <v>3288</v>
      </c>
      <c r="G961" s="5" t="n">
        <f aca="false">COUNTIF('Duel Log'!A:A,A961)</f>
        <v>3</v>
      </c>
      <c r="H961" s="5" t="n">
        <f aca="false">COUNTIFS('Duel Log'!A:A,A961,'Duel Log'!AA:AA,"Win")</f>
        <v>2</v>
      </c>
      <c r="I961" s="5" t="s">
        <v>12539</v>
      </c>
      <c r="J961" s="5" t="s">
        <v>12540</v>
      </c>
      <c r="K961" s="5" t="s">
        <v>12541</v>
      </c>
      <c r="L961" s="5" t="s">
        <v>98</v>
      </c>
      <c r="M961" s="5" t="s">
        <v>9768</v>
      </c>
      <c r="N961" s="5" t="s">
        <v>9602</v>
      </c>
    </row>
    <row r="962" customFormat="false" ht="15" hidden="false" customHeight="true" outlineLevel="0" collapsed="false">
      <c r="A962" s="5" t="s">
        <v>5566</v>
      </c>
      <c r="B962" s="5" t="s">
        <v>12542</v>
      </c>
      <c r="C962" s="5" t="s">
        <v>1206</v>
      </c>
      <c r="D962" s="5" t="s">
        <v>2904</v>
      </c>
      <c r="E962" s="5" t="s">
        <v>102</v>
      </c>
      <c r="F962" s="5" t="s">
        <v>4163</v>
      </c>
      <c r="G962" s="5" t="n">
        <f aca="false">COUNTIF('Duel Log'!A:A,A962)</f>
        <v>2</v>
      </c>
      <c r="H962" s="5" t="n">
        <f aca="false">COUNTIFS('Duel Log'!A:A,A962,'Duel Log'!AA:AA,"Win")</f>
        <v>2</v>
      </c>
      <c r="I962" s="5" t="s">
        <v>12543</v>
      </c>
      <c r="J962" s="5" t="s">
        <v>12544</v>
      </c>
      <c r="K962" s="5"/>
      <c r="L962" s="5" t="s">
        <v>98</v>
      </c>
      <c r="M962" s="5" t="s">
        <v>12545</v>
      </c>
      <c r="N962" s="5" t="s">
        <v>9612</v>
      </c>
    </row>
    <row r="963" customFormat="false" ht="15" hidden="false" customHeight="true" outlineLevel="0" collapsed="false">
      <c r="A963" s="5" t="s">
        <v>5567</v>
      </c>
      <c r="B963" s="5" t="s">
        <v>12546</v>
      </c>
      <c r="C963" s="5" t="s">
        <v>1206</v>
      </c>
      <c r="D963" s="5" t="s">
        <v>2789</v>
      </c>
      <c r="E963" s="5" t="s">
        <v>102</v>
      </c>
      <c r="F963" s="5" t="s">
        <v>3513</v>
      </c>
      <c r="G963" s="5" t="n">
        <f aca="false">COUNTIF('Duel Log'!A:A,A963)</f>
        <v>2</v>
      </c>
      <c r="H963" s="5" t="n">
        <f aca="false">COUNTIFS('Duel Log'!A:A,A963,'Duel Log'!AA:AA,"Win")</f>
        <v>0</v>
      </c>
      <c r="I963" s="5" t="s">
        <v>12547</v>
      </c>
      <c r="J963" s="5" t="s">
        <v>12548</v>
      </c>
      <c r="K963" s="5"/>
      <c r="L963" s="5" t="s">
        <v>98</v>
      </c>
      <c r="M963" s="5" t="s">
        <v>10026</v>
      </c>
      <c r="N963" s="5" t="s">
        <v>9612</v>
      </c>
    </row>
    <row r="964" customFormat="false" ht="15" hidden="false" customHeight="true" outlineLevel="0" collapsed="false">
      <c r="A964" s="5" t="s">
        <v>5568</v>
      </c>
      <c r="B964" s="5" t="s">
        <v>12549</v>
      </c>
      <c r="C964" s="5" t="s">
        <v>1206</v>
      </c>
      <c r="D964" s="5" t="s">
        <v>674</v>
      </c>
      <c r="E964" s="5" t="s">
        <v>102</v>
      </c>
      <c r="F964" s="5" t="s">
        <v>5569</v>
      </c>
      <c r="G964" s="5" t="n">
        <f aca="false">COUNTIF('Duel Log'!A:A,A964)</f>
        <v>2</v>
      </c>
      <c r="H964" s="5" t="n">
        <f aca="false">COUNTIFS('Duel Log'!A:A,A964,'Duel Log'!AA:AA,"Win")</f>
        <v>2</v>
      </c>
      <c r="I964" s="5" t="s">
        <v>12550</v>
      </c>
      <c r="J964" s="5" t="s">
        <v>12551</v>
      </c>
      <c r="K964" s="5"/>
      <c r="L964" s="5" t="s">
        <v>98</v>
      </c>
      <c r="M964" s="5" t="s">
        <v>9611</v>
      </c>
      <c r="N964" s="5" t="s">
        <v>9612</v>
      </c>
    </row>
    <row r="965" customFormat="false" ht="15" hidden="false" customHeight="true" outlineLevel="0" collapsed="false">
      <c r="A965" s="5" t="s">
        <v>5572</v>
      </c>
      <c r="B965" s="5" t="s">
        <v>12552</v>
      </c>
      <c r="C965" s="5" t="s">
        <v>1206</v>
      </c>
      <c r="D965" s="5" t="s">
        <v>1010</v>
      </c>
      <c r="E965" s="5" t="s">
        <v>297</v>
      </c>
      <c r="F965" s="5" t="s">
        <v>5573</v>
      </c>
      <c r="G965" s="5" t="n">
        <f aca="false">COUNTIF('Duel Log'!A:A,A965)</f>
        <v>3</v>
      </c>
      <c r="H965" s="5" t="n">
        <f aca="false">COUNTIFS('Duel Log'!A:A,A965,'Duel Log'!AA:AA,"Win")</f>
        <v>3</v>
      </c>
      <c r="I965" s="5" t="s">
        <v>10098</v>
      </c>
      <c r="J965" s="5" t="s">
        <v>11514</v>
      </c>
      <c r="K965" s="5" t="s">
        <v>12553</v>
      </c>
      <c r="L965" s="5" t="s">
        <v>98</v>
      </c>
      <c r="M965" s="5" t="s">
        <v>12554</v>
      </c>
      <c r="N965" s="5"/>
    </row>
    <row r="966" customFormat="false" ht="15" hidden="false" customHeight="true" outlineLevel="0" collapsed="false">
      <c r="A966" s="7" t="s">
        <v>5577</v>
      </c>
      <c r="B966" s="7" t="s">
        <v>12552</v>
      </c>
      <c r="C966" s="7" t="s">
        <v>1206</v>
      </c>
      <c r="D966" s="7" t="s">
        <v>1010</v>
      </c>
      <c r="E966" s="7" t="s">
        <v>297</v>
      </c>
      <c r="F966" s="7" t="s">
        <v>5578</v>
      </c>
      <c r="G966" s="7" t="n">
        <f aca="false">COUNTIF('Duel Log'!A:A,A966)</f>
        <v>3</v>
      </c>
      <c r="H966" s="7" t="n">
        <f aca="false">COUNTIFS('Duel Log'!A:A,A966,'Duel Log'!AA:AA,"Win")</f>
        <v>2</v>
      </c>
      <c r="I966" s="7" t="s">
        <v>12555</v>
      </c>
      <c r="J966" s="7" t="s">
        <v>11513</v>
      </c>
      <c r="K966" s="7" t="s">
        <v>12556</v>
      </c>
      <c r="L966" s="7" t="s">
        <v>99</v>
      </c>
      <c r="M966" s="7" t="s">
        <v>12557</v>
      </c>
      <c r="N966" s="7"/>
    </row>
    <row r="967" customFormat="false" ht="15" hidden="false" customHeight="true" outlineLevel="0" collapsed="false">
      <c r="A967" s="5" t="s">
        <v>5579</v>
      </c>
      <c r="B967" s="5" t="s">
        <v>12558</v>
      </c>
      <c r="C967" s="5" t="s">
        <v>1206</v>
      </c>
      <c r="D967" s="5" t="s">
        <v>547</v>
      </c>
      <c r="E967" s="5" t="s">
        <v>297</v>
      </c>
      <c r="F967" s="5" t="s">
        <v>4685</v>
      </c>
      <c r="G967" s="5" t="n">
        <f aca="false">COUNTIF('Duel Log'!A:A,A967)</f>
        <v>1</v>
      </c>
      <c r="H967" s="5" t="n">
        <f aca="false">COUNTIFS('Duel Log'!A:A,A967,'Duel Log'!AA:AA,"Win")</f>
        <v>0</v>
      </c>
      <c r="I967" s="5" t="s">
        <v>11513</v>
      </c>
      <c r="J967" s="5"/>
      <c r="K967" s="5"/>
      <c r="L967" s="5" t="s">
        <v>98</v>
      </c>
      <c r="M967" s="5" t="s">
        <v>9648</v>
      </c>
      <c r="N967" s="5"/>
    </row>
    <row r="968" customFormat="false" ht="15" hidden="false" customHeight="true" outlineLevel="0" collapsed="false">
      <c r="A968" s="7" t="s">
        <v>5583</v>
      </c>
      <c r="B968" s="7" t="s">
        <v>12552</v>
      </c>
      <c r="C968" s="7" t="s">
        <v>1206</v>
      </c>
      <c r="D968" s="7" t="s">
        <v>1010</v>
      </c>
      <c r="E968" s="7" t="s">
        <v>297</v>
      </c>
      <c r="F968" s="7" t="s">
        <v>5584</v>
      </c>
      <c r="G968" s="7" t="n">
        <f aca="false">COUNTIF('Duel Log'!A:A,A968)</f>
        <v>3</v>
      </c>
      <c r="H968" s="7" t="n">
        <f aca="false">COUNTIFS('Duel Log'!A:A,A968,'Duel Log'!AA:AA,"Win")</f>
        <v>2</v>
      </c>
      <c r="I968" s="7" t="s">
        <v>11490</v>
      </c>
      <c r="J968" s="7" t="s">
        <v>12559</v>
      </c>
      <c r="K968" s="7" t="s">
        <v>12560</v>
      </c>
      <c r="L968" s="7" t="s">
        <v>99</v>
      </c>
      <c r="M968" s="7" t="s">
        <v>9956</v>
      </c>
      <c r="N968" s="7"/>
    </row>
    <row r="969" customFormat="false" ht="15" hidden="false" customHeight="true" outlineLevel="0" collapsed="false">
      <c r="A969" s="7" t="s">
        <v>5588</v>
      </c>
      <c r="B969" s="7" t="s">
        <v>12552</v>
      </c>
      <c r="C969" s="7" t="s">
        <v>1206</v>
      </c>
      <c r="D969" s="7" t="s">
        <v>1010</v>
      </c>
      <c r="E969" s="7" t="s">
        <v>297</v>
      </c>
      <c r="F969" s="7" t="s">
        <v>5589</v>
      </c>
      <c r="G969" s="7" t="n">
        <f aca="false">COUNTIF('Duel Log'!A:A,A969)</f>
        <v>3</v>
      </c>
      <c r="H969" s="7" t="n">
        <f aca="false">COUNTIFS('Duel Log'!A:A,A969,'Duel Log'!AA:AA,"Win")</f>
        <v>3</v>
      </c>
      <c r="I969" s="7" t="s">
        <v>10031</v>
      </c>
      <c r="J969" s="7" t="s">
        <v>12561</v>
      </c>
      <c r="K969" s="7" t="s">
        <v>12562</v>
      </c>
      <c r="L969" s="7" t="s">
        <v>99</v>
      </c>
      <c r="M969" s="7" t="s">
        <v>12264</v>
      </c>
      <c r="N969" s="7"/>
    </row>
    <row r="970" customFormat="false" ht="15" hidden="false" customHeight="true" outlineLevel="0" collapsed="false">
      <c r="A970" s="7" t="s">
        <v>5594</v>
      </c>
      <c r="B970" s="7" t="s">
        <v>12552</v>
      </c>
      <c r="C970" s="7" t="s">
        <v>1206</v>
      </c>
      <c r="D970" s="7" t="s">
        <v>1010</v>
      </c>
      <c r="E970" s="7" t="s">
        <v>297</v>
      </c>
      <c r="F970" s="7" t="s">
        <v>5595</v>
      </c>
      <c r="G970" s="7" t="n">
        <f aca="false">COUNTIF('Duel Log'!A:A,A970)</f>
        <v>3</v>
      </c>
      <c r="H970" s="7" t="n">
        <f aca="false">COUNTIFS('Duel Log'!A:A,A970,'Duel Log'!AA:AA,"Win")</f>
        <v>2</v>
      </c>
      <c r="I970" s="7" t="s">
        <v>10079</v>
      </c>
      <c r="J970" s="7" t="s">
        <v>11402</v>
      </c>
      <c r="K970" s="7" t="s">
        <v>12563</v>
      </c>
      <c r="L970" s="7" t="s">
        <v>99</v>
      </c>
      <c r="M970" s="7" t="s">
        <v>12564</v>
      </c>
      <c r="N970" s="7"/>
    </row>
    <row r="971" customFormat="false" ht="15" hidden="false" customHeight="true" outlineLevel="0" collapsed="false">
      <c r="A971" s="7" t="s">
        <v>5600</v>
      </c>
      <c r="B971" s="7" t="s">
        <v>12552</v>
      </c>
      <c r="C971" s="7" t="s">
        <v>1206</v>
      </c>
      <c r="D971" s="7" t="s">
        <v>1010</v>
      </c>
      <c r="E971" s="7" t="s">
        <v>297</v>
      </c>
      <c r="F971" s="7" t="s">
        <v>5601</v>
      </c>
      <c r="G971" s="7" t="n">
        <f aca="false">COUNTIF('Duel Log'!A:A,A971)</f>
        <v>3</v>
      </c>
      <c r="H971" s="7" t="n">
        <f aca="false">COUNTIFS('Duel Log'!A:A,A971,'Duel Log'!AA:AA,"Win")</f>
        <v>3</v>
      </c>
      <c r="I971" s="7" t="s">
        <v>12565</v>
      </c>
      <c r="J971" s="7" t="s">
        <v>12566</v>
      </c>
      <c r="K971" s="7" t="s">
        <v>12567</v>
      </c>
      <c r="L971" s="7" t="s">
        <v>99</v>
      </c>
      <c r="M971" s="7" t="s">
        <v>10091</v>
      </c>
      <c r="N971" s="7"/>
    </row>
    <row r="972" customFormat="false" ht="15" hidden="false" customHeight="true" outlineLevel="0" collapsed="false">
      <c r="A972" s="7" t="s">
        <v>5604</v>
      </c>
      <c r="B972" s="7" t="s">
        <v>12552</v>
      </c>
      <c r="C972" s="7" t="s">
        <v>1206</v>
      </c>
      <c r="D972" s="7" t="s">
        <v>1010</v>
      </c>
      <c r="E972" s="7" t="s">
        <v>297</v>
      </c>
      <c r="F972" s="7" t="s">
        <v>5605</v>
      </c>
      <c r="G972" s="7" t="n">
        <f aca="false">COUNTIF('Duel Log'!A:A,A972)</f>
        <v>3</v>
      </c>
      <c r="H972" s="7" t="n">
        <f aca="false">COUNTIFS('Duel Log'!A:A,A972,'Duel Log'!AA:AA,"Win")</f>
        <v>2</v>
      </c>
      <c r="I972" s="7" t="s">
        <v>11390</v>
      </c>
      <c r="J972" s="7" t="s">
        <v>12568</v>
      </c>
      <c r="K972" s="7" t="s">
        <v>12569</v>
      </c>
      <c r="L972" s="7" t="s">
        <v>99</v>
      </c>
      <c r="M972" s="7" t="s">
        <v>10518</v>
      </c>
      <c r="N972" s="7"/>
    </row>
    <row r="973" customFormat="false" ht="15" hidden="false" customHeight="true" outlineLevel="0" collapsed="false">
      <c r="A973" s="7" t="s">
        <v>5608</v>
      </c>
      <c r="B973" s="7" t="s">
        <v>12552</v>
      </c>
      <c r="C973" s="7" t="s">
        <v>1206</v>
      </c>
      <c r="D973" s="7" t="s">
        <v>1010</v>
      </c>
      <c r="E973" s="7" t="s">
        <v>297</v>
      </c>
      <c r="F973" s="7" t="s">
        <v>5609</v>
      </c>
      <c r="G973" s="7" t="n">
        <f aca="false">COUNTIF('Duel Log'!A:A,A973)</f>
        <v>3</v>
      </c>
      <c r="H973" s="7" t="n">
        <f aca="false">COUNTIFS('Duel Log'!A:A,A973,'Duel Log'!AA:AA,"Win")</f>
        <v>0</v>
      </c>
      <c r="I973" s="7" t="s">
        <v>12570</v>
      </c>
      <c r="J973" s="7" t="s">
        <v>11184</v>
      </c>
      <c r="K973" s="7" t="s">
        <v>12571</v>
      </c>
      <c r="L973" s="7" t="s">
        <v>99</v>
      </c>
      <c r="M973" s="7" t="s">
        <v>10148</v>
      </c>
      <c r="N973" s="7"/>
    </row>
    <row r="974" customFormat="false" ht="15" hidden="false" customHeight="true" outlineLevel="0" collapsed="false">
      <c r="A974" s="7" t="s">
        <v>5612</v>
      </c>
      <c r="B974" s="7" t="s">
        <v>12552</v>
      </c>
      <c r="C974" s="7" t="s">
        <v>1206</v>
      </c>
      <c r="D974" s="7" t="s">
        <v>1010</v>
      </c>
      <c r="E974" s="7" t="s">
        <v>297</v>
      </c>
      <c r="F974" s="7" t="s">
        <v>5613</v>
      </c>
      <c r="G974" s="7" t="n">
        <f aca="false">COUNTIF('Duel Log'!A:A,A974)</f>
        <v>3</v>
      </c>
      <c r="H974" s="7" t="n">
        <f aca="false">COUNTIFS('Duel Log'!A:A,A974,'Duel Log'!AA:AA,"Win")</f>
        <v>0</v>
      </c>
      <c r="I974" s="7" t="s">
        <v>12572</v>
      </c>
      <c r="J974" s="7" t="s">
        <v>12573</v>
      </c>
      <c r="K974" s="7" t="s">
        <v>11451</v>
      </c>
      <c r="L974" s="7" t="s">
        <v>99</v>
      </c>
      <c r="M974" s="7" t="s">
        <v>12406</v>
      </c>
      <c r="N974" s="7"/>
    </row>
    <row r="975" customFormat="false" ht="15" hidden="false" customHeight="true" outlineLevel="0" collapsed="false">
      <c r="A975" s="7" t="s">
        <v>5618</v>
      </c>
      <c r="B975" s="7" t="s">
        <v>12574</v>
      </c>
      <c r="C975" s="7" t="s">
        <v>1206</v>
      </c>
      <c r="D975" s="7" t="s">
        <v>567</v>
      </c>
      <c r="E975" s="7" t="s">
        <v>297</v>
      </c>
      <c r="F975" s="7" t="s">
        <v>5619</v>
      </c>
      <c r="G975" s="7" t="n">
        <f aca="false">COUNTIF('Duel Log'!A:A,A975)</f>
        <v>3</v>
      </c>
      <c r="H975" s="7" t="n">
        <f aca="false">COUNTIFS('Duel Log'!A:A,A975,'Duel Log'!AA:AA,"Win")</f>
        <v>1</v>
      </c>
      <c r="I975" s="7" t="s">
        <v>12575</v>
      </c>
      <c r="J975" s="7" t="s">
        <v>10157</v>
      </c>
      <c r="K975" s="7" t="s">
        <v>12576</v>
      </c>
      <c r="L975" s="7" t="s">
        <v>99</v>
      </c>
      <c r="M975" s="7" t="s">
        <v>9763</v>
      </c>
      <c r="N975" s="7"/>
    </row>
    <row r="976" customFormat="false" ht="15" hidden="false" customHeight="true" outlineLevel="0" collapsed="false">
      <c r="A976" s="7" t="s">
        <v>5624</v>
      </c>
      <c r="B976" s="7" t="s">
        <v>12574</v>
      </c>
      <c r="C976" s="7" t="s">
        <v>1206</v>
      </c>
      <c r="D976" s="7" t="s">
        <v>567</v>
      </c>
      <c r="E976" s="7" t="s">
        <v>297</v>
      </c>
      <c r="F976" s="7" t="s">
        <v>5625</v>
      </c>
      <c r="G976" s="7" t="n">
        <f aca="false">COUNTIF('Duel Log'!A:A,A976)</f>
        <v>3</v>
      </c>
      <c r="H976" s="7" t="n">
        <f aca="false">COUNTIFS('Duel Log'!A:A,A976,'Duel Log'!AA:AA,"Win")</f>
        <v>3</v>
      </c>
      <c r="I976" s="7" t="s">
        <v>10144</v>
      </c>
      <c r="J976" s="7" t="s">
        <v>9969</v>
      </c>
      <c r="K976" s="7" t="s">
        <v>12577</v>
      </c>
      <c r="L976" s="7" t="s">
        <v>99</v>
      </c>
      <c r="M976" s="7" t="s">
        <v>12578</v>
      </c>
      <c r="N976" s="7"/>
    </row>
    <row r="977" customFormat="false" ht="15" hidden="false" customHeight="true" outlineLevel="0" collapsed="false">
      <c r="A977" s="7" t="s">
        <v>5629</v>
      </c>
      <c r="B977" s="7" t="s">
        <v>12574</v>
      </c>
      <c r="C977" s="7" t="s">
        <v>1206</v>
      </c>
      <c r="D977" s="7" t="s">
        <v>567</v>
      </c>
      <c r="E977" s="7" t="s">
        <v>297</v>
      </c>
      <c r="F977" s="7" t="s">
        <v>5630</v>
      </c>
      <c r="G977" s="7" t="n">
        <f aca="false">COUNTIF('Duel Log'!A:A,A977)</f>
        <v>3</v>
      </c>
      <c r="H977" s="7" t="n">
        <f aca="false">COUNTIFS('Duel Log'!A:A,A977,'Duel Log'!AA:AA,"Win")</f>
        <v>3</v>
      </c>
      <c r="I977" s="7" t="s">
        <v>10667</v>
      </c>
      <c r="J977" s="7" t="s">
        <v>11390</v>
      </c>
      <c r="K977" s="7" t="s">
        <v>12579</v>
      </c>
      <c r="L977" s="7" t="s">
        <v>99</v>
      </c>
      <c r="M977" s="7" t="s">
        <v>11987</v>
      </c>
      <c r="N977" s="7"/>
    </row>
    <row r="978" customFormat="false" ht="15" hidden="false" customHeight="true" outlineLevel="0" collapsed="false">
      <c r="A978" s="7" t="s">
        <v>5634</v>
      </c>
      <c r="B978" s="7" t="s">
        <v>12574</v>
      </c>
      <c r="C978" s="7" t="s">
        <v>1206</v>
      </c>
      <c r="D978" s="7" t="s">
        <v>567</v>
      </c>
      <c r="E978" s="7" t="s">
        <v>297</v>
      </c>
      <c r="F978" s="7" t="s">
        <v>5635</v>
      </c>
      <c r="G978" s="7" t="n">
        <f aca="false">COUNTIF('Duel Log'!A:A,A978)</f>
        <v>3</v>
      </c>
      <c r="H978" s="7" t="n">
        <f aca="false">COUNTIFS('Duel Log'!A:A,A978,'Duel Log'!AA:AA,"Win")</f>
        <v>1</v>
      </c>
      <c r="I978" s="7" t="s">
        <v>10031</v>
      </c>
      <c r="J978" s="7" t="s">
        <v>12580</v>
      </c>
      <c r="K978" s="7" t="s">
        <v>12581</v>
      </c>
      <c r="L978" s="7" t="s">
        <v>99</v>
      </c>
      <c r="M978" s="7" t="s">
        <v>12582</v>
      </c>
      <c r="N978" s="7"/>
    </row>
    <row r="979" customFormat="false" ht="15" hidden="false" customHeight="true" outlineLevel="0" collapsed="false">
      <c r="A979" s="7" t="s">
        <v>5639</v>
      </c>
      <c r="B979" s="7" t="s">
        <v>12574</v>
      </c>
      <c r="C979" s="7" t="s">
        <v>1206</v>
      </c>
      <c r="D979" s="7" t="s">
        <v>567</v>
      </c>
      <c r="E979" s="7" t="s">
        <v>297</v>
      </c>
      <c r="F979" s="7" t="s">
        <v>5640</v>
      </c>
      <c r="G979" s="7" t="n">
        <f aca="false">COUNTIF('Duel Log'!A:A,A979)</f>
        <v>3</v>
      </c>
      <c r="H979" s="7" t="n">
        <f aca="false">COUNTIFS('Duel Log'!A:A,A979,'Duel Log'!AA:AA,"Win")</f>
        <v>0</v>
      </c>
      <c r="I979" s="7" t="s">
        <v>12583</v>
      </c>
      <c r="J979" s="7" t="s">
        <v>12584</v>
      </c>
      <c r="K979" s="7" t="s">
        <v>12585</v>
      </c>
      <c r="L979" s="7" t="s">
        <v>99</v>
      </c>
      <c r="M979" s="7" t="s">
        <v>12586</v>
      </c>
      <c r="N979" s="7"/>
    </row>
    <row r="980" customFormat="false" ht="15" hidden="false" customHeight="true" outlineLevel="0" collapsed="false">
      <c r="A980" s="7" t="s">
        <v>5644</v>
      </c>
      <c r="B980" s="7" t="s">
        <v>12574</v>
      </c>
      <c r="C980" s="7" t="s">
        <v>1206</v>
      </c>
      <c r="D980" s="7" t="s">
        <v>567</v>
      </c>
      <c r="E980" s="7" t="s">
        <v>297</v>
      </c>
      <c r="F980" s="7" t="s">
        <v>5645</v>
      </c>
      <c r="G980" s="7" t="n">
        <f aca="false">COUNTIF('Duel Log'!A:A,A980)</f>
        <v>3</v>
      </c>
      <c r="H980" s="7" t="n">
        <f aca="false">COUNTIFS('Duel Log'!A:A,A980,'Duel Log'!AA:AA,"Win")</f>
        <v>3</v>
      </c>
      <c r="I980" s="7" t="s">
        <v>12587</v>
      </c>
      <c r="J980" s="7" t="s">
        <v>12588</v>
      </c>
      <c r="K980" s="7" t="s">
        <v>11401</v>
      </c>
      <c r="L980" s="7" t="s">
        <v>99</v>
      </c>
      <c r="M980" s="7" t="s">
        <v>9877</v>
      </c>
      <c r="N980" s="7"/>
    </row>
    <row r="981" customFormat="false" ht="15" hidden="false" customHeight="true" outlineLevel="0" collapsed="false">
      <c r="A981" s="7" t="s">
        <v>5648</v>
      </c>
      <c r="B981" s="7" t="s">
        <v>12574</v>
      </c>
      <c r="C981" s="7" t="s">
        <v>1206</v>
      </c>
      <c r="D981" s="7" t="s">
        <v>567</v>
      </c>
      <c r="E981" s="7" t="s">
        <v>297</v>
      </c>
      <c r="F981" s="7" t="s">
        <v>5649</v>
      </c>
      <c r="G981" s="7" t="n">
        <f aca="false">COUNTIF('Duel Log'!A:A,A981)</f>
        <v>3</v>
      </c>
      <c r="H981" s="7" t="n">
        <f aca="false">COUNTIFS('Duel Log'!A:A,A981,'Duel Log'!AA:AA,"Win")</f>
        <v>2</v>
      </c>
      <c r="I981" s="7" t="s">
        <v>12589</v>
      </c>
      <c r="J981" s="7" t="s">
        <v>10123</v>
      </c>
      <c r="K981" s="7" t="s">
        <v>12590</v>
      </c>
      <c r="L981" s="7" t="s">
        <v>99</v>
      </c>
      <c r="M981" s="7" t="s">
        <v>9645</v>
      </c>
      <c r="N981" s="7"/>
    </row>
    <row r="982" customFormat="false" ht="15" hidden="false" customHeight="true" outlineLevel="0" collapsed="false">
      <c r="A982" s="5" t="s">
        <v>5653</v>
      </c>
      <c r="B982" s="5" t="s">
        <v>12591</v>
      </c>
      <c r="C982" s="5" t="s">
        <v>227</v>
      </c>
      <c r="D982" s="5" t="s">
        <v>3142</v>
      </c>
      <c r="E982" s="5" t="s">
        <v>102</v>
      </c>
      <c r="F982" s="5" t="s">
        <v>5654</v>
      </c>
      <c r="G982" s="5" t="n">
        <f aca="false">COUNTIF('Duel Log'!A:A,A982)</f>
        <v>2</v>
      </c>
      <c r="H982" s="5" t="n">
        <f aca="false">COUNTIFS('Duel Log'!A:A,A982,'Duel Log'!AA:AA,"Win")</f>
        <v>2</v>
      </c>
      <c r="I982" s="5" t="s">
        <v>12592</v>
      </c>
      <c r="J982" s="5" t="s">
        <v>12593</v>
      </c>
      <c r="K982" s="5"/>
      <c r="L982" s="5" t="s">
        <v>98</v>
      </c>
      <c r="M982" s="5" t="s">
        <v>12403</v>
      </c>
      <c r="N982" s="5" t="s">
        <v>9612</v>
      </c>
    </row>
    <row r="983" customFormat="false" ht="15" hidden="false" customHeight="true" outlineLevel="0" collapsed="false">
      <c r="A983" s="5" t="s">
        <v>5658</v>
      </c>
      <c r="B983" s="5" t="s">
        <v>12594</v>
      </c>
      <c r="C983" s="5" t="s">
        <v>227</v>
      </c>
      <c r="D983" s="5" t="s">
        <v>1201</v>
      </c>
      <c r="E983" s="5" t="s">
        <v>102</v>
      </c>
      <c r="F983" s="5" t="s">
        <v>4268</v>
      </c>
      <c r="G983" s="5" t="n">
        <f aca="false">COUNTIF('Duel Log'!A:A,A983)</f>
        <v>2</v>
      </c>
      <c r="H983" s="5" t="n">
        <f aca="false">COUNTIFS('Duel Log'!A:A,A983,'Duel Log'!AA:AA,"Win")</f>
        <v>0</v>
      </c>
      <c r="I983" s="5" t="s">
        <v>12595</v>
      </c>
      <c r="J983" s="5" t="s">
        <v>12596</v>
      </c>
      <c r="K983" s="5"/>
      <c r="L983" s="5" t="s">
        <v>98</v>
      </c>
      <c r="M983" s="5" t="s">
        <v>12545</v>
      </c>
      <c r="N983" s="5" t="s">
        <v>9612</v>
      </c>
    </row>
    <row r="984" customFormat="false" ht="15" hidden="false" customHeight="true" outlineLevel="0" collapsed="false">
      <c r="A984" s="5" t="s">
        <v>5659</v>
      </c>
      <c r="B984" s="5" t="s">
        <v>12597</v>
      </c>
      <c r="C984" s="5" t="s">
        <v>227</v>
      </c>
      <c r="D984" s="5" t="s">
        <v>1480</v>
      </c>
      <c r="E984" s="5" t="s">
        <v>102</v>
      </c>
      <c r="F984" s="5" t="s">
        <v>5660</v>
      </c>
      <c r="G984" s="5" t="n">
        <f aca="false">COUNTIF('Duel Log'!A:A,A984)</f>
        <v>1</v>
      </c>
      <c r="H984" s="5" t="n">
        <f aca="false">COUNTIFS('Duel Log'!A:A,A984,'Duel Log'!AA:AA,"Win")</f>
        <v>1</v>
      </c>
      <c r="I984" s="5" t="s">
        <v>12598</v>
      </c>
      <c r="J984" s="5"/>
      <c r="K984" s="5"/>
      <c r="L984" s="5" t="s">
        <v>98</v>
      </c>
      <c r="M984" s="5" t="s">
        <v>9596</v>
      </c>
      <c r="N984" s="5" t="s">
        <v>9596</v>
      </c>
    </row>
    <row r="985" customFormat="false" ht="15" hidden="false" customHeight="true" outlineLevel="0" collapsed="false">
      <c r="A985" s="5" t="s">
        <v>5663</v>
      </c>
      <c r="B985" s="5" t="s">
        <v>12599</v>
      </c>
      <c r="C985" s="5" t="s">
        <v>227</v>
      </c>
      <c r="D985" s="5" t="s">
        <v>182</v>
      </c>
      <c r="E985" s="5" t="s">
        <v>102</v>
      </c>
      <c r="F985" s="5" t="s">
        <v>4645</v>
      </c>
      <c r="G985" s="5" t="n">
        <f aca="false">COUNTIF('Duel Log'!A:A,A985)</f>
        <v>3</v>
      </c>
      <c r="H985" s="5" t="n">
        <f aca="false">COUNTIFS('Duel Log'!A:A,A985,'Duel Log'!AA:AA,"Win")</f>
        <v>2</v>
      </c>
      <c r="I985" s="5" t="s">
        <v>9757</v>
      </c>
      <c r="J985" s="5" t="s">
        <v>12600</v>
      </c>
      <c r="K985" s="5" t="s">
        <v>12601</v>
      </c>
      <c r="L985" s="5" t="s">
        <v>98</v>
      </c>
      <c r="M985" s="5" t="s">
        <v>12602</v>
      </c>
      <c r="N985" s="5" t="s">
        <v>9602</v>
      </c>
    </row>
    <row r="986" customFormat="false" ht="15" hidden="false" customHeight="true" outlineLevel="0" collapsed="false">
      <c r="A986" s="5" t="s">
        <v>5668</v>
      </c>
      <c r="B986" s="5" t="s">
        <v>12603</v>
      </c>
      <c r="C986" s="5" t="s">
        <v>227</v>
      </c>
      <c r="D986" s="5" t="s">
        <v>169</v>
      </c>
      <c r="E986" s="5" t="s">
        <v>102</v>
      </c>
      <c r="F986" s="5" t="s">
        <v>5669</v>
      </c>
      <c r="G986" s="5" t="n">
        <f aca="false">COUNTIF('Duel Log'!A:A,A986)</f>
        <v>3</v>
      </c>
      <c r="H986" s="5" t="n">
        <f aca="false">COUNTIFS('Duel Log'!A:A,A986,'Duel Log'!AA:AA,"Win")</f>
        <v>1</v>
      </c>
      <c r="I986" s="5" t="s">
        <v>12271</v>
      </c>
      <c r="J986" s="5" t="s">
        <v>12604</v>
      </c>
      <c r="K986" s="5" t="s">
        <v>12605</v>
      </c>
      <c r="L986" s="5" t="s">
        <v>98</v>
      </c>
      <c r="M986" s="5" t="s">
        <v>10308</v>
      </c>
      <c r="N986" s="5" t="s">
        <v>9602</v>
      </c>
    </row>
    <row r="987" customFormat="false" ht="15" hidden="false" customHeight="true" outlineLevel="0" collapsed="false">
      <c r="A987" s="5" t="s">
        <v>5674</v>
      </c>
      <c r="B987" s="5" t="s">
        <v>12606</v>
      </c>
      <c r="C987" s="5" t="s">
        <v>227</v>
      </c>
      <c r="D987" s="5" t="s">
        <v>78</v>
      </c>
      <c r="E987" s="5" t="s">
        <v>102</v>
      </c>
      <c r="F987" s="5" t="s">
        <v>525</v>
      </c>
      <c r="G987" s="5" t="n">
        <f aca="false">COUNTIF('Duel Log'!A:A,A987)</f>
        <v>2</v>
      </c>
      <c r="H987" s="5" t="n">
        <f aca="false">COUNTIFS('Duel Log'!A:A,A987,'Duel Log'!AA:AA,"Win")</f>
        <v>2</v>
      </c>
      <c r="I987" s="5" t="s">
        <v>12607</v>
      </c>
      <c r="J987" s="5" t="s">
        <v>12608</v>
      </c>
      <c r="K987" s="5"/>
      <c r="L987" s="5" t="s">
        <v>98</v>
      </c>
      <c r="M987" s="5" t="s">
        <v>10339</v>
      </c>
      <c r="N987" s="5" t="s">
        <v>9612</v>
      </c>
    </row>
    <row r="988" customFormat="false" ht="15" hidden="false" customHeight="true" outlineLevel="0" collapsed="false">
      <c r="A988" s="5" t="s">
        <v>5679</v>
      </c>
      <c r="B988" s="5" t="s">
        <v>12609</v>
      </c>
      <c r="C988" s="5" t="s">
        <v>227</v>
      </c>
      <c r="D988" s="6" t="s">
        <v>238</v>
      </c>
      <c r="E988" s="5" t="s">
        <v>102</v>
      </c>
      <c r="F988" s="5" t="s">
        <v>5680</v>
      </c>
      <c r="G988" s="5" t="n">
        <f aca="false">COUNTIF('Duel Log'!A:A,A988)</f>
        <v>2</v>
      </c>
      <c r="H988" s="5" t="n">
        <f aca="false">COUNTIFS('Duel Log'!A:A,A988,'Duel Log'!AA:AA,"Win")</f>
        <v>2</v>
      </c>
      <c r="I988" s="5" t="s">
        <v>12490</v>
      </c>
      <c r="J988" s="5" t="s">
        <v>12610</v>
      </c>
      <c r="K988" s="5"/>
      <c r="L988" s="5" t="s">
        <v>98</v>
      </c>
      <c r="M988" s="5" t="s">
        <v>9941</v>
      </c>
      <c r="N988" s="5" t="s">
        <v>9612</v>
      </c>
    </row>
    <row r="989" customFormat="false" ht="15" hidden="false" customHeight="true" outlineLevel="0" collapsed="false">
      <c r="A989" s="5" t="s">
        <v>5682</v>
      </c>
      <c r="B989" s="5" t="s">
        <v>12611</v>
      </c>
      <c r="C989" s="5" t="s">
        <v>227</v>
      </c>
      <c r="D989" s="6" t="s">
        <v>264</v>
      </c>
      <c r="E989" s="5" t="s">
        <v>102</v>
      </c>
      <c r="F989" s="5" t="s">
        <v>5683</v>
      </c>
      <c r="G989" s="5" t="n">
        <f aca="false">COUNTIF('Duel Log'!A:A,A989)</f>
        <v>3</v>
      </c>
      <c r="H989" s="5" t="n">
        <f aca="false">COUNTIFS('Duel Log'!A:A,A989,'Duel Log'!AA:AA,"Win")</f>
        <v>1</v>
      </c>
      <c r="I989" s="5" t="s">
        <v>12612</v>
      </c>
      <c r="J989" s="5" t="s">
        <v>12613</v>
      </c>
      <c r="K989" s="5" t="s">
        <v>12614</v>
      </c>
      <c r="L989" s="5" t="s">
        <v>98</v>
      </c>
      <c r="M989" s="5" t="s">
        <v>10567</v>
      </c>
      <c r="N989" s="5" t="s">
        <v>9602</v>
      </c>
    </row>
    <row r="990" customFormat="false" ht="15" hidden="false" customHeight="true" outlineLevel="0" collapsed="false">
      <c r="A990" s="5" t="s">
        <v>5687</v>
      </c>
      <c r="B990" s="5" t="s">
        <v>12615</v>
      </c>
      <c r="C990" s="5" t="s">
        <v>227</v>
      </c>
      <c r="D990" s="5" t="s">
        <v>198</v>
      </c>
      <c r="E990" s="5" t="s">
        <v>102</v>
      </c>
      <c r="F990" s="5" t="s">
        <v>5688</v>
      </c>
      <c r="G990" s="5" t="n">
        <f aca="false">COUNTIF('Duel Log'!A:A,A990)</f>
        <v>3</v>
      </c>
      <c r="H990" s="5" t="n">
        <f aca="false">COUNTIFS('Duel Log'!A:A,A990,'Duel Log'!AA:AA,"Win")</f>
        <v>2</v>
      </c>
      <c r="I990" s="5" t="s">
        <v>12616</v>
      </c>
      <c r="J990" s="5" t="s">
        <v>12617</v>
      </c>
      <c r="K990" s="5" t="s">
        <v>12618</v>
      </c>
      <c r="L990" s="5" t="s">
        <v>98</v>
      </c>
      <c r="M990" s="5" t="s">
        <v>12619</v>
      </c>
      <c r="N990" s="5" t="s">
        <v>9602</v>
      </c>
    </row>
    <row r="991" customFormat="false" ht="15" hidden="false" customHeight="true" outlineLevel="0" collapsed="false">
      <c r="A991" s="5" t="s">
        <v>5694</v>
      </c>
      <c r="B991" s="5" t="s">
        <v>12620</v>
      </c>
      <c r="C991" s="5" t="s">
        <v>227</v>
      </c>
      <c r="D991" s="5" t="s">
        <v>76</v>
      </c>
      <c r="E991" s="5" t="s">
        <v>102</v>
      </c>
      <c r="F991" s="5" t="s">
        <v>229</v>
      </c>
      <c r="G991" s="5" t="n">
        <f aca="false">COUNTIF('Duel Log'!A:A,A991)</f>
        <v>2</v>
      </c>
      <c r="H991" s="5" t="n">
        <f aca="false">COUNTIFS('Duel Log'!A:A,A991,'Duel Log'!AA:AA,"Win")</f>
        <v>0</v>
      </c>
      <c r="I991" s="5" t="s">
        <v>12621</v>
      </c>
      <c r="J991" s="5" t="s">
        <v>12622</v>
      </c>
      <c r="K991" s="5"/>
      <c r="L991" s="5" t="s">
        <v>98</v>
      </c>
      <c r="M991" s="5" t="s">
        <v>10195</v>
      </c>
      <c r="N991" s="5" t="s">
        <v>9612</v>
      </c>
    </row>
    <row r="992" customFormat="false" ht="15" hidden="false" customHeight="true" outlineLevel="0" collapsed="false">
      <c r="A992" s="5" t="s">
        <v>5695</v>
      </c>
      <c r="B992" s="5" t="s">
        <v>12623</v>
      </c>
      <c r="C992" s="5" t="s">
        <v>227</v>
      </c>
      <c r="D992" s="5" t="s">
        <v>253</v>
      </c>
      <c r="E992" s="5" t="s">
        <v>102</v>
      </c>
      <c r="F992" s="5" t="s">
        <v>5696</v>
      </c>
      <c r="G992" s="5" t="n">
        <f aca="false">COUNTIF('Duel Log'!A:A,A992)</f>
        <v>2</v>
      </c>
      <c r="H992" s="5" t="n">
        <f aca="false">COUNTIFS('Duel Log'!A:A,A992,'Duel Log'!AA:AA,"Win")</f>
        <v>2</v>
      </c>
      <c r="I992" s="5" t="s">
        <v>10044</v>
      </c>
      <c r="J992" s="5" t="s">
        <v>12624</v>
      </c>
      <c r="K992" s="5"/>
      <c r="L992" s="5" t="s">
        <v>98</v>
      </c>
      <c r="M992" s="5" t="s">
        <v>11388</v>
      </c>
      <c r="N992" s="5" t="s">
        <v>9612</v>
      </c>
    </row>
    <row r="993" customFormat="false" ht="15" hidden="false" customHeight="true" outlineLevel="0" collapsed="false">
      <c r="A993" s="9" t="s">
        <v>5698</v>
      </c>
      <c r="B993" s="9" t="s">
        <v>12625</v>
      </c>
      <c r="C993" s="9" t="s">
        <v>227</v>
      </c>
      <c r="D993" s="9" t="s">
        <v>182</v>
      </c>
      <c r="E993" s="9" t="s">
        <v>102</v>
      </c>
      <c r="F993" s="9" t="s">
        <v>5699</v>
      </c>
      <c r="G993" s="9" t="n">
        <f aca="false">COUNTIF('Duel Log'!A:A,A993)</f>
        <v>2</v>
      </c>
      <c r="H993" s="9" t="n">
        <f aca="false">COUNTIFS('Duel Log'!A:A,A993,'Duel Log'!AA:AA,"Win")</f>
        <v>2</v>
      </c>
      <c r="I993" s="9" t="s">
        <v>12626</v>
      </c>
      <c r="J993" s="9" t="s">
        <v>12627</v>
      </c>
      <c r="K993" s="9"/>
      <c r="L993" s="9" t="s">
        <v>99</v>
      </c>
      <c r="M993" s="9" t="s">
        <v>10077</v>
      </c>
      <c r="N993" s="9" t="s">
        <v>10077</v>
      </c>
    </row>
    <row r="994" customFormat="false" ht="15" hidden="false" customHeight="true" outlineLevel="0" collapsed="false">
      <c r="A994" s="5" t="s">
        <v>5702</v>
      </c>
      <c r="B994" s="5" t="s">
        <v>12628</v>
      </c>
      <c r="C994" s="5" t="s">
        <v>227</v>
      </c>
      <c r="D994" s="5" t="s">
        <v>212</v>
      </c>
      <c r="E994" s="5" t="s">
        <v>102</v>
      </c>
      <c r="F994" s="5" t="s">
        <v>1279</v>
      </c>
      <c r="G994" s="5" t="n">
        <f aca="false">COUNTIF('Duel Log'!A:A,A994)</f>
        <v>3</v>
      </c>
      <c r="H994" s="5" t="n">
        <f aca="false">COUNTIFS('Duel Log'!A:A,A994,'Duel Log'!AA:AA,"Win")</f>
        <v>2</v>
      </c>
      <c r="I994" s="5" t="s">
        <v>9689</v>
      </c>
      <c r="J994" s="5" t="s">
        <v>12629</v>
      </c>
      <c r="K994" s="5" t="s">
        <v>12630</v>
      </c>
      <c r="L994" s="5" t="s">
        <v>98</v>
      </c>
      <c r="M994" s="5" t="s">
        <v>9984</v>
      </c>
      <c r="N994" s="5" t="s">
        <v>9602</v>
      </c>
    </row>
    <row r="995" customFormat="false" ht="15" hidden="false" customHeight="true" outlineLevel="0" collapsed="false">
      <c r="A995" s="5" t="s">
        <v>5707</v>
      </c>
      <c r="B995" s="5" t="s">
        <v>12631</v>
      </c>
      <c r="C995" s="5" t="s">
        <v>227</v>
      </c>
      <c r="D995" s="5" t="s">
        <v>613</v>
      </c>
      <c r="E995" s="5" t="s">
        <v>297</v>
      </c>
      <c r="F995" s="5" t="s">
        <v>5708</v>
      </c>
      <c r="G995" s="5" t="n">
        <f aca="false">COUNTIF('Duel Log'!A:A,A995)</f>
        <v>2</v>
      </c>
      <c r="H995" s="5" t="n">
        <f aca="false">COUNTIFS('Duel Log'!A:A,A995,'Duel Log'!AA:AA,"Win")</f>
        <v>0</v>
      </c>
      <c r="I995" s="5" t="s">
        <v>12632</v>
      </c>
      <c r="J995" s="5" t="s">
        <v>12633</v>
      </c>
      <c r="K995" s="5"/>
      <c r="L995" s="5" t="s">
        <v>98</v>
      </c>
      <c r="M995" s="5" t="s">
        <v>9693</v>
      </c>
      <c r="N995" s="5"/>
    </row>
    <row r="996" customFormat="false" ht="15" hidden="false" customHeight="true" outlineLevel="0" collapsed="false">
      <c r="A996" s="7" t="s">
        <v>5712</v>
      </c>
      <c r="B996" s="7" t="s">
        <v>12631</v>
      </c>
      <c r="C996" s="7" t="s">
        <v>227</v>
      </c>
      <c r="D996" s="7" t="s">
        <v>613</v>
      </c>
      <c r="E996" s="7" t="s">
        <v>297</v>
      </c>
      <c r="F996" s="7" t="s">
        <v>5713</v>
      </c>
      <c r="G996" s="7" t="n">
        <f aca="false">COUNTIF('Duel Log'!A:A,A996)</f>
        <v>3</v>
      </c>
      <c r="H996" s="7" t="n">
        <f aca="false">COUNTIFS('Duel Log'!A:A,A996,'Duel Log'!AA:AA,"Win")</f>
        <v>0</v>
      </c>
      <c r="I996" s="7" t="s">
        <v>12634</v>
      </c>
      <c r="J996" s="7" t="s">
        <v>12635</v>
      </c>
      <c r="K996" s="7" t="s">
        <v>12636</v>
      </c>
      <c r="L996" s="7" t="s">
        <v>99</v>
      </c>
      <c r="M996" s="7" t="s">
        <v>9963</v>
      </c>
      <c r="N996" s="7"/>
    </row>
    <row r="997" customFormat="false" ht="15" hidden="false" customHeight="true" outlineLevel="0" collapsed="false">
      <c r="A997" s="7" t="s">
        <v>5719</v>
      </c>
      <c r="B997" s="7" t="s">
        <v>12631</v>
      </c>
      <c r="C997" s="7" t="s">
        <v>227</v>
      </c>
      <c r="D997" s="7" t="s">
        <v>613</v>
      </c>
      <c r="E997" s="7" t="s">
        <v>297</v>
      </c>
      <c r="F997" s="7" t="s">
        <v>5720</v>
      </c>
      <c r="G997" s="7" t="n">
        <f aca="false">COUNTIF('Duel Log'!A:A,A997)</f>
        <v>2</v>
      </c>
      <c r="H997" s="7" t="n">
        <f aca="false">COUNTIFS('Duel Log'!A:A,A997,'Duel Log'!AA:AA,"Win")</f>
        <v>0</v>
      </c>
      <c r="I997" s="7" t="s">
        <v>12637</v>
      </c>
      <c r="J997" s="7" t="s">
        <v>12638</v>
      </c>
      <c r="K997" s="7"/>
      <c r="L997" s="7" t="s">
        <v>99</v>
      </c>
      <c r="M997" s="7" t="s">
        <v>9693</v>
      </c>
      <c r="N997" s="7"/>
    </row>
    <row r="998" customFormat="false" ht="15" hidden="false" customHeight="true" outlineLevel="0" collapsed="false">
      <c r="A998" s="5" t="s">
        <v>5724</v>
      </c>
      <c r="B998" s="5" t="s">
        <v>12639</v>
      </c>
      <c r="C998" s="5" t="s">
        <v>227</v>
      </c>
      <c r="D998" s="5" t="s">
        <v>343</v>
      </c>
      <c r="E998" s="5" t="s">
        <v>297</v>
      </c>
      <c r="F998" s="5" t="s">
        <v>5725</v>
      </c>
      <c r="G998" s="5" t="n">
        <f aca="false">COUNTIF('Duel Log'!A:A,A998)</f>
        <v>4</v>
      </c>
      <c r="H998" s="5" t="n">
        <f aca="false">COUNTIFS('Duel Log'!A:A,A998,'Duel Log'!AA:AA,"Win")</f>
        <v>1</v>
      </c>
      <c r="I998" s="5" t="s">
        <v>11860</v>
      </c>
      <c r="J998" s="5" t="s">
        <v>11860</v>
      </c>
      <c r="K998" s="5" t="s">
        <v>10349</v>
      </c>
      <c r="L998" s="5" t="s">
        <v>98</v>
      </c>
      <c r="M998" s="5" t="s">
        <v>12640</v>
      </c>
      <c r="N998" s="5"/>
    </row>
    <row r="999" customFormat="false" ht="15" hidden="false" customHeight="true" outlineLevel="0" collapsed="false">
      <c r="A999" s="7" t="s">
        <v>5731</v>
      </c>
      <c r="B999" s="7" t="s">
        <v>12639</v>
      </c>
      <c r="C999" s="7" t="s">
        <v>227</v>
      </c>
      <c r="D999" s="7" t="s">
        <v>343</v>
      </c>
      <c r="E999" s="7" t="s">
        <v>297</v>
      </c>
      <c r="F999" s="7" t="s">
        <v>5732</v>
      </c>
      <c r="G999" s="7" t="n">
        <f aca="false">COUNTIF('Duel Log'!A:A,A999)</f>
        <v>3</v>
      </c>
      <c r="H999" s="7" t="n">
        <f aca="false">COUNTIFS('Duel Log'!A:A,A999,'Duel Log'!AA:AA,"Win")</f>
        <v>2</v>
      </c>
      <c r="I999" s="7" t="s">
        <v>10362</v>
      </c>
      <c r="J999" s="7" t="s">
        <v>10256</v>
      </c>
      <c r="K999" s="7" t="s">
        <v>11858</v>
      </c>
      <c r="L999" s="7" t="s">
        <v>99</v>
      </c>
      <c r="M999" s="7" t="s">
        <v>10384</v>
      </c>
      <c r="N999" s="7"/>
    </row>
    <row r="1000" customFormat="false" ht="15" hidden="false" customHeight="true" outlineLevel="0" collapsed="false">
      <c r="A1000" s="7" t="s">
        <v>5736</v>
      </c>
      <c r="B1000" s="7" t="s">
        <v>12639</v>
      </c>
      <c r="C1000" s="7" t="s">
        <v>227</v>
      </c>
      <c r="D1000" s="7" t="s">
        <v>343</v>
      </c>
      <c r="E1000" s="7" t="s">
        <v>297</v>
      </c>
      <c r="F1000" s="7" t="s">
        <v>5737</v>
      </c>
      <c r="G1000" s="7" t="n">
        <f aca="false">COUNTIF('Duel Log'!A:A,A1000)</f>
        <v>3</v>
      </c>
      <c r="H1000" s="7" t="n">
        <f aca="false">COUNTIFS('Duel Log'!A:A,A1000,'Duel Log'!AA:AA,"Win")</f>
        <v>1</v>
      </c>
      <c r="I1000" s="7" t="s">
        <v>9858</v>
      </c>
      <c r="J1000" s="7" t="s">
        <v>11859</v>
      </c>
      <c r="K1000" s="7" t="s">
        <v>12641</v>
      </c>
      <c r="L1000" s="7" t="s">
        <v>99</v>
      </c>
      <c r="M1000" s="7" t="s">
        <v>10344</v>
      </c>
      <c r="N1000" s="7"/>
    </row>
    <row r="1001" customFormat="false" ht="15" hidden="false" customHeight="true" outlineLevel="0" collapsed="false">
      <c r="A1001" s="7" t="s">
        <v>5743</v>
      </c>
      <c r="B1001" s="7" t="s">
        <v>12639</v>
      </c>
      <c r="C1001" s="7" t="s">
        <v>227</v>
      </c>
      <c r="D1001" s="7" t="s">
        <v>343</v>
      </c>
      <c r="E1001" s="7" t="s">
        <v>297</v>
      </c>
      <c r="F1001" s="7" t="s">
        <v>5744</v>
      </c>
      <c r="G1001" s="7" t="n">
        <f aca="false">COUNTIF('Duel Log'!A:A,A1001)</f>
        <v>3</v>
      </c>
      <c r="H1001" s="7" t="n">
        <f aca="false">COUNTIFS('Duel Log'!A:A,A1001,'Duel Log'!AA:AA,"Win")</f>
        <v>2</v>
      </c>
      <c r="I1001" s="7" t="s">
        <v>11855</v>
      </c>
      <c r="J1001" s="7" t="s">
        <v>12642</v>
      </c>
      <c r="K1001" s="7" t="s">
        <v>12643</v>
      </c>
      <c r="L1001" s="7" t="s">
        <v>99</v>
      </c>
      <c r="M1001" s="7" t="s">
        <v>12296</v>
      </c>
      <c r="N1001" s="7"/>
    </row>
    <row r="1002" customFormat="false" ht="15" hidden="false" customHeight="true" outlineLevel="0" collapsed="false">
      <c r="A1002" s="5" t="s">
        <v>5751</v>
      </c>
      <c r="B1002" s="5" t="s">
        <v>12644</v>
      </c>
      <c r="C1002" s="5" t="s">
        <v>227</v>
      </c>
      <c r="D1002" s="5" t="s">
        <v>1213</v>
      </c>
      <c r="E1002" s="5" t="s">
        <v>297</v>
      </c>
      <c r="F1002" s="5" t="s">
        <v>3258</v>
      </c>
      <c r="G1002" s="5" t="n">
        <f aca="false">COUNTIF('Duel Log'!A:A,A1002)</f>
        <v>4</v>
      </c>
      <c r="H1002" s="5" t="n">
        <f aca="false">COUNTIFS('Duel Log'!A:A,A1002,'Duel Log'!AA:AA,"Win")</f>
        <v>2</v>
      </c>
      <c r="I1002" s="5" t="s">
        <v>11755</v>
      </c>
      <c r="J1002" s="5" t="s">
        <v>12645</v>
      </c>
      <c r="K1002" s="5" t="s">
        <v>12645</v>
      </c>
      <c r="L1002" s="5" t="s">
        <v>98</v>
      </c>
      <c r="M1002" s="5" t="s">
        <v>10567</v>
      </c>
      <c r="N1002" s="5"/>
    </row>
    <row r="1003" customFormat="false" ht="15" hidden="false" customHeight="true" outlineLevel="0" collapsed="false">
      <c r="A1003" s="7" t="s">
        <v>5752</v>
      </c>
      <c r="B1003" s="7" t="s">
        <v>12644</v>
      </c>
      <c r="C1003" s="7" t="s">
        <v>227</v>
      </c>
      <c r="D1003" s="7" t="s">
        <v>1213</v>
      </c>
      <c r="E1003" s="7" t="s">
        <v>297</v>
      </c>
      <c r="F1003" s="7" t="s">
        <v>3265</v>
      </c>
      <c r="G1003" s="7" t="n">
        <f aca="false">COUNTIF('Duel Log'!A:A,A1003)</f>
        <v>3</v>
      </c>
      <c r="H1003" s="7" t="n">
        <f aca="false">COUNTIFS('Duel Log'!A:A,A1003,'Duel Log'!AA:AA,"Win")</f>
        <v>2</v>
      </c>
      <c r="I1003" s="7" t="s">
        <v>12646</v>
      </c>
      <c r="J1003" s="7" t="s">
        <v>10632</v>
      </c>
      <c r="K1003" s="7" t="s">
        <v>12647</v>
      </c>
      <c r="L1003" s="7" t="s">
        <v>99</v>
      </c>
      <c r="M1003" s="7" t="s">
        <v>10227</v>
      </c>
      <c r="N1003" s="7"/>
    </row>
    <row r="1004" customFormat="false" ht="15" hidden="false" customHeight="true" outlineLevel="0" collapsed="false">
      <c r="A1004" s="7" t="s">
        <v>5753</v>
      </c>
      <c r="B1004" s="7" t="s">
        <v>12644</v>
      </c>
      <c r="C1004" s="7" t="s">
        <v>227</v>
      </c>
      <c r="D1004" s="7" t="s">
        <v>1213</v>
      </c>
      <c r="E1004" s="7" t="s">
        <v>297</v>
      </c>
      <c r="F1004" s="7" t="s">
        <v>3270</v>
      </c>
      <c r="G1004" s="7" t="n">
        <f aca="false">COUNTIF('Duel Log'!A:A,A1004)</f>
        <v>3</v>
      </c>
      <c r="H1004" s="7" t="n">
        <f aca="false">COUNTIFS('Duel Log'!A:A,A1004,'Duel Log'!AA:AA,"Win")</f>
        <v>2</v>
      </c>
      <c r="I1004" s="7" t="s">
        <v>12648</v>
      </c>
      <c r="J1004" s="7" t="s">
        <v>12649</v>
      </c>
      <c r="K1004" s="7" t="s">
        <v>12650</v>
      </c>
      <c r="L1004" s="7" t="s">
        <v>99</v>
      </c>
      <c r="M1004" s="7" t="s">
        <v>12651</v>
      </c>
      <c r="N1004" s="7"/>
    </row>
    <row r="1005" customFormat="false" ht="15" hidden="false" customHeight="true" outlineLevel="0" collapsed="false">
      <c r="A1005" s="5" t="s">
        <v>5754</v>
      </c>
      <c r="B1005" s="5" t="s">
        <v>12652</v>
      </c>
      <c r="C1005" s="5" t="s">
        <v>227</v>
      </c>
      <c r="D1005" s="5" t="s">
        <v>1010</v>
      </c>
      <c r="E1005" s="5" t="s">
        <v>297</v>
      </c>
      <c r="F1005" s="5" t="s">
        <v>5755</v>
      </c>
      <c r="G1005" s="5" t="n">
        <f aca="false">COUNTIF('Duel Log'!A:A,A1005)</f>
        <v>3</v>
      </c>
      <c r="H1005" s="5" t="n">
        <f aca="false">COUNTIFS('Duel Log'!A:A,A1005,'Duel Log'!AA:AA,"Win")</f>
        <v>1</v>
      </c>
      <c r="I1005" s="5" t="s">
        <v>12653</v>
      </c>
      <c r="J1005" s="5" t="s">
        <v>12654</v>
      </c>
      <c r="K1005" s="5" t="s">
        <v>12655</v>
      </c>
      <c r="L1005" s="5" t="s">
        <v>98</v>
      </c>
      <c r="M1005" s="5" t="s">
        <v>9703</v>
      </c>
      <c r="N1005" s="5"/>
    </row>
    <row r="1006" customFormat="false" ht="15" hidden="false" customHeight="true" outlineLevel="0" collapsed="false">
      <c r="A1006" s="7" t="s">
        <v>5761</v>
      </c>
      <c r="B1006" s="7" t="s">
        <v>12652</v>
      </c>
      <c r="C1006" s="7" t="s">
        <v>227</v>
      </c>
      <c r="D1006" s="7" t="s">
        <v>1010</v>
      </c>
      <c r="E1006" s="7" t="s">
        <v>297</v>
      </c>
      <c r="F1006" s="7" t="s">
        <v>5762</v>
      </c>
      <c r="G1006" s="7" t="n">
        <f aca="false">COUNTIF('Duel Log'!A:A,A1006)</f>
        <v>3</v>
      </c>
      <c r="H1006" s="7" t="n">
        <f aca="false">COUNTIFS('Duel Log'!A:A,A1006,'Duel Log'!AA:AA,"Win")</f>
        <v>2</v>
      </c>
      <c r="I1006" s="7" t="s">
        <v>12656</v>
      </c>
      <c r="J1006" s="7" t="s">
        <v>12657</v>
      </c>
      <c r="K1006" s="7" t="s">
        <v>12658</v>
      </c>
      <c r="L1006" s="7" t="s">
        <v>99</v>
      </c>
      <c r="M1006" s="7" t="s">
        <v>10056</v>
      </c>
      <c r="N1006" s="7"/>
    </row>
    <row r="1007" customFormat="false" ht="15" hidden="false" customHeight="true" outlineLevel="0" collapsed="false">
      <c r="A1007" s="7" t="s">
        <v>5765</v>
      </c>
      <c r="B1007" s="7" t="s">
        <v>12652</v>
      </c>
      <c r="C1007" s="7" t="s">
        <v>227</v>
      </c>
      <c r="D1007" s="7" t="s">
        <v>1010</v>
      </c>
      <c r="E1007" s="7" t="s">
        <v>297</v>
      </c>
      <c r="F1007" s="7" t="s">
        <v>5766</v>
      </c>
      <c r="G1007" s="7" t="n">
        <f aca="false">COUNTIF('Duel Log'!A:A,A1007)</f>
        <v>3</v>
      </c>
      <c r="H1007" s="7" t="n">
        <f aca="false">COUNTIFS('Duel Log'!A:A,A1007,'Duel Log'!AA:AA,"Win")</f>
        <v>1</v>
      </c>
      <c r="I1007" s="7" t="s">
        <v>12659</v>
      </c>
      <c r="J1007" s="7" t="s">
        <v>12660</v>
      </c>
      <c r="K1007" s="7" t="s">
        <v>12661</v>
      </c>
      <c r="L1007" s="7" t="s">
        <v>99</v>
      </c>
      <c r="M1007" s="7" t="s">
        <v>12264</v>
      </c>
      <c r="N1007" s="7"/>
    </row>
    <row r="1008" customFormat="false" ht="15" hidden="false" customHeight="true" outlineLevel="0" collapsed="false">
      <c r="A1008" s="7" t="s">
        <v>5771</v>
      </c>
      <c r="B1008" s="7" t="s">
        <v>12652</v>
      </c>
      <c r="C1008" s="7" t="s">
        <v>227</v>
      </c>
      <c r="D1008" s="7" t="s">
        <v>1010</v>
      </c>
      <c r="E1008" s="7" t="s">
        <v>297</v>
      </c>
      <c r="F1008" s="7" t="s">
        <v>5772</v>
      </c>
      <c r="G1008" s="7" t="n">
        <f aca="false">COUNTIF('Duel Log'!A:A,A1008)</f>
        <v>3</v>
      </c>
      <c r="H1008" s="7" t="n">
        <f aca="false">COUNTIFS('Duel Log'!A:A,A1008,'Duel Log'!AA:AA,"Win")</f>
        <v>1</v>
      </c>
      <c r="I1008" s="7" t="s">
        <v>11396</v>
      </c>
      <c r="J1008" s="7" t="s">
        <v>12662</v>
      </c>
      <c r="K1008" s="7" t="s">
        <v>12663</v>
      </c>
      <c r="L1008" s="7" t="s">
        <v>99</v>
      </c>
      <c r="M1008" s="7" t="s">
        <v>12664</v>
      </c>
      <c r="N1008" s="7"/>
    </row>
    <row r="1009" customFormat="false" ht="15" hidden="false" customHeight="true" outlineLevel="0" collapsed="false">
      <c r="A1009" s="7" t="s">
        <v>5776</v>
      </c>
      <c r="B1009" s="7" t="s">
        <v>12652</v>
      </c>
      <c r="C1009" s="7" t="s">
        <v>227</v>
      </c>
      <c r="D1009" s="7" t="s">
        <v>1010</v>
      </c>
      <c r="E1009" s="7" t="s">
        <v>297</v>
      </c>
      <c r="F1009" s="7" t="s">
        <v>5777</v>
      </c>
      <c r="G1009" s="7" t="n">
        <f aca="false">COUNTIF('Duel Log'!A:A,A1009)</f>
        <v>3</v>
      </c>
      <c r="H1009" s="7" t="n">
        <f aca="false">COUNTIFS('Duel Log'!A:A,A1009,'Duel Log'!AA:AA,"Win")</f>
        <v>0</v>
      </c>
      <c r="I1009" s="7" t="s">
        <v>12665</v>
      </c>
      <c r="J1009" s="7" t="s">
        <v>12666</v>
      </c>
      <c r="K1009" s="7" t="s">
        <v>12667</v>
      </c>
      <c r="L1009" s="7" t="s">
        <v>99</v>
      </c>
      <c r="M1009" s="7" t="s">
        <v>9877</v>
      </c>
      <c r="N1009" s="7"/>
    </row>
    <row r="1010" customFormat="false" ht="15" hidden="false" customHeight="true" outlineLevel="0" collapsed="false">
      <c r="A1010" s="7" t="s">
        <v>5782</v>
      </c>
      <c r="B1010" s="7" t="s">
        <v>12652</v>
      </c>
      <c r="C1010" s="7" t="s">
        <v>227</v>
      </c>
      <c r="D1010" s="7" t="s">
        <v>1010</v>
      </c>
      <c r="E1010" s="7" t="s">
        <v>297</v>
      </c>
      <c r="F1010" s="7" t="s">
        <v>5783</v>
      </c>
      <c r="G1010" s="7" t="n">
        <f aca="false">COUNTIF('Duel Log'!A:A,A1010)</f>
        <v>4</v>
      </c>
      <c r="H1010" s="7" t="n">
        <f aca="false">COUNTIFS('Duel Log'!A:A,A1010,'Duel Log'!AA:AA,"Win")</f>
        <v>1</v>
      </c>
      <c r="I1010" s="7" t="s">
        <v>12668</v>
      </c>
      <c r="J1010" s="7" t="s">
        <v>12669</v>
      </c>
      <c r="K1010" s="7" t="s">
        <v>12669</v>
      </c>
      <c r="L1010" s="7" t="s">
        <v>99</v>
      </c>
      <c r="M1010" s="7" t="s">
        <v>12670</v>
      </c>
      <c r="N1010" s="7"/>
    </row>
    <row r="1011" customFormat="false" ht="15" hidden="false" customHeight="true" outlineLevel="0" collapsed="false">
      <c r="A1011" s="7" t="s">
        <v>5788</v>
      </c>
      <c r="B1011" s="7" t="s">
        <v>12652</v>
      </c>
      <c r="C1011" s="7" t="s">
        <v>227</v>
      </c>
      <c r="D1011" s="7" t="s">
        <v>1010</v>
      </c>
      <c r="E1011" s="7" t="s">
        <v>297</v>
      </c>
      <c r="F1011" s="7" t="s">
        <v>5789</v>
      </c>
      <c r="G1011" s="7" t="n">
        <f aca="false">COUNTIF('Duel Log'!A:A,A1011)</f>
        <v>3</v>
      </c>
      <c r="H1011" s="7" t="n">
        <f aca="false">COUNTIFS('Duel Log'!A:A,A1011,'Duel Log'!AA:AA,"Win")</f>
        <v>2</v>
      </c>
      <c r="I1011" s="7" t="s">
        <v>10441</v>
      </c>
      <c r="J1011" s="7" t="s">
        <v>12671</v>
      </c>
      <c r="K1011" s="7" t="s">
        <v>12672</v>
      </c>
      <c r="L1011" s="7" t="s">
        <v>99</v>
      </c>
      <c r="M1011" s="7" t="s">
        <v>12673</v>
      </c>
      <c r="N1011" s="7"/>
    </row>
    <row r="1012" customFormat="false" ht="15" hidden="false" customHeight="true" outlineLevel="0" collapsed="false">
      <c r="A1012" s="5" t="s">
        <v>5794</v>
      </c>
      <c r="B1012" s="5" t="s">
        <v>12674</v>
      </c>
      <c r="C1012" s="5" t="s">
        <v>584</v>
      </c>
      <c r="D1012" s="5" t="s">
        <v>5795</v>
      </c>
      <c r="E1012" s="5" t="s">
        <v>102</v>
      </c>
      <c r="F1012" s="5" t="s">
        <v>5797</v>
      </c>
      <c r="G1012" s="5" t="n">
        <f aca="false">COUNTIF('Duel Log'!A:A,A1012)</f>
        <v>2</v>
      </c>
      <c r="H1012" s="5" t="n">
        <f aca="false">COUNTIFS('Duel Log'!A:A,A1012,'Duel Log'!AA:AA,"Win")</f>
        <v>0</v>
      </c>
      <c r="I1012" s="5" t="s">
        <v>11316</v>
      </c>
      <c r="J1012" s="5" t="s">
        <v>10502</v>
      </c>
      <c r="K1012" s="5"/>
      <c r="L1012" s="5" t="s">
        <v>98</v>
      </c>
      <c r="M1012" s="5" t="s">
        <v>10210</v>
      </c>
      <c r="N1012" s="5" t="s">
        <v>9612</v>
      </c>
    </row>
    <row r="1013" customFormat="false" ht="15" hidden="false" customHeight="true" outlineLevel="0" collapsed="false">
      <c r="A1013" s="5" t="s">
        <v>5800</v>
      </c>
      <c r="B1013" s="5" t="s">
        <v>12675</v>
      </c>
      <c r="C1013" s="5" t="s">
        <v>584</v>
      </c>
      <c r="D1013" s="6" t="s">
        <v>5801</v>
      </c>
      <c r="E1013" s="5" t="s">
        <v>102</v>
      </c>
      <c r="F1013" s="5" t="s">
        <v>5803</v>
      </c>
      <c r="G1013" s="5" t="n">
        <f aca="false">COUNTIF('Duel Log'!A:A,A1013)</f>
        <v>2</v>
      </c>
      <c r="H1013" s="5" t="n">
        <f aca="false">COUNTIFS('Duel Log'!A:A,A1013,'Duel Log'!AA:AA,"Win")</f>
        <v>2</v>
      </c>
      <c r="I1013" s="5" t="s">
        <v>12676</v>
      </c>
      <c r="J1013" s="5" t="s">
        <v>12677</v>
      </c>
      <c r="K1013" s="5"/>
      <c r="L1013" s="5" t="s">
        <v>98</v>
      </c>
      <c r="M1013" s="5" t="s">
        <v>12545</v>
      </c>
      <c r="N1013" s="5" t="s">
        <v>9612</v>
      </c>
    </row>
    <row r="1014" customFormat="false" ht="15" hidden="false" customHeight="true" outlineLevel="0" collapsed="false">
      <c r="A1014" s="5" t="s">
        <v>5805</v>
      </c>
      <c r="B1014" s="5" t="s">
        <v>12678</v>
      </c>
      <c r="C1014" s="5" t="s">
        <v>584</v>
      </c>
      <c r="D1014" s="5" t="s">
        <v>5806</v>
      </c>
      <c r="E1014" s="5" t="s">
        <v>102</v>
      </c>
      <c r="F1014" s="5" t="s">
        <v>5808</v>
      </c>
      <c r="G1014" s="5" t="n">
        <f aca="false">COUNTIF('Duel Log'!A:A,A1014)</f>
        <v>3</v>
      </c>
      <c r="H1014" s="5" t="n">
        <f aca="false">COUNTIFS('Duel Log'!A:A,A1014,'Duel Log'!AA:AA,"Win")</f>
        <v>2</v>
      </c>
      <c r="I1014" s="5" t="s">
        <v>12676</v>
      </c>
      <c r="J1014" s="5" t="s">
        <v>12679</v>
      </c>
      <c r="K1014" s="5" t="s">
        <v>12680</v>
      </c>
      <c r="L1014" s="5" t="s">
        <v>98</v>
      </c>
      <c r="M1014" s="5" t="s">
        <v>12681</v>
      </c>
      <c r="N1014" s="5" t="s">
        <v>9602</v>
      </c>
    </row>
    <row r="1015" customFormat="false" ht="15" hidden="false" customHeight="true" outlineLevel="0" collapsed="false">
      <c r="A1015" s="5" t="s">
        <v>5815</v>
      </c>
      <c r="B1015" s="5" t="s">
        <v>12682</v>
      </c>
      <c r="C1015" s="5" t="s">
        <v>584</v>
      </c>
      <c r="D1015" s="5" t="s">
        <v>5339</v>
      </c>
      <c r="E1015" s="5" t="s">
        <v>102</v>
      </c>
      <c r="F1015" s="5" t="s">
        <v>5816</v>
      </c>
      <c r="G1015" s="5" t="n">
        <f aca="false">COUNTIF('Duel Log'!A:A,A1015)</f>
        <v>2</v>
      </c>
      <c r="H1015" s="5" t="n">
        <f aca="false">COUNTIFS('Duel Log'!A:A,A1015,'Duel Log'!AA:AA,"Win")</f>
        <v>0</v>
      </c>
      <c r="I1015" s="5" t="s">
        <v>12683</v>
      </c>
      <c r="J1015" s="5" t="s">
        <v>9939</v>
      </c>
      <c r="K1015" s="5"/>
      <c r="L1015" s="5" t="s">
        <v>98</v>
      </c>
      <c r="M1015" s="5" t="s">
        <v>10946</v>
      </c>
      <c r="N1015" s="5" t="s">
        <v>9612</v>
      </c>
    </row>
    <row r="1016" customFormat="false" ht="15" hidden="false" customHeight="true" outlineLevel="0" collapsed="false">
      <c r="A1016" s="5" t="s">
        <v>5818</v>
      </c>
      <c r="B1016" s="5" t="s">
        <v>12684</v>
      </c>
      <c r="C1016" s="5" t="s">
        <v>584</v>
      </c>
      <c r="D1016" s="5" t="s">
        <v>5819</v>
      </c>
      <c r="E1016" s="5" t="s">
        <v>102</v>
      </c>
      <c r="F1016" s="5" t="s">
        <v>5821</v>
      </c>
      <c r="G1016" s="5" t="n">
        <f aca="false">COUNTIF('Duel Log'!A:A,A1016)</f>
        <v>2</v>
      </c>
      <c r="H1016" s="5" t="n">
        <f aca="false">COUNTIFS('Duel Log'!A:A,A1016,'Duel Log'!AA:AA,"Win")</f>
        <v>2</v>
      </c>
      <c r="I1016" s="5" t="s">
        <v>9654</v>
      </c>
      <c r="J1016" s="5" t="s">
        <v>12685</v>
      </c>
      <c r="K1016" s="5"/>
      <c r="L1016" s="5" t="s">
        <v>98</v>
      </c>
      <c r="M1016" s="5" t="s">
        <v>10181</v>
      </c>
      <c r="N1016" s="5" t="s">
        <v>9612</v>
      </c>
    </row>
    <row r="1017" customFormat="false" ht="15" hidden="false" customHeight="true" outlineLevel="0" collapsed="false">
      <c r="A1017" s="5" t="s">
        <v>5824</v>
      </c>
      <c r="B1017" s="5" t="s">
        <v>12686</v>
      </c>
      <c r="C1017" s="5" t="s">
        <v>584</v>
      </c>
      <c r="D1017" s="5" t="s">
        <v>384</v>
      </c>
      <c r="E1017" s="5" t="s">
        <v>102</v>
      </c>
      <c r="F1017" s="5" t="s">
        <v>2218</v>
      </c>
      <c r="G1017" s="5" t="n">
        <f aca="false">COUNTIF('Duel Log'!A:A,A1017)</f>
        <v>2</v>
      </c>
      <c r="H1017" s="5" t="n">
        <f aca="false">COUNTIFS('Duel Log'!A:A,A1017,'Duel Log'!AA:AA,"Win")</f>
        <v>2</v>
      </c>
      <c r="I1017" s="5" t="s">
        <v>10256</v>
      </c>
      <c r="J1017" s="5" t="s">
        <v>12687</v>
      </c>
      <c r="K1017" s="5"/>
      <c r="L1017" s="5" t="s">
        <v>98</v>
      </c>
      <c r="M1017" s="5" t="s">
        <v>9679</v>
      </c>
      <c r="N1017" s="5" t="s">
        <v>9612</v>
      </c>
    </row>
    <row r="1018" customFormat="false" ht="15" hidden="false" customHeight="true" outlineLevel="0" collapsed="false">
      <c r="A1018" s="5" t="s">
        <v>5827</v>
      </c>
      <c r="B1018" s="5" t="s">
        <v>12688</v>
      </c>
      <c r="C1018" s="5" t="s">
        <v>584</v>
      </c>
      <c r="D1018" s="5" t="s">
        <v>5828</v>
      </c>
      <c r="E1018" s="5" t="s">
        <v>102</v>
      </c>
      <c r="F1018" s="5" t="s">
        <v>5830</v>
      </c>
      <c r="G1018" s="5" t="n">
        <f aca="false">COUNTIF('Duel Log'!A:A,A1018)</f>
        <v>2</v>
      </c>
      <c r="H1018" s="5" t="n">
        <f aca="false">COUNTIFS('Duel Log'!A:A,A1018,'Duel Log'!AA:AA,"Win")</f>
        <v>2</v>
      </c>
      <c r="I1018" s="5" t="s">
        <v>12689</v>
      </c>
      <c r="J1018" s="5" t="s">
        <v>12690</v>
      </c>
      <c r="K1018" s="5"/>
      <c r="L1018" s="5" t="s">
        <v>98</v>
      </c>
      <c r="M1018" s="5" t="s">
        <v>12691</v>
      </c>
      <c r="N1018" s="5" t="s">
        <v>9612</v>
      </c>
    </row>
    <row r="1019" customFormat="false" ht="15" hidden="false" customHeight="true" outlineLevel="0" collapsed="false">
      <c r="A1019" s="5" t="s">
        <v>5835</v>
      </c>
      <c r="B1019" s="5" t="s">
        <v>12692</v>
      </c>
      <c r="C1019" s="5" t="s">
        <v>584</v>
      </c>
      <c r="D1019" s="5" t="s">
        <v>2475</v>
      </c>
      <c r="E1019" s="5" t="s">
        <v>102</v>
      </c>
      <c r="F1019" s="5" t="s">
        <v>5836</v>
      </c>
      <c r="G1019" s="5" t="n">
        <f aca="false">COUNTIF('Duel Log'!A:A,A1019)</f>
        <v>3</v>
      </c>
      <c r="H1019" s="5" t="n">
        <f aca="false">COUNTIFS('Duel Log'!A:A,A1019,'Duel Log'!AA:AA,"Win")</f>
        <v>2</v>
      </c>
      <c r="I1019" s="5" t="s">
        <v>12693</v>
      </c>
      <c r="J1019" s="5" t="s">
        <v>12694</v>
      </c>
      <c r="K1019" s="5" t="s">
        <v>12695</v>
      </c>
      <c r="L1019" s="5" t="s">
        <v>98</v>
      </c>
      <c r="M1019" s="5" t="s">
        <v>10384</v>
      </c>
      <c r="N1019" s="5" t="s">
        <v>9602</v>
      </c>
    </row>
    <row r="1020" customFormat="false" ht="15" hidden="false" customHeight="true" outlineLevel="0" collapsed="false">
      <c r="A1020" s="5" t="s">
        <v>5843</v>
      </c>
      <c r="B1020" s="5" t="s">
        <v>12696</v>
      </c>
      <c r="C1020" s="5" t="s">
        <v>584</v>
      </c>
      <c r="D1020" s="5" t="s">
        <v>5844</v>
      </c>
      <c r="E1020" s="5" t="s">
        <v>102</v>
      </c>
      <c r="F1020" s="5" t="s">
        <v>281</v>
      </c>
      <c r="G1020" s="5" t="n">
        <f aca="false">COUNTIF('Duel Log'!A:A,A1020)</f>
        <v>2</v>
      </c>
      <c r="H1020" s="5" t="n">
        <f aca="false">COUNTIFS('Duel Log'!A:A,A1020,'Duel Log'!AA:AA,"Win")</f>
        <v>2</v>
      </c>
      <c r="I1020" s="5" t="s">
        <v>12697</v>
      </c>
      <c r="J1020" s="5" t="s">
        <v>12698</v>
      </c>
      <c r="K1020" s="5"/>
      <c r="L1020" s="5" t="s">
        <v>98</v>
      </c>
      <c r="M1020" s="5" t="s">
        <v>9818</v>
      </c>
      <c r="N1020" s="5" t="s">
        <v>9612</v>
      </c>
    </row>
    <row r="1021" customFormat="false" ht="15" hidden="false" customHeight="true" outlineLevel="0" collapsed="false">
      <c r="A1021" s="5" t="s">
        <v>5849</v>
      </c>
      <c r="B1021" s="5" t="s">
        <v>12699</v>
      </c>
      <c r="C1021" s="5" t="s">
        <v>584</v>
      </c>
      <c r="D1021" s="5" t="s">
        <v>567</v>
      </c>
      <c r="E1021" s="5" t="s">
        <v>102</v>
      </c>
      <c r="F1021" s="5" t="s">
        <v>5850</v>
      </c>
      <c r="G1021" s="5" t="n">
        <f aca="false">COUNTIF('Duel Log'!A:A,A1021)</f>
        <v>3</v>
      </c>
      <c r="H1021" s="5" t="n">
        <f aca="false">COUNTIFS('Duel Log'!A:A,A1021,'Duel Log'!AA:AA,"Win")</f>
        <v>1</v>
      </c>
      <c r="I1021" s="5" t="s">
        <v>12700</v>
      </c>
      <c r="J1021" s="5" t="s">
        <v>12701</v>
      </c>
      <c r="K1021" s="5" t="s">
        <v>12702</v>
      </c>
      <c r="L1021" s="5" t="s">
        <v>98</v>
      </c>
      <c r="M1021" s="5" t="s">
        <v>12703</v>
      </c>
      <c r="N1021" s="5" t="s">
        <v>9602</v>
      </c>
    </row>
    <row r="1022" customFormat="false" ht="15" hidden="false" customHeight="true" outlineLevel="0" collapsed="false">
      <c r="A1022" s="5" t="s">
        <v>5856</v>
      </c>
      <c r="B1022" s="5" t="s">
        <v>12704</v>
      </c>
      <c r="C1022" s="5" t="s">
        <v>584</v>
      </c>
      <c r="D1022" s="5" t="s">
        <v>573</v>
      </c>
      <c r="E1022" s="5" t="s">
        <v>102</v>
      </c>
      <c r="F1022" s="5" t="s">
        <v>2567</v>
      </c>
      <c r="G1022" s="5" t="n">
        <f aca="false">COUNTIF('Duel Log'!A:A,A1022)</f>
        <v>2</v>
      </c>
      <c r="H1022" s="5" t="n">
        <f aca="false">COUNTIFS('Duel Log'!A:A,A1022,'Duel Log'!AA:AA,"Win")</f>
        <v>2</v>
      </c>
      <c r="I1022" s="5" t="s">
        <v>10704</v>
      </c>
      <c r="J1022" s="5" t="s">
        <v>9880</v>
      </c>
      <c r="K1022" s="5"/>
      <c r="L1022" s="5" t="s">
        <v>98</v>
      </c>
      <c r="M1022" s="5" t="s">
        <v>10072</v>
      </c>
      <c r="N1022" s="5" t="s">
        <v>9612</v>
      </c>
    </row>
    <row r="1023" customFormat="false" ht="15" hidden="false" customHeight="true" outlineLevel="0" collapsed="false">
      <c r="A1023" s="5" t="s">
        <v>5857</v>
      </c>
      <c r="B1023" s="5" t="s">
        <v>12705</v>
      </c>
      <c r="C1023" s="5" t="s">
        <v>584</v>
      </c>
      <c r="D1023" s="6" t="s">
        <v>558</v>
      </c>
      <c r="E1023" s="5" t="s">
        <v>102</v>
      </c>
      <c r="F1023" s="5" t="s">
        <v>5858</v>
      </c>
      <c r="G1023" s="5" t="n">
        <f aca="false">COUNTIF('Duel Log'!A:A,A1023)</f>
        <v>2</v>
      </c>
      <c r="H1023" s="5" t="n">
        <f aca="false">COUNTIFS('Duel Log'!A:A,A1023,'Duel Log'!AA:AA,"Win")</f>
        <v>0</v>
      </c>
      <c r="I1023" s="5" t="s">
        <v>12706</v>
      </c>
      <c r="J1023" s="5" t="s">
        <v>12707</v>
      </c>
      <c r="K1023" s="5"/>
      <c r="L1023" s="5" t="s">
        <v>98</v>
      </c>
      <c r="M1023" s="5" t="s">
        <v>10339</v>
      </c>
      <c r="N1023" s="5" t="s">
        <v>9612</v>
      </c>
    </row>
    <row r="1024" customFormat="false" ht="15" hidden="false" customHeight="true" outlineLevel="0" collapsed="false">
      <c r="A1024" s="5" t="s">
        <v>5863</v>
      </c>
      <c r="B1024" s="5" t="s">
        <v>12708</v>
      </c>
      <c r="C1024" s="5" t="s">
        <v>584</v>
      </c>
      <c r="D1024" s="5" t="s">
        <v>533</v>
      </c>
      <c r="E1024" s="5" t="s">
        <v>102</v>
      </c>
      <c r="F1024" s="5" t="s">
        <v>4578</v>
      </c>
      <c r="G1024" s="5" t="n">
        <f aca="false">COUNTIF('Duel Log'!A:A,A1024)</f>
        <v>3</v>
      </c>
      <c r="H1024" s="5" t="n">
        <f aca="false">COUNTIFS('Duel Log'!A:A,A1024,'Duel Log'!AA:AA,"Win")</f>
        <v>1</v>
      </c>
      <c r="I1024" s="5" t="s">
        <v>9880</v>
      </c>
      <c r="J1024" s="5" t="s">
        <v>12709</v>
      </c>
      <c r="K1024" s="5" t="s">
        <v>12710</v>
      </c>
      <c r="L1024" s="5" t="s">
        <v>98</v>
      </c>
      <c r="M1024" s="5" t="s">
        <v>12711</v>
      </c>
      <c r="N1024" s="5" t="s">
        <v>9602</v>
      </c>
    </row>
    <row r="1025" customFormat="false" ht="15" hidden="false" customHeight="true" outlineLevel="0" collapsed="false">
      <c r="A1025" s="5" t="s">
        <v>5864</v>
      </c>
      <c r="B1025" s="5" t="s">
        <v>12712</v>
      </c>
      <c r="C1025" s="5" t="s">
        <v>584</v>
      </c>
      <c r="D1025" s="5" t="s">
        <v>169</v>
      </c>
      <c r="E1025" s="5" t="s">
        <v>102</v>
      </c>
      <c r="F1025" s="5" t="s">
        <v>3369</v>
      </c>
      <c r="G1025" s="5" t="n">
        <f aca="false">COUNTIF('Duel Log'!A:A,A1025)</f>
        <v>2</v>
      </c>
      <c r="H1025" s="5" t="n">
        <f aca="false">COUNTIFS('Duel Log'!A:A,A1025,'Duel Log'!AA:AA,"Win")</f>
        <v>2</v>
      </c>
      <c r="I1025" s="5" t="s">
        <v>12713</v>
      </c>
      <c r="J1025" s="5" t="s">
        <v>12714</v>
      </c>
      <c r="K1025" s="5"/>
      <c r="L1025" s="5" t="s">
        <v>98</v>
      </c>
      <c r="M1025" s="5" t="s">
        <v>9754</v>
      </c>
      <c r="N1025" s="5" t="s">
        <v>9612</v>
      </c>
    </row>
    <row r="1026" customFormat="false" ht="15" hidden="false" customHeight="true" outlineLevel="0" collapsed="false">
      <c r="A1026" s="5" t="s">
        <v>5865</v>
      </c>
      <c r="B1026" s="5" t="s">
        <v>12715</v>
      </c>
      <c r="C1026" s="5" t="s">
        <v>584</v>
      </c>
      <c r="D1026" s="5" t="s">
        <v>547</v>
      </c>
      <c r="E1026" s="5" t="s">
        <v>102</v>
      </c>
      <c r="F1026" s="5" t="s">
        <v>3252</v>
      </c>
      <c r="G1026" s="5" t="n">
        <f aca="false">COUNTIF('Duel Log'!A:A,A1026)</f>
        <v>3</v>
      </c>
      <c r="H1026" s="5" t="n">
        <f aca="false">COUNTIFS('Duel Log'!A:A,A1026,'Duel Log'!AA:AA,"Win")</f>
        <v>2</v>
      </c>
      <c r="I1026" s="5" t="s">
        <v>12716</v>
      </c>
      <c r="J1026" s="5" t="s">
        <v>12717</v>
      </c>
      <c r="K1026" s="5" t="s">
        <v>12718</v>
      </c>
      <c r="L1026" s="5" t="s">
        <v>98</v>
      </c>
      <c r="M1026" s="5" t="s">
        <v>12719</v>
      </c>
      <c r="N1026" s="5" t="s">
        <v>9602</v>
      </c>
    </row>
    <row r="1027" customFormat="false" ht="15" hidden="false" customHeight="true" outlineLevel="0" collapsed="false">
      <c r="A1027" s="5" t="s">
        <v>5866</v>
      </c>
      <c r="B1027" s="5" t="s">
        <v>12720</v>
      </c>
      <c r="C1027" s="5" t="s">
        <v>584</v>
      </c>
      <c r="D1027" s="5" t="s">
        <v>424</v>
      </c>
      <c r="E1027" s="5" t="s">
        <v>102</v>
      </c>
      <c r="F1027" s="5" t="s">
        <v>586</v>
      </c>
      <c r="G1027" s="5" t="n">
        <f aca="false">COUNTIF('Duel Log'!A:A,A1027)</f>
        <v>2</v>
      </c>
      <c r="H1027" s="5" t="n">
        <f aca="false">COUNTIFS('Duel Log'!A:A,A1027,'Duel Log'!AA:AA,"Win")</f>
        <v>0</v>
      </c>
      <c r="I1027" s="5" t="s">
        <v>12713</v>
      </c>
      <c r="J1027" s="5" t="s">
        <v>12721</v>
      </c>
      <c r="K1027" s="5"/>
      <c r="L1027" s="5" t="s">
        <v>98</v>
      </c>
      <c r="M1027" s="5" t="s">
        <v>10181</v>
      </c>
      <c r="N1027" s="5" t="s">
        <v>9612</v>
      </c>
    </row>
    <row r="1028" customFormat="false" ht="15" hidden="false" customHeight="true" outlineLevel="0" collapsed="false">
      <c r="A1028" s="5" t="s">
        <v>5867</v>
      </c>
      <c r="B1028" s="5" t="s">
        <v>12722</v>
      </c>
      <c r="C1028" s="5" t="s">
        <v>198</v>
      </c>
      <c r="D1028" s="5" t="s">
        <v>1695</v>
      </c>
      <c r="E1028" s="5" t="s">
        <v>297</v>
      </c>
      <c r="F1028" s="5" t="s">
        <v>5868</v>
      </c>
      <c r="G1028" s="5" t="n">
        <f aca="false">COUNTIF('Duel Log'!A:A,A1028)</f>
        <v>3</v>
      </c>
      <c r="H1028" s="5" t="n">
        <f aca="false">COUNTIFS('Duel Log'!A:A,A1028,'Duel Log'!AA:AA,"Win")</f>
        <v>3</v>
      </c>
      <c r="I1028" s="5" t="s">
        <v>10659</v>
      </c>
      <c r="J1028" s="5" t="s">
        <v>12723</v>
      </c>
      <c r="K1028" s="5" t="s">
        <v>9598</v>
      </c>
      <c r="L1028" s="5" t="s">
        <v>98</v>
      </c>
      <c r="M1028" s="5" t="s">
        <v>12724</v>
      </c>
      <c r="N1028" s="5"/>
    </row>
    <row r="1029" customFormat="false" ht="15" hidden="false" customHeight="true" outlineLevel="0" collapsed="false">
      <c r="A1029" s="7" t="s">
        <v>5872</v>
      </c>
      <c r="B1029" s="7" t="s">
        <v>12722</v>
      </c>
      <c r="C1029" s="7" t="s">
        <v>198</v>
      </c>
      <c r="D1029" s="7" t="s">
        <v>1695</v>
      </c>
      <c r="E1029" s="7" t="s">
        <v>297</v>
      </c>
      <c r="F1029" s="7" t="s">
        <v>5873</v>
      </c>
      <c r="G1029" s="7" t="n">
        <f aca="false">COUNTIF('Duel Log'!A:A,A1029)</f>
        <v>3</v>
      </c>
      <c r="H1029" s="7" t="n">
        <f aca="false">COUNTIFS('Duel Log'!A:A,A1029,'Duel Log'!AA:AA,"Win")</f>
        <v>1</v>
      </c>
      <c r="I1029" s="7" t="s">
        <v>12725</v>
      </c>
      <c r="J1029" s="7" t="s">
        <v>12726</v>
      </c>
      <c r="K1029" s="7" t="s">
        <v>9858</v>
      </c>
      <c r="L1029" s="7" t="s">
        <v>99</v>
      </c>
      <c r="M1029" s="7" t="s">
        <v>11866</v>
      </c>
      <c r="N1029" s="7"/>
    </row>
    <row r="1030" customFormat="false" ht="15" hidden="false" customHeight="true" outlineLevel="0" collapsed="false">
      <c r="A1030" s="7" t="s">
        <v>5877</v>
      </c>
      <c r="B1030" s="7" t="s">
        <v>12722</v>
      </c>
      <c r="C1030" s="7" t="s">
        <v>198</v>
      </c>
      <c r="D1030" s="7" t="s">
        <v>1695</v>
      </c>
      <c r="E1030" s="7" t="s">
        <v>297</v>
      </c>
      <c r="F1030" s="7" t="s">
        <v>5878</v>
      </c>
      <c r="G1030" s="7" t="n">
        <f aca="false">COUNTIF('Duel Log'!A:A,A1030)</f>
        <v>2</v>
      </c>
      <c r="H1030" s="7" t="n">
        <f aca="false">COUNTIFS('Duel Log'!A:A,A1030,'Duel Log'!AA:AA,"Win")</f>
        <v>1</v>
      </c>
      <c r="I1030" s="7" t="s">
        <v>12727</v>
      </c>
      <c r="J1030" s="7" t="s">
        <v>10534</v>
      </c>
      <c r="K1030" s="7"/>
      <c r="L1030" s="7" t="s">
        <v>99</v>
      </c>
      <c r="M1030" s="7" t="s">
        <v>9693</v>
      </c>
      <c r="N1030" s="7"/>
    </row>
    <row r="1031" customFormat="false" ht="15" hidden="false" customHeight="true" outlineLevel="0" collapsed="false">
      <c r="A1031" s="5" t="s">
        <v>5881</v>
      </c>
      <c r="B1031" s="5" t="s">
        <v>12728</v>
      </c>
      <c r="C1031" s="5" t="s">
        <v>198</v>
      </c>
      <c r="D1031" s="5" t="s">
        <v>3612</v>
      </c>
      <c r="E1031" s="5" t="s">
        <v>297</v>
      </c>
      <c r="F1031" s="5" t="s">
        <v>5882</v>
      </c>
      <c r="G1031" s="5" t="n">
        <f aca="false">COUNTIF('Duel Log'!A:A,A1031)</f>
        <v>3</v>
      </c>
      <c r="H1031" s="5" t="n">
        <f aca="false">COUNTIFS('Duel Log'!A:A,A1031,'Duel Log'!AA:AA,"Win")</f>
        <v>2</v>
      </c>
      <c r="I1031" s="5" t="s">
        <v>9858</v>
      </c>
      <c r="J1031" s="5" t="s">
        <v>11317</v>
      </c>
      <c r="K1031" s="5" t="s">
        <v>12729</v>
      </c>
      <c r="L1031" s="5" t="s">
        <v>98</v>
      </c>
      <c r="M1031" s="5" t="s">
        <v>10540</v>
      </c>
      <c r="N1031" s="5"/>
    </row>
    <row r="1032" customFormat="false" ht="15" hidden="false" customHeight="true" outlineLevel="0" collapsed="false">
      <c r="A1032" s="7" t="s">
        <v>5887</v>
      </c>
      <c r="B1032" s="7" t="s">
        <v>12728</v>
      </c>
      <c r="C1032" s="7" t="s">
        <v>198</v>
      </c>
      <c r="D1032" s="7" t="s">
        <v>3612</v>
      </c>
      <c r="E1032" s="7" t="s">
        <v>297</v>
      </c>
      <c r="F1032" s="7" t="s">
        <v>5888</v>
      </c>
      <c r="G1032" s="7" t="n">
        <f aca="false">COUNTIF('Duel Log'!A:A,A1032)</f>
        <v>3</v>
      </c>
      <c r="H1032" s="7" t="n">
        <f aca="false">COUNTIFS('Duel Log'!A:A,A1032,'Duel Log'!AA:AA,"Win")</f>
        <v>3</v>
      </c>
      <c r="I1032" s="7" t="s">
        <v>12730</v>
      </c>
      <c r="J1032" s="7" t="s">
        <v>12731</v>
      </c>
      <c r="K1032" s="7" t="s">
        <v>12732</v>
      </c>
      <c r="L1032" s="7" t="s">
        <v>99</v>
      </c>
      <c r="M1032" s="7" t="s">
        <v>10658</v>
      </c>
      <c r="N1032" s="7"/>
    </row>
    <row r="1033" customFormat="false" ht="15" hidden="false" customHeight="true" outlineLevel="0" collapsed="false">
      <c r="A1033" s="7" t="s">
        <v>5893</v>
      </c>
      <c r="B1033" s="7" t="s">
        <v>12728</v>
      </c>
      <c r="C1033" s="7" t="s">
        <v>198</v>
      </c>
      <c r="D1033" s="7" t="s">
        <v>3612</v>
      </c>
      <c r="E1033" s="7" t="s">
        <v>297</v>
      </c>
      <c r="F1033" s="7" t="s">
        <v>5894</v>
      </c>
      <c r="G1033" s="7" t="n">
        <f aca="false">COUNTIF('Duel Log'!A:A,A1033)</f>
        <v>3</v>
      </c>
      <c r="H1033" s="7" t="n">
        <f aca="false">COUNTIFS('Duel Log'!A:A,A1033,'Duel Log'!AA:AA,"Win")</f>
        <v>2</v>
      </c>
      <c r="I1033" s="7" t="s">
        <v>10659</v>
      </c>
      <c r="J1033" s="7" t="s">
        <v>12733</v>
      </c>
      <c r="K1033" s="7" t="s">
        <v>12734</v>
      </c>
      <c r="L1033" s="7" t="s">
        <v>99</v>
      </c>
      <c r="M1033" s="7" t="s">
        <v>9869</v>
      </c>
      <c r="N1033" s="7"/>
    </row>
    <row r="1034" customFormat="false" ht="15" hidden="false" customHeight="true" outlineLevel="0" collapsed="false">
      <c r="A1034" s="7" t="s">
        <v>5900</v>
      </c>
      <c r="B1034" s="7" t="s">
        <v>12728</v>
      </c>
      <c r="C1034" s="7" t="s">
        <v>198</v>
      </c>
      <c r="D1034" s="7" t="s">
        <v>3612</v>
      </c>
      <c r="E1034" s="7" t="s">
        <v>297</v>
      </c>
      <c r="F1034" s="7" t="s">
        <v>5901</v>
      </c>
      <c r="G1034" s="7" t="n">
        <f aca="false">COUNTIF('Duel Log'!A:A,A1034)</f>
        <v>3</v>
      </c>
      <c r="H1034" s="7" t="n">
        <f aca="false">COUNTIFS('Duel Log'!A:A,A1034,'Duel Log'!AA:AA,"Win")</f>
        <v>2</v>
      </c>
      <c r="I1034" s="7" t="s">
        <v>12735</v>
      </c>
      <c r="J1034" s="7" t="s">
        <v>12736</v>
      </c>
      <c r="K1034" s="7" t="s">
        <v>12737</v>
      </c>
      <c r="L1034" s="7" t="s">
        <v>99</v>
      </c>
      <c r="M1034" s="7" t="s">
        <v>12738</v>
      </c>
      <c r="N1034" s="7"/>
    </row>
    <row r="1035" customFormat="false" ht="15" hidden="false" customHeight="true" outlineLevel="0" collapsed="false">
      <c r="A1035" s="7" t="s">
        <v>5905</v>
      </c>
      <c r="B1035" s="7" t="s">
        <v>12728</v>
      </c>
      <c r="C1035" s="7" t="s">
        <v>198</v>
      </c>
      <c r="D1035" s="7" t="s">
        <v>3612</v>
      </c>
      <c r="E1035" s="7" t="s">
        <v>297</v>
      </c>
      <c r="F1035" s="7" t="s">
        <v>5906</v>
      </c>
      <c r="G1035" s="7" t="n">
        <f aca="false">COUNTIF('Duel Log'!A:A,A1035)</f>
        <v>3</v>
      </c>
      <c r="H1035" s="7" t="n">
        <f aca="false">COUNTIFS('Duel Log'!A:A,A1035,'Duel Log'!AA:AA,"Win")</f>
        <v>3</v>
      </c>
      <c r="I1035" s="7" t="s">
        <v>12739</v>
      </c>
      <c r="J1035" s="7" t="s">
        <v>9925</v>
      </c>
      <c r="K1035" s="7" t="s">
        <v>12740</v>
      </c>
      <c r="L1035" s="7" t="s">
        <v>99</v>
      </c>
      <c r="M1035" s="7" t="s">
        <v>11027</v>
      </c>
      <c r="N1035" s="7"/>
    </row>
    <row r="1036" customFormat="false" ht="15" hidden="false" customHeight="true" outlineLevel="0" collapsed="false">
      <c r="A1036" s="7" t="s">
        <v>5912</v>
      </c>
      <c r="B1036" s="7" t="s">
        <v>12728</v>
      </c>
      <c r="C1036" s="7" t="s">
        <v>198</v>
      </c>
      <c r="D1036" s="7" t="s">
        <v>3612</v>
      </c>
      <c r="E1036" s="7" t="s">
        <v>297</v>
      </c>
      <c r="F1036" s="7" t="s">
        <v>5913</v>
      </c>
      <c r="G1036" s="7" t="n">
        <f aca="false">COUNTIF('Duel Log'!A:A,A1036)</f>
        <v>3</v>
      </c>
      <c r="H1036" s="7" t="n">
        <f aca="false">COUNTIFS('Duel Log'!A:A,A1036,'Duel Log'!AA:AA,"Win")</f>
        <v>3</v>
      </c>
      <c r="I1036" s="7" t="s">
        <v>12741</v>
      </c>
      <c r="J1036" s="7" t="s">
        <v>12742</v>
      </c>
      <c r="K1036" s="7" t="s">
        <v>12743</v>
      </c>
      <c r="L1036" s="7" t="s">
        <v>99</v>
      </c>
      <c r="M1036" s="7" t="s">
        <v>12744</v>
      </c>
      <c r="N1036" s="7"/>
    </row>
    <row r="1037" customFormat="false" ht="15" hidden="false" customHeight="true" outlineLevel="0" collapsed="false">
      <c r="A1037" s="5" t="s">
        <v>5917</v>
      </c>
      <c r="B1037" s="5" t="s">
        <v>12745</v>
      </c>
      <c r="C1037" s="5" t="s">
        <v>198</v>
      </c>
      <c r="D1037" s="5" t="s">
        <v>5918</v>
      </c>
      <c r="E1037" s="5" t="s">
        <v>297</v>
      </c>
      <c r="F1037" s="5" t="s">
        <v>5920</v>
      </c>
      <c r="G1037" s="5" t="n">
        <f aca="false">COUNTIF('Duel Log'!A:A,A1037)</f>
        <v>1</v>
      </c>
      <c r="H1037" s="5" t="n">
        <f aca="false">COUNTIFS('Duel Log'!A:A,A1037,'Duel Log'!AA:AA,"Win")</f>
        <v>1</v>
      </c>
      <c r="I1037" s="5" t="s">
        <v>12746</v>
      </c>
      <c r="J1037" s="5"/>
      <c r="K1037" s="5"/>
      <c r="L1037" s="5" t="s">
        <v>98</v>
      </c>
      <c r="M1037" s="5" t="s">
        <v>9648</v>
      </c>
      <c r="N1037" s="5"/>
    </row>
    <row r="1038" customFormat="false" ht="15" hidden="false" customHeight="true" outlineLevel="0" collapsed="false">
      <c r="A1038" s="5" t="s">
        <v>5922</v>
      </c>
      <c r="B1038" s="5" t="s">
        <v>12747</v>
      </c>
      <c r="C1038" s="5" t="s">
        <v>198</v>
      </c>
      <c r="D1038" s="5" t="s">
        <v>373</v>
      </c>
      <c r="E1038" s="5" t="s">
        <v>297</v>
      </c>
      <c r="F1038" s="5" t="s">
        <v>5923</v>
      </c>
      <c r="G1038" s="5" t="n">
        <f aca="false">COUNTIF('Duel Log'!A:A,A1038)</f>
        <v>3</v>
      </c>
      <c r="H1038" s="5" t="n">
        <f aca="false">COUNTIFS('Duel Log'!A:A,A1038,'Duel Log'!AA:AA,"Win")</f>
        <v>3</v>
      </c>
      <c r="I1038" s="5" t="s">
        <v>12748</v>
      </c>
      <c r="J1038" s="5" t="s">
        <v>9654</v>
      </c>
      <c r="K1038" s="5" t="s">
        <v>10659</v>
      </c>
      <c r="L1038" s="5" t="s">
        <v>98</v>
      </c>
      <c r="M1038" s="5" t="s">
        <v>10551</v>
      </c>
      <c r="N1038" s="5"/>
    </row>
    <row r="1039" customFormat="false" ht="15" hidden="false" customHeight="true" outlineLevel="0" collapsed="false">
      <c r="A1039" s="7" t="s">
        <v>5928</v>
      </c>
      <c r="B1039" s="7" t="s">
        <v>12747</v>
      </c>
      <c r="C1039" s="7" t="s">
        <v>198</v>
      </c>
      <c r="D1039" s="7" t="s">
        <v>373</v>
      </c>
      <c r="E1039" s="7" t="s">
        <v>297</v>
      </c>
      <c r="F1039" s="7" t="s">
        <v>5929</v>
      </c>
      <c r="G1039" s="7" t="n">
        <f aca="false">COUNTIF('Duel Log'!A:A,A1039)</f>
        <v>3</v>
      </c>
      <c r="H1039" s="7" t="n">
        <f aca="false">COUNTIFS('Duel Log'!A:A,A1039,'Duel Log'!AA:AA,"Win")</f>
        <v>2</v>
      </c>
      <c r="I1039" s="7" t="s">
        <v>10531</v>
      </c>
      <c r="J1039" s="7" t="s">
        <v>12749</v>
      </c>
      <c r="K1039" s="7" t="s">
        <v>12750</v>
      </c>
      <c r="L1039" s="7" t="s">
        <v>99</v>
      </c>
      <c r="M1039" s="7" t="s">
        <v>10966</v>
      </c>
      <c r="N1039" s="7"/>
    </row>
    <row r="1040" customFormat="false" ht="15" hidden="false" customHeight="true" outlineLevel="0" collapsed="false">
      <c r="A1040" s="5" t="s">
        <v>5934</v>
      </c>
      <c r="B1040" s="5" t="s">
        <v>12751</v>
      </c>
      <c r="C1040" s="5" t="s">
        <v>198</v>
      </c>
      <c r="D1040" s="5" t="s">
        <v>5935</v>
      </c>
      <c r="E1040" s="5" t="s">
        <v>102</v>
      </c>
      <c r="F1040" s="5" t="s">
        <v>5937</v>
      </c>
      <c r="G1040" s="5" t="n">
        <f aca="false">COUNTIF('Duel Log'!A:A,A1040)</f>
        <v>2</v>
      </c>
      <c r="H1040" s="5" t="n">
        <f aca="false">COUNTIFS('Duel Log'!A:A,A1040,'Duel Log'!AA:AA,"Win")</f>
        <v>2</v>
      </c>
      <c r="I1040" s="5" t="s">
        <v>9858</v>
      </c>
      <c r="J1040" s="5" t="s">
        <v>11317</v>
      </c>
      <c r="K1040" s="5"/>
      <c r="L1040" s="5" t="s">
        <v>98</v>
      </c>
      <c r="M1040" s="5" t="s">
        <v>10285</v>
      </c>
      <c r="N1040" s="5" t="s">
        <v>9612</v>
      </c>
    </row>
    <row r="1041" customFormat="false" ht="15" hidden="false" customHeight="true" outlineLevel="0" collapsed="false">
      <c r="A1041" s="5" t="s">
        <v>5941</v>
      </c>
      <c r="B1041" s="5" t="s">
        <v>12752</v>
      </c>
      <c r="C1041" s="5" t="s">
        <v>198</v>
      </c>
      <c r="D1041" s="5" t="s">
        <v>5942</v>
      </c>
      <c r="E1041" s="5" t="s">
        <v>102</v>
      </c>
      <c r="F1041" s="5" t="s">
        <v>5944</v>
      </c>
      <c r="G1041" s="5" t="n">
        <f aca="false">COUNTIF('Duel Log'!A:A,A1041)</f>
        <v>2</v>
      </c>
      <c r="H1041" s="5" t="n">
        <f aca="false">COUNTIFS('Duel Log'!A:A,A1041,'Duel Log'!AA:AA,"Win")</f>
        <v>2</v>
      </c>
      <c r="I1041" s="5" t="s">
        <v>9725</v>
      </c>
      <c r="J1041" s="5" t="s">
        <v>10659</v>
      </c>
      <c r="K1041" s="5"/>
      <c r="L1041" s="5" t="s">
        <v>98</v>
      </c>
      <c r="M1041" s="5" t="s">
        <v>9776</v>
      </c>
      <c r="N1041" s="5" t="s">
        <v>9612</v>
      </c>
    </row>
    <row r="1042" customFormat="false" ht="15" hidden="false" customHeight="true" outlineLevel="0" collapsed="false">
      <c r="A1042" s="5" t="s">
        <v>5948</v>
      </c>
      <c r="B1042" s="5" t="s">
        <v>12753</v>
      </c>
      <c r="C1042" s="5" t="s">
        <v>198</v>
      </c>
      <c r="D1042" s="5" t="s">
        <v>5949</v>
      </c>
      <c r="E1042" s="5" t="s">
        <v>102</v>
      </c>
      <c r="F1042" s="5" t="s">
        <v>5951</v>
      </c>
      <c r="G1042" s="5" t="n">
        <f aca="false">COUNTIF('Duel Log'!A:A,A1042)</f>
        <v>2</v>
      </c>
      <c r="H1042" s="5" t="n">
        <f aca="false">COUNTIFS('Duel Log'!A:A,A1042,'Duel Log'!AA:AA,"Win")</f>
        <v>1</v>
      </c>
      <c r="I1042" s="5" t="s">
        <v>11122</v>
      </c>
      <c r="J1042" s="5" t="s">
        <v>12726</v>
      </c>
      <c r="K1042" s="5"/>
      <c r="L1042" s="5" t="s">
        <v>98</v>
      </c>
      <c r="M1042" s="5" t="s">
        <v>9790</v>
      </c>
      <c r="N1042" s="5" t="s">
        <v>9790</v>
      </c>
    </row>
    <row r="1043" customFormat="false" ht="15" hidden="false" customHeight="true" outlineLevel="0" collapsed="false">
      <c r="A1043" s="5" t="s">
        <v>5954</v>
      </c>
      <c r="B1043" s="5" t="s">
        <v>12754</v>
      </c>
      <c r="C1043" s="5" t="s">
        <v>198</v>
      </c>
      <c r="D1043" s="5" t="s">
        <v>331</v>
      </c>
      <c r="E1043" s="5" t="s">
        <v>102</v>
      </c>
      <c r="F1043" s="5" t="s">
        <v>5955</v>
      </c>
      <c r="G1043" s="5" t="n">
        <f aca="false">COUNTIF('Duel Log'!A:A,A1043)</f>
        <v>2</v>
      </c>
      <c r="H1043" s="5" t="n">
        <f aca="false">COUNTIFS('Duel Log'!A:A,A1043,'Duel Log'!AA:AA,"Win")</f>
        <v>2</v>
      </c>
      <c r="I1043" s="5" t="s">
        <v>11317</v>
      </c>
      <c r="J1043" s="5" t="s">
        <v>10661</v>
      </c>
      <c r="K1043" s="5"/>
      <c r="L1043" s="5" t="s">
        <v>98</v>
      </c>
      <c r="M1043" s="5" t="s">
        <v>12545</v>
      </c>
      <c r="N1043" s="5" t="s">
        <v>9612</v>
      </c>
    </row>
    <row r="1044" customFormat="false" ht="15" hidden="false" customHeight="true" outlineLevel="0" collapsed="false">
      <c r="A1044" s="5" t="s">
        <v>5957</v>
      </c>
      <c r="B1044" s="5" t="s">
        <v>12755</v>
      </c>
      <c r="C1044" s="5" t="s">
        <v>198</v>
      </c>
      <c r="D1044" s="5" t="s">
        <v>945</v>
      </c>
      <c r="E1044" s="5" t="s">
        <v>102</v>
      </c>
      <c r="F1044" s="5" t="s">
        <v>995</v>
      </c>
      <c r="G1044" s="5" t="n">
        <f aca="false">COUNTIF('Duel Log'!A:A,A1044)</f>
        <v>3</v>
      </c>
      <c r="H1044" s="5" t="n">
        <f aca="false">COUNTIFS('Duel Log'!A:A,A1044,'Duel Log'!AA:AA,"Win")</f>
        <v>2</v>
      </c>
      <c r="I1044" s="5" t="s">
        <v>12756</v>
      </c>
      <c r="J1044" s="5" t="s">
        <v>12757</v>
      </c>
      <c r="K1044" s="5" t="s">
        <v>10659</v>
      </c>
      <c r="L1044" s="5" t="s">
        <v>98</v>
      </c>
      <c r="M1044" s="5" t="s">
        <v>10344</v>
      </c>
      <c r="N1044" s="5" t="s">
        <v>9602</v>
      </c>
    </row>
    <row r="1045" customFormat="false" ht="15" hidden="false" customHeight="true" outlineLevel="0" collapsed="false">
      <c r="A1045" s="5" t="s">
        <v>5958</v>
      </c>
      <c r="B1045" s="5" t="s">
        <v>12758</v>
      </c>
      <c r="C1045" s="5" t="s">
        <v>198</v>
      </c>
      <c r="D1045" s="6" t="s">
        <v>365</v>
      </c>
      <c r="E1045" s="5" t="s">
        <v>102</v>
      </c>
      <c r="F1045" s="5" t="s">
        <v>5959</v>
      </c>
      <c r="G1045" s="5" t="n">
        <f aca="false">COUNTIF('Duel Log'!A:A,A1045)</f>
        <v>3</v>
      </c>
      <c r="H1045" s="5" t="n">
        <f aca="false">COUNTIFS('Duel Log'!A:A,A1045,'Duel Log'!AA:AA,"Win")</f>
        <v>1</v>
      </c>
      <c r="I1045" s="5" t="s">
        <v>9947</v>
      </c>
      <c r="J1045" s="5" t="s">
        <v>12759</v>
      </c>
      <c r="K1045" s="5" t="s">
        <v>12760</v>
      </c>
      <c r="L1045" s="5" t="s">
        <v>98</v>
      </c>
      <c r="M1045" s="5" t="s">
        <v>10658</v>
      </c>
      <c r="N1045" s="5" t="s">
        <v>9602</v>
      </c>
    </row>
    <row r="1046" customFormat="false" ht="15" hidden="false" customHeight="true" outlineLevel="0" collapsed="false">
      <c r="A1046" s="5" t="s">
        <v>5963</v>
      </c>
      <c r="B1046" s="5" t="s">
        <v>12761</v>
      </c>
      <c r="C1046" s="5" t="s">
        <v>198</v>
      </c>
      <c r="D1046" s="5" t="s">
        <v>895</v>
      </c>
      <c r="E1046" s="5" t="s">
        <v>102</v>
      </c>
      <c r="F1046" s="5" t="s">
        <v>5964</v>
      </c>
      <c r="G1046" s="5" t="n">
        <f aca="false">COUNTIF('Duel Log'!A:A,A1046)</f>
        <v>2</v>
      </c>
      <c r="H1046" s="5" t="n">
        <f aca="false">COUNTIFS('Duel Log'!A:A,A1046,'Duel Log'!AA:AA,"Win")</f>
        <v>2</v>
      </c>
      <c r="I1046" s="5" t="s">
        <v>12762</v>
      </c>
      <c r="J1046" s="5" t="s">
        <v>11317</v>
      </c>
      <c r="K1046" s="5"/>
      <c r="L1046" s="5" t="s">
        <v>98</v>
      </c>
      <c r="M1046" s="5" t="s">
        <v>12545</v>
      </c>
      <c r="N1046" s="5" t="s">
        <v>9612</v>
      </c>
    </row>
    <row r="1047" customFormat="false" ht="15" hidden="false" customHeight="true" outlineLevel="0" collapsed="false">
      <c r="A1047" s="5" t="s">
        <v>5966</v>
      </c>
      <c r="B1047" s="5" t="s">
        <v>12763</v>
      </c>
      <c r="C1047" s="5" t="s">
        <v>198</v>
      </c>
      <c r="D1047" s="5" t="s">
        <v>253</v>
      </c>
      <c r="E1047" s="5" t="s">
        <v>102</v>
      </c>
      <c r="F1047" s="5" t="s">
        <v>5275</v>
      </c>
      <c r="G1047" s="5" t="n">
        <f aca="false">COUNTIF('Duel Log'!A:A,A1047)</f>
        <v>3</v>
      </c>
      <c r="H1047" s="5" t="n">
        <f aca="false">COUNTIFS('Duel Log'!A:A,A1047,'Duel Log'!AA:AA,"Win")</f>
        <v>1</v>
      </c>
      <c r="I1047" s="5" t="s">
        <v>12764</v>
      </c>
      <c r="J1047" s="5" t="s">
        <v>12765</v>
      </c>
      <c r="K1047" s="5" t="s">
        <v>12766</v>
      </c>
      <c r="L1047" s="5" t="s">
        <v>98</v>
      </c>
      <c r="M1047" s="5" t="s">
        <v>12767</v>
      </c>
      <c r="N1047" s="5" t="s">
        <v>9602</v>
      </c>
    </row>
    <row r="1048" customFormat="false" ht="15" hidden="false" customHeight="true" outlineLevel="0" collapsed="false">
      <c r="A1048" s="5" t="s">
        <v>5974</v>
      </c>
      <c r="B1048" s="5" t="s">
        <v>12768</v>
      </c>
      <c r="C1048" s="5" t="s">
        <v>198</v>
      </c>
      <c r="D1048" s="5" t="s">
        <v>147</v>
      </c>
      <c r="E1048" s="5" t="s">
        <v>102</v>
      </c>
      <c r="F1048" s="5" t="s">
        <v>2231</v>
      </c>
      <c r="G1048" s="5" t="n">
        <f aca="false">COUNTIF('Duel Log'!A:A,A1048)</f>
        <v>3</v>
      </c>
      <c r="H1048" s="5" t="n">
        <f aca="false">COUNTIFS('Duel Log'!A:A,A1048,'Duel Log'!AA:AA,"Win")</f>
        <v>1</v>
      </c>
      <c r="I1048" s="5" t="s">
        <v>12769</v>
      </c>
      <c r="J1048" s="5" t="s">
        <v>9598</v>
      </c>
      <c r="K1048" s="5" t="s">
        <v>12750</v>
      </c>
      <c r="L1048" s="5" t="s">
        <v>98</v>
      </c>
      <c r="M1048" s="5" t="s">
        <v>12770</v>
      </c>
      <c r="N1048" s="5" t="s">
        <v>9602</v>
      </c>
    </row>
    <row r="1049" customFormat="false" ht="15" hidden="false" customHeight="true" outlineLevel="0" collapsed="false">
      <c r="A1049" s="5" t="s">
        <v>5975</v>
      </c>
      <c r="B1049" s="5" t="s">
        <v>12771</v>
      </c>
      <c r="C1049" s="5" t="s">
        <v>198</v>
      </c>
      <c r="D1049" s="5" t="s">
        <v>343</v>
      </c>
      <c r="E1049" s="5" t="s">
        <v>297</v>
      </c>
      <c r="F1049" s="5" t="s">
        <v>5976</v>
      </c>
      <c r="G1049" s="5" t="n">
        <f aca="false">COUNTIF('Duel Log'!A:A,A1049)</f>
        <v>3</v>
      </c>
      <c r="H1049" s="5" t="n">
        <f aca="false">COUNTIFS('Duel Log'!A:A,A1049,'Duel Log'!AA:AA,"Win")</f>
        <v>2</v>
      </c>
      <c r="I1049" s="5" t="s">
        <v>9939</v>
      </c>
      <c r="J1049" s="5" t="s">
        <v>11317</v>
      </c>
      <c r="K1049" s="5" t="s">
        <v>12772</v>
      </c>
      <c r="L1049" s="5" t="s">
        <v>98</v>
      </c>
      <c r="M1049" s="5" t="s">
        <v>12681</v>
      </c>
      <c r="N1049" s="5"/>
    </row>
    <row r="1050" customFormat="false" ht="15" hidden="false" customHeight="true" outlineLevel="0" collapsed="false">
      <c r="A1050" s="7" t="s">
        <v>5981</v>
      </c>
      <c r="B1050" s="7" t="s">
        <v>12771</v>
      </c>
      <c r="C1050" s="7" t="s">
        <v>198</v>
      </c>
      <c r="D1050" s="7" t="s">
        <v>343</v>
      </c>
      <c r="E1050" s="7" t="s">
        <v>297</v>
      </c>
      <c r="F1050" s="7" t="s">
        <v>5982</v>
      </c>
      <c r="G1050" s="7" t="n">
        <f aca="false">COUNTIF('Duel Log'!A:A,A1050)</f>
        <v>3</v>
      </c>
      <c r="H1050" s="7" t="n">
        <f aca="false">COUNTIFS('Duel Log'!A:A,A1050,'Duel Log'!AA:AA,"Win")</f>
        <v>2</v>
      </c>
      <c r="I1050" s="7" t="s">
        <v>12726</v>
      </c>
      <c r="J1050" s="7" t="s">
        <v>9654</v>
      </c>
      <c r="K1050" s="7" t="s">
        <v>10513</v>
      </c>
      <c r="L1050" s="7" t="s">
        <v>99</v>
      </c>
      <c r="M1050" s="7" t="s">
        <v>9877</v>
      </c>
      <c r="N1050" s="7"/>
    </row>
    <row r="1051" customFormat="false" ht="15" hidden="false" customHeight="true" outlineLevel="0" collapsed="false">
      <c r="A1051" s="5" t="s">
        <v>5985</v>
      </c>
      <c r="B1051" s="5" t="s">
        <v>12773</v>
      </c>
      <c r="C1051" s="5" t="s">
        <v>198</v>
      </c>
      <c r="D1051" s="6" t="s">
        <v>264</v>
      </c>
      <c r="E1051" s="5" t="s">
        <v>102</v>
      </c>
      <c r="F1051" s="5" t="s">
        <v>5986</v>
      </c>
      <c r="G1051" s="5" t="n">
        <f aca="false">COUNTIF('Duel Log'!A:A,A1051)</f>
        <v>3</v>
      </c>
      <c r="H1051" s="5" t="n">
        <f aca="false">COUNTIFS('Duel Log'!A:A,A1051,'Duel Log'!AA:AA,"Win")</f>
        <v>1</v>
      </c>
      <c r="I1051" s="5" t="s">
        <v>11317</v>
      </c>
      <c r="J1051" s="5" t="s">
        <v>12774</v>
      </c>
      <c r="K1051" s="5" t="s">
        <v>12775</v>
      </c>
      <c r="L1051" s="5" t="s">
        <v>98</v>
      </c>
      <c r="M1051" s="5" t="s">
        <v>12776</v>
      </c>
      <c r="N1051" s="5" t="s">
        <v>9602</v>
      </c>
    </row>
    <row r="1052" customFormat="false" ht="15" hidden="false" customHeight="true" outlineLevel="0" collapsed="false">
      <c r="A1052" s="5" t="s">
        <v>5990</v>
      </c>
      <c r="B1052" s="5" t="s">
        <v>12777</v>
      </c>
      <c r="C1052" s="5" t="s">
        <v>198</v>
      </c>
      <c r="D1052" s="5" t="s">
        <v>76</v>
      </c>
      <c r="E1052" s="5" t="s">
        <v>102</v>
      </c>
      <c r="F1052" s="5" t="s">
        <v>200</v>
      </c>
      <c r="G1052" s="5" t="n">
        <f aca="false">COUNTIF('Duel Log'!A:A,A1052)</f>
        <v>2</v>
      </c>
      <c r="H1052" s="5" t="n">
        <f aca="false">COUNTIFS('Duel Log'!A:A,A1052,'Duel Log'!AA:AA,"Win")</f>
        <v>2</v>
      </c>
      <c r="I1052" s="5" t="s">
        <v>9694</v>
      </c>
      <c r="J1052" s="5" t="s">
        <v>9858</v>
      </c>
      <c r="K1052" s="5"/>
      <c r="L1052" s="5" t="s">
        <v>98</v>
      </c>
      <c r="M1052" s="5" t="s">
        <v>9910</v>
      </c>
      <c r="N1052" s="5" t="s">
        <v>9612</v>
      </c>
    </row>
    <row r="1053" customFormat="false" ht="15" hidden="false" customHeight="true" outlineLevel="0" collapsed="false">
      <c r="A1053" s="5" t="s">
        <v>5991</v>
      </c>
      <c r="B1053" s="5" t="s">
        <v>12778</v>
      </c>
      <c r="C1053" s="5" t="s">
        <v>198</v>
      </c>
      <c r="D1053" s="5" t="s">
        <v>227</v>
      </c>
      <c r="E1053" s="5" t="s">
        <v>102</v>
      </c>
      <c r="F1053" s="5" t="s">
        <v>5688</v>
      </c>
      <c r="G1053" s="5" t="n">
        <f aca="false">COUNTIF('Duel Log'!A:A,A1053)</f>
        <v>3</v>
      </c>
      <c r="H1053" s="5" t="n">
        <f aca="false">COUNTIFS('Duel Log'!A:A,A1053,'Duel Log'!AA:AA,"Win")</f>
        <v>1</v>
      </c>
      <c r="I1053" s="5" t="s">
        <v>9669</v>
      </c>
      <c r="J1053" s="5" t="s">
        <v>11033</v>
      </c>
      <c r="K1053" s="5" t="s">
        <v>12779</v>
      </c>
      <c r="L1053" s="5" t="s">
        <v>98</v>
      </c>
      <c r="M1053" s="5" t="s">
        <v>10163</v>
      </c>
      <c r="N1053" s="5" t="s">
        <v>9602</v>
      </c>
    </row>
    <row r="1054" customFormat="false" ht="15" hidden="false" customHeight="true" outlineLevel="0" collapsed="false">
      <c r="A1054" s="9" t="s">
        <v>5992</v>
      </c>
      <c r="B1054" s="9" t="s">
        <v>12780</v>
      </c>
      <c r="C1054" s="9" t="s">
        <v>198</v>
      </c>
      <c r="D1054" s="9" t="s">
        <v>253</v>
      </c>
      <c r="E1054" s="9" t="s">
        <v>102</v>
      </c>
      <c r="F1054" s="9" t="s">
        <v>5993</v>
      </c>
      <c r="G1054" s="9" t="n">
        <f aca="false">COUNTIF('Duel Log'!A:A,A1054)</f>
        <v>2</v>
      </c>
      <c r="H1054" s="9" t="n">
        <f aca="false">COUNTIFS('Duel Log'!A:A,A1054,'Duel Log'!AA:AA,"Win")</f>
        <v>2</v>
      </c>
      <c r="I1054" s="9" t="s">
        <v>9858</v>
      </c>
      <c r="J1054" s="9" t="s">
        <v>12781</v>
      </c>
      <c r="K1054" s="9"/>
      <c r="L1054" s="9" t="s">
        <v>99</v>
      </c>
      <c r="M1054" s="9" t="s">
        <v>10077</v>
      </c>
      <c r="N1054" s="9" t="s">
        <v>10077</v>
      </c>
    </row>
    <row r="1055" customFormat="false" ht="15" hidden="false" customHeight="true" outlineLevel="0" collapsed="false">
      <c r="A1055" s="5" t="s">
        <v>5995</v>
      </c>
      <c r="B1055" s="5" t="s">
        <v>12782</v>
      </c>
      <c r="C1055" s="5" t="s">
        <v>198</v>
      </c>
      <c r="D1055" s="5" t="s">
        <v>182</v>
      </c>
      <c r="E1055" s="5" t="s">
        <v>102</v>
      </c>
      <c r="F1055" s="5" t="s">
        <v>5996</v>
      </c>
      <c r="G1055" s="5" t="n">
        <f aca="false">COUNTIF('Duel Log'!A:A,A1055)</f>
        <v>3</v>
      </c>
      <c r="H1055" s="5" t="n">
        <f aca="false">COUNTIFS('Duel Log'!A:A,A1055,'Duel Log'!AA:AA,"Win")</f>
        <v>2</v>
      </c>
      <c r="I1055" s="5" t="s">
        <v>9715</v>
      </c>
      <c r="J1055" s="5" t="s">
        <v>12741</v>
      </c>
      <c r="K1055" s="5" t="s">
        <v>12783</v>
      </c>
      <c r="L1055" s="5" t="s">
        <v>98</v>
      </c>
      <c r="M1055" s="5" t="s">
        <v>10290</v>
      </c>
      <c r="N1055" s="5" t="s">
        <v>9602</v>
      </c>
    </row>
    <row r="1056" customFormat="false" ht="15" hidden="false" customHeight="true" outlineLevel="0" collapsed="false">
      <c r="A1056" s="5" t="s">
        <v>6002</v>
      </c>
      <c r="B1056" s="5" t="s">
        <v>12784</v>
      </c>
      <c r="C1056" s="5" t="s">
        <v>198</v>
      </c>
      <c r="D1056" s="5" t="s">
        <v>212</v>
      </c>
      <c r="E1056" s="5" t="s">
        <v>102</v>
      </c>
      <c r="F1056" s="5" t="s">
        <v>6003</v>
      </c>
      <c r="G1056" s="5" t="n">
        <f aca="false">COUNTIF('Duel Log'!A:A,A1056)</f>
        <v>2</v>
      </c>
      <c r="H1056" s="5" t="n">
        <f aca="false">COUNTIFS('Duel Log'!A:A,A1056,'Duel Log'!AA:AA,"Win")</f>
        <v>0</v>
      </c>
      <c r="I1056" s="5" t="s">
        <v>12785</v>
      </c>
      <c r="J1056" s="5" t="s">
        <v>12786</v>
      </c>
      <c r="K1056" s="5"/>
      <c r="L1056" s="5" t="s">
        <v>98</v>
      </c>
      <c r="M1056" s="5" t="s">
        <v>9818</v>
      </c>
      <c r="N1056" s="5" t="s">
        <v>9612</v>
      </c>
    </row>
    <row r="1057" customFormat="false" ht="15" hidden="false" customHeight="true" outlineLevel="0" collapsed="false">
      <c r="A1057" s="5" t="s">
        <v>6006</v>
      </c>
      <c r="B1057" s="5" t="s">
        <v>12787</v>
      </c>
      <c r="C1057" s="5" t="s">
        <v>198</v>
      </c>
      <c r="D1057" s="6" t="s">
        <v>238</v>
      </c>
      <c r="E1057" s="5" t="s">
        <v>102</v>
      </c>
      <c r="F1057" s="5" t="s">
        <v>6007</v>
      </c>
      <c r="G1057" s="5" t="n">
        <f aca="false">COUNTIF('Duel Log'!A:A,A1057)</f>
        <v>2</v>
      </c>
      <c r="H1057" s="5" t="n">
        <f aca="false">COUNTIFS('Duel Log'!A:A,A1057,'Duel Log'!AA:AA,"Win")</f>
        <v>2</v>
      </c>
      <c r="I1057" s="5" t="s">
        <v>12788</v>
      </c>
      <c r="J1057" s="5" t="s">
        <v>12789</v>
      </c>
      <c r="K1057" s="5"/>
      <c r="L1057" s="5" t="s">
        <v>98</v>
      </c>
      <c r="M1057" s="5" t="s">
        <v>11202</v>
      </c>
      <c r="N1057" s="5" t="s">
        <v>9612</v>
      </c>
    </row>
    <row r="1058" customFormat="false" ht="15" hidden="false" customHeight="true" outlineLevel="0" collapsed="false">
      <c r="A1058" s="5" t="s">
        <v>6010</v>
      </c>
      <c r="B1058" s="5" t="s">
        <v>12790</v>
      </c>
      <c r="C1058" s="5" t="s">
        <v>198</v>
      </c>
      <c r="D1058" s="5" t="s">
        <v>1010</v>
      </c>
      <c r="E1058" s="5" t="s">
        <v>297</v>
      </c>
      <c r="F1058" s="5" t="s">
        <v>6011</v>
      </c>
      <c r="G1058" s="5" t="n">
        <f aca="false">COUNTIF('Duel Log'!A:A,A1058)</f>
        <v>2</v>
      </c>
      <c r="H1058" s="5" t="n">
        <f aca="false">COUNTIFS('Duel Log'!A:A,A1058,'Duel Log'!AA:AA,"Win")</f>
        <v>1</v>
      </c>
      <c r="I1058" s="5" t="s">
        <v>12791</v>
      </c>
      <c r="J1058" s="5" t="s">
        <v>9715</v>
      </c>
      <c r="K1058" s="5"/>
      <c r="L1058" s="5" t="s">
        <v>98</v>
      </c>
      <c r="M1058" s="5" t="s">
        <v>9693</v>
      </c>
      <c r="N1058" s="5"/>
    </row>
    <row r="1059" customFormat="false" ht="15" hidden="false" customHeight="true" outlineLevel="0" collapsed="false">
      <c r="A1059" s="7" t="s">
        <v>6013</v>
      </c>
      <c r="B1059" s="7" t="s">
        <v>12790</v>
      </c>
      <c r="C1059" s="7" t="s">
        <v>198</v>
      </c>
      <c r="D1059" s="7" t="s">
        <v>1010</v>
      </c>
      <c r="E1059" s="7" t="s">
        <v>297</v>
      </c>
      <c r="F1059" s="7" t="s">
        <v>6014</v>
      </c>
      <c r="G1059" s="7" t="n">
        <f aca="false">COUNTIF('Duel Log'!A:A,A1059)</f>
        <v>2</v>
      </c>
      <c r="H1059" s="7" t="n">
        <f aca="false">COUNTIFS('Duel Log'!A:A,A1059,'Duel Log'!AA:AA,"Win")</f>
        <v>0</v>
      </c>
      <c r="I1059" s="7" t="s">
        <v>12792</v>
      </c>
      <c r="J1059" s="7" t="s">
        <v>12793</v>
      </c>
      <c r="K1059" s="7"/>
      <c r="L1059" s="7" t="s">
        <v>99</v>
      </c>
      <c r="M1059" s="7" t="s">
        <v>9693</v>
      </c>
      <c r="N1059" s="7"/>
    </row>
    <row r="1060" customFormat="false" ht="15" hidden="false" customHeight="true" outlineLevel="0" collapsed="false">
      <c r="A1060" s="7" t="s">
        <v>6017</v>
      </c>
      <c r="B1060" s="7" t="s">
        <v>12790</v>
      </c>
      <c r="C1060" s="7" t="s">
        <v>198</v>
      </c>
      <c r="D1060" s="7" t="s">
        <v>1010</v>
      </c>
      <c r="E1060" s="7" t="s">
        <v>297</v>
      </c>
      <c r="F1060" s="7" t="s">
        <v>6018</v>
      </c>
      <c r="G1060" s="7" t="n">
        <f aca="false">COUNTIF('Duel Log'!A:A,A1060)</f>
        <v>3</v>
      </c>
      <c r="H1060" s="7" t="n">
        <f aca="false">COUNTIFS('Duel Log'!A:A,A1060,'Duel Log'!AA:AA,"Win")</f>
        <v>0</v>
      </c>
      <c r="I1060" s="7" t="s">
        <v>12794</v>
      </c>
      <c r="J1060" s="7" t="s">
        <v>12795</v>
      </c>
      <c r="K1060" s="7" t="s">
        <v>12796</v>
      </c>
      <c r="L1060" s="7" t="s">
        <v>99</v>
      </c>
      <c r="M1060" s="7" t="s">
        <v>10772</v>
      </c>
      <c r="N1060" s="7"/>
    </row>
    <row r="1061" customFormat="false" ht="15" hidden="false" customHeight="true" outlineLevel="0" collapsed="false">
      <c r="A1061" s="7" t="s">
        <v>6026</v>
      </c>
      <c r="B1061" s="7" t="s">
        <v>12790</v>
      </c>
      <c r="C1061" s="7" t="s">
        <v>198</v>
      </c>
      <c r="D1061" s="7" t="s">
        <v>1010</v>
      </c>
      <c r="E1061" s="7" t="s">
        <v>297</v>
      </c>
      <c r="F1061" s="7" t="s">
        <v>6027</v>
      </c>
      <c r="G1061" s="7" t="n">
        <f aca="false">COUNTIF('Duel Log'!A:A,A1061)</f>
        <v>3</v>
      </c>
      <c r="H1061" s="7" t="n">
        <f aca="false">COUNTIFS('Duel Log'!A:A,A1061,'Duel Log'!AA:AA,"Win")</f>
        <v>2</v>
      </c>
      <c r="I1061" s="7" t="s">
        <v>12797</v>
      </c>
      <c r="J1061" s="7" t="s">
        <v>12798</v>
      </c>
      <c r="K1061" s="7" t="s">
        <v>12799</v>
      </c>
      <c r="L1061" s="7" t="s">
        <v>99</v>
      </c>
      <c r="M1061" s="7" t="s">
        <v>10490</v>
      </c>
      <c r="N1061" s="7"/>
    </row>
    <row r="1062" customFormat="false" ht="15" hidden="false" customHeight="true" outlineLevel="0" collapsed="false">
      <c r="A1062" s="7" t="s">
        <v>6032</v>
      </c>
      <c r="B1062" s="7" t="s">
        <v>12790</v>
      </c>
      <c r="C1062" s="7" t="s">
        <v>198</v>
      </c>
      <c r="D1062" s="7" t="s">
        <v>1010</v>
      </c>
      <c r="E1062" s="7" t="s">
        <v>297</v>
      </c>
      <c r="F1062" s="7" t="s">
        <v>6033</v>
      </c>
      <c r="G1062" s="7" t="n">
        <f aca="false">COUNTIF('Duel Log'!A:A,A1062)</f>
        <v>3</v>
      </c>
      <c r="H1062" s="7" t="n">
        <f aca="false">COUNTIFS('Duel Log'!A:A,A1062,'Duel Log'!AA:AA,"Win")</f>
        <v>1</v>
      </c>
      <c r="I1062" s="7" t="s">
        <v>10362</v>
      </c>
      <c r="J1062" s="7" t="s">
        <v>12800</v>
      </c>
      <c r="K1062" s="7" t="s">
        <v>12801</v>
      </c>
      <c r="L1062" s="7" t="s">
        <v>99</v>
      </c>
      <c r="M1062" s="7" t="s">
        <v>10272</v>
      </c>
      <c r="N1062" s="7"/>
    </row>
    <row r="1063" customFormat="false" ht="15" hidden="false" customHeight="true" outlineLevel="0" collapsed="false">
      <c r="A1063" s="5" t="s">
        <v>6038</v>
      </c>
      <c r="B1063" s="5" t="s">
        <v>12802</v>
      </c>
      <c r="C1063" s="5" t="s">
        <v>1754</v>
      </c>
      <c r="D1063" s="5" t="s">
        <v>331</v>
      </c>
      <c r="E1063" s="5" t="s">
        <v>297</v>
      </c>
      <c r="F1063" s="5" t="s">
        <v>6039</v>
      </c>
      <c r="G1063" s="5" t="n">
        <f aca="false">COUNTIF('Duel Log'!A:A,A1063)</f>
        <v>3</v>
      </c>
      <c r="H1063" s="5" t="n">
        <f aca="false">COUNTIFS('Duel Log'!A:A,A1063,'Duel Log'!AA:AA,"Win")</f>
        <v>2</v>
      </c>
      <c r="I1063" s="5" t="s">
        <v>11136</v>
      </c>
      <c r="J1063" s="5" t="s">
        <v>12803</v>
      </c>
      <c r="K1063" s="5" t="s">
        <v>9715</v>
      </c>
      <c r="L1063" s="5" t="s">
        <v>98</v>
      </c>
      <c r="M1063" s="5" t="s">
        <v>12804</v>
      </c>
      <c r="N1063" s="5"/>
    </row>
    <row r="1064" customFormat="false" ht="15" hidden="false" customHeight="true" outlineLevel="0" collapsed="false">
      <c r="A1064" s="7" t="s">
        <v>6042</v>
      </c>
      <c r="B1064" s="7" t="s">
        <v>12802</v>
      </c>
      <c r="C1064" s="7" t="s">
        <v>1754</v>
      </c>
      <c r="D1064" s="7" t="s">
        <v>331</v>
      </c>
      <c r="E1064" s="7" t="s">
        <v>297</v>
      </c>
      <c r="F1064" s="7" t="s">
        <v>6043</v>
      </c>
      <c r="G1064" s="7" t="n">
        <f aca="false">COUNTIF('Duel Log'!A:A,A1064)</f>
        <v>3</v>
      </c>
      <c r="H1064" s="7" t="n">
        <f aca="false">COUNTIFS('Duel Log'!A:A,A1064,'Duel Log'!AA:AA,"Win")</f>
        <v>2</v>
      </c>
      <c r="I1064" s="7" t="s">
        <v>10555</v>
      </c>
      <c r="J1064" s="7" t="s">
        <v>12805</v>
      </c>
      <c r="K1064" s="7" t="s">
        <v>12806</v>
      </c>
      <c r="L1064" s="7" t="s">
        <v>99</v>
      </c>
      <c r="M1064" s="7" t="s">
        <v>12807</v>
      </c>
      <c r="N1064" s="7"/>
    </row>
    <row r="1065" customFormat="false" ht="15" hidden="false" customHeight="true" outlineLevel="0" collapsed="false">
      <c r="A1065" s="7" t="s">
        <v>6048</v>
      </c>
      <c r="B1065" s="7" t="s">
        <v>12802</v>
      </c>
      <c r="C1065" s="7" t="s">
        <v>1754</v>
      </c>
      <c r="D1065" s="7" t="s">
        <v>331</v>
      </c>
      <c r="E1065" s="7" t="s">
        <v>297</v>
      </c>
      <c r="F1065" s="7" t="s">
        <v>6049</v>
      </c>
      <c r="G1065" s="7" t="n">
        <f aca="false">COUNTIF('Duel Log'!A:A,A1065)</f>
        <v>3</v>
      </c>
      <c r="H1065" s="7" t="n">
        <f aca="false">COUNTIFS('Duel Log'!A:A,A1065,'Duel Log'!AA:AA,"Win")</f>
        <v>3</v>
      </c>
      <c r="I1065" s="7" t="s">
        <v>12808</v>
      </c>
      <c r="J1065" s="7" t="s">
        <v>9862</v>
      </c>
      <c r="K1065" s="7" t="s">
        <v>12809</v>
      </c>
      <c r="L1065" s="7" t="s">
        <v>99</v>
      </c>
      <c r="M1065" s="7" t="s">
        <v>12810</v>
      </c>
      <c r="N1065" s="7"/>
    </row>
    <row r="1066" customFormat="false" ht="15" hidden="false" customHeight="true" outlineLevel="0" collapsed="false">
      <c r="A1066" s="7" t="s">
        <v>6054</v>
      </c>
      <c r="B1066" s="7" t="s">
        <v>12802</v>
      </c>
      <c r="C1066" s="7" t="s">
        <v>1754</v>
      </c>
      <c r="D1066" s="7" t="s">
        <v>331</v>
      </c>
      <c r="E1066" s="7" t="s">
        <v>297</v>
      </c>
      <c r="F1066" s="7" t="s">
        <v>6055</v>
      </c>
      <c r="G1066" s="7" t="n">
        <f aca="false">COUNTIF('Duel Log'!A:A,A1066)</f>
        <v>3</v>
      </c>
      <c r="H1066" s="7" t="n">
        <f aca="false">COUNTIFS('Duel Log'!A:A,A1066,'Duel Log'!AA:AA,"Win")</f>
        <v>2</v>
      </c>
      <c r="I1066" s="7" t="s">
        <v>10629</v>
      </c>
      <c r="J1066" s="7" t="s">
        <v>9700</v>
      </c>
      <c r="K1066" s="7" t="s">
        <v>12811</v>
      </c>
      <c r="L1066" s="7" t="s">
        <v>99</v>
      </c>
      <c r="M1066" s="7" t="s">
        <v>11737</v>
      </c>
      <c r="N1066" s="7"/>
    </row>
    <row r="1067" customFormat="false" ht="15" hidden="false" customHeight="true" outlineLevel="0" collapsed="false">
      <c r="A1067" s="7" t="s">
        <v>6061</v>
      </c>
      <c r="B1067" s="7" t="s">
        <v>12802</v>
      </c>
      <c r="C1067" s="7" t="s">
        <v>1754</v>
      </c>
      <c r="D1067" s="7" t="s">
        <v>331</v>
      </c>
      <c r="E1067" s="7" t="s">
        <v>297</v>
      </c>
      <c r="F1067" s="7" t="s">
        <v>6062</v>
      </c>
      <c r="G1067" s="7" t="n">
        <f aca="false">COUNTIF('Duel Log'!A:A,A1067)</f>
        <v>3</v>
      </c>
      <c r="H1067" s="7" t="n">
        <f aca="false">COUNTIFS('Duel Log'!A:A,A1067,'Duel Log'!AA:AA,"Win")</f>
        <v>3</v>
      </c>
      <c r="I1067" s="7" t="s">
        <v>12812</v>
      </c>
      <c r="J1067" s="7" t="s">
        <v>11317</v>
      </c>
      <c r="K1067" s="7" t="s">
        <v>12813</v>
      </c>
      <c r="L1067" s="7" t="s">
        <v>99</v>
      </c>
      <c r="M1067" s="7" t="s">
        <v>12586</v>
      </c>
      <c r="N1067" s="7"/>
    </row>
    <row r="1068" customFormat="false" ht="15" hidden="false" customHeight="true" outlineLevel="0" collapsed="false">
      <c r="A1068" s="7" t="s">
        <v>6068</v>
      </c>
      <c r="B1068" s="7" t="s">
        <v>12802</v>
      </c>
      <c r="C1068" s="7" t="s">
        <v>1754</v>
      </c>
      <c r="D1068" s="7" t="s">
        <v>331</v>
      </c>
      <c r="E1068" s="7" t="s">
        <v>297</v>
      </c>
      <c r="F1068" s="7" t="s">
        <v>6069</v>
      </c>
      <c r="G1068" s="7" t="n">
        <f aca="false">COUNTIF('Duel Log'!A:A,A1068)</f>
        <v>3</v>
      </c>
      <c r="H1068" s="7" t="n">
        <f aca="false">COUNTIFS('Duel Log'!A:A,A1068,'Duel Log'!AA:AA,"Win")</f>
        <v>3</v>
      </c>
      <c r="I1068" s="7" t="s">
        <v>9912</v>
      </c>
      <c r="J1068" s="7" t="s">
        <v>12814</v>
      </c>
      <c r="K1068" s="7" t="s">
        <v>12815</v>
      </c>
      <c r="L1068" s="7" t="s">
        <v>99</v>
      </c>
      <c r="M1068" s="7" t="s">
        <v>12816</v>
      </c>
      <c r="N1068" s="7"/>
    </row>
    <row r="1069" customFormat="false" ht="15" hidden="false" customHeight="true" outlineLevel="0" collapsed="false">
      <c r="A1069" s="5" t="s">
        <v>6072</v>
      </c>
      <c r="B1069" s="5" t="s">
        <v>12817</v>
      </c>
      <c r="C1069" s="5" t="s">
        <v>1754</v>
      </c>
      <c r="D1069" s="5" t="s">
        <v>6073</v>
      </c>
      <c r="E1069" s="5" t="s">
        <v>297</v>
      </c>
      <c r="F1069" s="5" t="s">
        <v>6075</v>
      </c>
      <c r="G1069" s="5" t="n">
        <f aca="false">COUNTIF('Duel Log'!A:A,A1069)</f>
        <v>3</v>
      </c>
      <c r="H1069" s="5" t="n">
        <f aca="false">COUNTIFS('Duel Log'!A:A,A1069,'Duel Log'!AA:AA,"Win")</f>
        <v>1</v>
      </c>
      <c r="I1069" s="5" t="s">
        <v>9654</v>
      </c>
      <c r="J1069" s="5" t="s">
        <v>12818</v>
      </c>
      <c r="K1069" s="5" t="s">
        <v>12819</v>
      </c>
      <c r="L1069" s="5" t="s">
        <v>98</v>
      </c>
      <c r="M1069" s="5" t="s">
        <v>9988</v>
      </c>
      <c r="N1069" s="5"/>
    </row>
    <row r="1070" customFormat="false" ht="15" hidden="false" customHeight="true" outlineLevel="0" collapsed="false">
      <c r="A1070" s="7" t="s">
        <v>6080</v>
      </c>
      <c r="B1070" s="7" t="s">
        <v>12817</v>
      </c>
      <c r="C1070" s="7" t="s">
        <v>1754</v>
      </c>
      <c r="D1070" s="7" t="s">
        <v>6073</v>
      </c>
      <c r="E1070" s="7" t="s">
        <v>297</v>
      </c>
      <c r="F1070" s="7" t="s">
        <v>6081</v>
      </c>
      <c r="G1070" s="7" t="n">
        <f aca="false">COUNTIF('Duel Log'!A:A,A1070)</f>
        <v>3</v>
      </c>
      <c r="H1070" s="7" t="n">
        <f aca="false">COUNTIFS('Duel Log'!A:A,A1070,'Duel Log'!AA:AA,"Win")</f>
        <v>2</v>
      </c>
      <c r="I1070" s="7" t="s">
        <v>12820</v>
      </c>
      <c r="J1070" s="7" t="s">
        <v>10935</v>
      </c>
      <c r="K1070" s="7" t="s">
        <v>12821</v>
      </c>
      <c r="L1070" s="7" t="s">
        <v>99</v>
      </c>
      <c r="M1070" s="7" t="s">
        <v>10056</v>
      </c>
      <c r="N1070" s="7"/>
    </row>
    <row r="1071" customFormat="false" ht="15" hidden="false" customHeight="true" outlineLevel="0" collapsed="false">
      <c r="A1071" s="7" t="s">
        <v>6084</v>
      </c>
      <c r="B1071" s="7" t="s">
        <v>12817</v>
      </c>
      <c r="C1071" s="7" t="s">
        <v>1754</v>
      </c>
      <c r="D1071" s="7" t="s">
        <v>6073</v>
      </c>
      <c r="E1071" s="7" t="s">
        <v>297</v>
      </c>
      <c r="F1071" s="7" t="s">
        <v>6085</v>
      </c>
      <c r="G1071" s="7" t="n">
        <f aca="false">COUNTIF('Duel Log'!A:A,A1071)</f>
        <v>3</v>
      </c>
      <c r="H1071" s="7" t="n">
        <f aca="false">COUNTIFS('Duel Log'!A:A,A1071,'Duel Log'!AA:AA,"Win")</f>
        <v>2</v>
      </c>
      <c r="I1071" s="7" t="s">
        <v>12822</v>
      </c>
      <c r="J1071" s="7" t="s">
        <v>12823</v>
      </c>
      <c r="K1071" s="7" t="s">
        <v>12824</v>
      </c>
      <c r="L1071" s="7" t="s">
        <v>99</v>
      </c>
      <c r="M1071" s="7" t="s">
        <v>10148</v>
      </c>
      <c r="N1071" s="7"/>
    </row>
    <row r="1072" customFormat="false" ht="15" hidden="false" customHeight="true" outlineLevel="0" collapsed="false">
      <c r="A1072" s="7" t="s">
        <v>6089</v>
      </c>
      <c r="B1072" s="7" t="s">
        <v>12817</v>
      </c>
      <c r="C1072" s="7" t="s">
        <v>1754</v>
      </c>
      <c r="D1072" s="7" t="s">
        <v>6073</v>
      </c>
      <c r="E1072" s="7" t="s">
        <v>297</v>
      </c>
      <c r="F1072" s="7" t="s">
        <v>6090</v>
      </c>
      <c r="G1072" s="7" t="n">
        <f aca="false">COUNTIF('Duel Log'!A:A,A1072)</f>
        <v>3</v>
      </c>
      <c r="H1072" s="7" t="n">
        <f aca="false">COUNTIFS('Duel Log'!A:A,A1072,'Duel Log'!AA:AA,"Win")</f>
        <v>1</v>
      </c>
      <c r="I1072" s="7" t="s">
        <v>12825</v>
      </c>
      <c r="J1072" s="7" t="s">
        <v>10629</v>
      </c>
      <c r="K1072" s="7" t="s">
        <v>12826</v>
      </c>
      <c r="L1072" s="7" t="s">
        <v>99</v>
      </c>
      <c r="M1072" s="7" t="s">
        <v>12827</v>
      </c>
      <c r="N1072" s="7"/>
    </row>
    <row r="1073" customFormat="false" ht="15" hidden="false" customHeight="true" outlineLevel="0" collapsed="false">
      <c r="A1073" s="5" t="s">
        <v>6097</v>
      </c>
      <c r="B1073" s="5" t="s">
        <v>12828</v>
      </c>
      <c r="C1073" s="5" t="s">
        <v>1754</v>
      </c>
      <c r="D1073" s="5" t="s">
        <v>5304</v>
      </c>
      <c r="E1073" s="5" t="s">
        <v>297</v>
      </c>
      <c r="F1073" s="5" t="s">
        <v>6098</v>
      </c>
      <c r="G1073" s="5" t="n">
        <f aca="false">COUNTIF('Duel Log'!A:A,A1073)</f>
        <v>3</v>
      </c>
      <c r="H1073" s="5" t="n">
        <f aca="false">COUNTIFS('Duel Log'!A:A,A1073,'Duel Log'!AA:AA,"Win")</f>
        <v>2</v>
      </c>
      <c r="I1073" s="5" t="s">
        <v>12829</v>
      </c>
      <c r="J1073" s="5" t="s">
        <v>12830</v>
      </c>
      <c r="K1073" s="5" t="s">
        <v>10445</v>
      </c>
      <c r="L1073" s="5" t="s">
        <v>98</v>
      </c>
      <c r="M1073" s="5" t="s">
        <v>9667</v>
      </c>
      <c r="N1073" s="5"/>
    </row>
    <row r="1074" customFormat="false" ht="15" hidden="false" customHeight="true" outlineLevel="0" collapsed="false">
      <c r="A1074" s="7" t="s">
        <v>6101</v>
      </c>
      <c r="B1074" s="7" t="s">
        <v>12828</v>
      </c>
      <c r="C1074" s="7" t="s">
        <v>1754</v>
      </c>
      <c r="D1074" s="7" t="s">
        <v>5304</v>
      </c>
      <c r="E1074" s="7" t="s">
        <v>297</v>
      </c>
      <c r="F1074" s="7" t="s">
        <v>6102</v>
      </c>
      <c r="G1074" s="7" t="n">
        <f aca="false">COUNTIF('Duel Log'!A:A,A1074)</f>
        <v>3</v>
      </c>
      <c r="H1074" s="7" t="n">
        <f aca="false">COUNTIFS('Duel Log'!A:A,A1074,'Duel Log'!AA:AA,"Win")</f>
        <v>2</v>
      </c>
      <c r="I1074" s="7" t="s">
        <v>12831</v>
      </c>
      <c r="J1074" s="7" t="s">
        <v>12832</v>
      </c>
      <c r="K1074" s="7" t="s">
        <v>11311</v>
      </c>
      <c r="L1074" s="7" t="s">
        <v>99</v>
      </c>
      <c r="M1074" s="7" t="s">
        <v>9657</v>
      </c>
      <c r="N1074" s="7"/>
    </row>
    <row r="1075" customFormat="false" ht="15" hidden="false" customHeight="true" outlineLevel="0" collapsed="false">
      <c r="A1075" s="7" t="s">
        <v>6107</v>
      </c>
      <c r="B1075" s="7" t="s">
        <v>12828</v>
      </c>
      <c r="C1075" s="7" t="s">
        <v>1754</v>
      </c>
      <c r="D1075" s="7" t="s">
        <v>5304</v>
      </c>
      <c r="E1075" s="7" t="s">
        <v>297</v>
      </c>
      <c r="F1075" s="7" t="s">
        <v>6108</v>
      </c>
      <c r="G1075" s="7" t="n">
        <f aca="false">COUNTIF('Duel Log'!A:A,A1075)</f>
        <v>3</v>
      </c>
      <c r="H1075" s="7" t="n">
        <f aca="false">COUNTIFS('Duel Log'!A:A,A1075,'Duel Log'!AA:AA,"Win")</f>
        <v>2</v>
      </c>
      <c r="I1075" s="7" t="s">
        <v>12833</v>
      </c>
      <c r="J1075" s="7" t="s">
        <v>9770</v>
      </c>
      <c r="K1075" s="7" t="s">
        <v>12830</v>
      </c>
      <c r="L1075" s="7" t="s">
        <v>99</v>
      </c>
      <c r="M1075" s="7" t="s">
        <v>12834</v>
      </c>
      <c r="N1075" s="7"/>
    </row>
    <row r="1076" customFormat="false" ht="15" hidden="false" customHeight="true" outlineLevel="0" collapsed="false">
      <c r="A1076" s="7" t="s">
        <v>6112</v>
      </c>
      <c r="B1076" s="7" t="s">
        <v>12828</v>
      </c>
      <c r="C1076" s="7" t="s">
        <v>1754</v>
      </c>
      <c r="D1076" s="7" t="s">
        <v>5304</v>
      </c>
      <c r="E1076" s="7" t="s">
        <v>297</v>
      </c>
      <c r="F1076" s="7" t="s">
        <v>6113</v>
      </c>
      <c r="G1076" s="7" t="n">
        <f aca="false">COUNTIF('Duel Log'!A:A,A1076)</f>
        <v>3</v>
      </c>
      <c r="H1076" s="7" t="n">
        <f aca="false">COUNTIFS('Duel Log'!A:A,A1076,'Duel Log'!AA:AA,"Win")</f>
        <v>1</v>
      </c>
      <c r="I1076" s="7" t="s">
        <v>10510</v>
      </c>
      <c r="J1076" s="7" t="s">
        <v>12835</v>
      </c>
      <c r="K1076" s="7" t="s">
        <v>12836</v>
      </c>
      <c r="L1076" s="7" t="s">
        <v>99</v>
      </c>
      <c r="M1076" s="7" t="s">
        <v>10344</v>
      </c>
      <c r="N1076" s="7"/>
    </row>
    <row r="1077" customFormat="false" ht="15" hidden="false" customHeight="true" outlineLevel="0" collapsed="false">
      <c r="A1077" s="7" t="s">
        <v>6117</v>
      </c>
      <c r="B1077" s="7" t="s">
        <v>12828</v>
      </c>
      <c r="C1077" s="7" t="s">
        <v>1754</v>
      </c>
      <c r="D1077" s="7" t="s">
        <v>5304</v>
      </c>
      <c r="E1077" s="7" t="s">
        <v>297</v>
      </c>
      <c r="F1077" s="7" t="s">
        <v>6118</v>
      </c>
      <c r="G1077" s="7" t="n">
        <f aca="false">COUNTIF('Duel Log'!A:A,A1077)</f>
        <v>3</v>
      </c>
      <c r="H1077" s="7" t="n">
        <f aca="false">COUNTIFS('Duel Log'!A:A,A1077,'Duel Log'!AA:AA,"Win")</f>
        <v>3</v>
      </c>
      <c r="I1077" s="7" t="s">
        <v>10256</v>
      </c>
      <c r="J1077" s="7" t="s">
        <v>9979</v>
      </c>
      <c r="K1077" s="7" t="s">
        <v>12837</v>
      </c>
      <c r="L1077" s="7" t="s">
        <v>99</v>
      </c>
      <c r="M1077" s="7" t="s">
        <v>9645</v>
      </c>
      <c r="N1077" s="7"/>
    </row>
    <row r="1078" customFormat="false" ht="15" hidden="false" customHeight="true" outlineLevel="0" collapsed="false">
      <c r="A1078" s="5" t="s">
        <v>6122</v>
      </c>
      <c r="B1078" s="5" t="s">
        <v>12838</v>
      </c>
      <c r="C1078" s="5" t="s">
        <v>1754</v>
      </c>
      <c r="D1078" s="6" t="s">
        <v>6123</v>
      </c>
      <c r="E1078" s="5" t="s">
        <v>102</v>
      </c>
      <c r="F1078" s="5" t="s">
        <v>439</v>
      </c>
      <c r="G1078" s="5" t="n">
        <f aca="false">COUNTIF('Duel Log'!A:A,A1078)</f>
        <v>2</v>
      </c>
      <c r="H1078" s="5" t="n">
        <f aca="false">COUNTIFS('Duel Log'!A:A,A1078,'Duel Log'!AA:AA,"Win")</f>
        <v>2</v>
      </c>
      <c r="I1078" s="5" t="s">
        <v>12839</v>
      </c>
      <c r="J1078" s="5" t="s">
        <v>12840</v>
      </c>
      <c r="K1078" s="5"/>
      <c r="L1078" s="5" t="s">
        <v>98</v>
      </c>
      <c r="M1078" s="5" t="s">
        <v>10072</v>
      </c>
      <c r="N1078" s="5" t="s">
        <v>9612</v>
      </c>
    </row>
    <row r="1079" customFormat="false" ht="15" hidden="false" customHeight="true" outlineLevel="0" collapsed="false">
      <c r="A1079" s="5" t="s">
        <v>6126</v>
      </c>
      <c r="B1079" s="5" t="s">
        <v>12841</v>
      </c>
      <c r="C1079" s="5" t="s">
        <v>1754</v>
      </c>
      <c r="D1079" s="5" t="s">
        <v>6127</v>
      </c>
      <c r="E1079" s="5" t="s">
        <v>102</v>
      </c>
      <c r="F1079" s="5" t="s">
        <v>6129</v>
      </c>
      <c r="G1079" s="5" t="n">
        <f aca="false">COUNTIF('Duel Log'!A:A,A1079)</f>
        <v>2</v>
      </c>
      <c r="H1079" s="5" t="n">
        <f aca="false">COUNTIFS('Duel Log'!A:A,A1079,'Duel Log'!AA:AA,"Win")</f>
        <v>2</v>
      </c>
      <c r="I1079" s="5" t="s">
        <v>10510</v>
      </c>
      <c r="J1079" s="5" t="s">
        <v>12842</v>
      </c>
      <c r="K1079" s="5"/>
      <c r="L1079" s="5" t="s">
        <v>98</v>
      </c>
      <c r="M1079" s="5" t="s">
        <v>9620</v>
      </c>
      <c r="N1079" s="5" t="s">
        <v>9612</v>
      </c>
    </row>
    <row r="1080" customFormat="false" ht="15" hidden="false" customHeight="true" outlineLevel="0" collapsed="false">
      <c r="A1080" s="5" t="s">
        <v>6132</v>
      </c>
      <c r="B1080" s="5" t="s">
        <v>12843</v>
      </c>
      <c r="C1080" s="5" t="s">
        <v>1754</v>
      </c>
      <c r="D1080" s="5" t="s">
        <v>76</v>
      </c>
      <c r="E1080" s="5" t="s">
        <v>102</v>
      </c>
      <c r="F1080" s="5" t="s">
        <v>6133</v>
      </c>
      <c r="G1080" s="5" t="n">
        <f aca="false">COUNTIF('Duel Log'!A:A,A1080)</f>
        <v>3</v>
      </c>
      <c r="H1080" s="5" t="n">
        <f aca="false">COUNTIFS('Duel Log'!A:A,A1080,'Duel Log'!AA:AA,"Win")</f>
        <v>2</v>
      </c>
      <c r="I1080" s="5" t="s">
        <v>12844</v>
      </c>
      <c r="J1080" s="5" t="s">
        <v>12845</v>
      </c>
      <c r="K1080" s="5" t="s">
        <v>12846</v>
      </c>
      <c r="L1080" s="5" t="s">
        <v>98</v>
      </c>
      <c r="M1080" s="5" t="s">
        <v>9625</v>
      </c>
      <c r="N1080" s="5" t="s">
        <v>9602</v>
      </c>
    </row>
    <row r="1081" customFormat="false" ht="15" hidden="false" customHeight="true" outlineLevel="0" collapsed="false">
      <c r="A1081" s="5" t="s">
        <v>6139</v>
      </c>
      <c r="B1081" s="5" t="s">
        <v>12847</v>
      </c>
      <c r="C1081" s="5" t="s">
        <v>1754</v>
      </c>
      <c r="D1081" s="6" t="s">
        <v>264</v>
      </c>
      <c r="E1081" s="5" t="s">
        <v>102</v>
      </c>
      <c r="F1081" s="5" t="s">
        <v>6140</v>
      </c>
      <c r="G1081" s="5" t="n">
        <f aca="false">COUNTIF('Duel Log'!A:A,A1081)</f>
        <v>2</v>
      </c>
      <c r="H1081" s="5" t="n">
        <f aca="false">COUNTIFS('Duel Log'!A:A,A1081,'Duel Log'!AA:AA,"Win")</f>
        <v>0</v>
      </c>
      <c r="I1081" s="5" t="s">
        <v>12848</v>
      </c>
      <c r="J1081" s="5" t="s">
        <v>12833</v>
      </c>
      <c r="K1081" s="5"/>
      <c r="L1081" s="5" t="s">
        <v>98</v>
      </c>
      <c r="M1081" s="5" t="s">
        <v>9733</v>
      </c>
      <c r="N1081" s="5" t="s">
        <v>9612</v>
      </c>
    </row>
    <row r="1082" customFormat="false" ht="15" hidden="false" customHeight="true" outlineLevel="0" collapsed="false">
      <c r="A1082" s="5" t="s">
        <v>6141</v>
      </c>
      <c r="B1082" s="5" t="s">
        <v>12849</v>
      </c>
      <c r="C1082" s="5" t="s">
        <v>1754</v>
      </c>
      <c r="D1082" s="5" t="s">
        <v>3784</v>
      </c>
      <c r="E1082" s="5" t="s">
        <v>102</v>
      </c>
      <c r="F1082" s="5" t="s">
        <v>6142</v>
      </c>
      <c r="G1082" s="5" t="n">
        <f aca="false">COUNTIF('Duel Log'!A:A,A1082)</f>
        <v>2</v>
      </c>
      <c r="H1082" s="5" t="n">
        <f aca="false">COUNTIFS('Duel Log'!A:A,A1082,'Duel Log'!AA:AA,"Win")</f>
        <v>2</v>
      </c>
      <c r="I1082" s="5" t="s">
        <v>9689</v>
      </c>
      <c r="J1082" s="5" t="s">
        <v>12850</v>
      </c>
      <c r="K1082" s="5"/>
      <c r="L1082" s="5" t="s">
        <v>98</v>
      </c>
      <c r="M1082" s="5" t="s">
        <v>10772</v>
      </c>
      <c r="N1082" s="5" t="s">
        <v>9612</v>
      </c>
    </row>
    <row r="1083" customFormat="false" ht="15" hidden="false" customHeight="true" outlineLevel="0" collapsed="false">
      <c r="A1083" s="5" t="s">
        <v>6144</v>
      </c>
      <c r="B1083" s="5" t="s">
        <v>12851</v>
      </c>
      <c r="C1083" s="5" t="s">
        <v>1754</v>
      </c>
      <c r="D1083" s="5" t="s">
        <v>331</v>
      </c>
      <c r="E1083" s="5" t="s">
        <v>102</v>
      </c>
      <c r="F1083" s="5" t="s">
        <v>6145</v>
      </c>
      <c r="G1083" s="5" t="n">
        <f aca="false">COUNTIF('Duel Log'!A:A,A1083)</f>
        <v>2</v>
      </c>
      <c r="H1083" s="5" t="n">
        <f aca="false">COUNTIFS('Duel Log'!A:A,A1083,'Duel Log'!AA:AA,"Win")</f>
        <v>0</v>
      </c>
      <c r="I1083" s="5" t="s">
        <v>12850</v>
      </c>
      <c r="J1083" s="5" t="s">
        <v>11313</v>
      </c>
      <c r="K1083" s="5"/>
      <c r="L1083" s="5" t="s">
        <v>98</v>
      </c>
      <c r="M1083" s="5" t="s">
        <v>10072</v>
      </c>
      <c r="N1083" s="5" t="s">
        <v>9612</v>
      </c>
    </row>
    <row r="1084" customFormat="false" ht="15" hidden="false" customHeight="true" outlineLevel="0" collapsed="false">
      <c r="A1084" s="5" t="s">
        <v>6147</v>
      </c>
      <c r="B1084" s="5" t="s">
        <v>12852</v>
      </c>
      <c r="C1084" s="5" t="s">
        <v>1754</v>
      </c>
      <c r="D1084" s="5" t="s">
        <v>6148</v>
      </c>
      <c r="E1084" s="5" t="s">
        <v>102</v>
      </c>
      <c r="F1084" s="5" t="s">
        <v>6150</v>
      </c>
      <c r="G1084" s="5" t="n">
        <f aca="false">COUNTIF('Duel Log'!A:A,A1084)</f>
        <v>3</v>
      </c>
      <c r="H1084" s="5" t="n">
        <f aca="false">COUNTIFS('Duel Log'!A:A,A1084,'Duel Log'!AA:AA,"Win")</f>
        <v>2</v>
      </c>
      <c r="I1084" s="5" t="s">
        <v>12853</v>
      </c>
      <c r="J1084" s="5" t="s">
        <v>12854</v>
      </c>
      <c r="K1084" s="5" t="s">
        <v>12855</v>
      </c>
      <c r="L1084" s="5" t="s">
        <v>98</v>
      </c>
      <c r="M1084" s="5" t="s">
        <v>11625</v>
      </c>
      <c r="N1084" s="5" t="s">
        <v>9602</v>
      </c>
    </row>
    <row r="1085" customFormat="false" ht="15" hidden="false" customHeight="true" outlineLevel="0" collapsed="false">
      <c r="A1085" s="5" t="s">
        <v>6156</v>
      </c>
      <c r="B1085" s="5" t="s">
        <v>12856</v>
      </c>
      <c r="C1085" s="5" t="s">
        <v>1754</v>
      </c>
      <c r="D1085" s="5" t="s">
        <v>2808</v>
      </c>
      <c r="E1085" s="5" t="s">
        <v>102</v>
      </c>
      <c r="F1085" s="5" t="s">
        <v>6157</v>
      </c>
      <c r="G1085" s="5" t="n">
        <f aca="false">COUNTIF('Duel Log'!A:A,A1085)</f>
        <v>3</v>
      </c>
      <c r="H1085" s="5" t="n">
        <f aca="false">COUNTIFS('Duel Log'!A:A,A1085,'Duel Log'!AA:AA,"Win")</f>
        <v>2</v>
      </c>
      <c r="I1085" s="5" t="s">
        <v>12853</v>
      </c>
      <c r="J1085" s="5" t="s">
        <v>12857</v>
      </c>
      <c r="K1085" s="5" t="s">
        <v>12858</v>
      </c>
      <c r="L1085" s="5" t="s">
        <v>98</v>
      </c>
      <c r="M1085" s="5" t="s">
        <v>9956</v>
      </c>
      <c r="N1085" s="5" t="s">
        <v>9602</v>
      </c>
    </row>
    <row r="1086" customFormat="false" ht="15" hidden="false" customHeight="true" outlineLevel="0" collapsed="false">
      <c r="A1086" s="5" t="s">
        <v>6162</v>
      </c>
      <c r="B1086" s="5" t="s">
        <v>12859</v>
      </c>
      <c r="C1086" s="5" t="s">
        <v>1754</v>
      </c>
      <c r="D1086" s="5" t="s">
        <v>4002</v>
      </c>
      <c r="E1086" s="5" t="s">
        <v>102</v>
      </c>
      <c r="F1086" s="5" t="s">
        <v>4901</v>
      </c>
      <c r="G1086" s="5" t="n">
        <f aca="false">COUNTIF('Duel Log'!A:A,A1086)</f>
        <v>2</v>
      </c>
      <c r="H1086" s="5" t="n">
        <f aca="false">COUNTIFS('Duel Log'!A:A,A1086,'Duel Log'!AA:AA,"Win")</f>
        <v>2</v>
      </c>
      <c r="I1086" s="5" t="s">
        <v>12860</v>
      </c>
      <c r="J1086" s="5" t="s">
        <v>12861</v>
      </c>
      <c r="K1086" s="5"/>
      <c r="L1086" s="5" t="s">
        <v>98</v>
      </c>
      <c r="M1086" s="5" t="s">
        <v>10811</v>
      </c>
      <c r="N1086" s="5" t="s">
        <v>9612</v>
      </c>
    </row>
    <row r="1087" customFormat="false" ht="15" hidden="false" customHeight="true" outlineLevel="0" collapsed="false">
      <c r="A1087" s="5" t="s">
        <v>6167</v>
      </c>
      <c r="B1087" s="5" t="s">
        <v>12862</v>
      </c>
      <c r="C1087" s="5" t="s">
        <v>1754</v>
      </c>
      <c r="D1087" s="5" t="s">
        <v>1721</v>
      </c>
      <c r="E1087" s="5" t="s">
        <v>102</v>
      </c>
      <c r="F1087" s="5" t="s">
        <v>6168</v>
      </c>
      <c r="G1087" s="5" t="n">
        <f aca="false">COUNTIF('Duel Log'!A:A,A1087)</f>
        <v>3</v>
      </c>
      <c r="H1087" s="5" t="n">
        <f aca="false">COUNTIFS('Duel Log'!A:A,A1087,'Duel Log'!AA:AA,"Win")</f>
        <v>2</v>
      </c>
      <c r="I1087" s="5" t="s">
        <v>10707</v>
      </c>
      <c r="J1087" s="5" t="s">
        <v>12863</v>
      </c>
      <c r="K1087" s="5" t="s">
        <v>11122</v>
      </c>
      <c r="L1087" s="5" t="s">
        <v>98</v>
      </c>
      <c r="M1087" s="5" t="s">
        <v>11018</v>
      </c>
      <c r="N1087" s="5" t="s">
        <v>9602</v>
      </c>
    </row>
    <row r="1088" customFormat="false" ht="15" hidden="false" customHeight="true" outlineLevel="0" collapsed="false">
      <c r="A1088" s="5" t="s">
        <v>6172</v>
      </c>
      <c r="B1088" s="5" t="s">
        <v>12864</v>
      </c>
      <c r="C1088" s="5" t="s">
        <v>1754</v>
      </c>
      <c r="D1088" s="5" t="s">
        <v>1010</v>
      </c>
      <c r="E1088" s="5" t="s">
        <v>102</v>
      </c>
      <c r="F1088" s="5" t="s">
        <v>6173</v>
      </c>
      <c r="G1088" s="5" t="n">
        <f aca="false">COUNTIF('Duel Log'!A:A,A1088)</f>
        <v>2</v>
      </c>
      <c r="H1088" s="5" t="n">
        <f aca="false">COUNTIFS('Duel Log'!A:A,A1088,'Duel Log'!AA:AA,"Win")</f>
        <v>0</v>
      </c>
      <c r="I1088" s="5" t="s">
        <v>10362</v>
      </c>
      <c r="J1088" s="5" t="s">
        <v>12865</v>
      </c>
      <c r="K1088" s="5"/>
      <c r="L1088" s="5" t="s">
        <v>98</v>
      </c>
      <c r="M1088" s="5" t="s">
        <v>10026</v>
      </c>
      <c r="N1088" s="5" t="s">
        <v>9612</v>
      </c>
    </row>
    <row r="1089" customFormat="false" ht="15" hidden="false" customHeight="true" outlineLevel="0" collapsed="false">
      <c r="A1089" s="5" t="s">
        <v>6174</v>
      </c>
      <c r="B1089" s="5" t="s">
        <v>12866</v>
      </c>
      <c r="C1089" s="5" t="s">
        <v>1754</v>
      </c>
      <c r="D1089" s="6" t="s">
        <v>1747</v>
      </c>
      <c r="E1089" s="5" t="s">
        <v>102</v>
      </c>
      <c r="F1089" s="5" t="s">
        <v>6175</v>
      </c>
      <c r="G1089" s="5" t="n">
        <f aca="false">COUNTIF('Duel Log'!A:A,A1089)</f>
        <v>2</v>
      </c>
      <c r="H1089" s="5" t="n">
        <f aca="false">COUNTIFS('Duel Log'!A:A,A1089,'Duel Log'!AA:AA,"Win")</f>
        <v>2</v>
      </c>
      <c r="I1089" s="5" t="s">
        <v>10541</v>
      </c>
      <c r="J1089" s="5" t="s">
        <v>12867</v>
      </c>
      <c r="K1089" s="5"/>
      <c r="L1089" s="5" t="s">
        <v>98</v>
      </c>
      <c r="M1089" s="5" t="s">
        <v>12868</v>
      </c>
      <c r="N1089" s="5" t="s">
        <v>9612</v>
      </c>
    </row>
    <row r="1090" customFormat="false" ht="15" hidden="false" customHeight="true" outlineLevel="0" collapsed="false">
      <c r="A1090" s="5" t="s">
        <v>6178</v>
      </c>
      <c r="B1090" s="5" t="s">
        <v>12869</v>
      </c>
      <c r="C1090" s="5" t="s">
        <v>1754</v>
      </c>
      <c r="D1090" s="5" t="s">
        <v>1711</v>
      </c>
      <c r="E1090" s="5" t="s">
        <v>102</v>
      </c>
      <c r="F1090" s="5" t="s">
        <v>6179</v>
      </c>
      <c r="G1090" s="5" t="n">
        <f aca="false">COUNTIF('Duel Log'!A:A,A1090)</f>
        <v>2</v>
      </c>
      <c r="H1090" s="5" t="n">
        <f aca="false">COUNTIFS('Duel Log'!A:A,A1090,'Duel Log'!AA:AA,"Win")</f>
        <v>2</v>
      </c>
      <c r="I1090" s="5" t="s">
        <v>10659</v>
      </c>
      <c r="J1090" s="5" t="s">
        <v>12870</v>
      </c>
      <c r="K1090" s="5"/>
      <c r="L1090" s="5" t="s">
        <v>98</v>
      </c>
      <c r="M1090" s="5" t="s">
        <v>11388</v>
      </c>
      <c r="N1090" s="5" t="s">
        <v>9612</v>
      </c>
    </row>
    <row r="1091" customFormat="false" ht="15" hidden="false" customHeight="true" outlineLevel="0" collapsed="false">
      <c r="A1091" s="5" t="s">
        <v>6182</v>
      </c>
      <c r="B1091" s="5" t="s">
        <v>12871</v>
      </c>
      <c r="C1091" s="5" t="s">
        <v>1754</v>
      </c>
      <c r="D1091" s="5" t="s">
        <v>1727</v>
      </c>
      <c r="E1091" s="5" t="s">
        <v>102</v>
      </c>
      <c r="F1091" s="5" t="s">
        <v>3510</v>
      </c>
      <c r="G1091" s="5" t="n">
        <f aca="false">COUNTIF('Duel Log'!A:A,A1091)</f>
        <v>2</v>
      </c>
      <c r="H1091" s="5" t="n">
        <f aca="false">COUNTIFS('Duel Log'!A:A,A1091,'Duel Log'!AA:AA,"Win")</f>
        <v>2</v>
      </c>
      <c r="I1091" s="5" t="s">
        <v>11317</v>
      </c>
      <c r="J1091" s="5" t="s">
        <v>12872</v>
      </c>
      <c r="K1091" s="5"/>
      <c r="L1091" s="5" t="s">
        <v>98</v>
      </c>
      <c r="M1091" s="5" t="s">
        <v>12873</v>
      </c>
      <c r="N1091" s="5" t="s">
        <v>9612</v>
      </c>
    </row>
    <row r="1092" customFormat="false" ht="15" hidden="false" customHeight="true" outlineLevel="0" collapsed="false">
      <c r="A1092" s="5" t="s">
        <v>6185</v>
      </c>
      <c r="B1092" s="5" t="s">
        <v>12874</v>
      </c>
      <c r="C1092" s="5" t="s">
        <v>1754</v>
      </c>
      <c r="D1092" s="5" t="s">
        <v>1739</v>
      </c>
      <c r="E1092" s="5" t="s">
        <v>102</v>
      </c>
      <c r="F1092" s="5" t="s">
        <v>3655</v>
      </c>
      <c r="G1092" s="5" t="n">
        <f aca="false">COUNTIF('Duel Log'!A:A,A1092)</f>
        <v>3</v>
      </c>
      <c r="H1092" s="5" t="n">
        <f aca="false">COUNTIFS('Duel Log'!A:A,A1092,'Duel Log'!AA:AA,"Win")</f>
        <v>2</v>
      </c>
      <c r="I1092" s="5" t="s">
        <v>12875</v>
      </c>
      <c r="J1092" s="5" t="s">
        <v>12876</v>
      </c>
      <c r="K1092" s="5" t="s">
        <v>12877</v>
      </c>
      <c r="L1092" s="5" t="s">
        <v>98</v>
      </c>
      <c r="M1092" s="5" t="s">
        <v>12586</v>
      </c>
      <c r="N1092" s="5" t="s">
        <v>9602</v>
      </c>
    </row>
    <row r="1093" customFormat="false" ht="15" hidden="false" customHeight="true" outlineLevel="0" collapsed="false">
      <c r="A1093" s="5" t="s">
        <v>6186</v>
      </c>
      <c r="B1093" s="5" t="s">
        <v>12878</v>
      </c>
      <c r="C1093" s="5" t="s">
        <v>1754</v>
      </c>
      <c r="D1093" s="5" t="s">
        <v>1432</v>
      </c>
      <c r="E1093" s="5" t="s">
        <v>102</v>
      </c>
      <c r="F1093" s="5" t="s">
        <v>1756</v>
      </c>
      <c r="G1093" s="5" t="n">
        <f aca="false">COUNTIF('Duel Log'!A:A,A1093)</f>
        <v>2</v>
      </c>
      <c r="H1093" s="5" t="n">
        <f aca="false">COUNTIFS('Duel Log'!A:A,A1093,'Duel Log'!AA:AA,"Win")</f>
        <v>0</v>
      </c>
      <c r="I1093" s="5" t="s">
        <v>10362</v>
      </c>
      <c r="J1093" s="5" t="s">
        <v>12879</v>
      </c>
      <c r="K1093" s="5"/>
      <c r="L1093" s="5" t="s">
        <v>98</v>
      </c>
      <c r="M1093" s="5" t="s">
        <v>10768</v>
      </c>
      <c r="N1093" s="5" t="s">
        <v>9612</v>
      </c>
    </row>
    <row r="1094" customFormat="false" ht="15" hidden="false" customHeight="true" outlineLevel="0" collapsed="false">
      <c r="A1094" s="5" t="s">
        <v>6187</v>
      </c>
      <c r="B1094" s="5" t="s">
        <v>12880</v>
      </c>
      <c r="C1094" s="5" t="s">
        <v>3676</v>
      </c>
      <c r="D1094" s="6" t="s">
        <v>3704</v>
      </c>
      <c r="E1094" s="5" t="s">
        <v>102</v>
      </c>
      <c r="F1094" s="5" t="s">
        <v>6188</v>
      </c>
      <c r="G1094" s="5" t="n">
        <f aca="false">COUNTIF('Duel Log'!A:A,A1094)</f>
        <v>2</v>
      </c>
      <c r="H1094" s="5" t="n">
        <f aca="false">COUNTIFS('Duel Log'!A:A,A1094,'Duel Log'!AA:AA,"Win")</f>
        <v>1</v>
      </c>
      <c r="I1094" s="5" t="s">
        <v>12881</v>
      </c>
      <c r="J1094" s="5" t="s">
        <v>12882</v>
      </c>
      <c r="K1094" s="5"/>
      <c r="L1094" s="5" t="s">
        <v>98</v>
      </c>
      <c r="M1094" s="5" t="s">
        <v>9790</v>
      </c>
      <c r="N1094" s="5" t="s">
        <v>9790</v>
      </c>
    </row>
    <row r="1095" customFormat="false" ht="15" hidden="false" customHeight="true" outlineLevel="0" collapsed="false">
      <c r="A1095" s="5" t="s">
        <v>6193</v>
      </c>
      <c r="B1095" s="5" t="s">
        <v>12883</v>
      </c>
      <c r="C1095" s="5" t="s">
        <v>3676</v>
      </c>
      <c r="D1095" s="5" t="s">
        <v>452</v>
      </c>
      <c r="E1095" s="5" t="s">
        <v>102</v>
      </c>
      <c r="F1095" s="5" t="s">
        <v>3678</v>
      </c>
      <c r="G1095" s="5" t="n">
        <f aca="false">COUNTIF('Duel Log'!A:A,A1095)</f>
        <v>3</v>
      </c>
      <c r="H1095" s="5" t="n">
        <f aca="false">COUNTIFS('Duel Log'!A:A,A1095,'Duel Log'!AA:AA,"Win")</f>
        <v>1</v>
      </c>
      <c r="I1095" s="5" t="s">
        <v>12884</v>
      </c>
      <c r="J1095" s="5" t="s">
        <v>12885</v>
      </c>
      <c r="K1095" s="5" t="s">
        <v>12886</v>
      </c>
      <c r="L1095" s="5" t="s">
        <v>98</v>
      </c>
      <c r="M1095" s="5" t="s">
        <v>11309</v>
      </c>
      <c r="N1095" s="5" t="s">
        <v>9602</v>
      </c>
    </row>
    <row r="1096" customFormat="false" ht="15" hidden="false" customHeight="true" outlineLevel="0" collapsed="false">
      <c r="A1096" s="5" t="s">
        <v>6194</v>
      </c>
      <c r="B1096" s="5" t="s">
        <v>12887</v>
      </c>
      <c r="C1096" s="5" t="s">
        <v>3676</v>
      </c>
      <c r="D1096" s="5" t="s">
        <v>1676</v>
      </c>
      <c r="E1096" s="5" t="s">
        <v>102</v>
      </c>
      <c r="F1096" s="5" t="s">
        <v>6195</v>
      </c>
      <c r="G1096" s="5" t="n">
        <f aca="false">COUNTIF('Duel Log'!A:A,A1096)</f>
        <v>3</v>
      </c>
      <c r="H1096" s="5" t="n">
        <f aca="false">COUNTIFS('Duel Log'!A:A,A1096,'Duel Log'!AA:AA,"Win")</f>
        <v>2</v>
      </c>
      <c r="I1096" s="5" t="s">
        <v>12888</v>
      </c>
      <c r="J1096" s="5" t="s">
        <v>12889</v>
      </c>
      <c r="K1096" s="5" t="s">
        <v>12890</v>
      </c>
      <c r="L1096" s="5" t="s">
        <v>98</v>
      </c>
      <c r="M1096" s="5" t="s">
        <v>12891</v>
      </c>
      <c r="N1096" s="5" t="s">
        <v>9602</v>
      </c>
    </row>
    <row r="1097" customFormat="false" ht="15" hidden="false" customHeight="true" outlineLevel="0" collapsed="false">
      <c r="A1097" s="5" t="s">
        <v>6203</v>
      </c>
      <c r="B1097" s="5" t="s">
        <v>12892</v>
      </c>
      <c r="C1097" s="5" t="s">
        <v>3676</v>
      </c>
      <c r="D1097" s="5" t="s">
        <v>2119</v>
      </c>
      <c r="E1097" s="5" t="s">
        <v>102</v>
      </c>
      <c r="F1097" s="5" t="s">
        <v>4578</v>
      </c>
      <c r="G1097" s="5" t="n">
        <f aca="false">COUNTIF('Duel Log'!A:A,A1097)</f>
        <v>3</v>
      </c>
      <c r="H1097" s="5" t="n">
        <f aca="false">COUNTIFS('Duel Log'!A:A,A1097,'Duel Log'!AA:AA,"Win")</f>
        <v>1</v>
      </c>
      <c r="I1097" s="5" t="s">
        <v>12884</v>
      </c>
      <c r="J1097" s="5" t="s">
        <v>12893</v>
      </c>
      <c r="K1097" s="5" t="s">
        <v>12894</v>
      </c>
      <c r="L1097" s="5" t="s">
        <v>98</v>
      </c>
      <c r="M1097" s="5" t="s">
        <v>12895</v>
      </c>
      <c r="N1097" s="5" t="s">
        <v>9602</v>
      </c>
    </row>
    <row r="1098" customFormat="false" ht="15" hidden="false" customHeight="true" outlineLevel="0" collapsed="false">
      <c r="A1098" s="5" t="s">
        <v>6207</v>
      </c>
      <c r="B1098" s="5" t="s">
        <v>12896</v>
      </c>
      <c r="C1098" s="5" t="s">
        <v>3676</v>
      </c>
      <c r="D1098" s="5" t="s">
        <v>1695</v>
      </c>
      <c r="E1098" s="5" t="s">
        <v>102</v>
      </c>
      <c r="F1098" s="5" t="s">
        <v>6208</v>
      </c>
      <c r="G1098" s="5" t="n">
        <f aca="false">COUNTIF('Duel Log'!A:A,A1098)</f>
        <v>2</v>
      </c>
      <c r="H1098" s="5" t="n">
        <f aca="false">COUNTIFS('Duel Log'!A:A,A1098,'Duel Log'!AA:AA,"Win")</f>
        <v>0</v>
      </c>
      <c r="I1098" s="5" t="s">
        <v>12897</v>
      </c>
      <c r="J1098" s="5" t="s">
        <v>12898</v>
      </c>
      <c r="K1098" s="5"/>
      <c r="L1098" s="5" t="s">
        <v>98</v>
      </c>
      <c r="M1098" s="5" t="s">
        <v>12899</v>
      </c>
      <c r="N1098" s="5" t="s">
        <v>9612</v>
      </c>
    </row>
    <row r="1099" customFormat="false" ht="15" hidden="false" customHeight="true" outlineLevel="0" collapsed="false">
      <c r="A1099" s="5" t="s">
        <v>6209</v>
      </c>
      <c r="B1099" s="5" t="s">
        <v>12900</v>
      </c>
      <c r="C1099" s="5" t="s">
        <v>3676</v>
      </c>
      <c r="D1099" s="6" t="s">
        <v>3690</v>
      </c>
      <c r="E1099" s="5" t="s">
        <v>102</v>
      </c>
      <c r="F1099" s="5" t="s">
        <v>6210</v>
      </c>
      <c r="G1099" s="5" t="n">
        <f aca="false">COUNTIF('Duel Log'!A:A,A1099)</f>
        <v>2</v>
      </c>
      <c r="H1099" s="5" t="n">
        <f aca="false">COUNTIFS('Duel Log'!A:A,A1099,'Duel Log'!AA:AA,"Win")</f>
        <v>0</v>
      </c>
      <c r="I1099" s="5" t="s">
        <v>12901</v>
      </c>
      <c r="J1099" s="5" t="s">
        <v>12902</v>
      </c>
      <c r="K1099" s="5"/>
      <c r="L1099" s="5" t="s">
        <v>98</v>
      </c>
      <c r="M1099" s="5" t="s">
        <v>12903</v>
      </c>
      <c r="N1099" s="5" t="s">
        <v>9612</v>
      </c>
    </row>
    <row r="1100" customFormat="false" ht="15" hidden="false" customHeight="true" outlineLevel="0" collapsed="false">
      <c r="A1100" s="5" t="s">
        <v>6215</v>
      </c>
      <c r="B1100" s="5" t="s">
        <v>12904</v>
      </c>
      <c r="C1100" s="5" t="s">
        <v>3676</v>
      </c>
      <c r="D1100" s="5" t="s">
        <v>6216</v>
      </c>
      <c r="E1100" s="5" t="s">
        <v>102</v>
      </c>
      <c r="F1100" s="5" t="s">
        <v>6218</v>
      </c>
      <c r="G1100" s="5" t="n">
        <f aca="false">COUNTIF('Duel Log'!A:A,A1100)</f>
        <v>2</v>
      </c>
      <c r="H1100" s="5" t="n">
        <f aca="false">COUNTIFS('Duel Log'!A:A,A1100,'Duel Log'!AA:AA,"Win")</f>
        <v>1</v>
      </c>
      <c r="I1100" s="5" t="s">
        <v>12905</v>
      </c>
      <c r="J1100" s="5" t="s">
        <v>12905</v>
      </c>
      <c r="K1100" s="5"/>
      <c r="L1100" s="5" t="s">
        <v>98</v>
      </c>
      <c r="M1100" s="5" t="s">
        <v>9596</v>
      </c>
      <c r="N1100" s="5" t="s">
        <v>9596</v>
      </c>
    </row>
    <row r="1101" customFormat="false" ht="15" hidden="false" customHeight="true" outlineLevel="0" collapsed="false">
      <c r="A1101" s="5" t="s">
        <v>6220</v>
      </c>
      <c r="B1101" s="5" t="s">
        <v>12906</v>
      </c>
      <c r="C1101" s="5" t="s">
        <v>3676</v>
      </c>
      <c r="D1101" s="5" t="s">
        <v>3463</v>
      </c>
      <c r="E1101" s="5" t="s">
        <v>102</v>
      </c>
      <c r="F1101" s="5" t="s">
        <v>6221</v>
      </c>
      <c r="G1101" s="5" t="n">
        <f aca="false">COUNTIF('Duel Log'!A:A,A1101)</f>
        <v>2</v>
      </c>
      <c r="H1101" s="5" t="n">
        <f aca="false">COUNTIFS('Duel Log'!A:A,A1101,'Duel Log'!AA:AA,"Win")</f>
        <v>0</v>
      </c>
      <c r="I1101" s="5" t="s">
        <v>12907</v>
      </c>
      <c r="J1101" s="5" t="s">
        <v>12898</v>
      </c>
      <c r="K1101" s="5"/>
      <c r="L1101" s="5" t="s">
        <v>98</v>
      </c>
      <c r="M1101" s="5" t="s">
        <v>12908</v>
      </c>
      <c r="N1101" s="5" t="s">
        <v>9612</v>
      </c>
    </row>
    <row r="1102" customFormat="false" ht="15" hidden="false" customHeight="true" outlineLevel="0" collapsed="false">
      <c r="A1102" s="5" t="s">
        <v>6225</v>
      </c>
      <c r="B1102" s="5" t="s">
        <v>12909</v>
      </c>
      <c r="C1102" s="5" t="s">
        <v>2001</v>
      </c>
      <c r="D1102" s="5" t="s">
        <v>198</v>
      </c>
      <c r="E1102" s="5" t="s">
        <v>297</v>
      </c>
      <c r="F1102" s="5" t="s">
        <v>6226</v>
      </c>
      <c r="G1102" s="5" t="n">
        <f aca="false">COUNTIF('Duel Log'!A:A,A1102)</f>
        <v>1</v>
      </c>
      <c r="H1102" s="5" t="n">
        <f aca="false">COUNTIFS('Duel Log'!A:A,A1102,'Duel Log'!AA:AA,"Win")</f>
        <v>0</v>
      </c>
      <c r="I1102" s="5" t="s">
        <v>12910</v>
      </c>
      <c r="J1102" s="5"/>
      <c r="K1102" s="5"/>
      <c r="L1102" s="5" t="s">
        <v>98</v>
      </c>
      <c r="M1102" s="5" t="s">
        <v>9648</v>
      </c>
      <c r="N1102" s="5"/>
    </row>
    <row r="1103" customFormat="false" ht="15" hidden="false" customHeight="true" outlineLevel="0" collapsed="false">
      <c r="A1103" s="7" t="s">
        <v>6228</v>
      </c>
      <c r="B1103" s="7" t="s">
        <v>12909</v>
      </c>
      <c r="C1103" s="7" t="s">
        <v>2001</v>
      </c>
      <c r="D1103" s="7" t="s">
        <v>198</v>
      </c>
      <c r="E1103" s="7" t="s">
        <v>297</v>
      </c>
      <c r="F1103" s="7" t="s">
        <v>6229</v>
      </c>
      <c r="G1103" s="7" t="n">
        <f aca="false">COUNTIF('Duel Log'!A:A,A1103)</f>
        <v>3</v>
      </c>
      <c r="H1103" s="7" t="n">
        <f aca="false">COUNTIFS('Duel Log'!A:A,A1103,'Duel Log'!AA:AA,"Win")</f>
        <v>1</v>
      </c>
      <c r="I1103" s="7" t="s">
        <v>12911</v>
      </c>
      <c r="J1103" s="7" t="s">
        <v>12912</v>
      </c>
      <c r="K1103" s="7" t="s">
        <v>12913</v>
      </c>
      <c r="L1103" s="7" t="s">
        <v>99</v>
      </c>
      <c r="M1103" s="7" t="s">
        <v>12914</v>
      </c>
      <c r="N1103" s="7"/>
    </row>
    <row r="1104" customFormat="false" ht="15" hidden="false" customHeight="true" outlineLevel="0" collapsed="false">
      <c r="A1104" s="7" t="s">
        <v>6234</v>
      </c>
      <c r="B1104" s="7" t="s">
        <v>12909</v>
      </c>
      <c r="C1104" s="7" t="s">
        <v>2001</v>
      </c>
      <c r="D1104" s="7" t="s">
        <v>198</v>
      </c>
      <c r="E1104" s="7" t="s">
        <v>297</v>
      </c>
      <c r="F1104" s="7" t="s">
        <v>6235</v>
      </c>
      <c r="G1104" s="7" t="n">
        <f aca="false">COUNTIF('Duel Log'!A:A,A1104)</f>
        <v>3</v>
      </c>
      <c r="H1104" s="7" t="n">
        <f aca="false">COUNTIFS('Duel Log'!A:A,A1104,'Duel Log'!AA:AA,"Win")</f>
        <v>1</v>
      </c>
      <c r="I1104" s="7" t="s">
        <v>12915</v>
      </c>
      <c r="J1104" s="7" t="s">
        <v>12916</v>
      </c>
      <c r="K1104" s="7" t="s">
        <v>12917</v>
      </c>
      <c r="L1104" s="7" t="s">
        <v>99</v>
      </c>
      <c r="M1104" s="7" t="s">
        <v>11102</v>
      </c>
      <c r="N1104" s="7"/>
    </row>
    <row r="1105" customFormat="false" ht="15" hidden="false" customHeight="true" outlineLevel="0" collapsed="false">
      <c r="A1105" s="5" t="s">
        <v>6241</v>
      </c>
      <c r="B1105" s="5" t="s">
        <v>12918</v>
      </c>
      <c r="C1105" s="5" t="s">
        <v>2001</v>
      </c>
      <c r="D1105" s="5" t="s">
        <v>147</v>
      </c>
      <c r="E1105" s="5" t="s">
        <v>297</v>
      </c>
      <c r="F1105" s="5" t="s">
        <v>6242</v>
      </c>
      <c r="G1105" s="5" t="n">
        <f aca="false">COUNTIF('Duel Log'!A:A,A1105)</f>
        <v>3</v>
      </c>
      <c r="H1105" s="5" t="n">
        <f aca="false">COUNTIFS('Duel Log'!A:A,A1105,'Duel Log'!AA:AA,"Win")</f>
        <v>1</v>
      </c>
      <c r="I1105" s="5" t="s">
        <v>12919</v>
      </c>
      <c r="J1105" s="5" t="s">
        <v>12920</v>
      </c>
      <c r="K1105" s="5" t="s">
        <v>12921</v>
      </c>
      <c r="L1105" s="5" t="s">
        <v>98</v>
      </c>
      <c r="M1105" s="5" t="s">
        <v>10490</v>
      </c>
      <c r="N1105" s="5"/>
    </row>
    <row r="1106" customFormat="false" ht="15" hidden="false" customHeight="true" outlineLevel="0" collapsed="false">
      <c r="A1106" s="7" t="s">
        <v>6247</v>
      </c>
      <c r="B1106" s="7" t="s">
        <v>12918</v>
      </c>
      <c r="C1106" s="7" t="s">
        <v>2001</v>
      </c>
      <c r="D1106" s="7" t="s">
        <v>147</v>
      </c>
      <c r="E1106" s="7" t="s">
        <v>297</v>
      </c>
      <c r="F1106" s="7" t="s">
        <v>6248</v>
      </c>
      <c r="G1106" s="7" t="n">
        <f aca="false">COUNTIF('Duel Log'!A:A,A1106)</f>
        <v>3</v>
      </c>
      <c r="H1106" s="7" t="n">
        <f aca="false">COUNTIFS('Duel Log'!A:A,A1106,'Duel Log'!AA:AA,"Win")</f>
        <v>1</v>
      </c>
      <c r="I1106" s="7" t="s">
        <v>9858</v>
      </c>
      <c r="J1106" s="7" t="s">
        <v>12922</v>
      </c>
      <c r="K1106" s="7" t="s">
        <v>12923</v>
      </c>
      <c r="L1106" s="7" t="s">
        <v>99</v>
      </c>
      <c r="M1106" s="7" t="s">
        <v>10444</v>
      </c>
      <c r="N1106" s="7"/>
    </row>
    <row r="1107" customFormat="false" ht="15" hidden="false" customHeight="true" outlineLevel="0" collapsed="false">
      <c r="A1107" s="7" t="s">
        <v>6255</v>
      </c>
      <c r="B1107" s="7" t="s">
        <v>12918</v>
      </c>
      <c r="C1107" s="7" t="s">
        <v>2001</v>
      </c>
      <c r="D1107" s="7" t="s">
        <v>147</v>
      </c>
      <c r="E1107" s="7" t="s">
        <v>297</v>
      </c>
      <c r="F1107" s="7" t="s">
        <v>6256</v>
      </c>
      <c r="G1107" s="7" t="n">
        <f aca="false">COUNTIF('Duel Log'!A:A,A1107)</f>
        <v>3</v>
      </c>
      <c r="H1107" s="7" t="n">
        <f aca="false">COUNTIFS('Duel Log'!A:A,A1107,'Duel Log'!AA:AA,"Win")</f>
        <v>2</v>
      </c>
      <c r="I1107" s="7" t="s">
        <v>12924</v>
      </c>
      <c r="J1107" s="7" t="s">
        <v>12925</v>
      </c>
      <c r="K1107" s="7" t="s">
        <v>12926</v>
      </c>
      <c r="L1107" s="7" t="s">
        <v>99</v>
      </c>
      <c r="M1107" s="7" t="s">
        <v>10670</v>
      </c>
      <c r="N1107" s="7"/>
    </row>
    <row r="1108" customFormat="false" ht="15" hidden="false" customHeight="true" outlineLevel="0" collapsed="false">
      <c r="A1108" s="7" t="s">
        <v>6261</v>
      </c>
      <c r="B1108" s="7" t="s">
        <v>12918</v>
      </c>
      <c r="C1108" s="7" t="s">
        <v>2001</v>
      </c>
      <c r="D1108" s="7" t="s">
        <v>147</v>
      </c>
      <c r="E1108" s="7" t="s">
        <v>297</v>
      </c>
      <c r="F1108" s="7" t="s">
        <v>6262</v>
      </c>
      <c r="G1108" s="7" t="n">
        <f aca="false">COUNTIF('Duel Log'!A:A,A1108)</f>
        <v>3</v>
      </c>
      <c r="H1108" s="7" t="n">
        <f aca="false">COUNTIFS('Duel Log'!A:A,A1108,'Duel Log'!AA:AA,"Win")</f>
        <v>1</v>
      </c>
      <c r="I1108" s="7" t="s">
        <v>9654</v>
      </c>
      <c r="J1108" s="7" t="s">
        <v>12927</v>
      </c>
      <c r="K1108" s="7" t="s">
        <v>12928</v>
      </c>
      <c r="L1108" s="7" t="s">
        <v>99</v>
      </c>
      <c r="M1108" s="7" t="s">
        <v>12929</v>
      </c>
      <c r="N1108" s="7"/>
    </row>
    <row r="1109" customFormat="false" ht="15" hidden="false" customHeight="true" outlineLevel="0" collapsed="false">
      <c r="A1109" s="7" t="s">
        <v>6267</v>
      </c>
      <c r="B1109" s="7" t="s">
        <v>12918</v>
      </c>
      <c r="C1109" s="7" t="s">
        <v>2001</v>
      </c>
      <c r="D1109" s="7" t="s">
        <v>147</v>
      </c>
      <c r="E1109" s="7" t="s">
        <v>297</v>
      </c>
      <c r="F1109" s="7" t="s">
        <v>6268</v>
      </c>
      <c r="G1109" s="7" t="n">
        <f aca="false">COUNTIF('Duel Log'!A:A,A1109)</f>
        <v>3</v>
      </c>
      <c r="H1109" s="7" t="n">
        <f aca="false">COUNTIFS('Duel Log'!A:A,A1109,'Duel Log'!AA:AA,"Win")</f>
        <v>1</v>
      </c>
      <c r="I1109" s="7" t="s">
        <v>12930</v>
      </c>
      <c r="J1109" s="7" t="s">
        <v>12931</v>
      </c>
      <c r="K1109" s="7" t="s">
        <v>12932</v>
      </c>
      <c r="L1109" s="7" t="s">
        <v>99</v>
      </c>
      <c r="M1109" s="7" t="s">
        <v>9988</v>
      </c>
      <c r="N1109" s="7"/>
    </row>
    <row r="1110" customFormat="false" ht="15" hidden="false" customHeight="true" outlineLevel="0" collapsed="false">
      <c r="A1110" s="7" t="s">
        <v>6273</v>
      </c>
      <c r="B1110" s="7" t="s">
        <v>12918</v>
      </c>
      <c r="C1110" s="7" t="s">
        <v>2001</v>
      </c>
      <c r="D1110" s="7" t="s">
        <v>147</v>
      </c>
      <c r="E1110" s="7" t="s">
        <v>297</v>
      </c>
      <c r="F1110" s="7" t="s">
        <v>6274</v>
      </c>
      <c r="G1110" s="7" t="n">
        <f aca="false">COUNTIF('Duel Log'!A:A,A1110)</f>
        <v>3</v>
      </c>
      <c r="H1110" s="7" t="n">
        <f aca="false">COUNTIFS('Duel Log'!A:A,A1110,'Duel Log'!AA:AA,"Win")</f>
        <v>1</v>
      </c>
      <c r="I1110" s="7" t="s">
        <v>12933</v>
      </c>
      <c r="J1110" s="7" t="s">
        <v>12934</v>
      </c>
      <c r="K1110" s="7" t="s">
        <v>12935</v>
      </c>
      <c r="L1110" s="7" t="s">
        <v>99</v>
      </c>
      <c r="M1110" s="7" t="s">
        <v>11406</v>
      </c>
      <c r="N1110" s="7"/>
    </row>
    <row r="1111" customFormat="false" ht="15" hidden="false" customHeight="true" outlineLevel="0" collapsed="false">
      <c r="A1111" s="5" t="s">
        <v>6279</v>
      </c>
      <c r="B1111" s="5" t="s">
        <v>12936</v>
      </c>
      <c r="C1111" s="5" t="s">
        <v>2001</v>
      </c>
      <c r="D1111" s="5" t="s">
        <v>567</v>
      </c>
      <c r="E1111" s="5" t="s">
        <v>297</v>
      </c>
      <c r="F1111" s="5" t="s">
        <v>6280</v>
      </c>
      <c r="G1111" s="5" t="n">
        <f aca="false">COUNTIF('Duel Log'!A:A,A1111)</f>
        <v>3</v>
      </c>
      <c r="H1111" s="5" t="n">
        <f aca="false">COUNTIFS('Duel Log'!A:A,A1111,'Duel Log'!AA:AA,"Win")</f>
        <v>2</v>
      </c>
      <c r="I1111" s="5" t="s">
        <v>10159</v>
      </c>
      <c r="J1111" s="5" t="s">
        <v>12937</v>
      </c>
      <c r="K1111" s="5" t="s">
        <v>12938</v>
      </c>
      <c r="L1111" s="5" t="s">
        <v>98</v>
      </c>
      <c r="M1111" s="5" t="s">
        <v>10101</v>
      </c>
      <c r="N1111" s="5"/>
    </row>
    <row r="1112" customFormat="false" ht="15" hidden="false" customHeight="true" outlineLevel="0" collapsed="false">
      <c r="A1112" s="7" t="s">
        <v>6285</v>
      </c>
      <c r="B1112" s="7" t="s">
        <v>12936</v>
      </c>
      <c r="C1112" s="7" t="s">
        <v>2001</v>
      </c>
      <c r="D1112" s="7" t="s">
        <v>567</v>
      </c>
      <c r="E1112" s="7" t="s">
        <v>297</v>
      </c>
      <c r="F1112" s="7" t="s">
        <v>6286</v>
      </c>
      <c r="G1112" s="7" t="n">
        <f aca="false">COUNTIF('Duel Log'!A:A,A1112)</f>
        <v>3</v>
      </c>
      <c r="H1112" s="7" t="n">
        <f aca="false">COUNTIFS('Duel Log'!A:A,A1112,'Duel Log'!AA:AA,"Win")</f>
        <v>3</v>
      </c>
      <c r="I1112" s="7" t="s">
        <v>12939</v>
      </c>
      <c r="J1112" s="7" t="s">
        <v>12940</v>
      </c>
      <c r="K1112" s="7" t="s">
        <v>12941</v>
      </c>
      <c r="L1112" s="7" t="s">
        <v>99</v>
      </c>
      <c r="M1112" s="7" t="s">
        <v>9830</v>
      </c>
      <c r="N1112" s="7"/>
    </row>
    <row r="1113" customFormat="false" ht="15" hidden="false" customHeight="true" outlineLevel="0" collapsed="false">
      <c r="A1113" s="7" t="s">
        <v>6291</v>
      </c>
      <c r="B1113" s="7" t="s">
        <v>12936</v>
      </c>
      <c r="C1113" s="7" t="s">
        <v>2001</v>
      </c>
      <c r="D1113" s="7" t="s">
        <v>567</v>
      </c>
      <c r="E1113" s="7" t="s">
        <v>297</v>
      </c>
      <c r="F1113" s="7" t="s">
        <v>6292</v>
      </c>
      <c r="G1113" s="7" t="n">
        <f aca="false">COUNTIF('Duel Log'!A:A,A1113)</f>
        <v>3</v>
      </c>
      <c r="H1113" s="7" t="n">
        <f aca="false">COUNTIFS('Duel Log'!A:A,A1113,'Duel Log'!AA:AA,"Win")</f>
        <v>1</v>
      </c>
      <c r="I1113" s="7" t="s">
        <v>12942</v>
      </c>
      <c r="J1113" s="7" t="s">
        <v>12943</v>
      </c>
      <c r="K1113" s="7" t="s">
        <v>12944</v>
      </c>
      <c r="L1113" s="7" t="s">
        <v>99</v>
      </c>
      <c r="M1113" s="7" t="s">
        <v>9657</v>
      </c>
      <c r="N1113" s="7"/>
    </row>
    <row r="1114" customFormat="false" ht="15" hidden="false" customHeight="true" outlineLevel="0" collapsed="false">
      <c r="A1114" s="7" t="s">
        <v>6300</v>
      </c>
      <c r="B1114" s="7" t="s">
        <v>12936</v>
      </c>
      <c r="C1114" s="7" t="s">
        <v>2001</v>
      </c>
      <c r="D1114" s="7" t="s">
        <v>567</v>
      </c>
      <c r="E1114" s="7" t="s">
        <v>297</v>
      </c>
      <c r="F1114" s="7" t="s">
        <v>6301</v>
      </c>
      <c r="G1114" s="7" t="n">
        <f aca="false">COUNTIF('Duel Log'!A:A,A1114)</f>
        <v>3</v>
      </c>
      <c r="H1114" s="7" t="n">
        <f aca="false">COUNTIFS('Duel Log'!A:A,A1114,'Duel Log'!AA:AA,"Win")</f>
        <v>0</v>
      </c>
      <c r="I1114" s="7" t="s">
        <v>12945</v>
      </c>
      <c r="J1114" s="7" t="s">
        <v>12946</v>
      </c>
      <c r="K1114" s="7" t="s">
        <v>12947</v>
      </c>
      <c r="L1114" s="7" t="s">
        <v>99</v>
      </c>
      <c r="M1114" s="7" t="s">
        <v>11866</v>
      </c>
      <c r="N1114" s="7"/>
    </row>
    <row r="1115" customFormat="false" ht="15" hidden="false" customHeight="true" outlineLevel="0" collapsed="false">
      <c r="A1115" s="7" t="s">
        <v>6307</v>
      </c>
      <c r="B1115" s="7" t="s">
        <v>12936</v>
      </c>
      <c r="C1115" s="7" t="s">
        <v>2001</v>
      </c>
      <c r="D1115" s="7" t="s">
        <v>567</v>
      </c>
      <c r="E1115" s="7" t="s">
        <v>297</v>
      </c>
      <c r="F1115" s="7" t="s">
        <v>6308</v>
      </c>
      <c r="G1115" s="7" t="n">
        <f aca="false">COUNTIF('Duel Log'!A:A,A1115)</f>
        <v>3</v>
      </c>
      <c r="H1115" s="7" t="n">
        <f aca="false">COUNTIFS('Duel Log'!A:A,A1115,'Duel Log'!AA:AA,"Win")</f>
        <v>3</v>
      </c>
      <c r="I1115" s="7" t="s">
        <v>12948</v>
      </c>
      <c r="J1115" s="7" t="s">
        <v>12949</v>
      </c>
      <c r="K1115" s="7" t="s">
        <v>12950</v>
      </c>
      <c r="L1115" s="7" t="s">
        <v>99</v>
      </c>
      <c r="M1115" s="7" t="s">
        <v>12951</v>
      </c>
      <c r="N1115" s="7"/>
    </row>
    <row r="1116" customFormat="false" ht="15" hidden="false" customHeight="true" outlineLevel="0" collapsed="false">
      <c r="A1116" s="5" t="s">
        <v>6314</v>
      </c>
      <c r="B1116" s="5" t="s">
        <v>12952</v>
      </c>
      <c r="C1116" s="5" t="s">
        <v>2001</v>
      </c>
      <c r="D1116" s="5" t="s">
        <v>6315</v>
      </c>
      <c r="E1116" s="5" t="s">
        <v>102</v>
      </c>
      <c r="F1116" s="5" t="s">
        <v>4529</v>
      </c>
      <c r="G1116" s="5" t="n">
        <f aca="false">COUNTIF('Duel Log'!A:A,A1116)</f>
        <v>2</v>
      </c>
      <c r="H1116" s="5" t="n">
        <f aca="false">COUNTIFS('Duel Log'!A:A,A1116,'Duel Log'!AA:AA,"Win")</f>
        <v>2</v>
      </c>
      <c r="I1116" s="5" t="s">
        <v>12953</v>
      </c>
      <c r="J1116" s="5" t="s">
        <v>12954</v>
      </c>
      <c r="K1116" s="5"/>
      <c r="L1116" s="5" t="s">
        <v>98</v>
      </c>
      <c r="M1116" s="5" t="s">
        <v>11332</v>
      </c>
      <c r="N1116" s="5" t="s">
        <v>9612</v>
      </c>
    </row>
    <row r="1117" customFormat="false" ht="15" hidden="false" customHeight="true" outlineLevel="0" collapsed="false">
      <c r="A1117" s="5" t="s">
        <v>6320</v>
      </c>
      <c r="B1117" s="5" t="s">
        <v>12955</v>
      </c>
      <c r="C1117" s="5" t="s">
        <v>2001</v>
      </c>
      <c r="D1117" s="5" t="s">
        <v>6321</v>
      </c>
      <c r="E1117" s="5" t="s">
        <v>102</v>
      </c>
      <c r="F1117" s="5" t="s">
        <v>6323</v>
      </c>
      <c r="G1117" s="5" t="n">
        <f aca="false">COUNTIF('Duel Log'!A:A,A1117)</f>
        <v>3</v>
      </c>
      <c r="H1117" s="5" t="n">
        <f aca="false">COUNTIFS('Duel Log'!A:A,A1117,'Duel Log'!AA:AA,"Win")</f>
        <v>2</v>
      </c>
      <c r="I1117" s="5" t="s">
        <v>12956</v>
      </c>
      <c r="J1117" s="5" t="s">
        <v>12957</v>
      </c>
      <c r="K1117" s="5" t="s">
        <v>12958</v>
      </c>
      <c r="L1117" s="5" t="s">
        <v>98</v>
      </c>
      <c r="M1117" s="5" t="s">
        <v>10490</v>
      </c>
      <c r="N1117" s="5" t="s">
        <v>9602</v>
      </c>
    </row>
    <row r="1118" customFormat="false" ht="15" hidden="false" customHeight="true" outlineLevel="0" collapsed="false">
      <c r="A1118" s="5" t="s">
        <v>6328</v>
      </c>
      <c r="B1118" s="5" t="s">
        <v>12959</v>
      </c>
      <c r="C1118" s="5" t="s">
        <v>2001</v>
      </c>
      <c r="D1118" s="5" t="s">
        <v>182</v>
      </c>
      <c r="E1118" s="5" t="s">
        <v>102</v>
      </c>
      <c r="F1118" s="5" t="s">
        <v>6329</v>
      </c>
      <c r="G1118" s="5" t="n">
        <f aca="false">COUNTIF('Duel Log'!A:A,A1118)</f>
        <v>3</v>
      </c>
      <c r="H1118" s="5" t="n">
        <f aca="false">COUNTIFS('Duel Log'!A:A,A1118,'Duel Log'!AA:AA,"Win")</f>
        <v>1</v>
      </c>
      <c r="I1118" s="5" t="s">
        <v>12960</v>
      </c>
      <c r="J1118" s="5" t="s">
        <v>12961</v>
      </c>
      <c r="K1118" s="5" t="s">
        <v>12962</v>
      </c>
      <c r="L1118" s="5" t="s">
        <v>98</v>
      </c>
      <c r="M1118" s="5" t="s">
        <v>9865</v>
      </c>
      <c r="N1118" s="5" t="s">
        <v>9602</v>
      </c>
    </row>
    <row r="1119" customFormat="false" ht="15" hidden="false" customHeight="true" outlineLevel="0" collapsed="false">
      <c r="A1119" s="5" t="s">
        <v>6334</v>
      </c>
      <c r="B1119" s="5" t="s">
        <v>12963</v>
      </c>
      <c r="C1119" s="5" t="s">
        <v>2001</v>
      </c>
      <c r="D1119" s="5" t="s">
        <v>6335</v>
      </c>
      <c r="E1119" s="5" t="s">
        <v>102</v>
      </c>
      <c r="F1119" s="5" t="s">
        <v>6337</v>
      </c>
      <c r="G1119" s="5" t="n">
        <f aca="false">COUNTIF('Duel Log'!A:A,A1119)</f>
        <v>2</v>
      </c>
      <c r="H1119" s="5" t="n">
        <f aca="false">COUNTIFS('Duel Log'!A:A,A1119,'Duel Log'!AA:AA,"Win")</f>
        <v>2</v>
      </c>
      <c r="I1119" s="5" t="s">
        <v>12964</v>
      </c>
      <c r="J1119" s="5" t="s">
        <v>12965</v>
      </c>
      <c r="K1119" s="5"/>
      <c r="L1119" s="5" t="s">
        <v>98</v>
      </c>
      <c r="M1119" s="5" t="s">
        <v>11332</v>
      </c>
      <c r="N1119" s="5" t="s">
        <v>9612</v>
      </c>
    </row>
    <row r="1120" customFormat="false" ht="15" hidden="false" customHeight="true" outlineLevel="0" collapsed="false">
      <c r="A1120" s="5" t="s">
        <v>6341</v>
      </c>
      <c r="B1120" s="5" t="s">
        <v>12966</v>
      </c>
      <c r="C1120" s="5" t="s">
        <v>2001</v>
      </c>
      <c r="D1120" s="5" t="s">
        <v>6342</v>
      </c>
      <c r="E1120" s="5" t="s">
        <v>102</v>
      </c>
      <c r="F1120" s="5" t="s">
        <v>6344</v>
      </c>
      <c r="G1120" s="5" t="n">
        <f aca="false">COUNTIF('Duel Log'!A:A,A1120)</f>
        <v>2</v>
      </c>
      <c r="H1120" s="5" t="n">
        <f aca="false">COUNTIFS('Duel Log'!A:A,A1120,'Duel Log'!AA:AA,"Win")</f>
        <v>2</v>
      </c>
      <c r="I1120" s="5" t="s">
        <v>9741</v>
      </c>
      <c r="J1120" s="5" t="s">
        <v>11368</v>
      </c>
      <c r="K1120" s="5"/>
      <c r="L1120" s="5" t="s">
        <v>98</v>
      </c>
      <c r="M1120" s="5" t="s">
        <v>10954</v>
      </c>
      <c r="N1120" s="5" t="s">
        <v>9612</v>
      </c>
    </row>
    <row r="1121" customFormat="false" ht="15" hidden="false" customHeight="true" outlineLevel="0" collapsed="false">
      <c r="A1121" s="5" t="s">
        <v>6347</v>
      </c>
      <c r="B1121" s="5" t="s">
        <v>12967</v>
      </c>
      <c r="C1121" s="5" t="s">
        <v>2001</v>
      </c>
      <c r="D1121" s="5" t="s">
        <v>837</v>
      </c>
      <c r="E1121" s="5" t="s">
        <v>102</v>
      </c>
      <c r="F1121" s="5" t="s">
        <v>6348</v>
      </c>
      <c r="G1121" s="5" t="n">
        <f aca="false">COUNTIF('Duel Log'!A:A,A1121)</f>
        <v>2</v>
      </c>
      <c r="H1121" s="5" t="n">
        <f aca="false">COUNTIFS('Duel Log'!A:A,A1121,'Duel Log'!AA:AA,"Win")</f>
        <v>2</v>
      </c>
      <c r="I1121" s="5" t="s">
        <v>12968</v>
      </c>
      <c r="J1121" s="5" t="s">
        <v>12969</v>
      </c>
      <c r="K1121" s="5"/>
      <c r="L1121" s="5" t="s">
        <v>98</v>
      </c>
      <c r="M1121" s="5" t="s">
        <v>10022</v>
      </c>
      <c r="N1121" s="5" t="s">
        <v>9612</v>
      </c>
    </row>
    <row r="1122" customFormat="false" ht="15" hidden="false" customHeight="true" outlineLevel="0" collapsed="false">
      <c r="A1122" s="5" t="s">
        <v>6353</v>
      </c>
      <c r="B1122" s="5" t="s">
        <v>12970</v>
      </c>
      <c r="C1122" s="5" t="s">
        <v>2001</v>
      </c>
      <c r="D1122" s="5" t="s">
        <v>1213</v>
      </c>
      <c r="E1122" s="5" t="s">
        <v>102</v>
      </c>
      <c r="F1122" s="5" t="s">
        <v>3212</v>
      </c>
      <c r="G1122" s="5" t="n">
        <f aca="false">COUNTIF('Duel Log'!A:A,A1122)</f>
        <v>3</v>
      </c>
      <c r="H1122" s="5" t="n">
        <f aca="false">COUNTIFS('Duel Log'!A:A,A1122,'Duel Log'!AA:AA,"Win")</f>
        <v>1</v>
      </c>
      <c r="I1122" s="5" t="s">
        <v>12971</v>
      </c>
      <c r="J1122" s="5" t="s">
        <v>12972</v>
      </c>
      <c r="K1122" s="5" t="s">
        <v>12973</v>
      </c>
      <c r="L1122" s="5" t="s">
        <v>98</v>
      </c>
      <c r="M1122" s="5" t="s">
        <v>12974</v>
      </c>
      <c r="N1122" s="5" t="s">
        <v>9602</v>
      </c>
    </row>
    <row r="1123" customFormat="false" ht="15" hidden="false" customHeight="true" outlineLevel="0" collapsed="false">
      <c r="A1123" s="5" t="s">
        <v>6354</v>
      </c>
      <c r="B1123" s="5" t="s">
        <v>12975</v>
      </c>
      <c r="C1123" s="5" t="s">
        <v>2001</v>
      </c>
      <c r="D1123" s="5" t="s">
        <v>987</v>
      </c>
      <c r="E1123" s="5" t="s">
        <v>102</v>
      </c>
      <c r="F1123" s="5" t="s">
        <v>6355</v>
      </c>
      <c r="G1123" s="5" t="n">
        <f aca="false">COUNTIF('Duel Log'!A:A,A1123)</f>
        <v>3</v>
      </c>
      <c r="H1123" s="5" t="n">
        <f aca="false">COUNTIFS('Duel Log'!A:A,A1123,'Duel Log'!AA:AA,"Win")</f>
        <v>2</v>
      </c>
      <c r="I1123" s="5" t="s">
        <v>9654</v>
      </c>
      <c r="J1123" s="5" t="s">
        <v>12976</v>
      </c>
      <c r="K1123" s="5" t="s">
        <v>12977</v>
      </c>
      <c r="L1123" s="5" t="s">
        <v>98</v>
      </c>
      <c r="M1123" s="5" t="s">
        <v>9988</v>
      </c>
      <c r="N1123" s="5" t="s">
        <v>9602</v>
      </c>
    </row>
    <row r="1124" customFormat="false" ht="15" hidden="false" customHeight="true" outlineLevel="0" collapsed="false">
      <c r="A1124" s="5" t="s">
        <v>6359</v>
      </c>
      <c r="B1124" s="5" t="s">
        <v>12978</v>
      </c>
      <c r="C1124" s="5" t="s">
        <v>2001</v>
      </c>
      <c r="D1124" s="6" t="s">
        <v>3704</v>
      </c>
      <c r="E1124" s="5" t="s">
        <v>102</v>
      </c>
      <c r="F1124" s="5" t="s">
        <v>6360</v>
      </c>
      <c r="G1124" s="5" t="n">
        <f aca="false">COUNTIF('Duel Log'!A:A,A1124)</f>
        <v>2</v>
      </c>
      <c r="H1124" s="5" t="n">
        <f aca="false">COUNTIFS('Duel Log'!A:A,A1124,'Duel Log'!AA:AA,"Win")</f>
        <v>0</v>
      </c>
      <c r="I1124" s="5" t="s">
        <v>12979</v>
      </c>
      <c r="J1124" s="5" t="s">
        <v>12980</v>
      </c>
      <c r="K1124" s="5"/>
      <c r="L1124" s="5" t="s">
        <v>98</v>
      </c>
      <c r="M1124" s="5" t="s">
        <v>9611</v>
      </c>
      <c r="N1124" s="5" t="s">
        <v>9612</v>
      </c>
    </row>
    <row r="1125" customFormat="false" ht="15" hidden="false" customHeight="true" outlineLevel="0" collapsed="false">
      <c r="A1125" s="5" t="s">
        <v>6363</v>
      </c>
      <c r="B1125" s="5" t="s">
        <v>12981</v>
      </c>
      <c r="C1125" s="5" t="s">
        <v>1066</v>
      </c>
      <c r="D1125" s="6" t="s">
        <v>1486</v>
      </c>
      <c r="E1125" s="5" t="s">
        <v>297</v>
      </c>
      <c r="F1125" s="5" t="s">
        <v>6364</v>
      </c>
      <c r="G1125" s="5" t="n">
        <f aca="false">COUNTIF('Duel Log'!A:A,A1125)</f>
        <v>3</v>
      </c>
      <c r="H1125" s="5" t="n">
        <f aca="false">COUNTIFS('Duel Log'!A:A,A1125,'Duel Log'!AA:AA,"Win")</f>
        <v>3</v>
      </c>
      <c r="I1125" s="5" t="s">
        <v>12982</v>
      </c>
      <c r="J1125" s="5" t="s">
        <v>12983</v>
      </c>
      <c r="K1125" s="5" t="s">
        <v>12984</v>
      </c>
      <c r="L1125" s="5" t="s">
        <v>98</v>
      </c>
      <c r="M1125" s="5" t="s">
        <v>10943</v>
      </c>
      <c r="N1125" s="5"/>
    </row>
    <row r="1126" customFormat="false" ht="15" hidden="false" customHeight="true" outlineLevel="0" collapsed="false">
      <c r="A1126" s="7" t="s">
        <v>6370</v>
      </c>
      <c r="B1126" s="7" t="s">
        <v>12981</v>
      </c>
      <c r="C1126" s="7" t="s">
        <v>1066</v>
      </c>
      <c r="D1126" s="8" t="s">
        <v>1486</v>
      </c>
      <c r="E1126" s="7" t="s">
        <v>297</v>
      </c>
      <c r="F1126" s="7" t="s">
        <v>6371</v>
      </c>
      <c r="G1126" s="7" t="n">
        <f aca="false">COUNTIF('Duel Log'!A:A,A1126)</f>
        <v>3</v>
      </c>
      <c r="H1126" s="7" t="n">
        <f aca="false">COUNTIFS('Duel Log'!A:A,A1126,'Duel Log'!AA:AA,"Win")</f>
        <v>2</v>
      </c>
      <c r="I1126" s="7" t="s">
        <v>12985</v>
      </c>
      <c r="J1126" s="7" t="s">
        <v>12986</v>
      </c>
      <c r="K1126" s="7" t="s">
        <v>12987</v>
      </c>
      <c r="L1126" s="7" t="s">
        <v>99</v>
      </c>
      <c r="M1126" s="7" t="s">
        <v>10295</v>
      </c>
      <c r="N1126" s="7"/>
    </row>
    <row r="1127" customFormat="false" ht="15" hidden="false" customHeight="true" outlineLevel="0" collapsed="false">
      <c r="A1127" s="7" t="s">
        <v>6377</v>
      </c>
      <c r="B1127" s="7" t="s">
        <v>12981</v>
      </c>
      <c r="C1127" s="7" t="s">
        <v>1066</v>
      </c>
      <c r="D1127" s="8" t="s">
        <v>1486</v>
      </c>
      <c r="E1127" s="7" t="s">
        <v>297</v>
      </c>
      <c r="F1127" s="7" t="s">
        <v>6378</v>
      </c>
      <c r="G1127" s="7" t="n">
        <f aca="false">COUNTIF('Duel Log'!A:A,A1127)</f>
        <v>3</v>
      </c>
      <c r="H1127" s="7" t="n">
        <f aca="false">COUNTIFS('Duel Log'!A:A,A1127,'Duel Log'!AA:AA,"Win")</f>
        <v>2</v>
      </c>
      <c r="I1127" s="7" t="s">
        <v>12988</v>
      </c>
      <c r="J1127" s="7" t="s">
        <v>12989</v>
      </c>
      <c r="K1127" s="7" t="s">
        <v>12990</v>
      </c>
      <c r="L1127" s="7" t="s">
        <v>99</v>
      </c>
      <c r="M1127" s="7" t="s">
        <v>9667</v>
      </c>
      <c r="N1127" s="7"/>
    </row>
    <row r="1128" customFormat="false" ht="15" hidden="false" customHeight="true" outlineLevel="0" collapsed="false">
      <c r="A1128" s="7" t="s">
        <v>6383</v>
      </c>
      <c r="B1128" s="7" t="s">
        <v>12981</v>
      </c>
      <c r="C1128" s="7" t="s">
        <v>1066</v>
      </c>
      <c r="D1128" s="8" t="s">
        <v>1486</v>
      </c>
      <c r="E1128" s="7" t="s">
        <v>297</v>
      </c>
      <c r="F1128" s="7" t="s">
        <v>6384</v>
      </c>
      <c r="G1128" s="7" t="n">
        <f aca="false">COUNTIF('Duel Log'!A:A,A1128)</f>
        <v>3</v>
      </c>
      <c r="H1128" s="7" t="n">
        <f aca="false">COUNTIFS('Duel Log'!A:A,A1128,'Duel Log'!AA:AA,"Win")</f>
        <v>1</v>
      </c>
      <c r="I1128" s="7" t="s">
        <v>9705</v>
      </c>
      <c r="J1128" s="7" t="s">
        <v>12991</v>
      </c>
      <c r="K1128" s="7" t="s">
        <v>12992</v>
      </c>
      <c r="L1128" s="7" t="s">
        <v>99</v>
      </c>
      <c r="M1128" s="7" t="s">
        <v>12993</v>
      </c>
      <c r="N1128" s="7"/>
    </row>
    <row r="1129" customFormat="false" ht="15" hidden="false" customHeight="true" outlineLevel="0" collapsed="false">
      <c r="A1129" s="5" t="s">
        <v>6389</v>
      </c>
      <c r="B1129" s="5" t="s">
        <v>12994</v>
      </c>
      <c r="C1129" s="5" t="s">
        <v>1066</v>
      </c>
      <c r="D1129" s="5" t="s">
        <v>2119</v>
      </c>
      <c r="E1129" s="5" t="s">
        <v>297</v>
      </c>
      <c r="F1129" s="5" t="s">
        <v>6390</v>
      </c>
      <c r="G1129" s="5" t="n">
        <f aca="false">COUNTIF('Duel Log'!A:A,A1129)</f>
        <v>3</v>
      </c>
      <c r="H1129" s="5" t="n">
        <f aca="false">COUNTIFS('Duel Log'!A:A,A1129,'Duel Log'!AA:AA,"Win")</f>
        <v>0</v>
      </c>
      <c r="I1129" s="5" t="s">
        <v>10266</v>
      </c>
      <c r="J1129" s="5" t="s">
        <v>12995</v>
      </c>
      <c r="K1129" s="5" t="s">
        <v>12996</v>
      </c>
      <c r="L1129" s="5" t="s">
        <v>98</v>
      </c>
      <c r="M1129" s="5" t="s">
        <v>12997</v>
      </c>
      <c r="N1129" s="5"/>
    </row>
    <row r="1130" customFormat="false" ht="15" hidden="false" customHeight="true" outlineLevel="0" collapsed="false">
      <c r="A1130" s="7" t="s">
        <v>6395</v>
      </c>
      <c r="B1130" s="7" t="s">
        <v>12994</v>
      </c>
      <c r="C1130" s="7" t="s">
        <v>1066</v>
      </c>
      <c r="D1130" s="7" t="s">
        <v>2119</v>
      </c>
      <c r="E1130" s="7" t="s">
        <v>297</v>
      </c>
      <c r="F1130" s="7" t="s">
        <v>6396</v>
      </c>
      <c r="G1130" s="7" t="n">
        <f aca="false">COUNTIF('Duel Log'!A:A,A1130)</f>
        <v>3</v>
      </c>
      <c r="H1130" s="7" t="n">
        <f aca="false">COUNTIFS('Duel Log'!A:A,A1130,'Duel Log'!AA:AA,"Win")</f>
        <v>3</v>
      </c>
      <c r="I1130" s="7" t="s">
        <v>9775</v>
      </c>
      <c r="J1130" s="7" t="s">
        <v>12998</v>
      </c>
      <c r="K1130" s="7" t="s">
        <v>12999</v>
      </c>
      <c r="L1130" s="7" t="s">
        <v>99</v>
      </c>
      <c r="M1130" s="7" t="s">
        <v>10522</v>
      </c>
      <c r="N1130" s="7"/>
    </row>
    <row r="1131" customFormat="false" ht="15" hidden="false" customHeight="true" outlineLevel="0" collapsed="false">
      <c r="A1131" s="7" t="s">
        <v>6400</v>
      </c>
      <c r="B1131" s="7" t="s">
        <v>12994</v>
      </c>
      <c r="C1131" s="7" t="s">
        <v>1066</v>
      </c>
      <c r="D1131" s="7" t="s">
        <v>2119</v>
      </c>
      <c r="E1131" s="7" t="s">
        <v>297</v>
      </c>
      <c r="F1131" s="7" t="s">
        <v>6401</v>
      </c>
      <c r="G1131" s="7" t="n">
        <f aca="false">COUNTIF('Duel Log'!A:A,A1131)</f>
        <v>3</v>
      </c>
      <c r="H1131" s="7" t="n">
        <f aca="false">COUNTIFS('Duel Log'!A:A,A1131,'Duel Log'!AA:AA,"Win")</f>
        <v>1</v>
      </c>
      <c r="I1131" s="7" t="s">
        <v>13000</v>
      </c>
      <c r="J1131" s="7" t="s">
        <v>13001</v>
      </c>
      <c r="K1131" s="7" t="s">
        <v>13002</v>
      </c>
      <c r="L1131" s="7" t="s">
        <v>99</v>
      </c>
      <c r="M1131" s="7" t="s">
        <v>10490</v>
      </c>
      <c r="N1131" s="7"/>
    </row>
    <row r="1132" customFormat="false" ht="15" hidden="false" customHeight="true" outlineLevel="0" collapsed="false">
      <c r="A1132" s="7" t="s">
        <v>6405</v>
      </c>
      <c r="B1132" s="7" t="s">
        <v>12994</v>
      </c>
      <c r="C1132" s="7" t="s">
        <v>1066</v>
      </c>
      <c r="D1132" s="7" t="s">
        <v>2119</v>
      </c>
      <c r="E1132" s="7" t="s">
        <v>297</v>
      </c>
      <c r="F1132" s="7" t="s">
        <v>6406</v>
      </c>
      <c r="G1132" s="7" t="n">
        <f aca="false">COUNTIF('Duel Log'!A:A,A1132)</f>
        <v>3</v>
      </c>
      <c r="H1132" s="7" t="n">
        <f aca="false">COUNTIFS('Duel Log'!A:A,A1132,'Duel Log'!AA:AA,"Win")</f>
        <v>1</v>
      </c>
      <c r="I1132" s="7" t="s">
        <v>13003</v>
      </c>
      <c r="J1132" s="7" t="s">
        <v>13004</v>
      </c>
      <c r="K1132" s="7" t="s">
        <v>13005</v>
      </c>
      <c r="L1132" s="7" t="s">
        <v>99</v>
      </c>
      <c r="M1132" s="7" t="s">
        <v>13006</v>
      </c>
      <c r="N1132" s="7"/>
    </row>
    <row r="1133" customFormat="false" ht="15" hidden="false" customHeight="true" outlineLevel="0" collapsed="false">
      <c r="A1133" s="7" t="s">
        <v>6411</v>
      </c>
      <c r="B1133" s="7" t="s">
        <v>12994</v>
      </c>
      <c r="C1133" s="7" t="s">
        <v>1066</v>
      </c>
      <c r="D1133" s="7" t="s">
        <v>2119</v>
      </c>
      <c r="E1133" s="7" t="s">
        <v>297</v>
      </c>
      <c r="F1133" s="7" t="s">
        <v>6412</v>
      </c>
      <c r="G1133" s="7" t="n">
        <f aca="false">COUNTIF('Duel Log'!A:A,A1133)</f>
        <v>3</v>
      </c>
      <c r="H1133" s="7" t="n">
        <f aca="false">COUNTIFS('Duel Log'!A:A,A1133,'Duel Log'!AA:AA,"Win")</f>
        <v>1</v>
      </c>
      <c r="I1133" s="7" t="s">
        <v>9705</v>
      </c>
      <c r="J1133" s="7" t="s">
        <v>13007</v>
      </c>
      <c r="K1133" s="7" t="s">
        <v>13008</v>
      </c>
      <c r="L1133" s="7" t="s">
        <v>99</v>
      </c>
      <c r="M1133" s="7" t="s">
        <v>13009</v>
      </c>
      <c r="N1133" s="7"/>
    </row>
    <row r="1134" customFormat="false" ht="15" hidden="false" customHeight="true" outlineLevel="0" collapsed="false">
      <c r="A1134" s="7" t="s">
        <v>6418</v>
      </c>
      <c r="B1134" s="7" t="s">
        <v>12994</v>
      </c>
      <c r="C1134" s="7" t="s">
        <v>1066</v>
      </c>
      <c r="D1134" s="7" t="s">
        <v>2119</v>
      </c>
      <c r="E1134" s="7" t="s">
        <v>297</v>
      </c>
      <c r="F1134" s="7" t="s">
        <v>6419</v>
      </c>
      <c r="G1134" s="7" t="n">
        <f aca="false">COUNTIF('Duel Log'!A:A,A1134)</f>
        <v>3</v>
      </c>
      <c r="H1134" s="7" t="n">
        <f aca="false">COUNTIFS('Duel Log'!A:A,A1134,'Duel Log'!AA:AA,"Win")</f>
        <v>1</v>
      </c>
      <c r="I1134" s="7" t="s">
        <v>13010</v>
      </c>
      <c r="J1134" s="7" t="s">
        <v>13011</v>
      </c>
      <c r="K1134" s="7" t="s">
        <v>13012</v>
      </c>
      <c r="L1134" s="7" t="s">
        <v>99</v>
      </c>
      <c r="M1134" s="7" t="s">
        <v>12264</v>
      </c>
      <c r="N1134" s="7"/>
    </row>
    <row r="1135" customFormat="false" ht="15" hidden="false" customHeight="true" outlineLevel="0" collapsed="false">
      <c r="A1135" s="5" t="s">
        <v>6424</v>
      </c>
      <c r="B1135" s="5" t="s">
        <v>13013</v>
      </c>
      <c r="C1135" s="5" t="s">
        <v>1066</v>
      </c>
      <c r="D1135" s="5" t="s">
        <v>726</v>
      </c>
      <c r="E1135" s="5" t="s">
        <v>297</v>
      </c>
      <c r="F1135" s="5" t="s">
        <v>1084</v>
      </c>
      <c r="G1135" s="5" t="n">
        <f aca="false">COUNTIF('Duel Log'!A:A,A1135)</f>
        <v>1</v>
      </c>
      <c r="H1135" s="5" t="n">
        <f aca="false">COUNTIFS('Duel Log'!A:A,A1135,'Duel Log'!AA:AA,"Win")</f>
        <v>0</v>
      </c>
      <c r="I1135" s="5" t="s">
        <v>13014</v>
      </c>
      <c r="J1135" s="5"/>
      <c r="K1135" s="5"/>
      <c r="L1135" s="5" t="s">
        <v>98</v>
      </c>
      <c r="M1135" s="5" t="s">
        <v>9648</v>
      </c>
      <c r="N1135" s="5"/>
    </row>
    <row r="1136" customFormat="false" ht="15" hidden="false" customHeight="true" outlineLevel="0" collapsed="false">
      <c r="A1136" s="7" t="s">
        <v>6425</v>
      </c>
      <c r="B1136" s="7" t="s">
        <v>13013</v>
      </c>
      <c r="C1136" s="7" t="s">
        <v>1066</v>
      </c>
      <c r="D1136" s="7" t="s">
        <v>726</v>
      </c>
      <c r="E1136" s="7" t="s">
        <v>297</v>
      </c>
      <c r="F1136" s="7" t="s">
        <v>1087</v>
      </c>
      <c r="G1136" s="7" t="n">
        <f aca="false">COUNTIF('Duel Log'!A:A,A1136)</f>
        <v>3</v>
      </c>
      <c r="H1136" s="7" t="n">
        <f aca="false">COUNTIFS('Duel Log'!A:A,A1136,'Duel Log'!AA:AA,"Win")</f>
        <v>0</v>
      </c>
      <c r="I1136" s="7" t="s">
        <v>13015</v>
      </c>
      <c r="J1136" s="7" t="s">
        <v>10459</v>
      </c>
      <c r="K1136" s="7" t="s">
        <v>13016</v>
      </c>
      <c r="L1136" s="7" t="s">
        <v>99</v>
      </c>
      <c r="M1136" s="7" t="s">
        <v>9645</v>
      </c>
      <c r="N1136" s="7"/>
    </row>
    <row r="1137" customFormat="false" ht="15" hidden="false" customHeight="true" outlineLevel="0" collapsed="false">
      <c r="A1137" s="7" t="s">
        <v>6426</v>
      </c>
      <c r="B1137" s="7" t="s">
        <v>13013</v>
      </c>
      <c r="C1137" s="7" t="s">
        <v>1066</v>
      </c>
      <c r="D1137" s="7" t="s">
        <v>726</v>
      </c>
      <c r="E1137" s="7" t="s">
        <v>297</v>
      </c>
      <c r="F1137" s="7" t="s">
        <v>1094</v>
      </c>
      <c r="G1137" s="7" t="n">
        <f aca="false">COUNTIF('Duel Log'!A:A,A1137)</f>
        <v>3</v>
      </c>
      <c r="H1137" s="7" t="n">
        <f aca="false">COUNTIFS('Duel Log'!A:A,A1137,'Duel Log'!AA:AA,"Win")</f>
        <v>1</v>
      </c>
      <c r="I1137" s="7" t="s">
        <v>13017</v>
      </c>
      <c r="J1137" s="7" t="s">
        <v>13018</v>
      </c>
      <c r="K1137" s="7" t="s">
        <v>13019</v>
      </c>
      <c r="L1137" s="7" t="s">
        <v>99</v>
      </c>
      <c r="M1137" s="7" t="s">
        <v>11485</v>
      </c>
      <c r="N1137" s="7"/>
    </row>
    <row r="1138" customFormat="false" ht="15" hidden="false" customHeight="true" outlineLevel="0" collapsed="false">
      <c r="A1138" s="7" t="s">
        <v>6427</v>
      </c>
      <c r="B1138" s="7" t="s">
        <v>13013</v>
      </c>
      <c r="C1138" s="7" t="s">
        <v>1066</v>
      </c>
      <c r="D1138" s="7" t="s">
        <v>726</v>
      </c>
      <c r="E1138" s="7" t="s">
        <v>297</v>
      </c>
      <c r="F1138" s="7" t="s">
        <v>1102</v>
      </c>
      <c r="G1138" s="7" t="n">
        <f aca="false">COUNTIF('Duel Log'!A:A,A1138)</f>
        <v>3</v>
      </c>
      <c r="H1138" s="7" t="n">
        <f aca="false">COUNTIFS('Duel Log'!A:A,A1138,'Duel Log'!AA:AA,"Win")</f>
        <v>1</v>
      </c>
      <c r="I1138" s="7" t="s">
        <v>9807</v>
      </c>
      <c r="J1138" s="7" t="s">
        <v>13020</v>
      </c>
      <c r="K1138" s="7" t="s">
        <v>13021</v>
      </c>
      <c r="L1138" s="7" t="s">
        <v>99</v>
      </c>
      <c r="M1138" s="7" t="s">
        <v>10387</v>
      </c>
      <c r="N1138" s="7"/>
    </row>
    <row r="1139" customFormat="false" ht="15" hidden="false" customHeight="true" outlineLevel="0" collapsed="false">
      <c r="A1139" s="7" t="s">
        <v>6428</v>
      </c>
      <c r="B1139" s="7" t="s">
        <v>13013</v>
      </c>
      <c r="C1139" s="7" t="s">
        <v>1066</v>
      </c>
      <c r="D1139" s="7" t="s">
        <v>726</v>
      </c>
      <c r="E1139" s="7" t="s">
        <v>297</v>
      </c>
      <c r="F1139" s="7" t="s">
        <v>1110</v>
      </c>
      <c r="G1139" s="7" t="n">
        <f aca="false">COUNTIF('Duel Log'!A:A,A1139)</f>
        <v>3</v>
      </c>
      <c r="H1139" s="7" t="n">
        <f aca="false">COUNTIFS('Duel Log'!A:A,A1139,'Duel Log'!AA:AA,"Win")</f>
        <v>2</v>
      </c>
      <c r="I1139" s="7" t="s">
        <v>13022</v>
      </c>
      <c r="J1139" s="7" t="s">
        <v>13023</v>
      </c>
      <c r="K1139" s="7" t="s">
        <v>13024</v>
      </c>
      <c r="L1139" s="7" t="s">
        <v>99</v>
      </c>
      <c r="M1139" s="7" t="s">
        <v>10594</v>
      </c>
      <c r="N1139" s="7"/>
    </row>
    <row r="1140" customFormat="false" ht="15" hidden="false" customHeight="true" outlineLevel="0" collapsed="false">
      <c r="A1140" s="5" t="s">
        <v>6429</v>
      </c>
      <c r="B1140" s="5" t="s">
        <v>13025</v>
      </c>
      <c r="C1140" s="5" t="s">
        <v>1066</v>
      </c>
      <c r="D1140" s="5" t="s">
        <v>1010</v>
      </c>
      <c r="E1140" s="5" t="s">
        <v>297</v>
      </c>
      <c r="F1140" s="5" t="s">
        <v>6430</v>
      </c>
      <c r="G1140" s="5" t="n">
        <f aca="false">COUNTIF('Duel Log'!A:A,A1140)</f>
        <v>3</v>
      </c>
      <c r="H1140" s="5" t="n">
        <f aca="false">COUNTIFS('Duel Log'!A:A,A1140,'Duel Log'!AA:AA,"Win")</f>
        <v>1</v>
      </c>
      <c r="I1140" s="5" t="s">
        <v>9974</v>
      </c>
      <c r="J1140" s="5" t="s">
        <v>13026</v>
      </c>
      <c r="K1140" s="5" t="s">
        <v>13027</v>
      </c>
      <c r="L1140" s="5" t="s">
        <v>98</v>
      </c>
      <c r="M1140" s="5" t="s">
        <v>11742</v>
      </c>
      <c r="N1140" s="5"/>
    </row>
    <row r="1141" customFormat="false" ht="15" hidden="false" customHeight="true" outlineLevel="0" collapsed="false">
      <c r="A1141" s="7" t="s">
        <v>6435</v>
      </c>
      <c r="B1141" s="7" t="s">
        <v>13025</v>
      </c>
      <c r="C1141" s="7" t="s">
        <v>1066</v>
      </c>
      <c r="D1141" s="7" t="s">
        <v>1010</v>
      </c>
      <c r="E1141" s="7" t="s">
        <v>297</v>
      </c>
      <c r="F1141" s="7" t="s">
        <v>6436</v>
      </c>
      <c r="G1141" s="7" t="n">
        <f aca="false">COUNTIF('Duel Log'!A:A,A1141)</f>
        <v>3</v>
      </c>
      <c r="H1141" s="7" t="n">
        <f aca="false">COUNTIFS('Duel Log'!A:A,A1141,'Duel Log'!AA:AA,"Win")</f>
        <v>2</v>
      </c>
      <c r="I1141" s="7" t="s">
        <v>13028</v>
      </c>
      <c r="J1141" s="7" t="s">
        <v>10341</v>
      </c>
      <c r="K1141" s="7" t="s">
        <v>13029</v>
      </c>
      <c r="L1141" s="7" t="s">
        <v>99</v>
      </c>
      <c r="M1141" s="7" t="s">
        <v>11187</v>
      </c>
      <c r="N1141" s="7"/>
    </row>
    <row r="1142" customFormat="false" ht="15" hidden="false" customHeight="true" outlineLevel="0" collapsed="false">
      <c r="A1142" s="7" t="s">
        <v>6440</v>
      </c>
      <c r="B1142" s="7" t="s">
        <v>13025</v>
      </c>
      <c r="C1142" s="7" t="s">
        <v>1066</v>
      </c>
      <c r="D1142" s="7" t="s">
        <v>1010</v>
      </c>
      <c r="E1142" s="7" t="s">
        <v>297</v>
      </c>
      <c r="F1142" s="7" t="s">
        <v>6441</v>
      </c>
      <c r="G1142" s="7" t="n">
        <f aca="false">COUNTIF('Duel Log'!A:A,A1142)</f>
        <v>3</v>
      </c>
      <c r="H1142" s="7" t="n">
        <f aca="false">COUNTIFS('Duel Log'!A:A,A1142,'Duel Log'!AA:AA,"Win")</f>
        <v>2</v>
      </c>
      <c r="I1142" s="7" t="s">
        <v>9922</v>
      </c>
      <c r="J1142" s="7" t="s">
        <v>13030</v>
      </c>
      <c r="K1142" s="7" t="s">
        <v>13031</v>
      </c>
      <c r="L1142" s="7" t="s">
        <v>99</v>
      </c>
      <c r="M1142" s="7" t="s">
        <v>13032</v>
      </c>
      <c r="N1142" s="7"/>
    </row>
    <row r="1143" customFormat="false" ht="15" hidden="false" customHeight="true" outlineLevel="0" collapsed="false">
      <c r="A1143" s="7" t="s">
        <v>6446</v>
      </c>
      <c r="B1143" s="7" t="s">
        <v>13025</v>
      </c>
      <c r="C1143" s="7" t="s">
        <v>1066</v>
      </c>
      <c r="D1143" s="7" t="s">
        <v>1010</v>
      </c>
      <c r="E1143" s="7" t="s">
        <v>297</v>
      </c>
      <c r="F1143" s="7" t="s">
        <v>6447</v>
      </c>
      <c r="G1143" s="7" t="n">
        <f aca="false">COUNTIF('Duel Log'!A:A,A1143)</f>
        <v>3</v>
      </c>
      <c r="H1143" s="7" t="n">
        <f aca="false">COUNTIFS('Duel Log'!A:A,A1143,'Duel Log'!AA:AA,"Win")</f>
        <v>3</v>
      </c>
      <c r="I1143" s="7" t="s">
        <v>10008</v>
      </c>
      <c r="J1143" s="7" t="s">
        <v>13033</v>
      </c>
      <c r="K1143" s="7" t="s">
        <v>13034</v>
      </c>
      <c r="L1143" s="7" t="s">
        <v>99</v>
      </c>
      <c r="M1143" s="7" t="s">
        <v>10140</v>
      </c>
      <c r="N1143" s="7"/>
    </row>
    <row r="1144" customFormat="false" ht="15" hidden="false" customHeight="true" outlineLevel="0" collapsed="false">
      <c r="A1144" s="7" t="s">
        <v>6453</v>
      </c>
      <c r="B1144" s="7" t="s">
        <v>13025</v>
      </c>
      <c r="C1144" s="7" t="s">
        <v>1066</v>
      </c>
      <c r="D1144" s="7" t="s">
        <v>1010</v>
      </c>
      <c r="E1144" s="7" t="s">
        <v>297</v>
      </c>
      <c r="F1144" s="7" t="s">
        <v>6454</v>
      </c>
      <c r="G1144" s="7" t="n">
        <f aca="false">COUNTIF('Duel Log'!A:A,A1144)</f>
        <v>3</v>
      </c>
      <c r="H1144" s="7" t="n">
        <f aca="false">COUNTIFS('Duel Log'!A:A,A1144,'Duel Log'!AA:AA,"Win")</f>
        <v>0</v>
      </c>
      <c r="I1144" s="7" t="s">
        <v>13035</v>
      </c>
      <c r="J1144" s="7" t="s">
        <v>13036</v>
      </c>
      <c r="K1144" s="7" t="s">
        <v>13037</v>
      </c>
      <c r="L1144" s="7" t="s">
        <v>99</v>
      </c>
      <c r="M1144" s="7" t="s">
        <v>13038</v>
      </c>
      <c r="N1144" s="7"/>
    </row>
    <row r="1145" customFormat="false" ht="15" hidden="false" customHeight="true" outlineLevel="0" collapsed="false">
      <c r="A1145" s="7" t="s">
        <v>6460</v>
      </c>
      <c r="B1145" s="7" t="s">
        <v>13025</v>
      </c>
      <c r="C1145" s="7" t="s">
        <v>1066</v>
      </c>
      <c r="D1145" s="7" t="s">
        <v>1010</v>
      </c>
      <c r="E1145" s="7" t="s">
        <v>297</v>
      </c>
      <c r="F1145" s="7" t="s">
        <v>6461</v>
      </c>
      <c r="G1145" s="7" t="n">
        <f aca="false">COUNTIF('Duel Log'!A:A,A1145)</f>
        <v>3</v>
      </c>
      <c r="H1145" s="7" t="n">
        <f aca="false">COUNTIFS('Duel Log'!A:A,A1145,'Duel Log'!AA:AA,"Win")</f>
        <v>2</v>
      </c>
      <c r="I1145" s="7" t="s">
        <v>13039</v>
      </c>
      <c r="J1145" s="7" t="s">
        <v>13040</v>
      </c>
      <c r="K1145" s="7" t="s">
        <v>13041</v>
      </c>
      <c r="L1145" s="7" t="s">
        <v>99</v>
      </c>
      <c r="M1145" s="7" t="s">
        <v>13042</v>
      </c>
      <c r="N1145" s="7"/>
    </row>
    <row r="1146" customFormat="false" ht="15" hidden="false" customHeight="true" outlineLevel="0" collapsed="false">
      <c r="A1146" s="5" t="s">
        <v>6466</v>
      </c>
      <c r="B1146" s="5" t="s">
        <v>13043</v>
      </c>
      <c r="C1146" s="5" t="s">
        <v>1066</v>
      </c>
      <c r="D1146" s="5" t="s">
        <v>2745</v>
      </c>
      <c r="E1146" s="5" t="s">
        <v>102</v>
      </c>
      <c r="F1146" s="5" t="s">
        <v>6323</v>
      </c>
      <c r="G1146" s="5" t="n">
        <f aca="false">COUNTIF('Duel Log'!A:A,A1146)</f>
        <v>3</v>
      </c>
      <c r="H1146" s="5" t="n">
        <f aca="false">COUNTIFS('Duel Log'!A:A,A1146,'Duel Log'!AA:AA,"Win")</f>
        <v>2</v>
      </c>
      <c r="I1146" s="5" t="s">
        <v>13044</v>
      </c>
      <c r="J1146" s="5" t="s">
        <v>12964</v>
      </c>
      <c r="K1146" s="5" t="s">
        <v>13045</v>
      </c>
      <c r="L1146" s="5" t="s">
        <v>98</v>
      </c>
      <c r="M1146" s="5" t="s">
        <v>9763</v>
      </c>
      <c r="N1146" s="5" t="s">
        <v>9602</v>
      </c>
    </row>
    <row r="1147" customFormat="false" ht="15" hidden="false" customHeight="true" outlineLevel="0" collapsed="false">
      <c r="A1147" s="5" t="s">
        <v>6469</v>
      </c>
      <c r="B1147" s="5" t="s">
        <v>13046</v>
      </c>
      <c r="C1147" s="5" t="s">
        <v>1066</v>
      </c>
      <c r="D1147" s="5" t="s">
        <v>6470</v>
      </c>
      <c r="E1147" s="5" t="s">
        <v>102</v>
      </c>
      <c r="F1147" s="5" t="s">
        <v>6472</v>
      </c>
      <c r="G1147" s="5" t="n">
        <f aca="false">COUNTIF('Duel Log'!A:A,A1147)</f>
        <v>2</v>
      </c>
      <c r="H1147" s="5" t="n">
        <f aca="false">COUNTIFS('Duel Log'!A:A,A1147,'Duel Log'!AA:AA,"Win")</f>
        <v>2</v>
      </c>
      <c r="I1147" s="5" t="s">
        <v>13047</v>
      </c>
      <c r="J1147" s="5" t="s">
        <v>13048</v>
      </c>
      <c r="K1147" s="5"/>
      <c r="L1147" s="5" t="s">
        <v>98</v>
      </c>
      <c r="M1147" s="5" t="s">
        <v>11202</v>
      </c>
      <c r="N1147" s="5" t="s">
        <v>9612</v>
      </c>
    </row>
    <row r="1148" customFormat="false" ht="15" hidden="false" customHeight="true" outlineLevel="0" collapsed="false">
      <c r="A1148" s="5" t="s">
        <v>6475</v>
      </c>
      <c r="B1148" s="5" t="s">
        <v>13049</v>
      </c>
      <c r="C1148" s="5" t="s">
        <v>1066</v>
      </c>
      <c r="D1148" s="5" t="s">
        <v>6476</v>
      </c>
      <c r="E1148" s="5" t="s">
        <v>102</v>
      </c>
      <c r="F1148" s="5" t="s">
        <v>6478</v>
      </c>
      <c r="G1148" s="5" t="n">
        <f aca="false">COUNTIF('Duel Log'!A:A,A1148)</f>
        <v>2</v>
      </c>
      <c r="H1148" s="5" t="n">
        <f aca="false">COUNTIFS('Duel Log'!A:A,A1148,'Duel Log'!AA:AA,"Win")</f>
        <v>0</v>
      </c>
      <c r="I1148" s="5" t="s">
        <v>13050</v>
      </c>
      <c r="J1148" s="5" t="s">
        <v>13051</v>
      </c>
      <c r="K1148" s="5"/>
      <c r="L1148" s="5" t="s">
        <v>98</v>
      </c>
      <c r="M1148" s="5" t="s">
        <v>10811</v>
      </c>
      <c r="N1148" s="5" t="s">
        <v>9612</v>
      </c>
    </row>
    <row r="1149" customFormat="false" ht="15" hidden="false" customHeight="true" outlineLevel="0" collapsed="false">
      <c r="A1149" s="5" t="s">
        <v>6482</v>
      </c>
      <c r="B1149" s="5" t="s">
        <v>13052</v>
      </c>
      <c r="C1149" s="5" t="s">
        <v>1066</v>
      </c>
      <c r="D1149" s="5" t="s">
        <v>1496</v>
      </c>
      <c r="E1149" s="5" t="s">
        <v>102</v>
      </c>
      <c r="F1149" s="5" t="s">
        <v>2726</v>
      </c>
      <c r="G1149" s="5" t="n">
        <f aca="false">COUNTIF('Duel Log'!A:A,A1149)</f>
        <v>2</v>
      </c>
      <c r="H1149" s="5" t="n">
        <f aca="false">COUNTIFS('Duel Log'!A:A,A1149,'Duel Log'!AA:AA,"Win")</f>
        <v>2</v>
      </c>
      <c r="I1149" s="5" t="s">
        <v>13053</v>
      </c>
      <c r="J1149" s="5" t="s">
        <v>13054</v>
      </c>
      <c r="K1149" s="5"/>
      <c r="L1149" s="5" t="s">
        <v>98</v>
      </c>
      <c r="M1149" s="5" t="s">
        <v>10181</v>
      </c>
      <c r="N1149" s="5" t="s">
        <v>9612</v>
      </c>
    </row>
    <row r="1150" customFormat="false" ht="15" hidden="false" customHeight="true" outlineLevel="0" collapsed="false">
      <c r="A1150" s="5" t="s">
        <v>6486</v>
      </c>
      <c r="B1150" s="5" t="s">
        <v>13055</v>
      </c>
      <c r="C1150" s="5" t="s">
        <v>1066</v>
      </c>
      <c r="D1150" s="5" t="s">
        <v>182</v>
      </c>
      <c r="E1150" s="5" t="s">
        <v>102</v>
      </c>
      <c r="F1150" s="5" t="s">
        <v>4880</v>
      </c>
      <c r="G1150" s="5" t="n">
        <f aca="false">COUNTIF('Duel Log'!A:A,A1150)</f>
        <v>1</v>
      </c>
      <c r="H1150" s="5" t="n">
        <f aca="false">COUNTIFS('Duel Log'!A:A,A1150,'Duel Log'!AA:AA,"Win")</f>
        <v>0</v>
      </c>
      <c r="I1150" s="5" t="s">
        <v>13056</v>
      </c>
      <c r="J1150" s="5"/>
      <c r="K1150" s="5"/>
      <c r="L1150" s="5" t="s">
        <v>98</v>
      </c>
      <c r="M1150" s="5" t="s">
        <v>9596</v>
      </c>
      <c r="N1150" s="5" t="s">
        <v>9596</v>
      </c>
    </row>
    <row r="1151" customFormat="false" ht="15" hidden="false" customHeight="true" outlineLevel="0" collapsed="false">
      <c r="A1151" s="9" t="s">
        <v>6487</v>
      </c>
      <c r="B1151" s="9" t="s">
        <v>13055</v>
      </c>
      <c r="C1151" s="9" t="s">
        <v>1066</v>
      </c>
      <c r="D1151" s="9" t="s">
        <v>182</v>
      </c>
      <c r="E1151" s="9" t="s">
        <v>102</v>
      </c>
      <c r="F1151" s="9" t="s">
        <v>6488</v>
      </c>
      <c r="G1151" s="9" t="n">
        <f aca="false">COUNTIF('Duel Log'!A:A,A1151)</f>
        <v>1</v>
      </c>
      <c r="H1151" s="9" t="n">
        <f aca="false">COUNTIFS('Duel Log'!A:A,A1151,'Duel Log'!AA:AA,"Win")</f>
        <v>1</v>
      </c>
      <c r="I1151" s="9" t="s">
        <v>13057</v>
      </c>
      <c r="J1151" s="9"/>
      <c r="K1151" s="9"/>
      <c r="L1151" s="9" t="s">
        <v>99</v>
      </c>
      <c r="M1151" s="9" t="s">
        <v>10077</v>
      </c>
      <c r="N1151" s="9" t="s">
        <v>10077</v>
      </c>
    </row>
    <row r="1152" customFormat="false" ht="15" hidden="false" customHeight="true" outlineLevel="0" collapsed="false">
      <c r="A1152" s="5" t="s">
        <v>6489</v>
      </c>
      <c r="B1152" s="5" t="s">
        <v>13058</v>
      </c>
      <c r="C1152" s="5" t="s">
        <v>1066</v>
      </c>
      <c r="D1152" s="5" t="s">
        <v>4066</v>
      </c>
      <c r="E1152" s="5" t="s">
        <v>102</v>
      </c>
      <c r="F1152" s="5" t="s">
        <v>6490</v>
      </c>
      <c r="G1152" s="5" t="n">
        <f aca="false">COUNTIF('Duel Log'!A:A,A1152)</f>
        <v>3</v>
      </c>
      <c r="H1152" s="5" t="n">
        <f aca="false">COUNTIFS('Duel Log'!A:A,A1152,'Duel Log'!AA:AA,"Win")</f>
        <v>2</v>
      </c>
      <c r="I1152" s="5" t="s">
        <v>13059</v>
      </c>
      <c r="J1152" s="5" t="s">
        <v>13060</v>
      </c>
      <c r="K1152" s="5" t="s">
        <v>13061</v>
      </c>
      <c r="L1152" s="5" t="s">
        <v>98</v>
      </c>
      <c r="M1152" s="5" t="s">
        <v>10440</v>
      </c>
      <c r="N1152" s="5" t="s">
        <v>9602</v>
      </c>
    </row>
    <row r="1153" customFormat="false" ht="15" hidden="false" customHeight="true" outlineLevel="0" collapsed="false">
      <c r="A1153" s="5" t="s">
        <v>6497</v>
      </c>
      <c r="B1153" s="5" t="s">
        <v>13062</v>
      </c>
      <c r="C1153" s="5" t="s">
        <v>1066</v>
      </c>
      <c r="D1153" s="5" t="s">
        <v>6498</v>
      </c>
      <c r="E1153" s="5" t="s">
        <v>102</v>
      </c>
      <c r="F1153" s="5" t="s">
        <v>6500</v>
      </c>
      <c r="G1153" s="5" t="n">
        <f aca="false">COUNTIF('Duel Log'!A:A,A1153)</f>
        <v>3</v>
      </c>
      <c r="H1153" s="5" t="n">
        <f aca="false">COUNTIFS('Duel Log'!A:A,A1153,'Duel Log'!AA:AA,"Win")</f>
        <v>1</v>
      </c>
      <c r="I1153" s="5" t="s">
        <v>13053</v>
      </c>
      <c r="J1153" s="5" t="s">
        <v>13063</v>
      </c>
      <c r="K1153" s="5" t="s">
        <v>10985</v>
      </c>
      <c r="L1153" s="5" t="s">
        <v>98</v>
      </c>
      <c r="M1153" s="5" t="s">
        <v>10540</v>
      </c>
      <c r="N1153" s="5" t="s">
        <v>9602</v>
      </c>
    </row>
    <row r="1154" customFormat="false" ht="15" hidden="false" customHeight="true" outlineLevel="0" collapsed="false">
      <c r="A1154" s="5" t="s">
        <v>6503</v>
      </c>
      <c r="B1154" s="5" t="s">
        <v>13064</v>
      </c>
      <c r="C1154" s="5" t="s">
        <v>1066</v>
      </c>
      <c r="D1154" s="5" t="s">
        <v>6504</v>
      </c>
      <c r="E1154" s="5" t="s">
        <v>102</v>
      </c>
      <c r="F1154" s="5" t="s">
        <v>6506</v>
      </c>
      <c r="G1154" s="5" t="n">
        <f aca="false">COUNTIF('Duel Log'!A:A,A1154)</f>
        <v>3</v>
      </c>
      <c r="H1154" s="5" t="n">
        <f aca="false">COUNTIFS('Duel Log'!A:A,A1154,'Duel Log'!AA:AA,"Win")</f>
        <v>2</v>
      </c>
      <c r="I1154" s="5" t="s">
        <v>12524</v>
      </c>
      <c r="J1154" s="5" t="s">
        <v>13065</v>
      </c>
      <c r="K1154" s="5" t="s">
        <v>13066</v>
      </c>
      <c r="L1154" s="5" t="s">
        <v>98</v>
      </c>
      <c r="M1154" s="5" t="s">
        <v>12530</v>
      </c>
      <c r="N1154" s="5" t="s">
        <v>9602</v>
      </c>
    </row>
    <row r="1155" customFormat="false" ht="15" hidden="false" customHeight="true" outlineLevel="0" collapsed="false">
      <c r="A1155" s="7" t="s">
        <v>6512</v>
      </c>
      <c r="B1155" s="7" t="s">
        <v>13067</v>
      </c>
      <c r="C1155" s="7" t="s">
        <v>1066</v>
      </c>
      <c r="D1155" s="7" t="s">
        <v>2119</v>
      </c>
      <c r="E1155" s="7" t="s">
        <v>297</v>
      </c>
      <c r="F1155" s="7" t="s">
        <v>6513</v>
      </c>
      <c r="G1155" s="7" t="n">
        <f aca="false">COUNTIF('Duel Log'!A:A,A1155)</f>
        <v>3</v>
      </c>
      <c r="H1155" s="7" t="n">
        <f aca="false">COUNTIFS('Duel Log'!A:A,A1155,'Duel Log'!AA:AA,"Win")</f>
        <v>0</v>
      </c>
      <c r="I1155" s="7" t="s">
        <v>12172</v>
      </c>
      <c r="J1155" s="7" t="s">
        <v>13068</v>
      </c>
      <c r="K1155" s="7" t="s">
        <v>13069</v>
      </c>
      <c r="L1155" s="7" t="s">
        <v>99</v>
      </c>
      <c r="M1155" s="7" t="s">
        <v>13070</v>
      </c>
      <c r="N1155" s="7"/>
    </row>
    <row r="1156" customFormat="false" ht="15" hidden="false" customHeight="true" outlineLevel="0" collapsed="false">
      <c r="A1156" s="7" t="s">
        <v>6517</v>
      </c>
      <c r="B1156" s="7" t="s">
        <v>13067</v>
      </c>
      <c r="C1156" s="7" t="s">
        <v>1066</v>
      </c>
      <c r="D1156" s="7" t="s">
        <v>2119</v>
      </c>
      <c r="E1156" s="7" t="s">
        <v>297</v>
      </c>
      <c r="F1156" s="7" t="s">
        <v>6518</v>
      </c>
      <c r="G1156" s="7" t="n">
        <f aca="false">COUNTIF('Duel Log'!A:A,A1156)</f>
        <v>4</v>
      </c>
      <c r="H1156" s="7" t="n">
        <f aca="false">COUNTIFS('Duel Log'!A:A,A1156,'Duel Log'!AA:AA,"Win")</f>
        <v>2</v>
      </c>
      <c r="I1156" s="7" t="s">
        <v>11257</v>
      </c>
      <c r="J1156" s="7" t="s">
        <v>11257</v>
      </c>
      <c r="K1156" s="7" t="s">
        <v>11238</v>
      </c>
      <c r="L1156" s="7" t="s">
        <v>99</v>
      </c>
      <c r="M1156" s="7" t="s">
        <v>9645</v>
      </c>
      <c r="N1156" s="7"/>
    </row>
    <row r="1157" customFormat="false" ht="15" hidden="false" customHeight="true" outlineLevel="0" collapsed="false">
      <c r="A1157" s="7" t="s">
        <v>6523</v>
      </c>
      <c r="B1157" s="7" t="s">
        <v>13067</v>
      </c>
      <c r="C1157" s="7" t="s">
        <v>1066</v>
      </c>
      <c r="D1157" s="7" t="s">
        <v>2119</v>
      </c>
      <c r="E1157" s="7" t="s">
        <v>297</v>
      </c>
      <c r="F1157" s="7" t="s">
        <v>6524</v>
      </c>
      <c r="G1157" s="7" t="n">
        <f aca="false">COUNTIF('Duel Log'!A:A,A1157)</f>
        <v>3</v>
      </c>
      <c r="H1157" s="7" t="n">
        <f aca="false">COUNTIFS('Duel Log'!A:A,A1157,'Duel Log'!AA:AA,"Win")</f>
        <v>2</v>
      </c>
      <c r="I1157" s="7" t="s">
        <v>10089</v>
      </c>
      <c r="J1157" s="7" t="s">
        <v>13071</v>
      </c>
      <c r="K1157" s="7" t="s">
        <v>13072</v>
      </c>
      <c r="L1157" s="7" t="s">
        <v>99</v>
      </c>
      <c r="M1157" s="7" t="s">
        <v>10238</v>
      </c>
      <c r="N1157" s="7"/>
    </row>
    <row r="1158" customFormat="false" ht="15" hidden="false" customHeight="true" outlineLevel="0" collapsed="false">
      <c r="A1158" s="7" t="s">
        <v>6528</v>
      </c>
      <c r="B1158" s="7" t="s">
        <v>13067</v>
      </c>
      <c r="C1158" s="7" t="s">
        <v>1066</v>
      </c>
      <c r="D1158" s="7" t="s">
        <v>2119</v>
      </c>
      <c r="E1158" s="7" t="s">
        <v>297</v>
      </c>
      <c r="F1158" s="7" t="s">
        <v>6529</v>
      </c>
      <c r="G1158" s="7" t="n">
        <f aca="false">COUNTIF('Duel Log'!A:A,A1158)</f>
        <v>3</v>
      </c>
      <c r="H1158" s="7" t="n">
        <f aca="false">COUNTIFS('Duel Log'!A:A,A1158,'Duel Log'!AA:AA,"Win")</f>
        <v>1</v>
      </c>
      <c r="I1158" s="7" t="s">
        <v>11235</v>
      </c>
      <c r="J1158" s="7" t="s">
        <v>13073</v>
      </c>
      <c r="K1158" s="7" t="s">
        <v>13074</v>
      </c>
      <c r="L1158" s="7" t="s">
        <v>99</v>
      </c>
      <c r="M1158" s="7" t="s">
        <v>10540</v>
      </c>
      <c r="N1158" s="7"/>
    </row>
    <row r="1159" customFormat="false" ht="15" hidden="false" customHeight="true" outlineLevel="0" collapsed="false">
      <c r="A1159" s="7" t="s">
        <v>6532</v>
      </c>
      <c r="B1159" s="7" t="s">
        <v>13067</v>
      </c>
      <c r="C1159" s="7" t="s">
        <v>1066</v>
      </c>
      <c r="D1159" s="7" t="s">
        <v>2119</v>
      </c>
      <c r="E1159" s="7" t="s">
        <v>297</v>
      </c>
      <c r="F1159" s="7" t="s">
        <v>6533</v>
      </c>
      <c r="G1159" s="7" t="n">
        <f aca="false">COUNTIF('Duel Log'!A:A,A1159)</f>
        <v>3</v>
      </c>
      <c r="H1159" s="7" t="n">
        <f aca="false">COUNTIFS('Duel Log'!A:A,A1159,'Duel Log'!AA:AA,"Win")</f>
        <v>1</v>
      </c>
      <c r="I1159" s="7" t="s">
        <v>11721</v>
      </c>
      <c r="J1159" s="7" t="s">
        <v>13075</v>
      </c>
      <c r="K1159" s="7" t="s">
        <v>13076</v>
      </c>
      <c r="L1159" s="7" t="s">
        <v>99</v>
      </c>
      <c r="M1159" s="7" t="s">
        <v>13077</v>
      </c>
      <c r="N1159" s="7"/>
    </row>
    <row r="1160" customFormat="false" ht="15" hidden="false" customHeight="true" outlineLevel="0" collapsed="false">
      <c r="A1160" s="5" t="s">
        <v>6537</v>
      </c>
      <c r="B1160" s="5" t="s">
        <v>13078</v>
      </c>
      <c r="C1160" s="5" t="s">
        <v>212</v>
      </c>
      <c r="D1160" s="5" t="s">
        <v>726</v>
      </c>
      <c r="E1160" s="5" t="s">
        <v>297</v>
      </c>
      <c r="F1160" s="5" t="s">
        <v>1242</v>
      </c>
      <c r="G1160" s="5" t="n">
        <f aca="false">COUNTIF('Duel Log'!A:A,A1160)</f>
        <v>2</v>
      </c>
      <c r="H1160" s="5" t="n">
        <f aca="false">COUNTIFS('Duel Log'!A:A,A1160,'Duel Log'!AA:AA,"Win")</f>
        <v>2</v>
      </c>
      <c r="I1160" s="5" t="s">
        <v>13079</v>
      </c>
      <c r="J1160" s="5" t="s">
        <v>13080</v>
      </c>
      <c r="K1160" s="5"/>
      <c r="L1160" s="5" t="s">
        <v>98</v>
      </c>
      <c r="M1160" s="5" t="s">
        <v>9693</v>
      </c>
      <c r="N1160" s="5"/>
    </row>
    <row r="1161" customFormat="false" ht="15" hidden="false" customHeight="true" outlineLevel="0" collapsed="false">
      <c r="A1161" s="5" t="s">
        <v>6538</v>
      </c>
      <c r="B1161" s="5" t="s">
        <v>13081</v>
      </c>
      <c r="C1161" s="5" t="s">
        <v>212</v>
      </c>
      <c r="D1161" s="5" t="s">
        <v>2789</v>
      </c>
      <c r="E1161" s="5" t="s">
        <v>297</v>
      </c>
      <c r="F1161" s="5" t="s">
        <v>3473</v>
      </c>
      <c r="G1161" s="5" t="n">
        <f aca="false">COUNTIF('Duel Log'!A:A,A1161)</f>
        <v>3</v>
      </c>
      <c r="H1161" s="5" t="n">
        <f aca="false">COUNTIFS('Duel Log'!A:A,A1161,'Duel Log'!AA:AA,"Win")</f>
        <v>0</v>
      </c>
      <c r="I1161" s="5" t="s">
        <v>12735</v>
      </c>
      <c r="J1161" s="5" t="s">
        <v>11122</v>
      </c>
      <c r="K1161" s="5" t="s">
        <v>12748</v>
      </c>
      <c r="L1161" s="5" t="s">
        <v>98</v>
      </c>
      <c r="M1161" s="5" t="s">
        <v>13082</v>
      </c>
      <c r="N1161" s="5"/>
    </row>
    <row r="1162" customFormat="false" ht="15" hidden="false" customHeight="true" outlineLevel="0" collapsed="false">
      <c r="A1162" s="7" t="s">
        <v>6539</v>
      </c>
      <c r="B1162" s="7" t="s">
        <v>13081</v>
      </c>
      <c r="C1162" s="7" t="s">
        <v>212</v>
      </c>
      <c r="D1162" s="7" t="s">
        <v>2789</v>
      </c>
      <c r="E1162" s="7" t="s">
        <v>297</v>
      </c>
      <c r="F1162" s="7" t="s">
        <v>3477</v>
      </c>
      <c r="G1162" s="7" t="n">
        <f aca="false">COUNTIF('Duel Log'!A:A,A1162)</f>
        <v>3</v>
      </c>
      <c r="H1162" s="7" t="n">
        <f aca="false">COUNTIFS('Duel Log'!A:A,A1162,'Duel Log'!AA:AA,"Win")</f>
        <v>0</v>
      </c>
      <c r="I1162" s="7" t="s">
        <v>13080</v>
      </c>
      <c r="J1162" s="7" t="s">
        <v>13079</v>
      </c>
      <c r="K1162" s="7" t="s">
        <v>12833</v>
      </c>
      <c r="L1162" s="7" t="s">
        <v>99</v>
      </c>
      <c r="M1162" s="7" t="s">
        <v>13083</v>
      </c>
      <c r="N1162" s="7"/>
    </row>
    <row r="1163" customFormat="false" ht="15" hidden="false" customHeight="true" outlineLevel="0" collapsed="false">
      <c r="A1163" s="7" t="s">
        <v>6540</v>
      </c>
      <c r="B1163" s="7" t="s">
        <v>13081</v>
      </c>
      <c r="C1163" s="7" t="s">
        <v>212</v>
      </c>
      <c r="D1163" s="7" t="s">
        <v>2789</v>
      </c>
      <c r="E1163" s="7" t="s">
        <v>297</v>
      </c>
      <c r="F1163" s="7" t="s">
        <v>3482</v>
      </c>
      <c r="G1163" s="7" t="n">
        <f aca="false">COUNTIF('Duel Log'!A:A,A1163)</f>
        <v>3</v>
      </c>
      <c r="H1163" s="7" t="n">
        <f aca="false">COUNTIFS('Duel Log'!A:A,A1163,'Duel Log'!AA:AA,"Win")</f>
        <v>1</v>
      </c>
      <c r="I1163" s="7" t="s">
        <v>13084</v>
      </c>
      <c r="J1163" s="7" t="s">
        <v>9598</v>
      </c>
      <c r="K1163" s="7" t="s">
        <v>13085</v>
      </c>
      <c r="L1163" s="7" t="s">
        <v>99</v>
      </c>
      <c r="M1163" s="7" t="s">
        <v>13086</v>
      </c>
      <c r="N1163" s="7"/>
    </row>
    <row r="1164" customFormat="false" ht="15" hidden="false" customHeight="true" outlineLevel="0" collapsed="false">
      <c r="A1164" s="5" t="s">
        <v>6541</v>
      </c>
      <c r="B1164" s="5" t="s">
        <v>13087</v>
      </c>
      <c r="C1164" s="5" t="s">
        <v>212</v>
      </c>
      <c r="D1164" s="5" t="s">
        <v>253</v>
      </c>
      <c r="E1164" s="5" t="s">
        <v>102</v>
      </c>
      <c r="F1164" s="5" t="s">
        <v>6542</v>
      </c>
      <c r="G1164" s="5" t="n">
        <f aca="false">COUNTIF('Duel Log'!A:A,A1164)</f>
        <v>2</v>
      </c>
      <c r="H1164" s="5" t="n">
        <f aca="false">COUNTIFS('Duel Log'!A:A,A1164,'Duel Log'!AA:AA,"Win")</f>
        <v>2</v>
      </c>
      <c r="I1164" s="5" t="s">
        <v>13088</v>
      </c>
      <c r="J1164" s="5" t="s">
        <v>11441</v>
      </c>
      <c r="K1164" s="5"/>
      <c r="L1164" s="5" t="s">
        <v>98</v>
      </c>
      <c r="M1164" s="5" t="s">
        <v>13089</v>
      </c>
      <c r="N1164" s="5" t="s">
        <v>9612</v>
      </c>
    </row>
    <row r="1165" customFormat="false" ht="15" hidden="false" customHeight="true" outlineLevel="0" collapsed="false">
      <c r="A1165" s="5" t="s">
        <v>6544</v>
      </c>
      <c r="B1165" s="5" t="s">
        <v>13090</v>
      </c>
      <c r="C1165" s="5" t="s">
        <v>212</v>
      </c>
      <c r="D1165" s="5" t="s">
        <v>182</v>
      </c>
      <c r="E1165" s="5" t="s">
        <v>102</v>
      </c>
      <c r="F1165" s="5" t="s">
        <v>6545</v>
      </c>
      <c r="G1165" s="5" t="n">
        <f aca="false">COUNTIF('Duel Log'!A:A,A1165)</f>
        <v>2</v>
      </c>
      <c r="H1165" s="5" t="n">
        <f aca="false">COUNTIFS('Duel Log'!A:A,A1165,'Duel Log'!AA:AA,"Win")</f>
        <v>0</v>
      </c>
      <c r="I1165" s="5" t="s">
        <v>13085</v>
      </c>
      <c r="J1165" s="5" t="s">
        <v>11262</v>
      </c>
      <c r="K1165" s="5"/>
      <c r="L1165" s="5" t="s">
        <v>98</v>
      </c>
      <c r="M1165" s="5" t="s">
        <v>13091</v>
      </c>
      <c r="N1165" s="5" t="s">
        <v>9612</v>
      </c>
    </row>
    <row r="1166" customFormat="false" ht="15" hidden="false" customHeight="true" outlineLevel="0" collapsed="false">
      <c r="A1166" s="5" t="s">
        <v>6547</v>
      </c>
      <c r="B1166" s="5" t="s">
        <v>13092</v>
      </c>
      <c r="C1166" s="5" t="s">
        <v>212</v>
      </c>
      <c r="D1166" s="5" t="s">
        <v>76</v>
      </c>
      <c r="E1166" s="5" t="s">
        <v>102</v>
      </c>
      <c r="F1166" s="5" t="s">
        <v>214</v>
      </c>
      <c r="G1166" s="5" t="n">
        <f aca="false">COUNTIF('Duel Log'!A:A,A1166)</f>
        <v>3</v>
      </c>
      <c r="H1166" s="5" t="n">
        <f aca="false">COUNTIFS('Duel Log'!A:A,A1166,'Duel Log'!AA:AA,"Win")</f>
        <v>2</v>
      </c>
      <c r="I1166" s="5" t="s">
        <v>11258</v>
      </c>
      <c r="J1166" s="5" t="s">
        <v>13093</v>
      </c>
      <c r="K1166" s="5" t="s">
        <v>13094</v>
      </c>
      <c r="L1166" s="5" t="s">
        <v>98</v>
      </c>
      <c r="M1166" s="5" t="s">
        <v>10866</v>
      </c>
      <c r="N1166" s="5" t="s">
        <v>9602</v>
      </c>
    </row>
    <row r="1167" customFormat="false" ht="15" hidden="false" customHeight="true" outlineLevel="0" collapsed="false">
      <c r="A1167" s="5" t="s">
        <v>6548</v>
      </c>
      <c r="B1167" s="5" t="s">
        <v>13095</v>
      </c>
      <c r="C1167" s="5" t="s">
        <v>212</v>
      </c>
      <c r="D1167" s="6" t="s">
        <v>238</v>
      </c>
      <c r="E1167" s="5" t="s">
        <v>102</v>
      </c>
      <c r="F1167" s="5" t="s">
        <v>6549</v>
      </c>
      <c r="G1167" s="5" t="n">
        <f aca="false">COUNTIF('Duel Log'!A:A,A1167)</f>
        <v>3</v>
      </c>
      <c r="H1167" s="5" t="n">
        <f aca="false">COUNTIFS('Duel Log'!A:A,A1167,'Duel Log'!AA:AA,"Win")</f>
        <v>1</v>
      </c>
      <c r="I1167" s="5" t="s">
        <v>11441</v>
      </c>
      <c r="J1167" s="5" t="s">
        <v>13096</v>
      </c>
      <c r="K1167" s="5" t="s">
        <v>13097</v>
      </c>
      <c r="L1167" s="5" t="s">
        <v>98</v>
      </c>
      <c r="M1167" s="5" t="s">
        <v>13098</v>
      </c>
      <c r="N1167" s="5" t="s">
        <v>9602</v>
      </c>
    </row>
    <row r="1168" customFormat="false" ht="15" hidden="false" customHeight="true" outlineLevel="0" collapsed="false">
      <c r="A1168" s="5" t="s">
        <v>6555</v>
      </c>
      <c r="B1168" s="5" t="s">
        <v>13099</v>
      </c>
      <c r="C1168" s="5" t="s">
        <v>212</v>
      </c>
      <c r="D1168" s="6" t="s">
        <v>264</v>
      </c>
      <c r="E1168" s="5" t="s">
        <v>102</v>
      </c>
      <c r="F1168" s="5" t="s">
        <v>6556</v>
      </c>
      <c r="G1168" s="5" t="n">
        <f aca="false">COUNTIF('Duel Log'!A:A,A1168)</f>
        <v>2</v>
      </c>
      <c r="H1168" s="5" t="n">
        <f aca="false">COUNTIFS('Duel Log'!A:A,A1168,'Duel Log'!AA:AA,"Win")</f>
        <v>2</v>
      </c>
      <c r="I1168" s="5" t="s">
        <v>13088</v>
      </c>
      <c r="J1168" s="5" t="s">
        <v>13085</v>
      </c>
      <c r="K1168" s="5"/>
      <c r="L1168" s="5" t="s">
        <v>98</v>
      </c>
      <c r="M1168" s="5" t="s">
        <v>13100</v>
      </c>
      <c r="N1168" s="5" t="s">
        <v>9612</v>
      </c>
    </row>
    <row r="1169" customFormat="false" ht="15" hidden="false" customHeight="true" outlineLevel="0" collapsed="false">
      <c r="A1169" s="5" t="s">
        <v>6558</v>
      </c>
      <c r="B1169" s="5" t="s">
        <v>13101</v>
      </c>
      <c r="C1169" s="5" t="s">
        <v>212</v>
      </c>
      <c r="D1169" s="5" t="s">
        <v>198</v>
      </c>
      <c r="E1169" s="5" t="s">
        <v>102</v>
      </c>
      <c r="F1169" s="5" t="s">
        <v>6003</v>
      </c>
      <c r="G1169" s="5" t="n">
        <f aca="false">COUNTIF('Duel Log'!A:A,A1169)</f>
        <v>2</v>
      </c>
      <c r="H1169" s="5" t="n">
        <f aca="false">COUNTIFS('Duel Log'!A:A,A1169,'Duel Log'!AA:AA,"Win")</f>
        <v>2</v>
      </c>
      <c r="I1169" s="5" t="s">
        <v>13088</v>
      </c>
      <c r="J1169" s="5" t="s">
        <v>10707</v>
      </c>
      <c r="K1169" s="5"/>
      <c r="L1169" s="5" t="s">
        <v>98</v>
      </c>
      <c r="M1169" s="5" t="s">
        <v>13100</v>
      </c>
      <c r="N1169" s="5" t="s">
        <v>9612</v>
      </c>
    </row>
    <row r="1170" customFormat="false" ht="15" hidden="false" customHeight="true" outlineLevel="0" collapsed="false">
      <c r="A1170" s="5" t="s">
        <v>6559</v>
      </c>
      <c r="B1170" s="5" t="s">
        <v>13102</v>
      </c>
      <c r="C1170" s="5" t="s">
        <v>212</v>
      </c>
      <c r="D1170" s="5" t="s">
        <v>227</v>
      </c>
      <c r="E1170" s="5" t="s">
        <v>102</v>
      </c>
      <c r="F1170" s="5" t="s">
        <v>1279</v>
      </c>
      <c r="G1170" s="5" t="n">
        <f aca="false">COUNTIF('Duel Log'!A:A,A1170)</f>
        <v>3</v>
      </c>
      <c r="H1170" s="5" t="n">
        <f aca="false">COUNTIFS('Duel Log'!A:A,A1170,'Duel Log'!AA:AA,"Win")</f>
        <v>1</v>
      </c>
      <c r="I1170" s="5" t="s">
        <v>13103</v>
      </c>
      <c r="J1170" s="5" t="s">
        <v>13104</v>
      </c>
      <c r="K1170" s="5" t="s">
        <v>13105</v>
      </c>
      <c r="L1170" s="5" t="s">
        <v>98</v>
      </c>
      <c r="M1170" s="5" t="s">
        <v>11412</v>
      </c>
      <c r="N1170" s="5" t="s">
        <v>9602</v>
      </c>
    </row>
    <row r="1171" customFormat="false" ht="15" hidden="false" customHeight="true" outlineLevel="0" collapsed="false">
      <c r="A1171" s="5" t="s">
        <v>6560</v>
      </c>
      <c r="B1171" s="5" t="s">
        <v>13106</v>
      </c>
      <c r="C1171" s="5" t="s">
        <v>1695</v>
      </c>
      <c r="D1171" s="5" t="s">
        <v>198</v>
      </c>
      <c r="E1171" s="5" t="s">
        <v>297</v>
      </c>
      <c r="F1171" s="5" t="s">
        <v>6561</v>
      </c>
      <c r="G1171" s="5" t="n">
        <f aca="false">COUNTIF('Duel Log'!A:A,A1171)</f>
        <v>3</v>
      </c>
      <c r="H1171" s="5" t="n">
        <f aca="false">COUNTIFS('Duel Log'!A:A,A1171,'Duel Log'!AA:AA,"Win")</f>
        <v>1</v>
      </c>
      <c r="I1171" s="5" t="s">
        <v>12833</v>
      </c>
      <c r="J1171" s="5" t="s">
        <v>13107</v>
      </c>
      <c r="K1171" s="5" t="s">
        <v>10935</v>
      </c>
      <c r="L1171" s="5" t="s">
        <v>98</v>
      </c>
      <c r="M1171" s="5" t="s">
        <v>10427</v>
      </c>
      <c r="N1171" s="5"/>
    </row>
    <row r="1172" customFormat="false" ht="15" hidden="false" customHeight="true" outlineLevel="0" collapsed="false">
      <c r="A1172" s="7" t="s">
        <v>6564</v>
      </c>
      <c r="B1172" s="7" t="s">
        <v>13106</v>
      </c>
      <c r="C1172" s="7" t="s">
        <v>1695</v>
      </c>
      <c r="D1172" s="7" t="s">
        <v>198</v>
      </c>
      <c r="E1172" s="7" t="s">
        <v>297</v>
      </c>
      <c r="F1172" s="7" t="s">
        <v>6565</v>
      </c>
      <c r="G1172" s="7" t="n">
        <f aca="false">COUNTIF('Duel Log'!A:A,A1172)</f>
        <v>3</v>
      </c>
      <c r="H1172" s="7" t="n">
        <f aca="false">COUNTIFS('Duel Log'!A:A,A1172,'Duel Log'!AA:AA,"Win")</f>
        <v>2</v>
      </c>
      <c r="I1172" s="7" t="s">
        <v>11294</v>
      </c>
      <c r="J1172" s="7" t="s">
        <v>10256</v>
      </c>
      <c r="K1172" s="7" t="s">
        <v>10555</v>
      </c>
      <c r="L1172" s="7" t="s">
        <v>99</v>
      </c>
      <c r="M1172" s="7" t="s">
        <v>9810</v>
      </c>
      <c r="N1172" s="7"/>
    </row>
    <row r="1173" customFormat="false" ht="15" hidden="false" customHeight="true" outlineLevel="0" collapsed="false">
      <c r="A1173" s="7" t="s">
        <v>6568</v>
      </c>
      <c r="B1173" s="7" t="s">
        <v>13106</v>
      </c>
      <c r="C1173" s="7" t="s">
        <v>1695</v>
      </c>
      <c r="D1173" s="7" t="s">
        <v>198</v>
      </c>
      <c r="E1173" s="7" t="s">
        <v>297</v>
      </c>
      <c r="F1173" s="7" t="s">
        <v>6569</v>
      </c>
      <c r="G1173" s="7" t="n">
        <f aca="false">COUNTIF('Duel Log'!A:A,A1173)</f>
        <v>3</v>
      </c>
      <c r="H1173" s="7" t="n">
        <f aca="false">COUNTIFS('Duel Log'!A:A,A1173,'Duel Log'!AA:AA,"Win")</f>
        <v>1</v>
      </c>
      <c r="I1173" s="7" t="s">
        <v>13108</v>
      </c>
      <c r="J1173" s="7" t="s">
        <v>13109</v>
      </c>
      <c r="K1173" s="7" t="s">
        <v>13110</v>
      </c>
      <c r="L1173" s="7" t="s">
        <v>99</v>
      </c>
      <c r="M1173" s="7" t="s">
        <v>13111</v>
      </c>
      <c r="N1173" s="7"/>
    </row>
    <row r="1174" customFormat="false" ht="15" hidden="false" customHeight="true" outlineLevel="0" collapsed="false">
      <c r="A1174" s="7" t="s">
        <v>6571</v>
      </c>
      <c r="B1174" s="7" t="s">
        <v>13106</v>
      </c>
      <c r="C1174" s="7" t="s">
        <v>1695</v>
      </c>
      <c r="D1174" s="7" t="s">
        <v>198</v>
      </c>
      <c r="E1174" s="7" t="s">
        <v>297</v>
      </c>
      <c r="F1174" s="7" t="s">
        <v>5871</v>
      </c>
      <c r="G1174" s="7" t="n">
        <f aca="false">COUNTIF('Duel Log'!A:A,A1174)</f>
        <v>3</v>
      </c>
      <c r="H1174" s="7" t="n">
        <f aca="false">COUNTIFS('Duel Log'!A:A,A1174,'Duel Log'!AA:AA,"Win")</f>
        <v>2</v>
      </c>
      <c r="I1174" s="7" t="s">
        <v>9949</v>
      </c>
      <c r="J1174" s="7" t="s">
        <v>11311</v>
      </c>
      <c r="K1174" s="7" t="s">
        <v>10555</v>
      </c>
      <c r="L1174" s="7" t="s">
        <v>99</v>
      </c>
      <c r="M1174" s="7" t="s">
        <v>11866</v>
      </c>
      <c r="N1174" s="7"/>
    </row>
    <row r="1175" customFormat="false" ht="15" hidden="false" customHeight="true" outlineLevel="0" collapsed="false">
      <c r="A1175" s="7" t="s">
        <v>6572</v>
      </c>
      <c r="B1175" s="7" t="s">
        <v>13106</v>
      </c>
      <c r="C1175" s="7" t="s">
        <v>1695</v>
      </c>
      <c r="D1175" s="7" t="s">
        <v>198</v>
      </c>
      <c r="E1175" s="7" t="s">
        <v>297</v>
      </c>
      <c r="F1175" s="7" t="s">
        <v>5876</v>
      </c>
      <c r="G1175" s="7" t="n">
        <f aca="false">COUNTIF('Duel Log'!A:A,A1175)</f>
        <v>3</v>
      </c>
      <c r="H1175" s="7" t="n">
        <f aca="false">COUNTIFS('Duel Log'!A:A,A1175,'Duel Log'!AA:AA,"Win")</f>
        <v>1</v>
      </c>
      <c r="I1175" s="7" t="s">
        <v>11304</v>
      </c>
      <c r="J1175" s="7" t="s">
        <v>13112</v>
      </c>
      <c r="K1175" s="7" t="s">
        <v>13113</v>
      </c>
      <c r="L1175" s="7" t="s">
        <v>99</v>
      </c>
      <c r="M1175" s="7" t="s">
        <v>10430</v>
      </c>
      <c r="N1175" s="7"/>
    </row>
    <row r="1176" customFormat="false" ht="15" hidden="false" customHeight="true" outlineLevel="0" collapsed="false">
      <c r="A1176" s="5" t="s">
        <v>6573</v>
      </c>
      <c r="B1176" s="5" t="s">
        <v>13114</v>
      </c>
      <c r="C1176" s="5" t="s">
        <v>1695</v>
      </c>
      <c r="D1176" s="5" t="s">
        <v>6574</v>
      </c>
      <c r="E1176" s="5" t="s">
        <v>102</v>
      </c>
      <c r="F1176" s="5" t="s">
        <v>6576</v>
      </c>
      <c r="G1176" s="5" t="n">
        <f aca="false">COUNTIF('Duel Log'!A:A,A1176)</f>
        <v>1</v>
      </c>
      <c r="H1176" s="5" t="n">
        <f aca="false">COUNTIFS('Duel Log'!A:A,A1176,'Duel Log'!AA:AA,"Win")</f>
        <v>1</v>
      </c>
      <c r="I1176" s="5" t="s">
        <v>9654</v>
      </c>
      <c r="J1176" s="5"/>
      <c r="K1176" s="5"/>
      <c r="L1176" s="5" t="s">
        <v>98</v>
      </c>
      <c r="M1176" s="5" t="s">
        <v>9596</v>
      </c>
      <c r="N1176" s="5" t="s">
        <v>9596</v>
      </c>
    </row>
    <row r="1177" customFormat="false" ht="15" hidden="false" customHeight="true" outlineLevel="0" collapsed="false">
      <c r="A1177" s="5" t="s">
        <v>6578</v>
      </c>
      <c r="B1177" s="5" t="s">
        <v>13115</v>
      </c>
      <c r="C1177" s="5" t="s">
        <v>1695</v>
      </c>
      <c r="D1177" s="6" t="s">
        <v>6579</v>
      </c>
      <c r="E1177" s="5" t="s">
        <v>102</v>
      </c>
      <c r="F1177" s="5" t="s">
        <v>6581</v>
      </c>
      <c r="G1177" s="5" t="n">
        <f aca="false">COUNTIF('Duel Log'!A:A,A1177)</f>
        <v>2</v>
      </c>
      <c r="H1177" s="5" t="n">
        <f aca="false">COUNTIFS('Duel Log'!A:A,A1177,'Duel Log'!AA:AA,"Win")</f>
        <v>2</v>
      </c>
      <c r="I1177" s="5" t="s">
        <v>13116</v>
      </c>
      <c r="J1177" s="5" t="s">
        <v>10927</v>
      </c>
      <c r="K1177" s="5"/>
      <c r="L1177" s="5" t="s">
        <v>98</v>
      </c>
      <c r="M1177" s="5" t="s">
        <v>9887</v>
      </c>
      <c r="N1177" s="5" t="s">
        <v>9612</v>
      </c>
    </row>
    <row r="1178" customFormat="false" ht="15" hidden="false" customHeight="true" outlineLevel="0" collapsed="false">
      <c r="A1178" s="5" t="s">
        <v>6585</v>
      </c>
      <c r="B1178" s="5" t="s">
        <v>13117</v>
      </c>
      <c r="C1178" s="5" t="s">
        <v>1695</v>
      </c>
      <c r="D1178" s="5" t="s">
        <v>6586</v>
      </c>
      <c r="E1178" s="5" t="s">
        <v>102</v>
      </c>
      <c r="F1178" s="5" t="s">
        <v>6588</v>
      </c>
      <c r="G1178" s="5" t="n">
        <f aca="false">COUNTIF('Duel Log'!A:A,A1178)</f>
        <v>2</v>
      </c>
      <c r="H1178" s="5" t="n">
        <f aca="false">COUNTIFS('Duel Log'!A:A,A1178,'Duel Log'!AA:AA,"Win")</f>
        <v>2</v>
      </c>
      <c r="I1178" s="5" t="s">
        <v>9654</v>
      </c>
      <c r="J1178" s="5" t="s">
        <v>9694</v>
      </c>
      <c r="K1178" s="5"/>
      <c r="L1178" s="5" t="s">
        <v>98</v>
      </c>
      <c r="M1178" s="5" t="s">
        <v>10181</v>
      </c>
      <c r="N1178" s="5" t="s">
        <v>9612</v>
      </c>
    </row>
    <row r="1179" customFormat="false" ht="15" hidden="false" customHeight="true" outlineLevel="0" collapsed="false">
      <c r="A1179" s="5" t="s">
        <v>6592</v>
      </c>
      <c r="B1179" s="5" t="s">
        <v>13118</v>
      </c>
      <c r="C1179" s="5" t="s">
        <v>1695</v>
      </c>
      <c r="D1179" s="5" t="s">
        <v>373</v>
      </c>
      <c r="E1179" s="5" t="s">
        <v>102</v>
      </c>
      <c r="F1179" s="5" t="s">
        <v>6593</v>
      </c>
      <c r="G1179" s="5" t="n">
        <f aca="false">COUNTIF('Duel Log'!A:A,A1179)</f>
        <v>2</v>
      </c>
      <c r="H1179" s="5" t="n">
        <f aca="false">COUNTIFS('Duel Log'!A:A,A1179,'Duel Log'!AA:AA,"Win")</f>
        <v>2</v>
      </c>
      <c r="I1179" s="5" t="s">
        <v>11327</v>
      </c>
      <c r="J1179" s="5" t="s">
        <v>13108</v>
      </c>
      <c r="K1179" s="5"/>
      <c r="L1179" s="5" t="s">
        <v>98</v>
      </c>
      <c r="M1179" s="5" t="s">
        <v>9906</v>
      </c>
      <c r="N1179" s="5" t="s">
        <v>9612</v>
      </c>
    </row>
    <row r="1180" customFormat="false" ht="15" hidden="false" customHeight="true" outlineLevel="0" collapsed="false">
      <c r="A1180" s="5" t="s">
        <v>6596</v>
      </c>
      <c r="B1180" s="5" t="s">
        <v>13119</v>
      </c>
      <c r="C1180" s="5" t="s">
        <v>1695</v>
      </c>
      <c r="D1180" s="5" t="s">
        <v>5524</v>
      </c>
      <c r="E1180" s="5" t="s">
        <v>102</v>
      </c>
      <c r="F1180" s="5" t="s">
        <v>6597</v>
      </c>
      <c r="G1180" s="5" t="n">
        <f aca="false">COUNTIF('Duel Log'!A:A,A1180)</f>
        <v>2</v>
      </c>
      <c r="H1180" s="5" t="n">
        <f aca="false">COUNTIFS('Duel Log'!A:A,A1180,'Duel Log'!AA:AA,"Win")</f>
        <v>2</v>
      </c>
      <c r="I1180" s="5" t="s">
        <v>9949</v>
      </c>
      <c r="J1180" s="5" t="s">
        <v>10264</v>
      </c>
      <c r="K1180" s="5"/>
      <c r="L1180" s="5" t="s">
        <v>98</v>
      </c>
      <c r="M1180" s="5" t="s">
        <v>10210</v>
      </c>
      <c r="N1180" s="5" t="s">
        <v>9612</v>
      </c>
    </row>
    <row r="1181" customFormat="false" ht="15" hidden="false" customHeight="true" outlineLevel="0" collapsed="false">
      <c r="A1181" s="5" t="s">
        <v>6600</v>
      </c>
      <c r="B1181" s="5" t="s">
        <v>13120</v>
      </c>
      <c r="C1181" s="5" t="s">
        <v>1695</v>
      </c>
      <c r="D1181" s="6" t="s">
        <v>3690</v>
      </c>
      <c r="E1181" s="5" t="s">
        <v>102</v>
      </c>
      <c r="F1181" s="5" t="s">
        <v>6601</v>
      </c>
      <c r="G1181" s="5" t="n">
        <f aca="false">COUNTIF('Duel Log'!A:A,A1181)</f>
        <v>2</v>
      </c>
      <c r="H1181" s="5" t="n">
        <f aca="false">COUNTIFS('Duel Log'!A:A,A1181,'Duel Log'!AA:AA,"Win")</f>
        <v>2</v>
      </c>
      <c r="I1181" s="5" t="s">
        <v>12830</v>
      </c>
      <c r="J1181" s="5" t="s">
        <v>9715</v>
      </c>
      <c r="K1181" s="5"/>
      <c r="L1181" s="5" t="s">
        <v>98</v>
      </c>
      <c r="M1181" s="5" t="s">
        <v>9902</v>
      </c>
      <c r="N1181" s="5" t="s">
        <v>9612</v>
      </c>
    </row>
    <row r="1182" customFormat="false" ht="15" hidden="false" customHeight="true" outlineLevel="0" collapsed="false">
      <c r="A1182" s="5" t="s">
        <v>6604</v>
      </c>
      <c r="B1182" s="5" t="s">
        <v>13121</v>
      </c>
      <c r="C1182" s="5" t="s">
        <v>1695</v>
      </c>
      <c r="D1182" s="5" t="s">
        <v>1432</v>
      </c>
      <c r="E1182" s="5" t="s">
        <v>102</v>
      </c>
      <c r="F1182" s="5" t="s">
        <v>1697</v>
      </c>
      <c r="G1182" s="5" t="n">
        <f aca="false">COUNTIF('Duel Log'!A:A,A1182)</f>
        <v>2</v>
      </c>
      <c r="H1182" s="5" t="n">
        <f aca="false">COUNTIFS('Duel Log'!A:A,A1182,'Duel Log'!AA:AA,"Win")</f>
        <v>0</v>
      </c>
      <c r="I1182" s="5" t="s">
        <v>11323</v>
      </c>
      <c r="J1182" s="5" t="s">
        <v>13122</v>
      </c>
      <c r="K1182" s="5"/>
      <c r="L1182" s="5" t="s">
        <v>98</v>
      </c>
      <c r="M1182" s="5" t="s">
        <v>9620</v>
      </c>
      <c r="N1182" s="5" t="s">
        <v>9612</v>
      </c>
    </row>
    <row r="1183" customFormat="false" ht="15" hidden="false" customHeight="true" outlineLevel="0" collapsed="false">
      <c r="A1183" s="5" t="s">
        <v>6605</v>
      </c>
      <c r="B1183" s="5" t="s">
        <v>13123</v>
      </c>
      <c r="C1183" s="5" t="s">
        <v>1695</v>
      </c>
      <c r="D1183" s="6" t="s">
        <v>238</v>
      </c>
      <c r="E1183" s="5" t="s">
        <v>102</v>
      </c>
      <c r="F1183" s="5" t="s">
        <v>6606</v>
      </c>
      <c r="G1183" s="5" t="n">
        <f aca="false">COUNTIF('Duel Log'!A:A,A1183)</f>
        <v>3</v>
      </c>
      <c r="H1183" s="5" t="n">
        <f aca="false">COUNTIFS('Duel Log'!A:A,A1183,'Duel Log'!AA:AA,"Win")</f>
        <v>1</v>
      </c>
      <c r="I1183" s="5" t="s">
        <v>9934</v>
      </c>
      <c r="J1183" s="5" t="s">
        <v>10889</v>
      </c>
      <c r="K1183" s="5" t="s">
        <v>11335</v>
      </c>
      <c r="L1183" s="5" t="s">
        <v>98</v>
      </c>
      <c r="M1183" s="5" t="s">
        <v>9877</v>
      </c>
      <c r="N1183" s="5" t="s">
        <v>9602</v>
      </c>
    </row>
    <row r="1184" customFormat="false" ht="15" hidden="false" customHeight="true" outlineLevel="0" collapsed="false">
      <c r="A1184" s="5" t="s">
        <v>6610</v>
      </c>
      <c r="B1184" s="5" t="s">
        <v>13124</v>
      </c>
      <c r="C1184" s="5" t="s">
        <v>1695</v>
      </c>
      <c r="D1184" s="5" t="s">
        <v>1676</v>
      </c>
      <c r="E1184" s="5" t="s">
        <v>102</v>
      </c>
      <c r="F1184" s="5" t="s">
        <v>6611</v>
      </c>
      <c r="G1184" s="5" t="n">
        <f aca="false">COUNTIF('Duel Log'!A:A,A1184)</f>
        <v>2</v>
      </c>
      <c r="H1184" s="5" t="n">
        <f aca="false">COUNTIFS('Duel Log'!A:A,A1184,'Duel Log'!AA:AA,"Win")</f>
        <v>2</v>
      </c>
      <c r="I1184" s="5" t="s">
        <v>11323</v>
      </c>
      <c r="J1184" s="5" t="s">
        <v>13125</v>
      </c>
      <c r="K1184" s="5"/>
      <c r="L1184" s="5" t="s">
        <v>98</v>
      </c>
      <c r="M1184" s="5" t="s">
        <v>9776</v>
      </c>
      <c r="N1184" s="5" t="s">
        <v>9612</v>
      </c>
    </row>
    <row r="1185" customFormat="false" ht="15" hidden="false" customHeight="true" outlineLevel="0" collapsed="false">
      <c r="A1185" s="5" t="s">
        <v>6614</v>
      </c>
      <c r="B1185" s="5" t="s">
        <v>13126</v>
      </c>
      <c r="C1185" s="5" t="s">
        <v>1695</v>
      </c>
      <c r="D1185" s="5" t="s">
        <v>3463</v>
      </c>
      <c r="E1185" s="5" t="s">
        <v>102</v>
      </c>
      <c r="F1185" s="5" t="s">
        <v>6615</v>
      </c>
      <c r="G1185" s="5" t="n">
        <f aca="false">COUNTIF('Duel Log'!A:A,A1185)</f>
        <v>2</v>
      </c>
      <c r="H1185" s="5" t="n">
        <f aca="false">COUNTIFS('Duel Log'!A:A,A1185,'Duel Log'!AA:AA,"Win")</f>
        <v>2</v>
      </c>
      <c r="I1185" s="5" t="s">
        <v>9925</v>
      </c>
      <c r="J1185" s="5" t="s">
        <v>11349</v>
      </c>
      <c r="K1185" s="5"/>
      <c r="L1185" s="5" t="s">
        <v>98</v>
      </c>
      <c r="M1185" s="5" t="s">
        <v>9926</v>
      </c>
      <c r="N1185" s="5" t="s">
        <v>9612</v>
      </c>
    </row>
    <row r="1186" customFormat="false" ht="15" hidden="false" customHeight="true" outlineLevel="0" collapsed="false">
      <c r="A1186" s="5" t="s">
        <v>6619</v>
      </c>
      <c r="B1186" s="5" t="s">
        <v>13127</v>
      </c>
      <c r="C1186" s="5" t="s">
        <v>1695</v>
      </c>
      <c r="D1186" s="6" t="s">
        <v>3704</v>
      </c>
      <c r="E1186" s="5" t="s">
        <v>102</v>
      </c>
      <c r="F1186" s="5" t="s">
        <v>6620</v>
      </c>
      <c r="G1186" s="5" t="n">
        <f aca="false">COUNTIF('Duel Log'!A:A,A1186)</f>
        <v>3</v>
      </c>
      <c r="H1186" s="5" t="n">
        <f aca="false">COUNTIFS('Duel Log'!A:A,A1186,'Duel Log'!AA:AA,"Win")</f>
        <v>2</v>
      </c>
      <c r="I1186" s="5" t="s">
        <v>10515</v>
      </c>
      <c r="J1186" s="5" t="s">
        <v>13128</v>
      </c>
      <c r="K1186" s="5" t="s">
        <v>13129</v>
      </c>
      <c r="L1186" s="5" t="s">
        <v>98</v>
      </c>
      <c r="M1186" s="5" t="s">
        <v>11828</v>
      </c>
      <c r="N1186" s="5" t="s">
        <v>9602</v>
      </c>
    </row>
    <row r="1187" customFormat="false" ht="15" hidden="false" customHeight="true" outlineLevel="0" collapsed="false">
      <c r="A1187" s="5" t="s">
        <v>6626</v>
      </c>
      <c r="B1187" s="5" t="s">
        <v>13130</v>
      </c>
      <c r="C1187" s="5" t="s">
        <v>1695</v>
      </c>
      <c r="D1187" s="5" t="s">
        <v>452</v>
      </c>
      <c r="E1187" s="5" t="s">
        <v>102</v>
      </c>
      <c r="F1187" s="5" t="s">
        <v>3685</v>
      </c>
      <c r="G1187" s="5" t="n">
        <f aca="false">COUNTIF('Duel Log'!A:A,A1187)</f>
        <v>3</v>
      </c>
      <c r="H1187" s="5" t="n">
        <f aca="false">COUNTIFS('Duel Log'!A:A,A1187,'Duel Log'!AA:AA,"Win")</f>
        <v>2</v>
      </c>
      <c r="I1187" s="5" t="s">
        <v>9654</v>
      </c>
      <c r="J1187" s="5" t="s">
        <v>11702</v>
      </c>
      <c r="K1187" s="5" t="s">
        <v>11323</v>
      </c>
      <c r="L1187" s="5" t="s">
        <v>98</v>
      </c>
      <c r="M1187" s="5" t="s">
        <v>10551</v>
      </c>
      <c r="N1187" s="5" t="s">
        <v>9602</v>
      </c>
    </row>
    <row r="1188" customFormat="false" ht="15" hidden="false" customHeight="true" outlineLevel="0" collapsed="false">
      <c r="A1188" s="9" t="s">
        <v>6627</v>
      </c>
      <c r="B1188" s="9" t="s">
        <v>13131</v>
      </c>
      <c r="C1188" s="9" t="s">
        <v>1695</v>
      </c>
      <c r="D1188" s="9" t="s">
        <v>1676</v>
      </c>
      <c r="E1188" s="9" t="s">
        <v>102</v>
      </c>
      <c r="F1188" s="9" t="s">
        <v>1260</v>
      </c>
      <c r="G1188" s="9" t="n">
        <f aca="false">COUNTIF('Duel Log'!A:A,A1188)</f>
        <v>2</v>
      </c>
      <c r="H1188" s="9" t="n">
        <f aca="false">COUNTIFS('Duel Log'!A:A,A1188,'Duel Log'!AA:AA,"Win")</f>
        <v>0</v>
      </c>
      <c r="I1188" s="9" t="s">
        <v>11340</v>
      </c>
      <c r="J1188" s="9" t="s">
        <v>13132</v>
      </c>
      <c r="K1188" s="9"/>
      <c r="L1188" s="9" t="s">
        <v>99</v>
      </c>
      <c r="M1188" s="9" t="s">
        <v>10077</v>
      </c>
      <c r="N1188" s="9" t="s">
        <v>10077</v>
      </c>
    </row>
    <row r="1189" customFormat="false" ht="15" hidden="false" customHeight="true" outlineLevel="0" collapsed="false">
      <c r="A1189" s="5" t="s">
        <v>6632</v>
      </c>
      <c r="B1189" s="5" t="s">
        <v>13133</v>
      </c>
      <c r="C1189" s="5" t="s">
        <v>1695</v>
      </c>
      <c r="D1189" s="5" t="s">
        <v>3676</v>
      </c>
      <c r="E1189" s="5" t="s">
        <v>102</v>
      </c>
      <c r="F1189" s="5" t="s">
        <v>6208</v>
      </c>
      <c r="G1189" s="5" t="n">
        <f aca="false">COUNTIF('Duel Log'!A:A,A1189)</f>
        <v>2</v>
      </c>
      <c r="H1189" s="5" t="n">
        <f aca="false">COUNTIFS('Duel Log'!A:A,A1189,'Duel Log'!AA:AA,"Win")</f>
        <v>2</v>
      </c>
      <c r="I1189" s="5" t="s">
        <v>10362</v>
      </c>
      <c r="J1189" s="5" t="s">
        <v>12865</v>
      </c>
      <c r="K1189" s="5"/>
      <c r="L1189" s="5" t="s">
        <v>98</v>
      </c>
      <c r="M1189" s="5" t="s">
        <v>10026</v>
      </c>
      <c r="N1189" s="5" t="s">
        <v>9612</v>
      </c>
    </row>
    <row r="1190" customFormat="false" ht="15" hidden="false" customHeight="true" outlineLevel="0" collapsed="false">
      <c r="A1190" s="5" t="s">
        <v>6633</v>
      </c>
      <c r="B1190" s="5" t="s">
        <v>13134</v>
      </c>
      <c r="C1190" s="5" t="s">
        <v>1695</v>
      </c>
      <c r="D1190" s="5" t="s">
        <v>2119</v>
      </c>
      <c r="E1190" s="5" t="s">
        <v>102</v>
      </c>
      <c r="F1190" s="5" t="s">
        <v>6634</v>
      </c>
      <c r="G1190" s="5" t="n">
        <f aca="false">COUNTIF('Duel Log'!A:A,A1190)</f>
        <v>2</v>
      </c>
      <c r="H1190" s="5" t="n">
        <f aca="false">COUNTIFS('Duel Log'!A:A,A1190,'Duel Log'!AA:AA,"Win")</f>
        <v>0</v>
      </c>
      <c r="I1190" s="5" t="s">
        <v>11346</v>
      </c>
      <c r="J1190" s="5" t="s">
        <v>9654</v>
      </c>
      <c r="K1190" s="5"/>
      <c r="L1190" s="5" t="s">
        <v>98</v>
      </c>
      <c r="M1190" s="5" t="s">
        <v>12545</v>
      </c>
      <c r="N1190" s="5" t="s">
        <v>9612</v>
      </c>
    </row>
    <row r="1191" customFormat="false" ht="15" hidden="false" customHeight="true" outlineLevel="0" collapsed="false">
      <c r="A1191" s="9" t="s">
        <v>6636</v>
      </c>
      <c r="B1191" s="9" t="s">
        <v>13135</v>
      </c>
      <c r="C1191" s="9" t="s">
        <v>1695</v>
      </c>
      <c r="D1191" s="10" t="s">
        <v>3690</v>
      </c>
      <c r="E1191" s="9" t="s">
        <v>102</v>
      </c>
      <c r="F1191" s="9" t="s">
        <v>6637</v>
      </c>
      <c r="G1191" s="9" t="n">
        <f aca="false">COUNTIF('Duel Log'!A:A,A1191)</f>
        <v>3</v>
      </c>
      <c r="H1191" s="9" t="n">
        <f aca="false">COUNTIFS('Duel Log'!A:A,A1191,'Duel Log'!AA:AA,"Win")</f>
        <v>2</v>
      </c>
      <c r="I1191" s="9" t="s">
        <v>13136</v>
      </c>
      <c r="J1191" s="9" t="s">
        <v>13137</v>
      </c>
      <c r="K1191" s="9" t="s">
        <v>13138</v>
      </c>
      <c r="L1191" s="9" t="s">
        <v>99</v>
      </c>
      <c r="M1191" s="9" t="s">
        <v>10077</v>
      </c>
      <c r="N1191" s="9" t="s">
        <v>10077</v>
      </c>
    </row>
    <row r="1192" customFormat="false" ht="15" hidden="false" customHeight="true" outlineLevel="0" collapsed="false">
      <c r="A1192" s="5" t="s">
        <v>6642</v>
      </c>
      <c r="B1192" s="5" t="s">
        <v>13139</v>
      </c>
      <c r="C1192" s="5" t="s">
        <v>3463</v>
      </c>
      <c r="D1192" s="5" t="s">
        <v>6643</v>
      </c>
      <c r="E1192" s="5" t="s">
        <v>102</v>
      </c>
      <c r="F1192" s="5" t="s">
        <v>6645</v>
      </c>
      <c r="G1192" s="5" t="n">
        <f aca="false">COUNTIF('Duel Log'!A:A,A1192)</f>
        <v>2</v>
      </c>
      <c r="H1192" s="5" t="n">
        <f aca="false">COUNTIFS('Duel Log'!A:A,A1192,'Duel Log'!AA:AA,"Win")</f>
        <v>2</v>
      </c>
      <c r="I1192" s="5" t="s">
        <v>13140</v>
      </c>
      <c r="J1192" s="5" t="s">
        <v>13141</v>
      </c>
      <c r="K1192" s="5"/>
      <c r="L1192" s="5" t="s">
        <v>98</v>
      </c>
      <c r="M1192" s="5" t="s">
        <v>10210</v>
      </c>
      <c r="N1192" s="5" t="s">
        <v>9612</v>
      </c>
    </row>
    <row r="1193" customFormat="false" ht="15" hidden="false" customHeight="true" outlineLevel="0" collapsed="false">
      <c r="A1193" s="5" t="s">
        <v>6647</v>
      </c>
      <c r="B1193" s="5" t="s">
        <v>13142</v>
      </c>
      <c r="C1193" s="5" t="s">
        <v>3463</v>
      </c>
      <c r="D1193" s="5" t="s">
        <v>3195</v>
      </c>
      <c r="E1193" s="5" t="s">
        <v>102</v>
      </c>
      <c r="F1193" s="5" t="s">
        <v>6648</v>
      </c>
      <c r="G1193" s="5" t="n">
        <f aca="false">COUNTIF('Duel Log'!A:A,A1193)</f>
        <v>3</v>
      </c>
      <c r="H1193" s="5" t="n">
        <f aca="false">COUNTIFS('Duel Log'!A:A,A1193,'Duel Log'!AA:AA,"Win")</f>
        <v>1</v>
      </c>
      <c r="I1193" s="5" t="s">
        <v>13143</v>
      </c>
      <c r="J1193" s="5" t="s">
        <v>13144</v>
      </c>
      <c r="K1193" s="5" t="s">
        <v>13145</v>
      </c>
      <c r="L1193" s="5" t="s">
        <v>98</v>
      </c>
      <c r="M1193" s="5" t="s">
        <v>13146</v>
      </c>
      <c r="N1193" s="5" t="s">
        <v>9602</v>
      </c>
    </row>
    <row r="1194" customFormat="false" ht="15" hidden="false" customHeight="true" outlineLevel="0" collapsed="false">
      <c r="A1194" s="5" t="s">
        <v>6655</v>
      </c>
      <c r="B1194" s="5" t="s">
        <v>13147</v>
      </c>
      <c r="C1194" s="5" t="s">
        <v>3463</v>
      </c>
      <c r="D1194" s="5" t="s">
        <v>6656</v>
      </c>
      <c r="E1194" s="5" t="s">
        <v>102</v>
      </c>
      <c r="F1194" s="5" t="s">
        <v>6658</v>
      </c>
      <c r="G1194" s="5" t="n">
        <f aca="false">COUNTIF('Duel Log'!A:A,A1194)</f>
        <v>3</v>
      </c>
      <c r="H1194" s="5" t="n">
        <f aca="false">COUNTIFS('Duel Log'!A:A,A1194,'Duel Log'!AA:AA,"Win")</f>
        <v>2</v>
      </c>
      <c r="I1194" s="5" t="s">
        <v>13148</v>
      </c>
      <c r="J1194" s="5" t="s">
        <v>13140</v>
      </c>
      <c r="K1194" s="5" t="s">
        <v>13149</v>
      </c>
      <c r="L1194" s="5" t="s">
        <v>98</v>
      </c>
      <c r="M1194" s="5" t="s">
        <v>13150</v>
      </c>
      <c r="N1194" s="5" t="s">
        <v>9602</v>
      </c>
    </row>
    <row r="1195" customFormat="false" ht="15" hidden="false" customHeight="true" outlineLevel="0" collapsed="false">
      <c r="A1195" s="5" t="s">
        <v>6664</v>
      </c>
      <c r="B1195" s="5" t="s">
        <v>13151</v>
      </c>
      <c r="C1195" s="5" t="s">
        <v>3463</v>
      </c>
      <c r="D1195" s="5" t="s">
        <v>1496</v>
      </c>
      <c r="E1195" s="5" t="s">
        <v>102</v>
      </c>
      <c r="F1195" s="5" t="s">
        <v>6665</v>
      </c>
      <c r="G1195" s="5" t="n">
        <f aca="false">COUNTIF('Duel Log'!A:A,A1195)</f>
        <v>3</v>
      </c>
      <c r="H1195" s="5" t="n">
        <f aca="false">COUNTIFS('Duel Log'!A:A,A1195,'Duel Log'!AA:AA,"Win")</f>
        <v>1</v>
      </c>
      <c r="I1195" s="5" t="s">
        <v>13140</v>
      </c>
      <c r="J1195" s="5" t="s">
        <v>9599</v>
      </c>
      <c r="K1195" s="5" t="s">
        <v>13152</v>
      </c>
      <c r="L1195" s="5" t="s">
        <v>98</v>
      </c>
      <c r="M1195" s="5" t="s">
        <v>12554</v>
      </c>
      <c r="N1195" s="5" t="s">
        <v>9602</v>
      </c>
    </row>
    <row r="1196" customFormat="false" ht="15" hidden="false" customHeight="true" outlineLevel="0" collapsed="false">
      <c r="A1196" s="5" t="s">
        <v>6670</v>
      </c>
      <c r="B1196" s="5" t="s">
        <v>13153</v>
      </c>
      <c r="C1196" s="5" t="s">
        <v>3463</v>
      </c>
      <c r="D1196" s="6" t="s">
        <v>3740</v>
      </c>
      <c r="E1196" s="5" t="s">
        <v>102</v>
      </c>
      <c r="F1196" s="5" t="s">
        <v>6671</v>
      </c>
      <c r="G1196" s="5" t="n">
        <f aca="false">COUNTIF('Duel Log'!A:A,A1196)</f>
        <v>2</v>
      </c>
      <c r="H1196" s="5" t="n">
        <f aca="false">COUNTIFS('Duel Log'!A:A,A1196,'Duel Log'!AA:AA,"Win")</f>
        <v>2</v>
      </c>
      <c r="I1196" s="5" t="s">
        <v>13154</v>
      </c>
      <c r="J1196" s="5" t="s">
        <v>13144</v>
      </c>
      <c r="K1196" s="5"/>
      <c r="L1196" s="5" t="s">
        <v>98</v>
      </c>
      <c r="M1196" s="5" t="s">
        <v>13155</v>
      </c>
      <c r="N1196" s="5" t="s">
        <v>9612</v>
      </c>
    </row>
    <row r="1197" customFormat="false" ht="15" hidden="false" customHeight="true" outlineLevel="0" collapsed="false">
      <c r="A1197" s="5" t="s">
        <v>6675</v>
      </c>
      <c r="B1197" s="5" t="s">
        <v>13156</v>
      </c>
      <c r="C1197" s="5" t="s">
        <v>3463</v>
      </c>
      <c r="D1197" s="5" t="s">
        <v>6676</v>
      </c>
      <c r="E1197" s="5" t="s">
        <v>102</v>
      </c>
      <c r="F1197" s="5" t="s">
        <v>6678</v>
      </c>
      <c r="G1197" s="5" t="n">
        <f aca="false">COUNTIF('Duel Log'!A:A,A1197)</f>
        <v>2</v>
      </c>
      <c r="H1197" s="5" t="n">
        <f aca="false">COUNTIFS('Duel Log'!A:A,A1197,'Duel Log'!AA:AA,"Win")</f>
        <v>2</v>
      </c>
      <c r="I1197" s="5" t="s">
        <v>9599</v>
      </c>
      <c r="J1197" s="5" t="s">
        <v>13157</v>
      </c>
      <c r="K1197" s="5"/>
      <c r="L1197" s="5" t="s">
        <v>98</v>
      </c>
      <c r="M1197" s="5" t="s">
        <v>10562</v>
      </c>
      <c r="N1197" s="5" t="s">
        <v>9612</v>
      </c>
    </row>
    <row r="1198" customFormat="false" ht="15" hidden="false" customHeight="true" outlineLevel="0" collapsed="false">
      <c r="A1198" s="5" t="s">
        <v>6681</v>
      </c>
      <c r="B1198" s="5" t="s">
        <v>13158</v>
      </c>
      <c r="C1198" s="5" t="s">
        <v>3463</v>
      </c>
      <c r="D1198" s="5" t="s">
        <v>6682</v>
      </c>
      <c r="E1198" s="5" t="s">
        <v>102</v>
      </c>
      <c r="F1198" s="5" t="s">
        <v>2487</v>
      </c>
      <c r="G1198" s="5" t="n">
        <f aca="false">COUNTIF('Duel Log'!A:A,A1198)</f>
        <v>2</v>
      </c>
      <c r="H1198" s="5" t="n">
        <f aca="false">COUNTIFS('Duel Log'!A:A,A1198,'Duel Log'!AA:AA,"Win")</f>
        <v>2</v>
      </c>
      <c r="I1198" s="5" t="s">
        <v>13159</v>
      </c>
      <c r="J1198" s="5" t="s">
        <v>13160</v>
      </c>
      <c r="K1198" s="5"/>
      <c r="L1198" s="5" t="s">
        <v>98</v>
      </c>
      <c r="M1198" s="5" t="s">
        <v>10320</v>
      </c>
      <c r="N1198" s="5" t="s">
        <v>9612</v>
      </c>
    </row>
    <row r="1199" customFormat="false" ht="15" hidden="false" customHeight="true" outlineLevel="0" collapsed="false">
      <c r="A1199" s="5" t="s">
        <v>6686</v>
      </c>
      <c r="B1199" s="5" t="s">
        <v>13161</v>
      </c>
      <c r="C1199" s="5" t="s">
        <v>3463</v>
      </c>
      <c r="D1199" s="5" t="s">
        <v>885</v>
      </c>
      <c r="E1199" s="5" t="s">
        <v>102</v>
      </c>
      <c r="F1199" s="5" t="s">
        <v>6687</v>
      </c>
      <c r="G1199" s="5" t="n">
        <f aca="false">COUNTIF('Duel Log'!A:A,A1199)</f>
        <v>2</v>
      </c>
      <c r="H1199" s="5" t="n">
        <f aca="false">COUNTIFS('Duel Log'!A:A,A1199,'Duel Log'!AA:AA,"Win")</f>
        <v>2</v>
      </c>
      <c r="I1199" s="5" t="s">
        <v>13157</v>
      </c>
      <c r="J1199" s="5" t="s">
        <v>13162</v>
      </c>
      <c r="K1199" s="5"/>
      <c r="L1199" s="5" t="s">
        <v>98</v>
      </c>
      <c r="M1199" s="5" t="s">
        <v>11388</v>
      </c>
      <c r="N1199" s="5" t="s">
        <v>9612</v>
      </c>
    </row>
    <row r="1200" customFormat="false" ht="15" hidden="false" customHeight="true" outlineLevel="0" collapsed="false">
      <c r="A1200" s="5" t="s">
        <v>6691</v>
      </c>
      <c r="B1200" s="5" t="s">
        <v>13163</v>
      </c>
      <c r="C1200" s="5" t="s">
        <v>3463</v>
      </c>
      <c r="D1200" s="5" t="s">
        <v>2789</v>
      </c>
      <c r="E1200" s="5" t="s">
        <v>102</v>
      </c>
      <c r="F1200" s="5" t="s">
        <v>3465</v>
      </c>
      <c r="G1200" s="5" t="n">
        <f aca="false">COUNTIF('Duel Log'!A:A,A1200)</f>
        <v>3</v>
      </c>
      <c r="H1200" s="5" t="n">
        <f aca="false">COUNTIFS('Duel Log'!A:A,A1200,'Duel Log'!AA:AA,"Win")</f>
        <v>2</v>
      </c>
      <c r="I1200" s="5" t="s">
        <v>13164</v>
      </c>
      <c r="J1200" s="5" t="s">
        <v>13165</v>
      </c>
      <c r="K1200" s="5" t="s">
        <v>13166</v>
      </c>
      <c r="L1200" s="5" t="s">
        <v>98</v>
      </c>
      <c r="M1200" s="5" t="s">
        <v>13167</v>
      </c>
      <c r="N1200" s="5" t="s">
        <v>9602</v>
      </c>
    </row>
    <row r="1201" customFormat="false" ht="15" hidden="false" customHeight="true" outlineLevel="0" collapsed="false">
      <c r="A1201" s="5" t="s">
        <v>6692</v>
      </c>
      <c r="B1201" s="5" t="s">
        <v>13168</v>
      </c>
      <c r="C1201" s="5" t="s">
        <v>3463</v>
      </c>
      <c r="D1201" s="5" t="s">
        <v>1695</v>
      </c>
      <c r="E1201" s="5" t="s">
        <v>102</v>
      </c>
      <c r="F1201" s="5" t="s">
        <v>6615</v>
      </c>
      <c r="G1201" s="5" t="n">
        <f aca="false">COUNTIF('Duel Log'!A:A,A1201)</f>
        <v>2</v>
      </c>
      <c r="H1201" s="5" t="n">
        <f aca="false">COUNTIFS('Duel Log'!A:A,A1201,'Duel Log'!AA:AA,"Win")</f>
        <v>0</v>
      </c>
      <c r="I1201" s="5" t="s">
        <v>13169</v>
      </c>
      <c r="J1201" s="5" t="s">
        <v>13170</v>
      </c>
      <c r="K1201" s="5"/>
      <c r="L1201" s="5" t="s">
        <v>98</v>
      </c>
      <c r="M1201" s="5" t="s">
        <v>13171</v>
      </c>
      <c r="N1201" s="5" t="s">
        <v>9612</v>
      </c>
    </row>
    <row r="1202" customFormat="false" ht="15" hidden="false" customHeight="true" outlineLevel="0" collapsed="false">
      <c r="A1202" s="5" t="s">
        <v>6693</v>
      </c>
      <c r="B1202" s="5" t="s">
        <v>13172</v>
      </c>
      <c r="C1202" s="5" t="s">
        <v>3463</v>
      </c>
      <c r="D1202" s="6" t="s">
        <v>3690</v>
      </c>
      <c r="E1202" s="5" t="s">
        <v>102</v>
      </c>
      <c r="F1202" s="5" t="s">
        <v>6694</v>
      </c>
      <c r="G1202" s="5" t="n">
        <f aca="false">COUNTIF('Duel Log'!A:A,A1202)</f>
        <v>2</v>
      </c>
      <c r="H1202" s="5" t="n">
        <f aca="false">COUNTIFS('Duel Log'!A:A,A1202,'Duel Log'!AA:AA,"Win")</f>
        <v>0</v>
      </c>
      <c r="I1202" s="5" t="s">
        <v>9599</v>
      </c>
      <c r="J1202" s="5" t="s">
        <v>13173</v>
      </c>
      <c r="K1202" s="5"/>
      <c r="L1202" s="5" t="s">
        <v>98</v>
      </c>
      <c r="M1202" s="5" t="s">
        <v>13174</v>
      </c>
      <c r="N1202" s="5" t="s">
        <v>9612</v>
      </c>
    </row>
    <row r="1203" customFormat="false" ht="15" hidden="false" customHeight="true" outlineLevel="0" collapsed="false">
      <c r="A1203" s="5" t="s">
        <v>6698</v>
      </c>
      <c r="B1203" s="5" t="s">
        <v>13175</v>
      </c>
      <c r="C1203" s="5" t="s">
        <v>3463</v>
      </c>
      <c r="D1203" s="5" t="s">
        <v>2119</v>
      </c>
      <c r="E1203" s="5" t="s">
        <v>102</v>
      </c>
      <c r="F1203" s="5" t="s">
        <v>6699</v>
      </c>
      <c r="G1203" s="5" t="n">
        <f aca="false">COUNTIF('Duel Log'!A:A,A1203)</f>
        <v>2</v>
      </c>
      <c r="H1203" s="5" t="n">
        <f aca="false">COUNTIFS('Duel Log'!A:A,A1203,'Duel Log'!AA:AA,"Win")</f>
        <v>2</v>
      </c>
      <c r="I1203" s="5" t="s">
        <v>13176</v>
      </c>
      <c r="J1203" s="5" t="s">
        <v>13177</v>
      </c>
      <c r="K1203" s="5"/>
      <c r="L1203" s="5" t="s">
        <v>98</v>
      </c>
      <c r="M1203" s="5" t="s">
        <v>13178</v>
      </c>
      <c r="N1203" s="5" t="s">
        <v>9612</v>
      </c>
    </row>
    <row r="1204" customFormat="false" ht="15" hidden="false" customHeight="true" outlineLevel="0" collapsed="false">
      <c r="A1204" s="5" t="s">
        <v>6702</v>
      </c>
      <c r="B1204" s="5" t="s">
        <v>13179</v>
      </c>
      <c r="C1204" s="5" t="s">
        <v>3463</v>
      </c>
      <c r="D1204" s="6" t="s">
        <v>3704</v>
      </c>
      <c r="E1204" s="5" t="s">
        <v>102</v>
      </c>
      <c r="F1204" s="5" t="s">
        <v>6703</v>
      </c>
      <c r="G1204" s="5" t="n">
        <f aca="false">COUNTIF('Duel Log'!A:A,A1204)</f>
        <v>3</v>
      </c>
      <c r="H1204" s="5" t="n">
        <f aca="false">COUNTIFS('Duel Log'!A:A,A1204,'Duel Log'!AA:AA,"Win")</f>
        <v>2</v>
      </c>
      <c r="I1204" s="5" t="s">
        <v>13180</v>
      </c>
      <c r="J1204" s="5" t="s">
        <v>13181</v>
      </c>
      <c r="K1204" s="5" t="s">
        <v>13182</v>
      </c>
      <c r="L1204" s="5" t="s">
        <v>98</v>
      </c>
      <c r="M1204" s="5" t="s">
        <v>13167</v>
      </c>
      <c r="N1204" s="5" t="s">
        <v>9602</v>
      </c>
    </row>
    <row r="1205" customFormat="false" ht="15" hidden="false" customHeight="true" outlineLevel="0" collapsed="false">
      <c r="A1205" s="5" t="s">
        <v>6708</v>
      </c>
      <c r="B1205" s="5" t="s">
        <v>13183</v>
      </c>
      <c r="C1205" s="5" t="s">
        <v>3463</v>
      </c>
      <c r="D1205" s="5" t="s">
        <v>452</v>
      </c>
      <c r="E1205" s="5" t="s">
        <v>102</v>
      </c>
      <c r="F1205" s="5" t="s">
        <v>3699</v>
      </c>
      <c r="G1205" s="5" t="n">
        <f aca="false">COUNTIF('Duel Log'!A:A,A1205)</f>
        <v>2</v>
      </c>
      <c r="H1205" s="5" t="n">
        <f aca="false">COUNTIFS('Duel Log'!A:A,A1205,'Duel Log'!AA:AA,"Win")</f>
        <v>2</v>
      </c>
      <c r="I1205" s="5" t="s">
        <v>13184</v>
      </c>
      <c r="J1205" s="5" t="s">
        <v>13185</v>
      </c>
      <c r="K1205" s="5"/>
      <c r="L1205" s="5" t="s">
        <v>98</v>
      </c>
      <c r="M1205" s="5" t="s">
        <v>13186</v>
      </c>
      <c r="N1205" s="5" t="s">
        <v>9612</v>
      </c>
    </row>
    <row r="1206" customFormat="false" ht="15" hidden="false" customHeight="true" outlineLevel="0" collapsed="false">
      <c r="A1206" s="5" t="s">
        <v>6709</v>
      </c>
      <c r="B1206" s="5" t="s">
        <v>13187</v>
      </c>
      <c r="C1206" s="5" t="s">
        <v>3463</v>
      </c>
      <c r="D1206" s="5" t="s">
        <v>1676</v>
      </c>
      <c r="E1206" s="5" t="s">
        <v>102</v>
      </c>
      <c r="F1206" s="5" t="s">
        <v>6710</v>
      </c>
      <c r="G1206" s="5" t="n">
        <f aca="false">COUNTIF('Duel Log'!A:A,A1206)</f>
        <v>2</v>
      </c>
      <c r="H1206" s="5" t="n">
        <f aca="false">COUNTIFS('Duel Log'!A:A,A1206,'Duel Log'!AA:AA,"Win")</f>
        <v>2</v>
      </c>
      <c r="I1206" s="5" t="s">
        <v>13188</v>
      </c>
      <c r="J1206" s="5" t="s">
        <v>13189</v>
      </c>
      <c r="K1206" s="5"/>
      <c r="L1206" s="5" t="s">
        <v>98</v>
      </c>
      <c r="M1206" s="5" t="s">
        <v>9754</v>
      </c>
      <c r="N1206" s="5" t="s">
        <v>9612</v>
      </c>
    </row>
    <row r="1207" customFormat="false" ht="15" hidden="false" customHeight="true" outlineLevel="0" collapsed="false">
      <c r="A1207" s="5" t="s">
        <v>6714</v>
      </c>
      <c r="B1207" s="5" t="s">
        <v>13190</v>
      </c>
      <c r="C1207" s="5" t="s">
        <v>3463</v>
      </c>
      <c r="D1207" s="5" t="s">
        <v>3676</v>
      </c>
      <c r="E1207" s="5" t="s">
        <v>102</v>
      </c>
      <c r="F1207" s="5" t="s">
        <v>6221</v>
      </c>
      <c r="G1207" s="5" t="n">
        <f aca="false">COUNTIF('Duel Log'!A:A,A1207)</f>
        <v>2</v>
      </c>
      <c r="H1207" s="5" t="n">
        <f aca="false">COUNTIFS('Duel Log'!A:A,A1207,'Duel Log'!AA:AA,"Win")</f>
        <v>2</v>
      </c>
      <c r="I1207" s="5" t="s">
        <v>13191</v>
      </c>
      <c r="J1207" s="5" t="s">
        <v>13192</v>
      </c>
      <c r="K1207" s="5"/>
      <c r="L1207" s="5" t="s">
        <v>98</v>
      </c>
      <c r="M1207" s="5" t="s">
        <v>13193</v>
      </c>
      <c r="N1207" s="5" t="s">
        <v>9612</v>
      </c>
    </row>
    <row r="1208" customFormat="false" ht="15" hidden="false" customHeight="true" outlineLevel="0" collapsed="false">
      <c r="A1208" s="5" t="s">
        <v>6715</v>
      </c>
      <c r="B1208" s="5" t="s">
        <v>13194</v>
      </c>
      <c r="C1208" s="5" t="s">
        <v>837</v>
      </c>
      <c r="D1208" s="5" t="s">
        <v>6073</v>
      </c>
      <c r="E1208" s="5" t="s">
        <v>297</v>
      </c>
      <c r="F1208" s="5" t="s">
        <v>6716</v>
      </c>
      <c r="G1208" s="5" t="n">
        <f aca="false">COUNTIF('Duel Log'!A:A,A1208)</f>
        <v>3</v>
      </c>
      <c r="H1208" s="5" t="n">
        <f aca="false">COUNTIFS('Duel Log'!A:A,A1208,'Duel Log'!AA:AA,"Win")</f>
        <v>1</v>
      </c>
      <c r="I1208" s="5" t="s">
        <v>13195</v>
      </c>
      <c r="J1208" s="5" t="s">
        <v>12741</v>
      </c>
      <c r="K1208" s="5" t="s">
        <v>13196</v>
      </c>
      <c r="L1208" s="5" t="s">
        <v>98</v>
      </c>
      <c r="M1208" s="5" t="s">
        <v>10066</v>
      </c>
      <c r="N1208" s="5"/>
    </row>
    <row r="1209" customFormat="false" ht="15" hidden="false" customHeight="true" outlineLevel="0" collapsed="false">
      <c r="A1209" s="7" t="s">
        <v>6720</v>
      </c>
      <c r="B1209" s="7" t="s">
        <v>13194</v>
      </c>
      <c r="C1209" s="7" t="s">
        <v>837</v>
      </c>
      <c r="D1209" s="7" t="s">
        <v>6073</v>
      </c>
      <c r="E1209" s="7" t="s">
        <v>297</v>
      </c>
      <c r="F1209" s="7" t="s">
        <v>6721</v>
      </c>
      <c r="G1209" s="7" t="n">
        <f aca="false">COUNTIF('Duel Log'!A:A,A1209)</f>
        <v>3</v>
      </c>
      <c r="H1209" s="7" t="n">
        <f aca="false">COUNTIFS('Duel Log'!A:A,A1209,'Duel Log'!AA:AA,"Win")</f>
        <v>2</v>
      </c>
      <c r="I1209" s="7" t="s">
        <v>13197</v>
      </c>
      <c r="J1209" s="7" t="s">
        <v>13198</v>
      </c>
      <c r="K1209" s="7" t="s">
        <v>13199</v>
      </c>
      <c r="L1209" s="7" t="s">
        <v>99</v>
      </c>
      <c r="M1209" s="7" t="s">
        <v>9980</v>
      </c>
      <c r="N1209" s="7"/>
    </row>
    <row r="1210" customFormat="false" ht="15" hidden="false" customHeight="true" outlineLevel="0" collapsed="false">
      <c r="A1210" s="7" t="s">
        <v>6726</v>
      </c>
      <c r="B1210" s="7" t="s">
        <v>13194</v>
      </c>
      <c r="C1210" s="7" t="s">
        <v>837</v>
      </c>
      <c r="D1210" s="7" t="s">
        <v>6073</v>
      </c>
      <c r="E1210" s="7" t="s">
        <v>297</v>
      </c>
      <c r="F1210" s="7" t="s">
        <v>6727</v>
      </c>
      <c r="G1210" s="7" t="n">
        <f aca="false">COUNTIF('Duel Log'!A:A,A1210)</f>
        <v>3</v>
      </c>
      <c r="H1210" s="7" t="n">
        <f aca="false">COUNTIFS('Duel Log'!A:A,A1210,'Duel Log'!AA:AA,"Win")</f>
        <v>2</v>
      </c>
      <c r="I1210" s="7" t="s">
        <v>10707</v>
      </c>
      <c r="J1210" s="7" t="s">
        <v>13200</v>
      </c>
      <c r="K1210" s="7" t="s">
        <v>12748</v>
      </c>
      <c r="L1210" s="7" t="s">
        <v>99</v>
      </c>
      <c r="M1210" s="7" t="s">
        <v>9667</v>
      </c>
      <c r="N1210" s="7"/>
    </row>
    <row r="1211" customFormat="false" ht="15" hidden="false" customHeight="true" outlineLevel="0" collapsed="false">
      <c r="A1211" s="7" t="s">
        <v>6731</v>
      </c>
      <c r="B1211" s="7" t="s">
        <v>13194</v>
      </c>
      <c r="C1211" s="7" t="s">
        <v>837</v>
      </c>
      <c r="D1211" s="7" t="s">
        <v>6073</v>
      </c>
      <c r="E1211" s="7" t="s">
        <v>297</v>
      </c>
      <c r="F1211" s="7" t="s">
        <v>6732</v>
      </c>
      <c r="G1211" s="7" t="n">
        <f aca="false">COUNTIF('Duel Log'!A:A,A1211)</f>
        <v>3</v>
      </c>
      <c r="H1211" s="7" t="n">
        <f aca="false">COUNTIFS('Duel Log'!A:A,A1211,'Duel Log'!AA:AA,"Win")</f>
        <v>1</v>
      </c>
      <c r="I1211" s="7" t="s">
        <v>13201</v>
      </c>
      <c r="J1211" s="7" t="s">
        <v>13202</v>
      </c>
      <c r="K1211" s="7" t="s">
        <v>13203</v>
      </c>
      <c r="L1211" s="7" t="s">
        <v>99</v>
      </c>
      <c r="M1211" s="7" t="s">
        <v>9657</v>
      </c>
      <c r="N1211" s="7"/>
    </row>
    <row r="1212" customFormat="false" ht="15" hidden="false" customHeight="true" outlineLevel="0" collapsed="false">
      <c r="A1212" s="7" t="s">
        <v>6736</v>
      </c>
      <c r="B1212" s="7" t="s">
        <v>13194</v>
      </c>
      <c r="C1212" s="7" t="s">
        <v>837</v>
      </c>
      <c r="D1212" s="7" t="s">
        <v>6073</v>
      </c>
      <c r="E1212" s="7" t="s">
        <v>297</v>
      </c>
      <c r="F1212" s="7" t="s">
        <v>6737</v>
      </c>
      <c r="G1212" s="7" t="n">
        <f aca="false">COUNTIF('Duel Log'!A:A,A1212)</f>
        <v>3</v>
      </c>
      <c r="H1212" s="7" t="n">
        <f aca="false">COUNTIFS('Duel Log'!A:A,A1212,'Duel Log'!AA:AA,"Win")</f>
        <v>2</v>
      </c>
      <c r="I1212" s="7" t="s">
        <v>13204</v>
      </c>
      <c r="J1212" s="7" t="s">
        <v>13205</v>
      </c>
      <c r="K1212" s="7" t="s">
        <v>13206</v>
      </c>
      <c r="L1212" s="7" t="s">
        <v>99</v>
      </c>
      <c r="M1212" s="7" t="s">
        <v>13207</v>
      </c>
      <c r="N1212" s="7"/>
    </row>
    <row r="1213" customFormat="false" ht="15" hidden="false" customHeight="true" outlineLevel="0" collapsed="false">
      <c r="A1213" s="5" t="s">
        <v>6743</v>
      </c>
      <c r="B1213" s="5" t="s">
        <v>13208</v>
      </c>
      <c r="C1213" s="5" t="s">
        <v>837</v>
      </c>
      <c r="D1213" s="5" t="s">
        <v>772</v>
      </c>
      <c r="E1213" s="5" t="s">
        <v>297</v>
      </c>
      <c r="F1213" s="5" t="s">
        <v>839</v>
      </c>
      <c r="G1213" s="5" t="n">
        <f aca="false">COUNTIF('Duel Log'!A:A,A1213)</f>
        <v>3</v>
      </c>
      <c r="H1213" s="5" t="n">
        <f aca="false">COUNTIFS('Duel Log'!A:A,A1213,'Duel Log'!AA:AA,"Win")</f>
        <v>3</v>
      </c>
      <c r="I1213" s="5" t="s">
        <v>9900</v>
      </c>
      <c r="J1213" s="5" t="s">
        <v>13209</v>
      </c>
      <c r="K1213" s="5" t="s">
        <v>9912</v>
      </c>
      <c r="L1213" s="5" t="s">
        <v>98</v>
      </c>
      <c r="M1213" s="5" t="s">
        <v>11102</v>
      </c>
      <c r="N1213" s="5"/>
    </row>
    <row r="1214" customFormat="false" ht="15" hidden="false" customHeight="true" outlineLevel="0" collapsed="false">
      <c r="A1214" s="7" t="s">
        <v>6744</v>
      </c>
      <c r="B1214" s="7" t="s">
        <v>13208</v>
      </c>
      <c r="C1214" s="7" t="s">
        <v>837</v>
      </c>
      <c r="D1214" s="7" t="s">
        <v>772</v>
      </c>
      <c r="E1214" s="7" t="s">
        <v>297</v>
      </c>
      <c r="F1214" s="7" t="s">
        <v>847</v>
      </c>
      <c r="G1214" s="7" t="n">
        <f aca="false">COUNTIF('Duel Log'!A:A,A1214)</f>
        <v>3</v>
      </c>
      <c r="H1214" s="7" t="n">
        <f aca="false">COUNTIFS('Duel Log'!A:A,A1214,'Duel Log'!AA:AA,"Win")</f>
        <v>3</v>
      </c>
      <c r="I1214" s="7" t="s">
        <v>9880</v>
      </c>
      <c r="J1214" s="7" t="s">
        <v>9654</v>
      </c>
      <c r="K1214" s="7" t="s">
        <v>12748</v>
      </c>
      <c r="L1214" s="7" t="s">
        <v>99</v>
      </c>
      <c r="M1214" s="7" t="s">
        <v>9988</v>
      </c>
      <c r="N1214" s="7"/>
    </row>
    <row r="1215" customFormat="false" ht="15" hidden="false" customHeight="true" outlineLevel="0" collapsed="false">
      <c r="A1215" s="7" t="s">
        <v>6745</v>
      </c>
      <c r="B1215" s="7" t="s">
        <v>13208</v>
      </c>
      <c r="C1215" s="7" t="s">
        <v>837</v>
      </c>
      <c r="D1215" s="7" t="s">
        <v>772</v>
      </c>
      <c r="E1215" s="7" t="s">
        <v>297</v>
      </c>
      <c r="F1215" s="7" t="s">
        <v>855</v>
      </c>
      <c r="G1215" s="7" t="n">
        <f aca="false">COUNTIF('Duel Log'!A:A,A1215)</f>
        <v>3</v>
      </c>
      <c r="H1215" s="7" t="n">
        <f aca="false">COUNTIFS('Duel Log'!A:A,A1215,'Duel Log'!AA:AA,"Win")</f>
        <v>0</v>
      </c>
      <c r="I1215" s="7" t="s">
        <v>9858</v>
      </c>
      <c r="J1215" s="7" t="s">
        <v>11317</v>
      </c>
      <c r="K1215" s="7" t="s">
        <v>10512</v>
      </c>
      <c r="L1215" s="7" t="s">
        <v>99</v>
      </c>
      <c r="M1215" s="7" t="s">
        <v>10290</v>
      </c>
      <c r="N1215" s="7"/>
    </row>
    <row r="1216" customFormat="false" ht="15" hidden="false" customHeight="true" outlineLevel="0" collapsed="false">
      <c r="A1216" s="7" t="s">
        <v>6746</v>
      </c>
      <c r="B1216" s="7" t="s">
        <v>13208</v>
      </c>
      <c r="C1216" s="7" t="s">
        <v>837</v>
      </c>
      <c r="D1216" s="7" t="s">
        <v>772</v>
      </c>
      <c r="E1216" s="7" t="s">
        <v>297</v>
      </c>
      <c r="F1216" s="7" t="s">
        <v>864</v>
      </c>
      <c r="G1216" s="7" t="n">
        <f aca="false">COUNTIF('Duel Log'!A:A,A1216)</f>
        <v>1</v>
      </c>
      <c r="H1216" s="7" t="n">
        <f aca="false">COUNTIFS('Duel Log'!A:A,A1216,'Duel Log'!AA:AA,"Win")</f>
        <v>0</v>
      </c>
      <c r="I1216" s="7" t="s">
        <v>12750</v>
      </c>
      <c r="J1216" s="7"/>
      <c r="K1216" s="7"/>
      <c r="L1216" s="7" t="s">
        <v>99</v>
      </c>
      <c r="M1216" s="7" t="s">
        <v>9648</v>
      </c>
      <c r="N1216" s="7"/>
    </row>
    <row r="1217" customFormat="false" ht="15" hidden="false" customHeight="true" outlineLevel="0" collapsed="false">
      <c r="A1217" s="5" t="s">
        <v>6747</v>
      </c>
      <c r="B1217" s="5" t="s">
        <v>13210</v>
      </c>
      <c r="C1217" s="5" t="s">
        <v>837</v>
      </c>
      <c r="D1217" s="6" t="s">
        <v>6748</v>
      </c>
      <c r="E1217" s="5" t="s">
        <v>102</v>
      </c>
      <c r="F1217" s="5" t="s">
        <v>6750</v>
      </c>
      <c r="G1217" s="5" t="n">
        <f aca="false">COUNTIF('Duel Log'!A:A,A1217)</f>
        <v>3</v>
      </c>
      <c r="H1217" s="5" t="n">
        <f aca="false">COUNTIFS('Duel Log'!A:A,A1217,'Duel Log'!AA:AA,"Win")</f>
        <v>2</v>
      </c>
      <c r="I1217" s="5" t="s">
        <v>10370</v>
      </c>
      <c r="J1217" s="5" t="s">
        <v>10927</v>
      </c>
      <c r="K1217" s="5" t="s">
        <v>13211</v>
      </c>
      <c r="L1217" s="5" t="s">
        <v>98</v>
      </c>
      <c r="M1217" s="5" t="s">
        <v>10163</v>
      </c>
      <c r="N1217" s="5" t="s">
        <v>9602</v>
      </c>
    </row>
    <row r="1218" customFormat="false" ht="15" hidden="false" customHeight="true" outlineLevel="0" collapsed="false">
      <c r="A1218" s="5" t="s">
        <v>6756</v>
      </c>
      <c r="B1218" s="5" t="s">
        <v>13212</v>
      </c>
      <c r="C1218" s="5" t="s">
        <v>837</v>
      </c>
      <c r="D1218" s="5" t="s">
        <v>3347</v>
      </c>
      <c r="E1218" s="5" t="s">
        <v>102</v>
      </c>
      <c r="F1218" s="5" t="s">
        <v>6757</v>
      </c>
      <c r="G1218" s="5" t="n">
        <f aca="false">COUNTIF('Duel Log'!A:A,A1218)</f>
        <v>3</v>
      </c>
      <c r="H1218" s="5" t="n">
        <f aca="false">COUNTIFS('Duel Log'!A:A,A1218,'Duel Log'!AA:AA,"Win")</f>
        <v>2</v>
      </c>
      <c r="I1218" s="5" t="s">
        <v>10659</v>
      </c>
      <c r="J1218" s="5" t="s">
        <v>10264</v>
      </c>
      <c r="K1218" s="5" t="s">
        <v>13213</v>
      </c>
      <c r="L1218" s="5" t="s">
        <v>98</v>
      </c>
      <c r="M1218" s="5" t="s">
        <v>10594</v>
      </c>
      <c r="N1218" s="5" t="s">
        <v>9602</v>
      </c>
    </row>
    <row r="1219" customFormat="false" ht="15" hidden="false" customHeight="true" outlineLevel="0" collapsed="false">
      <c r="A1219" s="5" t="s">
        <v>6762</v>
      </c>
      <c r="B1219" s="5" t="s">
        <v>13214</v>
      </c>
      <c r="C1219" s="5" t="s">
        <v>837</v>
      </c>
      <c r="D1219" s="5" t="s">
        <v>6763</v>
      </c>
      <c r="E1219" s="5" t="s">
        <v>102</v>
      </c>
      <c r="F1219" s="5" t="s">
        <v>6765</v>
      </c>
      <c r="G1219" s="5" t="n">
        <f aca="false">COUNTIF('Duel Log'!A:A,A1219)</f>
        <v>2</v>
      </c>
      <c r="H1219" s="5" t="n">
        <f aca="false">COUNTIFS('Duel Log'!A:A,A1219,'Duel Log'!AA:AA,"Win")</f>
        <v>2</v>
      </c>
      <c r="I1219" s="5" t="s">
        <v>12756</v>
      </c>
      <c r="J1219" s="5" t="s">
        <v>10500</v>
      </c>
      <c r="K1219" s="5"/>
      <c r="L1219" s="5" t="s">
        <v>98</v>
      </c>
      <c r="M1219" s="5" t="s">
        <v>11332</v>
      </c>
      <c r="N1219" s="5" t="s">
        <v>9612</v>
      </c>
    </row>
    <row r="1220" customFormat="false" ht="15" hidden="false" customHeight="true" outlineLevel="0" collapsed="false">
      <c r="A1220" s="5" t="s">
        <v>6767</v>
      </c>
      <c r="B1220" s="5" t="s">
        <v>13215</v>
      </c>
      <c r="C1220" s="5" t="s">
        <v>837</v>
      </c>
      <c r="D1220" s="5" t="s">
        <v>1432</v>
      </c>
      <c r="E1220" s="5" t="s">
        <v>102</v>
      </c>
      <c r="F1220" s="5" t="s">
        <v>1682</v>
      </c>
      <c r="G1220" s="5" t="n">
        <f aca="false">COUNTIF('Duel Log'!A:A,A1220)</f>
        <v>3</v>
      </c>
      <c r="H1220" s="5" t="n">
        <f aca="false">COUNTIFS('Duel Log'!A:A,A1220,'Duel Log'!AA:AA,"Win")</f>
        <v>1</v>
      </c>
      <c r="I1220" s="5" t="s">
        <v>10008</v>
      </c>
      <c r="J1220" s="5" t="s">
        <v>13216</v>
      </c>
      <c r="K1220" s="5" t="s">
        <v>13217</v>
      </c>
      <c r="L1220" s="5" t="s">
        <v>98</v>
      </c>
      <c r="M1220" s="5" t="s">
        <v>13218</v>
      </c>
      <c r="N1220" s="5" t="s">
        <v>9602</v>
      </c>
    </row>
    <row r="1221" customFormat="false" ht="15" hidden="false" customHeight="true" outlineLevel="0" collapsed="false">
      <c r="A1221" s="5" t="s">
        <v>6768</v>
      </c>
      <c r="B1221" s="5" t="s">
        <v>13219</v>
      </c>
      <c r="C1221" s="5" t="s">
        <v>837</v>
      </c>
      <c r="D1221" s="5" t="s">
        <v>3154</v>
      </c>
      <c r="E1221" s="5" t="s">
        <v>102</v>
      </c>
      <c r="F1221" s="5" t="s">
        <v>5365</v>
      </c>
      <c r="G1221" s="5" t="n">
        <f aca="false">COUNTIF('Duel Log'!A:A,A1221)</f>
        <v>3</v>
      </c>
      <c r="H1221" s="5" t="n">
        <f aca="false">COUNTIFS('Duel Log'!A:A,A1221,'Duel Log'!AA:AA,"Win")</f>
        <v>2</v>
      </c>
      <c r="I1221" s="5" t="s">
        <v>9858</v>
      </c>
      <c r="J1221" s="5" t="s">
        <v>10927</v>
      </c>
      <c r="K1221" s="5" t="s">
        <v>13220</v>
      </c>
      <c r="L1221" s="5" t="s">
        <v>98</v>
      </c>
      <c r="M1221" s="5" t="s">
        <v>9963</v>
      </c>
      <c r="N1221" s="5" t="s">
        <v>9602</v>
      </c>
    </row>
    <row r="1222" customFormat="false" ht="15" hidden="false" customHeight="true" outlineLevel="0" collapsed="false">
      <c r="A1222" s="5" t="s">
        <v>6773</v>
      </c>
      <c r="B1222" s="5" t="s">
        <v>13221</v>
      </c>
      <c r="C1222" s="5" t="s">
        <v>837</v>
      </c>
      <c r="D1222" s="5" t="s">
        <v>2001</v>
      </c>
      <c r="E1222" s="5" t="s">
        <v>102</v>
      </c>
      <c r="F1222" s="5" t="s">
        <v>6348</v>
      </c>
      <c r="G1222" s="5" t="n">
        <f aca="false">COUNTIF('Duel Log'!A:A,A1222)</f>
        <v>2</v>
      </c>
      <c r="H1222" s="5" t="n">
        <f aca="false">COUNTIFS('Duel Log'!A:A,A1222,'Duel Log'!AA:AA,"Win")</f>
        <v>0</v>
      </c>
      <c r="I1222" s="5" t="s">
        <v>13222</v>
      </c>
      <c r="J1222" s="5" t="s">
        <v>13223</v>
      </c>
      <c r="K1222" s="5"/>
      <c r="L1222" s="5" t="s">
        <v>98</v>
      </c>
      <c r="M1222" s="5" t="s">
        <v>11075</v>
      </c>
      <c r="N1222" s="5" t="s">
        <v>9612</v>
      </c>
    </row>
    <row r="1223" customFormat="false" ht="15" hidden="false" customHeight="true" outlineLevel="0" collapsed="false">
      <c r="A1223" s="5" t="s">
        <v>6774</v>
      </c>
      <c r="B1223" s="5" t="s">
        <v>13224</v>
      </c>
      <c r="C1223" s="5" t="s">
        <v>837</v>
      </c>
      <c r="D1223" s="5" t="s">
        <v>2216</v>
      </c>
      <c r="E1223" s="5" t="s">
        <v>102</v>
      </c>
      <c r="F1223" s="5" t="s">
        <v>6775</v>
      </c>
      <c r="G1223" s="5" t="n">
        <f aca="false">COUNTIF('Duel Log'!A:A,A1223)</f>
        <v>2</v>
      </c>
      <c r="H1223" s="5" t="n">
        <f aca="false">COUNTIFS('Duel Log'!A:A,A1223,'Duel Log'!AA:AA,"Win")</f>
        <v>2</v>
      </c>
      <c r="I1223" s="5" t="s">
        <v>9694</v>
      </c>
      <c r="J1223" s="5" t="s">
        <v>13225</v>
      </c>
      <c r="K1223" s="5"/>
      <c r="L1223" s="5" t="s">
        <v>98</v>
      </c>
      <c r="M1223" s="5" t="s">
        <v>10181</v>
      </c>
      <c r="N1223" s="5" t="s">
        <v>9612</v>
      </c>
    </row>
    <row r="1224" customFormat="false" ht="15" hidden="false" customHeight="true" outlineLevel="0" collapsed="false">
      <c r="A1224" s="5" t="s">
        <v>6778</v>
      </c>
      <c r="B1224" s="5" t="s">
        <v>13226</v>
      </c>
      <c r="C1224" s="5" t="s">
        <v>837</v>
      </c>
      <c r="D1224" s="5" t="s">
        <v>6779</v>
      </c>
      <c r="E1224" s="5" t="s">
        <v>102</v>
      </c>
      <c r="F1224" s="5" t="s">
        <v>1208</v>
      </c>
      <c r="G1224" s="5" t="n">
        <f aca="false">COUNTIF('Duel Log'!A:A,A1224)</f>
        <v>2</v>
      </c>
      <c r="H1224" s="5" t="n">
        <f aca="false">COUNTIFS('Duel Log'!A:A,A1224,'Duel Log'!AA:AA,"Win")</f>
        <v>0</v>
      </c>
      <c r="I1224" s="5" t="s">
        <v>13227</v>
      </c>
      <c r="J1224" s="5" t="s">
        <v>12848</v>
      </c>
      <c r="K1224" s="5"/>
      <c r="L1224" s="5" t="s">
        <v>98</v>
      </c>
      <c r="M1224" s="5" t="s">
        <v>11377</v>
      </c>
      <c r="N1224" s="5" t="s">
        <v>9612</v>
      </c>
    </row>
    <row r="1225" customFormat="false" ht="15" hidden="false" customHeight="true" outlineLevel="0" collapsed="false">
      <c r="A1225" s="5" t="s">
        <v>6781</v>
      </c>
      <c r="B1225" s="5" t="s">
        <v>13228</v>
      </c>
      <c r="C1225" s="5" t="s">
        <v>837</v>
      </c>
      <c r="D1225" s="5" t="s">
        <v>6782</v>
      </c>
      <c r="E1225" s="5" t="s">
        <v>102</v>
      </c>
      <c r="F1225" s="5" t="s">
        <v>6784</v>
      </c>
      <c r="G1225" s="5" t="n">
        <f aca="false">COUNTIF('Duel Log'!A:A,A1225)</f>
        <v>3</v>
      </c>
      <c r="H1225" s="5" t="n">
        <f aca="false">COUNTIFS('Duel Log'!A:A,A1225,'Duel Log'!AA:AA,"Win")</f>
        <v>1</v>
      </c>
      <c r="I1225" s="5" t="s">
        <v>9694</v>
      </c>
      <c r="J1225" s="5" t="s">
        <v>9943</v>
      </c>
      <c r="K1225" s="5" t="s">
        <v>9858</v>
      </c>
      <c r="L1225" s="5" t="s">
        <v>98</v>
      </c>
      <c r="M1225" s="5" t="s">
        <v>10594</v>
      </c>
      <c r="N1225" s="5" t="s">
        <v>9602</v>
      </c>
    </row>
    <row r="1226" customFormat="false" ht="15" hidden="false" customHeight="true" outlineLevel="0" collapsed="false">
      <c r="A1226" s="5" t="s">
        <v>6789</v>
      </c>
      <c r="B1226" s="5" t="s">
        <v>13229</v>
      </c>
      <c r="C1226" s="5" t="s">
        <v>567</v>
      </c>
      <c r="D1226" s="5" t="s">
        <v>726</v>
      </c>
      <c r="E1226" s="5" t="s">
        <v>297</v>
      </c>
      <c r="F1226" s="5" t="s">
        <v>6790</v>
      </c>
      <c r="G1226" s="5" t="n">
        <f aca="false">COUNTIF('Duel Log'!A:A,A1226)</f>
        <v>3</v>
      </c>
      <c r="H1226" s="5" t="n">
        <f aca="false">COUNTIFS('Duel Log'!A:A,A1226,'Duel Log'!AA:AA,"Win")</f>
        <v>1</v>
      </c>
      <c r="I1226" s="5" t="s">
        <v>9874</v>
      </c>
      <c r="J1226" s="5" t="s">
        <v>9598</v>
      </c>
      <c r="K1226" s="5" t="s">
        <v>9859</v>
      </c>
      <c r="L1226" s="5" t="s">
        <v>98</v>
      </c>
      <c r="M1226" s="5" t="s">
        <v>12770</v>
      </c>
      <c r="N1226" s="5"/>
    </row>
    <row r="1227" customFormat="false" ht="15" hidden="false" customHeight="true" outlineLevel="0" collapsed="false">
      <c r="A1227" s="7" t="s">
        <v>6793</v>
      </c>
      <c r="B1227" s="7" t="s">
        <v>13229</v>
      </c>
      <c r="C1227" s="7" t="s">
        <v>567</v>
      </c>
      <c r="D1227" s="7" t="s">
        <v>726</v>
      </c>
      <c r="E1227" s="7" t="s">
        <v>297</v>
      </c>
      <c r="F1227" s="7" t="s">
        <v>1035</v>
      </c>
      <c r="G1227" s="7" t="n">
        <f aca="false">COUNTIF('Duel Log'!A:A,A1227)</f>
        <v>3</v>
      </c>
      <c r="H1227" s="7" t="n">
        <f aca="false">COUNTIFS('Duel Log'!A:A,A1227,'Duel Log'!AA:AA,"Win")</f>
        <v>2</v>
      </c>
      <c r="I1227" s="7" t="s">
        <v>10902</v>
      </c>
      <c r="J1227" s="7" t="s">
        <v>13230</v>
      </c>
      <c r="K1227" s="7" t="s">
        <v>13231</v>
      </c>
      <c r="L1227" s="7" t="s">
        <v>99</v>
      </c>
      <c r="M1227" s="7" t="s">
        <v>13232</v>
      </c>
      <c r="N1227" s="7"/>
    </row>
    <row r="1228" customFormat="false" ht="15" hidden="false" customHeight="true" outlineLevel="0" collapsed="false">
      <c r="A1228" s="7" t="s">
        <v>6794</v>
      </c>
      <c r="B1228" s="7" t="s">
        <v>13229</v>
      </c>
      <c r="C1228" s="7" t="s">
        <v>567</v>
      </c>
      <c r="D1228" s="7" t="s">
        <v>726</v>
      </c>
      <c r="E1228" s="7" t="s">
        <v>297</v>
      </c>
      <c r="F1228" s="7" t="s">
        <v>1043</v>
      </c>
      <c r="G1228" s="7" t="n">
        <f aca="false">COUNTIF('Duel Log'!A:A,A1228)</f>
        <v>3</v>
      </c>
      <c r="H1228" s="7" t="n">
        <f aca="false">COUNTIFS('Duel Log'!A:A,A1228,'Duel Log'!AA:AA,"Win")</f>
        <v>2</v>
      </c>
      <c r="I1228" s="7" t="s">
        <v>9715</v>
      </c>
      <c r="J1228" s="7" t="s">
        <v>11316</v>
      </c>
      <c r="K1228" s="7" t="s">
        <v>13233</v>
      </c>
      <c r="L1228" s="7" t="s">
        <v>99</v>
      </c>
      <c r="M1228" s="7" t="s">
        <v>10670</v>
      </c>
      <c r="N1228" s="7"/>
    </row>
    <row r="1229" customFormat="false" ht="15" hidden="false" customHeight="true" outlineLevel="0" collapsed="false">
      <c r="A1229" s="7" t="s">
        <v>6795</v>
      </c>
      <c r="B1229" s="7" t="s">
        <v>13229</v>
      </c>
      <c r="C1229" s="7" t="s">
        <v>567</v>
      </c>
      <c r="D1229" s="7" t="s">
        <v>726</v>
      </c>
      <c r="E1229" s="7" t="s">
        <v>297</v>
      </c>
      <c r="F1229" s="7" t="s">
        <v>1049</v>
      </c>
      <c r="G1229" s="7" t="n">
        <f aca="false">COUNTIF('Duel Log'!A:A,A1229)</f>
        <v>3</v>
      </c>
      <c r="H1229" s="7" t="n">
        <f aca="false">COUNTIFS('Duel Log'!A:A,A1229,'Duel Log'!AA:AA,"Win")</f>
        <v>0</v>
      </c>
      <c r="I1229" s="7" t="s">
        <v>11008</v>
      </c>
      <c r="J1229" s="7" t="s">
        <v>13234</v>
      </c>
      <c r="K1229" s="7" t="s">
        <v>10240</v>
      </c>
      <c r="L1229" s="7" t="s">
        <v>99</v>
      </c>
      <c r="M1229" s="7" t="s">
        <v>10066</v>
      </c>
      <c r="N1229" s="7"/>
    </row>
    <row r="1230" customFormat="false" ht="15" hidden="false" customHeight="true" outlineLevel="0" collapsed="false">
      <c r="A1230" s="7" t="s">
        <v>6796</v>
      </c>
      <c r="B1230" s="7" t="s">
        <v>13229</v>
      </c>
      <c r="C1230" s="7" t="s">
        <v>567</v>
      </c>
      <c r="D1230" s="7" t="s">
        <v>726</v>
      </c>
      <c r="E1230" s="7" t="s">
        <v>297</v>
      </c>
      <c r="F1230" s="7" t="s">
        <v>1056</v>
      </c>
      <c r="G1230" s="7" t="n">
        <f aca="false">COUNTIF('Duel Log'!A:A,A1230)</f>
        <v>3</v>
      </c>
      <c r="H1230" s="7" t="n">
        <f aca="false">COUNTIFS('Duel Log'!A:A,A1230,'Duel Log'!AA:AA,"Win")</f>
        <v>0</v>
      </c>
      <c r="I1230" s="7" t="s">
        <v>10704</v>
      </c>
      <c r="J1230" s="7" t="s">
        <v>11218</v>
      </c>
      <c r="K1230" s="7" t="s">
        <v>13235</v>
      </c>
      <c r="L1230" s="7" t="s">
        <v>99</v>
      </c>
      <c r="M1230" s="7" t="s">
        <v>11573</v>
      </c>
      <c r="N1230" s="7"/>
    </row>
    <row r="1231" customFormat="false" ht="15" hidden="false" customHeight="true" outlineLevel="0" collapsed="false">
      <c r="A1231" s="5" t="s">
        <v>6797</v>
      </c>
      <c r="B1231" s="5" t="s">
        <v>13236</v>
      </c>
      <c r="C1231" s="5" t="s">
        <v>567</v>
      </c>
      <c r="D1231" s="5" t="s">
        <v>1010</v>
      </c>
      <c r="E1231" s="5" t="s">
        <v>297</v>
      </c>
      <c r="F1231" s="5" t="s">
        <v>6798</v>
      </c>
      <c r="G1231" s="5" t="n">
        <f aca="false">COUNTIF('Duel Log'!A:A,A1231)</f>
        <v>3</v>
      </c>
      <c r="H1231" s="5" t="n">
        <f aca="false">COUNTIFS('Duel Log'!A:A,A1231,'Duel Log'!AA:AA,"Win")</f>
        <v>1</v>
      </c>
      <c r="I1231" s="5" t="s">
        <v>10703</v>
      </c>
      <c r="J1231" s="5" t="s">
        <v>13237</v>
      </c>
      <c r="K1231" s="5" t="s">
        <v>13238</v>
      </c>
      <c r="L1231" s="5" t="s">
        <v>98</v>
      </c>
      <c r="M1231" s="5" t="s">
        <v>10540</v>
      </c>
      <c r="N1231" s="5"/>
    </row>
    <row r="1232" customFormat="false" ht="15" hidden="false" customHeight="true" outlineLevel="0" collapsed="false">
      <c r="A1232" s="7" t="s">
        <v>6803</v>
      </c>
      <c r="B1232" s="7" t="s">
        <v>13236</v>
      </c>
      <c r="C1232" s="7" t="s">
        <v>567</v>
      </c>
      <c r="D1232" s="7" t="s">
        <v>1010</v>
      </c>
      <c r="E1232" s="7" t="s">
        <v>297</v>
      </c>
      <c r="F1232" s="7" t="s">
        <v>6804</v>
      </c>
      <c r="G1232" s="7" t="n">
        <f aca="false">COUNTIF('Duel Log'!A:A,A1232)</f>
        <v>3</v>
      </c>
      <c r="H1232" s="7" t="n">
        <f aca="false">COUNTIFS('Duel Log'!A:A,A1232,'Duel Log'!AA:AA,"Win")</f>
        <v>0</v>
      </c>
      <c r="I1232" s="7" t="s">
        <v>10362</v>
      </c>
      <c r="J1232" s="7" t="s">
        <v>13239</v>
      </c>
      <c r="K1232" s="7" t="s">
        <v>13240</v>
      </c>
      <c r="L1232" s="7" t="s">
        <v>99</v>
      </c>
      <c r="M1232" s="7" t="s">
        <v>10403</v>
      </c>
      <c r="N1232" s="7"/>
    </row>
    <row r="1233" customFormat="false" ht="15" hidden="false" customHeight="true" outlineLevel="0" collapsed="false">
      <c r="A1233" s="7" t="s">
        <v>6808</v>
      </c>
      <c r="B1233" s="7" t="s">
        <v>13236</v>
      </c>
      <c r="C1233" s="7" t="s">
        <v>567</v>
      </c>
      <c r="D1233" s="7" t="s">
        <v>1010</v>
      </c>
      <c r="E1233" s="7" t="s">
        <v>297</v>
      </c>
      <c r="F1233" s="7" t="s">
        <v>6809</v>
      </c>
      <c r="G1233" s="7" t="n">
        <f aca="false">COUNTIF('Duel Log'!A:A,A1233)</f>
        <v>3</v>
      </c>
      <c r="H1233" s="7" t="n">
        <f aca="false">COUNTIFS('Duel Log'!A:A,A1233,'Duel Log'!AA:AA,"Win")</f>
        <v>1</v>
      </c>
      <c r="I1233" s="7" t="s">
        <v>11654</v>
      </c>
      <c r="J1233" s="7" t="s">
        <v>13241</v>
      </c>
      <c r="K1233" s="7" t="s">
        <v>13242</v>
      </c>
      <c r="L1233" s="7" t="s">
        <v>99</v>
      </c>
      <c r="M1233" s="7" t="s">
        <v>13077</v>
      </c>
      <c r="N1233" s="7"/>
    </row>
    <row r="1234" customFormat="false" ht="15" hidden="false" customHeight="true" outlineLevel="0" collapsed="false">
      <c r="A1234" s="7" t="s">
        <v>6813</v>
      </c>
      <c r="B1234" s="7" t="s">
        <v>13236</v>
      </c>
      <c r="C1234" s="7" t="s">
        <v>567</v>
      </c>
      <c r="D1234" s="7" t="s">
        <v>1010</v>
      </c>
      <c r="E1234" s="7" t="s">
        <v>297</v>
      </c>
      <c r="F1234" s="7" t="s">
        <v>6814</v>
      </c>
      <c r="G1234" s="7" t="n">
        <f aca="false">COUNTIF('Duel Log'!A:A,A1234)</f>
        <v>3</v>
      </c>
      <c r="H1234" s="7" t="n">
        <f aca="false">COUNTIFS('Duel Log'!A:A,A1234,'Duel Log'!AA:AA,"Win")</f>
        <v>1</v>
      </c>
      <c r="I1234" s="7" t="s">
        <v>9964</v>
      </c>
      <c r="J1234" s="7" t="s">
        <v>13243</v>
      </c>
      <c r="K1234" s="7" t="s">
        <v>13244</v>
      </c>
      <c r="L1234" s="7" t="s">
        <v>99</v>
      </c>
      <c r="M1234" s="7" t="s">
        <v>13245</v>
      </c>
      <c r="N1234" s="7"/>
    </row>
    <row r="1235" customFormat="false" ht="15" hidden="false" customHeight="true" outlineLevel="0" collapsed="false">
      <c r="A1235" s="5" t="s">
        <v>6819</v>
      </c>
      <c r="B1235" s="5" t="s">
        <v>13246</v>
      </c>
      <c r="C1235" s="5" t="s">
        <v>567</v>
      </c>
      <c r="D1235" s="5" t="s">
        <v>613</v>
      </c>
      <c r="E1235" s="5" t="s">
        <v>297</v>
      </c>
      <c r="F1235" s="5" t="s">
        <v>4962</v>
      </c>
      <c r="G1235" s="5" t="n">
        <f aca="false">COUNTIF('Duel Log'!A:A,A1235)</f>
        <v>3</v>
      </c>
      <c r="H1235" s="5" t="n">
        <f aca="false">COUNTIFS('Duel Log'!A:A,A1235,'Duel Log'!AA:AA,"Win")</f>
        <v>2</v>
      </c>
      <c r="I1235" s="5" t="s">
        <v>9599</v>
      </c>
      <c r="J1235" s="5" t="s">
        <v>9694</v>
      </c>
      <c r="K1235" s="5" t="s">
        <v>9881</v>
      </c>
      <c r="L1235" s="5" t="s">
        <v>98</v>
      </c>
      <c r="M1235" s="5" t="s">
        <v>10261</v>
      </c>
      <c r="N1235" s="5"/>
    </row>
    <row r="1236" customFormat="false" ht="15" hidden="false" customHeight="true" outlineLevel="0" collapsed="false">
      <c r="A1236" s="7" t="s">
        <v>6820</v>
      </c>
      <c r="B1236" s="7" t="s">
        <v>13246</v>
      </c>
      <c r="C1236" s="7" t="s">
        <v>567</v>
      </c>
      <c r="D1236" s="7" t="s">
        <v>613</v>
      </c>
      <c r="E1236" s="7" t="s">
        <v>297</v>
      </c>
      <c r="F1236" s="7" t="s">
        <v>4966</v>
      </c>
      <c r="G1236" s="7" t="n">
        <f aca="false">COUNTIF('Duel Log'!A:A,A1236)</f>
        <v>3</v>
      </c>
      <c r="H1236" s="7" t="n">
        <f aca="false">COUNTIFS('Duel Log'!A:A,A1236,'Duel Log'!AA:AA,"Win")</f>
        <v>3</v>
      </c>
      <c r="I1236" s="7" t="s">
        <v>10256</v>
      </c>
      <c r="J1236" s="7" t="s">
        <v>10362</v>
      </c>
      <c r="K1236" s="7" t="s">
        <v>10989</v>
      </c>
      <c r="L1236" s="7" t="s">
        <v>99</v>
      </c>
      <c r="M1236" s="7" t="s">
        <v>13247</v>
      </c>
      <c r="N1236" s="7"/>
    </row>
    <row r="1237" customFormat="false" ht="15" hidden="false" customHeight="true" outlineLevel="0" collapsed="false">
      <c r="A1237" s="7" t="s">
        <v>6821</v>
      </c>
      <c r="B1237" s="7" t="s">
        <v>13246</v>
      </c>
      <c r="C1237" s="7" t="s">
        <v>567</v>
      </c>
      <c r="D1237" s="7" t="s">
        <v>613</v>
      </c>
      <c r="E1237" s="7" t="s">
        <v>297</v>
      </c>
      <c r="F1237" s="7" t="s">
        <v>4970</v>
      </c>
      <c r="G1237" s="7" t="n">
        <f aca="false">COUNTIF('Duel Log'!A:A,A1237)</f>
        <v>3</v>
      </c>
      <c r="H1237" s="7" t="n">
        <f aca="false">COUNTIFS('Duel Log'!A:A,A1237,'Duel Log'!AA:AA,"Win")</f>
        <v>1</v>
      </c>
      <c r="I1237" s="7" t="s">
        <v>9705</v>
      </c>
      <c r="J1237" s="7" t="s">
        <v>13248</v>
      </c>
      <c r="K1237" s="7" t="s">
        <v>13249</v>
      </c>
      <c r="L1237" s="7" t="s">
        <v>99</v>
      </c>
      <c r="M1237" s="7" t="s">
        <v>13070</v>
      </c>
      <c r="N1237" s="7"/>
    </row>
    <row r="1238" customFormat="false" ht="15" hidden="false" customHeight="true" outlineLevel="0" collapsed="false">
      <c r="A1238" s="5" t="s">
        <v>6822</v>
      </c>
      <c r="B1238" s="5" t="s">
        <v>13250</v>
      </c>
      <c r="C1238" s="5" t="s">
        <v>567</v>
      </c>
      <c r="D1238" s="5" t="s">
        <v>1206</v>
      </c>
      <c r="E1238" s="5" t="s">
        <v>297</v>
      </c>
      <c r="F1238" s="5" t="s">
        <v>5470</v>
      </c>
      <c r="G1238" s="5" t="n">
        <f aca="false">COUNTIF('Duel Log'!A:A,A1238)</f>
        <v>3</v>
      </c>
      <c r="H1238" s="5" t="n">
        <f aca="false">COUNTIFS('Duel Log'!A:A,A1238,'Duel Log'!AA:AA,"Win")</f>
        <v>0</v>
      </c>
      <c r="I1238" s="5" t="s">
        <v>10266</v>
      </c>
      <c r="J1238" s="5" t="s">
        <v>9715</v>
      </c>
      <c r="K1238" s="5" t="s">
        <v>9931</v>
      </c>
      <c r="L1238" s="5" t="s">
        <v>98</v>
      </c>
      <c r="M1238" s="5" t="s">
        <v>10097</v>
      </c>
      <c r="N1238" s="5"/>
    </row>
    <row r="1239" customFormat="false" ht="15" hidden="false" customHeight="true" outlineLevel="0" collapsed="false">
      <c r="A1239" s="7" t="s">
        <v>6823</v>
      </c>
      <c r="B1239" s="7" t="s">
        <v>13250</v>
      </c>
      <c r="C1239" s="7" t="s">
        <v>567</v>
      </c>
      <c r="D1239" s="7" t="s">
        <v>1206</v>
      </c>
      <c r="E1239" s="7" t="s">
        <v>297</v>
      </c>
      <c r="F1239" s="7" t="s">
        <v>5474</v>
      </c>
      <c r="G1239" s="7" t="n">
        <f aca="false">COUNTIF('Duel Log'!A:A,A1239)</f>
        <v>3</v>
      </c>
      <c r="H1239" s="7" t="n">
        <f aca="false">COUNTIFS('Duel Log'!A:A,A1239,'Duel Log'!AA:AA,"Win")</f>
        <v>1</v>
      </c>
      <c r="I1239" s="7" t="s">
        <v>9599</v>
      </c>
      <c r="J1239" s="7" t="s">
        <v>13251</v>
      </c>
      <c r="K1239" s="7" t="s">
        <v>9881</v>
      </c>
      <c r="L1239" s="7" t="s">
        <v>99</v>
      </c>
      <c r="M1239" s="7" t="s">
        <v>10396</v>
      </c>
      <c r="N1239" s="7"/>
    </row>
    <row r="1240" customFormat="false" ht="15" hidden="false" customHeight="true" outlineLevel="0" collapsed="false">
      <c r="A1240" s="7" t="s">
        <v>6824</v>
      </c>
      <c r="B1240" s="7" t="s">
        <v>13250</v>
      </c>
      <c r="C1240" s="7" t="s">
        <v>567</v>
      </c>
      <c r="D1240" s="7" t="s">
        <v>1206</v>
      </c>
      <c r="E1240" s="7" t="s">
        <v>297</v>
      </c>
      <c r="F1240" s="7" t="s">
        <v>5479</v>
      </c>
      <c r="G1240" s="7" t="n">
        <f aca="false">COUNTIF('Duel Log'!A:A,A1240)</f>
        <v>3</v>
      </c>
      <c r="H1240" s="7" t="n">
        <f aca="false">COUNTIFS('Duel Log'!A:A,A1240,'Duel Log'!AA:AA,"Win")</f>
        <v>2</v>
      </c>
      <c r="I1240" s="7" t="s">
        <v>10256</v>
      </c>
      <c r="J1240" s="7" t="s">
        <v>10370</v>
      </c>
      <c r="K1240" s="7" t="s">
        <v>13252</v>
      </c>
      <c r="L1240" s="7" t="s">
        <v>99</v>
      </c>
      <c r="M1240" s="7" t="s">
        <v>13253</v>
      </c>
      <c r="N1240" s="7"/>
    </row>
    <row r="1241" customFormat="false" ht="15" hidden="false" customHeight="true" outlineLevel="0" collapsed="false">
      <c r="A1241" s="7" t="s">
        <v>6825</v>
      </c>
      <c r="B1241" s="7" t="s">
        <v>13250</v>
      </c>
      <c r="C1241" s="7" t="s">
        <v>567</v>
      </c>
      <c r="D1241" s="7" t="s">
        <v>1206</v>
      </c>
      <c r="E1241" s="7" t="s">
        <v>297</v>
      </c>
      <c r="F1241" s="7" t="s">
        <v>5484</v>
      </c>
      <c r="G1241" s="7" t="n">
        <f aca="false">COUNTIF('Duel Log'!A:A,A1241)</f>
        <v>3</v>
      </c>
      <c r="H1241" s="7" t="n">
        <f aca="false">COUNTIFS('Duel Log'!A:A,A1241,'Duel Log'!AA:AA,"Win")</f>
        <v>3</v>
      </c>
      <c r="I1241" s="7" t="s">
        <v>10707</v>
      </c>
      <c r="J1241" s="7" t="s">
        <v>9694</v>
      </c>
      <c r="K1241" s="7" t="s">
        <v>13254</v>
      </c>
      <c r="L1241" s="7" t="s">
        <v>99</v>
      </c>
      <c r="M1241" s="7" t="s">
        <v>11006</v>
      </c>
      <c r="N1241" s="7"/>
    </row>
    <row r="1242" customFormat="false" ht="15" hidden="false" customHeight="true" outlineLevel="0" collapsed="false">
      <c r="A1242" s="7" t="s">
        <v>6826</v>
      </c>
      <c r="B1242" s="7" t="s">
        <v>13250</v>
      </c>
      <c r="C1242" s="7" t="s">
        <v>567</v>
      </c>
      <c r="D1242" s="7" t="s">
        <v>1206</v>
      </c>
      <c r="E1242" s="7" t="s">
        <v>297</v>
      </c>
      <c r="F1242" s="7" t="s">
        <v>5489</v>
      </c>
      <c r="G1242" s="7" t="n">
        <f aca="false">COUNTIF('Duel Log'!A:A,A1242)</f>
        <v>3</v>
      </c>
      <c r="H1242" s="7" t="n">
        <f aca="false">COUNTIFS('Duel Log'!A:A,A1242,'Duel Log'!AA:AA,"Win")</f>
        <v>1</v>
      </c>
      <c r="I1242" s="7" t="s">
        <v>9944</v>
      </c>
      <c r="J1242" s="7" t="s">
        <v>13255</v>
      </c>
      <c r="K1242" s="7" t="s">
        <v>13256</v>
      </c>
      <c r="L1242" s="7" t="s">
        <v>99</v>
      </c>
      <c r="M1242" s="7" t="s">
        <v>12321</v>
      </c>
      <c r="N1242" s="7"/>
    </row>
    <row r="1243" customFormat="false" ht="15" hidden="false" customHeight="true" outlineLevel="0" collapsed="false">
      <c r="A1243" s="7" t="s">
        <v>6827</v>
      </c>
      <c r="B1243" s="7" t="s">
        <v>13250</v>
      </c>
      <c r="C1243" s="7" t="s">
        <v>567</v>
      </c>
      <c r="D1243" s="7" t="s">
        <v>1206</v>
      </c>
      <c r="E1243" s="7" t="s">
        <v>297</v>
      </c>
      <c r="F1243" s="7" t="s">
        <v>5493</v>
      </c>
      <c r="G1243" s="7" t="n">
        <f aca="false">COUNTIF('Duel Log'!A:A,A1243)</f>
        <v>3</v>
      </c>
      <c r="H1243" s="7" t="n">
        <f aca="false">COUNTIFS('Duel Log'!A:A,A1243,'Duel Log'!AA:AA,"Win")</f>
        <v>2</v>
      </c>
      <c r="I1243" s="7" t="s">
        <v>9858</v>
      </c>
      <c r="J1243" s="7" t="s">
        <v>10707</v>
      </c>
      <c r="K1243" s="7" t="s">
        <v>10708</v>
      </c>
      <c r="L1243" s="7" t="s">
        <v>99</v>
      </c>
      <c r="M1243" s="7" t="s">
        <v>10056</v>
      </c>
      <c r="N1243" s="7"/>
    </row>
    <row r="1244" customFormat="false" ht="15" hidden="false" customHeight="true" outlineLevel="0" collapsed="false">
      <c r="A1244" s="5" t="s">
        <v>6828</v>
      </c>
      <c r="B1244" s="5" t="s">
        <v>13257</v>
      </c>
      <c r="C1244" s="5" t="s">
        <v>567</v>
      </c>
      <c r="D1244" s="5" t="s">
        <v>6829</v>
      </c>
      <c r="E1244" s="5" t="s">
        <v>102</v>
      </c>
      <c r="F1244" s="5" t="s">
        <v>4846</v>
      </c>
      <c r="G1244" s="5" t="n">
        <f aca="false">COUNTIF('Duel Log'!A:A,A1244)</f>
        <v>2</v>
      </c>
      <c r="H1244" s="5" t="n">
        <f aca="false">COUNTIFS('Duel Log'!A:A,A1244,'Duel Log'!AA:AA,"Win")</f>
        <v>2</v>
      </c>
      <c r="I1244" s="5" t="s">
        <v>10707</v>
      </c>
      <c r="J1244" s="5" t="s">
        <v>9694</v>
      </c>
      <c r="K1244" s="5"/>
      <c r="L1244" s="5" t="s">
        <v>98</v>
      </c>
      <c r="M1244" s="5" t="s">
        <v>11388</v>
      </c>
      <c r="N1244" s="5" t="s">
        <v>9612</v>
      </c>
    </row>
    <row r="1245" customFormat="false" ht="15" hidden="false" customHeight="true" outlineLevel="0" collapsed="false">
      <c r="A1245" s="5" t="s">
        <v>6833</v>
      </c>
      <c r="B1245" s="5" t="s">
        <v>13258</v>
      </c>
      <c r="C1245" s="5" t="s">
        <v>567</v>
      </c>
      <c r="D1245" s="5" t="s">
        <v>6834</v>
      </c>
      <c r="E1245" s="5" t="s">
        <v>102</v>
      </c>
      <c r="F1245" s="5" t="s">
        <v>6581</v>
      </c>
      <c r="G1245" s="5" t="n">
        <f aca="false">COUNTIF('Duel Log'!A:A,A1245)</f>
        <v>3</v>
      </c>
      <c r="H1245" s="5" t="n">
        <f aca="false">COUNTIFS('Duel Log'!A:A,A1245,'Duel Log'!AA:AA,"Win")</f>
        <v>2</v>
      </c>
      <c r="I1245" s="5" t="s">
        <v>13259</v>
      </c>
      <c r="J1245" s="5" t="s">
        <v>9930</v>
      </c>
      <c r="K1245" s="5" t="s">
        <v>9939</v>
      </c>
      <c r="L1245" s="5" t="s">
        <v>98</v>
      </c>
      <c r="M1245" s="5" t="s">
        <v>9625</v>
      </c>
      <c r="N1245" s="5" t="s">
        <v>9602</v>
      </c>
    </row>
    <row r="1246" customFormat="false" ht="15" hidden="false" customHeight="true" outlineLevel="0" collapsed="false">
      <c r="A1246" s="5" t="s">
        <v>6838</v>
      </c>
      <c r="B1246" s="5" t="s">
        <v>13260</v>
      </c>
      <c r="C1246" s="5" t="s">
        <v>567</v>
      </c>
      <c r="D1246" s="5" t="s">
        <v>6839</v>
      </c>
      <c r="E1246" s="5" t="s">
        <v>102</v>
      </c>
      <c r="F1246" s="5" t="s">
        <v>6841</v>
      </c>
      <c r="G1246" s="5" t="n">
        <f aca="false">COUNTIF('Duel Log'!A:A,A1246)</f>
        <v>2</v>
      </c>
      <c r="H1246" s="5" t="n">
        <f aca="false">COUNTIFS('Duel Log'!A:A,A1246,'Duel Log'!AA:AA,"Win")</f>
        <v>2</v>
      </c>
      <c r="I1246" s="5" t="s">
        <v>9715</v>
      </c>
      <c r="J1246" s="5" t="s">
        <v>13261</v>
      </c>
      <c r="K1246" s="5"/>
      <c r="L1246" s="5" t="s">
        <v>98</v>
      </c>
      <c r="M1246" s="5" t="s">
        <v>12545</v>
      </c>
      <c r="N1246" s="5" t="s">
        <v>9612</v>
      </c>
    </row>
    <row r="1247" customFormat="false" ht="15" hidden="false" customHeight="true" outlineLevel="0" collapsed="false">
      <c r="A1247" s="5" t="s">
        <v>6844</v>
      </c>
      <c r="B1247" s="5" t="s">
        <v>13262</v>
      </c>
      <c r="C1247" s="5" t="s">
        <v>567</v>
      </c>
      <c r="D1247" s="5" t="s">
        <v>1213</v>
      </c>
      <c r="E1247" s="5" t="s">
        <v>102</v>
      </c>
      <c r="F1247" s="5" t="s">
        <v>6845</v>
      </c>
      <c r="G1247" s="5" t="n">
        <f aca="false">COUNTIF('Duel Log'!A:A,A1247)</f>
        <v>2</v>
      </c>
      <c r="H1247" s="5" t="n">
        <f aca="false">COUNTIFS('Duel Log'!A:A,A1247,'Duel Log'!AA:AA,"Win")</f>
        <v>2</v>
      </c>
      <c r="I1247" s="5" t="s">
        <v>9934</v>
      </c>
      <c r="J1247" s="5" t="s">
        <v>13263</v>
      </c>
      <c r="K1247" s="5"/>
      <c r="L1247" s="5" t="s">
        <v>98</v>
      </c>
      <c r="M1247" s="5" t="s">
        <v>10339</v>
      </c>
      <c r="N1247" s="5" t="s">
        <v>9612</v>
      </c>
    </row>
    <row r="1248" customFormat="false" ht="15" hidden="false" customHeight="true" outlineLevel="0" collapsed="false">
      <c r="A1248" s="5" t="s">
        <v>6847</v>
      </c>
      <c r="B1248" s="5" t="s">
        <v>13264</v>
      </c>
      <c r="C1248" s="5" t="s">
        <v>567</v>
      </c>
      <c r="D1248" s="6" t="s">
        <v>1192</v>
      </c>
      <c r="E1248" s="5" t="s">
        <v>102</v>
      </c>
      <c r="F1248" s="5" t="s">
        <v>6848</v>
      </c>
      <c r="G1248" s="5" t="n">
        <f aca="false">COUNTIF('Duel Log'!A:A,A1248)</f>
        <v>3</v>
      </c>
      <c r="H1248" s="5" t="n">
        <f aca="false">COUNTIFS('Duel Log'!A:A,A1248,'Duel Log'!AA:AA,"Win")</f>
        <v>1</v>
      </c>
      <c r="I1248" s="5" t="s">
        <v>11008</v>
      </c>
      <c r="J1248" s="5" t="s">
        <v>13265</v>
      </c>
      <c r="K1248" s="5" t="s">
        <v>13266</v>
      </c>
      <c r="L1248" s="5" t="s">
        <v>98</v>
      </c>
      <c r="M1248" s="5" t="s">
        <v>9963</v>
      </c>
      <c r="N1248" s="5" t="s">
        <v>9602</v>
      </c>
    </row>
    <row r="1249" customFormat="false" ht="15" hidden="false" customHeight="true" outlineLevel="0" collapsed="false">
      <c r="A1249" s="5" t="s">
        <v>6852</v>
      </c>
      <c r="B1249" s="5" t="s">
        <v>13267</v>
      </c>
      <c r="C1249" s="5" t="s">
        <v>567</v>
      </c>
      <c r="D1249" s="5" t="s">
        <v>6853</v>
      </c>
      <c r="E1249" s="5" t="s">
        <v>102</v>
      </c>
      <c r="F1249" s="5" t="s">
        <v>6855</v>
      </c>
      <c r="G1249" s="5" t="n">
        <f aca="false">COUNTIF('Duel Log'!A:A,A1249)</f>
        <v>2</v>
      </c>
      <c r="H1249" s="5" t="n">
        <f aca="false">COUNTIFS('Duel Log'!A:A,A1249,'Duel Log'!AA:AA,"Win")</f>
        <v>2</v>
      </c>
      <c r="I1249" s="5" t="s">
        <v>9858</v>
      </c>
      <c r="J1249" s="5" t="s">
        <v>10707</v>
      </c>
      <c r="K1249" s="5"/>
      <c r="L1249" s="5" t="s">
        <v>98</v>
      </c>
      <c r="M1249" s="5" t="s">
        <v>9750</v>
      </c>
      <c r="N1249" s="5" t="s">
        <v>9612</v>
      </c>
    </row>
    <row r="1250" customFormat="false" ht="15" hidden="false" customHeight="true" outlineLevel="0" collapsed="false">
      <c r="A1250" s="5" t="s">
        <v>6857</v>
      </c>
      <c r="B1250" s="5" t="s">
        <v>13268</v>
      </c>
      <c r="C1250" s="5" t="s">
        <v>567</v>
      </c>
      <c r="D1250" s="5" t="s">
        <v>2659</v>
      </c>
      <c r="E1250" s="5" t="s">
        <v>102</v>
      </c>
      <c r="F1250" s="5" t="s">
        <v>3150</v>
      </c>
      <c r="G1250" s="5" t="n">
        <f aca="false">COUNTIF('Duel Log'!A:A,A1250)</f>
        <v>2</v>
      </c>
      <c r="H1250" s="5" t="n">
        <f aca="false">COUNTIFS('Duel Log'!A:A,A1250,'Duel Log'!AA:AA,"Win")</f>
        <v>2</v>
      </c>
      <c r="I1250" s="5" t="s">
        <v>10362</v>
      </c>
      <c r="J1250" s="5" t="s">
        <v>10232</v>
      </c>
      <c r="K1250" s="5"/>
      <c r="L1250" s="5" t="s">
        <v>98</v>
      </c>
      <c r="M1250" s="5" t="s">
        <v>10026</v>
      </c>
      <c r="N1250" s="5" t="s">
        <v>9612</v>
      </c>
    </row>
    <row r="1251" customFormat="false" ht="15" hidden="false" customHeight="true" outlineLevel="0" collapsed="false">
      <c r="A1251" s="5" t="s">
        <v>6858</v>
      </c>
      <c r="B1251" s="5" t="s">
        <v>13269</v>
      </c>
      <c r="C1251" s="5" t="s">
        <v>567</v>
      </c>
      <c r="D1251" s="5" t="s">
        <v>331</v>
      </c>
      <c r="E1251" s="5" t="s">
        <v>102</v>
      </c>
      <c r="F1251" s="5" t="s">
        <v>6859</v>
      </c>
      <c r="G1251" s="5" t="n">
        <f aca="false">COUNTIF('Duel Log'!A:A,A1251)</f>
        <v>3</v>
      </c>
      <c r="H1251" s="5" t="n">
        <f aca="false">COUNTIFS('Duel Log'!A:A,A1251,'Duel Log'!AA:AA,"Win")</f>
        <v>1</v>
      </c>
      <c r="I1251" s="5" t="s">
        <v>10659</v>
      </c>
      <c r="J1251" s="5" t="s">
        <v>13270</v>
      </c>
      <c r="K1251" s="5" t="s">
        <v>9698</v>
      </c>
      <c r="L1251" s="5" t="s">
        <v>98</v>
      </c>
      <c r="M1251" s="5" t="s">
        <v>10490</v>
      </c>
      <c r="N1251" s="5" t="s">
        <v>9602</v>
      </c>
    </row>
    <row r="1252" customFormat="false" ht="15" hidden="false" customHeight="true" outlineLevel="0" collapsed="false">
      <c r="A1252" s="5" t="s">
        <v>6863</v>
      </c>
      <c r="B1252" s="5" t="s">
        <v>13271</v>
      </c>
      <c r="C1252" s="5" t="s">
        <v>567</v>
      </c>
      <c r="D1252" s="5" t="s">
        <v>2467</v>
      </c>
      <c r="E1252" s="5" t="s">
        <v>102</v>
      </c>
      <c r="F1252" s="5" t="s">
        <v>6864</v>
      </c>
      <c r="G1252" s="5" t="n">
        <f aca="false">COUNTIF('Duel Log'!A:A,A1252)</f>
        <v>2</v>
      </c>
      <c r="H1252" s="5" t="n">
        <f aca="false">COUNTIFS('Duel Log'!A:A,A1252,'Duel Log'!AA:AA,"Win")</f>
        <v>2</v>
      </c>
      <c r="I1252" s="5" t="s">
        <v>13261</v>
      </c>
      <c r="J1252" s="5" t="s">
        <v>13272</v>
      </c>
      <c r="K1252" s="5"/>
      <c r="L1252" s="5" t="s">
        <v>98</v>
      </c>
      <c r="M1252" s="5" t="s">
        <v>9906</v>
      </c>
      <c r="N1252" s="5" t="s">
        <v>9612</v>
      </c>
    </row>
    <row r="1253" customFormat="false" ht="15" hidden="false" customHeight="true" outlineLevel="0" collapsed="false">
      <c r="A1253" s="5" t="s">
        <v>6867</v>
      </c>
      <c r="B1253" s="5" t="s">
        <v>13273</v>
      </c>
      <c r="C1253" s="5" t="s">
        <v>567</v>
      </c>
      <c r="D1253" s="5" t="s">
        <v>584</v>
      </c>
      <c r="E1253" s="5" t="s">
        <v>102</v>
      </c>
      <c r="F1253" s="5" t="s">
        <v>5850</v>
      </c>
      <c r="G1253" s="5" t="n">
        <f aca="false">COUNTIF('Duel Log'!A:A,A1253)</f>
        <v>3</v>
      </c>
      <c r="H1253" s="5" t="n">
        <f aca="false">COUNTIFS('Duel Log'!A:A,A1253,'Duel Log'!AA:AA,"Win")</f>
        <v>2</v>
      </c>
      <c r="I1253" s="5" t="s">
        <v>9599</v>
      </c>
      <c r="J1253" s="5" t="s">
        <v>13274</v>
      </c>
      <c r="K1253" s="5" t="s">
        <v>13275</v>
      </c>
      <c r="L1253" s="5" t="s">
        <v>98</v>
      </c>
      <c r="M1253" s="5" t="s">
        <v>10396</v>
      </c>
      <c r="N1253" s="5" t="s">
        <v>9602</v>
      </c>
    </row>
    <row r="1254" customFormat="false" ht="15" hidden="false" customHeight="true" outlineLevel="0" collapsed="false">
      <c r="A1254" s="5" t="s">
        <v>6868</v>
      </c>
      <c r="B1254" s="5" t="s">
        <v>13276</v>
      </c>
      <c r="C1254" s="5" t="s">
        <v>567</v>
      </c>
      <c r="D1254" s="5" t="s">
        <v>533</v>
      </c>
      <c r="E1254" s="5" t="s">
        <v>102</v>
      </c>
      <c r="F1254" s="5" t="s">
        <v>4574</v>
      </c>
      <c r="G1254" s="5" t="n">
        <f aca="false">COUNTIF('Duel Log'!A:A,A1254)</f>
        <v>2</v>
      </c>
      <c r="H1254" s="5" t="n">
        <f aca="false">COUNTIFS('Duel Log'!A:A,A1254,'Duel Log'!AA:AA,"Win")</f>
        <v>2</v>
      </c>
      <c r="I1254" s="5" t="s">
        <v>9874</v>
      </c>
      <c r="J1254" s="5" t="s">
        <v>9775</v>
      </c>
      <c r="K1254" s="5"/>
      <c r="L1254" s="5" t="s">
        <v>98</v>
      </c>
      <c r="M1254" s="5" t="s">
        <v>9726</v>
      </c>
      <c r="N1254" s="5" t="s">
        <v>9612</v>
      </c>
    </row>
    <row r="1255" customFormat="false" ht="15" hidden="false" customHeight="true" outlineLevel="0" collapsed="false">
      <c r="A1255" s="5" t="s">
        <v>6869</v>
      </c>
      <c r="B1255" s="5" t="s">
        <v>13277</v>
      </c>
      <c r="C1255" s="5" t="s">
        <v>567</v>
      </c>
      <c r="D1255" s="5" t="s">
        <v>169</v>
      </c>
      <c r="E1255" s="5" t="s">
        <v>102</v>
      </c>
      <c r="F1255" s="5" t="s">
        <v>3364</v>
      </c>
      <c r="G1255" s="5" t="n">
        <f aca="false">COUNTIF('Duel Log'!A:A,A1255)</f>
        <v>2</v>
      </c>
      <c r="H1255" s="5" t="n">
        <f aca="false">COUNTIFS('Duel Log'!A:A,A1255,'Duel Log'!AA:AA,"Win")</f>
        <v>2</v>
      </c>
      <c r="I1255" s="5" t="s">
        <v>13261</v>
      </c>
      <c r="J1255" s="5" t="s">
        <v>13278</v>
      </c>
      <c r="K1255" s="5"/>
      <c r="L1255" s="5" t="s">
        <v>98</v>
      </c>
      <c r="M1255" s="5" t="s">
        <v>10339</v>
      </c>
      <c r="N1255" s="5" t="s">
        <v>9612</v>
      </c>
    </row>
    <row r="1256" customFormat="false" ht="15" hidden="false" customHeight="true" outlineLevel="0" collapsed="false">
      <c r="A1256" s="5" t="s">
        <v>6870</v>
      </c>
      <c r="B1256" s="5" t="s">
        <v>13279</v>
      </c>
      <c r="C1256" s="5" t="s">
        <v>567</v>
      </c>
      <c r="D1256" s="5" t="s">
        <v>547</v>
      </c>
      <c r="E1256" s="5" t="s">
        <v>102</v>
      </c>
      <c r="F1256" s="5" t="s">
        <v>4665</v>
      </c>
      <c r="G1256" s="5" t="n">
        <f aca="false">COUNTIF('Duel Log'!A:A,A1256)</f>
        <v>3</v>
      </c>
      <c r="H1256" s="5" t="n">
        <f aca="false">COUNTIFS('Duel Log'!A:A,A1256,'Duel Log'!AA:AA,"Win")</f>
        <v>2</v>
      </c>
      <c r="I1256" s="5" t="s">
        <v>9943</v>
      </c>
      <c r="J1256" s="5" t="s">
        <v>12750</v>
      </c>
      <c r="K1256" s="5" t="s">
        <v>9742</v>
      </c>
      <c r="L1256" s="5" t="s">
        <v>98</v>
      </c>
      <c r="M1256" s="5" t="s">
        <v>9657</v>
      </c>
      <c r="N1256" s="5" t="s">
        <v>9602</v>
      </c>
    </row>
    <row r="1257" customFormat="false" ht="15" hidden="false" customHeight="true" outlineLevel="0" collapsed="false">
      <c r="A1257" s="5" t="s">
        <v>6871</v>
      </c>
      <c r="B1257" s="5" t="s">
        <v>13280</v>
      </c>
      <c r="C1257" s="5" t="s">
        <v>567</v>
      </c>
      <c r="D1257" s="5" t="s">
        <v>424</v>
      </c>
      <c r="E1257" s="5" t="s">
        <v>102</v>
      </c>
      <c r="F1257" s="5" t="s">
        <v>569</v>
      </c>
      <c r="G1257" s="5" t="n">
        <f aca="false">COUNTIF('Duel Log'!A:A,A1257)</f>
        <v>2</v>
      </c>
      <c r="H1257" s="5" t="n">
        <f aca="false">COUNTIFS('Duel Log'!A:A,A1257,'Duel Log'!AA:AA,"Win")</f>
        <v>2</v>
      </c>
      <c r="I1257" s="5" t="s">
        <v>9599</v>
      </c>
      <c r="J1257" s="5" t="s">
        <v>10707</v>
      </c>
      <c r="K1257" s="5"/>
      <c r="L1257" s="5" t="s">
        <v>98</v>
      </c>
      <c r="M1257" s="5" t="s">
        <v>13281</v>
      </c>
      <c r="N1257" s="5" t="s">
        <v>9612</v>
      </c>
    </row>
    <row r="1258" customFormat="false" ht="15" hidden="false" customHeight="true" outlineLevel="0" collapsed="false">
      <c r="A1258" s="5" t="s">
        <v>6872</v>
      </c>
      <c r="B1258" s="5" t="s">
        <v>13282</v>
      </c>
      <c r="C1258" s="5" t="s">
        <v>567</v>
      </c>
      <c r="D1258" s="6" t="s">
        <v>558</v>
      </c>
      <c r="E1258" s="5" t="s">
        <v>102</v>
      </c>
      <c r="F1258" s="5" t="s">
        <v>6873</v>
      </c>
      <c r="G1258" s="5" t="n">
        <f aca="false">COUNTIF('Duel Log'!A:A,A1258)</f>
        <v>3</v>
      </c>
      <c r="H1258" s="5" t="n">
        <f aca="false">COUNTIFS('Duel Log'!A:A,A1258,'Duel Log'!AA:AA,"Win")</f>
        <v>2</v>
      </c>
      <c r="I1258" s="5" t="s">
        <v>10362</v>
      </c>
      <c r="J1258" s="5" t="s">
        <v>13283</v>
      </c>
      <c r="K1258" s="5" t="s">
        <v>9880</v>
      </c>
      <c r="L1258" s="5" t="s">
        <v>98</v>
      </c>
      <c r="M1258" s="5" t="s">
        <v>11336</v>
      </c>
      <c r="N1258" s="5" t="s">
        <v>9602</v>
      </c>
    </row>
    <row r="1259" customFormat="false" ht="15" hidden="false" customHeight="true" outlineLevel="0" collapsed="false">
      <c r="A1259" s="5" t="s">
        <v>6878</v>
      </c>
      <c r="B1259" s="5" t="s">
        <v>13284</v>
      </c>
      <c r="C1259" s="5" t="s">
        <v>567</v>
      </c>
      <c r="D1259" s="5" t="s">
        <v>573</v>
      </c>
      <c r="E1259" s="5" t="s">
        <v>102</v>
      </c>
      <c r="F1259" s="5" t="s">
        <v>2589</v>
      </c>
      <c r="G1259" s="5" t="n">
        <f aca="false">COUNTIF('Duel Log'!A:A,A1259)</f>
        <v>2</v>
      </c>
      <c r="H1259" s="5" t="n">
        <f aca="false">COUNTIFS('Duel Log'!A:A,A1259,'Duel Log'!AA:AA,"Win")</f>
        <v>2</v>
      </c>
      <c r="I1259" s="5" t="s">
        <v>13263</v>
      </c>
      <c r="J1259" s="5" t="s">
        <v>9599</v>
      </c>
      <c r="K1259" s="5"/>
      <c r="L1259" s="5" t="s">
        <v>98</v>
      </c>
      <c r="M1259" s="5" t="s">
        <v>9758</v>
      </c>
      <c r="N1259" s="5" t="s">
        <v>9612</v>
      </c>
    </row>
    <row r="1260" customFormat="false" ht="15" hidden="false" customHeight="true" outlineLevel="0" collapsed="false">
      <c r="A1260" s="5" t="s">
        <v>6880</v>
      </c>
      <c r="B1260" s="5" t="s">
        <v>13285</v>
      </c>
      <c r="C1260" s="5" t="s">
        <v>567</v>
      </c>
      <c r="D1260" s="5" t="s">
        <v>1432</v>
      </c>
      <c r="E1260" s="5" t="s">
        <v>297</v>
      </c>
      <c r="F1260" s="5" t="s">
        <v>6881</v>
      </c>
      <c r="G1260" s="5" t="n">
        <f aca="false">COUNTIF('Duel Log'!A:A,A1260)</f>
        <v>2</v>
      </c>
      <c r="H1260" s="5" t="n">
        <f aca="false">COUNTIFS('Duel Log'!A:A,A1260,'Duel Log'!AA:AA,"Win")</f>
        <v>2</v>
      </c>
      <c r="I1260" s="5" t="s">
        <v>10362</v>
      </c>
      <c r="J1260" s="5" t="s">
        <v>13286</v>
      </c>
      <c r="K1260" s="5"/>
      <c r="L1260" s="5" t="s">
        <v>98</v>
      </c>
      <c r="M1260" s="5" t="s">
        <v>9693</v>
      </c>
      <c r="N1260" s="5"/>
    </row>
    <row r="1261" customFormat="false" ht="15" hidden="false" customHeight="true" outlineLevel="0" collapsed="false">
      <c r="A1261" s="7" t="s">
        <v>6885</v>
      </c>
      <c r="B1261" s="7" t="s">
        <v>13285</v>
      </c>
      <c r="C1261" s="7" t="s">
        <v>567</v>
      </c>
      <c r="D1261" s="7" t="s">
        <v>1432</v>
      </c>
      <c r="E1261" s="7" t="s">
        <v>297</v>
      </c>
      <c r="F1261" s="7" t="s">
        <v>6886</v>
      </c>
      <c r="G1261" s="7" t="n">
        <f aca="false">COUNTIF('Duel Log'!A:A,A1261)</f>
        <v>3</v>
      </c>
      <c r="H1261" s="7" t="n">
        <f aca="false">COUNTIFS('Duel Log'!A:A,A1261,'Duel Log'!AA:AA,"Win")</f>
        <v>0</v>
      </c>
      <c r="I1261" s="7" t="s">
        <v>9881</v>
      </c>
      <c r="J1261" s="7" t="s">
        <v>13287</v>
      </c>
      <c r="K1261" s="7" t="s">
        <v>13288</v>
      </c>
      <c r="L1261" s="7" t="s">
        <v>99</v>
      </c>
      <c r="M1261" s="7" t="s">
        <v>9763</v>
      </c>
      <c r="N1261" s="7"/>
    </row>
    <row r="1262" customFormat="false" ht="15" hidden="false" customHeight="true" outlineLevel="0" collapsed="false">
      <c r="A1262" s="7" t="s">
        <v>6889</v>
      </c>
      <c r="B1262" s="7" t="s">
        <v>13285</v>
      </c>
      <c r="C1262" s="7" t="s">
        <v>567</v>
      </c>
      <c r="D1262" s="7" t="s">
        <v>1432</v>
      </c>
      <c r="E1262" s="7" t="s">
        <v>297</v>
      </c>
      <c r="F1262" s="7" t="s">
        <v>1761</v>
      </c>
      <c r="G1262" s="7" t="n">
        <f aca="false">COUNTIF('Duel Log'!A:A,A1262)</f>
        <v>3</v>
      </c>
      <c r="H1262" s="7" t="n">
        <f aca="false">COUNTIFS('Duel Log'!A:A,A1262,'Duel Log'!AA:AA,"Win")</f>
        <v>1</v>
      </c>
      <c r="I1262" s="7" t="s">
        <v>13289</v>
      </c>
      <c r="J1262" s="7" t="s">
        <v>13290</v>
      </c>
      <c r="K1262" s="7" t="s">
        <v>10341</v>
      </c>
      <c r="L1262" s="7" t="s">
        <v>99</v>
      </c>
      <c r="M1262" s="7" t="s">
        <v>13291</v>
      </c>
      <c r="N1262" s="7"/>
    </row>
    <row r="1263" customFormat="false" ht="15" hidden="false" customHeight="true" outlineLevel="0" collapsed="false">
      <c r="A1263" s="7" t="s">
        <v>6890</v>
      </c>
      <c r="B1263" s="7" t="s">
        <v>13285</v>
      </c>
      <c r="C1263" s="7" t="s">
        <v>567</v>
      </c>
      <c r="D1263" s="7" t="s">
        <v>1432</v>
      </c>
      <c r="E1263" s="7" t="s">
        <v>297</v>
      </c>
      <c r="F1263" s="7" t="s">
        <v>1768</v>
      </c>
      <c r="G1263" s="7" t="n">
        <f aca="false">COUNTIF('Duel Log'!A:A,A1263)</f>
        <v>3</v>
      </c>
      <c r="H1263" s="7" t="n">
        <f aca="false">COUNTIFS('Duel Log'!A:A,A1263,'Duel Log'!AA:AA,"Win")</f>
        <v>2</v>
      </c>
      <c r="I1263" s="7" t="s">
        <v>13292</v>
      </c>
      <c r="J1263" s="7" t="s">
        <v>13293</v>
      </c>
      <c r="K1263" s="7" t="s">
        <v>13294</v>
      </c>
      <c r="L1263" s="7" t="s">
        <v>99</v>
      </c>
      <c r="M1263" s="7" t="s">
        <v>9877</v>
      </c>
      <c r="N1263" s="7"/>
    </row>
    <row r="1264" customFormat="false" ht="15" hidden="false" customHeight="true" outlineLevel="0" collapsed="false">
      <c r="A1264" s="7" t="s">
        <v>6891</v>
      </c>
      <c r="B1264" s="7" t="s">
        <v>13285</v>
      </c>
      <c r="C1264" s="7" t="s">
        <v>567</v>
      </c>
      <c r="D1264" s="7" t="s">
        <v>1432</v>
      </c>
      <c r="E1264" s="7" t="s">
        <v>297</v>
      </c>
      <c r="F1264" s="7" t="s">
        <v>1775</v>
      </c>
      <c r="G1264" s="7" t="n">
        <f aca="false">COUNTIF('Duel Log'!A:A,A1264)</f>
        <v>3</v>
      </c>
      <c r="H1264" s="7" t="n">
        <f aca="false">COUNTIFS('Duel Log'!A:A,A1264,'Duel Log'!AA:AA,"Win")</f>
        <v>1</v>
      </c>
      <c r="I1264" s="7" t="s">
        <v>9925</v>
      </c>
      <c r="J1264" s="7" t="s">
        <v>12748</v>
      </c>
      <c r="K1264" s="7" t="s">
        <v>13295</v>
      </c>
      <c r="L1264" s="7" t="s">
        <v>99</v>
      </c>
      <c r="M1264" s="7" t="s">
        <v>13296</v>
      </c>
      <c r="N1264" s="7"/>
    </row>
    <row r="1265" customFormat="false" ht="15" hidden="false" customHeight="true" outlineLevel="0" collapsed="false">
      <c r="A1265" s="7" t="s">
        <v>6892</v>
      </c>
      <c r="B1265" s="7" t="s">
        <v>13285</v>
      </c>
      <c r="C1265" s="7" t="s">
        <v>567</v>
      </c>
      <c r="D1265" s="7" t="s">
        <v>1432</v>
      </c>
      <c r="E1265" s="7" t="s">
        <v>297</v>
      </c>
      <c r="F1265" s="7" t="s">
        <v>1781</v>
      </c>
      <c r="G1265" s="7" t="n">
        <f aca="false">COUNTIF('Duel Log'!A:A,A1265)</f>
        <v>3</v>
      </c>
      <c r="H1265" s="7" t="n">
        <f aca="false">COUNTIFS('Duel Log'!A:A,A1265,'Duel Log'!AA:AA,"Win")</f>
        <v>2</v>
      </c>
      <c r="I1265" s="7" t="s">
        <v>13297</v>
      </c>
      <c r="J1265" s="7" t="s">
        <v>13298</v>
      </c>
      <c r="K1265" s="7" t="s">
        <v>13299</v>
      </c>
      <c r="L1265" s="7" t="s">
        <v>99</v>
      </c>
      <c r="M1265" s="7" t="s">
        <v>9797</v>
      </c>
      <c r="N1265" s="7"/>
    </row>
    <row r="1266" customFormat="false" ht="15" hidden="false" customHeight="true" outlineLevel="0" collapsed="false">
      <c r="A1266" s="7" t="s">
        <v>6893</v>
      </c>
      <c r="B1266" s="7" t="s">
        <v>13285</v>
      </c>
      <c r="C1266" s="7" t="s">
        <v>567</v>
      </c>
      <c r="D1266" s="7" t="s">
        <v>1432</v>
      </c>
      <c r="E1266" s="7" t="s">
        <v>297</v>
      </c>
      <c r="F1266" s="7" t="s">
        <v>1789</v>
      </c>
      <c r="G1266" s="7" t="n">
        <f aca="false">COUNTIF('Duel Log'!A:A,A1266)</f>
        <v>3</v>
      </c>
      <c r="H1266" s="7" t="n">
        <f aca="false">COUNTIFS('Duel Log'!A:A,A1266,'Duel Log'!AA:AA,"Win")</f>
        <v>3</v>
      </c>
      <c r="I1266" s="7" t="s">
        <v>9900</v>
      </c>
      <c r="J1266" s="7" t="s">
        <v>13300</v>
      </c>
      <c r="K1266" s="7" t="s">
        <v>13301</v>
      </c>
      <c r="L1266" s="7" t="s">
        <v>99</v>
      </c>
      <c r="M1266" s="7" t="s">
        <v>13302</v>
      </c>
      <c r="N1266" s="7"/>
    </row>
    <row r="1267" customFormat="false" ht="15" hidden="false" customHeight="true" outlineLevel="0" collapsed="false">
      <c r="A1267" s="7" t="s">
        <v>6894</v>
      </c>
      <c r="B1267" s="7" t="s">
        <v>13285</v>
      </c>
      <c r="C1267" s="7" t="s">
        <v>567</v>
      </c>
      <c r="D1267" s="7" t="s">
        <v>1432</v>
      </c>
      <c r="E1267" s="7" t="s">
        <v>297</v>
      </c>
      <c r="F1267" s="7" t="s">
        <v>1794</v>
      </c>
      <c r="G1267" s="7" t="n">
        <f aca="false">COUNTIF('Duel Log'!A:A,A1267)</f>
        <v>3</v>
      </c>
      <c r="H1267" s="7" t="n">
        <f aca="false">COUNTIFS('Duel Log'!A:A,A1267,'Duel Log'!AA:AA,"Win")</f>
        <v>2</v>
      </c>
      <c r="I1267" s="7" t="s">
        <v>13303</v>
      </c>
      <c r="J1267" s="7" t="s">
        <v>13304</v>
      </c>
      <c r="K1267" s="7" t="s">
        <v>13305</v>
      </c>
      <c r="L1267" s="7" t="s">
        <v>99</v>
      </c>
      <c r="M1267" s="7" t="s">
        <v>12383</v>
      </c>
      <c r="N1267" s="7"/>
    </row>
    <row r="1268" customFormat="false" ht="15" hidden="false" customHeight="true" outlineLevel="0" collapsed="false">
      <c r="A1268" s="5" t="s">
        <v>6895</v>
      </c>
      <c r="B1268" s="5" t="s">
        <v>13306</v>
      </c>
      <c r="C1268" s="5" t="s">
        <v>567</v>
      </c>
      <c r="D1268" s="5" t="s">
        <v>291</v>
      </c>
      <c r="E1268" s="5" t="s">
        <v>297</v>
      </c>
      <c r="F1268" s="5" t="s">
        <v>6896</v>
      </c>
      <c r="G1268" s="5" t="n">
        <f aca="false">COUNTIF('Duel Log'!A:A,A1268)</f>
        <v>1</v>
      </c>
      <c r="H1268" s="5" t="n">
        <f aca="false">COUNTIFS('Duel Log'!A:A,A1268,'Duel Log'!AA:AA,"Win")</f>
        <v>1</v>
      </c>
      <c r="I1268" s="5" t="s">
        <v>9694</v>
      </c>
      <c r="J1268" s="5"/>
      <c r="K1268" s="5"/>
      <c r="L1268" s="5" t="s">
        <v>98</v>
      </c>
      <c r="M1268" s="5" t="s">
        <v>9648</v>
      </c>
      <c r="N1268" s="5"/>
    </row>
    <row r="1269" customFormat="false" ht="15" hidden="false" customHeight="true" outlineLevel="0" collapsed="false">
      <c r="A1269" s="5" t="s">
        <v>6897</v>
      </c>
      <c r="B1269" s="5" t="s">
        <v>13307</v>
      </c>
      <c r="C1269" s="5" t="s">
        <v>567</v>
      </c>
      <c r="D1269" s="5" t="s">
        <v>6898</v>
      </c>
      <c r="E1269" s="5" t="s">
        <v>297</v>
      </c>
      <c r="F1269" s="5" t="s">
        <v>6900</v>
      </c>
      <c r="G1269" s="5" t="n">
        <f aca="false">COUNTIF('Duel Log'!A:A,A1269)</f>
        <v>1</v>
      </c>
      <c r="H1269" s="5" t="n">
        <f aca="false">COUNTIFS('Duel Log'!A:A,A1269,'Duel Log'!AA:AA,"Win")</f>
        <v>0</v>
      </c>
      <c r="I1269" s="5" t="s">
        <v>10362</v>
      </c>
      <c r="J1269" s="5"/>
      <c r="K1269" s="5"/>
      <c r="L1269" s="5" t="s">
        <v>98</v>
      </c>
      <c r="M1269" s="5" t="s">
        <v>9648</v>
      </c>
      <c r="N1269" s="5"/>
    </row>
    <row r="1270" customFormat="false" ht="15" hidden="false" customHeight="true" outlineLevel="0" collapsed="false">
      <c r="A1270" s="5" t="s">
        <v>6901</v>
      </c>
      <c r="B1270" s="5" t="s">
        <v>13308</v>
      </c>
      <c r="C1270" s="5" t="s">
        <v>567</v>
      </c>
      <c r="D1270" s="6" t="s">
        <v>238</v>
      </c>
      <c r="E1270" s="5" t="s">
        <v>297</v>
      </c>
      <c r="F1270" s="5" t="s">
        <v>6902</v>
      </c>
      <c r="G1270" s="5" t="n">
        <f aca="false">COUNTIF('Duel Log'!A:A,A1270)</f>
        <v>2</v>
      </c>
      <c r="H1270" s="5" t="n">
        <f aca="false">COUNTIFS('Duel Log'!A:A,A1270,'Duel Log'!AA:AA,"Win")</f>
        <v>0</v>
      </c>
      <c r="I1270" s="5" t="s">
        <v>9599</v>
      </c>
      <c r="J1270" s="5" t="s">
        <v>9880</v>
      </c>
      <c r="K1270" s="5"/>
      <c r="L1270" s="5" t="s">
        <v>98</v>
      </c>
      <c r="M1270" s="5" t="s">
        <v>9693</v>
      </c>
      <c r="N1270" s="5"/>
    </row>
    <row r="1271" customFormat="false" ht="15" hidden="false" customHeight="true" outlineLevel="0" collapsed="false">
      <c r="A1271" s="5" t="s">
        <v>6904</v>
      </c>
      <c r="B1271" s="5" t="s">
        <v>13309</v>
      </c>
      <c r="C1271" s="5" t="s">
        <v>567</v>
      </c>
      <c r="D1271" s="5" t="s">
        <v>198</v>
      </c>
      <c r="E1271" s="5" t="s">
        <v>297</v>
      </c>
      <c r="F1271" s="5" t="s">
        <v>6905</v>
      </c>
      <c r="G1271" s="5" t="n">
        <f aca="false">COUNTIF('Duel Log'!A:A,A1271)</f>
        <v>3</v>
      </c>
      <c r="H1271" s="5" t="n">
        <f aca="false">COUNTIFS('Duel Log'!A:A,A1271,'Duel Log'!AA:AA,"Win")</f>
        <v>2</v>
      </c>
      <c r="I1271" s="5" t="s">
        <v>9900</v>
      </c>
      <c r="J1271" s="5" t="s">
        <v>13310</v>
      </c>
      <c r="K1271" s="5" t="s">
        <v>13311</v>
      </c>
      <c r="L1271" s="5" t="s">
        <v>98</v>
      </c>
      <c r="M1271" s="5" t="s">
        <v>13312</v>
      </c>
      <c r="N1271" s="5"/>
    </row>
    <row r="1272" customFormat="false" ht="15" hidden="false" customHeight="true" outlineLevel="0" collapsed="false">
      <c r="A1272" s="7" t="s">
        <v>6908</v>
      </c>
      <c r="B1272" s="7" t="s">
        <v>13309</v>
      </c>
      <c r="C1272" s="7" t="s">
        <v>567</v>
      </c>
      <c r="D1272" s="7" t="s">
        <v>198</v>
      </c>
      <c r="E1272" s="7" t="s">
        <v>297</v>
      </c>
      <c r="F1272" s="7" t="s">
        <v>6909</v>
      </c>
      <c r="G1272" s="7" t="n">
        <f aca="false">COUNTIF('Duel Log'!A:A,A1272)</f>
        <v>3</v>
      </c>
      <c r="H1272" s="7" t="n">
        <f aca="false">COUNTIFS('Duel Log'!A:A,A1272,'Duel Log'!AA:AA,"Win")</f>
        <v>2</v>
      </c>
      <c r="I1272" s="7" t="s">
        <v>13313</v>
      </c>
      <c r="J1272" s="7" t="s">
        <v>13314</v>
      </c>
      <c r="K1272" s="7" t="s">
        <v>13315</v>
      </c>
      <c r="L1272" s="7" t="s">
        <v>99</v>
      </c>
      <c r="M1272" s="7" t="s">
        <v>10518</v>
      </c>
      <c r="N1272" s="7"/>
    </row>
    <row r="1273" customFormat="false" ht="15" hidden="false" customHeight="true" outlineLevel="0" collapsed="false">
      <c r="A1273" s="7" t="s">
        <v>6914</v>
      </c>
      <c r="B1273" s="7" t="s">
        <v>13309</v>
      </c>
      <c r="C1273" s="7" t="s">
        <v>567</v>
      </c>
      <c r="D1273" s="7" t="s">
        <v>198</v>
      </c>
      <c r="E1273" s="7" t="s">
        <v>297</v>
      </c>
      <c r="F1273" s="7" t="s">
        <v>6915</v>
      </c>
      <c r="G1273" s="7" t="n">
        <f aca="false">COUNTIF('Duel Log'!A:A,A1273)</f>
        <v>3</v>
      </c>
      <c r="H1273" s="7" t="n">
        <f aca="false">COUNTIFS('Duel Log'!A:A,A1273,'Duel Log'!AA:AA,"Win")</f>
        <v>0</v>
      </c>
      <c r="I1273" s="7" t="s">
        <v>13316</v>
      </c>
      <c r="J1273" s="7" t="s">
        <v>13317</v>
      </c>
      <c r="K1273" s="7" t="s">
        <v>13318</v>
      </c>
      <c r="L1273" s="7" t="s">
        <v>99</v>
      </c>
      <c r="M1273" s="7" t="s">
        <v>9877</v>
      </c>
      <c r="N1273" s="7"/>
    </row>
    <row r="1274" customFormat="false" ht="15" hidden="false" customHeight="true" outlineLevel="0" collapsed="false">
      <c r="A1274" s="5" t="s">
        <v>6918</v>
      </c>
      <c r="B1274" s="5" t="s">
        <v>13319</v>
      </c>
      <c r="C1274" s="5" t="s">
        <v>567</v>
      </c>
      <c r="D1274" s="5" t="s">
        <v>523</v>
      </c>
      <c r="E1274" s="5" t="s">
        <v>297</v>
      </c>
      <c r="F1274" s="5" t="s">
        <v>3876</v>
      </c>
      <c r="G1274" s="5" t="n">
        <f aca="false">COUNTIF('Duel Log'!A:A,A1274)</f>
        <v>3</v>
      </c>
      <c r="H1274" s="5" t="n">
        <f aca="false">COUNTIFS('Duel Log'!A:A,A1274,'Duel Log'!AA:AA,"Win")</f>
        <v>3</v>
      </c>
      <c r="I1274" s="5" t="s">
        <v>10378</v>
      </c>
      <c r="J1274" s="5" t="s">
        <v>11044</v>
      </c>
      <c r="K1274" s="5" t="s">
        <v>13265</v>
      </c>
      <c r="L1274" s="5" t="s">
        <v>98</v>
      </c>
      <c r="M1274" s="5" t="s">
        <v>11742</v>
      </c>
      <c r="N1274" s="5"/>
    </row>
    <row r="1275" customFormat="false" ht="15" hidden="false" customHeight="true" outlineLevel="0" collapsed="false">
      <c r="A1275" s="7" t="s">
        <v>6919</v>
      </c>
      <c r="B1275" s="7" t="s">
        <v>13319</v>
      </c>
      <c r="C1275" s="7" t="s">
        <v>567</v>
      </c>
      <c r="D1275" s="7" t="s">
        <v>523</v>
      </c>
      <c r="E1275" s="7" t="s">
        <v>297</v>
      </c>
      <c r="F1275" s="7" t="s">
        <v>3881</v>
      </c>
      <c r="G1275" s="7" t="n">
        <f aca="false">COUNTIF('Duel Log'!A:A,A1275)</f>
        <v>3</v>
      </c>
      <c r="H1275" s="7" t="n">
        <f aca="false">COUNTIFS('Duel Log'!A:A,A1275,'Duel Log'!AA:AA,"Win")</f>
        <v>2</v>
      </c>
      <c r="I1275" s="7" t="s">
        <v>9715</v>
      </c>
      <c r="J1275" s="7" t="s">
        <v>9599</v>
      </c>
      <c r="K1275" s="7" t="s">
        <v>13320</v>
      </c>
      <c r="L1275" s="7" t="s">
        <v>99</v>
      </c>
      <c r="M1275" s="7" t="s">
        <v>13321</v>
      </c>
      <c r="N1275" s="7"/>
    </row>
    <row r="1276" customFormat="false" ht="15" hidden="false" customHeight="true" outlineLevel="0" collapsed="false">
      <c r="A1276" s="7" t="s">
        <v>6920</v>
      </c>
      <c r="B1276" s="7" t="s">
        <v>13319</v>
      </c>
      <c r="C1276" s="7" t="s">
        <v>567</v>
      </c>
      <c r="D1276" s="7" t="s">
        <v>523</v>
      </c>
      <c r="E1276" s="7" t="s">
        <v>297</v>
      </c>
      <c r="F1276" s="7" t="s">
        <v>3887</v>
      </c>
      <c r="G1276" s="7" t="n">
        <f aca="false">COUNTIF('Duel Log'!A:A,A1276)</f>
        <v>3</v>
      </c>
      <c r="H1276" s="7" t="n">
        <f aca="false">COUNTIFS('Duel Log'!A:A,A1276,'Duel Log'!AA:AA,"Win")</f>
        <v>0</v>
      </c>
      <c r="I1276" s="7" t="s">
        <v>9654</v>
      </c>
      <c r="J1276" s="7" t="s">
        <v>9924</v>
      </c>
      <c r="K1276" s="7" t="s">
        <v>13322</v>
      </c>
      <c r="L1276" s="7" t="s">
        <v>99</v>
      </c>
      <c r="M1276" s="7" t="s">
        <v>11168</v>
      </c>
      <c r="N1276" s="7"/>
    </row>
    <row r="1277" customFormat="false" ht="15" hidden="false" customHeight="true" outlineLevel="0" collapsed="false">
      <c r="A1277" s="7" t="s">
        <v>6921</v>
      </c>
      <c r="B1277" s="7" t="s">
        <v>13319</v>
      </c>
      <c r="C1277" s="7" t="s">
        <v>567</v>
      </c>
      <c r="D1277" s="7" t="s">
        <v>523</v>
      </c>
      <c r="E1277" s="7" t="s">
        <v>297</v>
      </c>
      <c r="F1277" s="7" t="s">
        <v>3893</v>
      </c>
      <c r="G1277" s="7" t="n">
        <f aca="false">COUNTIF('Duel Log'!A:A,A1277)</f>
        <v>3</v>
      </c>
      <c r="H1277" s="7" t="n">
        <f aca="false">COUNTIFS('Duel Log'!A:A,A1277,'Duel Log'!AA:AA,"Win")</f>
        <v>2</v>
      </c>
      <c r="I1277" s="7" t="s">
        <v>9934</v>
      </c>
      <c r="J1277" s="7" t="s">
        <v>13323</v>
      </c>
      <c r="K1277" s="7" t="s">
        <v>13324</v>
      </c>
      <c r="L1277" s="7" t="s">
        <v>99</v>
      </c>
      <c r="M1277" s="7" t="s">
        <v>13325</v>
      </c>
      <c r="N1277" s="7"/>
    </row>
    <row r="1278" customFormat="false" ht="15" hidden="false" customHeight="true" outlineLevel="0" collapsed="false">
      <c r="A1278" s="7" t="s">
        <v>6922</v>
      </c>
      <c r="B1278" s="7" t="s">
        <v>13319</v>
      </c>
      <c r="C1278" s="7" t="s">
        <v>567</v>
      </c>
      <c r="D1278" s="7" t="s">
        <v>523</v>
      </c>
      <c r="E1278" s="7" t="s">
        <v>297</v>
      </c>
      <c r="F1278" s="7" t="s">
        <v>3899</v>
      </c>
      <c r="G1278" s="7" t="n">
        <f aca="false">COUNTIF('Duel Log'!A:A,A1278)</f>
        <v>3</v>
      </c>
      <c r="H1278" s="7" t="n">
        <f aca="false">COUNTIFS('Duel Log'!A:A,A1278,'Duel Log'!AA:AA,"Win")</f>
        <v>2</v>
      </c>
      <c r="I1278" s="7" t="s">
        <v>9881</v>
      </c>
      <c r="J1278" s="7" t="s">
        <v>10362</v>
      </c>
      <c r="K1278" s="7" t="s">
        <v>12848</v>
      </c>
      <c r="L1278" s="7" t="s">
        <v>99</v>
      </c>
      <c r="M1278" s="7" t="s">
        <v>11336</v>
      </c>
      <c r="N1278" s="7"/>
    </row>
    <row r="1279" customFormat="false" ht="15" hidden="false" customHeight="true" outlineLevel="0" collapsed="false">
      <c r="A1279" s="7" t="s">
        <v>6923</v>
      </c>
      <c r="B1279" s="7" t="s">
        <v>13319</v>
      </c>
      <c r="C1279" s="7" t="s">
        <v>567</v>
      </c>
      <c r="D1279" s="7" t="s">
        <v>523</v>
      </c>
      <c r="E1279" s="7" t="s">
        <v>297</v>
      </c>
      <c r="F1279" s="7" t="s">
        <v>3904</v>
      </c>
      <c r="G1279" s="7" t="n">
        <f aca="false">COUNTIF('Duel Log'!A:A,A1279)</f>
        <v>3</v>
      </c>
      <c r="H1279" s="7" t="n">
        <f aca="false">COUNTIFS('Duel Log'!A:A,A1279,'Duel Log'!AA:AA,"Win")</f>
        <v>2</v>
      </c>
      <c r="I1279" s="7" t="s">
        <v>10515</v>
      </c>
      <c r="J1279" s="7" t="s">
        <v>13326</v>
      </c>
      <c r="K1279" s="7" t="s">
        <v>9925</v>
      </c>
      <c r="L1279" s="7" t="s">
        <v>99</v>
      </c>
      <c r="M1279" s="7" t="s">
        <v>10140</v>
      </c>
      <c r="N1279" s="7"/>
    </row>
    <row r="1280" customFormat="false" ht="15" hidden="false" customHeight="true" outlineLevel="0" collapsed="false">
      <c r="A1280" s="7" t="s">
        <v>6924</v>
      </c>
      <c r="B1280" s="7" t="s">
        <v>13319</v>
      </c>
      <c r="C1280" s="7" t="s">
        <v>567</v>
      </c>
      <c r="D1280" s="7" t="s">
        <v>523</v>
      </c>
      <c r="E1280" s="7" t="s">
        <v>297</v>
      </c>
      <c r="F1280" s="7" t="s">
        <v>3908</v>
      </c>
      <c r="G1280" s="7" t="n">
        <f aca="false">COUNTIF('Duel Log'!A:A,A1280)</f>
        <v>3</v>
      </c>
      <c r="H1280" s="7" t="n">
        <f aca="false">COUNTIFS('Duel Log'!A:A,A1280,'Duel Log'!AA:AA,"Win")</f>
        <v>2</v>
      </c>
      <c r="I1280" s="7" t="s">
        <v>10667</v>
      </c>
      <c r="J1280" s="7" t="s">
        <v>13327</v>
      </c>
      <c r="K1280" s="7" t="s">
        <v>10659</v>
      </c>
      <c r="L1280" s="7" t="s">
        <v>99</v>
      </c>
      <c r="M1280" s="7" t="s">
        <v>10414</v>
      </c>
      <c r="N1280" s="7"/>
    </row>
    <row r="1281" customFormat="false" ht="15" hidden="false" customHeight="true" outlineLevel="0" collapsed="false">
      <c r="A1281" s="7" t="s">
        <v>6925</v>
      </c>
      <c r="B1281" s="7" t="s">
        <v>13328</v>
      </c>
      <c r="C1281" s="7" t="s">
        <v>567</v>
      </c>
      <c r="D1281" s="7" t="s">
        <v>613</v>
      </c>
      <c r="E1281" s="7" t="s">
        <v>297</v>
      </c>
      <c r="F1281" s="7" t="s">
        <v>5143</v>
      </c>
      <c r="G1281" s="7" t="n">
        <f aca="false">COUNTIF('Duel Log'!A:A,A1281)</f>
        <v>3</v>
      </c>
      <c r="H1281" s="7" t="n">
        <f aca="false">COUNTIFS('Duel Log'!A:A,A1281,'Duel Log'!AA:AA,"Win")</f>
        <v>1</v>
      </c>
      <c r="I1281" s="7" t="s">
        <v>9900</v>
      </c>
      <c r="J1281" s="7" t="s">
        <v>13329</v>
      </c>
      <c r="K1281" s="7" t="s">
        <v>13330</v>
      </c>
      <c r="L1281" s="7" t="s">
        <v>99</v>
      </c>
      <c r="M1281" s="7" t="s">
        <v>13302</v>
      </c>
      <c r="N1281" s="7"/>
    </row>
    <row r="1282" customFormat="false" ht="15" hidden="false" customHeight="true" outlineLevel="0" collapsed="false">
      <c r="A1282" s="7" t="s">
        <v>6926</v>
      </c>
      <c r="B1282" s="7" t="s">
        <v>13328</v>
      </c>
      <c r="C1282" s="7" t="s">
        <v>567</v>
      </c>
      <c r="D1282" s="7" t="s">
        <v>613</v>
      </c>
      <c r="E1282" s="7" t="s">
        <v>297</v>
      </c>
      <c r="F1282" s="7" t="s">
        <v>5147</v>
      </c>
      <c r="G1282" s="7" t="n">
        <f aca="false">COUNTIF('Duel Log'!A:A,A1282)</f>
        <v>4</v>
      </c>
      <c r="H1282" s="7" t="n">
        <f aca="false">COUNTIFS('Duel Log'!A:A,A1282,'Duel Log'!AA:AA,"Win")</f>
        <v>2</v>
      </c>
      <c r="I1282" s="7" t="s">
        <v>10411</v>
      </c>
      <c r="J1282" s="7" t="s">
        <v>13331</v>
      </c>
      <c r="K1282" s="7" t="s">
        <v>13331</v>
      </c>
      <c r="L1282" s="7" t="s">
        <v>99</v>
      </c>
      <c r="M1282" s="7" t="s">
        <v>10126</v>
      </c>
      <c r="N1282" s="7"/>
    </row>
    <row r="1283" customFormat="false" ht="15" hidden="false" customHeight="true" outlineLevel="0" collapsed="false">
      <c r="A1283" s="7" t="s">
        <v>6927</v>
      </c>
      <c r="B1283" s="7" t="s">
        <v>13328</v>
      </c>
      <c r="C1283" s="7" t="s">
        <v>567</v>
      </c>
      <c r="D1283" s="7" t="s">
        <v>613</v>
      </c>
      <c r="E1283" s="7" t="s">
        <v>297</v>
      </c>
      <c r="F1283" s="7" t="s">
        <v>5154</v>
      </c>
      <c r="G1283" s="7" t="n">
        <f aca="false">COUNTIF('Duel Log'!A:A,A1283)</f>
        <v>3</v>
      </c>
      <c r="H1283" s="7" t="n">
        <f aca="false">COUNTIFS('Duel Log'!A:A,A1283,'Duel Log'!AA:AA,"Win")</f>
        <v>0</v>
      </c>
      <c r="I1283" s="7" t="s">
        <v>10362</v>
      </c>
      <c r="J1283" s="7" t="s">
        <v>10071</v>
      </c>
      <c r="K1283" s="7" t="s">
        <v>13332</v>
      </c>
      <c r="L1283" s="7" t="s">
        <v>99</v>
      </c>
      <c r="M1283" s="7" t="s">
        <v>10436</v>
      </c>
      <c r="N1283" s="7"/>
    </row>
    <row r="1284" customFormat="false" ht="15" hidden="false" customHeight="true" outlineLevel="0" collapsed="false">
      <c r="A1284" s="7" t="s">
        <v>6928</v>
      </c>
      <c r="B1284" s="7" t="s">
        <v>13328</v>
      </c>
      <c r="C1284" s="7" t="s">
        <v>567</v>
      </c>
      <c r="D1284" s="7" t="s">
        <v>613</v>
      </c>
      <c r="E1284" s="7" t="s">
        <v>297</v>
      </c>
      <c r="F1284" s="7" t="s">
        <v>5160</v>
      </c>
      <c r="G1284" s="7" t="n">
        <f aca="false">COUNTIF('Duel Log'!A:A,A1284)</f>
        <v>3</v>
      </c>
      <c r="H1284" s="7" t="n">
        <f aca="false">COUNTIFS('Duel Log'!A:A,A1284,'Duel Log'!AA:AA,"Win")</f>
        <v>0</v>
      </c>
      <c r="I1284" s="7" t="s">
        <v>10378</v>
      </c>
      <c r="J1284" s="7" t="s">
        <v>13216</v>
      </c>
      <c r="K1284" s="7" t="s">
        <v>9694</v>
      </c>
      <c r="L1284" s="7" t="s">
        <v>99</v>
      </c>
      <c r="M1284" s="7" t="s">
        <v>13333</v>
      </c>
      <c r="N1284" s="7"/>
    </row>
    <row r="1285" customFormat="false" ht="15" hidden="false" customHeight="true" outlineLevel="0" collapsed="false">
      <c r="A1285" s="7" t="s">
        <v>6929</v>
      </c>
      <c r="B1285" s="7" t="s">
        <v>13328</v>
      </c>
      <c r="C1285" s="7" t="s">
        <v>567</v>
      </c>
      <c r="D1285" s="7" t="s">
        <v>613</v>
      </c>
      <c r="E1285" s="7" t="s">
        <v>297</v>
      </c>
      <c r="F1285" s="7" t="s">
        <v>5164</v>
      </c>
      <c r="G1285" s="7" t="n">
        <f aca="false">COUNTIF('Duel Log'!A:A,A1285)</f>
        <v>3</v>
      </c>
      <c r="H1285" s="7" t="n">
        <f aca="false">COUNTIFS('Duel Log'!A:A,A1285,'Duel Log'!AA:AA,"Win")</f>
        <v>0</v>
      </c>
      <c r="I1285" s="7" t="s">
        <v>10970</v>
      </c>
      <c r="J1285" s="7" t="s">
        <v>9881</v>
      </c>
      <c r="K1285" s="7" t="s">
        <v>12733</v>
      </c>
      <c r="L1285" s="7" t="s">
        <v>99</v>
      </c>
      <c r="M1285" s="7" t="s">
        <v>12296</v>
      </c>
      <c r="N1285" s="7"/>
    </row>
    <row r="1286" customFormat="false" ht="15" hidden="false" customHeight="true" outlineLevel="0" collapsed="false">
      <c r="A1286" s="7" t="s">
        <v>6930</v>
      </c>
      <c r="B1286" s="7" t="s">
        <v>13334</v>
      </c>
      <c r="C1286" s="7" t="s">
        <v>567</v>
      </c>
      <c r="D1286" s="7" t="s">
        <v>1010</v>
      </c>
      <c r="E1286" s="7" t="s">
        <v>297</v>
      </c>
      <c r="F1286" s="7" t="s">
        <v>6931</v>
      </c>
      <c r="G1286" s="7" t="n">
        <f aca="false">COUNTIF('Duel Log'!A:A,A1286)</f>
        <v>3</v>
      </c>
      <c r="H1286" s="7" t="n">
        <f aca="false">COUNTIFS('Duel Log'!A:A,A1286,'Duel Log'!AA:AA,"Win")</f>
        <v>1</v>
      </c>
      <c r="I1286" s="7" t="s">
        <v>13335</v>
      </c>
      <c r="J1286" s="7" t="s">
        <v>13336</v>
      </c>
      <c r="K1286" s="7" t="s">
        <v>10441</v>
      </c>
      <c r="L1286" s="7" t="s">
        <v>99</v>
      </c>
      <c r="M1286" s="7" t="s">
        <v>13337</v>
      </c>
      <c r="N1286" s="7"/>
    </row>
    <row r="1287" customFormat="false" ht="15" hidden="false" customHeight="true" outlineLevel="0" collapsed="false">
      <c r="A1287" s="7" t="s">
        <v>6937</v>
      </c>
      <c r="B1287" s="7" t="s">
        <v>13334</v>
      </c>
      <c r="C1287" s="7" t="s">
        <v>567</v>
      </c>
      <c r="D1287" s="7" t="s">
        <v>1010</v>
      </c>
      <c r="E1287" s="7" t="s">
        <v>297</v>
      </c>
      <c r="F1287" s="7" t="s">
        <v>6938</v>
      </c>
      <c r="G1287" s="7" t="n">
        <f aca="false">COUNTIF('Duel Log'!A:A,A1287)</f>
        <v>3</v>
      </c>
      <c r="H1287" s="7" t="n">
        <f aca="false">COUNTIFS('Duel Log'!A:A,A1287,'Duel Log'!AA:AA,"Win")</f>
        <v>1</v>
      </c>
      <c r="I1287" s="7" t="s">
        <v>9969</v>
      </c>
      <c r="J1287" s="7" t="s">
        <v>13338</v>
      </c>
      <c r="K1287" s="7" t="s">
        <v>13339</v>
      </c>
      <c r="L1287" s="7" t="s">
        <v>99</v>
      </c>
      <c r="M1287" s="7" t="s">
        <v>9645</v>
      </c>
      <c r="N1287" s="7"/>
    </row>
    <row r="1288" customFormat="false" ht="15" hidden="false" customHeight="true" outlineLevel="0" collapsed="false">
      <c r="A1288" s="7" t="s">
        <v>6943</v>
      </c>
      <c r="B1288" s="7" t="s">
        <v>13334</v>
      </c>
      <c r="C1288" s="7" t="s">
        <v>567</v>
      </c>
      <c r="D1288" s="7" t="s">
        <v>1010</v>
      </c>
      <c r="E1288" s="7" t="s">
        <v>297</v>
      </c>
      <c r="F1288" s="7" t="s">
        <v>6944</v>
      </c>
      <c r="G1288" s="7" t="n">
        <f aca="false">COUNTIF('Duel Log'!A:A,A1288)</f>
        <v>3</v>
      </c>
      <c r="H1288" s="7" t="n">
        <f aca="false">COUNTIFS('Duel Log'!A:A,A1288,'Duel Log'!AA:AA,"Win")</f>
        <v>1</v>
      </c>
      <c r="I1288" s="7" t="s">
        <v>13340</v>
      </c>
      <c r="J1288" s="7" t="s">
        <v>13341</v>
      </c>
      <c r="K1288" s="7" t="s">
        <v>13342</v>
      </c>
      <c r="L1288" s="7" t="s">
        <v>99</v>
      </c>
      <c r="M1288" s="7" t="s">
        <v>13343</v>
      </c>
      <c r="N1288" s="7"/>
    </row>
    <row r="1289" customFormat="false" ht="15" hidden="false" customHeight="true" outlineLevel="0" collapsed="false">
      <c r="A1289" s="7" t="s">
        <v>6949</v>
      </c>
      <c r="B1289" s="7" t="s">
        <v>13334</v>
      </c>
      <c r="C1289" s="7" t="s">
        <v>567</v>
      </c>
      <c r="D1289" s="7" t="s">
        <v>1010</v>
      </c>
      <c r="E1289" s="7" t="s">
        <v>297</v>
      </c>
      <c r="F1289" s="7" t="s">
        <v>6950</v>
      </c>
      <c r="G1289" s="7" t="n">
        <f aca="false">COUNTIF('Duel Log'!A:A,A1289)</f>
        <v>4</v>
      </c>
      <c r="H1289" s="7" t="n">
        <f aca="false">COUNTIFS('Duel Log'!A:A,A1289,'Duel Log'!AA:AA,"Win")</f>
        <v>2</v>
      </c>
      <c r="I1289" s="7" t="s">
        <v>10008</v>
      </c>
      <c r="J1289" s="7" t="s">
        <v>13344</v>
      </c>
      <c r="K1289" s="7" t="s">
        <v>13344</v>
      </c>
      <c r="L1289" s="7" t="s">
        <v>99</v>
      </c>
      <c r="M1289" s="7" t="s">
        <v>13312</v>
      </c>
      <c r="N1289" s="7"/>
    </row>
    <row r="1290" customFormat="false" ht="15" hidden="false" customHeight="true" outlineLevel="0" collapsed="false">
      <c r="A1290" s="7" t="s">
        <v>6956</v>
      </c>
      <c r="B1290" s="7" t="s">
        <v>13334</v>
      </c>
      <c r="C1290" s="7" t="s">
        <v>567</v>
      </c>
      <c r="D1290" s="7" t="s">
        <v>1010</v>
      </c>
      <c r="E1290" s="7" t="s">
        <v>297</v>
      </c>
      <c r="F1290" s="7" t="s">
        <v>6957</v>
      </c>
      <c r="G1290" s="7" t="n">
        <f aca="false">COUNTIF('Duel Log'!A:A,A1290)</f>
        <v>3</v>
      </c>
      <c r="H1290" s="7" t="n">
        <f aca="false">COUNTIFS('Duel Log'!A:A,A1290,'Duel Log'!AA:AA,"Win")</f>
        <v>3</v>
      </c>
      <c r="I1290" s="7" t="s">
        <v>13345</v>
      </c>
      <c r="J1290" s="7" t="s">
        <v>13346</v>
      </c>
      <c r="K1290" s="7" t="s">
        <v>13347</v>
      </c>
      <c r="L1290" s="7" t="s">
        <v>99</v>
      </c>
      <c r="M1290" s="7" t="s">
        <v>13348</v>
      </c>
      <c r="N1290" s="7"/>
    </row>
    <row r="1291" customFormat="false" ht="15" hidden="false" customHeight="true" outlineLevel="0" collapsed="false">
      <c r="A1291" s="7" t="s">
        <v>6963</v>
      </c>
      <c r="B1291" s="7" t="s">
        <v>13334</v>
      </c>
      <c r="C1291" s="7" t="s">
        <v>567</v>
      </c>
      <c r="D1291" s="7" t="s">
        <v>1010</v>
      </c>
      <c r="E1291" s="7" t="s">
        <v>297</v>
      </c>
      <c r="F1291" s="7" t="s">
        <v>6964</v>
      </c>
      <c r="G1291" s="7" t="n">
        <f aca="false">COUNTIF('Duel Log'!A:A,A1291)</f>
        <v>3</v>
      </c>
      <c r="H1291" s="7" t="n">
        <f aca="false">COUNTIFS('Duel Log'!A:A,A1291,'Duel Log'!AA:AA,"Win")</f>
        <v>3</v>
      </c>
      <c r="I1291" s="7" t="s">
        <v>12748</v>
      </c>
      <c r="J1291" s="7" t="s">
        <v>13349</v>
      </c>
      <c r="K1291" s="7" t="s">
        <v>13350</v>
      </c>
      <c r="L1291" s="7" t="s">
        <v>99</v>
      </c>
      <c r="M1291" s="7" t="s">
        <v>10014</v>
      </c>
      <c r="N1291" s="7"/>
    </row>
    <row r="1292" customFormat="false" ht="15" hidden="false" customHeight="true" outlineLevel="0" collapsed="false">
      <c r="A1292" s="5" t="s">
        <v>6970</v>
      </c>
      <c r="B1292" s="5" t="s">
        <v>13351</v>
      </c>
      <c r="C1292" s="5" t="s">
        <v>567</v>
      </c>
      <c r="D1292" s="5" t="s">
        <v>6971</v>
      </c>
      <c r="E1292" s="5" t="s">
        <v>297</v>
      </c>
      <c r="F1292" s="5" t="s">
        <v>6973</v>
      </c>
      <c r="G1292" s="5" t="n">
        <f aca="false">COUNTIF('Duel Log'!A:A,A1292)</f>
        <v>1</v>
      </c>
      <c r="H1292" s="5" t="n">
        <f aca="false">COUNTIFS('Duel Log'!A:A,A1292,'Duel Log'!AA:AA,"Win")</f>
        <v>1</v>
      </c>
      <c r="I1292" s="5" t="s">
        <v>13352</v>
      </c>
      <c r="J1292" s="5"/>
      <c r="K1292" s="5"/>
      <c r="L1292" s="5" t="s">
        <v>98</v>
      </c>
      <c r="M1292" s="5" t="s">
        <v>9648</v>
      </c>
      <c r="N1292" s="5"/>
    </row>
    <row r="1293" customFormat="false" ht="15" hidden="false" customHeight="true" outlineLevel="0" collapsed="false">
      <c r="A1293" s="5" t="s">
        <v>6975</v>
      </c>
      <c r="B1293" s="5" t="s">
        <v>13353</v>
      </c>
      <c r="C1293" s="5" t="s">
        <v>567</v>
      </c>
      <c r="D1293" s="5" t="s">
        <v>6976</v>
      </c>
      <c r="E1293" s="5" t="s">
        <v>297</v>
      </c>
      <c r="F1293" s="5" t="s">
        <v>6978</v>
      </c>
      <c r="G1293" s="5" t="n">
        <f aca="false">COUNTIF('Duel Log'!A:A,A1293)</f>
        <v>1</v>
      </c>
      <c r="H1293" s="5" t="n">
        <f aca="false">COUNTIFS('Duel Log'!A:A,A1293,'Duel Log'!AA:AA,"Win")</f>
        <v>1</v>
      </c>
      <c r="I1293" s="5" t="s">
        <v>9715</v>
      </c>
      <c r="J1293" s="5"/>
      <c r="K1293" s="5"/>
      <c r="L1293" s="5" t="s">
        <v>98</v>
      </c>
      <c r="M1293" s="5" t="s">
        <v>9648</v>
      </c>
      <c r="N1293" s="5"/>
    </row>
    <row r="1294" customFormat="false" ht="15" hidden="false" customHeight="true" outlineLevel="0" collapsed="false">
      <c r="A1294" s="7" t="s">
        <v>6979</v>
      </c>
      <c r="B1294" s="7" t="s">
        <v>13354</v>
      </c>
      <c r="C1294" s="7" t="s">
        <v>567</v>
      </c>
      <c r="D1294" s="7" t="s">
        <v>1283</v>
      </c>
      <c r="E1294" s="7" t="s">
        <v>297</v>
      </c>
      <c r="F1294" s="7" t="s">
        <v>1396</v>
      </c>
      <c r="G1294" s="7" t="n">
        <f aca="false">COUNTIF('Duel Log'!A:A,A1294)</f>
        <v>3</v>
      </c>
      <c r="H1294" s="7" t="n">
        <f aca="false">COUNTIFS('Duel Log'!A:A,A1294,'Duel Log'!AA:AA,"Win")</f>
        <v>3</v>
      </c>
      <c r="I1294" s="7" t="s">
        <v>10256</v>
      </c>
      <c r="J1294" s="7" t="s">
        <v>9858</v>
      </c>
      <c r="K1294" s="7" t="s">
        <v>10707</v>
      </c>
      <c r="L1294" s="7" t="s">
        <v>99</v>
      </c>
      <c r="M1294" s="7" t="s">
        <v>13355</v>
      </c>
      <c r="N1294" s="7"/>
    </row>
    <row r="1295" customFormat="false" ht="15" hidden="false" customHeight="true" outlineLevel="0" collapsed="false">
      <c r="A1295" s="7" t="s">
        <v>6980</v>
      </c>
      <c r="B1295" s="7" t="s">
        <v>13354</v>
      </c>
      <c r="C1295" s="7" t="s">
        <v>567</v>
      </c>
      <c r="D1295" s="7" t="s">
        <v>1283</v>
      </c>
      <c r="E1295" s="7" t="s">
        <v>297</v>
      </c>
      <c r="F1295" s="7" t="s">
        <v>1401</v>
      </c>
      <c r="G1295" s="7" t="n">
        <f aca="false">COUNTIF('Duel Log'!A:A,A1295)</f>
        <v>3</v>
      </c>
      <c r="H1295" s="7" t="n">
        <f aca="false">COUNTIFS('Duel Log'!A:A,A1295,'Duel Log'!AA:AA,"Win")</f>
        <v>3</v>
      </c>
      <c r="I1295" s="7" t="s">
        <v>10219</v>
      </c>
      <c r="J1295" s="7" t="s">
        <v>10080</v>
      </c>
      <c r="K1295" s="7" t="s">
        <v>13356</v>
      </c>
      <c r="L1295" s="7" t="s">
        <v>99</v>
      </c>
      <c r="M1295" s="7" t="s">
        <v>10376</v>
      </c>
      <c r="N1295" s="7"/>
    </row>
    <row r="1296" customFormat="false" ht="15" hidden="false" customHeight="true" outlineLevel="0" collapsed="false">
      <c r="A1296" s="7" t="s">
        <v>6981</v>
      </c>
      <c r="B1296" s="7" t="s">
        <v>13354</v>
      </c>
      <c r="C1296" s="7" t="s">
        <v>567</v>
      </c>
      <c r="D1296" s="7" t="s">
        <v>1283</v>
      </c>
      <c r="E1296" s="7" t="s">
        <v>297</v>
      </c>
      <c r="F1296" s="7" t="s">
        <v>1407</v>
      </c>
      <c r="G1296" s="7" t="n">
        <f aca="false">COUNTIF('Duel Log'!A:A,A1296)</f>
        <v>3</v>
      </c>
      <c r="H1296" s="7" t="n">
        <f aca="false">COUNTIFS('Duel Log'!A:A,A1296,'Duel Log'!AA:AA,"Win")</f>
        <v>0</v>
      </c>
      <c r="I1296" s="7" t="s">
        <v>10378</v>
      </c>
      <c r="J1296" s="7" t="s">
        <v>9881</v>
      </c>
      <c r="K1296" s="7" t="s">
        <v>13265</v>
      </c>
      <c r="L1296" s="7" t="s">
        <v>99</v>
      </c>
      <c r="M1296" s="7" t="s">
        <v>12321</v>
      </c>
      <c r="N1296" s="7"/>
    </row>
    <row r="1297" customFormat="false" ht="15" hidden="false" customHeight="true" outlineLevel="0" collapsed="false">
      <c r="A1297" s="7" t="s">
        <v>6982</v>
      </c>
      <c r="B1297" s="7" t="s">
        <v>13354</v>
      </c>
      <c r="C1297" s="7" t="s">
        <v>567</v>
      </c>
      <c r="D1297" s="7" t="s">
        <v>1283</v>
      </c>
      <c r="E1297" s="7" t="s">
        <v>297</v>
      </c>
      <c r="F1297" s="7" t="s">
        <v>1414</v>
      </c>
      <c r="G1297" s="7" t="n">
        <f aca="false">COUNTIF('Duel Log'!A:A,A1297)</f>
        <v>3</v>
      </c>
      <c r="H1297" s="7" t="n">
        <f aca="false">COUNTIFS('Duel Log'!A:A,A1297,'Duel Log'!AA:AA,"Win")</f>
        <v>2</v>
      </c>
      <c r="I1297" s="7" t="s">
        <v>9599</v>
      </c>
      <c r="J1297" s="7" t="s">
        <v>9880</v>
      </c>
      <c r="K1297" s="7" t="s">
        <v>12756</v>
      </c>
      <c r="L1297" s="7" t="s">
        <v>99</v>
      </c>
      <c r="M1297" s="7" t="s">
        <v>10101</v>
      </c>
      <c r="N1297" s="7"/>
    </row>
    <row r="1298" customFormat="false" ht="15" hidden="false" customHeight="true" outlineLevel="0" collapsed="false">
      <c r="A1298" s="7" t="s">
        <v>6983</v>
      </c>
      <c r="B1298" s="7" t="s">
        <v>13354</v>
      </c>
      <c r="C1298" s="7" t="s">
        <v>567</v>
      </c>
      <c r="D1298" s="7" t="s">
        <v>1283</v>
      </c>
      <c r="E1298" s="7" t="s">
        <v>297</v>
      </c>
      <c r="F1298" s="7" t="s">
        <v>1419</v>
      </c>
      <c r="G1298" s="7" t="n">
        <f aca="false">COUNTIF('Duel Log'!A:A,A1298)</f>
        <v>3</v>
      </c>
      <c r="H1298" s="7" t="n">
        <f aca="false">COUNTIFS('Duel Log'!A:A,A1298,'Duel Log'!AA:AA,"Win")</f>
        <v>2</v>
      </c>
      <c r="I1298" s="7" t="s">
        <v>10266</v>
      </c>
      <c r="J1298" s="7" t="s">
        <v>9694</v>
      </c>
      <c r="K1298" s="7" t="s">
        <v>13357</v>
      </c>
      <c r="L1298" s="7" t="s">
        <v>99</v>
      </c>
      <c r="M1298" s="7" t="s">
        <v>10230</v>
      </c>
      <c r="N1298" s="7"/>
    </row>
    <row r="1299" customFormat="false" ht="15" hidden="false" customHeight="true" outlineLevel="0" collapsed="false">
      <c r="A1299" s="7" t="s">
        <v>6984</v>
      </c>
      <c r="B1299" s="7" t="s">
        <v>13354</v>
      </c>
      <c r="C1299" s="7" t="s">
        <v>567</v>
      </c>
      <c r="D1299" s="7" t="s">
        <v>1283</v>
      </c>
      <c r="E1299" s="7" t="s">
        <v>297</v>
      </c>
      <c r="F1299" s="7" t="s">
        <v>1425</v>
      </c>
      <c r="G1299" s="7" t="n">
        <f aca="false">COUNTIF('Duel Log'!A:A,A1299)</f>
        <v>3</v>
      </c>
      <c r="H1299" s="7" t="n">
        <f aca="false">COUNTIFS('Duel Log'!A:A,A1299,'Duel Log'!AA:AA,"Win")</f>
        <v>3</v>
      </c>
      <c r="I1299" s="7" t="s">
        <v>10411</v>
      </c>
      <c r="J1299" s="7" t="s">
        <v>13358</v>
      </c>
      <c r="K1299" s="7" t="s">
        <v>11311</v>
      </c>
      <c r="L1299" s="7" t="s">
        <v>99</v>
      </c>
      <c r="M1299" s="7" t="s">
        <v>11866</v>
      </c>
      <c r="N1299" s="7"/>
    </row>
    <row r="1300" customFormat="false" ht="15" hidden="false" customHeight="true" outlineLevel="0" collapsed="false">
      <c r="A1300" s="7" t="s">
        <v>6985</v>
      </c>
      <c r="B1300" s="7" t="s">
        <v>13359</v>
      </c>
      <c r="C1300" s="7" t="s">
        <v>567</v>
      </c>
      <c r="D1300" s="7" t="s">
        <v>1206</v>
      </c>
      <c r="E1300" s="7" t="s">
        <v>297</v>
      </c>
      <c r="F1300" s="7" t="s">
        <v>5619</v>
      </c>
      <c r="G1300" s="7" t="n">
        <f aca="false">COUNTIF('Duel Log'!A:A,A1300)</f>
        <v>3</v>
      </c>
      <c r="H1300" s="7" t="n">
        <f aca="false">COUNTIFS('Duel Log'!A:A,A1300,'Duel Log'!AA:AA,"Win")</f>
        <v>2</v>
      </c>
      <c r="I1300" s="7" t="s">
        <v>9598</v>
      </c>
      <c r="J1300" s="7" t="s">
        <v>11316</v>
      </c>
      <c r="K1300" s="7" t="s">
        <v>13360</v>
      </c>
      <c r="L1300" s="7" t="s">
        <v>99</v>
      </c>
      <c r="M1300" s="7" t="s">
        <v>13361</v>
      </c>
      <c r="N1300" s="7"/>
    </row>
    <row r="1301" customFormat="false" ht="15" hidden="false" customHeight="true" outlineLevel="0" collapsed="false">
      <c r="A1301" s="7" t="s">
        <v>6986</v>
      </c>
      <c r="B1301" s="7" t="s">
        <v>13359</v>
      </c>
      <c r="C1301" s="7" t="s">
        <v>567</v>
      </c>
      <c r="D1301" s="7" t="s">
        <v>1206</v>
      </c>
      <c r="E1301" s="7" t="s">
        <v>297</v>
      </c>
      <c r="F1301" s="7" t="s">
        <v>5625</v>
      </c>
      <c r="G1301" s="7" t="n">
        <f aca="false">COUNTIF('Duel Log'!A:A,A1301)</f>
        <v>3</v>
      </c>
      <c r="H1301" s="7" t="n">
        <f aca="false">COUNTIFS('Duel Log'!A:A,A1301,'Duel Log'!AA:AA,"Win")</f>
        <v>0</v>
      </c>
      <c r="I1301" s="7" t="s">
        <v>10411</v>
      </c>
      <c r="J1301" s="7" t="s">
        <v>9924</v>
      </c>
      <c r="K1301" s="7" t="s">
        <v>9925</v>
      </c>
      <c r="L1301" s="7" t="s">
        <v>99</v>
      </c>
      <c r="M1301" s="7" t="s">
        <v>13362</v>
      </c>
      <c r="N1301" s="7"/>
    </row>
    <row r="1302" customFormat="false" ht="15" hidden="false" customHeight="true" outlineLevel="0" collapsed="false">
      <c r="A1302" s="7" t="s">
        <v>6987</v>
      </c>
      <c r="B1302" s="7" t="s">
        <v>13359</v>
      </c>
      <c r="C1302" s="7" t="s">
        <v>567</v>
      </c>
      <c r="D1302" s="7" t="s">
        <v>1206</v>
      </c>
      <c r="E1302" s="7" t="s">
        <v>297</v>
      </c>
      <c r="F1302" s="7" t="s">
        <v>5630</v>
      </c>
      <c r="G1302" s="7" t="n">
        <f aca="false">COUNTIF('Duel Log'!A:A,A1302)</f>
        <v>3</v>
      </c>
      <c r="H1302" s="7" t="n">
        <f aca="false">COUNTIFS('Duel Log'!A:A,A1302,'Duel Log'!AA:AA,"Win")</f>
        <v>0</v>
      </c>
      <c r="I1302" s="7" t="s">
        <v>10378</v>
      </c>
      <c r="J1302" s="7" t="s">
        <v>10256</v>
      </c>
      <c r="K1302" s="7" t="s">
        <v>13363</v>
      </c>
      <c r="L1302" s="7" t="s">
        <v>99</v>
      </c>
      <c r="M1302" s="7" t="s">
        <v>13364</v>
      </c>
      <c r="N1302" s="7"/>
    </row>
    <row r="1303" customFormat="false" ht="15" hidden="false" customHeight="true" outlineLevel="0" collapsed="false">
      <c r="A1303" s="7" t="s">
        <v>6988</v>
      </c>
      <c r="B1303" s="7" t="s">
        <v>13359</v>
      </c>
      <c r="C1303" s="7" t="s">
        <v>567</v>
      </c>
      <c r="D1303" s="7" t="s">
        <v>1206</v>
      </c>
      <c r="E1303" s="7" t="s">
        <v>297</v>
      </c>
      <c r="F1303" s="7" t="s">
        <v>5635</v>
      </c>
      <c r="G1303" s="7" t="n">
        <f aca="false">COUNTIF('Duel Log'!A:A,A1303)</f>
        <v>3</v>
      </c>
      <c r="H1303" s="7" t="n">
        <f aca="false">COUNTIFS('Duel Log'!A:A,A1303,'Duel Log'!AA:AA,"Win")</f>
        <v>2</v>
      </c>
      <c r="I1303" s="7" t="s">
        <v>9934</v>
      </c>
      <c r="J1303" s="7" t="s">
        <v>9881</v>
      </c>
      <c r="K1303" s="7" t="s">
        <v>13365</v>
      </c>
      <c r="L1303" s="7" t="s">
        <v>99</v>
      </c>
      <c r="M1303" s="7" t="s">
        <v>9763</v>
      </c>
      <c r="N1303" s="7"/>
    </row>
    <row r="1304" customFormat="false" ht="15" hidden="false" customHeight="true" outlineLevel="0" collapsed="false">
      <c r="A1304" s="7" t="s">
        <v>6989</v>
      </c>
      <c r="B1304" s="7" t="s">
        <v>13359</v>
      </c>
      <c r="C1304" s="7" t="s">
        <v>567</v>
      </c>
      <c r="D1304" s="7" t="s">
        <v>1206</v>
      </c>
      <c r="E1304" s="7" t="s">
        <v>297</v>
      </c>
      <c r="F1304" s="7" t="s">
        <v>5640</v>
      </c>
      <c r="G1304" s="7" t="n">
        <f aca="false">COUNTIF('Duel Log'!A:A,A1304)</f>
        <v>3</v>
      </c>
      <c r="H1304" s="7" t="n">
        <f aca="false">COUNTIFS('Duel Log'!A:A,A1304,'Duel Log'!AA:AA,"Win")</f>
        <v>3</v>
      </c>
      <c r="I1304" s="7" t="s">
        <v>10266</v>
      </c>
      <c r="J1304" s="7" t="s">
        <v>10341</v>
      </c>
      <c r="K1304" s="7" t="s">
        <v>10707</v>
      </c>
      <c r="L1304" s="7" t="s">
        <v>99</v>
      </c>
      <c r="M1304" s="7" t="s">
        <v>11187</v>
      </c>
      <c r="N1304" s="7"/>
    </row>
    <row r="1305" customFormat="false" ht="15" hidden="false" customHeight="true" outlineLevel="0" collapsed="false">
      <c r="A1305" s="7" t="s">
        <v>6990</v>
      </c>
      <c r="B1305" s="7" t="s">
        <v>13359</v>
      </c>
      <c r="C1305" s="7" t="s">
        <v>567</v>
      </c>
      <c r="D1305" s="7" t="s">
        <v>1206</v>
      </c>
      <c r="E1305" s="7" t="s">
        <v>297</v>
      </c>
      <c r="F1305" s="7" t="s">
        <v>5645</v>
      </c>
      <c r="G1305" s="7" t="n">
        <f aca="false">COUNTIF('Duel Log'!A:A,A1305)</f>
        <v>3</v>
      </c>
      <c r="H1305" s="7" t="n">
        <f aca="false">COUNTIFS('Duel Log'!A:A,A1305,'Duel Log'!AA:AA,"Win")</f>
        <v>0</v>
      </c>
      <c r="I1305" s="7" t="s">
        <v>10362</v>
      </c>
      <c r="J1305" s="7" t="s">
        <v>9925</v>
      </c>
      <c r="K1305" s="7" t="s">
        <v>13366</v>
      </c>
      <c r="L1305" s="7" t="s">
        <v>99</v>
      </c>
      <c r="M1305" s="7" t="s">
        <v>10352</v>
      </c>
      <c r="N1305" s="7"/>
    </row>
    <row r="1306" customFormat="false" ht="15" hidden="false" customHeight="true" outlineLevel="0" collapsed="false">
      <c r="A1306" s="7" t="s">
        <v>6991</v>
      </c>
      <c r="B1306" s="7" t="s">
        <v>13359</v>
      </c>
      <c r="C1306" s="7" t="s">
        <v>567</v>
      </c>
      <c r="D1306" s="7" t="s">
        <v>1206</v>
      </c>
      <c r="E1306" s="7" t="s">
        <v>297</v>
      </c>
      <c r="F1306" s="7" t="s">
        <v>5649</v>
      </c>
      <c r="G1306" s="7" t="n">
        <f aca="false">COUNTIF('Duel Log'!A:A,A1306)</f>
        <v>3</v>
      </c>
      <c r="H1306" s="7" t="n">
        <f aca="false">COUNTIFS('Duel Log'!A:A,A1306,'Duel Log'!AA:AA,"Win")</f>
        <v>1</v>
      </c>
      <c r="I1306" s="7" t="s">
        <v>9599</v>
      </c>
      <c r="J1306" s="7" t="s">
        <v>13367</v>
      </c>
      <c r="K1306" s="7" t="s">
        <v>13323</v>
      </c>
      <c r="L1306" s="7" t="s">
        <v>99</v>
      </c>
      <c r="M1306" s="7" t="s">
        <v>13368</v>
      </c>
      <c r="N1306" s="7"/>
    </row>
    <row r="1307" customFormat="false" ht="15" hidden="false" customHeight="true" outlineLevel="0" collapsed="false">
      <c r="A1307" s="5" t="s">
        <v>6992</v>
      </c>
      <c r="B1307" s="5" t="s">
        <v>13369</v>
      </c>
      <c r="C1307" s="5" t="s">
        <v>2926</v>
      </c>
      <c r="D1307" s="6" t="s">
        <v>1192</v>
      </c>
      <c r="E1307" s="5" t="s">
        <v>102</v>
      </c>
      <c r="F1307" s="5" t="s">
        <v>6993</v>
      </c>
      <c r="G1307" s="5" t="n">
        <f aca="false">COUNTIF('Duel Log'!A:A,A1307)</f>
        <v>2</v>
      </c>
      <c r="H1307" s="5" t="n">
        <f aca="false">COUNTIFS('Duel Log'!A:A,A1307,'Duel Log'!AA:AA,"Win")</f>
        <v>0</v>
      </c>
      <c r="I1307" s="5" t="s">
        <v>13370</v>
      </c>
      <c r="J1307" s="5" t="s">
        <v>13371</v>
      </c>
      <c r="K1307" s="5"/>
      <c r="L1307" s="5" t="s">
        <v>98</v>
      </c>
      <c r="M1307" s="5" t="s">
        <v>10022</v>
      </c>
      <c r="N1307" s="5" t="s">
        <v>9612</v>
      </c>
    </row>
    <row r="1308" customFormat="false" ht="15" hidden="false" customHeight="true" outlineLevel="0" collapsed="false">
      <c r="A1308" s="5" t="s">
        <v>6998</v>
      </c>
      <c r="B1308" s="5" t="s">
        <v>13372</v>
      </c>
      <c r="C1308" s="5" t="s">
        <v>2926</v>
      </c>
      <c r="D1308" s="5" t="s">
        <v>1213</v>
      </c>
      <c r="E1308" s="5" t="s">
        <v>102</v>
      </c>
      <c r="F1308" s="5" t="s">
        <v>3237</v>
      </c>
      <c r="G1308" s="5" t="n">
        <f aca="false">COUNTIF('Duel Log'!A:A,A1308)</f>
        <v>3</v>
      </c>
      <c r="H1308" s="5" t="n">
        <f aca="false">COUNTIFS('Duel Log'!A:A,A1308,'Duel Log'!AA:AA,"Win")</f>
        <v>1</v>
      </c>
      <c r="I1308" s="5" t="s">
        <v>13373</v>
      </c>
      <c r="J1308" s="5" t="s">
        <v>13374</v>
      </c>
      <c r="K1308" s="5" t="s">
        <v>13375</v>
      </c>
      <c r="L1308" s="5" t="s">
        <v>98</v>
      </c>
      <c r="M1308" s="5" t="s">
        <v>9830</v>
      </c>
      <c r="N1308" s="5" t="s">
        <v>9602</v>
      </c>
    </row>
    <row r="1309" customFormat="false" ht="15" hidden="false" customHeight="true" outlineLevel="0" collapsed="false">
      <c r="A1309" s="5" t="s">
        <v>7000</v>
      </c>
      <c r="B1309" s="5" t="s">
        <v>13376</v>
      </c>
      <c r="C1309" s="5" t="s">
        <v>2926</v>
      </c>
      <c r="D1309" s="5" t="s">
        <v>523</v>
      </c>
      <c r="E1309" s="5" t="s">
        <v>102</v>
      </c>
      <c r="F1309" s="5" t="s">
        <v>3799</v>
      </c>
      <c r="G1309" s="5" t="n">
        <f aca="false">COUNTIF('Duel Log'!A:A,A1309)</f>
        <v>3</v>
      </c>
      <c r="H1309" s="5" t="n">
        <f aca="false">COUNTIFS('Duel Log'!A:A,A1309,'Duel Log'!AA:AA,"Win")</f>
        <v>1</v>
      </c>
      <c r="I1309" s="5" t="s">
        <v>13377</v>
      </c>
      <c r="J1309" s="5" t="s">
        <v>13378</v>
      </c>
      <c r="K1309" s="5" t="s">
        <v>13379</v>
      </c>
      <c r="L1309" s="5" t="s">
        <v>98</v>
      </c>
      <c r="M1309" s="5" t="s">
        <v>13380</v>
      </c>
      <c r="N1309" s="5" t="s">
        <v>9602</v>
      </c>
    </row>
    <row r="1310" customFormat="false" ht="15" hidden="false" customHeight="true" outlineLevel="0" collapsed="false">
      <c r="A1310" s="5" t="s">
        <v>7001</v>
      </c>
      <c r="B1310" s="5" t="s">
        <v>13381</v>
      </c>
      <c r="C1310" s="5" t="s">
        <v>2926</v>
      </c>
      <c r="D1310" s="5" t="s">
        <v>2629</v>
      </c>
      <c r="E1310" s="5" t="s">
        <v>102</v>
      </c>
      <c r="F1310" s="5" t="s">
        <v>2928</v>
      </c>
      <c r="G1310" s="5" t="n">
        <f aca="false">COUNTIF('Duel Log'!A:A,A1310)</f>
        <v>2</v>
      </c>
      <c r="H1310" s="5" t="n">
        <f aca="false">COUNTIFS('Duel Log'!A:A,A1310,'Duel Log'!AA:AA,"Win")</f>
        <v>0</v>
      </c>
      <c r="I1310" s="5" t="s">
        <v>10710</v>
      </c>
      <c r="J1310" s="5" t="s">
        <v>13382</v>
      </c>
      <c r="K1310" s="5"/>
      <c r="L1310" s="5" t="s">
        <v>98</v>
      </c>
      <c r="M1310" s="5" t="s">
        <v>10210</v>
      </c>
      <c r="N1310" s="5" t="s">
        <v>9612</v>
      </c>
    </row>
    <row r="1311" customFormat="false" ht="15" hidden="false" customHeight="true" outlineLevel="0" collapsed="false">
      <c r="A1311" s="5" t="s">
        <v>7002</v>
      </c>
      <c r="B1311" s="5" t="s">
        <v>13383</v>
      </c>
      <c r="C1311" s="5" t="s">
        <v>895</v>
      </c>
      <c r="D1311" s="5" t="s">
        <v>7003</v>
      </c>
      <c r="E1311" s="5" t="s">
        <v>297</v>
      </c>
      <c r="F1311" s="5" t="s">
        <v>7005</v>
      </c>
      <c r="G1311" s="5" t="n">
        <f aca="false">COUNTIF('Duel Log'!A:A,A1311)</f>
        <v>3</v>
      </c>
      <c r="H1311" s="5" t="n">
        <f aca="false">COUNTIFS('Duel Log'!A:A,A1311,'Duel Log'!AA:AA,"Win")</f>
        <v>3</v>
      </c>
      <c r="I1311" s="5" t="s">
        <v>9654</v>
      </c>
      <c r="J1311" s="5" t="s">
        <v>13384</v>
      </c>
      <c r="K1311" s="5" t="s">
        <v>13385</v>
      </c>
      <c r="L1311" s="5" t="s">
        <v>98</v>
      </c>
      <c r="M1311" s="5" t="s">
        <v>10261</v>
      </c>
      <c r="N1311" s="5"/>
    </row>
    <row r="1312" customFormat="false" ht="15" hidden="false" customHeight="true" outlineLevel="0" collapsed="false">
      <c r="A1312" s="7" t="s">
        <v>7011</v>
      </c>
      <c r="B1312" s="7" t="s">
        <v>13383</v>
      </c>
      <c r="C1312" s="7" t="s">
        <v>895</v>
      </c>
      <c r="D1312" s="7" t="s">
        <v>7003</v>
      </c>
      <c r="E1312" s="7" t="s">
        <v>297</v>
      </c>
      <c r="F1312" s="7" t="s">
        <v>7012</v>
      </c>
      <c r="G1312" s="7" t="n">
        <f aca="false">COUNTIF('Duel Log'!A:A,A1312)</f>
        <v>3</v>
      </c>
      <c r="H1312" s="7" t="n">
        <f aca="false">COUNTIFS('Duel Log'!A:A,A1312,'Duel Log'!AA:AA,"Win")</f>
        <v>2</v>
      </c>
      <c r="I1312" s="7" t="s">
        <v>13386</v>
      </c>
      <c r="J1312" s="7" t="s">
        <v>13387</v>
      </c>
      <c r="K1312" s="7" t="s">
        <v>13388</v>
      </c>
      <c r="L1312" s="7" t="s">
        <v>99</v>
      </c>
      <c r="M1312" s="7" t="s">
        <v>13389</v>
      </c>
      <c r="N1312" s="7"/>
    </row>
    <row r="1313" customFormat="false" ht="15" hidden="false" customHeight="true" outlineLevel="0" collapsed="false">
      <c r="A1313" s="7" t="s">
        <v>7019</v>
      </c>
      <c r="B1313" s="7" t="s">
        <v>13383</v>
      </c>
      <c r="C1313" s="7" t="s">
        <v>895</v>
      </c>
      <c r="D1313" s="7" t="s">
        <v>7003</v>
      </c>
      <c r="E1313" s="7" t="s">
        <v>297</v>
      </c>
      <c r="F1313" s="7" t="s">
        <v>7020</v>
      </c>
      <c r="G1313" s="7" t="n">
        <f aca="false">COUNTIF('Duel Log'!A:A,A1313)</f>
        <v>3</v>
      </c>
      <c r="H1313" s="7" t="n">
        <f aca="false">COUNTIFS('Duel Log'!A:A,A1313,'Duel Log'!AA:AA,"Win")</f>
        <v>3</v>
      </c>
      <c r="I1313" s="7" t="s">
        <v>9858</v>
      </c>
      <c r="J1313" s="7" t="s">
        <v>13390</v>
      </c>
      <c r="K1313" s="7" t="s">
        <v>13391</v>
      </c>
      <c r="L1313" s="7" t="s">
        <v>99</v>
      </c>
      <c r="M1313" s="7" t="s">
        <v>9956</v>
      </c>
      <c r="N1313" s="7"/>
    </row>
    <row r="1314" customFormat="false" ht="15" hidden="false" customHeight="true" outlineLevel="0" collapsed="false">
      <c r="A1314" s="7" t="s">
        <v>7024</v>
      </c>
      <c r="B1314" s="7" t="s">
        <v>13383</v>
      </c>
      <c r="C1314" s="7" t="s">
        <v>895</v>
      </c>
      <c r="D1314" s="7" t="s">
        <v>7003</v>
      </c>
      <c r="E1314" s="7" t="s">
        <v>297</v>
      </c>
      <c r="F1314" s="7" t="s">
        <v>7025</v>
      </c>
      <c r="G1314" s="7" t="n">
        <f aca="false">COUNTIF('Duel Log'!A:A,A1314)</f>
        <v>3</v>
      </c>
      <c r="H1314" s="7" t="n">
        <f aca="false">COUNTIFS('Duel Log'!A:A,A1314,'Duel Log'!AA:AA,"Win")</f>
        <v>2</v>
      </c>
      <c r="I1314" s="7" t="s">
        <v>13392</v>
      </c>
      <c r="J1314" s="7" t="s">
        <v>13393</v>
      </c>
      <c r="K1314" s="7" t="s">
        <v>13394</v>
      </c>
      <c r="L1314" s="7" t="s">
        <v>99</v>
      </c>
      <c r="M1314" s="7" t="s">
        <v>12463</v>
      </c>
      <c r="N1314" s="7"/>
    </row>
    <row r="1315" customFormat="false" ht="15" hidden="false" customHeight="true" outlineLevel="0" collapsed="false">
      <c r="A1315" s="7" t="s">
        <v>7031</v>
      </c>
      <c r="B1315" s="7" t="s">
        <v>13383</v>
      </c>
      <c r="C1315" s="7" t="s">
        <v>895</v>
      </c>
      <c r="D1315" s="7" t="s">
        <v>7003</v>
      </c>
      <c r="E1315" s="7" t="s">
        <v>297</v>
      </c>
      <c r="F1315" s="7" t="s">
        <v>7032</v>
      </c>
      <c r="G1315" s="7" t="n">
        <f aca="false">COUNTIF('Duel Log'!A:A,A1315)</f>
        <v>3</v>
      </c>
      <c r="H1315" s="7" t="n">
        <f aca="false">COUNTIFS('Duel Log'!A:A,A1315,'Duel Log'!AA:AA,"Win")</f>
        <v>2</v>
      </c>
      <c r="I1315" s="7" t="s">
        <v>10362</v>
      </c>
      <c r="J1315" s="7" t="s">
        <v>9880</v>
      </c>
      <c r="K1315" s="7" t="s">
        <v>13395</v>
      </c>
      <c r="L1315" s="7" t="s">
        <v>99</v>
      </c>
      <c r="M1315" s="7" t="s">
        <v>12516</v>
      </c>
      <c r="N1315" s="7"/>
    </row>
    <row r="1316" customFormat="false" ht="15" hidden="false" customHeight="true" outlineLevel="0" collapsed="false">
      <c r="A1316" s="7" t="s">
        <v>7037</v>
      </c>
      <c r="B1316" s="7" t="s">
        <v>13383</v>
      </c>
      <c r="C1316" s="7" t="s">
        <v>895</v>
      </c>
      <c r="D1316" s="7" t="s">
        <v>7003</v>
      </c>
      <c r="E1316" s="7" t="s">
        <v>297</v>
      </c>
      <c r="F1316" s="7" t="s">
        <v>7038</v>
      </c>
      <c r="G1316" s="7" t="n">
        <f aca="false">COUNTIF('Duel Log'!A:A,A1316)</f>
        <v>3</v>
      </c>
      <c r="H1316" s="7" t="n">
        <f aca="false">COUNTIFS('Duel Log'!A:A,A1316,'Duel Log'!AA:AA,"Win")</f>
        <v>2</v>
      </c>
      <c r="I1316" s="7" t="s">
        <v>9900</v>
      </c>
      <c r="J1316" s="7" t="s">
        <v>13396</v>
      </c>
      <c r="K1316" s="7" t="s">
        <v>13397</v>
      </c>
      <c r="L1316" s="7" t="s">
        <v>99</v>
      </c>
      <c r="M1316" s="7" t="s">
        <v>12640</v>
      </c>
      <c r="N1316" s="7"/>
    </row>
    <row r="1317" customFormat="false" ht="15" hidden="false" customHeight="true" outlineLevel="0" collapsed="false">
      <c r="A1317" s="7" t="s">
        <v>7045</v>
      </c>
      <c r="B1317" s="7" t="s">
        <v>13383</v>
      </c>
      <c r="C1317" s="7" t="s">
        <v>895</v>
      </c>
      <c r="D1317" s="7" t="s">
        <v>7003</v>
      </c>
      <c r="E1317" s="7" t="s">
        <v>297</v>
      </c>
      <c r="F1317" s="7" t="s">
        <v>7046</v>
      </c>
      <c r="G1317" s="7" t="n">
        <f aca="false">COUNTIF('Duel Log'!A:A,A1317)</f>
        <v>3</v>
      </c>
      <c r="H1317" s="7" t="n">
        <f aca="false">COUNTIFS('Duel Log'!A:A,A1317,'Duel Log'!AA:AA,"Win")</f>
        <v>3</v>
      </c>
      <c r="I1317" s="7" t="s">
        <v>9874</v>
      </c>
      <c r="J1317" s="7" t="s">
        <v>13398</v>
      </c>
      <c r="K1317" s="7" t="s">
        <v>13399</v>
      </c>
      <c r="L1317" s="7" t="s">
        <v>99</v>
      </c>
      <c r="M1317" s="7" t="s">
        <v>13400</v>
      </c>
      <c r="N1317" s="7"/>
    </row>
    <row r="1318" customFormat="false" ht="15" hidden="false" customHeight="true" outlineLevel="0" collapsed="false">
      <c r="A1318" s="5" t="s">
        <v>7052</v>
      </c>
      <c r="B1318" s="5" t="s">
        <v>13401</v>
      </c>
      <c r="C1318" s="5" t="s">
        <v>895</v>
      </c>
      <c r="D1318" s="5" t="s">
        <v>2185</v>
      </c>
      <c r="E1318" s="5" t="s">
        <v>297</v>
      </c>
      <c r="F1318" s="5" t="s">
        <v>7053</v>
      </c>
      <c r="G1318" s="5" t="n">
        <f aca="false">COUNTIF('Duel Log'!A:A,A1318)</f>
        <v>3</v>
      </c>
      <c r="H1318" s="5" t="n">
        <f aca="false">COUNTIFS('Duel Log'!A:A,A1318,'Duel Log'!AA:AA,"Win")</f>
        <v>2</v>
      </c>
      <c r="I1318" s="5" t="s">
        <v>13116</v>
      </c>
      <c r="J1318" s="5" t="s">
        <v>12544</v>
      </c>
      <c r="K1318" s="5" t="s">
        <v>13402</v>
      </c>
      <c r="L1318" s="5" t="s">
        <v>98</v>
      </c>
      <c r="M1318" s="5" t="s">
        <v>13403</v>
      </c>
      <c r="N1318" s="5"/>
    </row>
    <row r="1319" customFormat="false" ht="15" hidden="false" customHeight="true" outlineLevel="0" collapsed="false">
      <c r="A1319" s="7" t="s">
        <v>7059</v>
      </c>
      <c r="B1319" s="7" t="s">
        <v>13401</v>
      </c>
      <c r="C1319" s="7" t="s">
        <v>895</v>
      </c>
      <c r="D1319" s="7" t="s">
        <v>2185</v>
      </c>
      <c r="E1319" s="7" t="s">
        <v>297</v>
      </c>
      <c r="F1319" s="7" t="s">
        <v>7060</v>
      </c>
      <c r="G1319" s="7" t="n">
        <f aca="false">COUNTIF('Duel Log'!A:A,A1319)</f>
        <v>3</v>
      </c>
      <c r="H1319" s="7" t="n">
        <f aca="false">COUNTIFS('Duel Log'!A:A,A1319,'Duel Log'!AA:AA,"Win")</f>
        <v>2</v>
      </c>
      <c r="I1319" s="7" t="s">
        <v>10362</v>
      </c>
      <c r="J1319" s="7" t="s">
        <v>13404</v>
      </c>
      <c r="K1319" s="7" t="s">
        <v>13405</v>
      </c>
      <c r="L1319" s="7" t="s">
        <v>99</v>
      </c>
      <c r="M1319" s="7" t="s">
        <v>9802</v>
      </c>
      <c r="N1319" s="7"/>
    </row>
    <row r="1320" customFormat="false" ht="15" hidden="false" customHeight="true" outlineLevel="0" collapsed="false">
      <c r="A1320" s="7" t="s">
        <v>7066</v>
      </c>
      <c r="B1320" s="7" t="s">
        <v>13401</v>
      </c>
      <c r="C1320" s="7" t="s">
        <v>895</v>
      </c>
      <c r="D1320" s="7" t="s">
        <v>2185</v>
      </c>
      <c r="E1320" s="7" t="s">
        <v>297</v>
      </c>
      <c r="F1320" s="7" t="s">
        <v>7067</v>
      </c>
      <c r="G1320" s="7" t="n">
        <f aca="false">COUNTIF('Duel Log'!A:A,A1320)</f>
        <v>3</v>
      </c>
      <c r="H1320" s="7" t="n">
        <f aca="false">COUNTIFS('Duel Log'!A:A,A1320,'Duel Log'!AA:AA,"Win")</f>
        <v>2</v>
      </c>
      <c r="I1320" s="7" t="s">
        <v>13405</v>
      </c>
      <c r="J1320" s="7" t="s">
        <v>9858</v>
      </c>
      <c r="K1320" s="7" t="s">
        <v>13406</v>
      </c>
      <c r="L1320" s="7" t="s">
        <v>99</v>
      </c>
      <c r="M1320" s="7" t="s">
        <v>13407</v>
      </c>
      <c r="N1320" s="7"/>
    </row>
    <row r="1321" customFormat="false" ht="15" hidden="false" customHeight="true" outlineLevel="0" collapsed="false">
      <c r="A1321" s="7" t="s">
        <v>7072</v>
      </c>
      <c r="B1321" s="7" t="s">
        <v>13401</v>
      </c>
      <c r="C1321" s="7" t="s">
        <v>895</v>
      </c>
      <c r="D1321" s="7" t="s">
        <v>2185</v>
      </c>
      <c r="E1321" s="7" t="s">
        <v>297</v>
      </c>
      <c r="F1321" s="7" t="s">
        <v>7073</v>
      </c>
      <c r="G1321" s="7" t="n">
        <f aca="false">COUNTIF('Duel Log'!A:A,A1321)</f>
        <v>2</v>
      </c>
      <c r="H1321" s="7" t="n">
        <f aca="false">COUNTIFS('Duel Log'!A:A,A1321,'Duel Log'!AA:AA,"Win")</f>
        <v>2</v>
      </c>
      <c r="I1321" s="7" t="s">
        <v>13408</v>
      </c>
      <c r="J1321" s="7" t="s">
        <v>9654</v>
      </c>
      <c r="K1321" s="7"/>
      <c r="L1321" s="7" t="s">
        <v>99</v>
      </c>
      <c r="M1321" s="7" t="s">
        <v>9693</v>
      </c>
      <c r="N1321" s="7"/>
    </row>
    <row r="1322" customFormat="false" ht="15" hidden="false" customHeight="true" outlineLevel="0" collapsed="false">
      <c r="A1322" s="7" t="s">
        <v>7076</v>
      </c>
      <c r="B1322" s="7" t="s">
        <v>13401</v>
      </c>
      <c r="C1322" s="7" t="s">
        <v>895</v>
      </c>
      <c r="D1322" s="7" t="s">
        <v>2185</v>
      </c>
      <c r="E1322" s="7" t="s">
        <v>297</v>
      </c>
      <c r="F1322" s="7" t="s">
        <v>7077</v>
      </c>
      <c r="G1322" s="7" t="n">
        <f aca="false">COUNTIF('Duel Log'!A:A,A1322)</f>
        <v>2</v>
      </c>
      <c r="H1322" s="7" t="n">
        <f aca="false">COUNTIFS('Duel Log'!A:A,A1322,'Duel Log'!AA:AA,"Win")</f>
        <v>1</v>
      </c>
      <c r="I1322" s="7" t="s">
        <v>13409</v>
      </c>
      <c r="J1322" s="7" t="s">
        <v>13410</v>
      </c>
      <c r="K1322" s="7"/>
      <c r="L1322" s="7" t="s">
        <v>99</v>
      </c>
      <c r="M1322" s="7" t="s">
        <v>9693</v>
      </c>
      <c r="N1322" s="7"/>
    </row>
    <row r="1323" customFormat="false" ht="15" hidden="false" customHeight="true" outlineLevel="0" collapsed="false">
      <c r="A1323" s="5" t="s">
        <v>7080</v>
      </c>
      <c r="B1323" s="5" t="s">
        <v>13411</v>
      </c>
      <c r="C1323" s="5" t="s">
        <v>895</v>
      </c>
      <c r="D1323" s="5" t="s">
        <v>726</v>
      </c>
      <c r="E1323" s="5" t="s">
        <v>297</v>
      </c>
      <c r="F1323" s="5" t="s">
        <v>1117</v>
      </c>
      <c r="G1323" s="5" t="n">
        <f aca="false">COUNTIF('Duel Log'!A:A,A1323)</f>
        <v>3</v>
      </c>
      <c r="H1323" s="5" t="n">
        <f aca="false">COUNTIFS('Duel Log'!A:A,A1323,'Duel Log'!AA:AA,"Win")</f>
        <v>0</v>
      </c>
      <c r="I1323" s="5" t="s">
        <v>13412</v>
      </c>
      <c r="J1323" s="5" t="s">
        <v>13413</v>
      </c>
      <c r="K1323" s="5" t="s">
        <v>13414</v>
      </c>
      <c r="L1323" s="5" t="s">
        <v>98</v>
      </c>
      <c r="M1323" s="5" t="s">
        <v>10631</v>
      </c>
      <c r="N1323" s="5"/>
    </row>
    <row r="1324" customFormat="false" ht="15" hidden="false" customHeight="true" outlineLevel="0" collapsed="false">
      <c r="A1324" s="7" t="s">
        <v>7081</v>
      </c>
      <c r="B1324" s="7" t="s">
        <v>13411</v>
      </c>
      <c r="C1324" s="7" t="s">
        <v>895</v>
      </c>
      <c r="D1324" s="7" t="s">
        <v>726</v>
      </c>
      <c r="E1324" s="7" t="s">
        <v>297</v>
      </c>
      <c r="F1324" s="7" t="s">
        <v>1124</v>
      </c>
      <c r="G1324" s="7" t="n">
        <f aca="false">COUNTIF('Duel Log'!A:A,A1324)</f>
        <v>3</v>
      </c>
      <c r="H1324" s="7" t="n">
        <f aca="false">COUNTIFS('Duel Log'!A:A,A1324,'Duel Log'!AA:AA,"Win")</f>
        <v>1</v>
      </c>
      <c r="I1324" s="7" t="s">
        <v>10704</v>
      </c>
      <c r="J1324" s="7" t="s">
        <v>13415</v>
      </c>
      <c r="K1324" s="7" t="s">
        <v>13416</v>
      </c>
      <c r="L1324" s="7" t="s">
        <v>99</v>
      </c>
      <c r="M1324" s="7" t="s">
        <v>10308</v>
      </c>
      <c r="N1324" s="7"/>
    </row>
    <row r="1325" customFormat="false" ht="15" hidden="false" customHeight="true" outlineLevel="0" collapsed="false">
      <c r="A1325" s="7" t="s">
        <v>7082</v>
      </c>
      <c r="B1325" s="7" t="s">
        <v>13411</v>
      </c>
      <c r="C1325" s="7" t="s">
        <v>895</v>
      </c>
      <c r="D1325" s="7" t="s">
        <v>726</v>
      </c>
      <c r="E1325" s="7" t="s">
        <v>297</v>
      </c>
      <c r="F1325" s="7" t="s">
        <v>1131</v>
      </c>
      <c r="G1325" s="7" t="n">
        <f aca="false">COUNTIF('Duel Log'!A:A,A1325)</f>
        <v>3</v>
      </c>
      <c r="H1325" s="7" t="n">
        <f aca="false">COUNTIFS('Duel Log'!A:A,A1325,'Duel Log'!AA:AA,"Win")</f>
        <v>0</v>
      </c>
      <c r="I1325" s="7" t="s">
        <v>13417</v>
      </c>
      <c r="J1325" s="7" t="s">
        <v>13418</v>
      </c>
      <c r="K1325" s="7" t="s">
        <v>13419</v>
      </c>
      <c r="L1325" s="7" t="s">
        <v>99</v>
      </c>
      <c r="M1325" s="7" t="s">
        <v>11394</v>
      </c>
      <c r="N1325" s="7"/>
    </row>
    <row r="1326" customFormat="false" ht="15" hidden="false" customHeight="true" outlineLevel="0" collapsed="false">
      <c r="A1326" s="7" t="s">
        <v>7083</v>
      </c>
      <c r="B1326" s="7" t="s">
        <v>13411</v>
      </c>
      <c r="C1326" s="7" t="s">
        <v>895</v>
      </c>
      <c r="D1326" s="7" t="s">
        <v>726</v>
      </c>
      <c r="E1326" s="7" t="s">
        <v>297</v>
      </c>
      <c r="F1326" s="7" t="s">
        <v>1138</v>
      </c>
      <c r="G1326" s="7" t="n">
        <f aca="false">COUNTIF('Duel Log'!A:A,A1326)</f>
        <v>3</v>
      </c>
      <c r="H1326" s="7" t="n">
        <f aca="false">COUNTIFS('Duel Log'!A:A,A1326,'Duel Log'!AA:AA,"Win")</f>
        <v>2</v>
      </c>
      <c r="I1326" s="7" t="s">
        <v>13420</v>
      </c>
      <c r="J1326" s="7" t="s">
        <v>13421</v>
      </c>
      <c r="K1326" s="7" t="s">
        <v>13422</v>
      </c>
      <c r="L1326" s="7" t="s">
        <v>99</v>
      </c>
      <c r="M1326" s="7" t="s">
        <v>10066</v>
      </c>
      <c r="N1326" s="7"/>
    </row>
    <row r="1327" customFormat="false" ht="15" hidden="false" customHeight="true" outlineLevel="0" collapsed="false">
      <c r="A1327" s="7" t="s">
        <v>7084</v>
      </c>
      <c r="B1327" s="7" t="s">
        <v>13411</v>
      </c>
      <c r="C1327" s="7" t="s">
        <v>895</v>
      </c>
      <c r="D1327" s="7" t="s">
        <v>726</v>
      </c>
      <c r="E1327" s="7" t="s">
        <v>297</v>
      </c>
      <c r="F1327" s="7" t="s">
        <v>1144</v>
      </c>
      <c r="G1327" s="7" t="n">
        <f aca="false">COUNTIF('Duel Log'!A:A,A1327)</f>
        <v>3</v>
      </c>
      <c r="H1327" s="7" t="n">
        <f aca="false">COUNTIFS('Duel Log'!A:A,A1327,'Duel Log'!AA:AA,"Win")</f>
        <v>0</v>
      </c>
      <c r="I1327" s="7" t="s">
        <v>11912</v>
      </c>
      <c r="J1327" s="7" t="s">
        <v>13423</v>
      </c>
      <c r="K1327" s="7" t="s">
        <v>13424</v>
      </c>
      <c r="L1327" s="7" t="s">
        <v>99</v>
      </c>
      <c r="M1327" s="7" t="s">
        <v>10174</v>
      </c>
      <c r="N1327" s="7"/>
    </row>
    <row r="1328" customFormat="false" ht="15" hidden="false" customHeight="true" outlineLevel="0" collapsed="false">
      <c r="A1328" s="7" t="s">
        <v>7085</v>
      </c>
      <c r="B1328" s="7" t="s">
        <v>13411</v>
      </c>
      <c r="C1328" s="7" t="s">
        <v>895</v>
      </c>
      <c r="D1328" s="7" t="s">
        <v>726</v>
      </c>
      <c r="E1328" s="7" t="s">
        <v>297</v>
      </c>
      <c r="F1328" s="7" t="s">
        <v>1150</v>
      </c>
      <c r="G1328" s="7" t="n">
        <f aca="false">COUNTIF('Duel Log'!A:A,A1328)</f>
        <v>3</v>
      </c>
      <c r="H1328" s="7" t="n">
        <f aca="false">COUNTIFS('Duel Log'!A:A,A1328,'Duel Log'!AA:AA,"Win")</f>
        <v>0</v>
      </c>
      <c r="I1328" s="7" t="s">
        <v>13425</v>
      </c>
      <c r="J1328" s="7" t="s">
        <v>13426</v>
      </c>
      <c r="K1328" s="7" t="s">
        <v>13427</v>
      </c>
      <c r="L1328" s="7" t="s">
        <v>99</v>
      </c>
      <c r="M1328" s="7" t="s">
        <v>10097</v>
      </c>
      <c r="N1328" s="7"/>
    </row>
    <row r="1329" customFormat="false" ht="15" hidden="false" customHeight="true" outlineLevel="0" collapsed="false">
      <c r="A1329" s="5" t="s">
        <v>7086</v>
      </c>
      <c r="B1329" s="5" t="s">
        <v>13428</v>
      </c>
      <c r="C1329" s="5" t="s">
        <v>895</v>
      </c>
      <c r="D1329" s="5" t="s">
        <v>7087</v>
      </c>
      <c r="E1329" s="5" t="s">
        <v>102</v>
      </c>
      <c r="F1329" s="5" t="s">
        <v>7089</v>
      </c>
      <c r="G1329" s="5" t="n">
        <f aca="false">COUNTIF('Duel Log'!A:A,A1329)</f>
        <v>2</v>
      </c>
      <c r="H1329" s="5" t="n">
        <f aca="false">COUNTIFS('Duel Log'!A:A,A1329,'Duel Log'!AA:AA,"Win")</f>
        <v>2</v>
      </c>
      <c r="I1329" s="5" t="s">
        <v>11422</v>
      </c>
      <c r="J1329" s="5" t="s">
        <v>13429</v>
      </c>
      <c r="K1329" s="5"/>
      <c r="L1329" s="5" t="s">
        <v>98</v>
      </c>
      <c r="M1329" s="5" t="s">
        <v>9754</v>
      </c>
      <c r="N1329" s="5" t="s">
        <v>9612</v>
      </c>
    </row>
    <row r="1330" customFormat="false" ht="15" hidden="false" customHeight="true" outlineLevel="0" collapsed="false">
      <c r="A1330" s="5" t="s">
        <v>7092</v>
      </c>
      <c r="B1330" s="5" t="s">
        <v>13430</v>
      </c>
      <c r="C1330" s="5" t="s">
        <v>895</v>
      </c>
      <c r="D1330" s="5" t="s">
        <v>6504</v>
      </c>
      <c r="E1330" s="5" t="s">
        <v>102</v>
      </c>
      <c r="F1330" s="5" t="s">
        <v>7093</v>
      </c>
      <c r="G1330" s="5" t="n">
        <f aca="false">COUNTIF('Duel Log'!A:A,A1330)</f>
        <v>2</v>
      </c>
      <c r="H1330" s="5" t="n">
        <f aca="false">COUNTIFS('Duel Log'!A:A,A1330,'Duel Log'!AA:AA,"Win")</f>
        <v>2</v>
      </c>
      <c r="I1330" s="5" t="s">
        <v>12940</v>
      </c>
      <c r="J1330" s="5" t="s">
        <v>13431</v>
      </c>
      <c r="K1330" s="5"/>
      <c r="L1330" s="5" t="s">
        <v>98</v>
      </c>
      <c r="M1330" s="5" t="s">
        <v>13432</v>
      </c>
      <c r="N1330" s="5" t="s">
        <v>9612</v>
      </c>
    </row>
    <row r="1331" customFormat="false" ht="15" hidden="false" customHeight="true" outlineLevel="0" collapsed="false">
      <c r="A1331" s="5" t="s">
        <v>7097</v>
      </c>
      <c r="B1331" s="5" t="s">
        <v>13433</v>
      </c>
      <c r="C1331" s="5" t="s">
        <v>895</v>
      </c>
      <c r="D1331" s="5" t="s">
        <v>5819</v>
      </c>
      <c r="E1331" s="5" t="s">
        <v>102</v>
      </c>
      <c r="F1331" s="5" t="s">
        <v>7098</v>
      </c>
      <c r="G1331" s="5" t="n">
        <f aca="false">COUNTIF('Duel Log'!A:A,A1331)</f>
        <v>2</v>
      </c>
      <c r="H1331" s="5" t="n">
        <f aca="false">COUNTIFS('Duel Log'!A:A,A1331,'Duel Log'!AA:AA,"Win")</f>
        <v>2</v>
      </c>
      <c r="I1331" s="5" t="s">
        <v>10253</v>
      </c>
      <c r="J1331" s="5" t="s">
        <v>13434</v>
      </c>
      <c r="K1331" s="5"/>
      <c r="L1331" s="5" t="s">
        <v>98</v>
      </c>
      <c r="M1331" s="5" t="s">
        <v>12545</v>
      </c>
      <c r="N1331" s="5" t="s">
        <v>9612</v>
      </c>
    </row>
    <row r="1332" customFormat="false" ht="15" hidden="false" customHeight="true" outlineLevel="0" collapsed="false">
      <c r="A1332" s="5" t="s">
        <v>7100</v>
      </c>
      <c r="B1332" s="5" t="s">
        <v>13435</v>
      </c>
      <c r="C1332" s="5" t="s">
        <v>895</v>
      </c>
      <c r="D1332" s="5" t="s">
        <v>772</v>
      </c>
      <c r="E1332" s="5" t="s">
        <v>102</v>
      </c>
      <c r="F1332" s="5" t="s">
        <v>897</v>
      </c>
      <c r="G1332" s="5" t="n">
        <f aca="false">COUNTIF('Duel Log'!A:A,A1332)</f>
        <v>3</v>
      </c>
      <c r="H1332" s="5" t="n">
        <f aca="false">COUNTIFS('Duel Log'!A:A,A1332,'Duel Log'!AA:AA,"Win")</f>
        <v>2</v>
      </c>
      <c r="I1332" s="5" t="s">
        <v>13436</v>
      </c>
      <c r="J1332" s="5" t="s">
        <v>13437</v>
      </c>
      <c r="K1332" s="5" t="s">
        <v>13438</v>
      </c>
      <c r="L1332" s="5" t="s">
        <v>98</v>
      </c>
      <c r="M1332" s="5" t="s">
        <v>12317</v>
      </c>
      <c r="N1332" s="5" t="s">
        <v>9602</v>
      </c>
    </row>
    <row r="1333" customFormat="false" ht="15" hidden="false" customHeight="true" outlineLevel="0" collapsed="false">
      <c r="A1333" s="5" t="s">
        <v>7101</v>
      </c>
      <c r="B1333" s="5" t="s">
        <v>13439</v>
      </c>
      <c r="C1333" s="5" t="s">
        <v>895</v>
      </c>
      <c r="D1333" s="5" t="s">
        <v>2789</v>
      </c>
      <c r="E1333" s="5" t="s">
        <v>102</v>
      </c>
      <c r="F1333" s="5" t="s">
        <v>3449</v>
      </c>
      <c r="G1333" s="5" t="n">
        <f aca="false">COUNTIF('Duel Log'!A:A,A1333)</f>
        <v>2</v>
      </c>
      <c r="H1333" s="5" t="n">
        <f aca="false">COUNTIFS('Duel Log'!A:A,A1333,'Duel Log'!AA:AA,"Win")</f>
        <v>0</v>
      </c>
      <c r="I1333" s="5" t="s">
        <v>13440</v>
      </c>
      <c r="J1333" s="5" t="s">
        <v>13441</v>
      </c>
      <c r="K1333" s="5"/>
      <c r="L1333" s="5" t="s">
        <v>98</v>
      </c>
      <c r="M1333" s="5" t="s">
        <v>10072</v>
      </c>
      <c r="N1333" s="5" t="s">
        <v>9612</v>
      </c>
    </row>
    <row r="1334" customFormat="false" ht="15" hidden="false" customHeight="true" outlineLevel="0" collapsed="false">
      <c r="A1334" s="5" t="s">
        <v>7102</v>
      </c>
      <c r="B1334" s="5" t="s">
        <v>13442</v>
      </c>
      <c r="C1334" s="5" t="s">
        <v>895</v>
      </c>
      <c r="D1334" s="5" t="s">
        <v>733</v>
      </c>
      <c r="E1334" s="5" t="s">
        <v>102</v>
      </c>
      <c r="F1334" s="5" t="s">
        <v>7103</v>
      </c>
      <c r="G1334" s="5" t="n">
        <f aca="false">COUNTIF('Duel Log'!A:A,A1334)</f>
        <v>2</v>
      </c>
      <c r="H1334" s="5" t="n">
        <f aca="false">COUNTIFS('Duel Log'!A:A,A1334,'Duel Log'!AA:AA,"Win")</f>
        <v>2</v>
      </c>
      <c r="I1334" s="5" t="s">
        <v>13443</v>
      </c>
      <c r="J1334" s="5" t="s">
        <v>13444</v>
      </c>
      <c r="K1334" s="5"/>
      <c r="L1334" s="5" t="s">
        <v>98</v>
      </c>
      <c r="M1334" s="5" t="s">
        <v>13445</v>
      </c>
      <c r="N1334" s="5" t="s">
        <v>9612</v>
      </c>
    </row>
    <row r="1335" customFormat="false" ht="15" hidden="false" customHeight="true" outlineLevel="0" collapsed="false">
      <c r="A1335" s="5" t="s">
        <v>7105</v>
      </c>
      <c r="B1335" s="5" t="s">
        <v>13446</v>
      </c>
      <c r="C1335" s="5" t="s">
        <v>895</v>
      </c>
      <c r="D1335" s="5" t="s">
        <v>198</v>
      </c>
      <c r="E1335" s="5" t="s">
        <v>102</v>
      </c>
      <c r="F1335" s="5" t="s">
        <v>5964</v>
      </c>
      <c r="G1335" s="5" t="n">
        <f aca="false">COUNTIF('Duel Log'!A:A,A1335)</f>
        <v>2</v>
      </c>
      <c r="H1335" s="5" t="n">
        <f aca="false">COUNTIFS('Duel Log'!A:A,A1335,'Duel Log'!AA:AA,"Win")</f>
        <v>0</v>
      </c>
      <c r="I1335" s="5" t="s">
        <v>13447</v>
      </c>
      <c r="J1335" s="5" t="s">
        <v>13448</v>
      </c>
      <c r="K1335" s="5"/>
      <c r="L1335" s="5" t="s">
        <v>98</v>
      </c>
      <c r="M1335" s="5" t="s">
        <v>13449</v>
      </c>
      <c r="N1335" s="5" t="s">
        <v>9612</v>
      </c>
    </row>
    <row r="1336" customFormat="false" ht="15" hidden="false" customHeight="true" outlineLevel="0" collapsed="false">
      <c r="A1336" s="5" t="s">
        <v>7106</v>
      </c>
      <c r="B1336" s="5" t="s">
        <v>13450</v>
      </c>
      <c r="C1336" s="5" t="s">
        <v>895</v>
      </c>
      <c r="D1336" s="5" t="s">
        <v>933</v>
      </c>
      <c r="E1336" s="5" t="s">
        <v>102</v>
      </c>
      <c r="F1336" s="5" t="s">
        <v>3619</v>
      </c>
      <c r="G1336" s="5" t="n">
        <f aca="false">COUNTIF('Duel Log'!A:A,A1336)</f>
        <v>3</v>
      </c>
      <c r="H1336" s="5" t="n">
        <f aca="false">COUNTIFS('Duel Log'!A:A,A1336,'Duel Log'!AA:AA,"Win")</f>
        <v>2</v>
      </c>
      <c r="I1336" s="5" t="s">
        <v>13451</v>
      </c>
      <c r="J1336" s="5" t="s">
        <v>13452</v>
      </c>
      <c r="K1336" s="5" t="s">
        <v>13453</v>
      </c>
      <c r="L1336" s="5" t="s">
        <v>98</v>
      </c>
      <c r="M1336" s="5" t="s">
        <v>13454</v>
      </c>
      <c r="N1336" s="5" t="s">
        <v>9602</v>
      </c>
    </row>
    <row r="1337" customFormat="false" ht="15" hidden="false" customHeight="true" outlineLevel="0" collapsed="false">
      <c r="A1337" s="5" t="s">
        <v>7113</v>
      </c>
      <c r="B1337" s="5" t="s">
        <v>13455</v>
      </c>
      <c r="C1337" s="5" t="s">
        <v>895</v>
      </c>
      <c r="D1337" s="5" t="s">
        <v>3302</v>
      </c>
      <c r="E1337" s="5" t="s">
        <v>102</v>
      </c>
      <c r="F1337" s="5" t="s">
        <v>7114</v>
      </c>
      <c r="G1337" s="5" t="n">
        <f aca="false">COUNTIF('Duel Log'!A:A,A1337)</f>
        <v>2</v>
      </c>
      <c r="H1337" s="5" t="n">
        <f aca="false">COUNTIFS('Duel Log'!A:A,A1337,'Duel Log'!AA:AA,"Win")</f>
        <v>0</v>
      </c>
      <c r="I1337" s="5" t="s">
        <v>13456</v>
      </c>
      <c r="J1337" s="5" t="s">
        <v>13457</v>
      </c>
      <c r="K1337" s="5"/>
      <c r="L1337" s="5" t="s">
        <v>98</v>
      </c>
      <c r="M1337" s="5" t="s">
        <v>9818</v>
      </c>
      <c r="N1337" s="5" t="s">
        <v>9612</v>
      </c>
    </row>
    <row r="1338" customFormat="false" ht="15" hidden="false" customHeight="true" outlineLevel="0" collapsed="false">
      <c r="A1338" s="5" t="s">
        <v>7118</v>
      </c>
      <c r="B1338" s="5" t="s">
        <v>13458</v>
      </c>
      <c r="C1338" s="5" t="s">
        <v>895</v>
      </c>
      <c r="D1338" s="5" t="s">
        <v>299</v>
      </c>
      <c r="E1338" s="5" t="s">
        <v>297</v>
      </c>
      <c r="F1338" s="5" t="s">
        <v>7119</v>
      </c>
      <c r="G1338" s="5" t="n">
        <f aca="false">COUNTIF('Duel Log'!A:A,A1338)</f>
        <v>1</v>
      </c>
      <c r="H1338" s="5" t="n">
        <f aca="false">COUNTIFS('Duel Log'!A:A,A1338,'Duel Log'!AA:AA,"Win")</f>
        <v>1</v>
      </c>
      <c r="I1338" s="5" t="s">
        <v>9654</v>
      </c>
      <c r="J1338" s="5"/>
      <c r="K1338" s="5"/>
      <c r="L1338" s="5" t="s">
        <v>98</v>
      </c>
      <c r="M1338" s="5" t="s">
        <v>9648</v>
      </c>
      <c r="N1338" s="5"/>
    </row>
    <row r="1339" customFormat="false" ht="15" hidden="false" customHeight="true" outlineLevel="0" collapsed="false">
      <c r="A1339" s="5" t="s">
        <v>7120</v>
      </c>
      <c r="B1339" s="5" t="s">
        <v>13459</v>
      </c>
      <c r="C1339" s="5" t="s">
        <v>343</v>
      </c>
      <c r="D1339" s="5" t="s">
        <v>5844</v>
      </c>
      <c r="E1339" s="5" t="s">
        <v>297</v>
      </c>
      <c r="F1339" s="5" t="s">
        <v>7121</v>
      </c>
      <c r="G1339" s="5" t="n">
        <f aca="false">COUNTIF('Duel Log'!A:A,A1339)</f>
        <v>1</v>
      </c>
      <c r="H1339" s="5" t="n">
        <f aca="false">COUNTIFS('Duel Log'!A:A,A1339,'Duel Log'!AA:AA,"Win")</f>
        <v>0</v>
      </c>
      <c r="I1339" s="5" t="s">
        <v>13460</v>
      </c>
      <c r="J1339" s="5"/>
      <c r="K1339" s="5"/>
      <c r="L1339" s="5" t="s">
        <v>98</v>
      </c>
      <c r="M1339" s="5" t="s">
        <v>9648</v>
      </c>
      <c r="N1339" s="5"/>
    </row>
    <row r="1340" customFormat="false" ht="15" hidden="false" customHeight="true" outlineLevel="0" collapsed="false">
      <c r="A1340" s="5" t="s">
        <v>7123</v>
      </c>
      <c r="B1340" s="5" t="s">
        <v>13461</v>
      </c>
      <c r="C1340" s="5" t="s">
        <v>343</v>
      </c>
      <c r="D1340" s="5" t="s">
        <v>1010</v>
      </c>
      <c r="E1340" s="5" t="s">
        <v>297</v>
      </c>
      <c r="F1340" s="5" t="s">
        <v>7124</v>
      </c>
      <c r="G1340" s="5" t="n">
        <f aca="false">COUNTIF('Duel Log'!A:A,A1340)</f>
        <v>2</v>
      </c>
      <c r="H1340" s="5" t="n">
        <f aca="false">COUNTIFS('Duel Log'!A:A,A1340,'Duel Log'!AA:AA,"Win")</f>
        <v>0</v>
      </c>
      <c r="I1340" s="5" t="s">
        <v>13462</v>
      </c>
      <c r="J1340" s="5" t="s">
        <v>13462</v>
      </c>
      <c r="K1340" s="5"/>
      <c r="L1340" s="5" t="s">
        <v>98</v>
      </c>
      <c r="M1340" s="5" t="s">
        <v>9648</v>
      </c>
      <c r="N1340" s="5"/>
    </row>
    <row r="1341" customFormat="false" ht="15" hidden="false" customHeight="true" outlineLevel="0" collapsed="false">
      <c r="A1341" s="5" t="s">
        <v>7126</v>
      </c>
      <c r="B1341" s="5" t="s">
        <v>13463</v>
      </c>
      <c r="C1341" s="5" t="s">
        <v>343</v>
      </c>
      <c r="D1341" s="5" t="s">
        <v>2185</v>
      </c>
      <c r="E1341" s="5" t="s">
        <v>297</v>
      </c>
      <c r="F1341" s="5" t="s">
        <v>7127</v>
      </c>
      <c r="G1341" s="5" t="n">
        <f aca="false">COUNTIF('Duel Log'!A:A,A1341)</f>
        <v>3</v>
      </c>
      <c r="H1341" s="5" t="n">
        <f aca="false">COUNTIFS('Duel Log'!A:A,A1341,'Duel Log'!AA:AA,"Win")</f>
        <v>1</v>
      </c>
      <c r="I1341" s="5" t="s">
        <v>13462</v>
      </c>
      <c r="J1341" s="5" t="s">
        <v>13464</v>
      </c>
      <c r="K1341" s="5" t="s">
        <v>13465</v>
      </c>
      <c r="L1341" s="5" t="s">
        <v>98</v>
      </c>
      <c r="M1341" s="5" t="s">
        <v>13466</v>
      </c>
      <c r="N1341" s="5"/>
    </row>
    <row r="1342" customFormat="false" ht="15" hidden="false" customHeight="true" outlineLevel="0" collapsed="false">
      <c r="A1342" s="5" t="s">
        <v>7133</v>
      </c>
      <c r="B1342" s="5" t="s">
        <v>13467</v>
      </c>
      <c r="C1342" s="5" t="s">
        <v>343</v>
      </c>
      <c r="D1342" s="5" t="s">
        <v>1739</v>
      </c>
      <c r="E1342" s="5" t="s">
        <v>297</v>
      </c>
      <c r="F1342" s="5" t="s">
        <v>3518</v>
      </c>
      <c r="G1342" s="5" t="n">
        <f aca="false">COUNTIF('Duel Log'!A:A,A1342)</f>
        <v>3</v>
      </c>
      <c r="H1342" s="5" t="n">
        <f aca="false">COUNTIFS('Duel Log'!A:A,A1342,'Duel Log'!AA:AA,"Win")</f>
        <v>0</v>
      </c>
      <c r="I1342" s="5" t="s">
        <v>13468</v>
      </c>
      <c r="J1342" s="5" t="s">
        <v>13469</v>
      </c>
      <c r="K1342" s="5" t="s">
        <v>13470</v>
      </c>
      <c r="L1342" s="5" t="s">
        <v>98</v>
      </c>
      <c r="M1342" s="5" t="s">
        <v>9988</v>
      </c>
      <c r="N1342" s="5"/>
    </row>
    <row r="1343" customFormat="false" ht="15" hidden="false" customHeight="true" outlineLevel="0" collapsed="false">
      <c r="A1343" s="5" t="s">
        <v>7134</v>
      </c>
      <c r="B1343" s="5" t="s">
        <v>13471</v>
      </c>
      <c r="C1343" s="5" t="s">
        <v>343</v>
      </c>
      <c r="D1343" s="5" t="s">
        <v>373</v>
      </c>
      <c r="E1343" s="5" t="s">
        <v>297</v>
      </c>
      <c r="F1343" s="5" t="s">
        <v>7135</v>
      </c>
      <c r="G1343" s="5" t="n">
        <f aca="false">COUNTIF('Duel Log'!A:A,A1343)</f>
        <v>3</v>
      </c>
      <c r="H1343" s="5" t="n">
        <f aca="false">COUNTIFS('Duel Log'!A:A,A1343,'Duel Log'!AA:AA,"Win")</f>
        <v>2</v>
      </c>
      <c r="I1343" s="5" t="s">
        <v>13472</v>
      </c>
      <c r="J1343" s="5" t="s">
        <v>13473</v>
      </c>
      <c r="K1343" s="5" t="s">
        <v>13474</v>
      </c>
      <c r="L1343" s="5" t="s">
        <v>98</v>
      </c>
      <c r="M1343" s="5" t="s">
        <v>9873</v>
      </c>
      <c r="N1343" s="5"/>
    </row>
    <row r="1344" customFormat="false" ht="15" hidden="false" customHeight="true" outlineLevel="0" collapsed="false">
      <c r="A1344" s="7" t="s">
        <v>7140</v>
      </c>
      <c r="B1344" s="7" t="s">
        <v>13471</v>
      </c>
      <c r="C1344" s="7" t="s">
        <v>343</v>
      </c>
      <c r="D1344" s="7" t="s">
        <v>373</v>
      </c>
      <c r="E1344" s="7" t="s">
        <v>297</v>
      </c>
      <c r="F1344" s="7" t="s">
        <v>7141</v>
      </c>
      <c r="G1344" s="7" t="n">
        <f aca="false">COUNTIF('Duel Log'!A:A,A1344)</f>
        <v>3</v>
      </c>
      <c r="H1344" s="7" t="n">
        <f aca="false">COUNTIFS('Duel Log'!A:A,A1344,'Duel Log'!AA:AA,"Win")</f>
        <v>1</v>
      </c>
      <c r="I1344" s="7" t="s">
        <v>11799</v>
      </c>
      <c r="J1344" s="7" t="s">
        <v>13475</v>
      </c>
      <c r="K1344" s="7" t="s">
        <v>13476</v>
      </c>
      <c r="L1344" s="7" t="s">
        <v>99</v>
      </c>
      <c r="M1344" s="7" t="s">
        <v>13477</v>
      </c>
      <c r="N1344" s="7"/>
    </row>
    <row r="1345" customFormat="false" ht="15" hidden="false" customHeight="true" outlineLevel="0" collapsed="false">
      <c r="A1345" s="5" t="s">
        <v>7148</v>
      </c>
      <c r="B1345" s="5" t="s">
        <v>13478</v>
      </c>
      <c r="C1345" s="5" t="s">
        <v>343</v>
      </c>
      <c r="D1345" s="5" t="s">
        <v>1432</v>
      </c>
      <c r="E1345" s="5" t="s">
        <v>297</v>
      </c>
      <c r="F1345" s="5" t="s">
        <v>1572</v>
      </c>
      <c r="G1345" s="5" t="n">
        <f aca="false">COUNTIF('Duel Log'!A:A,A1345)</f>
        <v>3</v>
      </c>
      <c r="H1345" s="5" t="n">
        <f aca="false">COUNTIFS('Duel Log'!A:A,A1345,'Duel Log'!AA:AA,"Win")</f>
        <v>0</v>
      </c>
      <c r="I1345" s="5" t="s">
        <v>13479</v>
      </c>
      <c r="J1345" s="5" t="s">
        <v>13480</v>
      </c>
      <c r="K1345" s="5" t="s">
        <v>13481</v>
      </c>
      <c r="L1345" s="5" t="s">
        <v>98</v>
      </c>
      <c r="M1345" s="5" t="s">
        <v>10518</v>
      </c>
      <c r="N1345" s="5"/>
    </row>
    <row r="1346" customFormat="false" ht="15" hidden="false" customHeight="true" outlineLevel="0" collapsed="false">
      <c r="A1346" s="7" t="s">
        <v>7149</v>
      </c>
      <c r="B1346" s="7" t="s">
        <v>13478</v>
      </c>
      <c r="C1346" s="7" t="s">
        <v>343</v>
      </c>
      <c r="D1346" s="7" t="s">
        <v>1432</v>
      </c>
      <c r="E1346" s="7" t="s">
        <v>297</v>
      </c>
      <c r="F1346" s="7" t="s">
        <v>1580</v>
      </c>
      <c r="G1346" s="7" t="n">
        <f aca="false">COUNTIF('Duel Log'!A:A,A1346)</f>
        <v>3</v>
      </c>
      <c r="H1346" s="7" t="n">
        <f aca="false">COUNTIFS('Duel Log'!A:A,A1346,'Duel Log'!AA:AA,"Win")</f>
        <v>0</v>
      </c>
      <c r="I1346" s="7" t="s">
        <v>11800</v>
      </c>
      <c r="J1346" s="7" t="s">
        <v>13482</v>
      </c>
      <c r="K1346" s="7" t="s">
        <v>13483</v>
      </c>
      <c r="L1346" s="7" t="s">
        <v>99</v>
      </c>
      <c r="M1346" s="7" t="s">
        <v>13484</v>
      </c>
      <c r="N1346" s="7"/>
    </row>
    <row r="1347" customFormat="false" ht="15" hidden="false" customHeight="true" outlineLevel="0" collapsed="false">
      <c r="A1347" s="7" t="s">
        <v>7150</v>
      </c>
      <c r="B1347" s="7" t="s">
        <v>13478</v>
      </c>
      <c r="C1347" s="7" t="s">
        <v>343</v>
      </c>
      <c r="D1347" s="7" t="s">
        <v>1432</v>
      </c>
      <c r="E1347" s="7" t="s">
        <v>297</v>
      </c>
      <c r="F1347" s="7" t="s">
        <v>1588</v>
      </c>
      <c r="G1347" s="7" t="n">
        <f aca="false">COUNTIF('Duel Log'!A:A,A1347)</f>
        <v>3</v>
      </c>
      <c r="H1347" s="7" t="n">
        <f aca="false">COUNTIFS('Duel Log'!A:A,A1347,'Duel Log'!AA:AA,"Win")</f>
        <v>1</v>
      </c>
      <c r="I1347" s="7" t="s">
        <v>13485</v>
      </c>
      <c r="J1347" s="7" t="s">
        <v>13486</v>
      </c>
      <c r="K1347" s="7" t="s">
        <v>13487</v>
      </c>
      <c r="L1347" s="7" t="s">
        <v>99</v>
      </c>
      <c r="M1347" s="7" t="s">
        <v>10056</v>
      </c>
      <c r="N1347" s="7"/>
    </row>
    <row r="1348" customFormat="false" ht="15" hidden="false" customHeight="true" outlineLevel="0" collapsed="false">
      <c r="A1348" s="7" t="s">
        <v>7151</v>
      </c>
      <c r="B1348" s="7" t="s">
        <v>13478</v>
      </c>
      <c r="C1348" s="7" t="s">
        <v>343</v>
      </c>
      <c r="D1348" s="7" t="s">
        <v>1432</v>
      </c>
      <c r="E1348" s="7" t="s">
        <v>297</v>
      </c>
      <c r="F1348" s="7" t="s">
        <v>1595</v>
      </c>
      <c r="G1348" s="7" t="n">
        <f aca="false">COUNTIF('Duel Log'!A:A,A1348)</f>
        <v>3</v>
      </c>
      <c r="H1348" s="7" t="n">
        <f aca="false">COUNTIFS('Duel Log'!A:A,A1348,'Duel Log'!AA:AA,"Win")</f>
        <v>2</v>
      </c>
      <c r="I1348" s="7" t="s">
        <v>13488</v>
      </c>
      <c r="J1348" s="7" t="s">
        <v>13489</v>
      </c>
      <c r="K1348" s="7" t="s">
        <v>13490</v>
      </c>
      <c r="L1348" s="7" t="s">
        <v>99</v>
      </c>
      <c r="M1348" s="7" t="s">
        <v>13491</v>
      </c>
      <c r="N1348" s="7"/>
    </row>
    <row r="1349" customFormat="false" ht="15" hidden="false" customHeight="true" outlineLevel="0" collapsed="false">
      <c r="A1349" s="7" t="s">
        <v>7152</v>
      </c>
      <c r="B1349" s="7" t="s">
        <v>13478</v>
      </c>
      <c r="C1349" s="7" t="s">
        <v>343</v>
      </c>
      <c r="D1349" s="7" t="s">
        <v>1432</v>
      </c>
      <c r="E1349" s="7" t="s">
        <v>297</v>
      </c>
      <c r="F1349" s="7" t="s">
        <v>1601</v>
      </c>
      <c r="G1349" s="7" t="n">
        <f aca="false">COUNTIF('Duel Log'!A:A,A1349)</f>
        <v>3</v>
      </c>
      <c r="H1349" s="7" t="n">
        <f aca="false">COUNTIFS('Duel Log'!A:A,A1349,'Duel Log'!AA:AA,"Win")</f>
        <v>1</v>
      </c>
      <c r="I1349" s="7" t="s">
        <v>13492</v>
      </c>
      <c r="J1349" s="7" t="s">
        <v>13493</v>
      </c>
      <c r="K1349" s="7" t="s">
        <v>13494</v>
      </c>
      <c r="L1349" s="7" t="s">
        <v>99</v>
      </c>
      <c r="M1349" s="7" t="s">
        <v>11006</v>
      </c>
      <c r="N1349" s="7"/>
    </row>
    <row r="1350" customFormat="false" ht="15" hidden="false" customHeight="true" outlineLevel="0" collapsed="false">
      <c r="A1350" s="5" t="s">
        <v>7153</v>
      </c>
      <c r="B1350" s="5" t="s">
        <v>13495</v>
      </c>
      <c r="C1350" s="5" t="s">
        <v>343</v>
      </c>
      <c r="D1350" s="5" t="s">
        <v>7154</v>
      </c>
      <c r="E1350" s="5" t="s">
        <v>297</v>
      </c>
      <c r="F1350" s="5" t="s">
        <v>7156</v>
      </c>
      <c r="G1350" s="5" t="n">
        <f aca="false">COUNTIF('Duel Log'!A:A,A1350)</f>
        <v>3</v>
      </c>
      <c r="H1350" s="5" t="n">
        <f aca="false">COUNTIFS('Duel Log'!A:A,A1350,'Duel Log'!AA:AA,"Win")</f>
        <v>3</v>
      </c>
      <c r="I1350" s="5" t="s">
        <v>13496</v>
      </c>
      <c r="J1350" s="5" t="s">
        <v>13497</v>
      </c>
      <c r="K1350" s="5" t="s">
        <v>13498</v>
      </c>
      <c r="L1350" s="5" t="s">
        <v>98</v>
      </c>
      <c r="M1350" s="5" t="s">
        <v>10518</v>
      </c>
      <c r="N1350" s="5"/>
    </row>
    <row r="1351" customFormat="false" ht="15" hidden="false" customHeight="true" outlineLevel="0" collapsed="false">
      <c r="A1351" s="7" t="s">
        <v>7163</v>
      </c>
      <c r="B1351" s="7" t="s">
        <v>13495</v>
      </c>
      <c r="C1351" s="7" t="s">
        <v>343</v>
      </c>
      <c r="D1351" s="7" t="s">
        <v>7154</v>
      </c>
      <c r="E1351" s="7" t="s">
        <v>297</v>
      </c>
      <c r="F1351" s="7" t="s">
        <v>7164</v>
      </c>
      <c r="G1351" s="7" t="n">
        <f aca="false">COUNTIF('Duel Log'!A:A,A1351)</f>
        <v>3</v>
      </c>
      <c r="H1351" s="7" t="n">
        <f aca="false">COUNTIFS('Duel Log'!A:A,A1351,'Duel Log'!AA:AA,"Win")</f>
        <v>1</v>
      </c>
      <c r="I1351" s="7" t="s">
        <v>13499</v>
      </c>
      <c r="J1351" s="7" t="s">
        <v>13500</v>
      </c>
      <c r="K1351" s="7" t="s">
        <v>13501</v>
      </c>
      <c r="L1351" s="7" t="s">
        <v>99</v>
      </c>
      <c r="M1351" s="7" t="s">
        <v>13343</v>
      </c>
      <c r="N1351" s="7"/>
    </row>
    <row r="1352" customFormat="false" ht="15" hidden="false" customHeight="true" outlineLevel="0" collapsed="false">
      <c r="A1352" s="7" t="s">
        <v>7169</v>
      </c>
      <c r="B1352" s="7" t="s">
        <v>13495</v>
      </c>
      <c r="C1352" s="7" t="s">
        <v>343</v>
      </c>
      <c r="D1352" s="7" t="s">
        <v>7154</v>
      </c>
      <c r="E1352" s="7" t="s">
        <v>297</v>
      </c>
      <c r="F1352" s="7" t="s">
        <v>7170</v>
      </c>
      <c r="G1352" s="7" t="n">
        <f aca="false">COUNTIF('Duel Log'!A:A,A1352)</f>
        <v>3</v>
      </c>
      <c r="H1352" s="7" t="n">
        <f aca="false">COUNTIFS('Duel Log'!A:A,A1352,'Duel Log'!AA:AA,"Win")</f>
        <v>1</v>
      </c>
      <c r="I1352" s="7" t="s">
        <v>11539</v>
      </c>
      <c r="J1352" s="7" t="s">
        <v>13502</v>
      </c>
      <c r="K1352" s="7" t="s">
        <v>13503</v>
      </c>
      <c r="L1352" s="7" t="s">
        <v>99</v>
      </c>
      <c r="M1352" s="7" t="s">
        <v>9636</v>
      </c>
      <c r="N1352" s="7"/>
    </row>
    <row r="1353" customFormat="false" ht="15" hidden="false" customHeight="true" outlineLevel="0" collapsed="false">
      <c r="A1353" s="7" t="s">
        <v>7174</v>
      </c>
      <c r="B1353" s="7" t="s">
        <v>13495</v>
      </c>
      <c r="C1353" s="7" t="s">
        <v>343</v>
      </c>
      <c r="D1353" s="7" t="s">
        <v>7154</v>
      </c>
      <c r="E1353" s="7" t="s">
        <v>297</v>
      </c>
      <c r="F1353" s="7" t="s">
        <v>7175</v>
      </c>
      <c r="G1353" s="7" t="n">
        <f aca="false">COUNTIF('Duel Log'!A:A,A1353)</f>
        <v>3</v>
      </c>
      <c r="H1353" s="7" t="n">
        <f aca="false">COUNTIFS('Duel Log'!A:A,A1353,'Duel Log'!AA:AA,"Win")</f>
        <v>2</v>
      </c>
      <c r="I1353" s="7" t="s">
        <v>13504</v>
      </c>
      <c r="J1353" s="7" t="s">
        <v>13505</v>
      </c>
      <c r="K1353" s="7" t="s">
        <v>13476</v>
      </c>
      <c r="L1353" s="7" t="s">
        <v>99</v>
      </c>
      <c r="M1353" s="7" t="s">
        <v>13506</v>
      </c>
      <c r="N1353" s="7"/>
    </row>
    <row r="1354" customFormat="false" ht="15" hidden="false" customHeight="true" outlineLevel="0" collapsed="false">
      <c r="A1354" s="5" t="s">
        <v>7179</v>
      </c>
      <c r="B1354" s="5" t="s">
        <v>13507</v>
      </c>
      <c r="C1354" s="5" t="s">
        <v>343</v>
      </c>
      <c r="D1354" s="5" t="s">
        <v>684</v>
      </c>
      <c r="E1354" s="5" t="s">
        <v>297</v>
      </c>
      <c r="F1354" s="5" t="s">
        <v>5285</v>
      </c>
      <c r="G1354" s="5" t="n">
        <f aca="false">COUNTIF('Duel Log'!A:A,A1354)</f>
        <v>3</v>
      </c>
      <c r="H1354" s="5" t="n">
        <f aca="false">COUNTIFS('Duel Log'!A:A,A1354,'Duel Log'!AA:AA,"Win")</f>
        <v>3</v>
      </c>
      <c r="I1354" s="5" t="s">
        <v>9741</v>
      </c>
      <c r="J1354" s="5" t="s">
        <v>13508</v>
      </c>
      <c r="K1354" s="5" t="s">
        <v>13509</v>
      </c>
      <c r="L1354" s="5" t="s">
        <v>98</v>
      </c>
      <c r="M1354" s="5" t="s">
        <v>9937</v>
      </c>
      <c r="N1354" s="5"/>
    </row>
    <row r="1355" customFormat="false" ht="15" hidden="false" customHeight="true" outlineLevel="0" collapsed="false">
      <c r="A1355" s="7" t="s">
        <v>7180</v>
      </c>
      <c r="B1355" s="7" t="s">
        <v>13507</v>
      </c>
      <c r="C1355" s="7" t="s">
        <v>343</v>
      </c>
      <c r="D1355" s="7" t="s">
        <v>684</v>
      </c>
      <c r="E1355" s="7" t="s">
        <v>297</v>
      </c>
      <c r="F1355" s="7" t="s">
        <v>5291</v>
      </c>
      <c r="G1355" s="7" t="n">
        <f aca="false">COUNTIF('Duel Log'!A:A,A1355)</f>
        <v>3</v>
      </c>
      <c r="H1355" s="7" t="n">
        <f aca="false">COUNTIFS('Duel Log'!A:A,A1355,'Duel Log'!AA:AA,"Win")</f>
        <v>1</v>
      </c>
      <c r="I1355" s="7" t="s">
        <v>13510</v>
      </c>
      <c r="J1355" s="7" t="s">
        <v>13511</v>
      </c>
      <c r="K1355" s="7" t="s">
        <v>13512</v>
      </c>
      <c r="L1355" s="7" t="s">
        <v>99</v>
      </c>
      <c r="M1355" s="7" t="s">
        <v>13513</v>
      </c>
      <c r="N1355" s="7"/>
    </row>
    <row r="1356" customFormat="false" ht="15" hidden="false" customHeight="true" outlineLevel="0" collapsed="false">
      <c r="A1356" s="7" t="s">
        <v>7181</v>
      </c>
      <c r="B1356" s="7" t="s">
        <v>13507</v>
      </c>
      <c r="C1356" s="7" t="s">
        <v>343</v>
      </c>
      <c r="D1356" s="7" t="s">
        <v>684</v>
      </c>
      <c r="E1356" s="7" t="s">
        <v>297</v>
      </c>
      <c r="F1356" s="7" t="s">
        <v>5298</v>
      </c>
      <c r="G1356" s="7" t="n">
        <f aca="false">COUNTIF('Duel Log'!A:A,A1356)</f>
        <v>3</v>
      </c>
      <c r="H1356" s="7" t="n">
        <f aca="false">COUNTIFS('Duel Log'!A:A,A1356,'Duel Log'!AA:AA,"Win")</f>
        <v>2</v>
      </c>
      <c r="I1356" s="7" t="s">
        <v>13499</v>
      </c>
      <c r="J1356" s="7" t="s">
        <v>13514</v>
      </c>
      <c r="K1356" s="7" t="s">
        <v>13515</v>
      </c>
      <c r="L1356" s="7" t="s">
        <v>99</v>
      </c>
      <c r="M1356" s="7" t="s">
        <v>10066</v>
      </c>
      <c r="N1356" s="7"/>
    </row>
    <row r="1357" customFormat="false" ht="15" hidden="false" customHeight="true" outlineLevel="0" collapsed="false">
      <c r="A1357" s="5" t="s">
        <v>7182</v>
      </c>
      <c r="B1357" s="5" t="s">
        <v>13516</v>
      </c>
      <c r="C1357" s="5" t="s">
        <v>343</v>
      </c>
      <c r="D1357" s="5" t="s">
        <v>4866</v>
      </c>
      <c r="E1357" s="5" t="s">
        <v>297</v>
      </c>
      <c r="F1357" s="5" t="s">
        <v>7183</v>
      </c>
      <c r="G1357" s="5" t="n">
        <f aca="false">COUNTIF('Duel Log'!A:A,A1357)</f>
        <v>2</v>
      </c>
      <c r="H1357" s="5" t="n">
        <f aca="false">COUNTIFS('Duel Log'!A:A,A1357,'Duel Log'!AA:AA,"Win")</f>
        <v>2</v>
      </c>
      <c r="I1357" s="5" t="s">
        <v>13517</v>
      </c>
      <c r="J1357" s="5" t="s">
        <v>13518</v>
      </c>
      <c r="K1357" s="5"/>
      <c r="L1357" s="5" t="s">
        <v>98</v>
      </c>
      <c r="M1357" s="5" t="s">
        <v>9693</v>
      </c>
      <c r="N1357" s="5"/>
    </row>
    <row r="1358" customFormat="false" ht="15" hidden="false" customHeight="true" outlineLevel="0" collapsed="false">
      <c r="A1358" s="7" t="s">
        <v>7187</v>
      </c>
      <c r="B1358" s="7" t="s">
        <v>13516</v>
      </c>
      <c r="C1358" s="7" t="s">
        <v>343</v>
      </c>
      <c r="D1358" s="7" t="s">
        <v>4866</v>
      </c>
      <c r="E1358" s="7" t="s">
        <v>297</v>
      </c>
      <c r="F1358" s="7" t="s">
        <v>7188</v>
      </c>
      <c r="G1358" s="7" t="n">
        <f aca="false">COUNTIF('Duel Log'!A:A,A1358)</f>
        <v>1</v>
      </c>
      <c r="H1358" s="7" t="n">
        <f aca="false">COUNTIFS('Duel Log'!A:A,A1358,'Duel Log'!AA:AA,"Win")</f>
        <v>0</v>
      </c>
      <c r="I1358" s="7" t="s">
        <v>13519</v>
      </c>
      <c r="J1358" s="7"/>
      <c r="K1358" s="7"/>
      <c r="L1358" s="7" t="s">
        <v>99</v>
      </c>
      <c r="M1358" s="7" t="s">
        <v>9648</v>
      </c>
      <c r="N1358" s="7"/>
    </row>
    <row r="1359" customFormat="false" ht="15" hidden="false" customHeight="true" outlineLevel="0" collapsed="false">
      <c r="A1359" s="5" t="s">
        <v>7191</v>
      </c>
      <c r="B1359" s="5" t="s">
        <v>13520</v>
      </c>
      <c r="C1359" s="5" t="s">
        <v>343</v>
      </c>
      <c r="D1359" s="6" t="s">
        <v>7192</v>
      </c>
      <c r="E1359" s="5" t="s">
        <v>102</v>
      </c>
      <c r="F1359" s="5" t="s">
        <v>7194</v>
      </c>
      <c r="G1359" s="5" t="n">
        <f aca="false">COUNTIF('Duel Log'!A:A,A1359)</f>
        <v>2</v>
      </c>
      <c r="H1359" s="5" t="n">
        <f aca="false">COUNTIFS('Duel Log'!A:A,A1359,'Duel Log'!AA:AA,"Win")</f>
        <v>2</v>
      </c>
      <c r="I1359" s="5" t="s">
        <v>9741</v>
      </c>
      <c r="J1359" s="5" t="s">
        <v>13521</v>
      </c>
      <c r="K1359" s="5"/>
      <c r="L1359" s="5" t="s">
        <v>98</v>
      </c>
      <c r="M1359" s="5" t="s">
        <v>12868</v>
      </c>
      <c r="N1359" s="5" t="s">
        <v>9612</v>
      </c>
    </row>
    <row r="1360" customFormat="false" ht="15" hidden="false" customHeight="true" outlineLevel="0" collapsed="false">
      <c r="A1360" s="5" t="s">
        <v>7199</v>
      </c>
      <c r="B1360" s="5" t="s">
        <v>13522</v>
      </c>
      <c r="C1360" s="5" t="s">
        <v>343</v>
      </c>
      <c r="D1360" s="5" t="s">
        <v>726</v>
      </c>
      <c r="E1360" s="5" t="s">
        <v>102</v>
      </c>
      <c r="F1360" s="5" t="s">
        <v>1166</v>
      </c>
      <c r="G1360" s="5" t="n">
        <f aca="false">COUNTIF('Duel Log'!A:A,A1360)</f>
        <v>2</v>
      </c>
      <c r="H1360" s="5" t="n">
        <f aca="false">COUNTIFS('Duel Log'!A:A,A1360,'Duel Log'!AA:AA,"Win")</f>
        <v>0</v>
      </c>
      <c r="I1360" s="5" t="s">
        <v>13523</v>
      </c>
      <c r="J1360" s="5" t="s">
        <v>13524</v>
      </c>
      <c r="K1360" s="5"/>
      <c r="L1360" s="5" t="s">
        <v>98</v>
      </c>
      <c r="M1360" s="5" t="s">
        <v>10772</v>
      </c>
      <c r="N1360" s="5" t="s">
        <v>9612</v>
      </c>
    </row>
    <row r="1361" customFormat="false" ht="15" hidden="false" customHeight="true" outlineLevel="0" collapsed="false">
      <c r="A1361" s="5" t="s">
        <v>7200</v>
      </c>
      <c r="B1361" s="5" t="s">
        <v>13525</v>
      </c>
      <c r="C1361" s="5" t="s">
        <v>343</v>
      </c>
      <c r="D1361" s="5" t="s">
        <v>7201</v>
      </c>
      <c r="E1361" s="5" t="s">
        <v>102</v>
      </c>
      <c r="F1361" s="5" t="s">
        <v>7203</v>
      </c>
      <c r="G1361" s="5" t="n">
        <f aca="false">COUNTIF('Duel Log'!A:A,A1361)</f>
        <v>3</v>
      </c>
      <c r="H1361" s="5" t="n">
        <f aca="false">COUNTIFS('Duel Log'!A:A,A1361,'Duel Log'!AA:AA,"Win")</f>
        <v>2</v>
      </c>
      <c r="I1361" s="5" t="s">
        <v>13526</v>
      </c>
      <c r="J1361" s="5" t="s">
        <v>13527</v>
      </c>
      <c r="K1361" s="5" t="s">
        <v>13528</v>
      </c>
      <c r="L1361" s="5" t="s">
        <v>98</v>
      </c>
      <c r="M1361" s="5" t="s">
        <v>13403</v>
      </c>
      <c r="N1361" s="5" t="s">
        <v>9602</v>
      </c>
    </row>
    <row r="1362" customFormat="false" ht="15" hidden="false" customHeight="true" outlineLevel="0" collapsed="false">
      <c r="A1362" s="5" t="s">
        <v>7210</v>
      </c>
      <c r="B1362" s="5" t="s">
        <v>13529</v>
      </c>
      <c r="C1362" s="5" t="s">
        <v>343</v>
      </c>
      <c r="D1362" s="6" t="s">
        <v>1486</v>
      </c>
      <c r="E1362" s="5" t="s">
        <v>102</v>
      </c>
      <c r="F1362" s="5" t="s">
        <v>7211</v>
      </c>
      <c r="G1362" s="5" t="n">
        <f aca="false">COUNTIF('Duel Log'!A:A,A1362)</f>
        <v>2</v>
      </c>
      <c r="H1362" s="5" t="n">
        <f aca="false">COUNTIFS('Duel Log'!A:A,A1362,'Duel Log'!AA:AA,"Win")</f>
        <v>2</v>
      </c>
      <c r="I1362" s="5" t="s">
        <v>13530</v>
      </c>
      <c r="J1362" s="5" t="s">
        <v>13531</v>
      </c>
      <c r="K1362" s="5"/>
      <c r="L1362" s="5" t="s">
        <v>98</v>
      </c>
      <c r="M1362" s="5" t="s">
        <v>9620</v>
      </c>
      <c r="N1362" s="5" t="s">
        <v>9612</v>
      </c>
    </row>
    <row r="1363" customFormat="false" ht="15" hidden="false" customHeight="true" outlineLevel="0" collapsed="false">
      <c r="A1363" s="5" t="s">
        <v>7213</v>
      </c>
      <c r="B1363" s="5" t="s">
        <v>13532</v>
      </c>
      <c r="C1363" s="5" t="s">
        <v>343</v>
      </c>
      <c r="D1363" s="5" t="s">
        <v>3676</v>
      </c>
      <c r="E1363" s="5" t="s">
        <v>102</v>
      </c>
      <c r="F1363" s="5" t="s">
        <v>7214</v>
      </c>
      <c r="G1363" s="5" t="n">
        <f aca="false">COUNTIF('Duel Log'!A:A,A1363)</f>
        <v>3</v>
      </c>
      <c r="H1363" s="5" t="n">
        <f aca="false">COUNTIFS('Duel Log'!A:A,A1363,'Duel Log'!AA:AA,"Win")</f>
        <v>2</v>
      </c>
      <c r="I1363" s="5" t="s">
        <v>13533</v>
      </c>
      <c r="J1363" s="5" t="s">
        <v>13534</v>
      </c>
      <c r="K1363" s="5" t="s">
        <v>13535</v>
      </c>
      <c r="L1363" s="5" t="s">
        <v>98</v>
      </c>
      <c r="M1363" s="5" t="s">
        <v>11351</v>
      </c>
      <c r="N1363" s="5" t="s">
        <v>9602</v>
      </c>
    </row>
    <row r="1364" customFormat="false" ht="15" hidden="false" customHeight="true" outlineLevel="0" collapsed="false">
      <c r="A1364" s="5" t="s">
        <v>7221</v>
      </c>
      <c r="B1364" s="5" t="s">
        <v>13536</v>
      </c>
      <c r="C1364" s="5" t="s">
        <v>343</v>
      </c>
      <c r="D1364" s="5" t="s">
        <v>7222</v>
      </c>
      <c r="E1364" s="5" t="s">
        <v>102</v>
      </c>
      <c r="F1364" s="5" t="s">
        <v>7224</v>
      </c>
      <c r="G1364" s="5" t="n">
        <f aca="false">COUNTIF('Duel Log'!A:A,A1364)</f>
        <v>2</v>
      </c>
      <c r="H1364" s="5" t="n">
        <f aca="false">COUNTIFS('Duel Log'!A:A,A1364,'Duel Log'!AA:AA,"Win")</f>
        <v>2</v>
      </c>
      <c r="I1364" s="5" t="s">
        <v>13537</v>
      </c>
      <c r="J1364" s="5" t="s">
        <v>13538</v>
      </c>
      <c r="K1364" s="5"/>
      <c r="L1364" s="5" t="s">
        <v>98</v>
      </c>
      <c r="M1364" s="5" t="s">
        <v>10285</v>
      </c>
      <c r="N1364" s="5" t="s">
        <v>9612</v>
      </c>
    </row>
    <row r="1365" customFormat="false" ht="15" hidden="false" customHeight="true" outlineLevel="0" collapsed="false">
      <c r="A1365" s="5" t="s">
        <v>7228</v>
      </c>
      <c r="B1365" s="5" t="s">
        <v>13539</v>
      </c>
      <c r="C1365" s="5" t="s">
        <v>343</v>
      </c>
      <c r="D1365" s="5" t="s">
        <v>318</v>
      </c>
      <c r="E1365" s="5" t="s">
        <v>102</v>
      </c>
      <c r="F1365" s="5" t="s">
        <v>2736</v>
      </c>
      <c r="G1365" s="5" t="n">
        <f aca="false">COUNTIF('Duel Log'!A:A,A1365)</f>
        <v>3</v>
      </c>
      <c r="H1365" s="5" t="n">
        <f aca="false">COUNTIFS('Duel Log'!A:A,A1365,'Duel Log'!AA:AA,"Win")</f>
        <v>1</v>
      </c>
      <c r="I1365" s="5" t="s">
        <v>13540</v>
      </c>
      <c r="J1365" s="5" t="s">
        <v>13541</v>
      </c>
      <c r="K1365" s="5" t="s">
        <v>13542</v>
      </c>
      <c r="L1365" s="5" t="s">
        <v>98</v>
      </c>
      <c r="M1365" s="5" t="s">
        <v>12673</v>
      </c>
      <c r="N1365" s="5" t="s">
        <v>9602</v>
      </c>
    </row>
    <row r="1366" customFormat="false" ht="15" hidden="false" customHeight="true" outlineLevel="0" collapsed="false">
      <c r="A1366" s="5" t="s">
        <v>7229</v>
      </c>
      <c r="B1366" s="5" t="s">
        <v>13543</v>
      </c>
      <c r="C1366" s="5" t="s">
        <v>343</v>
      </c>
      <c r="D1366" s="5" t="s">
        <v>2926</v>
      </c>
      <c r="E1366" s="5" t="s">
        <v>102</v>
      </c>
      <c r="F1366" s="5" t="s">
        <v>149</v>
      </c>
      <c r="G1366" s="5" t="n">
        <f aca="false">COUNTIF('Duel Log'!A:A,A1366)</f>
        <v>2</v>
      </c>
      <c r="H1366" s="5" t="n">
        <f aca="false">COUNTIFS('Duel Log'!A:A,A1366,'Duel Log'!AA:AA,"Win")</f>
        <v>0</v>
      </c>
      <c r="I1366" s="5" t="s">
        <v>13544</v>
      </c>
      <c r="J1366" s="5" t="s">
        <v>13545</v>
      </c>
      <c r="K1366" s="5"/>
      <c r="L1366" s="5" t="s">
        <v>98</v>
      </c>
      <c r="M1366" s="5" t="s">
        <v>10320</v>
      </c>
      <c r="N1366" s="5" t="s">
        <v>9612</v>
      </c>
    </row>
    <row r="1367" customFormat="false" ht="15" hidden="false" customHeight="true" outlineLevel="0" collapsed="false">
      <c r="A1367" s="5" t="s">
        <v>7233</v>
      </c>
      <c r="B1367" s="5" t="s">
        <v>13546</v>
      </c>
      <c r="C1367" s="5" t="s">
        <v>343</v>
      </c>
      <c r="D1367" s="6" t="s">
        <v>104</v>
      </c>
      <c r="E1367" s="5" t="s">
        <v>102</v>
      </c>
      <c r="F1367" s="5" t="s">
        <v>7234</v>
      </c>
      <c r="G1367" s="5" t="n">
        <f aca="false">COUNTIF('Duel Log'!A:A,A1367)</f>
        <v>3</v>
      </c>
      <c r="H1367" s="5" t="n">
        <f aca="false">COUNTIFS('Duel Log'!A:A,A1367,'Duel Log'!AA:AA,"Win")</f>
        <v>2</v>
      </c>
      <c r="I1367" s="5" t="s">
        <v>13547</v>
      </c>
      <c r="J1367" s="5" t="s">
        <v>13548</v>
      </c>
      <c r="K1367" s="5" t="s">
        <v>13549</v>
      </c>
      <c r="L1367" s="5" t="s">
        <v>98</v>
      </c>
      <c r="M1367" s="5" t="s">
        <v>12383</v>
      </c>
      <c r="N1367" s="5" t="s">
        <v>9602</v>
      </c>
    </row>
    <row r="1368" customFormat="false" ht="15" hidden="false" customHeight="true" outlineLevel="0" collapsed="false">
      <c r="A1368" s="5" t="s">
        <v>7239</v>
      </c>
      <c r="B1368" s="5" t="s">
        <v>13550</v>
      </c>
      <c r="C1368" s="5" t="s">
        <v>343</v>
      </c>
      <c r="D1368" s="5" t="s">
        <v>198</v>
      </c>
      <c r="E1368" s="5" t="s">
        <v>297</v>
      </c>
      <c r="F1368" s="5" t="s">
        <v>5976</v>
      </c>
      <c r="G1368" s="5" t="n">
        <f aca="false">COUNTIF('Duel Log'!A:A,A1368)</f>
        <v>3</v>
      </c>
      <c r="H1368" s="5" t="n">
        <f aca="false">COUNTIFS('Duel Log'!A:A,A1368,'Duel Log'!AA:AA,"Win")</f>
        <v>1</v>
      </c>
      <c r="I1368" s="5" t="s">
        <v>9656</v>
      </c>
      <c r="J1368" s="5" t="s">
        <v>13551</v>
      </c>
      <c r="K1368" s="5" t="s">
        <v>13552</v>
      </c>
      <c r="L1368" s="5" t="s">
        <v>98</v>
      </c>
      <c r="M1368" s="5" t="s">
        <v>10308</v>
      </c>
      <c r="N1368" s="5"/>
    </row>
    <row r="1369" customFormat="false" ht="15" hidden="false" customHeight="true" outlineLevel="0" collapsed="false">
      <c r="A1369" s="7" t="s">
        <v>7240</v>
      </c>
      <c r="B1369" s="7" t="s">
        <v>13550</v>
      </c>
      <c r="C1369" s="7" t="s">
        <v>343</v>
      </c>
      <c r="D1369" s="7" t="s">
        <v>198</v>
      </c>
      <c r="E1369" s="7" t="s">
        <v>297</v>
      </c>
      <c r="F1369" s="7" t="s">
        <v>5982</v>
      </c>
      <c r="G1369" s="7" t="n">
        <f aca="false">COUNTIF('Duel Log'!A:A,A1369)</f>
        <v>3</v>
      </c>
      <c r="H1369" s="7" t="n">
        <f aca="false">COUNTIFS('Duel Log'!A:A,A1369,'Duel Log'!AA:AA,"Win")</f>
        <v>1</v>
      </c>
      <c r="I1369" s="7" t="s">
        <v>13553</v>
      </c>
      <c r="J1369" s="7" t="s">
        <v>13554</v>
      </c>
      <c r="K1369" s="7" t="s">
        <v>13555</v>
      </c>
      <c r="L1369" s="7" t="s">
        <v>99</v>
      </c>
      <c r="M1369" s="7" t="s">
        <v>12296</v>
      </c>
      <c r="N1369" s="7"/>
    </row>
    <row r="1370" customFormat="false" ht="15" hidden="false" customHeight="true" outlineLevel="0" collapsed="false">
      <c r="A1370" s="5" t="s">
        <v>7241</v>
      </c>
      <c r="B1370" s="5" t="s">
        <v>13556</v>
      </c>
      <c r="C1370" s="5" t="s">
        <v>343</v>
      </c>
      <c r="D1370" s="5" t="s">
        <v>331</v>
      </c>
      <c r="E1370" s="5" t="s">
        <v>102</v>
      </c>
      <c r="F1370" s="5" t="s">
        <v>3278</v>
      </c>
      <c r="G1370" s="5" t="n">
        <f aca="false">COUNTIF('Duel Log'!A:A,A1370)</f>
        <v>2</v>
      </c>
      <c r="H1370" s="5" t="n">
        <f aca="false">COUNTIFS('Duel Log'!A:A,A1370,'Duel Log'!AA:AA,"Win")</f>
        <v>0</v>
      </c>
      <c r="I1370" s="5" t="s">
        <v>13557</v>
      </c>
      <c r="J1370" s="5" t="s">
        <v>13558</v>
      </c>
      <c r="K1370" s="5"/>
      <c r="L1370" s="5" t="s">
        <v>98</v>
      </c>
      <c r="M1370" s="5" t="s">
        <v>9620</v>
      </c>
      <c r="N1370" s="5" t="s">
        <v>9612</v>
      </c>
    </row>
    <row r="1371" customFormat="false" ht="15" hidden="false" customHeight="true" outlineLevel="0" collapsed="false">
      <c r="A1371" s="5" t="s">
        <v>7242</v>
      </c>
      <c r="B1371" s="5" t="s">
        <v>13559</v>
      </c>
      <c r="C1371" s="5" t="s">
        <v>343</v>
      </c>
      <c r="D1371" s="6" t="s">
        <v>365</v>
      </c>
      <c r="E1371" s="5" t="s">
        <v>102</v>
      </c>
      <c r="F1371" s="5" t="s">
        <v>7243</v>
      </c>
      <c r="G1371" s="5" t="n">
        <f aca="false">COUNTIF('Duel Log'!A:A,A1371)</f>
        <v>3</v>
      </c>
      <c r="H1371" s="5" t="n">
        <f aca="false">COUNTIFS('Duel Log'!A:A,A1371,'Duel Log'!AA:AA,"Win")</f>
        <v>1</v>
      </c>
      <c r="I1371" s="5" t="s">
        <v>13560</v>
      </c>
      <c r="J1371" s="5" t="s">
        <v>13561</v>
      </c>
      <c r="K1371" s="5" t="s">
        <v>13562</v>
      </c>
      <c r="L1371" s="5" t="s">
        <v>98</v>
      </c>
      <c r="M1371" s="5" t="s">
        <v>10056</v>
      </c>
      <c r="N1371" s="5" t="s">
        <v>9602</v>
      </c>
    </row>
    <row r="1372" customFormat="false" ht="15" hidden="false" customHeight="true" outlineLevel="0" collapsed="false">
      <c r="A1372" s="5" t="s">
        <v>7250</v>
      </c>
      <c r="B1372" s="5" t="s">
        <v>13563</v>
      </c>
      <c r="C1372" s="5" t="s">
        <v>343</v>
      </c>
      <c r="D1372" s="5" t="s">
        <v>356</v>
      </c>
      <c r="E1372" s="5" t="s">
        <v>102</v>
      </c>
      <c r="F1372" s="5" t="s">
        <v>4365</v>
      </c>
      <c r="G1372" s="5" t="n">
        <f aca="false">COUNTIF('Duel Log'!A:A,A1372)</f>
        <v>2</v>
      </c>
      <c r="H1372" s="5" t="n">
        <f aca="false">COUNTIFS('Duel Log'!A:A,A1372,'Duel Log'!AA:AA,"Win")</f>
        <v>2</v>
      </c>
      <c r="I1372" s="5" t="s">
        <v>13472</v>
      </c>
      <c r="J1372" s="5" t="s">
        <v>13564</v>
      </c>
      <c r="K1372" s="5"/>
      <c r="L1372" s="5" t="s">
        <v>98</v>
      </c>
      <c r="M1372" s="5" t="s">
        <v>13565</v>
      </c>
      <c r="N1372" s="5" t="s">
        <v>9612</v>
      </c>
    </row>
    <row r="1373" customFormat="false" ht="15" hidden="false" customHeight="true" outlineLevel="0" collapsed="false">
      <c r="A1373" s="5" t="s">
        <v>7251</v>
      </c>
      <c r="B1373" s="5" t="s">
        <v>13566</v>
      </c>
      <c r="C1373" s="5" t="s">
        <v>343</v>
      </c>
      <c r="D1373" s="5" t="s">
        <v>271</v>
      </c>
      <c r="E1373" s="5" t="s">
        <v>102</v>
      </c>
      <c r="F1373" s="5" t="s">
        <v>345</v>
      </c>
      <c r="G1373" s="5" t="n">
        <f aca="false">COUNTIF('Duel Log'!A:A,A1373)</f>
        <v>3</v>
      </c>
      <c r="H1373" s="5" t="n">
        <f aca="false">COUNTIFS('Duel Log'!A:A,A1373,'Duel Log'!AA:AA,"Win")</f>
        <v>1</v>
      </c>
      <c r="I1373" s="5" t="s">
        <v>13567</v>
      </c>
      <c r="J1373" s="5" t="s">
        <v>13568</v>
      </c>
      <c r="K1373" s="5" t="s">
        <v>13569</v>
      </c>
      <c r="L1373" s="5" t="s">
        <v>98</v>
      </c>
      <c r="M1373" s="5" t="s">
        <v>10440</v>
      </c>
      <c r="N1373" s="5" t="s">
        <v>9602</v>
      </c>
    </row>
    <row r="1374" customFormat="false" ht="15" hidden="false" customHeight="true" outlineLevel="0" collapsed="false">
      <c r="A1374" s="5" t="s">
        <v>7252</v>
      </c>
      <c r="B1374" s="5" t="s">
        <v>13570</v>
      </c>
      <c r="C1374" s="5" t="s">
        <v>343</v>
      </c>
      <c r="D1374" s="5" t="s">
        <v>373</v>
      </c>
      <c r="E1374" s="5" t="s">
        <v>102</v>
      </c>
      <c r="F1374" s="5" t="s">
        <v>7253</v>
      </c>
      <c r="G1374" s="5" t="n">
        <f aca="false">COUNTIF('Duel Log'!A:A,A1374)</f>
        <v>2</v>
      </c>
      <c r="H1374" s="5" t="n">
        <f aca="false">COUNTIFS('Duel Log'!A:A,A1374,'Duel Log'!AA:AA,"Win")</f>
        <v>0</v>
      </c>
      <c r="I1374" s="5" t="s">
        <v>11799</v>
      </c>
      <c r="J1374" s="5" t="s">
        <v>13571</v>
      </c>
      <c r="K1374" s="5"/>
      <c r="L1374" s="5" t="s">
        <v>98</v>
      </c>
      <c r="M1374" s="5" t="s">
        <v>9941</v>
      </c>
      <c r="N1374" s="5" t="s">
        <v>9612</v>
      </c>
    </row>
    <row r="1375" customFormat="false" ht="15" hidden="false" customHeight="true" outlineLevel="0" collapsed="false">
      <c r="A1375" s="5" t="s">
        <v>7257</v>
      </c>
      <c r="B1375" s="5" t="s">
        <v>13572</v>
      </c>
      <c r="C1375" s="5" t="s">
        <v>343</v>
      </c>
      <c r="D1375" s="5" t="s">
        <v>147</v>
      </c>
      <c r="E1375" s="5" t="s">
        <v>102</v>
      </c>
      <c r="F1375" s="5" t="s">
        <v>2264</v>
      </c>
      <c r="G1375" s="5" t="n">
        <f aca="false">COUNTIF('Duel Log'!A:A,A1375)</f>
        <v>2</v>
      </c>
      <c r="H1375" s="5" t="n">
        <f aca="false">COUNTIFS('Duel Log'!A:A,A1375,'Duel Log'!AA:AA,"Win")</f>
        <v>2</v>
      </c>
      <c r="I1375" s="5" t="s">
        <v>13573</v>
      </c>
      <c r="J1375" s="5" t="s">
        <v>13574</v>
      </c>
      <c r="K1375" s="5"/>
      <c r="L1375" s="5" t="s">
        <v>98</v>
      </c>
      <c r="M1375" s="5" t="s">
        <v>10754</v>
      </c>
      <c r="N1375" s="5" t="s">
        <v>9612</v>
      </c>
    </row>
    <row r="1376" customFormat="false" ht="15" hidden="false" customHeight="true" outlineLevel="0" collapsed="false">
      <c r="A1376" s="9" t="s">
        <v>7258</v>
      </c>
      <c r="B1376" s="9" t="s">
        <v>13575</v>
      </c>
      <c r="C1376" s="9" t="s">
        <v>343</v>
      </c>
      <c r="D1376" s="9" t="s">
        <v>318</v>
      </c>
      <c r="E1376" s="9" t="s">
        <v>102</v>
      </c>
      <c r="F1376" s="9" t="s">
        <v>2775</v>
      </c>
      <c r="G1376" s="9" t="n">
        <f aca="false">COUNTIF('Duel Log'!A:A,A1376)</f>
        <v>2</v>
      </c>
      <c r="H1376" s="9" t="n">
        <f aca="false">COUNTIFS('Duel Log'!A:A,A1376,'Duel Log'!AA:AA,"Win")</f>
        <v>0</v>
      </c>
      <c r="I1376" s="9" t="s">
        <v>13576</v>
      </c>
      <c r="J1376" s="9" t="s">
        <v>13577</v>
      </c>
      <c r="K1376" s="9"/>
      <c r="L1376" s="9" t="s">
        <v>99</v>
      </c>
      <c r="M1376" s="9" t="s">
        <v>10077</v>
      </c>
      <c r="N1376" s="9" t="s">
        <v>10077</v>
      </c>
    </row>
    <row r="1377" customFormat="false" ht="15" hidden="false" customHeight="true" outlineLevel="0" collapsed="false">
      <c r="A1377" s="5" t="s">
        <v>7259</v>
      </c>
      <c r="B1377" s="5" t="s">
        <v>13578</v>
      </c>
      <c r="C1377" s="5" t="s">
        <v>343</v>
      </c>
      <c r="D1377" s="5" t="s">
        <v>613</v>
      </c>
      <c r="E1377" s="5" t="s">
        <v>297</v>
      </c>
      <c r="F1377" s="5" t="s">
        <v>7260</v>
      </c>
      <c r="G1377" s="5" t="n">
        <f aca="false">COUNTIF('Duel Log'!A:A,A1377)</f>
        <v>3</v>
      </c>
      <c r="H1377" s="5" t="n">
        <f aca="false">COUNTIFS('Duel Log'!A:A,A1377,'Duel Log'!AA:AA,"Win")</f>
        <v>0</v>
      </c>
      <c r="I1377" s="5" t="s">
        <v>13488</v>
      </c>
      <c r="J1377" s="5" t="s">
        <v>13579</v>
      </c>
      <c r="K1377" s="5" t="s">
        <v>13580</v>
      </c>
      <c r="L1377" s="5" t="s">
        <v>98</v>
      </c>
      <c r="M1377" s="5" t="s">
        <v>11158</v>
      </c>
      <c r="N1377" s="5"/>
    </row>
    <row r="1378" customFormat="false" ht="15" hidden="false" customHeight="true" outlineLevel="0" collapsed="false">
      <c r="A1378" s="7" t="s">
        <v>7266</v>
      </c>
      <c r="B1378" s="7" t="s">
        <v>13578</v>
      </c>
      <c r="C1378" s="7" t="s">
        <v>343</v>
      </c>
      <c r="D1378" s="7" t="s">
        <v>613</v>
      </c>
      <c r="E1378" s="7" t="s">
        <v>297</v>
      </c>
      <c r="F1378" s="7" t="s">
        <v>7267</v>
      </c>
      <c r="G1378" s="7" t="n">
        <f aca="false">COUNTIF('Duel Log'!A:A,A1378)</f>
        <v>3</v>
      </c>
      <c r="H1378" s="7" t="n">
        <f aca="false">COUNTIFS('Duel Log'!A:A,A1378,'Duel Log'!AA:AA,"Win")</f>
        <v>1</v>
      </c>
      <c r="I1378" s="7" t="s">
        <v>12735</v>
      </c>
      <c r="J1378" s="7" t="s">
        <v>13581</v>
      </c>
      <c r="K1378" s="7" t="s">
        <v>13582</v>
      </c>
      <c r="L1378" s="7" t="s">
        <v>99</v>
      </c>
      <c r="M1378" s="7" t="s">
        <v>10938</v>
      </c>
      <c r="N1378" s="7"/>
    </row>
    <row r="1379" customFormat="false" ht="15" hidden="false" customHeight="true" outlineLevel="0" collapsed="false">
      <c r="A1379" s="7" t="s">
        <v>7272</v>
      </c>
      <c r="B1379" s="7" t="s">
        <v>13578</v>
      </c>
      <c r="C1379" s="7" t="s">
        <v>343</v>
      </c>
      <c r="D1379" s="7" t="s">
        <v>613</v>
      </c>
      <c r="E1379" s="7" t="s">
        <v>297</v>
      </c>
      <c r="F1379" s="7" t="s">
        <v>7273</v>
      </c>
      <c r="G1379" s="7" t="n">
        <f aca="false">COUNTIF('Duel Log'!A:A,A1379)</f>
        <v>4</v>
      </c>
      <c r="H1379" s="7" t="n">
        <f aca="false">COUNTIFS('Duel Log'!A:A,A1379,'Duel Log'!AA:AA,"Win")</f>
        <v>2</v>
      </c>
      <c r="I1379" s="7" t="s">
        <v>13583</v>
      </c>
      <c r="J1379" s="7" t="s">
        <v>13584</v>
      </c>
      <c r="K1379" s="7" t="s">
        <v>13584</v>
      </c>
      <c r="L1379" s="7" t="s">
        <v>99</v>
      </c>
      <c r="M1379" s="7" t="s">
        <v>10376</v>
      </c>
      <c r="N1379" s="7"/>
    </row>
    <row r="1380" customFormat="false" ht="15" hidden="false" customHeight="true" outlineLevel="0" collapsed="false">
      <c r="A1380" s="7" t="s">
        <v>7279</v>
      </c>
      <c r="B1380" s="7" t="s">
        <v>13578</v>
      </c>
      <c r="C1380" s="7" t="s">
        <v>343</v>
      </c>
      <c r="D1380" s="7" t="s">
        <v>613</v>
      </c>
      <c r="E1380" s="7" t="s">
        <v>297</v>
      </c>
      <c r="F1380" s="7" t="s">
        <v>7280</v>
      </c>
      <c r="G1380" s="7" t="n">
        <f aca="false">COUNTIF('Duel Log'!A:A,A1380)</f>
        <v>4</v>
      </c>
      <c r="H1380" s="7" t="n">
        <f aca="false">COUNTIFS('Duel Log'!A:A,A1380,'Duel Log'!AA:AA,"Win")</f>
        <v>1</v>
      </c>
      <c r="I1380" s="7" t="s">
        <v>12175</v>
      </c>
      <c r="J1380" s="7" t="s">
        <v>13585</v>
      </c>
      <c r="K1380" s="7" t="s">
        <v>13585</v>
      </c>
      <c r="L1380" s="7" t="s">
        <v>99</v>
      </c>
      <c r="M1380" s="7" t="s">
        <v>10101</v>
      </c>
      <c r="N1380" s="7"/>
    </row>
    <row r="1381" customFormat="false" ht="15" hidden="false" customHeight="true" outlineLevel="0" collapsed="false">
      <c r="A1381" s="7" t="s">
        <v>7287</v>
      </c>
      <c r="B1381" s="7" t="s">
        <v>13578</v>
      </c>
      <c r="C1381" s="7" t="s">
        <v>343</v>
      </c>
      <c r="D1381" s="7" t="s">
        <v>613</v>
      </c>
      <c r="E1381" s="7" t="s">
        <v>297</v>
      </c>
      <c r="F1381" s="7" t="s">
        <v>7288</v>
      </c>
      <c r="G1381" s="7" t="n">
        <f aca="false">COUNTIF('Duel Log'!A:A,A1381)</f>
        <v>3</v>
      </c>
      <c r="H1381" s="7" t="n">
        <f aca="false">COUNTIFS('Duel Log'!A:A,A1381,'Duel Log'!AA:AA,"Win")</f>
        <v>0</v>
      </c>
      <c r="I1381" s="7" t="s">
        <v>13586</v>
      </c>
      <c r="J1381" s="7" t="s">
        <v>13587</v>
      </c>
      <c r="K1381" s="7" t="s">
        <v>13588</v>
      </c>
      <c r="L1381" s="7" t="s">
        <v>99</v>
      </c>
      <c r="M1381" s="7" t="s">
        <v>10518</v>
      </c>
      <c r="N1381" s="7"/>
    </row>
    <row r="1382" customFormat="false" ht="15" hidden="false" customHeight="true" outlineLevel="0" collapsed="false">
      <c r="A1382" s="5" t="s">
        <v>7294</v>
      </c>
      <c r="B1382" s="5" t="s">
        <v>13589</v>
      </c>
      <c r="C1382" s="5" t="s">
        <v>343</v>
      </c>
      <c r="D1382" s="5" t="s">
        <v>227</v>
      </c>
      <c r="E1382" s="5" t="s">
        <v>297</v>
      </c>
      <c r="F1382" s="5" t="s">
        <v>5725</v>
      </c>
      <c r="G1382" s="5" t="n">
        <f aca="false">COUNTIF('Duel Log'!A:A,A1382)</f>
        <v>4</v>
      </c>
      <c r="H1382" s="5" t="n">
        <f aca="false">COUNTIFS('Duel Log'!A:A,A1382,'Duel Log'!AA:AA,"Win")</f>
        <v>3</v>
      </c>
      <c r="I1382" s="5" t="s">
        <v>11861</v>
      </c>
      <c r="J1382" s="5" t="s">
        <v>11861</v>
      </c>
      <c r="K1382" s="5" t="s">
        <v>13590</v>
      </c>
      <c r="L1382" s="5" t="s">
        <v>98</v>
      </c>
      <c r="M1382" s="5" t="s">
        <v>10646</v>
      </c>
      <c r="N1382" s="5"/>
    </row>
    <row r="1383" customFormat="false" ht="15" hidden="false" customHeight="true" outlineLevel="0" collapsed="false">
      <c r="A1383" s="7" t="s">
        <v>7295</v>
      </c>
      <c r="B1383" s="7" t="s">
        <v>13589</v>
      </c>
      <c r="C1383" s="7" t="s">
        <v>343</v>
      </c>
      <c r="D1383" s="7" t="s">
        <v>227</v>
      </c>
      <c r="E1383" s="7" t="s">
        <v>297</v>
      </c>
      <c r="F1383" s="7" t="s">
        <v>5732</v>
      </c>
      <c r="G1383" s="7" t="n">
        <f aca="false">COUNTIF('Duel Log'!A:A,A1383)</f>
        <v>3</v>
      </c>
      <c r="H1383" s="7" t="n">
        <f aca="false">COUNTIFS('Duel Log'!A:A,A1383,'Duel Log'!AA:AA,"Win")</f>
        <v>1</v>
      </c>
      <c r="I1383" s="7" t="s">
        <v>13591</v>
      </c>
      <c r="J1383" s="7" t="s">
        <v>13592</v>
      </c>
      <c r="K1383" s="7" t="s">
        <v>13593</v>
      </c>
      <c r="L1383" s="7" t="s">
        <v>99</v>
      </c>
      <c r="M1383" s="7" t="s">
        <v>13594</v>
      </c>
      <c r="N1383" s="7"/>
    </row>
    <row r="1384" customFormat="false" ht="15" hidden="false" customHeight="true" outlineLevel="0" collapsed="false">
      <c r="A1384" s="7" t="s">
        <v>7296</v>
      </c>
      <c r="B1384" s="7" t="s">
        <v>13589</v>
      </c>
      <c r="C1384" s="7" t="s">
        <v>343</v>
      </c>
      <c r="D1384" s="7" t="s">
        <v>227</v>
      </c>
      <c r="E1384" s="7" t="s">
        <v>297</v>
      </c>
      <c r="F1384" s="7" t="s">
        <v>5737</v>
      </c>
      <c r="G1384" s="7" t="n">
        <f aca="false">COUNTIF('Duel Log'!A:A,A1384)</f>
        <v>3</v>
      </c>
      <c r="H1384" s="7" t="n">
        <f aca="false">COUNTIFS('Duel Log'!A:A,A1384,'Duel Log'!AA:AA,"Win")</f>
        <v>2</v>
      </c>
      <c r="I1384" s="7" t="s">
        <v>10441</v>
      </c>
      <c r="J1384" s="7" t="s">
        <v>13595</v>
      </c>
      <c r="K1384" s="7" t="s">
        <v>13596</v>
      </c>
      <c r="L1384" s="7" t="s">
        <v>99</v>
      </c>
      <c r="M1384" s="7" t="s">
        <v>13597</v>
      </c>
      <c r="N1384" s="7"/>
    </row>
    <row r="1385" customFormat="false" ht="15" hidden="false" customHeight="true" outlineLevel="0" collapsed="false">
      <c r="A1385" s="7" t="s">
        <v>7297</v>
      </c>
      <c r="B1385" s="7" t="s">
        <v>13589</v>
      </c>
      <c r="C1385" s="7" t="s">
        <v>343</v>
      </c>
      <c r="D1385" s="7" t="s">
        <v>227</v>
      </c>
      <c r="E1385" s="7" t="s">
        <v>297</v>
      </c>
      <c r="F1385" s="7" t="s">
        <v>5744</v>
      </c>
      <c r="G1385" s="7" t="n">
        <f aca="false">COUNTIF('Duel Log'!A:A,A1385)</f>
        <v>3</v>
      </c>
      <c r="H1385" s="7" t="n">
        <f aca="false">COUNTIFS('Duel Log'!A:A,A1385,'Duel Log'!AA:AA,"Win")</f>
        <v>1</v>
      </c>
      <c r="I1385" s="7" t="s">
        <v>13598</v>
      </c>
      <c r="J1385" s="7" t="s">
        <v>13599</v>
      </c>
      <c r="K1385" s="7" t="s">
        <v>13600</v>
      </c>
      <c r="L1385" s="7" t="s">
        <v>99</v>
      </c>
      <c r="M1385" s="7" t="s">
        <v>10206</v>
      </c>
      <c r="N1385" s="7"/>
    </row>
    <row r="1386" customFormat="false" ht="15" hidden="false" customHeight="true" outlineLevel="0" collapsed="false">
      <c r="A1386" s="5" t="s">
        <v>7298</v>
      </c>
      <c r="B1386" s="5" t="s">
        <v>13601</v>
      </c>
      <c r="C1386" s="5" t="s">
        <v>343</v>
      </c>
      <c r="D1386" s="5" t="s">
        <v>1727</v>
      </c>
      <c r="E1386" s="5" t="s">
        <v>297</v>
      </c>
      <c r="F1386" s="5" t="s">
        <v>7299</v>
      </c>
      <c r="G1386" s="5" t="n">
        <f aca="false">COUNTIF('Duel Log'!A:A,A1386)</f>
        <v>3</v>
      </c>
      <c r="H1386" s="5" t="n">
        <f aca="false">COUNTIFS('Duel Log'!A:A,A1386,'Duel Log'!AA:AA,"Win")</f>
        <v>2</v>
      </c>
      <c r="I1386" s="5" t="s">
        <v>9775</v>
      </c>
      <c r="J1386" s="5" t="s">
        <v>13602</v>
      </c>
      <c r="K1386" s="5" t="s">
        <v>13603</v>
      </c>
      <c r="L1386" s="5" t="s">
        <v>98</v>
      </c>
      <c r="M1386" s="5" t="s">
        <v>10376</v>
      </c>
      <c r="N1386" s="5"/>
    </row>
    <row r="1387" customFormat="false" ht="15" hidden="false" customHeight="true" outlineLevel="0" collapsed="false">
      <c r="A1387" s="7" t="s">
        <v>7305</v>
      </c>
      <c r="B1387" s="7" t="s">
        <v>13601</v>
      </c>
      <c r="C1387" s="7" t="s">
        <v>343</v>
      </c>
      <c r="D1387" s="7" t="s">
        <v>1727</v>
      </c>
      <c r="E1387" s="7" t="s">
        <v>297</v>
      </c>
      <c r="F1387" s="7" t="s">
        <v>7306</v>
      </c>
      <c r="G1387" s="7" t="n">
        <f aca="false">COUNTIF('Duel Log'!A:A,A1387)</f>
        <v>3</v>
      </c>
      <c r="H1387" s="7" t="n">
        <f aca="false">COUNTIFS('Duel Log'!A:A,A1387,'Duel Log'!AA:AA,"Win")</f>
        <v>2</v>
      </c>
      <c r="I1387" s="7" t="s">
        <v>13530</v>
      </c>
      <c r="J1387" s="7" t="s">
        <v>13604</v>
      </c>
      <c r="K1387" s="7" t="s">
        <v>13605</v>
      </c>
      <c r="L1387" s="7" t="s">
        <v>99</v>
      </c>
      <c r="M1387" s="7" t="s">
        <v>11336</v>
      </c>
      <c r="N1387" s="7"/>
    </row>
    <row r="1388" customFormat="false" ht="15" hidden="false" customHeight="true" outlineLevel="0" collapsed="false">
      <c r="A1388" s="5" t="s">
        <v>7311</v>
      </c>
      <c r="B1388" s="5" t="s">
        <v>13606</v>
      </c>
      <c r="C1388" s="5" t="s">
        <v>478</v>
      </c>
      <c r="D1388" s="5" t="s">
        <v>4866</v>
      </c>
      <c r="E1388" s="5" t="s">
        <v>102</v>
      </c>
      <c r="F1388" s="5" t="s">
        <v>7312</v>
      </c>
      <c r="G1388" s="5" t="n">
        <f aca="false">COUNTIF('Duel Log'!A:A,A1388)</f>
        <v>1</v>
      </c>
      <c r="H1388" s="5" t="n">
        <f aca="false">COUNTIFS('Duel Log'!A:A,A1388,'Duel Log'!AA:AA,"Win")</f>
        <v>1</v>
      </c>
      <c r="I1388" s="5" t="s">
        <v>13607</v>
      </c>
      <c r="J1388" s="5"/>
      <c r="K1388" s="5"/>
      <c r="L1388" s="5" t="s">
        <v>98</v>
      </c>
      <c r="M1388" s="5" t="s">
        <v>9596</v>
      </c>
      <c r="N1388" s="5" t="s">
        <v>9596</v>
      </c>
    </row>
    <row r="1389" customFormat="false" ht="15" hidden="false" customHeight="true" outlineLevel="0" collapsed="false">
      <c r="A1389" s="5" t="s">
        <v>7315</v>
      </c>
      <c r="B1389" s="5" t="s">
        <v>13608</v>
      </c>
      <c r="C1389" s="5" t="s">
        <v>478</v>
      </c>
      <c r="D1389" s="5" t="s">
        <v>7316</v>
      </c>
      <c r="E1389" s="5" t="s">
        <v>102</v>
      </c>
      <c r="F1389" s="5" t="s">
        <v>7318</v>
      </c>
      <c r="G1389" s="5" t="n">
        <f aca="false">COUNTIF('Duel Log'!A:A,A1389)</f>
        <v>2</v>
      </c>
      <c r="H1389" s="5" t="n">
        <f aca="false">COUNTIFS('Duel Log'!A:A,A1389,'Duel Log'!AA:AA,"Win")</f>
        <v>2</v>
      </c>
      <c r="I1389" s="5" t="s">
        <v>13609</v>
      </c>
      <c r="J1389" s="5" t="s">
        <v>13610</v>
      </c>
      <c r="K1389" s="5"/>
      <c r="L1389" s="5" t="s">
        <v>98</v>
      </c>
      <c r="M1389" s="5" t="s">
        <v>9758</v>
      </c>
      <c r="N1389" s="5" t="s">
        <v>9612</v>
      </c>
    </row>
    <row r="1390" customFormat="false" ht="15" hidden="false" customHeight="true" outlineLevel="0" collapsed="false">
      <c r="A1390" s="5" t="s">
        <v>7319</v>
      </c>
      <c r="B1390" s="5" t="s">
        <v>13611</v>
      </c>
      <c r="C1390" s="5" t="s">
        <v>478</v>
      </c>
      <c r="D1390" s="5" t="s">
        <v>1496</v>
      </c>
      <c r="E1390" s="5" t="s">
        <v>297</v>
      </c>
      <c r="F1390" s="5" t="s">
        <v>7320</v>
      </c>
      <c r="G1390" s="5" t="n">
        <f aca="false">COUNTIF('Duel Log'!A:A,A1390)</f>
        <v>1</v>
      </c>
      <c r="H1390" s="5" t="n">
        <f aca="false">COUNTIFS('Duel Log'!A:A,A1390,'Duel Log'!AA:AA,"Win")</f>
        <v>0</v>
      </c>
      <c r="I1390" s="5" t="s">
        <v>13612</v>
      </c>
      <c r="J1390" s="5"/>
      <c r="K1390" s="5"/>
      <c r="L1390" s="5" t="s">
        <v>98</v>
      </c>
      <c r="M1390" s="5" t="s">
        <v>9648</v>
      </c>
      <c r="N1390" s="5"/>
    </row>
    <row r="1391" customFormat="false" ht="15" hidden="false" customHeight="true" outlineLevel="0" collapsed="false">
      <c r="A1391" s="5" t="s">
        <v>7322</v>
      </c>
      <c r="B1391" s="5" t="s">
        <v>13613</v>
      </c>
      <c r="C1391" s="5" t="s">
        <v>478</v>
      </c>
      <c r="D1391" s="5" t="s">
        <v>1206</v>
      </c>
      <c r="E1391" s="5" t="s">
        <v>102</v>
      </c>
      <c r="F1391" s="5" t="s">
        <v>5558</v>
      </c>
      <c r="G1391" s="5" t="n">
        <f aca="false">COUNTIF('Duel Log'!A:A,A1391)</f>
        <v>3</v>
      </c>
      <c r="H1391" s="5" t="n">
        <f aca="false">COUNTIFS('Duel Log'!A:A,A1391,'Duel Log'!AA:AA,"Win")</f>
        <v>1</v>
      </c>
      <c r="I1391" s="5" t="s">
        <v>13614</v>
      </c>
      <c r="J1391" s="5" t="s">
        <v>13615</v>
      </c>
      <c r="K1391" s="5" t="s">
        <v>13616</v>
      </c>
      <c r="L1391" s="5" t="s">
        <v>98</v>
      </c>
      <c r="M1391" s="5" t="s">
        <v>10272</v>
      </c>
      <c r="N1391" s="5" t="s">
        <v>9602</v>
      </c>
    </row>
    <row r="1392" customFormat="false" ht="15" hidden="false" customHeight="true" outlineLevel="0" collapsed="false">
      <c r="A1392" s="5" t="s">
        <v>7323</v>
      </c>
      <c r="B1392" s="5" t="s">
        <v>13617</v>
      </c>
      <c r="C1392" s="5" t="s">
        <v>478</v>
      </c>
      <c r="D1392" s="5" t="s">
        <v>3302</v>
      </c>
      <c r="E1392" s="5" t="s">
        <v>102</v>
      </c>
      <c r="F1392" s="5" t="s">
        <v>3314</v>
      </c>
      <c r="G1392" s="5" t="n">
        <f aca="false">COUNTIF('Duel Log'!A:A,A1392)</f>
        <v>3</v>
      </c>
      <c r="H1392" s="5" t="n">
        <f aca="false">COUNTIFS('Duel Log'!A:A,A1392,'Duel Log'!AA:AA,"Win")</f>
        <v>2</v>
      </c>
      <c r="I1392" s="5" t="s">
        <v>13618</v>
      </c>
      <c r="J1392" s="5" t="s">
        <v>13619</v>
      </c>
      <c r="K1392" s="5" t="s">
        <v>13620</v>
      </c>
      <c r="L1392" s="5" t="s">
        <v>98</v>
      </c>
      <c r="M1392" s="5" t="s">
        <v>10230</v>
      </c>
      <c r="N1392" s="5" t="s">
        <v>9602</v>
      </c>
    </row>
    <row r="1393" customFormat="false" ht="15" hidden="false" customHeight="true" outlineLevel="0" collapsed="false">
      <c r="A1393" s="5" t="s">
        <v>7324</v>
      </c>
      <c r="B1393" s="5" t="s">
        <v>13621</v>
      </c>
      <c r="C1393" s="5" t="s">
        <v>478</v>
      </c>
      <c r="D1393" s="5" t="s">
        <v>2904</v>
      </c>
      <c r="E1393" s="5" t="s">
        <v>102</v>
      </c>
      <c r="F1393" s="5" t="s">
        <v>4150</v>
      </c>
      <c r="G1393" s="5" t="n">
        <f aca="false">COUNTIF('Duel Log'!A:A,A1393)</f>
        <v>3</v>
      </c>
      <c r="H1393" s="5" t="n">
        <f aca="false">COUNTIFS('Duel Log'!A:A,A1393,'Duel Log'!AA:AA,"Win")</f>
        <v>1</v>
      </c>
      <c r="I1393" s="5" t="s">
        <v>13622</v>
      </c>
      <c r="J1393" s="5" t="s">
        <v>13623</v>
      </c>
      <c r="K1393" s="5" t="s">
        <v>13624</v>
      </c>
      <c r="L1393" s="5" t="s">
        <v>98</v>
      </c>
      <c r="M1393" s="5" t="s">
        <v>13625</v>
      </c>
      <c r="N1393" s="5" t="s">
        <v>9602</v>
      </c>
    </row>
    <row r="1394" customFormat="false" ht="15" hidden="false" customHeight="true" outlineLevel="0" collapsed="false">
      <c r="A1394" s="5" t="s">
        <v>7325</v>
      </c>
      <c r="B1394" s="5" t="s">
        <v>13626</v>
      </c>
      <c r="C1394" s="5" t="s">
        <v>478</v>
      </c>
      <c r="D1394" s="5" t="s">
        <v>2789</v>
      </c>
      <c r="E1394" s="5" t="s">
        <v>102</v>
      </c>
      <c r="F1394" s="5" t="s">
        <v>3507</v>
      </c>
      <c r="G1394" s="5" t="n">
        <f aca="false">COUNTIF('Duel Log'!A:A,A1394)</f>
        <v>2</v>
      </c>
      <c r="H1394" s="5" t="n">
        <f aca="false">COUNTIFS('Duel Log'!A:A,A1394,'Duel Log'!AA:AA,"Win")</f>
        <v>2</v>
      </c>
      <c r="I1394" s="5" t="s">
        <v>13627</v>
      </c>
      <c r="J1394" s="5" t="s">
        <v>13628</v>
      </c>
      <c r="K1394" s="5"/>
      <c r="L1394" s="5" t="s">
        <v>98</v>
      </c>
      <c r="M1394" s="5" t="s">
        <v>12400</v>
      </c>
      <c r="N1394" s="5" t="s">
        <v>9612</v>
      </c>
    </row>
    <row r="1395" customFormat="false" ht="15" hidden="false" customHeight="true" outlineLevel="0" collapsed="false">
      <c r="A1395" s="5" t="s">
        <v>7326</v>
      </c>
      <c r="B1395" s="5" t="s">
        <v>13629</v>
      </c>
      <c r="C1395" s="5" t="s">
        <v>478</v>
      </c>
      <c r="D1395" s="5" t="s">
        <v>674</v>
      </c>
      <c r="E1395" s="5" t="s">
        <v>102</v>
      </c>
      <c r="F1395" s="5" t="s">
        <v>7327</v>
      </c>
      <c r="G1395" s="5" t="n">
        <f aca="false">COUNTIF('Duel Log'!A:A,A1395)</f>
        <v>2</v>
      </c>
      <c r="H1395" s="5" t="n">
        <f aca="false">COUNTIFS('Duel Log'!A:A,A1395,'Duel Log'!AA:AA,"Win")</f>
        <v>0</v>
      </c>
      <c r="I1395" s="5" t="s">
        <v>13630</v>
      </c>
      <c r="J1395" s="5" t="s">
        <v>13631</v>
      </c>
      <c r="K1395" s="5"/>
      <c r="L1395" s="5" t="s">
        <v>98</v>
      </c>
      <c r="M1395" s="5" t="s">
        <v>10181</v>
      </c>
      <c r="N1395" s="5" t="s">
        <v>9612</v>
      </c>
    </row>
    <row r="1396" customFormat="false" ht="15" hidden="false" customHeight="true" outlineLevel="0" collapsed="false">
      <c r="A1396" s="5" t="s">
        <v>7330</v>
      </c>
      <c r="B1396" s="5" t="s">
        <v>13632</v>
      </c>
      <c r="C1396" s="5" t="s">
        <v>478</v>
      </c>
      <c r="D1396" s="5" t="s">
        <v>613</v>
      </c>
      <c r="E1396" s="5" t="s">
        <v>102</v>
      </c>
      <c r="F1396" s="5" t="s">
        <v>5031</v>
      </c>
      <c r="G1396" s="5" t="n">
        <f aca="false">COUNTIF('Duel Log'!A:A,A1396)</f>
        <v>2</v>
      </c>
      <c r="H1396" s="5" t="n">
        <f aca="false">COUNTIFS('Duel Log'!A:A,A1396,'Duel Log'!AA:AA,"Win")</f>
        <v>0</v>
      </c>
      <c r="I1396" s="5" t="s">
        <v>13633</v>
      </c>
      <c r="J1396" s="5" t="s">
        <v>13634</v>
      </c>
      <c r="K1396" s="5"/>
      <c r="L1396" s="5" t="s">
        <v>98</v>
      </c>
      <c r="M1396" s="5" t="s">
        <v>10950</v>
      </c>
      <c r="N1396" s="5" t="s">
        <v>9612</v>
      </c>
    </row>
    <row r="1397" customFormat="false" ht="15" hidden="false" customHeight="true" outlineLevel="0" collapsed="false">
      <c r="A1397" s="5" t="s">
        <v>7331</v>
      </c>
      <c r="B1397" s="5" t="s">
        <v>13635</v>
      </c>
      <c r="C1397" s="5" t="s">
        <v>478</v>
      </c>
      <c r="D1397" s="5" t="s">
        <v>1480</v>
      </c>
      <c r="E1397" s="5" t="s">
        <v>102</v>
      </c>
      <c r="F1397" s="5" t="s">
        <v>7332</v>
      </c>
      <c r="G1397" s="5" t="n">
        <f aca="false">COUNTIF('Duel Log'!A:A,A1397)</f>
        <v>3</v>
      </c>
      <c r="H1397" s="5" t="n">
        <f aca="false">COUNTIFS('Duel Log'!A:A,A1397,'Duel Log'!AA:AA,"Win")</f>
        <v>2</v>
      </c>
      <c r="I1397" s="5" t="s">
        <v>13636</v>
      </c>
      <c r="J1397" s="5" t="s">
        <v>13637</v>
      </c>
      <c r="K1397" s="5" t="s">
        <v>13638</v>
      </c>
      <c r="L1397" s="5" t="s">
        <v>98</v>
      </c>
      <c r="M1397" s="5" t="s">
        <v>10646</v>
      </c>
      <c r="N1397" s="5" t="s">
        <v>9602</v>
      </c>
    </row>
    <row r="1398" customFormat="false" ht="15" hidden="false" customHeight="true" outlineLevel="0" collapsed="false">
      <c r="A1398" s="5" t="s">
        <v>7333</v>
      </c>
      <c r="B1398" s="5" t="s">
        <v>13639</v>
      </c>
      <c r="C1398" s="5" t="s">
        <v>674</v>
      </c>
      <c r="D1398" s="5" t="s">
        <v>2904</v>
      </c>
      <c r="E1398" s="5" t="s">
        <v>297</v>
      </c>
      <c r="F1398" s="5" t="s">
        <v>7334</v>
      </c>
      <c r="G1398" s="5" t="n">
        <f aca="false">COUNTIF('Duel Log'!A:A,A1398)</f>
        <v>2</v>
      </c>
      <c r="H1398" s="5" t="n">
        <f aca="false">COUNTIFS('Duel Log'!A:A,A1398,'Duel Log'!AA:AA,"Win")</f>
        <v>2</v>
      </c>
      <c r="I1398" s="5" t="s">
        <v>13640</v>
      </c>
      <c r="J1398" s="5" t="s">
        <v>13641</v>
      </c>
      <c r="K1398" s="5"/>
      <c r="L1398" s="5" t="s">
        <v>98</v>
      </c>
      <c r="M1398" s="5" t="s">
        <v>9693</v>
      </c>
      <c r="N1398" s="5"/>
    </row>
    <row r="1399" customFormat="false" ht="15" hidden="false" customHeight="true" outlineLevel="0" collapsed="false">
      <c r="A1399" s="7" t="s">
        <v>7338</v>
      </c>
      <c r="B1399" s="7" t="s">
        <v>13639</v>
      </c>
      <c r="C1399" s="7" t="s">
        <v>674</v>
      </c>
      <c r="D1399" s="7" t="s">
        <v>2904</v>
      </c>
      <c r="E1399" s="7" t="s">
        <v>297</v>
      </c>
      <c r="F1399" s="7" t="s">
        <v>7339</v>
      </c>
      <c r="G1399" s="7" t="n">
        <f aca="false">COUNTIF('Duel Log'!A:A,A1399)</f>
        <v>2</v>
      </c>
      <c r="H1399" s="7" t="n">
        <f aca="false">COUNTIFS('Duel Log'!A:A,A1399,'Duel Log'!AA:AA,"Win")</f>
        <v>1</v>
      </c>
      <c r="I1399" s="7" t="s">
        <v>13642</v>
      </c>
      <c r="J1399" s="7" t="s">
        <v>13642</v>
      </c>
      <c r="K1399" s="7"/>
      <c r="L1399" s="7" t="s">
        <v>99</v>
      </c>
      <c r="M1399" s="7" t="s">
        <v>9648</v>
      </c>
      <c r="N1399" s="7"/>
    </row>
    <row r="1400" customFormat="false" ht="15" hidden="false" customHeight="true" outlineLevel="0" collapsed="false">
      <c r="A1400" s="7" t="s">
        <v>7342</v>
      </c>
      <c r="B1400" s="7" t="s">
        <v>13639</v>
      </c>
      <c r="C1400" s="7" t="s">
        <v>674</v>
      </c>
      <c r="D1400" s="7" t="s">
        <v>2904</v>
      </c>
      <c r="E1400" s="7" t="s">
        <v>297</v>
      </c>
      <c r="F1400" s="7" t="s">
        <v>7343</v>
      </c>
      <c r="G1400" s="7" t="n">
        <f aca="false">COUNTIF('Duel Log'!A:A,A1400)</f>
        <v>3</v>
      </c>
      <c r="H1400" s="7" t="n">
        <f aca="false">COUNTIFS('Duel Log'!A:A,A1400,'Duel Log'!AA:AA,"Win")</f>
        <v>0</v>
      </c>
      <c r="I1400" s="7" t="s">
        <v>13643</v>
      </c>
      <c r="J1400" s="7" t="s">
        <v>13644</v>
      </c>
      <c r="K1400" s="7" t="s">
        <v>13645</v>
      </c>
      <c r="L1400" s="7" t="s">
        <v>99</v>
      </c>
      <c r="M1400" s="7" t="s">
        <v>9830</v>
      </c>
      <c r="N1400" s="7"/>
    </row>
    <row r="1401" customFormat="false" ht="15" hidden="false" customHeight="true" outlineLevel="0" collapsed="false">
      <c r="A1401" s="7" t="s">
        <v>7344</v>
      </c>
      <c r="B1401" s="7" t="s">
        <v>13639</v>
      </c>
      <c r="C1401" s="7" t="s">
        <v>674</v>
      </c>
      <c r="D1401" s="7" t="s">
        <v>2904</v>
      </c>
      <c r="E1401" s="7" t="s">
        <v>297</v>
      </c>
      <c r="F1401" s="7" t="s">
        <v>3978</v>
      </c>
      <c r="G1401" s="7" t="n">
        <f aca="false">COUNTIF('Duel Log'!A:A,A1401)</f>
        <v>3</v>
      </c>
      <c r="H1401" s="7" t="n">
        <f aca="false">COUNTIFS('Duel Log'!A:A,A1401,'Duel Log'!AA:AA,"Win")</f>
        <v>2</v>
      </c>
      <c r="I1401" s="7" t="s">
        <v>13646</v>
      </c>
      <c r="J1401" s="7" t="s">
        <v>13647</v>
      </c>
      <c r="K1401" s="7" t="s">
        <v>13648</v>
      </c>
      <c r="L1401" s="7" t="s">
        <v>99</v>
      </c>
      <c r="M1401" s="7" t="s">
        <v>13649</v>
      </c>
      <c r="N1401" s="7"/>
    </row>
    <row r="1402" customFormat="false" ht="15" hidden="false" customHeight="true" outlineLevel="0" collapsed="false">
      <c r="A1402" s="7" t="s">
        <v>7345</v>
      </c>
      <c r="B1402" s="7" t="s">
        <v>13639</v>
      </c>
      <c r="C1402" s="7" t="s">
        <v>674</v>
      </c>
      <c r="D1402" s="7" t="s">
        <v>2904</v>
      </c>
      <c r="E1402" s="7" t="s">
        <v>297</v>
      </c>
      <c r="F1402" s="7" t="s">
        <v>3986</v>
      </c>
      <c r="G1402" s="7" t="n">
        <f aca="false">COUNTIF('Duel Log'!A:A,A1402)</f>
        <v>3</v>
      </c>
      <c r="H1402" s="7" t="n">
        <f aca="false">COUNTIFS('Duel Log'!A:A,A1402,'Duel Log'!AA:AA,"Win")</f>
        <v>1</v>
      </c>
      <c r="I1402" s="7" t="s">
        <v>13650</v>
      </c>
      <c r="J1402" s="7" t="s">
        <v>13651</v>
      </c>
      <c r="K1402" s="7" t="s">
        <v>13652</v>
      </c>
      <c r="L1402" s="7" t="s">
        <v>99</v>
      </c>
      <c r="M1402" s="7" t="s">
        <v>10174</v>
      </c>
      <c r="N1402" s="7"/>
    </row>
    <row r="1403" customFormat="false" ht="15" hidden="false" customHeight="true" outlineLevel="0" collapsed="false">
      <c r="A1403" s="7" t="s">
        <v>7346</v>
      </c>
      <c r="B1403" s="7" t="s">
        <v>13639</v>
      </c>
      <c r="C1403" s="7" t="s">
        <v>674</v>
      </c>
      <c r="D1403" s="7" t="s">
        <v>2904</v>
      </c>
      <c r="E1403" s="7" t="s">
        <v>297</v>
      </c>
      <c r="F1403" s="7" t="s">
        <v>3993</v>
      </c>
      <c r="G1403" s="7" t="n">
        <f aca="false">COUNTIF('Duel Log'!A:A,A1403)</f>
        <v>4</v>
      </c>
      <c r="H1403" s="7" t="n">
        <f aca="false">COUNTIFS('Duel Log'!A:A,A1403,'Duel Log'!AA:AA,"Win")</f>
        <v>2</v>
      </c>
      <c r="I1403" s="7" t="s">
        <v>13653</v>
      </c>
      <c r="J1403" s="7" t="s">
        <v>13653</v>
      </c>
      <c r="K1403" s="7" t="s">
        <v>13654</v>
      </c>
      <c r="L1403" s="7" t="s">
        <v>99</v>
      </c>
      <c r="M1403" s="7" t="s">
        <v>10014</v>
      </c>
      <c r="N1403" s="7"/>
    </row>
    <row r="1404" customFormat="false" ht="15" hidden="false" customHeight="true" outlineLevel="0" collapsed="false">
      <c r="A1404" s="5" t="s">
        <v>7347</v>
      </c>
      <c r="B1404" s="5" t="s">
        <v>13655</v>
      </c>
      <c r="C1404" s="5" t="s">
        <v>674</v>
      </c>
      <c r="D1404" s="5" t="s">
        <v>3612</v>
      </c>
      <c r="E1404" s="5" t="s">
        <v>297</v>
      </c>
      <c r="F1404" s="5" t="s">
        <v>7348</v>
      </c>
      <c r="G1404" s="5" t="n">
        <f aca="false">COUNTIF('Duel Log'!A:A,A1404)</f>
        <v>3</v>
      </c>
      <c r="H1404" s="5" t="n">
        <f aca="false">COUNTIFS('Duel Log'!A:A,A1404,'Duel Log'!AA:AA,"Win")</f>
        <v>1</v>
      </c>
      <c r="I1404" s="5" t="s">
        <v>13656</v>
      </c>
      <c r="J1404" s="5" t="s">
        <v>13657</v>
      </c>
      <c r="K1404" s="5" t="s">
        <v>13658</v>
      </c>
      <c r="L1404" s="5" t="s">
        <v>98</v>
      </c>
      <c r="M1404" s="5" t="s">
        <v>11187</v>
      </c>
      <c r="N1404" s="5"/>
    </row>
    <row r="1405" customFormat="false" ht="15" hidden="false" customHeight="true" outlineLevel="0" collapsed="false">
      <c r="A1405" s="7" t="s">
        <v>7352</v>
      </c>
      <c r="B1405" s="7" t="s">
        <v>13655</v>
      </c>
      <c r="C1405" s="7" t="s">
        <v>674</v>
      </c>
      <c r="D1405" s="7" t="s">
        <v>3612</v>
      </c>
      <c r="E1405" s="7" t="s">
        <v>297</v>
      </c>
      <c r="F1405" s="7" t="s">
        <v>7353</v>
      </c>
      <c r="G1405" s="7" t="n">
        <f aca="false">COUNTIF('Duel Log'!A:A,A1405)</f>
        <v>3</v>
      </c>
      <c r="H1405" s="7" t="n">
        <f aca="false">COUNTIFS('Duel Log'!A:A,A1405,'Duel Log'!AA:AA,"Win")</f>
        <v>2</v>
      </c>
      <c r="I1405" s="7" t="s">
        <v>13659</v>
      </c>
      <c r="J1405" s="7" t="s">
        <v>13660</v>
      </c>
      <c r="K1405" s="7" t="s">
        <v>13661</v>
      </c>
      <c r="L1405" s="7" t="s">
        <v>99</v>
      </c>
      <c r="M1405" s="7" t="s">
        <v>9636</v>
      </c>
      <c r="N1405" s="7"/>
    </row>
    <row r="1406" customFormat="false" ht="15" hidden="false" customHeight="true" outlineLevel="0" collapsed="false">
      <c r="A1406" s="7" t="s">
        <v>7359</v>
      </c>
      <c r="B1406" s="7" t="s">
        <v>13655</v>
      </c>
      <c r="C1406" s="7" t="s">
        <v>674</v>
      </c>
      <c r="D1406" s="7" t="s">
        <v>3612</v>
      </c>
      <c r="E1406" s="7" t="s">
        <v>297</v>
      </c>
      <c r="F1406" s="7" t="s">
        <v>7360</v>
      </c>
      <c r="G1406" s="7" t="n">
        <f aca="false">COUNTIF('Duel Log'!A:A,A1406)</f>
        <v>3</v>
      </c>
      <c r="H1406" s="7" t="n">
        <f aca="false">COUNTIFS('Duel Log'!A:A,A1406,'Duel Log'!AA:AA,"Win")</f>
        <v>2</v>
      </c>
      <c r="I1406" s="7" t="s">
        <v>13662</v>
      </c>
      <c r="J1406" s="7" t="s">
        <v>13663</v>
      </c>
      <c r="K1406" s="7" t="s">
        <v>13664</v>
      </c>
      <c r="L1406" s="7" t="s">
        <v>99</v>
      </c>
      <c r="M1406" s="7" t="s">
        <v>13665</v>
      </c>
      <c r="N1406" s="7"/>
    </row>
    <row r="1407" customFormat="false" ht="15" hidden="false" customHeight="true" outlineLevel="0" collapsed="false">
      <c r="A1407" s="7" t="s">
        <v>7364</v>
      </c>
      <c r="B1407" s="7" t="s">
        <v>13655</v>
      </c>
      <c r="C1407" s="7" t="s">
        <v>674</v>
      </c>
      <c r="D1407" s="7" t="s">
        <v>3612</v>
      </c>
      <c r="E1407" s="7" t="s">
        <v>297</v>
      </c>
      <c r="F1407" s="7" t="s">
        <v>7365</v>
      </c>
      <c r="G1407" s="7" t="n">
        <f aca="false">COUNTIF('Duel Log'!A:A,A1407)</f>
        <v>3</v>
      </c>
      <c r="H1407" s="7" t="n">
        <f aca="false">COUNTIFS('Duel Log'!A:A,A1407,'Duel Log'!AA:AA,"Win")</f>
        <v>3</v>
      </c>
      <c r="I1407" s="7" t="s">
        <v>13666</v>
      </c>
      <c r="J1407" s="7" t="s">
        <v>13667</v>
      </c>
      <c r="K1407" s="7" t="s">
        <v>13668</v>
      </c>
      <c r="L1407" s="7" t="s">
        <v>99</v>
      </c>
      <c r="M1407" s="7" t="s">
        <v>10056</v>
      </c>
      <c r="N1407" s="7"/>
    </row>
    <row r="1408" customFormat="false" ht="15" hidden="false" customHeight="true" outlineLevel="0" collapsed="false">
      <c r="A1408" s="7" t="s">
        <v>7371</v>
      </c>
      <c r="B1408" s="7" t="s">
        <v>13655</v>
      </c>
      <c r="C1408" s="7" t="s">
        <v>674</v>
      </c>
      <c r="D1408" s="7" t="s">
        <v>3612</v>
      </c>
      <c r="E1408" s="7" t="s">
        <v>297</v>
      </c>
      <c r="F1408" s="7" t="s">
        <v>7372</v>
      </c>
      <c r="G1408" s="7" t="n">
        <f aca="false">COUNTIF('Duel Log'!A:A,A1408)</f>
        <v>3</v>
      </c>
      <c r="H1408" s="7" t="n">
        <f aca="false">COUNTIFS('Duel Log'!A:A,A1408,'Duel Log'!AA:AA,"Win")</f>
        <v>2</v>
      </c>
      <c r="I1408" s="7" t="s">
        <v>13669</v>
      </c>
      <c r="J1408" s="7" t="s">
        <v>13670</v>
      </c>
      <c r="K1408" s="7" t="s">
        <v>13671</v>
      </c>
      <c r="L1408" s="7" t="s">
        <v>99</v>
      </c>
      <c r="M1408" s="7" t="s">
        <v>10174</v>
      </c>
      <c r="N1408" s="7"/>
    </row>
    <row r="1409" customFormat="false" ht="15" hidden="false" customHeight="true" outlineLevel="0" collapsed="false">
      <c r="A1409" s="7" t="s">
        <v>7377</v>
      </c>
      <c r="B1409" s="7" t="s">
        <v>13655</v>
      </c>
      <c r="C1409" s="7" t="s">
        <v>674</v>
      </c>
      <c r="D1409" s="7" t="s">
        <v>3612</v>
      </c>
      <c r="E1409" s="7" t="s">
        <v>297</v>
      </c>
      <c r="F1409" s="7" t="s">
        <v>7378</v>
      </c>
      <c r="G1409" s="7" t="n">
        <f aca="false">COUNTIF('Duel Log'!A:A,A1409)</f>
        <v>3</v>
      </c>
      <c r="H1409" s="7" t="n">
        <f aca="false">COUNTIFS('Duel Log'!A:A,A1409,'Duel Log'!AA:AA,"Win")</f>
        <v>2</v>
      </c>
      <c r="I1409" s="7" t="s">
        <v>13672</v>
      </c>
      <c r="J1409" s="7" t="s">
        <v>13673</v>
      </c>
      <c r="K1409" s="7" t="s">
        <v>13674</v>
      </c>
      <c r="L1409" s="7" t="s">
        <v>99</v>
      </c>
      <c r="M1409" s="7" t="s">
        <v>13675</v>
      </c>
      <c r="N1409" s="7"/>
    </row>
    <row r="1410" customFormat="false" ht="15" hidden="false" customHeight="true" outlineLevel="0" collapsed="false">
      <c r="A1410" s="7" t="s">
        <v>7382</v>
      </c>
      <c r="B1410" s="7" t="s">
        <v>13655</v>
      </c>
      <c r="C1410" s="7" t="s">
        <v>674</v>
      </c>
      <c r="D1410" s="7" t="s">
        <v>3612</v>
      </c>
      <c r="E1410" s="7" t="s">
        <v>297</v>
      </c>
      <c r="F1410" s="7" t="s">
        <v>7383</v>
      </c>
      <c r="G1410" s="7" t="n">
        <f aca="false">COUNTIF('Duel Log'!A:A,A1410)</f>
        <v>3</v>
      </c>
      <c r="H1410" s="7" t="n">
        <f aca="false">COUNTIFS('Duel Log'!A:A,A1410,'Duel Log'!AA:AA,"Win")</f>
        <v>1</v>
      </c>
      <c r="I1410" s="7" t="s">
        <v>13676</v>
      </c>
      <c r="J1410" s="7" t="s">
        <v>13677</v>
      </c>
      <c r="K1410" s="7" t="s">
        <v>13678</v>
      </c>
      <c r="L1410" s="7" t="s">
        <v>99</v>
      </c>
      <c r="M1410" s="7" t="s">
        <v>11625</v>
      </c>
      <c r="N1410" s="7"/>
    </row>
    <row r="1411" customFormat="false" ht="15" hidden="false" customHeight="true" outlineLevel="0" collapsed="false">
      <c r="A1411" s="5" t="s">
        <v>7387</v>
      </c>
      <c r="B1411" s="5" t="s">
        <v>13679</v>
      </c>
      <c r="C1411" s="5" t="s">
        <v>674</v>
      </c>
      <c r="D1411" s="5" t="s">
        <v>7388</v>
      </c>
      <c r="E1411" s="5" t="s">
        <v>102</v>
      </c>
      <c r="F1411" s="5" t="s">
        <v>4599</v>
      </c>
      <c r="G1411" s="5" t="n">
        <f aca="false">COUNTIF('Duel Log'!A:A,A1411)</f>
        <v>2</v>
      </c>
      <c r="H1411" s="5" t="n">
        <f aca="false">COUNTIFS('Duel Log'!A:A,A1411,'Duel Log'!AA:AA,"Win")</f>
        <v>2</v>
      </c>
      <c r="I1411" s="5" t="s">
        <v>13680</v>
      </c>
      <c r="J1411" s="5" t="s">
        <v>13681</v>
      </c>
      <c r="K1411" s="5"/>
      <c r="L1411" s="5" t="s">
        <v>98</v>
      </c>
      <c r="M1411" s="5" t="s">
        <v>13682</v>
      </c>
      <c r="N1411" s="5" t="s">
        <v>9612</v>
      </c>
    </row>
    <row r="1412" customFormat="false" ht="15" hidden="false" customHeight="true" outlineLevel="0" collapsed="false">
      <c r="A1412" s="5" t="s">
        <v>7395</v>
      </c>
      <c r="B1412" s="5" t="s">
        <v>13683</v>
      </c>
      <c r="C1412" s="5" t="s">
        <v>674</v>
      </c>
      <c r="D1412" s="5" t="s">
        <v>2192</v>
      </c>
      <c r="E1412" s="5" t="s">
        <v>102</v>
      </c>
      <c r="F1412" s="5" t="s">
        <v>5515</v>
      </c>
      <c r="G1412" s="5" t="n">
        <f aca="false">COUNTIF('Duel Log'!A:A,A1412)</f>
        <v>2</v>
      </c>
      <c r="H1412" s="5" t="n">
        <f aca="false">COUNTIFS('Duel Log'!A:A,A1412,'Duel Log'!AA:AA,"Win")</f>
        <v>2</v>
      </c>
      <c r="I1412" s="5" t="s">
        <v>13684</v>
      </c>
      <c r="J1412" s="5" t="s">
        <v>13685</v>
      </c>
      <c r="K1412" s="5"/>
      <c r="L1412" s="5" t="s">
        <v>98</v>
      </c>
      <c r="M1412" s="5" t="s">
        <v>10946</v>
      </c>
      <c r="N1412" s="5" t="s">
        <v>9612</v>
      </c>
    </row>
    <row r="1413" customFormat="false" ht="15" hidden="false" customHeight="true" outlineLevel="0" collapsed="false">
      <c r="A1413" s="5" t="s">
        <v>7400</v>
      </c>
      <c r="B1413" s="5" t="s">
        <v>13686</v>
      </c>
      <c r="C1413" s="5" t="s">
        <v>674</v>
      </c>
      <c r="D1413" s="5" t="s">
        <v>4909</v>
      </c>
      <c r="E1413" s="5" t="s">
        <v>102</v>
      </c>
      <c r="F1413" s="5" t="s">
        <v>7401</v>
      </c>
      <c r="G1413" s="5" t="n">
        <f aca="false">COUNTIF('Duel Log'!A:A,A1413)</f>
        <v>2</v>
      </c>
      <c r="H1413" s="5" t="n">
        <f aca="false">COUNTIFS('Duel Log'!A:A,A1413,'Duel Log'!AA:AA,"Win")</f>
        <v>2</v>
      </c>
      <c r="I1413" s="5" t="s">
        <v>13687</v>
      </c>
      <c r="J1413" s="5" t="s">
        <v>13688</v>
      </c>
      <c r="K1413" s="5"/>
      <c r="L1413" s="5" t="s">
        <v>98</v>
      </c>
      <c r="M1413" s="5" t="s">
        <v>11202</v>
      </c>
      <c r="N1413" s="5" t="s">
        <v>9612</v>
      </c>
    </row>
    <row r="1414" customFormat="false" ht="15" hidden="false" customHeight="true" outlineLevel="0" collapsed="false">
      <c r="A1414" s="5" t="s">
        <v>7405</v>
      </c>
      <c r="B1414" s="5" t="s">
        <v>13689</v>
      </c>
      <c r="C1414" s="5" t="s">
        <v>674</v>
      </c>
      <c r="D1414" s="5" t="s">
        <v>6342</v>
      </c>
      <c r="E1414" s="5" t="s">
        <v>102</v>
      </c>
      <c r="F1414" s="5" t="s">
        <v>7406</v>
      </c>
      <c r="G1414" s="5" t="n">
        <f aca="false">COUNTIF('Duel Log'!A:A,A1414)</f>
        <v>3</v>
      </c>
      <c r="H1414" s="5" t="n">
        <f aca="false">COUNTIFS('Duel Log'!A:A,A1414,'Duel Log'!AA:AA,"Win")</f>
        <v>2</v>
      </c>
      <c r="I1414" s="5" t="s">
        <v>13690</v>
      </c>
      <c r="J1414" s="5" t="s">
        <v>13691</v>
      </c>
      <c r="K1414" s="5" t="s">
        <v>13692</v>
      </c>
      <c r="L1414" s="5" t="s">
        <v>98</v>
      </c>
      <c r="M1414" s="5" t="s">
        <v>9988</v>
      </c>
      <c r="N1414" s="5" t="s">
        <v>9602</v>
      </c>
    </row>
    <row r="1415" customFormat="false" ht="15" hidden="false" customHeight="true" outlineLevel="0" collapsed="false">
      <c r="A1415" s="5" t="s">
        <v>7410</v>
      </c>
      <c r="B1415" s="5" t="s">
        <v>13693</v>
      </c>
      <c r="C1415" s="5" t="s">
        <v>674</v>
      </c>
      <c r="D1415" s="5" t="s">
        <v>2391</v>
      </c>
      <c r="E1415" s="5" t="s">
        <v>102</v>
      </c>
      <c r="F1415" s="5" t="s">
        <v>667</v>
      </c>
      <c r="G1415" s="5" t="n">
        <f aca="false">COUNTIF('Duel Log'!A:A,A1415)</f>
        <v>2</v>
      </c>
      <c r="H1415" s="5" t="n">
        <f aca="false">COUNTIFS('Duel Log'!A:A,A1415,'Duel Log'!AA:AA,"Win")</f>
        <v>2</v>
      </c>
      <c r="I1415" s="5" t="s">
        <v>13694</v>
      </c>
      <c r="J1415" s="5" t="s">
        <v>13695</v>
      </c>
      <c r="K1415" s="5"/>
      <c r="L1415" s="5" t="s">
        <v>98</v>
      </c>
      <c r="M1415" s="5" t="s">
        <v>10946</v>
      </c>
      <c r="N1415" s="5" t="s">
        <v>9612</v>
      </c>
    </row>
    <row r="1416" customFormat="false" ht="15" hidden="false" customHeight="true" outlineLevel="0" collapsed="false">
      <c r="A1416" s="5" t="s">
        <v>7414</v>
      </c>
      <c r="B1416" s="5" t="s">
        <v>13696</v>
      </c>
      <c r="C1416" s="5" t="s">
        <v>674</v>
      </c>
      <c r="D1416" s="5" t="s">
        <v>611</v>
      </c>
      <c r="E1416" s="5" t="s">
        <v>102</v>
      </c>
      <c r="F1416" s="5" t="s">
        <v>676</v>
      </c>
      <c r="G1416" s="5" t="n">
        <f aca="false">COUNTIF('Duel Log'!A:A,A1416)</f>
        <v>3</v>
      </c>
      <c r="H1416" s="5" t="n">
        <f aca="false">COUNTIFS('Duel Log'!A:A,A1416,'Duel Log'!AA:AA,"Win")</f>
        <v>1</v>
      </c>
      <c r="I1416" s="5" t="s">
        <v>13697</v>
      </c>
      <c r="J1416" s="5" t="s">
        <v>13698</v>
      </c>
      <c r="K1416" s="5" t="s">
        <v>13699</v>
      </c>
      <c r="L1416" s="5" t="s">
        <v>98</v>
      </c>
      <c r="M1416" s="5" t="s">
        <v>9861</v>
      </c>
      <c r="N1416" s="5" t="s">
        <v>9602</v>
      </c>
    </row>
    <row r="1417" customFormat="false" ht="15" hidden="false" customHeight="true" outlineLevel="0" collapsed="false">
      <c r="A1417" s="5" t="s">
        <v>7415</v>
      </c>
      <c r="B1417" s="5" t="s">
        <v>13700</v>
      </c>
      <c r="C1417" s="5" t="s">
        <v>674</v>
      </c>
      <c r="D1417" s="5" t="s">
        <v>573</v>
      </c>
      <c r="E1417" s="5" t="s">
        <v>102</v>
      </c>
      <c r="F1417" s="5" t="s">
        <v>2547</v>
      </c>
      <c r="G1417" s="5" t="n">
        <f aca="false">COUNTIF('Duel Log'!A:A,A1417)</f>
        <v>2</v>
      </c>
      <c r="H1417" s="5" t="n">
        <f aca="false">COUNTIFS('Duel Log'!A:A,A1417,'Duel Log'!AA:AA,"Win")</f>
        <v>2</v>
      </c>
      <c r="I1417" s="5" t="s">
        <v>13701</v>
      </c>
      <c r="J1417" s="5" t="s">
        <v>13702</v>
      </c>
      <c r="K1417" s="5"/>
      <c r="L1417" s="5" t="s">
        <v>98</v>
      </c>
      <c r="M1417" s="5" t="s">
        <v>12903</v>
      </c>
      <c r="N1417" s="5" t="s">
        <v>9612</v>
      </c>
    </row>
    <row r="1418" customFormat="false" ht="15" hidden="false" customHeight="true" outlineLevel="0" collapsed="false">
      <c r="A1418" s="5" t="s">
        <v>7416</v>
      </c>
      <c r="B1418" s="5" t="s">
        <v>13703</v>
      </c>
      <c r="C1418" s="5" t="s">
        <v>674</v>
      </c>
      <c r="D1418" s="5" t="s">
        <v>452</v>
      </c>
      <c r="E1418" s="5" t="s">
        <v>102</v>
      </c>
      <c r="F1418" s="5" t="s">
        <v>7417</v>
      </c>
      <c r="G1418" s="5" t="n">
        <f aca="false">COUNTIF('Duel Log'!A:A,A1418)</f>
        <v>2</v>
      </c>
      <c r="H1418" s="5" t="n">
        <f aca="false">COUNTIFS('Duel Log'!A:A,A1418,'Duel Log'!AA:AA,"Win")</f>
        <v>0</v>
      </c>
      <c r="I1418" s="5" t="s">
        <v>13704</v>
      </c>
      <c r="J1418" s="5" t="s">
        <v>13705</v>
      </c>
      <c r="K1418" s="5"/>
      <c r="L1418" s="5" t="s">
        <v>98</v>
      </c>
      <c r="M1418" s="5" t="s">
        <v>13432</v>
      </c>
      <c r="N1418" s="5" t="s">
        <v>9612</v>
      </c>
    </row>
    <row r="1419" customFormat="false" ht="15" hidden="false" customHeight="true" outlineLevel="0" collapsed="false">
      <c r="A1419" s="5" t="s">
        <v>7420</v>
      </c>
      <c r="B1419" s="5" t="s">
        <v>13706</v>
      </c>
      <c r="C1419" s="5" t="s">
        <v>674</v>
      </c>
      <c r="D1419" s="5" t="s">
        <v>5370</v>
      </c>
      <c r="E1419" s="5" t="s">
        <v>102</v>
      </c>
      <c r="F1419" s="5" t="s">
        <v>7421</v>
      </c>
      <c r="G1419" s="5" t="n">
        <f aca="false">COUNTIF('Duel Log'!A:A,A1419)</f>
        <v>2</v>
      </c>
      <c r="H1419" s="5" t="n">
        <f aca="false">COUNTIFS('Duel Log'!A:A,A1419,'Duel Log'!AA:AA,"Win")</f>
        <v>2</v>
      </c>
      <c r="I1419" s="5" t="s">
        <v>13707</v>
      </c>
      <c r="J1419" s="5" t="s">
        <v>13708</v>
      </c>
      <c r="K1419" s="5"/>
      <c r="L1419" s="5" t="s">
        <v>98</v>
      </c>
      <c r="M1419" s="5" t="s">
        <v>9941</v>
      </c>
      <c r="N1419" s="5" t="s">
        <v>9612</v>
      </c>
    </row>
    <row r="1420" customFormat="false" ht="15" hidden="false" customHeight="true" outlineLevel="0" collapsed="false">
      <c r="A1420" s="5" t="s">
        <v>7424</v>
      </c>
      <c r="B1420" s="5" t="s">
        <v>13709</v>
      </c>
      <c r="C1420" s="5" t="s">
        <v>674</v>
      </c>
      <c r="D1420" s="5" t="s">
        <v>3302</v>
      </c>
      <c r="E1420" s="5" t="s">
        <v>102</v>
      </c>
      <c r="F1420" s="5" t="s">
        <v>3304</v>
      </c>
      <c r="G1420" s="5" t="n">
        <f aca="false">COUNTIF('Duel Log'!A:A,A1420)</f>
        <v>3</v>
      </c>
      <c r="H1420" s="5" t="n">
        <f aca="false">COUNTIFS('Duel Log'!A:A,A1420,'Duel Log'!AA:AA,"Win")</f>
        <v>2</v>
      </c>
      <c r="I1420" s="5" t="s">
        <v>13710</v>
      </c>
      <c r="J1420" s="5" t="s">
        <v>13711</v>
      </c>
      <c r="K1420" s="5" t="s">
        <v>13712</v>
      </c>
      <c r="L1420" s="5" t="s">
        <v>98</v>
      </c>
      <c r="M1420" s="5" t="s">
        <v>9937</v>
      </c>
      <c r="N1420" s="5" t="s">
        <v>9602</v>
      </c>
    </row>
    <row r="1421" customFormat="false" ht="15" hidden="false" customHeight="true" outlineLevel="0" collapsed="false">
      <c r="A1421" s="5" t="s">
        <v>7425</v>
      </c>
      <c r="B1421" s="5" t="s">
        <v>13713</v>
      </c>
      <c r="C1421" s="5" t="s">
        <v>674</v>
      </c>
      <c r="D1421" s="5" t="s">
        <v>2904</v>
      </c>
      <c r="E1421" s="5" t="s">
        <v>102</v>
      </c>
      <c r="F1421" s="5" t="s">
        <v>4142</v>
      </c>
      <c r="G1421" s="5" t="n">
        <f aca="false">COUNTIF('Duel Log'!A:A,A1421)</f>
        <v>3</v>
      </c>
      <c r="H1421" s="5" t="n">
        <f aca="false">COUNTIFS('Duel Log'!A:A,A1421,'Duel Log'!AA:AA,"Win")</f>
        <v>1</v>
      </c>
      <c r="I1421" s="5" t="s">
        <v>13714</v>
      </c>
      <c r="J1421" s="5" t="s">
        <v>13715</v>
      </c>
      <c r="K1421" s="5" t="s">
        <v>13716</v>
      </c>
      <c r="L1421" s="5" t="s">
        <v>98</v>
      </c>
      <c r="M1421" s="5" t="s">
        <v>9891</v>
      </c>
      <c r="N1421" s="5" t="s">
        <v>9602</v>
      </c>
    </row>
    <row r="1422" customFormat="false" ht="15" hidden="false" customHeight="true" outlineLevel="0" collapsed="false">
      <c r="A1422" s="5" t="s">
        <v>7426</v>
      </c>
      <c r="B1422" s="5" t="s">
        <v>13717</v>
      </c>
      <c r="C1422" s="5" t="s">
        <v>674</v>
      </c>
      <c r="D1422" s="5" t="s">
        <v>2789</v>
      </c>
      <c r="E1422" s="5" t="s">
        <v>102</v>
      </c>
      <c r="F1422" s="5" t="s">
        <v>214</v>
      </c>
      <c r="G1422" s="5" t="n">
        <f aca="false">COUNTIF('Duel Log'!A:A,A1422)</f>
        <v>3</v>
      </c>
      <c r="H1422" s="5" t="n">
        <f aca="false">COUNTIFS('Duel Log'!A:A,A1422,'Duel Log'!AA:AA,"Win")</f>
        <v>1</v>
      </c>
      <c r="I1422" s="5" t="s">
        <v>13718</v>
      </c>
      <c r="J1422" s="5" t="s">
        <v>13719</v>
      </c>
      <c r="K1422" s="5" t="s">
        <v>13720</v>
      </c>
      <c r="L1422" s="5" t="s">
        <v>98</v>
      </c>
      <c r="M1422" s="5" t="s">
        <v>10943</v>
      </c>
      <c r="N1422" s="5" t="s">
        <v>9602</v>
      </c>
    </row>
    <row r="1423" customFormat="false" ht="15" hidden="false" customHeight="true" outlineLevel="0" collapsed="false">
      <c r="A1423" s="5" t="s">
        <v>7427</v>
      </c>
      <c r="B1423" s="5" t="s">
        <v>13721</v>
      </c>
      <c r="C1423" s="5" t="s">
        <v>674</v>
      </c>
      <c r="D1423" s="5" t="s">
        <v>613</v>
      </c>
      <c r="E1423" s="5" t="s">
        <v>102</v>
      </c>
      <c r="F1423" s="5" t="s">
        <v>5025</v>
      </c>
      <c r="G1423" s="5" t="n">
        <f aca="false">COUNTIF('Duel Log'!A:A,A1423)</f>
        <v>2</v>
      </c>
      <c r="H1423" s="5" t="n">
        <f aca="false">COUNTIFS('Duel Log'!A:A,A1423,'Duel Log'!AA:AA,"Win")</f>
        <v>0</v>
      </c>
      <c r="I1423" s="5" t="s">
        <v>13722</v>
      </c>
      <c r="J1423" s="5" t="s">
        <v>13723</v>
      </c>
      <c r="K1423" s="5"/>
      <c r="L1423" s="5" t="s">
        <v>98</v>
      </c>
      <c r="M1423" s="5" t="s">
        <v>9941</v>
      </c>
      <c r="N1423" s="5" t="s">
        <v>9612</v>
      </c>
    </row>
    <row r="1424" customFormat="false" ht="15" hidden="false" customHeight="true" outlineLevel="0" collapsed="false">
      <c r="A1424" s="5" t="s">
        <v>7428</v>
      </c>
      <c r="B1424" s="5" t="s">
        <v>13724</v>
      </c>
      <c r="C1424" s="5" t="s">
        <v>674</v>
      </c>
      <c r="D1424" s="5" t="s">
        <v>478</v>
      </c>
      <c r="E1424" s="5" t="s">
        <v>102</v>
      </c>
      <c r="F1424" s="5" t="s">
        <v>7327</v>
      </c>
      <c r="G1424" s="5" t="n">
        <f aca="false">COUNTIF('Duel Log'!A:A,A1424)</f>
        <v>2</v>
      </c>
      <c r="H1424" s="5" t="n">
        <f aca="false">COUNTIFS('Duel Log'!A:A,A1424,'Duel Log'!AA:AA,"Win")</f>
        <v>2</v>
      </c>
      <c r="I1424" s="5" t="s">
        <v>13725</v>
      </c>
      <c r="J1424" s="5" t="s">
        <v>13726</v>
      </c>
      <c r="K1424" s="5"/>
      <c r="L1424" s="5" t="s">
        <v>98</v>
      </c>
      <c r="M1424" s="5" t="s">
        <v>9726</v>
      </c>
      <c r="N1424" s="5" t="s">
        <v>9612</v>
      </c>
    </row>
    <row r="1425" customFormat="false" ht="15" hidden="false" customHeight="true" outlineLevel="0" collapsed="false">
      <c r="A1425" s="5" t="s">
        <v>7429</v>
      </c>
      <c r="B1425" s="5" t="s">
        <v>13727</v>
      </c>
      <c r="C1425" s="5" t="s">
        <v>674</v>
      </c>
      <c r="D1425" s="5" t="s">
        <v>1480</v>
      </c>
      <c r="E1425" s="5" t="s">
        <v>102</v>
      </c>
      <c r="F1425" s="5" t="s">
        <v>5212</v>
      </c>
      <c r="G1425" s="5" t="n">
        <f aca="false">COUNTIF('Duel Log'!A:A,A1425)</f>
        <v>2</v>
      </c>
      <c r="H1425" s="5" t="n">
        <f aca="false">COUNTIFS('Duel Log'!A:A,A1425,'Duel Log'!AA:AA,"Win")</f>
        <v>0</v>
      </c>
      <c r="I1425" s="5" t="s">
        <v>10075</v>
      </c>
      <c r="J1425" s="5" t="s">
        <v>13728</v>
      </c>
      <c r="K1425" s="5"/>
      <c r="L1425" s="5" t="s">
        <v>98</v>
      </c>
      <c r="M1425" s="5" t="s">
        <v>9887</v>
      </c>
      <c r="N1425" s="5" t="s">
        <v>9612</v>
      </c>
    </row>
    <row r="1426" customFormat="false" ht="15" hidden="false" customHeight="true" outlineLevel="0" collapsed="false">
      <c r="A1426" s="5" t="s">
        <v>7430</v>
      </c>
      <c r="B1426" s="5" t="s">
        <v>13729</v>
      </c>
      <c r="C1426" s="5" t="s">
        <v>674</v>
      </c>
      <c r="D1426" s="5" t="s">
        <v>1206</v>
      </c>
      <c r="E1426" s="5" t="s">
        <v>102</v>
      </c>
      <c r="F1426" s="5" t="s">
        <v>5569</v>
      </c>
      <c r="G1426" s="5" t="n">
        <f aca="false">COUNTIF('Duel Log'!A:A,A1426)</f>
        <v>2</v>
      </c>
      <c r="H1426" s="5" t="n">
        <f aca="false">COUNTIFS('Duel Log'!A:A,A1426,'Duel Log'!AA:AA,"Win")</f>
        <v>0</v>
      </c>
      <c r="I1426" s="5" t="s">
        <v>13730</v>
      </c>
      <c r="J1426" s="5" t="s">
        <v>13731</v>
      </c>
      <c r="K1426" s="5"/>
      <c r="L1426" s="5" t="s">
        <v>98</v>
      </c>
      <c r="M1426" s="5" t="s">
        <v>9611</v>
      </c>
      <c r="N1426" s="5" t="s">
        <v>9612</v>
      </c>
    </row>
    <row r="1427" customFormat="false" ht="15" hidden="false" customHeight="true" outlineLevel="0" collapsed="false">
      <c r="A1427" s="5" t="s">
        <v>7431</v>
      </c>
      <c r="B1427" s="5" t="s">
        <v>13732</v>
      </c>
      <c r="C1427" s="5" t="s">
        <v>1676</v>
      </c>
      <c r="D1427" s="5" t="s">
        <v>452</v>
      </c>
      <c r="E1427" s="5" t="s">
        <v>102</v>
      </c>
      <c r="F1427" s="5" t="s">
        <v>3667</v>
      </c>
      <c r="G1427" s="5" t="n">
        <f aca="false">COUNTIF('Duel Log'!A:A,A1427)</f>
        <v>3</v>
      </c>
      <c r="H1427" s="5" t="n">
        <f aca="false">COUNTIFS('Duel Log'!A:A,A1427,'Duel Log'!AA:AA,"Win")</f>
        <v>2</v>
      </c>
      <c r="I1427" s="5" t="s">
        <v>13733</v>
      </c>
      <c r="J1427" s="5" t="s">
        <v>13734</v>
      </c>
      <c r="K1427" s="5" t="s">
        <v>13735</v>
      </c>
      <c r="L1427" s="5" t="s">
        <v>98</v>
      </c>
      <c r="M1427" s="5" t="s">
        <v>9956</v>
      </c>
      <c r="N1427" s="5" t="s">
        <v>9602</v>
      </c>
    </row>
    <row r="1428" customFormat="false" ht="15" hidden="false" customHeight="true" outlineLevel="0" collapsed="false">
      <c r="A1428" s="5" t="s">
        <v>7432</v>
      </c>
      <c r="B1428" s="5" t="s">
        <v>13736</v>
      </c>
      <c r="C1428" s="5" t="s">
        <v>1676</v>
      </c>
      <c r="D1428" s="5" t="s">
        <v>2119</v>
      </c>
      <c r="E1428" s="5" t="s">
        <v>102</v>
      </c>
      <c r="F1428" s="5" t="s">
        <v>7433</v>
      </c>
      <c r="G1428" s="5" t="n">
        <f aca="false">COUNTIF('Duel Log'!A:A,A1428)</f>
        <v>2</v>
      </c>
      <c r="H1428" s="5" t="n">
        <f aca="false">COUNTIFS('Duel Log'!A:A,A1428,'Duel Log'!AA:AA,"Win")</f>
        <v>0</v>
      </c>
      <c r="I1428" s="5" t="s">
        <v>13737</v>
      </c>
      <c r="J1428" s="5" t="s">
        <v>13738</v>
      </c>
      <c r="K1428" s="5"/>
      <c r="L1428" s="5" t="s">
        <v>98</v>
      </c>
      <c r="M1428" s="5" t="s">
        <v>13739</v>
      </c>
      <c r="N1428" s="5" t="s">
        <v>9612</v>
      </c>
    </row>
    <row r="1429" customFormat="false" ht="15" hidden="false" customHeight="true" outlineLevel="0" collapsed="false">
      <c r="A1429" s="5" t="s">
        <v>7437</v>
      </c>
      <c r="B1429" s="5" t="s">
        <v>13740</v>
      </c>
      <c r="C1429" s="5" t="s">
        <v>1676</v>
      </c>
      <c r="D1429" s="5" t="s">
        <v>3676</v>
      </c>
      <c r="E1429" s="5" t="s">
        <v>102</v>
      </c>
      <c r="F1429" s="5" t="s">
        <v>6195</v>
      </c>
      <c r="G1429" s="5" t="n">
        <f aca="false">COUNTIF('Duel Log'!A:A,A1429)</f>
        <v>3</v>
      </c>
      <c r="H1429" s="5" t="n">
        <f aca="false">COUNTIFS('Duel Log'!A:A,A1429,'Duel Log'!AA:AA,"Win")</f>
        <v>1</v>
      </c>
      <c r="I1429" s="5" t="s">
        <v>13741</v>
      </c>
      <c r="J1429" s="5" t="s">
        <v>13742</v>
      </c>
      <c r="K1429" s="5" t="s">
        <v>13743</v>
      </c>
      <c r="L1429" s="5" t="s">
        <v>98</v>
      </c>
      <c r="M1429" s="5" t="s">
        <v>13744</v>
      </c>
      <c r="N1429" s="5" t="s">
        <v>9602</v>
      </c>
    </row>
    <row r="1430" customFormat="false" ht="15" hidden="false" customHeight="true" outlineLevel="0" collapsed="false">
      <c r="A1430" s="5" t="s">
        <v>7438</v>
      </c>
      <c r="B1430" s="5" t="s">
        <v>13745</v>
      </c>
      <c r="C1430" s="5" t="s">
        <v>1676</v>
      </c>
      <c r="D1430" s="5" t="s">
        <v>1695</v>
      </c>
      <c r="E1430" s="5" t="s">
        <v>102</v>
      </c>
      <c r="F1430" s="5" t="s">
        <v>1260</v>
      </c>
      <c r="G1430" s="5" t="n">
        <f aca="false">COUNTIF('Duel Log'!A:A,A1430)</f>
        <v>2</v>
      </c>
      <c r="H1430" s="5" t="n">
        <f aca="false">COUNTIFS('Duel Log'!A:A,A1430,'Duel Log'!AA:AA,"Win")</f>
        <v>2</v>
      </c>
      <c r="I1430" s="5" t="s">
        <v>13746</v>
      </c>
      <c r="J1430" s="5" t="s">
        <v>13747</v>
      </c>
      <c r="K1430" s="5"/>
      <c r="L1430" s="5" t="s">
        <v>98</v>
      </c>
      <c r="M1430" s="5" t="s">
        <v>13748</v>
      </c>
      <c r="N1430" s="5" t="s">
        <v>9612</v>
      </c>
    </row>
    <row r="1431" customFormat="false" ht="15" hidden="false" customHeight="true" outlineLevel="0" collapsed="false">
      <c r="A1431" s="5" t="s">
        <v>7439</v>
      </c>
      <c r="B1431" s="5" t="s">
        <v>13749</v>
      </c>
      <c r="C1431" s="5" t="s">
        <v>1676</v>
      </c>
      <c r="D1431" s="6" t="s">
        <v>3690</v>
      </c>
      <c r="E1431" s="5" t="s">
        <v>102</v>
      </c>
      <c r="F1431" s="5" t="s">
        <v>7440</v>
      </c>
      <c r="G1431" s="5" t="n">
        <f aca="false">COUNTIF('Duel Log'!A:A,A1431)</f>
        <v>2</v>
      </c>
      <c r="H1431" s="5" t="n">
        <f aca="false">COUNTIFS('Duel Log'!A:A,A1431,'Duel Log'!AA:AA,"Win")</f>
        <v>0</v>
      </c>
      <c r="I1431" s="5" t="s">
        <v>13750</v>
      </c>
      <c r="J1431" s="5" t="s">
        <v>13751</v>
      </c>
      <c r="K1431" s="5"/>
      <c r="L1431" s="5" t="s">
        <v>98</v>
      </c>
      <c r="M1431" s="5" t="s">
        <v>10754</v>
      </c>
      <c r="N1431" s="5" t="s">
        <v>9612</v>
      </c>
    </row>
    <row r="1432" customFormat="false" ht="15" hidden="false" customHeight="true" outlineLevel="0" collapsed="false">
      <c r="A1432" s="5" t="s">
        <v>7444</v>
      </c>
      <c r="B1432" s="5" t="s">
        <v>13752</v>
      </c>
      <c r="C1432" s="5" t="s">
        <v>1676</v>
      </c>
      <c r="D1432" s="5" t="s">
        <v>3463</v>
      </c>
      <c r="E1432" s="5" t="s">
        <v>102</v>
      </c>
      <c r="F1432" s="5" t="s">
        <v>6710</v>
      </c>
      <c r="G1432" s="5" t="n">
        <f aca="false">COUNTIF('Duel Log'!A:A,A1432)</f>
        <v>2</v>
      </c>
      <c r="H1432" s="5" t="n">
        <f aca="false">COUNTIFS('Duel Log'!A:A,A1432,'Duel Log'!AA:AA,"Win")</f>
        <v>0</v>
      </c>
      <c r="I1432" s="5" t="s">
        <v>13753</v>
      </c>
      <c r="J1432" s="5" t="s">
        <v>13754</v>
      </c>
      <c r="K1432" s="5"/>
      <c r="L1432" s="5" t="s">
        <v>98</v>
      </c>
      <c r="M1432" s="5" t="s">
        <v>10026</v>
      </c>
      <c r="N1432" s="5" t="s">
        <v>9612</v>
      </c>
    </row>
    <row r="1433" customFormat="false" ht="15" hidden="false" customHeight="true" outlineLevel="0" collapsed="false">
      <c r="A1433" s="5" t="s">
        <v>7445</v>
      </c>
      <c r="B1433" s="5" t="s">
        <v>13755</v>
      </c>
      <c r="C1433" s="5" t="s">
        <v>1676</v>
      </c>
      <c r="D1433" s="6" t="s">
        <v>3704</v>
      </c>
      <c r="E1433" s="5" t="s">
        <v>102</v>
      </c>
      <c r="F1433" s="5" t="s">
        <v>7446</v>
      </c>
      <c r="G1433" s="5" t="n">
        <f aca="false">COUNTIF('Duel Log'!A:A,A1433)</f>
        <v>2</v>
      </c>
      <c r="H1433" s="5" t="n">
        <f aca="false">COUNTIFS('Duel Log'!A:A,A1433,'Duel Log'!AA:AA,"Win")</f>
        <v>2</v>
      </c>
      <c r="I1433" s="5" t="s">
        <v>13756</v>
      </c>
      <c r="J1433" s="5" t="s">
        <v>13757</v>
      </c>
      <c r="K1433" s="5"/>
      <c r="L1433" s="5" t="s">
        <v>98</v>
      </c>
      <c r="M1433" s="5" t="s">
        <v>10320</v>
      </c>
      <c r="N1433" s="5" t="s">
        <v>9612</v>
      </c>
    </row>
    <row r="1434" customFormat="false" ht="15" hidden="false" customHeight="true" outlineLevel="0" collapsed="false">
      <c r="A1434" s="5" t="s">
        <v>7452</v>
      </c>
      <c r="B1434" s="5" t="s">
        <v>13758</v>
      </c>
      <c r="C1434" s="5" t="s">
        <v>1676</v>
      </c>
      <c r="D1434" s="5" t="s">
        <v>2953</v>
      </c>
      <c r="E1434" s="5" t="s">
        <v>297</v>
      </c>
      <c r="F1434" s="5" t="s">
        <v>3112</v>
      </c>
      <c r="G1434" s="5" t="n">
        <f aca="false">COUNTIF('Duel Log'!A:A,A1434)</f>
        <v>3</v>
      </c>
      <c r="H1434" s="5" t="n">
        <f aca="false">COUNTIFS('Duel Log'!A:A,A1434,'Duel Log'!AA:AA,"Win")</f>
        <v>3</v>
      </c>
      <c r="I1434" s="5" t="s">
        <v>13759</v>
      </c>
      <c r="J1434" s="5" t="s">
        <v>13760</v>
      </c>
      <c r="K1434" s="5" t="s">
        <v>13761</v>
      </c>
      <c r="L1434" s="5" t="s">
        <v>98</v>
      </c>
      <c r="M1434" s="5" t="s">
        <v>10612</v>
      </c>
      <c r="N1434" s="5"/>
    </row>
    <row r="1435" customFormat="false" ht="15" hidden="false" customHeight="true" outlineLevel="0" collapsed="false">
      <c r="A1435" s="7" t="s">
        <v>7453</v>
      </c>
      <c r="B1435" s="7" t="s">
        <v>13758</v>
      </c>
      <c r="C1435" s="7" t="s">
        <v>1676</v>
      </c>
      <c r="D1435" s="7" t="s">
        <v>2953</v>
      </c>
      <c r="E1435" s="7" t="s">
        <v>297</v>
      </c>
      <c r="F1435" s="7" t="s">
        <v>3122</v>
      </c>
      <c r="G1435" s="7" t="n">
        <f aca="false">COUNTIF('Duel Log'!A:A,A1435)</f>
        <v>3</v>
      </c>
      <c r="H1435" s="7" t="n">
        <f aca="false">COUNTIFS('Duel Log'!A:A,A1435,'Duel Log'!AA:AA,"Win")</f>
        <v>0</v>
      </c>
      <c r="I1435" s="7" t="s">
        <v>13762</v>
      </c>
      <c r="J1435" s="7" t="s">
        <v>13763</v>
      </c>
      <c r="K1435" s="7" t="s">
        <v>13763</v>
      </c>
      <c r="L1435" s="7" t="s">
        <v>99</v>
      </c>
      <c r="M1435" s="7" t="s">
        <v>9693</v>
      </c>
      <c r="N1435" s="7"/>
    </row>
    <row r="1436" customFormat="false" ht="15" hidden="false" customHeight="true" outlineLevel="0" collapsed="false">
      <c r="A1436" s="5" t="s">
        <v>7454</v>
      </c>
      <c r="B1436" s="5" t="s">
        <v>13764</v>
      </c>
      <c r="C1436" s="5" t="s">
        <v>1010</v>
      </c>
      <c r="D1436" s="5" t="s">
        <v>567</v>
      </c>
      <c r="E1436" s="5" t="s">
        <v>297</v>
      </c>
      <c r="F1436" s="5" t="s">
        <v>6798</v>
      </c>
      <c r="G1436" s="5" t="n">
        <f aca="false">COUNTIF('Duel Log'!A:A,A1436)</f>
        <v>3</v>
      </c>
      <c r="H1436" s="5" t="n">
        <f aca="false">COUNTIFS('Duel Log'!A:A,A1436,'Duel Log'!AA:AA,"Win")</f>
        <v>2</v>
      </c>
      <c r="I1436" s="5" t="s">
        <v>10362</v>
      </c>
      <c r="J1436" s="5" t="s">
        <v>13765</v>
      </c>
      <c r="K1436" s="5" t="s">
        <v>13367</v>
      </c>
      <c r="L1436" s="5" t="s">
        <v>98</v>
      </c>
      <c r="M1436" s="5" t="s">
        <v>10106</v>
      </c>
      <c r="N1436" s="5"/>
    </row>
    <row r="1437" customFormat="false" ht="15" hidden="false" customHeight="true" outlineLevel="0" collapsed="false">
      <c r="A1437" s="7" t="s">
        <v>7455</v>
      </c>
      <c r="B1437" s="7" t="s">
        <v>13764</v>
      </c>
      <c r="C1437" s="7" t="s">
        <v>1010</v>
      </c>
      <c r="D1437" s="7" t="s">
        <v>567</v>
      </c>
      <c r="E1437" s="7" t="s">
        <v>297</v>
      </c>
      <c r="F1437" s="7" t="s">
        <v>6804</v>
      </c>
      <c r="G1437" s="7" t="n">
        <f aca="false">COUNTIF('Duel Log'!A:A,A1437)</f>
        <v>3</v>
      </c>
      <c r="H1437" s="7" t="n">
        <f aca="false">COUNTIFS('Duel Log'!A:A,A1437,'Duel Log'!AA:AA,"Win")</f>
        <v>3</v>
      </c>
      <c r="I1437" s="7" t="s">
        <v>9599</v>
      </c>
      <c r="J1437" s="7" t="s">
        <v>9807</v>
      </c>
      <c r="K1437" s="7" t="s">
        <v>13766</v>
      </c>
      <c r="L1437" s="7" t="s">
        <v>99</v>
      </c>
      <c r="M1437" s="7" t="s">
        <v>9703</v>
      </c>
      <c r="N1437" s="7"/>
    </row>
    <row r="1438" customFormat="false" ht="15" hidden="false" customHeight="true" outlineLevel="0" collapsed="false">
      <c r="A1438" s="7" t="s">
        <v>7456</v>
      </c>
      <c r="B1438" s="7" t="s">
        <v>13764</v>
      </c>
      <c r="C1438" s="7" t="s">
        <v>1010</v>
      </c>
      <c r="D1438" s="7" t="s">
        <v>567</v>
      </c>
      <c r="E1438" s="7" t="s">
        <v>297</v>
      </c>
      <c r="F1438" s="7" t="s">
        <v>6809</v>
      </c>
      <c r="G1438" s="7" t="n">
        <f aca="false">COUNTIF('Duel Log'!A:A,A1438)</f>
        <v>3</v>
      </c>
      <c r="H1438" s="7" t="n">
        <f aca="false">COUNTIFS('Duel Log'!A:A,A1438,'Duel Log'!AA:AA,"Win")</f>
        <v>2</v>
      </c>
      <c r="I1438" s="7" t="s">
        <v>9858</v>
      </c>
      <c r="J1438" s="7" t="s">
        <v>11249</v>
      </c>
      <c r="K1438" s="7" t="s">
        <v>13767</v>
      </c>
      <c r="L1438" s="7" t="s">
        <v>99</v>
      </c>
      <c r="M1438" s="7" t="s">
        <v>10540</v>
      </c>
      <c r="N1438" s="7"/>
    </row>
    <row r="1439" customFormat="false" ht="15" hidden="false" customHeight="true" outlineLevel="0" collapsed="false">
      <c r="A1439" s="7" t="s">
        <v>7457</v>
      </c>
      <c r="B1439" s="7" t="s">
        <v>13764</v>
      </c>
      <c r="C1439" s="7" t="s">
        <v>1010</v>
      </c>
      <c r="D1439" s="7" t="s">
        <v>567</v>
      </c>
      <c r="E1439" s="7" t="s">
        <v>297</v>
      </c>
      <c r="F1439" s="7" t="s">
        <v>6814</v>
      </c>
      <c r="G1439" s="7" t="n">
        <f aca="false">COUNTIF('Duel Log'!A:A,A1439)</f>
        <v>3</v>
      </c>
      <c r="H1439" s="7" t="n">
        <f aca="false">COUNTIFS('Duel Log'!A:A,A1439,'Duel Log'!AA:AA,"Win")</f>
        <v>2</v>
      </c>
      <c r="I1439" s="7" t="s">
        <v>13289</v>
      </c>
      <c r="J1439" s="7" t="s">
        <v>10970</v>
      </c>
      <c r="K1439" s="7" t="s">
        <v>13768</v>
      </c>
      <c r="L1439" s="7" t="s">
        <v>99</v>
      </c>
      <c r="M1439" s="7" t="s">
        <v>12673</v>
      </c>
      <c r="N1439" s="7"/>
    </row>
    <row r="1440" customFormat="false" ht="15" hidden="false" customHeight="true" outlineLevel="0" collapsed="false">
      <c r="A1440" s="5" t="s">
        <v>7458</v>
      </c>
      <c r="B1440" s="5" t="s">
        <v>13769</v>
      </c>
      <c r="C1440" s="5" t="s">
        <v>1010</v>
      </c>
      <c r="D1440" s="5" t="s">
        <v>1432</v>
      </c>
      <c r="E1440" s="5" t="s">
        <v>297</v>
      </c>
      <c r="F1440" s="5" t="s">
        <v>1608</v>
      </c>
      <c r="G1440" s="5" t="n">
        <f aca="false">COUNTIF('Duel Log'!A:A,A1440)</f>
        <v>3</v>
      </c>
      <c r="H1440" s="5" t="n">
        <f aca="false">COUNTIFS('Duel Log'!A:A,A1440,'Duel Log'!AA:AA,"Win")</f>
        <v>2</v>
      </c>
      <c r="I1440" s="5" t="s">
        <v>11260</v>
      </c>
      <c r="J1440" s="5" t="s">
        <v>11249</v>
      </c>
      <c r="K1440" s="5" t="s">
        <v>13770</v>
      </c>
      <c r="L1440" s="5" t="s">
        <v>98</v>
      </c>
      <c r="M1440" s="5" t="s">
        <v>10365</v>
      </c>
      <c r="N1440" s="5"/>
    </row>
    <row r="1441" customFormat="false" ht="15" hidden="false" customHeight="true" outlineLevel="0" collapsed="false">
      <c r="A1441" s="7" t="s">
        <v>7459</v>
      </c>
      <c r="B1441" s="7" t="s">
        <v>13769</v>
      </c>
      <c r="C1441" s="7" t="s">
        <v>1010</v>
      </c>
      <c r="D1441" s="7" t="s">
        <v>1432</v>
      </c>
      <c r="E1441" s="7" t="s">
        <v>297</v>
      </c>
      <c r="F1441" s="7" t="s">
        <v>1613</v>
      </c>
      <c r="G1441" s="7" t="n">
        <f aca="false">COUNTIF('Duel Log'!A:A,A1441)</f>
        <v>3</v>
      </c>
      <c r="H1441" s="7" t="n">
        <f aca="false">COUNTIFS('Duel Log'!A:A,A1441,'Duel Log'!AA:AA,"Win")</f>
        <v>1</v>
      </c>
      <c r="I1441" s="7" t="s">
        <v>11257</v>
      </c>
      <c r="J1441" s="7" t="s">
        <v>11238</v>
      </c>
      <c r="K1441" s="7" t="s">
        <v>13771</v>
      </c>
      <c r="L1441" s="7" t="s">
        <v>99</v>
      </c>
      <c r="M1441" s="7" t="s">
        <v>9645</v>
      </c>
      <c r="N1441" s="7"/>
    </row>
    <row r="1442" customFormat="false" ht="15" hidden="false" customHeight="true" outlineLevel="0" collapsed="false">
      <c r="A1442" s="7" t="s">
        <v>7460</v>
      </c>
      <c r="B1442" s="7" t="s">
        <v>13769</v>
      </c>
      <c r="C1442" s="7" t="s">
        <v>1010</v>
      </c>
      <c r="D1442" s="7" t="s">
        <v>1432</v>
      </c>
      <c r="E1442" s="7" t="s">
        <v>297</v>
      </c>
      <c r="F1442" s="7" t="s">
        <v>1619</v>
      </c>
      <c r="G1442" s="7" t="n">
        <f aca="false">COUNTIF('Duel Log'!A:A,A1442)</f>
        <v>3</v>
      </c>
      <c r="H1442" s="7" t="n">
        <f aca="false">COUNTIFS('Duel Log'!A:A,A1442,'Duel Log'!AA:AA,"Win")</f>
        <v>1</v>
      </c>
      <c r="I1442" s="7" t="s">
        <v>11260</v>
      </c>
      <c r="J1442" s="7" t="s">
        <v>13772</v>
      </c>
      <c r="K1442" s="7" t="s">
        <v>984</v>
      </c>
      <c r="L1442" s="7" t="s">
        <v>99</v>
      </c>
      <c r="M1442" s="7" t="s">
        <v>11394</v>
      </c>
      <c r="N1442" s="7"/>
    </row>
    <row r="1443" customFormat="false" ht="15" hidden="false" customHeight="true" outlineLevel="0" collapsed="false">
      <c r="A1443" s="7" t="s">
        <v>7461</v>
      </c>
      <c r="B1443" s="7" t="s">
        <v>13769</v>
      </c>
      <c r="C1443" s="7" t="s">
        <v>1010</v>
      </c>
      <c r="D1443" s="7" t="s">
        <v>1432</v>
      </c>
      <c r="E1443" s="7" t="s">
        <v>297</v>
      </c>
      <c r="F1443" s="7" t="s">
        <v>1624</v>
      </c>
      <c r="G1443" s="7" t="n">
        <f aca="false">COUNTIF('Duel Log'!A:A,A1443)</f>
        <v>4</v>
      </c>
      <c r="H1443" s="7" t="n">
        <f aca="false">COUNTIFS('Duel Log'!A:A,A1443,'Duel Log'!AA:AA,"Win")</f>
        <v>3</v>
      </c>
      <c r="I1443" s="7" t="s">
        <v>11235</v>
      </c>
      <c r="J1443" s="7" t="s">
        <v>10089</v>
      </c>
      <c r="K1443" s="7" t="s">
        <v>10089</v>
      </c>
      <c r="L1443" s="7" t="s">
        <v>99</v>
      </c>
      <c r="M1443" s="7" t="s">
        <v>10113</v>
      </c>
      <c r="N1443" s="7"/>
    </row>
    <row r="1444" customFormat="false" ht="15" hidden="false" customHeight="true" outlineLevel="0" collapsed="false">
      <c r="A1444" s="5" t="s">
        <v>7463</v>
      </c>
      <c r="B1444" s="5" t="s">
        <v>13773</v>
      </c>
      <c r="C1444" s="5" t="s">
        <v>1010</v>
      </c>
      <c r="D1444" s="5" t="s">
        <v>1066</v>
      </c>
      <c r="E1444" s="5" t="s">
        <v>297</v>
      </c>
      <c r="F1444" s="5" t="s">
        <v>6430</v>
      </c>
      <c r="G1444" s="5" t="n">
        <f aca="false">COUNTIF('Duel Log'!A:A,A1444)</f>
        <v>3</v>
      </c>
      <c r="H1444" s="5" t="n">
        <f aca="false">COUNTIFS('Duel Log'!A:A,A1444,'Duel Log'!AA:AA,"Win")</f>
        <v>2</v>
      </c>
      <c r="I1444" s="5" t="s">
        <v>13774</v>
      </c>
      <c r="J1444" s="5" t="s">
        <v>11260</v>
      </c>
      <c r="K1444" s="5" t="s">
        <v>13775</v>
      </c>
      <c r="L1444" s="5" t="s">
        <v>98</v>
      </c>
      <c r="M1444" s="5" t="s">
        <v>10295</v>
      </c>
      <c r="N1444" s="5"/>
    </row>
    <row r="1445" customFormat="false" ht="15" hidden="false" customHeight="true" outlineLevel="0" collapsed="false">
      <c r="A1445" s="7" t="s">
        <v>7464</v>
      </c>
      <c r="B1445" s="7" t="s">
        <v>13773</v>
      </c>
      <c r="C1445" s="7" t="s">
        <v>1010</v>
      </c>
      <c r="D1445" s="7" t="s">
        <v>1066</v>
      </c>
      <c r="E1445" s="7" t="s">
        <v>297</v>
      </c>
      <c r="F1445" s="7" t="s">
        <v>6436</v>
      </c>
      <c r="G1445" s="7" t="n">
        <f aca="false">COUNTIF('Duel Log'!A:A,A1445)</f>
        <v>3</v>
      </c>
      <c r="H1445" s="7" t="n">
        <f aca="false">COUNTIFS('Duel Log'!A:A,A1445,'Duel Log'!AA:AA,"Win")</f>
        <v>1</v>
      </c>
      <c r="I1445" s="7" t="s">
        <v>11235</v>
      </c>
      <c r="J1445" s="7" t="s">
        <v>12168</v>
      </c>
      <c r="K1445" s="7" t="s">
        <v>13776</v>
      </c>
      <c r="L1445" s="7" t="s">
        <v>99</v>
      </c>
      <c r="M1445" s="7" t="s">
        <v>9763</v>
      </c>
      <c r="N1445" s="7"/>
    </row>
    <row r="1446" customFormat="false" ht="15" hidden="false" customHeight="true" outlineLevel="0" collapsed="false">
      <c r="A1446" s="7" t="s">
        <v>7465</v>
      </c>
      <c r="B1446" s="7" t="s">
        <v>13773</v>
      </c>
      <c r="C1446" s="7" t="s">
        <v>1010</v>
      </c>
      <c r="D1446" s="7" t="s">
        <v>1066</v>
      </c>
      <c r="E1446" s="7" t="s">
        <v>297</v>
      </c>
      <c r="F1446" s="7" t="s">
        <v>6441</v>
      </c>
      <c r="G1446" s="7" t="n">
        <f aca="false">COUNTIF('Duel Log'!A:A,A1446)</f>
        <v>3</v>
      </c>
      <c r="H1446" s="7" t="n">
        <f aca="false">COUNTIFS('Duel Log'!A:A,A1446,'Duel Log'!AA:AA,"Win")</f>
        <v>1</v>
      </c>
      <c r="I1446" s="7" t="s">
        <v>10089</v>
      </c>
      <c r="J1446" s="7" t="s">
        <v>10310</v>
      </c>
      <c r="K1446" s="7" t="s">
        <v>13777</v>
      </c>
      <c r="L1446" s="7" t="s">
        <v>99</v>
      </c>
      <c r="M1446" s="7" t="s">
        <v>11489</v>
      </c>
      <c r="N1446" s="7"/>
    </row>
    <row r="1447" customFormat="false" ht="15" hidden="false" customHeight="true" outlineLevel="0" collapsed="false">
      <c r="A1447" s="7" t="s">
        <v>7466</v>
      </c>
      <c r="B1447" s="7" t="s">
        <v>13773</v>
      </c>
      <c r="C1447" s="7" t="s">
        <v>1010</v>
      </c>
      <c r="D1447" s="7" t="s">
        <v>1066</v>
      </c>
      <c r="E1447" s="7" t="s">
        <v>297</v>
      </c>
      <c r="F1447" s="7" t="s">
        <v>6447</v>
      </c>
      <c r="G1447" s="7" t="n">
        <f aca="false">COUNTIF('Duel Log'!A:A,A1447)</f>
        <v>3</v>
      </c>
      <c r="H1447" s="7" t="n">
        <f aca="false">COUNTIFS('Duel Log'!A:A,A1447,'Duel Log'!AA:AA,"Win")</f>
        <v>0</v>
      </c>
      <c r="I1447" s="7" t="s">
        <v>13778</v>
      </c>
      <c r="J1447" s="7" t="s">
        <v>13779</v>
      </c>
      <c r="K1447" s="7" t="s">
        <v>13780</v>
      </c>
      <c r="L1447" s="7" t="s">
        <v>99</v>
      </c>
      <c r="M1447" s="7" t="s">
        <v>12719</v>
      </c>
      <c r="N1447" s="7"/>
    </row>
    <row r="1448" customFormat="false" ht="15" hidden="false" customHeight="true" outlineLevel="0" collapsed="false">
      <c r="A1448" s="7" t="s">
        <v>7467</v>
      </c>
      <c r="B1448" s="7" t="s">
        <v>13773</v>
      </c>
      <c r="C1448" s="7" t="s">
        <v>1010</v>
      </c>
      <c r="D1448" s="7" t="s">
        <v>1066</v>
      </c>
      <c r="E1448" s="7" t="s">
        <v>297</v>
      </c>
      <c r="F1448" s="7" t="s">
        <v>6454</v>
      </c>
      <c r="G1448" s="7" t="n">
        <f aca="false">COUNTIF('Duel Log'!A:A,A1448)</f>
        <v>3</v>
      </c>
      <c r="H1448" s="7" t="n">
        <f aca="false">COUNTIFS('Duel Log'!A:A,A1448,'Duel Log'!AA:AA,"Win")</f>
        <v>3</v>
      </c>
      <c r="I1448" s="7" t="s">
        <v>11257</v>
      </c>
      <c r="J1448" s="7" t="s">
        <v>13781</v>
      </c>
      <c r="K1448" s="7" t="s">
        <v>13782</v>
      </c>
      <c r="L1448" s="7" t="s">
        <v>99</v>
      </c>
      <c r="M1448" s="7" t="s">
        <v>9768</v>
      </c>
      <c r="N1448" s="7"/>
    </row>
    <row r="1449" customFormat="false" ht="15" hidden="false" customHeight="true" outlineLevel="0" collapsed="false">
      <c r="A1449" s="7" t="s">
        <v>7468</v>
      </c>
      <c r="B1449" s="7" t="s">
        <v>13773</v>
      </c>
      <c r="C1449" s="7" t="s">
        <v>1010</v>
      </c>
      <c r="D1449" s="7" t="s">
        <v>1066</v>
      </c>
      <c r="E1449" s="7" t="s">
        <v>297</v>
      </c>
      <c r="F1449" s="7" t="s">
        <v>6461</v>
      </c>
      <c r="G1449" s="7" t="n">
        <f aca="false">COUNTIF('Duel Log'!A:A,A1449)</f>
        <v>3</v>
      </c>
      <c r="H1449" s="7" t="n">
        <f aca="false">COUNTIFS('Duel Log'!A:A,A1449,'Duel Log'!AA:AA,"Win")</f>
        <v>1</v>
      </c>
      <c r="I1449" s="7" t="s">
        <v>11260</v>
      </c>
      <c r="J1449" s="7" t="s">
        <v>13783</v>
      </c>
      <c r="K1449" s="7" t="s">
        <v>13784</v>
      </c>
      <c r="L1449" s="7" t="s">
        <v>99</v>
      </c>
      <c r="M1449" s="7" t="s">
        <v>12516</v>
      </c>
      <c r="N1449" s="7"/>
    </row>
    <row r="1450" customFormat="false" ht="15" hidden="false" customHeight="true" outlineLevel="0" collapsed="false">
      <c r="A1450" s="5" t="s">
        <v>7469</v>
      </c>
      <c r="B1450" s="5" t="s">
        <v>13785</v>
      </c>
      <c r="C1450" s="5" t="s">
        <v>1010</v>
      </c>
      <c r="D1450" s="5" t="s">
        <v>7470</v>
      </c>
      <c r="E1450" s="5" t="s">
        <v>102</v>
      </c>
      <c r="F1450" s="5" t="s">
        <v>7472</v>
      </c>
      <c r="G1450" s="5" t="n">
        <f aca="false">COUNTIF('Duel Log'!A:A,A1450)</f>
        <v>3</v>
      </c>
      <c r="H1450" s="5" t="n">
        <f aca="false">COUNTIFS('Duel Log'!A:A,A1450,'Duel Log'!AA:AA,"Win")</f>
        <v>1</v>
      </c>
      <c r="I1450" s="5" t="s">
        <v>13786</v>
      </c>
      <c r="J1450" s="5" t="s">
        <v>13071</v>
      </c>
      <c r="K1450" s="5" t="s">
        <v>13787</v>
      </c>
      <c r="L1450" s="5" t="s">
        <v>98</v>
      </c>
      <c r="M1450" s="5" t="s">
        <v>10387</v>
      </c>
      <c r="N1450" s="5" t="s">
        <v>9602</v>
      </c>
    </row>
    <row r="1451" customFormat="false" ht="15" hidden="false" customHeight="true" outlineLevel="0" collapsed="false">
      <c r="A1451" s="5" t="s">
        <v>7477</v>
      </c>
      <c r="B1451" s="5" t="s">
        <v>13788</v>
      </c>
      <c r="C1451" s="5" t="s">
        <v>1010</v>
      </c>
      <c r="D1451" s="5" t="s">
        <v>7478</v>
      </c>
      <c r="E1451" s="5" t="s">
        <v>102</v>
      </c>
      <c r="F1451" s="5" t="s">
        <v>7480</v>
      </c>
      <c r="G1451" s="5" t="n">
        <f aca="false">COUNTIF('Duel Log'!A:A,A1451)</f>
        <v>2</v>
      </c>
      <c r="H1451" s="5" t="n">
        <f aca="false">COUNTIFS('Duel Log'!A:A,A1451,'Duel Log'!AA:AA,"Win")</f>
        <v>2</v>
      </c>
      <c r="I1451" s="5" t="s">
        <v>13789</v>
      </c>
      <c r="J1451" s="5" t="s">
        <v>11249</v>
      </c>
      <c r="K1451" s="5"/>
      <c r="L1451" s="5" t="s">
        <v>98</v>
      </c>
      <c r="M1451" s="5" t="s">
        <v>10285</v>
      </c>
      <c r="N1451" s="5" t="s">
        <v>9612</v>
      </c>
    </row>
    <row r="1452" customFormat="false" ht="15" hidden="false" customHeight="true" outlineLevel="0" collapsed="false">
      <c r="A1452" s="5" t="s">
        <v>7482</v>
      </c>
      <c r="B1452" s="5" t="s">
        <v>13790</v>
      </c>
      <c r="C1452" s="5" t="s">
        <v>1010</v>
      </c>
      <c r="D1452" s="5" t="s">
        <v>7483</v>
      </c>
      <c r="E1452" s="5" t="s">
        <v>102</v>
      </c>
      <c r="F1452" s="5" t="s">
        <v>7485</v>
      </c>
      <c r="G1452" s="5" t="n">
        <f aca="false">COUNTIF('Duel Log'!A:A,A1452)</f>
        <v>3</v>
      </c>
      <c r="H1452" s="5" t="n">
        <f aca="false">COUNTIFS('Duel Log'!A:A,A1452,'Duel Log'!AA:AA,"Win")</f>
        <v>2</v>
      </c>
      <c r="I1452" s="5" t="s">
        <v>13789</v>
      </c>
      <c r="J1452" s="5" t="s">
        <v>13791</v>
      </c>
      <c r="K1452" s="5" t="s">
        <v>13792</v>
      </c>
      <c r="L1452" s="5" t="s">
        <v>98</v>
      </c>
      <c r="M1452" s="5" t="s">
        <v>9763</v>
      </c>
      <c r="N1452" s="5" t="s">
        <v>9602</v>
      </c>
    </row>
    <row r="1453" customFormat="false" ht="15" hidden="false" customHeight="true" outlineLevel="0" collapsed="false">
      <c r="A1453" s="5" t="s">
        <v>7490</v>
      </c>
      <c r="B1453" s="5" t="s">
        <v>13793</v>
      </c>
      <c r="C1453" s="5" t="s">
        <v>1010</v>
      </c>
      <c r="D1453" s="5" t="s">
        <v>7491</v>
      </c>
      <c r="E1453" s="5" t="s">
        <v>102</v>
      </c>
      <c r="F1453" s="5" t="s">
        <v>3765</v>
      </c>
      <c r="G1453" s="5" t="n">
        <f aca="false">COUNTIF('Duel Log'!A:A,A1453)</f>
        <v>2</v>
      </c>
      <c r="H1453" s="5" t="n">
        <f aca="false">COUNTIFS('Duel Log'!A:A,A1453,'Duel Log'!AA:AA,"Win")</f>
        <v>2</v>
      </c>
      <c r="I1453" s="5" t="s">
        <v>10089</v>
      </c>
      <c r="J1453" s="5" t="s">
        <v>11235</v>
      </c>
      <c r="K1453" s="5"/>
      <c r="L1453" s="5" t="s">
        <v>98</v>
      </c>
      <c r="M1453" s="5" t="s">
        <v>10181</v>
      </c>
      <c r="N1453" s="5" t="s">
        <v>9612</v>
      </c>
    </row>
    <row r="1454" customFormat="false" ht="15" hidden="false" customHeight="true" outlineLevel="0" collapsed="false">
      <c r="A1454" s="5" t="s">
        <v>7494</v>
      </c>
      <c r="B1454" s="5" t="s">
        <v>13794</v>
      </c>
      <c r="C1454" s="5" t="s">
        <v>1010</v>
      </c>
      <c r="D1454" s="5" t="s">
        <v>7495</v>
      </c>
      <c r="E1454" s="5" t="s">
        <v>102</v>
      </c>
      <c r="F1454" s="5" t="s">
        <v>4103</v>
      </c>
      <c r="G1454" s="5" t="n">
        <f aca="false">COUNTIF('Duel Log'!A:A,A1454)</f>
        <v>2</v>
      </c>
      <c r="H1454" s="5" t="n">
        <f aca="false">COUNTIFS('Duel Log'!A:A,A1454,'Duel Log'!AA:AA,"Win")</f>
        <v>2</v>
      </c>
      <c r="I1454" s="5" t="s">
        <v>13795</v>
      </c>
      <c r="J1454" s="5" t="s">
        <v>13796</v>
      </c>
      <c r="K1454" s="5"/>
      <c r="L1454" s="5" t="s">
        <v>98</v>
      </c>
      <c r="M1454" s="5" t="s">
        <v>10754</v>
      </c>
      <c r="N1454" s="5" t="s">
        <v>9612</v>
      </c>
    </row>
    <row r="1455" customFormat="false" ht="15" hidden="false" customHeight="true" outlineLevel="0" collapsed="false">
      <c r="A1455" s="5" t="s">
        <v>7500</v>
      </c>
      <c r="B1455" s="5" t="s">
        <v>13797</v>
      </c>
      <c r="C1455" s="5" t="s">
        <v>1010</v>
      </c>
      <c r="D1455" s="5" t="s">
        <v>945</v>
      </c>
      <c r="E1455" s="5" t="s">
        <v>102</v>
      </c>
      <c r="F1455" s="5" t="s">
        <v>686</v>
      </c>
      <c r="G1455" s="5" t="n">
        <f aca="false">COUNTIF('Duel Log'!A:A,A1455)</f>
        <v>3</v>
      </c>
      <c r="H1455" s="5" t="n">
        <f aca="false">COUNTIFS('Duel Log'!A:A,A1455,'Duel Log'!AA:AA,"Win")</f>
        <v>2</v>
      </c>
      <c r="I1455" s="5" t="s">
        <v>11249</v>
      </c>
      <c r="J1455" s="5" t="s">
        <v>13071</v>
      </c>
      <c r="K1455" s="5" t="s">
        <v>10275</v>
      </c>
      <c r="L1455" s="5" t="s">
        <v>98</v>
      </c>
      <c r="M1455" s="5" t="s">
        <v>11863</v>
      </c>
      <c r="N1455" s="5" t="s">
        <v>9602</v>
      </c>
    </row>
    <row r="1456" customFormat="false" ht="15" hidden="false" customHeight="true" outlineLevel="0" collapsed="false">
      <c r="A1456" s="5" t="s">
        <v>7501</v>
      </c>
      <c r="B1456" s="5" t="s">
        <v>13798</v>
      </c>
      <c r="C1456" s="5" t="s">
        <v>1010</v>
      </c>
      <c r="D1456" s="5" t="s">
        <v>356</v>
      </c>
      <c r="E1456" s="5" t="s">
        <v>102</v>
      </c>
      <c r="F1456" s="5" t="s">
        <v>7502</v>
      </c>
      <c r="G1456" s="5" t="n">
        <f aca="false">COUNTIF('Duel Log'!A:A,A1456)</f>
        <v>2</v>
      </c>
      <c r="H1456" s="5" t="n">
        <f aca="false">COUNTIFS('Duel Log'!A:A,A1456,'Duel Log'!AA:AA,"Win")</f>
        <v>2</v>
      </c>
      <c r="I1456" s="5" t="s">
        <v>10275</v>
      </c>
      <c r="J1456" s="5" t="s">
        <v>10089</v>
      </c>
      <c r="K1456" s="5"/>
      <c r="L1456" s="5" t="s">
        <v>98</v>
      </c>
      <c r="M1456" s="5" t="s">
        <v>10562</v>
      </c>
      <c r="N1456" s="5" t="s">
        <v>9612</v>
      </c>
    </row>
    <row r="1457" customFormat="false" ht="15" hidden="false" customHeight="true" outlineLevel="0" collapsed="false">
      <c r="A1457" s="5" t="s">
        <v>7506</v>
      </c>
      <c r="B1457" s="5" t="s">
        <v>13799</v>
      </c>
      <c r="C1457" s="5" t="s">
        <v>1010</v>
      </c>
      <c r="D1457" s="5" t="s">
        <v>1432</v>
      </c>
      <c r="E1457" s="5" t="s">
        <v>102</v>
      </c>
      <c r="F1457" s="5" t="s">
        <v>1708</v>
      </c>
      <c r="G1457" s="5" t="n">
        <f aca="false">COUNTIF('Duel Log'!A:A,A1457)</f>
        <v>2</v>
      </c>
      <c r="H1457" s="5" t="n">
        <f aca="false">COUNTIFS('Duel Log'!A:A,A1457,'Duel Log'!AA:AA,"Win")</f>
        <v>0</v>
      </c>
      <c r="I1457" s="5" t="s">
        <v>11260</v>
      </c>
      <c r="J1457" s="5" t="s">
        <v>11259</v>
      </c>
      <c r="K1457" s="5"/>
      <c r="L1457" s="5" t="s">
        <v>98</v>
      </c>
      <c r="M1457" s="5" t="s">
        <v>10571</v>
      </c>
      <c r="N1457" s="5" t="s">
        <v>9612</v>
      </c>
    </row>
    <row r="1458" customFormat="false" ht="15" hidden="false" customHeight="true" outlineLevel="0" collapsed="false">
      <c r="A1458" s="5" t="s">
        <v>7507</v>
      </c>
      <c r="B1458" s="5" t="s">
        <v>13800</v>
      </c>
      <c r="C1458" s="5" t="s">
        <v>1010</v>
      </c>
      <c r="D1458" s="5" t="s">
        <v>1739</v>
      </c>
      <c r="E1458" s="5" t="s">
        <v>102</v>
      </c>
      <c r="F1458" s="5" t="s">
        <v>3630</v>
      </c>
      <c r="G1458" s="5" t="n">
        <f aca="false">COUNTIF('Duel Log'!A:A,A1458)</f>
        <v>3</v>
      </c>
      <c r="H1458" s="5" t="n">
        <f aca="false">COUNTIFS('Duel Log'!A:A,A1458,'Duel Log'!AA:AA,"Win")</f>
        <v>1</v>
      </c>
      <c r="I1458" s="5" t="s">
        <v>13801</v>
      </c>
      <c r="J1458" s="5" t="s">
        <v>13802</v>
      </c>
      <c r="K1458" s="5" t="s">
        <v>13803</v>
      </c>
      <c r="L1458" s="5" t="s">
        <v>98</v>
      </c>
      <c r="M1458" s="5" t="s">
        <v>10290</v>
      </c>
      <c r="N1458" s="5" t="s">
        <v>9602</v>
      </c>
    </row>
    <row r="1459" customFormat="false" ht="15" hidden="false" customHeight="true" outlineLevel="0" collapsed="false">
      <c r="A1459" s="5" t="s">
        <v>7508</v>
      </c>
      <c r="B1459" s="5" t="s">
        <v>13804</v>
      </c>
      <c r="C1459" s="5" t="s">
        <v>1010</v>
      </c>
      <c r="D1459" s="5" t="s">
        <v>1754</v>
      </c>
      <c r="E1459" s="5" t="s">
        <v>102</v>
      </c>
      <c r="F1459" s="5" t="s">
        <v>6173</v>
      </c>
      <c r="G1459" s="5" t="n">
        <f aca="false">COUNTIF('Duel Log'!A:A,A1459)</f>
        <v>2</v>
      </c>
      <c r="H1459" s="5" t="n">
        <f aca="false">COUNTIFS('Duel Log'!A:A,A1459,'Duel Log'!AA:AA,"Win")</f>
        <v>2</v>
      </c>
      <c r="I1459" s="5" t="s">
        <v>11249</v>
      </c>
      <c r="J1459" s="5" t="s">
        <v>10275</v>
      </c>
      <c r="K1459" s="5"/>
      <c r="L1459" s="5" t="s">
        <v>98</v>
      </c>
      <c r="M1459" s="5" t="s">
        <v>13805</v>
      </c>
      <c r="N1459" s="5" t="s">
        <v>9612</v>
      </c>
    </row>
    <row r="1460" customFormat="false" ht="15" hidden="false" customHeight="true" outlineLevel="0" collapsed="false">
      <c r="A1460" s="5" t="s">
        <v>7509</v>
      </c>
      <c r="B1460" s="5" t="s">
        <v>13806</v>
      </c>
      <c r="C1460" s="5" t="s">
        <v>1010</v>
      </c>
      <c r="D1460" s="5" t="s">
        <v>1721</v>
      </c>
      <c r="E1460" s="5" t="s">
        <v>102</v>
      </c>
      <c r="F1460" s="5" t="s">
        <v>7510</v>
      </c>
      <c r="G1460" s="5" t="n">
        <f aca="false">COUNTIF('Duel Log'!A:A,A1460)</f>
        <v>3</v>
      </c>
      <c r="H1460" s="5" t="n">
        <f aca="false">COUNTIFS('Duel Log'!A:A,A1460,'Duel Log'!AA:AA,"Win")</f>
        <v>2</v>
      </c>
      <c r="I1460" s="5" t="s">
        <v>13801</v>
      </c>
      <c r="J1460" s="5" t="s">
        <v>13807</v>
      </c>
      <c r="K1460" s="5" t="s">
        <v>13808</v>
      </c>
      <c r="L1460" s="5" t="s">
        <v>98</v>
      </c>
      <c r="M1460" s="5" t="s">
        <v>11866</v>
      </c>
      <c r="N1460" s="5" t="s">
        <v>9602</v>
      </c>
    </row>
    <row r="1461" customFormat="false" ht="15" hidden="false" customHeight="true" outlineLevel="0" collapsed="false">
      <c r="A1461" s="9" t="s">
        <v>7516</v>
      </c>
      <c r="B1461" s="9" t="s">
        <v>13809</v>
      </c>
      <c r="C1461" s="9" t="s">
        <v>1010</v>
      </c>
      <c r="D1461" s="9" t="s">
        <v>1432</v>
      </c>
      <c r="E1461" s="9" t="s">
        <v>102</v>
      </c>
      <c r="F1461" s="9" t="s">
        <v>1734</v>
      </c>
      <c r="G1461" s="9" t="n">
        <f aca="false">COUNTIF('Duel Log'!A:A,A1461)</f>
        <v>2</v>
      </c>
      <c r="H1461" s="9" t="n">
        <f aca="false">COUNTIFS('Duel Log'!A:A,A1461,'Duel Log'!AA:AA,"Win")</f>
        <v>0</v>
      </c>
      <c r="I1461" s="9" t="s">
        <v>11249</v>
      </c>
      <c r="J1461" s="9" t="s">
        <v>13810</v>
      </c>
      <c r="K1461" s="9"/>
      <c r="L1461" s="9" t="s">
        <v>99</v>
      </c>
      <c r="M1461" s="9" t="s">
        <v>10077</v>
      </c>
      <c r="N1461" s="9" t="s">
        <v>10077</v>
      </c>
    </row>
    <row r="1462" customFormat="false" ht="15" hidden="false" customHeight="true" outlineLevel="0" collapsed="false">
      <c r="A1462" s="5" t="s">
        <v>7517</v>
      </c>
      <c r="B1462" s="5" t="s">
        <v>13811</v>
      </c>
      <c r="C1462" s="5" t="s">
        <v>1010</v>
      </c>
      <c r="D1462" s="6" t="s">
        <v>1747</v>
      </c>
      <c r="E1462" s="5" t="s">
        <v>102</v>
      </c>
      <c r="F1462" s="5" t="s">
        <v>7518</v>
      </c>
      <c r="G1462" s="5" t="n">
        <f aca="false">COUNTIF('Duel Log'!A:A,A1462)</f>
        <v>2</v>
      </c>
      <c r="H1462" s="5" t="n">
        <f aca="false">COUNTIFS('Duel Log'!A:A,A1462,'Duel Log'!AA:AA,"Win")</f>
        <v>2</v>
      </c>
      <c r="I1462" s="5" t="s">
        <v>11235</v>
      </c>
      <c r="J1462" s="5" t="s">
        <v>11249</v>
      </c>
      <c r="K1462" s="5"/>
      <c r="L1462" s="5" t="s">
        <v>98</v>
      </c>
      <c r="M1462" s="5" t="s">
        <v>12545</v>
      </c>
      <c r="N1462" s="5" t="s">
        <v>9612</v>
      </c>
    </row>
    <row r="1463" customFormat="false" ht="15" hidden="false" customHeight="true" outlineLevel="0" collapsed="false">
      <c r="A1463" s="5" t="s">
        <v>7520</v>
      </c>
      <c r="B1463" s="5" t="s">
        <v>13812</v>
      </c>
      <c r="C1463" s="5" t="s">
        <v>1010</v>
      </c>
      <c r="D1463" s="5" t="s">
        <v>1711</v>
      </c>
      <c r="E1463" s="5" t="s">
        <v>102</v>
      </c>
      <c r="F1463" s="5" t="s">
        <v>1273</v>
      </c>
      <c r="G1463" s="5" t="n">
        <f aca="false">COUNTIF('Duel Log'!A:A,A1463)</f>
        <v>3</v>
      </c>
      <c r="H1463" s="5" t="n">
        <f aca="false">COUNTIFS('Duel Log'!A:A,A1463,'Duel Log'!AA:AA,"Win")</f>
        <v>2</v>
      </c>
      <c r="I1463" s="5" t="s">
        <v>10404</v>
      </c>
      <c r="J1463" s="5" t="s">
        <v>13792</v>
      </c>
      <c r="K1463" s="5" t="s">
        <v>13813</v>
      </c>
      <c r="L1463" s="5" t="s">
        <v>98</v>
      </c>
      <c r="M1463" s="5" t="s">
        <v>10261</v>
      </c>
      <c r="N1463" s="5" t="s">
        <v>9602</v>
      </c>
    </row>
    <row r="1464" customFormat="false" ht="15" hidden="false" customHeight="true" outlineLevel="0" collapsed="false">
      <c r="A1464" s="5" t="s">
        <v>7525</v>
      </c>
      <c r="B1464" s="5" t="s">
        <v>13814</v>
      </c>
      <c r="C1464" s="5" t="s">
        <v>1010</v>
      </c>
      <c r="D1464" s="5" t="s">
        <v>1727</v>
      </c>
      <c r="E1464" s="5" t="s">
        <v>102</v>
      </c>
      <c r="F1464" s="5" t="s">
        <v>7526</v>
      </c>
      <c r="G1464" s="5" t="n">
        <f aca="false">COUNTIF('Duel Log'!A:A,A1464)</f>
        <v>3</v>
      </c>
      <c r="H1464" s="5" t="n">
        <f aca="false">COUNTIFS('Duel Log'!A:A,A1464,'Duel Log'!AA:AA,"Win")</f>
        <v>2</v>
      </c>
      <c r="I1464" s="5" t="s">
        <v>11287</v>
      </c>
      <c r="J1464" s="5" t="s">
        <v>11238</v>
      </c>
      <c r="K1464" s="5" t="s">
        <v>13815</v>
      </c>
      <c r="L1464" s="5" t="s">
        <v>98</v>
      </c>
      <c r="M1464" s="5" t="s">
        <v>13816</v>
      </c>
      <c r="N1464" s="5" t="s">
        <v>9602</v>
      </c>
    </row>
    <row r="1465" customFormat="false" ht="15" hidden="false" customHeight="true" outlineLevel="0" collapsed="false">
      <c r="A1465" s="5" t="s">
        <v>7530</v>
      </c>
      <c r="B1465" s="5" t="s">
        <v>13817</v>
      </c>
      <c r="C1465" s="5" t="s">
        <v>1010</v>
      </c>
      <c r="D1465" s="5" t="s">
        <v>198</v>
      </c>
      <c r="E1465" s="5" t="s">
        <v>297</v>
      </c>
      <c r="F1465" s="5" t="s">
        <v>7531</v>
      </c>
      <c r="G1465" s="5" t="n">
        <f aca="false">COUNTIF('Duel Log'!A:A,A1465)</f>
        <v>3</v>
      </c>
      <c r="H1465" s="5" t="n">
        <f aca="false">COUNTIFS('Duel Log'!A:A,A1465,'Duel Log'!AA:AA,"Win")</f>
        <v>2</v>
      </c>
      <c r="I1465" s="5" t="s">
        <v>13818</v>
      </c>
      <c r="J1465" s="5" t="s">
        <v>13819</v>
      </c>
      <c r="K1465" s="5" t="s">
        <v>13820</v>
      </c>
      <c r="L1465" s="5" t="s">
        <v>98</v>
      </c>
      <c r="M1465" s="5" t="s">
        <v>13821</v>
      </c>
      <c r="N1465" s="5"/>
    </row>
    <row r="1466" customFormat="false" ht="15" hidden="false" customHeight="true" outlineLevel="0" collapsed="false">
      <c r="A1466" s="7" t="s">
        <v>7533</v>
      </c>
      <c r="B1466" s="7" t="s">
        <v>13817</v>
      </c>
      <c r="C1466" s="7" t="s">
        <v>1010</v>
      </c>
      <c r="D1466" s="7" t="s">
        <v>198</v>
      </c>
      <c r="E1466" s="7" t="s">
        <v>297</v>
      </c>
      <c r="F1466" s="7" t="s">
        <v>6012</v>
      </c>
      <c r="G1466" s="7" t="n">
        <f aca="false">COUNTIF('Duel Log'!A:A,A1466)</f>
        <v>3</v>
      </c>
      <c r="H1466" s="7" t="n">
        <f aca="false">COUNTIFS('Duel Log'!A:A,A1466,'Duel Log'!AA:AA,"Win")</f>
        <v>3</v>
      </c>
      <c r="I1466" s="7" t="s">
        <v>13822</v>
      </c>
      <c r="J1466" s="7" t="s">
        <v>13823</v>
      </c>
      <c r="K1466" s="7" t="s">
        <v>13824</v>
      </c>
      <c r="L1466" s="7" t="s">
        <v>99</v>
      </c>
      <c r="M1466" s="7" t="s">
        <v>13825</v>
      </c>
      <c r="N1466" s="7"/>
    </row>
    <row r="1467" customFormat="false" ht="15" hidden="false" customHeight="true" outlineLevel="0" collapsed="false">
      <c r="A1467" s="7" t="s">
        <v>7534</v>
      </c>
      <c r="B1467" s="7" t="s">
        <v>13817</v>
      </c>
      <c r="C1467" s="7" t="s">
        <v>1010</v>
      </c>
      <c r="D1467" s="7" t="s">
        <v>198</v>
      </c>
      <c r="E1467" s="7" t="s">
        <v>297</v>
      </c>
      <c r="F1467" s="7" t="s">
        <v>6018</v>
      </c>
      <c r="G1467" s="7" t="n">
        <f aca="false">COUNTIF('Duel Log'!A:A,A1467)</f>
        <v>3</v>
      </c>
      <c r="H1467" s="7" t="n">
        <f aca="false">COUNTIFS('Duel Log'!A:A,A1467,'Duel Log'!AA:AA,"Win")</f>
        <v>3</v>
      </c>
      <c r="I1467" s="7" t="s">
        <v>9599</v>
      </c>
      <c r="J1467" s="7" t="s">
        <v>13826</v>
      </c>
      <c r="K1467" s="7" t="s">
        <v>13827</v>
      </c>
      <c r="L1467" s="7" t="s">
        <v>99</v>
      </c>
      <c r="M1467" s="7" t="s">
        <v>13828</v>
      </c>
      <c r="N1467" s="7"/>
    </row>
    <row r="1468" customFormat="false" ht="15" hidden="false" customHeight="true" outlineLevel="0" collapsed="false">
      <c r="A1468" s="7" t="s">
        <v>7536</v>
      </c>
      <c r="B1468" s="7" t="s">
        <v>13817</v>
      </c>
      <c r="C1468" s="7" t="s">
        <v>1010</v>
      </c>
      <c r="D1468" s="7" t="s">
        <v>198</v>
      </c>
      <c r="E1468" s="7" t="s">
        <v>297</v>
      </c>
      <c r="F1468" s="7" t="s">
        <v>6027</v>
      </c>
      <c r="G1468" s="7" t="n">
        <f aca="false">COUNTIF('Duel Log'!A:A,A1468)</f>
        <v>3</v>
      </c>
      <c r="H1468" s="7" t="n">
        <f aca="false">COUNTIFS('Duel Log'!A:A,A1468,'Duel Log'!AA:AA,"Win")</f>
        <v>1</v>
      </c>
      <c r="I1468" s="7" t="s">
        <v>13829</v>
      </c>
      <c r="J1468" s="7" t="s">
        <v>13830</v>
      </c>
      <c r="K1468" s="7" t="s">
        <v>13831</v>
      </c>
      <c r="L1468" s="7" t="s">
        <v>99</v>
      </c>
      <c r="M1468" s="7" t="s">
        <v>10567</v>
      </c>
      <c r="N1468" s="7"/>
    </row>
    <row r="1469" customFormat="false" ht="15" hidden="false" customHeight="true" outlineLevel="0" collapsed="false">
      <c r="A1469" s="7" t="s">
        <v>7537</v>
      </c>
      <c r="B1469" s="7" t="s">
        <v>13817</v>
      </c>
      <c r="C1469" s="7" t="s">
        <v>1010</v>
      </c>
      <c r="D1469" s="7" t="s">
        <v>198</v>
      </c>
      <c r="E1469" s="7" t="s">
        <v>297</v>
      </c>
      <c r="F1469" s="7" t="s">
        <v>6033</v>
      </c>
      <c r="G1469" s="7" t="n">
        <f aca="false">COUNTIF('Duel Log'!A:A,A1469)</f>
        <v>3</v>
      </c>
      <c r="H1469" s="7" t="n">
        <f aca="false">COUNTIFS('Duel Log'!A:A,A1469,'Duel Log'!AA:AA,"Win")</f>
        <v>2</v>
      </c>
      <c r="I1469" s="7" t="s">
        <v>11249</v>
      </c>
      <c r="J1469" s="7" t="s">
        <v>10636</v>
      </c>
      <c r="K1469" s="7" t="s">
        <v>13832</v>
      </c>
      <c r="L1469" s="7" t="s">
        <v>99</v>
      </c>
      <c r="M1469" s="7" t="s">
        <v>10540</v>
      </c>
      <c r="N1469" s="7"/>
    </row>
    <row r="1470" customFormat="false" ht="15" hidden="false" customHeight="true" outlineLevel="0" collapsed="false">
      <c r="A1470" s="5" t="s">
        <v>7538</v>
      </c>
      <c r="B1470" s="5" t="s">
        <v>13833</v>
      </c>
      <c r="C1470" s="5" t="s">
        <v>1010</v>
      </c>
      <c r="D1470" s="5" t="s">
        <v>1206</v>
      </c>
      <c r="E1470" s="5" t="s">
        <v>297</v>
      </c>
      <c r="F1470" s="5" t="s">
        <v>5573</v>
      </c>
      <c r="G1470" s="5" t="n">
        <f aca="false">COUNTIF('Duel Log'!A:A,A1470)</f>
        <v>3</v>
      </c>
      <c r="H1470" s="5" t="n">
        <f aca="false">COUNTIFS('Duel Log'!A:A,A1470,'Duel Log'!AA:AA,"Win")</f>
        <v>0</v>
      </c>
      <c r="I1470" s="5" t="s">
        <v>11482</v>
      </c>
      <c r="J1470" s="5" t="s">
        <v>11235</v>
      </c>
      <c r="K1470" s="5" t="s">
        <v>13834</v>
      </c>
      <c r="L1470" s="5" t="s">
        <v>98</v>
      </c>
      <c r="M1470" s="5" t="s">
        <v>9945</v>
      </c>
      <c r="N1470" s="5"/>
    </row>
    <row r="1471" customFormat="false" ht="15" hidden="false" customHeight="true" outlineLevel="0" collapsed="false">
      <c r="A1471" s="7" t="s">
        <v>7539</v>
      </c>
      <c r="B1471" s="7" t="s">
        <v>13833</v>
      </c>
      <c r="C1471" s="7" t="s">
        <v>1010</v>
      </c>
      <c r="D1471" s="7" t="s">
        <v>1206</v>
      </c>
      <c r="E1471" s="7" t="s">
        <v>297</v>
      </c>
      <c r="F1471" s="7" t="s">
        <v>5578</v>
      </c>
      <c r="G1471" s="7" t="n">
        <f aca="false">COUNTIF('Duel Log'!A:A,A1471)</f>
        <v>3</v>
      </c>
      <c r="H1471" s="7" t="n">
        <f aca="false">COUNTIFS('Duel Log'!A:A,A1471,'Duel Log'!AA:AA,"Win")</f>
        <v>1</v>
      </c>
      <c r="I1471" s="7" t="s">
        <v>11257</v>
      </c>
      <c r="J1471" s="7" t="s">
        <v>13835</v>
      </c>
      <c r="K1471" s="7" t="s">
        <v>13836</v>
      </c>
      <c r="L1471" s="7" t="s">
        <v>99</v>
      </c>
      <c r="M1471" s="7" t="s">
        <v>9768</v>
      </c>
      <c r="N1471" s="7"/>
    </row>
    <row r="1472" customFormat="false" ht="15" hidden="false" customHeight="true" outlineLevel="0" collapsed="false">
      <c r="A1472" s="5" t="s">
        <v>7540</v>
      </c>
      <c r="B1472" s="5" t="s">
        <v>13837</v>
      </c>
      <c r="C1472" s="5" t="s">
        <v>1010</v>
      </c>
      <c r="D1472" s="5" t="s">
        <v>1283</v>
      </c>
      <c r="E1472" s="5" t="s">
        <v>297</v>
      </c>
      <c r="F1472" s="5" t="s">
        <v>1310</v>
      </c>
      <c r="G1472" s="5" t="n">
        <f aca="false">COUNTIF('Duel Log'!A:A,A1472)</f>
        <v>1</v>
      </c>
      <c r="H1472" s="5" t="n">
        <f aca="false">COUNTIFS('Duel Log'!A:A,A1472,'Duel Log'!AA:AA,"Win")</f>
        <v>0</v>
      </c>
      <c r="I1472" s="5" t="s">
        <v>13835</v>
      </c>
      <c r="J1472" s="5"/>
      <c r="K1472" s="5"/>
      <c r="L1472" s="5" t="s">
        <v>98</v>
      </c>
      <c r="M1472" s="5" t="s">
        <v>9648</v>
      </c>
      <c r="N1472" s="5"/>
    </row>
    <row r="1473" customFormat="false" ht="15" hidden="false" customHeight="true" outlineLevel="0" collapsed="false">
      <c r="A1473" s="7" t="s">
        <v>7541</v>
      </c>
      <c r="B1473" s="7" t="s">
        <v>13833</v>
      </c>
      <c r="C1473" s="7" t="s">
        <v>1010</v>
      </c>
      <c r="D1473" s="7" t="s">
        <v>1206</v>
      </c>
      <c r="E1473" s="7" t="s">
        <v>297</v>
      </c>
      <c r="F1473" s="7" t="s">
        <v>5584</v>
      </c>
      <c r="G1473" s="7" t="n">
        <f aca="false">COUNTIF('Duel Log'!A:A,A1473)</f>
        <v>3</v>
      </c>
      <c r="H1473" s="7" t="n">
        <f aca="false">COUNTIFS('Duel Log'!A:A,A1473,'Duel Log'!AA:AA,"Win")</f>
        <v>1</v>
      </c>
      <c r="I1473" s="7" t="s">
        <v>10935</v>
      </c>
      <c r="J1473" s="7" t="s">
        <v>11953</v>
      </c>
      <c r="K1473" s="7" t="s">
        <v>13838</v>
      </c>
      <c r="L1473" s="7" t="s">
        <v>99</v>
      </c>
      <c r="M1473" s="7" t="s">
        <v>10567</v>
      </c>
      <c r="N1473" s="7"/>
    </row>
    <row r="1474" customFormat="false" ht="15" hidden="false" customHeight="true" outlineLevel="0" collapsed="false">
      <c r="A1474" s="7" t="s">
        <v>7542</v>
      </c>
      <c r="B1474" s="7" t="s">
        <v>13833</v>
      </c>
      <c r="C1474" s="7" t="s">
        <v>1010</v>
      </c>
      <c r="D1474" s="7" t="s">
        <v>1206</v>
      </c>
      <c r="E1474" s="7" t="s">
        <v>297</v>
      </c>
      <c r="F1474" s="7" t="s">
        <v>5589</v>
      </c>
      <c r="G1474" s="7" t="n">
        <f aca="false">COUNTIF('Duel Log'!A:A,A1474)</f>
        <v>3</v>
      </c>
      <c r="H1474" s="7" t="n">
        <f aca="false">COUNTIFS('Duel Log'!A:A,A1474,'Duel Log'!AA:AA,"Win")</f>
        <v>0</v>
      </c>
      <c r="I1474" s="7" t="s">
        <v>12555</v>
      </c>
      <c r="J1474" s="7" t="s">
        <v>13839</v>
      </c>
      <c r="K1474" s="7" t="s">
        <v>13840</v>
      </c>
      <c r="L1474" s="7" t="s">
        <v>99</v>
      </c>
      <c r="M1474" s="7" t="s">
        <v>13841</v>
      </c>
      <c r="N1474" s="7"/>
    </row>
    <row r="1475" customFormat="false" ht="15" hidden="false" customHeight="true" outlineLevel="0" collapsed="false">
      <c r="A1475" s="7" t="s">
        <v>7543</v>
      </c>
      <c r="B1475" s="7" t="s">
        <v>13833</v>
      </c>
      <c r="C1475" s="7" t="s">
        <v>1010</v>
      </c>
      <c r="D1475" s="7" t="s">
        <v>1206</v>
      </c>
      <c r="E1475" s="7" t="s">
        <v>297</v>
      </c>
      <c r="F1475" s="7" t="s">
        <v>5595</v>
      </c>
      <c r="G1475" s="7" t="n">
        <f aca="false">COUNTIF('Duel Log'!A:A,A1475)</f>
        <v>3</v>
      </c>
      <c r="H1475" s="7" t="n">
        <f aca="false">COUNTIFS('Duel Log'!A:A,A1475,'Duel Log'!AA:AA,"Win")</f>
        <v>1</v>
      </c>
      <c r="I1475" s="7" t="s">
        <v>11260</v>
      </c>
      <c r="J1475" s="7" t="s">
        <v>13842</v>
      </c>
      <c r="K1475" s="7" t="s">
        <v>13843</v>
      </c>
      <c r="L1475" s="7" t="s">
        <v>99</v>
      </c>
      <c r="M1475" s="7" t="s">
        <v>10272</v>
      </c>
      <c r="N1475" s="7"/>
    </row>
    <row r="1476" customFormat="false" ht="15" hidden="false" customHeight="true" outlineLevel="0" collapsed="false">
      <c r="A1476" s="7" t="s">
        <v>7544</v>
      </c>
      <c r="B1476" s="7" t="s">
        <v>13833</v>
      </c>
      <c r="C1476" s="7" t="s">
        <v>1010</v>
      </c>
      <c r="D1476" s="7" t="s">
        <v>1206</v>
      </c>
      <c r="E1476" s="7" t="s">
        <v>297</v>
      </c>
      <c r="F1476" s="7" t="s">
        <v>5601</v>
      </c>
      <c r="G1476" s="7" t="n">
        <f aca="false">COUNTIF('Duel Log'!A:A,A1476)</f>
        <v>3</v>
      </c>
      <c r="H1476" s="7" t="n">
        <f aca="false">COUNTIFS('Duel Log'!A:A,A1476,'Duel Log'!AA:AA,"Win")</f>
        <v>0</v>
      </c>
      <c r="I1476" s="7" t="s">
        <v>11249</v>
      </c>
      <c r="J1476" s="7" t="s">
        <v>11257</v>
      </c>
      <c r="K1476" s="7" t="s">
        <v>984</v>
      </c>
      <c r="L1476" s="7" t="s">
        <v>99</v>
      </c>
      <c r="M1476" s="7" t="s">
        <v>10290</v>
      </c>
      <c r="N1476" s="7"/>
    </row>
    <row r="1477" customFormat="false" ht="15" hidden="false" customHeight="true" outlineLevel="0" collapsed="false">
      <c r="A1477" s="7" t="s">
        <v>7545</v>
      </c>
      <c r="B1477" s="7" t="s">
        <v>13833</v>
      </c>
      <c r="C1477" s="7" t="s">
        <v>1010</v>
      </c>
      <c r="D1477" s="7" t="s">
        <v>1206</v>
      </c>
      <c r="E1477" s="7" t="s">
        <v>297</v>
      </c>
      <c r="F1477" s="7" t="s">
        <v>5605</v>
      </c>
      <c r="G1477" s="7" t="n">
        <f aca="false">COUNTIF('Duel Log'!A:A,A1477)</f>
        <v>3</v>
      </c>
      <c r="H1477" s="7" t="n">
        <f aca="false">COUNTIFS('Duel Log'!A:A,A1477,'Duel Log'!AA:AA,"Win")</f>
        <v>1</v>
      </c>
      <c r="I1477" s="7" t="s">
        <v>10370</v>
      </c>
      <c r="J1477" s="7" t="s">
        <v>11238</v>
      </c>
      <c r="K1477" s="7" t="s">
        <v>13844</v>
      </c>
      <c r="L1477" s="7" t="s">
        <v>99</v>
      </c>
      <c r="M1477" s="7" t="s">
        <v>10460</v>
      </c>
      <c r="N1477" s="7"/>
    </row>
    <row r="1478" customFormat="false" ht="15" hidden="false" customHeight="true" outlineLevel="0" collapsed="false">
      <c r="A1478" s="7" t="s">
        <v>7546</v>
      </c>
      <c r="B1478" s="7" t="s">
        <v>13833</v>
      </c>
      <c r="C1478" s="7" t="s">
        <v>1010</v>
      </c>
      <c r="D1478" s="7" t="s">
        <v>1206</v>
      </c>
      <c r="E1478" s="7" t="s">
        <v>297</v>
      </c>
      <c r="F1478" s="7" t="s">
        <v>5609</v>
      </c>
      <c r="G1478" s="7" t="n">
        <f aca="false">COUNTIF('Duel Log'!A:A,A1478)</f>
        <v>3</v>
      </c>
      <c r="H1478" s="7" t="n">
        <f aca="false">COUNTIFS('Duel Log'!A:A,A1478,'Duel Log'!AA:AA,"Win")</f>
        <v>3</v>
      </c>
      <c r="I1478" s="7" t="s">
        <v>10256</v>
      </c>
      <c r="J1478" s="7" t="s">
        <v>10275</v>
      </c>
      <c r="K1478" s="7" t="s">
        <v>13845</v>
      </c>
      <c r="L1478" s="7" t="s">
        <v>99</v>
      </c>
      <c r="M1478" s="7" t="s">
        <v>10161</v>
      </c>
      <c r="N1478" s="7"/>
    </row>
    <row r="1479" customFormat="false" ht="15" hidden="false" customHeight="true" outlineLevel="0" collapsed="false">
      <c r="A1479" s="7" t="s">
        <v>7547</v>
      </c>
      <c r="B1479" s="7" t="s">
        <v>13833</v>
      </c>
      <c r="C1479" s="7" t="s">
        <v>1010</v>
      </c>
      <c r="D1479" s="7" t="s">
        <v>1206</v>
      </c>
      <c r="E1479" s="7" t="s">
        <v>297</v>
      </c>
      <c r="F1479" s="7" t="s">
        <v>5613</v>
      </c>
      <c r="G1479" s="7" t="n">
        <f aca="false">COUNTIF('Duel Log'!A:A,A1479)</f>
        <v>3</v>
      </c>
      <c r="H1479" s="7" t="n">
        <f aca="false">COUNTIFS('Duel Log'!A:A,A1479,'Duel Log'!AA:AA,"Win")</f>
        <v>3</v>
      </c>
      <c r="I1479" s="7" t="s">
        <v>10466</v>
      </c>
      <c r="J1479" s="7" t="s">
        <v>13846</v>
      </c>
      <c r="K1479" s="7" t="s">
        <v>13847</v>
      </c>
      <c r="L1479" s="7" t="s">
        <v>99</v>
      </c>
      <c r="M1479" s="7" t="s">
        <v>9763</v>
      </c>
      <c r="N1479" s="7"/>
    </row>
    <row r="1480" customFormat="false" ht="15" hidden="false" customHeight="true" outlineLevel="0" collapsed="false">
      <c r="A1480" s="7" t="s">
        <v>7548</v>
      </c>
      <c r="B1480" s="7" t="s">
        <v>13848</v>
      </c>
      <c r="C1480" s="7" t="s">
        <v>1010</v>
      </c>
      <c r="D1480" s="7" t="s">
        <v>567</v>
      </c>
      <c r="E1480" s="7" t="s">
        <v>297</v>
      </c>
      <c r="F1480" s="7" t="s">
        <v>6931</v>
      </c>
      <c r="G1480" s="7" t="n">
        <f aca="false">COUNTIF('Duel Log'!A:A,A1480)</f>
        <v>3</v>
      </c>
      <c r="H1480" s="7" t="n">
        <f aca="false">COUNTIFS('Duel Log'!A:A,A1480,'Duel Log'!AA:AA,"Win")</f>
        <v>2</v>
      </c>
      <c r="I1480" s="7" t="s">
        <v>13849</v>
      </c>
      <c r="J1480" s="7" t="s">
        <v>13850</v>
      </c>
      <c r="K1480" s="7" t="s">
        <v>13851</v>
      </c>
      <c r="L1480" s="7" t="s">
        <v>99</v>
      </c>
      <c r="M1480" s="7" t="s">
        <v>13454</v>
      </c>
      <c r="N1480" s="7"/>
    </row>
    <row r="1481" customFormat="false" ht="15" hidden="false" customHeight="true" outlineLevel="0" collapsed="false">
      <c r="A1481" s="7" t="s">
        <v>7549</v>
      </c>
      <c r="B1481" s="7" t="s">
        <v>13848</v>
      </c>
      <c r="C1481" s="7" t="s">
        <v>1010</v>
      </c>
      <c r="D1481" s="7" t="s">
        <v>567</v>
      </c>
      <c r="E1481" s="7" t="s">
        <v>297</v>
      </c>
      <c r="F1481" s="7" t="s">
        <v>6938</v>
      </c>
      <c r="G1481" s="7" t="n">
        <f aca="false">COUNTIF('Duel Log'!A:A,A1481)</f>
        <v>3</v>
      </c>
      <c r="H1481" s="7" t="n">
        <f aca="false">COUNTIFS('Duel Log'!A:A,A1481,'Duel Log'!AA:AA,"Win")</f>
        <v>2</v>
      </c>
      <c r="I1481" s="7" t="s">
        <v>10341</v>
      </c>
      <c r="J1481" s="7" t="s">
        <v>13852</v>
      </c>
      <c r="K1481" s="7" t="s">
        <v>13853</v>
      </c>
      <c r="L1481" s="7" t="s">
        <v>99</v>
      </c>
      <c r="M1481" s="7" t="s">
        <v>10567</v>
      </c>
      <c r="N1481" s="7"/>
    </row>
    <row r="1482" customFormat="false" ht="15" hidden="false" customHeight="true" outlineLevel="0" collapsed="false">
      <c r="A1482" s="7" t="s">
        <v>7550</v>
      </c>
      <c r="B1482" s="7" t="s">
        <v>13848</v>
      </c>
      <c r="C1482" s="7" t="s">
        <v>1010</v>
      </c>
      <c r="D1482" s="7" t="s">
        <v>567</v>
      </c>
      <c r="E1482" s="7" t="s">
        <v>297</v>
      </c>
      <c r="F1482" s="7" t="s">
        <v>6944</v>
      </c>
      <c r="G1482" s="7" t="n">
        <f aca="false">COUNTIF('Duel Log'!A:A,A1482)</f>
        <v>3</v>
      </c>
      <c r="H1482" s="7" t="n">
        <f aca="false">COUNTIFS('Duel Log'!A:A,A1482,'Duel Log'!AA:AA,"Win")</f>
        <v>2</v>
      </c>
      <c r="I1482" s="7" t="s">
        <v>10266</v>
      </c>
      <c r="J1482" s="7" t="s">
        <v>13854</v>
      </c>
      <c r="K1482" s="7" t="s">
        <v>13855</v>
      </c>
      <c r="L1482" s="7" t="s">
        <v>99</v>
      </c>
      <c r="M1482" s="7" t="s">
        <v>13856</v>
      </c>
      <c r="N1482" s="7"/>
    </row>
    <row r="1483" customFormat="false" ht="15" hidden="false" customHeight="true" outlineLevel="0" collapsed="false">
      <c r="A1483" s="7" t="s">
        <v>7551</v>
      </c>
      <c r="B1483" s="7" t="s">
        <v>13848</v>
      </c>
      <c r="C1483" s="7" t="s">
        <v>1010</v>
      </c>
      <c r="D1483" s="7" t="s">
        <v>567</v>
      </c>
      <c r="E1483" s="7" t="s">
        <v>297</v>
      </c>
      <c r="F1483" s="7" t="s">
        <v>6950</v>
      </c>
      <c r="G1483" s="7" t="n">
        <f aca="false">COUNTIF('Duel Log'!A:A,A1483)</f>
        <v>4</v>
      </c>
      <c r="H1483" s="7" t="n">
        <f aca="false">COUNTIFS('Duel Log'!A:A,A1483,'Duel Log'!AA:AA,"Win")</f>
        <v>2</v>
      </c>
      <c r="I1483" s="7" t="s">
        <v>11257</v>
      </c>
      <c r="J1483" s="7" t="s">
        <v>13857</v>
      </c>
      <c r="K1483" s="7" t="s">
        <v>13857</v>
      </c>
      <c r="L1483" s="7" t="s">
        <v>99</v>
      </c>
      <c r="M1483" s="7" t="s">
        <v>9768</v>
      </c>
      <c r="N1483" s="7"/>
    </row>
    <row r="1484" customFormat="false" ht="15" hidden="false" customHeight="true" outlineLevel="0" collapsed="false">
      <c r="A1484" s="7" t="s">
        <v>7552</v>
      </c>
      <c r="B1484" s="7" t="s">
        <v>13848</v>
      </c>
      <c r="C1484" s="7" t="s">
        <v>1010</v>
      </c>
      <c r="D1484" s="7" t="s">
        <v>567</v>
      </c>
      <c r="E1484" s="7" t="s">
        <v>297</v>
      </c>
      <c r="F1484" s="7" t="s">
        <v>6957</v>
      </c>
      <c r="G1484" s="7" t="n">
        <f aca="false">COUNTIF('Duel Log'!A:A,A1484)</f>
        <v>3</v>
      </c>
      <c r="H1484" s="7" t="n">
        <f aca="false">COUNTIFS('Duel Log'!A:A,A1484,'Duel Log'!AA:AA,"Win")</f>
        <v>0</v>
      </c>
      <c r="I1484" s="7" t="s">
        <v>11260</v>
      </c>
      <c r="J1484" s="7" t="s">
        <v>13858</v>
      </c>
      <c r="K1484" s="7" t="s">
        <v>13859</v>
      </c>
      <c r="L1484" s="7" t="s">
        <v>99</v>
      </c>
      <c r="M1484" s="7" t="s">
        <v>10400</v>
      </c>
      <c r="N1484" s="7"/>
    </row>
    <row r="1485" customFormat="false" ht="15" hidden="false" customHeight="true" outlineLevel="0" collapsed="false">
      <c r="A1485" s="7" t="s">
        <v>7553</v>
      </c>
      <c r="B1485" s="7" t="s">
        <v>13848</v>
      </c>
      <c r="C1485" s="7" t="s">
        <v>1010</v>
      </c>
      <c r="D1485" s="7" t="s">
        <v>567</v>
      </c>
      <c r="E1485" s="7" t="s">
        <v>297</v>
      </c>
      <c r="F1485" s="7" t="s">
        <v>6964</v>
      </c>
      <c r="G1485" s="7" t="n">
        <f aca="false">COUNTIF('Duel Log'!A:A,A1485)</f>
        <v>3</v>
      </c>
      <c r="H1485" s="7" t="n">
        <f aca="false">COUNTIFS('Duel Log'!A:A,A1485,'Duel Log'!AA:AA,"Win")</f>
        <v>0</v>
      </c>
      <c r="I1485" s="7" t="s">
        <v>11235</v>
      </c>
      <c r="J1485" s="7" t="s">
        <v>13860</v>
      </c>
      <c r="K1485" s="7" t="s">
        <v>13861</v>
      </c>
      <c r="L1485" s="7" t="s">
        <v>99</v>
      </c>
      <c r="M1485" s="7" t="s">
        <v>9763</v>
      </c>
      <c r="N1485" s="7"/>
    </row>
    <row r="1486" customFormat="false" ht="15" hidden="false" customHeight="true" outlineLevel="0" collapsed="false">
      <c r="A1486" s="5" t="s">
        <v>7554</v>
      </c>
      <c r="B1486" s="5" t="s">
        <v>13862</v>
      </c>
      <c r="C1486" s="5" t="s">
        <v>1010</v>
      </c>
      <c r="D1486" s="5" t="s">
        <v>227</v>
      </c>
      <c r="E1486" s="5" t="s">
        <v>297</v>
      </c>
      <c r="F1486" s="5" t="s">
        <v>5755</v>
      </c>
      <c r="G1486" s="5" t="n">
        <f aca="false">COUNTIF('Duel Log'!A:A,A1486)</f>
        <v>3</v>
      </c>
      <c r="H1486" s="5" t="n">
        <f aca="false">COUNTIFS('Duel Log'!A:A,A1486,'Duel Log'!AA:AA,"Win")</f>
        <v>2</v>
      </c>
      <c r="I1486" s="5" t="s">
        <v>10441</v>
      </c>
      <c r="J1486" s="5" t="s">
        <v>13863</v>
      </c>
      <c r="K1486" s="5" t="s">
        <v>13864</v>
      </c>
      <c r="L1486" s="5" t="s">
        <v>98</v>
      </c>
      <c r="M1486" s="5" t="s">
        <v>13865</v>
      </c>
      <c r="N1486" s="5"/>
    </row>
    <row r="1487" customFormat="false" ht="15" hidden="false" customHeight="true" outlineLevel="0" collapsed="false">
      <c r="A1487" s="7" t="s">
        <v>7555</v>
      </c>
      <c r="B1487" s="7" t="s">
        <v>13862</v>
      </c>
      <c r="C1487" s="7" t="s">
        <v>1010</v>
      </c>
      <c r="D1487" s="7" t="s">
        <v>227</v>
      </c>
      <c r="E1487" s="7" t="s">
        <v>297</v>
      </c>
      <c r="F1487" s="7" t="s">
        <v>5762</v>
      </c>
      <c r="G1487" s="7" t="n">
        <f aca="false">COUNTIF('Duel Log'!A:A,A1487)</f>
        <v>3</v>
      </c>
      <c r="H1487" s="7" t="n">
        <f aca="false">COUNTIFS('Duel Log'!A:A,A1487,'Duel Log'!AA:AA,"Win")</f>
        <v>1</v>
      </c>
      <c r="I1487" s="7" t="s">
        <v>9694</v>
      </c>
      <c r="J1487" s="7" t="s">
        <v>13866</v>
      </c>
      <c r="K1487" s="7" t="s">
        <v>10935</v>
      </c>
      <c r="L1487" s="7" t="s">
        <v>99</v>
      </c>
      <c r="M1487" s="7" t="s">
        <v>13867</v>
      </c>
      <c r="N1487" s="7"/>
    </row>
    <row r="1488" customFormat="false" ht="15" hidden="false" customHeight="true" outlineLevel="0" collapsed="false">
      <c r="A1488" s="7" t="s">
        <v>7556</v>
      </c>
      <c r="B1488" s="7" t="s">
        <v>13862</v>
      </c>
      <c r="C1488" s="7" t="s">
        <v>1010</v>
      </c>
      <c r="D1488" s="7" t="s">
        <v>227</v>
      </c>
      <c r="E1488" s="7" t="s">
        <v>297</v>
      </c>
      <c r="F1488" s="7" t="s">
        <v>5766</v>
      </c>
      <c r="G1488" s="7" t="n">
        <f aca="false">COUNTIF('Duel Log'!A:A,A1488)</f>
        <v>3</v>
      </c>
      <c r="H1488" s="7" t="n">
        <f aca="false">COUNTIFS('Duel Log'!A:A,A1488,'Duel Log'!AA:AA,"Win")</f>
        <v>2</v>
      </c>
      <c r="I1488" s="7" t="s">
        <v>13868</v>
      </c>
      <c r="J1488" s="7" t="s">
        <v>13869</v>
      </c>
      <c r="K1488" s="7" t="s">
        <v>13870</v>
      </c>
      <c r="L1488" s="7" t="s">
        <v>99</v>
      </c>
      <c r="M1488" s="7" t="s">
        <v>12018</v>
      </c>
      <c r="N1488" s="7"/>
    </row>
    <row r="1489" customFormat="false" ht="15" hidden="false" customHeight="true" outlineLevel="0" collapsed="false">
      <c r="A1489" s="7" t="s">
        <v>7557</v>
      </c>
      <c r="B1489" s="7" t="s">
        <v>13862</v>
      </c>
      <c r="C1489" s="7" t="s">
        <v>1010</v>
      </c>
      <c r="D1489" s="7" t="s">
        <v>227</v>
      </c>
      <c r="E1489" s="7" t="s">
        <v>297</v>
      </c>
      <c r="F1489" s="7" t="s">
        <v>5772</v>
      </c>
      <c r="G1489" s="7" t="n">
        <f aca="false">COUNTIF('Duel Log'!A:A,A1489)</f>
        <v>3</v>
      </c>
      <c r="H1489" s="7" t="n">
        <f aca="false">COUNTIFS('Duel Log'!A:A,A1489,'Duel Log'!AA:AA,"Win")</f>
        <v>2</v>
      </c>
      <c r="I1489" s="7" t="s">
        <v>11257</v>
      </c>
      <c r="J1489" s="7" t="s">
        <v>13871</v>
      </c>
      <c r="K1489" s="7" t="s">
        <v>13872</v>
      </c>
      <c r="L1489" s="7" t="s">
        <v>99</v>
      </c>
      <c r="M1489" s="7" t="s">
        <v>13407</v>
      </c>
      <c r="N1489" s="7"/>
    </row>
    <row r="1490" customFormat="false" ht="15" hidden="false" customHeight="true" outlineLevel="0" collapsed="false">
      <c r="A1490" s="7" t="s">
        <v>7558</v>
      </c>
      <c r="B1490" s="7" t="s">
        <v>13862</v>
      </c>
      <c r="C1490" s="7" t="s">
        <v>1010</v>
      </c>
      <c r="D1490" s="7" t="s">
        <v>227</v>
      </c>
      <c r="E1490" s="7" t="s">
        <v>297</v>
      </c>
      <c r="F1490" s="7" t="s">
        <v>5777</v>
      </c>
      <c r="G1490" s="7" t="n">
        <f aca="false">COUNTIF('Duel Log'!A:A,A1490)</f>
        <v>3</v>
      </c>
      <c r="H1490" s="7" t="n">
        <f aca="false">COUNTIFS('Duel Log'!A:A,A1490,'Duel Log'!AA:AA,"Win")</f>
        <v>3</v>
      </c>
      <c r="I1490" s="7" t="s">
        <v>13873</v>
      </c>
      <c r="J1490" s="7" t="s">
        <v>13874</v>
      </c>
      <c r="K1490" s="7" t="s">
        <v>13875</v>
      </c>
      <c r="L1490" s="7" t="s">
        <v>99</v>
      </c>
      <c r="M1490" s="7" t="s">
        <v>9988</v>
      </c>
      <c r="N1490" s="7"/>
    </row>
    <row r="1491" customFormat="false" ht="15" hidden="false" customHeight="true" outlineLevel="0" collapsed="false">
      <c r="A1491" s="7" t="s">
        <v>7559</v>
      </c>
      <c r="B1491" s="7" t="s">
        <v>13862</v>
      </c>
      <c r="C1491" s="7" t="s">
        <v>1010</v>
      </c>
      <c r="D1491" s="7" t="s">
        <v>227</v>
      </c>
      <c r="E1491" s="7" t="s">
        <v>297</v>
      </c>
      <c r="F1491" s="7" t="s">
        <v>5783</v>
      </c>
      <c r="G1491" s="7" t="n">
        <f aca="false">COUNTIF('Duel Log'!A:A,A1491)</f>
        <v>4</v>
      </c>
      <c r="H1491" s="7" t="n">
        <f aca="false">COUNTIFS('Duel Log'!A:A,A1491,'Duel Log'!AA:AA,"Win")</f>
        <v>3</v>
      </c>
      <c r="I1491" s="7" t="s">
        <v>11238</v>
      </c>
      <c r="J1491" s="7" t="s">
        <v>13876</v>
      </c>
      <c r="K1491" s="7" t="s">
        <v>13876</v>
      </c>
      <c r="L1491" s="7" t="s">
        <v>99</v>
      </c>
      <c r="M1491" s="7" t="s">
        <v>9645</v>
      </c>
      <c r="N1491" s="7"/>
    </row>
    <row r="1492" customFormat="false" ht="15" hidden="false" customHeight="true" outlineLevel="0" collapsed="false">
      <c r="A1492" s="7" t="s">
        <v>7560</v>
      </c>
      <c r="B1492" s="7" t="s">
        <v>13862</v>
      </c>
      <c r="C1492" s="7" t="s">
        <v>1010</v>
      </c>
      <c r="D1492" s="7" t="s">
        <v>227</v>
      </c>
      <c r="E1492" s="7" t="s">
        <v>297</v>
      </c>
      <c r="F1492" s="7" t="s">
        <v>5789</v>
      </c>
      <c r="G1492" s="7" t="n">
        <f aca="false">COUNTIF('Duel Log'!A:A,A1492)</f>
        <v>3</v>
      </c>
      <c r="H1492" s="7" t="n">
        <f aca="false">COUNTIFS('Duel Log'!A:A,A1492,'Duel Log'!AA:AA,"Win")</f>
        <v>1</v>
      </c>
      <c r="I1492" s="7" t="s">
        <v>11260</v>
      </c>
      <c r="J1492" s="7" t="s">
        <v>13877</v>
      </c>
      <c r="K1492" s="7" t="s">
        <v>13878</v>
      </c>
      <c r="L1492" s="7" t="s">
        <v>99</v>
      </c>
      <c r="M1492" s="7" t="s">
        <v>10400</v>
      </c>
      <c r="N1492" s="7"/>
    </row>
    <row r="1493" customFormat="false" ht="15" hidden="false" customHeight="true" outlineLevel="0" collapsed="false">
      <c r="A1493" s="5" t="s">
        <v>7561</v>
      </c>
      <c r="B1493" s="5" t="s">
        <v>13879</v>
      </c>
      <c r="C1493" s="5" t="s">
        <v>7154</v>
      </c>
      <c r="D1493" s="5" t="s">
        <v>2185</v>
      </c>
      <c r="E1493" s="5" t="s">
        <v>297</v>
      </c>
      <c r="F1493" s="5" t="s">
        <v>7562</v>
      </c>
      <c r="G1493" s="5" t="n">
        <f aca="false">COUNTIF('Duel Log'!A:A,A1493)</f>
        <v>3</v>
      </c>
      <c r="H1493" s="5" t="n">
        <f aca="false">COUNTIFS('Duel Log'!A:A,A1493,'Duel Log'!AA:AA,"Win")</f>
        <v>2</v>
      </c>
      <c r="I1493" s="5" t="s">
        <v>13880</v>
      </c>
      <c r="J1493" s="5" t="s">
        <v>13881</v>
      </c>
      <c r="K1493" s="5" t="s">
        <v>13882</v>
      </c>
      <c r="L1493" s="5" t="s">
        <v>98</v>
      </c>
      <c r="M1493" s="5" t="s">
        <v>9963</v>
      </c>
      <c r="N1493" s="5"/>
    </row>
    <row r="1494" customFormat="false" ht="15" hidden="false" customHeight="true" outlineLevel="0" collapsed="false">
      <c r="A1494" s="7" t="s">
        <v>7567</v>
      </c>
      <c r="B1494" s="7" t="s">
        <v>13879</v>
      </c>
      <c r="C1494" s="7" t="s">
        <v>7154</v>
      </c>
      <c r="D1494" s="7" t="s">
        <v>2185</v>
      </c>
      <c r="E1494" s="7" t="s">
        <v>297</v>
      </c>
      <c r="F1494" s="7" t="s">
        <v>7568</v>
      </c>
      <c r="G1494" s="7" t="n">
        <f aca="false">COUNTIF('Duel Log'!A:A,A1494)</f>
        <v>3</v>
      </c>
      <c r="H1494" s="7" t="n">
        <f aca="false">COUNTIFS('Duel Log'!A:A,A1494,'Duel Log'!AA:AA,"Win")</f>
        <v>2</v>
      </c>
      <c r="I1494" s="7" t="s">
        <v>13883</v>
      </c>
      <c r="J1494" s="7" t="s">
        <v>13884</v>
      </c>
      <c r="K1494" s="7" t="s">
        <v>10405</v>
      </c>
      <c r="L1494" s="7" t="s">
        <v>99</v>
      </c>
      <c r="M1494" s="7" t="s">
        <v>13885</v>
      </c>
      <c r="N1494" s="7"/>
    </row>
    <row r="1495" customFormat="false" ht="15" hidden="false" customHeight="true" outlineLevel="0" collapsed="false">
      <c r="A1495" s="7" t="s">
        <v>7572</v>
      </c>
      <c r="B1495" s="7" t="s">
        <v>13879</v>
      </c>
      <c r="C1495" s="7" t="s">
        <v>7154</v>
      </c>
      <c r="D1495" s="7" t="s">
        <v>2185</v>
      </c>
      <c r="E1495" s="7" t="s">
        <v>297</v>
      </c>
      <c r="F1495" s="7" t="s">
        <v>7573</v>
      </c>
      <c r="G1495" s="7" t="n">
        <f aca="false">COUNTIF('Duel Log'!A:A,A1495)</f>
        <v>3</v>
      </c>
      <c r="H1495" s="7" t="n">
        <f aca="false">COUNTIFS('Duel Log'!A:A,A1495,'Duel Log'!AA:AA,"Win")</f>
        <v>2</v>
      </c>
      <c r="I1495" s="7" t="s">
        <v>10902</v>
      </c>
      <c r="J1495" s="7" t="s">
        <v>13230</v>
      </c>
      <c r="K1495" s="7" t="s">
        <v>13231</v>
      </c>
      <c r="L1495" s="7" t="s">
        <v>99</v>
      </c>
      <c r="M1495" s="7" t="s">
        <v>13232</v>
      </c>
      <c r="N1495" s="7"/>
    </row>
    <row r="1496" customFormat="false" ht="15" hidden="false" customHeight="true" outlineLevel="0" collapsed="false">
      <c r="A1496" s="7" t="s">
        <v>7577</v>
      </c>
      <c r="B1496" s="7" t="s">
        <v>13879</v>
      </c>
      <c r="C1496" s="7" t="s">
        <v>7154</v>
      </c>
      <c r="D1496" s="7" t="s">
        <v>2185</v>
      </c>
      <c r="E1496" s="7" t="s">
        <v>297</v>
      </c>
      <c r="F1496" s="7" t="s">
        <v>7578</v>
      </c>
      <c r="G1496" s="7" t="n">
        <f aca="false">COUNTIF('Duel Log'!A:A,A1496)</f>
        <v>3</v>
      </c>
      <c r="H1496" s="7" t="n">
        <f aca="false">COUNTIFS('Duel Log'!A:A,A1496,'Duel Log'!AA:AA,"Win")</f>
        <v>3</v>
      </c>
      <c r="I1496" s="7" t="s">
        <v>9874</v>
      </c>
      <c r="J1496" s="7" t="s">
        <v>10974</v>
      </c>
      <c r="K1496" s="7" t="s">
        <v>9598</v>
      </c>
      <c r="L1496" s="7" t="s">
        <v>99</v>
      </c>
      <c r="M1496" s="7" t="s">
        <v>13886</v>
      </c>
      <c r="N1496" s="7"/>
    </row>
    <row r="1497" customFormat="false" ht="15" hidden="false" customHeight="true" outlineLevel="0" collapsed="false">
      <c r="A1497" s="7" t="s">
        <v>7584</v>
      </c>
      <c r="B1497" s="7" t="s">
        <v>13879</v>
      </c>
      <c r="C1497" s="7" t="s">
        <v>7154</v>
      </c>
      <c r="D1497" s="7" t="s">
        <v>2185</v>
      </c>
      <c r="E1497" s="7" t="s">
        <v>297</v>
      </c>
      <c r="F1497" s="7" t="s">
        <v>7585</v>
      </c>
      <c r="G1497" s="7" t="n">
        <f aca="false">COUNTIF('Duel Log'!A:A,A1497)</f>
        <v>3</v>
      </c>
      <c r="H1497" s="7" t="n">
        <f aca="false">COUNTIFS('Duel Log'!A:A,A1497,'Duel Log'!AA:AA,"Win")</f>
        <v>2</v>
      </c>
      <c r="I1497" s="7" t="s">
        <v>10362</v>
      </c>
      <c r="J1497" s="7" t="s">
        <v>11218</v>
      </c>
      <c r="K1497" s="7" t="s">
        <v>12879</v>
      </c>
      <c r="L1497" s="7" t="s">
        <v>99</v>
      </c>
      <c r="M1497" s="7" t="s">
        <v>13887</v>
      </c>
      <c r="N1497" s="7"/>
    </row>
    <row r="1498" customFormat="false" ht="15" hidden="false" customHeight="true" outlineLevel="0" collapsed="false">
      <c r="A1498" s="5" t="s">
        <v>7589</v>
      </c>
      <c r="B1498" s="5" t="s">
        <v>13888</v>
      </c>
      <c r="C1498" s="5" t="s">
        <v>7154</v>
      </c>
      <c r="D1498" s="5" t="s">
        <v>343</v>
      </c>
      <c r="E1498" s="5" t="s">
        <v>297</v>
      </c>
      <c r="F1498" s="5" t="s">
        <v>7156</v>
      </c>
      <c r="G1498" s="5" t="n">
        <f aca="false">COUNTIF('Duel Log'!A:A,A1498)</f>
        <v>3</v>
      </c>
      <c r="H1498" s="5" t="n">
        <f aca="false">COUNTIFS('Duel Log'!A:A,A1498,'Duel Log'!AA:AA,"Win")</f>
        <v>0</v>
      </c>
      <c r="I1498" s="5" t="s">
        <v>13880</v>
      </c>
      <c r="J1498" s="5" t="s">
        <v>13889</v>
      </c>
      <c r="K1498" s="5" t="s">
        <v>10362</v>
      </c>
      <c r="L1498" s="5" t="s">
        <v>98</v>
      </c>
      <c r="M1498" s="5" t="s">
        <v>13890</v>
      </c>
      <c r="N1498" s="5"/>
    </row>
    <row r="1499" customFormat="false" ht="15" hidden="false" customHeight="true" outlineLevel="0" collapsed="false">
      <c r="A1499" s="7" t="s">
        <v>7590</v>
      </c>
      <c r="B1499" s="7" t="s">
        <v>13888</v>
      </c>
      <c r="C1499" s="7" t="s">
        <v>7154</v>
      </c>
      <c r="D1499" s="7" t="s">
        <v>343</v>
      </c>
      <c r="E1499" s="7" t="s">
        <v>297</v>
      </c>
      <c r="F1499" s="7" t="s">
        <v>7164</v>
      </c>
      <c r="G1499" s="7" t="n">
        <f aca="false">COUNTIF('Duel Log'!A:A,A1499)</f>
        <v>3</v>
      </c>
      <c r="H1499" s="7" t="n">
        <f aca="false">COUNTIFS('Duel Log'!A:A,A1499,'Duel Log'!AA:AA,"Win")</f>
        <v>2</v>
      </c>
      <c r="I1499" s="7" t="s">
        <v>13891</v>
      </c>
      <c r="J1499" s="7" t="s">
        <v>10256</v>
      </c>
      <c r="K1499" s="7" t="s">
        <v>10974</v>
      </c>
      <c r="L1499" s="7" t="s">
        <v>99</v>
      </c>
      <c r="M1499" s="7" t="s">
        <v>10635</v>
      </c>
      <c r="N1499" s="7"/>
    </row>
    <row r="1500" customFormat="false" ht="15" hidden="false" customHeight="true" outlineLevel="0" collapsed="false">
      <c r="A1500" s="7" t="s">
        <v>7591</v>
      </c>
      <c r="B1500" s="7" t="s">
        <v>13888</v>
      </c>
      <c r="C1500" s="7" t="s">
        <v>7154</v>
      </c>
      <c r="D1500" s="7" t="s">
        <v>343</v>
      </c>
      <c r="E1500" s="7" t="s">
        <v>297</v>
      </c>
      <c r="F1500" s="7" t="s">
        <v>7170</v>
      </c>
      <c r="G1500" s="7" t="n">
        <f aca="false">COUNTIF('Duel Log'!A:A,A1500)</f>
        <v>3</v>
      </c>
      <c r="H1500" s="7" t="n">
        <f aca="false">COUNTIFS('Duel Log'!A:A,A1500,'Duel Log'!AA:AA,"Win")</f>
        <v>2</v>
      </c>
      <c r="I1500" s="7" t="s">
        <v>9698</v>
      </c>
      <c r="J1500" s="7" t="s">
        <v>9858</v>
      </c>
      <c r="K1500" s="7" t="s">
        <v>13892</v>
      </c>
      <c r="L1500" s="7" t="s">
        <v>99</v>
      </c>
      <c r="M1500" s="7" t="s">
        <v>10505</v>
      </c>
      <c r="N1500" s="7"/>
    </row>
    <row r="1501" customFormat="false" ht="15" hidden="false" customHeight="true" outlineLevel="0" collapsed="false">
      <c r="A1501" s="7" t="s">
        <v>7592</v>
      </c>
      <c r="B1501" s="7" t="s">
        <v>13888</v>
      </c>
      <c r="C1501" s="7" t="s">
        <v>7154</v>
      </c>
      <c r="D1501" s="7" t="s">
        <v>343</v>
      </c>
      <c r="E1501" s="7" t="s">
        <v>297</v>
      </c>
      <c r="F1501" s="7" t="s">
        <v>7175</v>
      </c>
      <c r="G1501" s="7" t="n">
        <f aca="false">COUNTIF('Duel Log'!A:A,A1501)</f>
        <v>3</v>
      </c>
      <c r="H1501" s="7" t="n">
        <f aca="false">COUNTIFS('Duel Log'!A:A,A1501,'Duel Log'!AA:AA,"Win")</f>
        <v>1</v>
      </c>
      <c r="I1501" s="7" t="s">
        <v>13893</v>
      </c>
      <c r="J1501" s="7" t="s">
        <v>9669</v>
      </c>
      <c r="K1501" s="7" t="s">
        <v>13894</v>
      </c>
      <c r="L1501" s="7" t="s">
        <v>99</v>
      </c>
      <c r="M1501" s="7" t="s">
        <v>13895</v>
      </c>
      <c r="N1501" s="7"/>
    </row>
    <row r="1502" customFormat="false" ht="15" hidden="false" customHeight="true" outlineLevel="0" collapsed="false">
      <c r="A1502" s="5" t="s">
        <v>7593</v>
      </c>
      <c r="B1502" s="5" t="s">
        <v>13896</v>
      </c>
      <c r="C1502" s="5" t="s">
        <v>7154</v>
      </c>
      <c r="D1502" s="6" t="s">
        <v>7594</v>
      </c>
      <c r="E1502" s="5" t="s">
        <v>297</v>
      </c>
      <c r="F1502" s="5" t="s">
        <v>7063</v>
      </c>
      <c r="G1502" s="5" t="n">
        <f aca="false">COUNTIF('Duel Log'!A:A,A1502)</f>
        <v>2</v>
      </c>
      <c r="H1502" s="5" t="n">
        <f aca="false">COUNTIFS('Duel Log'!A:A,A1502,'Duel Log'!AA:AA,"Win")</f>
        <v>2</v>
      </c>
      <c r="I1502" s="5" t="s">
        <v>10362</v>
      </c>
      <c r="J1502" s="5" t="s">
        <v>13897</v>
      </c>
      <c r="K1502" s="5"/>
      <c r="L1502" s="5" t="s">
        <v>98</v>
      </c>
      <c r="M1502" s="5" t="s">
        <v>9693</v>
      </c>
      <c r="N1502" s="5"/>
    </row>
    <row r="1503" customFormat="false" ht="15" hidden="false" customHeight="true" outlineLevel="0" collapsed="false">
      <c r="A1503" s="5" t="s">
        <v>7598</v>
      </c>
      <c r="B1503" s="5" t="s">
        <v>13898</v>
      </c>
      <c r="C1503" s="5" t="s">
        <v>7154</v>
      </c>
      <c r="D1503" s="5" t="s">
        <v>7599</v>
      </c>
      <c r="E1503" s="5" t="s">
        <v>297</v>
      </c>
      <c r="F1503" s="5" t="s">
        <v>7601</v>
      </c>
      <c r="G1503" s="5" t="n">
        <f aca="false">COUNTIF('Duel Log'!A:A,A1503)</f>
        <v>3</v>
      </c>
      <c r="H1503" s="5" t="n">
        <f aca="false">COUNTIFS('Duel Log'!A:A,A1503,'Duel Log'!AA:AA,"Win")</f>
        <v>2</v>
      </c>
      <c r="I1503" s="5" t="s">
        <v>9741</v>
      </c>
      <c r="J1503" s="5" t="s">
        <v>13899</v>
      </c>
      <c r="K1503" s="5" t="s">
        <v>9669</v>
      </c>
      <c r="L1503" s="5" t="s">
        <v>98</v>
      </c>
      <c r="M1503" s="5" t="s">
        <v>10014</v>
      </c>
      <c r="N1503" s="5"/>
    </row>
    <row r="1504" customFormat="false" ht="15" hidden="false" customHeight="true" outlineLevel="0" collapsed="false">
      <c r="A1504" s="5" t="s">
        <v>7604</v>
      </c>
      <c r="B1504" s="5" t="s">
        <v>13900</v>
      </c>
      <c r="C1504" s="5" t="s">
        <v>7154</v>
      </c>
      <c r="D1504" s="5" t="s">
        <v>7605</v>
      </c>
      <c r="E1504" s="5" t="s">
        <v>297</v>
      </c>
      <c r="F1504" s="5" t="s">
        <v>6436</v>
      </c>
      <c r="G1504" s="5" t="n">
        <f aca="false">COUNTIF('Duel Log'!A:A,A1504)</f>
        <v>2</v>
      </c>
      <c r="H1504" s="5" t="n">
        <f aca="false">COUNTIFS('Duel Log'!A:A,A1504,'Duel Log'!AA:AA,"Win")</f>
        <v>2</v>
      </c>
      <c r="I1504" s="5" t="s">
        <v>13897</v>
      </c>
      <c r="J1504" s="5" t="s">
        <v>13889</v>
      </c>
      <c r="K1504" s="5"/>
      <c r="L1504" s="5" t="s">
        <v>98</v>
      </c>
      <c r="M1504" s="5" t="s">
        <v>9693</v>
      </c>
      <c r="N1504" s="5"/>
    </row>
    <row r="1505" customFormat="false" ht="15" hidden="false" customHeight="true" outlineLevel="0" collapsed="false">
      <c r="A1505" s="7" t="s">
        <v>7610</v>
      </c>
      <c r="B1505" s="7" t="s">
        <v>13900</v>
      </c>
      <c r="C1505" s="7" t="s">
        <v>7154</v>
      </c>
      <c r="D1505" s="7" t="s">
        <v>7605</v>
      </c>
      <c r="E1505" s="7" t="s">
        <v>297</v>
      </c>
      <c r="F1505" s="7" t="s">
        <v>7611</v>
      </c>
      <c r="G1505" s="7" t="n">
        <f aca="false">COUNTIF('Duel Log'!A:A,A1505)</f>
        <v>2</v>
      </c>
      <c r="H1505" s="7" t="n">
        <f aca="false">COUNTIFS('Duel Log'!A:A,A1505,'Duel Log'!AA:AA,"Win")</f>
        <v>2</v>
      </c>
      <c r="I1505" s="7" t="s">
        <v>13880</v>
      </c>
      <c r="J1505" s="7" t="s">
        <v>11702</v>
      </c>
      <c r="K1505" s="7"/>
      <c r="L1505" s="7" t="s">
        <v>99</v>
      </c>
      <c r="M1505" s="7" t="s">
        <v>9693</v>
      </c>
      <c r="N1505" s="7"/>
    </row>
    <row r="1506" customFormat="false" ht="15" hidden="false" customHeight="true" outlineLevel="0" collapsed="false">
      <c r="A1506" s="7" t="s">
        <v>7614</v>
      </c>
      <c r="B1506" s="7" t="s">
        <v>13900</v>
      </c>
      <c r="C1506" s="7" t="s">
        <v>7154</v>
      </c>
      <c r="D1506" s="7" t="s">
        <v>7605</v>
      </c>
      <c r="E1506" s="7" t="s">
        <v>297</v>
      </c>
      <c r="F1506" s="7" t="s">
        <v>7615</v>
      </c>
      <c r="G1506" s="7" t="n">
        <f aca="false">COUNTIF('Duel Log'!A:A,A1506)</f>
        <v>3</v>
      </c>
      <c r="H1506" s="7" t="n">
        <f aca="false">COUNTIFS('Duel Log'!A:A,A1506,'Duel Log'!AA:AA,"Win")</f>
        <v>3</v>
      </c>
      <c r="I1506" s="7" t="s">
        <v>9698</v>
      </c>
      <c r="J1506" s="7" t="s">
        <v>13884</v>
      </c>
      <c r="K1506" s="7" t="s">
        <v>10362</v>
      </c>
      <c r="L1506" s="7" t="s">
        <v>99</v>
      </c>
      <c r="M1506" s="7" t="s">
        <v>13901</v>
      </c>
      <c r="N1506" s="7"/>
    </row>
    <row r="1507" customFormat="false" ht="15" hidden="false" customHeight="true" outlineLevel="0" collapsed="false">
      <c r="A1507" s="5" t="s">
        <v>7618</v>
      </c>
      <c r="B1507" s="5" t="s">
        <v>13902</v>
      </c>
      <c r="C1507" s="5" t="s">
        <v>7154</v>
      </c>
      <c r="D1507" s="6" t="s">
        <v>7619</v>
      </c>
      <c r="E1507" s="5" t="s">
        <v>297</v>
      </c>
      <c r="F1507" s="5" t="s">
        <v>7621</v>
      </c>
      <c r="G1507" s="5" t="n">
        <f aca="false">COUNTIF('Duel Log'!A:A,A1507)</f>
        <v>3</v>
      </c>
      <c r="H1507" s="5" t="n">
        <f aca="false">COUNTIFS('Duel Log'!A:A,A1507,'Duel Log'!AA:AA,"Win")</f>
        <v>1</v>
      </c>
      <c r="I1507" s="5" t="s">
        <v>9654</v>
      </c>
      <c r="J1507" s="5" t="s">
        <v>13880</v>
      </c>
      <c r="K1507" s="5" t="s">
        <v>13903</v>
      </c>
      <c r="L1507" s="5" t="s">
        <v>98</v>
      </c>
      <c r="M1507" s="5" t="s">
        <v>9988</v>
      </c>
      <c r="N1507" s="5"/>
    </row>
    <row r="1508" customFormat="false" ht="15" hidden="false" customHeight="true" outlineLevel="0" collapsed="false">
      <c r="A1508" s="7" t="s">
        <v>7624</v>
      </c>
      <c r="B1508" s="7" t="s">
        <v>13902</v>
      </c>
      <c r="C1508" s="7" t="s">
        <v>7154</v>
      </c>
      <c r="D1508" s="8" t="s">
        <v>7619</v>
      </c>
      <c r="E1508" s="7" t="s">
        <v>297</v>
      </c>
      <c r="F1508" s="7" t="s">
        <v>7625</v>
      </c>
      <c r="G1508" s="7" t="n">
        <f aca="false">COUNTIF('Duel Log'!A:A,A1508)</f>
        <v>3</v>
      </c>
      <c r="H1508" s="7" t="n">
        <f aca="false">COUNTIFS('Duel Log'!A:A,A1508,'Duel Log'!AA:AA,"Win")</f>
        <v>2</v>
      </c>
      <c r="I1508" s="7" t="s">
        <v>13894</v>
      </c>
      <c r="J1508" s="7" t="s">
        <v>10362</v>
      </c>
      <c r="K1508" s="7" t="s">
        <v>13904</v>
      </c>
      <c r="L1508" s="7" t="s">
        <v>99</v>
      </c>
      <c r="M1508" s="7" t="s">
        <v>12516</v>
      </c>
      <c r="N1508" s="7"/>
    </row>
    <row r="1509" customFormat="false" ht="15" hidden="false" customHeight="true" outlineLevel="0" collapsed="false">
      <c r="A1509" s="7" t="s">
        <v>7629</v>
      </c>
      <c r="B1509" s="7" t="s">
        <v>13902</v>
      </c>
      <c r="C1509" s="7" t="s">
        <v>7154</v>
      </c>
      <c r="D1509" s="8" t="s">
        <v>7619</v>
      </c>
      <c r="E1509" s="7" t="s">
        <v>297</v>
      </c>
      <c r="F1509" s="7" t="s">
        <v>7630</v>
      </c>
      <c r="G1509" s="7" t="n">
        <f aca="false">COUNTIF('Duel Log'!A:A,A1509)</f>
        <v>3</v>
      </c>
      <c r="H1509" s="7" t="n">
        <f aca="false">COUNTIFS('Duel Log'!A:A,A1509,'Duel Log'!AA:AA,"Win")</f>
        <v>3</v>
      </c>
      <c r="I1509" s="7" t="s">
        <v>10256</v>
      </c>
      <c r="J1509" s="7" t="s">
        <v>13891</v>
      </c>
      <c r="K1509" s="7" t="s">
        <v>13905</v>
      </c>
      <c r="L1509" s="7" t="s">
        <v>99</v>
      </c>
      <c r="M1509" s="7" t="s">
        <v>12309</v>
      </c>
      <c r="N1509" s="7"/>
    </row>
    <row r="1510" customFormat="false" ht="15" hidden="false" customHeight="true" outlineLevel="0" collapsed="false">
      <c r="A1510" s="5" t="s">
        <v>7633</v>
      </c>
      <c r="B1510" s="5" t="s">
        <v>13906</v>
      </c>
      <c r="C1510" s="5" t="s">
        <v>7154</v>
      </c>
      <c r="D1510" s="5" t="s">
        <v>6898</v>
      </c>
      <c r="E1510" s="5" t="s">
        <v>102</v>
      </c>
      <c r="F1510" s="5" t="s">
        <v>7634</v>
      </c>
      <c r="G1510" s="5" t="n">
        <f aca="false">COUNTIF('Duel Log'!A:A,A1510)</f>
        <v>3</v>
      </c>
      <c r="H1510" s="5" t="n">
        <f aca="false">COUNTIFS('Duel Log'!A:A,A1510,'Duel Log'!AA:AA,"Win")</f>
        <v>2</v>
      </c>
      <c r="I1510" s="5" t="s">
        <v>10707</v>
      </c>
      <c r="J1510" s="5" t="s">
        <v>13891</v>
      </c>
      <c r="K1510" s="5" t="s">
        <v>9935</v>
      </c>
      <c r="L1510" s="5" t="s">
        <v>98</v>
      </c>
      <c r="M1510" s="5" t="s">
        <v>13082</v>
      </c>
      <c r="N1510" s="5" t="s">
        <v>9602</v>
      </c>
    </row>
    <row r="1511" customFormat="false" ht="15" hidden="false" customHeight="true" outlineLevel="0" collapsed="false">
      <c r="A1511" s="5" t="s">
        <v>7637</v>
      </c>
      <c r="B1511" s="5" t="s">
        <v>13907</v>
      </c>
      <c r="C1511" s="5" t="s">
        <v>7154</v>
      </c>
      <c r="D1511" s="5" t="s">
        <v>7638</v>
      </c>
      <c r="E1511" s="5" t="s">
        <v>102</v>
      </c>
      <c r="F1511" s="5" t="s">
        <v>3014</v>
      </c>
      <c r="G1511" s="5" t="n">
        <f aca="false">COUNTIF('Duel Log'!A:A,A1511)</f>
        <v>2</v>
      </c>
      <c r="H1511" s="5" t="n">
        <f aca="false">COUNTIFS('Duel Log'!A:A,A1511,'Duel Log'!AA:AA,"Win")</f>
        <v>0</v>
      </c>
      <c r="I1511" s="5" t="s">
        <v>10256</v>
      </c>
      <c r="J1511" s="5" t="s">
        <v>10362</v>
      </c>
      <c r="K1511" s="5"/>
      <c r="L1511" s="5" t="s">
        <v>98</v>
      </c>
      <c r="M1511" s="5" t="s">
        <v>11240</v>
      </c>
      <c r="N1511" s="5" t="s">
        <v>9612</v>
      </c>
    </row>
    <row r="1512" customFormat="false" ht="15" hidden="false" customHeight="true" outlineLevel="0" collapsed="false">
      <c r="A1512" s="5" t="s">
        <v>7641</v>
      </c>
      <c r="B1512" s="5" t="s">
        <v>13908</v>
      </c>
      <c r="C1512" s="5" t="s">
        <v>7154</v>
      </c>
      <c r="D1512" s="5" t="s">
        <v>7642</v>
      </c>
      <c r="E1512" s="5" t="s">
        <v>102</v>
      </c>
      <c r="F1512" s="5" t="s">
        <v>3755</v>
      </c>
      <c r="G1512" s="5" t="n">
        <f aca="false">COUNTIF('Duel Log'!A:A,A1512)</f>
        <v>3</v>
      </c>
      <c r="H1512" s="5" t="n">
        <f aca="false">COUNTIFS('Duel Log'!A:A,A1512,'Duel Log'!AA:AA,"Win")</f>
        <v>2</v>
      </c>
      <c r="I1512" s="5" t="s">
        <v>10707</v>
      </c>
      <c r="J1512" s="5" t="s">
        <v>13909</v>
      </c>
      <c r="K1512" s="5" t="s">
        <v>13910</v>
      </c>
      <c r="L1512" s="5" t="s">
        <v>98</v>
      </c>
      <c r="M1512" s="5" t="s">
        <v>11023</v>
      </c>
      <c r="N1512" s="5" t="s">
        <v>9602</v>
      </c>
    </row>
    <row r="1513" customFormat="false" ht="15" hidden="false" customHeight="true" outlineLevel="0" collapsed="false">
      <c r="A1513" s="5" t="s">
        <v>7645</v>
      </c>
      <c r="B1513" s="5" t="s">
        <v>13911</v>
      </c>
      <c r="C1513" s="5" t="s">
        <v>7154</v>
      </c>
      <c r="D1513" s="6" t="s">
        <v>5385</v>
      </c>
      <c r="E1513" s="5" t="s">
        <v>102</v>
      </c>
      <c r="F1513" s="5" t="s">
        <v>7646</v>
      </c>
      <c r="G1513" s="5" t="n">
        <f aca="false">COUNTIF('Duel Log'!A:A,A1513)</f>
        <v>3</v>
      </c>
      <c r="H1513" s="5" t="n">
        <f aca="false">COUNTIFS('Duel Log'!A:A,A1513,'Duel Log'!AA:AA,"Win")</f>
        <v>2</v>
      </c>
      <c r="I1513" s="5" t="s">
        <v>13292</v>
      </c>
      <c r="J1513" s="5" t="s">
        <v>9669</v>
      </c>
      <c r="K1513" s="5" t="s">
        <v>9654</v>
      </c>
      <c r="L1513" s="5" t="s">
        <v>98</v>
      </c>
      <c r="M1513" s="5" t="s">
        <v>12296</v>
      </c>
      <c r="N1513" s="5" t="s">
        <v>9602</v>
      </c>
    </row>
    <row r="1514" customFormat="false" ht="15" hidden="false" customHeight="true" outlineLevel="0" collapsed="false">
      <c r="A1514" s="5" t="s">
        <v>7651</v>
      </c>
      <c r="B1514" s="5" t="s">
        <v>13912</v>
      </c>
      <c r="C1514" s="5" t="s">
        <v>7154</v>
      </c>
      <c r="D1514" s="5" t="s">
        <v>2216</v>
      </c>
      <c r="E1514" s="5" t="s">
        <v>102</v>
      </c>
      <c r="F1514" s="5" t="s">
        <v>7652</v>
      </c>
      <c r="G1514" s="5" t="n">
        <f aca="false">COUNTIF('Duel Log'!A:A,A1514)</f>
        <v>2</v>
      </c>
      <c r="H1514" s="5" t="n">
        <f aca="false">COUNTIFS('Duel Log'!A:A,A1514,'Duel Log'!AA:AA,"Win")</f>
        <v>0</v>
      </c>
      <c r="I1514" s="5" t="s">
        <v>9698</v>
      </c>
      <c r="J1514" s="5" t="s">
        <v>9741</v>
      </c>
      <c r="K1514" s="5"/>
      <c r="L1514" s="5" t="s">
        <v>98</v>
      </c>
      <c r="M1514" s="5" t="s">
        <v>9726</v>
      </c>
      <c r="N1514" s="5" t="s">
        <v>9612</v>
      </c>
    </row>
    <row r="1515" customFormat="false" ht="15" hidden="false" customHeight="true" outlineLevel="0" collapsed="false">
      <c r="A1515" s="5" t="s">
        <v>7655</v>
      </c>
      <c r="B1515" s="5" t="s">
        <v>13913</v>
      </c>
      <c r="C1515" s="5" t="s">
        <v>7154</v>
      </c>
      <c r="D1515" s="5" t="s">
        <v>7656</v>
      </c>
      <c r="E1515" s="5" t="s">
        <v>102</v>
      </c>
      <c r="F1515" s="5" t="s">
        <v>1005</v>
      </c>
      <c r="G1515" s="5" t="n">
        <f aca="false">COUNTIF('Duel Log'!A:A,A1515)</f>
        <v>3</v>
      </c>
      <c r="H1515" s="5" t="n">
        <f aca="false">COUNTIFS('Duel Log'!A:A,A1515,'Duel Log'!AA:AA,"Win")</f>
        <v>2</v>
      </c>
      <c r="I1515" s="5" t="s">
        <v>13914</v>
      </c>
      <c r="J1515" s="5" t="s">
        <v>13905</v>
      </c>
      <c r="K1515" s="5" t="s">
        <v>13915</v>
      </c>
      <c r="L1515" s="5" t="s">
        <v>98</v>
      </c>
      <c r="M1515" s="5" t="s">
        <v>10452</v>
      </c>
      <c r="N1515" s="5" t="s">
        <v>9602</v>
      </c>
    </row>
    <row r="1516" customFormat="false" ht="15" hidden="false" customHeight="true" outlineLevel="0" collapsed="false">
      <c r="A1516" s="5" t="s">
        <v>7663</v>
      </c>
      <c r="B1516" s="5" t="s">
        <v>13916</v>
      </c>
      <c r="C1516" s="5" t="s">
        <v>7154</v>
      </c>
      <c r="D1516" s="5" t="s">
        <v>5795</v>
      </c>
      <c r="E1516" s="5" t="s">
        <v>102</v>
      </c>
      <c r="F1516" s="5" t="s">
        <v>7664</v>
      </c>
      <c r="G1516" s="5" t="n">
        <f aca="false">COUNTIF('Duel Log'!A:A,A1516)</f>
        <v>2</v>
      </c>
      <c r="H1516" s="5" t="n">
        <f aca="false">COUNTIFS('Duel Log'!A:A,A1516,'Duel Log'!AA:AA,"Win")</f>
        <v>2</v>
      </c>
      <c r="I1516" s="5" t="s">
        <v>10707</v>
      </c>
      <c r="J1516" s="5" t="s">
        <v>13292</v>
      </c>
      <c r="K1516" s="5"/>
      <c r="L1516" s="5" t="s">
        <v>98</v>
      </c>
      <c r="M1516" s="5" t="s">
        <v>9750</v>
      </c>
      <c r="N1516" s="5" t="s">
        <v>9612</v>
      </c>
    </row>
    <row r="1517" customFormat="false" ht="15" hidden="false" customHeight="true" outlineLevel="0" collapsed="false">
      <c r="A1517" s="5" t="s">
        <v>7667</v>
      </c>
      <c r="B1517" s="5" t="s">
        <v>13917</v>
      </c>
      <c r="C1517" s="5" t="s">
        <v>7154</v>
      </c>
      <c r="D1517" s="5" t="s">
        <v>2223</v>
      </c>
      <c r="E1517" s="5" t="s">
        <v>102</v>
      </c>
      <c r="F1517" s="5" t="s">
        <v>7668</v>
      </c>
      <c r="G1517" s="5" t="n">
        <f aca="false">COUNTIF('Duel Log'!A:A,A1517)</f>
        <v>3</v>
      </c>
      <c r="H1517" s="5" t="n">
        <f aca="false">COUNTIFS('Duel Log'!A:A,A1517,'Duel Log'!AA:AA,"Win")</f>
        <v>1</v>
      </c>
      <c r="I1517" s="5" t="s">
        <v>9599</v>
      </c>
      <c r="J1517" s="5" t="s">
        <v>13918</v>
      </c>
      <c r="K1517" s="5" t="s">
        <v>10405</v>
      </c>
      <c r="L1517" s="5" t="s">
        <v>98</v>
      </c>
      <c r="M1517" s="5" t="s">
        <v>10261</v>
      </c>
      <c r="N1517" s="5" t="s">
        <v>9602</v>
      </c>
    </row>
    <row r="1518" customFormat="false" ht="15" hidden="false" customHeight="true" outlineLevel="0" collapsed="false">
      <c r="A1518" s="5" t="s">
        <v>7672</v>
      </c>
      <c r="B1518" s="5" t="s">
        <v>13919</v>
      </c>
      <c r="C1518" s="5" t="s">
        <v>7154</v>
      </c>
      <c r="D1518" s="5" t="s">
        <v>4829</v>
      </c>
      <c r="E1518" s="5" t="s">
        <v>102</v>
      </c>
      <c r="F1518" s="5" t="s">
        <v>7673</v>
      </c>
      <c r="G1518" s="5" t="n">
        <f aca="false">COUNTIF('Duel Log'!A:A,A1518)</f>
        <v>2</v>
      </c>
      <c r="H1518" s="5" t="n">
        <f aca="false">COUNTIFS('Duel Log'!A:A,A1518,'Duel Log'!AA:AA,"Win")</f>
        <v>2</v>
      </c>
      <c r="I1518" s="5" t="s">
        <v>13881</v>
      </c>
      <c r="J1518" s="5" t="s">
        <v>9698</v>
      </c>
      <c r="K1518" s="5"/>
      <c r="L1518" s="5" t="s">
        <v>98</v>
      </c>
      <c r="M1518" s="5" t="s">
        <v>11698</v>
      </c>
      <c r="N1518" s="5" t="s">
        <v>9612</v>
      </c>
    </row>
    <row r="1519" customFormat="false" ht="15" hidden="false" customHeight="true" outlineLevel="0" collapsed="false">
      <c r="A1519" s="5" t="s">
        <v>7676</v>
      </c>
      <c r="B1519" s="5" t="s">
        <v>13920</v>
      </c>
      <c r="C1519" s="5" t="s">
        <v>1721</v>
      </c>
      <c r="D1519" s="5" t="s">
        <v>1754</v>
      </c>
      <c r="E1519" s="5" t="s">
        <v>102</v>
      </c>
      <c r="F1519" s="5" t="s">
        <v>6168</v>
      </c>
      <c r="G1519" s="5" t="n">
        <f aca="false">COUNTIF('Duel Log'!A:A,A1519)</f>
        <v>3</v>
      </c>
      <c r="H1519" s="5" t="n">
        <f aca="false">COUNTIFS('Duel Log'!A:A,A1519,'Duel Log'!AA:AA,"Win")</f>
        <v>1</v>
      </c>
      <c r="I1519" s="5" t="s">
        <v>9880</v>
      </c>
      <c r="J1519" s="5" t="s">
        <v>13921</v>
      </c>
      <c r="K1519" s="5" t="s">
        <v>11922</v>
      </c>
      <c r="L1519" s="5" t="s">
        <v>98</v>
      </c>
      <c r="M1519" s="5" t="s">
        <v>9657</v>
      </c>
      <c r="N1519" s="5" t="s">
        <v>9602</v>
      </c>
    </row>
    <row r="1520" customFormat="false" ht="15" hidden="false" customHeight="true" outlineLevel="0" collapsed="false">
      <c r="A1520" s="5" t="s">
        <v>7677</v>
      </c>
      <c r="B1520" s="5" t="s">
        <v>13922</v>
      </c>
      <c r="C1520" s="5" t="s">
        <v>1721</v>
      </c>
      <c r="D1520" s="5" t="s">
        <v>1432</v>
      </c>
      <c r="E1520" s="5" t="s">
        <v>102</v>
      </c>
      <c r="F1520" s="5" t="s">
        <v>1723</v>
      </c>
      <c r="G1520" s="5" t="n">
        <f aca="false">COUNTIF('Duel Log'!A:A,A1520)</f>
        <v>2</v>
      </c>
      <c r="H1520" s="5" t="n">
        <f aca="false">COUNTIFS('Duel Log'!A:A,A1520,'Duel Log'!AA:AA,"Win")</f>
        <v>0</v>
      </c>
      <c r="I1520" s="5" t="s">
        <v>9858</v>
      </c>
      <c r="J1520" s="5" t="s">
        <v>12411</v>
      </c>
      <c r="K1520" s="5"/>
      <c r="L1520" s="5" t="s">
        <v>98</v>
      </c>
      <c r="M1520" s="5" t="s">
        <v>9910</v>
      </c>
      <c r="N1520" s="5" t="s">
        <v>9612</v>
      </c>
    </row>
    <row r="1521" customFormat="false" ht="15" hidden="false" customHeight="true" outlineLevel="0" collapsed="false">
      <c r="A1521" s="5" t="s">
        <v>7678</v>
      </c>
      <c r="B1521" s="5" t="s">
        <v>13923</v>
      </c>
      <c r="C1521" s="5" t="s">
        <v>1721</v>
      </c>
      <c r="D1521" s="5" t="s">
        <v>1010</v>
      </c>
      <c r="E1521" s="5" t="s">
        <v>102</v>
      </c>
      <c r="F1521" s="5" t="s">
        <v>7510</v>
      </c>
      <c r="G1521" s="5" t="n">
        <f aca="false">COUNTIF('Duel Log'!A:A,A1521)</f>
        <v>3</v>
      </c>
      <c r="H1521" s="5" t="n">
        <f aca="false">COUNTIFS('Duel Log'!A:A,A1521,'Duel Log'!AA:AA,"Win")</f>
        <v>1</v>
      </c>
      <c r="I1521" s="5" t="s">
        <v>13924</v>
      </c>
      <c r="J1521" s="5" t="s">
        <v>13925</v>
      </c>
      <c r="K1521" s="5" t="s">
        <v>13926</v>
      </c>
      <c r="L1521" s="5" t="s">
        <v>98</v>
      </c>
      <c r="M1521" s="5" t="s">
        <v>10344</v>
      </c>
      <c r="N1521" s="5" t="s">
        <v>9602</v>
      </c>
    </row>
    <row r="1522" customFormat="false" ht="15" hidden="false" customHeight="true" outlineLevel="0" collapsed="false">
      <c r="A1522" s="5" t="s">
        <v>7679</v>
      </c>
      <c r="B1522" s="5" t="s">
        <v>13927</v>
      </c>
      <c r="C1522" s="5" t="s">
        <v>1721</v>
      </c>
      <c r="D1522" s="6" t="s">
        <v>1747</v>
      </c>
      <c r="E1522" s="5" t="s">
        <v>102</v>
      </c>
      <c r="F1522" s="5" t="s">
        <v>7680</v>
      </c>
      <c r="G1522" s="5" t="n">
        <f aca="false">COUNTIF('Duel Log'!A:A,A1522)</f>
        <v>2</v>
      </c>
      <c r="H1522" s="5" t="n">
        <f aca="false">COUNTIFS('Duel Log'!A:A,A1522,'Duel Log'!AA:AA,"Win")</f>
        <v>0</v>
      </c>
      <c r="I1522" s="5" t="s">
        <v>10319</v>
      </c>
      <c r="J1522" s="5" t="s">
        <v>13928</v>
      </c>
      <c r="K1522" s="5"/>
      <c r="L1522" s="5" t="s">
        <v>98</v>
      </c>
      <c r="M1522" s="5" t="s">
        <v>10811</v>
      </c>
      <c r="N1522" s="5" t="s">
        <v>9612</v>
      </c>
    </row>
    <row r="1523" customFormat="false" ht="15" hidden="false" customHeight="true" outlineLevel="0" collapsed="false">
      <c r="A1523" s="5" t="s">
        <v>7683</v>
      </c>
      <c r="B1523" s="5" t="s">
        <v>13929</v>
      </c>
      <c r="C1523" s="5" t="s">
        <v>1721</v>
      </c>
      <c r="D1523" s="5" t="s">
        <v>1711</v>
      </c>
      <c r="E1523" s="5" t="s">
        <v>102</v>
      </c>
      <c r="F1523" s="5" t="s">
        <v>7684</v>
      </c>
      <c r="G1523" s="5" t="n">
        <f aca="false">COUNTIF('Duel Log'!A:A,A1523)</f>
        <v>2</v>
      </c>
      <c r="H1523" s="5" t="n">
        <f aca="false">COUNTIFS('Duel Log'!A:A,A1523,'Duel Log'!AA:AA,"Win")</f>
        <v>0</v>
      </c>
      <c r="I1523" s="5" t="s">
        <v>13930</v>
      </c>
      <c r="J1523" s="5" t="s">
        <v>13931</v>
      </c>
      <c r="K1523" s="5"/>
      <c r="L1523" s="5" t="s">
        <v>98</v>
      </c>
      <c r="M1523" s="5" t="s">
        <v>9818</v>
      </c>
      <c r="N1523" s="5" t="s">
        <v>9612</v>
      </c>
    </row>
    <row r="1524" customFormat="false" ht="15" hidden="false" customHeight="true" outlineLevel="0" collapsed="false">
      <c r="A1524" s="5" t="s">
        <v>7686</v>
      </c>
      <c r="B1524" s="5" t="s">
        <v>13932</v>
      </c>
      <c r="C1524" s="5" t="s">
        <v>1721</v>
      </c>
      <c r="D1524" s="5" t="s">
        <v>1727</v>
      </c>
      <c r="E1524" s="5" t="s">
        <v>102</v>
      </c>
      <c r="F1524" s="5" t="s">
        <v>7687</v>
      </c>
      <c r="G1524" s="5" t="n">
        <f aca="false">COUNTIF('Duel Log'!A:A,A1524)</f>
        <v>2</v>
      </c>
      <c r="H1524" s="5" t="n">
        <f aca="false">COUNTIFS('Duel Log'!A:A,A1524,'Duel Log'!AA:AA,"Win")</f>
        <v>1</v>
      </c>
      <c r="I1524" s="5" t="s">
        <v>9880</v>
      </c>
      <c r="J1524" s="5" t="s">
        <v>13933</v>
      </c>
      <c r="K1524" s="5"/>
      <c r="L1524" s="5" t="s">
        <v>98</v>
      </c>
      <c r="M1524" s="5" t="s">
        <v>9790</v>
      </c>
      <c r="N1524" s="5" t="s">
        <v>9790</v>
      </c>
    </row>
    <row r="1525" customFormat="false" ht="15" hidden="false" customHeight="true" outlineLevel="0" collapsed="false">
      <c r="A1525" s="9" t="s">
        <v>7692</v>
      </c>
      <c r="B1525" s="9" t="s">
        <v>13932</v>
      </c>
      <c r="C1525" s="9" t="s">
        <v>1721</v>
      </c>
      <c r="D1525" s="9" t="s">
        <v>1727</v>
      </c>
      <c r="E1525" s="9" t="s">
        <v>102</v>
      </c>
      <c r="F1525" s="9" t="s">
        <v>7693</v>
      </c>
      <c r="G1525" s="9" t="n">
        <f aca="false">COUNTIF('Duel Log'!A:A,A1525)</f>
        <v>1</v>
      </c>
      <c r="H1525" s="9" t="n">
        <f aca="false">COUNTIFS('Duel Log'!A:A,A1525,'Duel Log'!AA:AA,"Win")</f>
        <v>0</v>
      </c>
      <c r="I1525" s="9" t="s">
        <v>13934</v>
      </c>
      <c r="J1525" s="9"/>
      <c r="K1525" s="9"/>
      <c r="L1525" s="9" t="s">
        <v>99</v>
      </c>
      <c r="M1525" s="9" t="s">
        <v>10077</v>
      </c>
      <c r="N1525" s="9" t="s">
        <v>10077</v>
      </c>
    </row>
    <row r="1526" customFormat="false" ht="15" hidden="false" customHeight="true" outlineLevel="0" collapsed="false">
      <c r="A1526" s="5" t="s">
        <v>7696</v>
      </c>
      <c r="B1526" s="5" t="s">
        <v>13935</v>
      </c>
      <c r="C1526" s="5" t="s">
        <v>1721</v>
      </c>
      <c r="D1526" s="5" t="s">
        <v>1739</v>
      </c>
      <c r="E1526" s="5" t="s">
        <v>102</v>
      </c>
      <c r="F1526" s="5" t="s">
        <v>3662</v>
      </c>
      <c r="G1526" s="5" t="n">
        <f aca="false">COUNTIF('Duel Log'!A:A,A1526)</f>
        <v>3</v>
      </c>
      <c r="H1526" s="5" t="n">
        <f aca="false">COUNTIFS('Duel Log'!A:A,A1526,'Duel Log'!AA:AA,"Win")</f>
        <v>2</v>
      </c>
      <c r="I1526" s="5" t="s">
        <v>9880</v>
      </c>
      <c r="J1526" s="5" t="s">
        <v>13936</v>
      </c>
      <c r="K1526" s="5" t="s">
        <v>13937</v>
      </c>
      <c r="L1526" s="5" t="s">
        <v>98</v>
      </c>
      <c r="M1526" s="5" t="s">
        <v>9915</v>
      </c>
      <c r="N1526" s="5" t="s">
        <v>9602</v>
      </c>
    </row>
    <row r="1527" customFormat="false" ht="15" hidden="false" customHeight="true" outlineLevel="0" collapsed="false">
      <c r="A1527" s="5" t="s">
        <v>7698</v>
      </c>
      <c r="B1527" s="5" t="s">
        <v>13938</v>
      </c>
      <c r="C1527" s="5" t="s">
        <v>253</v>
      </c>
      <c r="D1527" s="6" t="s">
        <v>264</v>
      </c>
      <c r="E1527" s="5" t="s">
        <v>297</v>
      </c>
      <c r="F1527" s="5" t="s">
        <v>7699</v>
      </c>
      <c r="G1527" s="5" t="n">
        <f aca="false">COUNTIF('Duel Log'!A:A,A1527)</f>
        <v>3</v>
      </c>
      <c r="H1527" s="5" t="n">
        <f aca="false">COUNTIFS('Duel Log'!A:A,A1527,'Duel Log'!AA:AA,"Win")</f>
        <v>1</v>
      </c>
      <c r="I1527" s="5" t="s">
        <v>13939</v>
      </c>
      <c r="J1527" s="5" t="s">
        <v>13940</v>
      </c>
      <c r="K1527" s="5" t="s">
        <v>13941</v>
      </c>
      <c r="L1527" s="5" t="s">
        <v>98</v>
      </c>
      <c r="M1527" s="5" t="s">
        <v>10490</v>
      </c>
      <c r="N1527" s="5"/>
    </row>
    <row r="1528" customFormat="false" ht="15" hidden="false" customHeight="true" outlineLevel="0" collapsed="false">
      <c r="A1528" s="7" t="s">
        <v>7703</v>
      </c>
      <c r="B1528" s="7" t="s">
        <v>13938</v>
      </c>
      <c r="C1528" s="7" t="s">
        <v>253</v>
      </c>
      <c r="D1528" s="8" t="s">
        <v>264</v>
      </c>
      <c r="E1528" s="7" t="s">
        <v>297</v>
      </c>
      <c r="F1528" s="7" t="s">
        <v>7704</v>
      </c>
      <c r="G1528" s="7" t="n">
        <f aca="false">COUNTIF('Duel Log'!A:A,A1528)</f>
        <v>3</v>
      </c>
      <c r="H1528" s="7" t="n">
        <f aca="false">COUNTIFS('Duel Log'!A:A,A1528,'Duel Log'!AA:AA,"Win")</f>
        <v>3</v>
      </c>
      <c r="I1528" s="7" t="s">
        <v>11462</v>
      </c>
      <c r="J1528" s="7" t="s">
        <v>12566</v>
      </c>
      <c r="K1528" s="7" t="s">
        <v>13942</v>
      </c>
      <c r="L1528" s="7" t="s">
        <v>99</v>
      </c>
      <c r="M1528" s="7" t="s">
        <v>9636</v>
      </c>
      <c r="N1528" s="7"/>
    </row>
    <row r="1529" customFormat="false" ht="15" hidden="false" customHeight="true" outlineLevel="0" collapsed="false">
      <c r="A1529" s="7" t="s">
        <v>7709</v>
      </c>
      <c r="B1529" s="7" t="s">
        <v>13938</v>
      </c>
      <c r="C1529" s="7" t="s">
        <v>253</v>
      </c>
      <c r="D1529" s="8" t="s">
        <v>264</v>
      </c>
      <c r="E1529" s="7" t="s">
        <v>297</v>
      </c>
      <c r="F1529" s="7" t="s">
        <v>7710</v>
      </c>
      <c r="G1529" s="7" t="n">
        <f aca="false">COUNTIF('Duel Log'!A:A,A1529)</f>
        <v>3</v>
      </c>
      <c r="H1529" s="7" t="n">
        <f aca="false">COUNTIFS('Duel Log'!A:A,A1529,'Duel Log'!AA:AA,"Win")</f>
        <v>0</v>
      </c>
      <c r="I1529" s="7" t="s">
        <v>13943</v>
      </c>
      <c r="J1529" s="7" t="s">
        <v>13944</v>
      </c>
      <c r="K1529" s="7" t="s">
        <v>13945</v>
      </c>
      <c r="L1529" s="7" t="s">
        <v>99</v>
      </c>
      <c r="M1529" s="7" t="s">
        <v>11336</v>
      </c>
      <c r="N1529" s="7"/>
    </row>
    <row r="1530" customFormat="false" ht="15" hidden="false" customHeight="true" outlineLevel="0" collapsed="false">
      <c r="A1530" s="7" t="s">
        <v>7715</v>
      </c>
      <c r="B1530" s="7" t="s">
        <v>13938</v>
      </c>
      <c r="C1530" s="7" t="s">
        <v>253</v>
      </c>
      <c r="D1530" s="8" t="s">
        <v>264</v>
      </c>
      <c r="E1530" s="7" t="s">
        <v>297</v>
      </c>
      <c r="F1530" s="7" t="s">
        <v>7716</v>
      </c>
      <c r="G1530" s="7" t="n">
        <f aca="false">COUNTIF('Duel Log'!A:A,A1530)</f>
        <v>3</v>
      </c>
      <c r="H1530" s="7" t="n">
        <f aca="false">COUNTIFS('Duel Log'!A:A,A1530,'Duel Log'!AA:AA,"Win")</f>
        <v>2</v>
      </c>
      <c r="I1530" s="7" t="s">
        <v>11401</v>
      </c>
      <c r="J1530" s="7" t="s">
        <v>13946</v>
      </c>
      <c r="K1530" s="7" t="s">
        <v>12526</v>
      </c>
      <c r="L1530" s="7" t="s">
        <v>99</v>
      </c>
      <c r="M1530" s="7" t="s">
        <v>10943</v>
      </c>
      <c r="N1530" s="7"/>
    </row>
    <row r="1531" customFormat="false" ht="15" hidden="false" customHeight="true" outlineLevel="0" collapsed="false">
      <c r="A1531" s="7" t="s">
        <v>7721</v>
      </c>
      <c r="B1531" s="7" t="s">
        <v>13938</v>
      </c>
      <c r="C1531" s="7" t="s">
        <v>253</v>
      </c>
      <c r="D1531" s="8" t="s">
        <v>264</v>
      </c>
      <c r="E1531" s="7" t="s">
        <v>297</v>
      </c>
      <c r="F1531" s="7" t="s">
        <v>7722</v>
      </c>
      <c r="G1531" s="7" t="n">
        <f aca="false">COUNTIF('Duel Log'!A:A,A1531)</f>
        <v>3</v>
      </c>
      <c r="H1531" s="7" t="n">
        <f aca="false">COUNTIFS('Duel Log'!A:A,A1531,'Duel Log'!AA:AA,"Win")</f>
        <v>1</v>
      </c>
      <c r="I1531" s="7" t="s">
        <v>12490</v>
      </c>
      <c r="J1531" s="7" t="s">
        <v>11466</v>
      </c>
      <c r="K1531" s="7" t="s">
        <v>13947</v>
      </c>
      <c r="L1531" s="7" t="s">
        <v>99</v>
      </c>
      <c r="M1531" s="7" t="s">
        <v>12364</v>
      </c>
      <c r="N1531" s="7"/>
    </row>
    <row r="1532" customFormat="false" ht="15" hidden="false" customHeight="true" outlineLevel="0" collapsed="false">
      <c r="A1532" s="7" t="s">
        <v>7728</v>
      </c>
      <c r="B1532" s="7" t="s">
        <v>13938</v>
      </c>
      <c r="C1532" s="7" t="s">
        <v>253</v>
      </c>
      <c r="D1532" s="8" t="s">
        <v>264</v>
      </c>
      <c r="E1532" s="7" t="s">
        <v>297</v>
      </c>
      <c r="F1532" s="7" t="s">
        <v>7729</v>
      </c>
      <c r="G1532" s="7" t="n">
        <f aca="false">COUNTIF('Duel Log'!A:A,A1532)</f>
        <v>3</v>
      </c>
      <c r="H1532" s="7" t="n">
        <f aca="false">COUNTIFS('Duel Log'!A:A,A1532,'Duel Log'!AA:AA,"Win")</f>
        <v>1</v>
      </c>
      <c r="I1532" s="7" t="s">
        <v>11513</v>
      </c>
      <c r="J1532" s="7" t="s">
        <v>10378</v>
      </c>
      <c r="K1532" s="7" t="s">
        <v>13893</v>
      </c>
      <c r="L1532" s="7" t="s">
        <v>99</v>
      </c>
      <c r="M1532" s="7" t="s">
        <v>13948</v>
      </c>
      <c r="N1532" s="7"/>
    </row>
    <row r="1533" customFormat="false" ht="15" hidden="false" customHeight="true" outlineLevel="0" collapsed="false">
      <c r="A1533" s="7" t="s">
        <v>7733</v>
      </c>
      <c r="B1533" s="7" t="s">
        <v>13938</v>
      </c>
      <c r="C1533" s="7" t="s">
        <v>253</v>
      </c>
      <c r="D1533" s="8" t="s">
        <v>264</v>
      </c>
      <c r="E1533" s="7" t="s">
        <v>297</v>
      </c>
      <c r="F1533" s="7" t="s">
        <v>7734</v>
      </c>
      <c r="G1533" s="7" t="n">
        <f aca="false">COUNTIF('Duel Log'!A:A,A1533)</f>
        <v>3</v>
      </c>
      <c r="H1533" s="7" t="n">
        <f aca="false">COUNTIFS('Duel Log'!A:A,A1533,'Duel Log'!AA:AA,"Win")</f>
        <v>0</v>
      </c>
      <c r="I1533" s="7" t="s">
        <v>13949</v>
      </c>
      <c r="J1533" s="7" t="s">
        <v>13950</v>
      </c>
      <c r="K1533" s="7" t="s">
        <v>13951</v>
      </c>
      <c r="L1533" s="7" t="s">
        <v>99</v>
      </c>
      <c r="M1533" s="7" t="s">
        <v>11492</v>
      </c>
      <c r="N1533" s="7"/>
    </row>
    <row r="1534" customFormat="false" ht="15" hidden="false" customHeight="true" outlineLevel="0" collapsed="false">
      <c r="A1534" s="5" t="s">
        <v>7739</v>
      </c>
      <c r="B1534" s="5" t="s">
        <v>13952</v>
      </c>
      <c r="C1534" s="5" t="s">
        <v>253</v>
      </c>
      <c r="D1534" s="5" t="s">
        <v>147</v>
      </c>
      <c r="E1534" s="5" t="s">
        <v>297</v>
      </c>
      <c r="F1534" s="5" t="s">
        <v>2064</v>
      </c>
      <c r="G1534" s="5" t="n">
        <f aca="false">COUNTIF('Duel Log'!A:A,A1534)</f>
        <v>3</v>
      </c>
      <c r="H1534" s="5" t="n">
        <f aca="false">COUNTIFS('Duel Log'!A:A,A1534,'Duel Log'!AA:AA,"Win")</f>
        <v>1</v>
      </c>
      <c r="I1534" s="5" t="s">
        <v>9969</v>
      </c>
      <c r="J1534" s="5" t="s">
        <v>9970</v>
      </c>
      <c r="K1534" s="5" t="s">
        <v>13953</v>
      </c>
      <c r="L1534" s="5" t="s">
        <v>98</v>
      </c>
      <c r="M1534" s="5" t="s">
        <v>9972</v>
      </c>
      <c r="N1534" s="5"/>
    </row>
    <row r="1535" customFormat="false" ht="15" hidden="false" customHeight="true" outlineLevel="0" collapsed="false">
      <c r="A1535" s="7" t="s">
        <v>7740</v>
      </c>
      <c r="B1535" s="7" t="s">
        <v>13952</v>
      </c>
      <c r="C1535" s="7" t="s">
        <v>253</v>
      </c>
      <c r="D1535" s="7" t="s">
        <v>147</v>
      </c>
      <c r="E1535" s="7" t="s">
        <v>297</v>
      </c>
      <c r="F1535" s="7" t="s">
        <v>2068</v>
      </c>
      <c r="G1535" s="7" t="n">
        <f aca="false">COUNTIF('Duel Log'!A:A,A1535)</f>
        <v>3</v>
      </c>
      <c r="H1535" s="7" t="n">
        <f aca="false">COUNTIFS('Duel Log'!A:A,A1535,'Duel Log'!AA:AA,"Win")</f>
        <v>1</v>
      </c>
      <c r="I1535" s="7" t="s">
        <v>9973</v>
      </c>
      <c r="J1535" s="7" t="s">
        <v>13954</v>
      </c>
      <c r="K1535" s="7" t="s">
        <v>9974</v>
      </c>
      <c r="L1535" s="7" t="s">
        <v>99</v>
      </c>
      <c r="M1535" s="7" t="s">
        <v>9976</v>
      </c>
      <c r="N1535" s="7"/>
    </row>
    <row r="1536" customFormat="false" ht="15" hidden="false" customHeight="true" outlineLevel="0" collapsed="false">
      <c r="A1536" s="7" t="s">
        <v>7741</v>
      </c>
      <c r="B1536" s="7" t="s">
        <v>13952</v>
      </c>
      <c r="C1536" s="7" t="s">
        <v>253</v>
      </c>
      <c r="D1536" s="7" t="s">
        <v>147</v>
      </c>
      <c r="E1536" s="7" t="s">
        <v>297</v>
      </c>
      <c r="F1536" s="7" t="s">
        <v>2075</v>
      </c>
      <c r="G1536" s="7" t="n">
        <f aca="false">COUNTIF('Duel Log'!A:A,A1536)</f>
        <v>3</v>
      </c>
      <c r="H1536" s="7" t="n">
        <f aca="false">COUNTIFS('Duel Log'!A:A,A1536,'Duel Log'!AA:AA,"Win")</f>
        <v>1</v>
      </c>
      <c r="I1536" s="7" t="s">
        <v>12479</v>
      </c>
      <c r="J1536" s="7" t="s">
        <v>11408</v>
      </c>
      <c r="K1536" s="7" t="s">
        <v>9977</v>
      </c>
      <c r="L1536" s="7" t="s">
        <v>99</v>
      </c>
      <c r="M1536" s="7" t="s">
        <v>9980</v>
      </c>
      <c r="N1536" s="7"/>
    </row>
    <row r="1537" customFormat="false" ht="15" hidden="false" customHeight="true" outlineLevel="0" collapsed="false">
      <c r="A1537" s="7" t="s">
        <v>7742</v>
      </c>
      <c r="B1537" s="7" t="s">
        <v>13952</v>
      </c>
      <c r="C1537" s="7" t="s">
        <v>253</v>
      </c>
      <c r="D1537" s="7" t="s">
        <v>147</v>
      </c>
      <c r="E1537" s="7" t="s">
        <v>297</v>
      </c>
      <c r="F1537" s="7" t="s">
        <v>2081</v>
      </c>
      <c r="G1537" s="7" t="n">
        <f aca="false">COUNTIF('Duel Log'!A:A,A1537)</f>
        <v>3</v>
      </c>
      <c r="H1537" s="7" t="n">
        <f aca="false">COUNTIFS('Duel Log'!A:A,A1537,'Duel Log'!AA:AA,"Win")</f>
        <v>2</v>
      </c>
      <c r="I1537" s="7" t="s">
        <v>10523</v>
      </c>
      <c r="J1537" s="7" t="s">
        <v>13955</v>
      </c>
      <c r="K1537" s="7" t="s">
        <v>12569</v>
      </c>
      <c r="L1537" s="7" t="s">
        <v>99</v>
      </c>
      <c r="M1537" s="7" t="s">
        <v>9984</v>
      </c>
      <c r="N1537" s="7"/>
    </row>
    <row r="1538" customFormat="false" ht="15" hidden="false" customHeight="true" outlineLevel="0" collapsed="false">
      <c r="A1538" s="7" t="s">
        <v>7743</v>
      </c>
      <c r="B1538" s="7" t="s">
        <v>13952</v>
      </c>
      <c r="C1538" s="7" t="s">
        <v>253</v>
      </c>
      <c r="D1538" s="7" t="s">
        <v>147</v>
      </c>
      <c r="E1538" s="7" t="s">
        <v>297</v>
      </c>
      <c r="F1538" s="7" t="s">
        <v>2087</v>
      </c>
      <c r="G1538" s="7" t="n">
        <f aca="false">COUNTIF('Duel Log'!A:A,A1538)</f>
        <v>3</v>
      </c>
      <c r="H1538" s="7" t="n">
        <f aca="false">COUNTIFS('Duel Log'!A:A,A1538,'Duel Log'!AA:AA,"Win")</f>
        <v>1</v>
      </c>
      <c r="I1538" s="7" t="s">
        <v>11396</v>
      </c>
      <c r="J1538" s="7" t="s">
        <v>13956</v>
      </c>
      <c r="K1538" s="7" t="s">
        <v>11494</v>
      </c>
      <c r="L1538" s="7" t="s">
        <v>99</v>
      </c>
      <c r="M1538" s="7" t="s">
        <v>9988</v>
      </c>
      <c r="N1538" s="7"/>
    </row>
    <row r="1539" customFormat="false" ht="15" hidden="false" customHeight="true" outlineLevel="0" collapsed="false">
      <c r="A1539" s="7" t="s">
        <v>7744</v>
      </c>
      <c r="B1539" s="7" t="s">
        <v>13952</v>
      </c>
      <c r="C1539" s="7" t="s">
        <v>253</v>
      </c>
      <c r="D1539" s="7" t="s">
        <v>147</v>
      </c>
      <c r="E1539" s="7" t="s">
        <v>297</v>
      </c>
      <c r="F1539" s="7" t="s">
        <v>2095</v>
      </c>
      <c r="G1539" s="7" t="n">
        <f aca="false">COUNTIF('Duel Log'!A:A,A1539)</f>
        <v>3</v>
      </c>
      <c r="H1539" s="7" t="n">
        <f aca="false">COUNTIFS('Duel Log'!A:A,A1539,'Duel Log'!AA:AA,"Win")</f>
        <v>2</v>
      </c>
      <c r="I1539" s="7" t="s">
        <v>9989</v>
      </c>
      <c r="J1539" s="7" t="s">
        <v>13957</v>
      </c>
      <c r="K1539" s="7" t="s">
        <v>13958</v>
      </c>
      <c r="L1539" s="7" t="s">
        <v>99</v>
      </c>
      <c r="M1539" s="7" t="s">
        <v>9992</v>
      </c>
      <c r="N1539" s="7"/>
    </row>
    <row r="1540" customFormat="false" ht="15" hidden="false" customHeight="true" outlineLevel="0" collapsed="false">
      <c r="A1540" s="7" t="s">
        <v>7745</v>
      </c>
      <c r="B1540" s="7" t="s">
        <v>13952</v>
      </c>
      <c r="C1540" s="7" t="s">
        <v>253</v>
      </c>
      <c r="D1540" s="7" t="s">
        <v>147</v>
      </c>
      <c r="E1540" s="7" t="s">
        <v>297</v>
      </c>
      <c r="F1540" s="7" t="s">
        <v>2099</v>
      </c>
      <c r="G1540" s="7" t="n">
        <f aca="false">COUNTIF('Duel Log'!A:A,A1540)</f>
        <v>3</v>
      </c>
      <c r="H1540" s="7" t="n">
        <f aca="false">COUNTIFS('Duel Log'!A:A,A1540,'Duel Log'!AA:AA,"Win")</f>
        <v>2</v>
      </c>
      <c r="I1540" s="7" t="s">
        <v>9995</v>
      </c>
      <c r="J1540" s="7" t="s">
        <v>13959</v>
      </c>
      <c r="K1540" s="7" t="s">
        <v>13960</v>
      </c>
      <c r="L1540" s="7" t="s">
        <v>99</v>
      </c>
      <c r="M1540" s="7" t="s">
        <v>13961</v>
      </c>
      <c r="N1540" s="7"/>
    </row>
    <row r="1541" customFormat="false" ht="15" hidden="false" customHeight="true" outlineLevel="0" collapsed="false">
      <c r="A1541" s="7" t="s">
        <v>7746</v>
      </c>
      <c r="B1541" s="7" t="s">
        <v>13952</v>
      </c>
      <c r="C1541" s="7" t="s">
        <v>253</v>
      </c>
      <c r="D1541" s="7" t="s">
        <v>147</v>
      </c>
      <c r="E1541" s="7" t="s">
        <v>297</v>
      </c>
      <c r="F1541" s="7" t="s">
        <v>2106</v>
      </c>
      <c r="G1541" s="7" t="n">
        <f aca="false">COUNTIF('Duel Log'!A:A,A1541)</f>
        <v>3</v>
      </c>
      <c r="H1541" s="7" t="n">
        <f aca="false">COUNTIFS('Duel Log'!A:A,A1541,'Duel Log'!AA:AA,"Win")</f>
        <v>2</v>
      </c>
      <c r="I1541" s="7" t="s">
        <v>13962</v>
      </c>
      <c r="J1541" s="7" t="s">
        <v>13963</v>
      </c>
      <c r="K1541" s="7" t="s">
        <v>13964</v>
      </c>
      <c r="L1541" s="7" t="s">
        <v>99</v>
      </c>
      <c r="M1541" s="7" t="s">
        <v>9891</v>
      </c>
      <c r="N1541" s="7"/>
    </row>
    <row r="1542" customFormat="false" ht="15" hidden="false" customHeight="true" outlineLevel="0" collapsed="false">
      <c r="A1542" s="7" t="s">
        <v>7747</v>
      </c>
      <c r="B1542" s="7" t="s">
        <v>13952</v>
      </c>
      <c r="C1542" s="7" t="s">
        <v>253</v>
      </c>
      <c r="D1542" s="7" t="s">
        <v>147</v>
      </c>
      <c r="E1542" s="7" t="s">
        <v>297</v>
      </c>
      <c r="F1542" s="7" t="s">
        <v>2113</v>
      </c>
      <c r="G1542" s="7" t="n">
        <f aca="false">COUNTIF('Duel Log'!A:A,A1542)</f>
        <v>3</v>
      </c>
      <c r="H1542" s="7" t="n">
        <f aca="false">COUNTIFS('Duel Log'!A:A,A1542,'Duel Log'!AA:AA,"Win")</f>
        <v>1</v>
      </c>
      <c r="I1542" s="7" t="s">
        <v>12589</v>
      </c>
      <c r="J1542" s="7" t="s">
        <v>13965</v>
      </c>
      <c r="K1542" s="7" t="s">
        <v>13966</v>
      </c>
      <c r="L1542" s="7" t="s">
        <v>99</v>
      </c>
      <c r="M1542" s="7" t="s">
        <v>13343</v>
      </c>
      <c r="N1542" s="7"/>
    </row>
    <row r="1543" customFormat="false" ht="15" hidden="false" customHeight="true" outlineLevel="0" collapsed="false">
      <c r="A1543" s="5" t="s">
        <v>7748</v>
      </c>
      <c r="B1543" s="5" t="s">
        <v>13967</v>
      </c>
      <c r="C1543" s="5" t="s">
        <v>253</v>
      </c>
      <c r="D1543" s="5" t="s">
        <v>7749</v>
      </c>
      <c r="E1543" s="5" t="s">
        <v>297</v>
      </c>
      <c r="F1543" s="5" t="s">
        <v>7751</v>
      </c>
      <c r="G1543" s="5" t="n">
        <f aca="false">COUNTIF('Duel Log'!A:A,A1543)</f>
        <v>1</v>
      </c>
      <c r="H1543" s="5" t="n">
        <f aca="false">COUNTIFS('Duel Log'!A:A,A1543,'Duel Log'!AA:AA,"Win")</f>
        <v>1</v>
      </c>
      <c r="I1543" s="5" t="s">
        <v>13968</v>
      </c>
      <c r="J1543" s="5"/>
      <c r="K1543" s="5"/>
      <c r="L1543" s="5" t="s">
        <v>98</v>
      </c>
      <c r="M1543" s="5" t="s">
        <v>9648</v>
      </c>
      <c r="N1543" s="5"/>
    </row>
    <row r="1544" customFormat="false" ht="15" hidden="false" customHeight="true" outlineLevel="0" collapsed="false">
      <c r="A1544" s="5" t="s">
        <v>7753</v>
      </c>
      <c r="B1544" s="5" t="s">
        <v>13969</v>
      </c>
      <c r="C1544" s="5" t="s">
        <v>253</v>
      </c>
      <c r="D1544" s="5" t="s">
        <v>7754</v>
      </c>
      <c r="E1544" s="5" t="s">
        <v>297</v>
      </c>
      <c r="F1544" s="5" t="s">
        <v>7756</v>
      </c>
      <c r="G1544" s="5" t="n">
        <f aca="false">COUNTIF('Duel Log'!A:A,A1544)</f>
        <v>1</v>
      </c>
      <c r="H1544" s="5" t="n">
        <f aca="false">COUNTIFS('Duel Log'!A:A,A1544,'Duel Log'!AA:AA,"Win")</f>
        <v>0</v>
      </c>
      <c r="I1544" s="5" t="s">
        <v>10491</v>
      </c>
      <c r="J1544" s="5"/>
      <c r="K1544" s="5"/>
      <c r="L1544" s="5" t="s">
        <v>98</v>
      </c>
      <c r="M1544" s="5" t="s">
        <v>9648</v>
      </c>
      <c r="N1544" s="5"/>
    </row>
    <row r="1545" customFormat="false" ht="15" hidden="false" customHeight="true" outlineLevel="0" collapsed="false">
      <c r="A1545" s="5" t="s">
        <v>7757</v>
      </c>
      <c r="B1545" s="5" t="s">
        <v>13970</v>
      </c>
      <c r="C1545" s="5" t="s">
        <v>253</v>
      </c>
      <c r="D1545" s="6" t="s">
        <v>7758</v>
      </c>
      <c r="E1545" s="5" t="s">
        <v>102</v>
      </c>
      <c r="F1545" s="5" t="s">
        <v>7760</v>
      </c>
      <c r="G1545" s="5" t="n">
        <f aca="false">COUNTIF('Duel Log'!A:A,A1545)</f>
        <v>2</v>
      </c>
      <c r="H1545" s="5" t="n">
        <f aca="false">COUNTIFS('Duel Log'!A:A,A1545,'Duel Log'!AA:AA,"Win")</f>
        <v>2</v>
      </c>
      <c r="I1545" s="5" t="s">
        <v>13971</v>
      </c>
      <c r="J1545" s="5" t="s">
        <v>13972</v>
      </c>
      <c r="K1545" s="5"/>
      <c r="L1545" s="5" t="s">
        <v>98</v>
      </c>
      <c r="M1545" s="5" t="s">
        <v>11332</v>
      </c>
      <c r="N1545" s="5" t="s">
        <v>9612</v>
      </c>
    </row>
    <row r="1546" customFormat="false" ht="15" hidden="false" customHeight="true" outlineLevel="0" collapsed="false">
      <c r="A1546" s="5" t="s">
        <v>7765</v>
      </c>
      <c r="B1546" s="5" t="s">
        <v>13973</v>
      </c>
      <c r="C1546" s="5" t="s">
        <v>253</v>
      </c>
      <c r="D1546" s="5" t="s">
        <v>5263</v>
      </c>
      <c r="E1546" s="5" t="s">
        <v>102</v>
      </c>
      <c r="F1546" s="5" t="s">
        <v>4609</v>
      </c>
      <c r="G1546" s="5" t="n">
        <f aca="false">COUNTIF('Duel Log'!A:A,A1546)</f>
        <v>2</v>
      </c>
      <c r="H1546" s="5" t="n">
        <f aca="false">COUNTIFS('Duel Log'!A:A,A1546,'Duel Log'!AA:AA,"Win")</f>
        <v>2</v>
      </c>
      <c r="I1546" s="5" t="s">
        <v>13974</v>
      </c>
      <c r="J1546" s="5" t="s">
        <v>13975</v>
      </c>
      <c r="K1546" s="5"/>
      <c r="L1546" s="5" t="s">
        <v>98</v>
      </c>
      <c r="M1546" s="5" t="s">
        <v>9822</v>
      </c>
      <c r="N1546" s="5" t="s">
        <v>9612</v>
      </c>
    </row>
    <row r="1547" customFormat="false" ht="15" hidden="false" customHeight="true" outlineLevel="0" collapsed="false">
      <c r="A1547" s="5" t="s">
        <v>7769</v>
      </c>
      <c r="B1547" s="5" t="s">
        <v>13976</v>
      </c>
      <c r="C1547" s="5" t="s">
        <v>253</v>
      </c>
      <c r="D1547" s="5" t="s">
        <v>291</v>
      </c>
      <c r="E1547" s="5" t="s">
        <v>102</v>
      </c>
      <c r="F1547" s="5" t="s">
        <v>3437</v>
      </c>
      <c r="G1547" s="5" t="n">
        <f aca="false">COUNTIF('Duel Log'!A:A,A1547)</f>
        <v>2</v>
      </c>
      <c r="H1547" s="5" t="n">
        <f aca="false">COUNTIFS('Duel Log'!A:A,A1547,'Duel Log'!AA:AA,"Win")</f>
        <v>2</v>
      </c>
      <c r="I1547" s="5" t="s">
        <v>12504</v>
      </c>
      <c r="J1547" s="5" t="s">
        <v>13977</v>
      </c>
      <c r="K1547" s="5"/>
      <c r="L1547" s="5" t="s">
        <v>98</v>
      </c>
      <c r="M1547" s="5" t="s">
        <v>12619</v>
      </c>
      <c r="N1547" s="5" t="s">
        <v>9612</v>
      </c>
    </row>
    <row r="1548" customFormat="false" ht="15" hidden="false" customHeight="true" outlineLevel="0" collapsed="false">
      <c r="A1548" s="5" t="s">
        <v>7772</v>
      </c>
      <c r="B1548" s="5" t="s">
        <v>13978</v>
      </c>
      <c r="C1548" s="5" t="s">
        <v>253</v>
      </c>
      <c r="D1548" s="6" t="s">
        <v>3690</v>
      </c>
      <c r="E1548" s="5" t="s">
        <v>102</v>
      </c>
      <c r="F1548" s="5" t="s">
        <v>7773</v>
      </c>
      <c r="G1548" s="5" t="n">
        <f aca="false">COUNTIF('Duel Log'!A:A,A1548)</f>
        <v>3</v>
      </c>
      <c r="H1548" s="5" t="n">
        <f aca="false">COUNTIFS('Duel Log'!A:A,A1548,'Duel Log'!AA:AA,"Win")</f>
        <v>1</v>
      </c>
      <c r="I1548" s="5" t="s">
        <v>13979</v>
      </c>
      <c r="J1548" s="5" t="s">
        <v>13980</v>
      </c>
      <c r="K1548" s="5" t="s">
        <v>13981</v>
      </c>
      <c r="L1548" s="5" t="s">
        <v>98</v>
      </c>
      <c r="M1548" s="5" t="s">
        <v>13982</v>
      </c>
      <c r="N1548" s="5" t="s">
        <v>9602</v>
      </c>
    </row>
    <row r="1549" customFormat="false" ht="15" hidden="false" customHeight="true" outlineLevel="0" collapsed="false">
      <c r="A1549" s="5" t="s">
        <v>7779</v>
      </c>
      <c r="B1549" s="5" t="s">
        <v>13983</v>
      </c>
      <c r="C1549" s="5" t="s">
        <v>253</v>
      </c>
      <c r="D1549" s="5" t="s">
        <v>499</v>
      </c>
      <c r="E1549" s="5" t="s">
        <v>102</v>
      </c>
      <c r="F1549" s="5" t="s">
        <v>7780</v>
      </c>
      <c r="G1549" s="5" t="n">
        <f aca="false">COUNTIF('Duel Log'!A:A,A1549)</f>
        <v>2</v>
      </c>
      <c r="H1549" s="5" t="n">
        <f aca="false">COUNTIFS('Duel Log'!A:A,A1549,'Duel Log'!AA:AA,"Win")</f>
        <v>2</v>
      </c>
      <c r="I1549" s="5" t="s">
        <v>13984</v>
      </c>
      <c r="J1549" s="5" t="s">
        <v>13985</v>
      </c>
      <c r="K1549" s="5"/>
      <c r="L1549" s="5" t="s">
        <v>98</v>
      </c>
      <c r="M1549" s="5" t="s">
        <v>9926</v>
      </c>
      <c r="N1549" s="5" t="s">
        <v>9612</v>
      </c>
    </row>
    <row r="1550" customFormat="false" ht="15" hidden="false" customHeight="true" outlineLevel="0" collapsed="false">
      <c r="A1550" s="5" t="s">
        <v>7782</v>
      </c>
      <c r="B1550" s="5" t="s">
        <v>13986</v>
      </c>
      <c r="C1550" s="5" t="s">
        <v>253</v>
      </c>
      <c r="D1550" s="6" t="s">
        <v>1747</v>
      </c>
      <c r="E1550" s="5" t="s">
        <v>102</v>
      </c>
      <c r="F1550" s="5" t="s">
        <v>7783</v>
      </c>
      <c r="G1550" s="5" t="n">
        <f aca="false">COUNTIF('Duel Log'!A:A,A1550)</f>
        <v>2</v>
      </c>
      <c r="H1550" s="5" t="n">
        <f aca="false">COUNTIFS('Duel Log'!A:A,A1550,'Duel Log'!AA:AA,"Win")</f>
        <v>2</v>
      </c>
      <c r="I1550" s="5" t="s">
        <v>11513</v>
      </c>
      <c r="J1550" s="5" t="s">
        <v>13987</v>
      </c>
      <c r="K1550" s="5"/>
      <c r="L1550" s="5" t="s">
        <v>98</v>
      </c>
      <c r="M1550" s="5" t="s">
        <v>9822</v>
      </c>
      <c r="N1550" s="5" t="s">
        <v>9612</v>
      </c>
    </row>
    <row r="1551" customFormat="false" ht="15" hidden="false" customHeight="true" outlineLevel="0" collapsed="false">
      <c r="A1551" s="5" t="s">
        <v>7785</v>
      </c>
      <c r="B1551" s="5" t="s">
        <v>13988</v>
      </c>
      <c r="C1551" s="5" t="s">
        <v>253</v>
      </c>
      <c r="D1551" s="5" t="s">
        <v>2391</v>
      </c>
      <c r="E1551" s="5" t="s">
        <v>102</v>
      </c>
      <c r="F1551" s="5" t="s">
        <v>7786</v>
      </c>
      <c r="G1551" s="5" t="n">
        <f aca="false">COUNTIF('Duel Log'!A:A,A1551)</f>
        <v>3</v>
      </c>
      <c r="H1551" s="5" t="n">
        <f aca="false">COUNTIFS('Duel Log'!A:A,A1551,'Duel Log'!AA:AA,"Win")</f>
        <v>1</v>
      </c>
      <c r="I1551" s="5" t="s">
        <v>11402</v>
      </c>
      <c r="J1551" s="5" t="s">
        <v>13989</v>
      </c>
      <c r="K1551" s="5" t="s">
        <v>13990</v>
      </c>
      <c r="L1551" s="5" t="s">
        <v>98</v>
      </c>
      <c r="M1551" s="5" t="s">
        <v>9607</v>
      </c>
      <c r="N1551" s="5" t="s">
        <v>9602</v>
      </c>
    </row>
    <row r="1552" customFormat="false" ht="15" hidden="false" customHeight="true" outlineLevel="0" collapsed="false">
      <c r="A1552" s="5" t="s">
        <v>7791</v>
      </c>
      <c r="B1552" s="5" t="s">
        <v>13991</v>
      </c>
      <c r="C1552" s="5" t="s">
        <v>253</v>
      </c>
      <c r="D1552" s="5" t="s">
        <v>198</v>
      </c>
      <c r="E1552" s="5" t="s">
        <v>102</v>
      </c>
      <c r="F1552" s="5" t="s">
        <v>5275</v>
      </c>
      <c r="G1552" s="5" t="n">
        <f aca="false">COUNTIF('Duel Log'!A:A,A1552)</f>
        <v>3</v>
      </c>
      <c r="H1552" s="5" t="n">
        <f aca="false">COUNTIFS('Duel Log'!A:A,A1552,'Duel Log'!AA:AA,"Win")</f>
        <v>2</v>
      </c>
      <c r="I1552" s="5" t="s">
        <v>13992</v>
      </c>
      <c r="J1552" s="5" t="s">
        <v>13993</v>
      </c>
      <c r="K1552" s="5" t="s">
        <v>13994</v>
      </c>
      <c r="L1552" s="5" t="s">
        <v>98</v>
      </c>
      <c r="M1552" s="5" t="s">
        <v>12472</v>
      </c>
      <c r="N1552" s="5" t="s">
        <v>9602</v>
      </c>
    </row>
    <row r="1553" customFormat="false" ht="15" hidden="false" customHeight="true" outlineLevel="0" collapsed="false">
      <c r="A1553" s="5" t="s">
        <v>7792</v>
      </c>
      <c r="B1553" s="5" t="s">
        <v>13995</v>
      </c>
      <c r="C1553" s="5" t="s">
        <v>253</v>
      </c>
      <c r="D1553" s="5" t="s">
        <v>753</v>
      </c>
      <c r="E1553" s="5" t="s">
        <v>102</v>
      </c>
      <c r="F1553" s="5" t="s">
        <v>7793</v>
      </c>
      <c r="G1553" s="5" t="n">
        <f aca="false">COUNTIF('Duel Log'!A:A,A1553)</f>
        <v>3</v>
      </c>
      <c r="H1553" s="5" t="n">
        <f aca="false">COUNTIFS('Duel Log'!A:A,A1553,'Duel Log'!AA:AA,"Win")</f>
        <v>1</v>
      </c>
      <c r="I1553" s="5" t="s">
        <v>13996</v>
      </c>
      <c r="J1553" s="5" t="s">
        <v>13997</v>
      </c>
      <c r="K1553" s="5" t="s">
        <v>11478</v>
      </c>
      <c r="L1553" s="5" t="s">
        <v>98</v>
      </c>
      <c r="M1553" s="5" t="s">
        <v>9865</v>
      </c>
      <c r="N1553" s="5" t="s">
        <v>9602</v>
      </c>
    </row>
    <row r="1554" customFormat="false" ht="15" hidden="false" customHeight="true" outlineLevel="0" collapsed="false">
      <c r="A1554" s="5" t="s">
        <v>7798</v>
      </c>
      <c r="B1554" s="5" t="s">
        <v>13998</v>
      </c>
      <c r="C1554" s="5" t="s">
        <v>253</v>
      </c>
      <c r="D1554" s="5" t="s">
        <v>212</v>
      </c>
      <c r="E1554" s="5" t="s">
        <v>102</v>
      </c>
      <c r="F1554" s="5" t="s">
        <v>6542</v>
      </c>
      <c r="G1554" s="5" t="n">
        <f aca="false">COUNTIF('Duel Log'!A:A,A1554)</f>
        <v>2</v>
      </c>
      <c r="H1554" s="5" t="n">
        <f aca="false">COUNTIFS('Duel Log'!A:A,A1554,'Duel Log'!AA:AA,"Win")</f>
        <v>0</v>
      </c>
      <c r="I1554" s="5" t="s">
        <v>11441</v>
      </c>
      <c r="J1554" s="5" t="s">
        <v>13931</v>
      </c>
      <c r="K1554" s="5"/>
      <c r="L1554" s="5" t="s">
        <v>98</v>
      </c>
      <c r="M1554" s="5" t="s">
        <v>10562</v>
      </c>
      <c r="N1554" s="5" t="s">
        <v>9612</v>
      </c>
    </row>
    <row r="1555" customFormat="false" ht="15" hidden="false" customHeight="true" outlineLevel="0" collapsed="false">
      <c r="A1555" s="5" t="s">
        <v>7799</v>
      </c>
      <c r="B1555" s="5" t="s">
        <v>13999</v>
      </c>
      <c r="C1555" s="5" t="s">
        <v>253</v>
      </c>
      <c r="D1555" s="6" t="s">
        <v>238</v>
      </c>
      <c r="E1555" s="5" t="s">
        <v>102</v>
      </c>
      <c r="F1555" s="5" t="s">
        <v>7800</v>
      </c>
      <c r="G1555" s="5" t="n">
        <f aca="false">COUNTIF('Duel Log'!A:A,A1555)</f>
        <v>3</v>
      </c>
      <c r="H1555" s="5" t="n">
        <f aca="false">COUNTIFS('Duel Log'!A:A,A1555,'Duel Log'!AA:AA,"Win")</f>
        <v>2</v>
      </c>
      <c r="I1555" s="5" t="s">
        <v>13950</v>
      </c>
      <c r="J1555" s="5" t="s">
        <v>14000</v>
      </c>
      <c r="K1555" s="5" t="s">
        <v>14001</v>
      </c>
      <c r="L1555" s="5" t="s">
        <v>98</v>
      </c>
      <c r="M1555" s="5" t="s">
        <v>10097</v>
      </c>
      <c r="N1555" s="5" t="s">
        <v>9602</v>
      </c>
    </row>
    <row r="1556" customFormat="false" ht="15" hidden="false" customHeight="true" outlineLevel="0" collapsed="false">
      <c r="A1556" s="5" t="s">
        <v>7803</v>
      </c>
      <c r="B1556" s="5" t="s">
        <v>14002</v>
      </c>
      <c r="C1556" s="5" t="s">
        <v>253</v>
      </c>
      <c r="D1556" s="6" t="s">
        <v>264</v>
      </c>
      <c r="E1556" s="5" t="s">
        <v>102</v>
      </c>
      <c r="F1556" s="5" t="s">
        <v>3183</v>
      </c>
      <c r="G1556" s="5" t="n">
        <f aca="false">COUNTIF('Duel Log'!A:A,A1556)</f>
        <v>3</v>
      </c>
      <c r="H1556" s="5" t="n">
        <f aca="false">COUNTIFS('Duel Log'!A:A,A1556,'Duel Log'!AA:AA,"Win")</f>
        <v>1</v>
      </c>
      <c r="I1556" s="5" t="s">
        <v>11451</v>
      </c>
      <c r="J1556" s="5" t="s">
        <v>14003</v>
      </c>
      <c r="K1556" s="5" t="s">
        <v>14004</v>
      </c>
      <c r="L1556" s="5" t="s">
        <v>98</v>
      </c>
      <c r="M1556" s="5" t="s">
        <v>9636</v>
      </c>
      <c r="N1556" s="5" t="s">
        <v>9602</v>
      </c>
    </row>
    <row r="1557" customFormat="false" ht="15" hidden="false" customHeight="true" outlineLevel="0" collapsed="false">
      <c r="A1557" s="9" t="s">
        <v>7806</v>
      </c>
      <c r="B1557" s="9" t="s">
        <v>14005</v>
      </c>
      <c r="C1557" s="9" t="s">
        <v>253</v>
      </c>
      <c r="D1557" s="9" t="s">
        <v>198</v>
      </c>
      <c r="E1557" s="9" t="s">
        <v>102</v>
      </c>
      <c r="F1557" s="9" t="s">
        <v>5993</v>
      </c>
      <c r="G1557" s="9" t="n">
        <f aca="false">COUNTIF('Duel Log'!A:A,A1557)</f>
        <v>2</v>
      </c>
      <c r="H1557" s="9" t="n">
        <f aca="false">COUNTIFS('Duel Log'!A:A,A1557,'Duel Log'!AA:AA,"Win")</f>
        <v>0</v>
      </c>
      <c r="I1557" s="9" t="s">
        <v>14006</v>
      </c>
      <c r="J1557" s="9" t="s">
        <v>11494</v>
      </c>
      <c r="K1557" s="9"/>
      <c r="L1557" s="9" t="s">
        <v>99</v>
      </c>
      <c r="M1557" s="9" t="s">
        <v>10077</v>
      </c>
      <c r="N1557" s="9" t="s">
        <v>10077</v>
      </c>
    </row>
    <row r="1558" customFormat="false" ht="15" hidden="false" customHeight="true" outlineLevel="0" collapsed="false">
      <c r="A1558" s="5" t="s">
        <v>7807</v>
      </c>
      <c r="B1558" s="5" t="s">
        <v>14007</v>
      </c>
      <c r="C1558" s="5" t="s">
        <v>253</v>
      </c>
      <c r="D1558" s="5" t="s">
        <v>227</v>
      </c>
      <c r="E1558" s="5" t="s">
        <v>102</v>
      </c>
      <c r="F1558" s="5" t="s">
        <v>5696</v>
      </c>
      <c r="G1558" s="5" t="n">
        <f aca="false">COUNTIF('Duel Log'!A:A,A1558)</f>
        <v>2</v>
      </c>
      <c r="H1558" s="5" t="n">
        <f aca="false">COUNTIFS('Duel Log'!A:A,A1558,'Duel Log'!AA:AA,"Win")</f>
        <v>0</v>
      </c>
      <c r="I1558" s="5" t="s">
        <v>11514</v>
      </c>
      <c r="J1558" s="5" t="s">
        <v>13996</v>
      </c>
      <c r="K1558" s="5"/>
      <c r="L1558" s="5" t="s">
        <v>98</v>
      </c>
      <c r="M1558" s="5" t="s">
        <v>11075</v>
      </c>
      <c r="N1558" s="5" t="s">
        <v>9612</v>
      </c>
    </row>
    <row r="1559" customFormat="false" ht="15" hidden="false" customHeight="true" outlineLevel="0" collapsed="false">
      <c r="A1559" s="5" t="s">
        <v>7808</v>
      </c>
      <c r="B1559" s="5" t="s">
        <v>14008</v>
      </c>
      <c r="C1559" s="5" t="s">
        <v>253</v>
      </c>
      <c r="D1559" s="5" t="s">
        <v>76</v>
      </c>
      <c r="E1559" s="5" t="s">
        <v>102</v>
      </c>
      <c r="F1559" s="5" t="s">
        <v>255</v>
      </c>
      <c r="G1559" s="5" t="n">
        <f aca="false">COUNTIF('Duel Log'!A:A,A1559)</f>
        <v>3</v>
      </c>
      <c r="H1559" s="5" t="n">
        <f aca="false">COUNTIFS('Duel Log'!A:A,A1559,'Duel Log'!AA:AA,"Win")</f>
        <v>2</v>
      </c>
      <c r="I1559" s="5" t="s">
        <v>11487</v>
      </c>
      <c r="J1559" s="5" t="s">
        <v>14009</v>
      </c>
      <c r="K1559" s="5" t="s">
        <v>14010</v>
      </c>
      <c r="L1559" s="5" t="s">
        <v>98</v>
      </c>
      <c r="M1559" s="5" t="s">
        <v>10551</v>
      </c>
      <c r="N1559" s="5" t="s">
        <v>9602</v>
      </c>
    </row>
    <row r="1560" customFormat="false" ht="15" hidden="false" customHeight="true" outlineLevel="0" collapsed="false">
      <c r="A1560" s="5" t="s">
        <v>7809</v>
      </c>
      <c r="B1560" s="5" t="s">
        <v>14011</v>
      </c>
      <c r="C1560" s="5" t="s">
        <v>253</v>
      </c>
      <c r="D1560" s="5" t="s">
        <v>182</v>
      </c>
      <c r="E1560" s="5" t="s">
        <v>102</v>
      </c>
      <c r="F1560" s="5" t="s">
        <v>7810</v>
      </c>
      <c r="G1560" s="5" t="n">
        <f aca="false">COUNTIF('Duel Log'!A:A,A1560)</f>
        <v>2</v>
      </c>
      <c r="H1560" s="5" t="n">
        <f aca="false">COUNTIFS('Duel Log'!A:A,A1560,'Duel Log'!AA:AA,"Win")</f>
        <v>0</v>
      </c>
      <c r="I1560" s="5" t="s">
        <v>14012</v>
      </c>
      <c r="J1560" s="5" t="s">
        <v>14013</v>
      </c>
      <c r="K1560" s="5"/>
      <c r="L1560" s="5" t="s">
        <v>98</v>
      </c>
      <c r="M1560" s="5" t="s">
        <v>10210</v>
      </c>
      <c r="N1560" s="5" t="s">
        <v>9612</v>
      </c>
    </row>
    <row r="1561" customFormat="false" ht="15" hidden="false" customHeight="true" outlineLevel="0" collapsed="false">
      <c r="A1561" s="5" t="s">
        <v>7812</v>
      </c>
      <c r="B1561" s="5" t="s">
        <v>14014</v>
      </c>
      <c r="C1561" s="5" t="s">
        <v>253</v>
      </c>
      <c r="D1561" s="5" t="s">
        <v>5795</v>
      </c>
      <c r="E1561" s="5" t="s">
        <v>297</v>
      </c>
      <c r="F1561" s="5" t="s">
        <v>7813</v>
      </c>
      <c r="G1561" s="5" t="n">
        <f aca="false">COUNTIF('Duel Log'!A:A,A1561)</f>
        <v>2</v>
      </c>
      <c r="H1561" s="5" t="n">
        <f aca="false">COUNTIFS('Duel Log'!A:A,A1561,'Duel Log'!AA:AA,"Win")</f>
        <v>2</v>
      </c>
      <c r="I1561" s="5" t="s">
        <v>13963</v>
      </c>
      <c r="J1561" s="5" t="s">
        <v>13962</v>
      </c>
      <c r="K1561" s="5"/>
      <c r="L1561" s="5" t="s">
        <v>98</v>
      </c>
      <c r="M1561" s="5" t="s">
        <v>9693</v>
      </c>
      <c r="N1561" s="5"/>
    </row>
    <row r="1562" customFormat="false" ht="15" hidden="false" customHeight="true" outlineLevel="0" collapsed="false">
      <c r="A1562" s="5" t="s">
        <v>7816</v>
      </c>
      <c r="B1562" s="5" t="s">
        <v>14015</v>
      </c>
      <c r="C1562" s="5" t="s">
        <v>253</v>
      </c>
      <c r="D1562" s="5" t="s">
        <v>7817</v>
      </c>
      <c r="E1562" s="5" t="s">
        <v>297</v>
      </c>
      <c r="F1562" s="5" t="s">
        <v>7819</v>
      </c>
      <c r="G1562" s="5" t="n">
        <f aca="false">COUNTIF('Duel Log'!A:A,A1562)</f>
        <v>3</v>
      </c>
      <c r="H1562" s="5" t="n">
        <f aca="false">COUNTIFS('Duel Log'!A:A,A1562,'Duel Log'!AA:AA,"Win")</f>
        <v>1</v>
      </c>
      <c r="I1562" s="5" t="s">
        <v>13959</v>
      </c>
      <c r="J1562" s="5" t="s">
        <v>9995</v>
      </c>
      <c r="K1562" s="5" t="s">
        <v>11811</v>
      </c>
      <c r="L1562" s="5" t="s">
        <v>98</v>
      </c>
      <c r="M1562" s="5" t="s">
        <v>14016</v>
      </c>
      <c r="N1562" s="5"/>
    </row>
    <row r="1563" customFormat="false" ht="15" hidden="false" customHeight="true" outlineLevel="0" collapsed="false">
      <c r="A1563" s="5" t="s">
        <v>7824</v>
      </c>
      <c r="B1563" s="5" t="s">
        <v>14017</v>
      </c>
      <c r="C1563" s="5" t="s">
        <v>253</v>
      </c>
      <c r="D1563" s="6" t="s">
        <v>7825</v>
      </c>
      <c r="E1563" s="5" t="s">
        <v>297</v>
      </c>
      <c r="F1563" s="5" t="s">
        <v>7827</v>
      </c>
      <c r="G1563" s="5" t="n">
        <f aca="false">COUNTIF('Duel Log'!A:A,A1563)</f>
        <v>1</v>
      </c>
      <c r="H1563" s="5" t="n">
        <f aca="false">COUNTIFS('Duel Log'!A:A,A1563,'Duel Log'!AA:AA,"Win")</f>
        <v>1</v>
      </c>
      <c r="I1563" s="5" t="s">
        <v>13977</v>
      </c>
      <c r="J1563" s="5"/>
      <c r="K1563" s="5"/>
      <c r="L1563" s="5" t="s">
        <v>98</v>
      </c>
      <c r="M1563" s="5" t="s">
        <v>9648</v>
      </c>
      <c r="N1563" s="5"/>
    </row>
    <row r="1564" customFormat="false" ht="15" hidden="false" customHeight="true" outlineLevel="0" collapsed="false">
      <c r="A1564" s="5" t="s">
        <v>7829</v>
      </c>
      <c r="B1564" s="5" t="s">
        <v>14018</v>
      </c>
      <c r="C1564" s="5" t="s">
        <v>253</v>
      </c>
      <c r="D1564" s="6" t="s">
        <v>7830</v>
      </c>
      <c r="E1564" s="5" t="s">
        <v>297</v>
      </c>
      <c r="F1564" s="5" t="s">
        <v>7832</v>
      </c>
      <c r="G1564" s="5" t="n">
        <f aca="false">COUNTIF('Duel Log'!A:A,A1564)</f>
        <v>2</v>
      </c>
      <c r="H1564" s="5" t="n">
        <f aca="false">COUNTIFS('Duel Log'!A:A,A1564,'Duel Log'!AA:AA,"Win")</f>
        <v>2</v>
      </c>
      <c r="I1564" s="5" t="s">
        <v>13974</v>
      </c>
      <c r="J1564" s="5" t="s">
        <v>14019</v>
      </c>
      <c r="K1564" s="5"/>
      <c r="L1564" s="5" t="s">
        <v>98</v>
      </c>
      <c r="M1564" s="5" t="s">
        <v>9693</v>
      </c>
      <c r="N1564" s="5"/>
    </row>
    <row r="1565" customFormat="false" ht="15" hidden="false" customHeight="true" outlineLevel="0" collapsed="false">
      <c r="A1565" s="5" t="s">
        <v>7833</v>
      </c>
      <c r="B1565" s="5" t="s">
        <v>14020</v>
      </c>
      <c r="C1565" s="5" t="s">
        <v>253</v>
      </c>
      <c r="D1565" s="5" t="s">
        <v>7834</v>
      </c>
      <c r="E1565" s="5" t="s">
        <v>297</v>
      </c>
      <c r="F1565" s="5" t="s">
        <v>7836</v>
      </c>
      <c r="G1565" s="5" t="n">
        <f aca="false">COUNTIF('Duel Log'!A:A,A1565)</f>
        <v>1</v>
      </c>
      <c r="H1565" s="5" t="n">
        <f aca="false">COUNTIFS('Duel Log'!A:A,A1565,'Duel Log'!AA:AA,"Win")</f>
        <v>1</v>
      </c>
      <c r="I1565" s="5" t="s">
        <v>11494</v>
      </c>
      <c r="J1565" s="5"/>
      <c r="K1565" s="5"/>
      <c r="L1565" s="5" t="s">
        <v>98</v>
      </c>
      <c r="M1565" s="5" t="s">
        <v>9648</v>
      </c>
      <c r="N1565" s="5"/>
    </row>
    <row r="1566" customFormat="false" ht="15" hidden="false" customHeight="true" outlineLevel="0" collapsed="false">
      <c r="A1566" s="5" t="s">
        <v>7837</v>
      </c>
      <c r="B1566" s="5" t="s">
        <v>14021</v>
      </c>
      <c r="C1566" s="5" t="s">
        <v>253</v>
      </c>
      <c r="D1566" s="5" t="s">
        <v>7838</v>
      </c>
      <c r="E1566" s="5" t="s">
        <v>297</v>
      </c>
      <c r="F1566" s="5" t="s">
        <v>7840</v>
      </c>
      <c r="G1566" s="5" t="n">
        <f aca="false">COUNTIF('Duel Log'!A:A,A1566)</f>
        <v>1</v>
      </c>
      <c r="H1566" s="5" t="n">
        <f aca="false">COUNTIFS('Duel Log'!A:A,A1566,'Duel Log'!AA:AA,"Win")</f>
        <v>1</v>
      </c>
      <c r="I1566" s="5" t="s">
        <v>9989</v>
      </c>
      <c r="J1566" s="5"/>
      <c r="K1566" s="5"/>
      <c r="L1566" s="5" t="s">
        <v>98</v>
      </c>
      <c r="M1566" s="5" t="s">
        <v>9648</v>
      </c>
      <c r="N1566" s="5"/>
    </row>
    <row r="1567" customFormat="false" ht="15" hidden="false" customHeight="true" outlineLevel="0" collapsed="false">
      <c r="A1567" s="5" t="s">
        <v>7841</v>
      </c>
      <c r="B1567" s="5" t="s">
        <v>14022</v>
      </c>
      <c r="C1567" s="5" t="s">
        <v>253</v>
      </c>
      <c r="D1567" s="5" t="s">
        <v>7842</v>
      </c>
      <c r="E1567" s="5" t="s">
        <v>297</v>
      </c>
      <c r="F1567" s="5" t="s">
        <v>7844</v>
      </c>
      <c r="G1567" s="5" t="n">
        <f aca="false">COUNTIF('Duel Log'!A:A,A1567)</f>
        <v>1</v>
      </c>
      <c r="H1567" s="5" t="n">
        <f aca="false">COUNTIFS('Duel Log'!A:A,A1567,'Duel Log'!AA:AA,"Win")</f>
        <v>1</v>
      </c>
      <c r="I1567" s="5" t="s">
        <v>14023</v>
      </c>
      <c r="J1567" s="5"/>
      <c r="K1567" s="5"/>
      <c r="L1567" s="5" t="s">
        <v>98</v>
      </c>
      <c r="M1567" s="5" t="s">
        <v>9648</v>
      </c>
      <c r="N1567" s="5"/>
    </row>
    <row r="1568" customFormat="false" ht="15" hidden="false" customHeight="true" outlineLevel="0" collapsed="false">
      <c r="A1568" s="5" t="s">
        <v>7845</v>
      </c>
      <c r="B1568" s="5" t="s">
        <v>14024</v>
      </c>
      <c r="C1568" s="5" t="s">
        <v>253</v>
      </c>
      <c r="D1568" s="5" t="s">
        <v>7846</v>
      </c>
      <c r="E1568" s="5" t="s">
        <v>297</v>
      </c>
      <c r="F1568" s="5" t="s">
        <v>7848</v>
      </c>
      <c r="G1568" s="5" t="n">
        <f aca="false">COUNTIF('Duel Log'!A:A,A1568)</f>
        <v>1</v>
      </c>
      <c r="H1568" s="5" t="n">
        <f aca="false">COUNTIFS('Duel Log'!A:A,A1568,'Duel Log'!AA:AA,"Win")</f>
        <v>1</v>
      </c>
      <c r="I1568" s="5" t="s">
        <v>14025</v>
      </c>
      <c r="J1568" s="5"/>
      <c r="K1568" s="5"/>
      <c r="L1568" s="5" t="s">
        <v>98</v>
      </c>
      <c r="M1568" s="5" t="s">
        <v>9648</v>
      </c>
      <c r="N1568" s="5"/>
    </row>
    <row r="1569" customFormat="false" ht="15" hidden="false" customHeight="true" outlineLevel="0" collapsed="false">
      <c r="A1569" s="5" t="s">
        <v>7851</v>
      </c>
      <c r="B1569" s="5" t="s">
        <v>14026</v>
      </c>
      <c r="C1569" s="5" t="s">
        <v>253</v>
      </c>
      <c r="D1569" s="5" t="s">
        <v>7852</v>
      </c>
      <c r="E1569" s="5" t="s">
        <v>297</v>
      </c>
      <c r="F1569" s="5" t="s">
        <v>7854</v>
      </c>
      <c r="G1569" s="5" t="n">
        <f aca="false">COUNTIF('Duel Log'!A:A,A1569)</f>
        <v>1</v>
      </c>
      <c r="H1569" s="5" t="n">
        <f aca="false">COUNTIFS('Duel Log'!A:A,A1569,'Duel Log'!AA:AA,"Win")</f>
        <v>1</v>
      </c>
      <c r="I1569" s="5" t="s">
        <v>10661</v>
      </c>
      <c r="J1569" s="5"/>
      <c r="K1569" s="5"/>
      <c r="L1569" s="5" t="s">
        <v>98</v>
      </c>
      <c r="M1569" s="5" t="s">
        <v>9648</v>
      </c>
      <c r="N1569" s="5"/>
    </row>
    <row r="1570" customFormat="false" ht="15" hidden="false" customHeight="true" outlineLevel="0" collapsed="false">
      <c r="A1570" s="7" t="s">
        <v>7858</v>
      </c>
      <c r="B1570" s="7" t="s">
        <v>14026</v>
      </c>
      <c r="C1570" s="7" t="s">
        <v>253</v>
      </c>
      <c r="D1570" s="7" t="s">
        <v>7852</v>
      </c>
      <c r="E1570" s="7" t="s">
        <v>297</v>
      </c>
      <c r="F1570" s="7" t="s">
        <v>7859</v>
      </c>
      <c r="G1570" s="7" t="n">
        <f aca="false">COUNTIF('Duel Log'!A:A,A1570)</f>
        <v>2</v>
      </c>
      <c r="H1570" s="7" t="n">
        <f aca="false">COUNTIFS('Duel Log'!A:A,A1570,'Duel Log'!AA:AA,"Win")</f>
        <v>2</v>
      </c>
      <c r="I1570" s="7" t="s">
        <v>12575</v>
      </c>
      <c r="J1570" s="7" t="s">
        <v>14027</v>
      </c>
      <c r="K1570" s="7"/>
      <c r="L1570" s="7" t="s">
        <v>99</v>
      </c>
      <c r="M1570" s="7" t="s">
        <v>9693</v>
      </c>
      <c r="N1570" s="7"/>
    </row>
    <row r="1571" customFormat="false" ht="15" hidden="false" customHeight="true" outlineLevel="0" collapsed="false">
      <c r="A1571" s="5" t="s">
        <v>7861</v>
      </c>
      <c r="B1571" s="5" t="s">
        <v>14028</v>
      </c>
      <c r="C1571" s="5" t="s">
        <v>253</v>
      </c>
      <c r="D1571" s="5" t="s">
        <v>7862</v>
      </c>
      <c r="E1571" s="5" t="s">
        <v>297</v>
      </c>
      <c r="F1571" s="5" t="s">
        <v>7864</v>
      </c>
      <c r="G1571" s="5" t="n">
        <f aca="false">COUNTIF('Duel Log'!A:A,A1571)</f>
        <v>1</v>
      </c>
      <c r="H1571" s="5" t="n">
        <f aca="false">COUNTIFS('Duel Log'!A:A,A1571,'Duel Log'!AA:AA,"Win")</f>
        <v>1</v>
      </c>
      <c r="I1571" s="5" t="s">
        <v>11041</v>
      </c>
      <c r="J1571" s="5"/>
      <c r="K1571" s="5"/>
      <c r="L1571" s="5" t="s">
        <v>98</v>
      </c>
      <c r="M1571" s="5" t="s">
        <v>9648</v>
      </c>
      <c r="N1571" s="5"/>
    </row>
    <row r="1572" customFormat="false" ht="15" hidden="false" customHeight="true" outlineLevel="0" collapsed="false">
      <c r="A1572" s="7" t="s">
        <v>7865</v>
      </c>
      <c r="B1572" s="7" t="s">
        <v>14018</v>
      </c>
      <c r="C1572" s="7" t="s">
        <v>253</v>
      </c>
      <c r="D1572" s="8" t="s">
        <v>7830</v>
      </c>
      <c r="E1572" s="7" t="s">
        <v>297</v>
      </c>
      <c r="F1572" s="7" t="s">
        <v>7866</v>
      </c>
      <c r="G1572" s="7" t="n">
        <f aca="false">COUNTIF('Duel Log'!A:A,A1572)</f>
        <v>1</v>
      </c>
      <c r="H1572" s="7" t="n">
        <f aca="false">COUNTIFS('Duel Log'!A:A,A1572,'Duel Log'!AA:AA,"Win")</f>
        <v>1</v>
      </c>
      <c r="I1572" s="7" t="s">
        <v>14029</v>
      </c>
      <c r="J1572" s="7"/>
      <c r="K1572" s="7"/>
      <c r="L1572" s="7" t="s">
        <v>99</v>
      </c>
      <c r="M1572" s="7" t="s">
        <v>9648</v>
      </c>
      <c r="N1572" s="7"/>
    </row>
    <row r="1573" customFormat="false" ht="15" hidden="false" customHeight="true" outlineLevel="0" collapsed="false">
      <c r="A1573" s="5" t="s">
        <v>7869</v>
      </c>
      <c r="B1573" s="5" t="s">
        <v>14030</v>
      </c>
      <c r="C1573" s="5" t="s">
        <v>253</v>
      </c>
      <c r="D1573" s="5" t="s">
        <v>7870</v>
      </c>
      <c r="E1573" s="5" t="s">
        <v>297</v>
      </c>
      <c r="F1573" s="5" t="s">
        <v>7872</v>
      </c>
      <c r="G1573" s="5" t="n">
        <f aca="false">COUNTIF('Duel Log'!A:A,A1573)</f>
        <v>1</v>
      </c>
      <c r="H1573" s="5" t="n">
        <f aca="false">COUNTIFS('Duel Log'!A:A,A1573,'Duel Log'!AA:AA,"Win")</f>
        <v>1</v>
      </c>
      <c r="I1573" s="5" t="s">
        <v>14031</v>
      </c>
      <c r="J1573" s="5"/>
      <c r="K1573" s="5"/>
      <c r="L1573" s="5" t="s">
        <v>98</v>
      </c>
      <c r="M1573" s="5" t="s">
        <v>9648</v>
      </c>
      <c r="N1573" s="5"/>
    </row>
    <row r="1574" customFormat="false" ht="15" hidden="false" customHeight="true" outlineLevel="0" collapsed="false">
      <c r="A1574" s="5" t="s">
        <v>7874</v>
      </c>
      <c r="B1574" s="5" t="s">
        <v>14032</v>
      </c>
      <c r="C1574" s="5" t="s">
        <v>253</v>
      </c>
      <c r="D1574" s="5" t="s">
        <v>7875</v>
      </c>
      <c r="E1574" s="5" t="s">
        <v>297</v>
      </c>
      <c r="F1574" s="5" t="s">
        <v>7877</v>
      </c>
      <c r="G1574" s="5" t="n">
        <f aca="false">COUNTIF('Duel Log'!A:A,A1574)</f>
        <v>1</v>
      </c>
      <c r="H1574" s="5" t="n">
        <f aca="false">COUNTIFS('Duel Log'!A:A,A1574,'Duel Log'!AA:AA,"Win")</f>
        <v>1</v>
      </c>
      <c r="I1574" s="5" t="s">
        <v>14033</v>
      </c>
      <c r="J1574" s="5"/>
      <c r="K1574" s="5"/>
      <c r="L1574" s="5" t="s">
        <v>98</v>
      </c>
      <c r="M1574" s="5" t="s">
        <v>9648</v>
      </c>
      <c r="N1574" s="5"/>
    </row>
    <row r="1575" customFormat="false" ht="15" hidden="false" customHeight="true" outlineLevel="0" collapsed="false">
      <c r="A1575" s="7" t="s">
        <v>7880</v>
      </c>
      <c r="B1575" s="7" t="s">
        <v>14034</v>
      </c>
      <c r="C1575" s="7" t="s">
        <v>253</v>
      </c>
      <c r="D1575" s="7" t="s">
        <v>7817</v>
      </c>
      <c r="E1575" s="7" t="s">
        <v>297</v>
      </c>
      <c r="F1575" s="7" t="s">
        <v>7881</v>
      </c>
      <c r="G1575" s="7" t="n">
        <f aca="false">COUNTIF('Duel Log'!A:A,A1575)</f>
        <v>1</v>
      </c>
      <c r="H1575" s="7" t="n">
        <f aca="false">COUNTIFS('Duel Log'!A:A,A1575,'Duel Log'!AA:AA,"Win")</f>
        <v>1</v>
      </c>
      <c r="I1575" s="7" t="s">
        <v>13292</v>
      </c>
      <c r="J1575" s="7"/>
      <c r="K1575" s="7"/>
      <c r="L1575" s="7" t="s">
        <v>99</v>
      </c>
      <c r="M1575" s="7" t="s">
        <v>9648</v>
      </c>
      <c r="N1575" s="7"/>
    </row>
    <row r="1576" customFormat="false" ht="15" hidden="false" customHeight="true" outlineLevel="0" collapsed="false">
      <c r="A1576" s="5" t="s">
        <v>7882</v>
      </c>
      <c r="B1576" s="5" t="s">
        <v>14035</v>
      </c>
      <c r="C1576" s="5" t="s">
        <v>253</v>
      </c>
      <c r="D1576" s="5" t="s">
        <v>4508</v>
      </c>
      <c r="E1576" s="5" t="s">
        <v>297</v>
      </c>
      <c r="F1576" s="5" t="s">
        <v>7883</v>
      </c>
      <c r="G1576" s="5" t="n">
        <f aca="false">COUNTIF('Duel Log'!A:A,A1576)</f>
        <v>1</v>
      </c>
      <c r="H1576" s="5" t="n">
        <f aca="false">COUNTIFS('Duel Log'!A:A,A1576,'Duel Log'!AA:AA,"Win")</f>
        <v>1</v>
      </c>
      <c r="I1576" s="5" t="s">
        <v>14019</v>
      </c>
      <c r="J1576" s="5"/>
      <c r="K1576" s="5"/>
      <c r="L1576" s="5" t="s">
        <v>98</v>
      </c>
      <c r="M1576" s="5" t="s">
        <v>9648</v>
      </c>
      <c r="N1576" s="5"/>
    </row>
    <row r="1577" customFormat="false" ht="15" hidden="false" customHeight="true" outlineLevel="0" collapsed="false">
      <c r="A1577" s="5" t="s">
        <v>7886</v>
      </c>
      <c r="B1577" s="5" t="s">
        <v>14036</v>
      </c>
      <c r="C1577" s="5" t="s">
        <v>253</v>
      </c>
      <c r="D1577" s="5" t="s">
        <v>7887</v>
      </c>
      <c r="E1577" s="5" t="s">
        <v>297</v>
      </c>
      <c r="F1577" s="5" t="s">
        <v>7889</v>
      </c>
      <c r="G1577" s="5" t="n">
        <f aca="false">COUNTIF('Duel Log'!A:A,A1577)</f>
        <v>2</v>
      </c>
      <c r="H1577" s="5" t="n">
        <f aca="false">COUNTIFS('Duel Log'!A:A,A1577,'Duel Log'!AA:AA,"Win")</f>
        <v>1</v>
      </c>
      <c r="I1577" s="5" t="s">
        <v>14037</v>
      </c>
      <c r="J1577" s="5" t="s">
        <v>14037</v>
      </c>
      <c r="K1577" s="5"/>
      <c r="L1577" s="5" t="s">
        <v>98</v>
      </c>
      <c r="M1577" s="5" t="s">
        <v>9648</v>
      </c>
      <c r="N1577" s="5"/>
    </row>
    <row r="1578" customFormat="false" ht="15" hidden="false" customHeight="true" outlineLevel="0" collapsed="false">
      <c r="A1578" s="5" t="s">
        <v>7893</v>
      </c>
      <c r="B1578" s="5" t="s">
        <v>14038</v>
      </c>
      <c r="C1578" s="5" t="s">
        <v>253</v>
      </c>
      <c r="D1578" s="5" t="s">
        <v>7894</v>
      </c>
      <c r="E1578" s="5" t="s">
        <v>297</v>
      </c>
      <c r="F1578" s="5" t="s">
        <v>7896</v>
      </c>
      <c r="G1578" s="5" t="n">
        <f aca="false">COUNTIF('Duel Log'!A:A,A1578)</f>
        <v>1</v>
      </c>
      <c r="H1578" s="5" t="n">
        <f aca="false">COUNTIFS('Duel Log'!A:A,A1578,'Duel Log'!AA:AA,"Win")</f>
        <v>1</v>
      </c>
      <c r="I1578" s="5" t="s">
        <v>14039</v>
      </c>
      <c r="J1578" s="5"/>
      <c r="K1578" s="5"/>
      <c r="L1578" s="5" t="s">
        <v>98</v>
      </c>
      <c r="M1578" s="5" t="s">
        <v>9648</v>
      </c>
      <c r="N1578" s="5"/>
    </row>
    <row r="1579" customFormat="false" ht="15" hidden="false" customHeight="true" outlineLevel="0" collapsed="false">
      <c r="A1579" s="5" t="s">
        <v>7897</v>
      </c>
      <c r="B1579" s="5" t="s">
        <v>14040</v>
      </c>
      <c r="C1579" s="5" t="s">
        <v>253</v>
      </c>
      <c r="D1579" s="5" t="s">
        <v>7898</v>
      </c>
      <c r="E1579" s="5" t="s">
        <v>297</v>
      </c>
      <c r="F1579" s="5" t="s">
        <v>7900</v>
      </c>
      <c r="G1579" s="5" t="n">
        <f aca="false">COUNTIF('Duel Log'!A:A,A1579)</f>
        <v>1</v>
      </c>
      <c r="H1579" s="5" t="n">
        <f aca="false">COUNTIFS('Duel Log'!A:A,A1579,'Duel Log'!AA:AA,"Win")</f>
        <v>1</v>
      </c>
      <c r="I1579" s="5" t="s">
        <v>14041</v>
      </c>
      <c r="J1579" s="5"/>
      <c r="K1579" s="5"/>
      <c r="L1579" s="5" t="s">
        <v>98</v>
      </c>
      <c r="M1579" s="5" t="s">
        <v>9648</v>
      </c>
      <c r="N1579" s="5"/>
    </row>
    <row r="1580" customFormat="false" ht="15" hidden="false" customHeight="true" outlineLevel="0" collapsed="false">
      <c r="A1580" s="5" t="s">
        <v>7902</v>
      </c>
      <c r="B1580" s="5" t="s">
        <v>14042</v>
      </c>
      <c r="C1580" s="5" t="s">
        <v>253</v>
      </c>
      <c r="D1580" s="5" t="s">
        <v>523</v>
      </c>
      <c r="E1580" s="5" t="s">
        <v>297</v>
      </c>
      <c r="F1580" s="5" t="s">
        <v>3939</v>
      </c>
      <c r="G1580" s="5" t="n">
        <f aca="false">COUNTIF('Duel Log'!A:A,A1580)</f>
        <v>3</v>
      </c>
      <c r="H1580" s="5" t="n">
        <f aca="false">COUNTIFS('Duel Log'!A:A,A1580,'Duel Log'!AA:AA,"Win")</f>
        <v>2</v>
      </c>
      <c r="I1580" s="5" t="s">
        <v>9858</v>
      </c>
      <c r="J1580" s="5" t="s">
        <v>14043</v>
      </c>
      <c r="K1580" s="5" t="s">
        <v>14044</v>
      </c>
      <c r="L1580" s="5" t="s">
        <v>98</v>
      </c>
      <c r="M1580" s="5" t="s">
        <v>9636</v>
      </c>
      <c r="N1580" s="5"/>
    </row>
    <row r="1581" customFormat="false" ht="15" hidden="false" customHeight="true" outlineLevel="0" collapsed="false">
      <c r="A1581" s="7" t="s">
        <v>7903</v>
      </c>
      <c r="B1581" s="7" t="s">
        <v>14042</v>
      </c>
      <c r="C1581" s="7" t="s">
        <v>253</v>
      </c>
      <c r="D1581" s="7" t="s">
        <v>523</v>
      </c>
      <c r="E1581" s="7" t="s">
        <v>297</v>
      </c>
      <c r="F1581" s="7" t="s">
        <v>3945</v>
      </c>
      <c r="G1581" s="7" t="n">
        <f aca="false">COUNTIF('Duel Log'!A:A,A1581)</f>
        <v>3</v>
      </c>
      <c r="H1581" s="7" t="n">
        <f aca="false">COUNTIFS('Duel Log'!A:A,A1581,'Duel Log'!AA:AA,"Win")</f>
        <v>1</v>
      </c>
      <c r="I1581" s="7" t="s">
        <v>11316</v>
      </c>
      <c r="J1581" s="7" t="s">
        <v>14045</v>
      </c>
      <c r="K1581" s="7" t="s">
        <v>14046</v>
      </c>
      <c r="L1581" s="7" t="s">
        <v>99</v>
      </c>
      <c r="M1581" s="7" t="s">
        <v>11302</v>
      </c>
      <c r="N1581" s="7"/>
    </row>
    <row r="1582" customFormat="false" ht="15" hidden="false" customHeight="true" outlineLevel="0" collapsed="false">
      <c r="A1582" s="7" t="s">
        <v>7904</v>
      </c>
      <c r="B1582" s="7" t="s">
        <v>14042</v>
      </c>
      <c r="C1582" s="7" t="s">
        <v>253</v>
      </c>
      <c r="D1582" s="7" t="s">
        <v>523</v>
      </c>
      <c r="E1582" s="7" t="s">
        <v>297</v>
      </c>
      <c r="F1582" s="7" t="s">
        <v>3950</v>
      </c>
      <c r="G1582" s="7" t="n">
        <f aca="false">COUNTIF('Duel Log'!A:A,A1582)</f>
        <v>3</v>
      </c>
      <c r="H1582" s="7" t="n">
        <f aca="false">COUNTIFS('Duel Log'!A:A,A1582,'Duel Log'!AA:AA,"Win")</f>
        <v>2</v>
      </c>
      <c r="I1582" s="7" t="s">
        <v>14047</v>
      </c>
      <c r="J1582" s="7" t="s">
        <v>10259</v>
      </c>
      <c r="K1582" s="7" t="s">
        <v>14048</v>
      </c>
      <c r="L1582" s="7" t="s">
        <v>99</v>
      </c>
      <c r="M1582" s="7" t="s">
        <v>11163</v>
      </c>
      <c r="N1582" s="7"/>
    </row>
    <row r="1583" customFormat="false" ht="15" hidden="false" customHeight="true" outlineLevel="0" collapsed="false">
      <c r="A1583" s="7" t="s">
        <v>7905</v>
      </c>
      <c r="B1583" s="7" t="s">
        <v>14042</v>
      </c>
      <c r="C1583" s="7" t="s">
        <v>253</v>
      </c>
      <c r="D1583" s="7" t="s">
        <v>523</v>
      </c>
      <c r="E1583" s="7" t="s">
        <v>297</v>
      </c>
      <c r="F1583" s="7" t="s">
        <v>3957</v>
      </c>
      <c r="G1583" s="7" t="n">
        <f aca="false">COUNTIF('Duel Log'!A:A,A1583)</f>
        <v>3</v>
      </c>
      <c r="H1583" s="7" t="n">
        <f aca="false">COUNTIFS('Duel Log'!A:A,A1583,'Duel Log'!AA:AA,"Win")</f>
        <v>1</v>
      </c>
      <c r="I1583" s="7" t="s">
        <v>10397</v>
      </c>
      <c r="J1583" s="7" t="s">
        <v>14049</v>
      </c>
      <c r="K1583" s="7" t="s">
        <v>14050</v>
      </c>
      <c r="L1583" s="7" t="s">
        <v>99</v>
      </c>
      <c r="M1583" s="7" t="s">
        <v>9877</v>
      </c>
      <c r="N1583" s="7"/>
    </row>
    <row r="1584" customFormat="false" ht="15" hidden="false" customHeight="true" outlineLevel="0" collapsed="false">
      <c r="A1584" s="7" t="s">
        <v>7906</v>
      </c>
      <c r="B1584" s="7" t="s">
        <v>14042</v>
      </c>
      <c r="C1584" s="7" t="s">
        <v>253</v>
      </c>
      <c r="D1584" s="7" t="s">
        <v>523</v>
      </c>
      <c r="E1584" s="7" t="s">
        <v>297</v>
      </c>
      <c r="F1584" s="7" t="s">
        <v>3962</v>
      </c>
      <c r="G1584" s="7" t="n">
        <f aca="false">COUNTIF('Duel Log'!A:A,A1584)</f>
        <v>3</v>
      </c>
      <c r="H1584" s="7" t="n">
        <f aca="false">COUNTIFS('Duel Log'!A:A,A1584,'Duel Log'!AA:AA,"Win")</f>
        <v>1</v>
      </c>
      <c r="I1584" s="7" t="s">
        <v>10024</v>
      </c>
      <c r="J1584" s="7" t="s">
        <v>14051</v>
      </c>
      <c r="K1584" s="7" t="s">
        <v>14052</v>
      </c>
      <c r="L1584" s="7" t="s">
        <v>99</v>
      </c>
      <c r="M1584" s="7" t="s">
        <v>14053</v>
      </c>
      <c r="N1584" s="7"/>
    </row>
    <row r="1585" customFormat="false" ht="15" hidden="false" customHeight="true" outlineLevel="0" collapsed="false">
      <c r="A1585" s="7" t="s">
        <v>7907</v>
      </c>
      <c r="B1585" s="7" t="s">
        <v>14042</v>
      </c>
      <c r="C1585" s="7" t="s">
        <v>253</v>
      </c>
      <c r="D1585" s="7" t="s">
        <v>523</v>
      </c>
      <c r="E1585" s="7" t="s">
        <v>297</v>
      </c>
      <c r="F1585" s="7" t="s">
        <v>3968</v>
      </c>
      <c r="G1585" s="7" t="n">
        <f aca="false">COUNTIF('Duel Log'!A:A,A1585)</f>
        <v>3</v>
      </c>
      <c r="H1585" s="7" t="n">
        <f aca="false">COUNTIFS('Duel Log'!A:A,A1585,'Duel Log'!AA:AA,"Win")</f>
        <v>1</v>
      </c>
      <c r="I1585" s="7" t="s">
        <v>14054</v>
      </c>
      <c r="J1585" s="7" t="s">
        <v>12572</v>
      </c>
      <c r="K1585" s="7" t="s">
        <v>14055</v>
      </c>
      <c r="L1585" s="7" t="s">
        <v>99</v>
      </c>
      <c r="M1585" s="7" t="s">
        <v>11187</v>
      </c>
      <c r="N1585" s="7"/>
    </row>
    <row r="1586" customFormat="false" ht="15" hidden="false" customHeight="true" outlineLevel="0" collapsed="false">
      <c r="A1586" s="5" t="s">
        <v>7908</v>
      </c>
      <c r="B1586" s="5" t="s">
        <v>14056</v>
      </c>
      <c r="C1586" s="5" t="s">
        <v>1727</v>
      </c>
      <c r="D1586" s="6" t="s">
        <v>7909</v>
      </c>
      <c r="E1586" s="5" t="s">
        <v>102</v>
      </c>
      <c r="F1586" s="5" t="s">
        <v>7911</v>
      </c>
      <c r="G1586" s="5" t="n">
        <f aca="false">COUNTIF('Duel Log'!A:A,A1586)</f>
        <v>2</v>
      </c>
      <c r="H1586" s="5" t="n">
        <f aca="false">COUNTIFS('Duel Log'!A:A,A1586,'Duel Log'!AA:AA,"Win")</f>
        <v>1</v>
      </c>
      <c r="I1586" s="5" t="s">
        <v>14057</v>
      </c>
      <c r="J1586" s="5" t="s">
        <v>10707</v>
      </c>
      <c r="K1586" s="5"/>
      <c r="L1586" s="5" t="s">
        <v>98</v>
      </c>
      <c r="M1586" s="5" t="s">
        <v>9790</v>
      </c>
      <c r="N1586" s="5" t="s">
        <v>9790</v>
      </c>
    </row>
    <row r="1587" customFormat="false" ht="15" hidden="false" customHeight="true" outlineLevel="0" collapsed="false">
      <c r="A1587" s="5" t="s">
        <v>7914</v>
      </c>
      <c r="B1587" s="5" t="s">
        <v>14058</v>
      </c>
      <c r="C1587" s="5" t="s">
        <v>1727</v>
      </c>
      <c r="D1587" s="5" t="s">
        <v>4257</v>
      </c>
      <c r="E1587" s="5" t="s">
        <v>102</v>
      </c>
      <c r="F1587" s="5" t="s">
        <v>7915</v>
      </c>
      <c r="G1587" s="5" t="n">
        <f aca="false">COUNTIF('Duel Log'!A:A,A1587)</f>
        <v>2</v>
      </c>
      <c r="H1587" s="5" t="n">
        <f aca="false">COUNTIFS('Duel Log'!A:A,A1587,'Duel Log'!AA:AA,"Win")</f>
        <v>2</v>
      </c>
      <c r="I1587" s="5" t="s">
        <v>14059</v>
      </c>
      <c r="J1587" s="5" t="s">
        <v>14060</v>
      </c>
      <c r="K1587" s="5"/>
      <c r="L1587" s="5" t="s">
        <v>98</v>
      </c>
      <c r="M1587" s="5" t="s">
        <v>10304</v>
      </c>
      <c r="N1587" s="5" t="s">
        <v>9612</v>
      </c>
    </row>
    <row r="1588" customFormat="false" ht="15" hidden="false" customHeight="true" outlineLevel="0" collapsed="false">
      <c r="A1588" s="5" t="s">
        <v>7918</v>
      </c>
      <c r="B1588" s="5" t="s">
        <v>14061</v>
      </c>
      <c r="C1588" s="5" t="s">
        <v>1727</v>
      </c>
      <c r="D1588" s="6" t="s">
        <v>761</v>
      </c>
      <c r="E1588" s="5" t="s">
        <v>102</v>
      </c>
      <c r="F1588" s="5" t="s">
        <v>7919</v>
      </c>
      <c r="G1588" s="5" t="n">
        <f aca="false">COUNTIF('Duel Log'!A:A,A1588)</f>
        <v>2</v>
      </c>
      <c r="H1588" s="5" t="n">
        <f aca="false">COUNTIFS('Duel Log'!A:A,A1588,'Duel Log'!AA:AA,"Win")</f>
        <v>0</v>
      </c>
      <c r="I1588" s="5" t="s">
        <v>11136</v>
      </c>
      <c r="J1588" s="5" t="s">
        <v>14062</v>
      </c>
      <c r="K1588" s="5"/>
      <c r="L1588" s="5" t="s">
        <v>98</v>
      </c>
      <c r="M1588" s="5" t="s">
        <v>11153</v>
      </c>
      <c r="N1588" s="5" t="s">
        <v>9612</v>
      </c>
    </row>
    <row r="1589" customFormat="false" ht="15" hidden="false" customHeight="true" outlineLevel="0" collapsed="false">
      <c r="A1589" s="5" t="s">
        <v>7922</v>
      </c>
      <c r="B1589" s="5" t="s">
        <v>14063</v>
      </c>
      <c r="C1589" s="5" t="s">
        <v>1727</v>
      </c>
      <c r="D1589" s="5" t="s">
        <v>5304</v>
      </c>
      <c r="E1589" s="5" t="s">
        <v>102</v>
      </c>
      <c r="F1589" s="5" t="s">
        <v>2897</v>
      </c>
      <c r="G1589" s="5" t="n">
        <f aca="false">COUNTIF('Duel Log'!A:A,A1589)</f>
        <v>2</v>
      </c>
      <c r="H1589" s="5" t="n">
        <f aca="false">COUNTIFS('Duel Log'!A:A,A1589,'Duel Log'!AA:AA,"Win")</f>
        <v>2</v>
      </c>
      <c r="I1589" s="5" t="s">
        <v>14064</v>
      </c>
      <c r="J1589" s="5" t="s">
        <v>14065</v>
      </c>
      <c r="K1589" s="5"/>
      <c r="L1589" s="5" t="s">
        <v>98</v>
      </c>
      <c r="M1589" s="5" t="s">
        <v>10072</v>
      </c>
      <c r="N1589" s="5" t="s">
        <v>9612</v>
      </c>
    </row>
    <row r="1590" customFormat="false" ht="15" hidden="false" customHeight="true" outlineLevel="0" collapsed="false">
      <c r="A1590" s="5" t="s">
        <v>7924</v>
      </c>
      <c r="B1590" s="5" t="s">
        <v>14066</v>
      </c>
      <c r="C1590" s="5" t="s">
        <v>1727</v>
      </c>
      <c r="D1590" s="5" t="s">
        <v>6779</v>
      </c>
      <c r="E1590" s="5" t="s">
        <v>102</v>
      </c>
      <c r="F1590" s="5" t="s">
        <v>700</v>
      </c>
      <c r="G1590" s="5" t="n">
        <f aca="false">COUNTIF('Duel Log'!A:A,A1590)</f>
        <v>2</v>
      </c>
      <c r="H1590" s="5" t="n">
        <f aca="false">COUNTIFS('Duel Log'!A:A,A1590,'Duel Log'!AA:AA,"Win")</f>
        <v>2</v>
      </c>
      <c r="I1590" s="5" t="s">
        <v>10510</v>
      </c>
      <c r="J1590" s="5" t="s">
        <v>14067</v>
      </c>
      <c r="K1590" s="5"/>
      <c r="L1590" s="5" t="s">
        <v>98</v>
      </c>
      <c r="M1590" s="5" t="s">
        <v>11388</v>
      </c>
      <c r="N1590" s="5" t="s">
        <v>9612</v>
      </c>
    </row>
    <row r="1591" customFormat="false" ht="15" hidden="false" customHeight="true" outlineLevel="0" collapsed="false">
      <c r="A1591" s="5" t="s">
        <v>7927</v>
      </c>
      <c r="B1591" s="5" t="s">
        <v>14068</v>
      </c>
      <c r="C1591" s="5" t="s">
        <v>1727</v>
      </c>
      <c r="D1591" s="6" t="s">
        <v>1747</v>
      </c>
      <c r="E1591" s="5" t="s">
        <v>102</v>
      </c>
      <c r="F1591" s="5" t="s">
        <v>7928</v>
      </c>
      <c r="G1591" s="5" t="n">
        <f aca="false">COUNTIF('Duel Log'!A:A,A1591)</f>
        <v>3</v>
      </c>
      <c r="H1591" s="5" t="n">
        <f aca="false">COUNTIFS('Duel Log'!A:A,A1591,'Duel Log'!AA:AA,"Win")</f>
        <v>2</v>
      </c>
      <c r="I1591" s="5" t="s">
        <v>14069</v>
      </c>
      <c r="J1591" s="5" t="s">
        <v>11008</v>
      </c>
      <c r="K1591" s="5" t="s">
        <v>14070</v>
      </c>
      <c r="L1591" s="5" t="s">
        <v>98</v>
      </c>
      <c r="M1591" s="5" t="s">
        <v>12347</v>
      </c>
      <c r="N1591" s="5" t="s">
        <v>9602</v>
      </c>
    </row>
    <row r="1592" customFormat="false" ht="15" hidden="false" customHeight="true" outlineLevel="0" collapsed="false">
      <c r="A1592" s="5" t="s">
        <v>7931</v>
      </c>
      <c r="B1592" s="5" t="s">
        <v>14071</v>
      </c>
      <c r="C1592" s="5" t="s">
        <v>1727</v>
      </c>
      <c r="D1592" s="5" t="s">
        <v>1711</v>
      </c>
      <c r="E1592" s="5" t="s">
        <v>102</v>
      </c>
      <c r="F1592" s="5" t="s">
        <v>7932</v>
      </c>
      <c r="G1592" s="5" t="n">
        <f aca="false">COUNTIF('Duel Log'!A:A,A1592)</f>
        <v>3</v>
      </c>
      <c r="H1592" s="5" t="n">
        <f aca="false">COUNTIFS('Duel Log'!A:A,A1592,'Duel Log'!AA:AA,"Win")</f>
        <v>2</v>
      </c>
      <c r="I1592" s="5" t="s">
        <v>14072</v>
      </c>
      <c r="J1592" s="5" t="s">
        <v>14073</v>
      </c>
      <c r="K1592" s="5" t="s">
        <v>14074</v>
      </c>
      <c r="L1592" s="5" t="s">
        <v>98</v>
      </c>
      <c r="M1592" s="5" t="s">
        <v>9830</v>
      </c>
      <c r="N1592" s="5" t="s">
        <v>9602</v>
      </c>
    </row>
    <row r="1593" customFormat="false" ht="15" hidden="false" customHeight="true" outlineLevel="0" collapsed="false">
      <c r="A1593" s="5" t="s">
        <v>7938</v>
      </c>
      <c r="B1593" s="5" t="s">
        <v>14075</v>
      </c>
      <c r="C1593" s="5" t="s">
        <v>1727</v>
      </c>
      <c r="D1593" s="5" t="s">
        <v>1432</v>
      </c>
      <c r="E1593" s="5" t="s">
        <v>102</v>
      </c>
      <c r="F1593" s="5" t="s">
        <v>1729</v>
      </c>
      <c r="G1593" s="5" t="n">
        <f aca="false">COUNTIF('Duel Log'!A:A,A1593)</f>
        <v>2</v>
      </c>
      <c r="H1593" s="5" t="n">
        <f aca="false">COUNTIFS('Duel Log'!A:A,A1593,'Duel Log'!AA:AA,"Win")</f>
        <v>0</v>
      </c>
      <c r="I1593" s="5" t="s">
        <v>14076</v>
      </c>
      <c r="J1593" s="5" t="s">
        <v>14077</v>
      </c>
      <c r="K1593" s="5"/>
      <c r="L1593" s="5" t="s">
        <v>98</v>
      </c>
      <c r="M1593" s="5" t="s">
        <v>14078</v>
      </c>
      <c r="N1593" s="5" t="s">
        <v>9612</v>
      </c>
    </row>
    <row r="1594" customFormat="false" ht="15" hidden="false" customHeight="true" outlineLevel="0" collapsed="false">
      <c r="A1594" s="5" t="s">
        <v>7939</v>
      </c>
      <c r="B1594" s="5" t="s">
        <v>14079</v>
      </c>
      <c r="C1594" s="5" t="s">
        <v>1727</v>
      </c>
      <c r="D1594" s="5" t="s">
        <v>1739</v>
      </c>
      <c r="E1594" s="5" t="s">
        <v>102</v>
      </c>
      <c r="F1594" s="5" t="s">
        <v>3648</v>
      </c>
      <c r="G1594" s="5" t="n">
        <f aca="false">COUNTIF('Duel Log'!A:A,A1594)</f>
        <v>3</v>
      </c>
      <c r="H1594" s="5" t="n">
        <f aca="false">COUNTIFS('Duel Log'!A:A,A1594,'Duel Log'!AA:AA,"Win")</f>
        <v>1</v>
      </c>
      <c r="I1594" s="5" t="s">
        <v>14080</v>
      </c>
      <c r="J1594" s="5" t="s">
        <v>14081</v>
      </c>
      <c r="K1594" s="5" t="s">
        <v>14082</v>
      </c>
      <c r="L1594" s="5" t="s">
        <v>98</v>
      </c>
      <c r="M1594" s="5" t="s">
        <v>12914</v>
      </c>
      <c r="N1594" s="5" t="s">
        <v>9602</v>
      </c>
    </row>
    <row r="1595" customFormat="false" ht="15" hidden="false" customHeight="true" outlineLevel="0" collapsed="false">
      <c r="A1595" s="5" t="s">
        <v>7940</v>
      </c>
      <c r="B1595" s="5" t="s">
        <v>14083</v>
      </c>
      <c r="C1595" s="5" t="s">
        <v>1727</v>
      </c>
      <c r="D1595" s="5" t="s">
        <v>1754</v>
      </c>
      <c r="E1595" s="5" t="s">
        <v>102</v>
      </c>
      <c r="F1595" s="5" t="s">
        <v>3510</v>
      </c>
      <c r="G1595" s="5" t="n">
        <f aca="false">COUNTIF('Duel Log'!A:A,A1595)</f>
        <v>2</v>
      </c>
      <c r="H1595" s="5" t="n">
        <f aca="false">COUNTIFS('Duel Log'!A:A,A1595,'Duel Log'!AA:AA,"Win")</f>
        <v>0</v>
      </c>
      <c r="I1595" s="5" t="s">
        <v>14084</v>
      </c>
      <c r="J1595" s="5" t="s">
        <v>14085</v>
      </c>
      <c r="K1595" s="5"/>
      <c r="L1595" s="5" t="s">
        <v>98</v>
      </c>
      <c r="M1595" s="5" t="s">
        <v>11075</v>
      </c>
      <c r="N1595" s="5" t="s">
        <v>9612</v>
      </c>
    </row>
    <row r="1596" customFormat="false" ht="15" hidden="false" customHeight="true" outlineLevel="0" collapsed="false">
      <c r="A1596" s="5" t="s">
        <v>7941</v>
      </c>
      <c r="B1596" s="5" t="s">
        <v>14086</v>
      </c>
      <c r="C1596" s="5" t="s">
        <v>1727</v>
      </c>
      <c r="D1596" s="5" t="s">
        <v>1721</v>
      </c>
      <c r="E1596" s="5" t="s">
        <v>102</v>
      </c>
      <c r="F1596" s="5" t="s">
        <v>7942</v>
      </c>
      <c r="G1596" s="5" t="n">
        <f aca="false">COUNTIF('Duel Log'!A:A,A1596)</f>
        <v>3</v>
      </c>
      <c r="H1596" s="5" t="n">
        <f aca="false">COUNTIFS('Duel Log'!A:A,A1596,'Duel Log'!AA:AA,"Win")</f>
        <v>2</v>
      </c>
      <c r="I1596" s="5" t="s">
        <v>14087</v>
      </c>
      <c r="J1596" s="5" t="s">
        <v>14088</v>
      </c>
      <c r="K1596" s="5" t="s">
        <v>14089</v>
      </c>
      <c r="L1596" s="5" t="s">
        <v>98</v>
      </c>
      <c r="M1596" s="5" t="s">
        <v>9865</v>
      </c>
      <c r="N1596" s="5" t="s">
        <v>9602</v>
      </c>
    </row>
    <row r="1597" customFormat="false" ht="15" hidden="false" customHeight="true" outlineLevel="0" collapsed="false">
      <c r="A1597" s="5" t="s">
        <v>7943</v>
      </c>
      <c r="B1597" s="5" t="s">
        <v>14090</v>
      </c>
      <c r="C1597" s="5" t="s">
        <v>1727</v>
      </c>
      <c r="D1597" s="5" t="s">
        <v>1010</v>
      </c>
      <c r="E1597" s="5" t="s">
        <v>102</v>
      </c>
      <c r="F1597" s="5" t="s">
        <v>7526</v>
      </c>
      <c r="G1597" s="5" t="n">
        <f aca="false">COUNTIF('Duel Log'!A:A,A1597)</f>
        <v>3</v>
      </c>
      <c r="H1597" s="5" t="n">
        <f aca="false">COUNTIFS('Duel Log'!A:A,A1597,'Duel Log'!AA:AA,"Win")</f>
        <v>1</v>
      </c>
      <c r="I1597" s="5" t="s">
        <v>14091</v>
      </c>
      <c r="J1597" s="5" t="s">
        <v>14092</v>
      </c>
      <c r="K1597" s="5" t="s">
        <v>14093</v>
      </c>
      <c r="L1597" s="5" t="s">
        <v>98</v>
      </c>
      <c r="M1597" s="5" t="s">
        <v>14094</v>
      </c>
      <c r="N1597" s="5" t="s">
        <v>9602</v>
      </c>
    </row>
    <row r="1598" customFormat="false" ht="15" hidden="false" customHeight="true" outlineLevel="0" collapsed="false">
      <c r="A1598" s="5" t="s">
        <v>7944</v>
      </c>
      <c r="B1598" s="5" t="s">
        <v>14095</v>
      </c>
      <c r="C1598" s="5" t="s">
        <v>1727</v>
      </c>
      <c r="D1598" s="6" t="s">
        <v>558</v>
      </c>
      <c r="E1598" s="5" t="s">
        <v>297</v>
      </c>
      <c r="F1598" s="5" t="s">
        <v>7945</v>
      </c>
      <c r="G1598" s="5" t="n">
        <f aca="false">COUNTIF('Duel Log'!A:A,A1598)</f>
        <v>4</v>
      </c>
      <c r="H1598" s="5" t="n">
        <f aca="false">COUNTIFS('Duel Log'!A:A,A1598,'Duel Log'!AA:AA,"Win")</f>
        <v>3</v>
      </c>
      <c r="I1598" s="5" t="s">
        <v>10970</v>
      </c>
      <c r="J1598" s="5" t="s">
        <v>10970</v>
      </c>
      <c r="K1598" s="5" t="s">
        <v>14096</v>
      </c>
      <c r="L1598" s="5" t="s">
        <v>98</v>
      </c>
      <c r="M1598" s="5" t="s">
        <v>13111</v>
      </c>
      <c r="N1598" s="5"/>
    </row>
    <row r="1599" customFormat="false" ht="15" hidden="false" customHeight="true" outlineLevel="0" collapsed="false">
      <c r="A1599" s="5" t="s">
        <v>7950</v>
      </c>
      <c r="B1599" s="5" t="s">
        <v>14097</v>
      </c>
      <c r="C1599" s="5" t="s">
        <v>1727</v>
      </c>
      <c r="D1599" s="5" t="s">
        <v>343</v>
      </c>
      <c r="E1599" s="5" t="s">
        <v>297</v>
      </c>
      <c r="F1599" s="5" t="s">
        <v>7299</v>
      </c>
      <c r="G1599" s="5" t="n">
        <f aca="false">COUNTIF('Duel Log'!A:A,A1599)</f>
        <v>3</v>
      </c>
      <c r="H1599" s="5" t="n">
        <f aca="false">COUNTIFS('Duel Log'!A:A,A1599,'Duel Log'!AA:AA,"Win")</f>
        <v>1</v>
      </c>
      <c r="I1599" s="5" t="s">
        <v>14098</v>
      </c>
      <c r="J1599" s="5" t="s">
        <v>13313</v>
      </c>
      <c r="K1599" s="5" t="s">
        <v>11260</v>
      </c>
      <c r="L1599" s="5" t="s">
        <v>98</v>
      </c>
      <c r="M1599" s="5" t="s">
        <v>14099</v>
      </c>
      <c r="N1599" s="5"/>
    </row>
    <row r="1600" customFormat="false" ht="15" hidden="false" customHeight="true" outlineLevel="0" collapsed="false">
      <c r="A1600" s="7" t="s">
        <v>7951</v>
      </c>
      <c r="B1600" s="7" t="s">
        <v>14097</v>
      </c>
      <c r="C1600" s="7" t="s">
        <v>1727</v>
      </c>
      <c r="D1600" s="7" t="s">
        <v>343</v>
      </c>
      <c r="E1600" s="7" t="s">
        <v>297</v>
      </c>
      <c r="F1600" s="7" t="s">
        <v>7306</v>
      </c>
      <c r="G1600" s="7" t="n">
        <f aca="false">COUNTIF('Duel Log'!A:A,A1600)</f>
        <v>3</v>
      </c>
      <c r="H1600" s="7" t="n">
        <f aca="false">COUNTIFS('Duel Log'!A:A,A1600,'Duel Log'!AA:AA,"Win")</f>
        <v>1</v>
      </c>
      <c r="I1600" s="7" t="s">
        <v>14100</v>
      </c>
      <c r="J1600" s="7" t="s">
        <v>14101</v>
      </c>
      <c r="K1600" s="7" t="s">
        <v>14102</v>
      </c>
      <c r="L1600" s="7" t="s">
        <v>99</v>
      </c>
      <c r="M1600" s="7" t="s">
        <v>10396</v>
      </c>
      <c r="N1600" s="7"/>
    </row>
    <row r="1601" customFormat="false" ht="15" hidden="false" customHeight="true" outlineLevel="0" collapsed="false">
      <c r="A1601" s="5" t="s">
        <v>7952</v>
      </c>
      <c r="B1601" s="5" t="s">
        <v>14103</v>
      </c>
      <c r="C1601" s="5" t="s">
        <v>1727</v>
      </c>
      <c r="D1601" s="5" t="s">
        <v>1201</v>
      </c>
      <c r="E1601" s="5" t="s">
        <v>297</v>
      </c>
      <c r="F1601" s="5" t="s">
        <v>4303</v>
      </c>
      <c r="G1601" s="5" t="n">
        <f aca="false">COUNTIF('Duel Log'!A:A,A1601)</f>
        <v>3</v>
      </c>
      <c r="H1601" s="5" t="n">
        <f aca="false">COUNTIFS('Duel Log'!A:A,A1601,'Duel Log'!AA:AA,"Win")</f>
        <v>1</v>
      </c>
      <c r="I1601" s="5" t="s">
        <v>14104</v>
      </c>
      <c r="J1601" s="5" t="s">
        <v>14105</v>
      </c>
      <c r="K1601" s="5" t="s">
        <v>14106</v>
      </c>
      <c r="L1601" s="5" t="s">
        <v>98</v>
      </c>
      <c r="M1601" s="5" t="s">
        <v>10414</v>
      </c>
      <c r="N1601" s="5"/>
    </row>
    <row r="1602" customFormat="false" ht="15" hidden="false" customHeight="true" outlineLevel="0" collapsed="false">
      <c r="A1602" s="7" t="s">
        <v>7953</v>
      </c>
      <c r="B1602" s="7" t="s">
        <v>14103</v>
      </c>
      <c r="C1602" s="7" t="s">
        <v>1727</v>
      </c>
      <c r="D1602" s="7" t="s">
        <v>1201</v>
      </c>
      <c r="E1602" s="7" t="s">
        <v>297</v>
      </c>
      <c r="F1602" s="7" t="s">
        <v>4308</v>
      </c>
      <c r="G1602" s="7" t="n">
        <f aca="false">COUNTIF('Duel Log'!A:A,A1602)</f>
        <v>3</v>
      </c>
      <c r="H1602" s="7" t="n">
        <f aca="false">COUNTIFS('Duel Log'!A:A,A1602,'Duel Log'!AA:AA,"Win")</f>
        <v>1</v>
      </c>
      <c r="I1602" s="7" t="s">
        <v>14107</v>
      </c>
      <c r="J1602" s="7" t="s">
        <v>14108</v>
      </c>
      <c r="K1602" s="7" t="s">
        <v>14109</v>
      </c>
      <c r="L1602" s="7" t="s">
        <v>99</v>
      </c>
      <c r="M1602" s="7" t="s">
        <v>14110</v>
      </c>
      <c r="N1602" s="7"/>
    </row>
    <row r="1603" customFormat="false" ht="15" hidden="false" customHeight="true" outlineLevel="0" collapsed="false">
      <c r="A1603" s="7" t="s">
        <v>7954</v>
      </c>
      <c r="B1603" s="7" t="s">
        <v>14103</v>
      </c>
      <c r="C1603" s="7" t="s">
        <v>1727</v>
      </c>
      <c r="D1603" s="7" t="s">
        <v>1201</v>
      </c>
      <c r="E1603" s="7" t="s">
        <v>297</v>
      </c>
      <c r="F1603" s="7" t="s">
        <v>4313</v>
      </c>
      <c r="G1603" s="7" t="n">
        <f aca="false">COUNTIF('Duel Log'!A:A,A1603)</f>
        <v>3</v>
      </c>
      <c r="H1603" s="7" t="n">
        <f aca="false">COUNTIFS('Duel Log'!A:A,A1603,'Duel Log'!AA:AA,"Win")</f>
        <v>1</v>
      </c>
      <c r="I1603" s="7" t="s">
        <v>11749</v>
      </c>
      <c r="J1603" s="7" t="s">
        <v>14111</v>
      </c>
      <c r="K1603" s="7" t="s">
        <v>14112</v>
      </c>
      <c r="L1603" s="7" t="s">
        <v>99</v>
      </c>
      <c r="M1603" s="7" t="s">
        <v>12564</v>
      </c>
      <c r="N1603" s="7"/>
    </row>
    <row r="1604" customFormat="false" ht="15" hidden="false" customHeight="true" outlineLevel="0" collapsed="false">
      <c r="A1604" s="7" t="s">
        <v>7955</v>
      </c>
      <c r="B1604" s="7" t="s">
        <v>14103</v>
      </c>
      <c r="C1604" s="7" t="s">
        <v>1727</v>
      </c>
      <c r="D1604" s="7" t="s">
        <v>1201</v>
      </c>
      <c r="E1604" s="7" t="s">
        <v>297</v>
      </c>
      <c r="F1604" s="7" t="s">
        <v>4319</v>
      </c>
      <c r="G1604" s="7" t="n">
        <f aca="false">COUNTIF('Duel Log'!A:A,A1604)</f>
        <v>3</v>
      </c>
      <c r="H1604" s="7" t="n">
        <f aca="false">COUNTIFS('Duel Log'!A:A,A1604,'Duel Log'!AA:AA,"Win")</f>
        <v>2</v>
      </c>
      <c r="I1604" s="7" t="s">
        <v>14113</v>
      </c>
      <c r="J1604" s="7" t="s">
        <v>14114</v>
      </c>
      <c r="K1604" s="7" t="s">
        <v>14115</v>
      </c>
      <c r="L1604" s="7" t="s">
        <v>99</v>
      </c>
      <c r="M1604" s="7" t="s">
        <v>10230</v>
      </c>
      <c r="N1604" s="7"/>
    </row>
    <row r="1605" customFormat="false" ht="15" hidden="false" customHeight="true" outlineLevel="0" collapsed="false">
      <c r="A1605" s="7" t="s">
        <v>7956</v>
      </c>
      <c r="B1605" s="7" t="s">
        <v>14103</v>
      </c>
      <c r="C1605" s="7" t="s">
        <v>1727</v>
      </c>
      <c r="D1605" s="7" t="s">
        <v>1201</v>
      </c>
      <c r="E1605" s="7" t="s">
        <v>297</v>
      </c>
      <c r="F1605" s="7" t="s">
        <v>4326</v>
      </c>
      <c r="G1605" s="7" t="n">
        <f aca="false">COUNTIF('Duel Log'!A:A,A1605)</f>
        <v>3</v>
      </c>
      <c r="H1605" s="7" t="n">
        <f aca="false">COUNTIFS('Duel Log'!A:A,A1605,'Duel Log'!AA:AA,"Win")</f>
        <v>1</v>
      </c>
      <c r="I1605" s="7" t="s">
        <v>14116</v>
      </c>
      <c r="J1605" s="7" t="s">
        <v>14117</v>
      </c>
      <c r="K1605" s="7" t="s">
        <v>14118</v>
      </c>
      <c r="L1605" s="7" t="s">
        <v>99</v>
      </c>
      <c r="M1605" s="7" t="s">
        <v>9956</v>
      </c>
      <c r="N1605" s="7"/>
    </row>
    <row r="1606" customFormat="false" ht="15" hidden="false" customHeight="true" outlineLevel="0" collapsed="false">
      <c r="A1606" s="7" t="s">
        <v>7957</v>
      </c>
      <c r="B1606" s="7" t="s">
        <v>14103</v>
      </c>
      <c r="C1606" s="7" t="s">
        <v>1727</v>
      </c>
      <c r="D1606" s="7" t="s">
        <v>1201</v>
      </c>
      <c r="E1606" s="7" t="s">
        <v>297</v>
      </c>
      <c r="F1606" s="7" t="s">
        <v>4333</v>
      </c>
      <c r="G1606" s="7" t="n">
        <f aca="false">COUNTIF('Duel Log'!A:A,A1606)</f>
        <v>3</v>
      </c>
      <c r="H1606" s="7" t="n">
        <f aca="false">COUNTIFS('Duel Log'!A:A,A1606,'Duel Log'!AA:AA,"Win")</f>
        <v>1</v>
      </c>
      <c r="I1606" s="7" t="s">
        <v>14119</v>
      </c>
      <c r="J1606" s="7" t="s">
        <v>14120</v>
      </c>
      <c r="K1606" s="7" t="s">
        <v>14121</v>
      </c>
      <c r="L1606" s="7" t="s">
        <v>99</v>
      </c>
      <c r="M1606" s="7" t="s">
        <v>10396</v>
      </c>
      <c r="N1606" s="7"/>
    </row>
    <row r="1607" customFormat="false" ht="15" hidden="false" customHeight="true" outlineLevel="0" collapsed="false">
      <c r="A1607" s="5" t="s">
        <v>7958</v>
      </c>
      <c r="B1607" s="5" t="s">
        <v>14122</v>
      </c>
      <c r="C1607" s="5" t="s">
        <v>753</v>
      </c>
      <c r="D1607" s="5" t="s">
        <v>684</v>
      </c>
      <c r="E1607" s="5" t="s">
        <v>297</v>
      </c>
      <c r="F1607" s="5" t="s">
        <v>7959</v>
      </c>
      <c r="G1607" s="5" t="n">
        <f aca="false">COUNTIF('Duel Log'!A:A,A1607)</f>
        <v>2</v>
      </c>
      <c r="H1607" s="5" t="n">
        <f aca="false">COUNTIFS('Duel Log'!A:A,A1607,'Duel Log'!AA:AA,"Win")</f>
        <v>2</v>
      </c>
      <c r="I1607" s="5" t="s">
        <v>11702</v>
      </c>
      <c r="J1607" s="5" t="s">
        <v>13270</v>
      </c>
      <c r="K1607" s="5"/>
      <c r="L1607" s="5" t="s">
        <v>98</v>
      </c>
      <c r="M1607" s="5" t="s">
        <v>9693</v>
      </c>
      <c r="N1607" s="5"/>
    </row>
    <row r="1608" customFormat="false" ht="15" hidden="false" customHeight="true" outlineLevel="0" collapsed="false">
      <c r="A1608" s="7" t="s">
        <v>7961</v>
      </c>
      <c r="B1608" s="7" t="s">
        <v>14122</v>
      </c>
      <c r="C1608" s="7" t="s">
        <v>753</v>
      </c>
      <c r="D1608" s="7" t="s">
        <v>684</v>
      </c>
      <c r="E1608" s="7" t="s">
        <v>297</v>
      </c>
      <c r="F1608" s="7" t="s">
        <v>7962</v>
      </c>
      <c r="G1608" s="7" t="n">
        <f aca="false">COUNTIF('Duel Log'!A:A,A1608)</f>
        <v>2</v>
      </c>
      <c r="H1608" s="7" t="n">
        <f aca="false">COUNTIFS('Duel Log'!A:A,A1608,'Duel Log'!AA:AA,"Win")</f>
        <v>2</v>
      </c>
      <c r="I1608" s="7" t="s">
        <v>14123</v>
      </c>
      <c r="J1608" s="7" t="s">
        <v>14124</v>
      </c>
      <c r="K1608" s="7"/>
      <c r="L1608" s="7" t="s">
        <v>99</v>
      </c>
      <c r="M1608" s="7" t="s">
        <v>9693</v>
      </c>
      <c r="N1608" s="7"/>
    </row>
    <row r="1609" customFormat="false" ht="15" hidden="false" customHeight="true" outlineLevel="0" collapsed="false">
      <c r="A1609" s="5" t="s">
        <v>7967</v>
      </c>
      <c r="B1609" s="5" t="s">
        <v>14125</v>
      </c>
      <c r="C1609" s="5" t="s">
        <v>753</v>
      </c>
      <c r="D1609" s="5" t="s">
        <v>3154</v>
      </c>
      <c r="E1609" s="5" t="s">
        <v>297</v>
      </c>
      <c r="F1609" s="5" t="s">
        <v>7968</v>
      </c>
      <c r="G1609" s="5" t="n">
        <f aca="false">COUNTIF('Duel Log'!A:A,A1609)</f>
        <v>3</v>
      </c>
      <c r="H1609" s="5" t="n">
        <f aca="false">COUNTIFS('Duel Log'!A:A,A1609,'Duel Log'!AA:AA,"Win")</f>
        <v>1</v>
      </c>
      <c r="I1609" s="5" t="s">
        <v>11289</v>
      </c>
      <c r="J1609" s="5" t="s">
        <v>9715</v>
      </c>
      <c r="K1609" s="5" t="s">
        <v>14126</v>
      </c>
      <c r="L1609" s="5" t="s">
        <v>98</v>
      </c>
      <c r="M1609" s="5" t="s">
        <v>12586</v>
      </c>
      <c r="N1609" s="5"/>
    </row>
    <row r="1610" customFormat="false" ht="15" hidden="false" customHeight="true" outlineLevel="0" collapsed="false">
      <c r="A1610" s="7" t="s">
        <v>7973</v>
      </c>
      <c r="B1610" s="7" t="s">
        <v>14125</v>
      </c>
      <c r="C1610" s="7" t="s">
        <v>753</v>
      </c>
      <c r="D1610" s="7" t="s">
        <v>3154</v>
      </c>
      <c r="E1610" s="7" t="s">
        <v>297</v>
      </c>
      <c r="F1610" s="7" t="s">
        <v>7974</v>
      </c>
      <c r="G1610" s="7" t="n">
        <f aca="false">COUNTIF('Duel Log'!A:A,A1610)</f>
        <v>1</v>
      </c>
      <c r="H1610" s="7" t="n">
        <f aca="false">COUNTIFS('Duel Log'!A:A,A1610,'Duel Log'!AA:AA,"Win")</f>
        <v>1</v>
      </c>
      <c r="I1610" s="7" t="s">
        <v>11299</v>
      </c>
      <c r="J1610" s="7"/>
      <c r="K1610" s="7"/>
      <c r="L1610" s="7" t="s">
        <v>99</v>
      </c>
      <c r="M1610" s="7" t="s">
        <v>9648</v>
      </c>
      <c r="N1610" s="7"/>
    </row>
    <row r="1611" customFormat="false" ht="15" hidden="false" customHeight="true" outlineLevel="0" collapsed="false">
      <c r="A1611" s="7" t="s">
        <v>7976</v>
      </c>
      <c r="B1611" s="7" t="s">
        <v>14125</v>
      </c>
      <c r="C1611" s="7" t="s">
        <v>753</v>
      </c>
      <c r="D1611" s="7" t="s">
        <v>3154</v>
      </c>
      <c r="E1611" s="7" t="s">
        <v>297</v>
      </c>
      <c r="F1611" s="7" t="s">
        <v>7977</v>
      </c>
      <c r="G1611" s="7" t="n">
        <f aca="false">COUNTIF('Duel Log'!A:A,A1611)</f>
        <v>3</v>
      </c>
      <c r="H1611" s="7" t="n">
        <f aca="false">COUNTIFS('Duel Log'!A:A,A1611,'Duel Log'!AA:AA,"Win")</f>
        <v>0</v>
      </c>
      <c r="I1611" s="7" t="s">
        <v>11051</v>
      </c>
      <c r="J1611" s="7" t="s">
        <v>12291</v>
      </c>
      <c r="K1611" s="7" t="s">
        <v>14127</v>
      </c>
      <c r="L1611" s="7" t="s">
        <v>99</v>
      </c>
      <c r="M1611" s="7" t="s">
        <v>14128</v>
      </c>
      <c r="N1611" s="7"/>
    </row>
    <row r="1612" customFormat="false" ht="15" hidden="false" customHeight="true" outlineLevel="0" collapsed="false">
      <c r="A1612" s="5" t="s">
        <v>7983</v>
      </c>
      <c r="B1612" s="5" t="s">
        <v>14129</v>
      </c>
      <c r="C1612" s="5" t="s">
        <v>753</v>
      </c>
      <c r="D1612" s="5" t="s">
        <v>7984</v>
      </c>
      <c r="E1612" s="5" t="s">
        <v>297</v>
      </c>
      <c r="F1612" s="5" t="s">
        <v>7986</v>
      </c>
      <c r="G1612" s="5" t="n">
        <f aca="false">COUNTIF('Duel Log'!A:A,A1612)</f>
        <v>3</v>
      </c>
      <c r="H1612" s="5" t="n">
        <f aca="false">COUNTIFS('Duel Log'!A:A,A1612,'Duel Log'!AA:AA,"Win")</f>
        <v>1</v>
      </c>
      <c r="I1612" s="5" t="s">
        <v>9654</v>
      </c>
      <c r="J1612" s="5" t="s">
        <v>14130</v>
      </c>
      <c r="K1612" s="5" t="s">
        <v>14131</v>
      </c>
      <c r="L1612" s="5" t="s">
        <v>98</v>
      </c>
      <c r="M1612" s="5" t="s">
        <v>10148</v>
      </c>
      <c r="N1612" s="5"/>
    </row>
    <row r="1613" customFormat="false" ht="15" hidden="false" customHeight="true" outlineLevel="0" collapsed="false">
      <c r="A1613" s="5" t="s">
        <v>7991</v>
      </c>
      <c r="B1613" s="5" t="s">
        <v>14132</v>
      </c>
      <c r="C1613" s="5" t="s">
        <v>753</v>
      </c>
      <c r="D1613" s="5" t="s">
        <v>4066</v>
      </c>
      <c r="E1613" s="5" t="s">
        <v>297</v>
      </c>
      <c r="F1613" s="5" t="s">
        <v>7992</v>
      </c>
      <c r="G1613" s="5" t="n">
        <f aca="false">COUNTIF('Duel Log'!A:A,A1613)</f>
        <v>3</v>
      </c>
      <c r="H1613" s="5" t="n">
        <f aca="false">COUNTIFS('Duel Log'!A:A,A1613,'Duel Log'!AA:AA,"Win")</f>
        <v>2</v>
      </c>
      <c r="I1613" s="5" t="s">
        <v>10541</v>
      </c>
      <c r="J1613" s="5" t="s">
        <v>14133</v>
      </c>
      <c r="K1613" s="5" t="s">
        <v>14134</v>
      </c>
      <c r="L1613" s="5" t="s">
        <v>98</v>
      </c>
      <c r="M1613" s="5" t="s">
        <v>10169</v>
      </c>
      <c r="N1613" s="5"/>
    </row>
    <row r="1614" customFormat="false" ht="15" hidden="false" customHeight="true" outlineLevel="0" collapsed="false">
      <c r="A1614" s="7" t="s">
        <v>7998</v>
      </c>
      <c r="B1614" s="7" t="s">
        <v>14132</v>
      </c>
      <c r="C1614" s="7" t="s">
        <v>753</v>
      </c>
      <c r="D1614" s="7" t="s">
        <v>4066</v>
      </c>
      <c r="E1614" s="7" t="s">
        <v>297</v>
      </c>
      <c r="F1614" s="7" t="s">
        <v>7999</v>
      </c>
      <c r="G1614" s="7" t="n">
        <f aca="false">COUNTIF('Duel Log'!A:A,A1614)</f>
        <v>3</v>
      </c>
      <c r="H1614" s="7" t="n">
        <f aca="false">COUNTIFS('Duel Log'!A:A,A1614,'Duel Log'!AA:AA,"Win")</f>
        <v>2</v>
      </c>
      <c r="I1614" s="7" t="s">
        <v>11235</v>
      </c>
      <c r="J1614" s="7" t="s">
        <v>14135</v>
      </c>
      <c r="K1614" s="7" t="s">
        <v>14136</v>
      </c>
      <c r="L1614" s="7" t="s">
        <v>99</v>
      </c>
      <c r="M1614" s="7" t="s">
        <v>9657</v>
      </c>
      <c r="N1614" s="7"/>
    </row>
    <row r="1615" customFormat="false" ht="15" hidden="false" customHeight="true" outlineLevel="0" collapsed="false">
      <c r="A1615" s="7" t="s">
        <v>8005</v>
      </c>
      <c r="B1615" s="7" t="s">
        <v>14132</v>
      </c>
      <c r="C1615" s="7" t="s">
        <v>753</v>
      </c>
      <c r="D1615" s="7" t="s">
        <v>4066</v>
      </c>
      <c r="E1615" s="7" t="s">
        <v>297</v>
      </c>
      <c r="F1615" s="7" t="s">
        <v>8006</v>
      </c>
      <c r="G1615" s="7" t="n">
        <f aca="false">COUNTIF('Duel Log'!A:A,A1615)</f>
        <v>3</v>
      </c>
      <c r="H1615" s="7" t="n">
        <f aca="false">COUNTIFS('Duel Log'!A:A,A1615,'Duel Log'!AA:AA,"Win")</f>
        <v>0</v>
      </c>
      <c r="I1615" s="7" t="s">
        <v>10405</v>
      </c>
      <c r="J1615" s="7" t="s">
        <v>11289</v>
      </c>
      <c r="K1615" s="7" t="s">
        <v>11665</v>
      </c>
      <c r="L1615" s="7" t="s">
        <v>99</v>
      </c>
      <c r="M1615" s="7" t="s">
        <v>12406</v>
      </c>
      <c r="N1615" s="7"/>
    </row>
    <row r="1616" customFormat="false" ht="15" hidden="false" customHeight="true" outlineLevel="0" collapsed="false">
      <c r="A1616" s="7" t="s">
        <v>8010</v>
      </c>
      <c r="B1616" s="7" t="s">
        <v>14132</v>
      </c>
      <c r="C1616" s="7" t="s">
        <v>753</v>
      </c>
      <c r="D1616" s="7" t="s">
        <v>4066</v>
      </c>
      <c r="E1616" s="7" t="s">
        <v>297</v>
      </c>
      <c r="F1616" s="7" t="s">
        <v>8011</v>
      </c>
      <c r="G1616" s="7" t="n">
        <f aca="false">COUNTIF('Duel Log'!A:A,A1616)</f>
        <v>3</v>
      </c>
      <c r="H1616" s="7" t="n">
        <f aca="false">COUNTIFS('Duel Log'!A:A,A1616,'Duel Log'!AA:AA,"Win")</f>
        <v>1</v>
      </c>
      <c r="I1616" s="7" t="s">
        <v>9858</v>
      </c>
      <c r="J1616" s="7" t="s">
        <v>10935</v>
      </c>
      <c r="K1616" s="7" t="s">
        <v>11249</v>
      </c>
      <c r="L1616" s="7" t="s">
        <v>99</v>
      </c>
      <c r="M1616" s="7" t="s">
        <v>10518</v>
      </c>
      <c r="N1616" s="7"/>
    </row>
    <row r="1617" customFormat="false" ht="15" hidden="false" customHeight="true" outlineLevel="0" collapsed="false">
      <c r="A1617" s="5" t="s">
        <v>8016</v>
      </c>
      <c r="B1617" s="5" t="s">
        <v>14137</v>
      </c>
      <c r="C1617" s="5" t="s">
        <v>753</v>
      </c>
      <c r="D1617" s="5" t="s">
        <v>1432</v>
      </c>
      <c r="E1617" s="5" t="s">
        <v>297</v>
      </c>
      <c r="F1617" s="5" t="s">
        <v>1630</v>
      </c>
      <c r="G1617" s="5" t="n">
        <f aca="false">COUNTIF('Duel Log'!A:A,A1617)</f>
        <v>3</v>
      </c>
      <c r="H1617" s="5" t="n">
        <f aca="false">COUNTIFS('Duel Log'!A:A,A1617,'Duel Log'!AA:AA,"Win")</f>
        <v>1</v>
      </c>
      <c r="I1617" s="5" t="s">
        <v>11541</v>
      </c>
      <c r="J1617" s="5" t="s">
        <v>11312</v>
      </c>
      <c r="K1617" s="5" t="s">
        <v>10714</v>
      </c>
      <c r="L1617" s="5" t="s">
        <v>98</v>
      </c>
      <c r="M1617" s="5" t="s">
        <v>10148</v>
      </c>
      <c r="N1617" s="5"/>
    </row>
    <row r="1618" customFormat="false" ht="15" hidden="false" customHeight="true" outlineLevel="0" collapsed="false">
      <c r="A1618" s="7" t="s">
        <v>8017</v>
      </c>
      <c r="B1618" s="7" t="s">
        <v>14137</v>
      </c>
      <c r="C1618" s="7" t="s">
        <v>753</v>
      </c>
      <c r="D1618" s="7" t="s">
        <v>1432</v>
      </c>
      <c r="E1618" s="7" t="s">
        <v>297</v>
      </c>
      <c r="F1618" s="7" t="s">
        <v>1634</v>
      </c>
      <c r="G1618" s="7" t="n">
        <f aca="false">COUNTIF('Duel Log'!A:A,A1618)</f>
        <v>3</v>
      </c>
      <c r="H1618" s="7" t="n">
        <f aca="false">COUNTIFS('Duel Log'!A:A,A1618,'Duel Log'!AA:AA,"Win")</f>
        <v>1</v>
      </c>
      <c r="I1618" s="7" t="s">
        <v>14138</v>
      </c>
      <c r="J1618" s="7" t="s">
        <v>12830</v>
      </c>
      <c r="K1618" s="7" t="s">
        <v>10704</v>
      </c>
      <c r="L1618" s="7" t="s">
        <v>99</v>
      </c>
      <c r="M1618" s="7" t="s">
        <v>9883</v>
      </c>
      <c r="N1618" s="7"/>
    </row>
    <row r="1619" customFormat="false" ht="15" hidden="false" customHeight="true" outlineLevel="0" collapsed="false">
      <c r="A1619" s="7" t="s">
        <v>8018</v>
      </c>
      <c r="B1619" s="7" t="s">
        <v>14137</v>
      </c>
      <c r="C1619" s="7" t="s">
        <v>753</v>
      </c>
      <c r="D1619" s="7" t="s">
        <v>1432</v>
      </c>
      <c r="E1619" s="7" t="s">
        <v>297</v>
      </c>
      <c r="F1619" s="7" t="s">
        <v>1640</v>
      </c>
      <c r="G1619" s="7" t="n">
        <f aca="false">COUNTIF('Duel Log'!A:A,A1619)</f>
        <v>3</v>
      </c>
      <c r="H1619" s="7" t="n">
        <f aca="false">COUNTIFS('Duel Log'!A:A,A1619,'Duel Log'!AA:AA,"Win")</f>
        <v>0</v>
      </c>
      <c r="I1619" s="7" t="s">
        <v>14139</v>
      </c>
      <c r="J1619" s="7" t="s">
        <v>9770</v>
      </c>
      <c r="K1619" s="7" t="s">
        <v>13017</v>
      </c>
      <c r="L1619" s="7" t="s">
        <v>99</v>
      </c>
      <c r="M1619" s="7" t="s">
        <v>11680</v>
      </c>
      <c r="N1619" s="7"/>
    </row>
    <row r="1620" customFormat="false" ht="15" hidden="false" customHeight="true" outlineLevel="0" collapsed="false">
      <c r="A1620" s="7" t="s">
        <v>8019</v>
      </c>
      <c r="B1620" s="7" t="s">
        <v>14137</v>
      </c>
      <c r="C1620" s="7" t="s">
        <v>753</v>
      </c>
      <c r="D1620" s="7" t="s">
        <v>1432</v>
      </c>
      <c r="E1620" s="7" t="s">
        <v>297</v>
      </c>
      <c r="F1620" s="7" t="s">
        <v>1645</v>
      </c>
      <c r="G1620" s="7" t="n">
        <f aca="false">COUNTIF('Duel Log'!A:A,A1620)</f>
        <v>2</v>
      </c>
      <c r="H1620" s="7" t="n">
        <f aca="false">COUNTIFS('Duel Log'!A:A,A1620,'Duel Log'!AA:AA,"Win")</f>
        <v>1</v>
      </c>
      <c r="I1620" s="7" t="s">
        <v>10092</v>
      </c>
      <c r="J1620" s="7" t="s">
        <v>14140</v>
      </c>
      <c r="K1620" s="7"/>
      <c r="L1620" s="7" t="s">
        <v>99</v>
      </c>
      <c r="M1620" s="7" t="s">
        <v>9693</v>
      </c>
      <c r="N1620" s="7"/>
    </row>
    <row r="1621" customFormat="false" ht="15" hidden="false" customHeight="true" outlineLevel="0" collapsed="false">
      <c r="A1621" s="7" t="s">
        <v>8020</v>
      </c>
      <c r="B1621" s="7" t="s">
        <v>14137</v>
      </c>
      <c r="C1621" s="7" t="s">
        <v>753</v>
      </c>
      <c r="D1621" s="7" t="s">
        <v>1432</v>
      </c>
      <c r="E1621" s="7" t="s">
        <v>297</v>
      </c>
      <c r="F1621" s="7" t="s">
        <v>1648</v>
      </c>
      <c r="G1621" s="7" t="n">
        <f aca="false">COUNTIF('Duel Log'!A:A,A1621)</f>
        <v>3</v>
      </c>
      <c r="H1621" s="7" t="n">
        <f aca="false">COUNTIFS('Duel Log'!A:A,A1621,'Duel Log'!AA:AA,"Win")</f>
        <v>1</v>
      </c>
      <c r="I1621" s="7" t="s">
        <v>12830</v>
      </c>
      <c r="J1621" s="7" t="s">
        <v>12831</v>
      </c>
      <c r="K1621" s="7" t="s">
        <v>14141</v>
      </c>
      <c r="L1621" s="7" t="s">
        <v>99</v>
      </c>
      <c r="M1621" s="7" t="s">
        <v>14053</v>
      </c>
      <c r="N1621" s="7"/>
    </row>
    <row r="1622" customFormat="false" ht="15" hidden="false" customHeight="true" outlineLevel="0" collapsed="false">
      <c r="A1622" s="7" t="s">
        <v>8021</v>
      </c>
      <c r="B1622" s="7" t="s">
        <v>14137</v>
      </c>
      <c r="C1622" s="7" t="s">
        <v>753</v>
      </c>
      <c r="D1622" s="7" t="s">
        <v>1432</v>
      </c>
      <c r="E1622" s="7" t="s">
        <v>297</v>
      </c>
      <c r="F1622" s="7" t="s">
        <v>1652</v>
      </c>
      <c r="G1622" s="7" t="n">
        <f aca="false">COUNTIF('Duel Log'!A:A,A1622)</f>
        <v>2</v>
      </c>
      <c r="H1622" s="7" t="n">
        <f aca="false">COUNTIFS('Duel Log'!A:A,A1622,'Duel Log'!AA:AA,"Win")</f>
        <v>0</v>
      </c>
      <c r="I1622" s="7" t="s">
        <v>11312</v>
      </c>
      <c r="J1622" s="7" t="s">
        <v>12832</v>
      </c>
      <c r="K1622" s="7"/>
      <c r="L1622" s="7" t="s">
        <v>99</v>
      </c>
      <c r="M1622" s="7" t="s">
        <v>9693</v>
      </c>
      <c r="N1622" s="7"/>
    </row>
    <row r="1623" customFormat="false" ht="15" hidden="false" customHeight="true" outlineLevel="0" collapsed="false">
      <c r="A1623" s="7" t="s">
        <v>8022</v>
      </c>
      <c r="B1623" s="7" t="s">
        <v>14137</v>
      </c>
      <c r="C1623" s="7" t="s">
        <v>753</v>
      </c>
      <c r="D1623" s="7" t="s">
        <v>1432</v>
      </c>
      <c r="E1623" s="7" t="s">
        <v>297</v>
      </c>
      <c r="F1623" s="7" t="s">
        <v>1656</v>
      </c>
      <c r="G1623" s="7" t="n">
        <f aca="false">COUNTIF('Duel Log'!A:A,A1623)</f>
        <v>2</v>
      </c>
      <c r="H1623" s="7" t="n">
        <f aca="false">COUNTIFS('Duel Log'!A:A,A1623,'Duel Log'!AA:AA,"Win")</f>
        <v>1</v>
      </c>
      <c r="I1623" s="7" t="s">
        <v>14142</v>
      </c>
      <c r="J1623" s="7" t="s">
        <v>12837</v>
      </c>
      <c r="K1623" s="7"/>
      <c r="L1623" s="7" t="s">
        <v>99</v>
      </c>
      <c r="M1623" s="7" t="s">
        <v>9693</v>
      </c>
      <c r="N1623" s="7"/>
    </row>
    <row r="1624" customFormat="false" ht="15" hidden="false" customHeight="true" outlineLevel="0" collapsed="false">
      <c r="A1624" s="5" t="s">
        <v>8023</v>
      </c>
      <c r="B1624" s="5" t="s">
        <v>14143</v>
      </c>
      <c r="C1624" s="5" t="s">
        <v>753</v>
      </c>
      <c r="D1624" s="5" t="s">
        <v>8024</v>
      </c>
      <c r="E1624" s="5" t="s">
        <v>102</v>
      </c>
      <c r="F1624" s="5" t="s">
        <v>8026</v>
      </c>
      <c r="G1624" s="5" t="n">
        <f aca="false">COUNTIF('Duel Log'!A:A,A1624)</f>
        <v>2</v>
      </c>
      <c r="H1624" s="5" t="n">
        <f aca="false">COUNTIFS('Duel Log'!A:A,A1624,'Duel Log'!AA:AA,"Win")</f>
        <v>2</v>
      </c>
      <c r="I1624" s="5" t="s">
        <v>9654</v>
      </c>
      <c r="J1624" s="5" t="s">
        <v>14144</v>
      </c>
      <c r="K1624" s="5"/>
      <c r="L1624" s="5" t="s">
        <v>98</v>
      </c>
      <c r="M1624" s="5" t="s">
        <v>10842</v>
      </c>
      <c r="N1624" s="5" t="s">
        <v>9612</v>
      </c>
    </row>
    <row r="1625" customFormat="false" ht="15" hidden="false" customHeight="true" outlineLevel="0" collapsed="false">
      <c r="A1625" s="5" t="s">
        <v>8029</v>
      </c>
      <c r="B1625" s="5" t="s">
        <v>14145</v>
      </c>
      <c r="C1625" s="5" t="s">
        <v>753</v>
      </c>
      <c r="D1625" s="5" t="s">
        <v>8030</v>
      </c>
      <c r="E1625" s="5" t="s">
        <v>102</v>
      </c>
      <c r="F1625" s="5" t="s">
        <v>8032</v>
      </c>
      <c r="G1625" s="5" t="n">
        <f aca="false">COUNTIF('Duel Log'!A:A,A1625)</f>
        <v>2</v>
      </c>
      <c r="H1625" s="5" t="n">
        <f aca="false">COUNTIFS('Duel Log'!A:A,A1625,'Duel Log'!AA:AA,"Win")</f>
        <v>2</v>
      </c>
      <c r="I1625" s="5" t="s">
        <v>12839</v>
      </c>
      <c r="J1625" s="5" t="s">
        <v>14146</v>
      </c>
      <c r="K1625" s="5"/>
      <c r="L1625" s="5" t="s">
        <v>98</v>
      </c>
      <c r="M1625" s="5" t="s">
        <v>9733</v>
      </c>
      <c r="N1625" s="5" t="s">
        <v>9612</v>
      </c>
    </row>
    <row r="1626" customFormat="false" ht="15" hidden="false" customHeight="true" outlineLevel="0" collapsed="false">
      <c r="A1626" s="5" t="s">
        <v>8035</v>
      </c>
      <c r="B1626" s="5" t="s">
        <v>14147</v>
      </c>
      <c r="C1626" s="5" t="s">
        <v>753</v>
      </c>
      <c r="D1626" s="5" t="s">
        <v>7495</v>
      </c>
      <c r="E1626" s="5" t="s">
        <v>102</v>
      </c>
      <c r="F1626" s="5" t="s">
        <v>8036</v>
      </c>
      <c r="G1626" s="5" t="n">
        <f aca="false">COUNTIF('Duel Log'!A:A,A1626)</f>
        <v>3</v>
      </c>
      <c r="H1626" s="5" t="n">
        <f aca="false">COUNTIFS('Duel Log'!A:A,A1626,'Duel Log'!AA:AA,"Win")</f>
        <v>2</v>
      </c>
      <c r="I1626" s="5" t="s">
        <v>11334</v>
      </c>
      <c r="J1626" s="5" t="s">
        <v>14148</v>
      </c>
      <c r="K1626" s="5" t="s">
        <v>14149</v>
      </c>
      <c r="L1626" s="5" t="s">
        <v>98</v>
      </c>
      <c r="M1626" s="5" t="s">
        <v>9636</v>
      </c>
      <c r="N1626" s="5" t="s">
        <v>9602</v>
      </c>
    </row>
    <row r="1627" customFormat="false" ht="15" hidden="false" customHeight="true" outlineLevel="0" collapsed="false">
      <c r="A1627" s="5" t="s">
        <v>8041</v>
      </c>
      <c r="B1627" s="5" t="s">
        <v>14150</v>
      </c>
      <c r="C1627" s="5" t="s">
        <v>753</v>
      </c>
      <c r="D1627" s="5" t="s">
        <v>318</v>
      </c>
      <c r="E1627" s="5" t="s">
        <v>102</v>
      </c>
      <c r="F1627" s="5" t="s">
        <v>2719</v>
      </c>
      <c r="G1627" s="5" t="n">
        <f aca="false">COUNTIF('Duel Log'!A:A,A1627)</f>
        <v>2</v>
      </c>
      <c r="H1627" s="5" t="n">
        <f aca="false">COUNTIFS('Duel Log'!A:A,A1627,'Duel Log'!AA:AA,"Win")</f>
        <v>2</v>
      </c>
      <c r="I1627" s="5" t="s">
        <v>10861</v>
      </c>
      <c r="J1627" s="5" t="s">
        <v>9962</v>
      </c>
      <c r="K1627" s="5"/>
      <c r="L1627" s="5" t="s">
        <v>98</v>
      </c>
      <c r="M1627" s="5" t="s">
        <v>9906</v>
      </c>
      <c r="N1627" s="5" t="s">
        <v>9612</v>
      </c>
    </row>
    <row r="1628" customFormat="false" ht="15" hidden="false" customHeight="true" outlineLevel="0" collapsed="false">
      <c r="A1628" s="5" t="s">
        <v>8042</v>
      </c>
      <c r="B1628" s="5" t="s">
        <v>14151</v>
      </c>
      <c r="C1628" s="5" t="s">
        <v>753</v>
      </c>
      <c r="D1628" s="5" t="s">
        <v>684</v>
      </c>
      <c r="E1628" s="5" t="s">
        <v>102</v>
      </c>
      <c r="F1628" s="5" t="s">
        <v>5365</v>
      </c>
      <c r="G1628" s="5" t="n">
        <f aca="false">COUNTIF('Duel Log'!A:A,A1628)</f>
        <v>2</v>
      </c>
      <c r="H1628" s="5" t="n">
        <f aca="false">COUNTIFS('Duel Log'!A:A,A1628,'Duel Log'!AA:AA,"Win")</f>
        <v>2</v>
      </c>
      <c r="I1628" s="5" t="s">
        <v>10362</v>
      </c>
      <c r="J1628" s="5" t="s">
        <v>12850</v>
      </c>
      <c r="K1628" s="5"/>
      <c r="L1628" s="5" t="s">
        <v>98</v>
      </c>
      <c r="M1628" s="5" t="s">
        <v>10026</v>
      </c>
      <c r="N1628" s="5" t="s">
        <v>9612</v>
      </c>
    </row>
    <row r="1629" customFormat="false" ht="15" hidden="false" customHeight="true" outlineLevel="0" collapsed="false">
      <c r="A1629" s="5" t="s">
        <v>8043</v>
      </c>
      <c r="B1629" s="5" t="s">
        <v>14152</v>
      </c>
      <c r="C1629" s="5" t="s">
        <v>753</v>
      </c>
      <c r="D1629" s="5" t="s">
        <v>613</v>
      </c>
      <c r="E1629" s="5" t="s">
        <v>102</v>
      </c>
      <c r="F1629" s="5" t="s">
        <v>4999</v>
      </c>
      <c r="G1629" s="5" t="n">
        <f aca="false">COUNTIF('Duel Log'!A:A,A1629)</f>
        <v>2</v>
      </c>
      <c r="H1629" s="5" t="n">
        <f aca="false">COUNTIFS('Duel Log'!A:A,A1629,'Duel Log'!AA:AA,"Win")</f>
        <v>0</v>
      </c>
      <c r="I1629" s="5" t="s">
        <v>11145</v>
      </c>
      <c r="J1629" s="5" t="s">
        <v>14153</v>
      </c>
      <c r="K1629" s="5"/>
      <c r="L1629" s="5" t="s">
        <v>98</v>
      </c>
      <c r="M1629" s="5" t="s">
        <v>12903</v>
      </c>
      <c r="N1629" s="5" t="s">
        <v>9612</v>
      </c>
    </row>
    <row r="1630" customFormat="false" ht="15" hidden="false" customHeight="true" outlineLevel="0" collapsed="false">
      <c r="A1630" s="5" t="s">
        <v>8044</v>
      </c>
      <c r="B1630" s="5" t="s">
        <v>14154</v>
      </c>
      <c r="C1630" s="5" t="s">
        <v>753</v>
      </c>
      <c r="D1630" s="5" t="s">
        <v>4002</v>
      </c>
      <c r="E1630" s="5" t="s">
        <v>102</v>
      </c>
      <c r="F1630" s="5" t="s">
        <v>8045</v>
      </c>
      <c r="G1630" s="5" t="n">
        <f aca="false">COUNTIF('Duel Log'!A:A,A1630)</f>
        <v>3</v>
      </c>
      <c r="H1630" s="5" t="n">
        <f aca="false">COUNTIFS('Duel Log'!A:A,A1630,'Duel Log'!AA:AA,"Win")</f>
        <v>2</v>
      </c>
      <c r="I1630" s="5" t="s">
        <v>10362</v>
      </c>
      <c r="J1630" s="5" t="s">
        <v>14155</v>
      </c>
      <c r="K1630" s="5" t="s">
        <v>14156</v>
      </c>
      <c r="L1630" s="5" t="s">
        <v>98</v>
      </c>
      <c r="M1630" s="5" t="s">
        <v>10436</v>
      </c>
      <c r="N1630" s="5" t="s">
        <v>9602</v>
      </c>
    </row>
    <row r="1631" customFormat="false" ht="15" hidden="false" customHeight="true" outlineLevel="0" collapsed="false">
      <c r="A1631" s="5" t="s">
        <v>8051</v>
      </c>
      <c r="B1631" s="5" t="s">
        <v>14157</v>
      </c>
      <c r="C1631" s="5" t="s">
        <v>753</v>
      </c>
      <c r="D1631" s="5" t="s">
        <v>5844</v>
      </c>
      <c r="E1631" s="5" t="s">
        <v>102</v>
      </c>
      <c r="F1631" s="5" t="s">
        <v>4488</v>
      </c>
      <c r="G1631" s="5" t="n">
        <f aca="false">COUNTIF('Duel Log'!A:A,A1631)</f>
        <v>3</v>
      </c>
      <c r="H1631" s="5" t="n">
        <f aca="false">COUNTIFS('Duel Log'!A:A,A1631,'Duel Log'!AA:AA,"Win")</f>
        <v>2</v>
      </c>
      <c r="I1631" s="5" t="s">
        <v>11145</v>
      </c>
      <c r="J1631" s="5" t="s">
        <v>14158</v>
      </c>
      <c r="K1631" s="5" t="s">
        <v>14159</v>
      </c>
      <c r="L1631" s="5" t="s">
        <v>98</v>
      </c>
      <c r="M1631" s="5" t="s">
        <v>14160</v>
      </c>
      <c r="N1631" s="5" t="s">
        <v>9602</v>
      </c>
    </row>
    <row r="1632" customFormat="false" ht="15" hidden="false" customHeight="true" outlineLevel="0" collapsed="false">
      <c r="A1632" s="5" t="s">
        <v>8057</v>
      </c>
      <c r="B1632" s="5" t="s">
        <v>14161</v>
      </c>
      <c r="C1632" s="5" t="s">
        <v>753</v>
      </c>
      <c r="D1632" s="5" t="s">
        <v>253</v>
      </c>
      <c r="E1632" s="5" t="s">
        <v>102</v>
      </c>
      <c r="F1632" s="5" t="s">
        <v>7793</v>
      </c>
      <c r="G1632" s="5" t="n">
        <f aca="false">COUNTIF('Duel Log'!A:A,A1632)</f>
        <v>3</v>
      </c>
      <c r="H1632" s="5" t="n">
        <f aca="false">COUNTIFS('Duel Log'!A:A,A1632,'Duel Log'!AA:AA,"Win")</f>
        <v>2</v>
      </c>
      <c r="I1632" s="5" t="s">
        <v>9931</v>
      </c>
      <c r="J1632" s="5" t="s">
        <v>14162</v>
      </c>
      <c r="K1632" s="5" t="s">
        <v>14163</v>
      </c>
      <c r="L1632" s="5" t="s">
        <v>98</v>
      </c>
      <c r="M1632" s="5" t="s">
        <v>14164</v>
      </c>
      <c r="N1632" s="5" t="s">
        <v>9602</v>
      </c>
    </row>
    <row r="1633" customFormat="false" ht="15" hidden="false" customHeight="true" outlineLevel="0" collapsed="false">
      <c r="A1633" s="5" t="s">
        <v>8058</v>
      </c>
      <c r="B1633" s="5" t="s">
        <v>14165</v>
      </c>
      <c r="C1633" s="5" t="s">
        <v>753</v>
      </c>
      <c r="D1633" s="6" t="s">
        <v>761</v>
      </c>
      <c r="E1633" s="5" t="s">
        <v>102</v>
      </c>
      <c r="F1633" s="5" t="s">
        <v>8059</v>
      </c>
      <c r="G1633" s="5" t="n">
        <f aca="false">COUNTIF('Duel Log'!A:A,A1633)</f>
        <v>2</v>
      </c>
      <c r="H1633" s="5" t="n">
        <f aca="false">COUNTIFS('Duel Log'!A:A,A1633,'Duel Log'!AA:AA,"Win")</f>
        <v>2</v>
      </c>
      <c r="I1633" s="5" t="s">
        <v>10362</v>
      </c>
      <c r="J1633" s="5" t="s">
        <v>14166</v>
      </c>
      <c r="K1633" s="5"/>
      <c r="L1633" s="5" t="s">
        <v>98</v>
      </c>
      <c r="M1633" s="5" t="s">
        <v>14167</v>
      </c>
      <c r="N1633" s="5" t="s">
        <v>9612</v>
      </c>
    </row>
    <row r="1634" customFormat="false" ht="15" hidden="false" customHeight="true" outlineLevel="0" collapsed="false">
      <c r="A1634" s="5" t="s">
        <v>8062</v>
      </c>
      <c r="B1634" s="5" t="s">
        <v>14168</v>
      </c>
      <c r="C1634" s="5" t="s">
        <v>753</v>
      </c>
      <c r="D1634" s="5" t="s">
        <v>733</v>
      </c>
      <c r="E1634" s="5" t="s">
        <v>102</v>
      </c>
      <c r="F1634" s="5" t="s">
        <v>8063</v>
      </c>
      <c r="G1634" s="5" t="n">
        <f aca="false">COUNTIF('Duel Log'!A:A,A1634)</f>
        <v>3</v>
      </c>
      <c r="H1634" s="5" t="n">
        <f aca="false">COUNTIFS('Duel Log'!A:A,A1634,'Duel Log'!AA:AA,"Win")</f>
        <v>2</v>
      </c>
      <c r="I1634" s="5" t="s">
        <v>14169</v>
      </c>
      <c r="J1634" s="5" t="s">
        <v>11317</v>
      </c>
      <c r="K1634" s="5" t="s">
        <v>14170</v>
      </c>
      <c r="L1634" s="5" t="s">
        <v>98</v>
      </c>
      <c r="M1634" s="5" t="s">
        <v>10464</v>
      </c>
      <c r="N1634" s="5" t="s">
        <v>9602</v>
      </c>
    </row>
    <row r="1635" customFormat="false" ht="15" hidden="false" customHeight="true" outlineLevel="0" collapsed="false">
      <c r="A1635" s="5" t="s">
        <v>8069</v>
      </c>
      <c r="B1635" s="5" t="s">
        <v>14171</v>
      </c>
      <c r="C1635" s="5" t="s">
        <v>753</v>
      </c>
      <c r="D1635" s="5" t="s">
        <v>709</v>
      </c>
      <c r="E1635" s="5" t="s">
        <v>102</v>
      </c>
      <c r="F1635" s="5" t="s">
        <v>5411</v>
      </c>
      <c r="G1635" s="5" t="n">
        <f aca="false">COUNTIF('Duel Log'!A:A,A1635)</f>
        <v>2</v>
      </c>
      <c r="H1635" s="5" t="n">
        <f aca="false">COUNTIFS('Duel Log'!A:A,A1635,'Duel Log'!AA:AA,"Win")</f>
        <v>0</v>
      </c>
      <c r="I1635" s="5" t="s">
        <v>11145</v>
      </c>
      <c r="J1635" s="5" t="s">
        <v>12867</v>
      </c>
      <c r="K1635" s="5"/>
      <c r="L1635" s="5" t="s">
        <v>98</v>
      </c>
      <c r="M1635" s="5" t="s">
        <v>14172</v>
      </c>
      <c r="N1635" s="5" t="s">
        <v>9612</v>
      </c>
    </row>
    <row r="1636" customFormat="false" ht="15" hidden="false" customHeight="true" outlineLevel="0" collapsed="false">
      <c r="A1636" s="5" t="s">
        <v>8070</v>
      </c>
      <c r="B1636" s="5" t="s">
        <v>14173</v>
      </c>
      <c r="C1636" s="5" t="s">
        <v>753</v>
      </c>
      <c r="D1636" s="5" t="s">
        <v>741</v>
      </c>
      <c r="E1636" s="5" t="s">
        <v>102</v>
      </c>
      <c r="F1636" s="5" t="s">
        <v>1516</v>
      </c>
      <c r="G1636" s="5" t="n">
        <f aca="false">COUNTIF('Duel Log'!A:A,A1636)</f>
        <v>2</v>
      </c>
      <c r="H1636" s="5" t="n">
        <f aca="false">COUNTIFS('Duel Log'!A:A,A1636,'Duel Log'!AA:AA,"Win")</f>
        <v>2</v>
      </c>
      <c r="I1636" s="5" t="s">
        <v>14174</v>
      </c>
      <c r="J1636" s="5" t="s">
        <v>14175</v>
      </c>
      <c r="K1636" s="5"/>
      <c r="L1636" s="5" t="s">
        <v>98</v>
      </c>
      <c r="M1636" s="5" t="s">
        <v>10754</v>
      </c>
      <c r="N1636" s="5" t="s">
        <v>9612</v>
      </c>
    </row>
    <row r="1637" customFormat="false" ht="15" hidden="false" customHeight="true" outlineLevel="0" collapsed="false">
      <c r="A1637" s="5" t="s">
        <v>8071</v>
      </c>
      <c r="B1637" s="5" t="s">
        <v>14176</v>
      </c>
      <c r="C1637" s="5" t="s">
        <v>753</v>
      </c>
      <c r="D1637" s="5" t="s">
        <v>718</v>
      </c>
      <c r="E1637" s="5" t="s">
        <v>102</v>
      </c>
      <c r="F1637" s="5" t="s">
        <v>8072</v>
      </c>
      <c r="G1637" s="5" t="n">
        <f aca="false">COUNTIF('Duel Log'!A:A,A1637)</f>
        <v>3</v>
      </c>
      <c r="H1637" s="5" t="n">
        <f aca="false">COUNTIFS('Duel Log'!A:A,A1637,'Duel Log'!AA:AA,"Win")</f>
        <v>2</v>
      </c>
      <c r="I1637" s="5" t="s">
        <v>12872</v>
      </c>
      <c r="J1637" s="5" t="s">
        <v>14177</v>
      </c>
      <c r="K1637" s="5" t="s">
        <v>14178</v>
      </c>
      <c r="L1637" s="5" t="s">
        <v>98</v>
      </c>
      <c r="M1637" s="5" t="s">
        <v>14179</v>
      </c>
      <c r="N1637" s="5" t="s">
        <v>9602</v>
      </c>
    </row>
    <row r="1638" customFormat="false" ht="15" hidden="false" customHeight="true" outlineLevel="0" collapsed="false">
      <c r="A1638" s="5" t="s">
        <v>8077</v>
      </c>
      <c r="B1638" s="5" t="s">
        <v>14180</v>
      </c>
      <c r="C1638" s="5" t="s">
        <v>753</v>
      </c>
      <c r="D1638" s="5" t="s">
        <v>611</v>
      </c>
      <c r="E1638" s="5" t="s">
        <v>102</v>
      </c>
      <c r="F1638" s="5" t="s">
        <v>755</v>
      </c>
      <c r="G1638" s="5" t="n">
        <f aca="false">COUNTIF('Duel Log'!A:A,A1638)</f>
        <v>2</v>
      </c>
      <c r="H1638" s="5" t="n">
        <f aca="false">COUNTIFS('Duel Log'!A:A,A1638,'Duel Log'!AA:AA,"Win")</f>
        <v>0</v>
      </c>
      <c r="I1638" s="5" t="s">
        <v>10362</v>
      </c>
      <c r="J1638" s="5" t="s">
        <v>14181</v>
      </c>
      <c r="K1638" s="5"/>
      <c r="L1638" s="5" t="s">
        <v>98</v>
      </c>
      <c r="M1638" s="5" t="s">
        <v>12899</v>
      </c>
      <c r="N1638" s="5" t="s">
        <v>9612</v>
      </c>
    </row>
    <row r="1639" customFormat="false" ht="15" hidden="false" customHeight="true" outlineLevel="0" collapsed="false">
      <c r="A1639" s="5" t="s">
        <v>8078</v>
      </c>
      <c r="B1639" s="5" t="s">
        <v>14182</v>
      </c>
      <c r="C1639" s="5" t="s">
        <v>753</v>
      </c>
      <c r="D1639" s="5" t="s">
        <v>726</v>
      </c>
      <c r="E1639" s="5" t="s">
        <v>102</v>
      </c>
      <c r="F1639" s="5" t="s">
        <v>1279</v>
      </c>
      <c r="G1639" s="5" t="n">
        <f aca="false">COUNTIF('Duel Log'!A:A,A1639)</f>
        <v>2</v>
      </c>
      <c r="H1639" s="5" t="n">
        <f aca="false">COUNTIFS('Duel Log'!A:A,A1639,'Duel Log'!AA:AA,"Win")</f>
        <v>0</v>
      </c>
      <c r="I1639" s="5" t="s">
        <v>14091</v>
      </c>
      <c r="J1639" s="5" t="s">
        <v>14183</v>
      </c>
      <c r="K1639" s="5"/>
      <c r="L1639" s="5" t="s">
        <v>98</v>
      </c>
      <c r="M1639" s="5" t="s">
        <v>10754</v>
      </c>
      <c r="N1639" s="5" t="s">
        <v>9612</v>
      </c>
    </row>
    <row r="1640" customFormat="false" ht="15" hidden="false" customHeight="true" outlineLevel="0" collapsed="false">
      <c r="A1640" s="5" t="s">
        <v>8079</v>
      </c>
      <c r="B1640" s="5" t="s">
        <v>14184</v>
      </c>
      <c r="C1640" s="5" t="s">
        <v>718</v>
      </c>
      <c r="D1640" s="5" t="s">
        <v>741</v>
      </c>
      <c r="E1640" s="5" t="s">
        <v>102</v>
      </c>
      <c r="F1640" s="5" t="s">
        <v>1502</v>
      </c>
      <c r="G1640" s="5" t="n">
        <f aca="false">COUNTIF('Duel Log'!A:A,A1640)</f>
        <v>2</v>
      </c>
      <c r="H1640" s="5" t="n">
        <f aca="false">COUNTIFS('Duel Log'!A:A,A1640,'Duel Log'!AA:AA,"Win")</f>
        <v>2</v>
      </c>
      <c r="I1640" s="5" t="s">
        <v>14185</v>
      </c>
      <c r="J1640" s="5" t="s">
        <v>14186</v>
      </c>
      <c r="K1640" s="5"/>
      <c r="L1640" s="5" t="s">
        <v>98</v>
      </c>
      <c r="M1640" s="5" t="s">
        <v>11202</v>
      </c>
      <c r="N1640" s="5" t="s">
        <v>9612</v>
      </c>
    </row>
    <row r="1641" customFormat="false" ht="15" hidden="false" customHeight="true" outlineLevel="0" collapsed="false">
      <c r="A1641" s="5" t="s">
        <v>8080</v>
      </c>
      <c r="B1641" s="5" t="s">
        <v>14187</v>
      </c>
      <c r="C1641" s="5" t="s">
        <v>718</v>
      </c>
      <c r="D1641" s="5" t="s">
        <v>611</v>
      </c>
      <c r="E1641" s="5" t="s">
        <v>102</v>
      </c>
      <c r="F1641" s="5" t="s">
        <v>720</v>
      </c>
      <c r="G1641" s="5" t="n">
        <f aca="false">COUNTIF('Duel Log'!A:A,A1641)</f>
        <v>2</v>
      </c>
      <c r="H1641" s="5" t="n">
        <f aca="false">COUNTIFS('Duel Log'!A:A,A1641,'Duel Log'!AA:AA,"Win")</f>
        <v>0</v>
      </c>
      <c r="I1641" s="5" t="s">
        <v>9858</v>
      </c>
      <c r="J1641" s="5" t="s">
        <v>14188</v>
      </c>
      <c r="K1641" s="5"/>
      <c r="L1641" s="5" t="s">
        <v>98</v>
      </c>
      <c r="M1641" s="5" t="s">
        <v>10320</v>
      </c>
      <c r="N1641" s="5" t="s">
        <v>9612</v>
      </c>
    </row>
    <row r="1642" customFormat="false" ht="15" hidden="false" customHeight="true" outlineLevel="0" collapsed="false">
      <c r="A1642" s="5" t="s">
        <v>8081</v>
      </c>
      <c r="B1642" s="5" t="s">
        <v>14189</v>
      </c>
      <c r="C1642" s="5" t="s">
        <v>718</v>
      </c>
      <c r="D1642" s="6" t="s">
        <v>761</v>
      </c>
      <c r="E1642" s="5" t="s">
        <v>102</v>
      </c>
      <c r="F1642" s="5" t="s">
        <v>8082</v>
      </c>
      <c r="G1642" s="5" t="n">
        <f aca="false">COUNTIF('Duel Log'!A:A,A1642)</f>
        <v>2</v>
      </c>
      <c r="H1642" s="5" t="n">
        <f aca="false">COUNTIFS('Duel Log'!A:A,A1642,'Duel Log'!AA:AA,"Win")</f>
        <v>2</v>
      </c>
      <c r="I1642" s="5" t="s">
        <v>9695</v>
      </c>
      <c r="J1642" s="5" t="s">
        <v>14190</v>
      </c>
      <c r="K1642" s="5"/>
      <c r="L1642" s="5" t="s">
        <v>98</v>
      </c>
      <c r="M1642" s="5" t="s">
        <v>10181</v>
      </c>
      <c r="N1642" s="5" t="s">
        <v>9612</v>
      </c>
    </row>
    <row r="1643" customFormat="false" ht="15" hidden="false" customHeight="true" outlineLevel="0" collapsed="false">
      <c r="A1643" s="5" t="s">
        <v>8086</v>
      </c>
      <c r="B1643" s="5" t="s">
        <v>14191</v>
      </c>
      <c r="C1643" s="5" t="s">
        <v>718</v>
      </c>
      <c r="D1643" s="5" t="s">
        <v>709</v>
      </c>
      <c r="E1643" s="5" t="s">
        <v>102</v>
      </c>
      <c r="F1643" s="5" t="s">
        <v>1734</v>
      </c>
      <c r="G1643" s="5" t="n">
        <f aca="false">COUNTIF('Duel Log'!A:A,A1643)</f>
        <v>3</v>
      </c>
      <c r="H1643" s="5" t="n">
        <f aca="false">COUNTIFS('Duel Log'!A:A,A1643,'Duel Log'!AA:AA,"Win")</f>
        <v>1</v>
      </c>
      <c r="I1643" s="5" t="s">
        <v>12445</v>
      </c>
      <c r="J1643" s="5" t="s">
        <v>14192</v>
      </c>
      <c r="K1643" s="5" t="s">
        <v>10235</v>
      </c>
      <c r="L1643" s="5" t="s">
        <v>98</v>
      </c>
      <c r="M1643" s="5" t="s">
        <v>9797</v>
      </c>
      <c r="N1643" s="5" t="s">
        <v>9602</v>
      </c>
    </row>
    <row r="1644" customFormat="false" ht="15" hidden="false" customHeight="true" outlineLevel="0" collapsed="false">
      <c r="A1644" s="5" t="s">
        <v>8087</v>
      </c>
      <c r="B1644" s="5" t="s">
        <v>14193</v>
      </c>
      <c r="C1644" s="5" t="s">
        <v>718</v>
      </c>
      <c r="D1644" s="5" t="s">
        <v>753</v>
      </c>
      <c r="E1644" s="5" t="s">
        <v>102</v>
      </c>
      <c r="F1644" s="5" t="s">
        <v>8072</v>
      </c>
      <c r="G1644" s="5" t="n">
        <f aca="false">COUNTIF('Duel Log'!A:A,A1644)</f>
        <v>3</v>
      </c>
      <c r="H1644" s="5" t="n">
        <f aca="false">COUNTIFS('Duel Log'!A:A,A1644,'Duel Log'!AA:AA,"Win")</f>
        <v>1</v>
      </c>
      <c r="I1644" s="5" t="s">
        <v>9939</v>
      </c>
      <c r="J1644" s="5" t="s">
        <v>14194</v>
      </c>
      <c r="K1644" s="5" t="s">
        <v>14195</v>
      </c>
      <c r="L1644" s="5" t="s">
        <v>98</v>
      </c>
      <c r="M1644" s="5" t="s">
        <v>14053</v>
      </c>
      <c r="N1644" s="5" t="s">
        <v>9602</v>
      </c>
    </row>
    <row r="1645" customFormat="false" ht="15" hidden="false" customHeight="true" outlineLevel="0" collapsed="false">
      <c r="A1645" s="5" t="s">
        <v>8088</v>
      </c>
      <c r="B1645" s="5" t="s">
        <v>14196</v>
      </c>
      <c r="C1645" s="5" t="s">
        <v>718</v>
      </c>
      <c r="D1645" s="5" t="s">
        <v>726</v>
      </c>
      <c r="E1645" s="5" t="s">
        <v>102</v>
      </c>
      <c r="F1645" s="5" t="s">
        <v>1273</v>
      </c>
      <c r="G1645" s="5" t="n">
        <f aca="false">COUNTIF('Duel Log'!A:A,A1645)</f>
        <v>3</v>
      </c>
      <c r="H1645" s="5" t="n">
        <f aca="false">COUNTIFS('Duel Log'!A:A,A1645,'Duel Log'!AA:AA,"Win")</f>
        <v>1</v>
      </c>
      <c r="I1645" s="5" t="s">
        <v>9694</v>
      </c>
      <c r="J1645" s="5" t="s">
        <v>14197</v>
      </c>
      <c r="K1645" s="5" t="s">
        <v>10707</v>
      </c>
      <c r="L1645" s="5" t="s">
        <v>98</v>
      </c>
      <c r="M1645" s="5" t="s">
        <v>13291</v>
      </c>
      <c r="N1645" s="5" t="s">
        <v>9602</v>
      </c>
    </row>
    <row r="1646" customFormat="false" ht="15" hidden="false" customHeight="true" outlineLevel="0" collapsed="false">
      <c r="A1646" s="5" t="s">
        <v>8089</v>
      </c>
      <c r="B1646" s="5" t="s">
        <v>14198</v>
      </c>
      <c r="C1646" s="5" t="s">
        <v>718</v>
      </c>
      <c r="D1646" s="5" t="s">
        <v>733</v>
      </c>
      <c r="E1646" s="5" t="s">
        <v>102</v>
      </c>
      <c r="F1646" s="5" t="s">
        <v>8090</v>
      </c>
      <c r="G1646" s="5" t="n">
        <f aca="false">COUNTIF('Duel Log'!A:A,A1646)</f>
        <v>3</v>
      </c>
      <c r="H1646" s="5" t="n">
        <f aca="false">COUNTIFS('Duel Log'!A:A,A1646,'Duel Log'!AA:AA,"Win")</f>
        <v>2</v>
      </c>
      <c r="I1646" s="5" t="s">
        <v>9695</v>
      </c>
      <c r="J1646" s="5" t="s">
        <v>14199</v>
      </c>
      <c r="K1646" s="5" t="s">
        <v>11702</v>
      </c>
      <c r="L1646" s="5" t="s">
        <v>98</v>
      </c>
      <c r="M1646" s="5" t="s">
        <v>12296</v>
      </c>
      <c r="N1646" s="5" t="s">
        <v>9602</v>
      </c>
    </row>
    <row r="1647" customFormat="false" ht="15" hidden="false" customHeight="true" outlineLevel="0" collapsed="false">
      <c r="A1647" s="5" t="s">
        <v>8094</v>
      </c>
      <c r="B1647" s="5" t="s">
        <v>14200</v>
      </c>
      <c r="C1647" s="5" t="s">
        <v>2119</v>
      </c>
      <c r="D1647" s="5" t="s">
        <v>1066</v>
      </c>
      <c r="E1647" s="5" t="s">
        <v>297</v>
      </c>
      <c r="F1647" s="5" t="s">
        <v>6413</v>
      </c>
      <c r="G1647" s="5" t="n">
        <f aca="false">COUNTIF('Duel Log'!A:A,A1647)</f>
        <v>2</v>
      </c>
      <c r="H1647" s="5" t="n">
        <f aca="false">COUNTIFS('Duel Log'!A:A,A1647,'Duel Log'!AA:AA,"Win")</f>
        <v>2</v>
      </c>
      <c r="I1647" s="5" t="s">
        <v>14201</v>
      </c>
      <c r="J1647" s="5" t="s">
        <v>14202</v>
      </c>
      <c r="K1647" s="5"/>
      <c r="L1647" s="5" t="s">
        <v>98</v>
      </c>
      <c r="M1647" s="5" t="s">
        <v>9693</v>
      </c>
      <c r="N1647" s="5"/>
    </row>
    <row r="1648" customFormat="false" ht="15" hidden="false" customHeight="true" outlineLevel="0" collapsed="false">
      <c r="A1648" s="7" t="s">
        <v>8095</v>
      </c>
      <c r="B1648" s="7" t="s">
        <v>14200</v>
      </c>
      <c r="C1648" s="7" t="s">
        <v>2119</v>
      </c>
      <c r="D1648" s="7" t="s">
        <v>1066</v>
      </c>
      <c r="E1648" s="7" t="s">
        <v>297</v>
      </c>
      <c r="F1648" s="7" t="s">
        <v>6419</v>
      </c>
      <c r="G1648" s="7" t="n">
        <f aca="false">COUNTIF('Duel Log'!A:A,A1648)</f>
        <v>3</v>
      </c>
      <c r="H1648" s="7" t="n">
        <f aca="false">COUNTIFS('Duel Log'!A:A,A1648,'Duel Log'!AA:AA,"Win")</f>
        <v>2</v>
      </c>
      <c r="I1648" s="7" t="s">
        <v>14203</v>
      </c>
      <c r="J1648" s="7" t="s">
        <v>14204</v>
      </c>
      <c r="K1648" s="7" t="s">
        <v>14205</v>
      </c>
      <c r="L1648" s="7" t="s">
        <v>99</v>
      </c>
      <c r="M1648" s="7" t="s">
        <v>9810</v>
      </c>
      <c r="N1648" s="7"/>
    </row>
    <row r="1649" customFormat="false" ht="15" hidden="false" customHeight="true" outlineLevel="0" collapsed="false">
      <c r="A1649" s="5" t="s">
        <v>8096</v>
      </c>
      <c r="B1649" s="5" t="s">
        <v>14206</v>
      </c>
      <c r="C1649" s="5" t="s">
        <v>2119</v>
      </c>
      <c r="D1649" s="5" t="s">
        <v>2328</v>
      </c>
      <c r="E1649" s="5" t="s">
        <v>297</v>
      </c>
      <c r="F1649" s="5" t="s">
        <v>2330</v>
      </c>
      <c r="G1649" s="5" t="n">
        <f aca="false">COUNTIF('Duel Log'!A:A,A1649)</f>
        <v>3</v>
      </c>
      <c r="H1649" s="5" t="n">
        <f aca="false">COUNTIFS('Duel Log'!A:A,A1649,'Duel Log'!AA:AA,"Win")</f>
        <v>2</v>
      </c>
      <c r="I1649" s="5" t="s">
        <v>9858</v>
      </c>
      <c r="J1649" s="5" t="s">
        <v>9694</v>
      </c>
      <c r="K1649" s="5" t="s">
        <v>14207</v>
      </c>
      <c r="L1649" s="5" t="s">
        <v>98</v>
      </c>
      <c r="M1649" s="5" t="s">
        <v>9937</v>
      </c>
      <c r="N1649" s="5"/>
    </row>
    <row r="1650" customFormat="false" ht="15" hidden="false" customHeight="true" outlineLevel="0" collapsed="false">
      <c r="A1650" s="7" t="s">
        <v>8097</v>
      </c>
      <c r="B1650" s="7" t="s">
        <v>14206</v>
      </c>
      <c r="C1650" s="7" t="s">
        <v>2119</v>
      </c>
      <c r="D1650" s="7" t="s">
        <v>2328</v>
      </c>
      <c r="E1650" s="7" t="s">
        <v>297</v>
      </c>
      <c r="F1650" s="7" t="s">
        <v>8098</v>
      </c>
      <c r="G1650" s="7" t="n">
        <f aca="false">COUNTIF('Duel Log'!A:A,A1650)</f>
        <v>3</v>
      </c>
      <c r="H1650" s="7" t="n">
        <f aca="false">COUNTIFS('Duel Log'!A:A,A1650,'Duel Log'!AA:AA,"Win")</f>
        <v>2</v>
      </c>
      <c r="I1650" s="7" t="s">
        <v>10266</v>
      </c>
      <c r="J1650" s="7" t="s">
        <v>10445</v>
      </c>
      <c r="K1650" s="7" t="s">
        <v>14208</v>
      </c>
      <c r="L1650" s="7" t="s">
        <v>99</v>
      </c>
      <c r="M1650" s="7" t="s">
        <v>10943</v>
      </c>
      <c r="N1650" s="7"/>
    </row>
    <row r="1651" customFormat="false" ht="15" hidden="false" customHeight="true" outlineLevel="0" collapsed="false">
      <c r="A1651" s="7" t="s">
        <v>8099</v>
      </c>
      <c r="B1651" s="7" t="s">
        <v>14206</v>
      </c>
      <c r="C1651" s="7" t="s">
        <v>2119</v>
      </c>
      <c r="D1651" s="7" t="s">
        <v>2328</v>
      </c>
      <c r="E1651" s="7" t="s">
        <v>297</v>
      </c>
      <c r="F1651" s="7" t="s">
        <v>2342</v>
      </c>
      <c r="G1651" s="7" t="n">
        <f aca="false">COUNTIF('Duel Log'!A:A,A1651)</f>
        <v>3</v>
      </c>
      <c r="H1651" s="7" t="n">
        <f aca="false">COUNTIFS('Duel Log'!A:A,A1651,'Duel Log'!AA:AA,"Win")</f>
        <v>3</v>
      </c>
      <c r="I1651" s="7" t="s">
        <v>10256</v>
      </c>
      <c r="J1651" s="7" t="s">
        <v>13017</v>
      </c>
      <c r="K1651" s="7" t="s">
        <v>14209</v>
      </c>
      <c r="L1651" s="7" t="s">
        <v>99</v>
      </c>
      <c r="M1651" s="7" t="s">
        <v>14210</v>
      </c>
      <c r="N1651" s="7"/>
    </row>
    <row r="1652" customFormat="false" ht="15" hidden="false" customHeight="true" outlineLevel="0" collapsed="false">
      <c r="A1652" s="7" t="s">
        <v>8100</v>
      </c>
      <c r="B1652" s="7" t="s">
        <v>14206</v>
      </c>
      <c r="C1652" s="7" t="s">
        <v>2119</v>
      </c>
      <c r="D1652" s="7" t="s">
        <v>2328</v>
      </c>
      <c r="E1652" s="7" t="s">
        <v>297</v>
      </c>
      <c r="F1652" s="7" t="s">
        <v>2347</v>
      </c>
      <c r="G1652" s="7" t="n">
        <f aca="false">COUNTIF('Duel Log'!A:A,A1652)</f>
        <v>3</v>
      </c>
      <c r="H1652" s="7" t="n">
        <f aca="false">COUNTIFS('Duel Log'!A:A,A1652,'Duel Log'!AA:AA,"Win")</f>
        <v>1</v>
      </c>
      <c r="I1652" s="7" t="s">
        <v>10397</v>
      </c>
      <c r="J1652" s="7" t="s">
        <v>14211</v>
      </c>
      <c r="K1652" s="7" t="s">
        <v>14212</v>
      </c>
      <c r="L1652" s="7" t="s">
        <v>99</v>
      </c>
      <c r="M1652" s="7" t="s">
        <v>14213</v>
      </c>
      <c r="N1652" s="7"/>
    </row>
    <row r="1653" customFormat="false" ht="15" hidden="false" customHeight="true" outlineLevel="0" collapsed="false">
      <c r="A1653" s="7" t="s">
        <v>8101</v>
      </c>
      <c r="B1653" s="7" t="s">
        <v>14206</v>
      </c>
      <c r="C1653" s="7" t="s">
        <v>2119</v>
      </c>
      <c r="D1653" s="7" t="s">
        <v>2328</v>
      </c>
      <c r="E1653" s="7" t="s">
        <v>297</v>
      </c>
      <c r="F1653" s="7" t="s">
        <v>2354</v>
      </c>
      <c r="G1653" s="7" t="n">
        <f aca="false">COUNTIF('Duel Log'!A:A,A1653)</f>
        <v>3</v>
      </c>
      <c r="H1653" s="7" t="n">
        <f aca="false">COUNTIFS('Duel Log'!A:A,A1653,'Duel Log'!AA:AA,"Win")</f>
        <v>1</v>
      </c>
      <c r="I1653" s="7" t="s">
        <v>14142</v>
      </c>
      <c r="J1653" s="7" t="s">
        <v>12837</v>
      </c>
      <c r="K1653" s="7" t="s">
        <v>14214</v>
      </c>
      <c r="L1653" s="7" t="s">
        <v>99</v>
      </c>
      <c r="M1653" s="7" t="s">
        <v>10066</v>
      </c>
      <c r="N1653" s="7"/>
    </row>
    <row r="1654" customFormat="false" ht="15" hidden="false" customHeight="true" outlineLevel="0" collapsed="false">
      <c r="A1654" s="5" t="s">
        <v>8102</v>
      </c>
      <c r="B1654" s="5" t="s">
        <v>14215</v>
      </c>
      <c r="C1654" s="5" t="s">
        <v>2119</v>
      </c>
      <c r="D1654" s="5" t="s">
        <v>613</v>
      </c>
      <c r="E1654" s="5" t="s">
        <v>297</v>
      </c>
      <c r="F1654" s="5" t="s">
        <v>8103</v>
      </c>
      <c r="G1654" s="5" t="n">
        <f aca="false">COUNTIF('Duel Log'!A:A,A1654)</f>
        <v>3</v>
      </c>
      <c r="H1654" s="5" t="n">
        <f aca="false">COUNTIFS('Duel Log'!A:A,A1654,'Duel Log'!AA:AA,"Win")</f>
        <v>2</v>
      </c>
      <c r="I1654" s="5" t="s">
        <v>10266</v>
      </c>
      <c r="J1654" s="5" t="s">
        <v>14216</v>
      </c>
      <c r="K1654" s="5" t="s">
        <v>14217</v>
      </c>
      <c r="L1654" s="5" t="s">
        <v>98</v>
      </c>
      <c r="M1654" s="5" t="s">
        <v>9763</v>
      </c>
      <c r="N1654" s="5"/>
    </row>
    <row r="1655" customFormat="false" ht="15" hidden="false" customHeight="true" outlineLevel="0" collapsed="false">
      <c r="A1655" s="7" t="s">
        <v>8108</v>
      </c>
      <c r="B1655" s="7" t="s">
        <v>14215</v>
      </c>
      <c r="C1655" s="7" t="s">
        <v>2119</v>
      </c>
      <c r="D1655" s="7" t="s">
        <v>613</v>
      </c>
      <c r="E1655" s="7" t="s">
        <v>297</v>
      </c>
      <c r="F1655" s="7" t="s">
        <v>8109</v>
      </c>
      <c r="G1655" s="7" t="n">
        <f aca="false">COUNTIF('Duel Log'!A:A,A1655)</f>
        <v>3</v>
      </c>
      <c r="H1655" s="7" t="n">
        <f aca="false">COUNTIFS('Duel Log'!A:A,A1655,'Duel Log'!AA:AA,"Win")</f>
        <v>2</v>
      </c>
      <c r="I1655" s="7" t="s">
        <v>14218</v>
      </c>
      <c r="J1655" s="7" t="s">
        <v>14219</v>
      </c>
      <c r="K1655" s="7" t="s">
        <v>14220</v>
      </c>
      <c r="L1655" s="7" t="s">
        <v>99</v>
      </c>
      <c r="M1655" s="7" t="s">
        <v>13890</v>
      </c>
      <c r="N1655" s="7"/>
    </row>
    <row r="1656" customFormat="false" ht="15" hidden="false" customHeight="true" outlineLevel="0" collapsed="false">
      <c r="A1656" s="7" t="s">
        <v>8114</v>
      </c>
      <c r="B1656" s="7" t="s">
        <v>14215</v>
      </c>
      <c r="C1656" s="7" t="s">
        <v>2119</v>
      </c>
      <c r="D1656" s="7" t="s">
        <v>613</v>
      </c>
      <c r="E1656" s="7" t="s">
        <v>297</v>
      </c>
      <c r="F1656" s="7" t="s">
        <v>8115</v>
      </c>
      <c r="G1656" s="7" t="n">
        <f aca="false">COUNTIF('Duel Log'!A:A,A1656)</f>
        <v>3</v>
      </c>
      <c r="H1656" s="7" t="n">
        <f aca="false">COUNTIFS('Duel Log'!A:A,A1656,'Duel Log'!AA:AA,"Win")</f>
        <v>0</v>
      </c>
      <c r="I1656" s="7" t="s">
        <v>9858</v>
      </c>
      <c r="J1656" s="7" t="s">
        <v>14221</v>
      </c>
      <c r="K1656" s="7" t="s">
        <v>14222</v>
      </c>
      <c r="L1656" s="7" t="s">
        <v>99</v>
      </c>
      <c r="M1656" s="7" t="s">
        <v>12530</v>
      </c>
      <c r="N1656" s="7"/>
    </row>
    <row r="1657" customFormat="false" ht="15" hidden="false" customHeight="true" outlineLevel="0" collapsed="false">
      <c r="A1657" s="7" t="s">
        <v>8119</v>
      </c>
      <c r="B1657" s="7" t="s">
        <v>14215</v>
      </c>
      <c r="C1657" s="7" t="s">
        <v>2119</v>
      </c>
      <c r="D1657" s="7" t="s">
        <v>613</v>
      </c>
      <c r="E1657" s="7" t="s">
        <v>297</v>
      </c>
      <c r="F1657" s="7" t="s">
        <v>8120</v>
      </c>
      <c r="G1657" s="7" t="n">
        <f aca="false">COUNTIF('Duel Log'!A:A,A1657)</f>
        <v>3</v>
      </c>
      <c r="H1657" s="7" t="n">
        <f aca="false">COUNTIFS('Duel Log'!A:A,A1657,'Duel Log'!AA:AA,"Win")</f>
        <v>2</v>
      </c>
      <c r="I1657" s="7" t="s">
        <v>14223</v>
      </c>
      <c r="J1657" s="7" t="s">
        <v>14224</v>
      </c>
      <c r="K1657" s="7" t="s">
        <v>14225</v>
      </c>
      <c r="L1657" s="7" t="s">
        <v>99</v>
      </c>
      <c r="M1657" s="7" t="s">
        <v>10174</v>
      </c>
      <c r="N1657" s="7"/>
    </row>
    <row r="1658" customFormat="false" ht="15" hidden="false" customHeight="true" outlineLevel="0" collapsed="false">
      <c r="A1658" s="7" t="s">
        <v>8125</v>
      </c>
      <c r="B1658" s="7" t="s">
        <v>14215</v>
      </c>
      <c r="C1658" s="7" t="s">
        <v>2119</v>
      </c>
      <c r="D1658" s="7" t="s">
        <v>613</v>
      </c>
      <c r="E1658" s="7" t="s">
        <v>297</v>
      </c>
      <c r="F1658" s="7" t="s">
        <v>8126</v>
      </c>
      <c r="G1658" s="7" t="n">
        <f aca="false">COUNTIF('Duel Log'!A:A,A1658)</f>
        <v>3</v>
      </c>
      <c r="H1658" s="7" t="n">
        <f aca="false">COUNTIFS('Duel Log'!A:A,A1658,'Duel Log'!AA:AA,"Win")</f>
        <v>0</v>
      </c>
      <c r="I1658" s="7" t="s">
        <v>14226</v>
      </c>
      <c r="J1658" s="7" t="s">
        <v>14227</v>
      </c>
      <c r="K1658" s="7" t="s">
        <v>14228</v>
      </c>
      <c r="L1658" s="7" t="s">
        <v>99</v>
      </c>
      <c r="M1658" s="7" t="s">
        <v>14229</v>
      </c>
      <c r="N1658" s="7"/>
    </row>
    <row r="1659" customFormat="false" ht="15" hidden="false" customHeight="true" outlineLevel="0" collapsed="false">
      <c r="A1659" s="5" t="s">
        <v>8133</v>
      </c>
      <c r="B1659" s="5" t="s">
        <v>14230</v>
      </c>
      <c r="C1659" s="5" t="s">
        <v>2119</v>
      </c>
      <c r="D1659" s="5" t="s">
        <v>147</v>
      </c>
      <c r="E1659" s="5" t="s">
        <v>297</v>
      </c>
      <c r="F1659" s="5" t="s">
        <v>2121</v>
      </c>
      <c r="G1659" s="5" t="n">
        <f aca="false">COUNTIF('Duel Log'!A:A,A1659)</f>
        <v>3</v>
      </c>
      <c r="H1659" s="5" t="n">
        <f aca="false">COUNTIFS('Duel Log'!A:A,A1659,'Duel Log'!AA:AA,"Win")</f>
        <v>1</v>
      </c>
      <c r="I1659" s="5" t="s">
        <v>10256</v>
      </c>
      <c r="J1659" s="5" t="s">
        <v>14231</v>
      </c>
      <c r="K1659" s="5" t="s">
        <v>14232</v>
      </c>
      <c r="L1659" s="5" t="s">
        <v>98</v>
      </c>
      <c r="M1659" s="5" t="s">
        <v>11032</v>
      </c>
      <c r="N1659" s="5"/>
    </row>
    <row r="1660" customFormat="false" ht="15" hidden="false" customHeight="true" outlineLevel="0" collapsed="false">
      <c r="A1660" s="7" t="s">
        <v>8134</v>
      </c>
      <c r="B1660" s="7" t="s">
        <v>14230</v>
      </c>
      <c r="C1660" s="7" t="s">
        <v>2119</v>
      </c>
      <c r="D1660" s="7" t="s">
        <v>147</v>
      </c>
      <c r="E1660" s="7" t="s">
        <v>297</v>
      </c>
      <c r="F1660" s="7" t="s">
        <v>2127</v>
      </c>
      <c r="G1660" s="7" t="n">
        <f aca="false">COUNTIF('Duel Log'!A:A,A1660)</f>
        <v>3</v>
      </c>
      <c r="H1660" s="7" t="n">
        <f aca="false">COUNTIFS('Duel Log'!A:A,A1660,'Duel Log'!AA:AA,"Win")</f>
        <v>1</v>
      </c>
      <c r="I1660" s="7" t="s">
        <v>9599</v>
      </c>
      <c r="J1660" s="7" t="s">
        <v>14233</v>
      </c>
      <c r="K1660" s="7" t="s">
        <v>14234</v>
      </c>
      <c r="L1660" s="7" t="s">
        <v>99</v>
      </c>
      <c r="M1660" s="7" t="s">
        <v>9703</v>
      </c>
      <c r="N1660" s="7"/>
    </row>
    <row r="1661" customFormat="false" ht="15" hidden="false" customHeight="true" outlineLevel="0" collapsed="false">
      <c r="A1661" s="7" t="s">
        <v>8135</v>
      </c>
      <c r="B1661" s="7" t="s">
        <v>14230</v>
      </c>
      <c r="C1661" s="7" t="s">
        <v>2119</v>
      </c>
      <c r="D1661" s="7" t="s">
        <v>147</v>
      </c>
      <c r="E1661" s="7" t="s">
        <v>297</v>
      </c>
      <c r="F1661" s="7" t="s">
        <v>2133</v>
      </c>
      <c r="G1661" s="7" t="n">
        <f aca="false">COUNTIF('Duel Log'!A:A,A1661)</f>
        <v>3</v>
      </c>
      <c r="H1661" s="7" t="n">
        <f aca="false">COUNTIFS('Duel Log'!A:A,A1661,'Duel Log'!AA:AA,"Win")</f>
        <v>3</v>
      </c>
      <c r="I1661" s="7" t="s">
        <v>9654</v>
      </c>
      <c r="J1661" s="7" t="s">
        <v>14235</v>
      </c>
      <c r="K1661" s="7" t="s">
        <v>14236</v>
      </c>
      <c r="L1661" s="7" t="s">
        <v>99</v>
      </c>
      <c r="M1661" s="7" t="s">
        <v>14237</v>
      </c>
      <c r="N1661" s="7"/>
    </row>
    <row r="1662" customFormat="false" ht="15" hidden="false" customHeight="true" outlineLevel="0" collapsed="false">
      <c r="A1662" s="7" t="s">
        <v>8136</v>
      </c>
      <c r="B1662" s="7" t="s">
        <v>14230</v>
      </c>
      <c r="C1662" s="7" t="s">
        <v>2119</v>
      </c>
      <c r="D1662" s="7" t="s">
        <v>147</v>
      </c>
      <c r="E1662" s="7" t="s">
        <v>297</v>
      </c>
      <c r="F1662" s="7" t="s">
        <v>2139</v>
      </c>
      <c r="G1662" s="7" t="n">
        <f aca="false">COUNTIF('Duel Log'!A:A,A1662)</f>
        <v>3</v>
      </c>
      <c r="H1662" s="7" t="n">
        <f aca="false">COUNTIFS('Duel Log'!A:A,A1662,'Duel Log'!AA:AA,"Win")</f>
        <v>1</v>
      </c>
      <c r="I1662" s="7" t="s">
        <v>9689</v>
      </c>
      <c r="J1662" s="7" t="s">
        <v>10476</v>
      </c>
      <c r="K1662" s="7" t="s">
        <v>10544</v>
      </c>
      <c r="L1662" s="7" t="s">
        <v>99</v>
      </c>
      <c r="M1662" s="7" t="s">
        <v>13355</v>
      </c>
      <c r="N1662" s="7"/>
    </row>
    <row r="1663" customFormat="false" ht="15" hidden="false" customHeight="true" outlineLevel="0" collapsed="false">
      <c r="A1663" s="7" t="s">
        <v>8137</v>
      </c>
      <c r="B1663" s="7" t="s">
        <v>14230</v>
      </c>
      <c r="C1663" s="7" t="s">
        <v>2119</v>
      </c>
      <c r="D1663" s="7" t="s">
        <v>147</v>
      </c>
      <c r="E1663" s="7" t="s">
        <v>297</v>
      </c>
      <c r="F1663" s="7" t="s">
        <v>2144</v>
      </c>
      <c r="G1663" s="7" t="n">
        <f aca="false">COUNTIF('Duel Log'!A:A,A1663)</f>
        <v>2</v>
      </c>
      <c r="H1663" s="7" t="n">
        <f aca="false">COUNTIFS('Duel Log'!A:A,A1663,'Duel Log'!AA:AA,"Win")</f>
        <v>2</v>
      </c>
      <c r="I1663" s="7" t="s">
        <v>10544</v>
      </c>
      <c r="J1663" s="7" t="s">
        <v>14238</v>
      </c>
      <c r="K1663" s="7"/>
      <c r="L1663" s="7" t="s">
        <v>99</v>
      </c>
      <c r="M1663" s="7" t="s">
        <v>9693</v>
      </c>
      <c r="N1663" s="7"/>
    </row>
    <row r="1664" customFormat="false" ht="15" hidden="false" customHeight="true" outlineLevel="0" collapsed="false">
      <c r="A1664" s="7" t="s">
        <v>8138</v>
      </c>
      <c r="B1664" s="7" t="s">
        <v>14230</v>
      </c>
      <c r="C1664" s="7" t="s">
        <v>2119</v>
      </c>
      <c r="D1664" s="7" t="s">
        <v>147</v>
      </c>
      <c r="E1664" s="7" t="s">
        <v>297</v>
      </c>
      <c r="F1664" s="7" t="s">
        <v>2147</v>
      </c>
      <c r="G1664" s="7" t="n">
        <f aca="false">COUNTIF('Duel Log'!A:A,A1664)</f>
        <v>2</v>
      </c>
      <c r="H1664" s="7" t="n">
        <f aca="false">COUNTIFS('Duel Log'!A:A,A1664,'Duel Log'!AA:AA,"Win")</f>
        <v>1</v>
      </c>
      <c r="I1664" s="7" t="s">
        <v>14239</v>
      </c>
      <c r="J1664" s="7" t="s">
        <v>14240</v>
      </c>
      <c r="K1664" s="7"/>
      <c r="L1664" s="7" t="s">
        <v>99</v>
      </c>
      <c r="M1664" s="7" t="s">
        <v>9693</v>
      </c>
      <c r="N1664" s="7"/>
    </row>
    <row r="1665" customFormat="false" ht="15" hidden="false" customHeight="true" outlineLevel="0" collapsed="false">
      <c r="A1665" s="7" t="s">
        <v>8139</v>
      </c>
      <c r="B1665" s="7" t="s">
        <v>14230</v>
      </c>
      <c r="C1665" s="7" t="s">
        <v>2119</v>
      </c>
      <c r="D1665" s="7" t="s">
        <v>147</v>
      </c>
      <c r="E1665" s="7" t="s">
        <v>297</v>
      </c>
      <c r="F1665" s="7" t="s">
        <v>2152</v>
      </c>
      <c r="G1665" s="7" t="n">
        <f aca="false">COUNTIF('Duel Log'!A:A,A1665)</f>
        <v>3</v>
      </c>
      <c r="H1665" s="7" t="n">
        <f aca="false">COUNTIFS('Duel Log'!A:A,A1665,'Duel Log'!AA:AA,"Win")</f>
        <v>1</v>
      </c>
      <c r="I1665" s="7" t="s">
        <v>10243</v>
      </c>
      <c r="J1665" s="7" t="s">
        <v>13017</v>
      </c>
      <c r="K1665" s="7" t="s">
        <v>14241</v>
      </c>
      <c r="L1665" s="7" t="s">
        <v>99</v>
      </c>
      <c r="M1665" s="7" t="s">
        <v>11485</v>
      </c>
      <c r="N1665" s="7"/>
    </row>
    <row r="1666" customFormat="false" ht="15" hidden="false" customHeight="true" outlineLevel="0" collapsed="false">
      <c r="A1666" s="5" t="s">
        <v>8140</v>
      </c>
      <c r="B1666" s="5" t="s">
        <v>14242</v>
      </c>
      <c r="C1666" s="5" t="s">
        <v>2119</v>
      </c>
      <c r="D1666" s="5" t="s">
        <v>6335</v>
      </c>
      <c r="E1666" s="5" t="s">
        <v>102</v>
      </c>
      <c r="F1666" s="5" t="s">
        <v>8141</v>
      </c>
      <c r="G1666" s="5" t="n">
        <f aca="false">COUNTIF('Duel Log'!A:A,A1666)</f>
        <v>2</v>
      </c>
      <c r="H1666" s="5" t="n">
        <f aca="false">COUNTIFS('Duel Log'!A:A,A1666,'Duel Log'!AA:AA,"Win")</f>
        <v>2</v>
      </c>
      <c r="I1666" s="5" t="s">
        <v>10359</v>
      </c>
      <c r="J1666" s="5" t="s">
        <v>14243</v>
      </c>
      <c r="K1666" s="5"/>
      <c r="L1666" s="5" t="s">
        <v>98</v>
      </c>
      <c r="M1666" s="5" t="s">
        <v>10210</v>
      </c>
      <c r="N1666" s="5" t="s">
        <v>9612</v>
      </c>
    </row>
    <row r="1667" customFormat="false" ht="15" hidden="false" customHeight="true" outlineLevel="0" collapsed="false">
      <c r="A1667" s="5" t="s">
        <v>8143</v>
      </c>
      <c r="B1667" s="5" t="s">
        <v>14244</v>
      </c>
      <c r="C1667" s="5" t="s">
        <v>2119</v>
      </c>
      <c r="D1667" s="5" t="s">
        <v>7638</v>
      </c>
      <c r="E1667" s="5" t="s">
        <v>102</v>
      </c>
      <c r="F1667" s="5" t="s">
        <v>8144</v>
      </c>
      <c r="G1667" s="5" t="n">
        <f aca="false">COUNTIF('Duel Log'!A:A,A1667)</f>
        <v>2</v>
      </c>
      <c r="H1667" s="5" t="n">
        <f aca="false">COUNTIFS('Duel Log'!A:A,A1667,'Duel Log'!AA:AA,"Win")</f>
        <v>2</v>
      </c>
      <c r="I1667" s="5" t="s">
        <v>14245</v>
      </c>
      <c r="J1667" s="5" t="s">
        <v>14246</v>
      </c>
      <c r="K1667" s="5"/>
      <c r="L1667" s="5" t="s">
        <v>98</v>
      </c>
      <c r="M1667" s="5" t="s">
        <v>12545</v>
      </c>
      <c r="N1667" s="5" t="s">
        <v>9612</v>
      </c>
    </row>
    <row r="1668" customFormat="false" ht="15" hidden="false" customHeight="true" outlineLevel="0" collapsed="false">
      <c r="A1668" s="5" t="s">
        <v>8146</v>
      </c>
      <c r="B1668" s="5" t="s">
        <v>14247</v>
      </c>
      <c r="C1668" s="5" t="s">
        <v>2119</v>
      </c>
      <c r="D1668" s="5" t="s">
        <v>3071</v>
      </c>
      <c r="E1668" s="5" t="s">
        <v>102</v>
      </c>
      <c r="F1668" s="5" t="s">
        <v>480</v>
      </c>
      <c r="G1668" s="5" t="n">
        <f aca="false">COUNTIF('Duel Log'!A:A,A1668)</f>
        <v>2</v>
      </c>
      <c r="H1668" s="5" t="n">
        <f aca="false">COUNTIFS('Duel Log'!A:A,A1668,'Duel Log'!AA:AA,"Win")</f>
        <v>2</v>
      </c>
      <c r="I1668" s="5" t="s">
        <v>14248</v>
      </c>
      <c r="J1668" s="5" t="s">
        <v>14249</v>
      </c>
      <c r="K1668" s="5"/>
      <c r="L1668" s="5" t="s">
        <v>98</v>
      </c>
      <c r="M1668" s="5" t="s">
        <v>10210</v>
      </c>
      <c r="N1668" s="5" t="s">
        <v>9612</v>
      </c>
    </row>
    <row r="1669" customFormat="false" ht="15" hidden="false" customHeight="true" outlineLevel="0" collapsed="false">
      <c r="A1669" s="5" t="s">
        <v>8147</v>
      </c>
      <c r="B1669" s="5" t="s">
        <v>14250</v>
      </c>
      <c r="C1669" s="5" t="s">
        <v>2119</v>
      </c>
      <c r="D1669" s="6" t="s">
        <v>4085</v>
      </c>
      <c r="E1669" s="5" t="s">
        <v>102</v>
      </c>
      <c r="F1669" s="5" t="s">
        <v>8148</v>
      </c>
      <c r="G1669" s="5" t="n">
        <f aca="false">COUNTIF('Duel Log'!A:A,A1669)</f>
        <v>2</v>
      </c>
      <c r="H1669" s="5" t="n">
        <f aca="false">COUNTIFS('Duel Log'!A:A,A1669,'Duel Log'!AA:AA,"Win")</f>
        <v>2</v>
      </c>
      <c r="I1669" s="5" t="s">
        <v>12094</v>
      </c>
      <c r="J1669" s="5" t="s">
        <v>14251</v>
      </c>
      <c r="K1669" s="5"/>
      <c r="L1669" s="5" t="s">
        <v>98</v>
      </c>
      <c r="M1669" s="5" t="s">
        <v>10285</v>
      </c>
      <c r="N1669" s="5" t="s">
        <v>9612</v>
      </c>
    </row>
    <row r="1670" customFormat="false" ht="15" hidden="false" customHeight="true" outlineLevel="0" collapsed="false">
      <c r="A1670" s="5" t="s">
        <v>8151</v>
      </c>
      <c r="B1670" s="5" t="s">
        <v>14252</v>
      </c>
      <c r="C1670" s="5" t="s">
        <v>2119</v>
      </c>
      <c r="D1670" s="5" t="s">
        <v>2789</v>
      </c>
      <c r="E1670" s="5" t="s">
        <v>102</v>
      </c>
      <c r="F1670" s="5" t="s">
        <v>2884</v>
      </c>
      <c r="G1670" s="5" t="n">
        <f aca="false">COUNTIF('Duel Log'!A:A,A1670)</f>
        <v>2</v>
      </c>
      <c r="H1670" s="5" t="n">
        <f aca="false">COUNTIFS('Duel Log'!A:A,A1670,'Duel Log'!AA:AA,"Win")</f>
        <v>0</v>
      </c>
      <c r="I1670" s="5" t="s">
        <v>14253</v>
      </c>
      <c r="J1670" s="5" t="s">
        <v>14254</v>
      </c>
      <c r="K1670" s="5"/>
      <c r="L1670" s="5" t="s">
        <v>98</v>
      </c>
      <c r="M1670" s="5" t="s">
        <v>10738</v>
      </c>
      <c r="N1670" s="5" t="s">
        <v>9612</v>
      </c>
    </row>
    <row r="1671" customFormat="false" ht="15" hidden="false" customHeight="true" outlineLevel="0" collapsed="false">
      <c r="A1671" s="5" t="s">
        <v>8152</v>
      </c>
      <c r="B1671" s="5" t="s">
        <v>14255</v>
      </c>
      <c r="C1671" s="5" t="s">
        <v>2119</v>
      </c>
      <c r="D1671" s="5" t="s">
        <v>273</v>
      </c>
      <c r="E1671" s="5" t="s">
        <v>102</v>
      </c>
      <c r="F1671" s="5" t="s">
        <v>8153</v>
      </c>
      <c r="G1671" s="5" t="n">
        <f aca="false">COUNTIF('Duel Log'!A:A,A1671)</f>
        <v>3</v>
      </c>
      <c r="H1671" s="5" t="n">
        <f aca="false">COUNTIFS('Duel Log'!A:A,A1671,'Duel Log'!AA:AA,"Win")</f>
        <v>2</v>
      </c>
      <c r="I1671" s="5" t="s">
        <v>14256</v>
      </c>
      <c r="J1671" s="5" t="s">
        <v>14257</v>
      </c>
      <c r="K1671" s="5" t="s">
        <v>14258</v>
      </c>
      <c r="L1671" s="5" t="s">
        <v>98</v>
      </c>
      <c r="M1671" s="5" t="s">
        <v>10106</v>
      </c>
      <c r="N1671" s="5" t="s">
        <v>9602</v>
      </c>
    </row>
    <row r="1672" customFormat="false" ht="15" hidden="false" customHeight="true" outlineLevel="0" collapsed="false">
      <c r="A1672" s="5" t="s">
        <v>8158</v>
      </c>
      <c r="B1672" s="5" t="s">
        <v>14259</v>
      </c>
      <c r="C1672" s="5" t="s">
        <v>2119</v>
      </c>
      <c r="D1672" s="6" t="s">
        <v>761</v>
      </c>
      <c r="E1672" s="5" t="s">
        <v>102</v>
      </c>
      <c r="F1672" s="5" t="s">
        <v>8159</v>
      </c>
      <c r="G1672" s="5" t="n">
        <f aca="false">COUNTIF('Duel Log'!A:A,A1672)</f>
        <v>2</v>
      </c>
      <c r="H1672" s="5" t="n">
        <f aca="false">COUNTIFS('Duel Log'!A:A,A1672,'Duel Log'!AA:AA,"Win")</f>
        <v>2</v>
      </c>
      <c r="I1672" s="5" t="s">
        <v>10385</v>
      </c>
      <c r="J1672" s="5" t="s">
        <v>14260</v>
      </c>
      <c r="K1672" s="5"/>
      <c r="L1672" s="5" t="s">
        <v>98</v>
      </c>
      <c r="M1672" s="5" t="s">
        <v>9754</v>
      </c>
      <c r="N1672" s="5" t="s">
        <v>9612</v>
      </c>
    </row>
    <row r="1673" customFormat="false" ht="15" hidden="false" customHeight="true" outlineLevel="0" collapsed="false">
      <c r="A1673" s="5" t="s">
        <v>8161</v>
      </c>
      <c r="B1673" s="5" t="s">
        <v>14261</v>
      </c>
      <c r="C1673" s="5" t="s">
        <v>2119</v>
      </c>
      <c r="D1673" s="6" t="s">
        <v>238</v>
      </c>
      <c r="E1673" s="5" t="s">
        <v>102</v>
      </c>
      <c r="F1673" s="5" t="s">
        <v>8162</v>
      </c>
      <c r="G1673" s="5" t="n">
        <f aca="false">COUNTIF('Duel Log'!A:A,A1673)</f>
        <v>2</v>
      </c>
      <c r="H1673" s="5" t="n">
        <f aca="false">COUNTIFS('Duel Log'!A:A,A1673,'Duel Log'!AA:AA,"Win")</f>
        <v>2</v>
      </c>
      <c r="I1673" s="5" t="s">
        <v>9953</v>
      </c>
      <c r="J1673" s="5" t="s">
        <v>14262</v>
      </c>
      <c r="K1673" s="5"/>
      <c r="L1673" s="5" t="s">
        <v>98</v>
      </c>
      <c r="M1673" s="5" t="s">
        <v>10072</v>
      </c>
      <c r="N1673" s="5" t="s">
        <v>9612</v>
      </c>
    </row>
    <row r="1674" customFormat="false" ht="15" hidden="false" customHeight="true" outlineLevel="0" collapsed="false">
      <c r="A1674" s="5" t="s">
        <v>8164</v>
      </c>
      <c r="B1674" s="5" t="s">
        <v>14263</v>
      </c>
      <c r="C1674" s="5" t="s">
        <v>2119</v>
      </c>
      <c r="D1674" s="6" t="s">
        <v>3690</v>
      </c>
      <c r="E1674" s="5" t="s">
        <v>102</v>
      </c>
      <c r="F1674" s="5" t="s">
        <v>8165</v>
      </c>
      <c r="G1674" s="5" t="n">
        <f aca="false">COUNTIF('Duel Log'!A:A,A1674)</f>
        <v>2</v>
      </c>
      <c r="H1674" s="5" t="n">
        <f aca="false">COUNTIFS('Duel Log'!A:A,A1674,'Duel Log'!AA:AA,"Win")</f>
        <v>2</v>
      </c>
      <c r="I1674" s="5" t="s">
        <v>14264</v>
      </c>
      <c r="J1674" s="5" t="s">
        <v>14265</v>
      </c>
      <c r="K1674" s="5"/>
      <c r="L1674" s="5" t="s">
        <v>98</v>
      </c>
      <c r="M1674" s="5" t="s">
        <v>10210</v>
      </c>
      <c r="N1674" s="5" t="s">
        <v>9612</v>
      </c>
    </row>
    <row r="1675" customFormat="false" ht="15" hidden="false" customHeight="true" outlineLevel="0" collapsed="false">
      <c r="A1675" s="5" t="s">
        <v>8168</v>
      </c>
      <c r="B1675" s="5" t="s">
        <v>14266</v>
      </c>
      <c r="C1675" s="5" t="s">
        <v>2119</v>
      </c>
      <c r="D1675" s="5" t="s">
        <v>1676</v>
      </c>
      <c r="E1675" s="5" t="s">
        <v>102</v>
      </c>
      <c r="F1675" s="5" t="s">
        <v>7433</v>
      </c>
      <c r="G1675" s="5" t="n">
        <f aca="false">COUNTIF('Duel Log'!A:A,A1675)</f>
        <v>2</v>
      </c>
      <c r="H1675" s="5" t="n">
        <f aca="false">COUNTIFS('Duel Log'!A:A,A1675,'Duel Log'!AA:AA,"Win")</f>
        <v>2</v>
      </c>
      <c r="I1675" s="5" t="s">
        <v>14267</v>
      </c>
      <c r="J1675" s="5" t="s">
        <v>14268</v>
      </c>
      <c r="K1675" s="5"/>
      <c r="L1675" s="5" t="s">
        <v>98</v>
      </c>
      <c r="M1675" s="5" t="s">
        <v>10339</v>
      </c>
      <c r="N1675" s="5" t="s">
        <v>9612</v>
      </c>
    </row>
    <row r="1676" customFormat="false" ht="15" hidden="false" customHeight="true" outlineLevel="0" collapsed="false">
      <c r="A1676" s="5" t="s">
        <v>8169</v>
      </c>
      <c r="B1676" s="5" t="s">
        <v>14269</v>
      </c>
      <c r="C1676" s="5" t="s">
        <v>2119</v>
      </c>
      <c r="D1676" s="5" t="s">
        <v>3463</v>
      </c>
      <c r="E1676" s="5" t="s">
        <v>102</v>
      </c>
      <c r="F1676" s="5" t="s">
        <v>6699</v>
      </c>
      <c r="G1676" s="5" t="n">
        <f aca="false">COUNTIF('Duel Log'!A:A,A1676)</f>
        <v>2</v>
      </c>
      <c r="H1676" s="5" t="n">
        <f aca="false">COUNTIFS('Duel Log'!A:A,A1676,'Duel Log'!AA:AA,"Win")</f>
        <v>0</v>
      </c>
      <c r="I1676" s="5" t="s">
        <v>10260</v>
      </c>
      <c r="J1676" s="5" t="s">
        <v>14270</v>
      </c>
      <c r="K1676" s="5"/>
      <c r="L1676" s="5" t="s">
        <v>98</v>
      </c>
      <c r="M1676" s="5" t="s">
        <v>9910</v>
      </c>
      <c r="N1676" s="5" t="s">
        <v>9612</v>
      </c>
    </row>
    <row r="1677" customFormat="false" ht="15" hidden="false" customHeight="true" outlineLevel="0" collapsed="false">
      <c r="A1677" s="5" t="s">
        <v>8170</v>
      </c>
      <c r="B1677" s="5" t="s">
        <v>14271</v>
      </c>
      <c r="C1677" s="5" t="s">
        <v>2119</v>
      </c>
      <c r="D1677" s="5" t="s">
        <v>3676</v>
      </c>
      <c r="E1677" s="5" t="s">
        <v>102</v>
      </c>
      <c r="F1677" s="5" t="s">
        <v>4578</v>
      </c>
      <c r="G1677" s="5" t="n">
        <f aca="false">COUNTIF('Duel Log'!A:A,A1677)</f>
        <v>3</v>
      </c>
      <c r="H1677" s="5" t="n">
        <f aca="false">COUNTIFS('Duel Log'!A:A,A1677,'Duel Log'!AA:AA,"Win")</f>
        <v>2</v>
      </c>
      <c r="I1677" s="5" t="s">
        <v>14272</v>
      </c>
      <c r="J1677" s="5" t="s">
        <v>14273</v>
      </c>
      <c r="K1677" s="5" t="s">
        <v>14274</v>
      </c>
      <c r="L1677" s="5" t="s">
        <v>98</v>
      </c>
      <c r="M1677" s="5" t="s">
        <v>11278</v>
      </c>
      <c r="N1677" s="5" t="s">
        <v>9602</v>
      </c>
    </row>
    <row r="1678" customFormat="false" ht="15" hidden="false" customHeight="true" outlineLevel="0" collapsed="false">
      <c r="A1678" s="5" t="s">
        <v>8172</v>
      </c>
      <c r="B1678" s="5" t="s">
        <v>14275</v>
      </c>
      <c r="C1678" s="5" t="s">
        <v>2119</v>
      </c>
      <c r="D1678" s="6" t="s">
        <v>3704</v>
      </c>
      <c r="E1678" s="5" t="s">
        <v>102</v>
      </c>
      <c r="F1678" s="5" t="s">
        <v>8173</v>
      </c>
      <c r="G1678" s="5" t="n">
        <f aca="false">COUNTIF('Duel Log'!A:A,A1678)</f>
        <v>2</v>
      </c>
      <c r="H1678" s="5" t="n">
        <f aca="false">COUNTIFS('Duel Log'!A:A,A1678,'Duel Log'!AA:AA,"Win")</f>
        <v>2</v>
      </c>
      <c r="I1678" s="5" t="s">
        <v>9953</v>
      </c>
      <c r="J1678" s="5" t="s">
        <v>14276</v>
      </c>
      <c r="K1678" s="5"/>
      <c r="L1678" s="5" t="s">
        <v>98</v>
      </c>
      <c r="M1678" s="5" t="s">
        <v>10304</v>
      </c>
      <c r="N1678" s="5" t="s">
        <v>9612</v>
      </c>
    </row>
    <row r="1679" customFormat="false" ht="15" hidden="false" customHeight="true" outlineLevel="0" collapsed="false">
      <c r="A1679" s="5" t="s">
        <v>8177</v>
      </c>
      <c r="B1679" s="5" t="s">
        <v>14277</v>
      </c>
      <c r="C1679" s="5" t="s">
        <v>2119</v>
      </c>
      <c r="D1679" s="5" t="s">
        <v>1695</v>
      </c>
      <c r="E1679" s="5" t="s">
        <v>102</v>
      </c>
      <c r="F1679" s="5" t="s">
        <v>6634</v>
      </c>
      <c r="G1679" s="5" t="n">
        <f aca="false">COUNTIF('Duel Log'!A:A,A1679)</f>
        <v>2</v>
      </c>
      <c r="H1679" s="5" t="n">
        <f aca="false">COUNTIFS('Duel Log'!A:A,A1679,'Duel Log'!AA:AA,"Win")</f>
        <v>2</v>
      </c>
      <c r="I1679" s="5" t="s">
        <v>14278</v>
      </c>
      <c r="J1679" s="5" t="s">
        <v>14279</v>
      </c>
      <c r="K1679" s="5"/>
      <c r="L1679" s="5" t="s">
        <v>98</v>
      </c>
      <c r="M1679" s="5" t="s">
        <v>12400</v>
      </c>
      <c r="N1679" s="5" t="s">
        <v>9612</v>
      </c>
    </row>
    <row r="1680" customFormat="false" ht="15" hidden="false" customHeight="true" outlineLevel="0" collapsed="false">
      <c r="A1680" s="5" t="s">
        <v>8178</v>
      </c>
      <c r="B1680" s="5" t="s">
        <v>14280</v>
      </c>
      <c r="C1680" s="5" t="s">
        <v>2119</v>
      </c>
      <c r="D1680" s="5" t="s">
        <v>452</v>
      </c>
      <c r="E1680" s="5" t="s">
        <v>102</v>
      </c>
      <c r="F1680" s="5" t="s">
        <v>3713</v>
      </c>
      <c r="G1680" s="5" t="n">
        <f aca="false">COUNTIF('Duel Log'!A:A,A1680)</f>
        <v>2</v>
      </c>
      <c r="H1680" s="5" t="n">
        <f aca="false">COUNTIFS('Duel Log'!A:A,A1680,'Duel Log'!AA:AA,"Win")</f>
        <v>2</v>
      </c>
      <c r="I1680" s="5" t="s">
        <v>12265</v>
      </c>
      <c r="J1680" s="5" t="s">
        <v>14281</v>
      </c>
      <c r="K1680" s="5"/>
      <c r="L1680" s="5" t="s">
        <v>98</v>
      </c>
      <c r="M1680" s="5" t="s">
        <v>12400</v>
      </c>
      <c r="N1680" s="5" t="s">
        <v>9612</v>
      </c>
    </row>
    <row r="1681" customFormat="false" ht="15" hidden="false" customHeight="true" outlineLevel="0" collapsed="false">
      <c r="A1681" s="7" t="s">
        <v>8179</v>
      </c>
      <c r="B1681" s="7" t="s">
        <v>14282</v>
      </c>
      <c r="C1681" s="7" t="s">
        <v>2119</v>
      </c>
      <c r="D1681" s="7" t="s">
        <v>1066</v>
      </c>
      <c r="E1681" s="7" t="s">
        <v>297</v>
      </c>
      <c r="F1681" s="7" t="s">
        <v>6513</v>
      </c>
      <c r="G1681" s="7" t="n">
        <f aca="false">COUNTIF('Duel Log'!A:A,A1681)</f>
        <v>3</v>
      </c>
      <c r="H1681" s="7" t="n">
        <f aca="false">COUNTIFS('Duel Log'!A:A,A1681,'Duel Log'!AA:AA,"Win")</f>
        <v>3</v>
      </c>
      <c r="I1681" s="7" t="s">
        <v>10447</v>
      </c>
      <c r="J1681" s="7" t="s">
        <v>14283</v>
      </c>
      <c r="K1681" s="7" t="s">
        <v>14284</v>
      </c>
      <c r="L1681" s="7" t="s">
        <v>99</v>
      </c>
      <c r="M1681" s="7" t="s">
        <v>10278</v>
      </c>
      <c r="N1681" s="7"/>
    </row>
    <row r="1682" customFormat="false" ht="15" hidden="false" customHeight="true" outlineLevel="0" collapsed="false">
      <c r="A1682" s="7" t="s">
        <v>8180</v>
      </c>
      <c r="B1682" s="7" t="s">
        <v>14282</v>
      </c>
      <c r="C1682" s="7" t="s">
        <v>2119</v>
      </c>
      <c r="D1682" s="7" t="s">
        <v>1066</v>
      </c>
      <c r="E1682" s="7" t="s">
        <v>297</v>
      </c>
      <c r="F1682" s="7" t="s">
        <v>6518</v>
      </c>
      <c r="G1682" s="7" t="n">
        <f aca="false">COUNTIF('Duel Log'!A:A,A1682)</f>
        <v>1</v>
      </c>
      <c r="H1682" s="7" t="n">
        <f aca="false">COUNTIFS('Duel Log'!A:A,A1682,'Duel Log'!AA:AA,"Win")</f>
        <v>0</v>
      </c>
      <c r="I1682" s="7" t="s">
        <v>14285</v>
      </c>
      <c r="J1682" s="7"/>
      <c r="K1682" s="7"/>
      <c r="L1682" s="7" t="s">
        <v>99</v>
      </c>
      <c r="M1682" s="7" t="s">
        <v>9648</v>
      </c>
      <c r="N1682" s="7"/>
    </row>
    <row r="1683" customFormat="false" ht="15" hidden="false" customHeight="true" outlineLevel="0" collapsed="false">
      <c r="A1683" s="7" t="s">
        <v>8181</v>
      </c>
      <c r="B1683" s="7" t="s">
        <v>14282</v>
      </c>
      <c r="C1683" s="7" t="s">
        <v>2119</v>
      </c>
      <c r="D1683" s="7" t="s">
        <v>1066</v>
      </c>
      <c r="E1683" s="7" t="s">
        <v>297</v>
      </c>
      <c r="F1683" s="7" t="s">
        <v>6519</v>
      </c>
      <c r="G1683" s="7" t="n">
        <f aca="false">COUNTIF('Duel Log'!A:A,A1683)</f>
        <v>2</v>
      </c>
      <c r="H1683" s="7" t="n">
        <f aca="false">COUNTIFS('Duel Log'!A:A,A1683,'Duel Log'!AA:AA,"Win")</f>
        <v>2</v>
      </c>
      <c r="I1683" s="7" t="s">
        <v>14286</v>
      </c>
      <c r="J1683" s="7" t="s">
        <v>10398</v>
      </c>
      <c r="K1683" s="7"/>
      <c r="L1683" s="7" t="s">
        <v>99</v>
      </c>
      <c r="M1683" s="7" t="s">
        <v>9693</v>
      </c>
      <c r="N1683" s="7"/>
    </row>
    <row r="1684" customFormat="false" ht="15" hidden="false" customHeight="true" outlineLevel="0" collapsed="false">
      <c r="A1684" s="7" t="s">
        <v>8182</v>
      </c>
      <c r="B1684" s="7" t="s">
        <v>14282</v>
      </c>
      <c r="C1684" s="7" t="s">
        <v>2119</v>
      </c>
      <c r="D1684" s="7" t="s">
        <v>1066</v>
      </c>
      <c r="E1684" s="7" t="s">
        <v>297</v>
      </c>
      <c r="F1684" s="7" t="s">
        <v>6521</v>
      </c>
      <c r="G1684" s="7" t="n">
        <f aca="false">COUNTIF('Duel Log'!A:A,A1684)</f>
        <v>1</v>
      </c>
      <c r="H1684" s="7" t="n">
        <f aca="false">COUNTIFS('Duel Log'!A:A,A1684,'Duel Log'!AA:AA,"Win")</f>
        <v>0</v>
      </c>
      <c r="I1684" s="7" t="s">
        <v>14287</v>
      </c>
      <c r="J1684" s="7"/>
      <c r="K1684" s="7"/>
      <c r="L1684" s="7" t="s">
        <v>99</v>
      </c>
      <c r="M1684" s="7" t="s">
        <v>9648</v>
      </c>
      <c r="N1684" s="7"/>
    </row>
    <row r="1685" customFormat="false" ht="15" hidden="false" customHeight="true" outlineLevel="0" collapsed="false">
      <c r="A1685" s="7" t="s">
        <v>8183</v>
      </c>
      <c r="B1685" s="7" t="s">
        <v>14282</v>
      </c>
      <c r="C1685" s="7" t="s">
        <v>2119</v>
      </c>
      <c r="D1685" s="7" t="s">
        <v>1066</v>
      </c>
      <c r="E1685" s="7" t="s">
        <v>297</v>
      </c>
      <c r="F1685" s="7" t="s">
        <v>6524</v>
      </c>
      <c r="G1685" s="7" t="n">
        <f aca="false">COUNTIF('Duel Log'!A:A,A1685)</f>
        <v>3</v>
      </c>
      <c r="H1685" s="7" t="n">
        <f aca="false">COUNTIFS('Duel Log'!A:A,A1685,'Duel Log'!AA:AA,"Win")</f>
        <v>1</v>
      </c>
      <c r="I1685" s="7" t="s">
        <v>10266</v>
      </c>
      <c r="J1685" s="7" t="s">
        <v>14288</v>
      </c>
      <c r="K1685" s="7" t="s">
        <v>14289</v>
      </c>
      <c r="L1685" s="7" t="s">
        <v>99</v>
      </c>
      <c r="M1685" s="7" t="s">
        <v>14290</v>
      </c>
      <c r="N1685" s="7"/>
    </row>
    <row r="1686" customFormat="false" ht="15" hidden="false" customHeight="true" outlineLevel="0" collapsed="false">
      <c r="A1686" s="7" t="s">
        <v>8184</v>
      </c>
      <c r="B1686" s="7" t="s">
        <v>14282</v>
      </c>
      <c r="C1686" s="7" t="s">
        <v>2119</v>
      </c>
      <c r="D1686" s="7" t="s">
        <v>1066</v>
      </c>
      <c r="E1686" s="7" t="s">
        <v>297</v>
      </c>
      <c r="F1686" s="7" t="s">
        <v>6529</v>
      </c>
      <c r="G1686" s="7" t="n">
        <f aca="false">COUNTIF('Duel Log'!A:A,A1686)</f>
        <v>3</v>
      </c>
      <c r="H1686" s="7" t="n">
        <f aca="false">COUNTIFS('Duel Log'!A:A,A1686,'Duel Log'!AA:AA,"Win")</f>
        <v>2</v>
      </c>
      <c r="I1686" s="7" t="s">
        <v>14291</v>
      </c>
      <c r="J1686" s="7" t="s">
        <v>14292</v>
      </c>
      <c r="K1686" s="7" t="s">
        <v>14293</v>
      </c>
      <c r="L1686" s="7" t="s">
        <v>99</v>
      </c>
      <c r="M1686" s="7" t="s">
        <v>10567</v>
      </c>
      <c r="N1686" s="7"/>
    </row>
    <row r="1687" customFormat="false" ht="15" hidden="false" customHeight="true" outlineLevel="0" collapsed="false">
      <c r="A1687" s="7" t="s">
        <v>8185</v>
      </c>
      <c r="B1687" s="7" t="s">
        <v>14282</v>
      </c>
      <c r="C1687" s="7" t="s">
        <v>2119</v>
      </c>
      <c r="D1687" s="7" t="s">
        <v>1066</v>
      </c>
      <c r="E1687" s="7" t="s">
        <v>297</v>
      </c>
      <c r="F1687" s="7" t="s">
        <v>6533</v>
      </c>
      <c r="G1687" s="7" t="n">
        <f aca="false">COUNTIF('Duel Log'!A:A,A1687)</f>
        <v>3</v>
      </c>
      <c r="H1687" s="7" t="n">
        <f aca="false">COUNTIFS('Duel Log'!A:A,A1687,'Duel Log'!AA:AA,"Win")</f>
        <v>2</v>
      </c>
      <c r="I1687" s="7" t="s">
        <v>14294</v>
      </c>
      <c r="J1687" s="7" t="s">
        <v>14295</v>
      </c>
      <c r="K1687" s="7" t="s">
        <v>10270</v>
      </c>
      <c r="L1687" s="7" t="s">
        <v>99</v>
      </c>
      <c r="M1687" s="7" t="s">
        <v>9963</v>
      </c>
      <c r="N1687" s="7"/>
    </row>
    <row r="1688" customFormat="false" ht="15" hidden="false" customHeight="true" outlineLevel="0" collapsed="false">
      <c r="A1688" s="5" t="s">
        <v>8186</v>
      </c>
      <c r="B1688" s="5" t="s">
        <v>14296</v>
      </c>
      <c r="C1688" s="5" t="s">
        <v>2119</v>
      </c>
      <c r="D1688" s="5" t="s">
        <v>547</v>
      </c>
      <c r="E1688" s="5" t="s">
        <v>297</v>
      </c>
      <c r="F1688" s="5" t="s">
        <v>4690</v>
      </c>
      <c r="G1688" s="5" t="n">
        <f aca="false">COUNTIF('Duel Log'!A:A,A1688)</f>
        <v>3</v>
      </c>
      <c r="H1688" s="5" t="n">
        <f aca="false">COUNTIFS('Duel Log'!A:A,A1688,'Duel Log'!AA:AA,"Win")</f>
        <v>3</v>
      </c>
      <c r="I1688" s="5" t="s">
        <v>14297</v>
      </c>
      <c r="J1688" s="5" t="s">
        <v>14298</v>
      </c>
      <c r="K1688" s="5" t="s">
        <v>14299</v>
      </c>
      <c r="L1688" s="5" t="s">
        <v>98</v>
      </c>
      <c r="M1688" s="5" t="s">
        <v>13890</v>
      </c>
      <c r="N1688" s="5"/>
    </row>
    <row r="1689" customFormat="false" ht="15" hidden="false" customHeight="true" outlineLevel="0" collapsed="false">
      <c r="A1689" s="7" t="s">
        <v>8187</v>
      </c>
      <c r="B1689" s="7" t="s">
        <v>14296</v>
      </c>
      <c r="C1689" s="7" t="s">
        <v>2119</v>
      </c>
      <c r="D1689" s="7" t="s">
        <v>547</v>
      </c>
      <c r="E1689" s="7" t="s">
        <v>297</v>
      </c>
      <c r="F1689" s="7" t="s">
        <v>4696</v>
      </c>
      <c r="G1689" s="7" t="n">
        <f aca="false">COUNTIF('Duel Log'!A:A,A1689)</f>
        <v>3</v>
      </c>
      <c r="H1689" s="7" t="n">
        <f aca="false">COUNTIFS('Duel Log'!A:A,A1689,'Duel Log'!AA:AA,"Win")</f>
        <v>2</v>
      </c>
      <c r="I1689" s="7" t="s">
        <v>10266</v>
      </c>
      <c r="J1689" s="7" t="s">
        <v>13410</v>
      </c>
      <c r="K1689" s="7" t="s">
        <v>14300</v>
      </c>
      <c r="L1689" s="7" t="s">
        <v>99</v>
      </c>
      <c r="M1689" s="7" t="s">
        <v>10097</v>
      </c>
      <c r="N1689" s="7"/>
    </row>
    <row r="1690" customFormat="false" ht="15" hidden="false" customHeight="true" outlineLevel="0" collapsed="false">
      <c r="A1690" s="7" t="s">
        <v>8188</v>
      </c>
      <c r="B1690" s="7" t="s">
        <v>14296</v>
      </c>
      <c r="C1690" s="7" t="s">
        <v>2119</v>
      </c>
      <c r="D1690" s="7" t="s">
        <v>547</v>
      </c>
      <c r="E1690" s="7" t="s">
        <v>297</v>
      </c>
      <c r="F1690" s="7" t="s">
        <v>4702</v>
      </c>
      <c r="G1690" s="7" t="n">
        <f aca="false">COUNTIF('Duel Log'!A:A,A1690)</f>
        <v>3</v>
      </c>
      <c r="H1690" s="7" t="n">
        <f aca="false">COUNTIFS('Duel Log'!A:A,A1690,'Duel Log'!AA:AA,"Win")</f>
        <v>2</v>
      </c>
      <c r="I1690" s="7" t="s">
        <v>9881</v>
      </c>
      <c r="J1690" s="7" t="s">
        <v>14220</v>
      </c>
      <c r="K1690" s="7" t="s">
        <v>14301</v>
      </c>
      <c r="L1690" s="7" t="s">
        <v>99</v>
      </c>
      <c r="M1690" s="7" t="s">
        <v>11158</v>
      </c>
      <c r="N1690" s="7"/>
    </row>
    <row r="1691" customFormat="false" ht="15" hidden="false" customHeight="true" outlineLevel="0" collapsed="false">
      <c r="A1691" s="7" t="s">
        <v>8189</v>
      </c>
      <c r="B1691" s="7" t="s">
        <v>14296</v>
      </c>
      <c r="C1691" s="7" t="s">
        <v>2119</v>
      </c>
      <c r="D1691" s="7" t="s">
        <v>547</v>
      </c>
      <c r="E1691" s="7" t="s">
        <v>297</v>
      </c>
      <c r="F1691" s="7" t="s">
        <v>4709</v>
      </c>
      <c r="G1691" s="7" t="n">
        <f aca="false">COUNTIF('Duel Log'!A:A,A1691)</f>
        <v>3</v>
      </c>
      <c r="H1691" s="7" t="n">
        <f aca="false">COUNTIFS('Duel Log'!A:A,A1691,'Duel Log'!AA:AA,"Win")</f>
        <v>1</v>
      </c>
      <c r="I1691" s="7" t="s">
        <v>9775</v>
      </c>
      <c r="J1691" s="7" t="s">
        <v>14302</v>
      </c>
      <c r="K1691" s="7" t="s">
        <v>14303</v>
      </c>
      <c r="L1691" s="7" t="s">
        <v>99</v>
      </c>
      <c r="M1691" s="7" t="s">
        <v>12406</v>
      </c>
      <c r="N1691" s="7"/>
    </row>
    <row r="1692" customFormat="false" ht="15" hidden="false" customHeight="true" outlineLevel="0" collapsed="false">
      <c r="A1692" s="5" t="s">
        <v>8190</v>
      </c>
      <c r="B1692" s="5" t="s">
        <v>14304</v>
      </c>
      <c r="C1692" s="5" t="s">
        <v>2119</v>
      </c>
      <c r="D1692" s="5" t="s">
        <v>523</v>
      </c>
      <c r="E1692" s="5" t="s">
        <v>297</v>
      </c>
      <c r="F1692" s="5" t="s">
        <v>3913</v>
      </c>
      <c r="G1692" s="5" t="n">
        <f aca="false">COUNTIF('Duel Log'!A:A,A1692)</f>
        <v>2</v>
      </c>
      <c r="H1692" s="5" t="n">
        <f aca="false">COUNTIFS('Duel Log'!A:A,A1692,'Duel Log'!AA:AA,"Win")</f>
        <v>1</v>
      </c>
      <c r="I1692" s="5" t="s">
        <v>11503</v>
      </c>
      <c r="J1692" s="5" t="s">
        <v>10394</v>
      </c>
      <c r="K1692" s="5"/>
      <c r="L1692" s="5" t="s">
        <v>98</v>
      </c>
      <c r="M1692" s="5" t="s">
        <v>9693</v>
      </c>
      <c r="N1692" s="5"/>
    </row>
    <row r="1693" customFormat="false" ht="15" hidden="false" customHeight="true" outlineLevel="0" collapsed="false">
      <c r="A1693" s="7" t="s">
        <v>8191</v>
      </c>
      <c r="B1693" s="7" t="s">
        <v>14304</v>
      </c>
      <c r="C1693" s="7" t="s">
        <v>2119</v>
      </c>
      <c r="D1693" s="7" t="s">
        <v>523</v>
      </c>
      <c r="E1693" s="7" t="s">
        <v>297</v>
      </c>
      <c r="F1693" s="7" t="s">
        <v>3915</v>
      </c>
      <c r="G1693" s="7" t="n">
        <f aca="false">COUNTIF('Duel Log'!A:A,A1693)</f>
        <v>1</v>
      </c>
      <c r="H1693" s="7" t="n">
        <f aca="false">COUNTIFS('Duel Log'!A:A,A1693,'Duel Log'!AA:AA,"Win")</f>
        <v>0</v>
      </c>
      <c r="I1693" s="7" t="s">
        <v>10429</v>
      </c>
      <c r="J1693" s="7"/>
      <c r="K1693" s="7"/>
      <c r="L1693" s="7" t="s">
        <v>99</v>
      </c>
      <c r="M1693" s="7" t="s">
        <v>9648</v>
      </c>
      <c r="N1693" s="7"/>
    </row>
    <row r="1694" customFormat="false" ht="15" hidden="false" customHeight="true" outlineLevel="0" collapsed="false">
      <c r="A1694" s="7" t="s">
        <v>8192</v>
      </c>
      <c r="B1694" s="7" t="s">
        <v>14304</v>
      </c>
      <c r="C1694" s="7" t="s">
        <v>2119</v>
      </c>
      <c r="D1694" s="7" t="s">
        <v>523</v>
      </c>
      <c r="E1694" s="7" t="s">
        <v>297</v>
      </c>
      <c r="F1694" s="7" t="s">
        <v>3918</v>
      </c>
      <c r="G1694" s="7" t="n">
        <f aca="false">COUNTIF('Duel Log'!A:A,A1694)</f>
        <v>3</v>
      </c>
      <c r="H1694" s="7" t="n">
        <f aca="false">COUNTIFS('Duel Log'!A:A,A1694,'Duel Log'!AA:AA,"Win")</f>
        <v>1</v>
      </c>
      <c r="I1694" s="7" t="s">
        <v>10411</v>
      </c>
      <c r="J1694" s="7" t="s">
        <v>14305</v>
      </c>
      <c r="K1694" s="7" t="s">
        <v>14306</v>
      </c>
      <c r="L1694" s="7" t="s">
        <v>99</v>
      </c>
      <c r="M1694" s="7" t="s">
        <v>10414</v>
      </c>
      <c r="N1694" s="7"/>
    </row>
    <row r="1695" customFormat="false" ht="15" hidden="false" customHeight="true" outlineLevel="0" collapsed="false">
      <c r="A1695" s="7" t="s">
        <v>8193</v>
      </c>
      <c r="B1695" s="7" t="s">
        <v>14304</v>
      </c>
      <c r="C1695" s="7" t="s">
        <v>2119</v>
      </c>
      <c r="D1695" s="7" t="s">
        <v>523</v>
      </c>
      <c r="E1695" s="7" t="s">
        <v>297</v>
      </c>
      <c r="F1695" s="7" t="s">
        <v>3923</v>
      </c>
      <c r="G1695" s="7" t="n">
        <f aca="false">COUNTIF('Duel Log'!A:A,A1695)</f>
        <v>3</v>
      </c>
      <c r="H1695" s="7" t="n">
        <f aca="false">COUNTIFS('Duel Log'!A:A,A1695,'Duel Log'!AA:AA,"Win")</f>
        <v>1</v>
      </c>
      <c r="I1695" s="7" t="s">
        <v>11260</v>
      </c>
      <c r="J1695" s="7" t="s">
        <v>11721</v>
      </c>
      <c r="K1695" s="7" t="s">
        <v>14307</v>
      </c>
      <c r="L1695" s="7" t="s">
        <v>99</v>
      </c>
      <c r="M1695" s="7" t="s">
        <v>14308</v>
      </c>
      <c r="N1695" s="7"/>
    </row>
    <row r="1696" customFormat="false" ht="15" hidden="false" customHeight="true" outlineLevel="0" collapsed="false">
      <c r="A1696" s="7" t="s">
        <v>8194</v>
      </c>
      <c r="B1696" s="7" t="s">
        <v>14304</v>
      </c>
      <c r="C1696" s="7" t="s">
        <v>2119</v>
      </c>
      <c r="D1696" s="7" t="s">
        <v>523</v>
      </c>
      <c r="E1696" s="7" t="s">
        <v>297</v>
      </c>
      <c r="F1696" s="7" t="s">
        <v>3928</v>
      </c>
      <c r="G1696" s="7" t="n">
        <f aca="false">COUNTIF('Duel Log'!A:A,A1696)</f>
        <v>3</v>
      </c>
      <c r="H1696" s="7" t="n">
        <f aca="false">COUNTIFS('Duel Log'!A:A,A1696,'Duel Log'!AA:AA,"Win")</f>
        <v>1</v>
      </c>
      <c r="I1696" s="7" t="s">
        <v>11235</v>
      </c>
      <c r="J1696" s="7" t="s">
        <v>10089</v>
      </c>
      <c r="K1696" s="7" t="s">
        <v>14309</v>
      </c>
      <c r="L1696" s="7" t="s">
        <v>99</v>
      </c>
      <c r="M1696" s="7" t="s">
        <v>10238</v>
      </c>
      <c r="N1696" s="7"/>
    </row>
    <row r="1697" customFormat="false" ht="15" hidden="false" customHeight="true" outlineLevel="0" collapsed="false">
      <c r="A1697" s="7" t="s">
        <v>8195</v>
      </c>
      <c r="B1697" s="7" t="s">
        <v>14304</v>
      </c>
      <c r="C1697" s="7" t="s">
        <v>2119</v>
      </c>
      <c r="D1697" s="7" t="s">
        <v>523</v>
      </c>
      <c r="E1697" s="7" t="s">
        <v>297</v>
      </c>
      <c r="F1697" s="7" t="s">
        <v>3932</v>
      </c>
      <c r="G1697" s="7" t="n">
        <f aca="false">COUNTIF('Duel Log'!A:A,A1697)</f>
        <v>3</v>
      </c>
      <c r="H1697" s="7" t="n">
        <f aca="false">COUNTIFS('Duel Log'!A:A,A1697,'Duel Log'!AA:AA,"Win")</f>
        <v>2</v>
      </c>
      <c r="I1697" s="7" t="s">
        <v>14310</v>
      </c>
      <c r="J1697" s="7" t="s">
        <v>14311</v>
      </c>
      <c r="K1697" s="7" t="s">
        <v>14312</v>
      </c>
      <c r="L1697" s="7" t="s">
        <v>99</v>
      </c>
      <c r="M1697" s="7" t="s">
        <v>10518</v>
      </c>
      <c r="N1697" s="7"/>
    </row>
    <row r="1698" customFormat="false" ht="15" hidden="false" customHeight="true" outlineLevel="0" collapsed="false">
      <c r="A1698" s="5" t="s">
        <v>8196</v>
      </c>
      <c r="B1698" s="5" t="s">
        <v>14313</v>
      </c>
      <c r="C1698" s="5" t="s">
        <v>2119</v>
      </c>
      <c r="D1698" s="6" t="s">
        <v>264</v>
      </c>
      <c r="E1698" s="5" t="s">
        <v>297</v>
      </c>
      <c r="F1698" s="5" t="s">
        <v>8197</v>
      </c>
      <c r="G1698" s="5" t="n">
        <f aca="false">COUNTIF('Duel Log'!A:A,A1698)</f>
        <v>3</v>
      </c>
      <c r="H1698" s="5" t="n">
        <f aca="false">COUNTIFS('Duel Log'!A:A,A1698,'Duel Log'!AA:AA,"Win")</f>
        <v>1</v>
      </c>
      <c r="I1698" s="5" t="s">
        <v>14314</v>
      </c>
      <c r="J1698" s="5" t="s">
        <v>14315</v>
      </c>
      <c r="K1698" s="5" t="s">
        <v>10259</v>
      </c>
      <c r="L1698" s="5" t="s">
        <v>98</v>
      </c>
      <c r="M1698" s="5" t="s">
        <v>10365</v>
      </c>
      <c r="N1698" s="5"/>
    </row>
    <row r="1699" customFormat="false" ht="15" hidden="false" customHeight="true" outlineLevel="0" collapsed="false">
      <c r="A1699" s="7" t="s">
        <v>8200</v>
      </c>
      <c r="B1699" s="7" t="s">
        <v>14313</v>
      </c>
      <c r="C1699" s="7" t="s">
        <v>2119</v>
      </c>
      <c r="D1699" s="8" t="s">
        <v>264</v>
      </c>
      <c r="E1699" s="7" t="s">
        <v>297</v>
      </c>
      <c r="F1699" s="7" t="s">
        <v>8201</v>
      </c>
      <c r="G1699" s="7" t="n">
        <f aca="false">COUNTIF('Duel Log'!A:A,A1699)</f>
        <v>3</v>
      </c>
      <c r="H1699" s="7" t="n">
        <f aca="false">COUNTIFS('Duel Log'!A:A,A1699,'Duel Log'!AA:AA,"Win")</f>
        <v>3</v>
      </c>
      <c r="I1699" s="7" t="s">
        <v>10397</v>
      </c>
      <c r="J1699" s="7" t="s">
        <v>10466</v>
      </c>
      <c r="K1699" s="7" t="s">
        <v>14295</v>
      </c>
      <c r="L1699" s="7" t="s">
        <v>99</v>
      </c>
      <c r="M1699" s="7" t="s">
        <v>12296</v>
      </c>
      <c r="N1699" s="7"/>
    </row>
    <row r="1700" customFormat="false" ht="15" hidden="false" customHeight="true" outlineLevel="0" collapsed="false">
      <c r="A1700" s="7" t="s">
        <v>8205</v>
      </c>
      <c r="B1700" s="7" t="s">
        <v>14313</v>
      </c>
      <c r="C1700" s="7" t="s">
        <v>2119</v>
      </c>
      <c r="D1700" s="8" t="s">
        <v>264</v>
      </c>
      <c r="E1700" s="7" t="s">
        <v>297</v>
      </c>
      <c r="F1700" s="7" t="s">
        <v>8206</v>
      </c>
      <c r="G1700" s="7" t="n">
        <f aca="false">COUNTIF('Duel Log'!A:A,A1700)</f>
        <v>3</v>
      </c>
      <c r="H1700" s="7" t="n">
        <f aca="false">COUNTIFS('Duel Log'!A:A,A1700,'Duel Log'!AA:AA,"Win")</f>
        <v>1</v>
      </c>
      <c r="I1700" s="7" t="s">
        <v>14316</v>
      </c>
      <c r="J1700" s="7" t="s">
        <v>11696</v>
      </c>
      <c r="K1700" s="7" t="s">
        <v>14317</v>
      </c>
      <c r="L1700" s="7" t="s">
        <v>99</v>
      </c>
      <c r="M1700" s="7" t="s">
        <v>11734</v>
      </c>
      <c r="N1700" s="7"/>
    </row>
    <row r="1701" customFormat="false" ht="15" hidden="false" customHeight="true" outlineLevel="0" collapsed="false">
      <c r="A1701" s="7" t="s">
        <v>8209</v>
      </c>
      <c r="B1701" s="7" t="s">
        <v>14313</v>
      </c>
      <c r="C1701" s="7" t="s">
        <v>2119</v>
      </c>
      <c r="D1701" s="8" t="s">
        <v>264</v>
      </c>
      <c r="E1701" s="7" t="s">
        <v>297</v>
      </c>
      <c r="F1701" s="7" t="s">
        <v>8210</v>
      </c>
      <c r="G1701" s="7" t="n">
        <f aca="false">COUNTIF('Duel Log'!A:A,A1701)</f>
        <v>3</v>
      </c>
      <c r="H1701" s="7" t="n">
        <f aca="false">COUNTIFS('Duel Log'!A:A,A1701,'Duel Log'!AA:AA,"Win")</f>
        <v>0</v>
      </c>
      <c r="I1701" s="7" t="s">
        <v>10447</v>
      </c>
      <c r="J1701" s="7" t="s">
        <v>10323</v>
      </c>
      <c r="K1701" s="7" t="s">
        <v>14318</v>
      </c>
      <c r="L1701" s="7" t="s">
        <v>99</v>
      </c>
      <c r="M1701" s="7" t="s">
        <v>14319</v>
      </c>
      <c r="N1701" s="7"/>
    </row>
    <row r="1702" customFormat="false" ht="15" hidden="false" customHeight="true" outlineLevel="0" collapsed="false">
      <c r="A1702" s="7" t="s">
        <v>8215</v>
      </c>
      <c r="B1702" s="7" t="s">
        <v>14313</v>
      </c>
      <c r="C1702" s="7" t="s">
        <v>2119</v>
      </c>
      <c r="D1702" s="8" t="s">
        <v>264</v>
      </c>
      <c r="E1702" s="7" t="s">
        <v>297</v>
      </c>
      <c r="F1702" s="7" t="s">
        <v>8216</v>
      </c>
      <c r="G1702" s="7" t="n">
        <f aca="false">COUNTIF('Duel Log'!A:A,A1702)</f>
        <v>3</v>
      </c>
      <c r="H1702" s="7" t="n">
        <f aca="false">COUNTIFS('Duel Log'!A:A,A1702,'Duel Log'!AA:AA,"Win")</f>
        <v>1</v>
      </c>
      <c r="I1702" s="7" t="s">
        <v>10457</v>
      </c>
      <c r="J1702" s="7" t="s">
        <v>14320</v>
      </c>
      <c r="K1702" s="7" t="s">
        <v>14321</v>
      </c>
      <c r="L1702" s="7" t="s">
        <v>99</v>
      </c>
      <c r="M1702" s="7" t="s">
        <v>11987</v>
      </c>
      <c r="N1702" s="7"/>
    </row>
    <row r="1703" customFormat="false" ht="15" hidden="false" customHeight="true" outlineLevel="0" collapsed="false">
      <c r="A1703" s="7" t="s">
        <v>8221</v>
      </c>
      <c r="B1703" s="7" t="s">
        <v>14313</v>
      </c>
      <c r="C1703" s="7" t="s">
        <v>2119</v>
      </c>
      <c r="D1703" s="8" t="s">
        <v>264</v>
      </c>
      <c r="E1703" s="7" t="s">
        <v>297</v>
      </c>
      <c r="F1703" s="7" t="s">
        <v>8222</v>
      </c>
      <c r="G1703" s="7" t="n">
        <f aca="false">COUNTIF('Duel Log'!A:A,A1703)</f>
        <v>3</v>
      </c>
      <c r="H1703" s="7" t="n">
        <f aca="false">COUNTIFS('Duel Log'!A:A,A1703,'Duel Log'!AA:AA,"Win")</f>
        <v>1</v>
      </c>
      <c r="I1703" s="7" t="s">
        <v>14322</v>
      </c>
      <c r="J1703" s="7" t="s">
        <v>10459</v>
      </c>
      <c r="K1703" s="7" t="s">
        <v>14323</v>
      </c>
      <c r="L1703" s="7" t="s">
        <v>99</v>
      </c>
      <c r="M1703" s="7" t="s">
        <v>10143</v>
      </c>
      <c r="N1703" s="7"/>
    </row>
    <row r="1704" customFormat="false" ht="15" hidden="false" customHeight="true" outlineLevel="0" collapsed="false">
      <c r="A1704" s="7" t="s">
        <v>8226</v>
      </c>
      <c r="B1704" s="7" t="s">
        <v>14324</v>
      </c>
      <c r="C1704" s="7" t="s">
        <v>2119</v>
      </c>
      <c r="D1704" s="7" t="s">
        <v>547</v>
      </c>
      <c r="E1704" s="7" t="s">
        <v>297</v>
      </c>
      <c r="F1704" s="7" t="s">
        <v>4725</v>
      </c>
      <c r="G1704" s="7" t="n">
        <f aca="false">COUNTIF('Duel Log'!A:A,A1704)</f>
        <v>3</v>
      </c>
      <c r="H1704" s="7" t="n">
        <f aca="false">COUNTIFS('Duel Log'!A:A,A1704,'Duel Log'!AA:AA,"Win")</f>
        <v>2</v>
      </c>
      <c r="I1704" s="7" t="s">
        <v>10484</v>
      </c>
      <c r="J1704" s="7" t="s">
        <v>14325</v>
      </c>
      <c r="K1704" s="7" t="s">
        <v>14326</v>
      </c>
      <c r="L1704" s="7" t="s">
        <v>99</v>
      </c>
      <c r="M1704" s="7" t="s">
        <v>9607</v>
      </c>
      <c r="N1704" s="7"/>
    </row>
    <row r="1705" customFormat="false" ht="15" hidden="false" customHeight="true" outlineLevel="0" collapsed="false">
      <c r="A1705" s="7" t="s">
        <v>8227</v>
      </c>
      <c r="B1705" s="7" t="s">
        <v>14324</v>
      </c>
      <c r="C1705" s="7" t="s">
        <v>2119</v>
      </c>
      <c r="D1705" s="7" t="s">
        <v>547</v>
      </c>
      <c r="E1705" s="7" t="s">
        <v>297</v>
      </c>
      <c r="F1705" s="7" t="s">
        <v>4731</v>
      </c>
      <c r="G1705" s="7" t="n">
        <f aca="false">COUNTIF('Duel Log'!A:A,A1705)</f>
        <v>3</v>
      </c>
      <c r="H1705" s="7" t="n">
        <f aca="false">COUNTIFS('Duel Log'!A:A,A1705,'Duel Log'!AA:AA,"Win")</f>
        <v>2</v>
      </c>
      <c r="I1705" s="7" t="s">
        <v>10266</v>
      </c>
      <c r="J1705" s="7" t="s">
        <v>14327</v>
      </c>
      <c r="K1705" s="7" t="s">
        <v>14328</v>
      </c>
      <c r="L1705" s="7" t="s">
        <v>99</v>
      </c>
      <c r="M1705" s="7" t="s">
        <v>9877</v>
      </c>
      <c r="N1705" s="7"/>
    </row>
    <row r="1706" customFormat="false" ht="15" hidden="false" customHeight="true" outlineLevel="0" collapsed="false">
      <c r="A1706" s="7" t="s">
        <v>8228</v>
      </c>
      <c r="B1706" s="7" t="s">
        <v>14324</v>
      </c>
      <c r="C1706" s="7" t="s">
        <v>2119</v>
      </c>
      <c r="D1706" s="7" t="s">
        <v>547</v>
      </c>
      <c r="E1706" s="7" t="s">
        <v>297</v>
      </c>
      <c r="F1706" s="7" t="s">
        <v>4737</v>
      </c>
      <c r="G1706" s="7" t="n">
        <f aca="false">COUNTIF('Duel Log'!A:A,A1706)</f>
        <v>3</v>
      </c>
      <c r="H1706" s="7" t="n">
        <f aca="false">COUNTIFS('Duel Log'!A:A,A1706,'Duel Log'!AA:AA,"Win")</f>
        <v>3</v>
      </c>
      <c r="I1706" s="7" t="s">
        <v>11487</v>
      </c>
      <c r="J1706" s="7" t="s">
        <v>14329</v>
      </c>
      <c r="K1706" s="7" t="s">
        <v>14330</v>
      </c>
      <c r="L1706" s="7" t="s">
        <v>99</v>
      </c>
      <c r="M1706" s="7" t="s">
        <v>14331</v>
      </c>
      <c r="N1706" s="7"/>
    </row>
    <row r="1707" customFormat="false" ht="15" hidden="false" customHeight="true" outlineLevel="0" collapsed="false">
      <c r="A1707" s="7" t="s">
        <v>8229</v>
      </c>
      <c r="B1707" s="7" t="s">
        <v>14332</v>
      </c>
      <c r="C1707" s="7" t="s">
        <v>2119</v>
      </c>
      <c r="D1707" s="7" t="s">
        <v>147</v>
      </c>
      <c r="E1707" s="7" t="s">
        <v>297</v>
      </c>
      <c r="F1707" s="7" t="s">
        <v>2314</v>
      </c>
      <c r="G1707" s="7" t="n">
        <f aca="false">COUNTIF('Duel Log'!A:A,A1707)</f>
        <v>3</v>
      </c>
      <c r="H1707" s="7" t="n">
        <f aca="false">COUNTIFS('Duel Log'!A:A,A1707,'Duel Log'!AA:AA,"Win")</f>
        <v>2</v>
      </c>
      <c r="I1707" s="7" t="s">
        <v>10435</v>
      </c>
      <c r="J1707" s="7" t="s">
        <v>14333</v>
      </c>
      <c r="K1707" s="7" t="s">
        <v>14334</v>
      </c>
      <c r="L1707" s="7" t="s">
        <v>99</v>
      </c>
      <c r="M1707" s="7" t="s">
        <v>14335</v>
      </c>
      <c r="N1707" s="7"/>
    </row>
    <row r="1708" customFormat="false" ht="15" hidden="false" customHeight="true" outlineLevel="0" collapsed="false">
      <c r="A1708" s="7" t="s">
        <v>8230</v>
      </c>
      <c r="B1708" s="7" t="s">
        <v>14332</v>
      </c>
      <c r="C1708" s="7" t="s">
        <v>2119</v>
      </c>
      <c r="D1708" s="7" t="s">
        <v>147</v>
      </c>
      <c r="E1708" s="7" t="s">
        <v>297</v>
      </c>
      <c r="F1708" s="7" t="s">
        <v>2318</v>
      </c>
      <c r="G1708" s="7" t="n">
        <f aca="false">COUNTIF('Duel Log'!A:A,A1708)</f>
        <v>3</v>
      </c>
      <c r="H1708" s="7" t="n">
        <f aca="false">COUNTIFS('Duel Log'!A:A,A1708,'Duel Log'!AA:AA,"Win")</f>
        <v>2</v>
      </c>
      <c r="I1708" s="7" t="s">
        <v>10476</v>
      </c>
      <c r="J1708" s="7" t="s">
        <v>14336</v>
      </c>
      <c r="K1708" s="7" t="s">
        <v>14337</v>
      </c>
      <c r="L1708" s="7" t="s">
        <v>99</v>
      </c>
      <c r="M1708" s="7" t="s">
        <v>10126</v>
      </c>
      <c r="N1708" s="7"/>
    </row>
    <row r="1709" customFormat="false" ht="15" hidden="false" customHeight="true" outlineLevel="0" collapsed="false">
      <c r="A1709" s="7" t="s">
        <v>8231</v>
      </c>
      <c r="B1709" s="7" t="s">
        <v>14332</v>
      </c>
      <c r="C1709" s="7" t="s">
        <v>2119</v>
      </c>
      <c r="D1709" s="7" t="s">
        <v>147</v>
      </c>
      <c r="E1709" s="7" t="s">
        <v>297</v>
      </c>
      <c r="F1709" s="7" t="s">
        <v>2325</v>
      </c>
      <c r="G1709" s="7" t="n">
        <f aca="false">COUNTIF('Duel Log'!A:A,A1709)</f>
        <v>1</v>
      </c>
      <c r="H1709" s="7" t="n">
        <f aca="false">COUNTIFS('Duel Log'!A:A,A1709,'Duel Log'!AA:AA,"Win")</f>
        <v>1</v>
      </c>
      <c r="I1709" s="7" t="s">
        <v>14338</v>
      </c>
      <c r="J1709" s="7"/>
      <c r="K1709" s="7"/>
      <c r="L1709" s="7" t="s">
        <v>99</v>
      </c>
      <c r="M1709" s="7" t="s">
        <v>9648</v>
      </c>
      <c r="N1709" s="7"/>
    </row>
    <row r="1710" customFormat="false" ht="15" hidden="false" customHeight="true" outlineLevel="0" collapsed="false">
      <c r="A1710" s="5" t="s">
        <v>8232</v>
      </c>
      <c r="B1710" s="5" t="s">
        <v>14339</v>
      </c>
      <c r="C1710" s="5" t="s">
        <v>373</v>
      </c>
      <c r="D1710" s="5" t="s">
        <v>8233</v>
      </c>
      <c r="E1710" s="5" t="s">
        <v>102</v>
      </c>
      <c r="F1710" s="5" t="s">
        <v>8235</v>
      </c>
      <c r="G1710" s="5" t="n">
        <f aca="false">COUNTIF('Duel Log'!A:A,A1710)</f>
        <v>1</v>
      </c>
      <c r="H1710" s="5" t="n">
        <f aca="false">COUNTIFS('Duel Log'!A:A,A1710,'Duel Log'!AA:AA,"Win")</f>
        <v>1</v>
      </c>
      <c r="I1710" s="5" t="s">
        <v>9643</v>
      </c>
      <c r="J1710" s="5"/>
      <c r="K1710" s="5"/>
      <c r="L1710" s="5" t="s">
        <v>98</v>
      </c>
      <c r="M1710" s="5" t="s">
        <v>9596</v>
      </c>
      <c r="N1710" s="5" t="s">
        <v>9596</v>
      </c>
    </row>
    <row r="1711" customFormat="false" ht="15" hidden="false" customHeight="true" outlineLevel="0" collapsed="false">
      <c r="A1711" s="5" t="s">
        <v>8237</v>
      </c>
      <c r="B1711" s="5" t="s">
        <v>14340</v>
      </c>
      <c r="C1711" s="5" t="s">
        <v>373</v>
      </c>
      <c r="D1711" s="5" t="s">
        <v>2278</v>
      </c>
      <c r="E1711" s="5" t="s">
        <v>297</v>
      </c>
      <c r="F1711" s="5" t="s">
        <v>8238</v>
      </c>
      <c r="G1711" s="5" t="n">
        <f aca="false">COUNTIF('Duel Log'!A:A,A1711)</f>
        <v>3</v>
      </c>
      <c r="H1711" s="5" t="n">
        <f aca="false">COUNTIFS('Duel Log'!A:A,A1711,'Duel Log'!AA:AA,"Win")</f>
        <v>1</v>
      </c>
      <c r="I1711" s="5" t="s">
        <v>9881</v>
      </c>
      <c r="J1711" s="5" t="s">
        <v>12785</v>
      </c>
      <c r="K1711" s="5" t="s">
        <v>14341</v>
      </c>
      <c r="L1711" s="5" t="s">
        <v>98</v>
      </c>
      <c r="M1711" s="5" t="s">
        <v>14342</v>
      </c>
      <c r="N1711" s="5"/>
    </row>
    <row r="1712" customFormat="false" ht="15" hidden="false" customHeight="true" outlineLevel="0" collapsed="false">
      <c r="A1712" s="7" t="s">
        <v>8241</v>
      </c>
      <c r="B1712" s="7" t="s">
        <v>14340</v>
      </c>
      <c r="C1712" s="7" t="s">
        <v>373</v>
      </c>
      <c r="D1712" s="7" t="s">
        <v>2278</v>
      </c>
      <c r="E1712" s="7" t="s">
        <v>297</v>
      </c>
      <c r="F1712" s="7" t="s">
        <v>8242</v>
      </c>
      <c r="G1712" s="7" t="n">
        <f aca="false">COUNTIF('Duel Log'!A:A,A1712)</f>
        <v>3</v>
      </c>
      <c r="H1712" s="7" t="n">
        <f aca="false">COUNTIFS('Duel Log'!A:A,A1712,'Duel Log'!AA:AA,"Win")</f>
        <v>1</v>
      </c>
      <c r="I1712" s="7" t="s">
        <v>12094</v>
      </c>
      <c r="J1712" s="7" t="s">
        <v>14343</v>
      </c>
      <c r="K1712" s="7" t="s">
        <v>14344</v>
      </c>
      <c r="L1712" s="7" t="s">
        <v>99</v>
      </c>
      <c r="M1712" s="7" t="s">
        <v>9772</v>
      </c>
      <c r="N1712" s="7"/>
    </row>
    <row r="1713" customFormat="false" ht="15" hidden="false" customHeight="true" outlineLevel="0" collapsed="false">
      <c r="A1713" s="5" t="s">
        <v>8247</v>
      </c>
      <c r="B1713" s="5" t="s">
        <v>14345</v>
      </c>
      <c r="C1713" s="5" t="s">
        <v>373</v>
      </c>
      <c r="D1713" s="6" t="s">
        <v>365</v>
      </c>
      <c r="E1713" s="5" t="s">
        <v>102</v>
      </c>
      <c r="F1713" s="5" t="s">
        <v>8248</v>
      </c>
      <c r="G1713" s="5" t="n">
        <f aca="false">COUNTIF('Duel Log'!A:A,A1713)</f>
        <v>2</v>
      </c>
      <c r="H1713" s="5" t="n">
        <f aca="false">COUNTIFS('Duel Log'!A:A,A1713,'Duel Log'!AA:AA,"Win")</f>
        <v>0</v>
      </c>
      <c r="I1713" s="5" t="s">
        <v>14346</v>
      </c>
      <c r="J1713" s="5" t="s">
        <v>14347</v>
      </c>
      <c r="K1713" s="5"/>
      <c r="L1713" s="5" t="s">
        <v>98</v>
      </c>
      <c r="M1713" s="5" t="s">
        <v>12899</v>
      </c>
      <c r="N1713" s="5" t="s">
        <v>9612</v>
      </c>
    </row>
    <row r="1714" customFormat="false" ht="15" hidden="false" customHeight="true" outlineLevel="0" collapsed="false">
      <c r="A1714" s="5" t="s">
        <v>8250</v>
      </c>
      <c r="B1714" s="5" t="s">
        <v>14348</v>
      </c>
      <c r="C1714" s="5" t="s">
        <v>373</v>
      </c>
      <c r="D1714" s="5" t="s">
        <v>147</v>
      </c>
      <c r="E1714" s="5" t="s">
        <v>102</v>
      </c>
      <c r="F1714" s="5" t="s">
        <v>2237</v>
      </c>
      <c r="G1714" s="5" t="n">
        <f aca="false">COUNTIF('Duel Log'!A:A,A1714)</f>
        <v>3</v>
      </c>
      <c r="H1714" s="5" t="n">
        <f aca="false">COUNTIFS('Duel Log'!A:A,A1714,'Duel Log'!AA:AA,"Win")</f>
        <v>1</v>
      </c>
      <c r="I1714" s="5" t="s">
        <v>14349</v>
      </c>
      <c r="J1714" s="5" t="s">
        <v>14350</v>
      </c>
      <c r="K1714" s="5" t="s">
        <v>14351</v>
      </c>
      <c r="L1714" s="5" t="s">
        <v>98</v>
      </c>
      <c r="M1714" s="5" t="s">
        <v>10943</v>
      </c>
      <c r="N1714" s="5" t="s">
        <v>9602</v>
      </c>
    </row>
    <row r="1715" customFormat="false" ht="15" hidden="false" customHeight="true" outlineLevel="0" collapsed="false">
      <c r="A1715" s="5" t="s">
        <v>8251</v>
      </c>
      <c r="B1715" s="5" t="s">
        <v>14352</v>
      </c>
      <c r="C1715" s="5" t="s">
        <v>373</v>
      </c>
      <c r="D1715" s="5" t="s">
        <v>318</v>
      </c>
      <c r="E1715" s="5" t="s">
        <v>102</v>
      </c>
      <c r="F1715" s="5" t="s">
        <v>2760</v>
      </c>
      <c r="G1715" s="5" t="n">
        <f aca="false">COUNTIF('Duel Log'!A:A,A1715)</f>
        <v>2</v>
      </c>
      <c r="H1715" s="5" t="n">
        <f aca="false">COUNTIFS('Duel Log'!A:A,A1715,'Duel Log'!AA:AA,"Win")</f>
        <v>0</v>
      </c>
      <c r="I1715" s="5" t="s">
        <v>14353</v>
      </c>
      <c r="J1715" s="5" t="s">
        <v>14354</v>
      </c>
      <c r="K1715" s="5"/>
      <c r="L1715" s="5" t="s">
        <v>98</v>
      </c>
      <c r="M1715" s="5" t="s">
        <v>9746</v>
      </c>
      <c r="N1715" s="5" t="s">
        <v>9612</v>
      </c>
    </row>
    <row r="1716" customFormat="false" ht="15" hidden="false" customHeight="true" outlineLevel="0" collapsed="false">
      <c r="A1716" s="5" t="s">
        <v>8252</v>
      </c>
      <c r="B1716" s="5" t="s">
        <v>14355</v>
      </c>
      <c r="C1716" s="5" t="s">
        <v>373</v>
      </c>
      <c r="D1716" s="5" t="s">
        <v>331</v>
      </c>
      <c r="E1716" s="5" t="s">
        <v>102</v>
      </c>
      <c r="F1716" s="5" t="s">
        <v>3288</v>
      </c>
      <c r="G1716" s="5" t="n">
        <f aca="false">COUNTIF('Duel Log'!A:A,A1716)</f>
        <v>3</v>
      </c>
      <c r="H1716" s="5" t="n">
        <f aca="false">COUNTIFS('Duel Log'!A:A,A1716,'Duel Log'!AA:AA,"Win")</f>
        <v>1</v>
      </c>
      <c r="I1716" s="5" t="s">
        <v>14347</v>
      </c>
      <c r="J1716" s="5" t="s">
        <v>14356</v>
      </c>
      <c r="K1716" s="5" t="s">
        <v>14357</v>
      </c>
      <c r="L1716" s="5" t="s">
        <v>98</v>
      </c>
      <c r="M1716" s="5" t="s">
        <v>10261</v>
      </c>
      <c r="N1716" s="5" t="s">
        <v>9602</v>
      </c>
    </row>
    <row r="1717" customFormat="false" ht="15" hidden="false" customHeight="true" outlineLevel="0" collapsed="false">
      <c r="A1717" s="5" t="s">
        <v>8253</v>
      </c>
      <c r="B1717" s="5" t="s">
        <v>14358</v>
      </c>
      <c r="C1717" s="5" t="s">
        <v>373</v>
      </c>
      <c r="D1717" s="5" t="s">
        <v>343</v>
      </c>
      <c r="E1717" s="5" t="s">
        <v>102</v>
      </c>
      <c r="F1717" s="5" t="s">
        <v>8254</v>
      </c>
      <c r="G1717" s="5" t="n">
        <f aca="false">COUNTIF('Duel Log'!A:A,A1717)</f>
        <v>2</v>
      </c>
      <c r="H1717" s="5" t="n">
        <f aca="false">COUNTIFS('Duel Log'!A:A,A1717,'Duel Log'!AA:AA,"Win")</f>
        <v>2</v>
      </c>
      <c r="I1717" s="5" t="s">
        <v>14359</v>
      </c>
      <c r="J1717" s="5" t="s">
        <v>14360</v>
      </c>
      <c r="K1717" s="5"/>
      <c r="L1717" s="5" t="s">
        <v>98</v>
      </c>
      <c r="M1717" s="5" t="s">
        <v>9620</v>
      </c>
      <c r="N1717" s="5" t="s">
        <v>9612</v>
      </c>
    </row>
    <row r="1718" customFormat="false" ht="15" hidden="false" customHeight="true" outlineLevel="0" collapsed="false">
      <c r="A1718" s="5" t="s">
        <v>8255</v>
      </c>
      <c r="B1718" s="5" t="s">
        <v>14361</v>
      </c>
      <c r="C1718" s="5" t="s">
        <v>373</v>
      </c>
      <c r="D1718" s="5" t="s">
        <v>356</v>
      </c>
      <c r="E1718" s="5" t="s">
        <v>102</v>
      </c>
      <c r="F1718" s="5" t="s">
        <v>4377</v>
      </c>
      <c r="G1718" s="5" t="n">
        <f aca="false">COUNTIF('Duel Log'!A:A,A1718)</f>
        <v>2</v>
      </c>
      <c r="H1718" s="5" t="n">
        <f aca="false">COUNTIFS('Duel Log'!A:A,A1718,'Duel Log'!AA:AA,"Win")</f>
        <v>2</v>
      </c>
      <c r="I1718" s="5" t="s">
        <v>14362</v>
      </c>
      <c r="J1718" s="5" t="s">
        <v>14363</v>
      </c>
      <c r="K1718" s="5"/>
      <c r="L1718" s="5" t="s">
        <v>98</v>
      </c>
      <c r="M1718" s="5" t="s">
        <v>10320</v>
      </c>
      <c r="N1718" s="5" t="s">
        <v>9612</v>
      </c>
    </row>
    <row r="1719" customFormat="false" ht="15" hidden="false" customHeight="true" outlineLevel="0" collapsed="false">
      <c r="A1719" s="5" t="s">
        <v>8256</v>
      </c>
      <c r="B1719" s="5" t="s">
        <v>14364</v>
      </c>
      <c r="C1719" s="5" t="s">
        <v>373</v>
      </c>
      <c r="D1719" s="5" t="s">
        <v>271</v>
      </c>
      <c r="E1719" s="5" t="s">
        <v>102</v>
      </c>
      <c r="F1719" s="5" t="s">
        <v>375</v>
      </c>
      <c r="G1719" s="5" t="n">
        <f aca="false">COUNTIF('Duel Log'!A:A,A1719)</f>
        <v>3</v>
      </c>
      <c r="H1719" s="5" t="n">
        <f aca="false">COUNTIFS('Duel Log'!A:A,A1719,'Duel Log'!AA:AA,"Win")</f>
        <v>2</v>
      </c>
      <c r="I1719" s="5" t="s">
        <v>14365</v>
      </c>
      <c r="J1719" s="5" t="s">
        <v>14366</v>
      </c>
      <c r="K1719" s="5" t="s">
        <v>9688</v>
      </c>
      <c r="L1719" s="5" t="s">
        <v>98</v>
      </c>
      <c r="M1719" s="5" t="s">
        <v>10308</v>
      </c>
      <c r="N1719" s="5" t="s">
        <v>9602</v>
      </c>
    </row>
    <row r="1720" customFormat="false" ht="15" hidden="false" customHeight="true" outlineLevel="0" collapsed="false">
      <c r="A1720" s="5" t="s">
        <v>8257</v>
      </c>
      <c r="B1720" s="5" t="s">
        <v>14367</v>
      </c>
      <c r="C1720" s="5" t="s">
        <v>373</v>
      </c>
      <c r="D1720" s="5" t="s">
        <v>2953</v>
      </c>
      <c r="E1720" s="5" t="s">
        <v>297</v>
      </c>
      <c r="F1720" s="5" t="s">
        <v>8258</v>
      </c>
      <c r="G1720" s="5" t="n">
        <f aca="false">COUNTIF('Duel Log'!A:A,A1720)</f>
        <v>3</v>
      </c>
      <c r="H1720" s="5" t="n">
        <f aca="false">COUNTIFS('Duel Log'!A:A,A1720,'Duel Log'!AA:AA,"Win")</f>
        <v>1</v>
      </c>
      <c r="I1720" s="5" t="s">
        <v>10601</v>
      </c>
      <c r="J1720" s="5" t="s">
        <v>14368</v>
      </c>
      <c r="K1720" s="5" t="s">
        <v>14369</v>
      </c>
      <c r="L1720" s="5" t="s">
        <v>98</v>
      </c>
      <c r="M1720" s="5" t="s">
        <v>9636</v>
      </c>
      <c r="N1720" s="5"/>
    </row>
    <row r="1721" customFormat="false" ht="15" hidden="false" customHeight="true" outlineLevel="0" collapsed="false">
      <c r="A1721" s="7" t="s">
        <v>8262</v>
      </c>
      <c r="B1721" s="7" t="s">
        <v>14367</v>
      </c>
      <c r="C1721" s="7" t="s">
        <v>373</v>
      </c>
      <c r="D1721" s="7" t="s">
        <v>2953</v>
      </c>
      <c r="E1721" s="7" t="s">
        <v>297</v>
      </c>
      <c r="F1721" s="7" t="s">
        <v>8263</v>
      </c>
      <c r="G1721" s="7" t="n">
        <f aca="false">COUNTIF('Duel Log'!A:A,A1721)</f>
        <v>3</v>
      </c>
      <c r="H1721" s="7" t="n">
        <f aca="false">COUNTIFS('Duel Log'!A:A,A1721,'Duel Log'!AA:AA,"Win")</f>
        <v>2</v>
      </c>
      <c r="I1721" s="7" t="s">
        <v>9599</v>
      </c>
      <c r="J1721" s="7" t="s">
        <v>10659</v>
      </c>
      <c r="K1721" s="7" t="s">
        <v>14370</v>
      </c>
      <c r="L1721" s="7" t="s">
        <v>99</v>
      </c>
      <c r="M1721" s="7" t="s">
        <v>14371</v>
      </c>
      <c r="N1721" s="7"/>
    </row>
    <row r="1722" customFormat="false" ht="15" hidden="false" customHeight="true" outlineLevel="0" collapsed="false">
      <c r="A1722" s="7" t="s">
        <v>8267</v>
      </c>
      <c r="B1722" s="7" t="s">
        <v>14372</v>
      </c>
      <c r="C1722" s="7" t="s">
        <v>373</v>
      </c>
      <c r="D1722" s="7" t="s">
        <v>2953</v>
      </c>
      <c r="E1722" s="7" t="s">
        <v>297</v>
      </c>
      <c r="F1722" s="7" t="s">
        <v>3064</v>
      </c>
      <c r="G1722" s="7" t="n">
        <f aca="false">COUNTIF('Duel Log'!A:A,A1722)</f>
        <v>3</v>
      </c>
      <c r="H1722" s="7" t="n">
        <f aca="false">COUNTIFS('Duel Log'!A:A,A1722,'Duel Log'!AA:AA,"Win")</f>
        <v>1</v>
      </c>
      <c r="I1722" s="7" t="s">
        <v>11483</v>
      </c>
      <c r="J1722" s="7" t="s">
        <v>14373</v>
      </c>
      <c r="K1722" s="7" t="s">
        <v>14374</v>
      </c>
      <c r="L1722" s="7" t="s">
        <v>99</v>
      </c>
      <c r="M1722" s="7" t="s">
        <v>10464</v>
      </c>
      <c r="N1722" s="7"/>
    </row>
    <row r="1723" customFormat="false" ht="15" hidden="false" customHeight="true" outlineLevel="0" collapsed="false">
      <c r="A1723" s="5" t="s">
        <v>8268</v>
      </c>
      <c r="B1723" s="5" t="s">
        <v>14375</v>
      </c>
      <c r="C1723" s="5" t="s">
        <v>2808</v>
      </c>
      <c r="D1723" s="5" t="s">
        <v>198</v>
      </c>
      <c r="E1723" s="5" t="s">
        <v>297</v>
      </c>
      <c r="F1723" s="5" t="s">
        <v>8269</v>
      </c>
      <c r="G1723" s="5" t="n">
        <f aca="false">COUNTIF('Duel Log'!A:A,A1723)</f>
        <v>3</v>
      </c>
      <c r="H1723" s="5" t="n">
        <f aca="false">COUNTIFS('Duel Log'!A:A,A1723,'Duel Log'!AA:AA,"Win")</f>
        <v>2</v>
      </c>
      <c r="I1723" s="5" t="s">
        <v>14376</v>
      </c>
      <c r="J1723" s="5" t="s">
        <v>10301</v>
      </c>
      <c r="K1723" s="5" t="s">
        <v>9715</v>
      </c>
      <c r="L1723" s="5" t="s">
        <v>98</v>
      </c>
      <c r="M1723" s="5" t="s">
        <v>10440</v>
      </c>
      <c r="N1723" s="5"/>
    </row>
    <row r="1724" customFormat="false" ht="15" hidden="false" customHeight="true" outlineLevel="0" collapsed="false">
      <c r="A1724" s="7" t="s">
        <v>8272</v>
      </c>
      <c r="B1724" s="7" t="s">
        <v>14375</v>
      </c>
      <c r="C1724" s="7" t="s">
        <v>2808</v>
      </c>
      <c r="D1724" s="7" t="s">
        <v>198</v>
      </c>
      <c r="E1724" s="7" t="s">
        <v>297</v>
      </c>
      <c r="F1724" s="7" t="s">
        <v>8273</v>
      </c>
      <c r="G1724" s="7" t="n">
        <f aca="false">COUNTIF('Duel Log'!A:A,A1724)</f>
        <v>3</v>
      </c>
      <c r="H1724" s="7" t="n">
        <f aca="false">COUNTIFS('Duel Log'!A:A,A1724,'Duel Log'!AA:AA,"Win")</f>
        <v>2</v>
      </c>
      <c r="I1724" s="7" t="s">
        <v>14377</v>
      </c>
      <c r="J1724" s="7" t="s">
        <v>9934</v>
      </c>
      <c r="K1724" s="7" t="s">
        <v>14378</v>
      </c>
      <c r="L1724" s="7" t="s">
        <v>99</v>
      </c>
      <c r="M1724" s="7" t="s">
        <v>14379</v>
      </c>
      <c r="N1724" s="7"/>
    </row>
    <row r="1725" customFormat="false" ht="15" hidden="false" customHeight="true" outlineLevel="0" collapsed="false">
      <c r="A1725" s="7" t="s">
        <v>8278</v>
      </c>
      <c r="B1725" s="7" t="s">
        <v>14375</v>
      </c>
      <c r="C1725" s="7" t="s">
        <v>2808</v>
      </c>
      <c r="D1725" s="7" t="s">
        <v>198</v>
      </c>
      <c r="E1725" s="7" t="s">
        <v>297</v>
      </c>
      <c r="F1725" s="7" t="s">
        <v>8279</v>
      </c>
      <c r="G1725" s="7" t="n">
        <f aca="false">COUNTIF('Duel Log'!A:A,A1725)</f>
        <v>1</v>
      </c>
      <c r="H1725" s="7" t="n">
        <f aca="false">COUNTIFS('Duel Log'!A:A,A1725,'Duel Log'!AA:AA,"Win")</f>
        <v>0</v>
      </c>
      <c r="I1725" s="7" t="s">
        <v>14380</v>
      </c>
      <c r="J1725" s="7"/>
      <c r="K1725" s="7"/>
      <c r="L1725" s="7" t="s">
        <v>99</v>
      </c>
      <c r="M1725" s="7" t="s">
        <v>9648</v>
      </c>
      <c r="N1725" s="7"/>
    </row>
    <row r="1726" customFormat="false" ht="15" hidden="false" customHeight="true" outlineLevel="0" collapsed="false">
      <c r="A1726" s="7" t="s">
        <v>8282</v>
      </c>
      <c r="B1726" s="7" t="s">
        <v>14375</v>
      </c>
      <c r="C1726" s="7" t="s">
        <v>2808</v>
      </c>
      <c r="D1726" s="7" t="s">
        <v>198</v>
      </c>
      <c r="E1726" s="7" t="s">
        <v>297</v>
      </c>
      <c r="F1726" s="7" t="s">
        <v>8283</v>
      </c>
      <c r="G1726" s="7" t="n">
        <f aca="false">COUNTIF('Duel Log'!A:A,A1726)</f>
        <v>3</v>
      </c>
      <c r="H1726" s="7" t="n">
        <f aca="false">COUNTIFS('Duel Log'!A:A,A1726,'Duel Log'!AA:AA,"Win")</f>
        <v>2</v>
      </c>
      <c r="I1726" s="7" t="s">
        <v>14381</v>
      </c>
      <c r="J1726" s="7" t="s">
        <v>14382</v>
      </c>
      <c r="K1726" s="7" t="s">
        <v>14383</v>
      </c>
      <c r="L1726" s="7" t="s">
        <v>99</v>
      </c>
      <c r="M1726" s="7" t="s">
        <v>11425</v>
      </c>
      <c r="N1726" s="7"/>
    </row>
    <row r="1727" customFormat="false" ht="15" hidden="false" customHeight="true" outlineLevel="0" collapsed="false">
      <c r="A1727" s="7" t="s">
        <v>8288</v>
      </c>
      <c r="B1727" s="7" t="s">
        <v>14375</v>
      </c>
      <c r="C1727" s="7" t="s">
        <v>2808</v>
      </c>
      <c r="D1727" s="7" t="s">
        <v>198</v>
      </c>
      <c r="E1727" s="7" t="s">
        <v>297</v>
      </c>
      <c r="F1727" s="7" t="s">
        <v>8289</v>
      </c>
      <c r="G1727" s="7" t="n">
        <f aca="false">COUNTIF('Duel Log'!A:A,A1727)</f>
        <v>3</v>
      </c>
      <c r="H1727" s="7" t="n">
        <f aca="false">COUNTIFS('Duel Log'!A:A,A1727,'Duel Log'!AA:AA,"Win")</f>
        <v>2</v>
      </c>
      <c r="I1727" s="7" t="s">
        <v>14384</v>
      </c>
      <c r="J1727" s="7" t="s">
        <v>14385</v>
      </c>
      <c r="K1727" s="7" t="s">
        <v>14386</v>
      </c>
      <c r="L1727" s="7" t="s">
        <v>99</v>
      </c>
      <c r="M1727" s="7" t="s">
        <v>12309</v>
      </c>
      <c r="N1727" s="7"/>
    </row>
    <row r="1728" customFormat="false" ht="15" hidden="false" customHeight="true" outlineLevel="0" collapsed="false">
      <c r="A1728" s="7" t="s">
        <v>8295</v>
      </c>
      <c r="B1728" s="7" t="s">
        <v>14375</v>
      </c>
      <c r="C1728" s="7" t="s">
        <v>2808</v>
      </c>
      <c r="D1728" s="7" t="s">
        <v>198</v>
      </c>
      <c r="E1728" s="7" t="s">
        <v>297</v>
      </c>
      <c r="F1728" s="7" t="s">
        <v>8296</v>
      </c>
      <c r="G1728" s="7" t="n">
        <f aca="false">COUNTIF('Duel Log'!A:A,A1728)</f>
        <v>3</v>
      </c>
      <c r="H1728" s="7" t="n">
        <f aca="false">COUNTIFS('Duel Log'!A:A,A1728,'Duel Log'!AA:AA,"Win")</f>
        <v>1</v>
      </c>
      <c r="I1728" s="7" t="s">
        <v>14387</v>
      </c>
      <c r="J1728" s="7" t="s">
        <v>14388</v>
      </c>
      <c r="K1728" s="7" t="s">
        <v>14389</v>
      </c>
      <c r="L1728" s="7" t="s">
        <v>99</v>
      </c>
      <c r="M1728" s="7" t="s">
        <v>13675</v>
      </c>
      <c r="N1728" s="7"/>
    </row>
    <row r="1729" customFormat="false" ht="15" hidden="false" customHeight="true" outlineLevel="0" collapsed="false">
      <c r="A1729" s="5" t="s">
        <v>8303</v>
      </c>
      <c r="B1729" s="5" t="s">
        <v>14390</v>
      </c>
      <c r="C1729" s="5" t="s">
        <v>2808</v>
      </c>
      <c r="D1729" s="5" t="s">
        <v>2629</v>
      </c>
      <c r="E1729" s="5" t="s">
        <v>297</v>
      </c>
      <c r="F1729" s="5" t="s">
        <v>2810</v>
      </c>
      <c r="G1729" s="5" t="n">
        <f aca="false">COUNTIF('Duel Log'!A:A,A1729)</f>
        <v>3</v>
      </c>
      <c r="H1729" s="5" t="n">
        <f aca="false">COUNTIFS('Duel Log'!A:A,A1729,'Duel Log'!AA:AA,"Win")</f>
        <v>1</v>
      </c>
      <c r="I1729" s="5" t="s">
        <v>14391</v>
      </c>
      <c r="J1729" s="5" t="s">
        <v>14392</v>
      </c>
      <c r="K1729" s="5" t="s">
        <v>14393</v>
      </c>
      <c r="L1729" s="5" t="s">
        <v>98</v>
      </c>
      <c r="M1729" s="5" t="s">
        <v>14394</v>
      </c>
      <c r="N1729" s="5"/>
    </row>
    <row r="1730" customFormat="false" ht="15" hidden="false" customHeight="true" outlineLevel="0" collapsed="false">
      <c r="A1730" s="7" t="s">
        <v>8304</v>
      </c>
      <c r="B1730" s="7" t="s">
        <v>14390</v>
      </c>
      <c r="C1730" s="7" t="s">
        <v>2808</v>
      </c>
      <c r="D1730" s="7" t="s">
        <v>2629</v>
      </c>
      <c r="E1730" s="7" t="s">
        <v>297</v>
      </c>
      <c r="F1730" s="7" t="s">
        <v>2819</v>
      </c>
      <c r="G1730" s="7" t="n">
        <f aca="false">COUNTIF('Duel Log'!A:A,A1730)</f>
        <v>3</v>
      </c>
      <c r="H1730" s="7" t="n">
        <f aca="false">COUNTIFS('Duel Log'!A:A,A1730,'Duel Log'!AA:AA,"Win")</f>
        <v>2</v>
      </c>
      <c r="I1730" s="7" t="s">
        <v>14395</v>
      </c>
      <c r="J1730" s="7" t="s">
        <v>14396</v>
      </c>
      <c r="K1730" s="7" t="s">
        <v>14397</v>
      </c>
      <c r="L1730" s="7" t="s">
        <v>99</v>
      </c>
      <c r="M1730" s="7" t="s">
        <v>14398</v>
      </c>
      <c r="N1730" s="7"/>
    </row>
    <row r="1731" customFormat="false" ht="15" hidden="false" customHeight="true" outlineLevel="0" collapsed="false">
      <c r="A1731" s="7" t="s">
        <v>8305</v>
      </c>
      <c r="B1731" s="7" t="s">
        <v>14390</v>
      </c>
      <c r="C1731" s="7" t="s">
        <v>2808</v>
      </c>
      <c r="D1731" s="7" t="s">
        <v>2629</v>
      </c>
      <c r="E1731" s="7" t="s">
        <v>297</v>
      </c>
      <c r="F1731" s="7" t="s">
        <v>2827</v>
      </c>
      <c r="G1731" s="7" t="n">
        <f aca="false">COUNTIF('Duel Log'!A:A,A1731)</f>
        <v>3</v>
      </c>
      <c r="H1731" s="7" t="n">
        <f aca="false">COUNTIFS('Duel Log'!A:A,A1731,'Duel Log'!AA:AA,"Win")</f>
        <v>2</v>
      </c>
      <c r="I1731" s="7" t="s">
        <v>14399</v>
      </c>
      <c r="J1731" s="7" t="s">
        <v>14400</v>
      </c>
      <c r="K1731" s="7" t="s">
        <v>14401</v>
      </c>
      <c r="L1731" s="7" t="s">
        <v>99</v>
      </c>
      <c r="M1731" s="7" t="s">
        <v>14402</v>
      </c>
      <c r="N1731" s="7"/>
    </row>
    <row r="1732" customFormat="false" ht="15" hidden="false" customHeight="true" outlineLevel="0" collapsed="false">
      <c r="A1732" s="7" t="s">
        <v>8306</v>
      </c>
      <c r="B1732" s="7" t="s">
        <v>14390</v>
      </c>
      <c r="C1732" s="7" t="s">
        <v>2808</v>
      </c>
      <c r="D1732" s="7" t="s">
        <v>2629</v>
      </c>
      <c r="E1732" s="7" t="s">
        <v>297</v>
      </c>
      <c r="F1732" s="7" t="s">
        <v>2835</v>
      </c>
      <c r="G1732" s="7" t="n">
        <f aca="false">COUNTIF('Duel Log'!A:A,A1732)</f>
        <v>3</v>
      </c>
      <c r="H1732" s="7" t="n">
        <f aca="false">COUNTIFS('Duel Log'!A:A,A1732,'Duel Log'!AA:AA,"Win")</f>
        <v>1</v>
      </c>
      <c r="I1732" s="7" t="s">
        <v>14403</v>
      </c>
      <c r="J1732" s="7" t="s">
        <v>14404</v>
      </c>
      <c r="K1732" s="7" t="s">
        <v>14405</v>
      </c>
      <c r="L1732" s="7" t="s">
        <v>99</v>
      </c>
      <c r="M1732" s="7" t="s">
        <v>14406</v>
      </c>
      <c r="N1732" s="7"/>
    </row>
    <row r="1733" customFormat="false" ht="15" hidden="false" customHeight="true" outlineLevel="0" collapsed="false">
      <c r="A1733" s="5" t="s">
        <v>8308</v>
      </c>
      <c r="B1733" s="5" t="s">
        <v>14407</v>
      </c>
      <c r="C1733" s="5" t="s">
        <v>2808</v>
      </c>
      <c r="D1733" s="5" t="s">
        <v>8309</v>
      </c>
      <c r="E1733" s="5" t="s">
        <v>102</v>
      </c>
      <c r="F1733" s="5" t="s">
        <v>8311</v>
      </c>
      <c r="G1733" s="5" t="n">
        <f aca="false">COUNTIF('Duel Log'!A:A,A1733)</f>
        <v>2</v>
      </c>
      <c r="H1733" s="5" t="n">
        <f aca="false">COUNTIFS('Duel Log'!A:A,A1733,'Duel Log'!AA:AA,"Win")</f>
        <v>2</v>
      </c>
      <c r="I1733" s="5" t="s">
        <v>14408</v>
      </c>
      <c r="J1733" s="5" t="s">
        <v>14409</v>
      </c>
      <c r="K1733" s="5"/>
      <c r="L1733" s="5" t="s">
        <v>98</v>
      </c>
      <c r="M1733" s="5" t="s">
        <v>14410</v>
      </c>
      <c r="N1733" s="5" t="s">
        <v>9612</v>
      </c>
    </row>
    <row r="1734" customFormat="false" ht="15" hidden="false" customHeight="true" outlineLevel="0" collapsed="false">
      <c r="A1734" s="5" t="s">
        <v>8313</v>
      </c>
      <c r="B1734" s="5" t="s">
        <v>14411</v>
      </c>
      <c r="C1734" s="5" t="s">
        <v>2808</v>
      </c>
      <c r="D1734" s="5" t="s">
        <v>8314</v>
      </c>
      <c r="E1734" s="5" t="s">
        <v>102</v>
      </c>
      <c r="F1734" s="5" t="s">
        <v>8316</v>
      </c>
      <c r="G1734" s="5" t="n">
        <f aca="false">COUNTIF('Duel Log'!A:A,A1734)</f>
        <v>2</v>
      </c>
      <c r="H1734" s="5" t="n">
        <f aca="false">COUNTIFS('Duel Log'!A:A,A1734,'Duel Log'!AA:AA,"Win")</f>
        <v>2</v>
      </c>
      <c r="I1734" s="5" t="s">
        <v>10915</v>
      </c>
      <c r="J1734" s="5" t="s">
        <v>14412</v>
      </c>
      <c r="K1734" s="5"/>
      <c r="L1734" s="5" t="s">
        <v>98</v>
      </c>
      <c r="M1734" s="5" t="s">
        <v>10320</v>
      </c>
      <c r="N1734" s="5" t="s">
        <v>9612</v>
      </c>
    </row>
    <row r="1735" customFormat="false" ht="15" hidden="false" customHeight="true" outlineLevel="0" collapsed="false">
      <c r="A1735" s="5" t="s">
        <v>8317</v>
      </c>
      <c r="B1735" s="5" t="s">
        <v>14413</v>
      </c>
      <c r="C1735" s="5" t="s">
        <v>2808</v>
      </c>
      <c r="D1735" s="5" t="s">
        <v>8318</v>
      </c>
      <c r="E1735" s="5" t="s">
        <v>102</v>
      </c>
      <c r="F1735" s="5" t="s">
        <v>8320</v>
      </c>
      <c r="G1735" s="5" t="n">
        <f aca="false">COUNTIF('Duel Log'!A:A,A1735)</f>
        <v>2</v>
      </c>
      <c r="H1735" s="5" t="n">
        <f aca="false">COUNTIFS('Duel Log'!A:A,A1735,'Duel Log'!AA:AA,"Win")</f>
        <v>2</v>
      </c>
      <c r="I1735" s="5" t="s">
        <v>14414</v>
      </c>
      <c r="J1735" s="5" t="s">
        <v>14415</v>
      </c>
      <c r="K1735" s="5"/>
      <c r="L1735" s="5" t="s">
        <v>98</v>
      </c>
      <c r="M1735" s="5" t="s">
        <v>9611</v>
      </c>
      <c r="N1735" s="5" t="s">
        <v>9612</v>
      </c>
    </row>
    <row r="1736" customFormat="false" ht="15" hidden="false" customHeight="true" outlineLevel="0" collapsed="false">
      <c r="A1736" s="5" t="s">
        <v>8325</v>
      </c>
      <c r="B1736" s="5" t="s">
        <v>14416</v>
      </c>
      <c r="C1736" s="5" t="s">
        <v>2808</v>
      </c>
      <c r="D1736" s="5" t="s">
        <v>169</v>
      </c>
      <c r="E1736" s="5" t="s">
        <v>102</v>
      </c>
      <c r="F1736" s="5" t="s">
        <v>8326</v>
      </c>
      <c r="G1736" s="5" t="n">
        <f aca="false">COUNTIF('Duel Log'!A:A,A1736)</f>
        <v>2</v>
      </c>
      <c r="H1736" s="5" t="n">
        <f aca="false">COUNTIFS('Duel Log'!A:A,A1736,'Duel Log'!AA:AA,"Win")</f>
        <v>0</v>
      </c>
      <c r="I1736" s="5" t="s">
        <v>9858</v>
      </c>
      <c r="J1736" s="5" t="s">
        <v>14417</v>
      </c>
      <c r="K1736" s="5"/>
      <c r="L1736" s="5" t="s">
        <v>98</v>
      </c>
      <c r="M1736" s="5" t="s">
        <v>11332</v>
      </c>
      <c r="N1736" s="5" t="s">
        <v>9612</v>
      </c>
    </row>
    <row r="1737" customFormat="false" ht="15" hidden="false" customHeight="true" outlineLevel="0" collapsed="false">
      <c r="A1737" s="5" t="s">
        <v>8329</v>
      </c>
      <c r="B1737" s="5" t="s">
        <v>14418</v>
      </c>
      <c r="C1737" s="5" t="s">
        <v>2808</v>
      </c>
      <c r="D1737" s="5" t="s">
        <v>5359</v>
      </c>
      <c r="E1737" s="5" t="s">
        <v>102</v>
      </c>
      <c r="F1737" s="5" t="s">
        <v>8330</v>
      </c>
      <c r="G1737" s="5" t="n">
        <f aca="false">COUNTIF('Duel Log'!A:A,A1737)</f>
        <v>2</v>
      </c>
      <c r="H1737" s="5" t="n">
        <f aca="false">COUNTIFS('Duel Log'!A:A,A1737,'Duel Log'!AA:AA,"Win")</f>
        <v>2</v>
      </c>
      <c r="I1737" s="5" t="s">
        <v>14419</v>
      </c>
      <c r="J1737" s="5" t="s">
        <v>14420</v>
      </c>
      <c r="K1737" s="5"/>
      <c r="L1737" s="5" t="s">
        <v>98</v>
      </c>
      <c r="M1737" s="5" t="s">
        <v>14421</v>
      </c>
      <c r="N1737" s="5" t="s">
        <v>9612</v>
      </c>
    </row>
    <row r="1738" customFormat="false" ht="15" hidden="false" customHeight="true" outlineLevel="0" collapsed="false">
      <c r="A1738" s="5" t="s">
        <v>8333</v>
      </c>
      <c r="B1738" s="5" t="s">
        <v>14422</v>
      </c>
      <c r="C1738" s="5" t="s">
        <v>2808</v>
      </c>
      <c r="D1738" s="5" t="s">
        <v>8334</v>
      </c>
      <c r="E1738" s="5" t="s">
        <v>102</v>
      </c>
      <c r="F1738" s="5" t="s">
        <v>8336</v>
      </c>
      <c r="G1738" s="5" t="n">
        <f aca="false">COUNTIF('Duel Log'!A:A,A1738)</f>
        <v>2</v>
      </c>
      <c r="H1738" s="5" t="n">
        <f aca="false">COUNTIFS('Duel Log'!A:A,A1738,'Duel Log'!AA:AA,"Win")</f>
        <v>2</v>
      </c>
      <c r="I1738" s="5" t="s">
        <v>14423</v>
      </c>
      <c r="J1738" s="5" t="s">
        <v>14424</v>
      </c>
      <c r="K1738" s="5"/>
      <c r="L1738" s="5" t="s">
        <v>98</v>
      </c>
      <c r="M1738" s="5" t="s">
        <v>11377</v>
      </c>
      <c r="N1738" s="5" t="s">
        <v>9612</v>
      </c>
    </row>
    <row r="1739" customFormat="false" ht="15" hidden="false" customHeight="true" outlineLevel="0" collapsed="false">
      <c r="A1739" s="5" t="s">
        <v>8339</v>
      </c>
      <c r="B1739" s="5" t="s">
        <v>14425</v>
      </c>
      <c r="C1739" s="5" t="s">
        <v>2808</v>
      </c>
      <c r="D1739" s="5" t="s">
        <v>2904</v>
      </c>
      <c r="E1739" s="5" t="s">
        <v>102</v>
      </c>
      <c r="F1739" s="5" t="s">
        <v>4108</v>
      </c>
      <c r="G1739" s="5" t="n">
        <f aca="false">COUNTIF('Duel Log'!A:A,A1739)</f>
        <v>3</v>
      </c>
      <c r="H1739" s="5" t="n">
        <f aca="false">COUNTIFS('Duel Log'!A:A,A1739,'Duel Log'!AA:AA,"Win")</f>
        <v>1</v>
      </c>
      <c r="I1739" s="5" t="s">
        <v>9934</v>
      </c>
      <c r="J1739" s="5" t="s">
        <v>14426</v>
      </c>
      <c r="K1739" s="5" t="s">
        <v>14427</v>
      </c>
      <c r="L1739" s="5" t="s">
        <v>98</v>
      </c>
      <c r="M1739" s="5" t="s">
        <v>9763</v>
      </c>
      <c r="N1739" s="5" t="s">
        <v>9602</v>
      </c>
    </row>
    <row r="1740" customFormat="false" ht="15" hidden="false" customHeight="true" outlineLevel="0" collapsed="false">
      <c r="A1740" s="5" t="s">
        <v>8340</v>
      </c>
      <c r="B1740" s="5" t="s">
        <v>14428</v>
      </c>
      <c r="C1740" s="5" t="s">
        <v>2808</v>
      </c>
      <c r="D1740" s="5" t="s">
        <v>1754</v>
      </c>
      <c r="E1740" s="5" t="s">
        <v>102</v>
      </c>
      <c r="F1740" s="5" t="s">
        <v>6157</v>
      </c>
      <c r="G1740" s="5" t="n">
        <f aca="false">COUNTIF('Duel Log'!A:A,A1740)</f>
        <v>3</v>
      </c>
      <c r="H1740" s="5" t="n">
        <f aca="false">COUNTIFS('Duel Log'!A:A,A1740,'Duel Log'!AA:AA,"Win")</f>
        <v>1</v>
      </c>
      <c r="I1740" s="5" t="s">
        <v>10940</v>
      </c>
      <c r="J1740" s="5" t="s">
        <v>14429</v>
      </c>
      <c r="K1740" s="5" t="s">
        <v>14430</v>
      </c>
      <c r="L1740" s="5" t="s">
        <v>98</v>
      </c>
      <c r="M1740" s="5" t="s">
        <v>9963</v>
      </c>
      <c r="N1740" s="5" t="s">
        <v>9602</v>
      </c>
    </row>
    <row r="1741" customFormat="false" ht="15" hidden="false" customHeight="true" outlineLevel="0" collapsed="false">
      <c r="A1741" s="5" t="s">
        <v>8341</v>
      </c>
      <c r="B1741" s="5" t="s">
        <v>14431</v>
      </c>
      <c r="C1741" s="5" t="s">
        <v>2808</v>
      </c>
      <c r="D1741" s="5" t="s">
        <v>8342</v>
      </c>
      <c r="E1741" s="5" t="s">
        <v>102</v>
      </c>
      <c r="F1741" s="5" t="s">
        <v>1488</v>
      </c>
      <c r="G1741" s="5" t="n">
        <f aca="false">COUNTIF('Duel Log'!A:A,A1741)</f>
        <v>3</v>
      </c>
      <c r="H1741" s="5" t="n">
        <f aca="false">COUNTIFS('Duel Log'!A:A,A1741,'Duel Log'!AA:AA,"Win")</f>
        <v>2</v>
      </c>
      <c r="I1741" s="5" t="s">
        <v>14432</v>
      </c>
      <c r="J1741" s="5" t="s">
        <v>14433</v>
      </c>
      <c r="K1741" s="5" t="s">
        <v>14434</v>
      </c>
      <c r="L1741" s="5" t="s">
        <v>98</v>
      </c>
      <c r="M1741" s="5" t="s">
        <v>10551</v>
      </c>
      <c r="N1741" s="5" t="s">
        <v>9602</v>
      </c>
    </row>
    <row r="1742" customFormat="false" ht="15" hidden="false" customHeight="true" outlineLevel="0" collapsed="false">
      <c r="A1742" s="5" t="s">
        <v>8350</v>
      </c>
      <c r="B1742" s="5" t="s">
        <v>14435</v>
      </c>
      <c r="C1742" s="5" t="s">
        <v>6073</v>
      </c>
      <c r="D1742" s="5" t="s">
        <v>1754</v>
      </c>
      <c r="E1742" s="5" t="s">
        <v>297</v>
      </c>
      <c r="F1742" s="5" t="s">
        <v>6075</v>
      </c>
      <c r="G1742" s="5" t="n">
        <f aca="false">COUNTIF('Duel Log'!A:A,A1742)</f>
        <v>3</v>
      </c>
      <c r="H1742" s="5" t="n">
        <f aca="false">COUNTIFS('Duel Log'!A:A,A1742,'Duel Log'!AA:AA,"Win")</f>
        <v>2</v>
      </c>
      <c r="I1742" s="5" t="s">
        <v>9654</v>
      </c>
      <c r="J1742" s="5" t="s">
        <v>12217</v>
      </c>
      <c r="K1742" s="5" t="s">
        <v>14436</v>
      </c>
      <c r="L1742" s="5" t="s">
        <v>98</v>
      </c>
      <c r="M1742" s="5" t="s">
        <v>10594</v>
      </c>
      <c r="N1742" s="5"/>
    </row>
    <row r="1743" customFormat="false" ht="15" hidden="false" customHeight="true" outlineLevel="0" collapsed="false">
      <c r="A1743" s="7" t="s">
        <v>8351</v>
      </c>
      <c r="B1743" s="7" t="s">
        <v>14435</v>
      </c>
      <c r="C1743" s="7" t="s">
        <v>6073</v>
      </c>
      <c r="D1743" s="7" t="s">
        <v>1754</v>
      </c>
      <c r="E1743" s="7" t="s">
        <v>297</v>
      </c>
      <c r="F1743" s="7" t="s">
        <v>6081</v>
      </c>
      <c r="G1743" s="7" t="n">
        <f aca="false">COUNTIF('Duel Log'!A:A,A1743)</f>
        <v>3</v>
      </c>
      <c r="H1743" s="7" t="n">
        <f aca="false">COUNTIFS('Duel Log'!A:A,A1743,'Duel Log'!AA:AA,"Win")</f>
        <v>1</v>
      </c>
      <c r="I1743" s="7" t="s">
        <v>10256</v>
      </c>
      <c r="J1743" s="7" t="s">
        <v>14204</v>
      </c>
      <c r="K1743" s="7" t="s">
        <v>14437</v>
      </c>
      <c r="L1743" s="7" t="s">
        <v>99</v>
      </c>
      <c r="M1743" s="7" t="s">
        <v>14438</v>
      </c>
      <c r="N1743" s="7"/>
    </row>
    <row r="1744" customFormat="false" ht="15" hidden="false" customHeight="true" outlineLevel="0" collapsed="false">
      <c r="A1744" s="7" t="s">
        <v>8352</v>
      </c>
      <c r="B1744" s="7" t="s">
        <v>14435</v>
      </c>
      <c r="C1744" s="7" t="s">
        <v>6073</v>
      </c>
      <c r="D1744" s="7" t="s">
        <v>1754</v>
      </c>
      <c r="E1744" s="7" t="s">
        <v>297</v>
      </c>
      <c r="F1744" s="7" t="s">
        <v>6085</v>
      </c>
      <c r="G1744" s="7" t="n">
        <f aca="false">COUNTIF('Duel Log'!A:A,A1744)</f>
        <v>3</v>
      </c>
      <c r="H1744" s="7" t="n">
        <f aca="false">COUNTIFS('Duel Log'!A:A,A1744,'Duel Log'!AA:AA,"Win")</f>
        <v>1</v>
      </c>
      <c r="I1744" s="7" t="s">
        <v>12831</v>
      </c>
      <c r="J1744" s="7" t="s">
        <v>12830</v>
      </c>
      <c r="K1744" s="7" t="s">
        <v>14439</v>
      </c>
      <c r="L1744" s="7" t="s">
        <v>99</v>
      </c>
      <c r="M1744" s="7" t="s">
        <v>10018</v>
      </c>
      <c r="N1744" s="7"/>
    </row>
    <row r="1745" customFormat="false" ht="15" hidden="false" customHeight="true" outlineLevel="0" collapsed="false">
      <c r="A1745" s="7" t="s">
        <v>8353</v>
      </c>
      <c r="B1745" s="7" t="s">
        <v>14435</v>
      </c>
      <c r="C1745" s="7" t="s">
        <v>6073</v>
      </c>
      <c r="D1745" s="7" t="s">
        <v>1754</v>
      </c>
      <c r="E1745" s="7" t="s">
        <v>297</v>
      </c>
      <c r="F1745" s="7" t="s">
        <v>6090</v>
      </c>
      <c r="G1745" s="7" t="n">
        <f aca="false">COUNTIF('Duel Log'!A:A,A1745)</f>
        <v>3</v>
      </c>
      <c r="H1745" s="7" t="n">
        <f aca="false">COUNTIFS('Duel Log'!A:A,A1745,'Duel Log'!AA:AA,"Win")</f>
        <v>2</v>
      </c>
      <c r="I1745" s="7" t="s">
        <v>11661</v>
      </c>
      <c r="J1745" s="7" t="s">
        <v>14440</v>
      </c>
      <c r="K1745" s="7" t="s">
        <v>14441</v>
      </c>
      <c r="L1745" s="7" t="s">
        <v>99</v>
      </c>
      <c r="M1745" s="7" t="s">
        <v>11168</v>
      </c>
      <c r="N1745" s="7"/>
    </row>
    <row r="1746" customFormat="false" ht="15" hidden="false" customHeight="true" outlineLevel="0" collapsed="false">
      <c r="A1746" s="5" t="s">
        <v>8354</v>
      </c>
      <c r="B1746" s="5" t="s">
        <v>14442</v>
      </c>
      <c r="C1746" s="5" t="s">
        <v>6073</v>
      </c>
      <c r="D1746" s="6" t="s">
        <v>3690</v>
      </c>
      <c r="E1746" s="5" t="s">
        <v>297</v>
      </c>
      <c r="F1746" s="5" t="s">
        <v>8355</v>
      </c>
      <c r="G1746" s="5" t="n">
        <f aca="false">COUNTIF('Duel Log'!A:A,A1746)</f>
        <v>3</v>
      </c>
      <c r="H1746" s="5" t="n">
        <f aca="false">COUNTIFS('Duel Log'!A:A,A1746,'Duel Log'!AA:AA,"Win")</f>
        <v>3</v>
      </c>
      <c r="I1746" s="5" t="s">
        <v>10632</v>
      </c>
      <c r="J1746" s="5" t="s">
        <v>14443</v>
      </c>
      <c r="K1746" s="5" t="s">
        <v>14444</v>
      </c>
      <c r="L1746" s="5" t="s">
        <v>98</v>
      </c>
      <c r="M1746" s="5" t="s">
        <v>9797</v>
      </c>
      <c r="N1746" s="5"/>
    </row>
    <row r="1747" customFormat="false" ht="15" hidden="false" customHeight="true" outlineLevel="0" collapsed="false">
      <c r="A1747" s="7" t="s">
        <v>8360</v>
      </c>
      <c r="B1747" s="7" t="s">
        <v>14442</v>
      </c>
      <c r="C1747" s="7" t="s">
        <v>6073</v>
      </c>
      <c r="D1747" s="8" t="s">
        <v>3690</v>
      </c>
      <c r="E1747" s="7" t="s">
        <v>297</v>
      </c>
      <c r="F1747" s="7" t="s">
        <v>8361</v>
      </c>
      <c r="G1747" s="7" t="n">
        <f aca="false">COUNTIF('Duel Log'!A:A,A1747)</f>
        <v>3</v>
      </c>
      <c r="H1747" s="7" t="n">
        <f aca="false">COUNTIFS('Duel Log'!A:A,A1747,'Duel Log'!AA:AA,"Win")</f>
        <v>2</v>
      </c>
      <c r="I1747" s="7" t="s">
        <v>10266</v>
      </c>
      <c r="J1747" s="7" t="s">
        <v>10696</v>
      </c>
      <c r="K1747" s="7" t="s">
        <v>11323</v>
      </c>
      <c r="L1747" s="7" t="s">
        <v>99</v>
      </c>
      <c r="M1747" s="7" t="s">
        <v>11187</v>
      </c>
      <c r="N1747" s="7"/>
    </row>
    <row r="1748" customFormat="false" ht="15" hidden="false" customHeight="true" outlineLevel="0" collapsed="false">
      <c r="A1748" s="7" t="s">
        <v>8365</v>
      </c>
      <c r="B1748" s="7" t="s">
        <v>14442</v>
      </c>
      <c r="C1748" s="7" t="s">
        <v>6073</v>
      </c>
      <c r="D1748" s="8" t="s">
        <v>3690</v>
      </c>
      <c r="E1748" s="7" t="s">
        <v>297</v>
      </c>
      <c r="F1748" s="7" t="s">
        <v>8366</v>
      </c>
      <c r="G1748" s="7" t="n">
        <f aca="false">COUNTIF('Duel Log'!A:A,A1748)</f>
        <v>3</v>
      </c>
      <c r="H1748" s="7" t="n">
        <f aca="false">COUNTIFS('Duel Log'!A:A,A1748,'Duel Log'!AA:AA,"Win")</f>
        <v>3</v>
      </c>
      <c r="I1748" s="7" t="s">
        <v>12831</v>
      </c>
      <c r="J1748" s="7" t="s">
        <v>13488</v>
      </c>
      <c r="K1748" s="7" t="s">
        <v>14445</v>
      </c>
      <c r="L1748" s="7" t="s">
        <v>99</v>
      </c>
      <c r="M1748" s="7" t="s">
        <v>10400</v>
      </c>
      <c r="N1748" s="7"/>
    </row>
    <row r="1749" customFormat="false" ht="15" hidden="false" customHeight="true" outlineLevel="0" collapsed="false">
      <c r="A1749" s="5" t="s">
        <v>8372</v>
      </c>
      <c r="B1749" s="5" t="s">
        <v>14446</v>
      </c>
      <c r="C1749" s="5" t="s">
        <v>6073</v>
      </c>
      <c r="D1749" s="5" t="s">
        <v>7003</v>
      </c>
      <c r="E1749" s="5" t="s">
        <v>297</v>
      </c>
      <c r="F1749" s="5" t="s">
        <v>8373</v>
      </c>
      <c r="G1749" s="5" t="n">
        <f aca="false">COUNTIF('Duel Log'!A:A,A1749)</f>
        <v>3</v>
      </c>
      <c r="H1749" s="5" t="n">
        <f aca="false">COUNTIFS('Duel Log'!A:A,A1749,'Duel Log'!AA:AA,"Win")</f>
        <v>2</v>
      </c>
      <c r="I1749" s="5" t="s">
        <v>9694</v>
      </c>
      <c r="J1749" s="5" t="s">
        <v>14447</v>
      </c>
      <c r="K1749" s="5" t="s">
        <v>11335</v>
      </c>
      <c r="L1749" s="5" t="s">
        <v>98</v>
      </c>
      <c r="M1749" s="5" t="s">
        <v>10238</v>
      </c>
      <c r="N1749" s="5"/>
    </row>
    <row r="1750" customFormat="false" ht="15" hidden="false" customHeight="true" outlineLevel="0" collapsed="false">
      <c r="A1750" s="7" t="s">
        <v>8376</v>
      </c>
      <c r="B1750" s="7" t="s">
        <v>14446</v>
      </c>
      <c r="C1750" s="7" t="s">
        <v>6073</v>
      </c>
      <c r="D1750" s="7" t="s">
        <v>7003</v>
      </c>
      <c r="E1750" s="7" t="s">
        <v>297</v>
      </c>
      <c r="F1750" s="7" t="s">
        <v>8377</v>
      </c>
      <c r="G1750" s="7" t="n">
        <f aca="false">COUNTIF('Duel Log'!A:A,A1750)</f>
        <v>3</v>
      </c>
      <c r="H1750" s="7" t="n">
        <f aca="false">COUNTIFS('Duel Log'!A:A,A1750,'Duel Log'!AA:AA,"Win")</f>
        <v>3</v>
      </c>
      <c r="I1750" s="7" t="s">
        <v>14448</v>
      </c>
      <c r="J1750" s="7" t="s">
        <v>14449</v>
      </c>
      <c r="K1750" s="7" t="s">
        <v>14450</v>
      </c>
      <c r="L1750" s="7" t="s">
        <v>99</v>
      </c>
      <c r="M1750" s="7" t="s">
        <v>9963</v>
      </c>
      <c r="N1750" s="7"/>
    </row>
    <row r="1751" customFormat="false" ht="15" hidden="false" customHeight="true" outlineLevel="0" collapsed="false">
      <c r="A1751" s="7" t="s">
        <v>8380</v>
      </c>
      <c r="B1751" s="7" t="s">
        <v>14446</v>
      </c>
      <c r="C1751" s="7" t="s">
        <v>6073</v>
      </c>
      <c r="D1751" s="7" t="s">
        <v>7003</v>
      </c>
      <c r="E1751" s="7" t="s">
        <v>297</v>
      </c>
      <c r="F1751" s="7" t="s">
        <v>8381</v>
      </c>
      <c r="G1751" s="7" t="n">
        <f aca="false">COUNTIF('Duel Log'!A:A,A1751)</f>
        <v>3</v>
      </c>
      <c r="H1751" s="7" t="n">
        <f aca="false">COUNTIFS('Duel Log'!A:A,A1751,'Duel Log'!AA:AA,"Win")</f>
        <v>2</v>
      </c>
      <c r="I1751" s="7" t="s">
        <v>14451</v>
      </c>
      <c r="J1751" s="7" t="s">
        <v>9694</v>
      </c>
      <c r="K1751" s="7" t="s">
        <v>14452</v>
      </c>
      <c r="L1751" s="7" t="s">
        <v>99</v>
      </c>
      <c r="M1751" s="7" t="s">
        <v>10414</v>
      </c>
      <c r="N1751" s="7"/>
    </row>
    <row r="1752" customFormat="false" ht="15" hidden="false" customHeight="true" outlineLevel="0" collapsed="false">
      <c r="A1752" s="7" t="s">
        <v>8384</v>
      </c>
      <c r="B1752" s="7" t="s">
        <v>14446</v>
      </c>
      <c r="C1752" s="7" t="s">
        <v>6073</v>
      </c>
      <c r="D1752" s="7" t="s">
        <v>7003</v>
      </c>
      <c r="E1752" s="7" t="s">
        <v>297</v>
      </c>
      <c r="F1752" s="7" t="s">
        <v>8385</v>
      </c>
      <c r="G1752" s="7" t="n">
        <f aca="false">COUNTIF('Duel Log'!A:A,A1752)</f>
        <v>3</v>
      </c>
      <c r="H1752" s="7" t="n">
        <f aca="false">COUNTIFS('Duel Log'!A:A,A1752,'Duel Log'!AA:AA,"Win")</f>
        <v>3</v>
      </c>
      <c r="I1752" s="7" t="s">
        <v>10632</v>
      </c>
      <c r="J1752" s="7" t="s">
        <v>14453</v>
      </c>
      <c r="K1752" s="7" t="s">
        <v>14454</v>
      </c>
      <c r="L1752" s="7" t="s">
        <v>99</v>
      </c>
      <c r="M1752" s="7" t="s">
        <v>10010</v>
      </c>
      <c r="N1752" s="7"/>
    </row>
    <row r="1753" customFormat="false" ht="15" hidden="false" customHeight="true" outlineLevel="0" collapsed="false">
      <c r="A1753" s="5" t="s">
        <v>8391</v>
      </c>
      <c r="B1753" s="5" t="s">
        <v>14455</v>
      </c>
      <c r="C1753" s="5" t="s">
        <v>6073</v>
      </c>
      <c r="D1753" s="5" t="s">
        <v>8392</v>
      </c>
      <c r="E1753" s="5" t="s">
        <v>297</v>
      </c>
      <c r="F1753" s="5" t="s">
        <v>8394</v>
      </c>
      <c r="G1753" s="5" t="n">
        <f aca="false">COUNTIF('Duel Log'!A:A,A1753)</f>
        <v>0</v>
      </c>
      <c r="H1753" s="5" t="n">
        <f aca="false">COUNTIFS('Duel Log'!A:A,A1753,'Duel Log'!AA:AA,"Win")</f>
        <v>0</v>
      </c>
      <c r="I1753" s="5" t="s">
        <v>14451</v>
      </c>
      <c r="J1753" s="5" t="s">
        <v>9694</v>
      </c>
      <c r="K1753" s="5" t="s">
        <v>14456</v>
      </c>
      <c r="L1753" s="5" t="s">
        <v>98</v>
      </c>
      <c r="M1753" s="5" t="s">
        <v>10230</v>
      </c>
      <c r="N1753" s="5"/>
    </row>
    <row r="1754" customFormat="false" ht="15" hidden="false" customHeight="true" outlineLevel="0" collapsed="false">
      <c r="A1754" s="7" t="s">
        <v>8397</v>
      </c>
      <c r="B1754" s="7" t="s">
        <v>14455</v>
      </c>
      <c r="C1754" s="7" t="s">
        <v>6073</v>
      </c>
      <c r="D1754" s="7" t="s">
        <v>8392</v>
      </c>
      <c r="E1754" s="7" t="s">
        <v>297</v>
      </c>
      <c r="F1754" s="7" t="s">
        <v>8398</v>
      </c>
      <c r="G1754" s="7" t="n">
        <f aca="false">COUNTIF('Duel Log'!A:A,A1754)</f>
        <v>0</v>
      </c>
      <c r="H1754" s="7" t="n">
        <f aca="false">COUNTIFS('Duel Log'!A:A,A1754,'Duel Log'!AA:AA,"Win")</f>
        <v>0</v>
      </c>
      <c r="I1754" s="7" t="s">
        <v>10266</v>
      </c>
      <c r="J1754" s="7" t="s">
        <v>14457</v>
      </c>
      <c r="K1754" s="7" t="s">
        <v>14458</v>
      </c>
      <c r="L1754" s="7" t="s">
        <v>99</v>
      </c>
      <c r="M1754" s="7" t="s">
        <v>9763</v>
      </c>
      <c r="N1754" s="7"/>
    </row>
    <row r="1755" customFormat="false" ht="15" hidden="false" customHeight="true" outlineLevel="0" collapsed="false">
      <c r="A1755" s="5" t="s">
        <v>8402</v>
      </c>
      <c r="B1755" s="5" t="s">
        <v>14459</v>
      </c>
      <c r="C1755" s="5" t="s">
        <v>6073</v>
      </c>
      <c r="D1755" s="5" t="s">
        <v>3047</v>
      </c>
      <c r="E1755" s="5" t="s">
        <v>102</v>
      </c>
      <c r="F1755" s="5" t="s">
        <v>8403</v>
      </c>
      <c r="G1755" s="5" t="n">
        <f aca="false">COUNTIF('Duel Log'!A:A,A1755)</f>
        <v>2</v>
      </c>
      <c r="H1755" s="5" t="n">
        <f aca="false">COUNTIFS('Duel Log'!A:A,A1755,'Duel Log'!AA:AA,"Win")</f>
        <v>2</v>
      </c>
      <c r="I1755" s="5" t="s">
        <v>10266</v>
      </c>
      <c r="J1755" s="5" t="s">
        <v>14460</v>
      </c>
      <c r="K1755" s="5"/>
      <c r="L1755" s="5" t="s">
        <v>98</v>
      </c>
      <c r="M1755" s="5" t="s">
        <v>10339</v>
      </c>
      <c r="N1755" s="5" t="s">
        <v>9612</v>
      </c>
    </row>
    <row r="1756" customFormat="false" ht="15" hidden="false" customHeight="true" outlineLevel="0" collapsed="false">
      <c r="A1756" s="5" t="s">
        <v>8405</v>
      </c>
      <c r="B1756" s="5" t="s">
        <v>14461</v>
      </c>
      <c r="C1756" s="5" t="s">
        <v>6073</v>
      </c>
      <c r="D1756" s="5" t="s">
        <v>6676</v>
      </c>
      <c r="E1756" s="5" t="s">
        <v>102</v>
      </c>
      <c r="F1756" s="5" t="s">
        <v>8406</v>
      </c>
      <c r="G1756" s="5" t="n">
        <f aca="false">COUNTIF('Duel Log'!A:A,A1756)</f>
        <v>2</v>
      </c>
      <c r="H1756" s="5" t="n">
        <f aca="false">COUNTIFS('Duel Log'!A:A,A1756,'Duel Log'!AA:AA,"Win")</f>
        <v>0</v>
      </c>
      <c r="I1756" s="5" t="s">
        <v>10632</v>
      </c>
      <c r="J1756" s="5" t="s">
        <v>14462</v>
      </c>
      <c r="K1756" s="5"/>
      <c r="L1756" s="5" t="s">
        <v>98</v>
      </c>
      <c r="M1756" s="5" t="s">
        <v>10881</v>
      </c>
      <c r="N1756" s="5" t="s">
        <v>9612</v>
      </c>
    </row>
    <row r="1757" customFormat="false" ht="15" hidden="false" customHeight="true" outlineLevel="0" collapsed="false">
      <c r="A1757" s="5" t="s">
        <v>8410</v>
      </c>
      <c r="B1757" s="5" t="s">
        <v>14463</v>
      </c>
      <c r="C1757" s="5" t="s">
        <v>6073</v>
      </c>
      <c r="D1757" s="5" t="s">
        <v>8411</v>
      </c>
      <c r="E1757" s="5" t="s">
        <v>102</v>
      </c>
      <c r="F1757" s="5" t="s">
        <v>8413</v>
      </c>
      <c r="G1757" s="5" t="n">
        <f aca="false">COUNTIF('Duel Log'!A:A,A1757)</f>
        <v>3</v>
      </c>
      <c r="H1757" s="5" t="n">
        <f aca="false">COUNTIFS('Duel Log'!A:A,A1757,'Duel Log'!AA:AA,"Win")</f>
        <v>1</v>
      </c>
      <c r="I1757" s="5" t="s">
        <v>10659</v>
      </c>
      <c r="J1757" s="5" t="s">
        <v>14464</v>
      </c>
      <c r="K1757" s="5" t="s">
        <v>14465</v>
      </c>
      <c r="L1757" s="5" t="s">
        <v>98</v>
      </c>
      <c r="M1757" s="5" t="s">
        <v>10387</v>
      </c>
      <c r="N1757" s="5" t="s">
        <v>9602</v>
      </c>
    </row>
    <row r="1758" customFormat="false" ht="15" hidden="false" customHeight="true" outlineLevel="0" collapsed="false">
      <c r="A1758" s="5" t="s">
        <v>8418</v>
      </c>
      <c r="B1758" s="5" t="s">
        <v>14466</v>
      </c>
      <c r="C1758" s="5" t="s">
        <v>6073</v>
      </c>
      <c r="D1758" s="5" t="s">
        <v>8419</v>
      </c>
      <c r="E1758" s="5" t="s">
        <v>102</v>
      </c>
      <c r="F1758" s="5" t="s">
        <v>8421</v>
      </c>
      <c r="G1758" s="5" t="n">
        <f aca="false">COUNTIF('Duel Log'!A:A,A1758)</f>
        <v>2</v>
      </c>
      <c r="H1758" s="5" t="n">
        <f aca="false">COUNTIFS('Duel Log'!A:A,A1758,'Duel Log'!AA:AA,"Win")</f>
        <v>2</v>
      </c>
      <c r="I1758" s="5" t="s">
        <v>10266</v>
      </c>
      <c r="J1758" s="5" t="s">
        <v>14467</v>
      </c>
      <c r="K1758" s="5"/>
      <c r="L1758" s="5" t="s">
        <v>98</v>
      </c>
      <c r="M1758" s="5" t="s">
        <v>10339</v>
      </c>
      <c r="N1758" s="5" t="s">
        <v>9612</v>
      </c>
    </row>
    <row r="1759" customFormat="false" ht="15" hidden="false" customHeight="true" outlineLevel="0" collapsed="false">
      <c r="A1759" s="5" t="s">
        <v>8426</v>
      </c>
      <c r="B1759" s="5" t="s">
        <v>14468</v>
      </c>
      <c r="C1759" s="5" t="s">
        <v>6073</v>
      </c>
      <c r="D1759" s="5" t="s">
        <v>8427</v>
      </c>
      <c r="E1759" s="5" t="s">
        <v>102</v>
      </c>
      <c r="F1759" s="5" t="s">
        <v>8429</v>
      </c>
      <c r="G1759" s="5" t="n">
        <f aca="false">COUNTIF('Duel Log'!A:A,A1759)</f>
        <v>3</v>
      </c>
      <c r="H1759" s="5" t="n">
        <f aca="false">COUNTIFS('Duel Log'!A:A,A1759,'Duel Log'!AA:AA,"Win")</f>
        <v>2</v>
      </c>
      <c r="I1759" s="5" t="s">
        <v>14469</v>
      </c>
      <c r="J1759" s="5" t="s">
        <v>14470</v>
      </c>
      <c r="K1759" s="5" t="s">
        <v>14471</v>
      </c>
      <c r="L1759" s="5" t="s">
        <v>98</v>
      </c>
      <c r="M1759" s="5" t="s">
        <v>10567</v>
      </c>
      <c r="N1759" s="5" t="s">
        <v>9602</v>
      </c>
    </row>
    <row r="1760" customFormat="false" ht="15" hidden="false" customHeight="true" outlineLevel="0" collapsed="false">
      <c r="A1760" s="5" t="s">
        <v>8437</v>
      </c>
      <c r="B1760" s="5" t="s">
        <v>14472</v>
      </c>
      <c r="C1760" s="5" t="s">
        <v>6073</v>
      </c>
      <c r="D1760" s="5" t="s">
        <v>8438</v>
      </c>
      <c r="E1760" s="5" t="s">
        <v>102</v>
      </c>
      <c r="F1760" s="5" t="s">
        <v>8440</v>
      </c>
      <c r="G1760" s="5" t="n">
        <f aca="false">COUNTIF('Duel Log'!A:A,A1760)</f>
        <v>3</v>
      </c>
      <c r="H1760" s="5" t="n">
        <f aca="false">COUNTIFS('Duel Log'!A:A,A1760,'Duel Log'!AA:AA,"Win")</f>
        <v>1</v>
      </c>
      <c r="I1760" s="5" t="s">
        <v>9694</v>
      </c>
      <c r="J1760" s="5" t="s">
        <v>12371</v>
      </c>
      <c r="K1760" s="5" t="s">
        <v>11290</v>
      </c>
      <c r="L1760" s="5" t="s">
        <v>98</v>
      </c>
      <c r="M1760" s="5" t="s">
        <v>11187</v>
      </c>
      <c r="N1760" s="5" t="s">
        <v>9602</v>
      </c>
    </row>
    <row r="1761" customFormat="false" ht="15" hidden="false" customHeight="true" outlineLevel="0" collapsed="false">
      <c r="A1761" s="5" t="s">
        <v>8445</v>
      </c>
      <c r="B1761" s="5" t="s">
        <v>14473</v>
      </c>
      <c r="C1761" s="5" t="s">
        <v>6073</v>
      </c>
      <c r="D1761" s="5" t="s">
        <v>2842</v>
      </c>
      <c r="E1761" s="5" t="s">
        <v>102</v>
      </c>
      <c r="F1761" s="5" t="s">
        <v>8446</v>
      </c>
      <c r="G1761" s="5" t="n">
        <f aca="false">COUNTIF('Duel Log'!A:A,A1761)</f>
        <v>2</v>
      </c>
      <c r="H1761" s="5" t="n">
        <f aca="false">COUNTIFS('Duel Log'!A:A,A1761,'Duel Log'!AA:AA,"Win")</f>
        <v>2</v>
      </c>
      <c r="I1761" s="5" t="s">
        <v>9715</v>
      </c>
      <c r="J1761" s="5" t="s">
        <v>14474</v>
      </c>
      <c r="K1761" s="5"/>
      <c r="L1761" s="5" t="s">
        <v>98</v>
      </c>
      <c r="M1761" s="5" t="s">
        <v>10022</v>
      </c>
      <c r="N1761" s="5" t="s">
        <v>9612</v>
      </c>
    </row>
    <row r="1762" customFormat="false" ht="15" hidden="false" customHeight="true" outlineLevel="0" collapsed="false">
      <c r="A1762" s="5" t="s">
        <v>8449</v>
      </c>
      <c r="B1762" s="5" t="s">
        <v>14475</v>
      </c>
      <c r="C1762" s="5" t="s">
        <v>6073</v>
      </c>
      <c r="D1762" s="6" t="s">
        <v>8450</v>
      </c>
      <c r="E1762" s="5" t="s">
        <v>102</v>
      </c>
      <c r="F1762" s="5" t="s">
        <v>8452</v>
      </c>
      <c r="G1762" s="5" t="n">
        <f aca="false">COUNTIF('Duel Log'!A:A,A1762)</f>
        <v>2</v>
      </c>
      <c r="H1762" s="5" t="n">
        <f aca="false">COUNTIFS('Duel Log'!A:A,A1762,'Duel Log'!AA:AA,"Win")</f>
        <v>2</v>
      </c>
      <c r="I1762" s="5" t="s">
        <v>14476</v>
      </c>
      <c r="J1762" s="5" t="s">
        <v>14477</v>
      </c>
      <c r="K1762" s="5"/>
      <c r="L1762" s="5" t="s">
        <v>98</v>
      </c>
      <c r="M1762" s="5" t="s">
        <v>10210</v>
      </c>
      <c r="N1762" s="5" t="s">
        <v>9612</v>
      </c>
    </row>
    <row r="1763" customFormat="false" ht="15" hidden="false" customHeight="true" outlineLevel="0" collapsed="false">
      <c r="A1763" s="5" t="s">
        <v>8457</v>
      </c>
      <c r="B1763" s="5" t="s">
        <v>14478</v>
      </c>
      <c r="C1763" s="5" t="s">
        <v>6073</v>
      </c>
      <c r="D1763" s="5" t="s">
        <v>914</v>
      </c>
      <c r="E1763" s="5" t="s">
        <v>102</v>
      </c>
      <c r="F1763" s="5" t="s">
        <v>3163</v>
      </c>
      <c r="G1763" s="5" t="n">
        <f aca="false">COUNTIF('Duel Log'!A:A,A1763)</f>
        <v>3</v>
      </c>
      <c r="H1763" s="5" t="n">
        <f aca="false">COUNTIFS('Duel Log'!A:A,A1763,'Duel Log'!AA:AA,"Win")</f>
        <v>2</v>
      </c>
      <c r="I1763" s="5" t="s">
        <v>14479</v>
      </c>
      <c r="J1763" s="5" t="s">
        <v>14480</v>
      </c>
      <c r="K1763" s="5" t="s">
        <v>14481</v>
      </c>
      <c r="L1763" s="5" t="s">
        <v>98</v>
      </c>
      <c r="M1763" s="5" t="s">
        <v>10414</v>
      </c>
      <c r="N1763" s="5" t="s">
        <v>9602</v>
      </c>
    </row>
    <row r="1764" customFormat="false" ht="15" hidden="false" customHeight="true" outlineLevel="0" collapsed="false">
      <c r="A1764" s="5" t="s">
        <v>8462</v>
      </c>
      <c r="B1764" s="5" t="s">
        <v>14482</v>
      </c>
      <c r="C1764" s="5" t="s">
        <v>1711</v>
      </c>
      <c r="D1764" s="5" t="s">
        <v>8463</v>
      </c>
      <c r="E1764" s="5" t="s">
        <v>102</v>
      </c>
      <c r="F1764" s="5" t="s">
        <v>7103</v>
      </c>
      <c r="G1764" s="5" t="n">
        <f aca="false">COUNTIF('Duel Log'!A:A,A1764)</f>
        <v>2</v>
      </c>
      <c r="H1764" s="5" t="n">
        <f aca="false">COUNTIFS('Duel Log'!A:A,A1764,'Duel Log'!AA:AA,"Win")</f>
        <v>2</v>
      </c>
      <c r="I1764" s="5" t="s">
        <v>14483</v>
      </c>
      <c r="J1764" s="5" t="s">
        <v>14484</v>
      </c>
      <c r="K1764" s="5"/>
      <c r="L1764" s="5" t="s">
        <v>98</v>
      </c>
      <c r="M1764" s="5" t="s">
        <v>10304</v>
      </c>
      <c r="N1764" s="5" t="s">
        <v>9612</v>
      </c>
    </row>
    <row r="1765" customFormat="false" ht="15" hidden="false" customHeight="true" outlineLevel="0" collapsed="false">
      <c r="A1765" s="5" t="s">
        <v>8467</v>
      </c>
      <c r="B1765" s="5" t="s">
        <v>14485</v>
      </c>
      <c r="C1765" s="5" t="s">
        <v>1711</v>
      </c>
      <c r="D1765" s="5" t="s">
        <v>7222</v>
      </c>
      <c r="E1765" s="5" t="s">
        <v>102</v>
      </c>
      <c r="F1765" s="5" t="s">
        <v>4480</v>
      </c>
      <c r="G1765" s="5" t="n">
        <f aca="false">COUNTIF('Duel Log'!A:A,A1765)</f>
        <v>3</v>
      </c>
      <c r="H1765" s="5" t="n">
        <f aca="false">COUNTIFS('Duel Log'!A:A,A1765,'Duel Log'!AA:AA,"Win")</f>
        <v>2</v>
      </c>
      <c r="I1765" s="5" t="s">
        <v>14486</v>
      </c>
      <c r="J1765" s="5" t="s">
        <v>14487</v>
      </c>
      <c r="K1765" s="5" t="s">
        <v>14488</v>
      </c>
      <c r="L1765" s="5" t="s">
        <v>98</v>
      </c>
      <c r="M1765" s="5" t="s">
        <v>14016</v>
      </c>
      <c r="N1765" s="5" t="s">
        <v>9602</v>
      </c>
    </row>
    <row r="1766" customFormat="false" ht="15" hidden="false" customHeight="true" outlineLevel="0" collapsed="false">
      <c r="A1766" s="5" t="s">
        <v>8472</v>
      </c>
      <c r="B1766" s="5" t="s">
        <v>14489</v>
      </c>
      <c r="C1766" s="5" t="s">
        <v>1711</v>
      </c>
      <c r="D1766" s="5" t="s">
        <v>212</v>
      </c>
      <c r="E1766" s="5" t="s">
        <v>102</v>
      </c>
      <c r="F1766" s="5" t="s">
        <v>8473</v>
      </c>
      <c r="G1766" s="5" t="n">
        <f aca="false">COUNTIF('Duel Log'!A:A,A1766)</f>
        <v>3</v>
      </c>
      <c r="H1766" s="5" t="n">
        <f aca="false">COUNTIFS('Duel Log'!A:A,A1766,'Duel Log'!AA:AA,"Win")</f>
        <v>1</v>
      </c>
      <c r="I1766" s="5" t="s">
        <v>11217</v>
      </c>
      <c r="J1766" s="5" t="s">
        <v>14490</v>
      </c>
      <c r="K1766" s="5" t="s">
        <v>14491</v>
      </c>
      <c r="L1766" s="5" t="s">
        <v>98</v>
      </c>
      <c r="M1766" s="5" t="s">
        <v>14492</v>
      </c>
      <c r="N1766" s="5" t="s">
        <v>9602</v>
      </c>
    </row>
    <row r="1767" customFormat="false" ht="15" hidden="false" customHeight="true" outlineLevel="0" collapsed="false">
      <c r="A1767" s="5" t="s">
        <v>8480</v>
      </c>
      <c r="B1767" s="5" t="s">
        <v>14493</v>
      </c>
      <c r="C1767" s="5" t="s">
        <v>1711</v>
      </c>
      <c r="D1767" s="5" t="s">
        <v>8481</v>
      </c>
      <c r="E1767" s="5" t="s">
        <v>102</v>
      </c>
      <c r="F1767" s="5" t="s">
        <v>8483</v>
      </c>
      <c r="G1767" s="5" t="n">
        <f aca="false">COUNTIF('Duel Log'!A:A,A1767)</f>
        <v>3</v>
      </c>
      <c r="H1767" s="5" t="n">
        <f aca="false">COUNTIFS('Duel Log'!A:A,A1767,'Duel Log'!AA:AA,"Win")</f>
        <v>1</v>
      </c>
      <c r="I1767" s="5" t="s">
        <v>14494</v>
      </c>
      <c r="J1767" s="5" t="s">
        <v>14495</v>
      </c>
      <c r="K1767" s="5" t="s">
        <v>14496</v>
      </c>
      <c r="L1767" s="5" t="s">
        <v>98</v>
      </c>
      <c r="M1767" s="5" t="s">
        <v>14497</v>
      </c>
      <c r="N1767" s="5" t="s">
        <v>9602</v>
      </c>
    </row>
    <row r="1768" customFormat="false" ht="15" hidden="false" customHeight="true" outlineLevel="0" collapsed="false">
      <c r="A1768" s="5" t="s">
        <v>8490</v>
      </c>
      <c r="B1768" s="5" t="s">
        <v>14498</v>
      </c>
      <c r="C1768" s="5" t="s">
        <v>1711</v>
      </c>
      <c r="D1768" s="5" t="s">
        <v>1432</v>
      </c>
      <c r="E1768" s="5" t="s">
        <v>102</v>
      </c>
      <c r="F1768" s="5" t="s">
        <v>1713</v>
      </c>
      <c r="G1768" s="5" t="n">
        <f aca="false">COUNTIF('Duel Log'!A:A,A1768)</f>
        <v>3</v>
      </c>
      <c r="H1768" s="5" t="n">
        <f aca="false">COUNTIFS('Duel Log'!A:A,A1768,'Duel Log'!AA:AA,"Win")</f>
        <v>1</v>
      </c>
      <c r="I1768" s="5" t="s">
        <v>11217</v>
      </c>
      <c r="J1768" s="5" t="s">
        <v>14488</v>
      </c>
      <c r="K1768" s="5" t="s">
        <v>14499</v>
      </c>
      <c r="L1768" s="5" t="s">
        <v>98</v>
      </c>
      <c r="M1768" s="5" t="s">
        <v>12651</v>
      </c>
      <c r="N1768" s="5" t="s">
        <v>9602</v>
      </c>
    </row>
    <row r="1769" customFormat="false" ht="15" hidden="false" customHeight="true" outlineLevel="0" collapsed="false">
      <c r="A1769" s="5" t="s">
        <v>8491</v>
      </c>
      <c r="B1769" s="5" t="s">
        <v>14500</v>
      </c>
      <c r="C1769" s="5" t="s">
        <v>1711</v>
      </c>
      <c r="D1769" s="5" t="s">
        <v>1727</v>
      </c>
      <c r="E1769" s="5" t="s">
        <v>102</v>
      </c>
      <c r="F1769" s="5" t="s">
        <v>7932</v>
      </c>
      <c r="G1769" s="5" t="n">
        <f aca="false">COUNTIF('Duel Log'!A:A,A1769)</f>
        <v>3</v>
      </c>
      <c r="H1769" s="5" t="n">
        <f aca="false">COUNTIFS('Duel Log'!A:A,A1769,'Duel Log'!AA:AA,"Win")</f>
        <v>1</v>
      </c>
      <c r="I1769" s="5" t="s">
        <v>14501</v>
      </c>
      <c r="J1769" s="5" t="s">
        <v>9855</v>
      </c>
      <c r="K1769" s="5" t="s">
        <v>14502</v>
      </c>
      <c r="L1769" s="5" t="s">
        <v>98</v>
      </c>
      <c r="M1769" s="5" t="s">
        <v>12296</v>
      </c>
      <c r="N1769" s="5" t="s">
        <v>9602</v>
      </c>
    </row>
    <row r="1770" customFormat="false" ht="15" hidden="false" customHeight="true" outlineLevel="0" collapsed="false">
      <c r="A1770" s="5" t="s">
        <v>8492</v>
      </c>
      <c r="B1770" s="5" t="s">
        <v>14503</v>
      </c>
      <c r="C1770" s="5" t="s">
        <v>1711</v>
      </c>
      <c r="D1770" s="5" t="s">
        <v>1739</v>
      </c>
      <c r="E1770" s="5" t="s">
        <v>102</v>
      </c>
      <c r="F1770" s="5" t="s">
        <v>3644</v>
      </c>
      <c r="G1770" s="5" t="n">
        <f aca="false">COUNTIF('Duel Log'!A:A,A1770)</f>
        <v>2</v>
      </c>
      <c r="H1770" s="5" t="n">
        <f aca="false">COUNTIFS('Duel Log'!A:A,A1770,'Duel Log'!AA:AA,"Win")</f>
        <v>2</v>
      </c>
      <c r="I1770" s="5" t="s">
        <v>11217</v>
      </c>
      <c r="J1770" s="5" t="s">
        <v>14504</v>
      </c>
      <c r="K1770" s="5"/>
      <c r="L1770" s="5" t="s">
        <v>98</v>
      </c>
      <c r="M1770" s="5" t="s">
        <v>12899</v>
      </c>
      <c r="N1770" s="5" t="s">
        <v>9612</v>
      </c>
    </row>
    <row r="1771" customFormat="false" ht="15" hidden="false" customHeight="true" outlineLevel="0" collapsed="false">
      <c r="A1771" s="5" t="s">
        <v>8493</v>
      </c>
      <c r="B1771" s="5" t="s">
        <v>14505</v>
      </c>
      <c r="C1771" s="5" t="s">
        <v>1711</v>
      </c>
      <c r="D1771" s="5" t="s">
        <v>1754</v>
      </c>
      <c r="E1771" s="5" t="s">
        <v>102</v>
      </c>
      <c r="F1771" s="5" t="s">
        <v>6179</v>
      </c>
      <c r="G1771" s="5" t="n">
        <f aca="false">COUNTIF('Duel Log'!A:A,A1771)</f>
        <v>2</v>
      </c>
      <c r="H1771" s="5" t="n">
        <f aca="false">COUNTIFS('Duel Log'!A:A,A1771,'Duel Log'!AA:AA,"Win")</f>
        <v>0</v>
      </c>
      <c r="I1771" s="5" t="s">
        <v>9855</v>
      </c>
      <c r="J1771" s="5" t="s">
        <v>14506</v>
      </c>
      <c r="K1771" s="5"/>
      <c r="L1771" s="5" t="s">
        <v>98</v>
      </c>
      <c r="M1771" s="5" t="s">
        <v>13445</v>
      </c>
      <c r="N1771" s="5" t="s">
        <v>9612</v>
      </c>
    </row>
    <row r="1772" customFormat="false" ht="15" hidden="false" customHeight="true" outlineLevel="0" collapsed="false">
      <c r="A1772" s="5" t="s">
        <v>8494</v>
      </c>
      <c r="B1772" s="5" t="s">
        <v>14507</v>
      </c>
      <c r="C1772" s="5" t="s">
        <v>1711</v>
      </c>
      <c r="D1772" s="5" t="s">
        <v>1721</v>
      </c>
      <c r="E1772" s="5" t="s">
        <v>102</v>
      </c>
      <c r="F1772" s="5" t="s">
        <v>7684</v>
      </c>
      <c r="G1772" s="5" t="n">
        <f aca="false">COUNTIF('Duel Log'!A:A,A1772)</f>
        <v>2</v>
      </c>
      <c r="H1772" s="5" t="n">
        <f aca="false">COUNTIFS('Duel Log'!A:A,A1772,'Duel Log'!AA:AA,"Win")</f>
        <v>2</v>
      </c>
      <c r="I1772" s="5" t="s">
        <v>11217</v>
      </c>
      <c r="J1772" s="5" t="s">
        <v>14508</v>
      </c>
      <c r="K1772" s="5"/>
      <c r="L1772" s="5" t="s">
        <v>98</v>
      </c>
      <c r="M1772" s="5" t="s">
        <v>10950</v>
      </c>
      <c r="N1772" s="5" t="s">
        <v>9612</v>
      </c>
    </row>
    <row r="1773" customFormat="false" ht="15" hidden="false" customHeight="true" outlineLevel="0" collapsed="false">
      <c r="A1773" s="5" t="s">
        <v>8495</v>
      </c>
      <c r="B1773" s="5" t="s">
        <v>14509</v>
      </c>
      <c r="C1773" s="5" t="s">
        <v>1711</v>
      </c>
      <c r="D1773" s="5" t="s">
        <v>1010</v>
      </c>
      <c r="E1773" s="5" t="s">
        <v>102</v>
      </c>
      <c r="F1773" s="5" t="s">
        <v>1273</v>
      </c>
      <c r="G1773" s="5" t="n">
        <f aca="false">COUNTIF('Duel Log'!A:A,A1773)</f>
        <v>3</v>
      </c>
      <c r="H1773" s="5" t="n">
        <f aca="false">COUNTIFS('Duel Log'!A:A,A1773,'Duel Log'!AA:AA,"Win")</f>
        <v>1</v>
      </c>
      <c r="I1773" s="5" t="s">
        <v>14504</v>
      </c>
      <c r="J1773" s="5" t="s">
        <v>14510</v>
      </c>
      <c r="K1773" s="5" t="s">
        <v>14511</v>
      </c>
      <c r="L1773" s="5" t="s">
        <v>98</v>
      </c>
      <c r="M1773" s="5" t="s">
        <v>14512</v>
      </c>
      <c r="N1773" s="5" t="s">
        <v>9602</v>
      </c>
    </row>
    <row r="1774" customFormat="false" ht="15" hidden="false" customHeight="true" outlineLevel="0" collapsed="false">
      <c r="A1774" s="5" t="s">
        <v>8496</v>
      </c>
      <c r="B1774" s="5" t="s">
        <v>14513</v>
      </c>
      <c r="C1774" s="5" t="s">
        <v>1711</v>
      </c>
      <c r="D1774" s="6" t="s">
        <v>1747</v>
      </c>
      <c r="E1774" s="5" t="s">
        <v>102</v>
      </c>
      <c r="F1774" s="5" t="s">
        <v>8497</v>
      </c>
      <c r="G1774" s="5" t="n">
        <f aca="false">COUNTIF('Duel Log'!A:A,A1774)</f>
        <v>3</v>
      </c>
      <c r="H1774" s="5" t="n">
        <f aca="false">COUNTIFS('Duel Log'!A:A,A1774,'Duel Log'!AA:AA,"Win")</f>
        <v>1</v>
      </c>
      <c r="I1774" s="5" t="s">
        <v>11200</v>
      </c>
      <c r="J1774" s="5" t="s">
        <v>14514</v>
      </c>
      <c r="K1774" s="5" t="s">
        <v>14515</v>
      </c>
      <c r="L1774" s="5" t="s">
        <v>98</v>
      </c>
      <c r="M1774" s="5" t="s">
        <v>14164</v>
      </c>
      <c r="N1774" s="5" t="s">
        <v>9602</v>
      </c>
    </row>
    <row r="1775" customFormat="false" ht="15" hidden="false" customHeight="true" outlineLevel="0" collapsed="false">
      <c r="A1775" s="5" t="s">
        <v>8502</v>
      </c>
      <c r="B1775" s="5" t="s">
        <v>14516</v>
      </c>
      <c r="C1775" s="5" t="s">
        <v>182</v>
      </c>
      <c r="D1775" s="6" t="s">
        <v>8503</v>
      </c>
      <c r="E1775" s="5" t="s">
        <v>297</v>
      </c>
      <c r="F1775" s="5" t="s">
        <v>8505</v>
      </c>
      <c r="G1775" s="5" t="n">
        <f aca="false">COUNTIF('Duel Log'!A:A,A1775)</f>
        <v>1</v>
      </c>
      <c r="H1775" s="5" t="n">
        <f aca="false">COUNTIFS('Duel Log'!A:A,A1775,'Duel Log'!AA:AA,"Win")</f>
        <v>1</v>
      </c>
      <c r="I1775" s="5" t="s">
        <v>14517</v>
      </c>
      <c r="J1775" s="5"/>
      <c r="K1775" s="5"/>
      <c r="L1775" s="5" t="s">
        <v>98</v>
      </c>
      <c r="M1775" s="5" t="s">
        <v>9648</v>
      </c>
      <c r="N1775" s="5"/>
    </row>
    <row r="1776" customFormat="false" ht="15" hidden="false" customHeight="true" outlineLevel="0" collapsed="false">
      <c r="A1776" s="7" t="s">
        <v>8506</v>
      </c>
      <c r="B1776" s="7" t="s">
        <v>14516</v>
      </c>
      <c r="C1776" s="7" t="s">
        <v>182</v>
      </c>
      <c r="D1776" s="8" t="s">
        <v>8503</v>
      </c>
      <c r="E1776" s="7" t="s">
        <v>297</v>
      </c>
      <c r="F1776" s="7" t="s">
        <v>8507</v>
      </c>
      <c r="G1776" s="7" t="n">
        <f aca="false">COUNTIF('Duel Log'!A:A,A1776)</f>
        <v>1</v>
      </c>
      <c r="H1776" s="7" t="n">
        <f aca="false">COUNTIFS('Duel Log'!A:A,A1776,'Duel Log'!AA:AA,"Win")</f>
        <v>0</v>
      </c>
      <c r="I1776" s="7" t="s">
        <v>10266</v>
      </c>
      <c r="J1776" s="7"/>
      <c r="K1776" s="7"/>
      <c r="L1776" s="7" t="s">
        <v>99</v>
      </c>
      <c r="M1776" s="7" t="s">
        <v>9648</v>
      </c>
      <c r="N1776" s="7"/>
    </row>
    <row r="1777" customFormat="false" ht="15" hidden="false" customHeight="true" outlineLevel="0" collapsed="false">
      <c r="A1777" s="7" t="s">
        <v>8508</v>
      </c>
      <c r="B1777" s="7" t="s">
        <v>14516</v>
      </c>
      <c r="C1777" s="7" t="s">
        <v>182</v>
      </c>
      <c r="D1777" s="8" t="s">
        <v>8503</v>
      </c>
      <c r="E1777" s="7" t="s">
        <v>297</v>
      </c>
      <c r="F1777" s="7" t="s">
        <v>8509</v>
      </c>
      <c r="G1777" s="7" t="n">
        <f aca="false">COUNTIF('Duel Log'!A:A,A1777)</f>
        <v>1</v>
      </c>
      <c r="H1777" s="7" t="n">
        <f aca="false">COUNTIFS('Duel Log'!A:A,A1777,'Duel Log'!AA:AA,"Win")</f>
        <v>0</v>
      </c>
      <c r="I1777" s="7" t="s">
        <v>14518</v>
      </c>
      <c r="J1777" s="7"/>
      <c r="K1777" s="7"/>
      <c r="L1777" s="7" t="s">
        <v>99</v>
      </c>
      <c r="M1777" s="7" t="s">
        <v>9648</v>
      </c>
      <c r="N1777" s="7"/>
    </row>
    <row r="1778" customFormat="false" ht="15" hidden="false" customHeight="true" outlineLevel="0" collapsed="false">
      <c r="A1778" s="5" t="s">
        <v>8510</v>
      </c>
      <c r="B1778" s="5" t="s">
        <v>14519</v>
      </c>
      <c r="C1778" s="5" t="s">
        <v>182</v>
      </c>
      <c r="D1778" s="5" t="s">
        <v>76</v>
      </c>
      <c r="E1778" s="5" t="s">
        <v>102</v>
      </c>
      <c r="F1778" s="5" t="s">
        <v>184</v>
      </c>
      <c r="G1778" s="5" t="n">
        <f aca="false">COUNTIF('Duel Log'!A:A,A1778)</f>
        <v>3</v>
      </c>
      <c r="H1778" s="5" t="n">
        <f aca="false">COUNTIFS('Duel Log'!A:A,A1778,'Duel Log'!AA:AA,"Win")</f>
        <v>2</v>
      </c>
      <c r="I1778" s="5" t="s">
        <v>14520</v>
      </c>
      <c r="J1778" s="5" t="s">
        <v>9930</v>
      </c>
      <c r="K1778" s="5" t="s">
        <v>14521</v>
      </c>
      <c r="L1778" s="5" t="s">
        <v>98</v>
      </c>
      <c r="M1778" s="5" t="s">
        <v>10014</v>
      </c>
      <c r="N1778" s="5" t="s">
        <v>9602</v>
      </c>
    </row>
    <row r="1779" customFormat="false" ht="15" hidden="false" customHeight="true" outlineLevel="0" collapsed="false">
      <c r="A1779" s="5" t="s">
        <v>8511</v>
      </c>
      <c r="B1779" s="5" t="s">
        <v>14522</v>
      </c>
      <c r="C1779" s="5" t="s">
        <v>182</v>
      </c>
      <c r="D1779" s="5" t="s">
        <v>212</v>
      </c>
      <c r="E1779" s="5" t="s">
        <v>102</v>
      </c>
      <c r="F1779" s="5" t="s">
        <v>6545</v>
      </c>
      <c r="G1779" s="5" t="n">
        <f aca="false">COUNTIF('Duel Log'!A:A,A1779)</f>
        <v>2</v>
      </c>
      <c r="H1779" s="5" t="n">
        <f aca="false">COUNTIFS('Duel Log'!A:A,A1779,'Duel Log'!AA:AA,"Win")</f>
        <v>2</v>
      </c>
      <c r="I1779" s="5" t="s">
        <v>14146</v>
      </c>
      <c r="J1779" s="5" t="s">
        <v>14523</v>
      </c>
      <c r="K1779" s="5"/>
      <c r="L1779" s="5" t="s">
        <v>98</v>
      </c>
      <c r="M1779" s="5" t="s">
        <v>13739</v>
      </c>
      <c r="N1779" s="5" t="s">
        <v>9612</v>
      </c>
    </row>
    <row r="1780" customFormat="false" ht="15" hidden="false" customHeight="true" outlineLevel="0" collapsed="false">
      <c r="A1780" s="5" t="s">
        <v>8512</v>
      </c>
      <c r="B1780" s="5" t="s">
        <v>14524</v>
      </c>
      <c r="C1780" s="5" t="s">
        <v>182</v>
      </c>
      <c r="D1780" s="6" t="s">
        <v>238</v>
      </c>
      <c r="E1780" s="5" t="s">
        <v>102</v>
      </c>
      <c r="F1780" s="5" t="s">
        <v>8513</v>
      </c>
      <c r="G1780" s="5" t="n">
        <f aca="false">COUNTIF('Duel Log'!A:A,A1780)</f>
        <v>3</v>
      </c>
      <c r="H1780" s="5" t="n">
        <f aca="false">COUNTIFS('Duel Log'!A:A,A1780,'Duel Log'!AA:AA,"Win")</f>
        <v>1</v>
      </c>
      <c r="I1780" s="5" t="s">
        <v>14525</v>
      </c>
      <c r="J1780" s="5" t="s">
        <v>14526</v>
      </c>
      <c r="K1780" s="5" t="s">
        <v>14527</v>
      </c>
      <c r="L1780" s="5" t="s">
        <v>98</v>
      </c>
      <c r="M1780" s="5" t="s">
        <v>14528</v>
      </c>
      <c r="N1780" s="5" t="s">
        <v>9602</v>
      </c>
    </row>
    <row r="1781" customFormat="false" ht="15" hidden="false" customHeight="true" outlineLevel="0" collapsed="false">
      <c r="A1781" s="5" t="s">
        <v>8517</v>
      </c>
      <c r="B1781" s="5" t="s">
        <v>14529</v>
      </c>
      <c r="C1781" s="5" t="s">
        <v>182</v>
      </c>
      <c r="D1781" s="6" t="s">
        <v>264</v>
      </c>
      <c r="E1781" s="5" t="s">
        <v>102</v>
      </c>
      <c r="F1781" s="5" t="s">
        <v>8518</v>
      </c>
      <c r="G1781" s="5" t="n">
        <f aca="false">COUNTIF('Duel Log'!A:A,A1781)</f>
        <v>2</v>
      </c>
      <c r="H1781" s="5" t="n">
        <f aca="false">COUNTIFS('Duel Log'!A:A,A1781,'Duel Log'!AA:AA,"Win")</f>
        <v>2</v>
      </c>
      <c r="I1781" s="5" t="s">
        <v>9881</v>
      </c>
      <c r="J1781" s="5" t="s">
        <v>14530</v>
      </c>
      <c r="K1781" s="5"/>
      <c r="L1781" s="5" t="s">
        <v>98</v>
      </c>
      <c r="M1781" s="5" t="s">
        <v>10304</v>
      </c>
      <c r="N1781" s="5" t="s">
        <v>9612</v>
      </c>
    </row>
    <row r="1782" customFormat="false" ht="15" hidden="false" customHeight="true" outlineLevel="0" collapsed="false">
      <c r="A1782" s="5" t="s">
        <v>8522</v>
      </c>
      <c r="B1782" s="5" t="s">
        <v>14531</v>
      </c>
      <c r="C1782" s="5" t="s">
        <v>182</v>
      </c>
      <c r="D1782" s="5" t="s">
        <v>198</v>
      </c>
      <c r="E1782" s="5" t="s">
        <v>102</v>
      </c>
      <c r="F1782" s="5" t="s">
        <v>5996</v>
      </c>
      <c r="G1782" s="5" t="n">
        <f aca="false">COUNTIF('Duel Log'!A:A,A1782)</f>
        <v>3</v>
      </c>
      <c r="H1782" s="5" t="n">
        <f aca="false">COUNTIFS('Duel Log'!A:A,A1782,'Duel Log'!AA:AA,"Win")</f>
        <v>1</v>
      </c>
      <c r="I1782" s="5" t="s">
        <v>14532</v>
      </c>
      <c r="J1782" s="5" t="s">
        <v>14533</v>
      </c>
      <c r="K1782" s="5" t="s">
        <v>14534</v>
      </c>
      <c r="L1782" s="5" t="s">
        <v>98</v>
      </c>
      <c r="M1782" s="5" t="s">
        <v>14535</v>
      </c>
      <c r="N1782" s="5" t="s">
        <v>9602</v>
      </c>
    </row>
    <row r="1783" customFormat="false" ht="15" hidden="false" customHeight="true" outlineLevel="0" collapsed="false">
      <c r="A1783" s="5" t="s">
        <v>8523</v>
      </c>
      <c r="B1783" s="5" t="s">
        <v>14536</v>
      </c>
      <c r="C1783" s="5" t="s">
        <v>182</v>
      </c>
      <c r="D1783" s="5" t="s">
        <v>227</v>
      </c>
      <c r="E1783" s="5" t="s">
        <v>102</v>
      </c>
      <c r="F1783" s="5" t="s">
        <v>5699</v>
      </c>
      <c r="G1783" s="5" t="n">
        <f aca="false">COUNTIF('Duel Log'!A:A,A1783)</f>
        <v>2</v>
      </c>
      <c r="H1783" s="5" t="n">
        <f aca="false">COUNTIFS('Duel Log'!A:A,A1783,'Duel Log'!AA:AA,"Win")</f>
        <v>0</v>
      </c>
      <c r="I1783" s="5" t="s">
        <v>9715</v>
      </c>
      <c r="J1783" s="5" t="s">
        <v>14537</v>
      </c>
      <c r="K1783" s="5"/>
      <c r="L1783" s="5" t="s">
        <v>98</v>
      </c>
      <c r="M1783" s="5" t="s">
        <v>14538</v>
      </c>
      <c r="N1783" s="5" t="s">
        <v>9612</v>
      </c>
    </row>
    <row r="1784" customFormat="false" ht="15" hidden="false" customHeight="true" outlineLevel="0" collapsed="false">
      <c r="A1784" s="5" t="s">
        <v>8524</v>
      </c>
      <c r="B1784" s="5" t="s">
        <v>14539</v>
      </c>
      <c r="C1784" s="5" t="s">
        <v>182</v>
      </c>
      <c r="D1784" s="5" t="s">
        <v>253</v>
      </c>
      <c r="E1784" s="5" t="s">
        <v>102</v>
      </c>
      <c r="F1784" s="5" t="s">
        <v>7810</v>
      </c>
      <c r="G1784" s="5" t="n">
        <f aca="false">COUNTIF('Duel Log'!A:A,A1784)</f>
        <v>2</v>
      </c>
      <c r="H1784" s="5" t="n">
        <f aca="false">COUNTIFS('Duel Log'!A:A,A1784,'Duel Log'!AA:AA,"Win")</f>
        <v>2</v>
      </c>
      <c r="I1784" s="5" t="s">
        <v>9599</v>
      </c>
      <c r="J1784" s="5" t="s">
        <v>14540</v>
      </c>
      <c r="K1784" s="5"/>
      <c r="L1784" s="5" t="s">
        <v>98</v>
      </c>
      <c r="M1784" s="5" t="s">
        <v>9758</v>
      </c>
      <c r="N1784" s="5" t="s">
        <v>9612</v>
      </c>
    </row>
    <row r="1785" customFormat="false" ht="15" hidden="false" customHeight="true" outlineLevel="0" collapsed="false">
      <c r="A1785" s="6" t="s">
        <v>8525</v>
      </c>
      <c r="B1785" s="6" t="s">
        <v>14541</v>
      </c>
      <c r="C1785" s="6" t="s">
        <v>431</v>
      </c>
      <c r="D1785" s="5" t="s">
        <v>356</v>
      </c>
      <c r="E1785" s="5" t="s">
        <v>297</v>
      </c>
      <c r="F1785" s="5" t="s">
        <v>8526</v>
      </c>
      <c r="G1785" s="5" t="n">
        <f aca="false">COUNTIF('Duel Log'!A:A,A1785)</f>
        <v>2</v>
      </c>
      <c r="H1785" s="5" t="n">
        <f aca="false">COUNTIFS('Duel Log'!A:A,A1785,'Duel Log'!AA:AA,"Win")</f>
        <v>1</v>
      </c>
      <c r="I1785" s="5" t="s">
        <v>14542</v>
      </c>
      <c r="J1785" s="5" t="s">
        <v>14543</v>
      </c>
      <c r="K1785" s="5"/>
      <c r="L1785" s="5" t="s">
        <v>98</v>
      </c>
      <c r="M1785" s="5" t="s">
        <v>9693</v>
      </c>
      <c r="N1785" s="5"/>
    </row>
    <row r="1786" customFormat="false" ht="15" hidden="false" customHeight="true" outlineLevel="0" collapsed="false">
      <c r="A1786" s="8" t="s">
        <v>8527</v>
      </c>
      <c r="B1786" s="8" t="s">
        <v>14541</v>
      </c>
      <c r="C1786" s="8" t="s">
        <v>431</v>
      </c>
      <c r="D1786" s="7" t="s">
        <v>356</v>
      </c>
      <c r="E1786" s="7" t="s">
        <v>297</v>
      </c>
      <c r="F1786" s="7" t="s">
        <v>4340</v>
      </c>
      <c r="G1786" s="7" t="n">
        <f aca="false">COUNTIF('Duel Log'!A:A,A1786)</f>
        <v>1</v>
      </c>
      <c r="H1786" s="7" t="n">
        <f aca="false">COUNTIFS('Duel Log'!A:A,A1786,'Duel Log'!AA:AA,"Win")</f>
        <v>1</v>
      </c>
      <c r="I1786" s="7" t="s">
        <v>14544</v>
      </c>
      <c r="J1786" s="7"/>
      <c r="K1786" s="7"/>
      <c r="L1786" s="7" t="s">
        <v>99</v>
      </c>
      <c r="M1786" s="7" t="s">
        <v>9648</v>
      </c>
      <c r="N1786" s="7"/>
    </row>
    <row r="1787" customFormat="false" ht="15" hidden="false" customHeight="true" outlineLevel="0" collapsed="false">
      <c r="A1787" s="8" t="s">
        <v>8528</v>
      </c>
      <c r="B1787" s="8" t="s">
        <v>14541</v>
      </c>
      <c r="C1787" s="8" t="s">
        <v>431</v>
      </c>
      <c r="D1787" s="7" t="s">
        <v>356</v>
      </c>
      <c r="E1787" s="7" t="s">
        <v>297</v>
      </c>
      <c r="F1787" s="7" t="s">
        <v>4342</v>
      </c>
      <c r="G1787" s="7" t="n">
        <f aca="false">COUNTIF('Duel Log'!A:A,A1787)</f>
        <v>1</v>
      </c>
      <c r="H1787" s="7" t="n">
        <f aca="false">COUNTIFS('Duel Log'!A:A,A1787,'Duel Log'!AA:AA,"Win")</f>
        <v>1</v>
      </c>
      <c r="I1787" s="7" t="s">
        <v>14545</v>
      </c>
      <c r="J1787" s="7"/>
      <c r="K1787" s="7"/>
      <c r="L1787" s="7" t="s">
        <v>99</v>
      </c>
      <c r="M1787" s="7" t="s">
        <v>9648</v>
      </c>
      <c r="N1787" s="7"/>
    </row>
    <row r="1788" customFormat="false" ht="15" hidden="false" customHeight="true" outlineLevel="0" collapsed="false">
      <c r="A1788" s="8" t="s">
        <v>8529</v>
      </c>
      <c r="B1788" s="8" t="s">
        <v>14541</v>
      </c>
      <c r="C1788" s="8" t="s">
        <v>431</v>
      </c>
      <c r="D1788" s="7" t="s">
        <v>356</v>
      </c>
      <c r="E1788" s="7" t="s">
        <v>297</v>
      </c>
      <c r="F1788" s="7" t="s">
        <v>4345</v>
      </c>
      <c r="G1788" s="7" t="n">
        <f aca="false">COUNTIF('Duel Log'!A:A,A1788)</f>
        <v>3</v>
      </c>
      <c r="H1788" s="7" t="n">
        <f aca="false">COUNTIFS('Duel Log'!A:A,A1788,'Duel Log'!AA:AA,"Win")</f>
        <v>1</v>
      </c>
      <c r="I1788" s="7" t="s">
        <v>14546</v>
      </c>
      <c r="J1788" s="7" t="s">
        <v>14546</v>
      </c>
      <c r="K1788" s="7" t="s">
        <v>14547</v>
      </c>
      <c r="L1788" s="7" t="s">
        <v>99</v>
      </c>
      <c r="M1788" s="7" t="s">
        <v>9693</v>
      </c>
      <c r="N1788" s="7"/>
    </row>
    <row r="1789" customFormat="false" ht="15" hidden="false" customHeight="true" outlineLevel="0" collapsed="false">
      <c r="A1789" s="6" t="s">
        <v>8530</v>
      </c>
      <c r="B1789" s="6" t="s">
        <v>14548</v>
      </c>
      <c r="C1789" s="6" t="s">
        <v>431</v>
      </c>
      <c r="D1789" s="5" t="s">
        <v>2659</v>
      </c>
      <c r="E1789" s="5" t="s">
        <v>102</v>
      </c>
      <c r="F1789" s="5" t="s">
        <v>3167</v>
      </c>
      <c r="G1789" s="5" t="n">
        <f aca="false">COUNTIF('Duel Log'!A:A,A1789)</f>
        <v>2</v>
      </c>
      <c r="H1789" s="5" t="n">
        <f aca="false">COUNTIFS('Duel Log'!A:A,A1789,'Duel Log'!AA:AA,"Win")</f>
        <v>0</v>
      </c>
      <c r="I1789" s="5" t="s">
        <v>14549</v>
      </c>
      <c r="J1789" s="5" t="s">
        <v>14544</v>
      </c>
      <c r="K1789" s="5"/>
      <c r="L1789" s="5" t="s">
        <v>98</v>
      </c>
      <c r="M1789" s="5" t="s">
        <v>11698</v>
      </c>
      <c r="N1789" s="5" t="s">
        <v>9612</v>
      </c>
    </row>
    <row r="1790" customFormat="false" ht="15" hidden="false" customHeight="true" outlineLevel="0" collapsed="false">
      <c r="A1790" s="6" t="s">
        <v>8531</v>
      </c>
      <c r="B1790" s="6" t="s">
        <v>14550</v>
      </c>
      <c r="C1790" s="6" t="s">
        <v>431</v>
      </c>
      <c r="D1790" s="5" t="s">
        <v>1003</v>
      </c>
      <c r="E1790" s="5" t="s">
        <v>102</v>
      </c>
      <c r="F1790" s="5" t="s">
        <v>2635</v>
      </c>
      <c r="G1790" s="5" t="n">
        <f aca="false">COUNTIF('Duel Log'!A:A,A1790)</f>
        <v>2</v>
      </c>
      <c r="H1790" s="5" t="n">
        <f aca="false">COUNTIFS('Duel Log'!A:A,A1790,'Duel Log'!AA:AA,"Win")</f>
        <v>2</v>
      </c>
      <c r="I1790" s="5" t="s">
        <v>14546</v>
      </c>
      <c r="J1790" s="5" t="s">
        <v>14547</v>
      </c>
      <c r="K1790" s="5"/>
      <c r="L1790" s="5" t="s">
        <v>98</v>
      </c>
      <c r="M1790" s="5" t="s">
        <v>14551</v>
      </c>
      <c r="N1790" s="5" t="s">
        <v>9612</v>
      </c>
    </row>
    <row r="1791" customFormat="false" ht="15" hidden="false" customHeight="true" outlineLevel="0" collapsed="false">
      <c r="A1791" s="6" t="s">
        <v>8532</v>
      </c>
      <c r="B1791" s="6" t="s">
        <v>14552</v>
      </c>
      <c r="C1791" s="6" t="s">
        <v>431</v>
      </c>
      <c r="D1791" s="5" t="s">
        <v>2629</v>
      </c>
      <c r="E1791" s="5" t="s">
        <v>102</v>
      </c>
      <c r="F1791" s="5" t="s">
        <v>2920</v>
      </c>
      <c r="G1791" s="5" t="n">
        <f aca="false">COUNTIF('Duel Log'!A:A,A1791)</f>
        <v>2</v>
      </c>
      <c r="H1791" s="5" t="n">
        <f aca="false">COUNTIFS('Duel Log'!A:A,A1791,'Duel Log'!AA:AA,"Win")</f>
        <v>0</v>
      </c>
      <c r="I1791" s="5" t="s">
        <v>14553</v>
      </c>
      <c r="J1791" s="5" t="s">
        <v>14554</v>
      </c>
      <c r="K1791" s="5"/>
      <c r="L1791" s="5" t="s">
        <v>98</v>
      </c>
      <c r="M1791" s="5" t="s">
        <v>9941</v>
      </c>
      <c r="N1791" s="5" t="s">
        <v>9612</v>
      </c>
    </row>
    <row r="1792" customFormat="false" ht="15" hidden="false" customHeight="true" outlineLevel="0" collapsed="false">
      <c r="A1792" s="6" t="s">
        <v>8533</v>
      </c>
      <c r="B1792" s="6" t="s">
        <v>14555</v>
      </c>
      <c r="C1792" s="6" t="s">
        <v>431</v>
      </c>
      <c r="D1792" s="6" t="s">
        <v>1192</v>
      </c>
      <c r="E1792" s="5" t="s">
        <v>102</v>
      </c>
      <c r="F1792" s="5" t="s">
        <v>8534</v>
      </c>
      <c r="G1792" s="5" t="n">
        <f aca="false">COUNTIF('Duel Log'!A:A,A1792)</f>
        <v>3</v>
      </c>
      <c r="H1792" s="5" t="n">
        <f aca="false">COUNTIFS('Duel Log'!A:A,A1792,'Duel Log'!AA:AA,"Win")</f>
        <v>1</v>
      </c>
      <c r="I1792" s="5" t="s">
        <v>14556</v>
      </c>
      <c r="J1792" s="5" t="s">
        <v>14557</v>
      </c>
      <c r="K1792" s="5" t="s">
        <v>14558</v>
      </c>
      <c r="L1792" s="5" t="s">
        <v>98</v>
      </c>
      <c r="M1792" s="5" t="s">
        <v>11068</v>
      </c>
      <c r="N1792" s="5" t="s">
        <v>9602</v>
      </c>
    </row>
    <row r="1793" customFormat="false" ht="15" hidden="false" customHeight="true" outlineLevel="0" collapsed="false">
      <c r="A1793" s="6" t="s">
        <v>8540</v>
      </c>
      <c r="B1793" s="6" t="s">
        <v>14559</v>
      </c>
      <c r="C1793" s="6" t="s">
        <v>431</v>
      </c>
      <c r="D1793" s="5" t="s">
        <v>1213</v>
      </c>
      <c r="E1793" s="5" t="s">
        <v>102</v>
      </c>
      <c r="F1793" s="5" t="s">
        <v>3245</v>
      </c>
      <c r="G1793" s="5" t="n">
        <f aca="false">COUNTIF('Duel Log'!A:A,A1793)</f>
        <v>3</v>
      </c>
      <c r="H1793" s="5" t="n">
        <f aca="false">COUNTIFS('Duel Log'!A:A,A1793,'Duel Log'!AA:AA,"Win")</f>
        <v>2</v>
      </c>
      <c r="I1793" s="5" t="s">
        <v>14546</v>
      </c>
      <c r="J1793" s="5" t="s">
        <v>14557</v>
      </c>
      <c r="K1793" s="5" t="s">
        <v>14560</v>
      </c>
      <c r="L1793" s="5" t="s">
        <v>98</v>
      </c>
      <c r="M1793" s="5" t="s">
        <v>14561</v>
      </c>
      <c r="N1793" s="5" t="s">
        <v>9602</v>
      </c>
    </row>
    <row r="1794" customFormat="false" ht="15" hidden="false" customHeight="true" outlineLevel="0" collapsed="false">
      <c r="A1794" s="6" t="s">
        <v>8541</v>
      </c>
      <c r="B1794" s="6" t="s">
        <v>14562</v>
      </c>
      <c r="C1794" s="6" t="s">
        <v>431</v>
      </c>
      <c r="D1794" s="5" t="s">
        <v>523</v>
      </c>
      <c r="E1794" s="5" t="s">
        <v>102</v>
      </c>
      <c r="F1794" s="5" t="s">
        <v>2264</v>
      </c>
      <c r="G1794" s="5" t="n">
        <f aca="false">COUNTIF('Duel Log'!A:A,A1794)</f>
        <v>2</v>
      </c>
      <c r="H1794" s="5" t="n">
        <f aca="false">COUNTIFS('Duel Log'!A:A,A1794,'Duel Log'!AA:AA,"Win")</f>
        <v>0</v>
      </c>
      <c r="I1794" s="5" t="s">
        <v>14563</v>
      </c>
      <c r="J1794" s="5" t="s">
        <v>14564</v>
      </c>
      <c r="K1794" s="5"/>
      <c r="L1794" s="5" t="s">
        <v>98</v>
      </c>
      <c r="M1794" s="5" t="s">
        <v>9941</v>
      </c>
      <c r="N1794" s="5" t="s">
        <v>9612</v>
      </c>
    </row>
    <row r="1795" customFormat="false" ht="15" hidden="false" customHeight="true" outlineLevel="0" collapsed="false">
      <c r="A1795" s="5" t="s">
        <v>8542</v>
      </c>
      <c r="B1795" s="5" t="s">
        <v>14565</v>
      </c>
      <c r="C1795" s="5" t="s">
        <v>5844</v>
      </c>
      <c r="D1795" s="5" t="s">
        <v>8543</v>
      </c>
      <c r="E1795" s="5" t="s">
        <v>297</v>
      </c>
      <c r="F1795" s="5" t="s">
        <v>8545</v>
      </c>
      <c r="G1795" s="5" t="n">
        <f aca="false">COUNTIF('Duel Log'!A:A,A1795)</f>
        <v>1</v>
      </c>
      <c r="H1795" s="5" t="n">
        <f aca="false">COUNTIFS('Duel Log'!A:A,A1795,'Duel Log'!AA:AA,"Win")</f>
        <v>1</v>
      </c>
      <c r="I1795" s="5" t="s">
        <v>9741</v>
      </c>
      <c r="J1795" s="5"/>
      <c r="K1795" s="5"/>
      <c r="L1795" s="5" t="s">
        <v>98</v>
      </c>
      <c r="M1795" s="5" t="s">
        <v>9648</v>
      </c>
      <c r="N1795" s="5"/>
    </row>
    <row r="1796" customFormat="false" ht="15" hidden="false" customHeight="true" outlineLevel="0" collapsed="false">
      <c r="A1796" s="7" t="s">
        <v>8546</v>
      </c>
      <c r="B1796" s="7" t="s">
        <v>14565</v>
      </c>
      <c r="C1796" s="7" t="s">
        <v>5844</v>
      </c>
      <c r="D1796" s="7" t="s">
        <v>8543</v>
      </c>
      <c r="E1796" s="7" t="s">
        <v>297</v>
      </c>
      <c r="F1796" s="7" t="s">
        <v>8547</v>
      </c>
      <c r="G1796" s="7" t="n">
        <f aca="false">COUNTIF('Duel Log'!A:A,A1796)</f>
        <v>3</v>
      </c>
      <c r="H1796" s="7" t="n">
        <f aca="false">COUNTIFS('Duel Log'!A:A,A1796,'Duel Log'!AA:AA,"Win")</f>
        <v>1</v>
      </c>
      <c r="I1796" s="7" t="s">
        <v>9654</v>
      </c>
      <c r="J1796" s="7" t="s">
        <v>14566</v>
      </c>
      <c r="K1796" s="7" t="s">
        <v>14567</v>
      </c>
      <c r="L1796" s="7" t="s">
        <v>99</v>
      </c>
      <c r="M1796" s="7" t="s">
        <v>14568</v>
      </c>
      <c r="N1796" s="7"/>
    </row>
    <row r="1797" customFormat="false" ht="15" hidden="false" customHeight="true" outlineLevel="0" collapsed="false">
      <c r="A1797" s="5" t="s">
        <v>8552</v>
      </c>
      <c r="B1797" s="5" t="s">
        <v>14569</v>
      </c>
      <c r="C1797" s="5" t="s">
        <v>5844</v>
      </c>
      <c r="D1797" s="5" t="s">
        <v>356</v>
      </c>
      <c r="E1797" s="5" t="s">
        <v>297</v>
      </c>
      <c r="F1797" s="5" t="s">
        <v>8553</v>
      </c>
      <c r="G1797" s="5" t="n">
        <f aca="false">COUNTIF('Duel Log'!A:A,A1797)</f>
        <v>3</v>
      </c>
      <c r="H1797" s="5" t="n">
        <f aca="false">COUNTIFS('Duel Log'!A:A,A1797,'Duel Log'!AA:AA,"Win")</f>
        <v>1</v>
      </c>
      <c r="I1797" s="5" t="s">
        <v>10696</v>
      </c>
      <c r="J1797" s="5" t="s">
        <v>14570</v>
      </c>
      <c r="K1797" s="5" t="s">
        <v>14571</v>
      </c>
      <c r="L1797" s="5" t="s">
        <v>98</v>
      </c>
      <c r="M1797" s="5" t="s">
        <v>13362</v>
      </c>
      <c r="N1797" s="5"/>
    </row>
    <row r="1798" customFormat="false" ht="15" hidden="false" customHeight="true" outlineLevel="0" collapsed="false">
      <c r="A1798" s="7" t="s">
        <v>8559</v>
      </c>
      <c r="B1798" s="7" t="s">
        <v>14569</v>
      </c>
      <c r="C1798" s="7" t="s">
        <v>5844</v>
      </c>
      <c r="D1798" s="7" t="s">
        <v>356</v>
      </c>
      <c r="E1798" s="7" t="s">
        <v>297</v>
      </c>
      <c r="F1798" s="7" t="s">
        <v>8560</v>
      </c>
      <c r="G1798" s="7" t="n">
        <f aca="false">COUNTIF('Duel Log'!A:A,A1798)</f>
        <v>4</v>
      </c>
      <c r="H1798" s="7" t="n">
        <f aca="false">COUNTIFS('Duel Log'!A:A,A1798,'Duel Log'!AA:AA,"Win")</f>
        <v>2</v>
      </c>
      <c r="I1798" s="7" t="s">
        <v>9654</v>
      </c>
      <c r="J1798" s="7" t="s">
        <v>9654</v>
      </c>
      <c r="K1798" s="7" t="s">
        <v>14572</v>
      </c>
      <c r="L1798" s="7" t="s">
        <v>99</v>
      </c>
      <c r="M1798" s="7" t="s">
        <v>10238</v>
      </c>
      <c r="N1798" s="7"/>
    </row>
    <row r="1799" customFormat="false" ht="15" hidden="false" customHeight="true" outlineLevel="0" collapsed="false">
      <c r="A1799" s="7" t="s">
        <v>8566</v>
      </c>
      <c r="B1799" s="7" t="s">
        <v>14569</v>
      </c>
      <c r="C1799" s="7" t="s">
        <v>5844</v>
      </c>
      <c r="D1799" s="7" t="s">
        <v>356</v>
      </c>
      <c r="E1799" s="7" t="s">
        <v>297</v>
      </c>
      <c r="F1799" s="7" t="s">
        <v>8567</v>
      </c>
      <c r="G1799" s="7" t="n">
        <f aca="false">COUNTIF('Duel Log'!A:A,A1799)</f>
        <v>3</v>
      </c>
      <c r="H1799" s="7" t="n">
        <f aca="false">COUNTIFS('Duel Log'!A:A,A1799,'Duel Log'!AA:AA,"Win")</f>
        <v>2</v>
      </c>
      <c r="I1799" s="7" t="s">
        <v>13324</v>
      </c>
      <c r="J1799" s="7" t="s">
        <v>14573</v>
      </c>
      <c r="K1799" s="7" t="s">
        <v>14574</v>
      </c>
      <c r="L1799" s="7" t="s">
        <v>99</v>
      </c>
      <c r="M1799" s="7" t="s">
        <v>14575</v>
      </c>
      <c r="N1799" s="7"/>
    </row>
    <row r="1800" customFormat="false" ht="15" hidden="false" customHeight="true" outlineLevel="0" collapsed="false">
      <c r="A1800" s="7" t="s">
        <v>8573</v>
      </c>
      <c r="B1800" s="7" t="s">
        <v>14569</v>
      </c>
      <c r="C1800" s="7" t="s">
        <v>5844</v>
      </c>
      <c r="D1800" s="7" t="s">
        <v>356</v>
      </c>
      <c r="E1800" s="7" t="s">
        <v>297</v>
      </c>
      <c r="F1800" s="7" t="s">
        <v>8574</v>
      </c>
      <c r="G1800" s="7" t="n">
        <f aca="false">COUNTIF('Duel Log'!A:A,A1800)</f>
        <v>4</v>
      </c>
      <c r="H1800" s="7" t="n">
        <f aca="false">COUNTIFS('Duel Log'!A:A,A1800,'Duel Log'!AA:AA,"Win")</f>
        <v>2</v>
      </c>
      <c r="I1800" s="7" t="s">
        <v>14576</v>
      </c>
      <c r="J1800" s="7" t="s">
        <v>10363</v>
      </c>
      <c r="K1800" s="7" t="s">
        <v>10363</v>
      </c>
      <c r="L1800" s="7" t="s">
        <v>99</v>
      </c>
      <c r="M1800" s="7" t="s">
        <v>10464</v>
      </c>
      <c r="N1800" s="7"/>
    </row>
    <row r="1801" customFormat="false" ht="15" hidden="false" customHeight="true" outlineLevel="0" collapsed="false">
      <c r="A1801" s="7" t="s">
        <v>8581</v>
      </c>
      <c r="B1801" s="7" t="s">
        <v>14577</v>
      </c>
      <c r="C1801" s="7" t="s">
        <v>5844</v>
      </c>
      <c r="D1801" s="7" t="s">
        <v>356</v>
      </c>
      <c r="E1801" s="7" t="s">
        <v>297</v>
      </c>
      <c r="F1801" s="7" t="s">
        <v>8582</v>
      </c>
      <c r="G1801" s="7" t="n">
        <f aca="false">COUNTIF('Duel Log'!A:A,A1801)</f>
        <v>2</v>
      </c>
      <c r="H1801" s="7" t="n">
        <f aca="false">COUNTIFS('Duel Log'!A:A,A1801,'Duel Log'!AA:AA,"Win")</f>
        <v>2</v>
      </c>
      <c r="I1801" s="7" t="s">
        <v>9654</v>
      </c>
      <c r="J1801" s="7" t="s">
        <v>14578</v>
      </c>
      <c r="K1801" s="7"/>
      <c r="L1801" s="7" t="s">
        <v>99</v>
      </c>
      <c r="M1801" s="7" t="s">
        <v>9693</v>
      </c>
      <c r="N1801" s="7"/>
    </row>
    <row r="1802" customFormat="false" ht="15" hidden="false" customHeight="true" outlineLevel="0" collapsed="false">
      <c r="A1802" s="7" t="s">
        <v>8585</v>
      </c>
      <c r="B1802" s="7" t="s">
        <v>14577</v>
      </c>
      <c r="C1802" s="7" t="s">
        <v>5844</v>
      </c>
      <c r="D1802" s="7" t="s">
        <v>356</v>
      </c>
      <c r="E1802" s="7" t="s">
        <v>297</v>
      </c>
      <c r="F1802" s="7" t="s">
        <v>8586</v>
      </c>
      <c r="G1802" s="7" t="n">
        <f aca="false">COUNTIF('Duel Log'!A:A,A1802)</f>
        <v>3</v>
      </c>
      <c r="H1802" s="7" t="n">
        <f aca="false">COUNTIFS('Duel Log'!A:A,A1802,'Duel Log'!AA:AA,"Win")</f>
        <v>3</v>
      </c>
      <c r="I1802" s="7" t="s">
        <v>14579</v>
      </c>
      <c r="J1802" s="7" t="s">
        <v>14580</v>
      </c>
      <c r="K1802" s="7" t="s">
        <v>14581</v>
      </c>
      <c r="L1802" s="7" t="s">
        <v>99</v>
      </c>
      <c r="M1802" s="7" t="s">
        <v>11292</v>
      </c>
      <c r="N1802" s="7"/>
    </row>
    <row r="1803" customFormat="false" ht="15" hidden="false" customHeight="true" outlineLevel="0" collapsed="false">
      <c r="A1803" s="7" t="s">
        <v>8590</v>
      </c>
      <c r="B1803" s="7" t="s">
        <v>14577</v>
      </c>
      <c r="C1803" s="7" t="s">
        <v>5844</v>
      </c>
      <c r="D1803" s="7" t="s">
        <v>356</v>
      </c>
      <c r="E1803" s="7" t="s">
        <v>297</v>
      </c>
      <c r="F1803" s="7" t="s">
        <v>8591</v>
      </c>
      <c r="G1803" s="7" t="n">
        <f aca="false">COUNTIF('Duel Log'!A:A,A1803)</f>
        <v>3</v>
      </c>
      <c r="H1803" s="7" t="n">
        <f aca="false">COUNTIFS('Duel Log'!A:A,A1803,'Duel Log'!AA:AA,"Win")</f>
        <v>2</v>
      </c>
      <c r="I1803" s="7" t="s">
        <v>14581</v>
      </c>
      <c r="J1803" s="7" t="s">
        <v>14582</v>
      </c>
      <c r="K1803" s="7" t="s">
        <v>11912</v>
      </c>
      <c r="L1803" s="7" t="s">
        <v>99</v>
      </c>
      <c r="M1803" s="7" t="s">
        <v>11187</v>
      </c>
      <c r="N1803" s="7"/>
    </row>
    <row r="1804" customFormat="false" ht="15" hidden="false" customHeight="true" outlineLevel="0" collapsed="false">
      <c r="A1804" s="7" t="s">
        <v>8594</v>
      </c>
      <c r="B1804" s="7" t="s">
        <v>14577</v>
      </c>
      <c r="C1804" s="7" t="s">
        <v>5844</v>
      </c>
      <c r="D1804" s="7" t="s">
        <v>356</v>
      </c>
      <c r="E1804" s="7" t="s">
        <v>297</v>
      </c>
      <c r="F1804" s="7" t="s">
        <v>8595</v>
      </c>
      <c r="G1804" s="7" t="n">
        <f aca="false">COUNTIF('Duel Log'!A:A,A1804)</f>
        <v>2</v>
      </c>
      <c r="H1804" s="7" t="n">
        <f aca="false">COUNTIFS('Duel Log'!A:A,A1804,'Duel Log'!AA:AA,"Win")</f>
        <v>1</v>
      </c>
      <c r="I1804" s="7" t="s">
        <v>10363</v>
      </c>
      <c r="J1804" s="7" t="s">
        <v>14583</v>
      </c>
      <c r="K1804" s="7"/>
      <c r="L1804" s="7" t="s">
        <v>99</v>
      </c>
      <c r="M1804" s="7" t="s">
        <v>9693</v>
      </c>
      <c r="N1804" s="7"/>
    </row>
    <row r="1805" customFormat="false" ht="15" hidden="false" customHeight="true" outlineLevel="0" collapsed="false">
      <c r="A1805" s="5" t="s">
        <v>8600</v>
      </c>
      <c r="B1805" s="5" t="s">
        <v>14584</v>
      </c>
      <c r="C1805" s="5" t="s">
        <v>5844</v>
      </c>
      <c r="D1805" s="5" t="s">
        <v>8601</v>
      </c>
      <c r="E1805" s="5" t="s">
        <v>102</v>
      </c>
      <c r="F1805" s="5" t="s">
        <v>4061</v>
      </c>
      <c r="G1805" s="5" t="n">
        <f aca="false">COUNTIF('Duel Log'!A:A,A1805)</f>
        <v>2</v>
      </c>
      <c r="H1805" s="5" t="n">
        <f aca="false">COUNTIFS('Duel Log'!A:A,A1805,'Duel Log'!AA:AA,"Win")</f>
        <v>2</v>
      </c>
      <c r="I1805" s="5" t="s">
        <v>14585</v>
      </c>
      <c r="J1805" s="5" t="s">
        <v>14586</v>
      </c>
      <c r="K1805" s="5"/>
      <c r="L1805" s="5" t="s">
        <v>98</v>
      </c>
      <c r="M1805" s="5" t="s">
        <v>14587</v>
      </c>
      <c r="N1805" s="5" t="s">
        <v>9612</v>
      </c>
    </row>
    <row r="1806" customFormat="false" ht="15" hidden="false" customHeight="true" outlineLevel="0" collapsed="false">
      <c r="A1806" s="5" t="s">
        <v>8608</v>
      </c>
      <c r="B1806" s="5" t="s">
        <v>14588</v>
      </c>
      <c r="C1806" s="5" t="s">
        <v>5844</v>
      </c>
      <c r="D1806" s="6" t="s">
        <v>8609</v>
      </c>
      <c r="E1806" s="5" t="s">
        <v>102</v>
      </c>
      <c r="F1806" s="5" t="s">
        <v>8611</v>
      </c>
      <c r="G1806" s="5" t="n">
        <f aca="false">COUNTIF('Duel Log'!A:A,A1806)</f>
        <v>2</v>
      </c>
      <c r="H1806" s="5" t="n">
        <f aca="false">COUNTIFS('Duel Log'!A:A,A1806,'Duel Log'!AA:AA,"Win")</f>
        <v>2</v>
      </c>
      <c r="I1806" s="5" t="s">
        <v>14589</v>
      </c>
      <c r="J1806" s="5" t="s">
        <v>14590</v>
      </c>
      <c r="K1806" s="5"/>
      <c r="L1806" s="5" t="s">
        <v>98</v>
      </c>
      <c r="M1806" s="5" t="s">
        <v>12899</v>
      </c>
      <c r="N1806" s="5" t="s">
        <v>9612</v>
      </c>
    </row>
    <row r="1807" customFormat="false" ht="15" hidden="false" customHeight="true" outlineLevel="0" collapsed="false">
      <c r="A1807" s="5" t="s">
        <v>8614</v>
      </c>
      <c r="B1807" s="5" t="s">
        <v>14591</v>
      </c>
      <c r="C1807" s="5" t="s">
        <v>5844</v>
      </c>
      <c r="D1807" s="5" t="s">
        <v>2185</v>
      </c>
      <c r="E1807" s="5" t="s">
        <v>102</v>
      </c>
      <c r="F1807" s="5" t="s">
        <v>8615</v>
      </c>
      <c r="G1807" s="5" t="n">
        <f aca="false">COUNTIF('Duel Log'!A:A,A1807)</f>
        <v>2</v>
      </c>
      <c r="H1807" s="5" t="n">
        <f aca="false">COUNTIFS('Duel Log'!A:A,A1807,'Duel Log'!AA:AA,"Win")</f>
        <v>2</v>
      </c>
      <c r="I1807" s="5" t="s">
        <v>14592</v>
      </c>
      <c r="J1807" s="5" t="s">
        <v>14581</v>
      </c>
      <c r="K1807" s="5"/>
      <c r="L1807" s="5" t="s">
        <v>98</v>
      </c>
      <c r="M1807" s="5" t="s">
        <v>9926</v>
      </c>
      <c r="N1807" s="5" t="s">
        <v>9612</v>
      </c>
    </row>
    <row r="1808" customFormat="false" ht="15" hidden="false" customHeight="true" outlineLevel="0" collapsed="false">
      <c r="A1808" s="5" t="s">
        <v>8619</v>
      </c>
      <c r="B1808" s="5" t="s">
        <v>14593</v>
      </c>
      <c r="C1808" s="5" t="s">
        <v>5844</v>
      </c>
      <c r="D1808" s="5" t="s">
        <v>8392</v>
      </c>
      <c r="E1808" s="5" t="s">
        <v>102</v>
      </c>
      <c r="F1808" s="5" t="s">
        <v>8620</v>
      </c>
      <c r="G1808" s="5" t="n">
        <f aca="false">COUNTIF('Duel Log'!A:A,A1808)</f>
        <v>0</v>
      </c>
      <c r="H1808" s="5" t="n">
        <f aca="false">COUNTIFS('Duel Log'!A:A,A1808,'Duel Log'!AA:AA,"Win")</f>
        <v>0</v>
      </c>
      <c r="I1808" s="5" t="s">
        <v>14594</v>
      </c>
      <c r="J1808" s="5" t="s">
        <v>14595</v>
      </c>
      <c r="K1808" s="5"/>
      <c r="L1808" s="5" t="s">
        <v>98</v>
      </c>
      <c r="M1808" s="5" t="s">
        <v>14596</v>
      </c>
      <c r="N1808" s="5" t="s">
        <v>9612</v>
      </c>
    </row>
    <row r="1809" customFormat="false" ht="15" hidden="false" customHeight="true" outlineLevel="0" collapsed="false">
      <c r="A1809" s="5" t="s">
        <v>8622</v>
      </c>
      <c r="B1809" s="5" t="s">
        <v>14597</v>
      </c>
      <c r="C1809" s="5" t="s">
        <v>5844</v>
      </c>
      <c r="D1809" s="6" t="s">
        <v>238</v>
      </c>
      <c r="E1809" s="5" t="s">
        <v>102</v>
      </c>
      <c r="F1809" s="5" t="s">
        <v>8623</v>
      </c>
      <c r="G1809" s="5" t="n">
        <f aca="false">COUNTIF('Duel Log'!A:A,A1809)</f>
        <v>3</v>
      </c>
      <c r="H1809" s="5" t="n">
        <f aca="false">COUNTIFS('Duel Log'!A:A,A1809,'Duel Log'!AA:AA,"Win")</f>
        <v>1</v>
      </c>
      <c r="I1809" s="5" t="s">
        <v>14598</v>
      </c>
      <c r="J1809" s="5" t="s">
        <v>14599</v>
      </c>
      <c r="K1809" s="5" t="s">
        <v>14600</v>
      </c>
      <c r="L1809" s="5" t="s">
        <v>98</v>
      </c>
      <c r="M1809" s="5" t="s">
        <v>14601</v>
      </c>
      <c r="N1809" s="5" t="s">
        <v>9602</v>
      </c>
    </row>
    <row r="1810" customFormat="false" ht="15" hidden="false" customHeight="true" outlineLevel="0" collapsed="false">
      <c r="A1810" s="5" t="s">
        <v>8627</v>
      </c>
      <c r="B1810" s="5" t="s">
        <v>14602</v>
      </c>
      <c r="C1810" s="5" t="s">
        <v>5844</v>
      </c>
      <c r="D1810" s="6" t="s">
        <v>1474</v>
      </c>
      <c r="E1810" s="5" t="s">
        <v>102</v>
      </c>
      <c r="F1810" s="5" t="s">
        <v>8628</v>
      </c>
      <c r="G1810" s="5" t="n">
        <f aca="false">COUNTIF('Duel Log'!A:A,A1810)</f>
        <v>3</v>
      </c>
      <c r="H1810" s="5" t="n">
        <f aca="false">COUNTIFS('Duel Log'!A:A,A1810,'Duel Log'!AA:AA,"Win")</f>
        <v>2</v>
      </c>
      <c r="I1810" s="5" t="s">
        <v>14579</v>
      </c>
      <c r="J1810" s="5" t="s">
        <v>14592</v>
      </c>
      <c r="K1810" s="5" t="s">
        <v>14603</v>
      </c>
      <c r="L1810" s="5" t="s">
        <v>98</v>
      </c>
      <c r="M1810" s="5" t="s">
        <v>14164</v>
      </c>
      <c r="N1810" s="5" t="s">
        <v>9602</v>
      </c>
    </row>
    <row r="1811" customFormat="false" ht="15" hidden="false" customHeight="true" outlineLevel="0" collapsed="false">
      <c r="A1811" s="5" t="s">
        <v>8634</v>
      </c>
      <c r="B1811" s="5" t="s">
        <v>14604</v>
      </c>
      <c r="C1811" s="5" t="s">
        <v>5844</v>
      </c>
      <c r="D1811" s="5" t="s">
        <v>8635</v>
      </c>
      <c r="E1811" s="5" t="s">
        <v>102</v>
      </c>
      <c r="F1811" s="5" t="s">
        <v>8637</v>
      </c>
      <c r="G1811" s="5" t="n">
        <f aca="false">COUNTIF('Duel Log'!A:A,A1811)</f>
        <v>3</v>
      </c>
      <c r="H1811" s="5" t="n">
        <f aca="false">COUNTIFS('Duel Log'!A:A,A1811,'Duel Log'!AA:AA,"Win")</f>
        <v>2</v>
      </c>
      <c r="I1811" s="5" t="s">
        <v>14605</v>
      </c>
      <c r="J1811" s="5" t="s">
        <v>14606</v>
      </c>
      <c r="K1811" s="5" t="s">
        <v>14607</v>
      </c>
      <c r="L1811" s="5" t="s">
        <v>98</v>
      </c>
      <c r="M1811" s="5" t="s">
        <v>10163</v>
      </c>
      <c r="N1811" s="5" t="s">
        <v>9602</v>
      </c>
    </row>
    <row r="1812" customFormat="false" ht="15" hidden="false" customHeight="true" outlineLevel="0" collapsed="false">
      <c r="A1812" s="5" t="s">
        <v>8642</v>
      </c>
      <c r="B1812" s="5" t="s">
        <v>14608</v>
      </c>
      <c r="C1812" s="5" t="s">
        <v>5844</v>
      </c>
      <c r="D1812" s="5" t="s">
        <v>753</v>
      </c>
      <c r="E1812" s="5" t="s">
        <v>102</v>
      </c>
      <c r="F1812" s="5" t="s">
        <v>4488</v>
      </c>
      <c r="G1812" s="5" t="n">
        <f aca="false">COUNTIF('Duel Log'!A:A,A1812)</f>
        <v>3</v>
      </c>
      <c r="H1812" s="5" t="n">
        <f aca="false">COUNTIFS('Duel Log'!A:A,A1812,'Duel Log'!AA:AA,"Win")</f>
        <v>1</v>
      </c>
      <c r="I1812" s="5" t="s">
        <v>14609</v>
      </c>
      <c r="J1812" s="5" t="s">
        <v>14610</v>
      </c>
      <c r="K1812" s="5" t="s">
        <v>14611</v>
      </c>
      <c r="L1812" s="5" t="s">
        <v>98</v>
      </c>
      <c r="M1812" s="5" t="s">
        <v>14612</v>
      </c>
      <c r="N1812" s="5" t="s">
        <v>9602</v>
      </c>
    </row>
    <row r="1813" customFormat="false" ht="15" hidden="false" customHeight="true" outlineLevel="0" collapsed="false">
      <c r="A1813" s="5" t="s">
        <v>8643</v>
      </c>
      <c r="B1813" s="5" t="s">
        <v>14613</v>
      </c>
      <c r="C1813" s="5" t="s">
        <v>5844</v>
      </c>
      <c r="D1813" s="5" t="s">
        <v>584</v>
      </c>
      <c r="E1813" s="5" t="s">
        <v>102</v>
      </c>
      <c r="F1813" s="5" t="s">
        <v>281</v>
      </c>
      <c r="G1813" s="5" t="n">
        <f aca="false">COUNTIF('Duel Log'!A:A,A1813)</f>
        <v>2</v>
      </c>
      <c r="H1813" s="5" t="n">
        <f aca="false">COUNTIFS('Duel Log'!A:A,A1813,'Duel Log'!AA:AA,"Win")</f>
        <v>0</v>
      </c>
      <c r="I1813" s="5" t="s">
        <v>14614</v>
      </c>
      <c r="J1813" s="5" t="s">
        <v>14615</v>
      </c>
      <c r="K1813" s="5"/>
      <c r="L1813" s="5" t="s">
        <v>98</v>
      </c>
      <c r="M1813" s="5" t="s">
        <v>11240</v>
      </c>
      <c r="N1813" s="5" t="s">
        <v>9612</v>
      </c>
    </row>
    <row r="1814" customFormat="false" ht="15" hidden="false" customHeight="true" outlineLevel="0" collapsed="false">
      <c r="A1814" s="5" t="s">
        <v>8644</v>
      </c>
      <c r="B1814" s="5" t="s">
        <v>14616</v>
      </c>
      <c r="C1814" s="5" t="s">
        <v>5844</v>
      </c>
      <c r="D1814" s="5" t="s">
        <v>8645</v>
      </c>
      <c r="E1814" s="5" t="s">
        <v>297</v>
      </c>
      <c r="F1814" s="5" t="s">
        <v>8647</v>
      </c>
      <c r="G1814" s="5" t="n">
        <f aca="false">COUNTIF('Duel Log'!A:A,A1814)</f>
        <v>1</v>
      </c>
      <c r="H1814" s="5" t="n">
        <f aca="false">COUNTIFS('Duel Log'!A:A,A1814,'Duel Log'!AA:AA,"Win")</f>
        <v>1</v>
      </c>
      <c r="I1814" s="5" t="s">
        <v>14617</v>
      </c>
      <c r="J1814" s="5"/>
      <c r="K1814" s="5"/>
      <c r="L1814" s="5" t="s">
        <v>98</v>
      </c>
      <c r="M1814" s="5" t="s">
        <v>9648</v>
      </c>
      <c r="N1814" s="5"/>
    </row>
    <row r="1815" customFormat="false" ht="15" hidden="false" customHeight="true" outlineLevel="0" collapsed="false">
      <c r="A1815" s="6" t="s">
        <v>8648</v>
      </c>
      <c r="B1815" s="6" t="s">
        <v>14618</v>
      </c>
      <c r="C1815" s="6" t="s">
        <v>761</v>
      </c>
      <c r="D1815" s="5" t="s">
        <v>2904</v>
      </c>
      <c r="E1815" s="5" t="s">
        <v>297</v>
      </c>
      <c r="F1815" s="5" t="s">
        <v>4128</v>
      </c>
      <c r="G1815" s="5" t="n">
        <f aca="false">COUNTIF('Duel Log'!A:A,A1815)</f>
        <v>3</v>
      </c>
      <c r="H1815" s="5" t="n">
        <f aca="false">COUNTIFS('Duel Log'!A:A,A1815,'Duel Log'!AA:AA,"Win")</f>
        <v>0</v>
      </c>
      <c r="I1815" s="5" t="s">
        <v>14619</v>
      </c>
      <c r="J1815" s="5" t="s">
        <v>14620</v>
      </c>
      <c r="K1815" s="5" t="s">
        <v>14621</v>
      </c>
      <c r="L1815" s="5" t="s">
        <v>98</v>
      </c>
      <c r="M1815" s="5" t="s">
        <v>9632</v>
      </c>
      <c r="N1815" s="5"/>
    </row>
    <row r="1816" customFormat="false" ht="15" hidden="false" customHeight="true" outlineLevel="0" collapsed="false">
      <c r="A1816" s="8" t="s">
        <v>8649</v>
      </c>
      <c r="B1816" s="8" t="s">
        <v>14618</v>
      </c>
      <c r="C1816" s="8" t="s">
        <v>761</v>
      </c>
      <c r="D1816" s="7" t="s">
        <v>2904</v>
      </c>
      <c r="E1816" s="7" t="s">
        <v>297</v>
      </c>
      <c r="F1816" s="7" t="s">
        <v>4135</v>
      </c>
      <c r="G1816" s="7" t="n">
        <f aca="false">COUNTIF('Duel Log'!A:A,A1816)</f>
        <v>4</v>
      </c>
      <c r="H1816" s="7" t="n">
        <f aca="false">COUNTIFS('Duel Log'!A:A,A1816,'Duel Log'!AA:AA,"Win")</f>
        <v>2</v>
      </c>
      <c r="I1816" s="7" t="s">
        <v>10555</v>
      </c>
      <c r="J1816" s="7" t="s">
        <v>10555</v>
      </c>
      <c r="K1816" s="7" t="s">
        <v>14622</v>
      </c>
      <c r="L1816" s="7" t="s">
        <v>99</v>
      </c>
      <c r="M1816" s="7" t="s">
        <v>11023</v>
      </c>
      <c r="N1816" s="7"/>
    </row>
    <row r="1817" customFormat="false" ht="15" hidden="false" customHeight="true" outlineLevel="0" collapsed="false">
      <c r="A1817" s="6" t="s">
        <v>8650</v>
      </c>
      <c r="B1817" s="6" t="s">
        <v>14623</v>
      </c>
      <c r="C1817" s="6" t="s">
        <v>761</v>
      </c>
      <c r="D1817" s="5" t="s">
        <v>753</v>
      </c>
      <c r="E1817" s="5" t="s">
        <v>102</v>
      </c>
      <c r="F1817" s="5" t="s">
        <v>8059</v>
      </c>
      <c r="G1817" s="5" t="n">
        <f aca="false">COUNTIF('Duel Log'!A:A,A1817)</f>
        <v>2</v>
      </c>
      <c r="H1817" s="5" t="n">
        <f aca="false">COUNTIFS('Duel Log'!A:A,A1817,'Duel Log'!AA:AA,"Win")</f>
        <v>0</v>
      </c>
      <c r="I1817" s="5" t="s">
        <v>10555</v>
      </c>
      <c r="J1817" s="5" t="s">
        <v>14624</v>
      </c>
      <c r="K1817" s="5"/>
      <c r="L1817" s="5" t="s">
        <v>98</v>
      </c>
      <c r="M1817" s="5" t="s">
        <v>10210</v>
      </c>
      <c r="N1817" s="5" t="s">
        <v>9612</v>
      </c>
    </row>
    <row r="1818" customFormat="false" ht="15" hidden="false" customHeight="true" outlineLevel="0" collapsed="false">
      <c r="A1818" s="6" t="s">
        <v>8651</v>
      </c>
      <c r="B1818" s="6" t="s">
        <v>14625</v>
      </c>
      <c r="C1818" s="6" t="s">
        <v>761</v>
      </c>
      <c r="D1818" s="5" t="s">
        <v>709</v>
      </c>
      <c r="E1818" s="5" t="s">
        <v>102</v>
      </c>
      <c r="F1818" s="5" t="s">
        <v>3678</v>
      </c>
      <c r="G1818" s="5" t="n">
        <f aca="false">COUNTIF('Duel Log'!A:A,A1818)</f>
        <v>2</v>
      </c>
      <c r="H1818" s="5" t="n">
        <f aca="false">COUNTIFS('Duel Log'!A:A,A1818,'Duel Log'!AA:AA,"Win")</f>
        <v>0</v>
      </c>
      <c r="I1818" s="5" t="s">
        <v>14626</v>
      </c>
      <c r="J1818" s="5" t="s">
        <v>14627</v>
      </c>
      <c r="K1818" s="5"/>
      <c r="L1818" s="5" t="s">
        <v>98</v>
      </c>
      <c r="M1818" s="5" t="s">
        <v>10339</v>
      </c>
      <c r="N1818" s="5" t="s">
        <v>9612</v>
      </c>
    </row>
    <row r="1819" customFormat="false" ht="15" hidden="false" customHeight="true" outlineLevel="0" collapsed="false">
      <c r="A1819" s="6" t="s">
        <v>8652</v>
      </c>
      <c r="B1819" s="6" t="s">
        <v>14628</v>
      </c>
      <c r="C1819" s="6" t="s">
        <v>761</v>
      </c>
      <c r="D1819" s="5" t="s">
        <v>718</v>
      </c>
      <c r="E1819" s="5" t="s">
        <v>102</v>
      </c>
      <c r="F1819" s="5" t="s">
        <v>8082</v>
      </c>
      <c r="G1819" s="5" t="n">
        <f aca="false">COUNTIF('Duel Log'!A:A,A1819)</f>
        <v>2</v>
      </c>
      <c r="H1819" s="5" t="n">
        <f aca="false">COUNTIFS('Duel Log'!A:A,A1819,'Duel Log'!AA:AA,"Win")</f>
        <v>0</v>
      </c>
      <c r="I1819" s="5" t="s">
        <v>14629</v>
      </c>
      <c r="J1819" s="5" t="s">
        <v>14630</v>
      </c>
      <c r="K1819" s="5"/>
      <c r="L1819" s="5" t="s">
        <v>98</v>
      </c>
      <c r="M1819" s="5" t="s">
        <v>9822</v>
      </c>
      <c r="N1819" s="5" t="s">
        <v>9612</v>
      </c>
    </row>
    <row r="1820" customFormat="false" ht="15" hidden="false" customHeight="true" outlineLevel="0" collapsed="false">
      <c r="A1820" s="6" t="s">
        <v>8653</v>
      </c>
      <c r="B1820" s="6" t="s">
        <v>14631</v>
      </c>
      <c r="C1820" s="6" t="s">
        <v>761</v>
      </c>
      <c r="D1820" s="5" t="s">
        <v>726</v>
      </c>
      <c r="E1820" s="5" t="s">
        <v>102</v>
      </c>
      <c r="F1820" s="5" t="s">
        <v>1260</v>
      </c>
      <c r="G1820" s="5" t="n">
        <f aca="false">COUNTIF('Duel Log'!A:A,A1820)</f>
        <v>3</v>
      </c>
      <c r="H1820" s="5" t="n">
        <f aca="false">COUNTIFS('Duel Log'!A:A,A1820,'Duel Log'!AA:AA,"Win")</f>
        <v>1</v>
      </c>
      <c r="I1820" s="5" t="s">
        <v>14632</v>
      </c>
      <c r="J1820" s="5" t="s">
        <v>14633</v>
      </c>
      <c r="K1820" s="5" t="s">
        <v>14634</v>
      </c>
      <c r="L1820" s="5" t="s">
        <v>98</v>
      </c>
      <c r="M1820" s="5" t="s">
        <v>9830</v>
      </c>
      <c r="N1820" s="5" t="s">
        <v>9602</v>
      </c>
    </row>
    <row r="1821" customFormat="false" ht="15" hidden="false" customHeight="true" outlineLevel="0" collapsed="false">
      <c r="A1821" s="6" t="s">
        <v>8654</v>
      </c>
      <c r="B1821" s="6" t="s">
        <v>14635</v>
      </c>
      <c r="C1821" s="6" t="s">
        <v>761</v>
      </c>
      <c r="D1821" s="5" t="s">
        <v>733</v>
      </c>
      <c r="E1821" s="5" t="s">
        <v>102</v>
      </c>
      <c r="F1821" s="5" t="s">
        <v>8655</v>
      </c>
      <c r="G1821" s="5" t="n">
        <f aca="false">COUNTIF('Duel Log'!A:A,A1821)</f>
        <v>3</v>
      </c>
      <c r="H1821" s="5" t="n">
        <f aca="false">COUNTIFS('Duel Log'!A:A,A1821,'Duel Log'!AA:AA,"Win")</f>
        <v>2</v>
      </c>
      <c r="I1821" s="5" t="s">
        <v>14636</v>
      </c>
      <c r="J1821" s="5" t="s">
        <v>14637</v>
      </c>
      <c r="K1821" s="5" t="s">
        <v>14638</v>
      </c>
      <c r="L1821" s="5" t="s">
        <v>98</v>
      </c>
      <c r="M1821" s="5" t="s">
        <v>9963</v>
      </c>
      <c r="N1821" s="5" t="s">
        <v>9602</v>
      </c>
    </row>
    <row r="1822" customFormat="false" ht="15" hidden="false" customHeight="true" outlineLevel="0" collapsed="false">
      <c r="A1822" s="6" t="s">
        <v>8661</v>
      </c>
      <c r="B1822" s="6" t="s">
        <v>14639</v>
      </c>
      <c r="C1822" s="6" t="s">
        <v>761</v>
      </c>
      <c r="D1822" s="5" t="s">
        <v>741</v>
      </c>
      <c r="E1822" s="5" t="s">
        <v>102</v>
      </c>
      <c r="F1822" s="5" t="s">
        <v>1524</v>
      </c>
      <c r="G1822" s="5" t="n">
        <f aca="false">COUNTIF('Duel Log'!A:A,A1822)</f>
        <v>2</v>
      </c>
      <c r="H1822" s="5" t="n">
        <f aca="false">COUNTIFS('Duel Log'!A:A,A1822,'Duel Log'!AA:AA,"Win")</f>
        <v>0</v>
      </c>
      <c r="I1822" s="5" t="s">
        <v>14640</v>
      </c>
      <c r="J1822" s="5" t="s">
        <v>14641</v>
      </c>
      <c r="K1822" s="5"/>
      <c r="L1822" s="5" t="s">
        <v>98</v>
      </c>
      <c r="M1822" s="5" t="s">
        <v>10285</v>
      </c>
      <c r="N1822" s="5" t="s">
        <v>9612</v>
      </c>
    </row>
    <row r="1823" customFormat="false" ht="15" hidden="false" customHeight="true" outlineLevel="0" collapsed="false">
      <c r="A1823" s="6" t="s">
        <v>8662</v>
      </c>
      <c r="B1823" s="6" t="s">
        <v>14642</v>
      </c>
      <c r="C1823" s="6" t="s">
        <v>761</v>
      </c>
      <c r="D1823" s="5" t="s">
        <v>611</v>
      </c>
      <c r="E1823" s="5" t="s">
        <v>102</v>
      </c>
      <c r="F1823" s="5" t="s">
        <v>763</v>
      </c>
      <c r="G1823" s="5" t="n">
        <f aca="false">COUNTIF('Duel Log'!A:A,A1823)</f>
        <v>3</v>
      </c>
      <c r="H1823" s="5" t="n">
        <f aca="false">COUNTIFS('Duel Log'!A:A,A1823,'Duel Log'!AA:AA,"Win")</f>
        <v>1</v>
      </c>
      <c r="I1823" s="5" t="s">
        <v>14619</v>
      </c>
      <c r="J1823" s="5" t="s">
        <v>14643</v>
      </c>
      <c r="K1823" s="5" t="s">
        <v>14644</v>
      </c>
      <c r="L1823" s="5" t="s">
        <v>98</v>
      </c>
      <c r="M1823" s="5" t="s">
        <v>14094</v>
      </c>
      <c r="N1823" s="5" t="s">
        <v>9602</v>
      </c>
    </row>
    <row r="1824" customFormat="false" ht="15" hidden="false" customHeight="true" outlineLevel="0" collapsed="false">
      <c r="A1824" s="6" t="s">
        <v>8663</v>
      </c>
      <c r="B1824" s="6" t="s">
        <v>14645</v>
      </c>
      <c r="C1824" s="6" t="s">
        <v>264</v>
      </c>
      <c r="D1824" s="5" t="s">
        <v>253</v>
      </c>
      <c r="E1824" s="5" t="s">
        <v>297</v>
      </c>
      <c r="F1824" s="5" t="s">
        <v>7699</v>
      </c>
      <c r="G1824" s="5" t="n">
        <f aca="false">COUNTIF('Duel Log'!A:A,A1824)</f>
        <v>3</v>
      </c>
      <c r="H1824" s="5" t="n">
        <f aca="false">COUNTIFS('Duel Log'!A:A,A1824,'Duel Log'!AA:AA,"Win")</f>
        <v>2</v>
      </c>
      <c r="I1824" s="5" t="s">
        <v>9858</v>
      </c>
      <c r="J1824" s="5" t="s">
        <v>14646</v>
      </c>
      <c r="K1824" s="5" t="s">
        <v>14647</v>
      </c>
      <c r="L1824" s="5" t="s">
        <v>98</v>
      </c>
      <c r="M1824" s="5" t="s">
        <v>13454</v>
      </c>
      <c r="N1824" s="5"/>
    </row>
    <row r="1825" customFormat="false" ht="15" hidden="false" customHeight="true" outlineLevel="0" collapsed="false">
      <c r="A1825" s="8" t="s">
        <v>8664</v>
      </c>
      <c r="B1825" s="8" t="s">
        <v>14645</v>
      </c>
      <c r="C1825" s="8" t="s">
        <v>264</v>
      </c>
      <c r="D1825" s="7" t="s">
        <v>253</v>
      </c>
      <c r="E1825" s="7" t="s">
        <v>297</v>
      </c>
      <c r="F1825" s="7" t="s">
        <v>7704</v>
      </c>
      <c r="G1825" s="7" t="n">
        <f aca="false">COUNTIF('Duel Log'!A:A,A1825)</f>
        <v>3</v>
      </c>
      <c r="H1825" s="7" t="n">
        <f aca="false">COUNTIFS('Duel Log'!A:A,A1825,'Duel Log'!AA:AA,"Win")</f>
        <v>0</v>
      </c>
      <c r="I1825" s="7" t="s">
        <v>14648</v>
      </c>
      <c r="J1825" s="7" t="s">
        <v>9652</v>
      </c>
      <c r="K1825" s="7" t="s">
        <v>14649</v>
      </c>
      <c r="L1825" s="7" t="s">
        <v>99</v>
      </c>
      <c r="M1825" s="7" t="s">
        <v>14650</v>
      </c>
      <c r="N1825" s="7"/>
    </row>
    <row r="1826" customFormat="false" ht="15" hidden="false" customHeight="true" outlineLevel="0" collapsed="false">
      <c r="A1826" s="8" t="s">
        <v>8665</v>
      </c>
      <c r="B1826" s="8" t="s">
        <v>14645</v>
      </c>
      <c r="C1826" s="8" t="s">
        <v>264</v>
      </c>
      <c r="D1826" s="7" t="s">
        <v>253</v>
      </c>
      <c r="E1826" s="7" t="s">
        <v>297</v>
      </c>
      <c r="F1826" s="7" t="s">
        <v>7710</v>
      </c>
      <c r="G1826" s="7" t="n">
        <f aca="false">COUNTIF('Duel Log'!A:A,A1826)</f>
        <v>3</v>
      </c>
      <c r="H1826" s="7" t="n">
        <f aca="false">COUNTIFS('Duel Log'!A:A,A1826,'Duel Log'!AA:AA,"Win")</f>
        <v>3</v>
      </c>
      <c r="I1826" s="7" t="s">
        <v>13015</v>
      </c>
      <c r="J1826" s="7" t="s">
        <v>14651</v>
      </c>
      <c r="K1826" s="7" t="s">
        <v>14652</v>
      </c>
      <c r="L1826" s="7" t="s">
        <v>99</v>
      </c>
      <c r="M1826" s="7" t="s">
        <v>10828</v>
      </c>
      <c r="N1826" s="7"/>
    </row>
    <row r="1827" customFormat="false" ht="15" hidden="false" customHeight="true" outlineLevel="0" collapsed="false">
      <c r="A1827" s="8" t="s">
        <v>8666</v>
      </c>
      <c r="B1827" s="8" t="s">
        <v>14645</v>
      </c>
      <c r="C1827" s="8" t="s">
        <v>264</v>
      </c>
      <c r="D1827" s="7" t="s">
        <v>253</v>
      </c>
      <c r="E1827" s="7" t="s">
        <v>297</v>
      </c>
      <c r="F1827" s="7" t="s">
        <v>7716</v>
      </c>
      <c r="G1827" s="7" t="n">
        <f aca="false">COUNTIF('Duel Log'!A:A,A1827)</f>
        <v>3</v>
      </c>
      <c r="H1827" s="7" t="n">
        <f aca="false">COUNTIFS('Duel Log'!A:A,A1827,'Duel Log'!AA:AA,"Win")</f>
        <v>1</v>
      </c>
      <c r="I1827" s="7" t="s">
        <v>14653</v>
      </c>
      <c r="J1827" s="7" t="s">
        <v>10515</v>
      </c>
      <c r="K1827" s="7" t="s">
        <v>14654</v>
      </c>
      <c r="L1827" s="7" t="s">
        <v>99</v>
      </c>
      <c r="M1827" s="7" t="s">
        <v>10308</v>
      </c>
      <c r="N1827" s="7"/>
    </row>
    <row r="1828" customFormat="false" ht="15" hidden="false" customHeight="true" outlineLevel="0" collapsed="false">
      <c r="A1828" s="8" t="s">
        <v>8667</v>
      </c>
      <c r="B1828" s="8" t="s">
        <v>14645</v>
      </c>
      <c r="C1828" s="8" t="s">
        <v>264</v>
      </c>
      <c r="D1828" s="7" t="s">
        <v>253</v>
      </c>
      <c r="E1828" s="7" t="s">
        <v>297</v>
      </c>
      <c r="F1828" s="7" t="s">
        <v>7722</v>
      </c>
      <c r="G1828" s="7" t="n">
        <f aca="false">COUNTIF('Duel Log'!A:A,A1828)</f>
        <v>3</v>
      </c>
      <c r="H1828" s="7" t="n">
        <f aca="false">COUNTIFS('Duel Log'!A:A,A1828,'Duel Log'!AA:AA,"Win")</f>
        <v>2</v>
      </c>
      <c r="I1828" s="7" t="s">
        <v>14655</v>
      </c>
      <c r="J1828" s="7" t="s">
        <v>14656</v>
      </c>
      <c r="K1828" s="7" t="s">
        <v>14657</v>
      </c>
      <c r="L1828" s="7" t="s">
        <v>99</v>
      </c>
      <c r="M1828" s="7" t="s">
        <v>14658</v>
      </c>
      <c r="N1828" s="7"/>
    </row>
    <row r="1829" customFormat="false" ht="15" hidden="false" customHeight="true" outlineLevel="0" collapsed="false">
      <c r="A1829" s="8" t="s">
        <v>8668</v>
      </c>
      <c r="B1829" s="8" t="s">
        <v>14645</v>
      </c>
      <c r="C1829" s="8" t="s">
        <v>264</v>
      </c>
      <c r="D1829" s="7" t="s">
        <v>253</v>
      </c>
      <c r="E1829" s="7" t="s">
        <v>297</v>
      </c>
      <c r="F1829" s="7" t="s">
        <v>7729</v>
      </c>
      <c r="G1829" s="7" t="n">
        <f aca="false">COUNTIF('Duel Log'!A:A,A1829)</f>
        <v>3</v>
      </c>
      <c r="H1829" s="7" t="n">
        <f aca="false">COUNTIFS('Duel Log'!A:A,A1829,'Duel Log'!AA:AA,"Win")</f>
        <v>2</v>
      </c>
      <c r="I1829" s="7" t="s">
        <v>14659</v>
      </c>
      <c r="J1829" s="7" t="s">
        <v>14660</v>
      </c>
      <c r="K1829" s="7" t="s">
        <v>11513</v>
      </c>
      <c r="L1829" s="7" t="s">
        <v>99</v>
      </c>
      <c r="M1829" s="7" t="s">
        <v>10376</v>
      </c>
      <c r="N1829" s="7"/>
    </row>
    <row r="1830" customFormat="false" ht="15" hidden="false" customHeight="true" outlineLevel="0" collapsed="false">
      <c r="A1830" s="8" t="s">
        <v>8669</v>
      </c>
      <c r="B1830" s="8" t="s">
        <v>14645</v>
      </c>
      <c r="C1830" s="8" t="s">
        <v>264</v>
      </c>
      <c r="D1830" s="7" t="s">
        <v>253</v>
      </c>
      <c r="E1830" s="7" t="s">
        <v>297</v>
      </c>
      <c r="F1830" s="7" t="s">
        <v>7734</v>
      </c>
      <c r="G1830" s="7" t="n">
        <f aca="false">COUNTIF('Duel Log'!A:A,A1830)</f>
        <v>3</v>
      </c>
      <c r="H1830" s="7" t="n">
        <f aca="false">COUNTIFS('Duel Log'!A:A,A1830,'Duel Log'!AA:AA,"Win")</f>
        <v>3</v>
      </c>
      <c r="I1830" s="7" t="s">
        <v>10235</v>
      </c>
      <c r="J1830" s="7" t="s">
        <v>14661</v>
      </c>
      <c r="K1830" s="7" t="s">
        <v>14662</v>
      </c>
      <c r="L1830" s="7" t="s">
        <v>99</v>
      </c>
      <c r="M1830" s="7" t="s">
        <v>9869</v>
      </c>
      <c r="N1830" s="7"/>
    </row>
    <row r="1831" customFormat="false" ht="15" hidden="false" customHeight="true" outlineLevel="0" collapsed="false">
      <c r="A1831" s="6" t="s">
        <v>8670</v>
      </c>
      <c r="B1831" s="6" t="s">
        <v>14663</v>
      </c>
      <c r="C1831" s="6" t="s">
        <v>264</v>
      </c>
      <c r="D1831" s="5" t="s">
        <v>147</v>
      </c>
      <c r="E1831" s="5" t="s">
        <v>297</v>
      </c>
      <c r="F1831" s="5" t="s">
        <v>8671</v>
      </c>
      <c r="G1831" s="5" t="n">
        <f aca="false">COUNTIF('Duel Log'!A:A,A1831)</f>
        <v>3</v>
      </c>
      <c r="H1831" s="5" t="n">
        <f aca="false">COUNTIFS('Duel Log'!A:A,A1831,'Duel Log'!AA:AA,"Win")</f>
        <v>2</v>
      </c>
      <c r="I1831" s="5" t="s">
        <v>14664</v>
      </c>
      <c r="J1831" s="5" t="s">
        <v>9715</v>
      </c>
      <c r="K1831" s="5" t="s">
        <v>14665</v>
      </c>
      <c r="L1831" s="5" t="s">
        <v>98</v>
      </c>
      <c r="M1831" s="5" t="s">
        <v>10464</v>
      </c>
      <c r="N1831" s="5"/>
    </row>
    <row r="1832" customFormat="false" ht="15" hidden="false" customHeight="true" outlineLevel="0" collapsed="false">
      <c r="A1832" s="8" t="s">
        <v>8677</v>
      </c>
      <c r="B1832" s="8" t="s">
        <v>14663</v>
      </c>
      <c r="C1832" s="8" t="s">
        <v>264</v>
      </c>
      <c r="D1832" s="7" t="s">
        <v>147</v>
      </c>
      <c r="E1832" s="7" t="s">
        <v>297</v>
      </c>
      <c r="F1832" s="7" t="s">
        <v>8678</v>
      </c>
      <c r="G1832" s="7" t="n">
        <f aca="false">COUNTIF('Duel Log'!A:A,A1832)</f>
        <v>3</v>
      </c>
      <c r="H1832" s="7" t="n">
        <f aca="false">COUNTIFS('Duel Log'!A:A,A1832,'Duel Log'!AA:AA,"Win")</f>
        <v>1</v>
      </c>
      <c r="I1832" s="7" t="s">
        <v>14666</v>
      </c>
      <c r="J1832" s="7" t="s">
        <v>10092</v>
      </c>
      <c r="K1832" s="7" t="s">
        <v>14667</v>
      </c>
      <c r="L1832" s="7" t="s">
        <v>99</v>
      </c>
      <c r="M1832" s="7" t="s">
        <v>9636</v>
      </c>
      <c r="N1832" s="7"/>
    </row>
    <row r="1833" customFormat="false" ht="15" hidden="false" customHeight="true" outlineLevel="0" collapsed="false">
      <c r="A1833" s="8" t="s">
        <v>8682</v>
      </c>
      <c r="B1833" s="8" t="s">
        <v>14663</v>
      </c>
      <c r="C1833" s="8" t="s">
        <v>264</v>
      </c>
      <c r="D1833" s="7" t="s">
        <v>147</v>
      </c>
      <c r="E1833" s="7" t="s">
        <v>297</v>
      </c>
      <c r="F1833" s="7" t="s">
        <v>8683</v>
      </c>
      <c r="G1833" s="7" t="n">
        <f aca="false">COUNTIF('Duel Log'!A:A,A1833)</f>
        <v>3</v>
      </c>
      <c r="H1833" s="7" t="n">
        <f aca="false">COUNTIFS('Duel Log'!A:A,A1833,'Duel Log'!AA:AA,"Win")</f>
        <v>1</v>
      </c>
      <c r="I1833" s="7" t="s">
        <v>10362</v>
      </c>
      <c r="J1833" s="7" t="s">
        <v>13324</v>
      </c>
      <c r="K1833" s="7" t="s">
        <v>14668</v>
      </c>
      <c r="L1833" s="7" t="s">
        <v>99</v>
      </c>
      <c r="M1833" s="7" t="s">
        <v>13825</v>
      </c>
      <c r="N1833" s="7"/>
    </row>
    <row r="1834" customFormat="false" ht="15" hidden="false" customHeight="true" outlineLevel="0" collapsed="false">
      <c r="A1834" s="8" t="s">
        <v>8688</v>
      </c>
      <c r="B1834" s="8" t="s">
        <v>14663</v>
      </c>
      <c r="C1834" s="8" t="s">
        <v>264</v>
      </c>
      <c r="D1834" s="7" t="s">
        <v>147</v>
      </c>
      <c r="E1834" s="7" t="s">
        <v>297</v>
      </c>
      <c r="F1834" s="7" t="s">
        <v>8689</v>
      </c>
      <c r="G1834" s="7" t="n">
        <f aca="false">COUNTIF('Duel Log'!A:A,A1834)</f>
        <v>3</v>
      </c>
      <c r="H1834" s="7" t="n">
        <f aca="false">COUNTIFS('Duel Log'!A:A,A1834,'Duel Log'!AA:AA,"Win")</f>
        <v>2</v>
      </c>
      <c r="I1834" s="7" t="s">
        <v>10370</v>
      </c>
      <c r="J1834" s="7" t="s">
        <v>14669</v>
      </c>
      <c r="K1834" s="7" t="s">
        <v>14670</v>
      </c>
      <c r="L1834" s="7" t="s">
        <v>99</v>
      </c>
      <c r="M1834" s="7" t="s">
        <v>10490</v>
      </c>
      <c r="N1834" s="7"/>
    </row>
    <row r="1835" customFormat="false" ht="15" hidden="false" customHeight="true" outlineLevel="0" collapsed="false">
      <c r="A1835" s="8" t="s">
        <v>8694</v>
      </c>
      <c r="B1835" s="8" t="s">
        <v>14663</v>
      </c>
      <c r="C1835" s="8" t="s">
        <v>264</v>
      </c>
      <c r="D1835" s="7" t="s">
        <v>147</v>
      </c>
      <c r="E1835" s="7" t="s">
        <v>297</v>
      </c>
      <c r="F1835" s="7" t="s">
        <v>8695</v>
      </c>
      <c r="G1835" s="7" t="n">
        <f aca="false">COUNTIF('Duel Log'!A:A,A1835)</f>
        <v>3</v>
      </c>
      <c r="H1835" s="7" t="n">
        <f aca="false">COUNTIFS('Duel Log'!A:A,A1835,'Duel Log'!AA:AA,"Win")</f>
        <v>2</v>
      </c>
      <c r="I1835" s="7" t="s">
        <v>14671</v>
      </c>
      <c r="J1835" s="7" t="s">
        <v>14672</v>
      </c>
      <c r="K1835" s="7" t="s">
        <v>14673</v>
      </c>
      <c r="L1835" s="7" t="s">
        <v>99</v>
      </c>
      <c r="M1835" s="7" t="s">
        <v>9672</v>
      </c>
      <c r="N1835" s="7"/>
    </row>
    <row r="1836" customFormat="false" ht="15" hidden="false" customHeight="true" outlineLevel="0" collapsed="false">
      <c r="A1836" s="8" t="s">
        <v>8701</v>
      </c>
      <c r="B1836" s="8" t="s">
        <v>14663</v>
      </c>
      <c r="C1836" s="8" t="s">
        <v>264</v>
      </c>
      <c r="D1836" s="7" t="s">
        <v>147</v>
      </c>
      <c r="E1836" s="7" t="s">
        <v>297</v>
      </c>
      <c r="F1836" s="7" t="s">
        <v>8702</v>
      </c>
      <c r="G1836" s="7" t="n">
        <f aca="false">COUNTIF('Duel Log'!A:A,A1836)</f>
        <v>3</v>
      </c>
      <c r="H1836" s="7" t="n">
        <f aca="false">COUNTIFS('Duel Log'!A:A,A1836,'Duel Log'!AA:AA,"Win")</f>
        <v>1</v>
      </c>
      <c r="I1836" s="7" t="s">
        <v>10515</v>
      </c>
      <c r="J1836" s="7" t="s">
        <v>14674</v>
      </c>
      <c r="K1836" s="7" t="s">
        <v>14675</v>
      </c>
      <c r="L1836" s="7" t="s">
        <v>99</v>
      </c>
      <c r="M1836" s="7" t="s">
        <v>9873</v>
      </c>
      <c r="N1836" s="7"/>
    </row>
    <row r="1837" customFormat="false" ht="15" hidden="false" customHeight="true" outlineLevel="0" collapsed="false">
      <c r="A1837" s="6" t="s">
        <v>8703</v>
      </c>
      <c r="B1837" s="6" t="s">
        <v>14676</v>
      </c>
      <c r="C1837" s="6" t="s">
        <v>264</v>
      </c>
      <c r="D1837" s="5" t="s">
        <v>2904</v>
      </c>
      <c r="E1837" s="5" t="s">
        <v>102</v>
      </c>
      <c r="F1837" s="5" t="s">
        <v>4050</v>
      </c>
      <c r="G1837" s="5" t="n">
        <f aca="false">COUNTIF('Duel Log'!A:A,A1837)</f>
        <v>2</v>
      </c>
      <c r="H1837" s="5" t="n">
        <f aca="false">COUNTIFS('Duel Log'!A:A,A1837,'Duel Log'!AA:AA,"Win")</f>
        <v>1</v>
      </c>
      <c r="I1837" s="5" t="s">
        <v>10362</v>
      </c>
      <c r="J1837" s="5" t="s">
        <v>14677</v>
      </c>
      <c r="K1837" s="5"/>
      <c r="L1837" s="5" t="s">
        <v>98</v>
      </c>
      <c r="M1837" s="5" t="s">
        <v>9790</v>
      </c>
      <c r="N1837" s="5" t="s">
        <v>9790</v>
      </c>
    </row>
    <row r="1838" customFormat="false" ht="15" hidden="false" customHeight="true" outlineLevel="0" collapsed="false">
      <c r="A1838" s="10" t="s">
        <v>8704</v>
      </c>
      <c r="B1838" s="10" t="s">
        <v>14676</v>
      </c>
      <c r="C1838" s="10" t="s">
        <v>264</v>
      </c>
      <c r="D1838" s="9" t="s">
        <v>2904</v>
      </c>
      <c r="E1838" s="9" t="s">
        <v>102</v>
      </c>
      <c r="F1838" s="9" t="s">
        <v>4054</v>
      </c>
      <c r="G1838" s="9" t="n">
        <f aca="false">COUNTIF('Duel Log'!A:A,A1838)</f>
        <v>1</v>
      </c>
      <c r="H1838" s="9" t="n">
        <f aca="false">COUNTIFS('Duel Log'!A:A,A1838,'Duel Log'!AA:AA,"Win")</f>
        <v>1</v>
      </c>
      <c r="I1838" s="9" t="s">
        <v>9858</v>
      </c>
      <c r="J1838" s="9"/>
      <c r="K1838" s="9"/>
      <c r="L1838" s="9" t="s">
        <v>99</v>
      </c>
      <c r="M1838" s="9" t="s">
        <v>10077</v>
      </c>
      <c r="N1838" s="9" t="s">
        <v>10077</v>
      </c>
    </row>
    <row r="1839" customFormat="false" ht="15" hidden="false" customHeight="true" outlineLevel="0" collapsed="false">
      <c r="A1839" s="10" t="s">
        <v>8705</v>
      </c>
      <c r="B1839" s="10" t="s">
        <v>14676</v>
      </c>
      <c r="C1839" s="10" t="s">
        <v>264</v>
      </c>
      <c r="D1839" s="9" t="s">
        <v>2904</v>
      </c>
      <c r="E1839" s="9" t="s">
        <v>102</v>
      </c>
      <c r="F1839" s="9" t="s">
        <v>4055</v>
      </c>
      <c r="G1839" s="9" t="n">
        <f aca="false">COUNTIF('Duel Log'!A:A,A1839)</f>
        <v>1</v>
      </c>
      <c r="H1839" s="9" t="n">
        <f aca="false">COUNTIFS('Duel Log'!A:A,A1839,'Duel Log'!AA:AA,"Win")</f>
        <v>1</v>
      </c>
      <c r="I1839" s="9" t="s">
        <v>14678</v>
      </c>
      <c r="J1839" s="9"/>
      <c r="K1839" s="9"/>
      <c r="L1839" s="9" t="s">
        <v>99</v>
      </c>
      <c r="M1839" s="9" t="s">
        <v>10077</v>
      </c>
      <c r="N1839" s="9" t="s">
        <v>10077</v>
      </c>
    </row>
    <row r="1840" customFormat="false" ht="15" hidden="false" customHeight="true" outlineLevel="0" collapsed="false">
      <c r="A1840" s="10" t="s">
        <v>8706</v>
      </c>
      <c r="B1840" s="10" t="s">
        <v>14676</v>
      </c>
      <c r="C1840" s="10" t="s">
        <v>264</v>
      </c>
      <c r="D1840" s="9" t="s">
        <v>2904</v>
      </c>
      <c r="E1840" s="9" t="s">
        <v>102</v>
      </c>
      <c r="F1840" s="9" t="s">
        <v>4057</v>
      </c>
      <c r="G1840" s="9" t="n">
        <f aca="false">COUNTIF('Duel Log'!A:A,A1840)</f>
        <v>1</v>
      </c>
      <c r="H1840" s="9" t="n">
        <f aca="false">COUNTIFS('Duel Log'!A:A,A1840,'Duel Log'!AA:AA,"Win")</f>
        <v>0</v>
      </c>
      <c r="I1840" s="9" t="s">
        <v>14679</v>
      </c>
      <c r="J1840" s="9"/>
      <c r="K1840" s="9"/>
      <c r="L1840" s="9" t="s">
        <v>99</v>
      </c>
      <c r="M1840" s="9" t="s">
        <v>10077</v>
      </c>
      <c r="N1840" s="9" t="s">
        <v>10077</v>
      </c>
    </row>
    <row r="1841" customFormat="false" ht="15" hidden="false" customHeight="true" outlineLevel="0" collapsed="false">
      <c r="A1841" s="6" t="s">
        <v>8707</v>
      </c>
      <c r="B1841" s="6" t="s">
        <v>14680</v>
      </c>
      <c r="C1841" s="6" t="s">
        <v>264</v>
      </c>
      <c r="D1841" s="5" t="s">
        <v>8419</v>
      </c>
      <c r="E1841" s="5" t="s">
        <v>102</v>
      </c>
      <c r="F1841" s="5" t="s">
        <v>8708</v>
      </c>
      <c r="G1841" s="5" t="n">
        <f aca="false">COUNTIF('Duel Log'!A:A,A1841)</f>
        <v>2</v>
      </c>
      <c r="H1841" s="5" t="n">
        <f aca="false">COUNTIFS('Duel Log'!A:A,A1841,'Duel Log'!AA:AA,"Win")</f>
        <v>2</v>
      </c>
      <c r="I1841" s="5" t="s">
        <v>14681</v>
      </c>
      <c r="J1841" s="5" t="s">
        <v>14682</v>
      </c>
      <c r="K1841" s="5"/>
      <c r="L1841" s="5" t="s">
        <v>98</v>
      </c>
      <c r="M1841" s="5" t="s">
        <v>11698</v>
      </c>
      <c r="N1841" s="5" t="s">
        <v>9612</v>
      </c>
    </row>
    <row r="1842" customFormat="false" ht="15" hidden="false" customHeight="true" outlineLevel="0" collapsed="false">
      <c r="A1842" s="6" t="s">
        <v>8712</v>
      </c>
      <c r="B1842" s="6" t="s">
        <v>14683</v>
      </c>
      <c r="C1842" s="6" t="s">
        <v>264</v>
      </c>
      <c r="D1842" s="5" t="s">
        <v>8713</v>
      </c>
      <c r="E1842" s="5" t="s">
        <v>102</v>
      </c>
      <c r="F1842" s="5" t="s">
        <v>8715</v>
      </c>
      <c r="G1842" s="5" t="n">
        <f aca="false">COUNTIF('Duel Log'!A:A,A1842)</f>
        <v>2</v>
      </c>
      <c r="H1842" s="5" t="n">
        <f aca="false">COUNTIFS('Duel Log'!A:A,A1842,'Duel Log'!AA:AA,"Win")</f>
        <v>2</v>
      </c>
      <c r="I1842" s="5" t="s">
        <v>10092</v>
      </c>
      <c r="J1842" s="5" t="s">
        <v>14684</v>
      </c>
      <c r="K1842" s="5"/>
      <c r="L1842" s="5" t="s">
        <v>98</v>
      </c>
      <c r="M1842" s="5" t="s">
        <v>11332</v>
      </c>
      <c r="N1842" s="5" t="s">
        <v>9612</v>
      </c>
    </row>
    <row r="1843" customFormat="false" ht="15" hidden="false" customHeight="true" outlineLevel="0" collapsed="false">
      <c r="A1843" s="6" t="s">
        <v>8716</v>
      </c>
      <c r="B1843" s="6" t="s">
        <v>14685</v>
      </c>
      <c r="C1843" s="6" t="s">
        <v>264</v>
      </c>
      <c r="D1843" s="5" t="s">
        <v>1003</v>
      </c>
      <c r="E1843" s="5" t="s">
        <v>102</v>
      </c>
      <c r="F1843" s="5" t="s">
        <v>8717</v>
      </c>
      <c r="G1843" s="5" t="n">
        <f aca="false">COUNTIF('Duel Log'!A:A,A1843)</f>
        <v>2</v>
      </c>
      <c r="H1843" s="5" t="n">
        <f aca="false">COUNTIFS('Duel Log'!A:A,A1843,'Duel Log'!AA:AA,"Win")</f>
        <v>2</v>
      </c>
      <c r="I1843" s="5" t="s">
        <v>9715</v>
      </c>
      <c r="J1843" s="5" t="s">
        <v>10370</v>
      </c>
      <c r="K1843" s="5"/>
      <c r="L1843" s="5" t="s">
        <v>98</v>
      </c>
      <c r="M1843" s="5" t="s">
        <v>10195</v>
      </c>
      <c r="N1843" s="5" t="s">
        <v>9612</v>
      </c>
    </row>
    <row r="1844" customFormat="false" ht="15" hidden="false" customHeight="true" outlineLevel="0" collapsed="false">
      <c r="A1844" s="6" t="s">
        <v>8719</v>
      </c>
      <c r="B1844" s="6" t="s">
        <v>14686</v>
      </c>
      <c r="C1844" s="6" t="s">
        <v>264</v>
      </c>
      <c r="D1844" s="5" t="s">
        <v>1754</v>
      </c>
      <c r="E1844" s="5" t="s">
        <v>102</v>
      </c>
      <c r="F1844" s="5" t="s">
        <v>6140</v>
      </c>
      <c r="G1844" s="5" t="n">
        <f aca="false">COUNTIF('Duel Log'!A:A,A1844)</f>
        <v>2</v>
      </c>
      <c r="H1844" s="5" t="n">
        <f aca="false">COUNTIFS('Duel Log'!A:A,A1844,'Duel Log'!AA:AA,"Win")</f>
        <v>2</v>
      </c>
      <c r="I1844" s="5" t="s">
        <v>14687</v>
      </c>
      <c r="J1844" s="5" t="s">
        <v>14688</v>
      </c>
      <c r="K1844" s="5"/>
      <c r="L1844" s="5" t="s">
        <v>98</v>
      </c>
      <c r="M1844" s="5" t="s">
        <v>10072</v>
      </c>
      <c r="N1844" s="5" t="s">
        <v>9612</v>
      </c>
    </row>
    <row r="1845" customFormat="false" ht="15" hidden="false" customHeight="true" outlineLevel="0" collapsed="false">
      <c r="A1845" s="6" t="s">
        <v>8720</v>
      </c>
      <c r="B1845" s="6" t="s">
        <v>14689</v>
      </c>
      <c r="C1845" s="6" t="s">
        <v>264</v>
      </c>
      <c r="D1845" s="5" t="s">
        <v>3302</v>
      </c>
      <c r="E1845" s="5" t="s">
        <v>102</v>
      </c>
      <c r="F1845" s="5" t="s">
        <v>8721</v>
      </c>
      <c r="G1845" s="5" t="n">
        <f aca="false">COUNTIF('Duel Log'!A:A,A1845)</f>
        <v>2</v>
      </c>
      <c r="H1845" s="5" t="n">
        <f aca="false">COUNTIFS('Duel Log'!A:A,A1845,'Duel Log'!AA:AA,"Win")</f>
        <v>2</v>
      </c>
      <c r="I1845" s="5" t="s">
        <v>14690</v>
      </c>
      <c r="J1845" s="5" t="s">
        <v>14691</v>
      </c>
      <c r="K1845" s="5"/>
      <c r="L1845" s="5" t="s">
        <v>98</v>
      </c>
      <c r="M1845" s="5" t="s">
        <v>14692</v>
      </c>
      <c r="N1845" s="5" t="s">
        <v>9612</v>
      </c>
    </row>
    <row r="1846" customFormat="false" ht="15" hidden="false" customHeight="true" outlineLevel="0" collapsed="false">
      <c r="A1846" s="6" t="s">
        <v>8723</v>
      </c>
      <c r="B1846" s="6" t="s">
        <v>14693</v>
      </c>
      <c r="C1846" s="6" t="s">
        <v>264</v>
      </c>
      <c r="D1846" s="6" t="s">
        <v>238</v>
      </c>
      <c r="E1846" s="5" t="s">
        <v>102</v>
      </c>
      <c r="F1846" s="5" t="s">
        <v>8724</v>
      </c>
      <c r="G1846" s="5" t="n">
        <f aca="false">COUNTIF('Duel Log'!A:A,A1846)</f>
        <v>2</v>
      </c>
      <c r="H1846" s="5" t="n">
        <f aca="false">COUNTIFS('Duel Log'!A:A,A1846,'Duel Log'!AA:AA,"Win")</f>
        <v>2</v>
      </c>
      <c r="I1846" s="5" t="s">
        <v>13015</v>
      </c>
      <c r="J1846" s="5" t="s">
        <v>14694</v>
      </c>
      <c r="K1846" s="5"/>
      <c r="L1846" s="5" t="s">
        <v>98</v>
      </c>
      <c r="M1846" s="5" t="s">
        <v>9750</v>
      </c>
      <c r="N1846" s="5" t="s">
        <v>9612</v>
      </c>
    </row>
    <row r="1847" customFormat="false" ht="15" hidden="false" customHeight="true" outlineLevel="0" collapsed="false">
      <c r="A1847" s="6" t="s">
        <v>8728</v>
      </c>
      <c r="B1847" s="6" t="s">
        <v>14695</v>
      </c>
      <c r="C1847" s="6" t="s">
        <v>264</v>
      </c>
      <c r="D1847" s="6" t="s">
        <v>1192</v>
      </c>
      <c r="E1847" s="5" t="s">
        <v>102</v>
      </c>
      <c r="F1847" s="5" t="s">
        <v>2736</v>
      </c>
      <c r="G1847" s="5" t="n">
        <f aca="false">COUNTIF('Duel Log'!A:A,A1847)</f>
        <v>2</v>
      </c>
      <c r="H1847" s="5" t="n">
        <f aca="false">COUNTIFS('Duel Log'!A:A,A1847,'Duel Log'!AA:AA,"Win")</f>
        <v>2</v>
      </c>
      <c r="I1847" s="5" t="s">
        <v>14664</v>
      </c>
      <c r="J1847" s="5" t="s">
        <v>14696</v>
      </c>
      <c r="K1847" s="5"/>
      <c r="L1847" s="5" t="s">
        <v>98</v>
      </c>
      <c r="M1847" s="5" t="s">
        <v>9906</v>
      </c>
      <c r="N1847" s="5" t="s">
        <v>9612</v>
      </c>
    </row>
    <row r="1848" customFormat="false" ht="15" hidden="false" customHeight="true" outlineLevel="0" collapsed="false">
      <c r="A1848" s="6" t="s">
        <v>8731</v>
      </c>
      <c r="B1848" s="6" t="s">
        <v>14697</v>
      </c>
      <c r="C1848" s="6" t="s">
        <v>264</v>
      </c>
      <c r="D1848" s="6" t="s">
        <v>558</v>
      </c>
      <c r="E1848" s="5" t="s">
        <v>102</v>
      </c>
      <c r="F1848" s="5" t="s">
        <v>8732</v>
      </c>
      <c r="G1848" s="5" t="n">
        <f aca="false">COUNTIF('Duel Log'!A:A,A1848)</f>
        <v>3</v>
      </c>
      <c r="H1848" s="5" t="n">
        <f aca="false">COUNTIFS('Duel Log'!A:A,A1848,'Duel Log'!AA:AA,"Win")</f>
        <v>1</v>
      </c>
      <c r="I1848" s="5" t="s">
        <v>14698</v>
      </c>
      <c r="J1848" s="5" t="s">
        <v>14699</v>
      </c>
      <c r="K1848" s="5" t="s">
        <v>14700</v>
      </c>
      <c r="L1848" s="5" t="s">
        <v>98</v>
      </c>
      <c r="M1848" s="5" t="s">
        <v>11309</v>
      </c>
      <c r="N1848" s="5" t="s">
        <v>9602</v>
      </c>
    </row>
    <row r="1849" customFormat="false" ht="15" hidden="false" customHeight="true" outlineLevel="0" collapsed="false">
      <c r="A1849" s="6" t="s">
        <v>8735</v>
      </c>
      <c r="B1849" s="6" t="s">
        <v>14701</v>
      </c>
      <c r="C1849" s="6" t="s">
        <v>264</v>
      </c>
      <c r="D1849" s="5" t="s">
        <v>611</v>
      </c>
      <c r="E1849" s="5" t="s">
        <v>102</v>
      </c>
      <c r="F1849" s="5" t="s">
        <v>700</v>
      </c>
      <c r="G1849" s="5" t="n">
        <f aca="false">COUNTIF('Duel Log'!A:A,A1849)</f>
        <v>3</v>
      </c>
      <c r="H1849" s="5" t="n">
        <f aca="false">COUNTIFS('Duel Log'!A:A,A1849,'Duel Log'!AA:AA,"Win")</f>
        <v>1</v>
      </c>
      <c r="I1849" s="5" t="s">
        <v>12735</v>
      </c>
      <c r="J1849" s="5" t="s">
        <v>10370</v>
      </c>
      <c r="K1849" s="5" t="s">
        <v>14702</v>
      </c>
      <c r="L1849" s="5" t="s">
        <v>98</v>
      </c>
      <c r="M1849" s="5" t="s">
        <v>9891</v>
      </c>
      <c r="N1849" s="5" t="s">
        <v>9602</v>
      </c>
    </row>
    <row r="1850" customFormat="false" ht="15" hidden="false" customHeight="true" outlineLevel="0" collapsed="false">
      <c r="A1850" s="6" t="s">
        <v>8736</v>
      </c>
      <c r="B1850" s="6" t="s">
        <v>14703</v>
      </c>
      <c r="C1850" s="6" t="s">
        <v>264</v>
      </c>
      <c r="D1850" s="5" t="s">
        <v>198</v>
      </c>
      <c r="E1850" s="5" t="s">
        <v>102</v>
      </c>
      <c r="F1850" s="5" t="s">
        <v>5986</v>
      </c>
      <c r="G1850" s="5" t="n">
        <f aca="false">COUNTIF('Duel Log'!A:A,A1850)</f>
        <v>3</v>
      </c>
      <c r="H1850" s="5" t="n">
        <f aca="false">COUNTIFS('Duel Log'!A:A,A1850,'Duel Log'!AA:AA,"Win")</f>
        <v>2</v>
      </c>
      <c r="I1850" s="5" t="s">
        <v>9694</v>
      </c>
      <c r="J1850" s="5" t="s">
        <v>12741</v>
      </c>
      <c r="K1850" s="5" t="s">
        <v>14704</v>
      </c>
      <c r="L1850" s="5" t="s">
        <v>98</v>
      </c>
      <c r="M1850" s="5" t="s">
        <v>10344</v>
      </c>
      <c r="N1850" s="5" t="s">
        <v>9602</v>
      </c>
    </row>
    <row r="1851" customFormat="false" ht="15" hidden="false" customHeight="true" outlineLevel="0" collapsed="false">
      <c r="A1851" s="6" t="s">
        <v>8737</v>
      </c>
      <c r="B1851" s="6" t="s">
        <v>14705</v>
      </c>
      <c r="C1851" s="6" t="s">
        <v>264</v>
      </c>
      <c r="D1851" s="5" t="s">
        <v>227</v>
      </c>
      <c r="E1851" s="5" t="s">
        <v>102</v>
      </c>
      <c r="F1851" s="5" t="s">
        <v>5683</v>
      </c>
      <c r="G1851" s="5" t="n">
        <f aca="false">COUNTIF('Duel Log'!A:A,A1851)</f>
        <v>3</v>
      </c>
      <c r="H1851" s="5" t="n">
        <f aca="false">COUNTIFS('Duel Log'!A:A,A1851,'Duel Log'!AA:AA,"Win")</f>
        <v>2</v>
      </c>
      <c r="I1851" s="5" t="s">
        <v>10370</v>
      </c>
      <c r="J1851" s="5" t="s">
        <v>9775</v>
      </c>
      <c r="K1851" s="5" t="s">
        <v>14706</v>
      </c>
      <c r="L1851" s="5" t="s">
        <v>98</v>
      </c>
      <c r="M1851" s="5" t="s">
        <v>11027</v>
      </c>
      <c r="N1851" s="5" t="s">
        <v>9602</v>
      </c>
    </row>
    <row r="1852" customFormat="false" ht="15" hidden="false" customHeight="true" outlineLevel="0" collapsed="false">
      <c r="A1852" s="6" t="s">
        <v>8738</v>
      </c>
      <c r="B1852" s="6" t="s">
        <v>14707</v>
      </c>
      <c r="C1852" s="6" t="s">
        <v>264</v>
      </c>
      <c r="D1852" s="5" t="s">
        <v>253</v>
      </c>
      <c r="E1852" s="5" t="s">
        <v>102</v>
      </c>
      <c r="F1852" s="5" t="s">
        <v>3183</v>
      </c>
      <c r="G1852" s="5" t="n">
        <f aca="false">COUNTIF('Duel Log'!A:A,A1852)</f>
        <v>3</v>
      </c>
      <c r="H1852" s="5" t="n">
        <f aca="false">COUNTIFS('Duel Log'!A:A,A1852,'Duel Log'!AA:AA,"Win")</f>
        <v>2</v>
      </c>
      <c r="I1852" s="5" t="s">
        <v>9715</v>
      </c>
      <c r="J1852" s="5" t="s">
        <v>14708</v>
      </c>
      <c r="K1852" s="5" t="s">
        <v>14709</v>
      </c>
      <c r="L1852" s="5" t="s">
        <v>98</v>
      </c>
      <c r="M1852" s="5" t="s">
        <v>10376</v>
      </c>
      <c r="N1852" s="5" t="s">
        <v>9602</v>
      </c>
    </row>
    <row r="1853" customFormat="false" ht="15" hidden="false" customHeight="true" outlineLevel="0" collapsed="false">
      <c r="A1853" s="6" t="s">
        <v>8739</v>
      </c>
      <c r="B1853" s="6" t="s">
        <v>14710</v>
      </c>
      <c r="C1853" s="6" t="s">
        <v>264</v>
      </c>
      <c r="D1853" s="5" t="s">
        <v>182</v>
      </c>
      <c r="E1853" s="5" t="s">
        <v>102</v>
      </c>
      <c r="F1853" s="5" t="s">
        <v>8518</v>
      </c>
      <c r="G1853" s="5" t="n">
        <f aca="false">COUNTIF('Duel Log'!A:A,A1853)</f>
        <v>2</v>
      </c>
      <c r="H1853" s="5" t="n">
        <f aca="false">COUNTIFS('Duel Log'!A:A,A1853,'Duel Log'!AA:AA,"Win")</f>
        <v>0</v>
      </c>
      <c r="I1853" s="5" t="s">
        <v>10359</v>
      </c>
      <c r="J1853" s="5" t="s">
        <v>14711</v>
      </c>
      <c r="K1853" s="5"/>
      <c r="L1853" s="5" t="s">
        <v>98</v>
      </c>
      <c r="M1853" s="5" t="s">
        <v>10320</v>
      </c>
      <c r="N1853" s="5" t="s">
        <v>9612</v>
      </c>
    </row>
    <row r="1854" customFormat="false" ht="15" hidden="false" customHeight="true" outlineLevel="0" collapsed="false">
      <c r="A1854" s="6" t="s">
        <v>8740</v>
      </c>
      <c r="B1854" s="6" t="s">
        <v>14712</v>
      </c>
      <c r="C1854" s="6" t="s">
        <v>264</v>
      </c>
      <c r="D1854" s="5" t="s">
        <v>212</v>
      </c>
      <c r="E1854" s="5" t="s">
        <v>102</v>
      </c>
      <c r="F1854" s="5" t="s">
        <v>6556</v>
      </c>
      <c r="G1854" s="5" t="n">
        <f aca="false">COUNTIF('Duel Log'!A:A,A1854)</f>
        <v>2</v>
      </c>
      <c r="H1854" s="5" t="n">
        <f aca="false">COUNTIFS('Duel Log'!A:A,A1854,'Duel Log'!AA:AA,"Win")</f>
        <v>0</v>
      </c>
      <c r="I1854" s="5" t="s">
        <v>14664</v>
      </c>
      <c r="J1854" s="5" t="s">
        <v>14713</v>
      </c>
      <c r="K1854" s="5"/>
      <c r="L1854" s="5" t="s">
        <v>98</v>
      </c>
      <c r="M1854" s="5" t="s">
        <v>10304</v>
      </c>
      <c r="N1854" s="5" t="s">
        <v>9612</v>
      </c>
    </row>
    <row r="1855" customFormat="false" ht="15" hidden="false" customHeight="true" outlineLevel="0" collapsed="false">
      <c r="A1855" s="10" t="s">
        <v>8741</v>
      </c>
      <c r="B1855" s="10" t="s">
        <v>14714</v>
      </c>
      <c r="C1855" s="10" t="s">
        <v>264</v>
      </c>
      <c r="D1855" s="10" t="s">
        <v>238</v>
      </c>
      <c r="E1855" s="9" t="s">
        <v>102</v>
      </c>
      <c r="F1855" s="9" t="s">
        <v>8742</v>
      </c>
      <c r="G1855" s="9" t="n">
        <f aca="false">COUNTIF('Duel Log'!A:A,A1855)</f>
        <v>2</v>
      </c>
      <c r="H1855" s="9" t="n">
        <f aca="false">COUNTIFS('Duel Log'!A:A,A1855,'Duel Log'!AA:AA,"Win")</f>
        <v>2</v>
      </c>
      <c r="I1855" s="9" t="s">
        <v>14715</v>
      </c>
      <c r="J1855" s="9" t="s">
        <v>14716</v>
      </c>
      <c r="K1855" s="9"/>
      <c r="L1855" s="9" t="s">
        <v>99</v>
      </c>
      <c r="M1855" s="9" t="s">
        <v>10077</v>
      </c>
      <c r="N1855" s="9" t="s">
        <v>10077</v>
      </c>
    </row>
    <row r="1856" customFormat="false" ht="15" hidden="false" customHeight="true" outlineLevel="0" collapsed="false">
      <c r="A1856" s="6" t="s">
        <v>8744</v>
      </c>
      <c r="B1856" s="6" t="s">
        <v>14717</v>
      </c>
      <c r="C1856" s="6" t="s">
        <v>264</v>
      </c>
      <c r="D1856" s="5" t="s">
        <v>76</v>
      </c>
      <c r="E1856" s="5" t="s">
        <v>102</v>
      </c>
      <c r="F1856" s="5" t="s">
        <v>266</v>
      </c>
      <c r="G1856" s="5" t="n">
        <f aca="false">COUNTIF('Duel Log'!A:A,A1856)</f>
        <v>2</v>
      </c>
      <c r="H1856" s="5" t="n">
        <f aca="false">COUNTIFS('Duel Log'!A:A,A1856,'Duel Log'!AA:AA,"Win")</f>
        <v>2</v>
      </c>
      <c r="I1856" s="5" t="s">
        <v>14718</v>
      </c>
      <c r="J1856" s="5" t="s">
        <v>14719</v>
      </c>
      <c r="K1856" s="5"/>
      <c r="L1856" s="5" t="s">
        <v>98</v>
      </c>
      <c r="M1856" s="5" t="s">
        <v>11332</v>
      </c>
      <c r="N1856" s="5" t="s">
        <v>9612</v>
      </c>
    </row>
    <row r="1857" customFormat="false" ht="15" hidden="false" customHeight="true" outlineLevel="0" collapsed="false">
      <c r="A1857" s="6" t="s">
        <v>8745</v>
      </c>
      <c r="B1857" s="6" t="s">
        <v>14720</v>
      </c>
      <c r="C1857" s="6" t="s">
        <v>264</v>
      </c>
      <c r="D1857" s="5" t="s">
        <v>2119</v>
      </c>
      <c r="E1857" s="5" t="s">
        <v>297</v>
      </c>
      <c r="F1857" s="5" t="s">
        <v>8197</v>
      </c>
      <c r="G1857" s="5" t="n">
        <f aca="false">COUNTIF('Duel Log'!A:A,A1857)</f>
        <v>3</v>
      </c>
      <c r="H1857" s="5" t="n">
        <f aca="false">COUNTIFS('Duel Log'!A:A,A1857,'Duel Log'!AA:AA,"Win")</f>
        <v>2</v>
      </c>
      <c r="I1857" s="5" t="s">
        <v>14721</v>
      </c>
      <c r="J1857" s="5" t="s">
        <v>14655</v>
      </c>
      <c r="K1857" s="5" t="s">
        <v>14722</v>
      </c>
      <c r="L1857" s="5" t="s">
        <v>98</v>
      </c>
      <c r="M1857" s="5" t="s">
        <v>14723</v>
      </c>
      <c r="N1857" s="5"/>
    </row>
    <row r="1858" customFormat="false" ht="15" hidden="false" customHeight="true" outlineLevel="0" collapsed="false">
      <c r="A1858" s="8" t="s">
        <v>8746</v>
      </c>
      <c r="B1858" s="8" t="s">
        <v>14720</v>
      </c>
      <c r="C1858" s="8" t="s">
        <v>264</v>
      </c>
      <c r="D1858" s="7" t="s">
        <v>2119</v>
      </c>
      <c r="E1858" s="7" t="s">
        <v>297</v>
      </c>
      <c r="F1858" s="7" t="s">
        <v>8201</v>
      </c>
      <c r="G1858" s="7" t="n">
        <f aca="false">COUNTIF('Duel Log'!A:A,A1858)</f>
        <v>3</v>
      </c>
      <c r="H1858" s="7" t="n">
        <f aca="false">COUNTIFS('Duel Log'!A:A,A1858,'Duel Log'!AA:AA,"Win")</f>
        <v>0</v>
      </c>
      <c r="I1858" s="7" t="s">
        <v>9757</v>
      </c>
      <c r="J1858" s="7" t="s">
        <v>14724</v>
      </c>
      <c r="K1858" s="7" t="s">
        <v>14725</v>
      </c>
      <c r="L1858" s="7" t="s">
        <v>99</v>
      </c>
      <c r="M1858" s="7" t="s">
        <v>10154</v>
      </c>
      <c r="N1858" s="7"/>
    </row>
    <row r="1859" customFormat="false" ht="15" hidden="false" customHeight="true" outlineLevel="0" collapsed="false">
      <c r="A1859" s="8" t="s">
        <v>8747</v>
      </c>
      <c r="B1859" s="8" t="s">
        <v>14720</v>
      </c>
      <c r="C1859" s="8" t="s">
        <v>264</v>
      </c>
      <c r="D1859" s="7" t="s">
        <v>2119</v>
      </c>
      <c r="E1859" s="7" t="s">
        <v>297</v>
      </c>
      <c r="F1859" s="7" t="s">
        <v>8206</v>
      </c>
      <c r="G1859" s="7" t="n">
        <f aca="false">COUNTIF('Duel Log'!A:A,A1859)</f>
        <v>3</v>
      </c>
      <c r="H1859" s="7" t="n">
        <f aca="false">COUNTIFS('Duel Log'!A:A,A1859,'Duel Log'!AA:AA,"Win")</f>
        <v>2</v>
      </c>
      <c r="I1859" s="7" t="s">
        <v>14726</v>
      </c>
      <c r="J1859" s="7" t="s">
        <v>9881</v>
      </c>
      <c r="K1859" s="7" t="s">
        <v>14727</v>
      </c>
      <c r="L1859" s="7" t="s">
        <v>99</v>
      </c>
      <c r="M1859" s="7" t="s">
        <v>14728</v>
      </c>
      <c r="N1859" s="7"/>
    </row>
    <row r="1860" customFormat="false" ht="15" hidden="false" customHeight="true" outlineLevel="0" collapsed="false">
      <c r="A1860" s="8" t="s">
        <v>8748</v>
      </c>
      <c r="B1860" s="8" t="s">
        <v>14720</v>
      </c>
      <c r="C1860" s="8" t="s">
        <v>264</v>
      </c>
      <c r="D1860" s="7" t="s">
        <v>2119</v>
      </c>
      <c r="E1860" s="7" t="s">
        <v>297</v>
      </c>
      <c r="F1860" s="7" t="s">
        <v>8210</v>
      </c>
      <c r="G1860" s="7" t="n">
        <f aca="false">COUNTIF('Duel Log'!A:A,A1860)</f>
        <v>3</v>
      </c>
      <c r="H1860" s="7" t="n">
        <f aca="false">COUNTIFS('Duel Log'!A:A,A1860,'Duel Log'!AA:AA,"Win")</f>
        <v>3</v>
      </c>
      <c r="I1860" s="7" t="s">
        <v>14674</v>
      </c>
      <c r="J1860" s="7" t="s">
        <v>14729</v>
      </c>
      <c r="K1860" s="7" t="s">
        <v>14730</v>
      </c>
      <c r="L1860" s="7" t="s">
        <v>99</v>
      </c>
      <c r="M1860" s="7" t="s">
        <v>9830</v>
      </c>
      <c r="N1860" s="7"/>
    </row>
    <row r="1861" customFormat="false" ht="15" hidden="false" customHeight="true" outlineLevel="0" collapsed="false">
      <c r="A1861" s="8" t="s">
        <v>8749</v>
      </c>
      <c r="B1861" s="8" t="s">
        <v>14720</v>
      </c>
      <c r="C1861" s="8" t="s">
        <v>264</v>
      </c>
      <c r="D1861" s="7" t="s">
        <v>2119</v>
      </c>
      <c r="E1861" s="7" t="s">
        <v>297</v>
      </c>
      <c r="F1861" s="7" t="s">
        <v>8216</v>
      </c>
      <c r="G1861" s="7" t="n">
        <f aca="false">COUNTIF('Duel Log'!A:A,A1861)</f>
        <v>3</v>
      </c>
      <c r="H1861" s="7" t="n">
        <f aca="false">COUNTIFS('Duel Log'!A:A,A1861,'Duel Log'!AA:AA,"Win")</f>
        <v>2</v>
      </c>
      <c r="I1861" s="7" t="s">
        <v>14731</v>
      </c>
      <c r="J1861" s="7" t="s">
        <v>12748</v>
      </c>
      <c r="K1861" s="7" t="s">
        <v>14732</v>
      </c>
      <c r="L1861" s="7" t="s">
        <v>99</v>
      </c>
      <c r="M1861" s="7" t="s">
        <v>10943</v>
      </c>
      <c r="N1861" s="7"/>
    </row>
    <row r="1862" customFormat="false" ht="15" hidden="false" customHeight="true" outlineLevel="0" collapsed="false">
      <c r="A1862" s="8" t="s">
        <v>8750</v>
      </c>
      <c r="B1862" s="8" t="s">
        <v>14720</v>
      </c>
      <c r="C1862" s="8" t="s">
        <v>264</v>
      </c>
      <c r="D1862" s="7" t="s">
        <v>2119</v>
      </c>
      <c r="E1862" s="7" t="s">
        <v>297</v>
      </c>
      <c r="F1862" s="7" t="s">
        <v>8222</v>
      </c>
      <c r="G1862" s="7" t="n">
        <f aca="false">COUNTIF('Duel Log'!A:A,A1862)</f>
        <v>3</v>
      </c>
      <c r="H1862" s="7" t="n">
        <f aca="false">COUNTIFS('Duel Log'!A:A,A1862,'Duel Log'!AA:AA,"Win")</f>
        <v>2</v>
      </c>
      <c r="I1862" s="7" t="s">
        <v>9981</v>
      </c>
      <c r="J1862" s="7" t="s">
        <v>14733</v>
      </c>
      <c r="K1862" s="7" t="s">
        <v>14734</v>
      </c>
      <c r="L1862" s="7" t="s">
        <v>99</v>
      </c>
      <c r="M1862" s="7" t="s">
        <v>12018</v>
      </c>
      <c r="N1862" s="7"/>
    </row>
    <row r="1863" customFormat="false" ht="15" hidden="false" customHeight="true" outlineLevel="0" collapsed="false">
      <c r="A1863" s="6" t="s">
        <v>8751</v>
      </c>
      <c r="B1863" s="6" t="s">
        <v>14735</v>
      </c>
      <c r="C1863" s="6" t="s">
        <v>1486</v>
      </c>
      <c r="D1863" s="5" t="s">
        <v>2904</v>
      </c>
      <c r="E1863" s="5" t="s">
        <v>297</v>
      </c>
      <c r="F1863" s="5" t="s">
        <v>8752</v>
      </c>
      <c r="G1863" s="5" t="n">
        <f aca="false">COUNTIF('Duel Log'!A:A,A1863)</f>
        <v>3</v>
      </c>
      <c r="H1863" s="5" t="n">
        <f aca="false">COUNTIFS('Duel Log'!A:A,A1863,'Duel Log'!AA:AA,"Win")</f>
        <v>3</v>
      </c>
      <c r="I1863" s="5" t="s">
        <v>11671</v>
      </c>
      <c r="J1863" s="5" t="s">
        <v>14736</v>
      </c>
      <c r="K1863" s="5" t="s">
        <v>14737</v>
      </c>
      <c r="L1863" s="5" t="s">
        <v>98</v>
      </c>
      <c r="M1863" s="5" t="s">
        <v>10255</v>
      </c>
      <c r="N1863" s="5"/>
    </row>
    <row r="1864" customFormat="false" ht="15" hidden="false" customHeight="true" outlineLevel="0" collapsed="false">
      <c r="A1864" s="6" t="s">
        <v>8756</v>
      </c>
      <c r="B1864" s="6" t="s">
        <v>14738</v>
      </c>
      <c r="C1864" s="6" t="s">
        <v>1486</v>
      </c>
      <c r="D1864" s="5" t="s">
        <v>1066</v>
      </c>
      <c r="E1864" s="5" t="s">
        <v>297</v>
      </c>
      <c r="F1864" s="5" t="s">
        <v>8757</v>
      </c>
      <c r="G1864" s="5" t="n">
        <f aca="false">COUNTIF('Duel Log'!A:A,A1864)</f>
        <v>3</v>
      </c>
      <c r="H1864" s="5" t="n">
        <f aca="false">COUNTIFS('Duel Log'!A:A,A1864,'Duel Log'!AA:AA,"Win")</f>
        <v>2</v>
      </c>
      <c r="I1864" s="5" t="s">
        <v>11668</v>
      </c>
      <c r="J1864" s="5" t="s">
        <v>14739</v>
      </c>
      <c r="K1864" s="5" t="s">
        <v>14740</v>
      </c>
      <c r="L1864" s="5" t="s">
        <v>98</v>
      </c>
      <c r="M1864" s="5" t="s">
        <v>10066</v>
      </c>
      <c r="N1864" s="5"/>
    </row>
    <row r="1865" customFormat="false" ht="15" hidden="false" customHeight="true" outlineLevel="0" collapsed="false">
      <c r="A1865" s="8" t="s">
        <v>8760</v>
      </c>
      <c r="B1865" s="8" t="s">
        <v>14738</v>
      </c>
      <c r="C1865" s="8" t="s">
        <v>1486</v>
      </c>
      <c r="D1865" s="7" t="s">
        <v>1066</v>
      </c>
      <c r="E1865" s="7" t="s">
        <v>297</v>
      </c>
      <c r="F1865" s="7" t="s">
        <v>8761</v>
      </c>
      <c r="G1865" s="7" t="n">
        <f aca="false">COUNTIF('Duel Log'!A:A,A1865)</f>
        <v>3</v>
      </c>
      <c r="H1865" s="7" t="n">
        <f aca="false">COUNTIFS('Duel Log'!A:A,A1865,'Duel Log'!AA:AA,"Win")</f>
        <v>2</v>
      </c>
      <c r="I1865" s="7" t="s">
        <v>14741</v>
      </c>
      <c r="J1865" s="7" t="s">
        <v>14742</v>
      </c>
      <c r="K1865" s="7" t="s">
        <v>14743</v>
      </c>
      <c r="L1865" s="7" t="s">
        <v>99</v>
      </c>
      <c r="M1865" s="7" t="s">
        <v>10414</v>
      </c>
      <c r="N1865" s="7"/>
    </row>
    <row r="1866" customFormat="false" ht="15" hidden="false" customHeight="true" outlineLevel="0" collapsed="false">
      <c r="A1866" s="8" t="s">
        <v>8766</v>
      </c>
      <c r="B1866" s="8" t="s">
        <v>14738</v>
      </c>
      <c r="C1866" s="8" t="s">
        <v>1486</v>
      </c>
      <c r="D1866" s="7" t="s">
        <v>1066</v>
      </c>
      <c r="E1866" s="7" t="s">
        <v>297</v>
      </c>
      <c r="F1866" s="7" t="s">
        <v>8767</v>
      </c>
      <c r="G1866" s="7" t="n">
        <f aca="false">COUNTIF('Duel Log'!A:A,A1866)</f>
        <v>3</v>
      </c>
      <c r="H1866" s="7" t="n">
        <f aca="false">COUNTIFS('Duel Log'!A:A,A1866,'Duel Log'!AA:AA,"Win")</f>
        <v>0</v>
      </c>
      <c r="I1866" s="7" t="s">
        <v>11671</v>
      </c>
      <c r="J1866" s="7" t="s">
        <v>14744</v>
      </c>
      <c r="K1866" s="7" t="s">
        <v>12097</v>
      </c>
      <c r="L1866" s="7" t="s">
        <v>99</v>
      </c>
      <c r="M1866" s="7" t="s">
        <v>11351</v>
      </c>
      <c r="N1866" s="7"/>
    </row>
    <row r="1867" customFormat="false" ht="15" hidden="false" customHeight="true" outlineLevel="0" collapsed="false">
      <c r="A1867" s="8" t="s">
        <v>8772</v>
      </c>
      <c r="B1867" s="8" t="s">
        <v>14738</v>
      </c>
      <c r="C1867" s="8" t="s">
        <v>1486</v>
      </c>
      <c r="D1867" s="7" t="s">
        <v>1066</v>
      </c>
      <c r="E1867" s="7" t="s">
        <v>297</v>
      </c>
      <c r="F1867" s="7" t="s">
        <v>6364</v>
      </c>
      <c r="G1867" s="7" t="n">
        <f aca="false">COUNTIF('Duel Log'!A:A,A1867)</f>
        <v>3</v>
      </c>
      <c r="H1867" s="7" t="n">
        <f aca="false">COUNTIFS('Duel Log'!A:A,A1867,'Duel Log'!AA:AA,"Win")</f>
        <v>0</v>
      </c>
      <c r="I1867" s="7" t="s">
        <v>14745</v>
      </c>
      <c r="J1867" s="7" t="s">
        <v>14746</v>
      </c>
      <c r="K1867" s="7" t="s">
        <v>14747</v>
      </c>
      <c r="L1867" s="7" t="s">
        <v>99</v>
      </c>
      <c r="M1867" s="7" t="s">
        <v>14748</v>
      </c>
      <c r="N1867" s="7"/>
    </row>
    <row r="1868" customFormat="false" ht="15" hidden="false" customHeight="true" outlineLevel="0" collapsed="false">
      <c r="A1868" s="8" t="s">
        <v>8773</v>
      </c>
      <c r="B1868" s="8" t="s">
        <v>14738</v>
      </c>
      <c r="C1868" s="8" t="s">
        <v>1486</v>
      </c>
      <c r="D1868" s="7" t="s">
        <v>1066</v>
      </c>
      <c r="E1868" s="7" t="s">
        <v>297</v>
      </c>
      <c r="F1868" s="7" t="s">
        <v>6371</v>
      </c>
      <c r="G1868" s="7" t="n">
        <f aca="false">COUNTIF('Duel Log'!A:A,A1868)</f>
        <v>3</v>
      </c>
      <c r="H1868" s="7" t="n">
        <f aca="false">COUNTIFS('Duel Log'!A:A,A1868,'Duel Log'!AA:AA,"Win")</f>
        <v>1</v>
      </c>
      <c r="I1868" s="7" t="s">
        <v>14749</v>
      </c>
      <c r="J1868" s="7" t="s">
        <v>14750</v>
      </c>
      <c r="K1868" s="7" t="s">
        <v>14751</v>
      </c>
      <c r="L1868" s="7" t="s">
        <v>99</v>
      </c>
      <c r="M1868" s="7" t="s">
        <v>14752</v>
      </c>
      <c r="N1868" s="7"/>
    </row>
    <row r="1869" customFormat="false" ht="15" hidden="false" customHeight="true" outlineLevel="0" collapsed="false">
      <c r="A1869" s="8" t="s">
        <v>8774</v>
      </c>
      <c r="B1869" s="8" t="s">
        <v>14738</v>
      </c>
      <c r="C1869" s="8" t="s">
        <v>1486</v>
      </c>
      <c r="D1869" s="7" t="s">
        <v>1066</v>
      </c>
      <c r="E1869" s="7" t="s">
        <v>297</v>
      </c>
      <c r="F1869" s="7" t="s">
        <v>6378</v>
      </c>
      <c r="G1869" s="7" t="n">
        <f aca="false">COUNTIF('Duel Log'!A:A,A1869)</f>
        <v>3</v>
      </c>
      <c r="H1869" s="7" t="n">
        <f aca="false">COUNTIFS('Duel Log'!A:A,A1869,'Duel Log'!AA:AA,"Win")</f>
        <v>1</v>
      </c>
      <c r="I1869" s="7" t="s">
        <v>12097</v>
      </c>
      <c r="J1869" s="7" t="s">
        <v>14753</v>
      </c>
      <c r="K1869" s="7" t="s">
        <v>14754</v>
      </c>
      <c r="L1869" s="7" t="s">
        <v>99</v>
      </c>
      <c r="M1869" s="7" t="s">
        <v>9657</v>
      </c>
      <c r="N1869" s="7"/>
    </row>
    <row r="1870" customFormat="false" ht="15" hidden="false" customHeight="true" outlineLevel="0" collapsed="false">
      <c r="A1870" s="8" t="s">
        <v>8775</v>
      </c>
      <c r="B1870" s="8" t="s">
        <v>14738</v>
      </c>
      <c r="C1870" s="8" t="s">
        <v>1486</v>
      </c>
      <c r="D1870" s="7" t="s">
        <v>1066</v>
      </c>
      <c r="E1870" s="7" t="s">
        <v>297</v>
      </c>
      <c r="F1870" s="7" t="s">
        <v>6384</v>
      </c>
      <c r="G1870" s="7" t="n">
        <f aca="false">COUNTIF('Duel Log'!A:A,A1870)</f>
        <v>3</v>
      </c>
      <c r="H1870" s="7" t="n">
        <f aca="false">COUNTIFS('Duel Log'!A:A,A1870,'Duel Log'!AA:AA,"Win")</f>
        <v>2</v>
      </c>
      <c r="I1870" s="7" t="s">
        <v>14755</v>
      </c>
      <c r="J1870" s="7" t="s">
        <v>14750</v>
      </c>
      <c r="K1870" s="7" t="s">
        <v>14756</v>
      </c>
      <c r="L1870" s="7" t="s">
        <v>99</v>
      </c>
      <c r="M1870" s="7" t="s">
        <v>12100</v>
      </c>
      <c r="N1870" s="7"/>
    </row>
    <row r="1871" customFormat="false" ht="15" hidden="false" customHeight="true" outlineLevel="0" collapsed="false">
      <c r="A1871" s="6" t="s">
        <v>8776</v>
      </c>
      <c r="B1871" s="6" t="s">
        <v>14757</v>
      </c>
      <c r="C1871" s="6" t="s">
        <v>1486</v>
      </c>
      <c r="D1871" s="5" t="s">
        <v>1201</v>
      </c>
      <c r="E1871" s="5" t="s">
        <v>297</v>
      </c>
      <c r="F1871" s="5" t="s">
        <v>4210</v>
      </c>
      <c r="G1871" s="5" t="n">
        <f aca="false">COUNTIF('Duel Log'!A:A,A1871)</f>
        <v>2</v>
      </c>
      <c r="H1871" s="5" t="n">
        <f aca="false">COUNTIFS('Duel Log'!A:A,A1871,'Duel Log'!AA:AA,"Win")</f>
        <v>0</v>
      </c>
      <c r="I1871" s="5" t="s">
        <v>14758</v>
      </c>
      <c r="J1871" s="5" t="s">
        <v>11666</v>
      </c>
      <c r="K1871" s="5"/>
      <c r="L1871" s="5" t="s">
        <v>98</v>
      </c>
      <c r="M1871" s="5" t="s">
        <v>9693</v>
      </c>
      <c r="N1871" s="5"/>
    </row>
    <row r="1872" customFormat="false" ht="15" hidden="false" customHeight="true" outlineLevel="0" collapsed="false">
      <c r="A1872" s="8" t="s">
        <v>8777</v>
      </c>
      <c r="B1872" s="8" t="s">
        <v>14757</v>
      </c>
      <c r="C1872" s="8" t="s">
        <v>1486</v>
      </c>
      <c r="D1872" s="7" t="s">
        <v>1201</v>
      </c>
      <c r="E1872" s="7" t="s">
        <v>297</v>
      </c>
      <c r="F1872" s="7" t="s">
        <v>4213</v>
      </c>
      <c r="G1872" s="7" t="n">
        <f aca="false">COUNTIF('Duel Log'!A:A,A1872)</f>
        <v>2</v>
      </c>
      <c r="H1872" s="7" t="n">
        <f aca="false">COUNTIFS('Duel Log'!A:A,A1872,'Duel Log'!AA:AA,"Win")</f>
        <v>2</v>
      </c>
      <c r="I1872" s="7" t="s">
        <v>11665</v>
      </c>
      <c r="J1872" s="7" t="s">
        <v>11666</v>
      </c>
      <c r="K1872" s="7"/>
      <c r="L1872" s="7" t="s">
        <v>99</v>
      </c>
      <c r="M1872" s="7" t="s">
        <v>9693</v>
      </c>
      <c r="N1872" s="7"/>
    </row>
    <row r="1873" customFormat="false" ht="15" hidden="false" customHeight="true" outlineLevel="0" collapsed="false">
      <c r="A1873" s="8" t="s">
        <v>8778</v>
      </c>
      <c r="B1873" s="8" t="s">
        <v>14757</v>
      </c>
      <c r="C1873" s="8" t="s">
        <v>1486</v>
      </c>
      <c r="D1873" s="7" t="s">
        <v>1201</v>
      </c>
      <c r="E1873" s="7" t="s">
        <v>297</v>
      </c>
      <c r="F1873" s="7" t="s">
        <v>4216</v>
      </c>
      <c r="G1873" s="7" t="n">
        <f aca="false">COUNTIF('Duel Log'!A:A,A1873)</f>
        <v>2</v>
      </c>
      <c r="H1873" s="7" t="n">
        <f aca="false">COUNTIFS('Duel Log'!A:A,A1873,'Duel Log'!AA:AA,"Win")</f>
        <v>0</v>
      </c>
      <c r="I1873" s="7" t="s">
        <v>11667</v>
      </c>
      <c r="J1873" s="7" t="s">
        <v>11666</v>
      </c>
      <c r="K1873" s="7"/>
      <c r="L1873" s="7" t="s">
        <v>99</v>
      </c>
      <c r="M1873" s="7" t="s">
        <v>9693</v>
      </c>
      <c r="N1873" s="7"/>
    </row>
    <row r="1874" customFormat="false" ht="15" hidden="false" customHeight="true" outlineLevel="0" collapsed="false">
      <c r="A1874" s="8" t="s">
        <v>8779</v>
      </c>
      <c r="B1874" s="8" t="s">
        <v>14757</v>
      </c>
      <c r="C1874" s="8" t="s">
        <v>1486</v>
      </c>
      <c r="D1874" s="7" t="s">
        <v>1201</v>
      </c>
      <c r="E1874" s="7" t="s">
        <v>297</v>
      </c>
      <c r="F1874" s="7" t="s">
        <v>4219</v>
      </c>
      <c r="G1874" s="7" t="n">
        <f aca="false">COUNTIF('Duel Log'!A:A,A1874)</f>
        <v>3</v>
      </c>
      <c r="H1874" s="7" t="n">
        <f aca="false">COUNTIFS('Duel Log'!A:A,A1874,'Duel Log'!AA:AA,"Win")</f>
        <v>2</v>
      </c>
      <c r="I1874" s="7" t="s">
        <v>11668</v>
      </c>
      <c r="J1874" s="7" t="s">
        <v>11666</v>
      </c>
      <c r="K1874" s="7" t="s">
        <v>11666</v>
      </c>
      <c r="L1874" s="7" t="s">
        <v>99</v>
      </c>
      <c r="M1874" s="7" t="s">
        <v>9693</v>
      </c>
      <c r="N1874" s="7"/>
    </row>
    <row r="1875" customFormat="false" ht="15" hidden="false" customHeight="true" outlineLevel="0" collapsed="false">
      <c r="A1875" s="8" t="s">
        <v>8780</v>
      </c>
      <c r="B1875" s="8" t="s">
        <v>14757</v>
      </c>
      <c r="C1875" s="8" t="s">
        <v>1486</v>
      </c>
      <c r="D1875" s="7" t="s">
        <v>1201</v>
      </c>
      <c r="E1875" s="7" t="s">
        <v>297</v>
      </c>
      <c r="F1875" s="7" t="s">
        <v>4223</v>
      </c>
      <c r="G1875" s="7" t="n">
        <f aca="false">COUNTIF('Duel Log'!A:A,A1875)</f>
        <v>3</v>
      </c>
      <c r="H1875" s="7" t="n">
        <f aca="false">COUNTIFS('Duel Log'!A:A,A1875,'Duel Log'!AA:AA,"Win")</f>
        <v>1</v>
      </c>
      <c r="I1875" s="7" t="s">
        <v>11668</v>
      </c>
      <c r="J1875" s="7" t="s">
        <v>11668</v>
      </c>
      <c r="K1875" s="7" t="s">
        <v>11669</v>
      </c>
      <c r="L1875" s="7" t="s">
        <v>99</v>
      </c>
      <c r="M1875" s="7" t="s">
        <v>9693</v>
      </c>
      <c r="N1875" s="7"/>
    </row>
    <row r="1876" customFormat="false" ht="15" hidden="false" customHeight="true" outlineLevel="0" collapsed="false">
      <c r="A1876" s="8" t="s">
        <v>8781</v>
      </c>
      <c r="B1876" s="8" t="s">
        <v>14757</v>
      </c>
      <c r="C1876" s="8" t="s">
        <v>1486</v>
      </c>
      <c r="D1876" s="7" t="s">
        <v>1201</v>
      </c>
      <c r="E1876" s="7" t="s">
        <v>297</v>
      </c>
      <c r="F1876" s="7" t="s">
        <v>4226</v>
      </c>
      <c r="G1876" s="7" t="n">
        <f aca="false">COUNTIF('Duel Log'!A:A,A1876)</f>
        <v>1</v>
      </c>
      <c r="H1876" s="7" t="n">
        <f aca="false">COUNTIFS('Duel Log'!A:A,A1876,'Duel Log'!AA:AA,"Win")</f>
        <v>1</v>
      </c>
      <c r="I1876" s="7" t="s">
        <v>11672</v>
      </c>
      <c r="J1876" s="7"/>
      <c r="K1876" s="7"/>
      <c r="L1876" s="7" t="s">
        <v>99</v>
      </c>
      <c r="M1876" s="7" t="s">
        <v>9648</v>
      </c>
      <c r="N1876" s="7"/>
    </row>
    <row r="1877" customFormat="false" ht="15" hidden="false" customHeight="true" outlineLevel="0" collapsed="false">
      <c r="A1877" s="8" t="s">
        <v>8782</v>
      </c>
      <c r="B1877" s="8" t="s">
        <v>14757</v>
      </c>
      <c r="C1877" s="8" t="s">
        <v>1486</v>
      </c>
      <c r="D1877" s="7" t="s">
        <v>1201</v>
      </c>
      <c r="E1877" s="7" t="s">
        <v>297</v>
      </c>
      <c r="F1877" s="7" t="s">
        <v>4227</v>
      </c>
      <c r="G1877" s="7" t="n">
        <f aca="false">COUNTIF('Duel Log'!A:A,A1877)</f>
        <v>1</v>
      </c>
      <c r="H1877" s="7" t="n">
        <f aca="false">COUNTIFS('Duel Log'!A:A,A1877,'Duel Log'!AA:AA,"Win")</f>
        <v>1</v>
      </c>
      <c r="I1877" s="7" t="s">
        <v>11671</v>
      </c>
      <c r="J1877" s="7"/>
      <c r="K1877" s="7"/>
      <c r="L1877" s="7" t="s">
        <v>99</v>
      </c>
      <c r="M1877" s="7" t="s">
        <v>9648</v>
      </c>
      <c r="N1877" s="7"/>
    </row>
    <row r="1878" customFormat="false" ht="15" hidden="false" customHeight="true" outlineLevel="0" collapsed="false">
      <c r="A1878" s="8" t="s">
        <v>8783</v>
      </c>
      <c r="B1878" s="8" t="s">
        <v>14757</v>
      </c>
      <c r="C1878" s="8" t="s">
        <v>1486</v>
      </c>
      <c r="D1878" s="7" t="s">
        <v>1201</v>
      </c>
      <c r="E1878" s="7" t="s">
        <v>297</v>
      </c>
      <c r="F1878" s="7" t="s">
        <v>4228</v>
      </c>
      <c r="G1878" s="7" t="n">
        <f aca="false">COUNTIF('Duel Log'!A:A,A1878)</f>
        <v>3</v>
      </c>
      <c r="H1878" s="7" t="n">
        <f aca="false">COUNTIFS('Duel Log'!A:A,A1878,'Duel Log'!AA:AA,"Win")</f>
        <v>1</v>
      </c>
      <c r="I1878" s="7" t="s">
        <v>14759</v>
      </c>
      <c r="J1878" s="7" t="s">
        <v>11670</v>
      </c>
      <c r="K1878" s="7" t="s">
        <v>11670</v>
      </c>
      <c r="L1878" s="7" t="s">
        <v>99</v>
      </c>
      <c r="M1878" s="7" t="s">
        <v>9693</v>
      </c>
      <c r="N1878" s="7"/>
    </row>
    <row r="1879" customFormat="false" ht="15" hidden="false" customHeight="true" outlineLevel="0" collapsed="false">
      <c r="A1879" s="8" t="s">
        <v>8784</v>
      </c>
      <c r="B1879" s="8" t="s">
        <v>14757</v>
      </c>
      <c r="C1879" s="8" t="s">
        <v>1486</v>
      </c>
      <c r="D1879" s="7" t="s">
        <v>1201</v>
      </c>
      <c r="E1879" s="7" t="s">
        <v>297</v>
      </c>
      <c r="F1879" s="7" t="s">
        <v>4233</v>
      </c>
      <c r="G1879" s="7" t="n">
        <f aca="false">COUNTIF('Duel Log'!A:A,A1879)</f>
        <v>1</v>
      </c>
      <c r="H1879" s="7" t="n">
        <f aca="false">COUNTIFS('Duel Log'!A:A,A1879,'Duel Log'!AA:AA,"Win")</f>
        <v>0</v>
      </c>
      <c r="I1879" s="7" t="s">
        <v>14736</v>
      </c>
      <c r="J1879" s="7"/>
      <c r="K1879" s="7"/>
      <c r="L1879" s="7" t="s">
        <v>99</v>
      </c>
      <c r="M1879" s="7" t="s">
        <v>9648</v>
      </c>
      <c r="N1879" s="7"/>
    </row>
    <row r="1880" customFormat="false" ht="15" hidden="false" customHeight="true" outlineLevel="0" collapsed="false">
      <c r="A1880" s="6" t="s">
        <v>8785</v>
      </c>
      <c r="B1880" s="6" t="s">
        <v>14760</v>
      </c>
      <c r="C1880" s="6" t="s">
        <v>1486</v>
      </c>
      <c r="D1880" s="5" t="s">
        <v>709</v>
      </c>
      <c r="E1880" s="5" t="s">
        <v>297</v>
      </c>
      <c r="F1880" s="5" t="s">
        <v>8786</v>
      </c>
      <c r="G1880" s="5" t="n">
        <f aca="false">COUNTIF('Duel Log'!A:A,A1880)</f>
        <v>3</v>
      </c>
      <c r="H1880" s="5" t="n">
        <f aca="false">COUNTIFS('Duel Log'!A:A,A1880,'Duel Log'!AA:AA,"Win")</f>
        <v>2</v>
      </c>
      <c r="I1880" s="5" t="s">
        <v>14761</v>
      </c>
      <c r="J1880" s="5" t="s">
        <v>11671</v>
      </c>
      <c r="K1880" s="5" t="s">
        <v>14762</v>
      </c>
      <c r="L1880" s="5" t="s">
        <v>98</v>
      </c>
      <c r="M1880" s="5" t="s">
        <v>13146</v>
      </c>
      <c r="N1880" s="5"/>
    </row>
    <row r="1881" customFormat="false" ht="15" hidden="false" customHeight="true" outlineLevel="0" collapsed="false">
      <c r="A1881" s="8" t="s">
        <v>8791</v>
      </c>
      <c r="B1881" s="8" t="s">
        <v>14760</v>
      </c>
      <c r="C1881" s="8" t="s">
        <v>1486</v>
      </c>
      <c r="D1881" s="7" t="s">
        <v>709</v>
      </c>
      <c r="E1881" s="7" t="s">
        <v>297</v>
      </c>
      <c r="F1881" s="7" t="s">
        <v>8792</v>
      </c>
      <c r="G1881" s="7" t="n">
        <f aca="false">COUNTIF('Duel Log'!A:A,A1881)</f>
        <v>3</v>
      </c>
      <c r="H1881" s="7" t="n">
        <f aca="false">COUNTIFS('Duel Log'!A:A,A1881,'Duel Log'!AA:AA,"Win")</f>
        <v>2</v>
      </c>
      <c r="I1881" s="7" t="s">
        <v>14763</v>
      </c>
      <c r="J1881" s="7" t="s">
        <v>14749</v>
      </c>
      <c r="K1881" s="7" t="s">
        <v>14764</v>
      </c>
      <c r="L1881" s="7" t="s">
        <v>99</v>
      </c>
      <c r="M1881" s="7" t="s">
        <v>9657</v>
      </c>
      <c r="N1881" s="7"/>
    </row>
    <row r="1882" customFormat="false" ht="15" hidden="false" customHeight="true" outlineLevel="0" collapsed="false">
      <c r="A1882" s="8" t="s">
        <v>8797</v>
      </c>
      <c r="B1882" s="8" t="s">
        <v>14760</v>
      </c>
      <c r="C1882" s="8" t="s">
        <v>1486</v>
      </c>
      <c r="D1882" s="7" t="s">
        <v>709</v>
      </c>
      <c r="E1882" s="7" t="s">
        <v>297</v>
      </c>
      <c r="F1882" s="7" t="s">
        <v>8798</v>
      </c>
      <c r="G1882" s="7" t="n">
        <f aca="false">COUNTIF('Duel Log'!A:A,A1882)</f>
        <v>3</v>
      </c>
      <c r="H1882" s="7" t="n">
        <f aca="false">COUNTIFS('Duel Log'!A:A,A1882,'Duel Log'!AA:AA,"Win")</f>
        <v>2</v>
      </c>
      <c r="I1882" s="7" t="s">
        <v>14741</v>
      </c>
      <c r="J1882" s="7" t="s">
        <v>11665</v>
      </c>
      <c r="K1882" s="7" t="s">
        <v>14765</v>
      </c>
      <c r="L1882" s="7" t="s">
        <v>99</v>
      </c>
      <c r="M1882" s="7" t="s">
        <v>10522</v>
      </c>
      <c r="N1882" s="7"/>
    </row>
    <row r="1883" customFormat="false" ht="15" hidden="false" customHeight="true" outlineLevel="0" collapsed="false">
      <c r="A1883" s="8" t="s">
        <v>8802</v>
      </c>
      <c r="B1883" s="8" t="s">
        <v>14760</v>
      </c>
      <c r="C1883" s="8" t="s">
        <v>1486</v>
      </c>
      <c r="D1883" s="7" t="s">
        <v>709</v>
      </c>
      <c r="E1883" s="7" t="s">
        <v>297</v>
      </c>
      <c r="F1883" s="7" t="s">
        <v>8803</v>
      </c>
      <c r="G1883" s="7" t="n">
        <f aca="false">COUNTIF('Duel Log'!A:A,A1883)</f>
        <v>3</v>
      </c>
      <c r="H1883" s="7" t="n">
        <f aca="false">COUNTIFS('Duel Log'!A:A,A1883,'Duel Log'!AA:AA,"Win")</f>
        <v>2</v>
      </c>
      <c r="I1883" s="7" t="s">
        <v>11912</v>
      </c>
      <c r="J1883" s="7" t="s">
        <v>14766</v>
      </c>
      <c r="K1883" s="7" t="s">
        <v>14767</v>
      </c>
      <c r="L1883" s="7" t="s">
        <v>99</v>
      </c>
      <c r="M1883" s="7" t="s">
        <v>12296</v>
      </c>
      <c r="N1883" s="7"/>
    </row>
    <row r="1884" customFormat="false" ht="15" hidden="false" customHeight="true" outlineLevel="0" collapsed="false">
      <c r="A1884" s="6" t="s">
        <v>8807</v>
      </c>
      <c r="B1884" s="6" t="s">
        <v>14768</v>
      </c>
      <c r="C1884" s="6" t="s">
        <v>1486</v>
      </c>
      <c r="D1884" s="5" t="s">
        <v>1201</v>
      </c>
      <c r="E1884" s="5" t="s">
        <v>102</v>
      </c>
      <c r="F1884" s="5" t="s">
        <v>4239</v>
      </c>
      <c r="G1884" s="5" t="n">
        <f aca="false">COUNTIF('Duel Log'!A:A,A1884)</f>
        <v>1</v>
      </c>
      <c r="H1884" s="5" t="n">
        <f aca="false">COUNTIFS('Duel Log'!A:A,A1884,'Duel Log'!AA:AA,"Win")</f>
        <v>1</v>
      </c>
      <c r="I1884" s="5" t="s">
        <v>11665</v>
      </c>
      <c r="J1884" s="5"/>
      <c r="K1884" s="5"/>
      <c r="L1884" s="5" t="s">
        <v>98</v>
      </c>
      <c r="M1884" s="5" t="s">
        <v>9596</v>
      </c>
      <c r="N1884" s="5" t="s">
        <v>9596</v>
      </c>
    </row>
    <row r="1885" customFormat="false" ht="15" hidden="false" customHeight="true" outlineLevel="0" collapsed="false">
      <c r="A1885" s="10" t="s">
        <v>8808</v>
      </c>
      <c r="B1885" s="10" t="s">
        <v>14768</v>
      </c>
      <c r="C1885" s="10" t="s">
        <v>1486</v>
      </c>
      <c r="D1885" s="9" t="s">
        <v>1201</v>
      </c>
      <c r="E1885" s="9" t="s">
        <v>102</v>
      </c>
      <c r="F1885" s="9" t="s">
        <v>4240</v>
      </c>
      <c r="G1885" s="9" t="n">
        <f aca="false">COUNTIF('Duel Log'!A:A,A1885)</f>
        <v>1</v>
      </c>
      <c r="H1885" s="9" t="n">
        <f aca="false">COUNTIFS('Duel Log'!A:A,A1885,'Duel Log'!AA:AA,"Win")</f>
        <v>1</v>
      </c>
      <c r="I1885" s="9" t="s">
        <v>9705</v>
      </c>
      <c r="J1885" s="9"/>
      <c r="K1885" s="9"/>
      <c r="L1885" s="9" t="s">
        <v>99</v>
      </c>
      <c r="M1885" s="9" t="s">
        <v>10077</v>
      </c>
      <c r="N1885" s="9" t="s">
        <v>10077</v>
      </c>
    </row>
    <row r="1886" customFormat="false" ht="15" hidden="false" customHeight="true" outlineLevel="0" collapsed="false">
      <c r="A1886" s="10" t="s">
        <v>8809</v>
      </c>
      <c r="B1886" s="10" t="s">
        <v>14768</v>
      </c>
      <c r="C1886" s="10" t="s">
        <v>1486</v>
      </c>
      <c r="D1886" s="9" t="s">
        <v>1201</v>
      </c>
      <c r="E1886" s="9" t="s">
        <v>102</v>
      </c>
      <c r="F1886" s="9" t="s">
        <v>4242</v>
      </c>
      <c r="G1886" s="9" t="n">
        <f aca="false">COUNTIF('Duel Log'!A:A,A1886)</f>
        <v>1</v>
      </c>
      <c r="H1886" s="9" t="n">
        <f aca="false">COUNTIFS('Duel Log'!A:A,A1886,'Duel Log'!AA:AA,"Win")</f>
        <v>0</v>
      </c>
      <c r="I1886" s="9" t="s">
        <v>13116</v>
      </c>
      <c r="J1886" s="9"/>
      <c r="K1886" s="9"/>
      <c r="L1886" s="9" t="s">
        <v>99</v>
      </c>
      <c r="M1886" s="9" t="s">
        <v>10077</v>
      </c>
      <c r="N1886" s="9" t="s">
        <v>10077</v>
      </c>
    </row>
    <row r="1887" customFormat="false" ht="15" hidden="false" customHeight="true" outlineLevel="0" collapsed="false">
      <c r="A1887" s="10" t="s">
        <v>8810</v>
      </c>
      <c r="B1887" s="10" t="s">
        <v>14768</v>
      </c>
      <c r="C1887" s="10" t="s">
        <v>1486</v>
      </c>
      <c r="D1887" s="9" t="s">
        <v>1201</v>
      </c>
      <c r="E1887" s="9" t="s">
        <v>102</v>
      </c>
      <c r="F1887" s="9" t="s">
        <v>4244</v>
      </c>
      <c r="G1887" s="9" t="n">
        <f aca="false">COUNTIF('Duel Log'!A:A,A1887)</f>
        <v>2</v>
      </c>
      <c r="H1887" s="9" t="n">
        <f aca="false">COUNTIFS('Duel Log'!A:A,A1887,'Duel Log'!AA:AA,"Win")</f>
        <v>1</v>
      </c>
      <c r="I1887" s="9" t="s">
        <v>14769</v>
      </c>
      <c r="J1887" s="9" t="s">
        <v>14770</v>
      </c>
      <c r="K1887" s="9"/>
      <c r="L1887" s="9" t="s">
        <v>99</v>
      </c>
      <c r="M1887" s="9" t="s">
        <v>10077</v>
      </c>
      <c r="N1887" s="9" t="s">
        <v>10077</v>
      </c>
    </row>
    <row r="1888" customFormat="false" ht="15" hidden="false" customHeight="true" outlineLevel="0" collapsed="false">
      <c r="A1888" s="6" t="s">
        <v>8811</v>
      </c>
      <c r="B1888" s="6" t="s">
        <v>14771</v>
      </c>
      <c r="C1888" s="6" t="s">
        <v>1486</v>
      </c>
      <c r="D1888" s="5" t="s">
        <v>4607</v>
      </c>
      <c r="E1888" s="5" t="s">
        <v>102</v>
      </c>
      <c r="F1888" s="5" t="s">
        <v>8812</v>
      </c>
      <c r="G1888" s="5" t="n">
        <f aca="false">COUNTIF('Duel Log'!A:A,A1888)</f>
        <v>2</v>
      </c>
      <c r="H1888" s="5" t="n">
        <f aca="false">COUNTIFS('Duel Log'!A:A,A1888,'Duel Log'!AA:AA,"Win")</f>
        <v>2</v>
      </c>
      <c r="I1888" s="5" t="s">
        <v>11668</v>
      </c>
      <c r="J1888" s="5" t="s">
        <v>14772</v>
      </c>
      <c r="K1888" s="5"/>
      <c r="L1888" s="5" t="s">
        <v>98</v>
      </c>
      <c r="M1888" s="5" t="s">
        <v>10210</v>
      </c>
      <c r="N1888" s="5" t="s">
        <v>9612</v>
      </c>
    </row>
    <row r="1889" customFormat="false" ht="15" hidden="false" customHeight="true" outlineLevel="0" collapsed="false">
      <c r="A1889" s="6" t="s">
        <v>8815</v>
      </c>
      <c r="B1889" s="6" t="s">
        <v>14773</v>
      </c>
      <c r="C1889" s="6" t="s">
        <v>1486</v>
      </c>
      <c r="D1889" s="5" t="s">
        <v>8392</v>
      </c>
      <c r="E1889" s="5" t="s">
        <v>102</v>
      </c>
      <c r="F1889" s="5" t="s">
        <v>8816</v>
      </c>
      <c r="G1889" s="5" t="n">
        <f aca="false">COUNTIF('Duel Log'!A:A,A1889)</f>
        <v>0</v>
      </c>
      <c r="H1889" s="5" t="n">
        <f aca="false">COUNTIFS('Duel Log'!A:A,A1889,'Duel Log'!AA:AA,"Win")</f>
        <v>0</v>
      </c>
      <c r="I1889" s="5" t="s">
        <v>11700</v>
      </c>
      <c r="J1889" s="5" t="s">
        <v>14774</v>
      </c>
      <c r="K1889" s="5"/>
      <c r="L1889" s="5" t="s">
        <v>98</v>
      </c>
      <c r="M1889" s="5" t="s">
        <v>10181</v>
      </c>
      <c r="N1889" s="5" t="s">
        <v>9612</v>
      </c>
    </row>
    <row r="1890" customFormat="false" ht="15" hidden="false" customHeight="true" outlineLevel="0" collapsed="false">
      <c r="A1890" s="6" t="s">
        <v>8818</v>
      </c>
      <c r="B1890" s="6" t="s">
        <v>14775</v>
      </c>
      <c r="C1890" s="6" t="s">
        <v>1486</v>
      </c>
      <c r="D1890" s="6" t="s">
        <v>8819</v>
      </c>
      <c r="E1890" s="5" t="s">
        <v>102</v>
      </c>
      <c r="F1890" s="5" t="s">
        <v>8821</v>
      </c>
      <c r="G1890" s="5" t="n">
        <f aca="false">COUNTIF('Duel Log'!A:A,A1890)</f>
        <v>3</v>
      </c>
      <c r="H1890" s="5" t="n">
        <f aca="false">COUNTIFS('Duel Log'!A:A,A1890,'Duel Log'!AA:AA,"Win")</f>
        <v>2</v>
      </c>
      <c r="I1890" s="5" t="s">
        <v>14776</v>
      </c>
      <c r="J1890" s="5" t="s">
        <v>14777</v>
      </c>
      <c r="K1890" s="5" t="s">
        <v>14778</v>
      </c>
      <c r="L1890" s="5" t="s">
        <v>98</v>
      </c>
      <c r="M1890" s="5" t="s">
        <v>12681</v>
      </c>
      <c r="N1890" s="5" t="s">
        <v>9602</v>
      </c>
    </row>
    <row r="1891" customFormat="false" ht="15" hidden="false" customHeight="true" outlineLevel="0" collapsed="false">
      <c r="A1891" s="6" t="s">
        <v>8825</v>
      </c>
      <c r="B1891" s="6" t="s">
        <v>14779</v>
      </c>
      <c r="C1891" s="6" t="s">
        <v>1486</v>
      </c>
      <c r="D1891" s="5" t="s">
        <v>343</v>
      </c>
      <c r="E1891" s="5" t="s">
        <v>102</v>
      </c>
      <c r="F1891" s="5" t="s">
        <v>7211</v>
      </c>
      <c r="G1891" s="5" t="n">
        <f aca="false">COUNTIF('Duel Log'!A:A,A1891)</f>
        <v>2</v>
      </c>
      <c r="H1891" s="5" t="n">
        <f aca="false">COUNTIFS('Duel Log'!A:A,A1891,'Duel Log'!AA:AA,"Win")</f>
        <v>0</v>
      </c>
      <c r="I1891" s="5" t="s">
        <v>13116</v>
      </c>
      <c r="J1891" s="5" t="s">
        <v>14780</v>
      </c>
      <c r="K1891" s="5"/>
      <c r="L1891" s="5" t="s">
        <v>98</v>
      </c>
      <c r="M1891" s="5" t="s">
        <v>9750</v>
      </c>
      <c r="N1891" s="5" t="s">
        <v>9612</v>
      </c>
    </row>
    <row r="1892" customFormat="false" ht="15" hidden="false" customHeight="true" outlineLevel="0" collapsed="false">
      <c r="A1892" s="6" t="s">
        <v>8826</v>
      </c>
      <c r="B1892" s="6" t="s">
        <v>14781</v>
      </c>
      <c r="C1892" s="6" t="s">
        <v>1486</v>
      </c>
      <c r="D1892" s="5" t="s">
        <v>1452</v>
      </c>
      <c r="E1892" s="5" t="s">
        <v>102</v>
      </c>
      <c r="F1892" s="5" t="s">
        <v>8827</v>
      </c>
      <c r="G1892" s="5" t="n">
        <f aca="false">COUNTIF('Duel Log'!A:A,A1892)</f>
        <v>2</v>
      </c>
      <c r="H1892" s="5" t="n">
        <f aca="false">COUNTIFS('Duel Log'!A:A,A1892,'Duel Log'!AA:AA,"Win")</f>
        <v>2</v>
      </c>
      <c r="I1892" s="5" t="s">
        <v>14749</v>
      </c>
      <c r="J1892" s="5" t="s">
        <v>9875</v>
      </c>
      <c r="K1892" s="5"/>
      <c r="L1892" s="5" t="s">
        <v>98</v>
      </c>
      <c r="M1892" s="5" t="s">
        <v>11332</v>
      </c>
      <c r="N1892" s="5" t="s">
        <v>9612</v>
      </c>
    </row>
    <row r="1893" customFormat="false" ht="15" hidden="false" customHeight="true" outlineLevel="0" collapsed="false">
      <c r="A1893" s="6" t="s">
        <v>8829</v>
      </c>
      <c r="B1893" s="6" t="s">
        <v>14782</v>
      </c>
      <c r="C1893" s="6" t="s">
        <v>1486</v>
      </c>
      <c r="D1893" s="5" t="s">
        <v>1496</v>
      </c>
      <c r="E1893" s="5" t="s">
        <v>102</v>
      </c>
      <c r="F1893" s="5" t="s">
        <v>8830</v>
      </c>
      <c r="G1893" s="5" t="n">
        <f aca="false">COUNTIF('Duel Log'!A:A,A1893)</f>
        <v>2</v>
      </c>
      <c r="H1893" s="5" t="n">
        <f aca="false">COUNTIFS('Duel Log'!A:A,A1893,'Duel Log'!AA:AA,"Win")</f>
        <v>2</v>
      </c>
      <c r="I1893" s="5" t="s">
        <v>11668</v>
      </c>
      <c r="J1893" s="5" t="s">
        <v>14783</v>
      </c>
      <c r="K1893" s="5"/>
      <c r="L1893" s="5" t="s">
        <v>98</v>
      </c>
      <c r="M1893" s="5" t="s">
        <v>10339</v>
      </c>
      <c r="N1893" s="5" t="s">
        <v>9612</v>
      </c>
    </row>
    <row r="1894" customFormat="false" ht="15" hidden="false" customHeight="true" outlineLevel="0" collapsed="false">
      <c r="A1894" s="6" t="s">
        <v>8832</v>
      </c>
      <c r="B1894" s="6" t="s">
        <v>14784</v>
      </c>
      <c r="C1894" s="6" t="s">
        <v>1486</v>
      </c>
      <c r="D1894" s="5" t="s">
        <v>3347</v>
      </c>
      <c r="E1894" s="5" t="s">
        <v>102</v>
      </c>
      <c r="F1894" s="5" t="s">
        <v>8833</v>
      </c>
      <c r="G1894" s="5" t="n">
        <f aca="false">COUNTIF('Duel Log'!A:A,A1894)</f>
        <v>2</v>
      </c>
      <c r="H1894" s="5" t="n">
        <f aca="false">COUNTIFS('Duel Log'!A:A,A1894,'Duel Log'!AA:AA,"Win")</f>
        <v>2</v>
      </c>
      <c r="I1894" s="5" t="s">
        <v>14785</v>
      </c>
      <c r="J1894" s="5" t="s">
        <v>11700</v>
      </c>
      <c r="K1894" s="5"/>
      <c r="L1894" s="5" t="s">
        <v>98</v>
      </c>
      <c r="M1894" s="5" t="s">
        <v>10335</v>
      </c>
      <c r="N1894" s="5" t="s">
        <v>9612</v>
      </c>
    </row>
    <row r="1895" customFormat="false" ht="15" hidden="false" customHeight="true" outlineLevel="0" collapsed="false">
      <c r="A1895" s="6" t="s">
        <v>8834</v>
      </c>
      <c r="B1895" s="6" t="s">
        <v>14786</v>
      </c>
      <c r="C1895" s="6" t="s">
        <v>1486</v>
      </c>
      <c r="D1895" s="5" t="s">
        <v>3753</v>
      </c>
      <c r="E1895" s="5" t="s">
        <v>102</v>
      </c>
      <c r="F1895" s="5" t="s">
        <v>8835</v>
      </c>
      <c r="G1895" s="5" t="n">
        <f aca="false">COUNTIF('Duel Log'!A:A,A1895)</f>
        <v>2</v>
      </c>
      <c r="H1895" s="5" t="n">
        <f aca="false">COUNTIFS('Duel Log'!A:A,A1895,'Duel Log'!AA:AA,"Win")</f>
        <v>2</v>
      </c>
      <c r="I1895" s="5" t="s">
        <v>14787</v>
      </c>
      <c r="J1895" s="5" t="s">
        <v>14788</v>
      </c>
      <c r="K1895" s="5"/>
      <c r="L1895" s="5" t="s">
        <v>98</v>
      </c>
      <c r="M1895" s="5" t="s">
        <v>10787</v>
      </c>
      <c r="N1895" s="5" t="s">
        <v>9612</v>
      </c>
    </row>
    <row r="1896" customFormat="false" ht="15" hidden="false" customHeight="true" outlineLevel="0" collapsed="false">
      <c r="A1896" s="6" t="s">
        <v>8836</v>
      </c>
      <c r="B1896" s="6" t="s">
        <v>14789</v>
      </c>
      <c r="C1896" s="6" t="s">
        <v>1486</v>
      </c>
      <c r="D1896" s="5" t="s">
        <v>741</v>
      </c>
      <c r="E1896" s="5" t="s">
        <v>102</v>
      </c>
      <c r="F1896" s="5" t="s">
        <v>1488</v>
      </c>
      <c r="G1896" s="5" t="n">
        <f aca="false">COUNTIF('Duel Log'!A:A,A1896)</f>
        <v>3</v>
      </c>
      <c r="H1896" s="5" t="n">
        <f aca="false">COUNTIFS('Duel Log'!A:A,A1896,'Duel Log'!AA:AA,"Win")</f>
        <v>1</v>
      </c>
      <c r="I1896" s="5" t="s">
        <v>14790</v>
      </c>
      <c r="J1896" s="5" t="s">
        <v>9875</v>
      </c>
      <c r="K1896" s="5" t="s">
        <v>14791</v>
      </c>
      <c r="L1896" s="5" t="s">
        <v>98</v>
      </c>
      <c r="M1896" s="5" t="s">
        <v>11987</v>
      </c>
      <c r="N1896" s="5" t="s">
        <v>9602</v>
      </c>
    </row>
    <row r="1897" customFormat="false" ht="15" hidden="false" customHeight="true" outlineLevel="0" collapsed="false">
      <c r="A1897" s="6" t="s">
        <v>8837</v>
      </c>
      <c r="B1897" s="6" t="s">
        <v>14792</v>
      </c>
      <c r="C1897" s="6" t="s">
        <v>1486</v>
      </c>
      <c r="D1897" s="5" t="s">
        <v>613</v>
      </c>
      <c r="E1897" s="5" t="s">
        <v>297</v>
      </c>
      <c r="F1897" s="5" t="s">
        <v>5169</v>
      </c>
      <c r="G1897" s="5" t="n">
        <f aca="false">COUNTIF('Duel Log'!A:A,A1897)</f>
        <v>3</v>
      </c>
      <c r="H1897" s="5" t="n">
        <f aca="false">COUNTIFS('Duel Log'!A:A,A1897,'Duel Log'!AA:AA,"Win")</f>
        <v>2</v>
      </c>
      <c r="I1897" s="5" t="s">
        <v>11396</v>
      </c>
      <c r="J1897" s="5" t="s">
        <v>11747</v>
      </c>
      <c r="K1897" s="5" t="s">
        <v>14793</v>
      </c>
      <c r="L1897" s="5" t="s">
        <v>98</v>
      </c>
      <c r="M1897" s="5" t="s">
        <v>11425</v>
      </c>
      <c r="N1897" s="5"/>
    </row>
    <row r="1898" customFormat="false" ht="15" hidden="false" customHeight="true" outlineLevel="0" collapsed="false">
      <c r="A1898" s="8" t="s">
        <v>8838</v>
      </c>
      <c r="B1898" s="8" t="s">
        <v>14792</v>
      </c>
      <c r="C1898" s="8" t="s">
        <v>1486</v>
      </c>
      <c r="D1898" s="7" t="s">
        <v>613</v>
      </c>
      <c r="E1898" s="7" t="s">
        <v>297</v>
      </c>
      <c r="F1898" s="7" t="s">
        <v>5176</v>
      </c>
      <c r="G1898" s="7" t="n">
        <f aca="false">COUNTIF('Duel Log'!A:A,A1898)</f>
        <v>3</v>
      </c>
      <c r="H1898" s="7" t="n">
        <f aca="false">COUNTIFS('Duel Log'!A:A,A1898,'Duel Log'!AA:AA,"Win")</f>
        <v>0</v>
      </c>
      <c r="I1898" s="7" t="s">
        <v>11741</v>
      </c>
      <c r="J1898" s="7" t="s">
        <v>14794</v>
      </c>
      <c r="K1898" s="7" t="s">
        <v>14795</v>
      </c>
      <c r="L1898" s="7" t="s">
        <v>99</v>
      </c>
      <c r="M1898" s="7" t="s">
        <v>14796</v>
      </c>
      <c r="N1898" s="7"/>
    </row>
    <row r="1899" customFormat="false" ht="15" hidden="false" customHeight="true" outlineLevel="0" collapsed="false">
      <c r="A1899" s="8" t="s">
        <v>8839</v>
      </c>
      <c r="B1899" s="8" t="s">
        <v>14792</v>
      </c>
      <c r="C1899" s="8" t="s">
        <v>1486</v>
      </c>
      <c r="D1899" s="7" t="s">
        <v>613</v>
      </c>
      <c r="E1899" s="7" t="s">
        <v>297</v>
      </c>
      <c r="F1899" s="7" t="s">
        <v>5183</v>
      </c>
      <c r="G1899" s="7" t="n">
        <f aca="false">COUNTIF('Duel Log'!A:A,A1899)</f>
        <v>3</v>
      </c>
      <c r="H1899" s="7" t="n">
        <f aca="false">COUNTIFS('Duel Log'!A:A,A1899,'Duel Log'!AA:AA,"Win")</f>
        <v>0</v>
      </c>
      <c r="I1899" s="7" t="s">
        <v>14741</v>
      </c>
      <c r="J1899" s="7" t="s">
        <v>14797</v>
      </c>
      <c r="K1899" s="7" t="s">
        <v>14798</v>
      </c>
      <c r="L1899" s="7" t="s">
        <v>99</v>
      </c>
      <c r="M1899" s="7" t="s">
        <v>14658</v>
      </c>
      <c r="N1899" s="7"/>
    </row>
    <row r="1900" customFormat="false" ht="15" hidden="false" customHeight="true" outlineLevel="0" collapsed="false">
      <c r="A1900" s="8" t="s">
        <v>8840</v>
      </c>
      <c r="B1900" s="8" t="s">
        <v>14792</v>
      </c>
      <c r="C1900" s="8" t="s">
        <v>1486</v>
      </c>
      <c r="D1900" s="7" t="s">
        <v>613</v>
      </c>
      <c r="E1900" s="7" t="s">
        <v>297</v>
      </c>
      <c r="F1900" s="7" t="s">
        <v>5187</v>
      </c>
      <c r="G1900" s="7" t="n">
        <f aca="false">COUNTIF('Duel Log'!A:A,A1900)</f>
        <v>3</v>
      </c>
      <c r="H1900" s="7" t="n">
        <f aca="false">COUNTIFS('Duel Log'!A:A,A1900,'Duel Log'!AA:AA,"Win")</f>
        <v>0</v>
      </c>
      <c r="I1900" s="7" t="s">
        <v>14799</v>
      </c>
      <c r="J1900" s="7" t="s">
        <v>11739</v>
      </c>
      <c r="K1900" s="7" t="s">
        <v>14800</v>
      </c>
      <c r="L1900" s="7" t="s">
        <v>99</v>
      </c>
      <c r="M1900" s="7" t="s">
        <v>14801</v>
      </c>
      <c r="N1900" s="7"/>
    </row>
    <row r="1901" customFormat="false" ht="15" hidden="false" customHeight="true" outlineLevel="0" collapsed="false">
      <c r="A1901" s="8" t="s">
        <v>8841</v>
      </c>
      <c r="B1901" s="8" t="s">
        <v>14792</v>
      </c>
      <c r="C1901" s="8" t="s">
        <v>1486</v>
      </c>
      <c r="D1901" s="7" t="s">
        <v>613</v>
      </c>
      <c r="E1901" s="7" t="s">
        <v>297</v>
      </c>
      <c r="F1901" s="7" t="s">
        <v>5190</v>
      </c>
      <c r="G1901" s="7" t="n">
        <f aca="false">COUNTIF('Duel Log'!A:A,A1901)</f>
        <v>1</v>
      </c>
      <c r="H1901" s="7" t="n">
        <f aca="false">COUNTIFS('Duel Log'!A:A,A1901,'Duel Log'!AA:AA,"Win")</f>
        <v>0</v>
      </c>
      <c r="I1901" s="7" t="s">
        <v>14800</v>
      </c>
      <c r="J1901" s="7"/>
      <c r="K1901" s="7"/>
      <c r="L1901" s="7" t="s">
        <v>99</v>
      </c>
      <c r="M1901" s="7" t="s">
        <v>9648</v>
      </c>
      <c r="N1901" s="7"/>
    </row>
    <row r="1902" customFormat="false" ht="15" hidden="false" customHeight="true" outlineLevel="0" collapsed="false">
      <c r="A1902" s="8" t="s">
        <v>8842</v>
      </c>
      <c r="B1902" s="8" t="s">
        <v>14792</v>
      </c>
      <c r="C1902" s="8" t="s">
        <v>1486</v>
      </c>
      <c r="D1902" s="7" t="s">
        <v>613</v>
      </c>
      <c r="E1902" s="7" t="s">
        <v>297</v>
      </c>
      <c r="F1902" s="7" t="s">
        <v>5193</v>
      </c>
      <c r="G1902" s="7" t="n">
        <f aca="false">COUNTIF('Duel Log'!A:A,A1902)</f>
        <v>3</v>
      </c>
      <c r="H1902" s="7" t="n">
        <f aca="false">COUNTIFS('Duel Log'!A:A,A1902,'Duel Log'!AA:AA,"Win")</f>
        <v>0</v>
      </c>
      <c r="I1902" s="7" t="s">
        <v>12304</v>
      </c>
      <c r="J1902" s="7" t="s">
        <v>14802</v>
      </c>
      <c r="K1902" s="7" t="s">
        <v>14803</v>
      </c>
      <c r="L1902" s="7" t="s">
        <v>99</v>
      </c>
      <c r="M1902" s="7" t="s">
        <v>10547</v>
      </c>
      <c r="N1902" s="7"/>
    </row>
    <row r="1903" customFormat="false" ht="15" hidden="false" customHeight="true" outlineLevel="0" collapsed="false">
      <c r="A1903" s="8" t="s">
        <v>8843</v>
      </c>
      <c r="B1903" s="8" t="s">
        <v>14792</v>
      </c>
      <c r="C1903" s="8" t="s">
        <v>1486</v>
      </c>
      <c r="D1903" s="7" t="s">
        <v>613</v>
      </c>
      <c r="E1903" s="7" t="s">
        <v>297</v>
      </c>
      <c r="F1903" s="7" t="s">
        <v>5198</v>
      </c>
      <c r="G1903" s="7" t="n">
        <f aca="false">COUNTIF('Duel Log'!A:A,A1903)</f>
        <v>3</v>
      </c>
      <c r="H1903" s="7" t="n">
        <f aca="false">COUNTIFS('Duel Log'!A:A,A1903,'Duel Log'!AA:AA,"Win")</f>
        <v>0</v>
      </c>
      <c r="I1903" s="7" t="s">
        <v>11668</v>
      </c>
      <c r="J1903" s="7" t="s">
        <v>14804</v>
      </c>
      <c r="K1903" s="7" t="s">
        <v>14805</v>
      </c>
      <c r="L1903" s="7" t="s">
        <v>99</v>
      </c>
      <c r="M1903" s="7" t="s">
        <v>9763</v>
      </c>
      <c r="N1903" s="7"/>
    </row>
    <row r="1904" customFormat="false" ht="15" hidden="false" customHeight="true" outlineLevel="0" collapsed="false">
      <c r="A1904" s="6" t="s">
        <v>8844</v>
      </c>
      <c r="B1904" s="6" t="s">
        <v>14806</v>
      </c>
      <c r="C1904" s="6" t="s">
        <v>3704</v>
      </c>
      <c r="D1904" s="6" t="s">
        <v>8845</v>
      </c>
      <c r="E1904" s="5" t="s">
        <v>297</v>
      </c>
      <c r="F1904" s="5" t="s">
        <v>8847</v>
      </c>
      <c r="G1904" s="5" t="n">
        <f aca="false">COUNTIF('Duel Log'!A:A,A1904)</f>
        <v>1</v>
      </c>
      <c r="H1904" s="5" t="n">
        <f aca="false">COUNTIFS('Duel Log'!A:A,A1904,'Duel Log'!AA:AA,"Win")</f>
        <v>1</v>
      </c>
      <c r="I1904" s="5" t="s">
        <v>13949</v>
      </c>
      <c r="J1904" s="5"/>
      <c r="K1904" s="5"/>
      <c r="L1904" s="5" t="s">
        <v>98</v>
      </c>
      <c r="M1904" s="5" t="s">
        <v>9648</v>
      </c>
      <c r="N1904" s="5"/>
    </row>
    <row r="1905" customFormat="false" ht="15" hidden="false" customHeight="true" outlineLevel="0" collapsed="false">
      <c r="A1905" s="6" t="s">
        <v>8848</v>
      </c>
      <c r="B1905" s="6" t="s">
        <v>14807</v>
      </c>
      <c r="C1905" s="6" t="s">
        <v>3704</v>
      </c>
      <c r="D1905" s="5" t="s">
        <v>3676</v>
      </c>
      <c r="E1905" s="5" t="s">
        <v>102</v>
      </c>
      <c r="F1905" s="5" t="s">
        <v>6188</v>
      </c>
      <c r="G1905" s="5" t="n">
        <f aca="false">COUNTIF('Duel Log'!A:A,A1905)</f>
        <v>2</v>
      </c>
      <c r="H1905" s="5" t="n">
        <f aca="false">COUNTIFS('Duel Log'!A:A,A1905,'Duel Log'!AA:AA,"Win")</f>
        <v>1</v>
      </c>
      <c r="I1905" s="5" t="s">
        <v>14808</v>
      </c>
      <c r="J1905" s="5" t="s">
        <v>14809</v>
      </c>
      <c r="K1905" s="5"/>
      <c r="L1905" s="5" t="s">
        <v>98</v>
      </c>
      <c r="M1905" s="5" t="s">
        <v>9790</v>
      </c>
      <c r="N1905" s="5" t="s">
        <v>9790</v>
      </c>
    </row>
    <row r="1906" customFormat="false" ht="15" hidden="false" customHeight="true" outlineLevel="0" collapsed="false">
      <c r="A1906" s="6" t="s">
        <v>8849</v>
      </c>
      <c r="B1906" s="6" t="s">
        <v>14810</v>
      </c>
      <c r="C1906" s="6" t="s">
        <v>3704</v>
      </c>
      <c r="D1906" s="5" t="s">
        <v>1695</v>
      </c>
      <c r="E1906" s="5" t="s">
        <v>102</v>
      </c>
      <c r="F1906" s="5" t="s">
        <v>6620</v>
      </c>
      <c r="G1906" s="5" t="n">
        <f aca="false">COUNTIF('Duel Log'!A:A,A1906)</f>
        <v>3</v>
      </c>
      <c r="H1906" s="5" t="n">
        <f aca="false">COUNTIFS('Duel Log'!A:A,A1906,'Duel Log'!AA:AA,"Win")</f>
        <v>1</v>
      </c>
      <c r="I1906" s="5" t="s">
        <v>14811</v>
      </c>
      <c r="J1906" s="5" t="s">
        <v>9689</v>
      </c>
      <c r="K1906" s="5" t="s">
        <v>14812</v>
      </c>
      <c r="L1906" s="5" t="s">
        <v>98</v>
      </c>
      <c r="M1906" s="5" t="s">
        <v>14813</v>
      </c>
      <c r="N1906" s="5" t="s">
        <v>9602</v>
      </c>
    </row>
    <row r="1907" customFormat="false" ht="15" hidden="false" customHeight="true" outlineLevel="0" collapsed="false">
      <c r="A1907" s="6" t="s">
        <v>8850</v>
      </c>
      <c r="B1907" s="6" t="s">
        <v>14814</v>
      </c>
      <c r="C1907" s="6" t="s">
        <v>3704</v>
      </c>
      <c r="D1907" s="6" t="s">
        <v>3690</v>
      </c>
      <c r="E1907" s="5" t="s">
        <v>102</v>
      </c>
      <c r="F1907" s="5" t="s">
        <v>5858</v>
      </c>
      <c r="G1907" s="5" t="n">
        <f aca="false">COUNTIF('Duel Log'!A:A,A1907)</f>
        <v>2</v>
      </c>
      <c r="H1907" s="5" t="n">
        <f aca="false">COUNTIFS('Duel Log'!A:A,A1907,'Duel Log'!AA:AA,"Win")</f>
        <v>0</v>
      </c>
      <c r="I1907" s="5" t="s">
        <v>14808</v>
      </c>
      <c r="J1907" s="5" t="s">
        <v>13266</v>
      </c>
      <c r="K1907" s="5"/>
      <c r="L1907" s="5" t="s">
        <v>98</v>
      </c>
      <c r="M1907" s="5" t="s">
        <v>10339</v>
      </c>
      <c r="N1907" s="5" t="s">
        <v>9612</v>
      </c>
    </row>
    <row r="1908" customFormat="false" ht="15" hidden="false" customHeight="true" outlineLevel="0" collapsed="false">
      <c r="A1908" s="6" t="s">
        <v>8853</v>
      </c>
      <c r="B1908" s="6" t="s">
        <v>14815</v>
      </c>
      <c r="C1908" s="6" t="s">
        <v>3704</v>
      </c>
      <c r="D1908" s="5" t="s">
        <v>3463</v>
      </c>
      <c r="E1908" s="5" t="s">
        <v>102</v>
      </c>
      <c r="F1908" s="5" t="s">
        <v>6703</v>
      </c>
      <c r="G1908" s="5" t="n">
        <f aca="false">COUNTIF('Duel Log'!A:A,A1908)</f>
        <v>3</v>
      </c>
      <c r="H1908" s="5" t="n">
        <f aca="false">COUNTIFS('Duel Log'!A:A,A1908,'Duel Log'!AA:AA,"Win")</f>
        <v>1</v>
      </c>
      <c r="I1908" s="5" t="s">
        <v>14816</v>
      </c>
      <c r="J1908" s="5" t="s">
        <v>14817</v>
      </c>
      <c r="K1908" s="5" t="s">
        <v>14818</v>
      </c>
      <c r="L1908" s="5" t="s">
        <v>98</v>
      </c>
      <c r="M1908" s="5" t="s">
        <v>12296</v>
      </c>
      <c r="N1908" s="5" t="s">
        <v>9602</v>
      </c>
    </row>
    <row r="1909" customFormat="false" ht="15" hidden="false" customHeight="true" outlineLevel="0" collapsed="false">
      <c r="A1909" s="6" t="s">
        <v>8854</v>
      </c>
      <c r="B1909" s="6" t="s">
        <v>14819</v>
      </c>
      <c r="C1909" s="6" t="s">
        <v>3704</v>
      </c>
      <c r="D1909" s="5" t="s">
        <v>2119</v>
      </c>
      <c r="E1909" s="5" t="s">
        <v>102</v>
      </c>
      <c r="F1909" s="5" t="s">
        <v>8173</v>
      </c>
      <c r="G1909" s="5" t="n">
        <f aca="false">COUNTIF('Duel Log'!A:A,A1909)</f>
        <v>2</v>
      </c>
      <c r="H1909" s="5" t="n">
        <f aca="false">COUNTIFS('Duel Log'!A:A,A1909,'Duel Log'!AA:AA,"Win")</f>
        <v>0</v>
      </c>
      <c r="I1909" s="5" t="s">
        <v>14820</v>
      </c>
      <c r="J1909" s="5" t="s">
        <v>14821</v>
      </c>
      <c r="K1909" s="5"/>
      <c r="L1909" s="5" t="s">
        <v>98</v>
      </c>
      <c r="M1909" s="5" t="s">
        <v>14822</v>
      </c>
      <c r="N1909" s="5" t="s">
        <v>9612</v>
      </c>
    </row>
    <row r="1910" customFormat="false" ht="15" hidden="false" customHeight="true" outlineLevel="0" collapsed="false">
      <c r="A1910" s="6" t="s">
        <v>8855</v>
      </c>
      <c r="B1910" s="6" t="s">
        <v>14823</v>
      </c>
      <c r="C1910" s="6" t="s">
        <v>3704</v>
      </c>
      <c r="D1910" s="5" t="s">
        <v>452</v>
      </c>
      <c r="E1910" s="5" t="s">
        <v>102</v>
      </c>
      <c r="F1910" s="5" t="s">
        <v>3706</v>
      </c>
      <c r="G1910" s="5" t="n">
        <f aca="false">COUNTIF('Duel Log'!A:A,A1910)</f>
        <v>3</v>
      </c>
      <c r="H1910" s="5" t="n">
        <f aca="false">COUNTIFS('Duel Log'!A:A,A1910,'Duel Log'!AA:AA,"Win")</f>
        <v>1</v>
      </c>
      <c r="I1910" s="5" t="s">
        <v>14824</v>
      </c>
      <c r="J1910" s="5" t="s">
        <v>11218</v>
      </c>
      <c r="K1910" s="5" t="s">
        <v>14820</v>
      </c>
      <c r="L1910" s="5" t="s">
        <v>98</v>
      </c>
      <c r="M1910" s="5" t="s">
        <v>14825</v>
      </c>
      <c r="N1910" s="5" t="s">
        <v>9602</v>
      </c>
    </row>
    <row r="1911" customFormat="false" ht="15" hidden="false" customHeight="true" outlineLevel="0" collapsed="false">
      <c r="A1911" s="6" t="s">
        <v>8856</v>
      </c>
      <c r="B1911" s="6" t="s">
        <v>14826</v>
      </c>
      <c r="C1911" s="6" t="s">
        <v>3704</v>
      </c>
      <c r="D1911" s="5" t="s">
        <v>1676</v>
      </c>
      <c r="E1911" s="5" t="s">
        <v>102</v>
      </c>
      <c r="F1911" s="5" t="s">
        <v>7446</v>
      </c>
      <c r="G1911" s="5" t="n">
        <f aca="false">COUNTIF('Duel Log'!A:A,A1911)</f>
        <v>2</v>
      </c>
      <c r="H1911" s="5" t="n">
        <f aca="false">COUNTIFS('Duel Log'!A:A,A1911,'Duel Log'!AA:AA,"Win")</f>
        <v>0</v>
      </c>
      <c r="I1911" s="5" t="s">
        <v>14039</v>
      </c>
      <c r="J1911" s="5" t="s">
        <v>14827</v>
      </c>
      <c r="K1911" s="5"/>
      <c r="L1911" s="5" t="s">
        <v>98</v>
      </c>
      <c r="M1911" s="5" t="s">
        <v>14828</v>
      </c>
      <c r="N1911" s="5" t="s">
        <v>9612</v>
      </c>
    </row>
    <row r="1912" customFormat="false" ht="15" hidden="false" customHeight="true" outlineLevel="0" collapsed="false">
      <c r="A1912" s="6" t="s">
        <v>8857</v>
      </c>
      <c r="B1912" s="6" t="s">
        <v>14829</v>
      </c>
      <c r="C1912" s="6" t="s">
        <v>365</v>
      </c>
      <c r="D1912" s="5" t="s">
        <v>1066</v>
      </c>
      <c r="E1912" s="5" t="s">
        <v>297</v>
      </c>
      <c r="F1912" s="5" t="s">
        <v>8858</v>
      </c>
      <c r="G1912" s="5" t="n">
        <f aca="false">COUNTIF('Duel Log'!A:A,A1912)</f>
        <v>2</v>
      </c>
      <c r="H1912" s="5" t="n">
        <f aca="false">COUNTIFS('Duel Log'!A:A,A1912,'Duel Log'!AA:AA,"Win")</f>
        <v>2</v>
      </c>
      <c r="I1912" s="5" t="s">
        <v>14830</v>
      </c>
      <c r="J1912" s="5" t="s">
        <v>14831</v>
      </c>
      <c r="K1912" s="5"/>
      <c r="L1912" s="5" t="s">
        <v>98</v>
      </c>
      <c r="M1912" s="5" t="s">
        <v>9693</v>
      </c>
      <c r="N1912" s="5"/>
    </row>
    <row r="1913" customFormat="false" ht="15" hidden="false" customHeight="true" outlineLevel="0" collapsed="false">
      <c r="A1913" s="6" t="s">
        <v>8862</v>
      </c>
      <c r="B1913" s="6" t="s">
        <v>14832</v>
      </c>
      <c r="C1913" s="6" t="s">
        <v>365</v>
      </c>
      <c r="D1913" s="5" t="s">
        <v>772</v>
      </c>
      <c r="E1913" s="5" t="s">
        <v>297</v>
      </c>
      <c r="F1913" s="5" t="s">
        <v>8863</v>
      </c>
      <c r="G1913" s="5" t="n">
        <f aca="false">COUNTIF('Duel Log'!A:A,A1913)</f>
        <v>3</v>
      </c>
      <c r="H1913" s="5" t="n">
        <f aca="false">COUNTIFS('Duel Log'!A:A,A1913,'Duel Log'!AA:AA,"Win")</f>
        <v>1</v>
      </c>
      <c r="I1913" s="5" t="s">
        <v>14833</v>
      </c>
      <c r="J1913" s="5" t="s">
        <v>14790</v>
      </c>
      <c r="K1913" s="5" t="s">
        <v>14834</v>
      </c>
      <c r="L1913" s="5" t="s">
        <v>98</v>
      </c>
      <c r="M1913" s="5" t="s">
        <v>10097</v>
      </c>
      <c r="N1913" s="5"/>
    </row>
    <row r="1914" customFormat="false" ht="15" hidden="false" customHeight="true" outlineLevel="0" collapsed="false">
      <c r="A1914" s="8" t="s">
        <v>8864</v>
      </c>
      <c r="B1914" s="8" t="s">
        <v>14832</v>
      </c>
      <c r="C1914" s="8" t="s">
        <v>365</v>
      </c>
      <c r="D1914" s="7" t="s">
        <v>772</v>
      </c>
      <c r="E1914" s="7" t="s">
        <v>297</v>
      </c>
      <c r="F1914" s="7" t="s">
        <v>782</v>
      </c>
      <c r="G1914" s="7" t="n">
        <f aca="false">COUNTIF('Duel Log'!A:A,A1914)</f>
        <v>3</v>
      </c>
      <c r="H1914" s="7" t="n">
        <f aca="false">COUNTIFS('Duel Log'!A:A,A1914,'Duel Log'!AA:AA,"Win")</f>
        <v>1</v>
      </c>
      <c r="I1914" s="7" t="s">
        <v>11668</v>
      </c>
      <c r="J1914" s="7" t="s">
        <v>14835</v>
      </c>
      <c r="K1914" s="7" t="s">
        <v>14798</v>
      </c>
      <c r="L1914" s="7" t="s">
        <v>99</v>
      </c>
      <c r="M1914" s="7" t="s">
        <v>13361</v>
      </c>
      <c r="N1914" s="7"/>
    </row>
    <row r="1915" customFormat="false" ht="15" hidden="false" customHeight="true" outlineLevel="0" collapsed="false">
      <c r="A1915" s="8" t="s">
        <v>8865</v>
      </c>
      <c r="B1915" s="8" t="s">
        <v>14832</v>
      </c>
      <c r="C1915" s="8" t="s">
        <v>365</v>
      </c>
      <c r="D1915" s="7" t="s">
        <v>772</v>
      </c>
      <c r="E1915" s="7" t="s">
        <v>297</v>
      </c>
      <c r="F1915" s="7" t="s">
        <v>792</v>
      </c>
      <c r="G1915" s="7" t="n">
        <f aca="false">COUNTIF('Duel Log'!A:A,A1915)</f>
        <v>3</v>
      </c>
      <c r="H1915" s="7" t="n">
        <f aca="false">COUNTIFS('Duel Log'!A:A,A1915,'Duel Log'!AA:AA,"Win")</f>
        <v>2</v>
      </c>
      <c r="I1915" s="7" t="s">
        <v>14741</v>
      </c>
      <c r="J1915" s="7" t="s">
        <v>14836</v>
      </c>
      <c r="K1915" s="7" t="s">
        <v>14837</v>
      </c>
      <c r="L1915" s="7" t="s">
        <v>99</v>
      </c>
      <c r="M1915" s="7" t="s">
        <v>14838</v>
      </c>
      <c r="N1915" s="7"/>
    </row>
    <row r="1916" customFormat="false" ht="15" hidden="false" customHeight="true" outlineLevel="0" collapsed="false">
      <c r="A1916" s="8" t="s">
        <v>8866</v>
      </c>
      <c r="B1916" s="8" t="s">
        <v>14832</v>
      </c>
      <c r="C1916" s="8" t="s">
        <v>365</v>
      </c>
      <c r="D1916" s="7" t="s">
        <v>772</v>
      </c>
      <c r="E1916" s="7" t="s">
        <v>297</v>
      </c>
      <c r="F1916" s="7" t="s">
        <v>801</v>
      </c>
      <c r="G1916" s="7" t="n">
        <f aca="false">COUNTIF('Duel Log'!A:A,A1916)</f>
        <v>3</v>
      </c>
      <c r="H1916" s="7" t="n">
        <f aca="false">COUNTIFS('Duel Log'!A:A,A1916,'Duel Log'!AA:AA,"Win")</f>
        <v>2</v>
      </c>
      <c r="I1916" s="7" t="s">
        <v>14839</v>
      </c>
      <c r="J1916" s="7" t="s">
        <v>14840</v>
      </c>
      <c r="K1916" s="7" t="s">
        <v>14841</v>
      </c>
      <c r="L1916" s="7" t="s">
        <v>99</v>
      </c>
      <c r="M1916" s="7" t="s">
        <v>14842</v>
      </c>
      <c r="N1916" s="7"/>
    </row>
    <row r="1917" customFormat="false" ht="15" hidden="false" customHeight="true" outlineLevel="0" collapsed="false">
      <c r="A1917" s="8" t="s">
        <v>8867</v>
      </c>
      <c r="B1917" s="8" t="s">
        <v>14832</v>
      </c>
      <c r="C1917" s="8" t="s">
        <v>365</v>
      </c>
      <c r="D1917" s="7" t="s">
        <v>772</v>
      </c>
      <c r="E1917" s="7" t="s">
        <v>297</v>
      </c>
      <c r="F1917" s="7" t="s">
        <v>810</v>
      </c>
      <c r="G1917" s="7" t="n">
        <f aca="false">COUNTIF('Duel Log'!A:A,A1917)</f>
        <v>3</v>
      </c>
      <c r="H1917" s="7" t="n">
        <f aca="false">COUNTIFS('Duel Log'!A:A,A1917,'Duel Log'!AA:AA,"Win")</f>
        <v>3</v>
      </c>
      <c r="I1917" s="7" t="s">
        <v>14749</v>
      </c>
      <c r="J1917" s="7" t="s">
        <v>14843</v>
      </c>
      <c r="K1917" s="7" t="s">
        <v>14746</v>
      </c>
      <c r="L1917" s="7" t="s">
        <v>99</v>
      </c>
      <c r="M1917" s="7" t="s">
        <v>9857</v>
      </c>
      <c r="N1917" s="7"/>
    </row>
    <row r="1918" customFormat="false" ht="15" hidden="false" customHeight="true" outlineLevel="0" collapsed="false">
      <c r="A1918" s="8" t="s">
        <v>8868</v>
      </c>
      <c r="B1918" s="8" t="s">
        <v>14832</v>
      </c>
      <c r="C1918" s="8" t="s">
        <v>365</v>
      </c>
      <c r="D1918" s="7" t="s">
        <v>772</v>
      </c>
      <c r="E1918" s="7" t="s">
        <v>297</v>
      </c>
      <c r="F1918" s="7" t="s">
        <v>818</v>
      </c>
      <c r="G1918" s="7" t="n">
        <f aca="false">COUNTIF('Duel Log'!A:A,A1918)</f>
        <v>3</v>
      </c>
      <c r="H1918" s="7" t="n">
        <f aca="false">COUNTIFS('Duel Log'!A:A,A1918,'Duel Log'!AA:AA,"Win")</f>
        <v>1</v>
      </c>
      <c r="I1918" s="7" t="s">
        <v>9867</v>
      </c>
      <c r="J1918" s="7" t="s">
        <v>14844</v>
      </c>
      <c r="K1918" s="7" t="s">
        <v>14845</v>
      </c>
      <c r="L1918" s="7" t="s">
        <v>99</v>
      </c>
      <c r="M1918" s="7" t="s">
        <v>14846</v>
      </c>
      <c r="N1918" s="7"/>
    </row>
    <row r="1919" customFormat="false" ht="15" hidden="false" customHeight="true" outlineLevel="0" collapsed="false">
      <c r="A1919" s="8" t="s">
        <v>8869</v>
      </c>
      <c r="B1919" s="8" t="s">
        <v>14832</v>
      </c>
      <c r="C1919" s="8" t="s">
        <v>365</v>
      </c>
      <c r="D1919" s="7" t="s">
        <v>772</v>
      </c>
      <c r="E1919" s="7" t="s">
        <v>297</v>
      </c>
      <c r="F1919" s="7" t="s">
        <v>827</v>
      </c>
      <c r="G1919" s="7" t="n">
        <f aca="false">COUNTIF('Duel Log'!A:A,A1919)</f>
        <v>3</v>
      </c>
      <c r="H1919" s="7" t="n">
        <f aca="false">COUNTIFS('Duel Log'!A:A,A1919,'Duel Log'!AA:AA,"Win")</f>
        <v>2</v>
      </c>
      <c r="I1919" s="7" t="s">
        <v>14847</v>
      </c>
      <c r="J1919" s="7" t="s">
        <v>14848</v>
      </c>
      <c r="K1919" s="7" t="s">
        <v>14849</v>
      </c>
      <c r="L1919" s="7" t="s">
        <v>99</v>
      </c>
      <c r="M1919" s="7" t="s">
        <v>14850</v>
      </c>
      <c r="N1919" s="7"/>
    </row>
    <row r="1920" customFormat="false" ht="15" hidden="false" customHeight="true" outlineLevel="0" collapsed="false">
      <c r="A1920" s="6" t="s">
        <v>8870</v>
      </c>
      <c r="B1920" s="6" t="s">
        <v>14851</v>
      </c>
      <c r="C1920" s="6" t="s">
        <v>365</v>
      </c>
      <c r="D1920" s="5" t="s">
        <v>8871</v>
      </c>
      <c r="E1920" s="5" t="s">
        <v>102</v>
      </c>
      <c r="F1920" s="5" t="s">
        <v>8873</v>
      </c>
      <c r="G1920" s="5" t="n">
        <f aca="false">COUNTIF('Duel Log'!A:A,A1920)</f>
        <v>2</v>
      </c>
      <c r="H1920" s="5" t="n">
        <f aca="false">COUNTIFS('Duel Log'!A:A,A1920,'Duel Log'!AA:AA,"Win")</f>
        <v>2</v>
      </c>
      <c r="I1920" s="5" t="s">
        <v>11736</v>
      </c>
      <c r="J1920" s="5" t="s">
        <v>14852</v>
      </c>
      <c r="K1920" s="5"/>
      <c r="L1920" s="5" t="s">
        <v>98</v>
      </c>
      <c r="M1920" s="5" t="s">
        <v>11332</v>
      </c>
      <c r="N1920" s="5" t="s">
        <v>9612</v>
      </c>
    </row>
    <row r="1921" customFormat="false" ht="15" hidden="false" customHeight="true" outlineLevel="0" collapsed="false">
      <c r="A1921" s="6" t="s">
        <v>8876</v>
      </c>
      <c r="B1921" s="6" t="s">
        <v>14853</v>
      </c>
      <c r="C1921" s="6" t="s">
        <v>365</v>
      </c>
      <c r="D1921" s="5" t="s">
        <v>2724</v>
      </c>
      <c r="E1921" s="5" t="s">
        <v>102</v>
      </c>
      <c r="F1921" s="5" t="s">
        <v>2513</v>
      </c>
      <c r="G1921" s="5" t="n">
        <f aca="false">COUNTIF('Duel Log'!A:A,A1921)</f>
        <v>2</v>
      </c>
      <c r="H1921" s="5" t="n">
        <f aca="false">COUNTIFS('Duel Log'!A:A,A1921,'Duel Log'!AA:AA,"Win")</f>
        <v>2</v>
      </c>
      <c r="I1921" s="5" t="s">
        <v>14854</v>
      </c>
      <c r="J1921" s="5" t="s">
        <v>14855</v>
      </c>
      <c r="K1921" s="5"/>
      <c r="L1921" s="5" t="s">
        <v>98</v>
      </c>
      <c r="M1921" s="5" t="s">
        <v>11634</v>
      </c>
      <c r="N1921" s="5" t="s">
        <v>9612</v>
      </c>
    </row>
    <row r="1922" customFormat="false" ht="15" hidden="false" customHeight="true" outlineLevel="0" collapsed="false">
      <c r="A1922" s="6" t="s">
        <v>8878</v>
      </c>
      <c r="B1922" s="6" t="s">
        <v>14856</v>
      </c>
      <c r="C1922" s="6" t="s">
        <v>365</v>
      </c>
      <c r="D1922" s="5" t="s">
        <v>8879</v>
      </c>
      <c r="E1922" s="5" t="s">
        <v>102</v>
      </c>
      <c r="F1922" s="5" t="s">
        <v>3020</v>
      </c>
      <c r="G1922" s="5" t="n">
        <f aca="false">COUNTIF('Duel Log'!A:A,A1922)</f>
        <v>2</v>
      </c>
      <c r="H1922" s="5" t="n">
        <f aca="false">COUNTIFS('Duel Log'!A:A,A1922,'Duel Log'!AA:AA,"Win")</f>
        <v>2</v>
      </c>
      <c r="I1922" s="5" t="s">
        <v>10592</v>
      </c>
      <c r="J1922" s="5" t="s">
        <v>14750</v>
      </c>
      <c r="K1922" s="5"/>
      <c r="L1922" s="5" t="s">
        <v>98</v>
      </c>
      <c r="M1922" s="5" t="s">
        <v>9887</v>
      </c>
      <c r="N1922" s="5" t="s">
        <v>9612</v>
      </c>
    </row>
    <row r="1923" customFormat="false" ht="15" hidden="false" customHeight="true" outlineLevel="0" collapsed="false">
      <c r="A1923" s="6" t="s">
        <v>8884</v>
      </c>
      <c r="B1923" s="6" t="s">
        <v>14857</v>
      </c>
      <c r="C1923" s="6" t="s">
        <v>365</v>
      </c>
      <c r="D1923" s="6" t="s">
        <v>2854</v>
      </c>
      <c r="E1923" s="5" t="s">
        <v>102</v>
      </c>
      <c r="F1923" s="5" t="s">
        <v>8885</v>
      </c>
      <c r="G1923" s="5" t="n">
        <f aca="false">COUNTIF('Duel Log'!A:A,A1923)</f>
        <v>1</v>
      </c>
      <c r="H1923" s="5" t="n">
        <f aca="false">COUNTIFS('Duel Log'!A:A,A1923,'Duel Log'!AA:AA,"Win")</f>
        <v>1</v>
      </c>
      <c r="I1923" s="5" t="s">
        <v>11700</v>
      </c>
      <c r="J1923" s="5"/>
      <c r="K1923" s="5"/>
      <c r="L1923" s="5" t="s">
        <v>98</v>
      </c>
      <c r="M1923" s="5" t="s">
        <v>9596</v>
      </c>
      <c r="N1923" s="5" t="s">
        <v>9596</v>
      </c>
    </row>
    <row r="1924" customFormat="false" ht="15" hidden="false" customHeight="true" outlineLevel="0" collapsed="false">
      <c r="A1924" s="6" t="s">
        <v>8887</v>
      </c>
      <c r="B1924" s="6" t="s">
        <v>14858</v>
      </c>
      <c r="C1924" s="6" t="s">
        <v>365</v>
      </c>
      <c r="D1924" s="5" t="s">
        <v>523</v>
      </c>
      <c r="E1924" s="5" t="s">
        <v>102</v>
      </c>
      <c r="F1924" s="5" t="s">
        <v>3765</v>
      </c>
      <c r="G1924" s="5" t="n">
        <f aca="false">COUNTIF('Duel Log'!A:A,A1924)</f>
        <v>2</v>
      </c>
      <c r="H1924" s="5" t="n">
        <f aca="false">COUNTIFS('Duel Log'!A:A,A1924,'Duel Log'!AA:AA,"Win")</f>
        <v>2</v>
      </c>
      <c r="I1924" s="5" t="s">
        <v>11648</v>
      </c>
      <c r="J1924" s="5" t="s">
        <v>14859</v>
      </c>
      <c r="K1924" s="5"/>
      <c r="L1924" s="5" t="s">
        <v>98</v>
      </c>
      <c r="M1924" s="5" t="s">
        <v>9754</v>
      </c>
      <c r="N1924" s="5" t="s">
        <v>9612</v>
      </c>
    </row>
    <row r="1925" customFormat="false" ht="15" hidden="false" customHeight="true" outlineLevel="0" collapsed="false">
      <c r="A1925" s="6" t="s">
        <v>8888</v>
      </c>
      <c r="B1925" s="6" t="s">
        <v>14860</v>
      </c>
      <c r="C1925" s="6" t="s">
        <v>365</v>
      </c>
      <c r="D1925" s="5" t="s">
        <v>198</v>
      </c>
      <c r="E1925" s="5" t="s">
        <v>102</v>
      </c>
      <c r="F1925" s="5" t="s">
        <v>5959</v>
      </c>
      <c r="G1925" s="5" t="n">
        <f aca="false">COUNTIF('Duel Log'!A:A,A1925)</f>
        <v>3</v>
      </c>
      <c r="H1925" s="5" t="n">
        <f aca="false">COUNTIFS('Duel Log'!A:A,A1925,'Duel Log'!AA:AA,"Win")</f>
        <v>2</v>
      </c>
      <c r="I1925" s="5" t="s">
        <v>10592</v>
      </c>
      <c r="J1925" s="5" t="s">
        <v>14861</v>
      </c>
      <c r="K1925" s="5" t="s">
        <v>10593</v>
      </c>
      <c r="L1925" s="5" t="s">
        <v>98</v>
      </c>
      <c r="M1925" s="5" t="s">
        <v>9763</v>
      </c>
      <c r="N1925" s="5" t="s">
        <v>9602</v>
      </c>
    </row>
    <row r="1926" customFormat="false" ht="15" hidden="false" customHeight="true" outlineLevel="0" collapsed="false">
      <c r="A1926" s="6" t="s">
        <v>8889</v>
      </c>
      <c r="B1926" s="6" t="s">
        <v>14862</v>
      </c>
      <c r="C1926" s="6" t="s">
        <v>365</v>
      </c>
      <c r="D1926" s="6" t="s">
        <v>558</v>
      </c>
      <c r="E1926" s="5" t="s">
        <v>102</v>
      </c>
      <c r="F1926" s="5" t="s">
        <v>8890</v>
      </c>
      <c r="G1926" s="5" t="n">
        <f aca="false">COUNTIF('Duel Log'!A:A,A1926)</f>
        <v>2</v>
      </c>
      <c r="H1926" s="5" t="n">
        <f aca="false">COUNTIFS('Duel Log'!A:A,A1926,'Duel Log'!AA:AA,"Win")</f>
        <v>0</v>
      </c>
      <c r="I1926" s="5" t="s">
        <v>14863</v>
      </c>
      <c r="J1926" s="5" t="s">
        <v>14864</v>
      </c>
      <c r="K1926" s="5"/>
      <c r="L1926" s="5" t="s">
        <v>98</v>
      </c>
      <c r="M1926" s="5" t="s">
        <v>9887</v>
      </c>
      <c r="N1926" s="5" t="s">
        <v>9612</v>
      </c>
    </row>
    <row r="1927" customFormat="false" ht="15" hidden="false" customHeight="true" outlineLevel="0" collapsed="false">
      <c r="A1927" s="6" t="s">
        <v>8891</v>
      </c>
      <c r="B1927" s="6" t="s">
        <v>14865</v>
      </c>
      <c r="C1927" s="6" t="s">
        <v>365</v>
      </c>
      <c r="D1927" s="6" t="s">
        <v>3690</v>
      </c>
      <c r="E1927" s="5" t="s">
        <v>102</v>
      </c>
      <c r="F1927" s="5" t="s">
        <v>8892</v>
      </c>
      <c r="G1927" s="5" t="n">
        <f aca="false">COUNTIF('Duel Log'!A:A,A1927)</f>
        <v>3</v>
      </c>
      <c r="H1927" s="5" t="n">
        <f aca="false">COUNTIFS('Duel Log'!A:A,A1927,'Duel Log'!AA:AA,"Win")</f>
        <v>2</v>
      </c>
      <c r="I1927" s="5" t="s">
        <v>14866</v>
      </c>
      <c r="J1927" s="5" t="s">
        <v>14867</v>
      </c>
      <c r="K1927" s="5" t="s">
        <v>14868</v>
      </c>
      <c r="L1927" s="5" t="s">
        <v>98</v>
      </c>
      <c r="M1927" s="5" t="s">
        <v>14869</v>
      </c>
      <c r="N1927" s="5" t="s">
        <v>9602</v>
      </c>
    </row>
    <row r="1928" customFormat="false" ht="15" hidden="false" customHeight="true" outlineLevel="0" collapsed="false">
      <c r="A1928" s="6" t="s">
        <v>8897</v>
      </c>
      <c r="B1928" s="6" t="s">
        <v>14870</v>
      </c>
      <c r="C1928" s="6" t="s">
        <v>365</v>
      </c>
      <c r="D1928" s="5" t="s">
        <v>452</v>
      </c>
      <c r="E1928" s="5" t="s">
        <v>102</v>
      </c>
      <c r="F1928" s="5" t="s">
        <v>8898</v>
      </c>
      <c r="G1928" s="5" t="n">
        <f aca="false">COUNTIF('Duel Log'!A:A,A1928)</f>
        <v>3</v>
      </c>
      <c r="H1928" s="5" t="n">
        <f aca="false">COUNTIFS('Duel Log'!A:A,A1928,'Duel Log'!AA:AA,"Win")</f>
        <v>2</v>
      </c>
      <c r="I1928" s="5" t="s">
        <v>11652</v>
      </c>
      <c r="J1928" s="5" t="s">
        <v>14864</v>
      </c>
      <c r="K1928" s="5" t="s">
        <v>14871</v>
      </c>
      <c r="L1928" s="5" t="s">
        <v>98</v>
      </c>
      <c r="M1928" s="5" t="s">
        <v>14872</v>
      </c>
      <c r="N1928" s="5" t="s">
        <v>9602</v>
      </c>
    </row>
    <row r="1929" customFormat="false" ht="15" hidden="false" customHeight="true" outlineLevel="0" collapsed="false">
      <c r="A1929" s="6" t="s">
        <v>8903</v>
      </c>
      <c r="B1929" s="6" t="s">
        <v>14873</v>
      </c>
      <c r="C1929" s="6" t="s">
        <v>365</v>
      </c>
      <c r="D1929" s="5" t="s">
        <v>373</v>
      </c>
      <c r="E1929" s="5" t="s">
        <v>102</v>
      </c>
      <c r="F1929" s="5" t="s">
        <v>8248</v>
      </c>
      <c r="G1929" s="5" t="n">
        <f aca="false">COUNTIF('Duel Log'!A:A,A1929)</f>
        <v>2</v>
      </c>
      <c r="H1929" s="5" t="n">
        <f aca="false">COUNTIFS('Duel Log'!A:A,A1929,'Duel Log'!AA:AA,"Win")</f>
        <v>2</v>
      </c>
      <c r="I1929" s="5" t="s">
        <v>14741</v>
      </c>
      <c r="J1929" s="5" t="s">
        <v>9875</v>
      </c>
      <c r="K1929" s="5"/>
      <c r="L1929" s="5" t="s">
        <v>98</v>
      </c>
      <c r="M1929" s="5" t="s">
        <v>10210</v>
      </c>
      <c r="N1929" s="5" t="s">
        <v>9612</v>
      </c>
    </row>
    <row r="1930" customFormat="false" ht="15" hidden="false" customHeight="true" outlineLevel="0" collapsed="false">
      <c r="A1930" s="6" t="s">
        <v>8904</v>
      </c>
      <c r="B1930" s="6" t="s">
        <v>14874</v>
      </c>
      <c r="C1930" s="6" t="s">
        <v>365</v>
      </c>
      <c r="D1930" s="5" t="s">
        <v>343</v>
      </c>
      <c r="E1930" s="5" t="s">
        <v>102</v>
      </c>
      <c r="F1930" s="5" t="s">
        <v>7243</v>
      </c>
      <c r="G1930" s="5" t="n">
        <f aca="false">COUNTIF('Duel Log'!A:A,A1930)</f>
        <v>3</v>
      </c>
      <c r="H1930" s="5" t="n">
        <f aca="false">COUNTIFS('Duel Log'!A:A,A1930,'Duel Log'!AA:AA,"Win")</f>
        <v>2</v>
      </c>
      <c r="I1930" s="5" t="s">
        <v>11700</v>
      </c>
      <c r="J1930" s="5" t="s">
        <v>14875</v>
      </c>
      <c r="K1930" s="5" t="s">
        <v>14876</v>
      </c>
      <c r="L1930" s="5" t="s">
        <v>98</v>
      </c>
      <c r="M1930" s="5" t="s">
        <v>10490</v>
      </c>
      <c r="N1930" s="5" t="s">
        <v>9602</v>
      </c>
    </row>
    <row r="1931" customFormat="false" ht="15" hidden="false" customHeight="true" outlineLevel="0" collapsed="false">
      <c r="A1931" s="6" t="s">
        <v>8905</v>
      </c>
      <c r="B1931" s="6" t="s">
        <v>14877</v>
      </c>
      <c r="C1931" s="6" t="s">
        <v>365</v>
      </c>
      <c r="D1931" s="5" t="s">
        <v>147</v>
      </c>
      <c r="E1931" s="5" t="s">
        <v>102</v>
      </c>
      <c r="F1931" s="5" t="s">
        <v>214</v>
      </c>
      <c r="G1931" s="5" t="n">
        <f aca="false">COUNTIF('Duel Log'!A:A,A1931)</f>
        <v>3</v>
      </c>
      <c r="H1931" s="5" t="n">
        <f aca="false">COUNTIFS('Duel Log'!A:A,A1931,'Duel Log'!AA:AA,"Win")</f>
        <v>1</v>
      </c>
      <c r="I1931" s="5" t="s">
        <v>9599</v>
      </c>
      <c r="J1931" s="5" t="s">
        <v>14878</v>
      </c>
      <c r="K1931" s="5" t="s">
        <v>11722</v>
      </c>
      <c r="L1931" s="5" t="s">
        <v>98</v>
      </c>
      <c r="M1931" s="5" t="s">
        <v>12409</v>
      </c>
      <c r="N1931" s="5" t="s">
        <v>9602</v>
      </c>
    </row>
    <row r="1932" customFormat="false" ht="15" hidden="false" customHeight="true" outlineLevel="0" collapsed="false">
      <c r="A1932" s="6" t="s">
        <v>8906</v>
      </c>
      <c r="B1932" s="6" t="s">
        <v>14879</v>
      </c>
      <c r="C1932" s="6" t="s">
        <v>365</v>
      </c>
      <c r="D1932" s="5" t="s">
        <v>356</v>
      </c>
      <c r="E1932" s="5" t="s">
        <v>102</v>
      </c>
      <c r="F1932" s="5" t="s">
        <v>4370</v>
      </c>
      <c r="G1932" s="5" t="n">
        <f aca="false">COUNTIF('Duel Log'!A:A,A1932)</f>
        <v>3</v>
      </c>
      <c r="H1932" s="5" t="n">
        <f aca="false">COUNTIFS('Duel Log'!A:A,A1932,'Duel Log'!AA:AA,"Win")</f>
        <v>2</v>
      </c>
      <c r="I1932" s="5" t="s">
        <v>9599</v>
      </c>
      <c r="J1932" s="5" t="s">
        <v>9880</v>
      </c>
      <c r="K1932" s="5" t="s">
        <v>14880</v>
      </c>
      <c r="L1932" s="5" t="s">
        <v>98</v>
      </c>
      <c r="M1932" s="5" t="s">
        <v>10501</v>
      </c>
      <c r="N1932" s="5" t="s">
        <v>9602</v>
      </c>
    </row>
    <row r="1933" customFormat="false" ht="15" hidden="false" customHeight="true" outlineLevel="0" collapsed="false">
      <c r="A1933" s="6" t="s">
        <v>8907</v>
      </c>
      <c r="B1933" s="6" t="s">
        <v>14881</v>
      </c>
      <c r="C1933" s="6" t="s">
        <v>365</v>
      </c>
      <c r="D1933" s="5" t="s">
        <v>318</v>
      </c>
      <c r="E1933" s="5" t="s">
        <v>102</v>
      </c>
      <c r="F1933" s="5" t="s">
        <v>2766</v>
      </c>
      <c r="G1933" s="5" t="n">
        <f aca="false">COUNTIF('Duel Log'!A:A,A1933)</f>
        <v>2</v>
      </c>
      <c r="H1933" s="5" t="n">
        <f aca="false">COUNTIFS('Duel Log'!A:A,A1933,'Duel Log'!AA:AA,"Win")</f>
        <v>2</v>
      </c>
      <c r="I1933" s="5" t="s">
        <v>11668</v>
      </c>
      <c r="J1933" s="5" t="s">
        <v>13000</v>
      </c>
      <c r="K1933" s="5"/>
      <c r="L1933" s="5" t="s">
        <v>98</v>
      </c>
      <c r="M1933" s="5" t="s">
        <v>9910</v>
      </c>
      <c r="N1933" s="5" t="s">
        <v>9612</v>
      </c>
    </row>
    <row r="1934" customFormat="false" ht="15" hidden="false" customHeight="true" outlineLevel="0" collapsed="false">
      <c r="A1934" s="6" t="s">
        <v>8908</v>
      </c>
      <c r="B1934" s="6" t="s">
        <v>14882</v>
      </c>
      <c r="C1934" s="6" t="s">
        <v>365</v>
      </c>
      <c r="D1934" s="5" t="s">
        <v>271</v>
      </c>
      <c r="E1934" s="5" t="s">
        <v>102</v>
      </c>
      <c r="F1934" s="5" t="s">
        <v>367</v>
      </c>
      <c r="G1934" s="5" t="n">
        <f aca="false">COUNTIF('Duel Log'!A:A,A1934)</f>
        <v>2</v>
      </c>
      <c r="H1934" s="5" t="n">
        <f aca="false">COUNTIFS('Duel Log'!A:A,A1934,'Duel Log'!AA:AA,"Win")</f>
        <v>0</v>
      </c>
      <c r="I1934" s="5" t="s">
        <v>14749</v>
      </c>
      <c r="J1934" s="5" t="s">
        <v>9692</v>
      </c>
      <c r="K1934" s="5"/>
      <c r="L1934" s="5" t="s">
        <v>98</v>
      </c>
      <c r="M1934" s="5" t="s">
        <v>10072</v>
      </c>
      <c r="N1934" s="5" t="s">
        <v>9612</v>
      </c>
    </row>
    <row r="1935" customFormat="false" ht="15" hidden="false" customHeight="true" outlineLevel="0" collapsed="false">
      <c r="A1935" s="6" t="s">
        <v>8909</v>
      </c>
      <c r="B1935" s="6" t="s">
        <v>14883</v>
      </c>
      <c r="C1935" s="6" t="s">
        <v>365</v>
      </c>
      <c r="D1935" s="5" t="s">
        <v>331</v>
      </c>
      <c r="E1935" s="5" t="s">
        <v>102</v>
      </c>
      <c r="F1935" s="5" t="s">
        <v>3297</v>
      </c>
      <c r="G1935" s="5" t="n">
        <f aca="false">COUNTIF('Duel Log'!A:A,A1935)</f>
        <v>2</v>
      </c>
      <c r="H1935" s="5" t="n">
        <f aca="false">COUNTIFS('Duel Log'!A:A,A1935,'Duel Log'!AA:AA,"Win")</f>
        <v>2</v>
      </c>
      <c r="I1935" s="5" t="s">
        <v>11665</v>
      </c>
      <c r="J1935" s="5" t="s">
        <v>14884</v>
      </c>
      <c r="K1935" s="5"/>
      <c r="L1935" s="5" t="s">
        <v>98</v>
      </c>
      <c r="M1935" s="5" t="s">
        <v>9726</v>
      </c>
      <c r="N1935" s="5" t="s">
        <v>9612</v>
      </c>
    </row>
    <row r="1936" customFormat="false" ht="15" hidden="false" customHeight="true" outlineLevel="0" collapsed="false">
      <c r="A1936" s="6" t="s">
        <v>8910</v>
      </c>
      <c r="B1936" s="6" t="s">
        <v>14885</v>
      </c>
      <c r="C1936" s="6" t="s">
        <v>365</v>
      </c>
      <c r="D1936" s="5" t="s">
        <v>613</v>
      </c>
      <c r="E1936" s="5" t="s">
        <v>297</v>
      </c>
      <c r="F1936" s="5" t="s">
        <v>8911</v>
      </c>
      <c r="G1936" s="5" t="n">
        <f aca="false">COUNTIF('Duel Log'!A:A,A1936)</f>
        <v>3</v>
      </c>
      <c r="H1936" s="5" t="n">
        <f aca="false">COUNTIFS('Duel Log'!A:A,A1936,'Duel Log'!AA:AA,"Win")</f>
        <v>0</v>
      </c>
      <c r="I1936" s="5" t="s">
        <v>11665</v>
      </c>
      <c r="J1936" s="5" t="s">
        <v>11679</v>
      </c>
      <c r="K1936" s="5" t="s">
        <v>14886</v>
      </c>
      <c r="L1936" s="5" t="s">
        <v>98</v>
      </c>
      <c r="M1936" s="5" t="s">
        <v>14887</v>
      </c>
      <c r="N1936" s="5"/>
    </row>
    <row r="1937" customFormat="false" ht="15" hidden="false" customHeight="true" outlineLevel="0" collapsed="false">
      <c r="A1937" s="8" t="s">
        <v>8912</v>
      </c>
      <c r="B1937" s="8" t="s">
        <v>14885</v>
      </c>
      <c r="C1937" s="8" t="s">
        <v>365</v>
      </c>
      <c r="D1937" s="7" t="s">
        <v>613</v>
      </c>
      <c r="E1937" s="7" t="s">
        <v>297</v>
      </c>
      <c r="F1937" s="7" t="s">
        <v>5087</v>
      </c>
      <c r="G1937" s="7" t="n">
        <f aca="false">COUNTIF('Duel Log'!A:A,A1937)</f>
        <v>3</v>
      </c>
      <c r="H1937" s="7" t="n">
        <f aca="false">COUNTIFS('Duel Log'!A:A,A1937,'Duel Log'!AA:AA,"Win")</f>
        <v>1</v>
      </c>
      <c r="I1937" s="7" t="s">
        <v>14749</v>
      </c>
      <c r="J1937" s="7" t="s">
        <v>14888</v>
      </c>
      <c r="K1937" s="7" t="s">
        <v>14889</v>
      </c>
      <c r="L1937" s="7" t="s">
        <v>99</v>
      </c>
      <c r="M1937" s="7" t="s">
        <v>14890</v>
      </c>
      <c r="N1937" s="7"/>
    </row>
    <row r="1938" customFormat="false" ht="15" hidden="false" customHeight="true" outlineLevel="0" collapsed="false">
      <c r="A1938" s="8" t="s">
        <v>8913</v>
      </c>
      <c r="B1938" s="8" t="s">
        <v>14885</v>
      </c>
      <c r="C1938" s="8" t="s">
        <v>365</v>
      </c>
      <c r="D1938" s="7" t="s">
        <v>613</v>
      </c>
      <c r="E1938" s="7" t="s">
        <v>297</v>
      </c>
      <c r="F1938" s="7" t="s">
        <v>5093</v>
      </c>
      <c r="G1938" s="7" t="n">
        <f aca="false">COUNTIF('Duel Log'!A:A,A1938)</f>
        <v>3</v>
      </c>
      <c r="H1938" s="7" t="n">
        <f aca="false">COUNTIFS('Duel Log'!A:A,A1938,'Duel Log'!AA:AA,"Win")</f>
        <v>1</v>
      </c>
      <c r="I1938" s="7" t="s">
        <v>10382</v>
      </c>
      <c r="J1938" s="7" t="s">
        <v>10385</v>
      </c>
      <c r="K1938" s="7" t="s">
        <v>14891</v>
      </c>
      <c r="L1938" s="7" t="s">
        <v>99</v>
      </c>
      <c r="M1938" s="7" t="s">
        <v>13491</v>
      </c>
      <c r="N1938" s="7"/>
    </row>
    <row r="1939" customFormat="false" ht="15" hidden="false" customHeight="true" outlineLevel="0" collapsed="false">
      <c r="A1939" s="8" t="s">
        <v>8914</v>
      </c>
      <c r="B1939" s="8" t="s">
        <v>14885</v>
      </c>
      <c r="C1939" s="8" t="s">
        <v>365</v>
      </c>
      <c r="D1939" s="7" t="s">
        <v>613</v>
      </c>
      <c r="E1939" s="7" t="s">
        <v>297</v>
      </c>
      <c r="F1939" s="7" t="s">
        <v>5100</v>
      </c>
      <c r="G1939" s="7" t="n">
        <f aca="false">COUNTIF('Duel Log'!A:A,A1939)</f>
        <v>3</v>
      </c>
      <c r="H1939" s="7" t="n">
        <f aca="false">COUNTIFS('Duel Log'!A:A,A1939,'Duel Log'!AA:AA,"Win")</f>
        <v>3</v>
      </c>
      <c r="I1939" s="7" t="s">
        <v>11739</v>
      </c>
      <c r="J1939" s="7" t="s">
        <v>14892</v>
      </c>
      <c r="K1939" s="7" t="s">
        <v>14893</v>
      </c>
      <c r="L1939" s="7" t="s">
        <v>99</v>
      </c>
      <c r="M1939" s="7" t="s">
        <v>12602</v>
      </c>
      <c r="N1939" s="7"/>
    </row>
    <row r="1940" customFormat="false" ht="15" hidden="false" customHeight="true" outlineLevel="0" collapsed="false">
      <c r="A1940" s="8" t="s">
        <v>8915</v>
      </c>
      <c r="B1940" s="8" t="s">
        <v>14885</v>
      </c>
      <c r="C1940" s="8" t="s">
        <v>365</v>
      </c>
      <c r="D1940" s="7" t="s">
        <v>613</v>
      </c>
      <c r="E1940" s="7" t="s">
        <v>297</v>
      </c>
      <c r="F1940" s="7" t="s">
        <v>5106</v>
      </c>
      <c r="G1940" s="7" t="n">
        <f aca="false">COUNTIF('Duel Log'!A:A,A1940)</f>
        <v>3</v>
      </c>
      <c r="H1940" s="7" t="n">
        <f aca="false">COUNTIFS('Duel Log'!A:A,A1940,'Duel Log'!AA:AA,"Win")</f>
        <v>2</v>
      </c>
      <c r="I1940" s="7" t="s">
        <v>11721</v>
      </c>
      <c r="J1940" s="7" t="s">
        <v>14802</v>
      </c>
      <c r="K1940" s="7" t="s">
        <v>14750</v>
      </c>
      <c r="L1940" s="7" t="s">
        <v>99</v>
      </c>
      <c r="M1940" s="7" t="s">
        <v>11742</v>
      </c>
      <c r="N1940" s="7"/>
    </row>
    <row r="1941" customFormat="false" ht="15" hidden="false" customHeight="true" outlineLevel="0" collapsed="false">
      <c r="A1941" s="8" t="s">
        <v>8916</v>
      </c>
      <c r="B1941" s="8" t="s">
        <v>14885</v>
      </c>
      <c r="C1941" s="8" t="s">
        <v>365</v>
      </c>
      <c r="D1941" s="7" t="s">
        <v>613</v>
      </c>
      <c r="E1941" s="7" t="s">
        <v>297</v>
      </c>
      <c r="F1941" s="7" t="s">
        <v>5112</v>
      </c>
      <c r="G1941" s="7" t="n">
        <f aca="false">COUNTIF('Duel Log'!A:A,A1941)</f>
        <v>3</v>
      </c>
      <c r="H1941" s="7" t="n">
        <f aca="false">COUNTIFS('Duel Log'!A:A,A1941,'Duel Log'!AA:AA,"Win")</f>
        <v>2</v>
      </c>
      <c r="I1941" s="7" t="s">
        <v>14790</v>
      </c>
      <c r="J1941" s="7" t="s">
        <v>14894</v>
      </c>
      <c r="K1941" s="7" t="s">
        <v>14895</v>
      </c>
      <c r="L1941" s="7" t="s">
        <v>99</v>
      </c>
      <c r="M1941" s="7" t="s">
        <v>14094</v>
      </c>
      <c r="N1941" s="7"/>
    </row>
    <row r="1942" customFormat="false" ht="15" hidden="false" customHeight="true" outlineLevel="0" collapsed="false">
      <c r="A1942" s="8" t="s">
        <v>8917</v>
      </c>
      <c r="B1942" s="8" t="s">
        <v>14885</v>
      </c>
      <c r="C1942" s="8" t="s">
        <v>365</v>
      </c>
      <c r="D1942" s="7" t="s">
        <v>613</v>
      </c>
      <c r="E1942" s="7" t="s">
        <v>297</v>
      </c>
      <c r="F1942" s="7" t="s">
        <v>5120</v>
      </c>
      <c r="G1942" s="7" t="n">
        <f aca="false">COUNTIF('Duel Log'!A:A,A1942)</f>
        <v>3</v>
      </c>
      <c r="H1942" s="7" t="n">
        <f aca="false">COUNTIFS('Duel Log'!A:A,A1942,'Duel Log'!AA:AA,"Win")</f>
        <v>0</v>
      </c>
      <c r="I1942" s="7" t="s">
        <v>11721</v>
      </c>
      <c r="J1942" s="7" t="s">
        <v>14896</v>
      </c>
      <c r="K1942" s="7" t="s">
        <v>14802</v>
      </c>
      <c r="L1942" s="7" t="s">
        <v>99</v>
      </c>
      <c r="M1942" s="7" t="s">
        <v>13841</v>
      </c>
      <c r="N1942" s="7"/>
    </row>
    <row r="1943" customFormat="false" ht="15" hidden="false" customHeight="true" outlineLevel="0" collapsed="false">
      <c r="A1943" s="8" t="s">
        <v>8918</v>
      </c>
      <c r="B1943" s="8" t="s">
        <v>14885</v>
      </c>
      <c r="C1943" s="8" t="s">
        <v>365</v>
      </c>
      <c r="D1943" s="7" t="s">
        <v>613</v>
      </c>
      <c r="E1943" s="7" t="s">
        <v>297</v>
      </c>
      <c r="F1943" s="7" t="s">
        <v>5126</v>
      </c>
      <c r="G1943" s="7" t="n">
        <f aca="false">COUNTIF('Duel Log'!A:A,A1943)</f>
        <v>3</v>
      </c>
      <c r="H1943" s="7" t="n">
        <f aca="false">COUNTIFS('Duel Log'!A:A,A1943,'Duel Log'!AA:AA,"Win")</f>
        <v>2</v>
      </c>
      <c r="I1943" s="7" t="s">
        <v>14897</v>
      </c>
      <c r="J1943" s="7" t="s">
        <v>14898</v>
      </c>
      <c r="K1943" s="7" t="s">
        <v>14899</v>
      </c>
      <c r="L1943" s="7" t="s">
        <v>99</v>
      </c>
      <c r="M1943" s="7" t="s">
        <v>10376</v>
      </c>
      <c r="N1943" s="7"/>
    </row>
    <row r="1944" customFormat="false" ht="15" hidden="false" customHeight="true" outlineLevel="0" collapsed="false">
      <c r="A1944" s="8" t="s">
        <v>8919</v>
      </c>
      <c r="B1944" s="8" t="s">
        <v>14885</v>
      </c>
      <c r="C1944" s="8" t="s">
        <v>365</v>
      </c>
      <c r="D1944" s="7" t="s">
        <v>613</v>
      </c>
      <c r="E1944" s="7" t="s">
        <v>297</v>
      </c>
      <c r="F1944" s="7" t="s">
        <v>5132</v>
      </c>
      <c r="G1944" s="7" t="n">
        <f aca="false">COUNTIF('Duel Log'!A:A,A1944)</f>
        <v>3</v>
      </c>
      <c r="H1944" s="7" t="n">
        <f aca="false">COUNTIFS('Duel Log'!A:A,A1944,'Duel Log'!AA:AA,"Win")</f>
        <v>2</v>
      </c>
      <c r="I1944" s="7" t="s">
        <v>11741</v>
      </c>
      <c r="J1944" s="7" t="s">
        <v>14900</v>
      </c>
      <c r="K1944" s="7" t="s">
        <v>14901</v>
      </c>
      <c r="L1944" s="7" t="s">
        <v>99</v>
      </c>
      <c r="M1944" s="7" t="s">
        <v>14902</v>
      </c>
      <c r="N1944" s="7"/>
    </row>
    <row r="1945" customFormat="false" ht="15" hidden="false" customHeight="true" outlineLevel="0" collapsed="false">
      <c r="A1945" s="8" t="s">
        <v>8920</v>
      </c>
      <c r="B1945" s="8" t="s">
        <v>14885</v>
      </c>
      <c r="C1945" s="8" t="s">
        <v>365</v>
      </c>
      <c r="D1945" s="7" t="s">
        <v>613</v>
      </c>
      <c r="E1945" s="7" t="s">
        <v>297</v>
      </c>
      <c r="F1945" s="7" t="s">
        <v>5138</v>
      </c>
      <c r="G1945" s="7" t="n">
        <f aca="false">COUNTIF('Duel Log'!A:A,A1945)</f>
        <v>3</v>
      </c>
      <c r="H1945" s="7" t="n">
        <f aca="false">COUNTIFS('Duel Log'!A:A,A1945,'Duel Log'!AA:AA,"Win")</f>
        <v>1</v>
      </c>
      <c r="I1945" s="7" t="s">
        <v>11747</v>
      </c>
      <c r="J1945" s="7" t="s">
        <v>12314</v>
      </c>
      <c r="K1945" s="7" t="s">
        <v>14903</v>
      </c>
      <c r="L1945" s="7" t="s">
        <v>99</v>
      </c>
      <c r="M1945" s="7" t="s">
        <v>10670</v>
      </c>
      <c r="N1945" s="7"/>
    </row>
    <row r="1946" customFormat="false" ht="15" hidden="false" customHeight="true" outlineLevel="0" collapsed="false">
      <c r="A1946" s="6" t="s">
        <v>8921</v>
      </c>
      <c r="B1946" s="6" t="s">
        <v>14904</v>
      </c>
      <c r="C1946" s="6" t="s">
        <v>2526</v>
      </c>
      <c r="D1946" s="5" t="s">
        <v>4909</v>
      </c>
      <c r="E1946" s="5" t="s">
        <v>102</v>
      </c>
      <c r="F1946" s="5" t="s">
        <v>8922</v>
      </c>
      <c r="G1946" s="5" t="n">
        <f aca="false">COUNTIF('Duel Log'!A:A,A1946)</f>
        <v>2</v>
      </c>
      <c r="H1946" s="5" t="n">
        <f aca="false">COUNTIFS('Duel Log'!A:A,A1946,'Duel Log'!AA:AA,"Win")</f>
        <v>2</v>
      </c>
      <c r="I1946" s="5" t="s">
        <v>14905</v>
      </c>
      <c r="J1946" s="5" t="s">
        <v>14906</v>
      </c>
      <c r="K1946" s="5"/>
      <c r="L1946" s="5" t="s">
        <v>98</v>
      </c>
      <c r="M1946" s="5" t="s">
        <v>14907</v>
      </c>
      <c r="N1946" s="5" t="s">
        <v>9612</v>
      </c>
    </row>
    <row r="1947" customFormat="false" ht="15" hidden="false" customHeight="true" outlineLevel="0" collapsed="false">
      <c r="A1947" s="10" t="s">
        <v>8924</v>
      </c>
      <c r="B1947" s="10" t="s">
        <v>14904</v>
      </c>
      <c r="C1947" s="10" t="s">
        <v>2526</v>
      </c>
      <c r="D1947" s="9" t="s">
        <v>4909</v>
      </c>
      <c r="E1947" s="9" t="s">
        <v>102</v>
      </c>
      <c r="F1947" s="9" t="s">
        <v>8925</v>
      </c>
      <c r="G1947" s="9" t="n">
        <f aca="false">COUNTIF('Duel Log'!A:A,A1947)</f>
        <v>2</v>
      </c>
      <c r="H1947" s="9" t="n">
        <f aca="false">COUNTIFS('Duel Log'!A:A,A1947,'Duel Log'!AA:AA,"Win")</f>
        <v>1</v>
      </c>
      <c r="I1947" s="9" t="s">
        <v>9807</v>
      </c>
      <c r="J1947" s="9" t="s">
        <v>14908</v>
      </c>
      <c r="K1947" s="9"/>
      <c r="L1947" s="9" t="s">
        <v>99</v>
      </c>
      <c r="M1947" s="9" t="s">
        <v>10077</v>
      </c>
      <c r="N1947" s="9" t="s">
        <v>10077</v>
      </c>
    </row>
    <row r="1948" customFormat="false" ht="15" hidden="false" customHeight="true" outlineLevel="0" collapsed="false">
      <c r="A1948" s="10" t="s">
        <v>8927</v>
      </c>
      <c r="B1948" s="10" t="s">
        <v>14904</v>
      </c>
      <c r="C1948" s="10" t="s">
        <v>2526</v>
      </c>
      <c r="D1948" s="9" t="s">
        <v>4909</v>
      </c>
      <c r="E1948" s="9" t="s">
        <v>102</v>
      </c>
      <c r="F1948" s="9" t="s">
        <v>8928</v>
      </c>
      <c r="G1948" s="9" t="n">
        <f aca="false">COUNTIF('Duel Log'!A:A,A1948)</f>
        <v>1</v>
      </c>
      <c r="H1948" s="9" t="n">
        <f aca="false">COUNTIFS('Duel Log'!A:A,A1948,'Duel Log'!AA:AA,"Win")</f>
        <v>1</v>
      </c>
      <c r="I1948" s="9" t="s">
        <v>14909</v>
      </c>
      <c r="J1948" s="9"/>
      <c r="K1948" s="9"/>
      <c r="L1948" s="9" t="s">
        <v>99</v>
      </c>
      <c r="M1948" s="9" t="s">
        <v>10077</v>
      </c>
      <c r="N1948" s="9" t="s">
        <v>10077</v>
      </c>
    </row>
    <row r="1949" customFormat="false" ht="15" hidden="false" customHeight="true" outlineLevel="0" collapsed="false">
      <c r="A1949" s="10" t="s">
        <v>8929</v>
      </c>
      <c r="B1949" s="10" t="s">
        <v>14904</v>
      </c>
      <c r="C1949" s="10" t="s">
        <v>2526</v>
      </c>
      <c r="D1949" s="9" t="s">
        <v>4909</v>
      </c>
      <c r="E1949" s="9" t="s">
        <v>102</v>
      </c>
      <c r="F1949" s="9" t="s">
        <v>8930</v>
      </c>
      <c r="G1949" s="9" t="n">
        <f aca="false">COUNTIF('Duel Log'!A:A,A1949)</f>
        <v>1</v>
      </c>
      <c r="H1949" s="9" t="n">
        <f aca="false">COUNTIFS('Duel Log'!A:A,A1949,'Duel Log'!AA:AA,"Win")</f>
        <v>0</v>
      </c>
      <c r="I1949" s="9" t="s">
        <v>14910</v>
      </c>
      <c r="J1949" s="9"/>
      <c r="K1949" s="9"/>
      <c r="L1949" s="9" t="s">
        <v>99</v>
      </c>
      <c r="M1949" s="9" t="s">
        <v>10077</v>
      </c>
      <c r="N1949" s="9" t="s">
        <v>10077</v>
      </c>
    </row>
    <row r="1950" customFormat="false" ht="15" hidden="false" customHeight="true" outlineLevel="0" collapsed="false">
      <c r="A1950" s="10" t="s">
        <v>8931</v>
      </c>
      <c r="B1950" s="10" t="s">
        <v>14904</v>
      </c>
      <c r="C1950" s="10" t="s">
        <v>2526</v>
      </c>
      <c r="D1950" s="9" t="s">
        <v>4909</v>
      </c>
      <c r="E1950" s="9" t="s">
        <v>102</v>
      </c>
      <c r="F1950" s="9" t="s">
        <v>8932</v>
      </c>
      <c r="G1950" s="9" t="n">
        <f aca="false">COUNTIF('Duel Log'!A:A,A1950)</f>
        <v>1</v>
      </c>
      <c r="H1950" s="9" t="n">
        <f aca="false">COUNTIFS('Duel Log'!A:A,A1950,'Duel Log'!AA:AA,"Win")</f>
        <v>0</v>
      </c>
      <c r="I1950" s="9" t="s">
        <v>9654</v>
      </c>
      <c r="J1950" s="9"/>
      <c r="K1950" s="9"/>
      <c r="L1950" s="9" t="s">
        <v>99</v>
      </c>
      <c r="M1950" s="9" t="s">
        <v>10077</v>
      </c>
      <c r="N1950" s="9" t="s">
        <v>10077</v>
      </c>
    </row>
    <row r="1951" customFormat="false" ht="15" hidden="false" customHeight="true" outlineLevel="0" collapsed="false">
      <c r="A1951" s="6" t="s">
        <v>8933</v>
      </c>
      <c r="B1951" s="6" t="s">
        <v>14911</v>
      </c>
      <c r="C1951" s="6" t="s">
        <v>2526</v>
      </c>
      <c r="D1951" s="6" t="s">
        <v>8934</v>
      </c>
      <c r="E1951" s="5" t="s">
        <v>102</v>
      </c>
      <c r="F1951" s="5" t="s">
        <v>8936</v>
      </c>
      <c r="G1951" s="5" t="n">
        <f aca="false">COUNTIF('Duel Log'!A:A,A1951)</f>
        <v>2</v>
      </c>
      <c r="H1951" s="5" t="n">
        <f aca="false">COUNTIFS('Duel Log'!A:A,A1951,'Duel Log'!AA:AA,"Win")</f>
        <v>2</v>
      </c>
      <c r="I1951" s="5" t="s">
        <v>14910</v>
      </c>
      <c r="J1951" s="5" t="s">
        <v>14912</v>
      </c>
      <c r="K1951" s="5"/>
      <c r="L1951" s="5" t="s">
        <v>98</v>
      </c>
      <c r="M1951" s="5" t="s">
        <v>10304</v>
      </c>
      <c r="N1951" s="5" t="s">
        <v>9612</v>
      </c>
    </row>
    <row r="1952" customFormat="false" ht="15" hidden="false" customHeight="true" outlineLevel="0" collapsed="false">
      <c r="A1952" s="6" t="s">
        <v>8941</v>
      </c>
      <c r="B1952" s="6" t="s">
        <v>14913</v>
      </c>
      <c r="C1952" s="6" t="s">
        <v>2526</v>
      </c>
      <c r="D1952" s="5" t="s">
        <v>1464</v>
      </c>
      <c r="E1952" s="5" t="s">
        <v>102</v>
      </c>
      <c r="F1952" s="5" t="s">
        <v>6129</v>
      </c>
      <c r="G1952" s="5" t="n">
        <f aca="false">COUNTIF('Duel Log'!A:A,A1952)</f>
        <v>2</v>
      </c>
      <c r="H1952" s="5" t="n">
        <f aca="false">COUNTIFS('Duel Log'!A:A,A1952,'Duel Log'!AA:AA,"Win")</f>
        <v>2</v>
      </c>
      <c r="I1952" s="5" t="s">
        <v>14906</v>
      </c>
      <c r="J1952" s="5" t="s">
        <v>14914</v>
      </c>
      <c r="K1952" s="5"/>
      <c r="L1952" s="5" t="s">
        <v>98</v>
      </c>
      <c r="M1952" s="5" t="s">
        <v>10210</v>
      </c>
      <c r="N1952" s="5" t="s">
        <v>9612</v>
      </c>
    </row>
    <row r="1953" customFormat="false" ht="15" hidden="false" customHeight="true" outlineLevel="0" collapsed="false">
      <c r="A1953" s="6" t="s">
        <v>8945</v>
      </c>
      <c r="B1953" s="6" t="s">
        <v>14915</v>
      </c>
      <c r="C1953" s="6" t="s">
        <v>2526</v>
      </c>
      <c r="D1953" s="5" t="s">
        <v>8392</v>
      </c>
      <c r="E1953" s="5" t="s">
        <v>102</v>
      </c>
      <c r="F1953" s="5" t="s">
        <v>8946</v>
      </c>
      <c r="G1953" s="5" t="n">
        <f aca="false">COUNTIF('Duel Log'!A:A,A1953)</f>
        <v>0</v>
      </c>
      <c r="H1953" s="5" t="n">
        <f aca="false">COUNTIFS('Duel Log'!A:A,A1953,'Duel Log'!AA:AA,"Win")</f>
        <v>0</v>
      </c>
      <c r="I1953" s="5" t="s">
        <v>14916</v>
      </c>
      <c r="J1953" s="5" t="s">
        <v>14917</v>
      </c>
      <c r="K1953" s="5" t="s">
        <v>14918</v>
      </c>
      <c r="L1953" s="5" t="s">
        <v>98</v>
      </c>
      <c r="M1953" s="5" t="s">
        <v>11027</v>
      </c>
      <c r="N1953" s="5" t="s">
        <v>9602</v>
      </c>
    </row>
    <row r="1954" customFormat="false" ht="15" hidden="false" customHeight="true" outlineLevel="0" collapsed="false">
      <c r="A1954" s="6" t="s">
        <v>8951</v>
      </c>
      <c r="B1954" s="6" t="s">
        <v>14919</v>
      </c>
      <c r="C1954" s="6" t="s">
        <v>2526</v>
      </c>
      <c r="D1954" s="5" t="s">
        <v>573</v>
      </c>
      <c r="E1954" s="5" t="s">
        <v>102</v>
      </c>
      <c r="F1954" s="5" t="s">
        <v>1181</v>
      </c>
      <c r="G1954" s="5" t="n">
        <f aca="false">COUNTIF('Duel Log'!A:A,A1954)</f>
        <v>2</v>
      </c>
      <c r="H1954" s="5" t="n">
        <f aca="false">COUNTIFS('Duel Log'!A:A,A1954,'Duel Log'!AA:AA,"Win")</f>
        <v>0</v>
      </c>
      <c r="I1954" s="5" t="s">
        <v>14917</v>
      </c>
      <c r="J1954" s="5" t="s">
        <v>14920</v>
      </c>
      <c r="K1954" s="5"/>
      <c r="L1954" s="5" t="s">
        <v>98</v>
      </c>
      <c r="M1954" s="5" t="s">
        <v>10811</v>
      </c>
      <c r="N1954" s="5" t="s">
        <v>9612</v>
      </c>
    </row>
    <row r="1955" customFormat="false" ht="15" hidden="false" customHeight="true" outlineLevel="0" collapsed="false">
      <c r="A1955" s="6" t="s">
        <v>8952</v>
      </c>
      <c r="B1955" s="6" t="s">
        <v>14921</v>
      </c>
      <c r="C1955" s="6" t="s">
        <v>2526</v>
      </c>
      <c r="D1955" s="5" t="s">
        <v>3052</v>
      </c>
      <c r="E1955" s="5" t="s">
        <v>102</v>
      </c>
      <c r="F1955" s="5" t="s">
        <v>8953</v>
      </c>
      <c r="G1955" s="5" t="n">
        <f aca="false">COUNTIF('Duel Log'!A:A,A1955)</f>
        <v>3</v>
      </c>
      <c r="H1955" s="5" t="n">
        <f aca="false">COUNTIFS('Duel Log'!A:A,A1955,'Duel Log'!AA:AA,"Win")</f>
        <v>2</v>
      </c>
      <c r="I1955" s="5" t="s">
        <v>14922</v>
      </c>
      <c r="J1955" s="5" t="s">
        <v>14923</v>
      </c>
      <c r="K1955" s="5" t="s">
        <v>14924</v>
      </c>
      <c r="L1955" s="5" t="s">
        <v>98</v>
      </c>
      <c r="M1955" s="5" t="s">
        <v>10612</v>
      </c>
      <c r="N1955" s="5" t="s">
        <v>9602</v>
      </c>
    </row>
    <row r="1956" customFormat="false" ht="15" hidden="false" customHeight="true" outlineLevel="0" collapsed="false">
      <c r="A1956" s="6" t="s">
        <v>8959</v>
      </c>
      <c r="B1956" s="6" t="s">
        <v>14925</v>
      </c>
      <c r="C1956" s="6" t="s">
        <v>2526</v>
      </c>
      <c r="D1956" s="5" t="s">
        <v>2724</v>
      </c>
      <c r="E1956" s="5" t="s">
        <v>102</v>
      </c>
      <c r="F1956" s="5" t="s">
        <v>8960</v>
      </c>
      <c r="G1956" s="5" t="n">
        <f aca="false">COUNTIF('Duel Log'!A:A,A1956)</f>
        <v>2</v>
      </c>
      <c r="H1956" s="5" t="n">
        <f aca="false">COUNTIFS('Duel Log'!A:A,A1956,'Duel Log'!AA:AA,"Win")</f>
        <v>2</v>
      </c>
      <c r="I1956" s="5" t="s">
        <v>14926</v>
      </c>
      <c r="J1956" s="5" t="s">
        <v>14927</v>
      </c>
      <c r="K1956" s="5"/>
      <c r="L1956" s="5" t="s">
        <v>98</v>
      </c>
      <c r="M1956" s="5" t="s">
        <v>11202</v>
      </c>
      <c r="N1956" s="5" t="s">
        <v>9612</v>
      </c>
    </row>
    <row r="1957" customFormat="false" ht="15" hidden="false" customHeight="true" outlineLevel="0" collapsed="false">
      <c r="A1957" s="6" t="s">
        <v>8964</v>
      </c>
      <c r="B1957" s="6" t="s">
        <v>14928</v>
      </c>
      <c r="C1957" s="6" t="s">
        <v>2526</v>
      </c>
      <c r="D1957" s="5" t="s">
        <v>6335</v>
      </c>
      <c r="E1957" s="5" t="s">
        <v>102</v>
      </c>
      <c r="F1957" s="5" t="s">
        <v>7919</v>
      </c>
      <c r="G1957" s="5" t="n">
        <f aca="false">COUNTIF('Duel Log'!A:A,A1957)</f>
        <v>3</v>
      </c>
      <c r="H1957" s="5" t="n">
        <f aca="false">COUNTIFS('Duel Log'!A:A,A1957,'Duel Log'!AA:AA,"Win")</f>
        <v>1</v>
      </c>
      <c r="I1957" s="5" t="s">
        <v>14923</v>
      </c>
      <c r="J1957" s="5" t="s">
        <v>14929</v>
      </c>
      <c r="K1957" s="5" t="s">
        <v>14930</v>
      </c>
      <c r="L1957" s="5" t="s">
        <v>98</v>
      </c>
      <c r="M1957" s="5" t="s">
        <v>14931</v>
      </c>
      <c r="N1957" s="5" t="s">
        <v>9602</v>
      </c>
    </row>
    <row r="1958" customFormat="false" ht="15" hidden="false" customHeight="true" outlineLevel="0" collapsed="false">
      <c r="A1958" s="6" t="s">
        <v>8968</v>
      </c>
      <c r="B1958" s="6" t="s">
        <v>14932</v>
      </c>
      <c r="C1958" s="6" t="s">
        <v>2526</v>
      </c>
      <c r="D1958" s="5" t="s">
        <v>8713</v>
      </c>
      <c r="E1958" s="5" t="s">
        <v>102</v>
      </c>
      <c r="F1958" s="5" t="s">
        <v>8969</v>
      </c>
      <c r="G1958" s="5" t="n">
        <f aca="false">COUNTIF('Duel Log'!A:A,A1958)</f>
        <v>3</v>
      </c>
      <c r="H1958" s="5" t="n">
        <f aca="false">COUNTIFS('Duel Log'!A:A,A1958,'Duel Log'!AA:AA,"Win")</f>
        <v>2</v>
      </c>
      <c r="I1958" s="5" t="s">
        <v>14912</v>
      </c>
      <c r="J1958" s="5" t="s">
        <v>14910</v>
      </c>
      <c r="K1958" s="5" t="s">
        <v>14918</v>
      </c>
      <c r="L1958" s="5" t="s">
        <v>98</v>
      </c>
      <c r="M1958" s="5" t="s">
        <v>11425</v>
      </c>
      <c r="N1958" s="5" t="s">
        <v>9602</v>
      </c>
    </row>
    <row r="1959" customFormat="false" ht="15" hidden="false" customHeight="true" outlineLevel="0" collapsed="false">
      <c r="A1959" s="6" t="s">
        <v>8972</v>
      </c>
      <c r="B1959" s="6" t="s">
        <v>14933</v>
      </c>
      <c r="C1959" s="6" t="s">
        <v>2526</v>
      </c>
      <c r="D1959" s="5" t="s">
        <v>1016</v>
      </c>
      <c r="E1959" s="5" t="s">
        <v>102</v>
      </c>
      <c r="F1959" s="5" t="s">
        <v>8973</v>
      </c>
      <c r="G1959" s="5" t="n">
        <f aca="false">COUNTIF('Duel Log'!A:A,A1959)</f>
        <v>3</v>
      </c>
      <c r="H1959" s="5" t="n">
        <f aca="false">COUNTIFS('Duel Log'!A:A,A1959,'Duel Log'!AA:AA,"Win")</f>
        <v>1</v>
      </c>
      <c r="I1959" s="5" t="s">
        <v>14934</v>
      </c>
      <c r="J1959" s="5" t="s">
        <v>14923</v>
      </c>
      <c r="K1959" s="5" t="s">
        <v>14929</v>
      </c>
      <c r="L1959" s="5" t="s">
        <v>98</v>
      </c>
      <c r="M1959" s="5" t="s">
        <v>12478</v>
      </c>
      <c r="N1959" s="5" t="s">
        <v>9602</v>
      </c>
    </row>
    <row r="1960" customFormat="false" ht="15" hidden="false" customHeight="true" outlineLevel="0" collapsed="false">
      <c r="A1960" s="6" t="s">
        <v>8977</v>
      </c>
      <c r="B1960" s="6" t="s">
        <v>14935</v>
      </c>
      <c r="C1960" s="6" t="s">
        <v>2526</v>
      </c>
      <c r="D1960" s="5" t="s">
        <v>8978</v>
      </c>
      <c r="E1960" s="5" t="s">
        <v>297</v>
      </c>
      <c r="F1960" s="5" t="s">
        <v>8980</v>
      </c>
      <c r="G1960" s="5" t="n">
        <f aca="false">COUNTIF('Duel Log'!A:A,A1960)</f>
        <v>1</v>
      </c>
      <c r="H1960" s="5" t="n">
        <f aca="false">COUNTIFS('Duel Log'!A:A,A1960,'Duel Log'!AA:AA,"Win")</f>
        <v>1</v>
      </c>
      <c r="I1960" s="5" t="s">
        <v>14910</v>
      </c>
      <c r="J1960" s="5"/>
      <c r="K1960" s="5"/>
      <c r="L1960" s="5" t="s">
        <v>98</v>
      </c>
      <c r="M1960" s="5" t="s">
        <v>9648</v>
      </c>
      <c r="N1960" s="5"/>
    </row>
    <row r="1961" customFormat="false" ht="15" hidden="false" customHeight="true" outlineLevel="0" collapsed="false">
      <c r="A1961" s="6" t="s">
        <v>8982</v>
      </c>
      <c r="B1961" s="6" t="s">
        <v>14936</v>
      </c>
      <c r="C1961" s="6" t="s">
        <v>2526</v>
      </c>
      <c r="D1961" s="5" t="s">
        <v>8983</v>
      </c>
      <c r="E1961" s="5" t="s">
        <v>297</v>
      </c>
      <c r="F1961" s="5" t="s">
        <v>8985</v>
      </c>
      <c r="G1961" s="5" t="n">
        <f aca="false">COUNTIF('Duel Log'!A:A,A1961)</f>
        <v>1</v>
      </c>
      <c r="H1961" s="5" t="n">
        <f aca="false">COUNTIFS('Duel Log'!A:A,A1961,'Duel Log'!AA:AA,"Win")</f>
        <v>1</v>
      </c>
      <c r="I1961" s="5" t="s">
        <v>14910</v>
      </c>
      <c r="J1961" s="5"/>
      <c r="K1961" s="5"/>
      <c r="L1961" s="5" t="s">
        <v>98</v>
      </c>
      <c r="M1961" s="5" t="s">
        <v>9648</v>
      </c>
      <c r="N1961" s="5"/>
    </row>
    <row r="1962" customFormat="false" ht="15" hidden="false" customHeight="true" outlineLevel="0" collapsed="false">
      <c r="A1962" s="6" t="s">
        <v>8986</v>
      </c>
      <c r="B1962" s="6" t="s">
        <v>14937</v>
      </c>
      <c r="C1962" s="6" t="s">
        <v>2526</v>
      </c>
      <c r="D1962" s="5" t="s">
        <v>7749</v>
      </c>
      <c r="E1962" s="5" t="s">
        <v>297</v>
      </c>
      <c r="F1962" s="5" t="s">
        <v>8987</v>
      </c>
      <c r="G1962" s="5" t="n">
        <f aca="false">COUNTIF('Duel Log'!A:A,A1962)</f>
        <v>1</v>
      </c>
      <c r="H1962" s="5" t="n">
        <f aca="false">COUNTIFS('Duel Log'!A:A,A1962,'Duel Log'!AA:AA,"Win")</f>
        <v>1</v>
      </c>
      <c r="I1962" s="5" t="s">
        <v>14938</v>
      </c>
      <c r="J1962" s="5"/>
      <c r="K1962" s="5"/>
      <c r="L1962" s="5" t="s">
        <v>98</v>
      </c>
      <c r="M1962" s="5" t="s">
        <v>9648</v>
      </c>
      <c r="N1962" s="5"/>
    </row>
    <row r="1963" customFormat="false" ht="15" hidden="false" customHeight="true" outlineLevel="0" collapsed="false">
      <c r="A1963" s="6" t="s">
        <v>8989</v>
      </c>
      <c r="B1963" s="6" t="s">
        <v>14939</v>
      </c>
      <c r="C1963" s="6" t="s">
        <v>2526</v>
      </c>
      <c r="D1963" s="5" t="s">
        <v>8990</v>
      </c>
      <c r="E1963" s="5" t="s">
        <v>297</v>
      </c>
      <c r="F1963" s="5" t="s">
        <v>8992</v>
      </c>
      <c r="G1963" s="5" t="n">
        <f aca="false">COUNTIF('Duel Log'!A:A,A1963)</f>
        <v>1</v>
      </c>
      <c r="H1963" s="5" t="n">
        <f aca="false">COUNTIFS('Duel Log'!A:A,A1963,'Duel Log'!AA:AA,"Win")</f>
        <v>1</v>
      </c>
      <c r="I1963" s="5" t="s">
        <v>14910</v>
      </c>
      <c r="J1963" s="5"/>
      <c r="K1963" s="5"/>
      <c r="L1963" s="5" t="s">
        <v>98</v>
      </c>
      <c r="M1963" s="5" t="s">
        <v>9648</v>
      </c>
      <c r="N1963" s="5"/>
    </row>
    <row r="1964" customFormat="false" ht="15" hidden="false" customHeight="true" outlineLevel="0" collapsed="false">
      <c r="A1964" s="6" t="s">
        <v>8994</v>
      </c>
      <c r="B1964" s="6" t="s">
        <v>14940</v>
      </c>
      <c r="C1964" s="6" t="s">
        <v>2526</v>
      </c>
      <c r="D1964" s="5" t="s">
        <v>8995</v>
      </c>
      <c r="E1964" s="5" t="s">
        <v>297</v>
      </c>
      <c r="F1964" s="5" t="s">
        <v>8997</v>
      </c>
      <c r="G1964" s="5" t="n">
        <f aca="false">COUNTIF('Duel Log'!A:A,A1964)</f>
        <v>1</v>
      </c>
      <c r="H1964" s="5" t="n">
        <f aca="false">COUNTIFS('Duel Log'!A:A,A1964,'Duel Log'!AA:AA,"Win")</f>
        <v>0</v>
      </c>
      <c r="I1964" s="5" t="s">
        <v>14923</v>
      </c>
      <c r="J1964" s="5"/>
      <c r="K1964" s="5"/>
      <c r="L1964" s="5" t="s">
        <v>98</v>
      </c>
      <c r="M1964" s="5" t="s">
        <v>9648</v>
      </c>
      <c r="N1964" s="5"/>
    </row>
    <row r="1965" customFormat="false" ht="15" hidden="false" customHeight="true" outlineLevel="0" collapsed="false">
      <c r="A1965" s="6" t="s">
        <v>8998</v>
      </c>
      <c r="B1965" s="6" t="s">
        <v>14941</v>
      </c>
      <c r="C1965" s="6" t="s">
        <v>2526</v>
      </c>
      <c r="D1965" s="5" t="s">
        <v>8999</v>
      </c>
      <c r="E1965" s="5" t="s">
        <v>297</v>
      </c>
      <c r="F1965" s="5" t="s">
        <v>9001</v>
      </c>
      <c r="G1965" s="5" t="n">
        <f aca="false">COUNTIF('Duel Log'!A:A,A1965)</f>
        <v>1</v>
      </c>
      <c r="H1965" s="5" t="n">
        <f aca="false">COUNTIFS('Duel Log'!A:A,A1965,'Duel Log'!AA:AA,"Win")</f>
        <v>1</v>
      </c>
      <c r="I1965" s="5" t="s">
        <v>14942</v>
      </c>
      <c r="J1965" s="5"/>
      <c r="K1965" s="5"/>
      <c r="L1965" s="5" t="s">
        <v>98</v>
      </c>
      <c r="M1965" s="5" t="s">
        <v>9648</v>
      </c>
      <c r="N1965" s="5"/>
    </row>
    <row r="1966" customFormat="false" ht="15" hidden="false" customHeight="true" outlineLevel="0" collapsed="false">
      <c r="A1966" s="6" t="s">
        <v>9004</v>
      </c>
      <c r="B1966" s="6" t="s">
        <v>14943</v>
      </c>
      <c r="C1966" s="6" t="s">
        <v>2526</v>
      </c>
      <c r="D1966" s="5" t="s">
        <v>9005</v>
      </c>
      <c r="E1966" s="5" t="s">
        <v>297</v>
      </c>
      <c r="F1966" s="5" t="s">
        <v>9007</v>
      </c>
      <c r="G1966" s="5" t="n">
        <f aca="false">COUNTIF('Duel Log'!A:A,A1966)</f>
        <v>1</v>
      </c>
      <c r="H1966" s="5" t="n">
        <f aca="false">COUNTIFS('Duel Log'!A:A,A1966,'Duel Log'!AA:AA,"Win")</f>
        <v>1</v>
      </c>
      <c r="I1966" s="5" t="s">
        <v>14944</v>
      </c>
      <c r="J1966" s="5"/>
      <c r="K1966" s="5"/>
      <c r="L1966" s="5" t="s">
        <v>98</v>
      </c>
      <c r="M1966" s="5" t="s">
        <v>9648</v>
      </c>
      <c r="N1966" s="5"/>
    </row>
    <row r="1967" customFormat="false" ht="15" hidden="false" customHeight="true" outlineLevel="0" collapsed="false">
      <c r="A1967" s="6" t="s">
        <v>9009</v>
      </c>
      <c r="B1967" s="6" t="s">
        <v>14945</v>
      </c>
      <c r="C1967" s="6" t="s">
        <v>7619</v>
      </c>
      <c r="D1967" s="5" t="s">
        <v>7154</v>
      </c>
      <c r="E1967" s="5" t="s">
        <v>297</v>
      </c>
      <c r="F1967" s="5" t="s">
        <v>7621</v>
      </c>
      <c r="G1967" s="5" t="n">
        <f aca="false">COUNTIF('Duel Log'!A:A,A1967)</f>
        <v>3</v>
      </c>
      <c r="H1967" s="5" t="n">
        <f aca="false">COUNTIFS('Duel Log'!A:A,A1967,'Duel Log'!AA:AA,"Win")</f>
        <v>2</v>
      </c>
      <c r="I1967" s="5" t="s">
        <v>14946</v>
      </c>
      <c r="J1967" s="5" t="s">
        <v>14947</v>
      </c>
      <c r="K1967" s="5" t="s">
        <v>13292</v>
      </c>
      <c r="L1967" s="5" t="s">
        <v>98</v>
      </c>
      <c r="M1967" s="5" t="s">
        <v>10547</v>
      </c>
      <c r="N1967" s="5"/>
    </row>
    <row r="1968" customFormat="false" ht="15" hidden="false" customHeight="true" outlineLevel="0" collapsed="false">
      <c r="A1968" s="8" t="s">
        <v>9010</v>
      </c>
      <c r="B1968" s="8" t="s">
        <v>14945</v>
      </c>
      <c r="C1968" s="8" t="s">
        <v>7619</v>
      </c>
      <c r="D1968" s="7" t="s">
        <v>7154</v>
      </c>
      <c r="E1968" s="7" t="s">
        <v>297</v>
      </c>
      <c r="F1968" s="7" t="s">
        <v>7625</v>
      </c>
      <c r="G1968" s="7" t="n">
        <f aca="false">COUNTIF('Duel Log'!A:A,A1968)</f>
        <v>3</v>
      </c>
      <c r="H1968" s="7" t="n">
        <f aca="false">COUNTIFS('Duel Log'!A:A,A1968,'Duel Log'!AA:AA,"Win")</f>
        <v>1</v>
      </c>
      <c r="I1968" s="7" t="s">
        <v>14948</v>
      </c>
      <c r="J1968" s="7" t="s">
        <v>9742</v>
      </c>
      <c r="K1968" s="7" t="s">
        <v>12833</v>
      </c>
      <c r="L1968" s="7" t="s">
        <v>99</v>
      </c>
      <c r="M1968" s="7" t="s">
        <v>9992</v>
      </c>
      <c r="N1968" s="7"/>
    </row>
    <row r="1969" customFormat="false" ht="15" hidden="false" customHeight="true" outlineLevel="0" collapsed="false">
      <c r="A1969" s="8" t="s">
        <v>9011</v>
      </c>
      <c r="B1969" s="8" t="s">
        <v>14945</v>
      </c>
      <c r="C1969" s="8" t="s">
        <v>7619</v>
      </c>
      <c r="D1969" s="7" t="s">
        <v>7154</v>
      </c>
      <c r="E1969" s="7" t="s">
        <v>297</v>
      </c>
      <c r="F1969" s="7" t="s">
        <v>7630</v>
      </c>
      <c r="G1969" s="7" t="n">
        <f aca="false">COUNTIF('Duel Log'!A:A,A1969)</f>
        <v>3</v>
      </c>
      <c r="H1969" s="7" t="n">
        <f aca="false">COUNTIFS('Duel Log'!A:A,A1969,'Duel Log'!AA:AA,"Win")</f>
        <v>0</v>
      </c>
      <c r="I1969" s="7" t="s">
        <v>14949</v>
      </c>
      <c r="J1969" s="7" t="s">
        <v>9689</v>
      </c>
      <c r="K1969" s="7" t="s">
        <v>9944</v>
      </c>
      <c r="L1969" s="7" t="s">
        <v>99</v>
      </c>
      <c r="M1969" s="7" t="s">
        <v>9976</v>
      </c>
      <c r="N1969" s="7"/>
    </row>
    <row r="1970" customFormat="false" ht="15" hidden="false" customHeight="true" outlineLevel="0" collapsed="false">
      <c r="A1970" s="6" t="s">
        <v>9012</v>
      </c>
      <c r="B1970" s="6" t="s">
        <v>14950</v>
      </c>
      <c r="C1970" s="6" t="s">
        <v>7619</v>
      </c>
      <c r="D1970" s="6" t="s">
        <v>9013</v>
      </c>
      <c r="E1970" s="5" t="s">
        <v>102</v>
      </c>
      <c r="F1970" s="5" t="s">
        <v>9015</v>
      </c>
      <c r="G1970" s="5" t="n">
        <f aca="false">COUNTIF('Duel Log'!A:A,A1970)</f>
        <v>3</v>
      </c>
      <c r="H1970" s="5" t="n">
        <f aca="false">COUNTIFS('Duel Log'!A:A,A1970,'Duel Log'!AA:AA,"Win")</f>
        <v>2</v>
      </c>
      <c r="I1970" s="5" t="s">
        <v>14951</v>
      </c>
      <c r="J1970" s="5" t="s">
        <v>9775</v>
      </c>
      <c r="K1970" s="5" t="s">
        <v>14952</v>
      </c>
      <c r="L1970" s="5" t="s">
        <v>98</v>
      </c>
      <c r="M1970" s="5" t="s">
        <v>9636</v>
      </c>
      <c r="N1970" s="5" t="s">
        <v>9602</v>
      </c>
    </row>
    <row r="1971" customFormat="false" ht="15" hidden="false" customHeight="true" outlineLevel="0" collapsed="false">
      <c r="A1971" s="6" t="s">
        <v>9021</v>
      </c>
      <c r="B1971" s="6" t="s">
        <v>14953</v>
      </c>
      <c r="C1971" s="6" t="s">
        <v>7619</v>
      </c>
      <c r="D1971" s="5" t="s">
        <v>9022</v>
      </c>
      <c r="E1971" s="5" t="s">
        <v>102</v>
      </c>
      <c r="F1971" s="5" t="s">
        <v>9024</v>
      </c>
      <c r="G1971" s="5" t="n">
        <f aca="false">COUNTIF('Duel Log'!A:A,A1971)</f>
        <v>3</v>
      </c>
      <c r="H1971" s="5" t="n">
        <f aca="false">COUNTIFS('Duel Log'!A:A,A1971,'Duel Log'!AA:AA,"Win")</f>
        <v>2</v>
      </c>
      <c r="I1971" s="5" t="s">
        <v>14954</v>
      </c>
      <c r="J1971" s="5" t="s">
        <v>14955</v>
      </c>
      <c r="K1971" s="5" t="s">
        <v>14956</v>
      </c>
      <c r="L1971" s="5" t="s">
        <v>98</v>
      </c>
      <c r="M1971" s="5" t="s">
        <v>11023</v>
      </c>
      <c r="N1971" s="5" t="s">
        <v>9602</v>
      </c>
    </row>
    <row r="1972" customFormat="false" ht="15" hidden="false" customHeight="true" outlineLevel="0" collapsed="false">
      <c r="A1972" s="6" t="s">
        <v>9029</v>
      </c>
      <c r="B1972" s="6" t="s">
        <v>14957</v>
      </c>
      <c r="C1972" s="6" t="s">
        <v>7619</v>
      </c>
      <c r="D1972" s="5" t="s">
        <v>8635</v>
      </c>
      <c r="E1972" s="5" t="s">
        <v>102</v>
      </c>
      <c r="F1972" s="5" t="s">
        <v>9030</v>
      </c>
      <c r="G1972" s="5" t="n">
        <f aca="false">COUNTIF('Duel Log'!A:A,A1972)</f>
        <v>2</v>
      </c>
      <c r="H1972" s="5" t="n">
        <f aca="false">COUNTIFS('Duel Log'!A:A,A1972,'Duel Log'!AA:AA,"Win")</f>
        <v>2</v>
      </c>
      <c r="I1972" s="5" t="s">
        <v>14958</v>
      </c>
      <c r="J1972" s="5" t="s">
        <v>14959</v>
      </c>
      <c r="K1972" s="5"/>
      <c r="L1972" s="5" t="s">
        <v>98</v>
      </c>
      <c r="M1972" s="5" t="s">
        <v>13445</v>
      </c>
      <c r="N1972" s="5" t="s">
        <v>9612</v>
      </c>
    </row>
    <row r="1973" customFormat="false" ht="15" hidden="false" customHeight="true" outlineLevel="0" collapsed="false">
      <c r="A1973" s="6" t="s">
        <v>9034</v>
      </c>
      <c r="B1973" s="6" t="s">
        <v>14960</v>
      </c>
      <c r="C1973" s="6" t="s">
        <v>7619</v>
      </c>
      <c r="D1973" s="6" t="s">
        <v>2882</v>
      </c>
      <c r="E1973" s="5" t="s">
        <v>102</v>
      </c>
      <c r="F1973" s="5" t="s">
        <v>9035</v>
      </c>
      <c r="G1973" s="5" t="n">
        <f aca="false">COUNTIF('Duel Log'!A:A,A1973)</f>
        <v>2</v>
      </c>
      <c r="H1973" s="5" t="n">
        <f aca="false">COUNTIFS('Duel Log'!A:A,A1973,'Duel Log'!AA:AA,"Win")</f>
        <v>2</v>
      </c>
      <c r="I1973" s="5" t="s">
        <v>11323</v>
      </c>
      <c r="J1973" s="5" t="s">
        <v>14961</v>
      </c>
      <c r="K1973" s="5"/>
      <c r="L1973" s="5" t="s">
        <v>98</v>
      </c>
      <c r="M1973" s="5" t="s">
        <v>9818</v>
      </c>
      <c r="N1973" s="5" t="s">
        <v>9612</v>
      </c>
    </row>
    <row r="1974" customFormat="false" ht="15" hidden="false" customHeight="true" outlineLevel="0" collapsed="false">
      <c r="A1974" s="6" t="s">
        <v>9040</v>
      </c>
      <c r="B1974" s="6" t="s">
        <v>14962</v>
      </c>
      <c r="C1974" s="6" t="s">
        <v>7619</v>
      </c>
      <c r="D1974" s="5" t="s">
        <v>478</v>
      </c>
      <c r="E1974" s="5" t="s">
        <v>102</v>
      </c>
      <c r="F1974" s="5" t="s">
        <v>9041</v>
      </c>
      <c r="G1974" s="5" t="n">
        <f aca="false">COUNTIF('Duel Log'!A:A,A1974)</f>
        <v>3</v>
      </c>
      <c r="H1974" s="5" t="n">
        <f aca="false">COUNTIFS('Duel Log'!A:A,A1974,'Duel Log'!AA:AA,"Win")</f>
        <v>1</v>
      </c>
      <c r="I1974" s="5" t="s">
        <v>14963</v>
      </c>
      <c r="J1974" s="5" t="s">
        <v>14964</v>
      </c>
      <c r="K1974" s="5" t="s">
        <v>14965</v>
      </c>
      <c r="L1974" s="5" t="s">
        <v>98</v>
      </c>
      <c r="M1974" s="5" t="s">
        <v>10344</v>
      </c>
      <c r="N1974" s="5" t="s">
        <v>9602</v>
      </c>
    </row>
    <row r="1975" customFormat="false" ht="15" hidden="false" customHeight="true" outlineLevel="0" collapsed="false">
      <c r="A1975" s="6" t="s">
        <v>9046</v>
      </c>
      <c r="B1975" s="6" t="s">
        <v>14966</v>
      </c>
      <c r="C1975" s="6" t="s">
        <v>7619</v>
      </c>
      <c r="D1975" s="5" t="s">
        <v>2745</v>
      </c>
      <c r="E1975" s="5" t="s">
        <v>102</v>
      </c>
      <c r="F1975" s="5" t="s">
        <v>9047</v>
      </c>
      <c r="G1975" s="5" t="n">
        <f aca="false">COUNTIF('Duel Log'!A:A,A1975)</f>
        <v>2</v>
      </c>
      <c r="H1975" s="5" t="n">
        <f aca="false">COUNTIFS('Duel Log'!A:A,A1975,'Duel Log'!AA:AA,"Win")</f>
        <v>0</v>
      </c>
      <c r="I1975" s="5" t="s">
        <v>10362</v>
      </c>
      <c r="J1975" s="5" t="s">
        <v>14967</v>
      </c>
      <c r="K1975" s="5"/>
      <c r="L1975" s="5" t="s">
        <v>98</v>
      </c>
      <c r="M1975" s="5" t="s">
        <v>10912</v>
      </c>
      <c r="N1975" s="5" t="s">
        <v>9612</v>
      </c>
    </row>
    <row r="1976" customFormat="false" ht="15" hidden="false" customHeight="true" outlineLevel="0" collapsed="false">
      <c r="A1976" s="6" t="s">
        <v>9050</v>
      </c>
      <c r="B1976" s="6" t="s">
        <v>14968</v>
      </c>
      <c r="C1976" s="6" t="s">
        <v>7619</v>
      </c>
      <c r="D1976" s="5" t="s">
        <v>5370</v>
      </c>
      <c r="E1976" s="5" t="s">
        <v>102</v>
      </c>
      <c r="F1976" s="5" t="s">
        <v>5547</v>
      </c>
      <c r="G1976" s="5" t="n">
        <f aca="false">COUNTIF('Duel Log'!A:A,A1976)</f>
        <v>3</v>
      </c>
      <c r="H1976" s="5" t="n">
        <f aca="false">COUNTIFS('Duel Log'!A:A,A1976,'Duel Log'!AA:AA,"Win")</f>
        <v>1</v>
      </c>
      <c r="I1976" s="5" t="s">
        <v>14969</v>
      </c>
      <c r="J1976" s="5" t="s">
        <v>9881</v>
      </c>
      <c r="K1976" s="5" t="s">
        <v>14970</v>
      </c>
      <c r="L1976" s="5" t="s">
        <v>98</v>
      </c>
      <c r="M1976" s="5" t="s">
        <v>14971</v>
      </c>
      <c r="N1976" s="5" t="s">
        <v>9602</v>
      </c>
    </row>
    <row r="1977" customFormat="false" ht="15" hidden="false" customHeight="true" outlineLevel="0" collapsed="false">
      <c r="A1977" s="6" t="s">
        <v>9055</v>
      </c>
      <c r="B1977" s="6" t="s">
        <v>14972</v>
      </c>
      <c r="C1977" s="6" t="s">
        <v>7619</v>
      </c>
      <c r="D1977" s="5" t="s">
        <v>3576</v>
      </c>
      <c r="E1977" s="5" t="s">
        <v>102</v>
      </c>
      <c r="F1977" s="5" t="s">
        <v>9056</v>
      </c>
      <c r="G1977" s="5" t="n">
        <f aca="false">COUNTIF('Duel Log'!A:A,A1977)</f>
        <v>3</v>
      </c>
      <c r="H1977" s="5" t="n">
        <f aca="false">COUNTIFS('Duel Log'!A:A,A1977,'Duel Log'!AA:AA,"Win")</f>
        <v>2</v>
      </c>
      <c r="I1977" s="5" t="s">
        <v>14973</v>
      </c>
      <c r="J1977" s="5" t="s">
        <v>14974</v>
      </c>
      <c r="K1977" s="5" t="s">
        <v>9775</v>
      </c>
      <c r="L1977" s="5" t="s">
        <v>98</v>
      </c>
      <c r="M1977" s="5" t="s">
        <v>14975</v>
      </c>
      <c r="N1977" s="5" t="s">
        <v>9602</v>
      </c>
    </row>
    <row r="1978" customFormat="false" ht="15" hidden="false" customHeight="true" outlineLevel="0" collapsed="false">
      <c r="A1978" s="6" t="s">
        <v>9059</v>
      </c>
      <c r="B1978" s="6" t="s">
        <v>14976</v>
      </c>
      <c r="C1978" s="6" t="s">
        <v>7619</v>
      </c>
      <c r="D1978" s="5" t="s">
        <v>3422</v>
      </c>
      <c r="E1978" s="5" t="s">
        <v>102</v>
      </c>
      <c r="F1978" s="5" t="s">
        <v>6611</v>
      </c>
      <c r="G1978" s="5" t="n">
        <f aca="false">COUNTIF('Duel Log'!A:A,A1978)</f>
        <v>3</v>
      </c>
      <c r="H1978" s="5" t="n">
        <f aca="false">COUNTIFS('Duel Log'!A:A,A1978,'Duel Log'!AA:AA,"Win")</f>
        <v>1</v>
      </c>
      <c r="I1978" s="5" t="s">
        <v>14977</v>
      </c>
      <c r="J1978" s="5" t="s">
        <v>14978</v>
      </c>
      <c r="K1978" s="5" t="s">
        <v>9947</v>
      </c>
      <c r="L1978" s="5" t="s">
        <v>98</v>
      </c>
      <c r="M1978" s="5" t="s">
        <v>10712</v>
      </c>
      <c r="N1978" s="5" t="s">
        <v>9602</v>
      </c>
    </row>
    <row r="1979" customFormat="false" ht="15" hidden="false" customHeight="true" outlineLevel="0" collapsed="false">
      <c r="A1979" s="6" t="s">
        <v>9065</v>
      </c>
      <c r="B1979" s="6" t="s">
        <v>14979</v>
      </c>
      <c r="C1979" s="6" t="s">
        <v>238</v>
      </c>
      <c r="D1979" s="5" t="s">
        <v>2475</v>
      </c>
      <c r="E1979" s="5" t="s">
        <v>102</v>
      </c>
      <c r="F1979" s="5" t="s">
        <v>9066</v>
      </c>
      <c r="G1979" s="5" t="n">
        <f aca="false">COUNTIF('Duel Log'!A:A,A1979)</f>
        <v>2</v>
      </c>
      <c r="H1979" s="5" t="n">
        <f aca="false">COUNTIFS('Duel Log'!A:A,A1979,'Duel Log'!AA:AA,"Win")</f>
        <v>2</v>
      </c>
      <c r="I1979" s="5" t="s">
        <v>10707</v>
      </c>
      <c r="J1979" s="5" t="s">
        <v>14980</v>
      </c>
      <c r="K1979" s="5"/>
      <c r="L1979" s="5" t="s">
        <v>98</v>
      </c>
      <c r="M1979" s="5" t="s">
        <v>9941</v>
      </c>
      <c r="N1979" s="5" t="s">
        <v>9612</v>
      </c>
    </row>
    <row r="1980" customFormat="false" ht="15" hidden="false" customHeight="true" outlineLevel="0" collapsed="false">
      <c r="A1980" s="6" t="s">
        <v>9069</v>
      </c>
      <c r="B1980" s="6" t="s">
        <v>14981</v>
      </c>
      <c r="C1980" s="6" t="s">
        <v>238</v>
      </c>
      <c r="D1980" s="5" t="s">
        <v>1695</v>
      </c>
      <c r="E1980" s="5" t="s">
        <v>102</v>
      </c>
      <c r="F1980" s="5" t="s">
        <v>6606</v>
      </c>
      <c r="G1980" s="5" t="n">
        <f aca="false">COUNTIF('Duel Log'!A:A,A1980)</f>
        <v>3</v>
      </c>
      <c r="H1980" s="5" t="n">
        <f aca="false">COUNTIFS('Duel Log'!A:A,A1980,'Duel Log'!AA:AA,"Win")</f>
        <v>2</v>
      </c>
      <c r="I1980" s="5" t="s">
        <v>14982</v>
      </c>
      <c r="J1980" s="5" t="s">
        <v>9858</v>
      </c>
      <c r="K1980" s="5" t="s">
        <v>14983</v>
      </c>
      <c r="L1980" s="5" t="s">
        <v>98</v>
      </c>
      <c r="M1980" s="5" t="s">
        <v>11023</v>
      </c>
      <c r="N1980" s="5" t="s">
        <v>9602</v>
      </c>
    </row>
    <row r="1981" customFormat="false" ht="15" hidden="false" customHeight="true" outlineLevel="0" collapsed="false">
      <c r="A1981" s="6" t="s">
        <v>9070</v>
      </c>
      <c r="B1981" s="6" t="s">
        <v>14984</v>
      </c>
      <c r="C1981" s="6" t="s">
        <v>238</v>
      </c>
      <c r="D1981" s="5" t="s">
        <v>2119</v>
      </c>
      <c r="E1981" s="5" t="s">
        <v>102</v>
      </c>
      <c r="F1981" s="5" t="s">
        <v>8162</v>
      </c>
      <c r="G1981" s="5" t="n">
        <f aca="false">COUNTIF('Duel Log'!A:A,A1981)</f>
        <v>2</v>
      </c>
      <c r="H1981" s="5" t="n">
        <f aca="false">COUNTIFS('Duel Log'!A:A,A1981,'Duel Log'!AA:AA,"Win")</f>
        <v>0</v>
      </c>
      <c r="I1981" s="5" t="s">
        <v>10341</v>
      </c>
      <c r="J1981" s="5" t="s">
        <v>14949</v>
      </c>
      <c r="K1981" s="5"/>
      <c r="L1981" s="5" t="s">
        <v>98</v>
      </c>
      <c r="M1981" s="5" t="s">
        <v>14985</v>
      </c>
      <c r="N1981" s="5" t="s">
        <v>9612</v>
      </c>
    </row>
    <row r="1982" customFormat="false" ht="15" hidden="false" customHeight="true" outlineLevel="0" collapsed="false">
      <c r="A1982" s="6" t="s">
        <v>9071</v>
      </c>
      <c r="B1982" s="6" t="s">
        <v>14986</v>
      </c>
      <c r="C1982" s="6" t="s">
        <v>238</v>
      </c>
      <c r="D1982" s="5" t="s">
        <v>9072</v>
      </c>
      <c r="E1982" s="5" t="s">
        <v>297</v>
      </c>
      <c r="F1982" s="5" t="s">
        <v>9074</v>
      </c>
      <c r="G1982" s="5" t="n">
        <f aca="false">COUNTIF('Duel Log'!A:A,A1982)</f>
        <v>1</v>
      </c>
      <c r="H1982" s="5" t="n">
        <f aca="false">COUNTIFS('Duel Log'!A:A,A1982,'Duel Log'!AA:AA,"Win")</f>
        <v>1</v>
      </c>
      <c r="I1982" s="5" t="s">
        <v>14987</v>
      </c>
      <c r="J1982" s="5"/>
      <c r="K1982" s="5"/>
      <c r="L1982" s="5" t="s">
        <v>98</v>
      </c>
      <c r="M1982" s="5" t="s">
        <v>9648</v>
      </c>
      <c r="N1982" s="5"/>
    </row>
    <row r="1983" customFormat="false" ht="15" hidden="false" customHeight="true" outlineLevel="0" collapsed="false">
      <c r="A1983" s="6" t="s">
        <v>9077</v>
      </c>
      <c r="B1983" s="6" t="s">
        <v>14988</v>
      </c>
      <c r="C1983" s="6" t="s">
        <v>238</v>
      </c>
      <c r="D1983" s="5" t="s">
        <v>9078</v>
      </c>
      <c r="E1983" s="5" t="s">
        <v>297</v>
      </c>
      <c r="F1983" s="5" t="s">
        <v>9080</v>
      </c>
      <c r="G1983" s="5" t="n">
        <f aca="false">COUNTIF('Duel Log'!A:A,A1983)</f>
        <v>1</v>
      </c>
      <c r="H1983" s="5" t="n">
        <f aca="false">COUNTIFS('Duel Log'!A:A,A1983,'Duel Log'!AA:AA,"Win")</f>
        <v>0</v>
      </c>
      <c r="I1983" s="5" t="s">
        <v>14989</v>
      </c>
      <c r="J1983" s="5"/>
      <c r="K1983" s="5"/>
      <c r="L1983" s="5" t="s">
        <v>98</v>
      </c>
      <c r="M1983" s="5" t="s">
        <v>9648</v>
      </c>
      <c r="N1983" s="5"/>
    </row>
    <row r="1984" customFormat="false" ht="15" hidden="false" customHeight="true" outlineLevel="0" collapsed="false">
      <c r="A1984" s="6" t="s">
        <v>9082</v>
      </c>
      <c r="B1984" s="6" t="s">
        <v>14990</v>
      </c>
      <c r="C1984" s="6" t="s">
        <v>238</v>
      </c>
      <c r="D1984" s="5" t="s">
        <v>227</v>
      </c>
      <c r="E1984" s="5" t="s">
        <v>102</v>
      </c>
      <c r="F1984" s="5" t="s">
        <v>5680</v>
      </c>
      <c r="G1984" s="5" t="n">
        <f aca="false">COUNTIF('Duel Log'!A:A,A1984)</f>
        <v>2</v>
      </c>
      <c r="H1984" s="5" t="n">
        <f aca="false">COUNTIFS('Duel Log'!A:A,A1984,'Duel Log'!AA:AA,"Win")</f>
        <v>0</v>
      </c>
      <c r="I1984" s="5" t="s">
        <v>14991</v>
      </c>
      <c r="J1984" s="5" t="s">
        <v>9881</v>
      </c>
      <c r="K1984" s="5"/>
      <c r="L1984" s="5" t="s">
        <v>98</v>
      </c>
      <c r="M1984" s="5" t="s">
        <v>10339</v>
      </c>
      <c r="N1984" s="5" t="s">
        <v>9612</v>
      </c>
    </row>
    <row r="1985" customFormat="false" ht="15" hidden="false" customHeight="true" outlineLevel="0" collapsed="false">
      <c r="A1985" s="6" t="s">
        <v>9083</v>
      </c>
      <c r="B1985" s="6" t="s">
        <v>14992</v>
      </c>
      <c r="C1985" s="6" t="s">
        <v>238</v>
      </c>
      <c r="D1985" s="5" t="s">
        <v>253</v>
      </c>
      <c r="E1985" s="5" t="s">
        <v>102</v>
      </c>
      <c r="F1985" s="5" t="s">
        <v>7800</v>
      </c>
      <c r="G1985" s="5" t="n">
        <f aca="false">COUNTIF('Duel Log'!A:A,A1985)</f>
        <v>3</v>
      </c>
      <c r="H1985" s="5" t="n">
        <f aca="false">COUNTIFS('Duel Log'!A:A,A1985,'Duel Log'!AA:AA,"Win")</f>
        <v>1</v>
      </c>
      <c r="I1985" s="5" t="s">
        <v>14980</v>
      </c>
      <c r="J1985" s="5" t="s">
        <v>10707</v>
      </c>
      <c r="K1985" s="5" t="s">
        <v>14993</v>
      </c>
      <c r="L1985" s="5" t="s">
        <v>98</v>
      </c>
      <c r="M1985" s="5" t="s">
        <v>11525</v>
      </c>
      <c r="N1985" s="5" t="s">
        <v>9602</v>
      </c>
    </row>
    <row r="1986" customFormat="false" ht="15" hidden="false" customHeight="true" outlineLevel="0" collapsed="false">
      <c r="A1986" s="6" t="s">
        <v>9084</v>
      </c>
      <c r="B1986" s="6" t="s">
        <v>14994</v>
      </c>
      <c r="C1986" s="6" t="s">
        <v>238</v>
      </c>
      <c r="D1986" s="5" t="s">
        <v>182</v>
      </c>
      <c r="E1986" s="5" t="s">
        <v>102</v>
      </c>
      <c r="F1986" s="5" t="s">
        <v>8513</v>
      </c>
      <c r="G1986" s="5" t="n">
        <f aca="false">COUNTIF('Duel Log'!A:A,A1986)</f>
        <v>3</v>
      </c>
      <c r="H1986" s="5" t="n">
        <f aca="false">COUNTIFS('Duel Log'!A:A,A1986,'Duel Log'!AA:AA,"Win")</f>
        <v>2</v>
      </c>
      <c r="I1986" s="5" t="s">
        <v>14995</v>
      </c>
      <c r="J1986" s="5" t="s">
        <v>11311</v>
      </c>
      <c r="K1986" s="5" t="s">
        <v>9858</v>
      </c>
      <c r="L1986" s="5" t="s">
        <v>98</v>
      </c>
      <c r="M1986" s="5" t="s">
        <v>9861</v>
      </c>
      <c r="N1986" s="5" t="s">
        <v>9602</v>
      </c>
    </row>
    <row r="1987" customFormat="false" ht="15" hidden="false" customHeight="true" outlineLevel="0" collapsed="false">
      <c r="A1987" s="6" t="s">
        <v>9085</v>
      </c>
      <c r="B1987" s="6" t="s">
        <v>14996</v>
      </c>
      <c r="C1987" s="6" t="s">
        <v>238</v>
      </c>
      <c r="D1987" s="5" t="s">
        <v>212</v>
      </c>
      <c r="E1987" s="5" t="s">
        <v>102</v>
      </c>
      <c r="F1987" s="5" t="s">
        <v>6549</v>
      </c>
      <c r="G1987" s="5" t="n">
        <f aca="false">COUNTIF('Duel Log'!A:A,A1987)</f>
        <v>3</v>
      </c>
      <c r="H1987" s="5" t="n">
        <f aca="false">COUNTIFS('Duel Log'!A:A,A1987,'Duel Log'!AA:AA,"Win")</f>
        <v>2</v>
      </c>
      <c r="I1987" s="5" t="s">
        <v>10707</v>
      </c>
      <c r="J1987" s="5" t="s">
        <v>10512</v>
      </c>
      <c r="K1987" s="5" t="s">
        <v>14997</v>
      </c>
      <c r="L1987" s="5" t="s">
        <v>98</v>
      </c>
      <c r="M1987" s="5" t="s">
        <v>10505</v>
      </c>
      <c r="N1987" s="5" t="s">
        <v>9602</v>
      </c>
    </row>
    <row r="1988" customFormat="false" ht="15" hidden="false" customHeight="true" outlineLevel="0" collapsed="false">
      <c r="A1988" s="6" t="s">
        <v>9086</v>
      </c>
      <c r="B1988" s="6" t="s">
        <v>14998</v>
      </c>
      <c r="C1988" s="6" t="s">
        <v>238</v>
      </c>
      <c r="D1988" s="5" t="s">
        <v>76</v>
      </c>
      <c r="E1988" s="5" t="s">
        <v>102</v>
      </c>
      <c r="F1988" s="5" t="s">
        <v>240</v>
      </c>
      <c r="G1988" s="5" t="n">
        <f aca="false">COUNTIF('Duel Log'!A:A,A1988)</f>
        <v>3</v>
      </c>
      <c r="H1988" s="5" t="n">
        <f aca="false">COUNTIFS('Duel Log'!A:A,A1988,'Duel Log'!AA:AA,"Win")</f>
        <v>1</v>
      </c>
      <c r="I1988" s="5" t="s">
        <v>12831</v>
      </c>
      <c r="J1988" s="5" t="s">
        <v>14980</v>
      </c>
      <c r="K1988" s="5" t="s">
        <v>14999</v>
      </c>
      <c r="L1988" s="5" t="s">
        <v>98</v>
      </c>
      <c r="M1988" s="5" t="s">
        <v>10387</v>
      </c>
      <c r="N1988" s="5" t="s">
        <v>9602</v>
      </c>
    </row>
    <row r="1989" customFormat="false" ht="15" hidden="false" customHeight="true" outlineLevel="0" collapsed="false">
      <c r="A1989" s="6" t="s">
        <v>9087</v>
      </c>
      <c r="B1989" s="6" t="s">
        <v>15000</v>
      </c>
      <c r="C1989" s="6" t="s">
        <v>238</v>
      </c>
      <c r="D1989" s="6" t="s">
        <v>264</v>
      </c>
      <c r="E1989" s="5" t="s">
        <v>102</v>
      </c>
      <c r="F1989" s="5" t="s">
        <v>8742</v>
      </c>
      <c r="G1989" s="5" t="n">
        <f aca="false">COUNTIF('Duel Log'!A:A,A1989)</f>
        <v>2</v>
      </c>
      <c r="H1989" s="5" t="n">
        <f aca="false">COUNTIFS('Duel Log'!A:A,A1989,'Duel Log'!AA:AA,"Win")</f>
        <v>0</v>
      </c>
      <c r="I1989" s="5" t="s">
        <v>9858</v>
      </c>
      <c r="J1989" s="5" t="s">
        <v>14982</v>
      </c>
      <c r="K1989" s="5"/>
      <c r="L1989" s="5" t="s">
        <v>98</v>
      </c>
      <c r="M1989" s="5" t="s">
        <v>10320</v>
      </c>
      <c r="N1989" s="5" t="s">
        <v>9612</v>
      </c>
    </row>
    <row r="1990" customFormat="false" ht="15" hidden="false" customHeight="true" outlineLevel="0" collapsed="false">
      <c r="A1990" s="6" t="s">
        <v>9088</v>
      </c>
      <c r="B1990" s="6" t="s">
        <v>15001</v>
      </c>
      <c r="C1990" s="6" t="s">
        <v>238</v>
      </c>
      <c r="D1990" s="5" t="s">
        <v>198</v>
      </c>
      <c r="E1990" s="5" t="s">
        <v>102</v>
      </c>
      <c r="F1990" s="5" t="s">
        <v>6007</v>
      </c>
      <c r="G1990" s="5" t="n">
        <f aca="false">COUNTIF('Duel Log'!A:A,A1990)</f>
        <v>2</v>
      </c>
      <c r="H1990" s="5" t="n">
        <f aca="false">COUNTIFS('Duel Log'!A:A,A1990,'Duel Log'!AA:AA,"Win")</f>
        <v>0</v>
      </c>
      <c r="I1990" s="5" t="s">
        <v>15002</v>
      </c>
      <c r="J1990" s="5" t="s">
        <v>9944</v>
      </c>
      <c r="K1990" s="5"/>
      <c r="L1990" s="5" t="s">
        <v>98</v>
      </c>
      <c r="M1990" s="5" t="s">
        <v>10738</v>
      </c>
      <c r="N1990" s="5" t="s">
        <v>9612</v>
      </c>
    </row>
    <row r="1991" customFormat="false" ht="15" hidden="false" customHeight="true" outlineLevel="0" collapsed="false">
      <c r="A1991" s="6" t="s">
        <v>9089</v>
      </c>
      <c r="B1991" s="6" t="s">
        <v>15003</v>
      </c>
      <c r="C1991" s="6" t="s">
        <v>238</v>
      </c>
      <c r="D1991" s="5" t="s">
        <v>567</v>
      </c>
      <c r="E1991" s="5" t="s">
        <v>297</v>
      </c>
      <c r="F1991" s="5" t="s">
        <v>6902</v>
      </c>
      <c r="G1991" s="5" t="n">
        <f aca="false">COUNTIF('Duel Log'!A:A,A1991)</f>
        <v>2</v>
      </c>
      <c r="H1991" s="5" t="n">
        <f aca="false">COUNTIFS('Duel Log'!A:A,A1991,'Duel Log'!AA:AA,"Win")</f>
        <v>2</v>
      </c>
      <c r="I1991" s="5" t="s">
        <v>10707</v>
      </c>
      <c r="J1991" s="5" t="s">
        <v>10512</v>
      </c>
      <c r="K1991" s="5"/>
      <c r="L1991" s="5" t="s">
        <v>98</v>
      </c>
      <c r="M1991" s="5" t="s">
        <v>9693</v>
      </c>
      <c r="N1991" s="5"/>
    </row>
    <row r="1992" customFormat="false" ht="15" hidden="false" customHeight="true" outlineLevel="0" collapsed="false">
      <c r="A1992" s="6" t="s">
        <v>9090</v>
      </c>
      <c r="B1992" s="6" t="s">
        <v>15004</v>
      </c>
      <c r="C1992" s="6" t="s">
        <v>238</v>
      </c>
      <c r="D1992" s="5" t="s">
        <v>9091</v>
      </c>
      <c r="E1992" s="5" t="s">
        <v>297</v>
      </c>
      <c r="F1992" s="5" t="s">
        <v>9093</v>
      </c>
      <c r="G1992" s="5" t="n">
        <f aca="false">COUNTIF('Duel Log'!A:A,A1992)</f>
        <v>1</v>
      </c>
      <c r="H1992" s="5" t="n">
        <f aca="false">COUNTIFS('Duel Log'!A:A,A1992,'Duel Log'!AA:AA,"Win")</f>
        <v>0</v>
      </c>
      <c r="I1992" s="5" t="s">
        <v>11311</v>
      </c>
      <c r="J1992" s="5"/>
      <c r="K1992" s="5"/>
      <c r="L1992" s="5" t="s">
        <v>98</v>
      </c>
      <c r="M1992" s="5" t="s">
        <v>9648</v>
      </c>
      <c r="N1992" s="5"/>
    </row>
    <row r="1993" customFormat="false" ht="15" hidden="false" customHeight="true" outlineLevel="0" collapsed="false">
      <c r="A1993" s="6" t="s">
        <v>9095</v>
      </c>
      <c r="B1993" s="6" t="s">
        <v>15005</v>
      </c>
      <c r="C1993" s="6" t="s">
        <v>558</v>
      </c>
      <c r="D1993" s="5" t="s">
        <v>1206</v>
      </c>
      <c r="E1993" s="5" t="s">
        <v>297</v>
      </c>
      <c r="F1993" s="5" t="s">
        <v>9096</v>
      </c>
      <c r="G1993" s="5" t="n">
        <f aca="false">COUNTIF('Duel Log'!A:A,A1993)</f>
        <v>3</v>
      </c>
      <c r="H1993" s="5" t="n">
        <f aca="false">COUNTIFS('Duel Log'!A:A,A1993,'Duel Log'!AA:AA,"Win")</f>
        <v>1</v>
      </c>
      <c r="I1993" s="5" t="s">
        <v>15006</v>
      </c>
      <c r="J1993" s="5" t="s">
        <v>15007</v>
      </c>
      <c r="K1993" s="5" t="s">
        <v>15008</v>
      </c>
      <c r="L1993" s="5" t="s">
        <v>98</v>
      </c>
      <c r="M1993" s="5" t="s">
        <v>10627</v>
      </c>
      <c r="N1993" s="5"/>
    </row>
    <row r="1994" customFormat="false" ht="15" hidden="false" customHeight="true" outlineLevel="0" collapsed="false">
      <c r="A1994" s="8" t="s">
        <v>9101</v>
      </c>
      <c r="B1994" s="8" t="s">
        <v>15005</v>
      </c>
      <c r="C1994" s="8" t="s">
        <v>558</v>
      </c>
      <c r="D1994" s="7" t="s">
        <v>1206</v>
      </c>
      <c r="E1994" s="7" t="s">
        <v>297</v>
      </c>
      <c r="F1994" s="7" t="s">
        <v>9102</v>
      </c>
      <c r="G1994" s="7" t="n">
        <f aca="false">COUNTIF('Duel Log'!A:A,A1994)</f>
        <v>3</v>
      </c>
      <c r="H1994" s="7" t="n">
        <f aca="false">COUNTIFS('Duel Log'!A:A,A1994,'Duel Log'!AA:AA,"Win")</f>
        <v>0</v>
      </c>
      <c r="I1994" s="7" t="s">
        <v>13195</v>
      </c>
      <c r="J1994" s="7" t="s">
        <v>14153</v>
      </c>
      <c r="K1994" s="7" t="s">
        <v>15009</v>
      </c>
      <c r="L1994" s="7" t="s">
        <v>99</v>
      </c>
      <c r="M1994" s="7" t="s">
        <v>12472</v>
      </c>
      <c r="N1994" s="7"/>
    </row>
    <row r="1995" customFormat="false" ht="15" hidden="false" customHeight="true" outlineLevel="0" collapsed="false">
      <c r="A1995" s="8" t="s">
        <v>9107</v>
      </c>
      <c r="B1995" s="8" t="s">
        <v>15005</v>
      </c>
      <c r="C1995" s="8" t="s">
        <v>558</v>
      </c>
      <c r="D1995" s="7" t="s">
        <v>1206</v>
      </c>
      <c r="E1995" s="7" t="s">
        <v>297</v>
      </c>
      <c r="F1995" s="7" t="s">
        <v>9108</v>
      </c>
      <c r="G1995" s="7" t="n">
        <f aca="false">COUNTIF('Duel Log'!A:A,A1995)</f>
        <v>3</v>
      </c>
      <c r="H1995" s="7" t="n">
        <f aca="false">COUNTIFS('Duel Log'!A:A,A1995,'Duel Log'!AA:AA,"Win")</f>
        <v>2</v>
      </c>
      <c r="I1995" s="7" t="s">
        <v>15010</v>
      </c>
      <c r="J1995" s="7" t="s">
        <v>15011</v>
      </c>
      <c r="K1995" s="7" t="s">
        <v>15012</v>
      </c>
      <c r="L1995" s="7" t="s">
        <v>99</v>
      </c>
      <c r="M1995" s="7" t="s">
        <v>13407</v>
      </c>
      <c r="N1995" s="7"/>
    </row>
    <row r="1996" customFormat="false" ht="15" hidden="false" customHeight="true" outlineLevel="0" collapsed="false">
      <c r="A1996" s="6" t="s">
        <v>9112</v>
      </c>
      <c r="B1996" s="6" t="s">
        <v>15013</v>
      </c>
      <c r="C1996" s="6" t="s">
        <v>558</v>
      </c>
      <c r="D1996" s="5" t="s">
        <v>718</v>
      </c>
      <c r="E1996" s="5" t="s">
        <v>297</v>
      </c>
      <c r="F1996" s="5" t="s">
        <v>9113</v>
      </c>
      <c r="G1996" s="5" t="n">
        <f aca="false">COUNTIF('Duel Log'!A:A,A1996)</f>
        <v>3</v>
      </c>
      <c r="H1996" s="5" t="n">
        <f aca="false">COUNTIFS('Duel Log'!A:A,A1996,'Duel Log'!AA:AA,"Win")</f>
        <v>1</v>
      </c>
      <c r="I1996" s="5" t="s">
        <v>14153</v>
      </c>
      <c r="J1996" s="5" t="s">
        <v>15014</v>
      </c>
      <c r="K1996" s="5" t="s">
        <v>15015</v>
      </c>
      <c r="L1996" s="5" t="s">
        <v>98</v>
      </c>
      <c r="M1996" s="5" t="s">
        <v>10712</v>
      </c>
      <c r="N1996" s="5"/>
    </row>
    <row r="1997" customFormat="false" ht="15" hidden="false" customHeight="true" outlineLevel="0" collapsed="false">
      <c r="A1997" s="8" t="s">
        <v>9118</v>
      </c>
      <c r="B1997" s="8" t="s">
        <v>15013</v>
      </c>
      <c r="C1997" s="8" t="s">
        <v>558</v>
      </c>
      <c r="D1997" s="7" t="s">
        <v>718</v>
      </c>
      <c r="E1997" s="7" t="s">
        <v>297</v>
      </c>
      <c r="F1997" s="7" t="s">
        <v>9119</v>
      </c>
      <c r="G1997" s="7" t="n">
        <f aca="false">COUNTIF('Duel Log'!A:A,A1997)</f>
        <v>3</v>
      </c>
      <c r="H1997" s="7" t="n">
        <f aca="false">COUNTIFS('Duel Log'!A:A,A1997,'Duel Log'!AA:AA,"Win")</f>
        <v>2</v>
      </c>
      <c r="I1997" s="7" t="s">
        <v>15016</v>
      </c>
      <c r="J1997" s="7" t="s">
        <v>10714</v>
      </c>
      <c r="K1997" s="7" t="s">
        <v>15017</v>
      </c>
      <c r="L1997" s="7" t="s">
        <v>99</v>
      </c>
      <c r="M1997" s="7" t="s">
        <v>9980</v>
      </c>
      <c r="N1997" s="7"/>
    </row>
    <row r="1998" customFormat="false" ht="15" hidden="false" customHeight="true" outlineLevel="0" collapsed="false">
      <c r="A1998" s="8" t="s">
        <v>9126</v>
      </c>
      <c r="B1998" s="8" t="s">
        <v>15013</v>
      </c>
      <c r="C1998" s="8" t="s">
        <v>558</v>
      </c>
      <c r="D1998" s="7" t="s">
        <v>718</v>
      </c>
      <c r="E1998" s="7" t="s">
        <v>297</v>
      </c>
      <c r="F1998" s="7" t="s">
        <v>9127</v>
      </c>
      <c r="G1998" s="7" t="n">
        <f aca="false">COUNTIF('Duel Log'!A:A,A1998)</f>
        <v>3</v>
      </c>
      <c r="H1998" s="7" t="n">
        <f aca="false">COUNTIFS('Duel Log'!A:A,A1998,'Duel Log'!AA:AA,"Win")</f>
        <v>1</v>
      </c>
      <c r="I1998" s="7" t="s">
        <v>15018</v>
      </c>
      <c r="J1998" s="7" t="s">
        <v>15019</v>
      </c>
      <c r="K1998" s="7" t="s">
        <v>15020</v>
      </c>
      <c r="L1998" s="7" t="s">
        <v>99</v>
      </c>
      <c r="M1998" s="7" t="s">
        <v>14748</v>
      </c>
      <c r="N1998" s="7"/>
    </row>
    <row r="1999" customFormat="false" ht="15" hidden="false" customHeight="true" outlineLevel="0" collapsed="false">
      <c r="A1999" s="8" t="s">
        <v>9132</v>
      </c>
      <c r="B1999" s="8" t="s">
        <v>15013</v>
      </c>
      <c r="C1999" s="8" t="s">
        <v>558</v>
      </c>
      <c r="D1999" s="7" t="s">
        <v>718</v>
      </c>
      <c r="E1999" s="7" t="s">
        <v>297</v>
      </c>
      <c r="F1999" s="7" t="s">
        <v>9133</v>
      </c>
      <c r="G1999" s="7" t="n">
        <f aca="false">COUNTIF('Duel Log'!A:A,A1999)</f>
        <v>3</v>
      </c>
      <c r="H1999" s="7" t="n">
        <f aca="false">COUNTIFS('Duel Log'!A:A,A1999,'Duel Log'!AA:AA,"Win")</f>
        <v>3</v>
      </c>
      <c r="I1999" s="7" t="s">
        <v>15021</v>
      </c>
      <c r="J1999" s="7" t="s">
        <v>15022</v>
      </c>
      <c r="K1999" s="7" t="s">
        <v>15023</v>
      </c>
      <c r="L1999" s="7" t="s">
        <v>99</v>
      </c>
      <c r="M1999" s="7" t="s">
        <v>15024</v>
      </c>
      <c r="N1999" s="7"/>
    </row>
    <row r="2000" customFormat="false" ht="15" hidden="false" customHeight="true" outlineLevel="0" collapsed="false">
      <c r="A2000" s="8" t="s">
        <v>9136</v>
      </c>
      <c r="B2000" s="8" t="s">
        <v>15013</v>
      </c>
      <c r="C2000" s="8" t="s">
        <v>558</v>
      </c>
      <c r="D2000" s="7" t="s">
        <v>718</v>
      </c>
      <c r="E2000" s="7" t="s">
        <v>297</v>
      </c>
      <c r="F2000" s="7" t="s">
        <v>9137</v>
      </c>
      <c r="G2000" s="7" t="n">
        <f aca="false">COUNTIF('Duel Log'!A:A,A2000)</f>
        <v>3</v>
      </c>
      <c r="H2000" s="7" t="n">
        <f aca="false">COUNTIFS('Duel Log'!A:A,A2000,'Duel Log'!AA:AA,"Win")</f>
        <v>1</v>
      </c>
      <c r="I2000" s="7" t="s">
        <v>12495</v>
      </c>
      <c r="J2000" s="7" t="s">
        <v>14153</v>
      </c>
      <c r="K2000" s="7" t="s">
        <v>15025</v>
      </c>
      <c r="L2000" s="7" t="s">
        <v>99</v>
      </c>
      <c r="M2000" s="7" t="s">
        <v>10290</v>
      </c>
      <c r="N2000" s="7"/>
    </row>
    <row r="2001" customFormat="false" ht="15" hidden="false" customHeight="true" outlineLevel="0" collapsed="false">
      <c r="A2001" s="6" t="s">
        <v>9141</v>
      </c>
      <c r="B2001" s="6" t="s">
        <v>15026</v>
      </c>
      <c r="C2001" s="6" t="s">
        <v>558</v>
      </c>
      <c r="D2001" s="5" t="s">
        <v>2391</v>
      </c>
      <c r="E2001" s="5" t="s">
        <v>297</v>
      </c>
      <c r="F2001" s="5" t="s">
        <v>9142</v>
      </c>
      <c r="G2001" s="5" t="n">
        <f aca="false">COUNTIF('Duel Log'!A:A,A2001)</f>
        <v>2</v>
      </c>
      <c r="H2001" s="5" t="n">
        <f aca="false">COUNTIFS('Duel Log'!A:A,A2001,'Duel Log'!AA:AA,"Win")</f>
        <v>0</v>
      </c>
      <c r="I2001" s="5" t="s">
        <v>11260</v>
      </c>
      <c r="J2001" s="5" t="s">
        <v>15027</v>
      </c>
      <c r="K2001" s="5"/>
      <c r="L2001" s="5" t="s">
        <v>98</v>
      </c>
      <c r="M2001" s="5" t="s">
        <v>9693</v>
      </c>
      <c r="N2001" s="5"/>
    </row>
    <row r="2002" customFormat="false" ht="15" hidden="false" customHeight="true" outlineLevel="0" collapsed="false">
      <c r="A2002" s="8" t="s">
        <v>9144</v>
      </c>
      <c r="B2002" s="8" t="s">
        <v>15026</v>
      </c>
      <c r="C2002" s="8" t="s">
        <v>558</v>
      </c>
      <c r="D2002" s="7" t="s">
        <v>2391</v>
      </c>
      <c r="E2002" s="7" t="s">
        <v>297</v>
      </c>
      <c r="F2002" s="7" t="s">
        <v>9145</v>
      </c>
      <c r="G2002" s="7" t="n">
        <f aca="false">COUNTIF('Duel Log'!A:A,A2002)</f>
        <v>1</v>
      </c>
      <c r="H2002" s="7" t="n">
        <f aca="false">COUNTIFS('Duel Log'!A:A,A2002,'Duel Log'!AA:AA,"Win")</f>
        <v>1</v>
      </c>
      <c r="I2002" s="7" t="s">
        <v>15028</v>
      </c>
      <c r="J2002" s="7"/>
      <c r="K2002" s="7"/>
      <c r="L2002" s="7" t="s">
        <v>99</v>
      </c>
      <c r="M2002" s="7" t="s">
        <v>9648</v>
      </c>
      <c r="N2002" s="7"/>
    </row>
    <row r="2003" customFormat="false" ht="15" hidden="false" customHeight="true" outlineLevel="0" collapsed="false">
      <c r="A2003" s="8" t="s">
        <v>9147</v>
      </c>
      <c r="B2003" s="8" t="s">
        <v>15026</v>
      </c>
      <c r="C2003" s="8" t="s">
        <v>558</v>
      </c>
      <c r="D2003" s="7" t="s">
        <v>2391</v>
      </c>
      <c r="E2003" s="7" t="s">
        <v>297</v>
      </c>
      <c r="F2003" s="7" t="s">
        <v>2133</v>
      </c>
      <c r="G2003" s="7" t="n">
        <f aca="false">COUNTIF('Duel Log'!A:A,A2003)</f>
        <v>3</v>
      </c>
      <c r="H2003" s="7" t="n">
        <f aca="false">COUNTIFS('Duel Log'!A:A,A2003,'Duel Log'!AA:AA,"Win")</f>
        <v>2</v>
      </c>
      <c r="I2003" s="7" t="s">
        <v>14153</v>
      </c>
      <c r="J2003" s="7" t="s">
        <v>15029</v>
      </c>
      <c r="K2003" s="7" t="s">
        <v>15030</v>
      </c>
      <c r="L2003" s="7" t="s">
        <v>99</v>
      </c>
      <c r="M2003" s="7" t="s">
        <v>10373</v>
      </c>
      <c r="N2003" s="7"/>
    </row>
    <row r="2004" customFormat="false" ht="15" hidden="false" customHeight="true" outlineLevel="0" collapsed="false">
      <c r="A2004" s="6" t="s">
        <v>9152</v>
      </c>
      <c r="B2004" s="6" t="s">
        <v>15031</v>
      </c>
      <c r="C2004" s="6" t="s">
        <v>558</v>
      </c>
      <c r="D2004" s="5" t="s">
        <v>3154</v>
      </c>
      <c r="E2004" s="5" t="s">
        <v>297</v>
      </c>
      <c r="F2004" s="5" t="s">
        <v>9153</v>
      </c>
      <c r="G2004" s="5" t="n">
        <f aca="false">COUNTIF('Duel Log'!A:A,A2004)</f>
        <v>3</v>
      </c>
      <c r="H2004" s="5" t="n">
        <f aca="false">COUNTIFS('Duel Log'!A:A,A2004,'Duel Log'!AA:AA,"Win")</f>
        <v>2</v>
      </c>
      <c r="I2004" s="5" t="s">
        <v>15032</v>
      </c>
      <c r="J2004" s="5" t="s">
        <v>14153</v>
      </c>
      <c r="K2004" s="5" t="s">
        <v>15033</v>
      </c>
      <c r="L2004" s="5" t="s">
        <v>98</v>
      </c>
      <c r="M2004" s="5" t="s">
        <v>15034</v>
      </c>
      <c r="N2004" s="5"/>
    </row>
    <row r="2005" customFormat="false" ht="15" hidden="false" customHeight="true" outlineLevel="0" collapsed="false">
      <c r="A2005" s="8" t="s">
        <v>9161</v>
      </c>
      <c r="B2005" s="8" t="s">
        <v>15031</v>
      </c>
      <c r="C2005" s="8" t="s">
        <v>558</v>
      </c>
      <c r="D2005" s="7" t="s">
        <v>3154</v>
      </c>
      <c r="E2005" s="7" t="s">
        <v>297</v>
      </c>
      <c r="F2005" s="7" t="s">
        <v>2401</v>
      </c>
      <c r="G2005" s="7" t="n">
        <f aca="false">COUNTIF('Duel Log'!A:A,A2005)</f>
        <v>3</v>
      </c>
      <c r="H2005" s="7" t="n">
        <f aca="false">COUNTIFS('Duel Log'!A:A,A2005,'Duel Log'!AA:AA,"Win")</f>
        <v>3</v>
      </c>
      <c r="I2005" s="7" t="s">
        <v>9858</v>
      </c>
      <c r="J2005" s="7" t="s">
        <v>15035</v>
      </c>
      <c r="K2005" s="7" t="s">
        <v>10714</v>
      </c>
      <c r="L2005" s="7" t="s">
        <v>99</v>
      </c>
      <c r="M2005" s="7" t="s">
        <v>12028</v>
      </c>
      <c r="N2005" s="7"/>
    </row>
    <row r="2006" customFormat="false" ht="15" hidden="false" customHeight="true" outlineLevel="0" collapsed="false">
      <c r="A2006" s="8" t="s">
        <v>9167</v>
      </c>
      <c r="B2006" s="8" t="s">
        <v>15031</v>
      </c>
      <c r="C2006" s="8" t="s">
        <v>558</v>
      </c>
      <c r="D2006" s="7" t="s">
        <v>3154</v>
      </c>
      <c r="E2006" s="7" t="s">
        <v>297</v>
      </c>
      <c r="F2006" s="7" t="s">
        <v>9168</v>
      </c>
      <c r="G2006" s="7" t="n">
        <f aca="false">COUNTIF('Duel Log'!A:A,A2006)</f>
        <v>3</v>
      </c>
      <c r="H2006" s="7" t="n">
        <f aca="false">COUNTIFS('Duel Log'!A:A,A2006,'Duel Log'!AA:AA,"Win")</f>
        <v>3</v>
      </c>
      <c r="I2006" s="7" t="s">
        <v>15036</v>
      </c>
      <c r="J2006" s="7" t="s">
        <v>15019</v>
      </c>
      <c r="K2006" s="7" t="s">
        <v>15037</v>
      </c>
      <c r="L2006" s="7" t="s">
        <v>99</v>
      </c>
      <c r="M2006" s="7" t="s">
        <v>12406</v>
      </c>
      <c r="N2006" s="7"/>
    </row>
    <row r="2007" customFormat="false" ht="15" hidden="false" customHeight="true" outlineLevel="0" collapsed="false">
      <c r="A2007" s="6" t="s">
        <v>9174</v>
      </c>
      <c r="B2007" s="6" t="s">
        <v>15038</v>
      </c>
      <c r="C2007" s="6" t="s">
        <v>558</v>
      </c>
      <c r="D2007" s="5" t="s">
        <v>9175</v>
      </c>
      <c r="E2007" s="5" t="s">
        <v>102</v>
      </c>
      <c r="F2007" s="5" t="s">
        <v>9177</v>
      </c>
      <c r="G2007" s="5" t="n">
        <f aca="false">COUNTIF('Duel Log'!A:A,A2007)</f>
        <v>1</v>
      </c>
      <c r="H2007" s="5" t="n">
        <f aca="false">COUNTIFS('Duel Log'!A:A,A2007,'Duel Log'!AA:AA,"Win")</f>
        <v>1</v>
      </c>
      <c r="I2007" s="5" t="s">
        <v>15039</v>
      </c>
      <c r="J2007" s="5"/>
      <c r="K2007" s="5"/>
      <c r="L2007" s="5" t="s">
        <v>98</v>
      </c>
      <c r="M2007" s="5" t="s">
        <v>9596</v>
      </c>
      <c r="N2007" s="5" t="s">
        <v>9596</v>
      </c>
    </row>
    <row r="2008" customFormat="false" ht="15" hidden="false" customHeight="true" outlineLevel="0" collapsed="false">
      <c r="A2008" s="6" t="s">
        <v>9179</v>
      </c>
      <c r="B2008" s="6" t="s">
        <v>15040</v>
      </c>
      <c r="C2008" s="6" t="s">
        <v>558</v>
      </c>
      <c r="D2008" s="5" t="s">
        <v>9180</v>
      </c>
      <c r="E2008" s="5" t="s">
        <v>102</v>
      </c>
      <c r="F2008" s="5" t="s">
        <v>9182</v>
      </c>
      <c r="G2008" s="5" t="n">
        <f aca="false">COUNTIF('Duel Log'!A:A,A2008)</f>
        <v>2</v>
      </c>
      <c r="H2008" s="5" t="n">
        <f aca="false">COUNTIFS('Duel Log'!A:A,A2008,'Duel Log'!AA:AA,"Win")</f>
        <v>2</v>
      </c>
      <c r="I2008" s="5" t="s">
        <v>15041</v>
      </c>
      <c r="J2008" s="5" t="s">
        <v>15042</v>
      </c>
      <c r="K2008" s="5"/>
      <c r="L2008" s="5" t="s">
        <v>98</v>
      </c>
      <c r="M2008" s="5" t="s">
        <v>9818</v>
      </c>
      <c r="N2008" s="5" t="s">
        <v>9612</v>
      </c>
    </row>
    <row r="2009" customFormat="false" ht="15" hidden="false" customHeight="true" outlineLevel="0" collapsed="false">
      <c r="A2009" s="6" t="s">
        <v>9186</v>
      </c>
      <c r="B2009" s="6" t="s">
        <v>15043</v>
      </c>
      <c r="C2009" s="6" t="s">
        <v>558</v>
      </c>
      <c r="D2009" s="6" t="s">
        <v>1747</v>
      </c>
      <c r="E2009" s="5" t="s">
        <v>102</v>
      </c>
      <c r="F2009" s="5" t="s">
        <v>7098</v>
      </c>
      <c r="G2009" s="5" t="n">
        <f aca="false">COUNTIF('Duel Log'!A:A,A2009)</f>
        <v>3</v>
      </c>
      <c r="H2009" s="5" t="n">
        <f aca="false">COUNTIFS('Duel Log'!A:A,A2009,'Duel Log'!AA:AA,"Win")</f>
        <v>2</v>
      </c>
      <c r="I2009" s="5" t="s">
        <v>15044</v>
      </c>
      <c r="J2009" s="5" t="s">
        <v>15045</v>
      </c>
      <c r="K2009" s="5" t="s">
        <v>15046</v>
      </c>
      <c r="L2009" s="5" t="s">
        <v>98</v>
      </c>
      <c r="M2009" s="5" t="s">
        <v>14094</v>
      </c>
      <c r="N2009" s="5" t="s">
        <v>9602</v>
      </c>
    </row>
    <row r="2010" customFormat="false" ht="15" hidden="false" customHeight="true" outlineLevel="0" collapsed="false">
      <c r="A2010" s="6" t="s">
        <v>9191</v>
      </c>
      <c r="B2010" s="6" t="s">
        <v>15047</v>
      </c>
      <c r="C2010" s="6" t="s">
        <v>558</v>
      </c>
      <c r="D2010" s="5" t="s">
        <v>9192</v>
      </c>
      <c r="E2010" s="5" t="s">
        <v>102</v>
      </c>
      <c r="F2010" s="5" t="s">
        <v>9194</v>
      </c>
      <c r="G2010" s="5" t="n">
        <f aca="false">COUNTIF('Duel Log'!A:A,A2010)</f>
        <v>3</v>
      </c>
      <c r="H2010" s="5" t="n">
        <f aca="false">COUNTIFS('Duel Log'!A:A,A2010,'Duel Log'!AA:AA,"Win")</f>
        <v>2</v>
      </c>
      <c r="I2010" s="5" t="s">
        <v>15048</v>
      </c>
      <c r="J2010" s="5" t="s">
        <v>15049</v>
      </c>
      <c r="K2010" s="5" t="s">
        <v>15050</v>
      </c>
      <c r="L2010" s="5" t="s">
        <v>98</v>
      </c>
      <c r="M2010" s="5" t="s">
        <v>9992</v>
      </c>
      <c r="N2010" s="5" t="s">
        <v>9602</v>
      </c>
    </row>
    <row r="2011" customFormat="false" ht="15" hidden="false" customHeight="true" outlineLevel="0" collapsed="false">
      <c r="A2011" s="6" t="s">
        <v>9199</v>
      </c>
      <c r="B2011" s="6" t="s">
        <v>15051</v>
      </c>
      <c r="C2011" s="6" t="s">
        <v>558</v>
      </c>
      <c r="D2011" s="5" t="s">
        <v>6476</v>
      </c>
      <c r="E2011" s="5" t="s">
        <v>102</v>
      </c>
      <c r="F2011" s="5" t="s">
        <v>9200</v>
      </c>
      <c r="G2011" s="5" t="n">
        <f aca="false">COUNTIF('Duel Log'!A:A,A2011)</f>
        <v>2</v>
      </c>
      <c r="H2011" s="5" t="n">
        <f aca="false">COUNTIFS('Duel Log'!A:A,A2011,'Duel Log'!AA:AA,"Win")</f>
        <v>2</v>
      </c>
      <c r="I2011" s="5" t="s">
        <v>15052</v>
      </c>
      <c r="J2011" s="5" t="s">
        <v>15053</v>
      </c>
      <c r="K2011" s="5"/>
      <c r="L2011" s="5" t="s">
        <v>98</v>
      </c>
      <c r="M2011" s="5" t="s">
        <v>9887</v>
      </c>
      <c r="N2011" s="5" t="s">
        <v>9612</v>
      </c>
    </row>
    <row r="2012" customFormat="false" ht="15" hidden="false" customHeight="true" outlineLevel="0" collapsed="false">
      <c r="A2012" s="6" t="s">
        <v>9205</v>
      </c>
      <c r="B2012" s="6" t="s">
        <v>15054</v>
      </c>
      <c r="C2012" s="6" t="s">
        <v>558</v>
      </c>
      <c r="D2012" s="5" t="s">
        <v>478</v>
      </c>
      <c r="E2012" s="5" t="s">
        <v>102</v>
      </c>
      <c r="F2012" s="5" t="s">
        <v>9206</v>
      </c>
      <c r="G2012" s="5" t="n">
        <f aca="false">COUNTIF('Duel Log'!A:A,A2012)</f>
        <v>3</v>
      </c>
      <c r="H2012" s="5" t="n">
        <f aca="false">COUNTIFS('Duel Log'!A:A,A2012,'Duel Log'!AA:AA,"Win")</f>
        <v>2</v>
      </c>
      <c r="I2012" s="5" t="s">
        <v>15055</v>
      </c>
      <c r="J2012" s="5" t="s">
        <v>15056</v>
      </c>
      <c r="K2012" s="5" t="s">
        <v>15057</v>
      </c>
      <c r="L2012" s="5" t="s">
        <v>98</v>
      </c>
      <c r="M2012" s="5" t="s">
        <v>14890</v>
      </c>
      <c r="N2012" s="5" t="s">
        <v>9602</v>
      </c>
    </row>
    <row r="2013" customFormat="false" ht="15" hidden="false" customHeight="true" outlineLevel="0" collapsed="false">
      <c r="A2013" s="6" t="s">
        <v>9213</v>
      </c>
      <c r="B2013" s="6" t="s">
        <v>15058</v>
      </c>
      <c r="C2013" s="6" t="s">
        <v>558</v>
      </c>
      <c r="D2013" s="6" t="s">
        <v>365</v>
      </c>
      <c r="E2013" s="5" t="s">
        <v>102</v>
      </c>
      <c r="F2013" s="5" t="s">
        <v>8890</v>
      </c>
      <c r="G2013" s="5" t="n">
        <f aca="false">COUNTIF('Duel Log'!A:A,A2013)</f>
        <v>2</v>
      </c>
      <c r="H2013" s="5" t="n">
        <f aca="false">COUNTIFS('Duel Log'!A:A,A2013,'Duel Log'!AA:AA,"Win")</f>
        <v>2</v>
      </c>
      <c r="I2013" s="5" t="s">
        <v>15059</v>
      </c>
      <c r="J2013" s="5" t="s">
        <v>15060</v>
      </c>
      <c r="K2013" s="5"/>
      <c r="L2013" s="5" t="s">
        <v>98</v>
      </c>
      <c r="M2013" s="5" t="s">
        <v>9754</v>
      </c>
      <c r="N2013" s="5" t="s">
        <v>9612</v>
      </c>
    </row>
    <row r="2014" customFormat="false" ht="15" hidden="false" customHeight="true" outlineLevel="0" collapsed="false">
      <c r="A2014" s="6" t="s">
        <v>9214</v>
      </c>
      <c r="B2014" s="6" t="s">
        <v>15061</v>
      </c>
      <c r="C2014" s="6" t="s">
        <v>558</v>
      </c>
      <c r="D2014" s="6" t="s">
        <v>264</v>
      </c>
      <c r="E2014" s="5" t="s">
        <v>102</v>
      </c>
      <c r="F2014" s="5" t="s">
        <v>8732</v>
      </c>
      <c r="G2014" s="5" t="n">
        <f aca="false">COUNTIF('Duel Log'!A:A,A2014)</f>
        <v>3</v>
      </c>
      <c r="H2014" s="5" t="n">
        <f aca="false">COUNTIFS('Duel Log'!A:A,A2014,'Duel Log'!AA:AA,"Win")</f>
        <v>2</v>
      </c>
      <c r="I2014" s="5" t="s">
        <v>15062</v>
      </c>
      <c r="J2014" s="5" t="s">
        <v>15063</v>
      </c>
      <c r="K2014" s="5" t="s">
        <v>15064</v>
      </c>
      <c r="L2014" s="5" t="s">
        <v>98</v>
      </c>
      <c r="M2014" s="5" t="s">
        <v>11364</v>
      </c>
      <c r="N2014" s="5" t="s">
        <v>9602</v>
      </c>
    </row>
    <row r="2015" customFormat="false" ht="15" hidden="false" customHeight="true" outlineLevel="0" collapsed="false">
      <c r="A2015" s="6" t="s">
        <v>9215</v>
      </c>
      <c r="B2015" s="6" t="s">
        <v>15065</v>
      </c>
      <c r="C2015" s="6" t="s">
        <v>558</v>
      </c>
      <c r="D2015" s="5" t="s">
        <v>613</v>
      </c>
      <c r="E2015" s="5" t="s">
        <v>102</v>
      </c>
      <c r="F2015" s="5" t="s">
        <v>5004</v>
      </c>
      <c r="G2015" s="5" t="n">
        <f aca="false">COUNTIF('Duel Log'!A:A,A2015)</f>
        <v>3</v>
      </c>
      <c r="H2015" s="5" t="n">
        <f aca="false">COUNTIFS('Duel Log'!A:A,A2015,'Duel Log'!AA:AA,"Win")</f>
        <v>2</v>
      </c>
      <c r="I2015" s="5" t="s">
        <v>15066</v>
      </c>
      <c r="J2015" s="5" t="s">
        <v>15067</v>
      </c>
      <c r="K2015" s="5" t="s">
        <v>15068</v>
      </c>
      <c r="L2015" s="5" t="s">
        <v>98</v>
      </c>
      <c r="M2015" s="5" t="s">
        <v>10594</v>
      </c>
      <c r="N2015" s="5" t="s">
        <v>9602</v>
      </c>
    </row>
    <row r="2016" customFormat="false" ht="15" hidden="false" customHeight="true" outlineLevel="0" collapsed="false">
      <c r="A2016" s="6" t="s">
        <v>9216</v>
      </c>
      <c r="B2016" s="6" t="s">
        <v>15069</v>
      </c>
      <c r="C2016" s="6" t="s">
        <v>558</v>
      </c>
      <c r="D2016" s="5" t="s">
        <v>573</v>
      </c>
      <c r="E2016" s="5" t="s">
        <v>102</v>
      </c>
      <c r="F2016" s="5" t="s">
        <v>2562</v>
      </c>
      <c r="G2016" s="5" t="n">
        <f aca="false">COUNTIF('Duel Log'!A:A,A2016)</f>
        <v>2</v>
      </c>
      <c r="H2016" s="5" t="n">
        <f aca="false">COUNTIFS('Duel Log'!A:A,A2016,'Duel Log'!AA:AA,"Win")</f>
        <v>2</v>
      </c>
      <c r="I2016" s="5" t="s">
        <v>15070</v>
      </c>
      <c r="J2016" s="5" t="s">
        <v>15071</v>
      </c>
      <c r="K2016" s="5"/>
      <c r="L2016" s="5" t="s">
        <v>98</v>
      </c>
      <c r="M2016" s="5" t="s">
        <v>9818</v>
      </c>
      <c r="N2016" s="5" t="s">
        <v>9612</v>
      </c>
    </row>
    <row r="2017" customFormat="false" ht="15" hidden="false" customHeight="true" outlineLevel="0" collapsed="false">
      <c r="A2017" s="6" t="s">
        <v>9217</v>
      </c>
      <c r="B2017" s="6" t="s">
        <v>15072</v>
      </c>
      <c r="C2017" s="6" t="s">
        <v>558</v>
      </c>
      <c r="D2017" s="5" t="s">
        <v>547</v>
      </c>
      <c r="E2017" s="5" t="s">
        <v>102</v>
      </c>
      <c r="F2017" s="5" t="s">
        <v>4660</v>
      </c>
      <c r="G2017" s="5" t="n">
        <f aca="false">COUNTIF('Duel Log'!A:A,A2017)</f>
        <v>2</v>
      </c>
      <c r="H2017" s="5" t="n">
        <f aca="false">COUNTIFS('Duel Log'!A:A,A2017,'Duel Log'!AA:AA,"Win")</f>
        <v>2</v>
      </c>
      <c r="I2017" s="5" t="s">
        <v>15073</v>
      </c>
      <c r="J2017" s="5" t="s">
        <v>15074</v>
      </c>
      <c r="K2017" s="5"/>
      <c r="L2017" s="5" t="s">
        <v>98</v>
      </c>
      <c r="M2017" s="5" t="s">
        <v>13445</v>
      </c>
      <c r="N2017" s="5" t="s">
        <v>9612</v>
      </c>
    </row>
    <row r="2018" customFormat="false" ht="15" hidden="false" customHeight="true" outlineLevel="0" collapsed="false">
      <c r="A2018" s="6" t="s">
        <v>9218</v>
      </c>
      <c r="B2018" s="6" t="s">
        <v>15075</v>
      </c>
      <c r="C2018" s="6" t="s">
        <v>558</v>
      </c>
      <c r="D2018" s="5" t="s">
        <v>584</v>
      </c>
      <c r="E2018" s="5" t="s">
        <v>102</v>
      </c>
      <c r="F2018" s="5" t="s">
        <v>5858</v>
      </c>
      <c r="G2018" s="5" t="n">
        <f aca="false">COUNTIF('Duel Log'!A:A,A2018)</f>
        <v>2</v>
      </c>
      <c r="H2018" s="5" t="n">
        <f aca="false">COUNTIFS('Duel Log'!A:A,A2018,'Duel Log'!AA:AA,"Win")</f>
        <v>2</v>
      </c>
      <c r="I2018" s="5" t="s">
        <v>15076</v>
      </c>
      <c r="J2018" s="5" t="s">
        <v>15077</v>
      </c>
      <c r="K2018" s="5"/>
      <c r="L2018" s="5" t="s">
        <v>98</v>
      </c>
      <c r="M2018" s="5" t="s">
        <v>11332</v>
      </c>
      <c r="N2018" s="5" t="s">
        <v>9612</v>
      </c>
    </row>
    <row r="2019" customFormat="false" ht="15" hidden="false" customHeight="true" outlineLevel="0" collapsed="false">
      <c r="A2019" s="6" t="s">
        <v>9219</v>
      </c>
      <c r="B2019" s="6" t="s">
        <v>15078</v>
      </c>
      <c r="C2019" s="6" t="s">
        <v>558</v>
      </c>
      <c r="D2019" s="5" t="s">
        <v>424</v>
      </c>
      <c r="E2019" s="5" t="s">
        <v>102</v>
      </c>
      <c r="F2019" s="5" t="s">
        <v>560</v>
      </c>
      <c r="G2019" s="5" t="n">
        <f aca="false">COUNTIF('Duel Log'!A:A,A2019)</f>
        <v>2</v>
      </c>
      <c r="H2019" s="5" t="n">
        <f aca="false">COUNTIFS('Duel Log'!A:A,A2019,'Duel Log'!AA:AA,"Win")</f>
        <v>2</v>
      </c>
      <c r="I2019" s="5" t="s">
        <v>15079</v>
      </c>
      <c r="J2019" s="5" t="s">
        <v>15080</v>
      </c>
      <c r="K2019" s="5"/>
      <c r="L2019" s="5" t="s">
        <v>98</v>
      </c>
      <c r="M2019" s="5" t="s">
        <v>15081</v>
      </c>
      <c r="N2019" s="5" t="s">
        <v>9612</v>
      </c>
    </row>
    <row r="2020" customFormat="false" ht="15" hidden="false" customHeight="true" outlineLevel="0" collapsed="false">
      <c r="A2020" s="6" t="s">
        <v>9220</v>
      </c>
      <c r="B2020" s="6" t="s">
        <v>15082</v>
      </c>
      <c r="C2020" s="6" t="s">
        <v>558</v>
      </c>
      <c r="D2020" s="5" t="s">
        <v>533</v>
      </c>
      <c r="E2020" s="5" t="s">
        <v>102</v>
      </c>
      <c r="F2020" s="5" t="s">
        <v>4584</v>
      </c>
      <c r="G2020" s="5" t="n">
        <f aca="false">COUNTIF('Duel Log'!A:A,A2020)</f>
        <v>3</v>
      </c>
      <c r="H2020" s="5" t="n">
        <f aca="false">COUNTIFS('Duel Log'!A:A,A2020,'Duel Log'!AA:AA,"Win")</f>
        <v>2</v>
      </c>
      <c r="I2020" s="5" t="s">
        <v>15083</v>
      </c>
      <c r="J2020" s="5" t="s">
        <v>15084</v>
      </c>
      <c r="K2020" s="5" t="s">
        <v>15085</v>
      </c>
      <c r="L2020" s="5" t="s">
        <v>98</v>
      </c>
      <c r="M2020" s="5" t="s">
        <v>9830</v>
      </c>
      <c r="N2020" s="5" t="s">
        <v>9602</v>
      </c>
    </row>
    <row r="2021" customFormat="false" ht="15" hidden="false" customHeight="true" outlineLevel="0" collapsed="false">
      <c r="A2021" s="6" t="s">
        <v>9221</v>
      </c>
      <c r="B2021" s="6" t="s">
        <v>15086</v>
      </c>
      <c r="C2021" s="6" t="s">
        <v>558</v>
      </c>
      <c r="D2021" s="5" t="s">
        <v>567</v>
      </c>
      <c r="E2021" s="5" t="s">
        <v>102</v>
      </c>
      <c r="F2021" s="5" t="s">
        <v>6873</v>
      </c>
      <c r="G2021" s="5" t="n">
        <f aca="false">COUNTIF('Duel Log'!A:A,A2021)</f>
        <v>3</v>
      </c>
      <c r="H2021" s="5" t="n">
        <f aca="false">COUNTIFS('Duel Log'!A:A,A2021,'Duel Log'!AA:AA,"Win")</f>
        <v>1</v>
      </c>
      <c r="I2021" s="5" t="s">
        <v>15087</v>
      </c>
      <c r="J2021" s="5" t="s">
        <v>15088</v>
      </c>
      <c r="K2021" s="5" t="s">
        <v>15089</v>
      </c>
      <c r="L2021" s="5" t="s">
        <v>98</v>
      </c>
      <c r="M2021" s="5" t="s">
        <v>9786</v>
      </c>
      <c r="N2021" s="5" t="s">
        <v>9602</v>
      </c>
    </row>
    <row r="2022" customFormat="false" ht="15" hidden="false" customHeight="true" outlineLevel="0" collapsed="false">
      <c r="A2022" s="6" t="s">
        <v>9222</v>
      </c>
      <c r="B2022" s="6" t="s">
        <v>15090</v>
      </c>
      <c r="C2022" s="6" t="s">
        <v>558</v>
      </c>
      <c r="D2022" s="5" t="s">
        <v>169</v>
      </c>
      <c r="E2022" s="5" t="s">
        <v>102</v>
      </c>
      <c r="F2022" s="5" t="s">
        <v>3378</v>
      </c>
      <c r="G2022" s="5" t="n">
        <f aca="false">COUNTIF('Duel Log'!A:A,A2022)</f>
        <v>2</v>
      </c>
      <c r="H2022" s="5" t="n">
        <f aca="false">COUNTIFS('Duel Log'!A:A,A2022,'Duel Log'!AA:AA,"Win")</f>
        <v>0</v>
      </c>
      <c r="I2022" s="5" t="s">
        <v>15091</v>
      </c>
      <c r="J2022" s="5" t="s">
        <v>15092</v>
      </c>
      <c r="K2022" s="5"/>
      <c r="L2022" s="5" t="s">
        <v>98</v>
      </c>
      <c r="M2022" s="5" t="s">
        <v>9611</v>
      </c>
      <c r="N2022" s="5" t="s">
        <v>9612</v>
      </c>
    </row>
    <row r="2023" customFormat="false" ht="15" hidden="false" customHeight="true" outlineLevel="0" collapsed="false">
      <c r="A2023" s="6" t="s">
        <v>9223</v>
      </c>
      <c r="B2023" s="6" t="s">
        <v>15093</v>
      </c>
      <c r="C2023" s="6" t="s">
        <v>558</v>
      </c>
      <c r="D2023" s="5" t="s">
        <v>1432</v>
      </c>
      <c r="E2023" s="5" t="s">
        <v>297</v>
      </c>
      <c r="F2023" s="5" t="s">
        <v>1801</v>
      </c>
      <c r="G2023" s="5" t="n">
        <f aca="false">COUNTIF('Duel Log'!A:A,A2023)</f>
        <v>3</v>
      </c>
      <c r="H2023" s="5" t="n">
        <f aca="false">COUNTIFS('Duel Log'!A:A,A2023,'Duel Log'!AA:AA,"Win")</f>
        <v>2</v>
      </c>
      <c r="I2023" s="5" t="s">
        <v>15094</v>
      </c>
      <c r="J2023" s="5" t="s">
        <v>10349</v>
      </c>
      <c r="K2023" s="5" t="s">
        <v>15095</v>
      </c>
      <c r="L2023" s="5" t="s">
        <v>98</v>
      </c>
      <c r="M2023" s="5" t="s">
        <v>11512</v>
      </c>
      <c r="N2023" s="5"/>
    </row>
    <row r="2024" customFormat="false" ht="15" hidden="false" customHeight="true" outlineLevel="0" collapsed="false">
      <c r="A2024" s="8" t="s">
        <v>9224</v>
      </c>
      <c r="B2024" s="8" t="s">
        <v>15093</v>
      </c>
      <c r="C2024" s="8" t="s">
        <v>558</v>
      </c>
      <c r="D2024" s="7" t="s">
        <v>1432</v>
      </c>
      <c r="E2024" s="7" t="s">
        <v>297</v>
      </c>
      <c r="F2024" s="7" t="s">
        <v>1806</v>
      </c>
      <c r="G2024" s="7" t="n">
        <f aca="false">COUNTIF('Duel Log'!A:A,A2024)</f>
        <v>3</v>
      </c>
      <c r="H2024" s="7" t="n">
        <f aca="false">COUNTIFS('Duel Log'!A:A,A2024,'Duel Log'!AA:AA,"Win")</f>
        <v>2</v>
      </c>
      <c r="I2024" s="7" t="s">
        <v>15094</v>
      </c>
      <c r="J2024" s="7" t="s">
        <v>15096</v>
      </c>
      <c r="K2024" s="7" t="s">
        <v>15097</v>
      </c>
      <c r="L2024" s="7" t="s">
        <v>99</v>
      </c>
      <c r="M2024" s="7" t="s">
        <v>11489</v>
      </c>
      <c r="N2024" s="7"/>
    </row>
    <row r="2025" customFormat="false" ht="15" hidden="false" customHeight="true" outlineLevel="0" collapsed="false">
      <c r="A2025" s="8" t="s">
        <v>9225</v>
      </c>
      <c r="B2025" s="8" t="s">
        <v>15093</v>
      </c>
      <c r="C2025" s="8" t="s">
        <v>558</v>
      </c>
      <c r="D2025" s="7" t="s">
        <v>1432</v>
      </c>
      <c r="E2025" s="7" t="s">
        <v>297</v>
      </c>
      <c r="F2025" s="7" t="s">
        <v>1812</v>
      </c>
      <c r="G2025" s="7" t="n">
        <f aca="false">COUNTIF('Duel Log'!A:A,A2025)</f>
        <v>3</v>
      </c>
      <c r="H2025" s="7" t="n">
        <f aca="false">COUNTIFS('Duel Log'!A:A,A2025,'Duel Log'!AA:AA,"Win")</f>
        <v>0</v>
      </c>
      <c r="I2025" s="7" t="s">
        <v>15098</v>
      </c>
      <c r="J2025" s="7" t="s">
        <v>15099</v>
      </c>
      <c r="K2025" s="7" t="s">
        <v>15100</v>
      </c>
      <c r="L2025" s="7" t="s">
        <v>99</v>
      </c>
      <c r="M2025" s="7" t="s">
        <v>10828</v>
      </c>
      <c r="N2025" s="7"/>
    </row>
    <row r="2026" customFormat="false" ht="15" hidden="false" customHeight="true" outlineLevel="0" collapsed="false">
      <c r="A2026" s="8" t="s">
        <v>9226</v>
      </c>
      <c r="B2026" s="8" t="s">
        <v>15093</v>
      </c>
      <c r="C2026" s="8" t="s">
        <v>558</v>
      </c>
      <c r="D2026" s="7" t="s">
        <v>1432</v>
      </c>
      <c r="E2026" s="7" t="s">
        <v>297</v>
      </c>
      <c r="F2026" s="7" t="s">
        <v>1819</v>
      </c>
      <c r="G2026" s="7" t="n">
        <f aca="false">COUNTIF('Duel Log'!A:A,A2026)</f>
        <v>3</v>
      </c>
      <c r="H2026" s="7" t="n">
        <f aca="false">COUNTIFS('Duel Log'!A:A,A2026,'Duel Log'!AA:AA,"Win")</f>
        <v>1</v>
      </c>
      <c r="I2026" s="7" t="s">
        <v>15101</v>
      </c>
      <c r="J2026" s="7" t="s">
        <v>15102</v>
      </c>
      <c r="K2026" s="7" t="s">
        <v>15103</v>
      </c>
      <c r="L2026" s="7" t="s">
        <v>99</v>
      </c>
      <c r="M2026" s="7" t="s">
        <v>9980</v>
      </c>
      <c r="N2026" s="7"/>
    </row>
    <row r="2027" customFormat="false" ht="15" hidden="false" customHeight="true" outlineLevel="0" collapsed="false">
      <c r="A2027" s="6" t="s">
        <v>9227</v>
      </c>
      <c r="B2027" s="6" t="s">
        <v>15104</v>
      </c>
      <c r="C2027" s="6" t="s">
        <v>558</v>
      </c>
      <c r="D2027" s="5" t="s">
        <v>523</v>
      </c>
      <c r="E2027" s="5" t="s">
        <v>297</v>
      </c>
      <c r="F2027" s="5" t="s">
        <v>3837</v>
      </c>
      <c r="G2027" s="5" t="n">
        <f aca="false">COUNTIF('Duel Log'!A:A,A2027)</f>
        <v>3</v>
      </c>
      <c r="H2027" s="5" t="n">
        <f aca="false">COUNTIFS('Duel Log'!A:A,A2027,'Duel Log'!AA:AA,"Win")</f>
        <v>1</v>
      </c>
      <c r="I2027" s="5" t="s">
        <v>10363</v>
      </c>
      <c r="J2027" s="5" t="s">
        <v>14434</v>
      </c>
      <c r="K2027" s="5" t="s">
        <v>15105</v>
      </c>
      <c r="L2027" s="5" t="s">
        <v>98</v>
      </c>
      <c r="M2027" s="5" t="s">
        <v>10308</v>
      </c>
      <c r="N2027" s="5"/>
    </row>
    <row r="2028" customFormat="false" ht="15" hidden="false" customHeight="true" outlineLevel="0" collapsed="false">
      <c r="A2028" s="8" t="s">
        <v>9228</v>
      </c>
      <c r="B2028" s="8" t="s">
        <v>15104</v>
      </c>
      <c r="C2028" s="8" t="s">
        <v>558</v>
      </c>
      <c r="D2028" s="7" t="s">
        <v>523</v>
      </c>
      <c r="E2028" s="7" t="s">
        <v>297</v>
      </c>
      <c r="F2028" s="7" t="s">
        <v>3844</v>
      </c>
      <c r="G2028" s="7" t="n">
        <f aca="false">COUNTIF('Duel Log'!A:A,A2028)</f>
        <v>3</v>
      </c>
      <c r="H2028" s="7" t="n">
        <f aca="false">COUNTIFS('Duel Log'!A:A,A2028,'Duel Log'!AA:AA,"Win")</f>
        <v>2</v>
      </c>
      <c r="I2028" s="7" t="s">
        <v>15106</v>
      </c>
      <c r="J2028" s="7" t="s">
        <v>15107</v>
      </c>
      <c r="K2028" s="7" t="s">
        <v>2273</v>
      </c>
      <c r="L2028" s="7" t="s">
        <v>99</v>
      </c>
      <c r="M2028" s="7" t="s">
        <v>12530</v>
      </c>
      <c r="N2028" s="7"/>
    </row>
    <row r="2029" customFormat="false" ht="15" hidden="false" customHeight="true" outlineLevel="0" collapsed="false">
      <c r="A2029" s="8" t="s">
        <v>9229</v>
      </c>
      <c r="B2029" s="8" t="s">
        <v>15104</v>
      </c>
      <c r="C2029" s="8" t="s">
        <v>558</v>
      </c>
      <c r="D2029" s="7" t="s">
        <v>523</v>
      </c>
      <c r="E2029" s="7" t="s">
        <v>297</v>
      </c>
      <c r="F2029" s="7" t="s">
        <v>3850</v>
      </c>
      <c r="G2029" s="7" t="n">
        <f aca="false">COUNTIF('Duel Log'!A:A,A2029)</f>
        <v>3</v>
      </c>
      <c r="H2029" s="7" t="n">
        <f aca="false">COUNTIFS('Duel Log'!A:A,A2029,'Duel Log'!AA:AA,"Win")</f>
        <v>2</v>
      </c>
      <c r="I2029" s="7" t="s">
        <v>10358</v>
      </c>
      <c r="J2029" s="7" t="s">
        <v>10447</v>
      </c>
      <c r="K2029" s="7" t="s">
        <v>15108</v>
      </c>
      <c r="L2029" s="7" t="s">
        <v>99</v>
      </c>
      <c r="M2029" s="7" t="s">
        <v>12409</v>
      </c>
      <c r="N2029" s="7"/>
    </row>
    <row r="2030" customFormat="false" ht="15" hidden="false" customHeight="true" outlineLevel="0" collapsed="false">
      <c r="A2030" s="8" t="s">
        <v>9230</v>
      </c>
      <c r="B2030" s="8" t="s">
        <v>15104</v>
      </c>
      <c r="C2030" s="8" t="s">
        <v>558</v>
      </c>
      <c r="D2030" s="7" t="s">
        <v>523</v>
      </c>
      <c r="E2030" s="7" t="s">
        <v>297</v>
      </c>
      <c r="F2030" s="7" t="s">
        <v>3856</v>
      </c>
      <c r="G2030" s="7" t="n">
        <f aca="false">COUNTIF('Duel Log'!A:A,A2030)</f>
        <v>3</v>
      </c>
      <c r="H2030" s="7" t="n">
        <f aca="false">COUNTIFS('Duel Log'!A:A,A2030,'Duel Log'!AA:AA,"Win")</f>
        <v>2</v>
      </c>
      <c r="I2030" s="7" t="s">
        <v>9827</v>
      </c>
      <c r="J2030" s="7" t="s">
        <v>15109</v>
      </c>
      <c r="K2030" s="7" t="s">
        <v>15110</v>
      </c>
      <c r="L2030" s="7" t="s">
        <v>99</v>
      </c>
      <c r="M2030" s="7" t="s">
        <v>15111</v>
      </c>
      <c r="N2030" s="7"/>
    </row>
    <row r="2031" customFormat="false" ht="15" hidden="false" customHeight="true" outlineLevel="0" collapsed="false">
      <c r="A2031" s="8" t="s">
        <v>9231</v>
      </c>
      <c r="B2031" s="8" t="s">
        <v>15104</v>
      </c>
      <c r="C2031" s="8" t="s">
        <v>558</v>
      </c>
      <c r="D2031" s="7" t="s">
        <v>523</v>
      </c>
      <c r="E2031" s="7" t="s">
        <v>297</v>
      </c>
      <c r="F2031" s="7" t="s">
        <v>3863</v>
      </c>
      <c r="G2031" s="7" t="n">
        <f aca="false">COUNTIF('Duel Log'!A:A,A2031)</f>
        <v>3</v>
      </c>
      <c r="H2031" s="7" t="n">
        <f aca="false">COUNTIFS('Duel Log'!A:A,A2031,'Duel Log'!AA:AA,"Win")</f>
        <v>1</v>
      </c>
      <c r="I2031" s="7" t="s">
        <v>15112</v>
      </c>
      <c r="J2031" s="7" t="s">
        <v>15113</v>
      </c>
      <c r="K2031" s="7" t="s">
        <v>15114</v>
      </c>
      <c r="L2031" s="7" t="s">
        <v>99</v>
      </c>
      <c r="M2031" s="7" t="s">
        <v>9865</v>
      </c>
      <c r="N2031" s="7"/>
    </row>
    <row r="2032" customFormat="false" ht="15" hidden="false" customHeight="true" outlineLevel="0" collapsed="false">
      <c r="A2032" s="8" t="s">
        <v>9232</v>
      </c>
      <c r="B2032" s="8" t="s">
        <v>15104</v>
      </c>
      <c r="C2032" s="8" t="s">
        <v>558</v>
      </c>
      <c r="D2032" s="7" t="s">
        <v>523</v>
      </c>
      <c r="E2032" s="7" t="s">
        <v>297</v>
      </c>
      <c r="F2032" s="7" t="s">
        <v>3871</v>
      </c>
      <c r="G2032" s="7" t="n">
        <f aca="false">COUNTIF('Duel Log'!A:A,A2032)</f>
        <v>3</v>
      </c>
      <c r="H2032" s="7" t="n">
        <f aca="false">COUNTIFS('Duel Log'!A:A,A2032,'Duel Log'!AA:AA,"Win")</f>
        <v>2</v>
      </c>
      <c r="I2032" s="7" t="s">
        <v>15115</v>
      </c>
      <c r="J2032" s="7" t="s">
        <v>15116</v>
      </c>
      <c r="K2032" s="7" t="s">
        <v>15117</v>
      </c>
      <c r="L2032" s="7" t="s">
        <v>99</v>
      </c>
      <c r="M2032" s="7" t="s">
        <v>10369</v>
      </c>
      <c r="N2032" s="7"/>
    </row>
    <row r="2033" customFormat="false" ht="15" hidden="false" customHeight="true" outlineLevel="0" collapsed="false">
      <c r="A2033" s="6" t="s">
        <v>9233</v>
      </c>
      <c r="B2033" s="6" t="s">
        <v>15118</v>
      </c>
      <c r="C2033" s="6" t="s">
        <v>558</v>
      </c>
      <c r="D2033" s="5" t="s">
        <v>1727</v>
      </c>
      <c r="E2033" s="5" t="s">
        <v>297</v>
      </c>
      <c r="F2033" s="5" t="s">
        <v>7945</v>
      </c>
      <c r="G2033" s="5" t="n">
        <f aca="false">COUNTIF('Duel Log'!A:A,A2033)</f>
        <v>4</v>
      </c>
      <c r="H2033" s="5" t="n">
        <f aca="false">COUNTIFS('Duel Log'!A:A,A2033,'Duel Log'!AA:AA,"Win")</f>
        <v>1</v>
      </c>
      <c r="I2033" s="5" t="s">
        <v>15119</v>
      </c>
      <c r="J2033" s="5" t="s">
        <v>15119</v>
      </c>
      <c r="K2033" s="5" t="s">
        <v>11020</v>
      </c>
      <c r="L2033" s="5" t="s">
        <v>98</v>
      </c>
      <c r="M2033" s="5" t="s">
        <v>10056</v>
      </c>
      <c r="N2033" s="5"/>
    </row>
    <row r="2034" customFormat="false" ht="15" hidden="false" customHeight="true" outlineLevel="0" collapsed="false">
      <c r="A2034" s="6" t="s">
        <v>9234</v>
      </c>
      <c r="B2034" s="6" t="s">
        <v>15120</v>
      </c>
      <c r="C2034" s="6" t="s">
        <v>558</v>
      </c>
      <c r="D2034" s="5" t="s">
        <v>1283</v>
      </c>
      <c r="E2034" s="5" t="s">
        <v>297</v>
      </c>
      <c r="F2034" s="5" t="s">
        <v>1358</v>
      </c>
      <c r="G2034" s="5" t="n">
        <f aca="false">COUNTIF('Duel Log'!A:A,A2034)</f>
        <v>3</v>
      </c>
      <c r="H2034" s="5" t="n">
        <f aca="false">COUNTIFS('Duel Log'!A:A,A2034,'Duel Log'!AA:AA,"Win")</f>
        <v>0</v>
      </c>
      <c r="I2034" s="5" t="s">
        <v>15121</v>
      </c>
      <c r="J2034" s="5" t="s">
        <v>15122</v>
      </c>
      <c r="K2034" s="5" t="s">
        <v>9943</v>
      </c>
      <c r="L2034" s="5" t="s">
        <v>98</v>
      </c>
      <c r="M2034" s="5" t="s">
        <v>15123</v>
      </c>
      <c r="N2034" s="5"/>
    </row>
    <row r="2035" customFormat="false" ht="15" hidden="false" customHeight="true" outlineLevel="0" collapsed="false">
      <c r="A2035" s="8" t="s">
        <v>9235</v>
      </c>
      <c r="B2035" s="8" t="s">
        <v>15120</v>
      </c>
      <c r="C2035" s="8" t="s">
        <v>558</v>
      </c>
      <c r="D2035" s="7" t="s">
        <v>1283</v>
      </c>
      <c r="E2035" s="7" t="s">
        <v>297</v>
      </c>
      <c r="F2035" s="7" t="s">
        <v>1367</v>
      </c>
      <c r="G2035" s="7" t="n">
        <f aca="false">COUNTIF('Duel Log'!A:A,A2035)</f>
        <v>3</v>
      </c>
      <c r="H2035" s="7" t="n">
        <f aca="false">COUNTIFS('Duel Log'!A:A,A2035,'Duel Log'!AA:AA,"Win")</f>
        <v>0</v>
      </c>
      <c r="I2035" s="7" t="s">
        <v>10125</v>
      </c>
      <c r="J2035" s="7" t="s">
        <v>11301</v>
      </c>
      <c r="K2035" s="7" t="s">
        <v>15124</v>
      </c>
      <c r="L2035" s="7" t="s">
        <v>99</v>
      </c>
      <c r="M2035" s="7" t="s">
        <v>10490</v>
      </c>
      <c r="N2035" s="7"/>
    </row>
    <row r="2036" customFormat="false" ht="15" hidden="false" customHeight="true" outlineLevel="0" collapsed="false">
      <c r="A2036" s="8" t="s">
        <v>9236</v>
      </c>
      <c r="B2036" s="8" t="s">
        <v>15120</v>
      </c>
      <c r="C2036" s="8" t="s">
        <v>558</v>
      </c>
      <c r="D2036" s="7" t="s">
        <v>1283</v>
      </c>
      <c r="E2036" s="7" t="s">
        <v>297</v>
      </c>
      <c r="F2036" s="7" t="s">
        <v>1373</v>
      </c>
      <c r="G2036" s="7" t="n">
        <f aca="false">COUNTIF('Duel Log'!A:A,A2036)</f>
        <v>3</v>
      </c>
      <c r="H2036" s="7" t="n">
        <f aca="false">COUNTIFS('Duel Log'!A:A,A2036,'Duel Log'!AA:AA,"Win")</f>
        <v>2</v>
      </c>
      <c r="I2036" s="7" t="s">
        <v>11862</v>
      </c>
      <c r="J2036" s="7" t="s">
        <v>15125</v>
      </c>
      <c r="K2036" s="7" t="s">
        <v>10028</v>
      </c>
      <c r="L2036" s="7" t="s">
        <v>99</v>
      </c>
      <c r="M2036" s="7" t="s">
        <v>10562</v>
      </c>
      <c r="N2036" s="7"/>
    </row>
    <row r="2037" customFormat="false" ht="15" hidden="false" customHeight="true" outlineLevel="0" collapsed="false">
      <c r="A2037" s="8" t="s">
        <v>9237</v>
      </c>
      <c r="B2037" s="8" t="s">
        <v>15120</v>
      </c>
      <c r="C2037" s="8" t="s">
        <v>558</v>
      </c>
      <c r="D2037" s="7" t="s">
        <v>1283</v>
      </c>
      <c r="E2037" s="7" t="s">
        <v>297</v>
      </c>
      <c r="F2037" s="7" t="s">
        <v>1379</v>
      </c>
      <c r="G2037" s="7" t="n">
        <f aca="false">COUNTIF('Duel Log'!A:A,A2037)</f>
        <v>3</v>
      </c>
      <c r="H2037" s="7" t="n">
        <f aca="false">COUNTIFS('Duel Log'!A:A,A2037,'Duel Log'!AA:AA,"Win")</f>
        <v>2</v>
      </c>
      <c r="I2037" s="7" t="s">
        <v>15126</v>
      </c>
      <c r="J2037" s="7" t="s">
        <v>15127</v>
      </c>
      <c r="K2037" s="7" t="s">
        <v>15128</v>
      </c>
      <c r="L2037" s="7" t="s">
        <v>99</v>
      </c>
      <c r="M2037" s="7" t="s">
        <v>9984</v>
      </c>
      <c r="N2037" s="7"/>
    </row>
    <row r="2038" customFormat="false" ht="15" hidden="false" customHeight="true" outlineLevel="0" collapsed="false">
      <c r="A2038" s="8" t="s">
        <v>9238</v>
      </c>
      <c r="B2038" s="8" t="s">
        <v>15120</v>
      </c>
      <c r="C2038" s="8" t="s">
        <v>558</v>
      </c>
      <c r="D2038" s="7" t="s">
        <v>1283</v>
      </c>
      <c r="E2038" s="7" t="s">
        <v>297</v>
      </c>
      <c r="F2038" s="7" t="s">
        <v>1388</v>
      </c>
      <c r="G2038" s="7" t="n">
        <f aca="false">COUNTIF('Duel Log'!A:A,A2038)</f>
        <v>1</v>
      </c>
      <c r="H2038" s="7" t="n">
        <f aca="false">COUNTIFS('Duel Log'!A:A,A2038,'Duel Log'!AA:AA,"Win")</f>
        <v>0</v>
      </c>
      <c r="I2038" s="7" t="s">
        <v>15129</v>
      </c>
      <c r="J2038" s="7"/>
      <c r="K2038" s="7"/>
      <c r="L2038" s="7" t="s">
        <v>99</v>
      </c>
      <c r="M2038" s="7" t="s">
        <v>9648</v>
      </c>
      <c r="N2038" s="7"/>
    </row>
    <row r="2039" customFormat="false" ht="15" hidden="false" customHeight="true" outlineLevel="0" collapsed="false">
      <c r="A2039" s="8" t="s">
        <v>9239</v>
      </c>
      <c r="B2039" s="8" t="s">
        <v>15120</v>
      </c>
      <c r="C2039" s="8" t="s">
        <v>558</v>
      </c>
      <c r="D2039" s="7" t="s">
        <v>1283</v>
      </c>
      <c r="E2039" s="7" t="s">
        <v>297</v>
      </c>
      <c r="F2039" s="7" t="s">
        <v>1390</v>
      </c>
      <c r="G2039" s="7" t="n">
        <f aca="false">COUNTIF('Duel Log'!A:A,A2039)</f>
        <v>2</v>
      </c>
      <c r="H2039" s="7" t="n">
        <f aca="false">COUNTIFS('Duel Log'!A:A,A2039,'Duel Log'!AA:AA,"Win")</f>
        <v>2</v>
      </c>
      <c r="I2039" s="7" t="s">
        <v>15130</v>
      </c>
      <c r="J2039" s="7" t="s">
        <v>15131</v>
      </c>
      <c r="K2039" s="7"/>
      <c r="L2039" s="7" t="s">
        <v>99</v>
      </c>
      <c r="M2039" s="7" t="s">
        <v>9693</v>
      </c>
      <c r="N2039" s="7"/>
    </row>
    <row r="2040" customFormat="false" ht="15" hidden="false" customHeight="true" outlineLevel="0" collapsed="false">
      <c r="A2040" s="6" t="s">
        <v>9240</v>
      </c>
      <c r="B2040" s="6" t="s">
        <v>15132</v>
      </c>
      <c r="C2040" s="6" t="s">
        <v>558</v>
      </c>
      <c r="D2040" s="5" t="s">
        <v>291</v>
      </c>
      <c r="E2040" s="5" t="s">
        <v>297</v>
      </c>
      <c r="F2040" s="5" t="s">
        <v>9241</v>
      </c>
      <c r="G2040" s="5" t="n">
        <f aca="false">COUNTIF('Duel Log'!A:A,A2040)</f>
        <v>1</v>
      </c>
      <c r="H2040" s="5" t="n">
        <f aca="false">COUNTIFS('Duel Log'!A:A,A2040,'Duel Log'!AA:AA,"Win")</f>
        <v>0</v>
      </c>
      <c r="I2040" s="5" t="s">
        <v>13000</v>
      </c>
      <c r="J2040" s="5"/>
      <c r="K2040" s="5"/>
      <c r="L2040" s="5" t="s">
        <v>98</v>
      </c>
      <c r="M2040" s="5" t="s">
        <v>9648</v>
      </c>
      <c r="N2040" s="5"/>
    </row>
    <row r="2041" customFormat="false" ht="15" hidden="false" customHeight="true" outlineLevel="0" collapsed="false">
      <c r="A2041" s="6" t="s">
        <v>9243</v>
      </c>
      <c r="B2041" s="6" t="s">
        <v>15133</v>
      </c>
      <c r="C2041" s="6" t="s">
        <v>1192</v>
      </c>
      <c r="D2041" s="5" t="s">
        <v>709</v>
      </c>
      <c r="E2041" s="5" t="s">
        <v>297</v>
      </c>
      <c r="F2041" s="5" t="s">
        <v>9244</v>
      </c>
      <c r="G2041" s="5" t="n">
        <f aca="false">COUNTIF('Duel Log'!A:A,A2041)</f>
        <v>3</v>
      </c>
      <c r="H2041" s="5" t="n">
        <f aca="false">COUNTIFS('Duel Log'!A:A,A2041,'Duel Log'!AA:AA,"Win")</f>
        <v>0</v>
      </c>
      <c r="I2041" s="5" t="s">
        <v>15134</v>
      </c>
      <c r="J2041" s="5" t="s">
        <v>14224</v>
      </c>
      <c r="K2041" s="5" t="s">
        <v>15135</v>
      </c>
      <c r="L2041" s="5" t="s">
        <v>98</v>
      </c>
      <c r="M2041" s="5" t="s">
        <v>15136</v>
      </c>
      <c r="N2041" s="5"/>
    </row>
    <row r="2042" customFormat="false" ht="15" hidden="false" customHeight="true" outlineLevel="0" collapsed="false">
      <c r="A2042" s="8" t="s">
        <v>9252</v>
      </c>
      <c r="B2042" s="8" t="s">
        <v>15133</v>
      </c>
      <c r="C2042" s="8" t="s">
        <v>1192</v>
      </c>
      <c r="D2042" s="7" t="s">
        <v>709</v>
      </c>
      <c r="E2042" s="7" t="s">
        <v>297</v>
      </c>
      <c r="F2042" s="7" t="s">
        <v>9253</v>
      </c>
      <c r="G2042" s="7" t="n">
        <f aca="false">COUNTIF('Duel Log'!A:A,A2042)</f>
        <v>3</v>
      </c>
      <c r="H2042" s="7" t="n">
        <f aca="false">COUNTIFS('Duel Log'!A:A,A2042,'Duel Log'!AA:AA,"Win")</f>
        <v>1</v>
      </c>
      <c r="I2042" s="7" t="s">
        <v>15137</v>
      </c>
      <c r="J2042" s="7" t="s">
        <v>15138</v>
      </c>
      <c r="K2042" s="7" t="s">
        <v>15139</v>
      </c>
      <c r="L2042" s="7" t="s">
        <v>99</v>
      </c>
      <c r="M2042" s="7" t="s">
        <v>11525</v>
      </c>
      <c r="N2042" s="7"/>
    </row>
    <row r="2043" customFormat="false" ht="15" hidden="false" customHeight="true" outlineLevel="0" collapsed="false">
      <c r="A2043" s="8" t="s">
        <v>9261</v>
      </c>
      <c r="B2043" s="8" t="s">
        <v>15133</v>
      </c>
      <c r="C2043" s="8" t="s">
        <v>1192</v>
      </c>
      <c r="D2043" s="7" t="s">
        <v>709</v>
      </c>
      <c r="E2043" s="7" t="s">
        <v>297</v>
      </c>
      <c r="F2043" s="7" t="s">
        <v>1560</v>
      </c>
      <c r="G2043" s="7" t="n">
        <f aca="false">COUNTIF('Duel Log'!A:A,A2043)</f>
        <v>3</v>
      </c>
      <c r="H2043" s="7" t="n">
        <f aca="false">COUNTIFS('Duel Log'!A:A,A2043,'Duel Log'!AA:AA,"Win")</f>
        <v>1</v>
      </c>
      <c r="I2043" s="7" t="s">
        <v>15140</v>
      </c>
      <c r="J2043" s="7" t="s">
        <v>15141</v>
      </c>
      <c r="K2043" s="7" t="s">
        <v>15142</v>
      </c>
      <c r="L2043" s="7" t="s">
        <v>99</v>
      </c>
      <c r="M2043" s="7" t="s">
        <v>15143</v>
      </c>
      <c r="N2043" s="7"/>
    </row>
    <row r="2044" customFormat="false" ht="15" hidden="false" customHeight="true" outlineLevel="0" collapsed="false">
      <c r="A2044" s="8" t="s">
        <v>9266</v>
      </c>
      <c r="B2044" s="8" t="s">
        <v>15133</v>
      </c>
      <c r="C2044" s="8" t="s">
        <v>1192</v>
      </c>
      <c r="D2044" s="7" t="s">
        <v>709</v>
      </c>
      <c r="E2044" s="7" t="s">
        <v>297</v>
      </c>
      <c r="F2044" s="7" t="s">
        <v>9267</v>
      </c>
      <c r="G2044" s="7" t="n">
        <f aca="false">COUNTIF('Duel Log'!A:A,A2044)</f>
        <v>3</v>
      </c>
      <c r="H2044" s="7" t="n">
        <f aca="false">COUNTIFS('Duel Log'!A:A,A2044,'Duel Log'!AA:AA,"Win")</f>
        <v>1</v>
      </c>
      <c r="I2044" s="7" t="s">
        <v>15144</v>
      </c>
      <c r="J2044" s="7" t="s">
        <v>15142</v>
      </c>
      <c r="K2044" s="7" t="s">
        <v>15145</v>
      </c>
      <c r="L2044" s="7" t="s">
        <v>99</v>
      </c>
      <c r="M2044" s="7" t="s">
        <v>11453</v>
      </c>
      <c r="N2044" s="7"/>
    </row>
    <row r="2045" customFormat="false" ht="15" hidden="false" customHeight="true" outlineLevel="0" collapsed="false">
      <c r="A2045" s="8" t="s">
        <v>9273</v>
      </c>
      <c r="B2045" s="8" t="s">
        <v>15133</v>
      </c>
      <c r="C2045" s="8" t="s">
        <v>1192</v>
      </c>
      <c r="D2045" s="7" t="s">
        <v>709</v>
      </c>
      <c r="E2045" s="7" t="s">
        <v>297</v>
      </c>
      <c r="F2045" s="7" t="s">
        <v>9274</v>
      </c>
      <c r="G2045" s="7" t="n">
        <f aca="false">COUNTIF('Duel Log'!A:A,A2045)</f>
        <v>3</v>
      </c>
      <c r="H2045" s="7" t="n">
        <f aca="false">COUNTIFS('Duel Log'!A:A,A2045,'Duel Log'!AA:AA,"Win")</f>
        <v>1</v>
      </c>
      <c r="I2045" s="7" t="s">
        <v>15146</v>
      </c>
      <c r="J2045" s="7" t="s">
        <v>15147</v>
      </c>
      <c r="K2045" s="7" t="s">
        <v>15148</v>
      </c>
      <c r="L2045" s="7" t="s">
        <v>99</v>
      </c>
      <c r="M2045" s="7" t="s">
        <v>15149</v>
      </c>
      <c r="N2045" s="7"/>
    </row>
    <row r="2046" customFormat="false" ht="15" hidden="false" customHeight="true" outlineLevel="0" collapsed="false">
      <c r="A2046" s="6" t="s">
        <v>9281</v>
      </c>
      <c r="B2046" s="6" t="s">
        <v>15150</v>
      </c>
      <c r="C2046" s="6" t="s">
        <v>1192</v>
      </c>
      <c r="D2046" s="5" t="s">
        <v>9282</v>
      </c>
      <c r="E2046" s="5" t="s">
        <v>102</v>
      </c>
      <c r="F2046" s="5" t="s">
        <v>9284</v>
      </c>
      <c r="G2046" s="5" t="n">
        <f aca="false">COUNTIF('Duel Log'!A:A,A2046)</f>
        <v>2</v>
      </c>
      <c r="H2046" s="5" t="n">
        <f aca="false">COUNTIFS('Duel Log'!A:A,A2046,'Duel Log'!AA:AA,"Win")</f>
        <v>2</v>
      </c>
      <c r="I2046" s="5" t="s">
        <v>15151</v>
      </c>
      <c r="J2046" s="5" t="s">
        <v>15152</v>
      </c>
      <c r="K2046" s="5"/>
      <c r="L2046" s="5" t="s">
        <v>98</v>
      </c>
      <c r="M2046" s="5" t="s">
        <v>10181</v>
      </c>
      <c r="N2046" s="5" t="s">
        <v>9612</v>
      </c>
    </row>
    <row r="2047" customFormat="false" ht="15" hidden="false" customHeight="true" outlineLevel="0" collapsed="false">
      <c r="A2047" s="6" t="s">
        <v>9290</v>
      </c>
      <c r="B2047" s="6" t="s">
        <v>15153</v>
      </c>
      <c r="C2047" s="6" t="s">
        <v>1192</v>
      </c>
      <c r="D2047" s="6" t="s">
        <v>9291</v>
      </c>
      <c r="E2047" s="5" t="s">
        <v>102</v>
      </c>
      <c r="F2047" s="5" t="s">
        <v>9293</v>
      </c>
      <c r="G2047" s="5" t="n">
        <f aca="false">COUNTIF('Duel Log'!A:A,A2047)</f>
        <v>3</v>
      </c>
      <c r="H2047" s="5" t="n">
        <f aca="false">COUNTIFS('Duel Log'!A:A,A2047,'Duel Log'!AA:AA,"Win")</f>
        <v>2</v>
      </c>
      <c r="I2047" s="5" t="s">
        <v>15154</v>
      </c>
      <c r="J2047" s="5" t="s">
        <v>15155</v>
      </c>
      <c r="K2047" s="5" t="s">
        <v>15156</v>
      </c>
      <c r="L2047" s="5" t="s">
        <v>98</v>
      </c>
      <c r="M2047" s="5" t="s">
        <v>11023</v>
      </c>
      <c r="N2047" s="5" t="s">
        <v>9602</v>
      </c>
    </row>
    <row r="2048" customFormat="false" ht="15" hidden="false" customHeight="true" outlineLevel="0" collapsed="false">
      <c r="A2048" s="6" t="s">
        <v>9297</v>
      </c>
      <c r="B2048" s="6" t="s">
        <v>15157</v>
      </c>
      <c r="C2048" s="6" t="s">
        <v>1192</v>
      </c>
      <c r="D2048" s="5" t="s">
        <v>9298</v>
      </c>
      <c r="E2048" s="5" t="s">
        <v>102</v>
      </c>
      <c r="F2048" s="5" t="s">
        <v>9300</v>
      </c>
      <c r="G2048" s="5" t="n">
        <f aca="false">COUNTIF('Duel Log'!A:A,A2048)</f>
        <v>3</v>
      </c>
      <c r="H2048" s="5" t="n">
        <f aca="false">COUNTIFS('Duel Log'!A:A,A2048,'Duel Log'!AA:AA,"Win")</f>
        <v>2</v>
      </c>
      <c r="I2048" s="5" t="s">
        <v>15158</v>
      </c>
      <c r="J2048" s="5" t="s">
        <v>15159</v>
      </c>
      <c r="K2048" s="5" t="s">
        <v>15160</v>
      </c>
      <c r="L2048" s="5" t="s">
        <v>98</v>
      </c>
      <c r="M2048" s="5" t="s">
        <v>11168</v>
      </c>
      <c r="N2048" s="5" t="s">
        <v>9602</v>
      </c>
    </row>
    <row r="2049" customFormat="false" ht="15" hidden="false" customHeight="true" outlineLevel="0" collapsed="false">
      <c r="A2049" s="6" t="s">
        <v>9306</v>
      </c>
      <c r="B2049" s="6" t="s">
        <v>15161</v>
      </c>
      <c r="C2049" s="6" t="s">
        <v>1192</v>
      </c>
      <c r="D2049" s="5" t="s">
        <v>567</v>
      </c>
      <c r="E2049" s="5" t="s">
        <v>102</v>
      </c>
      <c r="F2049" s="5" t="s">
        <v>6848</v>
      </c>
      <c r="G2049" s="5" t="n">
        <f aca="false">COUNTIF('Duel Log'!A:A,A2049)</f>
        <v>3</v>
      </c>
      <c r="H2049" s="5" t="n">
        <f aca="false">COUNTIFS('Duel Log'!A:A,A2049,'Duel Log'!AA:AA,"Win")</f>
        <v>2</v>
      </c>
      <c r="I2049" s="5" t="s">
        <v>15162</v>
      </c>
      <c r="J2049" s="5" t="s">
        <v>15163</v>
      </c>
      <c r="K2049" s="5" t="s">
        <v>15164</v>
      </c>
      <c r="L2049" s="5" t="s">
        <v>98</v>
      </c>
      <c r="M2049" s="5" t="s">
        <v>11168</v>
      </c>
      <c r="N2049" s="5" t="s">
        <v>9602</v>
      </c>
    </row>
    <row r="2050" customFormat="false" ht="15" hidden="false" customHeight="true" outlineLevel="0" collapsed="false">
      <c r="A2050" s="6" t="s">
        <v>9307</v>
      </c>
      <c r="B2050" s="6" t="s">
        <v>15165</v>
      </c>
      <c r="C2050" s="6" t="s">
        <v>1192</v>
      </c>
      <c r="D2050" s="5" t="s">
        <v>726</v>
      </c>
      <c r="E2050" s="5" t="s">
        <v>102</v>
      </c>
      <c r="F2050" s="5" t="s">
        <v>1194</v>
      </c>
      <c r="G2050" s="5" t="n">
        <f aca="false">COUNTIF('Duel Log'!A:A,A2050)</f>
        <v>3</v>
      </c>
      <c r="H2050" s="5" t="n">
        <f aca="false">COUNTIFS('Duel Log'!A:A,A2050,'Duel Log'!AA:AA,"Win")</f>
        <v>2</v>
      </c>
      <c r="I2050" s="5" t="s">
        <v>15166</v>
      </c>
      <c r="J2050" s="5" t="s">
        <v>15167</v>
      </c>
      <c r="K2050" s="5" t="s">
        <v>15168</v>
      </c>
      <c r="L2050" s="5" t="s">
        <v>98</v>
      </c>
      <c r="M2050" s="5" t="s">
        <v>14971</v>
      </c>
      <c r="N2050" s="5" t="s">
        <v>9602</v>
      </c>
    </row>
    <row r="2051" customFormat="false" ht="15" hidden="false" customHeight="true" outlineLevel="0" collapsed="false">
      <c r="A2051" s="6" t="s">
        <v>9308</v>
      </c>
      <c r="B2051" s="6" t="s">
        <v>15169</v>
      </c>
      <c r="C2051" s="6" t="s">
        <v>1192</v>
      </c>
      <c r="D2051" s="6" t="s">
        <v>264</v>
      </c>
      <c r="E2051" s="5" t="s">
        <v>102</v>
      </c>
      <c r="F2051" s="5" t="s">
        <v>2736</v>
      </c>
      <c r="G2051" s="5" t="n">
        <f aca="false">COUNTIF('Duel Log'!A:A,A2051)</f>
        <v>2</v>
      </c>
      <c r="H2051" s="5" t="n">
        <f aca="false">COUNTIFS('Duel Log'!A:A,A2051,'Duel Log'!AA:AA,"Win")</f>
        <v>0</v>
      </c>
      <c r="I2051" s="5" t="s">
        <v>15170</v>
      </c>
      <c r="J2051" s="5" t="s">
        <v>15171</v>
      </c>
      <c r="K2051" s="5"/>
      <c r="L2051" s="5" t="s">
        <v>98</v>
      </c>
      <c r="M2051" s="5" t="s">
        <v>9776</v>
      </c>
      <c r="N2051" s="5" t="s">
        <v>9612</v>
      </c>
    </row>
    <row r="2052" customFormat="false" ht="15" hidden="false" customHeight="true" outlineLevel="0" collapsed="false">
      <c r="A2052" s="6" t="s">
        <v>9309</v>
      </c>
      <c r="B2052" s="6" t="s">
        <v>15172</v>
      </c>
      <c r="C2052" s="6" t="s">
        <v>1192</v>
      </c>
      <c r="D2052" s="5" t="s">
        <v>1213</v>
      </c>
      <c r="E2052" s="5" t="s">
        <v>102</v>
      </c>
      <c r="F2052" s="5" t="s">
        <v>3220</v>
      </c>
      <c r="G2052" s="5" t="n">
        <f aca="false">COUNTIF('Duel Log'!A:A,A2052)</f>
        <v>3</v>
      </c>
      <c r="H2052" s="5" t="n">
        <f aca="false">COUNTIFS('Duel Log'!A:A,A2052,'Duel Log'!AA:AA,"Win")</f>
        <v>1</v>
      </c>
      <c r="I2052" s="5" t="s">
        <v>15173</v>
      </c>
      <c r="J2052" s="5" t="s">
        <v>15174</v>
      </c>
      <c r="K2052" s="5" t="s">
        <v>15175</v>
      </c>
      <c r="L2052" s="5" t="s">
        <v>98</v>
      </c>
      <c r="M2052" s="5" t="s">
        <v>10174</v>
      </c>
      <c r="N2052" s="5" t="s">
        <v>9602</v>
      </c>
    </row>
    <row r="2053" customFormat="false" ht="15" hidden="false" customHeight="true" outlineLevel="0" collapsed="false">
      <c r="A2053" s="6" t="s">
        <v>9311</v>
      </c>
      <c r="B2053" s="6" t="s">
        <v>15176</v>
      </c>
      <c r="C2053" s="6" t="s">
        <v>1192</v>
      </c>
      <c r="D2053" s="6" t="s">
        <v>3690</v>
      </c>
      <c r="E2053" s="5" t="s">
        <v>102</v>
      </c>
      <c r="F2053" s="5" t="s">
        <v>9312</v>
      </c>
      <c r="G2053" s="5" t="n">
        <f aca="false">COUNTIF('Duel Log'!A:A,A2053)</f>
        <v>3</v>
      </c>
      <c r="H2053" s="5" t="n">
        <f aca="false">COUNTIFS('Duel Log'!A:A,A2053,'Duel Log'!AA:AA,"Win")</f>
        <v>2</v>
      </c>
      <c r="I2053" s="5" t="s">
        <v>15177</v>
      </c>
      <c r="J2053" s="5" t="s">
        <v>15178</v>
      </c>
      <c r="K2053" s="5" t="s">
        <v>15179</v>
      </c>
      <c r="L2053" s="5" t="s">
        <v>98</v>
      </c>
      <c r="M2053" s="5" t="s">
        <v>11018</v>
      </c>
      <c r="N2053" s="5" t="s">
        <v>9602</v>
      </c>
    </row>
    <row r="2054" customFormat="false" ht="15" hidden="false" customHeight="true" outlineLevel="0" collapsed="false">
      <c r="A2054" s="6" t="s">
        <v>9318</v>
      </c>
      <c r="B2054" s="6" t="s">
        <v>15180</v>
      </c>
      <c r="C2054" s="6" t="s">
        <v>1192</v>
      </c>
      <c r="D2054" s="5" t="s">
        <v>2926</v>
      </c>
      <c r="E2054" s="5" t="s">
        <v>102</v>
      </c>
      <c r="F2054" s="5" t="s">
        <v>6993</v>
      </c>
      <c r="G2054" s="5" t="n">
        <f aca="false">COUNTIF('Duel Log'!A:A,A2054)</f>
        <v>2</v>
      </c>
      <c r="H2054" s="5" t="n">
        <f aca="false">COUNTIFS('Duel Log'!A:A,A2054,'Duel Log'!AA:AA,"Win")</f>
        <v>2</v>
      </c>
      <c r="I2054" s="5" t="s">
        <v>15181</v>
      </c>
      <c r="J2054" s="5" t="s">
        <v>15182</v>
      </c>
      <c r="K2054" s="5"/>
      <c r="L2054" s="5" t="s">
        <v>98</v>
      </c>
      <c r="M2054" s="5" t="s">
        <v>10571</v>
      </c>
      <c r="N2054" s="5" t="s">
        <v>9612</v>
      </c>
    </row>
    <row r="2055" customFormat="false" ht="15" hidden="false" customHeight="true" outlineLevel="0" collapsed="false">
      <c r="A2055" s="6" t="s">
        <v>9319</v>
      </c>
      <c r="B2055" s="6" t="s">
        <v>15183</v>
      </c>
      <c r="C2055" s="6" t="s">
        <v>1192</v>
      </c>
      <c r="D2055" s="5" t="s">
        <v>2659</v>
      </c>
      <c r="E2055" s="5" t="s">
        <v>102</v>
      </c>
      <c r="F2055" s="5" t="s">
        <v>3174</v>
      </c>
      <c r="G2055" s="5" t="n">
        <f aca="false">COUNTIF('Duel Log'!A:A,A2055)</f>
        <v>3</v>
      </c>
      <c r="H2055" s="5" t="n">
        <f aca="false">COUNTIFS('Duel Log'!A:A,A2055,'Duel Log'!AA:AA,"Win")</f>
        <v>1</v>
      </c>
      <c r="I2055" s="5" t="s">
        <v>15184</v>
      </c>
      <c r="J2055" s="5" t="s">
        <v>15185</v>
      </c>
      <c r="K2055" s="5" t="s">
        <v>15186</v>
      </c>
      <c r="L2055" s="5" t="s">
        <v>98</v>
      </c>
      <c r="M2055" s="5" t="s">
        <v>10699</v>
      </c>
      <c r="N2055" s="5" t="s">
        <v>9602</v>
      </c>
    </row>
    <row r="2056" customFormat="false" ht="15" hidden="false" customHeight="true" outlineLevel="0" collapsed="false">
      <c r="A2056" s="6" t="s">
        <v>9320</v>
      </c>
      <c r="B2056" s="6" t="s">
        <v>15187</v>
      </c>
      <c r="C2056" s="6" t="s">
        <v>1192</v>
      </c>
      <c r="D2056" s="5" t="s">
        <v>1003</v>
      </c>
      <c r="E2056" s="5" t="s">
        <v>102</v>
      </c>
      <c r="F2056" s="5" t="s">
        <v>2640</v>
      </c>
      <c r="G2056" s="5" t="n">
        <f aca="false">COUNTIF('Duel Log'!A:A,A2056)</f>
        <v>2</v>
      </c>
      <c r="H2056" s="5" t="n">
        <f aca="false">COUNTIFS('Duel Log'!A:A,A2056,'Duel Log'!AA:AA,"Win")</f>
        <v>2</v>
      </c>
      <c r="I2056" s="5" t="s">
        <v>15188</v>
      </c>
      <c r="J2056" s="5" t="s">
        <v>15189</v>
      </c>
      <c r="K2056" s="5"/>
      <c r="L2056" s="5" t="s">
        <v>98</v>
      </c>
      <c r="M2056" s="5" t="s">
        <v>9941</v>
      </c>
      <c r="N2056" s="5" t="s">
        <v>9612</v>
      </c>
    </row>
    <row r="2057" customFormat="false" ht="15" hidden="false" customHeight="true" outlineLevel="0" collapsed="false">
      <c r="A2057" s="6" t="s">
        <v>9321</v>
      </c>
      <c r="B2057" s="6" t="s">
        <v>15190</v>
      </c>
      <c r="C2057" s="6" t="s">
        <v>1192</v>
      </c>
      <c r="D2057" s="6" t="s">
        <v>431</v>
      </c>
      <c r="E2057" s="5" t="s">
        <v>102</v>
      </c>
      <c r="F2057" s="5" t="s">
        <v>8534</v>
      </c>
      <c r="G2057" s="5" t="n">
        <f aca="false">COUNTIF('Duel Log'!A:A,A2057)</f>
        <v>3</v>
      </c>
      <c r="H2057" s="5" t="n">
        <f aca="false">COUNTIFS('Duel Log'!A:A,A2057,'Duel Log'!AA:AA,"Win")</f>
        <v>2</v>
      </c>
      <c r="I2057" s="5" t="s">
        <v>15191</v>
      </c>
      <c r="J2057" s="5" t="s">
        <v>15192</v>
      </c>
      <c r="K2057" s="5" t="s">
        <v>15193</v>
      </c>
      <c r="L2057" s="5" t="s">
        <v>98</v>
      </c>
      <c r="M2057" s="5" t="s">
        <v>11187</v>
      </c>
      <c r="N2057" s="5" t="s">
        <v>9602</v>
      </c>
    </row>
    <row r="2058" customFormat="false" ht="15" hidden="false" customHeight="true" outlineLevel="0" collapsed="false">
      <c r="A2058" s="6" t="s">
        <v>9322</v>
      </c>
      <c r="B2058" s="6" t="s">
        <v>15194</v>
      </c>
      <c r="C2058" s="6" t="s">
        <v>1192</v>
      </c>
      <c r="D2058" s="5" t="s">
        <v>2629</v>
      </c>
      <c r="E2058" s="5" t="s">
        <v>102</v>
      </c>
      <c r="F2058" s="5" t="s">
        <v>2934</v>
      </c>
      <c r="G2058" s="5" t="n">
        <f aca="false">COUNTIF('Duel Log'!A:A,A2058)</f>
        <v>2</v>
      </c>
      <c r="H2058" s="5" t="n">
        <f aca="false">COUNTIFS('Duel Log'!A:A,A2058,'Duel Log'!AA:AA,"Win")</f>
        <v>0</v>
      </c>
      <c r="I2058" s="5" t="s">
        <v>15195</v>
      </c>
      <c r="J2058" s="5" t="s">
        <v>15196</v>
      </c>
      <c r="K2058" s="5"/>
      <c r="L2058" s="5" t="s">
        <v>98</v>
      </c>
      <c r="M2058" s="5" t="s">
        <v>9906</v>
      </c>
      <c r="N2058" s="5" t="s">
        <v>9612</v>
      </c>
    </row>
    <row r="2059" customFormat="false" ht="15" hidden="false" customHeight="true" outlineLevel="0" collapsed="false">
      <c r="A2059" s="10" t="s">
        <v>9323</v>
      </c>
      <c r="B2059" s="10" t="s">
        <v>15197</v>
      </c>
      <c r="C2059" s="10" t="s">
        <v>1192</v>
      </c>
      <c r="D2059" s="9" t="s">
        <v>1213</v>
      </c>
      <c r="E2059" s="9" t="s">
        <v>102</v>
      </c>
      <c r="F2059" s="9" t="s">
        <v>3252</v>
      </c>
      <c r="G2059" s="9" t="n">
        <f aca="false">COUNTIF('Duel Log'!A:A,A2059)</f>
        <v>2</v>
      </c>
      <c r="H2059" s="9" t="n">
        <f aca="false">COUNTIFS('Duel Log'!A:A,A2059,'Duel Log'!AA:AA,"Win")</f>
        <v>2</v>
      </c>
      <c r="I2059" s="9" t="s">
        <v>15198</v>
      </c>
      <c r="J2059" s="9" t="s">
        <v>15199</v>
      </c>
      <c r="K2059" s="9"/>
      <c r="L2059" s="9" t="s">
        <v>99</v>
      </c>
      <c r="M2059" s="9" t="s">
        <v>10077</v>
      </c>
      <c r="N2059" s="9" t="s">
        <v>10077</v>
      </c>
    </row>
    <row r="2060" customFormat="false" ht="15" hidden="false" customHeight="true" outlineLevel="0" collapsed="false">
      <c r="A2060" s="6" t="s">
        <v>9324</v>
      </c>
      <c r="B2060" s="6" t="s">
        <v>15200</v>
      </c>
      <c r="C2060" s="6" t="s">
        <v>1192</v>
      </c>
      <c r="D2060" s="5" t="s">
        <v>523</v>
      </c>
      <c r="E2060" s="5" t="s">
        <v>102</v>
      </c>
      <c r="F2060" s="5" t="s">
        <v>3815</v>
      </c>
      <c r="G2060" s="5" t="n">
        <f aca="false">COUNTIF('Duel Log'!A:A,A2060)</f>
        <v>2</v>
      </c>
      <c r="H2060" s="5" t="n">
        <f aca="false">COUNTIFS('Duel Log'!A:A,A2060,'Duel Log'!AA:AA,"Win")</f>
        <v>0</v>
      </c>
      <c r="I2060" s="5" t="s">
        <v>15201</v>
      </c>
      <c r="J2060" s="5" t="s">
        <v>15202</v>
      </c>
      <c r="K2060" s="5"/>
      <c r="L2060" s="5" t="s">
        <v>98</v>
      </c>
      <c r="M2060" s="5" t="s">
        <v>9941</v>
      </c>
      <c r="N2060" s="5" t="s">
        <v>9612</v>
      </c>
    </row>
    <row r="2061" customFormat="false" ht="15" hidden="false" customHeight="true" outlineLevel="0" collapsed="false">
      <c r="A2061" s="5" t="s">
        <v>9326</v>
      </c>
      <c r="B2061" s="5" t="s">
        <v>15203</v>
      </c>
      <c r="C2061" s="5" t="s">
        <v>733</v>
      </c>
      <c r="D2061" s="5" t="s">
        <v>4486</v>
      </c>
      <c r="E2061" s="5" t="s">
        <v>102</v>
      </c>
      <c r="F2061" s="5" t="s">
        <v>9327</v>
      </c>
      <c r="G2061" s="5" t="n">
        <f aca="false">COUNTIF('Duel Log'!A:A,A2061)</f>
        <v>2</v>
      </c>
      <c r="H2061" s="5" t="n">
        <f aca="false">COUNTIFS('Duel Log'!A:A,A2061,'Duel Log'!AA:AA,"Win")</f>
        <v>2</v>
      </c>
      <c r="I2061" s="5" t="s">
        <v>13201</v>
      </c>
      <c r="J2061" s="5" t="s">
        <v>15204</v>
      </c>
      <c r="K2061" s="5"/>
      <c r="L2061" s="5" t="s">
        <v>98</v>
      </c>
      <c r="M2061" s="5" t="s">
        <v>9611</v>
      </c>
      <c r="N2061" s="5" t="s">
        <v>9612</v>
      </c>
    </row>
    <row r="2062" customFormat="false" ht="15" hidden="false" customHeight="true" outlineLevel="0" collapsed="false">
      <c r="A2062" s="5" t="s">
        <v>9330</v>
      </c>
      <c r="B2062" s="5" t="s">
        <v>15205</v>
      </c>
      <c r="C2062" s="5" t="s">
        <v>733</v>
      </c>
      <c r="D2062" s="5" t="s">
        <v>4359</v>
      </c>
      <c r="E2062" s="5" t="s">
        <v>297</v>
      </c>
      <c r="F2062" s="5" t="s">
        <v>9331</v>
      </c>
      <c r="G2062" s="5" t="n">
        <f aca="false">COUNTIF('Duel Log'!A:A,A2062)</f>
        <v>2</v>
      </c>
      <c r="H2062" s="5" t="n">
        <f aca="false">COUNTIFS('Duel Log'!A:A,A2062,'Duel Log'!AA:AA,"Win")</f>
        <v>2</v>
      </c>
      <c r="I2062" s="5" t="s">
        <v>9770</v>
      </c>
      <c r="J2062" s="5" t="s">
        <v>15206</v>
      </c>
      <c r="K2062" s="5"/>
      <c r="L2062" s="5" t="s">
        <v>98</v>
      </c>
      <c r="M2062" s="5" t="s">
        <v>9693</v>
      </c>
      <c r="N2062" s="5"/>
    </row>
    <row r="2063" customFormat="false" ht="15" hidden="false" customHeight="true" outlineLevel="0" collapsed="false">
      <c r="A2063" s="7" t="s">
        <v>9333</v>
      </c>
      <c r="B2063" s="7" t="s">
        <v>15205</v>
      </c>
      <c r="C2063" s="7" t="s">
        <v>733</v>
      </c>
      <c r="D2063" s="7" t="s">
        <v>4359</v>
      </c>
      <c r="E2063" s="7" t="s">
        <v>297</v>
      </c>
      <c r="F2063" s="7" t="s">
        <v>9334</v>
      </c>
      <c r="G2063" s="7" t="n">
        <f aca="false">COUNTIF('Duel Log'!A:A,A2063)</f>
        <v>3</v>
      </c>
      <c r="H2063" s="7" t="n">
        <f aca="false">COUNTIFS('Duel Log'!A:A,A2063,'Duel Log'!AA:AA,"Win")</f>
        <v>2</v>
      </c>
      <c r="I2063" s="7" t="s">
        <v>15207</v>
      </c>
      <c r="J2063" s="7" t="s">
        <v>15208</v>
      </c>
      <c r="K2063" s="7" t="s">
        <v>9947</v>
      </c>
      <c r="L2063" s="7" t="s">
        <v>99</v>
      </c>
      <c r="M2063" s="7" t="s">
        <v>15209</v>
      </c>
      <c r="N2063" s="7"/>
    </row>
    <row r="2064" customFormat="false" ht="15" hidden="false" customHeight="true" outlineLevel="0" collapsed="false">
      <c r="A2064" s="7" t="s">
        <v>9340</v>
      </c>
      <c r="B2064" s="7" t="s">
        <v>15205</v>
      </c>
      <c r="C2064" s="7" t="s">
        <v>733</v>
      </c>
      <c r="D2064" s="7" t="s">
        <v>4359</v>
      </c>
      <c r="E2064" s="7" t="s">
        <v>297</v>
      </c>
      <c r="F2064" s="7" t="s">
        <v>9341</v>
      </c>
      <c r="G2064" s="7" t="n">
        <f aca="false">COUNTIF('Duel Log'!A:A,A2064)</f>
        <v>3</v>
      </c>
      <c r="H2064" s="7" t="n">
        <f aca="false">COUNTIFS('Duel Log'!A:A,A2064,'Duel Log'!AA:AA,"Win")</f>
        <v>1</v>
      </c>
      <c r="I2064" s="7" t="s">
        <v>15210</v>
      </c>
      <c r="J2064" s="7" t="s">
        <v>10927</v>
      </c>
      <c r="K2064" s="7" t="s">
        <v>13893</v>
      </c>
      <c r="L2064" s="7" t="s">
        <v>99</v>
      </c>
      <c r="M2064" s="7" t="s">
        <v>13111</v>
      </c>
      <c r="N2064" s="7"/>
    </row>
    <row r="2065" customFormat="false" ht="15" hidden="false" customHeight="true" outlineLevel="0" collapsed="false">
      <c r="A2065" s="5" t="s">
        <v>9346</v>
      </c>
      <c r="B2065" s="5" t="s">
        <v>15211</v>
      </c>
      <c r="C2065" s="5" t="s">
        <v>733</v>
      </c>
      <c r="D2065" s="5" t="s">
        <v>726</v>
      </c>
      <c r="E2065" s="5" t="s">
        <v>102</v>
      </c>
      <c r="F2065" s="5" t="s">
        <v>1249</v>
      </c>
      <c r="G2065" s="5" t="n">
        <f aca="false">COUNTIF('Duel Log'!A:A,A2065)</f>
        <v>3</v>
      </c>
      <c r="H2065" s="5" t="n">
        <f aca="false">COUNTIFS('Duel Log'!A:A,A2065,'Duel Log'!AA:AA,"Win")</f>
        <v>2</v>
      </c>
      <c r="I2065" s="5" t="s">
        <v>9756</v>
      </c>
      <c r="J2065" s="5" t="s">
        <v>10341</v>
      </c>
      <c r="K2065" s="5" t="s">
        <v>15212</v>
      </c>
      <c r="L2065" s="5" t="s">
        <v>98</v>
      </c>
      <c r="M2065" s="5" t="s">
        <v>10174</v>
      </c>
      <c r="N2065" s="5" t="s">
        <v>9602</v>
      </c>
    </row>
    <row r="2066" customFormat="false" ht="15" hidden="false" customHeight="true" outlineLevel="0" collapsed="false">
      <c r="A2066" s="5" t="s">
        <v>9347</v>
      </c>
      <c r="B2066" s="5" t="s">
        <v>15213</v>
      </c>
      <c r="C2066" s="5" t="s">
        <v>733</v>
      </c>
      <c r="D2066" s="5" t="s">
        <v>753</v>
      </c>
      <c r="E2066" s="5" t="s">
        <v>102</v>
      </c>
      <c r="F2066" s="5" t="s">
        <v>8063</v>
      </c>
      <c r="G2066" s="5" t="n">
        <f aca="false">COUNTIF('Duel Log'!A:A,A2066)</f>
        <v>3</v>
      </c>
      <c r="H2066" s="5" t="n">
        <f aca="false">COUNTIFS('Duel Log'!A:A,A2066,'Duel Log'!AA:AA,"Win")</f>
        <v>1</v>
      </c>
      <c r="I2066" s="5" t="s">
        <v>9599</v>
      </c>
      <c r="J2066" s="5" t="s">
        <v>15214</v>
      </c>
      <c r="K2066" s="5" t="s">
        <v>15215</v>
      </c>
      <c r="L2066" s="5" t="s">
        <v>98</v>
      </c>
      <c r="M2066" s="5" t="s">
        <v>15216</v>
      </c>
      <c r="N2066" s="5" t="s">
        <v>9602</v>
      </c>
    </row>
    <row r="2067" customFormat="false" ht="15" hidden="false" customHeight="true" outlineLevel="0" collapsed="false">
      <c r="A2067" s="5" t="s">
        <v>9348</v>
      </c>
      <c r="B2067" s="5" t="s">
        <v>15217</v>
      </c>
      <c r="C2067" s="5" t="s">
        <v>733</v>
      </c>
      <c r="D2067" s="5" t="s">
        <v>741</v>
      </c>
      <c r="E2067" s="5" t="s">
        <v>102</v>
      </c>
      <c r="F2067" s="5" t="s">
        <v>1509</v>
      </c>
      <c r="G2067" s="5" t="n">
        <f aca="false">COUNTIF('Duel Log'!A:A,A2067)</f>
        <v>2</v>
      </c>
      <c r="H2067" s="5" t="n">
        <f aca="false">COUNTIFS('Duel Log'!A:A,A2067,'Duel Log'!AA:AA,"Win")</f>
        <v>0</v>
      </c>
      <c r="I2067" s="5" t="s">
        <v>15218</v>
      </c>
      <c r="J2067" s="5" t="s">
        <v>15219</v>
      </c>
      <c r="K2067" s="5"/>
      <c r="L2067" s="5" t="s">
        <v>98</v>
      </c>
      <c r="M2067" s="5" t="s">
        <v>10320</v>
      </c>
      <c r="N2067" s="5" t="s">
        <v>9612</v>
      </c>
    </row>
    <row r="2068" customFormat="false" ht="15" hidden="false" customHeight="true" outlineLevel="0" collapsed="false">
      <c r="A2068" s="5" t="s">
        <v>9349</v>
      </c>
      <c r="B2068" s="5" t="s">
        <v>15220</v>
      </c>
      <c r="C2068" s="5" t="s">
        <v>733</v>
      </c>
      <c r="D2068" s="5" t="s">
        <v>611</v>
      </c>
      <c r="E2068" s="5" t="s">
        <v>102</v>
      </c>
      <c r="F2068" s="5" t="s">
        <v>735</v>
      </c>
      <c r="G2068" s="5" t="n">
        <f aca="false">COUNTIF('Duel Log'!A:A,A2068)</f>
        <v>2</v>
      </c>
      <c r="H2068" s="5" t="n">
        <f aca="false">COUNTIFS('Duel Log'!A:A,A2068,'Duel Log'!AA:AA,"Win")</f>
        <v>0</v>
      </c>
      <c r="I2068" s="5" t="s">
        <v>15221</v>
      </c>
      <c r="J2068" s="5" t="s">
        <v>15222</v>
      </c>
      <c r="K2068" s="5"/>
      <c r="L2068" s="5" t="s">
        <v>98</v>
      </c>
      <c r="M2068" s="5" t="s">
        <v>9910</v>
      </c>
      <c r="N2068" s="5" t="s">
        <v>9612</v>
      </c>
    </row>
    <row r="2069" customFormat="false" ht="15" hidden="false" customHeight="true" outlineLevel="0" collapsed="false">
      <c r="A2069" s="5" t="s">
        <v>9350</v>
      </c>
      <c r="B2069" s="5" t="s">
        <v>15223</v>
      </c>
      <c r="C2069" s="5" t="s">
        <v>733</v>
      </c>
      <c r="D2069" s="6" t="s">
        <v>761</v>
      </c>
      <c r="E2069" s="5" t="s">
        <v>102</v>
      </c>
      <c r="F2069" s="5" t="s">
        <v>8655</v>
      </c>
      <c r="G2069" s="5" t="n">
        <f aca="false">COUNTIF('Duel Log'!A:A,A2069)</f>
        <v>3</v>
      </c>
      <c r="H2069" s="5" t="n">
        <f aca="false">COUNTIFS('Duel Log'!A:A,A2069,'Duel Log'!AA:AA,"Win")</f>
        <v>1</v>
      </c>
      <c r="I2069" s="5" t="s">
        <v>9981</v>
      </c>
      <c r="J2069" s="5" t="s">
        <v>15224</v>
      </c>
      <c r="K2069" s="5" t="s">
        <v>15225</v>
      </c>
      <c r="L2069" s="5" t="s">
        <v>98</v>
      </c>
      <c r="M2069" s="5" t="s">
        <v>10464</v>
      </c>
      <c r="N2069" s="5" t="s">
        <v>9602</v>
      </c>
    </row>
    <row r="2070" customFormat="false" ht="15" hidden="false" customHeight="true" outlineLevel="0" collapsed="false">
      <c r="A2070" s="5" t="s">
        <v>9351</v>
      </c>
      <c r="B2070" s="5" t="s">
        <v>15226</v>
      </c>
      <c r="C2070" s="5" t="s">
        <v>733</v>
      </c>
      <c r="D2070" s="5" t="s">
        <v>709</v>
      </c>
      <c r="E2070" s="5" t="s">
        <v>102</v>
      </c>
      <c r="F2070" s="5" t="s">
        <v>5421</v>
      </c>
      <c r="G2070" s="5" t="n">
        <f aca="false">COUNTIF('Duel Log'!A:A,A2070)</f>
        <v>3</v>
      </c>
      <c r="H2070" s="5" t="n">
        <f aca="false">COUNTIFS('Duel Log'!A:A,A2070,'Duel Log'!AA:AA,"Win")</f>
        <v>1</v>
      </c>
      <c r="I2070" s="5" t="s">
        <v>15227</v>
      </c>
      <c r="J2070" s="5" t="s">
        <v>15228</v>
      </c>
      <c r="K2070" s="5" t="s">
        <v>15229</v>
      </c>
      <c r="L2070" s="5" t="s">
        <v>98</v>
      </c>
      <c r="M2070" s="5" t="s">
        <v>15230</v>
      </c>
      <c r="N2070" s="5" t="s">
        <v>9602</v>
      </c>
    </row>
    <row r="2071" customFormat="false" ht="15" hidden="false" customHeight="true" outlineLevel="0" collapsed="false">
      <c r="A2071" s="5" t="s">
        <v>9352</v>
      </c>
      <c r="B2071" s="5" t="s">
        <v>15231</v>
      </c>
      <c r="C2071" s="5" t="s">
        <v>733</v>
      </c>
      <c r="D2071" s="5" t="s">
        <v>718</v>
      </c>
      <c r="E2071" s="5" t="s">
        <v>102</v>
      </c>
      <c r="F2071" s="5" t="s">
        <v>8090</v>
      </c>
      <c r="G2071" s="5" t="n">
        <f aca="false">COUNTIF('Duel Log'!A:A,A2071)</f>
        <v>3</v>
      </c>
      <c r="H2071" s="5" t="n">
        <f aca="false">COUNTIFS('Duel Log'!A:A,A2071,'Duel Log'!AA:AA,"Win")</f>
        <v>1</v>
      </c>
      <c r="I2071" s="5" t="s">
        <v>10700</v>
      </c>
      <c r="J2071" s="5" t="s">
        <v>10659</v>
      </c>
      <c r="K2071" s="5" t="s">
        <v>15232</v>
      </c>
      <c r="L2071" s="5" t="s">
        <v>98</v>
      </c>
      <c r="M2071" s="5" t="s">
        <v>11006</v>
      </c>
      <c r="N2071" s="5" t="s">
        <v>9602</v>
      </c>
    </row>
    <row r="2072" customFormat="false" ht="15" hidden="false" customHeight="true" outlineLevel="0" collapsed="false">
      <c r="A2072" s="6" t="s">
        <v>9353</v>
      </c>
      <c r="B2072" s="6" t="s">
        <v>15233</v>
      </c>
      <c r="C2072" s="6" t="s">
        <v>1747</v>
      </c>
      <c r="D2072" s="5" t="s">
        <v>9354</v>
      </c>
      <c r="E2072" s="5" t="s">
        <v>102</v>
      </c>
      <c r="F2072" s="5" t="s">
        <v>9356</v>
      </c>
      <c r="G2072" s="5" t="n">
        <f aca="false">COUNTIF('Duel Log'!A:A,A2072)</f>
        <v>2</v>
      </c>
      <c r="H2072" s="5" t="n">
        <f aca="false">COUNTIFS('Duel Log'!A:A,A2072,'Duel Log'!AA:AA,"Win")</f>
        <v>2</v>
      </c>
      <c r="I2072" s="5" t="s">
        <v>15234</v>
      </c>
      <c r="J2072" s="5" t="s">
        <v>15235</v>
      </c>
      <c r="K2072" s="5"/>
      <c r="L2072" s="5" t="s">
        <v>98</v>
      </c>
      <c r="M2072" s="5" t="s">
        <v>13739</v>
      </c>
      <c r="N2072" s="5" t="s">
        <v>9612</v>
      </c>
    </row>
    <row r="2073" customFormat="false" ht="15" hidden="false" customHeight="true" outlineLevel="0" collapsed="false">
      <c r="A2073" s="6" t="s">
        <v>9358</v>
      </c>
      <c r="B2073" s="6" t="s">
        <v>15236</v>
      </c>
      <c r="C2073" s="6" t="s">
        <v>1747</v>
      </c>
      <c r="D2073" s="5" t="s">
        <v>253</v>
      </c>
      <c r="E2073" s="5" t="s">
        <v>102</v>
      </c>
      <c r="F2073" s="5" t="s">
        <v>7783</v>
      </c>
      <c r="G2073" s="5" t="n">
        <f aca="false">COUNTIF('Duel Log'!A:A,A2073)</f>
        <v>2</v>
      </c>
      <c r="H2073" s="5" t="n">
        <f aca="false">COUNTIFS('Duel Log'!A:A,A2073,'Duel Log'!AA:AA,"Win")</f>
        <v>0</v>
      </c>
      <c r="I2073" s="5" t="s">
        <v>15237</v>
      </c>
      <c r="J2073" s="5" t="s">
        <v>15238</v>
      </c>
      <c r="K2073" s="5"/>
      <c r="L2073" s="5" t="s">
        <v>98</v>
      </c>
      <c r="M2073" s="5" t="s">
        <v>15239</v>
      </c>
      <c r="N2073" s="5" t="s">
        <v>9612</v>
      </c>
    </row>
    <row r="2074" customFormat="false" ht="15" hidden="false" customHeight="true" outlineLevel="0" collapsed="false">
      <c r="A2074" s="6" t="s">
        <v>9359</v>
      </c>
      <c r="B2074" s="6" t="s">
        <v>15240</v>
      </c>
      <c r="C2074" s="6" t="s">
        <v>1747</v>
      </c>
      <c r="D2074" s="5" t="s">
        <v>7491</v>
      </c>
      <c r="E2074" s="5" t="s">
        <v>102</v>
      </c>
      <c r="F2074" s="5" t="s">
        <v>7664</v>
      </c>
      <c r="G2074" s="5" t="n">
        <f aca="false">COUNTIF('Duel Log'!A:A,A2074)</f>
        <v>2</v>
      </c>
      <c r="H2074" s="5" t="n">
        <f aca="false">COUNTIFS('Duel Log'!A:A,A2074,'Duel Log'!AA:AA,"Win")</f>
        <v>2</v>
      </c>
      <c r="I2074" s="5" t="s">
        <v>15241</v>
      </c>
      <c r="J2074" s="5" t="s">
        <v>15242</v>
      </c>
      <c r="K2074" s="5"/>
      <c r="L2074" s="5" t="s">
        <v>98</v>
      </c>
      <c r="M2074" s="5" t="s">
        <v>15243</v>
      </c>
      <c r="N2074" s="5" t="s">
        <v>9612</v>
      </c>
    </row>
    <row r="2075" customFormat="false" ht="15" hidden="false" customHeight="true" outlineLevel="0" collapsed="false">
      <c r="A2075" s="6" t="s">
        <v>9362</v>
      </c>
      <c r="B2075" s="6" t="s">
        <v>15244</v>
      </c>
      <c r="C2075" s="6" t="s">
        <v>1747</v>
      </c>
      <c r="D2075" s="5" t="s">
        <v>8481</v>
      </c>
      <c r="E2075" s="5" t="s">
        <v>102</v>
      </c>
      <c r="F2075" s="5" t="s">
        <v>9363</v>
      </c>
      <c r="G2075" s="5" t="n">
        <f aca="false">COUNTIF('Duel Log'!A:A,A2075)</f>
        <v>2</v>
      </c>
      <c r="H2075" s="5" t="n">
        <f aca="false">COUNTIFS('Duel Log'!A:A,A2075,'Duel Log'!AA:AA,"Win")</f>
        <v>2</v>
      </c>
      <c r="I2075" s="5" t="s">
        <v>15245</v>
      </c>
      <c r="J2075" s="5" t="s">
        <v>15246</v>
      </c>
      <c r="K2075" s="5"/>
      <c r="L2075" s="5" t="s">
        <v>98</v>
      </c>
      <c r="M2075" s="5" t="s">
        <v>15247</v>
      </c>
      <c r="N2075" s="5" t="s">
        <v>9612</v>
      </c>
    </row>
    <row r="2076" customFormat="false" ht="15" hidden="false" customHeight="true" outlineLevel="0" collapsed="false">
      <c r="A2076" s="6" t="s">
        <v>9367</v>
      </c>
      <c r="B2076" s="6" t="s">
        <v>15248</v>
      </c>
      <c r="C2076" s="6" t="s">
        <v>1747</v>
      </c>
      <c r="D2076" s="5" t="s">
        <v>2553</v>
      </c>
      <c r="E2076" s="5" t="s">
        <v>102</v>
      </c>
      <c r="F2076" s="5" t="s">
        <v>9368</v>
      </c>
      <c r="G2076" s="5" t="n">
        <f aca="false">COUNTIF('Duel Log'!A:A,A2076)</f>
        <v>3</v>
      </c>
      <c r="H2076" s="5" t="n">
        <f aca="false">COUNTIFS('Duel Log'!A:A,A2076,'Duel Log'!AA:AA,"Win")</f>
        <v>2</v>
      </c>
      <c r="I2076" s="5" t="s">
        <v>15249</v>
      </c>
      <c r="J2076" s="5" t="s">
        <v>15250</v>
      </c>
      <c r="K2076" s="5" t="s">
        <v>15251</v>
      </c>
      <c r="L2076" s="5" t="s">
        <v>98</v>
      </c>
      <c r="M2076" s="5" t="s">
        <v>15252</v>
      </c>
      <c r="N2076" s="5" t="s">
        <v>9602</v>
      </c>
    </row>
    <row r="2077" customFormat="false" ht="15" hidden="false" customHeight="true" outlineLevel="0" collapsed="false">
      <c r="A2077" s="6" t="s">
        <v>9374</v>
      </c>
      <c r="B2077" s="6" t="s">
        <v>15253</v>
      </c>
      <c r="C2077" s="6" t="s">
        <v>1747</v>
      </c>
      <c r="D2077" s="5" t="s">
        <v>1727</v>
      </c>
      <c r="E2077" s="5" t="s">
        <v>102</v>
      </c>
      <c r="F2077" s="5" t="s">
        <v>7928</v>
      </c>
      <c r="G2077" s="5" t="n">
        <f aca="false">COUNTIF('Duel Log'!A:A,A2077)</f>
        <v>3</v>
      </c>
      <c r="H2077" s="5" t="n">
        <f aca="false">COUNTIFS('Duel Log'!A:A,A2077,'Duel Log'!AA:AA,"Win")</f>
        <v>1</v>
      </c>
      <c r="I2077" s="5" t="s">
        <v>15254</v>
      </c>
      <c r="J2077" s="5" t="s">
        <v>15234</v>
      </c>
      <c r="K2077" s="5" t="s">
        <v>15255</v>
      </c>
      <c r="L2077" s="5" t="s">
        <v>98</v>
      </c>
      <c r="M2077" s="5" t="s">
        <v>11560</v>
      </c>
      <c r="N2077" s="5" t="s">
        <v>9602</v>
      </c>
    </row>
    <row r="2078" customFormat="false" ht="15" hidden="false" customHeight="true" outlineLevel="0" collapsed="false">
      <c r="A2078" s="6" t="s">
        <v>9375</v>
      </c>
      <c r="B2078" s="6" t="s">
        <v>15256</v>
      </c>
      <c r="C2078" s="6" t="s">
        <v>1747</v>
      </c>
      <c r="D2078" s="5" t="s">
        <v>1739</v>
      </c>
      <c r="E2078" s="5" t="s">
        <v>102</v>
      </c>
      <c r="F2078" s="5" t="s">
        <v>3637</v>
      </c>
      <c r="G2078" s="5" t="n">
        <f aca="false">COUNTIF('Duel Log'!A:A,A2078)</f>
        <v>3</v>
      </c>
      <c r="H2078" s="5" t="n">
        <f aca="false">COUNTIFS('Duel Log'!A:A,A2078,'Duel Log'!AA:AA,"Win")</f>
        <v>2</v>
      </c>
      <c r="I2078" s="5" t="s">
        <v>15257</v>
      </c>
      <c r="J2078" s="5" t="s">
        <v>15258</v>
      </c>
      <c r="K2078" s="5" t="s">
        <v>15259</v>
      </c>
      <c r="L2078" s="5" t="s">
        <v>98</v>
      </c>
      <c r="M2078" s="5" t="s">
        <v>15260</v>
      </c>
      <c r="N2078" s="5" t="s">
        <v>9602</v>
      </c>
    </row>
    <row r="2079" customFormat="false" ht="15" hidden="false" customHeight="true" outlineLevel="0" collapsed="false">
      <c r="A2079" s="6" t="s">
        <v>9376</v>
      </c>
      <c r="B2079" s="6" t="s">
        <v>15261</v>
      </c>
      <c r="C2079" s="6" t="s">
        <v>1747</v>
      </c>
      <c r="D2079" s="5" t="s">
        <v>1754</v>
      </c>
      <c r="E2079" s="5" t="s">
        <v>102</v>
      </c>
      <c r="F2079" s="5" t="s">
        <v>6175</v>
      </c>
      <c r="G2079" s="5" t="n">
        <f aca="false">COUNTIF('Duel Log'!A:A,A2079)</f>
        <v>2</v>
      </c>
      <c r="H2079" s="5" t="n">
        <f aca="false">COUNTIFS('Duel Log'!A:A,A2079,'Duel Log'!AA:AA,"Win")</f>
        <v>0</v>
      </c>
      <c r="I2079" s="5" t="s">
        <v>15262</v>
      </c>
      <c r="J2079" s="5" t="s">
        <v>15263</v>
      </c>
      <c r="K2079" s="5"/>
      <c r="L2079" s="5" t="s">
        <v>98</v>
      </c>
      <c r="M2079" s="5" t="s">
        <v>10177</v>
      </c>
      <c r="N2079" s="5" t="s">
        <v>9612</v>
      </c>
    </row>
    <row r="2080" customFormat="false" ht="15" hidden="false" customHeight="true" outlineLevel="0" collapsed="false">
      <c r="A2080" s="6" t="s">
        <v>9377</v>
      </c>
      <c r="B2080" s="6" t="s">
        <v>15264</v>
      </c>
      <c r="C2080" s="6" t="s">
        <v>1747</v>
      </c>
      <c r="D2080" s="5" t="s">
        <v>1721</v>
      </c>
      <c r="E2080" s="5" t="s">
        <v>102</v>
      </c>
      <c r="F2080" s="5" t="s">
        <v>7680</v>
      </c>
      <c r="G2080" s="5" t="n">
        <f aca="false">COUNTIF('Duel Log'!A:A,A2080)</f>
        <v>2</v>
      </c>
      <c r="H2080" s="5" t="n">
        <f aca="false">COUNTIFS('Duel Log'!A:A,A2080,'Duel Log'!AA:AA,"Win")</f>
        <v>2</v>
      </c>
      <c r="I2080" s="5" t="s">
        <v>15265</v>
      </c>
      <c r="J2080" s="5" t="s">
        <v>15266</v>
      </c>
      <c r="K2080" s="5"/>
      <c r="L2080" s="5" t="s">
        <v>98</v>
      </c>
      <c r="M2080" s="5" t="s">
        <v>15267</v>
      </c>
      <c r="N2080" s="5" t="s">
        <v>9612</v>
      </c>
    </row>
    <row r="2081" customFormat="false" ht="15" hidden="false" customHeight="true" outlineLevel="0" collapsed="false">
      <c r="A2081" s="6" t="s">
        <v>9378</v>
      </c>
      <c r="B2081" s="6" t="s">
        <v>15268</v>
      </c>
      <c r="C2081" s="6" t="s">
        <v>1747</v>
      </c>
      <c r="D2081" s="5" t="s">
        <v>1010</v>
      </c>
      <c r="E2081" s="5" t="s">
        <v>102</v>
      </c>
      <c r="F2081" s="5" t="s">
        <v>7518</v>
      </c>
      <c r="G2081" s="5" t="n">
        <f aca="false">COUNTIF('Duel Log'!A:A,A2081)</f>
        <v>2</v>
      </c>
      <c r="H2081" s="5" t="n">
        <f aca="false">COUNTIFS('Duel Log'!A:A,A2081,'Duel Log'!AA:AA,"Win")</f>
        <v>0</v>
      </c>
      <c r="I2081" s="5" t="s">
        <v>15269</v>
      </c>
      <c r="J2081" s="5" t="s">
        <v>15241</v>
      </c>
      <c r="K2081" s="5"/>
      <c r="L2081" s="5" t="s">
        <v>98</v>
      </c>
      <c r="M2081" s="5" t="s">
        <v>15270</v>
      </c>
      <c r="N2081" s="5" t="s">
        <v>9612</v>
      </c>
    </row>
    <row r="2082" customFormat="false" ht="15" hidden="false" customHeight="true" outlineLevel="0" collapsed="false">
      <c r="A2082" s="6" t="s">
        <v>9380</v>
      </c>
      <c r="B2082" s="6" t="s">
        <v>15271</v>
      </c>
      <c r="C2082" s="6" t="s">
        <v>1747</v>
      </c>
      <c r="D2082" s="5" t="s">
        <v>1432</v>
      </c>
      <c r="E2082" s="5" t="s">
        <v>102</v>
      </c>
      <c r="F2082" s="5" t="s">
        <v>1749</v>
      </c>
      <c r="G2082" s="5" t="n">
        <f aca="false">COUNTIF('Duel Log'!A:A,A2082)</f>
        <v>2</v>
      </c>
      <c r="H2082" s="5" t="n">
        <f aca="false">COUNTIFS('Duel Log'!A:A,A2082,'Duel Log'!AA:AA,"Win")</f>
        <v>0</v>
      </c>
      <c r="I2082" s="5" t="s">
        <v>15272</v>
      </c>
      <c r="J2082" s="5" t="s">
        <v>15273</v>
      </c>
      <c r="K2082" s="5"/>
      <c r="L2082" s="5" t="s">
        <v>98</v>
      </c>
      <c r="M2082" s="5" t="s">
        <v>13739</v>
      </c>
      <c r="N2082" s="5" t="s">
        <v>9612</v>
      </c>
    </row>
    <row r="2083" customFormat="false" ht="15" hidden="false" customHeight="true" outlineLevel="0" collapsed="false">
      <c r="A2083" s="6" t="s">
        <v>9381</v>
      </c>
      <c r="B2083" s="6" t="s">
        <v>15274</v>
      </c>
      <c r="C2083" s="6" t="s">
        <v>1747</v>
      </c>
      <c r="D2083" s="5" t="s">
        <v>1711</v>
      </c>
      <c r="E2083" s="5" t="s">
        <v>102</v>
      </c>
      <c r="F2083" s="5" t="s">
        <v>8497</v>
      </c>
      <c r="G2083" s="5" t="n">
        <f aca="false">COUNTIF('Duel Log'!A:A,A2083)</f>
        <v>3</v>
      </c>
      <c r="H2083" s="5" t="n">
        <f aca="false">COUNTIFS('Duel Log'!A:A,A2083,'Duel Log'!AA:AA,"Win")</f>
        <v>2</v>
      </c>
      <c r="I2083" s="5" t="s">
        <v>15275</v>
      </c>
      <c r="J2083" s="5" t="s">
        <v>15235</v>
      </c>
      <c r="K2083" s="5" t="s">
        <v>15276</v>
      </c>
      <c r="L2083" s="5" t="s">
        <v>98</v>
      </c>
      <c r="M2083" s="5" t="s">
        <v>13362</v>
      </c>
      <c r="N2083" s="5" t="s">
        <v>9602</v>
      </c>
    </row>
    <row r="2084" customFormat="false" ht="15" hidden="false" customHeight="true" outlineLevel="0" collapsed="false">
      <c r="A2084" s="6" t="s">
        <v>9382</v>
      </c>
      <c r="B2084" s="6" t="s">
        <v>15277</v>
      </c>
      <c r="C2084" s="6" t="s">
        <v>3690</v>
      </c>
      <c r="D2084" s="5" t="s">
        <v>6073</v>
      </c>
      <c r="E2084" s="5" t="s">
        <v>297</v>
      </c>
      <c r="F2084" s="5" t="s">
        <v>8355</v>
      </c>
      <c r="G2084" s="5" t="n">
        <f aca="false">COUNTIF('Duel Log'!A:A,A2084)</f>
        <v>3</v>
      </c>
      <c r="H2084" s="5" t="n">
        <f aca="false">COUNTIFS('Duel Log'!A:A,A2084,'Duel Log'!AA:AA,"Win")</f>
        <v>0</v>
      </c>
      <c r="I2084" s="5" t="s">
        <v>15278</v>
      </c>
      <c r="J2084" s="5" t="s">
        <v>15279</v>
      </c>
      <c r="K2084" s="5" t="s">
        <v>10696</v>
      </c>
      <c r="L2084" s="5" t="s">
        <v>98</v>
      </c>
      <c r="M2084" s="5" t="s">
        <v>11278</v>
      </c>
      <c r="N2084" s="5"/>
    </row>
    <row r="2085" customFormat="false" ht="15" hidden="false" customHeight="true" outlineLevel="0" collapsed="false">
      <c r="A2085" s="8" t="s">
        <v>9383</v>
      </c>
      <c r="B2085" s="8" t="s">
        <v>15277</v>
      </c>
      <c r="C2085" s="8" t="s">
        <v>3690</v>
      </c>
      <c r="D2085" s="7" t="s">
        <v>6073</v>
      </c>
      <c r="E2085" s="7" t="s">
        <v>297</v>
      </c>
      <c r="F2085" s="7" t="s">
        <v>8361</v>
      </c>
      <c r="G2085" s="7" t="n">
        <f aca="false">COUNTIF('Duel Log'!A:A,A2085)</f>
        <v>3</v>
      </c>
      <c r="H2085" s="7" t="n">
        <f aca="false">COUNTIFS('Duel Log'!A:A,A2085,'Duel Log'!AA:AA,"Win")</f>
        <v>1</v>
      </c>
      <c r="I2085" s="7" t="s">
        <v>15280</v>
      </c>
      <c r="J2085" s="7" t="s">
        <v>15281</v>
      </c>
      <c r="K2085" s="7" t="s">
        <v>15282</v>
      </c>
      <c r="L2085" s="7" t="s">
        <v>99</v>
      </c>
      <c r="M2085" s="7" t="s">
        <v>11168</v>
      </c>
      <c r="N2085" s="7"/>
    </row>
    <row r="2086" customFormat="false" ht="15" hidden="false" customHeight="true" outlineLevel="0" collapsed="false">
      <c r="A2086" s="6" t="s">
        <v>9384</v>
      </c>
      <c r="B2086" s="6" t="s">
        <v>15283</v>
      </c>
      <c r="C2086" s="6" t="s">
        <v>3690</v>
      </c>
      <c r="D2086" s="5" t="s">
        <v>2904</v>
      </c>
      <c r="E2086" s="5" t="s">
        <v>297</v>
      </c>
      <c r="F2086" s="5" t="s">
        <v>9385</v>
      </c>
      <c r="G2086" s="5" t="n">
        <f aca="false">COUNTIF('Duel Log'!A:A,A2086)</f>
        <v>1</v>
      </c>
      <c r="H2086" s="5" t="n">
        <f aca="false">COUNTIFS('Duel Log'!A:A,A2086,'Duel Log'!AA:AA,"Win")</f>
        <v>0</v>
      </c>
      <c r="I2086" s="5" t="s">
        <v>15282</v>
      </c>
      <c r="J2086" s="5"/>
      <c r="K2086" s="5"/>
      <c r="L2086" s="5" t="s">
        <v>98</v>
      </c>
      <c r="M2086" s="5" t="s">
        <v>9648</v>
      </c>
      <c r="N2086" s="5"/>
    </row>
    <row r="2087" customFormat="false" ht="15" hidden="false" customHeight="true" outlineLevel="0" collapsed="false">
      <c r="A2087" s="8" t="s">
        <v>9386</v>
      </c>
      <c r="B2087" s="8" t="s">
        <v>15277</v>
      </c>
      <c r="C2087" s="8" t="s">
        <v>3690</v>
      </c>
      <c r="D2087" s="7" t="s">
        <v>6073</v>
      </c>
      <c r="E2087" s="7" t="s">
        <v>297</v>
      </c>
      <c r="F2087" s="7" t="s">
        <v>8366</v>
      </c>
      <c r="G2087" s="7" t="n">
        <f aca="false">COUNTIF('Duel Log'!A:A,A2087)</f>
        <v>3</v>
      </c>
      <c r="H2087" s="7" t="n">
        <f aca="false">COUNTIFS('Duel Log'!A:A,A2087,'Duel Log'!AA:AA,"Win")</f>
        <v>0</v>
      </c>
      <c r="I2087" s="7" t="s">
        <v>15284</v>
      </c>
      <c r="J2087" s="7" t="s">
        <v>15285</v>
      </c>
      <c r="K2087" s="7" t="s">
        <v>15286</v>
      </c>
      <c r="L2087" s="7" t="s">
        <v>99</v>
      </c>
      <c r="M2087" s="7" t="s">
        <v>13454</v>
      </c>
      <c r="N2087" s="7"/>
    </row>
    <row r="2088" customFormat="false" ht="15" hidden="false" customHeight="true" outlineLevel="0" collapsed="false">
      <c r="A2088" s="6" t="s">
        <v>9387</v>
      </c>
      <c r="B2088" s="6" t="s">
        <v>15287</v>
      </c>
      <c r="C2088" s="6" t="s">
        <v>3690</v>
      </c>
      <c r="D2088" s="6" t="s">
        <v>9388</v>
      </c>
      <c r="E2088" s="5" t="s">
        <v>297</v>
      </c>
      <c r="F2088" s="5" t="s">
        <v>9390</v>
      </c>
      <c r="G2088" s="5" t="n">
        <f aca="false">COUNTIF('Duel Log'!A:A,A2088)</f>
        <v>1</v>
      </c>
      <c r="H2088" s="5" t="n">
        <f aca="false">COUNTIFS('Duel Log'!A:A,A2088,'Duel Log'!AA:AA,"Win")</f>
        <v>1</v>
      </c>
      <c r="I2088" s="5" t="s">
        <v>15288</v>
      </c>
      <c r="J2088" s="5"/>
      <c r="K2088" s="5"/>
      <c r="L2088" s="5" t="s">
        <v>98</v>
      </c>
      <c r="M2088" s="5" t="s">
        <v>9648</v>
      </c>
      <c r="N2088" s="5"/>
    </row>
    <row r="2089" customFormat="false" ht="15" hidden="false" customHeight="true" outlineLevel="0" collapsed="false">
      <c r="A2089" s="6" t="s">
        <v>9392</v>
      </c>
      <c r="B2089" s="6" t="s">
        <v>15289</v>
      </c>
      <c r="C2089" s="6" t="s">
        <v>3690</v>
      </c>
      <c r="D2089" s="5" t="s">
        <v>2391</v>
      </c>
      <c r="E2089" s="5" t="s">
        <v>297</v>
      </c>
      <c r="F2089" s="5" t="s">
        <v>9393</v>
      </c>
      <c r="G2089" s="5" t="n">
        <f aca="false">COUNTIF('Duel Log'!A:A,A2089)</f>
        <v>3</v>
      </c>
      <c r="H2089" s="5" t="n">
        <f aca="false">COUNTIFS('Duel Log'!A:A,A2089,'Duel Log'!AA:AA,"Win")</f>
        <v>3</v>
      </c>
      <c r="I2089" s="5" t="s">
        <v>15290</v>
      </c>
      <c r="J2089" s="5" t="s">
        <v>15291</v>
      </c>
      <c r="K2089" s="5" t="s">
        <v>15292</v>
      </c>
      <c r="L2089" s="5" t="s">
        <v>98</v>
      </c>
      <c r="M2089" s="5" t="s">
        <v>9768</v>
      </c>
      <c r="N2089" s="5"/>
    </row>
    <row r="2090" customFormat="false" ht="15" hidden="false" customHeight="true" outlineLevel="0" collapsed="false">
      <c r="A2090" s="8" t="s">
        <v>9400</v>
      </c>
      <c r="B2090" s="8" t="s">
        <v>15289</v>
      </c>
      <c r="C2090" s="8" t="s">
        <v>3690</v>
      </c>
      <c r="D2090" s="7" t="s">
        <v>2391</v>
      </c>
      <c r="E2090" s="7" t="s">
        <v>297</v>
      </c>
      <c r="F2090" s="7" t="s">
        <v>9401</v>
      </c>
      <c r="G2090" s="7" t="n">
        <f aca="false">COUNTIF('Duel Log'!A:A,A2090)</f>
        <v>3</v>
      </c>
      <c r="H2090" s="7" t="n">
        <f aca="false">COUNTIFS('Duel Log'!A:A,A2090,'Duel Log'!AA:AA,"Win")</f>
        <v>2</v>
      </c>
      <c r="I2090" s="7" t="s">
        <v>15293</v>
      </c>
      <c r="J2090" s="7" t="s">
        <v>15294</v>
      </c>
      <c r="K2090" s="7" t="s">
        <v>15295</v>
      </c>
      <c r="L2090" s="7" t="s">
        <v>99</v>
      </c>
      <c r="M2090" s="7" t="s">
        <v>13895</v>
      </c>
      <c r="N2090" s="7"/>
    </row>
    <row r="2091" customFormat="false" ht="15" hidden="false" customHeight="true" outlineLevel="0" collapsed="false">
      <c r="A2091" s="6" t="s">
        <v>9407</v>
      </c>
      <c r="B2091" s="6" t="s">
        <v>15296</v>
      </c>
      <c r="C2091" s="6" t="s">
        <v>3690</v>
      </c>
      <c r="D2091" s="6" t="s">
        <v>9408</v>
      </c>
      <c r="E2091" s="5" t="s">
        <v>102</v>
      </c>
      <c r="F2091" s="5" t="s">
        <v>9410</v>
      </c>
      <c r="G2091" s="5" t="n">
        <f aca="false">COUNTIF('Duel Log'!A:A,A2091)</f>
        <v>3</v>
      </c>
      <c r="H2091" s="5" t="n">
        <f aca="false">COUNTIFS('Duel Log'!A:A,A2091,'Duel Log'!AA:AA,"Win")</f>
        <v>2</v>
      </c>
      <c r="I2091" s="5" t="s">
        <v>15297</v>
      </c>
      <c r="J2091" s="5" t="s">
        <v>15298</v>
      </c>
      <c r="K2091" s="5" t="s">
        <v>15299</v>
      </c>
      <c r="L2091" s="5" t="s">
        <v>98</v>
      </c>
      <c r="M2091" s="5" t="s">
        <v>15300</v>
      </c>
      <c r="N2091" s="5" t="s">
        <v>9602</v>
      </c>
    </row>
    <row r="2092" customFormat="false" ht="15" hidden="false" customHeight="true" outlineLevel="0" collapsed="false">
      <c r="A2092" s="6" t="s">
        <v>9418</v>
      </c>
      <c r="B2092" s="6" t="s">
        <v>15301</v>
      </c>
      <c r="C2092" s="6" t="s">
        <v>3690</v>
      </c>
      <c r="D2092" s="6" t="s">
        <v>9419</v>
      </c>
      <c r="E2092" s="5" t="s">
        <v>102</v>
      </c>
      <c r="F2092" s="5" t="s">
        <v>9421</v>
      </c>
      <c r="G2092" s="5" t="n">
        <f aca="false">COUNTIF('Duel Log'!A:A,A2092)</f>
        <v>3</v>
      </c>
      <c r="H2092" s="5" t="n">
        <f aca="false">COUNTIFS('Duel Log'!A:A,A2092,'Duel Log'!AA:AA,"Win")</f>
        <v>2</v>
      </c>
      <c r="I2092" s="5" t="s">
        <v>15302</v>
      </c>
      <c r="J2092" s="5" t="s">
        <v>15303</v>
      </c>
      <c r="K2092" s="5" t="s">
        <v>15304</v>
      </c>
      <c r="L2092" s="5" t="s">
        <v>98</v>
      </c>
      <c r="M2092" s="5" t="s">
        <v>10567</v>
      </c>
      <c r="N2092" s="5" t="s">
        <v>9602</v>
      </c>
    </row>
    <row r="2093" customFormat="false" ht="15" hidden="false" customHeight="true" outlineLevel="0" collapsed="false">
      <c r="A2093" s="6" t="s">
        <v>9428</v>
      </c>
      <c r="B2093" s="6" t="s">
        <v>15305</v>
      </c>
      <c r="C2093" s="6" t="s">
        <v>3690</v>
      </c>
      <c r="D2093" s="5" t="s">
        <v>9429</v>
      </c>
      <c r="E2093" s="5" t="s">
        <v>102</v>
      </c>
      <c r="F2093" s="5" t="s">
        <v>9431</v>
      </c>
      <c r="G2093" s="5" t="n">
        <f aca="false">COUNTIF('Duel Log'!A:A,A2093)</f>
        <v>2</v>
      </c>
      <c r="H2093" s="5" t="n">
        <f aca="false">COUNTIFS('Duel Log'!A:A,A2093,'Duel Log'!AA:AA,"Win")</f>
        <v>2</v>
      </c>
      <c r="I2093" s="5" t="s">
        <v>15306</v>
      </c>
      <c r="J2093" s="5" t="s">
        <v>15307</v>
      </c>
      <c r="K2093" s="5"/>
      <c r="L2093" s="5" t="s">
        <v>98</v>
      </c>
      <c r="M2093" s="5" t="s">
        <v>11332</v>
      </c>
      <c r="N2093" s="5" t="s">
        <v>9612</v>
      </c>
    </row>
    <row r="2094" customFormat="false" ht="15" hidden="false" customHeight="true" outlineLevel="0" collapsed="false">
      <c r="A2094" s="6" t="s">
        <v>9436</v>
      </c>
      <c r="B2094" s="6" t="s">
        <v>15308</v>
      </c>
      <c r="C2094" s="6" t="s">
        <v>3690</v>
      </c>
      <c r="D2094" s="5" t="s">
        <v>253</v>
      </c>
      <c r="E2094" s="5" t="s">
        <v>102</v>
      </c>
      <c r="F2094" s="5" t="s">
        <v>7773</v>
      </c>
      <c r="G2094" s="5" t="n">
        <f aca="false">COUNTIF('Duel Log'!A:A,A2094)</f>
        <v>3</v>
      </c>
      <c r="H2094" s="5" t="n">
        <f aca="false">COUNTIFS('Duel Log'!A:A,A2094,'Duel Log'!AA:AA,"Win")</f>
        <v>2</v>
      </c>
      <c r="I2094" s="5" t="s">
        <v>15309</v>
      </c>
      <c r="J2094" s="5" t="s">
        <v>15310</v>
      </c>
      <c r="K2094" s="5" t="s">
        <v>15311</v>
      </c>
      <c r="L2094" s="5" t="s">
        <v>98</v>
      </c>
      <c r="M2094" s="5" t="s">
        <v>9763</v>
      </c>
      <c r="N2094" s="5" t="s">
        <v>9602</v>
      </c>
    </row>
    <row r="2095" customFormat="false" ht="15" hidden="false" customHeight="true" outlineLevel="0" collapsed="false">
      <c r="A2095" s="6" t="s">
        <v>9437</v>
      </c>
      <c r="B2095" s="6" t="s">
        <v>15312</v>
      </c>
      <c r="C2095" s="6" t="s">
        <v>3690</v>
      </c>
      <c r="D2095" s="5" t="s">
        <v>2553</v>
      </c>
      <c r="E2095" s="5" t="s">
        <v>102</v>
      </c>
      <c r="F2095" s="5" t="s">
        <v>9438</v>
      </c>
      <c r="G2095" s="5" t="n">
        <f aca="false">COUNTIF('Duel Log'!A:A,A2095)</f>
        <v>3</v>
      </c>
      <c r="H2095" s="5" t="n">
        <f aca="false">COUNTIFS('Duel Log'!A:A,A2095,'Duel Log'!AA:AA,"Win")</f>
        <v>2</v>
      </c>
      <c r="I2095" s="5" t="s">
        <v>15313</v>
      </c>
      <c r="J2095" s="5" t="s">
        <v>15314</v>
      </c>
      <c r="K2095" s="5" t="s">
        <v>15315</v>
      </c>
      <c r="L2095" s="5" t="s">
        <v>98</v>
      </c>
      <c r="M2095" s="5" t="s">
        <v>9607</v>
      </c>
      <c r="N2095" s="5" t="s">
        <v>9602</v>
      </c>
    </row>
    <row r="2096" customFormat="false" ht="15" hidden="false" customHeight="true" outlineLevel="0" collapsed="false">
      <c r="A2096" s="6" t="s">
        <v>9446</v>
      </c>
      <c r="B2096" s="6" t="s">
        <v>15316</v>
      </c>
      <c r="C2096" s="6" t="s">
        <v>3690</v>
      </c>
      <c r="D2096" s="5" t="s">
        <v>1695</v>
      </c>
      <c r="E2096" s="5" t="s">
        <v>102</v>
      </c>
      <c r="F2096" s="5" t="s">
        <v>6601</v>
      </c>
      <c r="G2096" s="5" t="n">
        <f aca="false">COUNTIF('Duel Log'!A:A,A2096)</f>
        <v>2</v>
      </c>
      <c r="H2096" s="5" t="n">
        <f aca="false">COUNTIFS('Duel Log'!A:A,A2096,'Duel Log'!AA:AA,"Win")</f>
        <v>0</v>
      </c>
      <c r="I2096" s="5" t="s">
        <v>11323</v>
      </c>
      <c r="J2096" s="5" t="s">
        <v>15317</v>
      </c>
      <c r="K2096" s="5"/>
      <c r="L2096" s="5" t="s">
        <v>98</v>
      </c>
      <c r="M2096" s="5" t="s">
        <v>9776</v>
      </c>
      <c r="N2096" s="5" t="s">
        <v>9612</v>
      </c>
    </row>
    <row r="2097" customFormat="false" ht="15" hidden="false" customHeight="true" outlineLevel="0" collapsed="false">
      <c r="A2097" s="6" t="s">
        <v>9447</v>
      </c>
      <c r="B2097" s="6" t="s">
        <v>15318</v>
      </c>
      <c r="C2097" s="6" t="s">
        <v>3690</v>
      </c>
      <c r="D2097" s="5" t="s">
        <v>2926</v>
      </c>
      <c r="E2097" s="5" t="s">
        <v>102</v>
      </c>
      <c r="F2097" s="5" t="s">
        <v>9448</v>
      </c>
      <c r="G2097" s="5" t="n">
        <f aca="false">COUNTIF('Duel Log'!A:A,A2097)</f>
        <v>3</v>
      </c>
      <c r="H2097" s="5" t="n">
        <f aca="false">COUNTIFS('Duel Log'!A:A,A2097,'Duel Log'!AA:AA,"Win")</f>
        <v>2</v>
      </c>
      <c r="I2097" s="5" t="s">
        <v>15319</v>
      </c>
      <c r="J2097" s="5" t="s">
        <v>15320</v>
      </c>
      <c r="K2097" s="5" t="s">
        <v>15321</v>
      </c>
      <c r="L2097" s="5" t="s">
        <v>98</v>
      </c>
      <c r="M2097" s="5" t="s">
        <v>11364</v>
      </c>
      <c r="N2097" s="5" t="s">
        <v>9602</v>
      </c>
    </row>
    <row r="2098" customFormat="false" ht="15" hidden="false" customHeight="true" outlineLevel="0" collapsed="false">
      <c r="A2098" s="6" t="s">
        <v>9455</v>
      </c>
      <c r="B2098" s="6" t="s">
        <v>15322</v>
      </c>
      <c r="C2098" s="6" t="s">
        <v>3690</v>
      </c>
      <c r="D2098" s="6" t="s">
        <v>365</v>
      </c>
      <c r="E2098" s="5" t="s">
        <v>102</v>
      </c>
      <c r="F2098" s="5" t="s">
        <v>8892</v>
      </c>
      <c r="G2098" s="5" t="n">
        <f aca="false">COUNTIF('Duel Log'!A:A,A2098)</f>
        <v>3</v>
      </c>
      <c r="H2098" s="5" t="n">
        <f aca="false">COUNTIFS('Duel Log'!A:A,A2098,'Duel Log'!AA:AA,"Win")</f>
        <v>1</v>
      </c>
      <c r="I2098" s="5" t="s">
        <v>15323</v>
      </c>
      <c r="J2098" s="5" t="s">
        <v>15324</v>
      </c>
      <c r="K2098" s="5" t="s">
        <v>15325</v>
      </c>
      <c r="L2098" s="5" t="s">
        <v>98</v>
      </c>
      <c r="M2098" s="5" t="s">
        <v>14094</v>
      </c>
      <c r="N2098" s="5" t="s">
        <v>9602</v>
      </c>
    </row>
    <row r="2099" customFormat="false" ht="15" hidden="false" customHeight="true" outlineLevel="0" collapsed="false">
      <c r="A2099" s="6" t="s">
        <v>9456</v>
      </c>
      <c r="B2099" s="6" t="s">
        <v>15326</v>
      </c>
      <c r="C2099" s="6" t="s">
        <v>3690</v>
      </c>
      <c r="D2099" s="6" t="s">
        <v>1192</v>
      </c>
      <c r="E2099" s="5" t="s">
        <v>102</v>
      </c>
      <c r="F2099" s="5" t="s">
        <v>9312</v>
      </c>
      <c r="G2099" s="5" t="n">
        <f aca="false">COUNTIF('Duel Log'!A:A,A2099)</f>
        <v>3</v>
      </c>
      <c r="H2099" s="5" t="n">
        <f aca="false">COUNTIFS('Duel Log'!A:A,A2099,'Duel Log'!AA:AA,"Win")</f>
        <v>1</v>
      </c>
      <c r="I2099" s="5" t="s">
        <v>15327</v>
      </c>
      <c r="J2099" s="5" t="s">
        <v>15328</v>
      </c>
      <c r="K2099" s="5" t="s">
        <v>15329</v>
      </c>
      <c r="L2099" s="5" t="s">
        <v>98</v>
      </c>
      <c r="M2099" s="5" t="s">
        <v>11302</v>
      </c>
      <c r="N2099" s="5" t="s">
        <v>9602</v>
      </c>
    </row>
    <row r="2100" customFormat="false" ht="15" hidden="false" customHeight="true" outlineLevel="0" collapsed="false">
      <c r="A2100" s="6" t="s">
        <v>9457</v>
      </c>
      <c r="B2100" s="6" t="s">
        <v>15330</v>
      </c>
      <c r="C2100" s="6" t="s">
        <v>3690</v>
      </c>
      <c r="D2100" s="5" t="s">
        <v>2119</v>
      </c>
      <c r="E2100" s="5" t="s">
        <v>102</v>
      </c>
      <c r="F2100" s="5" t="s">
        <v>8165</v>
      </c>
      <c r="G2100" s="5" t="n">
        <f aca="false">COUNTIF('Duel Log'!A:A,A2100)</f>
        <v>2</v>
      </c>
      <c r="H2100" s="5" t="n">
        <f aca="false">COUNTIFS('Duel Log'!A:A,A2100,'Duel Log'!AA:AA,"Win")</f>
        <v>0</v>
      </c>
      <c r="I2100" s="5" t="s">
        <v>15331</v>
      </c>
      <c r="J2100" s="5" t="s">
        <v>15332</v>
      </c>
      <c r="K2100" s="5"/>
      <c r="L2100" s="5" t="s">
        <v>98</v>
      </c>
      <c r="M2100" s="5" t="s">
        <v>10787</v>
      </c>
      <c r="N2100" s="5" t="s">
        <v>9612</v>
      </c>
    </row>
    <row r="2101" customFormat="false" ht="15" hidden="false" customHeight="true" outlineLevel="0" collapsed="false">
      <c r="A2101" s="6" t="s">
        <v>9458</v>
      </c>
      <c r="B2101" s="6" t="s">
        <v>15333</v>
      </c>
      <c r="C2101" s="6" t="s">
        <v>3690</v>
      </c>
      <c r="D2101" s="5" t="s">
        <v>3463</v>
      </c>
      <c r="E2101" s="5" t="s">
        <v>102</v>
      </c>
      <c r="F2101" s="5" t="s">
        <v>6694</v>
      </c>
      <c r="G2101" s="5" t="n">
        <f aca="false">COUNTIF('Duel Log'!A:A,A2101)</f>
        <v>2</v>
      </c>
      <c r="H2101" s="5" t="n">
        <f aca="false">COUNTIFS('Duel Log'!A:A,A2101,'Duel Log'!AA:AA,"Win")</f>
        <v>2</v>
      </c>
      <c r="I2101" s="5" t="s">
        <v>15334</v>
      </c>
      <c r="J2101" s="5" t="s">
        <v>15335</v>
      </c>
      <c r="K2101" s="5"/>
      <c r="L2101" s="5" t="s">
        <v>98</v>
      </c>
      <c r="M2101" s="5" t="s">
        <v>10210</v>
      </c>
      <c r="N2101" s="5" t="s">
        <v>9612</v>
      </c>
    </row>
    <row r="2102" customFormat="false" ht="15" hidden="false" customHeight="true" outlineLevel="0" collapsed="false">
      <c r="A2102" s="6" t="s">
        <v>9459</v>
      </c>
      <c r="B2102" s="6" t="s">
        <v>15336</v>
      </c>
      <c r="C2102" s="6" t="s">
        <v>3690</v>
      </c>
      <c r="D2102" s="6" t="s">
        <v>3704</v>
      </c>
      <c r="E2102" s="5" t="s">
        <v>102</v>
      </c>
      <c r="F2102" s="5" t="s">
        <v>5858</v>
      </c>
      <c r="G2102" s="5" t="n">
        <f aca="false">COUNTIF('Duel Log'!A:A,A2102)</f>
        <v>2</v>
      </c>
      <c r="H2102" s="5" t="n">
        <f aca="false">COUNTIFS('Duel Log'!A:A,A2102,'Duel Log'!AA:AA,"Win")</f>
        <v>2</v>
      </c>
      <c r="I2102" s="5" t="s">
        <v>15337</v>
      </c>
      <c r="J2102" s="5" t="s">
        <v>15338</v>
      </c>
      <c r="K2102" s="5"/>
      <c r="L2102" s="5" t="s">
        <v>98</v>
      </c>
      <c r="M2102" s="5" t="s">
        <v>10022</v>
      </c>
      <c r="N2102" s="5" t="s">
        <v>9612</v>
      </c>
    </row>
    <row r="2103" customFormat="false" ht="15" hidden="false" customHeight="true" outlineLevel="0" collapsed="false">
      <c r="A2103" s="6" t="s">
        <v>9460</v>
      </c>
      <c r="B2103" s="6" t="s">
        <v>15339</v>
      </c>
      <c r="C2103" s="6" t="s">
        <v>3690</v>
      </c>
      <c r="D2103" s="5" t="s">
        <v>452</v>
      </c>
      <c r="E2103" s="5" t="s">
        <v>102</v>
      </c>
      <c r="F2103" s="5" t="s">
        <v>3692</v>
      </c>
      <c r="G2103" s="5" t="n">
        <f aca="false">COUNTIF('Duel Log'!A:A,A2103)</f>
        <v>2</v>
      </c>
      <c r="H2103" s="5" t="n">
        <f aca="false">COUNTIFS('Duel Log'!A:A,A2103,'Duel Log'!AA:AA,"Win")</f>
        <v>0</v>
      </c>
      <c r="I2103" s="5" t="s">
        <v>15340</v>
      </c>
      <c r="J2103" s="5" t="s">
        <v>15341</v>
      </c>
      <c r="K2103" s="5"/>
      <c r="L2103" s="5" t="s">
        <v>98</v>
      </c>
      <c r="M2103" s="5" t="s">
        <v>10811</v>
      </c>
      <c r="N2103" s="5" t="s">
        <v>9612</v>
      </c>
    </row>
    <row r="2104" customFormat="false" ht="15" hidden="false" customHeight="true" outlineLevel="0" collapsed="false">
      <c r="A2104" s="6" t="s">
        <v>9461</v>
      </c>
      <c r="B2104" s="6" t="s">
        <v>15342</v>
      </c>
      <c r="C2104" s="6" t="s">
        <v>3690</v>
      </c>
      <c r="D2104" s="5" t="s">
        <v>1676</v>
      </c>
      <c r="E2104" s="5" t="s">
        <v>102</v>
      </c>
      <c r="F2104" s="5" t="s">
        <v>7440</v>
      </c>
      <c r="G2104" s="5" t="n">
        <f aca="false">COUNTIF('Duel Log'!A:A,A2104)</f>
        <v>2</v>
      </c>
      <c r="H2104" s="5" t="n">
        <f aca="false">COUNTIFS('Duel Log'!A:A,A2104,'Duel Log'!AA:AA,"Win")</f>
        <v>2</v>
      </c>
      <c r="I2104" s="5" t="s">
        <v>15343</v>
      </c>
      <c r="J2104" s="5" t="s">
        <v>15344</v>
      </c>
      <c r="K2104" s="5"/>
      <c r="L2104" s="5" t="s">
        <v>98</v>
      </c>
      <c r="M2104" s="5" t="s">
        <v>10210</v>
      </c>
      <c r="N2104" s="5" t="s">
        <v>9612</v>
      </c>
    </row>
    <row r="2105" customFormat="false" ht="15" hidden="false" customHeight="true" outlineLevel="0" collapsed="false">
      <c r="A2105" s="6" t="s">
        <v>9462</v>
      </c>
      <c r="B2105" s="6" t="s">
        <v>15345</v>
      </c>
      <c r="C2105" s="6" t="s">
        <v>3690</v>
      </c>
      <c r="D2105" s="5" t="s">
        <v>3676</v>
      </c>
      <c r="E2105" s="5" t="s">
        <v>102</v>
      </c>
      <c r="F2105" s="5" t="s">
        <v>6210</v>
      </c>
      <c r="G2105" s="5" t="n">
        <f aca="false">COUNTIF('Duel Log'!A:A,A2105)</f>
        <v>2</v>
      </c>
      <c r="H2105" s="5" t="n">
        <f aca="false">COUNTIFS('Duel Log'!A:A,A2105,'Duel Log'!AA:AA,"Win")</f>
        <v>2</v>
      </c>
      <c r="I2105" s="5" t="s">
        <v>15346</v>
      </c>
      <c r="J2105" s="5" t="s">
        <v>12905</v>
      </c>
      <c r="K2105" s="5"/>
      <c r="L2105" s="5" t="s">
        <v>98</v>
      </c>
      <c r="M2105" s="5" t="s">
        <v>15347</v>
      </c>
      <c r="N2105" s="5" t="s">
        <v>9612</v>
      </c>
    </row>
    <row r="2106" customFormat="false" ht="15" hidden="false" customHeight="true" outlineLevel="0" collapsed="false">
      <c r="A2106" s="10" t="s">
        <v>9463</v>
      </c>
      <c r="B2106" s="10" t="s">
        <v>15348</v>
      </c>
      <c r="C2106" s="10" t="s">
        <v>3690</v>
      </c>
      <c r="D2106" s="9" t="s">
        <v>1695</v>
      </c>
      <c r="E2106" s="9" t="s">
        <v>102</v>
      </c>
      <c r="F2106" s="9" t="s">
        <v>6637</v>
      </c>
      <c r="G2106" s="9" t="n">
        <f aca="false">COUNTIF('Duel Log'!A:A,A2106)</f>
        <v>3</v>
      </c>
      <c r="H2106" s="9" t="n">
        <f aca="false">COUNTIFS('Duel Log'!A:A,A2106,'Duel Log'!AA:AA,"Win")</f>
        <v>1</v>
      </c>
      <c r="I2106" s="9" t="s">
        <v>15349</v>
      </c>
      <c r="J2106" s="9" t="s">
        <v>15350</v>
      </c>
      <c r="K2106" s="9" t="s">
        <v>15351</v>
      </c>
      <c r="L2106" s="9" t="s">
        <v>99</v>
      </c>
      <c r="M2106" s="9" t="s">
        <v>10077</v>
      </c>
      <c r="N2106" s="9" t="s">
        <v>10077</v>
      </c>
    </row>
    <row r="2107" customFormat="false" ht="15" hidden="false" customHeight="true" outlineLevel="0" collapsed="false">
      <c r="A2107" s="6" t="s">
        <v>9464</v>
      </c>
      <c r="B2107" s="6" t="s">
        <v>15352</v>
      </c>
      <c r="C2107" s="6" t="s">
        <v>3690</v>
      </c>
      <c r="D2107" s="5" t="s">
        <v>9465</v>
      </c>
      <c r="E2107" s="5" t="s">
        <v>297</v>
      </c>
      <c r="F2107" s="5" t="s">
        <v>9467</v>
      </c>
      <c r="G2107" s="5" t="n">
        <f aca="false">COUNTIF('Duel Log'!A:A,A2107)</f>
        <v>1</v>
      </c>
      <c r="H2107" s="5" t="n">
        <f aca="false">COUNTIFS('Duel Log'!A:A,A2107,'Duel Log'!AA:AA,"Win")</f>
        <v>1</v>
      </c>
      <c r="I2107" s="5" t="s">
        <v>15332</v>
      </c>
      <c r="J2107" s="5"/>
      <c r="K2107" s="5"/>
      <c r="L2107" s="5" t="s">
        <v>98</v>
      </c>
      <c r="M2107" s="5" t="s">
        <v>9648</v>
      </c>
      <c r="N2107" s="5"/>
    </row>
    <row r="2108" customFormat="false" ht="15" hidden="false" customHeight="true" outlineLevel="0" collapsed="false">
      <c r="A2108" s="6" t="s">
        <v>9468</v>
      </c>
      <c r="B2108" s="6" t="s">
        <v>15353</v>
      </c>
      <c r="C2108" s="6" t="s">
        <v>3690</v>
      </c>
      <c r="D2108" s="6" t="s">
        <v>9469</v>
      </c>
      <c r="E2108" s="5" t="s">
        <v>297</v>
      </c>
      <c r="F2108" s="5" t="s">
        <v>9471</v>
      </c>
      <c r="G2108" s="5" t="n">
        <f aca="false">COUNTIF('Duel Log'!A:A,A2108)</f>
        <v>1</v>
      </c>
      <c r="H2108" s="5" t="n">
        <f aca="false">COUNTIFS('Duel Log'!A:A,A2108,'Duel Log'!AA:AA,"Win")</f>
        <v>1</v>
      </c>
      <c r="I2108" s="5" t="s">
        <v>15340</v>
      </c>
      <c r="J2108" s="5"/>
      <c r="K2108" s="5"/>
      <c r="L2108" s="5" t="s">
        <v>98</v>
      </c>
      <c r="M2108" s="5" t="s">
        <v>9648</v>
      </c>
      <c r="N2108" s="5"/>
    </row>
    <row r="2109" customFormat="false" ht="15" hidden="false" customHeight="true" outlineLevel="0" collapsed="false">
      <c r="A2109" s="6" t="s">
        <v>9472</v>
      </c>
      <c r="B2109" s="6" t="s">
        <v>15354</v>
      </c>
      <c r="C2109" s="6" t="s">
        <v>3690</v>
      </c>
      <c r="D2109" s="6" t="s">
        <v>9473</v>
      </c>
      <c r="E2109" s="5" t="s">
        <v>297</v>
      </c>
      <c r="F2109" s="5" t="s">
        <v>9475</v>
      </c>
      <c r="G2109" s="5" t="n">
        <f aca="false">COUNTIF('Duel Log'!A:A,A2109)</f>
        <v>1</v>
      </c>
      <c r="H2109" s="5" t="n">
        <f aca="false">COUNTIFS('Duel Log'!A:A,A2109,'Duel Log'!AA:AA,"Win")</f>
        <v>1</v>
      </c>
      <c r="I2109" s="5" t="s">
        <v>15355</v>
      </c>
      <c r="J2109" s="5"/>
      <c r="K2109" s="5"/>
      <c r="L2109" s="5" t="s">
        <v>98</v>
      </c>
      <c r="M2109" s="5" t="s">
        <v>9648</v>
      </c>
      <c r="N2109" s="5"/>
    </row>
    <row r="2110" customFormat="false" ht="15" hidden="false" customHeight="true" outlineLevel="0" collapsed="false">
      <c r="A2110" s="6" t="s">
        <v>9477</v>
      </c>
      <c r="B2110" s="6" t="s">
        <v>15356</v>
      </c>
      <c r="C2110" s="6" t="s">
        <v>3690</v>
      </c>
      <c r="D2110" s="5" t="s">
        <v>9478</v>
      </c>
      <c r="E2110" s="5" t="s">
        <v>297</v>
      </c>
      <c r="F2110" s="5" t="s">
        <v>9480</v>
      </c>
      <c r="G2110" s="5" t="n">
        <f aca="false">COUNTIF('Duel Log'!A:A,A2110)</f>
        <v>1</v>
      </c>
      <c r="H2110" s="5" t="n">
        <f aca="false">COUNTIFS('Duel Log'!A:A,A2110,'Duel Log'!AA:AA,"Win")</f>
        <v>1</v>
      </c>
      <c r="I2110" s="5" t="s">
        <v>15357</v>
      </c>
      <c r="J2110" s="5"/>
      <c r="K2110" s="5"/>
      <c r="L2110" s="5" t="s">
        <v>98</v>
      </c>
      <c r="M2110" s="5" t="s">
        <v>9648</v>
      </c>
      <c r="N2110" s="5"/>
    </row>
    <row r="2111" customFormat="false" ht="15" hidden="false" customHeight="true" outlineLevel="0" collapsed="false">
      <c r="A2111" s="6" t="s">
        <v>9482</v>
      </c>
      <c r="B2111" s="6" t="s">
        <v>15358</v>
      </c>
      <c r="C2111" s="6" t="s">
        <v>3690</v>
      </c>
      <c r="D2111" s="6" t="s">
        <v>9483</v>
      </c>
      <c r="E2111" s="5" t="s">
        <v>297</v>
      </c>
      <c r="F2111" s="5" t="s">
        <v>9485</v>
      </c>
      <c r="G2111" s="5" t="n">
        <f aca="false">COUNTIF('Duel Log'!A:A,A2111)</f>
        <v>1</v>
      </c>
      <c r="H2111" s="5" t="n">
        <f aca="false">COUNTIFS('Duel Log'!A:A,A2111,'Duel Log'!AA:AA,"Win")</f>
        <v>1</v>
      </c>
      <c r="I2111" s="5" t="s">
        <v>11323</v>
      </c>
      <c r="J2111" s="5"/>
      <c r="K2111" s="5"/>
      <c r="L2111" s="5" t="s">
        <v>98</v>
      </c>
      <c r="M2111" s="5" t="s">
        <v>9648</v>
      </c>
      <c r="N2111" s="5"/>
    </row>
    <row r="2112" customFormat="false" ht="15" hidden="false" customHeight="true" outlineLevel="0" collapsed="false">
      <c r="A2112" s="6" t="s">
        <v>9487</v>
      </c>
      <c r="B2112" s="6" t="s">
        <v>15359</v>
      </c>
      <c r="C2112" s="6" t="s">
        <v>3690</v>
      </c>
      <c r="D2112" s="5" t="s">
        <v>9488</v>
      </c>
      <c r="E2112" s="5" t="s">
        <v>297</v>
      </c>
      <c r="F2112" s="5" t="s">
        <v>9490</v>
      </c>
      <c r="G2112" s="5" t="n">
        <f aca="false">COUNTIF('Duel Log'!A:A,A2112)</f>
        <v>1</v>
      </c>
      <c r="H2112" s="5" t="n">
        <f aca="false">COUNTIFS('Duel Log'!A:A,A2112,'Duel Log'!AA:AA,"Win")</f>
        <v>0</v>
      </c>
      <c r="I2112" s="5" t="s">
        <v>13316</v>
      </c>
      <c r="J2112" s="5"/>
      <c r="K2112" s="5"/>
      <c r="L2112" s="5" t="s">
        <v>98</v>
      </c>
      <c r="M2112" s="5" t="s">
        <v>9648</v>
      </c>
      <c r="N2112" s="5"/>
    </row>
    <row r="2113" customFormat="false" ht="15" hidden="false" customHeight="true" outlineLevel="0" collapsed="false">
      <c r="A2113" s="6" t="s">
        <v>9491</v>
      </c>
      <c r="B2113" s="6" t="s">
        <v>15360</v>
      </c>
      <c r="C2113" s="6" t="s">
        <v>3690</v>
      </c>
      <c r="D2113" s="6" t="s">
        <v>9492</v>
      </c>
      <c r="E2113" s="5" t="s">
        <v>297</v>
      </c>
      <c r="F2113" s="5" t="s">
        <v>9494</v>
      </c>
      <c r="G2113" s="5" t="n">
        <f aca="false">COUNTIF('Duel Log'!A:A,A2113)</f>
        <v>1</v>
      </c>
      <c r="H2113" s="5" t="n">
        <f aca="false">COUNTIFS('Duel Log'!A:A,A2113,'Duel Log'!AA:AA,"Win")</f>
        <v>0</v>
      </c>
      <c r="I2113" s="5" t="s">
        <v>15361</v>
      </c>
      <c r="J2113" s="5"/>
      <c r="K2113" s="5"/>
      <c r="L2113" s="5" t="s">
        <v>98</v>
      </c>
      <c r="M2113" s="5" t="s">
        <v>9648</v>
      </c>
      <c r="N2113" s="5"/>
    </row>
    <row r="2114" customFormat="false" ht="15" hidden="false" customHeight="true" outlineLevel="0" collapsed="false">
      <c r="A2114" s="6" t="s">
        <v>9495</v>
      </c>
      <c r="B2114" s="6" t="s">
        <v>15362</v>
      </c>
      <c r="C2114" s="6" t="s">
        <v>3690</v>
      </c>
      <c r="D2114" s="5" t="s">
        <v>9496</v>
      </c>
      <c r="E2114" s="5" t="s">
        <v>297</v>
      </c>
      <c r="F2114" s="5" t="s">
        <v>9498</v>
      </c>
      <c r="G2114" s="5" t="n">
        <f aca="false">COUNTIF('Duel Log'!A:A,A2114)</f>
        <v>1</v>
      </c>
      <c r="H2114" s="5" t="n">
        <f aca="false">COUNTIFS('Duel Log'!A:A,A2114,'Duel Log'!AA:AA,"Win")</f>
        <v>1</v>
      </c>
      <c r="I2114" s="5" t="s">
        <v>15332</v>
      </c>
      <c r="J2114" s="5"/>
      <c r="K2114" s="5"/>
      <c r="L2114" s="5" t="s">
        <v>98</v>
      </c>
      <c r="M2114" s="5" t="s">
        <v>9648</v>
      </c>
      <c r="N2114" s="5"/>
    </row>
    <row r="2115" customFormat="false" ht="15" hidden="false" customHeight="true" outlineLevel="0" collapsed="false">
      <c r="A2115" s="6" t="s">
        <v>9500</v>
      </c>
      <c r="B2115" s="6" t="s">
        <v>15363</v>
      </c>
      <c r="C2115" s="6" t="s">
        <v>3690</v>
      </c>
      <c r="D2115" s="6" t="s">
        <v>9501</v>
      </c>
      <c r="E2115" s="5" t="s">
        <v>297</v>
      </c>
      <c r="F2115" s="5" t="s">
        <v>9503</v>
      </c>
      <c r="G2115" s="5" t="n">
        <f aca="false">COUNTIF('Duel Log'!A:A,A2115)</f>
        <v>1</v>
      </c>
      <c r="H2115" s="5" t="n">
        <f aca="false">COUNTIFS('Duel Log'!A:A,A2115,'Duel Log'!AA:AA,"Win")</f>
        <v>1</v>
      </c>
      <c r="I2115" s="5" t="s">
        <v>15364</v>
      </c>
      <c r="J2115" s="5"/>
      <c r="K2115" s="5"/>
      <c r="L2115" s="5" t="s">
        <v>98</v>
      </c>
      <c r="M2115" s="5" t="s">
        <v>9648</v>
      </c>
      <c r="N2115" s="5"/>
    </row>
    <row r="2116" customFormat="false" ht="15" hidden="false" customHeight="true" outlineLevel="0" collapsed="false">
      <c r="A2116" s="6" t="s">
        <v>9505</v>
      </c>
      <c r="B2116" s="6" t="s">
        <v>15365</v>
      </c>
      <c r="C2116" s="6" t="s">
        <v>3690</v>
      </c>
      <c r="D2116" s="6" t="s">
        <v>9506</v>
      </c>
      <c r="E2116" s="5" t="s">
        <v>297</v>
      </c>
      <c r="F2116" s="5" t="s">
        <v>9508</v>
      </c>
      <c r="G2116" s="5" t="n">
        <f aca="false">COUNTIF('Duel Log'!A:A,A2116)</f>
        <v>1</v>
      </c>
      <c r="H2116" s="5" t="n">
        <f aca="false">COUNTIFS('Duel Log'!A:A,A2116,'Duel Log'!AA:AA,"Win")</f>
        <v>1</v>
      </c>
      <c r="I2116" s="5" t="s">
        <v>15361</v>
      </c>
      <c r="J2116" s="5"/>
      <c r="K2116" s="5"/>
      <c r="L2116" s="5" t="s">
        <v>98</v>
      </c>
      <c r="M2116" s="5" t="s">
        <v>9648</v>
      </c>
      <c r="N2116" s="5"/>
    </row>
    <row r="2117" customFormat="false" ht="15" hidden="false" customHeight="true" outlineLevel="0" collapsed="false">
      <c r="A2117" s="6" t="s">
        <v>9509</v>
      </c>
      <c r="B2117" s="6" t="s">
        <v>15366</v>
      </c>
      <c r="C2117" s="6" t="s">
        <v>3690</v>
      </c>
      <c r="D2117" s="5" t="s">
        <v>9510</v>
      </c>
      <c r="E2117" s="5" t="s">
        <v>297</v>
      </c>
      <c r="F2117" s="5" t="s">
        <v>9512</v>
      </c>
      <c r="G2117" s="5" t="n">
        <f aca="false">COUNTIF('Duel Log'!A:A,A2117)</f>
        <v>1</v>
      </c>
      <c r="H2117" s="5" t="n">
        <f aca="false">COUNTIFS('Duel Log'!A:A,A2117,'Duel Log'!AA:AA,"Win")</f>
        <v>0</v>
      </c>
      <c r="I2117" s="5" t="s">
        <v>13316</v>
      </c>
      <c r="J2117" s="5"/>
      <c r="K2117" s="5"/>
      <c r="L2117" s="5" t="s">
        <v>98</v>
      </c>
      <c r="M2117" s="5" t="s">
        <v>9648</v>
      </c>
      <c r="N2117" s="5"/>
    </row>
    <row r="2118" customFormat="false" ht="15" hidden="false" customHeight="true" outlineLevel="0" collapsed="false">
      <c r="A2118" s="6" t="s">
        <v>9514</v>
      </c>
      <c r="B2118" s="6" t="s">
        <v>15367</v>
      </c>
      <c r="C2118" s="6" t="s">
        <v>3690</v>
      </c>
      <c r="D2118" s="5" t="s">
        <v>9515</v>
      </c>
      <c r="E2118" s="5" t="s">
        <v>297</v>
      </c>
      <c r="F2118" s="5" t="s">
        <v>9517</v>
      </c>
      <c r="G2118" s="5" t="n">
        <f aca="false">COUNTIF('Duel Log'!A:A,A2118)</f>
        <v>2</v>
      </c>
      <c r="H2118" s="5" t="n">
        <f aca="false">COUNTIFS('Duel Log'!A:A,A2118,'Duel Log'!AA:AA,"Win")</f>
        <v>2</v>
      </c>
      <c r="I2118" s="5" t="s">
        <v>12905</v>
      </c>
      <c r="J2118" s="5" t="s">
        <v>12905</v>
      </c>
      <c r="K2118" s="5"/>
      <c r="L2118" s="5" t="s">
        <v>98</v>
      </c>
      <c r="M2118" s="5" t="s">
        <v>9648</v>
      </c>
      <c r="N2118" s="5"/>
    </row>
    <row r="2119" customFormat="false" ht="15" hidden="false" customHeight="true" outlineLevel="0" collapsed="false">
      <c r="A2119" s="6" t="s">
        <v>9518</v>
      </c>
      <c r="B2119" s="6" t="s">
        <v>15368</v>
      </c>
      <c r="C2119" s="6" t="s">
        <v>3690</v>
      </c>
      <c r="D2119" s="6" t="s">
        <v>9519</v>
      </c>
      <c r="E2119" s="5" t="s">
        <v>297</v>
      </c>
      <c r="F2119" s="5" t="s">
        <v>9521</v>
      </c>
      <c r="G2119" s="5" t="n">
        <f aca="false">COUNTIF('Duel Log'!A:A,A2119)</f>
        <v>1</v>
      </c>
      <c r="H2119" s="5" t="n">
        <f aca="false">COUNTIFS('Duel Log'!A:A,A2119,'Duel Log'!AA:AA,"Win")</f>
        <v>1</v>
      </c>
      <c r="I2119" s="5" t="s">
        <v>15357</v>
      </c>
      <c r="J2119" s="5"/>
      <c r="K2119" s="5"/>
      <c r="L2119" s="5" t="s">
        <v>98</v>
      </c>
      <c r="M2119" s="5" t="s">
        <v>9648</v>
      </c>
      <c r="N2119" s="5"/>
    </row>
    <row r="2120" customFormat="false" ht="15" hidden="false" customHeight="true" outlineLevel="0" collapsed="false">
      <c r="A2120" s="6" t="s">
        <v>9522</v>
      </c>
      <c r="B2120" s="6" t="s">
        <v>15369</v>
      </c>
      <c r="C2120" s="6" t="s">
        <v>3690</v>
      </c>
      <c r="D2120" s="5" t="s">
        <v>9523</v>
      </c>
      <c r="E2120" s="5" t="s">
        <v>297</v>
      </c>
      <c r="F2120" s="5" t="s">
        <v>9525</v>
      </c>
      <c r="G2120" s="5" t="n">
        <f aca="false">COUNTIF('Duel Log'!A:A,A2120)</f>
        <v>1</v>
      </c>
      <c r="H2120" s="5" t="n">
        <f aca="false">COUNTIFS('Duel Log'!A:A,A2120,'Duel Log'!AA:AA,"Win")</f>
        <v>1</v>
      </c>
      <c r="I2120" s="5" t="s">
        <v>15355</v>
      </c>
      <c r="J2120" s="5"/>
      <c r="K2120" s="5"/>
      <c r="L2120" s="5" t="s">
        <v>98</v>
      </c>
      <c r="M2120" s="5" t="s">
        <v>9648</v>
      </c>
      <c r="N2120" s="5"/>
    </row>
    <row r="2121" customFormat="false" ht="15" hidden="false" customHeight="true" outlineLevel="0" collapsed="false">
      <c r="A2121" s="8" t="s">
        <v>9527</v>
      </c>
      <c r="B2121" s="8" t="s">
        <v>15370</v>
      </c>
      <c r="C2121" s="8" t="s">
        <v>3690</v>
      </c>
      <c r="D2121" s="7" t="s">
        <v>9528</v>
      </c>
      <c r="E2121" s="7" t="s">
        <v>297</v>
      </c>
      <c r="F2121" s="7" t="s">
        <v>9529</v>
      </c>
      <c r="G2121" s="7" t="n">
        <f aca="false">COUNTIF('Duel Log'!A:A,A2121)</f>
        <v>1</v>
      </c>
      <c r="H2121" s="7" t="n">
        <f aca="false">COUNTIFS('Duel Log'!A:A,A2121,'Duel Log'!AA:AA,"Win")</f>
        <v>1</v>
      </c>
      <c r="I2121" s="7" t="s">
        <v>15361</v>
      </c>
      <c r="J2121" s="7"/>
      <c r="K2121" s="7"/>
      <c r="L2121" s="7" t="s">
        <v>99</v>
      </c>
      <c r="M2121" s="7" t="s">
        <v>9648</v>
      </c>
      <c r="N2121" s="7"/>
    </row>
    <row r="2122" customFormat="false" ht="15" hidden="false" customHeight="true" outlineLevel="0" collapsed="false">
      <c r="A2122" s="6" t="s">
        <v>9530</v>
      </c>
      <c r="B2122" s="6" t="s">
        <v>15371</v>
      </c>
      <c r="C2122" s="6" t="s">
        <v>3690</v>
      </c>
      <c r="D2122" s="6" t="s">
        <v>9531</v>
      </c>
      <c r="E2122" s="5" t="s">
        <v>297</v>
      </c>
      <c r="F2122" s="5" t="s">
        <v>9533</v>
      </c>
      <c r="G2122" s="5" t="n">
        <f aca="false">COUNTIF('Duel Log'!A:A,A2122)</f>
        <v>1</v>
      </c>
      <c r="H2122" s="5" t="n">
        <f aca="false">COUNTIFS('Duel Log'!A:A,A2122,'Duel Log'!AA:AA,"Win")</f>
        <v>1</v>
      </c>
      <c r="I2122" s="5" t="s">
        <v>15332</v>
      </c>
      <c r="J2122" s="5"/>
      <c r="K2122" s="5"/>
      <c r="L2122" s="5" t="s">
        <v>98</v>
      </c>
      <c r="M2122" s="5" t="s">
        <v>9648</v>
      </c>
      <c r="N2122" s="5"/>
    </row>
    <row r="2123" customFormat="false" ht="15" hidden="false" customHeight="true" outlineLevel="0" collapsed="false">
      <c r="A2123" s="8" t="s">
        <v>9534</v>
      </c>
      <c r="B2123" s="8" t="s">
        <v>15368</v>
      </c>
      <c r="C2123" s="8" t="s">
        <v>3690</v>
      </c>
      <c r="D2123" s="8" t="s">
        <v>9519</v>
      </c>
      <c r="E2123" s="7" t="s">
        <v>297</v>
      </c>
      <c r="F2123" s="7" t="s">
        <v>9535</v>
      </c>
      <c r="G2123" s="7" t="n">
        <f aca="false">COUNTIF('Duel Log'!A:A,A2123)</f>
        <v>1</v>
      </c>
      <c r="H2123" s="7" t="n">
        <f aca="false">COUNTIFS('Duel Log'!A:A,A2123,'Duel Log'!AA:AA,"Win")</f>
        <v>1</v>
      </c>
      <c r="I2123" s="7" t="s">
        <v>12905</v>
      </c>
      <c r="J2123" s="7"/>
      <c r="K2123" s="7"/>
      <c r="L2123" s="7" t="s">
        <v>99</v>
      </c>
      <c r="M2123" s="7" t="s">
        <v>9648</v>
      </c>
      <c r="N2123" s="7"/>
    </row>
    <row r="2124" customFormat="false" ht="15" hidden="false" customHeight="true" outlineLevel="0" collapsed="false">
      <c r="A2124" s="6" t="s">
        <v>9537</v>
      </c>
      <c r="B2124" s="6" t="s">
        <v>15372</v>
      </c>
      <c r="C2124" s="6" t="s">
        <v>3690</v>
      </c>
      <c r="D2124" s="6" t="s">
        <v>9538</v>
      </c>
      <c r="E2124" s="5" t="s">
        <v>297</v>
      </c>
      <c r="F2124" s="5" t="s">
        <v>9540</v>
      </c>
      <c r="G2124" s="5" t="n">
        <f aca="false">COUNTIF('Duel Log'!A:A,A2124)</f>
        <v>1</v>
      </c>
      <c r="H2124" s="5" t="n">
        <f aca="false">COUNTIFS('Duel Log'!A:A,A2124,'Duel Log'!AA:AA,"Win")</f>
        <v>1</v>
      </c>
      <c r="I2124" s="5" t="s">
        <v>15373</v>
      </c>
      <c r="J2124" s="5"/>
      <c r="K2124" s="5"/>
      <c r="L2124" s="5" t="s">
        <v>98</v>
      </c>
      <c r="M2124" s="5" t="s">
        <v>9648</v>
      </c>
      <c r="N2124" s="5"/>
    </row>
    <row r="2125" customFormat="false" ht="15" hidden="false" customHeight="true" outlineLevel="0" collapsed="false">
      <c r="A2125" s="6" t="s">
        <v>9541</v>
      </c>
      <c r="B2125" s="6" t="s">
        <v>15374</v>
      </c>
      <c r="C2125" s="6" t="s">
        <v>3690</v>
      </c>
      <c r="D2125" s="6" t="s">
        <v>9542</v>
      </c>
      <c r="E2125" s="5" t="s">
        <v>297</v>
      </c>
      <c r="F2125" s="5" t="s">
        <v>9544</v>
      </c>
      <c r="G2125" s="5" t="n">
        <f aca="false">COUNTIF('Duel Log'!A:A,A2125)</f>
        <v>1</v>
      </c>
      <c r="H2125" s="5" t="n">
        <f aca="false">COUNTIFS('Duel Log'!A:A,A2125,'Duel Log'!AA:AA,"Win")</f>
        <v>1</v>
      </c>
      <c r="I2125" s="5" t="s">
        <v>15355</v>
      </c>
      <c r="J2125" s="5"/>
      <c r="K2125" s="5"/>
      <c r="L2125" s="5" t="s">
        <v>98</v>
      </c>
      <c r="M2125" s="5" t="s">
        <v>9648</v>
      </c>
      <c r="N2125" s="5"/>
    </row>
    <row r="2126" customFormat="false" ht="15" hidden="false" customHeight="true" outlineLevel="0" collapsed="false">
      <c r="A2126" s="6" t="s">
        <v>9545</v>
      </c>
      <c r="B2126" s="6" t="s">
        <v>15375</v>
      </c>
      <c r="C2126" s="6" t="s">
        <v>3690</v>
      </c>
      <c r="D2126" s="5" t="s">
        <v>9546</v>
      </c>
      <c r="E2126" s="5" t="s">
        <v>297</v>
      </c>
      <c r="F2126" s="5" t="s">
        <v>9548</v>
      </c>
      <c r="G2126" s="5" t="n">
        <f aca="false">COUNTIF('Duel Log'!A:A,A2126)</f>
        <v>1</v>
      </c>
      <c r="H2126" s="5" t="n">
        <f aca="false">COUNTIFS('Duel Log'!A:A,A2126,'Duel Log'!AA:AA,"Win")</f>
        <v>0</v>
      </c>
      <c r="I2126" s="5" t="s">
        <v>11724</v>
      </c>
      <c r="J2126" s="5"/>
      <c r="K2126" s="5"/>
      <c r="L2126" s="5" t="s">
        <v>98</v>
      </c>
      <c r="M2126" s="5" t="s">
        <v>9648</v>
      </c>
      <c r="N2126" s="5"/>
    </row>
    <row r="2127" customFormat="false" ht="15" hidden="false" customHeight="true" outlineLevel="0" collapsed="false">
      <c r="A2127" s="6" t="s">
        <v>9549</v>
      </c>
      <c r="B2127" s="6" t="s">
        <v>15376</v>
      </c>
      <c r="C2127" s="6" t="s">
        <v>3690</v>
      </c>
      <c r="D2127" s="5" t="s">
        <v>1066</v>
      </c>
      <c r="E2127" s="5" t="s">
        <v>297</v>
      </c>
      <c r="F2127" s="5" t="s">
        <v>9551</v>
      </c>
      <c r="G2127" s="5" t="n">
        <f aca="false">COUNTIF('Duel Log'!A:A,A2127)</f>
        <v>1</v>
      </c>
      <c r="H2127" s="5" t="n">
        <f aca="false">COUNTIFS('Duel Log'!A:A,A2127,'Duel Log'!AA:AA,"Win")</f>
        <v>1</v>
      </c>
      <c r="I2127" s="5" t="s">
        <v>15364</v>
      </c>
      <c r="J2127" s="5"/>
      <c r="K2127" s="5"/>
      <c r="L2127" s="5" t="s">
        <v>98</v>
      </c>
      <c r="M2127" s="5" t="s">
        <v>9648</v>
      </c>
      <c r="N2127" s="5"/>
    </row>
    <row r="2128" customFormat="false" ht="15" hidden="false" customHeight="true" outlineLevel="0" collapsed="false">
      <c r="A2128" s="8" t="s">
        <v>9553</v>
      </c>
      <c r="B2128" s="8" t="s">
        <v>15376</v>
      </c>
      <c r="C2128" s="8" t="s">
        <v>3690</v>
      </c>
      <c r="D2128" s="7" t="s">
        <v>1066</v>
      </c>
      <c r="E2128" s="7" t="s">
        <v>297</v>
      </c>
      <c r="F2128" s="7" t="s">
        <v>9554</v>
      </c>
      <c r="G2128" s="7" t="n">
        <f aca="false">COUNTIF('Duel Log'!A:A,A2128)</f>
        <v>1</v>
      </c>
      <c r="H2128" s="7" t="n">
        <f aca="false">COUNTIFS('Duel Log'!A:A,A2128,'Duel Log'!AA:AA,"Win")</f>
        <v>1</v>
      </c>
      <c r="I2128" s="7" t="s">
        <v>11724</v>
      </c>
      <c r="J2128" s="7"/>
      <c r="K2128" s="7"/>
      <c r="L2128" s="7" t="s">
        <v>99</v>
      </c>
      <c r="M2128" s="7" t="s">
        <v>9648</v>
      </c>
      <c r="N2128" s="7"/>
    </row>
    <row r="2129" customFormat="false" ht="15" hidden="false" customHeight="true" outlineLevel="0" collapsed="false">
      <c r="A2129" s="6" t="s">
        <v>9555</v>
      </c>
      <c r="B2129" s="6" t="s">
        <v>15377</v>
      </c>
      <c r="C2129" s="6" t="s">
        <v>3690</v>
      </c>
      <c r="D2129" s="5" t="s">
        <v>9556</v>
      </c>
      <c r="E2129" s="5" t="s">
        <v>297</v>
      </c>
      <c r="F2129" s="5" t="s">
        <v>9558</v>
      </c>
      <c r="G2129" s="5" t="n">
        <f aca="false">COUNTIF('Duel Log'!A:A,A2129)</f>
        <v>1</v>
      </c>
      <c r="H2129" s="5" t="n">
        <f aca="false">COUNTIFS('Duel Log'!A:A,A2129,'Duel Log'!AA:AA,"Win")</f>
        <v>1</v>
      </c>
      <c r="I2129" s="5" t="s">
        <v>15364</v>
      </c>
      <c r="J2129" s="5"/>
      <c r="K2129" s="5"/>
      <c r="L2129" s="5" t="s">
        <v>98</v>
      </c>
      <c r="M2129" s="5" t="s">
        <v>9648</v>
      </c>
      <c r="N2129" s="5"/>
    </row>
    <row r="2130" customFormat="false" ht="15" hidden="false" customHeight="true" outlineLevel="0" collapsed="false">
      <c r="A2130" s="6" t="s">
        <v>9559</v>
      </c>
      <c r="B2130" s="6" t="s">
        <v>15378</v>
      </c>
      <c r="C2130" s="6" t="s">
        <v>3690</v>
      </c>
      <c r="D2130" s="6" t="s">
        <v>9560</v>
      </c>
      <c r="E2130" s="5" t="s">
        <v>297</v>
      </c>
      <c r="F2130" s="5" t="s">
        <v>9562</v>
      </c>
      <c r="G2130" s="5" t="n">
        <f aca="false">COUNTIF('Duel Log'!A:A,A2130)</f>
        <v>1</v>
      </c>
      <c r="H2130" s="5" t="n">
        <f aca="false">COUNTIFS('Duel Log'!A:A,A2130,'Duel Log'!AA:AA,"Win")</f>
        <v>1</v>
      </c>
      <c r="I2130" s="5" t="s">
        <v>15355</v>
      </c>
      <c r="J2130" s="5"/>
      <c r="K2130" s="5"/>
      <c r="L2130" s="5" t="s">
        <v>98</v>
      </c>
      <c r="M2130" s="5" t="s">
        <v>9648</v>
      </c>
      <c r="N2130" s="5"/>
    </row>
    <row r="2131" customFormat="false" ht="15" hidden="false" customHeight="true" outlineLevel="0" collapsed="false">
      <c r="A2131" s="6" t="s">
        <v>9566</v>
      </c>
      <c r="B2131" s="6" t="s">
        <v>15379</v>
      </c>
      <c r="C2131" s="6" t="s">
        <v>3690</v>
      </c>
      <c r="D2131" s="6" t="s">
        <v>3690</v>
      </c>
      <c r="E2131" s="5" t="s">
        <v>297</v>
      </c>
      <c r="F2131" s="5" t="s">
        <v>9568</v>
      </c>
      <c r="G2131" s="5" t="n">
        <f aca="false">COUNTIF('Duel Log'!A:A,A2131)</f>
        <v>1</v>
      </c>
      <c r="H2131" s="5" t="n">
        <f aca="false">COUNTIFS('Duel Log'!A:A,A2131,'Duel Log'!AA:AA,"Win")</f>
        <v>1</v>
      </c>
      <c r="I2131" s="5" t="s">
        <v>11755</v>
      </c>
      <c r="J2131" s="5"/>
      <c r="K2131" s="5"/>
      <c r="L2131" s="5" t="s">
        <v>98</v>
      </c>
      <c r="M2131" s="5" t="s">
        <v>9648</v>
      </c>
      <c r="N2131" s="5"/>
    </row>
    <row r="2132" customFormat="false" ht="15" hidden="false" customHeight="true" outlineLevel="0" collapsed="false">
      <c r="A2132" s="6" t="s">
        <v>9570</v>
      </c>
      <c r="B2132" s="6" t="s">
        <v>15380</v>
      </c>
      <c r="C2132" s="6" t="s">
        <v>3690</v>
      </c>
      <c r="D2132" s="6" t="s">
        <v>9571</v>
      </c>
      <c r="E2132" s="5" t="s">
        <v>297</v>
      </c>
      <c r="F2132" s="5" t="s">
        <v>9573</v>
      </c>
      <c r="G2132" s="5" t="n">
        <f aca="false">COUNTIF('Duel Log'!A:A,A2132)</f>
        <v>2</v>
      </c>
      <c r="H2132" s="5" t="n">
        <f aca="false">COUNTIFS('Duel Log'!A:A,A2132,'Duel Log'!AA:AA,"Win")</f>
        <v>2</v>
      </c>
      <c r="I2132" s="5" t="s">
        <v>11724</v>
      </c>
      <c r="J2132" s="5" t="s">
        <v>15332</v>
      </c>
      <c r="K2132" s="5"/>
      <c r="L2132" s="5" t="s">
        <v>98</v>
      </c>
      <c r="M2132" s="5" t="s">
        <v>9693</v>
      </c>
      <c r="N2132" s="5"/>
    </row>
    <row r="2133" customFormat="false" ht="15" hidden="false" customHeight="true" outlineLevel="0" collapsed="false">
      <c r="A2133" s="6" t="s">
        <v>9575</v>
      </c>
      <c r="B2133" s="6" t="s">
        <v>15381</v>
      </c>
      <c r="C2133" s="6" t="s">
        <v>3690</v>
      </c>
      <c r="D2133" s="5" t="s">
        <v>9576</v>
      </c>
      <c r="E2133" s="5" t="s">
        <v>297</v>
      </c>
      <c r="F2133" s="5" t="s">
        <v>9578</v>
      </c>
      <c r="G2133" s="5" t="n">
        <f aca="false">COUNTIF('Duel Log'!A:A,A2133)</f>
        <v>1</v>
      </c>
      <c r="H2133" s="5" t="n">
        <f aca="false">COUNTIFS('Duel Log'!A:A,A2133,'Duel Log'!AA:AA,"Win")</f>
        <v>1</v>
      </c>
      <c r="I2133" s="5" t="s">
        <v>15373</v>
      </c>
      <c r="J2133" s="5"/>
      <c r="K2133" s="5"/>
      <c r="L2133" s="5" t="s">
        <v>98</v>
      </c>
      <c r="M2133" s="5" t="s">
        <v>9648</v>
      </c>
      <c r="N2133" s="5"/>
    </row>
    <row r="2134" customFormat="false" ht="15" hidden="false" customHeight="true" outlineLevel="0" collapsed="false">
      <c r="A2134" s="6" t="s">
        <v>9580</v>
      </c>
      <c r="B2134" s="6" t="s">
        <v>15382</v>
      </c>
      <c r="C2134" s="6" t="s">
        <v>3690</v>
      </c>
      <c r="D2134" s="5" t="s">
        <v>9581</v>
      </c>
      <c r="E2134" s="5" t="s">
        <v>297</v>
      </c>
      <c r="F2134" s="5" t="s">
        <v>9583</v>
      </c>
      <c r="G2134" s="5" t="n">
        <f aca="false">COUNTIF('Duel Log'!A:A,A2134)</f>
        <v>1</v>
      </c>
      <c r="H2134" s="5" t="n">
        <f aca="false">COUNTIFS('Duel Log'!A:A,A2134,'Duel Log'!AA:AA,"Win")</f>
        <v>1</v>
      </c>
      <c r="I2134" s="5" t="s">
        <v>15355</v>
      </c>
      <c r="J2134" s="5"/>
      <c r="K2134" s="5"/>
      <c r="L2134" s="5" t="s">
        <v>98</v>
      </c>
      <c r="M2134" s="5" t="s">
        <v>9648</v>
      </c>
      <c r="N2134" s="5"/>
    </row>
  </sheetData>
  <autoFilter ref="A1:N21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15383</v>
      </c>
      <c r="B1" s="4" t="s">
        <v>15384</v>
      </c>
      <c r="C1" s="4" t="s">
        <v>15385</v>
      </c>
      <c r="D1" s="4" t="s">
        <v>15386</v>
      </c>
      <c r="E1" s="4" t="s">
        <v>15387</v>
      </c>
      <c r="F1" s="11" t="s">
        <v>15388</v>
      </c>
    </row>
    <row r="2" customFormat="false" ht="15" hidden="false" customHeight="true" outlineLevel="0" collapsed="false">
      <c r="A2" s="7" t="s">
        <v>194</v>
      </c>
      <c r="B2" s="12" t="s">
        <v>99</v>
      </c>
      <c r="C2" s="7" t="s">
        <v>15389</v>
      </c>
      <c r="D2" s="7" t="s">
        <v>98</v>
      </c>
      <c r="E2" s="7" t="s">
        <v>15390</v>
      </c>
    </row>
    <row r="3" customFormat="false" ht="15" hidden="false" customHeight="true" outlineLevel="0" collapsed="false">
      <c r="A3" s="7" t="s">
        <v>84</v>
      </c>
      <c r="B3" s="12" t="s">
        <v>99</v>
      </c>
      <c r="C3" s="7" t="s">
        <v>15391</v>
      </c>
      <c r="D3" s="7" t="s">
        <v>98</v>
      </c>
      <c r="E3" s="7"/>
    </row>
    <row r="4" customFormat="false" ht="15" hidden="false" customHeight="true" outlineLevel="0" collapsed="false">
      <c r="A4" s="7" t="s">
        <v>130</v>
      </c>
      <c r="B4" s="12" t="s">
        <v>99</v>
      </c>
      <c r="C4" s="7" t="s">
        <v>15391</v>
      </c>
      <c r="D4" s="7" t="s">
        <v>98</v>
      </c>
      <c r="E4" s="7"/>
    </row>
    <row r="5" customFormat="false" ht="15" hidden="false" customHeight="true" outlineLevel="0" collapsed="false">
      <c r="A5" s="7" t="s">
        <v>152</v>
      </c>
      <c r="B5" s="12" t="s">
        <v>99</v>
      </c>
      <c r="C5" s="7" t="s">
        <v>15391</v>
      </c>
      <c r="D5" s="7" t="s">
        <v>98</v>
      </c>
      <c r="E5" s="7"/>
    </row>
    <row r="6" customFormat="false" ht="15" hidden="false" customHeight="true" outlineLevel="0" collapsed="false">
      <c r="A6" s="7" t="s">
        <v>186</v>
      </c>
      <c r="B6" s="12" t="s">
        <v>98</v>
      </c>
      <c r="C6" s="7" t="s">
        <v>15391</v>
      </c>
      <c r="D6" s="7" t="s">
        <v>98</v>
      </c>
      <c r="E6" s="7"/>
    </row>
    <row r="7" customFormat="false" ht="15" hidden="false" customHeight="true" outlineLevel="0" collapsed="false">
      <c r="A7" s="7" t="s">
        <v>131</v>
      </c>
      <c r="B7" s="12" t="s">
        <v>99</v>
      </c>
      <c r="C7" s="7" t="s">
        <v>15389</v>
      </c>
      <c r="D7" s="7" t="s">
        <v>98</v>
      </c>
      <c r="E7" s="7" t="s">
        <v>15392</v>
      </c>
    </row>
    <row r="8" customFormat="false" ht="15" hidden="false" customHeight="true" outlineLevel="0" collapsed="false">
      <c r="A8" s="7" t="s">
        <v>95</v>
      </c>
      <c r="B8" s="12" t="s">
        <v>99</v>
      </c>
      <c r="C8" s="7" t="s">
        <v>15391</v>
      </c>
      <c r="D8" s="7" t="s">
        <v>98</v>
      </c>
      <c r="E8" s="7"/>
    </row>
    <row r="9" customFormat="false" ht="15" hidden="false" customHeight="true" outlineLevel="0" collapsed="false">
      <c r="A9" s="7" t="s">
        <v>15393</v>
      </c>
      <c r="B9" s="12" t="s">
        <v>99</v>
      </c>
      <c r="C9" s="7" t="s">
        <v>15389</v>
      </c>
      <c r="D9" s="7" t="s">
        <v>99</v>
      </c>
      <c r="E9" s="7" t="s">
        <v>15394</v>
      </c>
    </row>
    <row r="10" customFormat="false" ht="15" hidden="false" customHeight="true" outlineLevel="0" collapsed="false">
      <c r="A10" s="7" t="s">
        <v>983</v>
      </c>
      <c r="B10" s="12" t="s">
        <v>99</v>
      </c>
      <c r="C10" s="7" t="s">
        <v>15391</v>
      </c>
      <c r="D10" s="7" t="s">
        <v>98</v>
      </c>
      <c r="E10" s="7"/>
    </row>
    <row r="11" customFormat="false" ht="15" hidden="false" customHeight="true" outlineLevel="0" collapsed="false">
      <c r="A11" s="7" t="s">
        <v>233</v>
      </c>
      <c r="B11" s="12" t="s">
        <v>99</v>
      </c>
      <c r="C11" s="7" t="s">
        <v>15391</v>
      </c>
      <c r="D11" s="7" t="s">
        <v>98</v>
      </c>
      <c r="E11" s="7"/>
    </row>
    <row r="12" customFormat="false" ht="15" hidden="false" customHeight="true" outlineLevel="0" collapsed="false">
      <c r="A12" s="7" t="s">
        <v>1344</v>
      </c>
      <c r="B12" s="12" t="s">
        <v>99</v>
      </c>
      <c r="C12" s="7" t="s">
        <v>15391</v>
      </c>
      <c r="D12" s="7" t="s">
        <v>98</v>
      </c>
      <c r="E12" s="7"/>
    </row>
    <row r="13" customFormat="false" ht="15" hidden="false" customHeight="true" outlineLevel="0" collapsed="false">
      <c r="A13" s="7" t="s">
        <v>127</v>
      </c>
      <c r="B13" s="12" t="s">
        <v>98</v>
      </c>
      <c r="C13" s="7" t="s">
        <v>15391</v>
      </c>
      <c r="D13" s="7" t="s">
        <v>98</v>
      </c>
      <c r="E13" s="7"/>
    </row>
    <row r="14" customFormat="false" ht="15" hidden="false" customHeight="true" outlineLevel="0" collapsed="false">
      <c r="A14" s="7" t="s">
        <v>88</v>
      </c>
      <c r="B14" s="12" t="s">
        <v>99</v>
      </c>
      <c r="C14" s="7" t="s">
        <v>15391</v>
      </c>
      <c r="D14" s="7" t="s">
        <v>98</v>
      </c>
      <c r="E14" s="7"/>
    </row>
    <row r="15" customFormat="false" ht="15" hidden="false" customHeight="true" outlineLevel="0" collapsed="false">
      <c r="A15" s="7" t="s">
        <v>234</v>
      </c>
      <c r="B15" s="12" t="s">
        <v>99</v>
      </c>
      <c r="C15" s="7" t="s">
        <v>15391</v>
      </c>
      <c r="D15" s="7" t="s">
        <v>98</v>
      </c>
      <c r="E15" s="7"/>
    </row>
    <row r="16" customFormat="false" ht="15" hidden="false" customHeight="true" outlineLevel="0" collapsed="false">
      <c r="A16" s="7" t="s">
        <v>242</v>
      </c>
      <c r="B16" s="12" t="s">
        <v>99</v>
      </c>
      <c r="C16" s="7" t="s">
        <v>15391</v>
      </c>
      <c r="D16" s="7" t="s">
        <v>98</v>
      </c>
      <c r="E16" s="7"/>
    </row>
    <row r="17" customFormat="false" ht="15" hidden="false" customHeight="true" outlineLevel="0" collapsed="false">
      <c r="A17" s="7" t="s">
        <v>337</v>
      </c>
      <c r="B17" s="12" t="s">
        <v>99</v>
      </c>
      <c r="C17" s="7" t="s">
        <v>15391</v>
      </c>
      <c r="D17" s="7" t="s">
        <v>98</v>
      </c>
      <c r="E17" s="7" t="s">
        <v>15395</v>
      </c>
    </row>
    <row r="18" customFormat="false" ht="15" hidden="false" customHeight="true" outlineLevel="0" collapsed="false">
      <c r="A18" s="7" t="s">
        <v>158</v>
      </c>
      <c r="B18" s="12" t="s">
        <v>99</v>
      </c>
      <c r="C18" s="7" t="s">
        <v>15391</v>
      </c>
      <c r="D18" s="7" t="s">
        <v>98</v>
      </c>
      <c r="E18" s="7"/>
    </row>
    <row r="19" customFormat="false" ht="15" hidden="false" customHeight="true" outlineLevel="0" collapsed="false">
      <c r="A19" s="7" t="s">
        <v>153</v>
      </c>
      <c r="B19" s="12" t="s">
        <v>99</v>
      </c>
      <c r="C19" s="7" t="s">
        <v>15391</v>
      </c>
      <c r="D19" s="7" t="s">
        <v>98</v>
      </c>
      <c r="E19" s="7"/>
    </row>
    <row r="20" customFormat="false" ht="15" hidden="false" customHeight="true" outlineLevel="0" collapsed="false">
      <c r="A20" s="7" t="s">
        <v>125</v>
      </c>
      <c r="B20" s="12" t="s">
        <v>99</v>
      </c>
      <c r="C20" s="7" t="s">
        <v>15391</v>
      </c>
      <c r="D20" s="7" t="s">
        <v>98</v>
      </c>
      <c r="E20" s="7"/>
    </row>
    <row r="21" customFormat="false" ht="15" hidden="false" customHeight="true" outlineLevel="0" collapsed="false">
      <c r="A21" s="5" t="s">
        <v>705</v>
      </c>
      <c r="B21" s="5" t="s">
        <v>15396</v>
      </c>
      <c r="C21" s="5" t="s">
        <v>15397</v>
      </c>
      <c r="D21" s="5" t="s">
        <v>98</v>
      </c>
      <c r="E21" s="5" t="s">
        <v>15398</v>
      </c>
    </row>
    <row r="22" customFormat="false" ht="15" hidden="false" customHeight="true" outlineLevel="0" collapsed="false">
      <c r="A22" s="7" t="s">
        <v>108</v>
      </c>
      <c r="B22" s="12" t="s">
        <v>99</v>
      </c>
      <c r="C22" s="7" t="s">
        <v>15391</v>
      </c>
      <c r="D22" s="7" t="s">
        <v>98</v>
      </c>
      <c r="E22" s="7"/>
    </row>
    <row r="23" customFormat="false" ht="15" hidden="false" customHeight="true" outlineLevel="0" collapsed="false">
      <c r="A23" s="7" t="s">
        <v>159</v>
      </c>
      <c r="B23" s="12" t="s">
        <v>99</v>
      </c>
      <c r="C23" s="7" t="s">
        <v>15391</v>
      </c>
      <c r="D23" s="7" t="s">
        <v>98</v>
      </c>
      <c r="E23" s="7"/>
    </row>
    <row r="24" customFormat="false" ht="15" hidden="false" customHeight="true" outlineLevel="0" collapsed="false">
      <c r="A24" s="7" t="s">
        <v>164</v>
      </c>
      <c r="B24" s="12" t="s">
        <v>99</v>
      </c>
      <c r="C24" s="7" t="s">
        <v>15391</v>
      </c>
      <c r="D24" s="7" t="s">
        <v>98</v>
      </c>
      <c r="E24" s="7"/>
    </row>
    <row r="25" customFormat="false" ht="15" hidden="false" customHeight="true" outlineLevel="0" collapsed="false">
      <c r="A25" s="7" t="s">
        <v>1885</v>
      </c>
      <c r="B25" s="12" t="s">
        <v>99</v>
      </c>
      <c r="C25" s="7" t="s">
        <v>15391</v>
      </c>
      <c r="D25" s="7" t="s">
        <v>98</v>
      </c>
      <c r="E25" s="7"/>
    </row>
    <row r="26" customFormat="false" ht="15" hidden="false" customHeight="true" outlineLevel="0" collapsed="false">
      <c r="A26" s="7" t="s">
        <v>387</v>
      </c>
      <c r="B26" s="12" t="s">
        <v>98</v>
      </c>
      <c r="C26" s="7" t="s">
        <v>15391</v>
      </c>
      <c r="D26" s="7" t="s">
        <v>98</v>
      </c>
      <c r="E26" s="7"/>
    </row>
    <row r="27" customFormat="false" ht="15" hidden="false" customHeight="true" outlineLevel="0" collapsed="false">
      <c r="A27" s="7" t="s">
        <v>150</v>
      </c>
      <c r="B27" s="12" t="s">
        <v>99</v>
      </c>
      <c r="C27" s="7" t="s">
        <v>15391</v>
      </c>
      <c r="D27" s="7" t="s">
        <v>98</v>
      </c>
      <c r="E27" s="7"/>
    </row>
    <row r="28" customFormat="false" ht="15" hidden="false" customHeight="true" outlineLevel="0" collapsed="false">
      <c r="A28" s="7" t="s">
        <v>132</v>
      </c>
      <c r="B28" s="12" t="s">
        <v>99</v>
      </c>
      <c r="C28" s="7" t="s">
        <v>15391</v>
      </c>
      <c r="D28" s="7" t="s">
        <v>98</v>
      </c>
      <c r="E28" s="7"/>
    </row>
    <row r="29" customFormat="false" ht="15" hidden="false" customHeight="true" outlineLevel="0" collapsed="false">
      <c r="A29" s="7" t="s">
        <v>441</v>
      </c>
      <c r="B29" s="12" t="s">
        <v>98</v>
      </c>
      <c r="C29" s="7" t="s">
        <v>15389</v>
      </c>
      <c r="D29" s="7" t="s">
        <v>98</v>
      </c>
      <c r="E29" s="7"/>
    </row>
    <row r="30" customFormat="false" ht="15" hidden="false" customHeight="true" outlineLevel="0" collapsed="false">
      <c r="A30" s="7" t="s">
        <v>449</v>
      </c>
      <c r="B30" s="12" t="s">
        <v>99</v>
      </c>
      <c r="C30" s="7" t="s">
        <v>15391</v>
      </c>
      <c r="D30" s="7" t="s">
        <v>98</v>
      </c>
      <c r="E30" s="7" t="s">
        <v>15399</v>
      </c>
    </row>
    <row r="31" customFormat="false" ht="15" hidden="false" customHeight="true" outlineLevel="0" collapsed="false">
      <c r="A31" s="7" t="s">
        <v>966</v>
      </c>
      <c r="B31" s="12" t="s">
        <v>98</v>
      </c>
      <c r="C31" s="7" t="s">
        <v>15389</v>
      </c>
      <c r="D31" s="7" t="s">
        <v>98</v>
      </c>
      <c r="E31" s="7"/>
    </row>
    <row r="32" customFormat="false" ht="15" hidden="false" customHeight="true" outlineLevel="0" collapsed="false">
      <c r="A32" s="7" t="s">
        <v>185</v>
      </c>
      <c r="B32" s="12" t="s">
        <v>99</v>
      </c>
      <c r="C32" s="7" t="s">
        <v>15391</v>
      </c>
      <c r="D32" s="7" t="s">
        <v>98</v>
      </c>
      <c r="E32" s="7"/>
    </row>
    <row r="33" customFormat="false" ht="15" hidden="false" customHeight="true" outlineLevel="0" collapsed="false">
      <c r="A33" s="7" t="s">
        <v>157</v>
      </c>
      <c r="B33" s="12" t="s">
        <v>99</v>
      </c>
      <c r="C33" s="7" t="s">
        <v>15391</v>
      </c>
      <c r="D33" s="7" t="s">
        <v>98</v>
      </c>
      <c r="E33" s="7"/>
    </row>
    <row r="34" customFormat="false" ht="15" hidden="false" customHeight="true" outlineLevel="0" collapsed="false">
      <c r="A34" s="7" t="s">
        <v>93</v>
      </c>
      <c r="B34" s="12" t="s">
        <v>99</v>
      </c>
      <c r="C34" s="7" t="s">
        <v>15391</v>
      </c>
      <c r="D34" s="7" t="s">
        <v>98</v>
      </c>
      <c r="E34" s="7"/>
    </row>
    <row r="35" customFormat="false" ht="15" hidden="false" customHeight="true" outlineLevel="0" collapsed="false">
      <c r="A35" s="7" t="s">
        <v>407</v>
      </c>
      <c r="B35" s="12" t="s">
        <v>99</v>
      </c>
      <c r="C35" s="7" t="s">
        <v>15391</v>
      </c>
      <c r="D35" s="7" t="s">
        <v>98</v>
      </c>
      <c r="E35" s="7"/>
    </row>
    <row r="36" customFormat="false" ht="15" hidden="false" customHeight="true" outlineLevel="0" collapsed="false">
      <c r="A36" s="7" t="s">
        <v>215</v>
      </c>
      <c r="B36" s="12" t="s">
        <v>99</v>
      </c>
      <c r="C36" s="7" t="s">
        <v>15389</v>
      </c>
      <c r="D36" s="7" t="s">
        <v>98</v>
      </c>
      <c r="E36" s="7"/>
    </row>
    <row r="37" customFormat="false" ht="15" hidden="false" customHeight="true" outlineLevel="0" collapsed="false">
      <c r="A37" s="7" t="s">
        <v>474</v>
      </c>
      <c r="B37" s="12" t="s">
        <v>99</v>
      </c>
      <c r="C37" s="7" t="s">
        <v>15389</v>
      </c>
      <c r="D37" s="7" t="s">
        <v>98</v>
      </c>
      <c r="E37" s="7" t="s">
        <v>15400</v>
      </c>
    </row>
    <row r="38" customFormat="false" ht="15" hidden="false" customHeight="true" outlineLevel="0" collapsed="false">
      <c r="A38" s="7" t="s">
        <v>785</v>
      </c>
      <c r="B38" s="12" t="s">
        <v>99</v>
      </c>
      <c r="C38" s="7" t="s">
        <v>15391</v>
      </c>
      <c r="D38" s="7" t="s">
        <v>98</v>
      </c>
      <c r="E38" s="7"/>
    </row>
    <row r="39" customFormat="false" ht="15" hidden="false" customHeight="true" outlineLevel="0" collapsed="false">
      <c r="A39" s="7" t="s">
        <v>113</v>
      </c>
      <c r="B39" s="12" t="s">
        <v>99</v>
      </c>
      <c r="C39" s="7" t="s">
        <v>15391</v>
      </c>
      <c r="D39" s="7" t="s">
        <v>98</v>
      </c>
      <c r="E39" s="7"/>
    </row>
    <row r="40" customFormat="false" ht="15" hidden="false" customHeight="true" outlineLevel="0" collapsed="false">
      <c r="A40" s="7" t="s">
        <v>447</v>
      </c>
      <c r="B40" s="12" t="s">
        <v>98</v>
      </c>
      <c r="C40" s="7" t="s">
        <v>15391</v>
      </c>
      <c r="D40" s="7" t="s">
        <v>98</v>
      </c>
      <c r="E40" s="7"/>
    </row>
    <row r="41" customFormat="false" ht="15" hidden="false" customHeight="true" outlineLevel="0" collapsed="false">
      <c r="A41" s="7" t="s">
        <v>117</v>
      </c>
      <c r="B41" s="12" t="s">
        <v>99</v>
      </c>
      <c r="C41" s="7" t="s">
        <v>15391</v>
      </c>
      <c r="D41" s="7" t="s">
        <v>98</v>
      </c>
      <c r="E41" s="7" t="s">
        <v>15395</v>
      </c>
    </row>
    <row r="42" customFormat="false" ht="15" hidden="false" customHeight="true" outlineLevel="0" collapsed="false">
      <c r="A42" s="7" t="s">
        <v>114</v>
      </c>
      <c r="B42" s="12" t="s">
        <v>99</v>
      </c>
      <c r="C42" s="7" t="s">
        <v>15391</v>
      </c>
      <c r="D42" s="7" t="s">
        <v>98</v>
      </c>
      <c r="E42" s="7"/>
    </row>
    <row r="43" customFormat="false" ht="15" hidden="false" customHeight="true" outlineLevel="0" collapsed="false">
      <c r="A43" s="7" t="s">
        <v>203</v>
      </c>
      <c r="B43" s="12" t="s">
        <v>98</v>
      </c>
      <c r="C43" s="7" t="s">
        <v>15391</v>
      </c>
      <c r="D43" s="7" t="s">
        <v>98</v>
      </c>
      <c r="E43" s="7" t="s">
        <v>15401</v>
      </c>
    </row>
    <row r="44" customFormat="false" ht="15" hidden="false" customHeight="true" outlineLevel="0" collapsed="false">
      <c r="A44" s="7" t="s">
        <v>15402</v>
      </c>
      <c r="B44" s="12" t="s">
        <v>99</v>
      </c>
      <c r="C44" s="7" t="s">
        <v>15397</v>
      </c>
      <c r="D44" s="7" t="s">
        <v>99</v>
      </c>
      <c r="E44" s="7" t="s">
        <v>15403</v>
      </c>
    </row>
    <row r="45" customFormat="false" ht="15" hidden="false" customHeight="true" outlineLevel="0" collapsed="false">
      <c r="A45" s="7" t="s">
        <v>107</v>
      </c>
      <c r="B45" s="12" t="s">
        <v>99</v>
      </c>
      <c r="C45" s="7" t="s">
        <v>15391</v>
      </c>
      <c r="D45" s="7" t="s">
        <v>98</v>
      </c>
      <c r="E45" s="7"/>
    </row>
    <row r="46" customFormat="false" ht="15" hidden="false" customHeight="true" outlineLevel="0" collapsed="false">
      <c r="A46" s="7" t="s">
        <v>579</v>
      </c>
      <c r="B46" s="12" t="s">
        <v>99</v>
      </c>
      <c r="C46" s="7" t="s">
        <v>15389</v>
      </c>
      <c r="D46" s="7" t="s">
        <v>98</v>
      </c>
      <c r="E46" s="7" t="s">
        <v>15404</v>
      </c>
    </row>
    <row r="47" customFormat="false" ht="15" hidden="false" customHeight="true" outlineLevel="0" collapsed="false">
      <c r="A47" s="7" t="s">
        <v>138</v>
      </c>
      <c r="B47" s="12" t="s">
        <v>99</v>
      </c>
      <c r="C47" s="7" t="s">
        <v>15391</v>
      </c>
      <c r="D47" s="7" t="s">
        <v>98</v>
      </c>
      <c r="E47" s="7" t="s">
        <v>15395</v>
      </c>
    </row>
    <row r="48" customFormat="false" ht="15" hidden="false" customHeight="true" outlineLevel="0" collapsed="false">
      <c r="A48" s="7" t="s">
        <v>137</v>
      </c>
      <c r="B48" s="12" t="s">
        <v>98</v>
      </c>
      <c r="C48" s="7" t="s">
        <v>15391</v>
      </c>
      <c r="D48" s="7" t="s">
        <v>98</v>
      </c>
      <c r="E48" s="7"/>
    </row>
    <row r="49" customFormat="false" ht="15" hidden="false" customHeight="true" outlineLevel="0" collapsed="false">
      <c r="A49" s="7" t="s">
        <v>580</v>
      </c>
      <c r="B49" s="12" t="s">
        <v>99</v>
      </c>
      <c r="C49" s="7" t="s">
        <v>15391</v>
      </c>
      <c r="D49" s="7" t="s">
        <v>98</v>
      </c>
      <c r="E49" s="7"/>
    </row>
    <row r="50" customFormat="false" ht="15" hidden="false" customHeight="true" outlineLevel="0" collapsed="false">
      <c r="A50" s="7" t="s">
        <v>2514</v>
      </c>
      <c r="B50" s="12" t="s">
        <v>98</v>
      </c>
      <c r="C50" s="7" t="s">
        <v>15389</v>
      </c>
      <c r="D50" s="7" t="s">
        <v>98</v>
      </c>
      <c r="E50" s="7"/>
    </row>
    <row r="51" customFormat="false" ht="15" hidden="false" customHeight="true" outlineLevel="0" collapsed="false">
      <c r="A51" s="7" t="s">
        <v>119</v>
      </c>
      <c r="B51" s="12" t="s">
        <v>99</v>
      </c>
      <c r="C51" s="7" t="s">
        <v>15391</v>
      </c>
      <c r="D51" s="7" t="s">
        <v>98</v>
      </c>
      <c r="E51" s="7"/>
    </row>
    <row r="52" customFormat="false" ht="15" hidden="false" customHeight="true" outlineLevel="0" collapsed="false">
      <c r="A52" s="7" t="s">
        <v>15405</v>
      </c>
      <c r="B52" s="12" t="s">
        <v>99</v>
      </c>
      <c r="C52" s="7" t="s">
        <v>15397</v>
      </c>
      <c r="D52" s="7" t="s">
        <v>99</v>
      </c>
      <c r="E52" s="7" t="s">
        <v>15406</v>
      </c>
    </row>
    <row r="53" customFormat="false" ht="15" hidden="false" customHeight="true" outlineLevel="0" collapsed="false">
      <c r="A53" s="7" t="s">
        <v>91</v>
      </c>
      <c r="B53" s="12" t="s">
        <v>99</v>
      </c>
      <c r="C53" s="7" t="s">
        <v>15391</v>
      </c>
      <c r="D53" s="7" t="s">
        <v>98</v>
      </c>
      <c r="E53" s="7"/>
    </row>
    <row r="54" customFormat="false" ht="15" hidden="false" customHeight="true" outlineLevel="0" collapsed="false">
      <c r="A54" s="7" t="s">
        <v>123</v>
      </c>
      <c r="B54" s="12" t="s">
        <v>99</v>
      </c>
      <c r="C54" s="7" t="s">
        <v>15391</v>
      </c>
      <c r="D54" s="7" t="s">
        <v>98</v>
      </c>
      <c r="E54" s="7" t="s">
        <v>15395</v>
      </c>
    </row>
    <row r="55" customFormat="false" ht="15" hidden="false" customHeight="true" outlineLevel="0" collapsed="false">
      <c r="A55" s="7" t="s">
        <v>128</v>
      </c>
      <c r="B55" s="12" t="s">
        <v>99</v>
      </c>
      <c r="C55" s="7" t="s">
        <v>15389</v>
      </c>
      <c r="D55" s="7" t="s">
        <v>98</v>
      </c>
      <c r="E55" s="7" t="s">
        <v>15407</v>
      </c>
    </row>
    <row r="56" customFormat="false" ht="15" hidden="false" customHeight="true" outlineLevel="0" collapsed="false">
      <c r="A56" s="7" t="s">
        <v>306</v>
      </c>
      <c r="B56" s="12" t="s">
        <v>98</v>
      </c>
      <c r="C56" s="7" t="s">
        <v>15391</v>
      </c>
      <c r="D56" s="7" t="s">
        <v>98</v>
      </c>
      <c r="E56" s="7"/>
    </row>
    <row r="57" customFormat="false" ht="15" hidden="false" customHeight="true" outlineLevel="0" collapsed="false">
      <c r="A57" s="7" t="s">
        <v>115</v>
      </c>
      <c r="B57" s="12" t="s">
        <v>98</v>
      </c>
      <c r="C57" s="7" t="s">
        <v>15391</v>
      </c>
      <c r="D57" s="7" t="s">
        <v>98</v>
      </c>
      <c r="E57" s="7" t="s">
        <v>15401</v>
      </c>
    </row>
    <row r="58" customFormat="false" ht="15" hidden="false" customHeight="true" outlineLevel="0" collapsed="false">
      <c r="A58" s="7" t="s">
        <v>193</v>
      </c>
      <c r="B58" s="12" t="s">
        <v>99</v>
      </c>
      <c r="C58" s="7" t="s">
        <v>15391</v>
      </c>
      <c r="D58" s="7" t="s">
        <v>98</v>
      </c>
      <c r="E58" s="7"/>
    </row>
    <row r="59" customFormat="false" ht="15" hidden="false" customHeight="true" outlineLevel="0" collapsed="false">
      <c r="A59" s="7" t="s">
        <v>143</v>
      </c>
      <c r="B59" s="12" t="s">
        <v>99</v>
      </c>
      <c r="C59" s="7" t="s">
        <v>15391</v>
      </c>
      <c r="D59" s="7" t="s">
        <v>98</v>
      </c>
      <c r="E59" s="7"/>
    </row>
    <row r="60" customFormat="false" ht="15" hidden="false" customHeight="true" outlineLevel="0" collapsed="false">
      <c r="A60" s="7" t="s">
        <v>165</v>
      </c>
      <c r="B60" s="12" t="s">
        <v>98</v>
      </c>
      <c r="C60" s="7" t="s">
        <v>15391</v>
      </c>
      <c r="D60" s="7" t="s">
        <v>98</v>
      </c>
      <c r="E60" s="7"/>
    </row>
    <row r="61" customFormat="false" ht="15" hidden="false" customHeight="true" outlineLevel="0" collapsed="false">
      <c r="A61" s="7" t="s">
        <v>257</v>
      </c>
      <c r="B61" s="12" t="s">
        <v>99</v>
      </c>
      <c r="C61" s="7" t="s">
        <v>15391</v>
      </c>
      <c r="D61" s="7" t="s">
        <v>98</v>
      </c>
      <c r="E61" s="7"/>
    </row>
    <row r="62" customFormat="false" ht="15" hidden="false" customHeight="true" outlineLevel="0" collapsed="false">
      <c r="A62" s="7" t="s">
        <v>140</v>
      </c>
      <c r="B62" s="12" t="s">
        <v>99</v>
      </c>
      <c r="C62" s="7" t="s">
        <v>15391</v>
      </c>
      <c r="D62" s="7" t="s">
        <v>98</v>
      </c>
      <c r="E62" s="7"/>
    </row>
    <row r="63" customFormat="false" ht="15" hidden="false" customHeight="true" outlineLevel="0" collapsed="false">
      <c r="A63" s="7" t="s">
        <v>118</v>
      </c>
      <c r="B63" s="12" t="s">
        <v>99</v>
      </c>
      <c r="C63" s="7" t="s">
        <v>15391</v>
      </c>
      <c r="D63" s="7" t="s">
        <v>98</v>
      </c>
      <c r="E63" s="7"/>
    </row>
    <row r="64" customFormat="false" ht="15" hidden="false" customHeight="true" outlineLevel="0" collapsed="false">
      <c r="A64" s="7" t="s">
        <v>307</v>
      </c>
      <c r="B64" s="12" t="s">
        <v>99</v>
      </c>
      <c r="C64" s="7" t="s">
        <v>15391</v>
      </c>
      <c r="D64" s="7" t="s">
        <v>98</v>
      </c>
      <c r="E64" s="7"/>
    </row>
    <row r="65" customFormat="false" ht="15" hidden="false" customHeight="true" outlineLevel="0" collapsed="false">
      <c r="A65" s="7" t="s">
        <v>284</v>
      </c>
      <c r="B65" s="12" t="s">
        <v>99</v>
      </c>
      <c r="C65" s="7" t="s">
        <v>15389</v>
      </c>
      <c r="D65" s="7" t="s">
        <v>98</v>
      </c>
      <c r="E65" s="7" t="s">
        <v>15408</v>
      </c>
    </row>
    <row r="66" customFormat="false" ht="15" hidden="false" customHeight="true" outlineLevel="0" collapsed="false">
      <c r="A66" s="7" t="s">
        <v>209</v>
      </c>
      <c r="B66" s="12" t="s">
        <v>99</v>
      </c>
      <c r="C66" s="7" t="s">
        <v>15391</v>
      </c>
      <c r="D66" s="7" t="s">
        <v>98</v>
      </c>
      <c r="E66" s="7"/>
    </row>
    <row r="67" customFormat="false" ht="15" hidden="false" customHeight="true" outlineLevel="0" collapsed="false">
      <c r="A67" s="7" t="s">
        <v>241</v>
      </c>
      <c r="B67" s="12" t="s">
        <v>99</v>
      </c>
      <c r="C67" s="7" t="s">
        <v>15391</v>
      </c>
      <c r="D67" s="7" t="s">
        <v>98</v>
      </c>
      <c r="E67" s="7"/>
    </row>
    <row r="68" customFormat="false" ht="15" hidden="false" customHeight="true" outlineLevel="0" collapsed="false">
      <c r="A68" s="7" t="s">
        <v>110</v>
      </c>
      <c r="B68" s="12" t="s">
        <v>98</v>
      </c>
      <c r="C68" s="7" t="s">
        <v>15391</v>
      </c>
      <c r="D68" s="7" t="s">
        <v>98</v>
      </c>
      <c r="E68" s="7"/>
    </row>
    <row r="69" customFormat="false" ht="15" hidden="false" customHeight="true" outlineLevel="0" collapsed="false">
      <c r="A69" s="7" t="s">
        <v>15409</v>
      </c>
      <c r="B69" s="12" t="s">
        <v>99</v>
      </c>
      <c r="C69" s="7" t="s">
        <v>15397</v>
      </c>
      <c r="D69" s="7" t="s">
        <v>99</v>
      </c>
      <c r="E69" s="7" t="s">
        <v>15410</v>
      </c>
    </row>
    <row r="70" customFormat="false" ht="15" hidden="false" customHeight="true" outlineLevel="0" collapsed="false">
      <c r="A70" s="7" t="s">
        <v>85</v>
      </c>
      <c r="B70" s="12" t="s">
        <v>99</v>
      </c>
      <c r="C70" s="7" t="s">
        <v>15391</v>
      </c>
      <c r="D70" s="7" t="s">
        <v>98</v>
      </c>
      <c r="E70" s="7"/>
    </row>
    <row r="71" customFormat="false" ht="15" hidden="false" customHeight="true" outlineLevel="0" collapsed="false">
      <c r="A71" s="7" t="s">
        <v>2020</v>
      </c>
      <c r="B71" s="12" t="s">
        <v>99</v>
      </c>
      <c r="C71" s="7" t="s">
        <v>15397</v>
      </c>
      <c r="D71" s="7" t="s">
        <v>98</v>
      </c>
      <c r="E71" s="7" t="s">
        <v>15411</v>
      </c>
    </row>
    <row r="72" customFormat="false" ht="15" hidden="false" customHeight="true" outlineLevel="0" collapsed="false">
      <c r="A72" s="7" t="s">
        <v>141</v>
      </c>
      <c r="B72" s="12" t="s">
        <v>99</v>
      </c>
      <c r="C72" s="7" t="s">
        <v>15391</v>
      </c>
      <c r="D72" s="7" t="s">
        <v>98</v>
      </c>
      <c r="E72" s="7"/>
    </row>
    <row r="73" customFormat="false" ht="15" hidden="false" customHeight="true" outlineLevel="0" collapsed="false">
      <c r="A73" s="7" t="s">
        <v>202</v>
      </c>
      <c r="B73" s="12" t="s">
        <v>99</v>
      </c>
      <c r="C73" s="7" t="s">
        <v>15391</v>
      </c>
      <c r="D73" s="7" t="s">
        <v>98</v>
      </c>
      <c r="E73" s="7"/>
    </row>
    <row r="74" customFormat="false" ht="15" hidden="false" customHeight="true" outlineLevel="0" collapsed="false">
      <c r="A74" s="7" t="s">
        <v>129</v>
      </c>
      <c r="B74" s="12" t="s">
        <v>99</v>
      </c>
      <c r="C74" s="7" t="s">
        <v>15389</v>
      </c>
      <c r="D74" s="7" t="s">
        <v>98</v>
      </c>
      <c r="E74" s="7" t="s">
        <v>15412</v>
      </c>
    </row>
    <row r="75" customFormat="false" ht="15" hidden="false" customHeight="true" outlineLevel="0" collapsed="false">
      <c r="A75" s="7" t="s">
        <v>139</v>
      </c>
      <c r="B75" s="12" t="s">
        <v>99</v>
      </c>
      <c r="C75" s="7" t="s">
        <v>15391</v>
      </c>
      <c r="D75" s="7" t="s">
        <v>98</v>
      </c>
      <c r="E75" s="7"/>
    </row>
    <row r="76" customFormat="false" ht="15" hidden="false" customHeight="true" outlineLevel="0" collapsed="false">
      <c r="A76" s="7" t="s">
        <v>151</v>
      </c>
      <c r="B76" s="12" t="s">
        <v>99</v>
      </c>
      <c r="C76" s="7" t="s">
        <v>15391</v>
      </c>
      <c r="D76" s="7" t="s">
        <v>98</v>
      </c>
      <c r="E76" s="7" t="s">
        <v>15395</v>
      </c>
    </row>
    <row r="77" customFormat="false" ht="15" hidden="false" customHeight="true" outlineLevel="0" collapsed="false">
      <c r="A77" s="7" t="s">
        <v>111</v>
      </c>
      <c r="B77" s="12" t="s">
        <v>98</v>
      </c>
      <c r="C77" s="7" t="s">
        <v>15391</v>
      </c>
      <c r="D77" s="7" t="s">
        <v>98</v>
      </c>
      <c r="E77" s="7"/>
    </row>
    <row r="78" customFormat="false" ht="15" hidden="false" customHeight="true" outlineLevel="0" collapsed="false">
      <c r="A78" s="5" t="s">
        <v>323</v>
      </c>
      <c r="B78" s="5" t="s">
        <v>15396</v>
      </c>
      <c r="C78" s="5" t="s">
        <v>15397</v>
      </c>
      <c r="D78" s="5" t="s">
        <v>98</v>
      </c>
      <c r="E78" s="5" t="s">
        <v>15398</v>
      </c>
    </row>
    <row r="79" customFormat="false" ht="15" hidden="false" customHeight="true" outlineLevel="0" collapsed="false">
      <c r="A79" s="7" t="s">
        <v>15413</v>
      </c>
      <c r="B79" s="12" t="s">
        <v>99</v>
      </c>
      <c r="C79" s="7" t="s">
        <v>15391</v>
      </c>
      <c r="D79" s="7" t="s">
        <v>99</v>
      </c>
      <c r="E79" s="7" t="s">
        <v>15414</v>
      </c>
    </row>
    <row r="80" customFormat="false" ht="15" hidden="false" customHeight="true" outlineLevel="0" collapsed="false">
      <c r="A80" s="7" t="s">
        <v>1848</v>
      </c>
      <c r="B80" s="12" t="s">
        <v>99</v>
      </c>
      <c r="C80" s="7" t="s">
        <v>15391</v>
      </c>
      <c r="D80" s="7" t="s">
        <v>98</v>
      </c>
      <c r="E80" s="7"/>
    </row>
    <row r="81" customFormat="false" ht="15" hidden="false" customHeight="true" outlineLevel="0" collapsed="false">
      <c r="A81" s="7" t="s">
        <v>96</v>
      </c>
      <c r="B81" s="12" t="s">
        <v>99</v>
      </c>
      <c r="C81" s="7" t="s">
        <v>15391</v>
      </c>
      <c r="D81" s="7" t="s">
        <v>98</v>
      </c>
      <c r="E81" s="7"/>
    </row>
    <row r="82" customFormat="false" ht="15" hidden="false" customHeight="true" outlineLevel="0" collapsed="false">
      <c r="A82" s="7" t="s">
        <v>83</v>
      </c>
      <c r="B82" s="12" t="s">
        <v>99</v>
      </c>
      <c r="C82" s="7" t="s">
        <v>15389</v>
      </c>
      <c r="D82" s="7" t="s">
        <v>98</v>
      </c>
      <c r="E82" s="7" t="s">
        <v>15415</v>
      </c>
    </row>
    <row r="83" customFormat="false" ht="15" hidden="false" customHeight="true" outlineLevel="0" collapsed="false">
      <c r="A83" s="7" t="s">
        <v>90</v>
      </c>
      <c r="B83" s="12" t="s">
        <v>98</v>
      </c>
      <c r="C83" s="7" t="s">
        <v>15391</v>
      </c>
      <c r="D83" s="7" t="s">
        <v>98</v>
      </c>
      <c r="E83" s="7"/>
    </row>
    <row r="84" customFormat="false" ht="15" hidden="false" customHeight="true" outlineLevel="0" collapsed="false">
      <c r="A84" s="7" t="s">
        <v>133</v>
      </c>
      <c r="B84" s="12" t="s">
        <v>99</v>
      </c>
      <c r="C84" s="7" t="s">
        <v>15389</v>
      </c>
      <c r="D84" s="7" t="s">
        <v>98</v>
      </c>
      <c r="E84" s="7" t="s">
        <v>15416</v>
      </c>
    </row>
    <row r="85" customFormat="false" ht="15" hidden="false" customHeight="true" outlineLevel="0" collapsed="false">
      <c r="A85" s="7" t="s">
        <v>172</v>
      </c>
      <c r="B85" s="12" t="s">
        <v>99</v>
      </c>
      <c r="C85" s="7" t="s">
        <v>15391</v>
      </c>
      <c r="D85" s="7" t="s">
        <v>98</v>
      </c>
      <c r="E85" s="7"/>
    </row>
    <row r="86" customFormat="false" ht="15" hidden="false" customHeight="true" outlineLevel="0" collapsed="false">
      <c r="A86" s="7" t="s">
        <v>440</v>
      </c>
      <c r="B86" s="12" t="s">
        <v>99</v>
      </c>
      <c r="C86" s="7" t="s">
        <v>15391</v>
      </c>
      <c r="D86" s="7" t="s">
        <v>98</v>
      </c>
      <c r="E86" s="7" t="s">
        <v>15417</v>
      </c>
    </row>
    <row r="87" customFormat="false" ht="15" hidden="false" customHeight="true" outlineLevel="0" collapsed="false">
      <c r="A87" s="5" t="s">
        <v>778</v>
      </c>
      <c r="B87" s="5" t="s">
        <v>15396</v>
      </c>
      <c r="C87" s="5" t="s">
        <v>15397</v>
      </c>
      <c r="D87" s="5" t="s">
        <v>98</v>
      </c>
      <c r="E87" s="5" t="s">
        <v>15398</v>
      </c>
    </row>
    <row r="88" customFormat="false" ht="15" hidden="false" customHeight="true" outlineLevel="0" collapsed="false">
      <c r="A88" s="7" t="s">
        <v>15418</v>
      </c>
      <c r="B88" s="12" t="s">
        <v>99</v>
      </c>
      <c r="C88" s="7" t="s">
        <v>15389</v>
      </c>
      <c r="D88" s="7" t="s">
        <v>99</v>
      </c>
      <c r="E88" s="7" t="s">
        <v>15419</v>
      </c>
    </row>
    <row r="89" customFormat="false" ht="15" hidden="false" customHeight="true" outlineLevel="0" collapsed="false">
      <c r="A89" s="7" t="s">
        <v>178</v>
      </c>
      <c r="B89" s="12" t="s">
        <v>99</v>
      </c>
      <c r="C89" s="7" t="s">
        <v>15389</v>
      </c>
      <c r="D89" s="7" t="s">
        <v>98</v>
      </c>
      <c r="E89" s="7" t="s">
        <v>15420</v>
      </c>
    </row>
    <row r="90" customFormat="false" ht="15" hidden="false" customHeight="true" outlineLevel="0" collapsed="false">
      <c r="A90" s="7" t="s">
        <v>116</v>
      </c>
      <c r="B90" s="12" t="s">
        <v>99</v>
      </c>
      <c r="C90" s="7" t="s">
        <v>15391</v>
      </c>
      <c r="D90" s="7" t="s">
        <v>98</v>
      </c>
      <c r="E90" s="7"/>
    </row>
    <row r="91" customFormat="false" ht="15" hidden="false" customHeight="true" outlineLevel="0" collapsed="false">
      <c r="A91" s="7" t="s">
        <v>467</v>
      </c>
      <c r="B91" s="12" t="s">
        <v>98</v>
      </c>
      <c r="C91" s="7" t="s">
        <v>15389</v>
      </c>
      <c r="D91" s="7" t="s">
        <v>98</v>
      </c>
      <c r="E91" s="7" t="s">
        <v>15421</v>
      </c>
    </row>
    <row r="92" customFormat="false" ht="15" hidden="false" customHeight="true" outlineLevel="0" collapsed="false">
      <c r="A92" s="7" t="s">
        <v>248</v>
      </c>
      <c r="B92" s="12" t="s">
        <v>99</v>
      </c>
      <c r="C92" s="7" t="s">
        <v>15391</v>
      </c>
      <c r="D92" s="7" t="s">
        <v>98</v>
      </c>
      <c r="E92" s="7"/>
    </row>
    <row r="93" customFormat="false" ht="15" hidden="false" customHeight="true" outlineLevel="0" collapsed="false">
      <c r="A93" s="7" t="s">
        <v>327</v>
      </c>
      <c r="B93" s="12" t="s">
        <v>99</v>
      </c>
      <c r="C93" s="7" t="s">
        <v>15391</v>
      </c>
      <c r="D93" s="7" t="s">
        <v>98</v>
      </c>
      <c r="E93" s="7"/>
    </row>
    <row r="94" customFormat="false" ht="15" hidden="false" customHeight="true" outlineLevel="0" collapsed="false">
      <c r="A94" s="7" t="s">
        <v>223</v>
      </c>
      <c r="B94" s="12" t="s">
        <v>98</v>
      </c>
      <c r="C94" s="7" t="s">
        <v>15389</v>
      </c>
      <c r="D94" s="7" t="s">
        <v>98</v>
      </c>
      <c r="E94" s="7" t="s">
        <v>15422</v>
      </c>
    </row>
    <row r="95" customFormat="false" ht="15" hidden="false" customHeight="true" outlineLevel="0" collapsed="false">
      <c r="A95" s="7" t="s">
        <v>94</v>
      </c>
      <c r="B95" s="12" t="s">
        <v>99</v>
      </c>
      <c r="C95" s="7" t="s">
        <v>15389</v>
      </c>
      <c r="D95" s="7" t="s">
        <v>98</v>
      </c>
      <c r="E95" s="7" t="s">
        <v>15423</v>
      </c>
    </row>
    <row r="96" customFormat="false" ht="15" hidden="false" customHeight="true" outlineLevel="0" collapsed="false">
      <c r="A96" s="7" t="s">
        <v>249</v>
      </c>
      <c r="B96" s="12" t="s">
        <v>99</v>
      </c>
      <c r="C96" s="7" t="s">
        <v>15391</v>
      </c>
      <c r="D96" s="7" t="s">
        <v>98</v>
      </c>
      <c r="E96" s="7" t="s">
        <v>15424</v>
      </c>
    </row>
    <row r="97" customFormat="false" ht="15" hidden="false" customHeight="true" outlineLevel="0" collapsed="false">
      <c r="A97" s="7" t="s">
        <v>97</v>
      </c>
      <c r="B97" s="12" t="s">
        <v>99</v>
      </c>
      <c r="C97" s="7" t="s">
        <v>15391</v>
      </c>
      <c r="D97" s="7" t="s">
        <v>98</v>
      </c>
      <c r="E97" s="7" t="s">
        <v>15395</v>
      </c>
    </row>
    <row r="98" customFormat="false" ht="15" hidden="false" customHeight="true" outlineLevel="0" collapsed="false">
      <c r="A98" s="7" t="s">
        <v>204</v>
      </c>
      <c r="B98" s="12" t="s">
        <v>99</v>
      </c>
      <c r="C98" s="7" t="s">
        <v>15391</v>
      </c>
      <c r="D98" s="7" t="s">
        <v>98</v>
      </c>
      <c r="E98" s="7"/>
    </row>
    <row r="99" customFormat="false" ht="15" hidden="false" customHeight="true" outlineLevel="0" collapsed="false">
      <c r="A99" s="7" t="s">
        <v>124</v>
      </c>
      <c r="B99" s="12" t="s">
        <v>99</v>
      </c>
      <c r="C99" s="7" t="s">
        <v>15391</v>
      </c>
      <c r="D99" s="7" t="s">
        <v>98</v>
      </c>
      <c r="E99" s="7"/>
    </row>
    <row r="100" customFormat="false" ht="15" hidden="false" customHeight="true" outlineLevel="0" collapsed="false">
      <c r="A100" s="7" t="s">
        <v>177</v>
      </c>
      <c r="B100" s="12" t="s">
        <v>98</v>
      </c>
      <c r="C100" s="7" t="s">
        <v>15391</v>
      </c>
      <c r="D100" s="7" t="s">
        <v>98</v>
      </c>
      <c r="E100" s="7"/>
    </row>
    <row r="101" customFormat="false" ht="15" hidden="false" customHeight="true" outlineLevel="0" collapsed="false">
      <c r="A101" s="7" t="s">
        <v>82</v>
      </c>
      <c r="B101" s="12" t="s">
        <v>98</v>
      </c>
      <c r="C101" s="7" t="s">
        <v>15391</v>
      </c>
      <c r="D101" s="7" t="s">
        <v>98</v>
      </c>
      <c r="E101" s="7"/>
    </row>
    <row r="102" customFormat="false" ht="15" hidden="false" customHeight="true" outlineLevel="0" collapsed="false">
      <c r="A102" s="7" t="s">
        <v>473</v>
      </c>
      <c r="B102" s="12" t="s">
        <v>98</v>
      </c>
      <c r="C102" s="7" t="s">
        <v>15389</v>
      </c>
      <c r="D102" s="7" t="s">
        <v>98</v>
      </c>
      <c r="E102" s="7" t="s">
        <v>15425</v>
      </c>
    </row>
    <row r="103" customFormat="false" ht="15" hidden="false" customHeight="true" outlineLevel="0" collapsed="false">
      <c r="A103" s="7" t="s">
        <v>395</v>
      </c>
      <c r="B103" s="12" t="s">
        <v>98</v>
      </c>
      <c r="C103" s="7" t="s">
        <v>15397</v>
      </c>
      <c r="D103" s="7" t="s">
        <v>98</v>
      </c>
      <c r="E103" s="7" t="s">
        <v>15426</v>
      </c>
    </row>
    <row r="104" customFormat="false" ht="15" hidden="false" customHeight="true" outlineLevel="0" collapsed="false">
      <c r="A104" s="7" t="s">
        <v>418</v>
      </c>
      <c r="B104" s="12" t="s">
        <v>99</v>
      </c>
      <c r="C104" s="7" t="s">
        <v>15391</v>
      </c>
      <c r="D104" s="7" t="s">
        <v>98</v>
      </c>
      <c r="E104" s="7"/>
    </row>
    <row r="105" customFormat="false" ht="15" hidden="false" customHeight="true" outlineLevel="0" collapsed="false">
      <c r="A105" s="7" t="s">
        <v>92</v>
      </c>
      <c r="B105" s="12" t="s">
        <v>98</v>
      </c>
      <c r="C105" s="7" t="s">
        <v>15391</v>
      </c>
      <c r="D105" s="7" t="s">
        <v>98</v>
      </c>
      <c r="E105" s="7"/>
    </row>
    <row r="106" customFormat="false" ht="15" hidden="false" customHeight="true" outlineLevel="0" collapsed="false">
      <c r="A106" s="7" t="s">
        <v>86</v>
      </c>
      <c r="B106" s="12" t="s">
        <v>99</v>
      </c>
      <c r="C106" s="7" t="s">
        <v>15391</v>
      </c>
      <c r="D106" s="7" t="s">
        <v>98</v>
      </c>
      <c r="E106" s="7" t="s">
        <v>15395</v>
      </c>
    </row>
    <row r="107" customFormat="false" ht="15" hidden="false" customHeight="true" outlineLevel="0" collapsed="false">
      <c r="A107" s="7" t="s">
        <v>563</v>
      </c>
      <c r="B107" s="12" t="s">
        <v>99</v>
      </c>
      <c r="C107" s="7" t="s">
        <v>15389</v>
      </c>
      <c r="D107" s="7" t="s">
        <v>98</v>
      </c>
      <c r="E107" s="7" t="s">
        <v>15427</v>
      </c>
    </row>
    <row r="108" customFormat="false" ht="15" hidden="false" customHeight="true" outlineLevel="0" collapsed="false">
      <c r="A108" s="7" t="s">
        <v>126</v>
      </c>
      <c r="B108" s="12" t="s">
        <v>99</v>
      </c>
      <c r="C108" s="7" t="s">
        <v>15391</v>
      </c>
      <c r="D108" s="7" t="s">
        <v>98</v>
      </c>
      <c r="E108" s="7"/>
    </row>
    <row r="109" customFormat="false" ht="15" hidden="false" customHeight="true" outlineLevel="0" collapsed="false">
      <c r="A109" s="7" t="s">
        <v>1663</v>
      </c>
      <c r="B109" s="12" t="s">
        <v>98</v>
      </c>
      <c r="C109" s="7" t="s">
        <v>15389</v>
      </c>
      <c r="D109" s="7" t="s">
        <v>98</v>
      </c>
      <c r="E109" s="7" t="s">
        <v>15428</v>
      </c>
    </row>
    <row r="110" customFormat="false" ht="15" hidden="false" customHeight="true" outlineLevel="0" collapsed="false">
      <c r="A110" s="7" t="s">
        <v>403</v>
      </c>
      <c r="B110" s="12" t="s">
        <v>99</v>
      </c>
      <c r="C110" s="7" t="s">
        <v>15391</v>
      </c>
      <c r="D110" s="7" t="s">
        <v>98</v>
      </c>
      <c r="E110" s="7"/>
    </row>
    <row r="111" customFormat="false" ht="15" hidden="false" customHeight="true" outlineLevel="0" collapsed="false">
      <c r="A111" s="7" t="s">
        <v>112</v>
      </c>
      <c r="B111" s="12" t="s">
        <v>99</v>
      </c>
      <c r="C111" s="7" t="s">
        <v>15391</v>
      </c>
      <c r="D111" s="7" t="s">
        <v>98</v>
      </c>
      <c r="E111" s="7" t="s">
        <v>15395</v>
      </c>
    </row>
    <row r="112" customFormat="false" ht="15" hidden="false" customHeight="true" outlineLevel="0" collapsed="false">
      <c r="A112" s="7" t="s">
        <v>658</v>
      </c>
      <c r="B112" s="12" t="s">
        <v>99</v>
      </c>
      <c r="C112" s="7" t="s">
        <v>15397</v>
      </c>
      <c r="D112" s="7" t="s">
        <v>98</v>
      </c>
      <c r="E112" s="7" t="s">
        <v>15429</v>
      </c>
    </row>
    <row r="113" customFormat="false" ht="15" hidden="false" customHeight="true" outlineLevel="0" collapsed="false">
      <c r="A113" s="7" t="s">
        <v>87</v>
      </c>
      <c r="B113" s="12" t="s">
        <v>99</v>
      </c>
      <c r="C113" s="7" t="s">
        <v>15391</v>
      </c>
      <c r="D113" s="7" t="s">
        <v>98</v>
      </c>
      <c r="E113" s="7"/>
    </row>
    <row r="114" customFormat="false" ht="15" hidden="false" customHeight="true" outlineLevel="0" collapsed="false">
      <c r="A114" s="7" t="s">
        <v>89</v>
      </c>
      <c r="B114" s="12" t="s">
        <v>99</v>
      </c>
      <c r="C114" s="7" t="s">
        <v>15391</v>
      </c>
      <c r="D114" s="7" t="s">
        <v>98</v>
      </c>
      <c r="E114" s="7"/>
    </row>
    <row r="115" customFormat="false" ht="15" hidden="false" customHeight="true" outlineLevel="0" collapsed="false">
      <c r="A115" s="7" t="s">
        <v>142</v>
      </c>
      <c r="B115" s="12" t="s">
        <v>98</v>
      </c>
      <c r="C115" s="7" t="s">
        <v>15389</v>
      </c>
      <c r="D115" s="7" t="s">
        <v>98</v>
      </c>
      <c r="E115" s="7" t="s">
        <v>15430</v>
      </c>
    </row>
    <row r="116" customFormat="false" ht="15" hidden="false" customHeight="true" outlineLevel="0" collapsed="false">
      <c r="A116" s="7" t="s">
        <v>188</v>
      </c>
      <c r="B116" s="12" t="s">
        <v>99</v>
      </c>
      <c r="C116" s="7" t="s">
        <v>15391</v>
      </c>
      <c r="D116" s="7" t="s">
        <v>98</v>
      </c>
      <c r="E116" s="7"/>
    </row>
    <row r="117" customFormat="false" ht="15" hidden="false" customHeight="true" outlineLevel="0" collapsed="false">
      <c r="A117" s="7" t="s">
        <v>187</v>
      </c>
      <c r="B117" s="12" t="s">
        <v>99</v>
      </c>
      <c r="C117" s="7" t="s">
        <v>15391</v>
      </c>
      <c r="D117" s="7" t="s">
        <v>98</v>
      </c>
      <c r="E117" s="7"/>
    </row>
    <row r="118" customFormat="false" ht="15" hidden="false" customHeight="true" outlineLevel="0" collapsed="false">
      <c r="A118" s="7" t="s">
        <v>208</v>
      </c>
      <c r="B118" s="12" t="s">
        <v>99</v>
      </c>
      <c r="C118" s="7" t="s">
        <v>15391</v>
      </c>
      <c r="D118" s="7" t="s">
        <v>98</v>
      </c>
      <c r="E118" s="7"/>
    </row>
    <row r="119" customFormat="false" ht="15" hidden="false" customHeight="true" outlineLevel="0" collapsed="false">
      <c r="A119" s="7" t="s">
        <v>294</v>
      </c>
      <c r="B119" s="12" t="s">
        <v>99</v>
      </c>
      <c r="C119" s="7" t="s">
        <v>15391</v>
      </c>
      <c r="D119" s="7" t="s">
        <v>98</v>
      </c>
      <c r="E119" s="7" t="s">
        <v>15395</v>
      </c>
    </row>
    <row r="120" customFormat="false" ht="15" hidden="false" customHeight="true" outlineLevel="0" collapsed="false">
      <c r="A120" s="7" t="s">
        <v>651</v>
      </c>
      <c r="B120" s="12" t="s">
        <v>99</v>
      </c>
      <c r="C120" s="7" t="s">
        <v>15389</v>
      </c>
      <c r="D120" s="7" t="s">
        <v>98</v>
      </c>
      <c r="E120" s="7" t="s">
        <v>15431</v>
      </c>
    </row>
    <row r="121" customFormat="false" ht="15" hidden="false" customHeight="true" outlineLevel="0" collapsed="false">
      <c r="A121" s="7" t="s">
        <v>201</v>
      </c>
      <c r="B121" s="12" t="s">
        <v>98</v>
      </c>
      <c r="C121" s="7" t="s">
        <v>15391</v>
      </c>
      <c r="D121" s="7" t="s">
        <v>98</v>
      </c>
      <c r="E121" s="7"/>
    </row>
    <row r="122" customFormat="false" ht="15" hidden="false" customHeight="true" outlineLevel="0" collapsed="false">
      <c r="A122" s="7" t="s">
        <v>448</v>
      </c>
      <c r="B122" s="12" t="s">
        <v>99</v>
      </c>
      <c r="C122" s="7" t="s">
        <v>15391</v>
      </c>
      <c r="D122" s="7" t="s">
        <v>98</v>
      </c>
      <c r="E122" s="7" t="s">
        <v>15432</v>
      </c>
    </row>
    <row r="123" customFormat="false" ht="15" hidden="false" customHeight="true" outlineLevel="0" collapsed="false">
      <c r="A123" s="7" t="s">
        <v>219</v>
      </c>
      <c r="B123" s="12" t="s">
        <v>99</v>
      </c>
      <c r="C123" s="7" t="s">
        <v>15391</v>
      </c>
      <c r="D123" s="7" t="s">
        <v>98</v>
      </c>
      <c r="E123" s="7"/>
    </row>
    <row r="124" customFormat="false" ht="15" hidden="false" customHeight="true" outlineLevel="0" collapsed="false">
      <c r="A124" s="7" t="s">
        <v>455</v>
      </c>
      <c r="B124" s="12" t="s">
        <v>98</v>
      </c>
      <c r="C124" s="7" t="s">
        <v>15391</v>
      </c>
      <c r="D124" s="7" t="s">
        <v>98</v>
      </c>
      <c r="E124" s="7"/>
    </row>
    <row r="125" customFormat="false" ht="15" hidden="false" customHeight="true" outlineLevel="0" collapsed="false">
      <c r="A125" s="7" t="s">
        <v>109</v>
      </c>
      <c r="B125" s="12" t="s">
        <v>99</v>
      </c>
      <c r="C125" s="7" t="s">
        <v>15391</v>
      </c>
      <c r="D125" s="7" t="s">
        <v>98</v>
      </c>
      <c r="E125" s="7"/>
    </row>
    <row r="126" customFormat="false" ht="15" hidden="false" customHeight="true" outlineLevel="0" collapsed="false">
      <c r="A126" s="7" t="s">
        <v>173</v>
      </c>
      <c r="B126" s="12" t="s">
        <v>99</v>
      </c>
      <c r="C126" s="7" t="s">
        <v>15391</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15433</v>
      </c>
      <c r="B1" s="4" t="s">
        <v>15434</v>
      </c>
      <c r="C1" s="4" t="s">
        <v>9587</v>
      </c>
      <c r="D1" s="4" t="s">
        <v>15435</v>
      </c>
      <c r="E1" s="4" t="s">
        <v>15436</v>
      </c>
      <c r="F1" s="4" t="s">
        <v>15437</v>
      </c>
      <c r="G1" s="4" t="s">
        <v>15438</v>
      </c>
    </row>
    <row r="2" customFormat="false" ht="15" hidden="false" customHeight="true" outlineLevel="0" collapsed="false">
      <c r="A2" s="7" t="s">
        <v>3030</v>
      </c>
      <c r="B2" s="7" t="s">
        <v>2953</v>
      </c>
      <c r="C2" s="7" t="n">
        <f aca="false">COUNTIF('Duel Log'!AD$2:AD$5455,$A2)</f>
        <v>2</v>
      </c>
      <c r="D2" s="7" t="n">
        <f aca="false">COUNTIFS('Duel Log'!AD$2:AD$5455,$A2,'Duel Log'!AA$2:AA$5455,"Win")</f>
        <v>1</v>
      </c>
      <c r="E2" s="7" t="n">
        <f aca="false">COUNTIFS('Duel Log'!AD$2:AD$5455,$A2,'Duel Log'!AA$2:AA$5455,"Loss")</f>
        <v>1</v>
      </c>
      <c r="F2" s="7" t="n">
        <f aca="false">COUNTIFS('Duel Log'!AD$2:AD$5455,$A2,'Duel Log'!AA$2:AA$5455,"Draw")</f>
        <v>0</v>
      </c>
      <c r="G2" s="13" t="n">
        <f aca="false">IFERROR(D2/C2,"")</f>
        <v>0.5</v>
      </c>
    </row>
    <row r="3" customFormat="false" ht="15" hidden="false" customHeight="true" outlineLevel="0" collapsed="false">
      <c r="A3" s="7" t="s">
        <v>904</v>
      </c>
      <c r="B3" s="7" t="s">
        <v>895</v>
      </c>
      <c r="C3" s="7" t="n">
        <f aca="false">COUNTIF('Duel Log'!AD$2:AD$5455,$A3)</f>
        <v>1</v>
      </c>
      <c r="D3" s="7" t="n">
        <f aca="false">COUNTIFS('Duel Log'!AD$2:AD$5455,$A3,'Duel Log'!AA$2:AA$5455,"Win")</f>
        <v>1</v>
      </c>
      <c r="E3" s="7" t="n">
        <f aca="false">COUNTIFS('Duel Log'!AD$2:AD$5455,$A3,'Duel Log'!AA$2:AA$5455,"Loss")</f>
        <v>0</v>
      </c>
      <c r="F3" s="7" t="n">
        <f aca="false">COUNTIFS('Duel Log'!AD$2:AD$5455,$A3,'Duel Log'!AA$2:AA$5455,"Draw")</f>
        <v>0</v>
      </c>
      <c r="G3" s="13" t="n">
        <f aca="false">IFERROR(D3/C3,"")</f>
        <v>1</v>
      </c>
    </row>
    <row r="4" customFormat="false" ht="15" hidden="false" customHeight="true" outlineLevel="0" collapsed="false">
      <c r="A4" s="7" t="s">
        <v>6942</v>
      </c>
      <c r="B4" s="7" t="s">
        <v>567</v>
      </c>
      <c r="C4" s="7" t="n">
        <f aca="false">COUNTIF('Duel Log'!AD$2:AD$5455,$A4)</f>
        <v>1</v>
      </c>
      <c r="D4" s="7" t="n">
        <f aca="false">COUNTIFS('Duel Log'!AD$2:AD$5455,$A4,'Duel Log'!AA$2:AA$5455,"Win")</f>
        <v>0</v>
      </c>
      <c r="E4" s="7" t="n">
        <f aca="false">COUNTIFS('Duel Log'!AD$2:AD$5455,$A4,'Duel Log'!AA$2:AA$5455,"Loss")</f>
        <v>1</v>
      </c>
      <c r="F4" s="7" t="n">
        <f aca="false">COUNTIFS('Duel Log'!AD$2:AD$5455,$A4,'Duel Log'!AA$2:AA$5455,"Draw")</f>
        <v>0</v>
      </c>
      <c r="G4" s="13" t="n">
        <f aca="false">IFERROR(D4/C4,"")</f>
        <v>0</v>
      </c>
    </row>
    <row r="5" customFormat="false" ht="15" hidden="false" customHeight="true" outlineLevel="0" collapsed="false">
      <c r="A5" s="7" t="s">
        <v>434</v>
      </c>
      <c r="B5" s="7" t="s">
        <v>15439</v>
      </c>
      <c r="C5" s="7" t="n">
        <f aca="false">COUNTIF('Duel Log'!AD$2:AD$5455,$A5)</f>
        <v>3</v>
      </c>
      <c r="D5" s="7" t="n">
        <f aca="false">COUNTIFS('Duel Log'!AD$2:AD$5455,$A5,'Duel Log'!AA$2:AA$5455,"Win")</f>
        <v>1</v>
      </c>
      <c r="E5" s="7" t="n">
        <f aca="false">COUNTIFS('Duel Log'!AD$2:AD$5455,$A5,'Duel Log'!AA$2:AA$5455,"Loss")</f>
        <v>2</v>
      </c>
      <c r="F5" s="7" t="n">
        <f aca="false">COUNTIFS('Duel Log'!AD$2:AD$5455,$A5,'Duel Log'!AA$2:AA$5455,"Draw")</f>
        <v>0</v>
      </c>
      <c r="G5" s="13" t="n">
        <f aca="false">IFERROR(D5/C5,"")</f>
        <v>0.333333333333333</v>
      </c>
    </row>
    <row r="6" customFormat="false" ht="15" hidden="false" customHeight="true" outlineLevel="0" collapsed="false">
      <c r="A6" s="7" t="s">
        <v>3954</v>
      </c>
      <c r="B6" s="7" t="s">
        <v>523</v>
      </c>
      <c r="C6" s="7" t="n">
        <f aca="false">COUNTIF('Duel Log'!AD$2:AD$5455,$A6)</f>
        <v>1</v>
      </c>
      <c r="D6" s="7" t="n">
        <f aca="false">COUNTIFS('Duel Log'!AD$2:AD$5455,$A6,'Duel Log'!AA$2:AA$5455,"Win")</f>
        <v>0</v>
      </c>
      <c r="E6" s="7" t="n">
        <f aca="false">COUNTIFS('Duel Log'!AD$2:AD$5455,$A6,'Duel Log'!AA$2:AA$5455,"Loss")</f>
        <v>1</v>
      </c>
      <c r="F6" s="7" t="n">
        <f aca="false">COUNTIFS('Duel Log'!AD$2:AD$5455,$A6,'Duel Log'!AA$2:AA$5455,"Draw")</f>
        <v>0</v>
      </c>
      <c r="G6" s="13" t="n">
        <f aca="false">IFERROR(D6/C6,"")</f>
        <v>0</v>
      </c>
    </row>
    <row r="7" customFormat="false" ht="15" hidden="false" customHeight="true" outlineLevel="0" collapsed="false">
      <c r="A7" s="7" t="s">
        <v>3137</v>
      </c>
      <c r="B7" s="7" t="s">
        <v>1213</v>
      </c>
      <c r="C7" s="7" t="n">
        <f aca="false">COUNTIF('Duel Log'!AD$2:AD$5455,$A7)</f>
        <v>1</v>
      </c>
      <c r="D7" s="7" t="n">
        <f aca="false">COUNTIFS('Duel Log'!AD$2:AD$5455,$A7,'Duel Log'!AA$2:AA$5455,"Win")</f>
        <v>0</v>
      </c>
      <c r="E7" s="7" t="n">
        <f aca="false">COUNTIFS('Duel Log'!AD$2:AD$5455,$A7,'Duel Log'!AA$2:AA$5455,"Loss")</f>
        <v>1</v>
      </c>
      <c r="F7" s="7" t="n">
        <f aca="false">COUNTIFS('Duel Log'!AD$2:AD$5455,$A7,'Duel Log'!AA$2:AA$5455,"Draw")</f>
        <v>0</v>
      </c>
      <c r="G7" s="13" t="n">
        <f aca="false">IFERROR(D7/C7,"")</f>
        <v>0</v>
      </c>
    </row>
    <row r="8" customFormat="false" ht="15" hidden="false" customHeight="true" outlineLevel="0" collapsed="false">
      <c r="A8" s="7" t="s">
        <v>2645</v>
      </c>
      <c r="B8" s="7" t="s">
        <v>15440</v>
      </c>
      <c r="C8" s="7" t="n">
        <f aca="false">COUNTIF('Duel Log'!AD$2:AD$5455,$A8)</f>
        <v>3</v>
      </c>
      <c r="D8" s="7" t="n">
        <f aca="false">COUNTIFS('Duel Log'!AD$2:AD$5455,$A8,'Duel Log'!AA$2:AA$5455,"Win")</f>
        <v>2</v>
      </c>
      <c r="E8" s="7" t="n">
        <f aca="false">COUNTIFS('Duel Log'!AD$2:AD$5455,$A8,'Duel Log'!AA$2:AA$5455,"Loss")</f>
        <v>1</v>
      </c>
      <c r="F8" s="7" t="n">
        <f aca="false">COUNTIFS('Duel Log'!AD$2:AD$5455,$A8,'Duel Log'!AA$2:AA$5455,"Draw")</f>
        <v>0</v>
      </c>
      <c r="G8" s="13" t="n">
        <f aca="false">IFERROR(D8/C8,"")</f>
        <v>0.666666666666667</v>
      </c>
    </row>
    <row r="9" customFormat="false" ht="15" hidden="false" customHeight="true" outlineLevel="0" collapsed="false">
      <c r="A9" s="7" t="s">
        <v>6192</v>
      </c>
      <c r="B9" s="8" t="s">
        <v>3704</v>
      </c>
      <c r="C9" s="7" t="n">
        <f aca="false">COUNTIF('Duel Log'!AD$2:AD$5455,$A9)</f>
        <v>1</v>
      </c>
      <c r="D9" s="7" t="n">
        <f aca="false">COUNTIFS('Duel Log'!AD$2:AD$5455,$A9,'Duel Log'!AA$2:AA$5455,"Win")</f>
        <v>0</v>
      </c>
      <c r="E9" s="7" t="n">
        <f aca="false">COUNTIFS('Duel Log'!AD$2:AD$5455,$A9,'Duel Log'!AA$2:AA$5455,"Loss")</f>
        <v>1</v>
      </c>
      <c r="F9" s="7" t="n">
        <f aca="false">COUNTIFS('Duel Log'!AD$2:AD$5455,$A9,'Duel Log'!AA$2:AA$5455,"Draw")</f>
        <v>0</v>
      </c>
      <c r="G9" s="13" t="n">
        <f aca="false">IFERROR(D9/C9,"")</f>
        <v>0</v>
      </c>
    </row>
    <row r="10" customFormat="false" ht="15" hidden="false" customHeight="true" outlineLevel="0" collapsed="false">
      <c r="A10" s="7" t="s">
        <v>5158</v>
      </c>
      <c r="B10" s="7" t="s">
        <v>567</v>
      </c>
      <c r="C10" s="7" t="n">
        <f aca="false">COUNTIF('Duel Log'!AD$2:AD$5455,$A10)</f>
        <v>1</v>
      </c>
      <c r="D10" s="7" t="n">
        <f aca="false">COUNTIFS('Duel Log'!AD$2:AD$5455,$A10,'Duel Log'!AA$2:AA$5455,"Win")</f>
        <v>0</v>
      </c>
      <c r="E10" s="7" t="n">
        <f aca="false">COUNTIFS('Duel Log'!AD$2:AD$5455,$A10,'Duel Log'!AA$2:AA$5455,"Loss")</f>
        <v>1</v>
      </c>
      <c r="F10" s="7" t="n">
        <f aca="false">COUNTIFS('Duel Log'!AD$2:AD$5455,$A10,'Duel Log'!AA$2:AA$5455,"Draw")</f>
        <v>0</v>
      </c>
      <c r="G10" s="13" t="n">
        <f aca="false">IFERROR(D10/C10,"")</f>
        <v>0</v>
      </c>
    </row>
    <row r="11" customFormat="false" ht="15" hidden="false" customHeight="true" outlineLevel="0" collapsed="false">
      <c r="A11" s="7" t="s">
        <v>2982</v>
      </c>
      <c r="B11" s="7" t="s">
        <v>2953</v>
      </c>
      <c r="C11" s="7" t="n">
        <f aca="false">COUNTIF('Duel Log'!AD$2:AD$5455,$A11)</f>
        <v>1</v>
      </c>
      <c r="D11" s="7" t="n">
        <f aca="false">COUNTIFS('Duel Log'!AD$2:AD$5455,$A11,'Duel Log'!AA$2:AA$5455,"Win")</f>
        <v>1</v>
      </c>
      <c r="E11" s="7" t="n">
        <f aca="false">COUNTIFS('Duel Log'!AD$2:AD$5455,$A11,'Duel Log'!AA$2:AA$5455,"Loss")</f>
        <v>0</v>
      </c>
      <c r="F11" s="7" t="n">
        <f aca="false">COUNTIFS('Duel Log'!AD$2:AD$5455,$A11,'Duel Log'!AA$2:AA$5455,"Draw")</f>
        <v>0</v>
      </c>
      <c r="G11" s="13" t="n">
        <f aca="false">IFERROR(D11/C11,"")</f>
        <v>1</v>
      </c>
    </row>
    <row r="12" customFormat="false" ht="15" hidden="false" customHeight="true" outlineLevel="0" collapsed="false">
      <c r="A12" s="7" t="s">
        <v>6222</v>
      </c>
      <c r="B12" s="7" t="s">
        <v>3676</v>
      </c>
      <c r="C12" s="7" t="n">
        <f aca="false">COUNTIF('Duel Log'!AD$2:AD$5455,$A12)</f>
        <v>1</v>
      </c>
      <c r="D12" s="7" t="n">
        <f aca="false">COUNTIFS('Duel Log'!AD$2:AD$5455,$A12,'Duel Log'!AA$2:AA$5455,"Win")</f>
        <v>0</v>
      </c>
      <c r="E12" s="7" t="n">
        <f aca="false">COUNTIFS('Duel Log'!AD$2:AD$5455,$A12,'Duel Log'!AA$2:AA$5455,"Loss")</f>
        <v>1</v>
      </c>
      <c r="F12" s="7" t="n">
        <f aca="false">COUNTIFS('Duel Log'!AD$2:AD$5455,$A12,'Duel Log'!AA$2:AA$5455,"Draw")</f>
        <v>0</v>
      </c>
      <c r="G12" s="13" t="n">
        <f aca="false">IFERROR(D12/C12,"")</f>
        <v>0</v>
      </c>
    </row>
    <row r="13" customFormat="false" ht="15" hidden="false" customHeight="true" outlineLevel="0" collapsed="false">
      <c r="A13" s="7" t="s">
        <v>6800</v>
      </c>
      <c r="B13" s="7" t="s">
        <v>567</v>
      </c>
      <c r="C13" s="7" t="n">
        <f aca="false">COUNTIF('Duel Log'!AD$2:AD$5455,$A13)</f>
        <v>1</v>
      </c>
      <c r="D13" s="7" t="n">
        <f aca="false">COUNTIFS('Duel Log'!AD$2:AD$5455,$A13,'Duel Log'!AA$2:AA$5455,"Win")</f>
        <v>1</v>
      </c>
      <c r="E13" s="7" t="n">
        <f aca="false">COUNTIFS('Duel Log'!AD$2:AD$5455,$A13,'Duel Log'!AA$2:AA$5455,"Loss")</f>
        <v>0</v>
      </c>
      <c r="F13" s="7" t="n">
        <f aca="false">COUNTIFS('Duel Log'!AD$2:AD$5455,$A13,'Duel Log'!AA$2:AA$5455,"Draw")</f>
        <v>0</v>
      </c>
      <c r="G13" s="13" t="n">
        <f aca="false">IFERROR(D13/C13,"")</f>
        <v>1</v>
      </c>
    </row>
    <row r="14" customFormat="false" ht="15" hidden="false" customHeight="true" outlineLevel="0" collapsed="false">
      <c r="A14" s="7" t="s">
        <v>4898</v>
      </c>
      <c r="B14" s="7" t="s">
        <v>2158</v>
      </c>
      <c r="C14" s="7" t="n">
        <f aca="false">COUNTIF('Duel Log'!AD$2:AD$5455,$A14)</f>
        <v>1</v>
      </c>
      <c r="D14" s="7" t="n">
        <f aca="false">COUNTIFS('Duel Log'!AD$2:AD$5455,$A14,'Duel Log'!AA$2:AA$5455,"Win")</f>
        <v>0</v>
      </c>
      <c r="E14" s="7" t="n">
        <f aca="false">COUNTIFS('Duel Log'!AD$2:AD$5455,$A14,'Duel Log'!AA$2:AA$5455,"Loss")</f>
        <v>1</v>
      </c>
      <c r="F14" s="7" t="n">
        <f aca="false">COUNTIFS('Duel Log'!AD$2:AD$5455,$A14,'Duel Log'!AA$2:AA$5455,"Draw")</f>
        <v>0</v>
      </c>
      <c r="G14" s="13" t="n">
        <f aca="false">IFERROR(D14/C14,"")</f>
        <v>0</v>
      </c>
    </row>
    <row r="15" customFormat="false" ht="15" hidden="false" customHeight="true" outlineLevel="0" collapsed="false">
      <c r="A15" s="7" t="s">
        <v>6131</v>
      </c>
      <c r="B15" s="7" t="s">
        <v>1754</v>
      </c>
      <c r="C15" s="7" t="n">
        <f aca="false">COUNTIF('Duel Log'!AD$2:AD$5455,$A15)</f>
        <v>1</v>
      </c>
      <c r="D15" s="7" t="n">
        <f aca="false">COUNTIFS('Duel Log'!AD$2:AD$5455,$A15,'Duel Log'!AA$2:AA$5455,"Win")</f>
        <v>1</v>
      </c>
      <c r="E15" s="7" t="n">
        <f aca="false">COUNTIFS('Duel Log'!AD$2:AD$5455,$A15,'Duel Log'!AA$2:AA$5455,"Loss")</f>
        <v>0</v>
      </c>
      <c r="F15" s="7" t="n">
        <f aca="false">COUNTIFS('Duel Log'!AD$2:AD$5455,$A15,'Duel Log'!AA$2:AA$5455,"Draw")</f>
        <v>0</v>
      </c>
      <c r="G15" s="13" t="n">
        <f aca="false">IFERROR(D15/C15,"")</f>
        <v>1</v>
      </c>
    </row>
    <row r="16" customFormat="false" ht="15" hidden="false" customHeight="true" outlineLevel="0" collapsed="false">
      <c r="A16" s="7" t="s">
        <v>3861</v>
      </c>
      <c r="B16" s="8" t="s">
        <v>558</v>
      </c>
      <c r="C16" s="7" t="n">
        <f aca="false">COUNTIF('Duel Log'!AD$2:AD$5455,$A16)</f>
        <v>1</v>
      </c>
      <c r="D16" s="7" t="n">
        <f aca="false">COUNTIFS('Duel Log'!AD$2:AD$5455,$A16,'Duel Log'!AA$2:AA$5455,"Win")</f>
        <v>0</v>
      </c>
      <c r="E16" s="7" t="n">
        <f aca="false">COUNTIFS('Duel Log'!AD$2:AD$5455,$A16,'Duel Log'!AA$2:AA$5455,"Loss")</f>
        <v>1</v>
      </c>
      <c r="F16" s="7" t="n">
        <f aca="false">COUNTIFS('Duel Log'!AD$2:AD$5455,$A16,'Duel Log'!AA$2:AA$5455,"Draw")</f>
        <v>0</v>
      </c>
      <c r="G16" s="13" t="n">
        <f aca="false">IFERROR(D16/C16,"")</f>
        <v>0</v>
      </c>
    </row>
    <row r="17" customFormat="false" ht="15" hidden="false" customHeight="true" outlineLevel="0" collapsed="false">
      <c r="A17" s="7" t="s">
        <v>6516</v>
      </c>
      <c r="B17" s="7" t="s">
        <v>1066</v>
      </c>
      <c r="C17" s="7" t="n">
        <f aca="false">COUNTIF('Duel Log'!AD$2:AD$5455,$A17)</f>
        <v>1</v>
      </c>
      <c r="D17" s="7" t="n">
        <f aca="false">COUNTIFS('Duel Log'!AD$2:AD$5455,$A17,'Duel Log'!AA$2:AA$5455,"Win")</f>
        <v>0</v>
      </c>
      <c r="E17" s="7" t="n">
        <f aca="false">COUNTIFS('Duel Log'!AD$2:AD$5455,$A17,'Duel Log'!AA$2:AA$5455,"Loss")</f>
        <v>1</v>
      </c>
      <c r="F17" s="7" t="n">
        <f aca="false">COUNTIFS('Duel Log'!AD$2:AD$5455,$A17,'Duel Log'!AA$2:AA$5455,"Draw")</f>
        <v>0</v>
      </c>
      <c r="G17" s="13" t="n">
        <f aca="false">IFERROR(D17/C17,"")</f>
        <v>0</v>
      </c>
    </row>
    <row r="18" customFormat="false" ht="15" hidden="false" customHeight="true" outlineLevel="0" collapsed="false">
      <c r="A18" s="7" t="s">
        <v>2958</v>
      </c>
      <c r="B18" s="7" t="s">
        <v>2158</v>
      </c>
      <c r="C18" s="7" t="n">
        <f aca="false">COUNTIF('Duel Log'!AD$2:AD$5455,$A18)</f>
        <v>1</v>
      </c>
      <c r="D18" s="7" t="n">
        <f aca="false">COUNTIFS('Duel Log'!AD$2:AD$5455,$A18,'Duel Log'!AA$2:AA$5455,"Win")</f>
        <v>1</v>
      </c>
      <c r="E18" s="7" t="n">
        <f aca="false">COUNTIFS('Duel Log'!AD$2:AD$5455,$A18,'Duel Log'!AA$2:AA$5455,"Loss")</f>
        <v>0</v>
      </c>
      <c r="F18" s="7" t="n">
        <f aca="false">COUNTIFS('Duel Log'!AD$2:AD$5455,$A18,'Duel Log'!AA$2:AA$5455,"Draw")</f>
        <v>0</v>
      </c>
      <c r="G18" s="13" t="n">
        <f aca="false">IFERROR(D18/C18,"")</f>
        <v>1</v>
      </c>
    </row>
    <row r="19" customFormat="false" ht="15" hidden="false" customHeight="true" outlineLevel="0" collapsed="false">
      <c r="A19" s="7" t="s">
        <v>6955</v>
      </c>
      <c r="B19" s="7" t="s">
        <v>1010</v>
      </c>
      <c r="C19" s="7" t="n">
        <f aca="false">COUNTIF('Duel Log'!AD$2:AD$5455,$A19)</f>
        <v>1</v>
      </c>
      <c r="D19" s="7" t="n">
        <f aca="false">COUNTIFS('Duel Log'!AD$2:AD$5455,$A19,'Duel Log'!AA$2:AA$5455,"Win")</f>
        <v>0</v>
      </c>
      <c r="E19" s="7" t="n">
        <f aca="false">COUNTIFS('Duel Log'!AD$2:AD$5455,$A19,'Duel Log'!AA$2:AA$5455,"Loss")</f>
        <v>1</v>
      </c>
      <c r="F19" s="7" t="n">
        <f aca="false">COUNTIFS('Duel Log'!AD$2:AD$5455,$A19,'Duel Log'!AA$2:AA$5455,"Draw")</f>
        <v>0</v>
      </c>
      <c r="G19" s="13" t="n">
        <f aca="false">IFERROR(D19/C19,"")</f>
        <v>0</v>
      </c>
    </row>
    <row r="20" customFormat="false" ht="15" hidden="false" customHeight="true" outlineLevel="0" collapsed="false">
      <c r="A20" s="7" t="s">
        <v>8433</v>
      </c>
      <c r="B20" s="7" t="s">
        <v>6073</v>
      </c>
      <c r="C20" s="7" t="n">
        <f aca="false">COUNTIF('Duel Log'!AD$2:AD$5455,$A20)</f>
        <v>1</v>
      </c>
      <c r="D20" s="7" t="n">
        <f aca="false">COUNTIFS('Duel Log'!AD$2:AD$5455,$A20,'Duel Log'!AA$2:AA$5455,"Win")</f>
        <v>1</v>
      </c>
      <c r="E20" s="7" t="n">
        <f aca="false">COUNTIFS('Duel Log'!AD$2:AD$5455,$A20,'Duel Log'!AA$2:AA$5455,"Loss")</f>
        <v>0</v>
      </c>
      <c r="F20" s="7" t="n">
        <f aca="false">COUNTIFS('Duel Log'!AD$2:AD$5455,$A20,'Duel Log'!AA$2:AA$5455,"Draw")</f>
        <v>0</v>
      </c>
      <c r="G20" s="13" t="n">
        <f aca="false">IFERROR(D20/C20,"")</f>
        <v>1</v>
      </c>
    </row>
    <row r="21" customFormat="false" ht="15" hidden="false" customHeight="true" outlineLevel="0" collapsed="false">
      <c r="A21" s="7" t="s">
        <v>6463</v>
      </c>
      <c r="B21" s="7" t="s">
        <v>1066</v>
      </c>
      <c r="C21" s="7" t="n">
        <f aca="false">COUNTIF('Duel Log'!AD$2:AD$5455,$A21)</f>
        <v>1</v>
      </c>
      <c r="D21" s="7" t="n">
        <f aca="false">COUNTIFS('Duel Log'!AD$2:AD$5455,$A21,'Duel Log'!AA$2:AA$5455,"Win")</f>
        <v>0</v>
      </c>
      <c r="E21" s="7" t="n">
        <f aca="false">COUNTIFS('Duel Log'!AD$2:AD$5455,$A21,'Duel Log'!AA$2:AA$5455,"Loss")</f>
        <v>1</v>
      </c>
      <c r="F21" s="7" t="n">
        <f aca="false">COUNTIFS('Duel Log'!AD$2:AD$5455,$A21,'Duel Log'!AA$2:AA$5455,"Draw")</f>
        <v>0</v>
      </c>
      <c r="G21" s="13" t="n">
        <f aca="false">IFERROR(D21/C21,"")</f>
        <v>0</v>
      </c>
    </row>
    <row r="22" customFormat="false" ht="15" hidden="false" customHeight="true" outlineLevel="0" collapsed="false">
      <c r="A22" s="7" t="s">
        <v>4996</v>
      </c>
      <c r="B22" s="7" t="s">
        <v>253</v>
      </c>
      <c r="C22" s="7" t="n">
        <f aca="false">COUNTIF('Duel Log'!AD$2:AD$5455,$A22)</f>
        <v>1</v>
      </c>
      <c r="D22" s="7" t="n">
        <f aca="false">COUNTIFS('Duel Log'!AD$2:AD$5455,$A22,'Duel Log'!AA$2:AA$5455,"Win")</f>
        <v>0</v>
      </c>
      <c r="E22" s="7" t="n">
        <f aca="false">COUNTIFS('Duel Log'!AD$2:AD$5455,$A22,'Duel Log'!AA$2:AA$5455,"Loss")</f>
        <v>1</v>
      </c>
      <c r="F22" s="7" t="n">
        <f aca="false">COUNTIFS('Duel Log'!AD$2:AD$5455,$A22,'Duel Log'!AA$2:AA$5455,"Draw")</f>
        <v>0</v>
      </c>
      <c r="G22" s="13" t="n">
        <f aca="false">IFERROR(D22/C22,"")</f>
        <v>0</v>
      </c>
    </row>
    <row r="23" customFormat="false" ht="15" hidden="false" customHeight="true" outlineLevel="0" collapsed="false">
      <c r="A23" s="7" t="s">
        <v>1647</v>
      </c>
      <c r="B23" s="7" t="s">
        <v>753</v>
      </c>
      <c r="C23" s="7" t="n">
        <f aca="false">COUNTIF('Duel Log'!AD$2:AD$5455,$A23)</f>
        <v>1</v>
      </c>
      <c r="D23" s="7" t="n">
        <f aca="false">COUNTIFS('Duel Log'!AD$2:AD$5455,$A23,'Duel Log'!AA$2:AA$5455,"Win")</f>
        <v>0</v>
      </c>
      <c r="E23" s="7" t="n">
        <f aca="false">COUNTIFS('Duel Log'!AD$2:AD$5455,$A23,'Duel Log'!AA$2:AA$5455,"Loss")</f>
        <v>1</v>
      </c>
      <c r="F23" s="7" t="n">
        <f aca="false">COUNTIFS('Duel Log'!AD$2:AD$5455,$A23,'Duel Log'!AA$2:AA$5455,"Draw")</f>
        <v>0</v>
      </c>
      <c r="G23" s="13" t="n">
        <f aca="false">IFERROR(D23/C23,"")</f>
        <v>0</v>
      </c>
    </row>
    <row r="24" customFormat="false" ht="15" hidden="false" customHeight="true" outlineLevel="0" collapsed="false">
      <c r="A24" s="7" t="s">
        <v>940</v>
      </c>
      <c r="B24" s="7" t="s">
        <v>772</v>
      </c>
      <c r="C24" s="7" t="n">
        <f aca="false">COUNTIF('Duel Log'!AD$2:AD$5455,$A24)</f>
        <v>1</v>
      </c>
      <c r="D24" s="7" t="n">
        <f aca="false">COUNTIFS('Duel Log'!AD$2:AD$5455,$A24,'Duel Log'!AA$2:AA$5455,"Win")</f>
        <v>0</v>
      </c>
      <c r="E24" s="7" t="n">
        <f aca="false">COUNTIFS('Duel Log'!AD$2:AD$5455,$A24,'Duel Log'!AA$2:AA$5455,"Loss")</f>
        <v>1</v>
      </c>
      <c r="F24" s="7" t="n">
        <f aca="false">COUNTIFS('Duel Log'!AD$2:AD$5455,$A24,'Duel Log'!AA$2:AA$5455,"Draw")</f>
        <v>0</v>
      </c>
      <c r="G24" s="13" t="n">
        <f aca="false">IFERROR(D24/C24,"")</f>
        <v>0</v>
      </c>
    </row>
    <row r="25" customFormat="false" ht="15" hidden="false" customHeight="true" outlineLevel="0" collapsed="false">
      <c r="A25" s="7" t="s">
        <v>1121</v>
      </c>
      <c r="B25" s="7" t="s">
        <v>726</v>
      </c>
      <c r="C25" s="7" t="n">
        <f aca="false">COUNTIF('Duel Log'!AD$2:AD$5455,$A25)</f>
        <v>1</v>
      </c>
      <c r="D25" s="7" t="n">
        <f aca="false">COUNTIFS('Duel Log'!AD$2:AD$5455,$A25,'Duel Log'!AA$2:AA$5455,"Win")</f>
        <v>1</v>
      </c>
      <c r="E25" s="7" t="n">
        <f aca="false">COUNTIFS('Duel Log'!AD$2:AD$5455,$A25,'Duel Log'!AA$2:AA$5455,"Loss")</f>
        <v>0</v>
      </c>
      <c r="F25" s="7" t="n">
        <f aca="false">COUNTIFS('Duel Log'!AD$2:AD$5455,$A25,'Duel Log'!AA$2:AA$5455,"Draw")</f>
        <v>0</v>
      </c>
      <c r="G25" s="13" t="n">
        <f aca="false">IFERROR(D25/C25,"")</f>
        <v>1</v>
      </c>
    </row>
    <row r="26" customFormat="false" ht="15" hidden="false" customHeight="true" outlineLevel="0" collapsed="false">
      <c r="A26" s="7" t="s">
        <v>5270</v>
      </c>
      <c r="B26" s="7" t="s">
        <v>3759</v>
      </c>
      <c r="C26" s="7" t="n">
        <f aca="false">COUNTIF('Duel Log'!AD$2:AD$5455,$A26)</f>
        <v>1</v>
      </c>
      <c r="D26" s="7" t="n">
        <f aca="false">COUNTIFS('Duel Log'!AD$2:AD$5455,$A26,'Duel Log'!AA$2:AA$5455,"Win")</f>
        <v>0</v>
      </c>
      <c r="E26" s="7" t="n">
        <f aca="false">COUNTIFS('Duel Log'!AD$2:AD$5455,$A26,'Duel Log'!AA$2:AA$5455,"Loss")</f>
        <v>1</v>
      </c>
      <c r="F26" s="7" t="n">
        <f aca="false">COUNTIFS('Duel Log'!AD$2:AD$5455,$A26,'Duel Log'!AA$2:AA$5455,"Draw")</f>
        <v>0</v>
      </c>
      <c r="G26" s="13" t="n">
        <f aca="false">IFERROR(D26/C26,"")</f>
        <v>0</v>
      </c>
    </row>
    <row r="27" customFormat="false" ht="15" hidden="false" customHeight="true" outlineLevel="0" collapsed="false">
      <c r="A27" s="7" t="s">
        <v>5241</v>
      </c>
      <c r="B27" s="7" t="s">
        <v>3759</v>
      </c>
      <c r="C27" s="7" t="n">
        <f aca="false">COUNTIF('Duel Log'!AD$2:AD$5455,$A27)</f>
        <v>1</v>
      </c>
      <c r="D27" s="7" t="n">
        <f aca="false">COUNTIFS('Duel Log'!AD$2:AD$5455,$A27,'Duel Log'!AA$2:AA$5455,"Win")</f>
        <v>1</v>
      </c>
      <c r="E27" s="7" t="n">
        <f aca="false">COUNTIFS('Duel Log'!AD$2:AD$5455,$A27,'Duel Log'!AA$2:AA$5455,"Loss")</f>
        <v>0</v>
      </c>
      <c r="F27" s="7" t="n">
        <f aca="false">COUNTIFS('Duel Log'!AD$2:AD$5455,$A27,'Duel Log'!AA$2:AA$5455,"Draw")</f>
        <v>0</v>
      </c>
      <c r="G27" s="13" t="n">
        <f aca="false">IFERROR(D27/C27,"")</f>
        <v>1</v>
      </c>
    </row>
    <row r="28" customFormat="false" ht="15" hidden="false" customHeight="true" outlineLevel="0" collapsed="false">
      <c r="A28" s="7" t="s">
        <v>555</v>
      </c>
      <c r="B28" s="7" t="s">
        <v>15441</v>
      </c>
      <c r="C28" s="7" t="n">
        <f aca="false">COUNTIF('Duel Log'!AD$2:AD$5455,$A28)</f>
        <v>12</v>
      </c>
      <c r="D28" s="7" t="n">
        <f aca="false">COUNTIFS('Duel Log'!AD$2:AD$5455,$A28,'Duel Log'!AA$2:AA$5455,"Win")</f>
        <v>5</v>
      </c>
      <c r="E28" s="7" t="n">
        <f aca="false">COUNTIFS('Duel Log'!AD$2:AD$5455,$A28,'Duel Log'!AA$2:AA$5455,"Loss")</f>
        <v>7</v>
      </c>
      <c r="F28" s="7" t="n">
        <f aca="false">COUNTIFS('Duel Log'!AD$2:AD$5455,$A28,'Duel Log'!AA$2:AA$5455,"Draw")</f>
        <v>0</v>
      </c>
      <c r="G28" s="13" t="n">
        <f aca="false">IFERROR(D28/C28,"")</f>
        <v>0.416666666666667</v>
      </c>
    </row>
    <row r="29" customFormat="false" ht="15" hidden="false" customHeight="true" outlineLevel="0" collapsed="false">
      <c r="A29" s="7" t="s">
        <v>3897</v>
      </c>
      <c r="B29" s="7" t="s">
        <v>523</v>
      </c>
      <c r="C29" s="7" t="n">
        <f aca="false">COUNTIF('Duel Log'!AD$2:AD$5455,$A29)</f>
        <v>1</v>
      </c>
      <c r="D29" s="7" t="n">
        <f aca="false">COUNTIFS('Duel Log'!AD$2:AD$5455,$A29,'Duel Log'!AA$2:AA$5455,"Win")</f>
        <v>1</v>
      </c>
      <c r="E29" s="7" t="n">
        <f aca="false">COUNTIFS('Duel Log'!AD$2:AD$5455,$A29,'Duel Log'!AA$2:AA$5455,"Loss")</f>
        <v>0</v>
      </c>
      <c r="F29" s="7" t="n">
        <f aca="false">COUNTIFS('Duel Log'!AD$2:AD$5455,$A29,'Duel Log'!AA$2:AA$5455,"Draw")</f>
        <v>0</v>
      </c>
      <c r="G29" s="13" t="n">
        <f aca="false">IFERROR(D29/C29,"")</f>
        <v>1</v>
      </c>
    </row>
    <row r="30" customFormat="false" ht="15" hidden="false" customHeight="true" outlineLevel="0" collapsed="false">
      <c r="A30" s="7" t="s">
        <v>7763</v>
      </c>
      <c r="B30" s="7" t="s">
        <v>253</v>
      </c>
      <c r="C30" s="7" t="n">
        <f aca="false">COUNTIF('Duel Log'!AD$2:AD$5455,$A30)</f>
        <v>1</v>
      </c>
      <c r="D30" s="7" t="n">
        <f aca="false">COUNTIFS('Duel Log'!AD$2:AD$5455,$A30,'Duel Log'!AA$2:AA$5455,"Win")</f>
        <v>1</v>
      </c>
      <c r="E30" s="7" t="n">
        <f aca="false">COUNTIFS('Duel Log'!AD$2:AD$5455,$A30,'Duel Log'!AA$2:AA$5455,"Loss")</f>
        <v>0</v>
      </c>
      <c r="F30" s="7" t="n">
        <f aca="false">COUNTIFS('Duel Log'!AD$2:AD$5455,$A30,'Duel Log'!AA$2:AA$5455,"Draw")</f>
        <v>0</v>
      </c>
      <c r="G30" s="13" t="n">
        <f aca="false">IFERROR(D30/C30,"")</f>
        <v>1</v>
      </c>
    </row>
    <row r="31" customFormat="false" ht="15" hidden="false" customHeight="true" outlineLevel="0" collapsed="false">
      <c r="A31" s="7" t="s">
        <v>1792</v>
      </c>
      <c r="B31" s="7" t="s">
        <v>1432</v>
      </c>
      <c r="C31" s="7" t="n">
        <f aca="false">COUNTIF('Duel Log'!AD$2:AD$5455,$A31)</f>
        <v>1</v>
      </c>
      <c r="D31" s="7" t="n">
        <f aca="false">COUNTIFS('Duel Log'!AD$2:AD$5455,$A31,'Duel Log'!AA$2:AA$5455,"Win")</f>
        <v>0</v>
      </c>
      <c r="E31" s="7" t="n">
        <f aca="false">COUNTIFS('Duel Log'!AD$2:AD$5455,$A31,'Duel Log'!AA$2:AA$5455,"Loss")</f>
        <v>1</v>
      </c>
      <c r="F31" s="7" t="n">
        <f aca="false">COUNTIFS('Duel Log'!AD$2:AD$5455,$A31,'Duel Log'!AA$2:AA$5455,"Draw")</f>
        <v>0</v>
      </c>
      <c r="G31" s="13" t="n">
        <f aca="false">IFERROR(D31/C31,"")</f>
        <v>0</v>
      </c>
    </row>
    <row r="32" customFormat="false" ht="15" hidden="false" customHeight="true" outlineLevel="0" collapsed="false">
      <c r="A32" s="7" t="s">
        <v>5453</v>
      </c>
      <c r="B32" s="7" t="s">
        <v>1206</v>
      </c>
      <c r="C32" s="7" t="n">
        <f aca="false">COUNTIF('Duel Log'!AD$2:AD$5455,$A32)</f>
        <v>1</v>
      </c>
      <c r="D32" s="7" t="n">
        <f aca="false">COUNTIFS('Duel Log'!AD$2:AD$5455,$A32,'Duel Log'!AA$2:AA$5455,"Win")</f>
        <v>1</v>
      </c>
      <c r="E32" s="7" t="n">
        <f aca="false">COUNTIFS('Duel Log'!AD$2:AD$5455,$A32,'Duel Log'!AA$2:AA$5455,"Loss")</f>
        <v>0</v>
      </c>
      <c r="F32" s="7" t="n">
        <f aca="false">COUNTIFS('Duel Log'!AD$2:AD$5455,$A32,'Duel Log'!AA$2:AA$5455,"Draw")</f>
        <v>0</v>
      </c>
      <c r="G32" s="13" t="n">
        <f aca="false">IFERROR(D32/C32,"")</f>
        <v>1</v>
      </c>
    </row>
    <row r="33" customFormat="false" ht="15" hidden="false" customHeight="true" outlineLevel="0" collapsed="false">
      <c r="A33" s="7" t="s">
        <v>1040</v>
      </c>
      <c r="B33" s="7" t="s">
        <v>15442</v>
      </c>
      <c r="C33" s="7" t="n">
        <f aca="false">COUNTIF('Duel Log'!AD$2:AD$5455,$A33)</f>
        <v>5</v>
      </c>
      <c r="D33" s="7" t="n">
        <f aca="false">COUNTIFS('Duel Log'!AD$2:AD$5455,$A33,'Duel Log'!AA$2:AA$5455,"Win")</f>
        <v>3</v>
      </c>
      <c r="E33" s="7" t="n">
        <f aca="false">COUNTIFS('Duel Log'!AD$2:AD$5455,$A33,'Duel Log'!AA$2:AA$5455,"Loss")</f>
        <v>2</v>
      </c>
      <c r="F33" s="7" t="n">
        <f aca="false">COUNTIFS('Duel Log'!AD$2:AD$5455,$A33,'Duel Log'!AA$2:AA$5455,"Draw")</f>
        <v>0</v>
      </c>
      <c r="G33" s="13" t="n">
        <f aca="false">IFERROR(D33/C33,"")</f>
        <v>0.6</v>
      </c>
    </row>
    <row r="34" customFormat="false" ht="15" hidden="false" customHeight="true" outlineLevel="0" collapsed="false">
      <c r="A34" s="7" t="s">
        <v>3353</v>
      </c>
      <c r="B34" s="7" t="s">
        <v>15443</v>
      </c>
      <c r="C34" s="7" t="n">
        <f aca="false">COUNTIF('Duel Log'!AD$2:AD$5455,$A34)</f>
        <v>2</v>
      </c>
      <c r="D34" s="7" t="n">
        <f aca="false">COUNTIFS('Duel Log'!AD$2:AD$5455,$A34,'Duel Log'!AA$2:AA$5455,"Win")</f>
        <v>2</v>
      </c>
      <c r="E34" s="7" t="n">
        <f aca="false">COUNTIFS('Duel Log'!AD$2:AD$5455,$A34,'Duel Log'!AA$2:AA$5455,"Loss")</f>
        <v>0</v>
      </c>
      <c r="F34" s="7" t="n">
        <f aca="false">COUNTIFS('Duel Log'!AD$2:AD$5455,$A34,'Duel Log'!AA$2:AA$5455,"Draw")</f>
        <v>0</v>
      </c>
      <c r="G34" s="13" t="n">
        <f aca="false">IFERROR(D34/C34,"")</f>
        <v>1</v>
      </c>
    </row>
    <row r="35" customFormat="false" ht="15" hidden="false" customHeight="true" outlineLevel="0" collapsed="false">
      <c r="A35" s="7" t="s">
        <v>7130</v>
      </c>
      <c r="B35" s="7" t="s">
        <v>343</v>
      </c>
      <c r="C35" s="7" t="n">
        <f aca="false">COUNTIF('Duel Log'!AD$2:AD$5455,$A35)</f>
        <v>1</v>
      </c>
      <c r="D35" s="7" t="n">
        <f aca="false">COUNTIFS('Duel Log'!AD$2:AD$5455,$A35,'Duel Log'!AA$2:AA$5455,"Win")</f>
        <v>0</v>
      </c>
      <c r="E35" s="7" t="n">
        <f aca="false">COUNTIFS('Duel Log'!AD$2:AD$5455,$A35,'Duel Log'!AA$2:AA$5455,"Loss")</f>
        <v>1</v>
      </c>
      <c r="F35" s="7" t="n">
        <f aca="false">COUNTIFS('Duel Log'!AD$2:AD$5455,$A35,'Duel Log'!AA$2:AA$5455,"Draw")</f>
        <v>0</v>
      </c>
      <c r="G35" s="13" t="n">
        <f aca="false">IFERROR(D35/C35,"")</f>
        <v>0</v>
      </c>
    </row>
    <row r="36" customFormat="false" ht="15" hidden="false" customHeight="true" outlineLevel="0" collapsed="false">
      <c r="A36" s="7" t="s">
        <v>1305</v>
      </c>
      <c r="B36" s="7" t="s">
        <v>15444</v>
      </c>
      <c r="C36" s="7" t="n">
        <f aca="false">COUNTIF('Duel Log'!AD$2:AD$5455,$A36)</f>
        <v>2</v>
      </c>
      <c r="D36" s="7" t="n">
        <f aca="false">COUNTIFS('Duel Log'!AD$2:AD$5455,$A36,'Duel Log'!AA$2:AA$5455,"Win")</f>
        <v>1</v>
      </c>
      <c r="E36" s="7" t="n">
        <f aca="false">COUNTIFS('Duel Log'!AD$2:AD$5455,$A36,'Duel Log'!AA$2:AA$5455,"Loss")</f>
        <v>1</v>
      </c>
      <c r="F36" s="7" t="n">
        <f aca="false">COUNTIFS('Duel Log'!AD$2:AD$5455,$A36,'Duel Log'!AA$2:AA$5455,"Draw")</f>
        <v>0</v>
      </c>
      <c r="G36" s="13" t="n">
        <f aca="false">IFERROR(D36/C36,"")</f>
        <v>0.5</v>
      </c>
    </row>
    <row r="37" customFormat="false" ht="15" hidden="false" customHeight="true" outlineLevel="0" collapsed="false">
      <c r="A37" s="7" t="s">
        <v>5672</v>
      </c>
      <c r="B37" s="7" t="s">
        <v>227</v>
      </c>
      <c r="C37" s="7" t="n">
        <f aca="false">COUNTIF('Duel Log'!AD$2:AD$5455,$A37)</f>
        <v>1</v>
      </c>
      <c r="D37" s="7" t="n">
        <f aca="false">COUNTIFS('Duel Log'!AD$2:AD$5455,$A37,'Duel Log'!AA$2:AA$5455,"Win")</f>
        <v>0</v>
      </c>
      <c r="E37" s="7" t="n">
        <f aca="false">COUNTIFS('Duel Log'!AD$2:AD$5455,$A37,'Duel Log'!AA$2:AA$5455,"Loss")</f>
        <v>1</v>
      </c>
      <c r="F37" s="7" t="n">
        <f aca="false">COUNTIFS('Duel Log'!AD$2:AD$5455,$A37,'Duel Log'!AA$2:AA$5455,"Draw")</f>
        <v>0</v>
      </c>
      <c r="G37" s="13" t="n">
        <f aca="false">IFERROR(D37/C37,"")</f>
        <v>0</v>
      </c>
    </row>
    <row r="38" customFormat="false" ht="15" hidden="false" customHeight="true" outlineLevel="0" collapsed="false">
      <c r="A38" s="7" t="s">
        <v>196</v>
      </c>
      <c r="B38" s="7" t="s">
        <v>182</v>
      </c>
      <c r="C38" s="7" t="n">
        <f aca="false">COUNTIF('Duel Log'!AD$2:AD$5455,$A38)</f>
        <v>1</v>
      </c>
      <c r="D38" s="7" t="n">
        <f aca="false">COUNTIFS('Duel Log'!AD$2:AD$5455,$A38,'Duel Log'!AA$2:AA$5455,"Win")</f>
        <v>1</v>
      </c>
      <c r="E38" s="7" t="n">
        <f aca="false">COUNTIFS('Duel Log'!AD$2:AD$5455,$A38,'Duel Log'!AA$2:AA$5455,"Loss")</f>
        <v>0</v>
      </c>
      <c r="F38" s="7" t="n">
        <f aca="false">COUNTIFS('Duel Log'!AD$2:AD$5455,$A38,'Duel Log'!AA$2:AA$5455,"Draw")</f>
        <v>0</v>
      </c>
      <c r="G38" s="13" t="n">
        <f aca="false">IFERROR(D38/C38,"")</f>
        <v>1</v>
      </c>
    </row>
    <row r="39" customFormat="false" ht="15" hidden="false" customHeight="true" outlineLevel="0" collapsed="false">
      <c r="A39" s="7" t="s">
        <v>5296</v>
      </c>
      <c r="B39" s="7" t="s">
        <v>343</v>
      </c>
      <c r="C39" s="7" t="n">
        <f aca="false">COUNTIF('Duel Log'!AD$2:AD$5455,$A39)</f>
        <v>1</v>
      </c>
      <c r="D39" s="7" t="n">
        <f aca="false">COUNTIFS('Duel Log'!AD$2:AD$5455,$A39,'Duel Log'!AA$2:AA$5455,"Win")</f>
        <v>0</v>
      </c>
      <c r="E39" s="7" t="n">
        <f aca="false">COUNTIFS('Duel Log'!AD$2:AD$5455,$A39,'Duel Log'!AA$2:AA$5455,"Loss")</f>
        <v>1</v>
      </c>
      <c r="F39" s="7" t="n">
        <f aca="false">COUNTIFS('Duel Log'!AD$2:AD$5455,$A39,'Duel Log'!AA$2:AA$5455,"Draw")</f>
        <v>0</v>
      </c>
      <c r="G39" s="13" t="n">
        <f aca="false">IFERROR(D39/C39,"")</f>
        <v>0</v>
      </c>
    </row>
    <row r="40" customFormat="false" ht="15" hidden="false" customHeight="true" outlineLevel="0" collapsed="false">
      <c r="A40" s="7" t="s">
        <v>3273</v>
      </c>
      <c r="B40" s="7" t="s">
        <v>1213</v>
      </c>
      <c r="C40" s="7" t="n">
        <f aca="false">COUNTIF('Duel Log'!AD$2:AD$5455,$A40)</f>
        <v>1</v>
      </c>
      <c r="D40" s="7" t="n">
        <f aca="false">COUNTIFS('Duel Log'!AD$2:AD$5455,$A40,'Duel Log'!AA$2:AA$5455,"Win")</f>
        <v>1</v>
      </c>
      <c r="E40" s="7" t="n">
        <f aca="false">COUNTIFS('Duel Log'!AD$2:AD$5455,$A40,'Duel Log'!AA$2:AA$5455,"Loss")</f>
        <v>0</v>
      </c>
      <c r="F40" s="7" t="n">
        <f aca="false">COUNTIFS('Duel Log'!AD$2:AD$5455,$A40,'Duel Log'!AA$2:AA$5455,"Draw")</f>
        <v>0</v>
      </c>
      <c r="G40" s="13" t="n">
        <f aca="false">IFERROR(D40/C40,"")</f>
        <v>1</v>
      </c>
    </row>
    <row r="41" customFormat="false" ht="15" hidden="false" customHeight="true" outlineLevel="0" collapsed="false">
      <c r="A41" s="7" t="s">
        <v>3926</v>
      </c>
      <c r="B41" s="7" t="s">
        <v>2119</v>
      </c>
      <c r="C41" s="7" t="n">
        <f aca="false">COUNTIF('Duel Log'!AD$2:AD$5455,$A41)</f>
        <v>1</v>
      </c>
      <c r="D41" s="7" t="n">
        <f aca="false">COUNTIFS('Duel Log'!AD$2:AD$5455,$A41,'Duel Log'!AA$2:AA$5455,"Win")</f>
        <v>0</v>
      </c>
      <c r="E41" s="7" t="n">
        <f aca="false">COUNTIFS('Duel Log'!AD$2:AD$5455,$A41,'Duel Log'!AA$2:AA$5455,"Loss")</f>
        <v>1</v>
      </c>
      <c r="F41" s="7" t="n">
        <f aca="false">COUNTIFS('Duel Log'!AD$2:AD$5455,$A41,'Duel Log'!AA$2:AA$5455,"Draw")</f>
        <v>0</v>
      </c>
      <c r="G41" s="13" t="n">
        <f aca="false">IFERROR(D41/C41,"")</f>
        <v>0</v>
      </c>
    </row>
    <row r="42" customFormat="false" ht="15" hidden="false" customHeight="true" outlineLevel="0" collapsed="false">
      <c r="A42" s="7" t="s">
        <v>3213</v>
      </c>
      <c r="B42" s="7" t="s">
        <v>2001</v>
      </c>
      <c r="C42" s="7" t="n">
        <f aca="false">COUNTIF('Duel Log'!AD$2:AD$5455,$A42)</f>
        <v>1</v>
      </c>
      <c r="D42" s="7" t="n">
        <f aca="false">COUNTIFS('Duel Log'!AD$2:AD$5455,$A42,'Duel Log'!AA$2:AA$5455,"Win")</f>
        <v>1</v>
      </c>
      <c r="E42" s="7" t="n">
        <f aca="false">COUNTIFS('Duel Log'!AD$2:AD$5455,$A42,'Duel Log'!AA$2:AA$5455,"Loss")</f>
        <v>0</v>
      </c>
      <c r="F42" s="7" t="n">
        <f aca="false">COUNTIFS('Duel Log'!AD$2:AD$5455,$A42,'Duel Log'!AA$2:AA$5455,"Draw")</f>
        <v>0</v>
      </c>
      <c r="G42" s="13" t="n">
        <f aca="false">IFERROR(D42/C42,"")</f>
        <v>1</v>
      </c>
    </row>
    <row r="43" customFormat="false" ht="15" hidden="false" customHeight="true" outlineLevel="0" collapsed="false">
      <c r="A43" s="7" t="s">
        <v>7370</v>
      </c>
      <c r="B43" s="7" t="s">
        <v>674</v>
      </c>
      <c r="C43" s="7" t="n">
        <f aca="false">COUNTIF('Duel Log'!AD$2:AD$5455,$A43)</f>
        <v>1</v>
      </c>
      <c r="D43" s="7" t="n">
        <f aca="false">COUNTIFS('Duel Log'!AD$2:AD$5455,$A43,'Duel Log'!AA$2:AA$5455,"Win")</f>
        <v>1</v>
      </c>
      <c r="E43" s="7" t="n">
        <f aca="false">COUNTIFS('Duel Log'!AD$2:AD$5455,$A43,'Duel Log'!AA$2:AA$5455,"Loss")</f>
        <v>0</v>
      </c>
      <c r="F43" s="7" t="n">
        <f aca="false">COUNTIFS('Duel Log'!AD$2:AD$5455,$A43,'Duel Log'!AA$2:AA$5455,"Draw")</f>
        <v>0</v>
      </c>
      <c r="G43" s="13" t="n">
        <f aca="false">IFERROR(D43/C43,"")</f>
        <v>1</v>
      </c>
    </row>
    <row r="44" customFormat="false" ht="15" hidden="false" customHeight="true" outlineLevel="0" collapsed="false">
      <c r="A44" s="7" t="s">
        <v>3616</v>
      </c>
      <c r="B44" s="7" t="s">
        <v>15445</v>
      </c>
      <c r="C44" s="7" t="n">
        <f aca="false">COUNTIF('Duel Log'!AD$2:AD$5455,$A44)</f>
        <v>3</v>
      </c>
      <c r="D44" s="7" t="n">
        <f aca="false">COUNTIFS('Duel Log'!AD$2:AD$5455,$A44,'Duel Log'!AA$2:AA$5455,"Win")</f>
        <v>1</v>
      </c>
      <c r="E44" s="7" t="n">
        <f aca="false">COUNTIFS('Duel Log'!AD$2:AD$5455,$A44,'Duel Log'!AA$2:AA$5455,"Loss")</f>
        <v>2</v>
      </c>
      <c r="F44" s="7" t="n">
        <f aca="false">COUNTIFS('Duel Log'!AD$2:AD$5455,$A44,'Duel Log'!AA$2:AA$5455,"Draw")</f>
        <v>0</v>
      </c>
      <c r="G44" s="13" t="n">
        <f aca="false">IFERROR(D44/C44,"")</f>
        <v>0.333333333333333</v>
      </c>
    </row>
    <row r="45" customFormat="false" ht="15" hidden="false" customHeight="true" outlineLevel="0" collapsed="false">
      <c r="A45" s="7" t="s">
        <v>8076</v>
      </c>
      <c r="B45" s="7" t="s">
        <v>718</v>
      </c>
      <c r="C45" s="7" t="n">
        <f aca="false">COUNTIF('Duel Log'!AD$2:AD$5455,$A45)</f>
        <v>1</v>
      </c>
      <c r="D45" s="7" t="n">
        <f aca="false">COUNTIFS('Duel Log'!AD$2:AD$5455,$A45,'Duel Log'!AA$2:AA$5455,"Win")</f>
        <v>0</v>
      </c>
      <c r="E45" s="7" t="n">
        <f aca="false">COUNTIFS('Duel Log'!AD$2:AD$5455,$A45,'Duel Log'!AA$2:AA$5455,"Loss")</f>
        <v>1</v>
      </c>
      <c r="F45" s="7" t="n">
        <f aca="false">COUNTIFS('Duel Log'!AD$2:AD$5455,$A45,'Duel Log'!AA$2:AA$5455,"Draw")</f>
        <v>0</v>
      </c>
      <c r="G45" s="13" t="n">
        <f aca="false">IFERROR(D45/C45,"")</f>
        <v>0</v>
      </c>
    </row>
    <row r="46" customFormat="false" ht="15" hidden="false" customHeight="true" outlineLevel="0" collapsed="false">
      <c r="A46" s="7" t="s">
        <v>6962</v>
      </c>
      <c r="B46" s="7" t="s">
        <v>1010</v>
      </c>
      <c r="C46" s="7" t="n">
        <f aca="false">COUNTIF('Duel Log'!AD$2:AD$5455,$A46)</f>
        <v>1</v>
      </c>
      <c r="D46" s="7" t="n">
        <f aca="false">COUNTIFS('Duel Log'!AD$2:AD$5455,$A46,'Duel Log'!AA$2:AA$5455,"Win")</f>
        <v>0</v>
      </c>
      <c r="E46" s="7" t="n">
        <f aca="false">COUNTIFS('Duel Log'!AD$2:AD$5455,$A46,'Duel Log'!AA$2:AA$5455,"Loss")</f>
        <v>1</v>
      </c>
      <c r="F46" s="7" t="n">
        <f aca="false">COUNTIFS('Duel Log'!AD$2:AD$5455,$A46,'Duel Log'!AA$2:AA$5455,"Draw")</f>
        <v>0</v>
      </c>
      <c r="G46" s="13" t="n">
        <f aca="false">IFERROR(D46/C46,"")</f>
        <v>0</v>
      </c>
    </row>
    <row r="47" customFormat="false" ht="15" hidden="false" customHeight="true" outlineLevel="0" collapsed="false">
      <c r="A47" s="7" t="s">
        <v>1961</v>
      </c>
      <c r="B47" s="7" t="s">
        <v>547</v>
      </c>
      <c r="C47" s="7" t="n">
        <f aca="false">COUNTIF('Duel Log'!AD$2:AD$5455,$A47)</f>
        <v>1</v>
      </c>
      <c r="D47" s="7" t="n">
        <f aca="false">COUNTIFS('Duel Log'!AD$2:AD$5455,$A47,'Duel Log'!AA$2:AA$5455,"Win")</f>
        <v>0</v>
      </c>
      <c r="E47" s="7" t="n">
        <f aca="false">COUNTIFS('Duel Log'!AD$2:AD$5455,$A47,'Duel Log'!AA$2:AA$5455,"Loss")</f>
        <v>1</v>
      </c>
      <c r="F47" s="7" t="n">
        <f aca="false">COUNTIFS('Duel Log'!AD$2:AD$5455,$A47,'Duel Log'!AA$2:AA$5455,"Draw")</f>
        <v>0</v>
      </c>
      <c r="G47" s="13" t="n">
        <f aca="false">IFERROR(D47/C47,"")</f>
        <v>0</v>
      </c>
    </row>
    <row r="48" customFormat="false" ht="15" hidden="false" customHeight="true" outlineLevel="0" collapsed="false">
      <c r="A48" s="7" t="s">
        <v>2242</v>
      </c>
      <c r="B48" s="7" t="s">
        <v>15446</v>
      </c>
      <c r="C48" s="7" t="n">
        <f aca="false">COUNTIF('Duel Log'!AD$2:AD$5455,$A48)</f>
        <v>2</v>
      </c>
      <c r="D48" s="7" t="n">
        <f aca="false">COUNTIFS('Duel Log'!AD$2:AD$5455,$A48,'Duel Log'!AA$2:AA$5455,"Win")</f>
        <v>1</v>
      </c>
      <c r="E48" s="7" t="n">
        <f aca="false">COUNTIFS('Duel Log'!AD$2:AD$5455,$A48,'Duel Log'!AA$2:AA$5455,"Loss")</f>
        <v>1</v>
      </c>
      <c r="F48" s="7" t="n">
        <f aca="false">COUNTIFS('Duel Log'!AD$2:AD$5455,$A48,'Duel Log'!AA$2:AA$5455,"Draw")</f>
        <v>0</v>
      </c>
      <c r="G48" s="13" t="n">
        <f aca="false">IFERROR(D48/C48,"")</f>
        <v>0.5</v>
      </c>
    </row>
    <row r="49" customFormat="false" ht="15" hidden="false" customHeight="true" outlineLevel="0" collapsed="false">
      <c r="A49" s="7" t="s">
        <v>4694</v>
      </c>
      <c r="B49" s="7" t="s">
        <v>2119</v>
      </c>
      <c r="C49" s="7" t="n">
        <f aca="false">COUNTIF('Duel Log'!AD$2:AD$5455,$A49)</f>
        <v>1</v>
      </c>
      <c r="D49" s="7" t="n">
        <f aca="false">COUNTIFS('Duel Log'!AD$2:AD$5455,$A49,'Duel Log'!AA$2:AA$5455,"Win")</f>
        <v>1</v>
      </c>
      <c r="E49" s="7" t="n">
        <f aca="false">COUNTIFS('Duel Log'!AD$2:AD$5455,$A49,'Duel Log'!AA$2:AA$5455,"Loss")</f>
        <v>0</v>
      </c>
      <c r="F49" s="7" t="n">
        <f aca="false">COUNTIFS('Duel Log'!AD$2:AD$5455,$A49,'Duel Log'!AA$2:AA$5455,"Draw")</f>
        <v>0</v>
      </c>
      <c r="G49" s="13" t="n">
        <f aca="false">IFERROR(D49/C49,"")</f>
        <v>1</v>
      </c>
    </row>
    <row r="50" customFormat="false" ht="15" hidden="false" customHeight="true" outlineLevel="0" collapsed="false">
      <c r="A50" s="7" t="s">
        <v>1057</v>
      </c>
      <c r="B50" s="7" t="s">
        <v>15447</v>
      </c>
      <c r="C50" s="7" t="n">
        <f aca="false">COUNTIF('Duel Log'!AD$2:AD$5455,$A50)</f>
        <v>12</v>
      </c>
      <c r="D50" s="7" t="n">
        <f aca="false">COUNTIFS('Duel Log'!AD$2:AD$5455,$A50,'Duel Log'!AA$2:AA$5455,"Win")</f>
        <v>8</v>
      </c>
      <c r="E50" s="7" t="n">
        <f aca="false">COUNTIFS('Duel Log'!AD$2:AD$5455,$A50,'Duel Log'!AA$2:AA$5455,"Loss")</f>
        <v>4</v>
      </c>
      <c r="F50" s="7" t="n">
        <f aca="false">COUNTIFS('Duel Log'!AD$2:AD$5455,$A50,'Duel Log'!AA$2:AA$5455,"Draw")</f>
        <v>0</v>
      </c>
      <c r="G50" s="13" t="n">
        <f aca="false">IFERROR(D50/C50,"")</f>
        <v>0.666666666666667</v>
      </c>
    </row>
    <row r="51" customFormat="false" ht="15" hidden="false" customHeight="true" outlineLevel="0" collapsed="false">
      <c r="A51" s="7" t="s">
        <v>3120</v>
      </c>
      <c r="B51" s="7" t="s">
        <v>1676</v>
      </c>
      <c r="C51" s="7" t="n">
        <f aca="false">COUNTIF('Duel Log'!AD$2:AD$5455,$A51)</f>
        <v>1</v>
      </c>
      <c r="D51" s="7" t="n">
        <f aca="false">COUNTIFS('Duel Log'!AD$2:AD$5455,$A51,'Duel Log'!AA$2:AA$5455,"Win")</f>
        <v>1</v>
      </c>
      <c r="E51" s="7" t="n">
        <f aca="false">COUNTIFS('Duel Log'!AD$2:AD$5455,$A51,'Duel Log'!AA$2:AA$5455,"Loss")</f>
        <v>0</v>
      </c>
      <c r="F51" s="7" t="n">
        <f aca="false">COUNTIFS('Duel Log'!AD$2:AD$5455,$A51,'Duel Log'!AA$2:AA$5455,"Draw")</f>
        <v>0</v>
      </c>
      <c r="G51" s="13" t="n">
        <f aca="false">IFERROR(D51/C51,"")</f>
        <v>1</v>
      </c>
    </row>
    <row r="52" customFormat="false" ht="15" hidden="false" customHeight="true" outlineLevel="0" collapsed="false">
      <c r="A52" s="7" t="s">
        <v>2164</v>
      </c>
      <c r="B52" s="7" t="s">
        <v>2158</v>
      </c>
      <c r="C52" s="7" t="n">
        <f aca="false">COUNTIF('Duel Log'!AD$2:AD$5455,$A52)</f>
        <v>1</v>
      </c>
      <c r="D52" s="7" t="n">
        <f aca="false">COUNTIFS('Duel Log'!AD$2:AD$5455,$A52,'Duel Log'!AA$2:AA$5455,"Win")</f>
        <v>0</v>
      </c>
      <c r="E52" s="7" t="n">
        <f aca="false">COUNTIFS('Duel Log'!AD$2:AD$5455,$A52,'Duel Log'!AA$2:AA$5455,"Loss")</f>
        <v>1</v>
      </c>
      <c r="F52" s="7" t="n">
        <f aca="false">COUNTIFS('Duel Log'!AD$2:AD$5455,$A52,'Duel Log'!AA$2:AA$5455,"Draw")</f>
        <v>0</v>
      </c>
      <c r="G52" s="13" t="n">
        <f aca="false">IFERROR(D52/C52,"")</f>
        <v>0</v>
      </c>
    </row>
    <row r="53" customFormat="false" ht="15" hidden="false" customHeight="true" outlineLevel="0" collapsed="false">
      <c r="A53" s="7" t="s">
        <v>2227</v>
      </c>
      <c r="B53" s="7" t="s">
        <v>15448</v>
      </c>
      <c r="C53" s="7" t="n">
        <f aca="false">COUNTIF('Duel Log'!AD$2:AD$5455,$A53)</f>
        <v>2</v>
      </c>
      <c r="D53" s="7" t="n">
        <f aca="false">COUNTIFS('Duel Log'!AD$2:AD$5455,$A53,'Duel Log'!AA$2:AA$5455,"Win")</f>
        <v>2</v>
      </c>
      <c r="E53" s="7" t="n">
        <f aca="false">COUNTIFS('Duel Log'!AD$2:AD$5455,$A53,'Duel Log'!AA$2:AA$5455,"Loss")</f>
        <v>0</v>
      </c>
      <c r="F53" s="7" t="n">
        <f aca="false">COUNTIFS('Duel Log'!AD$2:AD$5455,$A53,'Duel Log'!AA$2:AA$5455,"Draw")</f>
        <v>0</v>
      </c>
      <c r="G53" s="13" t="n">
        <f aca="false">IFERROR(D53/C53,"")</f>
        <v>1</v>
      </c>
    </row>
    <row r="54" customFormat="false" ht="15" hidden="false" customHeight="true" outlineLevel="0" collapsed="false">
      <c r="A54" s="7" t="s">
        <v>1190</v>
      </c>
      <c r="B54" s="7" t="s">
        <v>726</v>
      </c>
      <c r="C54" s="7" t="n">
        <f aca="false">COUNTIF('Duel Log'!AD$2:AD$5455,$A54)</f>
        <v>1</v>
      </c>
      <c r="D54" s="7" t="n">
        <f aca="false">COUNTIFS('Duel Log'!AD$2:AD$5455,$A54,'Duel Log'!AA$2:AA$5455,"Win")</f>
        <v>1</v>
      </c>
      <c r="E54" s="7" t="n">
        <f aca="false">COUNTIFS('Duel Log'!AD$2:AD$5455,$A54,'Duel Log'!AA$2:AA$5455,"Loss")</f>
        <v>0</v>
      </c>
      <c r="F54" s="7" t="n">
        <f aca="false">COUNTIFS('Duel Log'!AD$2:AD$5455,$A54,'Duel Log'!AA$2:AA$5455,"Draw")</f>
        <v>0</v>
      </c>
      <c r="G54" s="13" t="n">
        <f aca="false">IFERROR(D54/C54,"")</f>
        <v>1</v>
      </c>
    </row>
    <row r="55" customFormat="false" ht="15" hidden="false" customHeight="true" outlineLevel="0" collapsed="false">
      <c r="A55" s="7" t="s">
        <v>3853</v>
      </c>
      <c r="B55" s="7" t="s">
        <v>523</v>
      </c>
      <c r="C55" s="7" t="n">
        <f aca="false">COUNTIF('Duel Log'!AD$2:AD$5455,$A55)</f>
        <v>1</v>
      </c>
      <c r="D55" s="7" t="n">
        <f aca="false">COUNTIFS('Duel Log'!AD$2:AD$5455,$A55,'Duel Log'!AA$2:AA$5455,"Win")</f>
        <v>0</v>
      </c>
      <c r="E55" s="7" t="n">
        <f aca="false">COUNTIFS('Duel Log'!AD$2:AD$5455,$A55,'Duel Log'!AA$2:AA$5455,"Loss")</f>
        <v>1</v>
      </c>
      <c r="F55" s="7" t="n">
        <f aca="false">COUNTIFS('Duel Log'!AD$2:AD$5455,$A55,'Duel Log'!AA$2:AA$5455,"Draw")</f>
        <v>0</v>
      </c>
      <c r="G55" s="13" t="n">
        <f aca="false">IFERROR(D55/C55,"")</f>
        <v>0</v>
      </c>
    </row>
    <row r="56" customFormat="false" ht="15" hidden="false" customHeight="true" outlineLevel="0" collapsed="false">
      <c r="A56" s="7" t="s">
        <v>2352</v>
      </c>
      <c r="B56" s="7" t="s">
        <v>2328</v>
      </c>
      <c r="C56" s="7" t="n">
        <f aca="false">COUNTIF('Duel Log'!AD$2:AD$5455,$A56)</f>
        <v>1</v>
      </c>
      <c r="D56" s="7" t="n">
        <f aca="false">COUNTIFS('Duel Log'!AD$2:AD$5455,$A56,'Duel Log'!AA$2:AA$5455,"Win")</f>
        <v>0</v>
      </c>
      <c r="E56" s="7" t="n">
        <f aca="false">COUNTIFS('Duel Log'!AD$2:AD$5455,$A56,'Duel Log'!AA$2:AA$5455,"Loss")</f>
        <v>1</v>
      </c>
      <c r="F56" s="7" t="n">
        <f aca="false">COUNTIFS('Duel Log'!AD$2:AD$5455,$A56,'Duel Log'!AA$2:AA$5455,"Draw")</f>
        <v>0</v>
      </c>
      <c r="G56" s="13" t="n">
        <f aca="false">IFERROR(D56/C56,"")</f>
        <v>0</v>
      </c>
    </row>
    <row r="57" customFormat="false" ht="15" hidden="false" customHeight="true" outlineLevel="0" collapsed="false">
      <c r="A57" s="7" t="s">
        <v>5879</v>
      </c>
      <c r="B57" s="7" t="s">
        <v>198</v>
      </c>
      <c r="C57" s="7" t="n">
        <f aca="false">COUNTIF('Duel Log'!AD$2:AD$5455,$A57)</f>
        <v>1</v>
      </c>
      <c r="D57" s="7" t="n">
        <f aca="false">COUNTIFS('Duel Log'!AD$2:AD$5455,$A57,'Duel Log'!AA$2:AA$5455,"Win")</f>
        <v>0</v>
      </c>
      <c r="E57" s="7" t="n">
        <f aca="false">COUNTIFS('Duel Log'!AD$2:AD$5455,$A57,'Duel Log'!AA$2:AA$5455,"Loss")</f>
        <v>1</v>
      </c>
      <c r="F57" s="7" t="n">
        <f aca="false">COUNTIFS('Duel Log'!AD$2:AD$5455,$A57,'Duel Log'!AA$2:AA$5455,"Draw")</f>
        <v>0</v>
      </c>
      <c r="G57" s="13" t="n">
        <f aca="false">IFERROR(D57/C57,"")</f>
        <v>0</v>
      </c>
    </row>
    <row r="58" customFormat="false" ht="15" hidden="false" customHeight="true" outlineLevel="0" collapsed="false">
      <c r="A58" s="7" t="s">
        <v>8424</v>
      </c>
      <c r="B58" s="7" t="s">
        <v>6073</v>
      </c>
      <c r="C58" s="7" t="n">
        <f aca="false">COUNTIF('Duel Log'!AD$2:AD$5455,$A58)</f>
        <v>1</v>
      </c>
      <c r="D58" s="7" t="n">
        <f aca="false">COUNTIFS('Duel Log'!AD$2:AD$5455,$A58,'Duel Log'!AA$2:AA$5455,"Win")</f>
        <v>1</v>
      </c>
      <c r="E58" s="7" t="n">
        <f aca="false">COUNTIFS('Duel Log'!AD$2:AD$5455,$A58,'Duel Log'!AA$2:AA$5455,"Loss")</f>
        <v>0</v>
      </c>
      <c r="F58" s="7" t="n">
        <f aca="false">COUNTIFS('Duel Log'!AD$2:AD$5455,$A58,'Duel Log'!AA$2:AA$5455,"Draw")</f>
        <v>0</v>
      </c>
      <c r="G58" s="13" t="n">
        <f aca="false">IFERROR(D58/C58,"")</f>
        <v>1</v>
      </c>
    </row>
    <row r="59" customFormat="false" ht="15" hidden="false" customHeight="true" outlineLevel="0" collapsed="false">
      <c r="A59" s="7" t="s">
        <v>3471</v>
      </c>
      <c r="B59" s="7" t="s">
        <v>3463</v>
      </c>
      <c r="C59" s="7" t="n">
        <f aca="false">COUNTIF('Duel Log'!AD$2:AD$5455,$A59)</f>
        <v>1</v>
      </c>
      <c r="D59" s="7" t="n">
        <f aca="false">COUNTIFS('Duel Log'!AD$2:AD$5455,$A59,'Duel Log'!AA$2:AA$5455,"Win")</f>
        <v>1</v>
      </c>
      <c r="E59" s="7" t="n">
        <f aca="false">COUNTIFS('Duel Log'!AD$2:AD$5455,$A59,'Duel Log'!AA$2:AA$5455,"Loss")</f>
        <v>0</v>
      </c>
      <c r="F59" s="7" t="n">
        <f aca="false">COUNTIFS('Duel Log'!AD$2:AD$5455,$A59,'Duel Log'!AA$2:AA$5455,"Draw")</f>
        <v>0</v>
      </c>
      <c r="G59" s="13" t="n">
        <f aca="false">IFERROR(D59/C59,"")</f>
        <v>1</v>
      </c>
    </row>
    <row r="60" customFormat="false" ht="15" hidden="false" customHeight="true" outlineLevel="0" collapsed="false">
      <c r="A60" s="7" t="s">
        <v>1083</v>
      </c>
      <c r="B60" s="7" t="s">
        <v>15449</v>
      </c>
      <c r="C60" s="7" t="n">
        <f aca="false">COUNTIF('Duel Log'!AD$2:AD$5455,$A60)</f>
        <v>15</v>
      </c>
      <c r="D60" s="7" t="n">
        <f aca="false">COUNTIFS('Duel Log'!AD$2:AD$5455,$A60,'Duel Log'!AA$2:AA$5455,"Win")</f>
        <v>10</v>
      </c>
      <c r="E60" s="7" t="n">
        <f aca="false">COUNTIFS('Duel Log'!AD$2:AD$5455,$A60,'Duel Log'!AA$2:AA$5455,"Loss")</f>
        <v>5</v>
      </c>
      <c r="F60" s="7" t="n">
        <f aca="false">COUNTIFS('Duel Log'!AD$2:AD$5455,$A60,'Duel Log'!AA$2:AA$5455,"Draw")</f>
        <v>0</v>
      </c>
      <c r="G60" s="13" t="n">
        <f aca="false">IFERROR(D60/C60,"")</f>
        <v>0.666666666666667</v>
      </c>
    </row>
    <row r="61" customFormat="false" ht="15" hidden="false" customHeight="true" outlineLevel="0" collapsed="false">
      <c r="A61" s="7" t="s">
        <v>1916</v>
      </c>
      <c r="B61" s="7" t="s">
        <v>1480</v>
      </c>
      <c r="C61" s="7" t="n">
        <f aca="false">COUNTIF('Duel Log'!AD$2:AD$5455,$A61)</f>
        <v>1</v>
      </c>
      <c r="D61" s="7" t="n">
        <f aca="false">COUNTIFS('Duel Log'!AD$2:AD$5455,$A61,'Duel Log'!AA$2:AA$5455,"Win")</f>
        <v>0</v>
      </c>
      <c r="E61" s="7" t="n">
        <f aca="false">COUNTIFS('Duel Log'!AD$2:AD$5455,$A61,'Duel Log'!AA$2:AA$5455,"Loss")</f>
        <v>1</v>
      </c>
      <c r="F61" s="7" t="n">
        <f aca="false">COUNTIFS('Duel Log'!AD$2:AD$5455,$A61,'Duel Log'!AA$2:AA$5455,"Draw")</f>
        <v>0</v>
      </c>
      <c r="G61" s="13" t="n">
        <f aca="false">IFERROR(D61/C61,"")</f>
        <v>0</v>
      </c>
    </row>
    <row r="62" customFormat="false" ht="15" hidden="false" customHeight="true" outlineLevel="0" collapsed="false">
      <c r="A62" s="7" t="s">
        <v>3805</v>
      </c>
      <c r="B62" s="7" t="s">
        <v>523</v>
      </c>
      <c r="C62" s="7" t="n">
        <f aca="false">COUNTIF('Duel Log'!AD$2:AD$5455,$A62)</f>
        <v>1</v>
      </c>
      <c r="D62" s="7" t="n">
        <f aca="false">COUNTIFS('Duel Log'!AD$2:AD$5455,$A62,'Duel Log'!AA$2:AA$5455,"Win")</f>
        <v>1</v>
      </c>
      <c r="E62" s="7" t="n">
        <f aca="false">COUNTIFS('Duel Log'!AD$2:AD$5455,$A62,'Duel Log'!AA$2:AA$5455,"Loss")</f>
        <v>0</v>
      </c>
      <c r="F62" s="7" t="n">
        <f aca="false">COUNTIFS('Duel Log'!AD$2:AD$5455,$A62,'Duel Log'!AA$2:AA$5455,"Draw")</f>
        <v>0</v>
      </c>
      <c r="G62" s="13" t="n">
        <f aca="false">IFERROR(D62/C62,"")</f>
        <v>1</v>
      </c>
    </row>
    <row r="63" customFormat="false" ht="15" hidden="false" customHeight="true" outlineLevel="0" collapsed="false">
      <c r="A63" s="7" t="s">
        <v>8465</v>
      </c>
      <c r="B63" s="7" t="s">
        <v>1711</v>
      </c>
      <c r="C63" s="7" t="n">
        <f aca="false">COUNTIF('Duel Log'!AD$2:AD$5455,$A63)</f>
        <v>1</v>
      </c>
      <c r="D63" s="7" t="n">
        <f aca="false">COUNTIFS('Duel Log'!AD$2:AD$5455,$A63,'Duel Log'!AA$2:AA$5455,"Win")</f>
        <v>1</v>
      </c>
      <c r="E63" s="7" t="n">
        <f aca="false">COUNTIFS('Duel Log'!AD$2:AD$5455,$A63,'Duel Log'!AA$2:AA$5455,"Loss")</f>
        <v>0</v>
      </c>
      <c r="F63" s="7" t="n">
        <f aca="false">COUNTIFS('Duel Log'!AD$2:AD$5455,$A63,'Duel Log'!AA$2:AA$5455,"Draw")</f>
        <v>0</v>
      </c>
      <c r="G63" s="13" t="n">
        <f aca="false">IFERROR(D63/C63,"")</f>
        <v>1</v>
      </c>
    </row>
    <row r="64" customFormat="false" ht="15" hidden="false" customHeight="true" outlineLevel="0" collapsed="false">
      <c r="A64" s="7" t="s">
        <v>1404</v>
      </c>
      <c r="B64" s="7" t="s">
        <v>15450</v>
      </c>
      <c r="C64" s="7" t="n">
        <f aca="false">COUNTIF('Duel Log'!AD$2:AD$5455,$A64)</f>
        <v>2</v>
      </c>
      <c r="D64" s="7" t="n">
        <f aca="false">COUNTIFS('Duel Log'!AD$2:AD$5455,$A64,'Duel Log'!AA$2:AA$5455,"Win")</f>
        <v>0</v>
      </c>
      <c r="E64" s="7" t="n">
        <f aca="false">COUNTIFS('Duel Log'!AD$2:AD$5455,$A64,'Duel Log'!AA$2:AA$5455,"Loss")</f>
        <v>2</v>
      </c>
      <c r="F64" s="7" t="n">
        <f aca="false">COUNTIFS('Duel Log'!AD$2:AD$5455,$A64,'Duel Log'!AA$2:AA$5455,"Draw")</f>
        <v>0</v>
      </c>
      <c r="G64" s="13" t="n">
        <f aca="false">IFERROR(D64/C64,"")</f>
        <v>0</v>
      </c>
    </row>
    <row r="65" customFormat="false" ht="15" hidden="false" customHeight="true" outlineLevel="0" collapsed="false">
      <c r="A65" s="7" t="s">
        <v>1111</v>
      </c>
      <c r="B65" s="7" t="s">
        <v>15451</v>
      </c>
      <c r="C65" s="7" t="n">
        <f aca="false">COUNTIF('Duel Log'!AD$2:AD$5455,$A65)</f>
        <v>22</v>
      </c>
      <c r="D65" s="7" t="n">
        <f aca="false">COUNTIFS('Duel Log'!AD$2:AD$5455,$A65,'Duel Log'!AA$2:AA$5455,"Win")</f>
        <v>12</v>
      </c>
      <c r="E65" s="7" t="n">
        <f aca="false">COUNTIFS('Duel Log'!AD$2:AD$5455,$A65,'Duel Log'!AA$2:AA$5455,"Loss")</f>
        <v>10</v>
      </c>
      <c r="F65" s="7" t="n">
        <f aca="false">COUNTIFS('Duel Log'!AD$2:AD$5455,$A65,'Duel Log'!AA$2:AA$5455,"Draw")</f>
        <v>0</v>
      </c>
      <c r="G65" s="13" t="n">
        <f aca="false">IFERROR(D65/C65,"")</f>
        <v>0.545454545454545</v>
      </c>
    </row>
    <row r="66" customFormat="false" ht="15" hidden="false" customHeight="true" outlineLevel="0" collapsed="false">
      <c r="A66" s="7" t="s">
        <v>5196</v>
      </c>
      <c r="B66" s="8" t="s">
        <v>1486</v>
      </c>
      <c r="C66" s="7" t="n">
        <f aca="false">COUNTIF('Duel Log'!AD$2:AD$5455,$A66)</f>
        <v>1</v>
      </c>
      <c r="D66" s="7" t="n">
        <f aca="false">COUNTIFS('Duel Log'!AD$2:AD$5455,$A66,'Duel Log'!AA$2:AA$5455,"Win")</f>
        <v>0</v>
      </c>
      <c r="E66" s="7" t="n">
        <f aca="false">COUNTIFS('Duel Log'!AD$2:AD$5455,$A66,'Duel Log'!AA$2:AA$5455,"Loss")</f>
        <v>1</v>
      </c>
      <c r="F66" s="7" t="n">
        <f aca="false">COUNTIFS('Duel Log'!AD$2:AD$5455,$A66,'Duel Log'!AA$2:AA$5455,"Draw")</f>
        <v>0</v>
      </c>
      <c r="G66" s="13" t="n">
        <f aca="false">IFERROR(D66/C66,"")</f>
        <v>0</v>
      </c>
    </row>
    <row r="67" customFormat="false" ht="15" hidden="false" customHeight="true" outlineLevel="0" collapsed="false">
      <c r="A67" s="7" t="s">
        <v>5787</v>
      </c>
      <c r="B67" s="7" t="s">
        <v>1010</v>
      </c>
      <c r="C67" s="7" t="n">
        <f aca="false">COUNTIF('Duel Log'!AD$2:AD$5455,$A67)</f>
        <v>1</v>
      </c>
      <c r="D67" s="7" t="n">
        <f aca="false">COUNTIFS('Duel Log'!AD$2:AD$5455,$A67,'Duel Log'!AA$2:AA$5455,"Win")</f>
        <v>1</v>
      </c>
      <c r="E67" s="7" t="n">
        <f aca="false">COUNTIFS('Duel Log'!AD$2:AD$5455,$A67,'Duel Log'!AA$2:AA$5455,"Loss")</f>
        <v>0</v>
      </c>
      <c r="F67" s="7" t="n">
        <f aca="false">COUNTIFS('Duel Log'!AD$2:AD$5455,$A67,'Duel Log'!AA$2:AA$5455,"Draw")</f>
        <v>0</v>
      </c>
      <c r="G67" s="13" t="n">
        <f aca="false">IFERROR(D67/C67,"")</f>
        <v>1</v>
      </c>
    </row>
    <row r="68" customFormat="false" ht="15" hidden="false" customHeight="true" outlineLevel="0" collapsed="false">
      <c r="A68" s="7" t="s">
        <v>1531</v>
      </c>
      <c r="B68" s="7" t="s">
        <v>709</v>
      </c>
      <c r="C68" s="7" t="n">
        <f aca="false">COUNTIF('Duel Log'!AD$2:AD$5455,$A68)</f>
        <v>1</v>
      </c>
      <c r="D68" s="7" t="n">
        <f aca="false">COUNTIFS('Duel Log'!AD$2:AD$5455,$A68,'Duel Log'!AA$2:AA$5455,"Win")</f>
        <v>1</v>
      </c>
      <c r="E68" s="7" t="n">
        <f aca="false">COUNTIFS('Duel Log'!AD$2:AD$5455,$A68,'Duel Log'!AA$2:AA$5455,"Loss")</f>
        <v>0</v>
      </c>
      <c r="F68" s="7" t="n">
        <f aca="false">COUNTIFS('Duel Log'!AD$2:AD$5455,$A68,'Duel Log'!AA$2:AA$5455,"Draw")</f>
        <v>0</v>
      </c>
      <c r="G68" s="13" t="n">
        <f aca="false">IFERROR(D68/C68,"")</f>
        <v>1</v>
      </c>
    </row>
    <row r="69" customFormat="false" ht="15" hidden="false" customHeight="true" outlineLevel="0" collapsed="false">
      <c r="A69" s="7" t="s">
        <v>3823</v>
      </c>
      <c r="B69" s="7" t="s">
        <v>613</v>
      </c>
      <c r="C69" s="7" t="n">
        <f aca="false">COUNTIF('Duel Log'!AD$2:AD$5455,$A69)</f>
        <v>1</v>
      </c>
      <c r="D69" s="7" t="n">
        <f aca="false">COUNTIFS('Duel Log'!AD$2:AD$5455,$A69,'Duel Log'!AA$2:AA$5455,"Win")</f>
        <v>1</v>
      </c>
      <c r="E69" s="7" t="n">
        <f aca="false">COUNTIFS('Duel Log'!AD$2:AD$5455,$A69,'Duel Log'!AA$2:AA$5455,"Loss")</f>
        <v>0</v>
      </c>
      <c r="F69" s="7" t="n">
        <f aca="false">COUNTIFS('Duel Log'!AD$2:AD$5455,$A69,'Duel Log'!AA$2:AA$5455,"Draw")</f>
        <v>0</v>
      </c>
      <c r="G69" s="13" t="n">
        <f aca="false">IFERROR(D69/C69,"")</f>
        <v>1</v>
      </c>
    </row>
    <row r="70" customFormat="false" ht="15" hidden="false" customHeight="true" outlineLevel="0" collapsed="false">
      <c r="A70" s="7" t="s">
        <v>5009</v>
      </c>
      <c r="B70" s="7" t="s">
        <v>613</v>
      </c>
      <c r="C70" s="7" t="n">
        <f aca="false">COUNTIF('Duel Log'!AD$2:AD$5455,$A70)</f>
        <v>1</v>
      </c>
      <c r="D70" s="7" t="n">
        <f aca="false">COUNTIFS('Duel Log'!AD$2:AD$5455,$A70,'Duel Log'!AA$2:AA$5455,"Win")</f>
        <v>0</v>
      </c>
      <c r="E70" s="7" t="n">
        <f aca="false">COUNTIFS('Duel Log'!AD$2:AD$5455,$A70,'Duel Log'!AA$2:AA$5455,"Loss")</f>
        <v>1</v>
      </c>
      <c r="F70" s="7" t="n">
        <f aca="false">COUNTIFS('Duel Log'!AD$2:AD$5455,$A70,'Duel Log'!AA$2:AA$5455,"Draw")</f>
        <v>0</v>
      </c>
      <c r="G70" s="13" t="n">
        <f aca="false">IFERROR(D70/C70,"")</f>
        <v>0</v>
      </c>
    </row>
    <row r="71" customFormat="false" ht="15" hidden="false" customHeight="true" outlineLevel="0" collapsed="false">
      <c r="A71" s="7" t="s">
        <v>8743</v>
      </c>
      <c r="B71" s="8" t="s">
        <v>264</v>
      </c>
      <c r="C71" s="7" t="n">
        <f aca="false">COUNTIF('Duel Log'!AD$2:AD$5455,$A71)</f>
        <v>1</v>
      </c>
      <c r="D71" s="7" t="n">
        <f aca="false">COUNTIFS('Duel Log'!AD$2:AD$5455,$A71,'Duel Log'!AA$2:AA$5455,"Win")</f>
        <v>1</v>
      </c>
      <c r="E71" s="7" t="n">
        <f aca="false">COUNTIFS('Duel Log'!AD$2:AD$5455,$A71,'Duel Log'!AA$2:AA$5455,"Loss")</f>
        <v>0</v>
      </c>
      <c r="F71" s="7" t="n">
        <f aca="false">COUNTIFS('Duel Log'!AD$2:AD$5455,$A71,'Duel Log'!AA$2:AA$5455,"Draw")</f>
        <v>0</v>
      </c>
      <c r="G71" s="13" t="n">
        <f aca="false">IFERROR(D71/C71,"")</f>
        <v>1</v>
      </c>
    </row>
    <row r="72" customFormat="false" ht="15" hidden="false" customHeight="true" outlineLevel="0" collapsed="false">
      <c r="A72" s="7" t="s">
        <v>7029</v>
      </c>
      <c r="B72" s="7" t="s">
        <v>895</v>
      </c>
      <c r="C72" s="7" t="n">
        <f aca="false">COUNTIF('Duel Log'!AD$2:AD$5455,$A72)</f>
        <v>1</v>
      </c>
      <c r="D72" s="7" t="n">
        <f aca="false">COUNTIFS('Duel Log'!AD$2:AD$5455,$A72,'Duel Log'!AA$2:AA$5455,"Win")</f>
        <v>1</v>
      </c>
      <c r="E72" s="7" t="n">
        <f aca="false">COUNTIFS('Duel Log'!AD$2:AD$5455,$A72,'Duel Log'!AA$2:AA$5455,"Loss")</f>
        <v>0</v>
      </c>
      <c r="F72" s="7" t="n">
        <f aca="false">COUNTIFS('Duel Log'!AD$2:AD$5455,$A72,'Duel Log'!AA$2:AA$5455,"Draw")</f>
        <v>0</v>
      </c>
      <c r="G72" s="13" t="n">
        <f aca="false">IFERROR(D72/C72,"")</f>
        <v>1</v>
      </c>
    </row>
    <row r="73" customFormat="false" ht="15" hidden="false" customHeight="true" outlineLevel="0" collapsed="false">
      <c r="A73" s="7" t="s">
        <v>6357</v>
      </c>
      <c r="B73" s="7" t="s">
        <v>2001</v>
      </c>
      <c r="C73" s="7" t="n">
        <f aca="false">COUNTIF('Duel Log'!AD$2:AD$5455,$A73)</f>
        <v>1</v>
      </c>
      <c r="D73" s="7" t="n">
        <f aca="false">COUNTIFS('Duel Log'!AD$2:AD$5455,$A73,'Duel Log'!AA$2:AA$5455,"Win")</f>
        <v>1</v>
      </c>
      <c r="E73" s="7" t="n">
        <f aca="false">COUNTIFS('Duel Log'!AD$2:AD$5455,$A73,'Duel Log'!AA$2:AA$5455,"Loss")</f>
        <v>0</v>
      </c>
      <c r="F73" s="7" t="n">
        <f aca="false">COUNTIFS('Duel Log'!AD$2:AD$5455,$A73,'Duel Log'!AA$2:AA$5455,"Draw")</f>
        <v>0</v>
      </c>
      <c r="G73" s="13" t="n">
        <f aca="false">IFERROR(D73/C73,"")</f>
        <v>1</v>
      </c>
    </row>
    <row r="74" customFormat="false" ht="15" hidden="false" customHeight="true" outlineLevel="0" collapsed="false">
      <c r="A74" s="7" t="s">
        <v>5447</v>
      </c>
      <c r="B74" s="7" t="s">
        <v>1206</v>
      </c>
      <c r="C74" s="7" t="n">
        <f aca="false">COUNTIF('Duel Log'!AD$2:AD$5455,$A74)</f>
        <v>1</v>
      </c>
      <c r="D74" s="7" t="n">
        <f aca="false">COUNTIFS('Duel Log'!AD$2:AD$5455,$A74,'Duel Log'!AA$2:AA$5455,"Win")</f>
        <v>1</v>
      </c>
      <c r="E74" s="7" t="n">
        <f aca="false">COUNTIFS('Duel Log'!AD$2:AD$5455,$A74,'Duel Log'!AA$2:AA$5455,"Loss")</f>
        <v>0</v>
      </c>
      <c r="F74" s="7" t="n">
        <f aca="false">COUNTIFS('Duel Log'!AD$2:AD$5455,$A74,'Duel Log'!AA$2:AA$5455,"Draw")</f>
        <v>0</v>
      </c>
      <c r="G74" s="13" t="n">
        <f aca="false">IFERROR(D74/C74,"")</f>
        <v>1</v>
      </c>
    </row>
    <row r="75" customFormat="false" ht="15" hidden="false" customHeight="true" outlineLevel="0" collapsed="false">
      <c r="A75" s="7" t="s">
        <v>6244</v>
      </c>
      <c r="B75" s="7" t="s">
        <v>2001</v>
      </c>
      <c r="C75" s="7" t="n">
        <f aca="false">COUNTIF('Duel Log'!AD$2:AD$5455,$A75)</f>
        <v>1</v>
      </c>
      <c r="D75" s="7" t="n">
        <f aca="false">COUNTIFS('Duel Log'!AD$2:AD$5455,$A75,'Duel Log'!AA$2:AA$5455,"Win")</f>
        <v>0</v>
      </c>
      <c r="E75" s="7" t="n">
        <f aca="false">COUNTIFS('Duel Log'!AD$2:AD$5455,$A75,'Duel Log'!AA$2:AA$5455,"Loss")</f>
        <v>1</v>
      </c>
      <c r="F75" s="7" t="n">
        <f aca="false">COUNTIFS('Duel Log'!AD$2:AD$5455,$A75,'Duel Log'!AA$2:AA$5455,"Draw")</f>
        <v>0</v>
      </c>
      <c r="G75" s="13" t="n">
        <f aca="false">IFERROR(D75/C75,"")</f>
        <v>0</v>
      </c>
    </row>
    <row r="76" customFormat="false" ht="15" hidden="false" customHeight="true" outlineLevel="0" collapsed="false">
      <c r="A76" s="7" t="s">
        <v>1078</v>
      </c>
      <c r="B76" s="7" t="s">
        <v>15452</v>
      </c>
      <c r="C76" s="7" t="n">
        <f aca="false">COUNTIF('Duel Log'!AD$2:AD$5455,$A76)</f>
        <v>4</v>
      </c>
      <c r="D76" s="7" t="n">
        <f aca="false">COUNTIFS('Duel Log'!AD$2:AD$5455,$A76,'Duel Log'!AA$2:AA$5455,"Win")</f>
        <v>1</v>
      </c>
      <c r="E76" s="7" t="n">
        <f aca="false">COUNTIFS('Duel Log'!AD$2:AD$5455,$A76,'Duel Log'!AA$2:AA$5455,"Loss")</f>
        <v>3</v>
      </c>
      <c r="F76" s="7" t="n">
        <f aca="false">COUNTIFS('Duel Log'!AD$2:AD$5455,$A76,'Duel Log'!AA$2:AA$5455,"Draw")</f>
        <v>0</v>
      </c>
      <c r="G76" s="13" t="n">
        <f aca="false">IFERROR(D76/C76,"")</f>
        <v>0.25</v>
      </c>
    </row>
    <row r="77" customFormat="false" ht="15" hidden="false" customHeight="true" outlineLevel="0" collapsed="false">
      <c r="A77" s="7" t="s">
        <v>5015</v>
      </c>
      <c r="B77" s="7" t="s">
        <v>1480</v>
      </c>
      <c r="C77" s="7" t="n">
        <f aca="false">COUNTIF('Duel Log'!AD$2:AD$5455,$A77)</f>
        <v>1</v>
      </c>
      <c r="D77" s="7" t="n">
        <f aca="false">COUNTIFS('Duel Log'!AD$2:AD$5455,$A77,'Duel Log'!AA$2:AA$5455,"Win")</f>
        <v>0</v>
      </c>
      <c r="E77" s="7" t="n">
        <f aca="false">COUNTIFS('Duel Log'!AD$2:AD$5455,$A77,'Duel Log'!AA$2:AA$5455,"Loss")</f>
        <v>1</v>
      </c>
      <c r="F77" s="7" t="n">
        <f aca="false">COUNTIFS('Duel Log'!AD$2:AD$5455,$A77,'Duel Log'!AA$2:AA$5455,"Draw")</f>
        <v>0</v>
      </c>
      <c r="G77" s="13" t="n">
        <f aca="false">IFERROR(D77/C77,"")</f>
        <v>0</v>
      </c>
    </row>
    <row r="78" customFormat="false" ht="15" hidden="false" customHeight="true" outlineLevel="0" collapsed="false">
      <c r="A78" s="7" t="s">
        <v>1737</v>
      </c>
      <c r="B78" s="7" t="s">
        <v>1010</v>
      </c>
      <c r="C78" s="7" t="n">
        <f aca="false">COUNTIF('Duel Log'!AD$2:AD$5455,$A78)</f>
        <v>1</v>
      </c>
      <c r="D78" s="7" t="n">
        <f aca="false">COUNTIFS('Duel Log'!AD$2:AD$5455,$A78,'Duel Log'!AA$2:AA$5455,"Win")</f>
        <v>0</v>
      </c>
      <c r="E78" s="7" t="n">
        <f aca="false">COUNTIFS('Duel Log'!AD$2:AD$5455,$A78,'Duel Log'!AA$2:AA$5455,"Loss")</f>
        <v>1</v>
      </c>
      <c r="F78" s="7" t="n">
        <f aca="false">COUNTIFS('Duel Log'!AD$2:AD$5455,$A78,'Duel Log'!AA$2:AA$5455,"Draw")</f>
        <v>0</v>
      </c>
      <c r="G78" s="13" t="n">
        <f aca="false">IFERROR(D78/C78,"")</f>
        <v>0</v>
      </c>
    </row>
    <row r="79" customFormat="false" ht="15" hidden="false" customHeight="true" outlineLevel="0" collapsed="false">
      <c r="A79" s="7" t="s">
        <v>4379</v>
      </c>
      <c r="B79" s="7" t="s">
        <v>356</v>
      </c>
      <c r="C79" s="7" t="n">
        <f aca="false">COUNTIF('Duel Log'!AD$2:AD$5455,$A79)</f>
        <v>1</v>
      </c>
      <c r="D79" s="7" t="n">
        <f aca="false">COUNTIFS('Duel Log'!AD$2:AD$5455,$A79,'Duel Log'!AA$2:AA$5455,"Win")</f>
        <v>0</v>
      </c>
      <c r="E79" s="7" t="n">
        <f aca="false">COUNTIFS('Duel Log'!AD$2:AD$5455,$A79,'Duel Log'!AA$2:AA$5455,"Loss")</f>
        <v>1</v>
      </c>
      <c r="F79" s="7" t="n">
        <f aca="false">COUNTIFS('Duel Log'!AD$2:AD$5455,$A79,'Duel Log'!AA$2:AA$5455,"Draw")</f>
        <v>0</v>
      </c>
      <c r="G79" s="13" t="n">
        <f aca="false">IFERROR(D79/C79,"")</f>
        <v>0</v>
      </c>
    </row>
    <row r="80" customFormat="false" ht="15" hidden="false" customHeight="true" outlineLevel="0" collapsed="false">
      <c r="A80" s="7" t="s">
        <v>1126</v>
      </c>
      <c r="B80" s="7" t="s">
        <v>15453</v>
      </c>
      <c r="C80" s="7" t="n">
        <f aca="false">COUNTIF('Duel Log'!AD$2:AD$5455,$A80)</f>
        <v>3</v>
      </c>
      <c r="D80" s="7" t="n">
        <f aca="false">COUNTIFS('Duel Log'!AD$2:AD$5455,$A80,'Duel Log'!AA$2:AA$5455,"Win")</f>
        <v>1</v>
      </c>
      <c r="E80" s="7" t="n">
        <f aca="false">COUNTIFS('Duel Log'!AD$2:AD$5455,$A80,'Duel Log'!AA$2:AA$5455,"Loss")</f>
        <v>2</v>
      </c>
      <c r="F80" s="7" t="n">
        <f aca="false">COUNTIFS('Duel Log'!AD$2:AD$5455,$A80,'Duel Log'!AA$2:AA$5455,"Draw")</f>
        <v>0</v>
      </c>
      <c r="G80" s="13" t="n">
        <f aca="false">IFERROR(D80/C80,"")</f>
        <v>0.333333333333333</v>
      </c>
    </row>
    <row r="81" customFormat="false" ht="15" hidden="false" customHeight="true" outlineLevel="0" collapsed="false">
      <c r="A81" s="7" t="s">
        <v>8416</v>
      </c>
      <c r="B81" s="7" t="s">
        <v>6073</v>
      </c>
      <c r="C81" s="7" t="n">
        <f aca="false">COUNTIF('Duel Log'!AD$2:AD$5455,$A81)</f>
        <v>1</v>
      </c>
      <c r="D81" s="7" t="n">
        <f aca="false">COUNTIFS('Duel Log'!AD$2:AD$5455,$A81,'Duel Log'!AA$2:AA$5455,"Win")</f>
        <v>0</v>
      </c>
      <c r="E81" s="7" t="n">
        <f aca="false">COUNTIFS('Duel Log'!AD$2:AD$5455,$A81,'Duel Log'!AA$2:AA$5455,"Loss")</f>
        <v>1</v>
      </c>
      <c r="F81" s="7" t="n">
        <f aca="false">COUNTIFS('Duel Log'!AD$2:AD$5455,$A81,'Duel Log'!AA$2:AA$5455,"Draw")</f>
        <v>0</v>
      </c>
      <c r="G81" s="13" t="n">
        <f aca="false">IFERROR(D81/C81,"")</f>
        <v>0</v>
      </c>
    </row>
    <row r="82" customFormat="false" ht="15" hidden="false" customHeight="true" outlineLevel="0" collapsed="false">
      <c r="A82" s="7" t="s">
        <v>382</v>
      </c>
      <c r="B82" s="7" t="s">
        <v>15454</v>
      </c>
      <c r="C82" s="7" t="n">
        <f aca="false">COUNTIF('Duel Log'!AD$2:AD$5455,$A82)</f>
        <v>2</v>
      </c>
      <c r="D82" s="7" t="n">
        <f aca="false">COUNTIFS('Duel Log'!AD$2:AD$5455,$A82,'Duel Log'!AA$2:AA$5455,"Win")</f>
        <v>1</v>
      </c>
      <c r="E82" s="7" t="n">
        <f aca="false">COUNTIFS('Duel Log'!AD$2:AD$5455,$A82,'Duel Log'!AA$2:AA$5455,"Loss")</f>
        <v>1</v>
      </c>
      <c r="F82" s="7" t="n">
        <f aca="false">COUNTIFS('Duel Log'!AD$2:AD$5455,$A82,'Duel Log'!AA$2:AA$5455,"Draw")</f>
        <v>0</v>
      </c>
      <c r="G82" s="13" t="n">
        <f aca="false">IFERROR(D82/C82,"")</f>
        <v>0.5</v>
      </c>
    </row>
    <row r="83" customFormat="false" ht="15" hidden="false" customHeight="true" outlineLevel="0" collapsed="false">
      <c r="A83" s="7" t="s">
        <v>7767</v>
      </c>
      <c r="B83" s="7" t="s">
        <v>253</v>
      </c>
      <c r="C83" s="7" t="n">
        <f aca="false">COUNTIF('Duel Log'!AD$2:AD$5455,$A83)</f>
        <v>1</v>
      </c>
      <c r="D83" s="7" t="n">
        <f aca="false">COUNTIFS('Duel Log'!AD$2:AD$5455,$A83,'Duel Log'!AA$2:AA$5455,"Win")</f>
        <v>1</v>
      </c>
      <c r="E83" s="7" t="n">
        <f aca="false">COUNTIFS('Duel Log'!AD$2:AD$5455,$A83,'Duel Log'!AA$2:AA$5455,"Loss")</f>
        <v>0</v>
      </c>
      <c r="F83" s="7" t="n">
        <f aca="false">COUNTIFS('Duel Log'!AD$2:AD$5455,$A83,'Duel Log'!AA$2:AA$5455,"Draw")</f>
        <v>0</v>
      </c>
      <c r="G83" s="13" t="n">
        <f aca="false">IFERROR(D83/C83,"")</f>
        <v>1</v>
      </c>
    </row>
    <row r="84" customFormat="false" ht="15" hidden="false" customHeight="true" outlineLevel="0" collapsed="false">
      <c r="A84" s="7" t="s">
        <v>4750</v>
      </c>
      <c r="B84" s="7" t="s">
        <v>2158</v>
      </c>
      <c r="C84" s="7" t="n">
        <f aca="false">COUNTIF('Duel Log'!AD$2:AD$5455,$A84)</f>
        <v>1</v>
      </c>
      <c r="D84" s="7" t="n">
        <f aca="false">COUNTIFS('Duel Log'!AD$2:AD$5455,$A84,'Duel Log'!AA$2:AA$5455,"Win")</f>
        <v>0</v>
      </c>
      <c r="E84" s="7" t="n">
        <f aca="false">COUNTIFS('Duel Log'!AD$2:AD$5455,$A84,'Duel Log'!AA$2:AA$5455,"Loss")</f>
        <v>1</v>
      </c>
      <c r="F84" s="7" t="n">
        <f aca="false">COUNTIFS('Duel Log'!AD$2:AD$5455,$A84,'Duel Log'!AA$2:AA$5455,"Draw")</f>
        <v>0</v>
      </c>
      <c r="G84" s="13" t="n">
        <f aca="false">IFERROR(D84/C84,"")</f>
        <v>0</v>
      </c>
    </row>
    <row r="85" customFormat="false" ht="15" hidden="false" customHeight="true" outlineLevel="0" collapsed="false">
      <c r="A85" s="7" t="s">
        <v>3833</v>
      </c>
      <c r="B85" s="7" t="s">
        <v>523</v>
      </c>
      <c r="C85" s="7" t="n">
        <f aca="false">COUNTIF('Duel Log'!AD$2:AD$5455,$A85)</f>
        <v>1</v>
      </c>
      <c r="D85" s="7" t="n">
        <f aca="false">COUNTIFS('Duel Log'!AD$2:AD$5455,$A85,'Duel Log'!AA$2:AA$5455,"Win")</f>
        <v>0</v>
      </c>
      <c r="E85" s="7" t="n">
        <f aca="false">COUNTIFS('Duel Log'!AD$2:AD$5455,$A85,'Duel Log'!AA$2:AA$5455,"Loss")</f>
        <v>1</v>
      </c>
      <c r="F85" s="7" t="n">
        <f aca="false">COUNTIFS('Duel Log'!AD$2:AD$5455,$A85,'Duel Log'!AA$2:AA$5455,"Draw")</f>
        <v>0</v>
      </c>
      <c r="G85" s="13" t="n">
        <f aca="false">IFERROR(D85/C85,"")</f>
        <v>0</v>
      </c>
    </row>
    <row r="86" customFormat="false" ht="15" hidden="false" customHeight="true" outlineLevel="0" collapsed="false">
      <c r="A86" s="7" t="s">
        <v>1097</v>
      </c>
      <c r="B86" s="7" t="s">
        <v>15455</v>
      </c>
      <c r="C86" s="7" t="n">
        <f aca="false">COUNTIF('Duel Log'!AD$2:AD$5455,$A86)</f>
        <v>2</v>
      </c>
      <c r="D86" s="7" t="n">
        <f aca="false">COUNTIFS('Duel Log'!AD$2:AD$5455,$A86,'Duel Log'!AA$2:AA$5455,"Win")</f>
        <v>1</v>
      </c>
      <c r="E86" s="7" t="n">
        <f aca="false">COUNTIFS('Duel Log'!AD$2:AD$5455,$A86,'Duel Log'!AA$2:AA$5455,"Loss")</f>
        <v>1</v>
      </c>
      <c r="F86" s="7" t="n">
        <f aca="false">COUNTIFS('Duel Log'!AD$2:AD$5455,$A86,'Duel Log'!AA$2:AA$5455,"Draw")</f>
        <v>0</v>
      </c>
      <c r="G86" s="13" t="n">
        <f aca="false">IFERROR(D86/C86,"")</f>
        <v>0.5</v>
      </c>
    </row>
    <row r="87" customFormat="false" ht="15" hidden="false" customHeight="true" outlineLevel="0" collapsed="false">
      <c r="A87" s="7" t="s">
        <v>831</v>
      </c>
      <c r="B87" s="7" t="s">
        <v>772</v>
      </c>
      <c r="C87" s="7" t="n">
        <f aca="false">COUNTIF('Duel Log'!AD$2:AD$5455,$A87)</f>
        <v>2</v>
      </c>
      <c r="D87" s="7" t="n">
        <f aca="false">COUNTIFS('Duel Log'!AD$2:AD$5455,$A87,'Duel Log'!AA$2:AA$5455,"Win")</f>
        <v>0</v>
      </c>
      <c r="E87" s="7" t="n">
        <f aca="false">COUNTIFS('Duel Log'!AD$2:AD$5455,$A87,'Duel Log'!AA$2:AA$5455,"Loss")</f>
        <v>2</v>
      </c>
      <c r="F87" s="7" t="n">
        <f aca="false">COUNTIFS('Duel Log'!AD$2:AD$5455,$A87,'Duel Log'!AA$2:AA$5455,"Draw")</f>
        <v>0</v>
      </c>
      <c r="G87" s="13" t="n">
        <f aca="false">IFERROR(D87/C87,"")</f>
        <v>0</v>
      </c>
    </row>
    <row r="88" customFormat="false" ht="15" hidden="false" customHeight="true" outlineLevel="0" collapsed="false">
      <c r="A88" s="7" t="s">
        <v>7878</v>
      </c>
      <c r="B88" s="7" t="s">
        <v>253</v>
      </c>
      <c r="C88" s="7" t="n">
        <f aca="false">COUNTIF('Duel Log'!AD$2:AD$5455,$A88)</f>
        <v>1</v>
      </c>
      <c r="D88" s="7" t="n">
        <f aca="false">COUNTIFS('Duel Log'!AD$2:AD$5455,$A88,'Duel Log'!AA$2:AA$5455,"Win")</f>
        <v>1</v>
      </c>
      <c r="E88" s="7" t="n">
        <f aca="false">COUNTIFS('Duel Log'!AD$2:AD$5455,$A88,'Duel Log'!AA$2:AA$5455,"Loss")</f>
        <v>0</v>
      </c>
      <c r="F88" s="7" t="n">
        <f aca="false">COUNTIFS('Duel Log'!AD$2:AD$5455,$A88,'Duel Log'!AA$2:AA$5455,"Draw")</f>
        <v>0</v>
      </c>
      <c r="G88" s="13" t="n">
        <f aca="false">IFERROR(D88/C88,"")</f>
        <v>1</v>
      </c>
    </row>
    <row r="89" customFormat="false" ht="15" hidden="false" customHeight="true" outlineLevel="0" collapsed="false">
      <c r="A89" s="7" t="s">
        <v>3358</v>
      </c>
      <c r="B89" s="7" t="s">
        <v>547</v>
      </c>
      <c r="C89" s="7" t="n">
        <f aca="false">COUNTIF('Duel Log'!AD$2:AD$5455,$A89)</f>
        <v>1</v>
      </c>
      <c r="D89" s="7" t="n">
        <f aca="false">COUNTIFS('Duel Log'!AD$2:AD$5455,$A89,'Duel Log'!AA$2:AA$5455,"Win")</f>
        <v>1</v>
      </c>
      <c r="E89" s="7" t="n">
        <f aca="false">COUNTIFS('Duel Log'!AD$2:AD$5455,$A89,'Duel Log'!AA$2:AA$5455,"Loss")</f>
        <v>0</v>
      </c>
      <c r="F89" s="7" t="n">
        <f aca="false">COUNTIFS('Duel Log'!AD$2:AD$5455,$A89,'Duel Log'!AA$2:AA$5455,"Draw")</f>
        <v>0</v>
      </c>
      <c r="G89" s="13" t="n">
        <f aca="false">IFERROR(D89/C89,"")</f>
        <v>1</v>
      </c>
    </row>
    <row r="90" customFormat="false" ht="15" hidden="false" customHeight="true" outlineLevel="0" collapsed="false">
      <c r="A90" s="7" t="s">
        <v>875</v>
      </c>
      <c r="B90" s="7" t="s">
        <v>772</v>
      </c>
      <c r="C90" s="7" t="n">
        <f aca="false">COUNTIF('Duel Log'!AD$2:AD$5455,$A90)</f>
        <v>1</v>
      </c>
      <c r="D90" s="7" t="n">
        <f aca="false">COUNTIFS('Duel Log'!AD$2:AD$5455,$A90,'Duel Log'!AA$2:AA$5455,"Win")</f>
        <v>1</v>
      </c>
      <c r="E90" s="7" t="n">
        <f aca="false">COUNTIFS('Duel Log'!AD$2:AD$5455,$A90,'Duel Log'!AA$2:AA$5455,"Loss")</f>
        <v>0</v>
      </c>
      <c r="F90" s="7" t="n">
        <f aca="false">COUNTIFS('Duel Log'!AD$2:AD$5455,$A90,'Duel Log'!AA$2:AA$5455,"Draw")</f>
        <v>0</v>
      </c>
      <c r="G90" s="13" t="n">
        <f aca="false">IFERROR(D90/C90,"")</f>
        <v>1</v>
      </c>
    </row>
    <row r="91" customFormat="false" ht="15" hidden="false" customHeight="true" outlineLevel="0" collapsed="false">
      <c r="A91" s="7" t="s">
        <v>5171</v>
      </c>
      <c r="B91" s="7" t="s">
        <v>613</v>
      </c>
      <c r="C91" s="7" t="n">
        <f aca="false">COUNTIF('Duel Log'!AD$2:AD$5455,$A91)</f>
        <v>1</v>
      </c>
      <c r="D91" s="7" t="n">
        <f aca="false">COUNTIFS('Duel Log'!AD$2:AD$5455,$A91,'Duel Log'!AA$2:AA$5455,"Win")</f>
        <v>0</v>
      </c>
      <c r="E91" s="7" t="n">
        <f aca="false">COUNTIFS('Duel Log'!AD$2:AD$5455,$A91,'Duel Log'!AA$2:AA$5455,"Loss")</f>
        <v>1</v>
      </c>
      <c r="F91" s="7" t="n">
        <f aca="false">COUNTIFS('Duel Log'!AD$2:AD$5455,$A91,'Duel Log'!AA$2:AA$5455,"Draw")</f>
        <v>0</v>
      </c>
      <c r="G91" s="13" t="n">
        <f aca="false">IFERROR(D91/C91,"")</f>
        <v>0</v>
      </c>
    </row>
    <row r="92" customFormat="false" ht="15" hidden="false" customHeight="true" outlineLevel="0" collapsed="false">
      <c r="A92" s="7" t="s">
        <v>3895</v>
      </c>
      <c r="B92" s="7" t="s">
        <v>15456</v>
      </c>
      <c r="C92" s="7" t="n">
        <f aca="false">COUNTIF('Duel Log'!AD$2:AD$5455,$A92)</f>
        <v>3</v>
      </c>
      <c r="D92" s="7" t="n">
        <f aca="false">COUNTIFS('Duel Log'!AD$2:AD$5455,$A92,'Duel Log'!AA$2:AA$5455,"Win")</f>
        <v>1</v>
      </c>
      <c r="E92" s="7" t="n">
        <f aca="false">COUNTIFS('Duel Log'!AD$2:AD$5455,$A92,'Duel Log'!AA$2:AA$5455,"Loss")</f>
        <v>2</v>
      </c>
      <c r="F92" s="7" t="n">
        <f aca="false">COUNTIFS('Duel Log'!AD$2:AD$5455,$A92,'Duel Log'!AA$2:AA$5455,"Draw")</f>
        <v>0</v>
      </c>
      <c r="G92" s="13" t="n">
        <f aca="false">IFERROR(D92/C92,"")</f>
        <v>0.333333333333333</v>
      </c>
    </row>
    <row r="93" customFormat="false" ht="15" hidden="false" customHeight="true" outlineLevel="0" collapsed="false">
      <c r="A93" s="7" t="s">
        <v>1041</v>
      </c>
      <c r="B93" s="7" t="s">
        <v>15457</v>
      </c>
      <c r="C93" s="7" t="n">
        <f aca="false">COUNTIF('Duel Log'!AD$2:AD$5455,$A93)</f>
        <v>2</v>
      </c>
      <c r="D93" s="7" t="n">
        <f aca="false">COUNTIFS('Duel Log'!AD$2:AD$5455,$A93,'Duel Log'!AA$2:AA$5455,"Win")</f>
        <v>1</v>
      </c>
      <c r="E93" s="7" t="n">
        <f aca="false">COUNTIFS('Duel Log'!AD$2:AD$5455,$A93,'Duel Log'!AA$2:AA$5455,"Loss")</f>
        <v>1</v>
      </c>
      <c r="F93" s="7" t="n">
        <f aca="false">COUNTIFS('Duel Log'!AD$2:AD$5455,$A93,'Duel Log'!AA$2:AA$5455,"Draw")</f>
        <v>0</v>
      </c>
      <c r="G93" s="13" t="n">
        <f aca="false">IFERROR(D93/C93,"")</f>
        <v>0.5</v>
      </c>
    </row>
    <row r="94" customFormat="false" ht="15" hidden="false" customHeight="true" outlineLevel="0" collapsed="false">
      <c r="A94" s="7" t="s">
        <v>1014</v>
      </c>
      <c r="B94" s="7" t="s">
        <v>15458</v>
      </c>
      <c r="C94" s="7" t="n">
        <f aca="false">COUNTIF('Duel Log'!AD$2:AD$5455,$A94)</f>
        <v>34</v>
      </c>
      <c r="D94" s="7" t="n">
        <f aca="false">COUNTIFS('Duel Log'!AD$2:AD$5455,$A94,'Duel Log'!AA$2:AA$5455,"Win")</f>
        <v>17</v>
      </c>
      <c r="E94" s="7" t="n">
        <f aca="false">COUNTIFS('Duel Log'!AD$2:AD$5455,$A94,'Duel Log'!AA$2:AA$5455,"Loss")</f>
        <v>17</v>
      </c>
      <c r="F94" s="7" t="n">
        <f aca="false">COUNTIFS('Duel Log'!AD$2:AD$5455,$A94,'Duel Log'!AA$2:AA$5455,"Draw")</f>
        <v>0</v>
      </c>
      <c r="G94" s="13" t="n">
        <f aca="false">IFERROR(D94/C94,"")</f>
        <v>0.5</v>
      </c>
    </row>
    <row r="95" customFormat="false" ht="15" hidden="false" customHeight="true" outlineLevel="0" collapsed="false">
      <c r="A95" s="7" t="s">
        <v>1338</v>
      </c>
      <c r="B95" s="7" t="s">
        <v>15459</v>
      </c>
      <c r="C95" s="7" t="n">
        <f aca="false">COUNTIF('Duel Log'!AD$2:AD$5455,$A95)</f>
        <v>31</v>
      </c>
      <c r="D95" s="7" t="n">
        <f aca="false">COUNTIFS('Duel Log'!AD$2:AD$5455,$A95,'Duel Log'!AA$2:AA$5455,"Win")</f>
        <v>15</v>
      </c>
      <c r="E95" s="7" t="n">
        <f aca="false">COUNTIFS('Duel Log'!AD$2:AD$5455,$A95,'Duel Log'!AA$2:AA$5455,"Loss")</f>
        <v>16</v>
      </c>
      <c r="F95" s="7" t="n">
        <f aca="false">COUNTIFS('Duel Log'!AD$2:AD$5455,$A95,'Duel Log'!AA$2:AA$5455,"Draw")</f>
        <v>0</v>
      </c>
      <c r="G95" s="13" t="n">
        <f aca="false">IFERROR(D95/C95,"")</f>
        <v>0.483870967741936</v>
      </c>
    </row>
    <row r="96" customFormat="false" ht="15" hidden="false" customHeight="true" outlineLevel="0" collapsed="false">
      <c r="A96" s="7" t="s">
        <v>537</v>
      </c>
      <c r="B96" s="7" t="s">
        <v>424</v>
      </c>
      <c r="C96" s="7" t="n">
        <f aca="false">COUNTIF('Duel Log'!AD$2:AD$5455,$A96)</f>
        <v>1</v>
      </c>
      <c r="D96" s="7" t="n">
        <f aca="false">COUNTIFS('Duel Log'!AD$2:AD$5455,$A96,'Duel Log'!AA$2:AA$5455,"Win")</f>
        <v>1</v>
      </c>
      <c r="E96" s="7" t="n">
        <f aca="false">COUNTIFS('Duel Log'!AD$2:AD$5455,$A96,'Duel Log'!AA$2:AA$5455,"Loss")</f>
        <v>0</v>
      </c>
      <c r="F96" s="7" t="n">
        <f aca="false">COUNTIFS('Duel Log'!AD$2:AD$5455,$A96,'Duel Log'!AA$2:AA$5455,"Draw")</f>
        <v>0</v>
      </c>
      <c r="G96" s="13" t="n">
        <f aca="false">IFERROR(D96/C96,"")</f>
        <v>1</v>
      </c>
    </row>
    <row r="97" customFormat="false" ht="15" hidden="false" customHeight="true" outlineLevel="0" collapsed="false">
      <c r="A97" s="7" t="s">
        <v>4580</v>
      </c>
      <c r="B97" s="7" t="s">
        <v>584</v>
      </c>
      <c r="C97" s="7" t="n">
        <f aca="false">COUNTIF('Duel Log'!AD$2:AD$5455,$A97)</f>
        <v>1</v>
      </c>
      <c r="D97" s="7" t="n">
        <f aca="false">COUNTIFS('Duel Log'!AD$2:AD$5455,$A97,'Duel Log'!AA$2:AA$5455,"Win")</f>
        <v>0</v>
      </c>
      <c r="E97" s="7" t="n">
        <f aca="false">COUNTIFS('Duel Log'!AD$2:AD$5455,$A97,'Duel Log'!AA$2:AA$5455,"Loss")</f>
        <v>1</v>
      </c>
      <c r="F97" s="7" t="n">
        <f aca="false">COUNTIFS('Duel Log'!AD$2:AD$5455,$A97,'Duel Log'!AA$2:AA$5455,"Draw")</f>
        <v>0</v>
      </c>
      <c r="G97" s="13" t="n">
        <f aca="false">IFERROR(D97/C97,"")</f>
        <v>0</v>
      </c>
    </row>
    <row r="98" customFormat="false" ht="15" hidden="false" customHeight="true" outlineLevel="0" collapsed="false">
      <c r="A98" s="7" t="s">
        <v>9406</v>
      </c>
      <c r="B98" s="8" t="s">
        <v>3690</v>
      </c>
      <c r="C98" s="7" t="n">
        <f aca="false">COUNTIF('Duel Log'!AD$2:AD$5455,$A98)</f>
        <v>1</v>
      </c>
      <c r="D98" s="7" t="n">
        <f aca="false">COUNTIFS('Duel Log'!AD$2:AD$5455,$A98,'Duel Log'!AA$2:AA$5455,"Win")</f>
        <v>1</v>
      </c>
      <c r="E98" s="7" t="n">
        <f aca="false">COUNTIFS('Duel Log'!AD$2:AD$5455,$A98,'Duel Log'!AA$2:AA$5455,"Loss")</f>
        <v>0</v>
      </c>
      <c r="F98" s="7" t="n">
        <f aca="false">COUNTIFS('Duel Log'!AD$2:AD$5455,$A98,'Duel Log'!AA$2:AA$5455,"Draw")</f>
        <v>0</v>
      </c>
      <c r="G98" s="13" t="n">
        <f aca="false">IFERROR(D98/C98,"")</f>
        <v>1</v>
      </c>
    </row>
    <row r="99" customFormat="false" ht="15" hidden="false" customHeight="true" outlineLevel="0" collapsed="false">
      <c r="A99" s="7" t="s">
        <v>3523</v>
      </c>
      <c r="B99" s="7" t="s">
        <v>343</v>
      </c>
      <c r="C99" s="7" t="n">
        <f aca="false">COUNTIF('Duel Log'!AD$2:AD$5455,$A99)</f>
        <v>1</v>
      </c>
      <c r="D99" s="7" t="n">
        <f aca="false">COUNTIFS('Duel Log'!AD$2:AD$5455,$A99,'Duel Log'!AA$2:AA$5455,"Win")</f>
        <v>0</v>
      </c>
      <c r="E99" s="7" t="n">
        <f aca="false">COUNTIFS('Duel Log'!AD$2:AD$5455,$A99,'Duel Log'!AA$2:AA$5455,"Loss")</f>
        <v>1</v>
      </c>
      <c r="F99" s="7" t="n">
        <f aca="false">COUNTIFS('Duel Log'!AD$2:AD$5455,$A99,'Duel Log'!AA$2:AA$5455,"Draw")</f>
        <v>0</v>
      </c>
      <c r="G99" s="13" t="n">
        <f aca="false">IFERROR(D99/C99,"")</f>
        <v>0</v>
      </c>
    </row>
    <row r="100" customFormat="false" ht="15" hidden="false" customHeight="true" outlineLevel="0" collapsed="false">
      <c r="A100" s="7" t="s">
        <v>4262</v>
      </c>
      <c r="B100" s="7" t="s">
        <v>1201</v>
      </c>
      <c r="C100" s="7" t="n">
        <f aca="false">COUNTIF('Duel Log'!AD$2:AD$5455,$A100)</f>
        <v>1</v>
      </c>
      <c r="D100" s="7" t="n">
        <f aca="false">COUNTIFS('Duel Log'!AD$2:AD$5455,$A100,'Duel Log'!AA$2:AA$5455,"Win")</f>
        <v>1</v>
      </c>
      <c r="E100" s="7" t="n">
        <f aca="false">COUNTIFS('Duel Log'!AD$2:AD$5455,$A100,'Duel Log'!AA$2:AA$5455,"Loss")</f>
        <v>0</v>
      </c>
      <c r="F100" s="7" t="n">
        <f aca="false">COUNTIFS('Duel Log'!AD$2:AD$5455,$A100,'Duel Log'!AA$2:AA$5455,"Draw")</f>
        <v>0</v>
      </c>
      <c r="G100" s="13" t="n">
        <f aca="false">IFERROR(D100/C100,"")</f>
        <v>1</v>
      </c>
    </row>
    <row r="101" customFormat="false" ht="15" hidden="false" customHeight="true" outlineLevel="0" collapsed="false">
      <c r="A101" s="7" t="s">
        <v>9188</v>
      </c>
      <c r="B101" s="8" t="s">
        <v>558</v>
      </c>
      <c r="C101" s="7" t="n">
        <f aca="false">COUNTIF('Duel Log'!AD$2:AD$5455,$A101)</f>
        <v>1</v>
      </c>
      <c r="D101" s="7" t="n">
        <f aca="false">COUNTIFS('Duel Log'!AD$2:AD$5455,$A101,'Duel Log'!AA$2:AA$5455,"Win")</f>
        <v>0</v>
      </c>
      <c r="E101" s="7" t="n">
        <f aca="false">COUNTIFS('Duel Log'!AD$2:AD$5455,$A101,'Duel Log'!AA$2:AA$5455,"Loss")</f>
        <v>1</v>
      </c>
      <c r="F101" s="7" t="n">
        <f aca="false">COUNTIFS('Duel Log'!AD$2:AD$5455,$A101,'Duel Log'!AA$2:AA$5455,"Draw")</f>
        <v>0</v>
      </c>
      <c r="G101" s="13" t="n">
        <f aca="false">IFERROR(D101/C101,"")</f>
        <v>0</v>
      </c>
    </row>
    <row r="102" customFormat="false" ht="15" hidden="false" customHeight="true" outlineLevel="0" collapsed="false">
      <c r="A102" s="7" t="s">
        <v>2956</v>
      </c>
      <c r="B102" s="7" t="s">
        <v>15460</v>
      </c>
      <c r="C102" s="7" t="n">
        <f aca="false">COUNTIF('Duel Log'!AD$2:AD$5455,$A102)</f>
        <v>8</v>
      </c>
      <c r="D102" s="7" t="n">
        <f aca="false">COUNTIFS('Duel Log'!AD$2:AD$5455,$A102,'Duel Log'!AA$2:AA$5455,"Win")</f>
        <v>6</v>
      </c>
      <c r="E102" s="7" t="n">
        <f aca="false">COUNTIFS('Duel Log'!AD$2:AD$5455,$A102,'Duel Log'!AA$2:AA$5455,"Loss")</f>
        <v>2</v>
      </c>
      <c r="F102" s="7" t="n">
        <f aca="false">COUNTIFS('Duel Log'!AD$2:AD$5455,$A102,'Duel Log'!AA$2:AA$5455,"Draw")</f>
        <v>0</v>
      </c>
      <c r="G102" s="13" t="n">
        <f aca="false">IFERROR(D102/C102,"")</f>
        <v>0.75</v>
      </c>
    </row>
    <row r="103" customFormat="false" ht="15" hidden="false" customHeight="true" outlineLevel="0" collapsed="false">
      <c r="A103" s="7" t="s">
        <v>1770</v>
      </c>
      <c r="B103" s="7" t="s">
        <v>15456</v>
      </c>
      <c r="C103" s="7" t="n">
        <f aca="false">COUNTIF('Duel Log'!AD$2:AD$5455,$A103)</f>
        <v>2</v>
      </c>
      <c r="D103" s="7" t="n">
        <f aca="false">COUNTIFS('Duel Log'!AD$2:AD$5455,$A103,'Duel Log'!AA$2:AA$5455,"Win")</f>
        <v>2</v>
      </c>
      <c r="E103" s="7" t="n">
        <f aca="false">COUNTIFS('Duel Log'!AD$2:AD$5455,$A103,'Duel Log'!AA$2:AA$5455,"Loss")</f>
        <v>0</v>
      </c>
      <c r="F103" s="7" t="n">
        <f aca="false">COUNTIFS('Duel Log'!AD$2:AD$5455,$A103,'Duel Log'!AA$2:AA$5455,"Draw")</f>
        <v>0</v>
      </c>
      <c r="G103" s="13" t="n">
        <f aca="false">IFERROR(D103/C103,"")</f>
        <v>1</v>
      </c>
    </row>
    <row r="104" customFormat="false" ht="15" hidden="false" customHeight="true" outlineLevel="0" collapsed="false">
      <c r="A104" s="7" t="s">
        <v>8061</v>
      </c>
      <c r="B104" s="8" t="s">
        <v>761</v>
      </c>
      <c r="C104" s="7" t="n">
        <f aca="false">COUNTIF('Duel Log'!AD$2:AD$5455,$A104)</f>
        <v>1</v>
      </c>
      <c r="D104" s="7" t="n">
        <f aca="false">COUNTIFS('Duel Log'!AD$2:AD$5455,$A104,'Duel Log'!AA$2:AA$5455,"Win")</f>
        <v>0</v>
      </c>
      <c r="E104" s="7" t="n">
        <f aca="false">COUNTIFS('Duel Log'!AD$2:AD$5455,$A104,'Duel Log'!AA$2:AA$5455,"Loss")</f>
        <v>1</v>
      </c>
      <c r="F104" s="7" t="n">
        <f aca="false">COUNTIFS('Duel Log'!AD$2:AD$5455,$A104,'Duel Log'!AA$2:AA$5455,"Draw")</f>
        <v>0</v>
      </c>
      <c r="G104" s="13" t="n">
        <f aca="false">IFERROR(D104/C104,"")</f>
        <v>0</v>
      </c>
    </row>
    <row r="105" customFormat="false" ht="15" hidden="false" customHeight="true" outlineLevel="0" collapsed="false">
      <c r="A105" s="7" t="s">
        <v>862</v>
      </c>
      <c r="B105" s="7" t="s">
        <v>15461</v>
      </c>
      <c r="C105" s="7" t="n">
        <f aca="false">COUNTIF('Duel Log'!AD$2:AD$5455,$A105)</f>
        <v>7</v>
      </c>
      <c r="D105" s="7" t="n">
        <f aca="false">COUNTIFS('Duel Log'!AD$2:AD$5455,$A105,'Duel Log'!AA$2:AA$5455,"Win")</f>
        <v>2</v>
      </c>
      <c r="E105" s="7" t="n">
        <f aca="false">COUNTIFS('Duel Log'!AD$2:AD$5455,$A105,'Duel Log'!AA$2:AA$5455,"Loss")</f>
        <v>5</v>
      </c>
      <c r="F105" s="7" t="n">
        <f aca="false">COUNTIFS('Duel Log'!AD$2:AD$5455,$A105,'Duel Log'!AA$2:AA$5455,"Draw")</f>
        <v>0</v>
      </c>
      <c r="G105" s="13" t="n">
        <f aca="false">IFERROR(D105/C105,"")</f>
        <v>0.285714285714286</v>
      </c>
    </row>
    <row r="106" customFormat="false" ht="15" hidden="false" customHeight="true" outlineLevel="0" collapsed="false">
      <c r="A106" s="7" t="s">
        <v>5089</v>
      </c>
      <c r="B106" s="7" t="s">
        <v>613</v>
      </c>
      <c r="C106" s="7" t="n">
        <f aca="false">COUNTIF('Duel Log'!AD$2:AD$5455,$A106)</f>
        <v>1</v>
      </c>
      <c r="D106" s="7" t="n">
        <f aca="false">COUNTIFS('Duel Log'!AD$2:AD$5455,$A106,'Duel Log'!AA$2:AA$5455,"Win")</f>
        <v>1</v>
      </c>
      <c r="E106" s="7" t="n">
        <f aca="false">COUNTIFS('Duel Log'!AD$2:AD$5455,$A106,'Duel Log'!AA$2:AA$5455,"Loss")</f>
        <v>0</v>
      </c>
      <c r="F106" s="7" t="n">
        <f aca="false">COUNTIFS('Duel Log'!AD$2:AD$5455,$A106,'Duel Log'!AA$2:AA$5455,"Draw")</f>
        <v>0</v>
      </c>
      <c r="G106" s="13" t="n">
        <f aca="false">IFERROR(D106/C106,"")</f>
        <v>1</v>
      </c>
    </row>
    <row r="107" customFormat="false" ht="15" hidden="false" customHeight="true" outlineLevel="0" collapsed="false">
      <c r="A107" s="7" t="s">
        <v>3306</v>
      </c>
      <c r="B107" s="7" t="s">
        <v>674</v>
      </c>
      <c r="C107" s="7" t="n">
        <f aca="false">COUNTIF('Duel Log'!AD$2:AD$5455,$A107)</f>
        <v>1</v>
      </c>
      <c r="D107" s="7" t="n">
        <f aca="false">COUNTIFS('Duel Log'!AD$2:AD$5455,$A107,'Duel Log'!AA$2:AA$5455,"Win")</f>
        <v>0</v>
      </c>
      <c r="E107" s="7" t="n">
        <f aca="false">COUNTIFS('Duel Log'!AD$2:AD$5455,$A107,'Duel Log'!AA$2:AA$5455,"Loss")</f>
        <v>1</v>
      </c>
      <c r="F107" s="7" t="n">
        <f aca="false">COUNTIFS('Duel Log'!AD$2:AD$5455,$A107,'Duel Log'!AA$2:AA$5455,"Draw")</f>
        <v>0</v>
      </c>
      <c r="G107" s="13" t="n">
        <f aca="false">IFERROR(D107/C107,"")</f>
        <v>0</v>
      </c>
    </row>
    <row r="108" customFormat="false" ht="15" hidden="false" customHeight="true" outlineLevel="0" collapsed="false">
      <c r="A108" s="7" t="s">
        <v>5178</v>
      </c>
      <c r="B108" s="7" t="s">
        <v>613</v>
      </c>
      <c r="C108" s="7" t="n">
        <f aca="false">COUNTIF('Duel Log'!AD$2:AD$5455,$A108)</f>
        <v>1</v>
      </c>
      <c r="D108" s="7" t="n">
        <f aca="false">COUNTIFS('Duel Log'!AD$2:AD$5455,$A108,'Duel Log'!AA$2:AA$5455,"Win")</f>
        <v>1</v>
      </c>
      <c r="E108" s="7" t="n">
        <f aca="false">COUNTIFS('Duel Log'!AD$2:AD$5455,$A108,'Duel Log'!AA$2:AA$5455,"Loss")</f>
        <v>0</v>
      </c>
      <c r="F108" s="7" t="n">
        <f aca="false">COUNTIFS('Duel Log'!AD$2:AD$5455,$A108,'Duel Log'!AA$2:AA$5455,"Draw")</f>
        <v>0</v>
      </c>
      <c r="G108" s="13" t="n">
        <f aca="false">IFERROR(D108/C108,"")</f>
        <v>1</v>
      </c>
    </row>
    <row r="109" customFormat="false" ht="15" hidden="false" customHeight="true" outlineLevel="0" collapsed="false">
      <c r="A109" s="7" t="s">
        <v>1987</v>
      </c>
      <c r="B109" s="7" t="s">
        <v>547</v>
      </c>
      <c r="C109" s="7" t="n">
        <f aca="false">COUNTIF('Duel Log'!AD$2:AD$5455,$A109)</f>
        <v>1</v>
      </c>
      <c r="D109" s="7" t="n">
        <f aca="false">COUNTIFS('Duel Log'!AD$2:AD$5455,$A109,'Duel Log'!AA$2:AA$5455,"Win")</f>
        <v>0</v>
      </c>
      <c r="E109" s="7" t="n">
        <f aca="false">COUNTIFS('Duel Log'!AD$2:AD$5455,$A109,'Duel Log'!AA$2:AA$5455,"Loss")</f>
        <v>1</v>
      </c>
      <c r="F109" s="7" t="n">
        <f aca="false">COUNTIFS('Duel Log'!AD$2:AD$5455,$A109,'Duel Log'!AA$2:AA$5455,"Draw")</f>
        <v>0</v>
      </c>
      <c r="G109" s="13" t="n">
        <f aca="false">IFERROR(D109/C109,"")</f>
        <v>0</v>
      </c>
    </row>
    <row r="110" customFormat="false" ht="15" hidden="false" customHeight="true" outlineLevel="0" collapsed="false">
      <c r="A110" s="7" t="s">
        <v>2296</v>
      </c>
      <c r="B110" s="7" t="s">
        <v>567</v>
      </c>
      <c r="C110" s="7" t="n">
        <f aca="false">COUNTIF('Duel Log'!AD$2:AD$5455,$A110)</f>
        <v>1</v>
      </c>
      <c r="D110" s="7" t="n">
        <f aca="false">COUNTIFS('Duel Log'!AD$2:AD$5455,$A110,'Duel Log'!AA$2:AA$5455,"Win")</f>
        <v>0</v>
      </c>
      <c r="E110" s="7" t="n">
        <f aca="false">COUNTIFS('Duel Log'!AD$2:AD$5455,$A110,'Duel Log'!AA$2:AA$5455,"Loss")</f>
        <v>1</v>
      </c>
      <c r="F110" s="7" t="n">
        <f aca="false">COUNTIFS('Duel Log'!AD$2:AD$5455,$A110,'Duel Log'!AA$2:AA$5455,"Draw")</f>
        <v>0</v>
      </c>
      <c r="G110" s="13" t="n">
        <f aca="false">IFERROR(D110/C110,"")</f>
        <v>0</v>
      </c>
    </row>
    <row r="111" customFormat="false" ht="15" hidden="false" customHeight="true" outlineLevel="0" collapsed="false">
      <c r="A111" s="7" t="s">
        <v>5931</v>
      </c>
      <c r="B111" s="7" t="s">
        <v>198</v>
      </c>
      <c r="C111" s="7" t="n">
        <f aca="false">COUNTIF('Duel Log'!AD$2:AD$5455,$A111)</f>
        <v>1</v>
      </c>
      <c r="D111" s="7" t="n">
        <f aca="false">COUNTIFS('Duel Log'!AD$2:AD$5455,$A111,'Duel Log'!AA$2:AA$5455,"Win")</f>
        <v>1</v>
      </c>
      <c r="E111" s="7" t="n">
        <f aca="false">COUNTIFS('Duel Log'!AD$2:AD$5455,$A111,'Duel Log'!AA$2:AA$5455,"Loss")</f>
        <v>0</v>
      </c>
      <c r="F111" s="7" t="n">
        <f aca="false">COUNTIFS('Duel Log'!AD$2:AD$5455,$A111,'Duel Log'!AA$2:AA$5455,"Draw")</f>
        <v>0</v>
      </c>
      <c r="G111" s="13" t="n">
        <f aca="false">IFERROR(D111/C111,"")</f>
        <v>1</v>
      </c>
    </row>
    <row r="112" customFormat="false" ht="15" hidden="false" customHeight="true" outlineLevel="0" collapsed="false">
      <c r="A112" s="7" t="s">
        <v>7412</v>
      </c>
      <c r="B112" s="7" t="s">
        <v>674</v>
      </c>
      <c r="C112" s="7" t="n">
        <f aca="false">COUNTIF('Duel Log'!AD$2:AD$5455,$A112)</f>
        <v>1</v>
      </c>
      <c r="D112" s="7" t="n">
        <f aca="false">COUNTIFS('Duel Log'!AD$2:AD$5455,$A112,'Duel Log'!AA$2:AA$5455,"Win")</f>
        <v>1</v>
      </c>
      <c r="E112" s="7" t="n">
        <f aca="false">COUNTIFS('Duel Log'!AD$2:AD$5455,$A112,'Duel Log'!AA$2:AA$5455,"Loss")</f>
        <v>0</v>
      </c>
      <c r="F112" s="7" t="n">
        <f aca="false">COUNTIFS('Duel Log'!AD$2:AD$5455,$A112,'Duel Log'!AA$2:AA$5455,"Draw")</f>
        <v>0</v>
      </c>
      <c r="G112" s="13" t="n">
        <f aca="false">IFERROR(D112/C112,"")</f>
        <v>1</v>
      </c>
    </row>
    <row r="113" customFormat="false" ht="15" hidden="false" customHeight="true" outlineLevel="0" collapsed="false">
      <c r="A113" s="7" t="s">
        <v>1027</v>
      </c>
      <c r="B113" s="7" t="s">
        <v>15462</v>
      </c>
      <c r="C113" s="7" t="n">
        <f aca="false">COUNTIF('Duel Log'!AD$2:AD$5455,$A113)</f>
        <v>8</v>
      </c>
      <c r="D113" s="7" t="n">
        <f aca="false">COUNTIFS('Duel Log'!AD$2:AD$5455,$A113,'Duel Log'!AA$2:AA$5455,"Win")</f>
        <v>3</v>
      </c>
      <c r="E113" s="7" t="n">
        <f aca="false">COUNTIFS('Duel Log'!AD$2:AD$5455,$A113,'Duel Log'!AA$2:AA$5455,"Loss")</f>
        <v>5</v>
      </c>
      <c r="F113" s="7" t="n">
        <f aca="false">COUNTIFS('Duel Log'!AD$2:AD$5455,$A113,'Duel Log'!AA$2:AA$5455,"Draw")</f>
        <v>0</v>
      </c>
      <c r="G113" s="13" t="n">
        <f aca="false">IFERROR(D113/C113,"")</f>
        <v>0.375</v>
      </c>
    </row>
    <row r="114" customFormat="false" ht="15" hidden="false" customHeight="true" outlineLevel="0" collapsed="false">
      <c r="A114" s="7" t="s">
        <v>4371</v>
      </c>
      <c r="B114" s="7" t="s">
        <v>15463</v>
      </c>
      <c r="C114" s="7" t="n">
        <f aca="false">COUNTIF('Duel Log'!AD$2:AD$5455,$A114)</f>
        <v>2</v>
      </c>
      <c r="D114" s="7" t="n">
        <f aca="false">COUNTIFS('Duel Log'!AD$2:AD$5455,$A114,'Duel Log'!AA$2:AA$5455,"Win")</f>
        <v>1</v>
      </c>
      <c r="E114" s="7" t="n">
        <f aca="false">COUNTIFS('Duel Log'!AD$2:AD$5455,$A114,'Duel Log'!AA$2:AA$5455,"Loss")</f>
        <v>1</v>
      </c>
      <c r="F114" s="7" t="n">
        <f aca="false">COUNTIFS('Duel Log'!AD$2:AD$5455,$A114,'Duel Log'!AA$2:AA$5455,"Draw")</f>
        <v>0</v>
      </c>
      <c r="G114" s="13" t="n">
        <f aca="false">IFERROR(D114/C114,"")</f>
        <v>0.5</v>
      </c>
    </row>
    <row r="115" customFormat="false" ht="15" hidden="false" customHeight="true" outlineLevel="0" collapsed="false">
      <c r="A115" s="7" t="s">
        <v>2738</v>
      </c>
      <c r="B115" s="7" t="s">
        <v>343</v>
      </c>
      <c r="C115" s="7" t="n">
        <f aca="false">COUNTIF('Duel Log'!AD$2:AD$5455,$A115)</f>
        <v>1</v>
      </c>
      <c r="D115" s="7" t="n">
        <f aca="false">COUNTIFS('Duel Log'!AD$2:AD$5455,$A115,'Duel Log'!AA$2:AA$5455,"Win")</f>
        <v>1</v>
      </c>
      <c r="E115" s="7" t="n">
        <f aca="false">COUNTIFS('Duel Log'!AD$2:AD$5455,$A115,'Duel Log'!AA$2:AA$5455,"Loss")</f>
        <v>0</v>
      </c>
      <c r="F115" s="7" t="n">
        <f aca="false">COUNTIFS('Duel Log'!AD$2:AD$5455,$A115,'Duel Log'!AA$2:AA$5455,"Draw")</f>
        <v>0</v>
      </c>
      <c r="G115" s="13" t="n">
        <f aca="false">IFERROR(D115/C115,"")</f>
        <v>1</v>
      </c>
    </row>
    <row r="116" customFormat="false" ht="15" hidden="false" customHeight="true" outlineLevel="0" collapsed="false">
      <c r="A116" s="7" t="s">
        <v>4785</v>
      </c>
      <c r="B116" s="7" t="s">
        <v>2158</v>
      </c>
      <c r="C116" s="7" t="n">
        <f aca="false">COUNTIF('Duel Log'!AD$2:AD$5455,$A116)</f>
        <v>1</v>
      </c>
      <c r="D116" s="7" t="n">
        <f aca="false">COUNTIFS('Duel Log'!AD$2:AD$5455,$A116,'Duel Log'!AA$2:AA$5455,"Win")</f>
        <v>1</v>
      </c>
      <c r="E116" s="7" t="n">
        <f aca="false">COUNTIFS('Duel Log'!AD$2:AD$5455,$A116,'Duel Log'!AA$2:AA$5455,"Loss")</f>
        <v>0</v>
      </c>
      <c r="F116" s="7" t="n">
        <f aca="false">COUNTIFS('Duel Log'!AD$2:AD$5455,$A116,'Duel Log'!AA$2:AA$5455,"Draw")</f>
        <v>0</v>
      </c>
      <c r="G116" s="13" t="n">
        <f aca="false">IFERROR(D116/C116,"")</f>
        <v>1</v>
      </c>
    </row>
    <row r="117" customFormat="false" ht="15" hidden="false" customHeight="true" outlineLevel="0" collapsed="false">
      <c r="A117" s="7" t="s">
        <v>3687</v>
      </c>
      <c r="B117" s="7" t="s">
        <v>452</v>
      </c>
      <c r="C117" s="7" t="n">
        <f aca="false">COUNTIF('Duel Log'!AD$2:AD$5455,$A117)</f>
        <v>1</v>
      </c>
      <c r="D117" s="7" t="n">
        <f aca="false">COUNTIFS('Duel Log'!AD$2:AD$5455,$A117,'Duel Log'!AA$2:AA$5455,"Win")</f>
        <v>0</v>
      </c>
      <c r="E117" s="7" t="n">
        <f aca="false">COUNTIFS('Duel Log'!AD$2:AD$5455,$A117,'Duel Log'!AA$2:AA$5455,"Loss")</f>
        <v>1</v>
      </c>
      <c r="F117" s="7" t="n">
        <f aca="false">COUNTIFS('Duel Log'!AD$2:AD$5455,$A117,'Duel Log'!AA$2:AA$5455,"Draw")</f>
        <v>0</v>
      </c>
      <c r="G117" s="13" t="n">
        <f aca="false">IFERROR(D117/C117,"")</f>
        <v>0</v>
      </c>
    </row>
    <row r="118" customFormat="false" ht="15" hidden="false" customHeight="true" outlineLevel="0" collapsed="false">
      <c r="A118" s="7" t="s">
        <v>1380</v>
      </c>
      <c r="B118" s="8" t="s">
        <v>558</v>
      </c>
      <c r="C118" s="7" t="n">
        <f aca="false">COUNTIF('Duel Log'!AD$2:AD$5455,$A118)</f>
        <v>1</v>
      </c>
      <c r="D118" s="7" t="n">
        <f aca="false">COUNTIFS('Duel Log'!AD$2:AD$5455,$A118,'Duel Log'!AA$2:AA$5455,"Win")</f>
        <v>0</v>
      </c>
      <c r="E118" s="7" t="n">
        <f aca="false">COUNTIFS('Duel Log'!AD$2:AD$5455,$A118,'Duel Log'!AA$2:AA$5455,"Loss")</f>
        <v>1</v>
      </c>
      <c r="F118" s="7" t="n">
        <f aca="false">COUNTIFS('Duel Log'!AD$2:AD$5455,$A118,'Duel Log'!AA$2:AA$5455,"Draw")</f>
        <v>0</v>
      </c>
      <c r="G118" s="13" t="n">
        <f aca="false">IFERROR(D118/C118,"")</f>
        <v>0</v>
      </c>
    </row>
    <row r="119" customFormat="false" ht="15" hidden="false" customHeight="true" outlineLevel="0" collapsed="false">
      <c r="A119" s="7" t="s">
        <v>1980</v>
      </c>
      <c r="B119" s="7" t="s">
        <v>547</v>
      </c>
      <c r="C119" s="7" t="n">
        <f aca="false">COUNTIF('Duel Log'!AD$2:AD$5455,$A119)</f>
        <v>1</v>
      </c>
      <c r="D119" s="7" t="n">
        <f aca="false">COUNTIFS('Duel Log'!AD$2:AD$5455,$A119,'Duel Log'!AA$2:AA$5455,"Win")</f>
        <v>1</v>
      </c>
      <c r="E119" s="7" t="n">
        <f aca="false">COUNTIFS('Duel Log'!AD$2:AD$5455,$A119,'Duel Log'!AA$2:AA$5455,"Loss")</f>
        <v>0</v>
      </c>
      <c r="F119" s="7" t="n">
        <f aca="false">COUNTIFS('Duel Log'!AD$2:AD$5455,$A119,'Duel Log'!AA$2:AA$5455,"Draw")</f>
        <v>0</v>
      </c>
      <c r="G119" s="13" t="n">
        <f aca="false">IFERROR(D119/C119,"")</f>
        <v>1</v>
      </c>
    </row>
    <row r="120" customFormat="false" ht="15" hidden="false" customHeight="true" outlineLevel="0" collapsed="false">
      <c r="A120" s="7" t="s">
        <v>1374</v>
      </c>
      <c r="B120" s="7" t="s">
        <v>15464</v>
      </c>
      <c r="C120" s="7" t="n">
        <f aca="false">COUNTIF('Duel Log'!AD$2:AD$5455,$A120)</f>
        <v>11</v>
      </c>
      <c r="D120" s="7" t="n">
        <f aca="false">COUNTIFS('Duel Log'!AD$2:AD$5455,$A120,'Duel Log'!AA$2:AA$5455,"Win")</f>
        <v>6</v>
      </c>
      <c r="E120" s="7" t="n">
        <f aca="false">COUNTIFS('Duel Log'!AD$2:AD$5455,$A120,'Duel Log'!AA$2:AA$5455,"Loss")</f>
        <v>5</v>
      </c>
      <c r="F120" s="7" t="n">
        <f aca="false">COUNTIFS('Duel Log'!AD$2:AD$5455,$A120,'Duel Log'!AA$2:AA$5455,"Draw")</f>
        <v>0</v>
      </c>
      <c r="G120" s="13" t="n">
        <f aca="false">IFERROR(D120/C120,"")</f>
        <v>0.545454545454545</v>
      </c>
    </row>
    <row r="121" customFormat="false" ht="15" hidden="false" customHeight="true" outlineLevel="0" collapsed="false">
      <c r="A121" s="7" t="s">
        <v>7724</v>
      </c>
      <c r="B121" s="8" t="s">
        <v>264</v>
      </c>
      <c r="C121" s="7" t="n">
        <f aca="false">COUNTIF('Duel Log'!AD$2:AD$5455,$A121)</f>
        <v>1</v>
      </c>
      <c r="D121" s="7" t="n">
        <f aca="false">COUNTIFS('Duel Log'!AD$2:AD$5455,$A121,'Duel Log'!AA$2:AA$5455,"Win")</f>
        <v>0</v>
      </c>
      <c r="E121" s="7" t="n">
        <f aca="false">COUNTIFS('Duel Log'!AD$2:AD$5455,$A121,'Duel Log'!AA$2:AA$5455,"Loss")</f>
        <v>1</v>
      </c>
      <c r="F121" s="7" t="n">
        <f aca="false">COUNTIFS('Duel Log'!AD$2:AD$5455,$A121,'Duel Log'!AA$2:AA$5455,"Draw")</f>
        <v>0</v>
      </c>
      <c r="G121" s="13" t="n">
        <f aca="false">IFERROR(D121/C121,"")</f>
        <v>0</v>
      </c>
    </row>
    <row r="122" customFormat="false" ht="15" hidden="false" customHeight="true" outlineLevel="0" collapsed="false">
      <c r="A122" s="7" t="s">
        <v>2101</v>
      </c>
      <c r="B122" s="7" t="s">
        <v>147</v>
      </c>
      <c r="C122" s="7" t="n">
        <f aca="false">COUNTIF('Duel Log'!AD$2:AD$5455,$A122)</f>
        <v>1</v>
      </c>
      <c r="D122" s="7" t="n">
        <f aca="false">COUNTIFS('Duel Log'!AD$2:AD$5455,$A122,'Duel Log'!AA$2:AA$5455,"Win")</f>
        <v>0</v>
      </c>
      <c r="E122" s="7" t="n">
        <f aca="false">COUNTIFS('Duel Log'!AD$2:AD$5455,$A122,'Duel Log'!AA$2:AA$5455,"Loss")</f>
        <v>1</v>
      </c>
      <c r="F122" s="7" t="n">
        <f aca="false">COUNTIFS('Duel Log'!AD$2:AD$5455,$A122,'Duel Log'!AA$2:AA$5455,"Draw")</f>
        <v>0</v>
      </c>
      <c r="G122" s="13" t="n">
        <f aca="false">IFERROR(D122/C122,"")</f>
        <v>0</v>
      </c>
    </row>
    <row r="123" customFormat="false" ht="15" hidden="false" customHeight="true" outlineLevel="0" collapsed="false">
      <c r="A123" s="7" t="s">
        <v>2240</v>
      </c>
      <c r="B123" s="7" t="s">
        <v>373</v>
      </c>
      <c r="C123" s="7" t="n">
        <f aca="false">COUNTIF('Duel Log'!AD$2:AD$5455,$A123)</f>
        <v>1</v>
      </c>
      <c r="D123" s="7" t="n">
        <f aca="false">COUNTIFS('Duel Log'!AD$2:AD$5455,$A123,'Duel Log'!AA$2:AA$5455,"Win")</f>
        <v>0</v>
      </c>
      <c r="E123" s="7" t="n">
        <f aca="false">COUNTIFS('Duel Log'!AD$2:AD$5455,$A123,'Duel Log'!AA$2:AA$5455,"Loss")</f>
        <v>1</v>
      </c>
      <c r="F123" s="7" t="n">
        <f aca="false">COUNTIFS('Duel Log'!AD$2:AD$5455,$A123,'Duel Log'!AA$2:AA$5455,"Draw")</f>
        <v>0</v>
      </c>
      <c r="G123" s="13" t="n">
        <f aca="false">IFERROR(D123/C123,"")</f>
        <v>0</v>
      </c>
    </row>
    <row r="124" customFormat="false" ht="15" hidden="false" customHeight="true" outlineLevel="0" collapsed="false">
      <c r="A124" s="7" t="s">
        <v>4734</v>
      </c>
      <c r="B124" s="7" t="s">
        <v>547</v>
      </c>
      <c r="C124" s="7" t="n">
        <f aca="false">COUNTIF('Duel Log'!AD$2:AD$5455,$A124)</f>
        <v>1</v>
      </c>
      <c r="D124" s="7" t="n">
        <f aca="false">COUNTIFS('Duel Log'!AD$2:AD$5455,$A124,'Duel Log'!AA$2:AA$5455,"Win")</f>
        <v>0</v>
      </c>
      <c r="E124" s="7" t="n">
        <f aca="false">COUNTIFS('Duel Log'!AD$2:AD$5455,$A124,'Duel Log'!AA$2:AA$5455,"Loss")</f>
        <v>1</v>
      </c>
      <c r="F124" s="7" t="n">
        <f aca="false">COUNTIFS('Duel Log'!AD$2:AD$5455,$A124,'Duel Log'!AA$2:AA$5455,"Draw")</f>
        <v>0</v>
      </c>
      <c r="G124" s="13" t="n">
        <f aca="false">IFERROR(D124/C124,"")</f>
        <v>0</v>
      </c>
    </row>
    <row r="125" customFormat="false" ht="15" hidden="false" customHeight="true" outlineLevel="0" collapsed="false">
      <c r="A125" s="7" t="s">
        <v>4586</v>
      </c>
      <c r="B125" s="8" t="s">
        <v>558</v>
      </c>
      <c r="C125" s="7" t="n">
        <f aca="false">COUNTIF('Duel Log'!AD$2:AD$5455,$A125)</f>
        <v>1</v>
      </c>
      <c r="D125" s="7" t="n">
        <f aca="false">COUNTIFS('Duel Log'!AD$2:AD$5455,$A125,'Duel Log'!AA$2:AA$5455,"Win")</f>
        <v>0</v>
      </c>
      <c r="E125" s="7" t="n">
        <f aca="false">COUNTIFS('Duel Log'!AD$2:AD$5455,$A125,'Duel Log'!AA$2:AA$5455,"Loss")</f>
        <v>1</v>
      </c>
      <c r="F125" s="7" t="n">
        <f aca="false">COUNTIFS('Duel Log'!AD$2:AD$5455,$A125,'Duel Log'!AA$2:AA$5455,"Draw")</f>
        <v>0</v>
      </c>
      <c r="G125" s="13" t="n">
        <f aca="false">IFERROR(D125/C125,"")</f>
        <v>0</v>
      </c>
    </row>
    <row r="126" customFormat="false" ht="15" hidden="false" customHeight="true" outlineLevel="0" collapsed="false">
      <c r="A126" s="7" t="s">
        <v>8160</v>
      </c>
      <c r="B126" s="7" t="s">
        <v>2119</v>
      </c>
      <c r="C126" s="7" t="n">
        <f aca="false">COUNTIF('Duel Log'!AD$2:AD$5455,$A126)</f>
        <v>1</v>
      </c>
      <c r="D126" s="7" t="n">
        <f aca="false">COUNTIFS('Duel Log'!AD$2:AD$5455,$A126,'Duel Log'!AA$2:AA$5455,"Win")</f>
        <v>1</v>
      </c>
      <c r="E126" s="7" t="n">
        <f aca="false">COUNTIFS('Duel Log'!AD$2:AD$5455,$A126,'Duel Log'!AA$2:AA$5455,"Loss")</f>
        <v>0</v>
      </c>
      <c r="F126" s="7" t="n">
        <f aca="false">COUNTIFS('Duel Log'!AD$2:AD$5455,$A126,'Duel Log'!AA$2:AA$5455,"Draw")</f>
        <v>0</v>
      </c>
      <c r="G126" s="13" t="n">
        <f aca="false">IFERROR(D126/C126,"")</f>
        <v>1</v>
      </c>
    </row>
    <row r="127" customFormat="false" ht="15" hidden="false" customHeight="true" outlineLevel="0" collapsed="false">
      <c r="A127" s="7" t="s">
        <v>3802</v>
      </c>
      <c r="B127" s="7" t="s">
        <v>15465</v>
      </c>
      <c r="C127" s="7" t="n">
        <f aca="false">COUNTIF('Duel Log'!AD$2:AD$5455,$A127)</f>
        <v>2</v>
      </c>
      <c r="D127" s="7" t="n">
        <f aca="false">COUNTIFS('Duel Log'!AD$2:AD$5455,$A127,'Duel Log'!AA$2:AA$5455,"Win")</f>
        <v>2</v>
      </c>
      <c r="E127" s="7" t="n">
        <f aca="false">COUNTIFS('Duel Log'!AD$2:AD$5455,$A127,'Duel Log'!AA$2:AA$5455,"Loss")</f>
        <v>0</v>
      </c>
      <c r="F127" s="7" t="n">
        <f aca="false">COUNTIFS('Duel Log'!AD$2:AD$5455,$A127,'Duel Log'!AA$2:AA$5455,"Draw")</f>
        <v>0</v>
      </c>
      <c r="G127" s="13" t="n">
        <f aca="false">IFERROR(D127/C127,"")</f>
        <v>1</v>
      </c>
    </row>
    <row r="128" customFormat="false" ht="15" hidden="false" customHeight="true" outlineLevel="0" collapsed="false">
      <c r="A128" s="7" t="s">
        <v>1808</v>
      </c>
      <c r="B128" s="7" t="s">
        <v>15466</v>
      </c>
      <c r="C128" s="7" t="n">
        <f aca="false">COUNTIF('Duel Log'!AD$2:AD$5455,$A128)</f>
        <v>3</v>
      </c>
      <c r="D128" s="7" t="n">
        <f aca="false">COUNTIFS('Duel Log'!AD$2:AD$5455,$A128,'Duel Log'!AA$2:AA$5455,"Win")</f>
        <v>3</v>
      </c>
      <c r="E128" s="7" t="n">
        <f aca="false">COUNTIFS('Duel Log'!AD$2:AD$5455,$A128,'Duel Log'!AA$2:AA$5455,"Loss")</f>
        <v>0</v>
      </c>
      <c r="F128" s="7" t="n">
        <f aca="false">COUNTIFS('Duel Log'!AD$2:AD$5455,$A128,'Duel Log'!AA$2:AA$5455,"Draw")</f>
        <v>0</v>
      </c>
      <c r="G128" s="13" t="n">
        <f aca="false">IFERROR(D128/C128,"")</f>
        <v>1</v>
      </c>
    </row>
    <row r="129" customFormat="false" ht="15" hidden="false" customHeight="true" outlineLevel="0" collapsed="false">
      <c r="A129" s="7" t="s">
        <v>616</v>
      </c>
      <c r="B129" s="7" t="s">
        <v>15467</v>
      </c>
      <c r="C129" s="7" t="n">
        <f aca="false">COUNTIF('Duel Log'!AD$2:AD$5455,$A129)</f>
        <v>17</v>
      </c>
      <c r="D129" s="7" t="n">
        <f aca="false">COUNTIFS('Duel Log'!AD$2:AD$5455,$A129,'Duel Log'!AA$2:AA$5455,"Win")</f>
        <v>8</v>
      </c>
      <c r="E129" s="7" t="n">
        <f aca="false">COUNTIFS('Duel Log'!AD$2:AD$5455,$A129,'Duel Log'!AA$2:AA$5455,"Loss")</f>
        <v>9</v>
      </c>
      <c r="F129" s="7" t="n">
        <f aca="false">COUNTIFS('Duel Log'!AD$2:AD$5455,$A129,'Duel Log'!AA$2:AA$5455,"Draw")</f>
        <v>0</v>
      </c>
      <c r="G129" s="13" t="n">
        <f aca="false">IFERROR(D129/C129,"")</f>
        <v>0.470588235294118</v>
      </c>
    </row>
    <row r="130" customFormat="false" ht="15" hidden="false" customHeight="true" outlineLevel="0" collapsed="false">
      <c r="A130" s="7" t="s">
        <v>4856</v>
      </c>
      <c r="B130" s="7" t="s">
        <v>2158</v>
      </c>
      <c r="C130" s="7" t="n">
        <f aca="false">COUNTIF('Duel Log'!AD$2:AD$5455,$A130)</f>
        <v>1</v>
      </c>
      <c r="D130" s="7" t="n">
        <f aca="false">COUNTIFS('Duel Log'!AD$2:AD$5455,$A130,'Duel Log'!AA$2:AA$5455,"Win")</f>
        <v>1</v>
      </c>
      <c r="E130" s="7" t="n">
        <f aca="false">COUNTIFS('Duel Log'!AD$2:AD$5455,$A130,'Duel Log'!AA$2:AA$5455,"Loss")</f>
        <v>0</v>
      </c>
      <c r="F130" s="7" t="n">
        <f aca="false">COUNTIFS('Duel Log'!AD$2:AD$5455,$A130,'Duel Log'!AA$2:AA$5455,"Draw")</f>
        <v>0</v>
      </c>
      <c r="G130" s="13" t="n">
        <f aca="false">IFERROR(D130/C130,"")</f>
        <v>1</v>
      </c>
    </row>
    <row r="131" customFormat="false" ht="15" hidden="false" customHeight="true" outlineLevel="0" collapsed="false">
      <c r="A131" s="7" t="s">
        <v>2632</v>
      </c>
      <c r="B131" s="7" t="s">
        <v>1003</v>
      </c>
      <c r="C131" s="7" t="n">
        <f aca="false">COUNTIF('Duel Log'!AD$2:AD$5455,$A131)</f>
        <v>2</v>
      </c>
      <c r="D131" s="7" t="n">
        <f aca="false">COUNTIFS('Duel Log'!AD$2:AD$5455,$A131,'Duel Log'!AA$2:AA$5455,"Win")</f>
        <v>0</v>
      </c>
      <c r="E131" s="7" t="n">
        <f aca="false">COUNTIFS('Duel Log'!AD$2:AD$5455,$A131,'Duel Log'!AA$2:AA$5455,"Loss")</f>
        <v>2</v>
      </c>
      <c r="F131" s="7" t="n">
        <f aca="false">COUNTIFS('Duel Log'!AD$2:AD$5455,$A131,'Duel Log'!AA$2:AA$5455,"Draw")</f>
        <v>0</v>
      </c>
      <c r="G131" s="13" t="n">
        <f aca="false">IFERROR(D131/C131,"")</f>
        <v>0</v>
      </c>
    </row>
    <row r="132" customFormat="false" ht="15" hidden="false" customHeight="true" outlineLevel="0" collapsed="false">
      <c r="A132" s="7" t="s">
        <v>2265</v>
      </c>
      <c r="B132" s="7" t="s">
        <v>15468</v>
      </c>
      <c r="C132" s="7" t="n">
        <f aca="false">COUNTIF('Duel Log'!AD$2:AD$5455,$A132)</f>
        <v>2</v>
      </c>
      <c r="D132" s="7" t="n">
        <f aca="false">COUNTIFS('Duel Log'!AD$2:AD$5455,$A132,'Duel Log'!AA$2:AA$5455,"Win")</f>
        <v>1</v>
      </c>
      <c r="E132" s="7" t="n">
        <f aca="false">COUNTIFS('Duel Log'!AD$2:AD$5455,$A132,'Duel Log'!AA$2:AA$5455,"Loss")</f>
        <v>1</v>
      </c>
      <c r="F132" s="7" t="n">
        <f aca="false">COUNTIFS('Duel Log'!AD$2:AD$5455,$A132,'Duel Log'!AA$2:AA$5455,"Draw")</f>
        <v>0</v>
      </c>
      <c r="G132" s="13" t="n">
        <f aca="false">IFERROR(D132/C132,"")</f>
        <v>0.5</v>
      </c>
    </row>
    <row r="133" customFormat="false" ht="15" hidden="false" customHeight="true" outlineLevel="0" collapsed="false">
      <c r="A133" s="7" t="s">
        <v>5073</v>
      </c>
      <c r="B133" s="7" t="s">
        <v>613</v>
      </c>
      <c r="C133" s="7" t="n">
        <f aca="false">COUNTIF('Duel Log'!AD$2:AD$5455,$A133)</f>
        <v>1</v>
      </c>
      <c r="D133" s="7" t="n">
        <f aca="false">COUNTIFS('Duel Log'!AD$2:AD$5455,$A133,'Duel Log'!AA$2:AA$5455,"Win")</f>
        <v>0</v>
      </c>
      <c r="E133" s="7" t="n">
        <f aca="false">COUNTIFS('Duel Log'!AD$2:AD$5455,$A133,'Duel Log'!AA$2:AA$5455,"Loss")</f>
        <v>1</v>
      </c>
      <c r="F133" s="7" t="n">
        <f aca="false">COUNTIFS('Duel Log'!AD$2:AD$5455,$A133,'Duel Log'!AA$2:AA$5455,"Draw")</f>
        <v>0</v>
      </c>
      <c r="G133" s="13" t="n">
        <f aca="false">IFERROR(D133/C133,"")</f>
        <v>0</v>
      </c>
    </row>
    <row r="134" customFormat="false" ht="15" hidden="false" customHeight="true" outlineLevel="0" collapsed="false">
      <c r="A134" s="7" t="s">
        <v>9449</v>
      </c>
      <c r="B134" s="8" t="s">
        <v>3690</v>
      </c>
      <c r="C134" s="7" t="n">
        <f aca="false">COUNTIF('Duel Log'!AD$2:AD$5455,$A134)</f>
        <v>1</v>
      </c>
      <c r="D134" s="7" t="n">
        <f aca="false">COUNTIFS('Duel Log'!AD$2:AD$5455,$A134,'Duel Log'!AA$2:AA$5455,"Win")</f>
        <v>1</v>
      </c>
      <c r="E134" s="7" t="n">
        <f aca="false">COUNTIFS('Duel Log'!AD$2:AD$5455,$A134,'Duel Log'!AA$2:AA$5455,"Loss")</f>
        <v>0</v>
      </c>
      <c r="F134" s="7" t="n">
        <f aca="false">COUNTIFS('Duel Log'!AD$2:AD$5455,$A134,'Duel Log'!AA$2:AA$5455,"Draw")</f>
        <v>0</v>
      </c>
      <c r="G134" s="13" t="n">
        <f aca="false">IFERROR(D134/C134,"")</f>
        <v>1</v>
      </c>
    </row>
    <row r="135" customFormat="false" ht="15" hidden="false" customHeight="true" outlineLevel="0" collapsed="false">
      <c r="A135" s="7" t="s">
        <v>7442</v>
      </c>
      <c r="B135" s="8" t="s">
        <v>3690</v>
      </c>
      <c r="C135" s="7" t="n">
        <f aca="false">COUNTIF('Duel Log'!AD$2:AD$5455,$A135)</f>
        <v>1</v>
      </c>
      <c r="D135" s="7" t="n">
        <f aca="false">COUNTIFS('Duel Log'!AD$2:AD$5455,$A135,'Duel Log'!AA$2:AA$5455,"Win")</f>
        <v>1</v>
      </c>
      <c r="E135" s="7" t="n">
        <f aca="false">COUNTIFS('Duel Log'!AD$2:AD$5455,$A135,'Duel Log'!AA$2:AA$5455,"Loss")</f>
        <v>0</v>
      </c>
      <c r="F135" s="7" t="n">
        <f aca="false">COUNTIFS('Duel Log'!AD$2:AD$5455,$A135,'Duel Log'!AA$2:AA$5455,"Draw")</f>
        <v>0</v>
      </c>
      <c r="G135" s="13" t="n">
        <f aca="false">IFERROR(D135/C135,"")</f>
        <v>1</v>
      </c>
    </row>
    <row r="136" customFormat="false" ht="15" hidden="false" customHeight="true" outlineLevel="0" collapsed="false">
      <c r="A136" s="7" t="s">
        <v>3371</v>
      </c>
      <c r="B136" s="7" t="s">
        <v>584</v>
      </c>
      <c r="C136" s="7" t="n">
        <f aca="false">COUNTIF('Duel Log'!AD$2:AD$5455,$A136)</f>
        <v>1</v>
      </c>
      <c r="D136" s="7" t="n">
        <f aca="false">COUNTIFS('Duel Log'!AD$2:AD$5455,$A136,'Duel Log'!AA$2:AA$5455,"Win")</f>
        <v>1</v>
      </c>
      <c r="E136" s="7" t="n">
        <f aca="false">COUNTIFS('Duel Log'!AD$2:AD$5455,$A136,'Duel Log'!AA$2:AA$5455,"Loss")</f>
        <v>0</v>
      </c>
      <c r="F136" s="7" t="n">
        <f aca="false">COUNTIFS('Duel Log'!AD$2:AD$5455,$A136,'Duel Log'!AA$2:AA$5455,"Draw")</f>
        <v>0</v>
      </c>
      <c r="G136" s="13" t="n">
        <f aca="false">IFERROR(D136/C136,"")</f>
        <v>1</v>
      </c>
    </row>
    <row r="137" customFormat="false" ht="15" hidden="false" customHeight="true" outlineLevel="0" collapsed="false">
      <c r="A137" s="7" t="s">
        <v>3106</v>
      </c>
      <c r="B137" s="7" t="s">
        <v>15469</v>
      </c>
      <c r="C137" s="7" t="n">
        <f aca="false">COUNTIF('Duel Log'!AD$2:AD$5455,$A137)</f>
        <v>2</v>
      </c>
      <c r="D137" s="7" t="n">
        <f aca="false">COUNTIFS('Duel Log'!AD$2:AD$5455,$A137,'Duel Log'!AA$2:AA$5455,"Win")</f>
        <v>2</v>
      </c>
      <c r="E137" s="7" t="n">
        <f aca="false">COUNTIFS('Duel Log'!AD$2:AD$5455,$A137,'Duel Log'!AA$2:AA$5455,"Loss")</f>
        <v>0</v>
      </c>
      <c r="F137" s="7" t="n">
        <f aca="false">COUNTIFS('Duel Log'!AD$2:AD$5455,$A137,'Duel Log'!AA$2:AA$5455,"Draw")</f>
        <v>0</v>
      </c>
      <c r="G137" s="13" t="n">
        <f aca="false">IFERROR(D137/C137,"")</f>
        <v>1</v>
      </c>
    </row>
    <row r="138" customFormat="false" ht="15" hidden="false" customHeight="true" outlineLevel="0" collapsed="false">
      <c r="A138" s="7" t="s">
        <v>3239</v>
      </c>
      <c r="B138" s="7" t="s">
        <v>15470</v>
      </c>
      <c r="C138" s="7" t="n">
        <f aca="false">COUNTIF('Duel Log'!AD$2:AD$5455,$A138)</f>
        <v>4</v>
      </c>
      <c r="D138" s="7" t="n">
        <f aca="false">COUNTIFS('Duel Log'!AD$2:AD$5455,$A138,'Duel Log'!AA$2:AA$5455,"Win")</f>
        <v>3</v>
      </c>
      <c r="E138" s="7" t="n">
        <f aca="false">COUNTIFS('Duel Log'!AD$2:AD$5455,$A138,'Duel Log'!AA$2:AA$5455,"Loss")</f>
        <v>1</v>
      </c>
      <c r="F138" s="7" t="n">
        <f aca="false">COUNTIFS('Duel Log'!AD$2:AD$5455,$A138,'Duel Log'!AA$2:AA$5455,"Draw")</f>
        <v>0</v>
      </c>
      <c r="G138" s="13" t="n">
        <f aca="false">IFERROR(D138/C138,"")</f>
        <v>0.75</v>
      </c>
    </row>
    <row r="139" customFormat="false" ht="15" hidden="false" customHeight="true" outlineLevel="0" collapsed="false">
      <c r="A139" s="7" t="s">
        <v>703</v>
      </c>
      <c r="B139" s="7" t="s">
        <v>15471</v>
      </c>
      <c r="C139" s="7" t="n">
        <f aca="false">COUNTIF('Duel Log'!AD$2:AD$5455,$A139)</f>
        <v>43</v>
      </c>
      <c r="D139" s="7" t="n">
        <f aca="false">COUNTIFS('Duel Log'!AD$2:AD$5455,$A139,'Duel Log'!AA$2:AA$5455,"Win")</f>
        <v>23</v>
      </c>
      <c r="E139" s="7" t="n">
        <f aca="false">COUNTIFS('Duel Log'!AD$2:AD$5455,$A139,'Duel Log'!AA$2:AA$5455,"Loss")</f>
        <v>20</v>
      </c>
      <c r="F139" s="7" t="n">
        <f aca="false">COUNTIFS('Duel Log'!AD$2:AD$5455,$A139,'Duel Log'!AA$2:AA$5455,"Draw")</f>
        <v>0</v>
      </c>
      <c r="G139" s="13" t="n">
        <f aca="false">IFERROR(D139/C139,"")</f>
        <v>0.534883720930233</v>
      </c>
    </row>
    <row r="140" customFormat="false" ht="15" hidden="false" customHeight="true" outlineLevel="0" collapsed="false">
      <c r="A140" s="7" t="s">
        <v>3964</v>
      </c>
      <c r="B140" s="7" t="s">
        <v>523</v>
      </c>
      <c r="C140" s="7" t="n">
        <f aca="false">COUNTIF('Duel Log'!AD$2:AD$5455,$A140)</f>
        <v>1</v>
      </c>
      <c r="D140" s="7" t="n">
        <f aca="false">COUNTIFS('Duel Log'!AD$2:AD$5455,$A140,'Duel Log'!AA$2:AA$5455,"Win")</f>
        <v>1</v>
      </c>
      <c r="E140" s="7" t="n">
        <f aca="false">COUNTIFS('Duel Log'!AD$2:AD$5455,$A140,'Duel Log'!AA$2:AA$5455,"Loss")</f>
        <v>0</v>
      </c>
      <c r="F140" s="7" t="n">
        <f aca="false">COUNTIFS('Duel Log'!AD$2:AD$5455,$A140,'Duel Log'!AA$2:AA$5455,"Draw")</f>
        <v>0</v>
      </c>
      <c r="G140" s="13" t="n">
        <f aca="false">IFERROR(D140/C140,"")</f>
        <v>1</v>
      </c>
    </row>
    <row r="141" customFormat="false" ht="15" hidden="false" customHeight="true" outlineLevel="0" collapsed="false">
      <c r="A141" s="7" t="s">
        <v>5598</v>
      </c>
      <c r="B141" s="7" t="s">
        <v>1206</v>
      </c>
      <c r="C141" s="7" t="n">
        <f aca="false">COUNTIF('Duel Log'!AD$2:AD$5455,$A141)</f>
        <v>1</v>
      </c>
      <c r="D141" s="7" t="n">
        <f aca="false">COUNTIFS('Duel Log'!AD$2:AD$5455,$A141,'Duel Log'!AA$2:AA$5455,"Win")</f>
        <v>0</v>
      </c>
      <c r="E141" s="7" t="n">
        <f aca="false">COUNTIFS('Duel Log'!AD$2:AD$5455,$A141,'Duel Log'!AA$2:AA$5455,"Loss")</f>
        <v>1</v>
      </c>
      <c r="F141" s="7" t="n">
        <f aca="false">COUNTIFS('Duel Log'!AD$2:AD$5455,$A141,'Duel Log'!AA$2:AA$5455,"Draw")</f>
        <v>0</v>
      </c>
      <c r="G141" s="13" t="n">
        <f aca="false">IFERROR(D141/C141,"")</f>
        <v>0</v>
      </c>
    </row>
    <row r="142" customFormat="false" ht="15" hidden="false" customHeight="true" outlineLevel="0" collapsed="false">
      <c r="A142" s="7" t="s">
        <v>4170</v>
      </c>
      <c r="B142" s="7" t="s">
        <v>2904</v>
      </c>
      <c r="C142" s="7" t="n">
        <f aca="false">COUNTIF('Duel Log'!AD$2:AD$5455,$A142)</f>
        <v>1</v>
      </c>
      <c r="D142" s="7" t="n">
        <f aca="false">COUNTIFS('Duel Log'!AD$2:AD$5455,$A142,'Duel Log'!AA$2:AA$5455,"Win")</f>
        <v>0</v>
      </c>
      <c r="E142" s="7" t="n">
        <f aca="false">COUNTIFS('Duel Log'!AD$2:AD$5455,$A142,'Duel Log'!AA$2:AA$5455,"Loss")</f>
        <v>1</v>
      </c>
      <c r="F142" s="7" t="n">
        <f aca="false">COUNTIFS('Duel Log'!AD$2:AD$5455,$A142,'Duel Log'!AA$2:AA$5455,"Draw")</f>
        <v>0</v>
      </c>
      <c r="G142" s="13" t="n">
        <f aca="false">IFERROR(D142/C142,"")</f>
        <v>0</v>
      </c>
    </row>
    <row r="143" customFormat="false" ht="15" hidden="false" customHeight="true" outlineLevel="0" collapsed="false">
      <c r="A143" s="7" t="s">
        <v>2838</v>
      </c>
      <c r="B143" s="7" t="s">
        <v>2808</v>
      </c>
      <c r="C143" s="7" t="n">
        <f aca="false">COUNTIF('Duel Log'!AD$2:AD$5455,$A143)</f>
        <v>1</v>
      </c>
      <c r="D143" s="7" t="n">
        <f aca="false">COUNTIFS('Duel Log'!AD$2:AD$5455,$A143,'Duel Log'!AA$2:AA$5455,"Win")</f>
        <v>0</v>
      </c>
      <c r="E143" s="7" t="n">
        <f aca="false">COUNTIFS('Duel Log'!AD$2:AD$5455,$A143,'Duel Log'!AA$2:AA$5455,"Loss")</f>
        <v>1</v>
      </c>
      <c r="F143" s="7" t="n">
        <f aca="false">COUNTIFS('Duel Log'!AD$2:AD$5455,$A143,'Duel Log'!AA$2:AA$5455,"Draw")</f>
        <v>0</v>
      </c>
      <c r="G143" s="13" t="n">
        <f aca="false">IFERROR(D143/C143,"")</f>
        <v>0</v>
      </c>
    </row>
    <row r="144" customFormat="false" ht="15" hidden="false" customHeight="true" outlineLevel="0" collapsed="false">
      <c r="A144" s="7" t="s">
        <v>1590</v>
      </c>
      <c r="B144" s="7" t="s">
        <v>343</v>
      </c>
      <c r="C144" s="7" t="n">
        <f aca="false">COUNTIF('Duel Log'!AD$2:AD$5455,$A144)</f>
        <v>1</v>
      </c>
      <c r="D144" s="7" t="n">
        <f aca="false">COUNTIFS('Duel Log'!AD$2:AD$5455,$A144,'Duel Log'!AA$2:AA$5455,"Win")</f>
        <v>0</v>
      </c>
      <c r="E144" s="7" t="n">
        <f aca="false">COUNTIFS('Duel Log'!AD$2:AD$5455,$A144,'Duel Log'!AA$2:AA$5455,"Loss")</f>
        <v>1</v>
      </c>
      <c r="F144" s="7" t="n">
        <f aca="false">COUNTIFS('Duel Log'!AD$2:AD$5455,$A144,'Duel Log'!AA$2:AA$5455,"Draw")</f>
        <v>0</v>
      </c>
      <c r="G144" s="13" t="n">
        <f aca="false">IFERROR(D144/C144,"")</f>
        <v>0</v>
      </c>
    </row>
    <row r="145" customFormat="false" ht="15" hidden="false" customHeight="true" outlineLevel="0" collapsed="false">
      <c r="A145" s="7" t="s">
        <v>154</v>
      </c>
      <c r="B145" s="7" t="s">
        <v>15472</v>
      </c>
      <c r="C145" s="7" t="n">
        <f aca="false">COUNTIF('Duel Log'!AD$2:AD$5455,$A145)</f>
        <v>14</v>
      </c>
      <c r="D145" s="7" t="n">
        <f aca="false">COUNTIFS('Duel Log'!AD$2:AD$5455,$A145,'Duel Log'!AA$2:AA$5455,"Win")</f>
        <v>6</v>
      </c>
      <c r="E145" s="7" t="n">
        <f aca="false">COUNTIFS('Duel Log'!AD$2:AD$5455,$A145,'Duel Log'!AA$2:AA$5455,"Loss")</f>
        <v>8</v>
      </c>
      <c r="F145" s="7" t="n">
        <f aca="false">COUNTIFS('Duel Log'!AD$2:AD$5455,$A145,'Duel Log'!AA$2:AA$5455,"Draw")</f>
        <v>0</v>
      </c>
      <c r="G145" s="13" t="n">
        <f aca="false">IFERROR(D145/C145,"")</f>
        <v>0.428571428571429</v>
      </c>
    </row>
    <row r="146" customFormat="false" ht="15" hidden="false" customHeight="true" outlineLevel="0" collapsed="false">
      <c r="A146" s="7" t="s">
        <v>5560</v>
      </c>
      <c r="B146" s="7" t="s">
        <v>1206</v>
      </c>
      <c r="C146" s="7" t="n">
        <f aca="false">COUNTIF('Duel Log'!AD$2:AD$5455,$A146)</f>
        <v>1</v>
      </c>
      <c r="D146" s="7" t="n">
        <f aca="false">COUNTIFS('Duel Log'!AD$2:AD$5455,$A146,'Duel Log'!AA$2:AA$5455,"Win")</f>
        <v>0</v>
      </c>
      <c r="E146" s="7" t="n">
        <f aca="false">COUNTIFS('Duel Log'!AD$2:AD$5455,$A146,'Duel Log'!AA$2:AA$5455,"Loss")</f>
        <v>1</v>
      </c>
      <c r="F146" s="7" t="n">
        <f aca="false">COUNTIFS('Duel Log'!AD$2:AD$5455,$A146,'Duel Log'!AA$2:AA$5455,"Draw")</f>
        <v>0</v>
      </c>
      <c r="G146" s="13" t="n">
        <f aca="false">IFERROR(D146/C146,"")</f>
        <v>0</v>
      </c>
    </row>
    <row r="147" customFormat="false" ht="15" hidden="false" customHeight="true" outlineLevel="0" collapsed="false">
      <c r="A147" s="7" t="s">
        <v>1319</v>
      </c>
      <c r="B147" s="7" t="s">
        <v>547</v>
      </c>
      <c r="C147" s="7" t="n">
        <f aca="false">COUNTIF('Duel Log'!AD$2:AD$5455,$A147)</f>
        <v>1</v>
      </c>
      <c r="D147" s="7" t="n">
        <f aca="false">COUNTIFS('Duel Log'!AD$2:AD$5455,$A147,'Duel Log'!AA$2:AA$5455,"Win")</f>
        <v>0</v>
      </c>
      <c r="E147" s="7" t="n">
        <f aca="false">COUNTIFS('Duel Log'!AD$2:AD$5455,$A147,'Duel Log'!AA$2:AA$5455,"Loss")</f>
        <v>1</v>
      </c>
      <c r="F147" s="7" t="n">
        <f aca="false">COUNTIFS('Duel Log'!AD$2:AD$5455,$A147,'Duel Log'!AA$2:AA$5455,"Draw")</f>
        <v>0</v>
      </c>
      <c r="G147" s="13" t="n">
        <f aca="false">IFERROR(D147/C147,"")</f>
        <v>0</v>
      </c>
    </row>
    <row r="148" customFormat="false" ht="15" hidden="false" customHeight="true" outlineLevel="0" collapsed="false">
      <c r="A148" s="7" t="s">
        <v>5019</v>
      </c>
      <c r="B148" s="7" t="s">
        <v>1206</v>
      </c>
      <c r="C148" s="7" t="n">
        <f aca="false">COUNTIF('Duel Log'!AD$2:AD$5455,$A148)</f>
        <v>1</v>
      </c>
      <c r="D148" s="7" t="n">
        <f aca="false">COUNTIFS('Duel Log'!AD$2:AD$5455,$A148,'Duel Log'!AA$2:AA$5455,"Win")</f>
        <v>0</v>
      </c>
      <c r="E148" s="7" t="n">
        <f aca="false">COUNTIFS('Duel Log'!AD$2:AD$5455,$A148,'Duel Log'!AA$2:AA$5455,"Loss")</f>
        <v>1</v>
      </c>
      <c r="F148" s="7" t="n">
        <f aca="false">COUNTIFS('Duel Log'!AD$2:AD$5455,$A148,'Duel Log'!AA$2:AA$5455,"Draw")</f>
        <v>0</v>
      </c>
      <c r="G148" s="13" t="n">
        <f aca="false">IFERROR(D148/C148,"")</f>
        <v>0</v>
      </c>
    </row>
    <row r="149" customFormat="false" ht="15" hidden="false" customHeight="true" outlineLevel="0" collapsed="false">
      <c r="A149" s="7" t="s">
        <v>3494</v>
      </c>
      <c r="B149" s="7" t="s">
        <v>613</v>
      </c>
      <c r="C149" s="7" t="n">
        <f aca="false">COUNTIF('Duel Log'!AD$2:AD$5455,$A149)</f>
        <v>1</v>
      </c>
      <c r="D149" s="7" t="n">
        <f aca="false">COUNTIFS('Duel Log'!AD$2:AD$5455,$A149,'Duel Log'!AA$2:AA$5455,"Win")</f>
        <v>0</v>
      </c>
      <c r="E149" s="7" t="n">
        <f aca="false">COUNTIFS('Duel Log'!AD$2:AD$5455,$A149,'Duel Log'!AA$2:AA$5455,"Loss")</f>
        <v>1</v>
      </c>
      <c r="F149" s="7" t="n">
        <f aca="false">COUNTIFS('Duel Log'!AD$2:AD$5455,$A149,'Duel Log'!AA$2:AA$5455,"Draw")</f>
        <v>0</v>
      </c>
      <c r="G149" s="13" t="n">
        <f aca="false">IFERROR(D149/C149,"")</f>
        <v>0</v>
      </c>
    </row>
    <row r="150" customFormat="false" ht="15" hidden="false" customHeight="true" outlineLevel="0" collapsed="false">
      <c r="A150" s="7" t="s">
        <v>6630</v>
      </c>
      <c r="B150" s="7" t="s">
        <v>1695</v>
      </c>
      <c r="C150" s="7" t="n">
        <f aca="false">COUNTIF('Duel Log'!AD$2:AD$5455,$A150)</f>
        <v>1</v>
      </c>
      <c r="D150" s="7" t="n">
        <f aca="false">COUNTIFS('Duel Log'!AD$2:AD$5455,$A150,'Duel Log'!AA$2:AA$5455,"Win")</f>
        <v>0</v>
      </c>
      <c r="E150" s="7" t="n">
        <f aca="false">COUNTIFS('Duel Log'!AD$2:AD$5455,$A150,'Duel Log'!AA$2:AA$5455,"Loss")</f>
        <v>1</v>
      </c>
      <c r="F150" s="7" t="n">
        <f aca="false">COUNTIFS('Duel Log'!AD$2:AD$5455,$A150,'Duel Log'!AA$2:AA$5455,"Draw")</f>
        <v>0</v>
      </c>
      <c r="G150" s="13" t="n">
        <f aca="false">IFERROR(D150/C150,"")</f>
        <v>0</v>
      </c>
    </row>
    <row r="151" customFormat="false" ht="15" hidden="false" customHeight="true" outlineLevel="0" collapsed="false">
      <c r="A151" s="7" t="s">
        <v>3987</v>
      </c>
      <c r="B151" s="7" t="s">
        <v>674</v>
      </c>
      <c r="C151" s="7" t="n">
        <f aca="false">COUNTIF('Duel Log'!AD$2:AD$5455,$A151)</f>
        <v>1</v>
      </c>
      <c r="D151" s="7" t="n">
        <f aca="false">COUNTIFS('Duel Log'!AD$2:AD$5455,$A151,'Duel Log'!AA$2:AA$5455,"Win")</f>
        <v>0</v>
      </c>
      <c r="E151" s="7" t="n">
        <f aca="false">COUNTIFS('Duel Log'!AD$2:AD$5455,$A151,'Duel Log'!AA$2:AA$5455,"Loss")</f>
        <v>1</v>
      </c>
      <c r="F151" s="7" t="n">
        <f aca="false">COUNTIFS('Duel Log'!AD$2:AD$5455,$A151,'Duel Log'!AA$2:AA$5455,"Draw")</f>
        <v>0</v>
      </c>
      <c r="G151" s="13" t="n">
        <f aca="false">IFERROR(D151/C151,"")</f>
        <v>0</v>
      </c>
    </row>
    <row r="152" customFormat="false" ht="15" hidden="false" customHeight="true" outlineLevel="0" collapsed="false">
      <c r="A152" s="7" t="s">
        <v>2167</v>
      </c>
      <c r="B152" s="7" t="s">
        <v>2158</v>
      </c>
      <c r="C152" s="7" t="n">
        <f aca="false">COUNTIF('Duel Log'!AD$2:AD$5455,$A152)</f>
        <v>1</v>
      </c>
      <c r="D152" s="7" t="n">
        <f aca="false">COUNTIFS('Duel Log'!AD$2:AD$5455,$A152,'Duel Log'!AA$2:AA$5455,"Win")</f>
        <v>0</v>
      </c>
      <c r="E152" s="7" t="n">
        <f aca="false">COUNTIFS('Duel Log'!AD$2:AD$5455,$A152,'Duel Log'!AA$2:AA$5455,"Loss")</f>
        <v>1</v>
      </c>
      <c r="F152" s="7" t="n">
        <f aca="false">COUNTIFS('Duel Log'!AD$2:AD$5455,$A152,'Duel Log'!AA$2:AA$5455,"Draw")</f>
        <v>0</v>
      </c>
      <c r="G152" s="13" t="n">
        <f aca="false">IFERROR(D152/C152,"")</f>
        <v>0</v>
      </c>
    </row>
    <row r="153" customFormat="false" ht="15" hidden="false" customHeight="true" outlineLevel="0" collapsed="false">
      <c r="A153" s="7" t="s">
        <v>950</v>
      </c>
      <c r="B153" s="7" t="s">
        <v>15473</v>
      </c>
      <c r="C153" s="7" t="n">
        <f aca="false">COUNTIF('Duel Log'!AD$2:AD$5455,$A153)</f>
        <v>4</v>
      </c>
      <c r="D153" s="7" t="n">
        <f aca="false">COUNTIFS('Duel Log'!AD$2:AD$5455,$A153,'Duel Log'!AA$2:AA$5455,"Win")</f>
        <v>4</v>
      </c>
      <c r="E153" s="7" t="n">
        <f aca="false">COUNTIFS('Duel Log'!AD$2:AD$5455,$A153,'Duel Log'!AA$2:AA$5455,"Loss")</f>
        <v>0</v>
      </c>
      <c r="F153" s="7" t="n">
        <f aca="false">COUNTIFS('Duel Log'!AD$2:AD$5455,$A153,'Duel Log'!AA$2:AA$5455,"Draw")</f>
        <v>0</v>
      </c>
      <c r="G153" s="13" t="n">
        <f aca="false">IFERROR(D153/C153,"")</f>
        <v>1</v>
      </c>
    </row>
    <row r="154" customFormat="false" ht="15" hidden="false" customHeight="true" outlineLevel="0" collapsed="false">
      <c r="A154" s="7" t="s">
        <v>3470</v>
      </c>
      <c r="B154" s="7" t="s">
        <v>2789</v>
      </c>
      <c r="C154" s="7" t="n">
        <f aca="false">COUNTIF('Duel Log'!AD$2:AD$5455,$A154)</f>
        <v>1</v>
      </c>
      <c r="D154" s="7" t="n">
        <f aca="false">COUNTIFS('Duel Log'!AD$2:AD$5455,$A154,'Duel Log'!AA$2:AA$5455,"Win")</f>
        <v>0</v>
      </c>
      <c r="E154" s="7" t="n">
        <f aca="false">COUNTIFS('Duel Log'!AD$2:AD$5455,$A154,'Duel Log'!AA$2:AA$5455,"Loss")</f>
        <v>1</v>
      </c>
      <c r="F154" s="7" t="n">
        <f aca="false">COUNTIFS('Duel Log'!AD$2:AD$5455,$A154,'Duel Log'!AA$2:AA$5455,"Draw")</f>
        <v>0</v>
      </c>
      <c r="G154" s="13" t="n">
        <f aca="false">IFERROR(D154/C154,"")</f>
        <v>0</v>
      </c>
    </row>
    <row r="155" customFormat="false" ht="15" hidden="false" customHeight="true" outlineLevel="0" collapsed="false">
      <c r="A155" s="7" t="s">
        <v>1030</v>
      </c>
      <c r="B155" s="7" t="s">
        <v>547</v>
      </c>
      <c r="C155" s="7" t="n">
        <f aca="false">COUNTIF('Duel Log'!AD$2:AD$5455,$A155)</f>
        <v>1</v>
      </c>
      <c r="D155" s="7" t="n">
        <f aca="false">COUNTIFS('Duel Log'!AD$2:AD$5455,$A155,'Duel Log'!AA$2:AA$5455,"Win")</f>
        <v>0</v>
      </c>
      <c r="E155" s="7" t="n">
        <f aca="false">COUNTIFS('Duel Log'!AD$2:AD$5455,$A155,'Duel Log'!AA$2:AA$5455,"Loss")</f>
        <v>1</v>
      </c>
      <c r="F155" s="7" t="n">
        <f aca="false">COUNTIFS('Duel Log'!AD$2:AD$5455,$A155,'Duel Log'!AA$2:AA$5455,"Draw")</f>
        <v>0</v>
      </c>
      <c r="G155" s="13" t="n">
        <f aca="false">IFERROR(D155/C155,"")</f>
        <v>0</v>
      </c>
    </row>
    <row r="156" customFormat="false" ht="15" hidden="false" customHeight="true" outlineLevel="0" collapsed="false">
      <c r="A156" s="7" t="s">
        <v>7329</v>
      </c>
      <c r="B156" s="7" t="s">
        <v>674</v>
      </c>
      <c r="C156" s="7" t="n">
        <f aca="false">COUNTIF('Duel Log'!AD$2:AD$5455,$A156)</f>
        <v>4</v>
      </c>
      <c r="D156" s="7" t="n">
        <f aca="false">COUNTIFS('Duel Log'!AD$2:AD$5455,$A156,'Duel Log'!AA$2:AA$5455,"Win")</f>
        <v>2</v>
      </c>
      <c r="E156" s="7" t="n">
        <f aca="false">COUNTIFS('Duel Log'!AD$2:AD$5455,$A156,'Duel Log'!AA$2:AA$5455,"Loss")</f>
        <v>1</v>
      </c>
      <c r="F156" s="7" t="n">
        <f aca="false">COUNTIFS('Duel Log'!AD$2:AD$5455,$A156,'Duel Log'!AA$2:AA$5455,"Draw")</f>
        <v>1</v>
      </c>
      <c r="G156" s="13" t="n">
        <f aca="false">IFERROR(D156/C156,"")</f>
        <v>0.5</v>
      </c>
    </row>
    <row r="157" customFormat="false" ht="15" hidden="false" customHeight="true" outlineLevel="0" collapsed="false">
      <c r="A157" s="7" t="s">
        <v>7731</v>
      </c>
      <c r="B157" s="8" t="s">
        <v>264</v>
      </c>
      <c r="C157" s="7" t="n">
        <f aca="false">COUNTIF('Duel Log'!AD$2:AD$5455,$A157)</f>
        <v>1</v>
      </c>
      <c r="D157" s="7" t="n">
        <f aca="false">COUNTIFS('Duel Log'!AD$2:AD$5455,$A157,'Duel Log'!AA$2:AA$5455,"Win")</f>
        <v>1</v>
      </c>
      <c r="E157" s="7" t="n">
        <f aca="false">COUNTIFS('Duel Log'!AD$2:AD$5455,$A157,'Duel Log'!AA$2:AA$5455,"Loss")</f>
        <v>0</v>
      </c>
      <c r="F157" s="7" t="n">
        <f aca="false">COUNTIFS('Duel Log'!AD$2:AD$5455,$A157,'Duel Log'!AA$2:AA$5455,"Draw")</f>
        <v>0</v>
      </c>
      <c r="G157" s="13" t="n">
        <f aca="false">IFERROR(D157/C157,"")</f>
        <v>1</v>
      </c>
    </row>
    <row r="158" customFormat="false" ht="15" hidden="false" customHeight="true" outlineLevel="0" collapsed="false">
      <c r="A158" s="7" t="s">
        <v>6723</v>
      </c>
      <c r="B158" s="7" t="s">
        <v>837</v>
      </c>
      <c r="C158" s="7" t="n">
        <f aca="false">COUNTIF('Duel Log'!AD$2:AD$5455,$A158)</f>
        <v>1</v>
      </c>
      <c r="D158" s="7" t="n">
        <f aca="false">COUNTIFS('Duel Log'!AD$2:AD$5455,$A158,'Duel Log'!AA$2:AA$5455,"Win")</f>
        <v>0</v>
      </c>
      <c r="E158" s="7" t="n">
        <f aca="false">COUNTIFS('Duel Log'!AD$2:AD$5455,$A158,'Duel Log'!AA$2:AA$5455,"Loss")</f>
        <v>1</v>
      </c>
      <c r="F158" s="7" t="n">
        <f aca="false">COUNTIFS('Duel Log'!AD$2:AD$5455,$A158,'Duel Log'!AA$2:AA$5455,"Draw")</f>
        <v>0</v>
      </c>
      <c r="G158" s="13" t="n">
        <f aca="false">IFERROR(D158/C158,"")</f>
        <v>0</v>
      </c>
    </row>
    <row r="159" customFormat="false" ht="15" hidden="false" customHeight="true" outlineLevel="0" collapsed="false">
      <c r="A159" s="7" t="s">
        <v>1518</v>
      </c>
      <c r="B159" s="7" t="s">
        <v>753</v>
      </c>
      <c r="C159" s="7" t="n">
        <f aca="false">COUNTIF('Duel Log'!AD$2:AD$5455,$A159)</f>
        <v>1</v>
      </c>
      <c r="D159" s="7" t="n">
        <f aca="false">COUNTIFS('Duel Log'!AD$2:AD$5455,$A159,'Duel Log'!AA$2:AA$5455,"Win")</f>
        <v>1</v>
      </c>
      <c r="E159" s="7" t="n">
        <f aca="false">COUNTIFS('Duel Log'!AD$2:AD$5455,$A159,'Duel Log'!AA$2:AA$5455,"Loss")</f>
        <v>0</v>
      </c>
      <c r="F159" s="7" t="n">
        <f aca="false">COUNTIFS('Duel Log'!AD$2:AD$5455,$A159,'Duel Log'!AA$2:AA$5455,"Draw")</f>
        <v>0</v>
      </c>
      <c r="G159" s="13" t="n">
        <f aca="false">IFERROR(D159/C159,"")</f>
        <v>1</v>
      </c>
    </row>
    <row r="160" customFormat="false" ht="15" hidden="false" customHeight="true" outlineLevel="0" collapsed="false">
      <c r="A160" s="7" t="s">
        <v>856</v>
      </c>
      <c r="B160" s="7" t="s">
        <v>15474</v>
      </c>
      <c r="C160" s="7" t="n">
        <f aca="false">COUNTIF('Duel Log'!AD$2:AD$5455,$A160)</f>
        <v>12</v>
      </c>
      <c r="D160" s="7" t="n">
        <f aca="false">COUNTIFS('Duel Log'!AD$2:AD$5455,$A160,'Duel Log'!AA$2:AA$5455,"Win")</f>
        <v>9</v>
      </c>
      <c r="E160" s="7" t="n">
        <f aca="false">COUNTIFS('Duel Log'!AD$2:AD$5455,$A160,'Duel Log'!AA$2:AA$5455,"Loss")</f>
        <v>3</v>
      </c>
      <c r="F160" s="7" t="n">
        <f aca="false">COUNTIFS('Duel Log'!AD$2:AD$5455,$A160,'Duel Log'!AA$2:AA$5455,"Draw")</f>
        <v>0</v>
      </c>
      <c r="G160" s="13" t="n">
        <f aca="false">IFERROR(D160/C160,"")</f>
        <v>0.75</v>
      </c>
    </row>
    <row r="161" customFormat="false" ht="15" hidden="false" customHeight="true" outlineLevel="0" collapsed="false">
      <c r="A161" s="7" t="s">
        <v>8499</v>
      </c>
      <c r="B161" s="7" t="s">
        <v>1711</v>
      </c>
      <c r="C161" s="7" t="n">
        <f aca="false">COUNTIF('Duel Log'!AD$2:AD$5455,$A161)</f>
        <v>1</v>
      </c>
      <c r="D161" s="7" t="n">
        <f aca="false">COUNTIFS('Duel Log'!AD$2:AD$5455,$A161,'Duel Log'!AA$2:AA$5455,"Win")</f>
        <v>0</v>
      </c>
      <c r="E161" s="7" t="n">
        <f aca="false">COUNTIFS('Duel Log'!AD$2:AD$5455,$A161,'Duel Log'!AA$2:AA$5455,"Loss")</f>
        <v>1</v>
      </c>
      <c r="F161" s="7" t="n">
        <f aca="false">COUNTIFS('Duel Log'!AD$2:AD$5455,$A161,'Duel Log'!AA$2:AA$5455,"Draw")</f>
        <v>0</v>
      </c>
      <c r="G161" s="13" t="n">
        <f aca="false">IFERROR(D161/C161,"")</f>
        <v>0</v>
      </c>
    </row>
    <row r="162" customFormat="false" ht="15" hidden="false" customHeight="true" outlineLevel="0" collapsed="false">
      <c r="A162" s="7" t="s">
        <v>8297</v>
      </c>
      <c r="B162" s="7" t="s">
        <v>2808</v>
      </c>
      <c r="C162" s="7" t="n">
        <f aca="false">COUNTIF('Duel Log'!AD$2:AD$5455,$A162)</f>
        <v>1</v>
      </c>
      <c r="D162" s="7" t="n">
        <f aca="false">COUNTIFS('Duel Log'!AD$2:AD$5455,$A162,'Duel Log'!AA$2:AA$5455,"Win")</f>
        <v>0</v>
      </c>
      <c r="E162" s="7" t="n">
        <f aca="false">COUNTIFS('Duel Log'!AD$2:AD$5455,$A162,'Duel Log'!AA$2:AA$5455,"Loss")</f>
        <v>1</v>
      </c>
      <c r="F162" s="7" t="n">
        <f aca="false">COUNTIFS('Duel Log'!AD$2:AD$5455,$A162,'Duel Log'!AA$2:AA$5455,"Draw")</f>
        <v>0</v>
      </c>
      <c r="G162" s="13" t="n">
        <f aca="false">IFERROR(D162/C162,"")</f>
        <v>0</v>
      </c>
    </row>
    <row r="163" customFormat="false" ht="15" hidden="false" customHeight="true" outlineLevel="0" collapsed="false">
      <c r="A163" s="7" t="s">
        <v>4728</v>
      </c>
      <c r="B163" s="7" t="s">
        <v>547</v>
      </c>
      <c r="C163" s="7" t="n">
        <f aca="false">COUNTIF('Duel Log'!AD$2:AD$5455,$A163)</f>
        <v>1</v>
      </c>
      <c r="D163" s="7" t="n">
        <f aca="false">COUNTIFS('Duel Log'!AD$2:AD$5455,$A163,'Duel Log'!AA$2:AA$5455,"Win")</f>
        <v>1</v>
      </c>
      <c r="E163" s="7" t="n">
        <f aca="false">COUNTIFS('Duel Log'!AD$2:AD$5455,$A163,'Duel Log'!AA$2:AA$5455,"Loss")</f>
        <v>0</v>
      </c>
      <c r="F163" s="7" t="n">
        <f aca="false">COUNTIFS('Duel Log'!AD$2:AD$5455,$A163,'Duel Log'!AA$2:AA$5455,"Draw")</f>
        <v>0</v>
      </c>
      <c r="G163" s="13" t="n">
        <f aca="false">IFERROR(D163/C163,"")</f>
        <v>1</v>
      </c>
    </row>
    <row r="164" customFormat="false" ht="15" hidden="false" customHeight="true" outlineLevel="0" collapsed="false">
      <c r="A164" s="7" t="s">
        <v>679</v>
      </c>
      <c r="B164" s="7" t="s">
        <v>674</v>
      </c>
      <c r="C164" s="7" t="n">
        <f aca="false">COUNTIF('Duel Log'!AD$2:AD$5455,$A164)</f>
        <v>1</v>
      </c>
      <c r="D164" s="7" t="n">
        <f aca="false">COUNTIFS('Duel Log'!AD$2:AD$5455,$A164,'Duel Log'!AA$2:AA$5455,"Win")</f>
        <v>0</v>
      </c>
      <c r="E164" s="7" t="n">
        <f aca="false">COUNTIFS('Duel Log'!AD$2:AD$5455,$A164,'Duel Log'!AA$2:AA$5455,"Loss")</f>
        <v>1</v>
      </c>
      <c r="F164" s="7" t="n">
        <f aca="false">COUNTIFS('Duel Log'!AD$2:AD$5455,$A164,'Duel Log'!AA$2:AA$5455,"Draw")</f>
        <v>0</v>
      </c>
      <c r="G164" s="13" t="n">
        <f aca="false">IFERROR(D164/C164,"")</f>
        <v>0</v>
      </c>
    </row>
    <row r="165" customFormat="false" ht="15" hidden="false" customHeight="true" outlineLevel="0" collapsed="false">
      <c r="A165" s="7" t="s">
        <v>261</v>
      </c>
      <c r="B165" s="7" t="s">
        <v>76</v>
      </c>
      <c r="C165" s="7" t="n">
        <f aca="false">COUNTIF('Duel Log'!AD$2:AD$5455,$A165)</f>
        <v>1</v>
      </c>
      <c r="D165" s="7" t="n">
        <f aca="false">COUNTIFS('Duel Log'!AD$2:AD$5455,$A165,'Duel Log'!AA$2:AA$5455,"Win")</f>
        <v>0</v>
      </c>
      <c r="E165" s="7" t="n">
        <f aca="false">COUNTIFS('Duel Log'!AD$2:AD$5455,$A165,'Duel Log'!AA$2:AA$5455,"Loss")</f>
        <v>1</v>
      </c>
      <c r="F165" s="7" t="n">
        <f aca="false">COUNTIFS('Duel Log'!AD$2:AD$5455,$A165,'Duel Log'!AA$2:AA$5455,"Draw")</f>
        <v>0</v>
      </c>
      <c r="G165" s="13" t="n">
        <f aca="false">IFERROR(D165/C165,"")</f>
        <v>0</v>
      </c>
    </row>
    <row r="166" customFormat="false" ht="15" hidden="false" customHeight="true" outlineLevel="0" collapsed="false">
      <c r="A166" s="7" t="s">
        <v>1638</v>
      </c>
      <c r="B166" s="7" t="s">
        <v>1432</v>
      </c>
      <c r="C166" s="7" t="n">
        <f aca="false">COUNTIF('Duel Log'!AD$2:AD$5455,$A166)</f>
        <v>1</v>
      </c>
      <c r="D166" s="7" t="n">
        <f aca="false">COUNTIFS('Duel Log'!AD$2:AD$5455,$A166,'Duel Log'!AA$2:AA$5455,"Win")</f>
        <v>1</v>
      </c>
      <c r="E166" s="7" t="n">
        <f aca="false">COUNTIFS('Duel Log'!AD$2:AD$5455,$A166,'Duel Log'!AA$2:AA$5455,"Loss")</f>
        <v>0</v>
      </c>
      <c r="F166" s="7" t="n">
        <f aca="false">COUNTIFS('Duel Log'!AD$2:AD$5455,$A166,'Duel Log'!AA$2:AA$5455,"Draw")</f>
        <v>0</v>
      </c>
      <c r="G166" s="13" t="n">
        <f aca="false">IFERROR(D166/C166,"")</f>
        <v>1</v>
      </c>
    </row>
    <row r="167" customFormat="false" ht="15" hidden="false" customHeight="true" outlineLevel="0" collapsed="false">
      <c r="A167" s="7" t="s">
        <v>6349</v>
      </c>
      <c r="B167" s="7" t="s">
        <v>837</v>
      </c>
      <c r="C167" s="7" t="n">
        <f aca="false">COUNTIF('Duel Log'!AD$2:AD$5455,$A167)</f>
        <v>1</v>
      </c>
      <c r="D167" s="7" t="n">
        <f aca="false">COUNTIFS('Duel Log'!AD$2:AD$5455,$A167,'Duel Log'!AA$2:AA$5455,"Win")</f>
        <v>0</v>
      </c>
      <c r="E167" s="7" t="n">
        <f aca="false">COUNTIFS('Duel Log'!AD$2:AD$5455,$A167,'Duel Log'!AA$2:AA$5455,"Loss")</f>
        <v>1</v>
      </c>
      <c r="F167" s="7" t="n">
        <f aca="false">COUNTIFS('Duel Log'!AD$2:AD$5455,$A167,'Duel Log'!AA$2:AA$5455,"Draw")</f>
        <v>0</v>
      </c>
      <c r="G167" s="13" t="n">
        <f aca="false">IFERROR(D167/C167,"")</f>
        <v>0</v>
      </c>
    </row>
    <row r="168" customFormat="false" ht="15" hidden="false" customHeight="true" outlineLevel="0" collapsed="false">
      <c r="A168" s="7" t="s">
        <v>1689</v>
      </c>
      <c r="B168" s="7" t="s">
        <v>1432</v>
      </c>
      <c r="C168" s="7" t="n">
        <f aca="false">COUNTIF('Duel Log'!AD$2:AD$5455,$A168)</f>
        <v>1</v>
      </c>
      <c r="D168" s="7" t="n">
        <f aca="false">COUNTIFS('Duel Log'!AD$2:AD$5455,$A168,'Duel Log'!AA$2:AA$5455,"Win")</f>
        <v>1</v>
      </c>
      <c r="E168" s="7" t="n">
        <f aca="false">COUNTIFS('Duel Log'!AD$2:AD$5455,$A168,'Duel Log'!AA$2:AA$5455,"Loss")</f>
        <v>0</v>
      </c>
      <c r="F168" s="7" t="n">
        <f aca="false">COUNTIFS('Duel Log'!AD$2:AD$5455,$A168,'Duel Log'!AA$2:AA$5455,"Draw")</f>
        <v>0</v>
      </c>
      <c r="G168" s="13" t="n">
        <f aca="false">IFERROR(D168/C168,"")</f>
        <v>1</v>
      </c>
    </row>
    <row r="169" customFormat="false" ht="15" hidden="false" customHeight="true" outlineLevel="0" collapsed="false">
      <c r="A169" s="7" t="s">
        <v>6160</v>
      </c>
      <c r="B169" s="7" t="s">
        <v>1754</v>
      </c>
      <c r="C169" s="7" t="n">
        <f aca="false">COUNTIF('Duel Log'!AD$2:AD$5455,$A169)</f>
        <v>1</v>
      </c>
      <c r="D169" s="7" t="n">
        <f aca="false">COUNTIFS('Duel Log'!AD$2:AD$5455,$A169,'Duel Log'!AA$2:AA$5455,"Win")</f>
        <v>1</v>
      </c>
      <c r="E169" s="7" t="n">
        <f aca="false">COUNTIFS('Duel Log'!AD$2:AD$5455,$A169,'Duel Log'!AA$2:AA$5455,"Loss")</f>
        <v>0</v>
      </c>
      <c r="F169" s="7" t="n">
        <f aca="false">COUNTIFS('Duel Log'!AD$2:AD$5455,$A169,'Duel Log'!AA$2:AA$5455,"Draw")</f>
        <v>0</v>
      </c>
      <c r="G169" s="13" t="n">
        <f aca="false">IFERROR(D169/C169,"")</f>
        <v>1</v>
      </c>
    </row>
    <row r="170" customFormat="false" ht="15" hidden="false" customHeight="true" outlineLevel="0" collapsed="false">
      <c r="A170" s="7" t="s">
        <v>3998</v>
      </c>
      <c r="B170" s="7" t="s">
        <v>674</v>
      </c>
      <c r="C170" s="7" t="n">
        <f aca="false">COUNTIF('Duel Log'!AD$2:AD$5455,$A170)</f>
        <v>1</v>
      </c>
      <c r="D170" s="7" t="n">
        <f aca="false">COUNTIFS('Duel Log'!AD$2:AD$5455,$A170,'Duel Log'!AA$2:AA$5455,"Win")</f>
        <v>1</v>
      </c>
      <c r="E170" s="7" t="n">
        <f aca="false">COUNTIFS('Duel Log'!AD$2:AD$5455,$A170,'Duel Log'!AA$2:AA$5455,"Loss")</f>
        <v>0</v>
      </c>
      <c r="F170" s="7" t="n">
        <f aca="false">COUNTIFS('Duel Log'!AD$2:AD$5455,$A170,'Duel Log'!AA$2:AA$5455,"Draw")</f>
        <v>0</v>
      </c>
      <c r="G170" s="13" t="n">
        <f aca="false">IFERROR(D170/C170,"")</f>
        <v>1</v>
      </c>
    </row>
    <row r="171" customFormat="false" ht="15" hidden="false" customHeight="true" outlineLevel="0" collapsed="false">
      <c r="A171" s="7" t="s">
        <v>1758</v>
      </c>
      <c r="B171" s="7" t="s">
        <v>1432</v>
      </c>
      <c r="C171" s="7" t="n">
        <f aca="false">COUNTIF('Duel Log'!AD$2:AD$5455,$A171)</f>
        <v>1</v>
      </c>
      <c r="D171" s="7" t="n">
        <f aca="false">COUNTIFS('Duel Log'!AD$2:AD$5455,$A171,'Duel Log'!AA$2:AA$5455,"Win")</f>
        <v>1</v>
      </c>
      <c r="E171" s="7" t="n">
        <f aca="false">COUNTIFS('Duel Log'!AD$2:AD$5455,$A171,'Duel Log'!AA$2:AA$5455,"Loss")</f>
        <v>0</v>
      </c>
      <c r="F171" s="7" t="n">
        <f aca="false">COUNTIFS('Duel Log'!AD$2:AD$5455,$A171,'Duel Log'!AA$2:AA$5455,"Draw")</f>
        <v>0</v>
      </c>
      <c r="G171" s="13" t="n">
        <f aca="false">IFERROR(D171/C171,"")</f>
        <v>1</v>
      </c>
    </row>
    <row r="172" customFormat="false" ht="15" hidden="false" customHeight="true" outlineLevel="0" collapsed="false">
      <c r="A172" s="7" t="s">
        <v>205</v>
      </c>
      <c r="B172" s="7" t="s">
        <v>76</v>
      </c>
      <c r="C172" s="7" t="n">
        <f aca="false">COUNTIF('Duel Log'!AD$2:AD$5455,$A172)</f>
        <v>1</v>
      </c>
      <c r="D172" s="7" t="n">
        <f aca="false">COUNTIFS('Duel Log'!AD$2:AD$5455,$A172,'Duel Log'!AA$2:AA$5455,"Win")</f>
        <v>0</v>
      </c>
      <c r="E172" s="7" t="n">
        <f aca="false">COUNTIFS('Duel Log'!AD$2:AD$5455,$A172,'Duel Log'!AA$2:AA$5455,"Loss")</f>
        <v>1</v>
      </c>
      <c r="F172" s="7" t="n">
        <f aca="false">COUNTIFS('Duel Log'!AD$2:AD$5455,$A172,'Duel Log'!AA$2:AA$5455,"Draw")</f>
        <v>0</v>
      </c>
      <c r="G172" s="13" t="n">
        <f aca="false">IFERROR(D172/C172,"")</f>
        <v>0</v>
      </c>
    </row>
    <row r="173" customFormat="false" ht="15" hidden="false" customHeight="true" outlineLevel="0" collapsed="false">
      <c r="A173" s="7" t="s">
        <v>231</v>
      </c>
      <c r="B173" s="7" t="s">
        <v>15475</v>
      </c>
      <c r="C173" s="7" t="n">
        <f aca="false">COUNTIF('Duel Log'!AD$2:AD$5455,$A173)</f>
        <v>18</v>
      </c>
      <c r="D173" s="7" t="n">
        <f aca="false">COUNTIFS('Duel Log'!AD$2:AD$5455,$A173,'Duel Log'!AA$2:AA$5455,"Win")</f>
        <v>11</v>
      </c>
      <c r="E173" s="7" t="n">
        <f aca="false">COUNTIFS('Duel Log'!AD$2:AD$5455,$A173,'Duel Log'!AA$2:AA$5455,"Loss")</f>
        <v>7</v>
      </c>
      <c r="F173" s="7" t="n">
        <f aca="false">COUNTIFS('Duel Log'!AD$2:AD$5455,$A173,'Duel Log'!AA$2:AA$5455,"Draw")</f>
        <v>0</v>
      </c>
      <c r="G173" s="13" t="n">
        <f aca="false">IFERROR(D173/C173,"")</f>
        <v>0.611111111111111</v>
      </c>
    </row>
    <row r="174" customFormat="false" ht="15" hidden="false" customHeight="true" outlineLevel="0" collapsed="false">
      <c r="A174" s="7" t="s">
        <v>3284</v>
      </c>
      <c r="B174" s="7" t="s">
        <v>356</v>
      </c>
      <c r="C174" s="7" t="n">
        <f aca="false">COUNTIF('Duel Log'!AD$2:AD$5455,$A174)</f>
        <v>1</v>
      </c>
      <c r="D174" s="7" t="n">
        <f aca="false">COUNTIFS('Duel Log'!AD$2:AD$5455,$A174,'Duel Log'!AA$2:AA$5455,"Win")</f>
        <v>0</v>
      </c>
      <c r="E174" s="7" t="n">
        <f aca="false">COUNTIFS('Duel Log'!AD$2:AD$5455,$A174,'Duel Log'!AA$2:AA$5455,"Loss")</f>
        <v>1</v>
      </c>
      <c r="F174" s="7" t="n">
        <f aca="false">COUNTIFS('Duel Log'!AD$2:AD$5455,$A174,'Duel Log'!AA$2:AA$5455,"Draw")</f>
        <v>0</v>
      </c>
      <c r="G174" s="13" t="n">
        <f aca="false">IFERROR(D174/C174,"")</f>
        <v>0</v>
      </c>
    </row>
    <row r="175" customFormat="false" ht="15" hidden="false" customHeight="true" outlineLevel="0" collapsed="false">
      <c r="A175" s="7" t="s">
        <v>6613</v>
      </c>
      <c r="B175" s="7" t="s">
        <v>15476</v>
      </c>
      <c r="C175" s="7" t="n">
        <f aca="false">COUNTIF('Duel Log'!AD$2:AD$5455,$A175)</f>
        <v>2</v>
      </c>
      <c r="D175" s="7" t="n">
        <f aca="false">COUNTIFS('Duel Log'!AD$2:AD$5455,$A175,'Duel Log'!AA$2:AA$5455,"Win")</f>
        <v>1</v>
      </c>
      <c r="E175" s="7" t="n">
        <f aca="false">COUNTIFS('Duel Log'!AD$2:AD$5455,$A175,'Duel Log'!AA$2:AA$5455,"Loss")</f>
        <v>1</v>
      </c>
      <c r="F175" s="7" t="n">
        <f aca="false">COUNTIFS('Duel Log'!AD$2:AD$5455,$A175,'Duel Log'!AA$2:AA$5455,"Draw")</f>
        <v>0</v>
      </c>
      <c r="G175" s="13" t="n">
        <f aca="false">IFERROR(D175/C175,"")</f>
        <v>0.5</v>
      </c>
    </row>
    <row r="176" customFormat="false" ht="15" hidden="false" customHeight="true" outlineLevel="0" collapsed="false">
      <c r="A176" s="7" t="s">
        <v>1826</v>
      </c>
      <c r="B176" s="8" t="s">
        <v>558</v>
      </c>
      <c r="C176" s="7" t="n">
        <f aca="false">COUNTIF('Duel Log'!AD$2:AD$5455,$A176)</f>
        <v>1</v>
      </c>
      <c r="D176" s="7" t="n">
        <f aca="false">COUNTIFS('Duel Log'!AD$2:AD$5455,$A176,'Duel Log'!AA$2:AA$5455,"Win")</f>
        <v>0</v>
      </c>
      <c r="E176" s="7" t="n">
        <f aca="false">COUNTIFS('Duel Log'!AD$2:AD$5455,$A176,'Duel Log'!AA$2:AA$5455,"Loss")</f>
        <v>1</v>
      </c>
      <c r="F176" s="7" t="n">
        <f aca="false">COUNTIFS('Duel Log'!AD$2:AD$5455,$A176,'Duel Log'!AA$2:AA$5455,"Draw")</f>
        <v>0</v>
      </c>
      <c r="G176" s="13" t="n">
        <f aca="false">IFERROR(D176/C176,"")</f>
        <v>0</v>
      </c>
    </row>
    <row r="177" customFormat="false" ht="15" hidden="false" customHeight="true" outlineLevel="0" collapsed="false">
      <c r="A177" s="7" t="s">
        <v>4012</v>
      </c>
      <c r="B177" s="7" t="s">
        <v>2904</v>
      </c>
      <c r="C177" s="7" t="n">
        <f aca="false">COUNTIF('Duel Log'!AD$2:AD$5455,$A177)</f>
        <v>1</v>
      </c>
      <c r="D177" s="7" t="n">
        <f aca="false">COUNTIFS('Duel Log'!AD$2:AD$5455,$A177,'Duel Log'!AA$2:AA$5455,"Win")</f>
        <v>1</v>
      </c>
      <c r="E177" s="7" t="n">
        <f aca="false">COUNTIFS('Duel Log'!AD$2:AD$5455,$A177,'Duel Log'!AA$2:AA$5455,"Loss")</f>
        <v>0</v>
      </c>
      <c r="F177" s="7" t="n">
        <f aca="false">COUNTIFS('Duel Log'!AD$2:AD$5455,$A177,'Duel Log'!AA$2:AA$5455,"Draw")</f>
        <v>0</v>
      </c>
      <c r="G177" s="13" t="n">
        <f aca="false">IFERROR(D177/C177,"")</f>
        <v>1</v>
      </c>
    </row>
    <row r="178" customFormat="false" ht="15" hidden="false" customHeight="true" outlineLevel="0" collapsed="false">
      <c r="A178" s="7" t="s">
        <v>1577</v>
      </c>
      <c r="B178" s="7" t="s">
        <v>15477</v>
      </c>
      <c r="C178" s="7" t="n">
        <f aca="false">COUNTIF('Duel Log'!AD$2:AD$5455,$A178)</f>
        <v>6</v>
      </c>
      <c r="D178" s="7" t="n">
        <f aca="false">COUNTIFS('Duel Log'!AD$2:AD$5455,$A178,'Duel Log'!AA$2:AA$5455,"Win")</f>
        <v>4</v>
      </c>
      <c r="E178" s="7" t="n">
        <f aca="false">COUNTIFS('Duel Log'!AD$2:AD$5455,$A178,'Duel Log'!AA$2:AA$5455,"Loss")</f>
        <v>2</v>
      </c>
      <c r="F178" s="7" t="n">
        <f aca="false">COUNTIFS('Duel Log'!AD$2:AD$5455,$A178,'Duel Log'!AA$2:AA$5455,"Draw")</f>
        <v>0</v>
      </c>
      <c r="G178" s="13" t="n">
        <f aca="false">IFERROR(D178/C178,"")</f>
        <v>0.666666666666667</v>
      </c>
    </row>
    <row r="179" customFormat="false" ht="15" hidden="false" customHeight="true" outlineLevel="0" collapsed="false">
      <c r="A179" s="7" t="s">
        <v>4532</v>
      </c>
      <c r="B179" s="7" t="s">
        <v>533</v>
      </c>
      <c r="C179" s="7" t="n">
        <f aca="false">COUNTIF('Duel Log'!AD$2:AD$5455,$A179)</f>
        <v>1</v>
      </c>
      <c r="D179" s="7" t="n">
        <f aca="false">COUNTIFS('Duel Log'!AD$2:AD$5455,$A179,'Duel Log'!AA$2:AA$5455,"Win")</f>
        <v>0</v>
      </c>
      <c r="E179" s="7" t="n">
        <f aca="false">COUNTIFS('Duel Log'!AD$2:AD$5455,$A179,'Duel Log'!AA$2:AA$5455,"Loss")</f>
        <v>1</v>
      </c>
      <c r="F179" s="7" t="n">
        <f aca="false">COUNTIFS('Duel Log'!AD$2:AD$5455,$A179,'Duel Log'!AA$2:AA$5455,"Draw")</f>
        <v>0</v>
      </c>
      <c r="G179" s="13" t="n">
        <f aca="false">IFERROR(D179/C179,"")</f>
        <v>0</v>
      </c>
    </row>
    <row r="180" customFormat="false" ht="15" hidden="false" customHeight="true" outlineLevel="0" collapsed="false">
      <c r="A180" s="7" t="s">
        <v>1685</v>
      </c>
      <c r="B180" s="7" t="s">
        <v>837</v>
      </c>
      <c r="C180" s="7" t="n">
        <f aca="false">COUNTIF('Duel Log'!AD$2:AD$5455,$A180)</f>
        <v>1</v>
      </c>
      <c r="D180" s="7" t="n">
        <f aca="false">COUNTIFS('Duel Log'!AD$2:AD$5455,$A180,'Duel Log'!AA$2:AA$5455,"Win")</f>
        <v>0</v>
      </c>
      <c r="E180" s="7" t="n">
        <f aca="false">COUNTIFS('Duel Log'!AD$2:AD$5455,$A180,'Duel Log'!AA$2:AA$5455,"Loss")</f>
        <v>1</v>
      </c>
      <c r="F180" s="7" t="n">
        <f aca="false">COUNTIFS('Duel Log'!AD$2:AD$5455,$A180,'Duel Log'!AA$2:AA$5455,"Draw")</f>
        <v>0</v>
      </c>
      <c r="G180" s="13" t="n">
        <f aca="false">IFERROR(D180/C180,"")</f>
        <v>0</v>
      </c>
    </row>
    <row r="181" customFormat="false" ht="15" hidden="false" customHeight="true" outlineLevel="0" collapsed="false">
      <c r="A181" s="7" t="s">
        <v>1409</v>
      </c>
      <c r="B181" s="7" t="s">
        <v>15478</v>
      </c>
      <c r="C181" s="7" t="n">
        <f aca="false">COUNTIF('Duel Log'!AD$2:AD$5455,$A181)</f>
        <v>3</v>
      </c>
      <c r="D181" s="7" t="n">
        <f aca="false">COUNTIFS('Duel Log'!AD$2:AD$5455,$A181,'Duel Log'!AA$2:AA$5455,"Win")</f>
        <v>3</v>
      </c>
      <c r="E181" s="7" t="n">
        <f aca="false">COUNTIFS('Duel Log'!AD$2:AD$5455,$A181,'Duel Log'!AA$2:AA$5455,"Loss")</f>
        <v>0</v>
      </c>
      <c r="F181" s="7" t="n">
        <f aca="false">COUNTIFS('Duel Log'!AD$2:AD$5455,$A181,'Duel Log'!AA$2:AA$5455,"Draw")</f>
        <v>0</v>
      </c>
      <c r="G181" s="13" t="n">
        <f aca="false">IFERROR(D181/C181,"")</f>
        <v>1</v>
      </c>
    </row>
    <row r="182" customFormat="false" ht="15" hidden="false" customHeight="true" outlineLevel="0" collapsed="false">
      <c r="A182" s="7" t="s">
        <v>1262</v>
      </c>
      <c r="B182" s="7" t="s">
        <v>15479</v>
      </c>
      <c r="C182" s="7" t="n">
        <f aca="false">COUNTIF('Duel Log'!AD$2:AD$5455,$A182)</f>
        <v>5</v>
      </c>
      <c r="D182" s="7" t="n">
        <f aca="false">COUNTIFS('Duel Log'!AD$2:AD$5455,$A182,'Duel Log'!AA$2:AA$5455,"Win")</f>
        <v>2</v>
      </c>
      <c r="E182" s="7" t="n">
        <f aca="false">COUNTIFS('Duel Log'!AD$2:AD$5455,$A182,'Duel Log'!AA$2:AA$5455,"Loss")</f>
        <v>3</v>
      </c>
      <c r="F182" s="7" t="n">
        <f aca="false">COUNTIFS('Duel Log'!AD$2:AD$5455,$A182,'Duel Log'!AA$2:AA$5455,"Draw")</f>
        <v>0</v>
      </c>
      <c r="G182" s="13" t="n">
        <f aca="false">IFERROR(D182/C182,"")</f>
        <v>0.4</v>
      </c>
    </row>
    <row r="183" customFormat="false" ht="15" hidden="false" customHeight="true" outlineLevel="0" collapsed="false">
      <c r="A183" s="7" t="s">
        <v>8175</v>
      </c>
      <c r="B183" s="7" t="s">
        <v>2119</v>
      </c>
      <c r="C183" s="7" t="n">
        <f aca="false">COUNTIF('Duel Log'!AD$2:AD$5455,$A183)</f>
        <v>1</v>
      </c>
      <c r="D183" s="7" t="n">
        <f aca="false">COUNTIFS('Duel Log'!AD$2:AD$5455,$A183,'Duel Log'!AA$2:AA$5455,"Win")</f>
        <v>1</v>
      </c>
      <c r="E183" s="7" t="n">
        <f aca="false">COUNTIFS('Duel Log'!AD$2:AD$5455,$A183,'Duel Log'!AA$2:AA$5455,"Loss")</f>
        <v>0</v>
      </c>
      <c r="F183" s="7" t="n">
        <f aca="false">COUNTIFS('Duel Log'!AD$2:AD$5455,$A183,'Duel Log'!AA$2:AA$5455,"Draw")</f>
        <v>0</v>
      </c>
      <c r="G183" s="13" t="n">
        <f aca="false">IFERROR(D183/C183,"")</f>
        <v>1</v>
      </c>
    </row>
    <row r="184" customFormat="false" ht="15" hidden="false" customHeight="true" outlineLevel="0" collapsed="false">
      <c r="A184" s="7" t="s">
        <v>6444</v>
      </c>
      <c r="B184" s="7" t="s">
        <v>1066</v>
      </c>
      <c r="C184" s="7" t="n">
        <f aca="false">COUNTIF('Duel Log'!AD$2:AD$5455,$A184)</f>
        <v>1</v>
      </c>
      <c r="D184" s="7" t="n">
        <f aca="false">COUNTIFS('Duel Log'!AD$2:AD$5455,$A184,'Duel Log'!AA$2:AA$5455,"Win")</f>
        <v>1</v>
      </c>
      <c r="E184" s="7" t="n">
        <f aca="false">COUNTIFS('Duel Log'!AD$2:AD$5455,$A184,'Duel Log'!AA$2:AA$5455,"Loss")</f>
        <v>0</v>
      </c>
      <c r="F184" s="7" t="n">
        <f aca="false">COUNTIFS('Duel Log'!AD$2:AD$5455,$A184,'Duel Log'!AA$2:AA$5455,"Draw")</f>
        <v>0</v>
      </c>
      <c r="G184" s="13" t="n">
        <f aca="false">IFERROR(D184/C184,"")</f>
        <v>1</v>
      </c>
    </row>
    <row r="185" customFormat="false" ht="15" hidden="false" customHeight="true" outlineLevel="0" collapsed="false">
      <c r="A185" s="7" t="s">
        <v>3300</v>
      </c>
      <c r="B185" s="8" t="s">
        <v>365</v>
      </c>
      <c r="C185" s="7" t="n">
        <f aca="false">COUNTIF('Duel Log'!AD$2:AD$5455,$A185)</f>
        <v>1</v>
      </c>
      <c r="D185" s="7" t="n">
        <f aca="false">COUNTIFS('Duel Log'!AD$2:AD$5455,$A185,'Duel Log'!AA$2:AA$5455,"Win")</f>
        <v>1</v>
      </c>
      <c r="E185" s="7" t="n">
        <f aca="false">COUNTIFS('Duel Log'!AD$2:AD$5455,$A185,'Duel Log'!AA$2:AA$5455,"Loss")</f>
        <v>0</v>
      </c>
      <c r="F185" s="7" t="n">
        <f aca="false">COUNTIFS('Duel Log'!AD$2:AD$5455,$A185,'Duel Log'!AA$2:AA$5455,"Draw")</f>
        <v>0</v>
      </c>
      <c r="G185" s="13" t="n">
        <f aca="false">IFERROR(D185/C185,"")</f>
        <v>1</v>
      </c>
    </row>
    <row r="186" customFormat="false" ht="15" hidden="false" customHeight="true" outlineLevel="0" collapsed="false">
      <c r="A186" s="7" t="s">
        <v>8710</v>
      </c>
      <c r="B186" s="8" t="s">
        <v>264</v>
      </c>
      <c r="C186" s="7" t="n">
        <f aca="false">COUNTIF('Duel Log'!AD$2:AD$5455,$A186)</f>
        <v>1</v>
      </c>
      <c r="D186" s="7" t="n">
        <f aca="false">COUNTIFS('Duel Log'!AD$2:AD$5455,$A186,'Duel Log'!AA$2:AA$5455,"Win")</f>
        <v>1</v>
      </c>
      <c r="E186" s="7" t="n">
        <f aca="false">COUNTIFS('Duel Log'!AD$2:AD$5455,$A186,'Duel Log'!AA$2:AA$5455,"Loss")</f>
        <v>0</v>
      </c>
      <c r="F186" s="7" t="n">
        <f aca="false">COUNTIFS('Duel Log'!AD$2:AD$5455,$A186,'Duel Log'!AA$2:AA$5455,"Draw")</f>
        <v>0</v>
      </c>
      <c r="G186" s="13" t="n">
        <f aca="false">IFERROR(D186/C186,"")</f>
        <v>1</v>
      </c>
    </row>
    <row r="187" customFormat="false" ht="15" hidden="false" customHeight="true" outlineLevel="0" collapsed="false">
      <c r="A187" s="7" t="s">
        <v>7988</v>
      </c>
      <c r="B187" s="7" t="s">
        <v>753</v>
      </c>
      <c r="C187" s="7" t="n">
        <f aca="false">COUNTIF('Duel Log'!AD$2:AD$5455,$A187)</f>
        <v>1</v>
      </c>
      <c r="D187" s="7" t="n">
        <f aca="false">COUNTIFS('Duel Log'!AD$2:AD$5455,$A187,'Duel Log'!AA$2:AA$5455,"Win")</f>
        <v>0</v>
      </c>
      <c r="E187" s="7" t="n">
        <f aca="false">COUNTIFS('Duel Log'!AD$2:AD$5455,$A187,'Duel Log'!AA$2:AA$5455,"Loss")</f>
        <v>1</v>
      </c>
      <c r="F187" s="7" t="n">
        <f aca="false">COUNTIFS('Duel Log'!AD$2:AD$5455,$A187,'Duel Log'!AA$2:AA$5455,"Draw")</f>
        <v>0</v>
      </c>
      <c r="G187" s="13" t="n">
        <f aca="false">IFERROR(D187/C187,"")</f>
        <v>0</v>
      </c>
    </row>
    <row r="188" customFormat="false" ht="15" hidden="false" customHeight="true" outlineLevel="0" collapsed="false">
      <c r="A188" s="7" t="s">
        <v>2332</v>
      </c>
      <c r="B188" s="7" t="s">
        <v>2328</v>
      </c>
      <c r="C188" s="7" t="n">
        <f aca="false">COUNTIF('Duel Log'!AD$2:AD$5455,$A188)</f>
        <v>1</v>
      </c>
      <c r="D188" s="7" t="n">
        <f aca="false">COUNTIFS('Duel Log'!AD$2:AD$5455,$A188,'Duel Log'!AA$2:AA$5455,"Win")</f>
        <v>0</v>
      </c>
      <c r="E188" s="7" t="n">
        <f aca="false">COUNTIFS('Duel Log'!AD$2:AD$5455,$A188,'Duel Log'!AA$2:AA$5455,"Loss")</f>
        <v>1</v>
      </c>
      <c r="F188" s="7" t="n">
        <f aca="false">COUNTIFS('Duel Log'!AD$2:AD$5455,$A188,'Duel Log'!AA$2:AA$5455,"Draw")</f>
        <v>0</v>
      </c>
      <c r="G188" s="13" t="n">
        <f aca="false">IFERROR(D188/C188,"")</f>
        <v>0</v>
      </c>
    </row>
    <row r="189" customFormat="false" ht="15" hidden="false" customHeight="true" outlineLevel="0" collapsed="false">
      <c r="A189" s="7" t="s">
        <v>5768</v>
      </c>
      <c r="B189" s="7" t="s">
        <v>1010</v>
      </c>
      <c r="C189" s="7" t="n">
        <f aca="false">COUNTIF('Duel Log'!AD$2:AD$5455,$A189)</f>
        <v>1</v>
      </c>
      <c r="D189" s="7" t="n">
        <f aca="false">COUNTIFS('Duel Log'!AD$2:AD$5455,$A189,'Duel Log'!AA$2:AA$5455,"Win")</f>
        <v>1</v>
      </c>
      <c r="E189" s="7" t="n">
        <f aca="false">COUNTIFS('Duel Log'!AD$2:AD$5455,$A189,'Duel Log'!AA$2:AA$5455,"Loss")</f>
        <v>0</v>
      </c>
      <c r="F189" s="7" t="n">
        <f aca="false">COUNTIFS('Duel Log'!AD$2:AD$5455,$A189,'Duel Log'!AA$2:AA$5455,"Draw")</f>
        <v>0</v>
      </c>
      <c r="G189" s="13" t="n">
        <f aca="false">IFERROR(D189/C189,"")</f>
        <v>1</v>
      </c>
    </row>
    <row r="190" customFormat="false" ht="15" hidden="false" customHeight="true" outlineLevel="0" collapsed="false">
      <c r="A190" s="7" t="s">
        <v>100</v>
      </c>
      <c r="B190" s="7" t="s">
        <v>76</v>
      </c>
      <c r="C190" s="7" t="n">
        <f aca="false">COUNTIF('Duel Log'!AD$2:AD$5455,$A190)</f>
        <v>1</v>
      </c>
      <c r="D190" s="7" t="n">
        <f aca="false">COUNTIFS('Duel Log'!AD$2:AD$5455,$A190,'Duel Log'!AA$2:AA$5455,"Win")</f>
        <v>1</v>
      </c>
      <c r="E190" s="7" t="n">
        <f aca="false">COUNTIFS('Duel Log'!AD$2:AD$5455,$A190,'Duel Log'!AA$2:AA$5455,"Loss")</f>
        <v>0</v>
      </c>
      <c r="F190" s="7" t="n">
        <f aca="false">COUNTIFS('Duel Log'!AD$2:AD$5455,$A190,'Duel Log'!AA$2:AA$5455,"Draw")</f>
        <v>0</v>
      </c>
      <c r="G190" s="13" t="n">
        <f aca="false">IFERROR(D190/C190,"")</f>
        <v>1</v>
      </c>
    </row>
    <row r="191" customFormat="false" ht="15" hidden="false" customHeight="true" outlineLevel="0" collapsed="false">
      <c r="A191" s="7" t="s">
        <v>4675</v>
      </c>
      <c r="B191" s="7" t="s">
        <v>584</v>
      </c>
      <c r="C191" s="7" t="n">
        <f aca="false">COUNTIF('Duel Log'!AD$2:AD$5455,$A191)</f>
        <v>1</v>
      </c>
      <c r="D191" s="7" t="n">
        <f aca="false">COUNTIFS('Duel Log'!AD$2:AD$5455,$A191,'Duel Log'!AA$2:AA$5455,"Win")</f>
        <v>1</v>
      </c>
      <c r="E191" s="7" t="n">
        <f aca="false">COUNTIFS('Duel Log'!AD$2:AD$5455,$A191,'Duel Log'!AA$2:AA$5455,"Loss")</f>
        <v>0</v>
      </c>
      <c r="F191" s="7" t="n">
        <f aca="false">COUNTIFS('Duel Log'!AD$2:AD$5455,$A191,'Duel Log'!AA$2:AA$5455,"Draw")</f>
        <v>0</v>
      </c>
      <c r="G191" s="13" t="n">
        <f aca="false">IFERROR(D191/C191,"")</f>
        <v>1</v>
      </c>
    </row>
    <row r="192" customFormat="false" ht="15" hidden="false" customHeight="true" outlineLevel="0" collapsed="false">
      <c r="A192" s="7" t="s">
        <v>2440</v>
      </c>
      <c r="B192" s="7" t="s">
        <v>15480</v>
      </c>
      <c r="C192" s="7" t="n">
        <f aca="false">COUNTIF('Duel Log'!AD$2:AD$5455,$A192)</f>
        <v>2</v>
      </c>
      <c r="D192" s="7" t="n">
        <f aca="false">COUNTIFS('Duel Log'!AD$2:AD$5455,$A192,'Duel Log'!AA$2:AA$5455,"Win")</f>
        <v>0</v>
      </c>
      <c r="E192" s="7" t="n">
        <f aca="false">COUNTIFS('Duel Log'!AD$2:AD$5455,$A192,'Duel Log'!AA$2:AA$5455,"Loss")</f>
        <v>2</v>
      </c>
      <c r="F192" s="7" t="n">
        <f aca="false">COUNTIFS('Duel Log'!AD$2:AD$5455,$A192,'Duel Log'!AA$2:AA$5455,"Draw")</f>
        <v>0</v>
      </c>
      <c r="G192" s="13" t="n">
        <f aca="false">IFERROR(D192/C192,"")</f>
        <v>0</v>
      </c>
    </row>
    <row r="193" customFormat="false" ht="15" hidden="false" customHeight="true" outlineLevel="0" collapsed="false">
      <c r="A193" s="7" t="s">
        <v>7232</v>
      </c>
      <c r="B193" s="7" t="s">
        <v>343</v>
      </c>
      <c r="C193" s="7" t="n">
        <f aca="false">COUNTIF('Duel Log'!AD$2:AD$5455,$A193)</f>
        <v>1</v>
      </c>
      <c r="D193" s="7" t="n">
        <f aca="false">COUNTIFS('Duel Log'!AD$2:AD$5455,$A193,'Duel Log'!AA$2:AA$5455,"Win")</f>
        <v>0</v>
      </c>
      <c r="E193" s="7" t="n">
        <f aca="false">COUNTIFS('Duel Log'!AD$2:AD$5455,$A193,'Duel Log'!AA$2:AA$5455,"Loss")</f>
        <v>1</v>
      </c>
      <c r="F193" s="7" t="n">
        <f aca="false">COUNTIFS('Duel Log'!AD$2:AD$5455,$A193,'Duel Log'!AA$2:AA$5455,"Draw")</f>
        <v>0</v>
      </c>
      <c r="G193" s="13" t="n">
        <f aca="false">IFERROR(D193/C193,"")</f>
        <v>0</v>
      </c>
    </row>
    <row r="194" customFormat="false" ht="15" hidden="false" customHeight="true" outlineLevel="0" collapsed="false">
      <c r="A194" s="7" t="s">
        <v>7291</v>
      </c>
      <c r="B194" s="7" t="s">
        <v>343</v>
      </c>
      <c r="C194" s="7" t="n">
        <f aca="false">COUNTIF('Duel Log'!AD$2:AD$5455,$A194)</f>
        <v>1</v>
      </c>
      <c r="D194" s="7" t="n">
        <f aca="false">COUNTIFS('Duel Log'!AD$2:AD$5455,$A194,'Duel Log'!AA$2:AA$5455,"Win")</f>
        <v>0</v>
      </c>
      <c r="E194" s="7" t="n">
        <f aca="false">COUNTIFS('Duel Log'!AD$2:AD$5455,$A194,'Duel Log'!AA$2:AA$5455,"Loss")</f>
        <v>1</v>
      </c>
      <c r="F194" s="7" t="n">
        <f aca="false">COUNTIFS('Duel Log'!AD$2:AD$5455,$A194,'Duel Log'!AA$2:AA$5455,"Draw")</f>
        <v>0</v>
      </c>
      <c r="G194" s="13" t="n">
        <f aca="false">IFERROR(D194/C194,"")</f>
        <v>0</v>
      </c>
    </row>
    <row r="195" customFormat="false" ht="15" hidden="false" customHeight="true" outlineLevel="0" collapsed="false">
      <c r="A195" s="7" t="s">
        <v>4944</v>
      </c>
      <c r="B195" s="7" t="s">
        <v>613</v>
      </c>
      <c r="C195" s="7" t="n">
        <f aca="false">COUNTIF('Duel Log'!AD$2:AD$5455,$A195)</f>
        <v>1</v>
      </c>
      <c r="D195" s="7" t="n">
        <f aca="false">COUNTIFS('Duel Log'!AD$2:AD$5455,$A195,'Duel Log'!AA$2:AA$5455,"Win")</f>
        <v>1</v>
      </c>
      <c r="E195" s="7" t="n">
        <f aca="false">COUNTIFS('Duel Log'!AD$2:AD$5455,$A195,'Duel Log'!AA$2:AA$5455,"Loss")</f>
        <v>0</v>
      </c>
      <c r="F195" s="7" t="n">
        <f aca="false">COUNTIFS('Duel Log'!AD$2:AD$5455,$A195,'Duel Log'!AA$2:AA$5455,"Draw")</f>
        <v>0</v>
      </c>
      <c r="G195" s="13" t="n">
        <f aca="false">IFERROR(D195/C195,"")</f>
        <v>1</v>
      </c>
    </row>
    <row r="196" customFormat="false" ht="15" hidden="false" customHeight="true" outlineLevel="0" collapsed="false">
      <c r="A196" s="7" t="s">
        <v>4895</v>
      </c>
      <c r="B196" s="7" t="s">
        <v>15481</v>
      </c>
      <c r="C196" s="7" t="n">
        <f aca="false">COUNTIF('Duel Log'!AD$2:AD$5455,$A196)</f>
        <v>2</v>
      </c>
      <c r="D196" s="7" t="n">
        <f aca="false">COUNTIFS('Duel Log'!AD$2:AD$5455,$A196,'Duel Log'!AA$2:AA$5455,"Win")</f>
        <v>1</v>
      </c>
      <c r="E196" s="7" t="n">
        <f aca="false">COUNTIFS('Duel Log'!AD$2:AD$5455,$A196,'Duel Log'!AA$2:AA$5455,"Loss")</f>
        <v>1</v>
      </c>
      <c r="F196" s="7" t="n">
        <f aca="false">COUNTIFS('Duel Log'!AD$2:AD$5455,$A196,'Duel Log'!AA$2:AA$5455,"Draw")</f>
        <v>0</v>
      </c>
      <c r="G196" s="13" t="n">
        <f aca="false">IFERROR(D196/C196,"")</f>
        <v>0.5</v>
      </c>
    </row>
    <row r="197" customFormat="false" ht="15" hidden="false" customHeight="true" outlineLevel="0" collapsed="false">
      <c r="A197" s="7" t="s">
        <v>4888</v>
      </c>
      <c r="B197" s="7" t="s">
        <v>2158</v>
      </c>
      <c r="C197" s="7" t="n">
        <f aca="false">COUNTIF('Duel Log'!AD$2:AD$5455,$A197)</f>
        <v>1</v>
      </c>
      <c r="D197" s="7" t="n">
        <f aca="false">COUNTIFS('Duel Log'!AD$2:AD$5455,$A197,'Duel Log'!AA$2:AA$5455,"Win")</f>
        <v>1</v>
      </c>
      <c r="E197" s="7" t="n">
        <f aca="false">COUNTIFS('Duel Log'!AD$2:AD$5455,$A197,'Duel Log'!AA$2:AA$5455,"Loss")</f>
        <v>0</v>
      </c>
      <c r="F197" s="7" t="n">
        <f aca="false">COUNTIFS('Duel Log'!AD$2:AD$5455,$A197,'Duel Log'!AA$2:AA$5455,"Draw")</f>
        <v>0</v>
      </c>
      <c r="G197" s="13" t="n">
        <f aca="false">IFERROR(D197/C197,"")</f>
        <v>1</v>
      </c>
    </row>
    <row r="198" customFormat="false" ht="15" hidden="false" customHeight="true" outlineLevel="0" collapsed="false">
      <c r="A198" s="7" t="s">
        <v>8012</v>
      </c>
      <c r="B198" s="8" t="s">
        <v>3690</v>
      </c>
      <c r="C198" s="7" t="n">
        <f aca="false">COUNTIF('Duel Log'!AD$2:AD$5455,$A198)</f>
        <v>1</v>
      </c>
      <c r="D198" s="7" t="n">
        <f aca="false">COUNTIFS('Duel Log'!AD$2:AD$5455,$A198,'Duel Log'!AA$2:AA$5455,"Win")</f>
        <v>0</v>
      </c>
      <c r="E198" s="7" t="n">
        <f aca="false">COUNTIFS('Duel Log'!AD$2:AD$5455,$A198,'Duel Log'!AA$2:AA$5455,"Loss")</f>
        <v>1</v>
      </c>
      <c r="F198" s="7" t="n">
        <f aca="false">COUNTIFS('Duel Log'!AD$2:AD$5455,$A198,'Duel Log'!AA$2:AA$5455,"Draw")</f>
        <v>0</v>
      </c>
      <c r="G198" s="13" t="n">
        <f aca="false">IFERROR(D198/C198,"")</f>
        <v>0</v>
      </c>
    </row>
    <row r="199" customFormat="false" ht="15" hidden="false" customHeight="true" outlineLevel="0" collapsed="false">
      <c r="A199" s="7" t="s">
        <v>4790</v>
      </c>
      <c r="B199" s="7" t="s">
        <v>1206</v>
      </c>
      <c r="C199" s="7" t="n">
        <f aca="false">COUNTIF('Duel Log'!AD$2:AD$5455,$A199)</f>
        <v>1</v>
      </c>
      <c r="D199" s="7" t="n">
        <f aca="false">COUNTIFS('Duel Log'!AD$2:AD$5455,$A199,'Duel Log'!AA$2:AA$5455,"Win")</f>
        <v>1</v>
      </c>
      <c r="E199" s="7" t="n">
        <f aca="false">COUNTIFS('Duel Log'!AD$2:AD$5455,$A199,'Duel Log'!AA$2:AA$5455,"Loss")</f>
        <v>0</v>
      </c>
      <c r="F199" s="7" t="n">
        <f aca="false">COUNTIFS('Duel Log'!AD$2:AD$5455,$A199,'Duel Log'!AA$2:AA$5455,"Draw")</f>
        <v>0</v>
      </c>
      <c r="G199" s="13" t="n">
        <f aca="false">IFERROR(D199/C199,"")</f>
        <v>1</v>
      </c>
    </row>
    <row r="200" customFormat="false" ht="15" hidden="false" customHeight="true" outlineLevel="0" collapsed="false">
      <c r="A200" s="7" t="s">
        <v>1725</v>
      </c>
      <c r="B200" s="7" t="s">
        <v>15482</v>
      </c>
      <c r="C200" s="7" t="n">
        <f aca="false">COUNTIF('Duel Log'!AD$2:AD$5455,$A200)</f>
        <v>2</v>
      </c>
      <c r="D200" s="7" t="n">
        <f aca="false">COUNTIFS('Duel Log'!AD$2:AD$5455,$A200,'Duel Log'!AA$2:AA$5455,"Win")</f>
        <v>1</v>
      </c>
      <c r="E200" s="7" t="n">
        <f aca="false">COUNTIFS('Duel Log'!AD$2:AD$5455,$A200,'Duel Log'!AA$2:AA$5455,"Loss")</f>
        <v>1</v>
      </c>
      <c r="F200" s="7" t="n">
        <f aca="false">COUNTIFS('Duel Log'!AD$2:AD$5455,$A200,'Duel Log'!AA$2:AA$5455,"Draw")</f>
        <v>0</v>
      </c>
      <c r="G200" s="13" t="n">
        <f aca="false">IFERROR(D200/C200,"")</f>
        <v>0.5</v>
      </c>
    </row>
    <row r="201" customFormat="false" ht="15" hidden="false" customHeight="true" outlineLevel="0" collapsed="false">
      <c r="A201" s="7" t="s">
        <v>1308</v>
      </c>
      <c r="B201" s="7" t="s">
        <v>547</v>
      </c>
      <c r="C201" s="7" t="n">
        <f aca="false">COUNTIF('Duel Log'!AD$2:AD$5455,$A201)</f>
        <v>1</v>
      </c>
      <c r="D201" s="7" t="n">
        <f aca="false">COUNTIFS('Duel Log'!AD$2:AD$5455,$A201,'Duel Log'!AA$2:AA$5455,"Win")</f>
        <v>1</v>
      </c>
      <c r="E201" s="7" t="n">
        <f aca="false">COUNTIFS('Duel Log'!AD$2:AD$5455,$A201,'Duel Log'!AA$2:AA$5455,"Loss")</f>
        <v>0</v>
      </c>
      <c r="F201" s="7" t="n">
        <f aca="false">COUNTIFS('Duel Log'!AD$2:AD$5455,$A201,'Duel Log'!AA$2:AA$5455,"Draw")</f>
        <v>0</v>
      </c>
      <c r="G201" s="13" t="n">
        <f aca="false">IFERROR(D201/C201,"")</f>
        <v>1</v>
      </c>
    </row>
    <row r="202" customFormat="false" ht="15" hidden="false" customHeight="true" outlineLevel="0" collapsed="false">
      <c r="A202" s="7" t="s">
        <v>2402</v>
      </c>
      <c r="B202" s="7" t="s">
        <v>2328</v>
      </c>
      <c r="C202" s="7" t="n">
        <f aca="false">COUNTIF('Duel Log'!AD$2:AD$5455,$A202)</f>
        <v>1</v>
      </c>
      <c r="D202" s="7" t="n">
        <f aca="false">COUNTIFS('Duel Log'!AD$2:AD$5455,$A202,'Duel Log'!AA$2:AA$5455,"Win")</f>
        <v>0</v>
      </c>
      <c r="E202" s="7" t="n">
        <f aca="false">COUNTIFS('Duel Log'!AD$2:AD$5455,$A202,'Duel Log'!AA$2:AA$5455,"Loss")</f>
        <v>1</v>
      </c>
      <c r="F202" s="7" t="n">
        <f aca="false">COUNTIFS('Duel Log'!AD$2:AD$5455,$A202,'Duel Log'!AA$2:AA$5455,"Draw")</f>
        <v>0</v>
      </c>
      <c r="G202" s="13" t="n">
        <f aca="false">IFERROR(D202/C202,"")</f>
        <v>0</v>
      </c>
    </row>
    <row r="203" customFormat="false" ht="15" hidden="false" customHeight="true" outlineLevel="0" collapsed="false">
      <c r="A203" s="7" t="s">
        <v>848</v>
      </c>
      <c r="B203" s="7" t="s">
        <v>15483</v>
      </c>
      <c r="C203" s="7" t="n">
        <f aca="false">COUNTIF('Duel Log'!AD$2:AD$5455,$A203)</f>
        <v>2</v>
      </c>
      <c r="D203" s="7" t="n">
        <f aca="false">COUNTIFS('Duel Log'!AD$2:AD$5455,$A203,'Duel Log'!AA$2:AA$5455,"Win")</f>
        <v>1</v>
      </c>
      <c r="E203" s="7" t="n">
        <f aca="false">COUNTIFS('Duel Log'!AD$2:AD$5455,$A203,'Duel Log'!AA$2:AA$5455,"Loss")</f>
        <v>1</v>
      </c>
      <c r="F203" s="7" t="n">
        <f aca="false">COUNTIFS('Duel Log'!AD$2:AD$5455,$A203,'Duel Log'!AA$2:AA$5455,"Draw")</f>
        <v>0</v>
      </c>
      <c r="G203" s="13" t="n">
        <f aca="false">IFERROR(D203/C203,"")</f>
        <v>0.5</v>
      </c>
    </row>
    <row r="204" customFormat="false" ht="15" hidden="false" customHeight="true" outlineLevel="0" collapsed="false">
      <c r="A204" s="7" t="s">
        <v>8003</v>
      </c>
      <c r="B204" s="7" t="s">
        <v>753</v>
      </c>
      <c r="C204" s="7" t="n">
        <f aca="false">COUNTIF('Duel Log'!AD$2:AD$5455,$A204)</f>
        <v>1</v>
      </c>
      <c r="D204" s="7" t="n">
        <f aca="false">COUNTIFS('Duel Log'!AD$2:AD$5455,$A204,'Duel Log'!AA$2:AA$5455,"Win")</f>
        <v>0</v>
      </c>
      <c r="E204" s="7" t="n">
        <f aca="false">COUNTIFS('Duel Log'!AD$2:AD$5455,$A204,'Duel Log'!AA$2:AA$5455,"Loss")</f>
        <v>1</v>
      </c>
      <c r="F204" s="7" t="n">
        <f aca="false">COUNTIFS('Duel Log'!AD$2:AD$5455,$A204,'Duel Log'!AA$2:AA$5455,"Draw")</f>
        <v>0</v>
      </c>
      <c r="G204" s="13" t="n">
        <f aca="false">IFERROR(D204/C204,"")</f>
        <v>0</v>
      </c>
    </row>
    <row r="205" customFormat="false" ht="15" hidden="false" customHeight="true" outlineLevel="0" collapsed="false">
      <c r="A205" s="7" t="s">
        <v>3126</v>
      </c>
      <c r="B205" s="7" t="s">
        <v>1676</v>
      </c>
      <c r="C205" s="7" t="n">
        <f aca="false">COUNTIF('Duel Log'!AD$2:AD$5455,$A205)</f>
        <v>2</v>
      </c>
      <c r="D205" s="7" t="n">
        <f aca="false">COUNTIFS('Duel Log'!AD$2:AD$5455,$A205,'Duel Log'!AA$2:AA$5455,"Win")</f>
        <v>0</v>
      </c>
      <c r="E205" s="7" t="n">
        <f aca="false">COUNTIFS('Duel Log'!AD$2:AD$5455,$A205,'Duel Log'!AA$2:AA$5455,"Loss")</f>
        <v>2</v>
      </c>
      <c r="F205" s="7" t="n">
        <f aca="false">COUNTIFS('Duel Log'!AD$2:AD$5455,$A205,'Duel Log'!AA$2:AA$5455,"Draw")</f>
        <v>0</v>
      </c>
      <c r="G205" s="13" t="n">
        <f aca="false">IFERROR(D205/C205,"")</f>
        <v>0</v>
      </c>
    </row>
    <row r="206" customFormat="false" ht="15" hidden="false" customHeight="true" outlineLevel="0" collapsed="false">
      <c r="A206" s="7" t="s">
        <v>4478</v>
      </c>
      <c r="B206" s="7" t="s">
        <v>3071</v>
      </c>
      <c r="C206" s="7" t="n">
        <f aca="false">COUNTIF('Duel Log'!AD$2:AD$5455,$A206)</f>
        <v>1</v>
      </c>
      <c r="D206" s="7" t="n">
        <f aca="false">COUNTIFS('Duel Log'!AD$2:AD$5455,$A206,'Duel Log'!AA$2:AA$5455,"Win")</f>
        <v>1</v>
      </c>
      <c r="E206" s="7" t="n">
        <f aca="false">COUNTIFS('Duel Log'!AD$2:AD$5455,$A206,'Duel Log'!AA$2:AA$5455,"Loss")</f>
        <v>0</v>
      </c>
      <c r="F206" s="7" t="n">
        <f aca="false">COUNTIFS('Duel Log'!AD$2:AD$5455,$A206,'Duel Log'!AA$2:AA$5455,"Draw")</f>
        <v>0</v>
      </c>
      <c r="G206" s="13" t="n">
        <f aca="false">IFERROR(D206/C206,"")</f>
        <v>1</v>
      </c>
    </row>
    <row r="207" customFormat="false" ht="15" hidden="false" customHeight="true" outlineLevel="0" collapsed="false">
      <c r="A207" s="7" t="s">
        <v>3499</v>
      </c>
      <c r="B207" s="7" t="s">
        <v>2789</v>
      </c>
      <c r="C207" s="7" t="n">
        <f aca="false">COUNTIF('Duel Log'!AD$2:AD$5455,$A207)</f>
        <v>1</v>
      </c>
      <c r="D207" s="7" t="n">
        <f aca="false">COUNTIFS('Duel Log'!AD$2:AD$5455,$A207,'Duel Log'!AA$2:AA$5455,"Win")</f>
        <v>1</v>
      </c>
      <c r="E207" s="7" t="n">
        <f aca="false">COUNTIFS('Duel Log'!AD$2:AD$5455,$A207,'Duel Log'!AA$2:AA$5455,"Loss")</f>
        <v>0</v>
      </c>
      <c r="F207" s="7" t="n">
        <f aca="false">COUNTIFS('Duel Log'!AD$2:AD$5455,$A207,'Duel Log'!AA$2:AA$5455,"Draw")</f>
        <v>0</v>
      </c>
      <c r="G207" s="13" t="n">
        <f aca="false">IFERROR(D207/C207,"")</f>
        <v>1</v>
      </c>
    </row>
    <row r="208" customFormat="false" ht="15" hidden="false" customHeight="true" outlineLevel="0" collapsed="false">
      <c r="A208" s="7" t="s">
        <v>3095</v>
      </c>
      <c r="B208" s="7" t="s">
        <v>2953</v>
      </c>
      <c r="C208" s="7" t="n">
        <f aca="false">COUNTIF('Duel Log'!AD$2:AD$5455,$A208)</f>
        <v>1</v>
      </c>
      <c r="D208" s="7" t="n">
        <f aca="false">COUNTIFS('Duel Log'!AD$2:AD$5455,$A208,'Duel Log'!AA$2:AA$5455,"Win")</f>
        <v>0</v>
      </c>
      <c r="E208" s="7" t="n">
        <f aca="false">COUNTIFS('Duel Log'!AD$2:AD$5455,$A208,'Duel Log'!AA$2:AA$5455,"Loss")</f>
        <v>1</v>
      </c>
      <c r="F208" s="7" t="n">
        <f aca="false">COUNTIFS('Duel Log'!AD$2:AD$5455,$A208,'Duel Log'!AA$2:AA$5455,"Draw")</f>
        <v>0</v>
      </c>
      <c r="G208" s="13" t="n">
        <f aca="false">IFERROR(D208/C208,"")</f>
        <v>0</v>
      </c>
    </row>
    <row r="209" customFormat="false" ht="15" hidden="false" customHeight="true" outlineLevel="0" collapsed="false">
      <c r="A209" s="7" t="s">
        <v>6394</v>
      </c>
      <c r="B209" s="7" t="s">
        <v>1066</v>
      </c>
      <c r="C209" s="7" t="n">
        <f aca="false">COUNTIF('Duel Log'!AD$2:AD$5455,$A209)</f>
        <v>1</v>
      </c>
      <c r="D209" s="7" t="n">
        <f aca="false">COUNTIFS('Duel Log'!AD$2:AD$5455,$A209,'Duel Log'!AA$2:AA$5455,"Win")</f>
        <v>0</v>
      </c>
      <c r="E209" s="7" t="n">
        <f aca="false">COUNTIFS('Duel Log'!AD$2:AD$5455,$A209,'Duel Log'!AA$2:AA$5455,"Loss")</f>
        <v>1</v>
      </c>
      <c r="F209" s="7" t="n">
        <f aca="false">COUNTIFS('Duel Log'!AD$2:AD$5455,$A209,'Duel Log'!AA$2:AA$5455,"Draw")</f>
        <v>0</v>
      </c>
      <c r="G209" s="13" t="n">
        <f aca="false">IFERROR(D209/C209,"")</f>
        <v>0</v>
      </c>
    </row>
    <row r="210" customFormat="false" ht="15" hidden="false" customHeight="true" outlineLevel="0" collapsed="false">
      <c r="A210" s="7" t="s">
        <v>1603</v>
      </c>
      <c r="B210" s="7" t="s">
        <v>343</v>
      </c>
      <c r="C210" s="7" t="n">
        <f aca="false">COUNTIF('Duel Log'!AD$2:AD$5455,$A210)</f>
        <v>1</v>
      </c>
      <c r="D210" s="7" t="n">
        <f aca="false">COUNTIFS('Duel Log'!AD$2:AD$5455,$A210,'Duel Log'!AA$2:AA$5455,"Win")</f>
        <v>0</v>
      </c>
      <c r="E210" s="7" t="n">
        <f aca="false">COUNTIFS('Duel Log'!AD$2:AD$5455,$A210,'Duel Log'!AA$2:AA$5455,"Loss")</f>
        <v>1</v>
      </c>
      <c r="F210" s="7" t="n">
        <f aca="false">COUNTIFS('Duel Log'!AD$2:AD$5455,$A210,'Duel Log'!AA$2:AA$5455,"Draw")</f>
        <v>0</v>
      </c>
      <c r="G210" s="13" t="n">
        <f aca="false">IFERROR(D210/C210,"")</f>
        <v>0</v>
      </c>
    </row>
    <row r="211" customFormat="false" ht="15" hidden="false" customHeight="true" outlineLevel="0" collapsed="false">
      <c r="A211" s="7" t="s">
        <v>2902</v>
      </c>
      <c r="B211" s="7" t="s">
        <v>2789</v>
      </c>
      <c r="C211" s="7" t="n">
        <f aca="false">COUNTIF('Duel Log'!AD$2:AD$5455,$A211)</f>
        <v>1</v>
      </c>
      <c r="D211" s="7" t="n">
        <f aca="false">COUNTIFS('Duel Log'!AD$2:AD$5455,$A211,'Duel Log'!AA$2:AA$5455,"Win")</f>
        <v>0</v>
      </c>
      <c r="E211" s="7" t="n">
        <f aca="false">COUNTIFS('Duel Log'!AD$2:AD$5455,$A211,'Duel Log'!AA$2:AA$5455,"Loss")</f>
        <v>1</v>
      </c>
      <c r="F211" s="7" t="n">
        <f aca="false">COUNTIFS('Duel Log'!AD$2:AD$5455,$A211,'Duel Log'!AA$2:AA$5455,"Draw")</f>
        <v>0</v>
      </c>
      <c r="G211" s="13" t="n">
        <f aca="false">IFERROR(D211/C211,"")</f>
        <v>0</v>
      </c>
    </row>
    <row r="212" customFormat="false" ht="15" hidden="false" customHeight="true" outlineLevel="0" collapsed="false">
      <c r="A212" s="7" t="s">
        <v>5622</v>
      </c>
      <c r="B212" s="7" t="s">
        <v>1206</v>
      </c>
      <c r="C212" s="7" t="n">
        <f aca="false">COUNTIF('Duel Log'!AD$2:AD$5455,$A212)</f>
        <v>1</v>
      </c>
      <c r="D212" s="7" t="n">
        <f aca="false">COUNTIFS('Duel Log'!AD$2:AD$5455,$A212,'Duel Log'!AA$2:AA$5455,"Win")</f>
        <v>0</v>
      </c>
      <c r="E212" s="7" t="n">
        <f aca="false">COUNTIFS('Duel Log'!AD$2:AD$5455,$A212,'Duel Log'!AA$2:AA$5455,"Loss")</f>
        <v>1</v>
      </c>
      <c r="F212" s="7" t="n">
        <f aca="false">COUNTIFS('Duel Log'!AD$2:AD$5455,$A212,'Duel Log'!AA$2:AA$5455,"Draw")</f>
        <v>0</v>
      </c>
      <c r="G212" s="13" t="n">
        <f aca="false">IFERROR(D212/C212,"")</f>
        <v>0</v>
      </c>
    </row>
    <row r="213" customFormat="false" ht="15" hidden="false" customHeight="true" outlineLevel="0" collapsed="false">
      <c r="A213" s="7" t="s">
        <v>5747</v>
      </c>
      <c r="B213" s="7" t="s">
        <v>227</v>
      </c>
      <c r="C213" s="7" t="n">
        <f aca="false">COUNTIF('Duel Log'!AD$2:AD$5455,$A213)</f>
        <v>1</v>
      </c>
      <c r="D213" s="7" t="n">
        <f aca="false">COUNTIFS('Duel Log'!AD$2:AD$5455,$A213,'Duel Log'!AA$2:AA$5455,"Win")</f>
        <v>1</v>
      </c>
      <c r="E213" s="7" t="n">
        <f aca="false">COUNTIFS('Duel Log'!AD$2:AD$5455,$A213,'Duel Log'!AA$2:AA$5455,"Loss")</f>
        <v>0</v>
      </c>
      <c r="F213" s="7" t="n">
        <f aca="false">COUNTIFS('Duel Log'!AD$2:AD$5455,$A213,'Duel Log'!AA$2:AA$5455,"Draw")</f>
        <v>0</v>
      </c>
      <c r="G213" s="13" t="n">
        <f aca="false">IFERROR(D213/C213,"")</f>
        <v>1</v>
      </c>
    </row>
    <row r="214" customFormat="false" ht="15" hidden="false" customHeight="true" outlineLevel="0" collapsed="false">
      <c r="A214" s="7" t="s">
        <v>4986</v>
      </c>
      <c r="B214" s="7" t="s">
        <v>613</v>
      </c>
      <c r="C214" s="7" t="n">
        <f aca="false">COUNTIF('Duel Log'!AD$2:AD$5455,$A214)</f>
        <v>1</v>
      </c>
      <c r="D214" s="7" t="n">
        <f aca="false">COUNTIFS('Duel Log'!AD$2:AD$5455,$A214,'Duel Log'!AA$2:AA$5455,"Win")</f>
        <v>1</v>
      </c>
      <c r="E214" s="7" t="n">
        <f aca="false">COUNTIFS('Duel Log'!AD$2:AD$5455,$A214,'Duel Log'!AA$2:AA$5455,"Loss")</f>
        <v>0</v>
      </c>
      <c r="F214" s="7" t="n">
        <f aca="false">COUNTIFS('Duel Log'!AD$2:AD$5455,$A214,'Duel Log'!AA$2:AA$5455,"Draw")</f>
        <v>0</v>
      </c>
      <c r="G214" s="13" t="n">
        <f aca="false">IFERROR(D214/C214,"")</f>
        <v>1</v>
      </c>
    </row>
    <row r="215" customFormat="false" ht="15" hidden="false" customHeight="true" outlineLevel="0" collapsed="false">
      <c r="A215" s="7" t="s">
        <v>571</v>
      </c>
      <c r="B215" s="7" t="s">
        <v>15484</v>
      </c>
      <c r="C215" s="7" t="n">
        <f aca="false">COUNTIF('Duel Log'!AD$2:AD$5455,$A215)</f>
        <v>3</v>
      </c>
      <c r="D215" s="7" t="n">
        <f aca="false">COUNTIFS('Duel Log'!AD$2:AD$5455,$A215,'Duel Log'!AA$2:AA$5455,"Win")</f>
        <v>1</v>
      </c>
      <c r="E215" s="7" t="n">
        <f aca="false">COUNTIFS('Duel Log'!AD$2:AD$5455,$A215,'Duel Log'!AA$2:AA$5455,"Loss")</f>
        <v>2</v>
      </c>
      <c r="F215" s="7" t="n">
        <f aca="false">COUNTIFS('Duel Log'!AD$2:AD$5455,$A215,'Duel Log'!AA$2:AA$5455,"Draw")</f>
        <v>0</v>
      </c>
      <c r="G215" s="13" t="n">
        <f aca="false">IFERROR(D215/C215,"")</f>
        <v>0.333333333333333</v>
      </c>
    </row>
    <row r="216" customFormat="false" ht="15" hidden="false" customHeight="true" outlineLevel="0" collapsed="false">
      <c r="A216" s="7" t="s">
        <v>1023</v>
      </c>
      <c r="B216" s="7" t="s">
        <v>15485</v>
      </c>
      <c r="C216" s="7" t="n">
        <f aca="false">COUNTIF('Duel Log'!AD$2:AD$5455,$A216)</f>
        <v>4</v>
      </c>
      <c r="D216" s="7" t="n">
        <f aca="false">COUNTIFS('Duel Log'!AD$2:AD$5455,$A216,'Duel Log'!AA$2:AA$5455,"Win")</f>
        <v>2</v>
      </c>
      <c r="E216" s="7" t="n">
        <f aca="false">COUNTIFS('Duel Log'!AD$2:AD$5455,$A216,'Duel Log'!AA$2:AA$5455,"Loss")</f>
        <v>2</v>
      </c>
      <c r="F216" s="7" t="n">
        <f aca="false">COUNTIFS('Duel Log'!AD$2:AD$5455,$A216,'Duel Log'!AA$2:AA$5455,"Draw")</f>
        <v>0</v>
      </c>
      <c r="G216" s="13" t="n">
        <f aca="false">IFERROR(D216/C216,"")</f>
        <v>0.5</v>
      </c>
    </row>
    <row r="217" customFormat="false" ht="15" hidden="false" customHeight="true" outlineLevel="0" collapsed="false">
      <c r="A217" s="7" t="s">
        <v>5840</v>
      </c>
      <c r="B217" s="7" t="s">
        <v>584</v>
      </c>
      <c r="C217" s="7" t="n">
        <f aca="false">COUNTIF('Duel Log'!AD$2:AD$5455,$A217)</f>
        <v>1</v>
      </c>
      <c r="D217" s="7" t="n">
        <f aca="false">COUNTIFS('Duel Log'!AD$2:AD$5455,$A217,'Duel Log'!AA$2:AA$5455,"Win")</f>
        <v>1</v>
      </c>
      <c r="E217" s="7" t="n">
        <f aca="false">COUNTIFS('Duel Log'!AD$2:AD$5455,$A217,'Duel Log'!AA$2:AA$5455,"Loss")</f>
        <v>0</v>
      </c>
      <c r="F217" s="7" t="n">
        <f aca="false">COUNTIFS('Duel Log'!AD$2:AD$5455,$A217,'Duel Log'!AA$2:AA$5455,"Draw")</f>
        <v>0</v>
      </c>
      <c r="G217" s="13" t="n">
        <f aca="false">IFERROR(D217/C217,"")</f>
        <v>1</v>
      </c>
    </row>
    <row r="218" customFormat="false" ht="15" hidden="false" customHeight="true" outlineLevel="0" collapsed="false">
      <c r="A218" s="7" t="s">
        <v>5097</v>
      </c>
      <c r="B218" s="7" t="s">
        <v>613</v>
      </c>
      <c r="C218" s="7" t="n">
        <f aca="false">COUNTIF('Duel Log'!AD$2:AD$5455,$A218)</f>
        <v>1</v>
      </c>
      <c r="D218" s="7" t="n">
        <f aca="false">COUNTIFS('Duel Log'!AD$2:AD$5455,$A218,'Duel Log'!AA$2:AA$5455,"Win")</f>
        <v>0</v>
      </c>
      <c r="E218" s="7" t="n">
        <f aca="false">COUNTIFS('Duel Log'!AD$2:AD$5455,$A218,'Duel Log'!AA$2:AA$5455,"Loss")</f>
        <v>1</v>
      </c>
      <c r="F218" s="7" t="n">
        <f aca="false">COUNTIFS('Duel Log'!AD$2:AD$5455,$A218,'Duel Log'!AA$2:AA$5455,"Draw")</f>
        <v>0</v>
      </c>
      <c r="G218" s="13" t="n">
        <f aca="false">IFERROR(D218/C218,"")</f>
        <v>0</v>
      </c>
    </row>
    <row r="219" customFormat="false" ht="15" hidden="false" customHeight="true" outlineLevel="0" collapsed="false">
      <c r="A219" s="7" t="s">
        <v>1680</v>
      </c>
      <c r="B219" s="7" t="s">
        <v>1432</v>
      </c>
      <c r="C219" s="7" t="n">
        <f aca="false">COUNTIF('Duel Log'!AD$2:AD$5455,$A219)</f>
        <v>1</v>
      </c>
      <c r="D219" s="7" t="n">
        <f aca="false">COUNTIFS('Duel Log'!AD$2:AD$5455,$A219,'Duel Log'!AA$2:AA$5455,"Win")</f>
        <v>1</v>
      </c>
      <c r="E219" s="7" t="n">
        <f aca="false">COUNTIFS('Duel Log'!AD$2:AD$5455,$A219,'Duel Log'!AA$2:AA$5455,"Loss")</f>
        <v>0</v>
      </c>
      <c r="F219" s="7" t="n">
        <f aca="false">COUNTIFS('Duel Log'!AD$2:AD$5455,$A219,'Duel Log'!AA$2:AA$5455,"Draw")</f>
        <v>0</v>
      </c>
      <c r="G219" s="13" t="n">
        <f aca="false">IFERROR(D219/C219,"")</f>
        <v>1</v>
      </c>
    </row>
    <row r="220" customFormat="false" ht="15" hidden="false" customHeight="true" outlineLevel="0" collapsed="false">
      <c r="A220" s="7" t="s">
        <v>179</v>
      </c>
      <c r="B220" s="7" t="s">
        <v>15486</v>
      </c>
      <c r="C220" s="7" t="n">
        <f aca="false">COUNTIF('Duel Log'!AD$2:AD$5455,$A220)</f>
        <v>3</v>
      </c>
      <c r="D220" s="7" t="n">
        <f aca="false">COUNTIFS('Duel Log'!AD$2:AD$5455,$A220,'Duel Log'!AA$2:AA$5455,"Win")</f>
        <v>2</v>
      </c>
      <c r="E220" s="7" t="n">
        <f aca="false">COUNTIFS('Duel Log'!AD$2:AD$5455,$A220,'Duel Log'!AA$2:AA$5455,"Loss")</f>
        <v>1</v>
      </c>
      <c r="F220" s="7" t="n">
        <f aca="false">COUNTIFS('Duel Log'!AD$2:AD$5455,$A220,'Duel Log'!AA$2:AA$5455,"Draw")</f>
        <v>0</v>
      </c>
      <c r="G220" s="13" t="n">
        <f aca="false">IFERROR(D220/C220,"")</f>
        <v>0.666666666666667</v>
      </c>
    </row>
    <row r="221" customFormat="false" ht="15" hidden="false" customHeight="true" outlineLevel="0" collapsed="false">
      <c r="A221" s="7" t="s">
        <v>1288</v>
      </c>
      <c r="B221" s="7" t="s">
        <v>1283</v>
      </c>
      <c r="C221" s="7" t="n">
        <f aca="false">COUNTIF('Duel Log'!AD$2:AD$5455,$A221)</f>
        <v>1</v>
      </c>
      <c r="D221" s="7" t="n">
        <f aca="false">COUNTIFS('Duel Log'!AD$2:AD$5455,$A221,'Duel Log'!AA$2:AA$5455,"Win")</f>
        <v>1</v>
      </c>
      <c r="E221" s="7" t="n">
        <f aca="false">COUNTIFS('Duel Log'!AD$2:AD$5455,$A221,'Duel Log'!AA$2:AA$5455,"Loss")</f>
        <v>0</v>
      </c>
      <c r="F221" s="7" t="n">
        <f aca="false">COUNTIFS('Duel Log'!AD$2:AD$5455,$A221,'Duel Log'!AA$2:AA$5455,"Draw")</f>
        <v>0</v>
      </c>
      <c r="G221" s="13" t="n">
        <f aca="false">IFERROR(D221/C221,"")</f>
        <v>1</v>
      </c>
    </row>
    <row r="222" customFormat="false" ht="15" hidden="false" customHeight="true" outlineLevel="0" collapsed="false">
      <c r="A222" s="7" t="s">
        <v>4870</v>
      </c>
      <c r="B222" s="7" t="s">
        <v>15487</v>
      </c>
      <c r="C222" s="7" t="n">
        <f aca="false">COUNTIF('Duel Log'!AD$2:AD$5455,$A222)</f>
        <v>2</v>
      </c>
      <c r="D222" s="7" t="n">
        <f aca="false">COUNTIFS('Duel Log'!AD$2:AD$5455,$A222,'Duel Log'!AA$2:AA$5455,"Win")</f>
        <v>1</v>
      </c>
      <c r="E222" s="7" t="n">
        <f aca="false">COUNTIFS('Duel Log'!AD$2:AD$5455,$A222,'Duel Log'!AA$2:AA$5455,"Loss")</f>
        <v>1</v>
      </c>
      <c r="F222" s="7" t="n">
        <f aca="false">COUNTIFS('Duel Log'!AD$2:AD$5455,$A222,'Duel Log'!AA$2:AA$5455,"Draw")</f>
        <v>0</v>
      </c>
      <c r="G222" s="13" t="n">
        <f aca="false">IFERROR(D222/C222,"")</f>
        <v>0.5</v>
      </c>
    </row>
    <row r="223" customFormat="false" ht="15" hidden="false" customHeight="true" outlineLevel="0" collapsed="false">
      <c r="A223" s="7" t="s">
        <v>984</v>
      </c>
      <c r="B223" s="7" t="s">
        <v>15488</v>
      </c>
      <c r="C223" s="7" t="n">
        <f aca="false">COUNTIF('Duel Log'!AD$2:AD$5455,$A223)</f>
        <v>38</v>
      </c>
      <c r="D223" s="7" t="n">
        <f aca="false">COUNTIFS('Duel Log'!AD$2:AD$5455,$A223,'Duel Log'!AA$2:AA$5455,"Win")</f>
        <v>17</v>
      </c>
      <c r="E223" s="7" t="n">
        <f aca="false">COUNTIFS('Duel Log'!AD$2:AD$5455,$A223,'Duel Log'!AA$2:AA$5455,"Loss")</f>
        <v>21</v>
      </c>
      <c r="F223" s="7" t="n">
        <f aca="false">COUNTIFS('Duel Log'!AD$2:AD$5455,$A223,'Duel Log'!AA$2:AA$5455,"Draw")</f>
        <v>0</v>
      </c>
      <c r="G223" s="13" t="n">
        <f aca="false">IFERROR(D223/C223,"")</f>
        <v>0.447368421052632</v>
      </c>
    </row>
    <row r="224" customFormat="false" ht="15" hidden="false" customHeight="true" outlineLevel="0" collapsed="false">
      <c r="A224" s="7" t="s">
        <v>2273</v>
      </c>
      <c r="B224" s="7" t="s">
        <v>15489</v>
      </c>
      <c r="C224" s="7" t="n">
        <f aca="false">COUNTIF('Duel Log'!AD$2:AD$5455,$A224)</f>
        <v>9</v>
      </c>
      <c r="D224" s="7" t="n">
        <f aca="false">COUNTIFS('Duel Log'!AD$2:AD$5455,$A224,'Duel Log'!AA$2:AA$5455,"Win")</f>
        <v>7</v>
      </c>
      <c r="E224" s="7" t="n">
        <f aca="false">COUNTIFS('Duel Log'!AD$2:AD$5455,$A224,'Duel Log'!AA$2:AA$5455,"Loss")</f>
        <v>2</v>
      </c>
      <c r="F224" s="7" t="n">
        <f aca="false">COUNTIFS('Duel Log'!AD$2:AD$5455,$A224,'Duel Log'!AA$2:AA$5455,"Draw")</f>
        <v>0</v>
      </c>
      <c r="G224" s="13" t="n">
        <f aca="false">IFERROR(D224/C224,"")</f>
        <v>0.777777777777778</v>
      </c>
    </row>
    <row r="225" customFormat="false" ht="15" hidden="false" customHeight="true" outlineLevel="0" collapsed="false">
      <c r="A225" s="7" t="s">
        <v>3145</v>
      </c>
      <c r="B225" s="7" t="s">
        <v>2659</v>
      </c>
      <c r="C225" s="7" t="n">
        <f aca="false">COUNTIF('Duel Log'!AD$2:AD$5455,$A225)</f>
        <v>1</v>
      </c>
      <c r="D225" s="7" t="n">
        <f aca="false">COUNTIFS('Duel Log'!AD$2:AD$5455,$A225,'Duel Log'!AA$2:AA$5455,"Win")</f>
        <v>1</v>
      </c>
      <c r="E225" s="7" t="n">
        <f aca="false">COUNTIFS('Duel Log'!AD$2:AD$5455,$A225,'Duel Log'!AA$2:AA$5455,"Loss")</f>
        <v>0</v>
      </c>
      <c r="F225" s="7" t="n">
        <f aca="false">COUNTIFS('Duel Log'!AD$2:AD$5455,$A225,'Duel Log'!AA$2:AA$5455,"Draw")</f>
        <v>0</v>
      </c>
      <c r="G225" s="13" t="n">
        <f aca="false">IFERROR(D225/C225,"")</f>
        <v>1</v>
      </c>
    </row>
    <row r="226" customFormat="false" ht="15" hidden="false" customHeight="true" outlineLevel="0" collapsed="false">
      <c r="A226" s="7" t="s">
        <v>6153</v>
      </c>
      <c r="B226" s="7" t="s">
        <v>1754</v>
      </c>
      <c r="C226" s="7" t="n">
        <f aca="false">COUNTIF('Duel Log'!AD$2:AD$5455,$A226)</f>
        <v>1</v>
      </c>
      <c r="D226" s="7" t="n">
        <f aca="false">COUNTIFS('Duel Log'!AD$2:AD$5455,$A226,'Duel Log'!AA$2:AA$5455,"Win")</f>
        <v>0</v>
      </c>
      <c r="E226" s="7" t="n">
        <f aca="false">COUNTIFS('Duel Log'!AD$2:AD$5455,$A226,'Duel Log'!AA$2:AA$5455,"Loss")</f>
        <v>1</v>
      </c>
      <c r="F226" s="7" t="n">
        <f aca="false">COUNTIFS('Duel Log'!AD$2:AD$5455,$A226,'Duel Log'!AA$2:AA$5455,"Draw")</f>
        <v>0</v>
      </c>
      <c r="G226" s="13" t="n">
        <f aca="false">IFERROR(D226/C226,"")</f>
        <v>0</v>
      </c>
    </row>
    <row r="227" customFormat="false" ht="15" hidden="false" customHeight="true" outlineLevel="0" collapsed="false">
      <c r="A227" s="7" t="s">
        <v>6029</v>
      </c>
      <c r="B227" s="7" t="s">
        <v>198</v>
      </c>
      <c r="C227" s="7" t="n">
        <f aca="false">COUNTIF('Duel Log'!AD$2:AD$5455,$A227)</f>
        <v>1</v>
      </c>
      <c r="D227" s="7" t="n">
        <f aca="false">COUNTIFS('Duel Log'!AD$2:AD$5455,$A227,'Duel Log'!AA$2:AA$5455,"Win")</f>
        <v>0</v>
      </c>
      <c r="E227" s="7" t="n">
        <f aca="false">COUNTIFS('Duel Log'!AD$2:AD$5455,$A227,'Duel Log'!AA$2:AA$5455,"Loss")</f>
        <v>1</v>
      </c>
      <c r="F227" s="7" t="n">
        <f aca="false">COUNTIFS('Duel Log'!AD$2:AD$5455,$A227,'Duel Log'!AA$2:AA$5455,"Draw")</f>
        <v>0</v>
      </c>
      <c r="G227" s="13" t="n">
        <f aca="false">IFERROR(D227/C227,"")</f>
        <v>0</v>
      </c>
    </row>
    <row r="228" customFormat="false" ht="15" hidden="false" customHeight="true" outlineLevel="0" collapsed="false">
      <c r="A228" s="7" t="s">
        <v>1211</v>
      </c>
      <c r="B228" s="7" t="s">
        <v>1206</v>
      </c>
      <c r="C228" s="7" t="n">
        <f aca="false">COUNTIF('Duel Log'!AD$2:AD$5455,$A228)</f>
        <v>1</v>
      </c>
      <c r="D228" s="7" t="n">
        <f aca="false">COUNTIFS('Duel Log'!AD$2:AD$5455,$A228,'Duel Log'!AA$2:AA$5455,"Win")</f>
        <v>0</v>
      </c>
      <c r="E228" s="7" t="n">
        <f aca="false">COUNTIFS('Duel Log'!AD$2:AD$5455,$A228,'Duel Log'!AA$2:AA$5455,"Loss")</f>
        <v>1</v>
      </c>
      <c r="F228" s="7" t="n">
        <f aca="false">COUNTIFS('Duel Log'!AD$2:AD$5455,$A228,'Duel Log'!AA$2:AA$5455,"Draw")</f>
        <v>0</v>
      </c>
      <c r="G228" s="13" t="n">
        <f aca="false">IFERROR(D228/C228,"")</f>
        <v>0</v>
      </c>
    </row>
    <row r="229" customFormat="false" ht="15" hidden="false" customHeight="true" outlineLevel="0" collapsed="false">
      <c r="A229" s="7" t="s">
        <v>360</v>
      </c>
      <c r="B229" s="7" t="s">
        <v>356</v>
      </c>
      <c r="C229" s="7" t="n">
        <f aca="false">COUNTIF('Duel Log'!AD$2:AD$5455,$A229)</f>
        <v>1</v>
      </c>
      <c r="D229" s="7" t="n">
        <f aca="false">COUNTIFS('Duel Log'!AD$2:AD$5455,$A229,'Duel Log'!AA$2:AA$5455,"Win")</f>
        <v>0</v>
      </c>
      <c r="E229" s="7" t="n">
        <f aca="false">COUNTIFS('Duel Log'!AD$2:AD$5455,$A229,'Duel Log'!AA$2:AA$5455,"Loss")</f>
        <v>1</v>
      </c>
      <c r="F229" s="7" t="n">
        <f aca="false">COUNTIFS('Duel Log'!AD$2:AD$5455,$A229,'Duel Log'!AA$2:AA$5455,"Draw")</f>
        <v>0</v>
      </c>
      <c r="G229" s="13" t="n">
        <f aca="false">IFERROR(D229/C229,"")</f>
        <v>0</v>
      </c>
    </row>
    <row r="230" customFormat="false" ht="15" hidden="false" customHeight="true" outlineLevel="0" collapsed="false">
      <c r="A230" s="7" t="s">
        <v>1450</v>
      </c>
      <c r="B230" s="7" t="s">
        <v>15490</v>
      </c>
      <c r="C230" s="7" t="n">
        <f aca="false">COUNTIF('Duel Log'!AD$2:AD$5455,$A230)</f>
        <v>2</v>
      </c>
      <c r="D230" s="7" t="n">
        <f aca="false">COUNTIFS('Duel Log'!AD$2:AD$5455,$A230,'Duel Log'!AA$2:AA$5455,"Win")</f>
        <v>2</v>
      </c>
      <c r="E230" s="7" t="n">
        <f aca="false">COUNTIFS('Duel Log'!AD$2:AD$5455,$A230,'Duel Log'!AA$2:AA$5455,"Loss")</f>
        <v>0</v>
      </c>
      <c r="F230" s="7" t="n">
        <f aca="false">COUNTIFS('Duel Log'!AD$2:AD$5455,$A230,'Duel Log'!AA$2:AA$5455,"Draw")</f>
        <v>0</v>
      </c>
      <c r="G230" s="13" t="n">
        <f aca="false">IFERROR(D230/C230,"")</f>
        <v>1</v>
      </c>
    </row>
    <row r="231" customFormat="false" ht="15" hidden="false" customHeight="true" outlineLevel="0" collapsed="false">
      <c r="A231" s="7" t="s">
        <v>2602</v>
      </c>
      <c r="B231" s="7" t="s">
        <v>573</v>
      </c>
      <c r="C231" s="7" t="n">
        <f aca="false">COUNTIF('Duel Log'!AD$2:AD$5455,$A231)</f>
        <v>1</v>
      </c>
      <c r="D231" s="7" t="n">
        <f aca="false">COUNTIFS('Duel Log'!AD$2:AD$5455,$A231,'Duel Log'!AA$2:AA$5455,"Win")</f>
        <v>1</v>
      </c>
      <c r="E231" s="7" t="n">
        <f aca="false">COUNTIFS('Duel Log'!AD$2:AD$5455,$A231,'Duel Log'!AA$2:AA$5455,"Loss")</f>
        <v>0</v>
      </c>
      <c r="F231" s="7" t="n">
        <f aca="false">COUNTIFS('Duel Log'!AD$2:AD$5455,$A231,'Duel Log'!AA$2:AA$5455,"Draw")</f>
        <v>0</v>
      </c>
      <c r="G231" s="13" t="n">
        <f aca="false">IFERROR(D231/C231,"")</f>
        <v>1</v>
      </c>
    </row>
    <row r="232" customFormat="false" ht="15" hidden="false" customHeight="true" outlineLevel="0" collapsed="false">
      <c r="A232" s="7" t="s">
        <v>4625</v>
      </c>
      <c r="B232" s="7" t="s">
        <v>547</v>
      </c>
      <c r="C232" s="7" t="n">
        <f aca="false">COUNTIF('Duel Log'!AD$2:AD$5455,$A232)</f>
        <v>1</v>
      </c>
      <c r="D232" s="7" t="n">
        <f aca="false">COUNTIFS('Duel Log'!AD$2:AD$5455,$A232,'Duel Log'!AA$2:AA$5455,"Win")</f>
        <v>1</v>
      </c>
      <c r="E232" s="7" t="n">
        <f aca="false">COUNTIFS('Duel Log'!AD$2:AD$5455,$A232,'Duel Log'!AA$2:AA$5455,"Loss")</f>
        <v>0</v>
      </c>
      <c r="F232" s="7" t="n">
        <f aca="false">COUNTIFS('Duel Log'!AD$2:AD$5455,$A232,'Duel Log'!AA$2:AA$5455,"Draw")</f>
        <v>0</v>
      </c>
      <c r="G232" s="13" t="n">
        <f aca="false">IFERROR(D232/C232,"")</f>
        <v>1</v>
      </c>
    </row>
    <row r="233" customFormat="false" ht="15" hidden="false" customHeight="true" outlineLevel="0" collapsed="false">
      <c r="A233" s="7" t="s">
        <v>3391</v>
      </c>
      <c r="B233" s="7" t="s">
        <v>2789</v>
      </c>
      <c r="C233" s="7" t="n">
        <f aca="false">COUNTIF('Duel Log'!AD$2:AD$5455,$A233)</f>
        <v>1</v>
      </c>
      <c r="D233" s="7" t="n">
        <f aca="false">COUNTIFS('Duel Log'!AD$2:AD$5455,$A233,'Duel Log'!AA$2:AA$5455,"Win")</f>
        <v>1</v>
      </c>
      <c r="E233" s="7" t="n">
        <f aca="false">COUNTIFS('Duel Log'!AD$2:AD$5455,$A233,'Duel Log'!AA$2:AA$5455,"Loss")</f>
        <v>0</v>
      </c>
      <c r="F233" s="7" t="n">
        <f aca="false">COUNTIFS('Duel Log'!AD$2:AD$5455,$A233,'Duel Log'!AA$2:AA$5455,"Draw")</f>
        <v>0</v>
      </c>
      <c r="G233" s="13" t="n">
        <f aca="false">IFERROR(D233/C233,"")</f>
        <v>1</v>
      </c>
    </row>
    <row r="234" customFormat="false" ht="15" hidden="false" customHeight="true" outlineLevel="0" collapsed="false">
      <c r="A234" s="7" t="s">
        <v>5022</v>
      </c>
      <c r="B234" s="7" t="s">
        <v>613</v>
      </c>
      <c r="C234" s="7" t="n">
        <f aca="false">COUNTIF('Duel Log'!AD$2:AD$5455,$A234)</f>
        <v>1</v>
      </c>
      <c r="D234" s="7" t="n">
        <f aca="false">COUNTIFS('Duel Log'!AD$2:AD$5455,$A234,'Duel Log'!AA$2:AA$5455,"Win")</f>
        <v>0</v>
      </c>
      <c r="E234" s="7" t="n">
        <f aca="false">COUNTIFS('Duel Log'!AD$2:AD$5455,$A234,'Duel Log'!AA$2:AA$5455,"Loss")</f>
        <v>1</v>
      </c>
      <c r="F234" s="7" t="n">
        <f aca="false">COUNTIFS('Duel Log'!AD$2:AD$5455,$A234,'Duel Log'!AA$2:AA$5455,"Draw")</f>
        <v>0</v>
      </c>
      <c r="G234" s="13" t="n">
        <f aca="false">IFERROR(D234/C234,"")</f>
        <v>0</v>
      </c>
    </row>
    <row r="235" customFormat="false" ht="15" hidden="false" customHeight="true" outlineLevel="0" collapsed="false">
      <c r="A235" s="7" t="s">
        <v>7262</v>
      </c>
      <c r="B235" s="7" t="s">
        <v>343</v>
      </c>
      <c r="C235" s="7" t="n">
        <f aca="false">COUNTIF('Duel Log'!AD$2:AD$5455,$A235)</f>
        <v>1</v>
      </c>
      <c r="D235" s="7" t="n">
        <f aca="false">COUNTIFS('Duel Log'!AD$2:AD$5455,$A235,'Duel Log'!AA$2:AA$5455,"Win")</f>
        <v>0</v>
      </c>
      <c r="E235" s="7" t="n">
        <f aca="false">COUNTIFS('Duel Log'!AD$2:AD$5455,$A235,'Duel Log'!AA$2:AA$5455,"Loss")</f>
        <v>1</v>
      </c>
      <c r="F235" s="7" t="n">
        <f aca="false">COUNTIFS('Duel Log'!AD$2:AD$5455,$A235,'Duel Log'!AA$2:AA$5455,"Draw")</f>
        <v>0</v>
      </c>
      <c r="G235" s="13" t="n">
        <f aca="false">IFERROR(D235/C235,"")</f>
        <v>0</v>
      </c>
    </row>
    <row r="236" customFormat="false" ht="15" hidden="false" customHeight="true" outlineLevel="0" collapsed="false">
      <c r="A236" s="7" t="s">
        <v>4416</v>
      </c>
      <c r="B236" s="7" t="s">
        <v>356</v>
      </c>
      <c r="C236" s="7" t="n">
        <f aca="false">COUNTIF('Duel Log'!AD$2:AD$5455,$A236)</f>
        <v>1</v>
      </c>
      <c r="D236" s="7" t="n">
        <f aca="false">COUNTIFS('Duel Log'!AD$2:AD$5455,$A236,'Duel Log'!AA$2:AA$5455,"Win")</f>
        <v>0</v>
      </c>
      <c r="E236" s="7" t="n">
        <f aca="false">COUNTIFS('Duel Log'!AD$2:AD$5455,$A236,'Duel Log'!AA$2:AA$5455,"Loss")</f>
        <v>1</v>
      </c>
      <c r="F236" s="7" t="n">
        <f aca="false">COUNTIFS('Duel Log'!AD$2:AD$5455,$A236,'Duel Log'!AA$2:AA$5455,"Draw")</f>
        <v>0</v>
      </c>
      <c r="G236" s="13" t="n">
        <f aca="false">IFERROR(D236/C236,"")</f>
        <v>0</v>
      </c>
    </row>
    <row r="237" customFormat="false" ht="15" hidden="false" customHeight="true" outlineLevel="0" collapsed="false">
      <c r="A237" s="7" t="s">
        <v>7248</v>
      </c>
      <c r="B237" s="7" t="s">
        <v>343</v>
      </c>
      <c r="C237" s="7" t="n">
        <f aca="false">COUNTIF('Duel Log'!AD$2:AD$5455,$A237)</f>
        <v>1</v>
      </c>
      <c r="D237" s="7" t="n">
        <f aca="false">COUNTIFS('Duel Log'!AD$2:AD$5455,$A237,'Duel Log'!AA$2:AA$5455,"Win")</f>
        <v>0</v>
      </c>
      <c r="E237" s="7" t="n">
        <f aca="false">COUNTIFS('Duel Log'!AD$2:AD$5455,$A237,'Duel Log'!AA$2:AA$5455,"Loss")</f>
        <v>1</v>
      </c>
      <c r="F237" s="7" t="n">
        <f aca="false">COUNTIFS('Duel Log'!AD$2:AD$5455,$A237,'Duel Log'!AA$2:AA$5455,"Draw")</f>
        <v>0</v>
      </c>
      <c r="G237" s="13" t="n">
        <f aca="false">IFERROR(D237/C237,"")</f>
        <v>0</v>
      </c>
    </row>
    <row r="238" customFormat="false" ht="15" hidden="false" customHeight="true" outlineLevel="0" collapsed="false">
      <c r="A238" s="7" t="s">
        <v>4602</v>
      </c>
      <c r="B238" s="7" t="s">
        <v>547</v>
      </c>
      <c r="C238" s="7" t="n">
        <f aca="false">COUNTIF('Duel Log'!AD$2:AD$5455,$A238)</f>
        <v>2</v>
      </c>
      <c r="D238" s="7" t="n">
        <f aca="false">COUNTIFS('Duel Log'!AD$2:AD$5455,$A238,'Duel Log'!AA$2:AA$5455,"Win")</f>
        <v>1</v>
      </c>
      <c r="E238" s="7" t="n">
        <f aca="false">COUNTIFS('Duel Log'!AD$2:AD$5455,$A238,'Duel Log'!AA$2:AA$5455,"Loss")</f>
        <v>1</v>
      </c>
      <c r="F238" s="7" t="n">
        <f aca="false">COUNTIFS('Duel Log'!AD$2:AD$5455,$A238,'Duel Log'!AA$2:AA$5455,"Draw")</f>
        <v>0</v>
      </c>
      <c r="G238" s="13" t="n">
        <f aca="false">IFERROR(D238/C238,"")</f>
        <v>0.5</v>
      </c>
    </row>
    <row r="239" customFormat="false" ht="15" hidden="false" customHeight="true" outlineLevel="0" collapsed="false">
      <c r="A239" s="7" t="s">
        <v>5005</v>
      </c>
      <c r="B239" s="8" t="s">
        <v>558</v>
      </c>
      <c r="C239" s="7" t="n">
        <f aca="false">COUNTIF('Duel Log'!AD$2:AD$5455,$A239)</f>
        <v>1</v>
      </c>
      <c r="D239" s="7" t="n">
        <f aca="false">COUNTIFS('Duel Log'!AD$2:AD$5455,$A239,'Duel Log'!AA$2:AA$5455,"Win")</f>
        <v>0</v>
      </c>
      <c r="E239" s="7" t="n">
        <f aca="false">COUNTIFS('Duel Log'!AD$2:AD$5455,$A239,'Duel Log'!AA$2:AA$5455,"Loss")</f>
        <v>1</v>
      </c>
      <c r="F239" s="7" t="n">
        <f aca="false">COUNTIFS('Duel Log'!AD$2:AD$5455,$A239,'Duel Log'!AA$2:AA$5455,"Draw")</f>
        <v>0</v>
      </c>
      <c r="G239" s="13" t="n">
        <f aca="false">IFERROR(D239/C239,"")</f>
        <v>0</v>
      </c>
    </row>
    <row r="240" customFormat="false" ht="15" hidden="false" customHeight="true" outlineLevel="0" collapsed="false">
      <c r="A240" s="7" t="s">
        <v>7789</v>
      </c>
      <c r="B240" s="7" t="s">
        <v>253</v>
      </c>
      <c r="C240" s="7" t="n">
        <f aca="false">COUNTIF('Duel Log'!AD$2:AD$5455,$A240)</f>
        <v>1</v>
      </c>
      <c r="D240" s="7" t="n">
        <f aca="false">COUNTIFS('Duel Log'!AD$2:AD$5455,$A240,'Duel Log'!AA$2:AA$5455,"Win")</f>
        <v>1</v>
      </c>
      <c r="E240" s="7" t="n">
        <f aca="false">COUNTIFS('Duel Log'!AD$2:AD$5455,$A240,'Duel Log'!AA$2:AA$5455,"Loss")</f>
        <v>0</v>
      </c>
      <c r="F240" s="7" t="n">
        <f aca="false">COUNTIFS('Duel Log'!AD$2:AD$5455,$A240,'Duel Log'!AA$2:AA$5455,"Draw")</f>
        <v>0</v>
      </c>
      <c r="G240" s="13" t="n">
        <f aca="false">IFERROR(D240/C240,"")</f>
        <v>1</v>
      </c>
    </row>
    <row r="241" customFormat="false" ht="15" hidden="false" customHeight="true" outlineLevel="0" collapsed="false">
      <c r="A241" s="7" t="s">
        <v>3890</v>
      </c>
      <c r="B241" s="7" t="s">
        <v>523</v>
      </c>
      <c r="C241" s="7" t="n">
        <f aca="false">COUNTIF('Duel Log'!AD$2:AD$5455,$A241)</f>
        <v>1</v>
      </c>
      <c r="D241" s="7" t="n">
        <f aca="false">COUNTIFS('Duel Log'!AD$2:AD$5455,$A241,'Duel Log'!AA$2:AA$5455,"Win")</f>
        <v>1</v>
      </c>
      <c r="E241" s="7" t="n">
        <f aca="false">COUNTIFS('Duel Log'!AD$2:AD$5455,$A241,'Duel Log'!AA$2:AA$5455,"Loss")</f>
        <v>0</v>
      </c>
      <c r="F241" s="7" t="n">
        <f aca="false">COUNTIFS('Duel Log'!AD$2:AD$5455,$A241,'Duel Log'!AA$2:AA$5455,"Draw")</f>
        <v>0</v>
      </c>
      <c r="G241" s="13" t="n">
        <f aca="false">IFERROR(D241/C241,"")</f>
        <v>1</v>
      </c>
    </row>
    <row r="242" customFormat="false" ht="15" hidden="false" customHeight="true" outlineLevel="0" collapsed="false">
      <c r="A242" s="7" t="s">
        <v>996</v>
      </c>
      <c r="B242" s="7" t="s">
        <v>15491</v>
      </c>
      <c r="C242" s="7" t="n">
        <f aca="false">COUNTIF('Duel Log'!AD$2:AD$5455,$A242)</f>
        <v>5</v>
      </c>
      <c r="D242" s="7" t="n">
        <f aca="false">COUNTIFS('Duel Log'!AD$2:AD$5455,$A242,'Duel Log'!AA$2:AA$5455,"Win")</f>
        <v>4</v>
      </c>
      <c r="E242" s="7" t="n">
        <f aca="false">COUNTIFS('Duel Log'!AD$2:AD$5455,$A242,'Duel Log'!AA$2:AA$5455,"Loss")</f>
        <v>1</v>
      </c>
      <c r="F242" s="7" t="n">
        <f aca="false">COUNTIFS('Duel Log'!AD$2:AD$5455,$A242,'Duel Log'!AA$2:AA$5455,"Draw")</f>
        <v>0</v>
      </c>
      <c r="G242" s="13" t="n">
        <f aca="false">IFERROR(D242/C242,"")</f>
        <v>0.8</v>
      </c>
    </row>
    <row r="243" customFormat="false" ht="15" hidden="false" customHeight="true" outlineLevel="0" collapsed="false">
      <c r="A243" s="7" t="s">
        <v>456</v>
      </c>
      <c r="B243" s="7" t="s">
        <v>15492</v>
      </c>
      <c r="C243" s="7" t="n">
        <f aca="false">COUNTIF('Duel Log'!AD$2:AD$5455,$A243)</f>
        <v>23</v>
      </c>
      <c r="D243" s="7" t="n">
        <f aca="false">COUNTIFS('Duel Log'!AD$2:AD$5455,$A243,'Duel Log'!AA$2:AA$5455,"Win")</f>
        <v>16</v>
      </c>
      <c r="E243" s="7" t="n">
        <f aca="false">COUNTIFS('Duel Log'!AD$2:AD$5455,$A243,'Duel Log'!AA$2:AA$5455,"Loss")</f>
        <v>7</v>
      </c>
      <c r="F243" s="7" t="n">
        <f aca="false">COUNTIFS('Duel Log'!AD$2:AD$5455,$A243,'Duel Log'!AA$2:AA$5455,"Draw")</f>
        <v>0</v>
      </c>
      <c r="G243" s="13" t="n">
        <f aca="false">IFERROR(D243/C243,"")</f>
        <v>0.695652173913044</v>
      </c>
    </row>
    <row r="244" customFormat="false" ht="15" hidden="false" customHeight="true" outlineLevel="0" collapsed="false">
      <c r="A244" s="7" t="s">
        <v>1318</v>
      </c>
      <c r="B244" s="7" t="s">
        <v>1283</v>
      </c>
      <c r="C244" s="7" t="n">
        <f aca="false">COUNTIF('Duel Log'!AD$2:AD$5455,$A244)</f>
        <v>1</v>
      </c>
      <c r="D244" s="7" t="n">
        <f aca="false">COUNTIFS('Duel Log'!AD$2:AD$5455,$A244,'Duel Log'!AA$2:AA$5455,"Win")</f>
        <v>1</v>
      </c>
      <c r="E244" s="7" t="n">
        <f aca="false">COUNTIFS('Duel Log'!AD$2:AD$5455,$A244,'Duel Log'!AA$2:AA$5455,"Loss")</f>
        <v>0</v>
      </c>
      <c r="F244" s="7" t="n">
        <f aca="false">COUNTIFS('Duel Log'!AD$2:AD$5455,$A244,'Duel Log'!AA$2:AA$5455,"Draw")</f>
        <v>0</v>
      </c>
      <c r="G244" s="13" t="n">
        <f aca="false">IFERROR(D244/C244,"")</f>
        <v>1</v>
      </c>
    </row>
    <row r="245" customFormat="false" ht="15" hidden="false" customHeight="true" outlineLevel="0" collapsed="false">
      <c r="A245" s="7" t="s">
        <v>442</v>
      </c>
      <c r="B245" s="7" t="s">
        <v>15493</v>
      </c>
      <c r="C245" s="7" t="n">
        <f aca="false">COUNTIF('Duel Log'!AD$2:AD$5455,$A245)</f>
        <v>3</v>
      </c>
      <c r="D245" s="7" t="n">
        <f aca="false">COUNTIFS('Duel Log'!AD$2:AD$5455,$A245,'Duel Log'!AA$2:AA$5455,"Win")</f>
        <v>0</v>
      </c>
      <c r="E245" s="7" t="n">
        <f aca="false">COUNTIFS('Duel Log'!AD$2:AD$5455,$A245,'Duel Log'!AA$2:AA$5455,"Loss")</f>
        <v>3</v>
      </c>
      <c r="F245" s="7" t="n">
        <f aca="false">COUNTIFS('Duel Log'!AD$2:AD$5455,$A245,'Duel Log'!AA$2:AA$5455,"Draw")</f>
        <v>0</v>
      </c>
      <c r="G245" s="13" t="n">
        <f aca="false">IFERROR(D245/C245,"")</f>
        <v>0</v>
      </c>
    </row>
    <row r="246" customFormat="false" ht="15" hidden="false" customHeight="true" outlineLevel="0" collapsed="false">
      <c r="A246" s="7" t="s">
        <v>2117</v>
      </c>
      <c r="B246" s="7" t="s">
        <v>147</v>
      </c>
      <c r="C246" s="7" t="n">
        <f aca="false">COUNTIF('Duel Log'!AD$2:AD$5455,$A246)</f>
        <v>1</v>
      </c>
      <c r="D246" s="7" t="n">
        <f aca="false">COUNTIFS('Duel Log'!AD$2:AD$5455,$A246,'Duel Log'!AA$2:AA$5455,"Win")</f>
        <v>1</v>
      </c>
      <c r="E246" s="7" t="n">
        <f aca="false">COUNTIFS('Duel Log'!AD$2:AD$5455,$A246,'Duel Log'!AA$2:AA$5455,"Loss")</f>
        <v>0</v>
      </c>
      <c r="F246" s="7" t="n">
        <f aca="false">COUNTIFS('Duel Log'!AD$2:AD$5455,$A246,'Duel Log'!AA$2:AA$5455,"Draw")</f>
        <v>0</v>
      </c>
      <c r="G246" s="13" t="n">
        <f aca="false">IFERROR(D246/C246,"")</f>
        <v>1</v>
      </c>
    </row>
    <row r="247" customFormat="false" ht="15" hidden="false" customHeight="true" outlineLevel="0" collapsed="false">
      <c r="A247" s="7" t="s">
        <v>7357</v>
      </c>
      <c r="B247" s="7" t="s">
        <v>674</v>
      </c>
      <c r="C247" s="7" t="n">
        <f aca="false">COUNTIF('Duel Log'!AD$2:AD$5455,$A247)</f>
        <v>1</v>
      </c>
      <c r="D247" s="7" t="n">
        <f aca="false">COUNTIFS('Duel Log'!AD$2:AD$5455,$A247,'Duel Log'!AA$2:AA$5455,"Win")</f>
        <v>1</v>
      </c>
      <c r="E247" s="7" t="n">
        <f aca="false">COUNTIFS('Duel Log'!AD$2:AD$5455,$A247,'Duel Log'!AA$2:AA$5455,"Loss")</f>
        <v>0</v>
      </c>
      <c r="F247" s="7" t="n">
        <f aca="false">COUNTIFS('Duel Log'!AD$2:AD$5455,$A247,'Duel Log'!AA$2:AA$5455,"Draw")</f>
        <v>0</v>
      </c>
      <c r="G247" s="13" t="n">
        <f aca="false">IFERROR(D247/C247,"")</f>
        <v>1</v>
      </c>
    </row>
    <row r="248" customFormat="false" ht="15" hidden="false" customHeight="true" outlineLevel="0" collapsed="false">
      <c r="A248" s="7" t="s">
        <v>2069</v>
      </c>
      <c r="B248" s="7" t="s">
        <v>15494</v>
      </c>
      <c r="C248" s="7" t="n">
        <f aca="false">COUNTIF('Duel Log'!AD$2:AD$5455,$A248)</f>
        <v>2</v>
      </c>
      <c r="D248" s="7" t="n">
        <f aca="false">COUNTIFS('Duel Log'!AD$2:AD$5455,$A248,'Duel Log'!AA$2:AA$5455,"Win")</f>
        <v>1</v>
      </c>
      <c r="E248" s="7" t="n">
        <f aca="false">COUNTIFS('Duel Log'!AD$2:AD$5455,$A248,'Duel Log'!AA$2:AA$5455,"Loss")</f>
        <v>1</v>
      </c>
      <c r="F248" s="7" t="n">
        <f aca="false">COUNTIFS('Duel Log'!AD$2:AD$5455,$A248,'Duel Log'!AA$2:AA$5455,"Draw")</f>
        <v>0</v>
      </c>
      <c r="G248" s="13" t="n">
        <f aca="false">IFERROR(D248/C248,"")</f>
        <v>0.5</v>
      </c>
    </row>
    <row r="249" customFormat="false" ht="15" hidden="false" customHeight="true" outlineLevel="0" collapsed="false">
      <c r="A249" s="7" t="s">
        <v>4442</v>
      </c>
      <c r="B249" s="7" t="s">
        <v>356</v>
      </c>
      <c r="C249" s="7" t="n">
        <f aca="false">COUNTIF('Duel Log'!AD$2:AD$5455,$A249)</f>
        <v>1</v>
      </c>
      <c r="D249" s="7" t="n">
        <f aca="false">COUNTIFS('Duel Log'!AD$2:AD$5455,$A249,'Duel Log'!AA$2:AA$5455,"Win")</f>
        <v>0</v>
      </c>
      <c r="E249" s="7" t="n">
        <f aca="false">COUNTIFS('Duel Log'!AD$2:AD$5455,$A249,'Duel Log'!AA$2:AA$5455,"Loss")</f>
        <v>1</v>
      </c>
      <c r="F249" s="7" t="n">
        <f aca="false">COUNTIFS('Duel Log'!AD$2:AD$5455,$A249,'Duel Log'!AA$2:AA$5455,"Draw")</f>
        <v>0</v>
      </c>
      <c r="G249" s="13" t="n">
        <f aca="false">IFERROR(D249/C249,"")</f>
        <v>0</v>
      </c>
    </row>
    <row r="250" customFormat="false" ht="15" hidden="false" customHeight="true" outlineLevel="0" collapsed="false">
      <c r="A250" s="7" t="s">
        <v>1787</v>
      </c>
      <c r="B250" s="7" t="s">
        <v>567</v>
      </c>
      <c r="C250" s="7" t="n">
        <f aca="false">COUNTIF('Duel Log'!AD$2:AD$5455,$A250)</f>
        <v>1</v>
      </c>
      <c r="D250" s="7" t="n">
        <f aca="false">COUNTIFS('Duel Log'!AD$2:AD$5455,$A250,'Duel Log'!AA$2:AA$5455,"Win")</f>
        <v>1</v>
      </c>
      <c r="E250" s="7" t="n">
        <f aca="false">COUNTIFS('Duel Log'!AD$2:AD$5455,$A250,'Duel Log'!AA$2:AA$5455,"Loss")</f>
        <v>0</v>
      </c>
      <c r="F250" s="7" t="n">
        <f aca="false">COUNTIFS('Duel Log'!AD$2:AD$5455,$A250,'Duel Log'!AA$2:AA$5455,"Draw")</f>
        <v>0</v>
      </c>
      <c r="G250" s="13" t="n">
        <f aca="false">IFERROR(D250/C250,"")</f>
        <v>1</v>
      </c>
    </row>
    <row r="251" customFormat="false" ht="15" hidden="false" customHeight="true" outlineLevel="0" collapsed="false">
      <c r="A251" s="7" t="s">
        <v>1360</v>
      </c>
      <c r="B251" s="8" t="s">
        <v>558</v>
      </c>
      <c r="C251" s="7" t="n">
        <f aca="false">COUNTIF('Duel Log'!AD$2:AD$5455,$A251)</f>
        <v>1</v>
      </c>
      <c r="D251" s="7" t="n">
        <f aca="false">COUNTIFS('Duel Log'!AD$2:AD$5455,$A251,'Duel Log'!AA$2:AA$5455,"Win")</f>
        <v>0</v>
      </c>
      <c r="E251" s="7" t="n">
        <f aca="false">COUNTIFS('Duel Log'!AD$2:AD$5455,$A251,'Duel Log'!AA$2:AA$5455,"Loss")</f>
        <v>1</v>
      </c>
      <c r="F251" s="7" t="n">
        <f aca="false">COUNTIFS('Duel Log'!AD$2:AD$5455,$A251,'Duel Log'!AA$2:AA$5455,"Draw")</f>
        <v>0</v>
      </c>
      <c r="G251" s="13" t="n">
        <f aca="false">IFERROR(D251/C251,"")</f>
        <v>0</v>
      </c>
    </row>
    <row r="252" customFormat="false" ht="15" hidden="false" customHeight="true" outlineLevel="0" collapsed="false">
      <c r="A252" s="7" t="s">
        <v>5518</v>
      </c>
      <c r="B252" s="7" t="s">
        <v>5844</v>
      </c>
      <c r="C252" s="7" t="n">
        <f aca="false">COUNTIF('Duel Log'!AD$2:AD$5455,$A252)</f>
        <v>1</v>
      </c>
      <c r="D252" s="7" t="n">
        <f aca="false">COUNTIFS('Duel Log'!AD$2:AD$5455,$A252,'Duel Log'!AA$2:AA$5455,"Win")</f>
        <v>0</v>
      </c>
      <c r="E252" s="7" t="n">
        <f aca="false">COUNTIFS('Duel Log'!AD$2:AD$5455,$A252,'Duel Log'!AA$2:AA$5455,"Loss")</f>
        <v>1</v>
      </c>
      <c r="F252" s="7" t="n">
        <f aca="false">COUNTIFS('Duel Log'!AD$2:AD$5455,$A252,'Duel Log'!AA$2:AA$5455,"Draw")</f>
        <v>0</v>
      </c>
      <c r="G252" s="13" t="n">
        <f aca="false">IFERROR(D252/C252,"")</f>
        <v>0</v>
      </c>
    </row>
    <row r="253" customFormat="false" ht="15" hidden="false" customHeight="true" outlineLevel="0" collapsed="false">
      <c r="A253" s="7" t="s">
        <v>2396</v>
      </c>
      <c r="B253" s="7" t="s">
        <v>2328</v>
      </c>
      <c r="C253" s="7" t="n">
        <f aca="false">COUNTIF('Duel Log'!AD$2:AD$5455,$A253)</f>
        <v>1</v>
      </c>
      <c r="D253" s="7" t="n">
        <f aca="false">COUNTIFS('Duel Log'!AD$2:AD$5455,$A253,'Duel Log'!AA$2:AA$5455,"Win")</f>
        <v>0</v>
      </c>
      <c r="E253" s="7" t="n">
        <f aca="false">COUNTIFS('Duel Log'!AD$2:AD$5455,$A253,'Duel Log'!AA$2:AA$5455,"Loss")</f>
        <v>1</v>
      </c>
      <c r="F253" s="7" t="n">
        <f aca="false">COUNTIFS('Duel Log'!AD$2:AD$5455,$A253,'Duel Log'!AA$2:AA$5455,"Draw")</f>
        <v>0</v>
      </c>
      <c r="G253" s="13" t="n">
        <f aca="false">IFERROR(D253/C253,"")</f>
        <v>0</v>
      </c>
    </row>
    <row r="254" customFormat="false" ht="15" hidden="false" customHeight="true" outlineLevel="0" collapsed="false">
      <c r="A254" s="7" t="s">
        <v>6287</v>
      </c>
      <c r="B254" s="7" t="s">
        <v>15495</v>
      </c>
      <c r="C254" s="7" t="n">
        <f aca="false">COUNTIF('Duel Log'!AD$2:AD$5455,$A254)</f>
        <v>2</v>
      </c>
      <c r="D254" s="7" t="n">
        <f aca="false">COUNTIFS('Duel Log'!AD$2:AD$5455,$A254,'Duel Log'!AA$2:AA$5455,"Win")</f>
        <v>2</v>
      </c>
      <c r="E254" s="7" t="n">
        <f aca="false">COUNTIFS('Duel Log'!AD$2:AD$5455,$A254,'Duel Log'!AA$2:AA$5455,"Loss")</f>
        <v>0</v>
      </c>
      <c r="F254" s="7" t="n">
        <f aca="false">COUNTIFS('Duel Log'!AD$2:AD$5455,$A254,'Duel Log'!AA$2:AA$5455,"Draw")</f>
        <v>0</v>
      </c>
      <c r="G254" s="13" t="n">
        <f aca="false">IFERROR(D254/C254,"")</f>
        <v>1</v>
      </c>
    </row>
    <row r="255" customFormat="false" ht="15" hidden="false" customHeight="true" outlineLevel="0" collapsed="false">
      <c r="A255" s="7" t="s">
        <v>1581</v>
      </c>
      <c r="B255" s="7" t="s">
        <v>15496</v>
      </c>
      <c r="C255" s="7" t="n">
        <f aca="false">COUNTIF('Duel Log'!AD$2:AD$5455,$A255)</f>
        <v>2</v>
      </c>
      <c r="D255" s="7" t="n">
        <f aca="false">COUNTIFS('Duel Log'!AD$2:AD$5455,$A255,'Duel Log'!AA$2:AA$5455,"Win")</f>
        <v>0</v>
      </c>
      <c r="E255" s="7" t="n">
        <f aca="false">COUNTIFS('Duel Log'!AD$2:AD$5455,$A255,'Duel Log'!AA$2:AA$5455,"Loss")</f>
        <v>2</v>
      </c>
      <c r="F255" s="7" t="n">
        <f aca="false">COUNTIFS('Duel Log'!AD$2:AD$5455,$A255,'Duel Log'!AA$2:AA$5455,"Draw")</f>
        <v>0</v>
      </c>
      <c r="G255" s="13" t="n">
        <f aca="false">IFERROR(D255/C255,"")</f>
        <v>0</v>
      </c>
    </row>
    <row r="256" customFormat="false" ht="15" hidden="false" customHeight="true" outlineLevel="0" collapsed="false">
      <c r="A256" s="7" t="s">
        <v>167</v>
      </c>
      <c r="B256" s="7" t="s">
        <v>147</v>
      </c>
      <c r="C256" s="7" t="n">
        <f aca="false">COUNTIF('Duel Log'!AD$2:AD$5455,$A256)</f>
        <v>1</v>
      </c>
      <c r="D256" s="7" t="n">
        <f aca="false">COUNTIFS('Duel Log'!AD$2:AD$5455,$A256,'Duel Log'!AA$2:AA$5455,"Win")</f>
        <v>0</v>
      </c>
      <c r="E256" s="7" t="n">
        <f aca="false">COUNTIFS('Duel Log'!AD$2:AD$5455,$A256,'Duel Log'!AA$2:AA$5455,"Loss")</f>
        <v>1</v>
      </c>
      <c r="F256" s="7" t="n">
        <f aca="false">COUNTIFS('Duel Log'!AD$2:AD$5455,$A256,'Duel Log'!AA$2:AA$5455,"Draw")</f>
        <v>0</v>
      </c>
      <c r="G256" s="13" t="n">
        <f aca="false">IFERROR(D256/C256,"")</f>
        <v>0</v>
      </c>
    </row>
    <row r="257" customFormat="false" ht="15" hidden="false" customHeight="true" outlineLevel="0" collapsed="false">
      <c r="A257" s="7" t="s">
        <v>1156</v>
      </c>
      <c r="B257" s="7" t="s">
        <v>895</v>
      </c>
      <c r="C257" s="7" t="n">
        <f aca="false">COUNTIF('Duel Log'!AD$2:AD$5455,$A257)</f>
        <v>1</v>
      </c>
      <c r="D257" s="7" t="n">
        <f aca="false">COUNTIFS('Duel Log'!AD$2:AD$5455,$A257,'Duel Log'!AA$2:AA$5455,"Win")</f>
        <v>0</v>
      </c>
      <c r="E257" s="7" t="n">
        <f aca="false">COUNTIFS('Duel Log'!AD$2:AD$5455,$A257,'Duel Log'!AA$2:AA$5455,"Loss")</f>
        <v>1</v>
      </c>
      <c r="F257" s="7" t="n">
        <f aca="false">COUNTIFS('Duel Log'!AD$2:AD$5455,$A257,'Duel Log'!AA$2:AA$5455,"Draw")</f>
        <v>0</v>
      </c>
      <c r="G257" s="13" t="n">
        <f aca="false">IFERROR(D257/C257,"")</f>
        <v>0</v>
      </c>
    </row>
    <row r="258" customFormat="false" ht="15" hidden="false" customHeight="true" outlineLevel="0" collapsed="false">
      <c r="A258" s="7" t="s">
        <v>3460</v>
      </c>
      <c r="B258" s="7" t="s">
        <v>613</v>
      </c>
      <c r="C258" s="7" t="n">
        <f aca="false">COUNTIF('Duel Log'!AD$2:AD$5455,$A258)</f>
        <v>1</v>
      </c>
      <c r="D258" s="7" t="n">
        <f aca="false">COUNTIFS('Duel Log'!AD$2:AD$5455,$A258,'Duel Log'!AA$2:AA$5455,"Win")</f>
        <v>1</v>
      </c>
      <c r="E258" s="7" t="n">
        <f aca="false">COUNTIFS('Duel Log'!AD$2:AD$5455,$A258,'Duel Log'!AA$2:AA$5455,"Loss")</f>
        <v>0</v>
      </c>
      <c r="F258" s="7" t="n">
        <f aca="false">COUNTIFS('Duel Log'!AD$2:AD$5455,$A258,'Duel Log'!AA$2:AA$5455,"Draw")</f>
        <v>0</v>
      </c>
      <c r="G258" s="13" t="n">
        <f aca="false">IFERROR(D258/C258,"")</f>
        <v>1</v>
      </c>
    </row>
    <row r="259" customFormat="false" ht="15" hidden="false" customHeight="true" outlineLevel="0" collapsed="false">
      <c r="A259" s="7" t="s">
        <v>2077</v>
      </c>
      <c r="B259" s="7" t="s">
        <v>147</v>
      </c>
      <c r="C259" s="7" t="n">
        <f aca="false">COUNTIF('Duel Log'!AD$2:AD$5455,$A259)</f>
        <v>1</v>
      </c>
      <c r="D259" s="7" t="n">
        <f aca="false">COUNTIFS('Duel Log'!AD$2:AD$5455,$A259,'Duel Log'!AA$2:AA$5455,"Win")</f>
        <v>1</v>
      </c>
      <c r="E259" s="7" t="n">
        <f aca="false">COUNTIFS('Duel Log'!AD$2:AD$5455,$A259,'Duel Log'!AA$2:AA$5455,"Loss")</f>
        <v>0</v>
      </c>
      <c r="F259" s="7" t="n">
        <f aca="false">COUNTIFS('Duel Log'!AD$2:AD$5455,$A259,'Duel Log'!AA$2:AA$5455,"Draw")</f>
        <v>0</v>
      </c>
      <c r="G259" s="13" t="n">
        <f aca="false">IFERROR(D259/C259,"")</f>
        <v>1</v>
      </c>
    </row>
    <row r="260" customFormat="false" ht="15" hidden="false" customHeight="true" outlineLevel="0" collapsed="false">
      <c r="A260" s="7" t="s">
        <v>6066</v>
      </c>
      <c r="B260" s="7" t="s">
        <v>15497</v>
      </c>
      <c r="C260" s="7" t="n">
        <f aca="false">COUNTIF('Duel Log'!AD$2:AD$5455,$A260)</f>
        <v>3</v>
      </c>
      <c r="D260" s="7" t="n">
        <f aca="false">COUNTIFS('Duel Log'!AD$2:AD$5455,$A260,'Duel Log'!AA$2:AA$5455,"Win")</f>
        <v>2</v>
      </c>
      <c r="E260" s="7" t="n">
        <f aca="false">COUNTIFS('Duel Log'!AD$2:AD$5455,$A260,'Duel Log'!AA$2:AA$5455,"Loss")</f>
        <v>1</v>
      </c>
      <c r="F260" s="7" t="n">
        <f aca="false">COUNTIFS('Duel Log'!AD$2:AD$5455,$A260,'Duel Log'!AA$2:AA$5455,"Draw")</f>
        <v>0</v>
      </c>
      <c r="G260" s="13" t="n">
        <f aca="false">IFERROR(D260/C260,"")</f>
        <v>0.666666666666667</v>
      </c>
    </row>
    <row r="261" customFormat="false" ht="15" hidden="false" customHeight="true" outlineLevel="0" collapsed="false">
      <c r="A261" s="7" t="s">
        <v>3646</v>
      </c>
      <c r="B261" s="7" t="s">
        <v>15498</v>
      </c>
      <c r="C261" s="7" t="n">
        <f aca="false">COUNTIF('Duel Log'!AD$2:AD$5455,$A261)</f>
        <v>3</v>
      </c>
      <c r="D261" s="7" t="n">
        <f aca="false">COUNTIFS('Duel Log'!AD$2:AD$5455,$A261,'Duel Log'!AA$2:AA$5455,"Win")</f>
        <v>2</v>
      </c>
      <c r="E261" s="7" t="n">
        <f aca="false">COUNTIFS('Duel Log'!AD$2:AD$5455,$A261,'Duel Log'!AA$2:AA$5455,"Loss")</f>
        <v>1</v>
      </c>
      <c r="F261" s="7" t="n">
        <f aca="false">COUNTIFS('Duel Log'!AD$2:AD$5455,$A261,'Duel Log'!AA$2:AA$5455,"Draw")</f>
        <v>0</v>
      </c>
      <c r="G261" s="13" t="n">
        <f aca="false">IFERROR(D261/C261,"")</f>
        <v>0.666666666666667</v>
      </c>
    </row>
    <row r="262" customFormat="false" ht="15" hidden="false" customHeight="true" outlineLevel="0" collapsed="false">
      <c r="A262" s="7" t="s">
        <v>2574</v>
      </c>
      <c r="B262" s="7" t="s">
        <v>573</v>
      </c>
      <c r="C262" s="7" t="n">
        <f aca="false">COUNTIF('Duel Log'!AD$2:AD$5455,$A262)</f>
        <v>1</v>
      </c>
      <c r="D262" s="7" t="n">
        <f aca="false">COUNTIFS('Duel Log'!AD$2:AD$5455,$A262,'Duel Log'!AA$2:AA$5455,"Win")</f>
        <v>1</v>
      </c>
      <c r="E262" s="7" t="n">
        <f aca="false">COUNTIFS('Duel Log'!AD$2:AD$5455,$A262,'Duel Log'!AA$2:AA$5455,"Loss")</f>
        <v>0</v>
      </c>
      <c r="F262" s="7" t="n">
        <f aca="false">COUNTIFS('Duel Log'!AD$2:AD$5455,$A262,'Duel Log'!AA$2:AA$5455,"Draw")</f>
        <v>0</v>
      </c>
      <c r="G262" s="13" t="n">
        <f aca="false">IFERROR(D262/C262,"")</f>
        <v>1</v>
      </c>
    </row>
    <row r="263" customFormat="false" ht="15" hidden="false" customHeight="true" outlineLevel="0" collapsed="false">
      <c r="A263" s="7" t="s">
        <v>8371</v>
      </c>
      <c r="B263" s="7" t="s">
        <v>6073</v>
      </c>
      <c r="C263" s="7" t="n">
        <f aca="false">COUNTIF('Duel Log'!AD$2:AD$5455,$A263)</f>
        <v>1</v>
      </c>
      <c r="D263" s="7" t="n">
        <f aca="false">COUNTIFS('Duel Log'!AD$2:AD$5455,$A263,'Duel Log'!AA$2:AA$5455,"Win")</f>
        <v>1</v>
      </c>
      <c r="E263" s="7" t="n">
        <f aca="false">COUNTIFS('Duel Log'!AD$2:AD$5455,$A263,'Duel Log'!AA$2:AA$5455,"Loss")</f>
        <v>0</v>
      </c>
      <c r="F263" s="7" t="n">
        <f aca="false">COUNTIFS('Duel Log'!AD$2:AD$5455,$A263,'Duel Log'!AA$2:AA$5455,"Draw")</f>
        <v>0</v>
      </c>
      <c r="G263" s="13" t="n">
        <f aca="false">IFERROR(D263/C263,"")</f>
        <v>1</v>
      </c>
    </row>
    <row r="264" customFormat="false" ht="15" hidden="false" customHeight="true" outlineLevel="0" collapsed="false">
      <c r="A264" s="7" t="s">
        <v>1954</v>
      </c>
      <c r="B264" s="7" t="s">
        <v>1432</v>
      </c>
      <c r="C264" s="7" t="n">
        <f aca="false">COUNTIF('Duel Log'!AD$2:AD$5455,$A264)</f>
        <v>1</v>
      </c>
      <c r="D264" s="7" t="n">
        <f aca="false">COUNTIFS('Duel Log'!AD$2:AD$5455,$A264,'Duel Log'!AA$2:AA$5455,"Win")</f>
        <v>1</v>
      </c>
      <c r="E264" s="7" t="n">
        <f aca="false">COUNTIFS('Duel Log'!AD$2:AD$5455,$A264,'Duel Log'!AA$2:AA$5455,"Loss")</f>
        <v>0</v>
      </c>
      <c r="F264" s="7" t="n">
        <f aca="false">COUNTIFS('Duel Log'!AD$2:AD$5455,$A264,'Duel Log'!AA$2:AA$5455,"Draw")</f>
        <v>0</v>
      </c>
      <c r="G264" s="13" t="n">
        <f aca="false">IFERROR(D264/C264,"")</f>
        <v>1</v>
      </c>
    </row>
    <row r="265" customFormat="false" ht="15" hidden="false" customHeight="true" outlineLevel="0" collapsed="false">
      <c r="A265" s="7" t="s">
        <v>5970</v>
      </c>
      <c r="B265" s="7" t="s">
        <v>198</v>
      </c>
      <c r="C265" s="7" t="n">
        <f aca="false">COUNTIF('Duel Log'!AD$2:AD$5455,$A265)</f>
        <v>1</v>
      </c>
      <c r="D265" s="7" t="n">
        <f aca="false">COUNTIFS('Duel Log'!AD$2:AD$5455,$A265,'Duel Log'!AA$2:AA$5455,"Win")</f>
        <v>0</v>
      </c>
      <c r="E265" s="7" t="n">
        <f aca="false">COUNTIFS('Duel Log'!AD$2:AD$5455,$A265,'Duel Log'!AA$2:AA$5455,"Loss")</f>
        <v>1</v>
      </c>
      <c r="F265" s="7" t="n">
        <f aca="false">COUNTIFS('Duel Log'!AD$2:AD$5455,$A265,'Duel Log'!AA$2:AA$5455,"Draw")</f>
        <v>0</v>
      </c>
      <c r="G265" s="13" t="n">
        <f aca="false">IFERROR(D265/C265,"")</f>
        <v>0</v>
      </c>
    </row>
    <row r="266" customFormat="false" ht="15" hidden="false" customHeight="true" outlineLevel="0" collapsed="false">
      <c r="A266" s="7" t="s">
        <v>5317</v>
      </c>
      <c r="B266" s="7" t="s">
        <v>684</v>
      </c>
      <c r="C266" s="7" t="n">
        <f aca="false">COUNTIF('Duel Log'!AD$2:AD$5455,$A266)</f>
        <v>1</v>
      </c>
      <c r="D266" s="7" t="n">
        <f aca="false">COUNTIFS('Duel Log'!AD$2:AD$5455,$A266,'Duel Log'!AA$2:AA$5455,"Win")</f>
        <v>1</v>
      </c>
      <c r="E266" s="7" t="n">
        <f aca="false">COUNTIFS('Duel Log'!AD$2:AD$5455,$A266,'Duel Log'!AA$2:AA$5455,"Loss")</f>
        <v>0</v>
      </c>
      <c r="F266" s="7" t="n">
        <f aca="false">COUNTIFS('Duel Log'!AD$2:AD$5455,$A266,'Duel Log'!AA$2:AA$5455,"Draw")</f>
        <v>0</v>
      </c>
      <c r="G266" s="13" t="n">
        <f aca="false">IFERROR(D266/C266,"")</f>
        <v>1</v>
      </c>
    </row>
    <row r="267" customFormat="false" ht="15" hidden="false" customHeight="true" outlineLevel="0" collapsed="false">
      <c r="A267" s="7" t="s">
        <v>1127</v>
      </c>
      <c r="B267" s="7" t="s">
        <v>15499</v>
      </c>
      <c r="C267" s="7" t="n">
        <f aca="false">COUNTIF('Duel Log'!AD$2:AD$5455,$A267)</f>
        <v>3</v>
      </c>
      <c r="D267" s="7" t="n">
        <f aca="false">COUNTIFS('Duel Log'!AD$2:AD$5455,$A267,'Duel Log'!AA$2:AA$5455,"Win")</f>
        <v>2</v>
      </c>
      <c r="E267" s="7" t="n">
        <f aca="false">COUNTIFS('Duel Log'!AD$2:AD$5455,$A267,'Duel Log'!AA$2:AA$5455,"Loss")</f>
        <v>1</v>
      </c>
      <c r="F267" s="7" t="n">
        <f aca="false">COUNTIFS('Duel Log'!AD$2:AD$5455,$A267,'Duel Log'!AA$2:AA$5455,"Draw")</f>
        <v>0</v>
      </c>
      <c r="G267" s="13" t="n">
        <f aca="false">IFERROR(D267/C267,"")</f>
        <v>0.666666666666667</v>
      </c>
    </row>
    <row r="268" customFormat="false" ht="15" hidden="false" customHeight="true" outlineLevel="0" collapsed="false">
      <c r="A268" s="7" t="s">
        <v>144</v>
      </c>
      <c r="B268" s="7" t="s">
        <v>76</v>
      </c>
      <c r="C268" s="7" t="n">
        <f aca="false">COUNTIF('Duel Log'!AD$2:AD$5455,$A268)</f>
        <v>1</v>
      </c>
      <c r="D268" s="7" t="n">
        <f aca="false">COUNTIFS('Duel Log'!AD$2:AD$5455,$A268,'Duel Log'!AA$2:AA$5455,"Win")</f>
        <v>1</v>
      </c>
      <c r="E268" s="7" t="n">
        <f aca="false">COUNTIFS('Duel Log'!AD$2:AD$5455,$A268,'Duel Log'!AA$2:AA$5455,"Loss")</f>
        <v>0</v>
      </c>
      <c r="F268" s="7" t="n">
        <f aca="false">COUNTIFS('Duel Log'!AD$2:AD$5455,$A268,'Duel Log'!AA$2:AA$5455,"Draw")</f>
        <v>0</v>
      </c>
      <c r="G268" s="13" t="n">
        <f aca="false">IFERROR(D268/C268,"")</f>
        <v>1</v>
      </c>
    </row>
    <row r="269" customFormat="false" ht="15" hidden="false" customHeight="true" outlineLevel="0" collapsed="false">
      <c r="A269" s="7" t="s">
        <v>3279</v>
      </c>
      <c r="B269" s="7" t="s">
        <v>343</v>
      </c>
      <c r="C269" s="7" t="n">
        <f aca="false">COUNTIF('Duel Log'!AD$2:AD$5455,$A269)</f>
        <v>3</v>
      </c>
      <c r="D269" s="7" t="n">
        <f aca="false">COUNTIFS('Duel Log'!AD$2:AD$5455,$A269,'Duel Log'!AA$2:AA$5455,"Win")</f>
        <v>2</v>
      </c>
      <c r="E269" s="7" t="n">
        <f aca="false">COUNTIFS('Duel Log'!AD$2:AD$5455,$A269,'Duel Log'!AA$2:AA$5455,"Loss")</f>
        <v>1</v>
      </c>
      <c r="F269" s="7" t="n">
        <f aca="false">COUNTIFS('Duel Log'!AD$2:AD$5455,$A269,'Duel Log'!AA$2:AA$5455,"Draw")</f>
        <v>0</v>
      </c>
      <c r="G269" s="13" t="n">
        <f aca="false">IFERROR(D269/C269,"")</f>
        <v>0.666666666666667</v>
      </c>
    </row>
    <row r="270" customFormat="false" ht="15" hidden="false" customHeight="true" outlineLevel="0" collapsed="false">
      <c r="A270" s="7" t="s">
        <v>4826</v>
      </c>
      <c r="B270" s="7" t="s">
        <v>2158</v>
      </c>
      <c r="C270" s="7" t="n">
        <f aca="false">COUNTIF('Duel Log'!AD$2:AD$5455,$A270)</f>
        <v>2</v>
      </c>
      <c r="D270" s="7" t="n">
        <f aca="false">COUNTIFS('Duel Log'!AD$2:AD$5455,$A270,'Duel Log'!AA$2:AA$5455,"Win")</f>
        <v>2</v>
      </c>
      <c r="E270" s="7" t="n">
        <f aca="false">COUNTIFS('Duel Log'!AD$2:AD$5455,$A270,'Duel Log'!AA$2:AA$5455,"Loss")</f>
        <v>0</v>
      </c>
      <c r="F270" s="7" t="n">
        <f aca="false">COUNTIFS('Duel Log'!AD$2:AD$5455,$A270,'Duel Log'!AA$2:AA$5455,"Draw")</f>
        <v>0</v>
      </c>
      <c r="G270" s="13" t="n">
        <f aca="false">IFERROR(D270/C270,"")</f>
        <v>1</v>
      </c>
    </row>
    <row r="271" customFormat="false" ht="15" hidden="false" customHeight="true" outlineLevel="0" collapsed="false">
      <c r="A271" s="7" t="s">
        <v>1527</v>
      </c>
      <c r="B271" s="7" t="s">
        <v>15500</v>
      </c>
      <c r="C271" s="7" t="n">
        <f aca="false">COUNTIF('Duel Log'!AD$2:AD$5455,$A271)</f>
        <v>3</v>
      </c>
      <c r="D271" s="7" t="n">
        <f aca="false">COUNTIFS('Duel Log'!AD$2:AD$5455,$A271,'Duel Log'!AA$2:AA$5455,"Win")</f>
        <v>1</v>
      </c>
      <c r="E271" s="7" t="n">
        <f aca="false">COUNTIFS('Duel Log'!AD$2:AD$5455,$A271,'Duel Log'!AA$2:AA$5455,"Loss")</f>
        <v>2</v>
      </c>
      <c r="F271" s="7" t="n">
        <f aca="false">COUNTIFS('Duel Log'!AD$2:AD$5455,$A271,'Duel Log'!AA$2:AA$5455,"Draw")</f>
        <v>0</v>
      </c>
      <c r="G271" s="13" t="n">
        <f aca="false">IFERROR(D271/C271,"")</f>
        <v>0.333333333333333</v>
      </c>
    </row>
    <row r="272" customFormat="false" ht="15" hidden="false" customHeight="true" outlineLevel="0" collapsed="false">
      <c r="A272" s="7" t="s">
        <v>1369</v>
      </c>
      <c r="B272" s="7" t="s">
        <v>15501</v>
      </c>
      <c r="C272" s="7" t="n">
        <f aca="false">COUNTIF('Duel Log'!AD$2:AD$5455,$A272)</f>
        <v>6</v>
      </c>
      <c r="D272" s="7" t="n">
        <f aca="false">COUNTIFS('Duel Log'!AD$2:AD$5455,$A272,'Duel Log'!AA$2:AA$5455,"Win")</f>
        <v>4</v>
      </c>
      <c r="E272" s="7" t="n">
        <f aca="false">COUNTIFS('Duel Log'!AD$2:AD$5455,$A272,'Duel Log'!AA$2:AA$5455,"Loss")</f>
        <v>2</v>
      </c>
      <c r="F272" s="7" t="n">
        <f aca="false">COUNTIFS('Duel Log'!AD$2:AD$5455,$A272,'Duel Log'!AA$2:AA$5455,"Draw")</f>
        <v>0</v>
      </c>
      <c r="G272" s="13" t="n">
        <f aca="false">IFERROR(D272/C272,"")</f>
        <v>0.666666666666667</v>
      </c>
    </row>
    <row r="273" customFormat="false" ht="15" hidden="false" customHeight="true" outlineLevel="0" collapsed="false">
      <c r="A273" s="7" t="s">
        <v>2122</v>
      </c>
      <c r="B273" s="7" t="s">
        <v>15502</v>
      </c>
      <c r="C273" s="7" t="n">
        <f aca="false">COUNTIF('Duel Log'!AD$2:AD$5455,$A273)</f>
        <v>4</v>
      </c>
      <c r="D273" s="7" t="n">
        <f aca="false">COUNTIFS('Duel Log'!AD$2:AD$5455,$A273,'Duel Log'!AA$2:AA$5455,"Win")</f>
        <v>3</v>
      </c>
      <c r="E273" s="7" t="n">
        <f aca="false">COUNTIFS('Duel Log'!AD$2:AD$5455,$A273,'Duel Log'!AA$2:AA$5455,"Loss")</f>
        <v>1</v>
      </c>
      <c r="F273" s="7" t="n">
        <f aca="false">COUNTIFS('Duel Log'!AD$2:AD$5455,$A273,'Duel Log'!AA$2:AA$5455,"Draw")</f>
        <v>0</v>
      </c>
      <c r="G273" s="13" t="n">
        <f aca="false">IFERROR(D273/C273,"")</f>
        <v>0.75</v>
      </c>
    </row>
    <row r="274" customFormat="false" ht="15" hidden="false" customHeight="true" outlineLevel="0" collapsed="false">
      <c r="A274" s="7" t="s">
        <v>8814</v>
      </c>
      <c r="B274" s="8" t="s">
        <v>1486</v>
      </c>
      <c r="C274" s="7" t="n">
        <f aca="false">COUNTIF('Duel Log'!AD$2:AD$5455,$A274)</f>
        <v>1</v>
      </c>
      <c r="D274" s="7" t="n">
        <f aca="false">COUNTIFS('Duel Log'!AD$2:AD$5455,$A274,'Duel Log'!AA$2:AA$5455,"Win")</f>
        <v>1</v>
      </c>
      <c r="E274" s="7" t="n">
        <f aca="false">COUNTIFS('Duel Log'!AD$2:AD$5455,$A274,'Duel Log'!AA$2:AA$5455,"Loss")</f>
        <v>0</v>
      </c>
      <c r="F274" s="7" t="n">
        <f aca="false">COUNTIFS('Duel Log'!AD$2:AD$5455,$A274,'Duel Log'!AA$2:AA$5455,"Draw")</f>
        <v>0</v>
      </c>
      <c r="G274" s="13" t="n">
        <f aca="false">IFERROR(D274/C274,"")</f>
        <v>1</v>
      </c>
    </row>
    <row r="275" customFormat="false" ht="15" hidden="false" customHeight="true" outlineLevel="0" collapsed="false">
      <c r="A275" s="7" t="s">
        <v>5655</v>
      </c>
      <c r="B275" s="7" t="s">
        <v>227</v>
      </c>
      <c r="C275" s="7" t="n">
        <f aca="false">COUNTIF('Duel Log'!AD$2:AD$5455,$A275)</f>
        <v>1</v>
      </c>
      <c r="D275" s="7" t="n">
        <f aca="false">COUNTIFS('Duel Log'!AD$2:AD$5455,$A275,'Duel Log'!AA$2:AA$5455,"Win")</f>
        <v>1</v>
      </c>
      <c r="E275" s="7" t="n">
        <f aca="false">COUNTIFS('Duel Log'!AD$2:AD$5455,$A275,'Duel Log'!AA$2:AA$5455,"Loss")</f>
        <v>0</v>
      </c>
      <c r="F275" s="7" t="n">
        <f aca="false">COUNTIFS('Duel Log'!AD$2:AD$5455,$A275,'Duel Log'!AA$2:AA$5455,"Draw")</f>
        <v>0</v>
      </c>
      <c r="G275" s="13" t="n">
        <f aca="false">IFERROR(D275/C275,"")</f>
        <v>1</v>
      </c>
    </row>
    <row r="276" customFormat="false" ht="15" hidden="false" customHeight="true" outlineLevel="0" collapsed="false">
      <c r="A276" s="7" t="s">
        <v>3527</v>
      </c>
      <c r="B276" s="7" t="s">
        <v>198</v>
      </c>
      <c r="C276" s="7" t="n">
        <f aca="false">COUNTIF('Duel Log'!AD$2:AD$5455,$A276)</f>
        <v>3</v>
      </c>
      <c r="D276" s="7" t="n">
        <f aca="false">COUNTIFS('Duel Log'!AD$2:AD$5455,$A276,'Duel Log'!AA$2:AA$5455,"Win")</f>
        <v>1</v>
      </c>
      <c r="E276" s="7" t="n">
        <f aca="false">COUNTIFS('Duel Log'!AD$2:AD$5455,$A276,'Duel Log'!AA$2:AA$5455,"Loss")</f>
        <v>2</v>
      </c>
      <c r="F276" s="7" t="n">
        <f aca="false">COUNTIFS('Duel Log'!AD$2:AD$5455,$A276,'Duel Log'!AA$2:AA$5455,"Draw")</f>
        <v>0</v>
      </c>
      <c r="G276" s="13" t="n">
        <f aca="false">IFERROR(D276/C276,"")</f>
        <v>0.333333333333333</v>
      </c>
    </row>
    <row r="277" customFormat="false" ht="15" hidden="false" customHeight="true" outlineLevel="0" collapsed="false">
      <c r="A277" s="7" t="s">
        <v>2998</v>
      </c>
      <c r="B277" s="7" t="s">
        <v>2953</v>
      </c>
      <c r="C277" s="7" t="n">
        <f aca="false">COUNTIF('Duel Log'!AD$2:AD$5455,$A277)</f>
        <v>1</v>
      </c>
      <c r="D277" s="7" t="n">
        <f aca="false">COUNTIFS('Duel Log'!AD$2:AD$5455,$A277,'Duel Log'!AA$2:AA$5455,"Win")</f>
        <v>1</v>
      </c>
      <c r="E277" s="7" t="n">
        <f aca="false">COUNTIFS('Duel Log'!AD$2:AD$5455,$A277,'Duel Log'!AA$2:AA$5455,"Loss")</f>
        <v>0</v>
      </c>
      <c r="F277" s="7" t="n">
        <f aca="false">COUNTIFS('Duel Log'!AD$2:AD$5455,$A277,'Duel Log'!AA$2:AA$5455,"Draw")</f>
        <v>0</v>
      </c>
      <c r="G277" s="13" t="n">
        <f aca="false">IFERROR(D277/C277,"")</f>
        <v>1</v>
      </c>
    </row>
    <row r="278" customFormat="false" ht="15" hidden="false" customHeight="true" outlineLevel="0" collapsed="false">
      <c r="A278" s="7" t="s">
        <v>3374</v>
      </c>
      <c r="B278" s="7" t="s">
        <v>533</v>
      </c>
      <c r="C278" s="7" t="n">
        <f aca="false">COUNTIF('Duel Log'!AD$2:AD$5455,$A278)</f>
        <v>1</v>
      </c>
      <c r="D278" s="7" t="n">
        <f aca="false">COUNTIFS('Duel Log'!AD$2:AD$5455,$A278,'Duel Log'!AA$2:AA$5455,"Win")</f>
        <v>1</v>
      </c>
      <c r="E278" s="7" t="n">
        <f aca="false">COUNTIFS('Duel Log'!AD$2:AD$5455,$A278,'Duel Log'!AA$2:AA$5455,"Loss")</f>
        <v>0</v>
      </c>
      <c r="F278" s="7" t="n">
        <f aca="false">COUNTIFS('Duel Log'!AD$2:AD$5455,$A278,'Duel Log'!AA$2:AA$5455,"Draw")</f>
        <v>0</v>
      </c>
      <c r="G278" s="13" t="n">
        <f aca="false">IFERROR(D278/C278,"")</f>
        <v>1</v>
      </c>
    </row>
    <row r="279" customFormat="false" ht="15" hidden="false" customHeight="true" outlineLevel="0" collapsed="false">
      <c r="A279" s="7" t="s">
        <v>6079</v>
      </c>
      <c r="B279" s="7" t="s">
        <v>6073</v>
      </c>
      <c r="C279" s="7" t="n">
        <f aca="false">COUNTIF('Duel Log'!AD$2:AD$5455,$A279)</f>
        <v>1</v>
      </c>
      <c r="D279" s="7" t="n">
        <f aca="false">COUNTIFS('Duel Log'!AD$2:AD$5455,$A279,'Duel Log'!AA$2:AA$5455,"Win")</f>
        <v>1</v>
      </c>
      <c r="E279" s="7" t="n">
        <f aca="false">COUNTIFS('Duel Log'!AD$2:AD$5455,$A279,'Duel Log'!AA$2:AA$5455,"Loss")</f>
        <v>0</v>
      </c>
      <c r="F279" s="7" t="n">
        <f aca="false">COUNTIFS('Duel Log'!AD$2:AD$5455,$A279,'Duel Log'!AA$2:AA$5455,"Draw")</f>
        <v>0</v>
      </c>
      <c r="G279" s="13" t="n">
        <f aca="false">IFERROR(D279/C279,"")</f>
        <v>1</v>
      </c>
    </row>
    <row r="280" customFormat="false" ht="15" hidden="false" customHeight="true" outlineLevel="0" collapsed="false">
      <c r="A280" s="7" t="s">
        <v>3631</v>
      </c>
      <c r="B280" s="7" t="s">
        <v>1010</v>
      </c>
      <c r="C280" s="7" t="n">
        <f aca="false">COUNTIF('Duel Log'!AD$2:AD$5455,$A280)</f>
        <v>2</v>
      </c>
      <c r="D280" s="7" t="n">
        <f aca="false">COUNTIFS('Duel Log'!AD$2:AD$5455,$A280,'Duel Log'!AA$2:AA$5455,"Win")</f>
        <v>1</v>
      </c>
      <c r="E280" s="7" t="n">
        <f aca="false">COUNTIFS('Duel Log'!AD$2:AD$5455,$A280,'Duel Log'!AA$2:AA$5455,"Loss")</f>
        <v>1</v>
      </c>
      <c r="F280" s="7" t="n">
        <f aca="false">COUNTIFS('Duel Log'!AD$2:AD$5455,$A280,'Duel Log'!AA$2:AA$5455,"Draw")</f>
        <v>0</v>
      </c>
      <c r="G280" s="13" t="n">
        <f aca="false">IFERROR(D280/C280,"")</f>
        <v>0.5</v>
      </c>
    </row>
    <row r="281" customFormat="false" ht="15" hidden="false" customHeight="true" outlineLevel="0" collapsed="false">
      <c r="A281" s="7" t="s">
        <v>804</v>
      </c>
      <c r="B281" s="7" t="s">
        <v>772</v>
      </c>
      <c r="C281" s="7" t="n">
        <f aca="false">COUNTIF('Duel Log'!AD$2:AD$5455,$A281)</f>
        <v>1</v>
      </c>
      <c r="D281" s="7" t="n">
        <f aca="false">COUNTIFS('Duel Log'!AD$2:AD$5455,$A281,'Duel Log'!AA$2:AA$5455,"Win")</f>
        <v>0</v>
      </c>
      <c r="E281" s="7" t="n">
        <f aca="false">COUNTIFS('Duel Log'!AD$2:AD$5455,$A281,'Duel Log'!AA$2:AA$5455,"Loss")</f>
        <v>1</v>
      </c>
      <c r="F281" s="7" t="n">
        <f aca="false">COUNTIFS('Duel Log'!AD$2:AD$5455,$A281,'Duel Log'!AA$2:AA$5455,"Draw")</f>
        <v>0</v>
      </c>
      <c r="G281" s="13" t="n">
        <f aca="false">IFERROR(D281/C281,"")</f>
        <v>0</v>
      </c>
    </row>
    <row r="282" customFormat="false" ht="15" hidden="false" customHeight="true" outlineLevel="0" collapsed="false">
      <c r="A282" s="7" t="s">
        <v>1224</v>
      </c>
      <c r="B282" s="7" t="s">
        <v>726</v>
      </c>
      <c r="C282" s="7" t="n">
        <f aca="false">COUNTIF('Duel Log'!AD$2:AD$5455,$A282)</f>
        <v>1</v>
      </c>
      <c r="D282" s="7" t="n">
        <f aca="false">COUNTIFS('Duel Log'!AD$2:AD$5455,$A282,'Duel Log'!AA$2:AA$5455,"Win")</f>
        <v>1</v>
      </c>
      <c r="E282" s="7" t="n">
        <f aca="false">COUNTIFS('Duel Log'!AD$2:AD$5455,$A282,'Duel Log'!AA$2:AA$5455,"Loss")</f>
        <v>0</v>
      </c>
      <c r="F282" s="7" t="n">
        <f aca="false">COUNTIFS('Duel Log'!AD$2:AD$5455,$A282,'Duel Log'!AA$2:AA$5455,"Draw")</f>
        <v>0</v>
      </c>
      <c r="G282" s="13" t="n">
        <f aca="false">IFERROR(D282/C282,"")</f>
        <v>1</v>
      </c>
    </row>
    <row r="283" customFormat="false" ht="15" hidden="false" customHeight="true" outlineLevel="0" collapsed="false">
      <c r="A283" s="7" t="s">
        <v>3068</v>
      </c>
      <c r="B283" s="7" t="s">
        <v>2953</v>
      </c>
      <c r="C283" s="7" t="n">
        <f aca="false">COUNTIF('Duel Log'!AD$2:AD$5455,$A283)</f>
        <v>2</v>
      </c>
      <c r="D283" s="7" t="n">
        <f aca="false">COUNTIFS('Duel Log'!AD$2:AD$5455,$A283,'Duel Log'!AA$2:AA$5455,"Win")</f>
        <v>2</v>
      </c>
      <c r="E283" s="7" t="n">
        <f aca="false">COUNTIFS('Duel Log'!AD$2:AD$5455,$A283,'Duel Log'!AA$2:AA$5455,"Loss")</f>
        <v>0</v>
      </c>
      <c r="F283" s="7" t="n">
        <f aca="false">COUNTIFS('Duel Log'!AD$2:AD$5455,$A283,'Duel Log'!AA$2:AA$5455,"Draw")</f>
        <v>0</v>
      </c>
      <c r="G283" s="13" t="n">
        <f aca="false">IFERROR(D283/C283,"")</f>
        <v>1</v>
      </c>
    </row>
    <row r="284" customFormat="false" ht="15" hidden="false" customHeight="true" outlineLevel="0" collapsed="false">
      <c r="A284" s="7" t="s">
        <v>3539</v>
      </c>
      <c r="B284" s="7" t="s">
        <v>1739</v>
      </c>
      <c r="C284" s="7" t="n">
        <f aca="false">COUNTIF('Duel Log'!AD$2:AD$5455,$A284)</f>
        <v>1</v>
      </c>
      <c r="D284" s="7" t="n">
        <f aca="false">COUNTIFS('Duel Log'!AD$2:AD$5455,$A284,'Duel Log'!AA$2:AA$5455,"Win")</f>
        <v>1</v>
      </c>
      <c r="E284" s="7" t="n">
        <f aca="false">COUNTIFS('Duel Log'!AD$2:AD$5455,$A284,'Duel Log'!AA$2:AA$5455,"Loss")</f>
        <v>0</v>
      </c>
      <c r="F284" s="7" t="n">
        <f aca="false">COUNTIFS('Duel Log'!AD$2:AD$5455,$A284,'Duel Log'!AA$2:AA$5455,"Draw")</f>
        <v>0</v>
      </c>
      <c r="G284" s="13" t="n">
        <f aca="false">IFERROR(D284/C284,"")</f>
        <v>1</v>
      </c>
    </row>
    <row r="285" customFormat="false" ht="15" hidden="false" customHeight="true" outlineLevel="0" collapsed="false">
      <c r="A285" s="7" t="s">
        <v>5586</v>
      </c>
      <c r="B285" s="7" t="s">
        <v>1206</v>
      </c>
      <c r="C285" s="7" t="n">
        <f aca="false">COUNTIF('Duel Log'!AD$2:AD$5455,$A285)</f>
        <v>1</v>
      </c>
      <c r="D285" s="7" t="n">
        <f aca="false">COUNTIFS('Duel Log'!AD$2:AD$5455,$A285,'Duel Log'!AA$2:AA$5455,"Win")</f>
        <v>1</v>
      </c>
      <c r="E285" s="7" t="n">
        <f aca="false">COUNTIFS('Duel Log'!AD$2:AD$5455,$A285,'Duel Log'!AA$2:AA$5455,"Loss")</f>
        <v>0</v>
      </c>
      <c r="F285" s="7" t="n">
        <f aca="false">COUNTIFS('Duel Log'!AD$2:AD$5455,$A285,'Duel Log'!AA$2:AA$5455,"Draw")</f>
        <v>0</v>
      </c>
      <c r="G285" s="13" t="n">
        <f aca="false">IFERROR(D285/C285,"")</f>
        <v>1</v>
      </c>
    </row>
    <row r="286" customFormat="false" ht="15" hidden="false" customHeight="true" outlineLevel="0" collapsed="false">
      <c r="A286" s="7" t="s">
        <v>9302</v>
      </c>
      <c r="B286" s="8" t="s">
        <v>1192</v>
      </c>
      <c r="C286" s="7" t="n">
        <f aca="false">COUNTIF('Duel Log'!AD$2:AD$5455,$A286)</f>
        <v>1</v>
      </c>
      <c r="D286" s="7" t="n">
        <f aca="false">COUNTIFS('Duel Log'!AD$2:AD$5455,$A286,'Duel Log'!AA$2:AA$5455,"Win")</f>
        <v>0</v>
      </c>
      <c r="E286" s="7" t="n">
        <f aca="false">COUNTIFS('Duel Log'!AD$2:AD$5455,$A286,'Duel Log'!AA$2:AA$5455,"Loss")</f>
        <v>1</v>
      </c>
      <c r="F286" s="7" t="n">
        <f aca="false">COUNTIFS('Duel Log'!AD$2:AD$5455,$A286,'Duel Log'!AA$2:AA$5455,"Draw")</f>
        <v>0</v>
      </c>
      <c r="G286" s="13" t="n">
        <f aca="false">IFERROR(D286/C286,"")</f>
        <v>0</v>
      </c>
    </row>
    <row r="287" customFormat="false" ht="15" hidden="false" customHeight="true" outlineLevel="0" collapsed="false">
      <c r="A287" s="7" t="s">
        <v>5028</v>
      </c>
      <c r="B287" s="7" t="s">
        <v>674</v>
      </c>
      <c r="C287" s="7" t="n">
        <f aca="false">COUNTIF('Duel Log'!AD$2:AD$5455,$A287)</f>
        <v>2</v>
      </c>
      <c r="D287" s="7" t="n">
        <f aca="false">COUNTIFS('Duel Log'!AD$2:AD$5455,$A287,'Duel Log'!AA$2:AA$5455,"Win")</f>
        <v>1</v>
      </c>
      <c r="E287" s="7" t="n">
        <f aca="false">COUNTIFS('Duel Log'!AD$2:AD$5455,$A287,'Duel Log'!AA$2:AA$5455,"Loss")</f>
        <v>1</v>
      </c>
      <c r="F287" s="7" t="n">
        <f aca="false">COUNTIFS('Duel Log'!AD$2:AD$5455,$A287,'Duel Log'!AA$2:AA$5455,"Draw")</f>
        <v>0</v>
      </c>
      <c r="G287" s="13" t="n">
        <f aca="false">IFERROR(D287/C287,"")</f>
        <v>0.5</v>
      </c>
    </row>
    <row r="288" customFormat="false" ht="15" hidden="false" customHeight="true" outlineLevel="0" collapsed="false">
      <c r="A288" s="7" t="s">
        <v>1153</v>
      </c>
      <c r="B288" s="7" t="s">
        <v>15503</v>
      </c>
      <c r="C288" s="7" t="n">
        <f aca="false">COUNTIF('Duel Log'!AD$2:AD$5455,$A288)</f>
        <v>2</v>
      </c>
      <c r="D288" s="7" t="n">
        <f aca="false">COUNTIFS('Duel Log'!AD$2:AD$5455,$A288,'Duel Log'!AA$2:AA$5455,"Win")</f>
        <v>2</v>
      </c>
      <c r="E288" s="7" t="n">
        <f aca="false">COUNTIFS('Duel Log'!AD$2:AD$5455,$A288,'Duel Log'!AA$2:AA$5455,"Loss")</f>
        <v>0</v>
      </c>
      <c r="F288" s="7" t="n">
        <f aca="false">COUNTIFS('Duel Log'!AD$2:AD$5455,$A288,'Duel Log'!AA$2:AA$5455,"Draw")</f>
        <v>0</v>
      </c>
      <c r="G288" s="13" t="n">
        <f aca="false">IFERROR(D288/C288,"")</f>
        <v>1</v>
      </c>
    </row>
    <row r="289" customFormat="false" ht="15" hidden="false" customHeight="true" outlineLevel="0" collapsed="false">
      <c r="A289" s="7" t="s">
        <v>7367</v>
      </c>
      <c r="B289" s="7" t="s">
        <v>674</v>
      </c>
      <c r="C289" s="7" t="n">
        <f aca="false">COUNTIF('Duel Log'!AD$2:AD$5455,$A289)</f>
        <v>1</v>
      </c>
      <c r="D289" s="7" t="n">
        <f aca="false">COUNTIFS('Duel Log'!AD$2:AD$5455,$A289,'Duel Log'!AA$2:AA$5455,"Win")</f>
        <v>1</v>
      </c>
      <c r="E289" s="7" t="n">
        <f aca="false">COUNTIFS('Duel Log'!AD$2:AD$5455,$A289,'Duel Log'!AA$2:AA$5455,"Loss")</f>
        <v>0</v>
      </c>
      <c r="F289" s="7" t="n">
        <f aca="false">COUNTIFS('Duel Log'!AD$2:AD$5455,$A289,'Duel Log'!AA$2:AA$5455,"Draw")</f>
        <v>0</v>
      </c>
      <c r="G289" s="13" t="n">
        <f aca="false">IFERROR(D289/C289,"")</f>
        <v>1</v>
      </c>
    </row>
    <row r="290" customFormat="false" ht="15" hidden="false" customHeight="true" outlineLevel="0" collapsed="false">
      <c r="A290" s="7" t="s">
        <v>2111</v>
      </c>
      <c r="B290" s="7" t="s">
        <v>15504</v>
      </c>
      <c r="C290" s="7" t="n">
        <f aca="false">COUNTIF('Duel Log'!AD$2:AD$5455,$A290)</f>
        <v>5</v>
      </c>
      <c r="D290" s="7" t="n">
        <f aca="false">COUNTIFS('Duel Log'!AD$2:AD$5455,$A290,'Duel Log'!AA$2:AA$5455,"Win")</f>
        <v>4</v>
      </c>
      <c r="E290" s="7" t="n">
        <f aca="false">COUNTIFS('Duel Log'!AD$2:AD$5455,$A290,'Duel Log'!AA$2:AA$5455,"Loss")</f>
        <v>1</v>
      </c>
      <c r="F290" s="7" t="n">
        <f aca="false">COUNTIFS('Duel Log'!AD$2:AD$5455,$A290,'Duel Log'!AA$2:AA$5455,"Draw")</f>
        <v>0</v>
      </c>
      <c r="G290" s="13" t="n">
        <f aca="false">IFERROR(D290/C290,"")</f>
        <v>0.8</v>
      </c>
    </row>
    <row r="291" customFormat="false" ht="15" hidden="false" customHeight="true" outlineLevel="0" collapsed="false">
      <c r="A291" s="7" t="s">
        <v>6628</v>
      </c>
      <c r="B291" s="7" t="s">
        <v>1676</v>
      </c>
      <c r="C291" s="7" t="n">
        <f aca="false">COUNTIF('Duel Log'!AD$2:AD$5455,$A291)</f>
        <v>1</v>
      </c>
      <c r="D291" s="7" t="n">
        <f aca="false">COUNTIFS('Duel Log'!AD$2:AD$5455,$A291,'Duel Log'!AA$2:AA$5455,"Win")</f>
        <v>1</v>
      </c>
      <c r="E291" s="7" t="n">
        <f aca="false">COUNTIFS('Duel Log'!AD$2:AD$5455,$A291,'Duel Log'!AA$2:AA$5455,"Loss")</f>
        <v>0</v>
      </c>
      <c r="F291" s="7" t="n">
        <f aca="false">COUNTIFS('Duel Log'!AD$2:AD$5455,$A291,'Duel Log'!AA$2:AA$5455,"Draw")</f>
        <v>0</v>
      </c>
      <c r="G291" s="13" t="n">
        <f aca="false">IFERROR(D291/C291,"")</f>
        <v>1</v>
      </c>
    </row>
    <row r="292" customFormat="false" ht="15" hidden="false" customHeight="true" outlineLevel="0" collapsed="false">
      <c r="A292" s="7" t="s">
        <v>5251</v>
      </c>
      <c r="B292" s="7" t="s">
        <v>3759</v>
      </c>
      <c r="C292" s="7" t="n">
        <f aca="false">COUNTIF('Duel Log'!AD$2:AD$5455,$A292)</f>
        <v>1</v>
      </c>
      <c r="D292" s="7" t="n">
        <f aca="false">COUNTIFS('Duel Log'!AD$2:AD$5455,$A292,'Duel Log'!AA$2:AA$5455,"Win")</f>
        <v>1</v>
      </c>
      <c r="E292" s="7" t="n">
        <f aca="false">COUNTIFS('Duel Log'!AD$2:AD$5455,$A292,'Duel Log'!AA$2:AA$5455,"Loss")</f>
        <v>0</v>
      </c>
      <c r="F292" s="7" t="n">
        <f aca="false">COUNTIFS('Duel Log'!AD$2:AD$5455,$A292,'Duel Log'!AA$2:AA$5455,"Draw")</f>
        <v>0</v>
      </c>
      <c r="G292" s="13" t="n">
        <f aca="false">IFERROR(D292/C292,"")</f>
        <v>1</v>
      </c>
    </row>
    <row r="293" customFormat="false" ht="15" hidden="false" customHeight="true" outlineLevel="0" collapsed="false">
      <c r="A293" s="7" t="s">
        <v>3845</v>
      </c>
      <c r="B293" s="8" t="s">
        <v>558</v>
      </c>
      <c r="C293" s="7" t="n">
        <f aca="false">COUNTIF('Duel Log'!AD$2:AD$5455,$A293)</f>
        <v>1</v>
      </c>
      <c r="D293" s="7" t="n">
        <f aca="false">COUNTIFS('Duel Log'!AD$2:AD$5455,$A293,'Duel Log'!AA$2:AA$5455,"Win")</f>
        <v>1</v>
      </c>
      <c r="E293" s="7" t="n">
        <f aca="false">COUNTIFS('Duel Log'!AD$2:AD$5455,$A293,'Duel Log'!AA$2:AA$5455,"Loss")</f>
        <v>0</v>
      </c>
      <c r="F293" s="7" t="n">
        <f aca="false">COUNTIFS('Duel Log'!AD$2:AD$5455,$A293,'Duel Log'!AA$2:AA$5455,"Draw")</f>
        <v>0</v>
      </c>
      <c r="G293" s="13" t="n">
        <f aca="false">IFERROR(D293/C293,"")</f>
        <v>1</v>
      </c>
    </row>
    <row r="294" customFormat="false" ht="15" hidden="false" customHeight="true" outlineLevel="0" collapsed="false">
      <c r="A294" s="7" t="s">
        <v>7695</v>
      </c>
      <c r="B294" s="7" t="s">
        <v>1727</v>
      </c>
      <c r="C294" s="7" t="n">
        <f aca="false">COUNTIF('Duel Log'!AD$2:AD$5455,$A294)</f>
        <v>1</v>
      </c>
      <c r="D294" s="7" t="n">
        <f aca="false">COUNTIFS('Duel Log'!AD$2:AD$5455,$A294,'Duel Log'!AA$2:AA$5455,"Win")</f>
        <v>1</v>
      </c>
      <c r="E294" s="7" t="n">
        <f aca="false">COUNTIFS('Duel Log'!AD$2:AD$5455,$A294,'Duel Log'!AA$2:AA$5455,"Loss")</f>
        <v>0</v>
      </c>
      <c r="F294" s="7" t="n">
        <f aca="false">COUNTIFS('Duel Log'!AD$2:AD$5455,$A294,'Duel Log'!AA$2:AA$5455,"Draw")</f>
        <v>0</v>
      </c>
      <c r="G294" s="13" t="n">
        <f aca="false">IFERROR(D294/C294,"")</f>
        <v>1</v>
      </c>
    </row>
    <row r="295" customFormat="false" ht="15" hidden="false" customHeight="true" outlineLevel="0" collapsed="false">
      <c r="A295" s="7" t="s">
        <v>2846</v>
      </c>
      <c r="B295" s="8" t="s">
        <v>1747</v>
      </c>
      <c r="C295" s="7" t="n">
        <f aca="false">COUNTIF('Duel Log'!AD$2:AD$5455,$A295)</f>
        <v>2</v>
      </c>
      <c r="D295" s="7" t="n">
        <f aca="false">COUNTIFS('Duel Log'!AD$2:AD$5455,$A295,'Duel Log'!AA$2:AA$5455,"Win")</f>
        <v>1</v>
      </c>
      <c r="E295" s="7" t="n">
        <f aca="false">COUNTIFS('Duel Log'!AD$2:AD$5455,$A295,'Duel Log'!AA$2:AA$5455,"Loss")</f>
        <v>1</v>
      </c>
      <c r="F295" s="7" t="n">
        <f aca="false">COUNTIFS('Duel Log'!AD$2:AD$5455,$A295,'Duel Log'!AA$2:AA$5455,"Draw")</f>
        <v>0</v>
      </c>
      <c r="G295" s="13" t="n">
        <f aca="false">IFERROR(D295/C295,"")</f>
        <v>0.5</v>
      </c>
    </row>
    <row r="296" customFormat="false" ht="15" hidden="false" customHeight="true" outlineLevel="0" collapsed="false">
      <c r="A296" s="7" t="s">
        <v>8075</v>
      </c>
      <c r="B296" s="7" t="s">
        <v>753</v>
      </c>
      <c r="C296" s="7" t="n">
        <f aca="false">COUNTIF('Duel Log'!AD$2:AD$5455,$A296)</f>
        <v>1</v>
      </c>
      <c r="D296" s="7" t="n">
        <f aca="false">COUNTIFS('Duel Log'!AD$2:AD$5455,$A296,'Duel Log'!AA$2:AA$5455,"Win")</f>
        <v>1</v>
      </c>
      <c r="E296" s="7" t="n">
        <f aca="false">COUNTIFS('Duel Log'!AD$2:AD$5455,$A296,'Duel Log'!AA$2:AA$5455,"Loss")</f>
        <v>0</v>
      </c>
      <c r="F296" s="7" t="n">
        <f aca="false">COUNTIFS('Duel Log'!AD$2:AD$5455,$A296,'Duel Log'!AA$2:AA$5455,"Draw")</f>
        <v>0</v>
      </c>
      <c r="G296" s="13" t="n">
        <f aca="false">IFERROR(D296/C296,"")</f>
        <v>1</v>
      </c>
    </row>
    <row r="297" customFormat="false" ht="15" hidden="false" customHeight="true" outlineLevel="0" collapsed="false">
      <c r="A297" s="7" t="s">
        <v>2428</v>
      </c>
      <c r="B297" s="7" t="s">
        <v>2328</v>
      </c>
      <c r="C297" s="7" t="n">
        <f aca="false">COUNTIF('Duel Log'!AD$2:AD$5455,$A297)</f>
        <v>1</v>
      </c>
      <c r="D297" s="7" t="n">
        <f aca="false">COUNTIFS('Duel Log'!AD$2:AD$5455,$A297,'Duel Log'!AA$2:AA$5455,"Win")</f>
        <v>1</v>
      </c>
      <c r="E297" s="7" t="n">
        <f aca="false">COUNTIFS('Duel Log'!AD$2:AD$5455,$A297,'Duel Log'!AA$2:AA$5455,"Loss")</f>
        <v>0</v>
      </c>
      <c r="F297" s="7" t="n">
        <f aca="false">COUNTIFS('Duel Log'!AD$2:AD$5455,$A297,'Duel Log'!AA$2:AA$5455,"Draw")</f>
        <v>0</v>
      </c>
      <c r="G297" s="13" t="n">
        <f aca="false">IFERROR(D297/C297,"")</f>
        <v>1</v>
      </c>
    </row>
    <row r="298" customFormat="false" ht="15" hidden="false" customHeight="true" outlineLevel="0" collapsed="false">
      <c r="A298" s="7" t="s">
        <v>8369</v>
      </c>
      <c r="B298" s="8" t="s">
        <v>3690</v>
      </c>
      <c r="C298" s="7" t="n">
        <f aca="false">COUNTIF('Duel Log'!AD$2:AD$5455,$A298)</f>
        <v>1</v>
      </c>
      <c r="D298" s="7" t="n">
        <f aca="false">COUNTIFS('Duel Log'!AD$2:AD$5455,$A298,'Duel Log'!AA$2:AA$5455,"Win")</f>
        <v>0</v>
      </c>
      <c r="E298" s="7" t="n">
        <f aca="false">COUNTIFS('Duel Log'!AD$2:AD$5455,$A298,'Duel Log'!AA$2:AA$5455,"Loss")</f>
        <v>1</v>
      </c>
      <c r="F298" s="7" t="n">
        <f aca="false">COUNTIFS('Duel Log'!AD$2:AD$5455,$A298,'Duel Log'!AA$2:AA$5455,"Draw")</f>
        <v>0</v>
      </c>
      <c r="G298" s="13" t="n">
        <f aca="false">IFERROR(D298/C298,"")</f>
        <v>0</v>
      </c>
    </row>
    <row r="299" customFormat="false" ht="15" hidden="false" customHeight="true" outlineLevel="0" collapsed="false">
      <c r="A299" s="7" t="s">
        <v>2516</v>
      </c>
      <c r="B299" s="7" t="s">
        <v>1206</v>
      </c>
      <c r="C299" s="7" t="n">
        <f aca="false">COUNTIF('Duel Log'!AD$2:AD$5455,$A299)</f>
        <v>1</v>
      </c>
      <c r="D299" s="7" t="n">
        <f aca="false">COUNTIFS('Duel Log'!AD$2:AD$5455,$A299,'Duel Log'!AA$2:AA$5455,"Win")</f>
        <v>0</v>
      </c>
      <c r="E299" s="7" t="n">
        <f aca="false">COUNTIFS('Duel Log'!AD$2:AD$5455,$A299,'Duel Log'!AA$2:AA$5455,"Loss")</f>
        <v>1</v>
      </c>
      <c r="F299" s="7" t="n">
        <f aca="false">COUNTIFS('Duel Log'!AD$2:AD$5455,$A299,'Duel Log'!AA$2:AA$5455,"Draw")</f>
        <v>0</v>
      </c>
      <c r="G299" s="13" t="n">
        <f aca="false">IFERROR(D299/C299,"")</f>
        <v>0</v>
      </c>
    </row>
    <row r="300" customFormat="false" ht="15" hidden="false" customHeight="true" outlineLevel="0" collapsed="false">
      <c r="A300" s="7" t="s">
        <v>3763</v>
      </c>
      <c r="B300" s="7" t="s">
        <v>15505</v>
      </c>
      <c r="C300" s="7" t="n">
        <f aca="false">COUNTIF('Duel Log'!AD$2:AD$5455,$A300)</f>
        <v>2</v>
      </c>
      <c r="D300" s="7" t="n">
        <f aca="false">COUNTIFS('Duel Log'!AD$2:AD$5455,$A300,'Duel Log'!AA$2:AA$5455,"Win")</f>
        <v>1</v>
      </c>
      <c r="E300" s="7" t="n">
        <f aca="false">COUNTIFS('Duel Log'!AD$2:AD$5455,$A300,'Duel Log'!AA$2:AA$5455,"Loss")</f>
        <v>1</v>
      </c>
      <c r="F300" s="7" t="n">
        <f aca="false">COUNTIFS('Duel Log'!AD$2:AD$5455,$A300,'Duel Log'!AA$2:AA$5455,"Draw")</f>
        <v>0</v>
      </c>
      <c r="G300" s="13" t="n">
        <f aca="false">IFERROR(D300/C300,"")</f>
        <v>0.5</v>
      </c>
    </row>
    <row r="301" customFormat="false" ht="15" hidden="false" customHeight="true" outlineLevel="0" collapsed="false">
      <c r="A301" s="7" t="s">
        <v>883</v>
      </c>
      <c r="B301" s="7" t="s">
        <v>15506</v>
      </c>
      <c r="C301" s="7" t="n">
        <f aca="false">COUNTIF('Duel Log'!AD$2:AD$5455,$A301)</f>
        <v>2</v>
      </c>
      <c r="D301" s="7" t="n">
        <f aca="false">COUNTIFS('Duel Log'!AD$2:AD$5455,$A301,'Duel Log'!AA$2:AA$5455,"Win")</f>
        <v>1</v>
      </c>
      <c r="E301" s="7" t="n">
        <f aca="false">COUNTIFS('Duel Log'!AD$2:AD$5455,$A301,'Duel Log'!AA$2:AA$5455,"Loss")</f>
        <v>1</v>
      </c>
      <c r="F301" s="7" t="n">
        <f aca="false">COUNTIFS('Duel Log'!AD$2:AD$5455,$A301,'Duel Log'!AA$2:AA$5455,"Draw")</f>
        <v>0</v>
      </c>
      <c r="G301" s="13" t="n">
        <f aca="false">IFERROR(D301/C301,"")</f>
        <v>0.5</v>
      </c>
    </row>
    <row r="302" customFormat="false" ht="15" hidden="false" customHeight="true" outlineLevel="0" collapsed="false">
      <c r="A302" s="7" t="s">
        <v>2093</v>
      </c>
      <c r="B302" s="7" t="s">
        <v>15507</v>
      </c>
      <c r="C302" s="7" t="n">
        <f aca="false">COUNTIF('Duel Log'!AD$2:AD$5455,$A302)</f>
        <v>5</v>
      </c>
      <c r="D302" s="7" t="n">
        <f aca="false">COUNTIFS('Duel Log'!AD$2:AD$5455,$A302,'Duel Log'!AA$2:AA$5455,"Win")</f>
        <v>2</v>
      </c>
      <c r="E302" s="7" t="n">
        <f aca="false">COUNTIFS('Duel Log'!AD$2:AD$5455,$A302,'Duel Log'!AA$2:AA$5455,"Loss")</f>
        <v>3</v>
      </c>
      <c r="F302" s="7" t="n">
        <f aca="false">COUNTIFS('Duel Log'!AD$2:AD$5455,$A302,'Duel Log'!AA$2:AA$5455,"Draw")</f>
        <v>0</v>
      </c>
      <c r="G302" s="13" t="n">
        <f aca="false">IFERROR(D302/C302,"")</f>
        <v>0.4</v>
      </c>
    </row>
    <row r="303" customFormat="false" ht="15" hidden="false" customHeight="true" outlineLevel="0" collapsed="false">
      <c r="A303" s="7" t="s">
        <v>1778</v>
      </c>
      <c r="B303" s="7" t="s">
        <v>1432</v>
      </c>
      <c r="C303" s="7" t="n">
        <f aca="false">COUNTIF('Duel Log'!AD$2:AD$5455,$A303)</f>
        <v>1</v>
      </c>
      <c r="D303" s="7" t="n">
        <f aca="false">COUNTIFS('Duel Log'!AD$2:AD$5455,$A303,'Duel Log'!AA$2:AA$5455,"Win")</f>
        <v>1</v>
      </c>
      <c r="E303" s="7" t="n">
        <f aca="false">COUNTIFS('Duel Log'!AD$2:AD$5455,$A303,'Duel Log'!AA$2:AA$5455,"Loss")</f>
        <v>0</v>
      </c>
      <c r="F303" s="7" t="n">
        <f aca="false">COUNTIFS('Duel Log'!AD$2:AD$5455,$A303,'Duel Log'!AA$2:AA$5455,"Draw")</f>
        <v>0</v>
      </c>
      <c r="G303" s="13" t="n">
        <f aca="false">IFERROR(D303/C303,"")</f>
        <v>1</v>
      </c>
    </row>
    <row r="304" customFormat="false" ht="15" hidden="false" customHeight="true" outlineLevel="0" collapsed="false">
      <c r="A304" s="7" t="s">
        <v>7132</v>
      </c>
      <c r="B304" s="7" t="s">
        <v>5844</v>
      </c>
      <c r="C304" s="7" t="n">
        <f aca="false">COUNTIF('Duel Log'!AD$2:AD$5455,$A304)</f>
        <v>1</v>
      </c>
      <c r="D304" s="7" t="n">
        <f aca="false">COUNTIFS('Duel Log'!AD$2:AD$5455,$A304,'Duel Log'!AA$2:AA$5455,"Win")</f>
        <v>0</v>
      </c>
      <c r="E304" s="7" t="n">
        <f aca="false">COUNTIFS('Duel Log'!AD$2:AD$5455,$A304,'Duel Log'!AA$2:AA$5455,"Loss")</f>
        <v>1</v>
      </c>
      <c r="F304" s="7" t="n">
        <f aca="false">COUNTIFS('Duel Log'!AD$2:AD$5455,$A304,'Duel Log'!AA$2:AA$5455,"Draw")</f>
        <v>0</v>
      </c>
      <c r="G304" s="13" t="n">
        <f aca="false">IFERROR(D304/C304,"")</f>
        <v>0</v>
      </c>
    </row>
    <row r="305" customFormat="false" ht="15" hidden="false" customHeight="true" outlineLevel="0" collapsed="false">
      <c r="A305" s="7" t="s">
        <v>1889</v>
      </c>
      <c r="B305" s="7" t="s">
        <v>15508</v>
      </c>
      <c r="C305" s="7" t="n">
        <f aca="false">COUNTIF('Duel Log'!AD$2:AD$5455,$A305)</f>
        <v>2</v>
      </c>
      <c r="D305" s="7" t="n">
        <f aca="false">COUNTIFS('Duel Log'!AD$2:AD$5455,$A305,'Duel Log'!AA$2:AA$5455,"Win")</f>
        <v>1</v>
      </c>
      <c r="E305" s="7" t="n">
        <f aca="false">COUNTIFS('Duel Log'!AD$2:AD$5455,$A305,'Duel Log'!AA$2:AA$5455,"Loss")</f>
        <v>1</v>
      </c>
      <c r="F305" s="7" t="n">
        <f aca="false">COUNTIFS('Duel Log'!AD$2:AD$5455,$A305,'Duel Log'!AA$2:AA$5455,"Draw")</f>
        <v>0</v>
      </c>
      <c r="G305" s="13" t="n">
        <f aca="false">IFERROR(D305/C305,"")</f>
        <v>0.5</v>
      </c>
    </row>
    <row r="306" customFormat="false" ht="15" hidden="false" customHeight="true" outlineLevel="0" collapsed="false">
      <c r="A306" s="7" t="s">
        <v>419</v>
      </c>
      <c r="B306" s="7" t="s">
        <v>15509</v>
      </c>
      <c r="C306" s="7" t="n">
        <f aca="false">COUNTIF('Duel Log'!AD$2:AD$5455,$A306)</f>
        <v>12</v>
      </c>
      <c r="D306" s="7" t="n">
        <f aca="false">COUNTIFS('Duel Log'!AD$2:AD$5455,$A306,'Duel Log'!AA$2:AA$5455,"Win")</f>
        <v>5</v>
      </c>
      <c r="E306" s="7" t="n">
        <f aca="false">COUNTIFS('Duel Log'!AD$2:AD$5455,$A306,'Duel Log'!AA$2:AA$5455,"Loss")</f>
        <v>7</v>
      </c>
      <c r="F306" s="7" t="n">
        <f aca="false">COUNTIFS('Duel Log'!AD$2:AD$5455,$A306,'Duel Log'!AA$2:AA$5455,"Draw")</f>
        <v>0</v>
      </c>
      <c r="G306" s="13" t="n">
        <f aca="false">IFERROR(D306/C306,"")</f>
        <v>0.416666666666667</v>
      </c>
    </row>
    <row r="307" customFormat="false" ht="15" hidden="false" customHeight="true" outlineLevel="0" collapsed="false">
      <c r="A307" s="7" t="s">
        <v>4678</v>
      </c>
      <c r="B307" s="7" t="s">
        <v>584</v>
      </c>
      <c r="C307" s="7" t="n">
        <f aca="false">COUNTIF('Duel Log'!AD$2:AD$5455,$A307)</f>
        <v>1</v>
      </c>
      <c r="D307" s="7" t="n">
        <f aca="false">COUNTIFS('Duel Log'!AD$2:AD$5455,$A307,'Duel Log'!AA$2:AA$5455,"Win")</f>
        <v>1</v>
      </c>
      <c r="E307" s="7" t="n">
        <f aca="false">COUNTIFS('Duel Log'!AD$2:AD$5455,$A307,'Duel Log'!AA$2:AA$5455,"Loss")</f>
        <v>0</v>
      </c>
      <c r="F307" s="7" t="n">
        <f aca="false">COUNTIFS('Duel Log'!AD$2:AD$5455,$A307,'Duel Log'!AA$2:AA$5455,"Draw")</f>
        <v>0</v>
      </c>
      <c r="G307" s="13" t="n">
        <f aca="false">IFERROR(D307/C307,"")</f>
        <v>1</v>
      </c>
    </row>
    <row r="308" customFormat="false" ht="15" hidden="false" customHeight="true" outlineLevel="0" collapsed="false">
      <c r="A308" s="7" t="s">
        <v>553</v>
      </c>
      <c r="B308" s="7" t="s">
        <v>547</v>
      </c>
      <c r="C308" s="7" t="n">
        <f aca="false">COUNTIF('Duel Log'!AD$2:AD$5455,$A308)</f>
        <v>1</v>
      </c>
      <c r="D308" s="7" t="n">
        <f aca="false">COUNTIFS('Duel Log'!AD$2:AD$5455,$A308,'Duel Log'!AA$2:AA$5455,"Win")</f>
        <v>0</v>
      </c>
      <c r="E308" s="7" t="n">
        <f aca="false">COUNTIFS('Duel Log'!AD$2:AD$5455,$A308,'Duel Log'!AA$2:AA$5455,"Loss")</f>
        <v>1</v>
      </c>
      <c r="F308" s="7" t="n">
        <f aca="false">COUNTIFS('Duel Log'!AD$2:AD$5455,$A308,'Duel Log'!AA$2:AA$5455,"Draw")</f>
        <v>0</v>
      </c>
      <c r="G308" s="13" t="n">
        <f aca="false">IFERROR(D308/C308,"")</f>
        <v>0</v>
      </c>
    </row>
    <row r="309" customFormat="false" ht="15" hidden="false" customHeight="true" outlineLevel="0" collapsed="false">
      <c r="A309" s="7" t="s">
        <v>5968</v>
      </c>
      <c r="B309" s="7" t="s">
        <v>253</v>
      </c>
      <c r="C309" s="7" t="n">
        <f aca="false">COUNTIF('Duel Log'!AD$2:AD$5455,$A309)</f>
        <v>1</v>
      </c>
      <c r="D309" s="7" t="n">
        <f aca="false">COUNTIFS('Duel Log'!AD$2:AD$5455,$A309,'Duel Log'!AA$2:AA$5455,"Win")</f>
        <v>0</v>
      </c>
      <c r="E309" s="7" t="n">
        <f aca="false">COUNTIFS('Duel Log'!AD$2:AD$5455,$A309,'Duel Log'!AA$2:AA$5455,"Loss")</f>
        <v>1</v>
      </c>
      <c r="F309" s="7" t="n">
        <f aca="false">COUNTIFS('Duel Log'!AD$2:AD$5455,$A309,'Duel Log'!AA$2:AA$5455,"Draw")</f>
        <v>0</v>
      </c>
      <c r="G309" s="13" t="n">
        <f aca="false">IFERROR(D309/C309,"")</f>
        <v>0</v>
      </c>
    </row>
    <row r="310" customFormat="false" ht="15" hidden="false" customHeight="true" outlineLevel="0" collapsed="false">
      <c r="A310" s="7" t="s">
        <v>8469</v>
      </c>
      <c r="B310" s="7" t="s">
        <v>1711</v>
      </c>
      <c r="C310" s="7" t="n">
        <f aca="false">COUNTIF('Duel Log'!AD$2:AD$5455,$A310)</f>
        <v>1</v>
      </c>
      <c r="D310" s="7" t="n">
        <f aca="false">COUNTIFS('Duel Log'!AD$2:AD$5455,$A310,'Duel Log'!AA$2:AA$5455,"Win")</f>
        <v>0</v>
      </c>
      <c r="E310" s="7" t="n">
        <f aca="false">COUNTIFS('Duel Log'!AD$2:AD$5455,$A310,'Duel Log'!AA$2:AA$5455,"Loss")</f>
        <v>1</v>
      </c>
      <c r="F310" s="7" t="n">
        <f aca="false">COUNTIFS('Duel Log'!AD$2:AD$5455,$A310,'Duel Log'!AA$2:AA$5455,"Draw")</f>
        <v>0</v>
      </c>
      <c r="G310" s="13" t="n">
        <f aca="false">IFERROR(D310/C310,"")</f>
        <v>0</v>
      </c>
    </row>
    <row r="311" customFormat="false" ht="15" hidden="false" customHeight="true" outlineLevel="0" collapsed="false">
      <c r="A311" s="7" t="s">
        <v>2890</v>
      </c>
      <c r="B311" s="7" t="s">
        <v>2629</v>
      </c>
      <c r="C311" s="7" t="n">
        <f aca="false">COUNTIF('Duel Log'!AD$2:AD$5455,$A311)</f>
        <v>1</v>
      </c>
      <c r="D311" s="7" t="n">
        <f aca="false">COUNTIFS('Duel Log'!AD$2:AD$5455,$A311,'Duel Log'!AA$2:AA$5455,"Win")</f>
        <v>0</v>
      </c>
      <c r="E311" s="7" t="n">
        <f aca="false">COUNTIFS('Duel Log'!AD$2:AD$5455,$A311,'Duel Log'!AA$2:AA$5455,"Loss")</f>
        <v>1</v>
      </c>
      <c r="F311" s="7" t="n">
        <f aca="false">COUNTIFS('Duel Log'!AD$2:AD$5455,$A311,'Duel Log'!AA$2:AA$5455,"Draw")</f>
        <v>0</v>
      </c>
      <c r="G311" s="13" t="n">
        <f aca="false">IFERROR(D311/C311,"")</f>
        <v>0</v>
      </c>
    </row>
    <row r="312" customFormat="false" ht="15" hidden="false" customHeight="true" outlineLevel="0" collapsed="false">
      <c r="A312" s="7" t="s">
        <v>7524</v>
      </c>
      <c r="B312" s="7" t="s">
        <v>1711</v>
      </c>
      <c r="C312" s="7" t="n">
        <f aca="false">COUNTIF('Duel Log'!AD$2:AD$5455,$A312)</f>
        <v>1</v>
      </c>
      <c r="D312" s="7" t="n">
        <f aca="false">COUNTIFS('Duel Log'!AD$2:AD$5455,$A312,'Duel Log'!AA$2:AA$5455,"Win")</f>
        <v>0</v>
      </c>
      <c r="E312" s="7" t="n">
        <f aca="false">COUNTIFS('Duel Log'!AD$2:AD$5455,$A312,'Duel Log'!AA$2:AA$5455,"Loss")</f>
        <v>1</v>
      </c>
      <c r="F312" s="7" t="n">
        <f aca="false">COUNTIFS('Duel Log'!AD$2:AD$5455,$A312,'Duel Log'!AA$2:AA$5455,"Draw")</f>
        <v>0</v>
      </c>
      <c r="G312" s="13" t="n">
        <f aca="false">IFERROR(D312/C312,"")</f>
        <v>0</v>
      </c>
    </row>
    <row r="313" customFormat="false" ht="15" hidden="false" customHeight="true" outlineLevel="0" collapsed="false">
      <c r="A313" s="7" t="s">
        <v>8488</v>
      </c>
      <c r="B313" s="7" t="s">
        <v>1711</v>
      </c>
      <c r="C313" s="7" t="n">
        <f aca="false">COUNTIF('Duel Log'!AD$2:AD$5455,$A313)</f>
        <v>1</v>
      </c>
      <c r="D313" s="7" t="n">
        <f aca="false">COUNTIFS('Duel Log'!AD$2:AD$5455,$A313,'Duel Log'!AA$2:AA$5455,"Win")</f>
        <v>0</v>
      </c>
      <c r="E313" s="7" t="n">
        <f aca="false">COUNTIFS('Duel Log'!AD$2:AD$5455,$A313,'Duel Log'!AA$2:AA$5455,"Loss")</f>
        <v>1</v>
      </c>
      <c r="F313" s="7" t="n">
        <f aca="false">COUNTIFS('Duel Log'!AD$2:AD$5455,$A313,'Duel Log'!AA$2:AA$5455,"Draw")</f>
        <v>0</v>
      </c>
      <c r="G313" s="13" t="n">
        <f aca="false">IFERROR(D313/C313,"")</f>
        <v>0</v>
      </c>
    </row>
    <row r="314" customFormat="false" ht="15" hidden="false" customHeight="true" outlineLevel="0" collapsed="false">
      <c r="A314" s="7" t="s">
        <v>2259</v>
      </c>
      <c r="B314" s="7" t="s">
        <v>331</v>
      </c>
      <c r="C314" s="7" t="n">
        <f aca="false">COUNTIF('Duel Log'!AD$2:AD$5455,$A314)</f>
        <v>2</v>
      </c>
      <c r="D314" s="7" t="n">
        <f aca="false">COUNTIFS('Duel Log'!AD$2:AD$5455,$A314,'Duel Log'!AA$2:AA$5455,"Win")</f>
        <v>2</v>
      </c>
      <c r="E314" s="7" t="n">
        <f aca="false">COUNTIFS('Duel Log'!AD$2:AD$5455,$A314,'Duel Log'!AA$2:AA$5455,"Loss")</f>
        <v>0</v>
      </c>
      <c r="F314" s="7" t="n">
        <f aca="false">COUNTIFS('Duel Log'!AD$2:AD$5455,$A314,'Duel Log'!AA$2:AA$5455,"Draw")</f>
        <v>0</v>
      </c>
      <c r="G314" s="13" t="n">
        <f aca="false">IFERROR(D314/C314,"")</f>
        <v>1</v>
      </c>
    </row>
    <row r="315" customFormat="false" ht="15" hidden="false" customHeight="true" outlineLevel="0" collapsed="false">
      <c r="A315" s="7" t="s">
        <v>2947</v>
      </c>
      <c r="B315" s="7" t="s">
        <v>2659</v>
      </c>
      <c r="C315" s="7" t="n">
        <f aca="false">COUNTIF('Duel Log'!AD$2:AD$5455,$A315)</f>
        <v>1</v>
      </c>
      <c r="D315" s="7" t="n">
        <f aca="false">COUNTIFS('Duel Log'!AD$2:AD$5455,$A315,'Duel Log'!AA$2:AA$5455,"Win")</f>
        <v>1</v>
      </c>
      <c r="E315" s="7" t="n">
        <f aca="false">COUNTIFS('Duel Log'!AD$2:AD$5455,$A315,'Duel Log'!AA$2:AA$5455,"Loss")</f>
        <v>0</v>
      </c>
      <c r="F315" s="7" t="n">
        <f aca="false">COUNTIFS('Duel Log'!AD$2:AD$5455,$A315,'Duel Log'!AA$2:AA$5455,"Draw")</f>
        <v>0</v>
      </c>
      <c r="G315" s="13" t="n">
        <f aca="false">IFERROR(D315/C315,"")</f>
        <v>1</v>
      </c>
    </row>
    <row r="316" customFormat="false" ht="15" hidden="false" customHeight="true" outlineLevel="0" collapsed="false">
      <c r="A316" s="7" t="s">
        <v>5260</v>
      </c>
      <c r="B316" s="7" t="s">
        <v>3759</v>
      </c>
      <c r="C316" s="7" t="n">
        <f aca="false">COUNTIF('Duel Log'!AD$2:AD$5455,$A316)</f>
        <v>1</v>
      </c>
      <c r="D316" s="7" t="n">
        <f aca="false">COUNTIFS('Duel Log'!AD$2:AD$5455,$A316,'Duel Log'!AA$2:AA$5455,"Win")</f>
        <v>0</v>
      </c>
      <c r="E316" s="7" t="n">
        <f aca="false">COUNTIFS('Duel Log'!AD$2:AD$5455,$A316,'Duel Log'!AA$2:AA$5455,"Loss")</f>
        <v>1</v>
      </c>
      <c r="F316" s="7" t="n">
        <f aca="false">COUNTIFS('Duel Log'!AD$2:AD$5455,$A316,'Duel Log'!AA$2:AA$5455,"Draw")</f>
        <v>0</v>
      </c>
      <c r="G316" s="13" t="n">
        <f aca="false">IFERROR(D316/C316,"")</f>
        <v>0</v>
      </c>
    </row>
    <row r="317" customFormat="false" ht="15" hidden="false" customHeight="true" outlineLevel="0" collapsed="false">
      <c r="A317" s="7" t="s">
        <v>1478</v>
      </c>
      <c r="B317" s="7" t="s">
        <v>452</v>
      </c>
      <c r="C317" s="7" t="n">
        <f aca="false">COUNTIF('Duel Log'!AD$2:AD$5455,$A317)</f>
        <v>1</v>
      </c>
      <c r="D317" s="7" t="n">
        <f aca="false">COUNTIFS('Duel Log'!AD$2:AD$5455,$A317,'Duel Log'!AA$2:AA$5455,"Win")</f>
        <v>0</v>
      </c>
      <c r="E317" s="7" t="n">
        <f aca="false">COUNTIFS('Duel Log'!AD$2:AD$5455,$A317,'Duel Log'!AA$2:AA$5455,"Loss")</f>
        <v>1</v>
      </c>
      <c r="F317" s="7" t="n">
        <f aca="false">COUNTIFS('Duel Log'!AD$2:AD$5455,$A317,'Duel Log'!AA$2:AA$5455,"Draw")</f>
        <v>0</v>
      </c>
      <c r="G317" s="13" t="n">
        <f aca="false">IFERROR(D317/C317,"")</f>
        <v>0</v>
      </c>
    </row>
    <row r="318" customFormat="false" ht="15" hidden="false" customHeight="true" outlineLevel="0" collapsed="false">
      <c r="A318" s="7" t="s">
        <v>3147</v>
      </c>
      <c r="B318" s="7" t="s">
        <v>2659</v>
      </c>
      <c r="C318" s="7" t="n">
        <f aca="false">COUNTIF('Duel Log'!AD$2:AD$5455,$A318)</f>
        <v>1</v>
      </c>
      <c r="D318" s="7" t="n">
        <f aca="false">COUNTIFS('Duel Log'!AD$2:AD$5455,$A318,'Duel Log'!AA$2:AA$5455,"Win")</f>
        <v>1</v>
      </c>
      <c r="E318" s="7" t="n">
        <f aca="false">COUNTIFS('Duel Log'!AD$2:AD$5455,$A318,'Duel Log'!AA$2:AA$5455,"Loss")</f>
        <v>0</v>
      </c>
      <c r="F318" s="7" t="n">
        <f aca="false">COUNTIFS('Duel Log'!AD$2:AD$5455,$A318,'Duel Log'!AA$2:AA$5455,"Draw")</f>
        <v>0</v>
      </c>
      <c r="G318" s="13" t="n">
        <f aca="false">IFERROR(D318/C318,"")</f>
        <v>1</v>
      </c>
    </row>
    <row r="319" customFormat="false" ht="15" hidden="false" customHeight="true" outlineLevel="0" collapsed="false">
      <c r="A319" s="7" t="s">
        <v>3806</v>
      </c>
      <c r="B319" s="7" t="s">
        <v>2926</v>
      </c>
      <c r="C319" s="7" t="n">
        <f aca="false">COUNTIF('Duel Log'!AD$2:AD$5455,$A319)</f>
        <v>1</v>
      </c>
      <c r="D319" s="7" t="n">
        <f aca="false">COUNTIFS('Duel Log'!AD$2:AD$5455,$A319,'Duel Log'!AA$2:AA$5455,"Win")</f>
        <v>0</v>
      </c>
      <c r="E319" s="7" t="n">
        <f aca="false">COUNTIFS('Duel Log'!AD$2:AD$5455,$A319,'Duel Log'!AA$2:AA$5455,"Loss")</f>
        <v>1</v>
      </c>
      <c r="F319" s="7" t="n">
        <f aca="false">COUNTIFS('Duel Log'!AD$2:AD$5455,$A319,'Duel Log'!AA$2:AA$5455,"Draw")</f>
        <v>0</v>
      </c>
      <c r="G319" s="13" t="n">
        <f aca="false">IFERROR(D319/C319,"")</f>
        <v>0</v>
      </c>
    </row>
    <row r="320" customFormat="false" ht="15" hidden="false" customHeight="true" outlineLevel="0" collapsed="false">
      <c r="A320" s="7" t="s">
        <v>8539</v>
      </c>
      <c r="B320" s="8" t="s">
        <v>1192</v>
      </c>
      <c r="C320" s="7" t="n">
        <f aca="false">COUNTIF('Duel Log'!AD$2:AD$5455,$A320)</f>
        <v>1</v>
      </c>
      <c r="D320" s="7" t="n">
        <f aca="false">COUNTIFS('Duel Log'!AD$2:AD$5455,$A320,'Duel Log'!AA$2:AA$5455,"Win")</f>
        <v>1</v>
      </c>
      <c r="E320" s="7" t="n">
        <f aca="false">COUNTIFS('Duel Log'!AD$2:AD$5455,$A320,'Duel Log'!AA$2:AA$5455,"Loss")</f>
        <v>0</v>
      </c>
      <c r="F320" s="7" t="n">
        <f aca="false">COUNTIFS('Duel Log'!AD$2:AD$5455,$A320,'Duel Log'!AA$2:AA$5455,"Draw")</f>
        <v>0</v>
      </c>
      <c r="G320" s="13" t="n">
        <f aca="false">IFERROR(D320/C320,"")</f>
        <v>1</v>
      </c>
    </row>
    <row r="321" customFormat="false" ht="15" hidden="false" customHeight="true" outlineLevel="0" collapsed="false">
      <c r="A321" s="7" t="s">
        <v>1393</v>
      </c>
      <c r="B321" s="7" t="s">
        <v>1283</v>
      </c>
      <c r="C321" s="7" t="n">
        <f aca="false">COUNTIF('Duel Log'!AD$2:AD$5455,$A321)</f>
        <v>1</v>
      </c>
      <c r="D321" s="7" t="n">
        <f aca="false">COUNTIFS('Duel Log'!AD$2:AD$5455,$A321,'Duel Log'!AA$2:AA$5455,"Win")</f>
        <v>0</v>
      </c>
      <c r="E321" s="7" t="n">
        <f aca="false">COUNTIFS('Duel Log'!AD$2:AD$5455,$A321,'Duel Log'!AA$2:AA$5455,"Loss")</f>
        <v>1</v>
      </c>
      <c r="F321" s="7" t="n">
        <f aca="false">COUNTIFS('Duel Log'!AD$2:AD$5455,$A321,'Duel Log'!AA$2:AA$5455,"Draw")</f>
        <v>0</v>
      </c>
      <c r="G321" s="13" t="n">
        <f aca="false">IFERROR(D321/C321,"")</f>
        <v>0</v>
      </c>
    </row>
    <row r="322" customFormat="false" ht="15" hidden="false" customHeight="true" outlineLevel="0" collapsed="false">
      <c r="A322" s="7" t="s">
        <v>2730</v>
      </c>
      <c r="B322" s="8" t="s">
        <v>7619</v>
      </c>
      <c r="C322" s="7" t="n">
        <f aca="false">COUNTIF('Duel Log'!AD$2:AD$5455,$A322)</f>
        <v>1</v>
      </c>
      <c r="D322" s="7" t="n">
        <f aca="false">COUNTIFS('Duel Log'!AD$2:AD$5455,$A322,'Duel Log'!AA$2:AA$5455,"Win")</f>
        <v>0</v>
      </c>
      <c r="E322" s="7" t="n">
        <f aca="false">COUNTIFS('Duel Log'!AD$2:AD$5455,$A322,'Duel Log'!AA$2:AA$5455,"Loss")</f>
        <v>1</v>
      </c>
      <c r="F322" s="7" t="n">
        <f aca="false">COUNTIFS('Duel Log'!AD$2:AD$5455,$A322,'Duel Log'!AA$2:AA$5455,"Draw")</f>
        <v>0</v>
      </c>
      <c r="G322" s="13" t="n">
        <f aca="false">IFERROR(D322/C322,"")</f>
        <v>0</v>
      </c>
    </row>
    <row r="323" customFormat="false" ht="15" hidden="false" customHeight="true" outlineLevel="0" collapsed="false">
      <c r="A323" s="7" t="s">
        <v>2565</v>
      </c>
      <c r="B323" s="7" t="s">
        <v>573</v>
      </c>
      <c r="C323" s="7" t="n">
        <f aca="false">COUNTIF('Duel Log'!AD$2:AD$5455,$A323)</f>
        <v>1</v>
      </c>
      <c r="D323" s="7" t="n">
        <f aca="false">COUNTIFS('Duel Log'!AD$2:AD$5455,$A323,'Duel Log'!AA$2:AA$5455,"Win")</f>
        <v>0</v>
      </c>
      <c r="E323" s="7" t="n">
        <f aca="false">COUNTIFS('Duel Log'!AD$2:AD$5455,$A323,'Duel Log'!AA$2:AA$5455,"Loss")</f>
        <v>1</v>
      </c>
      <c r="F323" s="7" t="n">
        <f aca="false">COUNTIFS('Duel Log'!AD$2:AD$5455,$A323,'Duel Log'!AA$2:AA$5455,"Draw")</f>
        <v>0</v>
      </c>
      <c r="G323" s="13" t="n">
        <f aca="false">IFERROR(D323/C323,"")</f>
        <v>0</v>
      </c>
    </row>
    <row r="324" customFormat="false" ht="15" hidden="false" customHeight="true" outlineLevel="0" collapsed="false">
      <c r="A324" s="7" t="s">
        <v>3697</v>
      </c>
      <c r="B324" s="8" t="s">
        <v>3690</v>
      </c>
      <c r="C324" s="7" t="n">
        <f aca="false">COUNTIF('Duel Log'!AD$2:AD$5455,$A324)</f>
        <v>1</v>
      </c>
      <c r="D324" s="7" t="n">
        <f aca="false">COUNTIFS('Duel Log'!AD$2:AD$5455,$A324,'Duel Log'!AA$2:AA$5455,"Win")</f>
        <v>0</v>
      </c>
      <c r="E324" s="7" t="n">
        <f aca="false">COUNTIFS('Duel Log'!AD$2:AD$5455,$A324,'Duel Log'!AA$2:AA$5455,"Loss")</f>
        <v>1</v>
      </c>
      <c r="F324" s="7" t="n">
        <f aca="false">COUNTIFS('Duel Log'!AD$2:AD$5455,$A324,'Duel Log'!AA$2:AA$5455,"Draw")</f>
        <v>0</v>
      </c>
      <c r="G324" s="13" t="n">
        <f aca="false">IFERROR(D324/C324,"")</f>
        <v>0</v>
      </c>
    </row>
    <row r="325" customFormat="false" ht="15" hidden="false" customHeight="true" outlineLevel="0" collapsed="false">
      <c r="A325" s="7" t="s">
        <v>7682</v>
      </c>
      <c r="B325" s="7" t="s">
        <v>15510</v>
      </c>
      <c r="C325" s="7" t="n">
        <f aca="false">COUNTIF('Duel Log'!AD$2:AD$5455,$A325)</f>
        <v>2</v>
      </c>
      <c r="D325" s="7" t="n">
        <f aca="false">COUNTIFS('Duel Log'!AD$2:AD$5455,$A325,'Duel Log'!AA$2:AA$5455,"Win")</f>
        <v>0</v>
      </c>
      <c r="E325" s="7" t="n">
        <f aca="false">COUNTIFS('Duel Log'!AD$2:AD$5455,$A325,'Duel Log'!AA$2:AA$5455,"Loss")</f>
        <v>2</v>
      </c>
      <c r="F325" s="7" t="n">
        <f aca="false">COUNTIFS('Duel Log'!AD$2:AD$5455,$A325,'Duel Log'!AA$2:AA$5455,"Draw")</f>
        <v>0</v>
      </c>
      <c r="G325" s="13" t="n">
        <f aca="false">IFERROR(D325/C325,"")</f>
        <v>0</v>
      </c>
    </row>
    <row r="326" customFormat="false" ht="15" hidden="false" customHeight="true" outlineLevel="0" collapsed="false">
      <c r="A326" s="7" t="s">
        <v>4560</v>
      </c>
      <c r="B326" s="7" t="s">
        <v>533</v>
      </c>
      <c r="C326" s="7" t="n">
        <f aca="false">COUNTIF('Duel Log'!AD$2:AD$5455,$A326)</f>
        <v>1</v>
      </c>
      <c r="D326" s="7" t="n">
        <f aca="false">COUNTIFS('Duel Log'!AD$2:AD$5455,$A326,'Duel Log'!AA$2:AA$5455,"Win")</f>
        <v>1</v>
      </c>
      <c r="E326" s="7" t="n">
        <f aca="false">COUNTIFS('Duel Log'!AD$2:AD$5455,$A326,'Duel Log'!AA$2:AA$5455,"Loss")</f>
        <v>0</v>
      </c>
      <c r="F326" s="7" t="n">
        <f aca="false">COUNTIFS('Duel Log'!AD$2:AD$5455,$A326,'Duel Log'!AA$2:AA$5455,"Draw")</f>
        <v>0</v>
      </c>
      <c r="G326" s="13" t="n">
        <f aca="false">IFERROR(D326/C326,"")</f>
        <v>1</v>
      </c>
    </row>
    <row r="327" customFormat="false" ht="15" hidden="false" customHeight="true" outlineLevel="0" collapsed="false">
      <c r="A327" s="7" t="s">
        <v>1593</v>
      </c>
      <c r="B327" s="7" t="s">
        <v>343</v>
      </c>
      <c r="C327" s="7" t="n">
        <f aca="false">COUNTIF('Duel Log'!AD$2:AD$5455,$A327)</f>
        <v>1</v>
      </c>
      <c r="D327" s="7" t="n">
        <f aca="false">COUNTIFS('Duel Log'!AD$2:AD$5455,$A327,'Duel Log'!AA$2:AA$5455,"Win")</f>
        <v>1</v>
      </c>
      <c r="E327" s="7" t="n">
        <f aca="false">COUNTIFS('Duel Log'!AD$2:AD$5455,$A327,'Duel Log'!AA$2:AA$5455,"Loss")</f>
        <v>0</v>
      </c>
      <c r="F327" s="7" t="n">
        <f aca="false">COUNTIFS('Duel Log'!AD$2:AD$5455,$A327,'Duel Log'!AA$2:AA$5455,"Draw")</f>
        <v>0</v>
      </c>
      <c r="G327" s="13" t="n">
        <f aca="false">IFERROR(D327/C327,"")</f>
        <v>1</v>
      </c>
    </row>
    <row r="328" customFormat="false" ht="15" hidden="false" customHeight="true" outlineLevel="0" collapsed="false">
      <c r="A328" s="7" t="s">
        <v>2522</v>
      </c>
      <c r="B328" s="7" t="s">
        <v>533</v>
      </c>
      <c r="C328" s="7" t="n">
        <f aca="false">COUNTIF('Duel Log'!AD$2:AD$5455,$A328)</f>
        <v>2</v>
      </c>
      <c r="D328" s="7" t="n">
        <f aca="false">COUNTIFS('Duel Log'!AD$2:AD$5455,$A328,'Duel Log'!AA$2:AA$5455,"Win")</f>
        <v>1</v>
      </c>
      <c r="E328" s="7" t="n">
        <f aca="false">COUNTIFS('Duel Log'!AD$2:AD$5455,$A328,'Duel Log'!AA$2:AA$5455,"Loss")</f>
        <v>1</v>
      </c>
      <c r="F328" s="7" t="n">
        <f aca="false">COUNTIFS('Duel Log'!AD$2:AD$5455,$A328,'Duel Log'!AA$2:AA$5455,"Draw")</f>
        <v>0</v>
      </c>
      <c r="G328" s="13" t="n">
        <f aca="false">IFERROR(D328/C328,"")</f>
        <v>0.5</v>
      </c>
    </row>
    <row r="329" customFormat="false" ht="15" hidden="false" customHeight="true" outlineLevel="0" collapsed="false">
      <c r="A329" s="7" t="s">
        <v>1762</v>
      </c>
      <c r="B329" s="7" t="s">
        <v>15511</v>
      </c>
      <c r="C329" s="7" t="n">
        <f aca="false">COUNTIF('Duel Log'!AD$2:AD$5455,$A329)</f>
        <v>10</v>
      </c>
      <c r="D329" s="7" t="n">
        <f aca="false">COUNTIFS('Duel Log'!AD$2:AD$5455,$A329,'Duel Log'!AA$2:AA$5455,"Win")</f>
        <v>6</v>
      </c>
      <c r="E329" s="7" t="n">
        <f aca="false">COUNTIFS('Duel Log'!AD$2:AD$5455,$A329,'Duel Log'!AA$2:AA$5455,"Loss")</f>
        <v>4</v>
      </c>
      <c r="F329" s="7" t="n">
        <f aca="false">COUNTIFS('Duel Log'!AD$2:AD$5455,$A329,'Duel Log'!AA$2:AA$5455,"Draw")</f>
        <v>0</v>
      </c>
      <c r="G329" s="13" t="n">
        <f aca="false">IFERROR(D329/C329,"")</f>
        <v>0.6</v>
      </c>
    </row>
    <row r="330" customFormat="false" ht="15" hidden="false" customHeight="true" outlineLevel="0" collapsed="false">
      <c r="A330" s="7" t="s">
        <v>4492</v>
      </c>
      <c r="B330" s="7" t="s">
        <v>1010</v>
      </c>
      <c r="C330" s="7" t="n">
        <f aca="false">COUNTIF('Duel Log'!AD$2:AD$5455,$A330)</f>
        <v>1</v>
      </c>
      <c r="D330" s="7" t="n">
        <f aca="false">COUNTIFS('Duel Log'!AD$2:AD$5455,$A330,'Duel Log'!AA$2:AA$5455,"Win")</f>
        <v>1</v>
      </c>
      <c r="E330" s="7" t="n">
        <f aca="false">COUNTIFS('Duel Log'!AD$2:AD$5455,$A330,'Duel Log'!AA$2:AA$5455,"Loss")</f>
        <v>0</v>
      </c>
      <c r="F330" s="7" t="n">
        <f aca="false">COUNTIFS('Duel Log'!AD$2:AD$5455,$A330,'Duel Log'!AA$2:AA$5455,"Draw")</f>
        <v>0</v>
      </c>
      <c r="G330" s="13" t="n">
        <f aca="false">IFERROR(D330/C330,"")</f>
        <v>1</v>
      </c>
    </row>
    <row r="331" customFormat="false" ht="15" hidden="false" customHeight="true" outlineLevel="0" collapsed="false">
      <c r="A331" s="7" t="s">
        <v>135</v>
      </c>
      <c r="B331" s="7" t="s">
        <v>15512</v>
      </c>
      <c r="C331" s="7" t="n">
        <f aca="false">COUNTIF('Duel Log'!AD$2:AD$5455,$A331)</f>
        <v>15</v>
      </c>
      <c r="D331" s="7" t="n">
        <f aca="false">COUNTIFS('Duel Log'!AD$2:AD$5455,$A331,'Duel Log'!AA$2:AA$5455,"Win")</f>
        <v>7</v>
      </c>
      <c r="E331" s="7" t="n">
        <f aca="false">COUNTIFS('Duel Log'!AD$2:AD$5455,$A331,'Duel Log'!AA$2:AA$5455,"Loss")</f>
        <v>8</v>
      </c>
      <c r="F331" s="7" t="n">
        <f aca="false">COUNTIFS('Duel Log'!AD$2:AD$5455,$A331,'Duel Log'!AA$2:AA$5455,"Draw")</f>
        <v>0</v>
      </c>
      <c r="G331" s="13" t="n">
        <f aca="false">IFERROR(D331/C331,"")</f>
        <v>0.466666666666667</v>
      </c>
    </row>
    <row r="332" customFormat="false" ht="15" hidden="false" customHeight="true" outlineLevel="0" collapsed="false">
      <c r="A332" s="7" t="s">
        <v>3937</v>
      </c>
      <c r="B332" s="7" t="s">
        <v>2119</v>
      </c>
      <c r="C332" s="7" t="n">
        <f aca="false">COUNTIF('Duel Log'!AD$2:AD$5455,$A332)</f>
        <v>1</v>
      </c>
      <c r="D332" s="7" t="n">
        <f aca="false">COUNTIFS('Duel Log'!AD$2:AD$5455,$A332,'Duel Log'!AA$2:AA$5455,"Win")</f>
        <v>1</v>
      </c>
      <c r="E332" s="7" t="n">
        <f aca="false">COUNTIFS('Duel Log'!AD$2:AD$5455,$A332,'Duel Log'!AA$2:AA$5455,"Loss")</f>
        <v>0</v>
      </c>
      <c r="F332" s="7" t="n">
        <f aca="false">COUNTIFS('Duel Log'!AD$2:AD$5455,$A332,'Duel Log'!AA$2:AA$5455,"Draw")</f>
        <v>0</v>
      </c>
      <c r="G332" s="13" t="n">
        <f aca="false">IFERROR(D332/C332,"")</f>
        <v>1</v>
      </c>
    </row>
    <row r="333" customFormat="false" ht="15" hidden="false" customHeight="true" outlineLevel="0" collapsed="false">
      <c r="A333" s="7" t="s">
        <v>2737</v>
      </c>
      <c r="B333" s="7" t="s">
        <v>318</v>
      </c>
      <c r="C333" s="7" t="n">
        <f aca="false">COUNTIF('Duel Log'!AD$2:AD$5455,$A333)</f>
        <v>1</v>
      </c>
      <c r="D333" s="7" t="n">
        <f aca="false">COUNTIFS('Duel Log'!AD$2:AD$5455,$A333,'Duel Log'!AA$2:AA$5455,"Win")</f>
        <v>0</v>
      </c>
      <c r="E333" s="7" t="n">
        <f aca="false">COUNTIFS('Duel Log'!AD$2:AD$5455,$A333,'Duel Log'!AA$2:AA$5455,"Loss")</f>
        <v>1</v>
      </c>
      <c r="F333" s="7" t="n">
        <f aca="false">COUNTIFS('Duel Log'!AD$2:AD$5455,$A333,'Duel Log'!AA$2:AA$5455,"Draw")</f>
        <v>0</v>
      </c>
      <c r="G333" s="13" t="n">
        <f aca="false">IFERROR(D333/C333,"")</f>
        <v>0</v>
      </c>
    </row>
    <row r="334" customFormat="false" ht="15" hidden="false" customHeight="true" outlineLevel="0" collapsed="false">
      <c r="A334" s="7" t="s">
        <v>918</v>
      </c>
      <c r="B334" s="7" t="s">
        <v>772</v>
      </c>
      <c r="C334" s="7" t="n">
        <f aca="false">COUNTIF('Duel Log'!AD$2:AD$5455,$A334)</f>
        <v>1</v>
      </c>
      <c r="D334" s="7" t="n">
        <f aca="false">COUNTIFS('Duel Log'!AD$2:AD$5455,$A334,'Duel Log'!AA$2:AA$5455,"Win")</f>
        <v>1</v>
      </c>
      <c r="E334" s="7" t="n">
        <f aca="false">COUNTIFS('Duel Log'!AD$2:AD$5455,$A334,'Duel Log'!AA$2:AA$5455,"Loss")</f>
        <v>0</v>
      </c>
      <c r="F334" s="7" t="n">
        <f aca="false">COUNTIFS('Duel Log'!AD$2:AD$5455,$A334,'Duel Log'!AA$2:AA$5455,"Draw")</f>
        <v>0</v>
      </c>
      <c r="G334" s="13" t="n">
        <f aca="false">IFERROR(D334/C334,"")</f>
        <v>1</v>
      </c>
    </row>
    <row r="335" customFormat="false" ht="15" hidden="false" customHeight="true" outlineLevel="0" collapsed="false">
      <c r="A335" s="7" t="s">
        <v>4535</v>
      </c>
      <c r="B335" s="7" t="s">
        <v>533</v>
      </c>
      <c r="C335" s="7" t="n">
        <f aca="false">COUNTIF('Duel Log'!AD$2:AD$5455,$A335)</f>
        <v>1</v>
      </c>
      <c r="D335" s="7" t="n">
        <f aca="false">COUNTIFS('Duel Log'!AD$2:AD$5455,$A335,'Duel Log'!AA$2:AA$5455,"Win")</f>
        <v>1</v>
      </c>
      <c r="E335" s="7" t="n">
        <f aca="false">COUNTIFS('Duel Log'!AD$2:AD$5455,$A335,'Duel Log'!AA$2:AA$5455,"Loss")</f>
        <v>0</v>
      </c>
      <c r="F335" s="7" t="n">
        <f aca="false">COUNTIFS('Duel Log'!AD$2:AD$5455,$A335,'Duel Log'!AA$2:AA$5455,"Draw")</f>
        <v>0</v>
      </c>
      <c r="G335" s="13" t="n">
        <f aca="false">IFERROR(D335/C335,"")</f>
        <v>1</v>
      </c>
    </row>
    <row r="336" customFormat="false" ht="15" hidden="false" customHeight="true" outlineLevel="0" collapsed="false">
      <c r="A336" s="7" t="s">
        <v>4145</v>
      </c>
      <c r="B336" s="7" t="s">
        <v>2904</v>
      </c>
      <c r="C336" s="7" t="n">
        <f aca="false">COUNTIF('Duel Log'!AD$2:AD$5455,$A336)</f>
        <v>1</v>
      </c>
      <c r="D336" s="7" t="n">
        <f aca="false">COUNTIFS('Duel Log'!AD$2:AD$5455,$A336,'Duel Log'!AA$2:AA$5455,"Win")</f>
        <v>0</v>
      </c>
      <c r="E336" s="7" t="n">
        <f aca="false">COUNTIFS('Duel Log'!AD$2:AD$5455,$A336,'Duel Log'!AA$2:AA$5455,"Loss")</f>
        <v>1</v>
      </c>
      <c r="F336" s="7" t="n">
        <f aca="false">COUNTIFS('Duel Log'!AD$2:AD$5455,$A336,'Duel Log'!AA$2:AA$5455,"Draw")</f>
        <v>0</v>
      </c>
      <c r="G336" s="13" t="n">
        <f aca="false">IFERROR(D336/C336,"")</f>
        <v>0</v>
      </c>
    </row>
    <row r="337" customFormat="false" ht="15" hidden="false" customHeight="true" outlineLevel="0" collapsed="false">
      <c r="A337" s="7" t="s">
        <v>1759</v>
      </c>
      <c r="B337" s="7" t="s">
        <v>15513</v>
      </c>
      <c r="C337" s="7" t="n">
        <f aca="false">COUNTIF('Duel Log'!AD$2:AD$5455,$A337)</f>
        <v>2</v>
      </c>
      <c r="D337" s="7" t="n">
        <f aca="false">COUNTIFS('Duel Log'!AD$2:AD$5455,$A337,'Duel Log'!AA$2:AA$5455,"Win")</f>
        <v>0</v>
      </c>
      <c r="E337" s="7" t="n">
        <f aca="false">COUNTIFS('Duel Log'!AD$2:AD$5455,$A337,'Duel Log'!AA$2:AA$5455,"Loss")</f>
        <v>2</v>
      </c>
      <c r="F337" s="7" t="n">
        <f aca="false">COUNTIFS('Duel Log'!AD$2:AD$5455,$A337,'Duel Log'!AA$2:AA$5455,"Draw")</f>
        <v>0</v>
      </c>
      <c r="G337" s="13" t="n">
        <f aca="false">IFERROR(D337/C337,"")</f>
        <v>0</v>
      </c>
    </row>
    <row r="338" customFormat="false" ht="15" hidden="false" customHeight="true" outlineLevel="0" collapsed="false">
      <c r="A338" s="7" t="s">
        <v>7244</v>
      </c>
      <c r="B338" s="7" t="s">
        <v>343</v>
      </c>
      <c r="C338" s="7" t="n">
        <f aca="false">COUNTIF('Duel Log'!AD$2:AD$5455,$A338)</f>
        <v>1</v>
      </c>
      <c r="D338" s="7" t="n">
        <f aca="false">COUNTIFS('Duel Log'!AD$2:AD$5455,$A338,'Duel Log'!AA$2:AA$5455,"Win")</f>
        <v>1</v>
      </c>
      <c r="E338" s="7" t="n">
        <f aca="false">COUNTIFS('Duel Log'!AD$2:AD$5455,$A338,'Duel Log'!AA$2:AA$5455,"Loss")</f>
        <v>0</v>
      </c>
      <c r="F338" s="7" t="n">
        <f aca="false">COUNTIFS('Duel Log'!AD$2:AD$5455,$A338,'Duel Log'!AA$2:AA$5455,"Draw")</f>
        <v>0</v>
      </c>
      <c r="G338" s="13" t="n">
        <f aca="false">IFERROR(D338/C338,"")</f>
        <v>1</v>
      </c>
    </row>
    <row r="339" customFormat="false" ht="15" hidden="false" customHeight="true" outlineLevel="0" collapsed="false">
      <c r="A339" s="7" t="s">
        <v>7385</v>
      </c>
      <c r="B339" s="7" t="s">
        <v>674</v>
      </c>
      <c r="C339" s="7" t="n">
        <f aca="false">COUNTIF('Duel Log'!AD$2:AD$5455,$A339)</f>
        <v>1</v>
      </c>
      <c r="D339" s="7" t="n">
        <f aca="false">COUNTIFS('Duel Log'!AD$2:AD$5455,$A339,'Duel Log'!AA$2:AA$5455,"Win")</f>
        <v>1</v>
      </c>
      <c r="E339" s="7" t="n">
        <f aca="false">COUNTIFS('Duel Log'!AD$2:AD$5455,$A339,'Duel Log'!AA$2:AA$5455,"Loss")</f>
        <v>0</v>
      </c>
      <c r="F339" s="7" t="n">
        <f aca="false">COUNTIFS('Duel Log'!AD$2:AD$5455,$A339,'Duel Log'!AA$2:AA$5455,"Draw")</f>
        <v>0</v>
      </c>
      <c r="G339" s="13" t="n">
        <f aca="false">IFERROR(D339/C339,"")</f>
        <v>1</v>
      </c>
    </row>
    <row r="340" customFormat="false" ht="15" hidden="false" customHeight="true" outlineLevel="0" collapsed="false">
      <c r="A340" s="7" t="s">
        <v>392</v>
      </c>
      <c r="B340" s="7" t="s">
        <v>271</v>
      </c>
      <c r="C340" s="7" t="n">
        <f aca="false">COUNTIF('Duel Log'!AD$2:AD$5455,$A340)</f>
        <v>1</v>
      </c>
      <c r="D340" s="7" t="n">
        <f aca="false">COUNTIFS('Duel Log'!AD$2:AD$5455,$A340,'Duel Log'!AA$2:AA$5455,"Win")</f>
        <v>1</v>
      </c>
      <c r="E340" s="7" t="n">
        <f aca="false">COUNTIFS('Duel Log'!AD$2:AD$5455,$A340,'Duel Log'!AA$2:AA$5455,"Loss")</f>
        <v>0</v>
      </c>
      <c r="F340" s="7" t="n">
        <f aca="false">COUNTIFS('Duel Log'!AD$2:AD$5455,$A340,'Duel Log'!AA$2:AA$5455,"Draw")</f>
        <v>0</v>
      </c>
      <c r="G340" s="13" t="n">
        <f aca="false">IFERROR(D340/C340,"")</f>
        <v>1</v>
      </c>
    </row>
    <row r="341" customFormat="false" ht="15" hidden="false" customHeight="true" outlineLevel="0" collapsed="false">
      <c r="A341" s="7" t="s">
        <v>2071</v>
      </c>
      <c r="B341" s="7" t="s">
        <v>147</v>
      </c>
      <c r="C341" s="7" t="n">
        <f aca="false">COUNTIF('Duel Log'!AD$2:AD$5455,$A341)</f>
        <v>1</v>
      </c>
      <c r="D341" s="7" t="n">
        <f aca="false">COUNTIFS('Duel Log'!AD$2:AD$5455,$A341,'Duel Log'!AA$2:AA$5455,"Win")</f>
        <v>1</v>
      </c>
      <c r="E341" s="7" t="n">
        <f aca="false">COUNTIFS('Duel Log'!AD$2:AD$5455,$A341,'Duel Log'!AA$2:AA$5455,"Loss")</f>
        <v>0</v>
      </c>
      <c r="F341" s="7" t="n">
        <f aca="false">COUNTIFS('Duel Log'!AD$2:AD$5455,$A341,'Duel Log'!AA$2:AA$5455,"Draw")</f>
        <v>0</v>
      </c>
      <c r="G341" s="13" t="n">
        <f aca="false">IFERROR(D341/C341,"")</f>
        <v>1</v>
      </c>
    </row>
    <row r="342" customFormat="false" ht="15" hidden="false" customHeight="true" outlineLevel="0" collapsed="false">
      <c r="A342" s="7" t="s">
        <v>595</v>
      </c>
      <c r="B342" s="7" t="s">
        <v>15514</v>
      </c>
      <c r="C342" s="7" t="n">
        <f aca="false">COUNTIF('Duel Log'!AD$2:AD$5455,$A342)</f>
        <v>8</v>
      </c>
      <c r="D342" s="7" t="n">
        <f aca="false">COUNTIFS('Duel Log'!AD$2:AD$5455,$A342,'Duel Log'!AA$2:AA$5455,"Win")</f>
        <v>4</v>
      </c>
      <c r="E342" s="7" t="n">
        <f aca="false">COUNTIFS('Duel Log'!AD$2:AD$5455,$A342,'Duel Log'!AA$2:AA$5455,"Loss")</f>
        <v>4</v>
      </c>
      <c r="F342" s="7" t="n">
        <f aca="false">COUNTIFS('Duel Log'!AD$2:AD$5455,$A342,'Duel Log'!AA$2:AA$5455,"Draw")</f>
        <v>0</v>
      </c>
      <c r="G342" s="13" t="n">
        <f aca="false">IFERROR(D342/C342,"")</f>
        <v>0.5</v>
      </c>
    </row>
    <row r="343" customFormat="false" ht="15" hidden="false" customHeight="true" outlineLevel="0" collapsed="false">
      <c r="A343" s="7" t="s">
        <v>503</v>
      </c>
      <c r="B343" s="7" t="s">
        <v>15515</v>
      </c>
      <c r="C343" s="7" t="n">
        <f aca="false">COUNTIF('Duel Log'!AD$2:AD$5455,$A343)</f>
        <v>60</v>
      </c>
      <c r="D343" s="7" t="n">
        <f aca="false">COUNTIFS('Duel Log'!AD$2:AD$5455,$A343,'Duel Log'!AA$2:AA$5455,"Win")</f>
        <v>40</v>
      </c>
      <c r="E343" s="7" t="n">
        <f aca="false">COUNTIFS('Duel Log'!AD$2:AD$5455,$A343,'Duel Log'!AA$2:AA$5455,"Loss")</f>
        <v>20</v>
      </c>
      <c r="F343" s="7" t="n">
        <f aca="false">COUNTIFS('Duel Log'!AD$2:AD$5455,$A343,'Duel Log'!AA$2:AA$5455,"Draw")</f>
        <v>0</v>
      </c>
      <c r="G343" s="13" t="n">
        <f aca="false">IFERROR(D343/C343,"")</f>
        <v>0.666666666666667</v>
      </c>
    </row>
    <row r="344" customFormat="false" ht="15" hidden="false" customHeight="true" outlineLevel="0" collapsed="false">
      <c r="A344" s="7" t="s">
        <v>6196</v>
      </c>
      <c r="B344" s="7" t="s">
        <v>3676</v>
      </c>
      <c r="C344" s="7" t="n">
        <f aca="false">COUNTIF('Duel Log'!AD$2:AD$5455,$A344)</f>
        <v>1</v>
      </c>
      <c r="D344" s="7" t="n">
        <f aca="false">COUNTIFS('Duel Log'!AD$2:AD$5455,$A344,'Duel Log'!AA$2:AA$5455,"Win")</f>
        <v>0</v>
      </c>
      <c r="E344" s="7" t="n">
        <f aca="false">COUNTIFS('Duel Log'!AD$2:AD$5455,$A344,'Duel Log'!AA$2:AA$5455,"Loss")</f>
        <v>1</v>
      </c>
      <c r="F344" s="7" t="n">
        <f aca="false">COUNTIFS('Duel Log'!AD$2:AD$5455,$A344,'Duel Log'!AA$2:AA$5455,"Draw")</f>
        <v>0</v>
      </c>
      <c r="G344" s="13" t="n">
        <f aca="false">IFERROR(D344/C344,"")</f>
        <v>0</v>
      </c>
    </row>
    <row r="345" customFormat="false" ht="15" hidden="false" customHeight="true" outlineLevel="0" collapsed="false">
      <c r="A345" s="7" t="s">
        <v>2569</v>
      </c>
      <c r="B345" s="7" t="s">
        <v>15516</v>
      </c>
      <c r="C345" s="7" t="n">
        <f aca="false">COUNTIF('Duel Log'!AD$2:AD$5455,$A345)</f>
        <v>2</v>
      </c>
      <c r="D345" s="7" t="n">
        <f aca="false">COUNTIFS('Duel Log'!AD$2:AD$5455,$A345,'Duel Log'!AA$2:AA$5455,"Win")</f>
        <v>1</v>
      </c>
      <c r="E345" s="7" t="n">
        <f aca="false">COUNTIFS('Duel Log'!AD$2:AD$5455,$A345,'Duel Log'!AA$2:AA$5455,"Loss")</f>
        <v>1</v>
      </c>
      <c r="F345" s="7" t="n">
        <f aca="false">COUNTIFS('Duel Log'!AD$2:AD$5455,$A345,'Duel Log'!AA$2:AA$5455,"Draw")</f>
        <v>0</v>
      </c>
      <c r="G345" s="13" t="n">
        <f aca="false">IFERROR(D345/C345,"")</f>
        <v>0.5</v>
      </c>
    </row>
    <row r="346" customFormat="false" ht="15" hidden="false" customHeight="true" outlineLevel="0" collapsed="false">
      <c r="A346" s="7" t="s">
        <v>796</v>
      </c>
      <c r="B346" s="7" t="s">
        <v>15517</v>
      </c>
      <c r="C346" s="7" t="n">
        <f aca="false">COUNTIF('Duel Log'!AD$2:AD$5455,$A346)</f>
        <v>21</v>
      </c>
      <c r="D346" s="7" t="n">
        <f aca="false">COUNTIFS('Duel Log'!AD$2:AD$5455,$A346,'Duel Log'!AA$2:AA$5455,"Win")</f>
        <v>13</v>
      </c>
      <c r="E346" s="7" t="n">
        <f aca="false">COUNTIFS('Duel Log'!AD$2:AD$5455,$A346,'Duel Log'!AA$2:AA$5455,"Loss")</f>
        <v>8</v>
      </c>
      <c r="F346" s="7" t="n">
        <f aca="false">COUNTIFS('Duel Log'!AD$2:AD$5455,$A346,'Duel Log'!AA$2:AA$5455,"Draw")</f>
        <v>0</v>
      </c>
      <c r="G346" s="13" t="n">
        <f aca="false">IFERROR(D346/C346,"")</f>
        <v>0.619047619047619</v>
      </c>
    </row>
    <row r="347" customFormat="false" ht="15" hidden="false" customHeight="true" outlineLevel="0" collapsed="false">
      <c r="A347" s="7" t="s">
        <v>1064</v>
      </c>
      <c r="B347" s="7" t="s">
        <v>15518</v>
      </c>
      <c r="C347" s="7" t="n">
        <f aca="false">COUNTIF('Duel Log'!AD$2:AD$5455,$A347)</f>
        <v>2</v>
      </c>
      <c r="D347" s="7" t="n">
        <f aca="false">COUNTIFS('Duel Log'!AD$2:AD$5455,$A347,'Duel Log'!AA$2:AA$5455,"Win")</f>
        <v>1</v>
      </c>
      <c r="E347" s="7" t="n">
        <f aca="false">COUNTIFS('Duel Log'!AD$2:AD$5455,$A347,'Duel Log'!AA$2:AA$5455,"Loss")</f>
        <v>1</v>
      </c>
      <c r="F347" s="7" t="n">
        <f aca="false">COUNTIFS('Duel Log'!AD$2:AD$5455,$A347,'Duel Log'!AA$2:AA$5455,"Draw")</f>
        <v>0</v>
      </c>
      <c r="G347" s="13" t="n">
        <f aca="false">IFERROR(D347/C347,"")</f>
        <v>0.5</v>
      </c>
    </row>
    <row r="348" customFormat="false" ht="15" hidden="false" customHeight="true" outlineLevel="0" collapsed="false">
      <c r="A348" s="7" t="s">
        <v>2380</v>
      </c>
      <c r="B348" s="7" t="s">
        <v>15519</v>
      </c>
      <c r="C348" s="7" t="n">
        <f aca="false">COUNTIF('Duel Log'!AD$2:AD$5455,$A348)</f>
        <v>2</v>
      </c>
      <c r="D348" s="7" t="n">
        <f aca="false">COUNTIFS('Duel Log'!AD$2:AD$5455,$A348,'Duel Log'!AA$2:AA$5455,"Win")</f>
        <v>1</v>
      </c>
      <c r="E348" s="7" t="n">
        <f aca="false">COUNTIFS('Duel Log'!AD$2:AD$5455,$A348,'Duel Log'!AA$2:AA$5455,"Loss")</f>
        <v>1</v>
      </c>
      <c r="F348" s="7" t="n">
        <f aca="false">COUNTIFS('Duel Log'!AD$2:AD$5455,$A348,'Duel Log'!AA$2:AA$5455,"Draw")</f>
        <v>0</v>
      </c>
      <c r="G348" s="13" t="n">
        <f aca="false">IFERROR(D348/C348,"")</f>
        <v>0.5</v>
      </c>
    </row>
    <row r="349" customFormat="false" ht="15" hidden="false" customHeight="true" outlineLevel="0" collapsed="false">
      <c r="A349" s="7" t="s">
        <v>4428</v>
      </c>
      <c r="B349" s="7" t="s">
        <v>356</v>
      </c>
      <c r="C349" s="7" t="n">
        <f aca="false">COUNTIF('Duel Log'!AD$2:AD$5455,$A349)</f>
        <v>1</v>
      </c>
      <c r="D349" s="7" t="n">
        <f aca="false">COUNTIFS('Duel Log'!AD$2:AD$5455,$A349,'Duel Log'!AA$2:AA$5455,"Win")</f>
        <v>1</v>
      </c>
      <c r="E349" s="7" t="n">
        <f aca="false">COUNTIFS('Duel Log'!AD$2:AD$5455,$A349,'Duel Log'!AA$2:AA$5455,"Loss")</f>
        <v>0</v>
      </c>
      <c r="F349" s="7" t="n">
        <f aca="false">COUNTIFS('Duel Log'!AD$2:AD$5455,$A349,'Duel Log'!AA$2:AA$5455,"Draw")</f>
        <v>0</v>
      </c>
      <c r="G349" s="13" t="n">
        <f aca="false">IFERROR(D349/C349,"")</f>
        <v>1</v>
      </c>
    </row>
    <row r="350" customFormat="false" ht="15" hidden="false" customHeight="true" outlineLevel="0" collapsed="false">
      <c r="A350" s="7" t="s">
        <v>672</v>
      </c>
      <c r="B350" s="7" t="s">
        <v>533</v>
      </c>
      <c r="C350" s="7" t="n">
        <f aca="false">COUNTIF('Duel Log'!AD$2:AD$5455,$A350)</f>
        <v>1</v>
      </c>
      <c r="D350" s="7" t="n">
        <f aca="false">COUNTIFS('Duel Log'!AD$2:AD$5455,$A350,'Duel Log'!AA$2:AA$5455,"Win")</f>
        <v>0</v>
      </c>
      <c r="E350" s="7" t="n">
        <f aca="false">COUNTIFS('Duel Log'!AD$2:AD$5455,$A350,'Duel Log'!AA$2:AA$5455,"Loss")</f>
        <v>1</v>
      </c>
      <c r="F350" s="7" t="n">
        <f aca="false">COUNTIFS('Duel Log'!AD$2:AD$5455,$A350,'Duel Log'!AA$2:AA$5455,"Draw")</f>
        <v>0</v>
      </c>
      <c r="G350" s="13" t="n">
        <f aca="false">IFERROR(D350/C350,"")</f>
        <v>0</v>
      </c>
    </row>
    <row r="351" customFormat="false" ht="15" hidden="false" customHeight="true" outlineLevel="0" collapsed="false">
      <c r="A351" s="7" t="s">
        <v>224</v>
      </c>
      <c r="B351" s="7" t="s">
        <v>76</v>
      </c>
      <c r="C351" s="7" t="n">
        <f aca="false">COUNTIF('Duel Log'!AD$2:AD$5455,$A351)</f>
        <v>1</v>
      </c>
      <c r="D351" s="7" t="n">
        <f aca="false">COUNTIFS('Duel Log'!AD$2:AD$5455,$A351,'Duel Log'!AA$2:AA$5455,"Win")</f>
        <v>0</v>
      </c>
      <c r="E351" s="7" t="n">
        <f aca="false">COUNTIFS('Duel Log'!AD$2:AD$5455,$A351,'Duel Log'!AA$2:AA$5455,"Loss")</f>
        <v>1</v>
      </c>
      <c r="F351" s="7" t="n">
        <f aca="false">COUNTIFS('Duel Log'!AD$2:AD$5455,$A351,'Duel Log'!AA$2:AA$5455,"Draw")</f>
        <v>0</v>
      </c>
      <c r="G351" s="13" t="n">
        <f aca="false">IFERROR(D351/C351,"")</f>
        <v>0</v>
      </c>
    </row>
    <row r="352" customFormat="false" ht="15" hidden="false" customHeight="true" outlineLevel="0" collapsed="false">
      <c r="A352" s="7" t="s">
        <v>6850</v>
      </c>
      <c r="B352" s="8" t="s">
        <v>1192</v>
      </c>
      <c r="C352" s="7" t="n">
        <f aca="false">COUNTIF('Duel Log'!AD$2:AD$5455,$A352)</f>
        <v>1</v>
      </c>
      <c r="D352" s="7" t="n">
        <f aca="false">COUNTIFS('Duel Log'!AD$2:AD$5455,$A352,'Duel Log'!AA$2:AA$5455,"Win")</f>
        <v>1</v>
      </c>
      <c r="E352" s="7" t="n">
        <f aca="false">COUNTIFS('Duel Log'!AD$2:AD$5455,$A352,'Duel Log'!AA$2:AA$5455,"Loss")</f>
        <v>0</v>
      </c>
      <c r="F352" s="7" t="n">
        <f aca="false">COUNTIFS('Duel Log'!AD$2:AD$5455,$A352,'Duel Log'!AA$2:AA$5455,"Draw")</f>
        <v>0</v>
      </c>
      <c r="G352" s="13" t="n">
        <f aca="false">IFERROR(D352/C352,"")</f>
        <v>1</v>
      </c>
    </row>
    <row r="353" customFormat="false" ht="15" hidden="false" customHeight="true" outlineLevel="0" collapsed="false">
      <c r="A353" s="7" t="s">
        <v>3119</v>
      </c>
      <c r="B353" s="7" t="s">
        <v>2953</v>
      </c>
      <c r="C353" s="7" t="n">
        <f aca="false">COUNTIF('Duel Log'!AD$2:AD$5455,$A353)</f>
        <v>1</v>
      </c>
      <c r="D353" s="7" t="n">
        <f aca="false">COUNTIFS('Duel Log'!AD$2:AD$5455,$A353,'Duel Log'!AA$2:AA$5455,"Win")</f>
        <v>0</v>
      </c>
      <c r="E353" s="7" t="n">
        <f aca="false">COUNTIFS('Duel Log'!AD$2:AD$5455,$A353,'Duel Log'!AA$2:AA$5455,"Loss")</f>
        <v>1</v>
      </c>
      <c r="F353" s="7" t="n">
        <f aca="false">COUNTIFS('Duel Log'!AD$2:AD$5455,$A353,'Duel Log'!AA$2:AA$5455,"Draw")</f>
        <v>0</v>
      </c>
      <c r="G353" s="13" t="n">
        <f aca="false">IFERROR(D353/C353,"")</f>
        <v>0</v>
      </c>
    </row>
    <row r="354" customFormat="false" ht="15" hidden="false" customHeight="true" outlineLevel="0" collapsed="false">
      <c r="A354" s="7" t="s">
        <v>3088</v>
      </c>
      <c r="B354" s="7" t="s">
        <v>15520</v>
      </c>
      <c r="C354" s="7" t="n">
        <f aca="false">COUNTIF('Duel Log'!AD$2:AD$5455,$A354)</f>
        <v>3</v>
      </c>
      <c r="D354" s="7" t="n">
        <f aca="false">COUNTIFS('Duel Log'!AD$2:AD$5455,$A354,'Duel Log'!AA$2:AA$5455,"Win")</f>
        <v>3</v>
      </c>
      <c r="E354" s="7" t="n">
        <f aca="false">COUNTIFS('Duel Log'!AD$2:AD$5455,$A354,'Duel Log'!AA$2:AA$5455,"Loss")</f>
        <v>0</v>
      </c>
      <c r="F354" s="7" t="n">
        <f aca="false">COUNTIFS('Duel Log'!AD$2:AD$5455,$A354,'Duel Log'!AA$2:AA$5455,"Draw")</f>
        <v>0</v>
      </c>
      <c r="G354" s="13" t="n">
        <f aca="false">IFERROR(D354/C354,"")</f>
        <v>1</v>
      </c>
    </row>
    <row r="355" customFormat="false" ht="15" hidden="false" customHeight="true" outlineLevel="0" collapsed="false">
      <c r="A355" s="7" t="s">
        <v>8521</v>
      </c>
      <c r="B355" s="8" t="s">
        <v>264</v>
      </c>
      <c r="C355" s="7" t="n">
        <f aca="false">COUNTIF('Duel Log'!AD$2:AD$5455,$A355)</f>
        <v>1</v>
      </c>
      <c r="D355" s="7" t="n">
        <f aca="false">COUNTIFS('Duel Log'!AD$2:AD$5455,$A355,'Duel Log'!AA$2:AA$5455,"Win")</f>
        <v>0</v>
      </c>
      <c r="E355" s="7" t="n">
        <f aca="false">COUNTIFS('Duel Log'!AD$2:AD$5455,$A355,'Duel Log'!AA$2:AA$5455,"Loss")</f>
        <v>1</v>
      </c>
      <c r="F355" s="7" t="n">
        <f aca="false">COUNTIFS('Duel Log'!AD$2:AD$5455,$A355,'Duel Log'!AA$2:AA$5455,"Draw")</f>
        <v>0</v>
      </c>
      <c r="G355" s="13" t="n">
        <f aca="false">IFERROR(D355/C355,"")</f>
        <v>0</v>
      </c>
    </row>
    <row r="356" customFormat="false" ht="15" hidden="false" customHeight="true" outlineLevel="0" collapsed="false">
      <c r="A356" s="7" t="s">
        <v>8675</v>
      </c>
      <c r="B356" s="8" t="s">
        <v>264</v>
      </c>
      <c r="C356" s="7" t="n">
        <f aca="false">COUNTIF('Duel Log'!AD$2:AD$5455,$A356)</f>
        <v>1</v>
      </c>
      <c r="D356" s="7" t="n">
        <f aca="false">COUNTIFS('Duel Log'!AD$2:AD$5455,$A356,'Duel Log'!AA$2:AA$5455,"Win")</f>
        <v>0</v>
      </c>
      <c r="E356" s="7" t="n">
        <f aca="false">COUNTIFS('Duel Log'!AD$2:AD$5455,$A356,'Duel Log'!AA$2:AA$5455,"Loss")</f>
        <v>1</v>
      </c>
      <c r="F356" s="7" t="n">
        <f aca="false">COUNTIFS('Duel Log'!AD$2:AD$5455,$A356,'Duel Log'!AA$2:AA$5455,"Draw")</f>
        <v>0</v>
      </c>
      <c r="G356" s="13" t="n">
        <f aca="false">IFERROR(D356/C356,"")</f>
        <v>0</v>
      </c>
    </row>
    <row r="357" customFormat="false" ht="15" hidden="false" customHeight="true" outlineLevel="0" collapsed="false">
      <c r="A357" s="7" t="s">
        <v>2291</v>
      </c>
      <c r="B357" s="7" t="s">
        <v>198</v>
      </c>
      <c r="C357" s="7" t="n">
        <f aca="false">COUNTIF('Duel Log'!AD$2:AD$5455,$A357)</f>
        <v>1</v>
      </c>
      <c r="D357" s="7" t="n">
        <f aca="false">COUNTIFS('Duel Log'!AD$2:AD$5455,$A357,'Duel Log'!AA$2:AA$5455,"Win")</f>
        <v>1</v>
      </c>
      <c r="E357" s="7" t="n">
        <f aca="false">COUNTIFS('Duel Log'!AD$2:AD$5455,$A357,'Duel Log'!AA$2:AA$5455,"Loss")</f>
        <v>0</v>
      </c>
      <c r="F357" s="7" t="n">
        <f aca="false">COUNTIFS('Duel Log'!AD$2:AD$5455,$A357,'Duel Log'!AA$2:AA$5455,"Draw")</f>
        <v>0</v>
      </c>
      <c r="G357" s="13" t="n">
        <f aca="false">IFERROR(D357/C357,"")</f>
        <v>1</v>
      </c>
    </row>
    <row r="358" customFormat="false" ht="15" hidden="false" customHeight="true" outlineLevel="0" collapsed="false">
      <c r="A358" s="7" t="s">
        <v>2358</v>
      </c>
      <c r="B358" s="7" t="s">
        <v>2328</v>
      </c>
      <c r="C358" s="7" t="n">
        <f aca="false">COUNTIF('Duel Log'!AD$2:AD$5455,$A358)</f>
        <v>1</v>
      </c>
      <c r="D358" s="7" t="n">
        <f aca="false">COUNTIFS('Duel Log'!AD$2:AD$5455,$A358,'Duel Log'!AA$2:AA$5455,"Win")</f>
        <v>1</v>
      </c>
      <c r="E358" s="7" t="n">
        <f aca="false">COUNTIFS('Duel Log'!AD$2:AD$5455,$A358,'Duel Log'!AA$2:AA$5455,"Loss")</f>
        <v>0</v>
      </c>
      <c r="F358" s="7" t="n">
        <f aca="false">COUNTIFS('Duel Log'!AD$2:AD$5455,$A358,'Duel Log'!AA$2:AA$5455,"Draw")</f>
        <v>0</v>
      </c>
      <c r="G358" s="13" t="n">
        <f aca="false">IFERROR(D358/C358,"")</f>
        <v>1</v>
      </c>
    </row>
    <row r="359" customFormat="false" ht="15" hidden="false" customHeight="true" outlineLevel="0" collapsed="false">
      <c r="A359" s="7" t="s">
        <v>9098</v>
      </c>
      <c r="B359" s="8" t="s">
        <v>558</v>
      </c>
      <c r="C359" s="7" t="n">
        <f aca="false">COUNTIF('Duel Log'!AD$2:AD$5455,$A359)</f>
        <v>1</v>
      </c>
      <c r="D359" s="7" t="n">
        <f aca="false">COUNTIFS('Duel Log'!AD$2:AD$5455,$A359,'Duel Log'!AA$2:AA$5455,"Win")</f>
        <v>0</v>
      </c>
      <c r="E359" s="7" t="n">
        <f aca="false">COUNTIFS('Duel Log'!AD$2:AD$5455,$A359,'Duel Log'!AA$2:AA$5455,"Loss")</f>
        <v>1</v>
      </c>
      <c r="F359" s="7" t="n">
        <f aca="false">COUNTIFS('Duel Log'!AD$2:AD$5455,$A359,'Duel Log'!AA$2:AA$5455,"Draw")</f>
        <v>0</v>
      </c>
      <c r="G359" s="13" t="n">
        <f aca="false">IFERROR(D359/C359,"")</f>
        <v>0</v>
      </c>
    </row>
    <row r="360" customFormat="false" ht="15" hidden="false" customHeight="true" outlineLevel="0" collapsed="false">
      <c r="A360" s="7" t="s">
        <v>5874</v>
      </c>
      <c r="B360" s="7" t="s">
        <v>198</v>
      </c>
      <c r="C360" s="7" t="n">
        <f aca="false">COUNTIF('Duel Log'!AD$2:AD$5455,$A360)</f>
        <v>1</v>
      </c>
      <c r="D360" s="7" t="n">
        <f aca="false">COUNTIFS('Duel Log'!AD$2:AD$5455,$A360,'Duel Log'!AA$2:AA$5455,"Win")</f>
        <v>0</v>
      </c>
      <c r="E360" s="7" t="n">
        <f aca="false">COUNTIFS('Duel Log'!AD$2:AD$5455,$A360,'Duel Log'!AA$2:AA$5455,"Loss")</f>
        <v>1</v>
      </c>
      <c r="F360" s="7" t="n">
        <f aca="false">COUNTIFS('Duel Log'!AD$2:AD$5455,$A360,'Duel Log'!AA$2:AA$5455,"Draw")</f>
        <v>0</v>
      </c>
      <c r="G360" s="13" t="n">
        <f aca="false">IFERROR(D360/C360,"")</f>
        <v>0</v>
      </c>
    </row>
    <row r="361" customFormat="false" ht="15" hidden="false" customHeight="true" outlineLevel="0" collapsed="false">
      <c r="A361" s="7" t="s">
        <v>3227</v>
      </c>
      <c r="B361" s="8" t="s">
        <v>1192</v>
      </c>
      <c r="C361" s="7" t="n">
        <f aca="false">COUNTIF('Duel Log'!AD$2:AD$5455,$A361)</f>
        <v>1</v>
      </c>
      <c r="D361" s="7" t="n">
        <f aca="false">COUNTIFS('Duel Log'!AD$2:AD$5455,$A361,'Duel Log'!AA$2:AA$5455,"Win")</f>
        <v>0</v>
      </c>
      <c r="E361" s="7" t="n">
        <f aca="false">COUNTIFS('Duel Log'!AD$2:AD$5455,$A361,'Duel Log'!AA$2:AA$5455,"Loss")</f>
        <v>1</v>
      </c>
      <c r="F361" s="7" t="n">
        <f aca="false">COUNTIFS('Duel Log'!AD$2:AD$5455,$A361,'Duel Log'!AA$2:AA$5455,"Draw")</f>
        <v>0</v>
      </c>
      <c r="G361" s="13" t="n">
        <f aca="false">IFERROR(D361/C361,"")</f>
        <v>0</v>
      </c>
    </row>
    <row r="362" customFormat="false" ht="15" hidden="false" customHeight="true" outlineLevel="0" collapsed="false">
      <c r="A362" s="7" t="s">
        <v>1199</v>
      </c>
      <c r="B362" s="8" t="s">
        <v>1192</v>
      </c>
      <c r="C362" s="7" t="n">
        <f aca="false">COUNTIF('Duel Log'!AD$2:AD$5455,$A362)</f>
        <v>1</v>
      </c>
      <c r="D362" s="7" t="n">
        <f aca="false">COUNTIFS('Duel Log'!AD$2:AD$5455,$A362,'Duel Log'!AA$2:AA$5455,"Win")</f>
        <v>1</v>
      </c>
      <c r="E362" s="7" t="n">
        <f aca="false">COUNTIFS('Duel Log'!AD$2:AD$5455,$A362,'Duel Log'!AA$2:AA$5455,"Loss")</f>
        <v>0</v>
      </c>
      <c r="F362" s="7" t="n">
        <f aca="false">COUNTIFS('Duel Log'!AD$2:AD$5455,$A362,'Duel Log'!AA$2:AA$5455,"Draw")</f>
        <v>0</v>
      </c>
      <c r="G362" s="13" t="n">
        <f aca="false">IFERROR(D362/C362,"")</f>
        <v>1</v>
      </c>
    </row>
    <row r="363" customFormat="false" ht="15" hidden="false" customHeight="true" outlineLevel="0" collapsed="false">
      <c r="A363" s="7" t="s">
        <v>2364</v>
      </c>
      <c r="B363" s="7" t="s">
        <v>2328</v>
      </c>
      <c r="C363" s="7" t="n">
        <f aca="false">COUNTIF('Duel Log'!AD$2:AD$5455,$A363)</f>
        <v>1</v>
      </c>
      <c r="D363" s="7" t="n">
        <f aca="false">COUNTIFS('Duel Log'!AD$2:AD$5455,$A363,'Duel Log'!AA$2:AA$5455,"Win")</f>
        <v>1</v>
      </c>
      <c r="E363" s="7" t="n">
        <f aca="false">COUNTIFS('Duel Log'!AD$2:AD$5455,$A363,'Duel Log'!AA$2:AA$5455,"Loss")</f>
        <v>0</v>
      </c>
      <c r="F363" s="7" t="n">
        <f aca="false">COUNTIFS('Duel Log'!AD$2:AD$5455,$A363,'Duel Log'!AA$2:AA$5455,"Draw")</f>
        <v>0</v>
      </c>
      <c r="G363" s="13" t="n">
        <f aca="false">IFERROR(D363/C363,"")</f>
        <v>1</v>
      </c>
    </row>
    <row r="364" customFormat="false" ht="15" hidden="false" customHeight="true" outlineLevel="0" collapsed="false">
      <c r="A364" s="7" t="s">
        <v>9053</v>
      </c>
      <c r="B364" s="8" t="s">
        <v>7619</v>
      </c>
      <c r="C364" s="7" t="n">
        <f aca="false">COUNTIF('Duel Log'!AD$2:AD$5455,$A364)</f>
        <v>1</v>
      </c>
      <c r="D364" s="7" t="n">
        <f aca="false">COUNTIFS('Duel Log'!AD$2:AD$5455,$A364,'Duel Log'!AA$2:AA$5455,"Win")</f>
        <v>0</v>
      </c>
      <c r="E364" s="7" t="n">
        <f aca="false">COUNTIFS('Duel Log'!AD$2:AD$5455,$A364,'Duel Log'!AA$2:AA$5455,"Loss")</f>
        <v>1</v>
      </c>
      <c r="F364" s="7" t="n">
        <f aca="false">COUNTIFS('Duel Log'!AD$2:AD$5455,$A364,'Duel Log'!AA$2:AA$5455,"Draw")</f>
        <v>0</v>
      </c>
      <c r="G364" s="13" t="n">
        <f aca="false">IFERROR(D364/C364,"")</f>
        <v>0</v>
      </c>
    </row>
    <row r="365" customFormat="false" ht="15" hidden="false" customHeight="true" outlineLevel="0" collapsed="false">
      <c r="A365" s="7" t="s">
        <v>5916</v>
      </c>
      <c r="B365" s="7" t="s">
        <v>198</v>
      </c>
      <c r="C365" s="7" t="n">
        <f aca="false">COUNTIF('Duel Log'!AD$2:AD$5455,$A365)</f>
        <v>1</v>
      </c>
      <c r="D365" s="7" t="n">
        <f aca="false">COUNTIFS('Duel Log'!AD$2:AD$5455,$A365,'Duel Log'!AA$2:AA$5455,"Win")</f>
        <v>1</v>
      </c>
      <c r="E365" s="7" t="n">
        <f aca="false">COUNTIFS('Duel Log'!AD$2:AD$5455,$A365,'Duel Log'!AA$2:AA$5455,"Loss")</f>
        <v>0</v>
      </c>
      <c r="F365" s="7" t="n">
        <f aca="false">COUNTIFS('Duel Log'!AD$2:AD$5455,$A365,'Duel Log'!AA$2:AA$5455,"Draw")</f>
        <v>0</v>
      </c>
      <c r="G365" s="13" t="n">
        <f aca="false">IFERROR(D365/C365,"")</f>
        <v>1</v>
      </c>
    </row>
    <row r="366" customFormat="false" ht="15" hidden="false" customHeight="true" outlineLevel="0" collapsed="false">
      <c r="A366" s="7" t="s">
        <v>9115</v>
      </c>
      <c r="B366" s="8" t="s">
        <v>558</v>
      </c>
      <c r="C366" s="7" t="n">
        <f aca="false">COUNTIF('Duel Log'!AD$2:AD$5455,$A366)</f>
        <v>1</v>
      </c>
      <c r="D366" s="7" t="n">
        <f aca="false">COUNTIFS('Duel Log'!AD$2:AD$5455,$A366,'Duel Log'!AA$2:AA$5455,"Win")</f>
        <v>0</v>
      </c>
      <c r="E366" s="7" t="n">
        <f aca="false">COUNTIFS('Duel Log'!AD$2:AD$5455,$A366,'Duel Log'!AA$2:AA$5455,"Loss")</f>
        <v>1</v>
      </c>
      <c r="F366" s="7" t="n">
        <f aca="false">COUNTIFS('Duel Log'!AD$2:AD$5455,$A366,'Duel Log'!AA$2:AA$5455,"Draw")</f>
        <v>0</v>
      </c>
      <c r="G366" s="13" t="n">
        <f aca="false">IFERROR(D366/C366,"")</f>
        <v>0</v>
      </c>
    </row>
    <row r="367" customFormat="false" ht="15" hidden="false" customHeight="true" outlineLevel="0" collapsed="false">
      <c r="A367" s="7" t="s">
        <v>3711</v>
      </c>
      <c r="B367" s="8" t="s">
        <v>3704</v>
      </c>
      <c r="C367" s="7" t="n">
        <f aca="false">COUNTIF('Duel Log'!AD$2:AD$5455,$A367)</f>
        <v>2</v>
      </c>
      <c r="D367" s="7" t="n">
        <f aca="false">COUNTIFS('Duel Log'!AD$2:AD$5455,$A367,'Duel Log'!AA$2:AA$5455,"Win")</f>
        <v>0</v>
      </c>
      <c r="E367" s="7" t="n">
        <f aca="false">COUNTIFS('Duel Log'!AD$2:AD$5455,$A367,'Duel Log'!AA$2:AA$5455,"Loss")</f>
        <v>2</v>
      </c>
      <c r="F367" s="7" t="n">
        <f aca="false">COUNTIFS('Duel Log'!AD$2:AD$5455,$A367,'Duel Log'!AA$2:AA$5455,"Draw")</f>
        <v>0</v>
      </c>
      <c r="G367" s="13" t="n">
        <f aca="false">IFERROR(D367/C367,"")</f>
        <v>0</v>
      </c>
    </row>
    <row r="368" customFormat="false" ht="15" hidden="false" customHeight="true" outlineLevel="0" collapsed="false">
      <c r="A368" s="7" t="s">
        <v>2062</v>
      </c>
      <c r="B368" s="8" t="s">
        <v>264</v>
      </c>
      <c r="C368" s="7" t="n">
        <f aca="false">COUNTIF('Duel Log'!AD$2:AD$5455,$A368)</f>
        <v>1</v>
      </c>
      <c r="D368" s="7" t="n">
        <f aca="false">COUNTIFS('Duel Log'!AD$2:AD$5455,$A368,'Duel Log'!AA$2:AA$5455,"Win")</f>
        <v>1</v>
      </c>
      <c r="E368" s="7" t="n">
        <f aca="false">COUNTIFS('Duel Log'!AD$2:AD$5455,$A368,'Duel Log'!AA$2:AA$5455,"Loss")</f>
        <v>0</v>
      </c>
      <c r="F368" s="7" t="n">
        <f aca="false">COUNTIFS('Duel Log'!AD$2:AD$5455,$A368,'Duel Log'!AA$2:AA$5455,"Draw")</f>
        <v>0</v>
      </c>
      <c r="G368" s="13" t="n">
        <f aca="false">IFERROR(D368/C368,"")</f>
        <v>1</v>
      </c>
    </row>
    <row r="369" customFormat="false" ht="15" hidden="false" customHeight="true" outlineLevel="0" collapsed="false">
      <c r="A369" s="7" t="s">
        <v>8212</v>
      </c>
      <c r="B369" s="8" t="s">
        <v>264</v>
      </c>
      <c r="C369" s="7" t="n">
        <f aca="false">COUNTIF('Duel Log'!AD$2:AD$5455,$A369)</f>
        <v>1</v>
      </c>
      <c r="D369" s="7" t="n">
        <f aca="false">COUNTIFS('Duel Log'!AD$2:AD$5455,$A369,'Duel Log'!AA$2:AA$5455,"Win")</f>
        <v>1</v>
      </c>
      <c r="E369" s="7" t="n">
        <f aca="false">COUNTIFS('Duel Log'!AD$2:AD$5455,$A369,'Duel Log'!AA$2:AA$5455,"Loss")</f>
        <v>0</v>
      </c>
      <c r="F369" s="7" t="n">
        <f aca="false">COUNTIFS('Duel Log'!AD$2:AD$5455,$A369,'Duel Log'!AA$2:AA$5455,"Draw")</f>
        <v>0</v>
      </c>
      <c r="G369" s="13" t="n">
        <f aca="false">IFERROR(D369/C369,"")</f>
        <v>1</v>
      </c>
    </row>
    <row r="370" customFormat="false" ht="15" hidden="false" customHeight="true" outlineLevel="0" collapsed="false">
      <c r="A370" s="7" t="s">
        <v>4083</v>
      </c>
      <c r="B370" s="7" t="s">
        <v>2904</v>
      </c>
      <c r="C370" s="7" t="n">
        <f aca="false">COUNTIF('Duel Log'!AD$2:AD$5455,$A370)</f>
        <v>1</v>
      </c>
      <c r="D370" s="7" t="n">
        <f aca="false">COUNTIFS('Duel Log'!AD$2:AD$5455,$A370,'Duel Log'!AA$2:AA$5455,"Win")</f>
        <v>1</v>
      </c>
      <c r="E370" s="7" t="n">
        <f aca="false">COUNTIFS('Duel Log'!AD$2:AD$5455,$A370,'Duel Log'!AA$2:AA$5455,"Loss")</f>
        <v>0</v>
      </c>
      <c r="F370" s="7" t="n">
        <f aca="false">COUNTIFS('Duel Log'!AD$2:AD$5455,$A370,'Duel Log'!AA$2:AA$5455,"Draw")</f>
        <v>0</v>
      </c>
      <c r="G370" s="13" t="n">
        <f aca="false">IFERROR(D370/C370,"")</f>
        <v>1</v>
      </c>
    </row>
    <row r="371" customFormat="false" ht="15" hidden="false" customHeight="true" outlineLevel="0" collapsed="false">
      <c r="A371" s="7" t="s">
        <v>4661</v>
      </c>
      <c r="B371" s="8" t="s">
        <v>558</v>
      </c>
      <c r="C371" s="7" t="n">
        <f aca="false">COUNTIF('Duel Log'!AD$2:AD$5455,$A371)</f>
        <v>1</v>
      </c>
      <c r="D371" s="7" t="n">
        <f aca="false">COUNTIFS('Duel Log'!AD$2:AD$5455,$A371,'Duel Log'!AA$2:AA$5455,"Win")</f>
        <v>1</v>
      </c>
      <c r="E371" s="7" t="n">
        <f aca="false">COUNTIFS('Duel Log'!AD$2:AD$5455,$A371,'Duel Log'!AA$2:AA$5455,"Loss")</f>
        <v>0</v>
      </c>
      <c r="F371" s="7" t="n">
        <f aca="false">COUNTIFS('Duel Log'!AD$2:AD$5455,$A371,'Duel Log'!AA$2:AA$5455,"Draw")</f>
        <v>0</v>
      </c>
      <c r="G371" s="13" t="n">
        <f aca="false">IFERROR(D371/C371,"")</f>
        <v>1</v>
      </c>
    </row>
    <row r="372" customFormat="false" ht="15" hidden="false" customHeight="true" outlineLevel="0" collapsed="false">
      <c r="A372" s="7" t="s">
        <v>835</v>
      </c>
      <c r="B372" s="8" t="s">
        <v>365</v>
      </c>
      <c r="C372" s="7" t="n">
        <f aca="false">COUNTIF('Duel Log'!AD$2:AD$5455,$A372)</f>
        <v>1</v>
      </c>
      <c r="D372" s="7" t="n">
        <f aca="false">COUNTIFS('Duel Log'!AD$2:AD$5455,$A372,'Duel Log'!AA$2:AA$5455,"Win")</f>
        <v>0</v>
      </c>
      <c r="E372" s="7" t="n">
        <f aca="false">COUNTIFS('Duel Log'!AD$2:AD$5455,$A372,'Duel Log'!AA$2:AA$5455,"Loss")</f>
        <v>1</v>
      </c>
      <c r="F372" s="7" t="n">
        <f aca="false">COUNTIFS('Duel Log'!AD$2:AD$5455,$A372,'Duel Log'!AA$2:AA$5455,"Draw")</f>
        <v>0</v>
      </c>
      <c r="G372" s="13" t="n">
        <f aca="false">IFERROR(D372/C372,"")</f>
        <v>0</v>
      </c>
    </row>
    <row r="373" customFormat="false" ht="15" hidden="false" customHeight="true" outlineLevel="0" collapsed="false">
      <c r="A373" s="7" t="s">
        <v>9081</v>
      </c>
      <c r="B373" s="8" t="s">
        <v>238</v>
      </c>
      <c r="C373" s="7" t="n">
        <f aca="false">COUNTIF('Duel Log'!AD$2:AD$5455,$A373)</f>
        <v>1</v>
      </c>
      <c r="D373" s="7" t="n">
        <f aca="false">COUNTIFS('Duel Log'!AD$2:AD$5455,$A373,'Duel Log'!AA$2:AA$5455,"Win")</f>
        <v>0</v>
      </c>
      <c r="E373" s="7" t="n">
        <f aca="false">COUNTIFS('Duel Log'!AD$2:AD$5455,$A373,'Duel Log'!AA$2:AA$5455,"Loss")</f>
        <v>1</v>
      </c>
      <c r="F373" s="7" t="n">
        <f aca="false">COUNTIFS('Duel Log'!AD$2:AD$5455,$A373,'Duel Log'!AA$2:AA$5455,"Draw")</f>
        <v>0</v>
      </c>
      <c r="G373" s="13" t="n">
        <f aca="false">IFERROR(D373/C373,"")</f>
        <v>0</v>
      </c>
    </row>
    <row r="374" customFormat="false" ht="15" hidden="false" customHeight="true" outlineLevel="0" collapsed="false">
      <c r="A374" s="7" t="s">
        <v>1674</v>
      </c>
      <c r="B374" s="7" t="s">
        <v>15521</v>
      </c>
      <c r="C374" s="7" t="n">
        <f aca="false">COUNTIF('Duel Log'!AD$2:AD$5455,$A374)</f>
        <v>2</v>
      </c>
      <c r="D374" s="7" t="n">
        <f aca="false">COUNTIFS('Duel Log'!AD$2:AD$5455,$A374,'Duel Log'!AA$2:AA$5455,"Win")</f>
        <v>1</v>
      </c>
      <c r="E374" s="7" t="n">
        <f aca="false">COUNTIFS('Duel Log'!AD$2:AD$5455,$A374,'Duel Log'!AA$2:AA$5455,"Loss")</f>
        <v>1</v>
      </c>
      <c r="F374" s="7" t="n">
        <f aca="false">COUNTIFS('Duel Log'!AD$2:AD$5455,$A374,'Duel Log'!AA$2:AA$5455,"Draw")</f>
        <v>0</v>
      </c>
      <c r="G374" s="13" t="n">
        <f aca="false">IFERROR(D374/C374,"")</f>
        <v>0.5</v>
      </c>
    </row>
    <row r="375" customFormat="false" ht="15" hidden="false" customHeight="true" outlineLevel="0" collapsed="false">
      <c r="A375" s="7" t="s">
        <v>3026</v>
      </c>
      <c r="B375" s="7" t="s">
        <v>2953</v>
      </c>
      <c r="C375" s="7" t="n">
        <f aca="false">COUNTIF('Duel Log'!AD$2:AD$5455,$A375)</f>
        <v>1</v>
      </c>
      <c r="D375" s="7" t="n">
        <f aca="false">COUNTIFS('Duel Log'!AD$2:AD$5455,$A375,'Duel Log'!AA$2:AA$5455,"Win")</f>
        <v>0</v>
      </c>
      <c r="E375" s="7" t="n">
        <f aca="false">COUNTIFS('Duel Log'!AD$2:AD$5455,$A375,'Duel Log'!AA$2:AA$5455,"Loss")</f>
        <v>1</v>
      </c>
      <c r="F375" s="7" t="n">
        <f aca="false">COUNTIFS('Duel Log'!AD$2:AD$5455,$A375,'Duel Log'!AA$2:AA$5455,"Draw")</f>
        <v>0</v>
      </c>
      <c r="G375" s="13" t="n">
        <f aca="false">IFERROR(D375/C375,"")</f>
        <v>0</v>
      </c>
    </row>
    <row r="376" customFormat="false" ht="15" hidden="false" customHeight="true" outlineLevel="0" collapsed="false">
      <c r="A376" s="7" t="s">
        <v>1286</v>
      </c>
      <c r="B376" s="7" t="s">
        <v>547</v>
      </c>
      <c r="C376" s="7" t="n">
        <f aca="false">COUNTIF('Duel Log'!AD$2:AD$5455,$A376)</f>
        <v>1</v>
      </c>
      <c r="D376" s="7" t="n">
        <f aca="false">COUNTIFS('Duel Log'!AD$2:AD$5455,$A376,'Duel Log'!AA$2:AA$5455,"Win")</f>
        <v>0</v>
      </c>
      <c r="E376" s="7" t="n">
        <f aca="false">COUNTIFS('Duel Log'!AD$2:AD$5455,$A376,'Duel Log'!AA$2:AA$5455,"Loss")</f>
        <v>1</v>
      </c>
      <c r="F376" s="7" t="n">
        <f aca="false">COUNTIFS('Duel Log'!AD$2:AD$5455,$A376,'Duel Log'!AA$2:AA$5455,"Draw")</f>
        <v>0</v>
      </c>
      <c r="G376" s="13" t="n">
        <f aca="false">IFERROR(D376/C376,"")</f>
        <v>0</v>
      </c>
    </row>
    <row r="377" customFormat="false" ht="15" hidden="false" customHeight="true" outlineLevel="0" collapsed="false">
      <c r="A377" s="7" t="s">
        <v>4245</v>
      </c>
      <c r="B377" s="8" t="s">
        <v>1486</v>
      </c>
      <c r="C377" s="7" t="n">
        <f aca="false">COUNTIF('Duel Log'!AD$2:AD$5455,$A377)</f>
        <v>1</v>
      </c>
      <c r="D377" s="7" t="n">
        <f aca="false">COUNTIFS('Duel Log'!AD$2:AD$5455,$A377,'Duel Log'!AA$2:AA$5455,"Win")</f>
        <v>0</v>
      </c>
      <c r="E377" s="7" t="n">
        <f aca="false">COUNTIFS('Duel Log'!AD$2:AD$5455,$A377,'Duel Log'!AA$2:AA$5455,"Loss")</f>
        <v>1</v>
      </c>
      <c r="F377" s="7" t="n">
        <f aca="false">COUNTIFS('Duel Log'!AD$2:AD$5455,$A377,'Duel Log'!AA$2:AA$5455,"Draw")</f>
        <v>0</v>
      </c>
      <c r="G377" s="13" t="n">
        <f aca="false">IFERROR(D377/C377,"")</f>
        <v>0</v>
      </c>
    </row>
    <row r="378" customFormat="false" ht="15" hidden="false" customHeight="true" outlineLevel="0" collapsed="false">
      <c r="A378" s="7" t="s">
        <v>5230</v>
      </c>
      <c r="B378" s="7" t="s">
        <v>3759</v>
      </c>
      <c r="C378" s="7" t="n">
        <f aca="false">COUNTIF('Duel Log'!AD$2:AD$5455,$A378)</f>
        <v>1</v>
      </c>
      <c r="D378" s="7" t="n">
        <f aca="false">COUNTIFS('Duel Log'!AD$2:AD$5455,$A378,'Duel Log'!AA$2:AA$5455,"Win")</f>
        <v>0</v>
      </c>
      <c r="E378" s="7" t="n">
        <f aca="false">COUNTIFS('Duel Log'!AD$2:AD$5455,$A378,'Duel Log'!AA$2:AA$5455,"Loss")</f>
        <v>1</v>
      </c>
      <c r="F378" s="7" t="n">
        <f aca="false">COUNTIFS('Duel Log'!AD$2:AD$5455,$A378,'Duel Log'!AA$2:AA$5455,"Draw")</f>
        <v>0</v>
      </c>
      <c r="G378" s="13" t="n">
        <f aca="false">IFERROR(D378/C378,"")</f>
        <v>0</v>
      </c>
    </row>
    <row r="379" customFormat="false" ht="15" hidden="false" customHeight="true" outlineLevel="0" collapsed="false">
      <c r="A379" s="7" t="s">
        <v>6205</v>
      </c>
      <c r="B379" s="7" t="s">
        <v>3676</v>
      </c>
      <c r="C379" s="7" t="n">
        <f aca="false">COUNTIF('Duel Log'!AD$2:AD$5455,$A379)</f>
        <v>1</v>
      </c>
      <c r="D379" s="7" t="n">
        <f aca="false">COUNTIFS('Duel Log'!AD$2:AD$5455,$A379,'Duel Log'!AA$2:AA$5455,"Win")</f>
        <v>0</v>
      </c>
      <c r="E379" s="7" t="n">
        <f aca="false">COUNTIFS('Duel Log'!AD$2:AD$5455,$A379,'Duel Log'!AA$2:AA$5455,"Loss")</f>
        <v>1</v>
      </c>
      <c r="F379" s="7" t="n">
        <f aca="false">COUNTIFS('Duel Log'!AD$2:AD$5455,$A379,'Duel Log'!AA$2:AA$5455,"Draw")</f>
        <v>0</v>
      </c>
      <c r="G379" s="13" t="n">
        <f aca="false">IFERROR(D379/C379,"")</f>
        <v>0</v>
      </c>
    </row>
    <row r="380" customFormat="false" ht="15" hidden="false" customHeight="true" outlineLevel="0" collapsed="false">
      <c r="A380" s="7" t="s">
        <v>7189</v>
      </c>
      <c r="B380" s="7" t="s">
        <v>343</v>
      </c>
      <c r="C380" s="7" t="n">
        <f aca="false">COUNTIF('Duel Log'!AD$2:AD$5455,$A380)</f>
        <v>1</v>
      </c>
      <c r="D380" s="7" t="n">
        <f aca="false">COUNTIFS('Duel Log'!AD$2:AD$5455,$A380,'Duel Log'!AA$2:AA$5455,"Win")</f>
        <v>0</v>
      </c>
      <c r="E380" s="7" t="n">
        <f aca="false">COUNTIFS('Duel Log'!AD$2:AD$5455,$A380,'Duel Log'!AA$2:AA$5455,"Loss")</f>
        <v>1</v>
      </c>
      <c r="F380" s="7" t="n">
        <f aca="false">COUNTIFS('Duel Log'!AD$2:AD$5455,$A380,'Duel Log'!AA$2:AA$5455,"Draw")</f>
        <v>0</v>
      </c>
      <c r="G380" s="13" t="n">
        <f aca="false">IFERROR(D380/C380,"")</f>
        <v>0</v>
      </c>
    </row>
    <row r="381" customFormat="false" ht="15" hidden="false" customHeight="true" outlineLevel="0" collapsed="false">
      <c r="A381" s="7" t="s">
        <v>7146</v>
      </c>
      <c r="B381" s="7" t="s">
        <v>343</v>
      </c>
      <c r="C381" s="7" t="n">
        <f aca="false">COUNTIF('Duel Log'!AD$2:AD$5455,$A381)</f>
        <v>3</v>
      </c>
      <c r="D381" s="7" t="n">
        <f aca="false">COUNTIFS('Duel Log'!AD$2:AD$5455,$A381,'Duel Log'!AA$2:AA$5455,"Win")</f>
        <v>3</v>
      </c>
      <c r="E381" s="7" t="n">
        <f aca="false">COUNTIFS('Duel Log'!AD$2:AD$5455,$A381,'Duel Log'!AA$2:AA$5455,"Loss")</f>
        <v>0</v>
      </c>
      <c r="F381" s="7" t="n">
        <f aca="false">COUNTIFS('Duel Log'!AD$2:AD$5455,$A381,'Duel Log'!AA$2:AA$5455,"Draw")</f>
        <v>0</v>
      </c>
      <c r="G381" s="13" t="n">
        <f aca="false">IFERROR(D381/C381,"")</f>
        <v>1</v>
      </c>
    </row>
    <row r="382" customFormat="false" ht="15" hidden="false" customHeight="true" outlineLevel="0" collapsed="false">
      <c r="A382" s="7" t="s">
        <v>4356</v>
      </c>
      <c r="B382" s="7" t="s">
        <v>356</v>
      </c>
      <c r="C382" s="7" t="n">
        <f aca="false">COUNTIF('Duel Log'!AD$2:AD$5455,$A382)</f>
        <v>1</v>
      </c>
      <c r="D382" s="7" t="n">
        <f aca="false">COUNTIFS('Duel Log'!AD$2:AD$5455,$A382,'Duel Log'!AA$2:AA$5455,"Win")</f>
        <v>0</v>
      </c>
      <c r="E382" s="7" t="n">
        <f aca="false">COUNTIFS('Duel Log'!AD$2:AD$5455,$A382,'Duel Log'!AA$2:AA$5455,"Loss")</f>
        <v>1</v>
      </c>
      <c r="F382" s="7" t="n">
        <f aca="false">COUNTIFS('Duel Log'!AD$2:AD$5455,$A382,'Duel Log'!AA$2:AA$5455,"Draw")</f>
        <v>0</v>
      </c>
      <c r="G382" s="13" t="n">
        <f aca="false">IFERROR(D382/C382,"")</f>
        <v>0</v>
      </c>
    </row>
    <row r="383" customFormat="false" ht="15" hidden="false" customHeight="true" outlineLevel="0" collapsed="false">
      <c r="A383" s="7" t="s">
        <v>7435</v>
      </c>
      <c r="B383" s="7" t="s">
        <v>1676</v>
      </c>
      <c r="C383" s="7" t="n">
        <f aca="false">COUNTIF('Duel Log'!AD$2:AD$5455,$A383)</f>
        <v>1</v>
      </c>
      <c r="D383" s="7" t="n">
        <f aca="false">COUNTIFS('Duel Log'!AD$2:AD$5455,$A383,'Duel Log'!AA$2:AA$5455,"Win")</f>
        <v>0</v>
      </c>
      <c r="E383" s="7" t="n">
        <f aca="false">COUNTIFS('Duel Log'!AD$2:AD$5455,$A383,'Duel Log'!AA$2:AA$5455,"Loss")</f>
        <v>1</v>
      </c>
      <c r="F383" s="7" t="n">
        <f aca="false">COUNTIFS('Duel Log'!AD$2:AD$5455,$A383,'Duel Log'!AA$2:AA$5455,"Draw")</f>
        <v>0</v>
      </c>
      <c r="G383" s="13" t="n">
        <f aca="false">IFERROR(D383/C383,"")</f>
        <v>0</v>
      </c>
    </row>
    <row r="384" customFormat="false" ht="15" hidden="false" customHeight="true" outlineLevel="0" collapsed="false">
      <c r="A384" s="7" t="s">
        <v>912</v>
      </c>
      <c r="B384" s="7" t="s">
        <v>772</v>
      </c>
      <c r="C384" s="7" t="n">
        <f aca="false">COUNTIF('Duel Log'!AD$2:AD$5455,$A384)</f>
        <v>1</v>
      </c>
      <c r="D384" s="7" t="n">
        <f aca="false">COUNTIFS('Duel Log'!AD$2:AD$5455,$A384,'Duel Log'!AA$2:AA$5455,"Win")</f>
        <v>0</v>
      </c>
      <c r="E384" s="7" t="n">
        <f aca="false">COUNTIFS('Duel Log'!AD$2:AD$5455,$A384,'Duel Log'!AA$2:AA$5455,"Loss")</f>
        <v>1</v>
      </c>
      <c r="F384" s="7" t="n">
        <f aca="false">COUNTIFS('Duel Log'!AD$2:AD$5455,$A384,'Duel Log'!AA$2:AA$5455,"Draw")</f>
        <v>0</v>
      </c>
      <c r="G384" s="13" t="n">
        <f aca="false">IFERROR(D384/C384,"")</f>
        <v>0</v>
      </c>
    </row>
    <row r="385" customFormat="false" ht="15" hidden="false" customHeight="true" outlineLevel="0" collapsed="false">
      <c r="A385" s="7" t="s">
        <v>8603</v>
      </c>
      <c r="B385" s="7" t="s">
        <v>5844</v>
      </c>
      <c r="C385" s="7" t="n">
        <f aca="false">COUNTIF('Duel Log'!AD$2:AD$5455,$A385)</f>
        <v>1</v>
      </c>
      <c r="D385" s="7" t="n">
        <f aca="false">COUNTIFS('Duel Log'!AD$2:AD$5455,$A385,'Duel Log'!AA$2:AA$5455,"Win")</f>
        <v>1</v>
      </c>
      <c r="E385" s="7" t="n">
        <f aca="false">COUNTIFS('Duel Log'!AD$2:AD$5455,$A385,'Duel Log'!AA$2:AA$5455,"Loss")</f>
        <v>0</v>
      </c>
      <c r="F385" s="7" t="n">
        <f aca="false">COUNTIFS('Duel Log'!AD$2:AD$5455,$A385,'Duel Log'!AA$2:AA$5455,"Draw")</f>
        <v>0</v>
      </c>
      <c r="G385" s="13" t="n">
        <f aca="false">IFERROR(D385/C385,"")</f>
        <v>1</v>
      </c>
    </row>
    <row r="386" customFormat="false" ht="15" hidden="false" customHeight="true" outlineLevel="0" collapsed="false">
      <c r="A386" s="7" t="s">
        <v>3255</v>
      </c>
      <c r="B386" s="7" t="s">
        <v>1213</v>
      </c>
      <c r="C386" s="7" t="n">
        <f aca="false">COUNTIF('Duel Log'!AD$2:AD$5455,$A386)</f>
        <v>1</v>
      </c>
      <c r="D386" s="7" t="n">
        <f aca="false">COUNTIFS('Duel Log'!AD$2:AD$5455,$A386,'Duel Log'!AA$2:AA$5455,"Win")</f>
        <v>0</v>
      </c>
      <c r="E386" s="7" t="n">
        <f aca="false">COUNTIFS('Duel Log'!AD$2:AD$5455,$A386,'Duel Log'!AA$2:AA$5455,"Loss")</f>
        <v>1</v>
      </c>
      <c r="F386" s="7" t="n">
        <f aca="false">COUNTIFS('Duel Log'!AD$2:AD$5455,$A386,'Duel Log'!AA$2:AA$5455,"Draw")</f>
        <v>0</v>
      </c>
      <c r="G386" s="13" t="n">
        <f aca="false">IFERROR(D386/C386,"")</f>
        <v>0</v>
      </c>
    </row>
    <row r="387" customFormat="false" ht="15" hidden="false" customHeight="true" outlineLevel="0" collapsed="false">
      <c r="A387" s="7" t="s">
        <v>3247</v>
      </c>
      <c r="B387" s="8" t="s">
        <v>431</v>
      </c>
      <c r="C387" s="7" t="n">
        <f aca="false">COUNTIF('Duel Log'!AD$2:AD$5455,$A387)</f>
        <v>2</v>
      </c>
      <c r="D387" s="7" t="n">
        <f aca="false">COUNTIFS('Duel Log'!AD$2:AD$5455,$A387,'Duel Log'!AA$2:AA$5455,"Win")</f>
        <v>2</v>
      </c>
      <c r="E387" s="7" t="n">
        <f aca="false">COUNTIFS('Duel Log'!AD$2:AD$5455,$A387,'Duel Log'!AA$2:AA$5455,"Loss")</f>
        <v>0</v>
      </c>
      <c r="F387" s="7" t="n">
        <f aca="false">COUNTIFS('Duel Log'!AD$2:AD$5455,$A387,'Duel Log'!AA$2:AA$5455,"Draw")</f>
        <v>0</v>
      </c>
      <c r="G387" s="13" t="n">
        <f aca="false">IFERROR(D387/C387,"")</f>
        <v>1</v>
      </c>
    </row>
    <row r="388" customFormat="false" ht="15" hidden="false" customHeight="true" outlineLevel="0" collapsed="false">
      <c r="A388" s="7" t="s">
        <v>1386</v>
      </c>
      <c r="B388" s="8" t="s">
        <v>558</v>
      </c>
      <c r="C388" s="7" t="n">
        <f aca="false">COUNTIF('Duel Log'!AD$2:AD$5455,$A388)</f>
        <v>1</v>
      </c>
      <c r="D388" s="7" t="n">
        <f aca="false">COUNTIFS('Duel Log'!AD$2:AD$5455,$A388,'Duel Log'!AA$2:AA$5455,"Win")</f>
        <v>1</v>
      </c>
      <c r="E388" s="7" t="n">
        <f aca="false">COUNTIFS('Duel Log'!AD$2:AD$5455,$A388,'Duel Log'!AA$2:AA$5455,"Loss")</f>
        <v>0</v>
      </c>
      <c r="F388" s="7" t="n">
        <f aca="false">COUNTIFS('Duel Log'!AD$2:AD$5455,$A388,'Duel Log'!AA$2:AA$5455,"Draw")</f>
        <v>0</v>
      </c>
      <c r="G388" s="13" t="n">
        <f aca="false">IFERROR(D388/C388,"")</f>
        <v>1</v>
      </c>
    </row>
    <row r="389" customFormat="false" ht="15" hidden="false" customHeight="true" outlineLevel="0" collapsed="false">
      <c r="A389" s="7" t="s">
        <v>3080</v>
      </c>
      <c r="B389" s="7" t="s">
        <v>2953</v>
      </c>
      <c r="C389" s="7" t="n">
        <f aca="false">COUNTIF('Duel Log'!AD$2:AD$5455,$A389)</f>
        <v>1</v>
      </c>
      <c r="D389" s="7" t="n">
        <f aca="false">COUNTIFS('Duel Log'!AD$2:AD$5455,$A389,'Duel Log'!AA$2:AA$5455,"Win")</f>
        <v>0</v>
      </c>
      <c r="E389" s="7" t="n">
        <f aca="false">COUNTIFS('Duel Log'!AD$2:AD$5455,$A389,'Duel Log'!AA$2:AA$5455,"Loss")</f>
        <v>1</v>
      </c>
      <c r="F389" s="7" t="n">
        <f aca="false">COUNTIFS('Duel Log'!AD$2:AD$5455,$A389,'Duel Log'!AA$2:AA$5455,"Draw")</f>
        <v>0</v>
      </c>
      <c r="G389" s="13" t="n">
        <f aca="false">IFERROR(D389/C389,"")</f>
        <v>0</v>
      </c>
    </row>
    <row r="390" customFormat="false" ht="15" hidden="false" customHeight="true" outlineLevel="0" collapsed="false">
      <c r="A390" s="7" t="s">
        <v>5427</v>
      </c>
      <c r="B390" s="7" t="s">
        <v>733</v>
      </c>
      <c r="C390" s="7" t="n">
        <f aca="false">COUNTIF('Duel Log'!AD$2:AD$5455,$A390)</f>
        <v>1</v>
      </c>
      <c r="D390" s="7" t="n">
        <f aca="false">COUNTIFS('Duel Log'!AD$2:AD$5455,$A390,'Duel Log'!AA$2:AA$5455,"Win")</f>
        <v>0</v>
      </c>
      <c r="E390" s="7" t="n">
        <f aca="false">COUNTIFS('Duel Log'!AD$2:AD$5455,$A390,'Duel Log'!AA$2:AA$5455,"Loss")</f>
        <v>1</v>
      </c>
      <c r="F390" s="7" t="n">
        <f aca="false">COUNTIFS('Duel Log'!AD$2:AD$5455,$A390,'Duel Log'!AA$2:AA$5455,"Draw")</f>
        <v>0</v>
      </c>
      <c r="G390" s="13" t="n">
        <f aca="false">IFERROR(D390/C390,"")</f>
        <v>0</v>
      </c>
    </row>
    <row r="391" customFormat="false" ht="15" hidden="false" customHeight="true" outlineLevel="0" collapsed="false">
      <c r="A391" s="7" t="s">
        <v>3659</v>
      </c>
      <c r="B391" s="7" t="s">
        <v>1739</v>
      </c>
      <c r="C391" s="7" t="n">
        <f aca="false">COUNTIF('Duel Log'!AD$2:AD$5455,$A391)</f>
        <v>1</v>
      </c>
      <c r="D391" s="7" t="n">
        <f aca="false">COUNTIFS('Duel Log'!AD$2:AD$5455,$A391,'Duel Log'!AA$2:AA$5455,"Win")</f>
        <v>0</v>
      </c>
      <c r="E391" s="7" t="n">
        <f aca="false">COUNTIFS('Duel Log'!AD$2:AD$5455,$A391,'Duel Log'!AA$2:AA$5455,"Loss")</f>
        <v>1</v>
      </c>
      <c r="F391" s="7" t="n">
        <f aca="false">COUNTIFS('Duel Log'!AD$2:AD$5455,$A391,'Duel Log'!AA$2:AA$5455,"Draw")</f>
        <v>0</v>
      </c>
      <c r="G391" s="13" t="n">
        <f aca="false">IFERROR(D391/C391,"")</f>
        <v>0</v>
      </c>
    </row>
    <row r="392" customFormat="false" ht="15" hidden="false" customHeight="true" outlineLevel="0" collapsed="false">
      <c r="A392" s="7" t="s">
        <v>3274</v>
      </c>
      <c r="B392" s="7" t="s">
        <v>227</v>
      </c>
      <c r="C392" s="7" t="n">
        <f aca="false">COUNTIF('Duel Log'!AD$2:AD$5455,$A392)</f>
        <v>1</v>
      </c>
      <c r="D392" s="7" t="n">
        <f aca="false">COUNTIFS('Duel Log'!AD$2:AD$5455,$A392,'Duel Log'!AA$2:AA$5455,"Win")</f>
        <v>0</v>
      </c>
      <c r="E392" s="7" t="n">
        <f aca="false">COUNTIFS('Duel Log'!AD$2:AD$5455,$A392,'Duel Log'!AA$2:AA$5455,"Loss")</f>
        <v>1</v>
      </c>
      <c r="F392" s="7" t="n">
        <f aca="false">COUNTIFS('Duel Log'!AD$2:AD$5455,$A392,'Duel Log'!AA$2:AA$5455,"Draw")</f>
        <v>0</v>
      </c>
      <c r="G392" s="13" t="n">
        <f aca="false">IFERROR(D392/C392,"")</f>
        <v>0</v>
      </c>
    </row>
    <row r="393" customFormat="false" ht="15" hidden="false" customHeight="true" outlineLevel="0" collapsed="false">
      <c r="A393" s="7" t="s">
        <v>2825</v>
      </c>
      <c r="B393" s="7" t="s">
        <v>2808</v>
      </c>
      <c r="C393" s="7" t="n">
        <f aca="false">COUNTIF('Duel Log'!AD$2:AD$5455,$A393)</f>
        <v>1</v>
      </c>
      <c r="D393" s="7" t="n">
        <f aca="false">COUNTIFS('Duel Log'!AD$2:AD$5455,$A393,'Duel Log'!AA$2:AA$5455,"Win")</f>
        <v>0</v>
      </c>
      <c r="E393" s="7" t="n">
        <f aca="false">COUNTIFS('Duel Log'!AD$2:AD$5455,$A393,'Duel Log'!AA$2:AA$5455,"Loss")</f>
        <v>1</v>
      </c>
      <c r="F393" s="7" t="n">
        <f aca="false">COUNTIFS('Duel Log'!AD$2:AD$5455,$A393,'Duel Log'!AA$2:AA$5455,"Draw")</f>
        <v>0</v>
      </c>
      <c r="G393" s="13" t="n">
        <f aca="false">IFERROR(D393/C393,"")</f>
        <v>0</v>
      </c>
    </row>
    <row r="394" customFormat="false" ht="15" hidden="false" customHeight="true" outlineLevel="0" collapsed="false">
      <c r="A394" s="7" t="s">
        <v>6253</v>
      </c>
      <c r="B394" s="7" t="s">
        <v>2001</v>
      </c>
      <c r="C394" s="7" t="n">
        <f aca="false">COUNTIF('Duel Log'!AD$2:AD$5455,$A394)</f>
        <v>1</v>
      </c>
      <c r="D394" s="7" t="n">
        <f aca="false">COUNTIFS('Duel Log'!AD$2:AD$5455,$A394,'Duel Log'!AA$2:AA$5455,"Win")</f>
        <v>1</v>
      </c>
      <c r="E394" s="7" t="n">
        <f aca="false">COUNTIFS('Duel Log'!AD$2:AD$5455,$A394,'Duel Log'!AA$2:AA$5455,"Loss")</f>
        <v>0</v>
      </c>
      <c r="F394" s="7" t="n">
        <f aca="false">COUNTIFS('Duel Log'!AD$2:AD$5455,$A394,'Duel Log'!AA$2:AA$5455,"Draw")</f>
        <v>0</v>
      </c>
      <c r="G394" s="13" t="n">
        <f aca="false">IFERROR(D394/C394,"")</f>
        <v>1</v>
      </c>
    </row>
    <row r="395" customFormat="false" ht="15" hidden="false" customHeight="true" outlineLevel="0" collapsed="false">
      <c r="A395" s="7" t="s">
        <v>5104</v>
      </c>
      <c r="B395" s="8" t="s">
        <v>365</v>
      </c>
      <c r="C395" s="7" t="n">
        <f aca="false">COUNTIF('Duel Log'!AD$2:AD$5455,$A395)</f>
        <v>1</v>
      </c>
      <c r="D395" s="7" t="n">
        <f aca="false">COUNTIFS('Duel Log'!AD$2:AD$5455,$A395,'Duel Log'!AA$2:AA$5455,"Win")</f>
        <v>1</v>
      </c>
      <c r="E395" s="7" t="n">
        <f aca="false">COUNTIFS('Duel Log'!AD$2:AD$5455,$A395,'Duel Log'!AA$2:AA$5455,"Loss")</f>
        <v>0</v>
      </c>
      <c r="F395" s="7" t="n">
        <f aca="false">COUNTIFS('Duel Log'!AD$2:AD$5455,$A395,'Duel Log'!AA$2:AA$5455,"Draw")</f>
        <v>0</v>
      </c>
      <c r="G395" s="13" t="n">
        <f aca="false">IFERROR(D395/C395,"")</f>
        <v>1</v>
      </c>
    </row>
    <row r="396" customFormat="false" ht="15" hidden="false" customHeight="true" outlineLevel="0" collapsed="false">
      <c r="A396" s="7" t="s">
        <v>6019</v>
      </c>
      <c r="B396" s="7" t="s">
        <v>198</v>
      </c>
      <c r="C396" s="7" t="n">
        <f aca="false">COUNTIF('Duel Log'!AD$2:AD$5455,$A396)</f>
        <v>1</v>
      </c>
      <c r="D396" s="7" t="n">
        <f aca="false">COUNTIFS('Duel Log'!AD$2:AD$5455,$A396,'Duel Log'!AA$2:AA$5455,"Win")</f>
        <v>0</v>
      </c>
      <c r="E396" s="7" t="n">
        <f aca="false">COUNTIFS('Duel Log'!AD$2:AD$5455,$A396,'Duel Log'!AA$2:AA$5455,"Loss")</f>
        <v>1</v>
      </c>
      <c r="F396" s="7" t="n">
        <f aca="false">COUNTIFS('Duel Log'!AD$2:AD$5455,$A396,'Duel Log'!AA$2:AA$5455,"Draw")</f>
        <v>0</v>
      </c>
      <c r="G396" s="13" t="n">
        <f aca="false">IFERROR(D396/C396,"")</f>
        <v>0</v>
      </c>
    </row>
    <row r="397" customFormat="false" ht="15" hidden="false" customHeight="true" outlineLevel="0" collapsed="false">
      <c r="A397" s="7" t="s">
        <v>1484</v>
      </c>
      <c r="B397" s="7" t="s">
        <v>1480</v>
      </c>
      <c r="C397" s="7" t="n">
        <f aca="false">COUNTIF('Duel Log'!AD$2:AD$5455,$A397)</f>
        <v>2</v>
      </c>
      <c r="D397" s="7" t="n">
        <f aca="false">COUNTIFS('Duel Log'!AD$2:AD$5455,$A397,'Duel Log'!AA$2:AA$5455,"Win")</f>
        <v>2</v>
      </c>
      <c r="E397" s="7" t="n">
        <f aca="false">COUNTIFS('Duel Log'!AD$2:AD$5455,$A397,'Duel Log'!AA$2:AA$5455,"Loss")</f>
        <v>0</v>
      </c>
      <c r="F397" s="7" t="n">
        <f aca="false">COUNTIFS('Duel Log'!AD$2:AD$5455,$A397,'Duel Log'!AA$2:AA$5455,"Draw")</f>
        <v>0</v>
      </c>
      <c r="G397" s="13" t="n">
        <f aca="false">IFERROR(D397/C397,"")</f>
        <v>1</v>
      </c>
    </row>
    <row r="398" customFormat="false" ht="15" hidden="false" customHeight="true" outlineLevel="0" collapsed="false">
      <c r="A398" s="7" t="s">
        <v>9256</v>
      </c>
      <c r="B398" s="8" t="s">
        <v>1192</v>
      </c>
      <c r="C398" s="7" t="n">
        <f aca="false">COUNTIF('Duel Log'!AD$2:AD$5455,$A398)</f>
        <v>1</v>
      </c>
      <c r="D398" s="7" t="n">
        <f aca="false">COUNTIFS('Duel Log'!AD$2:AD$5455,$A398,'Duel Log'!AA$2:AA$5455,"Win")</f>
        <v>1</v>
      </c>
      <c r="E398" s="7" t="n">
        <f aca="false">COUNTIFS('Duel Log'!AD$2:AD$5455,$A398,'Duel Log'!AA$2:AA$5455,"Loss")</f>
        <v>0</v>
      </c>
      <c r="F398" s="7" t="n">
        <f aca="false">COUNTIFS('Duel Log'!AD$2:AD$5455,$A398,'Duel Log'!AA$2:AA$5455,"Draw")</f>
        <v>0</v>
      </c>
      <c r="G398" s="13" t="n">
        <f aca="false">IFERROR(D398/C398,"")</f>
        <v>1</v>
      </c>
    </row>
    <row r="399" customFormat="false" ht="15" hidden="false" customHeight="true" outlineLevel="0" collapsed="false">
      <c r="A399" s="7" t="s">
        <v>1323</v>
      </c>
      <c r="B399" s="7" t="s">
        <v>15522</v>
      </c>
      <c r="C399" s="7" t="n">
        <f aca="false">COUNTIF('Duel Log'!AD$2:AD$5455,$A399)</f>
        <v>2</v>
      </c>
      <c r="D399" s="7" t="n">
        <f aca="false">COUNTIFS('Duel Log'!AD$2:AD$5455,$A399,'Duel Log'!AA$2:AA$5455,"Win")</f>
        <v>0</v>
      </c>
      <c r="E399" s="7" t="n">
        <f aca="false">COUNTIFS('Duel Log'!AD$2:AD$5455,$A399,'Duel Log'!AA$2:AA$5455,"Loss")</f>
        <v>2</v>
      </c>
      <c r="F399" s="7" t="n">
        <f aca="false">COUNTIFS('Duel Log'!AD$2:AD$5455,$A399,'Duel Log'!AA$2:AA$5455,"Draw")</f>
        <v>0</v>
      </c>
      <c r="G399" s="13" t="n">
        <f aca="false">IFERROR(D399/C399,"")</f>
        <v>0</v>
      </c>
    </row>
    <row r="400" customFormat="false" ht="15" hidden="false" customHeight="true" outlineLevel="0" collapsed="false">
      <c r="A400" s="7" t="s">
        <v>1385</v>
      </c>
      <c r="B400" s="7" t="s">
        <v>15523</v>
      </c>
      <c r="C400" s="7" t="n">
        <f aca="false">COUNTIF('Duel Log'!AD$2:AD$5455,$A400)</f>
        <v>5</v>
      </c>
      <c r="D400" s="7" t="n">
        <f aca="false">COUNTIFS('Duel Log'!AD$2:AD$5455,$A400,'Duel Log'!AA$2:AA$5455,"Win")</f>
        <v>3</v>
      </c>
      <c r="E400" s="7" t="n">
        <f aca="false">COUNTIFS('Duel Log'!AD$2:AD$5455,$A400,'Duel Log'!AA$2:AA$5455,"Loss")</f>
        <v>2</v>
      </c>
      <c r="F400" s="7" t="n">
        <f aca="false">COUNTIFS('Duel Log'!AD$2:AD$5455,$A400,'Duel Log'!AA$2:AA$5455,"Draw")</f>
        <v>0</v>
      </c>
      <c r="G400" s="13" t="n">
        <f aca="false">IFERROR(D400/C400,"")</f>
        <v>0.6</v>
      </c>
    </row>
    <row r="401" customFormat="false" ht="15" hidden="false" customHeight="true" outlineLevel="0" collapsed="false">
      <c r="A401" s="7" t="s">
        <v>2400</v>
      </c>
      <c r="B401" s="7" t="s">
        <v>2328</v>
      </c>
      <c r="C401" s="7" t="n">
        <f aca="false">COUNTIF('Duel Log'!AD$2:AD$5455,$A401)</f>
        <v>2</v>
      </c>
      <c r="D401" s="7" t="n">
        <f aca="false">COUNTIFS('Duel Log'!AD$2:AD$5455,$A401,'Duel Log'!AA$2:AA$5455,"Win")</f>
        <v>1</v>
      </c>
      <c r="E401" s="7" t="n">
        <f aca="false">COUNTIFS('Duel Log'!AD$2:AD$5455,$A401,'Duel Log'!AA$2:AA$5455,"Loss")</f>
        <v>1</v>
      </c>
      <c r="F401" s="7" t="n">
        <f aca="false">COUNTIFS('Duel Log'!AD$2:AD$5455,$A401,'Duel Log'!AA$2:AA$5455,"Draw")</f>
        <v>0</v>
      </c>
      <c r="G401" s="13" t="n">
        <f aca="false">IFERROR(D401/C401,"")</f>
        <v>0.5</v>
      </c>
    </row>
    <row r="402" customFormat="false" ht="15" hidden="false" customHeight="true" outlineLevel="0" collapsed="false">
      <c r="A402" s="7" t="s">
        <v>2970</v>
      </c>
      <c r="B402" s="7" t="s">
        <v>15524</v>
      </c>
      <c r="C402" s="7" t="n">
        <f aca="false">COUNTIF('Duel Log'!AD$2:AD$5455,$A402)</f>
        <v>3</v>
      </c>
      <c r="D402" s="7" t="n">
        <f aca="false">COUNTIFS('Duel Log'!AD$2:AD$5455,$A402,'Duel Log'!AA$2:AA$5455,"Win")</f>
        <v>1</v>
      </c>
      <c r="E402" s="7" t="n">
        <f aca="false">COUNTIFS('Duel Log'!AD$2:AD$5455,$A402,'Duel Log'!AA$2:AA$5455,"Loss")</f>
        <v>2</v>
      </c>
      <c r="F402" s="7" t="n">
        <f aca="false">COUNTIFS('Duel Log'!AD$2:AD$5455,$A402,'Duel Log'!AA$2:AA$5455,"Draw")</f>
        <v>0</v>
      </c>
      <c r="G402" s="13" t="n">
        <f aca="false">IFERROR(D402/C402,"")</f>
        <v>0.333333333333333</v>
      </c>
    </row>
    <row r="403" customFormat="false" ht="15" hidden="false" customHeight="true" outlineLevel="0" collapsed="false">
      <c r="A403" s="7" t="s">
        <v>5214</v>
      </c>
      <c r="B403" s="7" t="s">
        <v>1480</v>
      </c>
      <c r="C403" s="7" t="n">
        <f aca="false">COUNTIF('Duel Log'!AD$2:AD$5455,$A403)</f>
        <v>1</v>
      </c>
      <c r="D403" s="7" t="n">
        <f aca="false">COUNTIFS('Duel Log'!AD$2:AD$5455,$A403,'Duel Log'!AA$2:AA$5455,"Win")</f>
        <v>1</v>
      </c>
      <c r="E403" s="7" t="n">
        <f aca="false">COUNTIFS('Duel Log'!AD$2:AD$5455,$A403,'Duel Log'!AA$2:AA$5455,"Loss")</f>
        <v>0</v>
      </c>
      <c r="F403" s="7" t="n">
        <f aca="false">COUNTIFS('Duel Log'!AD$2:AD$5455,$A403,'Duel Log'!AA$2:AA$5455,"Draw")</f>
        <v>0</v>
      </c>
      <c r="G403" s="13" t="n">
        <f aca="false">IFERROR(D403/C403,"")</f>
        <v>1</v>
      </c>
    </row>
    <row r="404" customFormat="false" ht="15" hidden="false" customHeight="true" outlineLevel="0" collapsed="false">
      <c r="A404" s="7" t="s">
        <v>6701</v>
      </c>
      <c r="B404" s="7" t="s">
        <v>3463</v>
      </c>
      <c r="C404" s="7" t="n">
        <f aca="false">COUNTIF('Duel Log'!AD$2:AD$5455,$A404)</f>
        <v>1</v>
      </c>
      <c r="D404" s="7" t="n">
        <f aca="false">COUNTIFS('Duel Log'!AD$2:AD$5455,$A404,'Duel Log'!AA$2:AA$5455,"Win")</f>
        <v>1</v>
      </c>
      <c r="E404" s="7" t="n">
        <f aca="false">COUNTIFS('Duel Log'!AD$2:AD$5455,$A404,'Duel Log'!AA$2:AA$5455,"Loss")</f>
        <v>0</v>
      </c>
      <c r="F404" s="7" t="n">
        <f aca="false">COUNTIFS('Duel Log'!AD$2:AD$5455,$A404,'Duel Log'!AA$2:AA$5455,"Draw")</f>
        <v>0</v>
      </c>
      <c r="G404" s="13" t="n">
        <f aca="false">IFERROR(D404/C404,"")</f>
        <v>1</v>
      </c>
    </row>
    <row r="405" customFormat="false" ht="15" hidden="false" customHeight="true" outlineLevel="0" collapsed="false">
      <c r="A405" s="7" t="s">
        <v>4151</v>
      </c>
      <c r="B405" s="7" t="s">
        <v>478</v>
      </c>
      <c r="C405" s="7" t="n">
        <f aca="false">COUNTIF('Duel Log'!AD$2:AD$5455,$A405)</f>
        <v>1</v>
      </c>
      <c r="D405" s="7" t="n">
        <f aca="false">COUNTIFS('Duel Log'!AD$2:AD$5455,$A405,'Duel Log'!AA$2:AA$5455,"Win")</f>
        <v>0</v>
      </c>
      <c r="E405" s="7" t="n">
        <f aca="false">COUNTIFS('Duel Log'!AD$2:AD$5455,$A405,'Duel Log'!AA$2:AA$5455,"Loss")</f>
        <v>1</v>
      </c>
      <c r="F405" s="7" t="n">
        <f aca="false">COUNTIFS('Duel Log'!AD$2:AD$5455,$A405,'Duel Log'!AA$2:AA$5455,"Draw")</f>
        <v>0</v>
      </c>
      <c r="G405" s="13" t="n">
        <f aca="false">IFERROR(D405/C405,"")</f>
        <v>0</v>
      </c>
    </row>
    <row r="406" customFormat="false" ht="15" hidden="false" customHeight="true" outlineLevel="0" collapsed="false">
      <c r="A406" s="7" t="s">
        <v>5667</v>
      </c>
      <c r="B406" s="7" t="s">
        <v>182</v>
      </c>
      <c r="C406" s="7" t="n">
        <f aca="false">COUNTIF('Duel Log'!AD$2:AD$5455,$A406)</f>
        <v>1</v>
      </c>
      <c r="D406" s="7" t="n">
        <f aca="false">COUNTIFS('Duel Log'!AD$2:AD$5455,$A406,'Duel Log'!AA$2:AA$5455,"Win")</f>
        <v>1</v>
      </c>
      <c r="E406" s="7" t="n">
        <f aca="false">COUNTIFS('Duel Log'!AD$2:AD$5455,$A406,'Duel Log'!AA$2:AA$5455,"Loss")</f>
        <v>0</v>
      </c>
      <c r="F406" s="7" t="n">
        <f aca="false">COUNTIFS('Duel Log'!AD$2:AD$5455,$A406,'Duel Log'!AA$2:AA$5455,"Draw")</f>
        <v>0</v>
      </c>
      <c r="G406" s="13" t="n">
        <f aca="false">IFERROR(D406/C406,"")</f>
        <v>1</v>
      </c>
    </row>
    <row r="407" customFormat="false" ht="15" hidden="false" customHeight="true" outlineLevel="0" collapsed="false">
      <c r="A407" s="7" t="s">
        <v>5666</v>
      </c>
      <c r="B407" s="7" t="s">
        <v>227</v>
      </c>
      <c r="C407" s="7" t="n">
        <f aca="false">COUNTIF('Duel Log'!AD$2:AD$5455,$A407)</f>
        <v>1</v>
      </c>
      <c r="D407" s="7" t="n">
        <f aca="false">COUNTIFS('Duel Log'!AD$2:AD$5455,$A407,'Duel Log'!AA$2:AA$5455,"Win")</f>
        <v>1</v>
      </c>
      <c r="E407" s="7" t="n">
        <f aca="false">COUNTIFS('Duel Log'!AD$2:AD$5455,$A407,'Duel Log'!AA$2:AA$5455,"Loss")</f>
        <v>0</v>
      </c>
      <c r="F407" s="7" t="n">
        <f aca="false">COUNTIFS('Duel Log'!AD$2:AD$5455,$A407,'Duel Log'!AA$2:AA$5455,"Draw")</f>
        <v>0</v>
      </c>
      <c r="G407" s="13" t="n">
        <f aca="false">IFERROR(D407/C407,"")</f>
        <v>1</v>
      </c>
    </row>
    <row r="408" customFormat="false" ht="15" hidden="false" customHeight="true" outlineLevel="0" collapsed="false">
      <c r="A408" s="7" t="s">
        <v>340</v>
      </c>
      <c r="B408" s="7" t="s">
        <v>271</v>
      </c>
      <c r="C408" s="7" t="n">
        <f aca="false">COUNTIF('Duel Log'!AD$2:AD$5455,$A408)</f>
        <v>1</v>
      </c>
      <c r="D408" s="7" t="n">
        <f aca="false">COUNTIFS('Duel Log'!AD$2:AD$5455,$A408,'Duel Log'!AA$2:AA$5455,"Win")</f>
        <v>0</v>
      </c>
      <c r="E408" s="7" t="n">
        <f aca="false">COUNTIFS('Duel Log'!AD$2:AD$5455,$A408,'Duel Log'!AA$2:AA$5455,"Loss")</f>
        <v>1</v>
      </c>
      <c r="F408" s="7" t="n">
        <f aca="false">COUNTIFS('Duel Log'!AD$2:AD$5455,$A408,'Duel Log'!AA$2:AA$5455,"Draw")</f>
        <v>0</v>
      </c>
      <c r="G408" s="13" t="n">
        <f aca="false">IFERROR(D408/C408,"")</f>
        <v>0</v>
      </c>
    </row>
    <row r="409" customFormat="false" ht="15" hidden="false" customHeight="true" outlineLevel="0" collapsed="false">
      <c r="A409" s="7" t="s">
        <v>5098</v>
      </c>
      <c r="B409" s="8" t="s">
        <v>365</v>
      </c>
      <c r="C409" s="7" t="n">
        <f aca="false">COUNTIF('Duel Log'!AD$2:AD$5455,$A409)</f>
        <v>1</v>
      </c>
      <c r="D409" s="7" t="n">
        <f aca="false">COUNTIFS('Duel Log'!AD$2:AD$5455,$A409,'Duel Log'!AA$2:AA$5455,"Win")</f>
        <v>1</v>
      </c>
      <c r="E409" s="7" t="n">
        <f aca="false">COUNTIFS('Duel Log'!AD$2:AD$5455,$A409,'Duel Log'!AA$2:AA$5455,"Loss")</f>
        <v>0</v>
      </c>
      <c r="F409" s="7" t="n">
        <f aca="false">COUNTIFS('Duel Log'!AD$2:AD$5455,$A409,'Duel Log'!AA$2:AA$5455,"Draw")</f>
        <v>0</v>
      </c>
      <c r="G409" s="13" t="n">
        <f aca="false">IFERROR(D409/C409,"")</f>
        <v>1</v>
      </c>
    </row>
    <row r="410" customFormat="false" ht="15" hidden="false" customHeight="true" outlineLevel="0" collapsed="false">
      <c r="A410" s="7" t="s">
        <v>1222</v>
      </c>
      <c r="B410" s="7" t="s">
        <v>15525</v>
      </c>
      <c r="C410" s="7" t="n">
        <f aca="false">COUNTIF('Duel Log'!AD$2:AD$5455,$A410)</f>
        <v>2</v>
      </c>
      <c r="D410" s="7" t="n">
        <f aca="false">COUNTIFS('Duel Log'!AD$2:AD$5455,$A410,'Duel Log'!AA$2:AA$5455,"Win")</f>
        <v>2</v>
      </c>
      <c r="E410" s="7" t="n">
        <f aca="false">COUNTIFS('Duel Log'!AD$2:AD$5455,$A410,'Duel Log'!AA$2:AA$5455,"Loss")</f>
        <v>0</v>
      </c>
      <c r="F410" s="7" t="n">
        <f aca="false">COUNTIFS('Duel Log'!AD$2:AD$5455,$A410,'Duel Log'!AA$2:AA$5455,"Draw")</f>
        <v>0</v>
      </c>
      <c r="G410" s="13" t="n">
        <f aca="false">IFERROR(D410/C410,"")</f>
        <v>1</v>
      </c>
    </row>
    <row r="411" customFormat="false" ht="15" hidden="false" customHeight="true" outlineLevel="0" collapsed="false">
      <c r="A411" s="7" t="s">
        <v>3175</v>
      </c>
      <c r="B411" s="8" t="s">
        <v>1192</v>
      </c>
      <c r="C411" s="7" t="n">
        <f aca="false">COUNTIF('Duel Log'!AD$2:AD$5455,$A411)</f>
        <v>1</v>
      </c>
      <c r="D411" s="7" t="n">
        <f aca="false">COUNTIFS('Duel Log'!AD$2:AD$5455,$A411,'Duel Log'!AA$2:AA$5455,"Win")</f>
        <v>1</v>
      </c>
      <c r="E411" s="7" t="n">
        <f aca="false">COUNTIFS('Duel Log'!AD$2:AD$5455,$A411,'Duel Log'!AA$2:AA$5455,"Loss")</f>
        <v>0</v>
      </c>
      <c r="F411" s="7" t="n">
        <f aca="false">COUNTIFS('Duel Log'!AD$2:AD$5455,$A411,'Duel Log'!AA$2:AA$5455,"Draw")</f>
        <v>0</v>
      </c>
      <c r="G411" s="13" t="n">
        <f aca="false">IFERROR(D411/C411,"")</f>
        <v>1</v>
      </c>
    </row>
    <row r="412" customFormat="false" ht="15" hidden="false" customHeight="true" outlineLevel="0" collapsed="false">
      <c r="A412" s="7" t="s">
        <v>3168</v>
      </c>
      <c r="B412" s="7" t="s">
        <v>2659</v>
      </c>
      <c r="C412" s="7" t="n">
        <f aca="false">COUNTIF('Duel Log'!AD$2:AD$5455,$A412)</f>
        <v>1</v>
      </c>
      <c r="D412" s="7" t="n">
        <f aca="false">COUNTIFS('Duel Log'!AD$2:AD$5455,$A412,'Duel Log'!AA$2:AA$5455,"Win")</f>
        <v>1</v>
      </c>
      <c r="E412" s="7" t="n">
        <f aca="false">COUNTIFS('Duel Log'!AD$2:AD$5455,$A412,'Duel Log'!AA$2:AA$5455,"Loss")</f>
        <v>0</v>
      </c>
      <c r="F412" s="7" t="n">
        <f aca="false">COUNTIFS('Duel Log'!AD$2:AD$5455,$A412,'Duel Log'!AA$2:AA$5455,"Draw")</f>
        <v>0</v>
      </c>
      <c r="G412" s="13" t="n">
        <f aca="false">IFERROR(D412/C412,"")</f>
        <v>1</v>
      </c>
    </row>
    <row r="413" customFormat="false" ht="15" hidden="false" customHeight="true" outlineLevel="0" collapsed="false">
      <c r="A413" s="7" t="s">
        <v>3751</v>
      </c>
      <c r="B413" s="7" t="s">
        <v>15526</v>
      </c>
      <c r="C413" s="7" t="n">
        <f aca="false">COUNTIF('Duel Log'!AD$2:AD$5455,$A413)</f>
        <v>4</v>
      </c>
      <c r="D413" s="7" t="n">
        <f aca="false">COUNTIFS('Duel Log'!AD$2:AD$5455,$A413,'Duel Log'!AA$2:AA$5455,"Win")</f>
        <v>3</v>
      </c>
      <c r="E413" s="7" t="n">
        <f aca="false">COUNTIFS('Duel Log'!AD$2:AD$5455,$A413,'Duel Log'!AA$2:AA$5455,"Loss")</f>
        <v>1</v>
      </c>
      <c r="F413" s="7" t="n">
        <f aca="false">COUNTIFS('Duel Log'!AD$2:AD$5455,$A413,'Duel Log'!AA$2:AA$5455,"Draw")</f>
        <v>0</v>
      </c>
      <c r="G413" s="13" t="n">
        <f aca="false">IFERROR(D413/C413,"")</f>
        <v>0.75</v>
      </c>
    </row>
    <row r="414" customFormat="false" ht="15" hidden="false" customHeight="true" outlineLevel="0" collapsed="false">
      <c r="A414" s="7" t="s">
        <v>3190</v>
      </c>
      <c r="B414" s="7" t="s">
        <v>2659</v>
      </c>
      <c r="C414" s="7" t="n">
        <f aca="false">COUNTIF('Duel Log'!AD$2:AD$5455,$A414)</f>
        <v>1</v>
      </c>
      <c r="D414" s="7" t="n">
        <f aca="false">COUNTIFS('Duel Log'!AD$2:AD$5455,$A414,'Duel Log'!AA$2:AA$5455,"Win")</f>
        <v>0</v>
      </c>
      <c r="E414" s="7" t="n">
        <f aca="false">COUNTIFS('Duel Log'!AD$2:AD$5455,$A414,'Duel Log'!AA$2:AA$5455,"Loss")</f>
        <v>1</v>
      </c>
      <c r="F414" s="7" t="n">
        <f aca="false">COUNTIFS('Duel Log'!AD$2:AD$5455,$A414,'Duel Log'!AA$2:AA$5455,"Draw")</f>
        <v>0</v>
      </c>
      <c r="G414" s="13" t="n">
        <f aca="false">IFERROR(D414/C414,"")</f>
        <v>0</v>
      </c>
    </row>
    <row r="415" customFormat="false" ht="15" hidden="false" customHeight="true" outlineLevel="0" collapsed="false">
      <c r="A415" s="7" t="s">
        <v>9317</v>
      </c>
      <c r="B415" s="8" t="s">
        <v>3690</v>
      </c>
      <c r="C415" s="7" t="n">
        <f aca="false">COUNTIF('Duel Log'!AD$2:AD$5455,$A415)</f>
        <v>1</v>
      </c>
      <c r="D415" s="7" t="n">
        <f aca="false">COUNTIFS('Duel Log'!AD$2:AD$5455,$A415,'Duel Log'!AA$2:AA$5455,"Win")</f>
        <v>0</v>
      </c>
      <c r="E415" s="7" t="n">
        <f aca="false">COUNTIFS('Duel Log'!AD$2:AD$5455,$A415,'Duel Log'!AA$2:AA$5455,"Loss")</f>
        <v>1</v>
      </c>
      <c r="F415" s="7" t="n">
        <f aca="false">COUNTIFS('Duel Log'!AD$2:AD$5455,$A415,'Duel Log'!AA$2:AA$5455,"Draw")</f>
        <v>0</v>
      </c>
      <c r="G415" s="13" t="n">
        <f aca="false">IFERROR(D415/C415,"")</f>
        <v>0</v>
      </c>
    </row>
    <row r="416" customFormat="false" ht="15" hidden="false" customHeight="true" outlineLevel="0" collapsed="false">
      <c r="A416" s="7" t="s">
        <v>2742</v>
      </c>
      <c r="B416" s="7" t="s">
        <v>343</v>
      </c>
      <c r="C416" s="7" t="n">
        <f aca="false">COUNTIF('Duel Log'!AD$2:AD$5455,$A416)</f>
        <v>1</v>
      </c>
      <c r="D416" s="7" t="n">
        <f aca="false">COUNTIFS('Duel Log'!AD$2:AD$5455,$A416,'Duel Log'!AA$2:AA$5455,"Win")</f>
        <v>0</v>
      </c>
      <c r="E416" s="7" t="n">
        <f aca="false">COUNTIFS('Duel Log'!AD$2:AD$5455,$A416,'Duel Log'!AA$2:AA$5455,"Loss")</f>
        <v>1</v>
      </c>
      <c r="F416" s="7" t="n">
        <f aca="false">COUNTIFS('Duel Log'!AD$2:AD$5455,$A416,'Duel Log'!AA$2:AA$5455,"Draw")</f>
        <v>0</v>
      </c>
      <c r="G416" s="13" t="n">
        <f aca="false">IFERROR(D416/C416,"")</f>
        <v>0</v>
      </c>
    </row>
    <row r="417" customFormat="false" ht="15" hidden="false" customHeight="true" outlineLevel="0" collapsed="false">
      <c r="A417" s="7" t="s">
        <v>4368</v>
      </c>
      <c r="B417" s="7" t="s">
        <v>343</v>
      </c>
      <c r="C417" s="7" t="n">
        <f aca="false">COUNTIF('Duel Log'!AD$2:AD$5455,$A417)</f>
        <v>1</v>
      </c>
      <c r="D417" s="7" t="n">
        <f aca="false">COUNTIFS('Duel Log'!AD$2:AD$5455,$A417,'Duel Log'!AA$2:AA$5455,"Win")</f>
        <v>1</v>
      </c>
      <c r="E417" s="7" t="n">
        <f aca="false">COUNTIFS('Duel Log'!AD$2:AD$5455,$A417,'Duel Log'!AA$2:AA$5455,"Loss")</f>
        <v>0</v>
      </c>
      <c r="F417" s="7" t="n">
        <f aca="false">COUNTIFS('Duel Log'!AD$2:AD$5455,$A417,'Duel Log'!AA$2:AA$5455,"Draw")</f>
        <v>0</v>
      </c>
      <c r="G417" s="13" t="n">
        <f aca="false">IFERROR(D417/C417,"")</f>
        <v>1</v>
      </c>
    </row>
    <row r="418" customFormat="false" ht="15" hidden="false" customHeight="true" outlineLevel="0" collapsed="false">
      <c r="A418" s="7" t="s">
        <v>1815</v>
      </c>
      <c r="B418" s="8" t="s">
        <v>558</v>
      </c>
      <c r="C418" s="7" t="n">
        <f aca="false">COUNTIF('Duel Log'!AD$2:AD$5455,$A418)</f>
        <v>1</v>
      </c>
      <c r="D418" s="7" t="n">
        <f aca="false">COUNTIFS('Duel Log'!AD$2:AD$5455,$A418,'Duel Log'!AA$2:AA$5455,"Win")</f>
        <v>0</v>
      </c>
      <c r="E418" s="7" t="n">
        <f aca="false">COUNTIFS('Duel Log'!AD$2:AD$5455,$A418,'Duel Log'!AA$2:AA$5455,"Loss")</f>
        <v>1</v>
      </c>
      <c r="F418" s="7" t="n">
        <f aca="false">COUNTIFS('Duel Log'!AD$2:AD$5455,$A418,'Duel Log'!AA$2:AA$5455,"Draw")</f>
        <v>0</v>
      </c>
      <c r="G418" s="13" t="n">
        <f aca="false">IFERROR(D418/C418,"")</f>
        <v>0</v>
      </c>
    </row>
    <row r="419" customFormat="false" ht="15" hidden="false" customHeight="true" outlineLevel="0" collapsed="false">
      <c r="A419" s="7" t="s">
        <v>2559</v>
      </c>
      <c r="B419" s="7" t="s">
        <v>573</v>
      </c>
      <c r="C419" s="7" t="n">
        <f aca="false">COUNTIF('Duel Log'!AD$2:AD$5455,$A419)</f>
        <v>1</v>
      </c>
      <c r="D419" s="7" t="n">
        <f aca="false">COUNTIFS('Duel Log'!AD$2:AD$5455,$A419,'Duel Log'!AA$2:AA$5455,"Win")</f>
        <v>0</v>
      </c>
      <c r="E419" s="7" t="n">
        <f aca="false">COUNTIFS('Duel Log'!AD$2:AD$5455,$A419,'Duel Log'!AA$2:AA$5455,"Loss")</f>
        <v>1</v>
      </c>
      <c r="F419" s="7" t="n">
        <f aca="false">COUNTIFS('Duel Log'!AD$2:AD$5455,$A419,'Duel Log'!AA$2:AA$5455,"Draw")</f>
        <v>0</v>
      </c>
      <c r="G419" s="13" t="n">
        <f aca="false">IFERROR(D419/C419,"")</f>
        <v>0</v>
      </c>
    </row>
    <row r="420" customFormat="false" ht="15" hidden="false" customHeight="true" outlineLevel="0" collapsed="false">
      <c r="A420" s="7" t="s">
        <v>1179</v>
      </c>
      <c r="B420" s="7" t="s">
        <v>753</v>
      </c>
      <c r="C420" s="7" t="n">
        <f aca="false">COUNTIF('Duel Log'!AD$2:AD$5455,$A420)</f>
        <v>1</v>
      </c>
      <c r="D420" s="7" t="n">
        <f aca="false">COUNTIFS('Duel Log'!AD$2:AD$5455,$A420,'Duel Log'!AA$2:AA$5455,"Win")</f>
        <v>1</v>
      </c>
      <c r="E420" s="7" t="n">
        <f aca="false">COUNTIFS('Duel Log'!AD$2:AD$5455,$A420,'Duel Log'!AA$2:AA$5455,"Loss")</f>
        <v>0</v>
      </c>
      <c r="F420" s="7" t="n">
        <f aca="false">COUNTIFS('Duel Log'!AD$2:AD$5455,$A420,'Duel Log'!AA$2:AA$5455,"Draw")</f>
        <v>0</v>
      </c>
      <c r="G420" s="13" t="n">
        <f aca="false">IFERROR(D420/C420,"")</f>
        <v>1</v>
      </c>
    </row>
    <row r="421" customFormat="false" ht="15" hidden="false" customHeight="true" outlineLevel="0" collapsed="false">
      <c r="A421" s="7" t="s">
        <v>3139</v>
      </c>
      <c r="B421" s="7" t="s">
        <v>2953</v>
      </c>
      <c r="C421" s="7" t="n">
        <f aca="false">COUNTIF('Duel Log'!AD$2:AD$5455,$A421)</f>
        <v>1</v>
      </c>
      <c r="D421" s="7" t="n">
        <f aca="false">COUNTIFS('Duel Log'!AD$2:AD$5455,$A421,'Duel Log'!AA$2:AA$5455,"Win")</f>
        <v>1</v>
      </c>
      <c r="E421" s="7" t="n">
        <f aca="false">COUNTIFS('Duel Log'!AD$2:AD$5455,$A421,'Duel Log'!AA$2:AA$5455,"Loss")</f>
        <v>0</v>
      </c>
      <c r="F421" s="7" t="n">
        <f aca="false">COUNTIFS('Duel Log'!AD$2:AD$5455,$A421,'Duel Log'!AA$2:AA$5455,"Draw")</f>
        <v>0</v>
      </c>
      <c r="G421" s="13" t="n">
        <f aca="false">IFERROR(D421/C421,"")</f>
        <v>1</v>
      </c>
    </row>
    <row r="422" customFormat="false" ht="15" hidden="false" customHeight="true" outlineLevel="0" collapsed="false">
      <c r="A422" s="7" t="s">
        <v>4745</v>
      </c>
      <c r="B422" s="7" t="s">
        <v>2158</v>
      </c>
      <c r="C422" s="7" t="n">
        <f aca="false">COUNTIF('Duel Log'!AD$2:AD$5455,$A422)</f>
        <v>1</v>
      </c>
      <c r="D422" s="7" t="n">
        <f aca="false">COUNTIFS('Duel Log'!AD$2:AD$5455,$A422,'Duel Log'!AA$2:AA$5455,"Win")</f>
        <v>0</v>
      </c>
      <c r="E422" s="7" t="n">
        <f aca="false">COUNTIFS('Duel Log'!AD$2:AD$5455,$A422,'Duel Log'!AA$2:AA$5455,"Loss")</f>
        <v>1</v>
      </c>
      <c r="F422" s="7" t="n">
        <f aca="false">COUNTIFS('Duel Log'!AD$2:AD$5455,$A422,'Duel Log'!AA$2:AA$5455,"Draw")</f>
        <v>0</v>
      </c>
      <c r="G422" s="13" t="n">
        <f aca="false">IFERROR(D422/C422,"")</f>
        <v>0</v>
      </c>
    </row>
    <row r="423" customFormat="false" ht="15" hidden="false" customHeight="true" outlineLevel="0" collapsed="false">
      <c r="A423" s="7" t="s">
        <v>1168</v>
      </c>
      <c r="B423" s="7" t="s">
        <v>343</v>
      </c>
      <c r="C423" s="7" t="n">
        <f aca="false">COUNTIF('Duel Log'!AD$2:AD$5455,$A423)</f>
        <v>1</v>
      </c>
      <c r="D423" s="7" t="n">
        <f aca="false">COUNTIFS('Duel Log'!AD$2:AD$5455,$A423,'Duel Log'!AA$2:AA$5455,"Win")</f>
        <v>0</v>
      </c>
      <c r="E423" s="7" t="n">
        <f aca="false">COUNTIFS('Duel Log'!AD$2:AD$5455,$A423,'Duel Log'!AA$2:AA$5455,"Loss")</f>
        <v>1</v>
      </c>
      <c r="F423" s="7" t="n">
        <f aca="false">COUNTIFS('Duel Log'!AD$2:AD$5455,$A423,'Duel Log'!AA$2:AA$5455,"Draw")</f>
        <v>0</v>
      </c>
      <c r="G423" s="13" t="n">
        <f aca="false">IFERROR(D423/C423,"")</f>
        <v>0</v>
      </c>
    </row>
    <row r="424" customFormat="false" ht="15" hidden="false" customHeight="true" outlineLevel="0" collapsed="false">
      <c r="A424" s="7" t="s">
        <v>2722</v>
      </c>
      <c r="B424" s="7" t="s">
        <v>318</v>
      </c>
      <c r="C424" s="7" t="n">
        <f aca="false">COUNTIF('Duel Log'!AD$2:AD$5455,$A424)</f>
        <v>1</v>
      </c>
      <c r="D424" s="7" t="n">
        <f aca="false">COUNTIFS('Duel Log'!AD$2:AD$5455,$A424,'Duel Log'!AA$2:AA$5455,"Win")</f>
        <v>0</v>
      </c>
      <c r="E424" s="7" t="n">
        <f aca="false">COUNTIFS('Duel Log'!AD$2:AD$5455,$A424,'Duel Log'!AA$2:AA$5455,"Loss")</f>
        <v>1</v>
      </c>
      <c r="F424" s="7" t="n">
        <f aca="false">COUNTIFS('Duel Log'!AD$2:AD$5455,$A424,'Duel Log'!AA$2:AA$5455,"Draw")</f>
        <v>0</v>
      </c>
      <c r="G424" s="13" t="n">
        <f aca="false">IFERROR(D424/C424,"")</f>
        <v>0</v>
      </c>
    </row>
    <row r="425" customFormat="false" ht="15" hidden="false" customHeight="true" outlineLevel="0" collapsed="false">
      <c r="A425" s="7" t="s">
        <v>4668</v>
      </c>
      <c r="B425" s="7" t="s">
        <v>547</v>
      </c>
      <c r="C425" s="7" t="n">
        <f aca="false">COUNTIF('Duel Log'!AD$2:AD$5455,$A425)</f>
        <v>1</v>
      </c>
      <c r="D425" s="7" t="n">
        <f aca="false">COUNTIFS('Duel Log'!AD$2:AD$5455,$A425,'Duel Log'!AA$2:AA$5455,"Win")</f>
        <v>0</v>
      </c>
      <c r="E425" s="7" t="n">
        <f aca="false">COUNTIFS('Duel Log'!AD$2:AD$5455,$A425,'Duel Log'!AA$2:AA$5455,"Loss")</f>
        <v>1</v>
      </c>
      <c r="F425" s="7" t="n">
        <f aca="false">COUNTIFS('Duel Log'!AD$2:AD$5455,$A425,'Duel Log'!AA$2:AA$5455,"Draw")</f>
        <v>0</v>
      </c>
      <c r="G425" s="13" t="n">
        <f aca="false">IFERROR(D425/C425,"")</f>
        <v>0</v>
      </c>
    </row>
    <row r="426" customFormat="false" ht="15" hidden="false" customHeight="true" outlineLevel="0" collapsed="false">
      <c r="A426" s="7" t="s">
        <v>1575</v>
      </c>
      <c r="B426" s="7" t="s">
        <v>343</v>
      </c>
      <c r="C426" s="7" t="n">
        <f aca="false">COUNTIF('Duel Log'!AD$2:AD$5455,$A426)</f>
        <v>1</v>
      </c>
      <c r="D426" s="7" t="n">
        <f aca="false">COUNTIFS('Duel Log'!AD$2:AD$5455,$A426,'Duel Log'!AA$2:AA$5455,"Win")</f>
        <v>0</v>
      </c>
      <c r="E426" s="7" t="n">
        <f aca="false">COUNTIFS('Duel Log'!AD$2:AD$5455,$A426,'Duel Log'!AA$2:AA$5455,"Loss")</f>
        <v>1</v>
      </c>
      <c r="F426" s="7" t="n">
        <f aca="false">COUNTIFS('Duel Log'!AD$2:AD$5455,$A426,'Duel Log'!AA$2:AA$5455,"Draw")</f>
        <v>0</v>
      </c>
      <c r="G426" s="13" t="n">
        <f aca="false">IFERROR(D426/C426,"")</f>
        <v>0</v>
      </c>
    </row>
    <row r="427" customFormat="false" ht="15" hidden="false" customHeight="true" outlineLevel="0" collapsed="false">
      <c r="A427" s="7" t="s">
        <v>7255</v>
      </c>
      <c r="B427" s="7" t="s">
        <v>343</v>
      </c>
      <c r="C427" s="7" t="n">
        <f aca="false">COUNTIF('Duel Log'!AD$2:AD$5455,$A427)</f>
        <v>1</v>
      </c>
      <c r="D427" s="7" t="n">
        <f aca="false">COUNTIFS('Duel Log'!AD$2:AD$5455,$A427,'Duel Log'!AA$2:AA$5455,"Win")</f>
        <v>0</v>
      </c>
      <c r="E427" s="7" t="n">
        <f aca="false">COUNTIFS('Duel Log'!AD$2:AD$5455,$A427,'Duel Log'!AA$2:AA$5455,"Loss")</f>
        <v>1</v>
      </c>
      <c r="F427" s="7" t="n">
        <f aca="false">COUNTIFS('Duel Log'!AD$2:AD$5455,$A427,'Duel Log'!AA$2:AA$5455,"Draw")</f>
        <v>0</v>
      </c>
      <c r="G427" s="13" t="n">
        <f aca="false">IFERROR(D427/C427,"")</f>
        <v>0</v>
      </c>
    </row>
    <row r="428" customFormat="false" ht="15" hidden="false" customHeight="true" outlineLevel="0" collapsed="false">
      <c r="A428" s="7" t="s">
        <v>6096</v>
      </c>
      <c r="B428" s="7" t="s">
        <v>6073</v>
      </c>
      <c r="C428" s="7" t="n">
        <f aca="false">COUNTIF('Duel Log'!AD$2:AD$5455,$A428)</f>
        <v>1</v>
      </c>
      <c r="D428" s="7" t="n">
        <f aca="false">COUNTIFS('Duel Log'!AD$2:AD$5455,$A428,'Duel Log'!AA$2:AA$5455,"Win")</f>
        <v>1</v>
      </c>
      <c r="E428" s="7" t="n">
        <f aca="false">COUNTIFS('Duel Log'!AD$2:AD$5455,$A428,'Duel Log'!AA$2:AA$5455,"Loss")</f>
        <v>0</v>
      </c>
      <c r="F428" s="7" t="n">
        <f aca="false">COUNTIFS('Duel Log'!AD$2:AD$5455,$A428,'Duel Log'!AA$2:AA$5455,"Draw")</f>
        <v>0</v>
      </c>
      <c r="G428" s="13" t="n">
        <f aca="false">IFERROR(D428/C428,"")</f>
        <v>1</v>
      </c>
    </row>
    <row r="429" customFormat="false" ht="15" hidden="false" customHeight="true" outlineLevel="0" collapsed="false">
      <c r="A429" s="7" t="s">
        <v>5685</v>
      </c>
      <c r="B429" s="7" t="s">
        <v>227</v>
      </c>
      <c r="C429" s="7" t="n">
        <f aca="false">COUNTIF('Duel Log'!AD$2:AD$5455,$A429)</f>
        <v>1</v>
      </c>
      <c r="D429" s="7" t="n">
        <f aca="false">COUNTIFS('Duel Log'!AD$2:AD$5455,$A429,'Duel Log'!AA$2:AA$5455,"Win")</f>
        <v>0</v>
      </c>
      <c r="E429" s="7" t="n">
        <f aca="false">COUNTIFS('Duel Log'!AD$2:AD$5455,$A429,'Duel Log'!AA$2:AA$5455,"Loss")</f>
        <v>1</v>
      </c>
      <c r="F429" s="7" t="n">
        <f aca="false">COUNTIFS('Duel Log'!AD$2:AD$5455,$A429,'Duel Log'!AA$2:AA$5455,"Draw")</f>
        <v>0</v>
      </c>
      <c r="G429" s="13" t="n">
        <f aca="false">IFERROR(D429/C429,"")</f>
        <v>0</v>
      </c>
    </row>
    <row r="430" customFormat="false" ht="15" hidden="false" customHeight="true" outlineLevel="0" collapsed="false">
      <c r="A430" s="7" t="s">
        <v>1616</v>
      </c>
      <c r="B430" s="7" t="s">
        <v>15527</v>
      </c>
      <c r="C430" s="7" t="n">
        <f aca="false">COUNTIF('Duel Log'!AD$2:AD$5455,$A430)</f>
        <v>5</v>
      </c>
      <c r="D430" s="7" t="n">
        <f aca="false">COUNTIFS('Duel Log'!AD$2:AD$5455,$A430,'Duel Log'!AA$2:AA$5455,"Win")</f>
        <v>2</v>
      </c>
      <c r="E430" s="7" t="n">
        <f aca="false">COUNTIFS('Duel Log'!AD$2:AD$5455,$A430,'Duel Log'!AA$2:AA$5455,"Loss")</f>
        <v>3</v>
      </c>
      <c r="F430" s="7" t="n">
        <f aca="false">COUNTIFS('Duel Log'!AD$2:AD$5455,$A430,'Duel Log'!AA$2:AA$5455,"Draw")</f>
        <v>0</v>
      </c>
      <c r="G430" s="13" t="n">
        <f aca="false">IFERROR(D430/C430,"")</f>
        <v>0.4</v>
      </c>
    </row>
    <row r="431" customFormat="false" ht="15" hidden="false" customHeight="true" outlineLevel="0" collapsed="false">
      <c r="A431" s="7" t="s">
        <v>1091</v>
      </c>
      <c r="B431" s="7" t="s">
        <v>15528</v>
      </c>
      <c r="C431" s="7" t="n">
        <f aca="false">COUNTIF('Duel Log'!AD$2:AD$5455,$A431)</f>
        <v>8</v>
      </c>
      <c r="D431" s="7" t="n">
        <f aca="false">COUNTIFS('Duel Log'!AD$2:AD$5455,$A431,'Duel Log'!AA$2:AA$5455,"Win")</f>
        <v>6</v>
      </c>
      <c r="E431" s="7" t="n">
        <f aca="false">COUNTIFS('Duel Log'!AD$2:AD$5455,$A431,'Duel Log'!AA$2:AA$5455,"Loss")</f>
        <v>2</v>
      </c>
      <c r="F431" s="7" t="n">
        <f aca="false">COUNTIFS('Duel Log'!AD$2:AD$5455,$A431,'Duel Log'!AA$2:AA$5455,"Draw")</f>
        <v>0</v>
      </c>
      <c r="G431" s="13" t="n">
        <f aca="false">IFERROR(D431/C431,"")</f>
        <v>0.75</v>
      </c>
    </row>
    <row r="432" customFormat="false" ht="15" hidden="false" customHeight="true" outlineLevel="0" collapsed="false">
      <c r="A432" s="7" t="s">
        <v>2394</v>
      </c>
      <c r="B432" s="7" t="s">
        <v>15529</v>
      </c>
      <c r="C432" s="7" t="n">
        <f aca="false">COUNTIF('Duel Log'!AD$2:AD$5455,$A432)</f>
        <v>15</v>
      </c>
      <c r="D432" s="7" t="n">
        <f aca="false">COUNTIFS('Duel Log'!AD$2:AD$5455,$A432,'Duel Log'!AA$2:AA$5455,"Win")</f>
        <v>13</v>
      </c>
      <c r="E432" s="7" t="n">
        <f aca="false">COUNTIFS('Duel Log'!AD$2:AD$5455,$A432,'Duel Log'!AA$2:AA$5455,"Loss")</f>
        <v>2</v>
      </c>
      <c r="F432" s="7" t="n">
        <f aca="false">COUNTIFS('Duel Log'!AD$2:AD$5455,$A432,'Duel Log'!AA$2:AA$5455,"Draw")</f>
        <v>0</v>
      </c>
      <c r="G432" s="13" t="n">
        <f aca="false">IFERROR(D432/C432,"")</f>
        <v>0.866666666666667</v>
      </c>
    </row>
    <row r="433" customFormat="false" ht="15" hidden="false" customHeight="true" outlineLevel="0" collapsed="false">
      <c r="A433" s="7" t="s">
        <v>4173</v>
      </c>
      <c r="B433" s="7" t="s">
        <v>1201</v>
      </c>
      <c r="C433" s="7" t="n">
        <f aca="false">COUNTIF('Duel Log'!AD$2:AD$5455,$A433)</f>
        <v>1</v>
      </c>
      <c r="D433" s="7" t="n">
        <f aca="false">COUNTIFS('Duel Log'!AD$2:AD$5455,$A433,'Duel Log'!AA$2:AA$5455,"Win")</f>
        <v>0</v>
      </c>
      <c r="E433" s="7" t="n">
        <f aca="false">COUNTIFS('Duel Log'!AD$2:AD$5455,$A433,'Duel Log'!AA$2:AA$5455,"Loss")</f>
        <v>1</v>
      </c>
      <c r="F433" s="7" t="n">
        <f aca="false">COUNTIFS('Duel Log'!AD$2:AD$5455,$A433,'Duel Log'!AA$2:AA$5455,"Draw")</f>
        <v>0</v>
      </c>
      <c r="G433" s="13" t="n">
        <f aca="false">IFERROR(D433/C433,"")</f>
        <v>0</v>
      </c>
    </row>
    <row r="434" customFormat="false" ht="15" hidden="false" customHeight="true" outlineLevel="0" collapsed="false">
      <c r="A434" s="7" t="s">
        <v>175</v>
      </c>
      <c r="B434" s="7" t="s">
        <v>15530</v>
      </c>
      <c r="C434" s="7" t="n">
        <f aca="false">COUNTIF('Duel Log'!AD$2:AD$5455,$A434)</f>
        <v>3</v>
      </c>
      <c r="D434" s="7" t="n">
        <f aca="false">COUNTIFS('Duel Log'!AD$2:AD$5455,$A434,'Duel Log'!AA$2:AA$5455,"Win")</f>
        <v>3</v>
      </c>
      <c r="E434" s="7" t="n">
        <f aca="false">COUNTIFS('Duel Log'!AD$2:AD$5455,$A434,'Duel Log'!AA$2:AA$5455,"Loss")</f>
        <v>0</v>
      </c>
      <c r="F434" s="7" t="n">
        <f aca="false">COUNTIFS('Duel Log'!AD$2:AD$5455,$A434,'Duel Log'!AA$2:AA$5455,"Draw")</f>
        <v>0</v>
      </c>
      <c r="G434" s="13" t="n">
        <f aca="false">IFERROR(D434/C434,"")</f>
        <v>1</v>
      </c>
    </row>
    <row r="435" customFormat="false" ht="15" hidden="false" customHeight="true" outlineLevel="0" collapsed="false">
      <c r="A435" s="7" t="s">
        <v>7398</v>
      </c>
      <c r="B435" s="7" t="s">
        <v>674</v>
      </c>
      <c r="C435" s="7" t="n">
        <f aca="false">COUNTIF('Duel Log'!AD$2:AD$5455,$A435)</f>
        <v>1</v>
      </c>
      <c r="D435" s="7" t="n">
        <f aca="false">COUNTIFS('Duel Log'!AD$2:AD$5455,$A435,'Duel Log'!AA$2:AA$5455,"Win")</f>
        <v>1</v>
      </c>
      <c r="E435" s="7" t="n">
        <f aca="false">COUNTIFS('Duel Log'!AD$2:AD$5455,$A435,'Duel Log'!AA$2:AA$5455,"Loss")</f>
        <v>0</v>
      </c>
      <c r="F435" s="7" t="n">
        <f aca="false">COUNTIFS('Duel Log'!AD$2:AD$5455,$A435,'Duel Log'!AA$2:AA$5455,"Draw")</f>
        <v>0</v>
      </c>
      <c r="G435" s="13" t="n">
        <f aca="false">IFERROR(D435/C435,"")</f>
        <v>1</v>
      </c>
    </row>
    <row r="436" customFormat="false" ht="15" hidden="false" customHeight="true" outlineLevel="0" collapsed="false">
      <c r="A436" s="7" t="s">
        <v>545</v>
      </c>
      <c r="B436" s="7" t="s">
        <v>169</v>
      </c>
      <c r="C436" s="7" t="n">
        <f aca="false">COUNTIF('Duel Log'!AD$2:AD$5455,$A436)</f>
        <v>1</v>
      </c>
      <c r="D436" s="7" t="n">
        <f aca="false">COUNTIFS('Duel Log'!AD$2:AD$5455,$A436,'Duel Log'!AA$2:AA$5455,"Win")</f>
        <v>0</v>
      </c>
      <c r="E436" s="7" t="n">
        <f aca="false">COUNTIFS('Duel Log'!AD$2:AD$5455,$A436,'Duel Log'!AA$2:AA$5455,"Loss")</f>
        <v>1</v>
      </c>
      <c r="F436" s="7" t="n">
        <f aca="false">COUNTIFS('Duel Log'!AD$2:AD$5455,$A436,'Duel Log'!AA$2:AA$5455,"Draw")</f>
        <v>0</v>
      </c>
      <c r="G436" s="13" t="n">
        <f aca="false">IFERROR(D436/C436,"")</f>
        <v>0</v>
      </c>
    </row>
    <row r="437" customFormat="false" ht="15" hidden="false" customHeight="true" outlineLevel="0" collapsed="false">
      <c r="A437" s="7" t="s">
        <v>7057</v>
      </c>
      <c r="B437" s="7" t="s">
        <v>895</v>
      </c>
      <c r="C437" s="7" t="n">
        <f aca="false">COUNTIF('Duel Log'!AD$2:AD$5455,$A437)</f>
        <v>1</v>
      </c>
      <c r="D437" s="7" t="n">
        <f aca="false">COUNTIFS('Duel Log'!AD$2:AD$5455,$A437,'Duel Log'!AA$2:AA$5455,"Win")</f>
        <v>0</v>
      </c>
      <c r="E437" s="7" t="n">
        <f aca="false">COUNTIFS('Duel Log'!AD$2:AD$5455,$A437,'Duel Log'!AA$2:AA$5455,"Loss")</f>
        <v>1</v>
      </c>
      <c r="F437" s="7" t="n">
        <f aca="false">COUNTIFS('Duel Log'!AD$2:AD$5455,$A437,'Duel Log'!AA$2:AA$5455,"Draw")</f>
        <v>0</v>
      </c>
      <c r="G437" s="13" t="n">
        <f aca="false">IFERROR(D437/C437,"")</f>
        <v>0</v>
      </c>
    </row>
    <row r="438" customFormat="false" ht="15" hidden="false" customHeight="true" outlineLevel="0" collapsed="false">
      <c r="A438" s="7" t="s">
        <v>531</v>
      </c>
      <c r="B438" s="7" t="s">
        <v>523</v>
      </c>
      <c r="C438" s="7" t="n">
        <f aca="false">COUNTIF('Duel Log'!AD$2:AD$5455,$A438)</f>
        <v>1</v>
      </c>
      <c r="D438" s="7" t="n">
        <f aca="false">COUNTIFS('Duel Log'!AD$2:AD$5455,$A438,'Duel Log'!AA$2:AA$5455,"Win")</f>
        <v>0</v>
      </c>
      <c r="E438" s="7" t="n">
        <f aca="false">COUNTIFS('Duel Log'!AD$2:AD$5455,$A438,'Duel Log'!AA$2:AA$5455,"Loss")</f>
        <v>1</v>
      </c>
      <c r="F438" s="7" t="n">
        <f aca="false">COUNTIFS('Duel Log'!AD$2:AD$5455,$A438,'Duel Log'!AA$2:AA$5455,"Draw")</f>
        <v>0</v>
      </c>
      <c r="G438" s="13" t="n">
        <f aca="false">IFERROR(D438/C438,"")</f>
        <v>0</v>
      </c>
    </row>
    <row r="439" customFormat="false" ht="15" hidden="false" customHeight="true" outlineLevel="0" collapsed="false">
      <c r="A439" s="7" t="s">
        <v>1719</v>
      </c>
      <c r="B439" s="7" t="s">
        <v>1711</v>
      </c>
      <c r="C439" s="7" t="n">
        <f aca="false">COUNTIF('Duel Log'!AD$2:AD$5455,$A439)</f>
        <v>1</v>
      </c>
      <c r="D439" s="7" t="n">
        <f aca="false">COUNTIFS('Duel Log'!AD$2:AD$5455,$A439,'Duel Log'!AA$2:AA$5455,"Win")</f>
        <v>0</v>
      </c>
      <c r="E439" s="7" t="n">
        <f aca="false">COUNTIFS('Duel Log'!AD$2:AD$5455,$A439,'Duel Log'!AA$2:AA$5455,"Loss")</f>
        <v>1</v>
      </c>
      <c r="F439" s="7" t="n">
        <f aca="false">COUNTIFS('Duel Log'!AD$2:AD$5455,$A439,'Duel Log'!AA$2:AA$5455,"Draw")</f>
        <v>0</v>
      </c>
      <c r="G439" s="13" t="n">
        <f aca="false">IFERROR(D439/C439,"")</f>
        <v>0</v>
      </c>
    </row>
    <row r="440" customFormat="false" ht="15" hidden="false" customHeight="true" outlineLevel="0" collapsed="false">
      <c r="A440" s="7" t="s">
        <v>5117</v>
      </c>
      <c r="B440" s="7" t="s">
        <v>613</v>
      </c>
      <c r="C440" s="7" t="n">
        <f aca="false">COUNTIF('Duel Log'!AD$2:AD$5455,$A440)</f>
        <v>1</v>
      </c>
      <c r="D440" s="7" t="n">
        <f aca="false">COUNTIFS('Duel Log'!AD$2:AD$5455,$A440,'Duel Log'!AA$2:AA$5455,"Win")</f>
        <v>0</v>
      </c>
      <c r="E440" s="7" t="n">
        <f aca="false">COUNTIFS('Duel Log'!AD$2:AD$5455,$A440,'Duel Log'!AA$2:AA$5455,"Loss")</f>
        <v>1</v>
      </c>
      <c r="F440" s="7" t="n">
        <f aca="false">COUNTIFS('Duel Log'!AD$2:AD$5455,$A440,'Duel Log'!AA$2:AA$5455,"Draw")</f>
        <v>0</v>
      </c>
      <c r="G440" s="13" t="n">
        <f aca="false">IFERROR(D440/C440,"")</f>
        <v>0</v>
      </c>
    </row>
    <row r="441" customFormat="false" ht="15" hidden="false" customHeight="true" outlineLevel="0" collapsed="false">
      <c r="A441" s="7" t="s">
        <v>328</v>
      </c>
      <c r="B441" s="7" t="s">
        <v>15531</v>
      </c>
      <c r="C441" s="7" t="n">
        <f aca="false">COUNTIF('Duel Log'!AD$2:AD$5455,$A441)</f>
        <v>3</v>
      </c>
      <c r="D441" s="7" t="n">
        <f aca="false">COUNTIFS('Duel Log'!AD$2:AD$5455,$A441,'Duel Log'!AA$2:AA$5455,"Win")</f>
        <v>2</v>
      </c>
      <c r="E441" s="7" t="n">
        <f aca="false">COUNTIFS('Duel Log'!AD$2:AD$5455,$A441,'Duel Log'!AA$2:AA$5455,"Loss")</f>
        <v>1</v>
      </c>
      <c r="F441" s="7" t="n">
        <f aca="false">COUNTIFS('Duel Log'!AD$2:AD$5455,$A441,'Duel Log'!AA$2:AA$5455,"Draw")</f>
        <v>0</v>
      </c>
      <c r="G441" s="13" t="n">
        <f aca="false">IFERROR(D441/C441,"")</f>
        <v>0.666666666666667</v>
      </c>
    </row>
    <row r="442" customFormat="false" ht="15" hidden="false" customHeight="true" outlineLevel="0" collapsed="false">
      <c r="A442" s="7" t="s">
        <v>8208</v>
      </c>
      <c r="B442" s="8" t="s">
        <v>264</v>
      </c>
      <c r="C442" s="7" t="n">
        <f aca="false">COUNTIF('Duel Log'!AD$2:AD$5455,$A442)</f>
        <v>1</v>
      </c>
      <c r="D442" s="7" t="n">
        <f aca="false">COUNTIFS('Duel Log'!AD$2:AD$5455,$A442,'Duel Log'!AA$2:AA$5455,"Win")</f>
        <v>0</v>
      </c>
      <c r="E442" s="7" t="n">
        <f aca="false">COUNTIFS('Duel Log'!AD$2:AD$5455,$A442,'Duel Log'!AA$2:AA$5455,"Loss")</f>
        <v>1</v>
      </c>
      <c r="F442" s="7" t="n">
        <f aca="false">COUNTIFS('Duel Log'!AD$2:AD$5455,$A442,'Duel Log'!AA$2:AA$5455,"Draw")</f>
        <v>0</v>
      </c>
      <c r="G442" s="13" t="n">
        <f aca="false">IFERROR(D442/C442,"")</f>
        <v>0</v>
      </c>
    </row>
    <row r="443" customFormat="false" ht="15" hidden="false" customHeight="true" outlineLevel="0" collapsed="false">
      <c r="A443" s="7" t="s">
        <v>3110</v>
      </c>
      <c r="B443" s="7" t="s">
        <v>2953</v>
      </c>
      <c r="C443" s="7" t="n">
        <f aca="false">COUNTIF('Duel Log'!AD$2:AD$5455,$A443)</f>
        <v>1</v>
      </c>
      <c r="D443" s="7" t="n">
        <f aca="false">COUNTIFS('Duel Log'!AD$2:AD$5455,$A443,'Duel Log'!AA$2:AA$5455,"Win")</f>
        <v>1</v>
      </c>
      <c r="E443" s="7" t="n">
        <f aca="false">COUNTIFS('Duel Log'!AD$2:AD$5455,$A443,'Duel Log'!AA$2:AA$5455,"Loss")</f>
        <v>0</v>
      </c>
      <c r="F443" s="7" t="n">
        <f aca="false">COUNTIFS('Duel Log'!AD$2:AD$5455,$A443,'Duel Log'!AA$2:AA$5455,"Draw")</f>
        <v>0</v>
      </c>
      <c r="G443" s="13" t="n">
        <f aca="false">IFERROR(D443/C443,"")</f>
        <v>1</v>
      </c>
    </row>
    <row r="444" customFormat="false" ht="15" hidden="false" customHeight="true" outlineLevel="0" collapsed="false">
      <c r="A444" s="7" t="s">
        <v>751</v>
      </c>
      <c r="B444" s="7" t="s">
        <v>741</v>
      </c>
      <c r="C444" s="7" t="n">
        <f aca="false">COUNTIF('Duel Log'!AD$2:AD$5455,$A444)</f>
        <v>1</v>
      </c>
      <c r="D444" s="7" t="n">
        <f aca="false">COUNTIFS('Duel Log'!AD$2:AD$5455,$A444,'Duel Log'!AA$2:AA$5455,"Win")</f>
        <v>0</v>
      </c>
      <c r="E444" s="7" t="n">
        <f aca="false">COUNTIFS('Duel Log'!AD$2:AD$5455,$A444,'Duel Log'!AA$2:AA$5455,"Loss")</f>
        <v>1</v>
      </c>
      <c r="F444" s="7" t="n">
        <f aca="false">COUNTIFS('Duel Log'!AD$2:AD$5455,$A444,'Duel Log'!AA$2:AA$5455,"Draw")</f>
        <v>0</v>
      </c>
      <c r="G444" s="13" t="n">
        <f aca="false">IFERROR(D444/C444,"")</f>
        <v>0</v>
      </c>
    </row>
    <row r="445" customFormat="false" ht="15" hidden="false" customHeight="true" outlineLevel="0" collapsed="false">
      <c r="A445" s="7" t="s">
        <v>795</v>
      </c>
      <c r="B445" s="7" t="s">
        <v>772</v>
      </c>
      <c r="C445" s="7" t="n">
        <f aca="false">COUNTIF('Duel Log'!AD$2:AD$5455,$A445)</f>
        <v>1</v>
      </c>
      <c r="D445" s="7" t="n">
        <f aca="false">COUNTIFS('Duel Log'!AD$2:AD$5455,$A445,'Duel Log'!AA$2:AA$5455,"Win")</f>
        <v>0</v>
      </c>
      <c r="E445" s="7" t="n">
        <f aca="false">COUNTIFS('Duel Log'!AD$2:AD$5455,$A445,'Duel Log'!AA$2:AA$5455,"Loss")</f>
        <v>1</v>
      </c>
      <c r="F445" s="7" t="n">
        <f aca="false">COUNTIFS('Duel Log'!AD$2:AD$5455,$A445,'Duel Log'!AA$2:AA$5455,"Draw")</f>
        <v>0</v>
      </c>
      <c r="G445" s="13" t="n">
        <f aca="false">IFERROR(D445/C445,"")</f>
        <v>0</v>
      </c>
    </row>
    <row r="446" customFormat="false" ht="15" hidden="false" customHeight="true" outlineLevel="0" collapsed="false">
      <c r="A446" s="7" t="s">
        <v>5997</v>
      </c>
      <c r="B446" s="7" t="s">
        <v>182</v>
      </c>
      <c r="C446" s="7" t="n">
        <f aca="false">COUNTIF('Duel Log'!AD$2:AD$5455,$A446)</f>
        <v>1</v>
      </c>
      <c r="D446" s="7" t="n">
        <f aca="false">COUNTIFS('Duel Log'!AD$2:AD$5455,$A446,'Duel Log'!AA$2:AA$5455,"Win")</f>
        <v>0</v>
      </c>
      <c r="E446" s="7" t="n">
        <f aca="false">COUNTIFS('Duel Log'!AD$2:AD$5455,$A446,'Duel Log'!AA$2:AA$5455,"Loss")</f>
        <v>1</v>
      </c>
      <c r="F446" s="7" t="n">
        <f aca="false">COUNTIFS('Duel Log'!AD$2:AD$5455,$A446,'Duel Log'!AA$2:AA$5455,"Draw")</f>
        <v>0</v>
      </c>
      <c r="G446" s="13" t="n">
        <f aca="false">IFERROR(D446/C446,"")</f>
        <v>0</v>
      </c>
    </row>
    <row r="447" customFormat="false" ht="15" hidden="false" customHeight="true" outlineLevel="0" collapsed="false">
      <c r="A447" s="7" t="s">
        <v>3331</v>
      </c>
      <c r="B447" s="7" t="s">
        <v>3302</v>
      </c>
      <c r="C447" s="7" t="n">
        <f aca="false">COUNTIF('Duel Log'!AD$2:AD$5455,$A447)</f>
        <v>1</v>
      </c>
      <c r="D447" s="7" t="n">
        <f aca="false">COUNTIFS('Duel Log'!AD$2:AD$5455,$A447,'Duel Log'!AA$2:AA$5455,"Win")</f>
        <v>0</v>
      </c>
      <c r="E447" s="7" t="n">
        <f aca="false">COUNTIFS('Duel Log'!AD$2:AD$5455,$A447,'Duel Log'!AA$2:AA$5455,"Loss")</f>
        <v>1</v>
      </c>
      <c r="F447" s="7" t="n">
        <f aca="false">COUNTIFS('Duel Log'!AD$2:AD$5455,$A447,'Duel Log'!AA$2:AA$5455,"Draw")</f>
        <v>0</v>
      </c>
      <c r="G447" s="13" t="n">
        <f aca="false">IFERROR(D447/C447,"")</f>
        <v>0</v>
      </c>
    </row>
    <row r="448" customFormat="false" ht="15" hidden="false" customHeight="true" outlineLevel="0" collapsed="false">
      <c r="A448" s="7" t="s">
        <v>6672</v>
      </c>
      <c r="B448" s="7" t="s">
        <v>3463</v>
      </c>
      <c r="C448" s="7" t="n">
        <f aca="false">COUNTIF('Duel Log'!AD$2:AD$5455,$A448)</f>
        <v>1</v>
      </c>
      <c r="D448" s="7" t="n">
        <f aca="false">COUNTIFS('Duel Log'!AD$2:AD$5455,$A448,'Duel Log'!AA$2:AA$5455,"Win")</f>
        <v>1</v>
      </c>
      <c r="E448" s="7" t="n">
        <f aca="false">COUNTIFS('Duel Log'!AD$2:AD$5455,$A448,'Duel Log'!AA$2:AA$5455,"Loss")</f>
        <v>0</v>
      </c>
      <c r="F448" s="7" t="n">
        <f aca="false">COUNTIFS('Duel Log'!AD$2:AD$5455,$A448,'Duel Log'!AA$2:AA$5455,"Draw")</f>
        <v>0</v>
      </c>
      <c r="G448" s="13" t="n">
        <f aca="false">IFERROR(D448/C448,"")</f>
        <v>1</v>
      </c>
    </row>
    <row r="449" customFormat="false" ht="15" hidden="false" customHeight="true" outlineLevel="0" collapsed="false">
      <c r="A449" s="7" t="s">
        <v>9268</v>
      </c>
      <c r="B449" s="8" t="s">
        <v>1192</v>
      </c>
      <c r="C449" s="7" t="n">
        <f aca="false">COUNTIF('Duel Log'!AD$2:AD$5455,$A449)</f>
        <v>1</v>
      </c>
      <c r="D449" s="7" t="n">
        <f aca="false">COUNTIFS('Duel Log'!AD$2:AD$5455,$A449,'Duel Log'!AA$2:AA$5455,"Win")</f>
        <v>0</v>
      </c>
      <c r="E449" s="7" t="n">
        <f aca="false">COUNTIFS('Duel Log'!AD$2:AD$5455,$A449,'Duel Log'!AA$2:AA$5455,"Loss")</f>
        <v>1</v>
      </c>
      <c r="F449" s="7" t="n">
        <f aca="false">COUNTIFS('Duel Log'!AD$2:AD$5455,$A449,'Duel Log'!AA$2:AA$5455,"Draw")</f>
        <v>0</v>
      </c>
      <c r="G449" s="13" t="n">
        <f aca="false">IFERROR(D449/C449,"")</f>
        <v>0</v>
      </c>
    </row>
    <row r="450" customFormat="false" ht="15" hidden="false" customHeight="true" outlineLevel="0" collapsed="false">
      <c r="A450" s="7" t="s">
        <v>4514</v>
      </c>
      <c r="B450" s="7" t="s">
        <v>533</v>
      </c>
      <c r="C450" s="7" t="n">
        <f aca="false">COUNTIF('Duel Log'!AD$2:AD$5455,$A450)</f>
        <v>1</v>
      </c>
      <c r="D450" s="7" t="n">
        <f aca="false">COUNTIFS('Duel Log'!AD$2:AD$5455,$A450,'Duel Log'!AA$2:AA$5455,"Win")</f>
        <v>1</v>
      </c>
      <c r="E450" s="7" t="n">
        <f aca="false">COUNTIFS('Duel Log'!AD$2:AD$5455,$A450,'Duel Log'!AA$2:AA$5455,"Loss")</f>
        <v>0</v>
      </c>
      <c r="F450" s="7" t="n">
        <f aca="false">COUNTIFS('Duel Log'!AD$2:AD$5455,$A450,'Duel Log'!AA$2:AA$5455,"Draw")</f>
        <v>0</v>
      </c>
      <c r="G450" s="13" t="n">
        <f aca="false">IFERROR(D450/C450,"")</f>
        <v>1</v>
      </c>
    </row>
    <row r="451" customFormat="false" ht="15" hidden="false" customHeight="true" outlineLevel="0" collapsed="false">
      <c r="A451" s="7" t="s">
        <v>770</v>
      </c>
      <c r="B451" s="8" t="s">
        <v>761</v>
      </c>
      <c r="C451" s="7" t="n">
        <f aca="false">COUNTIF('Duel Log'!AD$2:AD$5455,$A451)</f>
        <v>1</v>
      </c>
      <c r="D451" s="7" t="n">
        <f aca="false">COUNTIFS('Duel Log'!AD$2:AD$5455,$A451,'Duel Log'!AA$2:AA$5455,"Win")</f>
        <v>0</v>
      </c>
      <c r="E451" s="7" t="n">
        <f aca="false">COUNTIFS('Duel Log'!AD$2:AD$5455,$A451,'Duel Log'!AA$2:AA$5455,"Loss")</f>
        <v>1</v>
      </c>
      <c r="F451" s="7" t="n">
        <f aca="false">COUNTIFS('Duel Log'!AD$2:AD$5455,$A451,'Duel Log'!AA$2:AA$5455,"Draw")</f>
        <v>0</v>
      </c>
      <c r="G451" s="13" t="n">
        <f aca="false">IFERROR(D451/C451,"")</f>
        <v>0</v>
      </c>
    </row>
    <row r="452" customFormat="false" ht="15" hidden="false" customHeight="true" outlineLevel="0" collapsed="false">
      <c r="A452" s="7" t="s">
        <v>6961</v>
      </c>
      <c r="B452" s="7" t="s">
        <v>567</v>
      </c>
      <c r="C452" s="7" t="n">
        <f aca="false">COUNTIF('Duel Log'!AD$2:AD$5455,$A452)</f>
        <v>1</v>
      </c>
      <c r="D452" s="7" t="n">
        <f aca="false">COUNTIFS('Duel Log'!AD$2:AD$5455,$A452,'Duel Log'!AA$2:AA$5455,"Win")</f>
        <v>1</v>
      </c>
      <c r="E452" s="7" t="n">
        <f aca="false">COUNTIFS('Duel Log'!AD$2:AD$5455,$A452,'Duel Log'!AA$2:AA$5455,"Loss")</f>
        <v>0</v>
      </c>
      <c r="F452" s="7" t="n">
        <f aca="false">COUNTIFS('Duel Log'!AD$2:AD$5455,$A452,'Duel Log'!AA$2:AA$5455,"Draw")</f>
        <v>0</v>
      </c>
      <c r="G452" s="13" t="n">
        <f aca="false">IFERROR(D452/C452,"")</f>
        <v>1</v>
      </c>
    </row>
    <row r="453" customFormat="false" ht="15" hidden="false" customHeight="true" outlineLevel="0" collapsed="false">
      <c r="A453" s="7" t="s">
        <v>443</v>
      </c>
      <c r="B453" s="7" t="s">
        <v>15532</v>
      </c>
      <c r="C453" s="7" t="n">
        <f aca="false">COUNTIF('Duel Log'!AD$2:AD$5455,$A453)</f>
        <v>3</v>
      </c>
      <c r="D453" s="7" t="n">
        <f aca="false">COUNTIFS('Duel Log'!AD$2:AD$5455,$A453,'Duel Log'!AA$2:AA$5455,"Win")</f>
        <v>1</v>
      </c>
      <c r="E453" s="7" t="n">
        <f aca="false">COUNTIFS('Duel Log'!AD$2:AD$5455,$A453,'Duel Log'!AA$2:AA$5455,"Loss")</f>
        <v>2</v>
      </c>
      <c r="F453" s="7" t="n">
        <f aca="false">COUNTIFS('Duel Log'!AD$2:AD$5455,$A453,'Duel Log'!AA$2:AA$5455,"Draw")</f>
        <v>0</v>
      </c>
      <c r="G453" s="13" t="n">
        <f aca="false">IFERROR(D453/C453,"")</f>
        <v>0.333333333333333</v>
      </c>
    </row>
    <row r="454" customFormat="false" ht="15" hidden="false" customHeight="true" outlineLevel="0" collapsed="false">
      <c r="A454" s="7" t="s">
        <v>7451</v>
      </c>
      <c r="B454" s="8" t="s">
        <v>3704</v>
      </c>
      <c r="C454" s="7" t="n">
        <f aca="false">COUNTIF('Duel Log'!AD$2:AD$5455,$A454)</f>
        <v>1</v>
      </c>
      <c r="D454" s="7" t="n">
        <f aca="false">COUNTIFS('Duel Log'!AD$2:AD$5455,$A454,'Duel Log'!AA$2:AA$5455,"Win")</f>
        <v>0</v>
      </c>
      <c r="E454" s="7" t="n">
        <f aca="false">COUNTIFS('Duel Log'!AD$2:AD$5455,$A454,'Duel Log'!AA$2:AA$5455,"Loss")</f>
        <v>1</v>
      </c>
      <c r="F454" s="7" t="n">
        <f aca="false">COUNTIFS('Duel Log'!AD$2:AD$5455,$A454,'Duel Log'!AA$2:AA$5455,"Draw")</f>
        <v>0</v>
      </c>
      <c r="G454" s="13" t="n">
        <f aca="false">IFERROR(D454/C454,"")</f>
        <v>0</v>
      </c>
    </row>
    <row r="455" customFormat="false" ht="15" hidden="false" customHeight="true" outlineLevel="0" collapsed="false">
      <c r="A455" s="7" t="s">
        <v>9432</v>
      </c>
      <c r="B455" s="8" t="s">
        <v>3690</v>
      </c>
      <c r="C455" s="7" t="n">
        <f aca="false">COUNTIF('Duel Log'!AD$2:AD$5455,$A455)</f>
        <v>1</v>
      </c>
      <c r="D455" s="7" t="n">
        <f aca="false">COUNTIFS('Duel Log'!AD$2:AD$5455,$A455,'Duel Log'!AA$2:AA$5455,"Win")</f>
        <v>1</v>
      </c>
      <c r="E455" s="7" t="n">
        <f aca="false">COUNTIFS('Duel Log'!AD$2:AD$5455,$A455,'Duel Log'!AA$2:AA$5455,"Loss")</f>
        <v>0</v>
      </c>
      <c r="F455" s="7" t="n">
        <f aca="false">COUNTIFS('Duel Log'!AD$2:AD$5455,$A455,'Duel Log'!AA$2:AA$5455,"Draw")</f>
        <v>0</v>
      </c>
      <c r="G455" s="13" t="n">
        <f aca="false">IFERROR(D455/C455,"")</f>
        <v>1</v>
      </c>
    </row>
    <row r="456" customFormat="false" ht="15" hidden="false" customHeight="true" outlineLevel="0" collapsed="false">
      <c r="A456" s="7" t="s">
        <v>5167</v>
      </c>
      <c r="B456" s="7" t="s">
        <v>15533</v>
      </c>
      <c r="C456" s="7" t="n">
        <f aca="false">COUNTIF('Duel Log'!AD$2:AD$5455,$A456)</f>
        <v>2</v>
      </c>
      <c r="D456" s="7" t="n">
        <f aca="false">COUNTIFS('Duel Log'!AD$2:AD$5455,$A456,'Duel Log'!AA$2:AA$5455,"Win")</f>
        <v>2</v>
      </c>
      <c r="E456" s="7" t="n">
        <f aca="false">COUNTIFS('Duel Log'!AD$2:AD$5455,$A456,'Duel Log'!AA$2:AA$5455,"Loss")</f>
        <v>0</v>
      </c>
      <c r="F456" s="7" t="n">
        <f aca="false">COUNTIFS('Duel Log'!AD$2:AD$5455,$A456,'Duel Log'!AA$2:AA$5455,"Draw")</f>
        <v>0</v>
      </c>
      <c r="G456" s="13" t="n">
        <f aca="false">IFERROR(D456/C456,"")</f>
        <v>1</v>
      </c>
    </row>
    <row r="457" customFormat="false" ht="15" hidden="false" customHeight="true" outlineLevel="0" collapsed="false">
      <c r="A457" s="7" t="s">
        <v>4571</v>
      </c>
      <c r="B457" s="7" t="s">
        <v>533</v>
      </c>
      <c r="C457" s="7" t="n">
        <f aca="false">COUNTIF('Duel Log'!AD$2:AD$5455,$A457)</f>
        <v>2</v>
      </c>
      <c r="D457" s="7" t="n">
        <f aca="false">COUNTIFS('Duel Log'!AD$2:AD$5455,$A457,'Duel Log'!AA$2:AA$5455,"Win")</f>
        <v>1</v>
      </c>
      <c r="E457" s="7" t="n">
        <f aca="false">COUNTIFS('Duel Log'!AD$2:AD$5455,$A457,'Duel Log'!AA$2:AA$5455,"Loss")</f>
        <v>1</v>
      </c>
      <c r="F457" s="7" t="n">
        <f aca="false">COUNTIFS('Duel Log'!AD$2:AD$5455,$A457,'Duel Log'!AA$2:AA$5455,"Draw")</f>
        <v>0</v>
      </c>
      <c r="G457" s="13" t="n">
        <f aca="false">IFERROR(D457/C457,"")</f>
        <v>0.5</v>
      </c>
    </row>
    <row r="458" customFormat="false" ht="15" hidden="false" customHeight="true" outlineLevel="0" collapsed="false">
      <c r="A458" s="7" t="s">
        <v>3165</v>
      </c>
      <c r="B458" s="7" t="s">
        <v>2659</v>
      </c>
      <c r="C458" s="7" t="n">
        <f aca="false">COUNTIF('Duel Log'!AD$2:AD$5455,$A458)</f>
        <v>1</v>
      </c>
      <c r="D458" s="7" t="n">
        <f aca="false">COUNTIFS('Duel Log'!AD$2:AD$5455,$A458,'Duel Log'!AA$2:AA$5455,"Win")</f>
        <v>1</v>
      </c>
      <c r="E458" s="7" t="n">
        <f aca="false">COUNTIFS('Duel Log'!AD$2:AD$5455,$A458,'Duel Log'!AA$2:AA$5455,"Loss")</f>
        <v>0</v>
      </c>
      <c r="F458" s="7" t="n">
        <f aca="false">COUNTIFS('Duel Log'!AD$2:AD$5455,$A458,'Duel Log'!AA$2:AA$5455,"Draw")</f>
        <v>0</v>
      </c>
      <c r="G458" s="13" t="n">
        <f aca="false">IFERROR(D458/C458,"")</f>
        <v>1</v>
      </c>
    </row>
    <row r="459" customFormat="false" ht="15" hidden="false" customHeight="true" outlineLevel="0" collapsed="false">
      <c r="A459" s="7" t="s">
        <v>6264</v>
      </c>
      <c r="B459" s="7" t="s">
        <v>2001</v>
      </c>
      <c r="C459" s="7" t="n">
        <f aca="false">COUNTIF('Duel Log'!AD$2:AD$5455,$A459)</f>
        <v>1</v>
      </c>
      <c r="D459" s="7" t="n">
        <f aca="false">COUNTIFS('Duel Log'!AD$2:AD$5455,$A459,'Duel Log'!AA$2:AA$5455,"Win")</f>
        <v>0</v>
      </c>
      <c r="E459" s="7" t="n">
        <f aca="false">COUNTIFS('Duel Log'!AD$2:AD$5455,$A459,'Duel Log'!AA$2:AA$5455,"Loss")</f>
        <v>1</v>
      </c>
      <c r="F459" s="7" t="n">
        <f aca="false">COUNTIFS('Duel Log'!AD$2:AD$5455,$A459,'Duel Log'!AA$2:AA$5455,"Draw")</f>
        <v>0</v>
      </c>
      <c r="G459" s="13" t="n">
        <f aca="false">IFERROR(D459/C459,"")</f>
        <v>0</v>
      </c>
    </row>
    <row r="460" customFormat="false" ht="15" hidden="false" customHeight="true" outlineLevel="0" collapsed="false">
      <c r="A460" s="7" t="s">
        <v>7996</v>
      </c>
      <c r="B460" s="7" t="s">
        <v>753</v>
      </c>
      <c r="C460" s="7" t="n">
        <f aca="false">COUNTIF('Duel Log'!AD$2:AD$5455,$A460)</f>
        <v>1</v>
      </c>
      <c r="D460" s="7" t="n">
        <f aca="false">COUNTIFS('Duel Log'!AD$2:AD$5455,$A460,'Duel Log'!AA$2:AA$5455,"Win")</f>
        <v>0</v>
      </c>
      <c r="E460" s="7" t="n">
        <f aca="false">COUNTIFS('Duel Log'!AD$2:AD$5455,$A460,'Duel Log'!AA$2:AA$5455,"Loss")</f>
        <v>1</v>
      </c>
      <c r="F460" s="7" t="n">
        <f aca="false">COUNTIFS('Duel Log'!AD$2:AD$5455,$A460,'Duel Log'!AA$2:AA$5455,"Draw")</f>
        <v>0</v>
      </c>
      <c r="G460" s="13" t="n">
        <f aca="false">IFERROR(D460/C460,"")</f>
        <v>0</v>
      </c>
    </row>
    <row r="461" customFormat="false" ht="15" hidden="false" customHeight="true" outlineLevel="0" collapsed="false">
      <c r="A461" s="7" t="s">
        <v>6199</v>
      </c>
      <c r="B461" s="7" t="s">
        <v>1676</v>
      </c>
      <c r="C461" s="7" t="n">
        <f aca="false">COUNTIF('Duel Log'!AD$2:AD$5455,$A461)</f>
        <v>1</v>
      </c>
      <c r="D461" s="7" t="n">
        <f aca="false">COUNTIFS('Duel Log'!AD$2:AD$5455,$A461,'Duel Log'!AA$2:AA$5455,"Win")</f>
        <v>0</v>
      </c>
      <c r="E461" s="7" t="n">
        <f aca="false">COUNTIFS('Duel Log'!AD$2:AD$5455,$A461,'Duel Log'!AA$2:AA$5455,"Loss")</f>
        <v>1</v>
      </c>
      <c r="F461" s="7" t="n">
        <f aca="false">COUNTIFS('Duel Log'!AD$2:AD$5455,$A461,'Duel Log'!AA$2:AA$5455,"Draw")</f>
        <v>0</v>
      </c>
      <c r="G461" s="13" t="n">
        <f aca="false">IFERROR(D461/C461,"")</f>
        <v>0</v>
      </c>
    </row>
    <row r="462" customFormat="false" ht="15" hidden="false" customHeight="true" outlineLevel="0" collapsed="false">
      <c r="A462" s="7" t="s">
        <v>2524</v>
      </c>
      <c r="B462" s="7" t="s">
        <v>573</v>
      </c>
      <c r="C462" s="7" t="n">
        <f aca="false">COUNTIF('Duel Log'!AD$2:AD$5455,$A462)</f>
        <v>1</v>
      </c>
      <c r="D462" s="7" t="n">
        <f aca="false">COUNTIFS('Duel Log'!AD$2:AD$5455,$A462,'Duel Log'!AA$2:AA$5455,"Win")</f>
        <v>0</v>
      </c>
      <c r="E462" s="7" t="n">
        <f aca="false">COUNTIFS('Duel Log'!AD$2:AD$5455,$A462,'Duel Log'!AA$2:AA$5455,"Loss")</f>
        <v>1</v>
      </c>
      <c r="F462" s="7" t="n">
        <f aca="false">COUNTIFS('Duel Log'!AD$2:AD$5455,$A462,'Duel Log'!AA$2:AA$5455,"Draw")</f>
        <v>0</v>
      </c>
      <c r="G462" s="13" t="n">
        <f aca="false">IFERROR(D462/C462,"")</f>
        <v>0</v>
      </c>
    </row>
    <row r="463" customFormat="false" ht="15" hidden="false" customHeight="true" outlineLevel="0" collapsed="false">
      <c r="A463" s="7" t="s">
        <v>7403</v>
      </c>
      <c r="B463" s="7" t="s">
        <v>674</v>
      </c>
      <c r="C463" s="7" t="n">
        <f aca="false">COUNTIF('Duel Log'!AD$2:AD$5455,$A463)</f>
        <v>1</v>
      </c>
      <c r="D463" s="7" t="n">
        <f aca="false">COUNTIFS('Duel Log'!AD$2:AD$5455,$A463,'Duel Log'!AA$2:AA$5455,"Win")</f>
        <v>1</v>
      </c>
      <c r="E463" s="7" t="n">
        <f aca="false">COUNTIFS('Duel Log'!AD$2:AD$5455,$A463,'Duel Log'!AA$2:AA$5455,"Loss")</f>
        <v>0</v>
      </c>
      <c r="F463" s="7" t="n">
        <f aca="false">COUNTIFS('Duel Log'!AD$2:AD$5455,$A463,'Duel Log'!AA$2:AA$5455,"Draw")</f>
        <v>0</v>
      </c>
      <c r="G463" s="13" t="n">
        <f aca="false">IFERROR(D463/C463,"")</f>
        <v>1</v>
      </c>
    </row>
    <row r="464" customFormat="false" ht="15" hidden="false" customHeight="true" outlineLevel="0" collapsed="false">
      <c r="A464" s="7" t="s">
        <v>6452</v>
      </c>
      <c r="B464" s="7" t="s">
        <v>1066</v>
      </c>
      <c r="C464" s="7" t="n">
        <f aca="false">COUNTIF('Duel Log'!AD$2:AD$5455,$A464)</f>
        <v>1</v>
      </c>
      <c r="D464" s="7" t="n">
        <f aca="false">COUNTIFS('Duel Log'!AD$2:AD$5455,$A464,'Duel Log'!AA$2:AA$5455,"Win")</f>
        <v>1</v>
      </c>
      <c r="E464" s="7" t="n">
        <f aca="false">COUNTIFS('Duel Log'!AD$2:AD$5455,$A464,'Duel Log'!AA$2:AA$5455,"Loss")</f>
        <v>0</v>
      </c>
      <c r="F464" s="7" t="n">
        <f aca="false">COUNTIFS('Duel Log'!AD$2:AD$5455,$A464,'Duel Log'!AA$2:AA$5455,"Draw")</f>
        <v>0</v>
      </c>
      <c r="G464" s="13" t="n">
        <f aca="false">IFERROR(D464/C464,"")</f>
        <v>1</v>
      </c>
    </row>
    <row r="465" customFormat="false" ht="15" hidden="false" customHeight="true" outlineLevel="0" collapsed="false">
      <c r="A465" s="7" t="s">
        <v>5972</v>
      </c>
      <c r="B465" s="7" t="s">
        <v>198</v>
      </c>
      <c r="C465" s="7" t="n">
        <f aca="false">COUNTIF('Duel Log'!AD$2:AD$5455,$A465)</f>
        <v>1</v>
      </c>
      <c r="D465" s="7" t="n">
        <f aca="false">COUNTIFS('Duel Log'!AD$2:AD$5455,$A465,'Duel Log'!AA$2:AA$5455,"Win")</f>
        <v>0</v>
      </c>
      <c r="E465" s="7" t="n">
        <f aca="false">COUNTIFS('Duel Log'!AD$2:AD$5455,$A465,'Duel Log'!AA$2:AA$5455,"Loss")</f>
        <v>1</v>
      </c>
      <c r="F465" s="7" t="n">
        <f aca="false">COUNTIFS('Duel Log'!AD$2:AD$5455,$A465,'Duel Log'!AA$2:AA$5455,"Draw")</f>
        <v>0</v>
      </c>
      <c r="G465" s="13" t="n">
        <f aca="false">IFERROR(D465/C465,"")</f>
        <v>0</v>
      </c>
    </row>
    <row r="466" customFormat="false" ht="15" hidden="false" customHeight="true" outlineLevel="0" collapsed="false">
      <c r="A466" s="7" t="s">
        <v>9262</v>
      </c>
      <c r="B466" s="8" t="s">
        <v>1192</v>
      </c>
      <c r="C466" s="7" t="n">
        <f aca="false">COUNTIF('Duel Log'!AD$2:AD$5455,$A466)</f>
        <v>1</v>
      </c>
      <c r="D466" s="7" t="n">
        <f aca="false">COUNTIFS('Duel Log'!AD$2:AD$5455,$A466,'Duel Log'!AA$2:AA$5455,"Win")</f>
        <v>0</v>
      </c>
      <c r="E466" s="7" t="n">
        <f aca="false">COUNTIFS('Duel Log'!AD$2:AD$5455,$A466,'Duel Log'!AA$2:AA$5455,"Loss")</f>
        <v>1</v>
      </c>
      <c r="F466" s="7" t="n">
        <f aca="false">COUNTIFS('Duel Log'!AD$2:AD$5455,$A466,'Duel Log'!AA$2:AA$5455,"Draw")</f>
        <v>0</v>
      </c>
      <c r="G466" s="13" t="n">
        <f aca="false">IFERROR(D466/C466,"")</f>
        <v>0</v>
      </c>
    </row>
    <row r="467" customFormat="false" ht="15" hidden="false" customHeight="true" outlineLevel="0" collapsed="false">
      <c r="A467" s="7" t="s">
        <v>8064</v>
      </c>
      <c r="B467" s="7" t="s">
        <v>753</v>
      </c>
      <c r="C467" s="7" t="n">
        <f aca="false">COUNTIF('Duel Log'!AD$2:AD$5455,$A467)</f>
        <v>1</v>
      </c>
      <c r="D467" s="7" t="n">
        <f aca="false">COUNTIFS('Duel Log'!AD$2:AD$5455,$A467,'Duel Log'!AA$2:AA$5455,"Win")</f>
        <v>1</v>
      </c>
      <c r="E467" s="7" t="n">
        <f aca="false">COUNTIFS('Duel Log'!AD$2:AD$5455,$A467,'Duel Log'!AA$2:AA$5455,"Loss")</f>
        <v>0</v>
      </c>
      <c r="F467" s="7" t="n">
        <f aca="false">COUNTIFS('Duel Log'!AD$2:AD$5455,$A467,'Duel Log'!AA$2:AA$5455,"Draw")</f>
        <v>0</v>
      </c>
      <c r="G467" s="13" t="n">
        <f aca="false">IFERROR(D467/C467,"")</f>
        <v>1</v>
      </c>
    </row>
    <row r="468" customFormat="false" ht="15" hidden="false" customHeight="true" outlineLevel="0" collapsed="false">
      <c r="A468" s="7" t="s">
        <v>2767</v>
      </c>
      <c r="B468" s="7" t="s">
        <v>15534</v>
      </c>
      <c r="C468" s="7" t="n">
        <f aca="false">COUNTIF('Duel Log'!AD$2:AD$5455,$A468)</f>
        <v>5</v>
      </c>
      <c r="D468" s="7" t="n">
        <f aca="false">COUNTIFS('Duel Log'!AD$2:AD$5455,$A468,'Duel Log'!AA$2:AA$5455,"Win")</f>
        <v>4</v>
      </c>
      <c r="E468" s="7" t="n">
        <f aca="false">COUNTIFS('Duel Log'!AD$2:AD$5455,$A468,'Duel Log'!AA$2:AA$5455,"Loss")</f>
        <v>1</v>
      </c>
      <c r="F468" s="7" t="n">
        <f aca="false">COUNTIFS('Duel Log'!AD$2:AD$5455,$A468,'Duel Log'!AA$2:AA$5455,"Draw")</f>
        <v>0</v>
      </c>
      <c r="G468" s="13" t="n">
        <f aca="false">IFERROR(D468/C468,"")</f>
        <v>0.8</v>
      </c>
    </row>
    <row r="469" customFormat="false" ht="15" hidden="false" customHeight="true" outlineLevel="0" collapsed="false">
      <c r="A469" s="7" t="s">
        <v>821</v>
      </c>
      <c r="B469" s="7" t="s">
        <v>15535</v>
      </c>
      <c r="C469" s="7" t="n">
        <f aca="false">COUNTIF('Duel Log'!AD$2:AD$5455,$A469)</f>
        <v>6</v>
      </c>
      <c r="D469" s="7" t="n">
        <f aca="false">COUNTIFS('Duel Log'!AD$2:AD$5455,$A469,'Duel Log'!AA$2:AA$5455,"Win")</f>
        <v>3</v>
      </c>
      <c r="E469" s="7" t="n">
        <f aca="false">COUNTIFS('Duel Log'!AD$2:AD$5455,$A469,'Duel Log'!AA$2:AA$5455,"Loss")</f>
        <v>3</v>
      </c>
      <c r="F469" s="7" t="n">
        <f aca="false">COUNTIFS('Duel Log'!AD$2:AD$5455,$A469,'Duel Log'!AA$2:AA$5455,"Draw")</f>
        <v>0</v>
      </c>
      <c r="G469" s="13" t="n">
        <f aca="false">IFERROR(D469/C469,"")</f>
        <v>0.5</v>
      </c>
    </row>
    <row r="470" customFormat="false" ht="15" hidden="false" customHeight="true" outlineLevel="0" collapsed="false">
      <c r="A470" s="7" t="s">
        <v>550</v>
      </c>
      <c r="B470" s="7" t="s">
        <v>15536</v>
      </c>
      <c r="C470" s="7" t="n">
        <f aca="false">COUNTIF('Duel Log'!AD$2:AD$5455,$A470)</f>
        <v>2</v>
      </c>
      <c r="D470" s="7" t="n">
        <f aca="false">COUNTIFS('Duel Log'!AD$2:AD$5455,$A470,'Duel Log'!AA$2:AA$5455,"Win")</f>
        <v>1</v>
      </c>
      <c r="E470" s="7" t="n">
        <f aca="false">COUNTIFS('Duel Log'!AD$2:AD$5455,$A470,'Duel Log'!AA$2:AA$5455,"Loss")</f>
        <v>1</v>
      </c>
      <c r="F470" s="7" t="n">
        <f aca="false">COUNTIFS('Duel Log'!AD$2:AD$5455,$A470,'Duel Log'!AA$2:AA$5455,"Draw")</f>
        <v>0</v>
      </c>
      <c r="G470" s="13" t="n">
        <f aca="false">IFERROR(D470/C470,"")</f>
        <v>0.5</v>
      </c>
    </row>
    <row r="471" customFormat="false" ht="15" hidden="false" customHeight="true" outlineLevel="0" collapsed="false">
      <c r="A471" s="7" t="s">
        <v>8093</v>
      </c>
      <c r="B471" s="7" t="s">
        <v>733</v>
      </c>
      <c r="C471" s="7" t="n">
        <f aca="false">COUNTIF('Duel Log'!AD$2:AD$5455,$A471)</f>
        <v>1</v>
      </c>
      <c r="D471" s="7" t="n">
        <f aca="false">COUNTIFS('Duel Log'!AD$2:AD$5455,$A471,'Duel Log'!AA$2:AA$5455,"Win")</f>
        <v>0</v>
      </c>
      <c r="E471" s="7" t="n">
        <f aca="false">COUNTIFS('Duel Log'!AD$2:AD$5455,$A471,'Duel Log'!AA$2:AA$5455,"Loss")</f>
        <v>1</v>
      </c>
      <c r="F471" s="7" t="n">
        <f aca="false">COUNTIFS('Duel Log'!AD$2:AD$5455,$A471,'Duel Log'!AA$2:AA$5455,"Draw")</f>
        <v>0</v>
      </c>
      <c r="G471" s="13" t="n">
        <f aca="false">IFERROR(D471/C471,"")</f>
        <v>0</v>
      </c>
    </row>
    <row r="472" customFormat="false" ht="15" hidden="false" customHeight="true" outlineLevel="0" collapsed="false">
      <c r="A472" s="7" t="s">
        <v>6812</v>
      </c>
      <c r="B472" s="7" t="s">
        <v>567</v>
      </c>
      <c r="C472" s="7" t="n">
        <f aca="false">COUNTIF('Duel Log'!AD$2:AD$5455,$A472)</f>
        <v>1</v>
      </c>
      <c r="D472" s="7" t="n">
        <f aca="false">COUNTIFS('Duel Log'!AD$2:AD$5455,$A472,'Duel Log'!AA$2:AA$5455,"Win")</f>
        <v>0</v>
      </c>
      <c r="E472" s="7" t="n">
        <f aca="false">COUNTIFS('Duel Log'!AD$2:AD$5455,$A472,'Duel Log'!AA$2:AA$5455,"Loss")</f>
        <v>1</v>
      </c>
      <c r="F472" s="7" t="n">
        <f aca="false">COUNTIFS('Duel Log'!AD$2:AD$5455,$A472,'Duel Log'!AA$2:AA$5455,"Draw")</f>
        <v>0</v>
      </c>
      <c r="G472" s="13" t="n">
        <f aca="false">IFERROR(D472/C472,"")</f>
        <v>0</v>
      </c>
    </row>
    <row r="473" customFormat="false" ht="15" hidden="false" customHeight="true" outlineLevel="0" collapsed="false">
      <c r="A473" s="7" t="s">
        <v>695</v>
      </c>
      <c r="B473" s="7" t="s">
        <v>318</v>
      </c>
      <c r="C473" s="7" t="n">
        <f aca="false">COUNTIF('Duel Log'!AD$2:AD$5455,$A473)</f>
        <v>2</v>
      </c>
      <c r="D473" s="7" t="n">
        <f aca="false">COUNTIFS('Duel Log'!AD$2:AD$5455,$A473,'Duel Log'!AA$2:AA$5455,"Win")</f>
        <v>1</v>
      </c>
      <c r="E473" s="7" t="n">
        <f aca="false">COUNTIFS('Duel Log'!AD$2:AD$5455,$A473,'Duel Log'!AA$2:AA$5455,"Loss")</f>
        <v>1</v>
      </c>
      <c r="F473" s="7" t="n">
        <f aca="false">COUNTIFS('Duel Log'!AD$2:AD$5455,$A473,'Duel Log'!AA$2:AA$5455,"Draw")</f>
        <v>0</v>
      </c>
      <c r="G473" s="13" t="n">
        <f aca="false">IFERROR(D473/C473,"")</f>
        <v>0.5</v>
      </c>
    </row>
    <row r="474" customFormat="false" ht="15" hidden="false" customHeight="true" outlineLevel="0" collapsed="false">
      <c r="A474" s="7" t="s">
        <v>8659</v>
      </c>
      <c r="B474" s="8" t="s">
        <v>761</v>
      </c>
      <c r="C474" s="7" t="n">
        <f aca="false">COUNTIF('Duel Log'!AD$2:AD$5455,$A474)</f>
        <v>1</v>
      </c>
      <c r="D474" s="7" t="n">
        <f aca="false">COUNTIFS('Duel Log'!AD$2:AD$5455,$A474,'Duel Log'!AA$2:AA$5455,"Win")</f>
        <v>1</v>
      </c>
      <c r="E474" s="7" t="n">
        <f aca="false">COUNTIFS('Duel Log'!AD$2:AD$5455,$A474,'Duel Log'!AA$2:AA$5455,"Loss")</f>
        <v>0</v>
      </c>
      <c r="F474" s="7" t="n">
        <f aca="false">COUNTIFS('Duel Log'!AD$2:AD$5455,$A474,'Duel Log'!AA$2:AA$5455,"Draw")</f>
        <v>0</v>
      </c>
      <c r="G474" s="13" t="n">
        <f aca="false">IFERROR(D474/C474,"")</f>
        <v>1</v>
      </c>
    </row>
    <row r="475" customFormat="false" ht="15" hidden="false" customHeight="true" outlineLevel="0" collapsed="false">
      <c r="A475" s="7" t="s">
        <v>5091</v>
      </c>
      <c r="B475" s="7" t="s">
        <v>613</v>
      </c>
      <c r="C475" s="7" t="n">
        <f aca="false">COUNTIF('Duel Log'!AD$2:AD$5455,$A475)</f>
        <v>1</v>
      </c>
      <c r="D475" s="7" t="n">
        <f aca="false">COUNTIFS('Duel Log'!AD$2:AD$5455,$A475,'Duel Log'!AA$2:AA$5455,"Win")</f>
        <v>0</v>
      </c>
      <c r="E475" s="7" t="n">
        <f aca="false">COUNTIFS('Duel Log'!AD$2:AD$5455,$A475,'Duel Log'!AA$2:AA$5455,"Loss")</f>
        <v>1</v>
      </c>
      <c r="F475" s="7" t="n">
        <f aca="false">COUNTIFS('Duel Log'!AD$2:AD$5455,$A475,'Duel Log'!AA$2:AA$5455,"Draw")</f>
        <v>0</v>
      </c>
      <c r="G475" s="13" t="n">
        <f aca="false">IFERROR(D475/C475,"")</f>
        <v>0</v>
      </c>
    </row>
    <row r="476" customFormat="false" ht="15" hidden="false" customHeight="true" outlineLevel="0" collapsed="false">
      <c r="A476" s="7" t="s">
        <v>2911</v>
      </c>
      <c r="B476" s="7" t="s">
        <v>2629</v>
      </c>
      <c r="C476" s="7" t="n">
        <f aca="false">COUNTIF('Duel Log'!AD$2:AD$5455,$A476)</f>
        <v>1</v>
      </c>
      <c r="D476" s="7" t="n">
        <f aca="false">COUNTIFS('Duel Log'!AD$2:AD$5455,$A476,'Duel Log'!AA$2:AA$5455,"Win")</f>
        <v>1</v>
      </c>
      <c r="E476" s="7" t="n">
        <f aca="false">COUNTIFS('Duel Log'!AD$2:AD$5455,$A476,'Duel Log'!AA$2:AA$5455,"Loss")</f>
        <v>0</v>
      </c>
      <c r="F476" s="7" t="n">
        <f aca="false">COUNTIFS('Duel Log'!AD$2:AD$5455,$A476,'Duel Log'!AA$2:AA$5455,"Draw")</f>
        <v>0</v>
      </c>
      <c r="G476" s="13" t="n">
        <f aca="false">IFERROR(D476/C476,"")</f>
        <v>1</v>
      </c>
    </row>
    <row r="477" customFormat="false" ht="15" hidden="false" customHeight="true" outlineLevel="0" collapsed="false">
      <c r="A477" s="7" t="s">
        <v>5152</v>
      </c>
      <c r="B477" s="7" t="s">
        <v>613</v>
      </c>
      <c r="C477" s="7" t="n">
        <f aca="false">COUNTIF('Duel Log'!AD$2:AD$5455,$A477)</f>
        <v>1</v>
      </c>
      <c r="D477" s="7" t="n">
        <f aca="false">COUNTIFS('Duel Log'!AD$2:AD$5455,$A477,'Duel Log'!AA$2:AA$5455,"Win")</f>
        <v>0</v>
      </c>
      <c r="E477" s="7" t="n">
        <f aca="false">COUNTIFS('Duel Log'!AD$2:AD$5455,$A477,'Duel Log'!AA$2:AA$5455,"Loss")</f>
        <v>1</v>
      </c>
      <c r="F477" s="7" t="n">
        <f aca="false">COUNTIFS('Duel Log'!AD$2:AD$5455,$A477,'Duel Log'!AA$2:AA$5455,"Draw")</f>
        <v>0</v>
      </c>
      <c r="G477" s="13" t="n">
        <f aca="false">IFERROR(D477/C477,"")</f>
        <v>0</v>
      </c>
    </row>
    <row r="478" customFormat="false" ht="15" hidden="false" customHeight="true" outlineLevel="0" collapsed="false">
      <c r="A478" s="7" t="s">
        <v>2170</v>
      </c>
      <c r="B478" s="7" t="s">
        <v>147</v>
      </c>
      <c r="C478" s="7" t="n">
        <f aca="false">COUNTIF('Duel Log'!AD$2:AD$5455,$A478)</f>
        <v>1</v>
      </c>
      <c r="D478" s="7" t="n">
        <f aca="false">COUNTIFS('Duel Log'!AD$2:AD$5455,$A478,'Duel Log'!AA$2:AA$5455,"Win")</f>
        <v>0</v>
      </c>
      <c r="E478" s="7" t="n">
        <f aca="false">COUNTIFS('Duel Log'!AD$2:AD$5455,$A478,'Duel Log'!AA$2:AA$5455,"Loss")</f>
        <v>1</v>
      </c>
      <c r="F478" s="7" t="n">
        <f aca="false">COUNTIFS('Duel Log'!AD$2:AD$5455,$A478,'Duel Log'!AA$2:AA$5455,"Draw")</f>
        <v>0</v>
      </c>
      <c r="G478" s="13" t="n">
        <f aca="false">IFERROR(D478/C478,"")</f>
        <v>0</v>
      </c>
    </row>
    <row r="479" customFormat="false" ht="15" hidden="false" customHeight="true" outlineLevel="0" collapsed="false">
      <c r="A479" s="7" t="s">
        <v>2154</v>
      </c>
      <c r="B479" s="7" t="s">
        <v>15537</v>
      </c>
      <c r="C479" s="7" t="n">
        <f aca="false">COUNTIF('Duel Log'!AD$2:AD$5455,$A479)</f>
        <v>5</v>
      </c>
      <c r="D479" s="7" t="n">
        <f aca="false">COUNTIFS('Duel Log'!AD$2:AD$5455,$A479,'Duel Log'!AA$2:AA$5455,"Win")</f>
        <v>3</v>
      </c>
      <c r="E479" s="7" t="n">
        <f aca="false">COUNTIFS('Duel Log'!AD$2:AD$5455,$A479,'Duel Log'!AA$2:AA$5455,"Loss")</f>
        <v>2</v>
      </c>
      <c r="F479" s="7" t="n">
        <f aca="false">COUNTIFS('Duel Log'!AD$2:AD$5455,$A479,'Duel Log'!AA$2:AA$5455,"Draw")</f>
        <v>0</v>
      </c>
      <c r="G479" s="13" t="n">
        <f aca="false">IFERROR(D479/C479,"")</f>
        <v>0.6</v>
      </c>
    </row>
    <row r="480" customFormat="false" ht="15" hidden="false" customHeight="true" outlineLevel="0" collapsed="false">
      <c r="A480" s="7" t="s">
        <v>1341</v>
      </c>
      <c r="B480" s="7" t="s">
        <v>15538</v>
      </c>
      <c r="C480" s="7" t="n">
        <f aca="false">COUNTIF('Duel Log'!AD$2:AD$5455,$A480)</f>
        <v>2</v>
      </c>
      <c r="D480" s="7" t="n">
        <f aca="false">COUNTIFS('Duel Log'!AD$2:AD$5455,$A480,'Duel Log'!AA$2:AA$5455,"Win")</f>
        <v>0</v>
      </c>
      <c r="E480" s="7" t="n">
        <f aca="false">COUNTIFS('Duel Log'!AD$2:AD$5455,$A480,'Duel Log'!AA$2:AA$5455,"Loss")</f>
        <v>2</v>
      </c>
      <c r="F480" s="7" t="n">
        <f aca="false">COUNTIFS('Duel Log'!AD$2:AD$5455,$A480,'Duel Log'!AA$2:AA$5455,"Draw")</f>
        <v>0</v>
      </c>
      <c r="G480" s="13" t="n">
        <f aca="false">IFERROR(D480/C480,"")</f>
        <v>0</v>
      </c>
    </row>
    <row r="481" customFormat="false" ht="15" hidden="false" customHeight="true" outlineLevel="0" collapsed="false">
      <c r="A481" s="7" t="s">
        <v>6095</v>
      </c>
      <c r="B481" s="7" t="s">
        <v>1754</v>
      </c>
      <c r="C481" s="7" t="n">
        <f aca="false">COUNTIF('Duel Log'!AD$2:AD$5455,$A481)</f>
        <v>1</v>
      </c>
      <c r="D481" s="7" t="n">
        <f aca="false">COUNTIFS('Duel Log'!AD$2:AD$5455,$A481,'Duel Log'!AA$2:AA$5455,"Win")</f>
        <v>0</v>
      </c>
      <c r="E481" s="7" t="n">
        <f aca="false">COUNTIFS('Duel Log'!AD$2:AD$5455,$A481,'Duel Log'!AA$2:AA$5455,"Loss")</f>
        <v>1</v>
      </c>
      <c r="F481" s="7" t="n">
        <f aca="false">COUNTIFS('Duel Log'!AD$2:AD$5455,$A481,'Duel Log'!AA$2:AA$5455,"Draw")</f>
        <v>0</v>
      </c>
      <c r="G481" s="13" t="n">
        <f aca="false">IFERROR(D481/C481,"")</f>
        <v>0</v>
      </c>
    </row>
    <row r="482" customFormat="false" ht="15" hidden="false" customHeight="true" outlineLevel="0" collapsed="false">
      <c r="A482" s="7" t="s">
        <v>1896</v>
      </c>
      <c r="B482" s="7" t="s">
        <v>15539</v>
      </c>
      <c r="C482" s="7" t="n">
        <f aca="false">COUNTIF('Duel Log'!AD$2:AD$5455,$A482)</f>
        <v>7</v>
      </c>
      <c r="D482" s="7" t="n">
        <f aca="false">COUNTIFS('Duel Log'!AD$2:AD$5455,$A482,'Duel Log'!AA$2:AA$5455,"Win")</f>
        <v>2</v>
      </c>
      <c r="E482" s="7" t="n">
        <f aca="false">COUNTIFS('Duel Log'!AD$2:AD$5455,$A482,'Duel Log'!AA$2:AA$5455,"Loss")</f>
        <v>5</v>
      </c>
      <c r="F482" s="7" t="n">
        <f aca="false">COUNTIFS('Duel Log'!AD$2:AD$5455,$A482,'Duel Log'!AA$2:AA$5455,"Draw")</f>
        <v>0</v>
      </c>
      <c r="G482" s="13" t="n">
        <f aca="false">IFERROR(D482/C482,"")</f>
        <v>0.285714285714286</v>
      </c>
    </row>
    <row r="483" customFormat="false" ht="15" hidden="false" customHeight="true" outlineLevel="0" collapsed="false">
      <c r="A483" s="7" t="s">
        <v>483</v>
      </c>
      <c r="B483" s="7" t="s">
        <v>15540</v>
      </c>
      <c r="C483" s="7" t="n">
        <f aca="false">COUNTIF('Duel Log'!AD$2:AD$5455,$A483)</f>
        <v>4</v>
      </c>
      <c r="D483" s="7" t="n">
        <f aca="false">COUNTIFS('Duel Log'!AD$2:AD$5455,$A483,'Duel Log'!AA$2:AA$5455,"Win")</f>
        <v>2</v>
      </c>
      <c r="E483" s="7" t="n">
        <f aca="false">COUNTIFS('Duel Log'!AD$2:AD$5455,$A483,'Duel Log'!AA$2:AA$5455,"Loss")</f>
        <v>2</v>
      </c>
      <c r="F483" s="7" t="n">
        <f aca="false">COUNTIFS('Duel Log'!AD$2:AD$5455,$A483,'Duel Log'!AA$2:AA$5455,"Draw")</f>
        <v>0</v>
      </c>
      <c r="G483" s="13" t="n">
        <f aca="false">IFERROR(D483/C483,"")</f>
        <v>0.5</v>
      </c>
    </row>
    <row r="484" customFormat="false" ht="15" hidden="false" customHeight="true" outlineLevel="0" collapsed="false">
      <c r="A484" s="7" t="s">
        <v>3877</v>
      </c>
      <c r="B484" s="7" t="s">
        <v>15541</v>
      </c>
      <c r="C484" s="7" t="n">
        <f aca="false">COUNTIF('Duel Log'!AD$2:AD$5455,$A484)</f>
        <v>2</v>
      </c>
      <c r="D484" s="7" t="n">
        <f aca="false">COUNTIFS('Duel Log'!AD$2:AD$5455,$A484,'Duel Log'!AA$2:AA$5455,"Win")</f>
        <v>0</v>
      </c>
      <c r="E484" s="7" t="n">
        <f aca="false">COUNTIFS('Duel Log'!AD$2:AD$5455,$A484,'Duel Log'!AA$2:AA$5455,"Loss")</f>
        <v>2</v>
      </c>
      <c r="F484" s="7" t="n">
        <f aca="false">COUNTIFS('Duel Log'!AD$2:AD$5455,$A484,'Duel Log'!AA$2:AA$5455,"Draw")</f>
        <v>0</v>
      </c>
      <c r="G484" s="13" t="n">
        <f aca="false">IFERROR(D484/C484,"")</f>
        <v>0</v>
      </c>
    </row>
    <row r="485" customFormat="false" ht="15" hidden="false" customHeight="true" outlineLevel="0" collapsed="false">
      <c r="A485" s="7" t="s">
        <v>2812</v>
      </c>
      <c r="B485" s="7" t="s">
        <v>15542</v>
      </c>
      <c r="C485" s="7" t="n">
        <f aca="false">COUNTIF('Duel Log'!AD$2:AD$5455,$A485)</f>
        <v>3</v>
      </c>
      <c r="D485" s="7" t="n">
        <f aca="false">COUNTIFS('Duel Log'!AD$2:AD$5455,$A485,'Duel Log'!AA$2:AA$5455,"Win")</f>
        <v>1</v>
      </c>
      <c r="E485" s="7" t="n">
        <f aca="false">COUNTIFS('Duel Log'!AD$2:AD$5455,$A485,'Duel Log'!AA$2:AA$5455,"Loss")</f>
        <v>2</v>
      </c>
      <c r="F485" s="7" t="n">
        <f aca="false">COUNTIFS('Duel Log'!AD$2:AD$5455,$A485,'Duel Log'!AA$2:AA$5455,"Draw")</f>
        <v>0</v>
      </c>
      <c r="G485" s="13" t="n">
        <f aca="false">IFERROR(D485/C485,"")</f>
        <v>0.333333333333333</v>
      </c>
    </row>
    <row r="486" customFormat="false" ht="15" hidden="false" customHeight="true" outlineLevel="0" collapsed="false">
      <c r="A486" s="7" t="s">
        <v>4876</v>
      </c>
      <c r="B486" s="7" t="s">
        <v>15543</v>
      </c>
      <c r="C486" s="7" t="n">
        <f aca="false">COUNTIF('Duel Log'!AD$2:AD$5455,$A486)</f>
        <v>2</v>
      </c>
      <c r="D486" s="7" t="n">
        <f aca="false">COUNTIFS('Duel Log'!AD$2:AD$5455,$A486,'Duel Log'!AA$2:AA$5455,"Win")</f>
        <v>0</v>
      </c>
      <c r="E486" s="7" t="n">
        <f aca="false">COUNTIFS('Duel Log'!AD$2:AD$5455,$A486,'Duel Log'!AA$2:AA$5455,"Loss")</f>
        <v>2</v>
      </c>
      <c r="F486" s="7" t="n">
        <f aca="false">COUNTIFS('Duel Log'!AD$2:AD$5455,$A486,'Duel Log'!AA$2:AA$5455,"Draw")</f>
        <v>0</v>
      </c>
      <c r="G486" s="13" t="n">
        <f aca="false">IFERROR(D486/C486,"")</f>
        <v>0</v>
      </c>
    </row>
    <row r="487" customFormat="false" ht="15" hidden="false" customHeight="true" outlineLevel="0" collapsed="false">
      <c r="A487" s="7" t="s">
        <v>807</v>
      </c>
      <c r="B487" s="7" t="s">
        <v>772</v>
      </c>
      <c r="C487" s="7" t="n">
        <f aca="false">COUNTIF('Duel Log'!AD$2:AD$5455,$A487)</f>
        <v>1</v>
      </c>
      <c r="D487" s="7" t="n">
        <f aca="false">COUNTIFS('Duel Log'!AD$2:AD$5455,$A487,'Duel Log'!AA$2:AA$5455,"Win")</f>
        <v>1</v>
      </c>
      <c r="E487" s="7" t="n">
        <f aca="false">COUNTIFS('Duel Log'!AD$2:AD$5455,$A487,'Duel Log'!AA$2:AA$5455,"Loss")</f>
        <v>0</v>
      </c>
      <c r="F487" s="7" t="n">
        <f aca="false">COUNTIFS('Duel Log'!AD$2:AD$5455,$A487,'Duel Log'!AA$2:AA$5455,"Draw")</f>
        <v>0</v>
      </c>
      <c r="G487" s="13" t="n">
        <f aca="false">IFERROR(D487/C487,"")</f>
        <v>1</v>
      </c>
    </row>
    <row r="488" customFormat="false" ht="15" hidden="false" customHeight="true" outlineLevel="0" collapsed="false">
      <c r="A488" s="7" t="s">
        <v>7658</v>
      </c>
      <c r="B488" s="7" t="s">
        <v>7154</v>
      </c>
      <c r="C488" s="7" t="n">
        <f aca="false">COUNTIF('Duel Log'!AD$2:AD$5455,$A488)</f>
        <v>1</v>
      </c>
      <c r="D488" s="7" t="n">
        <f aca="false">COUNTIFS('Duel Log'!AD$2:AD$5455,$A488,'Duel Log'!AA$2:AA$5455,"Win")</f>
        <v>1</v>
      </c>
      <c r="E488" s="7" t="n">
        <f aca="false">COUNTIFS('Duel Log'!AD$2:AD$5455,$A488,'Duel Log'!AA$2:AA$5455,"Loss")</f>
        <v>0</v>
      </c>
      <c r="F488" s="7" t="n">
        <f aca="false">COUNTIFS('Duel Log'!AD$2:AD$5455,$A488,'Duel Log'!AA$2:AA$5455,"Draw")</f>
        <v>0</v>
      </c>
      <c r="G488" s="13" t="n">
        <f aca="false">IFERROR(D488/C488,"")</f>
        <v>1</v>
      </c>
    </row>
    <row r="489" customFormat="false" ht="15" hidden="false" customHeight="true" outlineLevel="0" collapsed="false">
      <c r="A489" s="7" t="s">
        <v>7393</v>
      </c>
      <c r="B489" s="7" t="s">
        <v>674</v>
      </c>
      <c r="C489" s="7" t="n">
        <f aca="false">COUNTIF('Duel Log'!AD$2:AD$5455,$A489)</f>
        <v>1</v>
      </c>
      <c r="D489" s="7" t="n">
        <f aca="false">COUNTIFS('Duel Log'!AD$2:AD$5455,$A489,'Duel Log'!AA$2:AA$5455,"Win")</f>
        <v>1</v>
      </c>
      <c r="E489" s="7" t="n">
        <f aca="false">COUNTIFS('Duel Log'!AD$2:AD$5455,$A489,'Duel Log'!AA$2:AA$5455,"Loss")</f>
        <v>0</v>
      </c>
      <c r="F489" s="7" t="n">
        <f aca="false">COUNTIFS('Duel Log'!AD$2:AD$5455,$A489,'Duel Log'!AA$2:AA$5455,"Draw")</f>
        <v>0</v>
      </c>
      <c r="G489" s="13" t="n">
        <f aca="false">IFERROR(D489/C489,"")</f>
        <v>1</v>
      </c>
    </row>
    <row r="490" customFormat="false" ht="15" hidden="false" customHeight="true" outlineLevel="0" collapsed="false">
      <c r="A490" s="7" t="s">
        <v>5692</v>
      </c>
      <c r="B490" s="7" t="s">
        <v>227</v>
      </c>
      <c r="C490" s="7" t="n">
        <f aca="false">COUNTIF('Duel Log'!AD$2:AD$5455,$A490)</f>
        <v>1</v>
      </c>
      <c r="D490" s="7" t="n">
        <f aca="false">COUNTIFS('Duel Log'!AD$2:AD$5455,$A490,'Duel Log'!AA$2:AA$5455,"Win")</f>
        <v>1</v>
      </c>
      <c r="E490" s="7" t="n">
        <f aca="false">COUNTIFS('Duel Log'!AD$2:AD$5455,$A490,'Duel Log'!AA$2:AA$5455,"Loss")</f>
        <v>0</v>
      </c>
      <c r="F490" s="7" t="n">
        <f aca="false">COUNTIFS('Duel Log'!AD$2:AD$5455,$A490,'Duel Log'!AA$2:AA$5455,"Draw")</f>
        <v>0</v>
      </c>
      <c r="G490" s="13" t="n">
        <f aca="false">IFERROR(D490/C490,"")</f>
        <v>1</v>
      </c>
    </row>
    <row r="491" customFormat="false" ht="15" hidden="false" customHeight="true" outlineLevel="0" collapsed="false">
      <c r="A491" s="7" t="s">
        <v>1430</v>
      </c>
      <c r="B491" s="7" t="s">
        <v>15544</v>
      </c>
      <c r="C491" s="7" t="n">
        <f aca="false">COUNTIF('Duel Log'!AD$2:AD$5455,$A491)</f>
        <v>8</v>
      </c>
      <c r="D491" s="7" t="n">
        <f aca="false">COUNTIFS('Duel Log'!AD$2:AD$5455,$A491,'Duel Log'!AA$2:AA$5455,"Win")</f>
        <v>4</v>
      </c>
      <c r="E491" s="7" t="n">
        <f aca="false">COUNTIFS('Duel Log'!AD$2:AD$5455,$A491,'Duel Log'!AA$2:AA$5455,"Loss")</f>
        <v>4</v>
      </c>
      <c r="F491" s="7" t="n">
        <f aca="false">COUNTIFS('Duel Log'!AD$2:AD$5455,$A491,'Duel Log'!AA$2:AA$5455,"Draw")</f>
        <v>0</v>
      </c>
      <c r="G491" s="13" t="n">
        <f aca="false">IFERROR(D491/C491,"")</f>
        <v>0.5</v>
      </c>
    </row>
    <row r="492" customFormat="false" ht="15" hidden="false" customHeight="true" outlineLevel="0" collapsed="false">
      <c r="A492" s="7" t="s">
        <v>3829</v>
      </c>
      <c r="B492" s="7" t="s">
        <v>613</v>
      </c>
      <c r="C492" s="7" t="n">
        <f aca="false">COUNTIF('Duel Log'!AD$2:AD$5455,$A492)</f>
        <v>1</v>
      </c>
      <c r="D492" s="7" t="n">
        <f aca="false">COUNTIFS('Duel Log'!AD$2:AD$5455,$A492,'Duel Log'!AA$2:AA$5455,"Win")</f>
        <v>0</v>
      </c>
      <c r="E492" s="7" t="n">
        <f aca="false">COUNTIFS('Duel Log'!AD$2:AD$5455,$A492,'Duel Log'!AA$2:AA$5455,"Loss")</f>
        <v>1</v>
      </c>
      <c r="F492" s="7" t="n">
        <f aca="false">COUNTIFS('Duel Log'!AD$2:AD$5455,$A492,'Duel Log'!AA$2:AA$5455,"Draw")</f>
        <v>0</v>
      </c>
      <c r="G492" s="13" t="n">
        <f aca="false">IFERROR(D492/C492,"")</f>
        <v>0</v>
      </c>
    </row>
    <row r="493" customFormat="false" ht="15" hidden="false" customHeight="true" outlineLevel="0" collapsed="false">
      <c r="A493" s="7" t="s">
        <v>2940</v>
      </c>
      <c r="B493" s="7" t="s">
        <v>15545</v>
      </c>
      <c r="C493" s="7" t="n">
        <f aca="false">COUNTIF('Duel Log'!AD$2:AD$5455,$A493)</f>
        <v>2</v>
      </c>
      <c r="D493" s="7" t="n">
        <f aca="false">COUNTIFS('Duel Log'!AD$2:AD$5455,$A493,'Duel Log'!AA$2:AA$5455,"Win")</f>
        <v>1</v>
      </c>
      <c r="E493" s="7" t="n">
        <f aca="false">COUNTIFS('Duel Log'!AD$2:AD$5455,$A493,'Duel Log'!AA$2:AA$5455,"Loss")</f>
        <v>1</v>
      </c>
      <c r="F493" s="7" t="n">
        <f aca="false">COUNTIFS('Duel Log'!AD$2:AD$5455,$A493,'Duel Log'!AA$2:AA$5455,"Draw")</f>
        <v>0</v>
      </c>
      <c r="G493" s="13" t="n">
        <f aca="false">IFERROR(D493/C493,"")</f>
        <v>0.5</v>
      </c>
    </row>
    <row r="494" customFormat="false" ht="15" hidden="false" customHeight="true" outlineLevel="0" collapsed="false">
      <c r="A494" s="7" t="s">
        <v>689</v>
      </c>
      <c r="B494" s="7" t="s">
        <v>611</v>
      </c>
      <c r="C494" s="7" t="n">
        <f aca="false">COUNTIF('Duel Log'!AD$2:AD$5455,$A494)</f>
        <v>1</v>
      </c>
      <c r="D494" s="7" t="n">
        <f aca="false">COUNTIFS('Duel Log'!AD$2:AD$5455,$A494,'Duel Log'!AA$2:AA$5455,"Win")</f>
        <v>0</v>
      </c>
      <c r="E494" s="7" t="n">
        <f aca="false">COUNTIFS('Duel Log'!AD$2:AD$5455,$A494,'Duel Log'!AA$2:AA$5455,"Loss")</f>
        <v>1</v>
      </c>
      <c r="F494" s="7" t="n">
        <f aca="false">COUNTIFS('Duel Log'!AD$2:AD$5455,$A494,'Duel Log'!AA$2:AA$5455,"Draw")</f>
        <v>0</v>
      </c>
      <c r="G494" s="13" t="n">
        <f aca="false">IFERROR(D494/C494,"")</f>
        <v>0</v>
      </c>
    </row>
    <row r="495" customFormat="false" ht="15" hidden="false" customHeight="true" outlineLevel="0" collapsed="false">
      <c r="A495" s="7" t="s">
        <v>2929</v>
      </c>
      <c r="B495" s="7" t="s">
        <v>2629</v>
      </c>
      <c r="C495" s="7" t="n">
        <f aca="false">COUNTIF('Duel Log'!AD$2:AD$5455,$A495)</f>
        <v>1</v>
      </c>
      <c r="D495" s="7" t="n">
        <f aca="false">COUNTIFS('Duel Log'!AD$2:AD$5455,$A495,'Duel Log'!AA$2:AA$5455,"Win")</f>
        <v>1</v>
      </c>
      <c r="E495" s="7" t="n">
        <f aca="false">COUNTIFS('Duel Log'!AD$2:AD$5455,$A495,'Duel Log'!AA$2:AA$5455,"Loss")</f>
        <v>0</v>
      </c>
      <c r="F495" s="7" t="n">
        <f aca="false">COUNTIFS('Duel Log'!AD$2:AD$5455,$A495,'Duel Log'!AA$2:AA$5455,"Draw")</f>
        <v>0</v>
      </c>
      <c r="G495" s="13" t="n">
        <f aca="false">IFERROR(D495/C495,"")</f>
        <v>1</v>
      </c>
    </row>
    <row r="496" customFormat="false" ht="15" hidden="false" customHeight="true" outlineLevel="0" collapsed="false">
      <c r="A496" s="7" t="s">
        <v>1864</v>
      </c>
      <c r="B496" s="7" t="s">
        <v>1201</v>
      </c>
      <c r="C496" s="7" t="n">
        <f aca="false">COUNTIF('Duel Log'!AD$2:AD$5455,$A496)</f>
        <v>1</v>
      </c>
      <c r="D496" s="7" t="n">
        <f aca="false">COUNTIFS('Duel Log'!AD$2:AD$5455,$A496,'Duel Log'!AA$2:AA$5455,"Win")</f>
        <v>0</v>
      </c>
      <c r="E496" s="7" t="n">
        <f aca="false">COUNTIFS('Duel Log'!AD$2:AD$5455,$A496,'Duel Log'!AA$2:AA$5455,"Loss")</f>
        <v>1</v>
      </c>
      <c r="F496" s="7" t="n">
        <f aca="false">COUNTIFS('Duel Log'!AD$2:AD$5455,$A496,'Duel Log'!AA$2:AA$5455,"Draw")</f>
        <v>0</v>
      </c>
      <c r="G496" s="13" t="n">
        <f aca="false">IFERROR(D496/C496,"")</f>
        <v>0</v>
      </c>
    </row>
    <row r="497" customFormat="false" ht="15" hidden="false" customHeight="true" outlineLevel="0" collapsed="false">
      <c r="A497" s="7" t="s">
        <v>6404</v>
      </c>
      <c r="B497" s="7" t="s">
        <v>1066</v>
      </c>
      <c r="C497" s="7" t="n">
        <f aca="false">COUNTIF('Duel Log'!AD$2:AD$5455,$A497)</f>
        <v>1</v>
      </c>
      <c r="D497" s="7" t="n">
        <f aca="false">COUNTIFS('Duel Log'!AD$2:AD$5455,$A497,'Duel Log'!AA$2:AA$5455,"Win")</f>
        <v>0</v>
      </c>
      <c r="E497" s="7" t="n">
        <f aca="false">COUNTIFS('Duel Log'!AD$2:AD$5455,$A497,'Duel Log'!AA$2:AA$5455,"Loss")</f>
        <v>1</v>
      </c>
      <c r="F497" s="7" t="n">
        <f aca="false">COUNTIFS('Duel Log'!AD$2:AD$5455,$A497,'Duel Log'!AA$2:AA$5455,"Draw")</f>
        <v>0</v>
      </c>
      <c r="G497" s="13" t="n">
        <f aca="false">IFERROR(D497/C497,"")</f>
        <v>0</v>
      </c>
    </row>
    <row r="498" customFormat="false" ht="15" hidden="false" customHeight="true" outlineLevel="0" collapsed="false">
      <c r="A498" s="7" t="s">
        <v>8549</v>
      </c>
      <c r="B498" s="7" t="s">
        <v>5844</v>
      </c>
      <c r="C498" s="7" t="n">
        <f aca="false">COUNTIF('Duel Log'!AD$2:AD$5455,$A498)</f>
        <v>1</v>
      </c>
      <c r="D498" s="7" t="n">
        <f aca="false">COUNTIFS('Duel Log'!AD$2:AD$5455,$A498,'Duel Log'!AA$2:AA$5455,"Win")</f>
        <v>1</v>
      </c>
      <c r="E498" s="7" t="n">
        <f aca="false">COUNTIFS('Duel Log'!AD$2:AD$5455,$A498,'Duel Log'!AA$2:AA$5455,"Loss")</f>
        <v>0</v>
      </c>
      <c r="F498" s="7" t="n">
        <f aca="false">COUNTIFS('Duel Log'!AD$2:AD$5455,$A498,'Duel Log'!AA$2:AA$5455,"Draw")</f>
        <v>0</v>
      </c>
      <c r="G498" s="13" t="n">
        <f aca="false">IFERROR(D498/C498,"")</f>
        <v>1</v>
      </c>
    </row>
    <row r="499" customFormat="false" ht="15" hidden="false" customHeight="true" outlineLevel="0" collapsed="false">
      <c r="A499" s="7" t="s">
        <v>1799</v>
      </c>
      <c r="B499" s="7" t="s">
        <v>567</v>
      </c>
      <c r="C499" s="7" t="n">
        <f aca="false">COUNTIF('Duel Log'!AD$2:AD$5455,$A499)</f>
        <v>1</v>
      </c>
      <c r="D499" s="7" t="n">
        <f aca="false">COUNTIFS('Duel Log'!AD$2:AD$5455,$A499,'Duel Log'!AA$2:AA$5455,"Win")</f>
        <v>1</v>
      </c>
      <c r="E499" s="7" t="n">
        <f aca="false">COUNTIFS('Duel Log'!AD$2:AD$5455,$A499,'Duel Log'!AA$2:AA$5455,"Loss")</f>
        <v>0</v>
      </c>
      <c r="F499" s="7" t="n">
        <f aca="false">COUNTIFS('Duel Log'!AD$2:AD$5455,$A499,'Duel Log'!AA$2:AA$5455,"Draw")</f>
        <v>0</v>
      </c>
      <c r="G499" s="13" t="n">
        <f aca="false">IFERROR(D499/C499,"")</f>
        <v>1</v>
      </c>
    </row>
    <row r="500" customFormat="false" ht="15" hidden="false" customHeight="true" outlineLevel="0" collapsed="false">
      <c r="A500" s="7" t="s">
        <v>2545</v>
      </c>
      <c r="B500" s="7" t="s">
        <v>573</v>
      </c>
      <c r="C500" s="7" t="n">
        <f aca="false">COUNTIF('Duel Log'!AD$2:AD$5455,$A500)</f>
        <v>2</v>
      </c>
      <c r="D500" s="7" t="n">
        <f aca="false">COUNTIFS('Duel Log'!AD$2:AD$5455,$A500,'Duel Log'!AA$2:AA$5455,"Win")</f>
        <v>1</v>
      </c>
      <c r="E500" s="7" t="n">
        <f aca="false">COUNTIFS('Duel Log'!AD$2:AD$5455,$A500,'Duel Log'!AA$2:AA$5455,"Loss")</f>
        <v>1</v>
      </c>
      <c r="F500" s="7" t="n">
        <f aca="false">COUNTIFS('Duel Log'!AD$2:AD$5455,$A500,'Duel Log'!AA$2:AA$5455,"Draw")</f>
        <v>0</v>
      </c>
      <c r="G500" s="13" t="n">
        <f aca="false">IFERROR(D500/C500,"")</f>
        <v>0.5</v>
      </c>
    </row>
    <row r="501" customFormat="false" ht="15" hidden="false" customHeight="true" outlineLevel="0" collapsed="false">
      <c r="A501" s="7" t="s">
        <v>7380</v>
      </c>
      <c r="B501" s="7" t="s">
        <v>674</v>
      </c>
      <c r="C501" s="7" t="n">
        <f aca="false">COUNTIF('Duel Log'!AD$2:AD$5455,$A501)</f>
        <v>2</v>
      </c>
      <c r="D501" s="7" t="n">
        <f aca="false">COUNTIFS('Duel Log'!AD$2:AD$5455,$A501,'Duel Log'!AA$2:AA$5455,"Win")</f>
        <v>0</v>
      </c>
      <c r="E501" s="7" t="n">
        <f aca="false">COUNTIFS('Duel Log'!AD$2:AD$5455,$A501,'Duel Log'!AA$2:AA$5455,"Loss")</f>
        <v>2</v>
      </c>
      <c r="F501" s="7" t="n">
        <f aca="false">COUNTIFS('Duel Log'!AD$2:AD$5455,$A501,'Duel Log'!AA$2:AA$5455,"Draw")</f>
        <v>0</v>
      </c>
      <c r="G501" s="13" t="n">
        <f aca="false">IFERROR(D501/C501,"")</f>
        <v>0</v>
      </c>
    </row>
    <row r="502" customFormat="false" ht="15" hidden="false" customHeight="true" outlineLevel="0" collapsed="false">
      <c r="A502" s="7" t="s">
        <v>3480</v>
      </c>
      <c r="B502" s="7" t="s">
        <v>15546</v>
      </c>
      <c r="C502" s="7" t="n">
        <f aca="false">COUNTIF('Duel Log'!AD$2:AD$5455,$A502)</f>
        <v>2</v>
      </c>
      <c r="D502" s="7" t="n">
        <f aca="false">COUNTIFS('Duel Log'!AD$2:AD$5455,$A502,'Duel Log'!AA$2:AA$5455,"Win")</f>
        <v>1</v>
      </c>
      <c r="E502" s="7" t="n">
        <f aca="false">COUNTIFS('Duel Log'!AD$2:AD$5455,$A502,'Duel Log'!AA$2:AA$5455,"Loss")</f>
        <v>1</v>
      </c>
      <c r="F502" s="7" t="n">
        <f aca="false">COUNTIFS('Duel Log'!AD$2:AD$5455,$A502,'Duel Log'!AA$2:AA$5455,"Draw")</f>
        <v>0</v>
      </c>
      <c r="G502" s="13" t="n">
        <f aca="false">IFERROR(D502/C502,"")</f>
        <v>0.5</v>
      </c>
    </row>
    <row r="503" customFormat="false" ht="15" hidden="false" customHeight="true" outlineLevel="0" collapsed="false">
      <c r="A503" s="7" t="s">
        <v>2936</v>
      </c>
      <c r="B503" s="7" t="s">
        <v>2629</v>
      </c>
      <c r="C503" s="7" t="n">
        <f aca="false">COUNTIF('Duel Log'!AD$2:AD$5455,$A503)</f>
        <v>1</v>
      </c>
      <c r="D503" s="7" t="n">
        <f aca="false">COUNTIFS('Duel Log'!AD$2:AD$5455,$A503,'Duel Log'!AA$2:AA$5455,"Win")</f>
        <v>1</v>
      </c>
      <c r="E503" s="7" t="n">
        <f aca="false">COUNTIFS('Duel Log'!AD$2:AD$5455,$A503,'Duel Log'!AA$2:AA$5455,"Loss")</f>
        <v>0</v>
      </c>
      <c r="F503" s="7" t="n">
        <f aca="false">COUNTIFS('Duel Log'!AD$2:AD$5455,$A503,'Duel Log'!AA$2:AA$5455,"Draw")</f>
        <v>0</v>
      </c>
      <c r="G503" s="13" t="n">
        <f aca="false">IFERROR(D503/C503,"")</f>
        <v>1</v>
      </c>
    </row>
    <row r="504" customFormat="false" ht="15" hidden="false" customHeight="true" outlineLevel="0" collapsed="false">
      <c r="A504" s="7" t="s">
        <v>7095</v>
      </c>
      <c r="B504" s="7" t="s">
        <v>895</v>
      </c>
      <c r="C504" s="7" t="n">
        <f aca="false">COUNTIF('Duel Log'!AD$2:AD$5455,$A504)</f>
        <v>1</v>
      </c>
      <c r="D504" s="7" t="n">
        <f aca="false">COUNTIFS('Duel Log'!AD$2:AD$5455,$A504,'Duel Log'!AA$2:AA$5455,"Win")</f>
        <v>1</v>
      </c>
      <c r="E504" s="7" t="n">
        <f aca="false">COUNTIFS('Duel Log'!AD$2:AD$5455,$A504,'Duel Log'!AA$2:AA$5455,"Loss")</f>
        <v>0</v>
      </c>
      <c r="F504" s="7" t="n">
        <f aca="false">COUNTIFS('Duel Log'!AD$2:AD$5455,$A504,'Duel Log'!AA$2:AA$5455,"Draw")</f>
        <v>0</v>
      </c>
      <c r="G504" s="13" t="n">
        <f aca="false">IFERROR(D504/C504,"")</f>
        <v>1</v>
      </c>
    </row>
    <row r="505" customFormat="false" ht="15" hidden="false" customHeight="true" outlineLevel="0" collapsed="false">
      <c r="A505" s="7" t="s">
        <v>3641</v>
      </c>
      <c r="B505" s="8" t="s">
        <v>1747</v>
      </c>
      <c r="C505" s="7" t="n">
        <f aca="false">COUNTIF('Duel Log'!AD$2:AD$5455,$A505)</f>
        <v>1</v>
      </c>
      <c r="D505" s="7" t="n">
        <f aca="false">COUNTIFS('Duel Log'!AD$2:AD$5455,$A505,'Duel Log'!AA$2:AA$5455,"Win")</f>
        <v>1</v>
      </c>
      <c r="E505" s="7" t="n">
        <f aca="false">COUNTIFS('Duel Log'!AD$2:AD$5455,$A505,'Duel Log'!AA$2:AA$5455,"Loss")</f>
        <v>0</v>
      </c>
      <c r="F505" s="7" t="n">
        <f aca="false">COUNTIFS('Duel Log'!AD$2:AD$5455,$A505,'Duel Log'!AA$2:AA$5455,"Draw")</f>
        <v>0</v>
      </c>
      <c r="G505" s="13" t="n">
        <f aca="false">IFERROR(D505/C505,"")</f>
        <v>1</v>
      </c>
    </row>
    <row r="506" customFormat="false" ht="15" hidden="false" customHeight="true" outlineLevel="0" collapsed="false">
      <c r="A506" s="7" t="s">
        <v>1849</v>
      </c>
      <c r="B506" s="7" t="s">
        <v>15547</v>
      </c>
      <c r="C506" s="7" t="n">
        <f aca="false">COUNTIF('Duel Log'!AD$2:AD$5455,$A506)</f>
        <v>5</v>
      </c>
      <c r="D506" s="7" t="n">
        <f aca="false">COUNTIFS('Duel Log'!AD$2:AD$5455,$A506,'Duel Log'!AA$2:AA$5455,"Win")</f>
        <v>2</v>
      </c>
      <c r="E506" s="7" t="n">
        <f aca="false">COUNTIFS('Duel Log'!AD$2:AD$5455,$A506,'Duel Log'!AA$2:AA$5455,"Loss")</f>
        <v>3</v>
      </c>
      <c r="F506" s="7" t="n">
        <f aca="false">COUNTIFS('Duel Log'!AD$2:AD$5455,$A506,'Duel Log'!AA$2:AA$5455,"Draw")</f>
        <v>0</v>
      </c>
      <c r="G506" s="13" t="n">
        <f aca="false">IFERROR(D506/C506,"")</f>
        <v>0.4</v>
      </c>
    </row>
    <row r="507" customFormat="false" ht="15" hidden="false" customHeight="true" outlineLevel="0" collapsed="false">
      <c r="A507" s="7" t="s">
        <v>4159</v>
      </c>
      <c r="B507" s="7" t="s">
        <v>2904</v>
      </c>
      <c r="C507" s="7" t="n">
        <f aca="false">COUNTIF('Duel Log'!AD$2:AD$5455,$A507)</f>
        <v>1</v>
      </c>
      <c r="D507" s="7" t="n">
        <f aca="false">COUNTIFS('Duel Log'!AD$2:AD$5455,$A507,'Duel Log'!AA$2:AA$5455,"Win")</f>
        <v>1</v>
      </c>
      <c r="E507" s="7" t="n">
        <f aca="false">COUNTIFS('Duel Log'!AD$2:AD$5455,$A507,'Duel Log'!AA$2:AA$5455,"Loss")</f>
        <v>0</v>
      </c>
      <c r="F507" s="7" t="n">
        <f aca="false">COUNTIFS('Duel Log'!AD$2:AD$5455,$A507,'Duel Log'!AA$2:AA$5455,"Draw")</f>
        <v>0</v>
      </c>
      <c r="G507" s="13" t="n">
        <f aca="false">IFERROR(D507/C507,"")</f>
        <v>1</v>
      </c>
    </row>
    <row r="508" customFormat="false" ht="15" hidden="false" customHeight="true" outlineLevel="0" collapsed="false">
      <c r="A508" s="7" t="s">
        <v>8220</v>
      </c>
      <c r="B508" s="7" t="s">
        <v>2119</v>
      </c>
      <c r="C508" s="7" t="n">
        <f aca="false">COUNTIF('Duel Log'!AD$2:AD$5455,$A508)</f>
        <v>1</v>
      </c>
      <c r="D508" s="7" t="n">
        <f aca="false">COUNTIFS('Duel Log'!AD$2:AD$5455,$A508,'Duel Log'!AA$2:AA$5455,"Win")</f>
        <v>1</v>
      </c>
      <c r="E508" s="7" t="n">
        <f aca="false">COUNTIFS('Duel Log'!AD$2:AD$5455,$A508,'Duel Log'!AA$2:AA$5455,"Loss")</f>
        <v>0</v>
      </c>
      <c r="F508" s="7" t="n">
        <f aca="false">COUNTIFS('Duel Log'!AD$2:AD$5455,$A508,'Duel Log'!AA$2:AA$5455,"Draw")</f>
        <v>0</v>
      </c>
      <c r="G508" s="13" t="n">
        <f aca="false">IFERROR(D508/C508,"")</f>
        <v>1</v>
      </c>
    </row>
    <row r="509" customFormat="false" ht="15" hidden="false" customHeight="true" outlineLevel="0" collapsed="false">
      <c r="A509" s="7" t="s">
        <v>998</v>
      </c>
      <c r="B509" s="7" t="s">
        <v>198</v>
      </c>
      <c r="C509" s="7" t="n">
        <f aca="false">COUNTIF('Duel Log'!AD$2:AD$5455,$A509)</f>
        <v>1</v>
      </c>
      <c r="D509" s="7" t="n">
        <f aca="false">COUNTIFS('Duel Log'!AD$2:AD$5455,$A509,'Duel Log'!AA$2:AA$5455,"Win")</f>
        <v>0</v>
      </c>
      <c r="E509" s="7" t="n">
        <f aca="false">COUNTIFS('Duel Log'!AD$2:AD$5455,$A509,'Duel Log'!AA$2:AA$5455,"Loss")</f>
        <v>1</v>
      </c>
      <c r="F509" s="7" t="n">
        <f aca="false">COUNTIFS('Duel Log'!AD$2:AD$5455,$A509,'Duel Log'!AA$2:AA$5455,"Draw")</f>
        <v>0</v>
      </c>
      <c r="G509" s="13" t="n">
        <f aca="false">IFERROR(D509/C509,"")</f>
        <v>0</v>
      </c>
    </row>
    <row r="510" customFormat="false" ht="15" hidden="false" customHeight="true" outlineLevel="0" collapsed="false">
      <c r="A510" s="7" t="s">
        <v>2471</v>
      </c>
      <c r="B510" s="7" t="s">
        <v>15480</v>
      </c>
      <c r="C510" s="7" t="n">
        <f aca="false">COUNTIF('Duel Log'!AD$2:AD$5455,$A510)</f>
        <v>2</v>
      </c>
      <c r="D510" s="7" t="n">
        <f aca="false">COUNTIFS('Duel Log'!AD$2:AD$5455,$A510,'Duel Log'!AA$2:AA$5455,"Win")</f>
        <v>2</v>
      </c>
      <c r="E510" s="7" t="n">
        <f aca="false">COUNTIFS('Duel Log'!AD$2:AD$5455,$A510,'Duel Log'!AA$2:AA$5455,"Loss")</f>
        <v>0</v>
      </c>
      <c r="F510" s="7" t="n">
        <f aca="false">COUNTIFS('Duel Log'!AD$2:AD$5455,$A510,'Duel Log'!AA$2:AA$5455,"Draw")</f>
        <v>0</v>
      </c>
      <c r="G510" s="13" t="n">
        <f aca="false">IFERROR(D510/C510,"")</f>
        <v>1</v>
      </c>
    </row>
    <row r="511" customFormat="false" ht="15" hidden="false" customHeight="true" outlineLevel="0" collapsed="false">
      <c r="A511" s="7" t="s">
        <v>3308</v>
      </c>
      <c r="B511" s="7" t="s">
        <v>3302</v>
      </c>
      <c r="C511" s="7" t="n">
        <f aca="false">COUNTIF('Duel Log'!AD$2:AD$5455,$A511)</f>
        <v>1</v>
      </c>
      <c r="D511" s="7" t="n">
        <f aca="false">COUNTIFS('Duel Log'!AD$2:AD$5455,$A511,'Duel Log'!AA$2:AA$5455,"Win")</f>
        <v>0</v>
      </c>
      <c r="E511" s="7" t="n">
        <f aca="false">COUNTIFS('Duel Log'!AD$2:AD$5455,$A511,'Duel Log'!AA$2:AA$5455,"Loss")</f>
        <v>1</v>
      </c>
      <c r="F511" s="7" t="n">
        <f aca="false">COUNTIFS('Duel Log'!AD$2:AD$5455,$A511,'Duel Log'!AA$2:AA$5455,"Draw")</f>
        <v>0</v>
      </c>
      <c r="G511" s="13" t="n">
        <f aca="false">IFERROR(D511/C511,"")</f>
        <v>0</v>
      </c>
    </row>
    <row r="512" customFormat="false" ht="15" hidden="false" customHeight="true" outlineLevel="0" collapsed="false">
      <c r="A512" s="7" t="s">
        <v>5032</v>
      </c>
      <c r="B512" s="7" t="s">
        <v>478</v>
      </c>
      <c r="C512" s="7" t="n">
        <f aca="false">COUNTIF('Duel Log'!AD$2:AD$5455,$A512)</f>
        <v>1</v>
      </c>
      <c r="D512" s="7" t="n">
        <f aca="false">COUNTIFS('Duel Log'!AD$2:AD$5455,$A512,'Duel Log'!AA$2:AA$5455,"Win")</f>
        <v>0</v>
      </c>
      <c r="E512" s="7" t="n">
        <f aca="false">COUNTIFS('Duel Log'!AD$2:AD$5455,$A512,'Duel Log'!AA$2:AA$5455,"Loss")</f>
        <v>1</v>
      </c>
      <c r="F512" s="7" t="n">
        <f aca="false">COUNTIFS('Duel Log'!AD$2:AD$5455,$A512,'Duel Log'!AA$2:AA$5455,"Draw")</f>
        <v>0</v>
      </c>
      <c r="G512" s="13" t="n">
        <f aca="false">IFERROR(D512/C512,"")</f>
        <v>0</v>
      </c>
    </row>
    <row r="513" customFormat="false" ht="15" hidden="false" customHeight="true" outlineLevel="0" collapsed="false">
      <c r="A513" s="7" t="s">
        <v>7282</v>
      </c>
      <c r="B513" s="7" t="s">
        <v>343</v>
      </c>
      <c r="C513" s="7" t="n">
        <f aca="false">COUNTIF('Duel Log'!AD$2:AD$5455,$A513)</f>
        <v>2</v>
      </c>
      <c r="D513" s="7" t="n">
        <f aca="false">COUNTIFS('Duel Log'!AD$2:AD$5455,$A513,'Duel Log'!AA$2:AA$5455,"Win")</f>
        <v>1</v>
      </c>
      <c r="E513" s="7" t="n">
        <f aca="false">COUNTIFS('Duel Log'!AD$2:AD$5455,$A513,'Duel Log'!AA$2:AA$5455,"Loss")</f>
        <v>1</v>
      </c>
      <c r="F513" s="7" t="n">
        <f aca="false">COUNTIFS('Duel Log'!AD$2:AD$5455,$A513,'Duel Log'!AA$2:AA$5455,"Draw")</f>
        <v>0</v>
      </c>
      <c r="G513" s="13" t="n">
        <f aca="false">IFERROR(D513/C513,"")</f>
        <v>0.5</v>
      </c>
    </row>
    <row r="514" customFormat="false" ht="15" hidden="false" customHeight="true" outlineLevel="0" collapsed="false">
      <c r="A514" s="7" t="s">
        <v>6005</v>
      </c>
      <c r="B514" s="7" t="s">
        <v>198</v>
      </c>
      <c r="C514" s="7" t="n">
        <f aca="false">COUNTIF('Duel Log'!AD$2:AD$5455,$A514)</f>
        <v>1</v>
      </c>
      <c r="D514" s="7" t="n">
        <f aca="false">COUNTIFS('Duel Log'!AD$2:AD$5455,$A514,'Duel Log'!AA$2:AA$5455,"Win")</f>
        <v>0</v>
      </c>
      <c r="E514" s="7" t="n">
        <f aca="false">COUNTIFS('Duel Log'!AD$2:AD$5455,$A514,'Duel Log'!AA$2:AA$5455,"Loss")</f>
        <v>1</v>
      </c>
      <c r="F514" s="7" t="n">
        <f aca="false">COUNTIFS('Duel Log'!AD$2:AD$5455,$A514,'Duel Log'!AA$2:AA$5455,"Draw")</f>
        <v>0</v>
      </c>
      <c r="G514" s="13" t="n">
        <f aca="false">IFERROR(D514/C514,"")</f>
        <v>0</v>
      </c>
    </row>
    <row r="515" customFormat="false" ht="15" hidden="false" customHeight="true" outlineLevel="0" collapsed="false">
      <c r="A515" s="7" t="s">
        <v>9396</v>
      </c>
      <c r="B515" s="8" t="s">
        <v>3690</v>
      </c>
      <c r="C515" s="7" t="n">
        <f aca="false">COUNTIF('Duel Log'!AD$2:AD$5455,$A515)</f>
        <v>1</v>
      </c>
      <c r="D515" s="7" t="n">
        <f aca="false">COUNTIFS('Duel Log'!AD$2:AD$5455,$A515,'Duel Log'!AA$2:AA$5455,"Win")</f>
        <v>1</v>
      </c>
      <c r="E515" s="7" t="n">
        <f aca="false">COUNTIFS('Duel Log'!AD$2:AD$5455,$A515,'Duel Log'!AA$2:AA$5455,"Loss")</f>
        <v>0</v>
      </c>
      <c r="F515" s="7" t="n">
        <f aca="false">COUNTIFS('Duel Log'!AD$2:AD$5455,$A515,'Duel Log'!AA$2:AA$5455,"Draw")</f>
        <v>0</v>
      </c>
      <c r="G515" s="13" t="n">
        <f aca="false">IFERROR(D515/C515,"")</f>
        <v>1</v>
      </c>
    </row>
    <row r="516" customFormat="false" ht="15" hidden="false" customHeight="true" outlineLevel="0" collapsed="false">
      <c r="A516" s="7" t="s">
        <v>2479</v>
      </c>
      <c r="B516" s="7" t="s">
        <v>2328</v>
      </c>
      <c r="C516" s="7" t="n">
        <f aca="false">COUNTIF('Duel Log'!AD$2:AD$5455,$A516)</f>
        <v>1</v>
      </c>
      <c r="D516" s="7" t="n">
        <f aca="false">COUNTIFS('Duel Log'!AD$2:AD$5455,$A516,'Duel Log'!AA$2:AA$5455,"Win")</f>
        <v>0</v>
      </c>
      <c r="E516" s="7" t="n">
        <f aca="false">COUNTIFS('Duel Log'!AD$2:AD$5455,$A516,'Duel Log'!AA$2:AA$5455,"Loss")</f>
        <v>1</v>
      </c>
      <c r="F516" s="7" t="n">
        <f aca="false">COUNTIFS('Duel Log'!AD$2:AD$5455,$A516,'Duel Log'!AA$2:AA$5455,"Draw")</f>
        <v>0</v>
      </c>
      <c r="G516" s="13" t="n">
        <f aca="false">IFERROR(D516/C516,"")</f>
        <v>0</v>
      </c>
    </row>
    <row r="517" customFormat="false" ht="15" hidden="false" customHeight="true" outlineLevel="0" collapsed="false">
      <c r="A517" s="7" t="s">
        <v>5742</v>
      </c>
      <c r="B517" s="7" t="s">
        <v>343</v>
      </c>
      <c r="C517" s="7" t="n">
        <f aca="false">COUNTIF('Duel Log'!AD$2:AD$5455,$A517)</f>
        <v>1</v>
      </c>
      <c r="D517" s="7" t="n">
        <f aca="false">COUNTIFS('Duel Log'!AD$2:AD$5455,$A517,'Duel Log'!AA$2:AA$5455,"Win")</f>
        <v>1</v>
      </c>
      <c r="E517" s="7" t="n">
        <f aca="false">COUNTIFS('Duel Log'!AD$2:AD$5455,$A517,'Duel Log'!AA$2:AA$5455,"Loss")</f>
        <v>0</v>
      </c>
      <c r="F517" s="7" t="n">
        <f aca="false">COUNTIFS('Duel Log'!AD$2:AD$5455,$A517,'Duel Log'!AA$2:AA$5455,"Draw")</f>
        <v>0</v>
      </c>
      <c r="G517" s="13" t="n">
        <f aca="false">IFERROR(D517/C517,"")</f>
        <v>1</v>
      </c>
    </row>
    <row r="518" customFormat="false" ht="15" hidden="false" customHeight="true" outlineLevel="0" collapsed="false">
      <c r="A518" s="7" t="s">
        <v>3260</v>
      </c>
      <c r="B518" s="7" t="s">
        <v>1213</v>
      </c>
      <c r="C518" s="7" t="n">
        <f aca="false">COUNTIF('Duel Log'!AD$2:AD$5455,$A518)</f>
        <v>2</v>
      </c>
      <c r="D518" s="7" t="n">
        <f aca="false">COUNTIFS('Duel Log'!AD$2:AD$5455,$A518,'Duel Log'!AA$2:AA$5455,"Win")</f>
        <v>0</v>
      </c>
      <c r="E518" s="7" t="n">
        <f aca="false">COUNTIFS('Duel Log'!AD$2:AD$5455,$A518,'Duel Log'!AA$2:AA$5455,"Loss")</f>
        <v>2</v>
      </c>
      <c r="F518" s="7" t="n">
        <f aca="false">COUNTIFS('Duel Log'!AD$2:AD$5455,$A518,'Duel Log'!AA$2:AA$5455,"Draw")</f>
        <v>0</v>
      </c>
      <c r="G518" s="13" t="n">
        <f aca="false">IFERROR(D518/C518,"")</f>
        <v>0</v>
      </c>
    </row>
    <row r="519" customFormat="false" ht="15" hidden="false" customHeight="true" outlineLevel="0" collapsed="false">
      <c r="A519" s="7" t="s">
        <v>2079</v>
      </c>
      <c r="B519" s="7" t="s">
        <v>147</v>
      </c>
      <c r="C519" s="7" t="n">
        <f aca="false">COUNTIF('Duel Log'!AD$2:AD$5455,$A519)</f>
        <v>1</v>
      </c>
      <c r="D519" s="7" t="n">
        <f aca="false">COUNTIFS('Duel Log'!AD$2:AD$5455,$A519,'Duel Log'!AA$2:AA$5455,"Win")</f>
        <v>0</v>
      </c>
      <c r="E519" s="7" t="n">
        <f aca="false">COUNTIFS('Duel Log'!AD$2:AD$5455,$A519,'Duel Log'!AA$2:AA$5455,"Loss")</f>
        <v>1</v>
      </c>
      <c r="F519" s="7" t="n">
        <f aca="false">COUNTIFS('Duel Log'!AD$2:AD$5455,$A519,'Duel Log'!AA$2:AA$5455,"Draw")</f>
        <v>0</v>
      </c>
      <c r="G519" s="13" t="n">
        <f aca="false">IFERROR(D519/C519,"")</f>
        <v>0</v>
      </c>
    </row>
    <row r="520" customFormat="false" ht="15" hidden="false" customHeight="true" outlineLevel="0" collapsed="false">
      <c r="A520" s="7" t="s">
        <v>6654</v>
      </c>
      <c r="B520" s="7" t="s">
        <v>3463</v>
      </c>
      <c r="C520" s="7" t="n">
        <f aca="false">COUNTIF('Duel Log'!AD$2:AD$5455,$A520)</f>
        <v>1</v>
      </c>
      <c r="D520" s="7" t="n">
        <f aca="false">COUNTIFS('Duel Log'!AD$2:AD$5455,$A520,'Duel Log'!AA$2:AA$5455,"Win")</f>
        <v>0</v>
      </c>
      <c r="E520" s="7" t="n">
        <f aca="false">COUNTIFS('Duel Log'!AD$2:AD$5455,$A520,'Duel Log'!AA$2:AA$5455,"Loss")</f>
        <v>1</v>
      </c>
      <c r="F520" s="7" t="n">
        <f aca="false">COUNTIFS('Duel Log'!AD$2:AD$5455,$A520,'Duel Log'!AA$2:AA$5455,"Draw")</f>
        <v>0</v>
      </c>
      <c r="G520" s="13" t="n">
        <f aca="false">IFERROR(D520/C520,"")</f>
        <v>0</v>
      </c>
    </row>
    <row r="521" customFormat="false" ht="15" hidden="false" customHeight="true" outlineLevel="0" collapsed="false">
      <c r="A521" s="7" t="s">
        <v>3974</v>
      </c>
      <c r="B521" s="7" t="s">
        <v>674</v>
      </c>
      <c r="C521" s="7" t="n">
        <f aca="false">COUNTIF('Duel Log'!AD$2:AD$5455,$A521)</f>
        <v>2</v>
      </c>
      <c r="D521" s="7" t="n">
        <f aca="false">COUNTIFS('Duel Log'!AD$2:AD$5455,$A521,'Duel Log'!AA$2:AA$5455,"Win")</f>
        <v>0</v>
      </c>
      <c r="E521" s="7" t="n">
        <f aca="false">COUNTIFS('Duel Log'!AD$2:AD$5455,$A521,'Duel Log'!AA$2:AA$5455,"Loss")</f>
        <v>2</v>
      </c>
      <c r="F521" s="7" t="n">
        <f aca="false">COUNTIFS('Duel Log'!AD$2:AD$5455,$A521,'Duel Log'!AA$2:AA$5455,"Draw")</f>
        <v>0</v>
      </c>
      <c r="G521" s="13" t="n">
        <f aca="false">IFERROR(D521/C521,"")</f>
        <v>0</v>
      </c>
    </row>
    <row r="522" customFormat="false" ht="15" hidden="false" customHeight="true" outlineLevel="0" collapsed="false">
      <c r="A522" s="7" t="s">
        <v>166</v>
      </c>
      <c r="B522" s="7" t="s">
        <v>76</v>
      </c>
      <c r="C522" s="7" t="n">
        <f aca="false">COUNTIF('Duel Log'!AD$2:AD$5455,$A522)</f>
        <v>1</v>
      </c>
      <c r="D522" s="7" t="n">
        <f aca="false">COUNTIFS('Duel Log'!AD$2:AD$5455,$A522,'Duel Log'!AA$2:AA$5455,"Win")</f>
        <v>1</v>
      </c>
      <c r="E522" s="7" t="n">
        <f aca="false">COUNTIFS('Duel Log'!AD$2:AD$5455,$A522,'Duel Log'!AA$2:AA$5455,"Loss")</f>
        <v>0</v>
      </c>
      <c r="F522" s="7" t="n">
        <f aca="false">COUNTIFS('Duel Log'!AD$2:AD$5455,$A522,'Duel Log'!AA$2:AA$5455,"Draw")</f>
        <v>0</v>
      </c>
      <c r="G522" s="13" t="n">
        <f aca="false">IFERROR(D522/C522,"")</f>
        <v>1</v>
      </c>
    </row>
    <row r="523" customFormat="false" ht="15" hidden="false" customHeight="true" outlineLevel="0" collapsed="false">
      <c r="A523" s="7" t="s">
        <v>354</v>
      </c>
      <c r="B523" s="7" t="s">
        <v>343</v>
      </c>
      <c r="C523" s="7" t="n">
        <f aca="false">COUNTIF('Duel Log'!AD$2:AD$5455,$A523)</f>
        <v>1</v>
      </c>
      <c r="D523" s="7" t="n">
        <f aca="false">COUNTIFS('Duel Log'!AD$2:AD$5455,$A523,'Duel Log'!AA$2:AA$5455,"Win")</f>
        <v>0</v>
      </c>
      <c r="E523" s="7" t="n">
        <f aca="false">COUNTIFS('Duel Log'!AD$2:AD$5455,$A523,'Duel Log'!AA$2:AA$5455,"Loss")</f>
        <v>1</v>
      </c>
      <c r="F523" s="7" t="n">
        <f aca="false">COUNTIFS('Duel Log'!AD$2:AD$5455,$A523,'Duel Log'!AA$2:AA$5455,"Draw")</f>
        <v>0</v>
      </c>
      <c r="G523" s="13" t="n">
        <f aca="false">IFERROR(D523/C523,"")</f>
        <v>0</v>
      </c>
    </row>
    <row r="524" customFormat="false" ht="15" hidden="false" customHeight="true" outlineLevel="0" collapsed="false">
      <c r="A524" s="7" t="s">
        <v>349</v>
      </c>
      <c r="B524" s="7" t="s">
        <v>15548</v>
      </c>
      <c r="C524" s="7" t="n">
        <f aca="false">COUNTIF('Duel Log'!AD$2:AD$5455,$A524)</f>
        <v>5</v>
      </c>
      <c r="D524" s="7" t="n">
        <f aca="false">COUNTIFS('Duel Log'!AD$2:AD$5455,$A524,'Duel Log'!AA$2:AA$5455,"Win")</f>
        <v>3</v>
      </c>
      <c r="E524" s="7" t="n">
        <f aca="false">COUNTIFS('Duel Log'!AD$2:AD$5455,$A524,'Duel Log'!AA$2:AA$5455,"Loss")</f>
        <v>2</v>
      </c>
      <c r="F524" s="7" t="n">
        <f aca="false">COUNTIFS('Duel Log'!AD$2:AD$5455,$A524,'Duel Log'!AA$2:AA$5455,"Draw")</f>
        <v>0</v>
      </c>
      <c r="G524" s="13" t="n">
        <f aca="false">IFERROR(D524/C524,"")</f>
        <v>0.6</v>
      </c>
    </row>
    <row r="525" customFormat="false" ht="15" hidden="false" customHeight="true" outlineLevel="0" collapsed="false">
      <c r="A525" s="7" t="s">
        <v>1946</v>
      </c>
      <c r="B525" s="7" t="s">
        <v>15549</v>
      </c>
      <c r="C525" s="7" t="n">
        <f aca="false">COUNTIF('Duel Log'!AD$2:AD$5455,$A525)</f>
        <v>3</v>
      </c>
      <c r="D525" s="7" t="n">
        <f aca="false">COUNTIFS('Duel Log'!AD$2:AD$5455,$A525,'Duel Log'!AA$2:AA$5455,"Win")</f>
        <v>3</v>
      </c>
      <c r="E525" s="7" t="n">
        <f aca="false">COUNTIFS('Duel Log'!AD$2:AD$5455,$A525,'Duel Log'!AA$2:AA$5455,"Loss")</f>
        <v>0</v>
      </c>
      <c r="F525" s="7" t="n">
        <f aca="false">COUNTIFS('Duel Log'!AD$2:AD$5455,$A525,'Duel Log'!AA$2:AA$5455,"Draw")</f>
        <v>0</v>
      </c>
      <c r="G525" s="13" t="n">
        <f aca="false">IFERROR(D525/C525,"")</f>
        <v>1</v>
      </c>
    </row>
    <row r="526" customFormat="false" ht="15" hidden="false" customHeight="true" outlineLevel="0" collapsed="false">
      <c r="A526" s="7" t="s">
        <v>421</v>
      </c>
      <c r="B526" s="7" t="s">
        <v>271</v>
      </c>
      <c r="C526" s="7" t="n">
        <f aca="false">COUNTIF('Duel Log'!AD$2:AD$5455,$A526)</f>
        <v>1</v>
      </c>
      <c r="D526" s="7" t="n">
        <f aca="false">COUNTIFS('Duel Log'!AD$2:AD$5455,$A526,'Duel Log'!AA$2:AA$5455,"Win")</f>
        <v>0</v>
      </c>
      <c r="E526" s="7" t="n">
        <f aca="false">COUNTIFS('Duel Log'!AD$2:AD$5455,$A526,'Duel Log'!AA$2:AA$5455,"Loss")</f>
        <v>1</v>
      </c>
      <c r="F526" s="7" t="n">
        <f aca="false">COUNTIFS('Duel Log'!AD$2:AD$5455,$A526,'Duel Log'!AA$2:AA$5455,"Draw")</f>
        <v>0</v>
      </c>
      <c r="G526" s="13" t="n">
        <f aca="false">IFERROR(D526/C526,"")</f>
        <v>0</v>
      </c>
    </row>
    <row r="527" customFormat="false" ht="15" hidden="false" customHeight="true" outlineLevel="0" collapsed="false">
      <c r="A527" s="7" t="s">
        <v>313</v>
      </c>
      <c r="B527" s="7" t="s">
        <v>271</v>
      </c>
      <c r="C527" s="7" t="n">
        <f aca="false">COUNTIF('Duel Log'!AD$2:AD$5455,$A527)</f>
        <v>1</v>
      </c>
      <c r="D527" s="7" t="n">
        <f aca="false">COUNTIFS('Duel Log'!AD$2:AD$5455,$A527,'Duel Log'!AA$2:AA$5455,"Win")</f>
        <v>1</v>
      </c>
      <c r="E527" s="7" t="n">
        <f aca="false">COUNTIFS('Duel Log'!AD$2:AD$5455,$A527,'Duel Log'!AA$2:AA$5455,"Loss")</f>
        <v>0</v>
      </c>
      <c r="F527" s="7" t="n">
        <f aca="false">COUNTIFS('Duel Log'!AD$2:AD$5455,$A527,'Duel Log'!AA$2:AA$5455,"Draw")</f>
        <v>0</v>
      </c>
      <c r="G527" s="13" t="n">
        <f aca="false">IFERROR(D527/C527,"")</f>
        <v>1</v>
      </c>
    </row>
    <row r="528" customFormat="false" ht="15" hidden="false" customHeight="true" outlineLevel="0" collapsed="false">
      <c r="A528" s="7" t="s">
        <v>2261</v>
      </c>
      <c r="B528" s="7" t="s">
        <v>147</v>
      </c>
      <c r="C528" s="7" t="n">
        <f aca="false">COUNTIF('Duel Log'!AD$2:AD$5455,$A528)</f>
        <v>1</v>
      </c>
      <c r="D528" s="7" t="n">
        <f aca="false">COUNTIFS('Duel Log'!AD$2:AD$5455,$A528,'Duel Log'!AA$2:AA$5455,"Win")</f>
        <v>0</v>
      </c>
      <c r="E528" s="7" t="n">
        <f aca="false">COUNTIFS('Duel Log'!AD$2:AD$5455,$A528,'Duel Log'!AA$2:AA$5455,"Loss")</f>
        <v>1</v>
      </c>
      <c r="F528" s="7" t="n">
        <f aca="false">COUNTIFS('Duel Log'!AD$2:AD$5455,$A528,'Duel Log'!AA$2:AA$5455,"Draw")</f>
        <v>0</v>
      </c>
      <c r="G528" s="13" t="n">
        <f aca="false">IFERROR(D528/C528,"")</f>
        <v>0</v>
      </c>
    </row>
    <row r="529" customFormat="false" ht="15" hidden="false" customHeight="true" outlineLevel="0" collapsed="false">
      <c r="A529" s="7" t="s">
        <v>6369</v>
      </c>
      <c r="B529" s="8" t="s">
        <v>1486</v>
      </c>
      <c r="C529" s="7" t="n">
        <f aca="false">COUNTIF('Duel Log'!AD$2:AD$5455,$A529)</f>
        <v>1</v>
      </c>
      <c r="D529" s="7" t="n">
        <f aca="false">COUNTIFS('Duel Log'!AD$2:AD$5455,$A529,'Duel Log'!AA$2:AA$5455,"Win")</f>
        <v>0</v>
      </c>
      <c r="E529" s="7" t="n">
        <f aca="false">COUNTIFS('Duel Log'!AD$2:AD$5455,$A529,'Duel Log'!AA$2:AA$5455,"Loss")</f>
        <v>1</v>
      </c>
      <c r="F529" s="7" t="n">
        <f aca="false">COUNTIFS('Duel Log'!AD$2:AD$5455,$A529,'Duel Log'!AA$2:AA$5455,"Draw")</f>
        <v>0</v>
      </c>
      <c r="G529" s="13" t="n">
        <f aca="false">IFERROR(D529/C529,"")</f>
        <v>0</v>
      </c>
    </row>
    <row r="530" customFormat="false" ht="15" hidden="false" customHeight="true" outlineLevel="0" collapsed="false">
      <c r="A530" s="7" t="s">
        <v>8598</v>
      </c>
      <c r="B530" s="7" t="s">
        <v>5844</v>
      </c>
      <c r="C530" s="7" t="n">
        <f aca="false">COUNTIF('Duel Log'!AD$2:AD$5455,$A530)</f>
        <v>1</v>
      </c>
      <c r="D530" s="7" t="n">
        <f aca="false">COUNTIFS('Duel Log'!AD$2:AD$5455,$A530,'Duel Log'!AA$2:AA$5455,"Win")</f>
        <v>1</v>
      </c>
      <c r="E530" s="7" t="n">
        <f aca="false">COUNTIFS('Duel Log'!AD$2:AD$5455,$A530,'Duel Log'!AA$2:AA$5455,"Loss")</f>
        <v>0</v>
      </c>
      <c r="F530" s="7" t="n">
        <f aca="false">COUNTIFS('Duel Log'!AD$2:AD$5455,$A530,'Duel Log'!AA$2:AA$5455,"Draw")</f>
        <v>0</v>
      </c>
      <c r="G530" s="13" t="n">
        <f aca="false">IFERROR(D530/C530,"")</f>
        <v>1</v>
      </c>
    </row>
    <row r="531" customFormat="false" ht="15" hidden="false" customHeight="true" outlineLevel="0" collapsed="false">
      <c r="A531" s="7" t="s">
        <v>8575</v>
      </c>
      <c r="B531" s="7" t="s">
        <v>5844</v>
      </c>
      <c r="C531" s="7" t="n">
        <f aca="false">COUNTIF('Duel Log'!AD$2:AD$5455,$A531)</f>
        <v>1</v>
      </c>
      <c r="D531" s="7" t="n">
        <f aca="false">COUNTIFS('Duel Log'!AD$2:AD$5455,$A531,'Duel Log'!AA$2:AA$5455,"Win")</f>
        <v>0</v>
      </c>
      <c r="E531" s="7" t="n">
        <f aca="false">COUNTIFS('Duel Log'!AD$2:AD$5455,$A531,'Duel Log'!AA$2:AA$5455,"Loss")</f>
        <v>1</v>
      </c>
      <c r="F531" s="7" t="n">
        <f aca="false">COUNTIFS('Duel Log'!AD$2:AD$5455,$A531,'Duel Log'!AA$2:AA$5455,"Draw")</f>
        <v>0</v>
      </c>
      <c r="G531" s="13" t="n">
        <f aca="false">IFERROR(D531/C531,"")</f>
        <v>0</v>
      </c>
    </row>
    <row r="532" customFormat="false" ht="15" hidden="false" customHeight="true" outlineLevel="0" collapsed="false">
      <c r="A532" s="7" t="s">
        <v>6211</v>
      </c>
      <c r="B532" s="7" t="s">
        <v>3676</v>
      </c>
      <c r="C532" s="7" t="n">
        <f aca="false">COUNTIF('Duel Log'!AD$2:AD$5455,$A532)</f>
        <v>1</v>
      </c>
      <c r="D532" s="7" t="n">
        <f aca="false">COUNTIFS('Duel Log'!AD$2:AD$5455,$A532,'Duel Log'!AA$2:AA$5455,"Win")</f>
        <v>0</v>
      </c>
      <c r="E532" s="7" t="n">
        <f aca="false">COUNTIFS('Duel Log'!AD$2:AD$5455,$A532,'Duel Log'!AA$2:AA$5455,"Loss")</f>
        <v>1</v>
      </c>
      <c r="F532" s="7" t="n">
        <f aca="false">COUNTIFS('Duel Log'!AD$2:AD$5455,$A532,'Duel Log'!AA$2:AA$5455,"Draw")</f>
        <v>0</v>
      </c>
      <c r="G532" s="13" t="n">
        <f aca="false">IFERROR(D532/C532,"")</f>
        <v>0</v>
      </c>
    </row>
    <row r="533" customFormat="false" ht="15" hidden="false" customHeight="true" outlineLevel="0" collapsed="false">
      <c r="A533" s="7" t="s">
        <v>3059</v>
      </c>
      <c r="B533" s="7" t="s">
        <v>2953</v>
      </c>
      <c r="C533" s="7" t="n">
        <f aca="false">COUNTIF('Duel Log'!AD$2:AD$5455,$A533)</f>
        <v>1</v>
      </c>
      <c r="D533" s="7" t="n">
        <f aca="false">COUNTIFS('Duel Log'!AD$2:AD$5455,$A533,'Duel Log'!AA$2:AA$5455,"Win")</f>
        <v>0</v>
      </c>
      <c r="E533" s="7" t="n">
        <f aca="false">COUNTIFS('Duel Log'!AD$2:AD$5455,$A533,'Duel Log'!AA$2:AA$5455,"Loss")</f>
        <v>1</v>
      </c>
      <c r="F533" s="7" t="n">
        <f aca="false">COUNTIFS('Duel Log'!AD$2:AD$5455,$A533,'Duel Log'!AA$2:AA$5455,"Draw")</f>
        <v>0</v>
      </c>
      <c r="G533" s="13" t="n">
        <f aca="false">IFERROR(D533/C533,"")</f>
        <v>0</v>
      </c>
    </row>
    <row r="534" customFormat="false" ht="15" hidden="false" customHeight="true" outlineLevel="0" collapsed="false">
      <c r="A534" s="7" t="s">
        <v>1773</v>
      </c>
      <c r="B534" s="7" t="s">
        <v>567</v>
      </c>
      <c r="C534" s="7" t="n">
        <f aca="false">COUNTIF('Duel Log'!AD$2:AD$5455,$A534)</f>
        <v>1</v>
      </c>
      <c r="D534" s="7" t="n">
        <f aca="false">COUNTIFS('Duel Log'!AD$2:AD$5455,$A534,'Duel Log'!AA$2:AA$5455,"Win")</f>
        <v>0</v>
      </c>
      <c r="E534" s="7" t="n">
        <f aca="false">COUNTIFS('Duel Log'!AD$2:AD$5455,$A534,'Duel Log'!AA$2:AA$5455,"Loss")</f>
        <v>1</v>
      </c>
      <c r="F534" s="7" t="n">
        <f aca="false">COUNTIFS('Duel Log'!AD$2:AD$5455,$A534,'Duel Log'!AA$2:AA$5455,"Draw")</f>
        <v>0</v>
      </c>
      <c r="G534" s="13" t="n">
        <f aca="false">IFERROR(D534/C534,"")</f>
        <v>0</v>
      </c>
    </row>
    <row r="535" customFormat="false" ht="15" hidden="false" customHeight="true" outlineLevel="0" collapsed="false">
      <c r="A535" s="7" t="s">
        <v>329</v>
      </c>
      <c r="B535" s="7" t="s">
        <v>318</v>
      </c>
      <c r="C535" s="7" t="n">
        <f aca="false">COUNTIF('Duel Log'!AD$2:AD$5455,$A535)</f>
        <v>1</v>
      </c>
      <c r="D535" s="7" t="n">
        <f aca="false">COUNTIFS('Duel Log'!AD$2:AD$5455,$A535,'Duel Log'!AA$2:AA$5455,"Win")</f>
        <v>0</v>
      </c>
      <c r="E535" s="7" t="n">
        <f aca="false">COUNTIFS('Duel Log'!AD$2:AD$5455,$A535,'Duel Log'!AA$2:AA$5455,"Loss")</f>
        <v>1</v>
      </c>
      <c r="F535" s="7" t="n">
        <f aca="false">COUNTIFS('Duel Log'!AD$2:AD$5455,$A535,'Duel Log'!AA$2:AA$5455,"Draw")</f>
        <v>0</v>
      </c>
      <c r="G535" s="13" t="n">
        <f aca="false">IFERROR(D535/C535,"")</f>
        <v>0</v>
      </c>
    </row>
    <row r="536" customFormat="false" ht="15" hidden="false" customHeight="true" outlineLevel="0" collapsed="false">
      <c r="A536" s="7" t="s">
        <v>1244</v>
      </c>
      <c r="B536" s="7" t="s">
        <v>212</v>
      </c>
      <c r="C536" s="7" t="n">
        <f aca="false">COUNTIF('Duel Log'!AD$2:AD$5455,$A536)</f>
        <v>2</v>
      </c>
      <c r="D536" s="7" t="n">
        <f aca="false">COUNTIFS('Duel Log'!AD$2:AD$5455,$A536,'Duel Log'!AA$2:AA$5455,"Win")</f>
        <v>1</v>
      </c>
      <c r="E536" s="7" t="n">
        <f aca="false">COUNTIFS('Duel Log'!AD$2:AD$5455,$A536,'Duel Log'!AA$2:AA$5455,"Loss")</f>
        <v>1</v>
      </c>
      <c r="F536" s="7" t="n">
        <f aca="false">COUNTIFS('Duel Log'!AD$2:AD$5455,$A536,'Duel Log'!AA$2:AA$5455,"Draw")</f>
        <v>0</v>
      </c>
      <c r="G536" s="13" t="n">
        <f aca="false">IFERROR(D536/C536,"")</f>
        <v>0.5</v>
      </c>
    </row>
    <row r="537" customFormat="false" ht="15" hidden="false" customHeight="true" outlineLevel="0" collapsed="false">
      <c r="A537" s="7" t="s">
        <v>779</v>
      </c>
      <c r="B537" s="7" t="s">
        <v>772</v>
      </c>
      <c r="C537" s="7" t="n">
        <f aca="false">COUNTIF('Duel Log'!AD$2:AD$5455,$A537)</f>
        <v>1</v>
      </c>
      <c r="D537" s="7" t="n">
        <f aca="false">COUNTIFS('Duel Log'!AD$2:AD$5455,$A537,'Duel Log'!AA$2:AA$5455,"Win")</f>
        <v>1</v>
      </c>
      <c r="E537" s="7" t="n">
        <f aca="false">COUNTIFS('Duel Log'!AD$2:AD$5455,$A537,'Duel Log'!AA$2:AA$5455,"Loss")</f>
        <v>0</v>
      </c>
      <c r="F537" s="7" t="n">
        <f aca="false">COUNTIFS('Duel Log'!AD$2:AD$5455,$A537,'Duel Log'!AA$2:AA$5455,"Draw")</f>
        <v>0</v>
      </c>
      <c r="G537" s="13" t="n">
        <f aca="false">IFERROR(D537/C537,"")</f>
        <v>1</v>
      </c>
    </row>
    <row r="538" customFormat="false" ht="15" hidden="false" customHeight="true" outlineLevel="0" collapsed="false">
      <c r="A538" s="7" t="s">
        <v>6416</v>
      </c>
      <c r="B538" s="7" t="s">
        <v>1066</v>
      </c>
      <c r="C538" s="7" t="n">
        <f aca="false">COUNTIF('Duel Log'!AD$2:AD$5455,$A538)</f>
        <v>1</v>
      </c>
      <c r="D538" s="7" t="n">
        <f aca="false">COUNTIFS('Duel Log'!AD$2:AD$5455,$A538,'Duel Log'!AA$2:AA$5455,"Win")</f>
        <v>0</v>
      </c>
      <c r="E538" s="7" t="n">
        <f aca="false">COUNTIFS('Duel Log'!AD$2:AD$5455,$A538,'Duel Log'!AA$2:AA$5455,"Loss")</f>
        <v>1</v>
      </c>
      <c r="F538" s="7" t="n">
        <f aca="false">COUNTIFS('Duel Log'!AD$2:AD$5455,$A538,'Duel Log'!AA$2:AA$5455,"Draw")</f>
        <v>0</v>
      </c>
      <c r="G538" s="13" t="n">
        <f aca="false">IFERROR(D538/C538,"")</f>
        <v>0</v>
      </c>
    </row>
    <row r="539" customFormat="false" ht="15" hidden="false" customHeight="true" outlineLevel="0" collapsed="false">
      <c r="A539" s="7" t="s">
        <v>6386</v>
      </c>
      <c r="B539" s="7" t="s">
        <v>1066</v>
      </c>
      <c r="C539" s="7" t="n">
        <f aca="false">COUNTIF('Duel Log'!AD$2:AD$5455,$A539)</f>
        <v>1</v>
      </c>
      <c r="D539" s="7" t="n">
        <f aca="false">COUNTIFS('Duel Log'!AD$2:AD$5455,$A539,'Duel Log'!AA$2:AA$5455,"Win")</f>
        <v>0</v>
      </c>
      <c r="E539" s="7" t="n">
        <f aca="false">COUNTIFS('Duel Log'!AD$2:AD$5455,$A539,'Duel Log'!AA$2:AA$5455,"Loss")</f>
        <v>1</v>
      </c>
      <c r="F539" s="7" t="n">
        <f aca="false">COUNTIFS('Duel Log'!AD$2:AD$5455,$A539,'Duel Log'!AA$2:AA$5455,"Draw")</f>
        <v>0</v>
      </c>
      <c r="G539" s="13" t="n">
        <f aca="false">IFERROR(D539/C539,"")</f>
        <v>0</v>
      </c>
    </row>
    <row r="540" customFormat="false" ht="15" hidden="false" customHeight="true" outlineLevel="0" collapsed="false">
      <c r="A540" s="7" t="s">
        <v>7138</v>
      </c>
      <c r="B540" s="7" t="s">
        <v>343</v>
      </c>
      <c r="C540" s="7" t="n">
        <f aca="false">COUNTIF('Duel Log'!AD$2:AD$5455,$A540)</f>
        <v>1</v>
      </c>
      <c r="D540" s="7" t="n">
        <f aca="false">COUNTIFS('Duel Log'!AD$2:AD$5455,$A540,'Duel Log'!AA$2:AA$5455,"Win")</f>
        <v>1</v>
      </c>
      <c r="E540" s="7" t="n">
        <f aca="false">COUNTIFS('Duel Log'!AD$2:AD$5455,$A540,'Duel Log'!AA$2:AA$5455,"Loss")</f>
        <v>0</v>
      </c>
      <c r="F540" s="7" t="n">
        <f aca="false">COUNTIFS('Duel Log'!AD$2:AD$5455,$A540,'Duel Log'!AA$2:AA$5455,"Draw")</f>
        <v>0</v>
      </c>
      <c r="G540" s="13" t="n">
        <f aca="false">IFERROR(D540/C540,"")</f>
        <v>1</v>
      </c>
    </row>
    <row r="541" customFormat="false" ht="15" hidden="false" customHeight="true" outlineLevel="0" collapsed="false">
      <c r="A541" s="7" t="s">
        <v>341</v>
      </c>
      <c r="B541" s="7" t="s">
        <v>15550</v>
      </c>
      <c r="C541" s="7" t="n">
        <f aca="false">COUNTIF('Duel Log'!AD$2:AD$5455,$A541)</f>
        <v>2</v>
      </c>
      <c r="D541" s="7" t="n">
        <f aca="false">COUNTIFS('Duel Log'!AD$2:AD$5455,$A541,'Duel Log'!AA$2:AA$5455,"Win")</f>
        <v>1</v>
      </c>
      <c r="E541" s="7" t="n">
        <f aca="false">COUNTIFS('Duel Log'!AD$2:AD$5455,$A541,'Duel Log'!AA$2:AA$5455,"Loss")</f>
        <v>1</v>
      </c>
      <c r="F541" s="7" t="n">
        <f aca="false">COUNTIFS('Duel Log'!AD$2:AD$5455,$A541,'Duel Log'!AA$2:AA$5455,"Draw")</f>
        <v>0</v>
      </c>
      <c r="G541" s="13" t="n">
        <f aca="false">IFERROR(D541/C541,"")</f>
        <v>0.5</v>
      </c>
    </row>
    <row r="542" customFormat="false" ht="15" hidden="false" customHeight="true" outlineLevel="0" collapsed="false">
      <c r="A542" s="7" t="s">
        <v>1558</v>
      </c>
      <c r="B542" s="7" t="s">
        <v>1432</v>
      </c>
      <c r="C542" s="7" t="n">
        <f aca="false">COUNTIF('Duel Log'!AD$2:AD$5455,$A542)</f>
        <v>1</v>
      </c>
      <c r="D542" s="7" t="n">
        <f aca="false">COUNTIFS('Duel Log'!AD$2:AD$5455,$A542,'Duel Log'!AA$2:AA$5455,"Win")</f>
        <v>0</v>
      </c>
      <c r="E542" s="7" t="n">
        <f aca="false">COUNTIFS('Duel Log'!AD$2:AD$5455,$A542,'Duel Log'!AA$2:AA$5455,"Loss")</f>
        <v>1</v>
      </c>
      <c r="F542" s="7" t="n">
        <f aca="false">COUNTIFS('Duel Log'!AD$2:AD$5455,$A542,'Duel Log'!AA$2:AA$5455,"Draw")</f>
        <v>0</v>
      </c>
      <c r="G542" s="13" t="n">
        <f aca="false">IFERROR(D542/C542,"")</f>
        <v>0</v>
      </c>
    </row>
    <row r="543" customFormat="false" ht="15" hidden="false" customHeight="true" outlineLevel="0" collapsed="false">
      <c r="A543" s="7" t="s">
        <v>2951</v>
      </c>
      <c r="B543" s="7" t="s">
        <v>2629</v>
      </c>
      <c r="C543" s="7" t="n">
        <f aca="false">COUNTIF('Duel Log'!AD$2:AD$5455,$A543)</f>
        <v>1</v>
      </c>
      <c r="D543" s="7" t="n">
        <f aca="false">COUNTIFS('Duel Log'!AD$2:AD$5455,$A543,'Duel Log'!AA$2:AA$5455,"Win")</f>
        <v>0</v>
      </c>
      <c r="E543" s="7" t="n">
        <f aca="false">COUNTIFS('Duel Log'!AD$2:AD$5455,$A543,'Duel Log'!AA$2:AA$5455,"Loss")</f>
        <v>1</v>
      </c>
      <c r="F543" s="7" t="n">
        <f aca="false">COUNTIFS('Duel Log'!AD$2:AD$5455,$A543,'Duel Log'!AA$2:AA$5455,"Draw")</f>
        <v>0</v>
      </c>
      <c r="G543" s="13" t="n">
        <f aca="false">IFERROR(D543/C543,"")</f>
        <v>0</v>
      </c>
    </row>
    <row r="544" customFormat="false" ht="15" hidden="false" customHeight="true" outlineLevel="0" collapsed="false">
      <c r="A544" s="7" t="s">
        <v>2836</v>
      </c>
      <c r="B544" s="7" t="s">
        <v>2808</v>
      </c>
      <c r="C544" s="7" t="n">
        <f aca="false">COUNTIF('Duel Log'!AD$2:AD$5455,$A544)</f>
        <v>1</v>
      </c>
      <c r="D544" s="7" t="n">
        <f aca="false">COUNTIFS('Duel Log'!AD$2:AD$5455,$A544,'Duel Log'!AA$2:AA$5455,"Win")</f>
        <v>1</v>
      </c>
      <c r="E544" s="7" t="n">
        <f aca="false">COUNTIFS('Duel Log'!AD$2:AD$5455,$A544,'Duel Log'!AA$2:AA$5455,"Loss")</f>
        <v>0</v>
      </c>
      <c r="F544" s="7" t="n">
        <f aca="false">COUNTIFS('Duel Log'!AD$2:AD$5455,$A544,'Duel Log'!AA$2:AA$5455,"Draw")</f>
        <v>0</v>
      </c>
      <c r="G544" s="13" t="n">
        <f aca="false">IFERROR(D544/C544,"")</f>
        <v>1</v>
      </c>
    </row>
    <row r="545" customFormat="false" ht="15" hidden="false" customHeight="true" outlineLevel="0" collapsed="false">
      <c r="A545" s="7" t="s">
        <v>2253</v>
      </c>
      <c r="B545" s="7" t="s">
        <v>318</v>
      </c>
      <c r="C545" s="7" t="n">
        <f aca="false">COUNTIF('Duel Log'!AD$2:AD$5455,$A545)</f>
        <v>1</v>
      </c>
      <c r="D545" s="7" t="n">
        <f aca="false">COUNTIFS('Duel Log'!AD$2:AD$5455,$A545,'Duel Log'!AA$2:AA$5455,"Win")</f>
        <v>0</v>
      </c>
      <c r="E545" s="7" t="n">
        <f aca="false">COUNTIFS('Duel Log'!AD$2:AD$5455,$A545,'Duel Log'!AA$2:AA$5455,"Loss")</f>
        <v>1</v>
      </c>
      <c r="F545" s="7" t="n">
        <f aca="false">COUNTIFS('Duel Log'!AD$2:AD$5455,$A545,'Duel Log'!AA$2:AA$5455,"Draw")</f>
        <v>0</v>
      </c>
      <c r="G545" s="13" t="n">
        <f aca="false">IFERROR(D545/C545,"")</f>
        <v>0</v>
      </c>
    </row>
    <row r="546" customFormat="false" ht="15" hidden="false" customHeight="true" outlineLevel="0" collapsed="false">
      <c r="A546" s="7" t="s">
        <v>6948</v>
      </c>
      <c r="B546" s="7" t="s">
        <v>1010</v>
      </c>
      <c r="C546" s="7" t="n">
        <f aca="false">COUNTIF('Duel Log'!AD$2:AD$5455,$A546)</f>
        <v>1</v>
      </c>
      <c r="D546" s="7" t="n">
        <f aca="false">COUNTIFS('Duel Log'!AD$2:AD$5455,$A546,'Duel Log'!AA$2:AA$5455,"Win")</f>
        <v>0</v>
      </c>
      <c r="E546" s="7" t="n">
        <f aca="false">COUNTIFS('Duel Log'!AD$2:AD$5455,$A546,'Duel Log'!AA$2:AA$5455,"Loss")</f>
        <v>1</v>
      </c>
      <c r="F546" s="7" t="n">
        <f aca="false">COUNTIFS('Duel Log'!AD$2:AD$5455,$A546,'Duel Log'!AA$2:AA$5455,"Draw")</f>
        <v>0</v>
      </c>
      <c r="G546" s="13" t="n">
        <f aca="false">IFERROR(D546/C546,"")</f>
        <v>0</v>
      </c>
    </row>
    <row r="547" customFormat="false" ht="15" hidden="false" customHeight="true" outlineLevel="0" collapsed="false">
      <c r="A547" s="7" t="s">
        <v>3180</v>
      </c>
      <c r="B547" s="7" t="s">
        <v>2659</v>
      </c>
      <c r="C547" s="7" t="n">
        <f aca="false">COUNTIF('Duel Log'!AD$2:AD$5455,$A547)</f>
        <v>1</v>
      </c>
      <c r="D547" s="7" t="n">
        <f aca="false">COUNTIFS('Duel Log'!AD$2:AD$5455,$A547,'Duel Log'!AA$2:AA$5455,"Win")</f>
        <v>1</v>
      </c>
      <c r="E547" s="7" t="n">
        <f aca="false">COUNTIFS('Duel Log'!AD$2:AD$5455,$A547,'Duel Log'!AA$2:AA$5455,"Loss")</f>
        <v>0</v>
      </c>
      <c r="F547" s="7" t="n">
        <f aca="false">COUNTIFS('Duel Log'!AD$2:AD$5455,$A547,'Duel Log'!AA$2:AA$5455,"Draw")</f>
        <v>0</v>
      </c>
      <c r="G547" s="13" t="n">
        <f aca="false">IFERROR(D547/C547,"")</f>
        <v>1</v>
      </c>
    </row>
    <row r="548" customFormat="false" ht="15" hidden="false" customHeight="true" outlineLevel="0" collapsed="false">
      <c r="A548" s="7" t="s">
        <v>3486</v>
      </c>
      <c r="B548" s="7" t="s">
        <v>2789</v>
      </c>
      <c r="C548" s="7" t="n">
        <f aca="false">COUNTIF('Duel Log'!AD$2:AD$5455,$A548)</f>
        <v>1</v>
      </c>
      <c r="D548" s="7" t="n">
        <f aca="false">COUNTIFS('Duel Log'!AD$2:AD$5455,$A548,'Duel Log'!AA$2:AA$5455,"Win")</f>
        <v>0</v>
      </c>
      <c r="E548" s="7" t="n">
        <f aca="false">COUNTIFS('Duel Log'!AD$2:AD$5455,$A548,'Duel Log'!AA$2:AA$5455,"Loss")</f>
        <v>1</v>
      </c>
      <c r="F548" s="7" t="n">
        <f aca="false">COUNTIFS('Duel Log'!AD$2:AD$5455,$A548,'Duel Log'!AA$2:AA$5455,"Draw")</f>
        <v>0</v>
      </c>
      <c r="G548" s="13" t="n">
        <f aca="false">IFERROR(D548/C548,"")</f>
        <v>0</v>
      </c>
    </row>
    <row r="549" customFormat="false" ht="15" hidden="false" customHeight="true" outlineLevel="0" collapsed="false">
      <c r="A549" s="7" t="s">
        <v>3990</v>
      </c>
      <c r="B549" s="7" t="s">
        <v>2904</v>
      </c>
      <c r="C549" s="7" t="n">
        <f aca="false">COUNTIF('Duel Log'!AD$2:AD$5455,$A549)</f>
        <v>2</v>
      </c>
      <c r="D549" s="7" t="n">
        <f aca="false">COUNTIFS('Duel Log'!AD$2:AD$5455,$A549,'Duel Log'!AA$2:AA$5455,"Win")</f>
        <v>2</v>
      </c>
      <c r="E549" s="7" t="n">
        <f aca="false">COUNTIFS('Duel Log'!AD$2:AD$5455,$A549,'Duel Log'!AA$2:AA$5455,"Loss")</f>
        <v>0</v>
      </c>
      <c r="F549" s="7" t="n">
        <f aca="false">COUNTIFS('Duel Log'!AD$2:AD$5455,$A549,'Duel Log'!AA$2:AA$5455,"Draw")</f>
        <v>0</v>
      </c>
      <c r="G549" s="13" t="n">
        <f aca="false">IFERROR(D549/C549,"")</f>
        <v>1</v>
      </c>
    </row>
    <row r="550" customFormat="false" ht="15" hidden="false" customHeight="true" outlineLevel="0" collapsed="false">
      <c r="A550" s="7" t="s">
        <v>2129</v>
      </c>
      <c r="B550" s="7" t="s">
        <v>15551</v>
      </c>
      <c r="C550" s="7" t="n">
        <f aca="false">COUNTIF('Duel Log'!AD$2:AD$5455,$A550)</f>
        <v>2</v>
      </c>
      <c r="D550" s="7" t="n">
        <f aca="false">COUNTIFS('Duel Log'!AD$2:AD$5455,$A550,'Duel Log'!AA$2:AA$5455,"Win")</f>
        <v>2</v>
      </c>
      <c r="E550" s="7" t="n">
        <f aca="false">COUNTIFS('Duel Log'!AD$2:AD$5455,$A550,'Duel Log'!AA$2:AA$5455,"Loss")</f>
        <v>0</v>
      </c>
      <c r="F550" s="7" t="n">
        <f aca="false">COUNTIFS('Duel Log'!AD$2:AD$5455,$A550,'Duel Log'!AA$2:AA$5455,"Draw")</f>
        <v>0</v>
      </c>
      <c r="G550" s="13" t="n">
        <f aca="false">IFERROR(D550/C550,"")</f>
        <v>1</v>
      </c>
    </row>
    <row r="551" customFormat="false" ht="15" hidden="false" customHeight="true" outlineLevel="0" collapsed="false">
      <c r="A551" s="7" t="s">
        <v>678</v>
      </c>
      <c r="B551" s="7" t="s">
        <v>611</v>
      </c>
      <c r="C551" s="7" t="n">
        <f aca="false">COUNTIF('Duel Log'!AD$2:AD$5455,$A551)</f>
        <v>1</v>
      </c>
      <c r="D551" s="7" t="n">
        <f aca="false">COUNTIFS('Duel Log'!AD$2:AD$5455,$A551,'Duel Log'!AA$2:AA$5455,"Win")</f>
        <v>1</v>
      </c>
      <c r="E551" s="7" t="n">
        <f aca="false">COUNTIFS('Duel Log'!AD$2:AD$5455,$A551,'Duel Log'!AA$2:AA$5455,"Loss")</f>
        <v>0</v>
      </c>
      <c r="F551" s="7" t="n">
        <f aca="false">COUNTIFS('Duel Log'!AD$2:AD$5455,$A551,'Duel Log'!AA$2:AA$5455,"Draw")</f>
        <v>0</v>
      </c>
      <c r="G551" s="13" t="n">
        <f aca="false">IFERROR(D551/C551,"")</f>
        <v>1</v>
      </c>
    </row>
    <row r="552" customFormat="false" ht="15" hidden="false" customHeight="true" outlineLevel="0" collapsed="false">
      <c r="A552" s="7" t="s">
        <v>4251</v>
      </c>
      <c r="B552" s="7" t="s">
        <v>227</v>
      </c>
      <c r="C552" s="7" t="n">
        <f aca="false">COUNTIF('Duel Log'!AD$2:AD$5455,$A552)</f>
        <v>1</v>
      </c>
      <c r="D552" s="7" t="n">
        <f aca="false">COUNTIFS('Duel Log'!AD$2:AD$5455,$A552,'Duel Log'!AA$2:AA$5455,"Win")</f>
        <v>0</v>
      </c>
      <c r="E552" s="7" t="n">
        <f aca="false">COUNTIFS('Duel Log'!AD$2:AD$5455,$A552,'Duel Log'!AA$2:AA$5455,"Loss")</f>
        <v>1</v>
      </c>
      <c r="F552" s="7" t="n">
        <f aca="false">COUNTIFS('Duel Log'!AD$2:AD$5455,$A552,'Duel Log'!AA$2:AA$5455,"Draw")</f>
        <v>0</v>
      </c>
      <c r="G552" s="13" t="n">
        <f aca="false">IFERROR(D552/C552,"")</f>
        <v>0</v>
      </c>
    </row>
    <row r="553" customFormat="false" ht="15" hidden="false" customHeight="true" outlineLevel="0" collapsed="false">
      <c r="A553" s="7" t="s">
        <v>3235</v>
      </c>
      <c r="B553" s="7" t="s">
        <v>523</v>
      </c>
      <c r="C553" s="7" t="n">
        <f aca="false">COUNTIF('Duel Log'!AD$2:AD$5455,$A553)</f>
        <v>1</v>
      </c>
      <c r="D553" s="7" t="n">
        <f aca="false">COUNTIFS('Duel Log'!AD$2:AD$5455,$A553,'Duel Log'!AA$2:AA$5455,"Win")</f>
        <v>0</v>
      </c>
      <c r="E553" s="7" t="n">
        <f aca="false">COUNTIFS('Duel Log'!AD$2:AD$5455,$A553,'Duel Log'!AA$2:AA$5455,"Loss")</f>
        <v>1</v>
      </c>
      <c r="F553" s="7" t="n">
        <f aca="false">COUNTIFS('Duel Log'!AD$2:AD$5455,$A553,'Duel Log'!AA$2:AA$5455,"Draw")</f>
        <v>0</v>
      </c>
      <c r="G553" s="13" t="n">
        <f aca="false">IFERROR(D553/C553,"")</f>
        <v>0</v>
      </c>
    </row>
    <row r="554" customFormat="false" ht="15" hidden="false" customHeight="true" outlineLevel="0" collapsed="false">
      <c r="A554" s="7" t="s">
        <v>3864</v>
      </c>
      <c r="B554" s="8" t="s">
        <v>558</v>
      </c>
      <c r="C554" s="7" t="n">
        <f aca="false">COUNTIF('Duel Log'!AD$2:AD$5455,$A554)</f>
        <v>1</v>
      </c>
      <c r="D554" s="7" t="n">
        <f aca="false">COUNTIFS('Duel Log'!AD$2:AD$5455,$A554,'Duel Log'!AA$2:AA$5455,"Win")</f>
        <v>0</v>
      </c>
      <c r="E554" s="7" t="n">
        <f aca="false">COUNTIFS('Duel Log'!AD$2:AD$5455,$A554,'Duel Log'!AA$2:AA$5455,"Loss")</f>
        <v>1</v>
      </c>
      <c r="F554" s="7" t="n">
        <f aca="false">COUNTIFS('Duel Log'!AD$2:AD$5455,$A554,'Duel Log'!AA$2:AA$5455,"Draw")</f>
        <v>0</v>
      </c>
      <c r="G554" s="13" t="n">
        <f aca="false">IFERROR(D554/C554,"")</f>
        <v>0</v>
      </c>
    </row>
    <row r="555" customFormat="false" ht="15" hidden="false" customHeight="true" outlineLevel="0" collapsed="false">
      <c r="A555" s="7" t="s">
        <v>4089</v>
      </c>
      <c r="B555" s="7" t="s">
        <v>2904</v>
      </c>
      <c r="C555" s="7" t="n">
        <f aca="false">COUNTIF('Duel Log'!AD$2:AD$5455,$A555)</f>
        <v>1</v>
      </c>
      <c r="D555" s="7" t="n">
        <f aca="false">COUNTIFS('Duel Log'!AD$2:AD$5455,$A555,'Duel Log'!AA$2:AA$5455,"Win")</f>
        <v>1</v>
      </c>
      <c r="E555" s="7" t="n">
        <f aca="false">COUNTIFS('Duel Log'!AD$2:AD$5455,$A555,'Duel Log'!AA$2:AA$5455,"Loss")</f>
        <v>0</v>
      </c>
      <c r="F555" s="7" t="n">
        <f aca="false">COUNTIFS('Duel Log'!AD$2:AD$5455,$A555,'Duel Log'!AA$2:AA$5455,"Draw")</f>
        <v>0</v>
      </c>
      <c r="G555" s="13" t="n">
        <f aca="false">IFERROR(D555/C555,"")</f>
        <v>1</v>
      </c>
    </row>
    <row r="556" customFormat="false" ht="15" hidden="false" customHeight="true" outlineLevel="0" collapsed="false">
      <c r="A556" s="7" t="s">
        <v>3621</v>
      </c>
      <c r="B556" s="7" t="s">
        <v>2904</v>
      </c>
      <c r="C556" s="7" t="n">
        <f aca="false">COUNTIF('Duel Log'!AD$2:AD$5455,$A556)</f>
        <v>1</v>
      </c>
      <c r="D556" s="7" t="n">
        <f aca="false">COUNTIFS('Duel Log'!AD$2:AD$5455,$A556,'Duel Log'!AA$2:AA$5455,"Win")</f>
        <v>0</v>
      </c>
      <c r="E556" s="7" t="n">
        <f aca="false">COUNTIFS('Duel Log'!AD$2:AD$5455,$A556,'Duel Log'!AA$2:AA$5455,"Loss")</f>
        <v>1</v>
      </c>
      <c r="F556" s="7" t="n">
        <f aca="false">COUNTIFS('Duel Log'!AD$2:AD$5455,$A556,'Duel Log'!AA$2:AA$5455,"Draw")</f>
        <v>0</v>
      </c>
      <c r="G556" s="13" t="n">
        <f aca="false">IFERROR(D556/C556,"")</f>
        <v>0</v>
      </c>
    </row>
    <row r="557" customFormat="false" ht="15" hidden="false" customHeight="true" outlineLevel="0" collapsed="false">
      <c r="A557" s="7" t="s">
        <v>6740</v>
      </c>
      <c r="B557" s="7" t="s">
        <v>837</v>
      </c>
      <c r="C557" s="7" t="n">
        <f aca="false">COUNTIF('Duel Log'!AD$2:AD$5455,$A557)</f>
        <v>1</v>
      </c>
      <c r="D557" s="7" t="n">
        <f aca="false">COUNTIFS('Duel Log'!AD$2:AD$5455,$A557,'Duel Log'!AA$2:AA$5455,"Win")</f>
        <v>0</v>
      </c>
      <c r="E557" s="7" t="n">
        <f aca="false">COUNTIFS('Duel Log'!AD$2:AD$5455,$A557,'Duel Log'!AA$2:AA$5455,"Loss")</f>
        <v>1</v>
      </c>
      <c r="F557" s="7" t="n">
        <f aca="false">COUNTIFS('Duel Log'!AD$2:AD$5455,$A557,'Duel Log'!AA$2:AA$5455,"Draw")</f>
        <v>0</v>
      </c>
      <c r="G557" s="13" t="n">
        <f aca="false">IFERROR(D557/C557,"")</f>
        <v>0</v>
      </c>
    </row>
    <row r="558" customFormat="false" ht="15" hidden="false" customHeight="true" outlineLevel="0" collapsed="false">
      <c r="A558" s="7" t="s">
        <v>2409</v>
      </c>
      <c r="B558" s="7" t="s">
        <v>2328</v>
      </c>
      <c r="C558" s="7" t="n">
        <f aca="false">COUNTIF('Duel Log'!AD$2:AD$5455,$A558)</f>
        <v>1</v>
      </c>
      <c r="D558" s="7" t="n">
        <f aca="false">COUNTIFS('Duel Log'!AD$2:AD$5455,$A558,'Duel Log'!AA$2:AA$5455,"Win")</f>
        <v>1</v>
      </c>
      <c r="E558" s="7" t="n">
        <f aca="false">COUNTIFS('Duel Log'!AD$2:AD$5455,$A558,'Duel Log'!AA$2:AA$5455,"Loss")</f>
        <v>0</v>
      </c>
      <c r="F558" s="7" t="n">
        <f aca="false">COUNTIFS('Duel Log'!AD$2:AD$5455,$A558,'Duel Log'!AA$2:AA$5455,"Draw")</f>
        <v>0</v>
      </c>
      <c r="G558" s="13" t="n">
        <f aca="false">IFERROR(D558/C558,"")</f>
        <v>1</v>
      </c>
    </row>
    <row r="559" customFormat="false" ht="15" hidden="false" customHeight="true" outlineLevel="0" collapsed="false">
      <c r="A559" s="7" t="s">
        <v>5775</v>
      </c>
      <c r="B559" s="7" t="s">
        <v>227</v>
      </c>
      <c r="C559" s="7" t="n">
        <f aca="false">COUNTIF('Duel Log'!AD$2:AD$5455,$A559)</f>
        <v>1</v>
      </c>
      <c r="D559" s="7" t="n">
        <f aca="false">COUNTIFS('Duel Log'!AD$2:AD$5455,$A559,'Duel Log'!AA$2:AA$5455,"Win")</f>
        <v>0</v>
      </c>
      <c r="E559" s="7" t="n">
        <f aca="false">COUNTIFS('Duel Log'!AD$2:AD$5455,$A559,'Duel Log'!AA$2:AA$5455,"Loss")</f>
        <v>1</v>
      </c>
      <c r="F559" s="7" t="n">
        <f aca="false">COUNTIFS('Duel Log'!AD$2:AD$5455,$A559,'Duel Log'!AA$2:AA$5455,"Draw")</f>
        <v>0</v>
      </c>
      <c r="G559" s="13" t="n">
        <f aca="false">IFERROR(D559/C559,"")</f>
        <v>0</v>
      </c>
    </row>
    <row r="560" customFormat="false" ht="15" hidden="false" customHeight="true" outlineLevel="0" collapsed="false">
      <c r="A560" s="7" t="s">
        <v>1241</v>
      </c>
      <c r="B560" s="7" t="s">
        <v>15552</v>
      </c>
      <c r="C560" s="7" t="n">
        <f aca="false">COUNTIF('Duel Log'!AD$2:AD$5455,$A560)</f>
        <v>6</v>
      </c>
      <c r="D560" s="7" t="n">
        <f aca="false">COUNTIFS('Duel Log'!AD$2:AD$5455,$A560,'Duel Log'!AA$2:AA$5455,"Win")</f>
        <v>3</v>
      </c>
      <c r="E560" s="7" t="n">
        <f aca="false">COUNTIFS('Duel Log'!AD$2:AD$5455,$A560,'Duel Log'!AA$2:AA$5455,"Loss")</f>
        <v>3</v>
      </c>
      <c r="F560" s="7" t="n">
        <f aca="false">COUNTIFS('Duel Log'!AD$2:AD$5455,$A560,'Duel Log'!AA$2:AA$5455,"Draw")</f>
        <v>0</v>
      </c>
      <c r="G560" s="13" t="n">
        <f aca="false">IFERROR(D560/C560,"")</f>
        <v>0.5</v>
      </c>
    </row>
    <row r="561" customFormat="false" ht="15" hidden="false" customHeight="true" outlineLevel="0" collapsed="false">
      <c r="A561" s="7" t="s">
        <v>4247</v>
      </c>
      <c r="B561" s="7" t="s">
        <v>1201</v>
      </c>
      <c r="C561" s="7" t="n">
        <f aca="false">COUNTIF('Duel Log'!AD$2:AD$5455,$A561)</f>
        <v>1</v>
      </c>
      <c r="D561" s="7" t="n">
        <f aca="false">COUNTIFS('Duel Log'!AD$2:AD$5455,$A561,'Duel Log'!AA$2:AA$5455,"Win")</f>
        <v>0</v>
      </c>
      <c r="E561" s="7" t="n">
        <f aca="false">COUNTIFS('Duel Log'!AD$2:AD$5455,$A561,'Duel Log'!AA$2:AA$5455,"Loss")</f>
        <v>1</v>
      </c>
      <c r="F561" s="7" t="n">
        <f aca="false">COUNTIFS('Duel Log'!AD$2:AD$5455,$A561,'Duel Log'!AA$2:AA$5455,"Draw")</f>
        <v>0</v>
      </c>
      <c r="G561" s="13" t="n">
        <f aca="false">IFERROR(D561/C561,"")</f>
        <v>0</v>
      </c>
    </row>
    <row r="562" customFormat="false" ht="15" hidden="false" customHeight="true" outlineLevel="0" collapsed="false">
      <c r="A562" s="7" t="s">
        <v>2840</v>
      </c>
      <c r="B562" s="7" t="s">
        <v>2808</v>
      </c>
      <c r="C562" s="7" t="n">
        <f aca="false">COUNTIF('Duel Log'!AD$2:AD$5455,$A562)</f>
        <v>1</v>
      </c>
      <c r="D562" s="7" t="n">
        <f aca="false">COUNTIFS('Duel Log'!AD$2:AD$5455,$A562,'Duel Log'!AA$2:AA$5455,"Win")</f>
        <v>0</v>
      </c>
      <c r="E562" s="7" t="n">
        <f aca="false">COUNTIFS('Duel Log'!AD$2:AD$5455,$A562,'Duel Log'!AA$2:AA$5455,"Loss")</f>
        <v>1</v>
      </c>
      <c r="F562" s="7" t="n">
        <f aca="false">COUNTIFS('Duel Log'!AD$2:AD$5455,$A562,'Duel Log'!AA$2:AA$5455,"Draw")</f>
        <v>0</v>
      </c>
      <c r="G562" s="13" t="n">
        <f aca="false">IFERROR(D562/C562,"")</f>
        <v>0</v>
      </c>
    </row>
    <row r="563" customFormat="false" ht="15" hidden="false" customHeight="true" outlineLevel="0" collapsed="false">
      <c r="A563" s="7" t="s">
        <v>2530</v>
      </c>
      <c r="B563" s="7" t="s">
        <v>573</v>
      </c>
      <c r="C563" s="7" t="n">
        <f aca="false">COUNTIF('Duel Log'!AD$2:AD$5455,$A563)</f>
        <v>1</v>
      </c>
      <c r="D563" s="7" t="n">
        <f aca="false">COUNTIFS('Duel Log'!AD$2:AD$5455,$A563,'Duel Log'!AA$2:AA$5455,"Win")</f>
        <v>1</v>
      </c>
      <c r="E563" s="7" t="n">
        <f aca="false">COUNTIFS('Duel Log'!AD$2:AD$5455,$A563,'Duel Log'!AA$2:AA$5455,"Loss")</f>
        <v>0</v>
      </c>
      <c r="F563" s="7" t="n">
        <f aca="false">COUNTIFS('Duel Log'!AD$2:AD$5455,$A563,'Duel Log'!AA$2:AA$5455,"Draw")</f>
        <v>0</v>
      </c>
      <c r="G563" s="13" t="n">
        <f aca="false">IFERROR(D563/C563,"")</f>
        <v>1</v>
      </c>
    </row>
    <row r="564" customFormat="false" ht="15" hidden="false" customHeight="true" outlineLevel="0" collapsed="false">
      <c r="A564" s="7" t="s">
        <v>882</v>
      </c>
      <c r="B564" s="7" t="s">
        <v>15553</v>
      </c>
      <c r="C564" s="7" t="n">
        <f aca="false">COUNTIF('Duel Log'!AD$2:AD$5455,$A564)</f>
        <v>2</v>
      </c>
      <c r="D564" s="7" t="n">
        <f aca="false">COUNTIFS('Duel Log'!AD$2:AD$5455,$A564,'Duel Log'!AA$2:AA$5455,"Win")</f>
        <v>2</v>
      </c>
      <c r="E564" s="7" t="n">
        <f aca="false">COUNTIFS('Duel Log'!AD$2:AD$5455,$A564,'Duel Log'!AA$2:AA$5455,"Loss")</f>
        <v>0</v>
      </c>
      <c r="F564" s="7" t="n">
        <f aca="false">COUNTIFS('Duel Log'!AD$2:AD$5455,$A564,'Duel Log'!AA$2:AA$5455,"Draw")</f>
        <v>0</v>
      </c>
      <c r="G564" s="13" t="n">
        <f aca="false">IFERROR(D564/C564,"")</f>
        <v>1</v>
      </c>
    </row>
    <row r="565" customFormat="false" ht="15" hidden="false" customHeight="true" outlineLevel="0" collapsed="false">
      <c r="A565" s="7" t="s">
        <v>1316</v>
      </c>
      <c r="B565" s="7" t="s">
        <v>547</v>
      </c>
      <c r="C565" s="7" t="n">
        <f aca="false">COUNTIF('Duel Log'!AD$2:AD$5455,$A565)</f>
        <v>1</v>
      </c>
      <c r="D565" s="7" t="n">
        <f aca="false">COUNTIFS('Duel Log'!AD$2:AD$5455,$A565,'Duel Log'!AA$2:AA$5455,"Win")</f>
        <v>0</v>
      </c>
      <c r="E565" s="7" t="n">
        <f aca="false">COUNTIFS('Duel Log'!AD$2:AD$5455,$A565,'Duel Log'!AA$2:AA$5455,"Loss")</f>
        <v>1</v>
      </c>
      <c r="F565" s="7" t="n">
        <f aca="false">COUNTIFS('Duel Log'!AD$2:AD$5455,$A565,'Duel Log'!AA$2:AA$5455,"Draw")</f>
        <v>0</v>
      </c>
      <c r="G565" s="13" t="n">
        <f aca="false">IFERROR(D565/C565,"")</f>
        <v>0</v>
      </c>
    </row>
    <row r="566" customFormat="false" ht="15" hidden="false" customHeight="true" outlineLevel="0" collapsed="false">
      <c r="A566" s="7" t="s">
        <v>2820</v>
      </c>
      <c r="B566" s="7" t="s">
        <v>2808</v>
      </c>
      <c r="C566" s="7" t="n">
        <f aca="false">COUNTIF('Duel Log'!AD$2:AD$5455,$A566)</f>
        <v>1</v>
      </c>
      <c r="D566" s="7" t="n">
        <f aca="false">COUNTIFS('Duel Log'!AD$2:AD$5455,$A566,'Duel Log'!AA$2:AA$5455,"Win")</f>
        <v>1</v>
      </c>
      <c r="E566" s="7" t="n">
        <f aca="false">COUNTIFS('Duel Log'!AD$2:AD$5455,$A566,'Duel Log'!AA$2:AA$5455,"Loss")</f>
        <v>0</v>
      </c>
      <c r="F566" s="7" t="n">
        <f aca="false">COUNTIFS('Duel Log'!AD$2:AD$5455,$A566,'Duel Log'!AA$2:AA$5455,"Draw")</f>
        <v>0</v>
      </c>
      <c r="G566" s="13" t="n">
        <f aca="false">IFERROR(D566/C566,"")</f>
        <v>1</v>
      </c>
    </row>
    <row r="567" customFormat="false" ht="15" hidden="false" customHeight="true" outlineLevel="0" collapsed="false">
      <c r="A567" s="7" t="s">
        <v>4070</v>
      </c>
      <c r="B567" s="7" t="s">
        <v>2904</v>
      </c>
      <c r="C567" s="7" t="n">
        <f aca="false">COUNTIF('Duel Log'!AD$2:AD$5455,$A567)</f>
        <v>1</v>
      </c>
      <c r="D567" s="7" t="n">
        <f aca="false">COUNTIFS('Duel Log'!AD$2:AD$5455,$A567,'Duel Log'!AA$2:AA$5455,"Win")</f>
        <v>0</v>
      </c>
      <c r="E567" s="7" t="n">
        <f aca="false">COUNTIFS('Duel Log'!AD$2:AD$5455,$A567,'Duel Log'!AA$2:AA$5455,"Loss")</f>
        <v>1</v>
      </c>
      <c r="F567" s="7" t="n">
        <f aca="false">COUNTIFS('Duel Log'!AD$2:AD$5455,$A567,'Duel Log'!AA$2:AA$5455,"Draw")</f>
        <v>0</v>
      </c>
      <c r="G567" s="13" t="n">
        <f aca="false">IFERROR(D567/C567,"")</f>
        <v>0</v>
      </c>
    </row>
    <row r="568" customFormat="false" ht="15" hidden="false" customHeight="true" outlineLevel="0" collapsed="false">
      <c r="A568" s="7" t="s">
        <v>5781</v>
      </c>
      <c r="B568" s="7" t="s">
        <v>1010</v>
      </c>
      <c r="C568" s="7" t="n">
        <f aca="false">COUNTIF('Duel Log'!AD$2:AD$5455,$A568)</f>
        <v>1</v>
      </c>
      <c r="D568" s="7" t="n">
        <f aca="false">COUNTIFS('Duel Log'!AD$2:AD$5455,$A568,'Duel Log'!AA$2:AA$5455,"Win")</f>
        <v>1</v>
      </c>
      <c r="E568" s="7" t="n">
        <f aca="false">COUNTIFS('Duel Log'!AD$2:AD$5455,$A568,'Duel Log'!AA$2:AA$5455,"Loss")</f>
        <v>0</v>
      </c>
      <c r="F568" s="7" t="n">
        <f aca="false">COUNTIFS('Duel Log'!AD$2:AD$5455,$A568,'Duel Log'!AA$2:AA$5455,"Draw")</f>
        <v>0</v>
      </c>
      <c r="G568" s="13" t="n">
        <f aca="false">IFERROR(D568/C568,"")</f>
        <v>1</v>
      </c>
    </row>
    <row r="569" customFormat="false" ht="15" hidden="false" customHeight="true" outlineLevel="0" collapsed="false">
      <c r="A569" s="7" t="s">
        <v>8244</v>
      </c>
      <c r="B569" s="7" t="s">
        <v>373</v>
      </c>
      <c r="C569" s="7" t="n">
        <f aca="false">COUNTIF('Duel Log'!AD$2:AD$5455,$A569)</f>
        <v>1</v>
      </c>
      <c r="D569" s="7" t="n">
        <f aca="false">COUNTIFS('Duel Log'!AD$2:AD$5455,$A569,'Duel Log'!AA$2:AA$5455,"Win")</f>
        <v>0</v>
      </c>
      <c r="E569" s="7" t="n">
        <f aca="false">COUNTIFS('Duel Log'!AD$2:AD$5455,$A569,'Duel Log'!AA$2:AA$5455,"Loss")</f>
        <v>1</v>
      </c>
      <c r="F569" s="7" t="n">
        <f aca="false">COUNTIFS('Duel Log'!AD$2:AD$5455,$A569,'Duel Log'!AA$2:AA$5455,"Draw")</f>
        <v>0</v>
      </c>
      <c r="G569" s="13" t="n">
        <f aca="false">IFERROR(D569/C569,"")</f>
        <v>0</v>
      </c>
    </row>
    <row r="570" customFormat="false" ht="15" hidden="false" customHeight="true" outlineLevel="0" collapsed="false">
      <c r="A570" s="7" t="s">
        <v>2857</v>
      </c>
      <c r="B570" s="7" t="s">
        <v>2629</v>
      </c>
      <c r="C570" s="7" t="n">
        <f aca="false">COUNTIF('Duel Log'!AD$2:AD$5455,$A570)</f>
        <v>1</v>
      </c>
      <c r="D570" s="7" t="n">
        <f aca="false">COUNTIFS('Duel Log'!AD$2:AD$5455,$A570,'Duel Log'!AA$2:AA$5455,"Win")</f>
        <v>0</v>
      </c>
      <c r="E570" s="7" t="n">
        <f aca="false">COUNTIFS('Duel Log'!AD$2:AD$5455,$A570,'Duel Log'!AA$2:AA$5455,"Loss")</f>
        <v>1</v>
      </c>
      <c r="F570" s="7" t="n">
        <f aca="false">COUNTIFS('Duel Log'!AD$2:AD$5455,$A570,'Duel Log'!AA$2:AA$5455,"Draw")</f>
        <v>0</v>
      </c>
      <c r="G570" s="13" t="n">
        <f aca="false">IFERROR(D570/C570,"")</f>
        <v>0</v>
      </c>
    </row>
    <row r="571" customFormat="false" ht="15" hidden="false" customHeight="true" outlineLevel="0" collapsed="false">
      <c r="A571" s="7" t="s">
        <v>5706</v>
      </c>
      <c r="B571" s="7" t="s">
        <v>212</v>
      </c>
      <c r="C571" s="7" t="n">
        <f aca="false">COUNTIF('Duel Log'!AD$2:AD$5455,$A571)</f>
        <v>1</v>
      </c>
      <c r="D571" s="7" t="n">
        <f aca="false">COUNTIFS('Duel Log'!AD$2:AD$5455,$A571,'Duel Log'!AA$2:AA$5455,"Win")</f>
        <v>0</v>
      </c>
      <c r="E571" s="7" t="n">
        <f aca="false">COUNTIFS('Duel Log'!AD$2:AD$5455,$A571,'Duel Log'!AA$2:AA$5455,"Loss")</f>
        <v>1</v>
      </c>
      <c r="F571" s="7" t="n">
        <f aca="false">COUNTIFS('Duel Log'!AD$2:AD$5455,$A571,'Duel Log'!AA$2:AA$5455,"Draw")</f>
        <v>0</v>
      </c>
      <c r="G571" s="13" t="n">
        <f aca="false">IFERROR(D571/C571,"")</f>
        <v>0</v>
      </c>
    </row>
    <row r="572" customFormat="false" ht="15" hidden="false" customHeight="true" outlineLevel="0" collapsed="false">
      <c r="A572" s="7" t="s">
        <v>6690</v>
      </c>
      <c r="B572" s="7" t="s">
        <v>3463</v>
      </c>
      <c r="C572" s="7" t="n">
        <f aca="false">COUNTIF('Duel Log'!AD$2:AD$5455,$A572)</f>
        <v>1</v>
      </c>
      <c r="D572" s="7" t="n">
        <f aca="false">COUNTIFS('Duel Log'!AD$2:AD$5455,$A572,'Duel Log'!AA$2:AA$5455,"Win")</f>
        <v>1</v>
      </c>
      <c r="E572" s="7" t="n">
        <f aca="false">COUNTIFS('Duel Log'!AD$2:AD$5455,$A572,'Duel Log'!AA$2:AA$5455,"Loss")</f>
        <v>0</v>
      </c>
      <c r="F572" s="7" t="n">
        <f aca="false">COUNTIFS('Duel Log'!AD$2:AD$5455,$A572,'Duel Log'!AA$2:AA$5455,"Draw")</f>
        <v>0</v>
      </c>
      <c r="G572" s="13" t="n">
        <f aca="false">IFERROR(D572/C572,"")</f>
        <v>1</v>
      </c>
    </row>
    <row r="573" customFormat="false" ht="15" hidden="false" customHeight="true" outlineLevel="0" collapsed="false">
      <c r="A573" s="7" t="s">
        <v>6275</v>
      </c>
      <c r="B573" s="7" t="s">
        <v>2001</v>
      </c>
      <c r="C573" s="7" t="n">
        <f aca="false">COUNTIF('Duel Log'!AD$2:AD$5455,$A573)</f>
        <v>1</v>
      </c>
      <c r="D573" s="7" t="n">
        <f aca="false">COUNTIFS('Duel Log'!AD$2:AD$5455,$A573,'Duel Log'!AA$2:AA$5455,"Win")</f>
        <v>1</v>
      </c>
      <c r="E573" s="7" t="n">
        <f aca="false">COUNTIFS('Duel Log'!AD$2:AD$5455,$A573,'Duel Log'!AA$2:AA$5455,"Loss")</f>
        <v>0</v>
      </c>
      <c r="F573" s="7" t="n">
        <f aca="false">COUNTIFS('Duel Log'!AD$2:AD$5455,$A573,'Duel Log'!AA$2:AA$5455,"Draw")</f>
        <v>0</v>
      </c>
      <c r="G573" s="13" t="n">
        <f aca="false">IFERROR(D573/C573,"")</f>
        <v>1</v>
      </c>
    </row>
    <row r="574" customFormat="false" ht="15" hidden="false" customHeight="true" outlineLevel="0" collapsed="false">
      <c r="A574" s="7" t="s">
        <v>598</v>
      </c>
      <c r="B574" s="7" t="s">
        <v>1432</v>
      </c>
      <c r="C574" s="7" t="n">
        <f aca="false">COUNTIF('Duel Log'!AD$2:AD$5455,$A574)</f>
        <v>1</v>
      </c>
      <c r="D574" s="7" t="n">
        <f aca="false">COUNTIFS('Duel Log'!AD$2:AD$5455,$A574,'Duel Log'!AA$2:AA$5455,"Win")</f>
        <v>0</v>
      </c>
      <c r="E574" s="7" t="n">
        <f aca="false">COUNTIFS('Duel Log'!AD$2:AD$5455,$A574,'Duel Log'!AA$2:AA$5455,"Loss")</f>
        <v>1</v>
      </c>
      <c r="F574" s="7" t="n">
        <f aca="false">COUNTIFS('Duel Log'!AD$2:AD$5455,$A574,'Duel Log'!AA$2:AA$5455,"Draw")</f>
        <v>0</v>
      </c>
      <c r="G574" s="13" t="n">
        <f aca="false">IFERROR(D574/C574,"")</f>
        <v>0</v>
      </c>
    </row>
    <row r="575" customFormat="false" ht="15" hidden="false" customHeight="true" outlineLevel="0" collapsed="false">
      <c r="A575" s="7" t="s">
        <v>7565</v>
      </c>
      <c r="B575" s="7" t="s">
        <v>7154</v>
      </c>
      <c r="C575" s="7" t="n">
        <f aca="false">COUNTIF('Duel Log'!AD$2:AD$5455,$A575)</f>
        <v>1</v>
      </c>
      <c r="D575" s="7" t="n">
        <f aca="false">COUNTIFS('Duel Log'!AD$2:AD$5455,$A575,'Duel Log'!AA$2:AA$5455,"Win")</f>
        <v>1</v>
      </c>
      <c r="E575" s="7" t="n">
        <f aca="false">COUNTIFS('Duel Log'!AD$2:AD$5455,$A575,'Duel Log'!AA$2:AA$5455,"Loss")</f>
        <v>0</v>
      </c>
      <c r="F575" s="7" t="n">
        <f aca="false">COUNTIFS('Duel Log'!AD$2:AD$5455,$A575,'Duel Log'!AA$2:AA$5455,"Draw")</f>
        <v>0</v>
      </c>
      <c r="G575" s="13" t="n">
        <f aca="false">IFERROR(D575/C575,"")</f>
        <v>1</v>
      </c>
    </row>
    <row r="576" customFormat="false" ht="15" hidden="false" customHeight="true" outlineLevel="0" collapsed="false">
      <c r="A576" s="7" t="s">
        <v>889</v>
      </c>
      <c r="B576" s="7" t="s">
        <v>15554</v>
      </c>
      <c r="C576" s="7" t="n">
        <f aca="false">COUNTIF('Duel Log'!AD$2:AD$5455,$A576)</f>
        <v>8</v>
      </c>
      <c r="D576" s="7" t="n">
        <f aca="false">COUNTIFS('Duel Log'!AD$2:AD$5455,$A576,'Duel Log'!AA$2:AA$5455,"Win")</f>
        <v>6</v>
      </c>
      <c r="E576" s="7" t="n">
        <f aca="false">COUNTIFS('Duel Log'!AD$2:AD$5455,$A576,'Duel Log'!AA$2:AA$5455,"Loss")</f>
        <v>2</v>
      </c>
      <c r="F576" s="7" t="n">
        <f aca="false">COUNTIFS('Duel Log'!AD$2:AD$5455,$A576,'Duel Log'!AA$2:AA$5455,"Draw")</f>
        <v>0</v>
      </c>
      <c r="G576" s="13" t="n">
        <f aca="false">IFERROR(D576/C576,"")</f>
        <v>0.75</v>
      </c>
    </row>
    <row r="577" customFormat="false" ht="15" hidden="false" customHeight="true" outlineLevel="0" collapsed="false">
      <c r="A577" s="7" t="s">
        <v>3134</v>
      </c>
      <c r="B577" s="7" t="s">
        <v>15555</v>
      </c>
      <c r="C577" s="7" t="n">
        <f aca="false">COUNTIF('Duel Log'!AD$2:AD$5455,$A577)</f>
        <v>3</v>
      </c>
      <c r="D577" s="7" t="n">
        <f aca="false">COUNTIFS('Duel Log'!AD$2:AD$5455,$A577,'Duel Log'!AA$2:AA$5455,"Win")</f>
        <v>1</v>
      </c>
      <c r="E577" s="7" t="n">
        <f aca="false">COUNTIFS('Duel Log'!AD$2:AD$5455,$A577,'Duel Log'!AA$2:AA$5455,"Loss")</f>
        <v>2</v>
      </c>
      <c r="F577" s="7" t="n">
        <f aca="false">COUNTIFS('Duel Log'!AD$2:AD$5455,$A577,'Duel Log'!AA$2:AA$5455,"Draw")</f>
        <v>0</v>
      </c>
      <c r="G577" s="13" t="n">
        <f aca="false">IFERROR(D577/C577,"")</f>
        <v>0.333333333333333</v>
      </c>
    </row>
    <row r="578" customFormat="false" ht="15" hidden="false" customHeight="true" outlineLevel="0" collapsed="false">
      <c r="A578" s="7" t="s">
        <v>459</v>
      </c>
      <c r="B578" s="7" t="s">
        <v>424</v>
      </c>
      <c r="C578" s="7" t="n">
        <f aca="false">COUNTIF('Duel Log'!AD$2:AD$5455,$A578)</f>
        <v>1</v>
      </c>
      <c r="D578" s="7" t="n">
        <f aca="false">COUNTIFS('Duel Log'!AD$2:AD$5455,$A578,'Duel Log'!AA$2:AA$5455,"Win")</f>
        <v>0</v>
      </c>
      <c r="E578" s="7" t="n">
        <f aca="false">COUNTIFS('Duel Log'!AD$2:AD$5455,$A578,'Duel Log'!AA$2:AA$5455,"Loss")</f>
        <v>1</v>
      </c>
      <c r="F578" s="7" t="n">
        <f aca="false">COUNTIFS('Duel Log'!AD$2:AD$5455,$A578,'Duel Log'!AA$2:AA$5455,"Draw")</f>
        <v>0</v>
      </c>
      <c r="G578" s="13" t="n">
        <f aca="false">IFERROR(D578/C578,"")</f>
        <v>0</v>
      </c>
    </row>
    <row r="579" customFormat="false" ht="15" hidden="false" customHeight="true" outlineLevel="0" collapsed="false">
      <c r="A579" s="7" t="s">
        <v>2899</v>
      </c>
      <c r="B579" s="7" t="s">
        <v>15556</v>
      </c>
      <c r="C579" s="7" t="n">
        <f aca="false">COUNTIF('Duel Log'!AD$2:AD$5455,$A579)</f>
        <v>3</v>
      </c>
      <c r="D579" s="7" t="n">
        <f aca="false">COUNTIFS('Duel Log'!AD$2:AD$5455,$A579,'Duel Log'!AA$2:AA$5455,"Win")</f>
        <v>1</v>
      </c>
      <c r="E579" s="7" t="n">
        <f aca="false">COUNTIFS('Duel Log'!AD$2:AD$5455,$A579,'Duel Log'!AA$2:AA$5455,"Loss")</f>
        <v>2</v>
      </c>
      <c r="F579" s="7" t="n">
        <f aca="false">COUNTIFS('Duel Log'!AD$2:AD$5455,$A579,'Duel Log'!AA$2:AA$5455,"Draw")</f>
        <v>0</v>
      </c>
      <c r="G579" s="13" t="n">
        <f aca="false">IFERROR(D579/C579,"")</f>
        <v>0.333333333333333</v>
      </c>
    </row>
    <row r="580" customFormat="false" ht="15" hidden="false" customHeight="true" outlineLevel="0" collapsed="false">
      <c r="A580" s="7" t="s">
        <v>347</v>
      </c>
      <c r="B580" s="7" t="s">
        <v>343</v>
      </c>
      <c r="C580" s="7" t="n">
        <f aca="false">COUNTIF('Duel Log'!AD$2:AD$5455,$A580)</f>
        <v>1</v>
      </c>
      <c r="D580" s="7" t="n">
        <f aca="false">COUNTIFS('Duel Log'!AD$2:AD$5455,$A580,'Duel Log'!AA$2:AA$5455,"Win")</f>
        <v>0</v>
      </c>
      <c r="E580" s="7" t="n">
        <f aca="false">COUNTIFS('Duel Log'!AD$2:AD$5455,$A580,'Duel Log'!AA$2:AA$5455,"Loss")</f>
        <v>1</v>
      </c>
      <c r="F580" s="7" t="n">
        <f aca="false">COUNTIFS('Duel Log'!AD$2:AD$5455,$A580,'Duel Log'!AA$2:AA$5455,"Draw")</f>
        <v>0</v>
      </c>
      <c r="G580" s="13" t="n">
        <f aca="false">IFERROR(D580/C580,"")</f>
        <v>0</v>
      </c>
    </row>
    <row r="581" customFormat="false" ht="15" hidden="false" customHeight="true" outlineLevel="0" collapsed="false">
      <c r="A581" s="7" t="s">
        <v>9100</v>
      </c>
      <c r="B581" s="8" t="s">
        <v>558</v>
      </c>
      <c r="C581" s="7" t="n">
        <f aca="false">COUNTIF('Duel Log'!AD$2:AD$5455,$A581)</f>
        <v>1</v>
      </c>
      <c r="D581" s="7" t="n">
        <f aca="false">COUNTIFS('Duel Log'!AD$2:AD$5455,$A581,'Duel Log'!AA$2:AA$5455,"Win")</f>
        <v>1</v>
      </c>
      <c r="E581" s="7" t="n">
        <f aca="false">COUNTIFS('Duel Log'!AD$2:AD$5455,$A581,'Duel Log'!AA$2:AA$5455,"Loss")</f>
        <v>0</v>
      </c>
      <c r="F581" s="7" t="n">
        <f aca="false">COUNTIFS('Duel Log'!AD$2:AD$5455,$A581,'Duel Log'!AA$2:AA$5455,"Draw")</f>
        <v>0</v>
      </c>
      <c r="G581" s="13" t="n">
        <f aca="false">IFERROR(D581/C581,"")</f>
        <v>1</v>
      </c>
    </row>
    <row r="582" customFormat="false" ht="15" hidden="false" customHeight="true" outlineLevel="0" collapsed="false">
      <c r="A582" s="7" t="s">
        <v>691</v>
      </c>
      <c r="B582" s="7" t="s">
        <v>611</v>
      </c>
      <c r="C582" s="7" t="n">
        <f aca="false">COUNTIF('Duel Log'!AD$2:AD$5455,$A582)</f>
        <v>1</v>
      </c>
      <c r="D582" s="7" t="n">
        <f aca="false">COUNTIFS('Duel Log'!AD$2:AD$5455,$A582,'Duel Log'!AA$2:AA$5455,"Win")</f>
        <v>0</v>
      </c>
      <c r="E582" s="7" t="n">
        <f aca="false">COUNTIFS('Duel Log'!AD$2:AD$5455,$A582,'Duel Log'!AA$2:AA$5455,"Loss")</f>
        <v>1</v>
      </c>
      <c r="F582" s="7" t="n">
        <f aca="false">COUNTIFS('Duel Log'!AD$2:AD$5455,$A582,'Duel Log'!AA$2:AA$5455,"Draw")</f>
        <v>0</v>
      </c>
      <c r="G582" s="13" t="n">
        <f aca="false">IFERROR(D582/C582,"")</f>
        <v>0</v>
      </c>
    </row>
    <row r="583" customFormat="false" ht="15" hidden="false" customHeight="true" outlineLevel="0" collapsed="false">
      <c r="A583" s="7" t="s">
        <v>1499</v>
      </c>
      <c r="B583" s="7" t="s">
        <v>15557</v>
      </c>
      <c r="C583" s="7" t="n">
        <f aca="false">COUNTIF('Duel Log'!AD$2:AD$5455,$A583)</f>
        <v>4</v>
      </c>
      <c r="D583" s="7" t="n">
        <f aca="false">COUNTIFS('Duel Log'!AD$2:AD$5455,$A583,'Duel Log'!AA$2:AA$5455,"Win")</f>
        <v>2</v>
      </c>
      <c r="E583" s="7" t="n">
        <f aca="false">COUNTIFS('Duel Log'!AD$2:AD$5455,$A583,'Duel Log'!AA$2:AA$5455,"Loss")</f>
        <v>2</v>
      </c>
      <c r="F583" s="7" t="n">
        <f aca="false">COUNTIFS('Duel Log'!AD$2:AD$5455,$A583,'Duel Log'!AA$2:AA$5455,"Draw")</f>
        <v>0</v>
      </c>
      <c r="G583" s="13" t="n">
        <f aca="false">IFERROR(D583/C583,"")</f>
        <v>0.5</v>
      </c>
    </row>
    <row r="584" customFormat="false" ht="15" hidden="false" customHeight="true" outlineLevel="0" collapsed="false">
      <c r="A584" s="7" t="s">
        <v>1103</v>
      </c>
      <c r="B584" s="7" t="s">
        <v>15558</v>
      </c>
      <c r="C584" s="7" t="n">
        <f aca="false">COUNTIF('Duel Log'!AD$2:AD$5455,$A584)</f>
        <v>18</v>
      </c>
      <c r="D584" s="7" t="n">
        <f aca="false">COUNTIFS('Duel Log'!AD$2:AD$5455,$A584,'Duel Log'!AA$2:AA$5455,"Win")</f>
        <v>9</v>
      </c>
      <c r="E584" s="7" t="n">
        <f aca="false">COUNTIFS('Duel Log'!AD$2:AD$5455,$A584,'Duel Log'!AA$2:AA$5455,"Loss")</f>
        <v>9</v>
      </c>
      <c r="F584" s="7" t="n">
        <f aca="false">COUNTIFS('Duel Log'!AD$2:AD$5455,$A584,'Duel Log'!AA$2:AA$5455,"Draw")</f>
        <v>0</v>
      </c>
      <c r="G584" s="13" t="n">
        <f aca="false">IFERROR(D584/C584,"")</f>
        <v>0.5</v>
      </c>
    </row>
    <row r="585" customFormat="false" ht="15" hidden="false" customHeight="true" outlineLevel="0" collapsed="false">
      <c r="A585" s="7" t="s">
        <v>4311</v>
      </c>
      <c r="B585" s="7" t="s">
        <v>15559</v>
      </c>
      <c r="C585" s="7" t="n">
        <f aca="false">COUNTIF('Duel Log'!AD$2:AD$5455,$A585)</f>
        <v>4</v>
      </c>
      <c r="D585" s="7" t="n">
        <f aca="false">COUNTIFS('Duel Log'!AD$2:AD$5455,$A585,'Duel Log'!AA$2:AA$5455,"Win")</f>
        <v>3</v>
      </c>
      <c r="E585" s="7" t="n">
        <f aca="false">COUNTIFS('Duel Log'!AD$2:AD$5455,$A585,'Duel Log'!AA$2:AA$5455,"Loss")</f>
        <v>1</v>
      </c>
      <c r="F585" s="7" t="n">
        <f aca="false">COUNTIFS('Duel Log'!AD$2:AD$5455,$A585,'Duel Log'!AA$2:AA$5455,"Draw")</f>
        <v>0</v>
      </c>
      <c r="G585" s="13" t="n">
        <f aca="false">IFERROR(D585/C585,"")</f>
        <v>0.75</v>
      </c>
    </row>
    <row r="586" customFormat="false" ht="15" hidden="false" customHeight="true" outlineLevel="0" collapsed="false">
      <c r="A586" s="7" t="s">
        <v>6997</v>
      </c>
      <c r="B586" s="8" t="s">
        <v>1192</v>
      </c>
      <c r="C586" s="7" t="n">
        <f aca="false">COUNTIF('Duel Log'!AD$2:AD$5455,$A586)</f>
        <v>1</v>
      </c>
      <c r="D586" s="7" t="n">
        <f aca="false">COUNTIFS('Duel Log'!AD$2:AD$5455,$A586,'Duel Log'!AA$2:AA$5455,"Win")</f>
        <v>1</v>
      </c>
      <c r="E586" s="7" t="n">
        <f aca="false">COUNTIFS('Duel Log'!AD$2:AD$5455,$A586,'Duel Log'!AA$2:AA$5455,"Loss")</f>
        <v>0</v>
      </c>
      <c r="F586" s="7" t="n">
        <f aca="false">COUNTIFS('Duel Log'!AD$2:AD$5455,$A586,'Duel Log'!AA$2:AA$5455,"Draw")</f>
        <v>0</v>
      </c>
      <c r="G586" s="13" t="n">
        <f aca="false">IFERROR(D586/C586,"")</f>
        <v>1</v>
      </c>
    </row>
    <row r="587" customFormat="false" ht="15" hidden="false" customHeight="true" outlineLevel="0" collapsed="false">
      <c r="A587" s="7" t="s">
        <v>5357</v>
      </c>
      <c r="B587" s="7" t="s">
        <v>684</v>
      </c>
      <c r="C587" s="7" t="n">
        <f aca="false">COUNTIF('Duel Log'!AD$2:AD$5455,$A587)</f>
        <v>1</v>
      </c>
      <c r="D587" s="7" t="n">
        <f aca="false">COUNTIFS('Duel Log'!AD$2:AD$5455,$A587,'Duel Log'!AA$2:AA$5455,"Win")</f>
        <v>1</v>
      </c>
      <c r="E587" s="7" t="n">
        <f aca="false">COUNTIFS('Duel Log'!AD$2:AD$5455,$A587,'Duel Log'!AA$2:AA$5455,"Loss")</f>
        <v>0</v>
      </c>
      <c r="F587" s="7" t="n">
        <f aca="false">COUNTIFS('Duel Log'!AD$2:AD$5455,$A587,'Duel Log'!AA$2:AA$5455,"Draw")</f>
        <v>0</v>
      </c>
      <c r="G587" s="13" t="n">
        <f aca="false">IFERROR(D587/C587,"")</f>
        <v>1</v>
      </c>
    </row>
    <row r="588" customFormat="false" ht="15" hidden="false" customHeight="true" outlineLevel="0" collapsed="false">
      <c r="A588" s="7" t="s">
        <v>5007</v>
      </c>
      <c r="B588" s="8" t="s">
        <v>558</v>
      </c>
      <c r="C588" s="7" t="n">
        <f aca="false">COUNTIF('Duel Log'!AD$2:AD$5455,$A588)</f>
        <v>1</v>
      </c>
      <c r="D588" s="7" t="n">
        <f aca="false">COUNTIFS('Duel Log'!AD$2:AD$5455,$A588,'Duel Log'!AA$2:AA$5455,"Win")</f>
        <v>1</v>
      </c>
      <c r="E588" s="7" t="n">
        <f aca="false">COUNTIFS('Duel Log'!AD$2:AD$5455,$A588,'Duel Log'!AA$2:AA$5455,"Loss")</f>
        <v>0</v>
      </c>
      <c r="F588" s="7" t="n">
        <f aca="false">COUNTIFS('Duel Log'!AD$2:AD$5455,$A588,'Duel Log'!AA$2:AA$5455,"Draw")</f>
        <v>0</v>
      </c>
      <c r="G588" s="13" t="n">
        <f aca="false">IFERROR(D588/C588,"")</f>
        <v>1</v>
      </c>
    </row>
    <row r="589" customFormat="false" ht="15" hidden="false" customHeight="true" outlineLevel="0" collapsed="false">
      <c r="A589" s="7" t="s">
        <v>7447</v>
      </c>
      <c r="B589" s="7" t="s">
        <v>1676</v>
      </c>
      <c r="C589" s="7" t="n">
        <f aca="false">COUNTIF('Duel Log'!AD$2:AD$5455,$A589)</f>
        <v>1</v>
      </c>
      <c r="D589" s="7" t="n">
        <f aca="false">COUNTIFS('Duel Log'!AD$2:AD$5455,$A589,'Duel Log'!AA$2:AA$5455,"Win")</f>
        <v>1</v>
      </c>
      <c r="E589" s="7" t="n">
        <f aca="false">COUNTIFS('Duel Log'!AD$2:AD$5455,$A589,'Duel Log'!AA$2:AA$5455,"Loss")</f>
        <v>0</v>
      </c>
      <c r="F589" s="7" t="n">
        <f aca="false">COUNTIFS('Duel Log'!AD$2:AD$5455,$A589,'Duel Log'!AA$2:AA$5455,"Draw")</f>
        <v>0</v>
      </c>
      <c r="G589" s="13" t="n">
        <f aca="false">IFERROR(D589/C589,"")</f>
        <v>1</v>
      </c>
    </row>
    <row r="590" customFormat="false" ht="15" hidden="false" customHeight="true" outlineLevel="0" collapsed="false">
      <c r="A590" s="7" t="s">
        <v>1525</v>
      </c>
      <c r="B590" s="7" t="s">
        <v>15560</v>
      </c>
      <c r="C590" s="7" t="n">
        <f aca="false">COUNTIF('Duel Log'!AD$2:AD$5455,$A590)</f>
        <v>3</v>
      </c>
      <c r="D590" s="7" t="n">
        <f aca="false">COUNTIFS('Duel Log'!AD$2:AD$5455,$A590,'Duel Log'!AA$2:AA$5455,"Win")</f>
        <v>2</v>
      </c>
      <c r="E590" s="7" t="n">
        <f aca="false">COUNTIFS('Duel Log'!AD$2:AD$5455,$A590,'Duel Log'!AA$2:AA$5455,"Loss")</f>
        <v>1</v>
      </c>
      <c r="F590" s="7" t="n">
        <f aca="false">COUNTIFS('Duel Log'!AD$2:AD$5455,$A590,'Duel Log'!AA$2:AA$5455,"Draw")</f>
        <v>0</v>
      </c>
      <c r="G590" s="13" t="n">
        <f aca="false">IFERROR(D590/C590,"")</f>
        <v>0.666666666666667</v>
      </c>
    </row>
    <row r="591" customFormat="false" ht="15" hidden="false" customHeight="true" outlineLevel="0" collapsed="false">
      <c r="A591" s="7" t="s">
        <v>4126</v>
      </c>
      <c r="B591" s="7" t="s">
        <v>356</v>
      </c>
      <c r="C591" s="7" t="n">
        <f aca="false">COUNTIF('Duel Log'!AD$2:AD$5455,$A591)</f>
        <v>1</v>
      </c>
      <c r="D591" s="7" t="n">
        <f aca="false">COUNTIFS('Duel Log'!AD$2:AD$5455,$A591,'Duel Log'!AA$2:AA$5455,"Win")</f>
        <v>0</v>
      </c>
      <c r="E591" s="7" t="n">
        <f aca="false">COUNTIFS('Duel Log'!AD$2:AD$5455,$A591,'Duel Log'!AA$2:AA$5455,"Loss")</f>
        <v>1</v>
      </c>
      <c r="F591" s="7" t="n">
        <f aca="false">COUNTIFS('Duel Log'!AD$2:AD$5455,$A591,'Duel Log'!AA$2:AA$5455,"Draw")</f>
        <v>0</v>
      </c>
      <c r="G591" s="13" t="n">
        <f aca="false">IFERROR(D591/C591,"")</f>
        <v>0</v>
      </c>
    </row>
    <row r="592" customFormat="false" ht="15" hidden="false" customHeight="true" outlineLevel="0" collapsed="false">
      <c r="A592" s="7" t="s">
        <v>4023</v>
      </c>
      <c r="B592" s="7" t="s">
        <v>15561</v>
      </c>
      <c r="C592" s="7" t="n">
        <f aca="false">COUNTIF('Duel Log'!AD$2:AD$5455,$A592)</f>
        <v>4</v>
      </c>
      <c r="D592" s="7" t="n">
        <f aca="false">COUNTIFS('Duel Log'!AD$2:AD$5455,$A592,'Duel Log'!AA$2:AA$5455,"Win")</f>
        <v>4</v>
      </c>
      <c r="E592" s="7" t="n">
        <f aca="false">COUNTIFS('Duel Log'!AD$2:AD$5455,$A592,'Duel Log'!AA$2:AA$5455,"Loss")</f>
        <v>0</v>
      </c>
      <c r="F592" s="7" t="n">
        <f aca="false">COUNTIFS('Duel Log'!AD$2:AD$5455,$A592,'Duel Log'!AA$2:AA$5455,"Draw")</f>
        <v>0</v>
      </c>
      <c r="G592" s="13" t="n">
        <f aca="false">IFERROR(D592/C592,"")</f>
        <v>1</v>
      </c>
    </row>
    <row r="593" customFormat="false" ht="15" hidden="false" customHeight="true" outlineLevel="0" collapsed="false">
      <c r="A593" s="7" t="s">
        <v>4992</v>
      </c>
      <c r="B593" s="7" t="s">
        <v>15562</v>
      </c>
      <c r="C593" s="7" t="n">
        <f aca="false">COUNTIF('Duel Log'!AD$2:AD$5455,$A593)</f>
        <v>5</v>
      </c>
      <c r="D593" s="7" t="n">
        <f aca="false">COUNTIFS('Duel Log'!AD$2:AD$5455,$A593,'Duel Log'!AA$2:AA$5455,"Win")</f>
        <v>3</v>
      </c>
      <c r="E593" s="7" t="n">
        <f aca="false">COUNTIFS('Duel Log'!AD$2:AD$5455,$A593,'Duel Log'!AA$2:AA$5455,"Loss")</f>
        <v>2</v>
      </c>
      <c r="F593" s="7" t="n">
        <f aca="false">COUNTIFS('Duel Log'!AD$2:AD$5455,$A593,'Duel Log'!AA$2:AA$5455,"Draw")</f>
        <v>0</v>
      </c>
      <c r="G593" s="13" t="n">
        <f aca="false">IFERROR(D593/C593,"")</f>
        <v>0.6</v>
      </c>
    </row>
    <row r="594" customFormat="false" ht="15" hidden="false" customHeight="true" outlineLevel="0" collapsed="false">
      <c r="A594" s="7" t="s">
        <v>1513</v>
      </c>
      <c r="B594" s="7" t="s">
        <v>15563</v>
      </c>
      <c r="C594" s="7" t="n">
        <f aca="false">COUNTIF('Duel Log'!AD$2:AD$5455,$A594)</f>
        <v>2</v>
      </c>
      <c r="D594" s="7" t="n">
        <f aca="false">COUNTIFS('Duel Log'!AD$2:AD$5455,$A594,'Duel Log'!AA$2:AA$5455,"Win")</f>
        <v>2</v>
      </c>
      <c r="E594" s="7" t="n">
        <f aca="false">COUNTIFS('Duel Log'!AD$2:AD$5455,$A594,'Duel Log'!AA$2:AA$5455,"Loss")</f>
        <v>0</v>
      </c>
      <c r="F594" s="7" t="n">
        <f aca="false">COUNTIFS('Duel Log'!AD$2:AD$5455,$A594,'Duel Log'!AA$2:AA$5455,"Draw")</f>
        <v>0</v>
      </c>
      <c r="G594" s="13" t="n">
        <f aca="false">IFERROR(D594/C594,"")</f>
        <v>1</v>
      </c>
    </row>
    <row r="595" customFormat="false" ht="15" hidden="false" customHeight="true" outlineLevel="0" collapsed="false">
      <c r="A595" s="7" t="s">
        <v>6375</v>
      </c>
      <c r="B595" s="7" t="s">
        <v>1066</v>
      </c>
      <c r="C595" s="7" t="n">
        <f aca="false">COUNTIF('Duel Log'!AD$2:AD$5455,$A595)</f>
        <v>1</v>
      </c>
      <c r="D595" s="7" t="n">
        <f aca="false">COUNTIFS('Duel Log'!AD$2:AD$5455,$A595,'Duel Log'!AA$2:AA$5455,"Win")</f>
        <v>1</v>
      </c>
      <c r="E595" s="7" t="n">
        <f aca="false">COUNTIFS('Duel Log'!AD$2:AD$5455,$A595,'Duel Log'!AA$2:AA$5455,"Loss")</f>
        <v>0</v>
      </c>
      <c r="F595" s="7" t="n">
        <f aca="false">COUNTIFS('Duel Log'!AD$2:AD$5455,$A595,'Duel Log'!AA$2:AA$5455,"Draw")</f>
        <v>0</v>
      </c>
      <c r="G595" s="13" t="n">
        <f aca="false">IFERROR(D595/C595,"")</f>
        <v>1</v>
      </c>
    </row>
    <row r="596" customFormat="false" ht="15" hidden="false" customHeight="true" outlineLevel="0" collapsed="false">
      <c r="A596" s="7" t="s">
        <v>551</v>
      </c>
      <c r="B596" s="7" t="s">
        <v>15564</v>
      </c>
      <c r="C596" s="7" t="n">
        <f aca="false">COUNTIF('Duel Log'!AD$2:AD$5455,$A596)</f>
        <v>6</v>
      </c>
      <c r="D596" s="7" t="n">
        <f aca="false">COUNTIFS('Duel Log'!AD$2:AD$5455,$A596,'Duel Log'!AA$2:AA$5455,"Win")</f>
        <v>4</v>
      </c>
      <c r="E596" s="7" t="n">
        <f aca="false">COUNTIFS('Duel Log'!AD$2:AD$5455,$A596,'Duel Log'!AA$2:AA$5455,"Loss")</f>
        <v>2</v>
      </c>
      <c r="F596" s="7" t="n">
        <f aca="false">COUNTIFS('Duel Log'!AD$2:AD$5455,$A596,'Duel Log'!AA$2:AA$5455,"Draw")</f>
        <v>0</v>
      </c>
      <c r="G596" s="13" t="n">
        <f aca="false">IFERROR(D596/C596,"")</f>
        <v>0.666666666666667</v>
      </c>
    </row>
    <row r="597" customFormat="false" ht="15" hidden="false" customHeight="true" outlineLevel="0" collapsed="false">
      <c r="A597" s="7" t="s">
        <v>8312</v>
      </c>
      <c r="B597" s="7" t="s">
        <v>2808</v>
      </c>
      <c r="C597" s="7" t="n">
        <f aca="false">COUNTIF('Duel Log'!AD$2:AD$5455,$A597)</f>
        <v>1</v>
      </c>
      <c r="D597" s="7" t="n">
        <f aca="false">COUNTIFS('Duel Log'!AD$2:AD$5455,$A597,'Duel Log'!AA$2:AA$5455,"Win")</f>
        <v>1</v>
      </c>
      <c r="E597" s="7" t="n">
        <f aca="false">COUNTIFS('Duel Log'!AD$2:AD$5455,$A597,'Duel Log'!AA$2:AA$5455,"Loss")</f>
        <v>0</v>
      </c>
      <c r="F597" s="7" t="n">
        <f aca="false">COUNTIFS('Duel Log'!AD$2:AD$5455,$A597,'Duel Log'!AA$2:AA$5455,"Draw")</f>
        <v>0</v>
      </c>
      <c r="G597" s="13" t="n">
        <f aca="false">IFERROR(D597/C597,"")</f>
        <v>1</v>
      </c>
    </row>
    <row r="598" customFormat="false" ht="15" hidden="false" customHeight="true" outlineLevel="0" collapsed="false">
      <c r="A598" s="7" t="s">
        <v>3022</v>
      </c>
      <c r="B598" s="8" t="s">
        <v>1747</v>
      </c>
      <c r="C598" s="7" t="n">
        <f aca="false">COUNTIF('Duel Log'!AD$2:AD$5455,$A598)</f>
        <v>1</v>
      </c>
      <c r="D598" s="7" t="n">
        <f aca="false">COUNTIFS('Duel Log'!AD$2:AD$5455,$A598,'Duel Log'!AA$2:AA$5455,"Win")</f>
        <v>1</v>
      </c>
      <c r="E598" s="7" t="n">
        <f aca="false">COUNTIFS('Duel Log'!AD$2:AD$5455,$A598,'Duel Log'!AA$2:AA$5455,"Loss")</f>
        <v>0</v>
      </c>
      <c r="F598" s="7" t="n">
        <f aca="false">COUNTIFS('Duel Log'!AD$2:AD$5455,$A598,'Duel Log'!AA$2:AA$5455,"Draw")</f>
        <v>0</v>
      </c>
      <c r="G598" s="13" t="n">
        <f aca="false">IFERROR(D598/C598,"")</f>
        <v>1</v>
      </c>
    </row>
    <row r="599" customFormat="false" ht="15" hidden="false" customHeight="true" outlineLevel="0" collapsed="false">
      <c r="A599" s="7" t="s">
        <v>2943</v>
      </c>
      <c r="B599" s="7" t="s">
        <v>2629</v>
      </c>
      <c r="C599" s="7" t="n">
        <f aca="false">COUNTIF('Duel Log'!AD$2:AD$5455,$A599)</f>
        <v>1</v>
      </c>
      <c r="D599" s="7" t="n">
        <f aca="false">COUNTIFS('Duel Log'!AD$2:AD$5455,$A599,'Duel Log'!AA$2:AA$5455,"Win")</f>
        <v>1</v>
      </c>
      <c r="E599" s="7" t="n">
        <f aca="false">COUNTIFS('Duel Log'!AD$2:AD$5455,$A599,'Duel Log'!AA$2:AA$5455,"Loss")</f>
        <v>0</v>
      </c>
      <c r="F599" s="7" t="n">
        <f aca="false">COUNTIFS('Duel Log'!AD$2:AD$5455,$A599,'Duel Log'!AA$2:AA$5455,"Draw")</f>
        <v>0</v>
      </c>
      <c r="G599" s="13" t="n">
        <f aca="false">IFERROR(D599/C599,"")</f>
        <v>1</v>
      </c>
    </row>
    <row r="600" customFormat="false" ht="15" hidden="false" customHeight="true" outlineLevel="0" collapsed="false">
      <c r="A600" s="7" t="s">
        <v>5853</v>
      </c>
      <c r="B600" s="7" t="s">
        <v>584</v>
      </c>
      <c r="C600" s="7" t="n">
        <f aca="false">COUNTIF('Duel Log'!AD$2:AD$5455,$A600)</f>
        <v>1</v>
      </c>
      <c r="D600" s="7" t="n">
        <f aca="false">COUNTIFS('Duel Log'!AD$2:AD$5455,$A600,'Duel Log'!AA$2:AA$5455,"Win")</f>
        <v>1</v>
      </c>
      <c r="E600" s="7" t="n">
        <f aca="false">COUNTIFS('Duel Log'!AD$2:AD$5455,$A600,'Duel Log'!AA$2:AA$5455,"Loss")</f>
        <v>0</v>
      </c>
      <c r="F600" s="7" t="n">
        <f aca="false">COUNTIFS('Duel Log'!AD$2:AD$5455,$A600,'Duel Log'!AA$2:AA$5455,"Draw")</f>
        <v>0</v>
      </c>
      <c r="G600" s="13" t="n">
        <f aca="false">IFERROR(D600/C600,"")</f>
        <v>1</v>
      </c>
    </row>
    <row r="601" customFormat="false" ht="15" hidden="false" customHeight="true" outlineLevel="0" collapsed="false">
      <c r="A601" s="7" t="s">
        <v>1568</v>
      </c>
      <c r="B601" s="7" t="s">
        <v>15565</v>
      </c>
      <c r="C601" s="7" t="n">
        <f aca="false">COUNTIF('Duel Log'!AD$2:AD$5455,$A601)</f>
        <v>2</v>
      </c>
      <c r="D601" s="7" t="n">
        <f aca="false">COUNTIFS('Duel Log'!AD$2:AD$5455,$A601,'Duel Log'!AA$2:AA$5455,"Win")</f>
        <v>1</v>
      </c>
      <c r="E601" s="7" t="n">
        <f aca="false">COUNTIFS('Duel Log'!AD$2:AD$5455,$A601,'Duel Log'!AA$2:AA$5455,"Loss")</f>
        <v>1</v>
      </c>
      <c r="F601" s="7" t="n">
        <f aca="false">COUNTIFS('Duel Log'!AD$2:AD$5455,$A601,'Duel Log'!AA$2:AA$5455,"Draw")</f>
        <v>0</v>
      </c>
      <c r="G601" s="13" t="n">
        <f aca="false">IFERROR(D601/C601,"")</f>
        <v>0.5</v>
      </c>
    </row>
    <row r="602" customFormat="false" ht="15" hidden="false" customHeight="true" outlineLevel="0" collapsed="false">
      <c r="A602" s="7" t="s">
        <v>5615</v>
      </c>
      <c r="B602" s="7" t="s">
        <v>1206</v>
      </c>
      <c r="C602" s="7" t="n">
        <f aca="false">COUNTIF('Duel Log'!AD$2:AD$5455,$A602)</f>
        <v>1</v>
      </c>
      <c r="D602" s="7" t="n">
        <f aca="false">COUNTIFS('Duel Log'!AD$2:AD$5455,$A602,'Duel Log'!AA$2:AA$5455,"Win")</f>
        <v>0</v>
      </c>
      <c r="E602" s="7" t="n">
        <f aca="false">COUNTIFS('Duel Log'!AD$2:AD$5455,$A602,'Duel Log'!AA$2:AA$5455,"Loss")</f>
        <v>1</v>
      </c>
      <c r="F602" s="7" t="n">
        <f aca="false">COUNTIFS('Duel Log'!AD$2:AD$5455,$A602,'Duel Log'!AA$2:AA$5455,"Draw")</f>
        <v>0</v>
      </c>
      <c r="G602" s="13" t="n">
        <f aca="false">IFERROR(D602/C602,"")</f>
        <v>0</v>
      </c>
    </row>
    <row r="603" customFormat="false" ht="15" hidden="false" customHeight="true" outlineLevel="0" collapsed="false">
      <c r="A603" s="7" t="s">
        <v>4524</v>
      </c>
      <c r="B603" s="7" t="s">
        <v>533</v>
      </c>
      <c r="C603" s="7" t="n">
        <f aca="false">COUNTIF('Duel Log'!AD$2:AD$5455,$A603)</f>
        <v>1</v>
      </c>
      <c r="D603" s="7" t="n">
        <f aca="false">COUNTIFS('Duel Log'!AD$2:AD$5455,$A603,'Duel Log'!AA$2:AA$5455,"Win")</f>
        <v>1</v>
      </c>
      <c r="E603" s="7" t="n">
        <f aca="false">COUNTIFS('Duel Log'!AD$2:AD$5455,$A603,'Duel Log'!AA$2:AA$5455,"Loss")</f>
        <v>0</v>
      </c>
      <c r="F603" s="7" t="n">
        <f aca="false">COUNTIFS('Duel Log'!AD$2:AD$5455,$A603,'Duel Log'!AA$2:AA$5455,"Draw")</f>
        <v>0</v>
      </c>
      <c r="G603" s="13" t="n">
        <f aca="false">IFERROR(D603/C603,"")</f>
        <v>1</v>
      </c>
    </row>
    <row r="604" customFormat="false" ht="15" hidden="false" customHeight="true" outlineLevel="0" collapsed="false">
      <c r="A604" s="7" t="s">
        <v>3123</v>
      </c>
      <c r="B604" s="7" t="s">
        <v>1676</v>
      </c>
      <c r="C604" s="7" t="n">
        <f aca="false">COUNTIF('Duel Log'!AD$2:AD$5455,$A604)</f>
        <v>1</v>
      </c>
      <c r="D604" s="7" t="n">
        <f aca="false">COUNTIFS('Duel Log'!AD$2:AD$5455,$A604,'Duel Log'!AA$2:AA$5455,"Win")</f>
        <v>0</v>
      </c>
      <c r="E604" s="7" t="n">
        <f aca="false">COUNTIFS('Duel Log'!AD$2:AD$5455,$A604,'Duel Log'!AA$2:AA$5455,"Loss")</f>
        <v>1</v>
      </c>
      <c r="F604" s="7" t="n">
        <f aca="false">COUNTIFS('Duel Log'!AD$2:AD$5455,$A604,'Duel Log'!AA$2:AA$5455,"Draw")</f>
        <v>0</v>
      </c>
      <c r="G604" s="13" t="n">
        <f aca="false">IFERROR(D604/C604,"")</f>
        <v>0</v>
      </c>
    </row>
    <row r="605" customFormat="false" ht="15" hidden="false" customHeight="true" outlineLevel="0" collapsed="false">
      <c r="A605" s="7" t="s">
        <v>6423</v>
      </c>
      <c r="B605" s="7" t="s">
        <v>2119</v>
      </c>
      <c r="C605" s="7" t="n">
        <f aca="false">COUNTIF('Duel Log'!AD$2:AD$5455,$A605)</f>
        <v>1</v>
      </c>
      <c r="D605" s="7" t="n">
        <f aca="false">COUNTIFS('Duel Log'!AD$2:AD$5455,$A605,'Duel Log'!AA$2:AA$5455,"Win")</f>
        <v>1</v>
      </c>
      <c r="E605" s="7" t="n">
        <f aca="false">COUNTIFS('Duel Log'!AD$2:AD$5455,$A605,'Duel Log'!AA$2:AA$5455,"Loss")</f>
        <v>0</v>
      </c>
      <c r="F605" s="7" t="n">
        <f aca="false">COUNTIFS('Duel Log'!AD$2:AD$5455,$A605,'Duel Log'!AA$2:AA$5455,"Draw")</f>
        <v>0</v>
      </c>
      <c r="G605" s="13" t="n">
        <f aca="false">IFERROR(D605/C605,"")</f>
        <v>1</v>
      </c>
    </row>
    <row r="606" customFormat="false" ht="15" hidden="false" customHeight="true" outlineLevel="0" collapsed="false">
      <c r="A606" s="7" t="s">
        <v>5034</v>
      </c>
      <c r="B606" s="7" t="s">
        <v>613</v>
      </c>
      <c r="C606" s="7" t="n">
        <f aca="false">COUNTIF('Duel Log'!AD$2:AD$5455,$A606)</f>
        <v>1</v>
      </c>
      <c r="D606" s="7" t="n">
        <f aca="false">COUNTIFS('Duel Log'!AD$2:AD$5455,$A606,'Duel Log'!AA$2:AA$5455,"Win")</f>
        <v>1</v>
      </c>
      <c r="E606" s="7" t="n">
        <f aca="false">COUNTIFS('Duel Log'!AD$2:AD$5455,$A606,'Duel Log'!AA$2:AA$5455,"Loss")</f>
        <v>0</v>
      </c>
      <c r="F606" s="7" t="n">
        <f aca="false">COUNTIFS('Duel Log'!AD$2:AD$5455,$A606,'Duel Log'!AA$2:AA$5455,"Draw")</f>
        <v>0</v>
      </c>
      <c r="G606" s="13" t="n">
        <f aca="false">IFERROR(D606/C606,"")</f>
        <v>1</v>
      </c>
    </row>
    <row r="607" customFormat="false" ht="15" hidden="false" customHeight="true" outlineLevel="0" collapsed="false">
      <c r="A607" s="7" t="s">
        <v>2462</v>
      </c>
      <c r="B607" s="7" t="s">
        <v>613</v>
      </c>
      <c r="C607" s="7" t="n">
        <f aca="false">COUNTIF('Duel Log'!AD$2:AD$5455,$A607)</f>
        <v>2</v>
      </c>
      <c r="D607" s="7" t="n">
        <f aca="false">COUNTIFS('Duel Log'!AD$2:AD$5455,$A607,'Duel Log'!AA$2:AA$5455,"Win")</f>
        <v>1</v>
      </c>
      <c r="E607" s="7" t="n">
        <f aca="false">COUNTIFS('Duel Log'!AD$2:AD$5455,$A607,'Duel Log'!AA$2:AA$5455,"Loss")</f>
        <v>1</v>
      </c>
      <c r="F607" s="7" t="n">
        <f aca="false">COUNTIFS('Duel Log'!AD$2:AD$5455,$A607,'Duel Log'!AA$2:AA$5455,"Draw")</f>
        <v>0</v>
      </c>
      <c r="G607" s="13" t="n">
        <f aca="false">IFERROR(D607/C607,"")</f>
        <v>0.5</v>
      </c>
    </row>
    <row r="608" customFormat="false" ht="15" hidden="false" customHeight="true" outlineLevel="0" collapsed="false">
      <c r="A608" s="7" t="s">
        <v>8657</v>
      </c>
      <c r="B608" s="7" t="s">
        <v>733</v>
      </c>
      <c r="C608" s="7" t="n">
        <f aca="false">COUNTIF('Duel Log'!AD$2:AD$5455,$A608)</f>
        <v>1</v>
      </c>
      <c r="D608" s="7" t="n">
        <f aca="false">COUNTIFS('Duel Log'!AD$2:AD$5455,$A608,'Duel Log'!AA$2:AA$5455,"Win")</f>
        <v>1</v>
      </c>
      <c r="E608" s="7" t="n">
        <f aca="false">COUNTIFS('Duel Log'!AD$2:AD$5455,$A608,'Duel Log'!AA$2:AA$5455,"Loss")</f>
        <v>0</v>
      </c>
      <c r="F608" s="7" t="n">
        <f aca="false">COUNTIFS('Duel Log'!AD$2:AD$5455,$A608,'Duel Log'!AA$2:AA$5455,"Draw")</f>
        <v>0</v>
      </c>
      <c r="G608" s="13" t="n">
        <f aca="false">IFERROR(D608/C608,"")</f>
        <v>1</v>
      </c>
    </row>
    <row r="609" customFormat="false" ht="15" hidden="false" customHeight="true" outlineLevel="0" collapsed="false">
      <c r="A609" s="7" t="s">
        <v>2879</v>
      </c>
      <c r="B609" s="7" t="s">
        <v>2629</v>
      </c>
      <c r="C609" s="7" t="n">
        <f aca="false">COUNTIF('Duel Log'!AD$2:AD$5455,$A609)</f>
        <v>2</v>
      </c>
      <c r="D609" s="7" t="n">
        <f aca="false">COUNTIFS('Duel Log'!AD$2:AD$5455,$A609,'Duel Log'!AA$2:AA$5455,"Win")</f>
        <v>2</v>
      </c>
      <c r="E609" s="7" t="n">
        <f aca="false">COUNTIFS('Duel Log'!AD$2:AD$5455,$A609,'Duel Log'!AA$2:AA$5455,"Loss")</f>
        <v>0</v>
      </c>
      <c r="F609" s="7" t="n">
        <f aca="false">COUNTIFS('Duel Log'!AD$2:AD$5455,$A609,'Duel Log'!AA$2:AA$5455,"Draw")</f>
        <v>0</v>
      </c>
      <c r="G609" s="13" t="n">
        <f aca="false">IFERROR(D609/C609,"")</f>
        <v>1</v>
      </c>
    </row>
    <row r="610" customFormat="false" ht="15" hidden="false" customHeight="true" outlineLevel="0" collapsed="false">
      <c r="A610" s="7" t="s">
        <v>1070</v>
      </c>
      <c r="B610" s="7" t="s">
        <v>15566</v>
      </c>
      <c r="C610" s="7" t="n">
        <f aca="false">COUNTIF('Duel Log'!AD$2:AD$5455,$A610)</f>
        <v>7</v>
      </c>
      <c r="D610" s="7" t="n">
        <f aca="false">COUNTIFS('Duel Log'!AD$2:AD$5455,$A610,'Duel Log'!AA$2:AA$5455,"Win")</f>
        <v>3</v>
      </c>
      <c r="E610" s="7" t="n">
        <f aca="false">COUNTIFS('Duel Log'!AD$2:AD$5455,$A610,'Duel Log'!AA$2:AA$5455,"Loss")</f>
        <v>4</v>
      </c>
      <c r="F610" s="7" t="n">
        <f aca="false">COUNTIFS('Duel Log'!AD$2:AD$5455,$A610,'Duel Log'!AA$2:AA$5455,"Draw")</f>
        <v>0</v>
      </c>
      <c r="G610" s="13" t="n">
        <f aca="false">IFERROR(D610/C610,"")</f>
        <v>0.428571428571429</v>
      </c>
    </row>
    <row r="611" customFormat="false" ht="15" hidden="false" customHeight="true" outlineLevel="0" collapsed="false">
      <c r="A611" s="7" t="s">
        <v>8538</v>
      </c>
      <c r="B611" s="8" t="s">
        <v>431</v>
      </c>
      <c r="C611" s="7" t="n">
        <f aca="false">COUNTIF('Duel Log'!AD$2:AD$5455,$A611)</f>
        <v>1</v>
      </c>
      <c r="D611" s="7" t="n">
        <f aca="false">COUNTIFS('Duel Log'!AD$2:AD$5455,$A611,'Duel Log'!AA$2:AA$5455,"Win")</f>
        <v>0</v>
      </c>
      <c r="E611" s="7" t="n">
        <f aca="false">COUNTIFS('Duel Log'!AD$2:AD$5455,$A611,'Duel Log'!AA$2:AA$5455,"Loss")</f>
        <v>1</v>
      </c>
      <c r="F611" s="7" t="n">
        <f aca="false">COUNTIFS('Duel Log'!AD$2:AD$5455,$A611,'Duel Log'!AA$2:AA$5455,"Draw")</f>
        <v>0</v>
      </c>
      <c r="G611" s="13" t="n">
        <f aca="false">IFERROR(D611/C611,"")</f>
        <v>0</v>
      </c>
    </row>
    <row r="612" customFormat="false" ht="15" hidden="false" customHeight="true" outlineLevel="0" collapsed="false">
      <c r="A612" s="7" t="s">
        <v>9254</v>
      </c>
      <c r="B612" s="8" t="s">
        <v>1192</v>
      </c>
      <c r="C612" s="7" t="n">
        <f aca="false">COUNTIF('Duel Log'!AD$2:AD$5455,$A612)</f>
        <v>1</v>
      </c>
      <c r="D612" s="7" t="n">
        <f aca="false">COUNTIFS('Duel Log'!AD$2:AD$5455,$A612,'Duel Log'!AA$2:AA$5455,"Win")</f>
        <v>0</v>
      </c>
      <c r="E612" s="7" t="n">
        <f aca="false">COUNTIFS('Duel Log'!AD$2:AD$5455,$A612,'Duel Log'!AA$2:AA$5455,"Loss")</f>
        <v>1</v>
      </c>
      <c r="F612" s="7" t="n">
        <f aca="false">COUNTIFS('Duel Log'!AD$2:AD$5455,$A612,'Duel Log'!AA$2:AA$5455,"Draw")</f>
        <v>0</v>
      </c>
      <c r="G612" s="13" t="n">
        <f aca="false">IFERROR(D612/C612,"")</f>
        <v>0</v>
      </c>
    </row>
    <row r="613" customFormat="false" ht="15" hidden="false" customHeight="true" outlineLevel="0" collapsed="false">
      <c r="A613" s="7" t="s">
        <v>5837</v>
      </c>
      <c r="B613" s="7" t="s">
        <v>584</v>
      </c>
      <c r="C613" s="7" t="n">
        <f aca="false">COUNTIF('Duel Log'!AD$2:AD$5455,$A613)</f>
        <v>1</v>
      </c>
      <c r="D613" s="7" t="n">
        <f aca="false">COUNTIFS('Duel Log'!AD$2:AD$5455,$A613,'Duel Log'!AA$2:AA$5455,"Win")</f>
        <v>0</v>
      </c>
      <c r="E613" s="7" t="n">
        <f aca="false">COUNTIFS('Duel Log'!AD$2:AD$5455,$A613,'Duel Log'!AA$2:AA$5455,"Loss")</f>
        <v>1</v>
      </c>
      <c r="F613" s="7" t="n">
        <f aca="false">COUNTIFS('Duel Log'!AD$2:AD$5455,$A613,'Duel Log'!AA$2:AA$5455,"Draw")</f>
        <v>0</v>
      </c>
      <c r="G613" s="13" t="n">
        <f aca="false">IFERROR(D613/C613,"")</f>
        <v>0</v>
      </c>
    </row>
    <row r="614" customFormat="false" ht="15" hidden="false" customHeight="true" outlineLevel="0" collapsed="false">
      <c r="A614" s="7" t="s">
        <v>1586</v>
      </c>
      <c r="B614" s="7" t="s">
        <v>343</v>
      </c>
      <c r="C614" s="7" t="n">
        <f aca="false">COUNTIF('Duel Log'!AD$2:AD$5455,$A614)</f>
        <v>1</v>
      </c>
      <c r="D614" s="7" t="n">
        <f aca="false">COUNTIFS('Duel Log'!AD$2:AD$5455,$A614,'Duel Log'!AA$2:AA$5455,"Win")</f>
        <v>0</v>
      </c>
      <c r="E614" s="7" t="n">
        <f aca="false">COUNTIFS('Duel Log'!AD$2:AD$5455,$A614,'Duel Log'!AA$2:AA$5455,"Loss")</f>
        <v>1</v>
      </c>
      <c r="F614" s="7" t="n">
        <f aca="false">COUNTIFS('Duel Log'!AD$2:AD$5455,$A614,'Duel Log'!AA$2:AA$5455,"Draw")</f>
        <v>0</v>
      </c>
      <c r="G614" s="13" t="n">
        <f aca="false">IFERROR(D614/C614,"")</f>
        <v>0</v>
      </c>
    </row>
    <row r="615" customFormat="false" ht="15" hidden="false" customHeight="true" outlineLevel="0" collapsed="false">
      <c r="A615" s="7" t="s">
        <v>3250</v>
      </c>
      <c r="B615" s="8" t="s">
        <v>431</v>
      </c>
      <c r="C615" s="7" t="n">
        <f aca="false">COUNTIF('Duel Log'!AD$2:AD$5455,$A615)</f>
        <v>1</v>
      </c>
      <c r="D615" s="7" t="n">
        <f aca="false">COUNTIFS('Duel Log'!AD$2:AD$5455,$A615,'Duel Log'!AA$2:AA$5455,"Win")</f>
        <v>1</v>
      </c>
      <c r="E615" s="7" t="n">
        <f aca="false">COUNTIFS('Duel Log'!AD$2:AD$5455,$A615,'Duel Log'!AA$2:AA$5455,"Loss")</f>
        <v>0</v>
      </c>
      <c r="F615" s="7" t="n">
        <f aca="false">COUNTIFS('Duel Log'!AD$2:AD$5455,$A615,'Duel Log'!AA$2:AA$5455,"Draw")</f>
        <v>0</v>
      </c>
      <c r="G615" s="13" t="n">
        <f aca="false">IFERROR(D615/C615,"")</f>
        <v>1</v>
      </c>
    </row>
    <row r="616" customFormat="false" ht="15" hidden="false" customHeight="true" outlineLevel="0" collapsed="false">
      <c r="A616" s="7" t="s">
        <v>603</v>
      </c>
      <c r="B616" s="7" t="s">
        <v>15567</v>
      </c>
      <c r="C616" s="7" t="n">
        <f aca="false">COUNTIF('Duel Log'!AD$2:AD$5455,$A616)</f>
        <v>131</v>
      </c>
      <c r="D616" s="7" t="n">
        <f aca="false">COUNTIFS('Duel Log'!AD$2:AD$5455,$A616,'Duel Log'!AA$2:AA$5455,"Win")</f>
        <v>62</v>
      </c>
      <c r="E616" s="7" t="n">
        <f aca="false">COUNTIFS('Duel Log'!AD$2:AD$5455,$A616,'Duel Log'!AA$2:AA$5455,"Loss")</f>
        <v>68</v>
      </c>
      <c r="F616" s="7" t="n">
        <f aca="false">COUNTIFS('Duel Log'!AD$2:AD$5455,$A616,'Duel Log'!AA$2:AA$5455,"Draw")</f>
        <v>1</v>
      </c>
      <c r="G616" s="13" t="n">
        <f aca="false">IFERROR(D616/C616,"")</f>
        <v>0.473282442748092</v>
      </c>
    </row>
    <row r="617" customFormat="false" ht="15" hidden="false" customHeight="true" outlineLevel="0" collapsed="false">
      <c r="A617" s="7" t="s">
        <v>2011</v>
      </c>
      <c r="B617" s="7" t="s">
        <v>15568</v>
      </c>
      <c r="C617" s="7" t="n">
        <f aca="false">COUNTIF('Duel Log'!AD$2:AD$5455,$A617)</f>
        <v>2</v>
      </c>
      <c r="D617" s="7" t="n">
        <f aca="false">COUNTIFS('Duel Log'!AD$2:AD$5455,$A617,'Duel Log'!AA$2:AA$5455,"Win")</f>
        <v>2</v>
      </c>
      <c r="E617" s="7" t="n">
        <f aca="false">COUNTIFS('Duel Log'!AD$2:AD$5455,$A617,'Duel Log'!AA$2:AA$5455,"Loss")</f>
        <v>0</v>
      </c>
      <c r="F617" s="7" t="n">
        <f aca="false">COUNTIFS('Duel Log'!AD$2:AD$5455,$A617,'Duel Log'!AA$2:AA$5455,"Draw")</f>
        <v>0</v>
      </c>
      <c r="G617" s="13" t="n">
        <f aca="false">IFERROR(D617/C617,"")</f>
        <v>1</v>
      </c>
    </row>
    <row r="618" customFormat="false" ht="15" hidden="false" customHeight="true" outlineLevel="0" collapsed="false">
      <c r="A618" s="7" t="s">
        <v>7522</v>
      </c>
      <c r="B618" s="7" t="s">
        <v>1711</v>
      </c>
      <c r="C618" s="7" t="n">
        <f aca="false">COUNTIF('Duel Log'!AD$2:AD$5455,$A618)</f>
        <v>1</v>
      </c>
      <c r="D618" s="7" t="n">
        <f aca="false">COUNTIFS('Duel Log'!AD$2:AD$5455,$A618,'Duel Log'!AA$2:AA$5455,"Win")</f>
        <v>0</v>
      </c>
      <c r="E618" s="7" t="n">
        <f aca="false">COUNTIFS('Duel Log'!AD$2:AD$5455,$A618,'Duel Log'!AA$2:AA$5455,"Loss")</f>
        <v>1</v>
      </c>
      <c r="F618" s="7" t="n">
        <f aca="false">COUNTIFS('Duel Log'!AD$2:AD$5455,$A618,'Duel Log'!AA$2:AA$5455,"Draw")</f>
        <v>0</v>
      </c>
      <c r="G618" s="13" t="n">
        <f aca="false">IFERROR(D618/C618,"")</f>
        <v>0</v>
      </c>
    </row>
    <row r="619" customFormat="false" ht="15" hidden="false" customHeight="true" outlineLevel="0" collapsed="false">
      <c r="A619" s="7" t="s">
        <v>3700</v>
      </c>
      <c r="B619" s="7" t="s">
        <v>15569</v>
      </c>
      <c r="C619" s="7" t="n">
        <f aca="false">COUNTIF('Duel Log'!AD$2:AD$5455,$A619)</f>
        <v>2</v>
      </c>
      <c r="D619" s="7" t="n">
        <f aca="false">COUNTIFS('Duel Log'!AD$2:AD$5455,$A619,'Duel Log'!AA$2:AA$5455,"Win")</f>
        <v>2</v>
      </c>
      <c r="E619" s="7" t="n">
        <f aca="false">COUNTIFS('Duel Log'!AD$2:AD$5455,$A619,'Duel Log'!AA$2:AA$5455,"Loss")</f>
        <v>0</v>
      </c>
      <c r="F619" s="7" t="n">
        <f aca="false">COUNTIFS('Duel Log'!AD$2:AD$5455,$A619,'Duel Log'!AA$2:AA$5455,"Draw")</f>
        <v>0</v>
      </c>
      <c r="G619" s="13" t="n">
        <f aca="false">IFERROR(D619/C619,"")</f>
        <v>1</v>
      </c>
    </row>
    <row r="620" customFormat="false" ht="15" hidden="false" customHeight="true" outlineLevel="0" collapsed="false">
      <c r="A620" s="7" t="s">
        <v>2638</v>
      </c>
      <c r="B620" s="8" t="s">
        <v>431</v>
      </c>
      <c r="C620" s="7" t="n">
        <f aca="false">COUNTIF('Duel Log'!AD$2:AD$5455,$A620)</f>
        <v>2</v>
      </c>
      <c r="D620" s="7" t="n">
        <f aca="false">COUNTIFS('Duel Log'!AD$2:AD$5455,$A620,'Duel Log'!AA$2:AA$5455,"Win")</f>
        <v>1</v>
      </c>
      <c r="E620" s="7" t="n">
        <f aca="false">COUNTIFS('Duel Log'!AD$2:AD$5455,$A620,'Duel Log'!AA$2:AA$5455,"Loss")</f>
        <v>1</v>
      </c>
      <c r="F620" s="7" t="n">
        <f aca="false">COUNTIFS('Duel Log'!AD$2:AD$5455,$A620,'Duel Log'!AA$2:AA$5455,"Draw")</f>
        <v>0</v>
      </c>
      <c r="G620" s="13" t="n">
        <f aca="false">IFERROR(D620/C620,"")</f>
        <v>0.5</v>
      </c>
    </row>
    <row r="621" customFormat="false" ht="15" hidden="false" customHeight="true" outlineLevel="0" collapsed="false">
      <c r="A621" s="7" t="s">
        <v>964</v>
      </c>
      <c r="B621" s="7" t="s">
        <v>15570</v>
      </c>
      <c r="C621" s="7" t="n">
        <f aca="false">COUNTIF('Duel Log'!AD$2:AD$5455,$A621)</f>
        <v>4</v>
      </c>
      <c r="D621" s="7" t="n">
        <f aca="false">COUNTIFS('Duel Log'!AD$2:AD$5455,$A621,'Duel Log'!AA$2:AA$5455,"Win")</f>
        <v>1</v>
      </c>
      <c r="E621" s="7" t="n">
        <f aca="false">COUNTIFS('Duel Log'!AD$2:AD$5455,$A621,'Duel Log'!AA$2:AA$5455,"Loss")</f>
        <v>3</v>
      </c>
      <c r="F621" s="7" t="n">
        <f aca="false">COUNTIFS('Duel Log'!AD$2:AD$5455,$A621,'Duel Log'!AA$2:AA$5455,"Draw")</f>
        <v>0</v>
      </c>
      <c r="G621" s="13" t="n">
        <f aca="false">IFERROR(D621/C621,"")</f>
        <v>0.25</v>
      </c>
    </row>
    <row r="622" customFormat="false" ht="15" hidden="false" customHeight="true" outlineLevel="0" collapsed="false">
      <c r="A622" s="7" t="s">
        <v>5130</v>
      </c>
      <c r="B622" s="7" t="s">
        <v>613</v>
      </c>
      <c r="C622" s="7" t="n">
        <f aca="false">COUNTIF('Duel Log'!AD$2:AD$5455,$A622)</f>
        <v>1</v>
      </c>
      <c r="D622" s="7" t="n">
        <f aca="false">COUNTIFS('Duel Log'!AD$2:AD$5455,$A622,'Duel Log'!AA$2:AA$5455,"Win")</f>
        <v>0</v>
      </c>
      <c r="E622" s="7" t="n">
        <f aca="false">COUNTIFS('Duel Log'!AD$2:AD$5455,$A622,'Duel Log'!AA$2:AA$5455,"Loss")</f>
        <v>1</v>
      </c>
      <c r="F622" s="7" t="n">
        <f aca="false">COUNTIFS('Duel Log'!AD$2:AD$5455,$A622,'Duel Log'!AA$2:AA$5455,"Draw")</f>
        <v>0</v>
      </c>
      <c r="G622" s="13" t="n">
        <f aca="false">IFERROR(D622/C622,"")</f>
        <v>0</v>
      </c>
    </row>
    <row r="623" customFormat="false" ht="15" hidden="false" customHeight="true" outlineLevel="0" collapsed="false">
      <c r="A623" s="7" t="s">
        <v>1270</v>
      </c>
      <c r="B623" s="7" t="s">
        <v>15571</v>
      </c>
      <c r="C623" s="7" t="n">
        <f aca="false">COUNTIF('Duel Log'!AD$2:AD$5455,$A623)</f>
        <v>2</v>
      </c>
      <c r="D623" s="7" t="n">
        <f aca="false">COUNTIFS('Duel Log'!AD$2:AD$5455,$A623,'Duel Log'!AA$2:AA$5455,"Win")</f>
        <v>2</v>
      </c>
      <c r="E623" s="7" t="n">
        <f aca="false">COUNTIFS('Duel Log'!AD$2:AD$5455,$A623,'Duel Log'!AA$2:AA$5455,"Loss")</f>
        <v>0</v>
      </c>
      <c r="F623" s="7" t="n">
        <f aca="false">COUNTIFS('Duel Log'!AD$2:AD$5455,$A623,'Duel Log'!AA$2:AA$5455,"Draw")</f>
        <v>0</v>
      </c>
      <c r="G623" s="13" t="n">
        <f aca="false">IFERROR(D623/C623,"")</f>
        <v>1</v>
      </c>
    </row>
    <row r="624" customFormat="false" ht="15" hidden="false" customHeight="true" outlineLevel="0" collapsed="false">
      <c r="A624" s="7" t="s">
        <v>7849</v>
      </c>
      <c r="B624" s="7" t="s">
        <v>253</v>
      </c>
      <c r="C624" s="7" t="n">
        <f aca="false">COUNTIF('Duel Log'!AD$2:AD$5455,$A624)</f>
        <v>1</v>
      </c>
      <c r="D624" s="7" t="n">
        <f aca="false">COUNTIFS('Duel Log'!AD$2:AD$5455,$A624,'Duel Log'!AA$2:AA$5455,"Win")</f>
        <v>1</v>
      </c>
      <c r="E624" s="7" t="n">
        <f aca="false">COUNTIFS('Duel Log'!AD$2:AD$5455,$A624,'Duel Log'!AA$2:AA$5455,"Loss")</f>
        <v>0</v>
      </c>
      <c r="F624" s="7" t="n">
        <f aca="false">COUNTIFS('Duel Log'!AD$2:AD$5455,$A624,'Duel Log'!AA$2:AA$5455,"Draw")</f>
        <v>0</v>
      </c>
      <c r="G624" s="13" t="n">
        <f aca="false">IFERROR(D624/C624,"")</f>
        <v>1</v>
      </c>
    </row>
    <row r="625" customFormat="false" ht="15" hidden="false" customHeight="true" outlineLevel="0" collapsed="false">
      <c r="A625" s="7" t="s">
        <v>3597</v>
      </c>
      <c r="B625" s="7" t="s">
        <v>15572</v>
      </c>
      <c r="C625" s="7" t="n">
        <f aca="false">COUNTIF('Duel Log'!AD$2:AD$5455,$A625)</f>
        <v>4</v>
      </c>
      <c r="D625" s="7" t="n">
        <f aca="false">COUNTIFS('Duel Log'!AD$2:AD$5455,$A625,'Duel Log'!AA$2:AA$5455,"Win")</f>
        <v>2</v>
      </c>
      <c r="E625" s="7" t="n">
        <f aca="false">COUNTIFS('Duel Log'!AD$2:AD$5455,$A625,'Duel Log'!AA$2:AA$5455,"Loss")</f>
        <v>2</v>
      </c>
      <c r="F625" s="7" t="n">
        <f aca="false">COUNTIFS('Duel Log'!AD$2:AD$5455,$A625,'Duel Log'!AA$2:AA$5455,"Draw")</f>
        <v>0</v>
      </c>
      <c r="G625" s="13" t="n">
        <f aca="false">IFERROR(D625/C625,"")</f>
        <v>0.5</v>
      </c>
    </row>
    <row r="626" customFormat="false" ht="15" hidden="false" customHeight="true" outlineLevel="0" collapsed="false">
      <c r="A626" s="7" t="s">
        <v>7448</v>
      </c>
      <c r="B626" s="7" t="s">
        <v>15573</v>
      </c>
      <c r="C626" s="7" t="n">
        <f aca="false">COUNTIF('Duel Log'!AD$2:AD$5455,$A626)</f>
        <v>2</v>
      </c>
      <c r="D626" s="7" t="n">
        <f aca="false">COUNTIFS('Duel Log'!AD$2:AD$5455,$A626,'Duel Log'!AA$2:AA$5455,"Win")</f>
        <v>1</v>
      </c>
      <c r="E626" s="7" t="n">
        <f aca="false">COUNTIFS('Duel Log'!AD$2:AD$5455,$A626,'Duel Log'!AA$2:AA$5455,"Loss")</f>
        <v>1</v>
      </c>
      <c r="F626" s="7" t="n">
        <f aca="false">COUNTIFS('Duel Log'!AD$2:AD$5455,$A626,'Duel Log'!AA$2:AA$5455,"Draw")</f>
        <v>0</v>
      </c>
      <c r="G626" s="13" t="n">
        <f aca="false">IFERROR(D626/C626,"")</f>
        <v>0.5</v>
      </c>
    </row>
    <row r="627" customFormat="false" ht="15" hidden="false" customHeight="true" outlineLevel="0" collapsed="false">
      <c r="A627" s="7" t="s">
        <v>1345</v>
      </c>
      <c r="B627" s="7" t="s">
        <v>15574</v>
      </c>
      <c r="C627" s="7" t="n">
        <f aca="false">COUNTIF('Duel Log'!AD$2:AD$5455,$A627)</f>
        <v>2</v>
      </c>
      <c r="D627" s="7" t="n">
        <f aca="false">COUNTIFS('Duel Log'!AD$2:AD$5455,$A627,'Duel Log'!AA$2:AA$5455,"Win")</f>
        <v>1</v>
      </c>
      <c r="E627" s="7" t="n">
        <f aca="false">COUNTIFS('Duel Log'!AD$2:AD$5455,$A627,'Duel Log'!AA$2:AA$5455,"Loss")</f>
        <v>1</v>
      </c>
      <c r="F627" s="7" t="n">
        <f aca="false">COUNTIFS('Duel Log'!AD$2:AD$5455,$A627,'Duel Log'!AA$2:AA$5455,"Draw")</f>
        <v>0</v>
      </c>
      <c r="G627" s="13" t="n">
        <f aca="false">IFERROR(D627/C627,"")</f>
        <v>0.5</v>
      </c>
    </row>
    <row r="628" customFormat="false" ht="15" hidden="false" customHeight="true" outlineLevel="0" collapsed="false">
      <c r="A628" s="7" t="s">
        <v>4339</v>
      </c>
      <c r="B628" s="7" t="s">
        <v>356</v>
      </c>
      <c r="C628" s="7" t="n">
        <f aca="false">COUNTIF('Duel Log'!AD$2:AD$5455,$A628)</f>
        <v>1</v>
      </c>
      <c r="D628" s="7" t="n">
        <f aca="false">COUNTIFS('Duel Log'!AD$2:AD$5455,$A628,'Duel Log'!AA$2:AA$5455,"Win")</f>
        <v>0</v>
      </c>
      <c r="E628" s="7" t="n">
        <f aca="false">COUNTIFS('Duel Log'!AD$2:AD$5455,$A628,'Duel Log'!AA$2:AA$5455,"Loss")</f>
        <v>1</v>
      </c>
      <c r="F628" s="7" t="n">
        <f aca="false">COUNTIFS('Duel Log'!AD$2:AD$5455,$A628,'Duel Log'!AA$2:AA$5455,"Draw")</f>
        <v>0</v>
      </c>
      <c r="G628" s="13" t="n">
        <f aca="false">IFERROR(D628/C628,"")</f>
        <v>0</v>
      </c>
    </row>
    <row r="629" customFormat="false" ht="15" hidden="false" customHeight="true" outlineLevel="0" collapsed="false">
      <c r="A629" s="7" t="s">
        <v>5623</v>
      </c>
      <c r="B629" s="7" t="s">
        <v>567</v>
      </c>
      <c r="C629" s="7" t="n">
        <f aca="false">COUNTIF('Duel Log'!AD$2:AD$5455,$A629)</f>
        <v>1</v>
      </c>
      <c r="D629" s="7" t="n">
        <f aca="false">COUNTIFS('Duel Log'!AD$2:AD$5455,$A629,'Duel Log'!AA$2:AA$5455,"Win")</f>
        <v>1</v>
      </c>
      <c r="E629" s="7" t="n">
        <f aca="false">COUNTIFS('Duel Log'!AD$2:AD$5455,$A629,'Duel Log'!AA$2:AA$5455,"Loss")</f>
        <v>0</v>
      </c>
      <c r="F629" s="7" t="n">
        <f aca="false">COUNTIFS('Duel Log'!AD$2:AD$5455,$A629,'Duel Log'!AA$2:AA$5455,"Draw")</f>
        <v>0</v>
      </c>
      <c r="G629" s="13" t="n">
        <f aca="false">IFERROR(D629/C629,"")</f>
        <v>1</v>
      </c>
    </row>
    <row r="630" customFormat="false" ht="15" hidden="false" customHeight="true" outlineLevel="0" collapsed="false">
      <c r="A630" s="7" t="s">
        <v>4735</v>
      </c>
      <c r="B630" s="7" t="s">
        <v>2119</v>
      </c>
      <c r="C630" s="7" t="n">
        <f aca="false">COUNTIF('Duel Log'!AD$2:AD$5455,$A630)</f>
        <v>1</v>
      </c>
      <c r="D630" s="7" t="n">
        <f aca="false">COUNTIFS('Duel Log'!AD$2:AD$5455,$A630,'Duel Log'!AA$2:AA$5455,"Win")</f>
        <v>1</v>
      </c>
      <c r="E630" s="7" t="n">
        <f aca="false">COUNTIFS('Duel Log'!AD$2:AD$5455,$A630,'Duel Log'!AA$2:AA$5455,"Loss")</f>
        <v>0</v>
      </c>
      <c r="F630" s="7" t="n">
        <f aca="false">COUNTIFS('Duel Log'!AD$2:AD$5455,$A630,'Duel Log'!AA$2:AA$5455,"Draw")</f>
        <v>0</v>
      </c>
      <c r="G630" s="13" t="n">
        <f aca="false">IFERROR(D630/C630,"")</f>
        <v>1</v>
      </c>
    </row>
    <row r="631" customFormat="false" ht="15" hidden="false" customHeight="true" outlineLevel="0" collapsed="false">
      <c r="A631" s="7" t="s">
        <v>3660</v>
      </c>
      <c r="B631" s="7" t="s">
        <v>1754</v>
      </c>
      <c r="C631" s="7" t="n">
        <f aca="false">COUNTIF('Duel Log'!AD$2:AD$5455,$A631)</f>
        <v>1</v>
      </c>
      <c r="D631" s="7" t="n">
        <f aca="false">COUNTIFS('Duel Log'!AD$2:AD$5455,$A631,'Duel Log'!AA$2:AA$5455,"Win")</f>
        <v>1</v>
      </c>
      <c r="E631" s="7" t="n">
        <f aca="false">COUNTIFS('Duel Log'!AD$2:AD$5455,$A631,'Duel Log'!AA$2:AA$5455,"Loss")</f>
        <v>0</v>
      </c>
      <c r="F631" s="7" t="n">
        <f aca="false">COUNTIFS('Duel Log'!AD$2:AD$5455,$A631,'Duel Log'!AA$2:AA$5455,"Draw")</f>
        <v>0</v>
      </c>
      <c r="G631" s="13" t="n">
        <f aca="false">IFERROR(D631/C631,"")</f>
        <v>1</v>
      </c>
    </row>
    <row r="632" customFormat="false" ht="15" hidden="false" customHeight="true" outlineLevel="0" collapsed="false">
      <c r="A632" s="7" t="s">
        <v>8028</v>
      </c>
      <c r="B632" s="7" t="s">
        <v>753</v>
      </c>
      <c r="C632" s="7" t="n">
        <f aca="false">COUNTIF('Duel Log'!AD$2:AD$5455,$A632)</f>
        <v>1</v>
      </c>
      <c r="D632" s="7" t="n">
        <f aca="false">COUNTIFS('Duel Log'!AD$2:AD$5455,$A632,'Duel Log'!AA$2:AA$5455,"Win")</f>
        <v>1</v>
      </c>
      <c r="E632" s="7" t="n">
        <f aca="false">COUNTIFS('Duel Log'!AD$2:AD$5455,$A632,'Duel Log'!AA$2:AA$5455,"Loss")</f>
        <v>0</v>
      </c>
      <c r="F632" s="7" t="n">
        <f aca="false">COUNTIFS('Duel Log'!AD$2:AD$5455,$A632,'Duel Log'!AA$2:AA$5455,"Draw")</f>
        <v>0</v>
      </c>
      <c r="G632" s="13" t="n">
        <f aca="false">IFERROR(D632/C632,"")</f>
        <v>1</v>
      </c>
    </row>
    <row r="633" customFormat="false" ht="15" hidden="false" customHeight="true" outlineLevel="0" collapsed="false">
      <c r="A633" s="7" t="s">
        <v>2456</v>
      </c>
      <c r="B633" s="7" t="s">
        <v>2328</v>
      </c>
      <c r="C633" s="7" t="n">
        <f aca="false">COUNTIF('Duel Log'!AD$2:AD$5455,$A633)</f>
        <v>1</v>
      </c>
      <c r="D633" s="7" t="n">
        <f aca="false">COUNTIFS('Duel Log'!AD$2:AD$5455,$A633,'Duel Log'!AA$2:AA$5455,"Win")</f>
        <v>1</v>
      </c>
      <c r="E633" s="7" t="n">
        <f aca="false">COUNTIFS('Duel Log'!AD$2:AD$5455,$A633,'Duel Log'!AA$2:AA$5455,"Loss")</f>
        <v>0</v>
      </c>
      <c r="F633" s="7" t="n">
        <f aca="false">COUNTIFS('Duel Log'!AD$2:AD$5455,$A633,'Duel Log'!AA$2:AA$5455,"Draw")</f>
        <v>0</v>
      </c>
      <c r="G633" s="13" t="n">
        <f aca="false">IFERROR(D633/C633,"")</f>
        <v>1</v>
      </c>
    </row>
    <row r="634" customFormat="false" ht="15" hidden="false" customHeight="true" outlineLevel="0" collapsed="false">
      <c r="A634" s="7" t="s">
        <v>858</v>
      </c>
      <c r="B634" s="7" t="s">
        <v>15575</v>
      </c>
      <c r="C634" s="7" t="n">
        <f aca="false">COUNTIF('Duel Log'!AD$2:AD$5455,$A634)</f>
        <v>10</v>
      </c>
      <c r="D634" s="7" t="n">
        <f aca="false">COUNTIFS('Duel Log'!AD$2:AD$5455,$A634,'Duel Log'!AA$2:AA$5455,"Win")</f>
        <v>10</v>
      </c>
      <c r="E634" s="7" t="n">
        <f aca="false">COUNTIFS('Duel Log'!AD$2:AD$5455,$A634,'Duel Log'!AA$2:AA$5455,"Loss")</f>
        <v>0</v>
      </c>
      <c r="F634" s="7" t="n">
        <f aca="false">COUNTIFS('Duel Log'!AD$2:AD$5455,$A634,'Duel Log'!AA$2:AA$5455,"Draw")</f>
        <v>0</v>
      </c>
      <c r="G634" s="13" t="n">
        <f aca="false">IFERROR(D634/C634,"")</f>
        <v>1</v>
      </c>
    </row>
    <row r="635" customFormat="false" ht="15" hidden="false" customHeight="true" outlineLevel="0" collapsed="false">
      <c r="A635" s="7" t="s">
        <v>2258</v>
      </c>
      <c r="B635" s="7" t="s">
        <v>15576</v>
      </c>
      <c r="C635" s="7" t="n">
        <f aca="false">COUNTIF('Duel Log'!AD$2:AD$5455,$A635)</f>
        <v>3</v>
      </c>
      <c r="D635" s="7" t="n">
        <f aca="false">COUNTIFS('Duel Log'!AD$2:AD$5455,$A635,'Duel Log'!AA$2:AA$5455,"Win")</f>
        <v>2</v>
      </c>
      <c r="E635" s="7" t="n">
        <f aca="false">COUNTIFS('Duel Log'!AD$2:AD$5455,$A635,'Duel Log'!AA$2:AA$5455,"Loss")</f>
        <v>1</v>
      </c>
      <c r="F635" s="7" t="n">
        <f aca="false">COUNTIFS('Duel Log'!AD$2:AD$5455,$A635,'Duel Log'!AA$2:AA$5455,"Draw")</f>
        <v>0</v>
      </c>
      <c r="G635" s="13" t="n">
        <f aca="false">IFERROR(D635/C635,"")</f>
        <v>0.666666666666667</v>
      </c>
    </row>
    <row r="636" customFormat="false" ht="15" hidden="false" customHeight="true" outlineLevel="0" collapsed="false">
      <c r="A636" s="7" t="s">
        <v>8400</v>
      </c>
      <c r="B636" s="7" t="s">
        <v>6073</v>
      </c>
      <c r="C636" s="7" t="n">
        <f aca="false">COUNTIF('Duel Log'!AD$2:AD$5455,$A636)</f>
        <v>1</v>
      </c>
      <c r="D636" s="7" t="n">
        <f aca="false">COUNTIFS('Duel Log'!AD$2:AD$5455,$A636,'Duel Log'!AA$2:AA$5455,"Win")</f>
        <v>1</v>
      </c>
      <c r="E636" s="7" t="n">
        <f aca="false">COUNTIFS('Duel Log'!AD$2:AD$5455,$A636,'Duel Log'!AA$2:AA$5455,"Loss")</f>
        <v>0</v>
      </c>
      <c r="F636" s="7" t="n">
        <f aca="false">COUNTIFS('Duel Log'!AD$2:AD$5455,$A636,'Duel Log'!AA$2:AA$5455,"Draw")</f>
        <v>0</v>
      </c>
      <c r="G636" s="13" t="n">
        <f aca="false">IFERROR(D636/C636,"")</f>
        <v>1</v>
      </c>
    </row>
    <row r="637" customFormat="false" ht="15" hidden="false" customHeight="true" outlineLevel="0" collapsed="false">
      <c r="A637" s="7" t="s">
        <v>3102</v>
      </c>
      <c r="B637" s="7" t="s">
        <v>2953</v>
      </c>
      <c r="C637" s="7" t="n">
        <f aca="false">COUNTIF('Duel Log'!AD$2:AD$5455,$A637)</f>
        <v>1</v>
      </c>
      <c r="D637" s="7" t="n">
        <f aca="false">COUNTIFS('Duel Log'!AD$2:AD$5455,$A637,'Duel Log'!AA$2:AA$5455,"Win")</f>
        <v>1</v>
      </c>
      <c r="E637" s="7" t="n">
        <f aca="false">COUNTIFS('Duel Log'!AD$2:AD$5455,$A637,'Duel Log'!AA$2:AA$5455,"Loss")</f>
        <v>0</v>
      </c>
      <c r="F637" s="7" t="n">
        <f aca="false">COUNTIFS('Duel Log'!AD$2:AD$5455,$A637,'Duel Log'!AA$2:AA$5455,"Draw")</f>
        <v>0</v>
      </c>
      <c r="G637" s="13" t="n">
        <f aca="false">IFERROR(D637/C637,"")</f>
        <v>1</v>
      </c>
    </row>
    <row r="638" customFormat="false" ht="15" hidden="false" customHeight="true" outlineLevel="0" collapsed="false">
      <c r="A638" s="7" t="s">
        <v>1690</v>
      </c>
      <c r="B638" s="7" t="s">
        <v>15577</v>
      </c>
      <c r="C638" s="7" t="n">
        <f aca="false">COUNTIF('Duel Log'!AD$2:AD$5455,$A638)</f>
        <v>6</v>
      </c>
      <c r="D638" s="7" t="n">
        <f aca="false">COUNTIFS('Duel Log'!AD$2:AD$5455,$A638,'Duel Log'!AA$2:AA$5455,"Win")</f>
        <v>3</v>
      </c>
      <c r="E638" s="7" t="n">
        <f aca="false">COUNTIFS('Duel Log'!AD$2:AD$5455,$A638,'Duel Log'!AA$2:AA$5455,"Loss")</f>
        <v>3</v>
      </c>
      <c r="F638" s="7" t="n">
        <f aca="false">COUNTIFS('Duel Log'!AD$2:AD$5455,$A638,'Duel Log'!AA$2:AA$5455,"Draw")</f>
        <v>0</v>
      </c>
      <c r="G638" s="13" t="n">
        <f aca="false">IFERROR(D638/C638,"")</f>
        <v>0.5</v>
      </c>
    </row>
    <row r="639" customFormat="false" ht="15" hidden="false" customHeight="true" outlineLevel="0" collapsed="false">
      <c r="A639" s="7" t="s">
        <v>775</v>
      </c>
      <c r="B639" s="7" t="s">
        <v>772</v>
      </c>
      <c r="C639" s="7" t="n">
        <f aca="false">COUNTIF('Duel Log'!AD$2:AD$5455,$A639)</f>
        <v>1</v>
      </c>
      <c r="D639" s="7" t="n">
        <f aca="false">COUNTIFS('Duel Log'!AD$2:AD$5455,$A639,'Duel Log'!AA$2:AA$5455,"Win")</f>
        <v>0</v>
      </c>
      <c r="E639" s="7" t="n">
        <f aca="false">COUNTIFS('Duel Log'!AD$2:AD$5455,$A639,'Duel Log'!AA$2:AA$5455,"Loss")</f>
        <v>1</v>
      </c>
      <c r="F639" s="7" t="n">
        <f aca="false">COUNTIFS('Duel Log'!AD$2:AD$5455,$A639,'Duel Log'!AA$2:AA$5455,"Draw")</f>
        <v>0</v>
      </c>
      <c r="G639" s="13" t="n">
        <f aca="false">IFERROR(D639/C639,"")</f>
        <v>0</v>
      </c>
    </row>
    <row r="640" customFormat="false" ht="15" hidden="false" customHeight="true" outlineLevel="0" collapsed="false">
      <c r="A640" s="7" t="s">
        <v>8111</v>
      </c>
      <c r="B640" s="7" t="s">
        <v>6073</v>
      </c>
      <c r="C640" s="7" t="n">
        <f aca="false">COUNTIF('Duel Log'!AD$2:AD$5455,$A640)</f>
        <v>1</v>
      </c>
      <c r="D640" s="7" t="n">
        <f aca="false">COUNTIFS('Duel Log'!AD$2:AD$5455,$A640,'Duel Log'!AA$2:AA$5455,"Win")</f>
        <v>1</v>
      </c>
      <c r="E640" s="7" t="n">
        <f aca="false">COUNTIFS('Duel Log'!AD$2:AD$5455,$A640,'Duel Log'!AA$2:AA$5455,"Loss")</f>
        <v>0</v>
      </c>
      <c r="F640" s="7" t="n">
        <f aca="false">COUNTIFS('Duel Log'!AD$2:AD$5455,$A640,'Duel Log'!AA$2:AA$5455,"Draw")</f>
        <v>0</v>
      </c>
      <c r="G640" s="13" t="n">
        <f aca="false">IFERROR(D640/C640,"")</f>
        <v>1</v>
      </c>
    </row>
    <row r="641" customFormat="false" ht="15" hidden="false" customHeight="true" outlineLevel="0" collapsed="false">
      <c r="A641" s="7" t="s">
        <v>7694</v>
      </c>
      <c r="B641" s="7" t="s">
        <v>1721</v>
      </c>
      <c r="C641" s="7" t="n">
        <f aca="false">COUNTIF('Duel Log'!AD$2:AD$5455,$A641)</f>
        <v>1</v>
      </c>
      <c r="D641" s="7" t="n">
        <f aca="false">COUNTIFS('Duel Log'!AD$2:AD$5455,$A641,'Duel Log'!AA$2:AA$5455,"Win")</f>
        <v>0</v>
      </c>
      <c r="E641" s="7" t="n">
        <f aca="false">COUNTIFS('Duel Log'!AD$2:AD$5455,$A641,'Duel Log'!AA$2:AA$5455,"Loss")</f>
        <v>1</v>
      </c>
      <c r="F641" s="7" t="n">
        <f aca="false">COUNTIFS('Duel Log'!AD$2:AD$5455,$A641,'Duel Log'!AA$2:AA$5455,"Draw")</f>
        <v>0</v>
      </c>
      <c r="G641" s="13" t="n">
        <f aca="false">IFERROR(D641/C641,"")</f>
        <v>0</v>
      </c>
    </row>
    <row r="642" customFormat="false" ht="15" hidden="false" customHeight="true" outlineLevel="0" collapsed="false">
      <c r="A642" s="7" t="s">
        <v>1514</v>
      </c>
      <c r="B642" s="7" t="s">
        <v>733</v>
      </c>
      <c r="C642" s="7" t="n">
        <f aca="false">COUNTIF('Duel Log'!AD$2:AD$5455,$A642)</f>
        <v>1</v>
      </c>
      <c r="D642" s="7" t="n">
        <f aca="false">COUNTIFS('Duel Log'!AD$2:AD$5455,$A642,'Duel Log'!AA$2:AA$5455,"Win")</f>
        <v>0</v>
      </c>
      <c r="E642" s="7" t="n">
        <f aca="false">COUNTIFS('Duel Log'!AD$2:AD$5455,$A642,'Duel Log'!AA$2:AA$5455,"Loss")</f>
        <v>1</v>
      </c>
      <c r="F642" s="7" t="n">
        <f aca="false">COUNTIFS('Duel Log'!AD$2:AD$5455,$A642,'Duel Log'!AA$2:AA$5455,"Draw")</f>
        <v>0</v>
      </c>
      <c r="G642" s="13" t="n">
        <f aca="false">IFERROR(D642/C642,"")</f>
        <v>0</v>
      </c>
    </row>
    <row r="643" customFormat="false" ht="15" hidden="false" customHeight="true" outlineLevel="0" collapsed="false">
      <c r="A643" s="7" t="s">
        <v>3874</v>
      </c>
      <c r="B643" s="8" t="s">
        <v>558</v>
      </c>
      <c r="C643" s="7" t="n">
        <f aca="false">COUNTIF('Duel Log'!AD$2:AD$5455,$A643)</f>
        <v>1</v>
      </c>
      <c r="D643" s="7" t="n">
        <f aca="false">COUNTIFS('Duel Log'!AD$2:AD$5455,$A643,'Duel Log'!AA$2:AA$5455,"Win")</f>
        <v>1</v>
      </c>
      <c r="E643" s="7" t="n">
        <f aca="false">COUNTIFS('Duel Log'!AD$2:AD$5455,$A643,'Duel Log'!AA$2:AA$5455,"Loss")</f>
        <v>0</v>
      </c>
      <c r="F643" s="7" t="n">
        <f aca="false">COUNTIFS('Duel Log'!AD$2:AD$5455,$A643,'Duel Log'!AA$2:AA$5455,"Draw")</f>
        <v>0</v>
      </c>
      <c r="G643" s="13" t="n">
        <f aca="false">IFERROR(D643/C643,"")</f>
        <v>1</v>
      </c>
    </row>
    <row r="644" customFormat="false" ht="15" hidden="false" customHeight="true" outlineLevel="0" collapsed="false">
      <c r="A644" s="7" t="s">
        <v>3497</v>
      </c>
      <c r="B644" s="7" t="s">
        <v>613</v>
      </c>
      <c r="C644" s="7" t="n">
        <f aca="false">COUNTIF('Duel Log'!AD$2:AD$5455,$A644)</f>
        <v>1</v>
      </c>
      <c r="D644" s="7" t="n">
        <f aca="false">COUNTIFS('Duel Log'!AD$2:AD$5455,$A644,'Duel Log'!AA$2:AA$5455,"Win")</f>
        <v>1</v>
      </c>
      <c r="E644" s="7" t="n">
        <f aca="false">COUNTIFS('Duel Log'!AD$2:AD$5455,$A644,'Duel Log'!AA$2:AA$5455,"Loss")</f>
        <v>0</v>
      </c>
      <c r="F644" s="7" t="n">
        <f aca="false">COUNTIFS('Duel Log'!AD$2:AD$5455,$A644,'Duel Log'!AA$2:AA$5455,"Draw")</f>
        <v>0</v>
      </c>
      <c r="G644" s="13" t="n">
        <f aca="false">IFERROR(D644/C644,"")</f>
        <v>1</v>
      </c>
    </row>
    <row r="645" customFormat="false" ht="15" hidden="false" customHeight="true" outlineLevel="0" collapsed="false">
      <c r="A645" s="7" t="s">
        <v>2773</v>
      </c>
      <c r="B645" s="7" t="s">
        <v>331</v>
      </c>
      <c r="C645" s="7" t="n">
        <f aca="false">COUNTIF('Duel Log'!AD$2:AD$5455,$A645)</f>
        <v>1</v>
      </c>
      <c r="D645" s="7" t="n">
        <f aca="false">COUNTIFS('Duel Log'!AD$2:AD$5455,$A645,'Duel Log'!AA$2:AA$5455,"Win")</f>
        <v>0</v>
      </c>
      <c r="E645" s="7" t="n">
        <f aca="false">COUNTIFS('Duel Log'!AD$2:AD$5455,$A645,'Duel Log'!AA$2:AA$5455,"Loss")</f>
        <v>1</v>
      </c>
      <c r="F645" s="7" t="n">
        <f aca="false">COUNTIFS('Duel Log'!AD$2:AD$5455,$A645,'Duel Log'!AA$2:AA$5455,"Draw")</f>
        <v>0</v>
      </c>
      <c r="G645" s="13" t="n">
        <f aca="false">IFERROR(D645/C645,"")</f>
        <v>0</v>
      </c>
    </row>
    <row r="646" customFormat="false" ht="15" hidden="false" customHeight="true" outlineLevel="0" collapsed="false">
      <c r="A646" s="7" t="s">
        <v>8280</v>
      </c>
      <c r="B646" s="7" t="s">
        <v>2808</v>
      </c>
      <c r="C646" s="7" t="n">
        <f aca="false">COUNTIF('Duel Log'!AD$2:AD$5455,$A646)</f>
        <v>1</v>
      </c>
      <c r="D646" s="7" t="n">
        <f aca="false">COUNTIFS('Duel Log'!AD$2:AD$5455,$A646,'Duel Log'!AA$2:AA$5455,"Win")</f>
        <v>0</v>
      </c>
      <c r="E646" s="7" t="n">
        <f aca="false">COUNTIFS('Duel Log'!AD$2:AD$5455,$A646,'Duel Log'!AA$2:AA$5455,"Loss")</f>
        <v>1</v>
      </c>
      <c r="F646" s="7" t="n">
        <f aca="false">COUNTIFS('Duel Log'!AD$2:AD$5455,$A646,'Duel Log'!AA$2:AA$5455,"Draw")</f>
        <v>0</v>
      </c>
      <c r="G646" s="13" t="n">
        <f aca="false">IFERROR(D646/C646,"")</f>
        <v>0</v>
      </c>
    </row>
    <row r="647" customFormat="false" ht="15" hidden="false" customHeight="true" outlineLevel="0" collapsed="false">
      <c r="A647" s="7" t="s">
        <v>2267</v>
      </c>
      <c r="B647" s="7" t="s">
        <v>147</v>
      </c>
      <c r="C647" s="7" t="n">
        <f aca="false">COUNTIF('Duel Log'!AD$2:AD$5455,$A647)</f>
        <v>1</v>
      </c>
      <c r="D647" s="7" t="n">
        <f aca="false">COUNTIFS('Duel Log'!AD$2:AD$5455,$A647,'Duel Log'!AA$2:AA$5455,"Win")</f>
        <v>0</v>
      </c>
      <c r="E647" s="7" t="n">
        <f aca="false">COUNTIFS('Duel Log'!AD$2:AD$5455,$A647,'Duel Log'!AA$2:AA$5455,"Loss")</f>
        <v>1</v>
      </c>
      <c r="F647" s="7" t="n">
        <f aca="false">COUNTIFS('Duel Log'!AD$2:AD$5455,$A647,'Duel Log'!AA$2:AA$5455,"Draw")</f>
        <v>0</v>
      </c>
      <c r="G647" s="13" t="n">
        <f aca="false">IFERROR(D647/C647,"")</f>
        <v>0</v>
      </c>
    </row>
    <row r="648" customFormat="false" ht="15" hidden="false" customHeight="true" outlineLevel="0" collapsed="false">
      <c r="A648" s="7" t="s">
        <v>2295</v>
      </c>
      <c r="B648" s="7" t="s">
        <v>147</v>
      </c>
      <c r="C648" s="7" t="n">
        <f aca="false">COUNTIF('Duel Log'!AD$2:AD$5455,$A648)</f>
        <v>1</v>
      </c>
      <c r="D648" s="7" t="n">
        <f aca="false">COUNTIFS('Duel Log'!AD$2:AD$5455,$A648,'Duel Log'!AA$2:AA$5455,"Win")</f>
        <v>0</v>
      </c>
      <c r="E648" s="7" t="n">
        <f aca="false">COUNTIFS('Duel Log'!AD$2:AD$5455,$A648,'Duel Log'!AA$2:AA$5455,"Loss")</f>
        <v>1</v>
      </c>
      <c r="F648" s="7" t="n">
        <f aca="false">COUNTIFS('Duel Log'!AD$2:AD$5455,$A648,'Duel Log'!AA$2:AA$5455,"Draw")</f>
        <v>0</v>
      </c>
      <c r="G648" s="13" t="n">
        <f aca="false">IFERROR(D648/C648,"")</f>
        <v>0</v>
      </c>
    </row>
    <row r="649" customFormat="false" ht="15" hidden="false" customHeight="true" outlineLevel="0" collapsed="false">
      <c r="A649" s="7" t="s">
        <v>4949</v>
      </c>
      <c r="B649" s="7" t="s">
        <v>613</v>
      </c>
      <c r="C649" s="7" t="n">
        <f aca="false">COUNTIF('Duel Log'!AD$2:AD$5455,$A649)</f>
        <v>1</v>
      </c>
      <c r="D649" s="7" t="n">
        <f aca="false">COUNTIFS('Duel Log'!AD$2:AD$5455,$A649,'Duel Log'!AA$2:AA$5455,"Win")</f>
        <v>1</v>
      </c>
      <c r="E649" s="7" t="n">
        <f aca="false">COUNTIFS('Duel Log'!AD$2:AD$5455,$A649,'Duel Log'!AA$2:AA$5455,"Loss")</f>
        <v>0</v>
      </c>
      <c r="F649" s="7" t="n">
        <f aca="false">COUNTIFS('Duel Log'!AD$2:AD$5455,$A649,'Duel Log'!AA$2:AA$5455,"Draw")</f>
        <v>0</v>
      </c>
      <c r="G649" s="13" t="n">
        <f aca="false">IFERROR(D649/C649,"")</f>
        <v>1</v>
      </c>
    </row>
    <row r="650" customFormat="false" ht="15" hidden="false" customHeight="true" outlineLevel="0" collapsed="false">
      <c r="A650" s="7" t="s">
        <v>3290</v>
      </c>
      <c r="B650" s="7" t="s">
        <v>331</v>
      </c>
      <c r="C650" s="7" t="n">
        <f aca="false">COUNTIF('Duel Log'!AD$2:AD$5455,$A650)</f>
        <v>1</v>
      </c>
      <c r="D650" s="7" t="n">
        <f aca="false">COUNTIFS('Duel Log'!AD$2:AD$5455,$A650,'Duel Log'!AA$2:AA$5455,"Win")</f>
        <v>1</v>
      </c>
      <c r="E650" s="7" t="n">
        <f aca="false">COUNTIFS('Duel Log'!AD$2:AD$5455,$A650,'Duel Log'!AA$2:AA$5455,"Loss")</f>
        <v>0</v>
      </c>
      <c r="F650" s="7" t="n">
        <f aca="false">COUNTIFS('Duel Log'!AD$2:AD$5455,$A650,'Duel Log'!AA$2:AA$5455,"Draw")</f>
        <v>0</v>
      </c>
      <c r="G650" s="13" t="n">
        <f aca="false">IFERROR(D650/C650,"")</f>
        <v>1</v>
      </c>
    </row>
    <row r="651" customFormat="false" ht="15" hidden="false" customHeight="true" outlineLevel="0" collapsed="false">
      <c r="A651" s="7" t="s">
        <v>1573</v>
      </c>
      <c r="B651" s="7" t="s">
        <v>15578</v>
      </c>
      <c r="C651" s="7" t="n">
        <f aca="false">COUNTIF('Duel Log'!AD$2:AD$5455,$A651)</f>
        <v>2</v>
      </c>
      <c r="D651" s="7" t="n">
        <f aca="false">COUNTIFS('Duel Log'!AD$2:AD$5455,$A651,'Duel Log'!AA$2:AA$5455,"Win")</f>
        <v>0</v>
      </c>
      <c r="E651" s="7" t="n">
        <f aca="false">COUNTIFS('Duel Log'!AD$2:AD$5455,$A651,'Duel Log'!AA$2:AA$5455,"Loss")</f>
        <v>2</v>
      </c>
      <c r="F651" s="7" t="n">
        <f aca="false">COUNTIFS('Duel Log'!AD$2:AD$5455,$A651,'Duel Log'!AA$2:AA$5455,"Draw")</f>
        <v>0</v>
      </c>
      <c r="G651" s="13" t="n">
        <f aca="false">IFERROR(D651/C651,"")</f>
        <v>0</v>
      </c>
    </row>
    <row r="652" customFormat="false" ht="15" hidden="false" customHeight="true" outlineLevel="0" collapsed="false">
      <c r="A652" s="7" t="s">
        <v>2801</v>
      </c>
      <c r="B652" s="7" t="s">
        <v>2629</v>
      </c>
      <c r="C652" s="7" t="n">
        <f aca="false">COUNTIF('Duel Log'!AD$2:AD$5455,$A652)</f>
        <v>1</v>
      </c>
      <c r="D652" s="7" t="n">
        <f aca="false">COUNTIFS('Duel Log'!AD$2:AD$5455,$A652,'Duel Log'!AA$2:AA$5455,"Win")</f>
        <v>1</v>
      </c>
      <c r="E652" s="7" t="n">
        <f aca="false">COUNTIFS('Duel Log'!AD$2:AD$5455,$A652,'Duel Log'!AA$2:AA$5455,"Loss")</f>
        <v>0</v>
      </c>
      <c r="F652" s="7" t="n">
        <f aca="false">COUNTIFS('Duel Log'!AD$2:AD$5455,$A652,'Duel Log'!AA$2:AA$5455,"Draw")</f>
        <v>0</v>
      </c>
      <c r="G652" s="13" t="n">
        <f aca="false">IFERROR(D652/C652,"")</f>
        <v>1</v>
      </c>
    </row>
    <row r="653" customFormat="false" ht="15" hidden="false" customHeight="true" outlineLevel="0" collapsed="false">
      <c r="A653" s="7" t="s">
        <v>2542</v>
      </c>
      <c r="B653" s="7" t="s">
        <v>573</v>
      </c>
      <c r="C653" s="7" t="n">
        <f aca="false">COUNTIF('Duel Log'!AD$2:AD$5455,$A653)</f>
        <v>1</v>
      </c>
      <c r="D653" s="7" t="n">
        <f aca="false">COUNTIFS('Duel Log'!AD$2:AD$5455,$A653,'Duel Log'!AA$2:AA$5455,"Win")</f>
        <v>0</v>
      </c>
      <c r="E653" s="7" t="n">
        <f aca="false">COUNTIFS('Duel Log'!AD$2:AD$5455,$A653,'Duel Log'!AA$2:AA$5455,"Loss")</f>
        <v>1</v>
      </c>
      <c r="F653" s="7" t="n">
        <f aca="false">COUNTIFS('Duel Log'!AD$2:AD$5455,$A653,'Duel Log'!AA$2:AA$5455,"Draw")</f>
        <v>0</v>
      </c>
      <c r="G653" s="13" t="n">
        <f aca="false">IFERROR(D653/C653,"")</f>
        <v>0</v>
      </c>
    </row>
    <row r="654" customFormat="false" ht="15" hidden="false" customHeight="true" outlineLevel="0" collapsed="false">
      <c r="A654" s="7" t="s">
        <v>4351</v>
      </c>
      <c r="B654" s="7" t="s">
        <v>356</v>
      </c>
      <c r="C654" s="7" t="n">
        <f aca="false">COUNTIF('Duel Log'!AD$2:AD$5455,$A654)</f>
        <v>1</v>
      </c>
      <c r="D654" s="7" t="n">
        <f aca="false">COUNTIFS('Duel Log'!AD$2:AD$5455,$A654,'Duel Log'!AA$2:AA$5455,"Win")</f>
        <v>1</v>
      </c>
      <c r="E654" s="7" t="n">
        <f aca="false">COUNTIFS('Duel Log'!AD$2:AD$5455,$A654,'Duel Log'!AA$2:AA$5455,"Loss")</f>
        <v>0</v>
      </c>
      <c r="F654" s="7" t="n">
        <f aca="false">COUNTIFS('Duel Log'!AD$2:AD$5455,$A654,'Duel Log'!AA$2:AA$5455,"Draw")</f>
        <v>0</v>
      </c>
      <c r="G654" s="13" t="n">
        <f aca="false">IFERROR(D654/C654,"")</f>
        <v>1</v>
      </c>
    </row>
    <row r="655" customFormat="false" ht="15" hidden="false" customHeight="true" outlineLevel="0" collapsed="false">
      <c r="A655" s="7" t="s">
        <v>9117</v>
      </c>
      <c r="B655" s="8" t="s">
        <v>558</v>
      </c>
      <c r="C655" s="7" t="n">
        <f aca="false">COUNTIF('Duel Log'!AD$2:AD$5455,$A655)</f>
        <v>1</v>
      </c>
      <c r="D655" s="7" t="n">
        <f aca="false">COUNTIFS('Duel Log'!AD$2:AD$5455,$A655,'Duel Log'!AA$2:AA$5455,"Win")</f>
        <v>1</v>
      </c>
      <c r="E655" s="7" t="n">
        <f aca="false">COUNTIFS('Duel Log'!AD$2:AD$5455,$A655,'Duel Log'!AA$2:AA$5455,"Loss")</f>
        <v>0</v>
      </c>
      <c r="F655" s="7" t="n">
        <f aca="false">COUNTIFS('Duel Log'!AD$2:AD$5455,$A655,'Duel Log'!AA$2:AA$5455,"Draw")</f>
        <v>0</v>
      </c>
      <c r="G655" s="13" t="n">
        <f aca="false">IFERROR(D655/C655,"")</f>
        <v>1</v>
      </c>
    </row>
    <row r="656" customFormat="false" ht="15" hidden="false" customHeight="true" outlineLevel="0" collapsed="false">
      <c r="A656" s="7" t="s">
        <v>9365</v>
      </c>
      <c r="B656" s="8" t="s">
        <v>1747</v>
      </c>
      <c r="C656" s="7" t="n">
        <f aca="false">COUNTIF('Duel Log'!AD$2:AD$5455,$A656)</f>
        <v>1</v>
      </c>
      <c r="D656" s="7" t="n">
        <f aca="false">COUNTIFS('Duel Log'!AD$2:AD$5455,$A656,'Duel Log'!AA$2:AA$5455,"Win")</f>
        <v>1</v>
      </c>
      <c r="E656" s="7" t="n">
        <f aca="false">COUNTIFS('Duel Log'!AD$2:AD$5455,$A656,'Duel Log'!AA$2:AA$5455,"Loss")</f>
        <v>0</v>
      </c>
      <c r="F656" s="7" t="n">
        <f aca="false">COUNTIFS('Duel Log'!AD$2:AD$5455,$A656,'Duel Log'!AA$2:AA$5455,"Draw")</f>
        <v>0</v>
      </c>
      <c r="G656" s="13" t="n">
        <f aca="false">IFERROR(D656/C656,"")</f>
        <v>1</v>
      </c>
    </row>
    <row r="657" customFormat="false" ht="15" hidden="false" customHeight="true" outlineLevel="0" collapsed="false">
      <c r="A657" s="7" t="s">
        <v>7313</v>
      </c>
      <c r="B657" s="7" t="s">
        <v>478</v>
      </c>
      <c r="C657" s="7" t="n">
        <f aca="false">COUNTIF('Duel Log'!AD$2:AD$5455,$A657)</f>
        <v>1</v>
      </c>
      <c r="D657" s="7" t="n">
        <f aca="false">COUNTIFS('Duel Log'!AD$2:AD$5455,$A657,'Duel Log'!AA$2:AA$5455,"Win")</f>
        <v>1</v>
      </c>
      <c r="E657" s="7" t="n">
        <f aca="false">COUNTIFS('Duel Log'!AD$2:AD$5455,$A657,'Duel Log'!AA$2:AA$5455,"Loss")</f>
        <v>0</v>
      </c>
      <c r="F657" s="7" t="n">
        <f aca="false">COUNTIFS('Duel Log'!AD$2:AD$5455,$A657,'Duel Log'!AA$2:AA$5455,"Draw")</f>
        <v>0</v>
      </c>
      <c r="G657" s="13" t="n">
        <f aca="false">IFERROR(D657/C657,"")</f>
        <v>1</v>
      </c>
    </row>
    <row r="658" customFormat="false" ht="15" hidden="false" customHeight="true" outlineLevel="0" collapsed="false">
      <c r="A658" s="7" t="s">
        <v>5643</v>
      </c>
      <c r="B658" s="7" t="s">
        <v>15579</v>
      </c>
      <c r="C658" s="7" t="n">
        <f aca="false">COUNTIF('Duel Log'!AD$2:AD$5455,$A658)</f>
        <v>2</v>
      </c>
      <c r="D658" s="7" t="n">
        <f aca="false">COUNTIFS('Duel Log'!AD$2:AD$5455,$A658,'Duel Log'!AA$2:AA$5455,"Win")</f>
        <v>1</v>
      </c>
      <c r="E658" s="7" t="n">
        <f aca="false">COUNTIFS('Duel Log'!AD$2:AD$5455,$A658,'Duel Log'!AA$2:AA$5455,"Loss")</f>
        <v>1</v>
      </c>
      <c r="F658" s="7" t="n">
        <f aca="false">COUNTIFS('Duel Log'!AD$2:AD$5455,$A658,'Duel Log'!AA$2:AA$5455,"Draw")</f>
        <v>0</v>
      </c>
      <c r="G658" s="13" t="n">
        <f aca="false">IFERROR(D658/C658,"")</f>
        <v>0.5</v>
      </c>
    </row>
    <row r="659" customFormat="false" ht="15" hidden="false" customHeight="true" outlineLevel="0" collapsed="false">
      <c r="A659" s="7" t="s">
        <v>1945</v>
      </c>
      <c r="B659" s="7" t="s">
        <v>1432</v>
      </c>
      <c r="C659" s="7" t="n">
        <f aca="false">COUNTIF('Duel Log'!AD$2:AD$5455,$A659)</f>
        <v>1</v>
      </c>
      <c r="D659" s="7" t="n">
        <f aca="false">COUNTIFS('Duel Log'!AD$2:AD$5455,$A659,'Duel Log'!AA$2:AA$5455,"Win")</f>
        <v>0</v>
      </c>
      <c r="E659" s="7" t="n">
        <f aca="false">COUNTIFS('Duel Log'!AD$2:AD$5455,$A659,'Duel Log'!AA$2:AA$5455,"Loss")</f>
        <v>1</v>
      </c>
      <c r="F659" s="7" t="n">
        <f aca="false">COUNTIFS('Duel Log'!AD$2:AD$5455,$A659,'Duel Log'!AA$2:AA$5455,"Draw")</f>
        <v>0</v>
      </c>
      <c r="G659" s="13" t="n">
        <f aca="false">IFERROR(D659/C659,"")</f>
        <v>0</v>
      </c>
    </row>
    <row r="660" customFormat="false" ht="15" hidden="false" customHeight="true" outlineLevel="0" collapsed="false">
      <c r="A660" s="7" t="s">
        <v>308</v>
      </c>
      <c r="B660" s="7" t="s">
        <v>15580</v>
      </c>
      <c r="C660" s="7" t="n">
        <f aca="false">COUNTIF('Duel Log'!AD$2:AD$5455,$A660)</f>
        <v>12</v>
      </c>
      <c r="D660" s="7" t="n">
        <f aca="false">COUNTIFS('Duel Log'!AD$2:AD$5455,$A660,'Duel Log'!AA$2:AA$5455,"Win")</f>
        <v>2</v>
      </c>
      <c r="E660" s="7" t="n">
        <f aca="false">COUNTIFS('Duel Log'!AD$2:AD$5455,$A660,'Duel Log'!AA$2:AA$5455,"Loss")</f>
        <v>10</v>
      </c>
      <c r="F660" s="7" t="n">
        <f aca="false">COUNTIFS('Duel Log'!AD$2:AD$5455,$A660,'Duel Log'!AA$2:AA$5455,"Draw")</f>
        <v>0</v>
      </c>
      <c r="G660" s="13" t="n">
        <f aca="false">IFERROR(D660/C660,"")</f>
        <v>0.166666666666667</v>
      </c>
    </row>
    <row r="661" customFormat="false" ht="15" hidden="false" customHeight="true" outlineLevel="0" collapsed="false">
      <c r="A661" s="7" t="s">
        <v>6422</v>
      </c>
      <c r="B661" s="7" t="s">
        <v>1066</v>
      </c>
      <c r="C661" s="7" t="n">
        <f aca="false">COUNTIF('Duel Log'!AD$2:AD$5455,$A661)</f>
        <v>1</v>
      </c>
      <c r="D661" s="7" t="n">
        <f aca="false">COUNTIFS('Duel Log'!AD$2:AD$5455,$A661,'Duel Log'!AA$2:AA$5455,"Win")</f>
        <v>0</v>
      </c>
      <c r="E661" s="7" t="n">
        <f aca="false">COUNTIFS('Duel Log'!AD$2:AD$5455,$A661,'Duel Log'!AA$2:AA$5455,"Loss")</f>
        <v>1</v>
      </c>
      <c r="F661" s="7" t="n">
        <f aca="false">COUNTIFS('Duel Log'!AD$2:AD$5455,$A661,'Duel Log'!AA$2:AA$5455,"Draw")</f>
        <v>0</v>
      </c>
      <c r="G661" s="13" t="n">
        <f aca="false">IFERROR(D661/C661,"")</f>
        <v>0</v>
      </c>
    </row>
    <row r="662" customFormat="false" ht="15" hidden="false" customHeight="true" outlineLevel="0" collapsed="false">
      <c r="A662" s="7" t="s">
        <v>5848</v>
      </c>
      <c r="B662" s="7" t="s">
        <v>5844</v>
      </c>
      <c r="C662" s="7" t="n">
        <f aca="false">COUNTIF('Duel Log'!AD$2:AD$5455,$A662)</f>
        <v>2</v>
      </c>
      <c r="D662" s="7" t="n">
        <f aca="false">COUNTIFS('Duel Log'!AD$2:AD$5455,$A662,'Duel Log'!AA$2:AA$5455,"Win")</f>
        <v>1</v>
      </c>
      <c r="E662" s="7" t="n">
        <f aca="false">COUNTIFS('Duel Log'!AD$2:AD$5455,$A662,'Duel Log'!AA$2:AA$5455,"Loss")</f>
        <v>1</v>
      </c>
      <c r="F662" s="7" t="n">
        <f aca="false">COUNTIFS('Duel Log'!AD$2:AD$5455,$A662,'Duel Log'!AA$2:AA$5455,"Draw")</f>
        <v>0</v>
      </c>
      <c r="G662" s="13" t="n">
        <f aca="false">IFERROR(D662/C662,"")</f>
        <v>0.5</v>
      </c>
    </row>
    <row r="663" customFormat="false" ht="15" hidden="false" customHeight="true" outlineLevel="0" collapsed="false">
      <c r="A663" s="7" t="s">
        <v>3827</v>
      </c>
      <c r="B663" s="7" t="s">
        <v>15581</v>
      </c>
      <c r="C663" s="7" t="n">
        <f aca="false">COUNTIF('Duel Log'!AD$2:AD$5455,$A663)</f>
        <v>2</v>
      </c>
      <c r="D663" s="7" t="n">
        <f aca="false">COUNTIFS('Duel Log'!AD$2:AD$5455,$A663,'Duel Log'!AA$2:AA$5455,"Win")</f>
        <v>1</v>
      </c>
      <c r="E663" s="7" t="n">
        <f aca="false">COUNTIFS('Duel Log'!AD$2:AD$5455,$A663,'Duel Log'!AA$2:AA$5455,"Loss")</f>
        <v>1</v>
      </c>
      <c r="F663" s="7" t="n">
        <f aca="false">COUNTIFS('Duel Log'!AD$2:AD$5455,$A663,'Duel Log'!AA$2:AA$5455,"Draw")</f>
        <v>0</v>
      </c>
      <c r="G663" s="13" t="n">
        <f aca="false">IFERROR(D663/C663,"")</f>
        <v>0.5</v>
      </c>
    </row>
    <row r="664" customFormat="false" ht="15" hidden="false" customHeight="true" outlineLevel="0" collapsed="false">
      <c r="A664" s="7" t="s">
        <v>2778</v>
      </c>
      <c r="B664" s="7" t="s">
        <v>318</v>
      </c>
      <c r="C664" s="7" t="n">
        <f aca="false">COUNTIF('Duel Log'!AD$2:AD$5455,$A664)</f>
        <v>1</v>
      </c>
      <c r="D664" s="7" t="n">
        <f aca="false">COUNTIFS('Duel Log'!AD$2:AD$5455,$A664,'Duel Log'!AA$2:AA$5455,"Win")</f>
        <v>1</v>
      </c>
      <c r="E664" s="7" t="n">
        <f aca="false">COUNTIFS('Duel Log'!AD$2:AD$5455,$A664,'Duel Log'!AA$2:AA$5455,"Loss")</f>
        <v>0</v>
      </c>
      <c r="F664" s="7" t="n">
        <f aca="false">COUNTIFS('Duel Log'!AD$2:AD$5455,$A664,'Duel Log'!AA$2:AA$5455,"Draw")</f>
        <v>0</v>
      </c>
      <c r="G664" s="13" t="n">
        <f aca="false">IFERROR(D664/C664,"")</f>
        <v>1</v>
      </c>
    </row>
    <row r="665" customFormat="false" ht="15" hidden="false" customHeight="true" outlineLevel="0" collapsed="false">
      <c r="A665" s="7" t="s">
        <v>6554</v>
      </c>
      <c r="B665" s="8" t="s">
        <v>238</v>
      </c>
      <c r="C665" s="7" t="n">
        <f aca="false">COUNTIF('Duel Log'!AD$2:AD$5455,$A665)</f>
        <v>1</v>
      </c>
      <c r="D665" s="7" t="n">
        <f aca="false">COUNTIFS('Duel Log'!AD$2:AD$5455,$A665,'Duel Log'!AA$2:AA$5455,"Win")</f>
        <v>1</v>
      </c>
      <c r="E665" s="7" t="n">
        <f aca="false">COUNTIFS('Duel Log'!AD$2:AD$5455,$A665,'Duel Log'!AA$2:AA$5455,"Loss")</f>
        <v>0</v>
      </c>
      <c r="F665" s="7" t="n">
        <f aca="false">COUNTIFS('Duel Log'!AD$2:AD$5455,$A665,'Duel Log'!AA$2:AA$5455,"Draw")</f>
        <v>0</v>
      </c>
      <c r="G665" s="13" t="n">
        <f aca="false">IFERROR(D665/C665,"")</f>
        <v>1</v>
      </c>
    </row>
    <row r="666" customFormat="false" ht="15" hidden="false" customHeight="true" outlineLevel="0" collapsed="false">
      <c r="A666" s="7" t="s">
        <v>2715</v>
      </c>
      <c r="B666" s="7" t="s">
        <v>318</v>
      </c>
      <c r="C666" s="7" t="n">
        <f aca="false">COUNTIF('Duel Log'!AD$2:AD$5455,$A666)</f>
        <v>1</v>
      </c>
      <c r="D666" s="7" t="n">
        <f aca="false">COUNTIFS('Duel Log'!AD$2:AD$5455,$A666,'Duel Log'!AA$2:AA$5455,"Win")</f>
        <v>1</v>
      </c>
      <c r="E666" s="7" t="n">
        <f aca="false">COUNTIFS('Duel Log'!AD$2:AD$5455,$A666,'Duel Log'!AA$2:AA$5455,"Loss")</f>
        <v>0</v>
      </c>
      <c r="F666" s="7" t="n">
        <f aca="false">COUNTIFS('Duel Log'!AD$2:AD$5455,$A666,'Duel Log'!AA$2:AA$5455,"Draw")</f>
        <v>0</v>
      </c>
      <c r="G666" s="13" t="n">
        <f aca="false">IFERROR(D666/C666,"")</f>
        <v>1</v>
      </c>
    </row>
    <row r="667" customFormat="false" ht="15" hidden="false" customHeight="true" outlineLevel="0" collapsed="false">
      <c r="A667" s="7" t="s">
        <v>5222</v>
      </c>
      <c r="B667" s="7" t="s">
        <v>3759</v>
      </c>
      <c r="C667" s="7" t="n">
        <f aca="false">COUNTIF('Duel Log'!AD$2:AD$5455,$A667)</f>
        <v>2</v>
      </c>
      <c r="D667" s="7" t="n">
        <f aca="false">COUNTIFS('Duel Log'!AD$2:AD$5455,$A667,'Duel Log'!AA$2:AA$5455,"Win")</f>
        <v>0</v>
      </c>
      <c r="E667" s="7" t="n">
        <f aca="false">COUNTIFS('Duel Log'!AD$2:AD$5455,$A667,'Duel Log'!AA$2:AA$5455,"Loss")</f>
        <v>2</v>
      </c>
      <c r="F667" s="7" t="n">
        <f aca="false">COUNTIFS('Duel Log'!AD$2:AD$5455,$A667,'Duel Log'!AA$2:AA$5455,"Draw")</f>
        <v>0</v>
      </c>
      <c r="G667" s="13" t="n">
        <f aca="false">IFERROR(D667/C667,"")</f>
        <v>0</v>
      </c>
    </row>
    <row r="668" customFormat="false" ht="15" hidden="false" customHeight="true" outlineLevel="0" collapsed="false">
      <c r="A668" s="7" t="s">
        <v>4366</v>
      </c>
      <c r="B668" s="7" t="s">
        <v>356</v>
      </c>
      <c r="C668" s="7" t="n">
        <f aca="false">COUNTIF('Duel Log'!AD$2:AD$5455,$A668)</f>
        <v>1</v>
      </c>
      <c r="D668" s="7" t="n">
        <f aca="false">COUNTIFS('Duel Log'!AD$2:AD$5455,$A668,'Duel Log'!AA$2:AA$5455,"Win")</f>
        <v>0</v>
      </c>
      <c r="E668" s="7" t="n">
        <f aca="false">COUNTIFS('Duel Log'!AD$2:AD$5455,$A668,'Duel Log'!AA$2:AA$5455,"Loss")</f>
        <v>1</v>
      </c>
      <c r="F668" s="7" t="n">
        <f aca="false">COUNTIFS('Duel Log'!AD$2:AD$5455,$A668,'Duel Log'!AA$2:AA$5455,"Draw")</f>
        <v>0</v>
      </c>
      <c r="G668" s="13" t="n">
        <f aca="false">IFERROR(D668/C668,"")</f>
        <v>0</v>
      </c>
    </row>
    <row r="669" customFormat="false" ht="15" hidden="false" customHeight="true" outlineLevel="0" collapsed="false">
      <c r="A669" s="7" t="s">
        <v>4439</v>
      </c>
      <c r="B669" s="7" t="s">
        <v>356</v>
      </c>
      <c r="C669" s="7" t="n">
        <f aca="false">COUNTIF('Duel Log'!AD$2:AD$5455,$A669)</f>
        <v>1</v>
      </c>
      <c r="D669" s="7" t="n">
        <f aca="false">COUNTIFS('Duel Log'!AD$2:AD$5455,$A669,'Duel Log'!AA$2:AA$5455,"Win")</f>
        <v>0</v>
      </c>
      <c r="E669" s="7" t="n">
        <f aca="false">COUNTIFS('Duel Log'!AD$2:AD$5455,$A669,'Duel Log'!AA$2:AA$5455,"Loss")</f>
        <v>1</v>
      </c>
      <c r="F669" s="7" t="n">
        <f aca="false">COUNTIFS('Duel Log'!AD$2:AD$5455,$A669,'Duel Log'!AA$2:AA$5455,"Draw")</f>
        <v>0</v>
      </c>
      <c r="G669" s="13" t="n">
        <f aca="false">IFERROR(D669/C669,"")</f>
        <v>0</v>
      </c>
    </row>
    <row r="670" customFormat="false" ht="15" hidden="false" customHeight="true" outlineLevel="0" collapsed="false">
      <c r="A670" s="7" t="s">
        <v>6621</v>
      </c>
      <c r="B670" s="8" t="s">
        <v>3704</v>
      </c>
      <c r="C670" s="7" t="n">
        <f aca="false">COUNTIF('Duel Log'!AD$2:AD$5455,$A670)</f>
        <v>1</v>
      </c>
      <c r="D670" s="7" t="n">
        <f aca="false">COUNTIFS('Duel Log'!AD$2:AD$5455,$A670,'Duel Log'!AA$2:AA$5455,"Win")</f>
        <v>0</v>
      </c>
      <c r="E670" s="7" t="n">
        <f aca="false">COUNTIFS('Duel Log'!AD$2:AD$5455,$A670,'Duel Log'!AA$2:AA$5455,"Loss")</f>
        <v>1</v>
      </c>
      <c r="F670" s="7" t="n">
        <f aca="false">COUNTIFS('Duel Log'!AD$2:AD$5455,$A670,'Duel Log'!AA$2:AA$5455,"Draw")</f>
        <v>0</v>
      </c>
      <c r="G670" s="13" t="n">
        <f aca="false">IFERROR(D670/C670,"")</f>
        <v>0</v>
      </c>
    </row>
    <row r="671" customFormat="false" ht="15" hidden="false" customHeight="true" outlineLevel="0" collapsed="false">
      <c r="A671" s="7" t="s">
        <v>5122</v>
      </c>
      <c r="B671" s="7" t="s">
        <v>613</v>
      </c>
      <c r="C671" s="7" t="n">
        <f aca="false">COUNTIF('Duel Log'!AD$2:AD$5455,$A671)</f>
        <v>1</v>
      </c>
      <c r="D671" s="7" t="n">
        <f aca="false">COUNTIFS('Duel Log'!AD$2:AD$5455,$A671,'Duel Log'!AA$2:AA$5455,"Win")</f>
        <v>1</v>
      </c>
      <c r="E671" s="7" t="n">
        <f aca="false">COUNTIFS('Duel Log'!AD$2:AD$5455,$A671,'Duel Log'!AA$2:AA$5455,"Loss")</f>
        <v>0</v>
      </c>
      <c r="F671" s="7" t="n">
        <f aca="false">COUNTIFS('Duel Log'!AD$2:AD$5455,$A671,'Duel Log'!AA$2:AA$5455,"Draw")</f>
        <v>0</v>
      </c>
      <c r="G671" s="13" t="n">
        <f aca="false">IFERROR(D671/C671,"")</f>
        <v>1</v>
      </c>
    </row>
    <row r="672" customFormat="false" ht="15" hidden="false" customHeight="true" outlineLevel="0" collapsed="false">
      <c r="A672" s="7" t="s">
        <v>457</v>
      </c>
      <c r="B672" s="7" t="s">
        <v>15582</v>
      </c>
      <c r="C672" s="7" t="n">
        <f aca="false">COUNTIF('Duel Log'!AD$2:AD$5455,$A672)</f>
        <v>13</v>
      </c>
      <c r="D672" s="7" t="n">
        <f aca="false">COUNTIFS('Duel Log'!AD$2:AD$5455,$A672,'Duel Log'!AA$2:AA$5455,"Win")</f>
        <v>7</v>
      </c>
      <c r="E672" s="7" t="n">
        <f aca="false">COUNTIFS('Duel Log'!AD$2:AD$5455,$A672,'Duel Log'!AA$2:AA$5455,"Loss")</f>
        <v>6</v>
      </c>
      <c r="F672" s="7" t="n">
        <f aca="false">COUNTIFS('Duel Log'!AD$2:AD$5455,$A672,'Duel Log'!AA$2:AA$5455,"Draw")</f>
        <v>0</v>
      </c>
      <c r="G672" s="13" t="n">
        <f aca="false">IFERROR(D672/C672,"")</f>
        <v>0.538461538461538</v>
      </c>
    </row>
    <row r="673" customFormat="false" ht="15" hidden="false" customHeight="true" outlineLevel="0" collapsed="false">
      <c r="A673" s="7" t="s">
        <v>5859</v>
      </c>
      <c r="B673" s="7" t="s">
        <v>584</v>
      </c>
      <c r="C673" s="7" t="n">
        <f aca="false">COUNTIF('Duel Log'!AD$2:AD$5455,$A673)</f>
        <v>1</v>
      </c>
      <c r="D673" s="7" t="n">
        <f aca="false">COUNTIFS('Duel Log'!AD$2:AD$5455,$A673,'Duel Log'!AA$2:AA$5455,"Win")</f>
        <v>0</v>
      </c>
      <c r="E673" s="7" t="n">
        <f aca="false">COUNTIFS('Duel Log'!AD$2:AD$5455,$A673,'Duel Log'!AA$2:AA$5455,"Loss")</f>
        <v>1</v>
      </c>
      <c r="F673" s="7" t="n">
        <f aca="false">COUNTIFS('Duel Log'!AD$2:AD$5455,$A673,'Duel Log'!AA$2:AA$5455,"Draw")</f>
        <v>0</v>
      </c>
      <c r="G673" s="13" t="n">
        <f aca="false">IFERROR(D673/C673,"")</f>
        <v>0</v>
      </c>
    </row>
    <row r="674" customFormat="false" ht="15" hidden="false" customHeight="true" outlineLevel="0" collapsed="false">
      <c r="A674" s="7" t="s">
        <v>9140</v>
      </c>
      <c r="B674" s="8" t="s">
        <v>558</v>
      </c>
      <c r="C674" s="7" t="n">
        <f aca="false">COUNTIF('Duel Log'!AD$2:AD$5455,$A674)</f>
        <v>1</v>
      </c>
      <c r="D674" s="7" t="n">
        <f aca="false">COUNTIFS('Duel Log'!AD$2:AD$5455,$A674,'Duel Log'!AA$2:AA$5455,"Win")</f>
        <v>0</v>
      </c>
      <c r="E674" s="7" t="n">
        <f aca="false">COUNTIFS('Duel Log'!AD$2:AD$5455,$A674,'Duel Log'!AA$2:AA$5455,"Loss")</f>
        <v>1</v>
      </c>
      <c r="F674" s="7" t="n">
        <f aca="false">COUNTIFS('Duel Log'!AD$2:AD$5455,$A674,'Duel Log'!AA$2:AA$5455,"Draw")</f>
        <v>0</v>
      </c>
      <c r="G674" s="13" t="n">
        <f aca="false">IFERROR(D674/C674,"")</f>
        <v>0</v>
      </c>
    </row>
    <row r="675" customFormat="false" ht="15" hidden="false" customHeight="true" outlineLevel="0" collapsed="false">
      <c r="A675" s="7" t="s">
        <v>4799</v>
      </c>
      <c r="B675" s="7" t="s">
        <v>15583</v>
      </c>
      <c r="C675" s="7" t="n">
        <f aca="false">COUNTIF('Duel Log'!AD$2:AD$5455,$A675)</f>
        <v>4</v>
      </c>
      <c r="D675" s="7" t="n">
        <f aca="false">COUNTIFS('Duel Log'!AD$2:AD$5455,$A675,'Duel Log'!AA$2:AA$5455,"Win")</f>
        <v>2</v>
      </c>
      <c r="E675" s="7" t="n">
        <f aca="false">COUNTIFS('Duel Log'!AD$2:AD$5455,$A675,'Duel Log'!AA$2:AA$5455,"Loss")</f>
        <v>2</v>
      </c>
      <c r="F675" s="7" t="n">
        <f aca="false">COUNTIFS('Duel Log'!AD$2:AD$5455,$A675,'Duel Log'!AA$2:AA$5455,"Draw")</f>
        <v>0</v>
      </c>
      <c r="G675" s="13" t="n">
        <f aca="false">IFERROR(D675/C675,"")</f>
        <v>0.5</v>
      </c>
    </row>
    <row r="676" customFormat="false" ht="15" hidden="false" customHeight="true" outlineLevel="0" collapsed="false">
      <c r="A676" s="7" t="s">
        <v>2932</v>
      </c>
      <c r="B676" s="7" t="s">
        <v>15584</v>
      </c>
      <c r="C676" s="7" t="n">
        <f aca="false">COUNTIF('Duel Log'!AD$2:AD$5455,$A676)</f>
        <v>5</v>
      </c>
      <c r="D676" s="7" t="n">
        <f aca="false">COUNTIFS('Duel Log'!AD$2:AD$5455,$A676,'Duel Log'!AA$2:AA$5455,"Win")</f>
        <v>4</v>
      </c>
      <c r="E676" s="7" t="n">
        <f aca="false">COUNTIFS('Duel Log'!AD$2:AD$5455,$A676,'Duel Log'!AA$2:AA$5455,"Loss")</f>
        <v>1</v>
      </c>
      <c r="F676" s="7" t="n">
        <f aca="false">COUNTIFS('Duel Log'!AD$2:AD$5455,$A676,'Duel Log'!AA$2:AA$5455,"Draw")</f>
        <v>0</v>
      </c>
      <c r="G676" s="13" t="n">
        <f aca="false">IFERROR(D676/C676,"")</f>
        <v>0.8</v>
      </c>
    </row>
    <row r="677" customFormat="false" ht="15" hidden="false" customHeight="true" outlineLevel="0" collapsed="false">
      <c r="A677" s="7" t="s">
        <v>155</v>
      </c>
      <c r="B677" s="7" t="s">
        <v>15585</v>
      </c>
      <c r="C677" s="7" t="n">
        <f aca="false">COUNTIF('Duel Log'!AD$2:AD$5455,$A677)</f>
        <v>136</v>
      </c>
      <c r="D677" s="7" t="n">
        <f aca="false">COUNTIFS('Duel Log'!AD$2:AD$5455,$A677,'Duel Log'!AA$2:AA$5455,"Win")</f>
        <v>88</v>
      </c>
      <c r="E677" s="7" t="n">
        <f aca="false">COUNTIFS('Duel Log'!AD$2:AD$5455,$A677,'Duel Log'!AA$2:AA$5455,"Loss")</f>
        <v>48</v>
      </c>
      <c r="F677" s="7" t="n">
        <f aca="false">COUNTIFS('Duel Log'!AD$2:AD$5455,$A677,'Duel Log'!AA$2:AA$5455,"Draw")</f>
        <v>0</v>
      </c>
      <c r="G677" s="13" t="n">
        <f aca="false">IFERROR(D677/C677,"")</f>
        <v>0.647058823529412</v>
      </c>
    </row>
    <row r="678" customFormat="false" ht="15" hidden="false" customHeight="true" outlineLevel="0" collapsed="false">
      <c r="A678" s="7" t="s">
        <v>2245</v>
      </c>
      <c r="B678" s="7" t="s">
        <v>15586</v>
      </c>
      <c r="C678" s="7" t="n">
        <f aca="false">COUNTIF('Duel Log'!AD$2:AD$5455,$A678)</f>
        <v>2</v>
      </c>
      <c r="D678" s="7" t="n">
        <f aca="false">COUNTIFS('Duel Log'!AD$2:AD$5455,$A678,'Duel Log'!AA$2:AA$5455,"Win")</f>
        <v>2</v>
      </c>
      <c r="E678" s="7" t="n">
        <f aca="false">COUNTIFS('Duel Log'!AD$2:AD$5455,$A678,'Duel Log'!AA$2:AA$5455,"Loss")</f>
        <v>0</v>
      </c>
      <c r="F678" s="7" t="n">
        <f aca="false">COUNTIFS('Duel Log'!AD$2:AD$5455,$A678,'Duel Log'!AA$2:AA$5455,"Draw")</f>
        <v>0</v>
      </c>
      <c r="G678" s="13" t="n">
        <f aca="false">IFERROR(D678/C678,"")</f>
        <v>1</v>
      </c>
    </row>
    <row r="679" customFormat="false" ht="15" hidden="false" customHeight="true" outlineLevel="0" collapsed="false">
      <c r="A679" s="7" t="s">
        <v>2089</v>
      </c>
      <c r="B679" s="7" t="s">
        <v>15551</v>
      </c>
      <c r="C679" s="7" t="n">
        <f aca="false">COUNTIF('Duel Log'!AD$2:AD$5455,$A679)</f>
        <v>2</v>
      </c>
      <c r="D679" s="7" t="n">
        <f aca="false">COUNTIFS('Duel Log'!AD$2:AD$5455,$A679,'Duel Log'!AA$2:AA$5455,"Win")</f>
        <v>2</v>
      </c>
      <c r="E679" s="7" t="n">
        <f aca="false">COUNTIFS('Duel Log'!AD$2:AD$5455,$A679,'Duel Log'!AA$2:AA$5455,"Loss")</f>
        <v>0</v>
      </c>
      <c r="F679" s="7" t="n">
        <f aca="false">COUNTIFS('Duel Log'!AD$2:AD$5455,$A679,'Duel Log'!AA$2:AA$5455,"Draw")</f>
        <v>0</v>
      </c>
      <c r="G679" s="13" t="n">
        <f aca="false">IFERROR(D679/C679,"")</f>
        <v>1</v>
      </c>
    </row>
    <row r="680" customFormat="false" ht="15" hidden="false" customHeight="true" outlineLevel="0" collapsed="false">
      <c r="A680" s="7" t="s">
        <v>7937</v>
      </c>
      <c r="B680" s="7" t="s">
        <v>1711</v>
      </c>
      <c r="C680" s="7" t="n">
        <f aca="false">COUNTIF('Duel Log'!AD$2:AD$5455,$A680)</f>
        <v>1</v>
      </c>
      <c r="D680" s="7" t="n">
        <f aca="false">COUNTIFS('Duel Log'!AD$2:AD$5455,$A680,'Duel Log'!AA$2:AA$5455,"Win")</f>
        <v>0</v>
      </c>
      <c r="E680" s="7" t="n">
        <f aca="false">COUNTIFS('Duel Log'!AD$2:AD$5455,$A680,'Duel Log'!AA$2:AA$5455,"Loss")</f>
        <v>1</v>
      </c>
      <c r="F680" s="7" t="n">
        <f aca="false">COUNTIFS('Duel Log'!AD$2:AD$5455,$A680,'Duel Log'!AA$2:AA$5455,"Draw")</f>
        <v>0</v>
      </c>
      <c r="G680" s="13" t="n">
        <f aca="false">IFERROR(D680/C680,"")</f>
        <v>0</v>
      </c>
    </row>
    <row r="681" customFormat="false" ht="15" hidden="false" customHeight="true" outlineLevel="0" collapsed="false">
      <c r="A681" s="7" t="s">
        <v>1874</v>
      </c>
      <c r="B681" s="7" t="s">
        <v>15587</v>
      </c>
      <c r="C681" s="7" t="n">
        <f aca="false">COUNTIF('Duel Log'!AD$2:AD$5455,$A681)</f>
        <v>6</v>
      </c>
      <c r="D681" s="7" t="n">
        <f aca="false">COUNTIFS('Duel Log'!AD$2:AD$5455,$A681,'Duel Log'!AA$2:AA$5455,"Win")</f>
        <v>1</v>
      </c>
      <c r="E681" s="7" t="n">
        <f aca="false">COUNTIFS('Duel Log'!AD$2:AD$5455,$A681,'Duel Log'!AA$2:AA$5455,"Loss")</f>
        <v>5</v>
      </c>
      <c r="F681" s="7" t="n">
        <f aca="false">COUNTIFS('Duel Log'!AD$2:AD$5455,$A681,'Duel Log'!AA$2:AA$5455,"Draw")</f>
        <v>0</v>
      </c>
      <c r="G681" s="13" t="n">
        <f aca="false">IFERROR(D681/C681,"")</f>
        <v>0.166666666666667</v>
      </c>
    </row>
    <row r="682" customFormat="false" ht="15" hidden="false" customHeight="true" outlineLevel="0" collapsed="false">
      <c r="A682" s="7" t="s">
        <v>2061</v>
      </c>
      <c r="B682" s="7" t="s">
        <v>147</v>
      </c>
      <c r="C682" s="7" t="n">
        <f aca="false">COUNTIF('Duel Log'!AD$2:AD$5455,$A682)</f>
        <v>1</v>
      </c>
      <c r="D682" s="7" t="n">
        <f aca="false">COUNTIFS('Duel Log'!AD$2:AD$5455,$A682,'Duel Log'!AA$2:AA$5455,"Win")</f>
        <v>0</v>
      </c>
      <c r="E682" s="7" t="n">
        <f aca="false">COUNTIFS('Duel Log'!AD$2:AD$5455,$A682,'Duel Log'!AA$2:AA$5455,"Loss")</f>
        <v>1</v>
      </c>
      <c r="F682" s="7" t="n">
        <f aca="false">COUNTIFS('Duel Log'!AD$2:AD$5455,$A682,'Duel Log'!AA$2:AA$5455,"Draw")</f>
        <v>0</v>
      </c>
      <c r="G682" s="13" t="n">
        <f aca="false">IFERROR(D682/C682,"")</f>
        <v>0</v>
      </c>
    </row>
    <row r="683" customFormat="false" ht="15" hidden="false" customHeight="true" outlineLevel="0" collapsed="false">
      <c r="A683" s="7" t="s">
        <v>5862</v>
      </c>
      <c r="B683" s="8" t="s">
        <v>558</v>
      </c>
      <c r="C683" s="7" t="n">
        <f aca="false">COUNTIF('Duel Log'!AD$2:AD$5455,$A683)</f>
        <v>1</v>
      </c>
      <c r="D683" s="7" t="n">
        <f aca="false">COUNTIFS('Duel Log'!AD$2:AD$5455,$A683,'Duel Log'!AA$2:AA$5455,"Win")</f>
        <v>1</v>
      </c>
      <c r="E683" s="7" t="n">
        <f aca="false">COUNTIFS('Duel Log'!AD$2:AD$5455,$A683,'Duel Log'!AA$2:AA$5455,"Loss")</f>
        <v>0</v>
      </c>
      <c r="F683" s="7" t="n">
        <f aca="false">COUNTIFS('Duel Log'!AD$2:AD$5455,$A683,'Duel Log'!AA$2:AA$5455,"Draw")</f>
        <v>0</v>
      </c>
      <c r="G683" s="13" t="n">
        <f aca="false">IFERROR(D683/C683,"")</f>
        <v>1</v>
      </c>
    </row>
    <row r="684" customFormat="false" ht="15" hidden="false" customHeight="true" outlineLevel="0" collapsed="false">
      <c r="A684" s="7" t="s">
        <v>8039</v>
      </c>
      <c r="B684" s="7" t="s">
        <v>753</v>
      </c>
      <c r="C684" s="7" t="n">
        <f aca="false">COUNTIF('Duel Log'!AD$2:AD$5455,$A684)</f>
        <v>1</v>
      </c>
      <c r="D684" s="7" t="n">
        <f aca="false">COUNTIFS('Duel Log'!AD$2:AD$5455,$A684,'Duel Log'!AA$2:AA$5455,"Win")</f>
        <v>1</v>
      </c>
      <c r="E684" s="7" t="n">
        <f aca="false">COUNTIFS('Duel Log'!AD$2:AD$5455,$A684,'Duel Log'!AA$2:AA$5455,"Loss")</f>
        <v>0</v>
      </c>
      <c r="F684" s="7" t="n">
        <f aca="false">COUNTIFS('Duel Log'!AD$2:AD$5455,$A684,'Duel Log'!AA$2:AA$5455,"Draw")</f>
        <v>0</v>
      </c>
      <c r="G684" s="13" t="n">
        <f aca="false">IFERROR(D684/C684,"")</f>
        <v>1</v>
      </c>
    </row>
    <row r="685" customFormat="false" ht="15" hidden="false" customHeight="true" outlineLevel="0" collapsed="false">
      <c r="A685" s="7" t="s">
        <v>3635</v>
      </c>
      <c r="B685" s="7" t="s">
        <v>1010</v>
      </c>
      <c r="C685" s="7" t="n">
        <f aca="false">COUNTIF('Duel Log'!AD$2:AD$5455,$A685)</f>
        <v>1</v>
      </c>
      <c r="D685" s="7" t="n">
        <f aca="false">COUNTIFS('Duel Log'!AD$2:AD$5455,$A685,'Duel Log'!AA$2:AA$5455,"Win")</f>
        <v>0</v>
      </c>
      <c r="E685" s="7" t="n">
        <f aca="false">COUNTIFS('Duel Log'!AD$2:AD$5455,$A685,'Duel Log'!AA$2:AA$5455,"Loss")</f>
        <v>1</v>
      </c>
      <c r="F685" s="7" t="n">
        <f aca="false">COUNTIFS('Duel Log'!AD$2:AD$5455,$A685,'Duel Log'!AA$2:AA$5455,"Draw")</f>
        <v>0</v>
      </c>
      <c r="G685" s="13" t="n">
        <f aca="false">IFERROR(D685/C685,"")</f>
        <v>0</v>
      </c>
    </row>
    <row r="686" customFormat="false" ht="15" hidden="false" customHeight="true" outlineLevel="0" collapsed="false">
      <c r="A686" s="7" t="s">
        <v>769</v>
      </c>
      <c r="B686" s="7" t="s">
        <v>15588</v>
      </c>
      <c r="C686" s="7" t="n">
        <f aca="false">COUNTIF('Duel Log'!AD$2:AD$5455,$A686)</f>
        <v>4</v>
      </c>
      <c r="D686" s="7" t="n">
        <f aca="false">COUNTIFS('Duel Log'!AD$2:AD$5455,$A686,'Duel Log'!AA$2:AA$5455,"Win")</f>
        <v>1</v>
      </c>
      <c r="E686" s="7" t="n">
        <f aca="false">COUNTIFS('Duel Log'!AD$2:AD$5455,$A686,'Duel Log'!AA$2:AA$5455,"Loss")</f>
        <v>3</v>
      </c>
      <c r="F686" s="7" t="n">
        <f aca="false">COUNTIFS('Duel Log'!AD$2:AD$5455,$A686,'Duel Log'!AA$2:AA$5455,"Draw")</f>
        <v>0</v>
      </c>
      <c r="G686" s="13" t="n">
        <f aca="false">IFERROR(D686/C686,"")</f>
        <v>0.25</v>
      </c>
    </row>
    <row r="687" customFormat="false" ht="15" hidden="false" customHeight="true" outlineLevel="0" collapsed="false">
      <c r="A687" s="7" t="s">
        <v>3671</v>
      </c>
      <c r="B687" s="7" t="s">
        <v>1676</v>
      </c>
      <c r="C687" s="7" t="n">
        <f aca="false">COUNTIF('Duel Log'!AD$2:AD$5455,$A687)</f>
        <v>1</v>
      </c>
      <c r="D687" s="7" t="n">
        <f aca="false">COUNTIFS('Duel Log'!AD$2:AD$5455,$A687,'Duel Log'!AA$2:AA$5455,"Win")</f>
        <v>0</v>
      </c>
      <c r="E687" s="7" t="n">
        <f aca="false">COUNTIFS('Duel Log'!AD$2:AD$5455,$A687,'Duel Log'!AA$2:AA$5455,"Loss")</f>
        <v>1</v>
      </c>
      <c r="F687" s="7" t="n">
        <f aca="false">COUNTIFS('Duel Log'!AD$2:AD$5455,$A687,'Duel Log'!AA$2:AA$5455,"Draw")</f>
        <v>0</v>
      </c>
      <c r="G687" s="13" t="n">
        <f aca="false">IFERROR(D687/C687,"")</f>
        <v>0</v>
      </c>
    </row>
    <row r="688" customFormat="false" ht="15" hidden="false" customHeight="true" outlineLevel="0" collapsed="false">
      <c r="A688" s="7" t="s">
        <v>7271</v>
      </c>
      <c r="B688" s="7" t="s">
        <v>343</v>
      </c>
      <c r="C688" s="7" t="n">
        <f aca="false">COUNTIF('Duel Log'!AD$2:AD$5455,$A688)</f>
        <v>1</v>
      </c>
      <c r="D688" s="7" t="n">
        <f aca="false">COUNTIFS('Duel Log'!AD$2:AD$5455,$A688,'Duel Log'!AA$2:AA$5455,"Win")</f>
        <v>0</v>
      </c>
      <c r="E688" s="7" t="n">
        <f aca="false">COUNTIFS('Duel Log'!AD$2:AD$5455,$A688,'Duel Log'!AA$2:AA$5455,"Loss")</f>
        <v>1</v>
      </c>
      <c r="F688" s="7" t="n">
        <f aca="false">COUNTIFS('Duel Log'!AD$2:AD$5455,$A688,'Duel Log'!AA$2:AA$5455,"Draw")</f>
        <v>0</v>
      </c>
      <c r="G688" s="13" t="n">
        <f aca="false">IFERROR(D688/C688,"")</f>
        <v>0</v>
      </c>
    </row>
    <row r="689" customFormat="false" ht="15" hidden="false" customHeight="true" outlineLevel="0" collapsed="false">
      <c r="A689" s="7" t="s">
        <v>6224</v>
      </c>
      <c r="B689" s="7" t="s">
        <v>3463</v>
      </c>
      <c r="C689" s="7" t="n">
        <f aca="false">COUNTIF('Duel Log'!AD$2:AD$5455,$A689)</f>
        <v>1</v>
      </c>
      <c r="D689" s="7" t="n">
        <f aca="false">COUNTIFS('Duel Log'!AD$2:AD$5455,$A689,'Duel Log'!AA$2:AA$5455,"Win")</f>
        <v>1</v>
      </c>
      <c r="E689" s="7" t="n">
        <f aca="false">COUNTIFS('Duel Log'!AD$2:AD$5455,$A689,'Duel Log'!AA$2:AA$5455,"Loss")</f>
        <v>0</v>
      </c>
      <c r="F689" s="7" t="n">
        <f aca="false">COUNTIFS('Duel Log'!AD$2:AD$5455,$A689,'Duel Log'!AA$2:AA$5455,"Draw")</f>
        <v>0</v>
      </c>
      <c r="G689" s="13" t="n">
        <f aca="false">IFERROR(D689/C689,"")</f>
        <v>1</v>
      </c>
    </row>
    <row r="690" customFormat="false" ht="15" hidden="false" customHeight="true" outlineLevel="0" collapsed="false">
      <c r="A690" s="7" t="s">
        <v>3854</v>
      </c>
      <c r="B690" s="8" t="s">
        <v>558</v>
      </c>
      <c r="C690" s="7" t="n">
        <f aca="false">COUNTIF('Duel Log'!AD$2:AD$5455,$A690)</f>
        <v>1</v>
      </c>
      <c r="D690" s="7" t="n">
        <f aca="false">COUNTIFS('Duel Log'!AD$2:AD$5455,$A690,'Duel Log'!AA$2:AA$5455,"Win")</f>
        <v>1</v>
      </c>
      <c r="E690" s="7" t="n">
        <f aca="false">COUNTIFS('Duel Log'!AD$2:AD$5455,$A690,'Duel Log'!AA$2:AA$5455,"Loss")</f>
        <v>0</v>
      </c>
      <c r="F690" s="7" t="n">
        <f aca="false">COUNTIFS('Duel Log'!AD$2:AD$5455,$A690,'Duel Log'!AA$2:AA$5455,"Draw")</f>
        <v>0</v>
      </c>
      <c r="G690" s="13" t="n">
        <f aca="false">IFERROR(D690/C690,"")</f>
        <v>1</v>
      </c>
    </row>
    <row r="691" customFormat="false" ht="15" hidden="false" customHeight="true" outlineLevel="0" collapsed="false">
      <c r="A691" s="7" t="s">
        <v>6445</v>
      </c>
      <c r="B691" s="7" t="s">
        <v>1010</v>
      </c>
      <c r="C691" s="7" t="n">
        <f aca="false">COUNTIF('Duel Log'!AD$2:AD$5455,$A691)</f>
        <v>1</v>
      </c>
      <c r="D691" s="7" t="n">
        <f aca="false">COUNTIFS('Duel Log'!AD$2:AD$5455,$A691,'Duel Log'!AA$2:AA$5455,"Win")</f>
        <v>0</v>
      </c>
      <c r="E691" s="7" t="n">
        <f aca="false">COUNTIFS('Duel Log'!AD$2:AD$5455,$A691,'Duel Log'!AA$2:AA$5455,"Loss")</f>
        <v>1</v>
      </c>
      <c r="F691" s="7" t="n">
        <f aca="false">COUNTIFS('Duel Log'!AD$2:AD$5455,$A691,'Duel Log'!AA$2:AA$5455,"Draw")</f>
        <v>0</v>
      </c>
      <c r="G691" s="13" t="n">
        <f aca="false">IFERROR(D691/C691,"")</f>
        <v>0</v>
      </c>
    </row>
    <row r="692" customFormat="false" ht="15" hidden="false" customHeight="true" outlineLevel="0" collapsed="false">
      <c r="A692" s="7" t="s">
        <v>1301</v>
      </c>
      <c r="B692" s="7" t="s">
        <v>547</v>
      </c>
      <c r="C692" s="7" t="n">
        <f aca="false">COUNTIF('Duel Log'!AD$2:AD$5455,$A692)</f>
        <v>1</v>
      </c>
      <c r="D692" s="7" t="n">
        <f aca="false">COUNTIFS('Duel Log'!AD$2:AD$5455,$A692,'Duel Log'!AA$2:AA$5455,"Win")</f>
        <v>1</v>
      </c>
      <c r="E692" s="7" t="n">
        <f aca="false">COUNTIFS('Duel Log'!AD$2:AD$5455,$A692,'Duel Log'!AA$2:AA$5455,"Loss")</f>
        <v>0</v>
      </c>
      <c r="F692" s="7" t="n">
        <f aca="false">COUNTIFS('Duel Log'!AD$2:AD$5455,$A692,'Duel Log'!AA$2:AA$5455,"Draw")</f>
        <v>0</v>
      </c>
      <c r="G692" s="13" t="n">
        <f aca="false">IFERROR(D692/C692,"")</f>
        <v>1</v>
      </c>
    </row>
    <row r="693" customFormat="false" ht="15" hidden="false" customHeight="true" outlineLevel="0" collapsed="false">
      <c r="A693" s="7" t="s">
        <v>6161</v>
      </c>
      <c r="B693" s="7" t="s">
        <v>2808</v>
      </c>
      <c r="C693" s="7" t="n">
        <f aca="false">COUNTIF('Duel Log'!AD$2:AD$5455,$A693)</f>
        <v>1</v>
      </c>
      <c r="D693" s="7" t="n">
        <f aca="false">COUNTIFS('Duel Log'!AD$2:AD$5455,$A693,'Duel Log'!AA$2:AA$5455,"Win")</f>
        <v>0</v>
      </c>
      <c r="E693" s="7" t="n">
        <f aca="false">COUNTIFS('Duel Log'!AD$2:AD$5455,$A693,'Duel Log'!AA$2:AA$5455,"Loss")</f>
        <v>1</v>
      </c>
      <c r="F693" s="7" t="n">
        <f aca="false">COUNTIFS('Duel Log'!AD$2:AD$5455,$A693,'Duel Log'!AA$2:AA$5455,"Draw")</f>
        <v>0</v>
      </c>
      <c r="G693" s="13" t="n">
        <f aca="false">IFERROR(D693/C693,"")</f>
        <v>0</v>
      </c>
    </row>
    <row r="694" customFormat="false" ht="15" hidden="false" customHeight="true" outlineLevel="0" collapsed="false">
      <c r="A694" s="7" t="s">
        <v>641</v>
      </c>
      <c r="B694" s="7" t="s">
        <v>611</v>
      </c>
      <c r="C694" s="7" t="n">
        <f aca="false">COUNTIF('Duel Log'!AD$2:AD$5455,$A694)</f>
        <v>1</v>
      </c>
      <c r="D694" s="7" t="n">
        <f aca="false">COUNTIFS('Duel Log'!AD$2:AD$5455,$A694,'Duel Log'!AA$2:AA$5455,"Win")</f>
        <v>0</v>
      </c>
      <c r="E694" s="7" t="n">
        <f aca="false">COUNTIFS('Duel Log'!AD$2:AD$5455,$A694,'Duel Log'!AA$2:AA$5455,"Loss")</f>
        <v>1</v>
      </c>
      <c r="F694" s="7" t="n">
        <f aca="false">COUNTIFS('Duel Log'!AD$2:AD$5455,$A694,'Duel Log'!AA$2:AA$5455,"Draw")</f>
        <v>0</v>
      </c>
      <c r="G694" s="13" t="n">
        <f aca="false">IFERROR(D694/C694,"")</f>
        <v>0</v>
      </c>
    </row>
    <row r="695" customFormat="false" ht="15" hidden="false" customHeight="true" outlineLevel="0" collapsed="false">
      <c r="A695" s="7" t="s">
        <v>5076</v>
      </c>
      <c r="B695" s="7" t="s">
        <v>613</v>
      </c>
      <c r="C695" s="7" t="n">
        <f aca="false">COUNTIF('Duel Log'!AD$2:AD$5455,$A695)</f>
        <v>1</v>
      </c>
      <c r="D695" s="7" t="n">
        <f aca="false">COUNTIFS('Duel Log'!AD$2:AD$5455,$A695,'Duel Log'!AA$2:AA$5455,"Win")</f>
        <v>1</v>
      </c>
      <c r="E695" s="7" t="n">
        <f aca="false">COUNTIFS('Duel Log'!AD$2:AD$5455,$A695,'Duel Log'!AA$2:AA$5455,"Loss")</f>
        <v>0</v>
      </c>
      <c r="F695" s="7" t="n">
        <f aca="false">COUNTIFS('Duel Log'!AD$2:AD$5455,$A695,'Duel Log'!AA$2:AA$5455,"Draw")</f>
        <v>0</v>
      </c>
      <c r="G695" s="13" t="n">
        <f aca="false">IFERROR(D695/C695,"")</f>
        <v>1</v>
      </c>
    </row>
    <row r="696" customFormat="false" ht="15" hidden="false" customHeight="true" outlineLevel="0" collapsed="false">
      <c r="A696" s="7" t="s">
        <v>8291</v>
      </c>
      <c r="B696" s="7" t="s">
        <v>2808</v>
      </c>
      <c r="C696" s="7" t="n">
        <f aca="false">COUNTIF('Duel Log'!AD$2:AD$5455,$A696)</f>
        <v>1</v>
      </c>
      <c r="D696" s="7" t="n">
        <f aca="false">COUNTIFS('Duel Log'!AD$2:AD$5455,$A696,'Duel Log'!AA$2:AA$5455,"Win")</f>
        <v>0</v>
      </c>
      <c r="E696" s="7" t="n">
        <f aca="false">COUNTIFS('Duel Log'!AD$2:AD$5455,$A696,'Duel Log'!AA$2:AA$5455,"Loss")</f>
        <v>1</v>
      </c>
      <c r="F696" s="7" t="n">
        <f aca="false">COUNTIFS('Duel Log'!AD$2:AD$5455,$A696,'Duel Log'!AA$2:AA$5455,"Draw")</f>
        <v>0</v>
      </c>
      <c r="G696" s="13" t="n">
        <f aca="false">IFERROR(D696/C696,"")</f>
        <v>0</v>
      </c>
    </row>
    <row r="697" customFormat="false" ht="15" hidden="false" customHeight="true" outlineLevel="0" collapsed="false">
      <c r="A697" s="7" t="s">
        <v>4157</v>
      </c>
      <c r="B697" s="7" t="s">
        <v>15589</v>
      </c>
      <c r="C697" s="7" t="n">
        <f aca="false">COUNTIF('Duel Log'!AD$2:AD$5455,$A697)</f>
        <v>4</v>
      </c>
      <c r="D697" s="7" t="n">
        <f aca="false">COUNTIFS('Duel Log'!AD$2:AD$5455,$A697,'Duel Log'!AA$2:AA$5455,"Win")</f>
        <v>1</v>
      </c>
      <c r="E697" s="7" t="n">
        <f aca="false">COUNTIFS('Duel Log'!AD$2:AD$5455,$A697,'Duel Log'!AA$2:AA$5455,"Loss")</f>
        <v>3</v>
      </c>
      <c r="F697" s="7" t="n">
        <f aca="false">COUNTIFS('Duel Log'!AD$2:AD$5455,$A697,'Duel Log'!AA$2:AA$5455,"Draw")</f>
        <v>0</v>
      </c>
      <c r="G697" s="13" t="n">
        <f aca="false">IFERROR(D697/C697,"")</f>
        <v>0.25</v>
      </c>
    </row>
    <row r="698" customFormat="false" ht="15" hidden="false" customHeight="true" outlineLevel="0" collapsed="false">
      <c r="A698" s="7" t="s">
        <v>3545</v>
      </c>
      <c r="B698" s="7" t="s">
        <v>15590</v>
      </c>
      <c r="C698" s="7" t="n">
        <f aca="false">COUNTIF('Duel Log'!AD$2:AD$5455,$A698)</f>
        <v>2</v>
      </c>
      <c r="D698" s="7" t="n">
        <f aca="false">COUNTIFS('Duel Log'!AD$2:AD$5455,$A698,'Duel Log'!AA$2:AA$5455,"Win")</f>
        <v>1</v>
      </c>
      <c r="E698" s="7" t="n">
        <f aca="false">COUNTIFS('Duel Log'!AD$2:AD$5455,$A698,'Duel Log'!AA$2:AA$5455,"Loss")</f>
        <v>1</v>
      </c>
      <c r="F698" s="7" t="n">
        <f aca="false">COUNTIFS('Duel Log'!AD$2:AD$5455,$A698,'Duel Log'!AA$2:AA$5455,"Draw")</f>
        <v>0</v>
      </c>
      <c r="G698" s="13" t="n">
        <f aca="false">IFERROR(D698/C698,"")</f>
        <v>0.5</v>
      </c>
    </row>
    <row r="699" customFormat="false" ht="15" hidden="false" customHeight="true" outlineLevel="0" collapsed="false">
      <c r="A699" s="7" t="s">
        <v>3116</v>
      </c>
      <c r="B699" s="7" t="s">
        <v>2953</v>
      </c>
      <c r="C699" s="7" t="n">
        <f aca="false">COUNTIF('Duel Log'!AD$2:AD$5455,$A699)</f>
        <v>1</v>
      </c>
      <c r="D699" s="7" t="n">
        <f aca="false">COUNTIFS('Duel Log'!AD$2:AD$5455,$A699,'Duel Log'!AA$2:AA$5455,"Win")</f>
        <v>0</v>
      </c>
      <c r="E699" s="7" t="n">
        <f aca="false">COUNTIFS('Duel Log'!AD$2:AD$5455,$A699,'Duel Log'!AA$2:AA$5455,"Loss")</f>
        <v>1</v>
      </c>
      <c r="F699" s="7" t="n">
        <f aca="false">COUNTIFS('Duel Log'!AD$2:AD$5455,$A699,'Duel Log'!AA$2:AA$5455,"Draw")</f>
        <v>0</v>
      </c>
      <c r="G699" s="13" t="n">
        <f aca="false">IFERROR(D699/C699,"")</f>
        <v>0</v>
      </c>
    </row>
    <row r="700" customFormat="false" ht="15" hidden="false" customHeight="true" outlineLevel="0" collapsed="false">
      <c r="A700" s="7" t="s">
        <v>1745</v>
      </c>
      <c r="B700" s="7" t="s">
        <v>1739</v>
      </c>
      <c r="C700" s="7" t="n">
        <f aca="false">COUNTIF('Duel Log'!AD$2:AD$5455,$A700)</f>
        <v>1</v>
      </c>
      <c r="D700" s="7" t="n">
        <f aca="false">COUNTIFS('Duel Log'!AD$2:AD$5455,$A700,'Duel Log'!AA$2:AA$5455,"Win")</f>
        <v>0</v>
      </c>
      <c r="E700" s="7" t="n">
        <f aca="false">COUNTIFS('Duel Log'!AD$2:AD$5455,$A700,'Duel Log'!AA$2:AA$5455,"Loss")</f>
        <v>1</v>
      </c>
      <c r="F700" s="7" t="n">
        <f aca="false">COUNTIFS('Duel Log'!AD$2:AD$5455,$A700,'Duel Log'!AA$2:AA$5455,"Draw")</f>
        <v>0</v>
      </c>
      <c r="G700" s="13" t="n">
        <f aca="false">IFERROR(D700/C700,"")</f>
        <v>0</v>
      </c>
    </row>
    <row r="701" customFormat="false" ht="15" hidden="false" customHeight="true" outlineLevel="0" collapsed="false">
      <c r="A701" s="7" t="s">
        <v>9159</v>
      </c>
      <c r="B701" s="8" t="s">
        <v>558</v>
      </c>
      <c r="C701" s="7" t="n">
        <f aca="false">COUNTIF('Duel Log'!AD$2:AD$5455,$A701)</f>
        <v>1</v>
      </c>
      <c r="D701" s="7" t="n">
        <f aca="false">COUNTIFS('Duel Log'!AD$2:AD$5455,$A701,'Duel Log'!AA$2:AA$5455,"Win")</f>
        <v>0</v>
      </c>
      <c r="E701" s="7" t="n">
        <f aca="false">COUNTIFS('Duel Log'!AD$2:AD$5455,$A701,'Duel Log'!AA$2:AA$5455,"Loss")</f>
        <v>1</v>
      </c>
      <c r="F701" s="7" t="n">
        <f aca="false">COUNTIFS('Duel Log'!AD$2:AD$5455,$A701,'Duel Log'!AA$2:AA$5455,"Draw")</f>
        <v>0</v>
      </c>
      <c r="G701" s="13" t="n">
        <f aca="false">IFERROR(D701/C701,"")</f>
        <v>0</v>
      </c>
    </row>
    <row r="702" customFormat="false" ht="15" hidden="false" customHeight="true" outlineLevel="0" collapsed="false">
      <c r="A702" s="7" t="s">
        <v>8260</v>
      </c>
      <c r="B702" s="7" t="s">
        <v>373</v>
      </c>
      <c r="C702" s="7" t="n">
        <f aca="false">COUNTIF('Duel Log'!AD$2:AD$5455,$A702)</f>
        <v>1</v>
      </c>
      <c r="D702" s="7" t="n">
        <f aca="false">COUNTIFS('Duel Log'!AD$2:AD$5455,$A702,'Duel Log'!AA$2:AA$5455,"Win")</f>
        <v>1</v>
      </c>
      <c r="E702" s="7" t="n">
        <f aca="false">COUNTIFS('Duel Log'!AD$2:AD$5455,$A702,'Duel Log'!AA$2:AA$5455,"Loss")</f>
        <v>0</v>
      </c>
      <c r="F702" s="7" t="n">
        <f aca="false">COUNTIFS('Duel Log'!AD$2:AD$5455,$A702,'Duel Log'!AA$2:AA$5455,"Draw")</f>
        <v>0</v>
      </c>
      <c r="G702" s="13" t="n">
        <f aca="false">IFERROR(D702/C702,"")</f>
        <v>1</v>
      </c>
    </row>
    <row r="703" customFormat="false" ht="15" hidden="false" customHeight="true" outlineLevel="0" collapsed="false">
      <c r="A703" s="7" t="s">
        <v>7738</v>
      </c>
      <c r="B703" s="8" t="s">
        <v>264</v>
      </c>
      <c r="C703" s="7" t="n">
        <f aca="false">COUNTIF('Duel Log'!AD$2:AD$5455,$A703)</f>
        <v>1</v>
      </c>
      <c r="D703" s="7" t="n">
        <f aca="false">COUNTIFS('Duel Log'!AD$2:AD$5455,$A703,'Duel Log'!AA$2:AA$5455,"Win")</f>
        <v>1</v>
      </c>
      <c r="E703" s="7" t="n">
        <f aca="false">COUNTIFS('Duel Log'!AD$2:AD$5455,$A703,'Duel Log'!AA$2:AA$5455,"Loss")</f>
        <v>0</v>
      </c>
      <c r="F703" s="7" t="n">
        <f aca="false">COUNTIFS('Duel Log'!AD$2:AD$5455,$A703,'Duel Log'!AA$2:AA$5455,"Draw")</f>
        <v>0</v>
      </c>
      <c r="G703" s="13" t="n">
        <f aca="false">IFERROR(D703/C703,"")</f>
        <v>1</v>
      </c>
    </row>
    <row r="704" customFormat="false" ht="15" hidden="false" customHeight="true" outlineLevel="0" collapsed="false">
      <c r="A704" s="7" t="s">
        <v>4530</v>
      </c>
      <c r="B704" s="7" t="s">
        <v>7154</v>
      </c>
      <c r="C704" s="7" t="n">
        <f aca="false">COUNTIF('Duel Log'!AD$2:AD$5455,$A704)</f>
        <v>3</v>
      </c>
      <c r="D704" s="7" t="n">
        <f aca="false">COUNTIFS('Duel Log'!AD$2:AD$5455,$A704,'Duel Log'!AA$2:AA$5455,"Win")</f>
        <v>1</v>
      </c>
      <c r="E704" s="7" t="n">
        <f aca="false">COUNTIFS('Duel Log'!AD$2:AD$5455,$A704,'Duel Log'!AA$2:AA$5455,"Loss")</f>
        <v>2</v>
      </c>
      <c r="F704" s="7" t="n">
        <f aca="false">COUNTIFS('Duel Log'!AD$2:AD$5455,$A704,'Duel Log'!AA$2:AA$5455,"Draw")</f>
        <v>0</v>
      </c>
      <c r="G704" s="13" t="n">
        <f aca="false">IFERROR(D704/C704,"")</f>
        <v>0.333333333333333</v>
      </c>
    </row>
    <row r="705" customFormat="false" ht="15" hidden="false" customHeight="true" outlineLevel="0" collapsed="false">
      <c r="A705" s="7" t="s">
        <v>6432</v>
      </c>
      <c r="B705" s="7" t="s">
        <v>1066</v>
      </c>
      <c r="C705" s="7" t="n">
        <f aca="false">COUNTIF('Duel Log'!AD$2:AD$5455,$A705)</f>
        <v>1</v>
      </c>
      <c r="D705" s="7" t="n">
        <f aca="false">COUNTIFS('Duel Log'!AD$2:AD$5455,$A705,'Duel Log'!AA$2:AA$5455,"Win")</f>
        <v>0</v>
      </c>
      <c r="E705" s="7" t="n">
        <f aca="false">COUNTIFS('Duel Log'!AD$2:AD$5455,$A705,'Duel Log'!AA$2:AA$5455,"Loss")</f>
        <v>1</v>
      </c>
      <c r="F705" s="7" t="n">
        <f aca="false">COUNTIFS('Duel Log'!AD$2:AD$5455,$A705,'Duel Log'!AA$2:AA$5455,"Draw")</f>
        <v>0</v>
      </c>
      <c r="G705" s="13" t="n">
        <f aca="false">IFERROR(D705/C705,"")</f>
        <v>0</v>
      </c>
    </row>
    <row r="706" customFormat="false" ht="15" hidden="false" customHeight="true" outlineLevel="0" collapsed="false">
      <c r="A706" s="7" t="s">
        <v>1989</v>
      </c>
      <c r="B706" s="7" t="s">
        <v>1432</v>
      </c>
      <c r="C706" s="7" t="n">
        <f aca="false">COUNTIF('Duel Log'!AD$2:AD$5455,$A706)</f>
        <v>1</v>
      </c>
      <c r="D706" s="7" t="n">
        <f aca="false">COUNTIFS('Duel Log'!AD$2:AD$5455,$A706,'Duel Log'!AA$2:AA$5455,"Win")</f>
        <v>1</v>
      </c>
      <c r="E706" s="7" t="n">
        <f aca="false">COUNTIFS('Duel Log'!AD$2:AD$5455,$A706,'Duel Log'!AA$2:AA$5455,"Loss")</f>
        <v>0</v>
      </c>
      <c r="F706" s="7" t="n">
        <f aca="false">COUNTIFS('Duel Log'!AD$2:AD$5455,$A706,'Duel Log'!AA$2:AA$5455,"Draw")</f>
        <v>0</v>
      </c>
      <c r="G706" s="13" t="n">
        <f aca="false">IFERROR(D706/C706,"")</f>
        <v>1</v>
      </c>
    </row>
    <row r="707" customFormat="false" ht="15" hidden="false" customHeight="true" outlineLevel="0" collapsed="false">
      <c r="A707" s="7" t="s">
        <v>3749</v>
      </c>
      <c r="B707" s="7" t="s">
        <v>523</v>
      </c>
      <c r="C707" s="7" t="n">
        <f aca="false">COUNTIF('Duel Log'!AD$2:AD$5455,$A707)</f>
        <v>1</v>
      </c>
      <c r="D707" s="7" t="n">
        <f aca="false">COUNTIFS('Duel Log'!AD$2:AD$5455,$A707,'Duel Log'!AA$2:AA$5455,"Win")</f>
        <v>1</v>
      </c>
      <c r="E707" s="7" t="n">
        <f aca="false">COUNTIFS('Duel Log'!AD$2:AD$5455,$A707,'Duel Log'!AA$2:AA$5455,"Loss")</f>
        <v>0</v>
      </c>
      <c r="F707" s="7" t="n">
        <f aca="false">COUNTIFS('Duel Log'!AD$2:AD$5455,$A707,'Duel Log'!AA$2:AA$5455,"Draw")</f>
        <v>0</v>
      </c>
      <c r="G707" s="13" t="n">
        <f aca="false">IFERROR(D707/C707,"")</f>
        <v>1</v>
      </c>
    </row>
    <row r="708" customFormat="false" ht="15" hidden="false" customHeight="true" outlineLevel="0" collapsed="false">
      <c r="A708" s="7" t="s">
        <v>1325</v>
      </c>
      <c r="B708" s="7" t="s">
        <v>547</v>
      </c>
      <c r="C708" s="7" t="n">
        <f aca="false">COUNTIF('Duel Log'!AD$2:AD$5455,$A708)</f>
        <v>1</v>
      </c>
      <c r="D708" s="7" t="n">
        <f aca="false">COUNTIFS('Duel Log'!AD$2:AD$5455,$A708,'Duel Log'!AA$2:AA$5455,"Win")</f>
        <v>0</v>
      </c>
      <c r="E708" s="7" t="n">
        <f aca="false">COUNTIFS('Duel Log'!AD$2:AD$5455,$A708,'Duel Log'!AA$2:AA$5455,"Loss")</f>
        <v>1</v>
      </c>
      <c r="F708" s="7" t="n">
        <f aca="false">COUNTIFS('Duel Log'!AD$2:AD$5455,$A708,'Duel Log'!AA$2:AA$5455,"Draw")</f>
        <v>0</v>
      </c>
      <c r="G708" s="13" t="n">
        <f aca="false">IFERROR(D708/C708,"")</f>
        <v>0</v>
      </c>
    </row>
    <row r="709" customFormat="false" ht="15" hidden="false" customHeight="true" outlineLevel="0" collapsed="false">
      <c r="A709" s="7" t="s">
        <v>6649</v>
      </c>
      <c r="B709" s="7" t="s">
        <v>3463</v>
      </c>
      <c r="C709" s="7" t="n">
        <f aca="false">COUNTIF('Duel Log'!AD$2:AD$5455,$A709)</f>
        <v>1</v>
      </c>
      <c r="D709" s="7" t="n">
        <f aca="false">COUNTIFS('Duel Log'!AD$2:AD$5455,$A709,'Duel Log'!AA$2:AA$5455,"Win")</f>
        <v>0</v>
      </c>
      <c r="E709" s="7" t="n">
        <f aca="false">COUNTIFS('Duel Log'!AD$2:AD$5455,$A709,'Duel Log'!AA$2:AA$5455,"Loss")</f>
        <v>1</v>
      </c>
      <c r="F709" s="7" t="n">
        <f aca="false">COUNTIFS('Duel Log'!AD$2:AD$5455,$A709,'Duel Log'!AA$2:AA$5455,"Draw")</f>
        <v>0</v>
      </c>
      <c r="G709" s="13" t="n">
        <f aca="false">IFERROR(D709/C709,"")</f>
        <v>0</v>
      </c>
    </row>
    <row r="710" customFormat="false" ht="15" hidden="false" customHeight="true" outlineLevel="0" collapsed="false">
      <c r="A710" s="7" t="s">
        <v>2059</v>
      </c>
      <c r="B710" s="7" t="s">
        <v>147</v>
      </c>
      <c r="C710" s="7" t="n">
        <f aca="false">COUNTIF('Duel Log'!AD$2:AD$5455,$A710)</f>
        <v>1</v>
      </c>
      <c r="D710" s="7" t="n">
        <f aca="false">COUNTIFS('Duel Log'!AD$2:AD$5455,$A710,'Duel Log'!AA$2:AA$5455,"Win")</f>
        <v>1</v>
      </c>
      <c r="E710" s="7" t="n">
        <f aca="false">COUNTIFS('Duel Log'!AD$2:AD$5455,$A710,'Duel Log'!AA$2:AA$5455,"Loss")</f>
        <v>0</v>
      </c>
      <c r="F710" s="7" t="n">
        <f aca="false">COUNTIFS('Duel Log'!AD$2:AD$5455,$A710,'Duel Log'!AA$2:AA$5455,"Draw")</f>
        <v>0</v>
      </c>
      <c r="G710" s="13" t="n">
        <f aca="false">IFERROR(D710/C710,"")</f>
        <v>1</v>
      </c>
    </row>
    <row r="711" customFormat="false" ht="15" hidden="false" customHeight="true" outlineLevel="0" collapsed="false">
      <c r="A711" s="7" t="s">
        <v>1927</v>
      </c>
      <c r="B711" s="7" t="s">
        <v>15591</v>
      </c>
      <c r="C711" s="7" t="n">
        <f aca="false">COUNTIF('Duel Log'!AD$2:AD$5455,$A711)</f>
        <v>2</v>
      </c>
      <c r="D711" s="7" t="n">
        <f aca="false">COUNTIFS('Duel Log'!AD$2:AD$5455,$A711,'Duel Log'!AA$2:AA$5455,"Win")</f>
        <v>2</v>
      </c>
      <c r="E711" s="7" t="n">
        <f aca="false">COUNTIFS('Duel Log'!AD$2:AD$5455,$A711,'Duel Log'!AA$2:AA$5455,"Loss")</f>
        <v>0</v>
      </c>
      <c r="F711" s="7" t="n">
        <f aca="false">COUNTIFS('Duel Log'!AD$2:AD$5455,$A711,'Duel Log'!AA$2:AA$5455,"Draw")</f>
        <v>0</v>
      </c>
      <c r="G711" s="13" t="n">
        <f aca="false">IFERROR(D711/C711,"")</f>
        <v>1</v>
      </c>
    </row>
    <row r="712" customFormat="false" ht="15" hidden="false" customHeight="true" outlineLevel="0" collapsed="false">
      <c r="A712" s="7" t="s">
        <v>3185</v>
      </c>
      <c r="B712" s="7" t="s">
        <v>1213</v>
      </c>
      <c r="C712" s="7" t="n">
        <f aca="false">COUNTIF('Duel Log'!AD$2:AD$5455,$A712)</f>
        <v>1</v>
      </c>
      <c r="D712" s="7" t="n">
        <f aca="false">COUNTIFS('Duel Log'!AD$2:AD$5455,$A712,'Duel Log'!AA$2:AA$5455,"Win")</f>
        <v>1</v>
      </c>
      <c r="E712" s="7" t="n">
        <f aca="false">COUNTIFS('Duel Log'!AD$2:AD$5455,$A712,'Duel Log'!AA$2:AA$5455,"Loss")</f>
        <v>0</v>
      </c>
      <c r="F712" s="7" t="n">
        <f aca="false">COUNTIFS('Duel Log'!AD$2:AD$5455,$A712,'Duel Log'!AA$2:AA$5455,"Draw")</f>
        <v>0</v>
      </c>
      <c r="G712" s="13" t="n">
        <f aca="false">IFERROR(D712/C712,"")</f>
        <v>1</v>
      </c>
    </row>
    <row r="713" customFormat="false" ht="15" hidden="false" customHeight="true" outlineLevel="0" collapsed="false">
      <c r="A713" s="7" t="s">
        <v>2912</v>
      </c>
      <c r="B713" s="7" t="s">
        <v>15592</v>
      </c>
      <c r="C713" s="7" t="n">
        <f aca="false">COUNTIF('Duel Log'!AD$2:AD$5455,$A713)</f>
        <v>2</v>
      </c>
      <c r="D713" s="7" t="n">
        <f aca="false">COUNTIFS('Duel Log'!AD$2:AD$5455,$A713,'Duel Log'!AA$2:AA$5455,"Win")</f>
        <v>0</v>
      </c>
      <c r="E713" s="7" t="n">
        <f aca="false">COUNTIFS('Duel Log'!AD$2:AD$5455,$A713,'Duel Log'!AA$2:AA$5455,"Loss")</f>
        <v>2</v>
      </c>
      <c r="F713" s="7" t="n">
        <f aca="false">COUNTIFS('Duel Log'!AD$2:AD$5455,$A713,'Duel Log'!AA$2:AA$5455,"Draw")</f>
        <v>0</v>
      </c>
      <c r="G713" s="13" t="n">
        <f aca="false">IFERROR(D713/C713,"")</f>
        <v>0</v>
      </c>
    </row>
    <row r="714" customFormat="false" ht="15" hidden="false" customHeight="true" outlineLevel="0" collapsed="false">
      <c r="A714" s="7" t="s">
        <v>363</v>
      </c>
      <c r="B714" s="7" t="s">
        <v>15593</v>
      </c>
      <c r="C714" s="7" t="n">
        <f aca="false">COUNTIF('Duel Log'!AD$2:AD$5455,$A714)</f>
        <v>40</v>
      </c>
      <c r="D714" s="7" t="n">
        <f aca="false">COUNTIFS('Duel Log'!AD$2:AD$5455,$A714,'Duel Log'!AA$2:AA$5455,"Win")</f>
        <v>23</v>
      </c>
      <c r="E714" s="7" t="n">
        <f aca="false">COUNTIFS('Duel Log'!AD$2:AD$5455,$A714,'Duel Log'!AA$2:AA$5455,"Loss")</f>
        <v>17</v>
      </c>
      <c r="F714" s="7" t="n">
        <f aca="false">COUNTIFS('Duel Log'!AD$2:AD$5455,$A714,'Duel Log'!AA$2:AA$5455,"Draw")</f>
        <v>0</v>
      </c>
      <c r="G714" s="13" t="n">
        <f aca="false">IFERROR(D714/C714,"")</f>
        <v>0.575</v>
      </c>
    </row>
    <row r="715" customFormat="false" ht="15" hidden="false" customHeight="true" outlineLevel="0" collapsed="false">
      <c r="A715" s="7" t="s">
        <v>930</v>
      </c>
      <c r="B715" s="7" t="s">
        <v>15594</v>
      </c>
      <c r="C715" s="7" t="n">
        <f aca="false">COUNTIF('Duel Log'!AD$2:AD$5455,$A715)</f>
        <v>3</v>
      </c>
      <c r="D715" s="7" t="n">
        <f aca="false">COUNTIFS('Duel Log'!AD$2:AD$5455,$A715,'Duel Log'!AA$2:AA$5455,"Win")</f>
        <v>3</v>
      </c>
      <c r="E715" s="7" t="n">
        <f aca="false">COUNTIFS('Duel Log'!AD$2:AD$5455,$A715,'Duel Log'!AA$2:AA$5455,"Loss")</f>
        <v>0</v>
      </c>
      <c r="F715" s="7" t="n">
        <f aca="false">COUNTIFS('Duel Log'!AD$2:AD$5455,$A715,'Duel Log'!AA$2:AA$5455,"Draw")</f>
        <v>0</v>
      </c>
      <c r="G715" s="13" t="n">
        <f aca="false">IFERROR(D715/C715,"")</f>
        <v>1</v>
      </c>
    </row>
    <row r="716" customFormat="false" ht="15" hidden="false" customHeight="true" outlineLevel="0" collapsed="false">
      <c r="A716" s="7" t="s">
        <v>4414</v>
      </c>
      <c r="B716" s="7" t="s">
        <v>356</v>
      </c>
      <c r="C716" s="7" t="n">
        <f aca="false">COUNTIF('Duel Log'!AD$2:AD$5455,$A716)</f>
        <v>1</v>
      </c>
      <c r="D716" s="7" t="n">
        <f aca="false">COUNTIFS('Duel Log'!AD$2:AD$5455,$A716,'Duel Log'!AA$2:AA$5455,"Win")</f>
        <v>1</v>
      </c>
      <c r="E716" s="7" t="n">
        <f aca="false">COUNTIFS('Duel Log'!AD$2:AD$5455,$A716,'Duel Log'!AA$2:AA$5455,"Loss")</f>
        <v>0</v>
      </c>
      <c r="F716" s="7" t="n">
        <f aca="false">COUNTIFS('Duel Log'!AD$2:AD$5455,$A716,'Duel Log'!AA$2:AA$5455,"Draw")</f>
        <v>0</v>
      </c>
      <c r="G716" s="13" t="n">
        <f aca="false">IFERROR(D716/C716,"")</f>
        <v>1</v>
      </c>
    </row>
    <row r="717" customFormat="false" ht="15" hidden="false" customHeight="true" outlineLevel="0" collapsed="false">
      <c r="A717" s="7" t="s">
        <v>924</v>
      </c>
      <c r="B717" s="7" t="s">
        <v>15595</v>
      </c>
      <c r="C717" s="7" t="n">
        <f aca="false">COUNTIF('Duel Log'!AD$2:AD$5455,$A717)</f>
        <v>15</v>
      </c>
      <c r="D717" s="7" t="n">
        <f aca="false">COUNTIFS('Duel Log'!AD$2:AD$5455,$A717,'Duel Log'!AA$2:AA$5455,"Win")</f>
        <v>9</v>
      </c>
      <c r="E717" s="7" t="n">
        <f aca="false">COUNTIFS('Duel Log'!AD$2:AD$5455,$A717,'Duel Log'!AA$2:AA$5455,"Loss")</f>
        <v>6</v>
      </c>
      <c r="F717" s="7" t="n">
        <f aca="false">COUNTIFS('Duel Log'!AD$2:AD$5455,$A717,'Duel Log'!AA$2:AA$5455,"Draw")</f>
        <v>0</v>
      </c>
      <c r="G717" s="13" t="n">
        <f aca="false">IFERROR(D717/C717,"")</f>
        <v>0.6</v>
      </c>
    </row>
    <row r="718" customFormat="false" ht="15" hidden="false" customHeight="true" outlineLevel="0" collapsed="false">
      <c r="A718" s="7" t="s">
        <v>6382</v>
      </c>
      <c r="B718" s="7" t="s">
        <v>1066</v>
      </c>
      <c r="C718" s="7" t="n">
        <f aca="false">COUNTIF('Duel Log'!AD$2:AD$5455,$A718)</f>
        <v>1</v>
      </c>
      <c r="D718" s="7" t="n">
        <f aca="false">COUNTIFS('Duel Log'!AD$2:AD$5455,$A718,'Duel Log'!AA$2:AA$5455,"Win")</f>
        <v>0</v>
      </c>
      <c r="E718" s="7" t="n">
        <f aca="false">COUNTIFS('Duel Log'!AD$2:AD$5455,$A718,'Duel Log'!AA$2:AA$5455,"Loss")</f>
        <v>1</v>
      </c>
      <c r="F718" s="7" t="n">
        <f aca="false">COUNTIFS('Duel Log'!AD$2:AD$5455,$A718,'Duel Log'!AA$2:AA$5455,"Draw")</f>
        <v>0</v>
      </c>
      <c r="G718" s="13" t="n">
        <f aca="false">IFERROR(D718/C718,"")</f>
        <v>0</v>
      </c>
    </row>
    <row r="719" customFormat="false" ht="15" hidden="false" customHeight="true" outlineLevel="0" collapsed="false">
      <c r="A719" s="7" t="s">
        <v>9203</v>
      </c>
      <c r="B719" s="8" t="s">
        <v>558</v>
      </c>
      <c r="C719" s="7" t="n">
        <f aca="false">COUNTIF('Duel Log'!AD$2:AD$5455,$A719)</f>
        <v>1</v>
      </c>
      <c r="D719" s="7" t="n">
        <f aca="false">COUNTIFS('Duel Log'!AD$2:AD$5455,$A719,'Duel Log'!AA$2:AA$5455,"Win")</f>
        <v>1</v>
      </c>
      <c r="E719" s="7" t="n">
        <f aca="false">COUNTIFS('Duel Log'!AD$2:AD$5455,$A719,'Duel Log'!AA$2:AA$5455,"Loss")</f>
        <v>0</v>
      </c>
      <c r="F719" s="7" t="n">
        <f aca="false">COUNTIFS('Duel Log'!AD$2:AD$5455,$A719,'Duel Log'!AA$2:AA$5455,"Draw")</f>
        <v>0</v>
      </c>
      <c r="G719" s="13" t="n">
        <f aca="false">IFERROR(D719/C719,"")</f>
        <v>1</v>
      </c>
    </row>
    <row r="720" customFormat="false" ht="15" hidden="false" customHeight="true" outlineLevel="0" collapsed="false">
      <c r="A720" s="7" t="s">
        <v>9414</v>
      </c>
      <c r="B720" s="8" t="s">
        <v>3690</v>
      </c>
      <c r="C720" s="7" t="n">
        <f aca="false">COUNTIF('Duel Log'!AD$2:AD$5455,$A720)</f>
        <v>1</v>
      </c>
      <c r="D720" s="7" t="n">
        <f aca="false">COUNTIFS('Duel Log'!AD$2:AD$5455,$A720,'Duel Log'!AA$2:AA$5455,"Win")</f>
        <v>0</v>
      </c>
      <c r="E720" s="7" t="n">
        <f aca="false">COUNTIFS('Duel Log'!AD$2:AD$5455,$A720,'Duel Log'!AA$2:AA$5455,"Loss")</f>
        <v>1</v>
      </c>
      <c r="F720" s="7" t="n">
        <f aca="false">COUNTIFS('Duel Log'!AD$2:AD$5455,$A720,'Duel Log'!AA$2:AA$5455,"Draw")</f>
        <v>0</v>
      </c>
      <c r="G720" s="13" t="n">
        <f aca="false">IFERROR(D720/C720,"")</f>
        <v>0</v>
      </c>
    </row>
    <row r="721" customFormat="false" ht="15" hidden="false" customHeight="true" outlineLevel="0" collapsed="false">
      <c r="A721" s="7" t="s">
        <v>3869</v>
      </c>
      <c r="B721" s="8" t="s">
        <v>558</v>
      </c>
      <c r="C721" s="7" t="n">
        <f aca="false">COUNTIF('Duel Log'!AD$2:AD$5455,$A721)</f>
        <v>1</v>
      </c>
      <c r="D721" s="7" t="n">
        <f aca="false">COUNTIFS('Duel Log'!AD$2:AD$5455,$A721,'Duel Log'!AA$2:AA$5455,"Win")</f>
        <v>1</v>
      </c>
      <c r="E721" s="7" t="n">
        <f aca="false">COUNTIFS('Duel Log'!AD$2:AD$5455,$A721,'Duel Log'!AA$2:AA$5455,"Loss")</f>
        <v>0</v>
      </c>
      <c r="F721" s="7" t="n">
        <f aca="false">COUNTIFS('Duel Log'!AD$2:AD$5455,$A721,'Duel Log'!AA$2:AA$5455,"Draw")</f>
        <v>0</v>
      </c>
      <c r="G721" s="13" t="n">
        <f aca="false">IFERROR(D721/C721,"")</f>
        <v>1</v>
      </c>
    </row>
    <row r="722" customFormat="false" ht="15" hidden="false" customHeight="true" outlineLevel="0" collapsed="false">
      <c r="A722" s="7" t="s">
        <v>805</v>
      </c>
      <c r="B722" s="8" t="s">
        <v>15596</v>
      </c>
      <c r="C722" s="7" t="n">
        <f aca="false">COUNTIF('Duel Log'!AD$2:AD$5455,$A722)</f>
        <v>2</v>
      </c>
      <c r="D722" s="7" t="n">
        <f aca="false">COUNTIFS('Duel Log'!AD$2:AD$5455,$A722,'Duel Log'!AA$2:AA$5455,"Win")</f>
        <v>2</v>
      </c>
      <c r="E722" s="7" t="n">
        <f aca="false">COUNTIFS('Duel Log'!AD$2:AD$5455,$A722,'Duel Log'!AA$2:AA$5455,"Loss")</f>
        <v>0</v>
      </c>
      <c r="F722" s="7" t="n">
        <f aca="false">COUNTIFS('Duel Log'!AD$2:AD$5455,$A722,'Duel Log'!AA$2:AA$5455,"Draw")</f>
        <v>0</v>
      </c>
      <c r="G722" s="13" t="n">
        <f aca="false">IFERROR(D722/C722,"")</f>
        <v>1</v>
      </c>
    </row>
    <row r="723" customFormat="false" ht="15" hidden="false" customHeight="true" outlineLevel="0" collapsed="false">
      <c r="A723" s="7" t="s">
        <v>1363</v>
      </c>
      <c r="B723" s="8" t="s">
        <v>558</v>
      </c>
      <c r="C723" s="7" t="n">
        <f aca="false">COUNTIF('Duel Log'!AD$2:AD$5455,$A723)</f>
        <v>1</v>
      </c>
      <c r="D723" s="7" t="n">
        <f aca="false">COUNTIFS('Duel Log'!AD$2:AD$5455,$A723,'Duel Log'!AA$2:AA$5455,"Win")</f>
        <v>0</v>
      </c>
      <c r="E723" s="7" t="n">
        <f aca="false">COUNTIFS('Duel Log'!AD$2:AD$5455,$A723,'Duel Log'!AA$2:AA$5455,"Loss")</f>
        <v>1</v>
      </c>
      <c r="F723" s="7" t="n">
        <f aca="false">COUNTIFS('Duel Log'!AD$2:AD$5455,$A723,'Duel Log'!AA$2:AA$5455,"Draw")</f>
        <v>0</v>
      </c>
      <c r="G723" s="13" t="n">
        <f aca="false">IFERROR(D723/C723,"")</f>
        <v>0</v>
      </c>
    </row>
    <row r="724" customFormat="false" ht="15" hidden="false" customHeight="true" outlineLevel="0" collapsed="false">
      <c r="A724" s="7" t="s">
        <v>3640</v>
      </c>
      <c r="B724" s="7" t="s">
        <v>1739</v>
      </c>
      <c r="C724" s="7" t="n">
        <f aca="false">COUNTIF('Duel Log'!AD$2:AD$5455,$A724)</f>
        <v>1</v>
      </c>
      <c r="D724" s="7" t="n">
        <f aca="false">COUNTIFS('Duel Log'!AD$2:AD$5455,$A724,'Duel Log'!AA$2:AA$5455,"Win")</f>
        <v>0</v>
      </c>
      <c r="E724" s="7" t="n">
        <f aca="false">COUNTIFS('Duel Log'!AD$2:AD$5455,$A724,'Duel Log'!AA$2:AA$5455,"Loss")</f>
        <v>1</v>
      </c>
      <c r="F724" s="7" t="n">
        <f aca="false">COUNTIFS('Duel Log'!AD$2:AD$5455,$A724,'Duel Log'!AA$2:AA$5455,"Draw")</f>
        <v>0</v>
      </c>
      <c r="G724" s="13" t="n">
        <f aca="false">IFERROR(D724/C724,"")</f>
        <v>0</v>
      </c>
    </row>
    <row r="725" customFormat="false" ht="15" hidden="false" customHeight="true" outlineLevel="0" collapsed="false">
      <c r="A725" s="7" t="s">
        <v>3649</v>
      </c>
      <c r="B725" s="7" t="s">
        <v>1727</v>
      </c>
      <c r="C725" s="7" t="n">
        <f aca="false">COUNTIF('Duel Log'!AD$2:AD$5455,$A725)</f>
        <v>1</v>
      </c>
      <c r="D725" s="7" t="n">
        <f aca="false">COUNTIFS('Duel Log'!AD$2:AD$5455,$A725,'Duel Log'!AA$2:AA$5455,"Win")</f>
        <v>1</v>
      </c>
      <c r="E725" s="7" t="n">
        <f aca="false">COUNTIFS('Duel Log'!AD$2:AD$5455,$A725,'Duel Log'!AA$2:AA$5455,"Loss")</f>
        <v>0</v>
      </c>
      <c r="F725" s="7" t="n">
        <f aca="false">COUNTIFS('Duel Log'!AD$2:AD$5455,$A725,'Duel Log'!AA$2:AA$5455,"Draw")</f>
        <v>0</v>
      </c>
      <c r="G725" s="13" t="n">
        <f aca="false">IFERROR(D725/C725,"")</f>
        <v>1</v>
      </c>
    </row>
    <row r="726" customFormat="false" ht="15" hidden="false" customHeight="true" outlineLevel="0" collapsed="false">
      <c r="A726" s="7" t="s">
        <v>2249</v>
      </c>
      <c r="B726" s="7" t="s">
        <v>147</v>
      </c>
      <c r="C726" s="7" t="n">
        <f aca="false">COUNTIF('Duel Log'!AD$2:AD$5455,$A726)</f>
        <v>1</v>
      </c>
      <c r="D726" s="7" t="n">
        <f aca="false">COUNTIFS('Duel Log'!AD$2:AD$5455,$A726,'Duel Log'!AA$2:AA$5455,"Win")</f>
        <v>1</v>
      </c>
      <c r="E726" s="7" t="n">
        <f aca="false">COUNTIFS('Duel Log'!AD$2:AD$5455,$A726,'Duel Log'!AA$2:AA$5455,"Loss")</f>
        <v>0</v>
      </c>
      <c r="F726" s="7" t="n">
        <f aca="false">COUNTIFS('Duel Log'!AD$2:AD$5455,$A726,'Duel Log'!AA$2:AA$5455,"Draw")</f>
        <v>0</v>
      </c>
      <c r="G726" s="13" t="n">
        <f aca="false">IFERROR(D726/C726,"")</f>
        <v>1</v>
      </c>
    </row>
    <row r="727" customFormat="false" ht="15" hidden="false" customHeight="true" outlineLevel="0" collapsed="false">
      <c r="A727" s="7" t="s">
        <v>3607</v>
      </c>
      <c r="B727" s="7" t="s">
        <v>1739</v>
      </c>
      <c r="C727" s="7" t="n">
        <f aca="false">COUNTIF('Duel Log'!AD$2:AD$5455,$A727)</f>
        <v>1</v>
      </c>
      <c r="D727" s="7" t="n">
        <f aca="false">COUNTIFS('Duel Log'!AD$2:AD$5455,$A727,'Duel Log'!AA$2:AA$5455,"Win")</f>
        <v>1</v>
      </c>
      <c r="E727" s="7" t="n">
        <f aca="false">COUNTIFS('Duel Log'!AD$2:AD$5455,$A727,'Duel Log'!AA$2:AA$5455,"Loss")</f>
        <v>0</v>
      </c>
      <c r="F727" s="7" t="n">
        <f aca="false">COUNTIFS('Duel Log'!AD$2:AD$5455,$A727,'Duel Log'!AA$2:AA$5455,"Draw")</f>
        <v>0</v>
      </c>
      <c r="G727" s="13" t="n">
        <f aca="false">IFERROR(D727/C727,"")</f>
        <v>1</v>
      </c>
    </row>
    <row r="728" customFormat="false" ht="15" hidden="false" customHeight="true" outlineLevel="0" collapsed="false">
      <c r="A728" s="7" t="s">
        <v>6551</v>
      </c>
      <c r="B728" s="7" t="s">
        <v>212</v>
      </c>
      <c r="C728" s="7" t="n">
        <f aca="false">COUNTIF('Duel Log'!AD$2:AD$5455,$A728)</f>
        <v>1</v>
      </c>
      <c r="D728" s="7" t="n">
        <f aca="false">COUNTIFS('Duel Log'!AD$2:AD$5455,$A728,'Duel Log'!AA$2:AA$5455,"Win")</f>
        <v>1</v>
      </c>
      <c r="E728" s="7" t="n">
        <f aca="false">COUNTIFS('Duel Log'!AD$2:AD$5455,$A728,'Duel Log'!AA$2:AA$5455,"Loss")</f>
        <v>0</v>
      </c>
      <c r="F728" s="7" t="n">
        <f aca="false">COUNTIFS('Duel Log'!AD$2:AD$5455,$A728,'Duel Log'!AA$2:AA$5455,"Draw")</f>
        <v>0</v>
      </c>
      <c r="G728" s="13" t="n">
        <f aca="false">IFERROR(D728/C728,"")</f>
        <v>1</v>
      </c>
    </row>
    <row r="729" customFormat="false" ht="15" hidden="false" customHeight="true" outlineLevel="0" collapsed="false">
      <c r="A729" s="7" t="s">
        <v>9105</v>
      </c>
      <c r="B729" s="8" t="s">
        <v>558</v>
      </c>
      <c r="C729" s="7" t="n">
        <f aca="false">COUNTIF('Duel Log'!AD$2:AD$5455,$A729)</f>
        <v>1</v>
      </c>
      <c r="D729" s="7" t="n">
        <f aca="false">COUNTIFS('Duel Log'!AD$2:AD$5455,$A729,'Duel Log'!AA$2:AA$5455,"Win")</f>
        <v>0</v>
      </c>
      <c r="E729" s="7" t="n">
        <f aca="false">COUNTIFS('Duel Log'!AD$2:AD$5455,$A729,'Duel Log'!AA$2:AA$5455,"Loss")</f>
        <v>1</v>
      </c>
      <c r="F729" s="7" t="n">
        <f aca="false">COUNTIFS('Duel Log'!AD$2:AD$5455,$A729,'Duel Log'!AA$2:AA$5455,"Draw")</f>
        <v>0</v>
      </c>
      <c r="G729" s="13" t="n">
        <f aca="false">IFERROR(D729/C729,"")</f>
        <v>0</v>
      </c>
    </row>
    <row r="730" customFormat="false" ht="15" hidden="false" customHeight="true" outlineLevel="0" collapsed="false">
      <c r="A730" s="7" t="s">
        <v>8338</v>
      </c>
      <c r="B730" s="7" t="s">
        <v>2808</v>
      </c>
      <c r="C730" s="7" t="n">
        <f aca="false">COUNTIF('Duel Log'!AD$2:AD$5455,$A730)</f>
        <v>1</v>
      </c>
      <c r="D730" s="7" t="n">
        <f aca="false">COUNTIFS('Duel Log'!AD$2:AD$5455,$A730,'Duel Log'!AA$2:AA$5455,"Win")</f>
        <v>1</v>
      </c>
      <c r="E730" s="7" t="n">
        <f aca="false">COUNTIFS('Duel Log'!AD$2:AD$5455,$A730,'Duel Log'!AA$2:AA$5455,"Loss")</f>
        <v>0</v>
      </c>
      <c r="F730" s="7" t="n">
        <f aca="false">COUNTIFS('Duel Log'!AD$2:AD$5455,$A730,'Duel Log'!AA$2:AA$5455,"Draw")</f>
        <v>0</v>
      </c>
      <c r="G730" s="13" t="n">
        <f aca="false">IFERROR(D730/C730,"")</f>
        <v>1</v>
      </c>
    </row>
    <row r="731" customFormat="false" ht="15" hidden="false" customHeight="true" outlineLevel="0" collapsed="false">
      <c r="A731" s="7" t="s">
        <v>8344</v>
      </c>
      <c r="B731" s="7" t="s">
        <v>2808</v>
      </c>
      <c r="C731" s="7" t="n">
        <f aca="false">COUNTIF('Duel Log'!AD$2:AD$5455,$A731)</f>
        <v>1</v>
      </c>
      <c r="D731" s="7" t="n">
        <f aca="false">COUNTIFS('Duel Log'!AD$2:AD$5455,$A731,'Duel Log'!AA$2:AA$5455,"Win")</f>
        <v>0</v>
      </c>
      <c r="E731" s="7" t="n">
        <f aca="false">COUNTIFS('Duel Log'!AD$2:AD$5455,$A731,'Duel Log'!AA$2:AA$5455,"Loss")</f>
        <v>1</v>
      </c>
      <c r="F731" s="7" t="n">
        <f aca="false">COUNTIFS('Duel Log'!AD$2:AD$5455,$A731,'Duel Log'!AA$2:AA$5455,"Draw")</f>
        <v>0</v>
      </c>
      <c r="G731" s="13" t="n">
        <f aca="false">IFERROR(D731/C731,"")</f>
        <v>0</v>
      </c>
    </row>
    <row r="732" customFormat="false" ht="15" hidden="false" customHeight="true" outlineLevel="0" collapsed="false">
      <c r="A732" s="7" t="s">
        <v>2290</v>
      </c>
      <c r="B732" s="7" t="s">
        <v>147</v>
      </c>
      <c r="C732" s="7" t="n">
        <f aca="false">COUNTIF('Duel Log'!AD$2:AD$5455,$A732)</f>
        <v>1</v>
      </c>
      <c r="D732" s="7" t="n">
        <f aca="false">COUNTIFS('Duel Log'!AD$2:AD$5455,$A732,'Duel Log'!AA$2:AA$5455,"Win")</f>
        <v>1</v>
      </c>
      <c r="E732" s="7" t="n">
        <f aca="false">COUNTIFS('Duel Log'!AD$2:AD$5455,$A732,'Duel Log'!AA$2:AA$5455,"Loss")</f>
        <v>0</v>
      </c>
      <c r="F732" s="7" t="n">
        <f aca="false">COUNTIFS('Duel Log'!AD$2:AD$5455,$A732,'Duel Log'!AA$2:AA$5455,"Draw")</f>
        <v>0</v>
      </c>
      <c r="G732" s="13" t="n">
        <f aca="false">IFERROR(D732/C732,"")</f>
        <v>1</v>
      </c>
    </row>
    <row r="733" customFormat="false" ht="15" hidden="false" customHeight="true" outlineLevel="0" collapsed="false">
      <c r="A733" s="7" t="s">
        <v>6866</v>
      </c>
      <c r="B733" s="7" t="s">
        <v>567</v>
      </c>
      <c r="C733" s="7" t="n">
        <f aca="false">COUNTIF('Duel Log'!AD$2:AD$5455,$A733)</f>
        <v>1</v>
      </c>
      <c r="D733" s="7" t="n">
        <f aca="false">COUNTIFS('Duel Log'!AD$2:AD$5455,$A733,'Duel Log'!AA$2:AA$5455,"Win")</f>
        <v>1</v>
      </c>
      <c r="E733" s="7" t="n">
        <f aca="false">COUNTIFS('Duel Log'!AD$2:AD$5455,$A733,'Duel Log'!AA$2:AA$5455,"Loss")</f>
        <v>0</v>
      </c>
      <c r="F733" s="7" t="n">
        <f aca="false">COUNTIFS('Duel Log'!AD$2:AD$5455,$A733,'Duel Log'!AA$2:AA$5455,"Draw")</f>
        <v>0</v>
      </c>
      <c r="G733" s="13" t="n">
        <f aca="false">IFERROR(D733/C733,"")</f>
        <v>1</v>
      </c>
    </row>
    <row r="734" customFormat="false" ht="15" hidden="false" customHeight="true" outlineLevel="0" collapsed="false">
      <c r="A734" s="7" t="s">
        <v>1412</v>
      </c>
      <c r="B734" s="7" t="s">
        <v>15597</v>
      </c>
      <c r="C734" s="7" t="n">
        <f aca="false">COUNTIF('Duel Log'!AD$2:AD$5455,$A734)</f>
        <v>7</v>
      </c>
      <c r="D734" s="7" t="n">
        <f aca="false">COUNTIFS('Duel Log'!AD$2:AD$5455,$A734,'Duel Log'!AA$2:AA$5455,"Win")</f>
        <v>4</v>
      </c>
      <c r="E734" s="7" t="n">
        <f aca="false">COUNTIFS('Duel Log'!AD$2:AD$5455,$A734,'Duel Log'!AA$2:AA$5455,"Loss")</f>
        <v>3</v>
      </c>
      <c r="F734" s="7" t="n">
        <f aca="false">COUNTIFS('Duel Log'!AD$2:AD$5455,$A734,'Duel Log'!AA$2:AA$5455,"Draw")</f>
        <v>0</v>
      </c>
      <c r="G734" s="13" t="n">
        <f aca="false">IFERROR(D734/C734,"")</f>
        <v>0.571428571428571</v>
      </c>
    </row>
    <row r="735" customFormat="false" ht="15" hidden="false" customHeight="true" outlineLevel="0" collapsed="false">
      <c r="A735" s="7" t="s">
        <v>3983</v>
      </c>
      <c r="B735" s="7" t="s">
        <v>15598</v>
      </c>
      <c r="C735" s="7" t="n">
        <f aca="false">COUNTIF('Duel Log'!AD$2:AD$5455,$A735)</f>
        <v>2</v>
      </c>
      <c r="D735" s="7" t="n">
        <f aca="false">COUNTIFS('Duel Log'!AD$2:AD$5455,$A735,'Duel Log'!AA$2:AA$5455,"Win")</f>
        <v>1</v>
      </c>
      <c r="E735" s="7" t="n">
        <f aca="false">COUNTIFS('Duel Log'!AD$2:AD$5455,$A735,'Duel Log'!AA$2:AA$5455,"Loss")</f>
        <v>1</v>
      </c>
      <c r="F735" s="7" t="n">
        <f aca="false">COUNTIFS('Duel Log'!AD$2:AD$5455,$A735,'Duel Log'!AA$2:AA$5455,"Draw")</f>
        <v>0</v>
      </c>
      <c r="G735" s="13" t="n">
        <f aca="false">IFERROR(D735/C735,"")</f>
        <v>0.5</v>
      </c>
    </row>
    <row r="736" customFormat="false" ht="15" hidden="false" customHeight="true" outlineLevel="0" collapsed="false">
      <c r="A736" s="7" t="s">
        <v>1583</v>
      </c>
      <c r="B736" s="7" t="s">
        <v>15599</v>
      </c>
      <c r="C736" s="7" t="n">
        <f aca="false">COUNTIF('Duel Log'!AD$2:AD$5455,$A736)</f>
        <v>2</v>
      </c>
      <c r="D736" s="7" t="n">
        <f aca="false">COUNTIFS('Duel Log'!AD$2:AD$5455,$A736,'Duel Log'!AA$2:AA$5455,"Win")</f>
        <v>1</v>
      </c>
      <c r="E736" s="7" t="n">
        <f aca="false">COUNTIFS('Duel Log'!AD$2:AD$5455,$A736,'Duel Log'!AA$2:AA$5455,"Loss")</f>
        <v>1</v>
      </c>
      <c r="F736" s="7" t="n">
        <f aca="false">COUNTIFS('Duel Log'!AD$2:AD$5455,$A736,'Duel Log'!AA$2:AA$5455,"Draw")</f>
        <v>0</v>
      </c>
      <c r="G736" s="13" t="n">
        <f aca="false">IFERROR(D736/C736,"")</f>
        <v>0.5</v>
      </c>
    </row>
    <row r="737" customFormat="false" ht="15" hidden="false" customHeight="true" outlineLevel="0" collapsed="false">
      <c r="A737" s="7" t="s">
        <v>3668</v>
      </c>
      <c r="B737" s="7" t="s">
        <v>15600</v>
      </c>
      <c r="C737" s="7" t="n">
        <f aca="false">COUNTIF('Duel Log'!AD$2:AD$5455,$A737)</f>
        <v>5</v>
      </c>
      <c r="D737" s="7" t="n">
        <f aca="false">COUNTIFS('Duel Log'!AD$2:AD$5455,$A737,'Duel Log'!AA$2:AA$5455,"Win")</f>
        <v>1</v>
      </c>
      <c r="E737" s="7" t="n">
        <f aca="false">COUNTIFS('Duel Log'!AD$2:AD$5455,$A737,'Duel Log'!AA$2:AA$5455,"Loss")</f>
        <v>4</v>
      </c>
      <c r="F737" s="7" t="n">
        <f aca="false">COUNTIFS('Duel Log'!AD$2:AD$5455,$A737,'Duel Log'!AA$2:AA$5455,"Draw")</f>
        <v>0</v>
      </c>
      <c r="G737" s="13" t="n">
        <f aca="false">IFERROR(D737/C737,"")</f>
        <v>0.2</v>
      </c>
    </row>
    <row r="738" customFormat="false" ht="15" hidden="false" customHeight="true" outlineLevel="0" collapsed="false">
      <c r="A738" s="7" t="s">
        <v>3702</v>
      </c>
      <c r="B738" s="7" t="s">
        <v>3463</v>
      </c>
      <c r="C738" s="7" t="n">
        <f aca="false">COUNTIF('Duel Log'!AD$2:AD$5455,$A738)</f>
        <v>1</v>
      </c>
      <c r="D738" s="7" t="n">
        <f aca="false">COUNTIFS('Duel Log'!AD$2:AD$5455,$A738,'Duel Log'!AA$2:AA$5455,"Win")</f>
        <v>1</v>
      </c>
      <c r="E738" s="7" t="n">
        <f aca="false">COUNTIFS('Duel Log'!AD$2:AD$5455,$A738,'Duel Log'!AA$2:AA$5455,"Loss")</f>
        <v>0</v>
      </c>
      <c r="F738" s="7" t="n">
        <f aca="false">COUNTIFS('Duel Log'!AD$2:AD$5455,$A738,'Duel Log'!AA$2:AA$5455,"Draw")</f>
        <v>0</v>
      </c>
      <c r="G738" s="13" t="n">
        <f aca="false">IFERROR(D738/C738,"")</f>
        <v>1</v>
      </c>
    </row>
    <row r="739" customFormat="false" ht="15" hidden="false" customHeight="true" outlineLevel="0" collapsed="false">
      <c r="A739" s="7" t="s">
        <v>2338</v>
      </c>
      <c r="B739" s="7" t="s">
        <v>2328</v>
      </c>
      <c r="C739" s="7" t="n">
        <f aca="false">COUNTIF('Duel Log'!AD$2:AD$5455,$A739)</f>
        <v>1</v>
      </c>
      <c r="D739" s="7" t="n">
        <f aca="false">COUNTIFS('Duel Log'!AD$2:AD$5455,$A739,'Duel Log'!AA$2:AA$5455,"Win")</f>
        <v>1</v>
      </c>
      <c r="E739" s="7" t="n">
        <f aca="false">COUNTIFS('Duel Log'!AD$2:AD$5455,$A739,'Duel Log'!AA$2:AA$5455,"Loss")</f>
        <v>0</v>
      </c>
      <c r="F739" s="7" t="n">
        <f aca="false">COUNTIFS('Duel Log'!AD$2:AD$5455,$A739,'Duel Log'!AA$2:AA$5455,"Draw")</f>
        <v>0</v>
      </c>
      <c r="G739" s="13" t="n">
        <f aca="false">IFERROR(D739/C739,"")</f>
        <v>1</v>
      </c>
    </row>
    <row r="740" customFormat="false" ht="15" hidden="false" customHeight="true" outlineLevel="0" collapsed="false">
      <c r="A740" s="7" t="s">
        <v>2092</v>
      </c>
      <c r="B740" s="7" t="s">
        <v>147</v>
      </c>
      <c r="C740" s="7" t="n">
        <f aca="false">COUNTIF('Duel Log'!AD$2:AD$5455,$A740)</f>
        <v>1</v>
      </c>
      <c r="D740" s="7" t="n">
        <f aca="false">COUNTIFS('Duel Log'!AD$2:AD$5455,$A740,'Duel Log'!AA$2:AA$5455,"Win")</f>
        <v>1</v>
      </c>
      <c r="E740" s="7" t="n">
        <f aca="false">COUNTIFS('Duel Log'!AD$2:AD$5455,$A740,'Duel Log'!AA$2:AA$5455,"Loss")</f>
        <v>0</v>
      </c>
      <c r="F740" s="7" t="n">
        <f aca="false">COUNTIFS('Duel Log'!AD$2:AD$5455,$A740,'Duel Log'!AA$2:AA$5455,"Draw")</f>
        <v>0</v>
      </c>
      <c r="G740" s="13" t="n">
        <f aca="false">IFERROR(D740/C740,"")</f>
        <v>1</v>
      </c>
    </row>
    <row r="741" customFormat="false" ht="15" hidden="false" customHeight="true" outlineLevel="0" collapsed="false">
      <c r="A741" s="7" t="s">
        <v>262</v>
      </c>
      <c r="B741" s="7" t="s">
        <v>15601</v>
      </c>
      <c r="C741" s="7" t="n">
        <f aca="false">COUNTIF('Duel Log'!AD$2:AD$5455,$A741)</f>
        <v>8</v>
      </c>
      <c r="D741" s="7" t="n">
        <f aca="false">COUNTIFS('Duel Log'!AD$2:AD$5455,$A741,'Duel Log'!AA$2:AA$5455,"Win")</f>
        <v>3</v>
      </c>
      <c r="E741" s="7" t="n">
        <f aca="false">COUNTIFS('Duel Log'!AD$2:AD$5455,$A741,'Duel Log'!AA$2:AA$5455,"Loss")</f>
        <v>5</v>
      </c>
      <c r="F741" s="7" t="n">
        <f aca="false">COUNTIFS('Duel Log'!AD$2:AD$5455,$A741,'Duel Log'!AA$2:AA$5455,"Draw")</f>
        <v>0</v>
      </c>
      <c r="G741" s="13" t="n">
        <f aca="false">IFERROR(D741/C741,"")</f>
        <v>0.375</v>
      </c>
    </row>
    <row r="742" customFormat="false" ht="15" hidden="false" customHeight="true" outlineLevel="0" collapsed="false">
      <c r="A742" s="7" t="s">
        <v>1510</v>
      </c>
      <c r="B742" s="7" t="s">
        <v>15602</v>
      </c>
      <c r="C742" s="7" t="n">
        <f aca="false">COUNTIF('Duel Log'!AD$2:AD$5455,$A742)</f>
        <v>3</v>
      </c>
      <c r="D742" s="7" t="n">
        <f aca="false">COUNTIFS('Duel Log'!AD$2:AD$5455,$A742,'Duel Log'!AA$2:AA$5455,"Win")</f>
        <v>3</v>
      </c>
      <c r="E742" s="7" t="n">
        <f aca="false">COUNTIFS('Duel Log'!AD$2:AD$5455,$A742,'Duel Log'!AA$2:AA$5455,"Loss")</f>
        <v>0</v>
      </c>
      <c r="F742" s="7" t="n">
        <f aca="false">COUNTIFS('Duel Log'!AD$2:AD$5455,$A742,'Duel Log'!AA$2:AA$5455,"Draw")</f>
        <v>0</v>
      </c>
      <c r="G742" s="13" t="n">
        <f aca="false">IFERROR(D742/C742,"")</f>
        <v>1</v>
      </c>
    </row>
    <row r="743" customFormat="false" ht="15" hidden="false" customHeight="true" outlineLevel="0" collapsed="false">
      <c r="A743" s="7" t="s">
        <v>3757</v>
      </c>
      <c r="B743" s="7" t="s">
        <v>15603</v>
      </c>
      <c r="C743" s="7" t="n">
        <f aca="false">COUNTIF('Duel Log'!AD$2:AD$5455,$A743)</f>
        <v>2</v>
      </c>
      <c r="D743" s="7" t="n">
        <f aca="false">COUNTIFS('Duel Log'!AD$2:AD$5455,$A743,'Duel Log'!AA$2:AA$5455,"Win")</f>
        <v>1</v>
      </c>
      <c r="E743" s="7" t="n">
        <f aca="false">COUNTIFS('Duel Log'!AD$2:AD$5455,$A743,'Duel Log'!AA$2:AA$5455,"Loss")</f>
        <v>1</v>
      </c>
      <c r="F743" s="7" t="n">
        <f aca="false">COUNTIFS('Duel Log'!AD$2:AD$5455,$A743,'Duel Log'!AA$2:AA$5455,"Draw")</f>
        <v>0</v>
      </c>
      <c r="G743" s="13" t="n">
        <f aca="false">IFERROR(D743/C743,"")</f>
        <v>0.5</v>
      </c>
    </row>
    <row r="744" customFormat="false" ht="15" hidden="false" customHeight="true" outlineLevel="0" collapsed="false">
      <c r="A744" s="7" t="s">
        <v>1804</v>
      </c>
      <c r="B744" s="7" t="s">
        <v>15604</v>
      </c>
      <c r="C744" s="7" t="n">
        <f aca="false">COUNTIF('Duel Log'!AD$2:AD$5455,$A744)</f>
        <v>2</v>
      </c>
      <c r="D744" s="7" t="n">
        <f aca="false">COUNTIFS('Duel Log'!AD$2:AD$5455,$A744,'Duel Log'!AA$2:AA$5455,"Win")</f>
        <v>1</v>
      </c>
      <c r="E744" s="7" t="n">
        <f aca="false">COUNTIFS('Duel Log'!AD$2:AD$5455,$A744,'Duel Log'!AA$2:AA$5455,"Loss")</f>
        <v>1</v>
      </c>
      <c r="F744" s="7" t="n">
        <f aca="false">COUNTIFS('Duel Log'!AD$2:AD$5455,$A744,'Duel Log'!AA$2:AA$5455,"Draw")</f>
        <v>0</v>
      </c>
      <c r="G744" s="13" t="n">
        <f aca="false">IFERROR(D744/C744,"")</f>
        <v>0.5</v>
      </c>
    </row>
    <row r="745" customFormat="false" ht="15" hidden="false" customHeight="true" outlineLevel="0" collapsed="false">
      <c r="A745" s="7" t="s">
        <v>853</v>
      </c>
      <c r="B745" s="7" t="s">
        <v>15605</v>
      </c>
      <c r="C745" s="7" t="n">
        <f aca="false">COUNTIF('Duel Log'!AD$2:AD$5455,$A745)</f>
        <v>15</v>
      </c>
      <c r="D745" s="7" t="n">
        <f aca="false">COUNTIFS('Duel Log'!AD$2:AD$5455,$A745,'Duel Log'!AA$2:AA$5455,"Win")</f>
        <v>9</v>
      </c>
      <c r="E745" s="7" t="n">
        <f aca="false">COUNTIFS('Duel Log'!AD$2:AD$5455,$A745,'Duel Log'!AA$2:AA$5455,"Loss")</f>
        <v>6</v>
      </c>
      <c r="F745" s="7" t="n">
        <f aca="false">COUNTIFS('Duel Log'!AD$2:AD$5455,$A745,'Duel Log'!AA$2:AA$5455,"Draw")</f>
        <v>0</v>
      </c>
      <c r="G745" s="13" t="n">
        <f aca="false">IFERROR(D745/C745,"")</f>
        <v>0.6</v>
      </c>
    </row>
    <row r="746" customFormat="false" ht="15" hidden="false" customHeight="true" outlineLevel="0" collapsed="false">
      <c r="A746" s="7" t="s">
        <v>5495</v>
      </c>
      <c r="B746" s="7" t="s">
        <v>1206</v>
      </c>
      <c r="C746" s="7" t="n">
        <f aca="false">COUNTIF('Duel Log'!AD$2:AD$5455,$A746)</f>
        <v>1</v>
      </c>
      <c r="D746" s="7" t="n">
        <f aca="false">COUNTIFS('Duel Log'!AD$2:AD$5455,$A746,'Duel Log'!AA$2:AA$5455,"Win")</f>
        <v>1</v>
      </c>
      <c r="E746" s="7" t="n">
        <f aca="false">COUNTIFS('Duel Log'!AD$2:AD$5455,$A746,'Duel Log'!AA$2:AA$5455,"Loss")</f>
        <v>0</v>
      </c>
      <c r="F746" s="7" t="n">
        <f aca="false">COUNTIFS('Duel Log'!AD$2:AD$5455,$A746,'Duel Log'!AA$2:AA$5455,"Draw")</f>
        <v>0</v>
      </c>
      <c r="G746" s="13" t="n">
        <f aca="false">IFERROR(D746/C746,"")</f>
        <v>1</v>
      </c>
    </row>
    <row r="747" customFormat="false" ht="15" hidden="false" customHeight="true" outlineLevel="0" collapsed="false">
      <c r="A747" s="7" t="s">
        <v>8606</v>
      </c>
      <c r="B747" s="7" t="s">
        <v>5844</v>
      </c>
      <c r="C747" s="7" t="n">
        <f aca="false">COUNTIF('Duel Log'!AD$2:AD$5455,$A747)</f>
        <v>1</v>
      </c>
      <c r="D747" s="7" t="n">
        <f aca="false">COUNTIFS('Duel Log'!AD$2:AD$5455,$A747,'Duel Log'!AA$2:AA$5455,"Win")</f>
        <v>1</v>
      </c>
      <c r="E747" s="7" t="n">
        <f aca="false">COUNTIFS('Duel Log'!AD$2:AD$5455,$A747,'Duel Log'!AA$2:AA$5455,"Loss")</f>
        <v>0</v>
      </c>
      <c r="F747" s="7" t="n">
        <f aca="false">COUNTIFS('Duel Log'!AD$2:AD$5455,$A747,'Duel Log'!AA$2:AA$5455,"Draw")</f>
        <v>0</v>
      </c>
      <c r="G747" s="13" t="n">
        <f aca="false">IFERROR(D747/C747,"")</f>
        <v>1</v>
      </c>
    </row>
    <row r="748" customFormat="false" ht="15" hidden="false" customHeight="true" outlineLevel="0" collapsed="false">
      <c r="A748" s="7" t="s">
        <v>334</v>
      </c>
      <c r="B748" s="7" t="s">
        <v>15606</v>
      </c>
      <c r="C748" s="7" t="n">
        <f aca="false">COUNTIF('Duel Log'!AD$2:AD$5455,$A748)</f>
        <v>2</v>
      </c>
      <c r="D748" s="7" t="n">
        <f aca="false">COUNTIFS('Duel Log'!AD$2:AD$5455,$A748,'Duel Log'!AA$2:AA$5455,"Win")</f>
        <v>1</v>
      </c>
      <c r="E748" s="7" t="n">
        <f aca="false">COUNTIFS('Duel Log'!AD$2:AD$5455,$A748,'Duel Log'!AA$2:AA$5455,"Loss")</f>
        <v>1</v>
      </c>
      <c r="F748" s="7" t="n">
        <f aca="false">COUNTIFS('Duel Log'!AD$2:AD$5455,$A748,'Duel Log'!AA$2:AA$5455,"Draw")</f>
        <v>0</v>
      </c>
      <c r="G748" s="13" t="n">
        <f aca="false">IFERROR(D748/C748,"")</f>
        <v>0.5</v>
      </c>
    </row>
    <row r="749" customFormat="false" ht="15" hidden="false" customHeight="true" outlineLevel="0" collapsed="false">
      <c r="A749" s="7" t="s">
        <v>3696</v>
      </c>
      <c r="B749" s="7" t="s">
        <v>452</v>
      </c>
      <c r="C749" s="7" t="n">
        <f aca="false">COUNTIF('Duel Log'!AD$2:AD$5455,$A749)</f>
        <v>1</v>
      </c>
      <c r="D749" s="7" t="n">
        <f aca="false">COUNTIFS('Duel Log'!AD$2:AD$5455,$A749,'Duel Log'!AA$2:AA$5455,"Win")</f>
        <v>1</v>
      </c>
      <c r="E749" s="7" t="n">
        <f aca="false">COUNTIFS('Duel Log'!AD$2:AD$5455,$A749,'Duel Log'!AA$2:AA$5455,"Loss")</f>
        <v>0</v>
      </c>
      <c r="F749" s="7" t="n">
        <f aca="false">COUNTIFS('Duel Log'!AD$2:AD$5455,$A749,'Duel Log'!AA$2:AA$5455,"Draw")</f>
        <v>0</v>
      </c>
      <c r="G749" s="13" t="n">
        <f aca="false">IFERROR(D749/C749,"")</f>
        <v>1</v>
      </c>
    </row>
    <row r="750" customFormat="false" ht="15" hidden="false" customHeight="true" outlineLevel="0" collapsed="false">
      <c r="A750" s="7" t="s">
        <v>7109</v>
      </c>
      <c r="B750" s="7" t="s">
        <v>895</v>
      </c>
      <c r="C750" s="7" t="n">
        <f aca="false">COUNTIF('Duel Log'!AD$2:AD$5455,$A750)</f>
        <v>1</v>
      </c>
      <c r="D750" s="7" t="n">
        <f aca="false">COUNTIFS('Duel Log'!AD$2:AD$5455,$A750,'Duel Log'!AA$2:AA$5455,"Win")</f>
        <v>0</v>
      </c>
      <c r="E750" s="7" t="n">
        <f aca="false">COUNTIFS('Duel Log'!AD$2:AD$5455,$A750,'Duel Log'!AA$2:AA$5455,"Loss")</f>
        <v>1</v>
      </c>
      <c r="F750" s="7" t="n">
        <f aca="false">COUNTIFS('Duel Log'!AD$2:AD$5455,$A750,'Duel Log'!AA$2:AA$5455,"Draw")</f>
        <v>0</v>
      </c>
      <c r="G750" s="13" t="n">
        <f aca="false">IFERROR(D750/C750,"")</f>
        <v>0</v>
      </c>
    </row>
    <row r="751" customFormat="false" ht="15" hidden="false" customHeight="true" outlineLevel="0" collapsed="false">
      <c r="A751" s="7" t="s">
        <v>1061</v>
      </c>
      <c r="B751" s="7" t="s">
        <v>15607</v>
      </c>
      <c r="C751" s="7" t="n">
        <f aca="false">COUNTIF('Duel Log'!AD$2:AD$5455,$A751)</f>
        <v>15</v>
      </c>
      <c r="D751" s="7" t="n">
        <f aca="false">COUNTIFS('Duel Log'!AD$2:AD$5455,$A751,'Duel Log'!AA$2:AA$5455,"Win")</f>
        <v>7</v>
      </c>
      <c r="E751" s="7" t="n">
        <f aca="false">COUNTIFS('Duel Log'!AD$2:AD$5455,$A751,'Duel Log'!AA$2:AA$5455,"Loss")</f>
        <v>8</v>
      </c>
      <c r="F751" s="7" t="n">
        <f aca="false">COUNTIFS('Duel Log'!AD$2:AD$5455,$A751,'Duel Log'!AA$2:AA$5455,"Draw")</f>
        <v>0</v>
      </c>
      <c r="G751" s="13" t="n">
        <f aca="false">IFERROR(D751/C751,"")</f>
        <v>0.466666666666667</v>
      </c>
    </row>
    <row r="752" customFormat="false" ht="15" hidden="false" customHeight="true" outlineLevel="0" collapsed="false">
      <c r="A752" s="7" t="s">
        <v>3491</v>
      </c>
      <c r="B752" s="7" t="s">
        <v>2904</v>
      </c>
      <c r="C752" s="7" t="n">
        <f aca="false">COUNTIF('Duel Log'!AD$2:AD$5455,$A752)</f>
        <v>1</v>
      </c>
      <c r="D752" s="7" t="n">
        <f aca="false">COUNTIFS('Duel Log'!AD$2:AD$5455,$A752,'Duel Log'!AA$2:AA$5455,"Win")</f>
        <v>0</v>
      </c>
      <c r="E752" s="7" t="n">
        <f aca="false">COUNTIFS('Duel Log'!AD$2:AD$5455,$A752,'Duel Log'!AA$2:AA$5455,"Loss")</f>
        <v>1</v>
      </c>
      <c r="F752" s="7" t="n">
        <f aca="false">COUNTIFS('Duel Log'!AD$2:AD$5455,$A752,'Duel Log'!AA$2:AA$5455,"Draw")</f>
        <v>0</v>
      </c>
      <c r="G752" s="13" t="n">
        <f aca="false">IFERROR(D752/C752,"")</f>
        <v>0</v>
      </c>
    </row>
    <row r="753" customFormat="false" ht="15" hidden="false" customHeight="true" outlineLevel="0" collapsed="false">
      <c r="A753" s="7" t="s">
        <v>5582</v>
      </c>
      <c r="B753" s="7" t="s">
        <v>15608</v>
      </c>
      <c r="C753" s="7" t="n">
        <f aca="false">COUNTIF('Duel Log'!AD$2:AD$5455,$A753)</f>
        <v>2</v>
      </c>
      <c r="D753" s="7" t="n">
        <f aca="false">COUNTIFS('Duel Log'!AD$2:AD$5455,$A753,'Duel Log'!AA$2:AA$5455,"Win")</f>
        <v>1</v>
      </c>
      <c r="E753" s="7" t="n">
        <f aca="false">COUNTIFS('Duel Log'!AD$2:AD$5455,$A753,'Duel Log'!AA$2:AA$5455,"Loss")</f>
        <v>1</v>
      </c>
      <c r="F753" s="7" t="n">
        <f aca="false">COUNTIFS('Duel Log'!AD$2:AD$5455,$A753,'Duel Log'!AA$2:AA$5455,"Draw")</f>
        <v>0</v>
      </c>
      <c r="G753" s="13" t="n">
        <f aca="false">IFERROR(D753/C753,"")</f>
        <v>0.5</v>
      </c>
    </row>
    <row r="754" customFormat="false" ht="15" hidden="false" customHeight="true" outlineLevel="0" collapsed="false">
      <c r="A754" s="7" t="s">
        <v>2946</v>
      </c>
      <c r="B754" s="7" t="s">
        <v>2629</v>
      </c>
      <c r="C754" s="7" t="n">
        <f aca="false">COUNTIF('Duel Log'!AD$2:AD$5455,$A754)</f>
        <v>1</v>
      </c>
      <c r="D754" s="7" t="n">
        <f aca="false">COUNTIFS('Duel Log'!AD$2:AD$5455,$A754,'Duel Log'!AA$2:AA$5455,"Win")</f>
        <v>0</v>
      </c>
      <c r="E754" s="7" t="n">
        <f aca="false">COUNTIFS('Duel Log'!AD$2:AD$5455,$A754,'Duel Log'!AA$2:AA$5455,"Loss")</f>
        <v>1</v>
      </c>
      <c r="F754" s="7" t="n">
        <f aca="false">COUNTIFS('Duel Log'!AD$2:AD$5455,$A754,'Duel Log'!AA$2:AA$5455,"Draw")</f>
        <v>0</v>
      </c>
      <c r="G754" s="13" t="n">
        <f aca="false">IFERROR(D754/C754,"")</f>
        <v>0</v>
      </c>
    </row>
    <row r="755" customFormat="false" ht="15" hidden="false" customHeight="true" outlineLevel="0" collapsed="false">
      <c r="A755" s="7" t="s">
        <v>2931</v>
      </c>
      <c r="B755" s="7" t="s">
        <v>2629</v>
      </c>
      <c r="C755" s="7" t="n">
        <f aca="false">COUNTIF('Duel Log'!AD$2:AD$5455,$A755)</f>
        <v>1</v>
      </c>
      <c r="D755" s="7" t="n">
        <f aca="false">COUNTIFS('Duel Log'!AD$2:AD$5455,$A755,'Duel Log'!AA$2:AA$5455,"Win")</f>
        <v>1</v>
      </c>
      <c r="E755" s="7" t="n">
        <f aca="false">COUNTIFS('Duel Log'!AD$2:AD$5455,$A755,'Duel Log'!AA$2:AA$5455,"Loss")</f>
        <v>0</v>
      </c>
      <c r="F755" s="7" t="n">
        <f aca="false">COUNTIFS('Duel Log'!AD$2:AD$5455,$A755,'Duel Log'!AA$2:AA$5455,"Draw")</f>
        <v>0</v>
      </c>
      <c r="G755" s="13" t="n">
        <f aca="false">IFERROR(D755/C755,"")</f>
        <v>1</v>
      </c>
    </row>
    <row r="756" customFormat="false" ht="15" hidden="false" customHeight="true" outlineLevel="0" collapsed="false">
      <c r="A756" s="7" t="s">
        <v>7990</v>
      </c>
      <c r="B756" s="7" t="s">
        <v>753</v>
      </c>
      <c r="C756" s="7" t="n">
        <f aca="false">COUNTIF('Duel Log'!AD$2:AD$5455,$A756)</f>
        <v>1</v>
      </c>
      <c r="D756" s="7" t="n">
        <f aca="false">COUNTIFS('Duel Log'!AD$2:AD$5455,$A756,'Duel Log'!AA$2:AA$5455,"Win")</f>
        <v>0</v>
      </c>
      <c r="E756" s="7" t="n">
        <f aca="false">COUNTIFS('Duel Log'!AD$2:AD$5455,$A756,'Duel Log'!AA$2:AA$5455,"Loss")</f>
        <v>1</v>
      </c>
      <c r="F756" s="7" t="n">
        <f aca="false">COUNTIFS('Duel Log'!AD$2:AD$5455,$A756,'Duel Log'!AA$2:AA$5455,"Draw")</f>
        <v>0</v>
      </c>
      <c r="G756" s="13" t="n">
        <f aca="false">IFERROR(D756/C756,"")</f>
        <v>0</v>
      </c>
    </row>
    <row r="757" customFormat="false" ht="15" hidden="false" customHeight="true" outlineLevel="0" collapsed="false">
      <c r="A757" s="7" t="s">
        <v>814</v>
      </c>
      <c r="B757" s="7" t="s">
        <v>15609</v>
      </c>
      <c r="C757" s="7" t="n">
        <f aca="false">COUNTIF('Duel Log'!AD$2:AD$5455,$A757)</f>
        <v>2</v>
      </c>
      <c r="D757" s="7" t="n">
        <f aca="false">COUNTIFS('Duel Log'!AD$2:AD$5455,$A757,'Duel Log'!AA$2:AA$5455,"Win")</f>
        <v>1</v>
      </c>
      <c r="E757" s="7" t="n">
        <f aca="false">COUNTIFS('Duel Log'!AD$2:AD$5455,$A757,'Duel Log'!AA$2:AA$5455,"Loss")</f>
        <v>1</v>
      </c>
      <c r="F757" s="7" t="n">
        <f aca="false">COUNTIFS('Duel Log'!AD$2:AD$5455,$A757,'Duel Log'!AA$2:AA$5455,"Draw")</f>
        <v>0</v>
      </c>
      <c r="G757" s="13" t="n">
        <f aca="false">IFERROR(D757/C757,"")</f>
        <v>0.5</v>
      </c>
    </row>
    <row r="758" customFormat="false" ht="15" hidden="false" customHeight="true" outlineLevel="0" collapsed="false">
      <c r="A758" s="7" t="s">
        <v>8709</v>
      </c>
      <c r="B758" s="8" t="s">
        <v>264</v>
      </c>
      <c r="C758" s="7" t="n">
        <f aca="false">COUNTIF('Duel Log'!AD$2:AD$5455,$A758)</f>
        <v>1</v>
      </c>
      <c r="D758" s="7" t="n">
        <f aca="false">COUNTIFS('Duel Log'!AD$2:AD$5455,$A758,'Duel Log'!AA$2:AA$5455,"Win")</f>
        <v>1</v>
      </c>
      <c r="E758" s="7" t="n">
        <f aca="false">COUNTIFS('Duel Log'!AD$2:AD$5455,$A758,'Duel Log'!AA$2:AA$5455,"Loss")</f>
        <v>0</v>
      </c>
      <c r="F758" s="7" t="n">
        <f aca="false">COUNTIFS('Duel Log'!AD$2:AD$5455,$A758,'Duel Log'!AA$2:AA$5455,"Draw")</f>
        <v>0</v>
      </c>
      <c r="G758" s="13" t="n">
        <f aca="false">IFERROR(D758/C758,"")</f>
        <v>1</v>
      </c>
    </row>
    <row r="759" customFormat="false" ht="15" hidden="false" customHeight="true" outlineLevel="0" collapsed="false">
      <c r="A759" s="7" t="s">
        <v>4266</v>
      </c>
      <c r="B759" s="7" t="s">
        <v>15610</v>
      </c>
      <c r="C759" s="7" t="n">
        <f aca="false">COUNTIF('Duel Log'!AD$2:AD$5455,$A759)</f>
        <v>5</v>
      </c>
      <c r="D759" s="7" t="n">
        <f aca="false">COUNTIFS('Duel Log'!AD$2:AD$5455,$A759,'Duel Log'!AA$2:AA$5455,"Win")</f>
        <v>3</v>
      </c>
      <c r="E759" s="7" t="n">
        <f aca="false">COUNTIFS('Duel Log'!AD$2:AD$5455,$A759,'Duel Log'!AA$2:AA$5455,"Loss")</f>
        <v>2</v>
      </c>
      <c r="F759" s="7" t="n">
        <f aca="false">COUNTIFS('Duel Log'!AD$2:AD$5455,$A759,'Duel Log'!AA$2:AA$5455,"Draw")</f>
        <v>0</v>
      </c>
      <c r="G759" s="13" t="n">
        <f aca="false">IFERROR(D759/C759,"")</f>
        <v>0.6</v>
      </c>
    </row>
    <row r="760" customFormat="false" ht="15" hidden="false" customHeight="true" outlineLevel="0" collapsed="false">
      <c r="A760" s="7" t="s">
        <v>2650</v>
      </c>
      <c r="B760" s="7" t="s">
        <v>1003</v>
      </c>
      <c r="C760" s="7" t="n">
        <f aca="false">COUNTIF('Duel Log'!AD$2:AD$5455,$A760)</f>
        <v>2</v>
      </c>
      <c r="D760" s="7" t="n">
        <f aca="false">COUNTIFS('Duel Log'!AD$2:AD$5455,$A760,'Duel Log'!AA$2:AA$5455,"Win")</f>
        <v>1</v>
      </c>
      <c r="E760" s="7" t="n">
        <f aca="false">COUNTIFS('Duel Log'!AD$2:AD$5455,$A760,'Duel Log'!AA$2:AA$5455,"Loss")</f>
        <v>1</v>
      </c>
      <c r="F760" s="7" t="n">
        <f aca="false">COUNTIFS('Duel Log'!AD$2:AD$5455,$A760,'Duel Log'!AA$2:AA$5455,"Draw")</f>
        <v>0</v>
      </c>
      <c r="G760" s="13" t="n">
        <f aca="false">IFERROR(D760/C760,"")</f>
        <v>0.5</v>
      </c>
    </row>
    <row r="761" customFormat="false" ht="15" hidden="false" customHeight="true" outlineLevel="0" collapsed="false">
      <c r="A761" s="7" t="s">
        <v>8293</v>
      </c>
      <c r="B761" s="7" t="s">
        <v>2808</v>
      </c>
      <c r="C761" s="7" t="n">
        <f aca="false">COUNTIF('Duel Log'!AD$2:AD$5455,$A761)</f>
        <v>1</v>
      </c>
      <c r="D761" s="7" t="n">
        <f aca="false">COUNTIFS('Duel Log'!AD$2:AD$5455,$A761,'Duel Log'!AA$2:AA$5455,"Win")</f>
        <v>1</v>
      </c>
      <c r="E761" s="7" t="n">
        <f aca="false">COUNTIFS('Duel Log'!AD$2:AD$5455,$A761,'Duel Log'!AA$2:AA$5455,"Loss")</f>
        <v>0</v>
      </c>
      <c r="F761" s="7" t="n">
        <f aca="false">COUNTIFS('Duel Log'!AD$2:AD$5455,$A761,'Duel Log'!AA$2:AA$5455,"Draw")</f>
        <v>0</v>
      </c>
      <c r="G761" s="13" t="n">
        <f aca="false">IFERROR(D761/C761,"")</f>
        <v>1</v>
      </c>
    </row>
    <row r="762" customFormat="false" ht="15" hidden="false" customHeight="true" outlineLevel="0" collapsed="false">
      <c r="A762" s="7" t="s">
        <v>9451</v>
      </c>
      <c r="B762" s="8" t="s">
        <v>3690</v>
      </c>
      <c r="C762" s="7" t="n">
        <f aca="false">COUNTIF('Duel Log'!AD$2:AD$5455,$A762)</f>
        <v>1</v>
      </c>
      <c r="D762" s="7" t="n">
        <f aca="false">COUNTIFS('Duel Log'!AD$2:AD$5455,$A762,'Duel Log'!AA$2:AA$5455,"Win")</f>
        <v>0</v>
      </c>
      <c r="E762" s="7" t="n">
        <f aca="false">COUNTIFS('Duel Log'!AD$2:AD$5455,$A762,'Duel Log'!AA$2:AA$5455,"Loss")</f>
        <v>1</v>
      </c>
      <c r="F762" s="7" t="n">
        <f aca="false">COUNTIFS('Duel Log'!AD$2:AD$5455,$A762,'Duel Log'!AA$2:AA$5455,"Draw")</f>
        <v>0</v>
      </c>
      <c r="G762" s="13" t="n">
        <f aca="false">IFERROR(D762/C762,"")</f>
        <v>0</v>
      </c>
    </row>
    <row r="763" customFormat="false" ht="15" hidden="false" customHeight="true" outlineLevel="0" collapsed="false">
      <c r="A763" s="7" t="s">
        <v>2877</v>
      </c>
      <c r="B763" s="7" t="s">
        <v>15611</v>
      </c>
      <c r="C763" s="7" t="n">
        <f aca="false">COUNTIF('Duel Log'!AD$2:AD$5455,$A763)</f>
        <v>3</v>
      </c>
      <c r="D763" s="7" t="n">
        <f aca="false">COUNTIFS('Duel Log'!AD$2:AD$5455,$A763,'Duel Log'!AA$2:AA$5455,"Win")</f>
        <v>2</v>
      </c>
      <c r="E763" s="7" t="n">
        <f aca="false">COUNTIFS('Duel Log'!AD$2:AD$5455,$A763,'Duel Log'!AA$2:AA$5455,"Loss")</f>
        <v>1</v>
      </c>
      <c r="F763" s="7" t="n">
        <f aca="false">COUNTIFS('Duel Log'!AD$2:AD$5455,$A763,'Duel Log'!AA$2:AA$5455,"Draw")</f>
        <v>0</v>
      </c>
      <c r="G763" s="13" t="n">
        <f aca="false">IFERROR(D763/C763,"")</f>
        <v>0.666666666666667</v>
      </c>
    </row>
    <row r="764" customFormat="false" ht="15" hidden="false" customHeight="true" outlineLevel="0" collapsed="false">
      <c r="A764" s="7" t="s">
        <v>3505</v>
      </c>
      <c r="B764" s="7" t="s">
        <v>674</v>
      </c>
      <c r="C764" s="7" t="n">
        <f aca="false">COUNTIF('Duel Log'!AD$2:AD$5455,$A764)</f>
        <v>1</v>
      </c>
      <c r="D764" s="7" t="n">
        <f aca="false">COUNTIFS('Duel Log'!AD$2:AD$5455,$A764,'Duel Log'!AA$2:AA$5455,"Win")</f>
        <v>0</v>
      </c>
      <c r="E764" s="7" t="n">
        <f aca="false">COUNTIFS('Duel Log'!AD$2:AD$5455,$A764,'Duel Log'!AA$2:AA$5455,"Loss")</f>
        <v>1</v>
      </c>
      <c r="F764" s="7" t="n">
        <f aca="false">COUNTIFS('Duel Log'!AD$2:AD$5455,$A764,'Duel Log'!AA$2:AA$5455,"Draw")</f>
        <v>0</v>
      </c>
      <c r="G764" s="13" t="n">
        <f aca="false">IFERROR(D764/C764,"")</f>
        <v>0</v>
      </c>
    </row>
    <row r="765" customFormat="false" ht="15" hidden="false" customHeight="true" outlineLevel="0" collapsed="false">
      <c r="A765" s="7" t="s">
        <v>9111</v>
      </c>
      <c r="B765" s="8" t="s">
        <v>558</v>
      </c>
      <c r="C765" s="7" t="n">
        <f aca="false">COUNTIF('Duel Log'!AD$2:AD$5455,$A765)</f>
        <v>1</v>
      </c>
      <c r="D765" s="7" t="n">
        <f aca="false">COUNTIFS('Duel Log'!AD$2:AD$5455,$A765,'Duel Log'!AA$2:AA$5455,"Win")</f>
        <v>0</v>
      </c>
      <c r="E765" s="7" t="n">
        <f aca="false">COUNTIFS('Duel Log'!AD$2:AD$5455,$A765,'Duel Log'!AA$2:AA$5455,"Loss")</f>
        <v>1</v>
      </c>
      <c r="F765" s="7" t="n">
        <f aca="false">COUNTIFS('Duel Log'!AD$2:AD$5455,$A765,'Duel Log'!AA$2:AA$5455,"Draw")</f>
        <v>0</v>
      </c>
      <c r="G765" s="13" t="n">
        <f aca="false">IFERROR(D765/C765,"")</f>
        <v>0</v>
      </c>
    </row>
    <row r="766" customFormat="false" ht="15" hidden="false" customHeight="true" outlineLevel="0" collapsed="false">
      <c r="A766" s="7" t="s">
        <v>6932</v>
      </c>
      <c r="B766" s="7" t="s">
        <v>1010</v>
      </c>
      <c r="C766" s="7" t="n">
        <f aca="false">COUNTIF('Duel Log'!AD$2:AD$5455,$A766)</f>
        <v>1</v>
      </c>
      <c r="D766" s="7" t="n">
        <f aca="false">COUNTIFS('Duel Log'!AD$2:AD$5455,$A766,'Duel Log'!AA$2:AA$5455,"Win")</f>
        <v>1</v>
      </c>
      <c r="E766" s="7" t="n">
        <f aca="false">COUNTIFS('Duel Log'!AD$2:AD$5455,$A766,'Duel Log'!AA$2:AA$5455,"Loss")</f>
        <v>0</v>
      </c>
      <c r="F766" s="7" t="n">
        <f aca="false">COUNTIFS('Duel Log'!AD$2:AD$5455,$A766,'Duel Log'!AA$2:AA$5455,"Draw")</f>
        <v>0</v>
      </c>
      <c r="G766" s="13" t="n">
        <f aca="false">IFERROR(D766/C766,"")</f>
        <v>1</v>
      </c>
    </row>
    <row r="767" customFormat="false" ht="15" hidden="false" customHeight="true" outlineLevel="0" collapsed="false">
      <c r="A767" s="7" t="s">
        <v>3440</v>
      </c>
      <c r="B767" s="7" t="s">
        <v>2789</v>
      </c>
      <c r="C767" s="7" t="n">
        <f aca="false">COUNTIF('Duel Log'!AD$2:AD$5455,$A767)</f>
        <v>1</v>
      </c>
      <c r="D767" s="7" t="n">
        <f aca="false">COUNTIFS('Duel Log'!AD$2:AD$5455,$A767,'Duel Log'!AA$2:AA$5455,"Win")</f>
        <v>1</v>
      </c>
      <c r="E767" s="7" t="n">
        <f aca="false">COUNTIFS('Duel Log'!AD$2:AD$5455,$A767,'Duel Log'!AA$2:AA$5455,"Loss")</f>
        <v>0</v>
      </c>
      <c r="F767" s="7" t="n">
        <f aca="false">COUNTIFS('Duel Log'!AD$2:AD$5455,$A767,'Duel Log'!AA$2:AA$5455,"Draw")</f>
        <v>0</v>
      </c>
      <c r="G767" s="13" t="n">
        <f aca="false">IFERROR(D767/C767,"")</f>
        <v>1</v>
      </c>
    </row>
    <row r="768" customFormat="false" ht="15" hidden="false" customHeight="true" outlineLevel="0" collapsed="false">
      <c r="A768" s="7" t="s">
        <v>8699</v>
      </c>
      <c r="B768" s="8" t="s">
        <v>264</v>
      </c>
      <c r="C768" s="7" t="n">
        <f aca="false">COUNTIF('Duel Log'!AD$2:AD$5455,$A768)</f>
        <v>1</v>
      </c>
      <c r="D768" s="7" t="n">
        <f aca="false">COUNTIFS('Duel Log'!AD$2:AD$5455,$A768,'Duel Log'!AA$2:AA$5455,"Win")</f>
        <v>1</v>
      </c>
      <c r="E768" s="7" t="n">
        <f aca="false">COUNTIFS('Duel Log'!AD$2:AD$5455,$A768,'Duel Log'!AA$2:AA$5455,"Loss")</f>
        <v>0</v>
      </c>
      <c r="F768" s="7" t="n">
        <f aca="false">COUNTIFS('Duel Log'!AD$2:AD$5455,$A768,'Duel Log'!AA$2:AA$5455,"Draw")</f>
        <v>0</v>
      </c>
      <c r="G768" s="13" t="n">
        <f aca="false">IFERROR(D768/C768,"")</f>
        <v>1</v>
      </c>
    </row>
    <row r="769" customFormat="false" ht="15" hidden="false" customHeight="true" outlineLevel="0" collapsed="false">
      <c r="A769" s="7" t="s">
        <v>4766</v>
      </c>
      <c r="B769" s="7" t="s">
        <v>2158</v>
      </c>
      <c r="C769" s="7" t="n">
        <f aca="false">COUNTIF('Duel Log'!AD$2:AD$5455,$A769)</f>
        <v>1</v>
      </c>
      <c r="D769" s="7" t="n">
        <f aca="false">COUNTIFS('Duel Log'!AD$2:AD$5455,$A769,'Duel Log'!AA$2:AA$5455,"Win")</f>
        <v>0</v>
      </c>
      <c r="E769" s="7" t="n">
        <f aca="false">COUNTIFS('Duel Log'!AD$2:AD$5455,$A769,'Duel Log'!AA$2:AA$5455,"Loss")</f>
        <v>1</v>
      </c>
      <c r="F769" s="7" t="n">
        <f aca="false">COUNTIFS('Duel Log'!AD$2:AD$5455,$A769,'Duel Log'!AA$2:AA$5455,"Draw")</f>
        <v>0</v>
      </c>
      <c r="G769" s="13" t="n">
        <f aca="false">IFERROR(D769/C769,"")</f>
        <v>0</v>
      </c>
    </row>
    <row r="770" customFormat="false" ht="15" hidden="false" customHeight="true" outlineLevel="0" collapsed="false">
      <c r="A770" s="7" t="s">
        <v>346</v>
      </c>
      <c r="B770" s="7" t="s">
        <v>15612</v>
      </c>
      <c r="C770" s="7" t="n">
        <f aca="false">COUNTIF('Duel Log'!AD$2:AD$5455,$A770)</f>
        <v>12</v>
      </c>
      <c r="D770" s="7" t="n">
        <f aca="false">COUNTIFS('Duel Log'!AD$2:AD$5455,$A770,'Duel Log'!AA$2:AA$5455,"Win")</f>
        <v>8</v>
      </c>
      <c r="E770" s="7" t="n">
        <f aca="false">COUNTIFS('Duel Log'!AD$2:AD$5455,$A770,'Duel Log'!AA$2:AA$5455,"Loss")</f>
        <v>4</v>
      </c>
      <c r="F770" s="7" t="n">
        <f aca="false">COUNTIFS('Duel Log'!AD$2:AD$5455,$A770,'Duel Log'!AA$2:AA$5455,"Draw")</f>
        <v>0</v>
      </c>
      <c r="G770" s="13" t="n">
        <f aca="false">IFERROR(D770/C770,"")</f>
        <v>0.666666666666667</v>
      </c>
    </row>
    <row r="771" customFormat="false" ht="15" hidden="false" customHeight="true" outlineLevel="0" collapsed="false">
      <c r="A771" s="7" t="s">
        <v>2921</v>
      </c>
      <c r="B771" s="7" t="s">
        <v>2629</v>
      </c>
      <c r="C771" s="7" t="n">
        <f aca="false">COUNTIF('Duel Log'!AD$2:AD$5455,$A771)</f>
        <v>1</v>
      </c>
      <c r="D771" s="7" t="n">
        <f aca="false">COUNTIFS('Duel Log'!AD$2:AD$5455,$A771,'Duel Log'!AA$2:AA$5455,"Win")</f>
        <v>1</v>
      </c>
      <c r="E771" s="7" t="n">
        <f aca="false">COUNTIFS('Duel Log'!AD$2:AD$5455,$A771,'Duel Log'!AA$2:AA$5455,"Loss")</f>
        <v>0</v>
      </c>
      <c r="F771" s="7" t="n">
        <f aca="false">COUNTIFS('Duel Log'!AD$2:AD$5455,$A771,'Duel Log'!AA$2:AA$5455,"Draw")</f>
        <v>0</v>
      </c>
      <c r="G771" s="13" t="n">
        <f aca="false">IFERROR(D771/C771,"")</f>
        <v>1</v>
      </c>
    </row>
    <row r="772" customFormat="false" ht="15" hidden="false" customHeight="true" outlineLevel="0" collapsed="false">
      <c r="A772" s="7" t="s">
        <v>2935</v>
      </c>
      <c r="B772" s="7" t="s">
        <v>15613</v>
      </c>
      <c r="C772" s="7" t="n">
        <f aca="false">COUNTIF('Duel Log'!AD$2:AD$5455,$A772)</f>
        <v>2</v>
      </c>
      <c r="D772" s="7" t="n">
        <f aca="false">COUNTIFS('Duel Log'!AD$2:AD$5455,$A772,'Duel Log'!AA$2:AA$5455,"Win")</f>
        <v>1</v>
      </c>
      <c r="E772" s="7" t="n">
        <f aca="false">COUNTIFS('Duel Log'!AD$2:AD$5455,$A772,'Duel Log'!AA$2:AA$5455,"Loss")</f>
        <v>1</v>
      </c>
      <c r="F772" s="7" t="n">
        <f aca="false">COUNTIFS('Duel Log'!AD$2:AD$5455,$A772,'Duel Log'!AA$2:AA$5455,"Draw")</f>
        <v>0</v>
      </c>
      <c r="G772" s="13" t="n">
        <f aca="false">IFERROR(D772/C772,"")</f>
        <v>0.5</v>
      </c>
    </row>
    <row r="773" customFormat="false" ht="15" hidden="false" customHeight="true" outlineLevel="0" collapsed="false">
      <c r="A773" s="7" t="s">
        <v>3172</v>
      </c>
      <c r="B773" s="8" t="s">
        <v>431</v>
      </c>
      <c r="C773" s="7" t="n">
        <f aca="false">COUNTIF('Duel Log'!AD$2:AD$5455,$A773)</f>
        <v>2</v>
      </c>
      <c r="D773" s="7" t="n">
        <f aca="false">COUNTIFS('Duel Log'!AD$2:AD$5455,$A773,'Duel Log'!AA$2:AA$5455,"Win")</f>
        <v>1</v>
      </c>
      <c r="E773" s="7" t="n">
        <f aca="false">COUNTIFS('Duel Log'!AD$2:AD$5455,$A773,'Duel Log'!AA$2:AA$5455,"Loss")</f>
        <v>1</v>
      </c>
      <c r="F773" s="7" t="n">
        <f aca="false">COUNTIFS('Duel Log'!AD$2:AD$5455,$A773,'Duel Log'!AA$2:AA$5455,"Draw")</f>
        <v>0</v>
      </c>
      <c r="G773" s="13" t="n">
        <f aca="false">IFERROR(D773/C773,"")</f>
        <v>0.5</v>
      </c>
    </row>
    <row r="774" customFormat="false" ht="15" hidden="false" customHeight="true" outlineLevel="0" collapsed="false">
      <c r="A774" s="7" t="s">
        <v>189</v>
      </c>
      <c r="B774" s="7" t="s">
        <v>182</v>
      </c>
      <c r="C774" s="7" t="n">
        <f aca="false">COUNTIF('Duel Log'!AD$2:AD$5455,$A774)</f>
        <v>1</v>
      </c>
      <c r="D774" s="7" t="n">
        <f aca="false">COUNTIFS('Duel Log'!AD$2:AD$5455,$A774,'Duel Log'!AA$2:AA$5455,"Win")</f>
        <v>0</v>
      </c>
      <c r="E774" s="7" t="n">
        <f aca="false">COUNTIFS('Duel Log'!AD$2:AD$5455,$A774,'Duel Log'!AA$2:AA$5455,"Loss")</f>
        <v>1</v>
      </c>
      <c r="F774" s="7" t="n">
        <f aca="false">COUNTIFS('Duel Log'!AD$2:AD$5455,$A774,'Duel Log'!AA$2:AA$5455,"Draw")</f>
        <v>0</v>
      </c>
      <c r="G774" s="13" t="n">
        <f aca="false">IFERROR(D774/C774,"")</f>
        <v>0</v>
      </c>
    </row>
    <row r="775" customFormat="false" ht="15" hidden="false" customHeight="true" outlineLevel="0" collapsed="false">
      <c r="A775" s="7" t="s">
        <v>2163</v>
      </c>
      <c r="B775" s="7" t="s">
        <v>147</v>
      </c>
      <c r="C775" s="7" t="n">
        <f aca="false">COUNTIF('Duel Log'!AD$2:AD$5455,$A775)</f>
        <v>1</v>
      </c>
      <c r="D775" s="7" t="n">
        <f aca="false">COUNTIFS('Duel Log'!AD$2:AD$5455,$A775,'Duel Log'!AA$2:AA$5455,"Win")</f>
        <v>1</v>
      </c>
      <c r="E775" s="7" t="n">
        <f aca="false">COUNTIFS('Duel Log'!AD$2:AD$5455,$A775,'Duel Log'!AA$2:AA$5455,"Loss")</f>
        <v>0</v>
      </c>
      <c r="F775" s="7" t="n">
        <f aca="false">COUNTIFS('Duel Log'!AD$2:AD$5455,$A775,'Duel Log'!AA$2:AA$5455,"Draw")</f>
        <v>0</v>
      </c>
      <c r="G775" s="13" t="n">
        <f aca="false">IFERROR(D775/C775,"")</f>
        <v>1</v>
      </c>
    </row>
    <row r="776" customFormat="false" ht="15" hidden="false" customHeight="true" outlineLevel="0" collapsed="false">
      <c r="A776" s="7" t="s">
        <v>813</v>
      </c>
      <c r="B776" s="7" t="s">
        <v>15614</v>
      </c>
      <c r="C776" s="7" t="n">
        <f aca="false">COUNTIF('Duel Log'!AD$2:AD$5455,$A776)</f>
        <v>24</v>
      </c>
      <c r="D776" s="7" t="n">
        <f aca="false">COUNTIFS('Duel Log'!AD$2:AD$5455,$A776,'Duel Log'!AA$2:AA$5455,"Win")</f>
        <v>11</v>
      </c>
      <c r="E776" s="7" t="n">
        <f aca="false">COUNTIFS('Duel Log'!AD$2:AD$5455,$A776,'Duel Log'!AA$2:AA$5455,"Loss")</f>
        <v>13</v>
      </c>
      <c r="F776" s="7" t="n">
        <f aca="false">COUNTIFS('Duel Log'!AD$2:AD$5455,$A776,'Duel Log'!AA$2:AA$5455,"Draw")</f>
        <v>0</v>
      </c>
      <c r="G776" s="13" t="n">
        <f aca="false">IFERROR(D776/C776,"")</f>
        <v>0.458333333333333</v>
      </c>
    </row>
    <row r="777" customFormat="false" ht="15" hidden="false" customHeight="true" outlineLevel="0" collapsed="false">
      <c r="A777" s="7" t="s">
        <v>538</v>
      </c>
      <c r="B777" s="7" t="s">
        <v>15615</v>
      </c>
      <c r="C777" s="7" t="n">
        <f aca="false">COUNTIF('Duel Log'!AD$2:AD$5455,$A777)</f>
        <v>30</v>
      </c>
      <c r="D777" s="7" t="n">
        <f aca="false">COUNTIFS('Duel Log'!AD$2:AD$5455,$A777,'Duel Log'!AA$2:AA$5455,"Win")</f>
        <v>18</v>
      </c>
      <c r="E777" s="7" t="n">
        <f aca="false">COUNTIFS('Duel Log'!AD$2:AD$5455,$A777,'Duel Log'!AA$2:AA$5455,"Loss")</f>
        <v>12</v>
      </c>
      <c r="F777" s="7" t="n">
        <f aca="false">COUNTIFS('Duel Log'!AD$2:AD$5455,$A777,'Duel Log'!AA$2:AA$5455,"Draw")</f>
        <v>0</v>
      </c>
      <c r="G777" s="13" t="n">
        <f aca="false">IFERROR(D777/C777,"")</f>
        <v>0.6</v>
      </c>
    </row>
    <row r="778" customFormat="false" ht="15" hidden="false" customHeight="true" outlineLevel="0" collapsed="false">
      <c r="A778" s="7" t="s">
        <v>5701</v>
      </c>
      <c r="B778" s="7" t="s">
        <v>182</v>
      </c>
      <c r="C778" s="7" t="n">
        <f aca="false">COUNTIF('Duel Log'!AD$2:AD$5455,$A778)</f>
        <v>1</v>
      </c>
      <c r="D778" s="7" t="n">
        <f aca="false">COUNTIFS('Duel Log'!AD$2:AD$5455,$A778,'Duel Log'!AA$2:AA$5455,"Win")</f>
        <v>0</v>
      </c>
      <c r="E778" s="7" t="n">
        <f aca="false">COUNTIFS('Duel Log'!AD$2:AD$5455,$A778,'Duel Log'!AA$2:AA$5455,"Loss")</f>
        <v>1</v>
      </c>
      <c r="F778" s="7" t="n">
        <f aca="false">COUNTIFS('Duel Log'!AD$2:AD$5455,$A778,'Duel Log'!AA$2:AA$5455,"Draw")</f>
        <v>0</v>
      </c>
      <c r="G778" s="13" t="n">
        <f aca="false">IFERROR(D778/C778,"")</f>
        <v>0</v>
      </c>
    </row>
    <row r="779" customFormat="false" ht="15" hidden="false" customHeight="true" outlineLevel="0" collapsed="false">
      <c r="A779" s="7" t="s">
        <v>8515</v>
      </c>
      <c r="B779" s="7" t="s">
        <v>182</v>
      </c>
      <c r="C779" s="7" t="n">
        <f aca="false">COUNTIF('Duel Log'!AD$2:AD$5455,$A779)</f>
        <v>1</v>
      </c>
      <c r="D779" s="7" t="n">
        <f aca="false">COUNTIFS('Duel Log'!AD$2:AD$5455,$A779,'Duel Log'!AA$2:AA$5455,"Win")</f>
        <v>0</v>
      </c>
      <c r="E779" s="7" t="n">
        <f aca="false">COUNTIFS('Duel Log'!AD$2:AD$5455,$A779,'Duel Log'!AA$2:AA$5455,"Loss")</f>
        <v>1</v>
      </c>
      <c r="F779" s="7" t="n">
        <f aca="false">COUNTIFS('Duel Log'!AD$2:AD$5455,$A779,'Duel Log'!AA$2:AA$5455,"Draw")</f>
        <v>0</v>
      </c>
      <c r="G779" s="13" t="n">
        <f aca="false">IFERROR(D779/C779,"")</f>
        <v>0</v>
      </c>
    </row>
    <row r="780" customFormat="false" ht="15" hidden="false" customHeight="true" outlineLevel="0" collapsed="false">
      <c r="A780" s="7" t="s">
        <v>5425</v>
      </c>
      <c r="B780" s="7" t="s">
        <v>733</v>
      </c>
      <c r="C780" s="7" t="n">
        <f aca="false">COUNTIF('Duel Log'!AD$2:AD$5455,$A780)</f>
        <v>1</v>
      </c>
      <c r="D780" s="7" t="n">
        <f aca="false">COUNTIFS('Duel Log'!AD$2:AD$5455,$A780,'Duel Log'!AA$2:AA$5455,"Win")</f>
        <v>1</v>
      </c>
      <c r="E780" s="7" t="n">
        <f aca="false">COUNTIFS('Duel Log'!AD$2:AD$5455,$A780,'Duel Log'!AA$2:AA$5455,"Loss")</f>
        <v>0</v>
      </c>
      <c r="F780" s="7" t="n">
        <f aca="false">COUNTIFS('Duel Log'!AD$2:AD$5455,$A780,'Duel Log'!AA$2:AA$5455,"Draw")</f>
        <v>0</v>
      </c>
      <c r="G780" s="13" t="n">
        <f aca="false">IFERROR(D780/C780,"")</f>
        <v>1</v>
      </c>
    </row>
    <row r="781" customFormat="false" ht="15" hidden="false" customHeight="true" outlineLevel="0" collapsed="false">
      <c r="A781" s="7" t="s">
        <v>4341</v>
      </c>
      <c r="B781" s="7" t="s">
        <v>356</v>
      </c>
      <c r="C781" s="7" t="n">
        <f aca="false">COUNTIF('Duel Log'!AD$2:AD$5455,$A781)</f>
        <v>1</v>
      </c>
      <c r="D781" s="7" t="n">
        <f aca="false">COUNTIFS('Duel Log'!AD$2:AD$5455,$A781,'Duel Log'!AA$2:AA$5455,"Win")</f>
        <v>0</v>
      </c>
      <c r="E781" s="7" t="n">
        <f aca="false">COUNTIFS('Duel Log'!AD$2:AD$5455,$A781,'Duel Log'!AA$2:AA$5455,"Loss")</f>
        <v>1</v>
      </c>
      <c r="F781" s="7" t="n">
        <f aca="false">COUNTIFS('Duel Log'!AD$2:AD$5455,$A781,'Duel Log'!AA$2:AA$5455,"Draw")</f>
        <v>0</v>
      </c>
      <c r="G781" s="13" t="n">
        <f aca="false">IFERROR(D781/C781,"")</f>
        <v>0</v>
      </c>
    </row>
    <row r="782" customFormat="false" ht="15" hidden="false" customHeight="true" outlineLevel="0" collapsed="false">
      <c r="A782" s="7" t="s">
        <v>2243</v>
      </c>
      <c r="B782" s="7" t="s">
        <v>373</v>
      </c>
      <c r="C782" s="7" t="n">
        <f aca="false">COUNTIF('Duel Log'!AD$2:AD$5455,$A782)</f>
        <v>1</v>
      </c>
      <c r="D782" s="7" t="n">
        <f aca="false">COUNTIFS('Duel Log'!AD$2:AD$5455,$A782,'Duel Log'!AA$2:AA$5455,"Win")</f>
        <v>0</v>
      </c>
      <c r="E782" s="7" t="n">
        <f aca="false">COUNTIFS('Duel Log'!AD$2:AD$5455,$A782,'Duel Log'!AA$2:AA$5455,"Loss")</f>
        <v>1</v>
      </c>
      <c r="F782" s="7" t="n">
        <f aca="false">COUNTIFS('Duel Log'!AD$2:AD$5455,$A782,'Duel Log'!AA$2:AA$5455,"Draw")</f>
        <v>0</v>
      </c>
      <c r="G782" s="13" t="n">
        <f aca="false">IFERROR(D782/C782,"")</f>
        <v>0</v>
      </c>
    </row>
    <row r="783" customFormat="false" ht="15" hidden="false" customHeight="true" outlineLevel="0" collapsed="false">
      <c r="A783" s="7" t="s">
        <v>5831</v>
      </c>
      <c r="B783" s="7" t="s">
        <v>584</v>
      </c>
      <c r="C783" s="7" t="n">
        <f aca="false">COUNTIF('Duel Log'!AD$2:AD$5455,$A783)</f>
        <v>1</v>
      </c>
      <c r="D783" s="7" t="n">
        <f aca="false">COUNTIFS('Duel Log'!AD$2:AD$5455,$A783,'Duel Log'!AA$2:AA$5455,"Win")</f>
        <v>1</v>
      </c>
      <c r="E783" s="7" t="n">
        <f aca="false">COUNTIFS('Duel Log'!AD$2:AD$5455,$A783,'Duel Log'!AA$2:AA$5455,"Loss")</f>
        <v>0</v>
      </c>
      <c r="F783" s="7" t="n">
        <f aca="false">COUNTIFS('Duel Log'!AD$2:AD$5455,$A783,'Duel Log'!AA$2:AA$5455,"Draw")</f>
        <v>0</v>
      </c>
      <c r="G783" s="13" t="n">
        <f aca="false">IFERROR(D783/C783,"")</f>
        <v>1</v>
      </c>
    </row>
    <row r="784" customFormat="false" ht="15" hidden="false" customHeight="true" outlineLevel="0" collapsed="false">
      <c r="A784" s="7" t="s">
        <v>4593</v>
      </c>
      <c r="B784" s="7" t="s">
        <v>533</v>
      </c>
      <c r="C784" s="7" t="n">
        <f aca="false">COUNTIF('Duel Log'!AD$2:AD$5455,$A784)</f>
        <v>1</v>
      </c>
      <c r="D784" s="7" t="n">
        <f aca="false">COUNTIFS('Duel Log'!AD$2:AD$5455,$A784,'Duel Log'!AA$2:AA$5455,"Win")</f>
        <v>0</v>
      </c>
      <c r="E784" s="7" t="n">
        <f aca="false">COUNTIFS('Duel Log'!AD$2:AD$5455,$A784,'Duel Log'!AA$2:AA$5455,"Loss")</f>
        <v>1</v>
      </c>
      <c r="F784" s="7" t="n">
        <f aca="false">COUNTIFS('Duel Log'!AD$2:AD$5455,$A784,'Duel Log'!AA$2:AA$5455,"Draw")</f>
        <v>0</v>
      </c>
      <c r="G784" s="13" t="n">
        <f aca="false">IFERROR(D784/C784,"")</f>
        <v>0</v>
      </c>
    </row>
    <row r="785" customFormat="false" ht="15" hidden="false" customHeight="true" outlineLevel="0" collapsed="false">
      <c r="A785" s="7" t="s">
        <v>6625</v>
      </c>
      <c r="B785" s="8" t="s">
        <v>3704</v>
      </c>
      <c r="C785" s="7" t="n">
        <f aca="false">COUNTIF('Duel Log'!AD$2:AD$5455,$A785)</f>
        <v>1</v>
      </c>
      <c r="D785" s="7" t="n">
        <f aca="false">COUNTIFS('Duel Log'!AD$2:AD$5455,$A785,'Duel Log'!AA$2:AA$5455,"Win")</f>
        <v>0</v>
      </c>
      <c r="E785" s="7" t="n">
        <f aca="false">COUNTIFS('Duel Log'!AD$2:AD$5455,$A785,'Duel Log'!AA$2:AA$5455,"Loss")</f>
        <v>1</v>
      </c>
      <c r="F785" s="7" t="n">
        <f aca="false">COUNTIFS('Duel Log'!AD$2:AD$5455,$A785,'Duel Log'!AA$2:AA$5455,"Draw")</f>
        <v>0</v>
      </c>
      <c r="G785" s="13" t="n">
        <f aca="false">IFERROR(D785/C785,"")</f>
        <v>0</v>
      </c>
    </row>
    <row r="786" customFormat="false" ht="15" hidden="false" customHeight="true" outlineLevel="0" collapsed="false">
      <c r="A786" s="7" t="s">
        <v>2814</v>
      </c>
      <c r="B786" s="7" t="s">
        <v>2808</v>
      </c>
      <c r="C786" s="7" t="n">
        <f aca="false">COUNTIF('Duel Log'!AD$2:AD$5455,$A786)</f>
        <v>1</v>
      </c>
      <c r="D786" s="7" t="n">
        <f aca="false">COUNTIFS('Duel Log'!AD$2:AD$5455,$A786,'Duel Log'!AA$2:AA$5455,"Win")</f>
        <v>0</v>
      </c>
      <c r="E786" s="7" t="n">
        <f aca="false">COUNTIFS('Duel Log'!AD$2:AD$5455,$A786,'Duel Log'!AA$2:AA$5455,"Loss")</f>
        <v>1</v>
      </c>
      <c r="F786" s="7" t="n">
        <f aca="false">COUNTIFS('Duel Log'!AD$2:AD$5455,$A786,'Duel Log'!AA$2:AA$5455,"Draw")</f>
        <v>0</v>
      </c>
      <c r="G786" s="13" t="n">
        <f aca="false">IFERROR(D786/C786,"")</f>
        <v>0</v>
      </c>
    </row>
    <row r="787" customFormat="false" ht="15" hidden="false" customHeight="true" outlineLevel="0" collapsed="false">
      <c r="A787" s="7" t="s">
        <v>7300</v>
      </c>
      <c r="B787" s="7" t="s">
        <v>15616</v>
      </c>
      <c r="C787" s="7" t="n">
        <f aca="false">COUNTIF('Duel Log'!AD$2:AD$5455,$A787)</f>
        <v>2</v>
      </c>
      <c r="D787" s="7" t="n">
        <f aca="false">COUNTIFS('Duel Log'!AD$2:AD$5455,$A787,'Duel Log'!AA$2:AA$5455,"Win")</f>
        <v>1</v>
      </c>
      <c r="E787" s="7" t="n">
        <f aca="false">COUNTIFS('Duel Log'!AD$2:AD$5455,$A787,'Duel Log'!AA$2:AA$5455,"Loss")</f>
        <v>1</v>
      </c>
      <c r="F787" s="7" t="n">
        <f aca="false">COUNTIFS('Duel Log'!AD$2:AD$5455,$A787,'Duel Log'!AA$2:AA$5455,"Draw")</f>
        <v>0</v>
      </c>
      <c r="G787" s="13" t="n">
        <f aca="false">IFERROR(D787/C787,"")</f>
        <v>0.5</v>
      </c>
    </row>
    <row r="788" customFormat="false" ht="15" hidden="false" customHeight="true" outlineLevel="0" collapsed="false">
      <c r="A788" s="7" t="s">
        <v>627</v>
      </c>
      <c r="B788" s="7" t="s">
        <v>15617</v>
      </c>
      <c r="C788" s="7" t="n">
        <f aca="false">COUNTIF('Duel Log'!AD$2:AD$5455,$A788)</f>
        <v>2</v>
      </c>
      <c r="D788" s="7" t="n">
        <f aca="false">COUNTIFS('Duel Log'!AD$2:AD$5455,$A788,'Duel Log'!AA$2:AA$5455,"Win")</f>
        <v>1</v>
      </c>
      <c r="E788" s="7" t="n">
        <f aca="false">COUNTIFS('Duel Log'!AD$2:AD$5455,$A788,'Duel Log'!AA$2:AA$5455,"Loss")</f>
        <v>1</v>
      </c>
      <c r="F788" s="7" t="n">
        <f aca="false">COUNTIFS('Duel Log'!AD$2:AD$5455,$A788,'Duel Log'!AA$2:AA$5455,"Draw")</f>
        <v>0</v>
      </c>
      <c r="G788" s="13" t="n">
        <f aca="false">IFERROR(D788/C788,"")</f>
        <v>0.5</v>
      </c>
    </row>
    <row r="789" customFormat="false" ht="15" hidden="false" customHeight="true" outlineLevel="0" collapsed="false">
      <c r="A789" s="7" t="s">
        <v>873</v>
      </c>
      <c r="B789" s="7" t="s">
        <v>15618</v>
      </c>
      <c r="C789" s="7" t="n">
        <f aca="false">COUNTIF('Duel Log'!AD$2:AD$5455,$A789)</f>
        <v>2</v>
      </c>
      <c r="D789" s="7" t="n">
        <f aca="false">COUNTIFS('Duel Log'!AD$2:AD$5455,$A789,'Duel Log'!AA$2:AA$5455,"Win")</f>
        <v>0</v>
      </c>
      <c r="E789" s="7" t="n">
        <f aca="false">COUNTIFS('Duel Log'!AD$2:AD$5455,$A789,'Duel Log'!AA$2:AA$5455,"Loss")</f>
        <v>2</v>
      </c>
      <c r="F789" s="7" t="n">
        <f aca="false">COUNTIFS('Duel Log'!AD$2:AD$5455,$A789,'Duel Log'!AA$2:AA$5455,"Draw")</f>
        <v>0</v>
      </c>
      <c r="G789" s="13" t="n">
        <f aca="false">IFERROR(D789/C789,"")</f>
        <v>0</v>
      </c>
    </row>
    <row r="790" customFormat="false" ht="15" hidden="false" customHeight="true" outlineLevel="0" collapsed="false">
      <c r="A790" s="7" t="s">
        <v>5238</v>
      </c>
      <c r="B790" s="7" t="s">
        <v>3759</v>
      </c>
      <c r="C790" s="7" t="n">
        <f aca="false">COUNTIF('Duel Log'!AD$2:AD$5455,$A790)</f>
        <v>1</v>
      </c>
      <c r="D790" s="7" t="n">
        <f aca="false">COUNTIFS('Duel Log'!AD$2:AD$5455,$A790,'Duel Log'!AA$2:AA$5455,"Win")</f>
        <v>0</v>
      </c>
      <c r="E790" s="7" t="n">
        <f aca="false">COUNTIFS('Duel Log'!AD$2:AD$5455,$A790,'Duel Log'!AA$2:AA$5455,"Loss")</f>
        <v>1</v>
      </c>
      <c r="F790" s="7" t="n">
        <f aca="false">COUNTIFS('Duel Log'!AD$2:AD$5455,$A790,'Duel Log'!AA$2:AA$5455,"Draw")</f>
        <v>0</v>
      </c>
      <c r="G790" s="13" t="n">
        <f aca="false">IFERROR(D790/C790,"")</f>
        <v>0</v>
      </c>
    </row>
    <row r="791" customFormat="false" ht="15" hidden="false" customHeight="true" outlineLevel="0" collapsed="false">
      <c r="A791" s="7" t="s">
        <v>832</v>
      </c>
      <c r="B791" s="7" t="s">
        <v>15619</v>
      </c>
      <c r="C791" s="7" t="n">
        <f aca="false">COUNTIF('Duel Log'!AD$2:AD$5455,$A791)</f>
        <v>7</v>
      </c>
      <c r="D791" s="7" t="n">
        <f aca="false">COUNTIFS('Duel Log'!AD$2:AD$5455,$A791,'Duel Log'!AA$2:AA$5455,"Win")</f>
        <v>5</v>
      </c>
      <c r="E791" s="7" t="n">
        <f aca="false">COUNTIFS('Duel Log'!AD$2:AD$5455,$A791,'Duel Log'!AA$2:AA$5455,"Loss")</f>
        <v>2</v>
      </c>
      <c r="F791" s="7" t="n">
        <f aca="false">COUNTIFS('Duel Log'!AD$2:AD$5455,$A791,'Duel Log'!AA$2:AA$5455,"Draw")</f>
        <v>0</v>
      </c>
      <c r="G791" s="13" t="n">
        <f aca="false">IFERROR(D791/C791,"")</f>
        <v>0.714285714285714</v>
      </c>
    </row>
    <row r="792" customFormat="false" ht="15" hidden="false" customHeight="true" outlineLevel="0" collapsed="false">
      <c r="A792" s="7" t="s">
        <v>1236</v>
      </c>
      <c r="B792" s="7" t="s">
        <v>15551</v>
      </c>
      <c r="C792" s="7" t="n">
        <f aca="false">COUNTIF('Duel Log'!AD$2:AD$5455,$A792)</f>
        <v>2</v>
      </c>
      <c r="D792" s="7" t="n">
        <f aca="false">COUNTIFS('Duel Log'!AD$2:AD$5455,$A792,'Duel Log'!AA$2:AA$5455,"Win")</f>
        <v>0</v>
      </c>
      <c r="E792" s="7" t="n">
        <f aca="false">COUNTIFS('Duel Log'!AD$2:AD$5455,$A792,'Duel Log'!AA$2:AA$5455,"Loss")</f>
        <v>2</v>
      </c>
      <c r="F792" s="7" t="n">
        <f aca="false">COUNTIFS('Duel Log'!AD$2:AD$5455,$A792,'Duel Log'!AA$2:AA$5455,"Draw")</f>
        <v>0</v>
      </c>
      <c r="G792" s="13" t="n">
        <f aca="false">IFERROR(D792/C792,"")</f>
        <v>0</v>
      </c>
    </row>
    <row r="793" customFormat="false" ht="15" hidden="false" customHeight="true" outlineLevel="0" collapsed="false">
      <c r="A793" s="7" t="s">
        <v>6077</v>
      </c>
      <c r="B793" s="7" t="s">
        <v>1754</v>
      </c>
      <c r="C793" s="7" t="n">
        <f aca="false">COUNTIF('Duel Log'!AD$2:AD$5455,$A793)</f>
        <v>1</v>
      </c>
      <c r="D793" s="7" t="n">
        <f aca="false">COUNTIFS('Duel Log'!AD$2:AD$5455,$A793,'Duel Log'!AA$2:AA$5455,"Win")</f>
        <v>0</v>
      </c>
      <c r="E793" s="7" t="n">
        <f aca="false">COUNTIFS('Duel Log'!AD$2:AD$5455,$A793,'Duel Log'!AA$2:AA$5455,"Loss")</f>
        <v>1</v>
      </c>
      <c r="F793" s="7" t="n">
        <f aca="false">COUNTIFS('Duel Log'!AD$2:AD$5455,$A793,'Duel Log'!AA$2:AA$5455,"Draw")</f>
        <v>0</v>
      </c>
      <c r="G793" s="13" t="n">
        <f aca="false">IFERROR(D793/C793,"")</f>
        <v>0</v>
      </c>
    </row>
    <row r="794" customFormat="false" ht="15" hidden="false" customHeight="true" outlineLevel="0" collapsed="false">
      <c r="A794" s="7" t="s">
        <v>698</v>
      </c>
      <c r="B794" s="7" t="s">
        <v>318</v>
      </c>
      <c r="C794" s="7" t="n">
        <f aca="false">COUNTIF('Duel Log'!AD$2:AD$5455,$A794)</f>
        <v>1</v>
      </c>
      <c r="D794" s="7" t="n">
        <f aca="false">COUNTIFS('Duel Log'!AD$2:AD$5455,$A794,'Duel Log'!AA$2:AA$5455,"Win")</f>
        <v>0</v>
      </c>
      <c r="E794" s="7" t="n">
        <f aca="false">COUNTIFS('Duel Log'!AD$2:AD$5455,$A794,'Duel Log'!AA$2:AA$5455,"Loss")</f>
        <v>1</v>
      </c>
      <c r="F794" s="7" t="n">
        <f aca="false">COUNTIFS('Duel Log'!AD$2:AD$5455,$A794,'Duel Log'!AA$2:AA$5455,"Draw")</f>
        <v>0</v>
      </c>
      <c r="G794" s="13" t="n">
        <f aca="false">IFERROR(D794/C794,"")</f>
        <v>0</v>
      </c>
    </row>
    <row r="795" customFormat="false" ht="15" hidden="false" customHeight="true" outlineLevel="0" collapsed="false">
      <c r="A795" s="7" t="s">
        <v>1356</v>
      </c>
      <c r="B795" s="7" t="s">
        <v>547</v>
      </c>
      <c r="C795" s="7" t="n">
        <f aca="false">COUNTIF('Duel Log'!AD$2:AD$5455,$A795)</f>
        <v>1</v>
      </c>
      <c r="D795" s="7" t="n">
        <f aca="false">COUNTIFS('Duel Log'!AD$2:AD$5455,$A795,'Duel Log'!AA$2:AA$5455,"Win")</f>
        <v>0</v>
      </c>
      <c r="E795" s="7" t="n">
        <f aca="false">COUNTIFS('Duel Log'!AD$2:AD$5455,$A795,'Duel Log'!AA$2:AA$5455,"Loss")</f>
        <v>1</v>
      </c>
      <c r="F795" s="7" t="n">
        <f aca="false">COUNTIFS('Duel Log'!AD$2:AD$5455,$A795,'Duel Log'!AA$2:AA$5455,"Draw")</f>
        <v>0</v>
      </c>
      <c r="G795" s="13" t="n">
        <f aca="false">IFERROR(D795/C795,"")</f>
        <v>0</v>
      </c>
    </row>
    <row r="796" customFormat="false" ht="15" hidden="false" customHeight="true" outlineLevel="0" collapsed="false">
      <c r="A796" s="7" t="s">
        <v>1958</v>
      </c>
      <c r="B796" s="7" t="s">
        <v>15620</v>
      </c>
      <c r="C796" s="7" t="n">
        <f aca="false">COUNTIF('Duel Log'!AD$2:AD$5455,$A796)</f>
        <v>9</v>
      </c>
      <c r="D796" s="7" t="n">
        <f aca="false">COUNTIFS('Duel Log'!AD$2:AD$5455,$A796,'Duel Log'!AA$2:AA$5455,"Win")</f>
        <v>6</v>
      </c>
      <c r="E796" s="7" t="n">
        <f aca="false">COUNTIFS('Duel Log'!AD$2:AD$5455,$A796,'Duel Log'!AA$2:AA$5455,"Loss")</f>
        <v>3</v>
      </c>
      <c r="F796" s="7" t="n">
        <f aca="false">COUNTIFS('Duel Log'!AD$2:AD$5455,$A796,'Duel Log'!AA$2:AA$5455,"Draw")</f>
        <v>0</v>
      </c>
      <c r="G796" s="13" t="n">
        <f aca="false">IFERROR(D796/C796,"")</f>
        <v>0.666666666666667</v>
      </c>
    </row>
    <row r="797" customFormat="false" ht="15" hidden="false" customHeight="true" outlineLevel="0" collapsed="false">
      <c r="A797" s="7" t="s">
        <v>3557</v>
      </c>
      <c r="B797" s="7" t="s">
        <v>1739</v>
      </c>
      <c r="C797" s="7" t="n">
        <f aca="false">COUNTIF('Duel Log'!AD$2:AD$5455,$A797)</f>
        <v>1</v>
      </c>
      <c r="D797" s="7" t="n">
        <f aca="false">COUNTIFS('Duel Log'!AD$2:AD$5455,$A797,'Duel Log'!AA$2:AA$5455,"Win")</f>
        <v>1</v>
      </c>
      <c r="E797" s="7" t="n">
        <f aca="false">COUNTIFS('Duel Log'!AD$2:AD$5455,$A797,'Duel Log'!AA$2:AA$5455,"Loss")</f>
        <v>0</v>
      </c>
      <c r="F797" s="7" t="n">
        <f aca="false">COUNTIFS('Duel Log'!AD$2:AD$5455,$A797,'Duel Log'!AA$2:AA$5455,"Draw")</f>
        <v>0</v>
      </c>
      <c r="G797" s="13" t="n">
        <f aca="false">IFERROR(D797/C797,"")</f>
        <v>1</v>
      </c>
    </row>
    <row r="798" customFormat="false" ht="15" hidden="false" customHeight="true" outlineLevel="0" collapsed="false">
      <c r="A798" s="7" t="s">
        <v>6958</v>
      </c>
      <c r="B798" s="7" t="s">
        <v>567</v>
      </c>
      <c r="C798" s="7" t="n">
        <f aca="false">COUNTIF('Duel Log'!AD$2:AD$5455,$A798)</f>
        <v>1</v>
      </c>
      <c r="D798" s="7" t="n">
        <f aca="false">COUNTIFS('Duel Log'!AD$2:AD$5455,$A798,'Duel Log'!AA$2:AA$5455,"Win")</f>
        <v>1</v>
      </c>
      <c r="E798" s="7" t="n">
        <f aca="false">COUNTIFS('Duel Log'!AD$2:AD$5455,$A798,'Duel Log'!AA$2:AA$5455,"Loss")</f>
        <v>0</v>
      </c>
      <c r="F798" s="7" t="n">
        <f aca="false">COUNTIFS('Duel Log'!AD$2:AD$5455,$A798,'Duel Log'!AA$2:AA$5455,"Draw")</f>
        <v>0</v>
      </c>
      <c r="G798" s="13" t="n">
        <f aca="false">IFERROR(D798/C798,"")</f>
        <v>1</v>
      </c>
    </row>
    <row r="799" customFormat="false" ht="15" hidden="false" customHeight="true" outlineLevel="0" collapsed="false">
      <c r="A799" s="7" t="s">
        <v>6024</v>
      </c>
      <c r="B799" s="7" t="s">
        <v>198</v>
      </c>
      <c r="C799" s="7" t="n">
        <f aca="false">COUNTIF('Duel Log'!AD$2:AD$5455,$A799)</f>
        <v>1</v>
      </c>
      <c r="D799" s="7" t="n">
        <f aca="false">COUNTIFS('Duel Log'!AD$2:AD$5455,$A799,'Duel Log'!AA$2:AA$5455,"Win")</f>
        <v>0</v>
      </c>
      <c r="E799" s="7" t="n">
        <f aca="false">COUNTIFS('Duel Log'!AD$2:AD$5455,$A799,'Duel Log'!AA$2:AA$5455,"Loss")</f>
        <v>1</v>
      </c>
      <c r="F799" s="7" t="n">
        <f aca="false">COUNTIFS('Duel Log'!AD$2:AD$5455,$A799,'Duel Log'!AA$2:AA$5455,"Draw")</f>
        <v>0</v>
      </c>
      <c r="G799" s="13" t="n">
        <f aca="false">IFERROR(D799/C799,"")</f>
        <v>0</v>
      </c>
    </row>
    <row r="800" customFormat="false" ht="15" hidden="false" customHeight="true" outlineLevel="0" collapsed="false">
      <c r="A800" s="7" t="s">
        <v>1990</v>
      </c>
      <c r="B800" s="7" t="s">
        <v>547</v>
      </c>
      <c r="C800" s="7" t="n">
        <f aca="false">COUNTIF('Duel Log'!AD$2:AD$5455,$A800)</f>
        <v>1</v>
      </c>
      <c r="D800" s="7" t="n">
        <f aca="false">COUNTIFS('Duel Log'!AD$2:AD$5455,$A800,'Duel Log'!AA$2:AA$5455,"Win")</f>
        <v>0</v>
      </c>
      <c r="E800" s="7" t="n">
        <f aca="false">COUNTIFS('Duel Log'!AD$2:AD$5455,$A800,'Duel Log'!AA$2:AA$5455,"Loss")</f>
        <v>1</v>
      </c>
      <c r="F800" s="7" t="n">
        <f aca="false">COUNTIFS('Duel Log'!AD$2:AD$5455,$A800,'Duel Log'!AA$2:AA$5455,"Draw")</f>
        <v>0</v>
      </c>
      <c r="G800" s="13" t="n">
        <f aca="false">IFERROR(D800/C800,"")</f>
        <v>0</v>
      </c>
    </row>
    <row r="801" customFormat="false" ht="15" hidden="false" customHeight="true" outlineLevel="0" collapsed="false">
      <c r="A801" s="7" t="s">
        <v>2816</v>
      </c>
      <c r="B801" s="7" t="s">
        <v>2629</v>
      </c>
      <c r="C801" s="7" t="n">
        <f aca="false">COUNTIF('Duel Log'!AD$2:AD$5455,$A801)</f>
        <v>1</v>
      </c>
      <c r="D801" s="7" t="n">
        <f aca="false">COUNTIFS('Duel Log'!AD$2:AD$5455,$A801,'Duel Log'!AA$2:AA$5455,"Win")</f>
        <v>0</v>
      </c>
      <c r="E801" s="7" t="n">
        <f aca="false">COUNTIFS('Duel Log'!AD$2:AD$5455,$A801,'Duel Log'!AA$2:AA$5455,"Loss")</f>
        <v>1</v>
      </c>
      <c r="F801" s="7" t="n">
        <f aca="false">COUNTIFS('Duel Log'!AD$2:AD$5455,$A801,'Duel Log'!AA$2:AA$5455,"Draw")</f>
        <v>0</v>
      </c>
      <c r="G801" s="13" t="n">
        <f aca="false">IFERROR(D801/C801,"")</f>
        <v>0</v>
      </c>
    </row>
    <row r="802" customFormat="false" ht="15" hidden="false" customHeight="true" outlineLevel="0" collapsed="false">
      <c r="A802" s="7" t="s">
        <v>7423</v>
      </c>
      <c r="B802" s="7" t="s">
        <v>674</v>
      </c>
      <c r="C802" s="7" t="n">
        <f aca="false">COUNTIF('Duel Log'!AD$2:AD$5455,$A802)</f>
        <v>1</v>
      </c>
      <c r="D802" s="7" t="n">
        <f aca="false">COUNTIFS('Duel Log'!AD$2:AD$5455,$A802,'Duel Log'!AA$2:AA$5455,"Win")</f>
        <v>1</v>
      </c>
      <c r="E802" s="7" t="n">
        <f aca="false">COUNTIFS('Duel Log'!AD$2:AD$5455,$A802,'Duel Log'!AA$2:AA$5455,"Loss")</f>
        <v>0</v>
      </c>
      <c r="F802" s="7" t="n">
        <f aca="false">COUNTIFS('Duel Log'!AD$2:AD$5455,$A802,'Duel Log'!AA$2:AA$5455,"Draw")</f>
        <v>0</v>
      </c>
      <c r="G802" s="13" t="n">
        <f aca="false">IFERROR(D802/C802,"")</f>
        <v>1</v>
      </c>
    </row>
    <row r="803" customFormat="false" ht="15" hidden="false" customHeight="true" outlineLevel="0" collapsed="false">
      <c r="A803" s="7" t="s">
        <v>1752</v>
      </c>
      <c r="B803" s="8" t="s">
        <v>1747</v>
      </c>
      <c r="C803" s="7" t="n">
        <f aca="false">COUNTIF('Duel Log'!AD$2:AD$5455,$A803)</f>
        <v>1</v>
      </c>
      <c r="D803" s="7" t="n">
        <f aca="false">COUNTIFS('Duel Log'!AD$2:AD$5455,$A803,'Duel Log'!AA$2:AA$5455,"Win")</f>
        <v>0</v>
      </c>
      <c r="E803" s="7" t="n">
        <f aca="false">COUNTIFS('Duel Log'!AD$2:AD$5455,$A803,'Duel Log'!AA$2:AA$5455,"Loss")</f>
        <v>1</v>
      </c>
      <c r="F803" s="7" t="n">
        <f aca="false">COUNTIFS('Duel Log'!AD$2:AD$5455,$A803,'Duel Log'!AA$2:AA$5455,"Draw")</f>
        <v>0</v>
      </c>
      <c r="G803" s="13" t="n">
        <f aca="false">IFERROR(D803/C803,"")</f>
        <v>0</v>
      </c>
    </row>
    <row r="804" customFormat="false" ht="15" hidden="false" customHeight="true" outlineLevel="0" collapsed="false">
      <c r="A804" s="7" t="s">
        <v>2907</v>
      </c>
      <c r="B804" s="7" t="s">
        <v>2904</v>
      </c>
      <c r="C804" s="7" t="n">
        <f aca="false">COUNTIF('Duel Log'!AD$2:AD$5455,$A804)</f>
        <v>1</v>
      </c>
      <c r="D804" s="7" t="n">
        <f aca="false">COUNTIFS('Duel Log'!AD$2:AD$5455,$A804,'Duel Log'!AA$2:AA$5455,"Win")</f>
        <v>0</v>
      </c>
      <c r="E804" s="7" t="n">
        <f aca="false">COUNTIFS('Duel Log'!AD$2:AD$5455,$A804,'Duel Log'!AA$2:AA$5455,"Loss")</f>
        <v>1</v>
      </c>
      <c r="F804" s="7" t="n">
        <f aca="false">COUNTIFS('Duel Log'!AD$2:AD$5455,$A804,'Duel Log'!AA$2:AA$5455,"Draw")</f>
        <v>0</v>
      </c>
      <c r="G804" s="13" t="n">
        <f aca="false">IFERROR(D804/C804,"")</f>
        <v>0</v>
      </c>
    </row>
    <row r="805" customFormat="false" ht="15" hidden="false" customHeight="true" outlineLevel="0" collapsed="false">
      <c r="A805" s="7" t="s">
        <v>2689</v>
      </c>
      <c r="B805" s="7" t="s">
        <v>15621</v>
      </c>
      <c r="C805" s="7" t="n">
        <f aca="false">COUNTIF('Duel Log'!AD$2:AD$5455,$A805)</f>
        <v>3</v>
      </c>
      <c r="D805" s="7" t="n">
        <f aca="false">COUNTIFS('Duel Log'!AD$2:AD$5455,$A805,'Duel Log'!AA$2:AA$5455,"Win")</f>
        <v>0</v>
      </c>
      <c r="E805" s="7" t="n">
        <f aca="false">COUNTIFS('Duel Log'!AD$2:AD$5455,$A805,'Duel Log'!AA$2:AA$5455,"Loss")</f>
        <v>3</v>
      </c>
      <c r="F805" s="7" t="n">
        <f aca="false">COUNTIFS('Duel Log'!AD$2:AD$5455,$A805,'Duel Log'!AA$2:AA$5455,"Draw")</f>
        <v>0</v>
      </c>
      <c r="G805" s="13" t="n">
        <f aca="false">IFERROR(D805/C805,"")</f>
        <v>0</v>
      </c>
    </row>
    <row r="806" customFormat="false" ht="15" hidden="false" customHeight="true" outlineLevel="0" collapsed="false">
      <c r="A806" s="7" t="s">
        <v>7162</v>
      </c>
      <c r="B806" s="7" t="s">
        <v>343</v>
      </c>
      <c r="C806" s="7" t="n">
        <f aca="false">COUNTIF('Duel Log'!AD$2:AD$5455,$A806)</f>
        <v>1</v>
      </c>
      <c r="D806" s="7" t="n">
        <f aca="false">COUNTIFS('Duel Log'!AD$2:AD$5455,$A806,'Duel Log'!AA$2:AA$5455,"Win")</f>
        <v>1</v>
      </c>
      <c r="E806" s="7" t="n">
        <f aca="false">COUNTIFS('Duel Log'!AD$2:AD$5455,$A806,'Duel Log'!AA$2:AA$5455,"Loss")</f>
        <v>0</v>
      </c>
      <c r="F806" s="7" t="n">
        <f aca="false">COUNTIFS('Duel Log'!AD$2:AD$5455,$A806,'Duel Log'!AA$2:AA$5455,"Draw")</f>
        <v>0</v>
      </c>
      <c r="G806" s="13" t="n">
        <f aca="false">IFERROR(D806/C806,"")</f>
        <v>1</v>
      </c>
    </row>
    <row r="807" customFormat="false" ht="15" hidden="false" customHeight="true" outlineLevel="0" collapsed="false">
      <c r="A807" s="7" t="s">
        <v>4388</v>
      </c>
      <c r="B807" s="7" t="s">
        <v>356</v>
      </c>
      <c r="C807" s="7" t="n">
        <f aca="false">COUNTIF('Duel Log'!AD$2:AD$5455,$A807)</f>
        <v>1</v>
      </c>
      <c r="D807" s="7" t="n">
        <f aca="false">COUNTIFS('Duel Log'!AD$2:AD$5455,$A807,'Duel Log'!AA$2:AA$5455,"Win")</f>
        <v>0</v>
      </c>
      <c r="E807" s="7" t="n">
        <f aca="false">COUNTIFS('Duel Log'!AD$2:AD$5455,$A807,'Duel Log'!AA$2:AA$5455,"Loss")</f>
        <v>1</v>
      </c>
      <c r="F807" s="7" t="n">
        <f aca="false">COUNTIFS('Duel Log'!AD$2:AD$5455,$A807,'Duel Log'!AA$2:AA$5455,"Draw")</f>
        <v>0</v>
      </c>
      <c r="G807" s="13" t="n">
        <f aca="false">IFERROR(D807/C807,"")</f>
        <v>0</v>
      </c>
    </row>
    <row r="808" customFormat="false" ht="15" hidden="false" customHeight="true" outlineLevel="0" collapsed="false">
      <c r="A808" s="7" t="s">
        <v>6618</v>
      </c>
      <c r="B808" s="7" t="s">
        <v>3463</v>
      </c>
      <c r="C808" s="7" t="n">
        <f aca="false">COUNTIF('Duel Log'!AD$2:AD$5455,$A808)</f>
        <v>1</v>
      </c>
      <c r="D808" s="7" t="n">
        <f aca="false">COUNTIFS('Duel Log'!AD$2:AD$5455,$A808,'Duel Log'!AA$2:AA$5455,"Win")</f>
        <v>0</v>
      </c>
      <c r="E808" s="7" t="n">
        <f aca="false">COUNTIFS('Duel Log'!AD$2:AD$5455,$A808,'Duel Log'!AA$2:AA$5455,"Loss")</f>
        <v>1</v>
      </c>
      <c r="F808" s="7" t="n">
        <f aca="false">COUNTIFS('Duel Log'!AD$2:AD$5455,$A808,'Duel Log'!AA$2:AA$5455,"Draw")</f>
        <v>0</v>
      </c>
      <c r="G808" s="13" t="n">
        <f aca="false">IFERROR(D808/C808,"")</f>
        <v>0</v>
      </c>
    </row>
    <row r="809" customFormat="false" ht="15" hidden="false" customHeight="true" outlineLevel="0" collapsed="false">
      <c r="A809" s="7" t="s">
        <v>5851</v>
      </c>
      <c r="B809" s="7" t="s">
        <v>584</v>
      </c>
      <c r="C809" s="7" t="n">
        <f aca="false">COUNTIF('Duel Log'!AD$2:AD$5455,$A809)</f>
        <v>1</v>
      </c>
      <c r="D809" s="7" t="n">
        <f aca="false">COUNTIFS('Duel Log'!AD$2:AD$5455,$A809,'Duel Log'!AA$2:AA$5455,"Win")</f>
        <v>0</v>
      </c>
      <c r="E809" s="7" t="n">
        <f aca="false">COUNTIFS('Duel Log'!AD$2:AD$5455,$A809,'Duel Log'!AA$2:AA$5455,"Loss")</f>
        <v>1</v>
      </c>
      <c r="F809" s="7" t="n">
        <f aca="false">COUNTIFS('Duel Log'!AD$2:AD$5455,$A809,'Duel Log'!AA$2:AA$5455,"Draw")</f>
        <v>0</v>
      </c>
      <c r="G809" s="13" t="n">
        <f aca="false">IFERROR(D809/C809,"")</f>
        <v>0</v>
      </c>
    </row>
    <row r="810" customFormat="false" ht="15" hidden="false" customHeight="true" outlineLevel="0" collapsed="false">
      <c r="A810" s="7" t="s">
        <v>3057</v>
      </c>
      <c r="B810" s="7" t="s">
        <v>1066</v>
      </c>
      <c r="C810" s="7" t="n">
        <f aca="false">COUNTIF('Duel Log'!AD$2:AD$5455,$A810)</f>
        <v>1</v>
      </c>
      <c r="D810" s="7" t="n">
        <f aca="false">COUNTIFS('Duel Log'!AD$2:AD$5455,$A810,'Duel Log'!AA$2:AA$5455,"Win")</f>
        <v>1</v>
      </c>
      <c r="E810" s="7" t="n">
        <f aca="false">COUNTIFS('Duel Log'!AD$2:AD$5455,$A810,'Duel Log'!AA$2:AA$5455,"Loss")</f>
        <v>0</v>
      </c>
      <c r="F810" s="7" t="n">
        <f aca="false">COUNTIFS('Duel Log'!AD$2:AD$5455,$A810,'Duel Log'!AA$2:AA$5455,"Draw")</f>
        <v>0</v>
      </c>
      <c r="G810" s="13" t="n">
        <f aca="false">IFERROR(D810/C810,"")</f>
        <v>1</v>
      </c>
    </row>
    <row r="811" customFormat="false" ht="15" hidden="false" customHeight="true" outlineLevel="0" collapsed="false">
      <c r="A811" s="7" t="s">
        <v>4447</v>
      </c>
      <c r="B811" s="7" t="s">
        <v>3071</v>
      </c>
      <c r="C811" s="7" t="n">
        <f aca="false">COUNTIF('Duel Log'!AD$2:AD$5455,$A811)</f>
        <v>1</v>
      </c>
      <c r="D811" s="7" t="n">
        <f aca="false">COUNTIFS('Duel Log'!AD$2:AD$5455,$A811,'Duel Log'!AA$2:AA$5455,"Win")</f>
        <v>1</v>
      </c>
      <c r="E811" s="7" t="n">
        <f aca="false">COUNTIFS('Duel Log'!AD$2:AD$5455,$A811,'Duel Log'!AA$2:AA$5455,"Loss")</f>
        <v>0</v>
      </c>
      <c r="F811" s="7" t="n">
        <f aca="false">COUNTIFS('Duel Log'!AD$2:AD$5455,$A811,'Duel Log'!AA$2:AA$5455,"Draw")</f>
        <v>0</v>
      </c>
      <c r="G811" s="13" t="n">
        <f aca="false">IFERROR(D811/C811,"")</f>
        <v>1</v>
      </c>
    </row>
    <row r="812" customFormat="false" ht="15" hidden="false" customHeight="true" outlineLevel="0" collapsed="false">
      <c r="A812" s="7" t="s">
        <v>6510</v>
      </c>
      <c r="B812" s="7" t="s">
        <v>1066</v>
      </c>
      <c r="C812" s="7" t="n">
        <f aca="false">COUNTIF('Duel Log'!AD$2:AD$5455,$A812)</f>
        <v>1</v>
      </c>
      <c r="D812" s="7" t="n">
        <f aca="false">COUNTIFS('Duel Log'!AD$2:AD$5455,$A812,'Duel Log'!AA$2:AA$5455,"Win")</f>
        <v>1</v>
      </c>
      <c r="E812" s="7" t="n">
        <f aca="false">COUNTIFS('Duel Log'!AD$2:AD$5455,$A812,'Duel Log'!AA$2:AA$5455,"Loss")</f>
        <v>0</v>
      </c>
      <c r="F812" s="7" t="n">
        <f aca="false">COUNTIFS('Duel Log'!AD$2:AD$5455,$A812,'Duel Log'!AA$2:AA$5455,"Draw")</f>
        <v>0</v>
      </c>
      <c r="G812" s="13" t="n">
        <f aca="false">IFERROR(D812/C812,"")</f>
        <v>1</v>
      </c>
    </row>
    <row r="813" customFormat="false" ht="15" hidden="false" customHeight="true" outlineLevel="0" collapsed="false">
      <c r="A813" s="7" t="s">
        <v>4706</v>
      </c>
      <c r="B813" s="7" t="s">
        <v>547</v>
      </c>
      <c r="C813" s="7" t="n">
        <f aca="false">COUNTIF('Duel Log'!AD$2:AD$5455,$A813)</f>
        <v>1</v>
      </c>
      <c r="D813" s="7" t="n">
        <f aca="false">COUNTIFS('Duel Log'!AD$2:AD$5455,$A813,'Duel Log'!AA$2:AA$5455,"Win")</f>
        <v>0</v>
      </c>
      <c r="E813" s="7" t="n">
        <f aca="false">COUNTIFS('Duel Log'!AD$2:AD$5455,$A813,'Duel Log'!AA$2:AA$5455,"Loss")</f>
        <v>1</v>
      </c>
      <c r="F813" s="7" t="n">
        <f aca="false">COUNTIFS('Duel Log'!AD$2:AD$5455,$A813,'Duel Log'!AA$2:AA$5455,"Draw")</f>
        <v>0</v>
      </c>
      <c r="G813" s="13" t="n">
        <f aca="false">IFERROR(D813/C813,"")</f>
        <v>0</v>
      </c>
    </row>
    <row r="814" customFormat="false" ht="15" hidden="false" customHeight="true" outlineLevel="0" collapsed="false">
      <c r="A814" s="7" t="s">
        <v>8852</v>
      </c>
      <c r="B814" s="8" t="s">
        <v>3690</v>
      </c>
      <c r="C814" s="7" t="n">
        <f aca="false">COUNTIF('Duel Log'!AD$2:AD$5455,$A814)</f>
        <v>1</v>
      </c>
      <c r="D814" s="7" t="n">
        <f aca="false">COUNTIFS('Duel Log'!AD$2:AD$5455,$A814,'Duel Log'!AA$2:AA$5455,"Win")</f>
        <v>1</v>
      </c>
      <c r="E814" s="7" t="n">
        <f aca="false">COUNTIFS('Duel Log'!AD$2:AD$5455,$A814,'Duel Log'!AA$2:AA$5455,"Loss")</f>
        <v>0</v>
      </c>
      <c r="F814" s="7" t="n">
        <f aca="false">COUNTIFS('Duel Log'!AD$2:AD$5455,$A814,'Duel Log'!AA$2:AA$5455,"Draw")</f>
        <v>0</v>
      </c>
      <c r="G814" s="13" t="n">
        <f aca="false">IFERROR(D814/C814,"")</f>
        <v>1</v>
      </c>
    </row>
    <row r="815" customFormat="false" ht="15" hidden="false" customHeight="true" outlineLevel="0" collapsed="false">
      <c r="A815" s="7" t="s">
        <v>6214</v>
      </c>
      <c r="B815" s="7" t="s">
        <v>15622</v>
      </c>
      <c r="C815" s="7" t="n">
        <f aca="false">COUNTIF('Duel Log'!AD$2:AD$5455,$A815)</f>
        <v>6</v>
      </c>
      <c r="D815" s="7" t="n">
        <f aca="false">COUNTIFS('Duel Log'!AD$2:AD$5455,$A815,'Duel Log'!AA$2:AA$5455,"Win")</f>
        <v>5</v>
      </c>
      <c r="E815" s="7" t="n">
        <f aca="false">COUNTIFS('Duel Log'!AD$2:AD$5455,$A815,'Duel Log'!AA$2:AA$5455,"Loss")</f>
        <v>1</v>
      </c>
      <c r="F815" s="7" t="n">
        <f aca="false">COUNTIFS('Duel Log'!AD$2:AD$5455,$A815,'Duel Log'!AA$2:AA$5455,"Draw")</f>
        <v>0</v>
      </c>
      <c r="G815" s="13" t="n">
        <f aca="false">IFERROR(D815/C815,"")</f>
        <v>0.833333333333333</v>
      </c>
    </row>
    <row r="816" customFormat="false" ht="15" hidden="false" customHeight="true" outlineLevel="0" collapsed="false">
      <c r="A816" s="7" t="s">
        <v>1886</v>
      </c>
      <c r="B816" s="7" t="s">
        <v>15623</v>
      </c>
      <c r="C816" s="7" t="n">
        <f aca="false">COUNTIF('Duel Log'!AD$2:AD$5455,$A816)</f>
        <v>2</v>
      </c>
      <c r="D816" s="7" t="n">
        <f aca="false">COUNTIFS('Duel Log'!AD$2:AD$5455,$A816,'Duel Log'!AA$2:AA$5455,"Win")</f>
        <v>1</v>
      </c>
      <c r="E816" s="7" t="n">
        <f aca="false">COUNTIFS('Duel Log'!AD$2:AD$5455,$A816,'Duel Log'!AA$2:AA$5455,"Loss")</f>
        <v>1</v>
      </c>
      <c r="F816" s="7" t="n">
        <f aca="false">COUNTIFS('Duel Log'!AD$2:AD$5455,$A816,'Duel Log'!AA$2:AA$5455,"Draw")</f>
        <v>0</v>
      </c>
      <c r="G816" s="13" t="n">
        <f aca="false">IFERROR(D816/C816,"")</f>
        <v>0.5</v>
      </c>
    </row>
    <row r="817" customFormat="false" ht="15" hidden="false" customHeight="true" outlineLevel="0" collapsed="false">
      <c r="A817" s="7" t="s">
        <v>3707</v>
      </c>
      <c r="B817" s="8" t="s">
        <v>3704</v>
      </c>
      <c r="C817" s="7" t="n">
        <f aca="false">COUNTIF('Duel Log'!AD$2:AD$5455,$A817)</f>
        <v>1</v>
      </c>
      <c r="D817" s="7" t="n">
        <f aca="false">COUNTIFS('Duel Log'!AD$2:AD$5455,$A817,'Duel Log'!AA$2:AA$5455,"Win")</f>
        <v>1</v>
      </c>
      <c r="E817" s="7" t="n">
        <f aca="false">COUNTIFS('Duel Log'!AD$2:AD$5455,$A817,'Duel Log'!AA$2:AA$5455,"Loss")</f>
        <v>0</v>
      </c>
      <c r="F817" s="7" t="n">
        <f aca="false">COUNTIFS('Duel Log'!AD$2:AD$5455,$A817,'Duel Log'!AA$2:AA$5455,"Draw")</f>
        <v>0</v>
      </c>
      <c r="G817" s="13" t="n">
        <f aca="false">IFERROR(D817/C817,"")</f>
        <v>1</v>
      </c>
    </row>
    <row r="818" customFormat="false" ht="15" hidden="false" customHeight="true" outlineLevel="0" collapsed="false">
      <c r="A818" s="7" t="s">
        <v>919</v>
      </c>
      <c r="B818" s="8" t="s">
        <v>1192</v>
      </c>
      <c r="C818" s="7" t="n">
        <f aca="false">COUNTIF('Duel Log'!AD$2:AD$5455,$A818)</f>
        <v>1</v>
      </c>
      <c r="D818" s="7" t="n">
        <f aca="false">COUNTIFS('Duel Log'!AD$2:AD$5455,$A818,'Duel Log'!AA$2:AA$5455,"Win")</f>
        <v>1</v>
      </c>
      <c r="E818" s="7" t="n">
        <f aca="false">COUNTIFS('Duel Log'!AD$2:AD$5455,$A818,'Duel Log'!AA$2:AA$5455,"Loss")</f>
        <v>0</v>
      </c>
      <c r="F818" s="7" t="n">
        <f aca="false">COUNTIFS('Duel Log'!AD$2:AD$5455,$A818,'Duel Log'!AA$2:AA$5455,"Draw")</f>
        <v>0</v>
      </c>
      <c r="G818" s="13" t="n">
        <f aca="false">IFERROR(D818/C818,"")</f>
        <v>1</v>
      </c>
    </row>
    <row r="819" customFormat="false" ht="15" hidden="false" customHeight="true" outlineLevel="0" collapsed="false">
      <c r="A819" s="7" t="s">
        <v>7289</v>
      </c>
      <c r="B819" s="7" t="s">
        <v>343</v>
      </c>
      <c r="C819" s="7" t="n">
        <f aca="false">COUNTIF('Duel Log'!AD$2:AD$5455,$A819)</f>
        <v>1</v>
      </c>
      <c r="D819" s="7" t="n">
        <f aca="false">COUNTIFS('Duel Log'!AD$2:AD$5455,$A819,'Duel Log'!AA$2:AA$5455,"Win")</f>
        <v>0</v>
      </c>
      <c r="E819" s="7" t="n">
        <f aca="false">COUNTIFS('Duel Log'!AD$2:AD$5455,$A819,'Duel Log'!AA$2:AA$5455,"Loss")</f>
        <v>1</v>
      </c>
      <c r="F819" s="7" t="n">
        <f aca="false">COUNTIFS('Duel Log'!AD$2:AD$5455,$A819,'Duel Log'!AA$2:AA$5455,"Draw")</f>
        <v>0</v>
      </c>
      <c r="G819" s="13" t="n">
        <f aca="false">IFERROR(D819/C819,"")</f>
        <v>0</v>
      </c>
    </row>
    <row r="820" customFormat="false" ht="15" hidden="false" customHeight="true" outlineLevel="0" collapsed="false">
      <c r="A820" s="7" t="s">
        <v>2705</v>
      </c>
      <c r="B820" s="7" t="s">
        <v>318</v>
      </c>
      <c r="C820" s="7" t="n">
        <f aca="false">COUNTIF('Duel Log'!AD$2:AD$5455,$A820)</f>
        <v>1</v>
      </c>
      <c r="D820" s="7" t="n">
        <f aca="false">COUNTIFS('Duel Log'!AD$2:AD$5455,$A820,'Duel Log'!AA$2:AA$5455,"Win")</f>
        <v>0</v>
      </c>
      <c r="E820" s="7" t="n">
        <f aca="false">COUNTIFS('Duel Log'!AD$2:AD$5455,$A820,'Duel Log'!AA$2:AA$5455,"Loss")</f>
        <v>1</v>
      </c>
      <c r="F820" s="7" t="n">
        <f aca="false">COUNTIFS('Duel Log'!AD$2:AD$5455,$A820,'Duel Log'!AA$2:AA$5455,"Draw")</f>
        <v>0</v>
      </c>
      <c r="G820" s="13" t="n">
        <f aca="false">IFERROR(D820/C820,"")</f>
        <v>0</v>
      </c>
    </row>
    <row r="821" customFormat="false" ht="15" hidden="false" customHeight="true" outlineLevel="0" collapsed="false">
      <c r="A821" s="7" t="s">
        <v>4436</v>
      </c>
      <c r="B821" s="7" t="s">
        <v>356</v>
      </c>
      <c r="C821" s="7" t="n">
        <f aca="false">COUNTIF('Duel Log'!AD$2:AD$5455,$A821)</f>
        <v>1</v>
      </c>
      <c r="D821" s="7" t="n">
        <f aca="false">COUNTIFS('Duel Log'!AD$2:AD$5455,$A821,'Duel Log'!AA$2:AA$5455,"Win")</f>
        <v>0</v>
      </c>
      <c r="E821" s="7" t="n">
        <f aca="false">COUNTIFS('Duel Log'!AD$2:AD$5455,$A821,'Duel Log'!AA$2:AA$5455,"Loss")</f>
        <v>1</v>
      </c>
      <c r="F821" s="7" t="n">
        <f aca="false">COUNTIFS('Duel Log'!AD$2:AD$5455,$A821,'Duel Log'!AA$2:AA$5455,"Draw")</f>
        <v>0</v>
      </c>
      <c r="G821" s="13" t="n">
        <f aca="false">IFERROR(D821/C821,"")</f>
        <v>0</v>
      </c>
    </row>
    <row r="822" customFormat="false" ht="15" hidden="false" customHeight="true" outlineLevel="0" collapsed="false">
      <c r="A822" s="7" t="s">
        <v>9423</v>
      </c>
      <c r="B822" s="8" t="s">
        <v>3690</v>
      </c>
      <c r="C822" s="7" t="n">
        <f aca="false">COUNTIF('Duel Log'!AD$2:AD$5455,$A822)</f>
        <v>1</v>
      </c>
      <c r="D822" s="7" t="n">
        <f aca="false">COUNTIFS('Duel Log'!AD$2:AD$5455,$A822,'Duel Log'!AA$2:AA$5455,"Win")</f>
        <v>1</v>
      </c>
      <c r="E822" s="7" t="n">
        <f aca="false">COUNTIFS('Duel Log'!AD$2:AD$5455,$A822,'Duel Log'!AA$2:AA$5455,"Loss")</f>
        <v>0</v>
      </c>
      <c r="F822" s="7" t="n">
        <f aca="false">COUNTIFS('Duel Log'!AD$2:AD$5455,$A822,'Duel Log'!AA$2:AA$5455,"Draw")</f>
        <v>0</v>
      </c>
      <c r="G822" s="13" t="n">
        <f aca="false">IFERROR(D822/C822,"")</f>
        <v>1</v>
      </c>
    </row>
    <row r="823" customFormat="false" ht="15" hidden="false" customHeight="true" outlineLevel="0" collapsed="false">
      <c r="A823" s="7" t="s">
        <v>3324</v>
      </c>
      <c r="B823" s="7" t="s">
        <v>3302</v>
      </c>
      <c r="C823" s="7" t="n">
        <f aca="false">COUNTIF('Duel Log'!AD$2:AD$5455,$A823)</f>
        <v>3</v>
      </c>
      <c r="D823" s="7" t="n">
        <f aca="false">COUNTIFS('Duel Log'!AD$2:AD$5455,$A823,'Duel Log'!AA$2:AA$5455,"Win")</f>
        <v>2</v>
      </c>
      <c r="E823" s="7" t="n">
        <f aca="false">COUNTIFS('Duel Log'!AD$2:AD$5455,$A823,'Duel Log'!AA$2:AA$5455,"Loss")</f>
        <v>1</v>
      </c>
      <c r="F823" s="7" t="n">
        <f aca="false">COUNTIFS('Duel Log'!AD$2:AD$5455,$A823,'Duel Log'!AA$2:AA$5455,"Draw")</f>
        <v>0</v>
      </c>
      <c r="G823" s="13" t="n">
        <f aca="false">IFERROR(D823/C823,"")</f>
        <v>0.666666666666667</v>
      </c>
    </row>
    <row r="824" customFormat="false" ht="15" hidden="false" customHeight="true" outlineLevel="0" collapsed="false">
      <c r="A824" s="7" t="s">
        <v>3231</v>
      </c>
      <c r="B824" s="7" t="s">
        <v>15624</v>
      </c>
      <c r="C824" s="7" t="n">
        <f aca="false">COUNTIF('Duel Log'!AD$2:AD$5455,$A824)</f>
        <v>4</v>
      </c>
      <c r="D824" s="7" t="n">
        <f aca="false">COUNTIFS('Duel Log'!AD$2:AD$5455,$A824,'Duel Log'!AA$2:AA$5455,"Win")</f>
        <v>2</v>
      </c>
      <c r="E824" s="7" t="n">
        <f aca="false">COUNTIFS('Duel Log'!AD$2:AD$5455,$A824,'Duel Log'!AA$2:AA$5455,"Loss")</f>
        <v>2</v>
      </c>
      <c r="F824" s="7" t="n">
        <f aca="false">COUNTIFS('Duel Log'!AD$2:AD$5455,$A824,'Duel Log'!AA$2:AA$5455,"Draw")</f>
        <v>0</v>
      </c>
      <c r="G824" s="13" t="n">
        <f aca="false">IFERROR(D824/C824,"")</f>
        <v>0.5</v>
      </c>
    </row>
    <row r="825" customFormat="false" ht="15" hidden="false" customHeight="true" outlineLevel="0" collapsed="false">
      <c r="A825" s="7" t="s">
        <v>2696</v>
      </c>
      <c r="B825" s="7" t="s">
        <v>318</v>
      </c>
      <c r="C825" s="7" t="n">
        <f aca="false">COUNTIF('Duel Log'!AD$2:AD$5455,$A825)</f>
        <v>1</v>
      </c>
      <c r="D825" s="7" t="n">
        <f aca="false">COUNTIFS('Duel Log'!AD$2:AD$5455,$A825,'Duel Log'!AA$2:AA$5455,"Win")</f>
        <v>1</v>
      </c>
      <c r="E825" s="7" t="n">
        <f aca="false">COUNTIFS('Duel Log'!AD$2:AD$5455,$A825,'Duel Log'!AA$2:AA$5455,"Loss")</f>
        <v>0</v>
      </c>
      <c r="F825" s="7" t="n">
        <f aca="false">COUNTIFS('Duel Log'!AD$2:AD$5455,$A825,'Duel Log'!AA$2:AA$5455,"Draw")</f>
        <v>0</v>
      </c>
      <c r="G825" s="13" t="n">
        <f aca="false">IFERROR(D825/C825,"")</f>
        <v>1</v>
      </c>
    </row>
    <row r="826" customFormat="false" ht="15" hidden="false" customHeight="true" outlineLevel="0" collapsed="false">
      <c r="A826" s="7" t="s">
        <v>1779</v>
      </c>
      <c r="B826" s="7" t="s">
        <v>567</v>
      </c>
      <c r="C826" s="7" t="n">
        <f aca="false">COUNTIF('Duel Log'!AD$2:AD$5455,$A826)</f>
        <v>1</v>
      </c>
      <c r="D826" s="7" t="n">
        <f aca="false">COUNTIFS('Duel Log'!AD$2:AD$5455,$A826,'Duel Log'!AA$2:AA$5455,"Win")</f>
        <v>0</v>
      </c>
      <c r="E826" s="7" t="n">
        <f aca="false">COUNTIFS('Duel Log'!AD$2:AD$5455,$A826,'Duel Log'!AA$2:AA$5455,"Loss")</f>
        <v>1</v>
      </c>
      <c r="F826" s="7" t="n">
        <f aca="false">COUNTIFS('Duel Log'!AD$2:AD$5455,$A826,'Duel Log'!AA$2:AA$5455,"Draw")</f>
        <v>0</v>
      </c>
      <c r="G826" s="13" t="n">
        <f aca="false">IFERROR(D826/C826,"")</f>
        <v>0</v>
      </c>
    </row>
    <row r="827" customFormat="false" ht="15" hidden="false" customHeight="true" outlineLevel="0" collapsed="false">
      <c r="A827" s="7" t="s">
        <v>2979</v>
      </c>
      <c r="B827" s="7" t="s">
        <v>2158</v>
      </c>
      <c r="C827" s="7" t="n">
        <f aca="false">COUNTIF('Duel Log'!AD$2:AD$5455,$A827)</f>
        <v>1</v>
      </c>
      <c r="D827" s="7" t="n">
        <f aca="false">COUNTIFS('Duel Log'!AD$2:AD$5455,$A827,'Duel Log'!AA$2:AA$5455,"Win")</f>
        <v>1</v>
      </c>
      <c r="E827" s="7" t="n">
        <f aca="false">COUNTIFS('Duel Log'!AD$2:AD$5455,$A827,'Duel Log'!AA$2:AA$5455,"Loss")</f>
        <v>0</v>
      </c>
      <c r="F827" s="7" t="n">
        <f aca="false">COUNTIFS('Duel Log'!AD$2:AD$5455,$A827,'Duel Log'!AA$2:AA$5455,"Draw")</f>
        <v>0</v>
      </c>
      <c r="G827" s="13" t="n">
        <f aca="false">IFERROR(D827/C827,"")</f>
        <v>1</v>
      </c>
    </row>
    <row r="828" customFormat="false" ht="15" hidden="false" customHeight="true" outlineLevel="0" collapsed="false">
      <c r="A828" s="7" t="s">
        <v>2751</v>
      </c>
      <c r="B828" s="7" t="s">
        <v>318</v>
      </c>
      <c r="C828" s="7" t="n">
        <f aca="false">COUNTIF('Duel Log'!AD$2:AD$5455,$A828)</f>
        <v>1</v>
      </c>
      <c r="D828" s="7" t="n">
        <f aca="false">COUNTIFS('Duel Log'!AD$2:AD$5455,$A828,'Duel Log'!AA$2:AA$5455,"Win")</f>
        <v>1</v>
      </c>
      <c r="E828" s="7" t="n">
        <f aca="false">COUNTIFS('Duel Log'!AD$2:AD$5455,$A828,'Duel Log'!AA$2:AA$5455,"Loss")</f>
        <v>0</v>
      </c>
      <c r="F828" s="7" t="n">
        <f aca="false">COUNTIFS('Duel Log'!AD$2:AD$5455,$A828,'Duel Log'!AA$2:AA$5455,"Draw")</f>
        <v>0</v>
      </c>
      <c r="G828" s="13" t="n">
        <f aca="false">IFERROR(D828/C828,"")</f>
        <v>1</v>
      </c>
    </row>
    <row r="829" customFormat="false" ht="15" hidden="false" customHeight="true" outlineLevel="0" collapsed="false">
      <c r="A829" s="7" t="s">
        <v>1228</v>
      </c>
      <c r="B829" s="7" t="s">
        <v>212</v>
      </c>
      <c r="C829" s="7" t="n">
        <f aca="false">COUNTIF('Duel Log'!AD$2:AD$5455,$A829)</f>
        <v>3</v>
      </c>
      <c r="D829" s="7" t="n">
        <f aca="false">COUNTIFS('Duel Log'!AD$2:AD$5455,$A829,'Duel Log'!AA$2:AA$5455,"Win")</f>
        <v>2</v>
      </c>
      <c r="E829" s="7" t="n">
        <f aca="false">COUNTIFS('Duel Log'!AD$2:AD$5455,$A829,'Duel Log'!AA$2:AA$5455,"Loss")</f>
        <v>1</v>
      </c>
      <c r="F829" s="7" t="n">
        <f aca="false">COUNTIFS('Duel Log'!AD$2:AD$5455,$A829,'Duel Log'!AA$2:AA$5455,"Draw")</f>
        <v>0</v>
      </c>
      <c r="G829" s="13" t="n">
        <f aca="false">IFERROR(D829/C829,"")</f>
        <v>0.666666666666667</v>
      </c>
    </row>
    <row r="830" customFormat="false" ht="15" hidden="false" customHeight="true" outlineLevel="0" collapsed="false">
      <c r="A830" s="7" t="s">
        <v>808</v>
      </c>
      <c r="B830" s="8" t="s">
        <v>365</v>
      </c>
      <c r="C830" s="7" t="n">
        <f aca="false">COUNTIF('Duel Log'!AD$2:AD$5455,$A830)</f>
        <v>1</v>
      </c>
      <c r="D830" s="7" t="n">
        <f aca="false">COUNTIFS('Duel Log'!AD$2:AD$5455,$A830,'Duel Log'!AA$2:AA$5455,"Win")</f>
        <v>0</v>
      </c>
      <c r="E830" s="7" t="n">
        <f aca="false">COUNTIFS('Duel Log'!AD$2:AD$5455,$A830,'Duel Log'!AA$2:AA$5455,"Loss")</f>
        <v>1</v>
      </c>
      <c r="F830" s="7" t="n">
        <f aca="false">COUNTIFS('Duel Log'!AD$2:AD$5455,$A830,'Duel Log'!AA$2:AA$5455,"Draw")</f>
        <v>0</v>
      </c>
      <c r="G830" s="13" t="n">
        <f aca="false">IFERROR(D830/C830,"")</f>
        <v>0</v>
      </c>
    </row>
    <row r="831" customFormat="false" ht="15" hidden="false" customHeight="true" outlineLevel="0" collapsed="false">
      <c r="A831" s="7" t="s">
        <v>2444</v>
      </c>
      <c r="B831" s="8" t="s">
        <v>558</v>
      </c>
      <c r="C831" s="7" t="n">
        <f aca="false">COUNTIF('Duel Log'!AD$2:AD$5455,$A831)</f>
        <v>1</v>
      </c>
      <c r="D831" s="7" t="n">
        <f aca="false">COUNTIFS('Duel Log'!AD$2:AD$5455,$A831,'Duel Log'!AA$2:AA$5455,"Win")</f>
        <v>1</v>
      </c>
      <c r="E831" s="7" t="n">
        <f aca="false">COUNTIFS('Duel Log'!AD$2:AD$5455,$A831,'Duel Log'!AA$2:AA$5455,"Loss")</f>
        <v>0</v>
      </c>
      <c r="F831" s="7" t="n">
        <f aca="false">COUNTIFS('Duel Log'!AD$2:AD$5455,$A831,'Duel Log'!AA$2:AA$5455,"Draw")</f>
        <v>0</v>
      </c>
      <c r="G831" s="13" t="n">
        <f aca="false">IFERROR(D831/C831,"")</f>
        <v>1</v>
      </c>
    </row>
    <row r="832" customFormat="false" ht="15" hidden="false" customHeight="true" outlineLevel="0" collapsed="false">
      <c r="A832" s="7" t="s">
        <v>6651</v>
      </c>
      <c r="B832" s="7" t="s">
        <v>3463</v>
      </c>
      <c r="C832" s="7" t="n">
        <f aca="false">COUNTIF('Duel Log'!AD$2:AD$5455,$A832)</f>
        <v>2</v>
      </c>
      <c r="D832" s="7" t="n">
        <f aca="false">COUNTIFS('Duel Log'!AD$2:AD$5455,$A832,'Duel Log'!AA$2:AA$5455,"Win")</f>
        <v>2</v>
      </c>
      <c r="E832" s="7" t="n">
        <f aca="false">COUNTIFS('Duel Log'!AD$2:AD$5455,$A832,'Duel Log'!AA$2:AA$5455,"Loss")</f>
        <v>0</v>
      </c>
      <c r="F832" s="7" t="n">
        <f aca="false">COUNTIFS('Duel Log'!AD$2:AD$5455,$A832,'Duel Log'!AA$2:AA$5455,"Draw")</f>
        <v>0</v>
      </c>
      <c r="G832" s="13" t="n">
        <f aca="false">IFERROR(D832/C832,"")</f>
        <v>1</v>
      </c>
    </row>
    <row r="833" customFormat="false" ht="15" hidden="false" customHeight="true" outlineLevel="0" collapsed="false">
      <c r="A833" s="7" t="s">
        <v>5413</v>
      </c>
      <c r="B833" s="7" t="s">
        <v>709</v>
      </c>
      <c r="C833" s="7" t="n">
        <f aca="false">COUNTIF('Duel Log'!AD$2:AD$5455,$A833)</f>
        <v>1</v>
      </c>
      <c r="D833" s="7" t="n">
        <f aca="false">COUNTIFS('Duel Log'!AD$2:AD$5455,$A833,'Duel Log'!AA$2:AA$5455,"Win")</f>
        <v>1</v>
      </c>
      <c r="E833" s="7" t="n">
        <f aca="false">COUNTIFS('Duel Log'!AD$2:AD$5455,$A833,'Duel Log'!AA$2:AA$5455,"Loss")</f>
        <v>0</v>
      </c>
      <c r="F833" s="7" t="n">
        <f aca="false">COUNTIFS('Duel Log'!AD$2:AD$5455,$A833,'Duel Log'!AA$2:AA$5455,"Draw")</f>
        <v>0</v>
      </c>
      <c r="G833" s="13" t="n">
        <f aca="false">IFERROR(D833/C833,"")</f>
        <v>1</v>
      </c>
    </row>
    <row r="834" customFormat="false" ht="15" hidden="false" customHeight="true" outlineLevel="0" collapsed="false">
      <c r="A834" s="7" t="s">
        <v>2572</v>
      </c>
      <c r="B834" s="7" t="s">
        <v>15625</v>
      </c>
      <c r="C834" s="7" t="n">
        <f aca="false">COUNTIF('Duel Log'!AD$2:AD$5455,$A834)</f>
        <v>8</v>
      </c>
      <c r="D834" s="7" t="n">
        <f aca="false">COUNTIFS('Duel Log'!AD$2:AD$5455,$A834,'Duel Log'!AA$2:AA$5455,"Win")</f>
        <v>5</v>
      </c>
      <c r="E834" s="7" t="n">
        <f aca="false">COUNTIFS('Duel Log'!AD$2:AD$5455,$A834,'Duel Log'!AA$2:AA$5455,"Loss")</f>
        <v>3</v>
      </c>
      <c r="F834" s="7" t="n">
        <f aca="false">COUNTIFS('Duel Log'!AD$2:AD$5455,$A834,'Duel Log'!AA$2:AA$5455,"Draw")</f>
        <v>0</v>
      </c>
      <c r="G834" s="13" t="n">
        <f aca="false">IFERROR(D834/C834,"")</f>
        <v>0.625</v>
      </c>
    </row>
    <row r="835" customFormat="false" ht="15" hidden="false" customHeight="true" outlineLevel="0" collapsed="false">
      <c r="A835" s="7" t="s">
        <v>1606</v>
      </c>
      <c r="B835" s="7" t="s">
        <v>343</v>
      </c>
      <c r="C835" s="7" t="n">
        <f aca="false">COUNTIF('Duel Log'!AD$2:AD$5455,$A835)</f>
        <v>1</v>
      </c>
      <c r="D835" s="7" t="n">
        <f aca="false">COUNTIFS('Duel Log'!AD$2:AD$5455,$A835,'Duel Log'!AA$2:AA$5455,"Win")</f>
        <v>1</v>
      </c>
      <c r="E835" s="7" t="n">
        <f aca="false">COUNTIFS('Duel Log'!AD$2:AD$5455,$A835,'Duel Log'!AA$2:AA$5455,"Loss")</f>
        <v>0</v>
      </c>
      <c r="F835" s="7" t="n">
        <f aca="false">COUNTIFS('Duel Log'!AD$2:AD$5455,$A835,'Duel Log'!AA$2:AA$5455,"Draw")</f>
        <v>0</v>
      </c>
      <c r="G835" s="13" t="n">
        <f aca="false">IFERROR(D835/C835,"")</f>
        <v>1</v>
      </c>
    </row>
    <row r="836" customFormat="false" ht="15" hidden="false" customHeight="true" outlineLevel="0" collapsed="false">
      <c r="A836" s="7" t="s">
        <v>296</v>
      </c>
      <c r="B836" s="7" t="s">
        <v>15626</v>
      </c>
      <c r="C836" s="7" t="n">
        <f aca="false">COUNTIF('Duel Log'!AD$2:AD$5455,$A836)</f>
        <v>32</v>
      </c>
      <c r="D836" s="7" t="n">
        <f aca="false">COUNTIFS('Duel Log'!AD$2:AD$5455,$A836,'Duel Log'!AA$2:AA$5455,"Win")</f>
        <v>18</v>
      </c>
      <c r="E836" s="7" t="n">
        <f aca="false">COUNTIFS('Duel Log'!AD$2:AD$5455,$A836,'Duel Log'!AA$2:AA$5455,"Loss")</f>
        <v>14</v>
      </c>
      <c r="F836" s="7" t="n">
        <f aca="false">COUNTIFS('Duel Log'!AD$2:AD$5455,$A836,'Duel Log'!AA$2:AA$5455,"Draw")</f>
        <v>0</v>
      </c>
      <c r="G836" s="13" t="n">
        <f aca="false">IFERROR(D836/C836,"")</f>
        <v>0.5625</v>
      </c>
    </row>
    <row r="837" customFormat="false" ht="15" hidden="false" customHeight="true" outlineLevel="0" collapsed="false">
      <c r="A837" s="7" t="s">
        <v>3669</v>
      </c>
      <c r="B837" s="7" t="s">
        <v>1676</v>
      </c>
      <c r="C837" s="7" t="n">
        <f aca="false">COUNTIF('Duel Log'!AD$2:AD$5455,$A837)</f>
        <v>1</v>
      </c>
      <c r="D837" s="7" t="n">
        <f aca="false">COUNTIFS('Duel Log'!AD$2:AD$5455,$A837,'Duel Log'!AA$2:AA$5455,"Win")</f>
        <v>1</v>
      </c>
      <c r="E837" s="7" t="n">
        <f aca="false">COUNTIFS('Duel Log'!AD$2:AD$5455,$A837,'Duel Log'!AA$2:AA$5455,"Loss")</f>
        <v>0</v>
      </c>
      <c r="F837" s="7" t="n">
        <f aca="false">COUNTIFS('Duel Log'!AD$2:AD$5455,$A837,'Duel Log'!AA$2:AA$5455,"Draw")</f>
        <v>0</v>
      </c>
      <c r="G837" s="13" t="n">
        <f aca="false">IFERROR(D837/C837,"")</f>
        <v>1</v>
      </c>
    </row>
    <row r="838" customFormat="false" ht="15" hidden="false" customHeight="true" outlineLevel="0" collapsed="false">
      <c r="A838" s="7" t="s">
        <v>4280</v>
      </c>
      <c r="B838" s="7" t="s">
        <v>1201</v>
      </c>
      <c r="C838" s="7" t="n">
        <f aca="false">COUNTIF('Duel Log'!AD$2:AD$5455,$A838)</f>
        <v>1</v>
      </c>
      <c r="D838" s="7" t="n">
        <f aca="false">COUNTIFS('Duel Log'!AD$2:AD$5455,$A838,'Duel Log'!AA$2:AA$5455,"Win")</f>
        <v>0</v>
      </c>
      <c r="E838" s="7" t="n">
        <f aca="false">COUNTIFS('Duel Log'!AD$2:AD$5455,$A838,'Duel Log'!AA$2:AA$5455,"Loss")</f>
        <v>1</v>
      </c>
      <c r="F838" s="7" t="n">
        <f aca="false">COUNTIFS('Duel Log'!AD$2:AD$5455,$A838,'Duel Log'!AA$2:AA$5455,"Draw")</f>
        <v>0</v>
      </c>
      <c r="G838" s="13" t="n">
        <f aca="false">IFERROR(D838/C838,"")</f>
        <v>0</v>
      </c>
    </row>
    <row r="839" customFormat="false" ht="15" hidden="false" customHeight="true" outlineLevel="0" collapsed="false">
      <c r="A839" s="7" t="s">
        <v>3092</v>
      </c>
      <c r="B839" s="7" t="s">
        <v>2953</v>
      </c>
      <c r="C839" s="7" t="n">
        <f aca="false">COUNTIF('Duel Log'!AD$2:AD$5455,$A839)</f>
        <v>1</v>
      </c>
      <c r="D839" s="7" t="n">
        <f aca="false">COUNTIFS('Duel Log'!AD$2:AD$5455,$A839,'Duel Log'!AA$2:AA$5455,"Win")</f>
        <v>0</v>
      </c>
      <c r="E839" s="7" t="n">
        <f aca="false">COUNTIFS('Duel Log'!AD$2:AD$5455,$A839,'Duel Log'!AA$2:AA$5455,"Loss")</f>
        <v>1</v>
      </c>
      <c r="F839" s="7" t="n">
        <f aca="false">COUNTIFS('Duel Log'!AD$2:AD$5455,$A839,'Duel Log'!AA$2:AA$5455,"Draw")</f>
        <v>0</v>
      </c>
      <c r="G839" s="13" t="n">
        <f aca="false">IFERROR(D839/C839,"")</f>
        <v>0</v>
      </c>
    </row>
    <row r="840" customFormat="false" ht="15" hidden="false" customHeight="true" outlineLevel="0" collapsed="false">
      <c r="A840" s="7" t="s">
        <v>3387</v>
      </c>
      <c r="B840" s="7" t="s">
        <v>1206</v>
      </c>
      <c r="C840" s="7" t="n">
        <f aca="false">COUNTIF('Duel Log'!AD$2:AD$5455,$A840)</f>
        <v>1</v>
      </c>
      <c r="D840" s="7" t="n">
        <f aca="false">COUNTIFS('Duel Log'!AD$2:AD$5455,$A840,'Duel Log'!AA$2:AA$5455,"Win")</f>
        <v>1</v>
      </c>
      <c r="E840" s="7" t="n">
        <f aca="false">COUNTIFS('Duel Log'!AD$2:AD$5455,$A840,'Duel Log'!AA$2:AA$5455,"Loss")</f>
        <v>0</v>
      </c>
      <c r="F840" s="7" t="n">
        <f aca="false">COUNTIFS('Duel Log'!AD$2:AD$5455,$A840,'Duel Log'!AA$2:AA$5455,"Draw")</f>
        <v>0</v>
      </c>
      <c r="G840" s="13" t="n">
        <f aca="false">IFERROR(D840/C840,"")</f>
        <v>1</v>
      </c>
    </row>
    <row r="841" customFormat="false" ht="15" hidden="false" customHeight="true" outlineLevel="0" collapsed="false">
      <c r="A841" s="7" t="s">
        <v>5179</v>
      </c>
      <c r="B841" s="8" t="s">
        <v>1486</v>
      </c>
      <c r="C841" s="7" t="n">
        <f aca="false">COUNTIF('Duel Log'!AD$2:AD$5455,$A841)</f>
        <v>1</v>
      </c>
      <c r="D841" s="7" t="n">
        <f aca="false">COUNTIFS('Duel Log'!AD$2:AD$5455,$A841,'Duel Log'!AA$2:AA$5455,"Win")</f>
        <v>0</v>
      </c>
      <c r="E841" s="7" t="n">
        <f aca="false">COUNTIFS('Duel Log'!AD$2:AD$5455,$A841,'Duel Log'!AA$2:AA$5455,"Loss")</f>
        <v>1</v>
      </c>
      <c r="F841" s="7" t="n">
        <f aca="false">COUNTIFS('Duel Log'!AD$2:AD$5455,$A841,'Duel Log'!AA$2:AA$5455,"Draw")</f>
        <v>0</v>
      </c>
      <c r="G841" s="13" t="n">
        <f aca="false">IFERROR(D841/C841,"")</f>
        <v>0</v>
      </c>
    </row>
    <row r="842" customFormat="false" ht="15" hidden="false" customHeight="true" outlineLevel="0" collapsed="false">
      <c r="A842" s="7" t="s">
        <v>295</v>
      </c>
      <c r="B842" s="7" t="s">
        <v>15627</v>
      </c>
      <c r="C842" s="7" t="n">
        <f aca="false">COUNTIF('Duel Log'!AD$2:AD$5455,$A842)</f>
        <v>20</v>
      </c>
      <c r="D842" s="7" t="n">
        <f aca="false">COUNTIFS('Duel Log'!AD$2:AD$5455,$A842,'Duel Log'!AA$2:AA$5455,"Win")</f>
        <v>11</v>
      </c>
      <c r="E842" s="7" t="n">
        <f aca="false">COUNTIFS('Duel Log'!AD$2:AD$5455,$A842,'Duel Log'!AA$2:AA$5455,"Loss")</f>
        <v>9</v>
      </c>
      <c r="F842" s="7" t="n">
        <f aca="false">COUNTIFS('Duel Log'!AD$2:AD$5455,$A842,'Duel Log'!AA$2:AA$5455,"Draw")</f>
        <v>0</v>
      </c>
      <c r="G842" s="13" t="n">
        <f aca="false">IFERROR(D842/C842,"")</f>
        <v>0.55</v>
      </c>
    </row>
    <row r="843" customFormat="false" ht="15" hidden="false" customHeight="true" outlineLevel="0" collapsed="false">
      <c r="A843" s="7" t="s">
        <v>1948</v>
      </c>
      <c r="B843" s="7" t="s">
        <v>547</v>
      </c>
      <c r="C843" s="7" t="n">
        <f aca="false">COUNTIF('Duel Log'!AD$2:AD$5455,$A843)</f>
        <v>1</v>
      </c>
      <c r="D843" s="7" t="n">
        <f aca="false">COUNTIFS('Duel Log'!AD$2:AD$5455,$A843,'Duel Log'!AA$2:AA$5455,"Win")</f>
        <v>0</v>
      </c>
      <c r="E843" s="7" t="n">
        <f aca="false">COUNTIFS('Duel Log'!AD$2:AD$5455,$A843,'Duel Log'!AA$2:AA$5455,"Loss")</f>
        <v>1</v>
      </c>
      <c r="F843" s="7" t="n">
        <f aca="false">COUNTIFS('Duel Log'!AD$2:AD$5455,$A843,'Duel Log'!AA$2:AA$5455,"Draw")</f>
        <v>0</v>
      </c>
      <c r="G843" s="13" t="n">
        <f aca="false">IFERROR(D843/C843,"")</f>
        <v>0</v>
      </c>
    </row>
    <row r="844" customFormat="false" ht="15" hidden="false" customHeight="true" outlineLevel="0" collapsed="false">
      <c r="A844" s="7" t="s">
        <v>2028</v>
      </c>
      <c r="B844" s="7" t="s">
        <v>147</v>
      </c>
      <c r="C844" s="7" t="n">
        <f aca="false">COUNTIF('Duel Log'!AD$2:AD$5455,$A844)</f>
        <v>1</v>
      </c>
      <c r="D844" s="7" t="n">
        <f aca="false">COUNTIFS('Duel Log'!AD$2:AD$5455,$A844,'Duel Log'!AA$2:AA$5455,"Win")</f>
        <v>0</v>
      </c>
      <c r="E844" s="7" t="n">
        <f aca="false">COUNTIFS('Duel Log'!AD$2:AD$5455,$A844,'Duel Log'!AA$2:AA$5455,"Loss")</f>
        <v>1</v>
      </c>
      <c r="F844" s="7" t="n">
        <f aca="false">COUNTIFS('Duel Log'!AD$2:AD$5455,$A844,'Duel Log'!AA$2:AA$5455,"Draw")</f>
        <v>0</v>
      </c>
      <c r="G844" s="13" t="n">
        <f aca="false">IFERROR(D844/C844,"")</f>
        <v>0</v>
      </c>
    </row>
    <row r="845" customFormat="false" ht="15" hidden="false" customHeight="true" outlineLevel="0" collapsed="false">
      <c r="A845" s="7" t="s">
        <v>3665</v>
      </c>
      <c r="B845" s="7" t="s">
        <v>1721</v>
      </c>
      <c r="C845" s="7" t="n">
        <f aca="false">COUNTIF('Duel Log'!AD$2:AD$5455,$A845)</f>
        <v>1</v>
      </c>
      <c r="D845" s="7" t="n">
        <f aca="false">COUNTIFS('Duel Log'!AD$2:AD$5455,$A845,'Duel Log'!AA$2:AA$5455,"Win")</f>
        <v>1</v>
      </c>
      <c r="E845" s="7" t="n">
        <f aca="false">COUNTIFS('Duel Log'!AD$2:AD$5455,$A845,'Duel Log'!AA$2:AA$5455,"Loss")</f>
        <v>0</v>
      </c>
      <c r="F845" s="7" t="n">
        <f aca="false">COUNTIFS('Duel Log'!AD$2:AD$5455,$A845,'Duel Log'!AA$2:AA$5455,"Draw")</f>
        <v>0</v>
      </c>
      <c r="G845" s="13" t="n">
        <f aca="false">IFERROR(D845/C845,"")</f>
        <v>1</v>
      </c>
    </row>
    <row r="846" customFormat="false" ht="15" hidden="false" customHeight="true" outlineLevel="0" collapsed="false">
      <c r="A846" s="7" t="s">
        <v>2464</v>
      </c>
      <c r="B846" s="7" t="s">
        <v>2328</v>
      </c>
      <c r="C846" s="7" t="n">
        <f aca="false">COUNTIF('Duel Log'!AD$2:AD$5455,$A846)</f>
        <v>1</v>
      </c>
      <c r="D846" s="7" t="n">
        <f aca="false">COUNTIFS('Duel Log'!AD$2:AD$5455,$A846,'Duel Log'!AA$2:AA$5455,"Win")</f>
        <v>0</v>
      </c>
      <c r="E846" s="7" t="n">
        <f aca="false">COUNTIFS('Duel Log'!AD$2:AD$5455,$A846,'Duel Log'!AA$2:AA$5455,"Loss")</f>
        <v>1</v>
      </c>
      <c r="F846" s="7" t="n">
        <f aca="false">COUNTIFS('Duel Log'!AD$2:AD$5455,$A846,'Duel Log'!AA$2:AA$5455,"Draw")</f>
        <v>0</v>
      </c>
      <c r="G846" s="13" t="n">
        <f aca="false">IFERROR(D846/C846,"")</f>
        <v>0</v>
      </c>
    </row>
    <row r="847" customFormat="false" ht="15" hidden="false" customHeight="true" outlineLevel="0" collapsed="false">
      <c r="A847" s="7" t="s">
        <v>6134</v>
      </c>
      <c r="B847" s="7" t="s">
        <v>15628</v>
      </c>
      <c r="C847" s="7" t="n">
        <f aca="false">COUNTIF('Duel Log'!AD$2:AD$5455,$A847)</f>
        <v>2</v>
      </c>
      <c r="D847" s="7" t="n">
        <f aca="false">COUNTIFS('Duel Log'!AD$2:AD$5455,$A847,'Duel Log'!AA$2:AA$5455,"Win")</f>
        <v>1</v>
      </c>
      <c r="E847" s="7" t="n">
        <f aca="false">COUNTIFS('Duel Log'!AD$2:AD$5455,$A847,'Duel Log'!AA$2:AA$5455,"Loss")</f>
        <v>1</v>
      </c>
      <c r="F847" s="7" t="n">
        <f aca="false">COUNTIFS('Duel Log'!AD$2:AD$5455,$A847,'Duel Log'!AA$2:AA$5455,"Draw")</f>
        <v>0</v>
      </c>
      <c r="G847" s="13" t="n">
        <f aca="false">IFERROR(D847/C847,"")</f>
        <v>0.5</v>
      </c>
    </row>
    <row r="848" customFormat="false" ht="15" hidden="false" customHeight="true" outlineLevel="0" collapsed="false">
      <c r="A848" s="7" t="s">
        <v>191</v>
      </c>
      <c r="B848" s="7" t="s">
        <v>15629</v>
      </c>
      <c r="C848" s="7" t="n">
        <f aca="false">COUNTIF('Duel Log'!AD$2:AD$5455,$A848)</f>
        <v>3</v>
      </c>
      <c r="D848" s="7" t="n">
        <f aca="false">COUNTIFS('Duel Log'!AD$2:AD$5455,$A848,'Duel Log'!AA$2:AA$5455,"Win")</f>
        <v>0</v>
      </c>
      <c r="E848" s="7" t="n">
        <f aca="false">COUNTIFS('Duel Log'!AD$2:AD$5455,$A848,'Duel Log'!AA$2:AA$5455,"Loss")</f>
        <v>3</v>
      </c>
      <c r="F848" s="7" t="n">
        <f aca="false">COUNTIFS('Duel Log'!AD$2:AD$5455,$A848,'Duel Log'!AA$2:AA$5455,"Draw")</f>
        <v>0</v>
      </c>
      <c r="G848" s="13" t="n">
        <f aca="false">IFERROR(D848/C848,"")</f>
        <v>0</v>
      </c>
    </row>
    <row r="849" customFormat="false" ht="15" hidden="false" customHeight="true" outlineLevel="0" collapsed="false">
      <c r="A849" s="7" t="s">
        <v>269</v>
      </c>
      <c r="B849" s="8" t="s">
        <v>264</v>
      </c>
      <c r="C849" s="7" t="n">
        <f aca="false">COUNTIF('Duel Log'!AD$2:AD$5455,$A849)</f>
        <v>1</v>
      </c>
      <c r="D849" s="7" t="n">
        <f aca="false">COUNTIFS('Duel Log'!AD$2:AD$5455,$A849,'Duel Log'!AA$2:AA$5455,"Win")</f>
        <v>1</v>
      </c>
      <c r="E849" s="7" t="n">
        <f aca="false">COUNTIFS('Duel Log'!AD$2:AD$5455,$A849,'Duel Log'!AA$2:AA$5455,"Loss")</f>
        <v>0</v>
      </c>
      <c r="F849" s="7" t="n">
        <f aca="false">COUNTIFS('Duel Log'!AD$2:AD$5455,$A849,'Duel Log'!AA$2:AA$5455,"Draw")</f>
        <v>0</v>
      </c>
      <c r="G849" s="13" t="n">
        <f aca="false">IFERROR(D849/C849,"")</f>
        <v>1</v>
      </c>
    </row>
    <row r="850" customFormat="false" ht="15" hidden="false" customHeight="true" outlineLevel="0" collapsed="false">
      <c r="A850" s="7" t="s">
        <v>3683</v>
      </c>
      <c r="B850" s="7" t="s">
        <v>3676</v>
      </c>
      <c r="C850" s="7" t="n">
        <f aca="false">COUNTIF('Duel Log'!AD$2:AD$5455,$A850)</f>
        <v>1</v>
      </c>
      <c r="D850" s="7" t="n">
        <f aca="false">COUNTIFS('Duel Log'!AD$2:AD$5455,$A850,'Duel Log'!AA$2:AA$5455,"Win")</f>
        <v>0</v>
      </c>
      <c r="E850" s="7" t="n">
        <f aca="false">COUNTIFS('Duel Log'!AD$2:AD$5455,$A850,'Duel Log'!AA$2:AA$5455,"Loss")</f>
        <v>1</v>
      </c>
      <c r="F850" s="7" t="n">
        <f aca="false">COUNTIFS('Duel Log'!AD$2:AD$5455,$A850,'Duel Log'!AA$2:AA$5455,"Draw")</f>
        <v>0</v>
      </c>
      <c r="G850" s="13" t="n">
        <f aca="false">IFERROR(D850/C850,"")</f>
        <v>0</v>
      </c>
    </row>
    <row r="851" customFormat="false" ht="15" hidden="false" customHeight="true" outlineLevel="0" collapsed="false">
      <c r="A851" s="7" t="s">
        <v>3426</v>
      </c>
      <c r="B851" s="7" t="s">
        <v>2789</v>
      </c>
      <c r="C851" s="7" t="n">
        <f aca="false">COUNTIF('Duel Log'!AD$2:AD$5455,$A851)</f>
        <v>1</v>
      </c>
      <c r="D851" s="7" t="n">
        <f aca="false">COUNTIFS('Duel Log'!AD$2:AD$5455,$A851,'Duel Log'!AA$2:AA$5455,"Win")</f>
        <v>1</v>
      </c>
      <c r="E851" s="7" t="n">
        <f aca="false">COUNTIFS('Duel Log'!AD$2:AD$5455,$A851,'Duel Log'!AA$2:AA$5455,"Loss")</f>
        <v>0</v>
      </c>
      <c r="F851" s="7" t="n">
        <f aca="false">COUNTIFS('Duel Log'!AD$2:AD$5455,$A851,'Duel Log'!AA$2:AA$5455,"Draw")</f>
        <v>0</v>
      </c>
      <c r="G851" s="13" t="n">
        <f aca="false">IFERROR(D851/C851,"")</f>
        <v>1</v>
      </c>
    </row>
    <row r="852" customFormat="false" ht="15" hidden="false" customHeight="true" outlineLevel="0" collapsed="false">
      <c r="A852" s="7" t="s">
        <v>5141</v>
      </c>
      <c r="B852" s="8" t="s">
        <v>365</v>
      </c>
      <c r="C852" s="7" t="n">
        <f aca="false">COUNTIF('Duel Log'!AD$2:AD$5455,$A852)</f>
        <v>1</v>
      </c>
      <c r="D852" s="7" t="n">
        <f aca="false">COUNTIFS('Duel Log'!AD$2:AD$5455,$A852,'Duel Log'!AA$2:AA$5455,"Win")</f>
        <v>0</v>
      </c>
      <c r="E852" s="7" t="n">
        <f aca="false">COUNTIFS('Duel Log'!AD$2:AD$5455,$A852,'Duel Log'!AA$2:AA$5455,"Loss")</f>
        <v>1</v>
      </c>
      <c r="F852" s="7" t="n">
        <f aca="false">COUNTIFS('Duel Log'!AD$2:AD$5455,$A852,'Duel Log'!AA$2:AA$5455,"Draw")</f>
        <v>0</v>
      </c>
      <c r="G852" s="13" t="n">
        <f aca="false">IFERROR(D852/C852,"")</f>
        <v>0</v>
      </c>
    </row>
    <row r="853" customFormat="false" ht="15" hidden="false" customHeight="true" outlineLevel="0" collapsed="false">
      <c r="A853" s="7" t="s">
        <v>528</v>
      </c>
      <c r="B853" s="7" t="s">
        <v>424</v>
      </c>
      <c r="C853" s="7" t="n">
        <f aca="false">COUNTIF('Duel Log'!AD$2:AD$5455,$A853)</f>
        <v>1</v>
      </c>
      <c r="D853" s="7" t="n">
        <f aca="false">COUNTIFS('Duel Log'!AD$2:AD$5455,$A853,'Duel Log'!AA$2:AA$5455,"Win")</f>
        <v>0</v>
      </c>
      <c r="E853" s="7" t="n">
        <f aca="false">COUNTIFS('Duel Log'!AD$2:AD$5455,$A853,'Duel Log'!AA$2:AA$5455,"Loss")</f>
        <v>1</v>
      </c>
      <c r="F853" s="7" t="n">
        <f aca="false">COUNTIFS('Duel Log'!AD$2:AD$5455,$A853,'Duel Log'!AA$2:AA$5455,"Draw")</f>
        <v>0</v>
      </c>
      <c r="G853" s="13" t="n">
        <f aca="false">IFERROR(D853/C853,"")</f>
        <v>0</v>
      </c>
    </row>
    <row r="854" customFormat="false" ht="15" hidden="false" customHeight="true" outlineLevel="0" collapsed="false">
      <c r="A854" s="7" t="s">
        <v>5591</v>
      </c>
      <c r="B854" s="7" t="s">
        <v>1010</v>
      </c>
      <c r="C854" s="7" t="n">
        <f aca="false">COUNTIF('Duel Log'!AD$2:AD$5455,$A854)</f>
        <v>1</v>
      </c>
      <c r="D854" s="7" t="n">
        <f aca="false">COUNTIFS('Duel Log'!AD$2:AD$5455,$A854,'Duel Log'!AA$2:AA$5455,"Win")</f>
        <v>0</v>
      </c>
      <c r="E854" s="7" t="n">
        <f aca="false">COUNTIFS('Duel Log'!AD$2:AD$5455,$A854,'Duel Log'!AA$2:AA$5455,"Loss")</f>
        <v>1</v>
      </c>
      <c r="F854" s="7" t="n">
        <f aca="false">COUNTIFS('Duel Log'!AD$2:AD$5455,$A854,'Duel Log'!AA$2:AA$5455,"Draw")</f>
        <v>0</v>
      </c>
      <c r="G854" s="13" t="n">
        <f aca="false">IFERROR(D854/C854,"")</f>
        <v>0</v>
      </c>
    </row>
    <row r="855" customFormat="false" ht="15" hidden="false" customHeight="true" outlineLevel="0" collapsed="false">
      <c r="A855" s="7" t="s">
        <v>3329</v>
      </c>
      <c r="B855" s="7" t="s">
        <v>1206</v>
      </c>
      <c r="C855" s="7" t="n">
        <f aca="false">COUNTIF('Duel Log'!AD$2:AD$5455,$A855)</f>
        <v>1</v>
      </c>
      <c r="D855" s="7" t="n">
        <f aca="false">COUNTIFS('Duel Log'!AD$2:AD$5455,$A855,'Duel Log'!AA$2:AA$5455,"Win")</f>
        <v>0</v>
      </c>
      <c r="E855" s="7" t="n">
        <f aca="false">COUNTIFS('Duel Log'!AD$2:AD$5455,$A855,'Duel Log'!AA$2:AA$5455,"Loss")</f>
        <v>1</v>
      </c>
      <c r="F855" s="7" t="n">
        <f aca="false">COUNTIFS('Duel Log'!AD$2:AD$5455,$A855,'Duel Log'!AA$2:AA$5455,"Draw")</f>
        <v>0</v>
      </c>
      <c r="G855" s="13" t="n">
        <f aca="false">IFERROR(D855/C855,"")</f>
        <v>0</v>
      </c>
    </row>
    <row r="856" customFormat="false" ht="15" hidden="false" customHeight="true" outlineLevel="0" collapsed="false">
      <c r="A856" s="7" t="s">
        <v>625</v>
      </c>
      <c r="B856" s="7" t="s">
        <v>613</v>
      </c>
      <c r="C856" s="7" t="n">
        <f aca="false">COUNTIF('Duel Log'!AD$2:AD$5455,$A856)</f>
        <v>1</v>
      </c>
      <c r="D856" s="7" t="n">
        <f aca="false">COUNTIFS('Duel Log'!AD$2:AD$5455,$A856,'Duel Log'!AA$2:AA$5455,"Win")</f>
        <v>1</v>
      </c>
      <c r="E856" s="7" t="n">
        <f aca="false">COUNTIFS('Duel Log'!AD$2:AD$5455,$A856,'Duel Log'!AA$2:AA$5455,"Loss")</f>
        <v>0</v>
      </c>
      <c r="F856" s="7" t="n">
        <f aca="false">COUNTIFS('Duel Log'!AD$2:AD$5455,$A856,'Duel Log'!AA$2:AA$5455,"Draw")</f>
        <v>0</v>
      </c>
      <c r="G856" s="13" t="n">
        <f aca="false">IFERROR(D856/C856,"")</f>
        <v>1</v>
      </c>
    </row>
    <row r="857" customFormat="false" ht="15" hidden="false" customHeight="true" outlineLevel="0" collapsed="false">
      <c r="A857" s="7" t="s">
        <v>8367</v>
      </c>
      <c r="B857" s="8" t="s">
        <v>3690</v>
      </c>
      <c r="C857" s="7" t="n">
        <f aca="false">COUNTIF('Duel Log'!AD$2:AD$5455,$A857)</f>
        <v>1</v>
      </c>
      <c r="D857" s="7" t="n">
        <f aca="false">COUNTIFS('Duel Log'!AD$2:AD$5455,$A857,'Duel Log'!AA$2:AA$5455,"Win")</f>
        <v>0</v>
      </c>
      <c r="E857" s="7" t="n">
        <f aca="false">COUNTIFS('Duel Log'!AD$2:AD$5455,$A857,'Duel Log'!AA$2:AA$5455,"Loss")</f>
        <v>1</v>
      </c>
      <c r="F857" s="7" t="n">
        <f aca="false">COUNTIFS('Duel Log'!AD$2:AD$5455,$A857,'Duel Log'!AA$2:AA$5455,"Draw")</f>
        <v>0</v>
      </c>
      <c r="G857" s="13" t="n">
        <f aca="false">IFERROR(D857/C857,"")</f>
        <v>0</v>
      </c>
    </row>
    <row r="858" customFormat="false" ht="15" hidden="false" customHeight="true" outlineLevel="0" collapsed="false">
      <c r="A858" s="7" t="s">
        <v>475</v>
      </c>
      <c r="B858" s="7" t="s">
        <v>424</v>
      </c>
      <c r="C858" s="7" t="n">
        <f aca="false">COUNTIF('Duel Log'!AD$2:AD$5455,$A858)</f>
        <v>2</v>
      </c>
      <c r="D858" s="7" t="n">
        <f aca="false">COUNTIFS('Duel Log'!AD$2:AD$5455,$A858,'Duel Log'!AA$2:AA$5455,"Win")</f>
        <v>2</v>
      </c>
      <c r="E858" s="7" t="n">
        <f aca="false">COUNTIFS('Duel Log'!AD$2:AD$5455,$A858,'Duel Log'!AA$2:AA$5455,"Loss")</f>
        <v>0</v>
      </c>
      <c r="F858" s="7" t="n">
        <f aca="false">COUNTIFS('Duel Log'!AD$2:AD$5455,$A858,'Duel Log'!AA$2:AA$5455,"Draw")</f>
        <v>0</v>
      </c>
      <c r="G858" s="13" t="n">
        <f aca="false">IFERROR(D858/C858,"")</f>
        <v>1</v>
      </c>
    </row>
    <row r="859" customFormat="false" ht="15" hidden="false" customHeight="true" outlineLevel="0" collapsed="false">
      <c r="A859" s="7" t="s">
        <v>1979</v>
      </c>
      <c r="B859" s="7" t="s">
        <v>1432</v>
      </c>
      <c r="C859" s="7" t="n">
        <f aca="false">COUNTIF('Duel Log'!AD$2:AD$5455,$A859)</f>
        <v>1</v>
      </c>
      <c r="D859" s="7" t="n">
        <f aca="false">COUNTIFS('Duel Log'!AD$2:AD$5455,$A859,'Duel Log'!AA$2:AA$5455,"Win")</f>
        <v>0</v>
      </c>
      <c r="E859" s="7" t="n">
        <f aca="false">COUNTIFS('Duel Log'!AD$2:AD$5455,$A859,'Duel Log'!AA$2:AA$5455,"Loss")</f>
        <v>1</v>
      </c>
      <c r="F859" s="7" t="n">
        <f aca="false">COUNTIFS('Duel Log'!AD$2:AD$5455,$A859,'Duel Log'!AA$2:AA$5455,"Draw")</f>
        <v>0</v>
      </c>
      <c r="G859" s="13" t="n">
        <f aca="false">IFERROR(D859/C859,"")</f>
        <v>0</v>
      </c>
    </row>
    <row r="860" customFormat="false" ht="15" hidden="false" customHeight="true" outlineLevel="0" collapsed="false">
      <c r="A860" s="7" t="s">
        <v>2303</v>
      </c>
      <c r="B860" s="7" t="s">
        <v>567</v>
      </c>
      <c r="C860" s="7" t="n">
        <f aca="false">COUNTIF('Duel Log'!AD$2:AD$5455,$A860)</f>
        <v>1</v>
      </c>
      <c r="D860" s="7" t="n">
        <f aca="false">COUNTIFS('Duel Log'!AD$2:AD$5455,$A860,'Duel Log'!AA$2:AA$5455,"Win")</f>
        <v>1</v>
      </c>
      <c r="E860" s="7" t="n">
        <f aca="false">COUNTIFS('Duel Log'!AD$2:AD$5455,$A860,'Duel Log'!AA$2:AA$5455,"Loss")</f>
        <v>0</v>
      </c>
      <c r="F860" s="7" t="n">
        <f aca="false">COUNTIFS('Duel Log'!AD$2:AD$5455,$A860,'Duel Log'!AA$2:AA$5455,"Draw")</f>
        <v>0</v>
      </c>
      <c r="G860" s="13" t="n">
        <f aca="false">IFERROR(D860/C860,"")</f>
        <v>1</v>
      </c>
    </row>
    <row r="861" customFormat="false" ht="15" hidden="false" customHeight="true" outlineLevel="0" collapsed="false">
      <c r="A861" s="7" t="s">
        <v>7111</v>
      </c>
      <c r="B861" s="7" t="s">
        <v>895</v>
      </c>
      <c r="C861" s="7" t="n">
        <f aca="false">COUNTIF('Duel Log'!AD$2:AD$5455,$A861)</f>
        <v>1</v>
      </c>
      <c r="D861" s="7" t="n">
        <f aca="false">COUNTIFS('Duel Log'!AD$2:AD$5455,$A861,'Duel Log'!AA$2:AA$5455,"Win")</f>
        <v>1</v>
      </c>
      <c r="E861" s="7" t="n">
        <f aca="false">COUNTIFS('Duel Log'!AD$2:AD$5455,$A861,'Duel Log'!AA$2:AA$5455,"Loss")</f>
        <v>0</v>
      </c>
      <c r="F861" s="7" t="n">
        <f aca="false">COUNTIFS('Duel Log'!AD$2:AD$5455,$A861,'Duel Log'!AA$2:AA$5455,"Draw")</f>
        <v>0</v>
      </c>
      <c r="G861" s="13" t="n">
        <f aca="false">IFERROR(D861/C861,"")</f>
        <v>1</v>
      </c>
    </row>
    <row r="862" customFormat="false" ht="15" hidden="false" customHeight="true" outlineLevel="0" collapsed="false">
      <c r="A862" s="7" t="s">
        <v>2073</v>
      </c>
      <c r="B862" s="7" t="s">
        <v>15630</v>
      </c>
      <c r="C862" s="7" t="n">
        <f aca="false">COUNTIF('Duel Log'!AD$2:AD$5455,$A862)</f>
        <v>3</v>
      </c>
      <c r="D862" s="7" t="n">
        <f aca="false">COUNTIFS('Duel Log'!AD$2:AD$5455,$A862,'Duel Log'!AA$2:AA$5455,"Win")</f>
        <v>1</v>
      </c>
      <c r="E862" s="7" t="n">
        <f aca="false">COUNTIFS('Duel Log'!AD$2:AD$5455,$A862,'Duel Log'!AA$2:AA$5455,"Loss")</f>
        <v>2</v>
      </c>
      <c r="F862" s="7" t="n">
        <f aca="false">COUNTIFS('Duel Log'!AD$2:AD$5455,$A862,'Duel Log'!AA$2:AA$5455,"Draw")</f>
        <v>0</v>
      </c>
      <c r="G862" s="13" t="n">
        <f aca="false">IFERROR(D862/C862,"")</f>
        <v>0.333333333333333</v>
      </c>
    </row>
    <row r="863" customFormat="false" ht="15" hidden="false" customHeight="true" outlineLevel="0" collapsed="false">
      <c r="A863" s="7" t="s">
        <v>3673</v>
      </c>
      <c r="B863" s="7" t="s">
        <v>452</v>
      </c>
      <c r="C863" s="7" t="n">
        <f aca="false">COUNTIF('Duel Log'!AD$2:AD$5455,$A863)</f>
        <v>1</v>
      </c>
      <c r="D863" s="7" t="n">
        <f aca="false">COUNTIFS('Duel Log'!AD$2:AD$5455,$A863,'Duel Log'!AA$2:AA$5455,"Win")</f>
        <v>0</v>
      </c>
      <c r="E863" s="7" t="n">
        <f aca="false">COUNTIFS('Duel Log'!AD$2:AD$5455,$A863,'Duel Log'!AA$2:AA$5455,"Loss")</f>
        <v>1</v>
      </c>
      <c r="F863" s="7" t="n">
        <f aca="false">COUNTIFS('Duel Log'!AD$2:AD$5455,$A863,'Duel Log'!AA$2:AA$5455,"Draw")</f>
        <v>0</v>
      </c>
      <c r="G863" s="13" t="n">
        <f aca="false">IFERROR(D863/C863,"")</f>
        <v>0</v>
      </c>
    </row>
    <row r="864" customFormat="false" ht="15" hidden="false" customHeight="true" outlineLevel="0" collapsed="false">
      <c r="A864" s="7" t="s">
        <v>6816</v>
      </c>
      <c r="B864" s="7" t="s">
        <v>567</v>
      </c>
      <c r="C864" s="7" t="n">
        <f aca="false">COUNTIF('Duel Log'!AD$2:AD$5455,$A864)</f>
        <v>1</v>
      </c>
      <c r="D864" s="7" t="n">
        <f aca="false">COUNTIFS('Duel Log'!AD$2:AD$5455,$A864,'Duel Log'!AA$2:AA$5455,"Win")</f>
        <v>0</v>
      </c>
      <c r="E864" s="7" t="n">
        <f aca="false">COUNTIFS('Duel Log'!AD$2:AD$5455,$A864,'Duel Log'!AA$2:AA$5455,"Loss")</f>
        <v>1</v>
      </c>
      <c r="F864" s="7" t="n">
        <f aca="false">COUNTIFS('Duel Log'!AD$2:AD$5455,$A864,'Duel Log'!AA$2:AA$5455,"Draw")</f>
        <v>0</v>
      </c>
      <c r="G864" s="13" t="n">
        <f aca="false">IFERROR(D864/C864,"")</f>
        <v>0</v>
      </c>
    </row>
    <row r="865" customFormat="false" ht="15" hidden="false" customHeight="true" outlineLevel="0" collapsed="false">
      <c r="A865" s="7" t="s">
        <v>3633</v>
      </c>
      <c r="B865" s="7" t="s">
        <v>1739</v>
      </c>
      <c r="C865" s="7" t="n">
        <f aca="false">COUNTIF('Duel Log'!AD$2:AD$5455,$A865)</f>
        <v>1</v>
      </c>
      <c r="D865" s="7" t="n">
        <f aca="false">COUNTIFS('Duel Log'!AD$2:AD$5455,$A865,'Duel Log'!AA$2:AA$5455,"Win")</f>
        <v>1</v>
      </c>
      <c r="E865" s="7" t="n">
        <f aca="false">COUNTIFS('Duel Log'!AD$2:AD$5455,$A865,'Duel Log'!AA$2:AA$5455,"Loss")</f>
        <v>0</v>
      </c>
      <c r="F865" s="7" t="n">
        <f aca="false">COUNTIFS('Duel Log'!AD$2:AD$5455,$A865,'Duel Log'!AA$2:AA$5455,"Draw")</f>
        <v>0</v>
      </c>
      <c r="G865" s="13" t="n">
        <f aca="false">IFERROR(D865/C865,"")</f>
        <v>1</v>
      </c>
    </row>
    <row r="866" customFormat="false" ht="15" hidden="false" customHeight="true" outlineLevel="0" collapsed="false">
      <c r="A866" s="7" t="s">
        <v>2204</v>
      </c>
      <c r="B866" s="7" t="s">
        <v>147</v>
      </c>
      <c r="C866" s="7" t="n">
        <f aca="false">COUNTIF('Duel Log'!AD$2:AD$5455,$A866)</f>
        <v>1</v>
      </c>
      <c r="D866" s="7" t="n">
        <f aca="false">COUNTIFS('Duel Log'!AD$2:AD$5455,$A866,'Duel Log'!AA$2:AA$5455,"Win")</f>
        <v>1</v>
      </c>
      <c r="E866" s="7" t="n">
        <f aca="false">COUNTIFS('Duel Log'!AD$2:AD$5455,$A866,'Duel Log'!AA$2:AA$5455,"Loss")</f>
        <v>0</v>
      </c>
      <c r="F866" s="7" t="n">
        <f aca="false">COUNTIFS('Duel Log'!AD$2:AD$5455,$A866,'Duel Log'!AA$2:AA$5455,"Draw")</f>
        <v>0</v>
      </c>
      <c r="G866" s="13" t="n">
        <f aca="false">IFERROR(D866/C866,"")</f>
        <v>1</v>
      </c>
    </row>
    <row r="867" customFormat="false" ht="15" hidden="false" customHeight="true" outlineLevel="0" collapsed="false">
      <c r="A867" s="7" t="s">
        <v>7708</v>
      </c>
      <c r="B867" s="7" t="s">
        <v>253</v>
      </c>
      <c r="C867" s="7" t="n">
        <f aca="false">COUNTIF('Duel Log'!AD$2:AD$5455,$A867)</f>
        <v>1</v>
      </c>
      <c r="D867" s="7" t="n">
        <f aca="false">COUNTIFS('Duel Log'!AD$2:AD$5455,$A867,'Duel Log'!AA$2:AA$5455,"Win")</f>
        <v>1</v>
      </c>
      <c r="E867" s="7" t="n">
        <f aca="false">COUNTIFS('Duel Log'!AD$2:AD$5455,$A867,'Duel Log'!AA$2:AA$5455,"Loss")</f>
        <v>0</v>
      </c>
      <c r="F867" s="7" t="n">
        <f aca="false">COUNTIFS('Duel Log'!AD$2:AD$5455,$A867,'Duel Log'!AA$2:AA$5455,"Draw")</f>
        <v>0</v>
      </c>
      <c r="G867" s="13" t="n">
        <f aca="false">IFERROR(D867/C867,"")</f>
        <v>1</v>
      </c>
    </row>
    <row r="868" customFormat="false" ht="15" hidden="false" customHeight="true" outlineLevel="0" collapsed="false">
      <c r="A868" s="7" t="s">
        <v>2085</v>
      </c>
      <c r="B868" s="7" t="s">
        <v>147</v>
      </c>
      <c r="C868" s="7" t="n">
        <f aca="false">COUNTIF('Duel Log'!AD$2:AD$5455,$A868)</f>
        <v>1</v>
      </c>
      <c r="D868" s="7" t="n">
        <f aca="false">COUNTIFS('Duel Log'!AD$2:AD$5455,$A868,'Duel Log'!AA$2:AA$5455,"Win")</f>
        <v>0</v>
      </c>
      <c r="E868" s="7" t="n">
        <f aca="false">COUNTIFS('Duel Log'!AD$2:AD$5455,$A868,'Duel Log'!AA$2:AA$5455,"Loss")</f>
        <v>1</v>
      </c>
      <c r="F868" s="7" t="n">
        <f aca="false">COUNTIFS('Duel Log'!AD$2:AD$5455,$A868,'Duel Log'!AA$2:AA$5455,"Draw")</f>
        <v>0</v>
      </c>
      <c r="G868" s="13" t="n">
        <f aca="false">IFERROR(D868/C868,"")</f>
        <v>0</v>
      </c>
    </row>
    <row r="869" customFormat="false" ht="15" hidden="false" customHeight="true" outlineLevel="0" collapsed="false">
      <c r="A869" s="7" t="s">
        <v>1099</v>
      </c>
      <c r="B869" s="7" t="s">
        <v>15631</v>
      </c>
      <c r="C869" s="7" t="n">
        <f aca="false">COUNTIF('Duel Log'!AD$2:AD$5455,$A869)</f>
        <v>2</v>
      </c>
      <c r="D869" s="7" t="n">
        <f aca="false">COUNTIFS('Duel Log'!AD$2:AD$5455,$A869,'Duel Log'!AA$2:AA$5455,"Win")</f>
        <v>1</v>
      </c>
      <c r="E869" s="7" t="n">
        <f aca="false">COUNTIFS('Duel Log'!AD$2:AD$5455,$A869,'Duel Log'!AA$2:AA$5455,"Loss")</f>
        <v>1</v>
      </c>
      <c r="F869" s="7" t="n">
        <f aca="false">COUNTIFS('Duel Log'!AD$2:AD$5455,$A869,'Duel Log'!AA$2:AA$5455,"Draw")</f>
        <v>0</v>
      </c>
      <c r="G869" s="13" t="n">
        <f aca="false">IFERROR(D869/C869,"")</f>
        <v>0.5</v>
      </c>
    </row>
    <row r="870" customFormat="false" ht="15" hidden="false" customHeight="true" outlineLevel="0" collapsed="false">
      <c r="A870" s="7" t="s">
        <v>1053</v>
      </c>
      <c r="B870" s="7" t="s">
        <v>567</v>
      </c>
      <c r="C870" s="7" t="n">
        <f aca="false">COUNTIF('Duel Log'!AD$2:AD$5455,$A870)</f>
        <v>1</v>
      </c>
      <c r="D870" s="7" t="n">
        <f aca="false">COUNTIFS('Duel Log'!AD$2:AD$5455,$A870,'Duel Log'!AA$2:AA$5455,"Win")</f>
        <v>0</v>
      </c>
      <c r="E870" s="7" t="n">
        <f aca="false">COUNTIFS('Duel Log'!AD$2:AD$5455,$A870,'Duel Log'!AA$2:AA$5455,"Loss")</f>
        <v>1</v>
      </c>
      <c r="F870" s="7" t="n">
        <f aca="false">COUNTIFS('Duel Log'!AD$2:AD$5455,$A870,'Duel Log'!AA$2:AA$5455,"Draw")</f>
        <v>0</v>
      </c>
      <c r="G870" s="13" t="n">
        <f aca="false">IFERROR(D870/C870,"")</f>
        <v>0</v>
      </c>
    </row>
    <row r="871" customFormat="false" ht="15" hidden="false" customHeight="true" outlineLevel="0" collapsed="false">
      <c r="A871" s="7" t="s">
        <v>9002</v>
      </c>
      <c r="B871" s="8" t="s">
        <v>2526</v>
      </c>
      <c r="C871" s="7" t="n">
        <f aca="false">COUNTIF('Duel Log'!AD$2:AD$5455,$A871)</f>
        <v>1</v>
      </c>
      <c r="D871" s="7" t="n">
        <f aca="false">COUNTIFS('Duel Log'!AD$2:AD$5455,$A871,'Duel Log'!AA$2:AA$5455,"Win")</f>
        <v>1</v>
      </c>
      <c r="E871" s="7" t="n">
        <f aca="false">COUNTIFS('Duel Log'!AD$2:AD$5455,$A871,'Duel Log'!AA$2:AA$5455,"Loss")</f>
        <v>0</v>
      </c>
      <c r="F871" s="7" t="n">
        <f aca="false">COUNTIFS('Duel Log'!AD$2:AD$5455,$A871,'Duel Log'!AA$2:AA$5455,"Draw")</f>
        <v>0</v>
      </c>
      <c r="G871" s="13" t="n">
        <f aca="false">IFERROR(D871/C871,"")</f>
        <v>1</v>
      </c>
    </row>
    <row r="872" customFormat="false" ht="15" hidden="false" customHeight="true" outlineLevel="0" collapsed="false">
      <c r="A872" s="7" t="s">
        <v>2322</v>
      </c>
      <c r="B872" s="7" t="s">
        <v>147</v>
      </c>
      <c r="C872" s="7" t="n">
        <f aca="false">COUNTIF('Duel Log'!AD$2:AD$5455,$A872)</f>
        <v>1</v>
      </c>
      <c r="D872" s="7" t="n">
        <f aca="false">COUNTIFS('Duel Log'!AD$2:AD$5455,$A872,'Duel Log'!AA$2:AA$5455,"Win")</f>
        <v>1</v>
      </c>
      <c r="E872" s="7" t="n">
        <f aca="false">COUNTIFS('Duel Log'!AD$2:AD$5455,$A872,'Duel Log'!AA$2:AA$5455,"Loss")</f>
        <v>0</v>
      </c>
      <c r="F872" s="7" t="n">
        <f aca="false">COUNTIFS('Duel Log'!AD$2:AD$5455,$A872,'Duel Log'!AA$2:AA$5455,"Draw")</f>
        <v>0</v>
      </c>
      <c r="G872" s="13" t="n">
        <f aca="false">IFERROR(D872/C872,"")</f>
        <v>1</v>
      </c>
    </row>
    <row r="873" customFormat="false" ht="15" hidden="false" customHeight="true" outlineLevel="0" collapsed="false">
      <c r="A873" s="7" t="s">
        <v>7513</v>
      </c>
      <c r="B873" s="7" t="s">
        <v>1721</v>
      </c>
      <c r="C873" s="7" t="n">
        <f aca="false">COUNTIF('Duel Log'!AD$2:AD$5455,$A873)</f>
        <v>1</v>
      </c>
      <c r="D873" s="7" t="n">
        <f aca="false">COUNTIFS('Duel Log'!AD$2:AD$5455,$A873,'Duel Log'!AA$2:AA$5455,"Win")</f>
        <v>0</v>
      </c>
      <c r="E873" s="7" t="n">
        <f aca="false">COUNTIFS('Duel Log'!AD$2:AD$5455,$A873,'Duel Log'!AA$2:AA$5455,"Loss")</f>
        <v>1</v>
      </c>
      <c r="F873" s="7" t="n">
        <f aca="false">COUNTIFS('Duel Log'!AD$2:AD$5455,$A873,'Duel Log'!AA$2:AA$5455,"Draw")</f>
        <v>0</v>
      </c>
      <c r="G873" s="13" t="n">
        <f aca="false">IFERROR(D873/C873,"")</f>
        <v>0</v>
      </c>
    </row>
    <row r="874" customFormat="false" ht="15" hidden="false" customHeight="true" outlineLevel="0" collapsed="false">
      <c r="A874" s="7" t="s">
        <v>5108</v>
      </c>
      <c r="B874" s="8" t="s">
        <v>15632</v>
      </c>
      <c r="C874" s="7" t="n">
        <f aca="false">COUNTIF('Duel Log'!AD$2:AD$5455,$A874)</f>
        <v>3</v>
      </c>
      <c r="D874" s="7" t="n">
        <f aca="false">COUNTIFS('Duel Log'!AD$2:AD$5455,$A874,'Duel Log'!AA$2:AA$5455,"Win")</f>
        <v>1</v>
      </c>
      <c r="E874" s="7" t="n">
        <f aca="false">COUNTIFS('Duel Log'!AD$2:AD$5455,$A874,'Duel Log'!AA$2:AA$5455,"Loss")</f>
        <v>2</v>
      </c>
      <c r="F874" s="7" t="n">
        <f aca="false">COUNTIFS('Duel Log'!AD$2:AD$5455,$A874,'Duel Log'!AA$2:AA$5455,"Draw")</f>
        <v>0</v>
      </c>
      <c r="G874" s="13" t="n">
        <f aca="false">IFERROR(D874/C874,"")</f>
        <v>0.333333333333333</v>
      </c>
    </row>
    <row r="875" customFormat="false" ht="15" hidden="false" customHeight="true" outlineLevel="0" collapsed="false">
      <c r="A875" s="7" t="s">
        <v>1822</v>
      </c>
      <c r="B875" s="7" t="s">
        <v>1432</v>
      </c>
      <c r="C875" s="7" t="n">
        <f aca="false">COUNTIF('Duel Log'!AD$2:AD$5455,$A875)</f>
        <v>1</v>
      </c>
      <c r="D875" s="7" t="n">
        <f aca="false">COUNTIFS('Duel Log'!AD$2:AD$5455,$A875,'Duel Log'!AA$2:AA$5455,"Win")</f>
        <v>0</v>
      </c>
      <c r="E875" s="7" t="n">
        <f aca="false">COUNTIFS('Duel Log'!AD$2:AD$5455,$A875,'Duel Log'!AA$2:AA$5455,"Loss")</f>
        <v>1</v>
      </c>
      <c r="F875" s="7" t="n">
        <f aca="false">COUNTIFS('Duel Log'!AD$2:AD$5455,$A875,'Duel Log'!AA$2:AA$5455,"Draw")</f>
        <v>0</v>
      </c>
      <c r="G875" s="13" t="n">
        <f aca="false">IFERROR(D875/C875,"")</f>
        <v>0</v>
      </c>
    </row>
    <row r="876" customFormat="false" ht="15" hidden="false" customHeight="true" outlineLevel="0" collapsed="false">
      <c r="A876" s="7" t="s">
        <v>3113</v>
      </c>
      <c r="B876" s="7" t="s">
        <v>15633</v>
      </c>
      <c r="C876" s="7" t="n">
        <f aca="false">COUNTIF('Duel Log'!AD$2:AD$5455,$A876)</f>
        <v>2</v>
      </c>
      <c r="D876" s="7" t="n">
        <f aca="false">COUNTIFS('Duel Log'!AD$2:AD$5455,$A876,'Duel Log'!AA$2:AA$5455,"Win")</f>
        <v>1</v>
      </c>
      <c r="E876" s="7" t="n">
        <f aca="false">COUNTIFS('Duel Log'!AD$2:AD$5455,$A876,'Duel Log'!AA$2:AA$5455,"Loss")</f>
        <v>1</v>
      </c>
      <c r="F876" s="7" t="n">
        <f aca="false">COUNTIFS('Duel Log'!AD$2:AD$5455,$A876,'Duel Log'!AA$2:AA$5455,"Draw")</f>
        <v>0</v>
      </c>
      <c r="G876" s="13" t="n">
        <f aca="false">IFERROR(D876/C876,"")</f>
        <v>0.5</v>
      </c>
    </row>
    <row r="877" customFormat="false" ht="15" hidden="false" customHeight="true" outlineLevel="0" collapsed="false">
      <c r="A877" s="7" t="s">
        <v>2548</v>
      </c>
      <c r="B877" s="7" t="s">
        <v>573</v>
      </c>
      <c r="C877" s="7" t="n">
        <f aca="false">COUNTIF('Duel Log'!AD$2:AD$5455,$A877)</f>
        <v>1</v>
      </c>
      <c r="D877" s="7" t="n">
        <f aca="false">COUNTIFS('Duel Log'!AD$2:AD$5455,$A877,'Duel Log'!AA$2:AA$5455,"Win")</f>
        <v>0</v>
      </c>
      <c r="E877" s="7" t="n">
        <f aca="false">COUNTIFS('Duel Log'!AD$2:AD$5455,$A877,'Duel Log'!AA$2:AA$5455,"Loss")</f>
        <v>1</v>
      </c>
      <c r="F877" s="7" t="n">
        <f aca="false">COUNTIFS('Duel Log'!AD$2:AD$5455,$A877,'Duel Log'!AA$2:AA$5455,"Draw")</f>
        <v>0</v>
      </c>
      <c r="G877" s="13" t="n">
        <f aca="false">IFERROR(D877/C877,"")</f>
        <v>0</v>
      </c>
    </row>
    <row r="878" customFormat="false" ht="15" hidden="false" customHeight="true" outlineLevel="0" collapsed="false">
      <c r="A878" s="7" t="s">
        <v>4380</v>
      </c>
      <c r="B878" s="7" t="s">
        <v>373</v>
      </c>
      <c r="C878" s="7" t="n">
        <f aca="false">COUNTIF('Duel Log'!AD$2:AD$5455,$A878)</f>
        <v>1</v>
      </c>
      <c r="D878" s="7" t="n">
        <f aca="false">COUNTIFS('Duel Log'!AD$2:AD$5455,$A878,'Duel Log'!AA$2:AA$5455,"Win")</f>
        <v>1</v>
      </c>
      <c r="E878" s="7" t="n">
        <f aca="false">COUNTIFS('Duel Log'!AD$2:AD$5455,$A878,'Duel Log'!AA$2:AA$5455,"Loss")</f>
        <v>0</v>
      </c>
      <c r="F878" s="7" t="n">
        <f aca="false">COUNTIFS('Duel Log'!AD$2:AD$5455,$A878,'Duel Log'!AA$2:AA$5455,"Draw")</f>
        <v>0</v>
      </c>
      <c r="G878" s="13" t="n">
        <f aca="false">IFERROR(D878/C878,"")</f>
        <v>1</v>
      </c>
    </row>
    <row r="879" customFormat="false" ht="15" hidden="false" customHeight="true" outlineLevel="0" collapsed="false">
      <c r="A879" s="7" t="s">
        <v>2156</v>
      </c>
      <c r="B879" s="7" t="s">
        <v>15634</v>
      </c>
      <c r="C879" s="7" t="n">
        <f aca="false">COUNTIF('Duel Log'!AD$2:AD$5455,$A879)</f>
        <v>2</v>
      </c>
      <c r="D879" s="7" t="n">
        <f aca="false">COUNTIFS('Duel Log'!AD$2:AD$5455,$A879,'Duel Log'!AA$2:AA$5455,"Win")</f>
        <v>1</v>
      </c>
      <c r="E879" s="7" t="n">
        <f aca="false">COUNTIFS('Duel Log'!AD$2:AD$5455,$A879,'Duel Log'!AA$2:AA$5455,"Loss")</f>
        <v>1</v>
      </c>
      <c r="F879" s="7" t="n">
        <f aca="false">COUNTIFS('Duel Log'!AD$2:AD$5455,$A879,'Duel Log'!AA$2:AA$5455,"Draw")</f>
        <v>0</v>
      </c>
      <c r="G879" s="13" t="n">
        <f aca="false">IFERROR(D879/C879,"")</f>
        <v>0.5</v>
      </c>
    </row>
    <row r="880" customFormat="false" ht="15" hidden="false" customHeight="true" outlineLevel="0" collapsed="false">
      <c r="A880" s="7" t="s">
        <v>2988</v>
      </c>
      <c r="B880" s="7" t="s">
        <v>15635</v>
      </c>
      <c r="C880" s="7" t="n">
        <f aca="false">COUNTIF('Duel Log'!AD$2:AD$5455,$A880)</f>
        <v>2</v>
      </c>
      <c r="D880" s="7" t="n">
        <f aca="false">COUNTIFS('Duel Log'!AD$2:AD$5455,$A880,'Duel Log'!AA$2:AA$5455,"Win")</f>
        <v>2</v>
      </c>
      <c r="E880" s="7" t="n">
        <f aca="false">COUNTIFS('Duel Log'!AD$2:AD$5455,$A880,'Duel Log'!AA$2:AA$5455,"Loss")</f>
        <v>0</v>
      </c>
      <c r="F880" s="7" t="n">
        <f aca="false">COUNTIFS('Duel Log'!AD$2:AD$5455,$A880,'Duel Log'!AA$2:AA$5455,"Draw")</f>
        <v>0</v>
      </c>
      <c r="G880" s="13" t="n">
        <f aca="false">IFERROR(D880/C880,"")</f>
        <v>1</v>
      </c>
    </row>
    <row r="881" customFormat="false" ht="15" hidden="false" customHeight="true" outlineLevel="0" collapsed="false">
      <c r="A881" s="7" t="s">
        <v>1817</v>
      </c>
      <c r="B881" s="8" t="s">
        <v>558</v>
      </c>
      <c r="C881" s="7" t="n">
        <f aca="false">COUNTIF('Duel Log'!AD$2:AD$5455,$A881)</f>
        <v>1</v>
      </c>
      <c r="D881" s="7" t="n">
        <f aca="false">COUNTIFS('Duel Log'!AD$2:AD$5455,$A881,'Duel Log'!AA$2:AA$5455,"Win")</f>
        <v>0</v>
      </c>
      <c r="E881" s="7" t="n">
        <f aca="false">COUNTIFS('Duel Log'!AD$2:AD$5455,$A881,'Duel Log'!AA$2:AA$5455,"Loss")</f>
        <v>1</v>
      </c>
      <c r="F881" s="7" t="n">
        <f aca="false">COUNTIFS('Duel Log'!AD$2:AD$5455,$A881,'Duel Log'!AA$2:AA$5455,"Draw")</f>
        <v>0</v>
      </c>
      <c r="G881" s="13" t="n">
        <f aca="false">IFERROR(D881/C881,"")</f>
        <v>0</v>
      </c>
    </row>
    <row r="882" customFormat="false" ht="15" hidden="false" customHeight="true" outlineLevel="0" collapsed="false">
      <c r="A882" s="7" t="s">
        <v>739</v>
      </c>
      <c r="B882" s="7" t="s">
        <v>733</v>
      </c>
      <c r="C882" s="7" t="n">
        <f aca="false">COUNTIF('Duel Log'!AD$2:AD$5455,$A882)</f>
        <v>1</v>
      </c>
      <c r="D882" s="7" t="n">
        <f aca="false">COUNTIFS('Duel Log'!AD$2:AD$5455,$A882,'Duel Log'!AA$2:AA$5455,"Win")</f>
        <v>0</v>
      </c>
      <c r="E882" s="7" t="n">
        <f aca="false">COUNTIFS('Duel Log'!AD$2:AD$5455,$A882,'Duel Log'!AA$2:AA$5455,"Loss")</f>
        <v>1</v>
      </c>
      <c r="F882" s="7" t="n">
        <f aca="false">COUNTIFS('Duel Log'!AD$2:AD$5455,$A882,'Duel Log'!AA$2:AA$5455,"Draw")</f>
        <v>0</v>
      </c>
      <c r="G882" s="13" t="n">
        <f aca="false">IFERROR(D882/C882,"")</f>
        <v>0</v>
      </c>
    </row>
    <row r="883" customFormat="false" ht="15" hidden="false" customHeight="true" outlineLevel="0" collapsed="false">
      <c r="A883" s="7" t="s">
        <v>8988</v>
      </c>
      <c r="B883" s="8" t="s">
        <v>2526</v>
      </c>
      <c r="C883" s="7" t="n">
        <f aca="false">COUNTIF('Duel Log'!AD$2:AD$5455,$A883)</f>
        <v>1</v>
      </c>
      <c r="D883" s="7" t="n">
        <f aca="false">COUNTIFS('Duel Log'!AD$2:AD$5455,$A883,'Duel Log'!AA$2:AA$5455,"Win")</f>
        <v>1</v>
      </c>
      <c r="E883" s="7" t="n">
        <f aca="false">COUNTIFS('Duel Log'!AD$2:AD$5455,$A883,'Duel Log'!AA$2:AA$5455,"Loss")</f>
        <v>0</v>
      </c>
      <c r="F883" s="7" t="n">
        <f aca="false">COUNTIFS('Duel Log'!AD$2:AD$5455,$A883,'Duel Log'!AA$2:AA$5455,"Draw")</f>
        <v>0</v>
      </c>
      <c r="G883" s="13" t="n">
        <f aca="false">IFERROR(D883/C883,"")</f>
        <v>1</v>
      </c>
    </row>
    <row r="884" customFormat="false" ht="15" hidden="false" customHeight="true" outlineLevel="0" collapsed="false">
      <c r="A884" s="7" t="s">
        <v>7701</v>
      </c>
      <c r="B884" s="7" t="s">
        <v>15636</v>
      </c>
      <c r="C884" s="7" t="n">
        <f aca="false">COUNTIF('Duel Log'!AD$2:AD$5455,$A884)</f>
        <v>2</v>
      </c>
      <c r="D884" s="7" t="n">
        <f aca="false">COUNTIFS('Duel Log'!AD$2:AD$5455,$A884,'Duel Log'!AA$2:AA$5455,"Win")</f>
        <v>2</v>
      </c>
      <c r="E884" s="7" t="n">
        <f aca="false">COUNTIFS('Duel Log'!AD$2:AD$5455,$A884,'Duel Log'!AA$2:AA$5455,"Loss")</f>
        <v>0</v>
      </c>
      <c r="F884" s="7" t="n">
        <f aca="false">COUNTIFS('Duel Log'!AD$2:AD$5455,$A884,'Duel Log'!AA$2:AA$5455,"Draw")</f>
        <v>0</v>
      </c>
      <c r="G884" s="13" t="n">
        <f aca="false">IFERROR(D884/C884,"")</f>
        <v>1</v>
      </c>
    </row>
    <row r="885" customFormat="false" ht="15" hidden="false" customHeight="true" outlineLevel="0" collapsed="false">
      <c r="A885" s="7" t="s">
        <v>1468</v>
      </c>
      <c r="B885" s="7" t="s">
        <v>15637</v>
      </c>
      <c r="C885" s="7" t="n">
        <f aca="false">COUNTIF('Duel Log'!AD$2:AD$5455,$A885)</f>
        <v>5</v>
      </c>
      <c r="D885" s="7" t="n">
        <f aca="false">COUNTIFS('Duel Log'!AD$2:AD$5455,$A885,'Duel Log'!AA$2:AA$5455,"Win")</f>
        <v>3</v>
      </c>
      <c r="E885" s="7" t="n">
        <f aca="false">COUNTIFS('Duel Log'!AD$2:AD$5455,$A885,'Duel Log'!AA$2:AA$5455,"Loss")</f>
        <v>2</v>
      </c>
      <c r="F885" s="7" t="n">
        <f aca="false">COUNTIFS('Duel Log'!AD$2:AD$5455,$A885,'Duel Log'!AA$2:AA$5455,"Draw")</f>
        <v>0</v>
      </c>
      <c r="G885" s="13" t="n">
        <f aca="false">IFERROR(D885/C885,"")</f>
        <v>0.6</v>
      </c>
    </row>
    <row r="886" customFormat="false" ht="15" hidden="false" customHeight="true" outlineLevel="0" collapsed="false">
      <c r="A886" s="7" t="s">
        <v>1280</v>
      </c>
      <c r="B886" s="7" t="s">
        <v>15638</v>
      </c>
      <c r="C886" s="7" t="n">
        <f aca="false">COUNTIF('Duel Log'!AD$2:AD$5455,$A886)</f>
        <v>2</v>
      </c>
      <c r="D886" s="7" t="n">
        <f aca="false">COUNTIFS('Duel Log'!AD$2:AD$5455,$A886,'Duel Log'!AA$2:AA$5455,"Win")</f>
        <v>0</v>
      </c>
      <c r="E886" s="7" t="n">
        <f aca="false">COUNTIFS('Duel Log'!AD$2:AD$5455,$A886,'Duel Log'!AA$2:AA$5455,"Loss")</f>
        <v>2</v>
      </c>
      <c r="F886" s="7" t="n">
        <f aca="false">COUNTIFS('Duel Log'!AD$2:AD$5455,$A886,'Duel Log'!AA$2:AA$5455,"Draw")</f>
        <v>0</v>
      </c>
      <c r="G886" s="13" t="n">
        <f aca="false">IFERROR(D886/C886,"")</f>
        <v>0</v>
      </c>
    </row>
    <row r="887" customFormat="false" ht="15" hidden="false" customHeight="true" outlineLevel="0" collapsed="false">
      <c r="A887" s="7" t="s">
        <v>3409</v>
      </c>
      <c r="B887" s="7" t="s">
        <v>2789</v>
      </c>
      <c r="C887" s="7" t="n">
        <f aca="false">COUNTIF('Duel Log'!AD$2:AD$5455,$A887)</f>
        <v>1</v>
      </c>
      <c r="D887" s="7" t="n">
        <f aca="false">COUNTIFS('Duel Log'!AD$2:AD$5455,$A887,'Duel Log'!AA$2:AA$5455,"Win")</f>
        <v>1</v>
      </c>
      <c r="E887" s="7" t="n">
        <f aca="false">COUNTIFS('Duel Log'!AD$2:AD$5455,$A887,'Duel Log'!AA$2:AA$5455,"Loss")</f>
        <v>0</v>
      </c>
      <c r="F887" s="7" t="n">
        <f aca="false">COUNTIFS('Duel Log'!AD$2:AD$5455,$A887,'Duel Log'!AA$2:AA$5455,"Draw")</f>
        <v>0</v>
      </c>
      <c r="G887" s="13" t="n">
        <f aca="false">IFERROR(D887/C887,"")</f>
        <v>1</v>
      </c>
    </row>
    <row r="888" customFormat="false" ht="15" hidden="false" customHeight="true" outlineLevel="0" collapsed="false">
      <c r="A888" s="7" t="s">
        <v>1371</v>
      </c>
      <c r="B888" s="8" t="s">
        <v>558</v>
      </c>
      <c r="C888" s="7" t="n">
        <f aca="false">COUNTIF('Duel Log'!AD$2:AD$5455,$A888)</f>
        <v>1</v>
      </c>
      <c r="D888" s="7" t="n">
        <f aca="false">COUNTIFS('Duel Log'!AD$2:AD$5455,$A888,'Duel Log'!AA$2:AA$5455,"Win")</f>
        <v>0</v>
      </c>
      <c r="E888" s="7" t="n">
        <f aca="false">COUNTIFS('Duel Log'!AD$2:AD$5455,$A888,'Duel Log'!AA$2:AA$5455,"Loss")</f>
        <v>1</v>
      </c>
      <c r="F888" s="7" t="n">
        <f aca="false">COUNTIFS('Duel Log'!AD$2:AD$5455,$A888,'Duel Log'!AA$2:AA$5455,"Draw")</f>
        <v>0</v>
      </c>
      <c r="G888" s="13" t="n">
        <f aca="false">IFERROR(D888/C888,"")</f>
        <v>0</v>
      </c>
    </row>
    <row r="889" customFormat="false" ht="15" hidden="false" customHeight="true" outlineLevel="0" collapsed="false">
      <c r="A889" s="7" t="s">
        <v>5382</v>
      </c>
      <c r="B889" s="7" t="s">
        <v>709</v>
      </c>
      <c r="C889" s="7" t="n">
        <f aca="false">COUNTIF('Duel Log'!AD$2:AD$5455,$A889)</f>
        <v>1</v>
      </c>
      <c r="D889" s="7" t="n">
        <f aca="false">COUNTIFS('Duel Log'!AD$2:AD$5455,$A889,'Duel Log'!AA$2:AA$5455,"Win")</f>
        <v>1</v>
      </c>
      <c r="E889" s="7" t="n">
        <f aca="false">COUNTIFS('Duel Log'!AD$2:AD$5455,$A889,'Duel Log'!AA$2:AA$5455,"Loss")</f>
        <v>0</v>
      </c>
      <c r="F889" s="7" t="n">
        <f aca="false">COUNTIFS('Duel Log'!AD$2:AD$5455,$A889,'Duel Log'!AA$2:AA$5455,"Draw")</f>
        <v>0</v>
      </c>
      <c r="G889" s="13" t="n">
        <f aca="false">IFERROR(D889/C889,"")</f>
        <v>1</v>
      </c>
    </row>
    <row r="890" customFormat="false" ht="15" hidden="false" customHeight="true" outlineLevel="0" collapsed="false">
      <c r="A890" s="7" t="s">
        <v>6303</v>
      </c>
      <c r="B890" s="7" t="s">
        <v>2001</v>
      </c>
      <c r="C890" s="7" t="n">
        <f aca="false">COUNTIF('Duel Log'!AD$2:AD$5455,$A890)</f>
        <v>1</v>
      </c>
      <c r="D890" s="7" t="n">
        <f aca="false">COUNTIFS('Duel Log'!AD$2:AD$5455,$A890,'Duel Log'!AA$2:AA$5455,"Win")</f>
        <v>0</v>
      </c>
      <c r="E890" s="7" t="n">
        <f aca="false">COUNTIFS('Duel Log'!AD$2:AD$5455,$A890,'Duel Log'!AA$2:AA$5455,"Loss")</f>
        <v>1</v>
      </c>
      <c r="F890" s="7" t="n">
        <f aca="false">COUNTIFS('Duel Log'!AD$2:AD$5455,$A890,'Duel Log'!AA$2:AA$5455,"Draw")</f>
        <v>0</v>
      </c>
      <c r="G890" s="13" t="n">
        <f aca="false">IFERROR(D890/C890,"")</f>
        <v>0</v>
      </c>
    </row>
    <row r="891" customFormat="false" ht="15" hidden="false" customHeight="true" outlineLevel="0" collapsed="false">
      <c r="A891" s="7" t="s">
        <v>1362</v>
      </c>
      <c r="B891" s="7" t="s">
        <v>1283</v>
      </c>
      <c r="C891" s="7" t="n">
        <f aca="false">COUNTIF('Duel Log'!AD$2:AD$5455,$A891)</f>
        <v>1</v>
      </c>
      <c r="D891" s="7" t="n">
        <f aca="false">COUNTIFS('Duel Log'!AD$2:AD$5455,$A891,'Duel Log'!AA$2:AA$5455,"Win")</f>
        <v>1</v>
      </c>
      <c r="E891" s="7" t="n">
        <f aca="false">COUNTIFS('Duel Log'!AD$2:AD$5455,$A891,'Duel Log'!AA$2:AA$5455,"Loss")</f>
        <v>0</v>
      </c>
      <c r="F891" s="7" t="n">
        <f aca="false">COUNTIFS('Duel Log'!AD$2:AD$5455,$A891,'Duel Log'!AA$2:AA$5455,"Draw")</f>
        <v>0</v>
      </c>
      <c r="G891" s="13" t="n">
        <f aca="false">IFERROR(D891/C891,"")</f>
        <v>1</v>
      </c>
    </row>
    <row r="892" customFormat="false" ht="15" hidden="false" customHeight="true" outlineLevel="0" collapsed="false">
      <c r="A892" s="7" t="s">
        <v>3623</v>
      </c>
      <c r="B892" s="7" t="s">
        <v>2904</v>
      </c>
      <c r="C892" s="7" t="n">
        <f aca="false">COUNTIF('Duel Log'!AD$2:AD$5455,$A892)</f>
        <v>1</v>
      </c>
      <c r="D892" s="7" t="n">
        <f aca="false">COUNTIFS('Duel Log'!AD$2:AD$5455,$A892,'Duel Log'!AA$2:AA$5455,"Win")</f>
        <v>1</v>
      </c>
      <c r="E892" s="7" t="n">
        <f aca="false">COUNTIFS('Duel Log'!AD$2:AD$5455,$A892,'Duel Log'!AA$2:AA$5455,"Loss")</f>
        <v>0</v>
      </c>
      <c r="F892" s="7" t="n">
        <f aca="false">COUNTIFS('Duel Log'!AD$2:AD$5455,$A892,'Duel Log'!AA$2:AA$5455,"Draw")</f>
        <v>0</v>
      </c>
      <c r="G892" s="13" t="n">
        <f aca="false">IFERROR(D892/C892,"")</f>
        <v>1</v>
      </c>
    </row>
    <row r="893" customFormat="false" ht="15" hidden="false" customHeight="true" outlineLevel="0" collapsed="false">
      <c r="A893" s="7" t="s">
        <v>6495</v>
      </c>
      <c r="B893" s="7" t="s">
        <v>1066</v>
      </c>
      <c r="C893" s="7" t="n">
        <f aca="false">COUNTIF('Duel Log'!AD$2:AD$5455,$A893)</f>
        <v>1</v>
      </c>
      <c r="D893" s="7" t="n">
        <f aca="false">COUNTIFS('Duel Log'!AD$2:AD$5455,$A893,'Duel Log'!AA$2:AA$5455,"Win")</f>
        <v>1</v>
      </c>
      <c r="E893" s="7" t="n">
        <f aca="false">COUNTIFS('Duel Log'!AD$2:AD$5455,$A893,'Duel Log'!AA$2:AA$5455,"Loss")</f>
        <v>0</v>
      </c>
      <c r="F893" s="7" t="n">
        <f aca="false">COUNTIFS('Duel Log'!AD$2:AD$5455,$A893,'Duel Log'!AA$2:AA$5455,"Draw")</f>
        <v>0</v>
      </c>
      <c r="G893" s="13" t="n">
        <f aca="false">IFERROR(D893/C893,"")</f>
        <v>1</v>
      </c>
    </row>
    <row r="894" customFormat="false" ht="15" hidden="false" customHeight="true" outlineLevel="0" collapsed="false">
      <c r="A894" s="7" t="s">
        <v>3803</v>
      </c>
      <c r="B894" s="7" t="s">
        <v>2926</v>
      </c>
      <c r="C894" s="7" t="n">
        <f aca="false">COUNTIF('Duel Log'!AD$2:AD$5455,$A894)</f>
        <v>1</v>
      </c>
      <c r="D894" s="7" t="n">
        <f aca="false">COUNTIFS('Duel Log'!AD$2:AD$5455,$A894,'Duel Log'!AA$2:AA$5455,"Win")</f>
        <v>0</v>
      </c>
      <c r="E894" s="7" t="n">
        <f aca="false">COUNTIFS('Duel Log'!AD$2:AD$5455,$A894,'Duel Log'!AA$2:AA$5455,"Loss")</f>
        <v>1</v>
      </c>
      <c r="F894" s="7" t="n">
        <f aca="false">COUNTIFS('Duel Log'!AD$2:AD$5455,$A894,'Duel Log'!AA$2:AA$5455,"Draw")</f>
        <v>0</v>
      </c>
      <c r="G894" s="13" t="n">
        <f aca="false">IFERROR(D894/C894,"")</f>
        <v>0</v>
      </c>
    </row>
    <row r="895" customFormat="false" ht="15" hidden="false" customHeight="true" outlineLevel="0" collapsed="false">
      <c r="A895" s="7" t="s">
        <v>2334</v>
      </c>
      <c r="B895" s="7" t="s">
        <v>2328</v>
      </c>
      <c r="C895" s="7" t="n">
        <f aca="false">COUNTIF('Duel Log'!AD$2:AD$5455,$A895)</f>
        <v>1</v>
      </c>
      <c r="D895" s="7" t="n">
        <f aca="false">COUNTIFS('Duel Log'!AD$2:AD$5455,$A895,'Duel Log'!AA$2:AA$5455,"Win")</f>
        <v>1</v>
      </c>
      <c r="E895" s="7" t="n">
        <f aca="false">COUNTIFS('Duel Log'!AD$2:AD$5455,$A895,'Duel Log'!AA$2:AA$5455,"Loss")</f>
        <v>0</v>
      </c>
      <c r="F895" s="7" t="n">
        <f aca="false">COUNTIFS('Duel Log'!AD$2:AD$5455,$A895,'Duel Log'!AA$2:AA$5455,"Draw")</f>
        <v>0</v>
      </c>
      <c r="G895" s="13" t="n">
        <f aca="false">IFERROR(D895/C895,"")</f>
        <v>1</v>
      </c>
    </row>
    <row r="896" customFormat="false" ht="15" hidden="false" customHeight="true" outlineLevel="0" collapsed="false">
      <c r="A896" s="7" t="s">
        <v>7017</v>
      </c>
      <c r="B896" s="7" t="s">
        <v>895</v>
      </c>
      <c r="C896" s="7" t="n">
        <f aca="false">COUNTIF('Duel Log'!AD$2:AD$5455,$A896)</f>
        <v>1</v>
      </c>
      <c r="D896" s="7" t="n">
        <f aca="false">COUNTIFS('Duel Log'!AD$2:AD$5455,$A896,'Duel Log'!AA$2:AA$5455,"Win")</f>
        <v>0</v>
      </c>
      <c r="E896" s="7" t="n">
        <f aca="false">COUNTIFS('Duel Log'!AD$2:AD$5455,$A896,'Duel Log'!AA$2:AA$5455,"Loss")</f>
        <v>1</v>
      </c>
      <c r="F896" s="7" t="n">
        <f aca="false">COUNTIFS('Duel Log'!AD$2:AD$5455,$A896,'Duel Log'!AA$2:AA$5455,"Draw")</f>
        <v>0</v>
      </c>
      <c r="G896" s="13" t="n">
        <f aca="false">IFERROR(D896/C896,"")</f>
        <v>0</v>
      </c>
    </row>
    <row r="897" customFormat="false" ht="15" hidden="false" customHeight="true" outlineLevel="0" collapsed="false">
      <c r="A897" s="7" t="s">
        <v>3218</v>
      </c>
      <c r="B897" s="7" t="s">
        <v>2001</v>
      </c>
      <c r="C897" s="7" t="n">
        <f aca="false">COUNTIF('Duel Log'!AD$2:AD$5455,$A897)</f>
        <v>1</v>
      </c>
      <c r="D897" s="7" t="n">
        <f aca="false">COUNTIFS('Duel Log'!AD$2:AD$5455,$A897,'Duel Log'!AA$2:AA$5455,"Win")</f>
        <v>0</v>
      </c>
      <c r="E897" s="7" t="n">
        <f aca="false">COUNTIFS('Duel Log'!AD$2:AD$5455,$A897,'Duel Log'!AA$2:AA$5455,"Loss")</f>
        <v>1</v>
      </c>
      <c r="F897" s="7" t="n">
        <f aca="false">COUNTIFS('Duel Log'!AD$2:AD$5455,$A897,'Duel Log'!AA$2:AA$5455,"Draw")</f>
        <v>0</v>
      </c>
      <c r="G897" s="13" t="n">
        <f aca="false">IFERROR(D897/C897,"")</f>
        <v>0</v>
      </c>
    </row>
    <row r="898" customFormat="false" ht="15" hidden="false" customHeight="true" outlineLevel="0" collapsed="false">
      <c r="A898" s="7" t="s">
        <v>852</v>
      </c>
      <c r="B898" s="7" t="s">
        <v>772</v>
      </c>
      <c r="C898" s="7" t="n">
        <f aca="false">COUNTIF('Duel Log'!AD$2:AD$5455,$A898)</f>
        <v>1</v>
      </c>
      <c r="D898" s="7" t="n">
        <f aca="false">COUNTIFS('Duel Log'!AD$2:AD$5455,$A898,'Duel Log'!AA$2:AA$5455,"Win")</f>
        <v>0</v>
      </c>
      <c r="E898" s="7" t="n">
        <f aca="false">COUNTIFS('Duel Log'!AD$2:AD$5455,$A898,'Duel Log'!AA$2:AA$5455,"Loss")</f>
        <v>1</v>
      </c>
      <c r="F898" s="7" t="n">
        <f aca="false">COUNTIFS('Duel Log'!AD$2:AD$5455,$A898,'Duel Log'!AA$2:AA$5455,"Draw")</f>
        <v>0</v>
      </c>
      <c r="G898" s="13" t="n">
        <f aca="false">IFERROR(D898/C898,"")</f>
        <v>0</v>
      </c>
    </row>
    <row r="899" customFormat="false" ht="15" hidden="false" customHeight="true" outlineLevel="0" collapsed="false">
      <c r="A899" s="7" t="s">
        <v>3198</v>
      </c>
      <c r="B899" s="7" t="s">
        <v>1213</v>
      </c>
      <c r="C899" s="7" t="n">
        <f aca="false">COUNTIF('Duel Log'!AD$2:AD$5455,$A899)</f>
        <v>1</v>
      </c>
      <c r="D899" s="7" t="n">
        <f aca="false">COUNTIFS('Duel Log'!AD$2:AD$5455,$A899,'Duel Log'!AA$2:AA$5455,"Win")</f>
        <v>1</v>
      </c>
      <c r="E899" s="7" t="n">
        <f aca="false">COUNTIFS('Duel Log'!AD$2:AD$5455,$A899,'Duel Log'!AA$2:AA$5455,"Loss")</f>
        <v>0</v>
      </c>
      <c r="F899" s="7" t="n">
        <f aca="false">COUNTIFS('Duel Log'!AD$2:AD$5455,$A899,'Duel Log'!AA$2:AA$5455,"Draw")</f>
        <v>0</v>
      </c>
      <c r="G899" s="13" t="n">
        <f aca="false">IFERROR(D899/C899,"")</f>
        <v>1</v>
      </c>
    </row>
    <row r="900" customFormat="false" ht="15" hidden="false" customHeight="true" outlineLevel="0" collapsed="false">
      <c r="A900" s="7" t="s">
        <v>1297</v>
      </c>
      <c r="B900" s="7" t="s">
        <v>1283</v>
      </c>
      <c r="C900" s="7" t="n">
        <f aca="false">COUNTIF('Duel Log'!AD$2:AD$5455,$A900)</f>
        <v>1</v>
      </c>
      <c r="D900" s="7" t="n">
        <f aca="false">COUNTIFS('Duel Log'!AD$2:AD$5455,$A900,'Duel Log'!AA$2:AA$5455,"Win")</f>
        <v>0</v>
      </c>
      <c r="E900" s="7" t="n">
        <f aca="false">COUNTIFS('Duel Log'!AD$2:AD$5455,$A900,'Duel Log'!AA$2:AA$5455,"Loss")</f>
        <v>1</v>
      </c>
      <c r="F900" s="7" t="n">
        <f aca="false">COUNTIFS('Duel Log'!AD$2:AD$5455,$A900,'Duel Log'!AA$2:AA$5455,"Draw")</f>
        <v>0</v>
      </c>
      <c r="G900" s="13" t="n">
        <f aca="false">IFERROR(D900/C900,"")</f>
        <v>0</v>
      </c>
    </row>
    <row r="901" customFormat="false" ht="15" hidden="false" customHeight="true" outlineLevel="0" collapsed="false">
      <c r="A901" s="7" t="s">
        <v>5124</v>
      </c>
      <c r="B901" s="7" t="s">
        <v>15639</v>
      </c>
      <c r="C901" s="7" t="n">
        <f aca="false">COUNTIF('Duel Log'!AD$2:AD$5455,$A901)</f>
        <v>2</v>
      </c>
      <c r="D901" s="7" t="n">
        <f aca="false">COUNTIFS('Duel Log'!AD$2:AD$5455,$A901,'Duel Log'!AA$2:AA$5455,"Win")</f>
        <v>1</v>
      </c>
      <c r="E901" s="7" t="n">
        <f aca="false">COUNTIFS('Duel Log'!AD$2:AD$5455,$A901,'Duel Log'!AA$2:AA$5455,"Loss")</f>
        <v>1</v>
      </c>
      <c r="F901" s="7" t="n">
        <f aca="false">COUNTIFS('Duel Log'!AD$2:AD$5455,$A901,'Duel Log'!AA$2:AA$5455,"Draw")</f>
        <v>0</v>
      </c>
      <c r="G901" s="13" t="n">
        <f aca="false">IFERROR(D901/C901,"")</f>
        <v>0.5</v>
      </c>
    </row>
    <row r="902" customFormat="false" ht="15" hidden="false" customHeight="true" outlineLevel="0" collapsed="false">
      <c r="A902" s="7" t="s">
        <v>840</v>
      </c>
      <c r="B902" s="7" t="s">
        <v>15640</v>
      </c>
      <c r="C902" s="7" t="n">
        <f aca="false">COUNTIF('Duel Log'!AD$2:AD$5455,$A902)</f>
        <v>23</v>
      </c>
      <c r="D902" s="7" t="n">
        <f aca="false">COUNTIFS('Duel Log'!AD$2:AD$5455,$A902,'Duel Log'!AA$2:AA$5455,"Win")</f>
        <v>16</v>
      </c>
      <c r="E902" s="7" t="n">
        <f aca="false">COUNTIFS('Duel Log'!AD$2:AD$5455,$A902,'Duel Log'!AA$2:AA$5455,"Loss")</f>
        <v>7</v>
      </c>
      <c r="F902" s="7" t="n">
        <f aca="false">COUNTIFS('Duel Log'!AD$2:AD$5455,$A902,'Duel Log'!AA$2:AA$5455,"Draw")</f>
        <v>0</v>
      </c>
      <c r="G902" s="13" t="n">
        <f aca="false">IFERROR(D902/C902,"")</f>
        <v>0.695652173913044</v>
      </c>
    </row>
    <row r="903" customFormat="false" ht="15" hidden="false" customHeight="true" outlineLevel="0" collapsed="false">
      <c r="A903" s="7" t="s">
        <v>6449</v>
      </c>
      <c r="B903" s="7" t="s">
        <v>1066</v>
      </c>
      <c r="C903" s="7" t="n">
        <f aca="false">COUNTIF('Duel Log'!AD$2:AD$5455,$A903)</f>
        <v>1</v>
      </c>
      <c r="D903" s="7" t="n">
        <f aca="false">COUNTIFS('Duel Log'!AD$2:AD$5455,$A903,'Duel Log'!AA$2:AA$5455,"Win")</f>
        <v>1</v>
      </c>
      <c r="E903" s="7" t="n">
        <f aca="false">COUNTIFS('Duel Log'!AD$2:AD$5455,$A903,'Duel Log'!AA$2:AA$5455,"Loss")</f>
        <v>0</v>
      </c>
      <c r="F903" s="7" t="n">
        <f aca="false">COUNTIFS('Duel Log'!AD$2:AD$5455,$A903,'Duel Log'!AA$2:AA$5455,"Draw")</f>
        <v>0</v>
      </c>
      <c r="G903" s="13" t="n">
        <f aca="false">IFERROR(D903/C903,"")</f>
        <v>1</v>
      </c>
    </row>
    <row r="904" customFormat="false" ht="15" hidden="false" customHeight="true" outlineLevel="0" collapsed="false">
      <c r="A904" s="7" t="s">
        <v>1617</v>
      </c>
      <c r="B904" s="7" t="s">
        <v>1010</v>
      </c>
      <c r="C904" s="7" t="n">
        <f aca="false">COUNTIF('Duel Log'!AD$2:AD$5455,$A904)</f>
        <v>1</v>
      </c>
      <c r="D904" s="7" t="n">
        <f aca="false">COUNTIFS('Duel Log'!AD$2:AD$5455,$A904,'Duel Log'!AA$2:AA$5455,"Win")</f>
        <v>0</v>
      </c>
      <c r="E904" s="7" t="n">
        <f aca="false">COUNTIFS('Duel Log'!AD$2:AD$5455,$A904,'Duel Log'!AA$2:AA$5455,"Loss")</f>
        <v>1</v>
      </c>
      <c r="F904" s="7" t="n">
        <f aca="false">COUNTIFS('Duel Log'!AD$2:AD$5455,$A904,'Duel Log'!AA$2:AA$5455,"Draw")</f>
        <v>0</v>
      </c>
      <c r="G904" s="13" t="n">
        <f aca="false">IFERROR(D904/C904,"")</f>
        <v>0</v>
      </c>
    </row>
    <row r="905" customFormat="false" ht="15" hidden="false" customHeight="true" outlineLevel="0" collapsed="false">
      <c r="A905" s="7" t="s">
        <v>5892</v>
      </c>
      <c r="B905" s="7" t="s">
        <v>198</v>
      </c>
      <c r="C905" s="7" t="n">
        <f aca="false">COUNTIF('Duel Log'!AD$2:AD$5455,$A905)</f>
        <v>1</v>
      </c>
      <c r="D905" s="7" t="n">
        <f aca="false">COUNTIFS('Duel Log'!AD$2:AD$5455,$A905,'Duel Log'!AA$2:AA$5455,"Win")</f>
        <v>1</v>
      </c>
      <c r="E905" s="7" t="n">
        <f aca="false">COUNTIFS('Duel Log'!AD$2:AD$5455,$A905,'Duel Log'!AA$2:AA$5455,"Loss")</f>
        <v>0</v>
      </c>
      <c r="F905" s="7" t="n">
        <f aca="false">COUNTIFS('Duel Log'!AD$2:AD$5455,$A905,'Duel Log'!AA$2:AA$5455,"Draw")</f>
        <v>0</v>
      </c>
      <c r="G905" s="13" t="n">
        <f aca="false">IFERROR(D905/C905,"")</f>
        <v>1</v>
      </c>
    </row>
    <row r="906" customFormat="false" ht="15" hidden="false" customHeight="true" outlineLevel="0" collapsed="false">
      <c r="A906" s="7" t="s">
        <v>7917</v>
      </c>
      <c r="B906" s="7" t="s">
        <v>1727</v>
      </c>
      <c r="C906" s="7" t="n">
        <f aca="false">COUNTIF('Duel Log'!AD$2:AD$5455,$A906)</f>
        <v>1</v>
      </c>
      <c r="D906" s="7" t="n">
        <f aca="false">COUNTIFS('Duel Log'!AD$2:AD$5455,$A906,'Duel Log'!AA$2:AA$5455,"Win")</f>
        <v>1</v>
      </c>
      <c r="E906" s="7" t="n">
        <f aca="false">COUNTIFS('Duel Log'!AD$2:AD$5455,$A906,'Duel Log'!AA$2:AA$5455,"Loss")</f>
        <v>0</v>
      </c>
      <c r="F906" s="7" t="n">
        <f aca="false">COUNTIFS('Duel Log'!AD$2:AD$5455,$A906,'Duel Log'!AA$2:AA$5455,"Draw")</f>
        <v>0</v>
      </c>
      <c r="G906" s="13" t="n">
        <f aca="false">IFERROR(D906/C906,"")</f>
        <v>1</v>
      </c>
    </row>
    <row r="907" customFormat="false" ht="15" hidden="false" customHeight="true" outlineLevel="0" collapsed="false">
      <c r="A907" s="7" t="s">
        <v>2110</v>
      </c>
      <c r="B907" s="7" t="s">
        <v>147</v>
      </c>
      <c r="C907" s="7" t="n">
        <f aca="false">COUNTIF('Duel Log'!AD$2:AD$5455,$A907)</f>
        <v>1</v>
      </c>
      <c r="D907" s="7" t="n">
        <f aca="false">COUNTIFS('Duel Log'!AD$2:AD$5455,$A907,'Duel Log'!AA$2:AA$5455,"Win")</f>
        <v>1</v>
      </c>
      <c r="E907" s="7" t="n">
        <f aca="false">COUNTIFS('Duel Log'!AD$2:AD$5455,$A907,'Duel Log'!AA$2:AA$5455,"Loss")</f>
        <v>0</v>
      </c>
      <c r="F907" s="7" t="n">
        <f aca="false">COUNTIFS('Duel Log'!AD$2:AD$5455,$A907,'Duel Log'!AA$2:AA$5455,"Draw")</f>
        <v>0</v>
      </c>
      <c r="G907" s="13" t="n">
        <f aca="false">IFERROR(D907/C907,"")</f>
        <v>1</v>
      </c>
    </row>
    <row r="908" customFormat="false" ht="15" hidden="false" customHeight="true" outlineLevel="0" collapsed="false">
      <c r="A908" s="7" t="s">
        <v>4699</v>
      </c>
      <c r="B908" s="7" t="s">
        <v>547</v>
      </c>
      <c r="C908" s="7" t="n">
        <f aca="false">COUNTIF('Duel Log'!AD$2:AD$5455,$A908)</f>
        <v>1</v>
      </c>
      <c r="D908" s="7" t="n">
        <f aca="false">COUNTIFS('Duel Log'!AD$2:AD$5455,$A908,'Duel Log'!AA$2:AA$5455,"Win")</f>
        <v>0</v>
      </c>
      <c r="E908" s="7" t="n">
        <f aca="false">COUNTIFS('Duel Log'!AD$2:AD$5455,$A908,'Duel Log'!AA$2:AA$5455,"Loss")</f>
        <v>1</v>
      </c>
      <c r="F908" s="7" t="n">
        <f aca="false">COUNTIFS('Duel Log'!AD$2:AD$5455,$A908,'Duel Log'!AA$2:AA$5455,"Draw")</f>
        <v>0</v>
      </c>
      <c r="G908" s="13" t="n">
        <f aca="false">IFERROR(D908/C908,"")</f>
        <v>0</v>
      </c>
    </row>
    <row r="909" customFormat="false" ht="15" hidden="false" customHeight="true" outlineLevel="0" collapsed="false">
      <c r="A909" s="7" t="s">
        <v>8357</v>
      </c>
      <c r="B909" s="8" t="s">
        <v>3690</v>
      </c>
      <c r="C909" s="7" t="n">
        <f aca="false">COUNTIF('Duel Log'!AD$2:AD$5455,$A909)</f>
        <v>1</v>
      </c>
      <c r="D909" s="7" t="n">
        <f aca="false">COUNTIFS('Duel Log'!AD$2:AD$5455,$A909,'Duel Log'!AA$2:AA$5455,"Win")</f>
        <v>0</v>
      </c>
      <c r="E909" s="7" t="n">
        <f aca="false">COUNTIFS('Duel Log'!AD$2:AD$5455,$A909,'Duel Log'!AA$2:AA$5455,"Loss")</f>
        <v>1</v>
      </c>
      <c r="F909" s="7" t="n">
        <f aca="false">COUNTIFS('Duel Log'!AD$2:AD$5455,$A909,'Duel Log'!AA$2:AA$5455,"Draw")</f>
        <v>0</v>
      </c>
      <c r="G909" s="13" t="n">
        <f aca="false">IFERROR(D909/C909,"")</f>
        <v>0</v>
      </c>
    </row>
    <row r="910" customFormat="false" ht="15" hidden="false" customHeight="true" outlineLevel="0" collapsed="false">
      <c r="A910" s="7" t="s">
        <v>6165</v>
      </c>
      <c r="B910" s="7" t="s">
        <v>1754</v>
      </c>
      <c r="C910" s="7" t="n">
        <f aca="false">COUNTIF('Duel Log'!AD$2:AD$5455,$A910)</f>
        <v>1</v>
      </c>
      <c r="D910" s="7" t="n">
        <f aca="false">COUNTIFS('Duel Log'!AD$2:AD$5455,$A910,'Duel Log'!AA$2:AA$5455,"Win")</f>
        <v>1</v>
      </c>
      <c r="E910" s="7" t="n">
        <f aca="false">COUNTIFS('Duel Log'!AD$2:AD$5455,$A910,'Duel Log'!AA$2:AA$5455,"Loss")</f>
        <v>0</v>
      </c>
      <c r="F910" s="7" t="n">
        <f aca="false">COUNTIFS('Duel Log'!AD$2:AD$5455,$A910,'Duel Log'!AA$2:AA$5455,"Draw")</f>
        <v>0</v>
      </c>
      <c r="G910" s="13" t="n">
        <f aca="false">IFERROR(D910/C910,"")</f>
        <v>1</v>
      </c>
    </row>
    <row r="911" customFormat="false" ht="15" hidden="false" customHeight="true" outlineLevel="0" collapsed="false">
      <c r="A911" s="7" t="s">
        <v>623</v>
      </c>
      <c r="B911" s="7" t="s">
        <v>611</v>
      </c>
      <c r="C911" s="7" t="n">
        <f aca="false">COUNTIF('Duel Log'!AD$2:AD$5455,$A911)</f>
        <v>1</v>
      </c>
      <c r="D911" s="7" t="n">
        <f aca="false">COUNTIFS('Duel Log'!AD$2:AD$5455,$A911,'Duel Log'!AA$2:AA$5455,"Win")</f>
        <v>0</v>
      </c>
      <c r="E911" s="7" t="n">
        <f aca="false">COUNTIFS('Duel Log'!AD$2:AD$5455,$A911,'Duel Log'!AA$2:AA$5455,"Loss")</f>
        <v>1</v>
      </c>
      <c r="F911" s="7" t="n">
        <f aca="false">COUNTIFS('Duel Log'!AD$2:AD$5455,$A911,'Duel Log'!AA$2:AA$5455,"Draw")</f>
        <v>0</v>
      </c>
      <c r="G911" s="13" t="n">
        <f aca="false">IFERROR(D911/C911,"")</f>
        <v>0</v>
      </c>
    </row>
    <row r="912" customFormat="false" ht="15" hidden="false" customHeight="true" outlineLevel="0" collapsed="false">
      <c r="A912" s="7" t="s">
        <v>8176</v>
      </c>
      <c r="B912" s="8" t="s">
        <v>3704</v>
      </c>
      <c r="C912" s="7" t="n">
        <f aca="false">COUNTIF('Duel Log'!AD$2:AD$5455,$A912)</f>
        <v>1</v>
      </c>
      <c r="D912" s="7" t="n">
        <f aca="false">COUNTIFS('Duel Log'!AD$2:AD$5455,$A912,'Duel Log'!AA$2:AA$5455,"Win")</f>
        <v>0</v>
      </c>
      <c r="E912" s="7" t="n">
        <f aca="false">COUNTIFS('Duel Log'!AD$2:AD$5455,$A912,'Duel Log'!AA$2:AA$5455,"Loss")</f>
        <v>1</v>
      </c>
      <c r="F912" s="7" t="n">
        <f aca="false">COUNTIFS('Duel Log'!AD$2:AD$5455,$A912,'Duel Log'!AA$2:AA$5455,"Draw")</f>
        <v>0</v>
      </c>
      <c r="G912" s="13" t="n">
        <f aca="false">IFERROR(D912/C912,"")</f>
        <v>0</v>
      </c>
    </row>
    <row r="913" customFormat="false" ht="15" hidden="false" customHeight="true" outlineLevel="0" collapsed="false">
      <c r="A913" s="7" t="s">
        <v>2636</v>
      </c>
      <c r="B913" s="7" t="s">
        <v>1003</v>
      </c>
      <c r="C913" s="7" t="n">
        <f aca="false">COUNTIF('Duel Log'!AD$2:AD$5455,$A913)</f>
        <v>1</v>
      </c>
      <c r="D913" s="7" t="n">
        <f aca="false">COUNTIFS('Duel Log'!AD$2:AD$5455,$A913,'Duel Log'!AA$2:AA$5455,"Win")</f>
        <v>0</v>
      </c>
      <c r="E913" s="7" t="n">
        <f aca="false">COUNTIFS('Duel Log'!AD$2:AD$5455,$A913,'Duel Log'!AA$2:AA$5455,"Loss")</f>
        <v>1</v>
      </c>
      <c r="F913" s="7" t="n">
        <f aca="false">COUNTIFS('Duel Log'!AD$2:AD$5455,$A913,'Duel Log'!AA$2:AA$5455,"Draw")</f>
        <v>0</v>
      </c>
      <c r="G913" s="13" t="n">
        <f aca="false">IFERROR(D913/C913,"")</f>
        <v>0</v>
      </c>
    </row>
    <row r="914" customFormat="false" ht="15" hidden="false" customHeight="true" outlineLevel="0" collapsed="false">
      <c r="A914" s="7" t="s">
        <v>2727</v>
      </c>
      <c r="B914" s="8" t="s">
        <v>7619</v>
      </c>
      <c r="C914" s="7" t="n">
        <f aca="false">COUNTIF('Duel Log'!AD$2:AD$5455,$A914)</f>
        <v>1</v>
      </c>
      <c r="D914" s="7" t="n">
        <f aca="false">COUNTIFS('Duel Log'!AD$2:AD$5455,$A914,'Duel Log'!AA$2:AA$5455,"Win")</f>
        <v>1</v>
      </c>
      <c r="E914" s="7" t="n">
        <f aca="false">COUNTIFS('Duel Log'!AD$2:AD$5455,$A914,'Duel Log'!AA$2:AA$5455,"Loss")</f>
        <v>0</v>
      </c>
      <c r="F914" s="7" t="n">
        <f aca="false">COUNTIFS('Duel Log'!AD$2:AD$5455,$A914,'Duel Log'!AA$2:AA$5455,"Draw")</f>
        <v>0</v>
      </c>
      <c r="G914" s="13" t="n">
        <f aca="false">IFERROR(D914/C914,"")</f>
        <v>1</v>
      </c>
    </row>
    <row r="915" customFormat="false" ht="15" hidden="false" customHeight="true" outlineLevel="0" collapsed="false">
      <c r="A915" s="7" t="s">
        <v>1511</v>
      </c>
      <c r="B915" s="7" t="s">
        <v>733</v>
      </c>
      <c r="C915" s="7" t="n">
        <f aca="false">COUNTIF('Duel Log'!AD$2:AD$5455,$A915)</f>
        <v>1</v>
      </c>
      <c r="D915" s="7" t="n">
        <f aca="false">COUNTIFS('Duel Log'!AD$2:AD$5455,$A915,'Duel Log'!AA$2:AA$5455,"Win")</f>
        <v>0</v>
      </c>
      <c r="E915" s="7" t="n">
        <f aca="false">COUNTIFS('Duel Log'!AD$2:AD$5455,$A915,'Duel Log'!AA$2:AA$5455,"Loss")</f>
        <v>1</v>
      </c>
      <c r="F915" s="7" t="n">
        <f aca="false">COUNTIFS('Duel Log'!AD$2:AD$5455,$A915,'Duel Log'!AA$2:AA$5455,"Draw")</f>
        <v>0</v>
      </c>
      <c r="G915" s="13" t="n">
        <f aca="false">IFERROR(D915/C915,"")</f>
        <v>0</v>
      </c>
    </row>
    <row r="916" customFormat="false" ht="15" hidden="false" customHeight="true" outlineLevel="0" collapsed="false">
      <c r="A916" s="7" t="s">
        <v>338</v>
      </c>
      <c r="B916" s="7" t="s">
        <v>15641</v>
      </c>
      <c r="C916" s="7" t="n">
        <f aca="false">COUNTIF('Duel Log'!AD$2:AD$5455,$A916)</f>
        <v>3</v>
      </c>
      <c r="D916" s="7" t="n">
        <f aca="false">COUNTIFS('Duel Log'!AD$2:AD$5455,$A916,'Duel Log'!AA$2:AA$5455,"Win")</f>
        <v>2</v>
      </c>
      <c r="E916" s="7" t="n">
        <f aca="false">COUNTIFS('Duel Log'!AD$2:AD$5455,$A916,'Duel Log'!AA$2:AA$5455,"Loss")</f>
        <v>1</v>
      </c>
      <c r="F916" s="7" t="n">
        <f aca="false">COUNTIFS('Duel Log'!AD$2:AD$5455,$A916,'Duel Log'!AA$2:AA$5455,"Draw")</f>
        <v>0</v>
      </c>
      <c r="G916" s="13" t="n">
        <f aca="false">IFERROR(D916/C916,"")</f>
        <v>0.666666666666667</v>
      </c>
    </row>
    <row r="917" customFormat="false" ht="15" hidden="false" customHeight="true" outlineLevel="0" collapsed="false">
      <c r="A917" s="7" t="s">
        <v>3951</v>
      </c>
      <c r="B917" s="7" t="s">
        <v>253</v>
      </c>
      <c r="C917" s="7" t="n">
        <f aca="false">COUNTIF('Duel Log'!AD$2:AD$5455,$A917)</f>
        <v>1</v>
      </c>
      <c r="D917" s="7" t="n">
        <f aca="false">COUNTIFS('Duel Log'!AD$2:AD$5455,$A917,'Duel Log'!AA$2:AA$5455,"Win")</f>
        <v>0</v>
      </c>
      <c r="E917" s="7" t="n">
        <f aca="false">COUNTIFS('Duel Log'!AD$2:AD$5455,$A917,'Duel Log'!AA$2:AA$5455,"Loss")</f>
        <v>1</v>
      </c>
      <c r="F917" s="7" t="n">
        <f aca="false">COUNTIFS('Duel Log'!AD$2:AD$5455,$A917,'Duel Log'!AA$2:AA$5455,"Draw")</f>
        <v>0</v>
      </c>
      <c r="G917" s="13" t="n">
        <f aca="false">IFERROR(D917/C917,"")</f>
        <v>0</v>
      </c>
    </row>
    <row r="918" customFormat="false" ht="15" hidden="false" customHeight="true" outlineLevel="0" collapsed="false">
      <c r="A918" s="7" t="s">
        <v>496</v>
      </c>
      <c r="B918" s="7" t="s">
        <v>424</v>
      </c>
      <c r="C918" s="7" t="n">
        <f aca="false">COUNTIF('Duel Log'!AD$2:AD$5455,$A918)</f>
        <v>1</v>
      </c>
      <c r="D918" s="7" t="n">
        <f aca="false">COUNTIFS('Duel Log'!AD$2:AD$5455,$A918,'Duel Log'!AA$2:AA$5455,"Win")</f>
        <v>0</v>
      </c>
      <c r="E918" s="7" t="n">
        <f aca="false">COUNTIFS('Duel Log'!AD$2:AD$5455,$A918,'Duel Log'!AA$2:AA$5455,"Loss")</f>
        <v>1</v>
      </c>
      <c r="F918" s="7" t="n">
        <f aca="false">COUNTIFS('Duel Log'!AD$2:AD$5455,$A918,'Duel Log'!AA$2:AA$5455,"Draw")</f>
        <v>0</v>
      </c>
      <c r="G918" s="13" t="n">
        <f aca="false">IFERROR(D918/C918,"")</f>
        <v>0</v>
      </c>
    </row>
    <row r="919" customFormat="false" ht="15" hidden="false" customHeight="true" outlineLevel="0" collapsed="false">
      <c r="A919" s="7" t="s">
        <v>6201</v>
      </c>
      <c r="B919" s="7" t="s">
        <v>3676</v>
      </c>
      <c r="C919" s="7" t="n">
        <f aca="false">COUNTIF('Duel Log'!AD$2:AD$5455,$A919)</f>
        <v>1</v>
      </c>
      <c r="D919" s="7" t="n">
        <f aca="false">COUNTIFS('Duel Log'!AD$2:AD$5455,$A919,'Duel Log'!AA$2:AA$5455,"Win")</f>
        <v>1</v>
      </c>
      <c r="E919" s="7" t="n">
        <f aca="false">COUNTIFS('Duel Log'!AD$2:AD$5455,$A919,'Duel Log'!AA$2:AA$5455,"Loss")</f>
        <v>0</v>
      </c>
      <c r="F919" s="7" t="n">
        <f aca="false">COUNTIFS('Duel Log'!AD$2:AD$5455,$A919,'Duel Log'!AA$2:AA$5455,"Draw")</f>
        <v>0</v>
      </c>
      <c r="G919" s="13" t="n">
        <f aca="false">IFERROR(D919/C919,"")</f>
        <v>1</v>
      </c>
    </row>
    <row r="920" customFormat="false" ht="15" hidden="false" customHeight="true" outlineLevel="0" collapsed="false">
      <c r="A920" s="7" t="s">
        <v>161</v>
      </c>
      <c r="B920" s="7" t="s">
        <v>15642</v>
      </c>
      <c r="C920" s="7" t="n">
        <f aca="false">COUNTIF('Duel Log'!AD$2:AD$5455,$A920)</f>
        <v>2</v>
      </c>
      <c r="D920" s="7" t="n">
        <f aca="false">COUNTIFS('Duel Log'!AD$2:AD$5455,$A920,'Duel Log'!AA$2:AA$5455,"Win")</f>
        <v>2</v>
      </c>
      <c r="E920" s="7" t="n">
        <f aca="false">COUNTIFS('Duel Log'!AD$2:AD$5455,$A920,'Duel Log'!AA$2:AA$5455,"Loss")</f>
        <v>0</v>
      </c>
      <c r="F920" s="7" t="n">
        <f aca="false">COUNTIFS('Duel Log'!AD$2:AD$5455,$A920,'Duel Log'!AA$2:AA$5455,"Draw")</f>
        <v>0</v>
      </c>
      <c r="G920" s="13" t="n">
        <f aca="false">IFERROR(D920/C920,"")</f>
        <v>1</v>
      </c>
    </row>
    <row r="921" customFormat="false" ht="15" hidden="false" customHeight="true" outlineLevel="0" collapsed="false">
      <c r="A921" s="7" t="s">
        <v>379</v>
      </c>
      <c r="B921" s="7" t="s">
        <v>15643</v>
      </c>
      <c r="C921" s="7" t="n">
        <f aca="false">COUNTIF('Duel Log'!AD$2:AD$5455,$A921)</f>
        <v>15</v>
      </c>
      <c r="D921" s="7" t="n">
        <f aca="false">COUNTIFS('Duel Log'!AD$2:AD$5455,$A921,'Duel Log'!AA$2:AA$5455,"Win")</f>
        <v>9</v>
      </c>
      <c r="E921" s="7" t="n">
        <f aca="false">COUNTIFS('Duel Log'!AD$2:AD$5455,$A921,'Duel Log'!AA$2:AA$5455,"Loss")</f>
        <v>6</v>
      </c>
      <c r="F921" s="7" t="n">
        <f aca="false">COUNTIFS('Duel Log'!AD$2:AD$5455,$A921,'Duel Log'!AA$2:AA$5455,"Draw")</f>
        <v>0</v>
      </c>
      <c r="G921" s="13" t="n">
        <f aca="false">IFERROR(D921/C921,"")</f>
        <v>0.6</v>
      </c>
    </row>
    <row r="922" customFormat="false" ht="15" hidden="false" customHeight="true" outlineLevel="0" collapsed="false">
      <c r="A922" s="7" t="s">
        <v>2256</v>
      </c>
      <c r="B922" s="7" t="s">
        <v>15644</v>
      </c>
      <c r="C922" s="7" t="n">
        <f aca="false">COUNTIF('Duel Log'!AD$2:AD$5455,$A922)</f>
        <v>5</v>
      </c>
      <c r="D922" s="7" t="n">
        <f aca="false">COUNTIFS('Duel Log'!AD$2:AD$5455,$A922,'Duel Log'!AA$2:AA$5455,"Win")</f>
        <v>3</v>
      </c>
      <c r="E922" s="7" t="n">
        <f aca="false">COUNTIFS('Duel Log'!AD$2:AD$5455,$A922,'Duel Log'!AA$2:AA$5455,"Loss")</f>
        <v>2</v>
      </c>
      <c r="F922" s="7" t="n">
        <f aca="false">COUNTIFS('Duel Log'!AD$2:AD$5455,$A922,'Duel Log'!AA$2:AA$5455,"Draw")</f>
        <v>0</v>
      </c>
      <c r="G922" s="13" t="n">
        <f aca="false">IFERROR(D922/C922,"")</f>
        <v>0.6</v>
      </c>
    </row>
    <row r="923" customFormat="false" ht="15" hidden="false" customHeight="true" outlineLevel="0" collapsed="false">
      <c r="A923" s="7" t="s">
        <v>6414</v>
      </c>
      <c r="B923" s="7" t="s">
        <v>1066</v>
      </c>
      <c r="C923" s="7" t="n">
        <f aca="false">COUNTIF('Duel Log'!AD$2:AD$5455,$A923)</f>
        <v>1</v>
      </c>
      <c r="D923" s="7" t="n">
        <f aca="false">COUNTIFS('Duel Log'!AD$2:AD$5455,$A923,'Duel Log'!AA$2:AA$5455,"Win")</f>
        <v>0</v>
      </c>
      <c r="E923" s="7" t="n">
        <f aca="false">COUNTIFS('Duel Log'!AD$2:AD$5455,$A923,'Duel Log'!AA$2:AA$5455,"Loss")</f>
        <v>1</v>
      </c>
      <c r="F923" s="7" t="n">
        <f aca="false">COUNTIFS('Duel Log'!AD$2:AD$5455,$A923,'Duel Log'!AA$2:AA$5455,"Draw")</f>
        <v>0</v>
      </c>
      <c r="G923" s="13" t="n">
        <f aca="false">IFERROR(D923/C923,"")</f>
        <v>0</v>
      </c>
    </row>
    <row r="924" customFormat="false" ht="15" hidden="false" customHeight="true" outlineLevel="0" collapsed="false">
      <c r="A924" s="7" t="s">
        <v>8729</v>
      </c>
      <c r="B924" s="8" t="s">
        <v>1192</v>
      </c>
      <c r="C924" s="7" t="n">
        <f aca="false">COUNTIF('Duel Log'!AD$2:AD$5455,$A924)</f>
        <v>1</v>
      </c>
      <c r="D924" s="7" t="n">
        <f aca="false">COUNTIFS('Duel Log'!AD$2:AD$5455,$A924,'Duel Log'!AA$2:AA$5455,"Win")</f>
        <v>0</v>
      </c>
      <c r="E924" s="7" t="n">
        <f aca="false">COUNTIFS('Duel Log'!AD$2:AD$5455,$A924,'Duel Log'!AA$2:AA$5455,"Loss")</f>
        <v>1</v>
      </c>
      <c r="F924" s="7" t="n">
        <f aca="false">COUNTIFS('Duel Log'!AD$2:AD$5455,$A924,'Duel Log'!AA$2:AA$5455,"Draw")</f>
        <v>0</v>
      </c>
      <c r="G924" s="13" t="n">
        <f aca="false">IFERROR(D924/C924,"")</f>
        <v>0</v>
      </c>
    </row>
    <row r="925" customFormat="false" ht="15" hidden="false" customHeight="true" outlineLevel="0" collapsed="false">
      <c r="A925" s="7" t="s">
        <v>8569</v>
      </c>
      <c r="B925" s="7" t="s">
        <v>5844</v>
      </c>
      <c r="C925" s="7" t="n">
        <f aca="false">COUNTIF('Duel Log'!AD$2:AD$5455,$A925)</f>
        <v>1</v>
      </c>
      <c r="D925" s="7" t="n">
        <f aca="false">COUNTIFS('Duel Log'!AD$2:AD$5455,$A925,'Duel Log'!AA$2:AA$5455,"Win")</f>
        <v>0</v>
      </c>
      <c r="E925" s="7" t="n">
        <f aca="false">COUNTIFS('Duel Log'!AD$2:AD$5455,$A925,'Duel Log'!AA$2:AA$5455,"Loss")</f>
        <v>1</v>
      </c>
      <c r="F925" s="7" t="n">
        <f aca="false">COUNTIFS('Duel Log'!AD$2:AD$5455,$A925,'Duel Log'!AA$2:AA$5455,"Draw")</f>
        <v>0</v>
      </c>
      <c r="G925" s="13" t="n">
        <f aca="false">IFERROR(D925/C925,"")</f>
        <v>0</v>
      </c>
    </row>
    <row r="926" customFormat="false" ht="15" hidden="false" customHeight="true" outlineLevel="0" collapsed="false">
      <c r="A926" s="7" t="s">
        <v>2729</v>
      </c>
      <c r="B926" s="7" t="s">
        <v>318</v>
      </c>
      <c r="C926" s="7" t="n">
        <f aca="false">COUNTIF('Duel Log'!AD$2:AD$5455,$A926)</f>
        <v>1</v>
      </c>
      <c r="D926" s="7" t="n">
        <f aca="false">COUNTIFS('Duel Log'!AD$2:AD$5455,$A926,'Duel Log'!AA$2:AA$5455,"Win")</f>
        <v>1</v>
      </c>
      <c r="E926" s="7" t="n">
        <f aca="false">COUNTIFS('Duel Log'!AD$2:AD$5455,$A926,'Duel Log'!AA$2:AA$5455,"Loss")</f>
        <v>0</v>
      </c>
      <c r="F926" s="7" t="n">
        <f aca="false">COUNTIFS('Duel Log'!AD$2:AD$5455,$A926,'Duel Log'!AA$2:AA$5455,"Draw")</f>
        <v>0</v>
      </c>
      <c r="G926" s="13" t="n">
        <f aca="false">IFERROR(D926/C926,"")</f>
        <v>1</v>
      </c>
    </row>
    <row r="927" customFormat="false" ht="15" hidden="false" customHeight="true" outlineLevel="0" collapsed="false">
      <c r="A927" s="7" t="s">
        <v>3093</v>
      </c>
      <c r="B927" s="7" t="s">
        <v>15645</v>
      </c>
      <c r="C927" s="7" t="n">
        <f aca="false">COUNTIF('Duel Log'!AD$2:AD$5455,$A927)</f>
        <v>3</v>
      </c>
      <c r="D927" s="7" t="n">
        <f aca="false">COUNTIFS('Duel Log'!AD$2:AD$5455,$A927,'Duel Log'!AA$2:AA$5455,"Win")</f>
        <v>2</v>
      </c>
      <c r="E927" s="7" t="n">
        <f aca="false">COUNTIFS('Duel Log'!AD$2:AD$5455,$A927,'Duel Log'!AA$2:AA$5455,"Loss")</f>
        <v>1</v>
      </c>
      <c r="F927" s="7" t="n">
        <f aca="false">COUNTIFS('Duel Log'!AD$2:AD$5455,$A927,'Duel Log'!AA$2:AA$5455,"Draw")</f>
        <v>0</v>
      </c>
      <c r="G927" s="13" t="n">
        <f aca="false">IFERROR(D927/C927,"")</f>
        <v>0.666666666666667</v>
      </c>
    </row>
    <row r="928" customFormat="false" ht="15" hidden="false" customHeight="true" outlineLevel="0" collapsed="false">
      <c r="A928" s="7" t="s">
        <v>3503</v>
      </c>
      <c r="B928" s="7" t="s">
        <v>674</v>
      </c>
      <c r="C928" s="7" t="n">
        <f aca="false">COUNTIF('Duel Log'!AD$2:AD$5455,$A928)</f>
        <v>1</v>
      </c>
      <c r="D928" s="7" t="n">
        <f aca="false">COUNTIFS('Duel Log'!AD$2:AD$5455,$A928,'Duel Log'!AA$2:AA$5455,"Win")</f>
        <v>0</v>
      </c>
      <c r="E928" s="7" t="n">
        <f aca="false">COUNTIFS('Duel Log'!AD$2:AD$5455,$A928,'Duel Log'!AA$2:AA$5455,"Loss")</f>
        <v>1</v>
      </c>
      <c r="F928" s="7" t="n">
        <f aca="false">COUNTIFS('Duel Log'!AD$2:AD$5455,$A928,'Duel Log'!AA$2:AA$5455,"Draw")</f>
        <v>0</v>
      </c>
      <c r="G928" s="13" t="n">
        <f aca="false">IFERROR(D928/C928,"")</f>
        <v>0</v>
      </c>
    </row>
    <row r="929" customFormat="false" ht="15" hidden="false" customHeight="true" outlineLevel="0" collapsed="false">
      <c r="A929" s="7" t="s">
        <v>8166</v>
      </c>
      <c r="B929" s="8" t="s">
        <v>3690</v>
      </c>
      <c r="C929" s="7" t="n">
        <f aca="false">COUNTIF('Duel Log'!AD$2:AD$5455,$A929)</f>
        <v>1</v>
      </c>
      <c r="D929" s="7" t="n">
        <f aca="false">COUNTIFS('Duel Log'!AD$2:AD$5455,$A929,'Duel Log'!AA$2:AA$5455,"Win")</f>
        <v>0</v>
      </c>
      <c r="E929" s="7" t="n">
        <f aca="false">COUNTIFS('Duel Log'!AD$2:AD$5455,$A929,'Duel Log'!AA$2:AA$5455,"Loss")</f>
        <v>1</v>
      </c>
      <c r="F929" s="7" t="n">
        <f aca="false">COUNTIFS('Duel Log'!AD$2:AD$5455,$A929,'Duel Log'!AA$2:AA$5455,"Draw")</f>
        <v>0</v>
      </c>
      <c r="G929" s="13" t="n">
        <f aca="false">IFERROR(D929/C929,"")</f>
        <v>0</v>
      </c>
    </row>
    <row r="930" customFormat="false" ht="15" hidden="false" customHeight="true" outlineLevel="0" collapsed="false">
      <c r="A930" s="7" t="s">
        <v>3222</v>
      </c>
      <c r="B930" s="8" t="s">
        <v>1192</v>
      </c>
      <c r="C930" s="7" t="n">
        <f aca="false">COUNTIF('Duel Log'!AD$2:AD$5455,$A930)</f>
        <v>1</v>
      </c>
      <c r="D930" s="7" t="n">
        <f aca="false">COUNTIFS('Duel Log'!AD$2:AD$5455,$A930,'Duel Log'!AA$2:AA$5455,"Win")</f>
        <v>0</v>
      </c>
      <c r="E930" s="7" t="n">
        <f aca="false">COUNTIFS('Duel Log'!AD$2:AD$5455,$A930,'Duel Log'!AA$2:AA$5455,"Loss")</f>
        <v>1</v>
      </c>
      <c r="F930" s="7" t="n">
        <f aca="false">COUNTIFS('Duel Log'!AD$2:AD$5455,$A930,'Duel Log'!AA$2:AA$5455,"Draw")</f>
        <v>0</v>
      </c>
      <c r="G930" s="13" t="n">
        <f aca="false">IFERROR(D930/C930,"")</f>
        <v>0</v>
      </c>
    </row>
    <row r="931" customFormat="false" ht="15" hidden="false" customHeight="true" outlineLevel="0" collapsed="false">
      <c r="A931" s="7" t="s">
        <v>5675</v>
      </c>
      <c r="B931" s="7" t="s">
        <v>227</v>
      </c>
      <c r="C931" s="7" t="n">
        <f aca="false">COUNTIF('Duel Log'!AD$2:AD$5455,$A931)</f>
        <v>2</v>
      </c>
      <c r="D931" s="7" t="n">
        <f aca="false">COUNTIFS('Duel Log'!AD$2:AD$5455,$A931,'Duel Log'!AA$2:AA$5455,"Win")</f>
        <v>2</v>
      </c>
      <c r="E931" s="7" t="n">
        <f aca="false">COUNTIFS('Duel Log'!AD$2:AD$5455,$A931,'Duel Log'!AA$2:AA$5455,"Loss")</f>
        <v>0</v>
      </c>
      <c r="F931" s="7" t="n">
        <f aca="false">COUNTIFS('Duel Log'!AD$2:AD$5455,$A931,'Duel Log'!AA$2:AA$5455,"Draw")</f>
        <v>0</v>
      </c>
      <c r="G931" s="13" t="n">
        <f aca="false">IFERROR(D931/C931,"")</f>
        <v>1</v>
      </c>
    </row>
    <row r="932" customFormat="false" ht="15" hidden="false" customHeight="true" outlineLevel="0" collapsed="false">
      <c r="A932" s="7" t="s">
        <v>5661</v>
      </c>
      <c r="B932" s="7" t="s">
        <v>15646</v>
      </c>
      <c r="C932" s="7" t="n">
        <f aca="false">COUNTIF('Duel Log'!AD$2:AD$5455,$A932)</f>
        <v>2</v>
      </c>
      <c r="D932" s="7" t="n">
        <f aca="false">COUNTIFS('Duel Log'!AD$2:AD$5455,$A932,'Duel Log'!AA$2:AA$5455,"Win")</f>
        <v>2</v>
      </c>
      <c r="E932" s="7" t="n">
        <f aca="false">COUNTIFS('Duel Log'!AD$2:AD$5455,$A932,'Duel Log'!AA$2:AA$5455,"Loss")</f>
        <v>0</v>
      </c>
      <c r="F932" s="7" t="n">
        <f aca="false">COUNTIFS('Duel Log'!AD$2:AD$5455,$A932,'Duel Log'!AA$2:AA$5455,"Draw")</f>
        <v>0</v>
      </c>
      <c r="G932" s="13" t="n">
        <f aca="false">IFERROR(D932/C932,"")</f>
        <v>1</v>
      </c>
    </row>
    <row r="933" customFormat="false" ht="15" hidden="false" customHeight="true" outlineLevel="0" collapsed="false">
      <c r="A933" s="7" t="s">
        <v>362</v>
      </c>
      <c r="B933" s="7" t="s">
        <v>271</v>
      </c>
      <c r="C933" s="7" t="n">
        <f aca="false">COUNTIF('Duel Log'!AD$2:AD$5455,$A933)</f>
        <v>1</v>
      </c>
      <c r="D933" s="7" t="n">
        <f aca="false">COUNTIFS('Duel Log'!AD$2:AD$5455,$A933,'Duel Log'!AA$2:AA$5455,"Win")</f>
        <v>1</v>
      </c>
      <c r="E933" s="7" t="n">
        <f aca="false">COUNTIFS('Duel Log'!AD$2:AD$5455,$A933,'Duel Log'!AA$2:AA$5455,"Loss")</f>
        <v>0</v>
      </c>
      <c r="F933" s="7" t="n">
        <f aca="false">COUNTIFS('Duel Log'!AD$2:AD$5455,$A933,'Duel Log'!AA$2:AA$5455,"Draw")</f>
        <v>0</v>
      </c>
      <c r="G933" s="13" t="n">
        <f aca="false">IFERROR(D933/C933,"")</f>
        <v>1</v>
      </c>
    </row>
    <row r="934" customFormat="false" ht="15" hidden="false" customHeight="true" outlineLevel="0" collapsed="false">
      <c r="A934" s="7" t="s">
        <v>4476</v>
      </c>
      <c r="B934" s="7" t="s">
        <v>3071</v>
      </c>
      <c r="C934" s="7" t="n">
        <f aca="false">COUNTIF('Duel Log'!AD$2:AD$5455,$A934)</f>
        <v>1</v>
      </c>
      <c r="D934" s="7" t="n">
        <f aca="false">COUNTIFS('Duel Log'!AD$2:AD$5455,$A934,'Duel Log'!AA$2:AA$5455,"Win")</f>
        <v>1</v>
      </c>
      <c r="E934" s="7" t="n">
        <f aca="false">COUNTIFS('Duel Log'!AD$2:AD$5455,$A934,'Duel Log'!AA$2:AA$5455,"Loss")</f>
        <v>0</v>
      </c>
      <c r="F934" s="7" t="n">
        <f aca="false">COUNTIFS('Duel Log'!AD$2:AD$5455,$A934,'Duel Log'!AA$2:AA$5455,"Draw")</f>
        <v>0</v>
      </c>
      <c r="G934" s="13" t="n">
        <f aca="false">IFERROR(D934/C934,"")</f>
        <v>1</v>
      </c>
    </row>
    <row r="935" customFormat="false" ht="15" hidden="false" customHeight="true" outlineLevel="0" collapsed="false">
      <c r="A935" s="7" t="s">
        <v>682</v>
      </c>
      <c r="B935" s="7" t="s">
        <v>674</v>
      </c>
      <c r="C935" s="7" t="n">
        <f aca="false">COUNTIF('Duel Log'!AD$2:AD$5455,$A935)</f>
        <v>1</v>
      </c>
      <c r="D935" s="7" t="n">
        <f aca="false">COUNTIFS('Duel Log'!AD$2:AD$5455,$A935,'Duel Log'!AA$2:AA$5455,"Win")</f>
        <v>0</v>
      </c>
      <c r="E935" s="7" t="n">
        <f aca="false">COUNTIFS('Duel Log'!AD$2:AD$5455,$A935,'Duel Log'!AA$2:AA$5455,"Loss")</f>
        <v>1</v>
      </c>
      <c r="F935" s="7" t="n">
        <f aca="false">COUNTIFS('Duel Log'!AD$2:AD$5455,$A935,'Duel Log'!AA$2:AA$5455,"Draw")</f>
        <v>0</v>
      </c>
      <c r="G935" s="13" t="n">
        <f aca="false">IFERROR(D935/C935,"")</f>
        <v>0</v>
      </c>
    </row>
    <row r="936" customFormat="false" ht="15" hidden="false" customHeight="true" outlineLevel="0" collapsed="false">
      <c r="A936" s="7" t="s">
        <v>4165</v>
      </c>
      <c r="B936" s="7" t="s">
        <v>2904</v>
      </c>
      <c r="C936" s="7" t="n">
        <f aca="false">COUNTIF('Duel Log'!AD$2:AD$5455,$A936)</f>
        <v>1</v>
      </c>
      <c r="D936" s="7" t="n">
        <f aca="false">COUNTIFS('Duel Log'!AD$2:AD$5455,$A936,'Duel Log'!AA$2:AA$5455,"Win")</f>
        <v>0</v>
      </c>
      <c r="E936" s="7" t="n">
        <f aca="false">COUNTIFS('Duel Log'!AD$2:AD$5455,$A936,'Duel Log'!AA$2:AA$5455,"Loss")</f>
        <v>1</v>
      </c>
      <c r="F936" s="7" t="n">
        <f aca="false">COUNTIFS('Duel Log'!AD$2:AD$5455,$A936,'Duel Log'!AA$2:AA$5455,"Draw")</f>
        <v>0</v>
      </c>
      <c r="G936" s="13" t="n">
        <f aca="false">IFERROR(D936/C936,"")</f>
        <v>0</v>
      </c>
    </row>
    <row r="937" customFormat="false" ht="15" hidden="false" customHeight="true" outlineLevel="0" collapsed="false">
      <c r="A937" s="7" t="s">
        <v>1456</v>
      </c>
      <c r="B937" s="7" t="s">
        <v>15647</v>
      </c>
      <c r="C937" s="7" t="n">
        <f aca="false">COUNTIF('Duel Log'!AD$2:AD$5455,$A937)</f>
        <v>3</v>
      </c>
      <c r="D937" s="7" t="n">
        <f aca="false">COUNTIFS('Duel Log'!AD$2:AD$5455,$A937,'Duel Log'!AA$2:AA$5455,"Win")</f>
        <v>3</v>
      </c>
      <c r="E937" s="7" t="n">
        <f aca="false">COUNTIFS('Duel Log'!AD$2:AD$5455,$A937,'Duel Log'!AA$2:AA$5455,"Loss")</f>
        <v>0</v>
      </c>
      <c r="F937" s="7" t="n">
        <f aca="false">COUNTIFS('Duel Log'!AD$2:AD$5455,$A937,'Duel Log'!AA$2:AA$5455,"Draw")</f>
        <v>0</v>
      </c>
      <c r="G937" s="13" t="n">
        <f aca="false">IFERROR(D937/C937,"")</f>
        <v>1</v>
      </c>
    </row>
    <row r="938" customFormat="false" ht="15" hidden="false" customHeight="true" outlineLevel="0" collapsed="false">
      <c r="A938" s="7" t="s">
        <v>8632</v>
      </c>
      <c r="B938" s="7" t="s">
        <v>5844</v>
      </c>
      <c r="C938" s="7" t="n">
        <f aca="false">COUNTIF('Duel Log'!AD$2:AD$5455,$A938)</f>
        <v>1</v>
      </c>
      <c r="D938" s="7" t="n">
        <f aca="false">COUNTIFS('Duel Log'!AD$2:AD$5455,$A938,'Duel Log'!AA$2:AA$5455,"Win")</f>
        <v>1</v>
      </c>
      <c r="E938" s="7" t="n">
        <f aca="false">COUNTIFS('Duel Log'!AD$2:AD$5455,$A938,'Duel Log'!AA$2:AA$5455,"Loss")</f>
        <v>0</v>
      </c>
      <c r="F938" s="7" t="n">
        <f aca="false">COUNTIFS('Duel Log'!AD$2:AD$5455,$A938,'Duel Log'!AA$2:AA$5455,"Draw")</f>
        <v>0</v>
      </c>
      <c r="G938" s="13" t="n">
        <f aca="false">IFERROR(D938/C938,"")</f>
        <v>1</v>
      </c>
    </row>
    <row r="939" customFormat="false" ht="15" hidden="false" customHeight="true" outlineLevel="0" collapsed="false">
      <c r="A939" s="7" t="s">
        <v>2641</v>
      </c>
      <c r="B939" s="8" t="s">
        <v>1192</v>
      </c>
      <c r="C939" s="7" t="n">
        <f aca="false">COUNTIF('Duel Log'!AD$2:AD$5455,$A939)</f>
        <v>1</v>
      </c>
      <c r="D939" s="7" t="n">
        <f aca="false">COUNTIFS('Duel Log'!AD$2:AD$5455,$A939,'Duel Log'!AA$2:AA$5455,"Win")</f>
        <v>1</v>
      </c>
      <c r="E939" s="7" t="n">
        <f aca="false">COUNTIFS('Duel Log'!AD$2:AD$5455,$A939,'Duel Log'!AA$2:AA$5455,"Loss")</f>
        <v>0</v>
      </c>
      <c r="F939" s="7" t="n">
        <f aca="false">COUNTIFS('Duel Log'!AD$2:AD$5455,$A939,'Duel Log'!AA$2:AA$5455,"Draw")</f>
        <v>0</v>
      </c>
      <c r="G939" s="13" t="n">
        <f aca="false">IFERROR(D939/C939,"")</f>
        <v>1</v>
      </c>
    </row>
    <row r="940" customFormat="false" ht="15" hidden="false" customHeight="true" outlineLevel="0" collapsed="false">
      <c r="A940" s="7" t="s">
        <v>3002</v>
      </c>
      <c r="B940" s="7" t="s">
        <v>2953</v>
      </c>
      <c r="C940" s="7" t="n">
        <f aca="false">COUNTIF('Duel Log'!AD$2:AD$5455,$A940)</f>
        <v>1</v>
      </c>
      <c r="D940" s="7" t="n">
        <f aca="false">COUNTIFS('Duel Log'!AD$2:AD$5455,$A940,'Duel Log'!AA$2:AA$5455,"Win")</f>
        <v>1</v>
      </c>
      <c r="E940" s="7" t="n">
        <f aca="false">COUNTIFS('Duel Log'!AD$2:AD$5455,$A940,'Duel Log'!AA$2:AA$5455,"Loss")</f>
        <v>0</v>
      </c>
      <c r="F940" s="7" t="n">
        <f aca="false">COUNTIFS('Duel Log'!AD$2:AD$5455,$A940,'Duel Log'!AA$2:AA$5455,"Draw")</f>
        <v>0</v>
      </c>
      <c r="G940" s="13" t="n">
        <f aca="false">IFERROR(D940/C940,"")</f>
        <v>1</v>
      </c>
    </row>
    <row r="941" customFormat="false" ht="15" hidden="false" customHeight="true" outlineLevel="0" collapsed="false">
      <c r="A941" s="7" t="s">
        <v>518</v>
      </c>
      <c r="B941" s="7" t="s">
        <v>15648</v>
      </c>
      <c r="C941" s="7" t="n">
        <f aca="false">COUNTIF('Duel Log'!AD$2:AD$5455,$A941)</f>
        <v>5</v>
      </c>
      <c r="D941" s="7" t="n">
        <f aca="false">COUNTIFS('Duel Log'!AD$2:AD$5455,$A941,'Duel Log'!AA$2:AA$5455,"Win")</f>
        <v>3</v>
      </c>
      <c r="E941" s="7" t="n">
        <f aca="false">COUNTIFS('Duel Log'!AD$2:AD$5455,$A941,'Duel Log'!AA$2:AA$5455,"Loss")</f>
        <v>2</v>
      </c>
      <c r="F941" s="7" t="n">
        <f aca="false">COUNTIFS('Duel Log'!AD$2:AD$5455,$A941,'Duel Log'!AA$2:AA$5455,"Draw")</f>
        <v>0</v>
      </c>
      <c r="G941" s="13" t="n">
        <f aca="false">IFERROR(D941/C941,"")</f>
        <v>0.6</v>
      </c>
    </row>
    <row r="942" customFormat="false" ht="15" hidden="false" customHeight="true" outlineLevel="0" collapsed="false">
      <c r="A942" s="7" t="s">
        <v>4643</v>
      </c>
      <c r="B942" s="7" t="s">
        <v>547</v>
      </c>
      <c r="C942" s="7" t="n">
        <f aca="false">COUNTIF('Duel Log'!AD$2:AD$5455,$A942)</f>
        <v>1</v>
      </c>
      <c r="D942" s="7" t="n">
        <f aca="false">COUNTIFS('Duel Log'!AD$2:AD$5455,$A942,'Duel Log'!AA$2:AA$5455,"Win")</f>
        <v>1</v>
      </c>
      <c r="E942" s="7" t="n">
        <f aca="false">COUNTIFS('Duel Log'!AD$2:AD$5455,$A942,'Duel Log'!AA$2:AA$5455,"Loss")</f>
        <v>0</v>
      </c>
      <c r="F942" s="7" t="n">
        <f aca="false">COUNTIFS('Duel Log'!AD$2:AD$5455,$A942,'Duel Log'!AA$2:AA$5455,"Draw")</f>
        <v>0</v>
      </c>
      <c r="G942" s="13" t="n">
        <f aca="false">IFERROR(D942/C942,"")</f>
        <v>1</v>
      </c>
    </row>
    <row r="943" customFormat="false" ht="15" hidden="false" customHeight="true" outlineLevel="0" collapsed="false">
      <c r="A943" s="7" t="s">
        <v>7868</v>
      </c>
      <c r="B943" s="7" t="s">
        <v>253</v>
      </c>
      <c r="C943" s="7" t="n">
        <f aca="false">COUNTIF('Duel Log'!AD$2:AD$5455,$A943)</f>
        <v>1</v>
      </c>
      <c r="D943" s="7" t="n">
        <f aca="false">COUNTIFS('Duel Log'!AD$2:AD$5455,$A943,'Duel Log'!AA$2:AA$5455,"Win")</f>
        <v>1</v>
      </c>
      <c r="E943" s="7" t="n">
        <f aca="false">COUNTIFS('Duel Log'!AD$2:AD$5455,$A943,'Duel Log'!AA$2:AA$5455,"Loss")</f>
        <v>0</v>
      </c>
      <c r="F943" s="7" t="n">
        <f aca="false">COUNTIFS('Duel Log'!AD$2:AD$5455,$A943,'Duel Log'!AA$2:AA$5455,"Draw")</f>
        <v>0</v>
      </c>
      <c r="G943" s="13" t="n">
        <f aca="false">IFERROR(D943/C943,"")</f>
        <v>1</v>
      </c>
    </row>
    <row r="944" customFormat="false" ht="15" hidden="false" customHeight="true" outlineLevel="0" collapsed="false">
      <c r="A944" s="7" t="s">
        <v>216</v>
      </c>
      <c r="B944" s="7" t="s">
        <v>15649</v>
      </c>
      <c r="C944" s="7" t="n">
        <f aca="false">COUNTIF('Duel Log'!AD$2:AD$5455,$A944)</f>
        <v>33</v>
      </c>
      <c r="D944" s="7" t="n">
        <f aca="false">COUNTIFS('Duel Log'!AD$2:AD$5455,$A944,'Duel Log'!AA$2:AA$5455,"Win")</f>
        <v>24</v>
      </c>
      <c r="E944" s="7" t="n">
        <f aca="false">COUNTIFS('Duel Log'!AD$2:AD$5455,$A944,'Duel Log'!AA$2:AA$5455,"Loss")</f>
        <v>9</v>
      </c>
      <c r="F944" s="7" t="n">
        <f aca="false">COUNTIFS('Duel Log'!AD$2:AD$5455,$A944,'Duel Log'!AA$2:AA$5455,"Draw")</f>
        <v>0</v>
      </c>
      <c r="G944" s="13" t="n">
        <f aca="false">IFERROR(D944/C944,"")</f>
        <v>0.727272727272727</v>
      </c>
    </row>
    <row r="945" customFormat="false" ht="15" hidden="false" customHeight="true" outlineLevel="0" collapsed="false">
      <c r="A945" s="7" t="s">
        <v>3339</v>
      </c>
      <c r="B945" s="7" t="s">
        <v>3302</v>
      </c>
      <c r="C945" s="7" t="n">
        <f aca="false">COUNTIF('Duel Log'!AD$2:AD$5455,$A945)</f>
        <v>1</v>
      </c>
      <c r="D945" s="7" t="n">
        <f aca="false">COUNTIFS('Duel Log'!AD$2:AD$5455,$A945,'Duel Log'!AA$2:AA$5455,"Win")</f>
        <v>0</v>
      </c>
      <c r="E945" s="7" t="n">
        <f aca="false">COUNTIFS('Duel Log'!AD$2:AD$5455,$A945,'Duel Log'!AA$2:AA$5455,"Loss")</f>
        <v>1</v>
      </c>
      <c r="F945" s="7" t="n">
        <f aca="false">COUNTIFS('Duel Log'!AD$2:AD$5455,$A945,'Duel Log'!AA$2:AA$5455,"Draw")</f>
        <v>0</v>
      </c>
      <c r="G945" s="13" t="n">
        <f aca="false">IFERROR(D945/C945,"")</f>
        <v>0</v>
      </c>
    </row>
    <row r="946" customFormat="false" ht="15" hidden="false" customHeight="true" outlineLevel="0" collapsed="false">
      <c r="A946" s="7" t="s">
        <v>564</v>
      </c>
      <c r="B946" s="7" t="s">
        <v>424</v>
      </c>
      <c r="C946" s="7" t="n">
        <f aca="false">COUNTIF('Duel Log'!AD$2:AD$5455,$A946)</f>
        <v>1</v>
      </c>
      <c r="D946" s="7" t="n">
        <f aca="false">COUNTIFS('Duel Log'!AD$2:AD$5455,$A946,'Duel Log'!AA$2:AA$5455,"Win")</f>
        <v>0</v>
      </c>
      <c r="E946" s="7" t="n">
        <f aca="false">COUNTIFS('Duel Log'!AD$2:AD$5455,$A946,'Duel Log'!AA$2:AA$5455,"Loss")</f>
        <v>1</v>
      </c>
      <c r="F946" s="7" t="n">
        <f aca="false">COUNTIFS('Duel Log'!AD$2:AD$5455,$A946,'Duel Log'!AA$2:AA$5455,"Draw")</f>
        <v>0</v>
      </c>
      <c r="G946" s="13" t="n">
        <f aca="false">IFERROR(D946/C946,"")</f>
        <v>0</v>
      </c>
    </row>
    <row r="947" customFormat="false" ht="15" hidden="false" customHeight="true" outlineLevel="0" collapsed="false">
      <c r="A947" s="7" t="s">
        <v>1666</v>
      </c>
      <c r="B947" s="7" t="s">
        <v>15650</v>
      </c>
      <c r="C947" s="7" t="n">
        <f aca="false">COUNTIF('Duel Log'!AD$2:AD$5455,$A947)</f>
        <v>5</v>
      </c>
      <c r="D947" s="7" t="n">
        <f aca="false">COUNTIFS('Duel Log'!AD$2:AD$5455,$A947,'Duel Log'!AA$2:AA$5455,"Win")</f>
        <v>3</v>
      </c>
      <c r="E947" s="7" t="n">
        <f aca="false">COUNTIFS('Duel Log'!AD$2:AD$5455,$A947,'Duel Log'!AA$2:AA$5455,"Loss")</f>
        <v>2</v>
      </c>
      <c r="F947" s="7" t="n">
        <f aca="false">COUNTIFS('Duel Log'!AD$2:AD$5455,$A947,'Duel Log'!AA$2:AA$5455,"Draw")</f>
        <v>0</v>
      </c>
      <c r="G947" s="13" t="n">
        <f aca="false">IFERROR(D947/C947,"")</f>
        <v>0.6</v>
      </c>
    </row>
    <row r="948" customFormat="false" ht="15" hidden="false" customHeight="true" outlineLevel="0" collapsed="false">
      <c r="A948" s="7" t="s">
        <v>3399</v>
      </c>
      <c r="B948" s="7" t="s">
        <v>2789</v>
      </c>
      <c r="C948" s="7" t="n">
        <f aca="false">COUNTIF('Duel Log'!AD$2:AD$5455,$A948)</f>
        <v>1</v>
      </c>
      <c r="D948" s="7" t="n">
        <f aca="false">COUNTIFS('Duel Log'!AD$2:AD$5455,$A948,'Duel Log'!AA$2:AA$5455,"Win")</f>
        <v>1</v>
      </c>
      <c r="E948" s="7" t="n">
        <f aca="false">COUNTIFS('Duel Log'!AD$2:AD$5455,$A948,'Duel Log'!AA$2:AA$5455,"Loss")</f>
        <v>0</v>
      </c>
      <c r="F948" s="7" t="n">
        <f aca="false">COUNTIFS('Duel Log'!AD$2:AD$5455,$A948,'Duel Log'!AA$2:AA$5455,"Draw")</f>
        <v>0</v>
      </c>
      <c r="G948" s="13" t="n">
        <f aca="false">IFERROR(D948/C948,"")</f>
        <v>1</v>
      </c>
    </row>
    <row r="949" customFormat="false" ht="15" hidden="false" customHeight="true" outlineLevel="0" collapsed="false">
      <c r="A949" s="7" t="s">
        <v>134</v>
      </c>
      <c r="B949" s="7" t="s">
        <v>15651</v>
      </c>
      <c r="C949" s="7" t="n">
        <f aca="false">COUNTIF('Duel Log'!AD$2:AD$5455,$A949)</f>
        <v>99</v>
      </c>
      <c r="D949" s="7" t="n">
        <f aca="false">COUNTIFS('Duel Log'!AD$2:AD$5455,$A949,'Duel Log'!AA$2:AA$5455,"Win")</f>
        <v>65</v>
      </c>
      <c r="E949" s="7" t="n">
        <f aca="false">COUNTIFS('Duel Log'!AD$2:AD$5455,$A949,'Duel Log'!AA$2:AA$5455,"Loss")</f>
        <v>34</v>
      </c>
      <c r="F949" s="7" t="n">
        <f aca="false">COUNTIFS('Duel Log'!AD$2:AD$5455,$A949,'Duel Log'!AA$2:AA$5455,"Draw")</f>
        <v>0</v>
      </c>
      <c r="G949" s="13" t="n">
        <f aca="false">IFERROR(D949/C949,"")</f>
        <v>0.656565656565657</v>
      </c>
    </row>
    <row r="950" customFormat="false" ht="15" hidden="false" customHeight="true" outlineLevel="0" collapsed="false">
      <c r="A950" s="7" t="s">
        <v>1913</v>
      </c>
      <c r="B950" s="7" t="s">
        <v>15652</v>
      </c>
      <c r="C950" s="7" t="n">
        <f aca="false">COUNTIF('Duel Log'!AD$2:AD$5455,$A950)</f>
        <v>2</v>
      </c>
      <c r="D950" s="7" t="n">
        <f aca="false">COUNTIFS('Duel Log'!AD$2:AD$5455,$A950,'Duel Log'!AA$2:AA$5455,"Win")</f>
        <v>1</v>
      </c>
      <c r="E950" s="7" t="n">
        <f aca="false">COUNTIFS('Duel Log'!AD$2:AD$5455,$A950,'Duel Log'!AA$2:AA$5455,"Loss")</f>
        <v>1</v>
      </c>
      <c r="F950" s="7" t="n">
        <f aca="false">COUNTIFS('Duel Log'!AD$2:AD$5455,$A950,'Duel Log'!AA$2:AA$5455,"Draw")</f>
        <v>0</v>
      </c>
      <c r="G950" s="13" t="n">
        <f aca="false">IFERROR(D950/C950,"")</f>
        <v>0.5</v>
      </c>
    </row>
    <row r="951" customFormat="false" ht="15" hidden="false" customHeight="true" outlineLevel="0" collapsed="false">
      <c r="A951" s="7" t="s">
        <v>2326</v>
      </c>
      <c r="B951" s="7" t="s">
        <v>2119</v>
      </c>
      <c r="C951" s="7" t="n">
        <f aca="false">COUNTIF('Duel Log'!AD$2:AD$5455,$A951)</f>
        <v>1</v>
      </c>
      <c r="D951" s="7" t="n">
        <f aca="false">COUNTIFS('Duel Log'!AD$2:AD$5455,$A951,'Duel Log'!AA$2:AA$5455,"Win")</f>
        <v>1</v>
      </c>
      <c r="E951" s="7" t="n">
        <f aca="false">COUNTIFS('Duel Log'!AD$2:AD$5455,$A951,'Duel Log'!AA$2:AA$5455,"Loss")</f>
        <v>0</v>
      </c>
      <c r="F951" s="7" t="n">
        <f aca="false">COUNTIFS('Duel Log'!AD$2:AD$5455,$A951,'Duel Log'!AA$2:AA$5455,"Draw")</f>
        <v>0</v>
      </c>
      <c r="G951" s="13" t="n">
        <f aca="false">IFERROR(D951/C951,"")</f>
        <v>1</v>
      </c>
    </row>
    <row r="952" customFormat="false" ht="15" hidden="false" customHeight="true" outlineLevel="0" collapsed="false">
      <c r="A952" s="7" t="s">
        <v>1265</v>
      </c>
      <c r="B952" s="8" t="s">
        <v>761</v>
      </c>
      <c r="C952" s="7" t="n">
        <f aca="false">COUNTIF('Duel Log'!AD$2:AD$5455,$A952)</f>
        <v>1</v>
      </c>
      <c r="D952" s="7" t="n">
        <f aca="false">COUNTIFS('Duel Log'!AD$2:AD$5455,$A952,'Duel Log'!AA$2:AA$5455,"Win")</f>
        <v>0</v>
      </c>
      <c r="E952" s="7" t="n">
        <f aca="false">COUNTIFS('Duel Log'!AD$2:AD$5455,$A952,'Duel Log'!AA$2:AA$5455,"Loss")</f>
        <v>1</v>
      </c>
      <c r="F952" s="7" t="n">
        <f aca="false">COUNTIFS('Duel Log'!AD$2:AD$5455,$A952,'Duel Log'!AA$2:AA$5455,"Draw")</f>
        <v>0</v>
      </c>
      <c r="G952" s="13" t="n">
        <f aca="false">IFERROR(D952/C952,"")</f>
        <v>0</v>
      </c>
    </row>
    <row r="953" customFormat="false" ht="15" hidden="false" customHeight="true" outlineLevel="0" collapsed="false">
      <c r="A953" s="7" t="s">
        <v>7512</v>
      </c>
      <c r="B953" s="7" t="s">
        <v>1010</v>
      </c>
      <c r="C953" s="7" t="n">
        <f aca="false">COUNTIF('Duel Log'!AD$2:AD$5455,$A953)</f>
        <v>1</v>
      </c>
      <c r="D953" s="7" t="n">
        <f aca="false">COUNTIFS('Duel Log'!AD$2:AD$5455,$A953,'Duel Log'!AA$2:AA$5455,"Win")</f>
        <v>1</v>
      </c>
      <c r="E953" s="7" t="n">
        <f aca="false">COUNTIFS('Duel Log'!AD$2:AD$5455,$A953,'Duel Log'!AA$2:AA$5455,"Loss")</f>
        <v>0</v>
      </c>
      <c r="F953" s="7" t="n">
        <f aca="false">COUNTIFS('Duel Log'!AD$2:AD$5455,$A953,'Duel Log'!AA$2:AA$5455,"Draw")</f>
        <v>0</v>
      </c>
      <c r="G953" s="13" t="n">
        <f aca="false">IFERROR(D953/C953,"")</f>
        <v>1</v>
      </c>
    </row>
    <row r="954" customFormat="false" ht="15" hidden="false" customHeight="true" outlineLevel="0" collapsed="false">
      <c r="A954" s="7" t="s">
        <v>1052</v>
      </c>
      <c r="B954" s="7" t="s">
        <v>15653</v>
      </c>
      <c r="C954" s="7" t="n">
        <f aca="false">COUNTIF('Duel Log'!AD$2:AD$5455,$A954)</f>
        <v>3</v>
      </c>
      <c r="D954" s="7" t="n">
        <f aca="false">COUNTIFS('Duel Log'!AD$2:AD$5455,$A954,'Duel Log'!AA$2:AA$5455,"Win")</f>
        <v>3</v>
      </c>
      <c r="E954" s="7" t="n">
        <f aca="false">COUNTIFS('Duel Log'!AD$2:AD$5455,$A954,'Duel Log'!AA$2:AA$5455,"Loss")</f>
        <v>0</v>
      </c>
      <c r="F954" s="7" t="n">
        <f aca="false">COUNTIFS('Duel Log'!AD$2:AD$5455,$A954,'Duel Log'!AA$2:AA$5455,"Draw")</f>
        <v>0</v>
      </c>
      <c r="G954" s="13" t="n">
        <f aca="false">IFERROR(D954/C954,"")</f>
        <v>1</v>
      </c>
    </row>
    <row r="955" customFormat="false" ht="15" hidden="false" customHeight="true" outlineLevel="0" collapsed="false">
      <c r="A955" s="7" t="s">
        <v>5813</v>
      </c>
      <c r="B955" s="7" t="s">
        <v>584</v>
      </c>
      <c r="C955" s="7" t="n">
        <f aca="false">COUNTIF('Duel Log'!AD$2:AD$5455,$A955)</f>
        <v>1</v>
      </c>
      <c r="D955" s="7" t="n">
        <f aca="false">COUNTIFS('Duel Log'!AD$2:AD$5455,$A955,'Duel Log'!AA$2:AA$5455,"Win")</f>
        <v>1</v>
      </c>
      <c r="E955" s="7" t="n">
        <f aca="false">COUNTIFS('Duel Log'!AD$2:AD$5455,$A955,'Duel Log'!AA$2:AA$5455,"Loss")</f>
        <v>0</v>
      </c>
      <c r="F955" s="7" t="n">
        <f aca="false">COUNTIFS('Duel Log'!AD$2:AD$5455,$A955,'Duel Log'!AA$2:AA$5455,"Draw")</f>
        <v>0</v>
      </c>
      <c r="G955" s="13" t="n">
        <f aca="false">IFERROR(D955/C955,"")</f>
        <v>1</v>
      </c>
    </row>
    <row r="956" customFormat="false" ht="15" hidden="false" customHeight="true" outlineLevel="0" collapsed="false">
      <c r="A956" s="7" t="s">
        <v>2579</v>
      </c>
      <c r="B956" s="7" t="s">
        <v>573</v>
      </c>
      <c r="C956" s="7" t="n">
        <f aca="false">COUNTIF('Duel Log'!AD$2:AD$5455,$A956)</f>
        <v>1</v>
      </c>
      <c r="D956" s="7" t="n">
        <f aca="false">COUNTIFS('Duel Log'!AD$2:AD$5455,$A956,'Duel Log'!AA$2:AA$5455,"Win")</f>
        <v>0</v>
      </c>
      <c r="E956" s="7" t="n">
        <f aca="false">COUNTIFS('Duel Log'!AD$2:AD$5455,$A956,'Duel Log'!AA$2:AA$5455,"Loss")</f>
        <v>1</v>
      </c>
      <c r="F956" s="7" t="n">
        <f aca="false">COUNTIFS('Duel Log'!AD$2:AD$5455,$A956,'Duel Log'!AA$2:AA$5455,"Draw")</f>
        <v>0</v>
      </c>
      <c r="G956" s="13" t="n">
        <f aca="false">IFERROR(D956/C956,"")</f>
        <v>0</v>
      </c>
    </row>
    <row r="957" customFormat="false" ht="15" hidden="false" customHeight="true" outlineLevel="0" collapsed="false">
      <c r="A957" s="7" t="s">
        <v>2449</v>
      </c>
      <c r="B957" s="7" t="s">
        <v>1066</v>
      </c>
      <c r="C957" s="7" t="n">
        <f aca="false">COUNTIF('Duel Log'!AD$2:AD$5455,$A957)</f>
        <v>1</v>
      </c>
      <c r="D957" s="7" t="n">
        <f aca="false">COUNTIFS('Duel Log'!AD$2:AD$5455,$A957,'Duel Log'!AA$2:AA$5455,"Win")</f>
        <v>0</v>
      </c>
      <c r="E957" s="7" t="n">
        <f aca="false">COUNTIFS('Duel Log'!AD$2:AD$5455,$A957,'Duel Log'!AA$2:AA$5455,"Loss")</f>
        <v>1</v>
      </c>
      <c r="F957" s="7" t="n">
        <f aca="false">COUNTIFS('Duel Log'!AD$2:AD$5455,$A957,'Duel Log'!AA$2:AA$5455,"Draw")</f>
        <v>0</v>
      </c>
      <c r="G957" s="13" t="n">
        <f aca="false">IFERROR(D957/C957,"")</f>
        <v>0</v>
      </c>
    </row>
    <row r="958" customFormat="false" ht="15" hidden="false" customHeight="true" outlineLevel="0" collapsed="false">
      <c r="A958" s="7" t="s">
        <v>5281</v>
      </c>
      <c r="B958" s="7" t="s">
        <v>3759</v>
      </c>
      <c r="C958" s="7" t="n">
        <f aca="false">COUNTIF('Duel Log'!AD$2:AD$5455,$A958)</f>
        <v>1</v>
      </c>
      <c r="D958" s="7" t="n">
        <f aca="false">COUNTIFS('Duel Log'!AD$2:AD$5455,$A958,'Duel Log'!AA$2:AA$5455,"Win")</f>
        <v>0</v>
      </c>
      <c r="E958" s="7" t="n">
        <f aca="false">COUNTIFS('Duel Log'!AD$2:AD$5455,$A958,'Duel Log'!AA$2:AA$5455,"Loss")</f>
        <v>1</v>
      </c>
      <c r="F958" s="7" t="n">
        <f aca="false">COUNTIFS('Duel Log'!AD$2:AD$5455,$A958,'Duel Log'!AA$2:AA$5455,"Draw")</f>
        <v>0</v>
      </c>
      <c r="G958" s="13" t="n">
        <f aca="false">IFERROR(D958/C958,"")</f>
        <v>0</v>
      </c>
    </row>
    <row r="959" customFormat="false" ht="15" hidden="false" customHeight="true" outlineLevel="0" collapsed="false">
      <c r="A959" s="7" t="s">
        <v>3936</v>
      </c>
      <c r="B959" s="7" t="s">
        <v>523</v>
      </c>
      <c r="C959" s="7" t="n">
        <f aca="false">COUNTIF('Duel Log'!AD$2:AD$5455,$A959)</f>
        <v>1</v>
      </c>
      <c r="D959" s="7" t="n">
        <f aca="false">COUNTIFS('Duel Log'!AD$2:AD$5455,$A959,'Duel Log'!AA$2:AA$5455,"Win")</f>
        <v>0</v>
      </c>
      <c r="E959" s="7" t="n">
        <f aca="false">COUNTIFS('Duel Log'!AD$2:AD$5455,$A959,'Duel Log'!AA$2:AA$5455,"Loss")</f>
        <v>1</v>
      </c>
      <c r="F959" s="7" t="n">
        <f aca="false">COUNTIFS('Duel Log'!AD$2:AD$5455,$A959,'Duel Log'!AA$2:AA$5455,"Draw")</f>
        <v>0</v>
      </c>
      <c r="G959" s="13" t="n">
        <f aca="false">IFERROR(D959/C959,"")</f>
        <v>0</v>
      </c>
    </row>
    <row r="960" customFormat="false" ht="15" hidden="false" customHeight="true" outlineLevel="0" collapsed="false">
      <c r="A960" s="7" t="s">
        <v>5295</v>
      </c>
      <c r="B960" s="7" t="s">
        <v>684</v>
      </c>
      <c r="C960" s="7" t="n">
        <f aca="false">COUNTIF('Duel Log'!AD$2:AD$5455,$A960)</f>
        <v>1</v>
      </c>
      <c r="D960" s="7" t="n">
        <f aca="false">COUNTIFS('Duel Log'!AD$2:AD$5455,$A960,'Duel Log'!AA$2:AA$5455,"Win")</f>
        <v>1</v>
      </c>
      <c r="E960" s="7" t="n">
        <f aca="false">COUNTIFS('Duel Log'!AD$2:AD$5455,$A960,'Duel Log'!AA$2:AA$5455,"Loss")</f>
        <v>0</v>
      </c>
      <c r="F960" s="7" t="n">
        <f aca="false">COUNTIFS('Duel Log'!AD$2:AD$5455,$A960,'Duel Log'!AA$2:AA$5455,"Draw")</f>
        <v>0</v>
      </c>
      <c r="G960" s="13" t="n">
        <f aca="false">IFERROR(D960/C960,"")</f>
        <v>1</v>
      </c>
    </row>
    <row r="961" customFormat="false" ht="15" hidden="false" customHeight="true" outlineLevel="0" collapsed="false">
      <c r="A961" s="7" t="s">
        <v>4208</v>
      </c>
      <c r="B961" s="7" t="s">
        <v>684</v>
      </c>
      <c r="C961" s="7" t="n">
        <f aca="false">COUNTIF('Duel Log'!AD$2:AD$5455,$A961)</f>
        <v>1</v>
      </c>
      <c r="D961" s="7" t="n">
        <f aca="false">COUNTIFS('Duel Log'!AD$2:AD$5455,$A961,'Duel Log'!AA$2:AA$5455,"Win")</f>
        <v>0</v>
      </c>
      <c r="E961" s="7" t="n">
        <f aca="false">COUNTIFS('Duel Log'!AD$2:AD$5455,$A961,'Duel Log'!AA$2:AA$5455,"Loss")</f>
        <v>1</v>
      </c>
      <c r="F961" s="7" t="n">
        <f aca="false">COUNTIFS('Duel Log'!AD$2:AD$5455,$A961,'Duel Log'!AA$2:AA$5455,"Draw")</f>
        <v>0</v>
      </c>
      <c r="G961" s="13" t="n">
        <f aca="false">IFERROR(D961/C961,"")</f>
        <v>0</v>
      </c>
    </row>
    <row r="962" customFormat="false" ht="15" hidden="false" customHeight="true" outlineLevel="0" collapsed="false">
      <c r="A962" s="7" t="s">
        <v>5302</v>
      </c>
      <c r="B962" s="7" t="s">
        <v>343</v>
      </c>
      <c r="C962" s="7" t="n">
        <f aca="false">COUNTIF('Duel Log'!AD$2:AD$5455,$A962)</f>
        <v>1</v>
      </c>
      <c r="D962" s="7" t="n">
        <f aca="false">COUNTIFS('Duel Log'!AD$2:AD$5455,$A962,'Duel Log'!AA$2:AA$5455,"Win")</f>
        <v>0</v>
      </c>
      <c r="E962" s="7" t="n">
        <f aca="false">COUNTIFS('Duel Log'!AD$2:AD$5455,$A962,'Duel Log'!AA$2:AA$5455,"Loss")</f>
        <v>1</v>
      </c>
      <c r="F962" s="7" t="n">
        <f aca="false">COUNTIFS('Duel Log'!AD$2:AD$5455,$A962,'Duel Log'!AA$2:AA$5455,"Draw")</f>
        <v>0</v>
      </c>
      <c r="G962" s="13" t="n">
        <f aca="false">IFERROR(D962/C962,"")</f>
        <v>0</v>
      </c>
    </row>
    <row r="963" customFormat="false" ht="15" hidden="false" customHeight="true" outlineLevel="0" collapsed="false">
      <c r="A963" s="7" t="s">
        <v>5114</v>
      </c>
      <c r="B963" s="7" t="s">
        <v>613</v>
      </c>
      <c r="C963" s="7" t="n">
        <f aca="false">COUNTIF('Duel Log'!AD$2:AD$5455,$A963)</f>
        <v>1</v>
      </c>
      <c r="D963" s="7" t="n">
        <f aca="false">COUNTIFS('Duel Log'!AD$2:AD$5455,$A963,'Duel Log'!AA$2:AA$5455,"Win")</f>
        <v>1</v>
      </c>
      <c r="E963" s="7" t="n">
        <f aca="false">COUNTIFS('Duel Log'!AD$2:AD$5455,$A963,'Duel Log'!AA$2:AA$5455,"Loss")</f>
        <v>0</v>
      </c>
      <c r="F963" s="7" t="n">
        <f aca="false">COUNTIFS('Duel Log'!AD$2:AD$5455,$A963,'Duel Log'!AA$2:AA$5455,"Draw")</f>
        <v>0</v>
      </c>
      <c r="G963" s="13" t="n">
        <f aca="false">IFERROR(D963/C963,"")</f>
        <v>1</v>
      </c>
    </row>
    <row r="964" customFormat="false" ht="15" hidden="false" customHeight="true" outlineLevel="0" collapsed="false">
      <c r="A964" s="7" t="s">
        <v>9120</v>
      </c>
      <c r="B964" s="8" t="s">
        <v>558</v>
      </c>
      <c r="C964" s="7" t="n">
        <f aca="false">COUNTIF('Duel Log'!AD$2:AD$5455,$A964)</f>
        <v>1</v>
      </c>
      <c r="D964" s="7" t="n">
        <f aca="false">COUNTIFS('Duel Log'!AD$2:AD$5455,$A964,'Duel Log'!AA$2:AA$5455,"Win")</f>
        <v>0</v>
      </c>
      <c r="E964" s="7" t="n">
        <f aca="false">COUNTIFS('Duel Log'!AD$2:AD$5455,$A964,'Duel Log'!AA$2:AA$5455,"Loss")</f>
        <v>1</v>
      </c>
      <c r="F964" s="7" t="n">
        <f aca="false">COUNTIFS('Duel Log'!AD$2:AD$5455,$A964,'Duel Log'!AA$2:AA$5455,"Draw")</f>
        <v>0</v>
      </c>
      <c r="G964" s="13" t="n">
        <f aca="false">IFERROR(D964/C964,"")</f>
        <v>0</v>
      </c>
    </row>
    <row r="965" customFormat="false" ht="15" hidden="false" customHeight="true" outlineLevel="0" collapsed="false">
      <c r="A965" s="7" t="s">
        <v>1970</v>
      </c>
      <c r="B965" s="7" t="s">
        <v>547</v>
      </c>
      <c r="C965" s="7" t="n">
        <f aca="false">COUNTIF('Duel Log'!AD$2:AD$5455,$A965)</f>
        <v>1</v>
      </c>
      <c r="D965" s="7" t="n">
        <f aca="false">COUNTIFS('Duel Log'!AD$2:AD$5455,$A965,'Duel Log'!AA$2:AA$5455,"Win")</f>
        <v>0</v>
      </c>
      <c r="E965" s="7" t="n">
        <f aca="false">COUNTIFS('Duel Log'!AD$2:AD$5455,$A965,'Duel Log'!AA$2:AA$5455,"Loss")</f>
        <v>1</v>
      </c>
      <c r="F965" s="7" t="n">
        <f aca="false">COUNTIFS('Duel Log'!AD$2:AD$5455,$A965,'Duel Log'!AA$2:AA$5455,"Draw")</f>
        <v>0</v>
      </c>
      <c r="G965" s="13" t="n">
        <f aca="false">IFERROR(D965/C965,"")</f>
        <v>0</v>
      </c>
    </row>
    <row r="966" customFormat="false" ht="15" hidden="false" customHeight="true" outlineLevel="0" collapsed="false">
      <c r="A966" s="7" t="s">
        <v>7269</v>
      </c>
      <c r="B966" s="7" t="s">
        <v>343</v>
      </c>
      <c r="C966" s="7" t="n">
        <f aca="false">COUNTIF('Duel Log'!AD$2:AD$5455,$A966)</f>
        <v>1</v>
      </c>
      <c r="D966" s="7" t="n">
        <f aca="false">COUNTIFS('Duel Log'!AD$2:AD$5455,$A966,'Duel Log'!AA$2:AA$5455,"Win")</f>
        <v>0</v>
      </c>
      <c r="E966" s="7" t="n">
        <f aca="false">COUNTIFS('Duel Log'!AD$2:AD$5455,$A966,'Duel Log'!AA$2:AA$5455,"Loss")</f>
        <v>1</v>
      </c>
      <c r="F966" s="7" t="n">
        <f aca="false">COUNTIFS('Duel Log'!AD$2:AD$5455,$A966,'Duel Log'!AA$2:AA$5455,"Draw")</f>
        <v>0</v>
      </c>
      <c r="G966" s="13" t="n">
        <f aca="false">IFERROR(D966/C966,"")</f>
        <v>0</v>
      </c>
    </row>
    <row r="967" customFormat="false" ht="15" hidden="false" customHeight="true" outlineLevel="0" collapsed="false">
      <c r="A967" s="7" t="s">
        <v>7375</v>
      </c>
      <c r="B967" s="7" t="s">
        <v>674</v>
      </c>
      <c r="C967" s="7" t="n">
        <f aca="false">COUNTIF('Duel Log'!AD$2:AD$5455,$A967)</f>
        <v>1</v>
      </c>
      <c r="D967" s="7" t="n">
        <f aca="false">COUNTIFS('Duel Log'!AD$2:AD$5455,$A967,'Duel Log'!AA$2:AA$5455,"Win")</f>
        <v>0</v>
      </c>
      <c r="E967" s="7" t="n">
        <f aca="false">COUNTIFS('Duel Log'!AD$2:AD$5455,$A967,'Duel Log'!AA$2:AA$5455,"Loss")</f>
        <v>1</v>
      </c>
      <c r="F967" s="7" t="n">
        <f aca="false">COUNTIFS('Duel Log'!AD$2:AD$5455,$A967,'Duel Log'!AA$2:AA$5455,"Draw")</f>
        <v>0</v>
      </c>
      <c r="G967" s="13" t="n">
        <f aca="false">IFERROR(D967/C967,"")</f>
        <v>0</v>
      </c>
    </row>
    <row r="968" customFormat="false" ht="15" hidden="false" customHeight="true" outlineLevel="0" collapsed="false">
      <c r="A968" s="7" t="s">
        <v>5652</v>
      </c>
      <c r="B968" s="7" t="s">
        <v>1206</v>
      </c>
      <c r="C968" s="7" t="n">
        <f aca="false">COUNTIF('Duel Log'!AD$2:AD$5455,$A968)</f>
        <v>1</v>
      </c>
      <c r="D968" s="7" t="n">
        <f aca="false">COUNTIFS('Duel Log'!AD$2:AD$5455,$A968,'Duel Log'!AA$2:AA$5455,"Win")</f>
        <v>1</v>
      </c>
      <c r="E968" s="7" t="n">
        <f aca="false">COUNTIFS('Duel Log'!AD$2:AD$5455,$A968,'Duel Log'!AA$2:AA$5455,"Loss")</f>
        <v>0</v>
      </c>
      <c r="F968" s="7" t="n">
        <f aca="false">COUNTIFS('Duel Log'!AD$2:AD$5455,$A968,'Duel Log'!AA$2:AA$5455,"Draw")</f>
        <v>0</v>
      </c>
      <c r="G968" s="13" t="n">
        <f aca="false">IFERROR(D968/C968,"")</f>
        <v>1</v>
      </c>
    </row>
    <row r="969" customFormat="false" ht="15" hidden="false" customHeight="true" outlineLevel="0" collapsed="false">
      <c r="A969" s="7" t="s">
        <v>7230</v>
      </c>
      <c r="B969" s="7" t="s">
        <v>343</v>
      </c>
      <c r="C969" s="7" t="n">
        <f aca="false">COUNTIF('Duel Log'!AD$2:AD$5455,$A969)</f>
        <v>1</v>
      </c>
      <c r="D969" s="7" t="n">
        <f aca="false">COUNTIFS('Duel Log'!AD$2:AD$5455,$A969,'Duel Log'!AA$2:AA$5455,"Win")</f>
        <v>0</v>
      </c>
      <c r="E969" s="7" t="n">
        <f aca="false">COUNTIFS('Duel Log'!AD$2:AD$5455,$A969,'Duel Log'!AA$2:AA$5455,"Loss")</f>
        <v>1</v>
      </c>
      <c r="F969" s="7" t="n">
        <f aca="false">COUNTIFS('Duel Log'!AD$2:AD$5455,$A969,'Duel Log'!AA$2:AA$5455,"Draw")</f>
        <v>0</v>
      </c>
      <c r="G969" s="13" t="n">
        <f aca="false">IFERROR(D969/C969,"")</f>
        <v>0</v>
      </c>
    </row>
    <row r="970" customFormat="false" ht="15" hidden="false" customHeight="true" outlineLevel="0" collapsed="false">
      <c r="A970" s="7" t="s">
        <v>4692</v>
      </c>
      <c r="B970" s="7" t="s">
        <v>15654</v>
      </c>
      <c r="C970" s="7" t="n">
        <f aca="false">COUNTIF('Duel Log'!AD$2:AD$5455,$A970)</f>
        <v>2</v>
      </c>
      <c r="D970" s="7" t="n">
        <f aca="false">COUNTIFS('Duel Log'!AD$2:AD$5455,$A970,'Duel Log'!AA$2:AA$5455,"Win")</f>
        <v>0</v>
      </c>
      <c r="E970" s="7" t="n">
        <f aca="false">COUNTIFS('Duel Log'!AD$2:AD$5455,$A970,'Duel Log'!AA$2:AA$5455,"Loss")</f>
        <v>2</v>
      </c>
      <c r="F970" s="7" t="n">
        <f aca="false">COUNTIFS('Duel Log'!AD$2:AD$5455,$A970,'Duel Log'!AA$2:AA$5455,"Draw")</f>
        <v>0</v>
      </c>
      <c r="G970" s="13" t="n">
        <f aca="false">IFERROR(D970/C970,"")</f>
        <v>0</v>
      </c>
    </row>
    <row r="971" customFormat="false" ht="15" hidden="false" customHeight="true" outlineLevel="0" collapsed="false">
      <c r="A971" s="7" t="s">
        <v>8359</v>
      </c>
      <c r="B971" s="7" t="s">
        <v>6073</v>
      </c>
      <c r="C971" s="7" t="n">
        <f aca="false">COUNTIF('Duel Log'!AD$2:AD$5455,$A971)</f>
        <v>1</v>
      </c>
      <c r="D971" s="7" t="n">
        <f aca="false">COUNTIFS('Duel Log'!AD$2:AD$5455,$A971,'Duel Log'!AA$2:AA$5455,"Win")</f>
        <v>1</v>
      </c>
      <c r="E971" s="7" t="n">
        <f aca="false">COUNTIFS('Duel Log'!AD$2:AD$5455,$A971,'Duel Log'!AA$2:AA$5455,"Loss")</f>
        <v>0</v>
      </c>
      <c r="F971" s="7" t="n">
        <f aca="false">COUNTIFS('Duel Log'!AD$2:AD$5455,$A971,'Duel Log'!AA$2:AA$5455,"Draw")</f>
        <v>0</v>
      </c>
      <c r="G971" s="13" t="n">
        <f aca="false">IFERROR(D971/C971,"")</f>
        <v>1</v>
      </c>
    </row>
    <row r="972" customFormat="false" ht="15" hidden="false" customHeight="true" outlineLevel="0" collapsed="false">
      <c r="A972" s="7" t="s">
        <v>9025</v>
      </c>
      <c r="B972" s="8" t="s">
        <v>7619</v>
      </c>
      <c r="C972" s="7" t="n">
        <f aca="false">COUNTIF('Duel Log'!AD$2:AD$5455,$A972)</f>
        <v>1</v>
      </c>
      <c r="D972" s="7" t="n">
        <f aca="false">COUNTIFS('Duel Log'!AD$2:AD$5455,$A972,'Duel Log'!AA$2:AA$5455,"Win")</f>
        <v>1</v>
      </c>
      <c r="E972" s="7" t="n">
        <f aca="false">COUNTIFS('Duel Log'!AD$2:AD$5455,$A972,'Duel Log'!AA$2:AA$5455,"Loss")</f>
        <v>0</v>
      </c>
      <c r="F972" s="7" t="n">
        <f aca="false">COUNTIFS('Duel Log'!AD$2:AD$5455,$A972,'Duel Log'!AA$2:AA$5455,"Draw")</f>
        <v>0</v>
      </c>
      <c r="G972" s="13" t="n">
        <f aca="false">IFERROR(D972/C972,"")</f>
        <v>1</v>
      </c>
    </row>
    <row r="973" customFormat="false" ht="15" hidden="false" customHeight="true" outlineLevel="0" collapsed="false">
      <c r="A973" s="7" t="s">
        <v>9038</v>
      </c>
      <c r="B973" s="8" t="s">
        <v>7619</v>
      </c>
      <c r="C973" s="7" t="n">
        <f aca="false">COUNTIF('Duel Log'!AD$2:AD$5455,$A973)</f>
        <v>1</v>
      </c>
      <c r="D973" s="7" t="n">
        <f aca="false">COUNTIFS('Duel Log'!AD$2:AD$5455,$A973,'Duel Log'!AA$2:AA$5455,"Win")</f>
        <v>1</v>
      </c>
      <c r="E973" s="7" t="n">
        <f aca="false">COUNTIFS('Duel Log'!AD$2:AD$5455,$A973,'Duel Log'!AA$2:AA$5455,"Loss")</f>
        <v>0</v>
      </c>
      <c r="F973" s="7" t="n">
        <f aca="false">COUNTIFS('Duel Log'!AD$2:AD$5455,$A973,'Duel Log'!AA$2:AA$5455,"Draw")</f>
        <v>0</v>
      </c>
      <c r="G973" s="13" t="n">
        <f aca="false">IFERROR(D973/C973,"")</f>
        <v>1</v>
      </c>
    </row>
    <row r="974" customFormat="false" ht="15" hidden="false" customHeight="true" outlineLevel="0" collapsed="false">
      <c r="A974" s="7" t="s">
        <v>4620</v>
      </c>
      <c r="B974" s="7" t="s">
        <v>547</v>
      </c>
      <c r="C974" s="7" t="n">
        <f aca="false">COUNTIF('Duel Log'!AD$2:AD$5455,$A974)</f>
        <v>1</v>
      </c>
      <c r="D974" s="7" t="n">
        <f aca="false">COUNTIFS('Duel Log'!AD$2:AD$5455,$A974,'Duel Log'!AA$2:AA$5455,"Win")</f>
        <v>1</v>
      </c>
      <c r="E974" s="7" t="n">
        <f aca="false">COUNTIFS('Duel Log'!AD$2:AD$5455,$A974,'Duel Log'!AA$2:AA$5455,"Loss")</f>
        <v>0</v>
      </c>
      <c r="F974" s="7" t="n">
        <f aca="false">COUNTIFS('Duel Log'!AD$2:AD$5455,$A974,'Duel Log'!AA$2:AA$5455,"Draw")</f>
        <v>0</v>
      </c>
      <c r="G974" s="13" t="n">
        <f aca="false">IFERROR(D974/C974,"")</f>
        <v>1</v>
      </c>
    </row>
    <row r="975" customFormat="false" ht="15" hidden="false" customHeight="true" outlineLevel="0" collapsed="false">
      <c r="A975" s="7" t="s">
        <v>3694</v>
      </c>
      <c r="B975" s="8" t="s">
        <v>3690</v>
      </c>
      <c r="C975" s="7" t="n">
        <f aca="false">COUNTIF('Duel Log'!AD$2:AD$5455,$A975)</f>
        <v>2</v>
      </c>
      <c r="D975" s="7" t="n">
        <f aca="false">COUNTIFS('Duel Log'!AD$2:AD$5455,$A975,'Duel Log'!AA$2:AA$5455,"Win")</f>
        <v>1</v>
      </c>
      <c r="E975" s="7" t="n">
        <f aca="false">COUNTIFS('Duel Log'!AD$2:AD$5455,$A975,'Duel Log'!AA$2:AA$5455,"Loss")</f>
        <v>1</v>
      </c>
      <c r="F975" s="7" t="n">
        <f aca="false">COUNTIFS('Duel Log'!AD$2:AD$5455,$A975,'Duel Log'!AA$2:AA$5455,"Draw")</f>
        <v>0</v>
      </c>
      <c r="G975" s="13" t="n">
        <f aca="false">IFERROR(D975/C975,"")</f>
        <v>0.5</v>
      </c>
    </row>
    <row r="976" customFormat="false" ht="15" hidden="false" customHeight="true" outlineLevel="0" collapsed="false">
      <c r="A976" s="7" t="s">
        <v>3177</v>
      </c>
      <c r="B976" s="7" t="s">
        <v>2659</v>
      </c>
      <c r="C976" s="7" t="n">
        <f aca="false">COUNTIF('Duel Log'!AD$2:AD$5455,$A976)</f>
        <v>2</v>
      </c>
      <c r="D976" s="7" t="n">
        <f aca="false">COUNTIFS('Duel Log'!AD$2:AD$5455,$A976,'Duel Log'!AA$2:AA$5455,"Win")</f>
        <v>1</v>
      </c>
      <c r="E976" s="7" t="n">
        <f aca="false">COUNTIFS('Duel Log'!AD$2:AD$5455,$A976,'Duel Log'!AA$2:AA$5455,"Loss")</f>
        <v>1</v>
      </c>
      <c r="F976" s="7" t="n">
        <f aca="false">COUNTIFS('Duel Log'!AD$2:AD$5455,$A976,'Duel Log'!AA$2:AA$5455,"Draw")</f>
        <v>0</v>
      </c>
      <c r="G976" s="13" t="n">
        <f aca="false">IFERROR(D976/C976,"")</f>
        <v>0.5</v>
      </c>
    </row>
    <row r="977" customFormat="false" ht="15" hidden="false" customHeight="true" outlineLevel="0" collapsed="false">
      <c r="A977" s="7" t="s">
        <v>834</v>
      </c>
      <c r="B977" s="7" t="s">
        <v>772</v>
      </c>
      <c r="C977" s="7" t="n">
        <f aca="false">COUNTIF('Duel Log'!AD$2:AD$5455,$A977)</f>
        <v>1</v>
      </c>
      <c r="D977" s="7" t="n">
        <f aca="false">COUNTIFS('Duel Log'!AD$2:AD$5455,$A977,'Duel Log'!AA$2:AA$5455,"Win")</f>
        <v>1</v>
      </c>
      <c r="E977" s="7" t="n">
        <f aca="false">COUNTIFS('Duel Log'!AD$2:AD$5455,$A977,'Duel Log'!AA$2:AA$5455,"Loss")</f>
        <v>0</v>
      </c>
      <c r="F977" s="7" t="n">
        <f aca="false">COUNTIFS('Duel Log'!AD$2:AD$5455,$A977,'Duel Log'!AA$2:AA$5455,"Draw")</f>
        <v>0</v>
      </c>
      <c r="G977" s="13" t="n">
        <f aca="false">IFERROR(D977/C977,"")</f>
        <v>1</v>
      </c>
    </row>
    <row r="978" customFormat="false" ht="15" hidden="false" customHeight="true" outlineLevel="0" collapsed="false">
      <c r="A978" s="7" t="s">
        <v>5748</v>
      </c>
      <c r="B978" s="7" t="s">
        <v>343</v>
      </c>
      <c r="C978" s="7" t="n">
        <f aca="false">COUNTIF('Duel Log'!AD$2:AD$5455,$A978)</f>
        <v>1</v>
      </c>
      <c r="D978" s="7" t="n">
        <f aca="false">COUNTIFS('Duel Log'!AD$2:AD$5455,$A978,'Duel Log'!AA$2:AA$5455,"Win")</f>
        <v>0</v>
      </c>
      <c r="E978" s="7" t="n">
        <f aca="false">COUNTIFS('Duel Log'!AD$2:AD$5455,$A978,'Duel Log'!AA$2:AA$5455,"Loss")</f>
        <v>1</v>
      </c>
      <c r="F978" s="7" t="n">
        <f aca="false">COUNTIFS('Duel Log'!AD$2:AD$5455,$A978,'Duel Log'!AA$2:AA$5455,"Draw")</f>
        <v>0</v>
      </c>
      <c r="G978" s="13" t="n">
        <f aca="false">IFERROR(D978/C978,"")</f>
        <v>0</v>
      </c>
    </row>
    <row r="979" customFormat="false" ht="15" hidden="false" customHeight="true" outlineLevel="0" collapsed="false">
      <c r="A979" s="7" t="s">
        <v>3390</v>
      </c>
      <c r="B979" s="7" t="s">
        <v>1206</v>
      </c>
      <c r="C979" s="7" t="n">
        <f aca="false">COUNTIF('Duel Log'!AD$2:AD$5455,$A979)</f>
        <v>1</v>
      </c>
      <c r="D979" s="7" t="n">
        <f aca="false">COUNTIFS('Duel Log'!AD$2:AD$5455,$A979,'Duel Log'!AA$2:AA$5455,"Win")</f>
        <v>0</v>
      </c>
      <c r="E979" s="7" t="n">
        <f aca="false">COUNTIFS('Duel Log'!AD$2:AD$5455,$A979,'Duel Log'!AA$2:AA$5455,"Loss")</f>
        <v>1</v>
      </c>
      <c r="F979" s="7" t="n">
        <f aca="false">COUNTIFS('Duel Log'!AD$2:AD$5455,$A979,'Duel Log'!AA$2:AA$5455,"Draw")</f>
        <v>0</v>
      </c>
      <c r="G979" s="13" t="n">
        <f aca="false">IFERROR(D979/C979,"")</f>
        <v>0</v>
      </c>
    </row>
    <row r="980" customFormat="false" ht="15" hidden="false" customHeight="true" outlineLevel="0" collapsed="false">
      <c r="A980" s="7" t="s">
        <v>6189</v>
      </c>
      <c r="B980" s="7" t="s">
        <v>3676</v>
      </c>
      <c r="C980" s="7" t="n">
        <f aca="false">COUNTIF('Duel Log'!AD$2:AD$5455,$A980)</f>
        <v>1</v>
      </c>
      <c r="D980" s="7" t="n">
        <f aca="false">COUNTIFS('Duel Log'!AD$2:AD$5455,$A980,'Duel Log'!AA$2:AA$5455,"Win")</f>
        <v>0</v>
      </c>
      <c r="E980" s="7" t="n">
        <f aca="false">COUNTIFS('Duel Log'!AD$2:AD$5455,$A980,'Duel Log'!AA$2:AA$5455,"Loss")</f>
        <v>1</v>
      </c>
      <c r="F980" s="7" t="n">
        <f aca="false">COUNTIFS('Duel Log'!AD$2:AD$5455,$A980,'Duel Log'!AA$2:AA$5455,"Draw")</f>
        <v>0</v>
      </c>
      <c r="G980" s="13" t="n">
        <f aca="false">IFERROR(D980/C980,"")</f>
        <v>0</v>
      </c>
    </row>
    <row r="981" customFormat="false" ht="15" hidden="false" customHeight="true" outlineLevel="0" collapsed="false">
      <c r="A981" s="7" t="s">
        <v>7302</v>
      </c>
      <c r="B981" s="7" t="s">
        <v>343</v>
      </c>
      <c r="C981" s="7" t="n">
        <f aca="false">COUNTIF('Duel Log'!AD$2:AD$5455,$A981)</f>
        <v>1</v>
      </c>
      <c r="D981" s="7" t="n">
        <f aca="false">COUNTIFS('Duel Log'!AD$2:AD$5455,$A981,'Duel Log'!AA$2:AA$5455,"Win")</f>
        <v>1</v>
      </c>
      <c r="E981" s="7" t="n">
        <f aca="false">COUNTIFS('Duel Log'!AD$2:AD$5455,$A981,'Duel Log'!AA$2:AA$5455,"Loss")</f>
        <v>0</v>
      </c>
      <c r="F981" s="7" t="n">
        <f aca="false">COUNTIFS('Duel Log'!AD$2:AD$5455,$A981,'Duel Log'!AA$2:AA$5455,"Draw")</f>
        <v>0</v>
      </c>
      <c r="G981" s="13" t="n">
        <f aca="false">IFERROR(D981/C981,"")</f>
        <v>1</v>
      </c>
    </row>
    <row r="982" customFormat="false" ht="15" hidden="false" customHeight="true" outlineLevel="0" collapsed="false">
      <c r="A982" s="7" t="s">
        <v>6876</v>
      </c>
      <c r="B982" s="8" t="s">
        <v>558</v>
      </c>
      <c r="C982" s="7" t="n">
        <f aca="false">COUNTIF('Duel Log'!AD$2:AD$5455,$A982)</f>
        <v>1</v>
      </c>
      <c r="D982" s="7" t="n">
        <f aca="false">COUNTIFS('Duel Log'!AD$2:AD$5455,$A982,'Duel Log'!AA$2:AA$5455,"Win")</f>
        <v>0</v>
      </c>
      <c r="E982" s="7" t="n">
        <f aca="false">COUNTIFS('Duel Log'!AD$2:AD$5455,$A982,'Duel Log'!AA$2:AA$5455,"Loss")</f>
        <v>1</v>
      </c>
      <c r="F982" s="7" t="n">
        <f aca="false">COUNTIFS('Duel Log'!AD$2:AD$5455,$A982,'Duel Log'!AA$2:AA$5455,"Draw")</f>
        <v>0</v>
      </c>
      <c r="G982" s="13" t="n">
        <f aca="false">IFERROR(D982/C982,"")</f>
        <v>0</v>
      </c>
    </row>
    <row r="983" customFormat="false" ht="15" hidden="false" customHeight="true" outlineLevel="0" collapsed="false">
      <c r="A983" s="7" t="s">
        <v>1605</v>
      </c>
      <c r="B983" s="7" t="s">
        <v>1432</v>
      </c>
      <c r="C983" s="7" t="n">
        <f aca="false">COUNTIF('Duel Log'!AD$2:AD$5455,$A983)</f>
        <v>1</v>
      </c>
      <c r="D983" s="7" t="n">
        <f aca="false">COUNTIFS('Duel Log'!AD$2:AD$5455,$A983,'Duel Log'!AA$2:AA$5455,"Win")</f>
        <v>0</v>
      </c>
      <c r="E983" s="7" t="n">
        <f aca="false">COUNTIFS('Duel Log'!AD$2:AD$5455,$A983,'Duel Log'!AA$2:AA$5455,"Loss")</f>
        <v>1</v>
      </c>
      <c r="F983" s="7" t="n">
        <f aca="false">COUNTIFS('Duel Log'!AD$2:AD$5455,$A983,'Duel Log'!AA$2:AA$5455,"Draw")</f>
        <v>0</v>
      </c>
      <c r="G983" s="13" t="n">
        <f aca="false">IFERROR(D983/C983,"")</f>
        <v>0</v>
      </c>
    </row>
    <row r="984" customFormat="false" ht="15" hidden="false" customHeight="true" outlineLevel="0" collapsed="false">
      <c r="A984" s="7" t="s">
        <v>2557</v>
      </c>
      <c r="B984" s="8" t="s">
        <v>558</v>
      </c>
      <c r="C984" s="7" t="n">
        <f aca="false">COUNTIF('Duel Log'!AD$2:AD$5455,$A984)</f>
        <v>1</v>
      </c>
      <c r="D984" s="7" t="n">
        <f aca="false">COUNTIFS('Duel Log'!AD$2:AD$5455,$A984,'Duel Log'!AA$2:AA$5455,"Win")</f>
        <v>1</v>
      </c>
      <c r="E984" s="7" t="n">
        <f aca="false">COUNTIFS('Duel Log'!AD$2:AD$5455,$A984,'Duel Log'!AA$2:AA$5455,"Loss")</f>
        <v>0</v>
      </c>
      <c r="F984" s="7" t="n">
        <f aca="false">COUNTIFS('Duel Log'!AD$2:AD$5455,$A984,'Duel Log'!AA$2:AA$5455,"Draw")</f>
        <v>0</v>
      </c>
      <c r="G984" s="13" t="n">
        <f aca="false">IFERROR(D984/C984,"")</f>
        <v>1</v>
      </c>
    </row>
    <row r="985" customFormat="false" ht="15" hidden="false" customHeight="true" outlineLevel="0" collapsed="false">
      <c r="A985" s="7" t="s">
        <v>1154</v>
      </c>
      <c r="B985" s="7" t="s">
        <v>895</v>
      </c>
      <c r="C985" s="7" t="n">
        <f aca="false">COUNTIF('Duel Log'!AD$2:AD$5455,$A985)</f>
        <v>1</v>
      </c>
      <c r="D985" s="7" t="n">
        <f aca="false">COUNTIFS('Duel Log'!AD$2:AD$5455,$A985,'Duel Log'!AA$2:AA$5455,"Win")</f>
        <v>0</v>
      </c>
      <c r="E985" s="7" t="n">
        <f aca="false">COUNTIFS('Duel Log'!AD$2:AD$5455,$A985,'Duel Log'!AA$2:AA$5455,"Loss")</f>
        <v>1</v>
      </c>
      <c r="F985" s="7" t="n">
        <f aca="false">COUNTIFS('Duel Log'!AD$2:AD$5455,$A985,'Duel Log'!AA$2:AA$5455,"Draw")</f>
        <v>0</v>
      </c>
      <c r="G985" s="13" t="n">
        <f aca="false">IFERROR(D985/C985,"")</f>
        <v>0</v>
      </c>
    </row>
    <row r="986" customFormat="false" ht="15" hidden="false" customHeight="true" outlineLevel="0" collapsed="false">
      <c r="A986" s="7" t="s">
        <v>561</v>
      </c>
      <c r="B986" s="8" t="s">
        <v>558</v>
      </c>
      <c r="C986" s="7" t="n">
        <f aca="false">COUNTIF('Duel Log'!AD$2:AD$5455,$A986)</f>
        <v>2</v>
      </c>
      <c r="D986" s="7" t="n">
        <f aca="false">COUNTIFS('Duel Log'!AD$2:AD$5455,$A986,'Duel Log'!AA$2:AA$5455,"Win")</f>
        <v>1</v>
      </c>
      <c r="E986" s="7" t="n">
        <f aca="false">COUNTIFS('Duel Log'!AD$2:AD$5455,$A986,'Duel Log'!AA$2:AA$5455,"Loss")</f>
        <v>1</v>
      </c>
      <c r="F986" s="7" t="n">
        <f aca="false">COUNTIFS('Duel Log'!AD$2:AD$5455,$A986,'Duel Log'!AA$2:AA$5455,"Draw")</f>
        <v>0</v>
      </c>
      <c r="G986" s="13" t="n">
        <f aca="false">IFERROR(D986/C986,"")</f>
        <v>0.5</v>
      </c>
    </row>
    <row r="987" customFormat="false" ht="15" hidden="false" customHeight="true" outlineLevel="0" collapsed="false">
      <c r="A987" s="7" t="s">
        <v>7390</v>
      </c>
      <c r="B987" s="7" t="s">
        <v>674</v>
      </c>
      <c r="C987" s="7" t="n">
        <f aca="false">COUNTIF('Duel Log'!AD$2:AD$5455,$A987)</f>
        <v>1</v>
      </c>
      <c r="D987" s="7" t="n">
        <f aca="false">COUNTIFS('Duel Log'!AD$2:AD$5455,$A987,'Duel Log'!AA$2:AA$5455,"Win")</f>
        <v>1</v>
      </c>
      <c r="E987" s="7" t="n">
        <f aca="false">COUNTIFS('Duel Log'!AD$2:AD$5455,$A987,'Duel Log'!AA$2:AA$5455,"Loss")</f>
        <v>0</v>
      </c>
      <c r="F987" s="7" t="n">
        <f aca="false">COUNTIFS('Duel Log'!AD$2:AD$5455,$A987,'Duel Log'!AA$2:AA$5455,"Draw")</f>
        <v>0</v>
      </c>
      <c r="G987" s="13" t="n">
        <f aca="false">IFERROR(D987/C987,"")</f>
        <v>1</v>
      </c>
    </row>
    <row r="988" customFormat="false" ht="15" hidden="false" customHeight="true" outlineLevel="0" collapsed="false">
      <c r="A988" s="7" t="s">
        <v>3790</v>
      </c>
      <c r="B988" s="7" t="s">
        <v>523</v>
      </c>
      <c r="C988" s="7" t="n">
        <f aca="false">COUNTIF('Duel Log'!AD$2:AD$5455,$A988)</f>
        <v>1</v>
      </c>
      <c r="D988" s="7" t="n">
        <f aca="false">COUNTIFS('Duel Log'!AD$2:AD$5455,$A988,'Duel Log'!AA$2:AA$5455,"Win")</f>
        <v>1</v>
      </c>
      <c r="E988" s="7" t="n">
        <f aca="false">COUNTIFS('Duel Log'!AD$2:AD$5455,$A988,'Duel Log'!AA$2:AA$5455,"Loss")</f>
        <v>0</v>
      </c>
      <c r="F988" s="7" t="n">
        <f aca="false">COUNTIFS('Duel Log'!AD$2:AD$5455,$A988,'Duel Log'!AA$2:AA$5455,"Draw")</f>
        <v>0</v>
      </c>
      <c r="G988" s="13" t="n">
        <f aca="false">IFERROR(D988/C988,"")</f>
        <v>1</v>
      </c>
    </row>
    <row r="989" customFormat="false" ht="15" hidden="false" customHeight="true" outlineLevel="0" collapsed="false">
      <c r="A989" s="7" t="s">
        <v>4954</v>
      </c>
      <c r="B989" s="7" t="s">
        <v>613</v>
      </c>
      <c r="C989" s="7" t="n">
        <f aca="false">COUNTIF('Duel Log'!AD$2:AD$5455,$A989)</f>
        <v>1</v>
      </c>
      <c r="D989" s="7" t="n">
        <f aca="false">COUNTIFS('Duel Log'!AD$2:AD$5455,$A989,'Duel Log'!AA$2:AA$5455,"Win")</f>
        <v>0</v>
      </c>
      <c r="E989" s="7" t="n">
        <f aca="false">COUNTIFS('Duel Log'!AD$2:AD$5455,$A989,'Duel Log'!AA$2:AA$5455,"Loss")</f>
        <v>1</v>
      </c>
      <c r="F989" s="7" t="n">
        <f aca="false">COUNTIFS('Duel Log'!AD$2:AD$5455,$A989,'Duel Log'!AA$2:AA$5455,"Draw")</f>
        <v>0</v>
      </c>
      <c r="G989" s="13" t="n">
        <f aca="false">IFERROR(D989/C989,"")</f>
        <v>0</v>
      </c>
    </row>
    <row r="990" customFormat="false" ht="15" hidden="false" customHeight="true" outlineLevel="0" collapsed="false">
      <c r="A990" s="7" t="s">
        <v>6317</v>
      </c>
      <c r="B990" s="7" t="s">
        <v>2001</v>
      </c>
      <c r="C990" s="7" t="n">
        <f aca="false">COUNTIF('Duel Log'!AD$2:AD$5455,$A990)</f>
        <v>1</v>
      </c>
      <c r="D990" s="7" t="n">
        <f aca="false">COUNTIFS('Duel Log'!AD$2:AD$5455,$A990,'Duel Log'!AA$2:AA$5455,"Win")</f>
        <v>1</v>
      </c>
      <c r="E990" s="7" t="n">
        <f aca="false">COUNTIFS('Duel Log'!AD$2:AD$5455,$A990,'Duel Log'!AA$2:AA$5455,"Loss")</f>
        <v>0</v>
      </c>
      <c r="F990" s="7" t="n">
        <f aca="false">COUNTIFS('Duel Log'!AD$2:AD$5455,$A990,'Duel Log'!AA$2:AA$5455,"Draw")</f>
        <v>0</v>
      </c>
      <c r="G990" s="13" t="n">
        <f aca="false">IFERROR(D990/C990,"")</f>
        <v>1</v>
      </c>
    </row>
    <row r="991" customFormat="false" ht="15" hidden="false" customHeight="true" outlineLevel="0" collapsed="false">
      <c r="A991" s="7" t="s">
        <v>1085</v>
      </c>
      <c r="B991" s="7" t="s">
        <v>1066</v>
      </c>
      <c r="C991" s="7" t="n">
        <f aca="false">COUNTIF('Duel Log'!AD$2:AD$5455,$A991)</f>
        <v>1</v>
      </c>
      <c r="D991" s="7" t="n">
        <f aca="false">COUNTIFS('Duel Log'!AD$2:AD$5455,$A991,'Duel Log'!AA$2:AA$5455,"Win")</f>
        <v>0</v>
      </c>
      <c r="E991" s="7" t="n">
        <f aca="false">COUNTIFS('Duel Log'!AD$2:AD$5455,$A991,'Duel Log'!AA$2:AA$5455,"Loss")</f>
        <v>1</v>
      </c>
      <c r="F991" s="7" t="n">
        <f aca="false">COUNTIFS('Duel Log'!AD$2:AD$5455,$A991,'Duel Log'!AA$2:AA$5455,"Draw")</f>
        <v>0</v>
      </c>
      <c r="G991" s="13" t="n">
        <f aca="false">IFERROR(D991/C991,"")</f>
        <v>0</v>
      </c>
    </row>
    <row r="992" customFormat="false" ht="15" hidden="false" customHeight="true" outlineLevel="0" collapsed="false">
      <c r="A992" s="7" t="s">
        <v>6272</v>
      </c>
      <c r="B992" s="7" t="s">
        <v>2001</v>
      </c>
      <c r="C992" s="7" t="n">
        <f aca="false">COUNTIF('Duel Log'!AD$2:AD$5455,$A992)</f>
        <v>1</v>
      </c>
      <c r="D992" s="7" t="n">
        <f aca="false">COUNTIFS('Duel Log'!AD$2:AD$5455,$A992,'Duel Log'!AA$2:AA$5455,"Win")</f>
        <v>0</v>
      </c>
      <c r="E992" s="7" t="n">
        <f aca="false">COUNTIFS('Duel Log'!AD$2:AD$5455,$A992,'Duel Log'!AA$2:AA$5455,"Loss")</f>
        <v>1</v>
      </c>
      <c r="F992" s="7" t="n">
        <f aca="false">COUNTIFS('Duel Log'!AD$2:AD$5455,$A992,'Duel Log'!AA$2:AA$5455,"Draw")</f>
        <v>0</v>
      </c>
      <c r="G992" s="13" t="n">
        <f aca="false">IFERROR(D992/C992,"")</f>
        <v>0</v>
      </c>
    </row>
    <row r="993" customFormat="false" ht="15" hidden="false" customHeight="true" outlineLevel="0" collapsed="false">
      <c r="A993" s="7" t="s">
        <v>597</v>
      </c>
      <c r="B993" s="7" t="s">
        <v>15655</v>
      </c>
      <c r="C993" s="7" t="n">
        <f aca="false">COUNTIF('Duel Log'!AD$2:AD$5455,$A993)</f>
        <v>10</v>
      </c>
      <c r="D993" s="7" t="n">
        <f aca="false">COUNTIFS('Duel Log'!AD$2:AD$5455,$A993,'Duel Log'!AA$2:AA$5455,"Win")</f>
        <v>8</v>
      </c>
      <c r="E993" s="7" t="n">
        <f aca="false">COUNTIFS('Duel Log'!AD$2:AD$5455,$A993,'Duel Log'!AA$2:AA$5455,"Loss")</f>
        <v>2</v>
      </c>
      <c r="F993" s="7" t="n">
        <f aca="false">COUNTIFS('Duel Log'!AD$2:AD$5455,$A993,'Duel Log'!AA$2:AA$5455,"Draw")</f>
        <v>0</v>
      </c>
      <c r="G993" s="13" t="n">
        <f aca="false">IFERROR(D993/C993,"")</f>
        <v>0.8</v>
      </c>
    </row>
    <row r="994" customFormat="false" ht="15" hidden="false" customHeight="true" outlineLevel="0" collapsed="false">
      <c r="A994" s="7" t="s">
        <v>4788</v>
      </c>
      <c r="B994" s="7" t="s">
        <v>15656</v>
      </c>
      <c r="C994" s="7" t="n">
        <f aca="false">COUNTIF('Duel Log'!AD$2:AD$5455,$A994)</f>
        <v>5</v>
      </c>
      <c r="D994" s="7" t="n">
        <f aca="false">COUNTIFS('Duel Log'!AD$2:AD$5455,$A994,'Duel Log'!AA$2:AA$5455,"Win")</f>
        <v>1</v>
      </c>
      <c r="E994" s="7" t="n">
        <f aca="false">COUNTIFS('Duel Log'!AD$2:AD$5455,$A994,'Duel Log'!AA$2:AA$5455,"Loss")</f>
        <v>4</v>
      </c>
      <c r="F994" s="7" t="n">
        <f aca="false">COUNTIFS('Duel Log'!AD$2:AD$5455,$A994,'Duel Log'!AA$2:AA$5455,"Draw")</f>
        <v>0</v>
      </c>
      <c r="G994" s="13" t="n">
        <f aca="false">IFERROR(D994/C994,"")</f>
        <v>0.2</v>
      </c>
    </row>
    <row r="995" customFormat="false" ht="15" hidden="false" customHeight="true" outlineLevel="0" collapsed="false">
      <c r="A995" s="7" t="s">
        <v>2720</v>
      </c>
      <c r="B995" s="7" t="s">
        <v>15657</v>
      </c>
      <c r="C995" s="7" t="n">
        <f aca="false">COUNTIF('Duel Log'!AD$2:AD$5455,$A995)</f>
        <v>2</v>
      </c>
      <c r="D995" s="7" t="n">
        <f aca="false">COUNTIFS('Duel Log'!AD$2:AD$5455,$A995,'Duel Log'!AA$2:AA$5455,"Win")</f>
        <v>1</v>
      </c>
      <c r="E995" s="7" t="n">
        <f aca="false">COUNTIFS('Duel Log'!AD$2:AD$5455,$A995,'Duel Log'!AA$2:AA$5455,"Loss")</f>
        <v>1</v>
      </c>
      <c r="F995" s="7" t="n">
        <f aca="false">COUNTIFS('Duel Log'!AD$2:AD$5455,$A995,'Duel Log'!AA$2:AA$5455,"Draw")</f>
        <v>0</v>
      </c>
      <c r="G995" s="13" t="n">
        <f aca="false">IFERROR(D995/C995,"")</f>
        <v>0.5</v>
      </c>
    </row>
    <row r="996" customFormat="false" ht="15" hidden="false" customHeight="true" outlineLevel="0" collapsed="false">
      <c r="A996" s="7" t="s">
        <v>9250</v>
      </c>
      <c r="B996" s="8" t="s">
        <v>1192</v>
      </c>
      <c r="C996" s="7" t="n">
        <f aca="false">COUNTIF('Duel Log'!AD$2:AD$5455,$A996)</f>
        <v>1</v>
      </c>
      <c r="D996" s="7" t="n">
        <f aca="false">COUNTIFS('Duel Log'!AD$2:AD$5455,$A996,'Duel Log'!AA$2:AA$5455,"Win")</f>
        <v>0</v>
      </c>
      <c r="E996" s="7" t="n">
        <f aca="false">COUNTIFS('Duel Log'!AD$2:AD$5455,$A996,'Duel Log'!AA$2:AA$5455,"Loss")</f>
        <v>1</v>
      </c>
      <c r="F996" s="7" t="n">
        <f aca="false">COUNTIFS('Duel Log'!AD$2:AD$5455,$A996,'Duel Log'!AA$2:AA$5455,"Draw")</f>
        <v>0</v>
      </c>
      <c r="G996" s="13" t="n">
        <f aca="false">IFERROR(D996/C996,"")</f>
        <v>0</v>
      </c>
    </row>
    <row r="997" customFormat="false" ht="15" hidden="false" customHeight="true" outlineLevel="0" collapsed="false">
      <c r="A997" s="7" t="s">
        <v>1376</v>
      </c>
      <c r="B997" s="8" t="s">
        <v>558</v>
      </c>
      <c r="C997" s="7" t="n">
        <f aca="false">COUNTIF('Duel Log'!AD$2:AD$5455,$A997)</f>
        <v>1</v>
      </c>
      <c r="D997" s="7" t="n">
        <f aca="false">COUNTIFS('Duel Log'!AD$2:AD$5455,$A997,'Duel Log'!AA$2:AA$5455,"Win")</f>
        <v>0</v>
      </c>
      <c r="E997" s="7" t="n">
        <f aca="false">COUNTIFS('Duel Log'!AD$2:AD$5455,$A997,'Duel Log'!AA$2:AA$5455,"Loss")</f>
        <v>1</v>
      </c>
      <c r="F997" s="7" t="n">
        <f aca="false">COUNTIFS('Duel Log'!AD$2:AD$5455,$A997,'Duel Log'!AA$2:AA$5455,"Draw")</f>
        <v>0</v>
      </c>
      <c r="G997" s="13" t="n">
        <f aca="false">IFERROR(D997/C997,"")</f>
        <v>0</v>
      </c>
    </row>
    <row r="998" customFormat="false" ht="15" hidden="false" customHeight="true" outlineLevel="0" collapsed="false">
      <c r="A998" s="7" t="s">
        <v>4569</v>
      </c>
      <c r="B998" s="7" t="s">
        <v>533</v>
      </c>
      <c r="C998" s="7" t="n">
        <f aca="false">COUNTIF('Duel Log'!AD$2:AD$5455,$A998)</f>
        <v>1</v>
      </c>
      <c r="D998" s="7" t="n">
        <f aca="false">COUNTIFS('Duel Log'!AD$2:AD$5455,$A998,'Duel Log'!AA$2:AA$5455,"Win")</f>
        <v>1</v>
      </c>
      <c r="E998" s="7" t="n">
        <f aca="false">COUNTIFS('Duel Log'!AD$2:AD$5455,$A998,'Duel Log'!AA$2:AA$5455,"Loss")</f>
        <v>0</v>
      </c>
      <c r="F998" s="7" t="n">
        <f aca="false">COUNTIFS('Duel Log'!AD$2:AD$5455,$A998,'Duel Log'!AA$2:AA$5455,"Draw")</f>
        <v>0</v>
      </c>
      <c r="G998" s="13" t="n">
        <f aca="false">IFERROR(D998/C998,"")</f>
        <v>1</v>
      </c>
    </row>
    <row r="999" customFormat="false" ht="15" hidden="false" customHeight="true" outlineLevel="0" collapsed="false">
      <c r="A999" s="7" t="s">
        <v>669</v>
      </c>
      <c r="B999" s="7" t="s">
        <v>533</v>
      </c>
      <c r="C999" s="7" t="n">
        <f aca="false">COUNTIF('Duel Log'!AD$2:AD$5455,$A999)</f>
        <v>1</v>
      </c>
      <c r="D999" s="7" t="n">
        <f aca="false">COUNTIFS('Duel Log'!AD$2:AD$5455,$A999,'Duel Log'!AA$2:AA$5455,"Win")</f>
        <v>0</v>
      </c>
      <c r="E999" s="7" t="n">
        <f aca="false">COUNTIFS('Duel Log'!AD$2:AD$5455,$A999,'Duel Log'!AA$2:AA$5455,"Loss")</f>
        <v>1</v>
      </c>
      <c r="F999" s="7" t="n">
        <f aca="false">COUNTIFS('Duel Log'!AD$2:AD$5455,$A999,'Duel Log'!AA$2:AA$5455,"Draw")</f>
        <v>0</v>
      </c>
      <c r="G999" s="13" t="n">
        <f aca="false">IFERROR(D999/C999,"")</f>
        <v>0</v>
      </c>
    </row>
    <row r="1000" customFormat="false" ht="15" hidden="false" customHeight="true" outlineLevel="0" collapsed="false">
      <c r="A1000" s="7" t="s">
        <v>2740</v>
      </c>
      <c r="B1000" s="7" t="s">
        <v>15658</v>
      </c>
      <c r="C1000" s="7" t="n">
        <f aca="false">COUNTIF('Duel Log'!AD$2:AD$5455,$A1000)</f>
        <v>9</v>
      </c>
      <c r="D1000" s="7" t="n">
        <f aca="false">COUNTIFS('Duel Log'!AD$2:AD$5455,$A1000,'Duel Log'!AA$2:AA$5455,"Win")</f>
        <v>6</v>
      </c>
      <c r="E1000" s="7" t="n">
        <f aca="false">COUNTIFS('Duel Log'!AD$2:AD$5455,$A1000,'Duel Log'!AA$2:AA$5455,"Loss")</f>
        <v>3</v>
      </c>
      <c r="F1000" s="7" t="n">
        <f aca="false">COUNTIFS('Duel Log'!AD$2:AD$5455,$A1000,'Duel Log'!AA$2:AA$5455,"Draw")</f>
        <v>0</v>
      </c>
      <c r="G1000" s="13" t="n">
        <f aca="false">IFERROR(D1000/C1000,"")</f>
        <v>0.666666666666667</v>
      </c>
    </row>
    <row r="1001" customFormat="false" ht="15" hidden="false" customHeight="true" outlineLevel="0" collapsed="false">
      <c r="A1001" s="7" t="s">
        <v>6603</v>
      </c>
      <c r="B1001" s="8" t="s">
        <v>3690</v>
      </c>
      <c r="C1001" s="7" t="n">
        <f aca="false">COUNTIF('Duel Log'!AD$2:AD$5455,$A1001)</f>
        <v>1</v>
      </c>
      <c r="D1001" s="7" t="n">
        <f aca="false">COUNTIFS('Duel Log'!AD$2:AD$5455,$A1001,'Duel Log'!AA$2:AA$5455,"Win")</f>
        <v>0</v>
      </c>
      <c r="E1001" s="7" t="n">
        <f aca="false">COUNTIFS('Duel Log'!AD$2:AD$5455,$A1001,'Duel Log'!AA$2:AA$5455,"Loss")</f>
        <v>1</v>
      </c>
      <c r="F1001" s="7" t="n">
        <f aca="false">COUNTIFS('Duel Log'!AD$2:AD$5455,$A1001,'Duel Log'!AA$2:AA$5455,"Draw")</f>
        <v>0</v>
      </c>
      <c r="G1001" s="13" t="n">
        <f aca="false">IFERROR(D1001/C1001,"")</f>
        <v>0</v>
      </c>
    </row>
    <row r="1002" customFormat="false" ht="15" hidden="false" customHeight="true" outlineLevel="0" collapsed="false">
      <c r="A1002" s="7" t="s">
        <v>1135</v>
      </c>
      <c r="B1002" s="7" t="s">
        <v>726</v>
      </c>
      <c r="C1002" s="7" t="n">
        <f aca="false">COUNTIF('Duel Log'!AD$2:AD$5455,$A1002)</f>
        <v>1</v>
      </c>
      <c r="D1002" s="7" t="n">
        <f aca="false">COUNTIFS('Duel Log'!AD$2:AD$5455,$A1002,'Duel Log'!AA$2:AA$5455,"Win")</f>
        <v>1</v>
      </c>
      <c r="E1002" s="7" t="n">
        <f aca="false">COUNTIFS('Duel Log'!AD$2:AD$5455,$A1002,'Duel Log'!AA$2:AA$5455,"Loss")</f>
        <v>0</v>
      </c>
      <c r="F1002" s="7" t="n">
        <f aca="false">COUNTIFS('Duel Log'!AD$2:AD$5455,$A1002,'Duel Log'!AA$2:AA$5455,"Draw")</f>
        <v>0</v>
      </c>
      <c r="G1002" s="13" t="n">
        <f aca="false">IFERROR(D1002/C1002,"")</f>
        <v>1</v>
      </c>
    </row>
    <row r="1003" customFormat="false" ht="15" hidden="false" customHeight="true" outlineLevel="0" collapsed="false">
      <c r="A1003" s="7" t="s">
        <v>7966</v>
      </c>
      <c r="B1003" s="7" t="s">
        <v>753</v>
      </c>
      <c r="C1003" s="7" t="n">
        <f aca="false">COUNTIF('Duel Log'!AD$2:AD$5455,$A1003)</f>
        <v>1</v>
      </c>
      <c r="D1003" s="7" t="n">
        <f aca="false">COUNTIFS('Duel Log'!AD$2:AD$5455,$A1003,'Duel Log'!AA$2:AA$5455,"Win")</f>
        <v>1</v>
      </c>
      <c r="E1003" s="7" t="n">
        <f aca="false">COUNTIFS('Duel Log'!AD$2:AD$5455,$A1003,'Duel Log'!AA$2:AA$5455,"Loss")</f>
        <v>0</v>
      </c>
      <c r="F1003" s="7" t="n">
        <f aca="false">COUNTIFS('Duel Log'!AD$2:AD$5455,$A1003,'Duel Log'!AA$2:AA$5455,"Draw")</f>
        <v>0</v>
      </c>
      <c r="G1003" s="13" t="n">
        <f aca="false">IFERROR(D1003/C1003,"")</f>
        <v>1</v>
      </c>
    </row>
    <row r="1004" customFormat="false" ht="15" hidden="false" customHeight="true" outlineLevel="0" collapsed="false">
      <c r="A1004" s="7" t="s">
        <v>8895</v>
      </c>
      <c r="B1004" s="8" t="s">
        <v>3690</v>
      </c>
      <c r="C1004" s="7" t="n">
        <f aca="false">COUNTIF('Duel Log'!AD$2:AD$5455,$A1004)</f>
        <v>1</v>
      </c>
      <c r="D1004" s="7" t="n">
        <f aca="false">COUNTIFS('Duel Log'!AD$2:AD$5455,$A1004,'Duel Log'!AA$2:AA$5455,"Win")</f>
        <v>1</v>
      </c>
      <c r="E1004" s="7" t="n">
        <f aca="false">COUNTIFS('Duel Log'!AD$2:AD$5455,$A1004,'Duel Log'!AA$2:AA$5455,"Loss")</f>
        <v>0</v>
      </c>
      <c r="F1004" s="7" t="n">
        <f aca="false">COUNTIFS('Duel Log'!AD$2:AD$5455,$A1004,'Duel Log'!AA$2:AA$5455,"Draw")</f>
        <v>0</v>
      </c>
      <c r="G1004" s="13" t="n">
        <f aca="false">IFERROR(D1004/C1004,"")</f>
        <v>1</v>
      </c>
    </row>
    <row r="1005" customFormat="false" ht="15" hidden="false" customHeight="true" outlineLevel="0" collapsed="false">
      <c r="A1005" s="7" t="s">
        <v>6015</v>
      </c>
      <c r="B1005" s="7" t="s">
        <v>198</v>
      </c>
      <c r="C1005" s="7" t="n">
        <f aca="false">COUNTIF('Duel Log'!AD$2:AD$5455,$A1005)</f>
        <v>1</v>
      </c>
      <c r="D1005" s="7" t="n">
        <f aca="false">COUNTIFS('Duel Log'!AD$2:AD$5455,$A1005,'Duel Log'!AA$2:AA$5455,"Win")</f>
        <v>0</v>
      </c>
      <c r="E1005" s="7" t="n">
        <f aca="false">COUNTIFS('Duel Log'!AD$2:AD$5455,$A1005,'Duel Log'!AA$2:AA$5455,"Loss")</f>
        <v>1</v>
      </c>
      <c r="F1005" s="7" t="n">
        <f aca="false">COUNTIFS('Duel Log'!AD$2:AD$5455,$A1005,'Duel Log'!AA$2:AA$5455,"Draw")</f>
        <v>0</v>
      </c>
      <c r="G1005" s="13" t="n">
        <f aca="false">IFERROR(D1005/C1005,"")</f>
        <v>0</v>
      </c>
    </row>
    <row r="1006" customFormat="false" ht="15" hidden="false" customHeight="true" outlineLevel="0" collapsed="false">
      <c r="A1006" s="7" t="s">
        <v>6352</v>
      </c>
      <c r="B1006" s="7" t="s">
        <v>837</v>
      </c>
      <c r="C1006" s="7" t="n">
        <f aca="false">COUNTIF('Duel Log'!AD$2:AD$5455,$A1006)</f>
        <v>1</v>
      </c>
      <c r="D1006" s="7" t="n">
        <f aca="false">COUNTIFS('Duel Log'!AD$2:AD$5455,$A1006,'Duel Log'!AA$2:AA$5455,"Win")</f>
        <v>0</v>
      </c>
      <c r="E1006" s="7" t="n">
        <f aca="false">COUNTIFS('Duel Log'!AD$2:AD$5455,$A1006,'Duel Log'!AA$2:AA$5455,"Loss")</f>
        <v>1</v>
      </c>
      <c r="F1006" s="7" t="n">
        <f aca="false">COUNTIFS('Duel Log'!AD$2:AD$5455,$A1006,'Duel Log'!AA$2:AA$5455,"Draw")</f>
        <v>0</v>
      </c>
      <c r="G1006" s="13" t="n">
        <f aca="false">IFERROR(D1006/C1006,"")</f>
        <v>0</v>
      </c>
    </row>
    <row r="1007" customFormat="false" ht="15" hidden="false" customHeight="true" outlineLevel="0" collapsed="false">
      <c r="A1007" s="7" t="s">
        <v>1141</v>
      </c>
      <c r="B1007" s="7" t="s">
        <v>726</v>
      </c>
      <c r="C1007" s="7" t="n">
        <f aca="false">COUNTIF('Duel Log'!AD$2:AD$5455,$A1007)</f>
        <v>2</v>
      </c>
      <c r="D1007" s="7" t="n">
        <f aca="false">COUNTIFS('Duel Log'!AD$2:AD$5455,$A1007,'Duel Log'!AA$2:AA$5455,"Win")</f>
        <v>2</v>
      </c>
      <c r="E1007" s="7" t="n">
        <f aca="false">COUNTIFS('Duel Log'!AD$2:AD$5455,$A1007,'Duel Log'!AA$2:AA$5455,"Loss")</f>
        <v>0</v>
      </c>
      <c r="F1007" s="7" t="n">
        <f aca="false">COUNTIFS('Duel Log'!AD$2:AD$5455,$A1007,'Duel Log'!AA$2:AA$5455,"Draw")</f>
        <v>0</v>
      </c>
      <c r="G1007" s="13" t="n">
        <f aca="false">IFERROR(D1007/C1007,"")</f>
        <v>1</v>
      </c>
    </row>
    <row r="1008" customFormat="false" ht="15" hidden="false" customHeight="true" outlineLevel="0" collapsed="false">
      <c r="A1008" s="7" t="s">
        <v>2966</v>
      </c>
      <c r="B1008" s="7" t="s">
        <v>2158</v>
      </c>
      <c r="C1008" s="7" t="n">
        <f aca="false">COUNTIF('Duel Log'!AD$2:AD$5455,$A1008)</f>
        <v>1</v>
      </c>
      <c r="D1008" s="7" t="n">
        <f aca="false">COUNTIFS('Duel Log'!AD$2:AD$5455,$A1008,'Duel Log'!AA$2:AA$5455,"Win")</f>
        <v>0</v>
      </c>
      <c r="E1008" s="7" t="n">
        <f aca="false">COUNTIFS('Duel Log'!AD$2:AD$5455,$A1008,'Duel Log'!AA$2:AA$5455,"Loss")</f>
        <v>1</v>
      </c>
      <c r="F1008" s="7" t="n">
        <f aca="false">COUNTIFS('Duel Log'!AD$2:AD$5455,$A1008,'Duel Log'!AA$2:AA$5455,"Draw")</f>
        <v>0</v>
      </c>
      <c r="G1008" s="13" t="n">
        <f aca="false">IFERROR(D1008/C1008,"")</f>
        <v>0</v>
      </c>
    </row>
    <row r="1009" customFormat="false" ht="15" hidden="false" customHeight="true" outlineLevel="0" collapsed="false">
      <c r="A1009" s="7" t="s">
        <v>6457</v>
      </c>
      <c r="B1009" s="7" t="s">
        <v>1066</v>
      </c>
      <c r="C1009" s="7" t="n">
        <f aca="false">COUNTIF('Duel Log'!AD$2:AD$5455,$A1009)</f>
        <v>1</v>
      </c>
      <c r="D1009" s="7" t="n">
        <f aca="false">COUNTIFS('Duel Log'!AD$2:AD$5455,$A1009,'Duel Log'!AA$2:AA$5455,"Win")</f>
        <v>0</v>
      </c>
      <c r="E1009" s="7" t="n">
        <f aca="false">COUNTIFS('Duel Log'!AD$2:AD$5455,$A1009,'Duel Log'!AA$2:AA$5455,"Loss")</f>
        <v>1</v>
      </c>
      <c r="F1009" s="7" t="n">
        <f aca="false">COUNTIFS('Duel Log'!AD$2:AD$5455,$A1009,'Duel Log'!AA$2:AA$5455,"Draw")</f>
        <v>0</v>
      </c>
      <c r="G1009" s="13" t="n">
        <f aca="false">IFERROR(D1009/C1009,"")</f>
        <v>0</v>
      </c>
    </row>
    <row r="1010" customFormat="false" ht="15" hidden="false" customHeight="true" outlineLevel="0" collapsed="false">
      <c r="A1010" s="7" t="s">
        <v>5907</v>
      </c>
      <c r="B1010" s="7" t="s">
        <v>198</v>
      </c>
      <c r="C1010" s="7" t="n">
        <f aca="false">COUNTIF('Duel Log'!AD$2:AD$5455,$A1010)</f>
        <v>1</v>
      </c>
      <c r="D1010" s="7" t="n">
        <f aca="false">COUNTIFS('Duel Log'!AD$2:AD$5455,$A1010,'Duel Log'!AA$2:AA$5455,"Win")</f>
        <v>1</v>
      </c>
      <c r="E1010" s="7" t="n">
        <f aca="false">COUNTIFS('Duel Log'!AD$2:AD$5455,$A1010,'Duel Log'!AA$2:AA$5455,"Loss")</f>
        <v>0</v>
      </c>
      <c r="F1010" s="7" t="n">
        <f aca="false">COUNTIFS('Duel Log'!AD$2:AD$5455,$A1010,'Duel Log'!AA$2:AA$5455,"Draw")</f>
        <v>0</v>
      </c>
      <c r="G1010" s="13" t="n">
        <f aca="false">IFERROR(D1010/C1010,"")</f>
        <v>1</v>
      </c>
    </row>
    <row r="1011" customFormat="false" ht="15" hidden="false" customHeight="true" outlineLevel="0" collapsed="false">
      <c r="A1011" s="7" t="s">
        <v>4464</v>
      </c>
      <c r="B1011" s="7" t="s">
        <v>3071</v>
      </c>
      <c r="C1011" s="7" t="n">
        <f aca="false">COUNTIF('Duel Log'!AD$2:AD$5455,$A1011)</f>
        <v>1</v>
      </c>
      <c r="D1011" s="7" t="n">
        <f aca="false">COUNTIFS('Duel Log'!AD$2:AD$5455,$A1011,'Duel Log'!AA$2:AA$5455,"Win")</f>
        <v>1</v>
      </c>
      <c r="E1011" s="7" t="n">
        <f aca="false">COUNTIFS('Duel Log'!AD$2:AD$5455,$A1011,'Duel Log'!AA$2:AA$5455,"Loss")</f>
        <v>0</v>
      </c>
      <c r="F1011" s="7" t="n">
        <f aca="false">COUNTIFS('Duel Log'!AD$2:AD$5455,$A1011,'Duel Log'!AA$2:AA$5455,"Draw")</f>
        <v>0</v>
      </c>
      <c r="G1011" s="13" t="n">
        <f aca="false">IFERROR(D1011/C1011,"")</f>
        <v>1</v>
      </c>
    </row>
    <row r="1012" customFormat="false" ht="15" hidden="false" customHeight="true" outlineLevel="0" collapsed="false">
      <c r="A1012" s="7" t="s">
        <v>1937</v>
      </c>
      <c r="B1012" s="7" t="s">
        <v>147</v>
      </c>
      <c r="C1012" s="7" t="n">
        <f aca="false">COUNTIF('Duel Log'!AD$2:AD$5455,$A1012)</f>
        <v>3</v>
      </c>
      <c r="D1012" s="7" t="n">
        <f aca="false">COUNTIFS('Duel Log'!AD$2:AD$5455,$A1012,'Duel Log'!AA$2:AA$5455,"Win")</f>
        <v>3</v>
      </c>
      <c r="E1012" s="7" t="n">
        <f aca="false">COUNTIFS('Duel Log'!AD$2:AD$5455,$A1012,'Duel Log'!AA$2:AA$5455,"Loss")</f>
        <v>0</v>
      </c>
      <c r="F1012" s="7" t="n">
        <f aca="false">COUNTIFS('Duel Log'!AD$2:AD$5455,$A1012,'Duel Log'!AA$2:AA$5455,"Draw")</f>
        <v>0</v>
      </c>
      <c r="G1012" s="13" t="n">
        <f aca="false">IFERROR(D1012/C1012,"")</f>
        <v>1</v>
      </c>
    </row>
    <row r="1013" customFormat="false" ht="15" hidden="false" customHeight="true" outlineLevel="0" collapsed="false">
      <c r="A1013" s="7" t="s">
        <v>2125</v>
      </c>
      <c r="B1013" s="7" t="s">
        <v>147</v>
      </c>
      <c r="C1013" s="7" t="n">
        <f aca="false">COUNTIF('Duel Log'!AD$2:AD$5455,$A1013)</f>
        <v>1</v>
      </c>
      <c r="D1013" s="7" t="n">
        <f aca="false">COUNTIFS('Duel Log'!AD$2:AD$5455,$A1013,'Duel Log'!AA$2:AA$5455,"Win")</f>
        <v>1</v>
      </c>
      <c r="E1013" s="7" t="n">
        <f aca="false">COUNTIFS('Duel Log'!AD$2:AD$5455,$A1013,'Duel Log'!AA$2:AA$5455,"Loss")</f>
        <v>0</v>
      </c>
      <c r="F1013" s="7" t="n">
        <f aca="false">COUNTIFS('Duel Log'!AD$2:AD$5455,$A1013,'Duel Log'!AA$2:AA$5455,"Draw")</f>
        <v>0</v>
      </c>
      <c r="G1013" s="13" t="n">
        <f aca="false">IFERROR(D1013/C1013,"")</f>
        <v>1</v>
      </c>
    </row>
    <row r="1014" customFormat="false" ht="15" hidden="false" customHeight="true" outlineLevel="0" collapsed="false">
      <c r="A1014" s="7" t="s">
        <v>1036</v>
      </c>
      <c r="B1014" s="7" t="s">
        <v>15659</v>
      </c>
      <c r="C1014" s="7" t="n">
        <f aca="false">COUNTIF('Duel Log'!AD$2:AD$5455,$A1014)</f>
        <v>8</v>
      </c>
      <c r="D1014" s="7" t="n">
        <f aca="false">COUNTIFS('Duel Log'!AD$2:AD$5455,$A1014,'Duel Log'!AA$2:AA$5455,"Win")</f>
        <v>5</v>
      </c>
      <c r="E1014" s="7" t="n">
        <f aca="false">COUNTIFS('Duel Log'!AD$2:AD$5455,$A1014,'Duel Log'!AA$2:AA$5455,"Loss")</f>
        <v>3</v>
      </c>
      <c r="F1014" s="7" t="n">
        <f aca="false">COUNTIFS('Duel Log'!AD$2:AD$5455,$A1014,'Duel Log'!AA$2:AA$5455,"Draw")</f>
        <v>0</v>
      </c>
      <c r="G1014" s="13" t="n">
        <f aca="false">IFERROR(D1014/C1014,"")</f>
        <v>0.625</v>
      </c>
    </row>
    <row r="1015" customFormat="false" ht="15" hidden="false" customHeight="true" outlineLevel="0" collapsed="false">
      <c r="A1015" s="7" t="s">
        <v>3114</v>
      </c>
      <c r="B1015" s="7" t="s">
        <v>1676</v>
      </c>
      <c r="C1015" s="7" t="n">
        <f aca="false">COUNTIF('Duel Log'!AD$2:AD$5455,$A1015)</f>
        <v>1</v>
      </c>
      <c r="D1015" s="7" t="n">
        <f aca="false">COUNTIFS('Duel Log'!AD$2:AD$5455,$A1015,'Duel Log'!AA$2:AA$5455,"Win")</f>
        <v>1</v>
      </c>
      <c r="E1015" s="7" t="n">
        <f aca="false">COUNTIFS('Duel Log'!AD$2:AD$5455,$A1015,'Duel Log'!AA$2:AA$5455,"Loss")</f>
        <v>0</v>
      </c>
      <c r="F1015" s="7" t="n">
        <f aca="false">COUNTIFS('Duel Log'!AD$2:AD$5455,$A1015,'Duel Log'!AA$2:AA$5455,"Draw")</f>
        <v>0</v>
      </c>
      <c r="G1015" s="13" t="n">
        <f aca="false">IFERROR(D1015/C1015,"")</f>
        <v>1</v>
      </c>
    </row>
    <row r="1016" customFormat="false" ht="15" hidden="false" customHeight="true" outlineLevel="0" collapsed="false">
      <c r="A1016" s="7" t="s">
        <v>2104</v>
      </c>
      <c r="B1016" s="7" t="s">
        <v>253</v>
      </c>
      <c r="C1016" s="7" t="n">
        <f aca="false">COUNTIF('Duel Log'!AD$2:AD$5455,$A1016)</f>
        <v>1</v>
      </c>
      <c r="D1016" s="7" t="n">
        <f aca="false">COUNTIFS('Duel Log'!AD$2:AD$5455,$A1016,'Duel Log'!AA$2:AA$5455,"Win")</f>
        <v>0</v>
      </c>
      <c r="E1016" s="7" t="n">
        <f aca="false">COUNTIFS('Duel Log'!AD$2:AD$5455,$A1016,'Duel Log'!AA$2:AA$5455,"Loss")</f>
        <v>1</v>
      </c>
      <c r="F1016" s="7" t="n">
        <f aca="false">COUNTIFS('Duel Log'!AD$2:AD$5455,$A1016,'Duel Log'!AA$2:AA$5455,"Draw")</f>
        <v>0</v>
      </c>
      <c r="G1016" s="13" t="n">
        <f aca="false">IFERROR(D1016/C1016,"")</f>
        <v>0</v>
      </c>
    </row>
    <row r="1017" customFormat="false" ht="15" hidden="false" customHeight="true" outlineLevel="0" collapsed="false">
      <c r="A1017" s="7" t="s">
        <v>8328</v>
      </c>
      <c r="B1017" s="7" t="s">
        <v>2808</v>
      </c>
      <c r="C1017" s="7" t="n">
        <f aca="false">COUNTIF('Duel Log'!AD$2:AD$5455,$A1017)</f>
        <v>1</v>
      </c>
      <c r="D1017" s="7" t="n">
        <f aca="false">COUNTIFS('Duel Log'!AD$2:AD$5455,$A1017,'Duel Log'!AA$2:AA$5455,"Win")</f>
        <v>0</v>
      </c>
      <c r="E1017" s="7" t="n">
        <f aca="false">COUNTIFS('Duel Log'!AD$2:AD$5455,$A1017,'Duel Log'!AA$2:AA$5455,"Loss")</f>
        <v>1</v>
      </c>
      <c r="F1017" s="7" t="n">
        <f aca="false">COUNTIFS('Duel Log'!AD$2:AD$5455,$A1017,'Duel Log'!AA$2:AA$5455,"Draw")</f>
        <v>0</v>
      </c>
      <c r="G1017" s="13" t="n">
        <f aca="false">IFERROR(D1017/C1017,"")</f>
        <v>0</v>
      </c>
    </row>
    <row r="1018" customFormat="false" ht="15" hidden="false" customHeight="true" outlineLevel="0" collapsed="false">
      <c r="A1018" s="7" t="s">
        <v>911</v>
      </c>
      <c r="B1018" s="7" t="s">
        <v>772</v>
      </c>
      <c r="C1018" s="7" t="n">
        <f aca="false">COUNTIF('Duel Log'!AD$2:AD$5455,$A1018)</f>
        <v>1</v>
      </c>
      <c r="D1018" s="7" t="n">
        <f aca="false">COUNTIFS('Duel Log'!AD$2:AD$5455,$A1018,'Duel Log'!AA$2:AA$5455,"Win")</f>
        <v>0</v>
      </c>
      <c r="E1018" s="7" t="n">
        <f aca="false">COUNTIFS('Duel Log'!AD$2:AD$5455,$A1018,'Duel Log'!AA$2:AA$5455,"Loss")</f>
        <v>1</v>
      </c>
      <c r="F1018" s="7" t="n">
        <f aca="false">COUNTIFS('Duel Log'!AD$2:AD$5455,$A1018,'Duel Log'!AA$2:AA$5455,"Draw")</f>
        <v>0</v>
      </c>
      <c r="G1018" s="13" t="n">
        <f aca="false">IFERROR(D1018/C1018,"")</f>
        <v>0</v>
      </c>
    </row>
    <row r="1019" customFormat="false" ht="15" hidden="false" customHeight="true" outlineLevel="0" collapsed="false">
      <c r="A1019" s="7" t="s">
        <v>4655</v>
      </c>
      <c r="B1019" s="7" t="s">
        <v>547</v>
      </c>
      <c r="C1019" s="7" t="n">
        <f aca="false">COUNTIF('Duel Log'!AD$2:AD$5455,$A1019)</f>
        <v>1</v>
      </c>
      <c r="D1019" s="7" t="n">
        <f aca="false">COUNTIFS('Duel Log'!AD$2:AD$5455,$A1019,'Duel Log'!AA$2:AA$5455,"Win")</f>
        <v>1</v>
      </c>
      <c r="E1019" s="7" t="n">
        <f aca="false">COUNTIFS('Duel Log'!AD$2:AD$5455,$A1019,'Duel Log'!AA$2:AA$5455,"Loss")</f>
        <v>0</v>
      </c>
      <c r="F1019" s="7" t="n">
        <f aca="false">COUNTIFS('Duel Log'!AD$2:AD$5455,$A1019,'Duel Log'!AA$2:AA$5455,"Draw")</f>
        <v>0</v>
      </c>
      <c r="G1019" s="13" t="n">
        <f aca="false">IFERROR(D1019/C1019,"")</f>
        <v>1</v>
      </c>
    </row>
    <row r="1020" customFormat="false" ht="15" hidden="false" customHeight="true" outlineLevel="0" collapsed="false">
      <c r="A1020" s="7" t="s">
        <v>8520</v>
      </c>
      <c r="B1020" s="7" t="s">
        <v>182</v>
      </c>
      <c r="C1020" s="7" t="n">
        <f aca="false">COUNTIF('Duel Log'!AD$2:AD$5455,$A1020)</f>
        <v>1</v>
      </c>
      <c r="D1020" s="7" t="n">
        <f aca="false">COUNTIFS('Duel Log'!AD$2:AD$5455,$A1020,'Duel Log'!AA$2:AA$5455,"Win")</f>
        <v>1</v>
      </c>
      <c r="E1020" s="7" t="n">
        <f aca="false">COUNTIFS('Duel Log'!AD$2:AD$5455,$A1020,'Duel Log'!AA$2:AA$5455,"Loss")</f>
        <v>0</v>
      </c>
      <c r="F1020" s="7" t="n">
        <f aca="false">COUNTIFS('Duel Log'!AD$2:AD$5455,$A1020,'Duel Log'!AA$2:AA$5455,"Draw")</f>
        <v>0</v>
      </c>
      <c r="G1020" s="13" t="n">
        <f aca="false">IFERROR(D1020/C1020,"")</f>
        <v>1</v>
      </c>
    </row>
    <row r="1021" customFormat="false" ht="15" hidden="false" customHeight="true" outlineLevel="0" collapsed="false">
      <c r="A1021" s="7" t="s">
        <v>662</v>
      </c>
      <c r="B1021" s="7" t="s">
        <v>15660</v>
      </c>
      <c r="C1021" s="7" t="n">
        <f aca="false">COUNTIF('Duel Log'!AD$2:AD$5455,$A1021)</f>
        <v>7</v>
      </c>
      <c r="D1021" s="7" t="n">
        <f aca="false">COUNTIFS('Duel Log'!AD$2:AD$5455,$A1021,'Duel Log'!AA$2:AA$5455,"Win")</f>
        <v>5</v>
      </c>
      <c r="E1021" s="7" t="n">
        <f aca="false">COUNTIFS('Duel Log'!AD$2:AD$5455,$A1021,'Duel Log'!AA$2:AA$5455,"Loss")</f>
        <v>2</v>
      </c>
      <c r="F1021" s="7" t="n">
        <f aca="false">COUNTIFS('Duel Log'!AD$2:AD$5455,$A1021,'Duel Log'!AA$2:AA$5455,"Draw")</f>
        <v>0</v>
      </c>
      <c r="G1021" s="13" t="n">
        <f aca="false">IFERROR(D1021/C1021,"")</f>
        <v>0.714285714285714</v>
      </c>
    </row>
    <row r="1022" customFormat="false" ht="15" hidden="false" customHeight="true" outlineLevel="0" collapsed="false">
      <c r="A1022" s="7" t="s">
        <v>3438</v>
      </c>
      <c r="B1022" s="7" t="s">
        <v>2789</v>
      </c>
      <c r="C1022" s="7" t="n">
        <f aca="false">COUNTIF('Duel Log'!AD$2:AD$5455,$A1022)</f>
        <v>1</v>
      </c>
      <c r="D1022" s="7" t="n">
        <f aca="false">COUNTIFS('Duel Log'!AD$2:AD$5455,$A1022,'Duel Log'!AA$2:AA$5455,"Win")</f>
        <v>0</v>
      </c>
      <c r="E1022" s="7" t="n">
        <f aca="false">COUNTIFS('Duel Log'!AD$2:AD$5455,$A1022,'Duel Log'!AA$2:AA$5455,"Loss")</f>
        <v>1</v>
      </c>
      <c r="F1022" s="7" t="n">
        <f aca="false">COUNTIFS('Duel Log'!AD$2:AD$5455,$A1022,'Duel Log'!AA$2:AA$5455,"Draw")</f>
        <v>0</v>
      </c>
      <c r="G1022" s="13" t="n">
        <f aca="false">IFERROR(D1022/C1022,"")</f>
        <v>0</v>
      </c>
    </row>
    <row r="1023" customFormat="false" ht="15" hidden="false" customHeight="true" outlineLevel="0" collapsed="false">
      <c r="A1023" s="7" t="s">
        <v>748</v>
      </c>
      <c r="B1023" s="7" t="s">
        <v>741</v>
      </c>
      <c r="C1023" s="7" t="n">
        <f aca="false">COUNTIF('Duel Log'!AD$2:AD$5455,$A1023)</f>
        <v>1</v>
      </c>
      <c r="D1023" s="7" t="n">
        <f aca="false">COUNTIFS('Duel Log'!AD$2:AD$5455,$A1023,'Duel Log'!AA$2:AA$5455,"Win")</f>
        <v>1</v>
      </c>
      <c r="E1023" s="7" t="n">
        <f aca="false">COUNTIFS('Duel Log'!AD$2:AD$5455,$A1023,'Duel Log'!AA$2:AA$5455,"Loss")</f>
        <v>0</v>
      </c>
      <c r="F1023" s="7" t="n">
        <f aca="false">COUNTIFS('Duel Log'!AD$2:AD$5455,$A1023,'Duel Log'!AA$2:AA$5455,"Draw")</f>
        <v>0</v>
      </c>
      <c r="G1023" s="13" t="n">
        <f aca="false">IFERROR(D1023/C1023,"")</f>
        <v>1</v>
      </c>
    </row>
    <row r="1024" customFormat="false" ht="15" hidden="false" customHeight="true" outlineLevel="0" collapsed="false">
      <c r="A1024" s="7" t="s">
        <v>724</v>
      </c>
      <c r="B1024" s="7" t="s">
        <v>718</v>
      </c>
      <c r="C1024" s="7" t="n">
        <f aca="false">COUNTIF('Duel Log'!AD$2:AD$5455,$A1024)</f>
        <v>1</v>
      </c>
      <c r="D1024" s="7" t="n">
        <f aca="false">COUNTIFS('Duel Log'!AD$2:AD$5455,$A1024,'Duel Log'!AA$2:AA$5455,"Win")</f>
        <v>0</v>
      </c>
      <c r="E1024" s="7" t="n">
        <f aca="false">COUNTIFS('Duel Log'!AD$2:AD$5455,$A1024,'Duel Log'!AA$2:AA$5455,"Loss")</f>
        <v>1</v>
      </c>
      <c r="F1024" s="7" t="n">
        <f aca="false">COUNTIFS('Duel Log'!AD$2:AD$5455,$A1024,'Duel Log'!AA$2:AA$5455,"Draw")</f>
        <v>0</v>
      </c>
      <c r="G1024" s="13" t="n">
        <f aca="false">IFERROR(D1024/C1024,"")</f>
        <v>0</v>
      </c>
    </row>
    <row r="1025" customFormat="false" ht="15" hidden="false" customHeight="true" outlineLevel="0" collapsed="false">
      <c r="A1025" s="7" t="s">
        <v>5571</v>
      </c>
      <c r="B1025" s="7" t="s">
        <v>1206</v>
      </c>
      <c r="C1025" s="7" t="n">
        <f aca="false">COUNTIF('Duel Log'!AD$2:AD$5455,$A1025)</f>
        <v>1</v>
      </c>
      <c r="D1025" s="7" t="n">
        <f aca="false">COUNTIFS('Duel Log'!AD$2:AD$5455,$A1025,'Duel Log'!AA$2:AA$5455,"Win")</f>
        <v>1</v>
      </c>
      <c r="E1025" s="7" t="n">
        <f aca="false">COUNTIFS('Duel Log'!AD$2:AD$5455,$A1025,'Duel Log'!AA$2:AA$5455,"Loss")</f>
        <v>0</v>
      </c>
      <c r="F1025" s="7" t="n">
        <f aca="false">COUNTIFS('Duel Log'!AD$2:AD$5455,$A1025,'Duel Log'!AA$2:AA$5455,"Draw")</f>
        <v>0</v>
      </c>
      <c r="G1025" s="13" t="n">
        <f aca="false">IFERROR(D1025/C1025,"")</f>
        <v>1</v>
      </c>
    </row>
    <row r="1026" customFormat="false" ht="15" hidden="false" customHeight="true" outlineLevel="0" collapsed="false">
      <c r="A1026" s="7" t="s">
        <v>2175</v>
      </c>
      <c r="B1026" s="7" t="s">
        <v>15661</v>
      </c>
      <c r="C1026" s="7" t="n">
        <f aca="false">COUNTIF('Duel Log'!AD$2:AD$5455,$A1026)</f>
        <v>2</v>
      </c>
      <c r="D1026" s="7" t="n">
        <f aca="false">COUNTIFS('Duel Log'!AD$2:AD$5455,$A1026,'Duel Log'!AA$2:AA$5455,"Win")</f>
        <v>0</v>
      </c>
      <c r="E1026" s="7" t="n">
        <f aca="false">COUNTIFS('Duel Log'!AD$2:AD$5455,$A1026,'Duel Log'!AA$2:AA$5455,"Loss")</f>
        <v>2</v>
      </c>
      <c r="F1026" s="7" t="n">
        <f aca="false">COUNTIFS('Duel Log'!AD$2:AD$5455,$A1026,'Duel Log'!AA$2:AA$5455,"Draw")</f>
        <v>0</v>
      </c>
      <c r="G1026" s="13" t="n">
        <f aca="false">IFERROR(D1026/C1026,"")</f>
        <v>0</v>
      </c>
    </row>
    <row r="1027" customFormat="false" ht="15" hidden="false" customHeight="true" outlineLevel="0" collapsed="false">
      <c r="A1027" s="7" t="s">
        <v>4201</v>
      </c>
      <c r="B1027" s="7" t="s">
        <v>15662</v>
      </c>
      <c r="C1027" s="7" t="n">
        <f aca="false">COUNTIF('Duel Log'!AD$2:AD$5455,$A1027)</f>
        <v>2</v>
      </c>
      <c r="D1027" s="7" t="n">
        <f aca="false">COUNTIFS('Duel Log'!AD$2:AD$5455,$A1027,'Duel Log'!AA$2:AA$5455,"Win")</f>
        <v>2</v>
      </c>
      <c r="E1027" s="7" t="n">
        <f aca="false">COUNTIFS('Duel Log'!AD$2:AD$5455,$A1027,'Duel Log'!AA$2:AA$5455,"Loss")</f>
        <v>0</v>
      </c>
      <c r="F1027" s="7" t="n">
        <f aca="false">COUNTIFS('Duel Log'!AD$2:AD$5455,$A1027,'Duel Log'!AA$2:AA$5455,"Draw")</f>
        <v>0</v>
      </c>
      <c r="G1027" s="13" t="n">
        <f aca="false">IFERROR(D1027/C1027,"")</f>
        <v>1</v>
      </c>
    </row>
    <row r="1028" customFormat="false" ht="15" hidden="false" customHeight="true" outlineLevel="0" collapsed="false">
      <c r="A1028" s="7" t="s">
        <v>822</v>
      </c>
      <c r="B1028" s="8" t="s">
        <v>365</v>
      </c>
      <c r="C1028" s="7" t="n">
        <f aca="false">COUNTIF('Duel Log'!AD$2:AD$5455,$A1028)</f>
        <v>1</v>
      </c>
      <c r="D1028" s="7" t="n">
        <f aca="false">COUNTIFS('Duel Log'!AD$2:AD$5455,$A1028,'Duel Log'!AA$2:AA$5455,"Win")</f>
        <v>0</v>
      </c>
      <c r="E1028" s="7" t="n">
        <f aca="false">COUNTIFS('Duel Log'!AD$2:AD$5455,$A1028,'Duel Log'!AA$2:AA$5455,"Loss")</f>
        <v>1</v>
      </c>
      <c r="F1028" s="7" t="n">
        <f aca="false">COUNTIFS('Duel Log'!AD$2:AD$5455,$A1028,'Duel Log'!AA$2:AA$5455,"Draw")</f>
        <v>0</v>
      </c>
      <c r="G1028" s="13" t="n">
        <f aca="false">IFERROR(D1028/C1028,"")</f>
        <v>0</v>
      </c>
    </row>
    <row r="1029" customFormat="false" ht="15" hidden="false" customHeight="true" outlineLevel="0" collapsed="false">
      <c r="A1029" s="7" t="s">
        <v>4317</v>
      </c>
      <c r="B1029" s="7" t="s">
        <v>15663</v>
      </c>
      <c r="C1029" s="7" t="n">
        <f aca="false">COUNTIF('Duel Log'!AD$2:AD$5455,$A1029)</f>
        <v>2</v>
      </c>
      <c r="D1029" s="7" t="n">
        <f aca="false">COUNTIFS('Duel Log'!AD$2:AD$5455,$A1029,'Duel Log'!AA$2:AA$5455,"Win")</f>
        <v>1</v>
      </c>
      <c r="E1029" s="7" t="n">
        <f aca="false">COUNTIFS('Duel Log'!AD$2:AD$5455,$A1029,'Duel Log'!AA$2:AA$5455,"Loss")</f>
        <v>1</v>
      </c>
      <c r="F1029" s="7" t="n">
        <f aca="false">COUNTIFS('Duel Log'!AD$2:AD$5455,$A1029,'Duel Log'!AA$2:AA$5455,"Draw")</f>
        <v>0</v>
      </c>
      <c r="G1029" s="13" t="n">
        <f aca="false">IFERROR(D1029/C1029,"")</f>
        <v>0.5</v>
      </c>
    </row>
    <row r="1030" customFormat="false" ht="15" hidden="false" customHeight="true" outlineLevel="0" collapsed="false">
      <c r="A1030" s="7" t="s">
        <v>3078</v>
      </c>
      <c r="B1030" s="7" t="s">
        <v>2953</v>
      </c>
      <c r="C1030" s="7" t="n">
        <f aca="false">COUNTIF('Duel Log'!AD$2:AD$5455,$A1030)</f>
        <v>1</v>
      </c>
      <c r="D1030" s="7" t="n">
        <f aca="false">COUNTIFS('Duel Log'!AD$2:AD$5455,$A1030,'Duel Log'!AA$2:AA$5455,"Win")</f>
        <v>1</v>
      </c>
      <c r="E1030" s="7" t="n">
        <f aca="false">COUNTIFS('Duel Log'!AD$2:AD$5455,$A1030,'Duel Log'!AA$2:AA$5455,"Loss")</f>
        <v>0</v>
      </c>
      <c r="F1030" s="7" t="n">
        <f aca="false">COUNTIFS('Duel Log'!AD$2:AD$5455,$A1030,'Duel Log'!AA$2:AA$5455,"Draw")</f>
        <v>0</v>
      </c>
      <c r="G1030" s="13" t="n">
        <f aca="false">IFERROR(D1030/C1030,"")</f>
        <v>1</v>
      </c>
    </row>
    <row r="1031" customFormat="false" ht="15" hidden="false" customHeight="true" outlineLevel="0" collapsed="false">
      <c r="A1031" s="7" t="s">
        <v>2811</v>
      </c>
      <c r="B1031" s="7" t="s">
        <v>15664</v>
      </c>
      <c r="C1031" s="7" t="n">
        <f aca="false">COUNTIF('Duel Log'!AD$2:AD$5455,$A1031)</f>
        <v>3</v>
      </c>
      <c r="D1031" s="7" t="n">
        <f aca="false">COUNTIFS('Duel Log'!AD$2:AD$5455,$A1031,'Duel Log'!AA$2:AA$5455,"Win")</f>
        <v>2</v>
      </c>
      <c r="E1031" s="7" t="n">
        <f aca="false">COUNTIFS('Duel Log'!AD$2:AD$5455,$A1031,'Duel Log'!AA$2:AA$5455,"Loss")</f>
        <v>1</v>
      </c>
      <c r="F1031" s="7" t="n">
        <f aca="false">COUNTIFS('Duel Log'!AD$2:AD$5455,$A1031,'Duel Log'!AA$2:AA$5455,"Draw")</f>
        <v>0</v>
      </c>
      <c r="G1031" s="13" t="n">
        <f aca="false">IFERROR(D1031/C1031,"")</f>
        <v>0.666666666666667</v>
      </c>
    </row>
    <row r="1032" customFormat="false" ht="15" hidden="false" customHeight="true" outlineLevel="0" collapsed="false">
      <c r="A1032" s="7" t="s">
        <v>2941</v>
      </c>
      <c r="B1032" s="7" t="s">
        <v>2659</v>
      </c>
      <c r="C1032" s="7" t="n">
        <f aca="false">COUNTIF('Duel Log'!AD$2:AD$5455,$A1032)</f>
        <v>1</v>
      </c>
      <c r="D1032" s="7" t="n">
        <f aca="false">COUNTIFS('Duel Log'!AD$2:AD$5455,$A1032,'Duel Log'!AA$2:AA$5455,"Win")</f>
        <v>1</v>
      </c>
      <c r="E1032" s="7" t="n">
        <f aca="false">COUNTIFS('Duel Log'!AD$2:AD$5455,$A1032,'Duel Log'!AA$2:AA$5455,"Loss")</f>
        <v>0</v>
      </c>
      <c r="F1032" s="7" t="n">
        <f aca="false">COUNTIFS('Duel Log'!AD$2:AD$5455,$A1032,'Duel Log'!AA$2:AA$5455,"Draw")</f>
        <v>0</v>
      </c>
      <c r="G1032" s="13" t="n">
        <f aca="false">IFERROR(D1032/C1032,"")</f>
        <v>1</v>
      </c>
    </row>
    <row r="1033" customFormat="false" ht="15" hidden="false" customHeight="true" outlineLevel="0" collapsed="false">
      <c r="A1033" s="7" t="s">
        <v>7122</v>
      </c>
      <c r="B1033" s="7" t="s">
        <v>343</v>
      </c>
      <c r="C1033" s="7" t="n">
        <f aca="false">COUNTIF('Duel Log'!AD$2:AD$5455,$A1033)</f>
        <v>1</v>
      </c>
      <c r="D1033" s="7" t="n">
        <f aca="false">COUNTIFS('Duel Log'!AD$2:AD$5455,$A1033,'Duel Log'!AA$2:AA$5455,"Win")</f>
        <v>0</v>
      </c>
      <c r="E1033" s="7" t="n">
        <f aca="false">COUNTIFS('Duel Log'!AD$2:AD$5455,$A1033,'Duel Log'!AA$2:AA$5455,"Loss")</f>
        <v>1</v>
      </c>
      <c r="F1033" s="7" t="n">
        <f aca="false">COUNTIFS('Duel Log'!AD$2:AD$5455,$A1033,'Duel Log'!AA$2:AA$5455,"Draw")</f>
        <v>0</v>
      </c>
      <c r="G1033" s="13" t="n">
        <f aca="false">IFERROR(D1033/C1033,"")</f>
        <v>0</v>
      </c>
    </row>
    <row r="1034" customFormat="false" ht="15" hidden="false" customHeight="true" outlineLevel="0" collapsed="false">
      <c r="A1034" s="7" t="s">
        <v>577</v>
      </c>
      <c r="B1034" s="7" t="s">
        <v>573</v>
      </c>
      <c r="C1034" s="7" t="n">
        <f aca="false">COUNTIF('Duel Log'!AD$2:AD$5455,$A1034)</f>
        <v>1</v>
      </c>
      <c r="D1034" s="7" t="n">
        <f aca="false">COUNTIFS('Duel Log'!AD$2:AD$5455,$A1034,'Duel Log'!AA$2:AA$5455,"Win")</f>
        <v>0</v>
      </c>
      <c r="E1034" s="7" t="n">
        <f aca="false">COUNTIFS('Duel Log'!AD$2:AD$5455,$A1034,'Duel Log'!AA$2:AA$5455,"Loss")</f>
        <v>1</v>
      </c>
      <c r="F1034" s="7" t="n">
        <f aca="false">COUNTIFS('Duel Log'!AD$2:AD$5455,$A1034,'Duel Log'!AA$2:AA$5455,"Draw")</f>
        <v>0</v>
      </c>
      <c r="G1034" s="13" t="n">
        <f aca="false">IFERROR(D1034/C1034,"")</f>
        <v>0</v>
      </c>
    </row>
    <row r="1035" customFormat="false" ht="15" hidden="false" customHeight="true" outlineLevel="0" collapsed="false">
      <c r="A1035" s="7" t="s">
        <v>3960</v>
      </c>
      <c r="B1035" s="7" t="s">
        <v>253</v>
      </c>
      <c r="C1035" s="7" t="n">
        <f aca="false">COUNTIF('Duel Log'!AD$2:AD$5455,$A1035)</f>
        <v>1</v>
      </c>
      <c r="D1035" s="7" t="n">
        <f aca="false">COUNTIFS('Duel Log'!AD$2:AD$5455,$A1035,'Duel Log'!AA$2:AA$5455,"Win")</f>
        <v>1</v>
      </c>
      <c r="E1035" s="7" t="n">
        <f aca="false">COUNTIFS('Duel Log'!AD$2:AD$5455,$A1035,'Duel Log'!AA$2:AA$5455,"Loss")</f>
        <v>0</v>
      </c>
      <c r="F1035" s="7" t="n">
        <f aca="false">COUNTIFS('Duel Log'!AD$2:AD$5455,$A1035,'Duel Log'!AA$2:AA$5455,"Draw")</f>
        <v>0</v>
      </c>
      <c r="G1035" s="13" t="n">
        <f aca="false">IFERROR(D1035/C1035,"")</f>
        <v>1</v>
      </c>
    </row>
    <row r="1036" customFormat="false" ht="15" hidden="false" customHeight="true" outlineLevel="0" collapsed="false">
      <c r="A1036" s="7" t="s">
        <v>2592</v>
      </c>
      <c r="B1036" s="7" t="s">
        <v>573</v>
      </c>
      <c r="C1036" s="7" t="n">
        <f aca="false">COUNTIF('Duel Log'!AD$2:AD$5455,$A1036)</f>
        <v>1</v>
      </c>
      <c r="D1036" s="7" t="n">
        <f aca="false">COUNTIFS('Duel Log'!AD$2:AD$5455,$A1036,'Duel Log'!AA$2:AA$5455,"Win")</f>
        <v>0</v>
      </c>
      <c r="E1036" s="7" t="n">
        <f aca="false">COUNTIFS('Duel Log'!AD$2:AD$5455,$A1036,'Duel Log'!AA$2:AA$5455,"Loss")</f>
        <v>1</v>
      </c>
      <c r="F1036" s="7" t="n">
        <f aca="false">COUNTIFS('Duel Log'!AD$2:AD$5455,$A1036,'Duel Log'!AA$2:AA$5455,"Draw")</f>
        <v>0</v>
      </c>
      <c r="G1036" s="13" t="n">
        <f aca="false">IFERROR(D1036/C1036,"")</f>
        <v>0</v>
      </c>
    </row>
    <row r="1037" customFormat="false" ht="15" hidden="false" customHeight="true" outlineLevel="0" collapsed="false">
      <c r="A1037" s="7" t="s">
        <v>5043</v>
      </c>
      <c r="B1037" s="7" t="s">
        <v>15665</v>
      </c>
      <c r="C1037" s="7" t="n">
        <f aca="false">COUNTIF('Duel Log'!AD$2:AD$5455,$A1037)</f>
        <v>3</v>
      </c>
      <c r="D1037" s="7" t="n">
        <f aca="false">COUNTIFS('Duel Log'!AD$2:AD$5455,$A1037,'Duel Log'!AA$2:AA$5455,"Win")</f>
        <v>2</v>
      </c>
      <c r="E1037" s="7" t="n">
        <f aca="false">COUNTIFS('Duel Log'!AD$2:AD$5455,$A1037,'Duel Log'!AA$2:AA$5455,"Loss")</f>
        <v>1</v>
      </c>
      <c r="F1037" s="7" t="n">
        <f aca="false">COUNTIFS('Duel Log'!AD$2:AD$5455,$A1037,'Duel Log'!AA$2:AA$5455,"Draw")</f>
        <v>0</v>
      </c>
      <c r="G1037" s="13" t="n">
        <f aca="false">IFERROR(D1037/C1037,"")</f>
        <v>0.666666666666667</v>
      </c>
    </row>
    <row r="1038" customFormat="false" ht="15" hidden="false" customHeight="true" outlineLevel="0" collapsed="false">
      <c r="A1038" s="7" t="s">
        <v>2556</v>
      </c>
      <c r="B1038" s="7" t="s">
        <v>15666</v>
      </c>
      <c r="C1038" s="7" t="n">
        <f aca="false">COUNTIF('Duel Log'!AD$2:AD$5455,$A1038)</f>
        <v>2</v>
      </c>
      <c r="D1038" s="7" t="n">
        <f aca="false">COUNTIFS('Duel Log'!AD$2:AD$5455,$A1038,'Duel Log'!AA$2:AA$5455,"Win")</f>
        <v>1</v>
      </c>
      <c r="E1038" s="7" t="n">
        <f aca="false">COUNTIFS('Duel Log'!AD$2:AD$5455,$A1038,'Duel Log'!AA$2:AA$5455,"Loss")</f>
        <v>1</v>
      </c>
      <c r="F1038" s="7" t="n">
        <f aca="false">COUNTIFS('Duel Log'!AD$2:AD$5455,$A1038,'Duel Log'!AA$2:AA$5455,"Draw")</f>
        <v>0</v>
      </c>
      <c r="G1038" s="13" t="n">
        <f aca="false">IFERROR(D1038/C1038,"")</f>
        <v>0.5</v>
      </c>
    </row>
    <row r="1039" customFormat="false" ht="15" hidden="false" customHeight="true" outlineLevel="0" collapsed="false">
      <c r="A1039" s="7" t="s">
        <v>3656</v>
      </c>
      <c r="B1039" s="7" t="s">
        <v>15667</v>
      </c>
      <c r="C1039" s="7" t="n">
        <f aca="false">COUNTIF('Duel Log'!AD$2:AD$5455,$A1039)</f>
        <v>2</v>
      </c>
      <c r="D1039" s="7" t="n">
        <f aca="false">COUNTIFS('Duel Log'!AD$2:AD$5455,$A1039,'Duel Log'!AA$2:AA$5455,"Win")</f>
        <v>1</v>
      </c>
      <c r="E1039" s="7" t="n">
        <f aca="false">COUNTIFS('Duel Log'!AD$2:AD$5455,$A1039,'Duel Log'!AA$2:AA$5455,"Loss")</f>
        <v>1</v>
      </c>
      <c r="F1039" s="7" t="n">
        <f aca="false">COUNTIFS('Duel Log'!AD$2:AD$5455,$A1039,'Duel Log'!AA$2:AA$5455,"Draw")</f>
        <v>0</v>
      </c>
      <c r="G1039" s="13" t="n">
        <f aca="false">IFERROR(D1039/C1039,"")</f>
        <v>0.5</v>
      </c>
    </row>
    <row r="1040" customFormat="false" ht="15" hidden="false" customHeight="true" outlineLevel="0" collapsed="false">
      <c r="A1040" s="7" t="s">
        <v>1106</v>
      </c>
      <c r="B1040" s="7" t="s">
        <v>15668</v>
      </c>
      <c r="C1040" s="7" t="n">
        <f aca="false">COUNTIF('Duel Log'!AD$2:AD$5455,$A1040)</f>
        <v>15</v>
      </c>
      <c r="D1040" s="7" t="n">
        <f aca="false">COUNTIFS('Duel Log'!AD$2:AD$5455,$A1040,'Duel Log'!AA$2:AA$5455,"Win")</f>
        <v>6</v>
      </c>
      <c r="E1040" s="7" t="n">
        <f aca="false">COUNTIFS('Duel Log'!AD$2:AD$5455,$A1040,'Duel Log'!AA$2:AA$5455,"Loss")</f>
        <v>9</v>
      </c>
      <c r="F1040" s="7" t="n">
        <f aca="false">COUNTIFS('Duel Log'!AD$2:AD$5455,$A1040,'Duel Log'!AA$2:AA$5455,"Draw")</f>
        <v>0</v>
      </c>
      <c r="G1040" s="13" t="n">
        <f aca="false">IFERROR(D1040/C1040,"")</f>
        <v>0.4</v>
      </c>
    </row>
    <row r="1041" customFormat="false" ht="15" hidden="false" customHeight="true" outlineLevel="0" collapsed="false">
      <c r="A1041" s="7" t="s">
        <v>7215</v>
      </c>
      <c r="B1041" s="7" t="s">
        <v>343</v>
      </c>
      <c r="C1041" s="7" t="n">
        <f aca="false">COUNTIF('Duel Log'!AD$2:AD$5455,$A1041)</f>
        <v>1</v>
      </c>
      <c r="D1041" s="7" t="n">
        <f aca="false">COUNTIFS('Duel Log'!AD$2:AD$5455,$A1041,'Duel Log'!AA$2:AA$5455,"Win")</f>
        <v>1</v>
      </c>
      <c r="E1041" s="7" t="n">
        <f aca="false">COUNTIFS('Duel Log'!AD$2:AD$5455,$A1041,'Duel Log'!AA$2:AA$5455,"Loss")</f>
        <v>0</v>
      </c>
      <c r="F1041" s="7" t="n">
        <f aca="false">COUNTIFS('Duel Log'!AD$2:AD$5455,$A1041,'Duel Log'!AA$2:AA$5455,"Draw")</f>
        <v>0</v>
      </c>
      <c r="G1041" s="13" t="n">
        <f aca="false">IFERROR(D1041/C1041,"")</f>
        <v>1</v>
      </c>
    </row>
    <row r="1042" customFormat="false" ht="15" hidden="false" customHeight="true" outlineLevel="0" collapsed="false">
      <c r="A1042" s="7" t="s">
        <v>4424</v>
      </c>
      <c r="B1042" s="7" t="s">
        <v>356</v>
      </c>
      <c r="C1042" s="7" t="n">
        <f aca="false">COUNTIF('Duel Log'!AD$2:AD$5455,$A1042)</f>
        <v>1</v>
      </c>
      <c r="D1042" s="7" t="n">
        <f aca="false">COUNTIFS('Duel Log'!AD$2:AD$5455,$A1042,'Duel Log'!AA$2:AA$5455,"Win")</f>
        <v>1</v>
      </c>
      <c r="E1042" s="7" t="n">
        <f aca="false">COUNTIFS('Duel Log'!AD$2:AD$5455,$A1042,'Duel Log'!AA$2:AA$5455,"Loss")</f>
        <v>0</v>
      </c>
      <c r="F1042" s="7" t="n">
        <f aca="false">COUNTIFS('Duel Log'!AD$2:AD$5455,$A1042,'Duel Log'!AA$2:AA$5455,"Draw")</f>
        <v>0</v>
      </c>
      <c r="G1042" s="13" t="n">
        <f aca="false">IFERROR(D1042/C1042,"")</f>
        <v>1</v>
      </c>
    </row>
    <row r="1043" customFormat="false" ht="15" hidden="false" customHeight="true" outlineLevel="0" collapsed="false">
      <c r="A1043" s="7" t="s">
        <v>399</v>
      </c>
      <c r="B1043" s="7" t="s">
        <v>15669</v>
      </c>
      <c r="C1043" s="7" t="n">
        <f aca="false">COUNTIF('Duel Log'!AD$2:AD$5455,$A1043)</f>
        <v>3</v>
      </c>
      <c r="D1043" s="7" t="n">
        <f aca="false">COUNTIFS('Duel Log'!AD$2:AD$5455,$A1043,'Duel Log'!AA$2:AA$5455,"Win")</f>
        <v>2</v>
      </c>
      <c r="E1043" s="7" t="n">
        <f aca="false">COUNTIFS('Duel Log'!AD$2:AD$5455,$A1043,'Duel Log'!AA$2:AA$5455,"Loss")</f>
        <v>1</v>
      </c>
      <c r="F1043" s="7" t="n">
        <f aca="false">COUNTIFS('Duel Log'!AD$2:AD$5455,$A1043,'Duel Log'!AA$2:AA$5455,"Draw")</f>
        <v>0</v>
      </c>
      <c r="G1043" s="13" t="n">
        <f aca="false">IFERROR(D1043/C1043,"")</f>
        <v>0.666666666666667</v>
      </c>
    </row>
    <row r="1044" customFormat="false" ht="15" hidden="false" customHeight="true" outlineLevel="0" collapsed="false">
      <c r="A1044" s="7" t="s">
        <v>429</v>
      </c>
      <c r="B1044" s="7" t="s">
        <v>15670</v>
      </c>
      <c r="C1044" s="7" t="n">
        <f aca="false">COUNTIF('Duel Log'!AD$2:AD$5455,$A1044)</f>
        <v>71</v>
      </c>
      <c r="D1044" s="7" t="n">
        <f aca="false">COUNTIFS('Duel Log'!AD$2:AD$5455,$A1044,'Duel Log'!AA$2:AA$5455,"Win")</f>
        <v>38</v>
      </c>
      <c r="E1044" s="7" t="n">
        <f aca="false">COUNTIFS('Duel Log'!AD$2:AD$5455,$A1044,'Duel Log'!AA$2:AA$5455,"Loss")</f>
        <v>33</v>
      </c>
      <c r="F1044" s="7" t="n">
        <f aca="false">COUNTIFS('Duel Log'!AD$2:AD$5455,$A1044,'Duel Log'!AA$2:AA$5455,"Draw")</f>
        <v>0</v>
      </c>
      <c r="G1044" s="13" t="n">
        <f aca="false">IFERROR(D1044/C1044,"")</f>
        <v>0.535211267605634</v>
      </c>
    </row>
    <row r="1045" customFormat="false" ht="15" hidden="false" customHeight="true" outlineLevel="0" collapsed="false">
      <c r="A1045" s="7" t="s">
        <v>5408</v>
      </c>
      <c r="B1045" s="7" t="s">
        <v>15671</v>
      </c>
      <c r="C1045" s="7" t="n">
        <f aca="false">COUNTIF('Duel Log'!AD$2:AD$5455,$A1045)</f>
        <v>2</v>
      </c>
      <c r="D1045" s="7" t="n">
        <f aca="false">COUNTIFS('Duel Log'!AD$2:AD$5455,$A1045,'Duel Log'!AA$2:AA$5455,"Win")</f>
        <v>2</v>
      </c>
      <c r="E1045" s="7" t="n">
        <f aca="false">COUNTIFS('Duel Log'!AD$2:AD$5455,$A1045,'Duel Log'!AA$2:AA$5455,"Loss")</f>
        <v>0</v>
      </c>
      <c r="F1045" s="7" t="n">
        <f aca="false">COUNTIFS('Duel Log'!AD$2:AD$5455,$A1045,'Duel Log'!AA$2:AA$5455,"Draw")</f>
        <v>0</v>
      </c>
      <c r="G1045" s="13" t="n">
        <f aca="false">IFERROR(D1045/C1045,"")</f>
        <v>1</v>
      </c>
    </row>
    <row r="1046" customFormat="false" ht="15" hidden="false" customHeight="true" outlineLevel="0" collapsed="false">
      <c r="A1046" s="7" t="s">
        <v>2518</v>
      </c>
      <c r="B1046" s="7" t="s">
        <v>573</v>
      </c>
      <c r="C1046" s="7" t="n">
        <f aca="false">COUNTIF('Duel Log'!AD$2:AD$5455,$A1046)</f>
        <v>1</v>
      </c>
      <c r="D1046" s="7" t="n">
        <f aca="false">COUNTIFS('Duel Log'!AD$2:AD$5455,$A1046,'Duel Log'!AA$2:AA$5455,"Win")</f>
        <v>0</v>
      </c>
      <c r="E1046" s="7" t="n">
        <f aca="false">COUNTIFS('Duel Log'!AD$2:AD$5455,$A1046,'Duel Log'!AA$2:AA$5455,"Loss")</f>
        <v>1</v>
      </c>
      <c r="F1046" s="7" t="n">
        <f aca="false">COUNTIFS('Duel Log'!AD$2:AD$5455,$A1046,'Duel Log'!AA$2:AA$5455,"Draw")</f>
        <v>0</v>
      </c>
      <c r="G1046" s="13" t="n">
        <f aca="false">IFERROR(D1046/C1046,"")</f>
        <v>0</v>
      </c>
    </row>
    <row r="1047" customFormat="false" ht="15" hidden="false" customHeight="true" outlineLevel="0" collapsed="false">
      <c r="A1047" s="7" t="s">
        <v>5861</v>
      </c>
      <c r="B1047" s="7" t="s">
        <v>584</v>
      </c>
      <c r="C1047" s="7" t="n">
        <f aca="false">COUNTIF('Duel Log'!AD$2:AD$5455,$A1047)</f>
        <v>1</v>
      </c>
      <c r="D1047" s="7" t="n">
        <f aca="false">COUNTIFS('Duel Log'!AD$2:AD$5455,$A1047,'Duel Log'!AA$2:AA$5455,"Win")</f>
        <v>0</v>
      </c>
      <c r="E1047" s="7" t="n">
        <f aca="false">COUNTIFS('Duel Log'!AD$2:AD$5455,$A1047,'Duel Log'!AA$2:AA$5455,"Loss")</f>
        <v>1</v>
      </c>
      <c r="F1047" s="7" t="n">
        <f aca="false">COUNTIFS('Duel Log'!AD$2:AD$5455,$A1047,'Duel Log'!AA$2:AA$5455,"Draw")</f>
        <v>0</v>
      </c>
      <c r="G1047" s="13" t="n">
        <f aca="false">IFERROR(D1047/C1047,"")</f>
        <v>0</v>
      </c>
    </row>
    <row r="1048" customFormat="false" ht="15" hidden="false" customHeight="true" outlineLevel="0" collapsed="false">
      <c r="A1048" s="7" t="s">
        <v>3519</v>
      </c>
      <c r="B1048" s="7" t="s">
        <v>15672</v>
      </c>
      <c r="C1048" s="7" t="n">
        <f aca="false">COUNTIF('Duel Log'!AD$2:AD$5455,$A1048)</f>
        <v>2</v>
      </c>
      <c r="D1048" s="7" t="n">
        <f aca="false">COUNTIFS('Duel Log'!AD$2:AD$5455,$A1048,'Duel Log'!AA$2:AA$5455,"Win")</f>
        <v>1</v>
      </c>
      <c r="E1048" s="7" t="n">
        <f aca="false">COUNTIFS('Duel Log'!AD$2:AD$5455,$A1048,'Duel Log'!AA$2:AA$5455,"Loss")</f>
        <v>1</v>
      </c>
      <c r="F1048" s="7" t="n">
        <f aca="false">COUNTIFS('Duel Log'!AD$2:AD$5455,$A1048,'Duel Log'!AA$2:AA$5455,"Draw")</f>
        <v>0</v>
      </c>
      <c r="G1048" s="13" t="n">
        <f aca="false">IFERROR(D1048/C1048,"")</f>
        <v>0.5</v>
      </c>
    </row>
    <row r="1049" customFormat="false" ht="15" hidden="false" customHeight="true" outlineLevel="0" collapsed="false">
      <c r="A1049" s="7" t="s">
        <v>6616</v>
      </c>
      <c r="B1049" s="7" t="s">
        <v>3463</v>
      </c>
      <c r="C1049" s="7" t="n">
        <f aca="false">COUNTIF('Duel Log'!AD$2:AD$5455,$A1049)</f>
        <v>1</v>
      </c>
      <c r="D1049" s="7" t="n">
        <f aca="false">COUNTIFS('Duel Log'!AD$2:AD$5455,$A1049,'Duel Log'!AA$2:AA$5455,"Win")</f>
        <v>0</v>
      </c>
      <c r="E1049" s="7" t="n">
        <f aca="false">COUNTIFS('Duel Log'!AD$2:AD$5455,$A1049,'Duel Log'!AA$2:AA$5455,"Loss")</f>
        <v>1</v>
      </c>
      <c r="F1049" s="7" t="n">
        <f aca="false">COUNTIFS('Duel Log'!AD$2:AD$5455,$A1049,'Duel Log'!AA$2:AA$5455,"Draw")</f>
        <v>0</v>
      </c>
      <c r="G1049" s="13" t="n">
        <f aca="false">IFERROR(D1049/C1049,"")</f>
        <v>0</v>
      </c>
    </row>
    <row r="1050" customFormat="false" ht="15" hidden="false" customHeight="true" outlineLevel="0" collapsed="false">
      <c r="A1050" s="7" t="s">
        <v>6582</v>
      </c>
      <c r="B1050" s="8" t="s">
        <v>1747</v>
      </c>
      <c r="C1050" s="7" t="n">
        <f aca="false">COUNTIF('Duel Log'!AD$2:AD$5455,$A1050)</f>
        <v>1</v>
      </c>
      <c r="D1050" s="7" t="n">
        <f aca="false">COUNTIFS('Duel Log'!AD$2:AD$5455,$A1050,'Duel Log'!AA$2:AA$5455,"Win")</f>
        <v>1</v>
      </c>
      <c r="E1050" s="7" t="n">
        <f aca="false">COUNTIFS('Duel Log'!AD$2:AD$5455,$A1050,'Duel Log'!AA$2:AA$5455,"Loss")</f>
        <v>0</v>
      </c>
      <c r="F1050" s="7" t="n">
        <f aca="false">COUNTIFS('Duel Log'!AD$2:AD$5455,$A1050,'Duel Log'!AA$2:AA$5455,"Draw")</f>
        <v>0</v>
      </c>
      <c r="G1050" s="13" t="n">
        <f aca="false">IFERROR(D1050/C1050,"")</f>
        <v>1</v>
      </c>
    </row>
    <row r="1051" customFormat="false" ht="15" hidden="false" customHeight="true" outlineLevel="0" collapsed="false">
      <c r="A1051" s="7" t="s">
        <v>2922</v>
      </c>
      <c r="B1051" s="8" t="s">
        <v>431</v>
      </c>
      <c r="C1051" s="7" t="n">
        <f aca="false">COUNTIF('Duel Log'!AD$2:AD$5455,$A1051)</f>
        <v>1</v>
      </c>
      <c r="D1051" s="7" t="n">
        <f aca="false">COUNTIFS('Duel Log'!AD$2:AD$5455,$A1051,'Duel Log'!AA$2:AA$5455,"Win")</f>
        <v>0</v>
      </c>
      <c r="E1051" s="7" t="n">
        <f aca="false">COUNTIFS('Duel Log'!AD$2:AD$5455,$A1051,'Duel Log'!AA$2:AA$5455,"Loss")</f>
        <v>1</v>
      </c>
      <c r="F1051" s="7" t="n">
        <f aca="false">COUNTIFS('Duel Log'!AD$2:AD$5455,$A1051,'Duel Log'!AA$2:AA$5455,"Draw")</f>
        <v>0</v>
      </c>
      <c r="G1051" s="13" t="n">
        <f aca="false">IFERROR(D1051/C1051,"")</f>
        <v>0</v>
      </c>
    </row>
    <row r="1052" customFormat="false" ht="15" hidden="false" customHeight="true" outlineLevel="0" collapsed="false">
      <c r="A1052" s="7" t="s">
        <v>180</v>
      </c>
      <c r="B1052" s="7" t="s">
        <v>15673</v>
      </c>
      <c r="C1052" s="7" t="n">
        <f aca="false">COUNTIF('Duel Log'!AD$2:AD$5455,$A1052)</f>
        <v>120</v>
      </c>
      <c r="D1052" s="7" t="n">
        <f aca="false">COUNTIFS('Duel Log'!AD$2:AD$5455,$A1052,'Duel Log'!AA$2:AA$5455,"Win")</f>
        <v>74</v>
      </c>
      <c r="E1052" s="7" t="n">
        <f aca="false">COUNTIFS('Duel Log'!AD$2:AD$5455,$A1052,'Duel Log'!AA$2:AA$5455,"Loss")</f>
        <v>46</v>
      </c>
      <c r="F1052" s="7" t="n">
        <f aca="false">COUNTIFS('Duel Log'!AD$2:AD$5455,$A1052,'Duel Log'!AA$2:AA$5455,"Draw")</f>
        <v>0</v>
      </c>
      <c r="G1052" s="13" t="n">
        <f aca="false">IFERROR(D1052/C1052,"")</f>
        <v>0.616666666666667</v>
      </c>
    </row>
    <row r="1053" customFormat="false" ht="15" hidden="false" customHeight="true" outlineLevel="0" collapsed="false">
      <c r="A1053" s="7" t="s">
        <v>2537</v>
      </c>
      <c r="B1053" s="7" t="s">
        <v>1676</v>
      </c>
      <c r="C1053" s="7" t="n">
        <f aca="false">COUNTIF('Duel Log'!AD$2:AD$5455,$A1053)</f>
        <v>1</v>
      </c>
      <c r="D1053" s="7" t="n">
        <f aca="false">COUNTIFS('Duel Log'!AD$2:AD$5455,$A1053,'Duel Log'!AA$2:AA$5455,"Win")</f>
        <v>0</v>
      </c>
      <c r="E1053" s="7" t="n">
        <f aca="false">COUNTIFS('Duel Log'!AD$2:AD$5455,$A1053,'Duel Log'!AA$2:AA$5455,"Loss")</f>
        <v>1</v>
      </c>
      <c r="F1053" s="7" t="n">
        <f aca="false">COUNTIFS('Duel Log'!AD$2:AD$5455,$A1053,'Duel Log'!AA$2:AA$5455,"Draw")</f>
        <v>0</v>
      </c>
      <c r="G1053" s="13" t="n">
        <f aca="false">IFERROR(D1053/C1053,"")</f>
        <v>0</v>
      </c>
    </row>
    <row r="1054" customFormat="false" ht="15" hidden="false" customHeight="true" outlineLevel="0" collapsed="false">
      <c r="A1054" s="7" t="s">
        <v>1467</v>
      </c>
      <c r="B1054" s="7" t="s">
        <v>15674</v>
      </c>
      <c r="C1054" s="7" t="n">
        <f aca="false">COUNTIF('Duel Log'!AD$2:AD$5455,$A1054)</f>
        <v>5</v>
      </c>
      <c r="D1054" s="7" t="n">
        <f aca="false">COUNTIFS('Duel Log'!AD$2:AD$5455,$A1054,'Duel Log'!AA$2:AA$5455,"Win")</f>
        <v>3</v>
      </c>
      <c r="E1054" s="7" t="n">
        <f aca="false">COUNTIFS('Duel Log'!AD$2:AD$5455,$A1054,'Duel Log'!AA$2:AA$5455,"Loss")</f>
        <v>2</v>
      </c>
      <c r="F1054" s="7" t="n">
        <f aca="false">COUNTIFS('Duel Log'!AD$2:AD$5455,$A1054,'Duel Log'!AA$2:AA$5455,"Draw")</f>
        <v>0</v>
      </c>
      <c r="G1054" s="13" t="n">
        <f aca="false">IFERROR(D1054/C1054,"")</f>
        <v>0.6</v>
      </c>
    </row>
    <row r="1055" customFormat="false" ht="15" hidden="false" customHeight="true" outlineLevel="0" collapsed="false">
      <c r="A1055" s="7" t="s">
        <v>7934</v>
      </c>
      <c r="B1055" s="7" t="s">
        <v>1711</v>
      </c>
      <c r="C1055" s="7" t="n">
        <f aca="false">COUNTIF('Duel Log'!AD$2:AD$5455,$A1055)</f>
        <v>1</v>
      </c>
      <c r="D1055" s="7" t="n">
        <f aca="false">COUNTIFS('Duel Log'!AD$2:AD$5455,$A1055,'Duel Log'!AA$2:AA$5455,"Win")</f>
        <v>0</v>
      </c>
      <c r="E1055" s="7" t="n">
        <f aca="false">COUNTIFS('Duel Log'!AD$2:AD$5455,$A1055,'Duel Log'!AA$2:AA$5455,"Loss")</f>
        <v>1</v>
      </c>
      <c r="F1055" s="7" t="n">
        <f aca="false">COUNTIFS('Duel Log'!AD$2:AD$5455,$A1055,'Duel Log'!AA$2:AA$5455,"Draw")</f>
        <v>0</v>
      </c>
      <c r="G1055" s="13" t="n">
        <f aca="false">IFERROR(D1055/C1055,"")</f>
        <v>0</v>
      </c>
    </row>
    <row r="1056" customFormat="false" ht="15" hidden="false" customHeight="true" outlineLevel="0" collapsed="false">
      <c r="A1056" s="7" t="s">
        <v>589</v>
      </c>
      <c r="B1056" s="7" t="s">
        <v>15675</v>
      </c>
      <c r="C1056" s="7" t="n">
        <f aca="false">COUNTIF('Duel Log'!AD$2:AD$5455,$A1056)</f>
        <v>6</v>
      </c>
      <c r="D1056" s="7" t="n">
        <f aca="false">COUNTIFS('Duel Log'!AD$2:AD$5455,$A1056,'Duel Log'!AA$2:AA$5455,"Win")</f>
        <v>4</v>
      </c>
      <c r="E1056" s="7" t="n">
        <f aca="false">COUNTIFS('Duel Log'!AD$2:AD$5455,$A1056,'Duel Log'!AA$2:AA$5455,"Loss")</f>
        <v>2</v>
      </c>
      <c r="F1056" s="7" t="n">
        <f aca="false">COUNTIFS('Duel Log'!AD$2:AD$5455,$A1056,'Duel Log'!AA$2:AA$5455,"Draw")</f>
        <v>0</v>
      </c>
      <c r="G1056" s="13" t="n">
        <f aca="false">IFERROR(D1056/C1056,"")</f>
        <v>0.666666666666667</v>
      </c>
    </row>
    <row r="1057" customFormat="false" ht="15" hidden="false" customHeight="true" outlineLevel="0" collapsed="false">
      <c r="A1057" s="7" t="s">
        <v>1491</v>
      </c>
      <c r="B1057" s="7" t="s">
        <v>741</v>
      </c>
      <c r="C1057" s="7" t="n">
        <f aca="false">COUNTIF('Duel Log'!AD$2:AD$5455,$A1057)</f>
        <v>1</v>
      </c>
      <c r="D1057" s="7" t="n">
        <f aca="false">COUNTIFS('Duel Log'!AD$2:AD$5455,$A1057,'Duel Log'!AA$2:AA$5455,"Win")</f>
        <v>0</v>
      </c>
      <c r="E1057" s="7" t="n">
        <f aca="false">COUNTIFS('Duel Log'!AD$2:AD$5455,$A1057,'Duel Log'!AA$2:AA$5455,"Loss")</f>
        <v>1</v>
      </c>
      <c r="F1057" s="7" t="n">
        <f aca="false">COUNTIFS('Duel Log'!AD$2:AD$5455,$A1057,'Duel Log'!AA$2:AA$5455,"Draw")</f>
        <v>0</v>
      </c>
      <c r="G1057" s="13" t="n">
        <f aca="false">IFERROR(D1057/C1057,"")</f>
        <v>0</v>
      </c>
    </row>
    <row r="1058" customFormat="false" ht="15" hidden="false" customHeight="true" outlineLevel="0" collapsed="false">
      <c r="A1058" s="7" t="s">
        <v>1503</v>
      </c>
      <c r="B1058" s="7" t="s">
        <v>15676</v>
      </c>
      <c r="C1058" s="7" t="n">
        <f aca="false">COUNTIF('Duel Log'!AD$2:AD$5455,$A1058)</f>
        <v>2</v>
      </c>
      <c r="D1058" s="7" t="n">
        <f aca="false">COUNTIFS('Duel Log'!AD$2:AD$5455,$A1058,'Duel Log'!AA$2:AA$5455,"Win")</f>
        <v>1</v>
      </c>
      <c r="E1058" s="7" t="n">
        <f aca="false">COUNTIFS('Duel Log'!AD$2:AD$5455,$A1058,'Duel Log'!AA$2:AA$5455,"Loss")</f>
        <v>1</v>
      </c>
      <c r="F1058" s="7" t="n">
        <f aca="false">COUNTIFS('Duel Log'!AD$2:AD$5455,$A1058,'Duel Log'!AA$2:AA$5455,"Draw")</f>
        <v>0</v>
      </c>
      <c r="G1058" s="13" t="n">
        <f aca="false">IFERROR(D1058/C1058,"")</f>
        <v>0.5</v>
      </c>
    </row>
    <row r="1059" customFormat="false" ht="15" hidden="false" customHeight="true" outlineLevel="0" collapsed="false">
      <c r="A1059" s="7" t="s">
        <v>1132</v>
      </c>
      <c r="B1059" s="7" t="s">
        <v>15677</v>
      </c>
      <c r="C1059" s="7" t="n">
        <f aca="false">COUNTIF('Duel Log'!AD$2:AD$5455,$A1059)</f>
        <v>2</v>
      </c>
      <c r="D1059" s="7" t="n">
        <f aca="false">COUNTIFS('Duel Log'!AD$2:AD$5455,$A1059,'Duel Log'!AA$2:AA$5455,"Win")</f>
        <v>0</v>
      </c>
      <c r="E1059" s="7" t="n">
        <f aca="false">COUNTIFS('Duel Log'!AD$2:AD$5455,$A1059,'Duel Log'!AA$2:AA$5455,"Loss")</f>
        <v>2</v>
      </c>
      <c r="F1059" s="7" t="n">
        <f aca="false">COUNTIFS('Duel Log'!AD$2:AD$5455,$A1059,'Duel Log'!AA$2:AA$5455,"Draw")</f>
        <v>0</v>
      </c>
      <c r="G1059" s="13" t="n">
        <f aca="false">IFERROR(D1059/C1059,"")</f>
        <v>0</v>
      </c>
    </row>
    <row r="1060" customFormat="false" ht="15" hidden="false" customHeight="true" outlineLevel="0" collapsed="false">
      <c r="A1060" s="7" t="s">
        <v>898</v>
      </c>
      <c r="B1060" s="7" t="s">
        <v>15678</v>
      </c>
      <c r="C1060" s="7" t="n">
        <f aca="false">COUNTIF('Duel Log'!AD$2:AD$5455,$A1060)</f>
        <v>3</v>
      </c>
      <c r="D1060" s="7" t="n">
        <f aca="false">COUNTIFS('Duel Log'!AD$2:AD$5455,$A1060,'Duel Log'!AA$2:AA$5455,"Win")</f>
        <v>1</v>
      </c>
      <c r="E1060" s="7" t="n">
        <f aca="false">COUNTIFS('Duel Log'!AD$2:AD$5455,$A1060,'Duel Log'!AA$2:AA$5455,"Loss")</f>
        <v>2</v>
      </c>
      <c r="F1060" s="7" t="n">
        <f aca="false">COUNTIFS('Duel Log'!AD$2:AD$5455,$A1060,'Duel Log'!AA$2:AA$5455,"Draw")</f>
        <v>0</v>
      </c>
      <c r="G1060" s="13" t="n">
        <f aca="false">IFERROR(D1060/C1060,"")</f>
        <v>0.333333333333333</v>
      </c>
    </row>
    <row r="1061" customFormat="false" ht="15" hidden="false" customHeight="true" outlineLevel="0" collapsed="false">
      <c r="A1061" s="7" t="s">
        <v>7204</v>
      </c>
      <c r="B1061" s="7" t="s">
        <v>343</v>
      </c>
      <c r="C1061" s="7" t="n">
        <f aca="false">COUNTIF('Duel Log'!AD$2:AD$5455,$A1061)</f>
        <v>1</v>
      </c>
      <c r="D1061" s="7" t="n">
        <f aca="false">COUNTIFS('Duel Log'!AD$2:AD$5455,$A1061,'Duel Log'!AA$2:AA$5455,"Win")</f>
        <v>1</v>
      </c>
      <c r="E1061" s="7" t="n">
        <f aca="false">COUNTIFS('Duel Log'!AD$2:AD$5455,$A1061,'Duel Log'!AA$2:AA$5455,"Loss")</f>
        <v>0</v>
      </c>
      <c r="F1061" s="7" t="n">
        <f aca="false">COUNTIFS('Duel Log'!AD$2:AD$5455,$A1061,'Duel Log'!AA$2:AA$5455,"Draw")</f>
        <v>0</v>
      </c>
      <c r="G1061" s="13" t="n">
        <f aca="false">IFERROR(D1061/C1061,"")</f>
        <v>1</v>
      </c>
    </row>
    <row r="1062" customFormat="false" ht="15" hidden="false" customHeight="true" outlineLevel="0" collapsed="false">
      <c r="A1062" s="7" t="s">
        <v>8301</v>
      </c>
      <c r="B1062" s="7" t="s">
        <v>2808</v>
      </c>
      <c r="C1062" s="7" t="n">
        <f aca="false">COUNTIF('Duel Log'!AD$2:AD$5455,$A1062)</f>
        <v>1</v>
      </c>
      <c r="D1062" s="7" t="n">
        <f aca="false">COUNTIFS('Duel Log'!AD$2:AD$5455,$A1062,'Duel Log'!AA$2:AA$5455,"Win")</f>
        <v>1</v>
      </c>
      <c r="E1062" s="7" t="n">
        <f aca="false">COUNTIFS('Duel Log'!AD$2:AD$5455,$A1062,'Duel Log'!AA$2:AA$5455,"Loss")</f>
        <v>0</v>
      </c>
      <c r="F1062" s="7" t="n">
        <f aca="false">COUNTIFS('Duel Log'!AD$2:AD$5455,$A1062,'Duel Log'!AA$2:AA$5455,"Draw")</f>
        <v>0</v>
      </c>
      <c r="G1062" s="13" t="n">
        <f aca="false">IFERROR(D1062/C1062,"")</f>
        <v>1</v>
      </c>
    </row>
    <row r="1063" customFormat="false" ht="15" hidden="false" customHeight="true" outlineLevel="0" collapsed="false">
      <c r="A1063" s="7" t="s">
        <v>9128</v>
      </c>
      <c r="B1063" s="8" t="s">
        <v>558</v>
      </c>
      <c r="C1063" s="7" t="n">
        <f aca="false">COUNTIF('Duel Log'!AD$2:AD$5455,$A1063)</f>
        <v>1</v>
      </c>
      <c r="D1063" s="7" t="n">
        <f aca="false">COUNTIFS('Duel Log'!AD$2:AD$5455,$A1063,'Duel Log'!AA$2:AA$5455,"Win")</f>
        <v>0</v>
      </c>
      <c r="E1063" s="7" t="n">
        <f aca="false">COUNTIFS('Duel Log'!AD$2:AD$5455,$A1063,'Duel Log'!AA$2:AA$5455,"Loss")</f>
        <v>1</v>
      </c>
      <c r="F1063" s="7" t="n">
        <f aca="false">COUNTIFS('Duel Log'!AD$2:AD$5455,$A1063,'Duel Log'!AA$2:AA$5455,"Draw")</f>
        <v>0</v>
      </c>
      <c r="G1063" s="13" t="n">
        <f aca="false">IFERROR(D1063/C1063,"")</f>
        <v>0</v>
      </c>
    </row>
    <row r="1064" customFormat="false" ht="15" hidden="false" customHeight="true" outlineLevel="0" collapsed="false">
      <c r="A1064" s="7" t="s">
        <v>9184</v>
      </c>
      <c r="B1064" s="8" t="s">
        <v>558</v>
      </c>
      <c r="C1064" s="7" t="n">
        <f aca="false">COUNTIF('Duel Log'!AD$2:AD$5455,$A1064)</f>
        <v>1</v>
      </c>
      <c r="D1064" s="7" t="n">
        <f aca="false">COUNTIFS('Duel Log'!AD$2:AD$5455,$A1064,'Duel Log'!AA$2:AA$5455,"Win")</f>
        <v>1</v>
      </c>
      <c r="E1064" s="7" t="n">
        <f aca="false">COUNTIFS('Duel Log'!AD$2:AD$5455,$A1064,'Duel Log'!AA$2:AA$5455,"Loss")</f>
        <v>0</v>
      </c>
      <c r="F1064" s="7" t="n">
        <f aca="false">COUNTIFS('Duel Log'!AD$2:AD$5455,$A1064,'Duel Log'!AA$2:AA$5455,"Draw")</f>
        <v>0</v>
      </c>
      <c r="G1064" s="13" t="n">
        <f aca="false">IFERROR(D1064/C1064,"")</f>
        <v>1</v>
      </c>
    </row>
    <row r="1065" customFormat="false" ht="15" hidden="false" customHeight="true" outlineLevel="0" collapsed="false">
      <c r="A1065" s="7" t="s">
        <v>5826</v>
      </c>
      <c r="B1065" s="7" t="s">
        <v>343</v>
      </c>
      <c r="C1065" s="7" t="n">
        <f aca="false">COUNTIF('Duel Log'!AD$2:AD$5455,$A1065)</f>
        <v>1</v>
      </c>
      <c r="D1065" s="7" t="n">
        <f aca="false">COUNTIFS('Duel Log'!AD$2:AD$5455,$A1065,'Duel Log'!AA$2:AA$5455,"Win")</f>
        <v>1</v>
      </c>
      <c r="E1065" s="7" t="n">
        <f aca="false">COUNTIFS('Duel Log'!AD$2:AD$5455,$A1065,'Duel Log'!AA$2:AA$5455,"Loss")</f>
        <v>0</v>
      </c>
      <c r="F1065" s="7" t="n">
        <f aca="false">COUNTIFS('Duel Log'!AD$2:AD$5455,$A1065,'Duel Log'!AA$2:AA$5455,"Draw")</f>
        <v>0</v>
      </c>
      <c r="G1065" s="13" t="n">
        <f aca="false">IFERROR(D1065/C1065,"")</f>
        <v>1</v>
      </c>
    </row>
    <row r="1066" customFormat="false" ht="15" hidden="false" customHeight="true" outlineLevel="0" collapsed="false">
      <c r="A1066" s="7" t="s">
        <v>6052</v>
      </c>
      <c r="B1066" s="7" t="s">
        <v>1754</v>
      </c>
      <c r="C1066" s="7" t="n">
        <f aca="false">COUNTIF('Duel Log'!AD$2:AD$5455,$A1066)</f>
        <v>1</v>
      </c>
      <c r="D1066" s="7" t="n">
        <f aca="false">COUNTIFS('Duel Log'!AD$2:AD$5455,$A1066,'Duel Log'!AA$2:AA$5455,"Win")</f>
        <v>1</v>
      </c>
      <c r="E1066" s="7" t="n">
        <f aca="false">COUNTIFS('Duel Log'!AD$2:AD$5455,$A1066,'Duel Log'!AA$2:AA$5455,"Loss")</f>
        <v>0</v>
      </c>
      <c r="F1066" s="7" t="n">
        <f aca="false">COUNTIFS('Duel Log'!AD$2:AD$5455,$A1066,'Duel Log'!AA$2:AA$5455,"Draw")</f>
        <v>0</v>
      </c>
      <c r="G1066" s="13" t="n">
        <f aca="false">IFERROR(D1066/C1066,"")</f>
        <v>1</v>
      </c>
    </row>
    <row r="1067" customFormat="false" ht="15" hidden="false" customHeight="true" outlineLevel="0" collapsed="false">
      <c r="A1067" s="7" t="s">
        <v>3253</v>
      </c>
      <c r="B1067" s="8" t="s">
        <v>1192</v>
      </c>
      <c r="C1067" s="7" t="n">
        <f aca="false">COUNTIF('Duel Log'!AD$2:AD$5455,$A1067)</f>
        <v>1</v>
      </c>
      <c r="D1067" s="7" t="n">
        <f aca="false">COUNTIFS('Duel Log'!AD$2:AD$5455,$A1067,'Duel Log'!AA$2:AA$5455,"Win")</f>
        <v>1</v>
      </c>
      <c r="E1067" s="7" t="n">
        <f aca="false">COUNTIFS('Duel Log'!AD$2:AD$5455,$A1067,'Duel Log'!AA$2:AA$5455,"Loss")</f>
        <v>0</v>
      </c>
      <c r="F1067" s="7" t="n">
        <f aca="false">COUNTIFS('Duel Log'!AD$2:AD$5455,$A1067,'Duel Log'!AA$2:AA$5455,"Draw")</f>
        <v>0</v>
      </c>
      <c r="G1067" s="13" t="n">
        <f aca="false">IFERROR(D1067/C1067,"")</f>
        <v>1</v>
      </c>
    </row>
    <row r="1068" customFormat="false" ht="15" hidden="false" customHeight="true" outlineLevel="0" collapsed="false">
      <c r="A1068" s="7" t="s">
        <v>5989</v>
      </c>
      <c r="B1068" s="7" t="s">
        <v>198</v>
      </c>
      <c r="C1068" s="7" t="n">
        <f aca="false">COUNTIF('Duel Log'!AD$2:AD$5455,$A1068)</f>
        <v>1</v>
      </c>
      <c r="D1068" s="7" t="n">
        <f aca="false">COUNTIFS('Duel Log'!AD$2:AD$5455,$A1068,'Duel Log'!AA$2:AA$5455,"Win")</f>
        <v>0</v>
      </c>
      <c r="E1068" s="7" t="n">
        <f aca="false">COUNTIFS('Duel Log'!AD$2:AD$5455,$A1068,'Duel Log'!AA$2:AA$5455,"Loss")</f>
        <v>1</v>
      </c>
      <c r="F1068" s="7" t="n">
        <f aca="false">COUNTIFS('Duel Log'!AD$2:AD$5455,$A1068,'Duel Log'!AA$2:AA$5455,"Draw")</f>
        <v>0</v>
      </c>
      <c r="G1068" s="13" t="n">
        <f aca="false">IFERROR(D1068/C1068,"")</f>
        <v>0</v>
      </c>
    </row>
    <row r="1069" customFormat="false" ht="15" hidden="false" customHeight="true" outlineLevel="0" collapsed="false">
      <c r="A1069" s="7" t="s">
        <v>4133</v>
      </c>
      <c r="B1069" s="8" t="s">
        <v>761</v>
      </c>
      <c r="C1069" s="7" t="n">
        <f aca="false">COUNTIF('Duel Log'!AD$2:AD$5455,$A1069)</f>
        <v>1</v>
      </c>
      <c r="D1069" s="7" t="n">
        <f aca="false">COUNTIFS('Duel Log'!AD$2:AD$5455,$A1069,'Duel Log'!AA$2:AA$5455,"Win")</f>
        <v>0</v>
      </c>
      <c r="E1069" s="7" t="n">
        <f aca="false">COUNTIFS('Duel Log'!AD$2:AD$5455,$A1069,'Duel Log'!AA$2:AA$5455,"Loss")</f>
        <v>1</v>
      </c>
      <c r="F1069" s="7" t="n">
        <f aca="false">COUNTIFS('Duel Log'!AD$2:AD$5455,$A1069,'Duel Log'!AA$2:AA$5455,"Draw")</f>
        <v>0</v>
      </c>
      <c r="G1069" s="13" t="n">
        <f aca="false">IFERROR(D1069/C1069,"")</f>
        <v>0</v>
      </c>
    </row>
    <row r="1070" customFormat="false" ht="15" hidden="false" customHeight="true" outlineLevel="0" collapsed="false">
      <c r="A1070" s="7" t="s">
        <v>5967</v>
      </c>
      <c r="B1070" s="7" t="s">
        <v>15679</v>
      </c>
      <c r="C1070" s="7" t="n">
        <f aca="false">COUNTIF('Duel Log'!AD$2:AD$5455,$A1070)</f>
        <v>2</v>
      </c>
      <c r="D1070" s="7" t="n">
        <f aca="false">COUNTIFS('Duel Log'!AD$2:AD$5455,$A1070,'Duel Log'!AA$2:AA$5455,"Win")</f>
        <v>1</v>
      </c>
      <c r="E1070" s="7" t="n">
        <f aca="false">COUNTIFS('Duel Log'!AD$2:AD$5455,$A1070,'Duel Log'!AA$2:AA$5455,"Loss")</f>
        <v>1</v>
      </c>
      <c r="F1070" s="7" t="n">
        <f aca="false">COUNTIFS('Duel Log'!AD$2:AD$5455,$A1070,'Duel Log'!AA$2:AA$5455,"Draw")</f>
        <v>0</v>
      </c>
      <c r="G1070" s="13" t="n">
        <f aca="false">IFERROR(D1070/C1070,"")</f>
        <v>0.5</v>
      </c>
    </row>
    <row r="1071" customFormat="false" ht="15" hidden="false" customHeight="true" outlineLevel="0" collapsed="false">
      <c r="A1071" s="7" t="s">
        <v>3501</v>
      </c>
      <c r="B1071" s="7" t="s">
        <v>2789</v>
      </c>
      <c r="C1071" s="7" t="n">
        <f aca="false">COUNTIF('Duel Log'!AD$2:AD$5455,$A1071)</f>
        <v>1</v>
      </c>
      <c r="D1071" s="7" t="n">
        <f aca="false">COUNTIFS('Duel Log'!AD$2:AD$5455,$A1071,'Duel Log'!AA$2:AA$5455,"Win")</f>
        <v>0</v>
      </c>
      <c r="E1071" s="7" t="n">
        <f aca="false">COUNTIFS('Duel Log'!AD$2:AD$5455,$A1071,'Duel Log'!AA$2:AA$5455,"Loss")</f>
        <v>1</v>
      </c>
      <c r="F1071" s="7" t="n">
        <f aca="false">COUNTIFS('Duel Log'!AD$2:AD$5455,$A1071,'Duel Log'!AA$2:AA$5455,"Draw")</f>
        <v>0</v>
      </c>
      <c r="G1071" s="13" t="n">
        <f aca="false">IFERROR(D1071/C1071,"")</f>
        <v>0</v>
      </c>
    </row>
    <row r="1072" customFormat="false" ht="15" hidden="false" customHeight="true" outlineLevel="0" collapsed="false">
      <c r="A1072" s="7" t="s">
        <v>5156</v>
      </c>
      <c r="B1072" s="7" t="s">
        <v>613</v>
      </c>
      <c r="C1072" s="7" t="n">
        <f aca="false">COUNTIF('Duel Log'!AD$2:AD$5455,$A1072)</f>
        <v>1</v>
      </c>
      <c r="D1072" s="7" t="n">
        <f aca="false">COUNTIFS('Duel Log'!AD$2:AD$5455,$A1072,'Duel Log'!AA$2:AA$5455,"Win")</f>
        <v>1</v>
      </c>
      <c r="E1072" s="7" t="n">
        <f aca="false">COUNTIFS('Duel Log'!AD$2:AD$5455,$A1072,'Duel Log'!AA$2:AA$5455,"Loss")</f>
        <v>0</v>
      </c>
      <c r="F1072" s="7" t="n">
        <f aca="false">COUNTIFS('Duel Log'!AD$2:AD$5455,$A1072,'Duel Log'!AA$2:AA$5455,"Draw")</f>
        <v>0</v>
      </c>
      <c r="G1072" s="13" t="n">
        <f aca="false">IFERROR(D1072/C1072,"")</f>
        <v>1</v>
      </c>
    </row>
    <row r="1073" customFormat="false" ht="15" hidden="false" customHeight="true" outlineLevel="0" collapsed="false">
      <c r="A1073" s="7" t="s">
        <v>1253</v>
      </c>
      <c r="B1073" s="7" t="s">
        <v>733</v>
      </c>
      <c r="C1073" s="7" t="n">
        <f aca="false">COUNTIF('Duel Log'!AD$2:AD$5455,$A1073)</f>
        <v>1</v>
      </c>
      <c r="D1073" s="7" t="n">
        <f aca="false">COUNTIFS('Duel Log'!AD$2:AD$5455,$A1073,'Duel Log'!AA$2:AA$5455,"Win")</f>
        <v>1</v>
      </c>
      <c r="E1073" s="7" t="n">
        <f aca="false">COUNTIFS('Duel Log'!AD$2:AD$5455,$A1073,'Duel Log'!AA$2:AA$5455,"Loss")</f>
        <v>0</v>
      </c>
      <c r="F1073" s="7" t="n">
        <f aca="false">COUNTIFS('Duel Log'!AD$2:AD$5455,$A1073,'Duel Log'!AA$2:AA$5455,"Draw")</f>
        <v>0</v>
      </c>
      <c r="G1073" s="13" t="n">
        <f aca="false">IFERROR(D1073/C1073,"")</f>
        <v>1</v>
      </c>
    </row>
    <row r="1074" customFormat="false" ht="15" hidden="false" customHeight="true" outlineLevel="0" collapsed="false">
      <c r="A1074" s="7" t="s">
        <v>1058</v>
      </c>
      <c r="B1074" s="7" t="s">
        <v>15680</v>
      </c>
      <c r="C1074" s="7" t="n">
        <f aca="false">COUNTIF('Duel Log'!AD$2:AD$5455,$A1074)</f>
        <v>15</v>
      </c>
      <c r="D1074" s="7" t="n">
        <f aca="false">COUNTIFS('Duel Log'!AD$2:AD$5455,$A1074,'Duel Log'!AA$2:AA$5455,"Win")</f>
        <v>5</v>
      </c>
      <c r="E1074" s="7" t="n">
        <f aca="false">COUNTIFS('Duel Log'!AD$2:AD$5455,$A1074,'Duel Log'!AA$2:AA$5455,"Loss")</f>
        <v>10</v>
      </c>
      <c r="F1074" s="7" t="n">
        <f aca="false">COUNTIFS('Duel Log'!AD$2:AD$5455,$A1074,'Duel Log'!AA$2:AA$5455,"Draw")</f>
        <v>0</v>
      </c>
      <c r="G1074" s="13" t="n">
        <f aca="false">IFERROR(D1074/C1074,"")</f>
        <v>0.333333333333333</v>
      </c>
    </row>
    <row r="1075" customFormat="false" ht="15" hidden="false" customHeight="true" outlineLevel="0" collapsed="false">
      <c r="A1075" s="7" t="s">
        <v>9042</v>
      </c>
      <c r="B1075" s="8" t="s">
        <v>7619</v>
      </c>
      <c r="C1075" s="7" t="n">
        <f aca="false">COUNTIF('Duel Log'!AD$2:AD$5455,$A1075)</f>
        <v>1</v>
      </c>
      <c r="D1075" s="7" t="n">
        <f aca="false">COUNTIFS('Duel Log'!AD$2:AD$5455,$A1075,'Duel Log'!AA$2:AA$5455,"Win")</f>
        <v>1</v>
      </c>
      <c r="E1075" s="7" t="n">
        <f aca="false">COUNTIFS('Duel Log'!AD$2:AD$5455,$A1075,'Duel Log'!AA$2:AA$5455,"Loss")</f>
        <v>0</v>
      </c>
      <c r="F1075" s="7" t="n">
        <f aca="false">COUNTIFS('Duel Log'!AD$2:AD$5455,$A1075,'Duel Log'!AA$2:AA$5455,"Draw")</f>
        <v>0</v>
      </c>
      <c r="G1075" s="13" t="n">
        <f aca="false">IFERROR(D1075/C1075,"")</f>
        <v>1</v>
      </c>
    </row>
    <row r="1076" customFormat="false" ht="15" hidden="false" customHeight="true" outlineLevel="0" collapsed="false">
      <c r="A1076" s="7" t="s">
        <v>9445</v>
      </c>
      <c r="B1076" s="8" t="s">
        <v>3690</v>
      </c>
      <c r="C1076" s="7" t="n">
        <f aca="false">COUNTIF('Duel Log'!AD$2:AD$5455,$A1076)</f>
        <v>1</v>
      </c>
      <c r="D1076" s="7" t="n">
        <f aca="false">COUNTIFS('Duel Log'!AD$2:AD$5455,$A1076,'Duel Log'!AA$2:AA$5455,"Win")</f>
        <v>1</v>
      </c>
      <c r="E1076" s="7" t="n">
        <f aca="false">COUNTIFS('Duel Log'!AD$2:AD$5455,$A1076,'Duel Log'!AA$2:AA$5455,"Loss")</f>
        <v>0</v>
      </c>
      <c r="F1076" s="7" t="n">
        <f aca="false">COUNTIFS('Duel Log'!AD$2:AD$5455,$A1076,'Duel Log'!AA$2:AA$5455,"Draw")</f>
        <v>0</v>
      </c>
      <c r="G1076" s="13" t="n">
        <f aca="false">IFERROR(D1076/C1076,"")</f>
        <v>1</v>
      </c>
    </row>
    <row r="1077" customFormat="false" ht="15" hidden="false" customHeight="true" outlineLevel="0" collapsed="false">
      <c r="A1077" s="7" t="s">
        <v>2991</v>
      </c>
      <c r="B1077" s="7" t="s">
        <v>15681</v>
      </c>
      <c r="C1077" s="7" t="n">
        <f aca="false">COUNTIF('Duel Log'!AD$2:AD$5455,$A1077)</f>
        <v>2</v>
      </c>
      <c r="D1077" s="7" t="n">
        <f aca="false">COUNTIFS('Duel Log'!AD$2:AD$5455,$A1077,'Duel Log'!AA$2:AA$5455,"Win")</f>
        <v>1</v>
      </c>
      <c r="E1077" s="7" t="n">
        <f aca="false">COUNTIFS('Duel Log'!AD$2:AD$5455,$A1077,'Duel Log'!AA$2:AA$5455,"Loss")</f>
        <v>1</v>
      </c>
      <c r="F1077" s="7" t="n">
        <f aca="false">COUNTIFS('Duel Log'!AD$2:AD$5455,$A1077,'Duel Log'!AA$2:AA$5455,"Draw")</f>
        <v>0</v>
      </c>
      <c r="G1077" s="13" t="n">
        <f aca="false">IFERROR(D1077/C1077,"")</f>
        <v>0.5</v>
      </c>
    </row>
    <row r="1078" customFormat="false" ht="15" hidden="false" customHeight="true" outlineLevel="0" collapsed="false">
      <c r="A1078" s="7" t="s">
        <v>7116</v>
      </c>
      <c r="B1078" s="7" t="s">
        <v>15682</v>
      </c>
      <c r="C1078" s="7" t="n">
        <f aca="false">COUNTIF('Duel Log'!AD$2:AD$5455,$A1078)</f>
        <v>2</v>
      </c>
      <c r="D1078" s="7" t="n">
        <f aca="false">COUNTIFS('Duel Log'!AD$2:AD$5455,$A1078,'Duel Log'!AA$2:AA$5455,"Win")</f>
        <v>1</v>
      </c>
      <c r="E1078" s="7" t="n">
        <f aca="false">COUNTIFS('Duel Log'!AD$2:AD$5455,$A1078,'Duel Log'!AA$2:AA$5455,"Loss")</f>
        <v>1</v>
      </c>
      <c r="F1078" s="7" t="n">
        <f aca="false">COUNTIFS('Duel Log'!AD$2:AD$5455,$A1078,'Duel Log'!AA$2:AA$5455,"Draw")</f>
        <v>0</v>
      </c>
      <c r="G1078" s="13" t="n">
        <f aca="false">IFERROR(D1078/C1078,"")</f>
        <v>0.5</v>
      </c>
    </row>
    <row r="1079" customFormat="false" ht="15" hidden="false" customHeight="true" outlineLevel="0" collapsed="false">
      <c r="A1079" s="7" t="s">
        <v>5422</v>
      </c>
      <c r="B1079" s="7" t="s">
        <v>733</v>
      </c>
      <c r="C1079" s="7" t="n">
        <f aca="false">COUNTIF('Duel Log'!AD$2:AD$5455,$A1079)</f>
        <v>1</v>
      </c>
      <c r="D1079" s="7" t="n">
        <f aca="false">COUNTIFS('Duel Log'!AD$2:AD$5455,$A1079,'Duel Log'!AA$2:AA$5455,"Win")</f>
        <v>0</v>
      </c>
      <c r="E1079" s="7" t="n">
        <f aca="false">COUNTIFS('Duel Log'!AD$2:AD$5455,$A1079,'Duel Log'!AA$2:AA$5455,"Loss")</f>
        <v>1</v>
      </c>
      <c r="F1079" s="7" t="n">
        <f aca="false">COUNTIFS('Duel Log'!AD$2:AD$5455,$A1079,'Duel Log'!AA$2:AA$5455,"Draw")</f>
        <v>0</v>
      </c>
      <c r="G1079" s="13" t="n">
        <f aca="false">IFERROR(D1079/C1079,"")</f>
        <v>0</v>
      </c>
    </row>
    <row r="1080" customFormat="false" ht="15" hidden="false" customHeight="true" outlineLevel="0" collapsed="false">
      <c r="A1080" s="7" t="s">
        <v>865</v>
      </c>
      <c r="B1080" s="7" t="s">
        <v>772</v>
      </c>
      <c r="C1080" s="7" t="n">
        <f aca="false">COUNTIF('Duel Log'!AD$2:AD$5455,$A1080)</f>
        <v>1</v>
      </c>
      <c r="D1080" s="7" t="n">
        <f aca="false">COUNTIFS('Duel Log'!AD$2:AD$5455,$A1080,'Duel Log'!AA$2:AA$5455,"Win")</f>
        <v>1</v>
      </c>
      <c r="E1080" s="7" t="n">
        <f aca="false">COUNTIFS('Duel Log'!AD$2:AD$5455,$A1080,'Duel Log'!AA$2:AA$5455,"Loss")</f>
        <v>0</v>
      </c>
      <c r="F1080" s="7" t="n">
        <f aca="false">COUNTIFS('Duel Log'!AD$2:AD$5455,$A1080,'Duel Log'!AA$2:AA$5455,"Draw")</f>
        <v>0</v>
      </c>
      <c r="G1080" s="13" t="n">
        <f aca="false">IFERROR(D1080/C1080,"")</f>
        <v>1</v>
      </c>
    </row>
    <row r="1081" customFormat="false" ht="15" hidden="false" customHeight="true" outlineLevel="0" collapsed="false">
      <c r="A1081" s="7" t="s">
        <v>492</v>
      </c>
      <c r="B1081" s="7" t="s">
        <v>15683</v>
      </c>
      <c r="C1081" s="7" t="n">
        <f aca="false">COUNTIF('Duel Log'!AD$2:AD$5455,$A1081)</f>
        <v>34</v>
      </c>
      <c r="D1081" s="7" t="n">
        <f aca="false">COUNTIFS('Duel Log'!AD$2:AD$5455,$A1081,'Duel Log'!AA$2:AA$5455,"Win")</f>
        <v>20</v>
      </c>
      <c r="E1081" s="7" t="n">
        <f aca="false">COUNTIFS('Duel Log'!AD$2:AD$5455,$A1081,'Duel Log'!AA$2:AA$5455,"Loss")</f>
        <v>14</v>
      </c>
      <c r="F1081" s="7" t="n">
        <f aca="false">COUNTIFS('Duel Log'!AD$2:AD$5455,$A1081,'Duel Log'!AA$2:AA$5455,"Draw")</f>
        <v>0</v>
      </c>
      <c r="G1081" s="13" t="n">
        <f aca="false">IFERROR(D1081/C1081,"")</f>
        <v>0.588235294117647</v>
      </c>
    </row>
    <row r="1082" customFormat="false" ht="15" hidden="false" customHeight="true" outlineLevel="0" collapsed="false">
      <c r="A1082" s="7" t="s">
        <v>7157</v>
      </c>
      <c r="B1082" s="7" t="s">
        <v>343</v>
      </c>
      <c r="C1082" s="7" t="n">
        <f aca="false">COUNTIF('Duel Log'!AD$2:AD$5455,$A1082)</f>
        <v>1</v>
      </c>
      <c r="D1082" s="7" t="n">
        <f aca="false">COUNTIFS('Duel Log'!AD$2:AD$5455,$A1082,'Duel Log'!AA$2:AA$5455,"Win")</f>
        <v>1</v>
      </c>
      <c r="E1082" s="7" t="n">
        <f aca="false">COUNTIFS('Duel Log'!AD$2:AD$5455,$A1082,'Duel Log'!AA$2:AA$5455,"Loss")</f>
        <v>0</v>
      </c>
      <c r="F1082" s="7" t="n">
        <f aca="false">COUNTIFS('Duel Log'!AD$2:AD$5455,$A1082,'Duel Log'!AA$2:AA$5455,"Draw")</f>
        <v>0</v>
      </c>
      <c r="G1082" s="13" t="n">
        <f aca="false">IFERROR(D1082/C1082,"")</f>
        <v>1</v>
      </c>
    </row>
    <row r="1083" customFormat="false" ht="15" hidden="false" customHeight="true" outlineLevel="0" collapsed="false">
      <c r="A1083" s="7" t="s">
        <v>880</v>
      </c>
      <c r="B1083" s="7" t="s">
        <v>15684</v>
      </c>
      <c r="C1083" s="7" t="n">
        <f aca="false">COUNTIF('Duel Log'!AD$2:AD$5455,$A1083)</f>
        <v>5</v>
      </c>
      <c r="D1083" s="7" t="n">
        <f aca="false">COUNTIFS('Duel Log'!AD$2:AD$5455,$A1083,'Duel Log'!AA$2:AA$5455,"Win")</f>
        <v>4</v>
      </c>
      <c r="E1083" s="7" t="n">
        <f aca="false">COUNTIFS('Duel Log'!AD$2:AD$5455,$A1083,'Duel Log'!AA$2:AA$5455,"Loss")</f>
        <v>1</v>
      </c>
      <c r="F1083" s="7" t="n">
        <f aca="false">COUNTIFS('Duel Log'!AD$2:AD$5455,$A1083,'Duel Log'!AA$2:AA$5455,"Draw")</f>
        <v>0</v>
      </c>
      <c r="G1083" s="13" t="n">
        <f aca="false">IFERROR(D1083/C1083,"")</f>
        <v>0.8</v>
      </c>
    </row>
    <row r="1084" customFormat="false" ht="15" hidden="false" customHeight="true" outlineLevel="0" collapsed="false">
      <c r="A1084" s="7" t="s">
        <v>4017</v>
      </c>
      <c r="B1084" s="7" t="s">
        <v>15685</v>
      </c>
      <c r="C1084" s="7" t="n">
        <f aca="false">COUNTIF('Duel Log'!AD$2:AD$5455,$A1084)</f>
        <v>4</v>
      </c>
      <c r="D1084" s="7" t="n">
        <f aca="false">COUNTIFS('Duel Log'!AD$2:AD$5455,$A1084,'Duel Log'!AA$2:AA$5455,"Win")</f>
        <v>2</v>
      </c>
      <c r="E1084" s="7" t="n">
        <f aca="false">COUNTIFS('Duel Log'!AD$2:AD$5455,$A1084,'Duel Log'!AA$2:AA$5455,"Loss")</f>
        <v>2</v>
      </c>
      <c r="F1084" s="7" t="n">
        <f aca="false">COUNTIFS('Duel Log'!AD$2:AD$5455,$A1084,'Duel Log'!AA$2:AA$5455,"Draw")</f>
        <v>0</v>
      </c>
      <c r="G1084" s="13" t="n">
        <f aca="false">IFERROR(D1084/C1084,"")</f>
        <v>0.5</v>
      </c>
    </row>
    <row r="1085" customFormat="false" ht="15" hidden="false" customHeight="true" outlineLevel="0" collapsed="false">
      <c r="A1085" s="7" t="s">
        <v>2937</v>
      </c>
      <c r="B1085" s="8" t="s">
        <v>1192</v>
      </c>
      <c r="C1085" s="7" t="n">
        <f aca="false">COUNTIF('Duel Log'!AD$2:AD$5455,$A1085)</f>
        <v>1</v>
      </c>
      <c r="D1085" s="7" t="n">
        <f aca="false">COUNTIFS('Duel Log'!AD$2:AD$5455,$A1085,'Duel Log'!AA$2:AA$5455,"Win")</f>
        <v>0</v>
      </c>
      <c r="E1085" s="7" t="n">
        <f aca="false">COUNTIFS('Duel Log'!AD$2:AD$5455,$A1085,'Duel Log'!AA$2:AA$5455,"Loss")</f>
        <v>1</v>
      </c>
      <c r="F1085" s="7" t="n">
        <f aca="false">COUNTIFS('Duel Log'!AD$2:AD$5455,$A1085,'Duel Log'!AA$2:AA$5455,"Draw")</f>
        <v>0</v>
      </c>
      <c r="G1085" s="13" t="n">
        <f aca="false">IFERROR(D1085/C1085,"")</f>
        <v>0</v>
      </c>
    </row>
    <row r="1086" customFormat="false" ht="15" hidden="false" customHeight="true" outlineLevel="0" collapsed="false">
      <c r="A1086" s="7" t="s">
        <v>4270</v>
      </c>
      <c r="B1086" s="7" t="s">
        <v>227</v>
      </c>
      <c r="C1086" s="7" t="n">
        <f aca="false">COUNTIF('Duel Log'!AD$2:AD$5455,$A1086)</f>
        <v>1</v>
      </c>
      <c r="D1086" s="7" t="n">
        <f aca="false">COUNTIFS('Duel Log'!AD$2:AD$5455,$A1086,'Duel Log'!AA$2:AA$5455,"Win")</f>
        <v>0</v>
      </c>
      <c r="E1086" s="7" t="n">
        <f aca="false">COUNTIFS('Duel Log'!AD$2:AD$5455,$A1086,'Duel Log'!AA$2:AA$5455,"Loss")</f>
        <v>1</v>
      </c>
      <c r="F1086" s="7" t="n">
        <f aca="false">COUNTIFS('Duel Log'!AD$2:AD$5455,$A1086,'Duel Log'!AA$2:AA$5455,"Draw")</f>
        <v>0</v>
      </c>
      <c r="G1086" s="13" t="n">
        <f aca="false">IFERROR(D1086/C1086,"")</f>
        <v>0</v>
      </c>
    </row>
    <row r="1087" customFormat="false" ht="15" hidden="false" customHeight="true" outlineLevel="0" collapsed="false">
      <c r="A1087" s="7" t="s">
        <v>8485</v>
      </c>
      <c r="B1087" s="7" t="s">
        <v>1711</v>
      </c>
      <c r="C1087" s="7" t="n">
        <f aca="false">COUNTIF('Duel Log'!AD$2:AD$5455,$A1087)</f>
        <v>1</v>
      </c>
      <c r="D1087" s="7" t="n">
        <f aca="false">COUNTIFS('Duel Log'!AD$2:AD$5455,$A1087,'Duel Log'!AA$2:AA$5455,"Win")</f>
        <v>1</v>
      </c>
      <c r="E1087" s="7" t="n">
        <f aca="false">COUNTIFS('Duel Log'!AD$2:AD$5455,$A1087,'Duel Log'!AA$2:AA$5455,"Loss")</f>
        <v>0</v>
      </c>
      <c r="F1087" s="7" t="n">
        <f aca="false">COUNTIFS('Duel Log'!AD$2:AD$5455,$A1087,'Duel Log'!AA$2:AA$5455,"Draw")</f>
        <v>0</v>
      </c>
      <c r="G1087" s="13" t="n">
        <f aca="false">IFERROR(D1087/C1087,"")</f>
        <v>1</v>
      </c>
    </row>
    <row r="1088" customFormat="false" ht="15" hidden="false" customHeight="true" outlineLevel="0" collapsed="false">
      <c r="A1088" s="7" t="s">
        <v>2173</v>
      </c>
      <c r="B1088" s="7" t="s">
        <v>2158</v>
      </c>
      <c r="C1088" s="7" t="n">
        <f aca="false">COUNTIF('Duel Log'!AD$2:AD$5455,$A1088)</f>
        <v>1</v>
      </c>
      <c r="D1088" s="7" t="n">
        <f aca="false">COUNTIFS('Duel Log'!AD$2:AD$5455,$A1088,'Duel Log'!AA$2:AA$5455,"Win")</f>
        <v>0</v>
      </c>
      <c r="E1088" s="7" t="n">
        <f aca="false">COUNTIFS('Duel Log'!AD$2:AD$5455,$A1088,'Duel Log'!AA$2:AA$5455,"Loss")</f>
        <v>1</v>
      </c>
      <c r="F1088" s="7" t="n">
        <f aca="false">COUNTIFS('Duel Log'!AD$2:AD$5455,$A1088,'Duel Log'!AA$2:AA$5455,"Draw")</f>
        <v>0</v>
      </c>
      <c r="G1088" s="13" t="n">
        <f aca="false">IFERROR(D1088/C1088,"")</f>
        <v>0</v>
      </c>
    </row>
    <row r="1089" customFormat="false" ht="15" hidden="false" customHeight="true" outlineLevel="0" collapsed="false">
      <c r="A1089" s="7" t="s">
        <v>2757</v>
      </c>
      <c r="B1089" s="7" t="s">
        <v>318</v>
      </c>
      <c r="C1089" s="7" t="n">
        <f aca="false">COUNTIF('Duel Log'!AD$2:AD$5455,$A1089)</f>
        <v>1</v>
      </c>
      <c r="D1089" s="7" t="n">
        <f aca="false">COUNTIFS('Duel Log'!AD$2:AD$5455,$A1089,'Duel Log'!AA$2:AA$5455,"Win")</f>
        <v>1</v>
      </c>
      <c r="E1089" s="7" t="n">
        <f aca="false">COUNTIFS('Duel Log'!AD$2:AD$5455,$A1089,'Duel Log'!AA$2:AA$5455,"Loss")</f>
        <v>0</v>
      </c>
      <c r="F1089" s="7" t="n">
        <f aca="false">COUNTIFS('Duel Log'!AD$2:AD$5455,$A1089,'Duel Log'!AA$2:AA$5455,"Draw")</f>
        <v>0</v>
      </c>
      <c r="G1089" s="13" t="n">
        <f aca="false">IFERROR(D1089/C1089,"")</f>
        <v>1</v>
      </c>
    </row>
    <row r="1090" customFormat="false" ht="15" hidden="false" customHeight="true" outlineLevel="0" collapsed="false">
      <c r="A1090" s="7" t="s">
        <v>9075</v>
      </c>
      <c r="B1090" s="8" t="s">
        <v>238</v>
      </c>
      <c r="C1090" s="7" t="n">
        <f aca="false">COUNTIF('Duel Log'!AD$2:AD$5455,$A1090)</f>
        <v>1</v>
      </c>
      <c r="D1090" s="7" t="n">
        <f aca="false">COUNTIFS('Duel Log'!AD$2:AD$5455,$A1090,'Duel Log'!AA$2:AA$5455,"Win")</f>
        <v>1</v>
      </c>
      <c r="E1090" s="7" t="n">
        <f aca="false">COUNTIFS('Duel Log'!AD$2:AD$5455,$A1090,'Duel Log'!AA$2:AA$5455,"Loss")</f>
        <v>0</v>
      </c>
      <c r="F1090" s="7" t="n">
        <f aca="false">COUNTIFS('Duel Log'!AD$2:AD$5455,$A1090,'Duel Log'!AA$2:AA$5455,"Draw")</f>
        <v>0</v>
      </c>
      <c r="G1090" s="13" t="n">
        <f aca="false">IFERROR(D1090/C1090,"")</f>
        <v>1</v>
      </c>
    </row>
    <row r="1091" customFormat="false" ht="15" hidden="false" customHeight="true" outlineLevel="0" collapsed="false">
      <c r="A1091" s="7" t="s">
        <v>5409</v>
      </c>
      <c r="B1091" s="8" t="s">
        <v>761</v>
      </c>
      <c r="C1091" s="7" t="n">
        <f aca="false">COUNTIF('Duel Log'!AD$2:AD$5455,$A1091)</f>
        <v>1</v>
      </c>
      <c r="D1091" s="7" t="n">
        <f aca="false">COUNTIFS('Duel Log'!AD$2:AD$5455,$A1091,'Duel Log'!AA$2:AA$5455,"Win")</f>
        <v>0</v>
      </c>
      <c r="E1091" s="7" t="n">
        <f aca="false">COUNTIFS('Duel Log'!AD$2:AD$5455,$A1091,'Duel Log'!AA$2:AA$5455,"Loss")</f>
        <v>1</v>
      </c>
      <c r="F1091" s="7" t="n">
        <f aca="false">COUNTIFS('Duel Log'!AD$2:AD$5455,$A1091,'Duel Log'!AA$2:AA$5455,"Draw")</f>
        <v>0</v>
      </c>
      <c r="G1091" s="13" t="n">
        <f aca="false">IFERROR(D1091/C1091,"")</f>
        <v>0</v>
      </c>
    </row>
    <row r="1092" customFormat="false" ht="15" hidden="false" customHeight="true" outlineLevel="0" collapsed="false">
      <c r="A1092" s="7" t="s">
        <v>8939</v>
      </c>
      <c r="B1092" s="8" t="s">
        <v>2526</v>
      </c>
      <c r="C1092" s="7" t="n">
        <f aca="false">COUNTIF('Duel Log'!AD$2:AD$5455,$A1092)</f>
        <v>2</v>
      </c>
      <c r="D1092" s="7" t="n">
        <f aca="false">COUNTIFS('Duel Log'!AD$2:AD$5455,$A1092,'Duel Log'!AA$2:AA$5455,"Win")</f>
        <v>1</v>
      </c>
      <c r="E1092" s="7" t="n">
        <f aca="false">COUNTIFS('Duel Log'!AD$2:AD$5455,$A1092,'Duel Log'!AA$2:AA$5455,"Loss")</f>
        <v>1</v>
      </c>
      <c r="F1092" s="7" t="n">
        <f aca="false">COUNTIFS('Duel Log'!AD$2:AD$5455,$A1092,'Duel Log'!AA$2:AA$5455,"Draw")</f>
        <v>0</v>
      </c>
      <c r="G1092" s="13" t="n">
        <f aca="false">IFERROR(D1092/C1092,"")</f>
        <v>0.5</v>
      </c>
    </row>
    <row r="1093" customFormat="false" ht="15" hidden="false" customHeight="true" outlineLevel="0" collapsed="false">
      <c r="A1093" s="7" t="s">
        <v>1113</v>
      </c>
      <c r="B1093" s="7" t="s">
        <v>726</v>
      </c>
      <c r="C1093" s="7" t="n">
        <f aca="false">COUNTIF('Duel Log'!AD$2:AD$5455,$A1093)</f>
        <v>1</v>
      </c>
      <c r="D1093" s="7" t="n">
        <f aca="false">COUNTIFS('Duel Log'!AD$2:AD$5455,$A1093,'Duel Log'!AA$2:AA$5455,"Win")</f>
        <v>1</v>
      </c>
      <c r="E1093" s="7" t="n">
        <f aca="false">COUNTIFS('Duel Log'!AD$2:AD$5455,$A1093,'Duel Log'!AA$2:AA$5455,"Loss")</f>
        <v>0</v>
      </c>
      <c r="F1093" s="7" t="n">
        <f aca="false">COUNTIFS('Duel Log'!AD$2:AD$5455,$A1093,'Duel Log'!AA$2:AA$5455,"Draw")</f>
        <v>0</v>
      </c>
      <c r="G1093" s="13" t="n">
        <f aca="false">IFERROR(D1093/C1093,"")</f>
        <v>1</v>
      </c>
    </row>
    <row r="1094" customFormat="false" ht="15" hidden="false" customHeight="true" outlineLevel="0" collapsed="false">
      <c r="A1094" s="7" t="s">
        <v>1578</v>
      </c>
      <c r="B1094" s="7" t="s">
        <v>343</v>
      </c>
      <c r="C1094" s="7" t="n">
        <f aca="false">COUNTIF('Duel Log'!AD$2:AD$5455,$A1094)</f>
        <v>1</v>
      </c>
      <c r="D1094" s="7" t="n">
        <f aca="false">COUNTIFS('Duel Log'!AD$2:AD$5455,$A1094,'Duel Log'!AA$2:AA$5455,"Win")</f>
        <v>0</v>
      </c>
      <c r="E1094" s="7" t="n">
        <f aca="false">COUNTIFS('Duel Log'!AD$2:AD$5455,$A1094,'Duel Log'!AA$2:AA$5455,"Loss")</f>
        <v>1</v>
      </c>
      <c r="F1094" s="7" t="n">
        <f aca="false">COUNTIFS('Duel Log'!AD$2:AD$5455,$A1094,'Duel Log'!AA$2:AA$5455,"Draw")</f>
        <v>0</v>
      </c>
      <c r="G1094" s="13" t="n">
        <f aca="false">IFERROR(D1094/C1094,"")</f>
        <v>0</v>
      </c>
    </row>
    <row r="1095" customFormat="false" ht="15" hidden="false" customHeight="true" outlineLevel="0" collapsed="false">
      <c r="A1095" s="7" t="s">
        <v>5424</v>
      </c>
      <c r="B1095" s="7" t="s">
        <v>709</v>
      </c>
      <c r="C1095" s="7" t="n">
        <f aca="false">COUNTIF('Duel Log'!AD$2:AD$5455,$A1095)</f>
        <v>1</v>
      </c>
      <c r="D1095" s="7" t="n">
        <f aca="false">COUNTIFS('Duel Log'!AD$2:AD$5455,$A1095,'Duel Log'!AA$2:AA$5455,"Win")</f>
        <v>0</v>
      </c>
      <c r="E1095" s="7" t="n">
        <f aca="false">COUNTIFS('Duel Log'!AD$2:AD$5455,$A1095,'Duel Log'!AA$2:AA$5455,"Loss")</f>
        <v>1</v>
      </c>
      <c r="F1095" s="7" t="n">
        <f aca="false">COUNTIFS('Duel Log'!AD$2:AD$5455,$A1095,'Duel Log'!AA$2:AA$5455,"Draw")</f>
        <v>0</v>
      </c>
      <c r="G1095" s="13" t="n">
        <f aca="false">IFERROR(D1095/C1095,"")</f>
        <v>0</v>
      </c>
    </row>
    <row r="1096" customFormat="false" ht="15" hidden="false" customHeight="true" outlineLevel="0" collapsed="false">
      <c r="A1096" s="7" t="s">
        <v>8408</v>
      </c>
      <c r="B1096" s="7" t="s">
        <v>6073</v>
      </c>
      <c r="C1096" s="7" t="n">
        <f aca="false">COUNTIF('Duel Log'!AD$2:AD$5455,$A1096)</f>
        <v>1</v>
      </c>
      <c r="D1096" s="7" t="n">
        <f aca="false">COUNTIFS('Duel Log'!AD$2:AD$5455,$A1096,'Duel Log'!AA$2:AA$5455,"Win")</f>
        <v>0</v>
      </c>
      <c r="E1096" s="7" t="n">
        <f aca="false">COUNTIFS('Duel Log'!AD$2:AD$5455,$A1096,'Duel Log'!AA$2:AA$5455,"Loss")</f>
        <v>1</v>
      </c>
      <c r="F1096" s="7" t="n">
        <f aca="false">COUNTIFS('Duel Log'!AD$2:AD$5455,$A1096,'Duel Log'!AA$2:AA$5455,"Draw")</f>
        <v>0</v>
      </c>
      <c r="G1096" s="13" t="n">
        <f aca="false">IFERROR(D1096/C1096,"")</f>
        <v>0</v>
      </c>
    </row>
    <row r="1097" customFormat="false" ht="15" hidden="false" customHeight="true" outlineLevel="0" collapsed="false">
      <c r="A1097" s="7" t="s">
        <v>9211</v>
      </c>
      <c r="B1097" s="8" t="s">
        <v>558</v>
      </c>
      <c r="C1097" s="7" t="n">
        <f aca="false">COUNTIF('Duel Log'!AD$2:AD$5455,$A1097)</f>
        <v>1</v>
      </c>
      <c r="D1097" s="7" t="n">
        <f aca="false">COUNTIFS('Duel Log'!AD$2:AD$5455,$A1097,'Duel Log'!AA$2:AA$5455,"Win")</f>
        <v>1</v>
      </c>
      <c r="E1097" s="7" t="n">
        <f aca="false">COUNTIFS('Duel Log'!AD$2:AD$5455,$A1097,'Duel Log'!AA$2:AA$5455,"Loss")</f>
        <v>0</v>
      </c>
      <c r="F1097" s="7" t="n">
        <f aca="false">COUNTIFS('Duel Log'!AD$2:AD$5455,$A1097,'Duel Log'!AA$2:AA$5455,"Draw")</f>
        <v>0</v>
      </c>
      <c r="G1097" s="13" t="n">
        <f aca="false">IFERROR(D1097/C1097,"")</f>
        <v>1</v>
      </c>
    </row>
    <row r="1098" customFormat="false" ht="15" hidden="false" customHeight="true" outlineLevel="0" collapsed="false">
      <c r="A1098" s="7" t="s">
        <v>6936</v>
      </c>
      <c r="B1098" s="7" t="s">
        <v>1010</v>
      </c>
      <c r="C1098" s="7" t="n">
        <f aca="false">COUNTIF('Duel Log'!AD$2:AD$5455,$A1098)</f>
        <v>1</v>
      </c>
      <c r="D1098" s="7" t="n">
        <f aca="false">COUNTIFS('Duel Log'!AD$2:AD$5455,$A1098,'Duel Log'!AA$2:AA$5455,"Win")</f>
        <v>0</v>
      </c>
      <c r="E1098" s="7" t="n">
        <f aca="false">COUNTIFS('Duel Log'!AD$2:AD$5455,$A1098,'Duel Log'!AA$2:AA$5455,"Loss")</f>
        <v>1</v>
      </c>
      <c r="F1098" s="7" t="n">
        <f aca="false">COUNTIFS('Duel Log'!AD$2:AD$5455,$A1098,'Duel Log'!AA$2:AA$5455,"Draw")</f>
        <v>0</v>
      </c>
      <c r="G1098" s="13" t="n">
        <f aca="false">IFERROR(D1098/C1098,"")</f>
        <v>0</v>
      </c>
    </row>
    <row r="1099" customFormat="false" ht="15" hidden="false" customHeight="true" outlineLevel="0" collapsed="false">
      <c r="A1099" s="7" t="s">
        <v>5885</v>
      </c>
      <c r="B1099" s="7" t="s">
        <v>198</v>
      </c>
      <c r="C1099" s="7" t="n">
        <f aca="false">COUNTIF('Duel Log'!AD$2:AD$5455,$A1099)</f>
        <v>1</v>
      </c>
      <c r="D1099" s="7" t="n">
        <f aca="false">COUNTIFS('Duel Log'!AD$2:AD$5455,$A1099,'Duel Log'!AA$2:AA$5455,"Win")</f>
        <v>1</v>
      </c>
      <c r="E1099" s="7" t="n">
        <f aca="false">COUNTIFS('Duel Log'!AD$2:AD$5455,$A1099,'Duel Log'!AA$2:AA$5455,"Loss")</f>
        <v>0</v>
      </c>
      <c r="F1099" s="7" t="n">
        <f aca="false">COUNTIFS('Duel Log'!AD$2:AD$5455,$A1099,'Duel Log'!AA$2:AA$5455,"Draw")</f>
        <v>0</v>
      </c>
      <c r="G1099" s="13" t="n">
        <f aca="false">IFERROR(D1099/C1099,"")</f>
        <v>1</v>
      </c>
    </row>
    <row r="1100" customFormat="false" ht="15" hidden="false" customHeight="true" outlineLevel="0" collapsed="false">
      <c r="A1100" s="7" t="s">
        <v>4752</v>
      </c>
      <c r="B1100" s="7" t="s">
        <v>1010</v>
      </c>
      <c r="C1100" s="7" t="n">
        <f aca="false">COUNTIF('Duel Log'!AD$2:AD$5455,$A1100)</f>
        <v>1</v>
      </c>
      <c r="D1100" s="7" t="n">
        <f aca="false">COUNTIFS('Duel Log'!AD$2:AD$5455,$A1100,'Duel Log'!AA$2:AA$5455,"Win")</f>
        <v>1</v>
      </c>
      <c r="E1100" s="7" t="n">
        <f aca="false">COUNTIFS('Duel Log'!AD$2:AD$5455,$A1100,'Duel Log'!AA$2:AA$5455,"Loss")</f>
        <v>0</v>
      </c>
      <c r="F1100" s="7" t="n">
        <f aca="false">COUNTIFS('Duel Log'!AD$2:AD$5455,$A1100,'Duel Log'!AA$2:AA$5455,"Draw")</f>
        <v>0</v>
      </c>
      <c r="G1100" s="13" t="n">
        <f aca="false">IFERROR(D1100/C1100,"")</f>
        <v>1</v>
      </c>
    </row>
    <row r="1101" customFormat="false" ht="15" hidden="false" customHeight="true" outlineLevel="0" collapsed="false">
      <c r="A1101" s="7" t="s">
        <v>7661</v>
      </c>
      <c r="B1101" s="7" t="s">
        <v>7154</v>
      </c>
      <c r="C1101" s="7" t="n">
        <f aca="false">COUNTIF('Duel Log'!AD$2:AD$5455,$A1101)</f>
        <v>1</v>
      </c>
      <c r="D1101" s="7" t="n">
        <f aca="false">COUNTIFS('Duel Log'!AD$2:AD$5455,$A1101,'Duel Log'!AA$2:AA$5455,"Win")</f>
        <v>1</v>
      </c>
      <c r="E1101" s="7" t="n">
        <f aca="false">COUNTIFS('Duel Log'!AD$2:AD$5455,$A1101,'Duel Log'!AA$2:AA$5455,"Loss")</f>
        <v>0</v>
      </c>
      <c r="F1101" s="7" t="n">
        <f aca="false">COUNTIFS('Duel Log'!AD$2:AD$5455,$A1101,'Duel Log'!AA$2:AA$5455,"Draw")</f>
        <v>0</v>
      </c>
      <c r="G1101" s="13" t="n">
        <f aca="false">IFERROR(D1101/C1101,"")</f>
        <v>1</v>
      </c>
    </row>
    <row r="1102" customFormat="false" ht="15" hidden="false" customHeight="true" outlineLevel="0" collapsed="false">
      <c r="A1102" s="7" t="s">
        <v>3910</v>
      </c>
      <c r="B1102" s="7" t="s">
        <v>567</v>
      </c>
      <c r="C1102" s="7" t="n">
        <f aca="false">COUNTIF('Duel Log'!AD$2:AD$5455,$A1102)</f>
        <v>1</v>
      </c>
      <c r="D1102" s="7" t="n">
        <f aca="false">COUNTIFS('Duel Log'!AD$2:AD$5455,$A1102,'Duel Log'!AA$2:AA$5455,"Win")</f>
        <v>0</v>
      </c>
      <c r="E1102" s="7" t="n">
        <f aca="false">COUNTIFS('Duel Log'!AD$2:AD$5455,$A1102,'Duel Log'!AA$2:AA$5455,"Loss")</f>
        <v>1</v>
      </c>
      <c r="F1102" s="7" t="n">
        <f aca="false">COUNTIFS('Duel Log'!AD$2:AD$5455,$A1102,'Duel Log'!AA$2:AA$5455,"Draw")</f>
        <v>0</v>
      </c>
      <c r="G1102" s="13" t="n">
        <f aca="false">IFERROR(D1102/C1102,"")</f>
        <v>0</v>
      </c>
    </row>
    <row r="1103" customFormat="false" ht="15" hidden="false" customHeight="true" outlineLevel="0" collapsed="false">
      <c r="A1103" s="7" t="s">
        <v>6295</v>
      </c>
      <c r="B1103" s="7" t="s">
        <v>2001</v>
      </c>
      <c r="C1103" s="7" t="n">
        <f aca="false">COUNTIF('Duel Log'!AD$2:AD$5455,$A1103)</f>
        <v>1</v>
      </c>
      <c r="D1103" s="7" t="n">
        <f aca="false">COUNTIFS('Duel Log'!AD$2:AD$5455,$A1103,'Duel Log'!AA$2:AA$5455,"Win")</f>
        <v>0</v>
      </c>
      <c r="E1103" s="7" t="n">
        <f aca="false">COUNTIFS('Duel Log'!AD$2:AD$5455,$A1103,'Duel Log'!AA$2:AA$5455,"Loss")</f>
        <v>1</v>
      </c>
      <c r="F1103" s="7" t="n">
        <f aca="false">COUNTIFS('Duel Log'!AD$2:AD$5455,$A1103,'Duel Log'!AA$2:AA$5455,"Draw")</f>
        <v>0</v>
      </c>
      <c r="G1103" s="13" t="n">
        <f aca="false">IFERROR(D1103/C1103,"")</f>
        <v>0</v>
      </c>
    </row>
    <row r="1104" customFormat="false" ht="15" hidden="false" customHeight="true" outlineLevel="0" collapsed="false">
      <c r="A1104" s="7" t="s">
        <v>217</v>
      </c>
      <c r="B1104" s="7" t="s">
        <v>15686</v>
      </c>
      <c r="C1104" s="7" t="n">
        <f aca="false">COUNTIF('Duel Log'!AD$2:AD$5455,$A1104)</f>
        <v>28</v>
      </c>
      <c r="D1104" s="7" t="n">
        <f aca="false">COUNTIFS('Duel Log'!AD$2:AD$5455,$A1104,'Duel Log'!AA$2:AA$5455,"Win")</f>
        <v>15</v>
      </c>
      <c r="E1104" s="7" t="n">
        <f aca="false">COUNTIFS('Duel Log'!AD$2:AD$5455,$A1104,'Duel Log'!AA$2:AA$5455,"Loss")</f>
        <v>13</v>
      </c>
      <c r="F1104" s="7" t="n">
        <f aca="false">COUNTIFS('Duel Log'!AD$2:AD$5455,$A1104,'Duel Log'!AA$2:AA$5455,"Draw")</f>
        <v>0</v>
      </c>
      <c r="G1104" s="13" t="n">
        <f aca="false">IFERROR(D1104/C1104,"")</f>
        <v>0.535714285714286</v>
      </c>
    </row>
    <row r="1105" customFormat="false" ht="15" hidden="false" customHeight="true" outlineLevel="0" collapsed="false">
      <c r="A1105" s="7" t="s">
        <v>8054</v>
      </c>
      <c r="B1105" s="7" t="s">
        <v>753</v>
      </c>
      <c r="C1105" s="7" t="n">
        <f aca="false">COUNTIF('Duel Log'!AD$2:AD$5455,$A1105)</f>
        <v>1</v>
      </c>
      <c r="D1105" s="7" t="n">
        <f aca="false">COUNTIFS('Duel Log'!AD$2:AD$5455,$A1105,'Duel Log'!AA$2:AA$5455,"Win")</f>
        <v>1</v>
      </c>
      <c r="E1105" s="7" t="n">
        <f aca="false">COUNTIFS('Duel Log'!AD$2:AD$5455,$A1105,'Duel Log'!AA$2:AA$5455,"Loss")</f>
        <v>0</v>
      </c>
      <c r="F1105" s="7" t="n">
        <f aca="false">COUNTIFS('Duel Log'!AD$2:AD$5455,$A1105,'Duel Log'!AA$2:AA$5455,"Draw")</f>
        <v>0</v>
      </c>
      <c r="G1105" s="13" t="n">
        <f aca="false">IFERROR(D1105/C1105,"")</f>
        <v>1</v>
      </c>
    </row>
    <row r="1106" customFormat="false" ht="15" hidden="false" customHeight="true" outlineLevel="0" collapsed="false">
      <c r="A1106" s="7" t="s">
        <v>2308</v>
      </c>
      <c r="B1106" s="7" t="s">
        <v>15687</v>
      </c>
      <c r="C1106" s="7" t="n">
        <f aca="false">COUNTIF('Duel Log'!AD$2:AD$5455,$A1106)</f>
        <v>3</v>
      </c>
      <c r="D1106" s="7" t="n">
        <f aca="false">COUNTIFS('Duel Log'!AD$2:AD$5455,$A1106,'Duel Log'!AA$2:AA$5455,"Win")</f>
        <v>2</v>
      </c>
      <c r="E1106" s="7" t="n">
        <f aca="false">COUNTIFS('Duel Log'!AD$2:AD$5455,$A1106,'Duel Log'!AA$2:AA$5455,"Loss")</f>
        <v>1</v>
      </c>
      <c r="F1106" s="7" t="n">
        <f aca="false">COUNTIFS('Duel Log'!AD$2:AD$5455,$A1106,'Duel Log'!AA$2:AA$5455,"Draw")</f>
        <v>0</v>
      </c>
      <c r="G1106" s="13" t="n">
        <f aca="false">IFERROR(D1106/C1106,"")</f>
        <v>0.666666666666667</v>
      </c>
    </row>
    <row r="1107" customFormat="false" ht="15" hidden="false" customHeight="true" outlineLevel="0" collapsed="false">
      <c r="A1107" s="7" t="s">
        <v>371</v>
      </c>
      <c r="B1107" s="7" t="s">
        <v>15688</v>
      </c>
      <c r="C1107" s="7" t="n">
        <f aca="false">COUNTIF('Duel Log'!AD$2:AD$5455,$A1107)</f>
        <v>3</v>
      </c>
      <c r="D1107" s="7" t="n">
        <f aca="false">COUNTIFS('Duel Log'!AD$2:AD$5455,$A1107,'Duel Log'!AA$2:AA$5455,"Win")</f>
        <v>1</v>
      </c>
      <c r="E1107" s="7" t="n">
        <f aca="false">COUNTIFS('Duel Log'!AD$2:AD$5455,$A1107,'Duel Log'!AA$2:AA$5455,"Loss")</f>
        <v>2</v>
      </c>
      <c r="F1107" s="7" t="n">
        <f aca="false">COUNTIFS('Duel Log'!AD$2:AD$5455,$A1107,'Duel Log'!AA$2:AA$5455,"Draw")</f>
        <v>0</v>
      </c>
      <c r="G1107" s="13" t="n">
        <f aca="false">IFERROR(D1107/C1107,"")</f>
        <v>0.333333333333333</v>
      </c>
    </row>
    <row r="1108" customFormat="false" ht="15" hidden="false" customHeight="true" outlineLevel="0" collapsed="false">
      <c r="A1108" s="7" t="s">
        <v>2137</v>
      </c>
      <c r="B1108" s="7" t="s">
        <v>15689</v>
      </c>
      <c r="C1108" s="7" t="n">
        <f aca="false">COUNTIF('Duel Log'!AD$2:AD$5455,$A1108)</f>
        <v>2</v>
      </c>
      <c r="D1108" s="7" t="n">
        <f aca="false">COUNTIFS('Duel Log'!AD$2:AD$5455,$A1108,'Duel Log'!AA$2:AA$5455,"Win")</f>
        <v>1</v>
      </c>
      <c r="E1108" s="7" t="n">
        <f aca="false">COUNTIFS('Duel Log'!AD$2:AD$5455,$A1108,'Duel Log'!AA$2:AA$5455,"Loss")</f>
        <v>1</v>
      </c>
      <c r="F1108" s="7" t="n">
        <f aca="false">COUNTIFS('Duel Log'!AD$2:AD$5455,$A1108,'Duel Log'!AA$2:AA$5455,"Draw")</f>
        <v>0</v>
      </c>
      <c r="G1108" s="13" t="n">
        <f aca="false">IFERROR(D1108/C1108,"")</f>
        <v>0.5</v>
      </c>
    </row>
    <row r="1109" customFormat="false" ht="15" hidden="false" customHeight="true" outlineLevel="0" collapsed="false">
      <c r="A1109" s="7" t="s">
        <v>2234</v>
      </c>
      <c r="B1109" s="7" t="s">
        <v>15690</v>
      </c>
      <c r="C1109" s="7" t="n">
        <f aca="false">COUNTIF('Duel Log'!AD$2:AD$5455,$A1109)</f>
        <v>10</v>
      </c>
      <c r="D1109" s="7" t="n">
        <f aca="false">COUNTIFS('Duel Log'!AD$2:AD$5455,$A1109,'Duel Log'!AA$2:AA$5455,"Win")</f>
        <v>7</v>
      </c>
      <c r="E1109" s="7" t="n">
        <f aca="false">COUNTIFS('Duel Log'!AD$2:AD$5455,$A1109,'Duel Log'!AA$2:AA$5455,"Loss")</f>
        <v>3</v>
      </c>
      <c r="F1109" s="7" t="n">
        <f aca="false">COUNTIFS('Duel Log'!AD$2:AD$5455,$A1109,'Duel Log'!AA$2:AA$5455,"Draw")</f>
        <v>0</v>
      </c>
      <c r="G1109" s="13" t="n">
        <f aca="false">IFERROR(D1109/C1109,"")</f>
        <v>0.7</v>
      </c>
    </row>
    <row r="1110" customFormat="false" ht="15" hidden="false" customHeight="true" outlineLevel="0" collapsed="false">
      <c r="A1110" s="7" t="s">
        <v>2540</v>
      </c>
      <c r="B1110" s="7" t="s">
        <v>573</v>
      </c>
      <c r="C1110" s="7" t="n">
        <f aca="false">COUNTIF('Duel Log'!AD$2:AD$5455,$A1110)</f>
        <v>1</v>
      </c>
      <c r="D1110" s="7" t="n">
        <f aca="false">COUNTIFS('Duel Log'!AD$2:AD$5455,$A1110,'Duel Log'!AA$2:AA$5455,"Win")</f>
        <v>1</v>
      </c>
      <c r="E1110" s="7" t="n">
        <f aca="false">COUNTIFS('Duel Log'!AD$2:AD$5455,$A1110,'Duel Log'!AA$2:AA$5455,"Loss")</f>
        <v>0</v>
      </c>
      <c r="F1110" s="7" t="n">
        <f aca="false">COUNTIFS('Duel Log'!AD$2:AD$5455,$A1110,'Duel Log'!AA$2:AA$5455,"Draw")</f>
        <v>0</v>
      </c>
      <c r="G1110" s="13" t="n">
        <f aca="false">IFERROR(D1110/C1110,"")</f>
        <v>1</v>
      </c>
    </row>
    <row r="1111" customFormat="false" ht="15" hidden="false" customHeight="true" outlineLevel="0" collapsed="false">
      <c r="A1111" s="7" t="s">
        <v>6290</v>
      </c>
      <c r="B1111" s="7" t="s">
        <v>2001</v>
      </c>
      <c r="C1111" s="7" t="n">
        <f aca="false">COUNTIF('Duel Log'!AD$2:AD$5455,$A1111)</f>
        <v>1</v>
      </c>
      <c r="D1111" s="7" t="n">
        <f aca="false">COUNTIFS('Duel Log'!AD$2:AD$5455,$A1111,'Duel Log'!AA$2:AA$5455,"Win")</f>
        <v>1</v>
      </c>
      <c r="E1111" s="7" t="n">
        <f aca="false">COUNTIFS('Duel Log'!AD$2:AD$5455,$A1111,'Duel Log'!AA$2:AA$5455,"Loss")</f>
        <v>0</v>
      </c>
      <c r="F1111" s="7" t="n">
        <f aca="false">COUNTIFS('Duel Log'!AD$2:AD$5455,$A1111,'Duel Log'!AA$2:AA$5455,"Draw")</f>
        <v>0</v>
      </c>
      <c r="G1111" s="13" t="n">
        <f aca="false">IFERROR(D1111/C1111,"")</f>
        <v>1</v>
      </c>
    </row>
    <row r="1112" customFormat="false" ht="15" hidden="false" customHeight="true" outlineLevel="0" collapsed="false">
      <c r="A1112" s="7" t="s">
        <v>1114</v>
      </c>
      <c r="B1112" s="7" t="s">
        <v>15691</v>
      </c>
      <c r="C1112" s="7" t="n">
        <f aca="false">COUNTIF('Duel Log'!AD$2:AD$5455,$A1112)</f>
        <v>2</v>
      </c>
      <c r="D1112" s="7" t="n">
        <f aca="false">COUNTIFS('Duel Log'!AD$2:AD$5455,$A1112,'Duel Log'!AA$2:AA$5455,"Win")</f>
        <v>0</v>
      </c>
      <c r="E1112" s="7" t="n">
        <f aca="false">COUNTIFS('Duel Log'!AD$2:AD$5455,$A1112,'Duel Log'!AA$2:AA$5455,"Loss")</f>
        <v>2</v>
      </c>
      <c r="F1112" s="7" t="n">
        <f aca="false">COUNTIFS('Duel Log'!AD$2:AD$5455,$A1112,'Duel Log'!AA$2:AA$5455,"Draw")</f>
        <v>0</v>
      </c>
      <c r="G1112" s="13" t="n">
        <f aca="false">IFERROR(D1112/C1112,"")</f>
        <v>0</v>
      </c>
    </row>
    <row r="1113" customFormat="false" ht="15" hidden="false" customHeight="true" outlineLevel="0" collapsed="false">
      <c r="A1113" s="7" t="s">
        <v>4613</v>
      </c>
      <c r="B1113" s="7" t="s">
        <v>15692</v>
      </c>
      <c r="C1113" s="7" t="n">
        <f aca="false">COUNTIF('Duel Log'!AD$2:AD$5455,$A1113)</f>
        <v>3</v>
      </c>
      <c r="D1113" s="7" t="n">
        <f aca="false">COUNTIFS('Duel Log'!AD$2:AD$5455,$A1113,'Duel Log'!AA$2:AA$5455,"Win")</f>
        <v>1</v>
      </c>
      <c r="E1113" s="7" t="n">
        <f aca="false">COUNTIFS('Duel Log'!AD$2:AD$5455,$A1113,'Duel Log'!AA$2:AA$5455,"Loss")</f>
        <v>2</v>
      </c>
      <c r="F1113" s="7" t="n">
        <f aca="false">COUNTIFS('Duel Log'!AD$2:AD$5455,$A1113,'Duel Log'!AA$2:AA$5455,"Draw")</f>
        <v>0</v>
      </c>
      <c r="G1113" s="13" t="n">
        <f aca="false">IFERROR(D1113/C1113,"")</f>
        <v>0.333333333333333</v>
      </c>
    </row>
    <row r="1114" customFormat="false" ht="15" hidden="false" customHeight="true" outlineLevel="0" collapsed="false">
      <c r="A1114" s="7" t="s">
        <v>5673</v>
      </c>
      <c r="B1114" s="7" t="s">
        <v>837</v>
      </c>
      <c r="C1114" s="7" t="n">
        <f aca="false">COUNTIF('Duel Log'!AD$2:AD$5455,$A1114)</f>
        <v>1</v>
      </c>
      <c r="D1114" s="7" t="n">
        <f aca="false">COUNTIFS('Duel Log'!AD$2:AD$5455,$A1114,'Duel Log'!AA$2:AA$5455,"Win")</f>
        <v>1</v>
      </c>
      <c r="E1114" s="7" t="n">
        <f aca="false">COUNTIFS('Duel Log'!AD$2:AD$5455,$A1114,'Duel Log'!AA$2:AA$5455,"Loss")</f>
        <v>0</v>
      </c>
      <c r="F1114" s="7" t="n">
        <f aca="false">COUNTIFS('Duel Log'!AD$2:AD$5455,$A1114,'Duel Log'!AA$2:AA$5455,"Draw")</f>
        <v>0</v>
      </c>
      <c r="G1114" s="13" t="n">
        <f aca="false">IFERROR(D1114/C1114,"")</f>
        <v>1</v>
      </c>
    </row>
    <row r="1115" customFormat="false" ht="15" hidden="false" customHeight="true" outlineLevel="0" collapsed="false">
      <c r="A1115" s="7" t="s">
        <v>4161</v>
      </c>
      <c r="B1115" s="7" t="s">
        <v>2904</v>
      </c>
      <c r="C1115" s="7" t="n">
        <f aca="false">COUNTIF('Duel Log'!AD$2:AD$5455,$A1115)</f>
        <v>1</v>
      </c>
      <c r="D1115" s="7" t="n">
        <f aca="false">COUNTIFS('Duel Log'!AD$2:AD$5455,$A1115,'Duel Log'!AA$2:AA$5455,"Win")</f>
        <v>1</v>
      </c>
      <c r="E1115" s="7" t="n">
        <f aca="false">COUNTIFS('Duel Log'!AD$2:AD$5455,$A1115,'Duel Log'!AA$2:AA$5455,"Loss")</f>
        <v>0</v>
      </c>
      <c r="F1115" s="7" t="n">
        <f aca="false">COUNTIFS('Duel Log'!AD$2:AD$5455,$A1115,'Duel Log'!AA$2:AA$5455,"Draw")</f>
        <v>0</v>
      </c>
      <c r="G1115" s="13" t="n">
        <f aca="false">IFERROR(D1115/C1115,"")</f>
        <v>1</v>
      </c>
    </row>
    <row r="1116" customFormat="false" ht="15" hidden="false" customHeight="true" outlineLevel="0" collapsed="false">
      <c r="A1116" s="7" t="s">
        <v>3574</v>
      </c>
      <c r="B1116" s="7" t="s">
        <v>15662</v>
      </c>
      <c r="C1116" s="7" t="n">
        <f aca="false">COUNTIF('Duel Log'!AD$2:AD$5455,$A1116)</f>
        <v>2</v>
      </c>
      <c r="D1116" s="7" t="n">
        <f aca="false">COUNTIFS('Duel Log'!AD$2:AD$5455,$A1116,'Duel Log'!AA$2:AA$5455,"Win")</f>
        <v>1</v>
      </c>
      <c r="E1116" s="7" t="n">
        <f aca="false">COUNTIFS('Duel Log'!AD$2:AD$5455,$A1116,'Duel Log'!AA$2:AA$5455,"Loss")</f>
        <v>1</v>
      </c>
      <c r="F1116" s="7" t="n">
        <f aca="false">COUNTIFS('Duel Log'!AD$2:AD$5455,$A1116,'Duel Log'!AA$2:AA$5455,"Draw")</f>
        <v>0</v>
      </c>
      <c r="G1116" s="13" t="n">
        <f aca="false">IFERROR(D1116/C1116,"")</f>
        <v>0.5</v>
      </c>
    </row>
    <row r="1117" customFormat="false" ht="15" hidden="false" customHeight="true" outlineLevel="0" collapsed="false">
      <c r="A1117" s="7" t="s">
        <v>2892</v>
      </c>
      <c r="B1117" s="7" t="s">
        <v>2629</v>
      </c>
      <c r="C1117" s="7" t="n">
        <f aca="false">COUNTIF('Duel Log'!AD$2:AD$5455,$A1117)</f>
        <v>1</v>
      </c>
      <c r="D1117" s="7" t="n">
        <f aca="false">COUNTIFS('Duel Log'!AD$2:AD$5455,$A1117,'Duel Log'!AA$2:AA$5455,"Win")</f>
        <v>1</v>
      </c>
      <c r="E1117" s="7" t="n">
        <f aca="false">COUNTIFS('Duel Log'!AD$2:AD$5455,$A1117,'Duel Log'!AA$2:AA$5455,"Loss")</f>
        <v>0</v>
      </c>
      <c r="F1117" s="7" t="n">
        <f aca="false">COUNTIFS('Duel Log'!AD$2:AD$5455,$A1117,'Duel Log'!AA$2:AA$5455,"Draw")</f>
        <v>0</v>
      </c>
      <c r="G1117" s="13" t="n">
        <f aca="false">IFERROR(D1117/C1117,"")</f>
        <v>1</v>
      </c>
    </row>
    <row r="1118" customFormat="false" ht="15" hidden="false" customHeight="true" outlineLevel="0" collapsed="false">
      <c r="A1118" s="7" t="s">
        <v>2924</v>
      </c>
      <c r="B1118" s="7" t="s">
        <v>2629</v>
      </c>
      <c r="C1118" s="7" t="n">
        <f aca="false">COUNTIF('Duel Log'!AD$2:AD$5455,$A1118)</f>
        <v>1</v>
      </c>
      <c r="D1118" s="7" t="n">
        <f aca="false">COUNTIFS('Duel Log'!AD$2:AD$5455,$A1118,'Duel Log'!AA$2:AA$5455,"Win")</f>
        <v>1</v>
      </c>
      <c r="E1118" s="7" t="n">
        <f aca="false">COUNTIFS('Duel Log'!AD$2:AD$5455,$A1118,'Duel Log'!AA$2:AA$5455,"Loss")</f>
        <v>0</v>
      </c>
      <c r="F1118" s="7" t="n">
        <f aca="false">COUNTIFS('Duel Log'!AD$2:AD$5455,$A1118,'Duel Log'!AA$2:AA$5455,"Draw")</f>
        <v>0</v>
      </c>
      <c r="G1118" s="13" t="n">
        <f aca="false">IFERROR(D1118/C1118,"")</f>
        <v>1</v>
      </c>
    </row>
    <row r="1119" customFormat="false" ht="15" hidden="false" customHeight="true" outlineLevel="0" collapsed="false">
      <c r="A1119" s="7" t="s">
        <v>1831</v>
      </c>
      <c r="B1119" s="7" t="s">
        <v>1201</v>
      </c>
      <c r="C1119" s="7" t="n">
        <f aca="false">COUNTIF('Duel Log'!AD$2:AD$5455,$A1119)</f>
        <v>1</v>
      </c>
      <c r="D1119" s="7" t="n">
        <f aca="false">COUNTIFS('Duel Log'!AD$2:AD$5455,$A1119,'Duel Log'!AA$2:AA$5455,"Win")</f>
        <v>1</v>
      </c>
      <c r="E1119" s="7" t="n">
        <f aca="false">COUNTIFS('Duel Log'!AD$2:AD$5455,$A1119,'Duel Log'!AA$2:AA$5455,"Loss")</f>
        <v>0</v>
      </c>
      <c r="F1119" s="7" t="n">
        <f aca="false">COUNTIFS('Duel Log'!AD$2:AD$5455,$A1119,'Duel Log'!AA$2:AA$5455,"Draw")</f>
        <v>0</v>
      </c>
      <c r="G1119" s="13" t="n">
        <f aca="false">IFERROR(D1119/C1119,"")</f>
        <v>1</v>
      </c>
    </row>
    <row r="1120" customFormat="false" ht="15" hidden="false" customHeight="true" outlineLevel="0" collapsed="false">
      <c r="A1120" s="7" t="s">
        <v>3341</v>
      </c>
      <c r="B1120" s="7" t="s">
        <v>2904</v>
      </c>
      <c r="C1120" s="7" t="n">
        <f aca="false">COUNTIF('Duel Log'!AD$2:AD$5455,$A1120)</f>
        <v>1</v>
      </c>
      <c r="D1120" s="7" t="n">
        <f aca="false">COUNTIFS('Duel Log'!AD$2:AD$5455,$A1120,'Duel Log'!AA$2:AA$5455,"Win")</f>
        <v>1</v>
      </c>
      <c r="E1120" s="7" t="n">
        <f aca="false">COUNTIFS('Duel Log'!AD$2:AD$5455,$A1120,'Duel Log'!AA$2:AA$5455,"Loss")</f>
        <v>0</v>
      </c>
      <c r="F1120" s="7" t="n">
        <f aca="false">COUNTIFS('Duel Log'!AD$2:AD$5455,$A1120,'Duel Log'!AA$2:AA$5455,"Draw")</f>
        <v>0</v>
      </c>
      <c r="G1120" s="13" t="n">
        <f aca="false">IFERROR(D1120/C1120,"")</f>
        <v>1</v>
      </c>
    </row>
    <row r="1121" customFormat="false" ht="15" hidden="false" customHeight="true" outlineLevel="0" collapsed="false">
      <c r="A1121" s="7" t="s">
        <v>844</v>
      </c>
      <c r="B1121" s="7" t="s">
        <v>772</v>
      </c>
      <c r="C1121" s="7" t="n">
        <f aca="false">COUNTIF('Duel Log'!AD$2:AD$5455,$A1121)</f>
        <v>1</v>
      </c>
      <c r="D1121" s="7" t="n">
        <f aca="false">COUNTIFS('Duel Log'!AD$2:AD$5455,$A1121,'Duel Log'!AA$2:AA$5455,"Win")</f>
        <v>0</v>
      </c>
      <c r="E1121" s="7" t="n">
        <f aca="false">COUNTIFS('Duel Log'!AD$2:AD$5455,$A1121,'Duel Log'!AA$2:AA$5455,"Loss")</f>
        <v>1</v>
      </c>
      <c r="F1121" s="7" t="n">
        <f aca="false">COUNTIFS('Duel Log'!AD$2:AD$5455,$A1121,'Duel Log'!AA$2:AA$5455,"Draw")</f>
        <v>0</v>
      </c>
      <c r="G1121" s="13" t="n">
        <f aca="false">IFERROR(D1121/C1121,"")</f>
        <v>0</v>
      </c>
    </row>
    <row r="1122" customFormat="false" ht="15" hidden="false" customHeight="true" outlineLevel="0" collapsed="false">
      <c r="A1122" s="7" t="s">
        <v>101</v>
      </c>
      <c r="B1122" s="7" t="s">
        <v>15693</v>
      </c>
      <c r="C1122" s="7" t="n">
        <f aca="false">COUNTIF('Duel Log'!AD$2:AD$5455,$A1122)</f>
        <v>5</v>
      </c>
      <c r="D1122" s="7" t="n">
        <f aca="false">COUNTIFS('Duel Log'!AD$2:AD$5455,$A1122,'Duel Log'!AA$2:AA$5455,"Win")</f>
        <v>4</v>
      </c>
      <c r="E1122" s="7" t="n">
        <f aca="false">COUNTIFS('Duel Log'!AD$2:AD$5455,$A1122,'Duel Log'!AA$2:AA$5455,"Loss")</f>
        <v>1</v>
      </c>
      <c r="F1122" s="7" t="n">
        <f aca="false">COUNTIFS('Duel Log'!AD$2:AD$5455,$A1122,'Duel Log'!AA$2:AA$5455,"Draw")</f>
        <v>0</v>
      </c>
      <c r="G1122" s="13" t="n">
        <f aca="false">IFERROR(D1122/C1122,"")</f>
        <v>0.8</v>
      </c>
    </row>
    <row r="1123" customFormat="false" ht="15" hidden="false" customHeight="true" outlineLevel="0" collapsed="false">
      <c r="A1123" s="7" t="s">
        <v>1542</v>
      </c>
      <c r="B1123" s="7" t="s">
        <v>741</v>
      </c>
      <c r="C1123" s="7" t="n">
        <f aca="false">COUNTIF('Duel Log'!AD$2:AD$5455,$A1123)</f>
        <v>1</v>
      </c>
      <c r="D1123" s="7" t="n">
        <f aca="false">COUNTIFS('Duel Log'!AD$2:AD$5455,$A1123,'Duel Log'!AA$2:AA$5455,"Win")</f>
        <v>1</v>
      </c>
      <c r="E1123" s="7" t="n">
        <f aca="false">COUNTIFS('Duel Log'!AD$2:AD$5455,$A1123,'Duel Log'!AA$2:AA$5455,"Loss")</f>
        <v>0</v>
      </c>
      <c r="F1123" s="7" t="n">
        <f aca="false">COUNTIFS('Duel Log'!AD$2:AD$5455,$A1123,'Duel Log'!AA$2:AA$5455,"Draw")</f>
        <v>0</v>
      </c>
      <c r="G1123" s="13" t="n">
        <f aca="false">IFERROR(D1123/C1123,"")</f>
        <v>1</v>
      </c>
    </row>
    <row r="1124" customFormat="false" ht="15" hidden="false" customHeight="true" outlineLevel="0" collapsed="false">
      <c r="A1124" s="7" t="s">
        <v>5084</v>
      </c>
      <c r="B1124" s="7" t="s">
        <v>613</v>
      </c>
      <c r="C1124" s="7" t="n">
        <f aca="false">COUNTIF('Duel Log'!AD$2:AD$5455,$A1124)</f>
        <v>1</v>
      </c>
      <c r="D1124" s="7" t="n">
        <f aca="false">COUNTIFS('Duel Log'!AD$2:AD$5455,$A1124,'Duel Log'!AA$2:AA$5455,"Win")</f>
        <v>1</v>
      </c>
      <c r="E1124" s="7" t="n">
        <f aca="false">COUNTIFS('Duel Log'!AD$2:AD$5455,$A1124,'Duel Log'!AA$2:AA$5455,"Loss")</f>
        <v>0</v>
      </c>
      <c r="F1124" s="7" t="n">
        <f aca="false">COUNTIFS('Duel Log'!AD$2:AD$5455,$A1124,'Duel Log'!AA$2:AA$5455,"Draw")</f>
        <v>0</v>
      </c>
      <c r="G1124" s="13" t="n">
        <f aca="false">IFERROR(D1124/C1124,"")</f>
        <v>1</v>
      </c>
    </row>
    <row r="1125" customFormat="false" ht="15" hidden="false" customHeight="true" outlineLevel="0" collapsed="false">
      <c r="A1125" s="7" t="s">
        <v>1060</v>
      </c>
      <c r="B1125" s="7" t="s">
        <v>15694</v>
      </c>
      <c r="C1125" s="7" t="n">
        <f aca="false">COUNTIF('Duel Log'!AD$2:AD$5455,$A1125)</f>
        <v>2</v>
      </c>
      <c r="D1125" s="7" t="n">
        <f aca="false">COUNTIFS('Duel Log'!AD$2:AD$5455,$A1125,'Duel Log'!AA$2:AA$5455,"Win")</f>
        <v>2</v>
      </c>
      <c r="E1125" s="7" t="n">
        <f aca="false">COUNTIFS('Duel Log'!AD$2:AD$5455,$A1125,'Duel Log'!AA$2:AA$5455,"Loss")</f>
        <v>0</v>
      </c>
      <c r="F1125" s="7" t="n">
        <f aca="false">COUNTIFS('Duel Log'!AD$2:AD$5455,$A1125,'Duel Log'!AA$2:AA$5455,"Draw")</f>
        <v>0</v>
      </c>
      <c r="G1125" s="13" t="n">
        <f aca="false">IFERROR(D1125/C1125,"")</f>
        <v>1</v>
      </c>
    </row>
    <row r="1126" customFormat="false" ht="15" hidden="false" customHeight="true" outlineLevel="0" collapsed="false">
      <c r="A1126" s="7" t="s">
        <v>793</v>
      </c>
      <c r="B1126" s="7" t="s">
        <v>772</v>
      </c>
      <c r="C1126" s="7" t="n">
        <f aca="false">COUNTIF('Duel Log'!AD$2:AD$5455,$A1126)</f>
        <v>1</v>
      </c>
      <c r="D1126" s="7" t="n">
        <f aca="false">COUNTIFS('Duel Log'!AD$2:AD$5455,$A1126,'Duel Log'!AA$2:AA$5455,"Win")</f>
        <v>1</v>
      </c>
      <c r="E1126" s="7" t="n">
        <f aca="false">COUNTIFS('Duel Log'!AD$2:AD$5455,$A1126,'Duel Log'!AA$2:AA$5455,"Loss")</f>
        <v>0</v>
      </c>
      <c r="F1126" s="7" t="n">
        <f aca="false">COUNTIFS('Duel Log'!AD$2:AD$5455,$A1126,'Duel Log'!AA$2:AA$5455,"Draw")</f>
        <v>0</v>
      </c>
      <c r="G1126" s="13" t="n">
        <f aca="false">IFERROR(D1126/C1126,"")</f>
        <v>1</v>
      </c>
    </row>
    <row r="1127" customFormat="false" ht="15" hidden="false" customHeight="true" outlineLevel="0" collapsed="false">
      <c r="A1127" s="7" t="s">
        <v>5247</v>
      </c>
      <c r="B1127" s="7" t="s">
        <v>15695</v>
      </c>
      <c r="C1127" s="7" t="n">
        <f aca="false">COUNTIF('Duel Log'!AD$2:AD$5455,$A1127)</f>
        <v>3</v>
      </c>
      <c r="D1127" s="7" t="n">
        <f aca="false">COUNTIFS('Duel Log'!AD$2:AD$5455,$A1127,'Duel Log'!AA$2:AA$5455,"Win")</f>
        <v>0</v>
      </c>
      <c r="E1127" s="7" t="n">
        <f aca="false">COUNTIFS('Duel Log'!AD$2:AD$5455,$A1127,'Duel Log'!AA$2:AA$5455,"Loss")</f>
        <v>3</v>
      </c>
      <c r="F1127" s="7" t="n">
        <f aca="false">COUNTIFS('Duel Log'!AD$2:AD$5455,$A1127,'Duel Log'!AA$2:AA$5455,"Draw")</f>
        <v>0</v>
      </c>
      <c r="G1127" s="13" t="n">
        <f aca="false">IFERROR(D1127/C1127,"")</f>
        <v>0</v>
      </c>
    </row>
    <row r="1128" customFormat="false" ht="15" hidden="false" customHeight="true" outlineLevel="0" collapsed="false">
      <c r="A1128" s="7" t="s">
        <v>2795</v>
      </c>
      <c r="B1128" s="7" t="s">
        <v>2629</v>
      </c>
      <c r="C1128" s="7" t="n">
        <f aca="false">COUNTIF('Duel Log'!AD$2:AD$5455,$A1128)</f>
        <v>1</v>
      </c>
      <c r="D1128" s="7" t="n">
        <f aca="false">COUNTIFS('Duel Log'!AD$2:AD$5455,$A1128,'Duel Log'!AA$2:AA$5455,"Win")</f>
        <v>1</v>
      </c>
      <c r="E1128" s="7" t="n">
        <f aca="false">COUNTIFS('Duel Log'!AD$2:AD$5455,$A1128,'Duel Log'!AA$2:AA$5455,"Loss")</f>
        <v>0</v>
      </c>
      <c r="F1128" s="7" t="n">
        <f aca="false">COUNTIFS('Duel Log'!AD$2:AD$5455,$A1128,'Duel Log'!AA$2:AA$5455,"Draw")</f>
        <v>0</v>
      </c>
      <c r="G1128" s="13" t="n">
        <f aca="false">IFERROR(D1128/C1128,"")</f>
        <v>1</v>
      </c>
    </row>
    <row r="1129" customFormat="false" ht="15" hidden="false" customHeight="true" outlineLevel="0" collapsed="false">
      <c r="A1129" s="7" t="s">
        <v>3457</v>
      </c>
      <c r="B1129" s="7" t="s">
        <v>613</v>
      </c>
      <c r="C1129" s="7" t="n">
        <f aca="false">COUNTIF('Duel Log'!AD$2:AD$5455,$A1129)</f>
        <v>1</v>
      </c>
      <c r="D1129" s="7" t="n">
        <f aca="false">COUNTIFS('Duel Log'!AD$2:AD$5455,$A1129,'Duel Log'!AA$2:AA$5455,"Win")</f>
        <v>1</v>
      </c>
      <c r="E1129" s="7" t="n">
        <f aca="false">COUNTIFS('Duel Log'!AD$2:AD$5455,$A1129,'Duel Log'!AA$2:AA$5455,"Loss")</f>
        <v>0</v>
      </c>
      <c r="F1129" s="7" t="n">
        <f aca="false">COUNTIFS('Duel Log'!AD$2:AD$5455,$A1129,'Duel Log'!AA$2:AA$5455,"Draw")</f>
        <v>0</v>
      </c>
      <c r="G1129" s="13" t="n">
        <f aca="false">IFERROR(D1129/C1129,"")</f>
        <v>1</v>
      </c>
    </row>
    <row r="1130" customFormat="false" ht="15" hidden="false" customHeight="true" outlineLevel="0" collapsed="false">
      <c r="A1130" s="7" t="s">
        <v>9435</v>
      </c>
      <c r="B1130" s="8" t="s">
        <v>3690</v>
      </c>
      <c r="C1130" s="7" t="n">
        <f aca="false">COUNTIF('Duel Log'!AD$2:AD$5455,$A1130)</f>
        <v>1</v>
      </c>
      <c r="D1130" s="7" t="n">
        <f aca="false">COUNTIFS('Duel Log'!AD$2:AD$5455,$A1130,'Duel Log'!AA$2:AA$5455,"Win")</f>
        <v>1</v>
      </c>
      <c r="E1130" s="7" t="n">
        <f aca="false">COUNTIFS('Duel Log'!AD$2:AD$5455,$A1130,'Duel Log'!AA$2:AA$5455,"Loss")</f>
        <v>0</v>
      </c>
      <c r="F1130" s="7" t="n">
        <f aca="false">COUNTIFS('Duel Log'!AD$2:AD$5455,$A1130,'Duel Log'!AA$2:AA$5455,"Draw")</f>
        <v>0</v>
      </c>
      <c r="G1130" s="13" t="n">
        <f aca="false">IFERROR(D1130/C1130,"")</f>
        <v>1</v>
      </c>
    </row>
    <row r="1131" customFormat="false" ht="15" hidden="false" customHeight="true" outlineLevel="0" collapsed="false">
      <c r="A1131" s="7" t="s">
        <v>4385</v>
      </c>
      <c r="B1131" s="7" t="s">
        <v>356</v>
      </c>
      <c r="C1131" s="7" t="n">
        <f aca="false">COUNTIF('Duel Log'!AD$2:AD$5455,$A1131)</f>
        <v>1</v>
      </c>
      <c r="D1131" s="7" t="n">
        <f aca="false">COUNTIFS('Duel Log'!AD$2:AD$5455,$A1131,'Duel Log'!AA$2:AA$5455,"Win")</f>
        <v>0</v>
      </c>
      <c r="E1131" s="7" t="n">
        <f aca="false">COUNTIFS('Duel Log'!AD$2:AD$5455,$A1131,'Duel Log'!AA$2:AA$5455,"Loss")</f>
        <v>1</v>
      </c>
      <c r="F1131" s="7" t="n">
        <f aca="false">COUNTIFS('Duel Log'!AD$2:AD$5455,$A1131,'Duel Log'!AA$2:AA$5455,"Draw")</f>
        <v>0</v>
      </c>
      <c r="G1131" s="13" t="n">
        <f aca="false">IFERROR(D1131/C1131,"")</f>
        <v>0</v>
      </c>
    </row>
    <row r="1132" customFormat="false" ht="15" hidden="false" customHeight="true" outlineLevel="0" collapsed="false">
      <c r="A1132" s="7" t="s">
        <v>3320</v>
      </c>
      <c r="B1132" s="7" t="s">
        <v>478</v>
      </c>
      <c r="C1132" s="7" t="n">
        <f aca="false">COUNTIF('Duel Log'!AD$2:AD$5455,$A1132)</f>
        <v>1</v>
      </c>
      <c r="D1132" s="7" t="n">
        <f aca="false">COUNTIFS('Duel Log'!AD$2:AD$5455,$A1132,'Duel Log'!AA$2:AA$5455,"Win")</f>
        <v>1</v>
      </c>
      <c r="E1132" s="7" t="n">
        <f aca="false">COUNTIFS('Duel Log'!AD$2:AD$5455,$A1132,'Duel Log'!AA$2:AA$5455,"Loss")</f>
        <v>0</v>
      </c>
      <c r="F1132" s="7" t="n">
        <f aca="false">COUNTIFS('Duel Log'!AD$2:AD$5455,$A1132,'Duel Log'!AA$2:AA$5455,"Draw")</f>
        <v>0</v>
      </c>
      <c r="G1132" s="13" t="n">
        <f aca="false">IFERROR(D1132/C1132,"")</f>
        <v>1</v>
      </c>
    </row>
    <row r="1133" customFormat="false" ht="15" hidden="false" customHeight="true" outlineLevel="0" collapsed="false">
      <c r="A1133" s="7" t="s">
        <v>1877</v>
      </c>
      <c r="B1133" s="7" t="s">
        <v>1201</v>
      </c>
      <c r="C1133" s="7" t="n">
        <f aca="false">COUNTIF('Duel Log'!AD$2:AD$5455,$A1133)</f>
        <v>1</v>
      </c>
      <c r="D1133" s="7" t="n">
        <f aca="false">COUNTIFS('Duel Log'!AD$2:AD$5455,$A1133,'Duel Log'!AA$2:AA$5455,"Win")</f>
        <v>0</v>
      </c>
      <c r="E1133" s="7" t="n">
        <f aca="false">COUNTIFS('Duel Log'!AD$2:AD$5455,$A1133,'Duel Log'!AA$2:AA$5455,"Loss")</f>
        <v>1</v>
      </c>
      <c r="F1133" s="7" t="n">
        <f aca="false">COUNTIFS('Duel Log'!AD$2:AD$5455,$A1133,'Duel Log'!AA$2:AA$5455,"Draw")</f>
        <v>0</v>
      </c>
      <c r="G1133" s="13" t="n">
        <f aca="false">IFERROR(D1133/C1133,"")</f>
        <v>0</v>
      </c>
    </row>
    <row r="1134" customFormat="false" ht="15" hidden="false" customHeight="true" outlineLevel="0" collapsed="false">
      <c r="A1134" s="7" t="s">
        <v>731</v>
      </c>
      <c r="B1134" s="7" t="s">
        <v>611</v>
      </c>
      <c r="C1134" s="7" t="n">
        <f aca="false">COUNTIF('Duel Log'!AD$2:AD$5455,$A1134)</f>
        <v>1</v>
      </c>
      <c r="D1134" s="7" t="n">
        <f aca="false">COUNTIFS('Duel Log'!AD$2:AD$5455,$A1134,'Duel Log'!AA$2:AA$5455,"Win")</f>
        <v>1</v>
      </c>
      <c r="E1134" s="7" t="n">
        <f aca="false">COUNTIFS('Duel Log'!AD$2:AD$5455,$A1134,'Duel Log'!AA$2:AA$5455,"Loss")</f>
        <v>0</v>
      </c>
      <c r="F1134" s="7" t="n">
        <f aca="false">COUNTIFS('Duel Log'!AD$2:AD$5455,$A1134,'Duel Log'!AA$2:AA$5455,"Draw")</f>
        <v>0</v>
      </c>
      <c r="G1134" s="13" t="n">
        <f aca="false">IFERROR(D1134/C1134,"")</f>
        <v>1</v>
      </c>
    </row>
    <row r="1135" customFormat="false" ht="15" hidden="false" customHeight="true" outlineLevel="0" collapsed="false">
      <c r="A1135" s="7" t="s">
        <v>5355</v>
      </c>
      <c r="B1135" s="7" t="s">
        <v>1711</v>
      </c>
      <c r="C1135" s="7" t="n">
        <f aca="false">COUNTIF('Duel Log'!AD$2:AD$5455,$A1135)</f>
        <v>1</v>
      </c>
      <c r="D1135" s="7" t="n">
        <f aca="false">COUNTIFS('Duel Log'!AD$2:AD$5455,$A1135,'Duel Log'!AA$2:AA$5455,"Win")</f>
        <v>1</v>
      </c>
      <c r="E1135" s="7" t="n">
        <f aca="false">COUNTIFS('Duel Log'!AD$2:AD$5455,$A1135,'Duel Log'!AA$2:AA$5455,"Loss")</f>
        <v>0</v>
      </c>
      <c r="F1135" s="7" t="n">
        <f aca="false">COUNTIFS('Duel Log'!AD$2:AD$5455,$A1135,'Duel Log'!AA$2:AA$5455,"Draw")</f>
        <v>0</v>
      </c>
      <c r="G1135" s="13" t="n">
        <f aca="false">IFERROR(D1135/C1135,"")</f>
        <v>1</v>
      </c>
    </row>
    <row r="1136" customFormat="false" ht="15" hidden="false" customHeight="true" outlineLevel="0" collapsed="false">
      <c r="A1136" s="7" t="s">
        <v>370</v>
      </c>
      <c r="B1136" s="7" t="s">
        <v>271</v>
      </c>
      <c r="C1136" s="7" t="n">
        <f aca="false">COUNTIF('Duel Log'!AD$2:AD$5455,$A1136)</f>
        <v>2</v>
      </c>
      <c r="D1136" s="7" t="n">
        <f aca="false">COUNTIFS('Duel Log'!AD$2:AD$5455,$A1136,'Duel Log'!AA$2:AA$5455,"Win")</f>
        <v>1</v>
      </c>
      <c r="E1136" s="7" t="n">
        <f aca="false">COUNTIFS('Duel Log'!AD$2:AD$5455,$A1136,'Duel Log'!AA$2:AA$5455,"Loss")</f>
        <v>1</v>
      </c>
      <c r="F1136" s="7" t="n">
        <f aca="false">COUNTIFS('Duel Log'!AD$2:AD$5455,$A1136,'Duel Log'!AA$2:AA$5455,"Draw")</f>
        <v>0</v>
      </c>
      <c r="G1136" s="13" t="n">
        <f aca="false">IFERROR(D1136/C1136,"")</f>
        <v>0.5</v>
      </c>
    </row>
    <row r="1137" customFormat="false" ht="15" hidden="false" customHeight="true" outlineLevel="0" collapsed="false">
      <c r="A1137" s="7" t="s">
        <v>1823</v>
      </c>
      <c r="B1137" s="8" t="s">
        <v>558</v>
      </c>
      <c r="C1137" s="7" t="n">
        <f aca="false">COUNTIF('Duel Log'!AD$2:AD$5455,$A1137)</f>
        <v>1</v>
      </c>
      <c r="D1137" s="7" t="n">
        <f aca="false">COUNTIFS('Duel Log'!AD$2:AD$5455,$A1137,'Duel Log'!AA$2:AA$5455,"Win")</f>
        <v>1</v>
      </c>
      <c r="E1137" s="7" t="n">
        <f aca="false">COUNTIFS('Duel Log'!AD$2:AD$5455,$A1137,'Duel Log'!AA$2:AA$5455,"Loss")</f>
        <v>0</v>
      </c>
      <c r="F1137" s="7" t="n">
        <f aca="false">COUNTIFS('Duel Log'!AD$2:AD$5455,$A1137,'Duel Log'!AA$2:AA$5455,"Draw")</f>
        <v>0</v>
      </c>
      <c r="G1137" s="13" t="n">
        <f aca="false">IFERROR(D1137/C1137,"")</f>
        <v>1</v>
      </c>
    </row>
    <row r="1138" customFormat="false" ht="15" hidden="false" customHeight="true" outlineLevel="0" collapsed="false">
      <c r="A1138" s="7" t="s">
        <v>4974</v>
      </c>
      <c r="B1138" s="7" t="s">
        <v>567</v>
      </c>
      <c r="C1138" s="7" t="n">
        <f aca="false">COUNTIF('Duel Log'!AD$2:AD$5455,$A1138)</f>
        <v>1</v>
      </c>
      <c r="D1138" s="7" t="n">
        <f aca="false">COUNTIFS('Duel Log'!AD$2:AD$5455,$A1138,'Duel Log'!AA$2:AA$5455,"Win")</f>
        <v>0</v>
      </c>
      <c r="E1138" s="7" t="n">
        <f aca="false">COUNTIFS('Duel Log'!AD$2:AD$5455,$A1138,'Duel Log'!AA$2:AA$5455,"Loss")</f>
        <v>1</v>
      </c>
      <c r="F1138" s="7" t="n">
        <f aca="false">COUNTIFS('Duel Log'!AD$2:AD$5455,$A1138,'Duel Log'!AA$2:AA$5455,"Draw")</f>
        <v>0</v>
      </c>
      <c r="G1138" s="13" t="n">
        <f aca="false">IFERROR(D1138/C1138,"")</f>
        <v>0</v>
      </c>
    </row>
    <row r="1139" customFormat="false" ht="15" hidden="false" customHeight="true" outlineLevel="0" collapsed="false">
      <c r="A1139" s="7" t="s">
        <v>1555</v>
      </c>
      <c r="B1139" s="7" t="s">
        <v>15696</v>
      </c>
      <c r="C1139" s="7" t="n">
        <f aca="false">COUNTIF('Duel Log'!AD$2:AD$5455,$A1139)</f>
        <v>2</v>
      </c>
      <c r="D1139" s="7" t="n">
        <f aca="false">COUNTIFS('Duel Log'!AD$2:AD$5455,$A1139,'Duel Log'!AA$2:AA$5455,"Win")</f>
        <v>1</v>
      </c>
      <c r="E1139" s="7" t="n">
        <f aca="false">COUNTIFS('Duel Log'!AD$2:AD$5455,$A1139,'Duel Log'!AA$2:AA$5455,"Loss")</f>
        <v>1</v>
      </c>
      <c r="F1139" s="7" t="n">
        <f aca="false">COUNTIFS('Duel Log'!AD$2:AD$5455,$A1139,'Duel Log'!AA$2:AA$5455,"Draw")</f>
        <v>0</v>
      </c>
      <c r="G1139" s="13" t="n">
        <f aca="false">IFERROR(D1139/C1139,"")</f>
        <v>0.5</v>
      </c>
    </row>
    <row r="1140" customFormat="false" ht="15" hidden="false" customHeight="true" outlineLevel="0" collapsed="false">
      <c r="A1140" s="7" t="s">
        <v>6684</v>
      </c>
      <c r="B1140" s="7" t="s">
        <v>3463</v>
      </c>
      <c r="C1140" s="7" t="n">
        <f aca="false">COUNTIF('Duel Log'!AD$2:AD$5455,$A1140)</f>
        <v>1</v>
      </c>
      <c r="D1140" s="7" t="n">
        <f aca="false">COUNTIFS('Duel Log'!AD$2:AD$5455,$A1140,'Duel Log'!AA$2:AA$5455,"Win")</f>
        <v>1</v>
      </c>
      <c r="E1140" s="7" t="n">
        <f aca="false">COUNTIFS('Duel Log'!AD$2:AD$5455,$A1140,'Duel Log'!AA$2:AA$5455,"Loss")</f>
        <v>0</v>
      </c>
      <c r="F1140" s="7" t="n">
        <f aca="false">COUNTIFS('Duel Log'!AD$2:AD$5455,$A1140,'Duel Log'!AA$2:AA$5455,"Draw")</f>
        <v>0</v>
      </c>
      <c r="G1140" s="13" t="n">
        <f aca="false">IFERROR(D1140/C1140,"")</f>
        <v>1</v>
      </c>
    </row>
    <row r="1141" customFormat="false" ht="15" hidden="false" customHeight="true" outlineLevel="0" collapsed="false">
      <c r="A1141" s="7" t="s">
        <v>6230</v>
      </c>
      <c r="B1141" s="7" t="s">
        <v>2001</v>
      </c>
      <c r="C1141" s="7" t="n">
        <f aca="false">COUNTIF('Duel Log'!AD$2:AD$5455,$A1141)</f>
        <v>1</v>
      </c>
      <c r="D1141" s="7" t="n">
        <f aca="false">COUNTIFS('Duel Log'!AD$2:AD$5455,$A1141,'Duel Log'!AA$2:AA$5455,"Win")</f>
        <v>0</v>
      </c>
      <c r="E1141" s="7" t="n">
        <f aca="false">COUNTIFS('Duel Log'!AD$2:AD$5455,$A1141,'Duel Log'!AA$2:AA$5455,"Loss")</f>
        <v>1</v>
      </c>
      <c r="F1141" s="7" t="n">
        <f aca="false">COUNTIFS('Duel Log'!AD$2:AD$5455,$A1141,'Duel Log'!AA$2:AA$5455,"Draw")</f>
        <v>0</v>
      </c>
      <c r="G1141" s="13" t="n">
        <f aca="false">IFERROR(D1141/C1141,"")</f>
        <v>0</v>
      </c>
    </row>
    <row r="1142" customFormat="false" ht="15" hidden="false" customHeight="true" outlineLevel="0" collapsed="false">
      <c r="A1142" s="7" t="s">
        <v>776</v>
      </c>
      <c r="B1142" s="7" t="s">
        <v>15697</v>
      </c>
      <c r="C1142" s="7" t="n">
        <f aca="false">COUNTIF('Duel Log'!AD$2:AD$5455,$A1142)</f>
        <v>25</v>
      </c>
      <c r="D1142" s="7" t="n">
        <f aca="false">COUNTIFS('Duel Log'!AD$2:AD$5455,$A1142,'Duel Log'!AA$2:AA$5455,"Win")</f>
        <v>13</v>
      </c>
      <c r="E1142" s="7" t="n">
        <f aca="false">COUNTIFS('Duel Log'!AD$2:AD$5455,$A1142,'Duel Log'!AA$2:AA$5455,"Loss")</f>
        <v>12</v>
      </c>
      <c r="F1142" s="7" t="n">
        <f aca="false">COUNTIFS('Duel Log'!AD$2:AD$5455,$A1142,'Duel Log'!AA$2:AA$5455,"Draw")</f>
        <v>0</v>
      </c>
      <c r="G1142" s="13" t="n">
        <f aca="false">IFERROR(D1142/C1142,"")</f>
        <v>0.52</v>
      </c>
    </row>
    <row r="1143" customFormat="false" ht="15" hidden="false" customHeight="true" outlineLevel="0" collapsed="false">
      <c r="A1143" s="7" t="s">
        <v>6251</v>
      </c>
      <c r="B1143" s="7" t="s">
        <v>2001</v>
      </c>
      <c r="C1143" s="7" t="n">
        <f aca="false">COUNTIF('Duel Log'!AD$2:AD$5455,$A1143)</f>
        <v>1</v>
      </c>
      <c r="D1143" s="7" t="n">
        <f aca="false">COUNTIFS('Duel Log'!AD$2:AD$5455,$A1143,'Duel Log'!AA$2:AA$5455,"Win")</f>
        <v>0</v>
      </c>
      <c r="E1143" s="7" t="n">
        <f aca="false">COUNTIFS('Duel Log'!AD$2:AD$5455,$A1143,'Duel Log'!AA$2:AA$5455,"Loss")</f>
        <v>1</v>
      </c>
      <c r="F1143" s="7" t="n">
        <f aca="false">COUNTIFS('Duel Log'!AD$2:AD$5455,$A1143,'Duel Log'!AA$2:AA$5455,"Draw")</f>
        <v>0</v>
      </c>
      <c r="G1143" s="13" t="n">
        <f aca="false">IFERROR(D1143/C1143,"")</f>
        <v>0</v>
      </c>
    </row>
    <row r="1144" customFormat="false" ht="15" hidden="false" customHeight="true" outlineLevel="0" collapsed="false">
      <c r="A1144" s="7" t="s">
        <v>6008</v>
      </c>
      <c r="B1144" s="8" t="s">
        <v>238</v>
      </c>
      <c r="C1144" s="7" t="n">
        <f aca="false">COUNTIF('Duel Log'!AD$2:AD$5455,$A1144)</f>
        <v>1</v>
      </c>
      <c r="D1144" s="7" t="n">
        <f aca="false">COUNTIFS('Duel Log'!AD$2:AD$5455,$A1144,'Duel Log'!AA$2:AA$5455,"Win")</f>
        <v>0</v>
      </c>
      <c r="E1144" s="7" t="n">
        <f aca="false">COUNTIFS('Duel Log'!AD$2:AD$5455,$A1144,'Duel Log'!AA$2:AA$5455,"Loss")</f>
        <v>1</v>
      </c>
      <c r="F1144" s="7" t="n">
        <f aca="false">COUNTIFS('Duel Log'!AD$2:AD$5455,$A1144,'Duel Log'!AA$2:AA$5455,"Draw")</f>
        <v>0</v>
      </c>
      <c r="G1144" s="13" t="n">
        <f aca="false">IFERROR(D1144/C1144,"")</f>
        <v>0</v>
      </c>
    </row>
    <row r="1145" customFormat="false" ht="15" hidden="false" customHeight="true" outlineLevel="0" collapsed="false">
      <c r="A1145" s="7" t="s">
        <v>9314</v>
      </c>
      <c r="B1145" s="8" t="s">
        <v>3690</v>
      </c>
      <c r="C1145" s="7" t="n">
        <f aca="false">COUNTIF('Duel Log'!AD$2:AD$5455,$A1145)</f>
        <v>1</v>
      </c>
      <c r="D1145" s="7" t="n">
        <f aca="false">COUNTIFS('Duel Log'!AD$2:AD$5455,$A1145,'Duel Log'!AA$2:AA$5455,"Win")</f>
        <v>1</v>
      </c>
      <c r="E1145" s="7" t="n">
        <f aca="false">COUNTIFS('Duel Log'!AD$2:AD$5455,$A1145,'Duel Log'!AA$2:AA$5455,"Loss")</f>
        <v>0</v>
      </c>
      <c r="F1145" s="7" t="n">
        <f aca="false">COUNTIFS('Duel Log'!AD$2:AD$5455,$A1145,'Duel Log'!AA$2:AA$5455,"Draw")</f>
        <v>0</v>
      </c>
      <c r="G1145" s="13" t="n">
        <f aca="false">IFERROR(D1145/C1145,"")</f>
        <v>1</v>
      </c>
    </row>
    <row r="1146" customFormat="false" ht="15" hidden="false" customHeight="true" outlineLevel="0" collapsed="false">
      <c r="A1146" s="7" t="s">
        <v>7308</v>
      </c>
      <c r="B1146" s="7" t="s">
        <v>343</v>
      </c>
      <c r="C1146" s="7" t="n">
        <f aca="false">COUNTIF('Duel Log'!AD$2:AD$5455,$A1146)</f>
        <v>1</v>
      </c>
      <c r="D1146" s="7" t="n">
        <f aca="false">COUNTIFS('Duel Log'!AD$2:AD$5455,$A1146,'Duel Log'!AA$2:AA$5455,"Win")</f>
        <v>1</v>
      </c>
      <c r="E1146" s="7" t="n">
        <f aca="false">COUNTIFS('Duel Log'!AD$2:AD$5455,$A1146,'Duel Log'!AA$2:AA$5455,"Loss")</f>
        <v>0</v>
      </c>
      <c r="F1146" s="7" t="n">
        <f aca="false">COUNTIFS('Duel Log'!AD$2:AD$5455,$A1146,'Duel Log'!AA$2:AA$5455,"Draw")</f>
        <v>0</v>
      </c>
      <c r="G1146" s="13" t="n">
        <f aca="false">IFERROR(D1146/C1146,"")</f>
        <v>1</v>
      </c>
    </row>
    <row r="1147" customFormat="false" ht="15" hidden="false" customHeight="true" outlineLevel="0" collapsed="false">
      <c r="A1147" s="7" t="s">
        <v>6639</v>
      </c>
      <c r="B1147" s="8" t="s">
        <v>3690</v>
      </c>
      <c r="C1147" s="7" t="n">
        <f aca="false">COUNTIF('Duel Log'!AD$2:AD$5455,$A1147)</f>
        <v>1</v>
      </c>
      <c r="D1147" s="7" t="n">
        <f aca="false">COUNTIFS('Duel Log'!AD$2:AD$5455,$A1147,'Duel Log'!AA$2:AA$5455,"Win")</f>
        <v>0</v>
      </c>
      <c r="E1147" s="7" t="n">
        <f aca="false">COUNTIFS('Duel Log'!AD$2:AD$5455,$A1147,'Duel Log'!AA$2:AA$5455,"Loss")</f>
        <v>1</v>
      </c>
      <c r="F1147" s="7" t="n">
        <f aca="false">COUNTIFS('Duel Log'!AD$2:AD$5455,$A1147,'Duel Log'!AA$2:AA$5455,"Draw")</f>
        <v>0</v>
      </c>
      <c r="G1147" s="13" t="n">
        <f aca="false">IFERROR(D1147/C1147,"")</f>
        <v>0</v>
      </c>
    </row>
    <row r="1148" customFormat="false" ht="15" hidden="false" customHeight="true" outlineLevel="0" collapsed="false">
      <c r="A1148" s="7" t="s">
        <v>4147</v>
      </c>
      <c r="B1148" s="7" t="s">
        <v>2904</v>
      </c>
      <c r="C1148" s="7" t="n">
        <f aca="false">COUNTIF('Duel Log'!AD$2:AD$5455,$A1148)</f>
        <v>1</v>
      </c>
      <c r="D1148" s="7" t="n">
        <f aca="false">COUNTIFS('Duel Log'!AD$2:AD$5455,$A1148,'Duel Log'!AA$2:AA$5455,"Win")</f>
        <v>1</v>
      </c>
      <c r="E1148" s="7" t="n">
        <f aca="false">COUNTIFS('Duel Log'!AD$2:AD$5455,$A1148,'Duel Log'!AA$2:AA$5455,"Loss")</f>
        <v>0</v>
      </c>
      <c r="F1148" s="7" t="n">
        <f aca="false">COUNTIFS('Duel Log'!AD$2:AD$5455,$A1148,'Duel Log'!AA$2:AA$5455,"Draw")</f>
        <v>0</v>
      </c>
      <c r="G1148" s="13" t="n">
        <f aca="false">IFERROR(D1148/C1148,"")</f>
        <v>1</v>
      </c>
    </row>
    <row r="1149" customFormat="false" ht="15" hidden="false" customHeight="true" outlineLevel="0" collapsed="false">
      <c r="A1149" s="7" t="s">
        <v>3169</v>
      </c>
      <c r="B1149" s="8" t="s">
        <v>431</v>
      </c>
      <c r="C1149" s="7" t="n">
        <f aca="false">COUNTIF('Duel Log'!AD$2:AD$5455,$A1149)</f>
        <v>1</v>
      </c>
      <c r="D1149" s="7" t="n">
        <f aca="false">COUNTIFS('Duel Log'!AD$2:AD$5455,$A1149,'Duel Log'!AA$2:AA$5455,"Win")</f>
        <v>0</v>
      </c>
      <c r="E1149" s="7" t="n">
        <f aca="false">COUNTIFS('Duel Log'!AD$2:AD$5455,$A1149,'Duel Log'!AA$2:AA$5455,"Loss")</f>
        <v>1</v>
      </c>
      <c r="F1149" s="7" t="n">
        <f aca="false">COUNTIFS('Duel Log'!AD$2:AD$5455,$A1149,'Duel Log'!AA$2:AA$5455,"Draw")</f>
        <v>0</v>
      </c>
      <c r="G1149" s="13" t="n">
        <f aca="false">IFERROR(D1149/C1149,"")</f>
        <v>0</v>
      </c>
    </row>
    <row r="1150" customFormat="false" ht="15" hidden="false" customHeight="true" outlineLevel="0" collapsed="false">
      <c r="A1150" s="7" t="s">
        <v>7774</v>
      </c>
      <c r="B1150" s="8" t="s">
        <v>3690</v>
      </c>
      <c r="C1150" s="7" t="n">
        <f aca="false">COUNTIF('Duel Log'!AD$2:AD$5455,$A1150)</f>
        <v>1</v>
      </c>
      <c r="D1150" s="7" t="n">
        <f aca="false">COUNTIFS('Duel Log'!AD$2:AD$5455,$A1150,'Duel Log'!AA$2:AA$5455,"Win")</f>
        <v>1</v>
      </c>
      <c r="E1150" s="7" t="n">
        <f aca="false">COUNTIFS('Duel Log'!AD$2:AD$5455,$A1150,'Duel Log'!AA$2:AA$5455,"Loss")</f>
        <v>0</v>
      </c>
      <c r="F1150" s="7" t="n">
        <f aca="false">COUNTIFS('Duel Log'!AD$2:AD$5455,$A1150,'Duel Log'!AA$2:AA$5455,"Draw")</f>
        <v>0</v>
      </c>
      <c r="G1150" s="13" t="n">
        <f aca="false">IFERROR(D1150/C1150,"")</f>
        <v>1</v>
      </c>
    </row>
    <row r="1151" customFormat="false" ht="15" hidden="false" customHeight="true" outlineLevel="0" collapsed="false">
      <c r="A1151" s="7" t="s">
        <v>1556</v>
      </c>
      <c r="B1151" s="7" t="s">
        <v>15698</v>
      </c>
      <c r="C1151" s="7" t="n">
        <f aca="false">COUNTIF('Duel Log'!AD$2:AD$5455,$A1151)</f>
        <v>5</v>
      </c>
      <c r="D1151" s="7" t="n">
        <f aca="false">COUNTIFS('Duel Log'!AD$2:AD$5455,$A1151,'Duel Log'!AA$2:AA$5455,"Win")</f>
        <v>2</v>
      </c>
      <c r="E1151" s="7" t="n">
        <f aca="false">COUNTIFS('Duel Log'!AD$2:AD$5455,$A1151,'Duel Log'!AA$2:AA$5455,"Loss")</f>
        <v>3</v>
      </c>
      <c r="F1151" s="7" t="n">
        <f aca="false">COUNTIFS('Duel Log'!AD$2:AD$5455,$A1151,'Duel Log'!AA$2:AA$5455,"Draw")</f>
        <v>0</v>
      </c>
      <c r="G1151" s="13" t="n">
        <f aca="false">IFERROR(D1151/C1151,"")</f>
        <v>0.4</v>
      </c>
    </row>
    <row r="1152" customFormat="false" ht="15" hidden="false" customHeight="true" outlineLevel="0" collapsed="false">
      <c r="A1152" s="7" t="s">
        <v>4330</v>
      </c>
      <c r="B1152" s="7" t="s">
        <v>1201</v>
      </c>
      <c r="C1152" s="7" t="n">
        <f aca="false">COUNTIF('Duel Log'!AD$2:AD$5455,$A1152)</f>
        <v>1</v>
      </c>
      <c r="D1152" s="7" t="n">
        <f aca="false">COUNTIFS('Duel Log'!AD$2:AD$5455,$A1152,'Duel Log'!AA$2:AA$5455,"Win")</f>
        <v>0</v>
      </c>
      <c r="E1152" s="7" t="n">
        <f aca="false">COUNTIFS('Duel Log'!AD$2:AD$5455,$A1152,'Duel Log'!AA$2:AA$5455,"Loss")</f>
        <v>1</v>
      </c>
      <c r="F1152" s="7" t="n">
        <f aca="false">COUNTIFS('Duel Log'!AD$2:AD$5455,$A1152,'Duel Log'!AA$2:AA$5455,"Draw")</f>
        <v>0</v>
      </c>
      <c r="G1152" s="13" t="n">
        <f aca="false">IFERROR(D1152/C1152,"")</f>
        <v>0</v>
      </c>
    </row>
    <row r="1153" customFormat="false" ht="15" hidden="false" customHeight="true" outlineLevel="0" collapsed="false">
      <c r="A1153" s="7" t="s">
        <v>8558</v>
      </c>
      <c r="B1153" s="7" t="s">
        <v>5844</v>
      </c>
      <c r="C1153" s="7" t="n">
        <f aca="false">COUNTIF('Duel Log'!AD$2:AD$5455,$A1153)</f>
        <v>1</v>
      </c>
      <c r="D1153" s="7" t="n">
        <f aca="false">COUNTIFS('Duel Log'!AD$2:AD$5455,$A1153,'Duel Log'!AA$2:AA$5455,"Win")</f>
        <v>0</v>
      </c>
      <c r="E1153" s="7" t="n">
        <f aca="false">COUNTIFS('Duel Log'!AD$2:AD$5455,$A1153,'Duel Log'!AA$2:AA$5455,"Loss")</f>
        <v>1</v>
      </c>
      <c r="F1153" s="7" t="n">
        <f aca="false">COUNTIFS('Duel Log'!AD$2:AD$5455,$A1153,'Duel Log'!AA$2:AA$5455,"Draw")</f>
        <v>0</v>
      </c>
      <c r="G1153" s="13" t="n">
        <f aca="false">IFERROR(D1153/C1153,"")</f>
        <v>0</v>
      </c>
    </row>
    <row r="1154" customFormat="false" ht="15" hidden="false" customHeight="true" outlineLevel="0" collapsed="false">
      <c r="A1154" s="7" t="s">
        <v>8052</v>
      </c>
      <c r="B1154" s="7" t="s">
        <v>5844</v>
      </c>
      <c r="C1154" s="7" t="n">
        <f aca="false">COUNTIF('Duel Log'!AD$2:AD$5455,$A1154)</f>
        <v>1</v>
      </c>
      <c r="D1154" s="7" t="n">
        <f aca="false">COUNTIFS('Duel Log'!AD$2:AD$5455,$A1154,'Duel Log'!AA$2:AA$5455,"Win")</f>
        <v>1</v>
      </c>
      <c r="E1154" s="7" t="n">
        <f aca="false">COUNTIFS('Duel Log'!AD$2:AD$5455,$A1154,'Duel Log'!AA$2:AA$5455,"Loss")</f>
        <v>0</v>
      </c>
      <c r="F1154" s="7" t="n">
        <f aca="false">COUNTIFS('Duel Log'!AD$2:AD$5455,$A1154,'Duel Log'!AA$2:AA$5455,"Draw")</f>
        <v>0</v>
      </c>
      <c r="G1154" s="13" t="n">
        <f aca="false">IFERROR(D1154/C1154,"")</f>
        <v>1</v>
      </c>
    </row>
    <row r="1155" customFormat="false" ht="15" hidden="false" customHeight="true" outlineLevel="0" collapsed="false">
      <c r="A1155" s="7" t="s">
        <v>4392</v>
      </c>
      <c r="B1155" s="7" t="s">
        <v>356</v>
      </c>
      <c r="C1155" s="7" t="n">
        <f aca="false">COUNTIF('Duel Log'!AD$2:AD$5455,$A1155)</f>
        <v>1</v>
      </c>
      <c r="D1155" s="7" t="n">
        <f aca="false">COUNTIFS('Duel Log'!AD$2:AD$5455,$A1155,'Duel Log'!AA$2:AA$5455,"Win")</f>
        <v>0</v>
      </c>
      <c r="E1155" s="7" t="n">
        <f aca="false">COUNTIFS('Duel Log'!AD$2:AD$5455,$A1155,'Duel Log'!AA$2:AA$5455,"Loss")</f>
        <v>1</v>
      </c>
      <c r="F1155" s="7" t="n">
        <f aca="false">COUNTIFS('Duel Log'!AD$2:AD$5455,$A1155,'Duel Log'!AA$2:AA$5455,"Draw")</f>
        <v>0</v>
      </c>
      <c r="G1155" s="13" t="n">
        <f aca="false">IFERROR(D1155/C1155,"")</f>
        <v>0</v>
      </c>
    </row>
    <row r="1156" customFormat="false" ht="15" hidden="false" customHeight="true" outlineLevel="0" collapsed="false">
      <c r="A1156" s="7" t="s">
        <v>1089</v>
      </c>
      <c r="B1156" s="7" t="s">
        <v>15699</v>
      </c>
      <c r="C1156" s="7" t="n">
        <f aca="false">COUNTIF('Duel Log'!AD$2:AD$5455,$A1156)</f>
        <v>4</v>
      </c>
      <c r="D1156" s="7" t="n">
        <f aca="false">COUNTIFS('Duel Log'!AD$2:AD$5455,$A1156,'Duel Log'!AA$2:AA$5455,"Win")</f>
        <v>2</v>
      </c>
      <c r="E1156" s="7" t="n">
        <f aca="false">COUNTIFS('Duel Log'!AD$2:AD$5455,$A1156,'Duel Log'!AA$2:AA$5455,"Loss")</f>
        <v>2</v>
      </c>
      <c r="F1156" s="7" t="n">
        <f aca="false">COUNTIFS('Duel Log'!AD$2:AD$5455,$A1156,'Duel Log'!AA$2:AA$5455,"Draw")</f>
        <v>0</v>
      </c>
      <c r="G1156" s="13" t="n">
        <f aca="false">IFERROR(D1156/C1156,"")</f>
        <v>0.5</v>
      </c>
    </row>
    <row r="1157" customFormat="false" ht="15" hidden="false" customHeight="true" outlineLevel="0" collapsed="false">
      <c r="A1157" s="7" t="s">
        <v>9032</v>
      </c>
      <c r="B1157" s="8" t="s">
        <v>7619</v>
      </c>
      <c r="C1157" s="7" t="n">
        <f aca="false">COUNTIF('Duel Log'!AD$2:AD$5455,$A1157)</f>
        <v>1</v>
      </c>
      <c r="D1157" s="7" t="n">
        <f aca="false">COUNTIFS('Duel Log'!AD$2:AD$5455,$A1157,'Duel Log'!AA$2:AA$5455,"Win")</f>
        <v>1</v>
      </c>
      <c r="E1157" s="7" t="n">
        <f aca="false">COUNTIFS('Duel Log'!AD$2:AD$5455,$A1157,'Duel Log'!AA$2:AA$5455,"Loss")</f>
        <v>0</v>
      </c>
      <c r="F1157" s="7" t="n">
        <f aca="false">COUNTIFS('Duel Log'!AD$2:AD$5455,$A1157,'Duel Log'!AA$2:AA$5455,"Draw")</f>
        <v>0</v>
      </c>
      <c r="G1157" s="13" t="n">
        <f aca="false">IFERROR(D1157/C1157,"")</f>
        <v>1</v>
      </c>
    </row>
    <row r="1158" customFormat="false" ht="15" hidden="false" customHeight="true" outlineLevel="0" collapsed="false">
      <c r="A1158" s="7" t="s">
        <v>1147</v>
      </c>
      <c r="B1158" s="7" t="s">
        <v>15700</v>
      </c>
      <c r="C1158" s="7" t="n">
        <f aca="false">COUNTIF('Duel Log'!AD$2:AD$5455,$A1158)</f>
        <v>2</v>
      </c>
      <c r="D1158" s="7" t="n">
        <f aca="false">COUNTIFS('Duel Log'!AD$2:AD$5455,$A1158,'Duel Log'!AA$2:AA$5455,"Win")</f>
        <v>2</v>
      </c>
      <c r="E1158" s="7" t="n">
        <f aca="false">COUNTIFS('Duel Log'!AD$2:AD$5455,$A1158,'Duel Log'!AA$2:AA$5455,"Loss")</f>
        <v>0</v>
      </c>
      <c r="F1158" s="7" t="n">
        <f aca="false">COUNTIFS('Duel Log'!AD$2:AD$5455,$A1158,'Duel Log'!AA$2:AA$5455,"Draw")</f>
        <v>0</v>
      </c>
      <c r="G1158" s="13" t="n">
        <f aca="false">IFERROR(D1158/C1158,"")</f>
        <v>1</v>
      </c>
    </row>
    <row r="1159" customFormat="false" ht="15" hidden="false" customHeight="true" outlineLevel="0" collapsed="false">
      <c r="A1159" s="7" t="s">
        <v>3099</v>
      </c>
      <c r="B1159" s="7" t="s">
        <v>15701</v>
      </c>
      <c r="C1159" s="7" t="n">
        <f aca="false">COUNTIF('Duel Log'!AD$2:AD$5455,$A1159)</f>
        <v>2</v>
      </c>
      <c r="D1159" s="7" t="n">
        <f aca="false">COUNTIFS('Duel Log'!AD$2:AD$5455,$A1159,'Duel Log'!AA$2:AA$5455,"Win")</f>
        <v>1</v>
      </c>
      <c r="E1159" s="7" t="n">
        <f aca="false">COUNTIFS('Duel Log'!AD$2:AD$5455,$A1159,'Duel Log'!AA$2:AA$5455,"Loss")</f>
        <v>1</v>
      </c>
      <c r="F1159" s="7" t="n">
        <f aca="false">COUNTIFS('Duel Log'!AD$2:AD$5455,$A1159,'Duel Log'!AA$2:AA$5455,"Draw")</f>
        <v>0</v>
      </c>
      <c r="G1159" s="13" t="n">
        <f aca="false">IFERROR(D1159/C1159,"")</f>
        <v>0.5</v>
      </c>
    </row>
    <row r="1160" customFormat="false" ht="15" hidden="false" customHeight="true" outlineLevel="0" collapsed="false">
      <c r="A1160" s="7" t="s">
        <v>4248</v>
      </c>
      <c r="B1160" s="8" t="s">
        <v>1486</v>
      </c>
      <c r="C1160" s="7" t="n">
        <f aca="false">COUNTIF('Duel Log'!AD$2:AD$5455,$A1160)</f>
        <v>1</v>
      </c>
      <c r="D1160" s="7" t="n">
        <f aca="false">COUNTIFS('Duel Log'!AD$2:AD$5455,$A1160,'Duel Log'!AA$2:AA$5455,"Win")</f>
        <v>1</v>
      </c>
      <c r="E1160" s="7" t="n">
        <f aca="false">COUNTIFS('Duel Log'!AD$2:AD$5455,$A1160,'Duel Log'!AA$2:AA$5455,"Loss")</f>
        <v>0</v>
      </c>
      <c r="F1160" s="7" t="n">
        <f aca="false">COUNTIFS('Duel Log'!AD$2:AD$5455,$A1160,'Duel Log'!AA$2:AA$5455,"Draw")</f>
        <v>0</v>
      </c>
      <c r="G1160" s="13" t="n">
        <f aca="false">IFERROR(D1160/C1160,"")</f>
        <v>1</v>
      </c>
    </row>
    <row r="1161" customFormat="false" ht="15" hidden="false" customHeight="true" outlineLevel="0" collapsed="false">
      <c r="A1161" s="7" t="s">
        <v>4677</v>
      </c>
      <c r="B1161" s="7" t="s">
        <v>547</v>
      </c>
      <c r="C1161" s="7" t="n">
        <f aca="false">COUNTIF('Duel Log'!AD$2:AD$5455,$A1161)</f>
        <v>1</v>
      </c>
      <c r="D1161" s="7" t="n">
        <f aca="false">COUNTIFS('Duel Log'!AD$2:AD$5455,$A1161,'Duel Log'!AA$2:AA$5455,"Win")</f>
        <v>0</v>
      </c>
      <c r="E1161" s="7" t="n">
        <f aca="false">COUNTIFS('Duel Log'!AD$2:AD$5455,$A1161,'Duel Log'!AA$2:AA$5455,"Loss")</f>
        <v>1</v>
      </c>
      <c r="F1161" s="7" t="n">
        <f aca="false">COUNTIFS('Duel Log'!AD$2:AD$5455,$A1161,'Duel Log'!AA$2:AA$5455,"Draw")</f>
        <v>0</v>
      </c>
      <c r="G1161" s="13" t="n">
        <f aca="false">IFERROR(D1161/C1161,"")</f>
        <v>0</v>
      </c>
    </row>
    <row r="1162" customFormat="false" ht="15" hidden="false" customHeight="true" outlineLevel="0" collapsed="false">
      <c r="A1162" s="7" t="s">
        <v>3427</v>
      </c>
      <c r="B1162" s="7" t="s">
        <v>478</v>
      </c>
      <c r="C1162" s="7" t="n">
        <f aca="false">COUNTIF('Duel Log'!AD$2:AD$5455,$A1162)</f>
        <v>1</v>
      </c>
      <c r="D1162" s="7" t="n">
        <f aca="false">COUNTIFS('Duel Log'!AD$2:AD$5455,$A1162,'Duel Log'!AA$2:AA$5455,"Win")</f>
        <v>0</v>
      </c>
      <c r="E1162" s="7" t="n">
        <f aca="false">COUNTIFS('Duel Log'!AD$2:AD$5455,$A1162,'Duel Log'!AA$2:AA$5455,"Loss")</f>
        <v>1</v>
      </c>
      <c r="F1162" s="7" t="n">
        <f aca="false">COUNTIFS('Duel Log'!AD$2:AD$5455,$A1162,'Duel Log'!AA$2:AA$5455,"Draw")</f>
        <v>0</v>
      </c>
      <c r="G1162" s="13" t="n">
        <f aca="false">IFERROR(D1162/C1162,"")</f>
        <v>0</v>
      </c>
    </row>
    <row r="1163" customFormat="false" ht="15" hidden="false" customHeight="true" outlineLevel="0" collapsed="false">
      <c r="A1163" s="7" t="s">
        <v>380</v>
      </c>
      <c r="B1163" s="7" t="s">
        <v>15702</v>
      </c>
      <c r="C1163" s="7" t="n">
        <f aca="false">COUNTIF('Duel Log'!AD$2:AD$5455,$A1163)</f>
        <v>114</v>
      </c>
      <c r="D1163" s="7" t="n">
        <f aca="false">COUNTIFS('Duel Log'!AD$2:AD$5455,$A1163,'Duel Log'!AA$2:AA$5455,"Win")</f>
        <v>63</v>
      </c>
      <c r="E1163" s="7" t="n">
        <f aca="false">COUNTIFS('Duel Log'!AD$2:AD$5455,$A1163,'Duel Log'!AA$2:AA$5455,"Loss")</f>
        <v>51</v>
      </c>
      <c r="F1163" s="7" t="n">
        <f aca="false">COUNTIFS('Duel Log'!AD$2:AD$5455,$A1163,'Duel Log'!AA$2:AA$5455,"Draw")</f>
        <v>0</v>
      </c>
      <c r="G1163" s="13" t="n">
        <f aca="false">IFERROR(D1163/C1163,"")</f>
        <v>0.552631578947369</v>
      </c>
    </row>
    <row r="1164" customFormat="false" ht="15" hidden="false" customHeight="true" outlineLevel="0" collapsed="false">
      <c r="A1164" s="7" t="s">
        <v>1858</v>
      </c>
      <c r="B1164" s="7" t="s">
        <v>15703</v>
      </c>
      <c r="C1164" s="7" t="n">
        <f aca="false">COUNTIF('Duel Log'!AD$2:AD$5455,$A1164)</f>
        <v>10</v>
      </c>
      <c r="D1164" s="7" t="n">
        <f aca="false">COUNTIFS('Duel Log'!AD$2:AD$5455,$A1164,'Duel Log'!AA$2:AA$5455,"Win")</f>
        <v>6</v>
      </c>
      <c r="E1164" s="7" t="n">
        <f aca="false">COUNTIFS('Duel Log'!AD$2:AD$5455,$A1164,'Duel Log'!AA$2:AA$5455,"Loss")</f>
        <v>4</v>
      </c>
      <c r="F1164" s="7" t="n">
        <f aca="false">COUNTIFS('Duel Log'!AD$2:AD$5455,$A1164,'Duel Log'!AA$2:AA$5455,"Draw")</f>
        <v>0</v>
      </c>
      <c r="G1164" s="13" t="n">
        <f aca="false">IFERROR(D1164/C1164,"")</f>
        <v>0.6</v>
      </c>
    </row>
    <row r="1165" customFormat="false" ht="15" hidden="false" customHeight="true" outlineLevel="0" collapsed="false">
      <c r="A1165" s="7" t="s">
        <v>4007</v>
      </c>
      <c r="B1165" s="7" t="s">
        <v>2904</v>
      </c>
      <c r="C1165" s="7" t="n">
        <f aca="false">COUNTIF('Duel Log'!AD$2:AD$5455,$A1165)</f>
        <v>1</v>
      </c>
      <c r="D1165" s="7" t="n">
        <f aca="false">COUNTIFS('Duel Log'!AD$2:AD$5455,$A1165,'Duel Log'!AA$2:AA$5455,"Win")</f>
        <v>0</v>
      </c>
      <c r="E1165" s="7" t="n">
        <f aca="false">COUNTIFS('Duel Log'!AD$2:AD$5455,$A1165,'Duel Log'!AA$2:AA$5455,"Loss")</f>
        <v>1</v>
      </c>
      <c r="F1165" s="7" t="n">
        <f aca="false">COUNTIFS('Duel Log'!AD$2:AD$5455,$A1165,'Duel Log'!AA$2:AA$5455,"Draw")</f>
        <v>0</v>
      </c>
      <c r="G1165" s="13" t="n">
        <f aca="false">IFERROR(D1165/C1165,"")</f>
        <v>0</v>
      </c>
    </row>
    <row r="1166" customFormat="false" ht="15" hidden="false" customHeight="true" outlineLevel="0" collapsed="false">
      <c r="A1166" s="7" t="s">
        <v>1731</v>
      </c>
      <c r="B1166" s="7" t="s">
        <v>15704</v>
      </c>
      <c r="C1166" s="7" t="n">
        <f aca="false">COUNTIF('Duel Log'!AD$2:AD$5455,$A1166)</f>
        <v>9</v>
      </c>
      <c r="D1166" s="7" t="n">
        <f aca="false">COUNTIFS('Duel Log'!AD$2:AD$5455,$A1166,'Duel Log'!AA$2:AA$5455,"Win")</f>
        <v>3</v>
      </c>
      <c r="E1166" s="7" t="n">
        <f aca="false">COUNTIFS('Duel Log'!AD$2:AD$5455,$A1166,'Duel Log'!AA$2:AA$5455,"Loss")</f>
        <v>6</v>
      </c>
      <c r="F1166" s="7" t="n">
        <f aca="false">COUNTIFS('Duel Log'!AD$2:AD$5455,$A1166,'Duel Log'!AA$2:AA$5455,"Draw")</f>
        <v>0</v>
      </c>
      <c r="G1166" s="13" t="n">
        <f aca="false">IFERROR(D1166/C1166,"")</f>
        <v>0.333333333333333</v>
      </c>
    </row>
    <row r="1167" customFormat="false" ht="15" hidden="false" customHeight="true" outlineLevel="0" collapsed="false">
      <c r="A1167" s="7" t="s">
        <v>3215</v>
      </c>
      <c r="B1167" s="7" t="s">
        <v>1213</v>
      </c>
      <c r="C1167" s="7" t="n">
        <f aca="false">COUNTIF('Duel Log'!AD$2:AD$5455,$A1167)</f>
        <v>2</v>
      </c>
      <c r="D1167" s="7" t="n">
        <f aca="false">COUNTIFS('Duel Log'!AD$2:AD$5455,$A1167,'Duel Log'!AA$2:AA$5455,"Win")</f>
        <v>1</v>
      </c>
      <c r="E1167" s="7" t="n">
        <f aca="false">COUNTIFS('Duel Log'!AD$2:AD$5455,$A1167,'Duel Log'!AA$2:AA$5455,"Loss")</f>
        <v>1</v>
      </c>
      <c r="F1167" s="7" t="n">
        <f aca="false">COUNTIFS('Duel Log'!AD$2:AD$5455,$A1167,'Duel Log'!AA$2:AA$5455,"Draw")</f>
        <v>0</v>
      </c>
      <c r="G1167" s="13" t="n">
        <f aca="false">IFERROR(D1167/C1167,"")</f>
        <v>0.5</v>
      </c>
    </row>
    <row r="1168" customFormat="false" ht="15" hidden="false" customHeight="true" outlineLevel="0" collapsed="false">
      <c r="A1168" s="7" t="s">
        <v>5593</v>
      </c>
      <c r="B1168" s="7" t="s">
        <v>1206</v>
      </c>
      <c r="C1168" s="7" t="n">
        <f aca="false">COUNTIF('Duel Log'!AD$2:AD$5455,$A1168)</f>
        <v>1</v>
      </c>
      <c r="D1168" s="7" t="n">
        <f aca="false">COUNTIFS('Duel Log'!AD$2:AD$5455,$A1168,'Duel Log'!AA$2:AA$5455,"Win")</f>
        <v>1</v>
      </c>
      <c r="E1168" s="7" t="n">
        <f aca="false">COUNTIFS('Duel Log'!AD$2:AD$5455,$A1168,'Duel Log'!AA$2:AA$5455,"Loss")</f>
        <v>0</v>
      </c>
      <c r="F1168" s="7" t="n">
        <f aca="false">COUNTIFS('Duel Log'!AD$2:AD$5455,$A1168,'Duel Log'!AA$2:AA$5455,"Draw")</f>
        <v>0</v>
      </c>
      <c r="G1168" s="13" t="n">
        <f aca="false">IFERROR(D1168/C1168,"")</f>
        <v>1</v>
      </c>
    </row>
    <row r="1169" customFormat="false" ht="15" hidden="false" customHeight="true" outlineLevel="0" collapsed="false">
      <c r="A1169" s="7" t="s">
        <v>1539</v>
      </c>
      <c r="B1169" s="7" t="s">
        <v>741</v>
      </c>
      <c r="C1169" s="7" t="n">
        <f aca="false">COUNTIF('Duel Log'!AD$2:AD$5455,$A1169)</f>
        <v>1</v>
      </c>
      <c r="D1169" s="7" t="n">
        <f aca="false">COUNTIFS('Duel Log'!AD$2:AD$5455,$A1169,'Duel Log'!AA$2:AA$5455,"Win")</f>
        <v>1</v>
      </c>
      <c r="E1169" s="7" t="n">
        <f aca="false">COUNTIFS('Duel Log'!AD$2:AD$5455,$A1169,'Duel Log'!AA$2:AA$5455,"Loss")</f>
        <v>0</v>
      </c>
      <c r="F1169" s="7" t="n">
        <f aca="false">COUNTIFS('Duel Log'!AD$2:AD$5455,$A1169,'Duel Log'!AA$2:AA$5455,"Draw")</f>
        <v>0</v>
      </c>
      <c r="G1169" s="13" t="n">
        <f aca="false">IFERROR(D1169/C1169,"")</f>
        <v>1</v>
      </c>
    </row>
    <row r="1170" customFormat="false" ht="15" hidden="false" customHeight="true" outlineLevel="0" collapsed="false">
      <c r="A1170" s="7" t="s">
        <v>7168</v>
      </c>
      <c r="B1170" s="7" t="s">
        <v>343</v>
      </c>
      <c r="C1170" s="7" t="n">
        <f aca="false">COUNTIF('Duel Log'!AD$2:AD$5455,$A1170)</f>
        <v>1</v>
      </c>
      <c r="D1170" s="7" t="n">
        <f aca="false">COUNTIFS('Duel Log'!AD$2:AD$5455,$A1170,'Duel Log'!AA$2:AA$5455,"Win")</f>
        <v>0</v>
      </c>
      <c r="E1170" s="7" t="n">
        <f aca="false">COUNTIFS('Duel Log'!AD$2:AD$5455,$A1170,'Duel Log'!AA$2:AA$5455,"Loss")</f>
        <v>1</v>
      </c>
      <c r="F1170" s="7" t="n">
        <f aca="false">COUNTIFS('Duel Log'!AD$2:AD$5455,$A1170,'Duel Log'!AA$2:AA$5455,"Draw")</f>
        <v>0</v>
      </c>
      <c r="G1170" s="13" t="n">
        <f aca="false">IFERROR(D1170/C1170,"")</f>
        <v>0</v>
      </c>
    </row>
    <row r="1171" customFormat="false" ht="15" hidden="false" customHeight="true" outlineLevel="0" collapsed="false">
      <c r="A1171" s="7" t="s">
        <v>1163</v>
      </c>
      <c r="B1171" s="7" t="s">
        <v>15631</v>
      </c>
      <c r="C1171" s="7" t="n">
        <f aca="false">COUNTIF('Duel Log'!AD$2:AD$5455,$A1171)</f>
        <v>2</v>
      </c>
      <c r="D1171" s="7" t="n">
        <f aca="false">COUNTIFS('Duel Log'!AD$2:AD$5455,$A1171,'Duel Log'!AA$2:AA$5455,"Win")</f>
        <v>2</v>
      </c>
      <c r="E1171" s="7" t="n">
        <f aca="false">COUNTIFS('Duel Log'!AD$2:AD$5455,$A1171,'Duel Log'!AA$2:AA$5455,"Loss")</f>
        <v>0</v>
      </c>
      <c r="F1171" s="7" t="n">
        <f aca="false">COUNTIFS('Duel Log'!AD$2:AD$5455,$A1171,'Duel Log'!AA$2:AA$5455,"Draw")</f>
        <v>0</v>
      </c>
      <c r="G1171" s="13" t="n">
        <f aca="false">IFERROR(D1171/C1171,"")</f>
        <v>1</v>
      </c>
    </row>
    <row r="1172" customFormat="false" ht="15" hidden="false" customHeight="true" outlineLevel="0" collapsed="false">
      <c r="A1172" s="7" t="s">
        <v>1246</v>
      </c>
      <c r="B1172" s="7" t="s">
        <v>15705</v>
      </c>
      <c r="C1172" s="7" t="n">
        <f aca="false">COUNTIF('Duel Log'!AD$2:AD$5455,$A1172)</f>
        <v>6</v>
      </c>
      <c r="D1172" s="7" t="n">
        <f aca="false">COUNTIFS('Duel Log'!AD$2:AD$5455,$A1172,'Duel Log'!AA$2:AA$5455,"Win")</f>
        <v>1</v>
      </c>
      <c r="E1172" s="7" t="n">
        <f aca="false">COUNTIFS('Duel Log'!AD$2:AD$5455,$A1172,'Duel Log'!AA$2:AA$5455,"Loss")</f>
        <v>5</v>
      </c>
      <c r="F1172" s="7" t="n">
        <f aca="false">COUNTIFS('Duel Log'!AD$2:AD$5455,$A1172,'Duel Log'!AA$2:AA$5455,"Draw")</f>
        <v>0</v>
      </c>
      <c r="G1172" s="13" t="n">
        <f aca="false">IFERROR(D1172/C1172,"")</f>
        <v>0.166666666666667</v>
      </c>
    </row>
    <row r="1173" customFormat="false" ht="15" hidden="false" customHeight="true" outlineLevel="0" collapsed="false">
      <c r="A1173" s="7" t="s">
        <v>5300</v>
      </c>
      <c r="B1173" s="7" t="s">
        <v>343</v>
      </c>
      <c r="C1173" s="7" t="n">
        <f aca="false">COUNTIF('Duel Log'!AD$2:AD$5455,$A1173)</f>
        <v>1</v>
      </c>
      <c r="D1173" s="7" t="n">
        <f aca="false">COUNTIFS('Duel Log'!AD$2:AD$5455,$A1173,'Duel Log'!AA$2:AA$5455,"Win")</f>
        <v>1</v>
      </c>
      <c r="E1173" s="7" t="n">
        <f aca="false">COUNTIFS('Duel Log'!AD$2:AD$5455,$A1173,'Duel Log'!AA$2:AA$5455,"Loss")</f>
        <v>0</v>
      </c>
      <c r="F1173" s="7" t="n">
        <f aca="false">COUNTIFS('Duel Log'!AD$2:AD$5455,$A1173,'Duel Log'!AA$2:AA$5455,"Draw")</f>
        <v>0</v>
      </c>
      <c r="G1173" s="13" t="n">
        <f aca="false">IFERROR(D1173/C1173,"")</f>
        <v>1</v>
      </c>
    </row>
    <row r="1174" customFormat="false" ht="15" hidden="false" customHeight="true" outlineLevel="0" collapsed="false">
      <c r="A1174" s="7" t="s">
        <v>350</v>
      </c>
      <c r="B1174" s="7" t="s">
        <v>343</v>
      </c>
      <c r="C1174" s="7" t="n">
        <f aca="false">COUNTIF('Duel Log'!AD$2:AD$5455,$A1174)</f>
        <v>1</v>
      </c>
      <c r="D1174" s="7" t="n">
        <f aca="false">COUNTIFS('Duel Log'!AD$2:AD$5455,$A1174,'Duel Log'!AA$2:AA$5455,"Win")</f>
        <v>1</v>
      </c>
      <c r="E1174" s="7" t="n">
        <f aca="false">COUNTIFS('Duel Log'!AD$2:AD$5455,$A1174,'Duel Log'!AA$2:AA$5455,"Loss")</f>
        <v>0</v>
      </c>
      <c r="F1174" s="7" t="n">
        <f aca="false">COUNTIFS('Duel Log'!AD$2:AD$5455,$A1174,'Duel Log'!AA$2:AA$5455,"Draw")</f>
        <v>0</v>
      </c>
      <c r="G1174" s="13" t="n">
        <f aca="false">IFERROR(D1174/C1174,"")</f>
        <v>1</v>
      </c>
    </row>
    <row r="1175" customFormat="false" ht="15" hidden="false" customHeight="true" outlineLevel="0" collapsed="false">
      <c r="A1175" s="7" t="s">
        <v>5014</v>
      </c>
      <c r="B1175" s="7" t="s">
        <v>613</v>
      </c>
      <c r="C1175" s="7" t="n">
        <f aca="false">COUNTIF('Duel Log'!AD$2:AD$5455,$A1175)</f>
        <v>1</v>
      </c>
      <c r="D1175" s="7" t="n">
        <f aca="false">COUNTIFS('Duel Log'!AD$2:AD$5455,$A1175,'Duel Log'!AA$2:AA$5455,"Win")</f>
        <v>1</v>
      </c>
      <c r="E1175" s="7" t="n">
        <f aca="false">COUNTIFS('Duel Log'!AD$2:AD$5455,$A1175,'Duel Log'!AA$2:AA$5455,"Loss")</f>
        <v>0</v>
      </c>
      <c r="F1175" s="7" t="n">
        <f aca="false">COUNTIFS('Duel Log'!AD$2:AD$5455,$A1175,'Duel Log'!AA$2:AA$5455,"Draw")</f>
        <v>0</v>
      </c>
      <c r="G1175" s="13" t="n">
        <f aca="false">IFERROR(D1175/C1175,"")</f>
        <v>1</v>
      </c>
    </row>
    <row r="1176" customFormat="false" ht="15" hidden="false" customHeight="true" outlineLevel="0" collapsed="false">
      <c r="A1176" s="7" t="s">
        <v>3136</v>
      </c>
      <c r="B1176" s="7" t="s">
        <v>2953</v>
      </c>
      <c r="C1176" s="7" t="n">
        <f aca="false">COUNTIF('Duel Log'!AD$2:AD$5455,$A1176)</f>
        <v>1</v>
      </c>
      <c r="D1176" s="7" t="n">
        <f aca="false">COUNTIFS('Duel Log'!AD$2:AD$5455,$A1176,'Duel Log'!AA$2:AA$5455,"Win")</f>
        <v>1</v>
      </c>
      <c r="E1176" s="7" t="n">
        <f aca="false">COUNTIFS('Duel Log'!AD$2:AD$5455,$A1176,'Duel Log'!AA$2:AA$5455,"Loss")</f>
        <v>0</v>
      </c>
      <c r="F1176" s="7" t="n">
        <f aca="false">COUNTIFS('Duel Log'!AD$2:AD$5455,$A1176,'Duel Log'!AA$2:AA$5455,"Draw")</f>
        <v>0</v>
      </c>
      <c r="G1176" s="13" t="n">
        <f aca="false">IFERROR(D1176/C1176,"")</f>
        <v>1</v>
      </c>
    </row>
    <row r="1177" customFormat="false" ht="15" hidden="false" customHeight="true" outlineLevel="0" collapsed="false">
      <c r="A1177" s="7" t="s">
        <v>1444</v>
      </c>
      <c r="B1177" s="7" t="s">
        <v>1283</v>
      </c>
      <c r="C1177" s="7" t="n">
        <f aca="false">COUNTIF('Duel Log'!AD$2:AD$5455,$A1177)</f>
        <v>1</v>
      </c>
      <c r="D1177" s="7" t="n">
        <f aca="false">COUNTIFS('Duel Log'!AD$2:AD$5455,$A1177,'Duel Log'!AA$2:AA$5455,"Win")</f>
        <v>0</v>
      </c>
      <c r="E1177" s="7" t="n">
        <f aca="false">COUNTIFS('Duel Log'!AD$2:AD$5455,$A1177,'Duel Log'!AA$2:AA$5455,"Loss")</f>
        <v>1</v>
      </c>
      <c r="F1177" s="7" t="n">
        <f aca="false">COUNTIFS('Duel Log'!AD$2:AD$5455,$A1177,'Duel Log'!AA$2:AA$5455,"Draw")</f>
        <v>0</v>
      </c>
      <c r="G1177" s="13" t="n">
        <f aca="false">IFERROR(D1177/C1177,"")</f>
        <v>0</v>
      </c>
    </row>
    <row r="1178" customFormat="false" ht="15" hidden="false" customHeight="true" outlineLevel="0" collapsed="false">
      <c r="A1178" s="7" t="s">
        <v>2978</v>
      </c>
      <c r="B1178" s="7" t="s">
        <v>2953</v>
      </c>
      <c r="C1178" s="7" t="n">
        <f aca="false">COUNTIF('Duel Log'!AD$2:AD$5455,$A1178)</f>
        <v>1</v>
      </c>
      <c r="D1178" s="7" t="n">
        <f aca="false">COUNTIFS('Duel Log'!AD$2:AD$5455,$A1178,'Duel Log'!AA$2:AA$5455,"Win")</f>
        <v>0</v>
      </c>
      <c r="E1178" s="7" t="n">
        <f aca="false">COUNTIFS('Duel Log'!AD$2:AD$5455,$A1178,'Duel Log'!AA$2:AA$5455,"Loss")</f>
        <v>1</v>
      </c>
      <c r="F1178" s="7" t="n">
        <f aca="false">COUNTIFS('Duel Log'!AD$2:AD$5455,$A1178,'Duel Log'!AA$2:AA$5455,"Draw")</f>
        <v>0</v>
      </c>
      <c r="G1178" s="13" t="n">
        <f aca="false">IFERROR(D1178/C1178,"")</f>
        <v>0</v>
      </c>
    </row>
    <row r="1179" customFormat="false" ht="15" hidden="false" customHeight="true" outlineLevel="0" collapsed="false">
      <c r="A1179" s="7" t="s">
        <v>652</v>
      </c>
      <c r="B1179" s="7" t="s">
        <v>15706</v>
      </c>
      <c r="C1179" s="7" t="n">
        <f aca="false">COUNTIF('Duel Log'!AD$2:AD$5455,$A1179)</f>
        <v>7</v>
      </c>
      <c r="D1179" s="7" t="n">
        <f aca="false">COUNTIFS('Duel Log'!AD$2:AD$5455,$A1179,'Duel Log'!AA$2:AA$5455,"Win")</f>
        <v>3</v>
      </c>
      <c r="E1179" s="7" t="n">
        <f aca="false">COUNTIFS('Duel Log'!AD$2:AD$5455,$A1179,'Duel Log'!AA$2:AA$5455,"Loss")</f>
        <v>4</v>
      </c>
      <c r="F1179" s="7" t="n">
        <f aca="false">COUNTIFS('Duel Log'!AD$2:AD$5455,$A1179,'Duel Log'!AA$2:AA$5455,"Draw")</f>
        <v>0</v>
      </c>
      <c r="G1179" s="13" t="n">
        <f aca="false">IFERROR(D1179/C1179,"")</f>
        <v>0.428571428571429</v>
      </c>
    </row>
    <row r="1180" customFormat="false" ht="15" hidden="false" customHeight="true" outlineLevel="0" collapsed="false">
      <c r="A1180" s="7" t="s">
        <v>6934</v>
      </c>
      <c r="B1180" s="7" t="s">
        <v>567</v>
      </c>
      <c r="C1180" s="7" t="n">
        <f aca="false">COUNTIF('Duel Log'!AD$2:AD$5455,$A1180)</f>
        <v>1</v>
      </c>
      <c r="D1180" s="7" t="n">
        <f aca="false">COUNTIFS('Duel Log'!AD$2:AD$5455,$A1180,'Duel Log'!AA$2:AA$5455,"Win")</f>
        <v>0</v>
      </c>
      <c r="E1180" s="7" t="n">
        <f aca="false">COUNTIFS('Duel Log'!AD$2:AD$5455,$A1180,'Duel Log'!AA$2:AA$5455,"Loss")</f>
        <v>1</v>
      </c>
      <c r="F1180" s="7" t="n">
        <f aca="false">COUNTIFS('Duel Log'!AD$2:AD$5455,$A1180,'Duel Log'!AA$2:AA$5455,"Draw")</f>
        <v>0</v>
      </c>
      <c r="G1180" s="13" t="n">
        <f aca="false">IFERROR(D1180/C1180,"")</f>
        <v>0</v>
      </c>
    </row>
    <row r="1181" customFormat="false" ht="15" hidden="false" customHeight="true" outlineLevel="0" collapsed="false">
      <c r="A1181" s="7" t="s">
        <v>859</v>
      </c>
      <c r="B1181" s="7" t="s">
        <v>15707</v>
      </c>
      <c r="C1181" s="7" t="n">
        <f aca="false">COUNTIF('Duel Log'!AD$2:AD$5455,$A1181)</f>
        <v>16</v>
      </c>
      <c r="D1181" s="7" t="n">
        <f aca="false">COUNTIFS('Duel Log'!AD$2:AD$5455,$A1181,'Duel Log'!AA$2:AA$5455,"Win")</f>
        <v>7</v>
      </c>
      <c r="E1181" s="7" t="n">
        <f aca="false">COUNTIFS('Duel Log'!AD$2:AD$5455,$A1181,'Duel Log'!AA$2:AA$5455,"Loss")</f>
        <v>9</v>
      </c>
      <c r="F1181" s="7" t="n">
        <f aca="false">COUNTIFS('Duel Log'!AD$2:AD$5455,$A1181,'Duel Log'!AA$2:AA$5455,"Draw")</f>
        <v>0</v>
      </c>
      <c r="G1181" s="13" t="n">
        <f aca="false">IFERROR(D1181/C1181,"")</f>
        <v>0.4375</v>
      </c>
    </row>
    <row r="1182" customFormat="false" ht="15" hidden="false" customHeight="true" outlineLevel="0" collapsed="false">
      <c r="A1182" s="7" t="s">
        <v>745</v>
      </c>
      <c r="B1182" s="7" t="s">
        <v>15708</v>
      </c>
      <c r="C1182" s="7" t="n">
        <f aca="false">COUNTIF('Duel Log'!AD$2:AD$5455,$A1182)</f>
        <v>5</v>
      </c>
      <c r="D1182" s="7" t="n">
        <f aca="false">COUNTIFS('Duel Log'!AD$2:AD$5455,$A1182,'Duel Log'!AA$2:AA$5455,"Win")</f>
        <v>2</v>
      </c>
      <c r="E1182" s="7" t="n">
        <f aca="false">COUNTIFS('Duel Log'!AD$2:AD$5455,$A1182,'Duel Log'!AA$2:AA$5455,"Loss")</f>
        <v>3</v>
      </c>
      <c r="F1182" s="7" t="n">
        <f aca="false">COUNTIFS('Duel Log'!AD$2:AD$5455,$A1182,'Duel Log'!AA$2:AA$5455,"Draw")</f>
        <v>0</v>
      </c>
      <c r="G1182" s="13" t="n">
        <f aca="false">IFERROR(D1182/C1182,"")</f>
        <v>0.4</v>
      </c>
    </row>
    <row r="1183" customFormat="false" ht="15" hidden="false" customHeight="true" outlineLevel="0" collapsed="false">
      <c r="A1183" s="7" t="s">
        <v>6237</v>
      </c>
      <c r="B1183" s="7" t="s">
        <v>2001</v>
      </c>
      <c r="C1183" s="7" t="n">
        <f aca="false">COUNTIF('Duel Log'!AD$2:AD$5455,$A1183)</f>
        <v>1</v>
      </c>
      <c r="D1183" s="7" t="n">
        <f aca="false">COUNTIFS('Duel Log'!AD$2:AD$5455,$A1183,'Duel Log'!AA$2:AA$5455,"Win")</f>
        <v>0</v>
      </c>
      <c r="E1183" s="7" t="n">
        <f aca="false">COUNTIFS('Duel Log'!AD$2:AD$5455,$A1183,'Duel Log'!AA$2:AA$5455,"Loss")</f>
        <v>1</v>
      </c>
      <c r="F1183" s="7" t="n">
        <f aca="false">COUNTIFS('Duel Log'!AD$2:AD$5455,$A1183,'Duel Log'!AA$2:AA$5455,"Draw")</f>
        <v>0</v>
      </c>
      <c r="G1183" s="13" t="n">
        <f aca="false">IFERROR(D1183/C1183,"")</f>
        <v>0</v>
      </c>
    </row>
    <row r="1184" customFormat="false" ht="15" hidden="false" customHeight="true" outlineLevel="0" collapsed="false">
      <c r="A1184" s="7" t="s">
        <v>236</v>
      </c>
      <c r="B1184" s="7" t="s">
        <v>15709</v>
      </c>
      <c r="C1184" s="7" t="n">
        <f aca="false">COUNTIF('Duel Log'!AD$2:AD$5455,$A1184)</f>
        <v>17</v>
      </c>
      <c r="D1184" s="7" t="n">
        <f aca="false">COUNTIFS('Duel Log'!AD$2:AD$5455,$A1184,'Duel Log'!AA$2:AA$5455,"Win")</f>
        <v>11</v>
      </c>
      <c r="E1184" s="7" t="n">
        <f aca="false">COUNTIFS('Duel Log'!AD$2:AD$5455,$A1184,'Duel Log'!AA$2:AA$5455,"Loss")</f>
        <v>6</v>
      </c>
      <c r="F1184" s="7" t="n">
        <f aca="false">COUNTIFS('Duel Log'!AD$2:AD$5455,$A1184,'Duel Log'!AA$2:AA$5455,"Draw")</f>
        <v>0</v>
      </c>
      <c r="G1184" s="13" t="n">
        <f aca="false">IFERROR(D1184/C1184,"")</f>
        <v>0.647058823529412</v>
      </c>
    </row>
    <row r="1185" customFormat="false" ht="15" hidden="false" customHeight="true" outlineLevel="0" collapsed="false">
      <c r="A1185" s="7" t="s">
        <v>415</v>
      </c>
      <c r="B1185" s="7" t="s">
        <v>15710</v>
      </c>
      <c r="C1185" s="7" t="n">
        <f aca="false">COUNTIF('Duel Log'!AD$2:AD$5455,$A1185)</f>
        <v>35</v>
      </c>
      <c r="D1185" s="7" t="n">
        <f aca="false">COUNTIFS('Duel Log'!AD$2:AD$5455,$A1185,'Duel Log'!AA$2:AA$5455,"Win")</f>
        <v>14</v>
      </c>
      <c r="E1185" s="7" t="n">
        <f aca="false">COUNTIFS('Duel Log'!AD$2:AD$5455,$A1185,'Duel Log'!AA$2:AA$5455,"Loss")</f>
        <v>21</v>
      </c>
      <c r="F1185" s="7" t="n">
        <f aca="false">COUNTIFS('Duel Log'!AD$2:AD$5455,$A1185,'Duel Log'!AA$2:AA$5455,"Draw")</f>
        <v>0</v>
      </c>
      <c r="G1185" s="13" t="n">
        <f aca="false">IFERROR(D1185/C1185,"")</f>
        <v>0.4</v>
      </c>
    </row>
    <row r="1186" customFormat="false" ht="15" hidden="false" customHeight="true" outlineLevel="0" collapsed="false">
      <c r="A1186" s="7" t="s">
        <v>565</v>
      </c>
      <c r="B1186" s="8" t="s">
        <v>558</v>
      </c>
      <c r="C1186" s="7" t="n">
        <f aca="false">COUNTIF('Duel Log'!AD$2:AD$5455,$A1186)</f>
        <v>1</v>
      </c>
      <c r="D1186" s="7" t="n">
        <f aca="false">COUNTIFS('Duel Log'!AD$2:AD$5455,$A1186,'Duel Log'!AA$2:AA$5455,"Win")</f>
        <v>1</v>
      </c>
      <c r="E1186" s="7" t="n">
        <f aca="false">COUNTIFS('Duel Log'!AD$2:AD$5455,$A1186,'Duel Log'!AA$2:AA$5455,"Loss")</f>
        <v>0</v>
      </c>
      <c r="F1186" s="7" t="n">
        <f aca="false">COUNTIFS('Duel Log'!AD$2:AD$5455,$A1186,'Duel Log'!AA$2:AA$5455,"Draw")</f>
        <v>0</v>
      </c>
      <c r="G1186" s="13" t="n">
        <f aca="false">IFERROR(D1186/C1186,"")</f>
        <v>1</v>
      </c>
    </row>
    <row r="1187" customFormat="false" ht="15" hidden="false" customHeight="true" outlineLevel="0" collapsed="false">
      <c r="A1187" s="7" t="s">
        <v>3044</v>
      </c>
      <c r="B1187" s="7" t="s">
        <v>2953</v>
      </c>
      <c r="C1187" s="7" t="n">
        <f aca="false">COUNTIF('Duel Log'!AD$2:AD$5455,$A1187)</f>
        <v>1</v>
      </c>
      <c r="D1187" s="7" t="n">
        <f aca="false">COUNTIFS('Duel Log'!AD$2:AD$5455,$A1187,'Duel Log'!AA$2:AA$5455,"Win")</f>
        <v>1</v>
      </c>
      <c r="E1187" s="7" t="n">
        <f aca="false">COUNTIFS('Duel Log'!AD$2:AD$5455,$A1187,'Duel Log'!AA$2:AA$5455,"Loss")</f>
        <v>0</v>
      </c>
      <c r="F1187" s="7" t="n">
        <f aca="false">COUNTIFS('Duel Log'!AD$2:AD$5455,$A1187,'Duel Log'!AA$2:AA$5455,"Draw")</f>
        <v>0</v>
      </c>
      <c r="G1187" s="13" t="n">
        <f aca="false">IFERROR(D1187/C1187,"")</f>
        <v>1</v>
      </c>
    </row>
    <row r="1188" customFormat="false" ht="15" hidden="false" customHeight="true" outlineLevel="0" collapsed="false">
      <c r="A1188" s="7" t="s">
        <v>3868</v>
      </c>
      <c r="B1188" s="7" t="s">
        <v>523</v>
      </c>
      <c r="C1188" s="7" t="n">
        <f aca="false">COUNTIF('Duel Log'!AD$2:AD$5455,$A1188)</f>
        <v>1</v>
      </c>
      <c r="D1188" s="7" t="n">
        <f aca="false">COUNTIFS('Duel Log'!AD$2:AD$5455,$A1188,'Duel Log'!AA$2:AA$5455,"Win")</f>
        <v>0</v>
      </c>
      <c r="E1188" s="7" t="n">
        <f aca="false">COUNTIFS('Duel Log'!AD$2:AD$5455,$A1188,'Duel Log'!AA$2:AA$5455,"Loss")</f>
        <v>1</v>
      </c>
      <c r="F1188" s="7" t="n">
        <f aca="false">COUNTIFS('Duel Log'!AD$2:AD$5455,$A1188,'Duel Log'!AA$2:AA$5455,"Draw")</f>
        <v>0</v>
      </c>
      <c r="G1188" s="13" t="n">
        <f aca="false">IFERROR(D1188/C1188,"")</f>
        <v>0</v>
      </c>
    </row>
    <row r="1189" customFormat="false" ht="15" hidden="false" customHeight="true" outlineLevel="0" collapsed="false">
      <c r="A1189" s="7" t="s">
        <v>8085</v>
      </c>
      <c r="B1189" s="8" t="s">
        <v>761</v>
      </c>
      <c r="C1189" s="7" t="n">
        <f aca="false">COUNTIF('Duel Log'!AD$2:AD$5455,$A1189)</f>
        <v>1</v>
      </c>
      <c r="D1189" s="7" t="n">
        <f aca="false">COUNTIFS('Duel Log'!AD$2:AD$5455,$A1189,'Duel Log'!AA$2:AA$5455,"Win")</f>
        <v>0</v>
      </c>
      <c r="E1189" s="7" t="n">
        <f aca="false">COUNTIFS('Duel Log'!AD$2:AD$5455,$A1189,'Duel Log'!AA$2:AA$5455,"Loss")</f>
        <v>1</v>
      </c>
      <c r="F1189" s="7" t="n">
        <f aca="false">COUNTIFS('Duel Log'!AD$2:AD$5455,$A1189,'Duel Log'!AA$2:AA$5455,"Draw")</f>
        <v>0</v>
      </c>
      <c r="G1189" s="13" t="n">
        <f aca="false">IFERROR(D1189/C1189,"")</f>
        <v>0</v>
      </c>
    </row>
    <row r="1190" customFormat="false" ht="15" hidden="false" customHeight="true" outlineLevel="0" collapsed="false">
      <c r="A1190" s="7" t="s">
        <v>5980</v>
      </c>
      <c r="B1190" s="7" t="s">
        <v>343</v>
      </c>
      <c r="C1190" s="7" t="n">
        <f aca="false">COUNTIF('Duel Log'!AD$2:AD$5455,$A1190)</f>
        <v>1</v>
      </c>
      <c r="D1190" s="7" t="n">
        <f aca="false">COUNTIFS('Duel Log'!AD$2:AD$5455,$A1190,'Duel Log'!AA$2:AA$5455,"Win")</f>
        <v>0</v>
      </c>
      <c r="E1190" s="7" t="n">
        <f aca="false">COUNTIFS('Duel Log'!AD$2:AD$5455,$A1190,'Duel Log'!AA$2:AA$5455,"Loss")</f>
        <v>1</v>
      </c>
      <c r="F1190" s="7" t="n">
        <f aca="false">COUNTIFS('Duel Log'!AD$2:AD$5455,$A1190,'Duel Log'!AA$2:AA$5455,"Draw")</f>
        <v>0</v>
      </c>
      <c r="G1190" s="13" t="n">
        <f aca="false">IFERROR(D1190/C1190,"")</f>
        <v>0</v>
      </c>
    </row>
    <row r="1191" customFormat="false" ht="15" hidden="false" customHeight="true" outlineLevel="0" collapsed="false">
      <c r="A1191" s="7" t="s">
        <v>2779</v>
      </c>
      <c r="B1191" s="7" t="s">
        <v>343</v>
      </c>
      <c r="C1191" s="7" t="n">
        <f aca="false">COUNTIF('Duel Log'!AD$2:AD$5455,$A1191)</f>
        <v>1</v>
      </c>
      <c r="D1191" s="7" t="n">
        <f aca="false">COUNTIFS('Duel Log'!AD$2:AD$5455,$A1191,'Duel Log'!AA$2:AA$5455,"Win")</f>
        <v>0</v>
      </c>
      <c r="E1191" s="7" t="n">
        <f aca="false">COUNTIFS('Duel Log'!AD$2:AD$5455,$A1191,'Duel Log'!AA$2:AA$5455,"Loss")</f>
        <v>1</v>
      </c>
      <c r="F1191" s="7" t="n">
        <f aca="false">COUNTIFS('Duel Log'!AD$2:AD$5455,$A1191,'Duel Log'!AA$2:AA$5455,"Draw")</f>
        <v>0</v>
      </c>
      <c r="G1191" s="13" t="n">
        <f aca="false">IFERROR(D1191/C1191,"")</f>
        <v>0</v>
      </c>
    </row>
    <row r="1192" customFormat="false" ht="15" hidden="false" customHeight="true" outlineLevel="0" collapsed="false">
      <c r="A1192" s="7" t="s">
        <v>1028</v>
      </c>
      <c r="B1192" s="7" t="s">
        <v>15711</v>
      </c>
      <c r="C1192" s="7" t="n">
        <f aca="false">COUNTIF('Duel Log'!AD$2:AD$5455,$A1192)</f>
        <v>2</v>
      </c>
      <c r="D1192" s="7" t="n">
        <f aca="false">COUNTIFS('Duel Log'!AD$2:AD$5455,$A1192,'Duel Log'!AA$2:AA$5455,"Win")</f>
        <v>1</v>
      </c>
      <c r="E1192" s="7" t="n">
        <f aca="false">COUNTIFS('Duel Log'!AD$2:AD$5455,$A1192,'Duel Log'!AA$2:AA$5455,"Loss")</f>
        <v>1</v>
      </c>
      <c r="F1192" s="7" t="n">
        <f aca="false">COUNTIFS('Duel Log'!AD$2:AD$5455,$A1192,'Duel Log'!AA$2:AA$5455,"Draw")</f>
        <v>0</v>
      </c>
      <c r="G1192" s="13" t="n">
        <f aca="false">IFERROR(D1192/C1192,"")</f>
        <v>0.5</v>
      </c>
    </row>
    <row r="1193" customFormat="false" ht="15" hidden="false" customHeight="true" outlineLevel="0" collapsed="false">
      <c r="A1193" s="7" t="s">
        <v>706</v>
      </c>
      <c r="B1193" s="7" t="s">
        <v>611</v>
      </c>
      <c r="C1193" s="7" t="n">
        <f aca="false">COUNTIF('Duel Log'!AD$2:AD$5455,$A1193)</f>
        <v>1</v>
      </c>
      <c r="D1193" s="7" t="n">
        <f aca="false">COUNTIFS('Duel Log'!AD$2:AD$5455,$A1193,'Duel Log'!AA$2:AA$5455,"Win")</f>
        <v>1</v>
      </c>
      <c r="E1193" s="7" t="n">
        <f aca="false">COUNTIFS('Duel Log'!AD$2:AD$5455,$A1193,'Duel Log'!AA$2:AA$5455,"Loss")</f>
        <v>0</v>
      </c>
      <c r="F1193" s="7" t="n">
        <f aca="false">COUNTIFS('Duel Log'!AD$2:AD$5455,$A1193,'Duel Log'!AA$2:AA$5455,"Draw")</f>
        <v>0</v>
      </c>
      <c r="G1193" s="13" t="n">
        <f aca="false">IFERROR(D1193/C1193,"")</f>
        <v>1</v>
      </c>
    </row>
    <row r="1194" customFormat="false" ht="15" hidden="false" customHeight="true" outlineLevel="0" collapsed="false">
      <c r="A1194" s="7" t="s">
        <v>8056</v>
      </c>
      <c r="B1194" s="7" t="s">
        <v>753</v>
      </c>
      <c r="C1194" s="7" t="n">
        <f aca="false">COUNTIF('Duel Log'!AD$2:AD$5455,$A1194)</f>
        <v>1</v>
      </c>
      <c r="D1194" s="7" t="n">
        <f aca="false">COUNTIFS('Duel Log'!AD$2:AD$5455,$A1194,'Duel Log'!AA$2:AA$5455,"Win")</f>
        <v>1</v>
      </c>
      <c r="E1194" s="7" t="n">
        <f aca="false">COUNTIFS('Duel Log'!AD$2:AD$5455,$A1194,'Duel Log'!AA$2:AA$5455,"Loss")</f>
        <v>0</v>
      </c>
      <c r="F1194" s="7" t="n">
        <f aca="false">COUNTIFS('Duel Log'!AD$2:AD$5455,$A1194,'Duel Log'!AA$2:AA$5455,"Draw")</f>
        <v>0</v>
      </c>
      <c r="G1194" s="13" t="n">
        <f aca="false">IFERROR(D1194/C1194,"")</f>
        <v>1</v>
      </c>
    </row>
    <row r="1195" customFormat="false" ht="15" hidden="false" customHeight="true" outlineLevel="0" collapsed="false">
      <c r="A1195" s="7" t="s">
        <v>1955</v>
      </c>
      <c r="B1195" s="7" t="s">
        <v>547</v>
      </c>
      <c r="C1195" s="7" t="n">
        <f aca="false">COUNTIF('Duel Log'!AD$2:AD$5455,$A1195)</f>
        <v>1</v>
      </c>
      <c r="D1195" s="7" t="n">
        <f aca="false">COUNTIFS('Duel Log'!AD$2:AD$5455,$A1195,'Duel Log'!AA$2:AA$5455,"Win")</f>
        <v>0</v>
      </c>
      <c r="E1195" s="7" t="n">
        <f aca="false">COUNTIFS('Duel Log'!AD$2:AD$5455,$A1195,'Duel Log'!AA$2:AA$5455,"Loss")</f>
        <v>1</v>
      </c>
      <c r="F1195" s="7" t="n">
        <f aca="false">COUNTIFS('Duel Log'!AD$2:AD$5455,$A1195,'Duel Log'!AA$2:AA$5455,"Draw")</f>
        <v>0</v>
      </c>
      <c r="G1195" s="13" t="n">
        <f aca="false">IFERROR(D1195/C1195,"")</f>
        <v>0</v>
      </c>
    </row>
    <row r="1196" customFormat="false" ht="15" hidden="false" customHeight="true" outlineLevel="0" collapsed="false">
      <c r="A1196" s="7" t="s">
        <v>3263</v>
      </c>
      <c r="B1196" s="7" t="s">
        <v>1213</v>
      </c>
      <c r="C1196" s="7" t="n">
        <f aca="false">COUNTIF('Duel Log'!AD$2:AD$5455,$A1196)</f>
        <v>1</v>
      </c>
      <c r="D1196" s="7" t="n">
        <f aca="false">COUNTIFS('Duel Log'!AD$2:AD$5455,$A1196,'Duel Log'!AA$2:AA$5455,"Win")</f>
        <v>1</v>
      </c>
      <c r="E1196" s="7" t="n">
        <f aca="false">COUNTIFS('Duel Log'!AD$2:AD$5455,$A1196,'Duel Log'!AA$2:AA$5455,"Loss")</f>
        <v>0</v>
      </c>
      <c r="F1196" s="7" t="n">
        <f aca="false">COUNTIFS('Duel Log'!AD$2:AD$5455,$A1196,'Duel Log'!AA$2:AA$5455,"Draw")</f>
        <v>0</v>
      </c>
      <c r="G1196" s="13" t="n">
        <f aca="false">IFERROR(D1196/C1196,"")</f>
        <v>1</v>
      </c>
    </row>
    <row r="1197" customFormat="false" ht="15" hidden="false" customHeight="true" outlineLevel="0" collapsed="false">
      <c r="A1197" s="7" t="s">
        <v>8389</v>
      </c>
      <c r="B1197" s="7" t="s">
        <v>6073</v>
      </c>
      <c r="C1197" s="7" t="n">
        <f aca="false">COUNTIF('Duel Log'!AD$2:AD$5455,$A1197)</f>
        <v>1</v>
      </c>
      <c r="D1197" s="7" t="n">
        <f aca="false">COUNTIFS('Duel Log'!AD$2:AD$5455,$A1197,'Duel Log'!AA$2:AA$5455,"Win")</f>
        <v>1</v>
      </c>
      <c r="E1197" s="7" t="n">
        <f aca="false">COUNTIFS('Duel Log'!AD$2:AD$5455,$A1197,'Duel Log'!AA$2:AA$5455,"Loss")</f>
        <v>0</v>
      </c>
      <c r="F1197" s="7" t="n">
        <f aca="false">COUNTIFS('Duel Log'!AD$2:AD$5455,$A1197,'Duel Log'!AA$2:AA$5455,"Draw")</f>
        <v>0</v>
      </c>
      <c r="G1197" s="13" t="n">
        <f aca="false">IFERROR(D1197/C1197,"")</f>
        <v>1</v>
      </c>
    </row>
    <row r="1198" customFormat="false" ht="15" hidden="false" customHeight="true" outlineLevel="0" collapsed="false">
      <c r="A1198" s="7" t="s">
        <v>7304</v>
      </c>
      <c r="B1198" s="7" t="s">
        <v>343</v>
      </c>
      <c r="C1198" s="7" t="n">
        <f aca="false">COUNTIF('Duel Log'!AD$2:AD$5455,$A1198)</f>
        <v>1</v>
      </c>
      <c r="D1198" s="7" t="n">
        <f aca="false">COUNTIFS('Duel Log'!AD$2:AD$5455,$A1198,'Duel Log'!AA$2:AA$5455,"Win")</f>
        <v>0</v>
      </c>
      <c r="E1198" s="7" t="n">
        <f aca="false">COUNTIFS('Duel Log'!AD$2:AD$5455,$A1198,'Duel Log'!AA$2:AA$5455,"Loss")</f>
        <v>1</v>
      </c>
      <c r="F1198" s="7" t="n">
        <f aca="false">COUNTIFS('Duel Log'!AD$2:AD$5455,$A1198,'Duel Log'!AA$2:AA$5455,"Draw")</f>
        <v>0</v>
      </c>
      <c r="G1198" s="13" t="n">
        <f aca="false">IFERROR(D1198/C1198,"")</f>
        <v>0</v>
      </c>
    </row>
    <row r="1199" customFormat="false" ht="15" hidden="false" customHeight="true" outlineLevel="0" collapsed="false">
      <c r="A1199" s="7" t="s">
        <v>2356</v>
      </c>
      <c r="B1199" s="7" t="s">
        <v>2328</v>
      </c>
      <c r="C1199" s="7" t="n">
        <f aca="false">COUNTIF('Duel Log'!AD$2:AD$5455,$A1199)</f>
        <v>1</v>
      </c>
      <c r="D1199" s="7" t="n">
        <f aca="false">COUNTIFS('Duel Log'!AD$2:AD$5455,$A1199,'Duel Log'!AA$2:AA$5455,"Win")</f>
        <v>0</v>
      </c>
      <c r="E1199" s="7" t="n">
        <f aca="false">COUNTIFS('Duel Log'!AD$2:AD$5455,$A1199,'Duel Log'!AA$2:AA$5455,"Loss")</f>
        <v>1</v>
      </c>
      <c r="F1199" s="7" t="n">
        <f aca="false">COUNTIFS('Duel Log'!AD$2:AD$5455,$A1199,'Duel Log'!AA$2:AA$5455,"Draw")</f>
        <v>0</v>
      </c>
      <c r="G1199" s="13" t="n">
        <f aca="false">IFERROR(D1199/C1199,"")</f>
        <v>0</v>
      </c>
    </row>
    <row r="1200" customFormat="false" ht="15" hidden="false" customHeight="true" outlineLevel="0" collapsed="false">
      <c r="A1200" s="7" t="s">
        <v>4123</v>
      </c>
      <c r="B1200" s="7" t="s">
        <v>356</v>
      </c>
      <c r="C1200" s="7" t="n">
        <f aca="false">COUNTIF('Duel Log'!AD$2:AD$5455,$A1200)</f>
        <v>1</v>
      </c>
      <c r="D1200" s="7" t="n">
        <f aca="false">COUNTIFS('Duel Log'!AD$2:AD$5455,$A1200,'Duel Log'!AA$2:AA$5455,"Win")</f>
        <v>0</v>
      </c>
      <c r="E1200" s="7" t="n">
        <f aca="false">COUNTIFS('Duel Log'!AD$2:AD$5455,$A1200,'Duel Log'!AA$2:AA$5455,"Loss")</f>
        <v>1</v>
      </c>
      <c r="F1200" s="7" t="n">
        <f aca="false">COUNTIFS('Duel Log'!AD$2:AD$5455,$A1200,'Duel Log'!AA$2:AA$5455,"Draw")</f>
        <v>0</v>
      </c>
      <c r="G1200" s="13" t="n">
        <f aca="false">IFERROR(D1200/C1200,"")</f>
        <v>0</v>
      </c>
    </row>
    <row r="1201" customFormat="false" ht="15" hidden="false" customHeight="true" outlineLevel="0" collapsed="false">
      <c r="A1201" s="7" t="s">
        <v>1327</v>
      </c>
      <c r="B1201" s="7" t="s">
        <v>547</v>
      </c>
      <c r="C1201" s="7" t="n">
        <f aca="false">COUNTIF('Duel Log'!AD$2:AD$5455,$A1201)</f>
        <v>1</v>
      </c>
      <c r="D1201" s="7" t="n">
        <f aca="false">COUNTIFS('Duel Log'!AD$2:AD$5455,$A1201,'Duel Log'!AA$2:AA$5455,"Win")</f>
        <v>0</v>
      </c>
      <c r="E1201" s="7" t="n">
        <f aca="false">COUNTIFS('Duel Log'!AD$2:AD$5455,$A1201,'Duel Log'!AA$2:AA$5455,"Loss")</f>
        <v>1</v>
      </c>
      <c r="F1201" s="7" t="n">
        <f aca="false">COUNTIFS('Duel Log'!AD$2:AD$5455,$A1201,'Duel Log'!AA$2:AA$5455,"Draw")</f>
        <v>0</v>
      </c>
      <c r="G1201" s="13" t="n">
        <f aca="false">IFERROR(D1201/C1201,"")</f>
        <v>0</v>
      </c>
    </row>
    <row r="1202" customFormat="false" ht="15" hidden="false" customHeight="true" outlineLevel="0" collapsed="false">
      <c r="A1202" s="7" t="s">
        <v>4832</v>
      </c>
      <c r="B1202" s="7" t="s">
        <v>2158</v>
      </c>
      <c r="C1202" s="7" t="n">
        <f aca="false">COUNTIF('Duel Log'!AD$2:AD$5455,$A1202)</f>
        <v>2</v>
      </c>
      <c r="D1202" s="7" t="n">
        <f aca="false">COUNTIFS('Duel Log'!AD$2:AD$5455,$A1202,'Duel Log'!AA$2:AA$5455,"Win")</f>
        <v>1</v>
      </c>
      <c r="E1202" s="7" t="n">
        <f aca="false">COUNTIFS('Duel Log'!AD$2:AD$5455,$A1202,'Duel Log'!AA$2:AA$5455,"Loss")</f>
        <v>1</v>
      </c>
      <c r="F1202" s="7" t="n">
        <f aca="false">COUNTIFS('Duel Log'!AD$2:AD$5455,$A1202,'Duel Log'!AA$2:AA$5455,"Draw")</f>
        <v>0</v>
      </c>
      <c r="G1202" s="13" t="n">
        <f aca="false">IFERROR(D1202/C1202,"")</f>
        <v>0.5</v>
      </c>
    </row>
    <row r="1203" customFormat="false" ht="15" hidden="false" customHeight="true" outlineLevel="0" collapsed="false">
      <c r="A1203" s="7" t="s">
        <v>4777</v>
      </c>
      <c r="B1203" s="7" t="s">
        <v>2158</v>
      </c>
      <c r="C1203" s="7" t="n">
        <f aca="false">COUNTIF('Duel Log'!AD$2:AD$5455,$A1203)</f>
        <v>1</v>
      </c>
      <c r="D1203" s="7" t="n">
        <f aca="false">COUNTIFS('Duel Log'!AD$2:AD$5455,$A1203,'Duel Log'!AA$2:AA$5455,"Win")</f>
        <v>0</v>
      </c>
      <c r="E1203" s="7" t="n">
        <f aca="false">COUNTIFS('Duel Log'!AD$2:AD$5455,$A1203,'Duel Log'!AA$2:AA$5455,"Loss")</f>
        <v>1</v>
      </c>
      <c r="F1203" s="7" t="n">
        <f aca="false">COUNTIFS('Duel Log'!AD$2:AD$5455,$A1203,'Duel Log'!AA$2:AA$5455,"Draw")</f>
        <v>0</v>
      </c>
      <c r="G1203" s="13" t="n">
        <f aca="false">IFERROR(D1203/C1203,"")</f>
        <v>0</v>
      </c>
    </row>
    <row r="1204" customFormat="false" ht="15" hidden="false" customHeight="true" outlineLevel="0" collapsed="false">
      <c r="A1204" s="7" t="s">
        <v>6806</v>
      </c>
      <c r="B1204" s="7" t="s">
        <v>567</v>
      </c>
      <c r="C1204" s="7" t="n">
        <f aca="false">COUNTIF('Duel Log'!AD$2:AD$5455,$A1204)</f>
        <v>1</v>
      </c>
      <c r="D1204" s="7" t="n">
        <f aca="false">COUNTIFS('Duel Log'!AD$2:AD$5455,$A1204,'Duel Log'!AA$2:AA$5455,"Win")</f>
        <v>0</v>
      </c>
      <c r="E1204" s="7" t="n">
        <f aca="false">COUNTIFS('Duel Log'!AD$2:AD$5455,$A1204,'Duel Log'!AA$2:AA$5455,"Loss")</f>
        <v>1</v>
      </c>
      <c r="F1204" s="7" t="n">
        <f aca="false">COUNTIFS('Duel Log'!AD$2:AD$5455,$A1204,'Duel Log'!AA$2:AA$5455,"Draw")</f>
        <v>0</v>
      </c>
      <c r="G1204" s="13" t="n">
        <f aca="false">IFERROR(D1204/C1204,"")</f>
        <v>0</v>
      </c>
    </row>
    <row r="1205" customFormat="false" ht="15" hidden="false" customHeight="true" outlineLevel="0" collapsed="false">
      <c r="A1205" s="7" t="s">
        <v>6373</v>
      </c>
      <c r="B1205" s="7" t="s">
        <v>1066</v>
      </c>
      <c r="C1205" s="7" t="n">
        <f aca="false">COUNTIF('Duel Log'!AD$2:AD$5455,$A1205)</f>
        <v>1</v>
      </c>
      <c r="D1205" s="7" t="n">
        <f aca="false">COUNTIFS('Duel Log'!AD$2:AD$5455,$A1205,'Duel Log'!AA$2:AA$5455,"Win")</f>
        <v>0</v>
      </c>
      <c r="E1205" s="7" t="n">
        <f aca="false">COUNTIFS('Duel Log'!AD$2:AD$5455,$A1205,'Duel Log'!AA$2:AA$5455,"Loss")</f>
        <v>1</v>
      </c>
      <c r="F1205" s="7" t="n">
        <f aca="false">COUNTIFS('Duel Log'!AD$2:AD$5455,$A1205,'Duel Log'!AA$2:AA$5455,"Draw")</f>
        <v>0</v>
      </c>
      <c r="G1205" s="13" t="n">
        <f aca="false">IFERROR(D1205/C1205,"")</f>
        <v>0</v>
      </c>
    </row>
    <row r="1206" customFormat="false" ht="15" hidden="false" customHeight="true" outlineLevel="0" collapsed="false">
      <c r="A1206" s="7" t="s">
        <v>7705</v>
      </c>
      <c r="B1206" s="8" t="s">
        <v>264</v>
      </c>
      <c r="C1206" s="7" t="n">
        <f aca="false">COUNTIF('Duel Log'!AD$2:AD$5455,$A1206)</f>
        <v>1</v>
      </c>
      <c r="D1206" s="7" t="n">
        <f aca="false">COUNTIFS('Duel Log'!AD$2:AD$5455,$A1206,'Duel Log'!AA$2:AA$5455,"Win")</f>
        <v>0</v>
      </c>
      <c r="E1206" s="7" t="n">
        <f aca="false">COUNTIFS('Duel Log'!AD$2:AD$5455,$A1206,'Duel Log'!AA$2:AA$5455,"Loss")</f>
        <v>1</v>
      </c>
      <c r="F1206" s="7" t="n">
        <f aca="false">COUNTIFS('Duel Log'!AD$2:AD$5455,$A1206,'Duel Log'!AA$2:AA$5455,"Draw")</f>
        <v>0</v>
      </c>
      <c r="G1206" s="13" t="n">
        <f aca="false">IFERROR(D1206/C1206,"")</f>
        <v>0</v>
      </c>
    </row>
    <row r="1207" customFormat="false" ht="15" hidden="false" customHeight="true" outlineLevel="0" collapsed="false">
      <c r="A1207" s="7" t="s">
        <v>6025</v>
      </c>
      <c r="B1207" s="7" t="s">
        <v>1010</v>
      </c>
      <c r="C1207" s="7" t="n">
        <f aca="false">COUNTIF('Duel Log'!AD$2:AD$5455,$A1207)</f>
        <v>1</v>
      </c>
      <c r="D1207" s="7" t="n">
        <f aca="false">COUNTIFS('Duel Log'!AD$2:AD$5455,$A1207,'Duel Log'!AA$2:AA$5455,"Win")</f>
        <v>1</v>
      </c>
      <c r="E1207" s="7" t="n">
        <f aca="false">COUNTIFS('Duel Log'!AD$2:AD$5455,$A1207,'Duel Log'!AA$2:AA$5455,"Loss")</f>
        <v>0</v>
      </c>
      <c r="F1207" s="7" t="n">
        <f aca="false">COUNTIFS('Duel Log'!AD$2:AD$5455,$A1207,'Duel Log'!AA$2:AA$5455,"Draw")</f>
        <v>0</v>
      </c>
      <c r="G1207" s="13" t="n">
        <f aca="false">IFERROR(D1207/C1207,"")</f>
        <v>1</v>
      </c>
    </row>
    <row r="1208" customFormat="false" ht="15" hidden="false" customHeight="true" outlineLevel="0" collapsed="false">
      <c r="A1208" s="7" t="s">
        <v>9411</v>
      </c>
      <c r="B1208" s="8" t="s">
        <v>3690</v>
      </c>
      <c r="C1208" s="7" t="n">
        <f aca="false">COUNTIF('Duel Log'!AD$2:AD$5455,$A1208)</f>
        <v>1</v>
      </c>
      <c r="D1208" s="7" t="n">
        <f aca="false">COUNTIFS('Duel Log'!AD$2:AD$5455,$A1208,'Duel Log'!AA$2:AA$5455,"Win")</f>
        <v>1</v>
      </c>
      <c r="E1208" s="7" t="n">
        <f aca="false">COUNTIFS('Duel Log'!AD$2:AD$5455,$A1208,'Duel Log'!AA$2:AA$5455,"Loss")</f>
        <v>0</v>
      </c>
      <c r="F1208" s="7" t="n">
        <f aca="false">COUNTIFS('Duel Log'!AD$2:AD$5455,$A1208,'Duel Log'!AA$2:AA$5455,"Draw")</f>
        <v>0</v>
      </c>
      <c r="G1208" s="13" t="n">
        <f aca="false">IFERROR(D1208/C1208,"")</f>
        <v>1</v>
      </c>
    </row>
    <row r="1209" customFormat="false" ht="15" hidden="false" customHeight="true" outlineLevel="0" collapsed="false">
      <c r="A1209" s="7" t="s">
        <v>2894</v>
      </c>
      <c r="B1209" s="7" t="s">
        <v>2629</v>
      </c>
      <c r="C1209" s="7" t="n">
        <f aca="false">COUNTIF('Duel Log'!AD$2:AD$5455,$A1209)</f>
        <v>1</v>
      </c>
      <c r="D1209" s="7" t="n">
        <f aca="false">COUNTIFS('Duel Log'!AD$2:AD$5455,$A1209,'Duel Log'!AA$2:AA$5455,"Win")</f>
        <v>1</v>
      </c>
      <c r="E1209" s="7" t="n">
        <f aca="false">COUNTIFS('Duel Log'!AD$2:AD$5455,$A1209,'Duel Log'!AA$2:AA$5455,"Loss")</f>
        <v>0</v>
      </c>
      <c r="F1209" s="7" t="n">
        <f aca="false">COUNTIFS('Duel Log'!AD$2:AD$5455,$A1209,'Duel Log'!AA$2:AA$5455,"Draw")</f>
        <v>0</v>
      </c>
      <c r="G1209" s="13" t="n">
        <f aca="false">IFERROR(D1209/C1209,"")</f>
        <v>1</v>
      </c>
    </row>
    <row r="1210" customFormat="false" ht="15" hidden="false" customHeight="true" outlineLevel="0" collapsed="false">
      <c r="A1210" s="7" t="s">
        <v>9028</v>
      </c>
      <c r="B1210" s="8" t="s">
        <v>7619</v>
      </c>
      <c r="C1210" s="7" t="n">
        <f aca="false">COUNTIF('Duel Log'!AD$2:AD$5455,$A1210)</f>
        <v>1</v>
      </c>
      <c r="D1210" s="7" t="n">
        <f aca="false">COUNTIFS('Duel Log'!AD$2:AD$5455,$A1210,'Duel Log'!AA$2:AA$5455,"Win")</f>
        <v>1</v>
      </c>
      <c r="E1210" s="7" t="n">
        <f aca="false">COUNTIFS('Duel Log'!AD$2:AD$5455,$A1210,'Duel Log'!AA$2:AA$5455,"Loss")</f>
        <v>0</v>
      </c>
      <c r="F1210" s="7" t="n">
        <f aca="false">COUNTIFS('Duel Log'!AD$2:AD$5455,$A1210,'Duel Log'!AA$2:AA$5455,"Draw")</f>
        <v>0</v>
      </c>
      <c r="G1210" s="13" t="n">
        <f aca="false">IFERROR(D1210/C1210,"")</f>
        <v>1</v>
      </c>
    </row>
    <row r="1211" customFormat="false" ht="15" hidden="false" customHeight="true" outlineLevel="0" collapsed="false">
      <c r="A1211" s="7" t="s">
        <v>221</v>
      </c>
      <c r="B1211" s="7" t="s">
        <v>212</v>
      </c>
      <c r="C1211" s="7" t="n">
        <f aca="false">COUNTIF('Duel Log'!AD$2:AD$5455,$A1211)</f>
        <v>1</v>
      </c>
      <c r="D1211" s="7" t="n">
        <f aca="false">COUNTIFS('Duel Log'!AD$2:AD$5455,$A1211,'Duel Log'!AA$2:AA$5455,"Win")</f>
        <v>1</v>
      </c>
      <c r="E1211" s="7" t="n">
        <f aca="false">COUNTIFS('Duel Log'!AD$2:AD$5455,$A1211,'Duel Log'!AA$2:AA$5455,"Loss")</f>
        <v>0</v>
      </c>
      <c r="F1211" s="7" t="n">
        <f aca="false">COUNTIFS('Duel Log'!AD$2:AD$5455,$A1211,'Duel Log'!AA$2:AA$5455,"Draw")</f>
        <v>0</v>
      </c>
      <c r="G1211" s="13" t="n">
        <f aca="false">IFERROR(D1211/C1211,"")</f>
        <v>1</v>
      </c>
    </row>
    <row r="1212" customFormat="false" ht="15" hidden="false" customHeight="true" outlineLevel="0" collapsed="false">
      <c r="A1212" s="7" t="s">
        <v>556</v>
      </c>
      <c r="B1212" s="7" t="s">
        <v>547</v>
      </c>
      <c r="C1212" s="7" t="n">
        <f aca="false">COUNTIF('Duel Log'!AD$2:AD$5455,$A1212)</f>
        <v>2</v>
      </c>
      <c r="D1212" s="7" t="n">
        <f aca="false">COUNTIFS('Duel Log'!AD$2:AD$5455,$A1212,'Duel Log'!AA$2:AA$5455,"Win")</f>
        <v>1</v>
      </c>
      <c r="E1212" s="7" t="n">
        <f aca="false">COUNTIFS('Duel Log'!AD$2:AD$5455,$A1212,'Duel Log'!AA$2:AA$5455,"Loss")</f>
        <v>1</v>
      </c>
      <c r="F1212" s="7" t="n">
        <f aca="false">COUNTIFS('Duel Log'!AD$2:AD$5455,$A1212,'Duel Log'!AA$2:AA$5455,"Draw")</f>
        <v>0</v>
      </c>
      <c r="G1212" s="13" t="n">
        <f aca="false">IFERROR(D1212/C1212,"")</f>
        <v>0.5</v>
      </c>
    </row>
    <row r="1213" customFormat="false" ht="15" hidden="false" customHeight="true" outlineLevel="0" collapsed="false">
      <c r="A1213" s="7" t="s">
        <v>3034</v>
      </c>
      <c r="B1213" s="7" t="s">
        <v>2953</v>
      </c>
      <c r="C1213" s="7" t="n">
        <f aca="false">COUNTIF('Duel Log'!AD$2:AD$5455,$A1213)</f>
        <v>1</v>
      </c>
      <c r="D1213" s="7" t="n">
        <f aca="false">COUNTIFS('Duel Log'!AD$2:AD$5455,$A1213,'Duel Log'!AA$2:AA$5455,"Win")</f>
        <v>0</v>
      </c>
      <c r="E1213" s="7" t="n">
        <f aca="false">COUNTIFS('Duel Log'!AD$2:AD$5455,$A1213,'Duel Log'!AA$2:AA$5455,"Loss")</f>
        <v>1</v>
      </c>
      <c r="F1213" s="7" t="n">
        <f aca="false">COUNTIFS('Duel Log'!AD$2:AD$5455,$A1213,'Duel Log'!AA$2:AA$5455,"Draw")</f>
        <v>0</v>
      </c>
      <c r="G1213" s="13" t="n">
        <f aca="false">IFERROR(D1213/C1213,"")</f>
        <v>0</v>
      </c>
    </row>
    <row r="1214" customFormat="false" ht="15" hidden="false" customHeight="true" outlineLevel="0" collapsed="false">
      <c r="A1214" s="7" t="s">
        <v>1599</v>
      </c>
      <c r="B1214" s="7" t="s">
        <v>343</v>
      </c>
      <c r="C1214" s="7" t="n">
        <f aca="false">COUNTIF('Duel Log'!AD$2:AD$5455,$A1214)</f>
        <v>1</v>
      </c>
      <c r="D1214" s="7" t="n">
        <f aca="false">COUNTIFS('Duel Log'!AD$2:AD$5455,$A1214,'Duel Log'!AA$2:AA$5455,"Win")</f>
        <v>1</v>
      </c>
      <c r="E1214" s="7" t="n">
        <f aca="false">COUNTIFS('Duel Log'!AD$2:AD$5455,$A1214,'Duel Log'!AA$2:AA$5455,"Loss")</f>
        <v>0</v>
      </c>
      <c r="F1214" s="7" t="n">
        <f aca="false">COUNTIFS('Duel Log'!AD$2:AD$5455,$A1214,'Duel Log'!AA$2:AA$5455,"Draw")</f>
        <v>0</v>
      </c>
      <c r="G1214" s="13" t="n">
        <f aca="false">IFERROR(D1214/C1214,"")</f>
        <v>1</v>
      </c>
    </row>
    <row r="1215" customFormat="false" ht="15" hidden="false" customHeight="true" outlineLevel="0" collapsed="false">
      <c r="A1215" s="7" t="s">
        <v>5810</v>
      </c>
      <c r="B1215" s="7" t="s">
        <v>584</v>
      </c>
      <c r="C1215" s="7" t="n">
        <f aca="false">COUNTIF('Duel Log'!AD$2:AD$5455,$A1215)</f>
        <v>1</v>
      </c>
      <c r="D1215" s="7" t="n">
        <f aca="false">COUNTIFS('Duel Log'!AD$2:AD$5455,$A1215,'Duel Log'!AA$2:AA$5455,"Win")</f>
        <v>1</v>
      </c>
      <c r="E1215" s="7" t="n">
        <f aca="false">COUNTIFS('Duel Log'!AD$2:AD$5455,$A1215,'Duel Log'!AA$2:AA$5455,"Loss")</f>
        <v>0</v>
      </c>
      <c r="F1215" s="7" t="n">
        <f aca="false">COUNTIFS('Duel Log'!AD$2:AD$5455,$A1215,'Duel Log'!AA$2:AA$5455,"Draw")</f>
        <v>0</v>
      </c>
      <c r="G1215" s="13" t="n">
        <f aca="false">IFERROR(D1215/C1215,"")</f>
        <v>1</v>
      </c>
    </row>
    <row r="1216" customFormat="false" ht="15" hidden="false" customHeight="true" outlineLevel="0" collapsed="false">
      <c r="A1216" s="7" t="s">
        <v>7219</v>
      </c>
      <c r="B1216" s="7" t="s">
        <v>343</v>
      </c>
      <c r="C1216" s="7" t="n">
        <f aca="false">COUNTIF('Duel Log'!AD$2:AD$5455,$A1216)</f>
        <v>1</v>
      </c>
      <c r="D1216" s="7" t="n">
        <f aca="false">COUNTIFS('Duel Log'!AD$2:AD$5455,$A1216,'Duel Log'!AA$2:AA$5455,"Win")</f>
        <v>1</v>
      </c>
      <c r="E1216" s="7" t="n">
        <f aca="false">COUNTIFS('Duel Log'!AD$2:AD$5455,$A1216,'Duel Log'!AA$2:AA$5455,"Loss")</f>
        <v>0</v>
      </c>
      <c r="F1216" s="7" t="n">
        <f aca="false">COUNTIFS('Duel Log'!AD$2:AD$5455,$A1216,'Duel Log'!AA$2:AA$5455,"Draw")</f>
        <v>0</v>
      </c>
      <c r="G1216" s="13" t="n">
        <f aca="false">IFERROR(D1216/C1216,"")</f>
        <v>1</v>
      </c>
    </row>
    <row r="1217" customFormat="false" ht="15" hidden="false" customHeight="true" outlineLevel="0" collapsed="false">
      <c r="A1217" s="7" t="s">
        <v>9154</v>
      </c>
      <c r="B1217" s="8" t="s">
        <v>558</v>
      </c>
      <c r="C1217" s="7" t="n">
        <f aca="false">COUNTIF('Duel Log'!AD$2:AD$5455,$A1217)</f>
        <v>1</v>
      </c>
      <c r="D1217" s="7" t="n">
        <f aca="false">COUNTIFS('Duel Log'!AD$2:AD$5455,$A1217,'Duel Log'!AA$2:AA$5455,"Win")</f>
        <v>1</v>
      </c>
      <c r="E1217" s="7" t="n">
        <f aca="false">COUNTIFS('Duel Log'!AD$2:AD$5455,$A1217,'Duel Log'!AA$2:AA$5455,"Loss")</f>
        <v>0</v>
      </c>
      <c r="F1217" s="7" t="n">
        <f aca="false">COUNTIFS('Duel Log'!AD$2:AD$5455,$A1217,'Duel Log'!AA$2:AA$5455,"Draw")</f>
        <v>0</v>
      </c>
      <c r="G1217" s="13" t="n">
        <f aca="false">IFERROR(D1217/C1217,"")</f>
        <v>1</v>
      </c>
    </row>
    <row r="1218" customFormat="false" ht="15" hidden="false" customHeight="true" outlineLevel="0" collapsed="false">
      <c r="A1218" s="7" t="s">
        <v>2817</v>
      </c>
      <c r="B1218" s="7" t="s">
        <v>2808</v>
      </c>
      <c r="C1218" s="7" t="n">
        <f aca="false">COUNTIF('Duel Log'!AD$2:AD$5455,$A1218)</f>
        <v>1</v>
      </c>
      <c r="D1218" s="7" t="n">
        <f aca="false">COUNTIFS('Duel Log'!AD$2:AD$5455,$A1218,'Duel Log'!AA$2:AA$5455,"Win")</f>
        <v>1</v>
      </c>
      <c r="E1218" s="7" t="n">
        <f aca="false">COUNTIFS('Duel Log'!AD$2:AD$5455,$A1218,'Duel Log'!AA$2:AA$5455,"Loss")</f>
        <v>0</v>
      </c>
      <c r="F1218" s="7" t="n">
        <f aca="false">COUNTIFS('Duel Log'!AD$2:AD$5455,$A1218,'Duel Log'!AA$2:AA$5455,"Draw")</f>
        <v>0</v>
      </c>
      <c r="G1218" s="13" t="n">
        <f aca="false">IFERROR(D1218/C1218,"")</f>
        <v>1</v>
      </c>
    </row>
    <row r="1219" customFormat="false" ht="15" hidden="false" customHeight="true" outlineLevel="0" collapsed="false">
      <c r="A1219" s="7" t="s">
        <v>9372</v>
      </c>
      <c r="B1219" s="8" t="s">
        <v>1747</v>
      </c>
      <c r="C1219" s="7" t="n">
        <f aca="false">COUNTIF('Duel Log'!AD$2:AD$5455,$A1219)</f>
        <v>1</v>
      </c>
      <c r="D1219" s="7" t="n">
        <f aca="false">COUNTIFS('Duel Log'!AD$2:AD$5455,$A1219,'Duel Log'!AA$2:AA$5455,"Win")</f>
        <v>1</v>
      </c>
      <c r="E1219" s="7" t="n">
        <f aca="false">COUNTIFS('Duel Log'!AD$2:AD$5455,$A1219,'Duel Log'!AA$2:AA$5455,"Loss")</f>
        <v>0</v>
      </c>
      <c r="F1219" s="7" t="n">
        <f aca="false">COUNTIFS('Duel Log'!AD$2:AD$5455,$A1219,'Duel Log'!AA$2:AA$5455,"Draw")</f>
        <v>0</v>
      </c>
      <c r="G1219" s="13" t="n">
        <f aca="false">IFERROR(D1219/C1219,"")</f>
        <v>1</v>
      </c>
    </row>
    <row r="1220" customFormat="false" ht="15" hidden="false" customHeight="true" outlineLevel="0" collapsed="false">
      <c r="A1220" s="7" t="s">
        <v>7949</v>
      </c>
      <c r="B1220" s="7" t="s">
        <v>1727</v>
      </c>
      <c r="C1220" s="7" t="n">
        <f aca="false">COUNTIF('Duel Log'!AD$2:AD$5455,$A1220)</f>
        <v>1</v>
      </c>
      <c r="D1220" s="7" t="n">
        <f aca="false">COUNTIFS('Duel Log'!AD$2:AD$5455,$A1220,'Duel Log'!AA$2:AA$5455,"Win")</f>
        <v>1</v>
      </c>
      <c r="E1220" s="7" t="n">
        <f aca="false">COUNTIFS('Duel Log'!AD$2:AD$5455,$A1220,'Duel Log'!AA$2:AA$5455,"Loss")</f>
        <v>0</v>
      </c>
      <c r="F1220" s="7" t="n">
        <f aca="false">COUNTIFS('Duel Log'!AD$2:AD$5455,$A1220,'Duel Log'!AA$2:AA$5455,"Draw")</f>
        <v>0</v>
      </c>
      <c r="G1220" s="13" t="n">
        <f aca="false">IFERROR(D1220/C1220,"")</f>
        <v>1</v>
      </c>
    </row>
    <row r="1221" customFormat="false" ht="15" hidden="false" customHeight="true" outlineLevel="0" collapsed="false">
      <c r="A1221" s="7" t="s">
        <v>8974</v>
      </c>
      <c r="B1221" s="8" t="s">
        <v>2526</v>
      </c>
      <c r="C1221" s="7" t="n">
        <f aca="false">COUNTIF('Duel Log'!AD$2:AD$5455,$A1221)</f>
        <v>1</v>
      </c>
      <c r="D1221" s="7" t="n">
        <f aca="false">COUNTIFS('Duel Log'!AD$2:AD$5455,$A1221,'Duel Log'!AA$2:AA$5455,"Win")</f>
        <v>0</v>
      </c>
      <c r="E1221" s="7" t="n">
        <f aca="false">COUNTIFS('Duel Log'!AD$2:AD$5455,$A1221,'Duel Log'!AA$2:AA$5455,"Loss")</f>
        <v>1</v>
      </c>
      <c r="F1221" s="7" t="n">
        <f aca="false">COUNTIFS('Duel Log'!AD$2:AD$5455,$A1221,'Duel Log'!AA$2:AA$5455,"Draw")</f>
        <v>0</v>
      </c>
      <c r="G1221" s="13" t="n">
        <f aca="false">IFERROR(D1221/C1221,"")</f>
        <v>0</v>
      </c>
    </row>
    <row r="1222" customFormat="false" ht="15" hidden="false" customHeight="true" outlineLevel="0" collapsed="false">
      <c r="A1222" s="7" t="s">
        <v>4020</v>
      </c>
      <c r="B1222" s="7" t="s">
        <v>2904</v>
      </c>
      <c r="C1222" s="7" t="n">
        <f aca="false">COUNTIF('Duel Log'!AD$2:AD$5455,$A1222)</f>
        <v>1</v>
      </c>
      <c r="D1222" s="7" t="n">
        <f aca="false">COUNTIFS('Duel Log'!AD$2:AD$5455,$A1222,'Duel Log'!AA$2:AA$5455,"Win")</f>
        <v>1</v>
      </c>
      <c r="E1222" s="7" t="n">
        <f aca="false">COUNTIFS('Duel Log'!AD$2:AD$5455,$A1222,'Duel Log'!AA$2:AA$5455,"Loss")</f>
        <v>0</v>
      </c>
      <c r="F1222" s="7" t="n">
        <f aca="false">COUNTIFS('Duel Log'!AD$2:AD$5455,$A1222,'Duel Log'!AA$2:AA$5455,"Draw")</f>
        <v>0</v>
      </c>
      <c r="G1222" s="13" t="n">
        <f aca="false">IFERROR(D1222/C1222,"")</f>
        <v>1</v>
      </c>
    </row>
    <row r="1223" customFormat="false" ht="15" hidden="false" customHeight="true" outlineLevel="0" collapsed="false">
      <c r="A1223" s="7" t="s">
        <v>7712</v>
      </c>
      <c r="B1223" s="8" t="s">
        <v>264</v>
      </c>
      <c r="C1223" s="7" t="n">
        <f aca="false">COUNTIF('Duel Log'!AD$2:AD$5455,$A1223)</f>
        <v>1</v>
      </c>
      <c r="D1223" s="7" t="n">
        <f aca="false">COUNTIFS('Duel Log'!AD$2:AD$5455,$A1223,'Duel Log'!AA$2:AA$5455,"Win")</f>
        <v>1</v>
      </c>
      <c r="E1223" s="7" t="n">
        <f aca="false">COUNTIFS('Duel Log'!AD$2:AD$5455,$A1223,'Duel Log'!AA$2:AA$5455,"Loss")</f>
        <v>0</v>
      </c>
      <c r="F1223" s="7" t="n">
        <f aca="false">COUNTIFS('Duel Log'!AD$2:AD$5455,$A1223,'Duel Log'!AA$2:AA$5455,"Draw")</f>
        <v>0</v>
      </c>
      <c r="G1223" s="13" t="n">
        <f aca="false">IFERROR(D1223/C1223,"")</f>
        <v>1</v>
      </c>
    </row>
    <row r="1224" customFormat="false" ht="15" hidden="false" customHeight="true" outlineLevel="0" collapsed="false">
      <c r="A1224" s="7" t="s">
        <v>7166</v>
      </c>
      <c r="B1224" s="7" t="s">
        <v>343</v>
      </c>
      <c r="C1224" s="7" t="n">
        <f aca="false">COUNTIF('Duel Log'!AD$2:AD$5455,$A1224)</f>
        <v>1</v>
      </c>
      <c r="D1224" s="7" t="n">
        <f aca="false">COUNTIFS('Duel Log'!AD$2:AD$5455,$A1224,'Duel Log'!AA$2:AA$5455,"Win")</f>
        <v>0</v>
      </c>
      <c r="E1224" s="7" t="n">
        <f aca="false">COUNTIFS('Duel Log'!AD$2:AD$5455,$A1224,'Duel Log'!AA$2:AA$5455,"Loss")</f>
        <v>1</v>
      </c>
      <c r="F1224" s="7" t="n">
        <f aca="false">COUNTIFS('Duel Log'!AD$2:AD$5455,$A1224,'Duel Log'!AA$2:AA$5455,"Draw")</f>
        <v>0</v>
      </c>
      <c r="G1224" s="13" t="n">
        <f aca="false">IFERROR(D1224/C1224,"")</f>
        <v>0</v>
      </c>
    </row>
    <row r="1225" customFormat="false" ht="15" hidden="false" customHeight="true" outlineLevel="0" collapsed="false">
      <c r="A1225" s="7" t="s">
        <v>4328</v>
      </c>
      <c r="B1225" s="7" t="s">
        <v>1727</v>
      </c>
      <c r="C1225" s="7" t="n">
        <f aca="false">COUNTIF('Duel Log'!AD$2:AD$5455,$A1225)</f>
        <v>1</v>
      </c>
      <c r="D1225" s="7" t="n">
        <f aca="false">COUNTIFS('Duel Log'!AD$2:AD$5455,$A1225,'Duel Log'!AA$2:AA$5455,"Win")</f>
        <v>0</v>
      </c>
      <c r="E1225" s="7" t="n">
        <f aca="false">COUNTIFS('Duel Log'!AD$2:AD$5455,$A1225,'Duel Log'!AA$2:AA$5455,"Loss")</f>
        <v>1</v>
      </c>
      <c r="F1225" s="7" t="n">
        <f aca="false">COUNTIFS('Duel Log'!AD$2:AD$5455,$A1225,'Duel Log'!AA$2:AA$5455,"Draw")</f>
        <v>0</v>
      </c>
      <c r="G1225" s="13" t="n">
        <f aca="false">IFERROR(D1225/C1225,"")</f>
        <v>0</v>
      </c>
    </row>
    <row r="1226" customFormat="false" ht="15" hidden="false" customHeight="true" outlineLevel="0" collapsed="false">
      <c r="A1226" s="7" t="s">
        <v>7043</v>
      </c>
      <c r="B1226" s="7" t="s">
        <v>895</v>
      </c>
      <c r="C1226" s="7" t="n">
        <f aca="false">COUNTIF('Duel Log'!AD$2:AD$5455,$A1226)</f>
        <v>1</v>
      </c>
      <c r="D1226" s="7" t="n">
        <f aca="false">COUNTIFS('Duel Log'!AD$2:AD$5455,$A1226,'Duel Log'!AA$2:AA$5455,"Win")</f>
        <v>0</v>
      </c>
      <c r="E1226" s="7" t="n">
        <f aca="false">COUNTIFS('Duel Log'!AD$2:AD$5455,$A1226,'Duel Log'!AA$2:AA$5455,"Loss")</f>
        <v>1</v>
      </c>
      <c r="F1226" s="7" t="n">
        <f aca="false">COUNTIFS('Duel Log'!AD$2:AD$5455,$A1226,'Duel Log'!AA$2:AA$5455,"Draw")</f>
        <v>0</v>
      </c>
      <c r="G1226" s="13" t="n">
        <f aca="false">IFERROR(D1226/C1226,"")</f>
        <v>0</v>
      </c>
    </row>
    <row r="1227" customFormat="false" ht="15" hidden="false" customHeight="true" outlineLevel="0" collapsed="false">
      <c r="A1227" s="7" t="s">
        <v>8066</v>
      </c>
      <c r="B1227" s="7" t="s">
        <v>733</v>
      </c>
      <c r="C1227" s="7" t="n">
        <f aca="false">COUNTIF('Duel Log'!AD$2:AD$5455,$A1227)</f>
        <v>1</v>
      </c>
      <c r="D1227" s="7" t="n">
        <f aca="false">COUNTIFS('Duel Log'!AD$2:AD$5455,$A1227,'Duel Log'!AA$2:AA$5455,"Win")</f>
        <v>1</v>
      </c>
      <c r="E1227" s="7" t="n">
        <f aca="false">COUNTIFS('Duel Log'!AD$2:AD$5455,$A1227,'Duel Log'!AA$2:AA$5455,"Loss")</f>
        <v>0</v>
      </c>
      <c r="F1227" s="7" t="n">
        <f aca="false">COUNTIFS('Duel Log'!AD$2:AD$5455,$A1227,'Duel Log'!AA$2:AA$5455,"Draw")</f>
        <v>0</v>
      </c>
      <c r="G1227" s="13" t="n">
        <f aca="false">IFERROR(D1227/C1227,"")</f>
        <v>1</v>
      </c>
    </row>
    <row r="1228" customFormat="false" ht="15" hidden="false" customHeight="true" outlineLevel="0" collapsed="false">
      <c r="A1228" s="7" t="s">
        <v>8364</v>
      </c>
      <c r="B1228" s="8" t="s">
        <v>3690</v>
      </c>
      <c r="C1228" s="7" t="n">
        <f aca="false">COUNTIF('Duel Log'!AD$2:AD$5455,$A1228)</f>
        <v>2</v>
      </c>
      <c r="D1228" s="7" t="n">
        <f aca="false">COUNTIFS('Duel Log'!AD$2:AD$5455,$A1228,'Duel Log'!AA$2:AA$5455,"Win")</f>
        <v>1</v>
      </c>
      <c r="E1228" s="7" t="n">
        <f aca="false">COUNTIFS('Duel Log'!AD$2:AD$5455,$A1228,'Duel Log'!AA$2:AA$5455,"Loss")</f>
        <v>1</v>
      </c>
      <c r="F1228" s="7" t="n">
        <f aca="false">COUNTIFS('Duel Log'!AD$2:AD$5455,$A1228,'Duel Log'!AA$2:AA$5455,"Draw")</f>
        <v>0</v>
      </c>
      <c r="G1228" s="13" t="n">
        <f aca="false">IFERROR(D1228/C1228,"")</f>
        <v>0.5</v>
      </c>
    </row>
    <row r="1229" customFormat="false" ht="15" hidden="false" customHeight="true" outlineLevel="0" collapsed="false">
      <c r="A1229" s="7" t="s">
        <v>8726</v>
      </c>
      <c r="B1229" s="8" t="s">
        <v>264</v>
      </c>
      <c r="C1229" s="7" t="n">
        <f aca="false">COUNTIF('Duel Log'!AD$2:AD$5455,$A1229)</f>
        <v>1</v>
      </c>
      <c r="D1229" s="7" t="n">
        <f aca="false">COUNTIFS('Duel Log'!AD$2:AD$5455,$A1229,'Duel Log'!AA$2:AA$5455,"Win")</f>
        <v>1</v>
      </c>
      <c r="E1229" s="7" t="n">
        <f aca="false">COUNTIFS('Duel Log'!AD$2:AD$5455,$A1229,'Duel Log'!AA$2:AA$5455,"Loss")</f>
        <v>0</v>
      </c>
      <c r="F1229" s="7" t="n">
        <f aca="false">COUNTIFS('Duel Log'!AD$2:AD$5455,$A1229,'Duel Log'!AA$2:AA$5455,"Draw")</f>
        <v>0</v>
      </c>
      <c r="G1229" s="13" t="n">
        <f aca="false">IFERROR(D1229/C1229,"")</f>
        <v>1</v>
      </c>
    </row>
    <row r="1230" customFormat="false" ht="15" hidden="false" customHeight="true" outlineLevel="0" collapsed="false">
      <c r="A1230" s="7" t="s">
        <v>2531</v>
      </c>
      <c r="B1230" s="8" t="s">
        <v>2526</v>
      </c>
      <c r="C1230" s="7" t="n">
        <f aca="false">COUNTIF('Duel Log'!AD$2:AD$5455,$A1230)</f>
        <v>1</v>
      </c>
      <c r="D1230" s="7" t="n">
        <f aca="false">COUNTIFS('Duel Log'!AD$2:AD$5455,$A1230,'Duel Log'!AA$2:AA$5455,"Win")</f>
        <v>0</v>
      </c>
      <c r="E1230" s="7" t="n">
        <f aca="false">COUNTIFS('Duel Log'!AD$2:AD$5455,$A1230,'Duel Log'!AA$2:AA$5455,"Loss")</f>
        <v>1</v>
      </c>
      <c r="F1230" s="7" t="n">
        <f aca="false">COUNTIFS('Duel Log'!AD$2:AD$5455,$A1230,'Duel Log'!AA$2:AA$5455,"Draw")</f>
        <v>0</v>
      </c>
      <c r="G1230" s="13" t="n">
        <f aca="false">IFERROR(D1230/C1230,"")</f>
        <v>0</v>
      </c>
    </row>
    <row r="1231" customFormat="false" ht="15" hidden="false" customHeight="true" outlineLevel="0" collapsed="false">
      <c r="A1231" s="7" t="s">
        <v>3003</v>
      </c>
      <c r="B1231" s="7" t="s">
        <v>2158</v>
      </c>
      <c r="C1231" s="7" t="n">
        <f aca="false">COUNTIF('Duel Log'!AD$2:AD$5455,$A1231)</f>
        <v>1</v>
      </c>
      <c r="D1231" s="7" t="n">
        <f aca="false">COUNTIFS('Duel Log'!AD$2:AD$5455,$A1231,'Duel Log'!AA$2:AA$5455,"Win")</f>
        <v>0</v>
      </c>
      <c r="E1231" s="7" t="n">
        <f aca="false">COUNTIFS('Duel Log'!AD$2:AD$5455,$A1231,'Duel Log'!AA$2:AA$5455,"Loss")</f>
        <v>1</v>
      </c>
      <c r="F1231" s="7" t="n">
        <f aca="false">COUNTIFS('Duel Log'!AD$2:AD$5455,$A1231,'Duel Log'!AA$2:AA$5455,"Draw")</f>
        <v>0</v>
      </c>
      <c r="G1231" s="13" t="n">
        <f aca="false">IFERROR(D1231/C1231,"")</f>
        <v>0</v>
      </c>
    </row>
    <row r="1232" customFormat="false" ht="15" hidden="false" customHeight="true" outlineLevel="0" collapsed="false">
      <c r="A1232" s="7" t="s">
        <v>3021</v>
      </c>
      <c r="B1232" s="7" t="s">
        <v>2953</v>
      </c>
      <c r="C1232" s="7" t="n">
        <f aca="false">COUNTIF('Duel Log'!AD$2:AD$5455,$A1232)</f>
        <v>1</v>
      </c>
      <c r="D1232" s="7" t="n">
        <f aca="false">COUNTIFS('Duel Log'!AD$2:AD$5455,$A1232,'Duel Log'!AA$2:AA$5455,"Win")</f>
        <v>0</v>
      </c>
      <c r="E1232" s="7" t="n">
        <f aca="false">COUNTIFS('Duel Log'!AD$2:AD$5455,$A1232,'Duel Log'!AA$2:AA$5455,"Loss")</f>
        <v>1</v>
      </c>
      <c r="F1232" s="7" t="n">
        <f aca="false">COUNTIFS('Duel Log'!AD$2:AD$5455,$A1232,'Duel Log'!AA$2:AA$5455,"Draw")</f>
        <v>0</v>
      </c>
      <c r="G1232" s="13" t="n">
        <f aca="false">IFERROR(D1232/C1232,"")</f>
        <v>0</v>
      </c>
    </row>
    <row r="1233" customFormat="false" ht="15" hidden="false" customHeight="true" outlineLevel="0" collapsed="false">
      <c r="A1233" s="7" t="s">
        <v>1833</v>
      </c>
      <c r="B1233" s="7" t="s">
        <v>1201</v>
      </c>
      <c r="C1233" s="7" t="n">
        <f aca="false">COUNTIF('Duel Log'!AD$2:AD$5455,$A1233)</f>
        <v>1</v>
      </c>
      <c r="D1233" s="7" t="n">
        <f aca="false">COUNTIFS('Duel Log'!AD$2:AD$5455,$A1233,'Duel Log'!AA$2:AA$5455,"Win")</f>
        <v>0</v>
      </c>
      <c r="E1233" s="7" t="n">
        <f aca="false">COUNTIFS('Duel Log'!AD$2:AD$5455,$A1233,'Duel Log'!AA$2:AA$5455,"Loss")</f>
        <v>1</v>
      </c>
      <c r="F1233" s="7" t="n">
        <f aca="false">COUNTIFS('Duel Log'!AD$2:AD$5455,$A1233,'Duel Log'!AA$2:AA$5455,"Draw")</f>
        <v>0</v>
      </c>
      <c r="G1233" s="13" t="n">
        <f aca="false">IFERROR(D1233/C1233,"")</f>
        <v>0</v>
      </c>
    </row>
    <row r="1234" customFormat="false" ht="15" hidden="false" customHeight="true" outlineLevel="0" collapsed="false">
      <c r="A1234" s="7" t="s">
        <v>716</v>
      </c>
      <c r="B1234" s="7" t="s">
        <v>611</v>
      </c>
      <c r="C1234" s="7" t="n">
        <f aca="false">COUNTIF('Duel Log'!AD$2:AD$5455,$A1234)</f>
        <v>1</v>
      </c>
      <c r="D1234" s="7" t="n">
        <f aca="false">COUNTIFS('Duel Log'!AD$2:AD$5455,$A1234,'Duel Log'!AA$2:AA$5455,"Win")</f>
        <v>1</v>
      </c>
      <c r="E1234" s="7" t="n">
        <f aca="false">COUNTIFS('Duel Log'!AD$2:AD$5455,$A1234,'Duel Log'!AA$2:AA$5455,"Loss")</f>
        <v>0</v>
      </c>
      <c r="F1234" s="7" t="n">
        <f aca="false">COUNTIFS('Duel Log'!AD$2:AD$5455,$A1234,'Duel Log'!AA$2:AA$5455,"Draw")</f>
        <v>0</v>
      </c>
      <c r="G1234" s="13" t="n">
        <f aca="false">IFERROR(D1234/C1234,"")</f>
        <v>1</v>
      </c>
    </row>
    <row r="1235" customFormat="false" ht="15" hidden="false" customHeight="true" outlineLevel="0" collapsed="false">
      <c r="A1235" s="7" t="s">
        <v>5965</v>
      </c>
      <c r="B1235" s="7" t="s">
        <v>895</v>
      </c>
      <c r="C1235" s="7" t="n">
        <f aca="false">COUNTIF('Duel Log'!AD$2:AD$5455,$A1235)</f>
        <v>1</v>
      </c>
      <c r="D1235" s="7" t="n">
        <f aca="false">COUNTIFS('Duel Log'!AD$2:AD$5455,$A1235,'Duel Log'!AA$2:AA$5455,"Win")</f>
        <v>0</v>
      </c>
      <c r="E1235" s="7" t="n">
        <f aca="false">COUNTIFS('Duel Log'!AD$2:AD$5455,$A1235,'Duel Log'!AA$2:AA$5455,"Loss")</f>
        <v>1</v>
      </c>
      <c r="F1235" s="7" t="n">
        <f aca="false">COUNTIFS('Duel Log'!AD$2:AD$5455,$A1235,'Duel Log'!AA$2:AA$5455,"Draw")</f>
        <v>0</v>
      </c>
      <c r="G1235" s="13" t="n">
        <f aca="false">IFERROR(D1235/C1235,"")</f>
        <v>0</v>
      </c>
    </row>
    <row r="1236" customFormat="false" ht="15" hidden="false" customHeight="true" outlineLevel="0" collapsed="false">
      <c r="A1236" s="7" t="s">
        <v>6031</v>
      </c>
      <c r="B1236" s="7" t="s">
        <v>198</v>
      </c>
      <c r="C1236" s="7" t="n">
        <f aca="false">COUNTIF('Duel Log'!AD$2:AD$5455,$A1236)</f>
        <v>1</v>
      </c>
      <c r="D1236" s="7" t="n">
        <f aca="false">COUNTIFS('Duel Log'!AD$2:AD$5455,$A1236,'Duel Log'!AA$2:AA$5455,"Win")</f>
        <v>1</v>
      </c>
      <c r="E1236" s="7" t="n">
        <f aca="false">COUNTIFS('Duel Log'!AD$2:AD$5455,$A1236,'Duel Log'!AA$2:AA$5455,"Loss")</f>
        <v>0</v>
      </c>
      <c r="F1236" s="7" t="n">
        <f aca="false">COUNTIFS('Duel Log'!AD$2:AD$5455,$A1236,'Duel Log'!AA$2:AA$5455,"Draw")</f>
        <v>0</v>
      </c>
      <c r="G1236" s="13" t="n">
        <f aca="false">IFERROR(D1236/C1236,"")</f>
        <v>1</v>
      </c>
    </row>
    <row r="1237" customFormat="false" ht="15" hidden="false" customHeight="true" outlineLevel="0" collapsed="false">
      <c r="A1237" s="7" t="s">
        <v>3125</v>
      </c>
      <c r="B1237" s="7" t="s">
        <v>15712</v>
      </c>
      <c r="C1237" s="7" t="n">
        <f aca="false">COUNTIF('Duel Log'!AD$2:AD$5455,$A1237)</f>
        <v>5</v>
      </c>
      <c r="D1237" s="7" t="n">
        <f aca="false">COUNTIFS('Duel Log'!AD$2:AD$5455,$A1237,'Duel Log'!AA$2:AA$5455,"Win")</f>
        <v>5</v>
      </c>
      <c r="E1237" s="7" t="n">
        <f aca="false">COUNTIFS('Duel Log'!AD$2:AD$5455,$A1237,'Duel Log'!AA$2:AA$5455,"Loss")</f>
        <v>0</v>
      </c>
      <c r="F1237" s="7" t="n">
        <f aca="false">COUNTIFS('Duel Log'!AD$2:AD$5455,$A1237,'Duel Log'!AA$2:AA$5455,"Draw")</f>
        <v>0</v>
      </c>
      <c r="G1237" s="13" t="n">
        <f aca="false">IFERROR(D1237/C1237,"")</f>
        <v>1</v>
      </c>
    </row>
    <row r="1238" customFormat="false" ht="15" hidden="false" customHeight="true" outlineLevel="0" collapsed="false">
      <c r="A1238" s="7" t="s">
        <v>6742</v>
      </c>
      <c r="B1238" s="7" t="s">
        <v>837</v>
      </c>
      <c r="C1238" s="7" t="n">
        <f aca="false">COUNTIF('Duel Log'!AD$2:AD$5455,$A1238)</f>
        <v>1</v>
      </c>
      <c r="D1238" s="7" t="n">
        <f aca="false">COUNTIFS('Duel Log'!AD$2:AD$5455,$A1238,'Duel Log'!AA$2:AA$5455,"Win")</f>
        <v>1</v>
      </c>
      <c r="E1238" s="7" t="n">
        <f aca="false">COUNTIFS('Duel Log'!AD$2:AD$5455,$A1238,'Duel Log'!AA$2:AA$5455,"Loss")</f>
        <v>0</v>
      </c>
      <c r="F1238" s="7" t="n">
        <f aca="false">COUNTIFS('Duel Log'!AD$2:AD$5455,$A1238,'Duel Log'!AA$2:AA$5455,"Draw")</f>
        <v>0</v>
      </c>
      <c r="G1238" s="13" t="n">
        <f aca="false">IFERROR(D1238/C1238,"")</f>
        <v>1</v>
      </c>
    </row>
    <row r="1239" customFormat="false" ht="15" hidden="false" customHeight="true" outlineLevel="0" collapsed="false">
      <c r="A1239" s="7" t="s">
        <v>2871</v>
      </c>
      <c r="B1239" s="7" t="s">
        <v>2629</v>
      </c>
      <c r="C1239" s="7" t="n">
        <f aca="false">COUNTIF('Duel Log'!AD$2:AD$5455,$A1239)</f>
        <v>1</v>
      </c>
      <c r="D1239" s="7" t="n">
        <f aca="false">COUNTIFS('Duel Log'!AD$2:AD$5455,$A1239,'Duel Log'!AA$2:AA$5455,"Win")</f>
        <v>1</v>
      </c>
      <c r="E1239" s="7" t="n">
        <f aca="false">COUNTIFS('Duel Log'!AD$2:AD$5455,$A1239,'Duel Log'!AA$2:AA$5455,"Loss")</f>
        <v>0</v>
      </c>
      <c r="F1239" s="7" t="n">
        <f aca="false">COUNTIFS('Duel Log'!AD$2:AD$5455,$A1239,'Duel Log'!AA$2:AA$5455,"Draw")</f>
        <v>0</v>
      </c>
      <c r="G1239" s="13" t="n">
        <f aca="false">IFERROR(D1239/C1239,"")</f>
        <v>1</v>
      </c>
    </row>
    <row r="1240" customFormat="false" ht="15" hidden="false" customHeight="true" outlineLevel="0" collapsed="false">
      <c r="A1240" s="7" t="s">
        <v>1000</v>
      </c>
      <c r="B1240" s="7" t="s">
        <v>15713</v>
      </c>
      <c r="C1240" s="7" t="n">
        <f aca="false">COUNTIF('Duel Log'!AD$2:AD$5455,$A1240)</f>
        <v>7</v>
      </c>
      <c r="D1240" s="7" t="n">
        <f aca="false">COUNTIFS('Duel Log'!AD$2:AD$5455,$A1240,'Duel Log'!AA$2:AA$5455,"Win")</f>
        <v>3</v>
      </c>
      <c r="E1240" s="7" t="n">
        <f aca="false">COUNTIFS('Duel Log'!AD$2:AD$5455,$A1240,'Duel Log'!AA$2:AA$5455,"Loss")</f>
        <v>4</v>
      </c>
      <c r="F1240" s="7" t="n">
        <f aca="false">COUNTIFS('Duel Log'!AD$2:AD$5455,$A1240,'Duel Log'!AA$2:AA$5455,"Draw")</f>
        <v>0</v>
      </c>
      <c r="G1240" s="13" t="n">
        <f aca="false">IFERROR(D1240/C1240,"")</f>
        <v>0.428571428571429</v>
      </c>
    </row>
    <row r="1241" customFormat="false" ht="15" hidden="false" customHeight="true" outlineLevel="0" collapsed="false">
      <c r="A1241" s="7" t="s">
        <v>4324</v>
      </c>
      <c r="B1241" s="7" t="s">
        <v>1727</v>
      </c>
      <c r="C1241" s="7" t="n">
        <f aca="false">COUNTIF('Duel Log'!AD$2:AD$5455,$A1241)</f>
        <v>1</v>
      </c>
      <c r="D1241" s="7" t="n">
        <f aca="false">COUNTIFS('Duel Log'!AD$2:AD$5455,$A1241,'Duel Log'!AA$2:AA$5455,"Win")</f>
        <v>1</v>
      </c>
      <c r="E1241" s="7" t="n">
        <f aca="false">COUNTIFS('Duel Log'!AD$2:AD$5455,$A1241,'Duel Log'!AA$2:AA$5455,"Loss")</f>
        <v>0</v>
      </c>
      <c r="F1241" s="7" t="n">
        <f aca="false">COUNTIFS('Duel Log'!AD$2:AD$5455,$A1241,'Duel Log'!AA$2:AA$5455,"Draw")</f>
        <v>0</v>
      </c>
      <c r="G1241" s="13" t="n">
        <f aca="false">IFERROR(D1241/C1241,"")</f>
        <v>1</v>
      </c>
    </row>
    <row r="1242" customFormat="false" ht="15" hidden="false" customHeight="true" outlineLevel="0" collapsed="false">
      <c r="A1242" s="7" t="s">
        <v>5734</v>
      </c>
      <c r="B1242" s="7" t="s">
        <v>343</v>
      </c>
      <c r="C1242" s="7" t="n">
        <f aca="false">COUNTIF('Duel Log'!AD$2:AD$5455,$A1242)</f>
        <v>1</v>
      </c>
      <c r="D1242" s="7" t="n">
        <f aca="false">COUNTIFS('Duel Log'!AD$2:AD$5455,$A1242,'Duel Log'!AA$2:AA$5455,"Win")</f>
        <v>0</v>
      </c>
      <c r="E1242" s="7" t="n">
        <f aca="false">COUNTIFS('Duel Log'!AD$2:AD$5455,$A1242,'Duel Log'!AA$2:AA$5455,"Loss")</f>
        <v>1</v>
      </c>
      <c r="F1242" s="7" t="n">
        <f aca="false">COUNTIFS('Duel Log'!AD$2:AD$5455,$A1242,'Duel Log'!AA$2:AA$5455,"Draw")</f>
        <v>0</v>
      </c>
      <c r="G1242" s="13" t="n">
        <f aca="false">IFERROR(D1242/C1242,"")</f>
        <v>0</v>
      </c>
    </row>
    <row r="1243" customFormat="false" ht="15" hidden="false" customHeight="true" outlineLevel="0" collapsed="false">
      <c r="A1243" s="7" t="s">
        <v>1505</v>
      </c>
      <c r="B1243" s="7" t="s">
        <v>15714</v>
      </c>
      <c r="C1243" s="7" t="n">
        <f aca="false">COUNTIF('Duel Log'!AD$2:AD$5455,$A1243)</f>
        <v>3</v>
      </c>
      <c r="D1243" s="7" t="n">
        <f aca="false">COUNTIFS('Duel Log'!AD$2:AD$5455,$A1243,'Duel Log'!AA$2:AA$5455,"Win")</f>
        <v>1</v>
      </c>
      <c r="E1243" s="7" t="n">
        <f aca="false">COUNTIFS('Duel Log'!AD$2:AD$5455,$A1243,'Duel Log'!AA$2:AA$5455,"Loss")</f>
        <v>2</v>
      </c>
      <c r="F1243" s="7" t="n">
        <f aca="false">COUNTIFS('Duel Log'!AD$2:AD$5455,$A1243,'Duel Log'!AA$2:AA$5455,"Draw")</f>
        <v>0</v>
      </c>
      <c r="G1243" s="13" t="n">
        <f aca="false">IFERROR(D1243/C1243,"")</f>
        <v>0.333333333333333</v>
      </c>
    </row>
    <row r="1244" customFormat="false" ht="15" hidden="false" customHeight="true" outlineLevel="0" collapsed="false">
      <c r="A1244" s="7" t="s">
        <v>8331</v>
      </c>
      <c r="B1244" s="7" t="s">
        <v>2808</v>
      </c>
      <c r="C1244" s="7" t="n">
        <f aca="false">COUNTIF('Duel Log'!AD$2:AD$5455,$A1244)</f>
        <v>1</v>
      </c>
      <c r="D1244" s="7" t="n">
        <f aca="false">COUNTIFS('Duel Log'!AD$2:AD$5455,$A1244,'Duel Log'!AA$2:AA$5455,"Win")</f>
        <v>1</v>
      </c>
      <c r="E1244" s="7" t="n">
        <f aca="false">COUNTIFS('Duel Log'!AD$2:AD$5455,$A1244,'Duel Log'!AA$2:AA$5455,"Loss")</f>
        <v>0</v>
      </c>
      <c r="F1244" s="7" t="n">
        <f aca="false">COUNTIFS('Duel Log'!AD$2:AD$5455,$A1244,'Duel Log'!AA$2:AA$5455,"Draw")</f>
        <v>0</v>
      </c>
      <c r="G1244" s="13" t="n">
        <f aca="false">IFERROR(D1244/C1244,"")</f>
        <v>1</v>
      </c>
    </row>
    <row r="1245" customFormat="false" ht="15" hidden="false" customHeight="true" outlineLevel="0" collapsed="false">
      <c r="A1245" s="7" t="s">
        <v>497</v>
      </c>
      <c r="B1245" s="7" t="s">
        <v>15715</v>
      </c>
      <c r="C1245" s="7" t="n">
        <f aca="false">COUNTIF('Duel Log'!AD$2:AD$5455,$A1245)</f>
        <v>5</v>
      </c>
      <c r="D1245" s="7" t="n">
        <f aca="false">COUNTIFS('Duel Log'!AD$2:AD$5455,$A1245,'Duel Log'!AA$2:AA$5455,"Win")</f>
        <v>4</v>
      </c>
      <c r="E1245" s="7" t="n">
        <f aca="false">COUNTIFS('Duel Log'!AD$2:AD$5455,$A1245,'Duel Log'!AA$2:AA$5455,"Loss")</f>
        <v>1</v>
      </c>
      <c r="F1245" s="7" t="n">
        <f aca="false">COUNTIFS('Duel Log'!AD$2:AD$5455,$A1245,'Duel Log'!AA$2:AA$5455,"Draw")</f>
        <v>0</v>
      </c>
      <c r="G1245" s="13" t="n">
        <f aca="false">IFERROR(D1245/C1245,"")</f>
        <v>0.8</v>
      </c>
    </row>
    <row r="1246" customFormat="false" ht="15" hidden="false" customHeight="true" outlineLevel="0" collapsed="false">
      <c r="A1246" s="7" t="s">
        <v>4713</v>
      </c>
      <c r="B1246" s="7" t="s">
        <v>2119</v>
      </c>
      <c r="C1246" s="7" t="n">
        <f aca="false">COUNTIF('Duel Log'!AD$2:AD$5455,$A1246)</f>
        <v>1</v>
      </c>
      <c r="D1246" s="7" t="n">
        <f aca="false">COUNTIFS('Duel Log'!AD$2:AD$5455,$A1246,'Duel Log'!AA$2:AA$5455,"Win")</f>
        <v>1</v>
      </c>
      <c r="E1246" s="7" t="n">
        <f aca="false">COUNTIFS('Duel Log'!AD$2:AD$5455,$A1246,'Duel Log'!AA$2:AA$5455,"Loss")</f>
        <v>0</v>
      </c>
      <c r="F1246" s="7" t="n">
        <f aca="false">COUNTIFS('Duel Log'!AD$2:AD$5455,$A1246,'Duel Log'!AA$2:AA$5455,"Draw")</f>
        <v>0</v>
      </c>
      <c r="G1246" s="13" t="n">
        <f aca="false">IFERROR(D1246/C1246,"")</f>
        <v>1</v>
      </c>
    </row>
    <row r="1247" customFormat="false" ht="15" hidden="false" customHeight="true" outlineLevel="0" collapsed="false">
      <c r="A1247" s="7" t="s">
        <v>4398</v>
      </c>
      <c r="B1247" s="7" t="s">
        <v>356</v>
      </c>
      <c r="C1247" s="7" t="n">
        <f aca="false">COUNTIF('Duel Log'!AD$2:AD$5455,$A1247)</f>
        <v>1</v>
      </c>
      <c r="D1247" s="7" t="n">
        <f aca="false">COUNTIFS('Duel Log'!AD$2:AD$5455,$A1247,'Duel Log'!AA$2:AA$5455,"Win")</f>
        <v>0</v>
      </c>
      <c r="E1247" s="7" t="n">
        <f aca="false">COUNTIFS('Duel Log'!AD$2:AD$5455,$A1247,'Duel Log'!AA$2:AA$5455,"Loss")</f>
        <v>1</v>
      </c>
      <c r="F1247" s="7" t="n">
        <f aca="false">COUNTIFS('Duel Log'!AD$2:AD$5455,$A1247,'Duel Log'!AA$2:AA$5455,"Draw")</f>
        <v>0</v>
      </c>
      <c r="G1247" s="13" t="n">
        <f aca="false">IFERROR(D1247/C1247,"")</f>
        <v>0</v>
      </c>
    </row>
    <row r="1248" customFormat="false" ht="15" hidden="false" customHeight="true" outlineLevel="0" collapsed="false">
      <c r="A1248" s="7" t="s">
        <v>3283</v>
      </c>
      <c r="B1248" s="7" t="s">
        <v>15716</v>
      </c>
      <c r="C1248" s="7" t="n">
        <f aca="false">COUNTIF('Duel Log'!AD$2:AD$5455,$A1248)</f>
        <v>2</v>
      </c>
      <c r="D1248" s="7" t="n">
        <f aca="false">COUNTIFS('Duel Log'!AD$2:AD$5455,$A1248,'Duel Log'!AA$2:AA$5455,"Win")</f>
        <v>1</v>
      </c>
      <c r="E1248" s="7" t="n">
        <f aca="false">COUNTIFS('Duel Log'!AD$2:AD$5455,$A1248,'Duel Log'!AA$2:AA$5455,"Loss")</f>
        <v>1</v>
      </c>
      <c r="F1248" s="7" t="n">
        <f aca="false">COUNTIFS('Duel Log'!AD$2:AD$5455,$A1248,'Duel Log'!AA$2:AA$5455,"Draw")</f>
        <v>0</v>
      </c>
      <c r="G1248" s="13" t="n">
        <f aca="false">IFERROR(D1248/C1248,"")</f>
        <v>0.5</v>
      </c>
    </row>
    <row r="1249" customFormat="false" ht="15" hidden="false" customHeight="true" outlineLevel="0" collapsed="false">
      <c r="A1249" s="7" t="s">
        <v>1881</v>
      </c>
      <c r="B1249" s="7" t="s">
        <v>15717</v>
      </c>
      <c r="C1249" s="7" t="n">
        <f aca="false">COUNTIF('Duel Log'!AD$2:AD$5455,$A1249)</f>
        <v>5</v>
      </c>
      <c r="D1249" s="7" t="n">
        <f aca="false">COUNTIFS('Duel Log'!AD$2:AD$5455,$A1249,'Duel Log'!AA$2:AA$5455,"Win")</f>
        <v>5</v>
      </c>
      <c r="E1249" s="7" t="n">
        <f aca="false">COUNTIFS('Duel Log'!AD$2:AD$5455,$A1249,'Duel Log'!AA$2:AA$5455,"Loss")</f>
        <v>0</v>
      </c>
      <c r="F1249" s="7" t="n">
        <f aca="false">COUNTIFS('Duel Log'!AD$2:AD$5455,$A1249,'Duel Log'!AA$2:AA$5455,"Draw")</f>
        <v>0</v>
      </c>
      <c r="G1249" s="13" t="n">
        <f aca="false">IFERROR(D1249/C1249,"")</f>
        <v>1</v>
      </c>
    </row>
    <row r="1250" customFormat="false" ht="15" hidden="false" customHeight="true" outlineLevel="0" collapsed="false">
      <c r="A1250" s="7" t="s">
        <v>1870</v>
      </c>
      <c r="B1250" s="7" t="s">
        <v>15718</v>
      </c>
      <c r="C1250" s="7" t="n">
        <f aca="false">COUNTIF('Duel Log'!AD$2:AD$5455,$A1250)</f>
        <v>5</v>
      </c>
      <c r="D1250" s="7" t="n">
        <f aca="false">COUNTIFS('Duel Log'!AD$2:AD$5455,$A1250,'Duel Log'!AA$2:AA$5455,"Win")</f>
        <v>2</v>
      </c>
      <c r="E1250" s="7" t="n">
        <f aca="false">COUNTIFS('Duel Log'!AD$2:AD$5455,$A1250,'Duel Log'!AA$2:AA$5455,"Loss")</f>
        <v>3</v>
      </c>
      <c r="F1250" s="7" t="n">
        <f aca="false">COUNTIFS('Duel Log'!AD$2:AD$5455,$A1250,'Duel Log'!AA$2:AA$5455,"Draw")</f>
        <v>0</v>
      </c>
      <c r="G1250" s="13" t="n">
        <f aca="false">IFERROR(D1250/C1250,"")</f>
        <v>0.4</v>
      </c>
    </row>
    <row r="1251" customFormat="false" ht="15" hidden="false" customHeight="true" outlineLevel="0" collapsed="false">
      <c r="A1251" s="7" t="s">
        <v>8218</v>
      </c>
      <c r="B1251" s="7" t="s">
        <v>2119</v>
      </c>
      <c r="C1251" s="7" t="n">
        <f aca="false">COUNTIF('Duel Log'!AD$2:AD$5455,$A1251)</f>
        <v>1</v>
      </c>
      <c r="D1251" s="7" t="n">
        <f aca="false">COUNTIFS('Duel Log'!AD$2:AD$5455,$A1251,'Duel Log'!AA$2:AA$5455,"Win")</f>
        <v>0</v>
      </c>
      <c r="E1251" s="7" t="n">
        <f aca="false">COUNTIFS('Duel Log'!AD$2:AD$5455,$A1251,'Duel Log'!AA$2:AA$5455,"Loss")</f>
        <v>1</v>
      </c>
      <c r="F1251" s="7" t="n">
        <f aca="false">COUNTIFS('Duel Log'!AD$2:AD$5455,$A1251,'Duel Log'!AA$2:AA$5455,"Draw")</f>
        <v>0</v>
      </c>
      <c r="G1251" s="13" t="n">
        <f aca="false">IFERROR(D1251/C1251,"")</f>
        <v>0</v>
      </c>
    </row>
    <row r="1252" customFormat="false" ht="15" hidden="false" customHeight="true" outlineLevel="0" collapsed="false">
      <c r="A1252" s="7" t="s">
        <v>738</v>
      </c>
      <c r="B1252" s="7" t="s">
        <v>611</v>
      </c>
      <c r="C1252" s="7" t="n">
        <f aca="false">COUNTIF('Duel Log'!AD$2:AD$5455,$A1252)</f>
        <v>1</v>
      </c>
      <c r="D1252" s="7" t="n">
        <f aca="false">COUNTIFS('Duel Log'!AD$2:AD$5455,$A1252,'Duel Log'!AA$2:AA$5455,"Win")</f>
        <v>1</v>
      </c>
      <c r="E1252" s="7" t="n">
        <f aca="false">COUNTIFS('Duel Log'!AD$2:AD$5455,$A1252,'Duel Log'!AA$2:AA$5455,"Loss")</f>
        <v>0</v>
      </c>
      <c r="F1252" s="7" t="n">
        <f aca="false">COUNTIFS('Duel Log'!AD$2:AD$5455,$A1252,'Duel Log'!AA$2:AA$5455,"Draw")</f>
        <v>0</v>
      </c>
      <c r="G1252" s="13" t="n">
        <f aca="false">IFERROR(D1252/C1252,"")</f>
        <v>1</v>
      </c>
    </row>
    <row r="1253" customFormat="false" ht="15" hidden="false" customHeight="true" outlineLevel="0" collapsed="false">
      <c r="A1253" s="7" t="s">
        <v>3496</v>
      </c>
      <c r="B1253" s="7" t="s">
        <v>15719</v>
      </c>
      <c r="C1253" s="7" t="n">
        <f aca="false">COUNTIF('Duel Log'!AD$2:AD$5455,$A1253)</f>
        <v>2</v>
      </c>
      <c r="D1253" s="7" t="n">
        <f aca="false">COUNTIFS('Duel Log'!AD$2:AD$5455,$A1253,'Duel Log'!AA$2:AA$5455,"Win")</f>
        <v>1</v>
      </c>
      <c r="E1253" s="7" t="n">
        <f aca="false">COUNTIFS('Duel Log'!AD$2:AD$5455,$A1253,'Duel Log'!AA$2:AA$5455,"Loss")</f>
        <v>1</v>
      </c>
      <c r="F1253" s="7" t="n">
        <f aca="false">COUNTIFS('Duel Log'!AD$2:AD$5455,$A1253,'Duel Log'!AA$2:AA$5455,"Draw")</f>
        <v>0</v>
      </c>
      <c r="G1253" s="13" t="n">
        <f aca="false">IFERROR(D1253/C1253,"")</f>
        <v>0.5</v>
      </c>
    </row>
    <row r="1254" customFormat="false" ht="15" hidden="false" customHeight="true" outlineLevel="0" collapsed="false">
      <c r="A1254" s="7" t="s">
        <v>668</v>
      </c>
      <c r="B1254" s="7" t="s">
        <v>15720</v>
      </c>
      <c r="C1254" s="7" t="n">
        <f aca="false">COUNTIF('Duel Log'!AD$2:AD$5455,$A1254)</f>
        <v>40</v>
      </c>
      <c r="D1254" s="7" t="n">
        <f aca="false">COUNTIFS('Duel Log'!AD$2:AD$5455,$A1254,'Duel Log'!AA$2:AA$5455,"Win")</f>
        <v>26</v>
      </c>
      <c r="E1254" s="7" t="n">
        <f aca="false">COUNTIFS('Duel Log'!AD$2:AD$5455,$A1254,'Duel Log'!AA$2:AA$5455,"Loss")</f>
        <v>14</v>
      </c>
      <c r="F1254" s="7" t="n">
        <f aca="false">COUNTIFS('Duel Log'!AD$2:AD$5455,$A1254,'Duel Log'!AA$2:AA$5455,"Draw")</f>
        <v>0</v>
      </c>
      <c r="G1254" s="13" t="n">
        <f aca="false">IFERROR(D1254/C1254,"")</f>
        <v>0.65</v>
      </c>
    </row>
    <row r="1255" customFormat="false" ht="15" hidden="false" customHeight="true" outlineLevel="0" collapsed="false">
      <c r="A1255" s="7" t="s">
        <v>6484</v>
      </c>
      <c r="B1255" s="7" t="s">
        <v>1066</v>
      </c>
      <c r="C1255" s="7" t="n">
        <f aca="false">COUNTIF('Duel Log'!AD$2:AD$5455,$A1255)</f>
        <v>1</v>
      </c>
      <c r="D1255" s="7" t="n">
        <f aca="false">COUNTIFS('Duel Log'!AD$2:AD$5455,$A1255,'Duel Log'!AA$2:AA$5455,"Win")</f>
        <v>1</v>
      </c>
      <c r="E1255" s="7" t="n">
        <f aca="false">COUNTIFS('Duel Log'!AD$2:AD$5455,$A1255,'Duel Log'!AA$2:AA$5455,"Loss")</f>
        <v>0</v>
      </c>
      <c r="F1255" s="7" t="n">
        <f aca="false">COUNTIFS('Duel Log'!AD$2:AD$5455,$A1255,'Duel Log'!AA$2:AA$5455,"Draw")</f>
        <v>0</v>
      </c>
      <c r="G1255" s="13" t="n">
        <f aca="false">IFERROR(D1255/C1255,"")</f>
        <v>1</v>
      </c>
    </row>
    <row r="1256" customFormat="false" ht="15" hidden="false" customHeight="true" outlineLevel="0" collapsed="false">
      <c r="A1256" s="7" t="s">
        <v>6725</v>
      </c>
      <c r="B1256" s="7" t="s">
        <v>837</v>
      </c>
      <c r="C1256" s="7" t="n">
        <f aca="false">COUNTIF('Duel Log'!AD$2:AD$5455,$A1256)</f>
        <v>1</v>
      </c>
      <c r="D1256" s="7" t="n">
        <f aca="false">COUNTIFS('Duel Log'!AD$2:AD$5455,$A1256,'Duel Log'!AA$2:AA$5455,"Win")</f>
        <v>1</v>
      </c>
      <c r="E1256" s="7" t="n">
        <f aca="false">COUNTIFS('Duel Log'!AD$2:AD$5455,$A1256,'Duel Log'!AA$2:AA$5455,"Loss")</f>
        <v>0</v>
      </c>
      <c r="F1256" s="7" t="n">
        <f aca="false">COUNTIFS('Duel Log'!AD$2:AD$5455,$A1256,'Duel Log'!AA$2:AA$5455,"Draw")</f>
        <v>0</v>
      </c>
      <c r="G1256" s="13" t="n">
        <f aca="false">IFERROR(D1256/C1256,"")</f>
        <v>1</v>
      </c>
    </row>
    <row r="1257" customFormat="false" ht="15" hidden="false" customHeight="true" outlineLevel="0" collapsed="false">
      <c r="A1257" s="7" t="s">
        <v>2961</v>
      </c>
      <c r="B1257" s="7" t="s">
        <v>2158</v>
      </c>
      <c r="C1257" s="7" t="n">
        <f aca="false">COUNTIF('Duel Log'!AD$2:AD$5455,$A1257)</f>
        <v>1</v>
      </c>
      <c r="D1257" s="7" t="n">
        <f aca="false">COUNTIFS('Duel Log'!AD$2:AD$5455,$A1257,'Duel Log'!AA$2:AA$5455,"Win")</f>
        <v>1</v>
      </c>
      <c r="E1257" s="7" t="n">
        <f aca="false">COUNTIFS('Duel Log'!AD$2:AD$5455,$A1257,'Duel Log'!AA$2:AA$5455,"Loss")</f>
        <v>0</v>
      </c>
      <c r="F1257" s="7" t="n">
        <f aca="false">COUNTIFS('Duel Log'!AD$2:AD$5455,$A1257,'Duel Log'!AA$2:AA$5455,"Draw")</f>
        <v>0</v>
      </c>
      <c r="G1257" s="13" t="n">
        <f aca="false">IFERROR(D1257/C1257,"")</f>
        <v>1</v>
      </c>
    </row>
    <row r="1258" customFormat="false" ht="15" hidden="false" customHeight="true" outlineLevel="0" collapsed="false">
      <c r="A1258" s="7" t="s">
        <v>4792</v>
      </c>
      <c r="B1258" s="7" t="s">
        <v>1206</v>
      </c>
      <c r="C1258" s="7" t="n">
        <f aca="false">COUNTIF('Duel Log'!AD$2:AD$5455,$A1258)</f>
        <v>1</v>
      </c>
      <c r="D1258" s="7" t="n">
        <f aca="false">COUNTIFS('Duel Log'!AD$2:AD$5455,$A1258,'Duel Log'!AA$2:AA$5455,"Win")</f>
        <v>1</v>
      </c>
      <c r="E1258" s="7" t="n">
        <f aca="false">COUNTIFS('Duel Log'!AD$2:AD$5455,$A1258,'Duel Log'!AA$2:AA$5455,"Loss")</f>
        <v>0</v>
      </c>
      <c r="F1258" s="7" t="n">
        <f aca="false">COUNTIFS('Duel Log'!AD$2:AD$5455,$A1258,'Duel Log'!AA$2:AA$5455,"Draw")</f>
        <v>0</v>
      </c>
      <c r="G1258" s="13" t="n">
        <f aca="false">IFERROR(D1258/C1258,"")</f>
        <v>1</v>
      </c>
    </row>
    <row r="1259" customFormat="false" ht="15" hidden="false" customHeight="true" outlineLevel="0" collapsed="false">
      <c r="A1259" s="7" t="s">
        <v>2035</v>
      </c>
      <c r="B1259" s="7" t="s">
        <v>147</v>
      </c>
      <c r="C1259" s="7" t="n">
        <f aca="false">COUNTIF('Duel Log'!AD$2:AD$5455,$A1259)</f>
        <v>1</v>
      </c>
      <c r="D1259" s="7" t="n">
        <f aca="false">COUNTIFS('Duel Log'!AD$2:AD$5455,$A1259,'Duel Log'!AA$2:AA$5455,"Win")</f>
        <v>0</v>
      </c>
      <c r="E1259" s="7" t="n">
        <f aca="false">COUNTIFS('Duel Log'!AD$2:AD$5455,$A1259,'Duel Log'!AA$2:AA$5455,"Loss")</f>
        <v>1</v>
      </c>
      <c r="F1259" s="7" t="n">
        <f aca="false">COUNTIFS('Duel Log'!AD$2:AD$5455,$A1259,'Duel Log'!AA$2:AA$5455,"Draw")</f>
        <v>0</v>
      </c>
      <c r="G1259" s="13" t="n">
        <f aca="false">IFERROR(D1259/C1259,"")</f>
        <v>0</v>
      </c>
    </row>
    <row r="1260" customFormat="false" ht="15" hidden="false" customHeight="true" outlineLevel="0" collapsed="false">
      <c r="A1260" s="7" t="s">
        <v>1151</v>
      </c>
      <c r="B1260" s="7" t="s">
        <v>15721</v>
      </c>
      <c r="C1260" s="7" t="n">
        <f aca="false">COUNTIF('Duel Log'!AD$2:AD$5455,$A1260)</f>
        <v>11</v>
      </c>
      <c r="D1260" s="7" t="n">
        <f aca="false">COUNTIFS('Duel Log'!AD$2:AD$5455,$A1260,'Duel Log'!AA$2:AA$5455,"Win")</f>
        <v>5</v>
      </c>
      <c r="E1260" s="7" t="n">
        <f aca="false">COUNTIFS('Duel Log'!AD$2:AD$5455,$A1260,'Duel Log'!AA$2:AA$5455,"Loss")</f>
        <v>6</v>
      </c>
      <c r="F1260" s="7" t="n">
        <f aca="false">COUNTIFS('Duel Log'!AD$2:AD$5455,$A1260,'Duel Log'!AA$2:AA$5455,"Draw")</f>
        <v>0</v>
      </c>
      <c r="G1260" s="13" t="n">
        <f aca="false">IFERROR(D1260/C1260,"")</f>
        <v>0.454545454545455</v>
      </c>
    </row>
    <row r="1261" customFormat="false" ht="15" hidden="false" customHeight="true" outlineLevel="0" collapsed="false">
      <c r="A1261" s="7" t="s">
        <v>4080</v>
      </c>
      <c r="B1261" s="7" t="s">
        <v>2904</v>
      </c>
      <c r="C1261" s="7" t="n">
        <f aca="false">COUNTIF('Duel Log'!AD$2:AD$5455,$A1261)</f>
        <v>1</v>
      </c>
      <c r="D1261" s="7" t="n">
        <f aca="false">COUNTIFS('Duel Log'!AD$2:AD$5455,$A1261,'Duel Log'!AA$2:AA$5455,"Win")</f>
        <v>0</v>
      </c>
      <c r="E1261" s="7" t="n">
        <f aca="false">COUNTIFS('Duel Log'!AD$2:AD$5455,$A1261,'Duel Log'!AA$2:AA$5455,"Loss")</f>
        <v>1</v>
      </c>
      <c r="F1261" s="7" t="n">
        <f aca="false">COUNTIFS('Duel Log'!AD$2:AD$5455,$A1261,'Duel Log'!AA$2:AA$5455,"Draw")</f>
        <v>0</v>
      </c>
      <c r="G1261" s="13" t="n">
        <f aca="false">IFERROR(D1261/C1261,"")</f>
        <v>0</v>
      </c>
    </row>
    <row r="1262" customFormat="false" ht="15" hidden="false" customHeight="true" outlineLevel="0" collapsed="false">
      <c r="A1262" s="7" t="s">
        <v>3397</v>
      </c>
      <c r="B1262" s="7" t="s">
        <v>2789</v>
      </c>
      <c r="C1262" s="7" t="n">
        <f aca="false">COUNTIF('Duel Log'!AD$2:AD$5455,$A1262)</f>
        <v>1</v>
      </c>
      <c r="D1262" s="7" t="n">
        <f aca="false">COUNTIFS('Duel Log'!AD$2:AD$5455,$A1262,'Duel Log'!AA$2:AA$5455,"Win")</f>
        <v>1</v>
      </c>
      <c r="E1262" s="7" t="n">
        <f aca="false">COUNTIFS('Duel Log'!AD$2:AD$5455,$A1262,'Duel Log'!AA$2:AA$5455,"Loss")</f>
        <v>0</v>
      </c>
      <c r="F1262" s="7" t="n">
        <f aca="false">COUNTIFS('Duel Log'!AD$2:AD$5455,$A1262,'Duel Log'!AA$2:AA$5455,"Draw")</f>
        <v>0</v>
      </c>
      <c r="G1262" s="13" t="n">
        <f aca="false">IFERROR(D1262/C1262,"")</f>
        <v>1</v>
      </c>
    </row>
    <row r="1263" customFormat="false" ht="15" hidden="false" customHeight="true" outlineLevel="0" collapsed="false">
      <c r="A1263" s="7" t="s">
        <v>6434</v>
      </c>
      <c r="B1263" s="7" t="s">
        <v>1010</v>
      </c>
      <c r="C1263" s="7" t="n">
        <f aca="false">COUNTIF('Duel Log'!AD$2:AD$5455,$A1263)</f>
        <v>2</v>
      </c>
      <c r="D1263" s="7" t="n">
        <f aca="false">COUNTIFS('Duel Log'!AD$2:AD$5455,$A1263,'Duel Log'!AA$2:AA$5455,"Win")</f>
        <v>1</v>
      </c>
      <c r="E1263" s="7" t="n">
        <f aca="false">COUNTIFS('Duel Log'!AD$2:AD$5455,$A1263,'Duel Log'!AA$2:AA$5455,"Loss")</f>
        <v>1</v>
      </c>
      <c r="F1263" s="7" t="n">
        <f aca="false">COUNTIFS('Duel Log'!AD$2:AD$5455,$A1263,'Duel Log'!AA$2:AA$5455,"Draw")</f>
        <v>0</v>
      </c>
      <c r="G1263" s="13" t="n">
        <f aca="false">IFERROR(D1263/C1263,"")</f>
        <v>0.5</v>
      </c>
    </row>
    <row r="1264" customFormat="false" ht="15" hidden="false" customHeight="true" outlineLevel="0" collapsed="false">
      <c r="A1264" s="7" t="s">
        <v>5657</v>
      </c>
      <c r="B1264" s="7" t="s">
        <v>227</v>
      </c>
      <c r="C1264" s="7" t="n">
        <f aca="false">COUNTIF('Duel Log'!AD$2:AD$5455,$A1264)</f>
        <v>1</v>
      </c>
      <c r="D1264" s="7" t="n">
        <f aca="false">COUNTIFS('Duel Log'!AD$2:AD$5455,$A1264,'Duel Log'!AA$2:AA$5455,"Win")</f>
        <v>1</v>
      </c>
      <c r="E1264" s="7" t="n">
        <f aca="false">COUNTIFS('Duel Log'!AD$2:AD$5455,$A1264,'Duel Log'!AA$2:AA$5455,"Loss")</f>
        <v>0</v>
      </c>
      <c r="F1264" s="7" t="n">
        <f aca="false">COUNTIFS('Duel Log'!AD$2:AD$5455,$A1264,'Duel Log'!AA$2:AA$5455,"Draw")</f>
        <v>0</v>
      </c>
      <c r="G1264" s="13" t="n">
        <f aca="false">IFERROR(D1264/C1264,"")</f>
        <v>1</v>
      </c>
    </row>
    <row r="1265" customFormat="false" ht="15" hidden="false" customHeight="true" outlineLevel="0" collapsed="false">
      <c r="A1265" s="7" t="s">
        <v>529</v>
      </c>
      <c r="B1265" s="7" t="s">
        <v>523</v>
      </c>
      <c r="C1265" s="7" t="n">
        <f aca="false">COUNTIF('Duel Log'!AD$2:AD$5455,$A1265)</f>
        <v>1</v>
      </c>
      <c r="D1265" s="7" t="n">
        <f aca="false">COUNTIFS('Duel Log'!AD$2:AD$5455,$A1265,'Duel Log'!AA$2:AA$5455,"Win")</f>
        <v>1</v>
      </c>
      <c r="E1265" s="7" t="n">
        <f aca="false">COUNTIFS('Duel Log'!AD$2:AD$5455,$A1265,'Duel Log'!AA$2:AA$5455,"Loss")</f>
        <v>0</v>
      </c>
      <c r="F1265" s="7" t="n">
        <f aca="false">COUNTIFS('Duel Log'!AD$2:AD$5455,$A1265,'Duel Log'!AA$2:AA$5455,"Draw")</f>
        <v>0</v>
      </c>
      <c r="G1265" s="13" t="n">
        <f aca="false">IFERROR(D1265/C1265,"")</f>
        <v>1</v>
      </c>
    </row>
    <row r="1266" customFormat="false" ht="15" hidden="false" customHeight="true" outlineLevel="0" collapsed="false">
      <c r="A1266" s="7" t="s">
        <v>594</v>
      </c>
      <c r="B1266" s="7" t="s">
        <v>15722</v>
      </c>
      <c r="C1266" s="7" t="n">
        <f aca="false">COUNTIF('Duel Log'!AD$2:AD$5455,$A1266)</f>
        <v>8</v>
      </c>
      <c r="D1266" s="7" t="n">
        <f aca="false">COUNTIFS('Duel Log'!AD$2:AD$5455,$A1266,'Duel Log'!AA$2:AA$5455,"Win")</f>
        <v>5</v>
      </c>
      <c r="E1266" s="7" t="n">
        <f aca="false">COUNTIFS('Duel Log'!AD$2:AD$5455,$A1266,'Duel Log'!AA$2:AA$5455,"Loss")</f>
        <v>3</v>
      </c>
      <c r="F1266" s="7" t="n">
        <f aca="false">COUNTIFS('Duel Log'!AD$2:AD$5455,$A1266,'Duel Log'!AA$2:AA$5455,"Draw")</f>
        <v>0</v>
      </c>
      <c r="G1266" s="13" t="n">
        <f aca="false">IFERROR(D1266/C1266,"")</f>
        <v>0.625</v>
      </c>
    </row>
    <row r="1267" customFormat="false" ht="15" hidden="false" customHeight="true" outlineLevel="0" collapsed="false">
      <c r="A1267" s="7" t="s">
        <v>799</v>
      </c>
      <c r="B1267" s="7" t="s">
        <v>15723</v>
      </c>
      <c r="C1267" s="7" t="n">
        <f aca="false">COUNTIF('Duel Log'!AD$2:AD$5455,$A1267)</f>
        <v>3</v>
      </c>
      <c r="D1267" s="7" t="n">
        <f aca="false">COUNTIFS('Duel Log'!AD$2:AD$5455,$A1267,'Duel Log'!AA$2:AA$5455,"Win")</f>
        <v>1</v>
      </c>
      <c r="E1267" s="7" t="n">
        <f aca="false">COUNTIFS('Duel Log'!AD$2:AD$5455,$A1267,'Duel Log'!AA$2:AA$5455,"Loss")</f>
        <v>2</v>
      </c>
      <c r="F1267" s="7" t="n">
        <f aca="false">COUNTIFS('Duel Log'!AD$2:AD$5455,$A1267,'Duel Log'!AA$2:AA$5455,"Draw")</f>
        <v>0</v>
      </c>
      <c r="G1267" s="13" t="n">
        <f aca="false">IFERROR(D1267/C1267,"")</f>
        <v>0.333333333333333</v>
      </c>
    </row>
    <row r="1268" customFormat="false" ht="15" hidden="false" customHeight="true" outlineLevel="0" collapsed="false">
      <c r="A1268" s="7" t="s">
        <v>3563</v>
      </c>
      <c r="B1268" s="7" t="s">
        <v>15724</v>
      </c>
      <c r="C1268" s="7" t="n">
        <f aca="false">COUNTIF('Duel Log'!AD$2:AD$5455,$A1268)</f>
        <v>2</v>
      </c>
      <c r="D1268" s="7" t="n">
        <f aca="false">COUNTIFS('Duel Log'!AD$2:AD$5455,$A1268,'Duel Log'!AA$2:AA$5455,"Win")</f>
        <v>1</v>
      </c>
      <c r="E1268" s="7" t="n">
        <f aca="false">COUNTIFS('Duel Log'!AD$2:AD$5455,$A1268,'Duel Log'!AA$2:AA$5455,"Loss")</f>
        <v>1</v>
      </c>
      <c r="F1268" s="7" t="n">
        <f aca="false">COUNTIFS('Duel Log'!AD$2:AD$5455,$A1268,'Duel Log'!AA$2:AA$5455,"Draw")</f>
        <v>0</v>
      </c>
      <c r="G1268" s="13" t="n">
        <f aca="false">IFERROR(D1268/C1268,"")</f>
        <v>0.5</v>
      </c>
    </row>
    <row r="1269" customFormat="false" ht="15" hidden="false" customHeight="true" outlineLevel="0" collapsed="false">
      <c r="A1269" s="7" t="s">
        <v>4674</v>
      </c>
      <c r="B1269" s="7" t="s">
        <v>547</v>
      </c>
      <c r="C1269" s="7" t="n">
        <f aca="false">COUNTIF('Duel Log'!AD$2:AD$5455,$A1269)</f>
        <v>1</v>
      </c>
      <c r="D1269" s="7" t="n">
        <f aca="false">COUNTIFS('Duel Log'!AD$2:AD$5455,$A1269,'Duel Log'!AA$2:AA$5455,"Win")</f>
        <v>0</v>
      </c>
      <c r="E1269" s="7" t="n">
        <f aca="false">COUNTIFS('Duel Log'!AD$2:AD$5455,$A1269,'Duel Log'!AA$2:AA$5455,"Loss")</f>
        <v>1</v>
      </c>
      <c r="F1269" s="7" t="n">
        <f aca="false">COUNTIFS('Duel Log'!AD$2:AD$5455,$A1269,'Duel Log'!AA$2:AA$5455,"Draw")</f>
        <v>0</v>
      </c>
      <c r="G1269" s="13" t="n">
        <f aca="false">IFERROR(D1269/C1269,"")</f>
        <v>0</v>
      </c>
    </row>
    <row r="1270" customFormat="false" ht="15" hidden="false" customHeight="true" outlineLevel="0" collapsed="false">
      <c r="A1270" s="7" t="s">
        <v>1033</v>
      </c>
      <c r="B1270" s="7" t="s">
        <v>547</v>
      </c>
      <c r="C1270" s="7" t="n">
        <f aca="false">COUNTIF('Duel Log'!AD$2:AD$5455,$A1270)</f>
        <v>1</v>
      </c>
      <c r="D1270" s="7" t="n">
        <f aca="false">COUNTIFS('Duel Log'!AD$2:AD$5455,$A1270,'Duel Log'!AA$2:AA$5455,"Win")</f>
        <v>1</v>
      </c>
      <c r="E1270" s="7" t="n">
        <f aca="false">COUNTIFS('Duel Log'!AD$2:AD$5455,$A1270,'Duel Log'!AA$2:AA$5455,"Loss")</f>
        <v>0</v>
      </c>
      <c r="F1270" s="7" t="n">
        <f aca="false">COUNTIFS('Duel Log'!AD$2:AD$5455,$A1270,'Duel Log'!AA$2:AA$5455,"Draw")</f>
        <v>0</v>
      </c>
      <c r="G1270" s="13" t="n">
        <f aca="false">IFERROR(D1270/C1270,"")</f>
        <v>1</v>
      </c>
    </row>
    <row r="1271" customFormat="false" ht="15" hidden="false" customHeight="true" outlineLevel="0" collapsed="false">
      <c r="A1271" s="7" t="s">
        <v>3866</v>
      </c>
      <c r="B1271" s="7" t="s">
        <v>523</v>
      </c>
      <c r="C1271" s="7" t="n">
        <f aca="false">COUNTIF('Duel Log'!AD$2:AD$5455,$A1271)</f>
        <v>1</v>
      </c>
      <c r="D1271" s="7" t="n">
        <f aca="false">COUNTIFS('Duel Log'!AD$2:AD$5455,$A1271,'Duel Log'!AA$2:AA$5455,"Win")</f>
        <v>1</v>
      </c>
      <c r="E1271" s="7" t="n">
        <f aca="false">COUNTIFS('Duel Log'!AD$2:AD$5455,$A1271,'Duel Log'!AA$2:AA$5455,"Loss")</f>
        <v>0</v>
      </c>
      <c r="F1271" s="7" t="n">
        <f aca="false">COUNTIFS('Duel Log'!AD$2:AD$5455,$A1271,'Duel Log'!AA$2:AA$5455,"Draw")</f>
        <v>0</v>
      </c>
      <c r="G1271" s="13" t="n">
        <f aca="false">IFERROR(D1271/C1271,"")</f>
        <v>1</v>
      </c>
    </row>
    <row r="1272" customFormat="false" ht="15" hidden="false" customHeight="true" outlineLevel="0" collapsed="false">
      <c r="A1272" s="7" t="s">
        <v>3361</v>
      </c>
      <c r="B1272" s="7" t="s">
        <v>547</v>
      </c>
      <c r="C1272" s="7" t="n">
        <f aca="false">COUNTIF('Duel Log'!AD$2:AD$5455,$A1272)</f>
        <v>1</v>
      </c>
      <c r="D1272" s="7" t="n">
        <f aca="false">COUNTIFS('Duel Log'!AD$2:AD$5455,$A1272,'Duel Log'!AA$2:AA$5455,"Win")</f>
        <v>1</v>
      </c>
      <c r="E1272" s="7" t="n">
        <f aca="false">COUNTIFS('Duel Log'!AD$2:AD$5455,$A1272,'Duel Log'!AA$2:AA$5455,"Loss")</f>
        <v>0</v>
      </c>
      <c r="F1272" s="7" t="n">
        <f aca="false">COUNTIFS('Duel Log'!AD$2:AD$5455,$A1272,'Duel Log'!AA$2:AA$5455,"Draw")</f>
        <v>0</v>
      </c>
      <c r="G1272" s="13" t="n">
        <f aca="false">IFERROR(D1272/C1272,"")</f>
        <v>1</v>
      </c>
    </row>
    <row r="1273" customFormat="false" ht="15" hidden="false" customHeight="true" outlineLevel="0" collapsed="false">
      <c r="A1273" s="7" t="s">
        <v>5793</v>
      </c>
      <c r="B1273" s="7" t="s">
        <v>1010</v>
      </c>
      <c r="C1273" s="7" t="n">
        <f aca="false">COUNTIF('Duel Log'!AD$2:AD$5455,$A1273)</f>
        <v>1</v>
      </c>
      <c r="D1273" s="7" t="n">
        <f aca="false">COUNTIFS('Duel Log'!AD$2:AD$5455,$A1273,'Duel Log'!AA$2:AA$5455,"Win")</f>
        <v>1</v>
      </c>
      <c r="E1273" s="7" t="n">
        <f aca="false">COUNTIFS('Duel Log'!AD$2:AD$5455,$A1273,'Duel Log'!AA$2:AA$5455,"Loss")</f>
        <v>0</v>
      </c>
      <c r="F1273" s="7" t="n">
        <f aca="false">COUNTIFS('Duel Log'!AD$2:AD$5455,$A1273,'Duel Log'!AA$2:AA$5455,"Draw")</f>
        <v>0</v>
      </c>
      <c r="G1273" s="13" t="n">
        <f aca="false">IFERROR(D1273/C1273,"")</f>
        <v>1</v>
      </c>
    </row>
    <row r="1274" customFormat="false" ht="15" hidden="false" customHeight="true" outlineLevel="0" collapsed="false">
      <c r="A1274" s="7" t="s">
        <v>1311</v>
      </c>
      <c r="B1274" s="7" t="s">
        <v>15725</v>
      </c>
      <c r="C1274" s="7" t="n">
        <f aca="false">COUNTIF('Duel Log'!AD$2:AD$5455,$A1274)</f>
        <v>17</v>
      </c>
      <c r="D1274" s="7" t="n">
        <f aca="false">COUNTIFS('Duel Log'!AD$2:AD$5455,$A1274,'Duel Log'!AA$2:AA$5455,"Win")</f>
        <v>7</v>
      </c>
      <c r="E1274" s="7" t="n">
        <f aca="false">COUNTIFS('Duel Log'!AD$2:AD$5455,$A1274,'Duel Log'!AA$2:AA$5455,"Loss")</f>
        <v>10</v>
      </c>
      <c r="F1274" s="7" t="n">
        <f aca="false">COUNTIFS('Duel Log'!AD$2:AD$5455,$A1274,'Duel Log'!AA$2:AA$5455,"Draw")</f>
        <v>0</v>
      </c>
      <c r="G1274" s="13" t="n">
        <f aca="false">IFERROR(D1274/C1274,"")</f>
        <v>0.411764705882353</v>
      </c>
    </row>
    <row r="1275" customFormat="false" ht="15" hidden="false" customHeight="true" outlineLevel="0" collapsed="false">
      <c r="A1275" s="7" t="s">
        <v>4904</v>
      </c>
      <c r="B1275" s="7" t="s">
        <v>2158</v>
      </c>
      <c r="C1275" s="7" t="n">
        <f aca="false">COUNTIF('Duel Log'!AD$2:AD$5455,$A1275)</f>
        <v>1</v>
      </c>
      <c r="D1275" s="7" t="n">
        <f aca="false">COUNTIFS('Duel Log'!AD$2:AD$5455,$A1275,'Duel Log'!AA$2:AA$5455,"Win")</f>
        <v>1</v>
      </c>
      <c r="E1275" s="7" t="n">
        <f aca="false">COUNTIFS('Duel Log'!AD$2:AD$5455,$A1275,'Duel Log'!AA$2:AA$5455,"Loss")</f>
        <v>0</v>
      </c>
      <c r="F1275" s="7" t="n">
        <f aca="false">COUNTIFS('Duel Log'!AD$2:AD$5455,$A1275,'Duel Log'!AA$2:AA$5455,"Draw")</f>
        <v>0</v>
      </c>
      <c r="G1275" s="13" t="n">
        <f aca="false">IFERROR(D1275/C1275,"")</f>
        <v>1</v>
      </c>
    </row>
    <row r="1276" customFormat="false" ht="15" hidden="false" customHeight="true" outlineLevel="0" collapsed="false">
      <c r="A1276" s="7" t="s">
        <v>4891</v>
      </c>
      <c r="B1276" s="7" t="s">
        <v>3759</v>
      </c>
      <c r="C1276" s="7" t="n">
        <f aca="false">COUNTIF('Duel Log'!AD$2:AD$5455,$A1276)</f>
        <v>1</v>
      </c>
      <c r="D1276" s="7" t="n">
        <f aca="false">COUNTIFS('Duel Log'!AD$2:AD$5455,$A1276,'Duel Log'!AA$2:AA$5455,"Win")</f>
        <v>0</v>
      </c>
      <c r="E1276" s="7" t="n">
        <f aca="false">COUNTIFS('Duel Log'!AD$2:AD$5455,$A1276,'Duel Log'!AA$2:AA$5455,"Loss")</f>
        <v>1</v>
      </c>
      <c r="F1276" s="7" t="n">
        <f aca="false">COUNTIFS('Duel Log'!AD$2:AD$5455,$A1276,'Duel Log'!AA$2:AA$5455,"Draw")</f>
        <v>0</v>
      </c>
      <c r="G1276" s="13" t="n">
        <f aca="false">IFERROR(D1276/C1276,"")</f>
        <v>0</v>
      </c>
    </row>
    <row r="1277" customFormat="false" ht="15" hidden="false" customHeight="true" outlineLevel="0" collapsed="false">
      <c r="A1277" s="7" t="s">
        <v>1382</v>
      </c>
      <c r="B1277" s="7" t="s">
        <v>1283</v>
      </c>
      <c r="C1277" s="7" t="n">
        <f aca="false">COUNTIF('Duel Log'!AD$2:AD$5455,$A1277)</f>
        <v>1</v>
      </c>
      <c r="D1277" s="7" t="n">
        <f aca="false">COUNTIFS('Duel Log'!AD$2:AD$5455,$A1277,'Duel Log'!AA$2:AA$5455,"Win")</f>
        <v>0</v>
      </c>
      <c r="E1277" s="7" t="n">
        <f aca="false">COUNTIFS('Duel Log'!AD$2:AD$5455,$A1277,'Duel Log'!AA$2:AA$5455,"Loss")</f>
        <v>1</v>
      </c>
      <c r="F1277" s="7" t="n">
        <f aca="false">COUNTIFS('Duel Log'!AD$2:AD$5455,$A1277,'Duel Log'!AA$2:AA$5455,"Draw")</f>
        <v>0</v>
      </c>
      <c r="G1277" s="13" t="n">
        <f aca="false">IFERROR(D1277/C1277,"")</f>
        <v>0</v>
      </c>
    </row>
    <row r="1278" customFormat="false" ht="15" hidden="false" customHeight="true" outlineLevel="0" collapsed="false">
      <c r="A1278" s="7" t="s">
        <v>3847</v>
      </c>
      <c r="B1278" s="8" t="s">
        <v>558</v>
      </c>
      <c r="C1278" s="7" t="n">
        <f aca="false">COUNTIF('Duel Log'!AD$2:AD$5455,$A1278)</f>
        <v>1</v>
      </c>
      <c r="D1278" s="7" t="n">
        <f aca="false">COUNTIFS('Duel Log'!AD$2:AD$5455,$A1278,'Duel Log'!AA$2:AA$5455,"Win")</f>
        <v>0</v>
      </c>
      <c r="E1278" s="7" t="n">
        <f aca="false">COUNTIFS('Duel Log'!AD$2:AD$5455,$A1278,'Duel Log'!AA$2:AA$5455,"Loss")</f>
        <v>1</v>
      </c>
      <c r="F1278" s="7" t="n">
        <f aca="false">COUNTIFS('Duel Log'!AD$2:AD$5455,$A1278,'Duel Log'!AA$2:AA$5455,"Draw")</f>
        <v>0</v>
      </c>
      <c r="G1278" s="13" t="n">
        <f aca="false">IFERROR(D1278/C1278,"")</f>
        <v>0</v>
      </c>
    </row>
    <row r="1279" customFormat="false" ht="15" hidden="false" customHeight="true" outlineLevel="0" collapsed="false">
      <c r="A1279" s="7" t="s">
        <v>1851</v>
      </c>
      <c r="B1279" s="7" t="s">
        <v>1432</v>
      </c>
      <c r="C1279" s="7" t="n">
        <f aca="false">COUNTIF('Duel Log'!AD$2:AD$5455,$A1279)</f>
        <v>1</v>
      </c>
      <c r="D1279" s="7" t="n">
        <f aca="false">COUNTIFS('Duel Log'!AD$2:AD$5455,$A1279,'Duel Log'!AA$2:AA$5455,"Win")</f>
        <v>1</v>
      </c>
      <c r="E1279" s="7" t="n">
        <f aca="false">COUNTIFS('Duel Log'!AD$2:AD$5455,$A1279,'Duel Log'!AA$2:AA$5455,"Loss")</f>
        <v>0</v>
      </c>
      <c r="F1279" s="7" t="n">
        <f aca="false">COUNTIFS('Duel Log'!AD$2:AD$5455,$A1279,'Duel Log'!AA$2:AA$5455,"Draw")</f>
        <v>0</v>
      </c>
      <c r="G1279" s="13" t="n">
        <f aca="false">IFERROR(D1279/C1279,"")</f>
        <v>1</v>
      </c>
    </row>
    <row r="1280" customFormat="false" ht="15" hidden="false" customHeight="true" outlineLevel="0" collapsed="false">
      <c r="A1280" s="7" t="s">
        <v>7178</v>
      </c>
      <c r="B1280" s="7" t="s">
        <v>7154</v>
      </c>
      <c r="C1280" s="7" t="n">
        <f aca="false">COUNTIF('Duel Log'!AD$2:AD$5455,$A1280)</f>
        <v>2</v>
      </c>
      <c r="D1280" s="7" t="n">
        <f aca="false">COUNTIFS('Duel Log'!AD$2:AD$5455,$A1280,'Duel Log'!AA$2:AA$5455,"Win")</f>
        <v>1</v>
      </c>
      <c r="E1280" s="7" t="n">
        <f aca="false">COUNTIFS('Duel Log'!AD$2:AD$5455,$A1280,'Duel Log'!AA$2:AA$5455,"Loss")</f>
        <v>1</v>
      </c>
      <c r="F1280" s="7" t="n">
        <f aca="false">COUNTIFS('Duel Log'!AD$2:AD$5455,$A1280,'Duel Log'!AA$2:AA$5455,"Draw")</f>
        <v>0</v>
      </c>
      <c r="G1280" s="13" t="n">
        <f aca="false">IFERROR(D1280/C1280,"")</f>
        <v>0.5</v>
      </c>
    </row>
    <row r="1281" customFormat="false" ht="15" hidden="false" customHeight="true" outlineLevel="0" collapsed="false">
      <c r="A1281" s="7" t="s">
        <v>2040</v>
      </c>
      <c r="B1281" s="7" t="s">
        <v>147</v>
      </c>
      <c r="C1281" s="7" t="n">
        <f aca="false">COUNTIF('Duel Log'!AD$2:AD$5455,$A1281)</f>
        <v>1</v>
      </c>
      <c r="D1281" s="7" t="n">
        <f aca="false">COUNTIFS('Duel Log'!AD$2:AD$5455,$A1281,'Duel Log'!AA$2:AA$5455,"Win")</f>
        <v>1</v>
      </c>
      <c r="E1281" s="7" t="n">
        <f aca="false">COUNTIFS('Duel Log'!AD$2:AD$5455,$A1281,'Duel Log'!AA$2:AA$5455,"Loss")</f>
        <v>0</v>
      </c>
      <c r="F1281" s="7" t="n">
        <f aca="false">COUNTIFS('Duel Log'!AD$2:AD$5455,$A1281,'Duel Log'!AA$2:AA$5455,"Draw")</f>
        <v>0</v>
      </c>
      <c r="G1281" s="13" t="n">
        <f aca="false">IFERROR(D1281/C1281,"")</f>
        <v>1</v>
      </c>
    </row>
    <row r="1282" customFormat="false" ht="15" hidden="false" customHeight="true" outlineLevel="0" collapsed="false">
      <c r="A1282" s="7" t="s">
        <v>3858</v>
      </c>
      <c r="B1282" s="7" t="s">
        <v>523</v>
      </c>
      <c r="C1282" s="7" t="n">
        <f aca="false">COUNTIF('Duel Log'!AD$2:AD$5455,$A1282)</f>
        <v>1</v>
      </c>
      <c r="D1282" s="7" t="n">
        <f aca="false">COUNTIFS('Duel Log'!AD$2:AD$5455,$A1282,'Duel Log'!AA$2:AA$5455,"Win")</f>
        <v>0</v>
      </c>
      <c r="E1282" s="7" t="n">
        <f aca="false">COUNTIFS('Duel Log'!AD$2:AD$5455,$A1282,'Duel Log'!AA$2:AA$5455,"Loss")</f>
        <v>1</v>
      </c>
      <c r="F1282" s="7" t="n">
        <f aca="false">COUNTIFS('Duel Log'!AD$2:AD$5455,$A1282,'Duel Log'!AA$2:AA$5455,"Draw")</f>
        <v>0</v>
      </c>
      <c r="G1282" s="13" t="n">
        <f aca="false">IFERROR(D1282/C1282,"")</f>
        <v>0</v>
      </c>
    </row>
    <row r="1283" customFormat="false" ht="15" hidden="false" customHeight="true" outlineLevel="0" collapsed="false">
      <c r="A1283" s="7" t="s">
        <v>5979</v>
      </c>
      <c r="B1283" s="7" t="s">
        <v>198</v>
      </c>
      <c r="C1283" s="7" t="n">
        <f aca="false">COUNTIF('Duel Log'!AD$2:AD$5455,$A1283)</f>
        <v>1</v>
      </c>
      <c r="D1283" s="7" t="n">
        <f aca="false">COUNTIFS('Duel Log'!AD$2:AD$5455,$A1283,'Duel Log'!AA$2:AA$5455,"Win")</f>
        <v>1</v>
      </c>
      <c r="E1283" s="7" t="n">
        <f aca="false">COUNTIFS('Duel Log'!AD$2:AD$5455,$A1283,'Duel Log'!AA$2:AA$5455,"Loss")</f>
        <v>0</v>
      </c>
      <c r="F1283" s="7" t="n">
        <f aca="false">COUNTIFS('Duel Log'!AD$2:AD$5455,$A1283,'Duel Log'!AA$2:AA$5455,"Draw")</f>
        <v>0</v>
      </c>
      <c r="G1283" s="13" t="n">
        <f aca="false">IFERROR(D1283/C1283,"")</f>
        <v>1</v>
      </c>
    </row>
    <row r="1284" customFormat="false" ht="15" hidden="false" customHeight="true" outlineLevel="0" collapsed="false">
      <c r="A1284" s="7" t="s">
        <v>5741</v>
      </c>
      <c r="B1284" s="7" t="s">
        <v>227</v>
      </c>
      <c r="C1284" s="7" t="n">
        <f aca="false">COUNTIF('Duel Log'!AD$2:AD$5455,$A1284)</f>
        <v>1</v>
      </c>
      <c r="D1284" s="7" t="n">
        <f aca="false">COUNTIFS('Duel Log'!AD$2:AD$5455,$A1284,'Duel Log'!AA$2:AA$5455,"Win")</f>
        <v>0</v>
      </c>
      <c r="E1284" s="7" t="n">
        <f aca="false">COUNTIFS('Duel Log'!AD$2:AD$5455,$A1284,'Duel Log'!AA$2:AA$5455,"Loss")</f>
        <v>1</v>
      </c>
      <c r="F1284" s="7" t="n">
        <f aca="false">COUNTIFS('Duel Log'!AD$2:AD$5455,$A1284,'Duel Log'!AA$2:AA$5455,"Draw")</f>
        <v>0</v>
      </c>
      <c r="G1284" s="13" t="n">
        <f aca="false">IFERROR(D1284/C1284,"")</f>
        <v>0</v>
      </c>
    </row>
    <row r="1285" customFormat="false" ht="15" hidden="false" customHeight="true" outlineLevel="0" collapsed="false">
      <c r="A1285" s="7" t="s">
        <v>4139</v>
      </c>
      <c r="B1285" s="7" t="s">
        <v>2904</v>
      </c>
      <c r="C1285" s="7" t="n">
        <f aca="false">COUNTIF('Duel Log'!AD$2:AD$5455,$A1285)</f>
        <v>1</v>
      </c>
      <c r="D1285" s="7" t="n">
        <f aca="false">COUNTIFS('Duel Log'!AD$2:AD$5455,$A1285,'Duel Log'!AA$2:AA$5455,"Win")</f>
        <v>0</v>
      </c>
      <c r="E1285" s="7" t="n">
        <f aca="false">COUNTIFS('Duel Log'!AD$2:AD$5455,$A1285,'Duel Log'!AA$2:AA$5455,"Loss")</f>
        <v>1</v>
      </c>
      <c r="F1285" s="7" t="n">
        <f aca="false">COUNTIFS('Duel Log'!AD$2:AD$5455,$A1285,'Duel Log'!AA$2:AA$5455,"Draw")</f>
        <v>0</v>
      </c>
      <c r="G1285" s="13" t="n">
        <f aca="false">IFERROR(D1285/C1285,"")</f>
        <v>0</v>
      </c>
    </row>
    <row r="1286" customFormat="false" ht="15" hidden="false" customHeight="true" outlineLevel="0" collapsed="false">
      <c r="A1286" s="7" t="s">
        <v>4043</v>
      </c>
      <c r="B1286" s="7" t="s">
        <v>2904</v>
      </c>
      <c r="C1286" s="7" t="n">
        <f aca="false">COUNTIF('Duel Log'!AD$2:AD$5455,$A1286)</f>
        <v>1</v>
      </c>
      <c r="D1286" s="7" t="n">
        <f aca="false">COUNTIFS('Duel Log'!AD$2:AD$5455,$A1286,'Duel Log'!AA$2:AA$5455,"Win")</f>
        <v>0</v>
      </c>
      <c r="E1286" s="7" t="n">
        <f aca="false">COUNTIFS('Duel Log'!AD$2:AD$5455,$A1286,'Duel Log'!AA$2:AA$5455,"Loss")</f>
        <v>1</v>
      </c>
      <c r="F1286" s="7" t="n">
        <f aca="false">COUNTIFS('Duel Log'!AD$2:AD$5455,$A1286,'Duel Log'!AA$2:AA$5455,"Draw")</f>
        <v>0</v>
      </c>
      <c r="G1286" s="13" t="n">
        <f aca="false">IFERROR(D1286/C1286,"")</f>
        <v>0</v>
      </c>
    </row>
    <row r="1287" customFormat="false" ht="15" hidden="false" customHeight="true" outlineLevel="0" collapsed="false">
      <c r="A1287" s="7" t="s">
        <v>4113</v>
      </c>
      <c r="B1287" s="7" t="s">
        <v>2904</v>
      </c>
      <c r="C1287" s="7" t="n">
        <f aca="false">COUNTIF('Duel Log'!AD$2:AD$5455,$A1287)</f>
        <v>1</v>
      </c>
      <c r="D1287" s="7" t="n">
        <f aca="false">COUNTIFS('Duel Log'!AD$2:AD$5455,$A1287,'Duel Log'!AA$2:AA$5455,"Win")</f>
        <v>1</v>
      </c>
      <c r="E1287" s="7" t="n">
        <f aca="false">COUNTIFS('Duel Log'!AD$2:AD$5455,$A1287,'Duel Log'!AA$2:AA$5455,"Loss")</f>
        <v>0</v>
      </c>
      <c r="F1287" s="7" t="n">
        <f aca="false">COUNTIFS('Duel Log'!AD$2:AD$5455,$A1287,'Duel Log'!AA$2:AA$5455,"Draw")</f>
        <v>0</v>
      </c>
      <c r="G1287" s="13" t="n">
        <f aca="false">IFERROR(D1287/C1287,"")</f>
        <v>1</v>
      </c>
    </row>
    <row r="1288" customFormat="false" ht="15" hidden="false" customHeight="true" outlineLevel="0" collapsed="false">
      <c r="A1288" s="7" t="s">
        <v>3085</v>
      </c>
      <c r="B1288" s="7" t="s">
        <v>2953</v>
      </c>
      <c r="C1288" s="7" t="n">
        <f aca="false">COUNTIF('Duel Log'!AD$2:AD$5455,$A1288)</f>
        <v>1</v>
      </c>
      <c r="D1288" s="7" t="n">
        <f aca="false">COUNTIFS('Duel Log'!AD$2:AD$5455,$A1288,'Duel Log'!AA$2:AA$5455,"Win")</f>
        <v>0</v>
      </c>
      <c r="E1288" s="7" t="n">
        <f aca="false">COUNTIFS('Duel Log'!AD$2:AD$5455,$A1288,'Duel Log'!AA$2:AA$5455,"Loss")</f>
        <v>1</v>
      </c>
      <c r="F1288" s="7" t="n">
        <f aca="false">COUNTIFS('Duel Log'!AD$2:AD$5455,$A1288,'Duel Log'!AA$2:AA$5455,"Draw")</f>
        <v>0</v>
      </c>
      <c r="G1288" s="13" t="n">
        <f aca="false">IFERROR(D1288/C1288,"")</f>
        <v>0</v>
      </c>
    </row>
    <row r="1289" customFormat="false" ht="15" hidden="false" customHeight="true" outlineLevel="0" collapsed="false">
      <c r="A1289" s="7" t="s">
        <v>3767</v>
      </c>
      <c r="B1289" s="7" t="s">
        <v>523</v>
      </c>
      <c r="C1289" s="7" t="n">
        <f aca="false">COUNTIF('Duel Log'!AD$2:AD$5455,$A1289)</f>
        <v>1</v>
      </c>
      <c r="D1289" s="7" t="n">
        <f aca="false">COUNTIFS('Duel Log'!AD$2:AD$5455,$A1289,'Duel Log'!AA$2:AA$5455,"Win")</f>
        <v>0</v>
      </c>
      <c r="E1289" s="7" t="n">
        <f aca="false">COUNTIFS('Duel Log'!AD$2:AD$5455,$A1289,'Duel Log'!AA$2:AA$5455,"Loss")</f>
        <v>1</v>
      </c>
      <c r="F1289" s="7" t="n">
        <f aca="false">COUNTIFS('Duel Log'!AD$2:AD$5455,$A1289,'Duel Log'!AA$2:AA$5455,"Draw")</f>
        <v>0</v>
      </c>
      <c r="G1289" s="13" t="n">
        <f aca="false">IFERROR(D1289/C1289,"")</f>
        <v>0</v>
      </c>
    </row>
    <row r="1290" customFormat="false" ht="15" hidden="false" customHeight="true" outlineLevel="0" collapsed="false">
      <c r="A1290" s="7" t="s">
        <v>6439</v>
      </c>
      <c r="B1290" s="7" t="s">
        <v>1010</v>
      </c>
      <c r="C1290" s="7" t="n">
        <f aca="false">COUNTIF('Duel Log'!AD$2:AD$5455,$A1290)</f>
        <v>1</v>
      </c>
      <c r="D1290" s="7" t="n">
        <f aca="false">COUNTIFS('Duel Log'!AD$2:AD$5455,$A1290,'Duel Log'!AA$2:AA$5455,"Win")</f>
        <v>0</v>
      </c>
      <c r="E1290" s="7" t="n">
        <f aca="false">COUNTIFS('Duel Log'!AD$2:AD$5455,$A1290,'Duel Log'!AA$2:AA$5455,"Loss")</f>
        <v>1</v>
      </c>
      <c r="F1290" s="7" t="n">
        <f aca="false">COUNTIFS('Duel Log'!AD$2:AD$5455,$A1290,'Duel Log'!AA$2:AA$5455,"Draw")</f>
        <v>0</v>
      </c>
      <c r="G1290" s="13" t="n">
        <f aca="false">IFERROR(D1290/C1290,"")</f>
        <v>0</v>
      </c>
    </row>
    <row r="1291" customFormat="false" ht="15" hidden="false" customHeight="true" outlineLevel="0" collapsed="false">
      <c r="A1291" s="7" t="s">
        <v>767</v>
      </c>
      <c r="B1291" s="8" t="s">
        <v>761</v>
      </c>
      <c r="C1291" s="7" t="n">
        <f aca="false">COUNTIF('Duel Log'!AD$2:AD$5455,$A1291)</f>
        <v>1</v>
      </c>
      <c r="D1291" s="7" t="n">
        <f aca="false">COUNTIFS('Duel Log'!AD$2:AD$5455,$A1291,'Duel Log'!AA$2:AA$5455,"Win")</f>
        <v>1</v>
      </c>
      <c r="E1291" s="7" t="n">
        <f aca="false">COUNTIFS('Duel Log'!AD$2:AD$5455,$A1291,'Duel Log'!AA$2:AA$5455,"Loss")</f>
        <v>0</v>
      </c>
      <c r="F1291" s="7" t="n">
        <f aca="false">COUNTIFS('Duel Log'!AD$2:AD$5455,$A1291,'Duel Log'!AA$2:AA$5455,"Draw")</f>
        <v>0</v>
      </c>
      <c r="G1291" s="13" t="n">
        <f aca="false">IFERROR(D1291/C1291,"")</f>
        <v>1</v>
      </c>
    </row>
    <row r="1292" customFormat="false" ht="15" hidden="false" customHeight="true" outlineLevel="0" collapsed="false">
      <c r="A1292" s="7" t="s">
        <v>3226</v>
      </c>
      <c r="B1292" s="7" t="s">
        <v>1213</v>
      </c>
      <c r="C1292" s="7" t="n">
        <f aca="false">COUNTIF('Duel Log'!AD$2:AD$5455,$A1292)</f>
        <v>1</v>
      </c>
      <c r="D1292" s="7" t="n">
        <f aca="false">COUNTIFS('Duel Log'!AD$2:AD$5455,$A1292,'Duel Log'!AA$2:AA$5455,"Win")</f>
        <v>1</v>
      </c>
      <c r="E1292" s="7" t="n">
        <f aca="false">COUNTIFS('Duel Log'!AD$2:AD$5455,$A1292,'Duel Log'!AA$2:AA$5455,"Loss")</f>
        <v>0</v>
      </c>
      <c r="F1292" s="7" t="n">
        <f aca="false">COUNTIFS('Duel Log'!AD$2:AD$5455,$A1292,'Duel Log'!AA$2:AA$5455,"Draw")</f>
        <v>0</v>
      </c>
      <c r="G1292" s="13" t="n">
        <f aca="false">IFERROR(D1292/C1292,"")</f>
        <v>1</v>
      </c>
    </row>
    <row r="1293" customFormat="false" ht="15" hidden="false" customHeight="true" outlineLevel="0" collapsed="false">
      <c r="A1293" s="7" t="s">
        <v>6163</v>
      </c>
      <c r="B1293" s="7" t="s">
        <v>15726</v>
      </c>
      <c r="C1293" s="7" t="n">
        <f aca="false">COUNTIF('Duel Log'!AD$2:AD$5455,$A1293)</f>
        <v>3</v>
      </c>
      <c r="D1293" s="7" t="n">
        <f aca="false">COUNTIFS('Duel Log'!AD$2:AD$5455,$A1293,'Duel Log'!AA$2:AA$5455,"Win")</f>
        <v>1</v>
      </c>
      <c r="E1293" s="7" t="n">
        <f aca="false">COUNTIFS('Duel Log'!AD$2:AD$5455,$A1293,'Duel Log'!AA$2:AA$5455,"Loss")</f>
        <v>2</v>
      </c>
      <c r="F1293" s="7" t="n">
        <f aca="false">COUNTIFS('Duel Log'!AD$2:AD$5455,$A1293,'Duel Log'!AA$2:AA$5455,"Draw")</f>
        <v>0</v>
      </c>
      <c r="G1293" s="13" t="n">
        <f aca="false">IFERROR(D1293/C1293,"")</f>
        <v>0.333333333333333</v>
      </c>
    </row>
    <row r="1294" customFormat="false" ht="15" hidden="false" customHeight="true" outlineLevel="0" collapsed="false">
      <c r="A1294" s="7" t="s">
        <v>4153</v>
      </c>
      <c r="B1294" s="7" t="s">
        <v>478</v>
      </c>
      <c r="C1294" s="7" t="n">
        <f aca="false">COUNTIF('Duel Log'!AD$2:AD$5455,$A1294)</f>
        <v>1</v>
      </c>
      <c r="D1294" s="7" t="n">
        <f aca="false">COUNTIFS('Duel Log'!AD$2:AD$5455,$A1294,'Duel Log'!AA$2:AA$5455,"Win")</f>
        <v>1</v>
      </c>
      <c r="E1294" s="7" t="n">
        <f aca="false">COUNTIFS('Duel Log'!AD$2:AD$5455,$A1294,'Duel Log'!AA$2:AA$5455,"Loss")</f>
        <v>0</v>
      </c>
      <c r="F1294" s="7" t="n">
        <f aca="false">COUNTIFS('Duel Log'!AD$2:AD$5455,$A1294,'Duel Log'!AA$2:AA$5455,"Draw")</f>
        <v>0</v>
      </c>
      <c r="G1294" s="13" t="n">
        <f aca="false">IFERROR(D1294/C1294,"")</f>
        <v>1</v>
      </c>
    </row>
    <row r="1295" customFormat="false" ht="15" hidden="false" customHeight="true" outlineLevel="0" collapsed="false">
      <c r="A1295" s="7" t="s">
        <v>605</v>
      </c>
      <c r="B1295" s="7" t="s">
        <v>15727</v>
      </c>
      <c r="C1295" s="7" t="n">
        <f aca="false">COUNTIF('Duel Log'!AD$2:AD$5455,$A1295)</f>
        <v>6</v>
      </c>
      <c r="D1295" s="7" t="n">
        <f aca="false">COUNTIFS('Duel Log'!AD$2:AD$5455,$A1295,'Duel Log'!AA$2:AA$5455,"Win")</f>
        <v>4</v>
      </c>
      <c r="E1295" s="7" t="n">
        <f aca="false">COUNTIFS('Duel Log'!AD$2:AD$5455,$A1295,'Duel Log'!AA$2:AA$5455,"Loss")</f>
        <v>2</v>
      </c>
      <c r="F1295" s="7" t="n">
        <f aca="false">COUNTIFS('Duel Log'!AD$2:AD$5455,$A1295,'Duel Log'!AA$2:AA$5455,"Draw")</f>
        <v>0</v>
      </c>
      <c r="G1295" s="13" t="n">
        <f aca="false">IFERROR(D1295/C1295,"")</f>
        <v>0.666666666666667</v>
      </c>
    </row>
    <row r="1296" customFormat="false" ht="15" hidden="false" customHeight="true" outlineLevel="0" collapsed="false">
      <c r="A1296" s="7" t="s">
        <v>4582</v>
      </c>
      <c r="B1296" s="7" t="s">
        <v>584</v>
      </c>
      <c r="C1296" s="7" t="n">
        <f aca="false">COUNTIF('Duel Log'!AD$2:AD$5455,$A1296)</f>
        <v>1</v>
      </c>
      <c r="D1296" s="7" t="n">
        <f aca="false">COUNTIFS('Duel Log'!AD$2:AD$5455,$A1296,'Duel Log'!AA$2:AA$5455,"Win")</f>
        <v>0</v>
      </c>
      <c r="E1296" s="7" t="n">
        <f aca="false">COUNTIFS('Duel Log'!AD$2:AD$5455,$A1296,'Duel Log'!AA$2:AA$5455,"Loss")</f>
        <v>1</v>
      </c>
      <c r="F1296" s="7" t="n">
        <f aca="false">COUNTIFS('Duel Log'!AD$2:AD$5455,$A1296,'Duel Log'!AA$2:AA$5455,"Draw")</f>
        <v>0</v>
      </c>
      <c r="G1296" s="13" t="n">
        <f aca="false">IFERROR(D1296/C1296,"")</f>
        <v>0</v>
      </c>
    </row>
    <row r="1297" customFormat="false" ht="15" hidden="false" customHeight="true" outlineLevel="0" collapsed="false">
      <c r="A1297" s="7" t="s">
        <v>9008</v>
      </c>
      <c r="B1297" s="8" t="s">
        <v>2526</v>
      </c>
      <c r="C1297" s="7" t="n">
        <f aca="false">COUNTIF('Duel Log'!AD$2:AD$5455,$A1297)</f>
        <v>1</v>
      </c>
      <c r="D1297" s="7" t="n">
        <f aca="false">COUNTIFS('Duel Log'!AD$2:AD$5455,$A1297,'Duel Log'!AA$2:AA$5455,"Win")</f>
        <v>1</v>
      </c>
      <c r="E1297" s="7" t="n">
        <f aca="false">COUNTIFS('Duel Log'!AD$2:AD$5455,$A1297,'Duel Log'!AA$2:AA$5455,"Loss")</f>
        <v>0</v>
      </c>
      <c r="F1297" s="7" t="n">
        <f aca="false">COUNTIFS('Duel Log'!AD$2:AD$5455,$A1297,'Duel Log'!AA$2:AA$5455,"Draw")</f>
        <v>0</v>
      </c>
      <c r="G1297" s="13" t="n">
        <f aca="false">IFERROR(D1297/C1297,"")</f>
        <v>1</v>
      </c>
    </row>
    <row r="1298" customFormat="false" ht="15" hidden="false" customHeight="true" outlineLevel="0" collapsed="false">
      <c r="A1298" s="7" t="s">
        <v>8943</v>
      </c>
      <c r="B1298" s="8" t="s">
        <v>2526</v>
      </c>
      <c r="C1298" s="7" t="n">
        <f aca="false">COUNTIF('Duel Log'!AD$2:AD$5455,$A1298)</f>
        <v>1</v>
      </c>
      <c r="D1298" s="7" t="n">
        <f aca="false">COUNTIFS('Duel Log'!AD$2:AD$5455,$A1298,'Duel Log'!AA$2:AA$5455,"Win")</f>
        <v>1</v>
      </c>
      <c r="E1298" s="7" t="n">
        <f aca="false">COUNTIFS('Duel Log'!AD$2:AD$5455,$A1298,'Duel Log'!AA$2:AA$5455,"Loss")</f>
        <v>0</v>
      </c>
      <c r="F1298" s="7" t="n">
        <f aca="false">COUNTIFS('Duel Log'!AD$2:AD$5455,$A1298,'Duel Log'!AA$2:AA$5455,"Draw")</f>
        <v>0</v>
      </c>
      <c r="G1298" s="13" t="n">
        <f aca="false">IFERROR(D1298/C1298,"")</f>
        <v>1</v>
      </c>
    </row>
    <row r="1299" customFormat="false" ht="15" hidden="false" customHeight="true" outlineLevel="0" collapsed="false">
      <c r="A1299" s="7" t="s">
        <v>2656</v>
      </c>
      <c r="B1299" s="7" t="s">
        <v>1003</v>
      </c>
      <c r="C1299" s="7" t="n">
        <f aca="false">COUNTIF('Duel Log'!AD$2:AD$5455,$A1299)</f>
        <v>1</v>
      </c>
      <c r="D1299" s="7" t="n">
        <f aca="false">COUNTIFS('Duel Log'!AD$2:AD$5455,$A1299,'Duel Log'!AA$2:AA$5455,"Win")</f>
        <v>0</v>
      </c>
      <c r="E1299" s="7" t="n">
        <f aca="false">COUNTIFS('Duel Log'!AD$2:AD$5455,$A1299,'Duel Log'!AA$2:AA$5455,"Loss")</f>
        <v>1</v>
      </c>
      <c r="F1299" s="7" t="n">
        <f aca="false">COUNTIFS('Duel Log'!AD$2:AD$5455,$A1299,'Duel Log'!AA$2:AA$5455,"Draw")</f>
        <v>0</v>
      </c>
      <c r="G1299" s="13" t="n">
        <f aca="false">IFERROR(D1299/C1299,"")</f>
        <v>0</v>
      </c>
    </row>
    <row r="1300" customFormat="false" ht="15" hidden="false" customHeight="true" outlineLevel="0" collapsed="false">
      <c r="A1300" s="7" t="s">
        <v>2311</v>
      </c>
      <c r="B1300" s="7" t="s">
        <v>147</v>
      </c>
      <c r="C1300" s="7" t="n">
        <f aca="false">COUNTIF('Duel Log'!AD$2:AD$5455,$A1300)</f>
        <v>1</v>
      </c>
      <c r="D1300" s="7" t="n">
        <f aca="false">COUNTIFS('Duel Log'!AD$2:AD$5455,$A1300,'Duel Log'!AA$2:AA$5455,"Win")</f>
        <v>1</v>
      </c>
      <c r="E1300" s="7" t="n">
        <f aca="false">COUNTIFS('Duel Log'!AD$2:AD$5455,$A1300,'Duel Log'!AA$2:AA$5455,"Loss")</f>
        <v>0</v>
      </c>
      <c r="F1300" s="7" t="n">
        <f aca="false">COUNTIFS('Duel Log'!AD$2:AD$5455,$A1300,'Duel Log'!AA$2:AA$5455,"Draw")</f>
        <v>0</v>
      </c>
      <c r="G1300" s="13" t="n">
        <f aca="false">IFERROR(D1300/C1300,"")</f>
        <v>1</v>
      </c>
    </row>
    <row r="1301" customFormat="false" ht="15" hidden="false" customHeight="true" outlineLevel="0" collapsed="false">
      <c r="A1301" s="7" t="s">
        <v>3291</v>
      </c>
      <c r="B1301" s="7" t="s">
        <v>15728</v>
      </c>
      <c r="C1301" s="7" t="n">
        <f aca="false">COUNTIF('Duel Log'!AD$2:AD$5455,$A1301)</f>
        <v>2</v>
      </c>
      <c r="D1301" s="7" t="n">
        <f aca="false">COUNTIFS('Duel Log'!AD$2:AD$5455,$A1301,'Duel Log'!AA$2:AA$5455,"Win")</f>
        <v>1</v>
      </c>
      <c r="E1301" s="7" t="n">
        <f aca="false">COUNTIFS('Duel Log'!AD$2:AD$5455,$A1301,'Duel Log'!AA$2:AA$5455,"Loss")</f>
        <v>1</v>
      </c>
      <c r="F1301" s="7" t="n">
        <f aca="false">COUNTIFS('Duel Log'!AD$2:AD$5455,$A1301,'Duel Log'!AA$2:AA$5455,"Draw")</f>
        <v>0</v>
      </c>
      <c r="G1301" s="13" t="n">
        <f aca="false">IFERROR(D1301/C1301,"")</f>
        <v>0.5</v>
      </c>
    </row>
    <row r="1302" customFormat="false" ht="15" hidden="false" customHeight="true" outlineLevel="0" collapsed="false">
      <c r="A1302" s="7" t="s">
        <v>6946</v>
      </c>
      <c r="B1302" s="7" t="s">
        <v>1010</v>
      </c>
      <c r="C1302" s="7" t="n">
        <f aca="false">COUNTIF('Duel Log'!AD$2:AD$5455,$A1302)</f>
        <v>1</v>
      </c>
      <c r="D1302" s="7" t="n">
        <f aca="false">COUNTIFS('Duel Log'!AD$2:AD$5455,$A1302,'Duel Log'!AA$2:AA$5455,"Win")</f>
        <v>1</v>
      </c>
      <c r="E1302" s="7" t="n">
        <f aca="false">COUNTIFS('Duel Log'!AD$2:AD$5455,$A1302,'Duel Log'!AA$2:AA$5455,"Loss")</f>
        <v>0</v>
      </c>
      <c r="F1302" s="7" t="n">
        <f aca="false">COUNTIFS('Duel Log'!AD$2:AD$5455,$A1302,'Duel Log'!AA$2:AA$5455,"Draw")</f>
        <v>0</v>
      </c>
      <c r="G1302" s="13" t="n">
        <f aca="false">IFERROR(D1302/C1302,"")</f>
        <v>1</v>
      </c>
    </row>
    <row r="1303" customFormat="false" ht="15" hidden="false" customHeight="true" outlineLevel="0" collapsed="false">
      <c r="A1303" s="7" t="s">
        <v>1782</v>
      </c>
      <c r="B1303" s="7" t="s">
        <v>15729</v>
      </c>
      <c r="C1303" s="7" t="n">
        <f aca="false">COUNTIF('Duel Log'!AD$2:AD$5455,$A1303)</f>
        <v>3</v>
      </c>
      <c r="D1303" s="7" t="n">
        <f aca="false">COUNTIFS('Duel Log'!AD$2:AD$5455,$A1303,'Duel Log'!AA$2:AA$5455,"Win")</f>
        <v>2</v>
      </c>
      <c r="E1303" s="7" t="n">
        <f aca="false">COUNTIFS('Duel Log'!AD$2:AD$5455,$A1303,'Duel Log'!AA$2:AA$5455,"Loss")</f>
        <v>1</v>
      </c>
      <c r="F1303" s="7" t="n">
        <f aca="false">COUNTIFS('Duel Log'!AD$2:AD$5455,$A1303,'Duel Log'!AA$2:AA$5455,"Draw")</f>
        <v>0</v>
      </c>
      <c r="G1303" s="13" t="n">
        <f aca="false">IFERROR(D1303/C1303,"")</f>
        <v>0.666666666666667</v>
      </c>
    </row>
    <row r="1304" customFormat="false" ht="15" hidden="false" customHeight="true" outlineLevel="0" collapsed="false">
      <c r="A1304" s="7" t="s">
        <v>542</v>
      </c>
      <c r="B1304" s="7" t="s">
        <v>15730</v>
      </c>
      <c r="C1304" s="7" t="n">
        <f aca="false">COUNTIF('Duel Log'!AD$2:AD$5455,$A1304)</f>
        <v>2</v>
      </c>
      <c r="D1304" s="7" t="n">
        <f aca="false">COUNTIFS('Duel Log'!AD$2:AD$5455,$A1304,'Duel Log'!AA$2:AA$5455,"Win")</f>
        <v>2</v>
      </c>
      <c r="E1304" s="7" t="n">
        <f aca="false">COUNTIFS('Duel Log'!AD$2:AD$5455,$A1304,'Duel Log'!AA$2:AA$5455,"Loss")</f>
        <v>0</v>
      </c>
      <c r="F1304" s="7" t="n">
        <f aca="false">COUNTIFS('Duel Log'!AD$2:AD$5455,$A1304,'Duel Log'!AA$2:AA$5455,"Draw")</f>
        <v>0</v>
      </c>
      <c r="G1304" s="13" t="n">
        <f aca="false">IFERROR(D1304/C1304,"")</f>
        <v>1</v>
      </c>
    </row>
    <row r="1305" customFormat="false" ht="15" hidden="false" customHeight="true" outlineLevel="0" collapsed="false">
      <c r="A1305" s="7" t="s">
        <v>1743</v>
      </c>
      <c r="B1305" s="7" t="s">
        <v>1432</v>
      </c>
      <c r="C1305" s="7" t="n">
        <f aca="false">COUNTIF('Duel Log'!AD$2:AD$5455,$A1305)</f>
        <v>1</v>
      </c>
      <c r="D1305" s="7" t="n">
        <f aca="false">COUNTIFS('Duel Log'!AD$2:AD$5455,$A1305,'Duel Log'!AA$2:AA$5455,"Win")</f>
        <v>0</v>
      </c>
      <c r="E1305" s="7" t="n">
        <f aca="false">COUNTIFS('Duel Log'!AD$2:AD$5455,$A1305,'Duel Log'!AA$2:AA$5455,"Loss")</f>
        <v>1</v>
      </c>
      <c r="F1305" s="7" t="n">
        <f aca="false">COUNTIFS('Duel Log'!AD$2:AD$5455,$A1305,'Duel Log'!AA$2:AA$5455,"Draw")</f>
        <v>0</v>
      </c>
      <c r="G1305" s="13" t="n">
        <f aca="false">IFERROR(D1305/C1305,"")</f>
        <v>0</v>
      </c>
    </row>
    <row r="1306" customFormat="false" ht="15" hidden="false" customHeight="true" outlineLevel="0" collapsed="false">
      <c r="A1306" s="7" t="s">
        <v>1437</v>
      </c>
      <c r="B1306" s="7" t="s">
        <v>1283</v>
      </c>
      <c r="C1306" s="7" t="n">
        <f aca="false">COUNTIF('Duel Log'!AD$2:AD$5455,$A1306)</f>
        <v>1</v>
      </c>
      <c r="D1306" s="7" t="n">
        <f aca="false">COUNTIFS('Duel Log'!AD$2:AD$5455,$A1306,'Duel Log'!AA$2:AA$5455,"Win")</f>
        <v>1</v>
      </c>
      <c r="E1306" s="7" t="n">
        <f aca="false">COUNTIFS('Duel Log'!AD$2:AD$5455,$A1306,'Duel Log'!AA$2:AA$5455,"Loss")</f>
        <v>0</v>
      </c>
      <c r="F1306" s="7" t="n">
        <f aca="false">COUNTIFS('Duel Log'!AD$2:AD$5455,$A1306,'Duel Log'!AA$2:AA$5455,"Draw")</f>
        <v>0</v>
      </c>
      <c r="G1306" s="13" t="n">
        <f aca="false">IFERROR(D1306/C1306,"")</f>
        <v>1</v>
      </c>
    </row>
    <row r="1307" customFormat="false" ht="15" hidden="false" customHeight="true" outlineLevel="0" collapsed="false">
      <c r="A1307" s="7" t="s">
        <v>5760</v>
      </c>
      <c r="B1307" s="7" t="s">
        <v>1010</v>
      </c>
      <c r="C1307" s="7" t="n">
        <f aca="false">COUNTIF('Duel Log'!AD$2:AD$5455,$A1307)</f>
        <v>1</v>
      </c>
      <c r="D1307" s="7" t="n">
        <f aca="false">COUNTIFS('Duel Log'!AD$2:AD$5455,$A1307,'Duel Log'!AA$2:AA$5455,"Win")</f>
        <v>1</v>
      </c>
      <c r="E1307" s="7" t="n">
        <f aca="false">COUNTIFS('Duel Log'!AD$2:AD$5455,$A1307,'Duel Log'!AA$2:AA$5455,"Loss")</f>
        <v>0</v>
      </c>
      <c r="F1307" s="7" t="n">
        <f aca="false">COUNTIFS('Duel Log'!AD$2:AD$5455,$A1307,'Duel Log'!AA$2:AA$5455,"Draw")</f>
        <v>0</v>
      </c>
      <c r="G1307" s="13" t="n">
        <f aca="false">IFERROR(D1307/C1307,"")</f>
        <v>1</v>
      </c>
    </row>
    <row r="1308" customFormat="false" ht="15" hidden="false" customHeight="true" outlineLevel="0" collapsed="false">
      <c r="A1308" s="7" t="s">
        <v>3772</v>
      </c>
      <c r="B1308" s="8" t="s">
        <v>1486</v>
      </c>
      <c r="C1308" s="7" t="n">
        <f aca="false">COUNTIF('Duel Log'!AD$2:AD$5455,$A1308)</f>
        <v>1</v>
      </c>
      <c r="D1308" s="7" t="n">
        <f aca="false">COUNTIFS('Duel Log'!AD$2:AD$5455,$A1308,'Duel Log'!AA$2:AA$5455,"Win")</f>
        <v>1</v>
      </c>
      <c r="E1308" s="7" t="n">
        <f aca="false">COUNTIFS('Duel Log'!AD$2:AD$5455,$A1308,'Duel Log'!AA$2:AA$5455,"Loss")</f>
        <v>0</v>
      </c>
      <c r="F1308" s="7" t="n">
        <f aca="false">COUNTIFS('Duel Log'!AD$2:AD$5455,$A1308,'Duel Log'!AA$2:AA$5455,"Draw")</f>
        <v>0</v>
      </c>
      <c r="G1308" s="13" t="n">
        <f aca="false">IFERROR(D1308/C1308,"")</f>
        <v>1</v>
      </c>
    </row>
    <row r="1309" customFormat="false" ht="15" hidden="false" customHeight="true" outlineLevel="0" collapsed="false">
      <c r="A1309" s="7" t="s">
        <v>4316</v>
      </c>
      <c r="B1309" s="7" t="s">
        <v>1201</v>
      </c>
      <c r="C1309" s="7" t="n">
        <f aca="false">COUNTIF('Duel Log'!AD$2:AD$5455,$A1309)</f>
        <v>1</v>
      </c>
      <c r="D1309" s="7" t="n">
        <f aca="false">COUNTIFS('Duel Log'!AD$2:AD$5455,$A1309,'Duel Log'!AA$2:AA$5455,"Win")</f>
        <v>0</v>
      </c>
      <c r="E1309" s="7" t="n">
        <f aca="false">COUNTIFS('Duel Log'!AD$2:AD$5455,$A1309,'Duel Log'!AA$2:AA$5455,"Loss")</f>
        <v>1</v>
      </c>
      <c r="F1309" s="7" t="n">
        <f aca="false">COUNTIFS('Duel Log'!AD$2:AD$5455,$A1309,'Duel Log'!AA$2:AA$5455,"Draw")</f>
        <v>0</v>
      </c>
      <c r="G1309" s="13" t="n">
        <f aca="false">IFERROR(D1309/C1309,"")</f>
        <v>0</v>
      </c>
    </row>
    <row r="1310" customFormat="false" ht="15" hidden="false" customHeight="true" outlineLevel="0" collapsed="false">
      <c r="A1310" s="7" t="s">
        <v>5544</v>
      </c>
      <c r="B1310" s="7" t="s">
        <v>1206</v>
      </c>
      <c r="C1310" s="7" t="n">
        <f aca="false">COUNTIF('Duel Log'!AD$2:AD$5455,$A1310)</f>
        <v>1</v>
      </c>
      <c r="D1310" s="7" t="n">
        <f aca="false">COUNTIFS('Duel Log'!AD$2:AD$5455,$A1310,'Duel Log'!AA$2:AA$5455,"Win")</f>
        <v>1</v>
      </c>
      <c r="E1310" s="7" t="n">
        <f aca="false">COUNTIFS('Duel Log'!AD$2:AD$5455,$A1310,'Duel Log'!AA$2:AA$5455,"Loss")</f>
        <v>0</v>
      </c>
      <c r="F1310" s="7" t="n">
        <f aca="false">COUNTIFS('Duel Log'!AD$2:AD$5455,$A1310,'Duel Log'!AA$2:AA$5455,"Draw")</f>
        <v>0</v>
      </c>
      <c r="G1310" s="13" t="n">
        <f aca="false">IFERROR(D1310/C1310,"")</f>
        <v>1</v>
      </c>
    </row>
    <row r="1311" customFormat="false" ht="15" hidden="false" customHeight="true" outlineLevel="0" collapsed="false">
      <c r="A1311" s="7" t="s">
        <v>5770</v>
      </c>
      <c r="B1311" s="7" t="s">
        <v>227</v>
      </c>
      <c r="C1311" s="7" t="n">
        <f aca="false">COUNTIF('Duel Log'!AD$2:AD$5455,$A1311)</f>
        <v>1</v>
      </c>
      <c r="D1311" s="7" t="n">
        <f aca="false">COUNTIFS('Duel Log'!AD$2:AD$5455,$A1311,'Duel Log'!AA$2:AA$5455,"Win")</f>
        <v>0</v>
      </c>
      <c r="E1311" s="7" t="n">
        <f aca="false">COUNTIFS('Duel Log'!AD$2:AD$5455,$A1311,'Duel Log'!AA$2:AA$5455,"Loss")</f>
        <v>1</v>
      </c>
      <c r="F1311" s="7" t="n">
        <f aca="false">COUNTIFS('Duel Log'!AD$2:AD$5455,$A1311,'Duel Log'!AA$2:AA$5455,"Draw")</f>
        <v>0</v>
      </c>
      <c r="G1311" s="13" t="n">
        <f aca="false">IFERROR(D1311/C1311,"")</f>
        <v>0</v>
      </c>
    </row>
    <row r="1312" customFormat="false" ht="15" hidden="false" customHeight="true" outlineLevel="0" collapsed="false">
      <c r="A1312" s="7" t="s">
        <v>1963</v>
      </c>
      <c r="B1312" s="7" t="s">
        <v>1432</v>
      </c>
      <c r="C1312" s="7" t="n">
        <f aca="false">COUNTIF('Duel Log'!AD$2:AD$5455,$A1312)</f>
        <v>1</v>
      </c>
      <c r="D1312" s="7" t="n">
        <f aca="false">COUNTIFS('Duel Log'!AD$2:AD$5455,$A1312,'Duel Log'!AA$2:AA$5455,"Win")</f>
        <v>1</v>
      </c>
      <c r="E1312" s="7" t="n">
        <f aca="false">COUNTIFS('Duel Log'!AD$2:AD$5455,$A1312,'Duel Log'!AA$2:AA$5455,"Loss")</f>
        <v>0</v>
      </c>
      <c r="F1312" s="7" t="n">
        <f aca="false">COUNTIFS('Duel Log'!AD$2:AD$5455,$A1312,'Duel Log'!AA$2:AA$5455,"Draw")</f>
        <v>0</v>
      </c>
      <c r="G1312" s="13" t="n">
        <f aca="false">IFERROR(D1312/C1312,"")</f>
        <v>1</v>
      </c>
    </row>
    <row r="1313" customFormat="false" ht="15" hidden="false" customHeight="true" outlineLevel="0" collapsed="false">
      <c r="A1313" s="7" t="s">
        <v>7197</v>
      </c>
      <c r="B1313" s="7" t="s">
        <v>343</v>
      </c>
      <c r="C1313" s="7" t="n">
        <f aca="false">COUNTIF('Duel Log'!AD$2:AD$5455,$A1313)</f>
        <v>1</v>
      </c>
      <c r="D1313" s="7" t="n">
        <f aca="false">COUNTIFS('Duel Log'!AD$2:AD$5455,$A1313,'Duel Log'!AA$2:AA$5455,"Win")</f>
        <v>1</v>
      </c>
      <c r="E1313" s="7" t="n">
        <f aca="false">COUNTIFS('Duel Log'!AD$2:AD$5455,$A1313,'Duel Log'!AA$2:AA$5455,"Loss")</f>
        <v>0</v>
      </c>
      <c r="F1313" s="7" t="n">
        <f aca="false">COUNTIFS('Duel Log'!AD$2:AD$5455,$A1313,'Duel Log'!AA$2:AA$5455,"Draw")</f>
        <v>0</v>
      </c>
      <c r="G1313" s="13" t="n">
        <f aca="false">IFERROR(D1313/C1313,"")</f>
        <v>1</v>
      </c>
    </row>
    <row r="1314" customFormat="false" ht="15" hidden="false" customHeight="true" outlineLevel="0" collapsed="false">
      <c r="A1314" s="7" t="s">
        <v>5257</v>
      </c>
      <c r="B1314" s="7" t="s">
        <v>3759</v>
      </c>
      <c r="C1314" s="7" t="n">
        <f aca="false">COUNTIF('Duel Log'!AD$2:AD$5455,$A1314)</f>
        <v>1</v>
      </c>
      <c r="D1314" s="7" t="n">
        <f aca="false">COUNTIFS('Duel Log'!AD$2:AD$5455,$A1314,'Duel Log'!AA$2:AA$5455,"Win")</f>
        <v>0</v>
      </c>
      <c r="E1314" s="7" t="n">
        <f aca="false">COUNTIFS('Duel Log'!AD$2:AD$5455,$A1314,'Duel Log'!AA$2:AA$5455,"Loss")</f>
        <v>1</v>
      </c>
      <c r="F1314" s="7" t="n">
        <f aca="false">COUNTIFS('Duel Log'!AD$2:AD$5455,$A1314,'Duel Log'!AA$2:AA$5455,"Draw")</f>
        <v>0</v>
      </c>
      <c r="G1314" s="13" t="n">
        <f aca="false">IFERROR(D1314/C1314,"")</f>
        <v>0</v>
      </c>
    </row>
    <row r="1315" customFormat="false" ht="15" hidden="false" customHeight="true" outlineLevel="0" collapsed="false">
      <c r="A1315" s="7" t="s">
        <v>3338</v>
      </c>
      <c r="B1315" s="7" t="s">
        <v>3302</v>
      </c>
      <c r="C1315" s="7" t="n">
        <f aca="false">COUNTIF('Duel Log'!AD$2:AD$5455,$A1315)</f>
        <v>1</v>
      </c>
      <c r="D1315" s="7" t="n">
        <f aca="false">COUNTIFS('Duel Log'!AD$2:AD$5455,$A1315,'Duel Log'!AA$2:AA$5455,"Win")</f>
        <v>1</v>
      </c>
      <c r="E1315" s="7" t="n">
        <f aca="false">COUNTIFS('Duel Log'!AD$2:AD$5455,$A1315,'Duel Log'!AA$2:AA$5455,"Loss")</f>
        <v>0</v>
      </c>
      <c r="F1315" s="7" t="n">
        <f aca="false">COUNTIFS('Duel Log'!AD$2:AD$5455,$A1315,'Duel Log'!AA$2:AA$5455,"Draw")</f>
        <v>0</v>
      </c>
      <c r="G1315" s="13" t="n">
        <f aca="false">IFERROR(D1315/C1315,"")</f>
        <v>1</v>
      </c>
    </row>
    <row r="1316" customFormat="false" ht="15" hidden="false" customHeight="true" outlineLevel="0" collapsed="false">
      <c r="A1316" s="7" t="s">
        <v>3768</v>
      </c>
      <c r="B1316" s="8" t="s">
        <v>365</v>
      </c>
      <c r="C1316" s="7" t="n">
        <f aca="false">COUNTIF('Duel Log'!AD$2:AD$5455,$A1316)</f>
        <v>1</v>
      </c>
      <c r="D1316" s="7" t="n">
        <f aca="false">COUNTIFS('Duel Log'!AD$2:AD$5455,$A1316,'Duel Log'!AA$2:AA$5455,"Win")</f>
        <v>1</v>
      </c>
      <c r="E1316" s="7" t="n">
        <f aca="false">COUNTIFS('Duel Log'!AD$2:AD$5455,$A1316,'Duel Log'!AA$2:AA$5455,"Loss")</f>
        <v>0</v>
      </c>
      <c r="F1316" s="7" t="n">
        <f aca="false">COUNTIFS('Duel Log'!AD$2:AD$5455,$A1316,'Duel Log'!AA$2:AA$5455,"Draw")</f>
        <v>0</v>
      </c>
      <c r="G1316" s="13" t="n">
        <f aca="false">IFERROR(D1316/C1316,"")</f>
        <v>1</v>
      </c>
    </row>
    <row r="1317" customFormat="false" ht="15" hidden="false" customHeight="true" outlineLevel="0" collapsed="false">
      <c r="A1317" s="7" t="s">
        <v>1900</v>
      </c>
      <c r="B1317" s="7" t="s">
        <v>1432</v>
      </c>
      <c r="C1317" s="7" t="n">
        <f aca="false">COUNTIF('Duel Log'!AD$2:AD$5455,$A1317)</f>
        <v>1</v>
      </c>
      <c r="D1317" s="7" t="n">
        <f aca="false">COUNTIFS('Duel Log'!AD$2:AD$5455,$A1317,'Duel Log'!AA$2:AA$5455,"Win")</f>
        <v>1</v>
      </c>
      <c r="E1317" s="7" t="n">
        <f aca="false">COUNTIFS('Duel Log'!AD$2:AD$5455,$A1317,'Duel Log'!AA$2:AA$5455,"Loss")</f>
        <v>0</v>
      </c>
      <c r="F1317" s="7" t="n">
        <f aca="false">COUNTIFS('Duel Log'!AD$2:AD$5455,$A1317,'Duel Log'!AA$2:AA$5455,"Draw")</f>
        <v>0</v>
      </c>
      <c r="G1317" s="13" t="n">
        <f aca="false">IFERROR(D1317/C1317,"")</f>
        <v>1</v>
      </c>
    </row>
    <row r="1318" customFormat="false" ht="15" hidden="false" customHeight="true" outlineLevel="0" collapsed="false">
      <c r="A1318" s="7" t="s">
        <v>6022</v>
      </c>
      <c r="B1318" s="7" t="s">
        <v>1010</v>
      </c>
      <c r="C1318" s="7" t="n">
        <f aca="false">COUNTIF('Duel Log'!AD$2:AD$5455,$A1318)</f>
        <v>1</v>
      </c>
      <c r="D1318" s="7" t="n">
        <f aca="false">COUNTIFS('Duel Log'!AD$2:AD$5455,$A1318,'Duel Log'!AA$2:AA$5455,"Win")</f>
        <v>1</v>
      </c>
      <c r="E1318" s="7" t="n">
        <f aca="false">COUNTIFS('Duel Log'!AD$2:AD$5455,$A1318,'Duel Log'!AA$2:AA$5455,"Loss")</f>
        <v>0</v>
      </c>
      <c r="F1318" s="7" t="n">
        <f aca="false">COUNTIFS('Duel Log'!AD$2:AD$5455,$A1318,'Duel Log'!AA$2:AA$5455,"Draw")</f>
        <v>0</v>
      </c>
      <c r="G1318" s="13" t="n">
        <f aca="false">IFERROR(D1318/C1318,"")</f>
        <v>1</v>
      </c>
    </row>
    <row r="1319" customFormat="false" ht="15" hidden="false" customHeight="true" outlineLevel="0" collapsed="false">
      <c r="A1319" s="7" t="s">
        <v>4500</v>
      </c>
      <c r="B1319" s="7" t="s">
        <v>3071</v>
      </c>
      <c r="C1319" s="7" t="n">
        <f aca="false">COUNTIF('Duel Log'!AD$2:AD$5455,$A1319)</f>
        <v>1</v>
      </c>
      <c r="D1319" s="7" t="n">
        <f aca="false">COUNTIFS('Duel Log'!AD$2:AD$5455,$A1319,'Duel Log'!AA$2:AA$5455,"Win")</f>
        <v>0</v>
      </c>
      <c r="E1319" s="7" t="n">
        <f aca="false">COUNTIFS('Duel Log'!AD$2:AD$5455,$A1319,'Duel Log'!AA$2:AA$5455,"Loss")</f>
        <v>1</v>
      </c>
      <c r="F1319" s="7" t="n">
        <f aca="false">COUNTIFS('Duel Log'!AD$2:AD$5455,$A1319,'Duel Log'!AA$2:AA$5455,"Draw")</f>
        <v>0</v>
      </c>
      <c r="G1319" s="13" t="n">
        <f aca="false">IFERROR(D1319/C1319,"")</f>
        <v>0</v>
      </c>
    </row>
    <row r="1320" customFormat="false" ht="15" hidden="false" customHeight="true" outlineLevel="0" collapsed="false">
      <c r="A1320" s="7" t="s">
        <v>7249</v>
      </c>
      <c r="B1320" s="8" t="s">
        <v>365</v>
      </c>
      <c r="C1320" s="7" t="n">
        <f aca="false">COUNTIF('Duel Log'!AD$2:AD$5455,$A1320)</f>
        <v>1</v>
      </c>
      <c r="D1320" s="7" t="n">
        <f aca="false">COUNTIFS('Duel Log'!AD$2:AD$5455,$A1320,'Duel Log'!AA$2:AA$5455,"Win")</f>
        <v>1</v>
      </c>
      <c r="E1320" s="7" t="n">
        <f aca="false">COUNTIFS('Duel Log'!AD$2:AD$5455,$A1320,'Duel Log'!AA$2:AA$5455,"Loss")</f>
        <v>0</v>
      </c>
      <c r="F1320" s="7" t="n">
        <f aca="false">COUNTIFS('Duel Log'!AD$2:AD$5455,$A1320,'Duel Log'!AA$2:AA$5455,"Draw")</f>
        <v>0</v>
      </c>
      <c r="G1320" s="13" t="n">
        <f aca="false">IFERROR(D1320/C1320,"")</f>
        <v>1</v>
      </c>
    </row>
    <row r="1321" customFormat="false" ht="15" hidden="false" customHeight="true" outlineLevel="0" collapsed="false">
      <c r="A1321" s="7" t="s">
        <v>6459</v>
      </c>
      <c r="B1321" s="7" t="s">
        <v>1066</v>
      </c>
      <c r="C1321" s="7" t="n">
        <f aca="false">COUNTIF('Duel Log'!AD$2:AD$5455,$A1321)</f>
        <v>1</v>
      </c>
      <c r="D1321" s="7" t="n">
        <f aca="false">COUNTIFS('Duel Log'!AD$2:AD$5455,$A1321,'Duel Log'!AA$2:AA$5455,"Win")</f>
        <v>0</v>
      </c>
      <c r="E1321" s="7" t="n">
        <f aca="false">COUNTIFS('Duel Log'!AD$2:AD$5455,$A1321,'Duel Log'!AA$2:AA$5455,"Loss")</f>
        <v>1</v>
      </c>
      <c r="F1321" s="7" t="n">
        <f aca="false">COUNTIFS('Duel Log'!AD$2:AD$5455,$A1321,'Duel Log'!AA$2:AA$5455,"Draw")</f>
        <v>0</v>
      </c>
      <c r="G1321" s="13" t="n">
        <f aca="false">IFERROR(D1321/C1321,"")</f>
        <v>0</v>
      </c>
    </row>
    <row r="1322" customFormat="false" ht="15" hidden="false" customHeight="true" outlineLevel="0" collapsed="false">
      <c r="A1322" s="7" t="s">
        <v>3100</v>
      </c>
      <c r="B1322" s="7" t="s">
        <v>15731</v>
      </c>
      <c r="C1322" s="7" t="n">
        <f aca="false">COUNTIF('Duel Log'!AD$2:AD$5455,$A1322)</f>
        <v>2</v>
      </c>
      <c r="D1322" s="7" t="n">
        <f aca="false">COUNTIFS('Duel Log'!AD$2:AD$5455,$A1322,'Duel Log'!AA$2:AA$5455,"Win")</f>
        <v>0</v>
      </c>
      <c r="E1322" s="7" t="n">
        <f aca="false">COUNTIFS('Duel Log'!AD$2:AD$5455,$A1322,'Duel Log'!AA$2:AA$5455,"Loss")</f>
        <v>2</v>
      </c>
      <c r="F1322" s="7" t="n">
        <f aca="false">COUNTIFS('Duel Log'!AD$2:AD$5455,$A1322,'Duel Log'!AA$2:AA$5455,"Draw")</f>
        <v>0</v>
      </c>
      <c r="G1322" s="13" t="n">
        <f aca="false">IFERROR(D1322/C1322,"")</f>
        <v>0</v>
      </c>
    </row>
    <row r="1323" customFormat="false" ht="15" hidden="false" customHeight="true" outlineLevel="0" collapsed="false">
      <c r="A1323" s="7" t="s">
        <v>6170</v>
      </c>
      <c r="B1323" s="7" t="s">
        <v>1721</v>
      </c>
      <c r="C1323" s="7" t="n">
        <f aca="false">COUNTIF('Duel Log'!AD$2:AD$5455,$A1323)</f>
        <v>1</v>
      </c>
      <c r="D1323" s="7" t="n">
        <f aca="false">COUNTIFS('Duel Log'!AD$2:AD$5455,$A1323,'Duel Log'!AA$2:AA$5455,"Win")</f>
        <v>0</v>
      </c>
      <c r="E1323" s="7" t="n">
        <f aca="false">COUNTIFS('Duel Log'!AD$2:AD$5455,$A1323,'Duel Log'!AA$2:AA$5455,"Loss")</f>
        <v>1</v>
      </c>
      <c r="F1323" s="7" t="n">
        <f aca="false">COUNTIFS('Duel Log'!AD$2:AD$5455,$A1323,'Duel Log'!AA$2:AA$5455,"Draw")</f>
        <v>0</v>
      </c>
      <c r="G1323" s="13" t="n">
        <f aca="false">IFERROR(D1323/C1323,"")</f>
        <v>0</v>
      </c>
    </row>
    <row r="1324" customFormat="false" ht="15" hidden="false" customHeight="true" outlineLevel="0" collapsed="false">
      <c r="A1324" s="7" t="s">
        <v>4287</v>
      </c>
      <c r="B1324" s="7" t="s">
        <v>1201</v>
      </c>
      <c r="C1324" s="7" t="n">
        <f aca="false">COUNTIF('Duel Log'!AD$2:AD$5455,$A1324)</f>
        <v>1</v>
      </c>
      <c r="D1324" s="7" t="n">
        <f aca="false">COUNTIFS('Duel Log'!AD$2:AD$5455,$A1324,'Duel Log'!AA$2:AA$5455,"Win")</f>
        <v>1</v>
      </c>
      <c r="E1324" s="7" t="n">
        <f aca="false">COUNTIFS('Duel Log'!AD$2:AD$5455,$A1324,'Duel Log'!AA$2:AA$5455,"Loss")</f>
        <v>0</v>
      </c>
      <c r="F1324" s="7" t="n">
        <f aca="false">COUNTIFS('Duel Log'!AD$2:AD$5455,$A1324,'Duel Log'!AA$2:AA$5455,"Draw")</f>
        <v>0</v>
      </c>
      <c r="G1324" s="13" t="n">
        <f aca="false">IFERROR(D1324/C1324,"")</f>
        <v>1</v>
      </c>
    </row>
    <row r="1325" customFormat="false" ht="15" hidden="false" customHeight="true" outlineLevel="0" collapsed="false">
      <c r="A1325" s="7" t="s">
        <v>1940</v>
      </c>
      <c r="B1325" s="7" t="s">
        <v>15732</v>
      </c>
      <c r="C1325" s="7" t="n">
        <f aca="false">COUNTIF('Duel Log'!AD$2:AD$5455,$A1325)</f>
        <v>3</v>
      </c>
      <c r="D1325" s="7" t="n">
        <f aca="false">COUNTIFS('Duel Log'!AD$2:AD$5455,$A1325,'Duel Log'!AA$2:AA$5455,"Win")</f>
        <v>2</v>
      </c>
      <c r="E1325" s="7" t="n">
        <f aca="false">COUNTIFS('Duel Log'!AD$2:AD$5455,$A1325,'Duel Log'!AA$2:AA$5455,"Loss")</f>
        <v>1</v>
      </c>
      <c r="F1325" s="7" t="n">
        <f aca="false">COUNTIFS('Duel Log'!AD$2:AD$5455,$A1325,'Duel Log'!AA$2:AA$5455,"Draw")</f>
        <v>0</v>
      </c>
      <c r="G1325" s="13" t="n">
        <f aca="false">IFERROR(D1325/C1325,"")</f>
        <v>0.666666666666667</v>
      </c>
    </row>
    <row r="1326" customFormat="false" ht="15" hidden="false" customHeight="true" outlineLevel="0" collapsed="false">
      <c r="A1326" s="7" t="s">
        <v>8851</v>
      </c>
      <c r="B1326" s="8" t="s">
        <v>3690</v>
      </c>
      <c r="C1326" s="7" t="n">
        <f aca="false">COUNTIF('Duel Log'!AD$2:AD$5455,$A1326)</f>
        <v>1</v>
      </c>
      <c r="D1326" s="7" t="n">
        <f aca="false">COUNTIFS('Duel Log'!AD$2:AD$5455,$A1326,'Duel Log'!AA$2:AA$5455,"Win")</f>
        <v>1</v>
      </c>
      <c r="E1326" s="7" t="n">
        <f aca="false">COUNTIFS('Duel Log'!AD$2:AD$5455,$A1326,'Duel Log'!AA$2:AA$5455,"Loss")</f>
        <v>0</v>
      </c>
      <c r="F1326" s="7" t="n">
        <f aca="false">COUNTIFS('Duel Log'!AD$2:AD$5455,$A1326,'Duel Log'!AA$2:AA$5455,"Draw")</f>
        <v>0</v>
      </c>
      <c r="G1326" s="13" t="n">
        <f aca="false">IFERROR(D1326/C1326,"")</f>
        <v>1</v>
      </c>
    </row>
    <row r="1327" customFormat="false" ht="15" hidden="false" customHeight="true" outlineLevel="0" collapsed="false">
      <c r="A1327" s="7" t="s">
        <v>9149</v>
      </c>
      <c r="B1327" s="8" t="s">
        <v>558</v>
      </c>
      <c r="C1327" s="7" t="n">
        <f aca="false">COUNTIF('Duel Log'!AD$2:AD$5455,$A1327)</f>
        <v>1</v>
      </c>
      <c r="D1327" s="7" t="n">
        <f aca="false">COUNTIFS('Duel Log'!AD$2:AD$5455,$A1327,'Duel Log'!AA$2:AA$5455,"Win")</f>
        <v>1</v>
      </c>
      <c r="E1327" s="7" t="n">
        <f aca="false">COUNTIFS('Duel Log'!AD$2:AD$5455,$A1327,'Duel Log'!AA$2:AA$5455,"Loss")</f>
        <v>0</v>
      </c>
      <c r="F1327" s="7" t="n">
        <f aca="false">COUNTIFS('Duel Log'!AD$2:AD$5455,$A1327,'Duel Log'!AA$2:AA$5455,"Draw")</f>
        <v>0</v>
      </c>
      <c r="G1327" s="13" t="n">
        <f aca="false">IFERROR(D1327/C1327,"")</f>
        <v>1</v>
      </c>
    </row>
    <row r="1328" customFormat="false" ht="15" hidden="false" customHeight="true" outlineLevel="0" collapsed="false">
      <c r="A1328" s="7" t="s">
        <v>3393</v>
      </c>
      <c r="B1328" s="7" t="s">
        <v>15733</v>
      </c>
      <c r="C1328" s="7" t="n">
        <f aca="false">COUNTIF('Duel Log'!AD$2:AD$5455,$A1328)</f>
        <v>2</v>
      </c>
      <c r="D1328" s="7" t="n">
        <f aca="false">COUNTIFS('Duel Log'!AD$2:AD$5455,$A1328,'Duel Log'!AA$2:AA$5455,"Win")</f>
        <v>1</v>
      </c>
      <c r="E1328" s="7" t="n">
        <f aca="false">COUNTIFS('Duel Log'!AD$2:AD$5455,$A1328,'Duel Log'!AA$2:AA$5455,"Loss")</f>
        <v>1</v>
      </c>
      <c r="F1328" s="7" t="n">
        <f aca="false">COUNTIFS('Duel Log'!AD$2:AD$5455,$A1328,'Duel Log'!AA$2:AA$5455,"Draw")</f>
        <v>0</v>
      </c>
      <c r="G1328" s="13" t="n">
        <f aca="false">IFERROR(D1328/C1328,"")</f>
        <v>0.5</v>
      </c>
    </row>
    <row r="1329" customFormat="false" ht="15" hidden="false" customHeight="true" outlineLevel="0" collapsed="false">
      <c r="A1329" s="7" t="s">
        <v>811</v>
      </c>
      <c r="B1329" s="7" t="s">
        <v>772</v>
      </c>
      <c r="C1329" s="7" t="n">
        <f aca="false">COUNTIF('Duel Log'!AD$2:AD$5455,$A1329)</f>
        <v>1</v>
      </c>
      <c r="D1329" s="7" t="n">
        <f aca="false">COUNTIFS('Duel Log'!AD$2:AD$5455,$A1329,'Duel Log'!AA$2:AA$5455,"Win")</f>
        <v>0</v>
      </c>
      <c r="E1329" s="7" t="n">
        <f aca="false">COUNTIFS('Duel Log'!AD$2:AD$5455,$A1329,'Duel Log'!AA$2:AA$5455,"Loss")</f>
        <v>1</v>
      </c>
      <c r="F1329" s="7" t="n">
        <f aca="false">COUNTIFS('Duel Log'!AD$2:AD$5455,$A1329,'Duel Log'!AA$2:AA$5455,"Draw")</f>
        <v>0</v>
      </c>
      <c r="G1329" s="13" t="n">
        <f aca="false">IFERROR(D1329/C1329,"")</f>
        <v>0</v>
      </c>
    </row>
    <row r="1330" customFormat="false" ht="15" hidden="false" customHeight="true" outlineLevel="0" collapsed="false">
      <c r="A1330" s="7" t="s">
        <v>8323</v>
      </c>
      <c r="B1330" s="7" t="s">
        <v>2808</v>
      </c>
      <c r="C1330" s="7" t="n">
        <f aca="false">COUNTIF('Duel Log'!AD$2:AD$5455,$A1330)</f>
        <v>1</v>
      </c>
      <c r="D1330" s="7" t="n">
        <f aca="false">COUNTIFS('Duel Log'!AD$2:AD$5455,$A1330,'Duel Log'!AA$2:AA$5455,"Win")</f>
        <v>1</v>
      </c>
      <c r="E1330" s="7" t="n">
        <f aca="false">COUNTIFS('Duel Log'!AD$2:AD$5455,$A1330,'Duel Log'!AA$2:AA$5455,"Loss")</f>
        <v>0</v>
      </c>
      <c r="F1330" s="7" t="n">
        <f aca="false">COUNTIFS('Duel Log'!AD$2:AD$5455,$A1330,'Duel Log'!AA$2:AA$5455,"Draw")</f>
        <v>0</v>
      </c>
      <c r="G1330" s="13" t="n">
        <f aca="false">IFERROR(D1330/C1330,"")</f>
        <v>1</v>
      </c>
    </row>
    <row r="1331" customFormat="false" ht="15" hidden="false" customHeight="true" outlineLevel="0" collapsed="false">
      <c r="A1331" s="7" t="s">
        <v>2090</v>
      </c>
      <c r="B1331" s="7" t="s">
        <v>15734</v>
      </c>
      <c r="C1331" s="7" t="n">
        <f aca="false">COUNTIF('Duel Log'!AD$2:AD$5455,$A1331)</f>
        <v>3</v>
      </c>
      <c r="D1331" s="7" t="n">
        <f aca="false">COUNTIFS('Duel Log'!AD$2:AD$5455,$A1331,'Duel Log'!AA$2:AA$5455,"Win")</f>
        <v>1</v>
      </c>
      <c r="E1331" s="7" t="n">
        <f aca="false">COUNTIFS('Duel Log'!AD$2:AD$5455,$A1331,'Duel Log'!AA$2:AA$5455,"Loss")</f>
        <v>2</v>
      </c>
      <c r="F1331" s="7" t="n">
        <f aca="false">COUNTIFS('Duel Log'!AD$2:AD$5455,$A1331,'Duel Log'!AA$2:AA$5455,"Draw")</f>
        <v>0</v>
      </c>
      <c r="G1331" s="13" t="n">
        <f aca="false">IFERROR(D1331/C1331,"")</f>
        <v>0.333333333333333</v>
      </c>
    </row>
    <row r="1332" customFormat="false" ht="15" hidden="false" customHeight="true" outlineLevel="0" collapsed="false">
      <c r="A1332" s="7" t="s">
        <v>6417</v>
      </c>
      <c r="B1332" s="7" t="s">
        <v>2119</v>
      </c>
      <c r="C1332" s="7" t="n">
        <f aca="false">COUNTIF('Duel Log'!AD$2:AD$5455,$A1332)</f>
        <v>1</v>
      </c>
      <c r="D1332" s="7" t="n">
        <f aca="false">COUNTIFS('Duel Log'!AD$2:AD$5455,$A1332,'Duel Log'!AA$2:AA$5455,"Win")</f>
        <v>1</v>
      </c>
      <c r="E1332" s="7" t="n">
        <f aca="false">COUNTIFS('Duel Log'!AD$2:AD$5455,$A1332,'Duel Log'!AA$2:AA$5455,"Loss")</f>
        <v>0</v>
      </c>
      <c r="F1332" s="7" t="n">
        <f aca="false">COUNTIFS('Duel Log'!AD$2:AD$5455,$A1332,'Duel Log'!AA$2:AA$5455,"Draw")</f>
        <v>0</v>
      </c>
      <c r="G1332" s="13" t="n">
        <f aca="false">IFERROR(D1332/C1332,"")</f>
        <v>1</v>
      </c>
    </row>
    <row r="1333" customFormat="false" ht="15" hidden="false" customHeight="true" outlineLevel="0" collapsed="false">
      <c r="A1333" s="7" t="s">
        <v>7727</v>
      </c>
      <c r="B1333" s="8" t="s">
        <v>264</v>
      </c>
      <c r="C1333" s="7" t="n">
        <f aca="false">COUNTIF('Duel Log'!AD$2:AD$5455,$A1333)</f>
        <v>1</v>
      </c>
      <c r="D1333" s="7" t="n">
        <f aca="false">COUNTIFS('Duel Log'!AD$2:AD$5455,$A1333,'Duel Log'!AA$2:AA$5455,"Win")</f>
        <v>1</v>
      </c>
      <c r="E1333" s="7" t="n">
        <f aca="false">COUNTIFS('Duel Log'!AD$2:AD$5455,$A1333,'Duel Log'!AA$2:AA$5455,"Loss")</f>
        <v>0</v>
      </c>
      <c r="F1333" s="7" t="n">
        <f aca="false">COUNTIFS('Duel Log'!AD$2:AD$5455,$A1333,'Duel Log'!AA$2:AA$5455,"Draw")</f>
        <v>0</v>
      </c>
      <c r="G1333" s="13" t="n">
        <f aca="false">IFERROR(D1333/C1333,"")</f>
        <v>1</v>
      </c>
    </row>
    <row r="1334" customFormat="false" ht="15" hidden="false" customHeight="true" outlineLevel="0" collapsed="false">
      <c r="A1334" s="7" t="s">
        <v>2822</v>
      </c>
      <c r="B1334" s="7" t="s">
        <v>2808</v>
      </c>
      <c r="C1334" s="7" t="n">
        <f aca="false">COUNTIF('Duel Log'!AD$2:AD$5455,$A1334)</f>
        <v>1</v>
      </c>
      <c r="D1334" s="7" t="n">
        <f aca="false">COUNTIFS('Duel Log'!AD$2:AD$5455,$A1334,'Duel Log'!AA$2:AA$5455,"Win")</f>
        <v>1</v>
      </c>
      <c r="E1334" s="7" t="n">
        <f aca="false">COUNTIFS('Duel Log'!AD$2:AD$5455,$A1334,'Duel Log'!AA$2:AA$5455,"Loss")</f>
        <v>0</v>
      </c>
      <c r="F1334" s="7" t="n">
        <f aca="false">COUNTIFS('Duel Log'!AD$2:AD$5455,$A1334,'Duel Log'!AA$2:AA$5455,"Draw")</f>
        <v>0</v>
      </c>
      <c r="G1334" s="13" t="n">
        <f aca="false">IFERROR(D1334/C1334,"")</f>
        <v>1</v>
      </c>
    </row>
    <row r="1335" customFormat="false" ht="15" hidden="false" customHeight="true" outlineLevel="0" collapsed="false">
      <c r="A1335" s="7" t="s">
        <v>1567</v>
      </c>
      <c r="B1335" s="7" t="s">
        <v>1432</v>
      </c>
      <c r="C1335" s="7" t="n">
        <f aca="false">COUNTIF('Duel Log'!AD$2:AD$5455,$A1335)</f>
        <v>1</v>
      </c>
      <c r="D1335" s="7" t="n">
        <f aca="false">COUNTIFS('Duel Log'!AD$2:AD$5455,$A1335,'Duel Log'!AA$2:AA$5455,"Win")</f>
        <v>1</v>
      </c>
      <c r="E1335" s="7" t="n">
        <f aca="false">COUNTIFS('Duel Log'!AD$2:AD$5455,$A1335,'Duel Log'!AA$2:AA$5455,"Loss")</f>
        <v>0</v>
      </c>
      <c r="F1335" s="7" t="n">
        <f aca="false">COUNTIFS('Duel Log'!AD$2:AD$5455,$A1335,'Duel Log'!AA$2:AA$5455,"Draw")</f>
        <v>0</v>
      </c>
      <c r="G1335" s="13" t="n">
        <f aca="false">IFERROR(D1335/C1335,"")</f>
        <v>1</v>
      </c>
    </row>
    <row r="1336" customFormat="false" ht="15" hidden="false" customHeight="true" outlineLevel="0" collapsed="false">
      <c r="A1336" s="7" t="s">
        <v>707</v>
      </c>
      <c r="B1336" s="8" t="s">
        <v>264</v>
      </c>
      <c r="C1336" s="7" t="n">
        <f aca="false">COUNTIF('Duel Log'!AD$2:AD$5455,$A1336)</f>
        <v>1</v>
      </c>
      <c r="D1336" s="7" t="n">
        <f aca="false">COUNTIFS('Duel Log'!AD$2:AD$5455,$A1336,'Duel Log'!AA$2:AA$5455,"Win")</f>
        <v>0</v>
      </c>
      <c r="E1336" s="7" t="n">
        <f aca="false">COUNTIFS('Duel Log'!AD$2:AD$5455,$A1336,'Duel Log'!AA$2:AA$5455,"Loss")</f>
        <v>1</v>
      </c>
      <c r="F1336" s="7" t="n">
        <f aca="false">COUNTIFS('Duel Log'!AD$2:AD$5455,$A1336,'Duel Log'!AA$2:AA$5455,"Draw")</f>
        <v>0</v>
      </c>
      <c r="G1336" s="13" t="n">
        <f aca="false">IFERROR(D1336/C1336,"")</f>
        <v>0</v>
      </c>
    </row>
    <row r="1337" customFormat="false" ht="15" hidden="false" customHeight="true" outlineLevel="0" collapsed="false">
      <c r="A1337" s="7" t="s">
        <v>618</v>
      </c>
      <c r="B1337" s="7" t="s">
        <v>15735</v>
      </c>
      <c r="C1337" s="7" t="n">
        <f aca="false">COUNTIF('Duel Log'!AD$2:AD$5455,$A1337)</f>
        <v>2</v>
      </c>
      <c r="D1337" s="7" t="n">
        <f aca="false">COUNTIFS('Duel Log'!AD$2:AD$5455,$A1337,'Duel Log'!AA$2:AA$5455,"Win")</f>
        <v>0</v>
      </c>
      <c r="E1337" s="7" t="n">
        <f aca="false">COUNTIFS('Duel Log'!AD$2:AD$5455,$A1337,'Duel Log'!AA$2:AA$5455,"Loss")</f>
        <v>2</v>
      </c>
      <c r="F1337" s="7" t="n">
        <f aca="false">COUNTIFS('Duel Log'!AD$2:AD$5455,$A1337,'Duel Log'!AA$2:AA$5455,"Draw")</f>
        <v>0</v>
      </c>
      <c r="G1337" s="13" t="n">
        <f aca="false">IFERROR(D1337/C1337,"")</f>
        <v>0</v>
      </c>
    </row>
    <row r="1338" customFormat="false" ht="15" hidden="false" customHeight="true" outlineLevel="0" collapsed="false">
      <c r="A1338" s="7" t="s">
        <v>1839</v>
      </c>
      <c r="B1338" s="7" t="s">
        <v>1201</v>
      </c>
      <c r="C1338" s="7" t="n">
        <f aca="false">COUNTIF('Duel Log'!AD$2:AD$5455,$A1338)</f>
        <v>1</v>
      </c>
      <c r="D1338" s="7" t="n">
        <f aca="false">COUNTIFS('Duel Log'!AD$2:AD$5455,$A1338,'Duel Log'!AA$2:AA$5455,"Win")</f>
        <v>0</v>
      </c>
      <c r="E1338" s="7" t="n">
        <f aca="false">COUNTIFS('Duel Log'!AD$2:AD$5455,$A1338,'Duel Log'!AA$2:AA$5455,"Loss")</f>
        <v>1</v>
      </c>
      <c r="F1338" s="7" t="n">
        <f aca="false">COUNTIFS('Duel Log'!AD$2:AD$5455,$A1338,'Duel Log'!AA$2:AA$5455,"Draw")</f>
        <v>0</v>
      </c>
      <c r="G1338" s="13" t="n">
        <f aca="false">IFERROR(D1338/C1338,"")</f>
        <v>0</v>
      </c>
    </row>
    <row r="1339" customFormat="false" ht="15" hidden="false" customHeight="true" outlineLevel="0" collapsed="false">
      <c r="A1339" s="7" t="s">
        <v>235</v>
      </c>
      <c r="B1339" s="7" t="s">
        <v>15736</v>
      </c>
      <c r="C1339" s="7" t="n">
        <f aca="false">COUNTIF('Duel Log'!AD$2:AD$5455,$A1339)</f>
        <v>3</v>
      </c>
      <c r="D1339" s="7" t="n">
        <f aca="false">COUNTIFS('Duel Log'!AD$2:AD$5455,$A1339,'Duel Log'!AA$2:AA$5455,"Win")</f>
        <v>3</v>
      </c>
      <c r="E1339" s="7" t="n">
        <f aca="false">COUNTIFS('Duel Log'!AD$2:AD$5455,$A1339,'Duel Log'!AA$2:AA$5455,"Loss")</f>
        <v>0</v>
      </c>
      <c r="F1339" s="7" t="n">
        <f aca="false">COUNTIFS('Duel Log'!AD$2:AD$5455,$A1339,'Duel Log'!AA$2:AA$5455,"Draw")</f>
        <v>0</v>
      </c>
      <c r="G1339" s="13" t="n">
        <f aca="false">IFERROR(D1339/C1339,"")</f>
        <v>1</v>
      </c>
    </row>
    <row r="1340" customFormat="false" ht="15" hidden="false" customHeight="true" outlineLevel="0" collapsed="false">
      <c r="A1340" s="7" t="s">
        <v>5686</v>
      </c>
      <c r="B1340" s="8" t="s">
        <v>264</v>
      </c>
      <c r="C1340" s="7" t="n">
        <f aca="false">COUNTIF('Duel Log'!AD$2:AD$5455,$A1340)</f>
        <v>1</v>
      </c>
      <c r="D1340" s="7" t="n">
        <f aca="false">COUNTIFS('Duel Log'!AD$2:AD$5455,$A1340,'Duel Log'!AA$2:AA$5455,"Win")</f>
        <v>1</v>
      </c>
      <c r="E1340" s="7" t="n">
        <f aca="false">COUNTIFS('Duel Log'!AD$2:AD$5455,$A1340,'Duel Log'!AA$2:AA$5455,"Loss")</f>
        <v>0</v>
      </c>
      <c r="F1340" s="7" t="n">
        <f aca="false">COUNTIFS('Duel Log'!AD$2:AD$5455,$A1340,'Duel Log'!AA$2:AA$5455,"Draw")</f>
        <v>0</v>
      </c>
      <c r="G1340" s="13" t="n">
        <f aca="false">IFERROR(D1340/C1340,"")</f>
        <v>1</v>
      </c>
    </row>
    <row r="1341" customFormat="false" ht="15" hidden="false" customHeight="true" outlineLevel="0" collapsed="false">
      <c r="A1341" s="7" t="s">
        <v>7160</v>
      </c>
      <c r="B1341" s="7" t="s">
        <v>343</v>
      </c>
      <c r="C1341" s="7" t="n">
        <f aca="false">COUNTIF('Duel Log'!AD$2:AD$5455,$A1341)</f>
        <v>1</v>
      </c>
      <c r="D1341" s="7" t="n">
        <f aca="false">COUNTIFS('Duel Log'!AD$2:AD$5455,$A1341,'Duel Log'!AA$2:AA$5455,"Win")</f>
        <v>1</v>
      </c>
      <c r="E1341" s="7" t="n">
        <f aca="false">COUNTIFS('Duel Log'!AD$2:AD$5455,$A1341,'Duel Log'!AA$2:AA$5455,"Loss")</f>
        <v>0</v>
      </c>
      <c r="F1341" s="7" t="n">
        <f aca="false">COUNTIFS('Duel Log'!AD$2:AD$5455,$A1341,'Duel Log'!AA$2:AA$5455,"Draw")</f>
        <v>0</v>
      </c>
      <c r="G1341" s="13" t="n">
        <f aca="false">IFERROR(D1341/C1341,"")</f>
        <v>1</v>
      </c>
    </row>
    <row r="1342" customFormat="false" ht="15" hidden="false" customHeight="true" outlineLevel="0" collapsed="false">
      <c r="A1342" s="7" t="s">
        <v>1108</v>
      </c>
      <c r="B1342" s="7" t="s">
        <v>1066</v>
      </c>
      <c r="C1342" s="7" t="n">
        <f aca="false">COUNTIF('Duel Log'!AD$2:AD$5455,$A1342)</f>
        <v>1</v>
      </c>
      <c r="D1342" s="7" t="n">
        <f aca="false">COUNTIFS('Duel Log'!AD$2:AD$5455,$A1342,'Duel Log'!AA$2:AA$5455,"Win")</f>
        <v>0</v>
      </c>
      <c r="E1342" s="7" t="n">
        <f aca="false">COUNTIFS('Duel Log'!AD$2:AD$5455,$A1342,'Duel Log'!AA$2:AA$5455,"Loss")</f>
        <v>1</v>
      </c>
      <c r="F1342" s="7" t="n">
        <f aca="false">COUNTIFS('Duel Log'!AD$2:AD$5455,$A1342,'Duel Log'!AA$2:AA$5455,"Draw")</f>
        <v>0</v>
      </c>
      <c r="G1342" s="13" t="n">
        <f aca="false">IFERROR(D1342/C1342,"")</f>
        <v>0</v>
      </c>
    </row>
    <row r="1343" customFormat="false" ht="15" hidden="false" customHeight="true" outlineLevel="0" collapsed="false">
      <c r="A1343" s="7" t="s">
        <v>2975</v>
      </c>
      <c r="B1343" s="7" t="s">
        <v>15737</v>
      </c>
      <c r="C1343" s="7" t="n">
        <f aca="false">COUNTIF('Duel Log'!AD$2:AD$5455,$A1343)</f>
        <v>3</v>
      </c>
      <c r="D1343" s="7" t="n">
        <f aca="false">COUNTIFS('Duel Log'!AD$2:AD$5455,$A1343,'Duel Log'!AA$2:AA$5455,"Win")</f>
        <v>2</v>
      </c>
      <c r="E1343" s="7" t="n">
        <f aca="false">COUNTIFS('Duel Log'!AD$2:AD$5455,$A1343,'Duel Log'!AA$2:AA$5455,"Loss")</f>
        <v>1</v>
      </c>
      <c r="F1343" s="7" t="n">
        <f aca="false">COUNTIFS('Duel Log'!AD$2:AD$5455,$A1343,'Duel Log'!AA$2:AA$5455,"Draw")</f>
        <v>0</v>
      </c>
      <c r="G1343" s="13" t="n">
        <f aca="false">IFERROR(D1343/C1343,"")</f>
        <v>0.666666666666667</v>
      </c>
    </row>
    <row r="1344" customFormat="false" ht="15" hidden="false" customHeight="true" outlineLevel="0" collapsed="false">
      <c r="A1344" s="7" t="s">
        <v>4942</v>
      </c>
      <c r="B1344" s="7" t="s">
        <v>613</v>
      </c>
      <c r="C1344" s="7" t="n">
        <f aca="false">COUNTIF('Duel Log'!AD$2:AD$5455,$A1344)</f>
        <v>1</v>
      </c>
      <c r="D1344" s="7" t="n">
        <f aca="false">COUNTIFS('Duel Log'!AD$2:AD$5455,$A1344,'Duel Log'!AA$2:AA$5455,"Win")</f>
        <v>0</v>
      </c>
      <c r="E1344" s="7" t="n">
        <f aca="false">COUNTIFS('Duel Log'!AD$2:AD$5455,$A1344,'Duel Log'!AA$2:AA$5455,"Loss")</f>
        <v>1</v>
      </c>
      <c r="F1344" s="7" t="n">
        <f aca="false">COUNTIFS('Duel Log'!AD$2:AD$5455,$A1344,'Duel Log'!AA$2:AA$5455,"Draw")</f>
        <v>0</v>
      </c>
      <c r="G1344" s="13" t="n">
        <f aca="false">IFERROR(D1344/C1344,"")</f>
        <v>0</v>
      </c>
    </row>
    <row r="1345" customFormat="false" ht="15" hidden="false" customHeight="true" outlineLevel="0" collapsed="false">
      <c r="A1345" s="7" t="s">
        <v>1592</v>
      </c>
      <c r="B1345" s="7" t="s">
        <v>1432</v>
      </c>
      <c r="C1345" s="7" t="n">
        <f aca="false">COUNTIF('Duel Log'!AD$2:AD$5455,$A1345)</f>
        <v>1</v>
      </c>
      <c r="D1345" s="7" t="n">
        <f aca="false">COUNTIFS('Duel Log'!AD$2:AD$5455,$A1345,'Duel Log'!AA$2:AA$5455,"Win")</f>
        <v>0</v>
      </c>
      <c r="E1345" s="7" t="n">
        <f aca="false">COUNTIFS('Duel Log'!AD$2:AD$5455,$A1345,'Duel Log'!AA$2:AA$5455,"Loss")</f>
        <v>1</v>
      </c>
      <c r="F1345" s="7" t="n">
        <f aca="false">COUNTIFS('Duel Log'!AD$2:AD$5455,$A1345,'Duel Log'!AA$2:AA$5455,"Draw")</f>
        <v>0</v>
      </c>
      <c r="G1345" s="13" t="n">
        <f aca="false">IFERROR(D1345/C1345,"")</f>
        <v>0</v>
      </c>
    </row>
    <row r="1346" customFormat="false" ht="15" hidden="false" customHeight="true" outlineLevel="0" collapsed="false">
      <c r="A1346" s="7" t="s">
        <v>5337</v>
      </c>
      <c r="B1346" s="7" t="s">
        <v>684</v>
      </c>
      <c r="C1346" s="7" t="n">
        <f aca="false">COUNTIF('Duel Log'!AD$2:AD$5455,$A1346)</f>
        <v>1</v>
      </c>
      <c r="D1346" s="7" t="n">
        <f aca="false">COUNTIFS('Duel Log'!AD$2:AD$5455,$A1346,'Duel Log'!AA$2:AA$5455,"Win")</f>
        <v>0</v>
      </c>
      <c r="E1346" s="7" t="n">
        <f aca="false">COUNTIFS('Duel Log'!AD$2:AD$5455,$A1346,'Duel Log'!AA$2:AA$5455,"Loss")</f>
        <v>1</v>
      </c>
      <c r="F1346" s="7" t="n">
        <f aca="false">COUNTIFS('Duel Log'!AD$2:AD$5455,$A1346,'Duel Log'!AA$2:AA$5455,"Draw")</f>
        <v>0</v>
      </c>
      <c r="G1346" s="13" t="n">
        <f aca="false">IFERROR(D1346/C1346,"")</f>
        <v>0</v>
      </c>
    </row>
    <row r="1347" customFormat="false" ht="15" hidden="false" customHeight="true" outlineLevel="0" collapsed="false">
      <c r="A1347" s="7" t="s">
        <v>4130</v>
      </c>
      <c r="B1347" s="7" t="s">
        <v>15738</v>
      </c>
      <c r="C1347" s="7" t="n">
        <f aca="false">COUNTIF('Duel Log'!AD$2:AD$5455,$A1347)</f>
        <v>2</v>
      </c>
      <c r="D1347" s="7" t="n">
        <f aca="false">COUNTIFS('Duel Log'!AD$2:AD$5455,$A1347,'Duel Log'!AA$2:AA$5455,"Win")</f>
        <v>0</v>
      </c>
      <c r="E1347" s="7" t="n">
        <f aca="false">COUNTIFS('Duel Log'!AD$2:AD$5455,$A1347,'Duel Log'!AA$2:AA$5455,"Loss")</f>
        <v>2</v>
      </c>
      <c r="F1347" s="7" t="n">
        <f aca="false">COUNTIFS('Duel Log'!AD$2:AD$5455,$A1347,'Duel Log'!AA$2:AA$5455,"Draw")</f>
        <v>0</v>
      </c>
      <c r="G1347" s="13" t="n">
        <f aca="false">IFERROR(D1347/C1347,"")</f>
        <v>0</v>
      </c>
    </row>
    <row r="1348" customFormat="false" ht="15" hidden="false" customHeight="true" outlineLevel="0" collapsed="false">
      <c r="A1348" s="7" t="s">
        <v>687</v>
      </c>
      <c r="B1348" s="7" t="s">
        <v>611</v>
      </c>
      <c r="C1348" s="7" t="n">
        <f aca="false">COUNTIF('Duel Log'!AD$2:AD$5455,$A1348)</f>
        <v>1</v>
      </c>
      <c r="D1348" s="7" t="n">
        <f aca="false">COUNTIFS('Duel Log'!AD$2:AD$5455,$A1348,'Duel Log'!AA$2:AA$5455,"Win")</f>
        <v>1</v>
      </c>
      <c r="E1348" s="7" t="n">
        <f aca="false">COUNTIFS('Duel Log'!AD$2:AD$5455,$A1348,'Duel Log'!AA$2:AA$5455,"Loss")</f>
        <v>0</v>
      </c>
      <c r="F1348" s="7" t="n">
        <f aca="false">COUNTIFS('Duel Log'!AD$2:AD$5455,$A1348,'Duel Log'!AA$2:AA$5455,"Draw")</f>
        <v>0</v>
      </c>
      <c r="G1348" s="13" t="n">
        <f aca="false">IFERROR(D1348/C1348,"")</f>
        <v>1</v>
      </c>
    </row>
    <row r="1349" customFormat="false" ht="15" hidden="false" customHeight="true" outlineLevel="0" collapsed="false">
      <c r="A1349" s="7" t="s">
        <v>5000</v>
      </c>
      <c r="B1349" s="7" t="s">
        <v>613</v>
      </c>
      <c r="C1349" s="7" t="n">
        <f aca="false">COUNTIF('Duel Log'!AD$2:AD$5455,$A1349)</f>
        <v>1</v>
      </c>
      <c r="D1349" s="7" t="n">
        <f aca="false">COUNTIFS('Duel Log'!AD$2:AD$5455,$A1349,'Duel Log'!AA$2:AA$5455,"Win")</f>
        <v>1</v>
      </c>
      <c r="E1349" s="7" t="n">
        <f aca="false">COUNTIFS('Duel Log'!AD$2:AD$5455,$A1349,'Duel Log'!AA$2:AA$5455,"Loss")</f>
        <v>0</v>
      </c>
      <c r="F1349" s="7" t="n">
        <f aca="false">COUNTIFS('Duel Log'!AD$2:AD$5455,$A1349,'Duel Log'!AA$2:AA$5455,"Draw")</f>
        <v>0</v>
      </c>
      <c r="G1349" s="13" t="n">
        <f aca="false">IFERROR(D1349/C1349,"")</f>
        <v>1</v>
      </c>
    </row>
    <row r="1350" customFormat="false" ht="15" hidden="false" customHeight="true" outlineLevel="0" collapsed="false">
      <c r="A1350" s="7" t="s">
        <v>2497</v>
      </c>
      <c r="B1350" s="7" t="s">
        <v>2328</v>
      </c>
      <c r="C1350" s="7" t="n">
        <f aca="false">COUNTIF('Duel Log'!AD$2:AD$5455,$A1350)</f>
        <v>2</v>
      </c>
      <c r="D1350" s="7" t="n">
        <f aca="false">COUNTIFS('Duel Log'!AD$2:AD$5455,$A1350,'Duel Log'!AA$2:AA$5455,"Win")</f>
        <v>0</v>
      </c>
      <c r="E1350" s="7" t="n">
        <f aca="false">COUNTIFS('Duel Log'!AD$2:AD$5455,$A1350,'Duel Log'!AA$2:AA$5455,"Loss")</f>
        <v>2</v>
      </c>
      <c r="F1350" s="7" t="n">
        <f aca="false">COUNTIFS('Duel Log'!AD$2:AD$5455,$A1350,'Duel Log'!AA$2:AA$5455,"Draw")</f>
        <v>0</v>
      </c>
      <c r="G1350" s="13" t="n">
        <f aca="false">IFERROR(D1350/C1350,"")</f>
        <v>0</v>
      </c>
    </row>
    <row r="1351" customFormat="false" ht="15" hidden="false" customHeight="true" outlineLevel="0" collapsed="false">
      <c r="A1351" s="7" t="s">
        <v>7771</v>
      </c>
      <c r="B1351" s="7" t="s">
        <v>253</v>
      </c>
      <c r="C1351" s="7" t="n">
        <f aca="false">COUNTIF('Duel Log'!AD$2:AD$5455,$A1351)</f>
        <v>2</v>
      </c>
      <c r="D1351" s="7" t="n">
        <f aca="false">COUNTIFS('Duel Log'!AD$2:AD$5455,$A1351,'Duel Log'!AA$2:AA$5455,"Win")</f>
        <v>2</v>
      </c>
      <c r="E1351" s="7" t="n">
        <f aca="false">COUNTIFS('Duel Log'!AD$2:AD$5455,$A1351,'Duel Log'!AA$2:AA$5455,"Loss")</f>
        <v>0</v>
      </c>
      <c r="F1351" s="7" t="n">
        <f aca="false">COUNTIFS('Duel Log'!AD$2:AD$5455,$A1351,'Duel Log'!AA$2:AA$5455,"Draw")</f>
        <v>0</v>
      </c>
      <c r="G1351" s="13" t="n">
        <f aca="false">IFERROR(D1351/C1351,"")</f>
        <v>1</v>
      </c>
    </row>
    <row r="1352" customFormat="false" ht="15" hidden="false" customHeight="true" outlineLevel="0" collapsed="false">
      <c r="A1352" s="7" t="s">
        <v>4121</v>
      </c>
      <c r="B1352" s="7" t="s">
        <v>356</v>
      </c>
      <c r="C1352" s="7" t="n">
        <f aca="false">COUNTIF('Duel Log'!AD$2:AD$5455,$A1352)</f>
        <v>1</v>
      </c>
      <c r="D1352" s="7" t="n">
        <f aca="false">COUNTIFS('Duel Log'!AD$2:AD$5455,$A1352,'Duel Log'!AA$2:AA$5455,"Win")</f>
        <v>0</v>
      </c>
      <c r="E1352" s="7" t="n">
        <f aca="false">COUNTIFS('Duel Log'!AD$2:AD$5455,$A1352,'Duel Log'!AA$2:AA$5455,"Loss")</f>
        <v>1</v>
      </c>
      <c r="F1352" s="7" t="n">
        <f aca="false">COUNTIFS('Duel Log'!AD$2:AD$5455,$A1352,'Duel Log'!AA$2:AA$5455,"Draw")</f>
        <v>0</v>
      </c>
      <c r="G1352" s="13" t="n">
        <f aca="false">IFERROR(D1352/C1352,"")</f>
        <v>0</v>
      </c>
    </row>
    <row r="1353" customFormat="false" ht="15" hidden="false" customHeight="true" outlineLevel="0" collapsed="false">
      <c r="A1353" s="7" t="s">
        <v>5528</v>
      </c>
      <c r="B1353" s="7" t="s">
        <v>1206</v>
      </c>
      <c r="C1353" s="7" t="n">
        <f aca="false">COUNTIF('Duel Log'!AD$2:AD$5455,$A1353)</f>
        <v>1</v>
      </c>
      <c r="D1353" s="7" t="n">
        <f aca="false">COUNTIFS('Duel Log'!AD$2:AD$5455,$A1353,'Duel Log'!AA$2:AA$5455,"Win")</f>
        <v>0</v>
      </c>
      <c r="E1353" s="7" t="n">
        <f aca="false">COUNTIFS('Duel Log'!AD$2:AD$5455,$A1353,'Duel Log'!AA$2:AA$5455,"Loss")</f>
        <v>1</v>
      </c>
      <c r="F1353" s="7" t="n">
        <f aca="false">COUNTIFS('Duel Log'!AD$2:AD$5455,$A1353,'Duel Log'!AA$2:AA$5455,"Draw")</f>
        <v>0</v>
      </c>
      <c r="G1353" s="13" t="n">
        <f aca="false">IFERROR(D1353/C1353,"")</f>
        <v>0</v>
      </c>
    </row>
    <row r="1354" customFormat="false" ht="15" hidden="false" customHeight="true" outlineLevel="0" collapsed="false">
      <c r="A1354" s="7" t="s">
        <v>2213</v>
      </c>
      <c r="B1354" s="7" t="s">
        <v>147</v>
      </c>
      <c r="C1354" s="7" t="n">
        <f aca="false">COUNTIF('Duel Log'!AD$2:AD$5455,$A1354)</f>
        <v>1</v>
      </c>
      <c r="D1354" s="7" t="n">
        <f aca="false">COUNTIFS('Duel Log'!AD$2:AD$5455,$A1354,'Duel Log'!AA$2:AA$5455,"Win")</f>
        <v>1</v>
      </c>
      <c r="E1354" s="7" t="n">
        <f aca="false">COUNTIFS('Duel Log'!AD$2:AD$5455,$A1354,'Duel Log'!AA$2:AA$5455,"Loss")</f>
        <v>0</v>
      </c>
      <c r="F1354" s="7" t="n">
        <f aca="false">COUNTIFS('Duel Log'!AD$2:AD$5455,$A1354,'Duel Log'!AA$2:AA$5455,"Draw")</f>
        <v>0</v>
      </c>
      <c r="G1354" s="13" t="n">
        <f aca="false">IFERROR(D1354/C1354,"")</f>
        <v>1</v>
      </c>
    </row>
    <row r="1355" customFormat="false" ht="15" hidden="false" customHeight="true" outlineLevel="0" collapsed="false">
      <c r="A1355" s="7" t="s">
        <v>1506</v>
      </c>
      <c r="B1355" s="7" t="s">
        <v>718</v>
      </c>
      <c r="C1355" s="7" t="n">
        <f aca="false">COUNTIF('Duel Log'!AD$2:AD$5455,$A1355)</f>
        <v>1</v>
      </c>
      <c r="D1355" s="7" t="n">
        <f aca="false">COUNTIFS('Duel Log'!AD$2:AD$5455,$A1355,'Duel Log'!AA$2:AA$5455,"Win")</f>
        <v>1</v>
      </c>
      <c r="E1355" s="7" t="n">
        <f aca="false">COUNTIFS('Duel Log'!AD$2:AD$5455,$A1355,'Duel Log'!AA$2:AA$5455,"Loss")</f>
        <v>0</v>
      </c>
      <c r="F1355" s="7" t="n">
        <f aca="false">COUNTIFS('Duel Log'!AD$2:AD$5455,$A1355,'Duel Log'!AA$2:AA$5455,"Draw")</f>
        <v>0</v>
      </c>
      <c r="G1355" s="13" t="n">
        <f aca="false">IFERROR(D1355/C1355,"")</f>
        <v>1</v>
      </c>
    </row>
    <row r="1356" customFormat="false" ht="15" hidden="false" customHeight="true" outlineLevel="0" collapsed="false">
      <c r="A1356" s="7" t="s">
        <v>842</v>
      </c>
      <c r="B1356" s="7" t="s">
        <v>837</v>
      </c>
      <c r="C1356" s="7" t="n">
        <f aca="false">COUNTIF('Duel Log'!AD$2:AD$5455,$A1356)</f>
        <v>1</v>
      </c>
      <c r="D1356" s="7" t="n">
        <f aca="false">COUNTIFS('Duel Log'!AD$2:AD$5455,$A1356,'Duel Log'!AA$2:AA$5455,"Win")</f>
        <v>1</v>
      </c>
      <c r="E1356" s="7" t="n">
        <f aca="false">COUNTIFS('Duel Log'!AD$2:AD$5455,$A1356,'Duel Log'!AA$2:AA$5455,"Loss")</f>
        <v>0</v>
      </c>
      <c r="F1356" s="7" t="n">
        <f aca="false">COUNTIFS('Duel Log'!AD$2:AD$5455,$A1356,'Duel Log'!AA$2:AA$5455,"Draw")</f>
        <v>0</v>
      </c>
      <c r="G1356" s="13" t="n">
        <f aca="false">IFERROR(D1356/C1356,"")</f>
        <v>1</v>
      </c>
    </row>
    <row r="1357" customFormat="false" ht="15" hidden="false" customHeight="true" outlineLevel="0" collapsed="false">
      <c r="A1357" s="7" t="s">
        <v>3693</v>
      </c>
      <c r="B1357" s="7" t="s">
        <v>452</v>
      </c>
      <c r="C1357" s="7" t="n">
        <f aca="false">COUNTIF('Duel Log'!AD$2:AD$5455,$A1357)</f>
        <v>1</v>
      </c>
      <c r="D1357" s="7" t="n">
        <f aca="false">COUNTIFS('Duel Log'!AD$2:AD$5455,$A1357,'Duel Log'!AA$2:AA$5455,"Win")</f>
        <v>1</v>
      </c>
      <c r="E1357" s="7" t="n">
        <f aca="false">COUNTIFS('Duel Log'!AD$2:AD$5455,$A1357,'Duel Log'!AA$2:AA$5455,"Loss")</f>
        <v>0</v>
      </c>
      <c r="F1357" s="7" t="n">
        <f aca="false">COUNTIFS('Duel Log'!AD$2:AD$5455,$A1357,'Duel Log'!AA$2:AA$5455,"Draw")</f>
        <v>0</v>
      </c>
      <c r="G1357" s="13" t="n">
        <f aca="false">IFERROR(D1357/C1357,"")</f>
        <v>1</v>
      </c>
    </row>
    <row r="1358" customFormat="false" ht="15" hidden="false" customHeight="true" outlineLevel="0" collapsed="false">
      <c r="A1358" s="7" t="s">
        <v>160</v>
      </c>
      <c r="B1358" s="7" t="s">
        <v>76</v>
      </c>
      <c r="C1358" s="7" t="n">
        <f aca="false">COUNTIF('Duel Log'!AD$2:AD$5455,$A1358)</f>
        <v>1</v>
      </c>
      <c r="D1358" s="7" t="n">
        <f aca="false">COUNTIFS('Duel Log'!AD$2:AD$5455,$A1358,'Duel Log'!AA$2:AA$5455,"Win")</f>
        <v>0</v>
      </c>
      <c r="E1358" s="7" t="n">
        <f aca="false">COUNTIFS('Duel Log'!AD$2:AD$5455,$A1358,'Duel Log'!AA$2:AA$5455,"Loss")</f>
        <v>1</v>
      </c>
      <c r="F1358" s="7" t="n">
        <f aca="false">COUNTIFS('Duel Log'!AD$2:AD$5455,$A1358,'Duel Log'!AA$2:AA$5455,"Draw")</f>
        <v>0</v>
      </c>
      <c r="G1358" s="13" t="n">
        <f aca="false">IFERROR(D1358/C1358,"")</f>
        <v>0</v>
      </c>
    </row>
    <row r="1359" customFormat="false" ht="15" hidden="false" customHeight="true" outlineLevel="0" collapsed="false">
      <c r="A1359" s="7" t="s">
        <v>1427</v>
      </c>
      <c r="B1359" s="7" t="s">
        <v>15739</v>
      </c>
      <c r="C1359" s="7" t="n">
        <f aca="false">COUNTIF('Duel Log'!AD$2:AD$5455,$A1359)</f>
        <v>10</v>
      </c>
      <c r="D1359" s="7" t="n">
        <f aca="false">COUNTIFS('Duel Log'!AD$2:AD$5455,$A1359,'Duel Log'!AA$2:AA$5455,"Win")</f>
        <v>6</v>
      </c>
      <c r="E1359" s="7" t="n">
        <f aca="false">COUNTIFS('Duel Log'!AD$2:AD$5455,$A1359,'Duel Log'!AA$2:AA$5455,"Loss")</f>
        <v>4</v>
      </c>
      <c r="F1359" s="7" t="n">
        <f aca="false">COUNTIFS('Duel Log'!AD$2:AD$5455,$A1359,'Duel Log'!AA$2:AA$5455,"Draw")</f>
        <v>0</v>
      </c>
      <c r="G1359" s="13" t="n">
        <f aca="false">IFERROR(D1359/C1359,"")</f>
        <v>0.6</v>
      </c>
    </row>
    <row r="1360" customFormat="false" ht="15" hidden="false" customHeight="true" outlineLevel="0" collapsed="false">
      <c r="A1360" s="7" t="s">
        <v>1136</v>
      </c>
      <c r="B1360" s="7" t="s">
        <v>895</v>
      </c>
      <c r="C1360" s="7" t="n">
        <f aca="false">COUNTIF('Duel Log'!AD$2:AD$5455,$A1360)</f>
        <v>1</v>
      </c>
      <c r="D1360" s="7" t="n">
        <f aca="false">COUNTIFS('Duel Log'!AD$2:AD$5455,$A1360,'Duel Log'!AA$2:AA$5455,"Win")</f>
        <v>0</v>
      </c>
      <c r="E1360" s="7" t="n">
        <f aca="false">COUNTIFS('Duel Log'!AD$2:AD$5455,$A1360,'Duel Log'!AA$2:AA$5455,"Loss")</f>
        <v>1</v>
      </c>
      <c r="F1360" s="7" t="n">
        <f aca="false">COUNTIFS('Duel Log'!AD$2:AD$5455,$A1360,'Duel Log'!AA$2:AA$5455,"Draw")</f>
        <v>0</v>
      </c>
      <c r="G1360" s="13" t="n">
        <f aca="false">IFERROR(D1360/C1360,"")</f>
        <v>0</v>
      </c>
    </row>
    <row r="1361" customFormat="false" ht="15" hidden="false" customHeight="true" outlineLevel="0" collapsed="false">
      <c r="A1361" s="7" t="s">
        <v>7256</v>
      </c>
      <c r="B1361" s="7" t="s">
        <v>373</v>
      </c>
      <c r="C1361" s="7" t="n">
        <f aca="false">COUNTIF('Duel Log'!AD$2:AD$5455,$A1361)</f>
        <v>1</v>
      </c>
      <c r="D1361" s="7" t="n">
        <f aca="false">COUNTIFS('Duel Log'!AD$2:AD$5455,$A1361,'Duel Log'!AA$2:AA$5455,"Win")</f>
        <v>1</v>
      </c>
      <c r="E1361" s="7" t="n">
        <f aca="false">COUNTIFS('Duel Log'!AD$2:AD$5455,$A1361,'Duel Log'!AA$2:AA$5455,"Loss")</f>
        <v>0</v>
      </c>
      <c r="F1361" s="7" t="n">
        <f aca="false">COUNTIFS('Duel Log'!AD$2:AD$5455,$A1361,'Duel Log'!AA$2:AA$5455,"Draw")</f>
        <v>0</v>
      </c>
      <c r="G1361" s="13" t="n">
        <f aca="false">IFERROR(D1361/C1361,"")</f>
        <v>1</v>
      </c>
    </row>
    <row r="1362" customFormat="false" ht="15" hidden="false" customHeight="true" outlineLevel="0" collapsed="false">
      <c r="A1362" s="7" t="s">
        <v>6966</v>
      </c>
      <c r="B1362" s="7" t="s">
        <v>1010</v>
      </c>
      <c r="C1362" s="7" t="n">
        <f aca="false">COUNTIF('Duel Log'!AD$2:AD$5455,$A1362)</f>
        <v>1</v>
      </c>
      <c r="D1362" s="7" t="n">
        <f aca="false">COUNTIFS('Duel Log'!AD$2:AD$5455,$A1362,'Duel Log'!AA$2:AA$5455,"Win")</f>
        <v>0</v>
      </c>
      <c r="E1362" s="7" t="n">
        <f aca="false">COUNTIFS('Duel Log'!AD$2:AD$5455,$A1362,'Duel Log'!AA$2:AA$5455,"Loss")</f>
        <v>1</v>
      </c>
      <c r="F1362" s="7" t="n">
        <f aca="false">COUNTIFS('Duel Log'!AD$2:AD$5455,$A1362,'Duel Log'!AA$2:AA$5455,"Draw")</f>
        <v>0</v>
      </c>
      <c r="G1362" s="13" t="n">
        <f aca="false">IFERROR(D1362/C1362,"")</f>
        <v>0</v>
      </c>
    </row>
    <row r="1363" customFormat="false" ht="15" hidden="false" customHeight="true" outlineLevel="0" collapsed="false">
      <c r="A1363" s="7" t="s">
        <v>2803</v>
      </c>
      <c r="B1363" s="7" t="s">
        <v>2629</v>
      </c>
      <c r="C1363" s="7" t="n">
        <f aca="false">COUNTIF('Duel Log'!AD$2:AD$5455,$A1363)</f>
        <v>1</v>
      </c>
      <c r="D1363" s="7" t="n">
        <f aca="false">COUNTIFS('Duel Log'!AD$2:AD$5455,$A1363,'Duel Log'!AA$2:AA$5455,"Win")</f>
        <v>0</v>
      </c>
      <c r="E1363" s="7" t="n">
        <f aca="false">COUNTIFS('Duel Log'!AD$2:AD$5455,$A1363,'Duel Log'!AA$2:AA$5455,"Loss")</f>
        <v>1</v>
      </c>
      <c r="F1363" s="7" t="n">
        <f aca="false">COUNTIFS('Duel Log'!AD$2:AD$5455,$A1363,'Duel Log'!AA$2:AA$5455,"Draw")</f>
        <v>0</v>
      </c>
      <c r="G1363" s="13" t="n">
        <f aca="false">IFERROR(D1363/C1363,"")</f>
        <v>0</v>
      </c>
    </row>
    <row r="1364" customFormat="false" ht="15" hidden="false" customHeight="true" outlineLevel="0" collapsed="false">
      <c r="A1364" s="7" t="s">
        <v>353</v>
      </c>
      <c r="B1364" s="7" t="s">
        <v>271</v>
      </c>
      <c r="C1364" s="7" t="n">
        <f aca="false">COUNTIF('Duel Log'!AD$2:AD$5455,$A1364)</f>
        <v>1</v>
      </c>
      <c r="D1364" s="7" t="n">
        <f aca="false">COUNTIFS('Duel Log'!AD$2:AD$5455,$A1364,'Duel Log'!AA$2:AA$5455,"Win")</f>
        <v>1</v>
      </c>
      <c r="E1364" s="7" t="n">
        <f aca="false">COUNTIFS('Duel Log'!AD$2:AD$5455,$A1364,'Duel Log'!AA$2:AA$5455,"Loss")</f>
        <v>0</v>
      </c>
      <c r="F1364" s="7" t="n">
        <f aca="false">COUNTIFS('Duel Log'!AD$2:AD$5455,$A1364,'Duel Log'!AA$2:AA$5455,"Draw")</f>
        <v>0</v>
      </c>
      <c r="G1364" s="13" t="n">
        <f aca="false">IFERROR(D1364/C1364,"")</f>
        <v>1</v>
      </c>
    </row>
    <row r="1365" customFormat="false" ht="15" hidden="false" customHeight="true" outlineLevel="0" collapsed="false">
      <c r="A1365" s="7" t="s">
        <v>1268</v>
      </c>
      <c r="B1365" s="7" t="s">
        <v>15740</v>
      </c>
      <c r="C1365" s="7" t="n">
        <f aca="false">COUNTIF('Duel Log'!AD$2:AD$5455,$A1365)</f>
        <v>7</v>
      </c>
      <c r="D1365" s="7" t="n">
        <f aca="false">COUNTIFS('Duel Log'!AD$2:AD$5455,$A1365,'Duel Log'!AA$2:AA$5455,"Win")</f>
        <v>3</v>
      </c>
      <c r="E1365" s="7" t="n">
        <f aca="false">COUNTIFS('Duel Log'!AD$2:AD$5455,$A1365,'Duel Log'!AA$2:AA$5455,"Loss")</f>
        <v>4</v>
      </c>
      <c r="F1365" s="7" t="n">
        <f aca="false">COUNTIFS('Duel Log'!AD$2:AD$5455,$A1365,'Duel Log'!AA$2:AA$5455,"Draw")</f>
        <v>0</v>
      </c>
      <c r="G1365" s="13" t="n">
        <f aca="false">IFERROR(D1365/C1365,"")</f>
        <v>0.428571428571429</v>
      </c>
    </row>
    <row r="1366" customFormat="false" ht="15" hidden="false" customHeight="true" outlineLevel="0" collapsed="false">
      <c r="A1366" s="7" t="s">
        <v>2049</v>
      </c>
      <c r="B1366" s="7" t="s">
        <v>147</v>
      </c>
      <c r="C1366" s="7" t="n">
        <f aca="false">COUNTIF('Duel Log'!AD$2:AD$5455,$A1366)</f>
        <v>1</v>
      </c>
      <c r="D1366" s="7" t="n">
        <f aca="false">COUNTIFS('Duel Log'!AD$2:AD$5455,$A1366,'Duel Log'!AA$2:AA$5455,"Win")</f>
        <v>1</v>
      </c>
      <c r="E1366" s="7" t="n">
        <f aca="false">COUNTIFS('Duel Log'!AD$2:AD$5455,$A1366,'Duel Log'!AA$2:AA$5455,"Loss")</f>
        <v>0</v>
      </c>
      <c r="F1366" s="7" t="n">
        <f aca="false">COUNTIFS('Duel Log'!AD$2:AD$5455,$A1366,'Duel Log'!AA$2:AA$5455,"Draw")</f>
        <v>0</v>
      </c>
      <c r="G1366" s="13" t="n">
        <f aca="false">IFERROR(D1366/C1366,"")</f>
        <v>1</v>
      </c>
    </row>
    <row r="1367" customFormat="false" ht="15" hidden="false" customHeight="true" outlineLevel="0" collapsed="false">
      <c r="A1367" s="7" t="s">
        <v>3884</v>
      </c>
      <c r="B1367" s="7" t="s">
        <v>523</v>
      </c>
      <c r="C1367" s="7" t="n">
        <f aca="false">COUNTIF('Duel Log'!AD$2:AD$5455,$A1367)</f>
        <v>1</v>
      </c>
      <c r="D1367" s="7" t="n">
        <f aca="false">COUNTIFS('Duel Log'!AD$2:AD$5455,$A1367,'Duel Log'!AA$2:AA$5455,"Win")</f>
        <v>0</v>
      </c>
      <c r="E1367" s="7" t="n">
        <f aca="false">COUNTIFS('Duel Log'!AD$2:AD$5455,$A1367,'Duel Log'!AA$2:AA$5455,"Loss")</f>
        <v>1</v>
      </c>
      <c r="F1367" s="7" t="n">
        <f aca="false">COUNTIFS('Duel Log'!AD$2:AD$5455,$A1367,'Duel Log'!AA$2:AA$5455,"Draw")</f>
        <v>0</v>
      </c>
      <c r="G1367" s="13" t="n">
        <f aca="false">IFERROR(D1367/C1367,"")</f>
        <v>0</v>
      </c>
    </row>
    <row r="1368" customFormat="false" ht="15" hidden="false" customHeight="true" outlineLevel="0" collapsed="false">
      <c r="A1368" s="7" t="s">
        <v>6719</v>
      </c>
      <c r="B1368" s="7" t="s">
        <v>837</v>
      </c>
      <c r="C1368" s="7" t="n">
        <f aca="false">COUNTIF('Duel Log'!AD$2:AD$5455,$A1368)</f>
        <v>1</v>
      </c>
      <c r="D1368" s="7" t="n">
        <f aca="false">COUNTIFS('Duel Log'!AD$2:AD$5455,$A1368,'Duel Log'!AA$2:AA$5455,"Win")</f>
        <v>0</v>
      </c>
      <c r="E1368" s="7" t="n">
        <f aca="false">COUNTIFS('Duel Log'!AD$2:AD$5455,$A1368,'Duel Log'!AA$2:AA$5455,"Loss")</f>
        <v>1</v>
      </c>
      <c r="F1368" s="7" t="n">
        <f aca="false">COUNTIFS('Duel Log'!AD$2:AD$5455,$A1368,'Duel Log'!AA$2:AA$5455,"Draw")</f>
        <v>0</v>
      </c>
      <c r="G1368" s="13" t="n">
        <f aca="false">IFERROR(D1368/C1368,"")</f>
        <v>0</v>
      </c>
    </row>
    <row r="1369" customFormat="false" ht="15" hidden="false" customHeight="true" outlineLevel="0" collapsed="false">
      <c r="A1369" s="7" t="s">
        <v>7441</v>
      </c>
      <c r="B1369" s="7" t="s">
        <v>1676</v>
      </c>
      <c r="C1369" s="7" t="n">
        <f aca="false">COUNTIF('Duel Log'!AD$2:AD$5455,$A1369)</f>
        <v>1</v>
      </c>
      <c r="D1369" s="7" t="n">
        <f aca="false">COUNTIFS('Duel Log'!AD$2:AD$5455,$A1369,'Duel Log'!AA$2:AA$5455,"Win")</f>
        <v>0</v>
      </c>
      <c r="E1369" s="7" t="n">
        <f aca="false">COUNTIFS('Duel Log'!AD$2:AD$5455,$A1369,'Duel Log'!AA$2:AA$5455,"Loss")</f>
        <v>1</v>
      </c>
      <c r="F1369" s="7" t="n">
        <f aca="false">COUNTIFS('Duel Log'!AD$2:AD$5455,$A1369,'Duel Log'!AA$2:AA$5455,"Draw")</f>
        <v>0</v>
      </c>
      <c r="G1369" s="13" t="n">
        <f aca="false">IFERROR(D1369/C1369,"")</f>
        <v>0</v>
      </c>
    </row>
    <row r="1370" customFormat="false" ht="15" hidden="false" customHeight="true" outlineLevel="0" collapsed="false">
      <c r="A1370" s="7" t="s">
        <v>4925</v>
      </c>
      <c r="B1370" s="7" t="s">
        <v>613</v>
      </c>
      <c r="C1370" s="7" t="n">
        <f aca="false">COUNTIF('Duel Log'!AD$2:AD$5455,$A1370)</f>
        <v>1</v>
      </c>
      <c r="D1370" s="7" t="n">
        <f aca="false">COUNTIFS('Duel Log'!AD$2:AD$5455,$A1370,'Duel Log'!AA$2:AA$5455,"Win")</f>
        <v>1</v>
      </c>
      <c r="E1370" s="7" t="n">
        <f aca="false">COUNTIFS('Duel Log'!AD$2:AD$5455,$A1370,'Duel Log'!AA$2:AA$5455,"Loss")</f>
        <v>0</v>
      </c>
      <c r="F1370" s="7" t="n">
        <f aca="false">COUNTIFS('Duel Log'!AD$2:AD$5455,$A1370,'Duel Log'!AA$2:AA$5455,"Draw")</f>
        <v>0</v>
      </c>
      <c r="G1370" s="13" t="n">
        <f aca="false">IFERROR(D1370/C1370,"")</f>
        <v>1</v>
      </c>
    </row>
    <row r="1371" customFormat="false" ht="15" hidden="false" customHeight="true" outlineLevel="0" collapsed="false">
      <c r="A1371" s="7" t="s">
        <v>4331</v>
      </c>
      <c r="B1371" s="7" t="s">
        <v>1727</v>
      </c>
      <c r="C1371" s="7" t="n">
        <f aca="false">COUNTIF('Duel Log'!AD$2:AD$5455,$A1371)</f>
        <v>1</v>
      </c>
      <c r="D1371" s="7" t="n">
        <f aca="false">COUNTIFS('Duel Log'!AD$2:AD$5455,$A1371,'Duel Log'!AA$2:AA$5455,"Win")</f>
        <v>1</v>
      </c>
      <c r="E1371" s="7" t="n">
        <f aca="false">COUNTIFS('Duel Log'!AD$2:AD$5455,$A1371,'Duel Log'!AA$2:AA$5455,"Loss")</f>
        <v>0</v>
      </c>
      <c r="F1371" s="7" t="n">
        <f aca="false">COUNTIFS('Duel Log'!AD$2:AD$5455,$A1371,'Duel Log'!AA$2:AA$5455,"Draw")</f>
        <v>0</v>
      </c>
      <c r="G1371" s="13" t="n">
        <f aca="false">IFERROR(D1371/C1371,"")</f>
        <v>1</v>
      </c>
    </row>
    <row r="1372" customFormat="false" ht="15" hidden="false" customHeight="true" outlineLevel="0" collapsed="false">
      <c r="A1372" s="7" t="s">
        <v>7475</v>
      </c>
      <c r="B1372" s="7" t="s">
        <v>1010</v>
      </c>
      <c r="C1372" s="7" t="n">
        <f aca="false">COUNTIF('Duel Log'!AD$2:AD$5455,$A1372)</f>
        <v>1</v>
      </c>
      <c r="D1372" s="7" t="n">
        <f aca="false">COUNTIFS('Duel Log'!AD$2:AD$5455,$A1372,'Duel Log'!AA$2:AA$5455,"Win")</f>
        <v>0</v>
      </c>
      <c r="E1372" s="7" t="n">
        <f aca="false">COUNTIFS('Duel Log'!AD$2:AD$5455,$A1372,'Duel Log'!AA$2:AA$5455,"Loss")</f>
        <v>1</v>
      </c>
      <c r="F1372" s="7" t="n">
        <f aca="false">COUNTIFS('Duel Log'!AD$2:AD$5455,$A1372,'Duel Log'!AA$2:AA$5455,"Draw")</f>
        <v>0</v>
      </c>
      <c r="G1372" s="13" t="n">
        <f aca="false">IFERROR(D1372/C1372,"")</f>
        <v>0</v>
      </c>
    </row>
    <row r="1373" customFormat="false" ht="15" hidden="false" customHeight="true" outlineLevel="0" collapsed="false">
      <c r="A1373" s="7" t="s">
        <v>3943</v>
      </c>
      <c r="B1373" s="7" t="s">
        <v>253</v>
      </c>
      <c r="C1373" s="7" t="n">
        <f aca="false">COUNTIF('Duel Log'!AD$2:AD$5455,$A1373)</f>
        <v>1</v>
      </c>
      <c r="D1373" s="7" t="n">
        <f aca="false">COUNTIFS('Duel Log'!AD$2:AD$5455,$A1373,'Duel Log'!AA$2:AA$5455,"Win")</f>
        <v>1</v>
      </c>
      <c r="E1373" s="7" t="n">
        <f aca="false">COUNTIFS('Duel Log'!AD$2:AD$5455,$A1373,'Duel Log'!AA$2:AA$5455,"Loss")</f>
        <v>0</v>
      </c>
      <c r="F1373" s="7" t="n">
        <f aca="false">COUNTIFS('Duel Log'!AD$2:AD$5455,$A1373,'Duel Log'!AA$2:AA$5455,"Draw")</f>
        <v>0</v>
      </c>
      <c r="G1373" s="13" t="n">
        <f aca="false">IFERROR(D1373/C1373,"")</f>
        <v>1</v>
      </c>
    </row>
    <row r="1374" customFormat="false" ht="15" hidden="false" customHeight="true" outlineLevel="0" collapsed="false">
      <c r="A1374" s="7" t="s">
        <v>2178</v>
      </c>
      <c r="B1374" s="7" t="s">
        <v>147</v>
      </c>
      <c r="C1374" s="7" t="n">
        <f aca="false">COUNTIF('Duel Log'!AD$2:AD$5455,$A1374)</f>
        <v>1</v>
      </c>
      <c r="D1374" s="7" t="n">
        <f aca="false">COUNTIFS('Duel Log'!AD$2:AD$5455,$A1374,'Duel Log'!AA$2:AA$5455,"Win")</f>
        <v>1</v>
      </c>
      <c r="E1374" s="7" t="n">
        <f aca="false">COUNTIFS('Duel Log'!AD$2:AD$5455,$A1374,'Duel Log'!AA$2:AA$5455,"Loss")</f>
        <v>0</v>
      </c>
      <c r="F1374" s="7" t="n">
        <f aca="false">COUNTIFS('Duel Log'!AD$2:AD$5455,$A1374,'Duel Log'!AA$2:AA$5455,"Draw")</f>
        <v>0</v>
      </c>
      <c r="G1374" s="13" t="n">
        <f aca="false">IFERROR(D1374/C1374,"")</f>
        <v>1</v>
      </c>
    </row>
    <row r="1375" customFormat="false" ht="15" hidden="false" customHeight="true" outlineLevel="0" collapsed="false">
      <c r="A1375" s="7" t="s">
        <v>3405</v>
      </c>
      <c r="B1375" s="7" t="s">
        <v>15741</v>
      </c>
      <c r="C1375" s="7" t="n">
        <f aca="false">COUNTIF('Duel Log'!AD$2:AD$5455,$A1375)</f>
        <v>3</v>
      </c>
      <c r="D1375" s="7" t="n">
        <f aca="false">COUNTIFS('Duel Log'!AD$2:AD$5455,$A1375,'Duel Log'!AA$2:AA$5455,"Win")</f>
        <v>1</v>
      </c>
      <c r="E1375" s="7" t="n">
        <f aca="false">COUNTIFS('Duel Log'!AD$2:AD$5455,$A1375,'Duel Log'!AA$2:AA$5455,"Loss")</f>
        <v>2</v>
      </c>
      <c r="F1375" s="7" t="n">
        <f aca="false">COUNTIFS('Duel Log'!AD$2:AD$5455,$A1375,'Duel Log'!AA$2:AA$5455,"Draw")</f>
        <v>0</v>
      </c>
      <c r="G1375" s="13" t="n">
        <f aca="false">IFERROR(D1375/C1375,"")</f>
        <v>0.333333333333333</v>
      </c>
    </row>
    <row r="1376" customFormat="false" ht="15" hidden="false" customHeight="true" outlineLevel="0" collapsed="false">
      <c r="A1376" s="7" t="s">
        <v>6712</v>
      </c>
      <c r="B1376" s="7" t="s">
        <v>3463</v>
      </c>
      <c r="C1376" s="7" t="n">
        <f aca="false">COUNTIF('Duel Log'!AD$2:AD$5455,$A1376)</f>
        <v>1</v>
      </c>
      <c r="D1376" s="7" t="n">
        <f aca="false">COUNTIFS('Duel Log'!AD$2:AD$5455,$A1376,'Duel Log'!AA$2:AA$5455,"Win")</f>
        <v>1</v>
      </c>
      <c r="E1376" s="7" t="n">
        <f aca="false">COUNTIFS('Duel Log'!AD$2:AD$5455,$A1376,'Duel Log'!AA$2:AA$5455,"Loss")</f>
        <v>0</v>
      </c>
      <c r="F1376" s="7" t="n">
        <f aca="false">COUNTIFS('Duel Log'!AD$2:AD$5455,$A1376,'Duel Log'!AA$2:AA$5455,"Draw")</f>
        <v>0</v>
      </c>
      <c r="G1376" s="13" t="n">
        <f aca="false">IFERROR(D1376/C1376,"")</f>
        <v>1</v>
      </c>
    </row>
    <row r="1377" customFormat="false" ht="15" hidden="false" customHeight="true" outlineLevel="0" collapsed="false">
      <c r="A1377" s="7" t="s">
        <v>2488</v>
      </c>
      <c r="B1377" s="7" t="s">
        <v>2328</v>
      </c>
      <c r="C1377" s="7" t="n">
        <f aca="false">COUNTIF('Duel Log'!AD$2:AD$5455,$A1377)</f>
        <v>1</v>
      </c>
      <c r="D1377" s="7" t="n">
        <f aca="false">COUNTIFS('Duel Log'!AD$2:AD$5455,$A1377,'Duel Log'!AA$2:AA$5455,"Win")</f>
        <v>1</v>
      </c>
      <c r="E1377" s="7" t="n">
        <f aca="false">COUNTIFS('Duel Log'!AD$2:AD$5455,$A1377,'Duel Log'!AA$2:AA$5455,"Loss")</f>
        <v>0</v>
      </c>
      <c r="F1377" s="7" t="n">
        <f aca="false">COUNTIFS('Duel Log'!AD$2:AD$5455,$A1377,'Duel Log'!AA$2:AA$5455,"Draw")</f>
        <v>0</v>
      </c>
      <c r="G1377" s="13" t="n">
        <f aca="false">IFERROR(D1377/C1377,"")</f>
        <v>1</v>
      </c>
    </row>
    <row r="1378" customFormat="false" ht="15" hidden="false" customHeight="true" outlineLevel="0" collapsed="false">
      <c r="A1378" s="7" t="s">
        <v>9259</v>
      </c>
      <c r="B1378" s="8" t="s">
        <v>1192</v>
      </c>
      <c r="C1378" s="7" t="n">
        <f aca="false">COUNTIF('Duel Log'!AD$2:AD$5455,$A1378)</f>
        <v>1</v>
      </c>
      <c r="D1378" s="7" t="n">
        <f aca="false">COUNTIFS('Duel Log'!AD$2:AD$5455,$A1378,'Duel Log'!AA$2:AA$5455,"Win")</f>
        <v>0</v>
      </c>
      <c r="E1378" s="7" t="n">
        <f aca="false">COUNTIFS('Duel Log'!AD$2:AD$5455,$A1378,'Duel Log'!AA$2:AA$5455,"Loss")</f>
        <v>1</v>
      </c>
      <c r="F1378" s="7" t="n">
        <f aca="false">COUNTIFS('Duel Log'!AD$2:AD$5455,$A1378,'Duel Log'!AA$2:AA$5455,"Draw")</f>
        <v>0</v>
      </c>
      <c r="G1378" s="13" t="n">
        <f aca="false">IFERROR(D1378/C1378,"")</f>
        <v>0</v>
      </c>
    </row>
    <row r="1379" customFormat="false" ht="15" hidden="false" customHeight="true" outlineLevel="0" collapsed="false">
      <c r="A1379" s="7" t="s">
        <v>2385</v>
      </c>
      <c r="B1379" s="7" t="s">
        <v>2328</v>
      </c>
      <c r="C1379" s="7" t="n">
        <f aca="false">COUNTIF('Duel Log'!AD$2:AD$5455,$A1379)</f>
        <v>1</v>
      </c>
      <c r="D1379" s="7" t="n">
        <f aca="false">COUNTIFS('Duel Log'!AD$2:AD$5455,$A1379,'Duel Log'!AA$2:AA$5455,"Win")</f>
        <v>0</v>
      </c>
      <c r="E1379" s="7" t="n">
        <f aca="false">COUNTIFS('Duel Log'!AD$2:AD$5455,$A1379,'Duel Log'!AA$2:AA$5455,"Loss")</f>
        <v>1</v>
      </c>
      <c r="F1379" s="7" t="n">
        <f aca="false">COUNTIFS('Duel Log'!AD$2:AD$5455,$A1379,'Duel Log'!AA$2:AA$5455,"Draw")</f>
        <v>0</v>
      </c>
      <c r="G1379" s="13" t="n">
        <f aca="false">IFERROR(D1379/C1379,"")</f>
        <v>0</v>
      </c>
    </row>
    <row r="1380" customFormat="false" ht="15" hidden="false" customHeight="true" outlineLevel="0" collapsed="false">
      <c r="A1380" s="7" t="s">
        <v>1915</v>
      </c>
      <c r="B1380" s="7" t="s">
        <v>15742</v>
      </c>
      <c r="C1380" s="7" t="n">
        <f aca="false">COUNTIF('Duel Log'!AD$2:AD$5455,$A1380)</f>
        <v>2</v>
      </c>
      <c r="D1380" s="7" t="n">
        <f aca="false">COUNTIFS('Duel Log'!AD$2:AD$5455,$A1380,'Duel Log'!AA$2:AA$5455,"Win")</f>
        <v>1</v>
      </c>
      <c r="E1380" s="7" t="n">
        <f aca="false">COUNTIFS('Duel Log'!AD$2:AD$5455,$A1380,'Duel Log'!AA$2:AA$5455,"Loss")</f>
        <v>1</v>
      </c>
      <c r="F1380" s="7" t="n">
        <f aca="false">COUNTIFS('Duel Log'!AD$2:AD$5455,$A1380,'Duel Log'!AA$2:AA$5455,"Draw")</f>
        <v>0</v>
      </c>
      <c r="G1380" s="13" t="n">
        <f aca="false">IFERROR(D1380/C1380,"")</f>
        <v>0.5</v>
      </c>
    </row>
    <row r="1381" customFormat="false" ht="15" hidden="false" customHeight="true" outlineLevel="0" collapsed="false">
      <c r="A1381" s="7" t="s">
        <v>6260</v>
      </c>
      <c r="B1381" s="7" t="s">
        <v>2001</v>
      </c>
      <c r="C1381" s="7" t="n">
        <f aca="false">COUNTIF('Duel Log'!AD$2:AD$5455,$A1381)</f>
        <v>1</v>
      </c>
      <c r="D1381" s="7" t="n">
        <f aca="false">COUNTIFS('Duel Log'!AD$2:AD$5455,$A1381,'Duel Log'!AA$2:AA$5455,"Win")</f>
        <v>0</v>
      </c>
      <c r="E1381" s="7" t="n">
        <f aca="false">COUNTIFS('Duel Log'!AD$2:AD$5455,$A1381,'Duel Log'!AA$2:AA$5455,"Loss")</f>
        <v>1</v>
      </c>
      <c r="F1381" s="7" t="n">
        <f aca="false">COUNTIFS('Duel Log'!AD$2:AD$5455,$A1381,'Duel Log'!AA$2:AA$5455,"Draw")</f>
        <v>0</v>
      </c>
      <c r="G1381" s="13" t="n">
        <f aca="false">IFERROR(D1381/C1381,"")</f>
        <v>0</v>
      </c>
    </row>
    <row r="1382" customFormat="false" ht="15" hidden="false" customHeight="true" outlineLevel="0" collapsed="false">
      <c r="A1382" s="7" t="s">
        <v>6198</v>
      </c>
      <c r="B1382" s="7" t="s">
        <v>3676</v>
      </c>
      <c r="C1382" s="7" t="n">
        <f aca="false">COUNTIF('Duel Log'!AD$2:AD$5455,$A1382)</f>
        <v>1</v>
      </c>
      <c r="D1382" s="7" t="n">
        <f aca="false">COUNTIFS('Duel Log'!AD$2:AD$5455,$A1382,'Duel Log'!AA$2:AA$5455,"Win")</f>
        <v>1</v>
      </c>
      <c r="E1382" s="7" t="n">
        <f aca="false">COUNTIFS('Duel Log'!AD$2:AD$5455,$A1382,'Duel Log'!AA$2:AA$5455,"Loss")</f>
        <v>0</v>
      </c>
      <c r="F1382" s="7" t="n">
        <f aca="false">COUNTIFS('Duel Log'!AD$2:AD$5455,$A1382,'Duel Log'!AA$2:AA$5455,"Draw")</f>
        <v>0</v>
      </c>
      <c r="G1382" s="13" t="n">
        <f aca="false">IFERROR(D1382/C1382,"")</f>
        <v>1</v>
      </c>
    </row>
    <row r="1383" customFormat="false" ht="15" hidden="false" customHeight="true" outlineLevel="0" collapsed="false">
      <c r="A1383" s="7" t="s">
        <v>3117</v>
      </c>
      <c r="B1383" s="7" t="s">
        <v>1676</v>
      </c>
      <c r="C1383" s="7" t="n">
        <f aca="false">COUNTIF('Duel Log'!AD$2:AD$5455,$A1383)</f>
        <v>1</v>
      </c>
      <c r="D1383" s="7" t="n">
        <f aca="false">COUNTIFS('Duel Log'!AD$2:AD$5455,$A1383,'Duel Log'!AA$2:AA$5455,"Win")</f>
        <v>1</v>
      </c>
      <c r="E1383" s="7" t="n">
        <f aca="false">COUNTIFS('Duel Log'!AD$2:AD$5455,$A1383,'Duel Log'!AA$2:AA$5455,"Loss")</f>
        <v>0</v>
      </c>
      <c r="F1383" s="7" t="n">
        <f aca="false">COUNTIFS('Duel Log'!AD$2:AD$5455,$A1383,'Duel Log'!AA$2:AA$5455,"Draw")</f>
        <v>0</v>
      </c>
      <c r="G1383" s="13" t="n">
        <f aca="false">IFERROR(D1383/C1383,"")</f>
        <v>1</v>
      </c>
    </row>
    <row r="1384" customFormat="false" ht="15" hidden="false" customHeight="true" outlineLevel="0" collapsed="false">
      <c r="A1384" s="7" t="s">
        <v>1699</v>
      </c>
      <c r="B1384" s="7" t="s">
        <v>1432</v>
      </c>
      <c r="C1384" s="7" t="n">
        <f aca="false">COUNTIF('Duel Log'!AD$2:AD$5455,$A1384)</f>
        <v>1</v>
      </c>
      <c r="D1384" s="7" t="n">
        <f aca="false">COUNTIFS('Duel Log'!AD$2:AD$5455,$A1384,'Duel Log'!AA$2:AA$5455,"Win")</f>
        <v>1</v>
      </c>
      <c r="E1384" s="7" t="n">
        <f aca="false">COUNTIFS('Duel Log'!AD$2:AD$5455,$A1384,'Duel Log'!AA$2:AA$5455,"Loss")</f>
        <v>0</v>
      </c>
      <c r="F1384" s="7" t="n">
        <f aca="false">COUNTIFS('Duel Log'!AD$2:AD$5455,$A1384,'Duel Log'!AA$2:AA$5455,"Draw")</f>
        <v>0</v>
      </c>
      <c r="G1384" s="13" t="n">
        <f aca="false">IFERROR(D1384/C1384,"")</f>
        <v>1</v>
      </c>
    </row>
    <row r="1385" customFormat="false" ht="15" hidden="false" customHeight="true" outlineLevel="0" collapsed="false">
      <c r="A1385" s="7" t="s">
        <v>5855</v>
      </c>
      <c r="B1385" s="7" t="s">
        <v>584</v>
      </c>
      <c r="C1385" s="7" t="n">
        <f aca="false">COUNTIF('Duel Log'!AD$2:AD$5455,$A1385)</f>
        <v>1</v>
      </c>
      <c r="D1385" s="7" t="n">
        <f aca="false">COUNTIFS('Duel Log'!AD$2:AD$5455,$A1385,'Duel Log'!AA$2:AA$5455,"Win")</f>
        <v>0</v>
      </c>
      <c r="E1385" s="7" t="n">
        <f aca="false">COUNTIFS('Duel Log'!AD$2:AD$5455,$A1385,'Duel Log'!AA$2:AA$5455,"Loss")</f>
        <v>1</v>
      </c>
      <c r="F1385" s="7" t="n">
        <f aca="false">COUNTIFS('Duel Log'!AD$2:AD$5455,$A1385,'Duel Log'!AA$2:AA$5455,"Draw")</f>
        <v>0</v>
      </c>
      <c r="G1385" s="13" t="n">
        <f aca="false">IFERROR(D1385/C1385,"")</f>
        <v>0</v>
      </c>
    </row>
    <row r="1386" customFormat="false" ht="15" hidden="false" customHeight="true" outlineLevel="0" collapsed="false">
      <c r="A1386" s="7" t="s">
        <v>6409</v>
      </c>
      <c r="B1386" s="7" t="s">
        <v>1066</v>
      </c>
      <c r="C1386" s="7" t="n">
        <f aca="false">COUNTIF('Duel Log'!AD$2:AD$5455,$A1386)</f>
        <v>1</v>
      </c>
      <c r="D1386" s="7" t="n">
        <f aca="false">COUNTIFS('Duel Log'!AD$2:AD$5455,$A1386,'Duel Log'!AA$2:AA$5455,"Win")</f>
        <v>0</v>
      </c>
      <c r="E1386" s="7" t="n">
        <f aca="false">COUNTIFS('Duel Log'!AD$2:AD$5455,$A1386,'Duel Log'!AA$2:AA$5455,"Loss")</f>
        <v>1</v>
      </c>
      <c r="F1386" s="7" t="n">
        <f aca="false">COUNTIFS('Duel Log'!AD$2:AD$5455,$A1386,'Duel Log'!AA$2:AA$5455,"Draw")</f>
        <v>0</v>
      </c>
      <c r="G1386" s="13" t="n">
        <f aca="false">IFERROR(D1386/C1386,"")</f>
        <v>0</v>
      </c>
    </row>
    <row r="1387" customFormat="false" ht="15" hidden="false" customHeight="true" outlineLevel="0" collapsed="false">
      <c r="A1387" s="7" t="s">
        <v>8955</v>
      </c>
      <c r="B1387" s="8" t="s">
        <v>2526</v>
      </c>
      <c r="C1387" s="7" t="n">
        <f aca="false">COUNTIF('Duel Log'!AD$2:AD$5455,$A1387)</f>
        <v>4</v>
      </c>
      <c r="D1387" s="7" t="n">
        <f aca="false">COUNTIFS('Duel Log'!AD$2:AD$5455,$A1387,'Duel Log'!AA$2:AA$5455,"Win")</f>
        <v>3</v>
      </c>
      <c r="E1387" s="7" t="n">
        <f aca="false">COUNTIFS('Duel Log'!AD$2:AD$5455,$A1387,'Duel Log'!AA$2:AA$5455,"Loss")</f>
        <v>1</v>
      </c>
      <c r="F1387" s="7" t="n">
        <f aca="false">COUNTIFS('Duel Log'!AD$2:AD$5455,$A1387,'Duel Log'!AA$2:AA$5455,"Draw")</f>
        <v>0</v>
      </c>
      <c r="G1387" s="13" t="n">
        <f aca="false">IFERROR(D1387/C1387,"")</f>
        <v>0.75</v>
      </c>
    </row>
    <row r="1388" customFormat="false" ht="15" hidden="false" customHeight="true" outlineLevel="0" collapsed="false">
      <c r="A1388" s="7" t="s">
        <v>7450</v>
      </c>
      <c r="B1388" s="7" t="s">
        <v>1676</v>
      </c>
      <c r="C1388" s="7" t="n">
        <f aca="false">COUNTIF('Duel Log'!AD$2:AD$5455,$A1388)</f>
        <v>1</v>
      </c>
      <c r="D1388" s="7" t="n">
        <f aca="false">COUNTIFS('Duel Log'!AD$2:AD$5455,$A1388,'Duel Log'!AA$2:AA$5455,"Win")</f>
        <v>1</v>
      </c>
      <c r="E1388" s="7" t="n">
        <f aca="false">COUNTIFS('Duel Log'!AD$2:AD$5455,$A1388,'Duel Log'!AA$2:AA$5455,"Loss")</f>
        <v>0</v>
      </c>
      <c r="F1388" s="7" t="n">
        <f aca="false">COUNTIFS('Duel Log'!AD$2:AD$5455,$A1388,'Duel Log'!AA$2:AA$5455,"Draw")</f>
        <v>0</v>
      </c>
      <c r="G1388" s="13" t="n">
        <f aca="false">IFERROR(D1388/C1388,"")</f>
        <v>1</v>
      </c>
    </row>
    <row r="1389" customFormat="false" ht="15" hidden="false" customHeight="true" outlineLevel="0" collapsed="false">
      <c r="A1389" s="7" t="s">
        <v>1289</v>
      </c>
      <c r="B1389" s="7" t="s">
        <v>547</v>
      </c>
      <c r="C1389" s="7" t="n">
        <f aca="false">COUNTIF('Duel Log'!AD$2:AD$5455,$A1389)</f>
        <v>1</v>
      </c>
      <c r="D1389" s="7" t="n">
        <f aca="false">COUNTIFS('Duel Log'!AD$2:AD$5455,$A1389,'Duel Log'!AA$2:AA$5455,"Win")</f>
        <v>0</v>
      </c>
      <c r="E1389" s="7" t="n">
        <f aca="false">COUNTIFS('Duel Log'!AD$2:AD$5455,$A1389,'Duel Log'!AA$2:AA$5455,"Loss")</f>
        <v>1</v>
      </c>
      <c r="F1389" s="7" t="n">
        <f aca="false">COUNTIFS('Duel Log'!AD$2:AD$5455,$A1389,'Duel Log'!AA$2:AA$5455,"Draw")</f>
        <v>0</v>
      </c>
      <c r="G1389" s="13" t="n">
        <f aca="false">IFERROR(D1389/C1389,"")</f>
        <v>0</v>
      </c>
    </row>
    <row r="1390" customFormat="false" ht="15" hidden="false" customHeight="true" outlineLevel="0" collapsed="false">
      <c r="A1390" s="7" t="s">
        <v>4306</v>
      </c>
      <c r="B1390" s="7" t="s">
        <v>15743</v>
      </c>
      <c r="C1390" s="7" t="n">
        <f aca="false">COUNTIF('Duel Log'!AD$2:AD$5455,$A1390)</f>
        <v>2</v>
      </c>
      <c r="D1390" s="7" t="n">
        <f aca="false">COUNTIFS('Duel Log'!AD$2:AD$5455,$A1390,'Duel Log'!AA$2:AA$5455,"Win")</f>
        <v>2</v>
      </c>
      <c r="E1390" s="7" t="n">
        <f aca="false">COUNTIFS('Duel Log'!AD$2:AD$5455,$A1390,'Duel Log'!AA$2:AA$5455,"Loss")</f>
        <v>0</v>
      </c>
      <c r="F1390" s="7" t="n">
        <f aca="false">COUNTIFS('Duel Log'!AD$2:AD$5455,$A1390,'Duel Log'!AA$2:AA$5455,"Draw")</f>
        <v>0</v>
      </c>
      <c r="G1390" s="13" t="n">
        <f aca="false">IFERROR(D1390/C1390,"")</f>
        <v>1</v>
      </c>
    </row>
    <row r="1391" customFormat="false" ht="15" hidden="false" customHeight="true" outlineLevel="0" collapsed="false">
      <c r="A1391" s="7" t="s">
        <v>1122</v>
      </c>
      <c r="B1391" s="7" t="s">
        <v>895</v>
      </c>
      <c r="C1391" s="7" t="n">
        <f aca="false">COUNTIF('Duel Log'!AD$2:AD$5455,$A1391)</f>
        <v>1</v>
      </c>
      <c r="D1391" s="7" t="n">
        <f aca="false">COUNTIFS('Duel Log'!AD$2:AD$5455,$A1391,'Duel Log'!AA$2:AA$5455,"Win")</f>
        <v>0</v>
      </c>
      <c r="E1391" s="7" t="n">
        <f aca="false">COUNTIFS('Duel Log'!AD$2:AD$5455,$A1391,'Duel Log'!AA$2:AA$5455,"Loss")</f>
        <v>1</v>
      </c>
      <c r="F1391" s="7" t="n">
        <f aca="false">COUNTIFS('Duel Log'!AD$2:AD$5455,$A1391,'Duel Log'!AA$2:AA$5455,"Draw")</f>
        <v>0</v>
      </c>
      <c r="G1391" s="13" t="n">
        <f aca="false">IFERROR(D1391/C1391,"")</f>
        <v>0</v>
      </c>
    </row>
    <row r="1392" customFormat="false" ht="15" hidden="false" customHeight="true" outlineLevel="0" collapsed="false">
      <c r="A1392" s="7" t="s">
        <v>1175</v>
      </c>
      <c r="B1392" s="7" t="s">
        <v>15744</v>
      </c>
      <c r="C1392" s="7" t="n">
        <f aca="false">COUNTIF('Duel Log'!AD$2:AD$5455,$A1392)</f>
        <v>10</v>
      </c>
      <c r="D1392" s="7" t="n">
        <f aca="false">COUNTIFS('Duel Log'!AD$2:AD$5455,$A1392,'Duel Log'!AA$2:AA$5455,"Win")</f>
        <v>7</v>
      </c>
      <c r="E1392" s="7" t="n">
        <f aca="false">COUNTIFS('Duel Log'!AD$2:AD$5455,$A1392,'Duel Log'!AA$2:AA$5455,"Loss")</f>
        <v>3</v>
      </c>
      <c r="F1392" s="7" t="n">
        <f aca="false">COUNTIFS('Duel Log'!AD$2:AD$5455,$A1392,'Duel Log'!AA$2:AA$5455,"Draw")</f>
        <v>0</v>
      </c>
      <c r="G1392" s="13" t="n">
        <f aca="false">IFERROR(D1392/C1392,"")</f>
        <v>0.7</v>
      </c>
    </row>
    <row r="1393" customFormat="false" ht="15" hidden="false" customHeight="true" outlineLevel="0" collapsed="false">
      <c r="A1393" s="7" t="s">
        <v>6729</v>
      </c>
      <c r="B1393" s="7" t="s">
        <v>837</v>
      </c>
      <c r="C1393" s="7" t="n">
        <f aca="false">COUNTIF('Duel Log'!AD$2:AD$5455,$A1393)</f>
        <v>1</v>
      </c>
      <c r="D1393" s="7" t="n">
        <f aca="false">COUNTIFS('Duel Log'!AD$2:AD$5455,$A1393,'Duel Log'!AA$2:AA$5455,"Win")</f>
        <v>0</v>
      </c>
      <c r="E1393" s="7" t="n">
        <f aca="false">COUNTIFS('Duel Log'!AD$2:AD$5455,$A1393,'Duel Log'!AA$2:AA$5455,"Loss")</f>
        <v>1</v>
      </c>
      <c r="F1393" s="7" t="n">
        <f aca="false">COUNTIFS('Duel Log'!AD$2:AD$5455,$A1393,'Duel Log'!AA$2:AA$5455,"Draw")</f>
        <v>0</v>
      </c>
      <c r="G1393" s="13" t="n">
        <f aca="false">IFERROR(D1393/C1393,"")</f>
        <v>0</v>
      </c>
    </row>
    <row r="1394" customFormat="false" ht="15" hidden="false" customHeight="true" outlineLevel="0" collapsed="false">
      <c r="A1394" s="7" t="s">
        <v>5576</v>
      </c>
      <c r="B1394" s="7" t="s">
        <v>1206</v>
      </c>
      <c r="C1394" s="7" t="n">
        <f aca="false">COUNTIF('Duel Log'!AD$2:AD$5455,$A1394)</f>
        <v>1</v>
      </c>
      <c r="D1394" s="7" t="n">
        <f aca="false">COUNTIFS('Duel Log'!AD$2:AD$5455,$A1394,'Duel Log'!AA$2:AA$5455,"Win")</f>
        <v>1</v>
      </c>
      <c r="E1394" s="7" t="n">
        <f aca="false">COUNTIFS('Duel Log'!AD$2:AD$5455,$A1394,'Duel Log'!AA$2:AA$5455,"Loss")</f>
        <v>0</v>
      </c>
      <c r="F1394" s="7" t="n">
        <f aca="false">COUNTIFS('Duel Log'!AD$2:AD$5455,$A1394,'Duel Log'!AA$2:AA$5455,"Draw")</f>
        <v>0</v>
      </c>
      <c r="G1394" s="13" t="n">
        <f aca="false">IFERROR(D1394/C1394,"")</f>
        <v>1</v>
      </c>
    </row>
    <row r="1395" customFormat="false" ht="15" hidden="false" customHeight="true" outlineLevel="0" collapsed="false">
      <c r="A1395" s="7" t="s">
        <v>5562</v>
      </c>
      <c r="B1395" s="7" t="s">
        <v>478</v>
      </c>
      <c r="C1395" s="7" t="n">
        <f aca="false">COUNTIF('Duel Log'!AD$2:AD$5455,$A1395)</f>
        <v>1</v>
      </c>
      <c r="D1395" s="7" t="n">
        <f aca="false">COUNTIFS('Duel Log'!AD$2:AD$5455,$A1395,'Duel Log'!AA$2:AA$5455,"Win")</f>
        <v>0</v>
      </c>
      <c r="E1395" s="7" t="n">
        <f aca="false">COUNTIFS('Duel Log'!AD$2:AD$5455,$A1395,'Duel Log'!AA$2:AA$5455,"Loss")</f>
        <v>1</v>
      </c>
      <c r="F1395" s="7" t="n">
        <f aca="false">COUNTIFS('Duel Log'!AD$2:AD$5455,$A1395,'Duel Log'!AA$2:AA$5455,"Draw")</f>
        <v>0</v>
      </c>
      <c r="G1395" s="13" t="n">
        <f aca="false">IFERROR(D1395/C1395,"")</f>
        <v>0</v>
      </c>
    </row>
    <row r="1396" customFormat="false" ht="15" hidden="false" customHeight="true" outlineLevel="0" collapsed="false">
      <c r="A1396" s="7" t="s">
        <v>5890</v>
      </c>
      <c r="B1396" s="7" t="s">
        <v>198</v>
      </c>
      <c r="C1396" s="7" t="n">
        <f aca="false">COUNTIF('Duel Log'!AD$2:AD$5455,$A1396)</f>
        <v>1</v>
      </c>
      <c r="D1396" s="7" t="n">
        <f aca="false">COUNTIFS('Duel Log'!AD$2:AD$5455,$A1396,'Duel Log'!AA$2:AA$5455,"Win")</f>
        <v>1</v>
      </c>
      <c r="E1396" s="7" t="n">
        <f aca="false">COUNTIFS('Duel Log'!AD$2:AD$5455,$A1396,'Duel Log'!AA$2:AA$5455,"Loss")</f>
        <v>0</v>
      </c>
      <c r="F1396" s="7" t="n">
        <f aca="false">COUNTIFS('Duel Log'!AD$2:AD$5455,$A1396,'Duel Log'!AA$2:AA$5455,"Draw")</f>
        <v>0</v>
      </c>
      <c r="G1396" s="13" t="n">
        <f aca="false">IFERROR(D1396/C1396,"")</f>
        <v>1</v>
      </c>
    </row>
    <row r="1397" customFormat="false" ht="15" hidden="false" customHeight="true" outlineLevel="0" collapsed="false">
      <c r="A1397" s="7" t="s">
        <v>6183</v>
      </c>
      <c r="B1397" s="7" t="s">
        <v>1727</v>
      </c>
      <c r="C1397" s="7" t="n">
        <f aca="false">COUNTIF('Duel Log'!AD$2:AD$5455,$A1397)</f>
        <v>2</v>
      </c>
      <c r="D1397" s="7" t="n">
        <f aca="false">COUNTIFS('Duel Log'!AD$2:AD$5455,$A1397,'Duel Log'!AA$2:AA$5455,"Win")</f>
        <v>0</v>
      </c>
      <c r="E1397" s="7" t="n">
        <f aca="false">COUNTIFS('Duel Log'!AD$2:AD$5455,$A1397,'Duel Log'!AA$2:AA$5455,"Loss")</f>
        <v>2</v>
      </c>
      <c r="F1397" s="7" t="n">
        <f aca="false">COUNTIFS('Duel Log'!AD$2:AD$5455,$A1397,'Duel Log'!AA$2:AA$5455,"Draw")</f>
        <v>0</v>
      </c>
      <c r="G1397" s="13" t="n">
        <f aca="false">IFERROR(D1397/C1397,"")</f>
        <v>0</v>
      </c>
    </row>
    <row r="1398" customFormat="false" ht="15" hidden="false" customHeight="true" outlineLevel="0" collapsed="false">
      <c r="A1398" s="7" t="s">
        <v>6332</v>
      </c>
      <c r="B1398" s="7" t="s">
        <v>2001</v>
      </c>
      <c r="C1398" s="7" t="n">
        <f aca="false">COUNTIF('Duel Log'!AD$2:AD$5455,$A1398)</f>
        <v>1</v>
      </c>
      <c r="D1398" s="7" t="n">
        <f aca="false">COUNTIFS('Duel Log'!AD$2:AD$5455,$A1398,'Duel Log'!AA$2:AA$5455,"Win")</f>
        <v>0</v>
      </c>
      <c r="E1398" s="7" t="n">
        <f aca="false">COUNTIFS('Duel Log'!AD$2:AD$5455,$A1398,'Duel Log'!AA$2:AA$5455,"Loss")</f>
        <v>1</v>
      </c>
      <c r="F1398" s="7" t="n">
        <f aca="false">COUNTIFS('Duel Log'!AD$2:AD$5455,$A1398,'Duel Log'!AA$2:AA$5455,"Draw")</f>
        <v>0</v>
      </c>
      <c r="G1398" s="13" t="n">
        <f aca="false">IFERROR(D1398/C1398,"")</f>
        <v>0</v>
      </c>
    </row>
    <row r="1399" customFormat="false" ht="15" hidden="false" customHeight="true" outlineLevel="0" collapsed="false">
      <c r="A1399" s="7" t="s">
        <v>2021</v>
      </c>
      <c r="B1399" s="7" t="s">
        <v>147</v>
      </c>
      <c r="C1399" s="7" t="n">
        <f aca="false">COUNTIF('Duel Log'!AD$2:AD$5455,$A1399)</f>
        <v>1</v>
      </c>
      <c r="D1399" s="7" t="n">
        <f aca="false">COUNTIFS('Duel Log'!AD$2:AD$5455,$A1399,'Duel Log'!AA$2:AA$5455,"Win")</f>
        <v>1</v>
      </c>
      <c r="E1399" s="7" t="n">
        <f aca="false">COUNTIFS('Duel Log'!AD$2:AD$5455,$A1399,'Duel Log'!AA$2:AA$5455,"Loss")</f>
        <v>0</v>
      </c>
      <c r="F1399" s="7" t="n">
        <f aca="false">COUNTIFS('Duel Log'!AD$2:AD$5455,$A1399,'Duel Log'!AA$2:AA$5455,"Draw")</f>
        <v>0</v>
      </c>
      <c r="G1399" s="13" t="n">
        <f aca="false">IFERROR(D1399/C1399,"")</f>
        <v>1</v>
      </c>
    </row>
    <row r="1400" customFormat="false" ht="15" hidden="false" customHeight="true" outlineLevel="0" collapsed="false">
      <c r="A1400" s="7" t="s">
        <v>1046</v>
      </c>
      <c r="B1400" s="7" t="s">
        <v>15745</v>
      </c>
      <c r="C1400" s="7" t="n">
        <f aca="false">COUNTIF('Duel Log'!AD$2:AD$5455,$A1400)</f>
        <v>2</v>
      </c>
      <c r="D1400" s="7" t="n">
        <f aca="false">COUNTIFS('Duel Log'!AD$2:AD$5455,$A1400,'Duel Log'!AA$2:AA$5455,"Win")</f>
        <v>1</v>
      </c>
      <c r="E1400" s="7" t="n">
        <f aca="false">COUNTIFS('Duel Log'!AD$2:AD$5455,$A1400,'Duel Log'!AA$2:AA$5455,"Loss")</f>
        <v>1</v>
      </c>
      <c r="F1400" s="7" t="n">
        <f aca="false">COUNTIFS('Duel Log'!AD$2:AD$5455,$A1400,'Duel Log'!AA$2:AA$5455,"Draw")</f>
        <v>0</v>
      </c>
      <c r="G1400" s="13" t="n">
        <f aca="false">IFERROR(D1400/C1400,"")</f>
        <v>0.5</v>
      </c>
    </row>
    <row r="1401" customFormat="false" ht="15" hidden="false" customHeight="true" outlineLevel="0" collapsed="false">
      <c r="A1401" s="7" t="s">
        <v>6036</v>
      </c>
      <c r="B1401" s="7" t="s">
        <v>198</v>
      </c>
      <c r="C1401" s="7" t="n">
        <f aca="false">COUNTIF('Duel Log'!AD$2:AD$5455,$A1401)</f>
        <v>1</v>
      </c>
      <c r="D1401" s="7" t="n">
        <f aca="false">COUNTIFS('Duel Log'!AD$2:AD$5455,$A1401,'Duel Log'!AA$2:AA$5455,"Win")</f>
        <v>1</v>
      </c>
      <c r="E1401" s="7" t="n">
        <f aca="false">COUNTIFS('Duel Log'!AD$2:AD$5455,$A1401,'Duel Log'!AA$2:AA$5455,"Loss")</f>
        <v>0</v>
      </c>
      <c r="F1401" s="7" t="n">
        <f aca="false">COUNTIFS('Duel Log'!AD$2:AD$5455,$A1401,'Duel Log'!AA$2:AA$5455,"Draw")</f>
        <v>0</v>
      </c>
      <c r="G1401" s="13" t="n">
        <f aca="false">IFERROR(D1401/C1401,"")</f>
        <v>1</v>
      </c>
    </row>
    <row r="1402" customFormat="false" ht="15" hidden="false" customHeight="true" outlineLevel="0" collapsed="false">
      <c r="A1402" s="7" t="s">
        <v>5458</v>
      </c>
      <c r="B1402" s="7" t="s">
        <v>15746</v>
      </c>
      <c r="C1402" s="7" t="n">
        <f aca="false">COUNTIF('Duel Log'!AD$2:AD$5455,$A1402)</f>
        <v>3</v>
      </c>
      <c r="D1402" s="7" t="n">
        <f aca="false">COUNTIFS('Duel Log'!AD$2:AD$5455,$A1402,'Duel Log'!AA$2:AA$5455,"Win")</f>
        <v>2</v>
      </c>
      <c r="E1402" s="7" t="n">
        <f aca="false">COUNTIFS('Duel Log'!AD$2:AD$5455,$A1402,'Duel Log'!AA$2:AA$5455,"Loss")</f>
        <v>1</v>
      </c>
      <c r="F1402" s="7" t="n">
        <f aca="false">COUNTIFS('Duel Log'!AD$2:AD$5455,$A1402,'Duel Log'!AA$2:AA$5455,"Draw")</f>
        <v>0</v>
      </c>
      <c r="G1402" s="13" t="n">
        <f aca="false">IFERROR(D1402/C1402,"")</f>
        <v>0.666666666666667</v>
      </c>
    </row>
    <row r="1403" customFormat="false" ht="15" hidden="false" customHeight="true" outlineLevel="0" collapsed="false">
      <c r="A1403" s="7" t="s">
        <v>5599</v>
      </c>
      <c r="B1403" s="7" t="s">
        <v>1010</v>
      </c>
      <c r="C1403" s="7" t="n">
        <f aca="false">COUNTIF('Duel Log'!AD$2:AD$5455,$A1403)</f>
        <v>1</v>
      </c>
      <c r="D1403" s="7" t="n">
        <f aca="false">COUNTIFS('Duel Log'!AD$2:AD$5455,$A1403,'Duel Log'!AA$2:AA$5455,"Win")</f>
        <v>1</v>
      </c>
      <c r="E1403" s="7" t="n">
        <f aca="false">COUNTIFS('Duel Log'!AD$2:AD$5455,$A1403,'Duel Log'!AA$2:AA$5455,"Loss")</f>
        <v>0</v>
      </c>
      <c r="F1403" s="7" t="n">
        <f aca="false">COUNTIFS('Duel Log'!AD$2:AD$5455,$A1403,'Duel Log'!AA$2:AA$5455,"Draw")</f>
        <v>0</v>
      </c>
      <c r="G1403" s="13" t="n">
        <f aca="false">IFERROR(D1403/C1403,"")</f>
        <v>1</v>
      </c>
    </row>
    <row r="1404" customFormat="false" ht="15" hidden="false" customHeight="true" outlineLevel="0" collapsed="false">
      <c r="A1404" s="7" t="s">
        <v>5135</v>
      </c>
      <c r="B1404" s="7" t="s">
        <v>613</v>
      </c>
      <c r="C1404" s="7" t="n">
        <f aca="false">COUNTIF('Duel Log'!AD$2:AD$5455,$A1404)</f>
        <v>1</v>
      </c>
      <c r="D1404" s="7" t="n">
        <f aca="false">COUNTIFS('Duel Log'!AD$2:AD$5455,$A1404,'Duel Log'!AA$2:AA$5455,"Win")</f>
        <v>0</v>
      </c>
      <c r="E1404" s="7" t="n">
        <f aca="false">COUNTIFS('Duel Log'!AD$2:AD$5455,$A1404,'Duel Log'!AA$2:AA$5455,"Loss")</f>
        <v>1</v>
      </c>
      <c r="F1404" s="7" t="n">
        <f aca="false">COUNTIFS('Duel Log'!AD$2:AD$5455,$A1404,'Duel Log'!AA$2:AA$5455,"Draw")</f>
        <v>0</v>
      </c>
      <c r="G1404" s="13" t="n">
        <f aca="false">IFERROR(D1404/C1404,"")</f>
        <v>0</v>
      </c>
    </row>
    <row r="1405" customFormat="false" ht="15" hidden="false" customHeight="true" outlineLevel="0" collapsed="false">
      <c r="A1405" s="7" t="s">
        <v>3403</v>
      </c>
      <c r="B1405" s="7" t="s">
        <v>2789</v>
      </c>
      <c r="C1405" s="7" t="n">
        <f aca="false">COUNTIF('Duel Log'!AD$2:AD$5455,$A1405)</f>
        <v>1</v>
      </c>
      <c r="D1405" s="7" t="n">
        <f aca="false">COUNTIFS('Duel Log'!AD$2:AD$5455,$A1405,'Duel Log'!AA$2:AA$5455,"Win")</f>
        <v>1</v>
      </c>
      <c r="E1405" s="7" t="n">
        <f aca="false">COUNTIFS('Duel Log'!AD$2:AD$5455,$A1405,'Duel Log'!AA$2:AA$5455,"Loss")</f>
        <v>0</v>
      </c>
      <c r="F1405" s="7" t="n">
        <f aca="false">COUNTIFS('Duel Log'!AD$2:AD$5455,$A1405,'Duel Log'!AA$2:AA$5455,"Draw")</f>
        <v>0</v>
      </c>
      <c r="G1405" s="13" t="n">
        <f aca="false">IFERROR(D1405/C1405,"")</f>
        <v>1</v>
      </c>
    </row>
    <row r="1406" customFormat="false" ht="15" hidden="false" customHeight="true" outlineLevel="0" collapsed="false">
      <c r="A1406" s="7" t="s">
        <v>6312</v>
      </c>
      <c r="B1406" s="7" t="s">
        <v>2001</v>
      </c>
      <c r="C1406" s="7" t="n">
        <f aca="false">COUNTIF('Duel Log'!AD$2:AD$5455,$A1406)</f>
        <v>1</v>
      </c>
      <c r="D1406" s="7" t="n">
        <f aca="false">COUNTIFS('Duel Log'!AD$2:AD$5455,$A1406,'Duel Log'!AA$2:AA$5455,"Win")</f>
        <v>1</v>
      </c>
      <c r="E1406" s="7" t="n">
        <f aca="false">COUNTIFS('Duel Log'!AD$2:AD$5455,$A1406,'Duel Log'!AA$2:AA$5455,"Loss")</f>
        <v>0</v>
      </c>
      <c r="F1406" s="7" t="n">
        <f aca="false">COUNTIFS('Duel Log'!AD$2:AD$5455,$A1406,'Duel Log'!AA$2:AA$5455,"Draw")</f>
        <v>0</v>
      </c>
      <c r="G1406" s="13" t="n">
        <f aca="false">IFERROR(D1406/C1406,"")</f>
        <v>1</v>
      </c>
    </row>
    <row r="1407" customFormat="false" ht="15" hidden="false" customHeight="true" outlineLevel="0" collapsed="false">
      <c r="A1407" s="7" t="s">
        <v>5118</v>
      </c>
      <c r="B1407" s="8" t="s">
        <v>365</v>
      </c>
      <c r="C1407" s="7" t="n">
        <f aca="false">COUNTIF('Duel Log'!AD$2:AD$5455,$A1407)</f>
        <v>1</v>
      </c>
      <c r="D1407" s="7" t="n">
        <f aca="false">COUNTIFS('Duel Log'!AD$2:AD$5455,$A1407,'Duel Log'!AA$2:AA$5455,"Win")</f>
        <v>1</v>
      </c>
      <c r="E1407" s="7" t="n">
        <f aca="false">COUNTIFS('Duel Log'!AD$2:AD$5455,$A1407,'Duel Log'!AA$2:AA$5455,"Loss")</f>
        <v>0</v>
      </c>
      <c r="F1407" s="7" t="n">
        <f aca="false">COUNTIFS('Duel Log'!AD$2:AD$5455,$A1407,'Duel Log'!AA$2:AA$5455,"Draw")</f>
        <v>0</v>
      </c>
      <c r="G1407" s="13" t="n">
        <f aca="false">IFERROR(D1407/C1407,"")</f>
        <v>1</v>
      </c>
    </row>
    <row r="1408" customFormat="false" ht="15" hidden="false" customHeight="true" outlineLevel="0" collapsed="false">
      <c r="A1408" s="7" t="s">
        <v>7285</v>
      </c>
      <c r="B1408" s="7" t="s">
        <v>343</v>
      </c>
      <c r="C1408" s="7" t="n">
        <f aca="false">COUNTIF('Duel Log'!AD$2:AD$5455,$A1408)</f>
        <v>1</v>
      </c>
      <c r="D1408" s="7" t="n">
        <f aca="false">COUNTIFS('Duel Log'!AD$2:AD$5455,$A1408,'Duel Log'!AA$2:AA$5455,"Win")</f>
        <v>0</v>
      </c>
      <c r="E1408" s="7" t="n">
        <f aca="false">COUNTIFS('Duel Log'!AD$2:AD$5455,$A1408,'Duel Log'!AA$2:AA$5455,"Loss")</f>
        <v>1</v>
      </c>
      <c r="F1408" s="7" t="n">
        <f aca="false">COUNTIFS('Duel Log'!AD$2:AD$5455,$A1408,'Duel Log'!AA$2:AA$5455,"Draw")</f>
        <v>0</v>
      </c>
      <c r="G1408" s="13" t="n">
        <f aca="false">IFERROR(D1408/C1408,"")</f>
        <v>0</v>
      </c>
    </row>
    <row r="1409" customFormat="false" ht="15" hidden="false" customHeight="true" outlineLevel="0" collapsed="false">
      <c r="A1409" s="7" t="s">
        <v>1845</v>
      </c>
      <c r="B1409" s="7" t="s">
        <v>1201</v>
      </c>
      <c r="C1409" s="7" t="n">
        <f aca="false">COUNTIF('Duel Log'!AD$2:AD$5455,$A1409)</f>
        <v>1</v>
      </c>
      <c r="D1409" s="7" t="n">
        <f aca="false">COUNTIFS('Duel Log'!AD$2:AD$5455,$A1409,'Duel Log'!AA$2:AA$5455,"Win")</f>
        <v>0</v>
      </c>
      <c r="E1409" s="7" t="n">
        <f aca="false">COUNTIFS('Duel Log'!AD$2:AD$5455,$A1409,'Duel Log'!AA$2:AA$5455,"Loss")</f>
        <v>1</v>
      </c>
      <c r="F1409" s="7" t="n">
        <f aca="false">COUNTIFS('Duel Log'!AD$2:AD$5455,$A1409,'Duel Log'!AA$2:AA$5455,"Draw")</f>
        <v>0</v>
      </c>
      <c r="G1409" s="13" t="n">
        <f aca="false">IFERROR(D1409/C1409,"")</f>
        <v>0</v>
      </c>
    </row>
    <row r="1410" customFormat="false" ht="15" hidden="false" customHeight="true" outlineLevel="0" collapsed="false">
      <c r="A1410" s="7" t="s">
        <v>2102</v>
      </c>
      <c r="B1410" s="7" t="s">
        <v>15747</v>
      </c>
      <c r="C1410" s="7" t="n">
        <f aca="false">COUNTIF('Duel Log'!AD$2:AD$5455,$A1410)</f>
        <v>4</v>
      </c>
      <c r="D1410" s="7" t="n">
        <f aca="false">COUNTIFS('Duel Log'!AD$2:AD$5455,$A1410,'Duel Log'!AA$2:AA$5455,"Win")</f>
        <v>1</v>
      </c>
      <c r="E1410" s="7" t="n">
        <f aca="false">COUNTIFS('Duel Log'!AD$2:AD$5455,$A1410,'Duel Log'!AA$2:AA$5455,"Loss")</f>
        <v>3</v>
      </c>
      <c r="F1410" s="7" t="n">
        <f aca="false">COUNTIFS('Duel Log'!AD$2:AD$5455,$A1410,'Duel Log'!AA$2:AA$5455,"Draw")</f>
        <v>0</v>
      </c>
      <c r="G1410" s="13" t="n">
        <f aca="false">IFERROR(D1410/C1410,"")</f>
        <v>0.25</v>
      </c>
    </row>
    <row r="1411" customFormat="false" ht="15" hidden="false" customHeight="true" outlineLevel="0" collapsed="false">
      <c r="A1411" s="7" t="s">
        <v>2482</v>
      </c>
      <c r="B1411" s="7" t="s">
        <v>2328</v>
      </c>
      <c r="C1411" s="7" t="n">
        <f aca="false">COUNTIF('Duel Log'!AD$2:AD$5455,$A1411)</f>
        <v>1</v>
      </c>
      <c r="D1411" s="7" t="n">
        <f aca="false">COUNTIFS('Duel Log'!AD$2:AD$5455,$A1411,'Duel Log'!AA$2:AA$5455,"Win")</f>
        <v>0</v>
      </c>
      <c r="E1411" s="7" t="n">
        <f aca="false">COUNTIFS('Duel Log'!AD$2:AD$5455,$A1411,'Duel Log'!AA$2:AA$5455,"Loss")</f>
        <v>1</v>
      </c>
      <c r="F1411" s="7" t="n">
        <f aca="false">COUNTIFS('Duel Log'!AD$2:AD$5455,$A1411,'Duel Log'!AA$2:AA$5455,"Draw")</f>
        <v>0</v>
      </c>
      <c r="G1411" s="13" t="n">
        <f aca="false">IFERROR(D1411/C1411,"")</f>
        <v>0</v>
      </c>
    </row>
    <row r="1412" customFormat="false" ht="15" hidden="false" customHeight="true" outlineLevel="0" collapsed="false">
      <c r="A1412" s="7" t="s">
        <v>174</v>
      </c>
      <c r="B1412" s="7" t="s">
        <v>15748</v>
      </c>
      <c r="C1412" s="7" t="n">
        <f aca="false">COUNTIF('Duel Log'!AD$2:AD$5455,$A1412)</f>
        <v>5</v>
      </c>
      <c r="D1412" s="7" t="n">
        <f aca="false">COUNTIFS('Duel Log'!AD$2:AD$5455,$A1412,'Duel Log'!AA$2:AA$5455,"Win")</f>
        <v>2</v>
      </c>
      <c r="E1412" s="7" t="n">
        <f aca="false">COUNTIFS('Duel Log'!AD$2:AD$5455,$A1412,'Duel Log'!AA$2:AA$5455,"Loss")</f>
        <v>3</v>
      </c>
      <c r="F1412" s="7" t="n">
        <f aca="false">COUNTIFS('Duel Log'!AD$2:AD$5455,$A1412,'Duel Log'!AA$2:AA$5455,"Draw")</f>
        <v>0</v>
      </c>
      <c r="G1412" s="13" t="n">
        <f aca="false">IFERROR(D1412/C1412,"")</f>
        <v>0.4</v>
      </c>
    </row>
    <row r="1413" customFormat="false" ht="15" hidden="false" customHeight="true" outlineLevel="0" collapsed="false">
      <c r="A1413" s="7" t="s">
        <v>2671</v>
      </c>
      <c r="B1413" s="7" t="s">
        <v>318</v>
      </c>
      <c r="C1413" s="7" t="n">
        <f aca="false">COUNTIF('Duel Log'!AD$2:AD$5455,$A1413)</f>
        <v>1</v>
      </c>
      <c r="D1413" s="7" t="n">
        <f aca="false">COUNTIFS('Duel Log'!AD$2:AD$5455,$A1413,'Duel Log'!AA$2:AA$5455,"Win")</f>
        <v>0</v>
      </c>
      <c r="E1413" s="7" t="n">
        <f aca="false">COUNTIFS('Duel Log'!AD$2:AD$5455,$A1413,'Duel Log'!AA$2:AA$5455,"Loss")</f>
        <v>1</v>
      </c>
      <c r="F1413" s="7" t="n">
        <f aca="false">COUNTIFS('Duel Log'!AD$2:AD$5455,$A1413,'Duel Log'!AA$2:AA$5455,"Draw")</f>
        <v>0</v>
      </c>
      <c r="G1413" s="13" t="n">
        <f aca="false">IFERROR(D1413/C1413,"")</f>
        <v>0</v>
      </c>
    </row>
    <row r="1414" customFormat="false" ht="15" hidden="false" customHeight="true" outlineLevel="0" collapsed="false">
      <c r="A1414" s="7" t="s">
        <v>6206</v>
      </c>
      <c r="B1414" s="7" t="s">
        <v>2119</v>
      </c>
      <c r="C1414" s="7" t="n">
        <f aca="false">COUNTIF('Duel Log'!AD$2:AD$5455,$A1414)</f>
        <v>1</v>
      </c>
      <c r="D1414" s="7" t="n">
        <f aca="false">COUNTIFS('Duel Log'!AD$2:AD$5455,$A1414,'Duel Log'!AA$2:AA$5455,"Win")</f>
        <v>1</v>
      </c>
      <c r="E1414" s="7" t="n">
        <f aca="false">COUNTIFS('Duel Log'!AD$2:AD$5455,$A1414,'Duel Log'!AA$2:AA$5455,"Loss")</f>
        <v>0</v>
      </c>
      <c r="F1414" s="7" t="n">
        <f aca="false">COUNTIFS('Duel Log'!AD$2:AD$5455,$A1414,'Duel Log'!AA$2:AA$5455,"Draw")</f>
        <v>0</v>
      </c>
      <c r="G1414" s="13" t="n">
        <f aca="false">IFERROR(D1414/C1414,"")</f>
        <v>1</v>
      </c>
    </row>
    <row r="1415" customFormat="false" ht="15" hidden="false" customHeight="true" outlineLevel="0" collapsed="false">
      <c r="A1415" s="7" t="s">
        <v>1389</v>
      </c>
      <c r="B1415" s="7" t="s">
        <v>15749</v>
      </c>
      <c r="C1415" s="7" t="n">
        <f aca="false">COUNTIF('Duel Log'!AD$2:AD$5455,$A1415)</f>
        <v>2</v>
      </c>
      <c r="D1415" s="7" t="n">
        <f aca="false">COUNTIFS('Duel Log'!AD$2:AD$5455,$A1415,'Duel Log'!AA$2:AA$5455,"Win")</f>
        <v>1</v>
      </c>
      <c r="E1415" s="7" t="n">
        <f aca="false">COUNTIFS('Duel Log'!AD$2:AD$5455,$A1415,'Duel Log'!AA$2:AA$5455,"Loss")</f>
        <v>1</v>
      </c>
      <c r="F1415" s="7" t="n">
        <f aca="false">COUNTIFS('Duel Log'!AD$2:AD$5455,$A1415,'Duel Log'!AA$2:AA$5455,"Draw")</f>
        <v>0</v>
      </c>
      <c r="G1415" s="13" t="n">
        <f aca="false">IFERROR(D1415/C1415,"")</f>
        <v>0.5</v>
      </c>
    </row>
    <row r="1416" customFormat="false" ht="15" hidden="false" customHeight="true" outlineLevel="0" collapsed="false">
      <c r="A1416" s="7" t="s">
        <v>7335</v>
      </c>
      <c r="B1416" s="7" t="s">
        <v>15750</v>
      </c>
      <c r="C1416" s="7" t="n">
        <f aca="false">COUNTIF('Duel Log'!AD$2:AD$5455,$A1416)</f>
        <v>2</v>
      </c>
      <c r="D1416" s="7" t="n">
        <f aca="false">COUNTIFS('Duel Log'!AD$2:AD$5455,$A1416,'Duel Log'!AA$2:AA$5455,"Win")</f>
        <v>2</v>
      </c>
      <c r="E1416" s="7" t="n">
        <f aca="false">COUNTIFS('Duel Log'!AD$2:AD$5455,$A1416,'Duel Log'!AA$2:AA$5455,"Loss")</f>
        <v>0</v>
      </c>
      <c r="F1416" s="7" t="n">
        <f aca="false">COUNTIFS('Duel Log'!AD$2:AD$5455,$A1416,'Duel Log'!AA$2:AA$5455,"Draw")</f>
        <v>0</v>
      </c>
      <c r="G1416" s="13" t="n">
        <f aca="false">IFERROR(D1416/C1416,"")</f>
        <v>1</v>
      </c>
    </row>
    <row r="1417" customFormat="false" ht="15" hidden="false" customHeight="true" outlineLevel="0" collapsed="false">
      <c r="A1417" s="7" t="s">
        <v>1853</v>
      </c>
      <c r="B1417" s="7" t="s">
        <v>15751</v>
      </c>
      <c r="C1417" s="7" t="n">
        <f aca="false">COUNTIF('Duel Log'!AD$2:AD$5455,$A1417)</f>
        <v>2</v>
      </c>
      <c r="D1417" s="7" t="n">
        <f aca="false">COUNTIFS('Duel Log'!AD$2:AD$5455,$A1417,'Duel Log'!AA$2:AA$5455,"Win")</f>
        <v>1</v>
      </c>
      <c r="E1417" s="7" t="n">
        <f aca="false">COUNTIFS('Duel Log'!AD$2:AD$5455,$A1417,'Duel Log'!AA$2:AA$5455,"Loss")</f>
        <v>1</v>
      </c>
      <c r="F1417" s="7" t="n">
        <f aca="false">COUNTIFS('Duel Log'!AD$2:AD$5455,$A1417,'Duel Log'!AA$2:AA$5455,"Draw")</f>
        <v>0</v>
      </c>
      <c r="G1417" s="13" t="n">
        <f aca="false">IFERROR(D1417/C1417,"")</f>
        <v>0.5</v>
      </c>
    </row>
    <row r="1418" customFormat="false" ht="15" hidden="false" customHeight="true" outlineLevel="0" collapsed="false">
      <c r="A1418" s="7" t="s">
        <v>3774</v>
      </c>
      <c r="B1418" s="7" t="s">
        <v>523</v>
      </c>
      <c r="C1418" s="7" t="n">
        <f aca="false">COUNTIF('Duel Log'!AD$2:AD$5455,$A1418)</f>
        <v>1</v>
      </c>
      <c r="D1418" s="7" t="n">
        <f aca="false">COUNTIFS('Duel Log'!AD$2:AD$5455,$A1418,'Duel Log'!AA$2:AA$5455,"Win")</f>
        <v>1</v>
      </c>
      <c r="E1418" s="7" t="n">
        <f aca="false">COUNTIFS('Duel Log'!AD$2:AD$5455,$A1418,'Duel Log'!AA$2:AA$5455,"Loss")</f>
        <v>0</v>
      </c>
      <c r="F1418" s="7" t="n">
        <f aca="false">COUNTIFS('Duel Log'!AD$2:AD$5455,$A1418,'Duel Log'!AA$2:AA$5455,"Draw")</f>
        <v>0</v>
      </c>
      <c r="G1418" s="13" t="n">
        <f aca="false">IFERROR(D1418/C1418,"")</f>
        <v>1</v>
      </c>
    </row>
    <row r="1419" customFormat="false" ht="15" hidden="false" customHeight="true" outlineLevel="0" collapsed="false">
      <c r="A1419" s="7" t="s">
        <v>576</v>
      </c>
      <c r="B1419" s="7" t="s">
        <v>15752</v>
      </c>
      <c r="C1419" s="7" t="n">
        <f aca="false">COUNTIF('Duel Log'!AD$2:AD$5455,$A1419)</f>
        <v>2</v>
      </c>
      <c r="D1419" s="7" t="n">
        <f aca="false">COUNTIFS('Duel Log'!AD$2:AD$5455,$A1419,'Duel Log'!AA$2:AA$5455,"Win")</f>
        <v>2</v>
      </c>
      <c r="E1419" s="7" t="n">
        <f aca="false">COUNTIFS('Duel Log'!AD$2:AD$5455,$A1419,'Duel Log'!AA$2:AA$5455,"Loss")</f>
        <v>0</v>
      </c>
      <c r="F1419" s="7" t="n">
        <f aca="false">COUNTIFS('Duel Log'!AD$2:AD$5455,$A1419,'Duel Log'!AA$2:AA$5455,"Draw")</f>
        <v>0</v>
      </c>
      <c r="G1419" s="13" t="n">
        <f aca="false">IFERROR(D1419/C1419,"")</f>
        <v>1</v>
      </c>
    </row>
    <row r="1420" customFormat="false" ht="15" hidden="false" customHeight="true" outlineLevel="0" collapsed="false">
      <c r="A1420" s="7" t="s">
        <v>2918</v>
      </c>
      <c r="B1420" s="7" t="s">
        <v>523</v>
      </c>
      <c r="C1420" s="7" t="n">
        <f aca="false">COUNTIF('Duel Log'!AD$2:AD$5455,$A1420)</f>
        <v>1</v>
      </c>
      <c r="D1420" s="7" t="n">
        <f aca="false">COUNTIFS('Duel Log'!AD$2:AD$5455,$A1420,'Duel Log'!AA$2:AA$5455,"Win")</f>
        <v>1</v>
      </c>
      <c r="E1420" s="7" t="n">
        <f aca="false">COUNTIFS('Duel Log'!AD$2:AD$5455,$A1420,'Duel Log'!AA$2:AA$5455,"Loss")</f>
        <v>0</v>
      </c>
      <c r="F1420" s="7" t="n">
        <f aca="false">COUNTIFS('Duel Log'!AD$2:AD$5455,$A1420,'Duel Log'!AA$2:AA$5455,"Draw")</f>
        <v>0</v>
      </c>
      <c r="G1420" s="13" t="n">
        <f aca="false">IFERROR(D1420/C1420,"")</f>
        <v>1</v>
      </c>
    </row>
    <row r="1421" customFormat="false" ht="15" hidden="false" customHeight="true" outlineLevel="0" collapsed="false">
      <c r="A1421" s="7" t="s">
        <v>1347</v>
      </c>
      <c r="B1421" s="7" t="s">
        <v>15753</v>
      </c>
      <c r="C1421" s="7" t="n">
        <f aca="false">COUNTIF('Duel Log'!AD$2:AD$5455,$A1421)</f>
        <v>4</v>
      </c>
      <c r="D1421" s="7" t="n">
        <f aca="false">COUNTIFS('Duel Log'!AD$2:AD$5455,$A1421,'Duel Log'!AA$2:AA$5455,"Win")</f>
        <v>3</v>
      </c>
      <c r="E1421" s="7" t="n">
        <f aca="false">COUNTIFS('Duel Log'!AD$2:AD$5455,$A1421,'Duel Log'!AA$2:AA$5455,"Loss")</f>
        <v>1</v>
      </c>
      <c r="F1421" s="7" t="n">
        <f aca="false">COUNTIFS('Duel Log'!AD$2:AD$5455,$A1421,'Duel Log'!AA$2:AA$5455,"Draw")</f>
        <v>0</v>
      </c>
      <c r="G1421" s="13" t="n">
        <f aca="false">IFERROR(D1421/C1421,"")</f>
        <v>0.75</v>
      </c>
    </row>
    <row r="1422" customFormat="false" ht="15" hidden="false" customHeight="true" outlineLevel="0" collapsed="false">
      <c r="A1422" s="7" t="s">
        <v>8083</v>
      </c>
      <c r="B1422" s="8" t="s">
        <v>761</v>
      </c>
      <c r="C1422" s="7" t="n">
        <f aca="false">COUNTIF('Duel Log'!AD$2:AD$5455,$A1422)</f>
        <v>1</v>
      </c>
      <c r="D1422" s="7" t="n">
        <f aca="false">COUNTIFS('Duel Log'!AD$2:AD$5455,$A1422,'Duel Log'!AA$2:AA$5455,"Win")</f>
        <v>0</v>
      </c>
      <c r="E1422" s="7" t="n">
        <f aca="false">COUNTIFS('Duel Log'!AD$2:AD$5455,$A1422,'Duel Log'!AA$2:AA$5455,"Loss")</f>
        <v>1</v>
      </c>
      <c r="F1422" s="7" t="n">
        <f aca="false">COUNTIFS('Duel Log'!AD$2:AD$5455,$A1422,'Duel Log'!AA$2:AA$5455,"Draw")</f>
        <v>0</v>
      </c>
      <c r="G1422" s="13" t="n">
        <f aca="false">IFERROR(D1422/C1422,"")</f>
        <v>0</v>
      </c>
    </row>
    <row r="1423" customFormat="false" ht="15" hidden="false" customHeight="true" outlineLevel="0" collapsed="false">
      <c r="A1423" s="7" t="s">
        <v>4114</v>
      </c>
      <c r="B1423" s="7" t="s">
        <v>2808</v>
      </c>
      <c r="C1423" s="7" t="n">
        <f aca="false">COUNTIF('Duel Log'!AD$2:AD$5455,$A1423)</f>
        <v>1</v>
      </c>
      <c r="D1423" s="7" t="n">
        <f aca="false">COUNTIFS('Duel Log'!AD$2:AD$5455,$A1423,'Duel Log'!AA$2:AA$5455,"Win")</f>
        <v>0</v>
      </c>
      <c r="E1423" s="7" t="n">
        <f aca="false">COUNTIFS('Duel Log'!AD$2:AD$5455,$A1423,'Duel Log'!AA$2:AA$5455,"Loss")</f>
        <v>1</v>
      </c>
      <c r="F1423" s="7" t="n">
        <f aca="false">COUNTIFS('Duel Log'!AD$2:AD$5455,$A1423,'Duel Log'!AA$2:AA$5455,"Draw")</f>
        <v>0</v>
      </c>
      <c r="G1423" s="13" t="n">
        <f aca="false">IFERROR(D1423/C1423,"")</f>
        <v>0</v>
      </c>
    </row>
    <row r="1424" customFormat="false" ht="15" hidden="false" customHeight="true" outlineLevel="0" collapsed="false">
      <c r="A1424" s="7" t="s">
        <v>828</v>
      </c>
      <c r="B1424" s="7" t="s">
        <v>15754</v>
      </c>
      <c r="C1424" s="7" t="n">
        <f aca="false">COUNTIF('Duel Log'!AD$2:AD$5455,$A1424)</f>
        <v>2</v>
      </c>
      <c r="D1424" s="7" t="n">
        <f aca="false">COUNTIFS('Duel Log'!AD$2:AD$5455,$A1424,'Duel Log'!AA$2:AA$5455,"Win")</f>
        <v>1</v>
      </c>
      <c r="E1424" s="7" t="n">
        <f aca="false">COUNTIFS('Duel Log'!AD$2:AD$5455,$A1424,'Duel Log'!AA$2:AA$5455,"Loss")</f>
        <v>1</v>
      </c>
      <c r="F1424" s="7" t="n">
        <f aca="false">COUNTIFS('Duel Log'!AD$2:AD$5455,$A1424,'Duel Log'!AA$2:AA$5455,"Draw")</f>
        <v>0</v>
      </c>
      <c r="G1424" s="13" t="n">
        <f aca="false">IFERROR(D1424/C1424,"")</f>
        <v>0.5</v>
      </c>
    </row>
    <row r="1425" customFormat="false" ht="15" hidden="false" customHeight="true" outlineLevel="0" collapsed="false">
      <c r="A1425" s="7" t="s">
        <v>4704</v>
      </c>
      <c r="B1425" s="7" t="s">
        <v>547</v>
      </c>
      <c r="C1425" s="7" t="n">
        <f aca="false">COUNTIF('Duel Log'!AD$2:AD$5455,$A1425)</f>
        <v>1</v>
      </c>
      <c r="D1425" s="7" t="n">
        <f aca="false">COUNTIFS('Duel Log'!AD$2:AD$5455,$A1425,'Duel Log'!AA$2:AA$5455,"Win")</f>
        <v>1</v>
      </c>
      <c r="E1425" s="7" t="n">
        <f aca="false">COUNTIFS('Duel Log'!AD$2:AD$5455,$A1425,'Duel Log'!AA$2:AA$5455,"Loss")</f>
        <v>0</v>
      </c>
      <c r="F1425" s="7" t="n">
        <f aca="false">COUNTIFS('Duel Log'!AD$2:AD$5455,$A1425,'Duel Log'!AA$2:AA$5455,"Draw")</f>
        <v>0</v>
      </c>
      <c r="G1425" s="13" t="n">
        <f aca="false">IFERROR(D1425/C1425,"")</f>
        <v>1</v>
      </c>
    </row>
    <row r="1426" customFormat="false" ht="15" hidden="false" customHeight="true" outlineLevel="0" collapsed="false">
      <c r="A1426" s="7" t="s">
        <v>3381</v>
      </c>
      <c r="B1426" s="8" t="s">
        <v>558</v>
      </c>
      <c r="C1426" s="7" t="n">
        <f aca="false">COUNTIF('Duel Log'!AD$2:AD$5455,$A1426)</f>
        <v>2</v>
      </c>
      <c r="D1426" s="7" t="n">
        <f aca="false">COUNTIFS('Duel Log'!AD$2:AD$5455,$A1426,'Duel Log'!AA$2:AA$5455,"Win")</f>
        <v>1</v>
      </c>
      <c r="E1426" s="7" t="n">
        <f aca="false">COUNTIFS('Duel Log'!AD$2:AD$5455,$A1426,'Duel Log'!AA$2:AA$5455,"Loss")</f>
        <v>1</v>
      </c>
      <c r="F1426" s="7" t="n">
        <f aca="false">COUNTIFS('Duel Log'!AD$2:AD$5455,$A1426,'Duel Log'!AA$2:AA$5455,"Draw")</f>
        <v>0</v>
      </c>
      <c r="G1426" s="13" t="n">
        <f aca="false">IFERROR(D1426/C1426,"")</f>
        <v>0.5</v>
      </c>
    </row>
    <row r="1427" customFormat="false" ht="15" hidden="false" customHeight="true" outlineLevel="0" collapsed="false">
      <c r="A1427" s="7" t="s">
        <v>783</v>
      </c>
      <c r="B1427" s="7" t="s">
        <v>15755</v>
      </c>
      <c r="C1427" s="7" t="n">
        <f aca="false">COUNTIF('Duel Log'!AD$2:AD$5455,$A1427)</f>
        <v>6</v>
      </c>
      <c r="D1427" s="7" t="n">
        <f aca="false">COUNTIFS('Duel Log'!AD$2:AD$5455,$A1427,'Duel Log'!AA$2:AA$5455,"Win")</f>
        <v>5</v>
      </c>
      <c r="E1427" s="7" t="n">
        <f aca="false">COUNTIFS('Duel Log'!AD$2:AD$5455,$A1427,'Duel Log'!AA$2:AA$5455,"Loss")</f>
        <v>1</v>
      </c>
      <c r="F1427" s="7" t="n">
        <f aca="false">COUNTIFS('Duel Log'!AD$2:AD$5455,$A1427,'Duel Log'!AA$2:AA$5455,"Draw")</f>
        <v>0</v>
      </c>
      <c r="G1427" s="13" t="n">
        <f aca="false">IFERROR(D1427/C1427,"")</f>
        <v>0.833333333333333</v>
      </c>
    </row>
    <row r="1428" customFormat="false" ht="15" hidden="false" customHeight="true" outlineLevel="0" collapsed="false">
      <c r="A1428" s="7" t="s">
        <v>6282</v>
      </c>
      <c r="B1428" s="7" t="s">
        <v>2001</v>
      </c>
      <c r="C1428" s="7" t="n">
        <f aca="false">COUNTIF('Duel Log'!AD$2:AD$5455,$A1428)</f>
        <v>1</v>
      </c>
      <c r="D1428" s="7" t="n">
        <f aca="false">COUNTIFS('Duel Log'!AD$2:AD$5455,$A1428,'Duel Log'!AA$2:AA$5455,"Win")</f>
        <v>0</v>
      </c>
      <c r="E1428" s="7" t="n">
        <f aca="false">COUNTIFS('Duel Log'!AD$2:AD$5455,$A1428,'Duel Log'!AA$2:AA$5455,"Loss")</f>
        <v>1</v>
      </c>
      <c r="F1428" s="7" t="n">
        <f aca="false">COUNTIFS('Duel Log'!AD$2:AD$5455,$A1428,'Duel Log'!AA$2:AA$5455,"Draw")</f>
        <v>0</v>
      </c>
      <c r="G1428" s="13" t="n">
        <f aca="false">IFERROR(D1428/C1428,"")</f>
        <v>0</v>
      </c>
    </row>
    <row r="1429" customFormat="false" ht="15" hidden="false" customHeight="true" outlineLevel="0" collapsed="false">
      <c r="A1429" s="7" t="s">
        <v>3902</v>
      </c>
      <c r="B1429" s="7" t="s">
        <v>15756</v>
      </c>
      <c r="C1429" s="7" t="n">
        <f aca="false">COUNTIF('Duel Log'!AD$2:AD$5455,$A1429)</f>
        <v>4</v>
      </c>
      <c r="D1429" s="7" t="n">
        <f aca="false">COUNTIFS('Duel Log'!AD$2:AD$5455,$A1429,'Duel Log'!AA$2:AA$5455,"Win")</f>
        <v>1</v>
      </c>
      <c r="E1429" s="7" t="n">
        <f aca="false">COUNTIFS('Duel Log'!AD$2:AD$5455,$A1429,'Duel Log'!AA$2:AA$5455,"Loss")</f>
        <v>3</v>
      </c>
      <c r="F1429" s="7" t="n">
        <f aca="false">COUNTIFS('Duel Log'!AD$2:AD$5455,$A1429,'Duel Log'!AA$2:AA$5455,"Draw")</f>
        <v>0</v>
      </c>
      <c r="G1429" s="13" t="n">
        <f aca="false">IFERROR(D1429/C1429,"")</f>
        <v>0.25</v>
      </c>
    </row>
    <row r="1430" customFormat="false" ht="15" hidden="false" customHeight="true" outlineLevel="0" collapsed="false">
      <c r="A1430" s="7" t="s">
        <v>5476</v>
      </c>
      <c r="B1430" s="7" t="s">
        <v>567</v>
      </c>
      <c r="C1430" s="7" t="n">
        <f aca="false">COUNTIF('Duel Log'!AD$2:AD$5455,$A1430)</f>
        <v>1</v>
      </c>
      <c r="D1430" s="7" t="n">
        <f aca="false">COUNTIFS('Duel Log'!AD$2:AD$5455,$A1430,'Duel Log'!AA$2:AA$5455,"Win")</f>
        <v>0</v>
      </c>
      <c r="E1430" s="7" t="n">
        <f aca="false">COUNTIFS('Duel Log'!AD$2:AD$5455,$A1430,'Duel Log'!AA$2:AA$5455,"Loss")</f>
        <v>1</v>
      </c>
      <c r="F1430" s="7" t="n">
        <f aca="false">COUNTIFS('Duel Log'!AD$2:AD$5455,$A1430,'Duel Log'!AA$2:AA$5455,"Draw")</f>
        <v>0</v>
      </c>
      <c r="G1430" s="13" t="n">
        <f aca="false">IFERROR(D1430/C1430,"")</f>
        <v>0</v>
      </c>
    </row>
    <row r="1431" customFormat="false" ht="15" hidden="false" customHeight="true" outlineLevel="0" collapsed="false">
      <c r="A1431" s="7" t="s">
        <v>3721</v>
      </c>
      <c r="B1431" s="7" t="s">
        <v>523</v>
      </c>
      <c r="C1431" s="7" t="n">
        <f aca="false">COUNTIF('Duel Log'!AD$2:AD$5455,$A1431)</f>
        <v>2</v>
      </c>
      <c r="D1431" s="7" t="n">
        <f aca="false">COUNTIFS('Duel Log'!AD$2:AD$5455,$A1431,'Duel Log'!AA$2:AA$5455,"Win")</f>
        <v>0</v>
      </c>
      <c r="E1431" s="7" t="n">
        <f aca="false">COUNTIFS('Duel Log'!AD$2:AD$5455,$A1431,'Duel Log'!AA$2:AA$5455,"Loss")</f>
        <v>2</v>
      </c>
      <c r="F1431" s="7" t="n">
        <f aca="false">COUNTIFS('Duel Log'!AD$2:AD$5455,$A1431,'Duel Log'!AA$2:AA$5455,"Draw")</f>
        <v>0</v>
      </c>
      <c r="G1431" s="13" t="n">
        <f aca="false">IFERROR(D1431/C1431,"")</f>
        <v>0</v>
      </c>
    </row>
    <row r="1432" customFormat="false" ht="15" hidden="false" customHeight="true" outlineLevel="0" collapsed="false">
      <c r="A1432" s="7" t="s">
        <v>1198</v>
      </c>
      <c r="B1432" s="7" t="s">
        <v>726</v>
      </c>
      <c r="C1432" s="7" t="n">
        <f aca="false">COUNTIF('Duel Log'!AD$2:AD$5455,$A1432)</f>
        <v>1</v>
      </c>
      <c r="D1432" s="7" t="n">
        <f aca="false">COUNTIFS('Duel Log'!AD$2:AD$5455,$A1432,'Duel Log'!AA$2:AA$5455,"Win")</f>
        <v>0</v>
      </c>
      <c r="E1432" s="7" t="n">
        <f aca="false">COUNTIFS('Duel Log'!AD$2:AD$5455,$A1432,'Duel Log'!AA$2:AA$5455,"Loss")</f>
        <v>1</v>
      </c>
      <c r="F1432" s="7" t="n">
        <f aca="false">COUNTIFS('Duel Log'!AD$2:AD$5455,$A1432,'Duel Log'!AA$2:AA$5455,"Draw")</f>
        <v>0</v>
      </c>
      <c r="G1432" s="13" t="n">
        <f aca="false">IFERROR(D1432/C1432,"")</f>
        <v>0</v>
      </c>
    </row>
    <row r="1433" customFormat="false" ht="15" hidden="false" customHeight="true" outlineLevel="0" collapsed="false">
      <c r="A1433" s="7" t="s">
        <v>9124</v>
      </c>
      <c r="B1433" s="8" t="s">
        <v>558</v>
      </c>
      <c r="C1433" s="7" t="n">
        <f aca="false">COUNTIF('Duel Log'!AD$2:AD$5455,$A1433)</f>
        <v>1</v>
      </c>
      <c r="D1433" s="7" t="n">
        <f aca="false">COUNTIFS('Duel Log'!AD$2:AD$5455,$A1433,'Duel Log'!AA$2:AA$5455,"Win")</f>
        <v>1</v>
      </c>
      <c r="E1433" s="7" t="n">
        <f aca="false">COUNTIFS('Duel Log'!AD$2:AD$5455,$A1433,'Duel Log'!AA$2:AA$5455,"Loss")</f>
        <v>0</v>
      </c>
      <c r="F1433" s="7" t="n">
        <f aca="false">COUNTIFS('Duel Log'!AD$2:AD$5455,$A1433,'Duel Log'!AA$2:AA$5455,"Draw")</f>
        <v>0</v>
      </c>
      <c r="G1433" s="13" t="n">
        <f aca="false">IFERROR(D1433/C1433,"")</f>
        <v>1</v>
      </c>
    </row>
    <row r="1434" customFormat="false" ht="15" hidden="false" customHeight="true" outlineLevel="0" collapsed="false">
      <c r="A1434" s="7" t="s">
        <v>5325</v>
      </c>
      <c r="B1434" s="7" t="s">
        <v>684</v>
      </c>
      <c r="C1434" s="7" t="n">
        <f aca="false">COUNTIF('Duel Log'!AD$2:AD$5455,$A1434)</f>
        <v>1</v>
      </c>
      <c r="D1434" s="7" t="n">
        <f aca="false">COUNTIFS('Duel Log'!AD$2:AD$5455,$A1434,'Duel Log'!AA$2:AA$5455,"Win")</f>
        <v>1</v>
      </c>
      <c r="E1434" s="7" t="n">
        <f aca="false">COUNTIFS('Duel Log'!AD$2:AD$5455,$A1434,'Duel Log'!AA$2:AA$5455,"Loss")</f>
        <v>0</v>
      </c>
      <c r="F1434" s="7" t="n">
        <f aca="false">COUNTIFS('Duel Log'!AD$2:AD$5455,$A1434,'Duel Log'!AA$2:AA$5455,"Draw")</f>
        <v>0</v>
      </c>
      <c r="G1434" s="13" t="n">
        <f aca="false">IFERROR(D1434/C1434,"")</f>
        <v>1</v>
      </c>
    </row>
    <row r="1435" customFormat="false" ht="15" hidden="false" customHeight="true" outlineLevel="0" collapsed="false">
      <c r="A1435" s="7" t="s">
        <v>587</v>
      </c>
      <c r="B1435" s="7" t="s">
        <v>15757</v>
      </c>
      <c r="C1435" s="7" t="n">
        <f aca="false">COUNTIF('Duel Log'!AD$2:AD$5455,$A1435)</f>
        <v>18</v>
      </c>
      <c r="D1435" s="7" t="n">
        <f aca="false">COUNTIFS('Duel Log'!AD$2:AD$5455,$A1435,'Duel Log'!AA$2:AA$5455,"Win")</f>
        <v>11</v>
      </c>
      <c r="E1435" s="7" t="n">
        <f aca="false">COUNTIFS('Duel Log'!AD$2:AD$5455,$A1435,'Duel Log'!AA$2:AA$5455,"Loss")</f>
        <v>7</v>
      </c>
      <c r="F1435" s="7" t="n">
        <f aca="false">COUNTIFS('Duel Log'!AD$2:AD$5455,$A1435,'Duel Log'!AA$2:AA$5455,"Draw")</f>
        <v>0</v>
      </c>
      <c r="G1435" s="13" t="n">
        <f aca="false">IFERROR(D1435/C1435,"")</f>
        <v>0.611111111111111</v>
      </c>
    </row>
    <row r="1436" customFormat="false" ht="15" hidden="false" customHeight="true" outlineLevel="0" collapsed="false">
      <c r="A1436" s="7" t="s">
        <v>206</v>
      </c>
      <c r="B1436" s="7" t="s">
        <v>15758</v>
      </c>
      <c r="C1436" s="7" t="n">
        <f aca="false">COUNTIF('Duel Log'!AD$2:AD$5455,$A1436)</f>
        <v>109</v>
      </c>
      <c r="D1436" s="7" t="n">
        <f aca="false">COUNTIFS('Duel Log'!AD$2:AD$5455,$A1436,'Duel Log'!AA$2:AA$5455,"Win")</f>
        <v>63</v>
      </c>
      <c r="E1436" s="7" t="n">
        <f aca="false">COUNTIFS('Duel Log'!AD$2:AD$5455,$A1436,'Duel Log'!AA$2:AA$5455,"Loss")</f>
        <v>46</v>
      </c>
      <c r="F1436" s="7" t="n">
        <f aca="false">COUNTIFS('Duel Log'!AD$2:AD$5455,$A1436,'Duel Log'!AA$2:AA$5455,"Draw")</f>
        <v>0</v>
      </c>
      <c r="G1436" s="13" t="n">
        <f aca="false">IFERROR(D1436/C1436,"")</f>
        <v>0.577981651376147</v>
      </c>
    </row>
    <row r="1437" customFormat="false" ht="15" hidden="false" customHeight="true" outlineLevel="0" collapsed="false">
      <c r="A1437" s="7" t="s">
        <v>4022</v>
      </c>
      <c r="B1437" s="7" t="s">
        <v>2904</v>
      </c>
      <c r="C1437" s="7" t="n">
        <f aca="false">COUNTIF('Duel Log'!AD$2:AD$5455,$A1437)</f>
        <v>1</v>
      </c>
      <c r="D1437" s="7" t="n">
        <f aca="false">COUNTIFS('Duel Log'!AD$2:AD$5455,$A1437,'Duel Log'!AA$2:AA$5455,"Win")</f>
        <v>0</v>
      </c>
      <c r="E1437" s="7" t="n">
        <f aca="false">COUNTIFS('Duel Log'!AD$2:AD$5455,$A1437,'Duel Log'!AA$2:AA$5455,"Loss")</f>
        <v>1</v>
      </c>
      <c r="F1437" s="7" t="n">
        <f aca="false">COUNTIFS('Duel Log'!AD$2:AD$5455,$A1437,'Duel Log'!AA$2:AA$5455,"Draw")</f>
        <v>0</v>
      </c>
      <c r="G1437" s="13" t="n">
        <f aca="false">IFERROR(D1437/C1437,"")</f>
        <v>0</v>
      </c>
    </row>
    <row r="1438" customFormat="false" ht="15" hidden="false" customHeight="true" outlineLevel="0" collapsed="false">
      <c r="A1438" s="7" t="s">
        <v>7935</v>
      </c>
      <c r="B1438" s="7" t="s">
        <v>1727</v>
      </c>
      <c r="C1438" s="7" t="n">
        <f aca="false">COUNTIF('Duel Log'!AD$2:AD$5455,$A1438)</f>
        <v>1</v>
      </c>
      <c r="D1438" s="7" t="n">
        <f aca="false">COUNTIFS('Duel Log'!AD$2:AD$5455,$A1438,'Duel Log'!AA$2:AA$5455,"Win")</f>
        <v>0</v>
      </c>
      <c r="E1438" s="7" t="n">
        <f aca="false">COUNTIFS('Duel Log'!AD$2:AD$5455,$A1438,'Duel Log'!AA$2:AA$5455,"Loss")</f>
        <v>1</v>
      </c>
      <c r="F1438" s="7" t="n">
        <f aca="false">COUNTIFS('Duel Log'!AD$2:AD$5455,$A1438,'Duel Log'!AA$2:AA$5455,"Draw")</f>
        <v>0</v>
      </c>
      <c r="G1438" s="13" t="n">
        <f aca="false">IFERROR(D1438/C1438,"")</f>
        <v>0</v>
      </c>
    </row>
    <row r="1439" customFormat="false" ht="15" hidden="false" customHeight="true" outlineLevel="0" collapsed="false">
      <c r="A1439" s="7" t="s">
        <v>2473</v>
      </c>
      <c r="B1439" s="7" t="s">
        <v>2328</v>
      </c>
      <c r="C1439" s="7" t="n">
        <f aca="false">COUNTIF('Duel Log'!AD$2:AD$5455,$A1439)</f>
        <v>1</v>
      </c>
      <c r="D1439" s="7" t="n">
        <f aca="false">COUNTIFS('Duel Log'!AD$2:AD$5455,$A1439,'Duel Log'!AA$2:AA$5455,"Win")</f>
        <v>1</v>
      </c>
      <c r="E1439" s="7" t="n">
        <f aca="false">COUNTIFS('Duel Log'!AD$2:AD$5455,$A1439,'Duel Log'!AA$2:AA$5455,"Loss")</f>
        <v>0</v>
      </c>
      <c r="F1439" s="7" t="n">
        <f aca="false">COUNTIFS('Duel Log'!AD$2:AD$5455,$A1439,'Duel Log'!AA$2:AA$5455,"Draw")</f>
        <v>0</v>
      </c>
      <c r="G1439" s="13" t="n">
        <f aca="false">IFERROR(D1439/C1439,"")</f>
        <v>1</v>
      </c>
    </row>
    <row r="1440" customFormat="false" ht="15" hidden="false" customHeight="true" outlineLevel="0" collapsed="false">
      <c r="A1440" s="7" t="s">
        <v>632</v>
      </c>
      <c r="B1440" s="7" t="s">
        <v>611</v>
      </c>
      <c r="C1440" s="7" t="n">
        <f aca="false">COUNTIF('Duel Log'!AD$2:AD$5455,$A1440)</f>
        <v>1</v>
      </c>
      <c r="D1440" s="7" t="n">
        <f aca="false">COUNTIFS('Duel Log'!AD$2:AD$5455,$A1440,'Duel Log'!AA$2:AA$5455,"Win")</f>
        <v>1</v>
      </c>
      <c r="E1440" s="7" t="n">
        <f aca="false">COUNTIFS('Duel Log'!AD$2:AD$5455,$A1440,'Duel Log'!AA$2:AA$5455,"Loss")</f>
        <v>0</v>
      </c>
      <c r="F1440" s="7" t="n">
        <f aca="false">COUNTIFS('Duel Log'!AD$2:AD$5455,$A1440,'Duel Log'!AA$2:AA$5455,"Draw")</f>
        <v>0</v>
      </c>
      <c r="G1440" s="13" t="n">
        <f aca="false">IFERROR(D1440/C1440,"")</f>
        <v>1</v>
      </c>
    </row>
    <row r="1441" customFormat="false" ht="15" hidden="false" customHeight="true" outlineLevel="0" collapsed="false">
      <c r="A1441" s="7" t="s">
        <v>5064</v>
      </c>
      <c r="B1441" s="7" t="s">
        <v>613</v>
      </c>
      <c r="C1441" s="7" t="n">
        <f aca="false">COUNTIF('Duel Log'!AD$2:AD$5455,$A1441)</f>
        <v>1</v>
      </c>
      <c r="D1441" s="7" t="n">
        <f aca="false">COUNTIFS('Duel Log'!AD$2:AD$5455,$A1441,'Duel Log'!AA$2:AA$5455,"Win")</f>
        <v>0</v>
      </c>
      <c r="E1441" s="7" t="n">
        <f aca="false">COUNTIFS('Duel Log'!AD$2:AD$5455,$A1441,'Duel Log'!AA$2:AA$5455,"Loss")</f>
        <v>1</v>
      </c>
      <c r="F1441" s="7" t="n">
        <f aca="false">COUNTIFS('Duel Log'!AD$2:AD$5455,$A1441,'Duel Log'!AA$2:AA$5455,"Draw")</f>
        <v>0</v>
      </c>
      <c r="G1441" s="13" t="n">
        <f aca="false">IFERROR(D1441/C1441,"")</f>
        <v>0</v>
      </c>
    </row>
    <row r="1442" customFormat="false" ht="15" hidden="false" customHeight="true" outlineLevel="0" collapsed="false">
      <c r="A1442" s="7" t="s">
        <v>5174</v>
      </c>
      <c r="B1442" s="8" t="s">
        <v>1486</v>
      </c>
      <c r="C1442" s="7" t="n">
        <f aca="false">COUNTIF('Duel Log'!AD$2:AD$5455,$A1442)</f>
        <v>1</v>
      </c>
      <c r="D1442" s="7" t="n">
        <f aca="false">COUNTIFS('Duel Log'!AD$2:AD$5455,$A1442,'Duel Log'!AA$2:AA$5455,"Win")</f>
        <v>0</v>
      </c>
      <c r="E1442" s="7" t="n">
        <f aca="false">COUNTIFS('Duel Log'!AD$2:AD$5455,$A1442,'Duel Log'!AA$2:AA$5455,"Loss")</f>
        <v>1</v>
      </c>
      <c r="F1442" s="7" t="n">
        <f aca="false">COUNTIFS('Duel Log'!AD$2:AD$5455,$A1442,'Duel Log'!AA$2:AA$5455,"Draw")</f>
        <v>0</v>
      </c>
      <c r="G1442" s="13" t="n">
        <f aca="false">IFERROR(D1442/C1442,"")</f>
        <v>0</v>
      </c>
    </row>
    <row r="1443" customFormat="false" ht="15" hidden="false" customHeight="true" outlineLevel="0" collapsed="false">
      <c r="A1443" s="7" t="s">
        <v>6392</v>
      </c>
      <c r="B1443" s="7" t="s">
        <v>1066</v>
      </c>
      <c r="C1443" s="7" t="n">
        <f aca="false">COUNTIF('Duel Log'!AD$2:AD$5455,$A1443)</f>
        <v>1</v>
      </c>
      <c r="D1443" s="7" t="n">
        <f aca="false">COUNTIFS('Duel Log'!AD$2:AD$5455,$A1443,'Duel Log'!AA$2:AA$5455,"Win")</f>
        <v>0</v>
      </c>
      <c r="E1443" s="7" t="n">
        <f aca="false">COUNTIFS('Duel Log'!AD$2:AD$5455,$A1443,'Duel Log'!AA$2:AA$5455,"Loss")</f>
        <v>1</v>
      </c>
      <c r="F1443" s="7" t="n">
        <f aca="false">COUNTIFS('Duel Log'!AD$2:AD$5455,$A1443,'Duel Log'!AA$2:AA$5455,"Draw")</f>
        <v>0</v>
      </c>
      <c r="G1443" s="13" t="n">
        <f aca="false">IFERROR(D1443/C1443,"")</f>
        <v>0</v>
      </c>
    </row>
    <row r="1444" customFormat="false" ht="15" hidden="false" customHeight="true" outlineLevel="0" collapsed="false">
      <c r="A1444" s="7" t="s">
        <v>824</v>
      </c>
      <c r="B1444" s="7" t="s">
        <v>772</v>
      </c>
      <c r="C1444" s="7" t="n">
        <f aca="false">COUNTIF('Duel Log'!AD$2:AD$5455,$A1444)</f>
        <v>1</v>
      </c>
      <c r="D1444" s="7" t="n">
        <f aca="false">COUNTIFS('Duel Log'!AD$2:AD$5455,$A1444,'Duel Log'!AA$2:AA$5455,"Win")</f>
        <v>0</v>
      </c>
      <c r="E1444" s="7" t="n">
        <f aca="false">COUNTIFS('Duel Log'!AD$2:AD$5455,$A1444,'Duel Log'!AA$2:AA$5455,"Loss")</f>
        <v>1</v>
      </c>
      <c r="F1444" s="7" t="n">
        <f aca="false">COUNTIFS('Duel Log'!AD$2:AD$5455,$A1444,'Duel Log'!AA$2:AA$5455,"Draw")</f>
        <v>0</v>
      </c>
      <c r="G1444" s="13" t="n">
        <f aca="false">IFERROR(D1444/C1444,"")</f>
        <v>0</v>
      </c>
    </row>
    <row r="1445" customFormat="false" ht="15" hidden="false" customHeight="true" outlineLevel="0" collapsed="false">
      <c r="A1445" s="7" t="s">
        <v>747</v>
      </c>
      <c r="B1445" s="7" t="s">
        <v>611</v>
      </c>
      <c r="C1445" s="7" t="n">
        <f aca="false">COUNTIF('Duel Log'!AD$2:AD$5455,$A1445)</f>
        <v>1</v>
      </c>
      <c r="D1445" s="7" t="n">
        <f aca="false">COUNTIFS('Duel Log'!AD$2:AD$5455,$A1445,'Duel Log'!AA$2:AA$5455,"Win")</f>
        <v>0</v>
      </c>
      <c r="E1445" s="7" t="n">
        <f aca="false">COUNTIFS('Duel Log'!AD$2:AD$5455,$A1445,'Duel Log'!AA$2:AA$5455,"Loss")</f>
        <v>1</v>
      </c>
      <c r="F1445" s="7" t="n">
        <f aca="false">COUNTIFS('Duel Log'!AD$2:AD$5455,$A1445,'Duel Log'!AA$2:AA$5455,"Draw")</f>
        <v>0</v>
      </c>
      <c r="G1445" s="13" t="n">
        <f aca="false">IFERROR(D1445/C1445,"")</f>
        <v>0</v>
      </c>
    </row>
    <row r="1446" customFormat="false" ht="15" hidden="false" customHeight="true" outlineLevel="0" collapsed="false">
      <c r="A1446" s="7" t="s">
        <v>2852</v>
      </c>
      <c r="B1446" s="7" t="s">
        <v>2629</v>
      </c>
      <c r="C1446" s="7" t="n">
        <f aca="false">COUNTIF('Duel Log'!AD$2:AD$5455,$A1446)</f>
        <v>1</v>
      </c>
      <c r="D1446" s="7" t="n">
        <f aca="false">COUNTIFS('Duel Log'!AD$2:AD$5455,$A1446,'Duel Log'!AA$2:AA$5455,"Win")</f>
        <v>1</v>
      </c>
      <c r="E1446" s="7" t="n">
        <f aca="false">COUNTIFS('Duel Log'!AD$2:AD$5455,$A1446,'Duel Log'!AA$2:AA$5455,"Loss")</f>
        <v>0</v>
      </c>
      <c r="F1446" s="7" t="n">
        <f aca="false">COUNTIFS('Duel Log'!AD$2:AD$5455,$A1446,'Duel Log'!AA$2:AA$5455,"Draw")</f>
        <v>0</v>
      </c>
      <c r="G1446" s="13" t="n">
        <f aca="false">IFERROR(D1446/C1446,"")</f>
        <v>1</v>
      </c>
    </row>
    <row r="1447" customFormat="false" ht="15" hidden="false" customHeight="true" outlineLevel="0" collapsed="false">
      <c r="A1447" s="7" t="s">
        <v>5095</v>
      </c>
      <c r="B1447" s="7" t="s">
        <v>613</v>
      </c>
      <c r="C1447" s="7" t="n">
        <f aca="false">COUNTIF('Duel Log'!AD$2:AD$5455,$A1447)</f>
        <v>1</v>
      </c>
      <c r="D1447" s="7" t="n">
        <f aca="false">COUNTIFS('Duel Log'!AD$2:AD$5455,$A1447,'Duel Log'!AA$2:AA$5455,"Win")</f>
        <v>1</v>
      </c>
      <c r="E1447" s="7" t="n">
        <f aca="false">COUNTIFS('Duel Log'!AD$2:AD$5455,$A1447,'Duel Log'!AA$2:AA$5455,"Loss")</f>
        <v>0</v>
      </c>
      <c r="F1447" s="7" t="n">
        <f aca="false">COUNTIFS('Duel Log'!AD$2:AD$5455,$A1447,'Duel Log'!AA$2:AA$5455,"Draw")</f>
        <v>0</v>
      </c>
      <c r="G1447" s="13" t="n">
        <f aca="false">IFERROR(D1447/C1447,"")</f>
        <v>1</v>
      </c>
    </row>
    <row r="1448" customFormat="false" ht="15" hidden="false" customHeight="true" outlineLevel="0" collapsed="false">
      <c r="A1448" s="7" t="s">
        <v>5314</v>
      </c>
      <c r="B1448" s="7" t="s">
        <v>684</v>
      </c>
      <c r="C1448" s="7" t="n">
        <f aca="false">COUNTIF('Duel Log'!AD$2:AD$5455,$A1448)</f>
        <v>1</v>
      </c>
      <c r="D1448" s="7" t="n">
        <f aca="false">COUNTIFS('Duel Log'!AD$2:AD$5455,$A1448,'Duel Log'!AA$2:AA$5455,"Win")</f>
        <v>1</v>
      </c>
      <c r="E1448" s="7" t="n">
        <f aca="false">COUNTIFS('Duel Log'!AD$2:AD$5455,$A1448,'Duel Log'!AA$2:AA$5455,"Loss")</f>
        <v>0</v>
      </c>
      <c r="F1448" s="7" t="n">
        <f aca="false">COUNTIFS('Duel Log'!AD$2:AD$5455,$A1448,'Duel Log'!AA$2:AA$5455,"Draw")</f>
        <v>0</v>
      </c>
      <c r="G1448" s="13" t="n">
        <f aca="false">IFERROR(D1448/C1448,"")</f>
        <v>1</v>
      </c>
    </row>
    <row r="1449" customFormat="false" ht="15" hidden="false" customHeight="true" outlineLevel="0" collapsed="false">
      <c r="A1449" s="7" t="s">
        <v>2285</v>
      </c>
      <c r="B1449" s="7" t="s">
        <v>523</v>
      </c>
      <c r="C1449" s="7" t="n">
        <f aca="false">COUNTIF('Duel Log'!AD$2:AD$5455,$A1449)</f>
        <v>1</v>
      </c>
      <c r="D1449" s="7" t="n">
        <f aca="false">COUNTIFS('Duel Log'!AD$2:AD$5455,$A1449,'Duel Log'!AA$2:AA$5455,"Win")</f>
        <v>0</v>
      </c>
      <c r="E1449" s="7" t="n">
        <f aca="false">COUNTIFS('Duel Log'!AD$2:AD$5455,$A1449,'Duel Log'!AA$2:AA$5455,"Loss")</f>
        <v>1</v>
      </c>
      <c r="F1449" s="7" t="n">
        <f aca="false">COUNTIFS('Duel Log'!AD$2:AD$5455,$A1449,'Duel Log'!AA$2:AA$5455,"Draw")</f>
        <v>0</v>
      </c>
      <c r="G1449" s="13" t="n">
        <f aca="false">IFERROR(D1449/C1449,"")</f>
        <v>0</v>
      </c>
    </row>
    <row r="1450" customFormat="false" ht="15" hidden="false" customHeight="true" outlineLevel="0" collapsed="false">
      <c r="A1450" s="7" t="s">
        <v>3311</v>
      </c>
      <c r="B1450" s="7" t="s">
        <v>3302</v>
      </c>
      <c r="C1450" s="7" t="n">
        <f aca="false">COUNTIF('Duel Log'!AD$2:AD$5455,$A1450)</f>
        <v>1</v>
      </c>
      <c r="D1450" s="7" t="n">
        <f aca="false">COUNTIFS('Duel Log'!AD$2:AD$5455,$A1450,'Duel Log'!AA$2:AA$5455,"Win")</f>
        <v>0</v>
      </c>
      <c r="E1450" s="7" t="n">
        <f aca="false">COUNTIFS('Duel Log'!AD$2:AD$5455,$A1450,'Duel Log'!AA$2:AA$5455,"Loss")</f>
        <v>1</v>
      </c>
      <c r="F1450" s="7" t="n">
        <f aca="false">COUNTIFS('Duel Log'!AD$2:AD$5455,$A1450,'Duel Log'!AA$2:AA$5455,"Draw")</f>
        <v>0</v>
      </c>
      <c r="G1450" s="13" t="n">
        <f aca="false">IFERROR(D1450/C1450,"")</f>
        <v>0</v>
      </c>
    </row>
    <row r="1451" customFormat="false" ht="15" hidden="false" customHeight="true" outlineLevel="0" collapsed="false">
      <c r="A1451" s="7" t="s">
        <v>285</v>
      </c>
      <c r="B1451" s="7" t="s">
        <v>15759</v>
      </c>
      <c r="C1451" s="7" t="n">
        <f aca="false">COUNTIF('Duel Log'!AD$2:AD$5455,$A1451)</f>
        <v>8</v>
      </c>
      <c r="D1451" s="7" t="n">
        <f aca="false">COUNTIFS('Duel Log'!AD$2:AD$5455,$A1451,'Duel Log'!AA$2:AA$5455,"Win")</f>
        <v>5</v>
      </c>
      <c r="E1451" s="7" t="n">
        <f aca="false">COUNTIFS('Duel Log'!AD$2:AD$5455,$A1451,'Duel Log'!AA$2:AA$5455,"Loss")</f>
        <v>3</v>
      </c>
      <c r="F1451" s="7" t="n">
        <f aca="false">COUNTIFS('Duel Log'!AD$2:AD$5455,$A1451,'Duel Log'!AA$2:AA$5455,"Draw")</f>
        <v>0</v>
      </c>
      <c r="G1451" s="13" t="n">
        <f aca="false">IFERROR(D1451/C1451,"")</f>
        <v>0.625</v>
      </c>
    </row>
    <row r="1452" customFormat="false" ht="15" hidden="false" customHeight="true" outlineLevel="0" collapsed="false">
      <c r="A1452" s="7" t="s">
        <v>368</v>
      </c>
      <c r="B1452" s="7" t="s">
        <v>15760</v>
      </c>
      <c r="C1452" s="7" t="n">
        <f aca="false">COUNTIF('Duel Log'!AD$2:AD$5455,$A1452)</f>
        <v>66</v>
      </c>
      <c r="D1452" s="7" t="n">
        <f aca="false">COUNTIFS('Duel Log'!AD$2:AD$5455,$A1452,'Duel Log'!AA$2:AA$5455,"Win")</f>
        <v>34</v>
      </c>
      <c r="E1452" s="7" t="n">
        <f aca="false">COUNTIFS('Duel Log'!AD$2:AD$5455,$A1452,'Duel Log'!AA$2:AA$5455,"Loss")</f>
        <v>32</v>
      </c>
      <c r="F1452" s="7" t="n">
        <f aca="false">COUNTIFS('Duel Log'!AD$2:AD$5455,$A1452,'Duel Log'!AA$2:AA$5455,"Draw")</f>
        <v>0</v>
      </c>
      <c r="G1452" s="13" t="n">
        <f aca="false">IFERROR(D1452/C1452,"")</f>
        <v>0.515151515151515</v>
      </c>
    </row>
    <row r="1453" customFormat="false" ht="15" hidden="false" customHeight="true" outlineLevel="0" collapsed="false">
      <c r="A1453" s="7" t="s">
        <v>3323</v>
      </c>
      <c r="B1453" s="7" t="s">
        <v>3302</v>
      </c>
      <c r="C1453" s="7" t="n">
        <f aca="false">COUNTIF('Duel Log'!AD$2:AD$5455,$A1453)</f>
        <v>2</v>
      </c>
      <c r="D1453" s="7" t="n">
        <f aca="false">COUNTIFS('Duel Log'!AD$2:AD$5455,$A1453,'Duel Log'!AA$2:AA$5455,"Win")</f>
        <v>0</v>
      </c>
      <c r="E1453" s="7" t="n">
        <f aca="false">COUNTIFS('Duel Log'!AD$2:AD$5455,$A1453,'Duel Log'!AA$2:AA$5455,"Loss")</f>
        <v>2</v>
      </c>
      <c r="F1453" s="7" t="n">
        <f aca="false">COUNTIFS('Duel Log'!AD$2:AD$5455,$A1453,'Duel Log'!AA$2:AA$5455,"Draw")</f>
        <v>0</v>
      </c>
      <c r="G1453" s="13" t="n">
        <f aca="false">IFERROR(D1453/C1453,"")</f>
        <v>0</v>
      </c>
    </row>
    <row r="1454" customFormat="false" ht="15" hidden="false" customHeight="true" outlineLevel="0" collapsed="false">
      <c r="A1454" s="7" t="s">
        <v>758</v>
      </c>
      <c r="B1454" s="7" t="s">
        <v>611</v>
      </c>
      <c r="C1454" s="7" t="n">
        <f aca="false">COUNTIF('Duel Log'!AD$2:AD$5455,$A1454)</f>
        <v>1</v>
      </c>
      <c r="D1454" s="7" t="n">
        <f aca="false">COUNTIFS('Duel Log'!AD$2:AD$5455,$A1454,'Duel Log'!AA$2:AA$5455,"Win")</f>
        <v>1</v>
      </c>
      <c r="E1454" s="7" t="n">
        <f aca="false">COUNTIFS('Duel Log'!AD$2:AD$5455,$A1454,'Duel Log'!AA$2:AA$5455,"Loss")</f>
        <v>0</v>
      </c>
      <c r="F1454" s="7" t="n">
        <f aca="false">COUNTIFS('Duel Log'!AD$2:AD$5455,$A1454,'Duel Log'!AA$2:AA$5455,"Draw")</f>
        <v>0</v>
      </c>
      <c r="G1454" s="13" t="n">
        <f aca="false">IFERROR(D1454/C1454,"")</f>
        <v>1</v>
      </c>
    </row>
    <row r="1455" customFormat="false" ht="15" hidden="false" customHeight="true" outlineLevel="0" collapsed="false">
      <c r="A1455" s="7" t="s">
        <v>4105</v>
      </c>
      <c r="B1455" s="7" t="s">
        <v>2904</v>
      </c>
      <c r="C1455" s="7" t="n">
        <f aca="false">COUNTIF('Duel Log'!AD$2:AD$5455,$A1455)</f>
        <v>1</v>
      </c>
      <c r="D1455" s="7" t="n">
        <f aca="false">COUNTIFS('Duel Log'!AD$2:AD$5455,$A1455,'Duel Log'!AA$2:AA$5455,"Win")</f>
        <v>0</v>
      </c>
      <c r="E1455" s="7" t="n">
        <f aca="false">COUNTIFS('Duel Log'!AD$2:AD$5455,$A1455,'Duel Log'!AA$2:AA$5455,"Loss")</f>
        <v>1</v>
      </c>
      <c r="F1455" s="7" t="n">
        <f aca="false">COUNTIFS('Duel Log'!AD$2:AD$5455,$A1455,'Duel Log'!AA$2:AA$5455,"Draw")</f>
        <v>0</v>
      </c>
      <c r="G1455" s="13" t="n">
        <f aca="false">IFERROR(D1455/C1455,"")</f>
        <v>0</v>
      </c>
    </row>
    <row r="1456" customFormat="false" ht="15" hidden="false" customHeight="true" outlineLevel="0" collapsed="false">
      <c r="A1456" s="7" t="s">
        <v>8455</v>
      </c>
      <c r="B1456" s="7" t="s">
        <v>15761</v>
      </c>
      <c r="C1456" s="7" t="n">
        <f aca="false">COUNTIF('Duel Log'!AD$2:AD$5455,$A1456)</f>
        <v>3</v>
      </c>
      <c r="D1456" s="7" t="n">
        <f aca="false">COUNTIFS('Duel Log'!AD$2:AD$5455,$A1456,'Duel Log'!AA$2:AA$5455,"Win")</f>
        <v>2</v>
      </c>
      <c r="E1456" s="7" t="n">
        <f aca="false">COUNTIFS('Duel Log'!AD$2:AD$5455,$A1456,'Duel Log'!AA$2:AA$5455,"Loss")</f>
        <v>1</v>
      </c>
      <c r="F1456" s="7" t="n">
        <f aca="false">COUNTIFS('Duel Log'!AD$2:AD$5455,$A1456,'Duel Log'!AA$2:AA$5455,"Draw")</f>
        <v>0</v>
      </c>
      <c r="G1456" s="13" t="n">
        <f aca="false">IFERROR(D1456/C1456,"")</f>
        <v>0.666666666666667</v>
      </c>
    </row>
    <row r="1457" customFormat="false" ht="15" hidden="false" customHeight="true" outlineLevel="0" collapsed="false">
      <c r="A1457" s="7" t="s">
        <v>9316</v>
      </c>
      <c r="B1457" s="8" t="s">
        <v>1192</v>
      </c>
      <c r="C1457" s="7" t="n">
        <f aca="false">COUNTIF('Duel Log'!AD$2:AD$5455,$A1457)</f>
        <v>1</v>
      </c>
      <c r="D1457" s="7" t="n">
        <f aca="false">COUNTIFS('Duel Log'!AD$2:AD$5455,$A1457,'Duel Log'!AA$2:AA$5455,"Win")</f>
        <v>1</v>
      </c>
      <c r="E1457" s="7" t="n">
        <f aca="false">COUNTIFS('Duel Log'!AD$2:AD$5455,$A1457,'Duel Log'!AA$2:AA$5455,"Loss")</f>
        <v>0</v>
      </c>
      <c r="F1457" s="7" t="n">
        <f aca="false">COUNTIFS('Duel Log'!AD$2:AD$5455,$A1457,'Duel Log'!AA$2:AA$5455,"Draw")</f>
        <v>0</v>
      </c>
      <c r="G1457" s="13" t="n">
        <f aca="false">IFERROR(D1457/C1457,"")</f>
        <v>1</v>
      </c>
    </row>
    <row r="1458" customFormat="false" ht="15" hidden="false" customHeight="true" outlineLevel="0" collapsed="false">
      <c r="A1458" s="7" t="s">
        <v>1653</v>
      </c>
      <c r="B1458" s="7" t="s">
        <v>1432</v>
      </c>
      <c r="C1458" s="7" t="n">
        <f aca="false">COUNTIF('Duel Log'!AD$2:AD$5455,$A1458)</f>
        <v>1</v>
      </c>
      <c r="D1458" s="7" t="n">
        <f aca="false">COUNTIFS('Duel Log'!AD$2:AD$5455,$A1458,'Duel Log'!AA$2:AA$5455,"Win")</f>
        <v>1</v>
      </c>
      <c r="E1458" s="7" t="n">
        <f aca="false">COUNTIFS('Duel Log'!AD$2:AD$5455,$A1458,'Duel Log'!AA$2:AA$5455,"Loss")</f>
        <v>0</v>
      </c>
      <c r="F1458" s="7" t="n">
        <f aca="false">COUNTIFS('Duel Log'!AD$2:AD$5455,$A1458,'Duel Log'!AA$2:AA$5455,"Draw")</f>
        <v>0</v>
      </c>
      <c r="G1458" s="13" t="n">
        <f aca="false">IFERROR(D1458/C1458,"")</f>
        <v>1</v>
      </c>
    </row>
    <row r="1459" customFormat="false" ht="15" hidden="false" customHeight="true" outlineLevel="0" collapsed="false">
      <c r="A1459" s="7" t="s">
        <v>1909</v>
      </c>
      <c r="B1459" s="7" t="s">
        <v>1432</v>
      </c>
      <c r="C1459" s="7" t="n">
        <f aca="false">COUNTIF('Duel Log'!AD$2:AD$5455,$A1459)</f>
        <v>1</v>
      </c>
      <c r="D1459" s="7" t="n">
        <f aca="false">COUNTIFS('Duel Log'!AD$2:AD$5455,$A1459,'Duel Log'!AA$2:AA$5455,"Win")</f>
        <v>1</v>
      </c>
      <c r="E1459" s="7" t="n">
        <f aca="false">COUNTIFS('Duel Log'!AD$2:AD$5455,$A1459,'Duel Log'!AA$2:AA$5455,"Loss")</f>
        <v>0</v>
      </c>
      <c r="F1459" s="7" t="n">
        <f aca="false">COUNTIFS('Duel Log'!AD$2:AD$5455,$A1459,'Duel Log'!AA$2:AA$5455,"Draw")</f>
        <v>0</v>
      </c>
      <c r="G1459" s="13" t="n">
        <f aca="false">IFERROR(D1459/C1459,"")</f>
        <v>1</v>
      </c>
    </row>
    <row r="1460" customFormat="false" ht="15" hidden="false" customHeight="true" outlineLevel="0" collapsed="false">
      <c r="A1460" s="7" t="s">
        <v>4810</v>
      </c>
      <c r="B1460" s="7" t="s">
        <v>2158</v>
      </c>
      <c r="C1460" s="7" t="n">
        <f aca="false">COUNTIF('Duel Log'!AD$2:AD$5455,$A1460)</f>
        <v>1</v>
      </c>
      <c r="D1460" s="7" t="n">
        <f aca="false">COUNTIFS('Duel Log'!AD$2:AD$5455,$A1460,'Duel Log'!AA$2:AA$5455,"Win")</f>
        <v>1</v>
      </c>
      <c r="E1460" s="7" t="n">
        <f aca="false">COUNTIFS('Duel Log'!AD$2:AD$5455,$A1460,'Duel Log'!AA$2:AA$5455,"Loss")</f>
        <v>0</v>
      </c>
      <c r="F1460" s="7" t="n">
        <f aca="false">COUNTIFS('Duel Log'!AD$2:AD$5455,$A1460,'Duel Log'!AA$2:AA$5455,"Draw")</f>
        <v>0</v>
      </c>
      <c r="G1460" s="13" t="n">
        <f aca="false">IFERROR(D1460/C1460,"")</f>
        <v>1</v>
      </c>
    </row>
    <row r="1461" customFormat="false" ht="15" hidden="false" customHeight="true" outlineLevel="0" collapsed="false">
      <c r="A1461" s="7" t="s">
        <v>4712</v>
      </c>
      <c r="B1461" s="7" t="s">
        <v>547</v>
      </c>
      <c r="C1461" s="7" t="n">
        <f aca="false">COUNTIF('Duel Log'!AD$2:AD$5455,$A1461)</f>
        <v>1</v>
      </c>
      <c r="D1461" s="7" t="n">
        <f aca="false">COUNTIFS('Duel Log'!AD$2:AD$5455,$A1461,'Duel Log'!AA$2:AA$5455,"Win")</f>
        <v>0</v>
      </c>
      <c r="E1461" s="7" t="n">
        <f aca="false">COUNTIFS('Duel Log'!AD$2:AD$5455,$A1461,'Duel Log'!AA$2:AA$5455,"Loss")</f>
        <v>1</v>
      </c>
      <c r="F1461" s="7" t="n">
        <f aca="false">COUNTIFS('Duel Log'!AD$2:AD$5455,$A1461,'Duel Log'!AA$2:AA$5455,"Draw")</f>
        <v>0</v>
      </c>
      <c r="G1461" s="13" t="n">
        <f aca="false">IFERROR(D1461/C1461,"")</f>
        <v>0</v>
      </c>
    </row>
    <row r="1462" customFormat="false" ht="15" hidden="false" customHeight="true" outlineLevel="0" collapsed="false">
      <c r="A1462" s="7" t="s">
        <v>2597</v>
      </c>
      <c r="B1462" s="7" t="s">
        <v>573</v>
      </c>
      <c r="C1462" s="7" t="n">
        <f aca="false">COUNTIF('Duel Log'!AD$2:AD$5455,$A1462)</f>
        <v>1</v>
      </c>
      <c r="D1462" s="7" t="n">
        <f aca="false">COUNTIFS('Duel Log'!AD$2:AD$5455,$A1462,'Duel Log'!AA$2:AA$5455,"Win")</f>
        <v>0</v>
      </c>
      <c r="E1462" s="7" t="n">
        <f aca="false">COUNTIFS('Duel Log'!AD$2:AD$5455,$A1462,'Duel Log'!AA$2:AA$5455,"Loss")</f>
        <v>1</v>
      </c>
      <c r="F1462" s="7" t="n">
        <f aca="false">COUNTIFS('Duel Log'!AD$2:AD$5455,$A1462,'Duel Log'!AA$2:AA$5455,"Draw")</f>
        <v>0</v>
      </c>
      <c r="G1462" s="13" t="n">
        <f aca="false">IFERROR(D1462/C1462,"")</f>
        <v>0</v>
      </c>
    </row>
    <row r="1463" customFormat="false" ht="15" hidden="false" customHeight="true" outlineLevel="0" collapsed="false">
      <c r="A1463" s="7" t="s">
        <v>3787</v>
      </c>
      <c r="B1463" s="7" t="s">
        <v>15762</v>
      </c>
      <c r="C1463" s="7" t="n">
        <f aca="false">COUNTIF('Duel Log'!AD$2:AD$5455,$A1463)</f>
        <v>3</v>
      </c>
      <c r="D1463" s="7" t="n">
        <f aca="false">COUNTIFS('Duel Log'!AD$2:AD$5455,$A1463,'Duel Log'!AA$2:AA$5455,"Win")</f>
        <v>1</v>
      </c>
      <c r="E1463" s="7" t="n">
        <f aca="false">COUNTIFS('Duel Log'!AD$2:AD$5455,$A1463,'Duel Log'!AA$2:AA$5455,"Loss")</f>
        <v>2</v>
      </c>
      <c r="F1463" s="7" t="n">
        <f aca="false">COUNTIFS('Duel Log'!AD$2:AD$5455,$A1463,'Duel Log'!AA$2:AA$5455,"Draw")</f>
        <v>0</v>
      </c>
      <c r="G1463" s="13" t="n">
        <f aca="false">IFERROR(D1463/C1463,"")</f>
        <v>0.333333333333333</v>
      </c>
    </row>
    <row r="1464" customFormat="false" ht="15" hidden="false" customHeight="true" outlineLevel="0" collapsed="false">
      <c r="A1464" s="7" t="s">
        <v>5010</v>
      </c>
      <c r="B1464" s="8" t="s">
        <v>558</v>
      </c>
      <c r="C1464" s="7" t="n">
        <f aca="false">COUNTIF('Duel Log'!AD$2:AD$5455,$A1464)</f>
        <v>1</v>
      </c>
      <c r="D1464" s="7" t="n">
        <f aca="false">COUNTIFS('Duel Log'!AD$2:AD$5455,$A1464,'Duel Log'!AA$2:AA$5455,"Win")</f>
        <v>1</v>
      </c>
      <c r="E1464" s="7" t="n">
        <f aca="false">COUNTIFS('Duel Log'!AD$2:AD$5455,$A1464,'Duel Log'!AA$2:AA$5455,"Loss")</f>
        <v>0</v>
      </c>
      <c r="F1464" s="7" t="n">
        <f aca="false">COUNTIFS('Duel Log'!AD$2:AD$5455,$A1464,'Duel Log'!AA$2:AA$5455,"Draw")</f>
        <v>0</v>
      </c>
      <c r="G1464" s="13" t="n">
        <f aca="false">IFERROR(D1464/C1464,"")</f>
        <v>1</v>
      </c>
    </row>
    <row r="1465" customFormat="false" ht="15" hidden="false" customHeight="true" outlineLevel="0" collapsed="false">
      <c r="A1465" s="7" t="s">
        <v>3181</v>
      </c>
      <c r="B1465" s="8" t="s">
        <v>1192</v>
      </c>
      <c r="C1465" s="7" t="n">
        <f aca="false">COUNTIF('Duel Log'!AD$2:AD$5455,$A1465)</f>
        <v>1</v>
      </c>
      <c r="D1465" s="7" t="n">
        <f aca="false">COUNTIFS('Duel Log'!AD$2:AD$5455,$A1465,'Duel Log'!AA$2:AA$5455,"Win")</f>
        <v>0</v>
      </c>
      <c r="E1465" s="7" t="n">
        <f aca="false">COUNTIFS('Duel Log'!AD$2:AD$5455,$A1465,'Duel Log'!AA$2:AA$5455,"Loss")</f>
        <v>1</v>
      </c>
      <c r="F1465" s="7" t="n">
        <f aca="false">COUNTIFS('Duel Log'!AD$2:AD$5455,$A1465,'Duel Log'!AA$2:AA$5455,"Draw")</f>
        <v>0</v>
      </c>
      <c r="G1465" s="13" t="n">
        <f aca="false">IFERROR(D1465/C1465,"")</f>
        <v>0</v>
      </c>
    </row>
    <row r="1466" customFormat="false" ht="15" hidden="false" customHeight="true" outlineLevel="0" collapsed="false">
      <c r="A1466" s="7" t="s">
        <v>697</v>
      </c>
      <c r="B1466" s="7" t="s">
        <v>611</v>
      </c>
      <c r="C1466" s="7" t="n">
        <f aca="false">COUNTIF('Duel Log'!AD$2:AD$5455,$A1466)</f>
        <v>1</v>
      </c>
      <c r="D1466" s="7" t="n">
        <f aca="false">COUNTIFS('Duel Log'!AD$2:AD$5455,$A1466,'Duel Log'!AA$2:AA$5455,"Win")</f>
        <v>1</v>
      </c>
      <c r="E1466" s="7" t="n">
        <f aca="false">COUNTIFS('Duel Log'!AD$2:AD$5455,$A1466,'Duel Log'!AA$2:AA$5455,"Loss")</f>
        <v>0</v>
      </c>
      <c r="F1466" s="7" t="n">
        <f aca="false">COUNTIFS('Duel Log'!AD$2:AD$5455,$A1466,'Duel Log'!AA$2:AA$5455,"Draw")</f>
        <v>0</v>
      </c>
      <c r="G1466" s="13" t="n">
        <f aca="false">IFERROR(D1466/C1466,"")</f>
        <v>1</v>
      </c>
    </row>
    <row r="1467" customFormat="false" ht="15" hidden="false" customHeight="true" outlineLevel="0" collapsed="false">
      <c r="A1467" s="7" t="s">
        <v>8214</v>
      </c>
      <c r="B1467" s="8" t="s">
        <v>264</v>
      </c>
      <c r="C1467" s="7" t="n">
        <f aca="false">COUNTIF('Duel Log'!AD$2:AD$5455,$A1467)</f>
        <v>1</v>
      </c>
      <c r="D1467" s="7" t="n">
        <f aca="false">COUNTIFS('Duel Log'!AD$2:AD$5455,$A1467,'Duel Log'!AA$2:AA$5455,"Win")</f>
        <v>1</v>
      </c>
      <c r="E1467" s="7" t="n">
        <f aca="false">COUNTIFS('Duel Log'!AD$2:AD$5455,$A1467,'Duel Log'!AA$2:AA$5455,"Loss")</f>
        <v>0</v>
      </c>
      <c r="F1467" s="7" t="n">
        <f aca="false">COUNTIFS('Duel Log'!AD$2:AD$5455,$A1467,'Duel Log'!AA$2:AA$5455,"Draw")</f>
        <v>0</v>
      </c>
      <c r="G1467" s="13" t="n">
        <f aca="false">IFERROR(D1467/C1467,"")</f>
        <v>1</v>
      </c>
    </row>
    <row r="1468" customFormat="false" ht="15" hidden="false" customHeight="true" outlineLevel="0" collapsed="false">
      <c r="A1468" s="7" t="s">
        <v>335</v>
      </c>
      <c r="B1468" s="7" t="s">
        <v>331</v>
      </c>
      <c r="C1468" s="7" t="n">
        <f aca="false">COUNTIF('Duel Log'!AD$2:AD$5455,$A1468)</f>
        <v>2</v>
      </c>
      <c r="D1468" s="7" t="n">
        <f aca="false">COUNTIFS('Duel Log'!AD$2:AD$5455,$A1468,'Duel Log'!AA$2:AA$5455,"Win")</f>
        <v>1</v>
      </c>
      <c r="E1468" s="7" t="n">
        <f aca="false">COUNTIFS('Duel Log'!AD$2:AD$5455,$A1468,'Duel Log'!AA$2:AA$5455,"Loss")</f>
        <v>1</v>
      </c>
      <c r="F1468" s="7" t="n">
        <f aca="false">COUNTIFS('Duel Log'!AD$2:AD$5455,$A1468,'Duel Log'!AA$2:AA$5455,"Draw")</f>
        <v>0</v>
      </c>
      <c r="G1468" s="13" t="n">
        <f aca="false">IFERROR(D1468/C1468,"")</f>
        <v>0.5</v>
      </c>
    </row>
    <row r="1469" customFormat="false" ht="15" hidden="false" customHeight="true" outlineLevel="0" collapsed="false">
      <c r="A1469" s="7" t="s">
        <v>9285</v>
      </c>
      <c r="B1469" s="8" t="s">
        <v>1192</v>
      </c>
      <c r="C1469" s="7" t="n">
        <f aca="false">COUNTIF('Duel Log'!AD$2:AD$5455,$A1469)</f>
        <v>1</v>
      </c>
      <c r="D1469" s="7" t="n">
        <f aca="false">COUNTIFS('Duel Log'!AD$2:AD$5455,$A1469,'Duel Log'!AA$2:AA$5455,"Win")</f>
        <v>1</v>
      </c>
      <c r="E1469" s="7" t="n">
        <f aca="false">COUNTIFS('Duel Log'!AD$2:AD$5455,$A1469,'Duel Log'!AA$2:AA$5455,"Loss")</f>
        <v>0</v>
      </c>
      <c r="F1469" s="7" t="n">
        <f aca="false">COUNTIFS('Duel Log'!AD$2:AD$5455,$A1469,'Duel Log'!AA$2:AA$5455,"Draw")</f>
        <v>0</v>
      </c>
      <c r="G1469" s="13" t="n">
        <f aca="false">IFERROR(D1469/C1469,"")</f>
        <v>1</v>
      </c>
    </row>
    <row r="1470" customFormat="false" ht="15" hidden="false" customHeight="true" outlineLevel="0" collapsed="false">
      <c r="A1470" s="7" t="s">
        <v>4207</v>
      </c>
      <c r="B1470" s="7" t="s">
        <v>1201</v>
      </c>
      <c r="C1470" s="7" t="n">
        <f aca="false">COUNTIF('Duel Log'!AD$2:AD$5455,$A1470)</f>
        <v>1</v>
      </c>
      <c r="D1470" s="7" t="n">
        <f aca="false">COUNTIFS('Duel Log'!AD$2:AD$5455,$A1470,'Duel Log'!AA$2:AA$5455,"Win")</f>
        <v>1</v>
      </c>
      <c r="E1470" s="7" t="n">
        <f aca="false">COUNTIFS('Duel Log'!AD$2:AD$5455,$A1470,'Duel Log'!AA$2:AA$5455,"Loss")</f>
        <v>0</v>
      </c>
      <c r="F1470" s="7" t="n">
        <f aca="false">COUNTIFS('Duel Log'!AD$2:AD$5455,$A1470,'Duel Log'!AA$2:AA$5455,"Draw")</f>
        <v>0</v>
      </c>
      <c r="G1470" s="13" t="n">
        <f aca="false">IFERROR(D1470/C1470,"")</f>
        <v>1</v>
      </c>
    </row>
    <row r="1471" customFormat="false" ht="15" hidden="false" customHeight="true" outlineLevel="0" collapsed="false">
      <c r="A1471" s="7" t="s">
        <v>8963</v>
      </c>
      <c r="B1471" s="8" t="s">
        <v>2526</v>
      </c>
      <c r="C1471" s="7" t="n">
        <f aca="false">COUNTIF('Duel Log'!AD$2:AD$5455,$A1471)</f>
        <v>1</v>
      </c>
      <c r="D1471" s="7" t="n">
        <f aca="false">COUNTIFS('Duel Log'!AD$2:AD$5455,$A1471,'Duel Log'!AA$2:AA$5455,"Win")</f>
        <v>1</v>
      </c>
      <c r="E1471" s="7" t="n">
        <f aca="false">COUNTIFS('Duel Log'!AD$2:AD$5455,$A1471,'Duel Log'!AA$2:AA$5455,"Loss")</f>
        <v>0</v>
      </c>
      <c r="F1471" s="7" t="n">
        <f aca="false">COUNTIFS('Duel Log'!AD$2:AD$5455,$A1471,'Duel Log'!AA$2:AA$5455,"Draw")</f>
        <v>0</v>
      </c>
      <c r="G1471" s="13" t="n">
        <f aca="false">IFERROR(D1471/C1471,"")</f>
        <v>1</v>
      </c>
    </row>
    <row r="1472" customFormat="false" ht="15" hidden="false" customHeight="true" outlineLevel="0" collapsed="false">
      <c r="A1472" s="7" t="s">
        <v>9045</v>
      </c>
      <c r="B1472" s="8" t="s">
        <v>7619</v>
      </c>
      <c r="C1472" s="7" t="n">
        <f aca="false">COUNTIF('Duel Log'!AD$2:AD$5455,$A1472)</f>
        <v>1</v>
      </c>
      <c r="D1472" s="7" t="n">
        <f aca="false">COUNTIFS('Duel Log'!AD$2:AD$5455,$A1472,'Duel Log'!AA$2:AA$5455,"Win")</f>
        <v>0</v>
      </c>
      <c r="E1472" s="7" t="n">
        <f aca="false">COUNTIFS('Duel Log'!AD$2:AD$5455,$A1472,'Duel Log'!AA$2:AA$5455,"Loss")</f>
        <v>1</v>
      </c>
      <c r="F1472" s="7" t="n">
        <f aca="false">COUNTIFS('Duel Log'!AD$2:AD$5455,$A1472,'Duel Log'!AA$2:AA$5455,"Draw")</f>
        <v>0</v>
      </c>
      <c r="G1472" s="13" t="n">
        <f aca="false">IFERROR(D1472/C1472,"")</f>
        <v>0</v>
      </c>
    </row>
    <row r="1473" customFormat="false" ht="15" hidden="false" customHeight="true" outlineLevel="0" collapsed="false">
      <c r="A1473" s="7" t="s">
        <v>3066</v>
      </c>
      <c r="B1473" s="7" t="s">
        <v>373</v>
      </c>
      <c r="C1473" s="7" t="n">
        <f aca="false">COUNTIF('Duel Log'!AD$2:AD$5455,$A1473)</f>
        <v>1</v>
      </c>
      <c r="D1473" s="7" t="n">
        <f aca="false">COUNTIFS('Duel Log'!AD$2:AD$5455,$A1473,'Duel Log'!AA$2:AA$5455,"Win")</f>
        <v>0</v>
      </c>
      <c r="E1473" s="7" t="n">
        <f aca="false">COUNTIFS('Duel Log'!AD$2:AD$5455,$A1473,'Duel Log'!AA$2:AA$5455,"Loss")</f>
        <v>1</v>
      </c>
      <c r="F1473" s="7" t="n">
        <f aca="false">COUNTIFS('Duel Log'!AD$2:AD$5455,$A1473,'Duel Log'!AA$2:AA$5455,"Draw")</f>
        <v>0</v>
      </c>
      <c r="G1473" s="13" t="n">
        <f aca="false">IFERROR(D1473/C1473,"")</f>
        <v>0</v>
      </c>
    </row>
    <row r="1474" customFormat="false" ht="15" hidden="false" customHeight="true" outlineLevel="0" collapsed="false">
      <c r="A1474" s="7" t="s">
        <v>1354</v>
      </c>
      <c r="B1474" s="7" t="s">
        <v>1283</v>
      </c>
      <c r="C1474" s="7" t="n">
        <f aca="false">COUNTIF('Duel Log'!AD$2:AD$5455,$A1474)</f>
        <v>1</v>
      </c>
      <c r="D1474" s="7" t="n">
        <f aca="false">COUNTIFS('Duel Log'!AD$2:AD$5455,$A1474,'Duel Log'!AA$2:AA$5455,"Win")</f>
        <v>0</v>
      </c>
      <c r="E1474" s="7" t="n">
        <f aca="false">COUNTIFS('Duel Log'!AD$2:AD$5455,$A1474,'Duel Log'!AA$2:AA$5455,"Loss")</f>
        <v>1</v>
      </c>
      <c r="F1474" s="7" t="n">
        <f aca="false">COUNTIFS('Duel Log'!AD$2:AD$5455,$A1474,'Duel Log'!AA$2:AA$5455,"Draw")</f>
        <v>0</v>
      </c>
      <c r="G1474" s="13" t="n">
        <f aca="false">IFERROR(D1474/C1474,"")</f>
        <v>0</v>
      </c>
    </row>
    <row r="1475" customFormat="false" ht="15" hidden="false" customHeight="true" outlineLevel="0" collapsed="false">
      <c r="A1475" s="7" t="s">
        <v>2377</v>
      </c>
      <c r="B1475" s="7" t="s">
        <v>15763</v>
      </c>
      <c r="C1475" s="7" t="n">
        <f aca="false">COUNTIF('Duel Log'!AD$2:AD$5455,$A1475)</f>
        <v>4</v>
      </c>
      <c r="D1475" s="7" t="n">
        <f aca="false">COUNTIFS('Duel Log'!AD$2:AD$5455,$A1475,'Duel Log'!AA$2:AA$5455,"Win")</f>
        <v>2</v>
      </c>
      <c r="E1475" s="7" t="n">
        <f aca="false">COUNTIFS('Duel Log'!AD$2:AD$5455,$A1475,'Duel Log'!AA$2:AA$5455,"Loss")</f>
        <v>2</v>
      </c>
      <c r="F1475" s="7" t="n">
        <f aca="false">COUNTIFS('Duel Log'!AD$2:AD$5455,$A1475,'Duel Log'!AA$2:AA$5455,"Draw")</f>
        <v>0</v>
      </c>
      <c r="G1475" s="13" t="n">
        <f aca="false">IFERROR(D1475/C1475,"")</f>
        <v>0.5</v>
      </c>
    </row>
    <row r="1476" customFormat="false" ht="15" hidden="false" customHeight="true" outlineLevel="0" collapsed="false">
      <c r="A1476" s="7" t="s">
        <v>4205</v>
      </c>
      <c r="B1476" s="7" t="s">
        <v>1010</v>
      </c>
      <c r="C1476" s="7" t="n">
        <f aca="false">COUNTIF('Duel Log'!AD$2:AD$5455,$A1476)</f>
        <v>1</v>
      </c>
      <c r="D1476" s="7" t="n">
        <f aca="false">COUNTIFS('Duel Log'!AD$2:AD$5455,$A1476,'Duel Log'!AA$2:AA$5455,"Win")</f>
        <v>0</v>
      </c>
      <c r="E1476" s="7" t="n">
        <f aca="false">COUNTIFS('Duel Log'!AD$2:AD$5455,$A1476,'Duel Log'!AA$2:AA$5455,"Loss")</f>
        <v>1</v>
      </c>
      <c r="F1476" s="7" t="n">
        <f aca="false">COUNTIFS('Duel Log'!AD$2:AD$5455,$A1476,'Duel Log'!AA$2:AA$5455,"Draw")</f>
        <v>0</v>
      </c>
      <c r="G1476" s="13" t="n">
        <f aca="false">IFERROR(D1476/C1476,"")</f>
        <v>0</v>
      </c>
    </row>
    <row r="1477" customFormat="false" ht="15" hidden="false" customHeight="true" outlineLevel="0" collapsed="false">
      <c r="A1477" s="7" t="s">
        <v>3793</v>
      </c>
      <c r="B1477" s="7" t="s">
        <v>523</v>
      </c>
      <c r="C1477" s="7" t="n">
        <f aca="false">COUNTIF('Duel Log'!AD$2:AD$5455,$A1477)</f>
        <v>1</v>
      </c>
      <c r="D1477" s="7" t="n">
        <f aca="false">COUNTIFS('Duel Log'!AD$2:AD$5455,$A1477,'Duel Log'!AA$2:AA$5455,"Win")</f>
        <v>1</v>
      </c>
      <c r="E1477" s="7" t="n">
        <f aca="false">COUNTIFS('Duel Log'!AD$2:AD$5455,$A1477,'Duel Log'!AA$2:AA$5455,"Loss")</f>
        <v>0</v>
      </c>
      <c r="F1477" s="7" t="n">
        <f aca="false">COUNTIFS('Duel Log'!AD$2:AD$5455,$A1477,'Duel Log'!AA$2:AA$5455,"Draw")</f>
        <v>0</v>
      </c>
      <c r="G1477" s="13" t="n">
        <f aca="false">IFERROR(D1477/C1477,"")</f>
        <v>1</v>
      </c>
    </row>
    <row r="1478" customFormat="false" ht="15" hidden="false" customHeight="true" outlineLevel="0" collapsed="false">
      <c r="A1478" s="7" t="s">
        <v>1217</v>
      </c>
      <c r="B1478" s="7" t="s">
        <v>15764</v>
      </c>
      <c r="C1478" s="7" t="n">
        <f aca="false">COUNTIF('Duel Log'!AD$2:AD$5455,$A1478)</f>
        <v>3</v>
      </c>
      <c r="D1478" s="7" t="n">
        <f aca="false">COUNTIFS('Duel Log'!AD$2:AD$5455,$A1478,'Duel Log'!AA$2:AA$5455,"Win")</f>
        <v>3</v>
      </c>
      <c r="E1478" s="7" t="n">
        <f aca="false">COUNTIFS('Duel Log'!AD$2:AD$5455,$A1478,'Duel Log'!AA$2:AA$5455,"Loss")</f>
        <v>0</v>
      </c>
      <c r="F1478" s="7" t="n">
        <f aca="false">COUNTIFS('Duel Log'!AD$2:AD$5455,$A1478,'Duel Log'!AA$2:AA$5455,"Draw")</f>
        <v>0</v>
      </c>
      <c r="G1478" s="13" t="n">
        <f aca="false">IFERROR(D1478/C1478,"")</f>
        <v>1</v>
      </c>
    </row>
    <row r="1479" customFormat="false" ht="15" hidden="false" customHeight="true" outlineLevel="0" collapsed="false">
      <c r="A1479" s="7" t="s">
        <v>6191</v>
      </c>
      <c r="B1479" s="7" t="s">
        <v>3676</v>
      </c>
      <c r="C1479" s="7" t="n">
        <f aca="false">COUNTIF('Duel Log'!AD$2:AD$5455,$A1479)</f>
        <v>1</v>
      </c>
      <c r="D1479" s="7" t="n">
        <f aca="false">COUNTIFS('Duel Log'!AD$2:AD$5455,$A1479,'Duel Log'!AA$2:AA$5455,"Win")</f>
        <v>1</v>
      </c>
      <c r="E1479" s="7" t="n">
        <f aca="false">COUNTIFS('Duel Log'!AD$2:AD$5455,$A1479,'Duel Log'!AA$2:AA$5455,"Loss")</f>
        <v>0</v>
      </c>
      <c r="F1479" s="7" t="n">
        <f aca="false">COUNTIFS('Duel Log'!AD$2:AD$5455,$A1479,'Duel Log'!AA$2:AA$5455,"Draw")</f>
        <v>0</v>
      </c>
      <c r="G1479" s="13" t="n">
        <f aca="false">IFERROR(D1479/C1479,"")</f>
        <v>1</v>
      </c>
    </row>
    <row r="1480" customFormat="false" ht="15" hidden="false" customHeight="true" outlineLevel="0" collapsed="false">
      <c r="A1480" s="7" t="s">
        <v>1494</v>
      </c>
      <c r="B1480" s="8" t="s">
        <v>1486</v>
      </c>
      <c r="C1480" s="7" t="n">
        <f aca="false">COUNTIF('Duel Log'!AD$2:AD$5455,$A1480)</f>
        <v>1</v>
      </c>
      <c r="D1480" s="7" t="n">
        <f aca="false">COUNTIFS('Duel Log'!AD$2:AD$5455,$A1480,'Duel Log'!AA$2:AA$5455,"Win")</f>
        <v>0</v>
      </c>
      <c r="E1480" s="7" t="n">
        <f aca="false">COUNTIFS('Duel Log'!AD$2:AD$5455,$A1480,'Duel Log'!AA$2:AA$5455,"Loss")</f>
        <v>1</v>
      </c>
      <c r="F1480" s="7" t="n">
        <f aca="false">COUNTIFS('Duel Log'!AD$2:AD$5455,$A1480,'Duel Log'!AA$2:AA$5455,"Draw")</f>
        <v>0</v>
      </c>
      <c r="G1480" s="13" t="n">
        <f aca="false">IFERROR(D1480/C1480,"")</f>
        <v>0</v>
      </c>
    </row>
    <row r="1481" customFormat="false" ht="15" hidden="false" customHeight="true" outlineLevel="0" collapsed="false">
      <c r="A1481" s="7" t="s">
        <v>3800</v>
      </c>
      <c r="B1481" s="7" t="s">
        <v>523</v>
      </c>
      <c r="C1481" s="7" t="n">
        <f aca="false">COUNTIF('Duel Log'!AD$2:AD$5455,$A1481)</f>
        <v>1</v>
      </c>
      <c r="D1481" s="7" t="n">
        <f aca="false">COUNTIFS('Duel Log'!AD$2:AD$5455,$A1481,'Duel Log'!AA$2:AA$5455,"Win")</f>
        <v>0</v>
      </c>
      <c r="E1481" s="7" t="n">
        <f aca="false">COUNTIFS('Duel Log'!AD$2:AD$5455,$A1481,'Duel Log'!AA$2:AA$5455,"Loss")</f>
        <v>1</v>
      </c>
      <c r="F1481" s="7" t="n">
        <f aca="false">COUNTIFS('Duel Log'!AD$2:AD$5455,$A1481,'Duel Log'!AA$2:AA$5455,"Draw")</f>
        <v>0</v>
      </c>
      <c r="G1481" s="13" t="n">
        <f aca="false">IFERROR(D1481/C1481,"")</f>
        <v>0</v>
      </c>
    </row>
    <row r="1482" customFormat="false" ht="15" hidden="false" customHeight="true" outlineLevel="0" collapsed="false">
      <c r="A1482" s="7" t="s">
        <v>1455</v>
      </c>
      <c r="B1482" s="7" t="s">
        <v>741</v>
      </c>
      <c r="C1482" s="7" t="n">
        <f aca="false">COUNTIF('Duel Log'!AD$2:AD$5455,$A1482)</f>
        <v>1</v>
      </c>
      <c r="D1482" s="7" t="n">
        <f aca="false">COUNTIFS('Duel Log'!AD$2:AD$5455,$A1482,'Duel Log'!AA$2:AA$5455,"Win")</f>
        <v>1</v>
      </c>
      <c r="E1482" s="7" t="n">
        <f aca="false">COUNTIFS('Duel Log'!AD$2:AD$5455,$A1482,'Duel Log'!AA$2:AA$5455,"Loss")</f>
        <v>0</v>
      </c>
      <c r="F1482" s="7" t="n">
        <f aca="false">COUNTIFS('Duel Log'!AD$2:AD$5455,$A1482,'Duel Log'!AA$2:AA$5455,"Draw")</f>
        <v>0</v>
      </c>
      <c r="G1482" s="13" t="n">
        <f aca="false">IFERROR(D1482/C1482,"")</f>
        <v>1</v>
      </c>
    </row>
    <row r="1483" customFormat="false" ht="15" hidden="false" customHeight="true" outlineLevel="0" collapsed="false">
      <c r="A1483" s="7" t="s">
        <v>1844</v>
      </c>
      <c r="B1483" s="7" t="s">
        <v>1432</v>
      </c>
      <c r="C1483" s="7" t="n">
        <f aca="false">COUNTIF('Duel Log'!AD$2:AD$5455,$A1483)</f>
        <v>1</v>
      </c>
      <c r="D1483" s="7" t="n">
        <f aca="false">COUNTIFS('Duel Log'!AD$2:AD$5455,$A1483,'Duel Log'!AA$2:AA$5455,"Win")</f>
        <v>1</v>
      </c>
      <c r="E1483" s="7" t="n">
        <f aca="false">COUNTIFS('Duel Log'!AD$2:AD$5455,$A1483,'Duel Log'!AA$2:AA$5455,"Loss")</f>
        <v>0</v>
      </c>
      <c r="F1483" s="7" t="n">
        <f aca="false">COUNTIFS('Duel Log'!AD$2:AD$5455,$A1483,'Duel Log'!AA$2:AA$5455,"Draw")</f>
        <v>0</v>
      </c>
      <c r="G1483" s="13" t="n">
        <f aca="false">IFERROR(D1483/C1483,"")</f>
        <v>1</v>
      </c>
    </row>
    <row r="1484" customFormat="false" ht="15" hidden="false" customHeight="true" outlineLevel="0" collapsed="false">
      <c r="A1484" s="7" t="s">
        <v>5463</v>
      </c>
      <c r="B1484" s="7" t="s">
        <v>373</v>
      </c>
      <c r="C1484" s="7" t="n">
        <f aca="false">COUNTIF('Duel Log'!AD$2:AD$5455,$A1484)</f>
        <v>1</v>
      </c>
      <c r="D1484" s="7" t="n">
        <f aca="false">COUNTIFS('Duel Log'!AD$2:AD$5455,$A1484,'Duel Log'!AA$2:AA$5455,"Win")</f>
        <v>1</v>
      </c>
      <c r="E1484" s="7" t="n">
        <f aca="false">COUNTIFS('Duel Log'!AD$2:AD$5455,$A1484,'Duel Log'!AA$2:AA$5455,"Loss")</f>
        <v>0</v>
      </c>
      <c r="F1484" s="7" t="n">
        <f aca="false">COUNTIFS('Duel Log'!AD$2:AD$5455,$A1484,'Duel Log'!AA$2:AA$5455,"Draw")</f>
        <v>0</v>
      </c>
      <c r="G1484" s="13" t="n">
        <f aca="false">IFERROR(D1484/C1484,"")</f>
        <v>1</v>
      </c>
    </row>
    <row r="1485" customFormat="false" ht="15" hidden="false" customHeight="true" outlineLevel="0" collapsed="false">
      <c r="A1485" s="7" t="s">
        <v>3420</v>
      </c>
      <c r="B1485" s="7" t="s">
        <v>1206</v>
      </c>
      <c r="C1485" s="7" t="n">
        <f aca="false">COUNTIF('Duel Log'!AD$2:AD$5455,$A1485)</f>
        <v>1</v>
      </c>
      <c r="D1485" s="7" t="n">
        <f aca="false">COUNTIFS('Duel Log'!AD$2:AD$5455,$A1485,'Duel Log'!AA$2:AA$5455,"Win")</f>
        <v>0</v>
      </c>
      <c r="E1485" s="7" t="n">
        <f aca="false">COUNTIFS('Duel Log'!AD$2:AD$5455,$A1485,'Duel Log'!AA$2:AA$5455,"Loss")</f>
        <v>1</v>
      </c>
      <c r="F1485" s="7" t="n">
        <f aca="false">COUNTIFS('Duel Log'!AD$2:AD$5455,$A1485,'Duel Log'!AA$2:AA$5455,"Draw")</f>
        <v>0</v>
      </c>
      <c r="G1485" s="13" t="n">
        <f aca="false">IFERROR(D1485/C1485,"")</f>
        <v>0</v>
      </c>
    </row>
    <row r="1486" customFormat="false" ht="15" hidden="false" customHeight="true" outlineLevel="0" collapsed="false">
      <c r="A1486" s="7" t="s">
        <v>4000</v>
      </c>
      <c r="B1486" s="7" t="s">
        <v>2904</v>
      </c>
      <c r="C1486" s="7" t="n">
        <f aca="false">COUNTIF('Duel Log'!AD$2:AD$5455,$A1486)</f>
        <v>1</v>
      </c>
      <c r="D1486" s="7" t="n">
        <f aca="false">COUNTIFS('Duel Log'!AD$2:AD$5455,$A1486,'Duel Log'!AA$2:AA$5455,"Win")</f>
        <v>1</v>
      </c>
      <c r="E1486" s="7" t="n">
        <f aca="false">COUNTIFS('Duel Log'!AD$2:AD$5455,$A1486,'Duel Log'!AA$2:AA$5455,"Loss")</f>
        <v>0</v>
      </c>
      <c r="F1486" s="7" t="n">
        <f aca="false">COUNTIFS('Duel Log'!AD$2:AD$5455,$A1486,'Duel Log'!AA$2:AA$5455,"Draw")</f>
        <v>0</v>
      </c>
      <c r="G1486" s="13" t="n">
        <f aca="false">IFERROR(D1486/C1486,"")</f>
        <v>1</v>
      </c>
    </row>
    <row r="1487" customFormat="false" ht="15" hidden="false" customHeight="true" outlineLevel="0" collapsed="false">
      <c r="A1487" s="7" t="s">
        <v>3971</v>
      </c>
      <c r="B1487" s="7" t="s">
        <v>15765</v>
      </c>
      <c r="C1487" s="7" t="n">
        <f aca="false">COUNTIF('Duel Log'!AD$2:AD$5455,$A1487)</f>
        <v>2</v>
      </c>
      <c r="D1487" s="7" t="n">
        <f aca="false">COUNTIFS('Duel Log'!AD$2:AD$5455,$A1487,'Duel Log'!AA$2:AA$5455,"Win")</f>
        <v>1</v>
      </c>
      <c r="E1487" s="7" t="n">
        <f aca="false">COUNTIFS('Duel Log'!AD$2:AD$5455,$A1487,'Duel Log'!AA$2:AA$5455,"Loss")</f>
        <v>1</v>
      </c>
      <c r="F1487" s="7" t="n">
        <f aca="false">COUNTIFS('Duel Log'!AD$2:AD$5455,$A1487,'Duel Log'!AA$2:AA$5455,"Draw")</f>
        <v>0</v>
      </c>
      <c r="G1487" s="13" t="n">
        <f aca="false">IFERROR(D1487/C1487,"")</f>
        <v>0.5</v>
      </c>
    </row>
    <row r="1488" customFormat="false" ht="15" hidden="false" customHeight="true" outlineLevel="0" collapsed="false">
      <c r="A1488" s="7" t="s">
        <v>460</v>
      </c>
      <c r="B1488" s="7" t="s">
        <v>147</v>
      </c>
      <c r="C1488" s="7" t="n">
        <f aca="false">COUNTIF('Duel Log'!AD$2:AD$5455,$A1488)</f>
        <v>1</v>
      </c>
      <c r="D1488" s="7" t="n">
        <f aca="false">COUNTIFS('Duel Log'!AD$2:AD$5455,$A1488,'Duel Log'!AA$2:AA$5455,"Win")</f>
        <v>0</v>
      </c>
      <c r="E1488" s="7" t="n">
        <f aca="false">COUNTIFS('Duel Log'!AD$2:AD$5455,$A1488,'Duel Log'!AA$2:AA$5455,"Loss")</f>
        <v>1</v>
      </c>
      <c r="F1488" s="7" t="n">
        <f aca="false">COUNTIFS('Duel Log'!AD$2:AD$5455,$A1488,'Duel Log'!AA$2:AA$5455,"Draw")</f>
        <v>0</v>
      </c>
      <c r="G1488" s="13" t="n">
        <f aca="false">IFERROR(D1488/C1488,"")</f>
        <v>0</v>
      </c>
    </row>
    <row r="1489" customFormat="false" ht="15" hidden="false" customHeight="true" outlineLevel="0" collapsed="false">
      <c r="A1489" s="7" t="s">
        <v>6088</v>
      </c>
      <c r="B1489" s="7" t="s">
        <v>6073</v>
      </c>
      <c r="C1489" s="7" t="n">
        <f aca="false">COUNTIF('Duel Log'!AD$2:AD$5455,$A1489)</f>
        <v>1</v>
      </c>
      <c r="D1489" s="7" t="n">
        <f aca="false">COUNTIFS('Duel Log'!AD$2:AD$5455,$A1489,'Duel Log'!AA$2:AA$5455,"Win")</f>
        <v>0</v>
      </c>
      <c r="E1489" s="7" t="n">
        <f aca="false">COUNTIFS('Duel Log'!AD$2:AD$5455,$A1489,'Duel Log'!AA$2:AA$5455,"Loss")</f>
        <v>1</v>
      </c>
      <c r="F1489" s="7" t="n">
        <f aca="false">COUNTIFS('Duel Log'!AD$2:AD$5455,$A1489,'Duel Log'!AA$2:AA$5455,"Draw")</f>
        <v>0</v>
      </c>
      <c r="G1489" s="13" t="n">
        <f aca="false">IFERROR(D1489/C1489,"")</f>
        <v>0</v>
      </c>
    </row>
    <row r="1490" customFormat="false" ht="15" hidden="false" customHeight="true" outlineLevel="0" collapsed="false">
      <c r="A1490" s="7" t="s">
        <v>1264</v>
      </c>
      <c r="B1490" s="7" t="s">
        <v>726</v>
      </c>
      <c r="C1490" s="7" t="n">
        <f aca="false">COUNTIF('Duel Log'!AD$2:AD$5455,$A1490)</f>
        <v>1</v>
      </c>
      <c r="D1490" s="7" t="n">
        <f aca="false">COUNTIFS('Duel Log'!AD$2:AD$5455,$A1490,'Duel Log'!AA$2:AA$5455,"Win")</f>
        <v>1</v>
      </c>
      <c r="E1490" s="7" t="n">
        <f aca="false">COUNTIFS('Duel Log'!AD$2:AD$5455,$A1490,'Duel Log'!AA$2:AA$5455,"Loss")</f>
        <v>0</v>
      </c>
      <c r="F1490" s="7" t="n">
        <f aca="false">COUNTIFS('Duel Log'!AD$2:AD$5455,$A1490,'Duel Log'!AA$2:AA$5455,"Draw")</f>
        <v>0</v>
      </c>
      <c r="G1490" s="13" t="n">
        <f aca="false">IFERROR(D1490/C1490,"")</f>
        <v>1</v>
      </c>
    </row>
    <row r="1491" customFormat="false" ht="15" hidden="false" customHeight="true" outlineLevel="0" collapsed="false">
      <c r="A1491" s="7" t="s">
        <v>7714</v>
      </c>
      <c r="B1491" s="8" t="s">
        <v>264</v>
      </c>
      <c r="C1491" s="7" t="n">
        <f aca="false">COUNTIF('Duel Log'!AD$2:AD$5455,$A1491)</f>
        <v>1</v>
      </c>
      <c r="D1491" s="7" t="n">
        <f aca="false">COUNTIFS('Duel Log'!AD$2:AD$5455,$A1491,'Duel Log'!AA$2:AA$5455,"Win")</f>
        <v>1</v>
      </c>
      <c r="E1491" s="7" t="n">
        <f aca="false">COUNTIFS('Duel Log'!AD$2:AD$5455,$A1491,'Duel Log'!AA$2:AA$5455,"Loss")</f>
        <v>0</v>
      </c>
      <c r="F1491" s="7" t="n">
        <f aca="false">COUNTIFS('Duel Log'!AD$2:AD$5455,$A1491,'Duel Log'!AA$2:AA$5455,"Draw")</f>
        <v>0</v>
      </c>
      <c r="G1491" s="13" t="n">
        <f aca="false">IFERROR(D1491/C1491,"")</f>
        <v>1</v>
      </c>
    </row>
    <row r="1492" customFormat="false" ht="15" hidden="false" customHeight="true" outlineLevel="0" collapsed="false">
      <c r="A1492" s="7" t="s">
        <v>2083</v>
      </c>
      <c r="B1492" s="7" t="s">
        <v>15766</v>
      </c>
      <c r="C1492" s="7" t="n">
        <f aca="false">COUNTIF('Duel Log'!AD$2:AD$5455,$A1492)</f>
        <v>7</v>
      </c>
      <c r="D1492" s="7" t="n">
        <f aca="false">COUNTIFS('Duel Log'!AD$2:AD$5455,$A1492,'Duel Log'!AA$2:AA$5455,"Win")</f>
        <v>4</v>
      </c>
      <c r="E1492" s="7" t="n">
        <f aca="false">COUNTIFS('Duel Log'!AD$2:AD$5455,$A1492,'Duel Log'!AA$2:AA$5455,"Loss")</f>
        <v>3</v>
      </c>
      <c r="F1492" s="7" t="n">
        <f aca="false">COUNTIFS('Duel Log'!AD$2:AD$5455,$A1492,'Duel Log'!AA$2:AA$5455,"Draw")</f>
        <v>0</v>
      </c>
      <c r="G1492" s="13" t="n">
        <f aca="false">IFERROR(D1492/C1492,"")</f>
        <v>0.571428571428571</v>
      </c>
    </row>
    <row r="1493" customFormat="false" ht="15" hidden="false" customHeight="true" outlineLevel="0" collapsed="false">
      <c r="A1493" s="7" t="s">
        <v>3450</v>
      </c>
      <c r="B1493" s="7" t="s">
        <v>15767</v>
      </c>
      <c r="C1493" s="7" t="n">
        <f aca="false">COUNTIF('Duel Log'!AD$2:AD$5455,$A1493)</f>
        <v>2</v>
      </c>
      <c r="D1493" s="7" t="n">
        <f aca="false">COUNTIFS('Duel Log'!AD$2:AD$5455,$A1493,'Duel Log'!AA$2:AA$5455,"Win")</f>
        <v>0</v>
      </c>
      <c r="E1493" s="7" t="n">
        <f aca="false">COUNTIFS('Duel Log'!AD$2:AD$5455,$A1493,'Duel Log'!AA$2:AA$5455,"Loss")</f>
        <v>2</v>
      </c>
      <c r="F1493" s="7" t="n">
        <f aca="false">COUNTIFS('Duel Log'!AD$2:AD$5455,$A1493,'Duel Log'!AA$2:AA$5455,"Draw")</f>
        <v>0</v>
      </c>
      <c r="G1493" s="13" t="n">
        <f aca="false">IFERROR(D1493/C1493,"")</f>
        <v>0</v>
      </c>
    </row>
    <row r="1494" customFormat="false" ht="15" hidden="false" customHeight="true" outlineLevel="0" collapsed="false">
      <c r="A1494" s="7" t="s">
        <v>6361</v>
      </c>
      <c r="B1494" s="7" t="s">
        <v>2001</v>
      </c>
      <c r="C1494" s="7" t="n">
        <f aca="false">COUNTIF('Duel Log'!AD$2:AD$5455,$A1494)</f>
        <v>1</v>
      </c>
      <c r="D1494" s="7" t="n">
        <f aca="false">COUNTIFS('Duel Log'!AD$2:AD$5455,$A1494,'Duel Log'!AA$2:AA$5455,"Win")</f>
        <v>0</v>
      </c>
      <c r="E1494" s="7" t="n">
        <f aca="false">COUNTIFS('Duel Log'!AD$2:AD$5455,$A1494,'Duel Log'!AA$2:AA$5455,"Loss")</f>
        <v>1</v>
      </c>
      <c r="F1494" s="7" t="n">
        <f aca="false">COUNTIFS('Duel Log'!AD$2:AD$5455,$A1494,'Duel Log'!AA$2:AA$5455,"Draw")</f>
        <v>0</v>
      </c>
      <c r="G1494" s="13" t="n">
        <f aca="false">IFERROR(D1494/C1494,"")</f>
        <v>0</v>
      </c>
    </row>
    <row r="1495" customFormat="false" ht="15" hidden="false" customHeight="true" outlineLevel="0" collapsed="false">
      <c r="A1495" s="7" t="s">
        <v>1929</v>
      </c>
      <c r="B1495" s="7" t="s">
        <v>1432</v>
      </c>
      <c r="C1495" s="7" t="n">
        <f aca="false">COUNTIF('Duel Log'!AD$2:AD$5455,$A1495)</f>
        <v>1</v>
      </c>
      <c r="D1495" s="7" t="n">
        <f aca="false">COUNTIFS('Duel Log'!AD$2:AD$5455,$A1495,'Duel Log'!AA$2:AA$5455,"Win")</f>
        <v>0</v>
      </c>
      <c r="E1495" s="7" t="n">
        <f aca="false">COUNTIFS('Duel Log'!AD$2:AD$5455,$A1495,'Duel Log'!AA$2:AA$5455,"Loss")</f>
        <v>1</v>
      </c>
      <c r="F1495" s="7" t="n">
        <f aca="false">COUNTIFS('Duel Log'!AD$2:AD$5455,$A1495,'Duel Log'!AA$2:AA$5455,"Draw")</f>
        <v>0</v>
      </c>
      <c r="G1495" s="13" t="n">
        <f aca="false">IFERROR(D1495/C1495,"")</f>
        <v>0</v>
      </c>
    </row>
    <row r="1496" customFormat="false" ht="15" hidden="false" customHeight="true" outlineLevel="0" collapsed="false">
      <c r="A1496" s="7" t="s">
        <v>6298</v>
      </c>
      <c r="B1496" s="7" t="s">
        <v>2001</v>
      </c>
      <c r="C1496" s="7" t="n">
        <f aca="false">COUNTIF('Duel Log'!AD$2:AD$5455,$A1496)</f>
        <v>1</v>
      </c>
      <c r="D1496" s="7" t="n">
        <f aca="false">COUNTIFS('Duel Log'!AD$2:AD$5455,$A1496,'Duel Log'!AA$2:AA$5455,"Win")</f>
        <v>1</v>
      </c>
      <c r="E1496" s="7" t="n">
        <f aca="false">COUNTIFS('Duel Log'!AD$2:AD$5455,$A1496,'Duel Log'!AA$2:AA$5455,"Loss")</f>
        <v>0</v>
      </c>
      <c r="F1496" s="7" t="n">
        <f aca="false">COUNTIFS('Duel Log'!AD$2:AD$5455,$A1496,'Duel Log'!AA$2:AA$5455,"Draw")</f>
        <v>0</v>
      </c>
      <c r="G1496" s="13" t="n">
        <f aca="false">IFERROR(D1496/C1496,"")</f>
        <v>1</v>
      </c>
    </row>
    <row r="1497" customFormat="false" ht="15" hidden="false" customHeight="true" outlineLevel="0" collapsed="false">
      <c r="A1497" s="7" t="s">
        <v>510</v>
      </c>
      <c r="B1497" s="7" t="s">
        <v>15493</v>
      </c>
      <c r="C1497" s="7" t="n">
        <f aca="false">COUNTIF('Duel Log'!AD$2:AD$5455,$A1497)</f>
        <v>3</v>
      </c>
      <c r="D1497" s="7" t="n">
        <f aca="false">COUNTIFS('Duel Log'!AD$2:AD$5455,$A1497,'Duel Log'!AA$2:AA$5455,"Win")</f>
        <v>1</v>
      </c>
      <c r="E1497" s="7" t="n">
        <f aca="false">COUNTIFS('Duel Log'!AD$2:AD$5455,$A1497,'Duel Log'!AA$2:AA$5455,"Loss")</f>
        <v>2</v>
      </c>
      <c r="F1497" s="7" t="n">
        <f aca="false">COUNTIFS('Duel Log'!AD$2:AD$5455,$A1497,'Duel Log'!AA$2:AA$5455,"Draw")</f>
        <v>0</v>
      </c>
      <c r="G1497" s="13" t="n">
        <f aca="false">IFERROR(D1497/C1497,"")</f>
        <v>0.333333333333333</v>
      </c>
    </row>
    <row r="1498" customFormat="false" ht="15" hidden="false" customHeight="true" outlineLevel="0" collapsed="false">
      <c r="A1498" s="7" t="s">
        <v>8894</v>
      </c>
      <c r="B1498" s="8" t="s">
        <v>365</v>
      </c>
      <c r="C1498" s="7" t="n">
        <f aca="false">COUNTIF('Duel Log'!AD$2:AD$5455,$A1498)</f>
        <v>1</v>
      </c>
      <c r="D1498" s="7" t="n">
        <f aca="false">COUNTIFS('Duel Log'!AD$2:AD$5455,$A1498,'Duel Log'!AA$2:AA$5455,"Win")</f>
        <v>0</v>
      </c>
      <c r="E1498" s="7" t="n">
        <f aca="false">COUNTIFS('Duel Log'!AD$2:AD$5455,$A1498,'Duel Log'!AA$2:AA$5455,"Loss")</f>
        <v>1</v>
      </c>
      <c r="F1498" s="7" t="n">
        <f aca="false">COUNTIFS('Duel Log'!AD$2:AD$5455,$A1498,'Duel Log'!AA$2:AA$5455,"Draw")</f>
        <v>0</v>
      </c>
      <c r="G1498" s="13" t="n">
        <f aca="false">IFERROR(D1498/C1498,"")</f>
        <v>0</v>
      </c>
    </row>
    <row r="1499" customFormat="false" ht="15" hidden="false" customHeight="true" outlineLevel="0" collapsed="false">
      <c r="A1499" s="7" t="s">
        <v>1657</v>
      </c>
      <c r="B1499" s="7" t="s">
        <v>15768</v>
      </c>
      <c r="C1499" s="7" t="n">
        <f aca="false">COUNTIF('Duel Log'!AD$2:AD$5455,$A1499)</f>
        <v>6</v>
      </c>
      <c r="D1499" s="7" t="n">
        <f aca="false">COUNTIFS('Duel Log'!AD$2:AD$5455,$A1499,'Duel Log'!AA$2:AA$5455,"Win")</f>
        <v>5</v>
      </c>
      <c r="E1499" s="7" t="n">
        <f aca="false">COUNTIFS('Duel Log'!AD$2:AD$5455,$A1499,'Duel Log'!AA$2:AA$5455,"Loss")</f>
        <v>1</v>
      </c>
      <c r="F1499" s="7" t="n">
        <f aca="false">COUNTIFS('Duel Log'!AD$2:AD$5455,$A1499,'Duel Log'!AA$2:AA$5455,"Draw")</f>
        <v>0</v>
      </c>
      <c r="G1499" s="13" t="n">
        <f aca="false">IFERROR(D1499/C1499,"")</f>
        <v>0.833333333333333</v>
      </c>
    </row>
    <row r="1500" customFormat="false" ht="15" hidden="false" customHeight="true" outlineLevel="0" collapsed="false">
      <c r="A1500" s="7" t="s">
        <v>8692</v>
      </c>
      <c r="B1500" s="8" t="s">
        <v>264</v>
      </c>
      <c r="C1500" s="7" t="n">
        <f aca="false">COUNTIF('Duel Log'!AD$2:AD$5455,$A1500)</f>
        <v>1</v>
      </c>
      <c r="D1500" s="7" t="n">
        <f aca="false">COUNTIFS('Duel Log'!AD$2:AD$5455,$A1500,'Duel Log'!AA$2:AA$5455,"Win")</f>
        <v>1</v>
      </c>
      <c r="E1500" s="7" t="n">
        <f aca="false">COUNTIFS('Duel Log'!AD$2:AD$5455,$A1500,'Duel Log'!AA$2:AA$5455,"Loss")</f>
        <v>0</v>
      </c>
      <c r="F1500" s="7" t="n">
        <f aca="false">COUNTIFS('Duel Log'!AD$2:AD$5455,$A1500,'Duel Log'!AA$2:AA$5455,"Draw")</f>
        <v>0</v>
      </c>
      <c r="G1500" s="13" t="n">
        <f aca="false">IFERROR(D1500/C1500,"")</f>
        <v>1</v>
      </c>
    </row>
    <row r="1501" customFormat="false" ht="15" hidden="false" customHeight="true" outlineLevel="0" collapsed="false">
      <c r="A1501" s="7" t="s">
        <v>6994</v>
      </c>
      <c r="B1501" s="8" t="s">
        <v>1192</v>
      </c>
      <c r="C1501" s="7" t="n">
        <f aca="false">COUNTIF('Duel Log'!AD$2:AD$5455,$A1501)</f>
        <v>1</v>
      </c>
      <c r="D1501" s="7" t="n">
        <f aca="false">COUNTIFS('Duel Log'!AD$2:AD$5455,$A1501,'Duel Log'!AA$2:AA$5455,"Win")</f>
        <v>1</v>
      </c>
      <c r="E1501" s="7" t="n">
        <f aca="false">COUNTIFS('Duel Log'!AD$2:AD$5455,$A1501,'Duel Log'!AA$2:AA$5455,"Loss")</f>
        <v>0</v>
      </c>
      <c r="F1501" s="7" t="n">
        <f aca="false">COUNTIFS('Duel Log'!AD$2:AD$5455,$A1501,'Duel Log'!AA$2:AA$5455,"Draw")</f>
        <v>0</v>
      </c>
      <c r="G1501" s="13" t="n">
        <f aca="false">IFERROR(D1501/C1501,"")</f>
        <v>1</v>
      </c>
    </row>
    <row r="1502" customFormat="false" ht="15" hidden="false" customHeight="true" outlineLevel="0" collapsed="false">
      <c r="A1502" s="7" t="s">
        <v>1772</v>
      </c>
      <c r="B1502" s="7" t="s">
        <v>1432</v>
      </c>
      <c r="C1502" s="7" t="n">
        <f aca="false">COUNTIF('Duel Log'!AD$2:AD$5455,$A1502)</f>
        <v>1</v>
      </c>
      <c r="D1502" s="7" t="n">
        <f aca="false">COUNTIFS('Duel Log'!AD$2:AD$5455,$A1502,'Duel Log'!AA$2:AA$5455,"Win")</f>
        <v>1</v>
      </c>
      <c r="E1502" s="7" t="n">
        <f aca="false">COUNTIFS('Duel Log'!AD$2:AD$5455,$A1502,'Duel Log'!AA$2:AA$5455,"Loss")</f>
        <v>0</v>
      </c>
      <c r="F1502" s="7" t="n">
        <f aca="false">COUNTIFS('Duel Log'!AD$2:AD$5455,$A1502,'Duel Log'!AA$2:AA$5455,"Draw")</f>
        <v>0</v>
      </c>
      <c r="G1502" s="13" t="n">
        <f aca="false">IFERROR(D1502/C1502,"")</f>
        <v>1</v>
      </c>
    </row>
    <row r="1503" customFormat="false" ht="15" hidden="false" customHeight="true" outlineLevel="0" collapsed="false">
      <c r="A1503" s="7" t="s">
        <v>8118</v>
      </c>
      <c r="B1503" s="7" t="s">
        <v>2119</v>
      </c>
      <c r="C1503" s="7" t="n">
        <f aca="false">COUNTIF('Duel Log'!AD$2:AD$5455,$A1503)</f>
        <v>1</v>
      </c>
      <c r="D1503" s="7" t="n">
        <f aca="false">COUNTIFS('Duel Log'!AD$2:AD$5455,$A1503,'Duel Log'!AA$2:AA$5455,"Win")</f>
        <v>0</v>
      </c>
      <c r="E1503" s="7" t="n">
        <f aca="false">COUNTIFS('Duel Log'!AD$2:AD$5455,$A1503,'Duel Log'!AA$2:AA$5455,"Loss")</f>
        <v>1</v>
      </c>
      <c r="F1503" s="7" t="n">
        <f aca="false">COUNTIFS('Duel Log'!AD$2:AD$5455,$A1503,'Duel Log'!AA$2:AA$5455,"Draw")</f>
        <v>0</v>
      </c>
      <c r="G1503" s="13" t="n">
        <f aca="false">IFERROR(D1503/C1503,"")</f>
        <v>0</v>
      </c>
    </row>
    <row r="1504" customFormat="false" ht="15" hidden="false" customHeight="true" outlineLevel="0" collapsed="false">
      <c r="A1504" s="7" t="s">
        <v>7362</v>
      </c>
      <c r="B1504" s="7" t="s">
        <v>15769</v>
      </c>
      <c r="C1504" s="7" t="n">
        <f aca="false">COUNTIF('Duel Log'!AD$2:AD$5455,$A1504)</f>
        <v>2</v>
      </c>
      <c r="D1504" s="7" t="n">
        <f aca="false">COUNTIFS('Duel Log'!AD$2:AD$5455,$A1504,'Duel Log'!AA$2:AA$5455,"Win")</f>
        <v>1</v>
      </c>
      <c r="E1504" s="7" t="n">
        <f aca="false">COUNTIFS('Duel Log'!AD$2:AD$5455,$A1504,'Duel Log'!AA$2:AA$5455,"Loss")</f>
        <v>1</v>
      </c>
      <c r="F1504" s="7" t="n">
        <f aca="false">COUNTIFS('Duel Log'!AD$2:AD$5455,$A1504,'Duel Log'!AA$2:AA$5455,"Draw")</f>
        <v>0</v>
      </c>
      <c r="G1504" s="13" t="n">
        <f aca="false">IFERROR(D1504/C1504,"")</f>
        <v>0.5</v>
      </c>
    </row>
    <row r="1505" customFormat="false" ht="15" hidden="false" customHeight="true" outlineLevel="0" collapsed="false">
      <c r="A1505" s="7" t="s">
        <v>5709</v>
      </c>
      <c r="B1505" s="7" t="s">
        <v>227</v>
      </c>
      <c r="C1505" s="7" t="n">
        <f aca="false">COUNTIF('Duel Log'!AD$2:AD$5455,$A1505)</f>
        <v>1</v>
      </c>
      <c r="D1505" s="7" t="n">
        <f aca="false">COUNTIFS('Duel Log'!AD$2:AD$5455,$A1505,'Duel Log'!AA$2:AA$5455,"Win")</f>
        <v>0</v>
      </c>
      <c r="E1505" s="7" t="n">
        <f aca="false">COUNTIFS('Duel Log'!AD$2:AD$5455,$A1505,'Duel Log'!AA$2:AA$5455,"Loss")</f>
        <v>1</v>
      </c>
      <c r="F1505" s="7" t="n">
        <f aca="false">COUNTIFS('Duel Log'!AD$2:AD$5455,$A1505,'Duel Log'!AA$2:AA$5455,"Draw")</f>
        <v>0</v>
      </c>
      <c r="G1505" s="13" t="n">
        <f aca="false">IFERROR(D1505/C1505,"")</f>
        <v>0</v>
      </c>
    </row>
    <row r="1506" customFormat="false" ht="15" hidden="false" customHeight="true" outlineLevel="0" collapsed="false">
      <c r="A1506" s="7" t="s">
        <v>4148</v>
      </c>
      <c r="B1506" s="7" t="s">
        <v>15770</v>
      </c>
      <c r="C1506" s="7" t="n">
        <f aca="false">COUNTIF('Duel Log'!AD$2:AD$5455,$A1506)</f>
        <v>2</v>
      </c>
      <c r="D1506" s="7" t="n">
        <f aca="false">COUNTIFS('Duel Log'!AD$2:AD$5455,$A1506,'Duel Log'!AA$2:AA$5455,"Win")</f>
        <v>1</v>
      </c>
      <c r="E1506" s="7" t="n">
        <f aca="false">COUNTIFS('Duel Log'!AD$2:AD$5455,$A1506,'Duel Log'!AA$2:AA$5455,"Loss")</f>
        <v>1</v>
      </c>
      <c r="F1506" s="7" t="n">
        <f aca="false">COUNTIFS('Duel Log'!AD$2:AD$5455,$A1506,'Duel Log'!AA$2:AA$5455,"Draw")</f>
        <v>0</v>
      </c>
      <c r="G1506" s="13" t="n">
        <f aca="false">IFERROR(D1506/C1506,"")</f>
        <v>0.5</v>
      </c>
    </row>
    <row r="1507" customFormat="false" ht="15" hidden="false" customHeight="true" outlineLevel="0" collapsed="false">
      <c r="A1507" s="7" t="s">
        <v>8105</v>
      </c>
      <c r="B1507" s="7" t="s">
        <v>2119</v>
      </c>
      <c r="C1507" s="7" t="n">
        <f aca="false">COUNTIF('Duel Log'!AD$2:AD$5455,$A1507)</f>
        <v>1</v>
      </c>
      <c r="D1507" s="7" t="n">
        <f aca="false">COUNTIFS('Duel Log'!AD$2:AD$5455,$A1507,'Duel Log'!AA$2:AA$5455,"Win")</f>
        <v>0</v>
      </c>
      <c r="E1507" s="7" t="n">
        <f aca="false">COUNTIFS('Duel Log'!AD$2:AD$5455,$A1507,'Duel Log'!AA$2:AA$5455,"Loss")</f>
        <v>1</v>
      </c>
      <c r="F1507" s="7" t="n">
        <f aca="false">COUNTIFS('Duel Log'!AD$2:AD$5455,$A1507,'Duel Log'!AA$2:AA$5455,"Draw")</f>
        <v>0</v>
      </c>
      <c r="G1507" s="13" t="n">
        <f aca="false">IFERROR(D1507/C1507,"")</f>
        <v>0</v>
      </c>
    </row>
    <row r="1508" customFormat="false" ht="15" hidden="false" customHeight="true" outlineLevel="0" collapsed="false">
      <c r="A1508" s="7" t="s">
        <v>5531</v>
      </c>
      <c r="B1508" s="7" t="s">
        <v>1206</v>
      </c>
      <c r="C1508" s="7" t="n">
        <f aca="false">COUNTIF('Duel Log'!AD$2:AD$5455,$A1508)</f>
        <v>1</v>
      </c>
      <c r="D1508" s="7" t="n">
        <f aca="false">COUNTIFS('Duel Log'!AD$2:AD$5455,$A1508,'Duel Log'!AA$2:AA$5455,"Win")</f>
        <v>0</v>
      </c>
      <c r="E1508" s="7" t="n">
        <f aca="false">COUNTIFS('Duel Log'!AD$2:AD$5455,$A1508,'Duel Log'!AA$2:AA$5455,"Loss")</f>
        <v>1</v>
      </c>
      <c r="F1508" s="7" t="n">
        <f aca="false">COUNTIFS('Duel Log'!AD$2:AD$5455,$A1508,'Duel Log'!AA$2:AA$5455,"Draw")</f>
        <v>0</v>
      </c>
      <c r="G1508" s="13" t="n">
        <f aca="false">IFERROR(D1508/C1508,"")</f>
        <v>0</v>
      </c>
    </row>
    <row r="1509" customFormat="false" ht="15" hidden="false" customHeight="true" outlineLevel="0" collapsed="false">
      <c r="A1509" s="7" t="s">
        <v>888</v>
      </c>
      <c r="B1509" s="7" t="s">
        <v>15771</v>
      </c>
      <c r="C1509" s="7" t="n">
        <f aca="false">COUNTIF('Duel Log'!AD$2:AD$5455,$A1509)</f>
        <v>4</v>
      </c>
      <c r="D1509" s="7" t="n">
        <f aca="false">COUNTIFS('Duel Log'!AD$2:AD$5455,$A1509,'Duel Log'!AA$2:AA$5455,"Win")</f>
        <v>3</v>
      </c>
      <c r="E1509" s="7" t="n">
        <f aca="false">COUNTIFS('Duel Log'!AD$2:AD$5455,$A1509,'Duel Log'!AA$2:AA$5455,"Loss")</f>
        <v>1</v>
      </c>
      <c r="F1509" s="7" t="n">
        <f aca="false">COUNTIFS('Duel Log'!AD$2:AD$5455,$A1509,'Duel Log'!AA$2:AA$5455,"Draw")</f>
        <v>0</v>
      </c>
      <c r="G1509" s="13" t="n">
        <f aca="false">IFERROR(D1509/C1509,"")</f>
        <v>0.75</v>
      </c>
    </row>
    <row r="1510" customFormat="false" ht="15" hidden="false" customHeight="true" outlineLevel="0" collapsed="false">
      <c r="A1510" s="7" t="s">
        <v>1294</v>
      </c>
      <c r="B1510" s="7" t="s">
        <v>15772</v>
      </c>
      <c r="C1510" s="7" t="n">
        <f aca="false">COUNTIF('Duel Log'!AD$2:AD$5455,$A1510)</f>
        <v>2</v>
      </c>
      <c r="D1510" s="7" t="n">
        <f aca="false">COUNTIFS('Duel Log'!AD$2:AD$5455,$A1510,'Duel Log'!AA$2:AA$5455,"Win")</f>
        <v>0</v>
      </c>
      <c r="E1510" s="7" t="n">
        <f aca="false">COUNTIFS('Duel Log'!AD$2:AD$5455,$A1510,'Duel Log'!AA$2:AA$5455,"Loss")</f>
        <v>2</v>
      </c>
      <c r="F1510" s="7" t="n">
        <f aca="false">COUNTIFS('Duel Log'!AD$2:AD$5455,$A1510,'Duel Log'!AA$2:AA$5455,"Draw")</f>
        <v>0</v>
      </c>
      <c r="G1510" s="13" t="n">
        <f aca="false">IFERROR(D1510/C1510,"")</f>
        <v>0</v>
      </c>
    </row>
    <row r="1511" customFormat="false" ht="15" hidden="false" customHeight="true" outlineLevel="0" collapsed="false">
      <c r="A1511" s="7" t="s">
        <v>251</v>
      </c>
      <c r="B1511" s="8" t="s">
        <v>238</v>
      </c>
      <c r="C1511" s="7" t="n">
        <f aca="false">COUNTIF('Duel Log'!AD$2:AD$5455,$A1511)</f>
        <v>1</v>
      </c>
      <c r="D1511" s="7" t="n">
        <f aca="false">COUNTIFS('Duel Log'!AD$2:AD$5455,$A1511,'Duel Log'!AA$2:AA$5455,"Win")</f>
        <v>0</v>
      </c>
      <c r="E1511" s="7" t="n">
        <f aca="false">COUNTIFS('Duel Log'!AD$2:AD$5455,$A1511,'Duel Log'!AA$2:AA$5455,"Loss")</f>
        <v>1</v>
      </c>
      <c r="F1511" s="7" t="n">
        <f aca="false">COUNTIFS('Duel Log'!AD$2:AD$5455,$A1511,'Duel Log'!AA$2:AA$5455,"Draw")</f>
        <v>0</v>
      </c>
      <c r="G1511" s="13" t="n">
        <f aca="false">IFERROR(D1511/C1511,"")</f>
        <v>0</v>
      </c>
    </row>
    <row r="1512" customFormat="false" ht="15" hidden="false" customHeight="true" outlineLevel="0" collapsed="false">
      <c r="A1512" s="7" t="s">
        <v>4183</v>
      </c>
      <c r="B1512" s="7" t="s">
        <v>15773</v>
      </c>
      <c r="C1512" s="7" t="n">
        <f aca="false">COUNTIF('Duel Log'!AD$2:AD$5455,$A1512)</f>
        <v>3</v>
      </c>
      <c r="D1512" s="7" t="n">
        <f aca="false">COUNTIFS('Duel Log'!AD$2:AD$5455,$A1512,'Duel Log'!AA$2:AA$5455,"Win")</f>
        <v>2</v>
      </c>
      <c r="E1512" s="7" t="n">
        <f aca="false">COUNTIFS('Duel Log'!AD$2:AD$5455,$A1512,'Duel Log'!AA$2:AA$5455,"Loss")</f>
        <v>1</v>
      </c>
      <c r="F1512" s="7" t="n">
        <f aca="false">COUNTIFS('Duel Log'!AD$2:AD$5455,$A1512,'Duel Log'!AA$2:AA$5455,"Draw")</f>
        <v>0</v>
      </c>
      <c r="G1512" s="13" t="n">
        <f aca="false">IFERROR(D1512/C1512,"")</f>
        <v>0.666666666666667</v>
      </c>
    </row>
    <row r="1513" customFormat="false" ht="15" hidden="false" customHeight="true" outlineLevel="0" collapsed="false">
      <c r="A1513" s="7" t="s">
        <v>2150</v>
      </c>
      <c r="B1513" s="7" t="s">
        <v>2119</v>
      </c>
      <c r="C1513" s="7" t="n">
        <f aca="false">COUNTIF('Duel Log'!AD$2:AD$5455,$A1513)</f>
        <v>1</v>
      </c>
      <c r="D1513" s="7" t="n">
        <f aca="false">COUNTIFS('Duel Log'!AD$2:AD$5455,$A1513,'Duel Log'!AA$2:AA$5455,"Win")</f>
        <v>0</v>
      </c>
      <c r="E1513" s="7" t="n">
        <f aca="false">COUNTIFS('Duel Log'!AD$2:AD$5455,$A1513,'Duel Log'!AA$2:AA$5455,"Loss")</f>
        <v>1</v>
      </c>
      <c r="F1513" s="7" t="n">
        <f aca="false">COUNTIFS('Duel Log'!AD$2:AD$5455,$A1513,'Duel Log'!AA$2:AA$5455,"Draw")</f>
        <v>0</v>
      </c>
      <c r="G1513" s="13" t="n">
        <f aca="false">IFERROR(D1513/C1513,"")</f>
        <v>0</v>
      </c>
    </row>
    <row r="1514" customFormat="false" ht="15" hidden="false" customHeight="true" outlineLevel="0" collapsed="false">
      <c r="A1514" s="7" t="s">
        <v>4729</v>
      </c>
      <c r="B1514" s="7" t="s">
        <v>2119</v>
      </c>
      <c r="C1514" s="7" t="n">
        <f aca="false">COUNTIF('Duel Log'!AD$2:AD$5455,$A1514)</f>
        <v>1</v>
      </c>
      <c r="D1514" s="7" t="n">
        <f aca="false">COUNTIFS('Duel Log'!AD$2:AD$5455,$A1514,'Duel Log'!AA$2:AA$5455,"Win")</f>
        <v>0</v>
      </c>
      <c r="E1514" s="7" t="n">
        <f aca="false">COUNTIFS('Duel Log'!AD$2:AD$5455,$A1514,'Duel Log'!AA$2:AA$5455,"Loss")</f>
        <v>1</v>
      </c>
      <c r="F1514" s="7" t="n">
        <f aca="false">COUNTIFS('Duel Log'!AD$2:AD$5455,$A1514,'Duel Log'!AA$2:AA$5455,"Draw")</f>
        <v>0</v>
      </c>
      <c r="G1514" s="13" t="n">
        <f aca="false">IFERROR(D1514/C1514,"")</f>
        <v>0</v>
      </c>
    </row>
    <row r="1515" customFormat="false" ht="15" hidden="false" customHeight="true" outlineLevel="0" collapsed="false">
      <c r="A1515" s="7" t="s">
        <v>7790</v>
      </c>
      <c r="B1515" s="7" t="s">
        <v>253</v>
      </c>
      <c r="C1515" s="7" t="n">
        <f aca="false">COUNTIF('Duel Log'!AD$2:AD$5455,$A1515)</f>
        <v>1</v>
      </c>
      <c r="D1515" s="7" t="n">
        <f aca="false">COUNTIFS('Duel Log'!AD$2:AD$5455,$A1515,'Duel Log'!AA$2:AA$5455,"Win")</f>
        <v>0</v>
      </c>
      <c r="E1515" s="7" t="n">
        <f aca="false">COUNTIFS('Duel Log'!AD$2:AD$5455,$A1515,'Duel Log'!AA$2:AA$5455,"Loss")</f>
        <v>1</v>
      </c>
      <c r="F1515" s="7" t="n">
        <f aca="false">COUNTIFS('Duel Log'!AD$2:AD$5455,$A1515,'Duel Log'!AA$2:AA$5455,"Draw")</f>
        <v>0</v>
      </c>
      <c r="G1515" s="13" t="n">
        <f aca="false">IFERROR(D1515/C1515,"")</f>
        <v>0</v>
      </c>
    </row>
    <row r="1516" customFormat="false" ht="15" hidden="false" customHeight="true" outlineLevel="0" collapsed="false">
      <c r="A1516" s="7" t="s">
        <v>9426</v>
      </c>
      <c r="B1516" s="8" t="s">
        <v>3690</v>
      </c>
      <c r="C1516" s="7" t="n">
        <f aca="false">COUNTIF('Duel Log'!AD$2:AD$5455,$A1516)</f>
        <v>1</v>
      </c>
      <c r="D1516" s="7" t="n">
        <f aca="false">COUNTIFS('Duel Log'!AD$2:AD$5455,$A1516,'Duel Log'!AA$2:AA$5455,"Win")</f>
        <v>1</v>
      </c>
      <c r="E1516" s="7" t="n">
        <f aca="false">COUNTIFS('Duel Log'!AD$2:AD$5455,$A1516,'Duel Log'!AA$2:AA$5455,"Loss")</f>
        <v>0</v>
      </c>
      <c r="F1516" s="7" t="n">
        <f aca="false">COUNTIFS('Duel Log'!AD$2:AD$5455,$A1516,'Duel Log'!AA$2:AA$5455,"Draw")</f>
        <v>0</v>
      </c>
      <c r="G1516" s="13" t="n">
        <f aca="false">IFERROR(D1516/C1516,"")</f>
        <v>1</v>
      </c>
    </row>
    <row r="1517" customFormat="false" ht="15" hidden="false" customHeight="true" outlineLevel="0" collapsed="false">
      <c r="A1517" s="7" t="s">
        <v>1517</v>
      </c>
      <c r="B1517" s="7" t="s">
        <v>741</v>
      </c>
      <c r="C1517" s="7" t="n">
        <f aca="false">COUNTIF('Duel Log'!AD$2:AD$5455,$A1517)</f>
        <v>1</v>
      </c>
      <c r="D1517" s="7" t="n">
        <f aca="false">COUNTIFS('Duel Log'!AD$2:AD$5455,$A1517,'Duel Log'!AA$2:AA$5455,"Win")</f>
        <v>0</v>
      </c>
      <c r="E1517" s="7" t="n">
        <f aca="false">COUNTIFS('Duel Log'!AD$2:AD$5455,$A1517,'Duel Log'!AA$2:AA$5455,"Loss")</f>
        <v>1</v>
      </c>
      <c r="F1517" s="7" t="n">
        <f aca="false">COUNTIFS('Duel Log'!AD$2:AD$5455,$A1517,'Duel Log'!AA$2:AA$5455,"Draw")</f>
        <v>0</v>
      </c>
      <c r="G1517" s="13" t="n">
        <f aca="false">IFERROR(D1517/C1517,"")</f>
        <v>0</v>
      </c>
    </row>
    <row r="1518" customFormat="false" ht="15" hidden="false" customHeight="true" outlineLevel="0" collapsed="false">
      <c r="A1518" s="7" t="s">
        <v>1869</v>
      </c>
      <c r="B1518" s="7" t="s">
        <v>1432</v>
      </c>
      <c r="C1518" s="7" t="n">
        <f aca="false">COUNTIF('Duel Log'!AD$2:AD$5455,$A1518)</f>
        <v>1</v>
      </c>
      <c r="D1518" s="7" t="n">
        <f aca="false">COUNTIFS('Duel Log'!AD$2:AD$5455,$A1518,'Duel Log'!AA$2:AA$5455,"Win")</f>
        <v>1</v>
      </c>
      <c r="E1518" s="7" t="n">
        <f aca="false">COUNTIFS('Duel Log'!AD$2:AD$5455,$A1518,'Duel Log'!AA$2:AA$5455,"Loss")</f>
        <v>0</v>
      </c>
      <c r="F1518" s="7" t="n">
        <f aca="false">COUNTIFS('Duel Log'!AD$2:AD$5455,$A1518,'Duel Log'!AA$2:AA$5455,"Draw")</f>
        <v>0</v>
      </c>
      <c r="G1518" s="13" t="n">
        <f aca="false">IFERROR(D1518/C1518,"")</f>
        <v>1</v>
      </c>
    </row>
    <row r="1519" customFormat="false" ht="15" hidden="false" customHeight="true" outlineLevel="0" collapsed="false">
      <c r="A1519" s="7" t="s">
        <v>4032</v>
      </c>
      <c r="B1519" s="7" t="s">
        <v>2904</v>
      </c>
      <c r="C1519" s="7" t="n">
        <f aca="false">COUNTIF('Duel Log'!AD$2:AD$5455,$A1519)</f>
        <v>1</v>
      </c>
      <c r="D1519" s="7" t="n">
        <f aca="false">COUNTIFS('Duel Log'!AD$2:AD$5455,$A1519,'Duel Log'!AA$2:AA$5455,"Win")</f>
        <v>0</v>
      </c>
      <c r="E1519" s="7" t="n">
        <f aca="false">COUNTIFS('Duel Log'!AD$2:AD$5455,$A1519,'Duel Log'!AA$2:AA$5455,"Loss")</f>
        <v>1</v>
      </c>
      <c r="F1519" s="7" t="n">
        <f aca="false">COUNTIFS('Duel Log'!AD$2:AD$5455,$A1519,'Duel Log'!AA$2:AA$5455,"Draw")</f>
        <v>0</v>
      </c>
      <c r="G1519" s="13" t="n">
        <f aca="false">IFERROR(D1519/C1519,"")</f>
        <v>0</v>
      </c>
    </row>
    <row r="1520" customFormat="false" ht="15" hidden="false" customHeight="true" outlineLevel="0" collapsed="false">
      <c r="A1520" s="7" t="s">
        <v>7237</v>
      </c>
      <c r="B1520" s="7" t="s">
        <v>343</v>
      </c>
      <c r="C1520" s="7" t="n">
        <f aca="false">COUNTIF('Duel Log'!AD$2:AD$5455,$A1520)</f>
        <v>1</v>
      </c>
      <c r="D1520" s="7" t="n">
        <f aca="false">COUNTIFS('Duel Log'!AD$2:AD$5455,$A1520,'Duel Log'!AA$2:AA$5455,"Win")</f>
        <v>1</v>
      </c>
      <c r="E1520" s="7" t="n">
        <f aca="false">COUNTIFS('Duel Log'!AD$2:AD$5455,$A1520,'Duel Log'!AA$2:AA$5455,"Loss")</f>
        <v>0</v>
      </c>
      <c r="F1520" s="7" t="n">
        <f aca="false">COUNTIFS('Duel Log'!AD$2:AD$5455,$A1520,'Duel Log'!AA$2:AA$5455,"Draw")</f>
        <v>0</v>
      </c>
      <c r="G1520" s="13" t="n">
        <f aca="false">IFERROR(D1520/C1520,"")</f>
        <v>1</v>
      </c>
    </row>
    <row r="1521" customFormat="false" ht="15" hidden="false" customHeight="true" outlineLevel="0" collapsed="false">
      <c r="A1521" s="7" t="s">
        <v>3103</v>
      </c>
      <c r="B1521" s="7" t="s">
        <v>3071</v>
      </c>
      <c r="C1521" s="7" t="n">
        <f aca="false">COUNTIF('Duel Log'!AD$2:AD$5455,$A1521)</f>
        <v>1</v>
      </c>
      <c r="D1521" s="7" t="n">
        <f aca="false">COUNTIFS('Duel Log'!AD$2:AD$5455,$A1521,'Duel Log'!AA$2:AA$5455,"Win")</f>
        <v>0</v>
      </c>
      <c r="E1521" s="7" t="n">
        <f aca="false">COUNTIFS('Duel Log'!AD$2:AD$5455,$A1521,'Duel Log'!AA$2:AA$5455,"Loss")</f>
        <v>1</v>
      </c>
      <c r="F1521" s="7" t="n">
        <f aca="false">COUNTIFS('Duel Log'!AD$2:AD$5455,$A1521,'Duel Log'!AA$2:AA$5455,"Draw")</f>
        <v>0</v>
      </c>
      <c r="G1521" s="13" t="n">
        <f aca="false">IFERROR(D1521/C1521,"")</f>
        <v>0</v>
      </c>
    </row>
    <row r="1522" customFormat="false" ht="15" hidden="false" customHeight="true" outlineLevel="0" collapsed="false">
      <c r="A1522" s="7" t="s">
        <v>8896</v>
      </c>
      <c r="B1522" s="8" t="s">
        <v>3690</v>
      </c>
      <c r="C1522" s="7" t="n">
        <f aca="false">COUNTIF('Duel Log'!AD$2:AD$5455,$A1522)</f>
        <v>1</v>
      </c>
      <c r="D1522" s="7" t="n">
        <f aca="false">COUNTIFS('Duel Log'!AD$2:AD$5455,$A1522,'Duel Log'!AA$2:AA$5455,"Win")</f>
        <v>0</v>
      </c>
      <c r="E1522" s="7" t="n">
        <f aca="false">COUNTIFS('Duel Log'!AD$2:AD$5455,$A1522,'Duel Log'!AA$2:AA$5455,"Loss")</f>
        <v>1</v>
      </c>
      <c r="F1522" s="7" t="n">
        <f aca="false">COUNTIFS('Duel Log'!AD$2:AD$5455,$A1522,'Duel Log'!AA$2:AA$5455,"Draw")</f>
        <v>0</v>
      </c>
      <c r="G1522" s="13" t="n">
        <f aca="false">IFERROR(D1522/C1522,"")</f>
        <v>0</v>
      </c>
    </row>
    <row r="1523" customFormat="false" ht="15" hidden="false" customHeight="true" outlineLevel="0" collapsed="false">
      <c r="A1523" s="7" t="s">
        <v>5110</v>
      </c>
      <c r="B1523" s="7" t="s">
        <v>613</v>
      </c>
      <c r="C1523" s="7" t="n">
        <f aca="false">COUNTIF('Duel Log'!AD$2:AD$5455,$A1523)</f>
        <v>1</v>
      </c>
      <c r="D1523" s="7" t="n">
        <f aca="false">COUNTIFS('Duel Log'!AD$2:AD$5455,$A1523,'Duel Log'!AA$2:AA$5455,"Win")</f>
        <v>1</v>
      </c>
      <c r="E1523" s="7" t="n">
        <f aca="false">COUNTIFS('Duel Log'!AD$2:AD$5455,$A1523,'Duel Log'!AA$2:AA$5455,"Loss")</f>
        <v>0</v>
      </c>
      <c r="F1523" s="7" t="n">
        <f aca="false">COUNTIFS('Duel Log'!AD$2:AD$5455,$A1523,'Duel Log'!AA$2:AA$5455,"Draw")</f>
        <v>0</v>
      </c>
      <c r="G1523" s="13" t="n">
        <f aca="false">IFERROR(D1523/C1523,"")</f>
        <v>1</v>
      </c>
    </row>
    <row r="1524" customFormat="false" ht="15" hidden="false" customHeight="true" outlineLevel="0" collapsed="false">
      <c r="A1524" s="7" t="s">
        <v>1895</v>
      </c>
      <c r="B1524" s="7" t="s">
        <v>1432</v>
      </c>
      <c r="C1524" s="7" t="n">
        <f aca="false">COUNTIF('Duel Log'!AD$2:AD$5455,$A1524)</f>
        <v>1</v>
      </c>
      <c r="D1524" s="7" t="n">
        <f aca="false">COUNTIFS('Duel Log'!AD$2:AD$5455,$A1524,'Duel Log'!AA$2:AA$5455,"Win")</f>
        <v>1</v>
      </c>
      <c r="E1524" s="7" t="n">
        <f aca="false">COUNTIFS('Duel Log'!AD$2:AD$5455,$A1524,'Duel Log'!AA$2:AA$5455,"Loss")</f>
        <v>0</v>
      </c>
      <c r="F1524" s="7" t="n">
        <f aca="false">COUNTIFS('Duel Log'!AD$2:AD$5455,$A1524,'Duel Log'!AA$2:AA$5455,"Draw")</f>
        <v>0</v>
      </c>
      <c r="G1524" s="13" t="n">
        <f aca="false">IFERROR(D1524/C1524,"")</f>
        <v>1</v>
      </c>
    </row>
    <row r="1525" customFormat="false" ht="15" hidden="false" customHeight="true" outlineLevel="0" collapsed="false">
      <c r="A1525" s="7" t="s">
        <v>6021</v>
      </c>
      <c r="B1525" s="7" t="s">
        <v>198</v>
      </c>
      <c r="C1525" s="7" t="n">
        <f aca="false">COUNTIF('Duel Log'!AD$2:AD$5455,$A1525)</f>
        <v>1</v>
      </c>
      <c r="D1525" s="7" t="n">
        <f aca="false">COUNTIFS('Duel Log'!AD$2:AD$5455,$A1525,'Duel Log'!AA$2:AA$5455,"Win")</f>
        <v>0</v>
      </c>
      <c r="E1525" s="7" t="n">
        <f aca="false">COUNTIFS('Duel Log'!AD$2:AD$5455,$A1525,'Duel Log'!AA$2:AA$5455,"Loss")</f>
        <v>1</v>
      </c>
      <c r="F1525" s="7" t="n">
        <f aca="false">COUNTIFS('Duel Log'!AD$2:AD$5455,$A1525,'Duel Log'!AA$2:AA$5455,"Draw")</f>
        <v>0</v>
      </c>
      <c r="G1525" s="13" t="n">
        <f aca="false">IFERROR(D1525/C1525,"")</f>
        <v>0</v>
      </c>
    </row>
    <row r="1526" customFormat="false" ht="15" hidden="false" customHeight="true" outlineLevel="0" collapsed="false">
      <c r="A1526" s="7" t="s">
        <v>2015</v>
      </c>
      <c r="B1526" s="7" t="s">
        <v>147</v>
      </c>
      <c r="C1526" s="7" t="n">
        <f aca="false">COUNTIF('Duel Log'!AD$2:AD$5455,$A1526)</f>
        <v>1</v>
      </c>
      <c r="D1526" s="7" t="n">
        <f aca="false">COUNTIFS('Duel Log'!AD$2:AD$5455,$A1526,'Duel Log'!AA$2:AA$5455,"Win")</f>
        <v>0</v>
      </c>
      <c r="E1526" s="7" t="n">
        <f aca="false">COUNTIFS('Duel Log'!AD$2:AD$5455,$A1526,'Duel Log'!AA$2:AA$5455,"Loss")</f>
        <v>1</v>
      </c>
      <c r="F1526" s="7" t="n">
        <f aca="false">COUNTIFS('Duel Log'!AD$2:AD$5455,$A1526,'Duel Log'!AA$2:AA$5455,"Draw")</f>
        <v>0</v>
      </c>
      <c r="G1526" s="13" t="n">
        <f aca="false">IFERROR(D1526/C1526,"")</f>
        <v>0</v>
      </c>
    </row>
    <row r="1527" customFormat="false" ht="15" hidden="false" customHeight="true" outlineLevel="0" collapsed="false">
      <c r="A1527" s="7" t="s">
        <v>3955</v>
      </c>
      <c r="B1527" s="7" t="s">
        <v>253</v>
      </c>
      <c r="C1527" s="7" t="n">
        <f aca="false">COUNTIF('Duel Log'!AD$2:AD$5455,$A1527)</f>
        <v>1</v>
      </c>
      <c r="D1527" s="7" t="n">
        <f aca="false">COUNTIFS('Duel Log'!AD$2:AD$5455,$A1527,'Duel Log'!AA$2:AA$5455,"Win")</f>
        <v>1</v>
      </c>
      <c r="E1527" s="7" t="n">
        <f aca="false">COUNTIFS('Duel Log'!AD$2:AD$5455,$A1527,'Duel Log'!AA$2:AA$5455,"Loss")</f>
        <v>0</v>
      </c>
      <c r="F1527" s="7" t="n">
        <f aca="false">COUNTIFS('Duel Log'!AD$2:AD$5455,$A1527,'Duel Log'!AA$2:AA$5455,"Draw")</f>
        <v>0</v>
      </c>
      <c r="G1527" s="13" t="n">
        <f aca="false">IFERROR(D1527/C1527,"")</f>
        <v>1</v>
      </c>
    </row>
    <row r="1528" customFormat="false" ht="15" hidden="false" customHeight="true" outlineLevel="0" collapsed="false">
      <c r="A1528" s="7" t="s">
        <v>543</v>
      </c>
      <c r="B1528" s="7" t="s">
        <v>15774</v>
      </c>
      <c r="C1528" s="7" t="n">
        <f aca="false">COUNTIF('Duel Log'!AD$2:AD$5455,$A1528)</f>
        <v>11</v>
      </c>
      <c r="D1528" s="7" t="n">
        <f aca="false">COUNTIFS('Duel Log'!AD$2:AD$5455,$A1528,'Duel Log'!AA$2:AA$5455,"Win")</f>
        <v>5</v>
      </c>
      <c r="E1528" s="7" t="n">
        <f aca="false">COUNTIFS('Duel Log'!AD$2:AD$5455,$A1528,'Duel Log'!AA$2:AA$5455,"Loss")</f>
        <v>6</v>
      </c>
      <c r="F1528" s="7" t="n">
        <f aca="false">COUNTIFS('Duel Log'!AD$2:AD$5455,$A1528,'Duel Log'!AA$2:AA$5455,"Draw")</f>
        <v>0</v>
      </c>
      <c r="G1528" s="13" t="n">
        <f aca="false">IFERROR(D1528/C1528,"")</f>
        <v>0.454545454545455</v>
      </c>
    </row>
    <row r="1529" customFormat="false" ht="15" hidden="false" customHeight="true" outlineLevel="0" collapsed="false">
      <c r="A1529" s="7" t="s">
        <v>2115</v>
      </c>
      <c r="B1529" s="7" t="s">
        <v>147</v>
      </c>
      <c r="C1529" s="7" t="n">
        <f aca="false">COUNTIF('Duel Log'!AD$2:AD$5455,$A1529)</f>
        <v>1</v>
      </c>
      <c r="D1529" s="7" t="n">
        <f aca="false">COUNTIFS('Duel Log'!AD$2:AD$5455,$A1529,'Duel Log'!AA$2:AA$5455,"Win")</f>
        <v>1</v>
      </c>
      <c r="E1529" s="7" t="n">
        <f aca="false">COUNTIFS('Duel Log'!AD$2:AD$5455,$A1529,'Duel Log'!AA$2:AA$5455,"Loss")</f>
        <v>0</v>
      </c>
      <c r="F1529" s="7" t="n">
        <f aca="false">COUNTIFS('Duel Log'!AD$2:AD$5455,$A1529,'Duel Log'!AA$2:AA$5455,"Draw")</f>
        <v>0</v>
      </c>
      <c r="G1529" s="13" t="n">
        <f aca="false">IFERROR(D1529/C1529,"")</f>
        <v>1</v>
      </c>
    </row>
    <row r="1530" customFormat="false" ht="15" hidden="false" customHeight="true" outlineLevel="0" collapsed="false">
      <c r="A1530" s="7" t="s">
        <v>1489</v>
      </c>
      <c r="B1530" s="7" t="s">
        <v>15775</v>
      </c>
      <c r="C1530" s="7" t="n">
        <f aca="false">COUNTIF('Duel Log'!AD$2:AD$5455,$A1530)</f>
        <v>2</v>
      </c>
      <c r="D1530" s="7" t="n">
        <f aca="false">COUNTIFS('Duel Log'!AD$2:AD$5455,$A1530,'Duel Log'!AA$2:AA$5455,"Win")</f>
        <v>1</v>
      </c>
      <c r="E1530" s="7" t="n">
        <f aca="false">COUNTIFS('Duel Log'!AD$2:AD$5455,$A1530,'Duel Log'!AA$2:AA$5455,"Loss")</f>
        <v>1</v>
      </c>
      <c r="F1530" s="7" t="n">
        <f aca="false">COUNTIFS('Duel Log'!AD$2:AD$5455,$A1530,'Duel Log'!AA$2:AA$5455,"Draw")</f>
        <v>0</v>
      </c>
      <c r="G1530" s="13" t="n">
        <f aca="false">IFERROR(D1530/C1530,"")</f>
        <v>0.5</v>
      </c>
    </row>
    <row r="1531" customFormat="false" ht="15" hidden="false" customHeight="true" outlineLevel="0" collapsed="false">
      <c r="A1531" s="7" t="s">
        <v>6996</v>
      </c>
      <c r="B1531" s="7" t="s">
        <v>2926</v>
      </c>
      <c r="C1531" s="7" t="n">
        <f aca="false">COUNTIF('Duel Log'!AD$2:AD$5455,$A1531)</f>
        <v>1</v>
      </c>
      <c r="D1531" s="7" t="n">
        <f aca="false">COUNTIFS('Duel Log'!AD$2:AD$5455,$A1531,'Duel Log'!AA$2:AA$5455,"Win")</f>
        <v>0</v>
      </c>
      <c r="E1531" s="7" t="n">
        <f aca="false">COUNTIFS('Duel Log'!AD$2:AD$5455,$A1531,'Duel Log'!AA$2:AA$5455,"Loss")</f>
        <v>1</v>
      </c>
      <c r="F1531" s="7" t="n">
        <f aca="false">COUNTIFS('Duel Log'!AD$2:AD$5455,$A1531,'Duel Log'!AA$2:AA$5455,"Draw")</f>
        <v>0</v>
      </c>
      <c r="G1531" s="13" t="n">
        <f aca="false">IFERROR(D1531/C1531,"")</f>
        <v>0</v>
      </c>
    </row>
    <row r="1532" customFormat="false" ht="15" hidden="false" customHeight="true" outlineLevel="0" collapsed="false">
      <c r="A1532" s="7" t="s">
        <v>6284</v>
      </c>
      <c r="B1532" s="7" t="s">
        <v>2001</v>
      </c>
      <c r="C1532" s="7" t="n">
        <f aca="false">COUNTIF('Duel Log'!AD$2:AD$5455,$A1532)</f>
        <v>1</v>
      </c>
      <c r="D1532" s="7" t="n">
        <f aca="false">COUNTIFS('Duel Log'!AD$2:AD$5455,$A1532,'Duel Log'!AA$2:AA$5455,"Win")</f>
        <v>1</v>
      </c>
      <c r="E1532" s="7" t="n">
        <f aca="false">COUNTIFS('Duel Log'!AD$2:AD$5455,$A1532,'Duel Log'!AA$2:AA$5455,"Loss")</f>
        <v>0</v>
      </c>
      <c r="F1532" s="7" t="n">
        <f aca="false">COUNTIFS('Duel Log'!AD$2:AD$5455,$A1532,'Duel Log'!AA$2:AA$5455,"Draw")</f>
        <v>0</v>
      </c>
      <c r="G1532" s="13" t="n">
        <f aca="false">IFERROR(D1532/C1532,"")</f>
        <v>1</v>
      </c>
    </row>
    <row r="1533" customFormat="false" ht="15" hidden="false" customHeight="true" outlineLevel="0" collapsed="false">
      <c r="A1533" s="7" t="s">
        <v>7963</v>
      </c>
      <c r="B1533" s="7" t="s">
        <v>753</v>
      </c>
      <c r="C1533" s="7" t="n">
        <f aca="false">COUNTIF('Duel Log'!AD$2:AD$5455,$A1533)</f>
        <v>1</v>
      </c>
      <c r="D1533" s="7" t="n">
        <f aca="false">COUNTIFS('Duel Log'!AD$2:AD$5455,$A1533,'Duel Log'!AA$2:AA$5455,"Win")</f>
        <v>1</v>
      </c>
      <c r="E1533" s="7" t="n">
        <f aca="false">COUNTIFS('Duel Log'!AD$2:AD$5455,$A1533,'Duel Log'!AA$2:AA$5455,"Loss")</f>
        <v>0</v>
      </c>
      <c r="F1533" s="7" t="n">
        <f aca="false">COUNTIFS('Duel Log'!AD$2:AD$5455,$A1533,'Duel Log'!AA$2:AA$5455,"Draw")</f>
        <v>0</v>
      </c>
      <c r="G1533" s="13" t="n">
        <f aca="false">IFERROR(D1533/C1533,"")</f>
        <v>1</v>
      </c>
    </row>
    <row r="1534" customFormat="false" ht="15" hidden="false" customHeight="true" outlineLevel="0" collapsed="false">
      <c r="A1534" s="7" t="s">
        <v>1952</v>
      </c>
      <c r="B1534" s="7" t="s">
        <v>547</v>
      </c>
      <c r="C1534" s="7" t="n">
        <f aca="false">COUNTIF('Duel Log'!AD$2:AD$5455,$A1534)</f>
        <v>1</v>
      </c>
      <c r="D1534" s="7" t="n">
        <f aca="false">COUNTIFS('Duel Log'!AD$2:AD$5455,$A1534,'Duel Log'!AA$2:AA$5455,"Win")</f>
        <v>0</v>
      </c>
      <c r="E1534" s="7" t="n">
        <f aca="false">COUNTIFS('Duel Log'!AD$2:AD$5455,$A1534,'Duel Log'!AA$2:AA$5455,"Loss")</f>
        <v>1</v>
      </c>
      <c r="F1534" s="7" t="n">
        <f aca="false">COUNTIFS('Duel Log'!AD$2:AD$5455,$A1534,'Duel Log'!AA$2:AA$5455,"Draw")</f>
        <v>0</v>
      </c>
      <c r="G1534" s="13" t="n">
        <f aca="false">IFERROR(D1534/C1534,"")</f>
        <v>0</v>
      </c>
    </row>
    <row r="1535" customFormat="false" ht="15" hidden="false" customHeight="true" outlineLevel="0" collapsed="false">
      <c r="A1535" s="7" t="s">
        <v>2320</v>
      </c>
      <c r="B1535" s="7" t="s">
        <v>147</v>
      </c>
      <c r="C1535" s="7" t="n">
        <f aca="false">COUNTIF('Duel Log'!AD$2:AD$5455,$A1535)</f>
        <v>1</v>
      </c>
      <c r="D1535" s="7" t="n">
        <f aca="false">COUNTIFS('Duel Log'!AD$2:AD$5455,$A1535,'Duel Log'!AA$2:AA$5455,"Win")</f>
        <v>0</v>
      </c>
      <c r="E1535" s="7" t="n">
        <f aca="false">COUNTIFS('Duel Log'!AD$2:AD$5455,$A1535,'Duel Log'!AA$2:AA$5455,"Loss")</f>
        <v>1</v>
      </c>
      <c r="F1535" s="7" t="n">
        <f aca="false">COUNTIFS('Duel Log'!AD$2:AD$5455,$A1535,'Duel Log'!AA$2:AA$5455,"Draw")</f>
        <v>0</v>
      </c>
      <c r="G1535" s="13" t="n">
        <f aca="false">IFERROR(D1535/C1535,"")</f>
        <v>0</v>
      </c>
    </row>
    <row r="1536" customFormat="false" ht="15" hidden="false" customHeight="true" outlineLevel="0" collapsed="false">
      <c r="A1536" s="7" t="s">
        <v>829</v>
      </c>
      <c r="B1536" s="7" t="s">
        <v>15776</v>
      </c>
      <c r="C1536" s="7" t="n">
        <f aca="false">COUNTIF('Duel Log'!AD$2:AD$5455,$A1536)</f>
        <v>7</v>
      </c>
      <c r="D1536" s="7" t="n">
        <f aca="false">COUNTIFS('Duel Log'!AD$2:AD$5455,$A1536,'Duel Log'!AA$2:AA$5455,"Win")</f>
        <v>2</v>
      </c>
      <c r="E1536" s="7" t="n">
        <f aca="false">COUNTIFS('Duel Log'!AD$2:AD$5455,$A1536,'Duel Log'!AA$2:AA$5455,"Loss")</f>
        <v>5</v>
      </c>
      <c r="F1536" s="7" t="n">
        <f aca="false">COUNTIFS('Duel Log'!AD$2:AD$5455,$A1536,'Duel Log'!AA$2:AA$5455,"Draw")</f>
        <v>0</v>
      </c>
      <c r="G1536" s="13" t="n">
        <f aca="false">IFERROR(D1536/C1536,"")</f>
        <v>0.285714285714286</v>
      </c>
    </row>
    <row r="1537" customFormat="false" ht="15" hidden="false" customHeight="true" outlineLevel="0" collapsed="false">
      <c r="A1537" s="7" t="s">
        <v>764</v>
      </c>
      <c r="B1537" s="8" t="s">
        <v>761</v>
      </c>
      <c r="C1537" s="7" t="n">
        <f aca="false">COUNTIF('Duel Log'!AD$2:AD$5455,$A1537)</f>
        <v>2</v>
      </c>
      <c r="D1537" s="7" t="n">
        <f aca="false">COUNTIFS('Duel Log'!AD$2:AD$5455,$A1537,'Duel Log'!AA$2:AA$5455,"Win")</f>
        <v>0</v>
      </c>
      <c r="E1537" s="7" t="n">
        <f aca="false">COUNTIFS('Duel Log'!AD$2:AD$5455,$A1537,'Duel Log'!AA$2:AA$5455,"Loss")</f>
        <v>2</v>
      </c>
      <c r="F1537" s="7" t="n">
        <f aca="false">COUNTIFS('Duel Log'!AD$2:AD$5455,$A1537,'Duel Log'!AA$2:AA$5455,"Draw")</f>
        <v>0</v>
      </c>
      <c r="G1537" s="13" t="n">
        <f aca="false">IFERROR(D1537/C1537,"")</f>
        <v>0</v>
      </c>
    </row>
    <row r="1538" customFormat="false" ht="15" hidden="false" customHeight="true" outlineLevel="0" collapsed="false">
      <c r="A1538" s="7" t="s">
        <v>901</v>
      </c>
      <c r="B1538" s="7" t="s">
        <v>895</v>
      </c>
      <c r="C1538" s="7" t="n">
        <f aca="false">COUNTIF('Duel Log'!AD$2:AD$5455,$A1538)</f>
        <v>1</v>
      </c>
      <c r="D1538" s="7" t="n">
        <f aca="false">COUNTIFS('Duel Log'!AD$2:AD$5455,$A1538,'Duel Log'!AA$2:AA$5455,"Win")</f>
        <v>1</v>
      </c>
      <c r="E1538" s="7" t="n">
        <f aca="false">COUNTIFS('Duel Log'!AD$2:AD$5455,$A1538,'Duel Log'!AA$2:AA$5455,"Loss")</f>
        <v>0</v>
      </c>
      <c r="F1538" s="7" t="n">
        <f aca="false">COUNTIFS('Duel Log'!AD$2:AD$5455,$A1538,'Duel Log'!AA$2:AA$5455,"Draw")</f>
        <v>0</v>
      </c>
      <c r="G1538" s="13" t="n">
        <f aca="false">IFERROR(D1538/C1538,"")</f>
        <v>1</v>
      </c>
    </row>
    <row r="1539" customFormat="false" ht="15" hidden="false" customHeight="true" outlineLevel="0" collapsed="false">
      <c r="A1539" s="7" t="s">
        <v>2651</v>
      </c>
      <c r="B1539" s="7" t="s">
        <v>1213</v>
      </c>
      <c r="C1539" s="7" t="n">
        <f aca="false">COUNTIF('Duel Log'!AD$2:AD$5455,$A1539)</f>
        <v>1</v>
      </c>
      <c r="D1539" s="7" t="n">
        <f aca="false">COUNTIFS('Duel Log'!AD$2:AD$5455,$A1539,'Duel Log'!AA$2:AA$5455,"Win")</f>
        <v>1</v>
      </c>
      <c r="E1539" s="7" t="n">
        <f aca="false">COUNTIFS('Duel Log'!AD$2:AD$5455,$A1539,'Duel Log'!AA$2:AA$5455,"Loss")</f>
        <v>0</v>
      </c>
      <c r="F1539" s="7" t="n">
        <f aca="false">COUNTIFS('Duel Log'!AD$2:AD$5455,$A1539,'Duel Log'!AA$2:AA$5455,"Draw")</f>
        <v>0</v>
      </c>
      <c r="G1539" s="13" t="n">
        <f aca="false">IFERROR(D1539/C1539,"")</f>
        <v>1</v>
      </c>
    </row>
    <row r="1540" customFormat="false" ht="15" hidden="false" customHeight="true" outlineLevel="0" collapsed="false">
      <c r="A1540" s="7" t="s">
        <v>1129</v>
      </c>
      <c r="B1540" s="7" t="s">
        <v>895</v>
      </c>
      <c r="C1540" s="7" t="n">
        <f aca="false">COUNTIF('Duel Log'!AD$2:AD$5455,$A1540)</f>
        <v>1</v>
      </c>
      <c r="D1540" s="7" t="n">
        <f aca="false">COUNTIFS('Duel Log'!AD$2:AD$5455,$A1540,'Duel Log'!AA$2:AA$5455,"Win")</f>
        <v>0</v>
      </c>
      <c r="E1540" s="7" t="n">
        <f aca="false">COUNTIFS('Duel Log'!AD$2:AD$5455,$A1540,'Duel Log'!AA$2:AA$5455,"Loss")</f>
        <v>1</v>
      </c>
      <c r="F1540" s="7" t="n">
        <f aca="false">COUNTIFS('Duel Log'!AD$2:AD$5455,$A1540,'Duel Log'!AA$2:AA$5455,"Draw")</f>
        <v>0</v>
      </c>
      <c r="G1540" s="13" t="n">
        <f aca="false">IFERROR(D1540/C1540,"")</f>
        <v>0</v>
      </c>
    </row>
    <row r="1541" customFormat="false" ht="15" hidden="false" customHeight="true" outlineLevel="0" collapsed="false">
      <c r="A1541" s="7" t="s">
        <v>3000</v>
      </c>
      <c r="B1541" s="7" t="s">
        <v>15777</v>
      </c>
      <c r="C1541" s="7" t="n">
        <f aca="false">COUNTIF('Duel Log'!AD$2:AD$5455,$A1541)</f>
        <v>3</v>
      </c>
      <c r="D1541" s="7" t="n">
        <f aca="false">COUNTIFS('Duel Log'!AD$2:AD$5455,$A1541,'Duel Log'!AA$2:AA$5455,"Win")</f>
        <v>0</v>
      </c>
      <c r="E1541" s="7" t="n">
        <f aca="false">COUNTIFS('Duel Log'!AD$2:AD$5455,$A1541,'Duel Log'!AA$2:AA$5455,"Loss")</f>
        <v>3</v>
      </c>
      <c r="F1541" s="7" t="n">
        <f aca="false">COUNTIFS('Duel Log'!AD$2:AD$5455,$A1541,'Duel Log'!AA$2:AA$5455,"Draw")</f>
        <v>0</v>
      </c>
      <c r="G1541" s="13" t="n">
        <f aca="false">IFERROR(D1541/C1541,"")</f>
        <v>0</v>
      </c>
    </row>
    <row r="1542" customFormat="false" ht="15" hidden="false" customHeight="true" outlineLevel="0" collapsed="false">
      <c r="A1542" s="7" t="s">
        <v>6351</v>
      </c>
      <c r="B1542" s="7" t="s">
        <v>15767</v>
      </c>
      <c r="C1542" s="7" t="n">
        <f aca="false">COUNTIF('Duel Log'!AD$2:AD$5455,$A1542)</f>
        <v>2</v>
      </c>
      <c r="D1542" s="7" t="n">
        <f aca="false">COUNTIFS('Duel Log'!AD$2:AD$5455,$A1542,'Duel Log'!AA$2:AA$5455,"Win")</f>
        <v>2</v>
      </c>
      <c r="E1542" s="7" t="n">
        <f aca="false">COUNTIFS('Duel Log'!AD$2:AD$5455,$A1542,'Duel Log'!AA$2:AA$5455,"Loss")</f>
        <v>0</v>
      </c>
      <c r="F1542" s="7" t="n">
        <f aca="false">COUNTIFS('Duel Log'!AD$2:AD$5455,$A1542,'Duel Log'!AA$2:AA$5455,"Draw")</f>
        <v>0</v>
      </c>
      <c r="G1542" s="13" t="n">
        <f aca="false">IFERROR(D1542/C1542,"")</f>
        <v>1</v>
      </c>
    </row>
    <row r="1543" customFormat="false" ht="15" hidden="false" customHeight="true" outlineLevel="0" collapsed="false">
      <c r="A1543" s="7" t="s">
        <v>6258</v>
      </c>
      <c r="B1543" s="7" t="s">
        <v>2001</v>
      </c>
      <c r="C1543" s="7" t="n">
        <f aca="false">COUNTIF('Duel Log'!AD$2:AD$5455,$A1543)</f>
        <v>1</v>
      </c>
      <c r="D1543" s="7" t="n">
        <f aca="false">COUNTIFS('Duel Log'!AD$2:AD$5455,$A1543,'Duel Log'!AA$2:AA$5455,"Win")</f>
        <v>1</v>
      </c>
      <c r="E1543" s="7" t="n">
        <f aca="false">COUNTIFS('Duel Log'!AD$2:AD$5455,$A1543,'Duel Log'!AA$2:AA$5455,"Loss")</f>
        <v>0</v>
      </c>
      <c r="F1543" s="7" t="n">
        <f aca="false">COUNTIFS('Duel Log'!AD$2:AD$5455,$A1543,'Duel Log'!AA$2:AA$5455,"Draw")</f>
        <v>0</v>
      </c>
      <c r="G1543" s="13" t="n">
        <f aca="false">IFERROR(D1543/C1543,"")</f>
        <v>1</v>
      </c>
    </row>
    <row r="1544" customFormat="false" ht="15" hidden="false" customHeight="true" outlineLevel="0" collapsed="false">
      <c r="A1544" s="7" t="s">
        <v>4406</v>
      </c>
      <c r="B1544" s="7" t="s">
        <v>356</v>
      </c>
      <c r="C1544" s="7" t="n">
        <f aca="false">COUNTIF('Duel Log'!AD$2:AD$5455,$A1544)</f>
        <v>1</v>
      </c>
      <c r="D1544" s="7" t="n">
        <f aca="false">COUNTIFS('Duel Log'!AD$2:AD$5455,$A1544,'Duel Log'!AA$2:AA$5455,"Win")</f>
        <v>0</v>
      </c>
      <c r="E1544" s="7" t="n">
        <f aca="false">COUNTIFS('Duel Log'!AD$2:AD$5455,$A1544,'Duel Log'!AA$2:AA$5455,"Loss")</f>
        <v>1</v>
      </c>
      <c r="F1544" s="7" t="n">
        <f aca="false">COUNTIFS('Duel Log'!AD$2:AD$5455,$A1544,'Duel Log'!AA$2:AA$5455,"Draw")</f>
        <v>0</v>
      </c>
      <c r="G1544" s="13" t="n">
        <f aca="false">IFERROR(D1544/C1544,"")</f>
        <v>0</v>
      </c>
    </row>
    <row r="1545" customFormat="false" ht="15" hidden="false" customHeight="true" outlineLevel="0" collapsed="false">
      <c r="A1545" s="7" t="s">
        <v>6696</v>
      </c>
      <c r="B1545" s="7" t="s">
        <v>3463</v>
      </c>
      <c r="C1545" s="7" t="n">
        <f aca="false">COUNTIF('Duel Log'!AD$2:AD$5455,$A1545)</f>
        <v>1</v>
      </c>
      <c r="D1545" s="7" t="n">
        <f aca="false">COUNTIFS('Duel Log'!AD$2:AD$5455,$A1545,'Duel Log'!AA$2:AA$5455,"Win")</f>
        <v>0</v>
      </c>
      <c r="E1545" s="7" t="n">
        <f aca="false">COUNTIFS('Duel Log'!AD$2:AD$5455,$A1545,'Duel Log'!AA$2:AA$5455,"Loss")</f>
        <v>1</v>
      </c>
      <c r="F1545" s="7" t="n">
        <f aca="false">COUNTIFS('Duel Log'!AD$2:AD$5455,$A1545,'Duel Log'!AA$2:AA$5455,"Draw")</f>
        <v>0</v>
      </c>
      <c r="G1545" s="13" t="n">
        <f aca="false">IFERROR(D1545/C1545,"")</f>
        <v>0</v>
      </c>
    </row>
    <row r="1546" customFormat="false" ht="15" hidden="false" customHeight="true" outlineLevel="0" collapsed="false">
      <c r="A1546" s="7" t="s">
        <v>7277</v>
      </c>
      <c r="B1546" s="7" t="s">
        <v>343</v>
      </c>
      <c r="C1546" s="7" t="n">
        <f aca="false">COUNTIF('Duel Log'!AD$2:AD$5455,$A1546)</f>
        <v>1</v>
      </c>
      <c r="D1546" s="7" t="n">
        <f aca="false">COUNTIFS('Duel Log'!AD$2:AD$5455,$A1546,'Duel Log'!AA$2:AA$5455,"Win")</f>
        <v>1</v>
      </c>
      <c r="E1546" s="7" t="n">
        <f aca="false">COUNTIFS('Duel Log'!AD$2:AD$5455,$A1546,'Duel Log'!AA$2:AA$5455,"Loss")</f>
        <v>0</v>
      </c>
      <c r="F1546" s="7" t="n">
        <f aca="false">COUNTIFS('Duel Log'!AD$2:AD$5455,$A1546,'Duel Log'!AA$2:AA$5455,"Draw")</f>
        <v>0</v>
      </c>
      <c r="G1546" s="13" t="n">
        <f aca="false">IFERROR(D1546/C1546,"")</f>
        <v>1</v>
      </c>
    </row>
    <row r="1547" customFormat="false" ht="15" hidden="false" customHeight="true" outlineLevel="0" collapsed="false">
      <c r="A1547" s="7" t="s">
        <v>1472</v>
      </c>
      <c r="B1547" s="7" t="s">
        <v>741</v>
      </c>
      <c r="C1547" s="7" t="n">
        <f aca="false">COUNTIF('Duel Log'!AD$2:AD$5455,$A1547)</f>
        <v>1</v>
      </c>
      <c r="D1547" s="7" t="n">
        <f aca="false">COUNTIFS('Duel Log'!AD$2:AD$5455,$A1547,'Duel Log'!AA$2:AA$5455,"Win")</f>
        <v>1</v>
      </c>
      <c r="E1547" s="7" t="n">
        <f aca="false">COUNTIFS('Duel Log'!AD$2:AD$5455,$A1547,'Duel Log'!AA$2:AA$5455,"Loss")</f>
        <v>0</v>
      </c>
      <c r="F1547" s="7" t="n">
        <f aca="false">COUNTIFS('Duel Log'!AD$2:AD$5455,$A1547,'Duel Log'!AA$2:AA$5455,"Draw")</f>
        <v>0</v>
      </c>
      <c r="G1547" s="13" t="n">
        <f aca="false">IFERROR(D1547/C1547,"")</f>
        <v>1</v>
      </c>
    </row>
    <row r="1548" customFormat="false" ht="15" hidden="false" customHeight="true" outlineLevel="0" collapsed="false">
      <c r="A1548" s="7" t="s">
        <v>1700</v>
      </c>
      <c r="B1548" s="7" t="s">
        <v>1695</v>
      </c>
      <c r="C1548" s="7" t="n">
        <f aca="false">COUNTIF('Duel Log'!AD$2:AD$5455,$A1548)</f>
        <v>1</v>
      </c>
      <c r="D1548" s="7" t="n">
        <f aca="false">COUNTIFS('Duel Log'!AD$2:AD$5455,$A1548,'Duel Log'!AA$2:AA$5455,"Win")</f>
        <v>0</v>
      </c>
      <c r="E1548" s="7" t="n">
        <f aca="false">COUNTIFS('Duel Log'!AD$2:AD$5455,$A1548,'Duel Log'!AA$2:AA$5455,"Loss")</f>
        <v>1</v>
      </c>
      <c r="F1548" s="7" t="n">
        <f aca="false">COUNTIFS('Duel Log'!AD$2:AD$5455,$A1548,'Duel Log'!AA$2:AA$5455,"Draw")</f>
        <v>0</v>
      </c>
      <c r="G1548" s="13" t="n">
        <f aca="false">IFERROR(D1548/C1548,"")</f>
        <v>0</v>
      </c>
    </row>
    <row r="1549" customFormat="false" ht="15" hidden="false" customHeight="true" outlineLevel="0" collapsed="false">
      <c r="A1549" s="7" t="s">
        <v>1814</v>
      </c>
      <c r="B1549" s="7" t="s">
        <v>1432</v>
      </c>
      <c r="C1549" s="7" t="n">
        <f aca="false">COUNTIF('Duel Log'!AD$2:AD$5455,$A1549)</f>
        <v>1</v>
      </c>
      <c r="D1549" s="7" t="n">
        <f aca="false">COUNTIFS('Duel Log'!AD$2:AD$5455,$A1549,'Duel Log'!AA$2:AA$5455,"Win")</f>
        <v>1</v>
      </c>
      <c r="E1549" s="7" t="n">
        <f aca="false">COUNTIFS('Duel Log'!AD$2:AD$5455,$A1549,'Duel Log'!AA$2:AA$5455,"Loss")</f>
        <v>0</v>
      </c>
      <c r="F1549" s="7" t="n">
        <f aca="false">COUNTIFS('Duel Log'!AD$2:AD$5455,$A1549,'Duel Log'!AA$2:AA$5455,"Draw")</f>
        <v>0</v>
      </c>
      <c r="G1549" s="13" t="n">
        <f aca="false">IFERROR(D1549/C1549,"")</f>
        <v>1</v>
      </c>
    </row>
    <row r="1550" customFormat="false" ht="15" hidden="false" customHeight="true" outlineLevel="0" collapsed="false">
      <c r="A1550" s="7" t="s">
        <v>4211</v>
      </c>
      <c r="B1550" s="7" t="s">
        <v>15778</v>
      </c>
      <c r="C1550" s="7" t="n">
        <f aca="false">COUNTIF('Duel Log'!AD$2:AD$5455,$A1550)</f>
        <v>3</v>
      </c>
      <c r="D1550" s="7" t="n">
        <f aca="false">COUNTIFS('Duel Log'!AD$2:AD$5455,$A1550,'Duel Log'!AA$2:AA$5455,"Win")</f>
        <v>0</v>
      </c>
      <c r="E1550" s="7" t="n">
        <f aca="false">COUNTIFS('Duel Log'!AD$2:AD$5455,$A1550,'Duel Log'!AA$2:AA$5455,"Loss")</f>
        <v>3</v>
      </c>
      <c r="F1550" s="7" t="n">
        <f aca="false">COUNTIFS('Duel Log'!AD$2:AD$5455,$A1550,'Duel Log'!AA$2:AA$5455,"Draw")</f>
        <v>0</v>
      </c>
      <c r="G1550" s="13" t="n">
        <f aca="false">IFERROR(D1550/C1550,"")</f>
        <v>0</v>
      </c>
    </row>
    <row r="1551" customFormat="false" ht="15" hidden="false" customHeight="true" outlineLevel="0" collapsed="false">
      <c r="A1551" s="7" t="s">
        <v>4204</v>
      </c>
      <c r="B1551" s="7" t="s">
        <v>1201</v>
      </c>
      <c r="C1551" s="7" t="n">
        <f aca="false">COUNTIF('Duel Log'!AD$2:AD$5455,$A1551)</f>
        <v>1</v>
      </c>
      <c r="D1551" s="7" t="n">
        <f aca="false">COUNTIFS('Duel Log'!AD$2:AD$5455,$A1551,'Duel Log'!AA$2:AA$5455,"Win")</f>
        <v>1</v>
      </c>
      <c r="E1551" s="7" t="n">
        <f aca="false">COUNTIFS('Duel Log'!AD$2:AD$5455,$A1551,'Duel Log'!AA$2:AA$5455,"Loss")</f>
        <v>0</v>
      </c>
      <c r="F1551" s="7" t="n">
        <f aca="false">COUNTIFS('Duel Log'!AD$2:AD$5455,$A1551,'Duel Log'!AA$2:AA$5455,"Draw")</f>
        <v>0</v>
      </c>
      <c r="G1551" s="13" t="n">
        <f aca="false">IFERROR(D1551/C1551,"")</f>
        <v>1</v>
      </c>
    </row>
    <row r="1552" customFormat="false" ht="15" hidden="false" customHeight="true" outlineLevel="0" collapsed="false">
      <c r="A1552" s="7" t="s">
        <v>5115</v>
      </c>
      <c r="B1552" s="8" t="s">
        <v>365</v>
      </c>
      <c r="C1552" s="7" t="n">
        <f aca="false">COUNTIF('Duel Log'!AD$2:AD$5455,$A1552)</f>
        <v>1</v>
      </c>
      <c r="D1552" s="7" t="n">
        <f aca="false">COUNTIFS('Duel Log'!AD$2:AD$5455,$A1552,'Duel Log'!AA$2:AA$5455,"Win")</f>
        <v>0</v>
      </c>
      <c r="E1552" s="7" t="n">
        <f aca="false">COUNTIFS('Duel Log'!AD$2:AD$5455,$A1552,'Duel Log'!AA$2:AA$5455,"Loss")</f>
        <v>1</v>
      </c>
      <c r="F1552" s="7" t="n">
        <f aca="false">COUNTIFS('Duel Log'!AD$2:AD$5455,$A1552,'Duel Log'!AA$2:AA$5455,"Draw")</f>
        <v>0</v>
      </c>
      <c r="G1552" s="13" t="n">
        <f aca="false">IFERROR(D1552/C1552,"")</f>
        <v>0</v>
      </c>
    </row>
    <row r="1553" customFormat="false" ht="15" hidden="false" customHeight="true" outlineLevel="0" collapsed="false">
      <c r="A1553" s="7" t="s">
        <v>5638</v>
      </c>
      <c r="B1553" s="7" t="s">
        <v>567</v>
      </c>
      <c r="C1553" s="7" t="n">
        <f aca="false">COUNTIF('Duel Log'!AD$2:AD$5455,$A1553)</f>
        <v>1</v>
      </c>
      <c r="D1553" s="7" t="n">
        <f aca="false">COUNTIFS('Duel Log'!AD$2:AD$5455,$A1553,'Duel Log'!AA$2:AA$5455,"Win")</f>
        <v>0</v>
      </c>
      <c r="E1553" s="7" t="n">
        <f aca="false">COUNTIFS('Duel Log'!AD$2:AD$5455,$A1553,'Duel Log'!AA$2:AA$5455,"Loss")</f>
        <v>1</v>
      </c>
      <c r="F1553" s="7" t="n">
        <f aca="false">COUNTIFS('Duel Log'!AD$2:AD$5455,$A1553,'Duel Log'!AA$2:AA$5455,"Draw")</f>
        <v>0</v>
      </c>
      <c r="G1553" s="13" t="n">
        <f aca="false">IFERROR(D1553/C1553,"")</f>
        <v>0</v>
      </c>
    </row>
    <row r="1554" customFormat="false" ht="15" hidden="false" customHeight="true" outlineLevel="0" collapsed="false">
      <c r="A1554" s="7" t="s">
        <v>1635</v>
      </c>
      <c r="B1554" s="7" t="s">
        <v>15779</v>
      </c>
      <c r="C1554" s="7" t="n">
        <f aca="false">COUNTIF('Duel Log'!AD$2:AD$5455,$A1554)</f>
        <v>14</v>
      </c>
      <c r="D1554" s="7" t="n">
        <f aca="false">COUNTIFS('Duel Log'!AD$2:AD$5455,$A1554,'Duel Log'!AA$2:AA$5455,"Win")</f>
        <v>7</v>
      </c>
      <c r="E1554" s="7" t="n">
        <f aca="false">COUNTIFS('Duel Log'!AD$2:AD$5455,$A1554,'Duel Log'!AA$2:AA$5455,"Loss")</f>
        <v>7</v>
      </c>
      <c r="F1554" s="7" t="n">
        <f aca="false">COUNTIFS('Duel Log'!AD$2:AD$5455,$A1554,'Duel Log'!AA$2:AA$5455,"Draw")</f>
        <v>0</v>
      </c>
      <c r="G1554" s="13" t="n">
        <f aca="false">IFERROR(D1554/C1554,"")</f>
        <v>0.5</v>
      </c>
    </row>
    <row r="1555" customFormat="false" ht="15" hidden="false" customHeight="true" outlineLevel="0" collapsed="false">
      <c r="A1555" s="7" t="s">
        <v>958</v>
      </c>
      <c r="B1555" s="7" t="s">
        <v>15780</v>
      </c>
      <c r="C1555" s="7" t="n">
        <f aca="false">COUNTIF('Duel Log'!AD$2:AD$5455,$A1555)</f>
        <v>8</v>
      </c>
      <c r="D1555" s="7" t="n">
        <f aca="false">COUNTIFS('Duel Log'!AD$2:AD$5455,$A1555,'Duel Log'!AA$2:AA$5455,"Win")</f>
        <v>3</v>
      </c>
      <c r="E1555" s="7" t="n">
        <f aca="false">COUNTIFS('Duel Log'!AD$2:AD$5455,$A1555,'Duel Log'!AA$2:AA$5455,"Loss")</f>
        <v>5</v>
      </c>
      <c r="F1555" s="7" t="n">
        <f aca="false">COUNTIFS('Duel Log'!AD$2:AD$5455,$A1555,'Duel Log'!AA$2:AA$5455,"Draw")</f>
        <v>0</v>
      </c>
      <c r="G1555" s="13" t="n">
        <f aca="false">IFERROR(D1555/C1555,"")</f>
        <v>0.375</v>
      </c>
    </row>
    <row r="1556" customFormat="false" ht="15" hidden="false" customHeight="true" outlineLevel="0" collapsed="false">
      <c r="A1556" s="7" t="s">
        <v>4420</v>
      </c>
      <c r="B1556" s="7" t="s">
        <v>356</v>
      </c>
      <c r="C1556" s="7" t="n">
        <f aca="false">COUNTIF('Duel Log'!AD$2:AD$5455,$A1556)</f>
        <v>1</v>
      </c>
      <c r="D1556" s="7" t="n">
        <f aca="false">COUNTIFS('Duel Log'!AD$2:AD$5455,$A1556,'Duel Log'!AA$2:AA$5455,"Win")</f>
        <v>0</v>
      </c>
      <c r="E1556" s="7" t="n">
        <f aca="false">COUNTIFS('Duel Log'!AD$2:AD$5455,$A1556,'Duel Log'!AA$2:AA$5455,"Loss")</f>
        <v>1</v>
      </c>
      <c r="F1556" s="7" t="n">
        <f aca="false">COUNTIFS('Duel Log'!AD$2:AD$5455,$A1556,'Duel Log'!AA$2:AA$5455,"Draw")</f>
        <v>0</v>
      </c>
      <c r="G1556" s="13" t="n">
        <f aca="false">IFERROR(D1556/C1556,"")</f>
        <v>0</v>
      </c>
    </row>
    <row r="1557" customFormat="false" ht="15" hidden="false" customHeight="true" outlineLevel="0" collapsed="false">
      <c r="A1557" s="7" t="s">
        <v>1399</v>
      </c>
      <c r="B1557" s="7" t="s">
        <v>1283</v>
      </c>
      <c r="C1557" s="7" t="n">
        <f aca="false">COUNTIF('Duel Log'!AD$2:AD$5455,$A1557)</f>
        <v>1</v>
      </c>
      <c r="D1557" s="7" t="n">
        <f aca="false">COUNTIFS('Duel Log'!AD$2:AD$5455,$A1557,'Duel Log'!AA$2:AA$5455,"Win")</f>
        <v>0</v>
      </c>
      <c r="E1557" s="7" t="n">
        <f aca="false">COUNTIFS('Duel Log'!AD$2:AD$5455,$A1557,'Duel Log'!AA$2:AA$5455,"Loss")</f>
        <v>1</v>
      </c>
      <c r="F1557" s="7" t="n">
        <f aca="false">COUNTIFS('Duel Log'!AD$2:AD$5455,$A1557,'Duel Log'!AA$2:AA$5455,"Draw")</f>
        <v>0</v>
      </c>
      <c r="G1557" s="13" t="n">
        <f aca="false">IFERROR(D1557/C1557,"")</f>
        <v>0</v>
      </c>
    </row>
    <row r="1558" customFormat="false" ht="15" hidden="false" customHeight="true" outlineLevel="0" collapsed="false">
      <c r="A1558" s="7" t="s">
        <v>3386</v>
      </c>
      <c r="B1558" s="7" t="s">
        <v>2789</v>
      </c>
      <c r="C1558" s="7" t="n">
        <f aca="false">COUNTIF('Duel Log'!AD$2:AD$5455,$A1558)</f>
        <v>1</v>
      </c>
      <c r="D1558" s="7" t="n">
        <f aca="false">COUNTIFS('Duel Log'!AD$2:AD$5455,$A1558,'Duel Log'!AA$2:AA$5455,"Win")</f>
        <v>0</v>
      </c>
      <c r="E1558" s="7" t="n">
        <f aca="false">COUNTIFS('Duel Log'!AD$2:AD$5455,$A1558,'Duel Log'!AA$2:AA$5455,"Loss")</f>
        <v>1</v>
      </c>
      <c r="F1558" s="7" t="n">
        <f aca="false">COUNTIFS('Duel Log'!AD$2:AD$5455,$A1558,'Duel Log'!AA$2:AA$5455,"Draw")</f>
        <v>0</v>
      </c>
      <c r="G1558" s="13" t="n">
        <f aca="false">IFERROR(D1558/C1558,"")</f>
        <v>0</v>
      </c>
    </row>
    <row r="1559" customFormat="false" ht="15" hidden="false" customHeight="true" outlineLevel="0" collapsed="false">
      <c r="A1559" s="7" t="s">
        <v>7691</v>
      </c>
      <c r="B1559" s="7" t="s">
        <v>1727</v>
      </c>
      <c r="C1559" s="7" t="n">
        <f aca="false">COUNTIF('Duel Log'!AD$2:AD$5455,$A1559)</f>
        <v>1</v>
      </c>
      <c r="D1559" s="7" t="n">
        <f aca="false">COUNTIFS('Duel Log'!AD$2:AD$5455,$A1559,'Duel Log'!AA$2:AA$5455,"Win")</f>
        <v>1</v>
      </c>
      <c r="E1559" s="7" t="n">
        <f aca="false">COUNTIFS('Duel Log'!AD$2:AD$5455,$A1559,'Duel Log'!AA$2:AA$5455,"Loss")</f>
        <v>0</v>
      </c>
      <c r="F1559" s="7" t="n">
        <f aca="false">COUNTIFS('Duel Log'!AD$2:AD$5455,$A1559,'Duel Log'!AA$2:AA$5455,"Draw")</f>
        <v>0</v>
      </c>
      <c r="G1559" s="13" t="n">
        <f aca="false">IFERROR(D1559/C1559,"")</f>
        <v>1</v>
      </c>
    </row>
    <row r="1560" customFormat="false" ht="15" hidden="false" customHeight="true" outlineLevel="0" collapsed="false">
      <c r="A1560" s="7" t="s">
        <v>1736</v>
      </c>
      <c r="B1560" s="7" t="s">
        <v>1432</v>
      </c>
      <c r="C1560" s="7" t="n">
        <f aca="false">COUNTIF('Duel Log'!AD$2:AD$5455,$A1560)</f>
        <v>1</v>
      </c>
      <c r="D1560" s="7" t="n">
        <f aca="false">COUNTIFS('Duel Log'!AD$2:AD$5455,$A1560,'Duel Log'!AA$2:AA$5455,"Win")</f>
        <v>1</v>
      </c>
      <c r="E1560" s="7" t="n">
        <f aca="false">COUNTIFS('Duel Log'!AD$2:AD$5455,$A1560,'Duel Log'!AA$2:AA$5455,"Loss")</f>
        <v>0</v>
      </c>
      <c r="F1560" s="7" t="n">
        <f aca="false">COUNTIFS('Duel Log'!AD$2:AD$5455,$A1560,'Duel Log'!AA$2:AA$5455,"Draw")</f>
        <v>0</v>
      </c>
      <c r="G1560" s="13" t="n">
        <f aca="false">IFERROR(D1560/C1560,"")</f>
        <v>1</v>
      </c>
    </row>
    <row r="1561" customFormat="false" ht="15" hidden="false" customHeight="true" outlineLevel="0" collapsed="false">
      <c r="A1561" s="7" t="s">
        <v>3842</v>
      </c>
      <c r="B1561" s="8" t="s">
        <v>558</v>
      </c>
      <c r="C1561" s="7" t="n">
        <f aca="false">COUNTIF('Duel Log'!AD$2:AD$5455,$A1561)</f>
        <v>1</v>
      </c>
      <c r="D1561" s="7" t="n">
        <f aca="false">COUNTIFS('Duel Log'!AD$2:AD$5455,$A1561,'Duel Log'!AA$2:AA$5455,"Win")</f>
        <v>0</v>
      </c>
      <c r="E1561" s="7" t="n">
        <f aca="false">COUNTIFS('Duel Log'!AD$2:AD$5455,$A1561,'Duel Log'!AA$2:AA$5455,"Loss")</f>
        <v>1</v>
      </c>
      <c r="F1561" s="7" t="n">
        <f aca="false">COUNTIFS('Duel Log'!AD$2:AD$5455,$A1561,'Duel Log'!AA$2:AA$5455,"Draw")</f>
        <v>0</v>
      </c>
      <c r="G1561" s="13" t="n">
        <f aca="false">IFERROR(D1561/C1561,"")</f>
        <v>0</v>
      </c>
    </row>
    <row r="1562" customFormat="false" ht="15" hidden="false" customHeight="true" outlineLevel="0" collapsed="false">
      <c r="A1562" s="7" t="s">
        <v>6969</v>
      </c>
      <c r="B1562" s="7" t="s">
        <v>1010</v>
      </c>
      <c r="C1562" s="7" t="n">
        <f aca="false">COUNTIF('Duel Log'!AD$2:AD$5455,$A1562)</f>
        <v>1</v>
      </c>
      <c r="D1562" s="7" t="n">
        <f aca="false">COUNTIFS('Duel Log'!AD$2:AD$5455,$A1562,'Duel Log'!AA$2:AA$5455,"Win")</f>
        <v>0</v>
      </c>
      <c r="E1562" s="7" t="n">
        <f aca="false">COUNTIFS('Duel Log'!AD$2:AD$5455,$A1562,'Duel Log'!AA$2:AA$5455,"Loss")</f>
        <v>1</v>
      </c>
      <c r="F1562" s="7" t="n">
        <f aca="false">COUNTIFS('Duel Log'!AD$2:AD$5455,$A1562,'Duel Log'!AA$2:AA$5455,"Draw")</f>
        <v>0</v>
      </c>
      <c r="G1562" s="13" t="n">
        <f aca="false">IFERROR(D1562/C1562,"")</f>
        <v>0</v>
      </c>
    </row>
    <row r="1563" customFormat="false" ht="15" hidden="false" customHeight="true" outlineLevel="0" collapsed="false">
      <c r="A1563" s="7" t="s">
        <v>1416</v>
      </c>
      <c r="B1563" s="7" t="s">
        <v>15781</v>
      </c>
      <c r="C1563" s="7" t="n">
        <f aca="false">COUNTIF('Duel Log'!AD$2:AD$5455,$A1563)</f>
        <v>5</v>
      </c>
      <c r="D1563" s="7" t="n">
        <f aca="false">COUNTIFS('Duel Log'!AD$2:AD$5455,$A1563,'Duel Log'!AA$2:AA$5455,"Win")</f>
        <v>2</v>
      </c>
      <c r="E1563" s="7" t="n">
        <f aca="false">COUNTIFS('Duel Log'!AD$2:AD$5455,$A1563,'Duel Log'!AA$2:AA$5455,"Loss")</f>
        <v>3</v>
      </c>
      <c r="F1563" s="7" t="n">
        <f aca="false">COUNTIFS('Duel Log'!AD$2:AD$5455,$A1563,'Duel Log'!AA$2:AA$5455,"Draw")</f>
        <v>0</v>
      </c>
      <c r="G1563" s="13" t="n">
        <f aca="false">IFERROR(D1563/C1563,"")</f>
        <v>0.4</v>
      </c>
    </row>
    <row r="1564" customFormat="false" ht="15" hidden="false" customHeight="true" outlineLevel="0" collapsed="false">
      <c r="A1564" s="7" t="s">
        <v>4636</v>
      </c>
      <c r="B1564" s="7" t="s">
        <v>547</v>
      </c>
      <c r="C1564" s="7" t="n">
        <f aca="false">COUNTIF('Duel Log'!AD$2:AD$5455,$A1564)</f>
        <v>1</v>
      </c>
      <c r="D1564" s="7" t="n">
        <f aca="false">COUNTIFS('Duel Log'!AD$2:AD$5455,$A1564,'Duel Log'!AA$2:AA$5455,"Win")</f>
        <v>1</v>
      </c>
      <c r="E1564" s="7" t="n">
        <f aca="false">COUNTIFS('Duel Log'!AD$2:AD$5455,$A1564,'Duel Log'!AA$2:AA$5455,"Loss")</f>
        <v>0</v>
      </c>
      <c r="F1564" s="7" t="n">
        <f aca="false">COUNTIFS('Duel Log'!AD$2:AD$5455,$A1564,'Duel Log'!AA$2:AA$5455,"Draw")</f>
        <v>0</v>
      </c>
      <c r="G1564" s="13" t="n">
        <f aca="false">IFERROR(D1564/C1564,"")</f>
        <v>1</v>
      </c>
    </row>
    <row r="1565" customFormat="false" ht="15" hidden="false" customHeight="true" outlineLevel="0" collapsed="false">
      <c r="A1565" s="7" t="s">
        <v>1322</v>
      </c>
      <c r="B1565" s="7" t="s">
        <v>15782</v>
      </c>
      <c r="C1565" s="7" t="n">
        <f aca="false">COUNTIF('Duel Log'!AD$2:AD$5455,$A1565)</f>
        <v>2</v>
      </c>
      <c r="D1565" s="7" t="n">
        <f aca="false">COUNTIFS('Duel Log'!AD$2:AD$5455,$A1565,'Duel Log'!AA$2:AA$5455,"Win")</f>
        <v>2</v>
      </c>
      <c r="E1565" s="7" t="n">
        <f aca="false">COUNTIFS('Duel Log'!AD$2:AD$5455,$A1565,'Duel Log'!AA$2:AA$5455,"Loss")</f>
        <v>0</v>
      </c>
      <c r="F1565" s="7" t="n">
        <f aca="false">COUNTIFS('Duel Log'!AD$2:AD$5455,$A1565,'Duel Log'!AA$2:AA$5455,"Draw")</f>
        <v>0</v>
      </c>
      <c r="G1565" s="13" t="n">
        <f aca="false">IFERROR(D1565/C1565,"")</f>
        <v>1</v>
      </c>
    </row>
    <row r="1566" customFormat="false" ht="15" hidden="false" customHeight="true" outlineLevel="0" collapsed="false">
      <c r="A1566" s="7" t="s">
        <v>5023</v>
      </c>
      <c r="B1566" s="7" t="s">
        <v>1206</v>
      </c>
      <c r="C1566" s="7" t="n">
        <f aca="false">COUNTIF('Duel Log'!AD$2:AD$5455,$A1566)</f>
        <v>1</v>
      </c>
      <c r="D1566" s="7" t="n">
        <f aca="false">COUNTIFS('Duel Log'!AD$2:AD$5455,$A1566,'Duel Log'!AA$2:AA$5455,"Win")</f>
        <v>1</v>
      </c>
      <c r="E1566" s="7" t="n">
        <f aca="false">COUNTIFS('Duel Log'!AD$2:AD$5455,$A1566,'Duel Log'!AA$2:AA$5455,"Loss")</f>
        <v>0</v>
      </c>
      <c r="F1566" s="7" t="n">
        <f aca="false">COUNTIFS('Duel Log'!AD$2:AD$5455,$A1566,'Duel Log'!AA$2:AA$5455,"Draw")</f>
        <v>0</v>
      </c>
      <c r="G1566" s="13" t="n">
        <f aca="false">IFERROR(D1566/C1566,"")</f>
        <v>1</v>
      </c>
    </row>
    <row r="1567" customFormat="false" ht="15" hidden="false" customHeight="true" outlineLevel="0" collapsed="false">
      <c r="A1567" s="7" t="s">
        <v>468</v>
      </c>
      <c r="B1567" s="7" t="s">
        <v>15783</v>
      </c>
      <c r="C1567" s="7" t="n">
        <f aca="false">COUNTIF('Duel Log'!AD$2:AD$5455,$A1567)</f>
        <v>4</v>
      </c>
      <c r="D1567" s="7" t="n">
        <f aca="false">COUNTIFS('Duel Log'!AD$2:AD$5455,$A1567,'Duel Log'!AA$2:AA$5455,"Win")</f>
        <v>4</v>
      </c>
      <c r="E1567" s="7" t="n">
        <f aca="false">COUNTIFS('Duel Log'!AD$2:AD$5455,$A1567,'Duel Log'!AA$2:AA$5455,"Loss")</f>
        <v>0</v>
      </c>
      <c r="F1567" s="7" t="n">
        <f aca="false">COUNTIFS('Duel Log'!AD$2:AD$5455,$A1567,'Duel Log'!AA$2:AA$5455,"Draw")</f>
        <v>0</v>
      </c>
      <c r="G1567" s="13" t="n">
        <f aca="false">IFERROR(D1567/C1567,"")</f>
        <v>1</v>
      </c>
    </row>
    <row r="1568" customFormat="false" ht="15" hidden="false" customHeight="true" outlineLevel="0" collapsed="false">
      <c r="A1568" s="7" t="s">
        <v>4395</v>
      </c>
      <c r="B1568" s="7" t="s">
        <v>15784</v>
      </c>
      <c r="C1568" s="7" t="n">
        <f aca="false">COUNTIF('Duel Log'!AD$2:AD$5455,$A1568)</f>
        <v>2</v>
      </c>
      <c r="D1568" s="7" t="n">
        <f aca="false">COUNTIFS('Duel Log'!AD$2:AD$5455,$A1568,'Duel Log'!AA$2:AA$5455,"Win")</f>
        <v>0</v>
      </c>
      <c r="E1568" s="7" t="n">
        <f aca="false">COUNTIFS('Duel Log'!AD$2:AD$5455,$A1568,'Duel Log'!AA$2:AA$5455,"Loss")</f>
        <v>2</v>
      </c>
      <c r="F1568" s="7" t="n">
        <f aca="false">COUNTIFS('Duel Log'!AD$2:AD$5455,$A1568,'Duel Log'!AA$2:AA$5455,"Draw")</f>
        <v>0</v>
      </c>
      <c r="G1568" s="13" t="n">
        <f aca="false">IFERROR(D1568/C1568,"")</f>
        <v>0</v>
      </c>
    </row>
    <row r="1569" customFormat="false" ht="15" hidden="false" customHeight="true" outlineLevel="0" collapsed="false">
      <c r="A1569" s="7" t="s">
        <v>681</v>
      </c>
      <c r="B1569" s="7" t="s">
        <v>15785</v>
      </c>
      <c r="C1569" s="7" t="n">
        <f aca="false">COUNTIF('Duel Log'!AD$2:AD$5455,$A1569)</f>
        <v>2</v>
      </c>
      <c r="D1569" s="7" t="n">
        <f aca="false">COUNTIFS('Duel Log'!AD$2:AD$5455,$A1569,'Duel Log'!AA$2:AA$5455,"Win")</f>
        <v>1</v>
      </c>
      <c r="E1569" s="7" t="n">
        <f aca="false">COUNTIFS('Duel Log'!AD$2:AD$5455,$A1569,'Duel Log'!AA$2:AA$5455,"Loss")</f>
        <v>1</v>
      </c>
      <c r="F1569" s="7" t="n">
        <f aca="false">COUNTIFS('Duel Log'!AD$2:AD$5455,$A1569,'Duel Log'!AA$2:AA$5455,"Draw")</f>
        <v>0</v>
      </c>
      <c r="G1569" s="13" t="n">
        <f aca="false">IFERROR(D1569/C1569,"")</f>
        <v>0.5</v>
      </c>
    </row>
    <row r="1570" customFormat="false" ht="15" hidden="false" customHeight="true" outlineLevel="0" collapsed="false">
      <c r="A1570" s="7" t="s">
        <v>1252</v>
      </c>
      <c r="B1570" s="7" t="s">
        <v>726</v>
      </c>
      <c r="C1570" s="7" t="n">
        <f aca="false">COUNTIF('Duel Log'!AD$2:AD$5455,$A1570)</f>
        <v>1</v>
      </c>
      <c r="D1570" s="7" t="n">
        <f aca="false">COUNTIFS('Duel Log'!AD$2:AD$5455,$A1570,'Duel Log'!AA$2:AA$5455,"Win")</f>
        <v>0</v>
      </c>
      <c r="E1570" s="7" t="n">
        <f aca="false">COUNTIFS('Duel Log'!AD$2:AD$5455,$A1570,'Duel Log'!AA$2:AA$5455,"Loss")</f>
        <v>1</v>
      </c>
      <c r="F1570" s="7" t="n">
        <f aca="false">COUNTIFS('Duel Log'!AD$2:AD$5455,$A1570,'Duel Log'!AA$2:AA$5455,"Draw")</f>
        <v>0</v>
      </c>
      <c r="G1570" s="13" t="n">
        <f aca="false">IFERROR(D1570/C1570,"")</f>
        <v>0</v>
      </c>
    </row>
    <row r="1571" customFormat="false" ht="15" hidden="false" customHeight="true" outlineLevel="0" collapsed="false">
      <c r="A1571" s="7" t="s">
        <v>789</v>
      </c>
      <c r="B1571" s="7" t="s">
        <v>772</v>
      </c>
      <c r="C1571" s="7" t="n">
        <f aca="false">COUNTIF('Duel Log'!AD$2:AD$5455,$A1571)</f>
        <v>1</v>
      </c>
      <c r="D1571" s="7" t="n">
        <f aca="false">COUNTIFS('Duel Log'!AD$2:AD$5455,$A1571,'Duel Log'!AA$2:AA$5455,"Win")</f>
        <v>0</v>
      </c>
      <c r="E1571" s="7" t="n">
        <f aca="false">COUNTIFS('Duel Log'!AD$2:AD$5455,$A1571,'Duel Log'!AA$2:AA$5455,"Loss")</f>
        <v>1</v>
      </c>
      <c r="F1571" s="7" t="n">
        <f aca="false">COUNTIFS('Duel Log'!AD$2:AD$5455,$A1571,'Duel Log'!AA$2:AA$5455,"Draw")</f>
        <v>0</v>
      </c>
      <c r="G1571" s="13" t="n">
        <f aca="false">IFERROR(D1571/C1571,"")</f>
        <v>0</v>
      </c>
    </row>
    <row r="1572" customFormat="false" ht="15" hidden="false" customHeight="true" outlineLevel="0" collapsed="false">
      <c r="A1572" s="7" t="s">
        <v>5085</v>
      </c>
      <c r="B1572" s="8" t="s">
        <v>365</v>
      </c>
      <c r="C1572" s="7" t="n">
        <f aca="false">COUNTIF('Duel Log'!AD$2:AD$5455,$A1572)</f>
        <v>1</v>
      </c>
      <c r="D1572" s="7" t="n">
        <f aca="false">COUNTIFS('Duel Log'!AD$2:AD$5455,$A1572,'Duel Log'!AA$2:AA$5455,"Win")</f>
        <v>0</v>
      </c>
      <c r="E1572" s="7" t="n">
        <f aca="false">COUNTIFS('Duel Log'!AD$2:AD$5455,$A1572,'Duel Log'!AA$2:AA$5455,"Loss")</f>
        <v>1</v>
      </c>
      <c r="F1572" s="7" t="n">
        <f aca="false">COUNTIFS('Duel Log'!AD$2:AD$5455,$A1572,'Duel Log'!AA$2:AA$5455,"Draw")</f>
        <v>0</v>
      </c>
      <c r="G1572" s="13" t="n">
        <f aca="false">IFERROR(D1572/C1572,"")</f>
        <v>0</v>
      </c>
    </row>
    <row r="1573" customFormat="false" ht="15" hidden="false" customHeight="true" outlineLevel="0" collapsed="false">
      <c r="A1573" s="7" t="s">
        <v>2845</v>
      </c>
      <c r="B1573" s="7" t="s">
        <v>2629</v>
      </c>
      <c r="C1573" s="7" t="n">
        <f aca="false">COUNTIF('Duel Log'!AD$2:AD$5455,$A1573)</f>
        <v>1</v>
      </c>
      <c r="D1573" s="7" t="n">
        <f aca="false">COUNTIFS('Duel Log'!AD$2:AD$5455,$A1573,'Duel Log'!AA$2:AA$5455,"Win")</f>
        <v>1</v>
      </c>
      <c r="E1573" s="7" t="n">
        <f aca="false">COUNTIFS('Duel Log'!AD$2:AD$5455,$A1573,'Duel Log'!AA$2:AA$5455,"Loss")</f>
        <v>0</v>
      </c>
      <c r="F1573" s="7" t="n">
        <f aca="false">COUNTIFS('Duel Log'!AD$2:AD$5455,$A1573,'Duel Log'!AA$2:AA$5455,"Draw")</f>
        <v>0</v>
      </c>
      <c r="G1573" s="13" t="n">
        <f aca="false">IFERROR(D1573/C1573,"")</f>
        <v>1</v>
      </c>
    </row>
    <row r="1574" customFormat="false" ht="15" hidden="false" customHeight="true" outlineLevel="0" collapsed="false">
      <c r="A1574" s="7" t="s">
        <v>3305</v>
      </c>
      <c r="B1574" s="7" t="s">
        <v>3302</v>
      </c>
      <c r="C1574" s="7" t="n">
        <f aca="false">COUNTIF('Duel Log'!AD$2:AD$5455,$A1574)</f>
        <v>2</v>
      </c>
      <c r="D1574" s="7" t="n">
        <f aca="false">COUNTIFS('Duel Log'!AD$2:AD$5455,$A1574,'Duel Log'!AA$2:AA$5455,"Win")</f>
        <v>2</v>
      </c>
      <c r="E1574" s="7" t="n">
        <f aca="false">COUNTIFS('Duel Log'!AD$2:AD$5455,$A1574,'Duel Log'!AA$2:AA$5455,"Loss")</f>
        <v>0</v>
      </c>
      <c r="F1574" s="7" t="n">
        <f aca="false">COUNTIFS('Duel Log'!AD$2:AD$5455,$A1574,'Duel Log'!AA$2:AA$5455,"Draw")</f>
        <v>0</v>
      </c>
      <c r="G1574" s="13" t="n">
        <f aca="false">IFERROR(D1574/C1574,"")</f>
        <v>1</v>
      </c>
    </row>
    <row r="1575" customFormat="false" ht="15" hidden="false" customHeight="true" outlineLevel="0" collapsed="false">
      <c r="A1575" s="7" t="s">
        <v>4047</v>
      </c>
      <c r="B1575" s="7" t="s">
        <v>2904</v>
      </c>
      <c r="C1575" s="7" t="n">
        <f aca="false">COUNTIF('Duel Log'!AD$2:AD$5455,$A1575)</f>
        <v>1</v>
      </c>
      <c r="D1575" s="7" t="n">
        <f aca="false">COUNTIFS('Duel Log'!AD$2:AD$5455,$A1575,'Duel Log'!AA$2:AA$5455,"Win")</f>
        <v>1</v>
      </c>
      <c r="E1575" s="7" t="n">
        <f aca="false">COUNTIFS('Duel Log'!AD$2:AD$5455,$A1575,'Duel Log'!AA$2:AA$5455,"Loss")</f>
        <v>0</v>
      </c>
      <c r="F1575" s="7" t="n">
        <f aca="false">COUNTIFS('Duel Log'!AD$2:AD$5455,$A1575,'Duel Log'!AA$2:AA$5455,"Draw")</f>
        <v>0</v>
      </c>
      <c r="G1575" s="13" t="n">
        <f aca="false">IFERROR(D1575/C1575,"")</f>
        <v>1</v>
      </c>
    </row>
    <row r="1576" customFormat="false" ht="15" hidden="false" customHeight="true" outlineLevel="0" collapsed="false">
      <c r="A1576" s="7" t="s">
        <v>1861</v>
      </c>
      <c r="B1576" s="7" t="s">
        <v>15786</v>
      </c>
      <c r="C1576" s="7" t="n">
        <f aca="false">COUNTIF('Duel Log'!AD$2:AD$5455,$A1576)</f>
        <v>8</v>
      </c>
      <c r="D1576" s="7" t="n">
        <f aca="false">COUNTIFS('Duel Log'!AD$2:AD$5455,$A1576,'Duel Log'!AA$2:AA$5455,"Win")</f>
        <v>5</v>
      </c>
      <c r="E1576" s="7" t="n">
        <f aca="false">COUNTIFS('Duel Log'!AD$2:AD$5455,$A1576,'Duel Log'!AA$2:AA$5455,"Loss")</f>
        <v>3</v>
      </c>
      <c r="F1576" s="7" t="n">
        <f aca="false">COUNTIFS('Duel Log'!AD$2:AD$5455,$A1576,'Duel Log'!AA$2:AA$5455,"Draw")</f>
        <v>0</v>
      </c>
      <c r="G1576" s="13" t="n">
        <f aca="false">IFERROR(D1576/C1576,"")</f>
        <v>0.625</v>
      </c>
    </row>
    <row r="1577" customFormat="false" ht="15" hidden="false" customHeight="true" outlineLevel="0" collapsed="false">
      <c r="A1577" s="7" t="s">
        <v>2617</v>
      </c>
      <c r="B1577" s="7" t="s">
        <v>573</v>
      </c>
      <c r="C1577" s="7" t="n">
        <f aca="false">COUNTIF('Duel Log'!AD$2:AD$5455,$A1577)</f>
        <v>2</v>
      </c>
      <c r="D1577" s="7" t="n">
        <f aca="false">COUNTIFS('Duel Log'!AD$2:AD$5455,$A1577,'Duel Log'!AA$2:AA$5455,"Win")</f>
        <v>1</v>
      </c>
      <c r="E1577" s="7" t="n">
        <f aca="false">COUNTIFS('Duel Log'!AD$2:AD$5455,$A1577,'Duel Log'!AA$2:AA$5455,"Loss")</f>
        <v>1</v>
      </c>
      <c r="F1577" s="7" t="n">
        <f aca="false">COUNTIFS('Duel Log'!AD$2:AD$5455,$A1577,'Duel Log'!AA$2:AA$5455,"Draw")</f>
        <v>0</v>
      </c>
      <c r="G1577" s="13" t="n">
        <f aca="false">IFERROR(D1577/C1577,"")</f>
        <v>0.5</v>
      </c>
    </row>
    <row r="1578" customFormat="false" ht="15" hidden="false" customHeight="true" outlineLevel="0" collapsed="false">
      <c r="A1578" s="7" t="s">
        <v>1975</v>
      </c>
      <c r="B1578" s="7" t="s">
        <v>547</v>
      </c>
      <c r="C1578" s="7" t="n">
        <f aca="false">COUNTIF('Duel Log'!AD$2:AD$5455,$A1578)</f>
        <v>1</v>
      </c>
      <c r="D1578" s="7" t="n">
        <f aca="false">COUNTIFS('Duel Log'!AD$2:AD$5455,$A1578,'Duel Log'!AA$2:AA$5455,"Win")</f>
        <v>0</v>
      </c>
      <c r="E1578" s="7" t="n">
        <f aca="false">COUNTIFS('Duel Log'!AD$2:AD$5455,$A1578,'Duel Log'!AA$2:AA$5455,"Loss")</f>
        <v>1</v>
      </c>
      <c r="F1578" s="7" t="n">
        <f aca="false">COUNTIFS('Duel Log'!AD$2:AD$5455,$A1578,'Duel Log'!AA$2:AA$5455,"Draw")</f>
        <v>0</v>
      </c>
      <c r="G1578" s="13" t="n">
        <f aca="false">IFERROR(D1578/C1578,"")</f>
        <v>0</v>
      </c>
    </row>
    <row r="1579" customFormat="false" ht="15" hidden="false" customHeight="true" outlineLevel="0" collapsed="false">
      <c r="A1579" s="7" t="s">
        <v>4742</v>
      </c>
      <c r="B1579" s="7" t="s">
        <v>547</v>
      </c>
      <c r="C1579" s="7" t="n">
        <f aca="false">COUNTIF('Duel Log'!AD$2:AD$5455,$A1579)</f>
        <v>1</v>
      </c>
      <c r="D1579" s="7" t="n">
        <f aca="false">COUNTIFS('Duel Log'!AD$2:AD$5455,$A1579,'Duel Log'!AA$2:AA$5455,"Win")</f>
        <v>0</v>
      </c>
      <c r="E1579" s="7" t="n">
        <f aca="false">COUNTIFS('Duel Log'!AD$2:AD$5455,$A1579,'Duel Log'!AA$2:AA$5455,"Loss")</f>
        <v>1</v>
      </c>
      <c r="F1579" s="7" t="n">
        <f aca="false">COUNTIFS('Duel Log'!AD$2:AD$5455,$A1579,'Duel Log'!AA$2:AA$5455,"Draw")</f>
        <v>0</v>
      </c>
      <c r="G1579" s="13" t="n">
        <f aca="false">IFERROR(D1579/C1579,"")</f>
        <v>0</v>
      </c>
    </row>
    <row r="1580" customFormat="false" ht="15" hidden="false" customHeight="true" outlineLevel="0" collapsed="false">
      <c r="A1580" s="7" t="s">
        <v>7795</v>
      </c>
      <c r="B1580" s="7" t="s">
        <v>253</v>
      </c>
      <c r="C1580" s="7" t="n">
        <f aca="false">COUNTIF('Duel Log'!AD$2:AD$5455,$A1580)</f>
        <v>1</v>
      </c>
      <c r="D1580" s="7" t="n">
        <f aca="false">COUNTIFS('Duel Log'!AD$2:AD$5455,$A1580,'Duel Log'!AA$2:AA$5455,"Win")</f>
        <v>0</v>
      </c>
      <c r="E1580" s="7" t="n">
        <f aca="false">COUNTIFS('Duel Log'!AD$2:AD$5455,$A1580,'Duel Log'!AA$2:AA$5455,"Loss")</f>
        <v>1</v>
      </c>
      <c r="F1580" s="7" t="n">
        <f aca="false">COUNTIFS('Duel Log'!AD$2:AD$5455,$A1580,'Duel Log'!AA$2:AA$5455,"Draw")</f>
        <v>0</v>
      </c>
      <c r="G1580" s="13" t="n">
        <f aca="false">IFERROR(D1580/C1580,"")</f>
        <v>0</v>
      </c>
    </row>
    <row r="1581" customFormat="false" ht="15" hidden="false" customHeight="true" outlineLevel="0" collapsed="false">
      <c r="A1581" s="7" t="s">
        <v>5961</v>
      </c>
      <c r="B1581" s="8" t="s">
        <v>15632</v>
      </c>
      <c r="C1581" s="7" t="n">
        <f aca="false">COUNTIF('Duel Log'!AD$2:AD$5455,$A1581)</f>
        <v>2</v>
      </c>
      <c r="D1581" s="7" t="n">
        <f aca="false">COUNTIFS('Duel Log'!AD$2:AD$5455,$A1581,'Duel Log'!AA$2:AA$5455,"Win")</f>
        <v>2</v>
      </c>
      <c r="E1581" s="7" t="n">
        <f aca="false">COUNTIFS('Duel Log'!AD$2:AD$5455,$A1581,'Duel Log'!AA$2:AA$5455,"Loss")</f>
        <v>0</v>
      </c>
      <c r="F1581" s="7" t="n">
        <f aca="false">COUNTIFS('Duel Log'!AD$2:AD$5455,$A1581,'Duel Log'!AA$2:AA$5455,"Draw")</f>
        <v>0</v>
      </c>
      <c r="G1581" s="13" t="n">
        <f aca="false">IFERROR(D1581/C1581,"")</f>
        <v>1</v>
      </c>
    </row>
    <row r="1582" customFormat="false" ht="15" hidden="false" customHeight="true" outlineLevel="0" collapsed="false">
      <c r="A1582" s="7" t="s">
        <v>6380</v>
      </c>
      <c r="B1582" s="8" t="s">
        <v>1486</v>
      </c>
      <c r="C1582" s="7" t="n">
        <f aca="false">COUNTIF('Duel Log'!AD$2:AD$5455,$A1582)</f>
        <v>1</v>
      </c>
      <c r="D1582" s="7" t="n">
        <f aca="false">COUNTIFS('Duel Log'!AD$2:AD$5455,$A1582,'Duel Log'!AA$2:AA$5455,"Win")</f>
        <v>0</v>
      </c>
      <c r="E1582" s="7" t="n">
        <f aca="false">COUNTIFS('Duel Log'!AD$2:AD$5455,$A1582,'Duel Log'!AA$2:AA$5455,"Loss")</f>
        <v>1</v>
      </c>
      <c r="F1582" s="7" t="n">
        <f aca="false">COUNTIFS('Duel Log'!AD$2:AD$5455,$A1582,'Duel Log'!AA$2:AA$5455,"Draw")</f>
        <v>0</v>
      </c>
      <c r="G1582" s="13" t="n">
        <f aca="false">IFERROR(D1582/C1582,"")</f>
        <v>0</v>
      </c>
    </row>
    <row r="1583" customFormat="false" ht="15" hidden="false" customHeight="true" outlineLevel="0" collapsed="false">
      <c r="A1583" s="7" t="s">
        <v>321</v>
      </c>
      <c r="B1583" s="7" t="s">
        <v>15787</v>
      </c>
      <c r="C1583" s="7" t="n">
        <f aca="false">COUNTIF('Duel Log'!AD$2:AD$5455,$A1583)</f>
        <v>49</v>
      </c>
      <c r="D1583" s="7" t="n">
        <f aca="false">COUNTIFS('Duel Log'!AD$2:AD$5455,$A1583,'Duel Log'!AA$2:AA$5455,"Win")</f>
        <v>30</v>
      </c>
      <c r="E1583" s="7" t="n">
        <f aca="false">COUNTIFS('Duel Log'!AD$2:AD$5455,$A1583,'Duel Log'!AA$2:AA$5455,"Loss")</f>
        <v>19</v>
      </c>
      <c r="F1583" s="7" t="n">
        <f aca="false">COUNTIFS('Duel Log'!AD$2:AD$5455,$A1583,'Duel Log'!AA$2:AA$5455,"Draw")</f>
        <v>0</v>
      </c>
      <c r="G1583" s="13" t="n">
        <f aca="false">IFERROR(D1583/C1583,"")</f>
        <v>0.612244897959184</v>
      </c>
    </row>
    <row r="1584" customFormat="false" ht="15" hidden="false" customHeight="true" outlineLevel="0" collapsed="false">
      <c r="A1584" s="7" t="s">
        <v>756</v>
      </c>
      <c r="B1584" s="7" t="s">
        <v>15788</v>
      </c>
      <c r="C1584" s="7" t="n">
        <f aca="false">COUNTIF('Duel Log'!AD$2:AD$5455,$A1584)</f>
        <v>2</v>
      </c>
      <c r="D1584" s="7" t="n">
        <f aca="false">COUNTIFS('Duel Log'!AD$2:AD$5455,$A1584,'Duel Log'!AA$2:AA$5455,"Win")</f>
        <v>1</v>
      </c>
      <c r="E1584" s="7" t="n">
        <f aca="false">COUNTIFS('Duel Log'!AD$2:AD$5455,$A1584,'Duel Log'!AA$2:AA$5455,"Loss")</f>
        <v>1</v>
      </c>
      <c r="F1584" s="7" t="n">
        <f aca="false">COUNTIFS('Duel Log'!AD$2:AD$5455,$A1584,'Duel Log'!AA$2:AA$5455,"Draw")</f>
        <v>0</v>
      </c>
      <c r="G1584" s="13" t="n">
        <f aca="false">IFERROR(D1584/C1584,"")</f>
        <v>0.5</v>
      </c>
    </row>
    <row r="1585" customFormat="false" ht="15" hidden="false" customHeight="true" outlineLevel="0" collapsed="false">
      <c r="A1585" s="7" t="s">
        <v>6522</v>
      </c>
      <c r="B1585" s="7" t="s">
        <v>1066</v>
      </c>
      <c r="C1585" s="7" t="n">
        <f aca="false">COUNTIF('Duel Log'!AD$2:AD$5455,$A1585)</f>
        <v>1</v>
      </c>
      <c r="D1585" s="7" t="n">
        <f aca="false">COUNTIFS('Duel Log'!AD$2:AD$5455,$A1585,'Duel Log'!AA$2:AA$5455,"Win")</f>
        <v>1</v>
      </c>
      <c r="E1585" s="7" t="n">
        <f aca="false">COUNTIFS('Duel Log'!AD$2:AD$5455,$A1585,'Duel Log'!AA$2:AA$5455,"Loss")</f>
        <v>0</v>
      </c>
      <c r="F1585" s="7" t="n">
        <f aca="false">COUNTIFS('Duel Log'!AD$2:AD$5455,$A1585,'Duel Log'!AA$2:AA$5455,"Draw")</f>
        <v>0</v>
      </c>
      <c r="G1585" s="13" t="n">
        <f aca="false">IFERROR(D1585/C1585,"")</f>
        <v>1</v>
      </c>
    </row>
    <row r="1586" customFormat="false" ht="15" hidden="false" customHeight="true" outlineLevel="0" collapsed="false">
      <c r="A1586" s="7" t="s">
        <v>1230</v>
      </c>
      <c r="B1586" s="7" t="s">
        <v>15789</v>
      </c>
      <c r="C1586" s="7" t="n">
        <f aca="false">COUNTIF('Duel Log'!AD$2:AD$5455,$A1586)</f>
        <v>7</v>
      </c>
      <c r="D1586" s="7" t="n">
        <f aca="false">COUNTIFS('Duel Log'!AD$2:AD$5455,$A1586,'Duel Log'!AA$2:AA$5455,"Win")</f>
        <v>5</v>
      </c>
      <c r="E1586" s="7" t="n">
        <f aca="false">COUNTIFS('Duel Log'!AD$2:AD$5455,$A1586,'Duel Log'!AA$2:AA$5455,"Loss")</f>
        <v>2</v>
      </c>
      <c r="F1586" s="7" t="n">
        <f aca="false">COUNTIFS('Duel Log'!AD$2:AD$5455,$A1586,'Duel Log'!AA$2:AA$5455,"Draw")</f>
        <v>0</v>
      </c>
      <c r="G1586" s="13" t="n">
        <f aca="false">IFERROR(D1586/C1586,"")</f>
        <v>0.714285714285714</v>
      </c>
    </row>
    <row r="1587" customFormat="false" ht="15" hidden="false" customHeight="true" outlineLevel="0" collapsed="false">
      <c r="A1587" s="7" t="s">
        <v>1170</v>
      </c>
      <c r="B1587" s="7" t="s">
        <v>15790</v>
      </c>
      <c r="C1587" s="7" t="n">
        <f aca="false">COUNTIF('Duel Log'!AD$2:AD$5455,$A1587)</f>
        <v>2</v>
      </c>
      <c r="D1587" s="7" t="n">
        <f aca="false">COUNTIFS('Duel Log'!AD$2:AD$5455,$A1587,'Duel Log'!AA$2:AA$5455,"Win")</f>
        <v>1</v>
      </c>
      <c r="E1587" s="7" t="n">
        <f aca="false">COUNTIFS('Duel Log'!AD$2:AD$5455,$A1587,'Duel Log'!AA$2:AA$5455,"Loss")</f>
        <v>1</v>
      </c>
      <c r="F1587" s="7" t="n">
        <f aca="false">COUNTIFS('Duel Log'!AD$2:AD$5455,$A1587,'Duel Log'!AA$2:AA$5455,"Draw")</f>
        <v>0</v>
      </c>
      <c r="G1587" s="13" t="n">
        <f aca="false">IFERROR(D1587/C1587,"")</f>
        <v>0.5</v>
      </c>
    </row>
    <row r="1588" customFormat="false" ht="15" hidden="false" customHeight="true" outlineLevel="0" collapsed="false">
      <c r="A1588" s="7" t="s">
        <v>7246</v>
      </c>
      <c r="B1588" s="7" t="s">
        <v>343</v>
      </c>
      <c r="C1588" s="7" t="n">
        <f aca="false">COUNTIF('Duel Log'!AD$2:AD$5455,$A1588)</f>
        <v>1</v>
      </c>
      <c r="D1588" s="7" t="n">
        <f aca="false">COUNTIFS('Duel Log'!AD$2:AD$5455,$A1588,'Duel Log'!AA$2:AA$5455,"Win")</f>
        <v>0</v>
      </c>
      <c r="E1588" s="7" t="n">
        <f aca="false">COUNTIFS('Duel Log'!AD$2:AD$5455,$A1588,'Duel Log'!AA$2:AA$5455,"Loss")</f>
        <v>1</v>
      </c>
      <c r="F1588" s="7" t="n">
        <f aca="false">COUNTIFS('Duel Log'!AD$2:AD$5455,$A1588,'Duel Log'!AA$2:AA$5455,"Draw")</f>
        <v>0</v>
      </c>
      <c r="G1588" s="13" t="n">
        <f aca="false">IFERROR(D1588/C1588,"")</f>
        <v>0</v>
      </c>
    </row>
    <row r="1589" customFormat="false" ht="15" hidden="false" customHeight="true" outlineLevel="0" collapsed="false">
      <c r="A1589" s="7" t="s">
        <v>243</v>
      </c>
      <c r="B1589" s="7" t="s">
        <v>15791</v>
      </c>
      <c r="C1589" s="7" t="n">
        <f aca="false">COUNTIF('Duel Log'!AD$2:AD$5455,$A1589)</f>
        <v>30</v>
      </c>
      <c r="D1589" s="7" t="n">
        <f aca="false">COUNTIFS('Duel Log'!AD$2:AD$5455,$A1589,'Duel Log'!AA$2:AA$5455,"Win")</f>
        <v>17</v>
      </c>
      <c r="E1589" s="7" t="n">
        <f aca="false">COUNTIFS('Duel Log'!AD$2:AD$5455,$A1589,'Duel Log'!AA$2:AA$5455,"Loss")</f>
        <v>13</v>
      </c>
      <c r="F1589" s="7" t="n">
        <f aca="false">COUNTIFS('Duel Log'!AD$2:AD$5455,$A1589,'Duel Log'!AA$2:AA$5455,"Draw")</f>
        <v>0</v>
      </c>
      <c r="G1589" s="13" t="n">
        <f aca="false">IFERROR(D1589/C1589,"")</f>
        <v>0.566666666666667</v>
      </c>
    </row>
    <row r="1590" customFormat="false" ht="15" hidden="false" customHeight="true" outlineLevel="0" collapsed="false">
      <c r="A1590" s="7" t="s">
        <v>7628</v>
      </c>
      <c r="B1590" s="7" t="s">
        <v>7154</v>
      </c>
      <c r="C1590" s="7" t="n">
        <f aca="false">COUNTIF('Duel Log'!AD$2:AD$5455,$A1590)</f>
        <v>1</v>
      </c>
      <c r="D1590" s="7" t="n">
        <f aca="false">COUNTIFS('Duel Log'!AD$2:AD$5455,$A1590,'Duel Log'!AA$2:AA$5455,"Win")</f>
        <v>1</v>
      </c>
      <c r="E1590" s="7" t="n">
        <f aca="false">COUNTIFS('Duel Log'!AD$2:AD$5455,$A1590,'Duel Log'!AA$2:AA$5455,"Loss")</f>
        <v>0</v>
      </c>
      <c r="F1590" s="7" t="n">
        <f aca="false">COUNTIFS('Duel Log'!AD$2:AD$5455,$A1590,'Duel Log'!AA$2:AA$5455,"Draw")</f>
        <v>0</v>
      </c>
      <c r="G1590" s="13" t="n">
        <f aca="false">IFERROR(D1590/C1590,"")</f>
        <v>1</v>
      </c>
    </row>
    <row r="1591" customFormat="false" ht="15" hidden="false" customHeight="true" outlineLevel="0" collapsed="false">
      <c r="A1591" s="7" t="s">
        <v>2586</v>
      </c>
      <c r="B1591" s="7" t="s">
        <v>15443</v>
      </c>
      <c r="C1591" s="7" t="n">
        <f aca="false">COUNTIF('Duel Log'!AD$2:AD$5455,$A1591)</f>
        <v>3</v>
      </c>
      <c r="D1591" s="7" t="n">
        <f aca="false">COUNTIFS('Duel Log'!AD$2:AD$5455,$A1591,'Duel Log'!AA$2:AA$5455,"Win")</f>
        <v>2</v>
      </c>
      <c r="E1591" s="7" t="n">
        <f aca="false">COUNTIFS('Duel Log'!AD$2:AD$5455,$A1591,'Duel Log'!AA$2:AA$5455,"Loss")</f>
        <v>1</v>
      </c>
      <c r="F1591" s="7" t="n">
        <f aca="false">COUNTIFS('Duel Log'!AD$2:AD$5455,$A1591,'Duel Log'!AA$2:AA$5455,"Draw")</f>
        <v>0</v>
      </c>
      <c r="G1591" s="13" t="n">
        <f aca="false">IFERROR(D1591/C1591,"")</f>
        <v>0.666666666666667</v>
      </c>
    </row>
    <row r="1592" customFormat="false" ht="15" hidden="false" customHeight="true" outlineLevel="0" collapsed="false">
      <c r="A1592" s="7" t="s">
        <v>2590</v>
      </c>
      <c r="B1592" s="7" t="s">
        <v>573</v>
      </c>
      <c r="C1592" s="7" t="n">
        <f aca="false">COUNTIF('Duel Log'!AD$2:AD$5455,$A1592)</f>
        <v>1</v>
      </c>
      <c r="D1592" s="7" t="n">
        <f aca="false">COUNTIFS('Duel Log'!AD$2:AD$5455,$A1592,'Duel Log'!AA$2:AA$5455,"Win")</f>
        <v>0</v>
      </c>
      <c r="E1592" s="7" t="n">
        <f aca="false">COUNTIFS('Duel Log'!AD$2:AD$5455,$A1592,'Duel Log'!AA$2:AA$5455,"Loss")</f>
        <v>1</v>
      </c>
      <c r="F1592" s="7" t="n">
        <f aca="false">COUNTIFS('Duel Log'!AD$2:AD$5455,$A1592,'Duel Log'!AA$2:AA$5455,"Draw")</f>
        <v>0</v>
      </c>
      <c r="G1592" s="13" t="n">
        <f aca="false">IFERROR(D1592/C1592,"")</f>
        <v>0</v>
      </c>
    </row>
    <row r="1593" customFormat="false" ht="15" hidden="false" customHeight="true" outlineLevel="0" collapsed="false">
      <c r="A1593" s="7" t="s">
        <v>5723</v>
      </c>
      <c r="B1593" s="7" t="s">
        <v>227</v>
      </c>
      <c r="C1593" s="7" t="n">
        <f aca="false">COUNTIF('Duel Log'!AD$2:AD$5455,$A1593)</f>
        <v>1</v>
      </c>
      <c r="D1593" s="7" t="n">
        <f aca="false">COUNTIFS('Duel Log'!AD$2:AD$5455,$A1593,'Duel Log'!AA$2:AA$5455,"Win")</f>
        <v>0</v>
      </c>
      <c r="E1593" s="7" t="n">
        <f aca="false">COUNTIFS('Duel Log'!AD$2:AD$5455,$A1593,'Duel Log'!AA$2:AA$5455,"Loss")</f>
        <v>1</v>
      </c>
      <c r="F1593" s="7" t="n">
        <f aca="false">COUNTIFS('Duel Log'!AD$2:AD$5455,$A1593,'Duel Log'!AA$2:AA$5455,"Draw")</f>
        <v>0</v>
      </c>
      <c r="G1593" s="13" t="n">
        <f aca="false">IFERROR(D1593/C1593,"")</f>
        <v>0</v>
      </c>
    </row>
    <row r="1594" customFormat="false" ht="15" hidden="false" customHeight="true" outlineLevel="0" collapsed="false">
      <c r="A1594" s="7" t="s">
        <v>4931</v>
      </c>
      <c r="B1594" s="7" t="s">
        <v>613</v>
      </c>
      <c r="C1594" s="7" t="n">
        <f aca="false">COUNTIF('Duel Log'!AD$2:AD$5455,$A1594)</f>
        <v>1</v>
      </c>
      <c r="D1594" s="7" t="n">
        <f aca="false">COUNTIFS('Duel Log'!AD$2:AD$5455,$A1594,'Duel Log'!AA$2:AA$5455,"Win")</f>
        <v>1</v>
      </c>
      <c r="E1594" s="7" t="n">
        <f aca="false">COUNTIFS('Duel Log'!AD$2:AD$5455,$A1594,'Duel Log'!AA$2:AA$5455,"Loss")</f>
        <v>0</v>
      </c>
      <c r="F1594" s="7" t="n">
        <f aca="false">COUNTIFS('Duel Log'!AD$2:AD$5455,$A1594,'Duel Log'!AA$2:AA$5455,"Draw")</f>
        <v>0</v>
      </c>
      <c r="G1594" s="13" t="n">
        <f aca="false">IFERROR(D1594/C1594,"")</f>
        <v>1</v>
      </c>
    </row>
    <row r="1595" customFormat="false" ht="15" hidden="false" customHeight="true" outlineLevel="0" collapsed="false">
      <c r="A1595" s="7" t="s">
        <v>620</v>
      </c>
      <c r="B1595" s="7" t="s">
        <v>611</v>
      </c>
      <c r="C1595" s="7" t="n">
        <f aca="false">COUNTIF('Duel Log'!AD$2:AD$5455,$A1595)</f>
        <v>1</v>
      </c>
      <c r="D1595" s="7" t="n">
        <f aca="false">COUNTIFS('Duel Log'!AD$2:AD$5455,$A1595,'Duel Log'!AA$2:AA$5455,"Win")</f>
        <v>1</v>
      </c>
      <c r="E1595" s="7" t="n">
        <f aca="false">COUNTIFS('Duel Log'!AD$2:AD$5455,$A1595,'Duel Log'!AA$2:AA$5455,"Loss")</f>
        <v>0</v>
      </c>
      <c r="F1595" s="7" t="n">
        <f aca="false">COUNTIFS('Duel Log'!AD$2:AD$5455,$A1595,'Duel Log'!AA$2:AA$5455,"Draw")</f>
        <v>0</v>
      </c>
      <c r="G1595" s="13" t="n">
        <f aca="false">IFERROR(D1595/C1595,"")</f>
        <v>1</v>
      </c>
    </row>
    <row r="1596" customFormat="false" ht="15" hidden="false" customHeight="true" outlineLevel="0" collapsed="false">
      <c r="A1596" s="7" t="s">
        <v>1968</v>
      </c>
      <c r="B1596" s="7" t="s">
        <v>547</v>
      </c>
      <c r="C1596" s="7" t="n">
        <f aca="false">COUNTIF('Duel Log'!AD$2:AD$5455,$A1596)</f>
        <v>1</v>
      </c>
      <c r="D1596" s="7" t="n">
        <f aca="false">COUNTIFS('Duel Log'!AD$2:AD$5455,$A1596,'Duel Log'!AA$2:AA$5455,"Win")</f>
        <v>0</v>
      </c>
      <c r="E1596" s="7" t="n">
        <f aca="false">COUNTIFS('Duel Log'!AD$2:AD$5455,$A1596,'Duel Log'!AA$2:AA$5455,"Loss")</f>
        <v>1</v>
      </c>
      <c r="F1596" s="7" t="n">
        <f aca="false">COUNTIFS('Duel Log'!AD$2:AD$5455,$A1596,'Duel Log'!AA$2:AA$5455,"Draw")</f>
        <v>0</v>
      </c>
      <c r="G1596" s="13" t="n">
        <f aca="false">IFERROR(D1596/C1596,"")</f>
        <v>0</v>
      </c>
    </row>
    <row r="1597" customFormat="false" ht="15" hidden="false" customHeight="true" outlineLevel="0" collapsed="false">
      <c r="A1597" s="7" t="s">
        <v>1050</v>
      </c>
      <c r="B1597" s="7" t="s">
        <v>15792</v>
      </c>
      <c r="C1597" s="7" t="n">
        <f aca="false">COUNTIF('Duel Log'!AD$2:AD$5455,$A1597)</f>
        <v>18</v>
      </c>
      <c r="D1597" s="7" t="n">
        <f aca="false">COUNTIFS('Duel Log'!AD$2:AD$5455,$A1597,'Duel Log'!AA$2:AA$5455,"Win")</f>
        <v>9</v>
      </c>
      <c r="E1597" s="7" t="n">
        <f aca="false">COUNTIFS('Duel Log'!AD$2:AD$5455,$A1597,'Duel Log'!AA$2:AA$5455,"Loss")</f>
        <v>9</v>
      </c>
      <c r="F1597" s="7" t="n">
        <f aca="false">COUNTIFS('Duel Log'!AD$2:AD$5455,$A1597,'Duel Log'!AA$2:AA$5455,"Draw")</f>
        <v>0</v>
      </c>
      <c r="G1597" s="13" t="n">
        <f aca="false">IFERROR(D1597/C1597,"")</f>
        <v>0.5</v>
      </c>
    </row>
    <row r="1598" customFormat="false" ht="15" hidden="false" customHeight="true" outlineLevel="0" collapsed="false">
      <c r="A1598" s="7" t="s">
        <v>7933</v>
      </c>
      <c r="B1598" s="7" t="s">
        <v>1727</v>
      </c>
      <c r="C1598" s="7" t="n">
        <f aca="false">COUNTIF('Duel Log'!AD$2:AD$5455,$A1598)</f>
        <v>1</v>
      </c>
      <c r="D1598" s="7" t="n">
        <f aca="false">COUNTIFS('Duel Log'!AD$2:AD$5455,$A1598,'Duel Log'!AA$2:AA$5455,"Win")</f>
        <v>1</v>
      </c>
      <c r="E1598" s="7" t="n">
        <f aca="false">COUNTIFS('Duel Log'!AD$2:AD$5455,$A1598,'Duel Log'!AA$2:AA$5455,"Loss")</f>
        <v>0</v>
      </c>
      <c r="F1598" s="7" t="n">
        <f aca="false">COUNTIFS('Duel Log'!AD$2:AD$5455,$A1598,'Duel Log'!AA$2:AA$5455,"Draw")</f>
        <v>0</v>
      </c>
      <c r="G1598" s="13" t="n">
        <f aca="false">IFERROR(D1598/C1598,"")</f>
        <v>1</v>
      </c>
    </row>
    <row r="1599" customFormat="false" ht="15" hidden="false" customHeight="true" outlineLevel="0" collapsed="false">
      <c r="A1599" s="7" t="s">
        <v>1964</v>
      </c>
      <c r="B1599" s="7" t="s">
        <v>547</v>
      </c>
      <c r="C1599" s="7" t="n">
        <f aca="false">COUNTIF('Duel Log'!AD$2:AD$5455,$A1599)</f>
        <v>1</v>
      </c>
      <c r="D1599" s="7" t="n">
        <f aca="false">COUNTIFS('Duel Log'!AD$2:AD$5455,$A1599,'Duel Log'!AA$2:AA$5455,"Win")</f>
        <v>0</v>
      </c>
      <c r="E1599" s="7" t="n">
        <f aca="false">COUNTIFS('Duel Log'!AD$2:AD$5455,$A1599,'Duel Log'!AA$2:AA$5455,"Loss")</f>
        <v>1</v>
      </c>
      <c r="F1599" s="7" t="n">
        <f aca="false">COUNTIFS('Duel Log'!AD$2:AD$5455,$A1599,'Duel Log'!AA$2:AA$5455,"Draw")</f>
        <v>0</v>
      </c>
      <c r="G1599" s="13" t="n">
        <f aca="false">IFERROR(D1599/C1599,"")</f>
        <v>0</v>
      </c>
    </row>
    <row r="1600" customFormat="false" ht="15" hidden="false" customHeight="true" outlineLevel="0" collapsed="false">
      <c r="A1600" s="7" t="s">
        <v>2830</v>
      </c>
      <c r="B1600" s="7" t="s">
        <v>2808</v>
      </c>
      <c r="C1600" s="7" t="n">
        <f aca="false">COUNTIF('Duel Log'!AD$2:AD$5455,$A1600)</f>
        <v>1</v>
      </c>
      <c r="D1600" s="7" t="n">
        <f aca="false">COUNTIFS('Duel Log'!AD$2:AD$5455,$A1600,'Duel Log'!AA$2:AA$5455,"Win")</f>
        <v>0</v>
      </c>
      <c r="E1600" s="7" t="n">
        <f aca="false">COUNTIFS('Duel Log'!AD$2:AD$5455,$A1600,'Duel Log'!AA$2:AA$5455,"Loss")</f>
        <v>1</v>
      </c>
      <c r="F1600" s="7" t="n">
        <f aca="false">COUNTIFS('Duel Log'!AD$2:AD$5455,$A1600,'Duel Log'!AA$2:AA$5455,"Draw")</f>
        <v>0</v>
      </c>
      <c r="G1600" s="13" t="n">
        <f aca="false">IFERROR(D1600/C1600,"")</f>
        <v>0</v>
      </c>
    </row>
    <row r="1601" customFormat="false" ht="15" hidden="false" customHeight="true" outlineLevel="0" collapsed="false">
      <c r="A1601" s="7" t="s">
        <v>5728</v>
      </c>
      <c r="B1601" s="7" t="s">
        <v>343</v>
      </c>
      <c r="C1601" s="7" t="n">
        <f aca="false">COUNTIF('Duel Log'!AD$2:AD$5455,$A1601)</f>
        <v>1</v>
      </c>
      <c r="D1601" s="7" t="n">
        <f aca="false">COUNTIFS('Duel Log'!AD$2:AD$5455,$A1601,'Duel Log'!AA$2:AA$5455,"Win")</f>
        <v>1</v>
      </c>
      <c r="E1601" s="7" t="n">
        <f aca="false">COUNTIFS('Duel Log'!AD$2:AD$5455,$A1601,'Duel Log'!AA$2:AA$5455,"Loss")</f>
        <v>0</v>
      </c>
      <c r="F1601" s="7" t="n">
        <f aca="false">COUNTIFS('Duel Log'!AD$2:AD$5455,$A1601,'Duel Log'!AA$2:AA$5455,"Draw")</f>
        <v>0</v>
      </c>
      <c r="G1601" s="13" t="n">
        <f aca="false">IFERROR(D1601/C1601,"")</f>
        <v>1</v>
      </c>
    </row>
    <row r="1602" customFormat="false" ht="15" hidden="false" customHeight="true" outlineLevel="0" collapsed="false">
      <c r="A1602" s="7" t="s">
        <v>5842</v>
      </c>
      <c r="B1602" s="7" t="s">
        <v>584</v>
      </c>
      <c r="C1602" s="7" t="n">
        <f aca="false">COUNTIF('Duel Log'!AD$2:AD$5455,$A1602)</f>
        <v>1</v>
      </c>
      <c r="D1602" s="7" t="n">
        <f aca="false">COUNTIFS('Duel Log'!AD$2:AD$5455,$A1602,'Duel Log'!AA$2:AA$5455,"Win")</f>
        <v>1</v>
      </c>
      <c r="E1602" s="7" t="n">
        <f aca="false">COUNTIFS('Duel Log'!AD$2:AD$5455,$A1602,'Duel Log'!AA$2:AA$5455,"Loss")</f>
        <v>0</v>
      </c>
      <c r="F1602" s="7" t="n">
        <f aca="false">COUNTIFS('Duel Log'!AD$2:AD$5455,$A1602,'Duel Log'!AA$2:AA$5455,"Draw")</f>
        <v>0</v>
      </c>
      <c r="G1602" s="13" t="n">
        <f aca="false">IFERROR(D1602/C1602,"")</f>
        <v>1</v>
      </c>
    </row>
    <row r="1603" customFormat="false" ht="15" hidden="false" customHeight="true" outlineLevel="0" collapsed="false">
      <c r="A1603" s="7" t="s">
        <v>786</v>
      </c>
      <c r="B1603" s="7" t="s">
        <v>772</v>
      </c>
      <c r="C1603" s="7" t="n">
        <f aca="false">COUNTIF('Duel Log'!AD$2:AD$5455,$A1603)</f>
        <v>1</v>
      </c>
      <c r="D1603" s="7" t="n">
        <f aca="false">COUNTIFS('Duel Log'!AD$2:AD$5455,$A1603,'Duel Log'!AA$2:AA$5455,"Win")</f>
        <v>1</v>
      </c>
      <c r="E1603" s="7" t="n">
        <f aca="false">COUNTIFS('Duel Log'!AD$2:AD$5455,$A1603,'Duel Log'!AA$2:AA$5455,"Loss")</f>
        <v>0</v>
      </c>
      <c r="F1603" s="7" t="n">
        <f aca="false">COUNTIFS('Duel Log'!AD$2:AD$5455,$A1603,'Duel Log'!AA$2:AA$5455,"Draw")</f>
        <v>0</v>
      </c>
      <c r="G1603" s="13" t="n">
        <f aca="false">IFERROR(D1603/C1603,"")</f>
        <v>1</v>
      </c>
    </row>
    <row r="1604" customFormat="false" ht="15" hidden="false" customHeight="true" outlineLevel="0" collapsed="false">
      <c r="A1604" s="7" t="s">
        <v>1394</v>
      </c>
      <c r="B1604" s="8" t="s">
        <v>558</v>
      </c>
      <c r="C1604" s="7" t="n">
        <f aca="false">COUNTIF('Duel Log'!AD$2:AD$5455,$A1604)</f>
        <v>1</v>
      </c>
      <c r="D1604" s="7" t="n">
        <f aca="false">COUNTIFS('Duel Log'!AD$2:AD$5455,$A1604,'Duel Log'!AA$2:AA$5455,"Win")</f>
        <v>1</v>
      </c>
      <c r="E1604" s="7" t="n">
        <f aca="false">COUNTIFS('Duel Log'!AD$2:AD$5455,$A1604,'Duel Log'!AA$2:AA$5455,"Loss")</f>
        <v>0</v>
      </c>
      <c r="F1604" s="7" t="n">
        <f aca="false">COUNTIFS('Duel Log'!AD$2:AD$5455,$A1604,'Duel Log'!AA$2:AA$5455,"Draw")</f>
        <v>0</v>
      </c>
      <c r="G1604" s="13" t="n">
        <f aca="false">IFERROR(D1604/C1604,"")</f>
        <v>1</v>
      </c>
    </row>
    <row r="1605" customFormat="false" ht="15" hidden="false" customHeight="true" outlineLevel="0" collapsed="false">
      <c r="A1605" s="7" t="s">
        <v>736</v>
      </c>
      <c r="B1605" s="7" t="s">
        <v>733</v>
      </c>
      <c r="C1605" s="7" t="n">
        <f aca="false">COUNTIF('Duel Log'!AD$2:AD$5455,$A1605)</f>
        <v>1</v>
      </c>
      <c r="D1605" s="7" t="n">
        <f aca="false">COUNTIFS('Duel Log'!AD$2:AD$5455,$A1605,'Duel Log'!AA$2:AA$5455,"Win")</f>
        <v>0</v>
      </c>
      <c r="E1605" s="7" t="n">
        <f aca="false">COUNTIFS('Duel Log'!AD$2:AD$5455,$A1605,'Duel Log'!AA$2:AA$5455,"Loss")</f>
        <v>1</v>
      </c>
      <c r="F1605" s="7" t="n">
        <f aca="false">COUNTIFS('Duel Log'!AD$2:AD$5455,$A1605,'Duel Log'!AA$2:AA$5455,"Draw")</f>
        <v>0</v>
      </c>
      <c r="G1605" s="13" t="n">
        <f aca="false">IFERROR(D1605/C1605,"")</f>
        <v>0</v>
      </c>
    </row>
    <row r="1606" customFormat="false" ht="15" hidden="false" customHeight="true" outlineLevel="0" collapsed="false">
      <c r="A1606" s="7" t="s">
        <v>2340</v>
      </c>
      <c r="B1606" s="7" t="s">
        <v>2119</v>
      </c>
      <c r="C1606" s="7" t="n">
        <f aca="false">COUNTIF('Duel Log'!AD$2:AD$5455,$A1606)</f>
        <v>1</v>
      </c>
      <c r="D1606" s="7" t="n">
        <f aca="false">COUNTIFS('Duel Log'!AD$2:AD$5455,$A1606,'Duel Log'!AA$2:AA$5455,"Win")</f>
        <v>1</v>
      </c>
      <c r="E1606" s="7" t="n">
        <f aca="false">COUNTIFS('Duel Log'!AD$2:AD$5455,$A1606,'Duel Log'!AA$2:AA$5455,"Loss")</f>
        <v>0</v>
      </c>
      <c r="F1606" s="7" t="n">
        <f aca="false">COUNTIFS('Duel Log'!AD$2:AD$5455,$A1606,'Duel Log'!AA$2:AA$5455,"Draw")</f>
        <v>0</v>
      </c>
      <c r="G1606" s="13" t="n">
        <f aca="false">IFERROR(D1606/C1606,"")</f>
        <v>1</v>
      </c>
    </row>
    <row r="1607" customFormat="false" ht="15" hidden="false" customHeight="true" outlineLevel="0" collapsed="false">
      <c r="A1607" s="7" t="s">
        <v>3821</v>
      </c>
      <c r="B1607" s="7" t="s">
        <v>523</v>
      </c>
      <c r="C1607" s="7" t="n">
        <f aca="false">COUNTIF('Duel Log'!AD$2:AD$5455,$A1607)</f>
        <v>1</v>
      </c>
      <c r="D1607" s="7" t="n">
        <f aca="false">COUNTIFS('Duel Log'!AD$2:AD$5455,$A1607,'Duel Log'!AA$2:AA$5455,"Win")</f>
        <v>0</v>
      </c>
      <c r="E1607" s="7" t="n">
        <f aca="false">COUNTIFS('Duel Log'!AD$2:AD$5455,$A1607,'Duel Log'!AA$2:AA$5455,"Loss")</f>
        <v>1</v>
      </c>
      <c r="F1607" s="7" t="n">
        <f aca="false">COUNTIFS('Duel Log'!AD$2:AD$5455,$A1607,'Duel Log'!AA$2:AA$5455,"Draw")</f>
        <v>0</v>
      </c>
      <c r="G1607" s="13" t="n">
        <f aca="false">IFERROR(D1607/C1607,"")</f>
        <v>0</v>
      </c>
    </row>
    <row r="1608" customFormat="false" ht="15" hidden="false" customHeight="true" outlineLevel="0" collapsed="false">
      <c r="A1608" s="7" t="s">
        <v>1429</v>
      </c>
      <c r="B1608" s="7" t="s">
        <v>1283</v>
      </c>
      <c r="C1608" s="7" t="n">
        <f aca="false">COUNTIF('Duel Log'!AD$2:AD$5455,$A1608)</f>
        <v>1</v>
      </c>
      <c r="D1608" s="7" t="n">
        <f aca="false">COUNTIFS('Duel Log'!AD$2:AD$5455,$A1608,'Duel Log'!AA$2:AA$5455,"Win")</f>
        <v>0</v>
      </c>
      <c r="E1608" s="7" t="n">
        <f aca="false">COUNTIFS('Duel Log'!AD$2:AD$5455,$A1608,'Duel Log'!AA$2:AA$5455,"Loss")</f>
        <v>1</v>
      </c>
      <c r="F1608" s="7" t="n">
        <f aca="false">COUNTIFS('Duel Log'!AD$2:AD$5455,$A1608,'Duel Log'!AA$2:AA$5455,"Draw")</f>
        <v>0</v>
      </c>
      <c r="G1608" s="13" t="n">
        <f aca="false">IFERROR(D1608/C1608,"")</f>
        <v>0</v>
      </c>
    </row>
    <row r="1609" customFormat="false" ht="15" hidden="false" customHeight="true" outlineLevel="0" collapsed="false">
      <c r="A1609" s="7" t="s">
        <v>582</v>
      </c>
      <c r="B1609" s="7" t="s">
        <v>573</v>
      </c>
      <c r="C1609" s="7" t="n">
        <f aca="false">COUNTIF('Duel Log'!AD$2:AD$5455,$A1609)</f>
        <v>1</v>
      </c>
      <c r="D1609" s="7" t="n">
        <f aca="false">COUNTIFS('Duel Log'!AD$2:AD$5455,$A1609,'Duel Log'!AA$2:AA$5455,"Win")</f>
        <v>0</v>
      </c>
      <c r="E1609" s="7" t="n">
        <f aca="false">COUNTIFS('Duel Log'!AD$2:AD$5455,$A1609,'Duel Log'!AA$2:AA$5455,"Loss")</f>
        <v>1</v>
      </c>
      <c r="F1609" s="7" t="n">
        <f aca="false">COUNTIFS('Duel Log'!AD$2:AD$5455,$A1609,'Duel Log'!AA$2:AA$5455,"Draw")</f>
        <v>0</v>
      </c>
      <c r="G1609" s="13" t="n">
        <f aca="false">IFERROR(D1609/C1609,"")</f>
        <v>0</v>
      </c>
    </row>
    <row r="1610" customFormat="false" ht="15" hidden="false" customHeight="true" outlineLevel="0" collapsed="false">
      <c r="A1610" s="7" t="s">
        <v>1960</v>
      </c>
      <c r="B1610" s="7" t="s">
        <v>1432</v>
      </c>
      <c r="C1610" s="7" t="n">
        <f aca="false">COUNTIF('Duel Log'!AD$2:AD$5455,$A1610)</f>
        <v>1</v>
      </c>
      <c r="D1610" s="7" t="n">
        <f aca="false">COUNTIFS('Duel Log'!AD$2:AD$5455,$A1610,'Duel Log'!AA$2:AA$5455,"Win")</f>
        <v>1</v>
      </c>
      <c r="E1610" s="7" t="n">
        <f aca="false">COUNTIFS('Duel Log'!AD$2:AD$5455,$A1610,'Duel Log'!AA$2:AA$5455,"Loss")</f>
        <v>0</v>
      </c>
      <c r="F1610" s="7" t="n">
        <f aca="false">COUNTIFS('Duel Log'!AD$2:AD$5455,$A1610,'Duel Log'!AA$2:AA$5455,"Draw")</f>
        <v>0</v>
      </c>
      <c r="G1610" s="13" t="n">
        <f aca="false">IFERROR(D1610/C1610,"")</f>
        <v>1</v>
      </c>
    </row>
    <row r="1611" customFormat="false" ht="15" hidden="false" customHeight="true" outlineLevel="0" collapsed="false">
      <c r="A1611" s="7" t="s">
        <v>3715</v>
      </c>
      <c r="B1611" s="7" t="s">
        <v>15793</v>
      </c>
      <c r="C1611" s="7" t="n">
        <f aca="false">COUNTIF('Duel Log'!AD$2:AD$5455,$A1611)</f>
        <v>2</v>
      </c>
      <c r="D1611" s="7" t="n">
        <f aca="false">COUNTIFS('Duel Log'!AD$2:AD$5455,$A1611,'Duel Log'!AA$2:AA$5455,"Win")</f>
        <v>1</v>
      </c>
      <c r="E1611" s="7" t="n">
        <f aca="false">COUNTIFS('Duel Log'!AD$2:AD$5455,$A1611,'Duel Log'!AA$2:AA$5455,"Loss")</f>
        <v>1</v>
      </c>
      <c r="F1611" s="7" t="n">
        <f aca="false">COUNTIFS('Duel Log'!AD$2:AD$5455,$A1611,'Duel Log'!AA$2:AA$5455,"Draw")</f>
        <v>0</v>
      </c>
      <c r="G1611" s="13" t="n">
        <f aca="false">IFERROR(D1611/C1611,"")</f>
        <v>0.5</v>
      </c>
    </row>
    <row r="1612" customFormat="false" ht="15" hidden="false" customHeight="true" outlineLevel="0" collapsed="false">
      <c r="A1612" s="7" t="s">
        <v>4707</v>
      </c>
      <c r="B1612" s="7" t="s">
        <v>2119</v>
      </c>
      <c r="C1612" s="7" t="n">
        <f aca="false">COUNTIF('Duel Log'!AD$2:AD$5455,$A1612)</f>
        <v>1</v>
      </c>
      <c r="D1612" s="7" t="n">
        <f aca="false">COUNTIFS('Duel Log'!AD$2:AD$5455,$A1612,'Duel Log'!AA$2:AA$5455,"Win")</f>
        <v>1</v>
      </c>
      <c r="E1612" s="7" t="n">
        <f aca="false">COUNTIFS('Duel Log'!AD$2:AD$5455,$A1612,'Duel Log'!AA$2:AA$5455,"Loss")</f>
        <v>0</v>
      </c>
      <c r="F1612" s="7" t="n">
        <f aca="false">COUNTIFS('Duel Log'!AD$2:AD$5455,$A1612,'Duel Log'!AA$2:AA$5455,"Draw")</f>
        <v>0</v>
      </c>
      <c r="G1612" s="13" t="n">
        <f aca="false">IFERROR(D1612/C1612,"")</f>
        <v>1</v>
      </c>
    </row>
    <row r="1613" customFormat="false" ht="15" hidden="false" customHeight="true" outlineLevel="0" collapsed="false">
      <c r="A1613" s="7" t="s">
        <v>9403</v>
      </c>
      <c r="B1613" s="8" t="s">
        <v>3690</v>
      </c>
      <c r="C1613" s="7" t="n">
        <f aca="false">COUNTIF('Duel Log'!AD$2:AD$5455,$A1613)</f>
        <v>1</v>
      </c>
      <c r="D1613" s="7" t="n">
        <f aca="false">COUNTIFS('Duel Log'!AD$2:AD$5455,$A1613,'Duel Log'!AA$2:AA$5455,"Win")</f>
        <v>0</v>
      </c>
      <c r="E1613" s="7" t="n">
        <f aca="false">COUNTIFS('Duel Log'!AD$2:AD$5455,$A1613,'Duel Log'!AA$2:AA$5455,"Loss")</f>
        <v>1</v>
      </c>
      <c r="F1613" s="7" t="n">
        <f aca="false">COUNTIFS('Duel Log'!AD$2:AD$5455,$A1613,'Duel Log'!AA$2:AA$5455,"Draw")</f>
        <v>0</v>
      </c>
      <c r="G1613" s="13" t="n">
        <f aca="false">IFERROR(D1613/C1613,"")</f>
        <v>0</v>
      </c>
    </row>
    <row r="1614" customFormat="false" ht="15" hidden="false" customHeight="true" outlineLevel="0" collapsed="false">
      <c r="A1614" s="7" t="s">
        <v>2985</v>
      </c>
      <c r="B1614" s="7" t="s">
        <v>2158</v>
      </c>
      <c r="C1614" s="7" t="n">
        <f aca="false">COUNTIF('Duel Log'!AD$2:AD$5455,$A1614)</f>
        <v>1</v>
      </c>
      <c r="D1614" s="7" t="n">
        <f aca="false">COUNTIFS('Duel Log'!AD$2:AD$5455,$A1614,'Duel Log'!AA$2:AA$5455,"Win")</f>
        <v>0</v>
      </c>
      <c r="E1614" s="7" t="n">
        <f aca="false">COUNTIFS('Duel Log'!AD$2:AD$5455,$A1614,'Duel Log'!AA$2:AA$5455,"Loss")</f>
        <v>1</v>
      </c>
      <c r="F1614" s="7" t="n">
        <f aca="false">COUNTIFS('Duel Log'!AD$2:AD$5455,$A1614,'Duel Log'!AA$2:AA$5455,"Draw")</f>
        <v>0</v>
      </c>
      <c r="G1614" s="13" t="n">
        <f aca="false">IFERROR(D1614/C1614,"")</f>
        <v>0</v>
      </c>
    </row>
    <row r="1615" customFormat="false" ht="15" hidden="false" customHeight="true" outlineLevel="0" collapsed="false">
      <c r="A1615" s="7" t="s">
        <v>1100</v>
      </c>
      <c r="B1615" s="7" t="s">
        <v>15794</v>
      </c>
      <c r="C1615" s="7" t="n">
        <f aca="false">COUNTIF('Duel Log'!AD$2:AD$5455,$A1615)</f>
        <v>5</v>
      </c>
      <c r="D1615" s="7" t="n">
        <f aca="false">COUNTIFS('Duel Log'!AD$2:AD$5455,$A1615,'Duel Log'!AA$2:AA$5455,"Win")</f>
        <v>3</v>
      </c>
      <c r="E1615" s="7" t="n">
        <f aca="false">COUNTIFS('Duel Log'!AD$2:AD$5455,$A1615,'Duel Log'!AA$2:AA$5455,"Loss")</f>
        <v>2</v>
      </c>
      <c r="F1615" s="7" t="n">
        <f aca="false">COUNTIFS('Duel Log'!AD$2:AD$5455,$A1615,'Duel Log'!AA$2:AA$5455,"Draw")</f>
        <v>0</v>
      </c>
      <c r="G1615" s="13" t="n">
        <f aca="false">IFERROR(D1615/C1615,"")</f>
        <v>0.6</v>
      </c>
    </row>
    <row r="1616" customFormat="false" ht="15" hidden="false" customHeight="true" outlineLevel="0" collapsed="false">
      <c r="A1616" s="7" t="s">
        <v>6860</v>
      </c>
      <c r="B1616" s="7" t="s">
        <v>253</v>
      </c>
      <c r="C1616" s="7" t="n">
        <f aca="false">COUNTIF('Duel Log'!AD$2:AD$5455,$A1616)</f>
        <v>1</v>
      </c>
      <c r="D1616" s="7" t="n">
        <f aca="false">COUNTIFS('Duel Log'!AD$2:AD$5455,$A1616,'Duel Log'!AA$2:AA$5455,"Win")</f>
        <v>0</v>
      </c>
      <c r="E1616" s="7" t="n">
        <f aca="false">COUNTIFS('Duel Log'!AD$2:AD$5455,$A1616,'Duel Log'!AA$2:AA$5455,"Loss")</f>
        <v>1</v>
      </c>
      <c r="F1616" s="7" t="n">
        <f aca="false">COUNTIFS('Duel Log'!AD$2:AD$5455,$A1616,'Duel Log'!AA$2:AA$5455,"Draw")</f>
        <v>0</v>
      </c>
      <c r="G1616" s="13" t="n">
        <f aca="false">IFERROR(D1616/C1616,"")</f>
        <v>0</v>
      </c>
    </row>
    <row r="1617" customFormat="false" ht="15" hidden="false" customHeight="true" outlineLevel="0" collapsed="false">
      <c r="A1617" s="7" t="s">
        <v>9371</v>
      </c>
      <c r="B1617" s="8" t="s">
        <v>1747</v>
      </c>
      <c r="C1617" s="7" t="n">
        <f aca="false">COUNTIF('Duel Log'!AD$2:AD$5455,$A1617)</f>
        <v>1</v>
      </c>
      <c r="D1617" s="7" t="n">
        <f aca="false">COUNTIFS('Duel Log'!AD$2:AD$5455,$A1617,'Duel Log'!AA$2:AA$5455,"Win")</f>
        <v>0</v>
      </c>
      <c r="E1617" s="7" t="n">
        <f aca="false">COUNTIFS('Duel Log'!AD$2:AD$5455,$A1617,'Duel Log'!AA$2:AA$5455,"Loss")</f>
        <v>1</v>
      </c>
      <c r="F1617" s="7" t="n">
        <f aca="false">COUNTIFS('Duel Log'!AD$2:AD$5455,$A1617,'Duel Log'!AA$2:AA$5455,"Draw")</f>
        <v>0</v>
      </c>
      <c r="G1617" s="13" t="n">
        <f aca="false">IFERROR(D1617/C1617,"")</f>
        <v>0</v>
      </c>
    </row>
    <row r="1618" customFormat="false" ht="15" hidden="false" customHeight="true" outlineLevel="0" collapsed="false">
      <c r="A1618" s="7" t="s">
        <v>3638</v>
      </c>
      <c r="B1618" s="7" t="s">
        <v>15795</v>
      </c>
      <c r="C1618" s="7" t="n">
        <f aca="false">COUNTIF('Duel Log'!AD$2:AD$5455,$A1618)</f>
        <v>2</v>
      </c>
      <c r="D1618" s="7" t="n">
        <f aca="false">COUNTIFS('Duel Log'!AD$2:AD$5455,$A1618,'Duel Log'!AA$2:AA$5455,"Win")</f>
        <v>1</v>
      </c>
      <c r="E1618" s="7" t="n">
        <f aca="false">COUNTIFS('Duel Log'!AD$2:AD$5455,$A1618,'Duel Log'!AA$2:AA$5455,"Loss")</f>
        <v>1</v>
      </c>
      <c r="F1618" s="7" t="n">
        <f aca="false">COUNTIFS('Duel Log'!AD$2:AD$5455,$A1618,'Duel Log'!AA$2:AA$5455,"Draw")</f>
        <v>0</v>
      </c>
      <c r="G1618" s="13" t="n">
        <f aca="false">IFERROR(D1618/C1618,"")</f>
        <v>0.5</v>
      </c>
    </row>
    <row r="1619" customFormat="false" ht="15" hidden="false" customHeight="true" outlineLevel="0" collapsed="false">
      <c r="A1619" s="7" t="s">
        <v>6607</v>
      </c>
      <c r="B1619" s="8" t="s">
        <v>238</v>
      </c>
      <c r="C1619" s="7" t="n">
        <f aca="false">COUNTIF('Duel Log'!AD$2:AD$5455,$A1619)</f>
        <v>2</v>
      </c>
      <c r="D1619" s="7" t="n">
        <f aca="false">COUNTIFS('Duel Log'!AD$2:AD$5455,$A1619,'Duel Log'!AA$2:AA$5455,"Win")</f>
        <v>0</v>
      </c>
      <c r="E1619" s="7" t="n">
        <f aca="false">COUNTIFS('Duel Log'!AD$2:AD$5455,$A1619,'Duel Log'!AA$2:AA$5455,"Loss")</f>
        <v>2</v>
      </c>
      <c r="F1619" s="7" t="n">
        <f aca="false">COUNTIFS('Duel Log'!AD$2:AD$5455,$A1619,'Duel Log'!AA$2:AA$5455,"Draw")</f>
        <v>0</v>
      </c>
      <c r="G1619" s="13" t="n">
        <f aca="false">IFERROR(D1619/C1619,"")</f>
        <v>0</v>
      </c>
    </row>
    <row r="1620" customFormat="false" ht="15" hidden="false" customHeight="true" outlineLevel="0" collapsed="false">
      <c r="A1620" s="7" t="s">
        <v>3299</v>
      </c>
      <c r="B1620" s="7" t="s">
        <v>331</v>
      </c>
      <c r="C1620" s="7" t="n">
        <f aca="false">COUNTIF('Duel Log'!AD$2:AD$5455,$A1620)</f>
        <v>1</v>
      </c>
      <c r="D1620" s="7" t="n">
        <f aca="false">COUNTIFS('Duel Log'!AD$2:AD$5455,$A1620,'Duel Log'!AA$2:AA$5455,"Win")</f>
        <v>0</v>
      </c>
      <c r="E1620" s="7" t="n">
        <f aca="false">COUNTIFS('Duel Log'!AD$2:AD$5455,$A1620,'Duel Log'!AA$2:AA$5455,"Loss")</f>
        <v>1</v>
      </c>
      <c r="F1620" s="7" t="n">
        <f aca="false">COUNTIFS('Duel Log'!AD$2:AD$5455,$A1620,'Duel Log'!AA$2:AA$5455,"Draw")</f>
        <v>0</v>
      </c>
      <c r="G1620" s="13" t="n">
        <f aca="false">IFERROR(D1620/C1620,"")</f>
        <v>0</v>
      </c>
    </row>
    <row r="1621" customFormat="false" ht="15" hidden="false" customHeight="true" outlineLevel="0" collapsed="false">
      <c r="A1621" s="7" t="s">
        <v>2262</v>
      </c>
      <c r="B1621" s="7" t="s">
        <v>15796</v>
      </c>
      <c r="C1621" s="7" t="n">
        <f aca="false">COUNTIF('Duel Log'!AD$2:AD$5455,$A1621)</f>
        <v>4</v>
      </c>
      <c r="D1621" s="7" t="n">
        <f aca="false">COUNTIFS('Duel Log'!AD$2:AD$5455,$A1621,'Duel Log'!AA$2:AA$5455,"Win")</f>
        <v>1</v>
      </c>
      <c r="E1621" s="7" t="n">
        <f aca="false">COUNTIFS('Duel Log'!AD$2:AD$5455,$A1621,'Duel Log'!AA$2:AA$5455,"Loss")</f>
        <v>3</v>
      </c>
      <c r="F1621" s="7" t="n">
        <f aca="false">COUNTIFS('Duel Log'!AD$2:AD$5455,$A1621,'Duel Log'!AA$2:AA$5455,"Draw")</f>
        <v>0</v>
      </c>
      <c r="G1621" s="13" t="n">
        <f aca="false">IFERROR(D1621/C1621,"")</f>
        <v>0.25</v>
      </c>
    </row>
    <row r="1622" customFormat="false" ht="15" hidden="false" customHeight="true" outlineLevel="0" collapsed="false">
      <c r="A1622" s="7" t="s">
        <v>2135</v>
      </c>
      <c r="B1622" s="7" t="s">
        <v>2119</v>
      </c>
      <c r="C1622" s="7" t="n">
        <f aca="false">COUNTIF('Duel Log'!AD$2:AD$5455,$A1622)</f>
        <v>1</v>
      </c>
      <c r="D1622" s="7" t="n">
        <f aca="false">COUNTIFS('Duel Log'!AD$2:AD$5455,$A1622,'Duel Log'!AA$2:AA$5455,"Win")</f>
        <v>1</v>
      </c>
      <c r="E1622" s="7" t="n">
        <f aca="false">COUNTIFS('Duel Log'!AD$2:AD$5455,$A1622,'Duel Log'!AA$2:AA$5455,"Loss")</f>
        <v>0</v>
      </c>
      <c r="F1622" s="7" t="n">
        <f aca="false">COUNTIFS('Duel Log'!AD$2:AD$5455,$A1622,'Duel Log'!AA$2:AA$5455,"Draw")</f>
        <v>0</v>
      </c>
      <c r="G1622" s="13" t="n">
        <f aca="false">IFERROR(D1622/C1622,"")</f>
        <v>1</v>
      </c>
    </row>
    <row r="1623" customFormat="false" ht="15" hidden="false" customHeight="true" outlineLevel="0" collapsed="false">
      <c r="A1623" s="7" t="s">
        <v>2863</v>
      </c>
      <c r="B1623" s="7" t="s">
        <v>2629</v>
      </c>
      <c r="C1623" s="7" t="n">
        <f aca="false">COUNTIF('Duel Log'!AD$2:AD$5455,$A1623)</f>
        <v>1</v>
      </c>
      <c r="D1623" s="7" t="n">
        <f aca="false">COUNTIFS('Duel Log'!AD$2:AD$5455,$A1623,'Duel Log'!AA$2:AA$5455,"Win")</f>
        <v>0</v>
      </c>
      <c r="E1623" s="7" t="n">
        <f aca="false">COUNTIFS('Duel Log'!AD$2:AD$5455,$A1623,'Duel Log'!AA$2:AA$5455,"Loss")</f>
        <v>1</v>
      </c>
      <c r="F1623" s="7" t="n">
        <f aca="false">COUNTIFS('Duel Log'!AD$2:AD$5455,$A1623,'Duel Log'!AA$2:AA$5455,"Draw")</f>
        <v>0</v>
      </c>
      <c r="G1623" s="13" t="n">
        <f aca="false">IFERROR(D1623/C1623,"")</f>
        <v>0</v>
      </c>
    </row>
    <row r="1624" customFormat="false" ht="15" hidden="false" customHeight="true" outlineLevel="0" collapsed="false">
      <c r="A1624" s="7" t="s">
        <v>1750</v>
      </c>
      <c r="B1624" s="8" t="s">
        <v>1747</v>
      </c>
      <c r="C1624" s="7" t="n">
        <f aca="false">COUNTIF('Duel Log'!AD$2:AD$5455,$A1624)</f>
        <v>2</v>
      </c>
      <c r="D1624" s="7" t="n">
        <f aca="false">COUNTIFS('Duel Log'!AD$2:AD$5455,$A1624,'Duel Log'!AA$2:AA$5455,"Win")</f>
        <v>1</v>
      </c>
      <c r="E1624" s="7" t="n">
        <f aca="false">COUNTIFS('Duel Log'!AD$2:AD$5455,$A1624,'Duel Log'!AA$2:AA$5455,"Loss")</f>
        <v>1</v>
      </c>
      <c r="F1624" s="7" t="n">
        <f aca="false">COUNTIFS('Duel Log'!AD$2:AD$5455,$A1624,'Duel Log'!AA$2:AA$5455,"Draw")</f>
        <v>0</v>
      </c>
      <c r="G1624" s="13" t="n">
        <f aca="false">IFERROR(D1624/C1624,"")</f>
        <v>0.5</v>
      </c>
    </row>
    <row r="1625" customFormat="false" ht="15" hidden="false" customHeight="true" outlineLevel="0" collapsed="false">
      <c r="A1625" s="7" t="s">
        <v>967</v>
      </c>
      <c r="B1625" s="7" t="s">
        <v>15797</v>
      </c>
      <c r="C1625" s="7" t="n">
        <f aca="false">COUNTIF('Duel Log'!AD$2:AD$5455,$A1625)</f>
        <v>16</v>
      </c>
      <c r="D1625" s="7" t="n">
        <f aca="false">COUNTIFS('Duel Log'!AD$2:AD$5455,$A1625,'Duel Log'!AA$2:AA$5455,"Win")</f>
        <v>10</v>
      </c>
      <c r="E1625" s="7" t="n">
        <f aca="false">COUNTIFS('Duel Log'!AD$2:AD$5455,$A1625,'Duel Log'!AA$2:AA$5455,"Loss")</f>
        <v>6</v>
      </c>
      <c r="F1625" s="7" t="n">
        <f aca="false">COUNTIFS('Duel Log'!AD$2:AD$5455,$A1625,'Duel Log'!AA$2:AA$5455,"Draw")</f>
        <v>0</v>
      </c>
      <c r="G1625" s="13" t="n">
        <f aca="false">IFERROR(D1625/C1625,"")</f>
        <v>0.625</v>
      </c>
    </row>
    <row r="1626" customFormat="false" ht="15" hidden="false" customHeight="true" outlineLevel="0" collapsed="false">
      <c r="A1626" s="7" t="s">
        <v>9313</v>
      </c>
      <c r="B1626" s="8" t="s">
        <v>1192</v>
      </c>
      <c r="C1626" s="7" t="n">
        <f aca="false">COUNTIF('Duel Log'!AD$2:AD$5455,$A1626)</f>
        <v>1</v>
      </c>
      <c r="D1626" s="7" t="n">
        <f aca="false">COUNTIFS('Duel Log'!AD$2:AD$5455,$A1626,'Duel Log'!AA$2:AA$5455,"Win")</f>
        <v>0</v>
      </c>
      <c r="E1626" s="7" t="n">
        <f aca="false">COUNTIFS('Duel Log'!AD$2:AD$5455,$A1626,'Duel Log'!AA$2:AA$5455,"Loss")</f>
        <v>1</v>
      </c>
      <c r="F1626" s="7" t="n">
        <f aca="false">COUNTIFS('Duel Log'!AD$2:AD$5455,$A1626,'Duel Log'!AA$2:AA$5455,"Draw")</f>
        <v>0</v>
      </c>
      <c r="G1626" s="13" t="n">
        <f aca="false">IFERROR(D1626/C1626,"")</f>
        <v>0</v>
      </c>
    </row>
    <row r="1627" customFormat="false" ht="15" hidden="false" customHeight="true" outlineLevel="0" collapsed="false">
      <c r="A1627" s="7" t="s">
        <v>5693</v>
      </c>
      <c r="B1627" s="7" t="s">
        <v>198</v>
      </c>
      <c r="C1627" s="7" t="n">
        <f aca="false">COUNTIF('Duel Log'!AD$2:AD$5455,$A1627)</f>
        <v>1</v>
      </c>
      <c r="D1627" s="7" t="n">
        <f aca="false">COUNTIFS('Duel Log'!AD$2:AD$5455,$A1627,'Duel Log'!AA$2:AA$5455,"Win")</f>
        <v>0</v>
      </c>
      <c r="E1627" s="7" t="n">
        <f aca="false">COUNTIFS('Duel Log'!AD$2:AD$5455,$A1627,'Duel Log'!AA$2:AA$5455,"Loss")</f>
        <v>1</v>
      </c>
      <c r="F1627" s="7" t="n">
        <f aca="false">COUNTIFS('Duel Log'!AD$2:AD$5455,$A1627,'Duel Log'!AA$2:AA$5455,"Draw")</f>
        <v>0</v>
      </c>
      <c r="G1627" s="13" t="n">
        <f aca="false">IFERROR(D1627/C1627,"")</f>
        <v>0</v>
      </c>
    </row>
    <row r="1628" customFormat="false" ht="15" hidden="false" customHeight="true" outlineLevel="0" collapsed="false">
      <c r="A1628" s="7" t="s">
        <v>6968</v>
      </c>
      <c r="B1628" s="7" t="s">
        <v>567</v>
      </c>
      <c r="C1628" s="7" t="n">
        <f aca="false">COUNTIF('Duel Log'!AD$2:AD$5455,$A1628)</f>
        <v>1</v>
      </c>
      <c r="D1628" s="7" t="n">
        <f aca="false">COUNTIFS('Duel Log'!AD$2:AD$5455,$A1628,'Duel Log'!AA$2:AA$5455,"Win")</f>
        <v>1</v>
      </c>
      <c r="E1628" s="7" t="n">
        <f aca="false">COUNTIFS('Duel Log'!AD$2:AD$5455,$A1628,'Duel Log'!AA$2:AA$5455,"Loss")</f>
        <v>0</v>
      </c>
      <c r="F1628" s="7" t="n">
        <f aca="false">COUNTIFS('Duel Log'!AD$2:AD$5455,$A1628,'Duel Log'!AA$2:AA$5455,"Draw")</f>
        <v>0</v>
      </c>
      <c r="G1628" s="13" t="n">
        <f aca="false">IFERROR(D1628/C1628,"")</f>
        <v>1</v>
      </c>
    </row>
    <row r="1629" customFormat="false" ht="15" hidden="false" customHeight="true" outlineLevel="0" collapsed="false">
      <c r="A1629" s="7" t="s">
        <v>4771</v>
      </c>
      <c r="B1629" s="7" t="s">
        <v>2158</v>
      </c>
      <c r="C1629" s="7" t="n">
        <f aca="false">COUNTIF('Duel Log'!AD$2:AD$5455,$A1629)</f>
        <v>1</v>
      </c>
      <c r="D1629" s="7" t="n">
        <f aca="false">COUNTIFS('Duel Log'!AD$2:AD$5455,$A1629,'Duel Log'!AA$2:AA$5455,"Win")</f>
        <v>1</v>
      </c>
      <c r="E1629" s="7" t="n">
        <f aca="false">COUNTIFS('Duel Log'!AD$2:AD$5455,$A1629,'Duel Log'!AA$2:AA$5455,"Loss")</f>
        <v>0</v>
      </c>
      <c r="F1629" s="7" t="n">
        <f aca="false">COUNTIFS('Duel Log'!AD$2:AD$5455,$A1629,'Duel Log'!AA$2:AA$5455,"Draw")</f>
        <v>0</v>
      </c>
      <c r="G1629" s="13" t="n">
        <f aca="false">IFERROR(D1629/C1629,"")</f>
        <v>1</v>
      </c>
    </row>
    <row r="1630" customFormat="false" ht="15" hidden="false" customHeight="true" outlineLevel="0" collapsed="false">
      <c r="A1630" s="7" t="s">
        <v>2465</v>
      </c>
      <c r="B1630" s="7" t="s">
        <v>613</v>
      </c>
      <c r="C1630" s="7" t="n">
        <f aca="false">COUNTIF('Duel Log'!AD$2:AD$5455,$A1630)</f>
        <v>1</v>
      </c>
      <c r="D1630" s="7" t="n">
        <f aca="false">COUNTIFS('Duel Log'!AD$2:AD$5455,$A1630,'Duel Log'!AA$2:AA$5455,"Win")</f>
        <v>1</v>
      </c>
      <c r="E1630" s="7" t="n">
        <f aca="false">COUNTIFS('Duel Log'!AD$2:AD$5455,$A1630,'Duel Log'!AA$2:AA$5455,"Loss")</f>
        <v>0</v>
      </c>
      <c r="F1630" s="7" t="n">
        <f aca="false">COUNTIFS('Duel Log'!AD$2:AD$5455,$A1630,'Duel Log'!AA$2:AA$5455,"Draw")</f>
        <v>0</v>
      </c>
      <c r="G1630" s="13" t="n">
        <f aca="false">IFERROR(D1630/C1630,"")</f>
        <v>1</v>
      </c>
    </row>
    <row r="1631" customFormat="false" ht="15" hidden="false" customHeight="true" outlineLevel="0" collapsed="false">
      <c r="A1631" s="7" t="s">
        <v>3309</v>
      </c>
      <c r="B1631" s="7" t="s">
        <v>15798</v>
      </c>
      <c r="C1631" s="7" t="n">
        <f aca="false">COUNTIF('Duel Log'!AD$2:AD$5455,$A1631)</f>
        <v>2</v>
      </c>
      <c r="D1631" s="7" t="n">
        <f aca="false">COUNTIFS('Duel Log'!AD$2:AD$5455,$A1631,'Duel Log'!AA$2:AA$5455,"Win")</f>
        <v>2</v>
      </c>
      <c r="E1631" s="7" t="n">
        <f aca="false">COUNTIFS('Duel Log'!AD$2:AD$5455,$A1631,'Duel Log'!AA$2:AA$5455,"Loss")</f>
        <v>0</v>
      </c>
      <c r="F1631" s="7" t="n">
        <f aca="false">COUNTIFS('Duel Log'!AD$2:AD$5455,$A1631,'Duel Log'!AA$2:AA$5455,"Draw")</f>
        <v>0</v>
      </c>
      <c r="G1631" s="13" t="n">
        <f aca="false">IFERROR(D1631/C1631,"")</f>
        <v>1</v>
      </c>
    </row>
    <row r="1632" customFormat="false" ht="15" hidden="false" customHeight="true" outlineLevel="0" collapsed="false">
      <c r="A1632" s="7" t="s">
        <v>1825</v>
      </c>
      <c r="B1632" s="7" t="s">
        <v>1432</v>
      </c>
      <c r="C1632" s="7" t="n">
        <f aca="false">COUNTIF('Duel Log'!AD$2:AD$5455,$A1632)</f>
        <v>1</v>
      </c>
      <c r="D1632" s="7" t="n">
        <f aca="false">COUNTIFS('Duel Log'!AD$2:AD$5455,$A1632,'Duel Log'!AA$2:AA$5455,"Win")</f>
        <v>1</v>
      </c>
      <c r="E1632" s="7" t="n">
        <f aca="false">COUNTIFS('Duel Log'!AD$2:AD$5455,$A1632,'Duel Log'!AA$2:AA$5455,"Loss")</f>
        <v>0</v>
      </c>
      <c r="F1632" s="7" t="n">
        <f aca="false">COUNTIFS('Duel Log'!AD$2:AD$5455,$A1632,'Duel Log'!AA$2:AA$5455,"Draw")</f>
        <v>0</v>
      </c>
      <c r="G1632" s="13" t="n">
        <f aca="false">IFERROR(D1632/C1632,"")</f>
        <v>1</v>
      </c>
    </row>
    <row r="1633" customFormat="false" ht="15" hidden="false" customHeight="true" outlineLevel="0" collapsed="false">
      <c r="A1633" s="7" t="s">
        <v>4018</v>
      </c>
      <c r="B1633" s="7" t="s">
        <v>15604</v>
      </c>
      <c r="C1633" s="7" t="n">
        <f aca="false">COUNTIF('Duel Log'!AD$2:AD$5455,$A1633)</f>
        <v>3</v>
      </c>
      <c r="D1633" s="7" t="n">
        <f aca="false">COUNTIFS('Duel Log'!AD$2:AD$5455,$A1633,'Duel Log'!AA$2:AA$5455,"Win")</f>
        <v>3</v>
      </c>
      <c r="E1633" s="7" t="n">
        <f aca="false">COUNTIFS('Duel Log'!AD$2:AD$5455,$A1633,'Duel Log'!AA$2:AA$5455,"Loss")</f>
        <v>0</v>
      </c>
      <c r="F1633" s="7" t="n">
        <f aca="false">COUNTIFS('Duel Log'!AD$2:AD$5455,$A1633,'Duel Log'!AA$2:AA$5455,"Draw")</f>
        <v>0</v>
      </c>
      <c r="G1633" s="13" t="n">
        <f aca="false">IFERROR(D1633/C1633,"")</f>
        <v>1</v>
      </c>
    </row>
    <row r="1634" customFormat="false" ht="15" hidden="false" customHeight="true" outlineLevel="0" collapsed="false">
      <c r="A1634" s="7" t="s">
        <v>6059</v>
      </c>
      <c r="B1634" s="7" t="s">
        <v>15799</v>
      </c>
      <c r="C1634" s="7" t="n">
        <f aca="false">COUNTIF('Duel Log'!AD$2:AD$5455,$A1634)</f>
        <v>3</v>
      </c>
      <c r="D1634" s="7" t="n">
        <f aca="false">COUNTIFS('Duel Log'!AD$2:AD$5455,$A1634,'Duel Log'!AA$2:AA$5455,"Win")</f>
        <v>3</v>
      </c>
      <c r="E1634" s="7" t="n">
        <f aca="false">COUNTIFS('Duel Log'!AD$2:AD$5455,$A1634,'Duel Log'!AA$2:AA$5455,"Loss")</f>
        <v>0</v>
      </c>
      <c r="F1634" s="7" t="n">
        <f aca="false">COUNTIFS('Duel Log'!AD$2:AD$5455,$A1634,'Duel Log'!AA$2:AA$5455,"Draw")</f>
        <v>0</v>
      </c>
      <c r="G1634" s="13" t="n">
        <f aca="false">IFERROR(D1634/C1634,"")</f>
        <v>1</v>
      </c>
    </row>
    <row r="1635" customFormat="false" ht="15" hidden="false" customHeight="true" outlineLevel="0" collapsed="false">
      <c r="A1635" s="7" t="s">
        <v>502</v>
      </c>
      <c r="B1635" s="7" t="s">
        <v>15493</v>
      </c>
      <c r="C1635" s="7" t="n">
        <f aca="false">COUNTIF('Duel Log'!AD$2:AD$5455,$A1635)</f>
        <v>2</v>
      </c>
      <c r="D1635" s="7" t="n">
        <f aca="false">COUNTIFS('Duel Log'!AD$2:AD$5455,$A1635,'Duel Log'!AA$2:AA$5455,"Win")</f>
        <v>2</v>
      </c>
      <c r="E1635" s="7" t="n">
        <f aca="false">COUNTIFS('Duel Log'!AD$2:AD$5455,$A1635,'Duel Log'!AA$2:AA$5455,"Loss")</f>
        <v>0</v>
      </c>
      <c r="F1635" s="7" t="n">
        <f aca="false">COUNTIFS('Duel Log'!AD$2:AD$5455,$A1635,'Duel Log'!AA$2:AA$5455,"Draw")</f>
        <v>0</v>
      </c>
      <c r="G1635" s="13" t="n">
        <f aca="false">IFERROR(D1635/C1635,"")</f>
        <v>1</v>
      </c>
    </row>
    <row r="1636" customFormat="false" ht="15" hidden="false" customHeight="true" outlineLevel="0" collapsed="false">
      <c r="A1636" s="7" t="s">
        <v>1423</v>
      </c>
      <c r="B1636" s="7" t="s">
        <v>567</v>
      </c>
      <c r="C1636" s="7" t="n">
        <f aca="false">COUNTIF('Duel Log'!AD$2:AD$5455,$A1636)</f>
        <v>1</v>
      </c>
      <c r="D1636" s="7" t="n">
        <f aca="false">COUNTIFS('Duel Log'!AD$2:AD$5455,$A1636,'Duel Log'!AA$2:AA$5455,"Win")</f>
        <v>0</v>
      </c>
      <c r="E1636" s="7" t="n">
        <f aca="false">COUNTIFS('Duel Log'!AD$2:AD$5455,$A1636,'Duel Log'!AA$2:AA$5455,"Loss")</f>
        <v>1</v>
      </c>
      <c r="F1636" s="7" t="n">
        <f aca="false">COUNTIFS('Duel Log'!AD$2:AD$5455,$A1636,'Duel Log'!AA$2:AA$5455,"Draw")</f>
        <v>0</v>
      </c>
      <c r="G1636" s="13" t="n">
        <f aca="false">IFERROR(D1636/C1636,"")</f>
        <v>0</v>
      </c>
    </row>
    <row r="1637" customFormat="false" ht="15" hidden="false" customHeight="true" outlineLevel="0" collapsed="false">
      <c r="A1637" s="7" t="s">
        <v>3652</v>
      </c>
      <c r="B1637" s="7" t="s">
        <v>1727</v>
      </c>
      <c r="C1637" s="7" t="n">
        <f aca="false">COUNTIF('Duel Log'!AD$2:AD$5455,$A1637)</f>
        <v>1</v>
      </c>
      <c r="D1637" s="7" t="n">
        <f aca="false">COUNTIFS('Duel Log'!AD$2:AD$5455,$A1637,'Duel Log'!AA$2:AA$5455,"Win")</f>
        <v>0</v>
      </c>
      <c r="E1637" s="7" t="n">
        <f aca="false">COUNTIFS('Duel Log'!AD$2:AD$5455,$A1637,'Duel Log'!AA$2:AA$5455,"Loss")</f>
        <v>1</v>
      </c>
      <c r="F1637" s="7" t="n">
        <f aca="false">COUNTIFS('Duel Log'!AD$2:AD$5455,$A1637,'Duel Log'!AA$2:AA$5455,"Draw")</f>
        <v>0</v>
      </c>
      <c r="G1637" s="13" t="n">
        <f aca="false">IFERROR(D1637/C1637,"")</f>
        <v>0</v>
      </c>
    </row>
    <row r="1638" customFormat="false" ht="15" hidden="false" customHeight="true" outlineLevel="0" collapsed="false">
      <c r="A1638" s="7" t="s">
        <v>1994</v>
      </c>
      <c r="B1638" s="7" t="s">
        <v>15696</v>
      </c>
      <c r="C1638" s="7" t="n">
        <f aca="false">COUNTIF('Duel Log'!AD$2:AD$5455,$A1638)</f>
        <v>2</v>
      </c>
      <c r="D1638" s="7" t="n">
        <f aca="false">COUNTIFS('Duel Log'!AD$2:AD$5455,$A1638,'Duel Log'!AA$2:AA$5455,"Win")</f>
        <v>1</v>
      </c>
      <c r="E1638" s="7" t="n">
        <f aca="false">COUNTIFS('Duel Log'!AD$2:AD$5455,$A1638,'Duel Log'!AA$2:AA$5455,"Loss")</f>
        <v>1</v>
      </c>
      <c r="F1638" s="7" t="n">
        <f aca="false">COUNTIFS('Duel Log'!AD$2:AD$5455,$A1638,'Duel Log'!AA$2:AA$5455,"Draw")</f>
        <v>0</v>
      </c>
      <c r="G1638" s="13" t="n">
        <f aca="false">IFERROR(D1638/C1638,"")</f>
        <v>0.5</v>
      </c>
    </row>
    <row r="1639" customFormat="false" ht="15" hidden="false" customHeight="true" outlineLevel="0" collapsed="false">
      <c r="A1639" s="7" t="s">
        <v>9288</v>
      </c>
      <c r="B1639" s="8" t="s">
        <v>1192</v>
      </c>
      <c r="C1639" s="7" t="n">
        <f aca="false">COUNTIF('Duel Log'!AD$2:AD$5455,$A1639)</f>
        <v>1</v>
      </c>
      <c r="D1639" s="7" t="n">
        <f aca="false">COUNTIFS('Duel Log'!AD$2:AD$5455,$A1639,'Duel Log'!AA$2:AA$5455,"Win")</f>
        <v>1</v>
      </c>
      <c r="E1639" s="7" t="n">
        <f aca="false">COUNTIFS('Duel Log'!AD$2:AD$5455,$A1639,'Duel Log'!AA$2:AA$5455,"Loss")</f>
        <v>0</v>
      </c>
      <c r="F1639" s="7" t="n">
        <f aca="false">COUNTIFS('Duel Log'!AD$2:AD$5455,$A1639,'Duel Log'!AA$2:AA$5455,"Draw")</f>
        <v>0</v>
      </c>
      <c r="G1639" s="13" t="n">
        <f aca="false">IFERROR(D1639/C1639,"")</f>
        <v>1</v>
      </c>
    </row>
    <row r="1640" customFormat="false" ht="15" hidden="false" customHeight="true" outlineLevel="0" collapsed="false">
      <c r="A1640" s="7" t="s">
        <v>8047</v>
      </c>
      <c r="B1640" s="7" t="s">
        <v>753</v>
      </c>
      <c r="C1640" s="7" t="n">
        <f aca="false">COUNTIF('Duel Log'!AD$2:AD$5455,$A1640)</f>
        <v>1</v>
      </c>
      <c r="D1640" s="7" t="n">
        <f aca="false">COUNTIFS('Duel Log'!AD$2:AD$5455,$A1640,'Duel Log'!AA$2:AA$5455,"Win")</f>
        <v>0</v>
      </c>
      <c r="E1640" s="7" t="n">
        <f aca="false">COUNTIFS('Duel Log'!AD$2:AD$5455,$A1640,'Duel Log'!AA$2:AA$5455,"Loss")</f>
        <v>1</v>
      </c>
      <c r="F1640" s="7" t="n">
        <f aca="false">COUNTIFS('Duel Log'!AD$2:AD$5455,$A1640,'Duel Log'!AA$2:AA$5455,"Draw")</f>
        <v>0</v>
      </c>
      <c r="G1640" s="13" t="n">
        <f aca="false">IFERROR(D1640/C1640,"")</f>
        <v>0</v>
      </c>
    </row>
    <row r="1641" customFormat="false" ht="15" hidden="false" customHeight="true" outlineLevel="0" collapsed="false">
      <c r="A1641" s="7" t="s">
        <v>7923</v>
      </c>
      <c r="B1641" s="7" t="s">
        <v>1727</v>
      </c>
      <c r="C1641" s="7" t="n">
        <f aca="false">COUNTIF('Duel Log'!AD$2:AD$5455,$A1641)</f>
        <v>1</v>
      </c>
      <c r="D1641" s="7" t="n">
        <f aca="false">COUNTIFS('Duel Log'!AD$2:AD$5455,$A1641,'Duel Log'!AA$2:AA$5455,"Win")</f>
        <v>1</v>
      </c>
      <c r="E1641" s="7" t="n">
        <f aca="false">COUNTIFS('Duel Log'!AD$2:AD$5455,$A1641,'Duel Log'!AA$2:AA$5455,"Loss")</f>
        <v>0</v>
      </c>
      <c r="F1641" s="7" t="n">
        <f aca="false">COUNTIFS('Duel Log'!AD$2:AD$5455,$A1641,'Duel Log'!AA$2:AA$5455,"Draw")</f>
        <v>0</v>
      </c>
      <c r="G1641" s="13" t="n">
        <f aca="false">IFERROR(D1641/C1641,"")</f>
        <v>1</v>
      </c>
    </row>
    <row r="1642" customFormat="false" ht="15" hidden="false" customHeight="true" outlineLevel="0" collapsed="false">
      <c r="A1642" s="7" t="s">
        <v>4119</v>
      </c>
      <c r="B1642" s="7" t="s">
        <v>356</v>
      </c>
      <c r="C1642" s="7" t="n">
        <f aca="false">COUNTIF('Duel Log'!AD$2:AD$5455,$A1642)</f>
        <v>1</v>
      </c>
      <c r="D1642" s="7" t="n">
        <f aca="false">COUNTIFS('Duel Log'!AD$2:AD$5455,$A1642,'Duel Log'!AA$2:AA$5455,"Win")</f>
        <v>1</v>
      </c>
      <c r="E1642" s="7" t="n">
        <f aca="false">COUNTIFS('Duel Log'!AD$2:AD$5455,$A1642,'Duel Log'!AA$2:AA$5455,"Loss")</f>
        <v>0</v>
      </c>
      <c r="F1642" s="7" t="n">
        <f aca="false">COUNTIFS('Duel Log'!AD$2:AD$5455,$A1642,'Duel Log'!AA$2:AA$5455,"Draw")</f>
        <v>0</v>
      </c>
      <c r="G1642" s="13" t="n">
        <f aca="false">IFERROR(D1642/C1642,"")</f>
        <v>1</v>
      </c>
    </row>
    <row r="1643" customFormat="false" ht="15" hidden="false" customHeight="true" outlineLevel="0" collapsed="false">
      <c r="A1643" s="7" t="s">
        <v>1521</v>
      </c>
      <c r="B1643" s="7" t="s">
        <v>15800</v>
      </c>
      <c r="C1643" s="7" t="n">
        <f aca="false">COUNTIF('Duel Log'!AD$2:AD$5455,$A1643)</f>
        <v>2</v>
      </c>
      <c r="D1643" s="7" t="n">
        <f aca="false">COUNTIFS('Duel Log'!AD$2:AD$5455,$A1643,'Duel Log'!AA$2:AA$5455,"Win")</f>
        <v>1</v>
      </c>
      <c r="E1643" s="7" t="n">
        <f aca="false">COUNTIFS('Duel Log'!AD$2:AD$5455,$A1643,'Duel Log'!AA$2:AA$5455,"Loss")</f>
        <v>1</v>
      </c>
      <c r="F1643" s="7" t="n">
        <f aca="false">COUNTIFS('Duel Log'!AD$2:AD$5455,$A1643,'Duel Log'!AA$2:AA$5455,"Draw")</f>
        <v>0</v>
      </c>
      <c r="G1643" s="13" t="n">
        <f aca="false">IFERROR(D1643/C1643,"")</f>
        <v>0.5</v>
      </c>
    </row>
    <row r="1644" customFormat="false" ht="15" hidden="false" customHeight="true" outlineLevel="0" collapsed="false">
      <c r="A1644" s="7" t="s">
        <v>2699</v>
      </c>
      <c r="B1644" s="7" t="s">
        <v>15801</v>
      </c>
      <c r="C1644" s="7" t="n">
        <f aca="false">COUNTIF('Duel Log'!AD$2:AD$5455,$A1644)</f>
        <v>3</v>
      </c>
      <c r="D1644" s="7" t="n">
        <f aca="false">COUNTIFS('Duel Log'!AD$2:AD$5455,$A1644,'Duel Log'!AA$2:AA$5455,"Win")</f>
        <v>3</v>
      </c>
      <c r="E1644" s="7" t="n">
        <f aca="false">COUNTIFS('Duel Log'!AD$2:AD$5455,$A1644,'Duel Log'!AA$2:AA$5455,"Loss")</f>
        <v>0</v>
      </c>
      <c r="F1644" s="7" t="n">
        <f aca="false">COUNTIFS('Duel Log'!AD$2:AD$5455,$A1644,'Duel Log'!AA$2:AA$5455,"Draw")</f>
        <v>0</v>
      </c>
      <c r="G1644" s="13" t="n">
        <f aca="false">IFERROR(D1644/C1644,"")</f>
        <v>1</v>
      </c>
    </row>
    <row r="1645" customFormat="false" ht="15" hidden="false" customHeight="true" outlineLevel="0" collapsed="false">
      <c r="A1645" s="7" t="s">
        <v>2647</v>
      </c>
      <c r="B1645" s="7" t="s">
        <v>1003</v>
      </c>
      <c r="C1645" s="7" t="n">
        <f aca="false">COUNTIF('Duel Log'!AD$2:AD$5455,$A1645)</f>
        <v>1</v>
      </c>
      <c r="D1645" s="7" t="n">
        <f aca="false">COUNTIFS('Duel Log'!AD$2:AD$5455,$A1645,'Duel Log'!AA$2:AA$5455,"Win")</f>
        <v>1</v>
      </c>
      <c r="E1645" s="7" t="n">
        <f aca="false">COUNTIFS('Duel Log'!AD$2:AD$5455,$A1645,'Duel Log'!AA$2:AA$5455,"Loss")</f>
        <v>0</v>
      </c>
      <c r="F1645" s="7" t="n">
        <f aca="false">COUNTIFS('Duel Log'!AD$2:AD$5455,$A1645,'Duel Log'!AA$2:AA$5455,"Draw")</f>
        <v>0</v>
      </c>
      <c r="G1645" s="13" t="n">
        <f aca="false">IFERROR(D1645/C1645,"")</f>
        <v>1</v>
      </c>
    </row>
    <row r="1646" customFormat="false" ht="15" hidden="false" customHeight="true" outlineLevel="0" collapsed="false">
      <c r="A1646" s="7" t="s">
        <v>9275</v>
      </c>
      <c r="B1646" s="8" t="s">
        <v>1192</v>
      </c>
      <c r="C1646" s="7" t="n">
        <f aca="false">COUNTIF('Duel Log'!AD$2:AD$5455,$A1646)</f>
        <v>1</v>
      </c>
      <c r="D1646" s="7" t="n">
        <f aca="false">COUNTIFS('Duel Log'!AD$2:AD$5455,$A1646,'Duel Log'!AA$2:AA$5455,"Win")</f>
        <v>0</v>
      </c>
      <c r="E1646" s="7" t="n">
        <f aca="false">COUNTIFS('Duel Log'!AD$2:AD$5455,$A1646,'Duel Log'!AA$2:AA$5455,"Loss")</f>
        <v>1</v>
      </c>
      <c r="F1646" s="7" t="n">
        <f aca="false">COUNTIFS('Duel Log'!AD$2:AD$5455,$A1646,'Duel Log'!AA$2:AA$5455,"Draw")</f>
        <v>0</v>
      </c>
      <c r="G1646" s="13" t="n">
        <f aca="false">IFERROR(D1646/C1646,"")</f>
        <v>0</v>
      </c>
    </row>
    <row r="1647" customFormat="false" ht="15" hidden="false" customHeight="true" outlineLevel="0" collapsed="false">
      <c r="A1647" s="7" t="s">
        <v>3317</v>
      </c>
      <c r="B1647" s="7" t="s">
        <v>15802</v>
      </c>
      <c r="C1647" s="7" t="n">
        <f aca="false">COUNTIF('Duel Log'!AD$2:AD$5455,$A1647)</f>
        <v>3</v>
      </c>
      <c r="D1647" s="7" t="n">
        <f aca="false">COUNTIFS('Duel Log'!AD$2:AD$5455,$A1647,'Duel Log'!AA$2:AA$5455,"Win")</f>
        <v>1</v>
      </c>
      <c r="E1647" s="7" t="n">
        <f aca="false">COUNTIFS('Duel Log'!AD$2:AD$5455,$A1647,'Duel Log'!AA$2:AA$5455,"Loss")</f>
        <v>2</v>
      </c>
      <c r="F1647" s="7" t="n">
        <f aca="false">COUNTIFS('Duel Log'!AD$2:AD$5455,$A1647,'Duel Log'!AA$2:AA$5455,"Draw")</f>
        <v>0</v>
      </c>
      <c r="G1647" s="13" t="n">
        <f aca="false">IFERROR(D1647/C1647,"")</f>
        <v>0.333333333333333</v>
      </c>
    </row>
    <row r="1648" customFormat="false" ht="15" hidden="false" customHeight="true" outlineLevel="0" collapsed="false">
      <c r="A1648" s="7" t="s">
        <v>5664</v>
      </c>
      <c r="B1648" s="7" t="s">
        <v>227</v>
      </c>
      <c r="C1648" s="7" t="n">
        <f aca="false">COUNTIF('Duel Log'!AD$2:AD$5455,$A1648)</f>
        <v>1</v>
      </c>
      <c r="D1648" s="7" t="n">
        <f aca="false">COUNTIFS('Duel Log'!AD$2:AD$5455,$A1648,'Duel Log'!AA$2:AA$5455,"Win")</f>
        <v>0</v>
      </c>
      <c r="E1648" s="7" t="n">
        <f aca="false">COUNTIFS('Duel Log'!AD$2:AD$5455,$A1648,'Duel Log'!AA$2:AA$5455,"Loss")</f>
        <v>1</v>
      </c>
      <c r="F1648" s="7" t="n">
        <f aca="false">COUNTIFS('Duel Log'!AD$2:AD$5455,$A1648,'Duel Log'!AA$2:AA$5455,"Draw")</f>
        <v>0</v>
      </c>
      <c r="G1648" s="13" t="n">
        <f aca="false">IFERROR(D1648/C1648,"")</f>
        <v>0</v>
      </c>
    </row>
    <row r="1649" customFormat="false" ht="15" hidden="false" customHeight="true" outlineLevel="0" collapsed="false">
      <c r="A1649" s="7" t="s">
        <v>6849</v>
      </c>
      <c r="B1649" s="8" t="s">
        <v>1192</v>
      </c>
      <c r="C1649" s="7" t="n">
        <f aca="false">COUNTIF('Duel Log'!AD$2:AD$5455,$A1649)</f>
        <v>1</v>
      </c>
      <c r="D1649" s="7" t="n">
        <f aca="false">COUNTIFS('Duel Log'!AD$2:AD$5455,$A1649,'Duel Log'!AA$2:AA$5455,"Win")</f>
        <v>0</v>
      </c>
      <c r="E1649" s="7" t="n">
        <f aca="false">COUNTIFS('Duel Log'!AD$2:AD$5455,$A1649,'Duel Log'!AA$2:AA$5455,"Loss")</f>
        <v>1</v>
      </c>
      <c r="F1649" s="7" t="n">
        <f aca="false">COUNTIFS('Duel Log'!AD$2:AD$5455,$A1649,'Duel Log'!AA$2:AA$5455,"Draw")</f>
        <v>0</v>
      </c>
      <c r="G1649" s="13" t="n">
        <f aca="false">IFERROR(D1649/C1649,"")</f>
        <v>0</v>
      </c>
    </row>
    <row r="1650" customFormat="false" ht="15" hidden="false" customHeight="true" outlineLevel="0" collapsed="false">
      <c r="A1650" s="7" t="s">
        <v>787</v>
      </c>
      <c r="B1650" s="7" t="s">
        <v>15803</v>
      </c>
      <c r="C1650" s="7" t="n">
        <f aca="false">COUNTIF('Duel Log'!AD$2:AD$5455,$A1650)</f>
        <v>28</v>
      </c>
      <c r="D1650" s="7" t="n">
        <f aca="false">COUNTIFS('Duel Log'!AD$2:AD$5455,$A1650,'Duel Log'!AA$2:AA$5455,"Win")</f>
        <v>20</v>
      </c>
      <c r="E1650" s="7" t="n">
        <f aca="false">COUNTIFS('Duel Log'!AD$2:AD$5455,$A1650,'Duel Log'!AA$2:AA$5455,"Loss")</f>
        <v>8</v>
      </c>
      <c r="F1650" s="7" t="n">
        <f aca="false">COUNTIFS('Duel Log'!AD$2:AD$5455,$A1650,'Duel Log'!AA$2:AA$5455,"Draw")</f>
        <v>0</v>
      </c>
      <c r="G1650" s="13" t="n">
        <f aca="false">IFERROR(D1650/C1650,"")</f>
        <v>0.714285714285714</v>
      </c>
    </row>
    <row r="1651" customFormat="false" ht="15" hidden="false" customHeight="true" outlineLevel="0" collapsed="false">
      <c r="A1651" s="7" t="s">
        <v>2536</v>
      </c>
      <c r="B1651" s="7" t="s">
        <v>15804</v>
      </c>
      <c r="C1651" s="7" t="n">
        <f aca="false">COUNTIF('Duel Log'!AD$2:AD$5455,$A1651)</f>
        <v>4</v>
      </c>
      <c r="D1651" s="7" t="n">
        <f aca="false">COUNTIFS('Duel Log'!AD$2:AD$5455,$A1651,'Duel Log'!AA$2:AA$5455,"Win")</f>
        <v>2</v>
      </c>
      <c r="E1651" s="7" t="n">
        <f aca="false">COUNTIFS('Duel Log'!AD$2:AD$5455,$A1651,'Duel Log'!AA$2:AA$5455,"Loss")</f>
        <v>2</v>
      </c>
      <c r="F1651" s="7" t="n">
        <f aca="false">COUNTIFS('Duel Log'!AD$2:AD$5455,$A1651,'Duel Log'!AA$2:AA$5455,"Draw")</f>
        <v>0</v>
      </c>
      <c r="G1651" s="13" t="n">
        <f aca="false">IFERROR(D1651/C1651,"")</f>
        <v>0.5</v>
      </c>
    </row>
    <row r="1652" customFormat="false" ht="15" hidden="false" customHeight="true" outlineLevel="0" collapsed="false">
      <c r="A1652" s="7" t="s">
        <v>8204</v>
      </c>
      <c r="B1652" s="8" t="s">
        <v>264</v>
      </c>
      <c r="C1652" s="7" t="n">
        <f aca="false">COUNTIF('Duel Log'!AD$2:AD$5455,$A1652)</f>
        <v>1</v>
      </c>
      <c r="D1652" s="7" t="n">
        <f aca="false">COUNTIFS('Duel Log'!AD$2:AD$5455,$A1652,'Duel Log'!AA$2:AA$5455,"Win")</f>
        <v>0</v>
      </c>
      <c r="E1652" s="7" t="n">
        <f aca="false">COUNTIFS('Duel Log'!AD$2:AD$5455,$A1652,'Duel Log'!AA$2:AA$5455,"Loss")</f>
        <v>1</v>
      </c>
      <c r="F1652" s="7" t="n">
        <f aca="false">COUNTIFS('Duel Log'!AD$2:AD$5455,$A1652,'Duel Log'!AA$2:AA$5455,"Draw")</f>
        <v>0</v>
      </c>
      <c r="G1652" s="13" t="n">
        <f aca="false">IFERROR(D1652/C1652,"")</f>
        <v>0</v>
      </c>
    </row>
    <row r="1653" customFormat="false" ht="15" hidden="false" customHeight="true" outlineLevel="0" collapsed="false">
      <c r="A1653" s="7" t="s">
        <v>5703</v>
      </c>
      <c r="B1653" s="7" t="s">
        <v>15805</v>
      </c>
      <c r="C1653" s="7" t="n">
        <f aca="false">COUNTIF('Duel Log'!AD$2:AD$5455,$A1653)</f>
        <v>2</v>
      </c>
      <c r="D1653" s="7" t="n">
        <f aca="false">COUNTIFS('Duel Log'!AD$2:AD$5455,$A1653,'Duel Log'!AA$2:AA$5455,"Win")</f>
        <v>1</v>
      </c>
      <c r="E1653" s="7" t="n">
        <f aca="false">COUNTIFS('Duel Log'!AD$2:AD$5455,$A1653,'Duel Log'!AA$2:AA$5455,"Loss")</f>
        <v>1</v>
      </c>
      <c r="F1653" s="7" t="n">
        <f aca="false">COUNTIFS('Duel Log'!AD$2:AD$5455,$A1653,'Duel Log'!AA$2:AA$5455,"Draw")</f>
        <v>0</v>
      </c>
      <c r="G1653" s="13" t="n">
        <f aca="false">IFERROR(D1653/C1653,"")</f>
        <v>0.5</v>
      </c>
    </row>
    <row r="1654" customFormat="false" ht="15" hidden="false" customHeight="true" outlineLevel="0" collapsed="false">
      <c r="A1654" s="7" t="s">
        <v>3069</v>
      </c>
      <c r="B1654" s="7" t="s">
        <v>373</v>
      </c>
      <c r="C1654" s="7" t="n">
        <f aca="false">COUNTIF('Duel Log'!AD$2:AD$5455,$A1654)</f>
        <v>1</v>
      </c>
      <c r="D1654" s="7" t="n">
        <f aca="false">COUNTIFS('Duel Log'!AD$2:AD$5455,$A1654,'Duel Log'!AA$2:AA$5455,"Win")</f>
        <v>0</v>
      </c>
      <c r="E1654" s="7" t="n">
        <f aca="false">COUNTIFS('Duel Log'!AD$2:AD$5455,$A1654,'Duel Log'!AA$2:AA$5455,"Loss")</f>
        <v>1</v>
      </c>
      <c r="F1654" s="7" t="n">
        <f aca="false">COUNTIFS('Duel Log'!AD$2:AD$5455,$A1654,'Duel Log'!AA$2:AA$5455,"Draw")</f>
        <v>0</v>
      </c>
      <c r="G1654" s="13" t="n">
        <f aca="false">IFERROR(D1654/C1654,"")</f>
        <v>0</v>
      </c>
    </row>
    <row r="1655" customFormat="false" ht="15" hidden="false" customHeight="true" outlineLevel="0" collapsed="false">
      <c r="A1655" s="7" t="s">
        <v>4542</v>
      </c>
      <c r="B1655" s="7" t="s">
        <v>533</v>
      </c>
      <c r="C1655" s="7" t="n">
        <f aca="false">COUNTIF('Duel Log'!AD$2:AD$5455,$A1655)</f>
        <v>3</v>
      </c>
      <c r="D1655" s="7" t="n">
        <f aca="false">COUNTIFS('Duel Log'!AD$2:AD$5455,$A1655,'Duel Log'!AA$2:AA$5455,"Win")</f>
        <v>2</v>
      </c>
      <c r="E1655" s="7" t="n">
        <f aca="false">COUNTIFS('Duel Log'!AD$2:AD$5455,$A1655,'Duel Log'!AA$2:AA$5455,"Loss")</f>
        <v>1</v>
      </c>
      <c r="F1655" s="7" t="n">
        <f aca="false">COUNTIFS('Duel Log'!AD$2:AD$5455,$A1655,'Duel Log'!AA$2:AA$5455,"Draw")</f>
        <v>0</v>
      </c>
      <c r="G1655" s="13" t="n">
        <f aca="false">IFERROR(D1655/C1655,"")</f>
        <v>0.666666666666667</v>
      </c>
    </row>
    <row r="1656" customFormat="false" ht="15" hidden="false" customHeight="true" outlineLevel="0" collapsed="false">
      <c r="A1656" s="7" t="s">
        <v>250</v>
      </c>
      <c r="B1656" s="7" t="s">
        <v>76</v>
      </c>
      <c r="C1656" s="7" t="n">
        <f aca="false">COUNTIF('Duel Log'!AD$2:AD$5455,$A1656)</f>
        <v>1</v>
      </c>
      <c r="D1656" s="7" t="n">
        <f aca="false">COUNTIFS('Duel Log'!AD$2:AD$5455,$A1656,'Duel Log'!AA$2:AA$5455,"Win")</f>
        <v>1</v>
      </c>
      <c r="E1656" s="7" t="n">
        <f aca="false">COUNTIFS('Duel Log'!AD$2:AD$5455,$A1656,'Duel Log'!AA$2:AA$5455,"Loss")</f>
        <v>0</v>
      </c>
      <c r="F1656" s="7" t="n">
        <f aca="false">COUNTIFS('Duel Log'!AD$2:AD$5455,$A1656,'Duel Log'!AA$2:AA$5455,"Draw")</f>
        <v>0</v>
      </c>
      <c r="G1656" s="13" t="n">
        <f aca="false">IFERROR(D1656/C1656,"")</f>
        <v>1</v>
      </c>
    </row>
    <row r="1657" customFormat="false" ht="15" hidden="false" customHeight="true" outlineLevel="0" collapsed="false">
      <c r="A1657" s="7" t="s">
        <v>3178</v>
      </c>
      <c r="B1657" s="8" t="s">
        <v>1192</v>
      </c>
      <c r="C1657" s="7" t="n">
        <f aca="false">COUNTIF('Duel Log'!AD$2:AD$5455,$A1657)</f>
        <v>1</v>
      </c>
      <c r="D1657" s="7" t="n">
        <f aca="false">COUNTIFS('Duel Log'!AD$2:AD$5455,$A1657,'Duel Log'!AA$2:AA$5455,"Win")</f>
        <v>0</v>
      </c>
      <c r="E1657" s="7" t="n">
        <f aca="false">COUNTIFS('Duel Log'!AD$2:AD$5455,$A1657,'Duel Log'!AA$2:AA$5455,"Loss")</f>
        <v>1</v>
      </c>
      <c r="F1657" s="7" t="n">
        <f aca="false">COUNTIFS('Duel Log'!AD$2:AD$5455,$A1657,'Duel Log'!AA$2:AA$5455,"Draw")</f>
        <v>0</v>
      </c>
      <c r="G1657" s="13" t="n">
        <f aca="false">IFERROR(D1657/C1657,"")</f>
        <v>0</v>
      </c>
    </row>
    <row r="1658" customFormat="false" ht="15" hidden="false" customHeight="true" outlineLevel="0" collapsed="false">
      <c r="A1658" s="7" t="s">
        <v>8958</v>
      </c>
      <c r="B1658" s="8" t="s">
        <v>2526</v>
      </c>
      <c r="C1658" s="7" t="n">
        <f aca="false">COUNTIF('Duel Log'!AD$2:AD$5455,$A1658)</f>
        <v>1</v>
      </c>
      <c r="D1658" s="7" t="n">
        <f aca="false">COUNTIFS('Duel Log'!AD$2:AD$5455,$A1658,'Duel Log'!AA$2:AA$5455,"Win")</f>
        <v>1</v>
      </c>
      <c r="E1658" s="7" t="n">
        <f aca="false">COUNTIFS('Duel Log'!AD$2:AD$5455,$A1658,'Duel Log'!AA$2:AA$5455,"Loss")</f>
        <v>0</v>
      </c>
      <c r="F1658" s="7" t="n">
        <f aca="false">COUNTIFS('Duel Log'!AD$2:AD$5455,$A1658,'Duel Log'!AA$2:AA$5455,"Draw")</f>
        <v>0</v>
      </c>
      <c r="G1658" s="13" t="n">
        <f aca="false">IFERROR(D1658/C1658,"")</f>
        <v>1</v>
      </c>
    </row>
    <row r="1659" customFormat="false" ht="15" hidden="false" customHeight="true" outlineLevel="0" collapsed="false">
      <c r="A1659" s="7" t="s">
        <v>4466</v>
      </c>
      <c r="B1659" s="7" t="s">
        <v>3071</v>
      </c>
      <c r="C1659" s="7" t="n">
        <f aca="false">COUNTIF('Duel Log'!AD$2:AD$5455,$A1659)</f>
        <v>1</v>
      </c>
      <c r="D1659" s="7" t="n">
        <f aca="false">COUNTIFS('Duel Log'!AD$2:AD$5455,$A1659,'Duel Log'!AA$2:AA$5455,"Win")</f>
        <v>1</v>
      </c>
      <c r="E1659" s="7" t="n">
        <f aca="false">COUNTIFS('Duel Log'!AD$2:AD$5455,$A1659,'Duel Log'!AA$2:AA$5455,"Loss")</f>
        <v>0</v>
      </c>
      <c r="F1659" s="7" t="n">
        <f aca="false">COUNTIFS('Duel Log'!AD$2:AD$5455,$A1659,'Duel Log'!AA$2:AA$5455,"Draw")</f>
        <v>0</v>
      </c>
      <c r="G1659" s="13" t="n">
        <f aca="false">IFERROR(D1659/C1659,"")</f>
        <v>1</v>
      </c>
    </row>
    <row r="1660" customFormat="false" ht="15" hidden="false" customHeight="true" outlineLevel="0" collapsed="false">
      <c r="A1660" s="7" t="s">
        <v>8625</v>
      </c>
      <c r="B1660" s="7" t="s">
        <v>5844</v>
      </c>
      <c r="C1660" s="7" t="n">
        <f aca="false">COUNTIF('Duel Log'!AD$2:AD$5455,$A1660)</f>
        <v>1</v>
      </c>
      <c r="D1660" s="7" t="n">
        <f aca="false">COUNTIFS('Duel Log'!AD$2:AD$5455,$A1660,'Duel Log'!AA$2:AA$5455,"Win")</f>
        <v>0</v>
      </c>
      <c r="E1660" s="7" t="n">
        <f aca="false">COUNTIFS('Duel Log'!AD$2:AD$5455,$A1660,'Duel Log'!AA$2:AA$5455,"Loss")</f>
        <v>1</v>
      </c>
      <c r="F1660" s="7" t="n">
        <f aca="false">COUNTIFS('Duel Log'!AD$2:AD$5455,$A1660,'Duel Log'!AA$2:AA$5455,"Draw")</f>
        <v>0</v>
      </c>
      <c r="G1660" s="13" t="n">
        <f aca="false">IFERROR(D1660/C1660,"")</f>
        <v>0</v>
      </c>
    </row>
    <row r="1661" customFormat="false" ht="15" hidden="false" customHeight="true" outlineLevel="0" collapsed="false">
      <c r="A1661" s="7" t="s">
        <v>5128</v>
      </c>
      <c r="B1661" s="8" t="s">
        <v>365</v>
      </c>
      <c r="C1661" s="7" t="n">
        <f aca="false">COUNTIF('Duel Log'!AD$2:AD$5455,$A1661)</f>
        <v>1</v>
      </c>
      <c r="D1661" s="7" t="n">
        <f aca="false">COUNTIFS('Duel Log'!AD$2:AD$5455,$A1661,'Duel Log'!AA$2:AA$5455,"Win")</f>
        <v>0</v>
      </c>
      <c r="E1661" s="7" t="n">
        <f aca="false">COUNTIFS('Duel Log'!AD$2:AD$5455,$A1661,'Duel Log'!AA$2:AA$5455,"Loss")</f>
        <v>1</v>
      </c>
      <c r="F1661" s="7" t="n">
        <f aca="false">COUNTIFS('Duel Log'!AD$2:AD$5455,$A1661,'Duel Log'!AA$2:AA$5455,"Draw")</f>
        <v>0</v>
      </c>
      <c r="G1661" s="13" t="n">
        <f aca="false">IFERROR(D1661/C1661,"")</f>
        <v>0</v>
      </c>
    </row>
    <row r="1662" customFormat="false" ht="15" hidden="false" customHeight="true" outlineLevel="0" collapsed="false">
      <c r="A1662" s="7" t="s">
        <v>635</v>
      </c>
      <c r="B1662" s="7" t="s">
        <v>15806</v>
      </c>
      <c r="C1662" s="7" t="n">
        <f aca="false">COUNTIF('Duel Log'!AD$2:AD$5455,$A1662)</f>
        <v>42</v>
      </c>
      <c r="D1662" s="7" t="n">
        <f aca="false">COUNTIFS('Duel Log'!AD$2:AD$5455,$A1662,'Duel Log'!AA$2:AA$5455,"Win")</f>
        <v>26</v>
      </c>
      <c r="E1662" s="7" t="n">
        <f aca="false">COUNTIFS('Duel Log'!AD$2:AD$5455,$A1662,'Duel Log'!AA$2:AA$5455,"Loss")</f>
        <v>16</v>
      </c>
      <c r="F1662" s="7" t="n">
        <f aca="false">COUNTIFS('Duel Log'!AD$2:AD$5455,$A1662,'Duel Log'!AA$2:AA$5455,"Draw")</f>
        <v>0</v>
      </c>
      <c r="G1662" s="13" t="n">
        <f aca="false">IFERROR(D1662/C1662,"")</f>
        <v>0.619047619047619</v>
      </c>
    </row>
    <row r="1663" customFormat="false" ht="15" hidden="false" customHeight="true" outlineLevel="0" collapsed="false">
      <c r="A1663" s="7" t="s">
        <v>5205</v>
      </c>
      <c r="B1663" s="7" t="s">
        <v>1206</v>
      </c>
      <c r="C1663" s="7" t="n">
        <f aca="false">COUNTIF('Duel Log'!AD$2:AD$5455,$A1663)</f>
        <v>1</v>
      </c>
      <c r="D1663" s="7" t="n">
        <f aca="false">COUNTIFS('Duel Log'!AD$2:AD$5455,$A1663,'Duel Log'!AA$2:AA$5455,"Win")</f>
        <v>0</v>
      </c>
      <c r="E1663" s="7" t="n">
        <f aca="false">COUNTIFS('Duel Log'!AD$2:AD$5455,$A1663,'Duel Log'!AA$2:AA$5455,"Loss")</f>
        <v>1</v>
      </c>
      <c r="F1663" s="7" t="n">
        <f aca="false">COUNTIFS('Duel Log'!AD$2:AD$5455,$A1663,'Duel Log'!AA$2:AA$5455,"Draw")</f>
        <v>0</v>
      </c>
      <c r="G1663" s="13" t="n">
        <f aca="false">IFERROR(D1663/C1663,"")</f>
        <v>0</v>
      </c>
    </row>
    <row r="1664" customFormat="false" ht="15" hidden="false" customHeight="true" outlineLevel="0" collapsed="false">
      <c r="A1664" s="7" t="s">
        <v>4321</v>
      </c>
      <c r="B1664" s="7" t="s">
        <v>1727</v>
      </c>
      <c r="C1664" s="7" t="n">
        <f aca="false">COUNTIF('Duel Log'!AD$2:AD$5455,$A1664)</f>
        <v>1</v>
      </c>
      <c r="D1664" s="7" t="n">
        <f aca="false">COUNTIFS('Duel Log'!AD$2:AD$5455,$A1664,'Duel Log'!AA$2:AA$5455,"Win")</f>
        <v>0</v>
      </c>
      <c r="E1664" s="7" t="n">
        <f aca="false">COUNTIFS('Duel Log'!AD$2:AD$5455,$A1664,'Duel Log'!AA$2:AA$5455,"Loss")</f>
        <v>1</v>
      </c>
      <c r="F1664" s="7" t="n">
        <f aca="false">COUNTIFS('Duel Log'!AD$2:AD$5455,$A1664,'Duel Log'!AA$2:AA$5455,"Draw")</f>
        <v>0</v>
      </c>
      <c r="G1664" s="13" t="n">
        <f aca="false">IFERROR(D1664/C1664,"")</f>
        <v>0</v>
      </c>
    </row>
    <row r="1665" customFormat="false" ht="15" hidden="false" customHeight="true" outlineLevel="0" collapsed="false">
      <c r="A1665" s="7" t="s">
        <v>519</v>
      </c>
      <c r="B1665" s="7" t="s">
        <v>15807</v>
      </c>
      <c r="C1665" s="7" t="n">
        <f aca="false">COUNTIF('Duel Log'!AD$2:AD$5455,$A1665)</f>
        <v>7</v>
      </c>
      <c r="D1665" s="7" t="n">
        <f aca="false">COUNTIFS('Duel Log'!AD$2:AD$5455,$A1665,'Duel Log'!AA$2:AA$5455,"Win")</f>
        <v>7</v>
      </c>
      <c r="E1665" s="7" t="n">
        <f aca="false">COUNTIFS('Duel Log'!AD$2:AD$5455,$A1665,'Duel Log'!AA$2:AA$5455,"Loss")</f>
        <v>0</v>
      </c>
      <c r="F1665" s="7" t="n">
        <f aca="false">COUNTIFS('Duel Log'!AD$2:AD$5455,$A1665,'Duel Log'!AA$2:AA$5455,"Draw")</f>
        <v>0</v>
      </c>
      <c r="G1665" s="13" t="n">
        <f aca="false">IFERROR(D1665/C1665,"")</f>
        <v>1</v>
      </c>
    </row>
    <row r="1666" customFormat="false" ht="15" hidden="false" customHeight="true" outlineLevel="0" collapsed="false">
      <c r="A1666" s="7" t="s">
        <v>1810</v>
      </c>
      <c r="B1666" s="8" t="s">
        <v>558</v>
      </c>
      <c r="C1666" s="7" t="n">
        <f aca="false">COUNTIF('Duel Log'!AD$2:AD$5455,$A1666)</f>
        <v>1</v>
      </c>
      <c r="D1666" s="7" t="n">
        <f aca="false">COUNTIFS('Duel Log'!AD$2:AD$5455,$A1666,'Duel Log'!AA$2:AA$5455,"Win")</f>
        <v>1</v>
      </c>
      <c r="E1666" s="7" t="n">
        <f aca="false">COUNTIFS('Duel Log'!AD$2:AD$5455,$A1666,'Duel Log'!AA$2:AA$5455,"Loss")</f>
        <v>0</v>
      </c>
      <c r="F1666" s="7" t="n">
        <f aca="false">COUNTIFS('Duel Log'!AD$2:AD$5455,$A1666,'Duel Log'!AA$2:AA$5455,"Draw")</f>
        <v>0</v>
      </c>
      <c r="G1666" s="13" t="n">
        <f aca="false">IFERROR(D1666/C1666,"")</f>
        <v>1</v>
      </c>
    </row>
    <row r="1667" customFormat="false" ht="15" hidden="false" customHeight="true" outlineLevel="0" collapsed="false">
      <c r="A1667" s="7" t="s">
        <v>3249</v>
      </c>
      <c r="B1667" s="7" t="s">
        <v>1213</v>
      </c>
      <c r="C1667" s="7" t="n">
        <f aca="false">COUNTIF('Duel Log'!AD$2:AD$5455,$A1667)</f>
        <v>1</v>
      </c>
      <c r="D1667" s="7" t="n">
        <f aca="false">COUNTIFS('Duel Log'!AD$2:AD$5455,$A1667,'Duel Log'!AA$2:AA$5455,"Win")</f>
        <v>0</v>
      </c>
      <c r="E1667" s="7" t="n">
        <f aca="false">COUNTIFS('Duel Log'!AD$2:AD$5455,$A1667,'Duel Log'!AA$2:AA$5455,"Loss")</f>
        <v>1</v>
      </c>
      <c r="F1667" s="7" t="n">
        <f aca="false">COUNTIFS('Duel Log'!AD$2:AD$5455,$A1667,'Duel Log'!AA$2:AA$5455,"Draw")</f>
        <v>0</v>
      </c>
      <c r="G1667" s="13" t="n">
        <f aca="false">IFERROR(D1667/C1667,"")</f>
        <v>0</v>
      </c>
    </row>
    <row r="1668" customFormat="false" ht="15" hidden="false" customHeight="true" outlineLevel="0" collapsed="false">
      <c r="A1668" s="7" t="s">
        <v>4092</v>
      </c>
      <c r="B1668" s="7" t="s">
        <v>2904</v>
      </c>
      <c r="C1668" s="7" t="n">
        <f aca="false">COUNTIF('Duel Log'!AD$2:AD$5455,$A1668)</f>
        <v>1</v>
      </c>
      <c r="D1668" s="7" t="n">
        <f aca="false">COUNTIFS('Duel Log'!AD$2:AD$5455,$A1668,'Duel Log'!AA$2:AA$5455,"Win")</f>
        <v>0</v>
      </c>
      <c r="E1668" s="7" t="n">
        <f aca="false">COUNTIFS('Duel Log'!AD$2:AD$5455,$A1668,'Duel Log'!AA$2:AA$5455,"Loss")</f>
        <v>1</v>
      </c>
      <c r="F1668" s="7" t="n">
        <f aca="false">COUNTIFS('Duel Log'!AD$2:AD$5455,$A1668,'Duel Log'!AA$2:AA$5455,"Draw")</f>
        <v>0</v>
      </c>
      <c r="G1668" s="13" t="n">
        <f aca="false">IFERROR(D1668/C1668,"")</f>
        <v>0</v>
      </c>
    </row>
    <row r="1669" customFormat="false" ht="15" hidden="false" customHeight="true" outlineLevel="0" collapsed="false">
      <c r="A1669" s="7" t="s">
        <v>664</v>
      </c>
      <c r="B1669" s="7" t="s">
        <v>15808</v>
      </c>
      <c r="C1669" s="7" t="n">
        <f aca="false">COUNTIF('Duel Log'!AD$2:AD$5455,$A1669)</f>
        <v>2</v>
      </c>
      <c r="D1669" s="7" t="n">
        <f aca="false">COUNTIFS('Duel Log'!AD$2:AD$5455,$A1669,'Duel Log'!AA$2:AA$5455,"Win")</f>
        <v>0</v>
      </c>
      <c r="E1669" s="7" t="n">
        <f aca="false">COUNTIFS('Duel Log'!AD$2:AD$5455,$A1669,'Duel Log'!AA$2:AA$5455,"Loss")</f>
        <v>2</v>
      </c>
      <c r="F1669" s="7" t="n">
        <f aca="false">COUNTIFS('Duel Log'!AD$2:AD$5455,$A1669,'Duel Log'!AA$2:AA$5455,"Draw")</f>
        <v>0</v>
      </c>
      <c r="G1669" s="13" t="n">
        <f aca="false">IFERROR(D1669/C1669,"")</f>
        <v>0</v>
      </c>
    </row>
    <row r="1670" customFormat="false" ht="15" hidden="false" customHeight="true" outlineLevel="0" collapsed="false">
      <c r="A1670" s="7" t="s">
        <v>7007</v>
      </c>
      <c r="B1670" s="7" t="s">
        <v>895</v>
      </c>
      <c r="C1670" s="7" t="n">
        <f aca="false">COUNTIF('Duel Log'!AD$2:AD$5455,$A1670)</f>
        <v>1</v>
      </c>
      <c r="D1670" s="7" t="n">
        <f aca="false">COUNTIFS('Duel Log'!AD$2:AD$5455,$A1670,'Duel Log'!AA$2:AA$5455,"Win")</f>
        <v>1</v>
      </c>
      <c r="E1670" s="7" t="n">
        <f aca="false">COUNTIFS('Duel Log'!AD$2:AD$5455,$A1670,'Duel Log'!AA$2:AA$5455,"Loss")</f>
        <v>0</v>
      </c>
      <c r="F1670" s="7" t="n">
        <f aca="false">COUNTIFS('Duel Log'!AD$2:AD$5455,$A1670,'Duel Log'!AA$2:AA$5455,"Draw")</f>
        <v>0</v>
      </c>
      <c r="G1670" s="13" t="n">
        <f aca="false">IFERROR(D1670/C1670,"")</f>
        <v>1</v>
      </c>
    </row>
    <row r="1671" customFormat="false" ht="15" hidden="false" customHeight="true" outlineLevel="0" collapsed="false">
      <c r="A1671" s="7" t="s">
        <v>1032</v>
      </c>
      <c r="B1671" s="7" t="s">
        <v>15809</v>
      </c>
      <c r="C1671" s="7" t="n">
        <f aca="false">COUNTIF('Duel Log'!AD$2:AD$5455,$A1671)</f>
        <v>5</v>
      </c>
      <c r="D1671" s="7" t="n">
        <f aca="false">COUNTIFS('Duel Log'!AD$2:AD$5455,$A1671,'Duel Log'!AA$2:AA$5455,"Win")</f>
        <v>3</v>
      </c>
      <c r="E1671" s="7" t="n">
        <f aca="false">COUNTIFS('Duel Log'!AD$2:AD$5455,$A1671,'Duel Log'!AA$2:AA$5455,"Loss")</f>
        <v>2</v>
      </c>
      <c r="F1671" s="7" t="n">
        <f aca="false">COUNTIFS('Duel Log'!AD$2:AD$5455,$A1671,'Duel Log'!AA$2:AA$5455,"Draw")</f>
        <v>0</v>
      </c>
      <c r="G1671" s="13" t="n">
        <f aca="false">IFERROR(D1671/C1671,"")</f>
        <v>0.6</v>
      </c>
    </row>
    <row r="1672" customFormat="false" ht="15" hidden="false" customHeight="true" outlineLevel="0" collapsed="false">
      <c r="A1672" s="7" t="s">
        <v>5181</v>
      </c>
      <c r="B1672" s="7" t="s">
        <v>613</v>
      </c>
      <c r="C1672" s="7" t="n">
        <f aca="false">COUNTIF('Duel Log'!AD$2:AD$5455,$A1672)</f>
        <v>1</v>
      </c>
      <c r="D1672" s="7" t="n">
        <f aca="false">COUNTIFS('Duel Log'!AD$2:AD$5455,$A1672,'Duel Log'!AA$2:AA$5455,"Win")</f>
        <v>1</v>
      </c>
      <c r="E1672" s="7" t="n">
        <f aca="false">COUNTIFS('Duel Log'!AD$2:AD$5455,$A1672,'Duel Log'!AA$2:AA$5455,"Loss")</f>
        <v>0</v>
      </c>
      <c r="F1672" s="7" t="n">
        <f aca="false">COUNTIFS('Duel Log'!AD$2:AD$5455,$A1672,'Duel Log'!AA$2:AA$5455,"Draw")</f>
        <v>0</v>
      </c>
      <c r="G1672" s="13" t="n">
        <f aca="false">IFERROR(D1672/C1672,"")</f>
        <v>1</v>
      </c>
    </row>
    <row r="1673" customFormat="false" ht="15" hidden="false" customHeight="true" outlineLevel="0" collapsed="false">
      <c r="A1673" s="7" t="s">
        <v>1105</v>
      </c>
      <c r="B1673" s="7" t="s">
        <v>15810</v>
      </c>
      <c r="C1673" s="7" t="n">
        <f aca="false">COUNTIF('Duel Log'!AD$2:AD$5455,$A1673)</f>
        <v>4</v>
      </c>
      <c r="D1673" s="7" t="n">
        <f aca="false">COUNTIFS('Duel Log'!AD$2:AD$5455,$A1673,'Duel Log'!AA$2:AA$5455,"Win")</f>
        <v>2</v>
      </c>
      <c r="E1673" s="7" t="n">
        <f aca="false">COUNTIFS('Duel Log'!AD$2:AD$5455,$A1673,'Duel Log'!AA$2:AA$5455,"Loss")</f>
        <v>2</v>
      </c>
      <c r="F1673" s="7" t="n">
        <f aca="false">COUNTIFS('Duel Log'!AD$2:AD$5455,$A1673,'Duel Log'!AA$2:AA$5455,"Draw")</f>
        <v>0</v>
      </c>
      <c r="G1673" s="13" t="n">
        <f aca="false">IFERROR(D1673/C1673,"")</f>
        <v>0.5</v>
      </c>
    </row>
    <row r="1674" customFormat="false" ht="15" hidden="false" customHeight="true" outlineLevel="0" collapsed="false">
      <c r="A1674" s="7" t="s">
        <v>4740</v>
      </c>
      <c r="B1674" s="7" t="s">
        <v>2119</v>
      </c>
      <c r="C1674" s="7" t="n">
        <f aca="false">COUNTIF('Duel Log'!AD$2:AD$5455,$A1674)</f>
        <v>1</v>
      </c>
      <c r="D1674" s="7" t="n">
        <f aca="false">COUNTIFS('Duel Log'!AD$2:AD$5455,$A1674,'Duel Log'!AA$2:AA$5455,"Win")</f>
        <v>1</v>
      </c>
      <c r="E1674" s="7" t="n">
        <f aca="false">COUNTIFS('Duel Log'!AD$2:AD$5455,$A1674,'Duel Log'!AA$2:AA$5455,"Loss")</f>
        <v>0</v>
      </c>
      <c r="F1674" s="7" t="n">
        <f aca="false">COUNTIFS('Duel Log'!AD$2:AD$5455,$A1674,'Duel Log'!AA$2:AA$5455,"Draw")</f>
        <v>0</v>
      </c>
      <c r="G1674" s="13" t="n">
        <f aca="false">IFERROR(D1674/C1674,"")</f>
        <v>1</v>
      </c>
    </row>
    <row r="1675" customFormat="false" ht="15" hidden="false" customHeight="true" outlineLevel="0" collapsed="false">
      <c r="A1675" s="7" t="s">
        <v>3976</v>
      </c>
      <c r="B1675" s="7" t="s">
        <v>2904</v>
      </c>
      <c r="C1675" s="7" t="n">
        <f aca="false">COUNTIF('Duel Log'!AD$2:AD$5455,$A1675)</f>
        <v>1</v>
      </c>
      <c r="D1675" s="7" t="n">
        <f aca="false">COUNTIFS('Duel Log'!AD$2:AD$5455,$A1675,'Duel Log'!AA$2:AA$5455,"Win")</f>
        <v>1</v>
      </c>
      <c r="E1675" s="7" t="n">
        <f aca="false">COUNTIFS('Duel Log'!AD$2:AD$5455,$A1675,'Duel Log'!AA$2:AA$5455,"Loss")</f>
        <v>0</v>
      </c>
      <c r="F1675" s="7" t="n">
        <f aca="false">COUNTIFS('Duel Log'!AD$2:AD$5455,$A1675,'Duel Log'!AA$2:AA$5455,"Draw")</f>
        <v>0</v>
      </c>
      <c r="G1675" s="13" t="n">
        <f aca="false">IFERROR(D1675/C1675,"")</f>
        <v>1</v>
      </c>
    </row>
    <row r="1676" customFormat="false" ht="15" hidden="false" customHeight="true" outlineLevel="0" collapsed="false">
      <c r="A1676" s="7" t="s">
        <v>6940</v>
      </c>
      <c r="B1676" s="7" t="s">
        <v>1010</v>
      </c>
      <c r="C1676" s="7" t="n">
        <f aca="false">COUNTIF('Duel Log'!AD$2:AD$5455,$A1676)</f>
        <v>1</v>
      </c>
      <c r="D1676" s="7" t="n">
        <f aca="false">COUNTIFS('Duel Log'!AD$2:AD$5455,$A1676,'Duel Log'!AA$2:AA$5455,"Win")</f>
        <v>0</v>
      </c>
      <c r="E1676" s="7" t="n">
        <f aca="false">COUNTIFS('Duel Log'!AD$2:AD$5455,$A1676,'Duel Log'!AA$2:AA$5455,"Loss")</f>
        <v>1</v>
      </c>
      <c r="F1676" s="7" t="n">
        <f aca="false">COUNTIFS('Duel Log'!AD$2:AD$5455,$A1676,'Duel Log'!AA$2:AA$5455,"Draw")</f>
        <v>0</v>
      </c>
      <c r="G1676" s="13" t="n">
        <f aca="false">IFERROR(D1676/C1676,"")</f>
        <v>0</v>
      </c>
    </row>
    <row r="1677" customFormat="false" ht="15" hidden="false" customHeight="true" outlineLevel="0" collapsed="false">
      <c r="A1677" s="7" t="s">
        <v>4700</v>
      </c>
      <c r="B1677" s="7" t="s">
        <v>2119</v>
      </c>
      <c r="C1677" s="7" t="n">
        <f aca="false">COUNTIF('Duel Log'!AD$2:AD$5455,$A1677)</f>
        <v>1</v>
      </c>
      <c r="D1677" s="7" t="n">
        <f aca="false">COUNTIFS('Duel Log'!AD$2:AD$5455,$A1677,'Duel Log'!AA$2:AA$5455,"Win")</f>
        <v>1</v>
      </c>
      <c r="E1677" s="7" t="n">
        <f aca="false">COUNTIFS('Duel Log'!AD$2:AD$5455,$A1677,'Duel Log'!AA$2:AA$5455,"Loss")</f>
        <v>0</v>
      </c>
      <c r="F1677" s="7" t="n">
        <f aca="false">COUNTIFS('Duel Log'!AD$2:AD$5455,$A1677,'Duel Log'!AA$2:AA$5455,"Draw")</f>
        <v>0</v>
      </c>
      <c r="G1677" s="13" t="n">
        <f aca="false">IFERROR(D1677/C1677,"")</f>
        <v>1</v>
      </c>
    </row>
    <row r="1678" customFormat="false" ht="15" hidden="false" customHeight="true" outlineLevel="0" collapsed="false">
      <c r="A1678" s="7" t="s">
        <v>3459</v>
      </c>
      <c r="B1678" s="7" t="s">
        <v>2789</v>
      </c>
      <c r="C1678" s="7" t="n">
        <f aca="false">COUNTIF('Duel Log'!AD$2:AD$5455,$A1678)</f>
        <v>1</v>
      </c>
      <c r="D1678" s="7" t="n">
        <f aca="false">COUNTIFS('Duel Log'!AD$2:AD$5455,$A1678,'Duel Log'!AA$2:AA$5455,"Win")</f>
        <v>0</v>
      </c>
      <c r="E1678" s="7" t="n">
        <f aca="false">COUNTIFS('Duel Log'!AD$2:AD$5455,$A1678,'Duel Log'!AA$2:AA$5455,"Loss")</f>
        <v>1</v>
      </c>
      <c r="F1678" s="7" t="n">
        <f aca="false">COUNTIFS('Duel Log'!AD$2:AD$5455,$A1678,'Duel Log'!AA$2:AA$5455,"Draw")</f>
        <v>0</v>
      </c>
      <c r="G1678" s="13" t="n">
        <f aca="false">IFERROR(D1678/C1678,"")</f>
        <v>0</v>
      </c>
    </row>
    <row r="1679" customFormat="false" ht="15" hidden="false" customHeight="true" outlineLevel="0" collapsed="false">
      <c r="A1679" s="7" t="s">
        <v>6465</v>
      </c>
      <c r="B1679" s="7" t="s">
        <v>1010</v>
      </c>
      <c r="C1679" s="7" t="n">
        <f aca="false">COUNTIF('Duel Log'!AD$2:AD$5455,$A1679)</f>
        <v>1</v>
      </c>
      <c r="D1679" s="7" t="n">
        <f aca="false">COUNTIFS('Duel Log'!AD$2:AD$5455,$A1679,'Duel Log'!AA$2:AA$5455,"Win")</f>
        <v>0</v>
      </c>
      <c r="E1679" s="7" t="n">
        <f aca="false">COUNTIFS('Duel Log'!AD$2:AD$5455,$A1679,'Duel Log'!AA$2:AA$5455,"Loss")</f>
        <v>1</v>
      </c>
      <c r="F1679" s="7" t="n">
        <f aca="false">COUNTIFS('Duel Log'!AD$2:AD$5455,$A1679,'Duel Log'!AA$2:AA$5455,"Draw")</f>
        <v>0</v>
      </c>
      <c r="G1679" s="13" t="n">
        <f aca="false">IFERROR(D1679/C1679,"")</f>
        <v>0</v>
      </c>
    </row>
    <row r="1680" customFormat="false" ht="15" hidden="false" customHeight="true" outlineLevel="0" collapsed="false">
      <c r="A1680" s="7" t="s">
        <v>2281</v>
      </c>
      <c r="B1680" s="7" t="s">
        <v>15811</v>
      </c>
      <c r="C1680" s="7" t="n">
        <f aca="false">COUNTIF('Duel Log'!AD$2:AD$5455,$A1680)</f>
        <v>4</v>
      </c>
      <c r="D1680" s="7" t="n">
        <f aca="false">COUNTIFS('Duel Log'!AD$2:AD$5455,$A1680,'Duel Log'!AA$2:AA$5455,"Win")</f>
        <v>1</v>
      </c>
      <c r="E1680" s="7" t="n">
        <f aca="false">COUNTIFS('Duel Log'!AD$2:AD$5455,$A1680,'Duel Log'!AA$2:AA$5455,"Loss")</f>
        <v>3</v>
      </c>
      <c r="F1680" s="7" t="n">
        <f aca="false">COUNTIFS('Duel Log'!AD$2:AD$5455,$A1680,'Duel Log'!AA$2:AA$5455,"Draw")</f>
        <v>0</v>
      </c>
      <c r="G1680" s="13" t="n">
        <f aca="false">IFERROR(D1680/C1680,"")</f>
        <v>0.25</v>
      </c>
    </row>
    <row r="1681" customFormat="false" ht="15" hidden="false" customHeight="true" outlineLevel="0" collapsed="false">
      <c r="A1681" s="7" t="s">
        <v>3515</v>
      </c>
      <c r="B1681" s="7" t="s">
        <v>2789</v>
      </c>
      <c r="C1681" s="7" t="n">
        <f aca="false">COUNTIF('Duel Log'!AD$2:AD$5455,$A1681)</f>
        <v>1</v>
      </c>
      <c r="D1681" s="7" t="n">
        <f aca="false">COUNTIFS('Duel Log'!AD$2:AD$5455,$A1681,'Duel Log'!AA$2:AA$5455,"Win")</f>
        <v>1</v>
      </c>
      <c r="E1681" s="7" t="n">
        <f aca="false">COUNTIFS('Duel Log'!AD$2:AD$5455,$A1681,'Duel Log'!AA$2:AA$5455,"Loss")</f>
        <v>0</v>
      </c>
      <c r="F1681" s="7" t="n">
        <f aca="false">COUNTIFS('Duel Log'!AD$2:AD$5455,$A1681,'Duel Log'!AA$2:AA$5455,"Draw")</f>
        <v>0</v>
      </c>
      <c r="G1681" s="13" t="n">
        <f aca="false">IFERROR(D1681/C1681,"")</f>
        <v>1</v>
      </c>
    </row>
    <row r="1682" customFormat="false" ht="15" hidden="false" customHeight="true" outlineLevel="0" collapsed="false">
      <c r="A1682" s="7" t="s">
        <v>1411</v>
      </c>
      <c r="B1682" s="7" t="s">
        <v>1283</v>
      </c>
      <c r="C1682" s="7" t="n">
        <f aca="false">COUNTIF('Duel Log'!AD$2:AD$5455,$A1682)</f>
        <v>1</v>
      </c>
      <c r="D1682" s="7" t="n">
        <f aca="false">COUNTIFS('Duel Log'!AD$2:AD$5455,$A1682,'Duel Log'!AA$2:AA$5455,"Win")</f>
        <v>1</v>
      </c>
      <c r="E1682" s="7" t="n">
        <f aca="false">COUNTIFS('Duel Log'!AD$2:AD$5455,$A1682,'Duel Log'!AA$2:AA$5455,"Loss")</f>
        <v>0</v>
      </c>
      <c r="F1682" s="7" t="n">
        <f aca="false">COUNTIFS('Duel Log'!AD$2:AD$5455,$A1682,'Duel Log'!AA$2:AA$5455,"Draw")</f>
        <v>0</v>
      </c>
      <c r="G1682" s="13" t="n">
        <f aca="false">IFERROR(D1682/C1682,"")</f>
        <v>1</v>
      </c>
    </row>
    <row r="1683" customFormat="false" ht="15" hidden="false" customHeight="true" outlineLevel="0" collapsed="false">
      <c r="A1683" s="7" t="s">
        <v>388</v>
      </c>
      <c r="B1683" s="7" t="s">
        <v>15812</v>
      </c>
      <c r="C1683" s="7" t="n">
        <f aca="false">COUNTIF('Duel Log'!AD$2:AD$5455,$A1683)</f>
        <v>2</v>
      </c>
      <c r="D1683" s="7" t="n">
        <f aca="false">COUNTIFS('Duel Log'!AD$2:AD$5455,$A1683,'Duel Log'!AA$2:AA$5455,"Win")</f>
        <v>1</v>
      </c>
      <c r="E1683" s="7" t="n">
        <f aca="false">COUNTIFS('Duel Log'!AD$2:AD$5455,$A1683,'Duel Log'!AA$2:AA$5455,"Loss")</f>
        <v>1</v>
      </c>
      <c r="F1683" s="7" t="n">
        <f aca="false">COUNTIFS('Duel Log'!AD$2:AD$5455,$A1683,'Duel Log'!AA$2:AA$5455,"Draw")</f>
        <v>0</v>
      </c>
      <c r="G1683" s="13" t="n">
        <f aca="false">IFERROR(D1683/C1683,"")</f>
        <v>0.5</v>
      </c>
    </row>
    <row r="1684" customFormat="false" ht="15" hidden="false" customHeight="true" outlineLevel="0" collapsed="false">
      <c r="A1684" s="7" t="s">
        <v>819</v>
      </c>
      <c r="B1684" s="7" t="s">
        <v>15813</v>
      </c>
      <c r="C1684" s="7" t="n">
        <f aca="false">COUNTIF('Duel Log'!AD$2:AD$5455,$A1684)</f>
        <v>4</v>
      </c>
      <c r="D1684" s="7" t="n">
        <f aca="false">COUNTIFS('Duel Log'!AD$2:AD$5455,$A1684,'Duel Log'!AA$2:AA$5455,"Win")</f>
        <v>2</v>
      </c>
      <c r="E1684" s="7" t="n">
        <f aca="false">COUNTIFS('Duel Log'!AD$2:AD$5455,$A1684,'Duel Log'!AA$2:AA$5455,"Loss")</f>
        <v>2</v>
      </c>
      <c r="F1684" s="7" t="n">
        <f aca="false">COUNTIFS('Duel Log'!AD$2:AD$5455,$A1684,'Duel Log'!AA$2:AA$5455,"Draw")</f>
        <v>0</v>
      </c>
      <c r="G1684" s="13" t="n">
        <f aca="false">IFERROR(D1684/C1684,"")</f>
        <v>0.5</v>
      </c>
    </row>
    <row r="1685" customFormat="false" ht="15" hidden="false" customHeight="true" outlineLevel="0" collapsed="false">
      <c r="A1685" s="7" t="s">
        <v>845</v>
      </c>
      <c r="B1685" s="7" t="s">
        <v>15814</v>
      </c>
      <c r="C1685" s="7" t="n">
        <f aca="false">COUNTIF('Duel Log'!AD$2:AD$5455,$A1685)</f>
        <v>3</v>
      </c>
      <c r="D1685" s="7" t="n">
        <f aca="false">COUNTIFS('Duel Log'!AD$2:AD$5455,$A1685,'Duel Log'!AA$2:AA$5455,"Win")</f>
        <v>2</v>
      </c>
      <c r="E1685" s="7" t="n">
        <f aca="false">COUNTIFS('Duel Log'!AD$2:AD$5455,$A1685,'Duel Log'!AA$2:AA$5455,"Loss")</f>
        <v>1</v>
      </c>
      <c r="F1685" s="7" t="n">
        <f aca="false">COUNTIFS('Duel Log'!AD$2:AD$5455,$A1685,'Duel Log'!AA$2:AA$5455,"Draw")</f>
        <v>0</v>
      </c>
      <c r="G1685" s="13" t="n">
        <f aca="false">IFERROR(D1685/C1685,"")</f>
        <v>0.666666666666667</v>
      </c>
    </row>
    <row r="1686" customFormat="false" ht="15" hidden="false" customHeight="true" outlineLevel="0" collapsed="false">
      <c r="A1686" s="7" t="s">
        <v>6202</v>
      </c>
      <c r="B1686" s="7" t="s">
        <v>1676</v>
      </c>
      <c r="C1686" s="7" t="n">
        <f aca="false">COUNTIF('Duel Log'!AD$2:AD$5455,$A1686)</f>
        <v>1</v>
      </c>
      <c r="D1686" s="7" t="n">
        <f aca="false">COUNTIFS('Duel Log'!AD$2:AD$5455,$A1686,'Duel Log'!AA$2:AA$5455,"Win")</f>
        <v>0</v>
      </c>
      <c r="E1686" s="7" t="n">
        <f aca="false">COUNTIFS('Duel Log'!AD$2:AD$5455,$A1686,'Duel Log'!AA$2:AA$5455,"Loss")</f>
        <v>1</v>
      </c>
      <c r="F1686" s="7" t="n">
        <f aca="false">COUNTIFS('Duel Log'!AD$2:AD$5455,$A1686,'Duel Log'!AA$2:AA$5455,"Draw")</f>
        <v>0</v>
      </c>
      <c r="G1686" s="13" t="n">
        <f aca="false">IFERROR(D1686/C1686,"")</f>
        <v>0</v>
      </c>
    </row>
    <row r="1687" customFormat="false" ht="15" hidden="false" customHeight="true" outlineLevel="0" collapsed="false">
      <c r="A1687" s="7" t="s">
        <v>9398</v>
      </c>
      <c r="B1687" s="8" t="s">
        <v>3690</v>
      </c>
      <c r="C1687" s="7" t="n">
        <f aca="false">COUNTIF('Duel Log'!AD$2:AD$5455,$A1687)</f>
        <v>1</v>
      </c>
      <c r="D1687" s="7" t="n">
        <f aca="false">COUNTIFS('Duel Log'!AD$2:AD$5455,$A1687,'Duel Log'!AA$2:AA$5455,"Win")</f>
        <v>1</v>
      </c>
      <c r="E1687" s="7" t="n">
        <f aca="false">COUNTIFS('Duel Log'!AD$2:AD$5455,$A1687,'Duel Log'!AA$2:AA$5455,"Loss")</f>
        <v>0</v>
      </c>
      <c r="F1687" s="7" t="n">
        <f aca="false">COUNTIFS('Duel Log'!AD$2:AD$5455,$A1687,'Duel Log'!AA$2:AA$5455,"Draw")</f>
        <v>0</v>
      </c>
      <c r="G1687" s="13" t="n">
        <f aca="false">IFERROR(D1687/C1687,"")</f>
        <v>1</v>
      </c>
    </row>
    <row r="1688" customFormat="false" ht="15" hidden="false" customHeight="true" outlineLevel="0" collapsed="false">
      <c r="A1688" s="7" t="s">
        <v>6246</v>
      </c>
      <c r="B1688" s="7" t="s">
        <v>2001</v>
      </c>
      <c r="C1688" s="7" t="n">
        <f aca="false">COUNTIF('Duel Log'!AD$2:AD$5455,$A1688)</f>
        <v>1</v>
      </c>
      <c r="D1688" s="7" t="n">
        <f aca="false">COUNTIFS('Duel Log'!AD$2:AD$5455,$A1688,'Duel Log'!AA$2:AA$5455,"Win")</f>
        <v>1</v>
      </c>
      <c r="E1688" s="7" t="n">
        <f aca="false">COUNTIFS('Duel Log'!AD$2:AD$5455,$A1688,'Duel Log'!AA$2:AA$5455,"Loss")</f>
        <v>0</v>
      </c>
      <c r="F1688" s="7" t="n">
        <f aca="false">COUNTIFS('Duel Log'!AD$2:AD$5455,$A1688,'Duel Log'!AA$2:AA$5455,"Draw")</f>
        <v>0</v>
      </c>
      <c r="G1688" s="13" t="n">
        <f aca="false">IFERROR(D1688/C1688,"")</f>
        <v>1</v>
      </c>
    </row>
    <row r="1689" customFormat="false" ht="15" hidden="false" customHeight="true" outlineLevel="0" collapsed="false">
      <c r="A1689" s="7" t="s">
        <v>8536</v>
      </c>
      <c r="B1689" s="8" t="s">
        <v>1192</v>
      </c>
      <c r="C1689" s="7" t="n">
        <f aca="false">COUNTIF('Duel Log'!AD$2:AD$5455,$A1689)</f>
        <v>1</v>
      </c>
      <c r="D1689" s="7" t="n">
        <f aca="false">COUNTIFS('Duel Log'!AD$2:AD$5455,$A1689,'Duel Log'!AA$2:AA$5455,"Win")</f>
        <v>0</v>
      </c>
      <c r="E1689" s="7" t="n">
        <f aca="false">COUNTIFS('Duel Log'!AD$2:AD$5455,$A1689,'Duel Log'!AA$2:AA$5455,"Loss")</f>
        <v>1</v>
      </c>
      <c r="F1689" s="7" t="n">
        <f aca="false">COUNTIFS('Duel Log'!AD$2:AD$5455,$A1689,'Duel Log'!AA$2:AA$5455,"Draw")</f>
        <v>0</v>
      </c>
      <c r="G1689" s="13" t="n">
        <f aca="false">IFERROR(D1689/C1689,"")</f>
        <v>0</v>
      </c>
    </row>
    <row r="1690" customFormat="false" ht="15" hidden="false" customHeight="true" outlineLevel="0" collapsed="false">
      <c r="A1690" s="7" t="s">
        <v>4198</v>
      </c>
      <c r="B1690" s="7" t="s">
        <v>1201</v>
      </c>
      <c r="C1690" s="7" t="n">
        <f aca="false">COUNTIF('Duel Log'!AD$2:AD$5455,$A1690)</f>
        <v>1</v>
      </c>
      <c r="D1690" s="7" t="n">
        <f aca="false">COUNTIFS('Duel Log'!AD$2:AD$5455,$A1690,'Duel Log'!AA$2:AA$5455,"Win")</f>
        <v>1</v>
      </c>
      <c r="E1690" s="7" t="n">
        <f aca="false">COUNTIFS('Duel Log'!AD$2:AD$5455,$A1690,'Duel Log'!AA$2:AA$5455,"Loss")</f>
        <v>0</v>
      </c>
      <c r="F1690" s="7" t="n">
        <f aca="false">COUNTIFS('Duel Log'!AD$2:AD$5455,$A1690,'Duel Log'!AA$2:AA$5455,"Draw")</f>
        <v>0</v>
      </c>
      <c r="G1690" s="13" t="n">
        <f aca="false">IFERROR(D1690/C1690,"")</f>
        <v>1</v>
      </c>
    </row>
    <row r="1691" customFormat="false" ht="15" hidden="false" customHeight="true" outlineLevel="0" collapsed="false">
      <c r="A1691" s="7" t="s">
        <v>3559</v>
      </c>
      <c r="B1691" s="7" t="s">
        <v>1201</v>
      </c>
      <c r="C1691" s="7" t="n">
        <f aca="false">COUNTIF('Duel Log'!AD$2:AD$5455,$A1691)</f>
        <v>1</v>
      </c>
      <c r="D1691" s="7" t="n">
        <f aca="false">COUNTIFS('Duel Log'!AD$2:AD$5455,$A1691,'Duel Log'!AA$2:AA$5455,"Win")</f>
        <v>1</v>
      </c>
      <c r="E1691" s="7" t="n">
        <f aca="false">COUNTIFS('Duel Log'!AD$2:AD$5455,$A1691,'Duel Log'!AA$2:AA$5455,"Loss")</f>
        <v>0</v>
      </c>
      <c r="F1691" s="7" t="n">
        <f aca="false">COUNTIFS('Duel Log'!AD$2:AD$5455,$A1691,'Duel Log'!AA$2:AA$5455,"Draw")</f>
        <v>0</v>
      </c>
      <c r="G1691" s="13" t="n">
        <f aca="false">IFERROR(D1691/C1691,"")</f>
        <v>1</v>
      </c>
    </row>
    <row r="1692" customFormat="false" ht="15" hidden="false" customHeight="true" outlineLevel="0" collapsed="false">
      <c r="A1692" s="7" t="s">
        <v>1622</v>
      </c>
      <c r="B1692" s="7" t="s">
        <v>1432</v>
      </c>
      <c r="C1692" s="7" t="n">
        <f aca="false">COUNTIF('Duel Log'!AD$2:AD$5455,$A1692)</f>
        <v>1</v>
      </c>
      <c r="D1692" s="7" t="n">
        <f aca="false">COUNTIFS('Duel Log'!AD$2:AD$5455,$A1692,'Duel Log'!AA$2:AA$5455,"Win")</f>
        <v>1</v>
      </c>
      <c r="E1692" s="7" t="n">
        <f aca="false">COUNTIFS('Duel Log'!AD$2:AD$5455,$A1692,'Duel Log'!AA$2:AA$5455,"Loss")</f>
        <v>0</v>
      </c>
      <c r="F1692" s="7" t="n">
        <f aca="false">COUNTIFS('Duel Log'!AD$2:AD$5455,$A1692,'Duel Log'!AA$2:AA$5455,"Draw")</f>
        <v>0</v>
      </c>
      <c r="G1692" s="13" t="n">
        <f aca="false">IFERROR(D1692/C1692,"")</f>
        <v>1</v>
      </c>
    </row>
    <row r="1693" customFormat="false" ht="15" hidden="false" customHeight="true" outlineLevel="0" collapsed="false">
      <c r="A1693" s="7" t="s">
        <v>6952</v>
      </c>
      <c r="B1693" s="7" t="s">
        <v>567</v>
      </c>
      <c r="C1693" s="7" t="n">
        <f aca="false">COUNTIF('Duel Log'!AD$2:AD$5455,$A1693)</f>
        <v>2</v>
      </c>
      <c r="D1693" s="7" t="n">
        <f aca="false">COUNTIFS('Duel Log'!AD$2:AD$5455,$A1693,'Duel Log'!AA$2:AA$5455,"Win")</f>
        <v>1</v>
      </c>
      <c r="E1693" s="7" t="n">
        <f aca="false">COUNTIFS('Duel Log'!AD$2:AD$5455,$A1693,'Duel Log'!AA$2:AA$5455,"Loss")</f>
        <v>1</v>
      </c>
      <c r="F1693" s="7" t="n">
        <f aca="false">COUNTIFS('Duel Log'!AD$2:AD$5455,$A1693,'Duel Log'!AA$2:AA$5455,"Draw")</f>
        <v>0</v>
      </c>
      <c r="G1693" s="13" t="n">
        <f aca="false">IFERROR(D1693/C1693,"")</f>
        <v>0.5</v>
      </c>
    </row>
    <row r="1694" customFormat="false" ht="15" hidden="false" customHeight="true" outlineLevel="0" collapsed="false">
      <c r="A1694" s="7" t="s">
        <v>3841</v>
      </c>
      <c r="B1694" s="7" t="s">
        <v>523</v>
      </c>
      <c r="C1694" s="7" t="n">
        <f aca="false">COUNTIF('Duel Log'!AD$2:AD$5455,$A1694)</f>
        <v>1</v>
      </c>
      <c r="D1694" s="7" t="n">
        <f aca="false">COUNTIFS('Duel Log'!AD$2:AD$5455,$A1694,'Duel Log'!AA$2:AA$5455,"Win")</f>
        <v>1</v>
      </c>
      <c r="E1694" s="7" t="n">
        <f aca="false">COUNTIFS('Duel Log'!AD$2:AD$5455,$A1694,'Duel Log'!AA$2:AA$5455,"Loss")</f>
        <v>0</v>
      </c>
      <c r="F1694" s="7" t="n">
        <f aca="false">COUNTIFS('Duel Log'!AD$2:AD$5455,$A1694,'Duel Log'!AA$2:AA$5455,"Draw")</f>
        <v>0</v>
      </c>
      <c r="G1694" s="13" t="n">
        <f aca="false">IFERROR(D1694/C1694,"")</f>
        <v>1</v>
      </c>
    </row>
    <row r="1695" customFormat="false" ht="15" hidden="false" customHeight="true" outlineLevel="0" collapsed="false">
      <c r="A1695" s="7" t="s">
        <v>2205</v>
      </c>
      <c r="B1695" s="7" t="s">
        <v>15815</v>
      </c>
      <c r="C1695" s="7" t="n">
        <f aca="false">COUNTIF('Duel Log'!AD$2:AD$5455,$A1695)</f>
        <v>12</v>
      </c>
      <c r="D1695" s="7" t="n">
        <f aca="false">COUNTIFS('Duel Log'!AD$2:AD$5455,$A1695,'Duel Log'!AA$2:AA$5455,"Win")</f>
        <v>9</v>
      </c>
      <c r="E1695" s="7" t="n">
        <f aca="false">COUNTIFS('Duel Log'!AD$2:AD$5455,$A1695,'Duel Log'!AA$2:AA$5455,"Loss")</f>
        <v>3</v>
      </c>
      <c r="F1695" s="7" t="n">
        <f aca="false">COUNTIFS('Duel Log'!AD$2:AD$5455,$A1695,'Duel Log'!AA$2:AA$5455,"Draw")</f>
        <v>0</v>
      </c>
      <c r="G1695" s="13" t="n">
        <f aca="false">IFERROR(D1695/C1695,"")</f>
        <v>0.75</v>
      </c>
    </row>
    <row r="1696" customFormat="false" ht="15" hidden="false" customHeight="true" outlineLevel="0" collapsed="false">
      <c r="A1696" s="7" t="s">
        <v>1063</v>
      </c>
      <c r="B1696" s="7" t="s">
        <v>15816</v>
      </c>
      <c r="C1696" s="7" t="n">
        <f aca="false">COUNTIF('Duel Log'!AD$2:AD$5455,$A1696)</f>
        <v>3</v>
      </c>
      <c r="D1696" s="7" t="n">
        <f aca="false">COUNTIFS('Duel Log'!AD$2:AD$5455,$A1696,'Duel Log'!AA$2:AA$5455,"Win")</f>
        <v>3</v>
      </c>
      <c r="E1696" s="7" t="n">
        <f aca="false">COUNTIFS('Duel Log'!AD$2:AD$5455,$A1696,'Duel Log'!AA$2:AA$5455,"Loss")</f>
        <v>0</v>
      </c>
      <c r="F1696" s="7" t="n">
        <f aca="false">COUNTIFS('Duel Log'!AD$2:AD$5455,$A1696,'Duel Log'!AA$2:AA$5455,"Draw")</f>
        <v>0</v>
      </c>
      <c r="G1696" s="13" t="n">
        <f aca="false">IFERROR(D1696/C1696,"")</f>
        <v>1</v>
      </c>
    </row>
    <row r="1697" customFormat="false" ht="15" hidden="false" customHeight="true" outlineLevel="0" collapsed="false">
      <c r="A1697" s="7" t="s">
        <v>1716</v>
      </c>
      <c r="B1697" s="7" t="s">
        <v>1711</v>
      </c>
      <c r="C1697" s="7" t="n">
        <f aca="false">COUNTIF('Duel Log'!AD$2:AD$5455,$A1697)</f>
        <v>2</v>
      </c>
      <c r="D1697" s="7" t="n">
        <f aca="false">COUNTIFS('Duel Log'!AD$2:AD$5455,$A1697,'Duel Log'!AA$2:AA$5455,"Win")</f>
        <v>1</v>
      </c>
      <c r="E1697" s="7" t="n">
        <f aca="false">COUNTIFS('Duel Log'!AD$2:AD$5455,$A1697,'Duel Log'!AA$2:AA$5455,"Loss")</f>
        <v>1</v>
      </c>
      <c r="F1697" s="7" t="n">
        <f aca="false">COUNTIFS('Duel Log'!AD$2:AD$5455,$A1697,'Duel Log'!AA$2:AA$5455,"Draw")</f>
        <v>0</v>
      </c>
      <c r="G1697" s="13" t="n">
        <f aca="false">IFERROR(D1697/C1697,"")</f>
        <v>0.5</v>
      </c>
    </row>
    <row r="1698" customFormat="false" ht="15" hidden="false" customHeight="true" outlineLevel="0" collapsed="false">
      <c r="A1698" s="7" t="s">
        <v>7035</v>
      </c>
      <c r="B1698" s="7" t="s">
        <v>895</v>
      </c>
      <c r="C1698" s="7" t="n">
        <f aca="false">COUNTIF('Duel Log'!AD$2:AD$5455,$A1698)</f>
        <v>2</v>
      </c>
      <c r="D1698" s="7" t="n">
        <f aca="false">COUNTIFS('Duel Log'!AD$2:AD$5455,$A1698,'Duel Log'!AA$2:AA$5455,"Win")</f>
        <v>1</v>
      </c>
      <c r="E1698" s="7" t="n">
        <f aca="false">COUNTIFS('Duel Log'!AD$2:AD$5455,$A1698,'Duel Log'!AA$2:AA$5455,"Loss")</f>
        <v>1</v>
      </c>
      <c r="F1698" s="7" t="n">
        <f aca="false">COUNTIFS('Duel Log'!AD$2:AD$5455,$A1698,'Duel Log'!AA$2:AA$5455,"Draw")</f>
        <v>0</v>
      </c>
      <c r="G1698" s="13" t="n">
        <f aca="false">IFERROR(D1698/C1698,"")</f>
        <v>0.5</v>
      </c>
    </row>
    <row r="1699" customFormat="false" ht="15" hidden="false" customHeight="true" outlineLevel="0" collapsed="false">
      <c r="A1699" s="7" t="s">
        <v>3947</v>
      </c>
      <c r="B1699" s="7" t="s">
        <v>253</v>
      </c>
      <c r="C1699" s="7" t="n">
        <f aca="false">COUNTIF('Duel Log'!AD$2:AD$5455,$A1699)</f>
        <v>1</v>
      </c>
      <c r="D1699" s="7" t="n">
        <f aca="false">COUNTIFS('Duel Log'!AD$2:AD$5455,$A1699,'Duel Log'!AA$2:AA$5455,"Win")</f>
        <v>0</v>
      </c>
      <c r="E1699" s="7" t="n">
        <f aca="false">COUNTIFS('Duel Log'!AD$2:AD$5455,$A1699,'Duel Log'!AA$2:AA$5455,"Loss")</f>
        <v>1</v>
      </c>
      <c r="F1699" s="7" t="n">
        <f aca="false">COUNTIFS('Duel Log'!AD$2:AD$5455,$A1699,'Duel Log'!AA$2:AA$5455,"Draw")</f>
        <v>0</v>
      </c>
      <c r="G1699" s="13" t="n">
        <f aca="false">IFERROR(D1699/C1699,"")</f>
        <v>0</v>
      </c>
    </row>
    <row r="1700" customFormat="false" ht="15" hidden="false" customHeight="true" outlineLevel="0" collapsed="false">
      <c r="A1700" s="7" t="s">
        <v>3326</v>
      </c>
      <c r="B1700" s="7" t="s">
        <v>3302</v>
      </c>
      <c r="C1700" s="7" t="n">
        <f aca="false">COUNTIF('Duel Log'!AD$2:AD$5455,$A1700)</f>
        <v>1</v>
      </c>
      <c r="D1700" s="7" t="n">
        <f aca="false">COUNTIFS('Duel Log'!AD$2:AD$5455,$A1700,'Duel Log'!AA$2:AA$5455,"Win")</f>
        <v>1</v>
      </c>
      <c r="E1700" s="7" t="n">
        <f aca="false">COUNTIFS('Duel Log'!AD$2:AD$5455,$A1700,'Duel Log'!AA$2:AA$5455,"Loss")</f>
        <v>0</v>
      </c>
      <c r="F1700" s="7" t="n">
        <f aca="false">COUNTIFS('Duel Log'!AD$2:AD$5455,$A1700,'Duel Log'!AA$2:AA$5455,"Draw")</f>
        <v>0</v>
      </c>
      <c r="G1700" s="13" t="n">
        <f aca="false">IFERROR(D1700/C1700,"")</f>
        <v>1</v>
      </c>
    </row>
    <row r="1701" customFormat="false" ht="15" hidden="false" customHeight="true" outlineLevel="0" collapsed="false">
      <c r="A1701" s="7" t="s">
        <v>7644</v>
      </c>
      <c r="B1701" s="7" t="s">
        <v>7154</v>
      </c>
      <c r="C1701" s="7" t="n">
        <f aca="false">COUNTIF('Duel Log'!AD$2:AD$5455,$A1701)</f>
        <v>1</v>
      </c>
      <c r="D1701" s="7" t="n">
        <f aca="false">COUNTIFS('Duel Log'!AD$2:AD$5455,$A1701,'Duel Log'!AA$2:AA$5455,"Win")</f>
        <v>1</v>
      </c>
      <c r="E1701" s="7" t="n">
        <f aca="false">COUNTIFS('Duel Log'!AD$2:AD$5455,$A1701,'Duel Log'!AA$2:AA$5455,"Loss")</f>
        <v>0</v>
      </c>
      <c r="F1701" s="7" t="n">
        <f aca="false">COUNTIFS('Duel Log'!AD$2:AD$5455,$A1701,'Duel Log'!AA$2:AA$5455,"Draw")</f>
        <v>0</v>
      </c>
      <c r="G1701" s="13" t="n">
        <f aca="false">IFERROR(D1701/C1701,"")</f>
        <v>1</v>
      </c>
    </row>
    <row r="1702" customFormat="false" ht="15" hidden="false" customHeight="true" outlineLevel="0" collapsed="false">
      <c r="A1702" s="7" t="s">
        <v>1178</v>
      </c>
      <c r="B1702" s="7" t="s">
        <v>15817</v>
      </c>
      <c r="C1702" s="7" t="n">
        <f aca="false">COUNTIF('Duel Log'!AD$2:AD$5455,$A1702)</f>
        <v>2</v>
      </c>
      <c r="D1702" s="7" t="n">
        <f aca="false">COUNTIFS('Duel Log'!AD$2:AD$5455,$A1702,'Duel Log'!AA$2:AA$5455,"Win")</f>
        <v>2</v>
      </c>
      <c r="E1702" s="7" t="n">
        <f aca="false">COUNTIFS('Duel Log'!AD$2:AD$5455,$A1702,'Duel Log'!AA$2:AA$5455,"Loss")</f>
        <v>0</v>
      </c>
      <c r="F1702" s="7" t="n">
        <f aca="false">COUNTIFS('Duel Log'!AD$2:AD$5455,$A1702,'Duel Log'!AA$2:AA$5455,"Draw")</f>
        <v>0</v>
      </c>
      <c r="G1702" s="13" t="n">
        <f aca="false">IFERROR(D1702/C1702,"")</f>
        <v>1</v>
      </c>
    </row>
    <row r="1703" customFormat="false" ht="15" hidden="false" customHeight="true" outlineLevel="0" collapsed="false">
      <c r="A1703" s="7" t="s">
        <v>3916</v>
      </c>
      <c r="B1703" s="7" t="s">
        <v>523</v>
      </c>
      <c r="C1703" s="7" t="n">
        <f aca="false">COUNTIF('Duel Log'!AD$2:AD$5455,$A1703)</f>
        <v>1</v>
      </c>
      <c r="D1703" s="7" t="n">
        <f aca="false">COUNTIFS('Duel Log'!AD$2:AD$5455,$A1703,'Duel Log'!AA$2:AA$5455,"Win")</f>
        <v>1</v>
      </c>
      <c r="E1703" s="7" t="n">
        <f aca="false">COUNTIFS('Duel Log'!AD$2:AD$5455,$A1703,'Duel Log'!AA$2:AA$5455,"Loss")</f>
        <v>0</v>
      </c>
      <c r="F1703" s="7" t="n">
        <f aca="false">COUNTIFS('Duel Log'!AD$2:AD$5455,$A1703,'Duel Log'!AA$2:AA$5455,"Draw")</f>
        <v>0</v>
      </c>
      <c r="G1703" s="13" t="n">
        <f aca="false">IFERROR(D1703/C1703,"")</f>
        <v>1</v>
      </c>
    </row>
    <row r="1704" customFormat="false" ht="15" hidden="false" customHeight="true" outlineLevel="0" collapsed="false">
      <c r="A1704" s="7" t="s">
        <v>462</v>
      </c>
      <c r="B1704" s="7" t="s">
        <v>424</v>
      </c>
      <c r="C1704" s="7" t="n">
        <f aca="false">COUNTIF('Duel Log'!AD$2:AD$5455,$A1704)</f>
        <v>1</v>
      </c>
      <c r="D1704" s="7" t="n">
        <f aca="false">COUNTIFS('Duel Log'!AD$2:AD$5455,$A1704,'Duel Log'!AA$2:AA$5455,"Win")</f>
        <v>1</v>
      </c>
      <c r="E1704" s="7" t="n">
        <f aca="false">COUNTIFS('Duel Log'!AD$2:AD$5455,$A1704,'Duel Log'!AA$2:AA$5455,"Loss")</f>
        <v>0</v>
      </c>
      <c r="F1704" s="7" t="n">
        <f aca="false">COUNTIFS('Duel Log'!AD$2:AD$5455,$A1704,'Duel Log'!AA$2:AA$5455,"Draw")</f>
        <v>0</v>
      </c>
      <c r="G1704" s="13" t="n">
        <f aca="false">IFERROR(D1704/C1704,"")</f>
        <v>1</v>
      </c>
    </row>
    <row r="1705" customFormat="false" ht="15" hidden="false" customHeight="true" outlineLevel="0" collapsed="false">
      <c r="A1705" s="7" t="s">
        <v>3017</v>
      </c>
      <c r="B1705" s="7" t="s">
        <v>2953</v>
      </c>
      <c r="C1705" s="7" t="n">
        <f aca="false">COUNTIF('Duel Log'!AD$2:AD$5455,$A1705)</f>
        <v>1</v>
      </c>
      <c r="D1705" s="7" t="n">
        <f aca="false">COUNTIFS('Duel Log'!AD$2:AD$5455,$A1705,'Duel Log'!AA$2:AA$5455,"Win")</f>
        <v>1</v>
      </c>
      <c r="E1705" s="7" t="n">
        <f aca="false">COUNTIFS('Duel Log'!AD$2:AD$5455,$A1705,'Duel Log'!AA$2:AA$5455,"Loss")</f>
        <v>0</v>
      </c>
      <c r="F1705" s="7" t="n">
        <f aca="false">COUNTIFS('Duel Log'!AD$2:AD$5455,$A1705,'Duel Log'!AA$2:AA$5455,"Draw")</f>
        <v>0</v>
      </c>
      <c r="G1705" s="13" t="n">
        <f aca="false">IFERROR(D1705/C1705,"")</f>
        <v>1</v>
      </c>
    </row>
    <row r="1706" customFormat="false" ht="15" hidden="false" customHeight="true" outlineLevel="0" collapsed="false">
      <c r="A1706" s="7" t="s">
        <v>3565</v>
      </c>
      <c r="B1706" s="7" t="s">
        <v>1739</v>
      </c>
      <c r="C1706" s="7" t="n">
        <f aca="false">COUNTIF('Duel Log'!AD$2:AD$5455,$A1706)</f>
        <v>1</v>
      </c>
      <c r="D1706" s="7" t="n">
        <f aca="false">COUNTIFS('Duel Log'!AD$2:AD$5455,$A1706,'Duel Log'!AA$2:AA$5455,"Win")</f>
        <v>0</v>
      </c>
      <c r="E1706" s="7" t="n">
        <f aca="false">COUNTIFS('Duel Log'!AD$2:AD$5455,$A1706,'Duel Log'!AA$2:AA$5455,"Loss")</f>
        <v>1</v>
      </c>
      <c r="F1706" s="7" t="n">
        <f aca="false">COUNTIFS('Duel Log'!AD$2:AD$5455,$A1706,'Duel Log'!AA$2:AA$5455,"Draw")</f>
        <v>0</v>
      </c>
      <c r="G1706" s="13" t="n">
        <f aca="false">IFERROR(D1706/C1706,"")</f>
        <v>0</v>
      </c>
    </row>
    <row r="1707" customFormat="false" ht="15" hidden="false" customHeight="true" outlineLevel="0" collapsed="false">
      <c r="A1707" s="7" t="s">
        <v>7736</v>
      </c>
      <c r="B1707" s="8" t="s">
        <v>264</v>
      </c>
      <c r="C1707" s="7" t="n">
        <f aca="false">COUNTIF('Duel Log'!AD$2:AD$5455,$A1707)</f>
        <v>1</v>
      </c>
      <c r="D1707" s="7" t="n">
        <f aca="false">COUNTIFS('Duel Log'!AD$2:AD$5455,$A1707,'Duel Log'!AA$2:AA$5455,"Win")</f>
        <v>1</v>
      </c>
      <c r="E1707" s="7" t="n">
        <f aca="false">COUNTIFS('Duel Log'!AD$2:AD$5455,$A1707,'Duel Log'!AA$2:AA$5455,"Loss")</f>
        <v>0</v>
      </c>
      <c r="F1707" s="7" t="n">
        <f aca="false">COUNTIFS('Duel Log'!AD$2:AD$5455,$A1707,'Duel Log'!AA$2:AA$5455,"Draw")</f>
        <v>0</v>
      </c>
      <c r="G1707" s="13" t="n">
        <f aca="false">IFERROR(D1707/C1707,"")</f>
        <v>1</v>
      </c>
    </row>
    <row r="1708" customFormat="false" ht="15" hidden="false" customHeight="true" outlineLevel="0" collapsed="false">
      <c r="A1708" s="7" t="s">
        <v>2824</v>
      </c>
      <c r="B1708" s="7" t="s">
        <v>2629</v>
      </c>
      <c r="C1708" s="7" t="n">
        <f aca="false">COUNTIF('Duel Log'!AD$2:AD$5455,$A1708)</f>
        <v>1</v>
      </c>
      <c r="D1708" s="7" t="n">
        <f aca="false">COUNTIFS('Duel Log'!AD$2:AD$5455,$A1708,'Duel Log'!AA$2:AA$5455,"Win")</f>
        <v>1</v>
      </c>
      <c r="E1708" s="7" t="n">
        <f aca="false">COUNTIFS('Duel Log'!AD$2:AD$5455,$A1708,'Duel Log'!AA$2:AA$5455,"Loss")</f>
        <v>0</v>
      </c>
      <c r="F1708" s="7" t="n">
        <f aca="false">COUNTIFS('Duel Log'!AD$2:AD$5455,$A1708,'Duel Log'!AA$2:AA$5455,"Draw")</f>
        <v>0</v>
      </c>
      <c r="G1708" s="13" t="n">
        <f aca="false">IFERROR(D1708/C1708,"")</f>
        <v>1</v>
      </c>
    </row>
    <row r="1709" customFormat="false" ht="15" hidden="false" customHeight="true" outlineLevel="0" collapsed="false">
      <c r="A1709" s="7" t="s">
        <v>8763</v>
      </c>
      <c r="B1709" s="8" t="s">
        <v>1486</v>
      </c>
      <c r="C1709" s="7" t="n">
        <f aca="false">COUNTIF('Duel Log'!AD$2:AD$5455,$A1709)</f>
        <v>1</v>
      </c>
      <c r="D1709" s="7" t="n">
        <f aca="false">COUNTIFS('Duel Log'!AD$2:AD$5455,$A1709,'Duel Log'!AA$2:AA$5455,"Win")</f>
        <v>1</v>
      </c>
      <c r="E1709" s="7" t="n">
        <f aca="false">COUNTIFS('Duel Log'!AD$2:AD$5455,$A1709,'Duel Log'!AA$2:AA$5455,"Loss")</f>
        <v>0</v>
      </c>
      <c r="F1709" s="7" t="n">
        <f aca="false">COUNTIFS('Duel Log'!AD$2:AD$5455,$A1709,'Duel Log'!AA$2:AA$5455,"Draw")</f>
        <v>0</v>
      </c>
      <c r="G1709" s="13" t="n">
        <f aca="false">IFERROR(D1709/C1709,"")</f>
        <v>1</v>
      </c>
    </row>
    <row r="1710" customFormat="false" ht="15" hidden="false" customHeight="true" outlineLevel="0" collapsed="false">
      <c r="A1710" s="7" t="s">
        <v>1365</v>
      </c>
      <c r="B1710" s="7" t="s">
        <v>15818</v>
      </c>
      <c r="C1710" s="7" t="n">
        <f aca="false">COUNTIF('Duel Log'!AD$2:AD$5455,$A1710)</f>
        <v>3</v>
      </c>
      <c r="D1710" s="7" t="n">
        <f aca="false">COUNTIFS('Duel Log'!AD$2:AD$5455,$A1710,'Duel Log'!AA$2:AA$5455,"Win")</f>
        <v>2</v>
      </c>
      <c r="E1710" s="7" t="n">
        <f aca="false">COUNTIFS('Duel Log'!AD$2:AD$5455,$A1710,'Duel Log'!AA$2:AA$5455,"Loss")</f>
        <v>1</v>
      </c>
      <c r="F1710" s="7" t="n">
        <f aca="false">COUNTIFS('Duel Log'!AD$2:AD$5455,$A1710,'Duel Log'!AA$2:AA$5455,"Draw")</f>
        <v>0</v>
      </c>
      <c r="G1710" s="13" t="n">
        <f aca="false">IFERROR(D1710/C1710,"")</f>
        <v>0.666666666666667</v>
      </c>
    </row>
    <row r="1711" customFormat="false" ht="15" hidden="false" customHeight="true" outlineLevel="0" collapsed="false">
      <c r="A1711" s="7" t="s">
        <v>6536</v>
      </c>
      <c r="B1711" s="7" t="s">
        <v>1066</v>
      </c>
      <c r="C1711" s="7" t="n">
        <f aca="false">COUNTIF('Duel Log'!AD$2:AD$5455,$A1711)</f>
        <v>1</v>
      </c>
      <c r="D1711" s="7" t="n">
        <f aca="false">COUNTIFS('Duel Log'!AD$2:AD$5455,$A1711,'Duel Log'!AA$2:AA$5455,"Win")</f>
        <v>0</v>
      </c>
      <c r="E1711" s="7" t="n">
        <f aca="false">COUNTIFS('Duel Log'!AD$2:AD$5455,$A1711,'Duel Log'!AA$2:AA$5455,"Loss")</f>
        <v>1</v>
      </c>
      <c r="F1711" s="7" t="n">
        <f aca="false">COUNTIFS('Duel Log'!AD$2:AD$5455,$A1711,'Duel Log'!AA$2:AA$5455,"Draw")</f>
        <v>0</v>
      </c>
      <c r="G1711" s="13" t="n">
        <f aca="false">IFERROR(D1711/C1711,"")</f>
        <v>0</v>
      </c>
    </row>
    <row r="1712" customFormat="false" ht="15" hidden="false" customHeight="true" outlineLevel="0" collapsed="false">
      <c r="A1712" s="7" t="s">
        <v>1786</v>
      </c>
      <c r="B1712" s="7" t="s">
        <v>1432</v>
      </c>
      <c r="C1712" s="7" t="n">
        <f aca="false">COUNTIF('Duel Log'!AD$2:AD$5455,$A1712)</f>
        <v>1</v>
      </c>
      <c r="D1712" s="7" t="n">
        <f aca="false">COUNTIFS('Duel Log'!AD$2:AD$5455,$A1712,'Duel Log'!AA$2:AA$5455,"Win")</f>
        <v>0</v>
      </c>
      <c r="E1712" s="7" t="n">
        <f aca="false">COUNTIFS('Duel Log'!AD$2:AD$5455,$A1712,'Duel Log'!AA$2:AA$5455,"Loss")</f>
        <v>1</v>
      </c>
      <c r="F1712" s="7" t="n">
        <f aca="false">COUNTIFS('Duel Log'!AD$2:AD$5455,$A1712,'Duel Log'!AA$2:AA$5455,"Draw")</f>
        <v>0</v>
      </c>
      <c r="G1712" s="13" t="n">
        <f aca="false">IFERROR(D1712/C1712,"")</f>
        <v>0</v>
      </c>
    </row>
    <row r="1713" customFormat="false" ht="15" hidden="false" customHeight="true" outlineLevel="0" collapsed="false">
      <c r="A1713" s="7" t="s">
        <v>6227</v>
      </c>
      <c r="B1713" s="7" t="s">
        <v>2001</v>
      </c>
      <c r="C1713" s="7" t="n">
        <f aca="false">COUNTIF('Duel Log'!AD$2:AD$5455,$A1713)</f>
        <v>1</v>
      </c>
      <c r="D1713" s="7" t="n">
        <f aca="false">COUNTIFS('Duel Log'!AD$2:AD$5455,$A1713,'Duel Log'!AA$2:AA$5455,"Win")</f>
        <v>0</v>
      </c>
      <c r="E1713" s="7" t="n">
        <f aca="false">COUNTIFS('Duel Log'!AD$2:AD$5455,$A1713,'Duel Log'!AA$2:AA$5455,"Loss")</f>
        <v>1</v>
      </c>
      <c r="F1713" s="7" t="n">
        <f aca="false">COUNTIFS('Duel Log'!AD$2:AD$5455,$A1713,'Duel Log'!AA$2:AA$5455,"Draw")</f>
        <v>0</v>
      </c>
      <c r="G1713" s="13" t="n">
        <f aca="false">IFERROR(D1713/C1713,"")</f>
        <v>0</v>
      </c>
    </row>
    <row r="1714" customFormat="false" ht="15" hidden="false" customHeight="true" outlineLevel="0" collapsed="false">
      <c r="A1714" s="7" t="s">
        <v>5487</v>
      </c>
      <c r="B1714" s="7" t="s">
        <v>567</v>
      </c>
      <c r="C1714" s="7" t="n">
        <f aca="false">COUNTIF('Duel Log'!AD$2:AD$5455,$A1714)</f>
        <v>1</v>
      </c>
      <c r="D1714" s="7" t="n">
        <f aca="false">COUNTIFS('Duel Log'!AD$2:AD$5455,$A1714,'Duel Log'!AA$2:AA$5455,"Win")</f>
        <v>1</v>
      </c>
      <c r="E1714" s="7" t="n">
        <f aca="false">COUNTIFS('Duel Log'!AD$2:AD$5455,$A1714,'Duel Log'!AA$2:AA$5455,"Loss")</f>
        <v>0</v>
      </c>
      <c r="F1714" s="7" t="n">
        <f aca="false">COUNTIFS('Duel Log'!AD$2:AD$5455,$A1714,'Duel Log'!AA$2:AA$5455,"Draw")</f>
        <v>0</v>
      </c>
      <c r="G1714" s="13" t="n">
        <f aca="false">IFERROR(D1714/C1714,"")</f>
        <v>1</v>
      </c>
    </row>
    <row r="1715" customFormat="false" ht="15" hidden="false" customHeight="true" outlineLevel="0" collapsed="false">
      <c r="A1715" s="7" t="s">
        <v>5799</v>
      </c>
      <c r="B1715" s="7" t="s">
        <v>1727</v>
      </c>
      <c r="C1715" s="7" t="n">
        <f aca="false">COUNTIF('Duel Log'!AD$2:AD$5455,$A1715)</f>
        <v>2</v>
      </c>
      <c r="D1715" s="7" t="n">
        <f aca="false">COUNTIFS('Duel Log'!AD$2:AD$5455,$A1715,'Duel Log'!AA$2:AA$5455,"Win")</f>
        <v>2</v>
      </c>
      <c r="E1715" s="7" t="n">
        <f aca="false">COUNTIFS('Duel Log'!AD$2:AD$5455,$A1715,'Duel Log'!AA$2:AA$5455,"Loss")</f>
        <v>0</v>
      </c>
      <c r="F1715" s="7" t="n">
        <f aca="false">COUNTIFS('Duel Log'!AD$2:AD$5455,$A1715,'Duel Log'!AA$2:AA$5455,"Draw")</f>
        <v>0</v>
      </c>
      <c r="G1715" s="13" t="n">
        <f aca="false">IFERROR(D1715/C1715,"")</f>
        <v>1</v>
      </c>
    </row>
    <row r="1716" customFormat="false" ht="15" hidden="false" customHeight="true" outlineLevel="0" collapsed="false">
      <c r="A1716" s="7" t="s">
        <v>2047</v>
      </c>
      <c r="B1716" s="7" t="s">
        <v>147</v>
      </c>
      <c r="C1716" s="7" t="n">
        <f aca="false">COUNTIF('Duel Log'!AD$2:AD$5455,$A1716)</f>
        <v>1</v>
      </c>
      <c r="D1716" s="7" t="n">
        <f aca="false">COUNTIFS('Duel Log'!AD$2:AD$5455,$A1716,'Duel Log'!AA$2:AA$5455,"Win")</f>
        <v>1</v>
      </c>
      <c r="E1716" s="7" t="n">
        <f aca="false">COUNTIFS('Duel Log'!AD$2:AD$5455,$A1716,'Duel Log'!AA$2:AA$5455,"Loss")</f>
        <v>0</v>
      </c>
      <c r="F1716" s="7" t="n">
        <f aca="false">COUNTIFS('Duel Log'!AD$2:AD$5455,$A1716,'Duel Log'!AA$2:AA$5455,"Draw")</f>
        <v>0</v>
      </c>
      <c r="G1716" s="13" t="n">
        <f aca="false">IFERROR(D1716/C1716,"")</f>
        <v>1</v>
      </c>
    </row>
    <row r="1717" customFormat="false" ht="15" hidden="false" customHeight="true" outlineLevel="0" collapsed="false">
      <c r="A1717" s="7" t="s">
        <v>5791</v>
      </c>
      <c r="B1717" s="7" t="s">
        <v>1010</v>
      </c>
      <c r="C1717" s="7" t="n">
        <f aca="false">COUNTIF('Duel Log'!AD$2:AD$5455,$A1717)</f>
        <v>1</v>
      </c>
      <c r="D1717" s="7" t="n">
        <f aca="false">COUNTIFS('Duel Log'!AD$2:AD$5455,$A1717,'Duel Log'!AA$2:AA$5455,"Win")</f>
        <v>0</v>
      </c>
      <c r="E1717" s="7" t="n">
        <f aca="false">COUNTIFS('Duel Log'!AD$2:AD$5455,$A1717,'Duel Log'!AA$2:AA$5455,"Loss")</f>
        <v>1</v>
      </c>
      <c r="F1717" s="7" t="n">
        <f aca="false">COUNTIFS('Duel Log'!AD$2:AD$5455,$A1717,'Duel Log'!AA$2:AA$5455,"Draw")</f>
        <v>0</v>
      </c>
      <c r="G1717" s="13" t="n">
        <f aca="false">IFERROR(D1717/C1717,"")</f>
        <v>0</v>
      </c>
    </row>
    <row r="1718" customFormat="false" ht="15" hidden="false" customHeight="true" outlineLevel="0" collapsed="false">
      <c r="A1718" s="7" t="s">
        <v>7726</v>
      </c>
      <c r="B1718" s="7" t="s">
        <v>253</v>
      </c>
      <c r="C1718" s="7" t="n">
        <f aca="false">COUNTIF('Duel Log'!AD$2:AD$5455,$A1718)</f>
        <v>1</v>
      </c>
      <c r="D1718" s="7" t="n">
        <f aca="false">COUNTIFS('Duel Log'!AD$2:AD$5455,$A1718,'Duel Log'!AA$2:AA$5455,"Win")</f>
        <v>0</v>
      </c>
      <c r="E1718" s="7" t="n">
        <f aca="false">COUNTIFS('Duel Log'!AD$2:AD$5455,$A1718,'Duel Log'!AA$2:AA$5455,"Loss")</f>
        <v>1</v>
      </c>
      <c r="F1718" s="7" t="n">
        <f aca="false">COUNTIFS('Duel Log'!AD$2:AD$5455,$A1718,'Duel Log'!AA$2:AA$5455,"Draw")</f>
        <v>0</v>
      </c>
      <c r="G1718" s="13" t="n">
        <f aca="false">IFERROR(D1718/C1718,"")</f>
        <v>0</v>
      </c>
    </row>
    <row r="1719" customFormat="false" ht="15" hidden="false" customHeight="true" outlineLevel="0" collapsed="false">
      <c r="A1719" s="7" t="s">
        <v>2663</v>
      </c>
      <c r="B1719" s="7" t="s">
        <v>2659</v>
      </c>
      <c r="C1719" s="7" t="n">
        <f aca="false">COUNTIF('Duel Log'!AD$2:AD$5455,$A1719)</f>
        <v>1</v>
      </c>
      <c r="D1719" s="7" t="n">
        <f aca="false">COUNTIFS('Duel Log'!AD$2:AD$5455,$A1719,'Duel Log'!AA$2:AA$5455,"Win")</f>
        <v>1</v>
      </c>
      <c r="E1719" s="7" t="n">
        <f aca="false">COUNTIFS('Duel Log'!AD$2:AD$5455,$A1719,'Duel Log'!AA$2:AA$5455,"Loss")</f>
        <v>0</v>
      </c>
      <c r="F1719" s="7" t="n">
        <f aca="false">COUNTIFS('Duel Log'!AD$2:AD$5455,$A1719,'Duel Log'!AA$2:AA$5455,"Draw")</f>
        <v>0</v>
      </c>
      <c r="G1719" s="13" t="n">
        <f aca="false">IFERROR(D1719/C1719,"")</f>
        <v>1</v>
      </c>
    </row>
    <row r="1720" customFormat="false" ht="15" hidden="false" customHeight="true" outlineLevel="0" collapsed="false">
      <c r="A1720" s="7" t="s">
        <v>713</v>
      </c>
      <c r="B1720" s="7" t="s">
        <v>15819</v>
      </c>
      <c r="C1720" s="7" t="n">
        <f aca="false">COUNTIF('Duel Log'!AD$2:AD$5455,$A1720)</f>
        <v>3</v>
      </c>
      <c r="D1720" s="7" t="n">
        <f aca="false">COUNTIFS('Duel Log'!AD$2:AD$5455,$A1720,'Duel Log'!AA$2:AA$5455,"Win")</f>
        <v>2</v>
      </c>
      <c r="E1720" s="7" t="n">
        <f aca="false">COUNTIFS('Duel Log'!AD$2:AD$5455,$A1720,'Duel Log'!AA$2:AA$5455,"Loss")</f>
        <v>1</v>
      </c>
      <c r="F1720" s="7" t="n">
        <f aca="false">COUNTIFS('Duel Log'!AD$2:AD$5455,$A1720,'Duel Log'!AA$2:AA$5455,"Draw")</f>
        <v>0</v>
      </c>
      <c r="G1720" s="13" t="n">
        <f aca="false">IFERROR(D1720/C1720,"")</f>
        <v>0.666666666666667</v>
      </c>
    </row>
    <row r="1721" customFormat="false" ht="15" hidden="false" customHeight="true" outlineLevel="0" collapsed="false">
      <c r="A1721" s="7" t="s">
        <v>1442</v>
      </c>
      <c r="B1721" s="7" t="s">
        <v>15696</v>
      </c>
      <c r="C1721" s="7" t="n">
        <f aca="false">COUNTIF('Duel Log'!AD$2:AD$5455,$A1721)</f>
        <v>2</v>
      </c>
      <c r="D1721" s="7" t="n">
        <f aca="false">COUNTIFS('Duel Log'!AD$2:AD$5455,$A1721,'Duel Log'!AA$2:AA$5455,"Win")</f>
        <v>1</v>
      </c>
      <c r="E1721" s="7" t="n">
        <f aca="false">COUNTIFS('Duel Log'!AD$2:AD$5455,$A1721,'Duel Log'!AA$2:AA$5455,"Loss")</f>
        <v>1</v>
      </c>
      <c r="F1721" s="7" t="n">
        <f aca="false">COUNTIFS('Duel Log'!AD$2:AD$5455,$A1721,'Duel Log'!AA$2:AA$5455,"Draw")</f>
        <v>0</v>
      </c>
      <c r="G1721" s="13" t="n">
        <f aca="false">IFERROR(D1721/C1721,"")</f>
        <v>0.5</v>
      </c>
    </row>
    <row r="1722" customFormat="false" ht="15" hidden="false" customHeight="true" outlineLevel="0" collapsed="false">
      <c r="A1722" s="7" t="s">
        <v>6376</v>
      </c>
      <c r="B1722" s="8" t="s">
        <v>1486</v>
      </c>
      <c r="C1722" s="7" t="n">
        <f aca="false">COUNTIF('Duel Log'!AD$2:AD$5455,$A1722)</f>
        <v>1</v>
      </c>
      <c r="D1722" s="7" t="n">
        <f aca="false">COUNTIFS('Duel Log'!AD$2:AD$5455,$A1722,'Duel Log'!AA$2:AA$5455,"Win")</f>
        <v>0</v>
      </c>
      <c r="E1722" s="7" t="n">
        <f aca="false">COUNTIFS('Duel Log'!AD$2:AD$5455,$A1722,'Duel Log'!AA$2:AA$5455,"Loss")</f>
        <v>1</v>
      </c>
      <c r="F1722" s="7" t="n">
        <f aca="false">COUNTIFS('Duel Log'!AD$2:AD$5455,$A1722,'Duel Log'!AA$2:AA$5455,"Draw")</f>
        <v>0</v>
      </c>
      <c r="G1722" s="13" t="n">
        <f aca="false">IFERROR(D1722/C1722,"")</f>
        <v>0</v>
      </c>
    </row>
    <row r="1723" customFormat="false" ht="15" hidden="false" customHeight="true" outlineLevel="0" collapsed="false">
      <c r="A1723" s="7" t="s">
        <v>6232</v>
      </c>
      <c r="B1723" s="7" t="s">
        <v>2001</v>
      </c>
      <c r="C1723" s="7" t="n">
        <f aca="false">COUNTIF('Duel Log'!AD$2:AD$5455,$A1723)</f>
        <v>1</v>
      </c>
      <c r="D1723" s="7" t="n">
        <f aca="false">COUNTIFS('Duel Log'!AD$2:AD$5455,$A1723,'Duel Log'!AA$2:AA$5455,"Win")</f>
        <v>1</v>
      </c>
      <c r="E1723" s="7" t="n">
        <f aca="false">COUNTIFS('Duel Log'!AD$2:AD$5455,$A1723,'Duel Log'!AA$2:AA$5455,"Loss")</f>
        <v>0</v>
      </c>
      <c r="F1723" s="7" t="n">
        <f aca="false">COUNTIFS('Duel Log'!AD$2:AD$5455,$A1723,'Duel Log'!AA$2:AA$5455,"Draw")</f>
        <v>0</v>
      </c>
      <c r="G1723" s="13" t="n">
        <f aca="false">IFERROR(D1723/C1723,"")</f>
        <v>1</v>
      </c>
    </row>
    <row r="1724" customFormat="false" ht="15" hidden="false" customHeight="true" outlineLevel="0" collapsed="false">
      <c r="A1724" s="7" t="s">
        <v>5416</v>
      </c>
      <c r="B1724" s="7" t="s">
        <v>718</v>
      </c>
      <c r="C1724" s="7" t="n">
        <f aca="false">COUNTIF('Duel Log'!AD$2:AD$5455,$A1724)</f>
        <v>1</v>
      </c>
      <c r="D1724" s="7" t="n">
        <f aca="false">COUNTIFS('Duel Log'!AD$2:AD$5455,$A1724,'Duel Log'!AA$2:AA$5455,"Win")</f>
        <v>1</v>
      </c>
      <c r="E1724" s="7" t="n">
        <f aca="false">COUNTIFS('Duel Log'!AD$2:AD$5455,$A1724,'Duel Log'!AA$2:AA$5455,"Loss")</f>
        <v>0</v>
      </c>
      <c r="F1724" s="7" t="n">
        <f aca="false">COUNTIFS('Duel Log'!AD$2:AD$5455,$A1724,'Duel Log'!AA$2:AA$5455,"Draw")</f>
        <v>0</v>
      </c>
      <c r="G1724" s="13" t="n">
        <f aca="false">IFERROR(D1724/C1724,"")</f>
        <v>1</v>
      </c>
    </row>
    <row r="1725" customFormat="false" ht="15" hidden="false" customHeight="true" outlineLevel="0" collapsed="false">
      <c r="A1725" s="7" t="s">
        <v>3991</v>
      </c>
      <c r="B1725" s="7" t="s">
        <v>674</v>
      </c>
      <c r="C1725" s="7" t="n">
        <f aca="false">COUNTIF('Duel Log'!AD$2:AD$5455,$A1725)</f>
        <v>1</v>
      </c>
      <c r="D1725" s="7" t="n">
        <f aca="false">COUNTIFS('Duel Log'!AD$2:AD$5455,$A1725,'Duel Log'!AA$2:AA$5455,"Win")</f>
        <v>0</v>
      </c>
      <c r="E1725" s="7" t="n">
        <f aca="false">COUNTIFS('Duel Log'!AD$2:AD$5455,$A1725,'Duel Log'!AA$2:AA$5455,"Loss")</f>
        <v>1</v>
      </c>
      <c r="F1725" s="7" t="n">
        <f aca="false">COUNTIFS('Duel Log'!AD$2:AD$5455,$A1725,'Duel Log'!AA$2:AA$5455,"Draw")</f>
        <v>0</v>
      </c>
      <c r="G1725" s="13" t="n">
        <f aca="false">IFERROR(D1725/C1725,"")</f>
        <v>0</v>
      </c>
    </row>
    <row r="1726" customFormat="false" ht="15" hidden="false" customHeight="true" outlineLevel="0" collapsed="false">
      <c r="A1726" s="7" t="s">
        <v>1243</v>
      </c>
      <c r="B1726" s="7" t="s">
        <v>726</v>
      </c>
      <c r="C1726" s="7" t="n">
        <f aca="false">COUNTIF('Duel Log'!AD$2:AD$5455,$A1726)</f>
        <v>1</v>
      </c>
      <c r="D1726" s="7" t="n">
        <f aca="false">COUNTIFS('Duel Log'!AD$2:AD$5455,$A1726,'Duel Log'!AA$2:AA$5455,"Win")</f>
        <v>0</v>
      </c>
      <c r="E1726" s="7" t="n">
        <f aca="false">COUNTIFS('Duel Log'!AD$2:AD$5455,$A1726,'Duel Log'!AA$2:AA$5455,"Loss")</f>
        <v>1</v>
      </c>
      <c r="F1726" s="7" t="n">
        <f aca="false">COUNTIFS('Duel Log'!AD$2:AD$5455,$A1726,'Duel Log'!AA$2:AA$5455,"Draw")</f>
        <v>0</v>
      </c>
      <c r="G1726" s="13" t="n">
        <f aca="false">IFERROR(D1726/C1726,"")</f>
        <v>0</v>
      </c>
    </row>
    <row r="1727" customFormat="false" ht="15" hidden="false" customHeight="true" outlineLevel="0" collapsed="false">
      <c r="A1727" s="7" t="s">
        <v>3550</v>
      </c>
      <c r="B1727" s="7" t="s">
        <v>1739</v>
      </c>
      <c r="C1727" s="7" t="n">
        <f aca="false">COUNTIF('Duel Log'!AD$2:AD$5455,$A1727)</f>
        <v>1</v>
      </c>
      <c r="D1727" s="7" t="n">
        <f aca="false">COUNTIFS('Duel Log'!AD$2:AD$5455,$A1727,'Duel Log'!AA$2:AA$5455,"Win")</f>
        <v>0</v>
      </c>
      <c r="E1727" s="7" t="n">
        <f aca="false">COUNTIFS('Duel Log'!AD$2:AD$5455,$A1727,'Duel Log'!AA$2:AA$5455,"Loss")</f>
        <v>1</v>
      </c>
      <c r="F1727" s="7" t="n">
        <f aca="false">COUNTIFS('Duel Log'!AD$2:AD$5455,$A1727,'Duel Log'!AA$2:AA$5455,"Draw")</f>
        <v>0</v>
      </c>
      <c r="G1727" s="13" t="n">
        <f aca="false">IFERROR(D1727/C1727,"")</f>
        <v>0</v>
      </c>
    </row>
    <row r="1728" customFormat="false" ht="15" hidden="false" customHeight="true" outlineLevel="0" collapsed="false">
      <c r="A1728" s="7" t="s">
        <v>7690</v>
      </c>
      <c r="B1728" s="7" t="s">
        <v>1721</v>
      </c>
      <c r="C1728" s="7" t="n">
        <f aca="false">COUNTIF('Duel Log'!AD$2:AD$5455,$A1728)</f>
        <v>1</v>
      </c>
      <c r="D1728" s="7" t="n">
        <f aca="false">COUNTIFS('Duel Log'!AD$2:AD$5455,$A1728,'Duel Log'!AA$2:AA$5455,"Win")</f>
        <v>0</v>
      </c>
      <c r="E1728" s="7" t="n">
        <f aca="false">COUNTIFS('Duel Log'!AD$2:AD$5455,$A1728,'Duel Log'!AA$2:AA$5455,"Loss")</f>
        <v>1</v>
      </c>
      <c r="F1728" s="7" t="n">
        <f aca="false">COUNTIFS('Duel Log'!AD$2:AD$5455,$A1728,'Duel Log'!AA$2:AA$5455,"Draw")</f>
        <v>0</v>
      </c>
      <c r="G1728" s="13" t="n">
        <f aca="false">IFERROR(D1728/C1728,"")</f>
        <v>0</v>
      </c>
    </row>
    <row r="1729" customFormat="false" ht="15" hidden="false" customHeight="true" outlineLevel="0" collapsed="false">
      <c r="A1729" s="7" t="s">
        <v>723</v>
      </c>
      <c r="B1729" s="7" t="s">
        <v>15820</v>
      </c>
      <c r="C1729" s="7" t="n">
        <f aca="false">COUNTIF('Duel Log'!AD$2:AD$5455,$A1729)</f>
        <v>2</v>
      </c>
      <c r="D1729" s="7" t="n">
        <f aca="false">COUNTIFS('Duel Log'!AD$2:AD$5455,$A1729,'Duel Log'!AA$2:AA$5455,"Win")</f>
        <v>2</v>
      </c>
      <c r="E1729" s="7" t="n">
        <f aca="false">COUNTIFS('Duel Log'!AD$2:AD$5455,$A1729,'Duel Log'!AA$2:AA$5455,"Loss")</f>
        <v>0</v>
      </c>
      <c r="F1729" s="7" t="n">
        <f aca="false">COUNTIFS('Duel Log'!AD$2:AD$5455,$A1729,'Duel Log'!AA$2:AA$5455,"Draw")</f>
        <v>0</v>
      </c>
      <c r="G1729" s="13" t="n">
        <f aca="false">IFERROR(D1729/C1729,"")</f>
        <v>1</v>
      </c>
    </row>
    <row r="1730" customFormat="false" ht="15" hidden="false" customHeight="true" outlineLevel="0" collapsed="false">
      <c r="A1730" s="7" t="s">
        <v>1196</v>
      </c>
      <c r="B1730" s="7" t="s">
        <v>726</v>
      </c>
      <c r="C1730" s="7" t="n">
        <f aca="false">COUNTIF('Duel Log'!AD$2:AD$5455,$A1730)</f>
        <v>1</v>
      </c>
      <c r="D1730" s="7" t="n">
        <f aca="false">COUNTIFS('Duel Log'!AD$2:AD$5455,$A1730,'Duel Log'!AA$2:AA$5455,"Win")</f>
        <v>0</v>
      </c>
      <c r="E1730" s="7" t="n">
        <f aca="false">COUNTIFS('Duel Log'!AD$2:AD$5455,$A1730,'Duel Log'!AA$2:AA$5455,"Loss")</f>
        <v>1</v>
      </c>
      <c r="F1730" s="7" t="n">
        <f aca="false">COUNTIFS('Duel Log'!AD$2:AD$5455,$A1730,'Duel Log'!AA$2:AA$5455,"Draw")</f>
        <v>0</v>
      </c>
      <c r="G1730" s="13" t="n">
        <f aca="false">IFERROR(D1730/C1730,"")</f>
        <v>0</v>
      </c>
    </row>
    <row r="1731" customFormat="false" ht="15" hidden="false" customHeight="true" outlineLevel="0" collapsed="false">
      <c r="A1731" s="7" t="s">
        <v>8861</v>
      </c>
      <c r="B1731" s="8" t="s">
        <v>365</v>
      </c>
      <c r="C1731" s="7" t="n">
        <f aca="false">COUNTIF('Duel Log'!AD$2:AD$5455,$A1731)</f>
        <v>1</v>
      </c>
      <c r="D1731" s="7" t="n">
        <f aca="false">COUNTIFS('Duel Log'!AD$2:AD$5455,$A1731,'Duel Log'!AA$2:AA$5455,"Win")</f>
        <v>1</v>
      </c>
      <c r="E1731" s="7" t="n">
        <f aca="false">COUNTIFS('Duel Log'!AD$2:AD$5455,$A1731,'Duel Log'!AA$2:AA$5455,"Loss")</f>
        <v>0</v>
      </c>
      <c r="F1731" s="7" t="n">
        <f aca="false">COUNTIFS('Duel Log'!AD$2:AD$5455,$A1731,'Duel Log'!AA$2:AA$5455,"Draw")</f>
        <v>0</v>
      </c>
      <c r="G1731" s="13" t="n">
        <f aca="false">IFERROR(D1731/C1731,"")</f>
        <v>1</v>
      </c>
    </row>
    <row r="1732" customFormat="false" ht="15" hidden="false" customHeight="true" outlineLevel="0" collapsed="false">
      <c r="A1732" s="7" t="s">
        <v>3108</v>
      </c>
      <c r="B1732" s="7" t="s">
        <v>2953</v>
      </c>
      <c r="C1732" s="7" t="n">
        <f aca="false">COUNTIF('Duel Log'!AD$2:AD$5455,$A1732)</f>
        <v>1</v>
      </c>
      <c r="D1732" s="7" t="n">
        <f aca="false">COUNTIFS('Duel Log'!AD$2:AD$5455,$A1732,'Duel Log'!AA$2:AA$5455,"Win")</f>
        <v>0</v>
      </c>
      <c r="E1732" s="7" t="n">
        <f aca="false">COUNTIFS('Duel Log'!AD$2:AD$5455,$A1732,'Duel Log'!AA$2:AA$5455,"Loss")</f>
        <v>1</v>
      </c>
      <c r="F1732" s="7" t="n">
        <f aca="false">COUNTIFS('Duel Log'!AD$2:AD$5455,$A1732,'Duel Log'!AA$2:AA$5455,"Draw")</f>
        <v>0</v>
      </c>
      <c r="G1732" s="13" t="n">
        <f aca="false">IFERROR(D1732/C1732,"")</f>
        <v>0</v>
      </c>
    </row>
    <row r="1733" customFormat="false" ht="15" hidden="false" customHeight="true" outlineLevel="0" collapsed="false">
      <c r="A1733" s="7" t="s">
        <v>5287</v>
      </c>
      <c r="B1733" s="7" t="s">
        <v>343</v>
      </c>
      <c r="C1733" s="7" t="n">
        <f aca="false">COUNTIF('Duel Log'!AD$2:AD$5455,$A1733)</f>
        <v>1</v>
      </c>
      <c r="D1733" s="7" t="n">
        <f aca="false">COUNTIFS('Duel Log'!AD$2:AD$5455,$A1733,'Duel Log'!AA$2:AA$5455,"Win")</f>
        <v>1</v>
      </c>
      <c r="E1733" s="7" t="n">
        <f aca="false">COUNTIFS('Duel Log'!AD$2:AD$5455,$A1733,'Duel Log'!AA$2:AA$5455,"Loss")</f>
        <v>0</v>
      </c>
      <c r="F1733" s="7" t="n">
        <f aca="false">COUNTIFS('Duel Log'!AD$2:AD$5455,$A1733,'Duel Log'!AA$2:AA$5455,"Draw")</f>
        <v>0</v>
      </c>
      <c r="G1733" s="13" t="n">
        <f aca="false">IFERROR(D1733/C1733,"")</f>
        <v>1</v>
      </c>
    </row>
    <row r="1734" customFormat="false" ht="15" hidden="false" customHeight="true" outlineLevel="0" collapsed="false">
      <c r="A1734" s="7" t="s">
        <v>5870</v>
      </c>
      <c r="B1734" s="7" t="s">
        <v>198</v>
      </c>
      <c r="C1734" s="7" t="n">
        <f aca="false">COUNTIF('Duel Log'!AD$2:AD$5455,$A1734)</f>
        <v>1</v>
      </c>
      <c r="D1734" s="7" t="n">
        <f aca="false">COUNTIFS('Duel Log'!AD$2:AD$5455,$A1734,'Duel Log'!AA$2:AA$5455,"Win")</f>
        <v>1</v>
      </c>
      <c r="E1734" s="7" t="n">
        <f aca="false">COUNTIFS('Duel Log'!AD$2:AD$5455,$A1734,'Duel Log'!AA$2:AA$5455,"Loss")</f>
        <v>0</v>
      </c>
      <c r="F1734" s="7" t="n">
        <f aca="false">COUNTIFS('Duel Log'!AD$2:AD$5455,$A1734,'Duel Log'!AA$2:AA$5455,"Draw")</f>
        <v>0</v>
      </c>
      <c r="G1734" s="13" t="n">
        <f aca="false">IFERROR(D1734/C1734,"")</f>
        <v>1</v>
      </c>
    </row>
    <row r="1735" customFormat="false" ht="15" hidden="false" customHeight="true" outlineLevel="0" collapsed="false">
      <c r="A1735" s="7" t="s">
        <v>3130</v>
      </c>
      <c r="B1735" s="7" t="s">
        <v>1213</v>
      </c>
      <c r="C1735" s="7" t="n">
        <f aca="false">COUNTIF('Duel Log'!AD$2:AD$5455,$A1735)</f>
        <v>1</v>
      </c>
      <c r="D1735" s="7" t="n">
        <f aca="false">COUNTIFS('Duel Log'!AD$2:AD$5455,$A1735,'Duel Log'!AA$2:AA$5455,"Win")</f>
        <v>0</v>
      </c>
      <c r="E1735" s="7" t="n">
        <f aca="false">COUNTIFS('Duel Log'!AD$2:AD$5455,$A1735,'Duel Log'!AA$2:AA$5455,"Loss")</f>
        <v>1</v>
      </c>
      <c r="F1735" s="7" t="n">
        <f aca="false">COUNTIFS('Duel Log'!AD$2:AD$5455,$A1735,'Duel Log'!AA$2:AA$5455,"Draw")</f>
        <v>0</v>
      </c>
      <c r="G1735" s="13" t="n">
        <f aca="false">IFERROR(D1735/C1735,"")</f>
        <v>0</v>
      </c>
    </row>
    <row r="1736" customFormat="false" ht="15" hidden="false" customHeight="true" outlineLevel="0" collapsed="false">
      <c r="A1736" s="7" t="s">
        <v>9329</v>
      </c>
      <c r="B1736" s="7" t="s">
        <v>733</v>
      </c>
      <c r="C1736" s="7" t="n">
        <f aca="false">COUNTIF('Duel Log'!AD$2:AD$5455,$A1736)</f>
        <v>1</v>
      </c>
      <c r="D1736" s="7" t="n">
        <f aca="false">COUNTIFS('Duel Log'!AD$2:AD$5455,$A1736,'Duel Log'!AA$2:AA$5455,"Win")</f>
        <v>1</v>
      </c>
      <c r="E1736" s="7" t="n">
        <f aca="false">COUNTIFS('Duel Log'!AD$2:AD$5455,$A1736,'Duel Log'!AA$2:AA$5455,"Loss")</f>
        <v>0</v>
      </c>
      <c r="F1736" s="7" t="n">
        <f aca="false">COUNTIFS('Duel Log'!AD$2:AD$5455,$A1736,'Duel Log'!AA$2:AA$5455,"Draw")</f>
        <v>0</v>
      </c>
      <c r="G1736" s="13" t="n">
        <f aca="false">IFERROR(D1736/C1736,"")</f>
        <v>1</v>
      </c>
    </row>
    <row r="1737" customFormat="false" ht="15" hidden="false" customHeight="true" outlineLevel="0" collapsed="false">
      <c r="A1737" s="7" t="s">
        <v>5714</v>
      </c>
      <c r="B1737" s="7" t="s">
        <v>227</v>
      </c>
      <c r="C1737" s="7" t="n">
        <f aca="false">COUNTIF('Duel Log'!AD$2:AD$5455,$A1737)</f>
        <v>1</v>
      </c>
      <c r="D1737" s="7" t="n">
        <f aca="false">COUNTIFS('Duel Log'!AD$2:AD$5455,$A1737,'Duel Log'!AA$2:AA$5455,"Win")</f>
        <v>0</v>
      </c>
      <c r="E1737" s="7" t="n">
        <f aca="false">COUNTIFS('Duel Log'!AD$2:AD$5455,$A1737,'Duel Log'!AA$2:AA$5455,"Loss")</f>
        <v>1</v>
      </c>
      <c r="F1737" s="7" t="n">
        <f aca="false">COUNTIFS('Duel Log'!AD$2:AD$5455,$A1737,'Duel Log'!AA$2:AA$5455,"Draw")</f>
        <v>0</v>
      </c>
      <c r="G1737" s="13" t="n">
        <f aca="false">IFERROR(D1737/C1737,"")</f>
        <v>0</v>
      </c>
    </row>
    <row r="1738" customFormat="false" ht="15" hidden="false" customHeight="true" outlineLevel="0" collapsed="false">
      <c r="A1738" s="7" t="s">
        <v>3419</v>
      </c>
      <c r="B1738" s="7" t="s">
        <v>2789</v>
      </c>
      <c r="C1738" s="7" t="n">
        <f aca="false">COUNTIF('Duel Log'!AD$2:AD$5455,$A1738)</f>
        <v>1</v>
      </c>
      <c r="D1738" s="7" t="n">
        <f aca="false">COUNTIFS('Duel Log'!AD$2:AD$5455,$A1738,'Duel Log'!AA$2:AA$5455,"Win")</f>
        <v>1</v>
      </c>
      <c r="E1738" s="7" t="n">
        <f aca="false">COUNTIFS('Duel Log'!AD$2:AD$5455,$A1738,'Duel Log'!AA$2:AA$5455,"Loss")</f>
        <v>0</v>
      </c>
      <c r="F1738" s="7" t="n">
        <f aca="false">COUNTIFS('Duel Log'!AD$2:AD$5455,$A1738,'Duel Log'!AA$2:AA$5455,"Draw")</f>
        <v>0</v>
      </c>
      <c r="G1738" s="13" t="n">
        <f aca="false">IFERROR(D1738/C1738,"")</f>
        <v>1</v>
      </c>
    </row>
    <row r="1739" customFormat="false" ht="15" hidden="false" customHeight="true" outlineLevel="0" collapsed="false">
      <c r="A1739" s="7" t="s">
        <v>7014</v>
      </c>
      <c r="B1739" s="7" t="s">
        <v>895</v>
      </c>
      <c r="C1739" s="7" t="n">
        <f aca="false">COUNTIF('Duel Log'!AD$2:AD$5455,$A1739)</f>
        <v>1</v>
      </c>
      <c r="D1739" s="7" t="n">
        <f aca="false">COUNTIFS('Duel Log'!AD$2:AD$5455,$A1739,'Duel Log'!AA$2:AA$5455,"Win")</f>
        <v>1</v>
      </c>
      <c r="E1739" s="7" t="n">
        <f aca="false">COUNTIFS('Duel Log'!AD$2:AD$5455,$A1739,'Duel Log'!AA$2:AA$5455,"Loss")</f>
        <v>0</v>
      </c>
      <c r="F1739" s="7" t="n">
        <f aca="false">COUNTIFS('Duel Log'!AD$2:AD$5455,$A1739,'Duel Log'!AA$2:AA$5455,"Draw")</f>
        <v>0</v>
      </c>
      <c r="G1739" s="13" t="n">
        <f aca="false">IFERROR(D1739/C1739,"")</f>
        <v>1</v>
      </c>
    </row>
    <row r="1740" customFormat="false" ht="15" hidden="false" customHeight="true" outlineLevel="0" collapsed="false">
      <c r="A1740" s="7" t="s">
        <v>1095</v>
      </c>
      <c r="B1740" s="7" t="s">
        <v>15821</v>
      </c>
      <c r="C1740" s="7" t="n">
        <f aca="false">COUNTIF('Duel Log'!AD$2:AD$5455,$A1740)</f>
        <v>3</v>
      </c>
      <c r="D1740" s="7" t="n">
        <f aca="false">COUNTIFS('Duel Log'!AD$2:AD$5455,$A1740,'Duel Log'!AA$2:AA$5455,"Win")</f>
        <v>2</v>
      </c>
      <c r="E1740" s="7" t="n">
        <f aca="false">COUNTIFS('Duel Log'!AD$2:AD$5455,$A1740,'Duel Log'!AA$2:AA$5455,"Loss")</f>
        <v>1</v>
      </c>
      <c r="F1740" s="7" t="n">
        <f aca="false">COUNTIFS('Duel Log'!AD$2:AD$5455,$A1740,'Duel Log'!AA$2:AA$5455,"Draw")</f>
        <v>0</v>
      </c>
      <c r="G1740" s="13" t="n">
        <f aca="false">IFERROR(D1740/C1740,"")</f>
        <v>0.666666666666667</v>
      </c>
    </row>
    <row r="1741" customFormat="false" ht="15" hidden="false" customHeight="true" outlineLevel="0" collapsed="false">
      <c r="A1741" s="7" t="s">
        <v>1520</v>
      </c>
      <c r="B1741" s="7" t="s">
        <v>15563</v>
      </c>
      <c r="C1741" s="7" t="n">
        <f aca="false">COUNTIF('Duel Log'!AD$2:AD$5455,$A1741)</f>
        <v>2</v>
      </c>
      <c r="D1741" s="7" t="n">
        <f aca="false">COUNTIFS('Duel Log'!AD$2:AD$5455,$A1741,'Duel Log'!AA$2:AA$5455,"Win")</f>
        <v>1</v>
      </c>
      <c r="E1741" s="7" t="n">
        <f aca="false">COUNTIFS('Duel Log'!AD$2:AD$5455,$A1741,'Duel Log'!AA$2:AA$5455,"Loss")</f>
        <v>1</v>
      </c>
      <c r="F1741" s="7" t="n">
        <f aca="false">COUNTIFS('Duel Log'!AD$2:AD$5455,$A1741,'Duel Log'!AA$2:AA$5455,"Draw")</f>
        <v>0</v>
      </c>
      <c r="G1741" s="13" t="n">
        <f aca="false">IFERROR(D1741/C1741,"")</f>
        <v>0.5</v>
      </c>
    </row>
    <row r="1742" customFormat="false" ht="15" hidden="false" customHeight="true" outlineLevel="0" collapsed="false">
      <c r="A1742" s="7" t="s">
        <v>2673</v>
      </c>
      <c r="B1742" s="7" t="s">
        <v>318</v>
      </c>
      <c r="C1742" s="7" t="n">
        <f aca="false">COUNTIF('Duel Log'!AD$2:AD$5455,$A1742)</f>
        <v>1</v>
      </c>
      <c r="D1742" s="7" t="n">
        <f aca="false">COUNTIFS('Duel Log'!AD$2:AD$5455,$A1742,'Duel Log'!AA$2:AA$5455,"Win")</f>
        <v>0</v>
      </c>
      <c r="E1742" s="7" t="n">
        <f aca="false">COUNTIFS('Duel Log'!AD$2:AD$5455,$A1742,'Duel Log'!AA$2:AA$5455,"Loss")</f>
        <v>1</v>
      </c>
      <c r="F1742" s="7" t="n">
        <f aca="false">COUNTIFS('Duel Log'!AD$2:AD$5455,$A1742,'Duel Log'!AA$2:AA$5455,"Draw")</f>
        <v>0</v>
      </c>
      <c r="G1742" s="13" t="n">
        <f aca="false">IFERROR(D1742/C1742,"")</f>
        <v>0</v>
      </c>
    </row>
    <row r="1743" customFormat="false" ht="15" hidden="false" customHeight="true" outlineLevel="0" collapsed="false">
      <c r="A1743" s="7" t="s">
        <v>1820</v>
      </c>
      <c r="B1743" s="7" t="s">
        <v>15822</v>
      </c>
      <c r="C1743" s="7" t="n">
        <f aca="false">COUNTIF('Duel Log'!AD$2:AD$5455,$A1743)</f>
        <v>4</v>
      </c>
      <c r="D1743" s="7" t="n">
        <f aca="false">COUNTIFS('Duel Log'!AD$2:AD$5455,$A1743,'Duel Log'!AA$2:AA$5455,"Win")</f>
        <v>1</v>
      </c>
      <c r="E1743" s="7" t="n">
        <f aca="false">COUNTIFS('Duel Log'!AD$2:AD$5455,$A1743,'Duel Log'!AA$2:AA$5455,"Loss")</f>
        <v>3</v>
      </c>
      <c r="F1743" s="7" t="n">
        <f aca="false">COUNTIFS('Duel Log'!AD$2:AD$5455,$A1743,'Duel Log'!AA$2:AA$5455,"Draw")</f>
        <v>0</v>
      </c>
      <c r="G1743" s="13" t="n">
        <f aca="false">IFERROR(D1743/C1743,"")</f>
        <v>0.25</v>
      </c>
    </row>
    <row r="1744" customFormat="false" ht="15" hidden="false" customHeight="true" outlineLevel="0" collapsed="false">
      <c r="A1744" s="7" t="s">
        <v>4008</v>
      </c>
      <c r="B1744" s="7" t="s">
        <v>1010</v>
      </c>
      <c r="C1744" s="7" t="n">
        <f aca="false">COUNTIF('Duel Log'!AD$2:AD$5455,$A1744)</f>
        <v>1</v>
      </c>
      <c r="D1744" s="7" t="n">
        <f aca="false">COUNTIFS('Duel Log'!AD$2:AD$5455,$A1744,'Duel Log'!AA$2:AA$5455,"Win")</f>
        <v>0</v>
      </c>
      <c r="E1744" s="7" t="n">
        <f aca="false">COUNTIFS('Duel Log'!AD$2:AD$5455,$A1744,'Duel Log'!AA$2:AA$5455,"Loss")</f>
        <v>1</v>
      </c>
      <c r="F1744" s="7" t="n">
        <f aca="false">COUNTIFS('Duel Log'!AD$2:AD$5455,$A1744,'Duel Log'!AA$2:AA$5455,"Draw")</f>
        <v>0</v>
      </c>
      <c r="G1744" s="13" t="n">
        <f aca="false">IFERROR(D1744/C1744,"")</f>
        <v>0</v>
      </c>
    </row>
    <row r="1745" customFormat="false" ht="15" hidden="false" customHeight="true" outlineLevel="0" collapsed="false">
      <c r="A1745" s="7" t="s">
        <v>9279</v>
      </c>
      <c r="B1745" s="8" t="s">
        <v>1192</v>
      </c>
      <c r="C1745" s="7" t="n">
        <f aca="false">COUNTIF('Duel Log'!AD$2:AD$5455,$A1745)</f>
        <v>1</v>
      </c>
      <c r="D1745" s="7" t="n">
        <f aca="false">COUNTIFS('Duel Log'!AD$2:AD$5455,$A1745,'Duel Log'!AA$2:AA$5455,"Win")</f>
        <v>0</v>
      </c>
      <c r="E1745" s="7" t="n">
        <f aca="false">COUNTIFS('Duel Log'!AD$2:AD$5455,$A1745,'Duel Log'!AA$2:AA$5455,"Loss")</f>
        <v>1</v>
      </c>
      <c r="F1745" s="7" t="n">
        <f aca="false">COUNTIFS('Duel Log'!AD$2:AD$5455,$A1745,'Duel Log'!AA$2:AA$5455,"Draw")</f>
        <v>0</v>
      </c>
      <c r="G1745" s="13" t="n">
        <f aca="false">IFERROR(D1745/C1745,"")</f>
        <v>0</v>
      </c>
    </row>
    <row r="1746" customFormat="false" ht="15" hidden="false" customHeight="true" outlineLevel="0" collapsed="false">
      <c r="A1746" s="7" t="s">
        <v>3761</v>
      </c>
      <c r="B1746" s="7" t="s">
        <v>3759</v>
      </c>
      <c r="C1746" s="7" t="n">
        <f aca="false">COUNTIF('Duel Log'!AD$2:AD$5455,$A1746)</f>
        <v>1</v>
      </c>
      <c r="D1746" s="7" t="n">
        <f aca="false">COUNTIFS('Duel Log'!AD$2:AD$5455,$A1746,'Duel Log'!AA$2:AA$5455,"Win")</f>
        <v>1</v>
      </c>
      <c r="E1746" s="7" t="n">
        <f aca="false">COUNTIFS('Duel Log'!AD$2:AD$5455,$A1746,'Duel Log'!AA$2:AA$5455,"Loss")</f>
        <v>0</v>
      </c>
      <c r="F1746" s="7" t="n">
        <f aca="false">COUNTIFS('Duel Log'!AD$2:AD$5455,$A1746,'Duel Log'!AA$2:AA$5455,"Draw")</f>
        <v>0</v>
      </c>
      <c r="G1746" s="13" t="n">
        <f aca="false">IFERROR(D1746/C1746,"")</f>
        <v>1</v>
      </c>
    </row>
    <row r="1747" customFormat="false" ht="15" hidden="false" customHeight="true" outlineLevel="0" collapsed="false">
      <c r="A1747" s="7" t="s">
        <v>2197</v>
      </c>
      <c r="B1747" s="7" t="s">
        <v>15823</v>
      </c>
      <c r="C1747" s="7" t="n">
        <f aca="false">COUNTIF('Duel Log'!AD$2:AD$5455,$A1747)</f>
        <v>3</v>
      </c>
      <c r="D1747" s="7" t="n">
        <f aca="false">COUNTIFS('Duel Log'!AD$2:AD$5455,$A1747,'Duel Log'!AA$2:AA$5455,"Win")</f>
        <v>3</v>
      </c>
      <c r="E1747" s="7" t="n">
        <f aca="false">COUNTIFS('Duel Log'!AD$2:AD$5455,$A1747,'Duel Log'!AA$2:AA$5455,"Loss")</f>
        <v>0</v>
      </c>
      <c r="F1747" s="7" t="n">
        <f aca="false">COUNTIFS('Duel Log'!AD$2:AD$5455,$A1747,'Duel Log'!AA$2:AA$5455,"Draw")</f>
        <v>0</v>
      </c>
      <c r="G1747" s="13" t="n">
        <f aca="false">IFERROR(D1747/C1747,"")</f>
        <v>1</v>
      </c>
    </row>
    <row r="1748" customFormat="false" ht="15" hidden="false" customHeight="true" outlineLevel="0" collapsed="false">
      <c r="A1748" s="7" t="s">
        <v>9043</v>
      </c>
      <c r="B1748" s="8" t="s">
        <v>7619</v>
      </c>
      <c r="C1748" s="7" t="n">
        <f aca="false">COUNTIF('Duel Log'!AD$2:AD$5455,$A1748)</f>
        <v>1</v>
      </c>
      <c r="D1748" s="7" t="n">
        <f aca="false">COUNTIFS('Duel Log'!AD$2:AD$5455,$A1748,'Duel Log'!AA$2:AA$5455,"Win")</f>
        <v>0</v>
      </c>
      <c r="E1748" s="7" t="n">
        <f aca="false">COUNTIFS('Duel Log'!AD$2:AD$5455,$A1748,'Duel Log'!AA$2:AA$5455,"Loss")</f>
        <v>1</v>
      </c>
      <c r="F1748" s="7" t="n">
        <f aca="false">COUNTIFS('Duel Log'!AD$2:AD$5455,$A1748,'Duel Log'!AA$2:AA$5455,"Draw")</f>
        <v>0</v>
      </c>
      <c r="G1748" s="13" t="n">
        <f aca="false">IFERROR(D1748/C1748,"")</f>
        <v>0</v>
      </c>
    </row>
    <row r="1749" customFormat="false" ht="15" hidden="false" customHeight="true" outlineLevel="0" collapsed="false">
      <c r="A1749" s="7" t="s">
        <v>4781</v>
      </c>
      <c r="B1749" s="7" t="s">
        <v>2158</v>
      </c>
      <c r="C1749" s="7" t="n">
        <f aca="false">COUNTIF('Duel Log'!AD$2:AD$5455,$A1749)</f>
        <v>1</v>
      </c>
      <c r="D1749" s="7" t="n">
        <f aca="false">COUNTIFS('Duel Log'!AD$2:AD$5455,$A1749,'Duel Log'!AA$2:AA$5455,"Win")</f>
        <v>0</v>
      </c>
      <c r="E1749" s="7" t="n">
        <f aca="false">COUNTIFS('Duel Log'!AD$2:AD$5455,$A1749,'Duel Log'!AA$2:AA$5455,"Loss")</f>
        <v>1</v>
      </c>
      <c r="F1749" s="7" t="n">
        <f aca="false">COUNTIFS('Duel Log'!AD$2:AD$5455,$A1749,'Duel Log'!AA$2:AA$5455,"Draw")</f>
        <v>0</v>
      </c>
      <c r="G1749" s="13" t="n">
        <f aca="false">IFERROR(D1749/C1749,"")</f>
        <v>0</v>
      </c>
    </row>
    <row r="1750" customFormat="false" ht="15" hidden="false" customHeight="true" outlineLevel="0" collapsed="false">
      <c r="A1750" s="7" t="s">
        <v>1422</v>
      </c>
      <c r="B1750" s="7" t="s">
        <v>1283</v>
      </c>
      <c r="C1750" s="7" t="n">
        <f aca="false">COUNTIF('Duel Log'!AD$2:AD$5455,$A1750)</f>
        <v>1</v>
      </c>
      <c r="D1750" s="7" t="n">
        <f aca="false">COUNTIFS('Duel Log'!AD$2:AD$5455,$A1750,'Duel Log'!AA$2:AA$5455,"Win")</f>
        <v>1</v>
      </c>
      <c r="E1750" s="7" t="n">
        <f aca="false">COUNTIFS('Duel Log'!AD$2:AD$5455,$A1750,'Duel Log'!AA$2:AA$5455,"Loss")</f>
        <v>0</v>
      </c>
      <c r="F1750" s="7" t="n">
        <f aca="false">COUNTIFS('Duel Log'!AD$2:AD$5455,$A1750,'Duel Log'!AA$2:AA$5455,"Draw")</f>
        <v>0</v>
      </c>
      <c r="G1750" s="13" t="n">
        <f aca="false">IFERROR(D1750/C1750,"")</f>
        <v>1</v>
      </c>
    </row>
    <row r="1751" customFormat="false" ht="15" hidden="false" customHeight="true" outlineLevel="0" collapsed="false">
      <c r="A1751" s="7" t="s">
        <v>1092</v>
      </c>
      <c r="B1751" s="7" t="s">
        <v>1066</v>
      </c>
      <c r="C1751" s="7" t="n">
        <f aca="false">COUNTIF('Duel Log'!AD$2:AD$5455,$A1751)</f>
        <v>1</v>
      </c>
      <c r="D1751" s="7" t="n">
        <f aca="false">COUNTIFS('Duel Log'!AD$2:AD$5455,$A1751,'Duel Log'!AA$2:AA$5455,"Win")</f>
        <v>0</v>
      </c>
      <c r="E1751" s="7" t="n">
        <f aca="false">COUNTIFS('Duel Log'!AD$2:AD$5455,$A1751,'Duel Log'!AA$2:AA$5455,"Loss")</f>
        <v>1</v>
      </c>
      <c r="F1751" s="7" t="n">
        <f aca="false">COUNTIFS('Duel Log'!AD$2:AD$5455,$A1751,'Duel Log'!AA$2:AA$5455,"Draw")</f>
        <v>0</v>
      </c>
      <c r="G1751" s="13" t="n">
        <f aca="false">IFERROR(D1751/C1751,"")</f>
        <v>0</v>
      </c>
    </row>
    <row r="1752" customFormat="false" ht="15" hidden="false" customHeight="true" outlineLevel="0" collapsed="false">
      <c r="A1752" s="7" t="s">
        <v>4143</v>
      </c>
      <c r="B1752" s="7" t="s">
        <v>2904</v>
      </c>
      <c r="C1752" s="7" t="n">
        <f aca="false">COUNTIF('Duel Log'!AD$2:AD$5455,$A1752)</f>
        <v>1</v>
      </c>
      <c r="D1752" s="7" t="n">
        <f aca="false">COUNTIFS('Duel Log'!AD$2:AD$5455,$A1752,'Duel Log'!AA$2:AA$5455,"Win")</f>
        <v>1</v>
      </c>
      <c r="E1752" s="7" t="n">
        <f aca="false">COUNTIFS('Duel Log'!AD$2:AD$5455,$A1752,'Duel Log'!AA$2:AA$5455,"Loss")</f>
        <v>0</v>
      </c>
      <c r="F1752" s="7" t="n">
        <f aca="false">COUNTIFS('Duel Log'!AD$2:AD$5455,$A1752,'Duel Log'!AA$2:AA$5455,"Draw")</f>
        <v>0</v>
      </c>
      <c r="G1752" s="13" t="n">
        <f aca="false">IFERROR(D1752/C1752,"")</f>
        <v>1</v>
      </c>
    </row>
    <row r="1753" customFormat="false" ht="15" hidden="false" customHeight="true" outlineLevel="0" collapsed="false">
      <c r="A1753" s="7" t="s">
        <v>9019</v>
      </c>
      <c r="B1753" s="8" t="s">
        <v>7619</v>
      </c>
      <c r="C1753" s="7" t="n">
        <f aca="false">COUNTIF('Duel Log'!AD$2:AD$5455,$A1753)</f>
        <v>1</v>
      </c>
      <c r="D1753" s="7" t="n">
        <f aca="false">COUNTIFS('Duel Log'!AD$2:AD$5455,$A1753,'Duel Log'!AA$2:AA$5455,"Win")</f>
        <v>1</v>
      </c>
      <c r="E1753" s="7" t="n">
        <f aca="false">COUNTIFS('Duel Log'!AD$2:AD$5455,$A1753,'Duel Log'!AA$2:AA$5455,"Loss")</f>
        <v>0</v>
      </c>
      <c r="F1753" s="7" t="n">
        <f aca="false">COUNTIFS('Duel Log'!AD$2:AD$5455,$A1753,'Duel Log'!AA$2:AA$5455,"Draw")</f>
        <v>0</v>
      </c>
      <c r="G1753" s="13" t="n">
        <f aca="false">IFERROR(D1753/C1753,"")</f>
        <v>1</v>
      </c>
    </row>
    <row r="1754" customFormat="false" ht="15" hidden="false" customHeight="true" outlineLevel="0" collapsed="false">
      <c r="A1754" s="7" t="s">
        <v>1142</v>
      </c>
      <c r="B1754" s="7" t="s">
        <v>895</v>
      </c>
      <c r="C1754" s="7" t="n">
        <f aca="false">COUNTIF('Duel Log'!AD$2:AD$5455,$A1754)</f>
        <v>1</v>
      </c>
      <c r="D1754" s="7" t="n">
        <f aca="false">COUNTIFS('Duel Log'!AD$2:AD$5455,$A1754,'Duel Log'!AA$2:AA$5455,"Win")</f>
        <v>0</v>
      </c>
      <c r="E1754" s="7" t="n">
        <f aca="false">COUNTIFS('Duel Log'!AD$2:AD$5455,$A1754,'Duel Log'!AA$2:AA$5455,"Loss")</f>
        <v>1</v>
      </c>
      <c r="F1754" s="7" t="n">
        <f aca="false">COUNTIFS('Duel Log'!AD$2:AD$5455,$A1754,'Duel Log'!AA$2:AA$5455,"Draw")</f>
        <v>0</v>
      </c>
      <c r="G1754" s="13" t="n">
        <f aca="false">IFERROR(D1754/C1754,"")</f>
        <v>0</v>
      </c>
    </row>
    <row r="1755" customFormat="false" ht="15" hidden="false" customHeight="true" outlineLevel="0" collapsed="false">
      <c r="A1755" s="7" t="s">
        <v>5780</v>
      </c>
      <c r="B1755" s="7" t="s">
        <v>227</v>
      </c>
      <c r="C1755" s="7" t="n">
        <f aca="false">COUNTIF('Duel Log'!AD$2:AD$5455,$A1755)</f>
        <v>1</v>
      </c>
      <c r="D1755" s="7" t="n">
        <f aca="false">COUNTIFS('Duel Log'!AD$2:AD$5455,$A1755,'Duel Log'!AA$2:AA$5455,"Win")</f>
        <v>0</v>
      </c>
      <c r="E1755" s="7" t="n">
        <f aca="false">COUNTIFS('Duel Log'!AD$2:AD$5455,$A1755,'Duel Log'!AA$2:AA$5455,"Loss")</f>
        <v>1</v>
      </c>
      <c r="F1755" s="7" t="n">
        <f aca="false">COUNTIFS('Duel Log'!AD$2:AD$5455,$A1755,'Duel Log'!AA$2:AA$5455,"Draw")</f>
        <v>0</v>
      </c>
      <c r="G1755" s="13" t="n">
        <f aca="false">IFERROR(D1755/C1755,"")</f>
        <v>0</v>
      </c>
    </row>
    <row r="1756" customFormat="false" ht="15" hidden="false" customHeight="true" outlineLevel="0" collapsed="false">
      <c r="A1756" s="7" t="s">
        <v>6713</v>
      </c>
      <c r="B1756" s="7" t="s">
        <v>1676</v>
      </c>
      <c r="C1756" s="7" t="n">
        <f aca="false">COUNTIF('Duel Log'!AD$2:AD$5455,$A1756)</f>
        <v>1</v>
      </c>
      <c r="D1756" s="7" t="n">
        <f aca="false">COUNTIFS('Duel Log'!AD$2:AD$5455,$A1756,'Duel Log'!AA$2:AA$5455,"Win")</f>
        <v>0</v>
      </c>
      <c r="E1756" s="7" t="n">
        <f aca="false">COUNTIFS('Duel Log'!AD$2:AD$5455,$A1756,'Duel Log'!AA$2:AA$5455,"Loss")</f>
        <v>1</v>
      </c>
      <c r="F1756" s="7" t="n">
        <f aca="false">COUNTIFS('Duel Log'!AD$2:AD$5455,$A1756,'Duel Log'!AA$2:AA$5455,"Draw")</f>
        <v>0</v>
      </c>
      <c r="G1756" s="13" t="n">
        <f aca="false">IFERROR(D1756/C1756,"")</f>
        <v>0</v>
      </c>
    </row>
    <row r="1757" customFormat="false" ht="15" hidden="false" customHeight="true" outlineLevel="0" collapsed="false">
      <c r="A1757" s="7" t="s">
        <v>850</v>
      </c>
      <c r="B1757" s="7" t="s">
        <v>772</v>
      </c>
      <c r="C1757" s="7" t="n">
        <f aca="false">COUNTIF('Duel Log'!AD$2:AD$5455,$A1757)</f>
        <v>1</v>
      </c>
      <c r="D1757" s="7" t="n">
        <f aca="false">COUNTIFS('Duel Log'!AD$2:AD$5455,$A1757,'Duel Log'!AA$2:AA$5455,"Win")</f>
        <v>0</v>
      </c>
      <c r="E1757" s="7" t="n">
        <f aca="false">COUNTIFS('Duel Log'!AD$2:AD$5455,$A1757,'Duel Log'!AA$2:AA$5455,"Loss")</f>
        <v>1</v>
      </c>
      <c r="F1757" s="7" t="n">
        <f aca="false">COUNTIFS('Duel Log'!AD$2:AD$5455,$A1757,'Duel Log'!AA$2:AA$5455,"Draw")</f>
        <v>0</v>
      </c>
      <c r="G1757" s="13" t="n">
        <f aca="false">IFERROR(D1757/C1757,"")</f>
        <v>0</v>
      </c>
    </row>
    <row r="1758" customFormat="false" ht="15" hidden="false" customHeight="true" outlineLevel="0" collapsed="false">
      <c r="A1758" s="7" t="s">
        <v>1314</v>
      </c>
      <c r="B1758" s="7" t="s">
        <v>15654</v>
      </c>
      <c r="C1758" s="7" t="n">
        <f aca="false">COUNTIF('Duel Log'!AD$2:AD$5455,$A1758)</f>
        <v>3</v>
      </c>
      <c r="D1758" s="7" t="n">
        <f aca="false">COUNTIFS('Duel Log'!AD$2:AD$5455,$A1758,'Duel Log'!AA$2:AA$5455,"Win")</f>
        <v>3</v>
      </c>
      <c r="E1758" s="7" t="n">
        <f aca="false">COUNTIFS('Duel Log'!AD$2:AD$5455,$A1758,'Duel Log'!AA$2:AA$5455,"Loss")</f>
        <v>0</v>
      </c>
      <c r="F1758" s="7" t="n">
        <f aca="false">COUNTIFS('Duel Log'!AD$2:AD$5455,$A1758,'Duel Log'!AA$2:AA$5455,"Draw")</f>
        <v>0</v>
      </c>
      <c r="G1758" s="13" t="n">
        <f aca="false">IFERROR(D1758/C1758,"")</f>
        <v>1</v>
      </c>
    </row>
    <row r="1759" customFormat="false" ht="15" hidden="false" customHeight="true" outlineLevel="0" collapsed="false">
      <c r="A1759" s="7" t="s">
        <v>5617</v>
      </c>
      <c r="B1759" s="7" t="s">
        <v>1010</v>
      </c>
      <c r="C1759" s="7" t="n">
        <f aca="false">COUNTIF('Duel Log'!AD$2:AD$5455,$A1759)</f>
        <v>1</v>
      </c>
      <c r="D1759" s="7" t="n">
        <f aca="false">COUNTIFS('Duel Log'!AD$2:AD$5455,$A1759,'Duel Log'!AA$2:AA$5455,"Win")</f>
        <v>1</v>
      </c>
      <c r="E1759" s="7" t="n">
        <f aca="false">COUNTIFS('Duel Log'!AD$2:AD$5455,$A1759,'Duel Log'!AA$2:AA$5455,"Loss")</f>
        <v>0</v>
      </c>
      <c r="F1759" s="7" t="n">
        <f aca="false">COUNTIFS('Duel Log'!AD$2:AD$5455,$A1759,'Duel Log'!AA$2:AA$5455,"Draw")</f>
        <v>0</v>
      </c>
      <c r="G1759" s="13" t="n">
        <f aca="false">IFERROR(D1759/C1759,"")</f>
        <v>1</v>
      </c>
    </row>
    <row r="1760" customFormat="false" ht="15" hidden="false" customHeight="true" outlineLevel="0" collapsed="false">
      <c r="A1760" s="7" t="s">
        <v>7856</v>
      </c>
      <c r="B1760" s="7" t="s">
        <v>253</v>
      </c>
      <c r="C1760" s="7" t="n">
        <f aca="false">COUNTIF('Duel Log'!AD$2:AD$5455,$A1760)</f>
        <v>2</v>
      </c>
      <c r="D1760" s="7" t="n">
        <f aca="false">COUNTIFS('Duel Log'!AD$2:AD$5455,$A1760,'Duel Log'!AA$2:AA$5455,"Win")</f>
        <v>2</v>
      </c>
      <c r="E1760" s="7" t="n">
        <f aca="false">COUNTIFS('Duel Log'!AD$2:AD$5455,$A1760,'Duel Log'!AA$2:AA$5455,"Loss")</f>
        <v>0</v>
      </c>
      <c r="F1760" s="7" t="n">
        <f aca="false">COUNTIFS('Duel Log'!AD$2:AD$5455,$A1760,'Duel Log'!AA$2:AA$5455,"Draw")</f>
        <v>0</v>
      </c>
      <c r="G1760" s="13" t="n">
        <f aca="false">IFERROR(D1760/C1760,"")</f>
        <v>1</v>
      </c>
    </row>
    <row r="1761" customFormat="false" ht="15" hidden="false" customHeight="true" outlineLevel="0" collapsed="false">
      <c r="A1761" s="7" t="s">
        <v>5730</v>
      </c>
      <c r="B1761" s="7" t="s">
        <v>15599</v>
      </c>
      <c r="C1761" s="7" t="n">
        <f aca="false">COUNTIF('Duel Log'!AD$2:AD$5455,$A1761)</f>
        <v>2</v>
      </c>
      <c r="D1761" s="7" t="n">
        <f aca="false">COUNTIFS('Duel Log'!AD$2:AD$5455,$A1761,'Duel Log'!AA$2:AA$5455,"Win")</f>
        <v>1</v>
      </c>
      <c r="E1761" s="7" t="n">
        <f aca="false">COUNTIFS('Duel Log'!AD$2:AD$5455,$A1761,'Duel Log'!AA$2:AA$5455,"Loss")</f>
        <v>1</v>
      </c>
      <c r="F1761" s="7" t="n">
        <f aca="false">COUNTIFS('Duel Log'!AD$2:AD$5455,$A1761,'Duel Log'!AA$2:AA$5455,"Draw")</f>
        <v>0</v>
      </c>
      <c r="G1761" s="13" t="n">
        <f aca="false">IFERROR(D1761/C1761,"")</f>
        <v>0.5</v>
      </c>
    </row>
    <row r="1762" customFormat="false" ht="15" hidden="false" customHeight="true" outlineLevel="0" collapsed="false">
      <c r="A1762" s="7" t="s">
        <v>2828</v>
      </c>
      <c r="B1762" s="7" t="s">
        <v>15824</v>
      </c>
      <c r="C1762" s="7" t="n">
        <f aca="false">COUNTIF('Duel Log'!AD$2:AD$5455,$A1762)</f>
        <v>2</v>
      </c>
      <c r="D1762" s="7" t="n">
        <f aca="false">COUNTIFS('Duel Log'!AD$2:AD$5455,$A1762,'Duel Log'!AA$2:AA$5455,"Win")</f>
        <v>1</v>
      </c>
      <c r="E1762" s="7" t="n">
        <f aca="false">COUNTIFS('Duel Log'!AD$2:AD$5455,$A1762,'Duel Log'!AA$2:AA$5455,"Loss")</f>
        <v>1</v>
      </c>
      <c r="F1762" s="7" t="n">
        <f aca="false">COUNTIFS('Duel Log'!AD$2:AD$5455,$A1762,'Duel Log'!AA$2:AA$5455,"Draw")</f>
        <v>0</v>
      </c>
      <c r="G1762" s="13" t="n">
        <f aca="false">IFERROR(D1762/C1762,"")</f>
        <v>0.5</v>
      </c>
    </row>
    <row r="1763" customFormat="false" ht="15" hidden="false" customHeight="true" outlineLevel="0" collapsed="false">
      <c r="A1763" s="7" t="s">
        <v>7206</v>
      </c>
      <c r="B1763" s="7" t="s">
        <v>343</v>
      </c>
      <c r="C1763" s="7" t="n">
        <f aca="false">COUNTIF('Duel Log'!AD$2:AD$5455,$A1763)</f>
        <v>1</v>
      </c>
      <c r="D1763" s="7" t="n">
        <f aca="false">COUNTIFS('Duel Log'!AD$2:AD$5455,$A1763,'Duel Log'!AA$2:AA$5455,"Win")</f>
        <v>0</v>
      </c>
      <c r="E1763" s="7" t="n">
        <f aca="false">COUNTIFS('Duel Log'!AD$2:AD$5455,$A1763,'Duel Log'!AA$2:AA$5455,"Loss")</f>
        <v>1</v>
      </c>
      <c r="F1763" s="7" t="n">
        <f aca="false">COUNTIFS('Duel Log'!AD$2:AD$5455,$A1763,'Duel Log'!AA$2:AA$5455,"Draw")</f>
        <v>0</v>
      </c>
      <c r="G1763" s="13" t="n">
        <f aca="false">IFERROR(D1763/C1763,"")</f>
        <v>0</v>
      </c>
    </row>
    <row r="1764" customFormat="false" ht="15" hidden="false" customHeight="true" outlineLevel="0" collapsed="false">
      <c r="A1764" s="7" t="s">
        <v>7143</v>
      </c>
      <c r="B1764" s="7" t="s">
        <v>343</v>
      </c>
      <c r="C1764" s="7" t="n">
        <f aca="false">COUNTIF('Duel Log'!AD$2:AD$5455,$A1764)</f>
        <v>1</v>
      </c>
      <c r="D1764" s="7" t="n">
        <f aca="false">COUNTIFS('Duel Log'!AD$2:AD$5455,$A1764,'Duel Log'!AA$2:AA$5455,"Win")</f>
        <v>0</v>
      </c>
      <c r="E1764" s="7" t="n">
        <f aca="false">COUNTIFS('Duel Log'!AD$2:AD$5455,$A1764,'Duel Log'!AA$2:AA$5455,"Loss")</f>
        <v>1</v>
      </c>
      <c r="F1764" s="7" t="n">
        <f aca="false">COUNTIFS('Duel Log'!AD$2:AD$5455,$A1764,'Duel Log'!AA$2:AA$5455,"Draw")</f>
        <v>0</v>
      </c>
      <c r="G1764" s="13" t="n">
        <f aca="false">IFERROR(D1764/C1764,"")</f>
        <v>0</v>
      </c>
    </row>
    <row r="1765" customFormat="false" ht="15" hidden="false" customHeight="true" outlineLevel="0" collapsed="false">
      <c r="A1765" s="7" t="s">
        <v>3555</v>
      </c>
      <c r="B1765" s="7" t="s">
        <v>15825</v>
      </c>
      <c r="C1765" s="7" t="n">
        <f aca="false">COUNTIF('Duel Log'!AD$2:AD$5455,$A1765)</f>
        <v>2</v>
      </c>
      <c r="D1765" s="7" t="n">
        <f aca="false">COUNTIFS('Duel Log'!AD$2:AD$5455,$A1765,'Duel Log'!AA$2:AA$5455,"Win")</f>
        <v>1</v>
      </c>
      <c r="E1765" s="7" t="n">
        <f aca="false">COUNTIFS('Duel Log'!AD$2:AD$5455,$A1765,'Duel Log'!AA$2:AA$5455,"Loss")</f>
        <v>1</v>
      </c>
      <c r="F1765" s="7" t="n">
        <f aca="false">COUNTIFS('Duel Log'!AD$2:AD$5455,$A1765,'Duel Log'!AA$2:AA$5455,"Draw")</f>
        <v>0</v>
      </c>
      <c r="G1765" s="13" t="n">
        <f aca="false">IFERROR(D1765/C1765,"")</f>
        <v>0.5</v>
      </c>
    </row>
    <row r="1766" customFormat="false" ht="15" hidden="false" customHeight="true" outlineLevel="0" collapsed="false">
      <c r="A1766" s="7" t="s">
        <v>4595</v>
      </c>
      <c r="B1766" s="7" t="s">
        <v>547</v>
      </c>
      <c r="C1766" s="7" t="n">
        <f aca="false">COUNTIF('Duel Log'!AD$2:AD$5455,$A1766)</f>
        <v>1</v>
      </c>
      <c r="D1766" s="7" t="n">
        <f aca="false">COUNTIFS('Duel Log'!AD$2:AD$5455,$A1766,'Duel Log'!AA$2:AA$5455,"Win")</f>
        <v>1</v>
      </c>
      <c r="E1766" s="7" t="n">
        <f aca="false">COUNTIFS('Duel Log'!AD$2:AD$5455,$A1766,'Duel Log'!AA$2:AA$5455,"Loss")</f>
        <v>0</v>
      </c>
      <c r="F1766" s="7" t="n">
        <f aca="false">COUNTIFS('Duel Log'!AD$2:AD$5455,$A1766,'Duel Log'!AA$2:AA$5455,"Draw")</f>
        <v>0</v>
      </c>
      <c r="G1766" s="13" t="n">
        <f aca="false">IFERROR(D1766/C1766,"")</f>
        <v>1</v>
      </c>
    </row>
    <row r="1767" customFormat="false" ht="15" hidden="false" customHeight="true" outlineLevel="0" collapsed="false">
      <c r="A1767" s="7" t="s">
        <v>1715</v>
      </c>
      <c r="B1767" s="7" t="s">
        <v>1432</v>
      </c>
      <c r="C1767" s="7" t="n">
        <f aca="false">COUNTIF('Duel Log'!AD$2:AD$5455,$A1767)</f>
        <v>1</v>
      </c>
      <c r="D1767" s="7" t="n">
        <f aca="false">COUNTIFS('Duel Log'!AD$2:AD$5455,$A1767,'Duel Log'!AA$2:AA$5455,"Win")</f>
        <v>1</v>
      </c>
      <c r="E1767" s="7" t="n">
        <f aca="false">COUNTIFS('Duel Log'!AD$2:AD$5455,$A1767,'Duel Log'!AA$2:AA$5455,"Loss")</f>
        <v>0</v>
      </c>
      <c r="F1767" s="7" t="n">
        <f aca="false">COUNTIFS('Duel Log'!AD$2:AD$5455,$A1767,'Duel Log'!AA$2:AA$5455,"Draw")</f>
        <v>0</v>
      </c>
      <c r="G1767" s="13" t="n">
        <f aca="false">IFERROR(D1767/C1767,"")</f>
        <v>1</v>
      </c>
    </row>
    <row r="1768" customFormat="false" ht="15" hidden="false" customHeight="true" outlineLevel="0" collapsed="false">
      <c r="A1768" s="7" t="s">
        <v>7064</v>
      </c>
      <c r="B1768" s="7" t="s">
        <v>895</v>
      </c>
      <c r="C1768" s="7" t="n">
        <f aca="false">COUNTIF('Duel Log'!AD$2:AD$5455,$A1768)</f>
        <v>2</v>
      </c>
      <c r="D1768" s="7" t="n">
        <f aca="false">COUNTIFS('Duel Log'!AD$2:AD$5455,$A1768,'Duel Log'!AA$2:AA$5455,"Win")</f>
        <v>2</v>
      </c>
      <c r="E1768" s="7" t="n">
        <f aca="false">COUNTIFS('Duel Log'!AD$2:AD$5455,$A1768,'Duel Log'!AA$2:AA$5455,"Loss")</f>
        <v>0</v>
      </c>
      <c r="F1768" s="7" t="n">
        <f aca="false">COUNTIFS('Duel Log'!AD$2:AD$5455,$A1768,'Duel Log'!AA$2:AA$5455,"Draw")</f>
        <v>0</v>
      </c>
      <c r="G1768" s="13" t="n">
        <f aca="false">IFERROR(D1768/C1768,"")</f>
        <v>1</v>
      </c>
    </row>
    <row r="1769" customFormat="false" ht="15" hidden="false" customHeight="true" outlineLevel="0" collapsed="false">
      <c r="A1769" s="7" t="s">
        <v>3468</v>
      </c>
      <c r="B1769" s="7" t="s">
        <v>3463</v>
      </c>
      <c r="C1769" s="7" t="n">
        <f aca="false">COUNTIF('Duel Log'!AD$2:AD$5455,$A1769)</f>
        <v>1</v>
      </c>
      <c r="D1769" s="7" t="n">
        <f aca="false">COUNTIFS('Duel Log'!AD$2:AD$5455,$A1769,'Duel Log'!AA$2:AA$5455,"Win")</f>
        <v>0</v>
      </c>
      <c r="E1769" s="7" t="n">
        <f aca="false">COUNTIFS('Duel Log'!AD$2:AD$5455,$A1769,'Duel Log'!AA$2:AA$5455,"Loss")</f>
        <v>1</v>
      </c>
      <c r="F1769" s="7" t="n">
        <f aca="false">COUNTIFS('Duel Log'!AD$2:AD$5455,$A1769,'Duel Log'!AA$2:AA$5455,"Draw")</f>
        <v>0</v>
      </c>
      <c r="G1769" s="13" t="n">
        <f aca="false">IFERROR(D1769/C1769,"")</f>
        <v>0</v>
      </c>
    </row>
    <row r="1770" customFormat="false" ht="15" hidden="false" customHeight="true" outlineLevel="0" collapsed="false">
      <c r="A1770" s="7" t="s">
        <v>3490</v>
      </c>
      <c r="B1770" s="7" t="s">
        <v>2789</v>
      </c>
      <c r="C1770" s="7" t="n">
        <f aca="false">COUNTIF('Duel Log'!AD$2:AD$5455,$A1770)</f>
        <v>1</v>
      </c>
      <c r="D1770" s="7" t="n">
        <f aca="false">COUNTIFS('Duel Log'!AD$2:AD$5455,$A1770,'Duel Log'!AA$2:AA$5455,"Win")</f>
        <v>1</v>
      </c>
      <c r="E1770" s="7" t="n">
        <f aca="false">COUNTIFS('Duel Log'!AD$2:AD$5455,$A1770,'Duel Log'!AA$2:AA$5455,"Loss")</f>
        <v>0</v>
      </c>
      <c r="F1770" s="7" t="n">
        <f aca="false">COUNTIFS('Duel Log'!AD$2:AD$5455,$A1770,'Duel Log'!AA$2:AA$5455,"Draw")</f>
        <v>0</v>
      </c>
      <c r="G1770" s="13" t="n">
        <f aca="false">IFERROR(D1770/C1770,"")</f>
        <v>1</v>
      </c>
    </row>
    <row r="1771" customFormat="false" ht="15" hidden="false" customHeight="true" outlineLevel="0" collapsed="false">
      <c r="A1771" s="7" t="s">
        <v>4335</v>
      </c>
      <c r="B1771" s="7" t="s">
        <v>1727</v>
      </c>
      <c r="C1771" s="7" t="n">
        <f aca="false">COUNTIF('Duel Log'!AD$2:AD$5455,$A1771)</f>
        <v>1</v>
      </c>
      <c r="D1771" s="7" t="n">
        <f aca="false">COUNTIFS('Duel Log'!AD$2:AD$5455,$A1771,'Duel Log'!AA$2:AA$5455,"Win")</f>
        <v>1</v>
      </c>
      <c r="E1771" s="7" t="n">
        <f aca="false">COUNTIFS('Duel Log'!AD$2:AD$5455,$A1771,'Duel Log'!AA$2:AA$5455,"Loss")</f>
        <v>0</v>
      </c>
      <c r="F1771" s="7" t="n">
        <f aca="false">COUNTIFS('Duel Log'!AD$2:AD$5455,$A1771,'Duel Log'!AA$2:AA$5455,"Draw")</f>
        <v>0</v>
      </c>
      <c r="G1771" s="13" t="n">
        <f aca="false">IFERROR(D1771/C1771,"")</f>
        <v>1</v>
      </c>
    </row>
    <row r="1772" customFormat="false" ht="15" hidden="false" customHeight="true" outlineLevel="0" collapsed="false">
      <c r="A1772" s="7" t="s">
        <v>2916</v>
      </c>
      <c r="B1772" s="7" t="s">
        <v>2629</v>
      </c>
      <c r="C1772" s="7" t="n">
        <f aca="false">COUNTIF('Duel Log'!AD$2:AD$5455,$A1772)</f>
        <v>1</v>
      </c>
      <c r="D1772" s="7" t="n">
        <f aca="false">COUNTIFS('Duel Log'!AD$2:AD$5455,$A1772,'Duel Log'!AA$2:AA$5455,"Win")</f>
        <v>0</v>
      </c>
      <c r="E1772" s="7" t="n">
        <f aca="false">COUNTIFS('Duel Log'!AD$2:AD$5455,$A1772,'Duel Log'!AA$2:AA$5455,"Loss")</f>
        <v>1</v>
      </c>
      <c r="F1772" s="7" t="n">
        <f aca="false">COUNTIFS('Duel Log'!AD$2:AD$5455,$A1772,'Duel Log'!AA$2:AA$5455,"Draw")</f>
        <v>0</v>
      </c>
      <c r="G1772" s="13" t="n">
        <f aca="false">IFERROR(D1772/C1772,"")</f>
        <v>0</v>
      </c>
    </row>
    <row r="1773" customFormat="false" ht="15" hidden="false" customHeight="true" outlineLevel="0" collapsed="false">
      <c r="A1773" s="7" t="s">
        <v>2271</v>
      </c>
      <c r="B1773" s="7" t="s">
        <v>356</v>
      </c>
      <c r="C1773" s="7" t="n">
        <f aca="false">COUNTIF('Duel Log'!AD$2:AD$5455,$A1773)</f>
        <v>1</v>
      </c>
      <c r="D1773" s="7" t="n">
        <f aca="false">COUNTIFS('Duel Log'!AD$2:AD$5455,$A1773,'Duel Log'!AA$2:AA$5455,"Win")</f>
        <v>0</v>
      </c>
      <c r="E1773" s="7" t="n">
        <f aca="false">COUNTIFS('Duel Log'!AD$2:AD$5455,$A1773,'Duel Log'!AA$2:AA$5455,"Loss")</f>
        <v>1</v>
      </c>
      <c r="F1773" s="7" t="n">
        <f aca="false">COUNTIFS('Duel Log'!AD$2:AD$5455,$A1773,'Duel Log'!AA$2:AA$5455,"Draw")</f>
        <v>0</v>
      </c>
      <c r="G1773" s="13" t="n">
        <f aca="false">IFERROR(D1773/C1773,"")</f>
        <v>0</v>
      </c>
    </row>
    <row r="1774" customFormat="false" ht="15" hidden="false" customHeight="true" outlineLevel="0" collapsed="false">
      <c r="A1774" s="7" t="s">
        <v>3268</v>
      </c>
      <c r="B1774" s="7" t="s">
        <v>1213</v>
      </c>
      <c r="C1774" s="7" t="n">
        <f aca="false">COUNTIF('Duel Log'!AD$2:AD$5455,$A1774)</f>
        <v>1</v>
      </c>
      <c r="D1774" s="7" t="n">
        <f aca="false">COUNTIFS('Duel Log'!AD$2:AD$5455,$A1774,'Duel Log'!AA$2:AA$5455,"Win")</f>
        <v>0</v>
      </c>
      <c r="E1774" s="7" t="n">
        <f aca="false">COUNTIFS('Duel Log'!AD$2:AD$5455,$A1774,'Duel Log'!AA$2:AA$5455,"Loss")</f>
        <v>1</v>
      </c>
      <c r="F1774" s="7" t="n">
        <f aca="false">COUNTIFS('Duel Log'!AD$2:AD$5455,$A1774,'Duel Log'!AA$2:AA$5455,"Draw")</f>
        <v>0</v>
      </c>
      <c r="G1774" s="13" t="n">
        <f aca="false">IFERROR(D1774/C1774,"")</f>
        <v>0</v>
      </c>
    </row>
    <row r="1775" customFormat="false" ht="15" hidden="false" customHeight="true" outlineLevel="0" collapsed="false">
      <c r="A1775" s="7" t="s">
        <v>1795</v>
      </c>
      <c r="B1775" s="7" t="s">
        <v>15533</v>
      </c>
      <c r="C1775" s="7" t="n">
        <f aca="false">COUNTIF('Duel Log'!AD$2:AD$5455,$A1775)</f>
        <v>2</v>
      </c>
      <c r="D1775" s="7" t="n">
        <f aca="false">COUNTIFS('Duel Log'!AD$2:AD$5455,$A1775,'Duel Log'!AA$2:AA$5455,"Win")</f>
        <v>1</v>
      </c>
      <c r="E1775" s="7" t="n">
        <f aca="false">COUNTIFS('Duel Log'!AD$2:AD$5455,$A1775,'Duel Log'!AA$2:AA$5455,"Loss")</f>
        <v>1</v>
      </c>
      <c r="F1775" s="7" t="n">
        <f aca="false">COUNTIFS('Duel Log'!AD$2:AD$5455,$A1775,'Duel Log'!AA$2:AA$5455,"Draw")</f>
        <v>0</v>
      </c>
      <c r="G1775" s="13" t="n">
        <f aca="false">IFERROR(D1775/C1775,"")</f>
        <v>0.5</v>
      </c>
    </row>
    <row r="1776" customFormat="false" ht="15" hidden="false" customHeight="true" outlineLevel="0" collapsed="false">
      <c r="A1776" s="7" t="s">
        <v>5026</v>
      </c>
      <c r="B1776" s="7" t="s">
        <v>674</v>
      </c>
      <c r="C1776" s="7" t="n">
        <f aca="false">COUNTIF('Duel Log'!AD$2:AD$5455,$A1776)</f>
        <v>2</v>
      </c>
      <c r="D1776" s="7" t="n">
        <f aca="false">COUNTIFS('Duel Log'!AD$2:AD$5455,$A1776,'Duel Log'!AA$2:AA$5455,"Win")</f>
        <v>1</v>
      </c>
      <c r="E1776" s="7" t="n">
        <f aca="false">COUNTIFS('Duel Log'!AD$2:AD$5455,$A1776,'Duel Log'!AA$2:AA$5455,"Loss")</f>
        <v>1</v>
      </c>
      <c r="F1776" s="7" t="n">
        <f aca="false">COUNTIFS('Duel Log'!AD$2:AD$5455,$A1776,'Duel Log'!AA$2:AA$5455,"Draw")</f>
        <v>0</v>
      </c>
      <c r="G1776" s="13" t="n">
        <f aca="false">IFERROR(D1776/C1776,"")</f>
        <v>0.5</v>
      </c>
    </row>
    <row r="1777" customFormat="false" ht="15" hidden="false" customHeight="true" outlineLevel="0" collapsed="false">
      <c r="A1777" s="7" t="s">
        <v>5834</v>
      </c>
      <c r="B1777" s="7" t="s">
        <v>584</v>
      </c>
      <c r="C1777" s="7" t="n">
        <f aca="false">COUNTIF('Duel Log'!AD$2:AD$5455,$A1777)</f>
        <v>1</v>
      </c>
      <c r="D1777" s="7" t="n">
        <f aca="false">COUNTIFS('Duel Log'!AD$2:AD$5455,$A1777,'Duel Log'!AA$2:AA$5455,"Win")</f>
        <v>1</v>
      </c>
      <c r="E1777" s="7" t="n">
        <f aca="false">COUNTIFS('Duel Log'!AD$2:AD$5455,$A1777,'Duel Log'!AA$2:AA$5455,"Loss")</f>
        <v>0</v>
      </c>
      <c r="F1777" s="7" t="n">
        <f aca="false">COUNTIFS('Duel Log'!AD$2:AD$5455,$A1777,'Duel Log'!AA$2:AA$5455,"Draw")</f>
        <v>0</v>
      </c>
      <c r="G1777" s="13" t="n">
        <f aca="false">IFERROR(D1777/C1777,"")</f>
        <v>1</v>
      </c>
    </row>
    <row r="1778" customFormat="false" ht="15" hidden="false" customHeight="true" outlineLevel="0" collapsed="false">
      <c r="A1778" s="7" t="s">
        <v>2944</v>
      </c>
      <c r="B1778" s="7" t="s">
        <v>2659</v>
      </c>
      <c r="C1778" s="7" t="n">
        <f aca="false">COUNTIF('Duel Log'!AD$2:AD$5455,$A1778)</f>
        <v>3</v>
      </c>
      <c r="D1778" s="7" t="n">
        <f aca="false">COUNTIFS('Duel Log'!AD$2:AD$5455,$A1778,'Duel Log'!AA$2:AA$5455,"Win")</f>
        <v>1</v>
      </c>
      <c r="E1778" s="7" t="n">
        <f aca="false">COUNTIFS('Duel Log'!AD$2:AD$5455,$A1778,'Duel Log'!AA$2:AA$5455,"Loss")</f>
        <v>2</v>
      </c>
      <c r="F1778" s="7" t="n">
        <f aca="false">COUNTIFS('Duel Log'!AD$2:AD$5455,$A1778,'Duel Log'!AA$2:AA$5455,"Draw")</f>
        <v>0</v>
      </c>
      <c r="G1778" s="13" t="n">
        <f aca="false">IFERROR(D1778/C1778,"")</f>
        <v>0.333333333333333</v>
      </c>
    </row>
    <row r="1779" customFormat="false" ht="15" hidden="false" customHeight="true" outlineLevel="0" collapsed="false">
      <c r="A1779" s="7" t="s">
        <v>2131</v>
      </c>
      <c r="B1779" s="7" t="s">
        <v>2119</v>
      </c>
      <c r="C1779" s="7" t="n">
        <f aca="false">COUNTIF('Duel Log'!AD$2:AD$5455,$A1779)</f>
        <v>1</v>
      </c>
      <c r="D1779" s="7" t="n">
        <f aca="false">COUNTIFS('Duel Log'!AD$2:AD$5455,$A1779,'Duel Log'!AA$2:AA$5455,"Win")</f>
        <v>1</v>
      </c>
      <c r="E1779" s="7" t="n">
        <f aca="false">COUNTIFS('Duel Log'!AD$2:AD$5455,$A1779,'Duel Log'!AA$2:AA$5455,"Loss")</f>
        <v>0</v>
      </c>
      <c r="F1779" s="7" t="n">
        <f aca="false">COUNTIFS('Duel Log'!AD$2:AD$5455,$A1779,'Duel Log'!AA$2:AA$5455,"Draw")</f>
        <v>0</v>
      </c>
      <c r="G1779" s="13" t="n">
        <f aca="false">IFERROR(D1779/C1779,"")</f>
        <v>1</v>
      </c>
    </row>
    <row r="1780" customFormat="false" ht="15" hidden="false" customHeight="true" outlineLevel="0" collapsed="false">
      <c r="A1780" s="7" t="s">
        <v>5745</v>
      </c>
      <c r="B1780" s="7" t="s">
        <v>343</v>
      </c>
      <c r="C1780" s="7" t="n">
        <f aca="false">COUNTIF('Duel Log'!AD$2:AD$5455,$A1780)</f>
        <v>1</v>
      </c>
      <c r="D1780" s="7" t="n">
        <f aca="false">COUNTIFS('Duel Log'!AD$2:AD$5455,$A1780,'Duel Log'!AA$2:AA$5455,"Win")</f>
        <v>0</v>
      </c>
      <c r="E1780" s="7" t="n">
        <f aca="false">COUNTIFS('Duel Log'!AD$2:AD$5455,$A1780,'Duel Log'!AA$2:AA$5455,"Loss")</f>
        <v>1</v>
      </c>
      <c r="F1780" s="7" t="n">
        <f aca="false">COUNTIFS('Duel Log'!AD$2:AD$5455,$A1780,'Duel Log'!AA$2:AA$5455,"Draw")</f>
        <v>0</v>
      </c>
      <c r="G1780" s="13" t="n">
        <f aca="false">IFERROR(D1780/C1780,"")</f>
        <v>0</v>
      </c>
    </row>
    <row r="1781" customFormat="false" ht="15" hidden="false" customHeight="true" outlineLevel="0" collapsed="false">
      <c r="A1781" s="7" t="s">
        <v>4062</v>
      </c>
      <c r="B1781" s="7" t="s">
        <v>15826</v>
      </c>
      <c r="C1781" s="7" t="n">
        <f aca="false">COUNTIF('Duel Log'!AD$2:AD$5455,$A1781)</f>
        <v>2</v>
      </c>
      <c r="D1781" s="7" t="n">
        <f aca="false">COUNTIFS('Duel Log'!AD$2:AD$5455,$A1781,'Duel Log'!AA$2:AA$5455,"Win")</f>
        <v>1</v>
      </c>
      <c r="E1781" s="7" t="n">
        <f aca="false">COUNTIFS('Duel Log'!AD$2:AD$5455,$A1781,'Duel Log'!AA$2:AA$5455,"Loss")</f>
        <v>1</v>
      </c>
      <c r="F1781" s="7" t="n">
        <f aca="false">COUNTIFS('Duel Log'!AD$2:AD$5455,$A1781,'Duel Log'!AA$2:AA$5455,"Draw")</f>
        <v>0</v>
      </c>
      <c r="G1781" s="13" t="n">
        <f aca="false">IFERROR(D1781/C1781,"")</f>
        <v>0.5</v>
      </c>
    </row>
    <row r="1782" customFormat="false" ht="15" hidden="false" customHeight="true" outlineLevel="0" collapsed="false">
      <c r="A1782" s="7" t="s">
        <v>1391</v>
      </c>
      <c r="B1782" s="7" t="s">
        <v>15827</v>
      </c>
      <c r="C1782" s="7" t="n">
        <f aca="false">COUNTIF('Duel Log'!AD$2:AD$5455,$A1782)</f>
        <v>2</v>
      </c>
      <c r="D1782" s="7" t="n">
        <f aca="false">COUNTIFS('Duel Log'!AD$2:AD$5455,$A1782,'Duel Log'!AA$2:AA$5455,"Win")</f>
        <v>1</v>
      </c>
      <c r="E1782" s="7" t="n">
        <f aca="false">COUNTIFS('Duel Log'!AD$2:AD$5455,$A1782,'Duel Log'!AA$2:AA$5455,"Loss")</f>
        <v>1</v>
      </c>
      <c r="F1782" s="7" t="n">
        <f aca="false">COUNTIFS('Duel Log'!AD$2:AD$5455,$A1782,'Duel Log'!AA$2:AA$5455,"Draw")</f>
        <v>0</v>
      </c>
      <c r="G1782" s="13" t="n">
        <f aca="false">IFERROR(D1782/C1782,"")</f>
        <v>0.5</v>
      </c>
    </row>
    <row r="1783" customFormat="false" ht="15" hidden="false" customHeight="true" outlineLevel="0" collapsed="false">
      <c r="A1783" s="7" t="s">
        <v>1383</v>
      </c>
      <c r="B1783" s="8" t="s">
        <v>558</v>
      </c>
      <c r="C1783" s="7" t="n">
        <f aca="false">COUNTIF('Duel Log'!AD$2:AD$5455,$A1783)</f>
        <v>1</v>
      </c>
      <c r="D1783" s="7" t="n">
        <f aca="false">COUNTIFS('Duel Log'!AD$2:AD$5455,$A1783,'Duel Log'!AA$2:AA$5455,"Win")</f>
        <v>1</v>
      </c>
      <c r="E1783" s="7" t="n">
        <f aca="false">COUNTIFS('Duel Log'!AD$2:AD$5455,$A1783,'Duel Log'!AA$2:AA$5455,"Loss")</f>
        <v>0</v>
      </c>
      <c r="F1783" s="7" t="n">
        <f aca="false">COUNTIFS('Duel Log'!AD$2:AD$5455,$A1783,'Duel Log'!AA$2:AA$5455,"Draw")</f>
        <v>0</v>
      </c>
      <c r="G1783" s="13" t="n">
        <f aca="false">IFERROR(D1783/C1783,"")</f>
        <v>1</v>
      </c>
    </row>
    <row r="1784" customFormat="false" ht="15" hidden="false" customHeight="true" outlineLevel="0" collapsed="false">
      <c r="A1784" s="7" t="s">
        <v>3152</v>
      </c>
      <c r="B1784" s="7" t="s">
        <v>2659</v>
      </c>
      <c r="C1784" s="7" t="n">
        <f aca="false">COUNTIF('Duel Log'!AD$2:AD$5455,$A1784)</f>
        <v>1</v>
      </c>
      <c r="D1784" s="7" t="n">
        <f aca="false">COUNTIFS('Duel Log'!AD$2:AD$5455,$A1784,'Duel Log'!AA$2:AA$5455,"Win")</f>
        <v>0</v>
      </c>
      <c r="E1784" s="7" t="n">
        <f aca="false">COUNTIFS('Duel Log'!AD$2:AD$5455,$A1784,'Duel Log'!AA$2:AA$5455,"Loss")</f>
        <v>1</v>
      </c>
      <c r="F1784" s="7" t="n">
        <f aca="false">COUNTIFS('Duel Log'!AD$2:AD$5455,$A1784,'Duel Log'!AA$2:AA$5455,"Draw")</f>
        <v>0</v>
      </c>
      <c r="G1784" s="13" t="n">
        <f aca="false">IFERROR(D1784/C1784,"")</f>
        <v>0</v>
      </c>
    </row>
    <row r="1785" customFormat="false" ht="15" hidden="false" customHeight="true" outlineLevel="0" collapsed="false">
      <c r="A1785" s="7" t="s">
        <v>3074</v>
      </c>
      <c r="B1785" s="7" t="s">
        <v>3071</v>
      </c>
      <c r="C1785" s="7" t="n">
        <f aca="false">COUNTIF('Duel Log'!AD$2:AD$5455,$A1785)</f>
        <v>1</v>
      </c>
      <c r="D1785" s="7" t="n">
        <f aca="false">COUNTIFS('Duel Log'!AD$2:AD$5455,$A1785,'Duel Log'!AA$2:AA$5455,"Win")</f>
        <v>0</v>
      </c>
      <c r="E1785" s="7" t="n">
        <f aca="false">COUNTIFS('Duel Log'!AD$2:AD$5455,$A1785,'Duel Log'!AA$2:AA$5455,"Loss")</f>
        <v>1</v>
      </c>
      <c r="F1785" s="7" t="n">
        <f aca="false">COUNTIFS('Duel Log'!AD$2:AD$5455,$A1785,'Duel Log'!AA$2:AA$5455,"Draw")</f>
        <v>0</v>
      </c>
      <c r="G1785" s="13" t="n">
        <f aca="false">IFERROR(D1785/C1785,"")</f>
        <v>0</v>
      </c>
    </row>
    <row r="1786" customFormat="false" ht="15" hidden="false" customHeight="true" outlineLevel="0" collapsed="false">
      <c r="A1786" s="7" t="s">
        <v>315</v>
      </c>
      <c r="B1786" s="7" t="s">
        <v>15828</v>
      </c>
      <c r="C1786" s="7" t="n">
        <f aca="false">COUNTIF('Duel Log'!AD$2:AD$5455,$A1786)</f>
        <v>3</v>
      </c>
      <c r="D1786" s="7" t="n">
        <f aca="false">COUNTIFS('Duel Log'!AD$2:AD$5455,$A1786,'Duel Log'!AA$2:AA$5455,"Win")</f>
        <v>2</v>
      </c>
      <c r="E1786" s="7" t="n">
        <f aca="false">COUNTIFS('Duel Log'!AD$2:AD$5455,$A1786,'Duel Log'!AA$2:AA$5455,"Loss")</f>
        <v>1</v>
      </c>
      <c r="F1786" s="7" t="n">
        <f aca="false">COUNTIFS('Duel Log'!AD$2:AD$5455,$A1786,'Duel Log'!AA$2:AA$5455,"Draw")</f>
        <v>0</v>
      </c>
      <c r="G1786" s="13" t="n">
        <f aca="false">IFERROR(D1786/C1786,"")</f>
        <v>0.666666666666667</v>
      </c>
    </row>
    <row r="1787" customFormat="false" ht="15" hidden="false" customHeight="true" outlineLevel="0" collapsed="false">
      <c r="A1787" s="7" t="s">
        <v>798</v>
      </c>
      <c r="B1787" s="7" t="s">
        <v>772</v>
      </c>
      <c r="C1787" s="7" t="n">
        <f aca="false">COUNTIF('Duel Log'!AD$2:AD$5455,$A1787)</f>
        <v>1</v>
      </c>
      <c r="D1787" s="7" t="n">
        <f aca="false">COUNTIFS('Duel Log'!AD$2:AD$5455,$A1787,'Duel Log'!AA$2:AA$5455,"Win")</f>
        <v>0</v>
      </c>
      <c r="E1787" s="7" t="n">
        <f aca="false">COUNTIFS('Duel Log'!AD$2:AD$5455,$A1787,'Duel Log'!AA$2:AA$5455,"Loss")</f>
        <v>1</v>
      </c>
      <c r="F1787" s="7" t="n">
        <f aca="false">COUNTIFS('Duel Log'!AD$2:AD$5455,$A1787,'Duel Log'!AA$2:AA$5455,"Draw")</f>
        <v>0</v>
      </c>
      <c r="G1787" s="13" t="n">
        <f aca="false">IFERROR(D1787/C1787,"")</f>
        <v>0</v>
      </c>
    </row>
    <row r="1788" customFormat="false" ht="15" hidden="false" customHeight="true" outlineLevel="0" collapsed="false">
      <c r="A1788" s="7" t="s">
        <v>8347</v>
      </c>
      <c r="B1788" s="7" t="s">
        <v>2808</v>
      </c>
      <c r="C1788" s="7" t="n">
        <f aca="false">COUNTIF('Duel Log'!AD$2:AD$5455,$A1788)</f>
        <v>1</v>
      </c>
      <c r="D1788" s="7" t="n">
        <f aca="false">COUNTIFS('Duel Log'!AD$2:AD$5455,$A1788,'Duel Log'!AA$2:AA$5455,"Win")</f>
        <v>1</v>
      </c>
      <c r="E1788" s="7" t="n">
        <f aca="false">COUNTIFS('Duel Log'!AD$2:AD$5455,$A1788,'Duel Log'!AA$2:AA$5455,"Loss")</f>
        <v>0</v>
      </c>
      <c r="F1788" s="7" t="n">
        <f aca="false">COUNTIFS('Duel Log'!AD$2:AD$5455,$A1788,'Duel Log'!AA$2:AA$5455,"Draw")</f>
        <v>0</v>
      </c>
      <c r="G1788" s="13" t="n">
        <f aca="false">IFERROR(D1788/C1788,"")</f>
        <v>1</v>
      </c>
    </row>
    <row r="1789" customFormat="false" ht="15" hidden="false" customHeight="true" outlineLevel="0" collapsed="false">
      <c r="A1789" s="7" t="s">
        <v>1798</v>
      </c>
      <c r="B1789" s="7" t="s">
        <v>1432</v>
      </c>
      <c r="C1789" s="7" t="n">
        <f aca="false">COUNTIF('Duel Log'!AD$2:AD$5455,$A1789)</f>
        <v>1</v>
      </c>
      <c r="D1789" s="7" t="n">
        <f aca="false">COUNTIFS('Duel Log'!AD$2:AD$5455,$A1789,'Duel Log'!AA$2:AA$5455,"Win")</f>
        <v>0</v>
      </c>
      <c r="E1789" s="7" t="n">
        <f aca="false">COUNTIFS('Duel Log'!AD$2:AD$5455,$A1789,'Duel Log'!AA$2:AA$5455,"Loss")</f>
        <v>1</v>
      </c>
      <c r="F1789" s="7" t="n">
        <f aca="false">COUNTIFS('Duel Log'!AD$2:AD$5455,$A1789,'Duel Log'!AA$2:AA$5455,"Draw")</f>
        <v>0</v>
      </c>
      <c r="G1789" s="13" t="n">
        <f aca="false">IFERROR(D1789/C1789,"")</f>
        <v>0</v>
      </c>
    </row>
    <row r="1790" customFormat="false" ht="15" hidden="false" customHeight="true" outlineLevel="0" collapsed="false">
      <c r="A1790" s="7" t="s">
        <v>3812</v>
      </c>
      <c r="B1790" s="7" t="s">
        <v>523</v>
      </c>
      <c r="C1790" s="7" t="n">
        <f aca="false">COUNTIF('Duel Log'!AD$2:AD$5455,$A1790)</f>
        <v>1</v>
      </c>
      <c r="D1790" s="7" t="n">
        <f aca="false">COUNTIFS('Duel Log'!AD$2:AD$5455,$A1790,'Duel Log'!AA$2:AA$5455,"Win")</f>
        <v>1</v>
      </c>
      <c r="E1790" s="7" t="n">
        <f aca="false">COUNTIFS('Duel Log'!AD$2:AD$5455,$A1790,'Duel Log'!AA$2:AA$5455,"Loss")</f>
        <v>0</v>
      </c>
      <c r="F1790" s="7" t="n">
        <f aca="false">COUNTIFS('Duel Log'!AD$2:AD$5455,$A1790,'Duel Log'!AA$2:AA$5455,"Draw")</f>
        <v>0</v>
      </c>
      <c r="G1790" s="13" t="n">
        <f aca="false">IFERROR(D1790/C1790,"")</f>
        <v>1</v>
      </c>
    </row>
    <row r="1791" customFormat="false" ht="15" hidden="false" customHeight="true" outlineLevel="0" collapsed="false">
      <c r="A1791" s="7" t="s">
        <v>258</v>
      </c>
      <c r="B1791" s="7" t="s">
        <v>76</v>
      </c>
      <c r="C1791" s="7" t="n">
        <f aca="false">COUNTIF('Duel Log'!AD$2:AD$5455,$A1791)</f>
        <v>1</v>
      </c>
      <c r="D1791" s="7" t="n">
        <f aca="false">COUNTIFS('Duel Log'!AD$2:AD$5455,$A1791,'Duel Log'!AA$2:AA$5455,"Win")</f>
        <v>0</v>
      </c>
      <c r="E1791" s="7" t="n">
        <f aca="false">COUNTIFS('Duel Log'!AD$2:AD$5455,$A1791,'Duel Log'!AA$2:AA$5455,"Loss")</f>
        <v>1</v>
      </c>
      <c r="F1791" s="7" t="n">
        <f aca="false">COUNTIFS('Duel Log'!AD$2:AD$5455,$A1791,'Duel Log'!AA$2:AA$5455,"Draw")</f>
        <v>0</v>
      </c>
      <c r="G1791" s="13" t="n">
        <f aca="false">IFERROR(D1791/C1791,"")</f>
        <v>0</v>
      </c>
    </row>
    <row r="1792" customFormat="false" ht="15" hidden="false" customHeight="true" outlineLevel="0" collapsed="false">
      <c r="A1792" s="7" t="s">
        <v>1277</v>
      </c>
      <c r="B1792" s="7" t="s">
        <v>726</v>
      </c>
      <c r="C1792" s="7" t="n">
        <f aca="false">COUNTIF('Duel Log'!AD$2:AD$5455,$A1792)</f>
        <v>2</v>
      </c>
      <c r="D1792" s="7" t="n">
        <f aca="false">COUNTIFS('Duel Log'!AD$2:AD$5455,$A1792,'Duel Log'!AA$2:AA$5455,"Win")</f>
        <v>2</v>
      </c>
      <c r="E1792" s="7" t="n">
        <f aca="false">COUNTIFS('Duel Log'!AD$2:AD$5455,$A1792,'Duel Log'!AA$2:AA$5455,"Loss")</f>
        <v>0</v>
      </c>
      <c r="F1792" s="7" t="n">
        <f aca="false">COUNTIFS('Duel Log'!AD$2:AD$5455,$A1792,'Duel Log'!AA$2:AA$5455,"Draw")</f>
        <v>0</v>
      </c>
      <c r="G1792" s="13" t="n">
        <f aca="false">IFERROR(D1792/C1792,"")</f>
        <v>1</v>
      </c>
    </row>
    <row r="1793" customFormat="false" ht="15" hidden="false" customHeight="true" outlineLevel="0" collapsed="false">
      <c r="A1793" s="7" t="s">
        <v>3191</v>
      </c>
      <c r="B1793" s="7" t="s">
        <v>523</v>
      </c>
      <c r="C1793" s="7" t="n">
        <f aca="false">COUNTIF('Duel Log'!AD$2:AD$5455,$A1793)</f>
        <v>1</v>
      </c>
      <c r="D1793" s="7" t="n">
        <f aca="false">COUNTIFS('Duel Log'!AD$2:AD$5455,$A1793,'Duel Log'!AA$2:AA$5455,"Win")</f>
        <v>1</v>
      </c>
      <c r="E1793" s="7" t="n">
        <f aca="false">COUNTIFS('Duel Log'!AD$2:AD$5455,$A1793,'Duel Log'!AA$2:AA$5455,"Loss")</f>
        <v>0</v>
      </c>
      <c r="F1793" s="7" t="n">
        <f aca="false">COUNTIFS('Duel Log'!AD$2:AD$5455,$A1793,'Duel Log'!AA$2:AA$5455,"Draw")</f>
        <v>0</v>
      </c>
      <c r="G1793" s="13" t="n">
        <f aca="false">IFERROR(D1793/C1793,"")</f>
        <v>1</v>
      </c>
    </row>
    <row r="1794" customFormat="false" ht="15" hidden="false" customHeight="true" outlineLevel="0" collapsed="false">
      <c r="A1794" s="7" t="s">
        <v>729</v>
      </c>
      <c r="B1794" s="7" t="s">
        <v>15829</v>
      </c>
      <c r="C1794" s="7" t="n">
        <f aca="false">COUNTIF('Duel Log'!AD$2:AD$5455,$A1794)</f>
        <v>5</v>
      </c>
      <c r="D1794" s="7" t="n">
        <f aca="false">COUNTIFS('Duel Log'!AD$2:AD$5455,$A1794,'Duel Log'!AA$2:AA$5455,"Win")</f>
        <v>2</v>
      </c>
      <c r="E1794" s="7" t="n">
        <f aca="false">COUNTIFS('Duel Log'!AD$2:AD$5455,$A1794,'Duel Log'!AA$2:AA$5455,"Loss")</f>
        <v>3</v>
      </c>
      <c r="F1794" s="7" t="n">
        <f aca="false">COUNTIFS('Duel Log'!AD$2:AD$5455,$A1794,'Duel Log'!AA$2:AA$5455,"Draw")</f>
        <v>0</v>
      </c>
      <c r="G1794" s="13" t="n">
        <f aca="false">IFERROR(D1794/C1794,"")</f>
        <v>0.4</v>
      </c>
    </row>
    <row r="1795" customFormat="false" ht="15" hidden="false" customHeight="true" outlineLevel="0" collapsed="false">
      <c r="A1795" s="7" t="s">
        <v>6306</v>
      </c>
      <c r="B1795" s="7" t="s">
        <v>2001</v>
      </c>
      <c r="C1795" s="7" t="n">
        <f aca="false">COUNTIF('Duel Log'!AD$2:AD$5455,$A1795)</f>
        <v>1</v>
      </c>
      <c r="D1795" s="7" t="n">
        <f aca="false">COUNTIFS('Duel Log'!AD$2:AD$5455,$A1795,'Duel Log'!AA$2:AA$5455,"Win")</f>
        <v>0</v>
      </c>
      <c r="E1795" s="7" t="n">
        <f aca="false">COUNTIFS('Duel Log'!AD$2:AD$5455,$A1795,'Duel Log'!AA$2:AA$5455,"Loss")</f>
        <v>1</v>
      </c>
      <c r="F1795" s="7" t="n">
        <f aca="false">COUNTIFS('Duel Log'!AD$2:AD$5455,$A1795,'Duel Log'!AA$2:AA$5455,"Draw")</f>
        <v>0</v>
      </c>
      <c r="G1795" s="13" t="n">
        <f aca="false">IFERROR(D1795/C1795,"")</f>
        <v>0</v>
      </c>
    </row>
    <row r="1796" customFormat="false" ht="15" hidden="false" customHeight="true" outlineLevel="0" collapsed="false">
      <c r="A1796" s="7" t="s">
        <v>3293</v>
      </c>
      <c r="B1796" s="7" t="s">
        <v>15830</v>
      </c>
      <c r="C1796" s="7" t="n">
        <f aca="false">COUNTIF('Duel Log'!AD$2:AD$5455,$A1796)</f>
        <v>2</v>
      </c>
      <c r="D1796" s="7" t="n">
        <f aca="false">COUNTIFS('Duel Log'!AD$2:AD$5455,$A1796,'Duel Log'!AA$2:AA$5455,"Win")</f>
        <v>1</v>
      </c>
      <c r="E1796" s="7" t="n">
        <f aca="false">COUNTIFS('Duel Log'!AD$2:AD$5455,$A1796,'Duel Log'!AA$2:AA$5455,"Loss")</f>
        <v>1</v>
      </c>
      <c r="F1796" s="7" t="n">
        <f aca="false">COUNTIFS('Duel Log'!AD$2:AD$5455,$A1796,'Duel Log'!AA$2:AA$5455,"Draw")</f>
        <v>0</v>
      </c>
      <c r="G1796" s="13" t="n">
        <f aca="false">IFERROR(D1796/C1796,"")</f>
        <v>0.5</v>
      </c>
    </row>
    <row r="1797" customFormat="false" ht="15" hidden="false" customHeight="true" outlineLevel="0" collapsed="false">
      <c r="A1797" s="7" t="s">
        <v>8107</v>
      </c>
      <c r="B1797" s="7" t="s">
        <v>2119</v>
      </c>
      <c r="C1797" s="7" t="n">
        <f aca="false">COUNTIF('Duel Log'!AD$2:AD$5455,$A1797)</f>
        <v>1</v>
      </c>
      <c r="D1797" s="7" t="n">
        <f aca="false">COUNTIFS('Duel Log'!AD$2:AD$5455,$A1797,'Duel Log'!AA$2:AA$5455,"Win")</f>
        <v>1</v>
      </c>
      <c r="E1797" s="7" t="n">
        <f aca="false">COUNTIFS('Duel Log'!AD$2:AD$5455,$A1797,'Duel Log'!AA$2:AA$5455,"Loss")</f>
        <v>0</v>
      </c>
      <c r="F1797" s="7" t="n">
        <f aca="false">COUNTIFS('Duel Log'!AD$2:AD$5455,$A1797,'Duel Log'!AA$2:AA$5455,"Draw")</f>
        <v>0</v>
      </c>
      <c r="G1797" s="13" t="n">
        <f aca="false">IFERROR(D1797/C1797,"")</f>
        <v>1</v>
      </c>
    </row>
    <row r="1798" customFormat="false" ht="15" hidden="false" customHeight="true" outlineLevel="0" collapsed="false">
      <c r="A1798" s="7" t="s">
        <v>9304</v>
      </c>
      <c r="B1798" s="8" t="s">
        <v>1192</v>
      </c>
      <c r="C1798" s="7" t="n">
        <f aca="false">COUNTIF('Duel Log'!AD$2:AD$5455,$A1798)</f>
        <v>1</v>
      </c>
      <c r="D1798" s="7" t="n">
        <f aca="false">COUNTIFS('Duel Log'!AD$2:AD$5455,$A1798,'Duel Log'!AA$2:AA$5455,"Win")</f>
        <v>1</v>
      </c>
      <c r="E1798" s="7" t="n">
        <f aca="false">COUNTIFS('Duel Log'!AD$2:AD$5455,$A1798,'Duel Log'!AA$2:AA$5455,"Loss")</f>
        <v>0</v>
      </c>
      <c r="F1798" s="7" t="n">
        <f aca="false">COUNTIFS('Duel Log'!AD$2:AD$5455,$A1798,'Duel Log'!AA$2:AA$5455,"Draw")</f>
        <v>0</v>
      </c>
      <c r="G1798" s="13" t="n">
        <f aca="false">IFERROR(D1798/C1798,"")</f>
        <v>1</v>
      </c>
    </row>
    <row r="1799" customFormat="false" ht="15" hidden="false" customHeight="true" outlineLevel="0" collapsed="false">
      <c r="A1799" s="7" t="s">
        <v>8128</v>
      </c>
      <c r="B1799" s="7" t="s">
        <v>2119</v>
      </c>
      <c r="C1799" s="7" t="n">
        <f aca="false">COUNTIF('Duel Log'!AD$2:AD$5455,$A1799)</f>
        <v>1</v>
      </c>
      <c r="D1799" s="7" t="n">
        <f aca="false">COUNTIFS('Duel Log'!AD$2:AD$5455,$A1799,'Duel Log'!AA$2:AA$5455,"Win")</f>
        <v>0</v>
      </c>
      <c r="E1799" s="7" t="n">
        <f aca="false">COUNTIFS('Duel Log'!AD$2:AD$5455,$A1799,'Duel Log'!AA$2:AA$5455,"Loss")</f>
        <v>1</v>
      </c>
      <c r="F1799" s="7" t="n">
        <f aca="false">COUNTIFS('Duel Log'!AD$2:AD$5455,$A1799,'Duel Log'!AA$2:AA$5455,"Draw")</f>
        <v>0</v>
      </c>
      <c r="G1799" s="13" t="n">
        <f aca="false">IFERROR(D1799/C1799,"")</f>
        <v>0</v>
      </c>
    </row>
    <row r="1800" customFormat="false" ht="15" hidden="false" customHeight="true" outlineLevel="0" collapsed="false">
      <c r="A1800" s="7" t="s">
        <v>9271</v>
      </c>
      <c r="B1800" s="8" t="s">
        <v>1192</v>
      </c>
      <c r="C1800" s="7" t="n">
        <f aca="false">COUNTIF('Duel Log'!AD$2:AD$5455,$A1800)</f>
        <v>1</v>
      </c>
      <c r="D1800" s="7" t="n">
        <f aca="false">COUNTIFS('Duel Log'!AD$2:AD$5455,$A1800,'Duel Log'!AA$2:AA$5455,"Win")</f>
        <v>0</v>
      </c>
      <c r="E1800" s="7" t="n">
        <f aca="false">COUNTIFS('Duel Log'!AD$2:AD$5455,$A1800,'Duel Log'!AA$2:AA$5455,"Loss")</f>
        <v>1</v>
      </c>
      <c r="F1800" s="7" t="n">
        <f aca="false">COUNTIFS('Duel Log'!AD$2:AD$5455,$A1800,'Duel Log'!AA$2:AA$5455,"Draw")</f>
        <v>0</v>
      </c>
      <c r="G1800" s="13" t="n">
        <f aca="false">IFERROR(D1800/C1800,"")</f>
        <v>0</v>
      </c>
    </row>
    <row r="1801" customFormat="false" ht="15" hidden="false" customHeight="true" outlineLevel="0" collapsed="false">
      <c r="A1801" s="7" t="s">
        <v>7373</v>
      </c>
      <c r="B1801" s="7" t="s">
        <v>674</v>
      </c>
      <c r="C1801" s="7" t="n">
        <f aca="false">COUNTIF('Duel Log'!AD$2:AD$5455,$A1801)</f>
        <v>1</v>
      </c>
      <c r="D1801" s="7" t="n">
        <f aca="false">COUNTIFS('Duel Log'!AD$2:AD$5455,$A1801,'Duel Log'!AA$2:AA$5455,"Win")</f>
        <v>1</v>
      </c>
      <c r="E1801" s="7" t="n">
        <f aca="false">COUNTIFS('Duel Log'!AD$2:AD$5455,$A1801,'Duel Log'!AA$2:AA$5455,"Loss")</f>
        <v>0</v>
      </c>
      <c r="F1801" s="7" t="n">
        <f aca="false">COUNTIFS('Duel Log'!AD$2:AD$5455,$A1801,'Duel Log'!AA$2:AA$5455,"Draw")</f>
        <v>0</v>
      </c>
      <c r="G1801" s="13" t="n">
        <f aca="false">IFERROR(D1801/C1801,"")</f>
        <v>1</v>
      </c>
    </row>
    <row r="1802" customFormat="false" ht="15" hidden="false" customHeight="true" outlineLevel="0" collapsed="false">
      <c r="A1802" s="7" t="s">
        <v>4539</v>
      </c>
      <c r="B1802" s="7" t="s">
        <v>533</v>
      </c>
      <c r="C1802" s="7" t="n">
        <f aca="false">COUNTIF('Duel Log'!AD$2:AD$5455,$A1802)</f>
        <v>1</v>
      </c>
      <c r="D1802" s="7" t="n">
        <f aca="false">COUNTIFS('Duel Log'!AD$2:AD$5455,$A1802,'Duel Log'!AA$2:AA$5455,"Win")</f>
        <v>1</v>
      </c>
      <c r="E1802" s="7" t="n">
        <f aca="false">COUNTIFS('Duel Log'!AD$2:AD$5455,$A1802,'Duel Log'!AA$2:AA$5455,"Loss")</f>
        <v>0</v>
      </c>
      <c r="F1802" s="7" t="n">
        <f aca="false">COUNTIFS('Duel Log'!AD$2:AD$5455,$A1802,'Duel Log'!AA$2:AA$5455,"Draw")</f>
        <v>0</v>
      </c>
      <c r="G1802" s="13" t="n">
        <f aca="false">IFERROR(D1802/C1802,"")</f>
        <v>1</v>
      </c>
    </row>
    <row r="1803" customFormat="false" ht="15" hidden="false" customHeight="true" outlineLevel="0" collapsed="false">
      <c r="A1803" s="7" t="s">
        <v>5903</v>
      </c>
      <c r="B1803" s="7" t="s">
        <v>198</v>
      </c>
      <c r="C1803" s="7" t="n">
        <f aca="false">COUNTIF('Duel Log'!AD$2:AD$5455,$A1803)</f>
        <v>1</v>
      </c>
      <c r="D1803" s="7" t="n">
        <f aca="false">COUNTIFS('Duel Log'!AD$2:AD$5455,$A1803,'Duel Log'!AA$2:AA$5455,"Win")</f>
        <v>1</v>
      </c>
      <c r="E1803" s="7" t="n">
        <f aca="false">COUNTIFS('Duel Log'!AD$2:AD$5455,$A1803,'Duel Log'!AA$2:AA$5455,"Loss")</f>
        <v>0</v>
      </c>
      <c r="F1803" s="7" t="n">
        <f aca="false">COUNTIFS('Duel Log'!AD$2:AD$5455,$A1803,'Duel Log'!AA$2:AA$5455,"Draw")</f>
        <v>0</v>
      </c>
      <c r="G1803" s="13" t="n">
        <f aca="false">IFERROR(D1803/C1803,"")</f>
        <v>1</v>
      </c>
    </row>
    <row r="1804" customFormat="false" ht="15" hidden="false" customHeight="true" outlineLevel="0" collapsed="false">
      <c r="A1804" s="7" t="s">
        <v>120</v>
      </c>
      <c r="B1804" s="7" t="s">
        <v>15831</v>
      </c>
      <c r="C1804" s="7" t="n">
        <f aca="false">COUNTIF('Duel Log'!AD$2:AD$5455,$A1804)</f>
        <v>16</v>
      </c>
      <c r="D1804" s="7" t="n">
        <f aca="false">COUNTIFS('Duel Log'!AD$2:AD$5455,$A1804,'Duel Log'!AA$2:AA$5455,"Win")</f>
        <v>10</v>
      </c>
      <c r="E1804" s="7" t="n">
        <f aca="false">COUNTIFS('Duel Log'!AD$2:AD$5455,$A1804,'Duel Log'!AA$2:AA$5455,"Loss")</f>
        <v>6</v>
      </c>
      <c r="F1804" s="7" t="n">
        <f aca="false">COUNTIFS('Duel Log'!AD$2:AD$5455,$A1804,'Duel Log'!AA$2:AA$5455,"Draw")</f>
        <v>0</v>
      </c>
      <c r="G1804" s="13" t="n">
        <f aca="false">IFERROR(D1804/C1804,"")</f>
        <v>0.625</v>
      </c>
    </row>
    <row r="1805" customFormat="false" ht="15" hidden="false" customHeight="true" outlineLevel="0" collapsed="false">
      <c r="A1805" s="7" t="s">
        <v>3024</v>
      </c>
      <c r="B1805" s="7" t="s">
        <v>2953</v>
      </c>
      <c r="C1805" s="7" t="n">
        <f aca="false">COUNTIF('Duel Log'!AD$2:AD$5455,$A1805)</f>
        <v>1</v>
      </c>
      <c r="D1805" s="7" t="n">
        <f aca="false">COUNTIFS('Duel Log'!AD$2:AD$5455,$A1805,'Duel Log'!AA$2:AA$5455,"Win")</f>
        <v>1</v>
      </c>
      <c r="E1805" s="7" t="n">
        <f aca="false">COUNTIFS('Duel Log'!AD$2:AD$5455,$A1805,'Duel Log'!AA$2:AA$5455,"Loss")</f>
        <v>0</v>
      </c>
      <c r="F1805" s="7" t="n">
        <f aca="false">COUNTIFS('Duel Log'!AD$2:AD$5455,$A1805,'Duel Log'!AA$2:AA$5455,"Draw")</f>
        <v>0</v>
      </c>
      <c r="G1805" s="13" t="n">
        <f aca="false">IFERROR(D1805/C1805,"")</f>
        <v>1</v>
      </c>
    </row>
    <row r="1806" customFormat="false" ht="15" hidden="false" customHeight="true" outlineLevel="0" collapsed="false">
      <c r="A1806" s="7" t="s">
        <v>121</v>
      </c>
      <c r="B1806" s="7" t="s">
        <v>5844</v>
      </c>
      <c r="C1806" s="7" t="n">
        <f aca="false">COUNTIF('Duel Log'!AD$2:AD$5455,$A1806)</f>
        <v>4</v>
      </c>
      <c r="D1806" s="7" t="n">
        <f aca="false">COUNTIFS('Duel Log'!AD$2:AD$5455,$A1806,'Duel Log'!AA$2:AA$5455,"Win")</f>
        <v>3</v>
      </c>
      <c r="E1806" s="7" t="n">
        <f aca="false">COUNTIFS('Duel Log'!AD$2:AD$5455,$A1806,'Duel Log'!AA$2:AA$5455,"Loss")</f>
        <v>1</v>
      </c>
      <c r="F1806" s="7" t="n">
        <f aca="false">COUNTIFS('Duel Log'!AD$2:AD$5455,$A1806,'Duel Log'!AA$2:AA$5455,"Draw")</f>
        <v>0</v>
      </c>
      <c r="G1806" s="13" t="n">
        <f aca="false">IFERROR(D1806/C1806,"")</f>
        <v>0.75</v>
      </c>
    </row>
    <row r="1807" customFormat="false" ht="15" hidden="false" customHeight="true" outlineLevel="0" collapsed="false">
      <c r="A1807" s="7" t="s">
        <v>2284</v>
      </c>
      <c r="B1807" s="7" t="s">
        <v>147</v>
      </c>
      <c r="C1807" s="7" t="n">
        <f aca="false">COUNTIF('Duel Log'!AD$2:AD$5455,$A1807)</f>
        <v>1</v>
      </c>
      <c r="D1807" s="7" t="n">
        <f aca="false">COUNTIFS('Duel Log'!AD$2:AD$5455,$A1807,'Duel Log'!AA$2:AA$5455,"Win")</f>
        <v>0</v>
      </c>
      <c r="E1807" s="7" t="n">
        <f aca="false">COUNTIFS('Duel Log'!AD$2:AD$5455,$A1807,'Duel Log'!AA$2:AA$5455,"Loss")</f>
        <v>1</v>
      </c>
      <c r="F1807" s="7" t="n">
        <f aca="false">COUNTIFS('Duel Log'!AD$2:AD$5455,$A1807,'Duel Log'!AA$2:AA$5455,"Draw")</f>
        <v>0</v>
      </c>
      <c r="G1807" s="13" t="n">
        <f aca="false">IFERROR(D1807/C1807,"")</f>
        <v>0</v>
      </c>
    </row>
    <row r="1808" customFormat="false" ht="15" hidden="false" customHeight="true" outlineLevel="0" collapsed="false">
      <c r="A1808" s="7" t="s">
        <v>8224</v>
      </c>
      <c r="B1808" s="8" t="s">
        <v>264</v>
      </c>
      <c r="C1808" s="7" t="n">
        <f aca="false">COUNTIF('Duel Log'!AD$2:AD$5455,$A1808)</f>
        <v>1</v>
      </c>
      <c r="D1808" s="7" t="n">
        <f aca="false">COUNTIFS('Duel Log'!AD$2:AD$5455,$A1808,'Duel Log'!AA$2:AA$5455,"Win")</f>
        <v>1</v>
      </c>
      <c r="E1808" s="7" t="n">
        <f aca="false">COUNTIFS('Duel Log'!AD$2:AD$5455,$A1808,'Duel Log'!AA$2:AA$5455,"Loss")</f>
        <v>0</v>
      </c>
      <c r="F1808" s="7" t="n">
        <f aca="false">COUNTIFS('Duel Log'!AD$2:AD$5455,$A1808,'Duel Log'!AA$2:AA$5455,"Draw")</f>
        <v>0</v>
      </c>
      <c r="G1808" s="13" t="n">
        <f aca="false">IFERROR(D1808/C1808,"")</f>
        <v>1</v>
      </c>
    </row>
    <row r="1809" customFormat="false" ht="15" hidden="false" customHeight="true" outlineLevel="0" collapsed="false">
      <c r="A1809" s="7" t="s">
        <v>6623</v>
      </c>
      <c r="B1809" s="7" t="s">
        <v>1695</v>
      </c>
      <c r="C1809" s="7" t="n">
        <f aca="false">COUNTIF('Duel Log'!AD$2:AD$5455,$A1809)</f>
        <v>1</v>
      </c>
      <c r="D1809" s="7" t="n">
        <f aca="false">COUNTIFS('Duel Log'!AD$2:AD$5455,$A1809,'Duel Log'!AA$2:AA$5455,"Win")</f>
        <v>0</v>
      </c>
      <c r="E1809" s="7" t="n">
        <f aca="false">COUNTIFS('Duel Log'!AD$2:AD$5455,$A1809,'Duel Log'!AA$2:AA$5455,"Loss")</f>
        <v>1</v>
      </c>
      <c r="F1809" s="7" t="n">
        <f aca="false">COUNTIFS('Duel Log'!AD$2:AD$5455,$A1809,'Duel Log'!AA$2:AA$5455,"Draw")</f>
        <v>0</v>
      </c>
      <c r="G1809" s="13" t="n">
        <f aca="false">IFERROR(D1809/C1809,"")</f>
        <v>0</v>
      </c>
    </row>
    <row r="1810" customFormat="false" ht="15" hidden="false" customHeight="true" outlineLevel="0" collapsed="false">
      <c r="A1810" s="7" t="s">
        <v>8501</v>
      </c>
      <c r="B1810" s="7" t="s">
        <v>1711</v>
      </c>
      <c r="C1810" s="7" t="n">
        <f aca="false">COUNTIF('Duel Log'!AD$2:AD$5455,$A1810)</f>
        <v>1</v>
      </c>
      <c r="D1810" s="7" t="n">
        <f aca="false">COUNTIFS('Duel Log'!AD$2:AD$5455,$A1810,'Duel Log'!AA$2:AA$5455,"Win")</f>
        <v>0</v>
      </c>
      <c r="E1810" s="7" t="n">
        <f aca="false">COUNTIFS('Duel Log'!AD$2:AD$5455,$A1810,'Duel Log'!AA$2:AA$5455,"Loss")</f>
        <v>1</v>
      </c>
      <c r="F1810" s="7" t="n">
        <f aca="false">COUNTIFS('Duel Log'!AD$2:AD$5455,$A1810,'Duel Log'!AA$2:AA$5455,"Draw")</f>
        <v>0</v>
      </c>
      <c r="G1810" s="13" t="n">
        <f aca="false">IFERROR(D1810/C1810,"")</f>
        <v>0</v>
      </c>
    </row>
    <row r="1811" customFormat="false" ht="15" hidden="false" customHeight="true" outlineLevel="0" collapsed="false">
      <c r="A1811" s="7" t="s">
        <v>6000</v>
      </c>
      <c r="B1811" s="7" t="s">
        <v>198</v>
      </c>
      <c r="C1811" s="7" t="n">
        <f aca="false">COUNTIF('Duel Log'!AD$2:AD$5455,$A1811)</f>
        <v>1</v>
      </c>
      <c r="D1811" s="7" t="n">
        <f aca="false">COUNTIFS('Duel Log'!AD$2:AD$5455,$A1811,'Duel Log'!AA$2:AA$5455,"Win")</f>
        <v>1</v>
      </c>
      <c r="E1811" s="7" t="n">
        <f aca="false">COUNTIFS('Duel Log'!AD$2:AD$5455,$A1811,'Duel Log'!AA$2:AA$5455,"Loss")</f>
        <v>0</v>
      </c>
      <c r="F1811" s="7" t="n">
        <f aca="false">COUNTIFS('Duel Log'!AD$2:AD$5455,$A1811,'Duel Log'!AA$2:AA$5455,"Draw")</f>
        <v>0</v>
      </c>
      <c r="G1811" s="13" t="n">
        <f aca="false">IFERROR(D1811/C1811,"")</f>
        <v>1</v>
      </c>
    </row>
    <row r="1812" customFormat="false" ht="15" hidden="false" customHeight="true" outlineLevel="0" collapsed="false">
      <c r="A1812" s="7" t="s">
        <v>1257</v>
      </c>
      <c r="B1812" s="7" t="s">
        <v>741</v>
      </c>
      <c r="C1812" s="7" t="n">
        <f aca="false">COUNTIF('Duel Log'!AD$2:AD$5455,$A1812)</f>
        <v>1</v>
      </c>
      <c r="D1812" s="7" t="n">
        <f aca="false">COUNTIFS('Duel Log'!AD$2:AD$5455,$A1812,'Duel Log'!AA$2:AA$5455,"Win")</f>
        <v>0</v>
      </c>
      <c r="E1812" s="7" t="n">
        <f aca="false">COUNTIFS('Duel Log'!AD$2:AD$5455,$A1812,'Duel Log'!AA$2:AA$5455,"Loss")</f>
        <v>1</v>
      </c>
      <c r="F1812" s="7" t="n">
        <f aca="false">COUNTIFS('Duel Log'!AD$2:AD$5455,$A1812,'Duel Log'!AA$2:AA$5455,"Draw")</f>
        <v>0</v>
      </c>
      <c r="G1812" s="13" t="n">
        <f aca="false">IFERROR(D1812/C1812,"")</f>
        <v>0</v>
      </c>
    </row>
    <row r="1813" customFormat="false" ht="15" hidden="false" customHeight="true" outlineLevel="0" collapsed="false">
      <c r="A1813" s="7" t="s">
        <v>3709</v>
      </c>
      <c r="B1813" s="7" t="s">
        <v>452</v>
      </c>
      <c r="C1813" s="7" t="n">
        <f aca="false">COUNTIF('Duel Log'!AD$2:AD$5455,$A1813)</f>
        <v>1</v>
      </c>
      <c r="D1813" s="7" t="n">
        <f aca="false">COUNTIFS('Duel Log'!AD$2:AD$5455,$A1813,'Duel Log'!AA$2:AA$5455,"Win")</f>
        <v>1</v>
      </c>
      <c r="E1813" s="7" t="n">
        <f aca="false">COUNTIFS('Duel Log'!AD$2:AD$5455,$A1813,'Duel Log'!AA$2:AA$5455,"Loss")</f>
        <v>0</v>
      </c>
      <c r="F1813" s="7" t="n">
        <f aca="false">COUNTIFS('Duel Log'!AD$2:AD$5455,$A1813,'Duel Log'!AA$2:AA$5455,"Draw")</f>
        <v>0</v>
      </c>
      <c r="G1813" s="13" t="n">
        <f aca="false">IFERROR(D1813/C1813,"")</f>
        <v>1</v>
      </c>
    </row>
    <row r="1814" customFormat="false" ht="15" hidden="false" customHeight="true" outlineLevel="0" collapsed="false">
      <c r="A1814" s="7" t="s">
        <v>6037</v>
      </c>
      <c r="B1814" s="7" t="s">
        <v>1010</v>
      </c>
      <c r="C1814" s="7" t="n">
        <f aca="false">COUNTIF('Duel Log'!AD$2:AD$5455,$A1814)</f>
        <v>1</v>
      </c>
      <c r="D1814" s="7" t="n">
        <f aca="false">COUNTIFS('Duel Log'!AD$2:AD$5455,$A1814,'Duel Log'!AA$2:AA$5455,"Win")</f>
        <v>0</v>
      </c>
      <c r="E1814" s="7" t="n">
        <f aca="false">COUNTIFS('Duel Log'!AD$2:AD$5455,$A1814,'Duel Log'!AA$2:AA$5455,"Loss")</f>
        <v>1</v>
      </c>
      <c r="F1814" s="7" t="n">
        <f aca="false">COUNTIFS('Duel Log'!AD$2:AD$5455,$A1814,'Duel Log'!AA$2:AA$5455,"Draw")</f>
        <v>0</v>
      </c>
      <c r="G1814" s="13" t="n">
        <f aca="false">IFERROR(D1814/C1814,"")</f>
        <v>0</v>
      </c>
    </row>
    <row r="1815" customFormat="false" ht="15" hidden="false" customHeight="true" outlineLevel="0" collapsed="false">
      <c r="A1815" s="7" t="s">
        <v>2582</v>
      </c>
      <c r="B1815" s="7" t="s">
        <v>573</v>
      </c>
      <c r="C1815" s="7" t="n">
        <f aca="false">COUNTIF('Duel Log'!AD$2:AD$5455,$A1815)</f>
        <v>1</v>
      </c>
      <c r="D1815" s="7" t="n">
        <f aca="false">COUNTIFS('Duel Log'!AD$2:AD$5455,$A1815,'Duel Log'!AA$2:AA$5455,"Win")</f>
        <v>1</v>
      </c>
      <c r="E1815" s="7" t="n">
        <f aca="false">COUNTIFS('Duel Log'!AD$2:AD$5455,$A1815,'Duel Log'!AA$2:AA$5455,"Loss")</f>
        <v>0</v>
      </c>
      <c r="F1815" s="7" t="n">
        <f aca="false">COUNTIFS('Duel Log'!AD$2:AD$5455,$A1815,'Duel Log'!AA$2:AA$5455,"Draw")</f>
        <v>0</v>
      </c>
      <c r="G1815" s="13" t="n">
        <f aca="false">IFERROR(D1815/C1815,"")</f>
        <v>1</v>
      </c>
    </row>
    <row r="1816" customFormat="false" ht="15" hidden="false" customHeight="true" outlineLevel="0" collapsed="false">
      <c r="A1816" s="7" t="s">
        <v>581</v>
      </c>
      <c r="B1816" s="7" t="s">
        <v>15752</v>
      </c>
      <c r="C1816" s="7" t="n">
        <f aca="false">COUNTIF('Duel Log'!AD$2:AD$5455,$A1816)</f>
        <v>2</v>
      </c>
      <c r="D1816" s="7" t="n">
        <f aca="false">COUNTIFS('Duel Log'!AD$2:AD$5455,$A1816,'Duel Log'!AA$2:AA$5455,"Win")</f>
        <v>1</v>
      </c>
      <c r="E1816" s="7" t="n">
        <f aca="false">COUNTIFS('Duel Log'!AD$2:AD$5455,$A1816,'Duel Log'!AA$2:AA$5455,"Loss")</f>
        <v>1</v>
      </c>
      <c r="F1816" s="7" t="n">
        <f aca="false">COUNTIFS('Duel Log'!AD$2:AD$5455,$A1816,'Duel Log'!AA$2:AA$5455,"Draw")</f>
        <v>0</v>
      </c>
      <c r="G1816" s="13" t="n">
        <f aca="false">IFERROR(D1816/C1816,"")</f>
        <v>0.5</v>
      </c>
    </row>
    <row r="1817" customFormat="false" ht="15" hidden="false" customHeight="true" outlineLevel="0" collapsed="false">
      <c r="A1817" s="7" t="s">
        <v>1405</v>
      </c>
      <c r="B1817" s="7" t="s">
        <v>567</v>
      </c>
      <c r="C1817" s="7" t="n">
        <f aca="false">COUNTIF('Duel Log'!AD$2:AD$5455,$A1817)</f>
        <v>1</v>
      </c>
      <c r="D1817" s="7" t="n">
        <f aca="false">COUNTIFS('Duel Log'!AD$2:AD$5455,$A1817,'Duel Log'!AA$2:AA$5455,"Win")</f>
        <v>1</v>
      </c>
      <c r="E1817" s="7" t="n">
        <f aca="false">COUNTIFS('Duel Log'!AD$2:AD$5455,$A1817,'Duel Log'!AA$2:AA$5455,"Loss")</f>
        <v>0</v>
      </c>
      <c r="F1817" s="7" t="n">
        <f aca="false">COUNTIFS('Duel Log'!AD$2:AD$5455,$A1817,'Duel Log'!AA$2:AA$5455,"Draw")</f>
        <v>0</v>
      </c>
      <c r="G1817" s="13" t="n">
        <f aca="false">IFERROR(D1817/C1817,"")</f>
        <v>1</v>
      </c>
    </row>
    <row r="1818" customFormat="false" ht="15" hidden="false" customHeight="true" outlineLevel="0" collapsed="false">
      <c r="A1818" s="7" t="s">
        <v>5521</v>
      </c>
      <c r="B1818" s="7" t="s">
        <v>1206</v>
      </c>
      <c r="C1818" s="7" t="n">
        <f aca="false">COUNTIF('Duel Log'!AD$2:AD$5455,$A1818)</f>
        <v>1</v>
      </c>
      <c r="D1818" s="7" t="n">
        <f aca="false">COUNTIFS('Duel Log'!AD$2:AD$5455,$A1818,'Duel Log'!AA$2:AA$5455,"Win")</f>
        <v>1</v>
      </c>
      <c r="E1818" s="7" t="n">
        <f aca="false">COUNTIFS('Duel Log'!AD$2:AD$5455,$A1818,'Duel Log'!AA$2:AA$5455,"Loss")</f>
        <v>0</v>
      </c>
      <c r="F1818" s="7" t="n">
        <f aca="false">COUNTIFS('Duel Log'!AD$2:AD$5455,$A1818,'Duel Log'!AA$2:AA$5455,"Draw")</f>
        <v>0</v>
      </c>
      <c r="G1818" s="13" t="n">
        <f aca="false">IFERROR(D1818/C1818,"")</f>
        <v>1</v>
      </c>
    </row>
    <row r="1819" customFormat="false" ht="15" hidden="false" customHeight="true" outlineLevel="0" collapsed="false">
      <c r="A1819" s="7" t="s">
        <v>1983</v>
      </c>
      <c r="B1819" s="7" t="s">
        <v>547</v>
      </c>
      <c r="C1819" s="7" t="n">
        <f aca="false">COUNTIF('Duel Log'!AD$2:AD$5455,$A1819)</f>
        <v>1</v>
      </c>
      <c r="D1819" s="7" t="n">
        <f aca="false">COUNTIFS('Duel Log'!AD$2:AD$5455,$A1819,'Duel Log'!AA$2:AA$5455,"Win")</f>
        <v>0</v>
      </c>
      <c r="E1819" s="7" t="n">
        <f aca="false">COUNTIFS('Duel Log'!AD$2:AD$5455,$A1819,'Duel Log'!AA$2:AA$5455,"Loss")</f>
        <v>1</v>
      </c>
      <c r="F1819" s="7" t="n">
        <f aca="false">COUNTIFS('Duel Log'!AD$2:AD$5455,$A1819,'Duel Log'!AA$2:AA$5455,"Draw")</f>
        <v>0</v>
      </c>
      <c r="G1819" s="13" t="n">
        <f aca="false">IFERROR(D1819/C1819,"")</f>
        <v>0</v>
      </c>
    </row>
    <row r="1820" customFormat="false" ht="15" hidden="false" customHeight="true" outlineLevel="0" collapsed="false">
      <c r="A1820" s="7" t="s">
        <v>2344</v>
      </c>
      <c r="B1820" s="7" t="s">
        <v>2328</v>
      </c>
      <c r="C1820" s="7" t="n">
        <f aca="false">COUNTIF('Duel Log'!AD$2:AD$5455,$A1820)</f>
        <v>1</v>
      </c>
      <c r="D1820" s="7" t="n">
        <f aca="false">COUNTIFS('Duel Log'!AD$2:AD$5455,$A1820,'Duel Log'!AA$2:AA$5455,"Win")</f>
        <v>0</v>
      </c>
      <c r="E1820" s="7" t="n">
        <f aca="false">COUNTIFS('Duel Log'!AD$2:AD$5455,$A1820,'Duel Log'!AA$2:AA$5455,"Loss")</f>
        <v>1</v>
      </c>
      <c r="F1820" s="7" t="n">
        <f aca="false">COUNTIFS('Duel Log'!AD$2:AD$5455,$A1820,'Duel Log'!AA$2:AA$5455,"Draw")</f>
        <v>0</v>
      </c>
      <c r="G1820" s="13" t="n">
        <f aca="false">IFERROR(D1820/C1820,"")</f>
        <v>0</v>
      </c>
    </row>
    <row r="1821" customFormat="false" ht="15" hidden="false" customHeight="true" outlineLevel="0" collapsed="false">
      <c r="A1821" s="7" t="s">
        <v>2994</v>
      </c>
      <c r="B1821" s="7" t="s">
        <v>2953</v>
      </c>
      <c r="C1821" s="7" t="n">
        <f aca="false">COUNTIF('Duel Log'!AD$2:AD$5455,$A1821)</f>
        <v>1</v>
      </c>
      <c r="D1821" s="7" t="n">
        <f aca="false">COUNTIFS('Duel Log'!AD$2:AD$5455,$A1821,'Duel Log'!AA$2:AA$5455,"Win")</f>
        <v>0</v>
      </c>
      <c r="E1821" s="7" t="n">
        <f aca="false">COUNTIFS('Duel Log'!AD$2:AD$5455,$A1821,'Duel Log'!AA$2:AA$5455,"Loss")</f>
        <v>1</v>
      </c>
      <c r="F1821" s="7" t="n">
        <f aca="false">COUNTIFS('Duel Log'!AD$2:AD$5455,$A1821,'Duel Log'!AA$2:AA$5455,"Draw")</f>
        <v>0</v>
      </c>
      <c r="G1821" s="13" t="n">
        <f aca="false">IFERROR(D1821/C1821,"")</f>
        <v>0</v>
      </c>
    </row>
    <row r="1822" customFormat="false" ht="15" hidden="false" customHeight="true" outlineLevel="0" collapsed="false">
      <c r="A1822" s="7" t="s">
        <v>7293</v>
      </c>
      <c r="B1822" s="7" t="s">
        <v>343</v>
      </c>
      <c r="C1822" s="7" t="n">
        <f aca="false">COUNTIF('Duel Log'!AD$2:AD$5455,$A1822)</f>
        <v>1</v>
      </c>
      <c r="D1822" s="7" t="n">
        <f aca="false">COUNTIFS('Duel Log'!AD$2:AD$5455,$A1822,'Duel Log'!AA$2:AA$5455,"Win")</f>
        <v>0</v>
      </c>
      <c r="E1822" s="7" t="n">
        <f aca="false">COUNTIFS('Duel Log'!AD$2:AD$5455,$A1822,'Duel Log'!AA$2:AA$5455,"Loss")</f>
        <v>1</v>
      </c>
      <c r="F1822" s="7" t="n">
        <f aca="false">COUNTIFS('Duel Log'!AD$2:AD$5455,$A1822,'Duel Log'!AA$2:AA$5455,"Draw")</f>
        <v>0</v>
      </c>
      <c r="G1822" s="13" t="n">
        <f aca="false">IFERROR(D1822/C1822,"")</f>
        <v>0</v>
      </c>
    </row>
    <row r="1823" customFormat="false" ht="15" hidden="false" customHeight="true" outlineLevel="0" collapsed="false">
      <c r="A1823" s="7" t="s">
        <v>2438</v>
      </c>
      <c r="B1823" s="7" t="s">
        <v>253</v>
      </c>
      <c r="C1823" s="7" t="n">
        <f aca="false">COUNTIF('Duel Log'!AD$2:AD$5455,$A1823)</f>
        <v>1</v>
      </c>
      <c r="D1823" s="7" t="n">
        <f aca="false">COUNTIFS('Duel Log'!AD$2:AD$5455,$A1823,'Duel Log'!AA$2:AA$5455,"Win")</f>
        <v>1</v>
      </c>
      <c r="E1823" s="7" t="n">
        <f aca="false">COUNTIFS('Duel Log'!AD$2:AD$5455,$A1823,'Duel Log'!AA$2:AA$5455,"Loss")</f>
        <v>0</v>
      </c>
      <c r="F1823" s="7" t="n">
        <f aca="false">COUNTIFS('Duel Log'!AD$2:AD$5455,$A1823,'Duel Log'!AA$2:AA$5455,"Draw")</f>
        <v>0</v>
      </c>
      <c r="G1823" s="13" t="n">
        <f aca="false">IFERROR(D1823/C1823,"")</f>
        <v>1</v>
      </c>
    </row>
    <row r="1824" customFormat="false" ht="15" hidden="false" customHeight="true" outlineLevel="0" collapsed="false">
      <c r="A1824" s="7" t="s">
        <v>6239</v>
      </c>
      <c r="B1824" s="7" t="s">
        <v>2001</v>
      </c>
      <c r="C1824" s="7" t="n">
        <f aca="false">COUNTIF('Duel Log'!AD$2:AD$5455,$A1824)</f>
        <v>1</v>
      </c>
      <c r="D1824" s="7" t="n">
        <f aca="false">COUNTIFS('Duel Log'!AD$2:AD$5455,$A1824,'Duel Log'!AA$2:AA$5455,"Win")</f>
        <v>0</v>
      </c>
      <c r="E1824" s="7" t="n">
        <f aca="false">COUNTIFS('Duel Log'!AD$2:AD$5455,$A1824,'Duel Log'!AA$2:AA$5455,"Loss")</f>
        <v>1</v>
      </c>
      <c r="F1824" s="7" t="n">
        <f aca="false">COUNTIFS('Duel Log'!AD$2:AD$5455,$A1824,'Duel Log'!AA$2:AA$5455,"Draw")</f>
        <v>0</v>
      </c>
      <c r="G1824" s="13" t="n">
        <f aca="false">IFERROR(D1824/C1824,"")</f>
        <v>0</v>
      </c>
    </row>
    <row r="1825" customFormat="false" ht="15" hidden="false" customHeight="true" outlineLevel="0" collapsed="false">
      <c r="A1825" s="7" t="s">
        <v>3966</v>
      </c>
      <c r="B1825" s="7" t="s">
        <v>15832</v>
      </c>
      <c r="C1825" s="7" t="n">
        <f aca="false">COUNTIF('Duel Log'!AD$2:AD$5455,$A1825)</f>
        <v>3</v>
      </c>
      <c r="D1825" s="7" t="n">
        <f aca="false">COUNTIFS('Duel Log'!AD$2:AD$5455,$A1825,'Duel Log'!AA$2:AA$5455,"Win")</f>
        <v>1</v>
      </c>
      <c r="E1825" s="7" t="n">
        <f aca="false">COUNTIFS('Duel Log'!AD$2:AD$5455,$A1825,'Duel Log'!AA$2:AA$5455,"Loss")</f>
        <v>2</v>
      </c>
      <c r="F1825" s="7" t="n">
        <f aca="false">COUNTIFS('Duel Log'!AD$2:AD$5455,$A1825,'Duel Log'!AA$2:AA$5455,"Draw")</f>
        <v>0</v>
      </c>
      <c r="G1825" s="13" t="n">
        <f aca="false">IFERROR(D1825/C1825,"")</f>
        <v>0.333333333333333</v>
      </c>
    </row>
    <row r="1826" customFormat="false" ht="15" hidden="false" customHeight="true" outlineLevel="0" collapsed="false">
      <c r="A1826" s="7" t="s">
        <v>2755</v>
      </c>
      <c r="B1826" s="7" t="s">
        <v>15833</v>
      </c>
      <c r="C1826" s="7" t="n">
        <f aca="false">COUNTIF('Duel Log'!AD$2:AD$5455,$A1826)</f>
        <v>4</v>
      </c>
      <c r="D1826" s="7" t="n">
        <f aca="false">COUNTIFS('Duel Log'!AD$2:AD$5455,$A1826,'Duel Log'!AA$2:AA$5455,"Win")</f>
        <v>2</v>
      </c>
      <c r="E1826" s="7" t="n">
        <f aca="false">COUNTIFS('Duel Log'!AD$2:AD$5455,$A1826,'Duel Log'!AA$2:AA$5455,"Loss")</f>
        <v>2</v>
      </c>
      <c r="F1826" s="7" t="n">
        <f aca="false">COUNTIFS('Duel Log'!AD$2:AD$5455,$A1826,'Duel Log'!AA$2:AA$5455,"Draw")</f>
        <v>0</v>
      </c>
      <c r="G1826" s="13" t="n">
        <f aca="false">IFERROR(D1826/C1826,"")</f>
        <v>0.5</v>
      </c>
    </row>
    <row r="1827" customFormat="false" ht="15" hidden="false" customHeight="true" outlineLevel="0" collapsed="false">
      <c r="A1827" s="7" t="s">
        <v>3410</v>
      </c>
      <c r="B1827" s="7" t="s">
        <v>1206</v>
      </c>
      <c r="C1827" s="7" t="n">
        <f aca="false">COUNTIF('Duel Log'!AD$2:AD$5455,$A1827)</f>
        <v>1</v>
      </c>
      <c r="D1827" s="7" t="n">
        <f aca="false">COUNTIFS('Duel Log'!AD$2:AD$5455,$A1827,'Duel Log'!AA$2:AA$5455,"Win")</f>
        <v>0</v>
      </c>
      <c r="E1827" s="7" t="n">
        <f aca="false">COUNTIFS('Duel Log'!AD$2:AD$5455,$A1827,'Duel Log'!AA$2:AA$5455,"Loss")</f>
        <v>1</v>
      </c>
      <c r="F1827" s="7" t="n">
        <f aca="false">COUNTIFS('Duel Log'!AD$2:AD$5455,$A1827,'Duel Log'!AA$2:AA$5455,"Draw")</f>
        <v>0</v>
      </c>
      <c r="G1827" s="13" t="n">
        <f aca="false">IFERROR(D1827/C1827,"")</f>
        <v>0</v>
      </c>
    </row>
    <row r="1828" customFormat="false" ht="15" hidden="false" customHeight="true" outlineLevel="0" collapsed="false">
      <c r="A1828" s="7" t="s">
        <v>3885</v>
      </c>
      <c r="B1828" s="7" t="s">
        <v>567</v>
      </c>
      <c r="C1828" s="7" t="n">
        <f aca="false">COUNTIF('Duel Log'!AD$2:AD$5455,$A1828)</f>
        <v>1</v>
      </c>
      <c r="D1828" s="7" t="n">
        <f aca="false">COUNTIFS('Duel Log'!AD$2:AD$5455,$A1828,'Duel Log'!AA$2:AA$5455,"Win")</f>
        <v>1</v>
      </c>
      <c r="E1828" s="7" t="n">
        <f aca="false">COUNTIFS('Duel Log'!AD$2:AD$5455,$A1828,'Duel Log'!AA$2:AA$5455,"Loss")</f>
        <v>0</v>
      </c>
      <c r="F1828" s="7" t="n">
        <f aca="false">COUNTIFS('Duel Log'!AD$2:AD$5455,$A1828,'Duel Log'!AA$2:AA$5455,"Draw")</f>
        <v>0</v>
      </c>
      <c r="G1828" s="13" t="n">
        <f aca="false">IFERROR(D1828/C1828,"")</f>
        <v>1</v>
      </c>
    </row>
    <row r="1829" customFormat="false" ht="15" hidden="false" customHeight="true" outlineLevel="0" collapsed="false">
      <c r="A1829" s="7" t="s">
        <v>2372</v>
      </c>
      <c r="B1829" s="7" t="s">
        <v>2328</v>
      </c>
      <c r="C1829" s="7" t="n">
        <f aca="false">COUNTIF('Duel Log'!AD$2:AD$5455,$A1829)</f>
        <v>1</v>
      </c>
      <c r="D1829" s="7" t="n">
        <f aca="false">COUNTIFS('Duel Log'!AD$2:AD$5455,$A1829,'Duel Log'!AA$2:AA$5455,"Win")</f>
        <v>1</v>
      </c>
      <c r="E1829" s="7" t="n">
        <f aca="false">COUNTIFS('Duel Log'!AD$2:AD$5455,$A1829,'Duel Log'!AA$2:AA$5455,"Loss")</f>
        <v>0</v>
      </c>
      <c r="F1829" s="7" t="n">
        <f aca="false">COUNTIFS('Duel Log'!AD$2:AD$5455,$A1829,'Duel Log'!AA$2:AA$5455,"Draw")</f>
        <v>0</v>
      </c>
      <c r="G1829" s="13" t="n">
        <f aca="false">IFERROR(D1829/C1829,"")</f>
        <v>1</v>
      </c>
    </row>
    <row r="1830" customFormat="false" ht="15" hidden="false" customHeight="true" outlineLevel="0" collapsed="false">
      <c r="A1830" s="7" t="s">
        <v>750</v>
      </c>
      <c r="B1830" s="7" t="s">
        <v>611</v>
      </c>
      <c r="C1830" s="7" t="n">
        <f aca="false">COUNTIF('Duel Log'!AD$2:AD$5455,$A1830)</f>
        <v>1</v>
      </c>
      <c r="D1830" s="7" t="n">
        <f aca="false">COUNTIFS('Duel Log'!AD$2:AD$5455,$A1830,'Duel Log'!AA$2:AA$5455,"Win")</f>
        <v>1</v>
      </c>
      <c r="E1830" s="7" t="n">
        <f aca="false">COUNTIFS('Duel Log'!AD$2:AD$5455,$A1830,'Duel Log'!AA$2:AA$5455,"Loss")</f>
        <v>0</v>
      </c>
      <c r="F1830" s="7" t="n">
        <f aca="false">COUNTIFS('Duel Log'!AD$2:AD$5455,$A1830,'Duel Log'!AA$2:AA$5455,"Draw")</f>
        <v>0</v>
      </c>
      <c r="G1830" s="13" t="n">
        <f aca="false">IFERROR(D1830/C1830,"")</f>
        <v>1</v>
      </c>
    </row>
    <row r="1831" customFormat="false" ht="15" hidden="false" customHeight="true" outlineLevel="0" collapsed="false">
      <c r="A1831" s="7" t="s">
        <v>1072</v>
      </c>
      <c r="B1831" s="7" t="s">
        <v>15700</v>
      </c>
      <c r="C1831" s="7" t="n">
        <f aca="false">COUNTIF('Duel Log'!AD$2:AD$5455,$A1831)</f>
        <v>2</v>
      </c>
      <c r="D1831" s="7" t="n">
        <f aca="false">COUNTIFS('Duel Log'!AD$2:AD$5455,$A1831,'Duel Log'!AA$2:AA$5455,"Win")</f>
        <v>1</v>
      </c>
      <c r="E1831" s="7" t="n">
        <f aca="false">COUNTIFS('Duel Log'!AD$2:AD$5455,$A1831,'Duel Log'!AA$2:AA$5455,"Loss")</f>
        <v>1</v>
      </c>
      <c r="F1831" s="7" t="n">
        <f aca="false">COUNTIFS('Duel Log'!AD$2:AD$5455,$A1831,'Duel Log'!AA$2:AA$5455,"Draw")</f>
        <v>0</v>
      </c>
      <c r="G1831" s="13" t="n">
        <f aca="false">IFERROR(D1831/C1831,"")</f>
        <v>0.5</v>
      </c>
    </row>
    <row r="1832" customFormat="false" ht="15" hidden="false" customHeight="true" outlineLevel="0" collapsed="false">
      <c r="A1832" s="7" t="s">
        <v>2404</v>
      </c>
      <c r="B1832" s="7" t="s">
        <v>2328</v>
      </c>
      <c r="C1832" s="7" t="n">
        <f aca="false">COUNTIF('Duel Log'!AD$2:AD$5455,$A1832)</f>
        <v>1</v>
      </c>
      <c r="D1832" s="7" t="n">
        <f aca="false">COUNTIFS('Duel Log'!AD$2:AD$5455,$A1832,'Duel Log'!AA$2:AA$5455,"Win")</f>
        <v>0</v>
      </c>
      <c r="E1832" s="7" t="n">
        <f aca="false">COUNTIFS('Duel Log'!AD$2:AD$5455,$A1832,'Duel Log'!AA$2:AA$5455,"Loss")</f>
        <v>1</v>
      </c>
      <c r="F1832" s="7" t="n">
        <f aca="false">COUNTIFS('Duel Log'!AD$2:AD$5455,$A1832,'Duel Log'!AA$2:AA$5455,"Draw")</f>
        <v>0</v>
      </c>
      <c r="G1832" s="13" t="n">
        <f aca="false">IFERROR(D1832/C1832,"")</f>
        <v>0</v>
      </c>
    </row>
    <row r="1833" customFormat="false" ht="15" hidden="false" customHeight="true" outlineLevel="0" collapsed="false">
      <c r="A1833" s="7" t="s">
        <v>3360</v>
      </c>
      <c r="B1833" s="7" t="s">
        <v>169</v>
      </c>
      <c r="C1833" s="7" t="n">
        <f aca="false">COUNTIF('Duel Log'!AD$2:AD$5455,$A1833)</f>
        <v>1</v>
      </c>
      <c r="D1833" s="7" t="n">
        <f aca="false">COUNTIFS('Duel Log'!AD$2:AD$5455,$A1833,'Duel Log'!AA$2:AA$5455,"Win")</f>
        <v>0</v>
      </c>
      <c r="E1833" s="7" t="n">
        <f aca="false">COUNTIFS('Duel Log'!AD$2:AD$5455,$A1833,'Duel Log'!AA$2:AA$5455,"Loss")</f>
        <v>1</v>
      </c>
      <c r="F1833" s="7" t="n">
        <f aca="false">COUNTIFS('Duel Log'!AD$2:AD$5455,$A1833,'Duel Log'!AA$2:AA$5455,"Draw")</f>
        <v>0</v>
      </c>
      <c r="G1833" s="13" t="n">
        <f aca="false">IFERROR(D1833/C1833,"")</f>
        <v>0</v>
      </c>
    </row>
    <row r="1834" customFormat="false" ht="15" hidden="false" customHeight="true" outlineLevel="0" collapsed="false">
      <c r="A1834" s="7" t="s">
        <v>5293</v>
      </c>
      <c r="B1834" s="7" t="s">
        <v>343</v>
      </c>
      <c r="C1834" s="7" t="n">
        <f aca="false">COUNTIF('Duel Log'!AD$2:AD$5455,$A1834)</f>
        <v>1</v>
      </c>
      <c r="D1834" s="7" t="n">
        <f aca="false">COUNTIFS('Duel Log'!AD$2:AD$5455,$A1834,'Duel Log'!AA$2:AA$5455,"Win")</f>
        <v>1</v>
      </c>
      <c r="E1834" s="7" t="n">
        <f aca="false">COUNTIFS('Duel Log'!AD$2:AD$5455,$A1834,'Duel Log'!AA$2:AA$5455,"Loss")</f>
        <v>0</v>
      </c>
      <c r="F1834" s="7" t="n">
        <f aca="false">COUNTIFS('Duel Log'!AD$2:AD$5455,$A1834,'Duel Log'!AA$2:AA$5455,"Draw")</f>
        <v>0</v>
      </c>
      <c r="G1834" s="13" t="n">
        <f aca="false">IFERROR(D1834/C1834,"")</f>
        <v>1</v>
      </c>
    </row>
    <row r="1835" customFormat="false" ht="15" hidden="false" customHeight="true" outlineLevel="0" collapsed="false">
      <c r="A1835" s="7" t="s">
        <v>3984</v>
      </c>
      <c r="B1835" s="7" t="s">
        <v>674</v>
      </c>
      <c r="C1835" s="7" t="n">
        <f aca="false">COUNTIF('Duel Log'!AD$2:AD$5455,$A1835)</f>
        <v>1</v>
      </c>
      <c r="D1835" s="7" t="n">
        <f aca="false">COUNTIFS('Duel Log'!AD$2:AD$5455,$A1835,'Duel Log'!AA$2:AA$5455,"Win")</f>
        <v>0</v>
      </c>
      <c r="E1835" s="7" t="n">
        <f aca="false">COUNTIFS('Duel Log'!AD$2:AD$5455,$A1835,'Duel Log'!AA$2:AA$5455,"Loss")</f>
        <v>1</v>
      </c>
      <c r="F1835" s="7" t="n">
        <f aca="false">COUNTIFS('Duel Log'!AD$2:AD$5455,$A1835,'Duel Log'!AA$2:AA$5455,"Draw")</f>
        <v>0</v>
      </c>
      <c r="G1835" s="13" t="n">
        <f aca="false">IFERROR(D1835/C1835,"")</f>
        <v>0</v>
      </c>
    </row>
    <row r="1836" customFormat="false" ht="15" hidden="false" customHeight="true" outlineLevel="0" collapsed="false">
      <c r="A1836" s="7" t="s">
        <v>4649</v>
      </c>
      <c r="B1836" s="7" t="s">
        <v>547</v>
      </c>
      <c r="C1836" s="7" t="n">
        <f aca="false">COUNTIF('Duel Log'!AD$2:AD$5455,$A1836)</f>
        <v>1</v>
      </c>
      <c r="D1836" s="7" t="n">
        <f aca="false">COUNTIFS('Duel Log'!AD$2:AD$5455,$A1836,'Duel Log'!AA$2:AA$5455,"Win")</f>
        <v>1</v>
      </c>
      <c r="E1836" s="7" t="n">
        <f aca="false">COUNTIFS('Duel Log'!AD$2:AD$5455,$A1836,'Duel Log'!AA$2:AA$5455,"Loss")</f>
        <v>0</v>
      </c>
      <c r="F1836" s="7" t="n">
        <f aca="false">COUNTIFS('Duel Log'!AD$2:AD$5455,$A1836,'Duel Log'!AA$2:AA$5455,"Draw")</f>
        <v>0</v>
      </c>
      <c r="G1836" s="13" t="n">
        <f aca="false">IFERROR(D1836/C1836,"")</f>
        <v>1</v>
      </c>
    </row>
    <row r="1837" customFormat="false" ht="15" hidden="false" customHeight="true" outlineLevel="0" collapsed="false">
      <c r="A1837" s="7" t="s">
        <v>3241</v>
      </c>
      <c r="B1837" s="7" t="s">
        <v>1213</v>
      </c>
      <c r="C1837" s="7" t="n">
        <f aca="false">COUNTIF('Duel Log'!AD$2:AD$5455,$A1837)</f>
        <v>1</v>
      </c>
      <c r="D1837" s="7" t="n">
        <f aca="false">COUNTIFS('Duel Log'!AD$2:AD$5455,$A1837,'Duel Log'!AA$2:AA$5455,"Win")</f>
        <v>1</v>
      </c>
      <c r="E1837" s="7" t="n">
        <f aca="false">COUNTIFS('Duel Log'!AD$2:AD$5455,$A1837,'Duel Log'!AA$2:AA$5455,"Loss")</f>
        <v>0</v>
      </c>
      <c r="F1837" s="7" t="n">
        <f aca="false">COUNTIFS('Duel Log'!AD$2:AD$5455,$A1837,'Duel Log'!AA$2:AA$5455,"Draw")</f>
        <v>0</v>
      </c>
      <c r="G1837" s="13" t="n">
        <f aca="false">IFERROR(D1837/C1837,"")</f>
        <v>1</v>
      </c>
    </row>
    <row r="1838" customFormat="false" ht="15" hidden="false" customHeight="true" outlineLevel="0" collapsed="false">
      <c r="A1838" s="7" t="s">
        <v>7515</v>
      </c>
      <c r="B1838" s="7" t="s">
        <v>1721</v>
      </c>
      <c r="C1838" s="7" t="n">
        <f aca="false">COUNTIF('Duel Log'!AD$2:AD$5455,$A1838)</f>
        <v>1</v>
      </c>
      <c r="D1838" s="7" t="n">
        <f aca="false">COUNTIFS('Duel Log'!AD$2:AD$5455,$A1838,'Duel Log'!AA$2:AA$5455,"Win")</f>
        <v>0</v>
      </c>
      <c r="E1838" s="7" t="n">
        <f aca="false">COUNTIFS('Duel Log'!AD$2:AD$5455,$A1838,'Duel Log'!AA$2:AA$5455,"Loss")</f>
        <v>1</v>
      </c>
      <c r="F1838" s="7" t="n">
        <f aca="false">COUNTIFS('Duel Log'!AD$2:AD$5455,$A1838,'Duel Log'!AA$2:AA$5455,"Draw")</f>
        <v>0</v>
      </c>
      <c r="G1838" s="13" t="n">
        <f aca="false">IFERROR(D1838/C1838,"")</f>
        <v>0</v>
      </c>
    </row>
    <row r="1839" customFormat="false" ht="15" hidden="false" customHeight="true" outlineLevel="0" collapsed="false">
      <c r="A1839" s="7" t="s">
        <v>2776</v>
      </c>
      <c r="B1839" s="7" t="s">
        <v>343</v>
      </c>
      <c r="C1839" s="7" t="n">
        <f aca="false">COUNTIF('Duel Log'!AD$2:AD$5455,$A1839)</f>
        <v>1</v>
      </c>
      <c r="D1839" s="7" t="n">
        <f aca="false">COUNTIFS('Duel Log'!AD$2:AD$5455,$A1839,'Duel Log'!AA$2:AA$5455,"Win")</f>
        <v>0</v>
      </c>
      <c r="E1839" s="7" t="n">
        <f aca="false">COUNTIFS('Duel Log'!AD$2:AD$5455,$A1839,'Duel Log'!AA$2:AA$5455,"Loss")</f>
        <v>1</v>
      </c>
      <c r="F1839" s="7" t="n">
        <f aca="false">COUNTIFS('Duel Log'!AD$2:AD$5455,$A1839,'Duel Log'!AA$2:AA$5455,"Draw")</f>
        <v>0</v>
      </c>
      <c r="G1839" s="13" t="n">
        <f aca="false">IFERROR(D1839/C1839,"")</f>
        <v>0</v>
      </c>
    </row>
    <row r="1840" customFormat="false" ht="15" hidden="false" customHeight="true" outlineLevel="0" collapsed="false">
      <c r="A1840" s="7" t="s">
        <v>701</v>
      </c>
      <c r="B1840" s="7" t="s">
        <v>15834</v>
      </c>
      <c r="C1840" s="7" t="n">
        <f aca="false">COUNTIF('Duel Log'!AD$2:AD$5455,$A1840)</f>
        <v>10</v>
      </c>
      <c r="D1840" s="7" t="n">
        <f aca="false">COUNTIFS('Duel Log'!AD$2:AD$5455,$A1840,'Duel Log'!AA$2:AA$5455,"Win")</f>
        <v>8</v>
      </c>
      <c r="E1840" s="7" t="n">
        <f aca="false">COUNTIFS('Duel Log'!AD$2:AD$5455,$A1840,'Duel Log'!AA$2:AA$5455,"Loss")</f>
        <v>2</v>
      </c>
      <c r="F1840" s="7" t="n">
        <f aca="false">COUNTIFS('Duel Log'!AD$2:AD$5455,$A1840,'Duel Log'!AA$2:AA$5455,"Draw")</f>
        <v>0</v>
      </c>
      <c r="G1840" s="13" t="n">
        <f aca="false">IFERROR(D1840/C1840,"")</f>
        <v>0.8</v>
      </c>
    </row>
    <row r="1841" customFormat="false" ht="15" hidden="false" customHeight="true" outlineLevel="0" collapsed="false">
      <c r="A1841" s="7" t="s">
        <v>2176</v>
      </c>
      <c r="B1841" s="7" t="s">
        <v>15835</v>
      </c>
      <c r="C1841" s="7" t="n">
        <f aca="false">COUNTIF('Duel Log'!AD$2:AD$5455,$A1841)</f>
        <v>3</v>
      </c>
      <c r="D1841" s="7" t="n">
        <f aca="false">COUNTIFS('Duel Log'!AD$2:AD$5455,$A1841,'Duel Log'!AA$2:AA$5455,"Win")</f>
        <v>2</v>
      </c>
      <c r="E1841" s="7" t="n">
        <f aca="false">COUNTIFS('Duel Log'!AD$2:AD$5455,$A1841,'Duel Log'!AA$2:AA$5455,"Loss")</f>
        <v>1</v>
      </c>
      <c r="F1841" s="7" t="n">
        <f aca="false">COUNTIFS('Duel Log'!AD$2:AD$5455,$A1841,'Duel Log'!AA$2:AA$5455,"Draw")</f>
        <v>0</v>
      </c>
      <c r="G1841" s="13" t="n">
        <f aca="false">IFERROR(D1841/C1841,"")</f>
        <v>0.666666666666667</v>
      </c>
    </row>
    <row r="1842" customFormat="false" ht="15" hidden="false" customHeight="true" outlineLevel="0" collapsed="false">
      <c r="A1842" s="7" t="s">
        <v>891</v>
      </c>
      <c r="B1842" s="7" t="s">
        <v>15836</v>
      </c>
      <c r="C1842" s="7" t="n">
        <f aca="false">COUNTIF('Duel Log'!AD$2:AD$5455,$A1842)</f>
        <v>2</v>
      </c>
      <c r="D1842" s="7" t="n">
        <f aca="false">COUNTIFS('Duel Log'!AD$2:AD$5455,$A1842,'Duel Log'!AA$2:AA$5455,"Win")</f>
        <v>1</v>
      </c>
      <c r="E1842" s="7" t="n">
        <f aca="false">COUNTIFS('Duel Log'!AD$2:AD$5455,$A1842,'Duel Log'!AA$2:AA$5455,"Loss")</f>
        <v>1</v>
      </c>
      <c r="F1842" s="7" t="n">
        <f aca="false">COUNTIFS('Duel Log'!AD$2:AD$5455,$A1842,'Duel Log'!AA$2:AA$5455,"Draw")</f>
        <v>0</v>
      </c>
      <c r="G1842" s="13" t="n">
        <f aca="false">IFERROR(D1842/C1842,"")</f>
        <v>0.5</v>
      </c>
    </row>
    <row r="1843" customFormat="false" ht="15" hidden="false" customHeight="true" outlineLevel="0" collapsed="false">
      <c r="A1843" s="7" t="s">
        <v>8430</v>
      </c>
      <c r="B1843" s="7" t="s">
        <v>6073</v>
      </c>
      <c r="C1843" s="7" t="n">
        <f aca="false">COUNTIF('Duel Log'!AD$2:AD$5455,$A1843)</f>
        <v>1</v>
      </c>
      <c r="D1843" s="7" t="n">
        <f aca="false">COUNTIFS('Duel Log'!AD$2:AD$5455,$A1843,'Duel Log'!AA$2:AA$5455,"Win")</f>
        <v>0</v>
      </c>
      <c r="E1843" s="7" t="n">
        <f aca="false">COUNTIFS('Duel Log'!AD$2:AD$5455,$A1843,'Duel Log'!AA$2:AA$5455,"Loss")</f>
        <v>1</v>
      </c>
      <c r="F1843" s="7" t="n">
        <f aca="false">COUNTIFS('Duel Log'!AD$2:AD$5455,$A1843,'Duel Log'!AA$2:AA$5455,"Draw")</f>
        <v>0</v>
      </c>
      <c r="G1843" s="13" t="n">
        <f aca="false">IFERROR(D1843/C1843,"")</f>
        <v>0</v>
      </c>
    </row>
    <row r="1844" customFormat="false" ht="15" hidden="false" customHeight="true" outlineLevel="0" collapsed="false">
      <c r="A1844" s="7" t="s">
        <v>3224</v>
      </c>
      <c r="B1844" s="8" t="s">
        <v>1192</v>
      </c>
      <c r="C1844" s="7" t="n">
        <f aca="false">COUNTIF('Duel Log'!AD$2:AD$5455,$A1844)</f>
        <v>1</v>
      </c>
      <c r="D1844" s="7" t="n">
        <f aca="false">COUNTIFS('Duel Log'!AD$2:AD$5455,$A1844,'Duel Log'!AA$2:AA$5455,"Win")</f>
        <v>1</v>
      </c>
      <c r="E1844" s="7" t="n">
        <f aca="false">COUNTIFS('Duel Log'!AD$2:AD$5455,$A1844,'Duel Log'!AA$2:AA$5455,"Loss")</f>
        <v>0</v>
      </c>
      <c r="F1844" s="7" t="n">
        <f aca="false">COUNTIFS('Duel Log'!AD$2:AD$5455,$A1844,'Duel Log'!AA$2:AA$5455,"Draw")</f>
        <v>0</v>
      </c>
      <c r="G1844" s="13" t="n">
        <f aca="false">IFERROR(D1844/C1844,"")</f>
        <v>1</v>
      </c>
    </row>
    <row r="1845" customFormat="false" ht="15" hidden="false" customHeight="true" outlineLevel="0" collapsed="false">
      <c r="A1845" s="7" t="s">
        <v>5823</v>
      </c>
      <c r="B1845" s="7" t="s">
        <v>584</v>
      </c>
      <c r="C1845" s="7" t="n">
        <f aca="false">COUNTIF('Duel Log'!AD$2:AD$5455,$A1845)</f>
        <v>1</v>
      </c>
      <c r="D1845" s="7" t="n">
        <f aca="false">COUNTIFS('Duel Log'!AD$2:AD$5455,$A1845,'Duel Log'!AA$2:AA$5455,"Win")</f>
        <v>1</v>
      </c>
      <c r="E1845" s="7" t="n">
        <f aca="false">COUNTIFS('Duel Log'!AD$2:AD$5455,$A1845,'Duel Log'!AA$2:AA$5455,"Loss")</f>
        <v>0</v>
      </c>
      <c r="F1845" s="7" t="n">
        <f aca="false">COUNTIFS('Duel Log'!AD$2:AD$5455,$A1845,'Duel Log'!AA$2:AA$5455,"Draw")</f>
        <v>0</v>
      </c>
      <c r="G1845" s="13" t="n">
        <f aca="false">IFERROR(D1845/C1845,"")</f>
        <v>1</v>
      </c>
    </row>
    <row r="1846" customFormat="false" ht="15" hidden="false" customHeight="true" outlineLevel="0" collapsed="false">
      <c r="A1846" s="7" t="s">
        <v>6388</v>
      </c>
      <c r="B1846" s="8" t="s">
        <v>1486</v>
      </c>
      <c r="C1846" s="7" t="n">
        <f aca="false">COUNTIF('Duel Log'!AD$2:AD$5455,$A1846)</f>
        <v>1</v>
      </c>
      <c r="D1846" s="7" t="n">
        <f aca="false">COUNTIFS('Duel Log'!AD$2:AD$5455,$A1846,'Duel Log'!AA$2:AA$5455,"Win")</f>
        <v>1</v>
      </c>
      <c r="E1846" s="7" t="n">
        <f aca="false">COUNTIFS('Duel Log'!AD$2:AD$5455,$A1846,'Duel Log'!AA$2:AA$5455,"Loss")</f>
        <v>0</v>
      </c>
      <c r="F1846" s="7" t="n">
        <f aca="false">COUNTIFS('Duel Log'!AD$2:AD$5455,$A1846,'Duel Log'!AA$2:AA$5455,"Draw")</f>
        <v>0</v>
      </c>
      <c r="G1846" s="13" t="n">
        <f aca="false">IFERROR(D1846/C1846,"")</f>
        <v>1</v>
      </c>
    </row>
    <row r="1847" customFormat="false" ht="15" hidden="false" customHeight="true" outlineLevel="0" collapsed="false">
      <c r="A1847" s="7" t="s">
        <v>2960</v>
      </c>
      <c r="B1847" s="7" t="s">
        <v>2953</v>
      </c>
      <c r="C1847" s="7" t="n">
        <f aca="false">COUNTIF('Duel Log'!AD$2:AD$5455,$A1847)</f>
        <v>1</v>
      </c>
      <c r="D1847" s="7" t="n">
        <f aca="false">COUNTIFS('Duel Log'!AD$2:AD$5455,$A1847,'Duel Log'!AA$2:AA$5455,"Win")</f>
        <v>0</v>
      </c>
      <c r="E1847" s="7" t="n">
        <f aca="false">COUNTIFS('Duel Log'!AD$2:AD$5455,$A1847,'Duel Log'!AA$2:AA$5455,"Loss")</f>
        <v>1</v>
      </c>
      <c r="F1847" s="7" t="n">
        <f aca="false">COUNTIFS('Duel Log'!AD$2:AD$5455,$A1847,'Duel Log'!AA$2:AA$5455,"Draw")</f>
        <v>0</v>
      </c>
      <c r="G1847" s="13" t="n">
        <f aca="false">IFERROR(D1847/C1847,"")</f>
        <v>0</v>
      </c>
    </row>
    <row r="1848" customFormat="false" ht="15" hidden="false" customHeight="true" outlineLevel="0" collapsed="false">
      <c r="A1848" s="7" t="s">
        <v>3443</v>
      </c>
      <c r="B1848" s="7" t="s">
        <v>2789</v>
      </c>
      <c r="C1848" s="7" t="n">
        <f aca="false">COUNTIF('Duel Log'!AD$2:AD$5455,$A1848)</f>
        <v>1</v>
      </c>
      <c r="D1848" s="7" t="n">
        <f aca="false">COUNTIFS('Duel Log'!AD$2:AD$5455,$A1848,'Duel Log'!AA$2:AA$5455,"Win")</f>
        <v>1</v>
      </c>
      <c r="E1848" s="7" t="n">
        <f aca="false">COUNTIFS('Duel Log'!AD$2:AD$5455,$A1848,'Duel Log'!AA$2:AA$5455,"Loss")</f>
        <v>0</v>
      </c>
      <c r="F1848" s="7" t="n">
        <f aca="false">COUNTIFS('Duel Log'!AD$2:AD$5455,$A1848,'Duel Log'!AA$2:AA$5455,"Draw")</f>
        <v>0</v>
      </c>
      <c r="G1848" s="13" t="n">
        <f aca="false">IFERROR(D1848/C1848,"")</f>
        <v>1</v>
      </c>
    </row>
    <row r="1849" customFormat="false" ht="15" hidden="false" customHeight="true" outlineLevel="0" collapsed="false">
      <c r="A1849" s="7" t="s">
        <v>2023</v>
      </c>
      <c r="B1849" s="7" t="s">
        <v>147</v>
      </c>
      <c r="C1849" s="7" t="n">
        <f aca="false">COUNTIF('Duel Log'!AD$2:AD$5455,$A1849)</f>
        <v>1</v>
      </c>
      <c r="D1849" s="7" t="n">
        <f aca="false">COUNTIFS('Duel Log'!AD$2:AD$5455,$A1849,'Duel Log'!AA$2:AA$5455,"Win")</f>
        <v>1</v>
      </c>
      <c r="E1849" s="7" t="n">
        <f aca="false">COUNTIFS('Duel Log'!AD$2:AD$5455,$A1849,'Duel Log'!AA$2:AA$5455,"Loss")</f>
        <v>0</v>
      </c>
      <c r="F1849" s="7" t="n">
        <f aca="false">COUNTIFS('Duel Log'!AD$2:AD$5455,$A1849,'Duel Log'!AA$2:AA$5455,"Draw")</f>
        <v>0</v>
      </c>
      <c r="G1849" s="13" t="n">
        <f aca="false">IFERROR(D1849/C1849,"")</f>
        <v>1</v>
      </c>
    </row>
    <row r="1850" customFormat="false" ht="15" hidden="false" customHeight="true" outlineLevel="0" collapsed="false">
      <c r="A1850" s="7" t="s">
        <v>903</v>
      </c>
      <c r="B1850" s="7" t="s">
        <v>772</v>
      </c>
      <c r="C1850" s="7" t="n">
        <f aca="false">COUNTIF('Duel Log'!AD$2:AD$5455,$A1850)</f>
        <v>1</v>
      </c>
      <c r="D1850" s="7" t="n">
        <f aca="false">COUNTIFS('Duel Log'!AD$2:AD$5455,$A1850,'Duel Log'!AA$2:AA$5455,"Win")</f>
        <v>0</v>
      </c>
      <c r="E1850" s="7" t="n">
        <f aca="false">COUNTIFS('Duel Log'!AD$2:AD$5455,$A1850,'Duel Log'!AA$2:AA$5455,"Loss")</f>
        <v>1</v>
      </c>
      <c r="F1850" s="7" t="n">
        <f aca="false">COUNTIFS('Duel Log'!AD$2:AD$5455,$A1850,'Duel Log'!AA$2:AA$5455,"Draw")</f>
        <v>0</v>
      </c>
      <c r="G1850" s="13" t="n">
        <f aca="false">IFERROR(D1850/C1850,"")</f>
        <v>0</v>
      </c>
    </row>
    <row r="1851" customFormat="false" ht="15" hidden="false" customHeight="true" outlineLevel="0" collapsed="false">
      <c r="A1851" s="7" t="s">
        <v>2860</v>
      </c>
      <c r="B1851" s="7" t="s">
        <v>2629</v>
      </c>
      <c r="C1851" s="7" t="n">
        <f aca="false">COUNTIF('Duel Log'!AD$2:AD$5455,$A1851)</f>
        <v>1</v>
      </c>
      <c r="D1851" s="7" t="n">
        <f aca="false">COUNTIFS('Duel Log'!AD$2:AD$5455,$A1851,'Duel Log'!AA$2:AA$5455,"Win")</f>
        <v>1</v>
      </c>
      <c r="E1851" s="7" t="n">
        <f aca="false">COUNTIFS('Duel Log'!AD$2:AD$5455,$A1851,'Duel Log'!AA$2:AA$5455,"Loss")</f>
        <v>0</v>
      </c>
      <c r="F1851" s="7" t="n">
        <f aca="false">COUNTIFS('Duel Log'!AD$2:AD$5455,$A1851,'Duel Log'!AA$2:AA$5455,"Draw")</f>
        <v>0</v>
      </c>
      <c r="G1851" s="13" t="n">
        <f aca="false">IFERROR(D1851/C1851,"")</f>
        <v>1</v>
      </c>
    </row>
    <row r="1852" customFormat="false" ht="15" hidden="false" customHeight="true" outlineLevel="0" collapsed="false">
      <c r="A1852" s="7" t="s">
        <v>6177</v>
      </c>
      <c r="B1852" s="8" t="s">
        <v>1747</v>
      </c>
      <c r="C1852" s="7" t="n">
        <f aca="false">COUNTIF('Duel Log'!AD$2:AD$5455,$A1852)</f>
        <v>1</v>
      </c>
      <c r="D1852" s="7" t="n">
        <f aca="false">COUNTIFS('Duel Log'!AD$2:AD$5455,$A1852,'Duel Log'!AA$2:AA$5455,"Win")</f>
        <v>0</v>
      </c>
      <c r="E1852" s="7" t="n">
        <f aca="false">COUNTIFS('Duel Log'!AD$2:AD$5455,$A1852,'Duel Log'!AA$2:AA$5455,"Loss")</f>
        <v>1</v>
      </c>
      <c r="F1852" s="7" t="n">
        <f aca="false">COUNTIFS('Duel Log'!AD$2:AD$5455,$A1852,'Duel Log'!AA$2:AA$5455,"Draw")</f>
        <v>0</v>
      </c>
      <c r="G1852" s="13" t="n">
        <f aca="false">IFERROR(D1852/C1852,"")</f>
        <v>0</v>
      </c>
    </row>
    <row r="1853" customFormat="false" ht="15" hidden="false" customHeight="true" outlineLevel="0" collapsed="false">
      <c r="A1853" s="7" t="s">
        <v>659</v>
      </c>
      <c r="B1853" s="7" t="s">
        <v>611</v>
      </c>
      <c r="C1853" s="7" t="n">
        <f aca="false">COUNTIF('Duel Log'!AD$2:AD$5455,$A1853)</f>
        <v>1</v>
      </c>
      <c r="D1853" s="7" t="n">
        <f aca="false">COUNTIFS('Duel Log'!AD$2:AD$5455,$A1853,'Duel Log'!AA$2:AA$5455,"Win")</f>
        <v>1</v>
      </c>
      <c r="E1853" s="7" t="n">
        <f aca="false">COUNTIFS('Duel Log'!AD$2:AD$5455,$A1853,'Duel Log'!AA$2:AA$5455,"Loss")</f>
        <v>0</v>
      </c>
      <c r="F1853" s="7" t="n">
        <f aca="false">COUNTIFS('Duel Log'!AD$2:AD$5455,$A1853,'Duel Log'!AA$2:AA$5455,"Draw")</f>
        <v>0</v>
      </c>
      <c r="G1853" s="13" t="n">
        <f aca="false">IFERROR(D1853/C1853,"")</f>
        <v>1</v>
      </c>
    </row>
    <row r="1854" customFormat="false" ht="15" hidden="false" customHeight="true" outlineLevel="0" collapsed="false">
      <c r="A1854" s="7" t="s">
        <v>3280</v>
      </c>
      <c r="B1854" s="7" t="s">
        <v>343</v>
      </c>
      <c r="C1854" s="7" t="n">
        <f aca="false">COUNTIF('Duel Log'!AD$2:AD$5455,$A1854)</f>
        <v>1</v>
      </c>
      <c r="D1854" s="7" t="n">
        <f aca="false">COUNTIFS('Duel Log'!AD$2:AD$5455,$A1854,'Duel Log'!AA$2:AA$5455,"Win")</f>
        <v>0</v>
      </c>
      <c r="E1854" s="7" t="n">
        <f aca="false">COUNTIFS('Duel Log'!AD$2:AD$5455,$A1854,'Duel Log'!AA$2:AA$5455,"Loss")</f>
        <v>1</v>
      </c>
      <c r="F1854" s="7" t="n">
        <f aca="false">COUNTIFS('Duel Log'!AD$2:AD$5455,$A1854,'Duel Log'!AA$2:AA$5455,"Draw")</f>
        <v>0</v>
      </c>
      <c r="G1854" s="13" t="n">
        <f aca="false">IFERROR(D1854/C1854,"")</f>
        <v>0</v>
      </c>
    </row>
    <row r="1855" customFormat="false" ht="15" hidden="false" customHeight="true" outlineLevel="0" collapsed="false">
      <c r="A1855" s="7" t="s">
        <v>6527</v>
      </c>
      <c r="B1855" s="7" t="s">
        <v>2119</v>
      </c>
      <c r="C1855" s="7" t="n">
        <f aca="false">COUNTIF('Duel Log'!AD$2:AD$5455,$A1855)</f>
        <v>1</v>
      </c>
      <c r="D1855" s="7" t="n">
        <f aca="false">COUNTIFS('Duel Log'!AD$2:AD$5455,$A1855,'Duel Log'!AA$2:AA$5455,"Win")</f>
        <v>0</v>
      </c>
      <c r="E1855" s="7" t="n">
        <f aca="false">COUNTIFS('Duel Log'!AD$2:AD$5455,$A1855,'Duel Log'!AA$2:AA$5455,"Loss")</f>
        <v>1</v>
      </c>
      <c r="F1855" s="7" t="n">
        <f aca="false">COUNTIFS('Duel Log'!AD$2:AD$5455,$A1855,'Duel Log'!AA$2:AA$5455,"Draw")</f>
        <v>0</v>
      </c>
      <c r="G1855" s="13" t="n">
        <f aca="false">IFERROR(D1855/C1855,"")</f>
        <v>0</v>
      </c>
    </row>
    <row r="1856" customFormat="false" ht="15" hidden="false" customHeight="true" outlineLevel="0" collapsed="false">
      <c r="A1856" s="7" t="s">
        <v>4346</v>
      </c>
      <c r="B1856" s="7" t="s">
        <v>15837</v>
      </c>
      <c r="C1856" s="7" t="n">
        <f aca="false">COUNTIF('Duel Log'!AD$2:AD$5455,$A1856)</f>
        <v>8</v>
      </c>
      <c r="D1856" s="7" t="n">
        <f aca="false">COUNTIFS('Duel Log'!AD$2:AD$5455,$A1856,'Duel Log'!AA$2:AA$5455,"Win")</f>
        <v>6</v>
      </c>
      <c r="E1856" s="7" t="n">
        <f aca="false">COUNTIFS('Duel Log'!AD$2:AD$5455,$A1856,'Duel Log'!AA$2:AA$5455,"Loss")</f>
        <v>2</v>
      </c>
      <c r="F1856" s="7" t="n">
        <f aca="false">COUNTIFS('Duel Log'!AD$2:AD$5455,$A1856,'Duel Log'!AA$2:AA$5455,"Draw")</f>
        <v>0</v>
      </c>
      <c r="G1856" s="13" t="n">
        <f aca="false">IFERROR(D1856/C1856,"")</f>
        <v>0.75</v>
      </c>
    </row>
    <row r="1857" customFormat="false" ht="15" hidden="false" customHeight="true" outlineLevel="0" collapsed="false">
      <c r="A1857" s="7" t="s">
        <v>6455</v>
      </c>
      <c r="B1857" s="7" t="s">
        <v>1066</v>
      </c>
      <c r="C1857" s="7" t="n">
        <f aca="false">COUNTIF('Duel Log'!AD$2:AD$5455,$A1857)</f>
        <v>1</v>
      </c>
      <c r="D1857" s="7" t="n">
        <f aca="false">COUNTIFS('Duel Log'!AD$2:AD$5455,$A1857,'Duel Log'!AA$2:AA$5455,"Win")</f>
        <v>0</v>
      </c>
      <c r="E1857" s="7" t="n">
        <f aca="false">COUNTIFS('Duel Log'!AD$2:AD$5455,$A1857,'Duel Log'!AA$2:AA$5455,"Loss")</f>
        <v>1</v>
      </c>
      <c r="F1857" s="7" t="n">
        <f aca="false">COUNTIFS('Duel Log'!AD$2:AD$5455,$A1857,'Duel Log'!AA$2:AA$5455,"Draw")</f>
        <v>0</v>
      </c>
      <c r="G1857" s="13" t="n">
        <f aca="false">IFERROR(D1857/C1857,"")</f>
        <v>0</v>
      </c>
    </row>
    <row r="1858" customFormat="false" ht="15" hidden="false" customHeight="true" outlineLevel="0" collapsed="false">
      <c r="A1858" s="7" t="s">
        <v>4497</v>
      </c>
      <c r="B1858" s="7" t="s">
        <v>3071</v>
      </c>
      <c r="C1858" s="7" t="n">
        <f aca="false">COUNTIF('Duel Log'!AD$2:AD$5455,$A1858)</f>
        <v>1</v>
      </c>
      <c r="D1858" s="7" t="n">
        <f aca="false">COUNTIFS('Duel Log'!AD$2:AD$5455,$A1858,'Duel Log'!AA$2:AA$5455,"Win")</f>
        <v>0</v>
      </c>
      <c r="E1858" s="7" t="n">
        <f aca="false">COUNTIFS('Duel Log'!AD$2:AD$5455,$A1858,'Duel Log'!AA$2:AA$5455,"Loss")</f>
        <v>1</v>
      </c>
      <c r="F1858" s="7" t="n">
        <f aca="false">COUNTIFS('Duel Log'!AD$2:AD$5455,$A1858,'Duel Log'!AA$2:AA$5455,"Draw")</f>
        <v>0</v>
      </c>
      <c r="G1858" s="13" t="n">
        <f aca="false">IFERROR(D1858/C1858,"")</f>
        <v>0</v>
      </c>
    </row>
    <row r="1859" customFormat="false" ht="15" hidden="false" customHeight="true" outlineLevel="0" collapsed="false">
      <c r="A1859" s="7" t="s">
        <v>3860</v>
      </c>
      <c r="B1859" s="7" t="s">
        <v>523</v>
      </c>
      <c r="C1859" s="7" t="n">
        <f aca="false">COUNTIF('Duel Log'!AD$2:AD$5455,$A1859)</f>
        <v>1</v>
      </c>
      <c r="D1859" s="7" t="n">
        <f aca="false">COUNTIFS('Duel Log'!AD$2:AD$5455,$A1859,'Duel Log'!AA$2:AA$5455,"Win")</f>
        <v>1</v>
      </c>
      <c r="E1859" s="7" t="n">
        <f aca="false">COUNTIFS('Duel Log'!AD$2:AD$5455,$A1859,'Duel Log'!AA$2:AA$5455,"Loss")</f>
        <v>0</v>
      </c>
      <c r="F1859" s="7" t="n">
        <f aca="false">COUNTIFS('Duel Log'!AD$2:AD$5455,$A1859,'Duel Log'!AA$2:AA$5455,"Draw")</f>
        <v>0</v>
      </c>
      <c r="G1859" s="13" t="n">
        <f aca="false">IFERROR(D1859/C1859,"")</f>
        <v>1</v>
      </c>
    </row>
    <row r="1860" customFormat="false" ht="15" hidden="false" customHeight="true" outlineLevel="0" collapsed="false">
      <c r="A1860" s="7" t="s">
        <v>1570</v>
      </c>
      <c r="B1860" s="7" t="s">
        <v>15838</v>
      </c>
      <c r="C1860" s="7" t="n">
        <f aca="false">COUNTIF('Duel Log'!AD$2:AD$5455,$A1860)</f>
        <v>5</v>
      </c>
      <c r="D1860" s="7" t="n">
        <f aca="false">COUNTIFS('Duel Log'!AD$2:AD$5455,$A1860,'Duel Log'!AA$2:AA$5455,"Win")</f>
        <v>4</v>
      </c>
      <c r="E1860" s="7" t="n">
        <f aca="false">COUNTIFS('Duel Log'!AD$2:AD$5455,$A1860,'Duel Log'!AA$2:AA$5455,"Loss")</f>
        <v>1</v>
      </c>
      <c r="F1860" s="7" t="n">
        <f aca="false">COUNTIFS('Duel Log'!AD$2:AD$5455,$A1860,'Duel Log'!AA$2:AA$5455,"Draw")</f>
        <v>0</v>
      </c>
      <c r="G1860" s="13" t="n">
        <f aca="false">IFERROR(D1860/C1860,"")</f>
        <v>0.8</v>
      </c>
    </row>
    <row r="1861" customFormat="false" ht="15" hidden="false" customHeight="true" outlineLevel="0" collapsed="false">
      <c r="A1861" s="7" t="s">
        <v>2349</v>
      </c>
      <c r="B1861" s="7" t="s">
        <v>2328</v>
      </c>
      <c r="C1861" s="7" t="n">
        <f aca="false">COUNTIF('Duel Log'!AD$2:AD$5455,$A1861)</f>
        <v>1</v>
      </c>
      <c r="D1861" s="7" t="n">
        <f aca="false">COUNTIFS('Duel Log'!AD$2:AD$5455,$A1861,'Duel Log'!AA$2:AA$5455,"Win")</f>
        <v>1</v>
      </c>
      <c r="E1861" s="7" t="n">
        <f aca="false">COUNTIFS('Duel Log'!AD$2:AD$5455,$A1861,'Duel Log'!AA$2:AA$5455,"Loss")</f>
        <v>0</v>
      </c>
      <c r="F1861" s="7" t="n">
        <f aca="false">COUNTIFS('Duel Log'!AD$2:AD$5455,$A1861,'Duel Log'!AA$2:AA$5455,"Draw")</f>
        <v>0</v>
      </c>
      <c r="G1861" s="13" t="n">
        <f aca="false">IFERROR(D1861/C1861,"")</f>
        <v>1</v>
      </c>
    </row>
    <row r="1862" customFormat="false" ht="15" hidden="false" customHeight="true" outlineLevel="0" collapsed="false">
      <c r="A1862" s="7" t="s">
        <v>766</v>
      </c>
      <c r="B1862" s="7" t="s">
        <v>611</v>
      </c>
      <c r="C1862" s="7" t="n">
        <f aca="false">COUNTIF('Duel Log'!AD$2:AD$5455,$A1862)</f>
        <v>1</v>
      </c>
      <c r="D1862" s="7" t="n">
        <f aca="false">COUNTIFS('Duel Log'!AD$2:AD$5455,$A1862,'Duel Log'!AA$2:AA$5455,"Win")</f>
        <v>0</v>
      </c>
      <c r="E1862" s="7" t="n">
        <f aca="false">COUNTIFS('Duel Log'!AD$2:AD$5455,$A1862,'Duel Log'!AA$2:AA$5455,"Loss")</f>
        <v>1</v>
      </c>
      <c r="F1862" s="7" t="n">
        <f aca="false">COUNTIFS('Duel Log'!AD$2:AD$5455,$A1862,'Duel Log'!AA$2:AA$5455,"Draw")</f>
        <v>0</v>
      </c>
      <c r="G1862" s="13" t="n">
        <f aca="false">IFERROR(D1862/C1862,"")</f>
        <v>0</v>
      </c>
    </row>
    <row r="1863" customFormat="false" ht="15" hidden="false" customHeight="true" outlineLevel="0" collapsed="false">
      <c r="A1863" s="7" t="s">
        <v>645</v>
      </c>
      <c r="B1863" s="7" t="s">
        <v>15839</v>
      </c>
      <c r="C1863" s="7" t="n">
        <f aca="false">COUNTIF('Duel Log'!AD$2:AD$5455,$A1863)</f>
        <v>2</v>
      </c>
      <c r="D1863" s="7" t="n">
        <f aca="false">COUNTIFS('Duel Log'!AD$2:AD$5455,$A1863,'Duel Log'!AA$2:AA$5455,"Win")</f>
        <v>1</v>
      </c>
      <c r="E1863" s="7" t="n">
        <f aca="false">COUNTIFS('Duel Log'!AD$2:AD$5455,$A1863,'Duel Log'!AA$2:AA$5455,"Loss")</f>
        <v>1</v>
      </c>
      <c r="F1863" s="7" t="n">
        <f aca="false">COUNTIFS('Duel Log'!AD$2:AD$5455,$A1863,'Duel Log'!AA$2:AA$5455,"Draw")</f>
        <v>0</v>
      </c>
      <c r="G1863" s="13" t="n">
        <f aca="false">IFERROR(D1863/C1863,"")</f>
        <v>0.5</v>
      </c>
    </row>
    <row r="1864" customFormat="false" ht="15" hidden="false" customHeight="true" outlineLevel="0" collapsed="false">
      <c r="A1864" s="7" t="s">
        <v>7688</v>
      </c>
      <c r="B1864" s="7" t="s">
        <v>1727</v>
      </c>
      <c r="C1864" s="7" t="n">
        <f aca="false">COUNTIF('Duel Log'!AD$2:AD$5455,$A1864)</f>
        <v>1</v>
      </c>
      <c r="D1864" s="7" t="n">
        <f aca="false">COUNTIFS('Duel Log'!AD$2:AD$5455,$A1864,'Duel Log'!AA$2:AA$5455,"Win")</f>
        <v>0</v>
      </c>
      <c r="E1864" s="7" t="n">
        <f aca="false">COUNTIFS('Duel Log'!AD$2:AD$5455,$A1864,'Duel Log'!AA$2:AA$5455,"Loss")</f>
        <v>1</v>
      </c>
      <c r="F1864" s="7" t="n">
        <f aca="false">COUNTIFS('Duel Log'!AD$2:AD$5455,$A1864,'Duel Log'!AA$2:AA$5455,"Draw")</f>
        <v>0</v>
      </c>
      <c r="G1864" s="13" t="n">
        <f aca="false">IFERROR(D1864/C1864,"")</f>
        <v>0</v>
      </c>
    </row>
    <row r="1865" customFormat="false" ht="15" hidden="false" customHeight="true" outlineLevel="0" collapsed="false">
      <c r="A1865" s="7" t="s">
        <v>4432</v>
      </c>
      <c r="B1865" s="7" t="s">
        <v>356</v>
      </c>
      <c r="C1865" s="7" t="n">
        <f aca="false">COUNTIF('Duel Log'!AD$2:AD$5455,$A1865)</f>
        <v>1</v>
      </c>
      <c r="D1865" s="7" t="n">
        <f aca="false">COUNTIFS('Duel Log'!AD$2:AD$5455,$A1865,'Duel Log'!AA$2:AA$5455,"Win")</f>
        <v>0</v>
      </c>
      <c r="E1865" s="7" t="n">
        <f aca="false">COUNTIFS('Duel Log'!AD$2:AD$5455,$A1865,'Duel Log'!AA$2:AA$5455,"Loss")</f>
        <v>1</v>
      </c>
      <c r="F1865" s="7" t="n">
        <f aca="false">COUNTIFS('Duel Log'!AD$2:AD$5455,$A1865,'Duel Log'!AA$2:AA$5455,"Draw")</f>
        <v>0</v>
      </c>
      <c r="G1865" s="13" t="n">
        <f aca="false">IFERROR(D1865/C1865,"")</f>
        <v>0</v>
      </c>
    </row>
    <row r="1866" customFormat="false" ht="15" hidden="false" customHeight="true" outlineLevel="0" collapsed="false">
      <c r="A1866" s="7" t="s">
        <v>5628</v>
      </c>
      <c r="B1866" s="7" t="s">
        <v>1206</v>
      </c>
      <c r="C1866" s="7" t="n">
        <f aca="false">COUNTIF('Duel Log'!AD$2:AD$5455,$A1866)</f>
        <v>1</v>
      </c>
      <c r="D1866" s="7" t="n">
        <f aca="false">COUNTIFS('Duel Log'!AD$2:AD$5455,$A1866,'Duel Log'!AA$2:AA$5455,"Win")</f>
        <v>1</v>
      </c>
      <c r="E1866" s="7" t="n">
        <f aca="false">COUNTIFS('Duel Log'!AD$2:AD$5455,$A1866,'Duel Log'!AA$2:AA$5455,"Loss")</f>
        <v>0</v>
      </c>
      <c r="F1866" s="7" t="n">
        <f aca="false">COUNTIFS('Duel Log'!AD$2:AD$5455,$A1866,'Duel Log'!AA$2:AA$5455,"Draw")</f>
        <v>0</v>
      </c>
      <c r="G1866" s="13" t="n">
        <f aca="false">IFERROR(D1866/C1866,"")</f>
        <v>1</v>
      </c>
    </row>
    <row r="1867" customFormat="false" ht="15" hidden="false" customHeight="true" outlineLevel="0" collapsed="false">
      <c r="A1867" s="7" t="s">
        <v>4098</v>
      </c>
      <c r="B1867" s="7" t="s">
        <v>2904</v>
      </c>
      <c r="C1867" s="7" t="n">
        <f aca="false">COUNTIF('Duel Log'!AD$2:AD$5455,$A1867)</f>
        <v>1</v>
      </c>
      <c r="D1867" s="7" t="n">
        <f aca="false">COUNTIFS('Duel Log'!AD$2:AD$5455,$A1867,'Duel Log'!AA$2:AA$5455,"Win")</f>
        <v>1</v>
      </c>
      <c r="E1867" s="7" t="n">
        <f aca="false">COUNTIFS('Duel Log'!AD$2:AD$5455,$A1867,'Duel Log'!AA$2:AA$5455,"Loss")</f>
        <v>0</v>
      </c>
      <c r="F1867" s="7" t="n">
        <f aca="false">COUNTIFS('Duel Log'!AD$2:AD$5455,$A1867,'Duel Log'!AA$2:AA$5455,"Draw")</f>
        <v>0</v>
      </c>
      <c r="G1867" s="13" t="n">
        <f aca="false">IFERROR(D1867/C1867,"")</f>
        <v>1</v>
      </c>
    </row>
    <row r="1868" customFormat="false" ht="15" hidden="false" customHeight="true" outlineLevel="0" collapsed="false">
      <c r="A1868" s="7" t="s">
        <v>526</v>
      </c>
      <c r="B1868" s="7" t="s">
        <v>15840</v>
      </c>
      <c r="C1868" s="7" t="n">
        <f aca="false">COUNTIF('Duel Log'!AD$2:AD$5455,$A1868)</f>
        <v>9</v>
      </c>
      <c r="D1868" s="7" t="n">
        <f aca="false">COUNTIFS('Duel Log'!AD$2:AD$5455,$A1868,'Duel Log'!AA$2:AA$5455,"Win")</f>
        <v>5</v>
      </c>
      <c r="E1868" s="7" t="n">
        <f aca="false">COUNTIFS('Duel Log'!AD$2:AD$5455,$A1868,'Duel Log'!AA$2:AA$5455,"Loss")</f>
        <v>4</v>
      </c>
      <c r="F1868" s="7" t="n">
        <f aca="false">COUNTIFS('Duel Log'!AD$2:AD$5455,$A1868,'Duel Log'!AA$2:AA$5455,"Draw")</f>
        <v>0</v>
      </c>
      <c r="G1868" s="13" t="n">
        <f aca="false">IFERROR(D1868/C1868,"")</f>
        <v>0.555555555555556</v>
      </c>
    </row>
    <row r="1869" customFormat="false" ht="15" hidden="false" customHeight="true" outlineLevel="0" collapsed="false">
      <c r="A1869" s="7" t="s">
        <v>1461</v>
      </c>
      <c r="B1869" s="7" t="s">
        <v>15841</v>
      </c>
      <c r="C1869" s="7" t="n">
        <f aca="false">COUNTIF('Duel Log'!AD$2:AD$5455,$A1869)</f>
        <v>2</v>
      </c>
      <c r="D1869" s="7" t="n">
        <f aca="false">COUNTIFS('Duel Log'!AD$2:AD$5455,$A1869,'Duel Log'!AA$2:AA$5455,"Win")</f>
        <v>1</v>
      </c>
      <c r="E1869" s="7" t="n">
        <f aca="false">COUNTIFS('Duel Log'!AD$2:AD$5455,$A1869,'Duel Log'!AA$2:AA$5455,"Loss")</f>
        <v>1</v>
      </c>
      <c r="F1869" s="7" t="n">
        <f aca="false">COUNTIFS('Duel Log'!AD$2:AD$5455,$A1869,'Duel Log'!AA$2:AA$5455,"Draw")</f>
        <v>0</v>
      </c>
      <c r="G1869" s="13" t="n">
        <f aca="false">IFERROR(D1869/C1869,"")</f>
        <v>0.5</v>
      </c>
    </row>
    <row r="1870" customFormat="false" ht="15" hidden="false" customHeight="true" outlineLevel="0" collapsed="false">
      <c r="A1870" s="7" t="s">
        <v>1941</v>
      </c>
      <c r="B1870" s="7" t="s">
        <v>15842</v>
      </c>
      <c r="C1870" s="7" t="n">
        <f aca="false">COUNTIF('Duel Log'!AD$2:AD$5455,$A1870)</f>
        <v>3</v>
      </c>
      <c r="D1870" s="7" t="n">
        <f aca="false">COUNTIFS('Duel Log'!AD$2:AD$5455,$A1870,'Duel Log'!AA$2:AA$5455,"Win")</f>
        <v>3</v>
      </c>
      <c r="E1870" s="7" t="n">
        <f aca="false">COUNTIFS('Duel Log'!AD$2:AD$5455,$A1870,'Duel Log'!AA$2:AA$5455,"Loss")</f>
        <v>0</v>
      </c>
      <c r="F1870" s="7" t="n">
        <f aca="false">COUNTIFS('Duel Log'!AD$2:AD$5455,$A1870,'Duel Log'!AA$2:AA$5455,"Draw")</f>
        <v>0</v>
      </c>
      <c r="G1870" s="13" t="n">
        <f aca="false">IFERROR(D1870/C1870,"")</f>
        <v>1</v>
      </c>
    </row>
    <row r="1871" customFormat="false" ht="15" hidden="false" customHeight="true" outlineLevel="0" collapsed="false">
      <c r="A1871" s="7" t="s">
        <v>1221</v>
      </c>
      <c r="B1871" s="7" t="s">
        <v>726</v>
      </c>
      <c r="C1871" s="7" t="n">
        <f aca="false">COUNTIF('Duel Log'!AD$2:AD$5455,$A1871)</f>
        <v>1</v>
      </c>
      <c r="D1871" s="7" t="n">
        <f aca="false">COUNTIFS('Duel Log'!AD$2:AD$5455,$A1871,'Duel Log'!AA$2:AA$5455,"Win")</f>
        <v>1</v>
      </c>
      <c r="E1871" s="7" t="n">
        <f aca="false">COUNTIFS('Duel Log'!AD$2:AD$5455,$A1871,'Duel Log'!AA$2:AA$5455,"Loss")</f>
        <v>0</v>
      </c>
      <c r="F1871" s="7" t="n">
        <f aca="false">COUNTIFS('Duel Log'!AD$2:AD$5455,$A1871,'Duel Log'!AA$2:AA$5455,"Draw")</f>
        <v>0</v>
      </c>
      <c r="G1871" s="13" t="n">
        <f aca="false">IFERROR(D1871/C1871,"")</f>
        <v>1</v>
      </c>
    </row>
    <row r="1872" customFormat="false" ht="15" hidden="false" customHeight="true" outlineLevel="0" collapsed="false">
      <c r="A1872" s="7" t="s">
        <v>5716</v>
      </c>
      <c r="B1872" s="7" t="s">
        <v>227</v>
      </c>
      <c r="C1872" s="7" t="n">
        <f aca="false">COUNTIF('Duel Log'!AD$2:AD$5455,$A1872)</f>
        <v>1</v>
      </c>
      <c r="D1872" s="7" t="n">
        <f aca="false">COUNTIFS('Duel Log'!AD$2:AD$5455,$A1872,'Duel Log'!AA$2:AA$5455,"Win")</f>
        <v>0</v>
      </c>
      <c r="E1872" s="7" t="n">
        <f aca="false">COUNTIFS('Duel Log'!AD$2:AD$5455,$A1872,'Duel Log'!AA$2:AA$5455,"Loss")</f>
        <v>1</v>
      </c>
      <c r="F1872" s="7" t="n">
        <f aca="false">COUNTIFS('Duel Log'!AD$2:AD$5455,$A1872,'Duel Log'!AA$2:AA$5455,"Draw")</f>
        <v>0</v>
      </c>
      <c r="G1872" s="13" t="n">
        <f aca="false">IFERROR(D1872/C1872,"")</f>
        <v>0</v>
      </c>
    </row>
    <row r="1873" customFormat="false" ht="15" hidden="false" customHeight="true" outlineLevel="0" collapsed="false">
      <c r="A1873" s="7" t="s">
        <v>5739</v>
      </c>
      <c r="B1873" s="7" t="s">
        <v>343</v>
      </c>
      <c r="C1873" s="7" t="n">
        <f aca="false">COUNTIF('Duel Log'!AD$2:AD$5455,$A1873)</f>
        <v>1</v>
      </c>
      <c r="D1873" s="7" t="n">
        <f aca="false">COUNTIFS('Duel Log'!AD$2:AD$5455,$A1873,'Duel Log'!AA$2:AA$5455,"Win")</f>
        <v>0</v>
      </c>
      <c r="E1873" s="7" t="n">
        <f aca="false">COUNTIFS('Duel Log'!AD$2:AD$5455,$A1873,'Duel Log'!AA$2:AA$5455,"Loss")</f>
        <v>1</v>
      </c>
      <c r="F1873" s="7" t="n">
        <f aca="false">COUNTIFS('Duel Log'!AD$2:AD$5455,$A1873,'Duel Log'!AA$2:AA$5455,"Draw")</f>
        <v>0</v>
      </c>
      <c r="G1873" s="13" t="n">
        <f aca="false">IFERROR(D1873/C1873,"")</f>
        <v>0</v>
      </c>
    </row>
    <row r="1874" customFormat="false" ht="15" hidden="false" customHeight="true" outlineLevel="0" collapsed="false">
      <c r="A1874" s="7" t="s">
        <v>3008</v>
      </c>
      <c r="B1874" s="7" t="s">
        <v>15843</v>
      </c>
      <c r="C1874" s="7" t="n">
        <f aca="false">COUNTIF('Duel Log'!AD$2:AD$5455,$A1874)</f>
        <v>4</v>
      </c>
      <c r="D1874" s="7" t="n">
        <f aca="false">COUNTIFS('Duel Log'!AD$2:AD$5455,$A1874,'Duel Log'!AA$2:AA$5455,"Win")</f>
        <v>3</v>
      </c>
      <c r="E1874" s="7" t="n">
        <f aca="false">COUNTIFS('Duel Log'!AD$2:AD$5455,$A1874,'Duel Log'!AA$2:AA$5455,"Loss")</f>
        <v>1</v>
      </c>
      <c r="F1874" s="7" t="n">
        <f aca="false">COUNTIFS('Duel Log'!AD$2:AD$5455,$A1874,'Duel Log'!AA$2:AA$5455,"Draw")</f>
        <v>0</v>
      </c>
      <c r="G1874" s="13" t="n">
        <f aca="false">IFERROR(D1874/C1874,"")</f>
        <v>0.75</v>
      </c>
    </row>
    <row r="1875" customFormat="false" ht="15" hidden="false" customHeight="true" outlineLevel="0" collapsed="false">
      <c r="A1875" s="7" t="s">
        <v>2238</v>
      </c>
      <c r="B1875" s="7" t="s">
        <v>15844</v>
      </c>
      <c r="C1875" s="7" t="n">
        <f aca="false">COUNTIF('Duel Log'!AD$2:AD$5455,$A1875)</f>
        <v>4</v>
      </c>
      <c r="D1875" s="7" t="n">
        <f aca="false">COUNTIFS('Duel Log'!AD$2:AD$5455,$A1875,'Duel Log'!AA$2:AA$5455,"Win")</f>
        <v>4</v>
      </c>
      <c r="E1875" s="7" t="n">
        <f aca="false">COUNTIFS('Duel Log'!AD$2:AD$5455,$A1875,'Duel Log'!AA$2:AA$5455,"Loss")</f>
        <v>0</v>
      </c>
      <c r="F1875" s="7" t="n">
        <f aca="false">COUNTIFS('Duel Log'!AD$2:AD$5455,$A1875,'Duel Log'!AA$2:AA$5455,"Draw")</f>
        <v>0</v>
      </c>
      <c r="G1875" s="13" t="n">
        <f aca="false">IFERROR(D1875/C1875,"")</f>
        <v>1</v>
      </c>
    </row>
    <row r="1876" customFormat="false" ht="15" hidden="false" customHeight="true" outlineLevel="0" collapsed="false">
      <c r="A1876" s="7" t="s">
        <v>1643</v>
      </c>
      <c r="B1876" s="7" t="s">
        <v>15490</v>
      </c>
      <c r="C1876" s="7" t="n">
        <f aca="false">COUNTIF('Duel Log'!AD$2:AD$5455,$A1876)</f>
        <v>2</v>
      </c>
      <c r="D1876" s="7" t="n">
        <f aca="false">COUNTIFS('Duel Log'!AD$2:AD$5455,$A1876,'Duel Log'!AA$2:AA$5455,"Win")</f>
        <v>1</v>
      </c>
      <c r="E1876" s="7" t="n">
        <f aca="false">COUNTIFS('Duel Log'!AD$2:AD$5455,$A1876,'Duel Log'!AA$2:AA$5455,"Loss")</f>
        <v>1</v>
      </c>
      <c r="F1876" s="7" t="n">
        <f aca="false">COUNTIFS('Duel Log'!AD$2:AD$5455,$A1876,'Duel Log'!AA$2:AA$5455,"Draw")</f>
        <v>0</v>
      </c>
      <c r="G1876" s="13" t="n">
        <f aca="false">IFERROR(D1876/C1876,"")</f>
        <v>0.5</v>
      </c>
    </row>
    <row r="1877" customFormat="false" ht="15" hidden="false" customHeight="true" outlineLevel="0" collapsed="false">
      <c r="A1877" s="7" t="s">
        <v>9131</v>
      </c>
      <c r="B1877" s="8" t="s">
        <v>558</v>
      </c>
      <c r="C1877" s="7" t="n">
        <f aca="false">COUNTIF('Duel Log'!AD$2:AD$5455,$A1877)</f>
        <v>1</v>
      </c>
      <c r="D1877" s="7" t="n">
        <f aca="false">COUNTIFS('Duel Log'!AD$2:AD$5455,$A1877,'Duel Log'!AA$2:AA$5455,"Win")</f>
        <v>0</v>
      </c>
      <c r="E1877" s="7" t="n">
        <f aca="false">COUNTIFS('Duel Log'!AD$2:AD$5455,$A1877,'Duel Log'!AA$2:AA$5455,"Loss")</f>
        <v>1</v>
      </c>
      <c r="F1877" s="7" t="n">
        <f aca="false">COUNTIFS('Duel Log'!AD$2:AD$5455,$A1877,'Duel Log'!AA$2:AA$5455,"Draw")</f>
        <v>0</v>
      </c>
      <c r="G1877" s="13" t="n">
        <f aca="false">IFERROR(D1877/C1877,"")</f>
        <v>0</v>
      </c>
    </row>
    <row r="1878" customFormat="false" ht="15" hidden="false" customHeight="true" outlineLevel="0" collapsed="false">
      <c r="A1878" s="7" t="s">
        <v>5910</v>
      </c>
      <c r="B1878" s="7" t="s">
        <v>198</v>
      </c>
      <c r="C1878" s="7" t="n">
        <f aca="false">COUNTIF('Duel Log'!AD$2:AD$5455,$A1878)</f>
        <v>1</v>
      </c>
      <c r="D1878" s="7" t="n">
        <f aca="false">COUNTIFS('Duel Log'!AD$2:AD$5455,$A1878,'Duel Log'!AA$2:AA$5455,"Win")</f>
        <v>1</v>
      </c>
      <c r="E1878" s="7" t="n">
        <f aca="false">COUNTIFS('Duel Log'!AD$2:AD$5455,$A1878,'Duel Log'!AA$2:AA$5455,"Loss")</f>
        <v>0</v>
      </c>
      <c r="F1878" s="7" t="n">
        <f aca="false">COUNTIFS('Duel Log'!AD$2:AD$5455,$A1878,'Duel Log'!AA$2:AA$5455,"Draw")</f>
        <v>0</v>
      </c>
      <c r="G1878" s="13" t="n">
        <f aca="false">IFERROR(D1878/C1878,"")</f>
        <v>1</v>
      </c>
    </row>
    <row r="1879" customFormat="false" ht="15" hidden="false" customHeight="true" outlineLevel="0" collapsed="false">
      <c r="A1879" s="7" t="s">
        <v>1438</v>
      </c>
      <c r="B1879" s="7" t="s">
        <v>1432</v>
      </c>
      <c r="C1879" s="7" t="n">
        <f aca="false">COUNTIF('Duel Log'!AD$2:AD$5455,$A1879)</f>
        <v>1</v>
      </c>
      <c r="D1879" s="7" t="n">
        <f aca="false">COUNTIFS('Duel Log'!AD$2:AD$5455,$A1879,'Duel Log'!AA$2:AA$5455,"Win")</f>
        <v>0</v>
      </c>
      <c r="E1879" s="7" t="n">
        <f aca="false">COUNTIFS('Duel Log'!AD$2:AD$5455,$A1879,'Duel Log'!AA$2:AA$5455,"Loss")</f>
        <v>1</v>
      </c>
      <c r="F1879" s="7" t="n">
        <f aca="false">COUNTIFS('Duel Log'!AD$2:AD$5455,$A1879,'Duel Log'!AA$2:AA$5455,"Draw")</f>
        <v>0</v>
      </c>
      <c r="G1879" s="13" t="n">
        <f aca="false">IFERROR(D1879/C1879,"")</f>
        <v>0</v>
      </c>
    </row>
    <row r="1880" customFormat="false" ht="15" hidden="false" customHeight="true" outlineLevel="0" collapsed="false">
      <c r="A1880" s="7" t="s">
        <v>5418</v>
      </c>
      <c r="B1880" s="7" t="s">
        <v>709</v>
      </c>
      <c r="C1880" s="7" t="n">
        <f aca="false">COUNTIF('Duel Log'!AD$2:AD$5455,$A1880)</f>
        <v>1</v>
      </c>
      <c r="D1880" s="7" t="n">
        <f aca="false">COUNTIFS('Duel Log'!AD$2:AD$5455,$A1880,'Duel Log'!AA$2:AA$5455,"Win")</f>
        <v>1</v>
      </c>
      <c r="E1880" s="7" t="n">
        <f aca="false">COUNTIFS('Duel Log'!AD$2:AD$5455,$A1880,'Duel Log'!AA$2:AA$5455,"Loss")</f>
        <v>0</v>
      </c>
      <c r="F1880" s="7" t="n">
        <f aca="false">COUNTIFS('Duel Log'!AD$2:AD$5455,$A1880,'Duel Log'!AA$2:AA$5455,"Draw")</f>
        <v>0</v>
      </c>
      <c r="G1880" s="13" t="n">
        <f aca="false">IFERROR(D1880/C1880,"")</f>
        <v>1</v>
      </c>
    </row>
    <row r="1881" customFormat="false" ht="15" hidden="false" customHeight="true" outlineLevel="0" collapsed="false">
      <c r="A1881" s="7" t="s">
        <v>2805</v>
      </c>
      <c r="B1881" s="7" t="s">
        <v>2629</v>
      </c>
      <c r="C1881" s="7" t="n">
        <f aca="false">COUNTIF('Duel Log'!AD$2:AD$5455,$A1881)</f>
        <v>1</v>
      </c>
      <c r="D1881" s="7" t="n">
        <f aca="false">COUNTIFS('Duel Log'!AD$2:AD$5455,$A1881,'Duel Log'!AA$2:AA$5455,"Win")</f>
        <v>0</v>
      </c>
      <c r="E1881" s="7" t="n">
        <f aca="false">COUNTIFS('Duel Log'!AD$2:AD$5455,$A1881,'Duel Log'!AA$2:AA$5455,"Loss")</f>
        <v>1</v>
      </c>
      <c r="F1881" s="7" t="n">
        <f aca="false">COUNTIFS('Duel Log'!AD$2:AD$5455,$A1881,'Duel Log'!AA$2:AA$5455,"Draw")</f>
        <v>0</v>
      </c>
      <c r="G1881" s="13" t="n">
        <f aca="false">IFERROR(D1881/C1881,"")</f>
        <v>0</v>
      </c>
    </row>
    <row r="1882" customFormat="false" ht="15" hidden="false" customHeight="true" outlineLevel="0" collapsed="false">
      <c r="A1882" s="7" t="s">
        <v>6091</v>
      </c>
      <c r="B1882" s="7" t="s">
        <v>1754</v>
      </c>
      <c r="C1882" s="7" t="n">
        <f aca="false">COUNTIF('Duel Log'!AD$2:AD$5455,$A1882)</f>
        <v>1</v>
      </c>
      <c r="D1882" s="7" t="n">
        <f aca="false">COUNTIFS('Duel Log'!AD$2:AD$5455,$A1882,'Duel Log'!AA$2:AA$5455,"Win")</f>
        <v>0</v>
      </c>
      <c r="E1882" s="7" t="n">
        <f aca="false">COUNTIFS('Duel Log'!AD$2:AD$5455,$A1882,'Duel Log'!AA$2:AA$5455,"Loss")</f>
        <v>1</v>
      </c>
      <c r="F1882" s="7" t="n">
        <f aca="false">COUNTIFS('Duel Log'!AD$2:AD$5455,$A1882,'Duel Log'!AA$2:AA$5455,"Draw")</f>
        <v>0</v>
      </c>
      <c r="G1882" s="13" t="n">
        <f aca="false">IFERROR(D1882/C1882,"")</f>
        <v>0</v>
      </c>
    </row>
    <row r="1883" customFormat="false" ht="15" hidden="false" customHeight="true" outlineLevel="0" collapsed="false">
      <c r="A1883" s="7" t="s">
        <v>6479</v>
      </c>
      <c r="B1883" s="7" t="s">
        <v>1066</v>
      </c>
      <c r="C1883" s="7" t="n">
        <f aca="false">COUNTIF('Duel Log'!AD$2:AD$5455,$A1883)</f>
        <v>1</v>
      </c>
      <c r="D1883" s="7" t="n">
        <f aca="false">COUNTIFS('Duel Log'!AD$2:AD$5455,$A1883,'Duel Log'!AA$2:AA$5455,"Win")</f>
        <v>0</v>
      </c>
      <c r="E1883" s="7" t="n">
        <f aca="false">COUNTIFS('Duel Log'!AD$2:AD$5455,$A1883,'Duel Log'!AA$2:AA$5455,"Loss")</f>
        <v>1</v>
      </c>
      <c r="F1883" s="7" t="n">
        <f aca="false">COUNTIFS('Duel Log'!AD$2:AD$5455,$A1883,'Duel Log'!AA$2:AA$5455,"Draw")</f>
        <v>0</v>
      </c>
      <c r="G1883" s="13" t="n">
        <f aca="false">IFERROR(D1883/C1883,"")</f>
        <v>0</v>
      </c>
    </row>
    <row r="1884" customFormat="false" ht="15" hidden="false" customHeight="true" outlineLevel="0" collapsed="false">
      <c r="A1884" s="7" t="s">
        <v>1448</v>
      </c>
      <c r="B1884" s="7" t="s">
        <v>1432</v>
      </c>
      <c r="C1884" s="7" t="n">
        <f aca="false">COUNTIF('Duel Log'!AD$2:AD$5455,$A1884)</f>
        <v>1</v>
      </c>
      <c r="D1884" s="7" t="n">
        <f aca="false">COUNTIFS('Duel Log'!AD$2:AD$5455,$A1884,'Duel Log'!AA$2:AA$5455,"Win")</f>
        <v>1</v>
      </c>
      <c r="E1884" s="7" t="n">
        <f aca="false">COUNTIFS('Duel Log'!AD$2:AD$5455,$A1884,'Duel Log'!AA$2:AA$5455,"Loss")</f>
        <v>0</v>
      </c>
      <c r="F1884" s="7" t="n">
        <f aca="false">COUNTIFS('Duel Log'!AD$2:AD$5455,$A1884,'Duel Log'!AA$2:AA$5455,"Draw")</f>
        <v>0</v>
      </c>
      <c r="G1884" s="13" t="n">
        <f aca="false">IFERROR(D1884/C1884,"")</f>
        <v>1</v>
      </c>
    </row>
    <row r="1885" customFormat="false" ht="15" hidden="false" customHeight="true" outlineLevel="0" collapsed="false">
      <c r="A1885" s="7" t="s">
        <v>2657</v>
      </c>
      <c r="B1885" s="7" t="s">
        <v>15845</v>
      </c>
      <c r="C1885" s="7" t="n">
        <f aca="false">COUNTIF('Duel Log'!AD$2:AD$5455,$A1885)</f>
        <v>2</v>
      </c>
      <c r="D1885" s="7" t="n">
        <f aca="false">COUNTIFS('Duel Log'!AD$2:AD$5455,$A1885,'Duel Log'!AA$2:AA$5455,"Win")</f>
        <v>1</v>
      </c>
      <c r="E1885" s="7" t="n">
        <f aca="false">COUNTIFS('Duel Log'!AD$2:AD$5455,$A1885,'Duel Log'!AA$2:AA$5455,"Loss")</f>
        <v>1</v>
      </c>
      <c r="F1885" s="7" t="n">
        <f aca="false">COUNTIFS('Duel Log'!AD$2:AD$5455,$A1885,'Duel Log'!AA$2:AA$5455,"Draw")</f>
        <v>0</v>
      </c>
      <c r="G1885" s="13" t="n">
        <f aca="false">IFERROR(D1885/C1885,"")</f>
        <v>0.5</v>
      </c>
    </row>
    <row r="1886" customFormat="false" ht="15" hidden="false" customHeight="true" outlineLevel="0" collapsed="false">
      <c r="A1886" s="7" t="s">
        <v>1766</v>
      </c>
      <c r="B1886" s="7" t="s">
        <v>1432</v>
      </c>
      <c r="C1886" s="7" t="n">
        <f aca="false">COUNTIF('Duel Log'!AD$2:AD$5455,$A1886)</f>
        <v>1</v>
      </c>
      <c r="D1886" s="7" t="n">
        <f aca="false">COUNTIFS('Duel Log'!AD$2:AD$5455,$A1886,'Duel Log'!AA$2:AA$5455,"Win")</f>
        <v>0</v>
      </c>
      <c r="E1886" s="7" t="n">
        <f aca="false">COUNTIFS('Duel Log'!AD$2:AD$5455,$A1886,'Duel Log'!AA$2:AA$5455,"Loss")</f>
        <v>1</v>
      </c>
      <c r="F1886" s="7" t="n">
        <f aca="false">COUNTIFS('Duel Log'!AD$2:AD$5455,$A1886,'Duel Log'!AA$2:AA$5455,"Draw")</f>
        <v>0</v>
      </c>
      <c r="G1886" s="13" t="n">
        <f aca="false">IFERROR(D1886/C1886,"")</f>
        <v>0</v>
      </c>
    </row>
    <row r="1887" customFormat="false" ht="15" hidden="false" customHeight="true" outlineLevel="0" collapsed="false">
      <c r="A1887" s="7" t="s">
        <v>3335</v>
      </c>
      <c r="B1887" s="7" t="s">
        <v>613</v>
      </c>
      <c r="C1887" s="7" t="n">
        <f aca="false">COUNTIF('Duel Log'!AD$2:AD$5455,$A1887)</f>
        <v>1</v>
      </c>
      <c r="D1887" s="7" t="n">
        <f aca="false">COUNTIFS('Duel Log'!AD$2:AD$5455,$A1887,'Duel Log'!AA$2:AA$5455,"Win")</f>
        <v>1</v>
      </c>
      <c r="E1887" s="7" t="n">
        <f aca="false">COUNTIFS('Duel Log'!AD$2:AD$5455,$A1887,'Duel Log'!AA$2:AA$5455,"Loss")</f>
        <v>0</v>
      </c>
      <c r="F1887" s="7" t="n">
        <f aca="false">COUNTIFS('Duel Log'!AD$2:AD$5455,$A1887,'Duel Log'!AA$2:AA$5455,"Draw")</f>
        <v>0</v>
      </c>
      <c r="G1887" s="13" t="n">
        <f aca="false">IFERROR(D1887/C1887,"")</f>
        <v>1</v>
      </c>
    </row>
    <row r="1888" customFormat="false" ht="15" hidden="false" customHeight="true" outlineLevel="0" collapsed="false">
      <c r="A1888" s="7" t="s">
        <v>3817</v>
      </c>
      <c r="B1888" s="7" t="s">
        <v>523</v>
      </c>
      <c r="C1888" s="7" t="n">
        <f aca="false">COUNTIF('Duel Log'!AD$2:AD$5455,$A1888)</f>
        <v>1</v>
      </c>
      <c r="D1888" s="7" t="n">
        <f aca="false">COUNTIFS('Duel Log'!AD$2:AD$5455,$A1888,'Duel Log'!AA$2:AA$5455,"Win")</f>
        <v>1</v>
      </c>
      <c r="E1888" s="7" t="n">
        <f aca="false">COUNTIFS('Duel Log'!AD$2:AD$5455,$A1888,'Duel Log'!AA$2:AA$5455,"Loss")</f>
        <v>0</v>
      </c>
      <c r="F1888" s="7" t="n">
        <f aca="false">COUNTIFS('Duel Log'!AD$2:AD$5455,$A1888,'Duel Log'!AA$2:AA$5455,"Draw")</f>
        <v>0</v>
      </c>
      <c r="G1888" s="13" t="n">
        <f aca="false">IFERROR(D1888/C1888,"")</f>
        <v>1</v>
      </c>
    </row>
    <row r="1889" customFormat="false" ht="15" hidden="false" customHeight="true" outlineLevel="0" collapsed="false">
      <c r="A1889" s="7" t="s">
        <v>900</v>
      </c>
      <c r="B1889" s="7" t="s">
        <v>772</v>
      </c>
      <c r="C1889" s="7" t="n">
        <f aca="false">COUNTIF('Duel Log'!AD$2:AD$5455,$A1889)</f>
        <v>1</v>
      </c>
      <c r="D1889" s="7" t="n">
        <f aca="false">COUNTIFS('Duel Log'!AD$2:AD$5455,$A1889,'Duel Log'!AA$2:AA$5455,"Win")</f>
        <v>0</v>
      </c>
      <c r="E1889" s="7" t="n">
        <f aca="false">COUNTIFS('Duel Log'!AD$2:AD$5455,$A1889,'Duel Log'!AA$2:AA$5455,"Loss")</f>
        <v>1</v>
      </c>
      <c r="F1889" s="7" t="n">
        <f aca="false">COUNTIFS('Duel Log'!AD$2:AD$5455,$A1889,'Duel Log'!AA$2:AA$5455,"Draw")</f>
        <v>0</v>
      </c>
      <c r="G1889" s="13" t="n">
        <f aca="false">IFERROR(D1889/C1889,"")</f>
        <v>0</v>
      </c>
    </row>
    <row r="1890" customFormat="false" ht="15" hidden="false" customHeight="true" outlineLevel="0" collapsed="false">
      <c r="A1890" s="7" t="s">
        <v>2987</v>
      </c>
      <c r="B1890" s="7" t="s">
        <v>2953</v>
      </c>
      <c r="C1890" s="7" t="n">
        <f aca="false">COUNTIF('Duel Log'!AD$2:AD$5455,$A1890)</f>
        <v>1</v>
      </c>
      <c r="D1890" s="7" t="n">
        <f aca="false">COUNTIFS('Duel Log'!AD$2:AD$5455,$A1890,'Duel Log'!AA$2:AA$5455,"Win")</f>
        <v>0</v>
      </c>
      <c r="E1890" s="7" t="n">
        <f aca="false">COUNTIFS('Duel Log'!AD$2:AD$5455,$A1890,'Duel Log'!AA$2:AA$5455,"Loss")</f>
        <v>1</v>
      </c>
      <c r="F1890" s="7" t="n">
        <f aca="false">COUNTIFS('Duel Log'!AD$2:AD$5455,$A1890,'Duel Log'!AA$2:AA$5455,"Draw")</f>
        <v>0</v>
      </c>
      <c r="G1890" s="13" t="n">
        <f aca="false">IFERROR(D1890/C1890,"")</f>
        <v>0</v>
      </c>
    </row>
    <row r="1891" customFormat="false" ht="15" hidden="false" customHeight="true" outlineLevel="0" collapsed="false">
      <c r="A1891" s="7" t="s">
        <v>1706</v>
      </c>
      <c r="B1891" s="7" t="s">
        <v>613</v>
      </c>
      <c r="C1891" s="7" t="n">
        <f aca="false">COUNTIF('Duel Log'!AD$2:AD$5455,$A1891)</f>
        <v>1</v>
      </c>
      <c r="D1891" s="7" t="n">
        <f aca="false">COUNTIFS('Duel Log'!AD$2:AD$5455,$A1891,'Duel Log'!AA$2:AA$5455,"Win")</f>
        <v>1</v>
      </c>
      <c r="E1891" s="7" t="n">
        <f aca="false">COUNTIFS('Duel Log'!AD$2:AD$5455,$A1891,'Duel Log'!AA$2:AA$5455,"Loss")</f>
        <v>0</v>
      </c>
      <c r="F1891" s="7" t="n">
        <f aca="false">COUNTIFS('Duel Log'!AD$2:AD$5455,$A1891,'Duel Log'!AA$2:AA$5455,"Draw")</f>
        <v>0</v>
      </c>
      <c r="G1891" s="13" t="n">
        <f aca="false">IFERROR(D1891/C1891,"")</f>
        <v>1</v>
      </c>
    </row>
    <row r="1892" customFormat="false" ht="15" hidden="false" customHeight="true" outlineLevel="0" collapsed="false">
      <c r="A1892" s="7" t="s">
        <v>6181</v>
      </c>
      <c r="B1892" s="7" t="s">
        <v>1711</v>
      </c>
      <c r="C1892" s="7" t="n">
        <f aca="false">COUNTIF('Duel Log'!AD$2:AD$5455,$A1892)</f>
        <v>1</v>
      </c>
      <c r="D1892" s="7" t="n">
        <f aca="false">COUNTIFS('Duel Log'!AD$2:AD$5455,$A1892,'Duel Log'!AA$2:AA$5455,"Win")</f>
        <v>0</v>
      </c>
      <c r="E1892" s="7" t="n">
        <f aca="false">COUNTIFS('Duel Log'!AD$2:AD$5455,$A1892,'Duel Log'!AA$2:AA$5455,"Loss")</f>
        <v>1</v>
      </c>
      <c r="F1892" s="7" t="n">
        <f aca="false">COUNTIFS('Duel Log'!AD$2:AD$5455,$A1892,'Duel Log'!AA$2:AA$5455,"Draw")</f>
        <v>0</v>
      </c>
      <c r="G1892" s="13" t="n">
        <f aca="false">IFERROR(D1892/C1892,"")</f>
        <v>0</v>
      </c>
    </row>
    <row r="1893" customFormat="false" ht="15" hidden="false" customHeight="true" outlineLevel="0" collapsed="false">
      <c r="A1893" s="7" t="s">
        <v>5433</v>
      </c>
      <c r="B1893" s="7" t="s">
        <v>1206</v>
      </c>
      <c r="C1893" s="7" t="n">
        <f aca="false">COUNTIF('Duel Log'!AD$2:AD$5455,$A1893)</f>
        <v>1</v>
      </c>
      <c r="D1893" s="7" t="n">
        <f aca="false">COUNTIFS('Duel Log'!AD$2:AD$5455,$A1893,'Duel Log'!AA$2:AA$5455,"Win")</f>
        <v>0</v>
      </c>
      <c r="E1893" s="7" t="n">
        <f aca="false">COUNTIFS('Duel Log'!AD$2:AD$5455,$A1893,'Duel Log'!AA$2:AA$5455,"Loss")</f>
        <v>1</v>
      </c>
      <c r="F1893" s="7" t="n">
        <f aca="false">COUNTIFS('Duel Log'!AD$2:AD$5455,$A1893,'Duel Log'!AA$2:AA$5455,"Draw")</f>
        <v>0</v>
      </c>
      <c r="G1893" s="13" t="n">
        <f aca="false">IFERROR(D1893/C1893,"")</f>
        <v>0</v>
      </c>
    </row>
    <row r="1894" customFormat="false" ht="15" hidden="false" customHeight="true" outlineLevel="0" collapsed="false">
      <c r="A1894" s="7" t="s">
        <v>3056</v>
      </c>
      <c r="B1894" s="7" t="s">
        <v>2953</v>
      </c>
      <c r="C1894" s="7" t="n">
        <f aca="false">COUNTIF('Duel Log'!AD$2:AD$5455,$A1894)</f>
        <v>2</v>
      </c>
      <c r="D1894" s="7" t="n">
        <f aca="false">COUNTIFS('Duel Log'!AD$2:AD$5455,$A1894,'Duel Log'!AA$2:AA$5455,"Win")</f>
        <v>0</v>
      </c>
      <c r="E1894" s="7" t="n">
        <f aca="false">COUNTIFS('Duel Log'!AD$2:AD$5455,$A1894,'Duel Log'!AA$2:AA$5455,"Loss")</f>
        <v>2</v>
      </c>
      <c r="F1894" s="7" t="n">
        <f aca="false">COUNTIFS('Duel Log'!AD$2:AD$5455,$A1894,'Duel Log'!AA$2:AA$5455,"Draw")</f>
        <v>0</v>
      </c>
      <c r="G1894" s="13" t="n">
        <f aca="false">IFERROR(D1894/C1894,"")</f>
        <v>0</v>
      </c>
    </row>
    <row r="1895" customFormat="false" ht="15" hidden="false" customHeight="true" outlineLevel="0" collapsed="false">
      <c r="A1895" s="7" t="s">
        <v>5136</v>
      </c>
      <c r="B1895" s="8" t="s">
        <v>365</v>
      </c>
      <c r="C1895" s="7" t="n">
        <f aca="false">COUNTIF('Duel Log'!AD$2:AD$5455,$A1895)</f>
        <v>1</v>
      </c>
      <c r="D1895" s="7" t="n">
        <f aca="false">COUNTIFS('Duel Log'!AD$2:AD$5455,$A1895,'Duel Log'!AA$2:AA$5455,"Win")</f>
        <v>1</v>
      </c>
      <c r="E1895" s="7" t="n">
        <f aca="false">COUNTIFS('Duel Log'!AD$2:AD$5455,$A1895,'Duel Log'!AA$2:AA$5455,"Loss")</f>
        <v>0</v>
      </c>
      <c r="F1895" s="7" t="n">
        <f aca="false">COUNTIFS('Duel Log'!AD$2:AD$5455,$A1895,'Duel Log'!AA$2:AA$5455,"Draw")</f>
        <v>0</v>
      </c>
      <c r="G1895" s="13" t="n">
        <f aca="false">IFERROR(D1895/C1895,"")</f>
        <v>1</v>
      </c>
    </row>
    <row r="1896" customFormat="false" ht="15" hidden="false" customHeight="true" outlineLevel="0" collapsed="false">
      <c r="A1896" s="7" t="s">
        <v>1837</v>
      </c>
      <c r="B1896" s="7" t="s">
        <v>15724</v>
      </c>
      <c r="C1896" s="7" t="n">
        <f aca="false">COUNTIF('Duel Log'!AD$2:AD$5455,$A1896)</f>
        <v>3</v>
      </c>
      <c r="D1896" s="7" t="n">
        <f aca="false">COUNTIFS('Duel Log'!AD$2:AD$5455,$A1896,'Duel Log'!AA$2:AA$5455,"Win")</f>
        <v>0</v>
      </c>
      <c r="E1896" s="7" t="n">
        <f aca="false">COUNTIFS('Duel Log'!AD$2:AD$5455,$A1896,'Duel Log'!AA$2:AA$5455,"Loss")</f>
        <v>3</v>
      </c>
      <c r="F1896" s="7" t="n">
        <f aca="false">COUNTIFS('Duel Log'!AD$2:AD$5455,$A1896,'Duel Log'!AA$2:AA$5455,"Draw")</f>
        <v>0</v>
      </c>
      <c r="G1896" s="13" t="n">
        <f aca="false">IFERROR(D1896/C1896,"")</f>
        <v>0</v>
      </c>
    </row>
    <row r="1897" customFormat="false" ht="15" hidden="false" customHeight="true" outlineLevel="0" collapsed="false">
      <c r="A1897" s="7" t="s">
        <v>6266</v>
      </c>
      <c r="B1897" s="7" t="s">
        <v>2001</v>
      </c>
      <c r="C1897" s="7" t="n">
        <f aca="false">COUNTIF('Duel Log'!AD$2:AD$5455,$A1897)</f>
        <v>1</v>
      </c>
      <c r="D1897" s="7" t="n">
        <f aca="false">COUNTIFS('Duel Log'!AD$2:AD$5455,$A1897,'Duel Log'!AA$2:AA$5455,"Win")</f>
        <v>0</v>
      </c>
      <c r="E1897" s="7" t="n">
        <f aca="false">COUNTIFS('Duel Log'!AD$2:AD$5455,$A1897,'Duel Log'!AA$2:AA$5455,"Loss")</f>
        <v>1</v>
      </c>
      <c r="F1897" s="7" t="n">
        <f aca="false">COUNTIFS('Duel Log'!AD$2:AD$5455,$A1897,'Duel Log'!AA$2:AA$5455,"Draw")</f>
        <v>0</v>
      </c>
      <c r="G1897" s="13" t="n">
        <f aca="false">IFERROR(D1897/C1897,"")</f>
        <v>0</v>
      </c>
    </row>
    <row r="1898" customFormat="false" ht="15" hidden="false" customHeight="true" outlineLevel="0" collapsed="false">
      <c r="A1898" s="7" t="s">
        <v>8476</v>
      </c>
      <c r="B1898" s="7" t="s">
        <v>1711</v>
      </c>
      <c r="C1898" s="7" t="n">
        <f aca="false">COUNTIF('Duel Log'!AD$2:AD$5455,$A1898)</f>
        <v>1</v>
      </c>
      <c r="D1898" s="7" t="n">
        <f aca="false">COUNTIFS('Duel Log'!AD$2:AD$5455,$A1898,'Duel Log'!AA$2:AA$5455,"Win")</f>
        <v>0</v>
      </c>
      <c r="E1898" s="7" t="n">
        <f aca="false">COUNTIFS('Duel Log'!AD$2:AD$5455,$A1898,'Duel Log'!AA$2:AA$5455,"Loss")</f>
        <v>1</v>
      </c>
      <c r="F1898" s="7" t="n">
        <f aca="false">COUNTIFS('Duel Log'!AD$2:AD$5455,$A1898,'Duel Log'!AA$2:AA$5455,"Draw")</f>
        <v>0</v>
      </c>
      <c r="G1898" s="13" t="n">
        <f aca="false">IFERROR(D1898/C1898,"")</f>
        <v>0</v>
      </c>
    </row>
    <row r="1899" customFormat="false" ht="15" hidden="false" customHeight="true" outlineLevel="0" collapsed="false">
      <c r="A1899" s="7" t="s">
        <v>2543</v>
      </c>
      <c r="B1899" s="7" t="s">
        <v>684</v>
      </c>
      <c r="C1899" s="7" t="n">
        <f aca="false">COUNTIF('Duel Log'!AD$2:AD$5455,$A1899)</f>
        <v>1</v>
      </c>
      <c r="D1899" s="7" t="n">
        <f aca="false">COUNTIFS('Duel Log'!AD$2:AD$5455,$A1899,'Duel Log'!AA$2:AA$5455,"Win")</f>
        <v>1</v>
      </c>
      <c r="E1899" s="7" t="n">
        <f aca="false">COUNTIFS('Duel Log'!AD$2:AD$5455,$A1899,'Duel Log'!AA$2:AA$5455,"Loss")</f>
        <v>0</v>
      </c>
      <c r="F1899" s="7" t="n">
        <f aca="false">COUNTIFS('Duel Log'!AD$2:AD$5455,$A1899,'Duel Log'!AA$2:AA$5455,"Draw")</f>
        <v>0</v>
      </c>
      <c r="G1899" s="13" t="n">
        <f aca="false">IFERROR(D1899/C1899,"")</f>
        <v>1</v>
      </c>
    </row>
    <row r="1900" customFormat="false" ht="15" hidden="false" customHeight="true" outlineLevel="0" collapsed="false">
      <c r="A1900" s="7" t="s">
        <v>7310</v>
      </c>
      <c r="B1900" s="7" t="s">
        <v>343</v>
      </c>
      <c r="C1900" s="7" t="n">
        <f aca="false">COUNTIF('Duel Log'!AD$2:AD$5455,$A1900)</f>
        <v>1</v>
      </c>
      <c r="D1900" s="7" t="n">
        <f aca="false">COUNTIFS('Duel Log'!AD$2:AD$5455,$A1900,'Duel Log'!AA$2:AA$5455,"Win")</f>
        <v>1</v>
      </c>
      <c r="E1900" s="7" t="n">
        <f aca="false">COUNTIFS('Duel Log'!AD$2:AD$5455,$A1900,'Duel Log'!AA$2:AA$5455,"Loss")</f>
        <v>0</v>
      </c>
      <c r="F1900" s="7" t="n">
        <f aca="false">COUNTIFS('Duel Log'!AD$2:AD$5455,$A1900,'Duel Log'!AA$2:AA$5455,"Draw")</f>
        <v>0</v>
      </c>
      <c r="G1900" s="13" t="n">
        <f aca="false">IFERROR(D1900/C1900,"")</f>
        <v>1</v>
      </c>
    </row>
    <row r="1901" customFormat="false" ht="15" hidden="false" customHeight="true" outlineLevel="0" collapsed="false">
      <c r="A1901" s="7" t="s">
        <v>5403</v>
      </c>
      <c r="B1901" s="7" t="s">
        <v>709</v>
      </c>
      <c r="C1901" s="7" t="n">
        <f aca="false">COUNTIF('Duel Log'!AD$2:AD$5455,$A1901)</f>
        <v>1</v>
      </c>
      <c r="D1901" s="7" t="n">
        <f aca="false">COUNTIFS('Duel Log'!AD$2:AD$5455,$A1901,'Duel Log'!AA$2:AA$5455,"Win")</f>
        <v>1</v>
      </c>
      <c r="E1901" s="7" t="n">
        <f aca="false">COUNTIFS('Duel Log'!AD$2:AD$5455,$A1901,'Duel Log'!AA$2:AA$5455,"Loss")</f>
        <v>0</v>
      </c>
      <c r="F1901" s="7" t="n">
        <f aca="false">COUNTIFS('Duel Log'!AD$2:AD$5455,$A1901,'Duel Log'!AA$2:AA$5455,"Draw")</f>
        <v>0</v>
      </c>
      <c r="G1901" s="13" t="n">
        <f aca="false">IFERROR(D1901/C1901,"")</f>
        <v>1</v>
      </c>
    </row>
    <row r="1902" customFormat="false" ht="15" hidden="false" customHeight="true" outlineLevel="0" collapsed="false">
      <c r="A1902" s="7" t="s">
        <v>4373</v>
      </c>
      <c r="B1902" s="7" t="s">
        <v>356</v>
      </c>
      <c r="C1902" s="7" t="n">
        <f aca="false">COUNTIF('Duel Log'!AD$2:AD$5455,$A1902)</f>
        <v>2</v>
      </c>
      <c r="D1902" s="7" t="n">
        <f aca="false">COUNTIFS('Duel Log'!AD$2:AD$5455,$A1902,'Duel Log'!AA$2:AA$5455,"Win")</f>
        <v>1</v>
      </c>
      <c r="E1902" s="7" t="n">
        <f aca="false">COUNTIFS('Duel Log'!AD$2:AD$5455,$A1902,'Duel Log'!AA$2:AA$5455,"Loss")</f>
        <v>1</v>
      </c>
      <c r="F1902" s="7" t="n">
        <f aca="false">COUNTIFS('Duel Log'!AD$2:AD$5455,$A1902,'Duel Log'!AA$2:AA$5455,"Draw")</f>
        <v>0</v>
      </c>
      <c r="G1902" s="13" t="n">
        <f aca="false">IFERROR(D1902/C1902,"")</f>
        <v>0.5</v>
      </c>
    </row>
    <row r="1903" customFormat="false" ht="15" hidden="false" customHeight="true" outlineLevel="0" collapsed="false">
      <c r="A1903" s="7" t="s">
        <v>4412</v>
      </c>
      <c r="B1903" s="7" t="s">
        <v>15846</v>
      </c>
      <c r="C1903" s="7" t="n">
        <f aca="false">COUNTIF('Duel Log'!AD$2:AD$5455,$A1903)</f>
        <v>3</v>
      </c>
      <c r="D1903" s="7" t="n">
        <f aca="false">COUNTIFS('Duel Log'!AD$2:AD$5455,$A1903,'Duel Log'!AA$2:AA$5455,"Win")</f>
        <v>3</v>
      </c>
      <c r="E1903" s="7" t="n">
        <f aca="false">COUNTIFS('Duel Log'!AD$2:AD$5455,$A1903,'Duel Log'!AA$2:AA$5455,"Loss")</f>
        <v>0</v>
      </c>
      <c r="F1903" s="7" t="n">
        <f aca="false">COUNTIFS('Duel Log'!AD$2:AD$5455,$A1903,'Duel Log'!AA$2:AA$5455,"Draw")</f>
        <v>0</v>
      </c>
      <c r="G1903" s="13" t="n">
        <f aca="false">IFERROR(D1903/C1903,"")</f>
        <v>1</v>
      </c>
    </row>
    <row r="1904" customFormat="false" ht="15" hidden="false" customHeight="true" outlineLevel="0" collapsed="false">
      <c r="A1904" s="7" t="s">
        <v>8068</v>
      </c>
      <c r="B1904" s="7" t="s">
        <v>753</v>
      </c>
      <c r="C1904" s="7" t="n">
        <f aca="false">COUNTIF('Duel Log'!AD$2:AD$5455,$A1904)</f>
        <v>2</v>
      </c>
      <c r="D1904" s="7" t="n">
        <f aca="false">COUNTIFS('Duel Log'!AD$2:AD$5455,$A1904,'Duel Log'!AA$2:AA$5455,"Win")</f>
        <v>2</v>
      </c>
      <c r="E1904" s="7" t="n">
        <f aca="false">COUNTIFS('Duel Log'!AD$2:AD$5455,$A1904,'Duel Log'!AA$2:AA$5455,"Loss")</f>
        <v>0</v>
      </c>
      <c r="F1904" s="7" t="n">
        <f aca="false">COUNTIFS('Duel Log'!AD$2:AD$5455,$A1904,'Duel Log'!AA$2:AA$5455,"Draw")</f>
        <v>0</v>
      </c>
      <c r="G1904" s="13" t="n">
        <f aca="false">IFERROR(D1904/C1904,"")</f>
        <v>1</v>
      </c>
    </row>
    <row r="1905" customFormat="false" ht="15" hidden="false" customHeight="true" outlineLevel="0" collapsed="false">
      <c r="A1905" s="7" t="s">
        <v>759</v>
      </c>
      <c r="B1905" s="7" t="s">
        <v>753</v>
      </c>
      <c r="C1905" s="7" t="n">
        <f aca="false">COUNTIF('Duel Log'!AD$2:AD$5455,$A1905)</f>
        <v>1</v>
      </c>
      <c r="D1905" s="7" t="n">
        <f aca="false">COUNTIFS('Duel Log'!AD$2:AD$5455,$A1905,'Duel Log'!AA$2:AA$5455,"Win")</f>
        <v>0</v>
      </c>
      <c r="E1905" s="7" t="n">
        <f aca="false">COUNTIFS('Duel Log'!AD$2:AD$5455,$A1905,'Duel Log'!AA$2:AA$5455,"Loss")</f>
        <v>1</v>
      </c>
      <c r="F1905" s="7" t="n">
        <f aca="false">COUNTIFS('Duel Log'!AD$2:AD$5455,$A1905,'Duel Log'!AA$2:AA$5455,"Draw")</f>
        <v>0</v>
      </c>
      <c r="G1905" s="13" t="n">
        <f aca="false">IFERROR(D1905/C1905,"")</f>
        <v>0</v>
      </c>
    </row>
    <row r="1906" customFormat="false" ht="15" hidden="false" customHeight="true" outlineLevel="0" collapsed="false">
      <c r="A1906" s="7" t="s">
        <v>2221</v>
      </c>
      <c r="B1906" s="7" t="s">
        <v>15586</v>
      </c>
      <c r="C1906" s="7" t="n">
        <f aca="false">COUNTIF('Duel Log'!AD$2:AD$5455,$A1906)</f>
        <v>2</v>
      </c>
      <c r="D1906" s="7" t="n">
        <f aca="false">COUNTIFS('Duel Log'!AD$2:AD$5455,$A1906,'Duel Log'!AA$2:AA$5455,"Win")</f>
        <v>2</v>
      </c>
      <c r="E1906" s="7" t="n">
        <f aca="false">COUNTIFS('Duel Log'!AD$2:AD$5455,$A1906,'Duel Log'!AA$2:AA$5455,"Loss")</f>
        <v>0</v>
      </c>
      <c r="F1906" s="7" t="n">
        <f aca="false">COUNTIFS('Duel Log'!AD$2:AD$5455,$A1906,'Duel Log'!AA$2:AA$5455,"Draw")</f>
        <v>0</v>
      </c>
      <c r="G1906" s="13" t="n">
        <f aca="false">IFERROR(D1906/C1906,"")</f>
        <v>1</v>
      </c>
    </row>
    <row r="1907" customFormat="false" ht="15" hidden="false" customHeight="true" outlineLevel="0" collapsed="false">
      <c r="A1907" s="7" t="s">
        <v>1830</v>
      </c>
      <c r="B1907" s="7" t="s">
        <v>15847</v>
      </c>
      <c r="C1907" s="7" t="n">
        <f aca="false">COUNTIF('Duel Log'!AD$2:AD$5455,$A1907)</f>
        <v>2</v>
      </c>
      <c r="D1907" s="7" t="n">
        <f aca="false">COUNTIFS('Duel Log'!AD$2:AD$5455,$A1907,'Duel Log'!AA$2:AA$5455,"Win")</f>
        <v>1</v>
      </c>
      <c r="E1907" s="7" t="n">
        <f aca="false">COUNTIFS('Duel Log'!AD$2:AD$5455,$A1907,'Duel Log'!AA$2:AA$5455,"Loss")</f>
        <v>1</v>
      </c>
      <c r="F1907" s="7" t="n">
        <f aca="false">COUNTIFS('Duel Log'!AD$2:AD$5455,$A1907,'Duel Log'!AA$2:AA$5455,"Draw")</f>
        <v>0</v>
      </c>
      <c r="G1907" s="13" t="n">
        <f aca="false">IFERROR(D1907/C1907,"")</f>
        <v>0.5</v>
      </c>
    </row>
    <row r="1908" customFormat="false" ht="15" hidden="false" customHeight="true" outlineLevel="0" collapsed="false">
      <c r="A1908" s="7" t="s">
        <v>8734</v>
      </c>
      <c r="B1908" s="8" t="s">
        <v>558</v>
      </c>
      <c r="C1908" s="7" t="n">
        <f aca="false">COUNTIF('Duel Log'!AD$2:AD$5455,$A1908)</f>
        <v>1</v>
      </c>
      <c r="D1908" s="7" t="n">
        <f aca="false">COUNTIFS('Duel Log'!AD$2:AD$5455,$A1908,'Duel Log'!AA$2:AA$5455,"Win")</f>
        <v>1</v>
      </c>
      <c r="E1908" s="7" t="n">
        <f aca="false">COUNTIFS('Duel Log'!AD$2:AD$5455,$A1908,'Duel Log'!AA$2:AA$5455,"Loss")</f>
        <v>0</v>
      </c>
      <c r="F1908" s="7" t="n">
        <f aca="false">COUNTIFS('Duel Log'!AD$2:AD$5455,$A1908,'Duel Log'!AA$2:AA$5455,"Draw")</f>
        <v>0</v>
      </c>
      <c r="G1908" s="13" t="n">
        <f aca="false">IFERROR(D1908/C1908,"")</f>
        <v>1</v>
      </c>
    </row>
    <row r="1909" customFormat="false" ht="15" hidden="false" customHeight="true" outlineLevel="0" collapsed="false">
      <c r="A1909" s="7" t="s">
        <v>9208</v>
      </c>
      <c r="B1909" s="8" t="s">
        <v>558</v>
      </c>
      <c r="C1909" s="7" t="n">
        <f aca="false">COUNTIF('Duel Log'!AD$2:AD$5455,$A1909)</f>
        <v>1</v>
      </c>
      <c r="D1909" s="7" t="n">
        <f aca="false">COUNTIFS('Duel Log'!AD$2:AD$5455,$A1909,'Duel Log'!AA$2:AA$5455,"Win")</f>
        <v>1</v>
      </c>
      <c r="E1909" s="7" t="n">
        <f aca="false">COUNTIFS('Duel Log'!AD$2:AD$5455,$A1909,'Duel Log'!AA$2:AA$5455,"Loss")</f>
        <v>0</v>
      </c>
      <c r="F1909" s="7" t="n">
        <f aca="false">COUNTIFS('Duel Log'!AD$2:AD$5455,$A1909,'Duel Log'!AA$2:AA$5455,"Draw")</f>
        <v>0</v>
      </c>
      <c r="G1909" s="13" t="n">
        <f aca="false">IFERROR(D1909/C1909,"")</f>
        <v>1</v>
      </c>
    </row>
    <row r="1910" customFormat="false" ht="15" hidden="false" customHeight="true" outlineLevel="0" collapsed="false">
      <c r="A1910" s="7" t="s">
        <v>2323</v>
      </c>
      <c r="B1910" s="7" t="s">
        <v>2119</v>
      </c>
      <c r="C1910" s="7" t="n">
        <f aca="false">COUNTIF('Duel Log'!AD$2:AD$5455,$A1910)</f>
        <v>1</v>
      </c>
      <c r="D1910" s="7" t="n">
        <f aca="false">COUNTIFS('Duel Log'!AD$2:AD$5455,$A1910,'Duel Log'!AA$2:AA$5455,"Win")</f>
        <v>0</v>
      </c>
      <c r="E1910" s="7" t="n">
        <f aca="false">COUNTIFS('Duel Log'!AD$2:AD$5455,$A1910,'Duel Log'!AA$2:AA$5455,"Loss")</f>
        <v>1</v>
      </c>
      <c r="F1910" s="7" t="n">
        <f aca="false">COUNTIFS('Duel Log'!AD$2:AD$5455,$A1910,'Duel Log'!AA$2:AA$5455,"Draw")</f>
        <v>0</v>
      </c>
      <c r="G1910" s="13" t="n">
        <f aca="false">IFERROR(D1910/C1910,"")</f>
        <v>0</v>
      </c>
    </row>
    <row r="1911" customFormat="false" ht="15" hidden="false" customHeight="true" outlineLevel="0" collapsed="false">
      <c r="A1911" s="7" t="s">
        <v>4628</v>
      </c>
      <c r="B1911" s="7" t="s">
        <v>547</v>
      </c>
      <c r="C1911" s="7" t="n">
        <f aca="false">COUNTIF('Duel Log'!AD$2:AD$5455,$A1911)</f>
        <v>1</v>
      </c>
      <c r="D1911" s="7" t="n">
        <f aca="false">COUNTIFS('Duel Log'!AD$2:AD$5455,$A1911,'Duel Log'!AA$2:AA$5455,"Win")</f>
        <v>0</v>
      </c>
      <c r="E1911" s="7" t="n">
        <f aca="false">COUNTIFS('Duel Log'!AD$2:AD$5455,$A1911,'Duel Log'!AA$2:AA$5455,"Loss")</f>
        <v>1</v>
      </c>
      <c r="F1911" s="7" t="n">
        <f aca="false">COUNTIFS('Duel Log'!AD$2:AD$5455,$A1911,'Duel Log'!AA$2:AA$5455,"Draw")</f>
        <v>0</v>
      </c>
      <c r="G1911" s="13" t="n">
        <f aca="false">IFERROR(D1911/C1911,"")</f>
        <v>0</v>
      </c>
    </row>
    <row r="1912" customFormat="false" ht="15" hidden="false" customHeight="true" outlineLevel="0" collapsed="false">
      <c r="A1912" s="7" t="s">
        <v>2268</v>
      </c>
      <c r="B1912" s="7" t="s">
        <v>15506</v>
      </c>
      <c r="C1912" s="7" t="n">
        <f aca="false">COUNTIF('Duel Log'!AD$2:AD$5455,$A1912)</f>
        <v>2</v>
      </c>
      <c r="D1912" s="7" t="n">
        <f aca="false">COUNTIFS('Duel Log'!AD$2:AD$5455,$A1912,'Duel Log'!AA$2:AA$5455,"Win")</f>
        <v>2</v>
      </c>
      <c r="E1912" s="7" t="n">
        <f aca="false">COUNTIFS('Duel Log'!AD$2:AD$5455,$A1912,'Duel Log'!AA$2:AA$5455,"Loss")</f>
        <v>0</v>
      </c>
      <c r="F1912" s="7" t="n">
        <f aca="false">COUNTIFS('Duel Log'!AD$2:AD$5455,$A1912,'Duel Log'!AA$2:AA$5455,"Draw")</f>
        <v>0</v>
      </c>
      <c r="G1912" s="13" t="n">
        <f aca="false">IFERROR(D1912/C1912,"")</f>
        <v>1</v>
      </c>
    </row>
    <row r="1913" customFormat="false" ht="15" hidden="false" customHeight="true" outlineLevel="0" collapsed="false">
      <c r="A1913" s="7" t="s">
        <v>2461</v>
      </c>
      <c r="B1913" s="7" t="s">
        <v>2328</v>
      </c>
      <c r="C1913" s="7" t="n">
        <f aca="false">COUNTIF('Duel Log'!AD$2:AD$5455,$A1913)</f>
        <v>1</v>
      </c>
      <c r="D1913" s="7" t="n">
        <f aca="false">COUNTIFS('Duel Log'!AD$2:AD$5455,$A1913,'Duel Log'!AA$2:AA$5455,"Win")</f>
        <v>1</v>
      </c>
      <c r="E1913" s="7" t="n">
        <f aca="false">COUNTIFS('Duel Log'!AD$2:AD$5455,$A1913,'Duel Log'!AA$2:AA$5455,"Loss")</f>
        <v>0</v>
      </c>
      <c r="F1913" s="7" t="n">
        <f aca="false">COUNTIFS('Duel Log'!AD$2:AD$5455,$A1913,'Duel Log'!AA$2:AA$5455,"Draw")</f>
        <v>0</v>
      </c>
      <c r="G1913" s="13" t="n">
        <f aca="false">IFERROR(D1913/C1913,"")</f>
        <v>1</v>
      </c>
    </row>
    <row r="1914" customFormat="false" ht="15" hidden="false" customHeight="true" outlineLevel="0" collapsed="false">
      <c r="A1914" s="7" t="s">
        <v>5055</v>
      </c>
      <c r="B1914" s="7" t="s">
        <v>613</v>
      </c>
      <c r="C1914" s="7" t="n">
        <f aca="false">COUNTIF('Duel Log'!AD$2:AD$5455,$A1914)</f>
        <v>2</v>
      </c>
      <c r="D1914" s="7" t="n">
        <f aca="false">COUNTIFS('Duel Log'!AD$2:AD$5455,$A1914,'Duel Log'!AA$2:AA$5455,"Win")</f>
        <v>2</v>
      </c>
      <c r="E1914" s="7" t="n">
        <f aca="false">COUNTIFS('Duel Log'!AD$2:AD$5455,$A1914,'Duel Log'!AA$2:AA$5455,"Loss")</f>
        <v>0</v>
      </c>
      <c r="F1914" s="7" t="n">
        <f aca="false">COUNTIFS('Duel Log'!AD$2:AD$5455,$A1914,'Duel Log'!AA$2:AA$5455,"Draw")</f>
        <v>0</v>
      </c>
      <c r="G1914" s="13" t="n">
        <f aca="false">IFERROR(D1914/C1914,"")</f>
        <v>1</v>
      </c>
    </row>
    <row r="1915" customFormat="false" ht="15" hidden="false" customHeight="true" outlineLevel="0" collapsed="false">
      <c r="A1915" s="7" t="s">
        <v>2299</v>
      </c>
      <c r="B1915" s="7" t="s">
        <v>15848</v>
      </c>
      <c r="C1915" s="7" t="n">
        <f aca="false">COUNTIF('Duel Log'!AD$2:AD$5455,$A1915)</f>
        <v>2</v>
      </c>
      <c r="D1915" s="7" t="n">
        <f aca="false">COUNTIFS('Duel Log'!AD$2:AD$5455,$A1915,'Duel Log'!AA$2:AA$5455,"Win")</f>
        <v>0</v>
      </c>
      <c r="E1915" s="7" t="n">
        <f aca="false">COUNTIFS('Duel Log'!AD$2:AD$5455,$A1915,'Duel Log'!AA$2:AA$5455,"Loss")</f>
        <v>2</v>
      </c>
      <c r="F1915" s="7" t="n">
        <f aca="false">COUNTIFS('Duel Log'!AD$2:AD$5455,$A1915,'Duel Log'!AA$2:AA$5455,"Draw")</f>
        <v>0</v>
      </c>
      <c r="G1915" s="13" t="n">
        <f aca="false">IFERROR(D1915/C1915,"")</f>
        <v>0</v>
      </c>
    </row>
    <row r="1916" customFormat="false" ht="15" hidden="false" customHeight="true" outlineLevel="0" collapsed="false">
      <c r="A1916" s="7" t="s">
        <v>2350</v>
      </c>
      <c r="B1916" s="7" t="s">
        <v>2119</v>
      </c>
      <c r="C1916" s="7" t="n">
        <f aca="false">COUNTIF('Duel Log'!AD$2:AD$5455,$A1916)</f>
        <v>1</v>
      </c>
      <c r="D1916" s="7" t="n">
        <f aca="false">COUNTIFS('Duel Log'!AD$2:AD$5455,$A1916,'Duel Log'!AA$2:AA$5455,"Win")</f>
        <v>0</v>
      </c>
      <c r="E1916" s="7" t="n">
        <f aca="false">COUNTIFS('Duel Log'!AD$2:AD$5455,$A1916,'Duel Log'!AA$2:AA$5455,"Loss")</f>
        <v>1</v>
      </c>
      <c r="F1916" s="7" t="n">
        <f aca="false">COUNTIFS('Duel Log'!AD$2:AD$5455,$A1916,'Duel Log'!AA$2:AA$5455,"Draw")</f>
        <v>0</v>
      </c>
      <c r="G1916" s="13" t="n">
        <f aca="false">IFERROR(D1916/C1916,"")</f>
        <v>0</v>
      </c>
    </row>
    <row r="1917" customFormat="false" ht="15" hidden="false" customHeight="true" outlineLevel="0" collapsed="false">
      <c r="A1917" s="7" t="s">
        <v>1300</v>
      </c>
      <c r="B1917" s="7" t="s">
        <v>1283</v>
      </c>
      <c r="C1917" s="7" t="n">
        <f aca="false">COUNTIF('Duel Log'!AD$2:AD$5455,$A1917)</f>
        <v>1</v>
      </c>
      <c r="D1917" s="7" t="n">
        <f aca="false">COUNTIFS('Duel Log'!AD$2:AD$5455,$A1917,'Duel Log'!AA$2:AA$5455,"Win")</f>
        <v>0</v>
      </c>
      <c r="E1917" s="7" t="n">
        <f aca="false">COUNTIFS('Duel Log'!AD$2:AD$5455,$A1917,'Duel Log'!AA$2:AA$5455,"Loss")</f>
        <v>1</v>
      </c>
      <c r="F1917" s="7" t="n">
        <f aca="false">COUNTIFS('Duel Log'!AD$2:AD$5455,$A1917,'Duel Log'!AA$2:AA$5455,"Draw")</f>
        <v>0</v>
      </c>
      <c r="G1917" s="13" t="n">
        <f aca="false">IFERROR(D1917/C1917,"")</f>
        <v>0</v>
      </c>
    </row>
    <row r="1918" customFormat="false" ht="15" hidden="false" customHeight="true" outlineLevel="0" collapsed="false">
      <c r="A1918" s="7" t="s">
        <v>2368</v>
      </c>
      <c r="B1918" s="7" t="s">
        <v>2119</v>
      </c>
      <c r="C1918" s="7" t="n">
        <f aca="false">COUNTIF('Duel Log'!AD$2:AD$5455,$A1918)</f>
        <v>1</v>
      </c>
      <c r="D1918" s="7" t="n">
        <f aca="false">COUNTIFS('Duel Log'!AD$2:AD$5455,$A1918,'Duel Log'!AA$2:AA$5455,"Win")</f>
        <v>1</v>
      </c>
      <c r="E1918" s="7" t="n">
        <f aca="false">COUNTIFS('Duel Log'!AD$2:AD$5455,$A1918,'Duel Log'!AA$2:AA$5455,"Loss")</f>
        <v>0</v>
      </c>
      <c r="F1918" s="7" t="n">
        <f aca="false">COUNTIFS('Duel Log'!AD$2:AD$5455,$A1918,'Duel Log'!AA$2:AA$5455,"Draw")</f>
        <v>0</v>
      </c>
      <c r="G1918" s="13" t="n">
        <f aca="false">IFERROR(D1918/C1918,"")</f>
        <v>1</v>
      </c>
    </row>
    <row r="1919" customFormat="false" ht="15" hidden="false" customHeight="true" outlineLevel="0" collapsed="false">
      <c r="A1919" s="7" t="s">
        <v>4110</v>
      </c>
      <c r="B1919" s="7" t="s">
        <v>2904</v>
      </c>
      <c r="C1919" s="7" t="n">
        <f aca="false">COUNTIF('Duel Log'!AD$2:AD$5455,$A1919)</f>
        <v>1</v>
      </c>
      <c r="D1919" s="7" t="n">
        <f aca="false">COUNTIFS('Duel Log'!AD$2:AD$5455,$A1919,'Duel Log'!AA$2:AA$5455,"Win")</f>
        <v>0</v>
      </c>
      <c r="E1919" s="7" t="n">
        <f aca="false">COUNTIFS('Duel Log'!AD$2:AD$5455,$A1919,'Duel Log'!AA$2:AA$5455,"Loss")</f>
        <v>1</v>
      </c>
      <c r="F1919" s="7" t="n">
        <f aca="false">COUNTIFS('Duel Log'!AD$2:AD$5455,$A1919,'Duel Log'!AA$2:AA$5455,"Draw")</f>
        <v>0</v>
      </c>
      <c r="G1919" s="13" t="n">
        <f aca="false">IFERROR(D1919/C1919,"")</f>
        <v>0</v>
      </c>
    </row>
    <row r="1920" customFormat="false" ht="15" hidden="false" customHeight="true" outlineLevel="0" collapsed="false">
      <c r="A1920" s="7" t="s">
        <v>1611</v>
      </c>
      <c r="B1920" s="7" t="s">
        <v>15849</v>
      </c>
      <c r="C1920" s="7" t="n">
        <f aca="false">COUNTIF('Duel Log'!AD$2:AD$5455,$A1920)</f>
        <v>8</v>
      </c>
      <c r="D1920" s="7" t="n">
        <f aca="false">COUNTIFS('Duel Log'!AD$2:AD$5455,$A1920,'Duel Log'!AA$2:AA$5455,"Win")</f>
        <v>4</v>
      </c>
      <c r="E1920" s="7" t="n">
        <f aca="false">COUNTIFS('Duel Log'!AD$2:AD$5455,$A1920,'Duel Log'!AA$2:AA$5455,"Loss")</f>
        <v>4</v>
      </c>
      <c r="F1920" s="7" t="n">
        <f aca="false">COUNTIFS('Duel Log'!AD$2:AD$5455,$A1920,'Duel Log'!AA$2:AA$5455,"Draw")</f>
        <v>0</v>
      </c>
      <c r="G1920" s="13" t="n">
        <f aca="false">IFERROR(D1920/C1920,"")</f>
        <v>0.5</v>
      </c>
    </row>
    <row r="1921" customFormat="false" ht="15" hidden="false" customHeight="true" outlineLevel="0" collapsed="false">
      <c r="A1921" s="7" t="s">
        <v>259</v>
      </c>
      <c r="B1921" s="7" t="s">
        <v>15850</v>
      </c>
      <c r="C1921" s="7" t="n">
        <f aca="false">COUNTIF('Duel Log'!AD$2:AD$5455,$A1921)</f>
        <v>14</v>
      </c>
      <c r="D1921" s="7" t="n">
        <f aca="false">COUNTIFS('Duel Log'!AD$2:AD$5455,$A1921,'Duel Log'!AA$2:AA$5455,"Win")</f>
        <v>10</v>
      </c>
      <c r="E1921" s="7" t="n">
        <f aca="false">COUNTIFS('Duel Log'!AD$2:AD$5455,$A1921,'Duel Log'!AA$2:AA$5455,"Loss")</f>
        <v>4</v>
      </c>
      <c r="F1921" s="7" t="n">
        <f aca="false">COUNTIFS('Duel Log'!AD$2:AD$5455,$A1921,'Duel Log'!AA$2:AA$5455,"Draw")</f>
        <v>0</v>
      </c>
      <c r="G1921" s="13" t="n">
        <f aca="false">IFERROR(D1921/C1921,"")</f>
        <v>0.714285714285714</v>
      </c>
    </row>
    <row r="1922" customFormat="false" ht="15" hidden="false" customHeight="true" outlineLevel="0" collapsed="false">
      <c r="A1922" s="7" t="s">
        <v>3679</v>
      </c>
      <c r="B1922" s="7" t="s">
        <v>452</v>
      </c>
      <c r="C1922" s="7" t="n">
        <f aca="false">COUNTIF('Duel Log'!AD$2:AD$5455,$A1922)</f>
        <v>1</v>
      </c>
      <c r="D1922" s="7" t="n">
        <f aca="false">COUNTIFS('Duel Log'!AD$2:AD$5455,$A1922,'Duel Log'!AA$2:AA$5455,"Win")</f>
        <v>0</v>
      </c>
      <c r="E1922" s="7" t="n">
        <f aca="false">COUNTIFS('Duel Log'!AD$2:AD$5455,$A1922,'Duel Log'!AA$2:AA$5455,"Loss")</f>
        <v>1</v>
      </c>
      <c r="F1922" s="7" t="n">
        <f aca="false">COUNTIFS('Duel Log'!AD$2:AD$5455,$A1922,'Duel Log'!AA$2:AA$5455,"Draw")</f>
        <v>0</v>
      </c>
      <c r="G1922" s="13" t="n">
        <f aca="false">IFERROR(D1922/C1922,"")</f>
        <v>0</v>
      </c>
    </row>
    <row r="1923" customFormat="false" ht="15" hidden="false" customHeight="true" outlineLevel="0" collapsed="false">
      <c r="A1923" s="7" t="s">
        <v>246</v>
      </c>
      <c r="B1923" s="7" t="s">
        <v>15851</v>
      </c>
      <c r="C1923" s="7" t="n">
        <f aca="false">COUNTIF('Duel Log'!AD$2:AD$5455,$A1923)</f>
        <v>4</v>
      </c>
      <c r="D1923" s="7" t="n">
        <f aca="false">COUNTIFS('Duel Log'!AD$2:AD$5455,$A1923,'Duel Log'!AA$2:AA$5455,"Win")</f>
        <v>2</v>
      </c>
      <c r="E1923" s="7" t="n">
        <f aca="false">COUNTIFS('Duel Log'!AD$2:AD$5455,$A1923,'Duel Log'!AA$2:AA$5455,"Loss")</f>
        <v>2</v>
      </c>
      <c r="F1923" s="7" t="n">
        <f aca="false">COUNTIFS('Duel Log'!AD$2:AD$5455,$A1923,'Duel Log'!AA$2:AA$5455,"Draw")</f>
        <v>0</v>
      </c>
      <c r="G1923" s="13" t="n">
        <f aca="false">IFERROR(D1923/C1923,"")</f>
        <v>0.5</v>
      </c>
    </row>
    <row r="1924" customFormat="false" ht="15" hidden="false" customHeight="true" outlineLevel="0" collapsed="false">
      <c r="A1924" s="7" t="s">
        <v>1585</v>
      </c>
      <c r="B1924" s="7" t="s">
        <v>15852</v>
      </c>
      <c r="C1924" s="7" t="n">
        <f aca="false">COUNTIF('Duel Log'!AD$2:AD$5455,$A1924)</f>
        <v>3</v>
      </c>
      <c r="D1924" s="7" t="n">
        <f aca="false">COUNTIFS('Duel Log'!AD$2:AD$5455,$A1924,'Duel Log'!AA$2:AA$5455,"Win")</f>
        <v>1</v>
      </c>
      <c r="E1924" s="7" t="n">
        <f aca="false">COUNTIFS('Duel Log'!AD$2:AD$5455,$A1924,'Duel Log'!AA$2:AA$5455,"Loss")</f>
        <v>2</v>
      </c>
      <c r="F1924" s="7" t="n">
        <f aca="false">COUNTIFS('Duel Log'!AD$2:AD$5455,$A1924,'Duel Log'!AA$2:AA$5455,"Draw")</f>
        <v>0</v>
      </c>
      <c r="G1924" s="13" t="n">
        <f aca="false">IFERROR(D1924/C1924,"")</f>
        <v>0.333333333333333</v>
      </c>
    </row>
    <row r="1925" customFormat="false" ht="15" hidden="false" customHeight="true" outlineLevel="0" collapsed="false">
      <c r="A1925" s="7" t="s">
        <v>2108</v>
      </c>
      <c r="B1925" s="7" t="s">
        <v>15853</v>
      </c>
      <c r="C1925" s="7" t="n">
        <f aca="false">COUNTIF('Duel Log'!AD$2:AD$5455,$A1925)</f>
        <v>2</v>
      </c>
      <c r="D1925" s="7" t="n">
        <f aca="false">COUNTIFS('Duel Log'!AD$2:AD$5455,$A1925,'Duel Log'!AA$2:AA$5455,"Win")</f>
        <v>1</v>
      </c>
      <c r="E1925" s="7" t="n">
        <f aca="false">COUNTIFS('Duel Log'!AD$2:AD$5455,$A1925,'Duel Log'!AA$2:AA$5455,"Loss")</f>
        <v>1</v>
      </c>
      <c r="F1925" s="7" t="n">
        <f aca="false">COUNTIFS('Duel Log'!AD$2:AD$5455,$A1925,'Duel Log'!AA$2:AA$5455,"Draw")</f>
        <v>0</v>
      </c>
      <c r="G1925" s="13" t="n">
        <f aca="false">IFERROR(D1925/C1925,"")</f>
        <v>0.5</v>
      </c>
    </row>
    <row r="1926" customFormat="false" ht="15" hidden="false" customHeight="true" outlineLevel="0" collapsed="false">
      <c r="A1926" s="7" t="s">
        <v>2491</v>
      </c>
      <c r="B1926" s="7" t="s">
        <v>2328</v>
      </c>
      <c r="C1926" s="7" t="n">
        <f aca="false">COUNTIF('Duel Log'!AD$2:AD$5455,$A1926)</f>
        <v>1</v>
      </c>
      <c r="D1926" s="7" t="n">
        <f aca="false">COUNTIFS('Duel Log'!AD$2:AD$5455,$A1926,'Duel Log'!AA$2:AA$5455,"Win")</f>
        <v>0</v>
      </c>
      <c r="E1926" s="7" t="n">
        <f aca="false">COUNTIFS('Duel Log'!AD$2:AD$5455,$A1926,'Duel Log'!AA$2:AA$5455,"Loss")</f>
        <v>1</v>
      </c>
      <c r="F1926" s="7" t="n">
        <f aca="false">COUNTIFS('Duel Log'!AD$2:AD$5455,$A1926,'Duel Log'!AA$2:AA$5455,"Draw")</f>
        <v>0</v>
      </c>
      <c r="G1926" s="13" t="n">
        <f aca="false">IFERROR(D1926/C1926,"")</f>
        <v>0</v>
      </c>
    </row>
    <row r="1927" customFormat="false" ht="15" hidden="false" customHeight="true" outlineLevel="0" collapsed="false">
      <c r="A1927" s="7" t="s">
        <v>3813</v>
      </c>
      <c r="B1927" s="8" t="s">
        <v>431</v>
      </c>
      <c r="C1927" s="7" t="n">
        <f aca="false">COUNTIF('Duel Log'!AD$2:AD$5455,$A1927)</f>
        <v>1</v>
      </c>
      <c r="D1927" s="7" t="n">
        <f aca="false">COUNTIFS('Duel Log'!AD$2:AD$5455,$A1927,'Duel Log'!AA$2:AA$5455,"Win")</f>
        <v>0</v>
      </c>
      <c r="E1927" s="7" t="n">
        <f aca="false">COUNTIFS('Duel Log'!AD$2:AD$5455,$A1927,'Duel Log'!AA$2:AA$5455,"Loss")</f>
        <v>1</v>
      </c>
      <c r="F1927" s="7" t="n">
        <f aca="false">COUNTIFS('Duel Log'!AD$2:AD$5455,$A1927,'Duel Log'!AA$2:AA$5455,"Draw")</f>
        <v>0</v>
      </c>
      <c r="G1927" s="13" t="n">
        <f aca="false">IFERROR(D1927/C1927,"")</f>
        <v>0</v>
      </c>
    </row>
    <row r="1928" customFormat="false" ht="15" hidden="false" customHeight="true" outlineLevel="0" collapsed="false">
      <c r="A1928" s="7" t="s">
        <v>3781</v>
      </c>
      <c r="B1928" s="7" t="s">
        <v>523</v>
      </c>
      <c r="C1928" s="7" t="n">
        <f aca="false">COUNTIF('Duel Log'!AD$2:AD$5455,$A1928)</f>
        <v>1</v>
      </c>
      <c r="D1928" s="7" t="n">
        <f aca="false">COUNTIFS('Duel Log'!AD$2:AD$5455,$A1928,'Duel Log'!AA$2:AA$5455,"Win")</f>
        <v>0</v>
      </c>
      <c r="E1928" s="7" t="n">
        <f aca="false">COUNTIFS('Duel Log'!AD$2:AD$5455,$A1928,'Duel Log'!AA$2:AA$5455,"Loss")</f>
        <v>1</v>
      </c>
      <c r="F1928" s="7" t="n">
        <f aca="false">COUNTIFS('Duel Log'!AD$2:AD$5455,$A1928,'Duel Log'!AA$2:AA$5455,"Draw")</f>
        <v>0</v>
      </c>
      <c r="G1928" s="13" t="n">
        <f aca="false">IFERROR(D1928/C1928,"")</f>
        <v>0</v>
      </c>
    </row>
    <row r="1929" customFormat="false" ht="15" hidden="false" customHeight="true" outlineLevel="0" collapsed="false">
      <c r="A1929" s="7" t="s">
        <v>2584</v>
      </c>
      <c r="B1929" s="7" t="s">
        <v>15854</v>
      </c>
      <c r="C1929" s="7" t="n">
        <f aca="false">COUNTIF('Duel Log'!AD$2:AD$5455,$A1929)</f>
        <v>4</v>
      </c>
      <c r="D1929" s="7" t="n">
        <f aca="false">COUNTIFS('Duel Log'!AD$2:AD$5455,$A1929,'Duel Log'!AA$2:AA$5455,"Win")</f>
        <v>3</v>
      </c>
      <c r="E1929" s="7" t="n">
        <f aca="false">COUNTIFS('Duel Log'!AD$2:AD$5455,$A1929,'Duel Log'!AA$2:AA$5455,"Loss")</f>
        <v>1</v>
      </c>
      <c r="F1929" s="7" t="n">
        <f aca="false">COUNTIFS('Duel Log'!AD$2:AD$5455,$A1929,'Duel Log'!AA$2:AA$5455,"Draw")</f>
        <v>0</v>
      </c>
      <c r="G1929" s="13" t="n">
        <f aca="false">IFERROR(D1929/C1929,"")</f>
        <v>0.75</v>
      </c>
    </row>
    <row r="1930" customFormat="false" ht="15" hidden="false" customHeight="true" outlineLevel="0" collapsed="false">
      <c r="A1930" s="7" t="s">
        <v>7720</v>
      </c>
      <c r="B1930" s="8" t="s">
        <v>264</v>
      </c>
      <c r="C1930" s="7" t="n">
        <f aca="false">COUNTIF('Duel Log'!AD$2:AD$5455,$A1930)</f>
        <v>1</v>
      </c>
      <c r="D1930" s="7" t="n">
        <f aca="false">COUNTIFS('Duel Log'!AD$2:AD$5455,$A1930,'Duel Log'!AA$2:AA$5455,"Win")</f>
        <v>0</v>
      </c>
      <c r="E1930" s="7" t="n">
        <f aca="false">COUNTIFS('Duel Log'!AD$2:AD$5455,$A1930,'Duel Log'!AA$2:AA$5455,"Loss")</f>
        <v>1</v>
      </c>
      <c r="F1930" s="7" t="n">
        <f aca="false">COUNTIFS('Duel Log'!AD$2:AD$5455,$A1930,'Duel Log'!AA$2:AA$5455,"Draw")</f>
        <v>0</v>
      </c>
      <c r="G1930" s="13" t="n">
        <f aca="false">IFERROR(D1930/C1930,"")</f>
        <v>0</v>
      </c>
    </row>
    <row r="1931" customFormat="false" ht="15" hidden="false" customHeight="true" outlineLevel="0" collapsed="false">
      <c r="A1931" s="7" t="s">
        <v>3081</v>
      </c>
      <c r="B1931" s="7" t="s">
        <v>3071</v>
      </c>
      <c r="C1931" s="7" t="n">
        <f aca="false">COUNTIF('Duel Log'!AD$2:AD$5455,$A1931)</f>
        <v>1</v>
      </c>
      <c r="D1931" s="7" t="n">
        <f aca="false">COUNTIFS('Duel Log'!AD$2:AD$5455,$A1931,'Duel Log'!AA$2:AA$5455,"Win")</f>
        <v>1</v>
      </c>
      <c r="E1931" s="7" t="n">
        <f aca="false">COUNTIFS('Duel Log'!AD$2:AD$5455,$A1931,'Duel Log'!AA$2:AA$5455,"Loss")</f>
        <v>0</v>
      </c>
      <c r="F1931" s="7" t="n">
        <f aca="false">COUNTIFS('Duel Log'!AD$2:AD$5455,$A1931,'Duel Log'!AA$2:AA$5455,"Draw")</f>
        <v>0</v>
      </c>
      <c r="G1931" s="13" t="n">
        <f aca="false">IFERROR(D1931/C1931,"")</f>
        <v>1</v>
      </c>
    </row>
    <row r="1932" customFormat="false" ht="15" hidden="false" customHeight="true" outlineLevel="0" collapsed="false">
      <c r="A1932" s="7" t="s">
        <v>3818</v>
      </c>
      <c r="B1932" s="7" t="s">
        <v>15855</v>
      </c>
      <c r="C1932" s="7" t="n">
        <f aca="false">COUNTIF('Duel Log'!AD$2:AD$5455,$A1932)</f>
        <v>2</v>
      </c>
      <c r="D1932" s="7" t="n">
        <f aca="false">COUNTIFS('Duel Log'!AD$2:AD$5455,$A1932,'Duel Log'!AA$2:AA$5455,"Win")</f>
        <v>1</v>
      </c>
      <c r="E1932" s="7" t="n">
        <f aca="false">COUNTIFS('Duel Log'!AD$2:AD$5455,$A1932,'Duel Log'!AA$2:AA$5455,"Loss")</f>
        <v>1</v>
      </c>
      <c r="F1932" s="7" t="n">
        <f aca="false">COUNTIFS('Duel Log'!AD$2:AD$5455,$A1932,'Duel Log'!AA$2:AA$5455,"Draw")</f>
        <v>0</v>
      </c>
      <c r="G1932" s="13" t="n">
        <f aca="false">IFERROR(D1932/C1932,"")</f>
        <v>0.5</v>
      </c>
    </row>
    <row r="1933" customFormat="false" ht="15" hidden="false" customHeight="true" outlineLevel="0" collapsed="false">
      <c r="A1933" s="7" t="s">
        <v>3940</v>
      </c>
      <c r="B1933" s="7" t="s">
        <v>523</v>
      </c>
      <c r="C1933" s="7" t="n">
        <f aca="false">COUNTIF('Duel Log'!AD$2:AD$5455,$A1933)</f>
        <v>1</v>
      </c>
      <c r="D1933" s="7" t="n">
        <f aca="false">COUNTIFS('Duel Log'!AD$2:AD$5455,$A1933,'Duel Log'!AA$2:AA$5455,"Win")</f>
        <v>1</v>
      </c>
      <c r="E1933" s="7" t="n">
        <f aca="false">COUNTIFS('Duel Log'!AD$2:AD$5455,$A1933,'Duel Log'!AA$2:AA$5455,"Loss")</f>
        <v>0</v>
      </c>
      <c r="F1933" s="7" t="n">
        <f aca="false">COUNTIFS('Duel Log'!AD$2:AD$5455,$A1933,'Duel Log'!AA$2:AA$5455,"Draw")</f>
        <v>0</v>
      </c>
      <c r="G1933" s="13" t="n">
        <f aca="false">IFERROR(D1933/C1933,"")</f>
        <v>1</v>
      </c>
    </row>
    <row r="1934" customFormat="false" ht="15" hidden="false" customHeight="true" outlineLevel="0" collapsed="false">
      <c r="A1934" s="7" t="s">
        <v>1307</v>
      </c>
      <c r="B1934" s="7" t="s">
        <v>1283</v>
      </c>
      <c r="C1934" s="7" t="n">
        <f aca="false">COUNTIF('Duel Log'!AD$2:AD$5455,$A1934)</f>
        <v>1</v>
      </c>
      <c r="D1934" s="7" t="n">
        <f aca="false">COUNTIFS('Duel Log'!AD$2:AD$5455,$A1934,'Duel Log'!AA$2:AA$5455,"Win")</f>
        <v>0</v>
      </c>
      <c r="E1934" s="7" t="n">
        <f aca="false">COUNTIFS('Duel Log'!AD$2:AD$5455,$A1934,'Duel Log'!AA$2:AA$5455,"Loss")</f>
        <v>1</v>
      </c>
      <c r="F1934" s="7" t="n">
        <f aca="false">COUNTIFS('Duel Log'!AD$2:AD$5455,$A1934,'Duel Log'!AA$2:AA$5455,"Draw")</f>
        <v>0</v>
      </c>
      <c r="G1934" s="13" t="n">
        <f aca="false">IFERROR(D1934/C1934,"")</f>
        <v>0</v>
      </c>
    </row>
    <row r="1935" customFormat="false" ht="15" hidden="false" customHeight="true" outlineLevel="0" collapsed="false">
      <c r="A1935" s="7" t="s">
        <v>2004</v>
      </c>
      <c r="B1935" s="7" t="s">
        <v>2001</v>
      </c>
      <c r="C1935" s="7" t="n">
        <f aca="false">COUNTIF('Duel Log'!AD$2:AD$5455,$A1935)</f>
        <v>1</v>
      </c>
      <c r="D1935" s="7" t="n">
        <f aca="false">COUNTIFS('Duel Log'!AD$2:AD$5455,$A1935,'Duel Log'!AA$2:AA$5455,"Win")</f>
        <v>0</v>
      </c>
      <c r="E1935" s="7" t="n">
        <f aca="false">COUNTIFS('Duel Log'!AD$2:AD$5455,$A1935,'Duel Log'!AA$2:AA$5455,"Loss")</f>
        <v>1</v>
      </c>
      <c r="F1935" s="7" t="n">
        <f aca="false">COUNTIFS('Duel Log'!AD$2:AD$5455,$A1935,'Duel Log'!AA$2:AA$5455,"Draw")</f>
        <v>0</v>
      </c>
      <c r="G1935" s="13" t="n">
        <f aca="false">IFERROR(D1935/C1935,"")</f>
        <v>0</v>
      </c>
    </row>
    <row r="1936" customFormat="false" ht="15" hidden="false" customHeight="true" outlineLevel="0" collapsed="false">
      <c r="A1936" s="7" t="s">
        <v>7443</v>
      </c>
      <c r="B1936" s="8" t="s">
        <v>3690</v>
      </c>
      <c r="C1936" s="7" t="n">
        <f aca="false">COUNTIF('Duel Log'!AD$2:AD$5455,$A1936)</f>
        <v>1</v>
      </c>
      <c r="D1936" s="7" t="n">
        <f aca="false">COUNTIFS('Duel Log'!AD$2:AD$5455,$A1936,'Duel Log'!AA$2:AA$5455,"Win")</f>
        <v>1</v>
      </c>
      <c r="E1936" s="7" t="n">
        <f aca="false">COUNTIFS('Duel Log'!AD$2:AD$5455,$A1936,'Duel Log'!AA$2:AA$5455,"Loss")</f>
        <v>0</v>
      </c>
      <c r="F1936" s="7" t="n">
        <f aca="false">COUNTIFS('Duel Log'!AD$2:AD$5455,$A1936,'Duel Log'!AA$2:AA$5455,"Draw")</f>
        <v>0</v>
      </c>
      <c r="G1936" s="13" t="n">
        <f aca="false">IFERROR(D1936/C1936,"")</f>
        <v>1</v>
      </c>
    </row>
    <row r="1937" customFormat="false" ht="15" hidden="false" customHeight="true" outlineLevel="0" collapsed="false">
      <c r="A1937" s="7" t="s">
        <v>1275</v>
      </c>
      <c r="B1937" s="7" t="s">
        <v>15856</v>
      </c>
      <c r="C1937" s="7" t="n">
        <f aca="false">COUNTIF('Duel Log'!AD$2:AD$5455,$A1937)</f>
        <v>20</v>
      </c>
      <c r="D1937" s="7" t="n">
        <f aca="false">COUNTIFS('Duel Log'!AD$2:AD$5455,$A1937,'Duel Log'!AA$2:AA$5455,"Win")</f>
        <v>11</v>
      </c>
      <c r="E1937" s="7" t="n">
        <f aca="false">COUNTIFS('Duel Log'!AD$2:AD$5455,$A1937,'Duel Log'!AA$2:AA$5455,"Loss")</f>
        <v>9</v>
      </c>
      <c r="F1937" s="7" t="n">
        <f aca="false">COUNTIFS('Duel Log'!AD$2:AD$5455,$A1937,'Duel Log'!AA$2:AA$5455,"Draw")</f>
        <v>0</v>
      </c>
      <c r="G1937" s="13" t="n">
        <f aca="false">IFERROR(D1937/C1937,"")</f>
        <v>0.55</v>
      </c>
    </row>
    <row r="1938" customFormat="false" ht="15" hidden="false" customHeight="true" outlineLevel="0" collapsed="false">
      <c r="A1938" s="7" t="s">
        <v>6738</v>
      </c>
      <c r="B1938" s="7" t="s">
        <v>837</v>
      </c>
      <c r="C1938" s="7" t="n">
        <f aca="false">COUNTIF('Duel Log'!AD$2:AD$5455,$A1938)</f>
        <v>1</v>
      </c>
      <c r="D1938" s="7" t="n">
        <f aca="false">COUNTIFS('Duel Log'!AD$2:AD$5455,$A1938,'Duel Log'!AA$2:AA$5455,"Win")</f>
        <v>1</v>
      </c>
      <c r="E1938" s="7" t="n">
        <f aca="false">COUNTIFS('Duel Log'!AD$2:AD$5455,$A1938,'Duel Log'!AA$2:AA$5455,"Loss")</f>
        <v>0</v>
      </c>
      <c r="F1938" s="7" t="n">
        <f aca="false">COUNTIFS('Duel Log'!AD$2:AD$5455,$A1938,'Duel Log'!AA$2:AA$5455,"Draw")</f>
        <v>0</v>
      </c>
      <c r="G1938" s="13" t="n">
        <f aca="false">IFERROR(D1938/C1938,"")</f>
        <v>1</v>
      </c>
    </row>
    <row r="1939" customFormat="false" ht="15" hidden="false" customHeight="true" outlineLevel="0" collapsed="false">
      <c r="A1939" s="7" t="s">
        <v>3140</v>
      </c>
      <c r="B1939" s="7" t="s">
        <v>1213</v>
      </c>
      <c r="C1939" s="7" t="n">
        <f aca="false">COUNTIF('Duel Log'!AD$2:AD$5455,$A1939)</f>
        <v>1</v>
      </c>
      <c r="D1939" s="7" t="n">
        <f aca="false">COUNTIFS('Duel Log'!AD$2:AD$5455,$A1939,'Duel Log'!AA$2:AA$5455,"Win")</f>
        <v>0</v>
      </c>
      <c r="E1939" s="7" t="n">
        <f aca="false">COUNTIFS('Duel Log'!AD$2:AD$5455,$A1939,'Duel Log'!AA$2:AA$5455,"Loss")</f>
        <v>1</v>
      </c>
      <c r="F1939" s="7" t="n">
        <f aca="false">COUNTIFS('Duel Log'!AD$2:AD$5455,$A1939,'Duel Log'!AA$2:AA$5455,"Draw")</f>
        <v>0</v>
      </c>
      <c r="G1939" s="13" t="n">
        <f aca="false">IFERROR(D1939/C1939,"")</f>
        <v>0</v>
      </c>
    </row>
    <row r="1940" customFormat="false" ht="15" hidden="false" customHeight="true" outlineLevel="0" collapsed="false">
      <c r="A1940" s="7" t="s">
        <v>195</v>
      </c>
      <c r="B1940" s="7" t="s">
        <v>76</v>
      </c>
      <c r="C1940" s="7" t="n">
        <f aca="false">COUNTIF('Duel Log'!AD$2:AD$5455,$A1940)</f>
        <v>1</v>
      </c>
      <c r="D1940" s="7" t="n">
        <f aca="false">COUNTIFS('Duel Log'!AD$2:AD$5455,$A1940,'Duel Log'!AA$2:AA$5455,"Win")</f>
        <v>0</v>
      </c>
      <c r="E1940" s="7" t="n">
        <f aca="false">COUNTIFS('Duel Log'!AD$2:AD$5455,$A1940,'Duel Log'!AA$2:AA$5455,"Loss")</f>
        <v>1</v>
      </c>
      <c r="F1940" s="7" t="n">
        <f aca="false">COUNTIFS('Duel Log'!AD$2:AD$5455,$A1940,'Duel Log'!AA$2:AA$5455,"Draw")</f>
        <v>0</v>
      </c>
      <c r="G1940" s="13" t="n">
        <f aca="false">IFERROR(D1940/C1940,"")</f>
        <v>0</v>
      </c>
    </row>
    <row r="1941" customFormat="false" ht="15" hidden="false" customHeight="true" outlineLevel="0" collapsed="false">
      <c r="A1941" s="7" t="s">
        <v>9336</v>
      </c>
      <c r="B1941" s="7" t="s">
        <v>733</v>
      </c>
      <c r="C1941" s="7" t="n">
        <f aca="false">COUNTIF('Duel Log'!AD$2:AD$5455,$A1941)</f>
        <v>1</v>
      </c>
      <c r="D1941" s="7" t="n">
        <f aca="false">COUNTIFS('Duel Log'!AD$2:AD$5455,$A1941,'Duel Log'!AA$2:AA$5455,"Win")</f>
        <v>1</v>
      </c>
      <c r="E1941" s="7" t="n">
        <f aca="false">COUNTIFS('Duel Log'!AD$2:AD$5455,$A1941,'Duel Log'!AA$2:AA$5455,"Loss")</f>
        <v>0</v>
      </c>
      <c r="F1941" s="7" t="n">
        <f aca="false">COUNTIFS('Duel Log'!AD$2:AD$5455,$A1941,'Duel Log'!AA$2:AA$5455,"Draw")</f>
        <v>0</v>
      </c>
      <c r="G1941" s="13" t="n">
        <f aca="false">IFERROR(D1941/C1941,"")</f>
        <v>1</v>
      </c>
    </row>
    <row r="1942" customFormat="false" ht="15" hidden="false" customHeight="true" outlineLevel="0" collapsed="false">
      <c r="A1942" s="7" t="s">
        <v>2443</v>
      </c>
      <c r="B1942" s="7" t="s">
        <v>15857</v>
      </c>
      <c r="C1942" s="7" t="n">
        <f aca="false">COUNTIF('Duel Log'!AD$2:AD$5455,$A1942)</f>
        <v>2</v>
      </c>
      <c r="D1942" s="7" t="n">
        <f aca="false">COUNTIFS('Duel Log'!AD$2:AD$5455,$A1942,'Duel Log'!AA$2:AA$5455,"Win")</f>
        <v>0</v>
      </c>
      <c r="E1942" s="7" t="n">
        <f aca="false">COUNTIFS('Duel Log'!AD$2:AD$5455,$A1942,'Duel Log'!AA$2:AA$5455,"Loss")</f>
        <v>2</v>
      </c>
      <c r="F1942" s="7" t="n">
        <f aca="false">COUNTIFS('Duel Log'!AD$2:AD$5455,$A1942,'Duel Log'!AA$2:AA$5455,"Draw")</f>
        <v>0</v>
      </c>
      <c r="G1942" s="13" t="n">
        <f aca="false">IFERROR(D1942/C1942,"")</f>
        <v>0</v>
      </c>
    </row>
    <row r="1943" customFormat="false" ht="15" hidden="false" customHeight="true" outlineLevel="0" collapsed="false">
      <c r="A1943" s="7" t="s">
        <v>9201</v>
      </c>
      <c r="B1943" s="8" t="s">
        <v>558</v>
      </c>
      <c r="C1943" s="7" t="n">
        <f aca="false">COUNTIF('Duel Log'!AD$2:AD$5455,$A1943)</f>
        <v>1</v>
      </c>
      <c r="D1943" s="7" t="n">
        <f aca="false">COUNTIFS('Duel Log'!AD$2:AD$5455,$A1943,'Duel Log'!AA$2:AA$5455,"Win")</f>
        <v>1</v>
      </c>
      <c r="E1943" s="7" t="n">
        <f aca="false">COUNTIFS('Duel Log'!AD$2:AD$5455,$A1943,'Duel Log'!AA$2:AA$5455,"Loss")</f>
        <v>0</v>
      </c>
      <c r="F1943" s="7" t="n">
        <f aca="false">COUNTIFS('Duel Log'!AD$2:AD$5455,$A1943,'Duel Log'!AA$2:AA$5455,"Draw")</f>
        <v>0</v>
      </c>
      <c r="G1943" s="13" t="n">
        <f aca="false">IFERROR(D1943/C1943,"")</f>
        <v>1</v>
      </c>
    </row>
    <row r="1944" customFormat="false" ht="15" hidden="false" customHeight="true" outlineLevel="0" collapsed="false">
      <c r="A1944" s="7" t="s">
        <v>3729</v>
      </c>
      <c r="B1944" s="7" t="s">
        <v>15465</v>
      </c>
      <c r="C1944" s="7" t="n">
        <f aca="false">COUNTIF('Duel Log'!AD$2:AD$5455,$A1944)</f>
        <v>2</v>
      </c>
      <c r="D1944" s="7" t="n">
        <f aca="false">COUNTIFS('Duel Log'!AD$2:AD$5455,$A1944,'Duel Log'!AA$2:AA$5455,"Win")</f>
        <v>0</v>
      </c>
      <c r="E1944" s="7" t="n">
        <f aca="false">COUNTIFS('Duel Log'!AD$2:AD$5455,$A1944,'Duel Log'!AA$2:AA$5455,"Loss")</f>
        <v>2</v>
      </c>
      <c r="F1944" s="7" t="n">
        <f aca="false">COUNTIFS('Duel Log'!AD$2:AD$5455,$A1944,'Duel Log'!AA$2:AA$5455,"Draw")</f>
        <v>0</v>
      </c>
      <c r="G1944" s="13" t="n">
        <f aca="false">IFERROR(D1944/C1944,"")</f>
        <v>0</v>
      </c>
    </row>
    <row r="1945" customFormat="false" ht="15" hidden="false" customHeight="true" outlineLevel="0" collapsed="false">
      <c r="A1945" s="7" t="s">
        <v>324</v>
      </c>
      <c r="B1945" s="7" t="s">
        <v>271</v>
      </c>
      <c r="C1945" s="7" t="n">
        <f aca="false">COUNTIF('Duel Log'!AD$2:AD$5455,$A1945)</f>
        <v>1</v>
      </c>
      <c r="D1945" s="7" t="n">
        <f aca="false">COUNTIFS('Duel Log'!AD$2:AD$5455,$A1945,'Duel Log'!AA$2:AA$5455,"Win")</f>
        <v>0</v>
      </c>
      <c r="E1945" s="7" t="n">
        <f aca="false">COUNTIFS('Duel Log'!AD$2:AD$5455,$A1945,'Duel Log'!AA$2:AA$5455,"Loss")</f>
        <v>1</v>
      </c>
      <c r="F1945" s="7" t="n">
        <f aca="false">COUNTIFS('Duel Log'!AD$2:AD$5455,$A1945,'Duel Log'!AA$2:AA$5455,"Draw")</f>
        <v>0</v>
      </c>
      <c r="G1945" s="13" t="n">
        <f aca="false">IFERROR(D1945/C1945,"")</f>
        <v>0</v>
      </c>
    </row>
    <row r="1946" customFormat="false" ht="15" hidden="false" customHeight="true" outlineLevel="0" collapsed="false">
      <c r="A1946" s="7" t="s">
        <v>5921</v>
      </c>
      <c r="B1946" s="7" t="s">
        <v>198</v>
      </c>
      <c r="C1946" s="7" t="n">
        <f aca="false">COUNTIF('Duel Log'!AD$2:AD$5455,$A1946)</f>
        <v>1</v>
      </c>
      <c r="D1946" s="7" t="n">
        <f aca="false">COUNTIFS('Duel Log'!AD$2:AD$5455,$A1946,'Duel Log'!AA$2:AA$5455,"Win")</f>
        <v>1</v>
      </c>
      <c r="E1946" s="7" t="n">
        <f aca="false">COUNTIFS('Duel Log'!AD$2:AD$5455,$A1946,'Duel Log'!AA$2:AA$5455,"Loss")</f>
        <v>0</v>
      </c>
      <c r="F1946" s="7" t="n">
        <f aca="false">COUNTIFS('Duel Log'!AD$2:AD$5455,$A1946,'Duel Log'!AA$2:AA$5455,"Draw")</f>
        <v>0</v>
      </c>
      <c r="G1946" s="13" t="n">
        <f aca="false">IFERROR(D1946/C1946,"")</f>
        <v>1</v>
      </c>
    </row>
    <row r="1947" customFormat="false" ht="15" hidden="false" customHeight="true" outlineLevel="0" collapsed="false">
      <c r="A1947" s="7" t="s">
        <v>1183</v>
      </c>
      <c r="B1947" s="7" t="s">
        <v>15858</v>
      </c>
      <c r="C1947" s="7" t="n">
        <f aca="false">COUNTIF('Duel Log'!AD$2:AD$5455,$A1947)</f>
        <v>2</v>
      </c>
      <c r="D1947" s="7" t="n">
        <f aca="false">COUNTIFS('Duel Log'!AD$2:AD$5455,$A1947,'Duel Log'!AA$2:AA$5455,"Win")</f>
        <v>1</v>
      </c>
      <c r="E1947" s="7" t="n">
        <f aca="false">COUNTIFS('Duel Log'!AD$2:AD$5455,$A1947,'Duel Log'!AA$2:AA$5455,"Loss")</f>
        <v>1</v>
      </c>
      <c r="F1947" s="7" t="n">
        <f aca="false">COUNTIFS('Duel Log'!AD$2:AD$5455,$A1947,'Duel Log'!AA$2:AA$5455,"Draw")</f>
        <v>0</v>
      </c>
      <c r="G1947" s="13" t="n">
        <f aca="false">IFERROR(D1947/C1947,"")</f>
        <v>0.5</v>
      </c>
    </row>
    <row r="1948" customFormat="false" ht="15" hidden="false" customHeight="true" outlineLevel="0" collapsed="false">
      <c r="A1948" s="7" t="s">
        <v>7186</v>
      </c>
      <c r="B1948" s="7" t="s">
        <v>343</v>
      </c>
      <c r="C1948" s="7" t="n">
        <f aca="false">COUNTIF('Duel Log'!AD$2:AD$5455,$A1948)</f>
        <v>1</v>
      </c>
      <c r="D1948" s="7" t="n">
        <f aca="false">COUNTIFS('Duel Log'!AD$2:AD$5455,$A1948,'Duel Log'!AA$2:AA$5455,"Win")</f>
        <v>1</v>
      </c>
      <c r="E1948" s="7" t="n">
        <f aca="false">COUNTIFS('Duel Log'!AD$2:AD$5455,$A1948,'Duel Log'!AA$2:AA$5455,"Loss")</f>
        <v>0</v>
      </c>
      <c r="F1948" s="7" t="n">
        <f aca="false">COUNTIFS('Duel Log'!AD$2:AD$5455,$A1948,'Duel Log'!AA$2:AA$5455,"Draw")</f>
        <v>0</v>
      </c>
      <c r="G1948" s="13" t="n">
        <f aca="false">IFERROR(D1948/C1948,"")</f>
        <v>1</v>
      </c>
    </row>
    <row r="1949" customFormat="false" ht="15" hidden="false" customHeight="true" outlineLevel="0" collapsed="false">
      <c r="A1949" s="7" t="s">
        <v>5510</v>
      </c>
      <c r="B1949" s="7" t="s">
        <v>1206</v>
      </c>
      <c r="C1949" s="7" t="n">
        <f aca="false">COUNTIF('Duel Log'!AD$2:AD$5455,$A1949)</f>
        <v>1</v>
      </c>
      <c r="D1949" s="7" t="n">
        <f aca="false">COUNTIFS('Duel Log'!AD$2:AD$5455,$A1949,'Duel Log'!AA$2:AA$5455,"Win")</f>
        <v>1</v>
      </c>
      <c r="E1949" s="7" t="n">
        <f aca="false">COUNTIFS('Duel Log'!AD$2:AD$5455,$A1949,'Duel Log'!AA$2:AA$5455,"Loss")</f>
        <v>0</v>
      </c>
      <c r="F1949" s="7" t="n">
        <f aca="false">COUNTIFS('Duel Log'!AD$2:AD$5455,$A1949,'Duel Log'!AA$2:AA$5455,"Draw")</f>
        <v>0</v>
      </c>
      <c r="G1949" s="13" t="n">
        <f aca="false">IFERROR(D1949/C1949,"")</f>
        <v>1</v>
      </c>
    </row>
    <row r="1950" customFormat="false" ht="15" hidden="false" customHeight="true" outlineLevel="0" collapsed="false">
      <c r="A1950" s="7" t="s">
        <v>9146</v>
      </c>
      <c r="B1950" s="8" t="s">
        <v>558</v>
      </c>
      <c r="C1950" s="7" t="n">
        <f aca="false">COUNTIF('Duel Log'!AD$2:AD$5455,$A1950)</f>
        <v>1</v>
      </c>
      <c r="D1950" s="7" t="n">
        <f aca="false">COUNTIFS('Duel Log'!AD$2:AD$5455,$A1950,'Duel Log'!AA$2:AA$5455,"Win")</f>
        <v>1</v>
      </c>
      <c r="E1950" s="7" t="n">
        <f aca="false">COUNTIFS('Duel Log'!AD$2:AD$5455,$A1950,'Duel Log'!AA$2:AA$5455,"Loss")</f>
        <v>0</v>
      </c>
      <c r="F1950" s="7" t="n">
        <f aca="false">COUNTIFS('Duel Log'!AD$2:AD$5455,$A1950,'Duel Log'!AA$2:AA$5455,"Draw")</f>
        <v>0</v>
      </c>
      <c r="G1950" s="13" t="n">
        <f aca="false">IFERROR(D1950/C1950,"")</f>
        <v>1</v>
      </c>
    </row>
    <row r="1951" customFormat="false" ht="15" hidden="false" customHeight="true" outlineLevel="0" collapsed="false">
      <c r="A1951" s="7" t="s">
        <v>4348</v>
      </c>
      <c r="B1951" s="7" t="s">
        <v>356</v>
      </c>
      <c r="C1951" s="7" t="n">
        <f aca="false">COUNTIF('Duel Log'!AD$2:AD$5455,$A1951)</f>
        <v>1</v>
      </c>
      <c r="D1951" s="7" t="n">
        <f aca="false">COUNTIFS('Duel Log'!AD$2:AD$5455,$A1951,'Duel Log'!AA$2:AA$5455,"Win")</f>
        <v>0</v>
      </c>
      <c r="E1951" s="7" t="n">
        <f aca="false">COUNTIFS('Duel Log'!AD$2:AD$5455,$A1951,'Duel Log'!AA$2:AA$5455,"Loss")</f>
        <v>1</v>
      </c>
      <c r="F1951" s="7" t="n">
        <f aca="false">COUNTIFS('Duel Log'!AD$2:AD$5455,$A1951,'Duel Log'!AA$2:AA$5455,"Draw")</f>
        <v>0</v>
      </c>
      <c r="G1951" s="13" t="n">
        <f aca="false">IFERROR(D1951/C1951,"")</f>
        <v>0</v>
      </c>
    </row>
    <row r="1952" customFormat="false" ht="15" hidden="false" customHeight="true" outlineLevel="0" collapsed="false">
      <c r="A1952" s="7" t="s">
        <v>6553</v>
      </c>
      <c r="B1952" s="7" t="s">
        <v>212</v>
      </c>
      <c r="C1952" s="7" t="n">
        <f aca="false">COUNTIF('Duel Log'!AD$2:AD$5455,$A1952)</f>
        <v>1</v>
      </c>
      <c r="D1952" s="7" t="n">
        <f aca="false">COUNTIFS('Duel Log'!AD$2:AD$5455,$A1952,'Duel Log'!AA$2:AA$5455,"Win")</f>
        <v>0</v>
      </c>
      <c r="E1952" s="7" t="n">
        <f aca="false">COUNTIFS('Duel Log'!AD$2:AD$5455,$A1952,'Duel Log'!AA$2:AA$5455,"Loss")</f>
        <v>1</v>
      </c>
      <c r="F1952" s="7" t="n">
        <f aca="false">COUNTIFS('Duel Log'!AD$2:AD$5455,$A1952,'Duel Log'!AA$2:AA$5455,"Draw")</f>
        <v>0</v>
      </c>
      <c r="G1952" s="13" t="n">
        <f aca="false">IFERROR(D1952/C1952,"")</f>
        <v>0</v>
      </c>
    </row>
    <row r="1953" customFormat="false" ht="15" hidden="false" customHeight="true" outlineLevel="0" collapsed="false">
      <c r="A1953" s="7" t="s">
        <v>5191</v>
      </c>
      <c r="B1953" s="7" t="s">
        <v>613</v>
      </c>
      <c r="C1953" s="7" t="n">
        <f aca="false">COUNTIF('Duel Log'!AD$2:AD$5455,$A1953)</f>
        <v>1</v>
      </c>
      <c r="D1953" s="7" t="n">
        <f aca="false">COUNTIFS('Duel Log'!AD$2:AD$5455,$A1953,'Duel Log'!AA$2:AA$5455,"Win")</f>
        <v>1</v>
      </c>
      <c r="E1953" s="7" t="n">
        <f aca="false">COUNTIFS('Duel Log'!AD$2:AD$5455,$A1953,'Duel Log'!AA$2:AA$5455,"Loss")</f>
        <v>0</v>
      </c>
      <c r="F1953" s="7" t="n">
        <f aca="false">COUNTIFS('Duel Log'!AD$2:AD$5455,$A1953,'Duel Log'!AA$2:AA$5455,"Draw")</f>
        <v>0</v>
      </c>
      <c r="G1953" s="13" t="n">
        <f aca="false">IFERROR(D1953/C1953,"")</f>
        <v>1</v>
      </c>
    </row>
    <row r="1954" customFormat="false" ht="15" hidden="false" customHeight="true" outlineLevel="0" collapsed="false">
      <c r="A1954" s="7" t="s">
        <v>7499</v>
      </c>
      <c r="B1954" s="7" t="s">
        <v>1010</v>
      </c>
      <c r="C1954" s="7" t="n">
        <f aca="false">COUNTIF('Duel Log'!AD$2:AD$5455,$A1954)</f>
        <v>1</v>
      </c>
      <c r="D1954" s="7" t="n">
        <f aca="false">COUNTIFS('Duel Log'!AD$2:AD$5455,$A1954,'Duel Log'!AA$2:AA$5455,"Win")</f>
        <v>1</v>
      </c>
      <c r="E1954" s="7" t="n">
        <f aca="false">COUNTIFS('Duel Log'!AD$2:AD$5455,$A1954,'Duel Log'!AA$2:AA$5455,"Loss")</f>
        <v>0</v>
      </c>
      <c r="F1954" s="7" t="n">
        <f aca="false">COUNTIFS('Duel Log'!AD$2:AD$5455,$A1954,'Duel Log'!AA$2:AA$5455,"Draw")</f>
        <v>0</v>
      </c>
      <c r="G1954" s="13" t="n">
        <f aca="false">IFERROR(D1954/C1954,"")</f>
        <v>1</v>
      </c>
    </row>
    <row r="1955" customFormat="false" ht="15" hidden="false" customHeight="true" outlineLevel="0" collapsed="false">
      <c r="A1955" s="7" t="s">
        <v>4343</v>
      </c>
      <c r="B1955" s="8" t="s">
        <v>431</v>
      </c>
      <c r="C1955" s="7" t="n">
        <f aca="false">COUNTIF('Duel Log'!AD$2:AD$5455,$A1955)</f>
        <v>1</v>
      </c>
      <c r="D1955" s="7" t="n">
        <f aca="false">COUNTIFS('Duel Log'!AD$2:AD$5455,$A1955,'Duel Log'!AA$2:AA$5455,"Win")</f>
        <v>1</v>
      </c>
      <c r="E1955" s="7" t="n">
        <f aca="false">COUNTIFS('Duel Log'!AD$2:AD$5455,$A1955,'Duel Log'!AA$2:AA$5455,"Loss")</f>
        <v>0</v>
      </c>
      <c r="F1955" s="7" t="n">
        <f aca="false">COUNTIFS('Duel Log'!AD$2:AD$5455,$A1955,'Duel Log'!AA$2:AA$5455,"Draw")</f>
        <v>0</v>
      </c>
      <c r="G1955" s="13" t="n">
        <f aca="false">IFERROR(D1955/C1955,"")</f>
        <v>1</v>
      </c>
    </row>
    <row r="1956" customFormat="false" ht="15" hidden="false" customHeight="true" outlineLevel="0" collapsed="false">
      <c r="A1956" s="7" t="s">
        <v>2648</v>
      </c>
      <c r="B1956" s="7" t="s">
        <v>1213</v>
      </c>
      <c r="C1956" s="7" t="n">
        <f aca="false">COUNTIF('Duel Log'!AD$2:AD$5455,$A1956)</f>
        <v>1</v>
      </c>
      <c r="D1956" s="7" t="n">
        <f aca="false">COUNTIFS('Duel Log'!AD$2:AD$5455,$A1956,'Duel Log'!AA$2:AA$5455,"Win")</f>
        <v>0</v>
      </c>
      <c r="E1956" s="7" t="n">
        <f aca="false">COUNTIFS('Duel Log'!AD$2:AD$5455,$A1956,'Duel Log'!AA$2:AA$5455,"Loss")</f>
        <v>1</v>
      </c>
      <c r="F1956" s="7" t="n">
        <f aca="false">COUNTIFS('Duel Log'!AD$2:AD$5455,$A1956,'Duel Log'!AA$2:AA$5455,"Draw")</f>
        <v>0</v>
      </c>
      <c r="G1956" s="13" t="n">
        <f aca="false">IFERROR(D1956/C1956,"")</f>
        <v>0</v>
      </c>
    </row>
    <row r="1957" customFormat="false" ht="15" hidden="false" customHeight="true" outlineLevel="0" collapsed="false">
      <c r="A1957" s="7" t="s">
        <v>4072</v>
      </c>
      <c r="B1957" s="7" t="s">
        <v>15859</v>
      </c>
      <c r="C1957" s="7" t="n">
        <f aca="false">COUNTIF('Duel Log'!AD$2:AD$5455,$A1957)</f>
        <v>2</v>
      </c>
      <c r="D1957" s="7" t="n">
        <f aca="false">COUNTIFS('Duel Log'!AD$2:AD$5455,$A1957,'Duel Log'!AA$2:AA$5455,"Win")</f>
        <v>1</v>
      </c>
      <c r="E1957" s="7" t="n">
        <f aca="false">COUNTIFS('Duel Log'!AD$2:AD$5455,$A1957,'Duel Log'!AA$2:AA$5455,"Loss")</f>
        <v>1</v>
      </c>
      <c r="F1957" s="7" t="n">
        <f aca="false">COUNTIFS('Duel Log'!AD$2:AD$5455,$A1957,'Duel Log'!AA$2:AA$5455,"Draw")</f>
        <v>0</v>
      </c>
      <c r="G1957" s="13" t="n">
        <f aca="false">IFERROR(D1957/C1957,"")</f>
        <v>0.5</v>
      </c>
    </row>
    <row r="1958" customFormat="false" ht="15" hidden="false" customHeight="true" outlineLevel="0" collapsed="false">
      <c r="A1958" s="7" t="s">
        <v>2771</v>
      </c>
      <c r="B1958" s="7" t="s">
        <v>331</v>
      </c>
      <c r="C1958" s="7" t="n">
        <f aca="false">COUNTIF('Duel Log'!AD$2:AD$5455,$A1958)</f>
        <v>1</v>
      </c>
      <c r="D1958" s="7" t="n">
        <f aca="false">COUNTIFS('Duel Log'!AD$2:AD$5455,$A1958,'Duel Log'!AA$2:AA$5455,"Win")</f>
        <v>0</v>
      </c>
      <c r="E1958" s="7" t="n">
        <f aca="false">COUNTIFS('Duel Log'!AD$2:AD$5455,$A1958,'Duel Log'!AA$2:AA$5455,"Loss")</f>
        <v>1</v>
      </c>
      <c r="F1958" s="7" t="n">
        <f aca="false">COUNTIFS('Duel Log'!AD$2:AD$5455,$A1958,'Duel Log'!AA$2:AA$5455,"Draw")</f>
        <v>0</v>
      </c>
      <c r="G1958" s="13" t="n">
        <f aca="false">IFERROR(D1958/C1958,"")</f>
        <v>0</v>
      </c>
    </row>
    <row r="1959" customFormat="false" ht="15" hidden="false" customHeight="true" outlineLevel="0" collapsed="false">
      <c r="A1959" s="7" t="s">
        <v>2798</v>
      </c>
      <c r="B1959" s="7" t="s">
        <v>2629</v>
      </c>
      <c r="C1959" s="7" t="n">
        <f aca="false">COUNTIF('Duel Log'!AD$2:AD$5455,$A1959)</f>
        <v>1</v>
      </c>
      <c r="D1959" s="7" t="n">
        <f aca="false">COUNTIFS('Duel Log'!AD$2:AD$5455,$A1959,'Duel Log'!AA$2:AA$5455,"Win")</f>
        <v>0</v>
      </c>
      <c r="E1959" s="7" t="n">
        <f aca="false">COUNTIFS('Duel Log'!AD$2:AD$5455,$A1959,'Duel Log'!AA$2:AA$5455,"Loss")</f>
        <v>1</v>
      </c>
      <c r="F1959" s="7" t="n">
        <f aca="false">COUNTIFS('Duel Log'!AD$2:AD$5455,$A1959,'Duel Log'!AA$2:AA$5455,"Draw")</f>
        <v>0</v>
      </c>
      <c r="G1959" s="13" t="n">
        <f aca="false">IFERROR(D1959/C1959,"")</f>
        <v>0</v>
      </c>
    </row>
    <row r="1960" customFormat="false" ht="15" hidden="false" customHeight="true" outlineLevel="0" collapsed="false">
      <c r="A1960" s="7" t="s">
        <v>2909</v>
      </c>
      <c r="B1960" s="7" t="s">
        <v>2629</v>
      </c>
      <c r="C1960" s="7" t="n">
        <f aca="false">COUNTIF('Duel Log'!AD$2:AD$5455,$A1960)</f>
        <v>1</v>
      </c>
      <c r="D1960" s="7" t="n">
        <f aca="false">COUNTIFS('Duel Log'!AD$2:AD$5455,$A1960,'Duel Log'!AA$2:AA$5455,"Win")</f>
        <v>0</v>
      </c>
      <c r="E1960" s="7" t="n">
        <f aca="false">COUNTIFS('Duel Log'!AD$2:AD$5455,$A1960,'Duel Log'!AA$2:AA$5455,"Loss")</f>
        <v>1</v>
      </c>
      <c r="F1960" s="7" t="n">
        <f aca="false">COUNTIFS('Duel Log'!AD$2:AD$5455,$A1960,'Duel Log'!AA$2:AA$5455,"Draw")</f>
        <v>0</v>
      </c>
      <c r="G1960" s="13" t="n">
        <f aca="false">IFERROR(D1960/C1960,"")</f>
        <v>0</v>
      </c>
    </row>
    <row r="1961" customFormat="false" ht="15" hidden="false" customHeight="true" outlineLevel="0" collapsed="false">
      <c r="A1961" s="7" t="s">
        <v>5899</v>
      </c>
      <c r="B1961" s="7" t="s">
        <v>198</v>
      </c>
      <c r="C1961" s="7" t="n">
        <f aca="false">COUNTIF('Duel Log'!AD$2:AD$5455,$A1961)</f>
        <v>1</v>
      </c>
      <c r="D1961" s="7" t="n">
        <f aca="false">COUNTIFS('Duel Log'!AD$2:AD$5455,$A1961,'Duel Log'!AA$2:AA$5455,"Win")</f>
        <v>1</v>
      </c>
      <c r="E1961" s="7" t="n">
        <f aca="false">COUNTIFS('Duel Log'!AD$2:AD$5455,$A1961,'Duel Log'!AA$2:AA$5455,"Loss")</f>
        <v>0</v>
      </c>
      <c r="F1961" s="7" t="n">
        <f aca="false">COUNTIFS('Duel Log'!AD$2:AD$5455,$A1961,'Duel Log'!AA$2:AA$5455,"Draw")</f>
        <v>0</v>
      </c>
      <c r="G1961" s="13" t="n">
        <f aca="false">IFERROR(D1961/C1961,"")</f>
        <v>1</v>
      </c>
    </row>
    <row r="1962" customFormat="false" ht="15" hidden="false" customHeight="true" outlineLevel="0" collapsed="false">
      <c r="A1962" s="7" t="s">
        <v>5482</v>
      </c>
      <c r="B1962" s="7" t="s">
        <v>567</v>
      </c>
      <c r="C1962" s="7" t="n">
        <f aca="false">COUNTIF('Duel Log'!AD$2:AD$5455,$A1962)</f>
        <v>1</v>
      </c>
      <c r="D1962" s="7" t="n">
        <f aca="false">COUNTIFS('Duel Log'!AD$2:AD$5455,$A1962,'Duel Log'!AA$2:AA$5455,"Win")</f>
        <v>1</v>
      </c>
      <c r="E1962" s="7" t="n">
        <f aca="false">COUNTIFS('Duel Log'!AD$2:AD$5455,$A1962,'Duel Log'!AA$2:AA$5455,"Loss")</f>
        <v>0</v>
      </c>
      <c r="F1962" s="7" t="n">
        <f aca="false">COUNTIFS('Duel Log'!AD$2:AD$5455,$A1962,'Duel Log'!AA$2:AA$5455,"Draw")</f>
        <v>0</v>
      </c>
      <c r="G1962" s="13" t="n">
        <f aca="false">IFERROR(D1962/C1962,"")</f>
        <v>1</v>
      </c>
    </row>
    <row r="1963" customFormat="false" ht="15" hidden="false" customHeight="true" outlineLevel="0" collapsed="false">
      <c r="A1963" s="7" t="s">
        <v>1232</v>
      </c>
      <c r="B1963" s="7" t="s">
        <v>212</v>
      </c>
      <c r="C1963" s="7" t="n">
        <f aca="false">COUNTIF('Duel Log'!AD$2:AD$5455,$A1963)</f>
        <v>1</v>
      </c>
      <c r="D1963" s="7" t="n">
        <f aca="false">COUNTIFS('Duel Log'!AD$2:AD$5455,$A1963,'Duel Log'!AA$2:AA$5455,"Win")</f>
        <v>0</v>
      </c>
      <c r="E1963" s="7" t="n">
        <f aca="false">COUNTIFS('Duel Log'!AD$2:AD$5455,$A1963,'Duel Log'!AA$2:AA$5455,"Loss")</f>
        <v>1</v>
      </c>
      <c r="F1963" s="7" t="n">
        <f aca="false">COUNTIFS('Duel Log'!AD$2:AD$5455,$A1963,'Duel Log'!AA$2:AA$5455,"Draw")</f>
        <v>0</v>
      </c>
      <c r="G1963" s="13" t="n">
        <f aca="false">IFERROR(D1963/C1963,"")</f>
        <v>0</v>
      </c>
    </row>
    <row r="1964" customFormat="false" ht="15" hidden="false" customHeight="true" outlineLevel="0" collapsed="false">
      <c r="A1964" s="7" t="s">
        <v>4803</v>
      </c>
      <c r="B1964" s="7" t="s">
        <v>2158</v>
      </c>
      <c r="C1964" s="7" t="n">
        <f aca="false">COUNTIF('Duel Log'!AD$2:AD$5455,$A1964)</f>
        <v>1</v>
      </c>
      <c r="D1964" s="7" t="n">
        <f aca="false">COUNTIFS('Duel Log'!AD$2:AD$5455,$A1964,'Duel Log'!AA$2:AA$5455,"Win")</f>
        <v>1</v>
      </c>
      <c r="E1964" s="7" t="n">
        <f aca="false">COUNTIFS('Duel Log'!AD$2:AD$5455,$A1964,'Duel Log'!AA$2:AA$5455,"Loss")</f>
        <v>0</v>
      </c>
      <c r="F1964" s="7" t="n">
        <f aca="false">COUNTIFS('Duel Log'!AD$2:AD$5455,$A1964,'Duel Log'!AA$2:AA$5455,"Draw")</f>
        <v>0</v>
      </c>
      <c r="G1964" s="13" t="n">
        <f aca="false">IFERROR(D1964/C1964,"")</f>
        <v>1</v>
      </c>
    </row>
    <row r="1965" customFormat="false" ht="15" hidden="false" customHeight="true" outlineLevel="0" collapsed="false">
      <c r="A1965" s="7" t="s">
        <v>5633</v>
      </c>
      <c r="B1965" s="7" t="s">
        <v>15456</v>
      </c>
      <c r="C1965" s="7" t="n">
        <f aca="false">COUNTIF('Duel Log'!AD$2:AD$5455,$A1965)</f>
        <v>2</v>
      </c>
      <c r="D1965" s="7" t="n">
        <f aca="false">COUNTIFS('Duel Log'!AD$2:AD$5455,$A1965,'Duel Log'!AA$2:AA$5455,"Win")</f>
        <v>0</v>
      </c>
      <c r="E1965" s="7" t="n">
        <f aca="false">COUNTIFS('Duel Log'!AD$2:AD$5455,$A1965,'Duel Log'!AA$2:AA$5455,"Loss")</f>
        <v>2</v>
      </c>
      <c r="F1965" s="7" t="n">
        <f aca="false">COUNTIFS('Duel Log'!AD$2:AD$5455,$A1965,'Duel Log'!AA$2:AA$5455,"Draw")</f>
        <v>0</v>
      </c>
      <c r="G1965" s="13" t="n">
        <f aca="false">IFERROR(D1965/C1965,"")</f>
        <v>0</v>
      </c>
    </row>
    <row r="1966" customFormat="false" ht="15" hidden="false" customHeight="true" outlineLevel="0" collapsed="false">
      <c r="A1966" s="7" t="s">
        <v>8285</v>
      </c>
      <c r="B1966" s="7" t="s">
        <v>2808</v>
      </c>
      <c r="C1966" s="7" t="n">
        <f aca="false">COUNTIF('Duel Log'!AD$2:AD$5455,$A1966)</f>
        <v>1</v>
      </c>
      <c r="D1966" s="7" t="n">
        <f aca="false">COUNTIFS('Duel Log'!AD$2:AD$5455,$A1966,'Duel Log'!AA$2:AA$5455,"Win")</f>
        <v>0</v>
      </c>
      <c r="E1966" s="7" t="n">
        <f aca="false">COUNTIFS('Duel Log'!AD$2:AD$5455,$A1966,'Duel Log'!AA$2:AA$5455,"Loss")</f>
        <v>1</v>
      </c>
      <c r="F1966" s="7" t="n">
        <f aca="false">COUNTIFS('Duel Log'!AD$2:AD$5455,$A1966,'Duel Log'!AA$2:AA$5455,"Draw")</f>
        <v>0</v>
      </c>
      <c r="G1966" s="13" t="n">
        <f aca="false">IFERROR(D1966/C1966,"")</f>
        <v>0</v>
      </c>
    </row>
    <row r="1967" customFormat="false" ht="15" hidden="false" customHeight="true" outlineLevel="0" collapsed="false">
      <c r="A1967" s="7" t="s">
        <v>866</v>
      </c>
      <c r="B1967" s="7" t="s">
        <v>15860</v>
      </c>
      <c r="C1967" s="7" t="n">
        <f aca="false">COUNTIF('Duel Log'!AD$2:AD$5455,$A1967)</f>
        <v>12</v>
      </c>
      <c r="D1967" s="7" t="n">
        <f aca="false">COUNTIFS('Duel Log'!AD$2:AD$5455,$A1967,'Duel Log'!AA$2:AA$5455,"Win")</f>
        <v>7</v>
      </c>
      <c r="E1967" s="7" t="n">
        <f aca="false">COUNTIFS('Duel Log'!AD$2:AD$5455,$A1967,'Duel Log'!AA$2:AA$5455,"Loss")</f>
        <v>5</v>
      </c>
      <c r="F1967" s="7" t="n">
        <f aca="false">COUNTIFS('Duel Log'!AD$2:AD$5455,$A1967,'Duel Log'!AA$2:AA$5455,"Draw")</f>
        <v>0</v>
      </c>
      <c r="G1967" s="13" t="n">
        <f aca="false">IFERROR(D1967/C1967,"")</f>
        <v>0.583333333333333</v>
      </c>
    </row>
    <row r="1968" customFormat="false" ht="15" hidden="false" customHeight="true" outlineLevel="0" collapsed="false">
      <c r="A1968" s="7" t="s">
        <v>7107</v>
      </c>
      <c r="B1968" s="7" t="s">
        <v>895</v>
      </c>
      <c r="C1968" s="7" t="n">
        <f aca="false">COUNTIF('Duel Log'!AD$2:AD$5455,$A1968)</f>
        <v>1</v>
      </c>
      <c r="D1968" s="7" t="n">
        <f aca="false">COUNTIFS('Duel Log'!AD$2:AD$5455,$A1968,'Duel Log'!AA$2:AA$5455,"Win")</f>
        <v>1</v>
      </c>
      <c r="E1968" s="7" t="n">
        <f aca="false">COUNTIFS('Duel Log'!AD$2:AD$5455,$A1968,'Duel Log'!AA$2:AA$5455,"Loss")</f>
        <v>0</v>
      </c>
      <c r="F1968" s="7" t="n">
        <f aca="false">COUNTIFS('Duel Log'!AD$2:AD$5455,$A1968,'Duel Log'!AA$2:AA$5455,"Draw")</f>
        <v>0</v>
      </c>
      <c r="G1968" s="13" t="n">
        <f aca="false">IFERROR(D1968/C1968,"")</f>
        <v>1</v>
      </c>
    </row>
    <row r="1969" customFormat="false" ht="15" hidden="false" customHeight="true" outlineLevel="0" collapsed="false">
      <c r="A1969" s="7" t="s">
        <v>5759</v>
      </c>
      <c r="B1969" s="7" t="s">
        <v>227</v>
      </c>
      <c r="C1969" s="7" t="n">
        <f aca="false">COUNTIF('Duel Log'!AD$2:AD$5455,$A1969)</f>
        <v>1</v>
      </c>
      <c r="D1969" s="7" t="n">
        <f aca="false">COUNTIFS('Duel Log'!AD$2:AD$5455,$A1969,'Duel Log'!AA$2:AA$5455,"Win")</f>
        <v>0</v>
      </c>
      <c r="E1969" s="7" t="n">
        <f aca="false">COUNTIFS('Duel Log'!AD$2:AD$5455,$A1969,'Duel Log'!AA$2:AA$5455,"Loss")</f>
        <v>1</v>
      </c>
      <c r="F1969" s="7" t="n">
        <f aca="false">COUNTIFS('Duel Log'!AD$2:AD$5455,$A1969,'Duel Log'!AA$2:AA$5455,"Draw")</f>
        <v>0</v>
      </c>
      <c r="G1969" s="13" t="n">
        <f aca="false">IFERROR(D1969/C1969,"")</f>
        <v>0</v>
      </c>
    </row>
    <row r="1970" customFormat="false" ht="15" hidden="false" customHeight="true" outlineLevel="0" collapsed="false">
      <c r="A1970" s="7" t="s">
        <v>671</v>
      </c>
      <c r="B1970" s="7" t="s">
        <v>611</v>
      </c>
      <c r="C1970" s="7" t="n">
        <f aca="false">COUNTIF('Duel Log'!AD$2:AD$5455,$A1970)</f>
        <v>1</v>
      </c>
      <c r="D1970" s="7" t="n">
        <f aca="false">COUNTIFS('Duel Log'!AD$2:AD$5455,$A1970,'Duel Log'!AA$2:AA$5455,"Win")</f>
        <v>1</v>
      </c>
      <c r="E1970" s="7" t="n">
        <f aca="false">COUNTIFS('Duel Log'!AD$2:AD$5455,$A1970,'Duel Log'!AA$2:AA$5455,"Loss")</f>
        <v>0</v>
      </c>
      <c r="F1970" s="7" t="n">
        <f aca="false">COUNTIFS('Duel Log'!AD$2:AD$5455,$A1970,'Duel Log'!AA$2:AA$5455,"Draw")</f>
        <v>0</v>
      </c>
      <c r="G1970" s="13" t="n">
        <f aca="false">IFERROR(D1970/C1970,"")</f>
        <v>1</v>
      </c>
    </row>
    <row r="1971" customFormat="false" ht="15" hidden="false" customHeight="true" outlineLevel="0" collapsed="false">
      <c r="A1971" s="7" t="s">
        <v>230</v>
      </c>
      <c r="B1971" s="7" t="s">
        <v>76</v>
      </c>
      <c r="C1971" s="7" t="n">
        <f aca="false">COUNTIF('Duel Log'!AD$2:AD$5455,$A1971)</f>
        <v>1</v>
      </c>
      <c r="D1971" s="7" t="n">
        <f aca="false">COUNTIFS('Duel Log'!AD$2:AD$5455,$A1971,'Duel Log'!AA$2:AA$5455,"Win")</f>
        <v>1</v>
      </c>
      <c r="E1971" s="7" t="n">
        <f aca="false">COUNTIFS('Duel Log'!AD$2:AD$5455,$A1971,'Duel Log'!AA$2:AA$5455,"Loss")</f>
        <v>0</v>
      </c>
      <c r="F1971" s="7" t="n">
        <f aca="false">COUNTIFS('Duel Log'!AD$2:AD$5455,$A1971,'Duel Log'!AA$2:AA$5455,"Draw")</f>
        <v>0</v>
      </c>
      <c r="G1971" s="13" t="n">
        <f aca="false">IFERROR(D1971/C1971,"")</f>
        <v>1</v>
      </c>
    </row>
    <row r="1972" customFormat="false" ht="15" hidden="false" customHeight="true" outlineLevel="0" collapsed="false">
      <c r="A1972" s="7" t="s">
        <v>2010</v>
      </c>
      <c r="B1972" s="7" t="s">
        <v>147</v>
      </c>
      <c r="C1972" s="7" t="n">
        <f aca="false">COUNTIF('Duel Log'!AD$2:AD$5455,$A1972)</f>
        <v>1</v>
      </c>
      <c r="D1972" s="7" t="n">
        <f aca="false">COUNTIFS('Duel Log'!AD$2:AD$5455,$A1972,'Duel Log'!AA$2:AA$5455,"Win")</f>
        <v>1</v>
      </c>
      <c r="E1972" s="7" t="n">
        <f aca="false">COUNTIFS('Duel Log'!AD$2:AD$5455,$A1972,'Duel Log'!AA$2:AA$5455,"Loss")</f>
        <v>0</v>
      </c>
      <c r="F1972" s="7" t="n">
        <f aca="false">COUNTIFS('Duel Log'!AD$2:AD$5455,$A1972,'Duel Log'!AA$2:AA$5455,"Draw")</f>
        <v>0</v>
      </c>
      <c r="G1972" s="13" t="n">
        <f aca="false">IFERROR(D1972/C1972,"")</f>
        <v>1</v>
      </c>
    </row>
    <row r="1973" customFormat="false" ht="15" hidden="false" customHeight="true" outlineLevel="0" collapsed="false">
      <c r="A1973" s="7" t="s">
        <v>4589</v>
      </c>
      <c r="B1973" s="8" t="s">
        <v>558</v>
      </c>
      <c r="C1973" s="7" t="n">
        <f aca="false">COUNTIF('Duel Log'!AD$2:AD$5455,$A1973)</f>
        <v>1</v>
      </c>
      <c r="D1973" s="7" t="n">
        <f aca="false">COUNTIFS('Duel Log'!AD$2:AD$5455,$A1973,'Duel Log'!AA$2:AA$5455,"Win")</f>
        <v>1</v>
      </c>
      <c r="E1973" s="7" t="n">
        <f aca="false">COUNTIFS('Duel Log'!AD$2:AD$5455,$A1973,'Duel Log'!AA$2:AA$5455,"Loss")</f>
        <v>0</v>
      </c>
      <c r="F1973" s="7" t="n">
        <f aca="false">COUNTIFS('Duel Log'!AD$2:AD$5455,$A1973,'Duel Log'!AA$2:AA$5455,"Draw")</f>
        <v>0</v>
      </c>
      <c r="G1973" s="13" t="n">
        <f aca="false">IFERROR(D1973/C1973,"")</f>
        <v>1</v>
      </c>
    </row>
    <row r="1974" customFormat="false" ht="15" hidden="false" customHeight="true" outlineLevel="0" collapsed="false">
      <c r="A1974" s="7" t="s">
        <v>655</v>
      </c>
      <c r="B1974" s="7" t="s">
        <v>611</v>
      </c>
      <c r="C1974" s="7" t="n">
        <f aca="false">COUNTIF('Duel Log'!AD$2:AD$5455,$A1974)</f>
        <v>1</v>
      </c>
      <c r="D1974" s="7" t="n">
        <f aca="false">COUNTIFS('Duel Log'!AD$2:AD$5455,$A1974,'Duel Log'!AA$2:AA$5455,"Win")</f>
        <v>1</v>
      </c>
      <c r="E1974" s="7" t="n">
        <f aca="false">COUNTIFS('Duel Log'!AD$2:AD$5455,$A1974,'Duel Log'!AA$2:AA$5455,"Loss")</f>
        <v>0</v>
      </c>
      <c r="F1974" s="7" t="n">
        <f aca="false">COUNTIFS('Duel Log'!AD$2:AD$5455,$A1974,'Duel Log'!AA$2:AA$5455,"Draw")</f>
        <v>0</v>
      </c>
      <c r="G1974" s="13" t="n">
        <f aca="false">IFERROR(D1974/C1974,"")</f>
        <v>1</v>
      </c>
    </row>
    <row r="1975" customFormat="false" ht="15" hidden="false" customHeight="true" outlineLevel="0" collapsed="false">
      <c r="A1975" s="7" t="s">
        <v>9394</v>
      </c>
      <c r="B1975" s="8" t="s">
        <v>3690</v>
      </c>
      <c r="C1975" s="7" t="n">
        <f aca="false">COUNTIF('Duel Log'!AD$2:AD$5455,$A1975)</f>
        <v>1</v>
      </c>
      <c r="D1975" s="7" t="n">
        <f aca="false">COUNTIFS('Duel Log'!AD$2:AD$5455,$A1975,'Duel Log'!AA$2:AA$5455,"Win")</f>
        <v>1</v>
      </c>
      <c r="E1975" s="7" t="n">
        <f aca="false">COUNTIFS('Duel Log'!AD$2:AD$5455,$A1975,'Duel Log'!AA$2:AA$5455,"Loss")</f>
        <v>0</v>
      </c>
      <c r="F1975" s="7" t="n">
        <f aca="false">COUNTIFS('Duel Log'!AD$2:AD$5455,$A1975,'Duel Log'!AA$2:AA$5455,"Draw")</f>
        <v>0</v>
      </c>
      <c r="G1975" s="13" t="n">
        <f aca="false">IFERROR(D1975/C1975,"")</f>
        <v>1</v>
      </c>
    </row>
    <row r="1976" customFormat="false" ht="15" hidden="false" customHeight="true" outlineLevel="0" collapsed="false">
      <c r="A1976" s="7" t="s">
        <v>7797</v>
      </c>
      <c r="B1976" s="7" t="s">
        <v>753</v>
      </c>
      <c r="C1976" s="7" t="n">
        <f aca="false">COUNTIF('Duel Log'!AD$2:AD$5455,$A1976)</f>
        <v>1</v>
      </c>
      <c r="D1976" s="7" t="n">
        <f aca="false">COUNTIFS('Duel Log'!AD$2:AD$5455,$A1976,'Duel Log'!AA$2:AA$5455,"Win")</f>
        <v>1</v>
      </c>
      <c r="E1976" s="7" t="n">
        <f aca="false">COUNTIFS('Duel Log'!AD$2:AD$5455,$A1976,'Duel Log'!AA$2:AA$5455,"Loss")</f>
        <v>0</v>
      </c>
      <c r="F1976" s="7" t="n">
        <f aca="false">COUNTIFS('Duel Log'!AD$2:AD$5455,$A1976,'Duel Log'!AA$2:AA$5455,"Draw")</f>
        <v>0</v>
      </c>
      <c r="G1976" s="13" t="n">
        <f aca="false">IFERROR(D1976/C1976,"")</f>
        <v>1</v>
      </c>
    </row>
    <row r="1977" customFormat="false" ht="15" hidden="false" customHeight="true" outlineLevel="0" collapsed="false">
      <c r="A1977" s="7" t="s">
        <v>2710</v>
      </c>
      <c r="B1977" s="7" t="s">
        <v>318</v>
      </c>
      <c r="C1977" s="7" t="n">
        <f aca="false">COUNTIF('Duel Log'!AD$2:AD$5455,$A1977)</f>
        <v>1</v>
      </c>
      <c r="D1977" s="7" t="n">
        <f aca="false">COUNTIFS('Duel Log'!AD$2:AD$5455,$A1977,'Duel Log'!AA$2:AA$5455,"Win")</f>
        <v>1</v>
      </c>
      <c r="E1977" s="7" t="n">
        <f aca="false">COUNTIFS('Duel Log'!AD$2:AD$5455,$A1977,'Duel Log'!AA$2:AA$5455,"Loss")</f>
        <v>0</v>
      </c>
      <c r="F1977" s="7" t="n">
        <f aca="false">COUNTIFS('Duel Log'!AD$2:AD$5455,$A1977,'Duel Log'!AA$2:AA$5455,"Draw")</f>
        <v>0</v>
      </c>
      <c r="G1977" s="13" t="n">
        <f aca="false">IFERROR(D1977/C1977,"")</f>
        <v>1</v>
      </c>
    </row>
    <row r="1978" customFormat="false" ht="15" hidden="false" customHeight="true" outlineLevel="0" collapsed="false">
      <c r="A1978" s="7" t="s">
        <v>9245</v>
      </c>
      <c r="B1978" s="8" t="s">
        <v>1192</v>
      </c>
      <c r="C1978" s="7" t="n">
        <f aca="false">COUNTIF('Duel Log'!AD$2:AD$5455,$A1978)</f>
        <v>2</v>
      </c>
      <c r="D1978" s="7" t="n">
        <f aca="false">COUNTIFS('Duel Log'!AD$2:AD$5455,$A1978,'Duel Log'!AA$2:AA$5455,"Win")</f>
        <v>0</v>
      </c>
      <c r="E1978" s="7" t="n">
        <f aca="false">COUNTIFS('Duel Log'!AD$2:AD$5455,$A1978,'Duel Log'!AA$2:AA$5455,"Loss")</f>
        <v>2</v>
      </c>
      <c r="F1978" s="7" t="n">
        <f aca="false">COUNTIFS('Duel Log'!AD$2:AD$5455,$A1978,'Duel Log'!AA$2:AA$5455,"Draw")</f>
        <v>0</v>
      </c>
      <c r="G1978" s="13" t="n">
        <f aca="false">IFERROR(D1978/C1978,"")</f>
        <v>0</v>
      </c>
    </row>
    <row r="1979" customFormat="false" ht="15" hidden="false" customHeight="true" outlineLevel="0" collapsed="false">
      <c r="A1979" s="7" t="s">
        <v>6705</v>
      </c>
      <c r="B1979" s="7" t="s">
        <v>3463</v>
      </c>
      <c r="C1979" s="7" t="n">
        <f aca="false">COUNTIF('Duel Log'!AD$2:AD$5455,$A1979)</f>
        <v>1</v>
      </c>
      <c r="D1979" s="7" t="n">
        <f aca="false">COUNTIFS('Duel Log'!AD$2:AD$5455,$A1979,'Duel Log'!AA$2:AA$5455,"Win")</f>
        <v>1</v>
      </c>
      <c r="E1979" s="7" t="n">
        <f aca="false">COUNTIFS('Duel Log'!AD$2:AD$5455,$A1979,'Duel Log'!AA$2:AA$5455,"Loss")</f>
        <v>0</v>
      </c>
      <c r="F1979" s="7" t="n">
        <f aca="false">COUNTIFS('Duel Log'!AD$2:AD$5455,$A1979,'Duel Log'!AA$2:AA$5455,"Draw")</f>
        <v>0</v>
      </c>
      <c r="G1979" s="13" t="n">
        <f aca="false">IFERROR(D1979/C1979,"")</f>
        <v>1</v>
      </c>
    </row>
    <row r="1980" customFormat="false" ht="15" hidden="false" customHeight="true" outlineLevel="0" collapsed="false">
      <c r="A1980" s="7" t="s">
        <v>7776</v>
      </c>
      <c r="B1980" s="8" t="s">
        <v>3690</v>
      </c>
      <c r="C1980" s="7" t="n">
        <f aca="false">COUNTIF('Duel Log'!AD$2:AD$5455,$A1980)</f>
        <v>1</v>
      </c>
      <c r="D1980" s="7" t="n">
        <f aca="false">COUNTIFS('Duel Log'!AD$2:AD$5455,$A1980,'Duel Log'!AA$2:AA$5455,"Win")</f>
        <v>0</v>
      </c>
      <c r="E1980" s="7" t="n">
        <f aca="false">COUNTIFS('Duel Log'!AD$2:AD$5455,$A1980,'Duel Log'!AA$2:AA$5455,"Loss")</f>
        <v>1</v>
      </c>
      <c r="F1980" s="7" t="n">
        <f aca="false">COUNTIFS('Duel Log'!AD$2:AD$5455,$A1980,'Duel Log'!AA$2:AA$5455,"Draw")</f>
        <v>0</v>
      </c>
      <c r="G1980" s="13" t="n">
        <f aca="false">IFERROR(D1980/C1980,"")</f>
        <v>0</v>
      </c>
    </row>
    <row r="1981" customFormat="false" ht="15" hidden="false" customHeight="true" outlineLevel="0" collapsed="false">
      <c r="A1981" s="7" t="s">
        <v>1047</v>
      </c>
      <c r="B1981" s="7" t="s">
        <v>567</v>
      </c>
      <c r="C1981" s="7" t="n">
        <f aca="false">COUNTIF('Duel Log'!AD$2:AD$5455,$A1981)</f>
        <v>1</v>
      </c>
      <c r="D1981" s="7" t="n">
        <f aca="false">COUNTIFS('Duel Log'!AD$2:AD$5455,$A1981,'Duel Log'!AA$2:AA$5455,"Win")</f>
        <v>0</v>
      </c>
      <c r="E1981" s="7" t="n">
        <f aca="false">COUNTIFS('Duel Log'!AD$2:AD$5455,$A1981,'Duel Log'!AA$2:AA$5455,"Loss")</f>
        <v>1</v>
      </c>
      <c r="F1981" s="7" t="n">
        <f aca="false">COUNTIFS('Duel Log'!AD$2:AD$5455,$A1981,'Duel Log'!AA$2:AA$5455,"Draw")</f>
        <v>0</v>
      </c>
      <c r="G1981" s="13" t="n">
        <f aca="false">IFERROR(D1981/C1981,"")</f>
        <v>0</v>
      </c>
    </row>
    <row r="1982" customFormat="false" ht="15" hidden="false" customHeight="true" outlineLevel="0" collapsed="false">
      <c r="A1982" s="7" t="s">
        <v>6293</v>
      </c>
      <c r="B1982" s="7" t="s">
        <v>2001</v>
      </c>
      <c r="C1982" s="7" t="n">
        <f aca="false">COUNTIF('Duel Log'!AD$2:AD$5455,$A1982)</f>
        <v>1</v>
      </c>
      <c r="D1982" s="7" t="n">
        <f aca="false">COUNTIFS('Duel Log'!AD$2:AD$5455,$A1982,'Duel Log'!AA$2:AA$5455,"Win")</f>
        <v>0</v>
      </c>
      <c r="E1982" s="7" t="n">
        <f aca="false">COUNTIFS('Duel Log'!AD$2:AD$5455,$A1982,'Duel Log'!AA$2:AA$5455,"Loss")</f>
        <v>1</v>
      </c>
      <c r="F1982" s="7" t="n">
        <f aca="false">COUNTIFS('Duel Log'!AD$2:AD$5455,$A1982,'Duel Log'!AA$2:AA$5455,"Draw")</f>
        <v>0</v>
      </c>
      <c r="G1982" s="13" t="n">
        <f aca="false">IFERROR(D1982/C1982,"")</f>
        <v>0</v>
      </c>
    </row>
    <row r="1983" customFormat="false" ht="15" hidden="false" customHeight="true" outlineLevel="0" collapsed="false">
      <c r="A1983" s="7" t="s">
        <v>5173</v>
      </c>
      <c r="B1983" s="7" t="s">
        <v>613</v>
      </c>
      <c r="C1983" s="7" t="n">
        <f aca="false">COUNTIF('Duel Log'!AD$2:AD$5455,$A1983)</f>
        <v>1</v>
      </c>
      <c r="D1983" s="7" t="n">
        <f aca="false">COUNTIFS('Duel Log'!AD$2:AD$5455,$A1983,'Duel Log'!AA$2:AA$5455,"Win")</f>
        <v>1</v>
      </c>
      <c r="E1983" s="7" t="n">
        <f aca="false">COUNTIFS('Duel Log'!AD$2:AD$5455,$A1983,'Duel Log'!AA$2:AA$5455,"Loss")</f>
        <v>0</v>
      </c>
      <c r="F1983" s="7" t="n">
        <f aca="false">COUNTIFS('Duel Log'!AD$2:AD$5455,$A1983,'Duel Log'!AA$2:AA$5455,"Draw")</f>
        <v>0</v>
      </c>
      <c r="G1983" s="13" t="n">
        <f aca="false">IFERROR(D1983/C1983,"")</f>
        <v>1</v>
      </c>
    </row>
    <row r="1984" customFormat="false" ht="15" hidden="false" customHeight="true" outlineLevel="0" collapsed="false">
      <c r="A1984" s="7" t="s">
        <v>3981</v>
      </c>
      <c r="B1984" s="7" t="s">
        <v>674</v>
      </c>
      <c r="C1984" s="7" t="n">
        <f aca="false">COUNTIF('Duel Log'!AD$2:AD$5455,$A1984)</f>
        <v>1</v>
      </c>
      <c r="D1984" s="7" t="n">
        <f aca="false">COUNTIFS('Duel Log'!AD$2:AD$5455,$A1984,'Duel Log'!AA$2:AA$5455,"Win")</f>
        <v>1</v>
      </c>
      <c r="E1984" s="7" t="n">
        <f aca="false">COUNTIFS('Duel Log'!AD$2:AD$5455,$A1984,'Duel Log'!AA$2:AA$5455,"Loss")</f>
        <v>0</v>
      </c>
      <c r="F1984" s="7" t="n">
        <f aca="false">COUNTIFS('Duel Log'!AD$2:AD$5455,$A1984,'Duel Log'!AA$2:AA$5455,"Draw")</f>
        <v>0</v>
      </c>
      <c r="G1984" s="13" t="n">
        <f aca="false">IFERROR(D1984/C1984,"")</f>
        <v>1</v>
      </c>
    </row>
    <row r="1985" customFormat="false" ht="15" hidden="false" customHeight="true" outlineLevel="0" collapsed="false">
      <c r="A1985" s="7" t="s">
        <v>6365</v>
      </c>
      <c r="B1985" s="8" t="s">
        <v>15861</v>
      </c>
      <c r="C1985" s="7" t="n">
        <f aca="false">COUNTIF('Duel Log'!AD$2:AD$5455,$A1985)</f>
        <v>2</v>
      </c>
      <c r="D1985" s="7" t="n">
        <f aca="false">COUNTIFS('Duel Log'!AD$2:AD$5455,$A1985,'Duel Log'!AA$2:AA$5455,"Win")</f>
        <v>1</v>
      </c>
      <c r="E1985" s="7" t="n">
        <f aca="false">COUNTIFS('Duel Log'!AD$2:AD$5455,$A1985,'Duel Log'!AA$2:AA$5455,"Loss")</f>
        <v>1</v>
      </c>
      <c r="F1985" s="7" t="n">
        <f aca="false">COUNTIFS('Duel Log'!AD$2:AD$5455,$A1985,'Duel Log'!AA$2:AA$5455,"Draw")</f>
        <v>0</v>
      </c>
      <c r="G1985" s="13" t="n">
        <f aca="false">IFERROR(D1985/C1985,"")</f>
        <v>0.5</v>
      </c>
    </row>
    <row r="1986" customFormat="false" ht="15" hidden="false" customHeight="true" outlineLevel="0" collapsed="false">
      <c r="A1986" s="7" t="s">
        <v>5757</v>
      </c>
      <c r="B1986" s="7" t="s">
        <v>1010</v>
      </c>
      <c r="C1986" s="7" t="n">
        <f aca="false">COUNTIF('Duel Log'!AD$2:AD$5455,$A1986)</f>
        <v>1</v>
      </c>
      <c r="D1986" s="7" t="n">
        <f aca="false">COUNTIFS('Duel Log'!AD$2:AD$5455,$A1986,'Duel Log'!AA$2:AA$5455,"Win")</f>
        <v>1</v>
      </c>
      <c r="E1986" s="7" t="n">
        <f aca="false">COUNTIFS('Duel Log'!AD$2:AD$5455,$A1986,'Duel Log'!AA$2:AA$5455,"Loss")</f>
        <v>0</v>
      </c>
      <c r="F1986" s="7" t="n">
        <f aca="false">COUNTIFS('Duel Log'!AD$2:AD$5455,$A1986,'Duel Log'!AA$2:AA$5455,"Draw")</f>
        <v>0</v>
      </c>
      <c r="G1986" s="13" t="n">
        <f aca="false">IFERROR(D1986/C1986,"")</f>
        <v>1</v>
      </c>
    </row>
    <row r="1987" customFormat="false" ht="15" hidden="false" customHeight="true" outlineLevel="0" collapsed="false">
      <c r="A1987" s="7" t="s">
        <v>5219</v>
      </c>
      <c r="B1987" s="7" t="s">
        <v>478</v>
      </c>
      <c r="C1987" s="7" t="n">
        <f aca="false">COUNTIF('Duel Log'!AD$2:AD$5455,$A1987)</f>
        <v>1</v>
      </c>
      <c r="D1987" s="7" t="n">
        <f aca="false">COUNTIFS('Duel Log'!AD$2:AD$5455,$A1987,'Duel Log'!AA$2:AA$5455,"Win")</f>
        <v>1</v>
      </c>
      <c r="E1987" s="7" t="n">
        <f aca="false">COUNTIFS('Duel Log'!AD$2:AD$5455,$A1987,'Duel Log'!AA$2:AA$5455,"Loss")</f>
        <v>0</v>
      </c>
      <c r="F1987" s="7" t="n">
        <f aca="false">COUNTIFS('Duel Log'!AD$2:AD$5455,$A1987,'Duel Log'!AA$2:AA$5455,"Draw")</f>
        <v>0</v>
      </c>
      <c r="G1987" s="13" t="n">
        <f aca="false">IFERROR(D1987/C1987,"")</f>
        <v>1</v>
      </c>
    </row>
    <row r="1988" customFormat="false" ht="15" hidden="false" customHeight="true" outlineLevel="0" collapsed="false">
      <c r="A1988" s="7" t="s">
        <v>1732</v>
      </c>
      <c r="B1988" s="7" t="s">
        <v>15862</v>
      </c>
      <c r="C1988" s="7" t="n">
        <f aca="false">COUNTIF('Duel Log'!AD$2:AD$5455,$A1988)</f>
        <v>4</v>
      </c>
      <c r="D1988" s="7" t="n">
        <f aca="false">COUNTIFS('Duel Log'!AD$2:AD$5455,$A1988,'Duel Log'!AA$2:AA$5455,"Win")</f>
        <v>2</v>
      </c>
      <c r="E1988" s="7" t="n">
        <f aca="false">COUNTIFS('Duel Log'!AD$2:AD$5455,$A1988,'Duel Log'!AA$2:AA$5455,"Loss")</f>
        <v>2</v>
      </c>
      <c r="F1988" s="7" t="n">
        <f aca="false">COUNTIFS('Duel Log'!AD$2:AD$5455,$A1988,'Duel Log'!AA$2:AA$5455,"Draw")</f>
        <v>0</v>
      </c>
      <c r="G1988" s="13" t="n">
        <f aca="false">IFERROR(D1988/C1988,"")</f>
        <v>0.5</v>
      </c>
    </row>
    <row r="1989" customFormat="false" ht="15" hidden="false" customHeight="true" outlineLevel="0" collapsed="false">
      <c r="A1989" s="7" t="s">
        <v>8660</v>
      </c>
      <c r="B1989" s="7" t="s">
        <v>733</v>
      </c>
      <c r="C1989" s="7" t="n">
        <f aca="false">COUNTIF('Duel Log'!AD$2:AD$5455,$A1989)</f>
        <v>1</v>
      </c>
      <c r="D1989" s="7" t="n">
        <f aca="false">COUNTIFS('Duel Log'!AD$2:AD$5455,$A1989,'Duel Log'!AA$2:AA$5455,"Win")</f>
        <v>0</v>
      </c>
      <c r="E1989" s="7" t="n">
        <f aca="false">COUNTIFS('Duel Log'!AD$2:AD$5455,$A1989,'Duel Log'!AA$2:AA$5455,"Loss")</f>
        <v>1</v>
      </c>
      <c r="F1989" s="7" t="n">
        <f aca="false">COUNTIFS('Duel Log'!AD$2:AD$5455,$A1989,'Duel Log'!AA$2:AA$5455,"Draw")</f>
        <v>0</v>
      </c>
      <c r="G1989" s="13" t="n">
        <f aca="false">IFERROR(D1989/C1989,"")</f>
        <v>0</v>
      </c>
    </row>
    <row r="1990" customFormat="false" ht="15" hidden="false" customHeight="true" outlineLevel="0" collapsed="false">
      <c r="A1990" s="7" t="s">
        <v>220</v>
      </c>
      <c r="B1990" s="7" t="s">
        <v>76</v>
      </c>
      <c r="C1990" s="7" t="n">
        <f aca="false">COUNTIF('Duel Log'!AD$2:AD$5455,$A1990)</f>
        <v>1</v>
      </c>
      <c r="D1990" s="7" t="n">
        <f aca="false">COUNTIFS('Duel Log'!AD$2:AD$5455,$A1990,'Duel Log'!AA$2:AA$5455,"Win")</f>
        <v>0</v>
      </c>
      <c r="E1990" s="7" t="n">
        <f aca="false">COUNTIFS('Duel Log'!AD$2:AD$5455,$A1990,'Duel Log'!AA$2:AA$5455,"Loss")</f>
        <v>1</v>
      </c>
      <c r="F1990" s="7" t="n">
        <f aca="false">COUNTIFS('Duel Log'!AD$2:AD$5455,$A1990,'Duel Log'!AA$2:AA$5455,"Draw")</f>
        <v>0</v>
      </c>
      <c r="G1990" s="13" t="n">
        <f aca="false">IFERROR(D1990/C1990,"")</f>
        <v>0</v>
      </c>
    </row>
    <row r="1991" customFormat="false" ht="15" hidden="false" customHeight="true" outlineLevel="0" collapsed="false">
      <c r="A1991" s="7" t="s">
        <v>2976</v>
      </c>
      <c r="B1991" s="7" t="s">
        <v>2158</v>
      </c>
      <c r="C1991" s="7" t="n">
        <f aca="false">COUNTIF('Duel Log'!AD$2:AD$5455,$A1991)</f>
        <v>1</v>
      </c>
      <c r="D1991" s="7" t="n">
        <f aca="false">COUNTIFS('Duel Log'!AD$2:AD$5455,$A1991,'Duel Log'!AA$2:AA$5455,"Win")</f>
        <v>0</v>
      </c>
      <c r="E1991" s="7" t="n">
        <f aca="false">COUNTIFS('Duel Log'!AD$2:AD$5455,$A1991,'Duel Log'!AA$2:AA$5455,"Loss")</f>
        <v>1</v>
      </c>
      <c r="F1991" s="7" t="n">
        <f aca="false">COUNTIFS('Duel Log'!AD$2:AD$5455,$A1991,'Duel Log'!AA$2:AA$5455,"Draw")</f>
        <v>0</v>
      </c>
      <c r="G1991" s="13" t="n">
        <f aca="false">IFERROR(D1991/C1991,"")</f>
        <v>0</v>
      </c>
    </row>
    <row r="1992" customFormat="false" ht="15" hidden="false" customHeight="true" outlineLevel="0" collapsed="false">
      <c r="A1992" s="7" t="s">
        <v>3366</v>
      </c>
      <c r="B1992" s="7" t="s">
        <v>15863</v>
      </c>
      <c r="C1992" s="7" t="n">
        <f aca="false">COUNTIF('Duel Log'!AD$2:AD$5455,$A1992)</f>
        <v>3</v>
      </c>
      <c r="D1992" s="7" t="n">
        <f aca="false">COUNTIFS('Duel Log'!AD$2:AD$5455,$A1992,'Duel Log'!AA$2:AA$5455,"Win")</f>
        <v>2</v>
      </c>
      <c r="E1992" s="7" t="n">
        <f aca="false">COUNTIFS('Duel Log'!AD$2:AD$5455,$A1992,'Duel Log'!AA$2:AA$5455,"Loss")</f>
        <v>1</v>
      </c>
      <c r="F1992" s="7" t="n">
        <f aca="false">COUNTIFS('Duel Log'!AD$2:AD$5455,$A1992,'Duel Log'!AA$2:AA$5455,"Draw")</f>
        <v>0</v>
      </c>
      <c r="G1992" s="13" t="n">
        <f aca="false">IFERROR(D1992/C1992,"")</f>
        <v>0.666666666666667</v>
      </c>
    </row>
    <row r="1993" customFormat="false" ht="15" hidden="false" customHeight="true" outlineLevel="0" collapsed="false">
      <c r="A1993" s="7" t="s">
        <v>5397</v>
      </c>
      <c r="B1993" s="7" t="s">
        <v>709</v>
      </c>
      <c r="C1993" s="7" t="n">
        <f aca="false">COUNTIF('Duel Log'!AD$2:AD$5455,$A1993)</f>
        <v>1</v>
      </c>
      <c r="D1993" s="7" t="n">
        <f aca="false">COUNTIFS('Duel Log'!AD$2:AD$5455,$A1993,'Duel Log'!AA$2:AA$5455,"Win")</f>
        <v>1</v>
      </c>
      <c r="E1993" s="7" t="n">
        <f aca="false">COUNTIFS('Duel Log'!AD$2:AD$5455,$A1993,'Duel Log'!AA$2:AA$5455,"Loss")</f>
        <v>0</v>
      </c>
      <c r="F1993" s="7" t="n">
        <f aca="false">COUNTIFS('Duel Log'!AD$2:AD$5455,$A1993,'Duel Log'!AA$2:AA$5455,"Draw")</f>
        <v>0</v>
      </c>
      <c r="G1993" s="13" t="n">
        <f aca="false">IFERROR(D1993/C1993,"")</f>
        <v>1</v>
      </c>
    </row>
    <row r="1994" customFormat="false" ht="15" hidden="false" customHeight="true" outlineLevel="0" collapsed="false">
      <c r="A1994" s="7" t="s">
        <v>8287</v>
      </c>
      <c r="B1994" s="7" t="s">
        <v>2808</v>
      </c>
      <c r="C1994" s="7" t="n">
        <f aca="false">COUNTIF('Duel Log'!AD$2:AD$5455,$A1994)</f>
        <v>1</v>
      </c>
      <c r="D1994" s="7" t="n">
        <f aca="false">COUNTIFS('Duel Log'!AD$2:AD$5455,$A1994,'Duel Log'!AA$2:AA$5455,"Win")</f>
        <v>1</v>
      </c>
      <c r="E1994" s="7" t="n">
        <f aca="false">COUNTIFS('Duel Log'!AD$2:AD$5455,$A1994,'Duel Log'!AA$2:AA$5455,"Loss")</f>
        <v>0</v>
      </c>
      <c r="F1994" s="7" t="n">
        <f aca="false">COUNTIFS('Duel Log'!AD$2:AD$5455,$A1994,'Duel Log'!AA$2:AA$5455,"Draw")</f>
        <v>0</v>
      </c>
      <c r="G1994" s="13" t="n">
        <f aca="false">IFERROR(D1994/C1994,"")</f>
        <v>1</v>
      </c>
    </row>
    <row r="1995" customFormat="false" ht="15" hidden="false" customHeight="true" outlineLevel="0" collapsed="false">
      <c r="A1995" s="7" t="s">
        <v>325</v>
      </c>
      <c r="B1995" s="7" t="s">
        <v>318</v>
      </c>
      <c r="C1995" s="7" t="n">
        <f aca="false">COUNTIF('Duel Log'!AD$2:AD$5455,$A1995)</f>
        <v>1</v>
      </c>
      <c r="D1995" s="7" t="n">
        <f aca="false">COUNTIFS('Duel Log'!AD$2:AD$5455,$A1995,'Duel Log'!AA$2:AA$5455,"Win")</f>
        <v>1</v>
      </c>
      <c r="E1995" s="7" t="n">
        <f aca="false">COUNTIFS('Duel Log'!AD$2:AD$5455,$A1995,'Duel Log'!AA$2:AA$5455,"Loss")</f>
        <v>0</v>
      </c>
      <c r="F1995" s="7" t="n">
        <f aca="false">COUNTIFS('Duel Log'!AD$2:AD$5455,$A1995,'Duel Log'!AA$2:AA$5455,"Draw")</f>
        <v>0</v>
      </c>
      <c r="G1995" s="13" t="n">
        <f aca="false">IFERROR(D1995/C1995,"")</f>
        <v>1</v>
      </c>
    </row>
    <row r="1996" customFormat="false" ht="15" hidden="false" customHeight="true" outlineLevel="0" collapsed="false">
      <c r="A1996" s="7" t="s">
        <v>6001</v>
      </c>
      <c r="B1996" s="7" t="s">
        <v>182</v>
      </c>
      <c r="C1996" s="7" t="n">
        <f aca="false">COUNTIF('Duel Log'!AD$2:AD$5455,$A1996)</f>
        <v>1</v>
      </c>
      <c r="D1996" s="7" t="n">
        <f aca="false">COUNTIFS('Duel Log'!AD$2:AD$5455,$A1996,'Duel Log'!AA$2:AA$5455,"Win")</f>
        <v>0</v>
      </c>
      <c r="E1996" s="7" t="n">
        <f aca="false">COUNTIFS('Duel Log'!AD$2:AD$5455,$A1996,'Duel Log'!AA$2:AA$5455,"Loss")</f>
        <v>1</v>
      </c>
      <c r="F1996" s="7" t="n">
        <f aca="false">COUNTIFS('Duel Log'!AD$2:AD$5455,$A1996,'Duel Log'!AA$2:AA$5455,"Draw")</f>
        <v>0</v>
      </c>
      <c r="G1996" s="13" t="n">
        <f aca="false">IFERROR(D1996/C1996,"")</f>
        <v>0</v>
      </c>
    </row>
    <row r="1997" customFormat="false" ht="15" hidden="false" customHeight="true" outlineLevel="0" collapsed="false">
      <c r="A1997" s="7" t="s">
        <v>5690</v>
      </c>
      <c r="B1997" s="7" t="s">
        <v>227</v>
      </c>
      <c r="C1997" s="7" t="n">
        <f aca="false">COUNTIF('Duel Log'!AD$2:AD$5455,$A1997)</f>
        <v>1</v>
      </c>
      <c r="D1997" s="7" t="n">
        <f aca="false">COUNTIFS('Duel Log'!AD$2:AD$5455,$A1997,'Duel Log'!AA$2:AA$5455,"Win")</f>
        <v>0</v>
      </c>
      <c r="E1997" s="7" t="n">
        <f aca="false">COUNTIFS('Duel Log'!AD$2:AD$5455,$A1997,'Duel Log'!AA$2:AA$5455,"Loss")</f>
        <v>1</v>
      </c>
      <c r="F1997" s="7" t="n">
        <f aca="false">COUNTIFS('Duel Log'!AD$2:AD$5455,$A1997,'Duel Log'!AA$2:AA$5455,"Draw")</f>
        <v>0</v>
      </c>
      <c r="G1997" s="13" t="n">
        <f aca="false">IFERROR(D1997/C1997,"")</f>
        <v>0</v>
      </c>
    </row>
    <row r="1998" customFormat="false" ht="15" hidden="false" customHeight="true" outlineLevel="0" collapsed="false">
      <c r="A1998" s="7" t="s">
        <v>6450</v>
      </c>
      <c r="B1998" s="7" t="s">
        <v>1010</v>
      </c>
      <c r="C1998" s="7" t="n">
        <f aca="false">COUNTIF('Duel Log'!AD$2:AD$5455,$A1998)</f>
        <v>1</v>
      </c>
      <c r="D1998" s="7" t="n">
        <f aca="false">COUNTIFS('Duel Log'!AD$2:AD$5455,$A1998,'Duel Log'!AA$2:AA$5455,"Win")</f>
        <v>0</v>
      </c>
      <c r="E1998" s="7" t="n">
        <f aca="false">COUNTIFS('Duel Log'!AD$2:AD$5455,$A1998,'Duel Log'!AA$2:AA$5455,"Loss")</f>
        <v>1</v>
      </c>
      <c r="F1998" s="7" t="n">
        <f aca="false">COUNTIFS('Duel Log'!AD$2:AD$5455,$A1998,'Duel Log'!AA$2:AA$5455,"Draw")</f>
        <v>0</v>
      </c>
      <c r="G1998" s="13" t="n">
        <f aca="false">IFERROR(D1998/C1998,"")</f>
        <v>0</v>
      </c>
    </row>
    <row r="1999" customFormat="false" ht="15" hidden="false" customHeight="true" outlineLevel="0" collapsed="false">
      <c r="A1999" s="7" t="s">
        <v>2551</v>
      </c>
      <c r="B1999" s="7" t="s">
        <v>674</v>
      </c>
      <c r="C1999" s="7" t="n">
        <f aca="false">COUNTIF('Duel Log'!AD$2:AD$5455,$A1999)</f>
        <v>1</v>
      </c>
      <c r="D1999" s="7" t="n">
        <f aca="false">COUNTIFS('Duel Log'!AD$2:AD$5455,$A1999,'Duel Log'!AA$2:AA$5455,"Win")</f>
        <v>1</v>
      </c>
      <c r="E1999" s="7" t="n">
        <f aca="false">COUNTIFS('Duel Log'!AD$2:AD$5455,$A1999,'Duel Log'!AA$2:AA$5455,"Loss")</f>
        <v>0</v>
      </c>
      <c r="F1999" s="7" t="n">
        <f aca="false">COUNTIFS('Duel Log'!AD$2:AD$5455,$A1999,'Duel Log'!AA$2:AA$5455,"Draw")</f>
        <v>0</v>
      </c>
      <c r="G1999" s="13" t="n">
        <f aca="false">IFERROR(D1999/C1999,"")</f>
        <v>1</v>
      </c>
    </row>
    <row r="2000" customFormat="false" ht="15" hidden="false" customHeight="true" outlineLevel="0" collapsed="false">
      <c r="A2000" s="7" t="s">
        <v>3217</v>
      </c>
      <c r="B2000" s="7" t="s">
        <v>1213</v>
      </c>
      <c r="C2000" s="7" t="n">
        <f aca="false">COUNTIF('Duel Log'!AD$2:AD$5455,$A2000)</f>
        <v>1</v>
      </c>
      <c r="D2000" s="7" t="n">
        <f aca="false">COUNTIFS('Duel Log'!AD$2:AD$5455,$A2000,'Duel Log'!AA$2:AA$5455,"Win")</f>
        <v>1</v>
      </c>
      <c r="E2000" s="7" t="n">
        <f aca="false">COUNTIFS('Duel Log'!AD$2:AD$5455,$A2000,'Duel Log'!AA$2:AA$5455,"Loss")</f>
        <v>0</v>
      </c>
      <c r="F2000" s="7" t="n">
        <f aca="false">COUNTIFS('Duel Log'!AD$2:AD$5455,$A2000,'Duel Log'!AA$2:AA$5455,"Draw")</f>
        <v>0</v>
      </c>
      <c r="G2000" s="13" t="n">
        <f aca="false">IFERROR(D2000/C2000,"")</f>
        <v>1</v>
      </c>
    </row>
    <row r="2001" customFormat="false" ht="15" hidden="false" customHeight="true" outlineLevel="0" collapsed="false">
      <c r="A2001" s="7" t="s">
        <v>4111</v>
      </c>
      <c r="B2001" s="7" t="s">
        <v>2808</v>
      </c>
      <c r="C2001" s="7" t="n">
        <f aca="false">COUNTIF('Duel Log'!AD$2:AD$5455,$A2001)</f>
        <v>1</v>
      </c>
      <c r="D2001" s="7" t="n">
        <f aca="false">COUNTIFS('Duel Log'!AD$2:AD$5455,$A2001,'Duel Log'!AA$2:AA$5455,"Win")</f>
        <v>1</v>
      </c>
      <c r="E2001" s="7" t="n">
        <f aca="false">COUNTIFS('Duel Log'!AD$2:AD$5455,$A2001,'Duel Log'!AA$2:AA$5455,"Loss")</f>
        <v>0</v>
      </c>
      <c r="F2001" s="7" t="n">
        <f aca="false">COUNTIFS('Duel Log'!AD$2:AD$5455,$A2001,'Duel Log'!AA$2:AA$5455,"Draw")</f>
        <v>0</v>
      </c>
      <c r="G2001" s="13" t="n">
        <f aca="false">IFERROR(D2001/C2001,"")</f>
        <v>1</v>
      </c>
    </row>
    <row r="2002" customFormat="false" ht="15" hidden="false" customHeight="true" outlineLevel="0" collapsed="false">
      <c r="A2002" s="7" t="s">
        <v>7529</v>
      </c>
      <c r="B2002" s="7" t="s">
        <v>1727</v>
      </c>
      <c r="C2002" s="7" t="n">
        <f aca="false">COUNTIF('Duel Log'!AD$2:AD$5455,$A2002)</f>
        <v>1</v>
      </c>
      <c r="D2002" s="7" t="n">
        <f aca="false">COUNTIFS('Duel Log'!AD$2:AD$5455,$A2002,'Duel Log'!AA$2:AA$5455,"Win")</f>
        <v>0</v>
      </c>
      <c r="E2002" s="7" t="n">
        <f aca="false">COUNTIFS('Duel Log'!AD$2:AD$5455,$A2002,'Duel Log'!AA$2:AA$5455,"Loss")</f>
        <v>1</v>
      </c>
      <c r="F2002" s="7" t="n">
        <f aca="false">COUNTIFS('Duel Log'!AD$2:AD$5455,$A2002,'Duel Log'!AA$2:AA$5455,"Draw")</f>
        <v>0</v>
      </c>
      <c r="G2002" s="13" t="n">
        <f aca="false">IFERROR(D2002/C2002,"")</f>
        <v>0</v>
      </c>
    </row>
    <row r="2003" customFormat="false" ht="15" hidden="false" customHeight="true" outlineLevel="0" collapsed="false">
      <c r="A2003" s="7" t="s">
        <v>277</v>
      </c>
      <c r="B2003" s="7" t="s">
        <v>271</v>
      </c>
      <c r="C2003" s="7" t="n">
        <f aca="false">COUNTIF('Duel Log'!AD$2:AD$5455,$A2003)</f>
        <v>1</v>
      </c>
      <c r="D2003" s="7" t="n">
        <f aca="false">COUNTIFS('Duel Log'!AD$2:AD$5455,$A2003,'Duel Log'!AA$2:AA$5455,"Win")</f>
        <v>1</v>
      </c>
      <c r="E2003" s="7" t="n">
        <f aca="false">COUNTIFS('Duel Log'!AD$2:AD$5455,$A2003,'Duel Log'!AA$2:AA$5455,"Loss")</f>
        <v>0</v>
      </c>
      <c r="F2003" s="7" t="n">
        <f aca="false">COUNTIFS('Duel Log'!AD$2:AD$5455,$A2003,'Duel Log'!AA$2:AA$5455,"Draw")</f>
        <v>0</v>
      </c>
      <c r="G2003" s="13" t="n">
        <f aca="false">IFERROR(D2003/C2003,"")</f>
        <v>1</v>
      </c>
    </row>
    <row r="2004" customFormat="false" ht="15" hidden="false" customHeight="true" outlineLevel="0" collapsed="false">
      <c r="A2004" s="7" t="s">
        <v>2612</v>
      </c>
      <c r="B2004" s="7" t="s">
        <v>15864</v>
      </c>
      <c r="C2004" s="7" t="n">
        <f aca="false">COUNTIF('Duel Log'!AD$2:AD$5455,$A2004)</f>
        <v>3</v>
      </c>
      <c r="D2004" s="7" t="n">
        <f aca="false">COUNTIFS('Duel Log'!AD$2:AD$5455,$A2004,'Duel Log'!AA$2:AA$5455,"Win")</f>
        <v>2</v>
      </c>
      <c r="E2004" s="7" t="n">
        <f aca="false">COUNTIFS('Duel Log'!AD$2:AD$5455,$A2004,'Duel Log'!AA$2:AA$5455,"Loss")</f>
        <v>1</v>
      </c>
      <c r="F2004" s="7" t="n">
        <f aca="false">COUNTIFS('Duel Log'!AD$2:AD$5455,$A2004,'Duel Log'!AA$2:AA$5455,"Draw")</f>
        <v>0</v>
      </c>
      <c r="G2004" s="13" t="n">
        <f aca="false">IFERROR(D2004/C2004,"")</f>
        <v>0.666666666666667</v>
      </c>
    </row>
    <row r="2005" customFormat="false" ht="15" hidden="false" customHeight="true" outlineLevel="0" collapsed="false">
      <c r="A2005" s="7" t="s">
        <v>3891</v>
      </c>
      <c r="B2005" s="7" t="s">
        <v>567</v>
      </c>
      <c r="C2005" s="7" t="n">
        <f aca="false">COUNTIF('Duel Log'!AD$2:AD$5455,$A2005)</f>
        <v>1</v>
      </c>
      <c r="D2005" s="7" t="n">
        <f aca="false">COUNTIFS('Duel Log'!AD$2:AD$5455,$A2005,'Duel Log'!AA$2:AA$5455,"Win")</f>
        <v>0</v>
      </c>
      <c r="E2005" s="7" t="n">
        <f aca="false">COUNTIFS('Duel Log'!AD$2:AD$5455,$A2005,'Duel Log'!AA$2:AA$5455,"Loss")</f>
        <v>1</v>
      </c>
      <c r="F2005" s="7" t="n">
        <f aca="false">COUNTIFS('Duel Log'!AD$2:AD$5455,$A2005,'Duel Log'!AA$2:AA$5455,"Draw")</f>
        <v>0</v>
      </c>
      <c r="G2005" s="13" t="n">
        <f aca="false">IFERROR(D2005/C2005,"")</f>
        <v>0</v>
      </c>
    </row>
    <row r="2006" customFormat="false" ht="15" hidden="false" customHeight="true" outlineLevel="0" collapsed="false">
      <c r="A2006" s="7" t="s">
        <v>6212</v>
      </c>
      <c r="B2006" s="8" t="s">
        <v>3690</v>
      </c>
      <c r="C2006" s="7" t="n">
        <f aca="false">COUNTIF('Duel Log'!AD$2:AD$5455,$A2006)</f>
        <v>1</v>
      </c>
      <c r="D2006" s="7" t="n">
        <f aca="false">COUNTIFS('Duel Log'!AD$2:AD$5455,$A2006,'Duel Log'!AA$2:AA$5455,"Win")</f>
        <v>1</v>
      </c>
      <c r="E2006" s="7" t="n">
        <f aca="false">COUNTIFS('Duel Log'!AD$2:AD$5455,$A2006,'Duel Log'!AA$2:AA$5455,"Loss")</f>
        <v>0</v>
      </c>
      <c r="F2006" s="7" t="n">
        <f aca="false">COUNTIFS('Duel Log'!AD$2:AD$5455,$A2006,'Duel Log'!AA$2:AA$5455,"Draw")</f>
        <v>0</v>
      </c>
      <c r="G2006" s="13" t="n">
        <f aca="false">IFERROR(D2006/C2006,"")</f>
        <v>1</v>
      </c>
    </row>
    <row r="2007" customFormat="false" ht="15" hidden="false" customHeight="true" outlineLevel="0" collapsed="false">
      <c r="A2007" s="7" t="s">
        <v>6641</v>
      </c>
      <c r="B2007" s="8" t="s">
        <v>3690</v>
      </c>
      <c r="C2007" s="7" t="n">
        <f aca="false">COUNTIF('Duel Log'!AD$2:AD$5455,$A2007)</f>
        <v>1</v>
      </c>
      <c r="D2007" s="7" t="n">
        <f aca="false">COUNTIFS('Duel Log'!AD$2:AD$5455,$A2007,'Duel Log'!AA$2:AA$5455,"Win")</f>
        <v>0</v>
      </c>
      <c r="E2007" s="7" t="n">
        <f aca="false">COUNTIFS('Duel Log'!AD$2:AD$5455,$A2007,'Duel Log'!AA$2:AA$5455,"Loss")</f>
        <v>1</v>
      </c>
      <c r="F2007" s="7" t="n">
        <f aca="false">COUNTIFS('Duel Log'!AD$2:AD$5455,$A2007,'Duel Log'!AA$2:AA$5455,"Draw")</f>
        <v>0</v>
      </c>
      <c r="G2007" s="13" t="n">
        <f aca="false">IFERROR(D2007/C2007,"")</f>
        <v>0</v>
      </c>
    </row>
    <row r="2008" customFormat="false" ht="15" hidden="false" customHeight="true" outlineLevel="0" collapsed="false">
      <c r="A2008" s="7" t="s">
        <v>4323</v>
      </c>
      <c r="B2008" s="7" t="s">
        <v>1201</v>
      </c>
      <c r="C2008" s="7" t="n">
        <f aca="false">COUNTIF('Duel Log'!AD$2:AD$5455,$A2008)</f>
        <v>1</v>
      </c>
      <c r="D2008" s="7" t="n">
        <f aca="false">COUNTIFS('Duel Log'!AD$2:AD$5455,$A2008,'Duel Log'!AA$2:AA$5455,"Win")</f>
        <v>0</v>
      </c>
      <c r="E2008" s="7" t="n">
        <f aca="false">COUNTIFS('Duel Log'!AD$2:AD$5455,$A2008,'Duel Log'!AA$2:AA$5455,"Loss")</f>
        <v>1</v>
      </c>
      <c r="F2008" s="7" t="n">
        <f aca="false">COUNTIFS('Duel Log'!AD$2:AD$5455,$A2008,'Duel Log'!AA$2:AA$5455,"Draw")</f>
        <v>0</v>
      </c>
      <c r="G2008" s="13" t="n">
        <f aca="false">IFERROR(D2008/C2008,"")</f>
        <v>0</v>
      </c>
    </row>
    <row r="2009" customFormat="false" ht="15" hidden="false" customHeight="true" outlineLevel="0" collapsed="false">
      <c r="A2009" s="7" t="s">
        <v>7172</v>
      </c>
      <c r="B2009" s="7" t="s">
        <v>343</v>
      </c>
      <c r="C2009" s="7" t="n">
        <f aca="false">COUNTIF('Duel Log'!AD$2:AD$5455,$A2009)</f>
        <v>1</v>
      </c>
      <c r="D2009" s="7" t="n">
        <f aca="false">COUNTIFS('Duel Log'!AD$2:AD$5455,$A2009,'Duel Log'!AA$2:AA$5455,"Win")</f>
        <v>0</v>
      </c>
      <c r="E2009" s="7" t="n">
        <f aca="false">COUNTIFS('Duel Log'!AD$2:AD$5455,$A2009,'Duel Log'!AA$2:AA$5455,"Loss")</f>
        <v>1</v>
      </c>
      <c r="F2009" s="7" t="n">
        <f aca="false">COUNTIFS('Duel Log'!AD$2:AD$5455,$A2009,'Duel Log'!AA$2:AA$5455,"Draw")</f>
        <v>0</v>
      </c>
      <c r="G2009" s="13" t="n">
        <f aca="false">IFERROR(D2009/C2009,"")</f>
        <v>0</v>
      </c>
    </row>
    <row r="2010" customFormat="false" ht="15" hidden="false" customHeight="true" outlineLevel="0" collapsed="false">
      <c r="A2010" s="7" t="s">
        <v>2761</v>
      </c>
      <c r="B2010" s="7" t="s">
        <v>373</v>
      </c>
      <c r="C2010" s="7" t="n">
        <f aca="false">COUNTIF('Duel Log'!AD$2:AD$5455,$A2010)</f>
        <v>1</v>
      </c>
      <c r="D2010" s="7" t="n">
        <f aca="false">COUNTIFS('Duel Log'!AD$2:AD$5455,$A2010,'Duel Log'!AA$2:AA$5455,"Win")</f>
        <v>0</v>
      </c>
      <c r="E2010" s="7" t="n">
        <f aca="false">COUNTIFS('Duel Log'!AD$2:AD$5455,$A2010,'Duel Log'!AA$2:AA$5455,"Loss")</f>
        <v>1</v>
      </c>
      <c r="F2010" s="7" t="n">
        <f aca="false">COUNTIFS('Duel Log'!AD$2:AD$5455,$A2010,'Duel Log'!AA$2:AA$5455,"Draw")</f>
        <v>0</v>
      </c>
      <c r="G2010" s="13" t="n">
        <f aca="false">IFERROR(D2010/C2010,"")</f>
        <v>0</v>
      </c>
    </row>
    <row r="2011" customFormat="false" ht="15" hidden="false" customHeight="true" outlineLevel="0" collapsed="false">
      <c r="A2011" s="7" t="s">
        <v>6277</v>
      </c>
      <c r="B2011" s="7" t="s">
        <v>2001</v>
      </c>
      <c r="C2011" s="7" t="n">
        <f aca="false">COUNTIF('Duel Log'!AD$2:AD$5455,$A2011)</f>
        <v>1</v>
      </c>
      <c r="D2011" s="7" t="n">
        <f aca="false">COUNTIFS('Duel Log'!AD$2:AD$5455,$A2011,'Duel Log'!AA$2:AA$5455,"Win")</f>
        <v>0</v>
      </c>
      <c r="E2011" s="7" t="n">
        <f aca="false">COUNTIFS('Duel Log'!AD$2:AD$5455,$A2011,'Duel Log'!AA$2:AA$5455,"Loss")</f>
        <v>1</v>
      </c>
      <c r="F2011" s="7" t="n">
        <f aca="false">COUNTIFS('Duel Log'!AD$2:AD$5455,$A2011,'Duel Log'!AA$2:AA$5455,"Draw")</f>
        <v>0</v>
      </c>
      <c r="G2011" s="13" t="n">
        <f aca="false">IFERROR(D2011/C2011,"")</f>
        <v>0</v>
      </c>
    </row>
    <row r="2012" customFormat="false" ht="15" hidden="false" customHeight="true" outlineLevel="0" collapsed="false">
      <c r="A2012" s="7" t="s">
        <v>4960</v>
      </c>
      <c r="B2012" s="7" t="s">
        <v>613</v>
      </c>
      <c r="C2012" s="7" t="n">
        <f aca="false">COUNTIF('Duel Log'!AD$2:AD$5455,$A2012)</f>
        <v>1</v>
      </c>
      <c r="D2012" s="7" t="n">
        <f aca="false">COUNTIFS('Duel Log'!AD$2:AD$5455,$A2012,'Duel Log'!AA$2:AA$5455,"Win")</f>
        <v>0</v>
      </c>
      <c r="E2012" s="7" t="n">
        <f aca="false">COUNTIFS('Duel Log'!AD$2:AD$5455,$A2012,'Duel Log'!AA$2:AA$5455,"Loss")</f>
        <v>1</v>
      </c>
      <c r="F2012" s="7" t="n">
        <f aca="false">COUNTIFS('Duel Log'!AD$2:AD$5455,$A2012,'Duel Log'!AA$2:AA$5455,"Draw")</f>
        <v>0</v>
      </c>
      <c r="G2012" s="13" t="n">
        <f aca="false">IFERROR(D2012/C2012,"")</f>
        <v>0</v>
      </c>
    </row>
    <row r="2013" customFormat="false" ht="15" hidden="false" customHeight="true" outlineLevel="0" collapsed="false">
      <c r="A2013" s="7" t="s">
        <v>3835</v>
      </c>
      <c r="B2013" s="7" t="s">
        <v>613</v>
      </c>
      <c r="C2013" s="7" t="n">
        <f aca="false">COUNTIF('Duel Log'!AD$2:AD$5455,$A2013)</f>
        <v>1</v>
      </c>
      <c r="D2013" s="7" t="n">
        <f aca="false">COUNTIFS('Duel Log'!AD$2:AD$5455,$A2013,'Duel Log'!AA$2:AA$5455,"Win")</f>
        <v>1</v>
      </c>
      <c r="E2013" s="7" t="n">
        <f aca="false">COUNTIFS('Duel Log'!AD$2:AD$5455,$A2013,'Duel Log'!AA$2:AA$5455,"Loss")</f>
        <v>0</v>
      </c>
      <c r="F2013" s="7" t="n">
        <f aca="false">COUNTIFS('Duel Log'!AD$2:AD$5455,$A2013,'Duel Log'!AA$2:AA$5455,"Draw")</f>
        <v>0</v>
      </c>
      <c r="G2013" s="13" t="n">
        <f aca="false">IFERROR(D2013/C2013,"")</f>
        <v>1</v>
      </c>
    </row>
    <row r="2014" customFormat="false" ht="15" hidden="false" customHeight="true" outlineLevel="0" collapsed="false">
      <c r="A2014" s="7" t="s">
        <v>938</v>
      </c>
      <c r="B2014" s="7" t="s">
        <v>772</v>
      </c>
      <c r="C2014" s="7" t="n">
        <f aca="false">COUNTIF('Duel Log'!AD$2:AD$5455,$A2014)</f>
        <v>1</v>
      </c>
      <c r="D2014" s="7" t="n">
        <f aca="false">COUNTIFS('Duel Log'!AD$2:AD$5455,$A2014,'Duel Log'!AA$2:AA$5455,"Win")</f>
        <v>1</v>
      </c>
      <c r="E2014" s="7" t="n">
        <f aca="false">COUNTIFS('Duel Log'!AD$2:AD$5455,$A2014,'Duel Log'!AA$2:AA$5455,"Loss")</f>
        <v>0</v>
      </c>
      <c r="F2014" s="7" t="n">
        <f aca="false">COUNTIFS('Duel Log'!AD$2:AD$5455,$A2014,'Duel Log'!AA$2:AA$5455,"Draw")</f>
        <v>0</v>
      </c>
      <c r="G2014" s="13" t="n">
        <f aca="false">IFERROR(D2014/C2014,"")</f>
        <v>1</v>
      </c>
    </row>
    <row r="2015" customFormat="false" ht="15" hidden="false" customHeight="true" outlineLevel="0" collapsed="false">
      <c r="A2015" s="7" t="s">
        <v>2995</v>
      </c>
      <c r="B2015" s="7" t="s">
        <v>2158</v>
      </c>
      <c r="C2015" s="7" t="n">
        <f aca="false">COUNTIF('Duel Log'!AD$2:AD$5455,$A2015)</f>
        <v>1</v>
      </c>
      <c r="D2015" s="7" t="n">
        <f aca="false">COUNTIFS('Duel Log'!AD$2:AD$5455,$A2015,'Duel Log'!AA$2:AA$5455,"Win")</f>
        <v>1</v>
      </c>
      <c r="E2015" s="7" t="n">
        <f aca="false">COUNTIFS('Duel Log'!AD$2:AD$5455,$A2015,'Duel Log'!AA$2:AA$5455,"Loss")</f>
        <v>0</v>
      </c>
      <c r="F2015" s="7" t="n">
        <f aca="false">COUNTIFS('Duel Log'!AD$2:AD$5455,$A2015,'Duel Log'!AA$2:AA$5455,"Draw")</f>
        <v>0</v>
      </c>
      <c r="G2015" s="13" t="n">
        <f aca="false">IFERROR(D2015/C2015,"")</f>
        <v>1</v>
      </c>
    </row>
    <row r="2016" customFormat="false" ht="15" hidden="false" customHeight="true" outlineLevel="0" collapsed="false">
      <c r="A2016" s="7" t="s">
        <v>377</v>
      </c>
      <c r="B2016" s="7" t="s">
        <v>15865</v>
      </c>
      <c r="C2016" s="7" t="n">
        <f aca="false">COUNTIF('Duel Log'!AD$2:AD$5455,$A2016)</f>
        <v>2</v>
      </c>
      <c r="D2016" s="7" t="n">
        <f aca="false">COUNTIFS('Duel Log'!AD$2:AD$5455,$A2016,'Duel Log'!AA$2:AA$5455,"Win")</f>
        <v>2</v>
      </c>
      <c r="E2016" s="7" t="n">
        <f aca="false">COUNTIFS('Duel Log'!AD$2:AD$5455,$A2016,'Duel Log'!AA$2:AA$5455,"Loss")</f>
        <v>0</v>
      </c>
      <c r="F2016" s="7" t="n">
        <f aca="false">COUNTIFS('Duel Log'!AD$2:AD$5455,$A2016,'Duel Log'!AA$2:AA$5455,"Draw")</f>
        <v>0</v>
      </c>
      <c r="G2016" s="13" t="n">
        <f aca="false">IFERROR(D2016/C2016,"")</f>
        <v>1</v>
      </c>
    </row>
    <row r="2017" customFormat="false" ht="15" hidden="false" customHeight="true" outlineLevel="0" collapsed="false">
      <c r="A2017" s="7" t="s">
        <v>245</v>
      </c>
      <c r="B2017" s="7" t="s">
        <v>15866</v>
      </c>
      <c r="C2017" s="7" t="n">
        <f aca="false">COUNTIF('Duel Log'!AD$2:AD$5455,$A2017)</f>
        <v>3</v>
      </c>
      <c r="D2017" s="7" t="n">
        <f aca="false">COUNTIFS('Duel Log'!AD$2:AD$5455,$A2017,'Duel Log'!AA$2:AA$5455,"Win")</f>
        <v>2</v>
      </c>
      <c r="E2017" s="7" t="n">
        <f aca="false">COUNTIFS('Duel Log'!AD$2:AD$5455,$A2017,'Duel Log'!AA$2:AA$5455,"Loss")</f>
        <v>1</v>
      </c>
      <c r="F2017" s="7" t="n">
        <f aca="false">COUNTIFS('Duel Log'!AD$2:AD$5455,$A2017,'Duel Log'!AA$2:AA$5455,"Draw")</f>
        <v>0</v>
      </c>
      <c r="G2017" s="13" t="n">
        <f aca="false">IFERROR(D2017/C2017,"")</f>
        <v>0.666666666666667</v>
      </c>
    </row>
    <row r="2018" customFormat="false" ht="15" hidden="false" customHeight="true" outlineLevel="0" collapsed="false">
      <c r="A2018" s="7" t="s">
        <v>2298</v>
      </c>
      <c r="B2018" s="7" t="s">
        <v>147</v>
      </c>
      <c r="C2018" s="7" t="n">
        <f aca="false">COUNTIF('Duel Log'!AD$2:AD$5455,$A2018)</f>
        <v>1</v>
      </c>
      <c r="D2018" s="7" t="n">
        <f aca="false">COUNTIFS('Duel Log'!AD$2:AD$5455,$A2018,'Duel Log'!AA$2:AA$5455,"Win")</f>
        <v>0</v>
      </c>
      <c r="E2018" s="7" t="n">
        <f aca="false">COUNTIFS('Duel Log'!AD$2:AD$5455,$A2018,'Duel Log'!AA$2:AA$5455,"Loss")</f>
        <v>1</v>
      </c>
      <c r="F2018" s="7" t="n">
        <f aca="false">COUNTIFS('Duel Log'!AD$2:AD$5455,$A2018,'Duel Log'!AA$2:AA$5455,"Draw")</f>
        <v>0</v>
      </c>
      <c r="G2018" s="13" t="n">
        <f aca="false">IFERROR(D2018/C2018,"")</f>
        <v>0</v>
      </c>
    </row>
    <row r="2019" customFormat="false" ht="15" hidden="false" customHeight="true" outlineLevel="0" collapsed="false">
      <c r="A2019" s="7" t="s">
        <v>3934</v>
      </c>
      <c r="B2019" s="7" t="s">
        <v>523</v>
      </c>
      <c r="C2019" s="7" t="n">
        <f aca="false">COUNTIF('Duel Log'!AD$2:AD$5455,$A2019)</f>
        <v>1</v>
      </c>
      <c r="D2019" s="7" t="n">
        <f aca="false">COUNTIFS('Duel Log'!AD$2:AD$5455,$A2019,'Duel Log'!AA$2:AA$5455,"Win")</f>
        <v>0</v>
      </c>
      <c r="E2019" s="7" t="n">
        <f aca="false">COUNTIFS('Duel Log'!AD$2:AD$5455,$A2019,'Duel Log'!AA$2:AA$5455,"Loss")</f>
        <v>1</v>
      </c>
      <c r="F2019" s="7" t="n">
        <f aca="false">COUNTIFS('Duel Log'!AD$2:AD$5455,$A2019,'Duel Log'!AA$2:AA$5455,"Draw")</f>
        <v>0</v>
      </c>
      <c r="G2019" s="13" t="n">
        <f aca="false">IFERROR(D2019/C2019,"")</f>
        <v>0</v>
      </c>
    </row>
    <row r="2020" customFormat="false" ht="15" hidden="false" customHeight="true" outlineLevel="0" collapsed="false">
      <c r="A2020" s="7" t="s">
        <v>3233</v>
      </c>
      <c r="B2020" s="7" t="s">
        <v>15867</v>
      </c>
      <c r="C2020" s="7" t="n">
        <f aca="false">COUNTIF('Duel Log'!AD$2:AD$5455,$A2020)</f>
        <v>2</v>
      </c>
      <c r="D2020" s="7" t="n">
        <f aca="false">COUNTIFS('Duel Log'!AD$2:AD$5455,$A2020,'Duel Log'!AA$2:AA$5455,"Win")</f>
        <v>0</v>
      </c>
      <c r="E2020" s="7" t="n">
        <f aca="false">COUNTIFS('Duel Log'!AD$2:AD$5455,$A2020,'Duel Log'!AA$2:AA$5455,"Loss")</f>
        <v>2</v>
      </c>
      <c r="F2020" s="7" t="n">
        <f aca="false">COUNTIFS('Duel Log'!AD$2:AD$5455,$A2020,'Duel Log'!AA$2:AA$5455,"Draw")</f>
        <v>0</v>
      </c>
      <c r="G2020" s="13" t="n">
        <f aca="false">IFERROR(D2020/C2020,"")</f>
        <v>0</v>
      </c>
    </row>
    <row r="2021" customFormat="false" ht="15" hidden="false" customHeight="true" outlineLevel="0" collapsed="false">
      <c r="A2021" s="7" t="s">
        <v>694</v>
      </c>
      <c r="B2021" s="7" t="s">
        <v>611</v>
      </c>
      <c r="C2021" s="7" t="n">
        <f aca="false">COUNTIF('Duel Log'!AD$2:AD$5455,$A2021)</f>
        <v>1</v>
      </c>
      <c r="D2021" s="7" t="n">
        <f aca="false">COUNTIFS('Duel Log'!AD$2:AD$5455,$A2021,'Duel Log'!AA$2:AA$5455,"Win")</f>
        <v>1</v>
      </c>
      <c r="E2021" s="7" t="n">
        <f aca="false">COUNTIFS('Duel Log'!AD$2:AD$5455,$A2021,'Duel Log'!AA$2:AA$5455,"Loss")</f>
        <v>0</v>
      </c>
      <c r="F2021" s="7" t="n">
        <f aca="false">COUNTIFS('Duel Log'!AD$2:AD$5455,$A2021,'Duel Log'!AA$2:AA$5455,"Draw")</f>
        <v>0</v>
      </c>
      <c r="G2021" s="13" t="n">
        <f aca="false">IFERROR(D2021/C2021,"")</f>
        <v>1</v>
      </c>
    </row>
    <row r="2022" customFormat="false" ht="15" hidden="false" customHeight="true" outlineLevel="0" collapsed="false">
      <c r="A2022" s="7" t="s">
        <v>267</v>
      </c>
      <c r="B2022" s="7" t="s">
        <v>15868</v>
      </c>
      <c r="C2022" s="7" t="n">
        <f aca="false">COUNTIF('Duel Log'!AD$2:AD$5455,$A2022)</f>
        <v>17</v>
      </c>
      <c r="D2022" s="7" t="n">
        <f aca="false">COUNTIFS('Duel Log'!AD$2:AD$5455,$A2022,'Duel Log'!AA$2:AA$5455,"Win")</f>
        <v>12</v>
      </c>
      <c r="E2022" s="7" t="n">
        <f aca="false">COUNTIFS('Duel Log'!AD$2:AD$5455,$A2022,'Duel Log'!AA$2:AA$5455,"Loss")</f>
        <v>5</v>
      </c>
      <c r="F2022" s="7" t="n">
        <f aca="false">COUNTIFS('Duel Log'!AD$2:AD$5455,$A2022,'Duel Log'!AA$2:AA$5455,"Draw")</f>
        <v>0</v>
      </c>
      <c r="G2022" s="13" t="n">
        <f aca="false">IFERROR(D2022/C2022,"")</f>
        <v>0.705882352941177</v>
      </c>
    </row>
    <row r="2023" customFormat="false" ht="15" hidden="false" customHeight="true" outlineLevel="0" collapsed="false">
      <c r="A2023" s="7" t="s">
        <v>8686</v>
      </c>
      <c r="B2023" s="8" t="s">
        <v>264</v>
      </c>
      <c r="C2023" s="7" t="n">
        <f aca="false">COUNTIF('Duel Log'!AD$2:AD$5455,$A2023)</f>
        <v>1</v>
      </c>
      <c r="D2023" s="7" t="n">
        <f aca="false">COUNTIFS('Duel Log'!AD$2:AD$5455,$A2023,'Duel Log'!AA$2:AA$5455,"Win")</f>
        <v>0</v>
      </c>
      <c r="E2023" s="7" t="n">
        <f aca="false">COUNTIFS('Duel Log'!AD$2:AD$5455,$A2023,'Duel Log'!AA$2:AA$5455,"Loss")</f>
        <v>1</v>
      </c>
      <c r="F2023" s="7" t="n">
        <f aca="false">COUNTIFS('Duel Log'!AD$2:AD$5455,$A2023,'Duel Log'!AA$2:AA$5455,"Draw")</f>
        <v>0</v>
      </c>
      <c r="G2023" s="13" t="n">
        <f aca="false">IFERROR(D2023/C2023,"")</f>
        <v>0</v>
      </c>
    </row>
    <row r="2024" customFormat="false" ht="15" hidden="false" customHeight="true" outlineLevel="0" collapsed="false">
      <c r="A2024" s="7" t="s">
        <v>3980</v>
      </c>
      <c r="B2024" s="7" t="s">
        <v>2904</v>
      </c>
      <c r="C2024" s="7" t="n">
        <f aca="false">COUNTIF('Duel Log'!AD$2:AD$5455,$A2024)</f>
        <v>1</v>
      </c>
      <c r="D2024" s="7" t="n">
        <f aca="false">COUNTIFS('Duel Log'!AD$2:AD$5455,$A2024,'Duel Log'!AA$2:AA$5455,"Win")</f>
        <v>0</v>
      </c>
      <c r="E2024" s="7" t="n">
        <f aca="false">COUNTIFS('Duel Log'!AD$2:AD$5455,$A2024,'Duel Log'!AA$2:AA$5455,"Loss")</f>
        <v>1</v>
      </c>
      <c r="F2024" s="7" t="n">
        <f aca="false">COUNTIFS('Duel Log'!AD$2:AD$5455,$A2024,'Duel Log'!AA$2:AA$5455,"Draw")</f>
        <v>0</v>
      </c>
      <c r="G2024" s="13" t="n">
        <f aca="false">IFERROR(D2024/C2024,"")</f>
        <v>0</v>
      </c>
    </row>
    <row r="2025" customFormat="false" ht="15" hidden="false" customHeight="true" outlineLevel="0" collapsed="false">
      <c r="A2025" s="7" t="s">
        <v>2247</v>
      </c>
      <c r="B2025" s="7" t="s">
        <v>15869</v>
      </c>
      <c r="C2025" s="7" t="n">
        <f aca="false">COUNTIF('Duel Log'!AD$2:AD$5455,$A2025)</f>
        <v>2</v>
      </c>
      <c r="D2025" s="7" t="n">
        <f aca="false">COUNTIFS('Duel Log'!AD$2:AD$5455,$A2025,'Duel Log'!AA$2:AA$5455,"Win")</f>
        <v>0</v>
      </c>
      <c r="E2025" s="7" t="n">
        <f aca="false">COUNTIFS('Duel Log'!AD$2:AD$5455,$A2025,'Duel Log'!AA$2:AA$5455,"Loss")</f>
        <v>2</v>
      </c>
      <c r="F2025" s="7" t="n">
        <f aca="false">COUNTIFS('Duel Log'!AD$2:AD$5455,$A2025,'Duel Log'!AA$2:AA$5455,"Draw")</f>
        <v>0</v>
      </c>
      <c r="G2025" s="13" t="n">
        <f aca="false">IFERROR(D2025/C2025,"")</f>
        <v>0</v>
      </c>
    </row>
    <row r="2026" customFormat="false" ht="15" hidden="false" customHeight="true" outlineLevel="0" collapsed="false">
      <c r="A2026" s="7" t="s">
        <v>1167</v>
      </c>
      <c r="B2026" s="7" t="s">
        <v>15870</v>
      </c>
      <c r="C2026" s="7" t="n">
        <f aca="false">COUNTIF('Duel Log'!AD$2:AD$5455,$A2026)</f>
        <v>7</v>
      </c>
      <c r="D2026" s="7" t="n">
        <f aca="false">COUNTIFS('Duel Log'!AD$2:AD$5455,$A2026,'Duel Log'!AA$2:AA$5455,"Win")</f>
        <v>3</v>
      </c>
      <c r="E2026" s="7" t="n">
        <f aca="false">COUNTIFS('Duel Log'!AD$2:AD$5455,$A2026,'Duel Log'!AA$2:AA$5455,"Loss")</f>
        <v>4</v>
      </c>
      <c r="F2026" s="7" t="n">
        <f aca="false">COUNTIFS('Duel Log'!AD$2:AD$5455,$A2026,'Duel Log'!AA$2:AA$5455,"Draw")</f>
        <v>0</v>
      </c>
      <c r="G2026" s="13" t="n">
        <f aca="false">IFERROR(D2026/C2026,"")</f>
        <v>0.428571428571429</v>
      </c>
    </row>
    <row r="2027" customFormat="false" ht="15" hidden="false" customHeight="true" outlineLevel="0" collapsed="false">
      <c r="A2027" s="7" t="s">
        <v>744</v>
      </c>
      <c r="B2027" s="7" t="s">
        <v>15871</v>
      </c>
      <c r="C2027" s="7" t="n">
        <f aca="false">COUNTIF('Duel Log'!AD$2:AD$5455,$A2027)</f>
        <v>6</v>
      </c>
      <c r="D2027" s="7" t="n">
        <f aca="false">COUNTIFS('Duel Log'!AD$2:AD$5455,$A2027,'Duel Log'!AA$2:AA$5455,"Win")</f>
        <v>3</v>
      </c>
      <c r="E2027" s="7" t="n">
        <f aca="false">COUNTIFS('Duel Log'!AD$2:AD$5455,$A2027,'Duel Log'!AA$2:AA$5455,"Loss")</f>
        <v>3</v>
      </c>
      <c r="F2027" s="7" t="n">
        <f aca="false">COUNTIFS('Duel Log'!AD$2:AD$5455,$A2027,'Duel Log'!AA$2:AA$5455,"Draw")</f>
        <v>0</v>
      </c>
      <c r="G2027" s="13" t="n">
        <f aca="false">IFERROR(D2027/C2027,"")</f>
        <v>0.5</v>
      </c>
    </row>
    <row r="2028" customFormat="false" ht="15" hidden="false" customHeight="true" outlineLevel="0" collapsed="false">
      <c r="A2028" s="7" t="s">
        <v>2042</v>
      </c>
      <c r="B2028" s="7" t="s">
        <v>147</v>
      </c>
      <c r="C2028" s="7" t="n">
        <f aca="false">COUNTIF('Duel Log'!AD$2:AD$5455,$A2028)</f>
        <v>1</v>
      </c>
      <c r="D2028" s="7" t="n">
        <f aca="false">COUNTIFS('Duel Log'!AD$2:AD$5455,$A2028,'Duel Log'!AA$2:AA$5455,"Win")</f>
        <v>0</v>
      </c>
      <c r="E2028" s="7" t="n">
        <f aca="false">COUNTIFS('Duel Log'!AD$2:AD$5455,$A2028,'Duel Log'!AA$2:AA$5455,"Loss")</f>
        <v>1</v>
      </c>
      <c r="F2028" s="7" t="n">
        <f aca="false">COUNTIFS('Duel Log'!AD$2:AD$5455,$A2028,'Duel Log'!AA$2:AA$5455,"Draw")</f>
        <v>0</v>
      </c>
      <c r="G2028" s="13" t="n">
        <f aca="false">IFERROR(D2028/C2028,"")</f>
        <v>0</v>
      </c>
    </row>
    <row r="2029" customFormat="false" ht="15" hidden="false" customHeight="true" outlineLevel="0" collapsed="false">
      <c r="A2029" s="7" t="s">
        <v>5750</v>
      </c>
      <c r="B2029" s="7" t="s">
        <v>343</v>
      </c>
      <c r="C2029" s="7" t="n">
        <f aca="false">COUNTIF('Duel Log'!AD$2:AD$5455,$A2029)</f>
        <v>1</v>
      </c>
      <c r="D2029" s="7" t="n">
        <f aca="false">COUNTIFS('Duel Log'!AD$2:AD$5455,$A2029,'Duel Log'!AA$2:AA$5455,"Win")</f>
        <v>1</v>
      </c>
      <c r="E2029" s="7" t="n">
        <f aca="false">COUNTIFS('Duel Log'!AD$2:AD$5455,$A2029,'Duel Log'!AA$2:AA$5455,"Loss")</f>
        <v>0</v>
      </c>
      <c r="F2029" s="7" t="n">
        <f aca="false">COUNTIFS('Duel Log'!AD$2:AD$5455,$A2029,'Duel Log'!AA$2:AA$5455,"Draw")</f>
        <v>0</v>
      </c>
      <c r="G2029" s="13" t="n">
        <f aca="false">IFERROR(D2029/C2029,"")</f>
        <v>1</v>
      </c>
    </row>
    <row r="2030" customFormat="false" ht="15" hidden="false" customHeight="true" outlineLevel="0" collapsed="false">
      <c r="A2030" s="7" t="s">
        <v>9454</v>
      </c>
      <c r="B2030" s="8" t="s">
        <v>3690</v>
      </c>
      <c r="C2030" s="7" t="n">
        <f aca="false">COUNTIF('Duel Log'!AD$2:AD$5455,$A2030)</f>
        <v>1</v>
      </c>
      <c r="D2030" s="7" t="n">
        <f aca="false">COUNTIFS('Duel Log'!AD$2:AD$5455,$A2030,'Duel Log'!AA$2:AA$5455,"Win")</f>
        <v>1</v>
      </c>
      <c r="E2030" s="7" t="n">
        <f aca="false">COUNTIFS('Duel Log'!AD$2:AD$5455,$A2030,'Duel Log'!AA$2:AA$5455,"Loss")</f>
        <v>0</v>
      </c>
      <c r="F2030" s="7" t="n">
        <f aca="false">COUNTIFS('Duel Log'!AD$2:AD$5455,$A2030,'Duel Log'!AA$2:AA$5455,"Draw")</f>
        <v>0</v>
      </c>
      <c r="G2030" s="13" t="n">
        <f aca="false">IFERROR(D2030/C2030,"")</f>
        <v>1</v>
      </c>
    </row>
    <row r="2031" customFormat="false" ht="15" hidden="false" customHeight="true" outlineLevel="0" collapsed="false">
      <c r="A2031" s="7" t="s">
        <v>3315</v>
      </c>
      <c r="B2031" s="7" t="s">
        <v>15872</v>
      </c>
      <c r="C2031" s="7" t="n">
        <f aca="false">COUNTIF('Duel Log'!AD$2:AD$5455,$A2031)</f>
        <v>2</v>
      </c>
      <c r="D2031" s="7" t="n">
        <f aca="false">COUNTIFS('Duel Log'!AD$2:AD$5455,$A2031,'Duel Log'!AA$2:AA$5455,"Win")</f>
        <v>0</v>
      </c>
      <c r="E2031" s="7" t="n">
        <f aca="false">COUNTIFS('Duel Log'!AD$2:AD$5455,$A2031,'Duel Log'!AA$2:AA$5455,"Loss")</f>
        <v>2</v>
      </c>
      <c r="F2031" s="7" t="n">
        <f aca="false">COUNTIFS('Duel Log'!AD$2:AD$5455,$A2031,'Duel Log'!AA$2:AA$5455,"Draw")</f>
        <v>0</v>
      </c>
      <c r="G2031" s="13" t="n">
        <f aca="false">IFERROR(D2031/C2031,"")</f>
        <v>0</v>
      </c>
    </row>
    <row r="2032" customFormat="false" ht="15" hidden="false" customHeight="true" outlineLevel="0" collapsed="false">
      <c r="A2032" s="7" t="s">
        <v>5289</v>
      </c>
      <c r="B2032" s="7" t="s">
        <v>343</v>
      </c>
      <c r="C2032" s="7" t="n">
        <f aca="false">COUNTIF('Duel Log'!AD$2:AD$5455,$A2032)</f>
        <v>1</v>
      </c>
      <c r="D2032" s="7" t="n">
        <f aca="false">COUNTIFS('Duel Log'!AD$2:AD$5455,$A2032,'Duel Log'!AA$2:AA$5455,"Win")</f>
        <v>1</v>
      </c>
      <c r="E2032" s="7" t="n">
        <f aca="false">COUNTIFS('Duel Log'!AD$2:AD$5455,$A2032,'Duel Log'!AA$2:AA$5455,"Loss")</f>
        <v>0</v>
      </c>
      <c r="F2032" s="7" t="n">
        <f aca="false">COUNTIFS('Duel Log'!AD$2:AD$5455,$A2032,'Duel Log'!AA$2:AA$5455,"Draw")</f>
        <v>0</v>
      </c>
      <c r="G2032" s="13" t="n">
        <f aca="false">IFERROR(D2032/C2032,"")</f>
        <v>1</v>
      </c>
    </row>
    <row r="2033" customFormat="false" ht="15" hidden="false" customHeight="true" outlineLevel="0" collapsed="false">
      <c r="A2033" s="7" t="s">
        <v>210</v>
      </c>
      <c r="B2033" s="7" t="s">
        <v>15873</v>
      </c>
      <c r="C2033" s="7" t="n">
        <f aca="false">COUNTIF('Duel Log'!AD$2:AD$5455,$A2033)</f>
        <v>2</v>
      </c>
      <c r="D2033" s="7" t="n">
        <f aca="false">COUNTIFS('Duel Log'!AD$2:AD$5455,$A2033,'Duel Log'!AA$2:AA$5455,"Win")</f>
        <v>1</v>
      </c>
      <c r="E2033" s="7" t="n">
        <f aca="false">COUNTIFS('Duel Log'!AD$2:AD$5455,$A2033,'Duel Log'!AA$2:AA$5455,"Loss")</f>
        <v>1</v>
      </c>
      <c r="F2033" s="7" t="n">
        <f aca="false">COUNTIFS('Duel Log'!AD$2:AD$5455,$A2033,'Duel Log'!AA$2:AA$5455,"Draw")</f>
        <v>0</v>
      </c>
      <c r="G2033" s="13" t="n">
        <f aca="false">IFERROR(D2033/C2033,"")</f>
        <v>0.5</v>
      </c>
    </row>
    <row r="2034" customFormat="false" ht="15" hidden="false" customHeight="true" outlineLevel="0" collapsed="false">
      <c r="A2034" s="7" t="s">
        <v>1001</v>
      </c>
      <c r="B2034" s="7" t="s">
        <v>15874</v>
      </c>
      <c r="C2034" s="7" t="n">
        <f aca="false">COUNTIF('Duel Log'!AD$2:AD$5455,$A2034)</f>
        <v>29</v>
      </c>
      <c r="D2034" s="7" t="n">
        <f aca="false">COUNTIFS('Duel Log'!AD$2:AD$5455,$A2034,'Duel Log'!AA$2:AA$5455,"Win")</f>
        <v>22</v>
      </c>
      <c r="E2034" s="7" t="n">
        <f aca="false">COUNTIFS('Duel Log'!AD$2:AD$5455,$A2034,'Duel Log'!AA$2:AA$5455,"Loss")</f>
        <v>7</v>
      </c>
      <c r="F2034" s="7" t="n">
        <f aca="false">COUNTIFS('Duel Log'!AD$2:AD$5455,$A2034,'Duel Log'!AA$2:AA$5455,"Draw")</f>
        <v>0</v>
      </c>
      <c r="G2034" s="13" t="n">
        <f aca="false">IFERROR(D2034/C2034,"")</f>
        <v>0.758620689655172</v>
      </c>
    </row>
    <row r="2035" customFormat="false" ht="15" hidden="false" customHeight="true" outlineLevel="0" collapsed="false">
      <c r="A2035" s="7" t="s">
        <v>1597</v>
      </c>
      <c r="B2035" s="7" t="s">
        <v>343</v>
      </c>
      <c r="C2035" s="7" t="n">
        <f aca="false">COUNTIF('Duel Log'!AD$2:AD$5455,$A2035)</f>
        <v>2</v>
      </c>
      <c r="D2035" s="7" t="n">
        <f aca="false">COUNTIFS('Duel Log'!AD$2:AD$5455,$A2035,'Duel Log'!AA$2:AA$5455,"Win")</f>
        <v>2</v>
      </c>
      <c r="E2035" s="7" t="n">
        <f aca="false">COUNTIFS('Duel Log'!AD$2:AD$5455,$A2035,'Duel Log'!AA$2:AA$5455,"Loss")</f>
        <v>0</v>
      </c>
      <c r="F2035" s="7" t="n">
        <f aca="false">COUNTIFS('Duel Log'!AD$2:AD$5455,$A2035,'Duel Log'!AA$2:AA$5455,"Draw")</f>
        <v>0</v>
      </c>
      <c r="G2035" s="13" t="n">
        <f aca="false">IFERROR(D2035/C2035,"")</f>
        <v>1</v>
      </c>
    </row>
    <row r="2036" customFormat="false" ht="15" hidden="false" customHeight="true" outlineLevel="0" collapsed="false">
      <c r="A2036" s="7" t="s">
        <v>721</v>
      </c>
      <c r="B2036" s="7" t="s">
        <v>15875</v>
      </c>
      <c r="C2036" s="7" t="n">
        <f aca="false">COUNTIF('Duel Log'!AD$2:AD$5455,$A2036)</f>
        <v>15</v>
      </c>
      <c r="D2036" s="7" t="n">
        <f aca="false">COUNTIFS('Duel Log'!AD$2:AD$5455,$A2036,'Duel Log'!AA$2:AA$5455,"Win")</f>
        <v>6</v>
      </c>
      <c r="E2036" s="7" t="n">
        <f aca="false">COUNTIFS('Duel Log'!AD$2:AD$5455,$A2036,'Duel Log'!AA$2:AA$5455,"Loss")</f>
        <v>9</v>
      </c>
      <c r="F2036" s="7" t="n">
        <f aca="false">COUNTIFS('Duel Log'!AD$2:AD$5455,$A2036,'Duel Log'!AA$2:AA$5455,"Draw")</f>
        <v>0</v>
      </c>
      <c r="G2036" s="13" t="n">
        <f aca="false">IFERROR(D2036/C2036,"")</f>
        <v>0.4</v>
      </c>
    </row>
    <row r="2037" customFormat="false" ht="15" hidden="false" customHeight="true" outlineLevel="0" collapsed="false">
      <c r="A2037" s="7" t="s">
        <v>3312</v>
      </c>
      <c r="B2037" s="7" t="s">
        <v>15876</v>
      </c>
      <c r="C2037" s="7" t="n">
        <f aca="false">COUNTIF('Duel Log'!AD$2:AD$5455,$A2037)</f>
        <v>2</v>
      </c>
      <c r="D2037" s="7" t="n">
        <f aca="false">COUNTIFS('Duel Log'!AD$2:AD$5455,$A2037,'Duel Log'!AA$2:AA$5455,"Win")</f>
        <v>1</v>
      </c>
      <c r="E2037" s="7" t="n">
        <f aca="false">COUNTIFS('Duel Log'!AD$2:AD$5455,$A2037,'Duel Log'!AA$2:AA$5455,"Loss")</f>
        <v>1</v>
      </c>
      <c r="F2037" s="7" t="n">
        <f aca="false">COUNTIFS('Duel Log'!AD$2:AD$5455,$A2037,'Duel Log'!AA$2:AA$5455,"Draw")</f>
        <v>0</v>
      </c>
      <c r="G2037" s="13" t="n">
        <f aca="false">IFERROR(D2037/C2037,"")</f>
        <v>0.5</v>
      </c>
    </row>
    <row r="2038" customFormat="false" ht="15" hidden="false" customHeight="true" outlineLevel="0" collapsed="false">
      <c r="A2038" s="7" t="s">
        <v>3207</v>
      </c>
      <c r="B2038" s="7" t="s">
        <v>1213</v>
      </c>
      <c r="C2038" s="7" t="n">
        <f aca="false">COUNTIF('Duel Log'!AD$2:AD$5455,$A2038)</f>
        <v>1</v>
      </c>
      <c r="D2038" s="7" t="n">
        <f aca="false">COUNTIFS('Duel Log'!AD$2:AD$5455,$A2038,'Duel Log'!AA$2:AA$5455,"Win")</f>
        <v>0</v>
      </c>
      <c r="E2038" s="7" t="n">
        <f aca="false">COUNTIFS('Duel Log'!AD$2:AD$5455,$A2038,'Duel Log'!AA$2:AA$5455,"Loss")</f>
        <v>1</v>
      </c>
      <c r="F2038" s="7" t="n">
        <f aca="false">COUNTIFS('Duel Log'!AD$2:AD$5455,$A2038,'Duel Log'!AA$2:AA$5455,"Draw")</f>
        <v>0</v>
      </c>
      <c r="G2038" s="13" t="n">
        <f aca="false">IFERROR(D2038/C2038,"")</f>
        <v>0</v>
      </c>
    </row>
    <row r="2039" customFormat="false" ht="15" hidden="false" customHeight="true" outlineLevel="0" collapsed="false">
      <c r="A2039" s="7" t="s">
        <v>9417</v>
      </c>
      <c r="B2039" s="8" t="s">
        <v>3690</v>
      </c>
      <c r="C2039" s="7" t="n">
        <f aca="false">COUNTIF('Duel Log'!AD$2:AD$5455,$A2039)</f>
        <v>1</v>
      </c>
      <c r="D2039" s="7" t="n">
        <f aca="false">COUNTIFS('Duel Log'!AD$2:AD$5455,$A2039,'Duel Log'!AA$2:AA$5455,"Win")</f>
        <v>1</v>
      </c>
      <c r="E2039" s="7" t="n">
        <f aca="false">COUNTIFS('Duel Log'!AD$2:AD$5455,$A2039,'Duel Log'!AA$2:AA$5455,"Loss")</f>
        <v>0</v>
      </c>
      <c r="F2039" s="7" t="n">
        <f aca="false">COUNTIFS('Duel Log'!AD$2:AD$5455,$A2039,'Duel Log'!AA$2:AA$5455,"Draw")</f>
        <v>0</v>
      </c>
      <c r="G2039" s="13" t="n">
        <f aca="false">IFERROR(D2039/C2039,"")</f>
        <v>1</v>
      </c>
    </row>
    <row r="2040" customFormat="false" ht="15" hidden="false" customHeight="true" outlineLevel="0" collapsed="false">
      <c r="A2040" s="7" t="s">
        <v>2983</v>
      </c>
      <c r="B2040" s="7" t="s">
        <v>2158</v>
      </c>
      <c r="C2040" s="7" t="n">
        <f aca="false">COUNTIF('Duel Log'!AD$2:AD$5455,$A2040)</f>
        <v>1</v>
      </c>
      <c r="D2040" s="7" t="n">
        <f aca="false">COUNTIFS('Duel Log'!AD$2:AD$5455,$A2040,'Duel Log'!AA$2:AA$5455,"Win")</f>
        <v>0</v>
      </c>
      <c r="E2040" s="7" t="n">
        <f aca="false">COUNTIFS('Duel Log'!AD$2:AD$5455,$A2040,'Duel Log'!AA$2:AA$5455,"Loss")</f>
        <v>1</v>
      </c>
      <c r="F2040" s="7" t="n">
        <f aca="false">COUNTIFS('Duel Log'!AD$2:AD$5455,$A2040,'Duel Log'!AA$2:AA$5455,"Draw")</f>
        <v>0</v>
      </c>
      <c r="G2040" s="13" t="n">
        <f aca="false">IFERROR(D2040/C2040,"")</f>
        <v>0</v>
      </c>
    </row>
    <row r="2041" customFormat="false" ht="15" hidden="false" customHeight="true" outlineLevel="0" collapsed="false">
      <c r="A2041" s="7" t="s">
        <v>2832</v>
      </c>
      <c r="B2041" s="7" t="s">
        <v>2629</v>
      </c>
      <c r="C2041" s="7" t="n">
        <f aca="false">COUNTIF('Duel Log'!AD$2:AD$5455,$A2041)</f>
        <v>1</v>
      </c>
      <c r="D2041" s="7" t="n">
        <f aca="false">COUNTIFS('Duel Log'!AD$2:AD$5455,$A2041,'Duel Log'!AA$2:AA$5455,"Win")</f>
        <v>0</v>
      </c>
      <c r="E2041" s="7" t="n">
        <f aca="false">COUNTIFS('Duel Log'!AD$2:AD$5455,$A2041,'Duel Log'!AA$2:AA$5455,"Loss")</f>
        <v>1</v>
      </c>
      <c r="F2041" s="7" t="n">
        <f aca="false">COUNTIFS('Duel Log'!AD$2:AD$5455,$A2041,'Duel Log'!AA$2:AA$5455,"Draw")</f>
        <v>0</v>
      </c>
      <c r="G2041" s="13" t="n">
        <f aca="false">IFERROR(D2041/C2041,"")</f>
        <v>0</v>
      </c>
    </row>
    <row r="2042" customFormat="false" ht="15" hidden="false" customHeight="true" outlineLevel="0" collapsed="false">
      <c r="A2042" s="7" t="s">
        <v>9439</v>
      </c>
      <c r="B2042" s="8" t="s">
        <v>3690</v>
      </c>
      <c r="C2042" s="7" t="n">
        <f aca="false">COUNTIF('Duel Log'!AD$2:AD$5455,$A2042)</f>
        <v>1</v>
      </c>
      <c r="D2042" s="7" t="n">
        <f aca="false">COUNTIFS('Duel Log'!AD$2:AD$5455,$A2042,'Duel Log'!AA$2:AA$5455,"Win")</f>
        <v>0</v>
      </c>
      <c r="E2042" s="7" t="n">
        <f aca="false">COUNTIFS('Duel Log'!AD$2:AD$5455,$A2042,'Duel Log'!AA$2:AA$5455,"Loss")</f>
        <v>1</v>
      </c>
      <c r="F2042" s="7" t="n">
        <f aca="false">COUNTIFS('Duel Log'!AD$2:AD$5455,$A2042,'Duel Log'!AA$2:AA$5455,"Draw")</f>
        <v>0</v>
      </c>
      <c r="G2042" s="13" t="n">
        <f aca="false">IFERROR(D2042/C2042,"")</f>
        <v>0</v>
      </c>
    </row>
    <row r="2043" customFormat="false" ht="15" hidden="false" customHeight="true" outlineLevel="0" collapsed="false">
      <c r="A2043" s="7" t="s">
        <v>6093</v>
      </c>
      <c r="B2043" s="7" t="s">
        <v>6073</v>
      </c>
      <c r="C2043" s="7" t="n">
        <f aca="false">COUNTIF('Duel Log'!AD$2:AD$5455,$A2043)</f>
        <v>1</v>
      </c>
      <c r="D2043" s="7" t="n">
        <f aca="false">COUNTIFS('Duel Log'!AD$2:AD$5455,$A2043,'Duel Log'!AA$2:AA$5455,"Win")</f>
        <v>0</v>
      </c>
      <c r="E2043" s="7" t="n">
        <f aca="false">COUNTIFS('Duel Log'!AD$2:AD$5455,$A2043,'Duel Log'!AA$2:AA$5455,"Loss")</f>
        <v>1</v>
      </c>
      <c r="F2043" s="7" t="n">
        <f aca="false">COUNTIFS('Duel Log'!AD$2:AD$5455,$A2043,'Duel Log'!AA$2:AA$5455,"Draw")</f>
        <v>0</v>
      </c>
      <c r="G2043" s="13" t="n">
        <f aca="false">IFERROR(D2043/C2043,"")</f>
        <v>0</v>
      </c>
    </row>
    <row r="2044" customFormat="false" ht="15" hidden="false" customHeight="true" outlineLevel="0" collapsed="false">
      <c r="A2044" s="7" t="s">
        <v>6368</v>
      </c>
      <c r="B2044" s="7" t="s">
        <v>1066</v>
      </c>
      <c r="C2044" s="7" t="n">
        <f aca="false">COUNTIF('Duel Log'!AD$2:AD$5455,$A2044)</f>
        <v>1</v>
      </c>
      <c r="D2044" s="7" t="n">
        <f aca="false">COUNTIFS('Duel Log'!AD$2:AD$5455,$A2044,'Duel Log'!AA$2:AA$5455,"Win")</f>
        <v>1</v>
      </c>
      <c r="E2044" s="7" t="n">
        <f aca="false">COUNTIFS('Duel Log'!AD$2:AD$5455,$A2044,'Duel Log'!AA$2:AA$5455,"Loss")</f>
        <v>0</v>
      </c>
      <c r="F2044" s="7" t="n">
        <f aca="false">COUNTIFS('Duel Log'!AD$2:AD$5455,$A2044,'Duel Log'!AA$2:AA$5455,"Draw")</f>
        <v>0</v>
      </c>
      <c r="G2044" s="13" t="n">
        <f aca="false">IFERROR(D2044/C2044,"")</f>
        <v>1</v>
      </c>
    </row>
    <row r="2045" customFormat="false" ht="15" hidden="false" customHeight="true" outlineLevel="0" collapsed="false">
      <c r="A2045" s="7" t="s">
        <v>3380</v>
      </c>
      <c r="B2045" s="7" t="s">
        <v>169</v>
      </c>
      <c r="C2045" s="7" t="n">
        <f aca="false">COUNTIF('Duel Log'!AD$2:AD$5455,$A2045)</f>
        <v>1</v>
      </c>
      <c r="D2045" s="7" t="n">
        <f aca="false">COUNTIFS('Duel Log'!AD$2:AD$5455,$A2045,'Duel Log'!AA$2:AA$5455,"Win")</f>
        <v>1</v>
      </c>
      <c r="E2045" s="7" t="n">
        <f aca="false">COUNTIFS('Duel Log'!AD$2:AD$5455,$A2045,'Duel Log'!AA$2:AA$5455,"Loss")</f>
        <v>0</v>
      </c>
      <c r="F2045" s="7" t="n">
        <f aca="false">COUNTIFS('Duel Log'!AD$2:AD$5455,$A2045,'Duel Log'!AA$2:AA$5455,"Draw")</f>
        <v>0</v>
      </c>
      <c r="G2045" s="13" t="n">
        <f aca="false">IFERROR(D2045/C2045,"")</f>
        <v>1</v>
      </c>
    </row>
    <row r="2046" customFormat="false" ht="15" hidden="false" customHeight="true" outlineLevel="0" collapsed="false">
      <c r="A2046" s="7" t="s">
        <v>5973</v>
      </c>
      <c r="B2046" s="7" t="s">
        <v>253</v>
      </c>
      <c r="C2046" s="7" t="n">
        <f aca="false">COUNTIF('Duel Log'!AD$2:AD$5455,$A2046)</f>
        <v>1</v>
      </c>
      <c r="D2046" s="7" t="n">
        <f aca="false">COUNTIFS('Duel Log'!AD$2:AD$5455,$A2046,'Duel Log'!AA$2:AA$5455,"Win")</f>
        <v>1</v>
      </c>
      <c r="E2046" s="7" t="n">
        <f aca="false">COUNTIFS('Duel Log'!AD$2:AD$5455,$A2046,'Duel Log'!AA$2:AA$5455,"Loss")</f>
        <v>0</v>
      </c>
      <c r="F2046" s="7" t="n">
        <f aca="false">COUNTIFS('Duel Log'!AD$2:AD$5455,$A2046,'Duel Log'!AA$2:AA$5455,"Draw")</f>
        <v>0</v>
      </c>
      <c r="G2046" s="13" t="n">
        <f aca="false">IFERROR(D2046/C2046,"")</f>
        <v>1</v>
      </c>
    </row>
    <row r="2047" customFormat="false" ht="15" hidden="false" customHeight="true" outlineLevel="0" collapsed="false">
      <c r="A2047" s="7" t="s">
        <v>2388</v>
      </c>
      <c r="B2047" s="7" t="s">
        <v>2328</v>
      </c>
      <c r="C2047" s="7" t="n">
        <f aca="false">COUNTIF('Duel Log'!AD$2:AD$5455,$A2047)</f>
        <v>1</v>
      </c>
      <c r="D2047" s="7" t="n">
        <f aca="false">COUNTIFS('Duel Log'!AD$2:AD$5455,$A2047,'Duel Log'!AA$2:AA$5455,"Win")</f>
        <v>1</v>
      </c>
      <c r="E2047" s="7" t="n">
        <f aca="false">COUNTIFS('Duel Log'!AD$2:AD$5455,$A2047,'Duel Log'!AA$2:AA$5455,"Loss")</f>
        <v>0</v>
      </c>
      <c r="F2047" s="7" t="n">
        <f aca="false">COUNTIFS('Duel Log'!AD$2:AD$5455,$A2047,'Duel Log'!AA$2:AA$5455,"Draw")</f>
        <v>0</v>
      </c>
      <c r="G2047" s="13" t="n">
        <f aca="false">IFERROR(D2047/C2047,"")</f>
        <v>1</v>
      </c>
    </row>
    <row r="2048" customFormat="false" ht="15" hidden="false" customHeight="true" outlineLevel="0" collapsed="false">
      <c r="A2048" s="7" t="s">
        <v>3997</v>
      </c>
      <c r="B2048" s="7" t="s">
        <v>2904</v>
      </c>
      <c r="C2048" s="7" t="n">
        <f aca="false">COUNTIF('Duel Log'!AD$2:AD$5455,$A2048)</f>
        <v>1</v>
      </c>
      <c r="D2048" s="7" t="n">
        <f aca="false">COUNTIFS('Duel Log'!AD$2:AD$5455,$A2048,'Duel Log'!AA$2:AA$5455,"Win")</f>
        <v>0</v>
      </c>
      <c r="E2048" s="7" t="n">
        <f aca="false">COUNTIFS('Duel Log'!AD$2:AD$5455,$A2048,'Duel Log'!AA$2:AA$5455,"Loss")</f>
        <v>1</v>
      </c>
      <c r="F2048" s="7" t="n">
        <f aca="false">COUNTIFS('Duel Log'!AD$2:AD$5455,$A2048,'Duel Log'!AA$2:AA$5455,"Draw")</f>
        <v>0</v>
      </c>
      <c r="G2048" s="13" t="n">
        <f aca="false">IFERROR(D2048/C2048,"")</f>
        <v>0</v>
      </c>
    </row>
    <row r="2049" customFormat="false" ht="15" hidden="false" customHeight="true" outlineLevel="0" collapsed="false">
      <c r="A2049" s="7" t="s">
        <v>4132</v>
      </c>
      <c r="B2049" s="7" t="s">
        <v>2904</v>
      </c>
      <c r="C2049" s="7" t="n">
        <f aca="false">COUNTIF('Duel Log'!AD$2:AD$5455,$A2049)</f>
        <v>1</v>
      </c>
      <c r="D2049" s="7" t="n">
        <f aca="false">COUNTIFS('Duel Log'!AD$2:AD$5455,$A2049,'Duel Log'!AA$2:AA$5455,"Win")</f>
        <v>1</v>
      </c>
      <c r="E2049" s="7" t="n">
        <f aca="false">COUNTIFS('Duel Log'!AD$2:AD$5455,$A2049,'Duel Log'!AA$2:AA$5455,"Loss")</f>
        <v>0</v>
      </c>
      <c r="F2049" s="7" t="n">
        <f aca="false">COUNTIFS('Duel Log'!AD$2:AD$5455,$A2049,'Duel Log'!AA$2:AA$5455,"Draw")</f>
        <v>0</v>
      </c>
      <c r="G2049" s="13" t="n">
        <f aca="false">IFERROR(D2049/C2049,"")</f>
        <v>1</v>
      </c>
    </row>
    <row r="2050" customFormat="false" ht="15" hidden="false" customHeight="true" outlineLevel="0" collapsed="false">
      <c r="A2050" s="7" t="s">
        <v>3921</v>
      </c>
      <c r="B2050" s="7" t="s">
        <v>2119</v>
      </c>
      <c r="C2050" s="7" t="n">
        <f aca="false">COUNTIF('Duel Log'!AD$2:AD$5455,$A2050)</f>
        <v>1</v>
      </c>
      <c r="D2050" s="7" t="n">
        <f aca="false">COUNTIFS('Duel Log'!AD$2:AD$5455,$A2050,'Duel Log'!AA$2:AA$5455,"Win")</f>
        <v>0</v>
      </c>
      <c r="E2050" s="7" t="n">
        <f aca="false">COUNTIFS('Duel Log'!AD$2:AD$5455,$A2050,'Duel Log'!AA$2:AA$5455,"Loss")</f>
        <v>1</v>
      </c>
      <c r="F2050" s="7" t="n">
        <f aca="false">COUNTIFS('Duel Log'!AD$2:AD$5455,$A2050,'Duel Log'!AA$2:AA$5455,"Draw")</f>
        <v>0</v>
      </c>
      <c r="G2050" s="13" t="n">
        <f aca="false">IFERROR(D2050/C2050,"")</f>
        <v>0</v>
      </c>
    </row>
    <row r="2051" customFormat="false" ht="15" hidden="false" customHeight="true" outlineLevel="0" collapsed="false">
      <c r="A2051" s="7" t="s">
        <v>276</v>
      </c>
      <c r="B2051" s="7" t="s">
        <v>15877</v>
      </c>
      <c r="C2051" s="7" t="n">
        <f aca="false">COUNTIF('Duel Log'!AD$2:AD$5455,$A2051)</f>
        <v>4</v>
      </c>
      <c r="D2051" s="7" t="n">
        <f aca="false">COUNTIFS('Duel Log'!AD$2:AD$5455,$A2051,'Duel Log'!AA$2:AA$5455,"Win")</f>
        <v>4</v>
      </c>
      <c r="E2051" s="7" t="n">
        <f aca="false">COUNTIFS('Duel Log'!AD$2:AD$5455,$A2051,'Duel Log'!AA$2:AA$5455,"Loss")</f>
        <v>0</v>
      </c>
      <c r="F2051" s="7" t="n">
        <f aca="false">COUNTIFS('Duel Log'!AD$2:AD$5455,$A2051,'Duel Log'!AA$2:AA$5455,"Draw")</f>
        <v>0</v>
      </c>
      <c r="G2051" s="13" t="n">
        <f aca="false">IFERROR(D2051/C2051,"")</f>
        <v>1</v>
      </c>
    </row>
    <row r="2052" customFormat="false" ht="15" hidden="false" customHeight="true" outlineLevel="0" collapsed="false">
      <c r="A2052" s="7" t="s">
        <v>6802</v>
      </c>
      <c r="B2052" s="7" t="s">
        <v>567</v>
      </c>
      <c r="C2052" s="7" t="n">
        <f aca="false">COUNTIF('Duel Log'!AD$2:AD$5455,$A2052)</f>
        <v>1</v>
      </c>
      <c r="D2052" s="7" t="n">
        <f aca="false">COUNTIFS('Duel Log'!AD$2:AD$5455,$A2052,'Duel Log'!AA$2:AA$5455,"Win")</f>
        <v>0</v>
      </c>
      <c r="E2052" s="7" t="n">
        <f aca="false">COUNTIFS('Duel Log'!AD$2:AD$5455,$A2052,'Duel Log'!AA$2:AA$5455,"Loss")</f>
        <v>1</v>
      </c>
      <c r="F2052" s="7" t="n">
        <f aca="false">COUNTIFS('Duel Log'!AD$2:AD$5455,$A2052,'Duel Log'!AA$2:AA$5455,"Draw")</f>
        <v>0</v>
      </c>
      <c r="G2052" s="13" t="n">
        <f aca="false">IFERROR(D2052/C2052,"")</f>
        <v>0</v>
      </c>
    </row>
    <row r="2053" customFormat="false" ht="15" hidden="false" customHeight="true" outlineLevel="0" collapsed="false">
      <c r="A2053" s="7" t="s">
        <v>1007</v>
      </c>
      <c r="B2053" s="7" t="s">
        <v>15878</v>
      </c>
      <c r="C2053" s="7" t="n">
        <f aca="false">COUNTIF('Duel Log'!AD$2:AD$5455,$A2053)</f>
        <v>2</v>
      </c>
      <c r="D2053" s="7" t="n">
        <f aca="false">COUNTIFS('Duel Log'!AD$2:AD$5455,$A2053,'Duel Log'!AA$2:AA$5455,"Win")</f>
        <v>1</v>
      </c>
      <c r="E2053" s="7" t="n">
        <f aca="false">COUNTIFS('Duel Log'!AD$2:AD$5455,$A2053,'Duel Log'!AA$2:AA$5455,"Loss")</f>
        <v>1</v>
      </c>
      <c r="F2053" s="7" t="n">
        <f aca="false">COUNTIFS('Duel Log'!AD$2:AD$5455,$A2053,'Duel Log'!AA$2:AA$5455,"Draw")</f>
        <v>0</v>
      </c>
      <c r="G2053" s="13" t="n">
        <f aca="false">IFERROR(D2053/C2053,"")</f>
        <v>0.5</v>
      </c>
    </row>
    <row r="2054" customFormat="false" ht="15" hidden="false" customHeight="true" outlineLevel="0" collapsed="false">
      <c r="A2054" s="7" t="s">
        <v>1982</v>
      </c>
      <c r="B2054" s="7" t="s">
        <v>1432</v>
      </c>
      <c r="C2054" s="7" t="n">
        <f aca="false">COUNTIF('Duel Log'!AD$2:AD$5455,$A2054)</f>
        <v>1</v>
      </c>
      <c r="D2054" s="7" t="n">
        <f aca="false">COUNTIFS('Duel Log'!AD$2:AD$5455,$A2054,'Duel Log'!AA$2:AA$5455,"Win")</f>
        <v>1</v>
      </c>
      <c r="E2054" s="7" t="n">
        <f aca="false">COUNTIFS('Duel Log'!AD$2:AD$5455,$A2054,'Duel Log'!AA$2:AA$5455,"Loss")</f>
        <v>0</v>
      </c>
      <c r="F2054" s="7" t="n">
        <f aca="false">COUNTIFS('Duel Log'!AD$2:AD$5455,$A2054,'Duel Log'!AA$2:AA$5455,"Draw")</f>
        <v>0</v>
      </c>
      <c r="G2054" s="13" t="n">
        <f aca="false">IFERROR(D2054/C2054,"")</f>
        <v>1</v>
      </c>
    </row>
    <row r="2055" customFormat="false" ht="15" hidden="false" customHeight="true" outlineLevel="0" collapsed="false">
      <c r="A2055" s="7" t="s">
        <v>5150</v>
      </c>
      <c r="B2055" s="7" t="s">
        <v>613</v>
      </c>
      <c r="C2055" s="7" t="n">
        <f aca="false">COUNTIF('Duel Log'!AD$2:AD$5455,$A2055)</f>
        <v>1</v>
      </c>
      <c r="D2055" s="7" t="n">
        <f aca="false">COUNTIFS('Duel Log'!AD$2:AD$5455,$A2055,'Duel Log'!AA$2:AA$5455,"Win")</f>
        <v>1</v>
      </c>
      <c r="E2055" s="7" t="n">
        <f aca="false">COUNTIFS('Duel Log'!AD$2:AD$5455,$A2055,'Duel Log'!AA$2:AA$5455,"Loss")</f>
        <v>0</v>
      </c>
      <c r="F2055" s="7" t="n">
        <f aca="false">COUNTIFS('Duel Log'!AD$2:AD$5455,$A2055,'Duel Log'!AA$2:AA$5455,"Draw")</f>
        <v>0</v>
      </c>
      <c r="G2055" s="13" t="n">
        <f aca="false">IFERROR(D2055/C2055,"")</f>
        <v>1</v>
      </c>
    </row>
    <row r="2056" customFormat="false" ht="15" hidden="false" customHeight="true" outlineLevel="0" collapsed="false">
      <c r="A2056" s="7" t="s">
        <v>861</v>
      </c>
      <c r="B2056" s="7" t="s">
        <v>772</v>
      </c>
      <c r="C2056" s="7" t="n">
        <f aca="false">COUNTIF('Duel Log'!AD$2:AD$5455,$A2056)</f>
        <v>1</v>
      </c>
      <c r="D2056" s="7" t="n">
        <f aca="false">COUNTIFS('Duel Log'!AD$2:AD$5455,$A2056,'Duel Log'!AA$2:AA$5455,"Win")</f>
        <v>1</v>
      </c>
      <c r="E2056" s="7" t="n">
        <f aca="false">COUNTIFS('Duel Log'!AD$2:AD$5455,$A2056,'Duel Log'!AA$2:AA$5455,"Loss")</f>
        <v>0</v>
      </c>
      <c r="F2056" s="7" t="n">
        <f aca="false">COUNTIFS('Duel Log'!AD$2:AD$5455,$A2056,'Duel Log'!AA$2:AA$5455,"Draw")</f>
        <v>0</v>
      </c>
      <c r="G2056" s="13" t="n">
        <f aca="false">IFERROR(D2056/C2056,"")</f>
        <v>1</v>
      </c>
    </row>
    <row r="2057" customFormat="false" ht="15" hidden="false" customHeight="true" outlineLevel="0" collapsed="false">
      <c r="A2057" s="7" t="s">
        <v>1903</v>
      </c>
      <c r="B2057" s="7" t="s">
        <v>1432</v>
      </c>
      <c r="C2057" s="7" t="n">
        <f aca="false">COUNTIF('Duel Log'!AD$2:AD$5455,$A2057)</f>
        <v>1</v>
      </c>
      <c r="D2057" s="7" t="n">
        <f aca="false">COUNTIFS('Duel Log'!AD$2:AD$5455,$A2057,'Duel Log'!AA$2:AA$5455,"Win")</f>
        <v>0</v>
      </c>
      <c r="E2057" s="7" t="n">
        <f aca="false">COUNTIFS('Duel Log'!AD$2:AD$5455,$A2057,'Duel Log'!AA$2:AA$5455,"Loss")</f>
        <v>1</v>
      </c>
      <c r="F2057" s="7" t="n">
        <f aca="false">COUNTIFS('Duel Log'!AD$2:AD$5455,$A2057,'Duel Log'!AA$2:AA$5455,"Draw")</f>
        <v>0</v>
      </c>
      <c r="G2057" s="13" t="n">
        <f aca="false">IFERROR(D2057/C2057,"")</f>
        <v>0</v>
      </c>
    </row>
    <row r="2058" customFormat="false" ht="15" hidden="false" customHeight="true" outlineLevel="0" collapsed="false">
      <c r="A2058" s="7" t="s">
        <v>4973</v>
      </c>
      <c r="B2058" s="7" t="s">
        <v>613</v>
      </c>
      <c r="C2058" s="7" t="n">
        <f aca="false">COUNTIF('Duel Log'!AD$2:AD$5455,$A2058)</f>
        <v>1</v>
      </c>
      <c r="D2058" s="7" t="n">
        <f aca="false">COUNTIFS('Duel Log'!AD$2:AD$5455,$A2058,'Duel Log'!AA$2:AA$5455,"Win")</f>
        <v>1</v>
      </c>
      <c r="E2058" s="7" t="n">
        <f aca="false">COUNTIFS('Duel Log'!AD$2:AD$5455,$A2058,'Duel Log'!AA$2:AA$5455,"Loss")</f>
        <v>0</v>
      </c>
      <c r="F2058" s="7" t="n">
        <f aca="false">COUNTIFS('Duel Log'!AD$2:AD$5455,$A2058,'Duel Log'!AA$2:AA$5455,"Draw")</f>
        <v>0</v>
      </c>
      <c r="G2058" s="13" t="n">
        <f aca="false">IFERROR(D2058/C2058,"")</f>
        <v>1</v>
      </c>
    </row>
    <row r="2059" customFormat="false" ht="15" hidden="false" customHeight="true" outlineLevel="0" collapsed="false">
      <c r="A2059" s="7" t="s">
        <v>7436</v>
      </c>
      <c r="B2059" s="7" t="s">
        <v>2119</v>
      </c>
      <c r="C2059" s="7" t="n">
        <f aca="false">COUNTIF('Duel Log'!AD$2:AD$5455,$A2059)</f>
        <v>1</v>
      </c>
      <c r="D2059" s="7" t="n">
        <f aca="false">COUNTIFS('Duel Log'!AD$2:AD$5455,$A2059,'Duel Log'!AA$2:AA$5455,"Win")</f>
        <v>1</v>
      </c>
      <c r="E2059" s="7" t="n">
        <f aca="false">COUNTIFS('Duel Log'!AD$2:AD$5455,$A2059,'Duel Log'!AA$2:AA$5455,"Loss")</f>
        <v>0</v>
      </c>
      <c r="F2059" s="7" t="n">
        <f aca="false">COUNTIFS('Duel Log'!AD$2:AD$5455,$A2059,'Duel Log'!AA$2:AA$5455,"Draw")</f>
        <v>0</v>
      </c>
      <c r="G2059" s="13" t="n">
        <f aca="false">IFERROR(D2059/C2059,"")</f>
        <v>1</v>
      </c>
    </row>
    <row r="2060" customFormat="false" ht="15" hidden="false" customHeight="true" outlineLevel="0" collapsed="false">
      <c r="A2060" s="7" t="s">
        <v>7264</v>
      </c>
      <c r="B2060" s="7" t="s">
        <v>343</v>
      </c>
      <c r="C2060" s="7" t="n">
        <f aca="false">COUNTIF('Duel Log'!AD$2:AD$5455,$A2060)</f>
        <v>1</v>
      </c>
      <c r="D2060" s="7" t="n">
        <f aca="false">COUNTIFS('Duel Log'!AD$2:AD$5455,$A2060,'Duel Log'!AA$2:AA$5455,"Win")</f>
        <v>0</v>
      </c>
      <c r="E2060" s="7" t="n">
        <f aca="false">COUNTIFS('Duel Log'!AD$2:AD$5455,$A2060,'Duel Log'!AA$2:AA$5455,"Loss")</f>
        <v>1</v>
      </c>
      <c r="F2060" s="7" t="n">
        <f aca="false">COUNTIFS('Duel Log'!AD$2:AD$5455,$A2060,'Duel Log'!AA$2:AA$5455,"Draw")</f>
        <v>0</v>
      </c>
      <c r="G2060" s="13" t="n">
        <f aca="false">IFERROR(D2060/C2060,"")</f>
        <v>0</v>
      </c>
    </row>
    <row r="2061" customFormat="false" ht="15" hidden="false" customHeight="true" outlineLevel="0" collapsed="false">
      <c r="A2061" s="7" t="s">
        <v>6875</v>
      </c>
      <c r="B2061" s="7" t="s">
        <v>567</v>
      </c>
      <c r="C2061" s="7" t="n">
        <f aca="false">COUNTIF('Duel Log'!AD$2:AD$5455,$A2061)</f>
        <v>1</v>
      </c>
      <c r="D2061" s="7" t="n">
        <f aca="false">COUNTIFS('Duel Log'!AD$2:AD$5455,$A2061,'Duel Log'!AA$2:AA$5455,"Win")</f>
        <v>1</v>
      </c>
      <c r="E2061" s="7" t="n">
        <f aca="false">COUNTIFS('Duel Log'!AD$2:AD$5455,$A2061,'Duel Log'!AA$2:AA$5455,"Loss")</f>
        <v>0</v>
      </c>
      <c r="F2061" s="7" t="n">
        <f aca="false">COUNTIFS('Duel Log'!AD$2:AD$5455,$A2061,'Duel Log'!AA$2:AA$5455,"Draw")</f>
        <v>0</v>
      </c>
      <c r="G2061" s="13" t="n">
        <f aca="false">IFERROR(D2061/C2061,"")</f>
        <v>1</v>
      </c>
    </row>
    <row r="2062" customFormat="false" ht="15" hidden="false" customHeight="true" outlineLevel="0" collapsed="false">
      <c r="A2062" s="7" t="s">
        <v>2577</v>
      </c>
      <c r="B2062" s="7" t="s">
        <v>15879</v>
      </c>
      <c r="C2062" s="7" t="n">
        <f aca="false">COUNTIF('Duel Log'!AD$2:AD$5455,$A2062)</f>
        <v>4</v>
      </c>
      <c r="D2062" s="7" t="n">
        <f aca="false">COUNTIFS('Duel Log'!AD$2:AD$5455,$A2062,'Duel Log'!AA$2:AA$5455,"Win")</f>
        <v>2</v>
      </c>
      <c r="E2062" s="7" t="n">
        <f aca="false">COUNTIFS('Duel Log'!AD$2:AD$5455,$A2062,'Duel Log'!AA$2:AA$5455,"Loss")</f>
        <v>2</v>
      </c>
      <c r="F2062" s="7" t="n">
        <f aca="false">COUNTIFS('Duel Log'!AD$2:AD$5455,$A2062,'Duel Log'!AA$2:AA$5455,"Draw")</f>
        <v>0</v>
      </c>
      <c r="G2062" s="13" t="n">
        <f aca="false">IFERROR(D2062/C2062,"")</f>
        <v>0.5</v>
      </c>
    </row>
    <row r="2063" customFormat="false" ht="15" hidden="false" customHeight="true" outlineLevel="0" collapsed="false">
      <c r="A2063" s="7" t="s">
        <v>3839</v>
      </c>
      <c r="B2063" s="7" t="s">
        <v>15476</v>
      </c>
      <c r="C2063" s="7" t="n">
        <f aca="false">COUNTIF('Duel Log'!AD$2:AD$5455,$A2063)</f>
        <v>2</v>
      </c>
      <c r="D2063" s="7" t="n">
        <f aca="false">COUNTIFS('Duel Log'!AD$2:AD$5455,$A2063,'Duel Log'!AA$2:AA$5455,"Win")</f>
        <v>1</v>
      </c>
      <c r="E2063" s="7" t="n">
        <f aca="false">COUNTIFS('Duel Log'!AD$2:AD$5455,$A2063,'Duel Log'!AA$2:AA$5455,"Loss")</f>
        <v>1</v>
      </c>
      <c r="F2063" s="7" t="n">
        <f aca="false">COUNTIFS('Duel Log'!AD$2:AD$5455,$A2063,'Duel Log'!AA$2:AA$5455,"Draw")</f>
        <v>0</v>
      </c>
      <c r="G2063" s="13" t="n">
        <f aca="false">IFERROR(D2063/C2063,"")</f>
        <v>0.5</v>
      </c>
    </row>
    <row r="2064" customFormat="false" ht="15" hidden="false" customHeight="true" outlineLevel="0" collapsed="false">
      <c r="A2064" s="7" t="s">
        <v>2030</v>
      </c>
      <c r="B2064" s="7" t="s">
        <v>147</v>
      </c>
      <c r="C2064" s="7" t="n">
        <f aca="false">COUNTIF('Duel Log'!AD$2:AD$5455,$A2064)</f>
        <v>1</v>
      </c>
      <c r="D2064" s="7" t="n">
        <f aca="false">COUNTIFS('Duel Log'!AD$2:AD$5455,$A2064,'Duel Log'!AA$2:AA$5455,"Win")</f>
        <v>0</v>
      </c>
      <c r="E2064" s="7" t="n">
        <f aca="false">COUNTIFS('Duel Log'!AD$2:AD$5455,$A2064,'Duel Log'!AA$2:AA$5455,"Loss")</f>
        <v>1</v>
      </c>
      <c r="F2064" s="7" t="n">
        <f aca="false">COUNTIFS('Duel Log'!AD$2:AD$5455,$A2064,'Duel Log'!AA$2:AA$5455,"Draw")</f>
        <v>0</v>
      </c>
      <c r="G2064" s="13" t="n">
        <f aca="false">IFERROR(D2064/C2064,"")</f>
        <v>0</v>
      </c>
    </row>
    <row r="2065" customFormat="false" ht="15" hidden="false" customHeight="true" outlineLevel="0" collapsed="false">
      <c r="A2065" s="7" t="s">
        <v>494</v>
      </c>
      <c r="B2065" s="7" t="s">
        <v>15880</v>
      </c>
      <c r="C2065" s="7" t="n">
        <f aca="false">COUNTIF('Duel Log'!AD$2:AD$5455,$A2065)</f>
        <v>48</v>
      </c>
      <c r="D2065" s="7" t="n">
        <f aca="false">COUNTIFS('Duel Log'!AD$2:AD$5455,$A2065,'Duel Log'!AA$2:AA$5455,"Win")</f>
        <v>25</v>
      </c>
      <c r="E2065" s="7" t="n">
        <f aca="false">COUNTIFS('Duel Log'!AD$2:AD$5455,$A2065,'Duel Log'!AA$2:AA$5455,"Loss")</f>
        <v>23</v>
      </c>
      <c r="F2065" s="7" t="n">
        <f aca="false">COUNTIFS('Duel Log'!AD$2:AD$5455,$A2065,'Duel Log'!AA$2:AA$5455,"Draw")</f>
        <v>0</v>
      </c>
      <c r="G2065" s="13" t="n">
        <f aca="false">IFERROR(D2065/C2065,"")</f>
        <v>0.520833333333333</v>
      </c>
    </row>
    <row r="2066" customFormat="false" ht="15" hidden="false" customHeight="true" outlineLevel="0" collapsed="false">
      <c r="A2066" s="7" t="s">
        <v>1934</v>
      </c>
      <c r="B2066" s="7" t="s">
        <v>147</v>
      </c>
      <c r="C2066" s="7" t="n">
        <f aca="false">COUNTIF('Duel Log'!AD$2:AD$5455,$A2066)</f>
        <v>1</v>
      </c>
      <c r="D2066" s="7" t="n">
        <f aca="false">COUNTIFS('Duel Log'!AD$2:AD$5455,$A2066,'Duel Log'!AA$2:AA$5455,"Win")</f>
        <v>0</v>
      </c>
      <c r="E2066" s="7" t="n">
        <f aca="false">COUNTIFS('Duel Log'!AD$2:AD$5455,$A2066,'Duel Log'!AA$2:AA$5455,"Loss")</f>
        <v>1</v>
      </c>
      <c r="F2066" s="7" t="n">
        <f aca="false">COUNTIFS('Duel Log'!AD$2:AD$5455,$A2066,'Duel Log'!AA$2:AA$5455,"Draw")</f>
        <v>0</v>
      </c>
      <c r="G2066" s="13" t="n">
        <f aca="false">IFERROR(D2066/C2066,"")</f>
        <v>0</v>
      </c>
    </row>
    <row r="2067" customFormat="false" ht="15" hidden="false" customHeight="true" outlineLevel="0" collapsed="false">
      <c r="A2067" s="7" t="s">
        <v>780</v>
      </c>
      <c r="B2067" s="7" t="s">
        <v>15881</v>
      </c>
      <c r="C2067" s="7" t="n">
        <f aca="false">COUNTIF('Duel Log'!AD$2:AD$5455,$A2067)</f>
        <v>11</v>
      </c>
      <c r="D2067" s="7" t="n">
        <f aca="false">COUNTIFS('Duel Log'!AD$2:AD$5455,$A2067,'Duel Log'!AA$2:AA$5455,"Win")</f>
        <v>5</v>
      </c>
      <c r="E2067" s="7" t="n">
        <f aca="false">COUNTIFS('Duel Log'!AD$2:AD$5455,$A2067,'Duel Log'!AA$2:AA$5455,"Loss")</f>
        <v>6</v>
      </c>
      <c r="F2067" s="7" t="n">
        <f aca="false">COUNTIFS('Duel Log'!AD$2:AD$5455,$A2067,'Duel Log'!AA$2:AA$5455,"Draw")</f>
        <v>0</v>
      </c>
      <c r="G2067" s="13" t="n">
        <f aca="false">IFERROR(D2067/C2067,"")</f>
        <v>0.454545454545455</v>
      </c>
    </row>
    <row r="2068" customFormat="false" ht="15" hidden="false" customHeight="true" outlineLevel="0" collapsed="false">
      <c r="A2068" s="7" t="s">
        <v>316</v>
      </c>
      <c r="B2068" s="7" t="s">
        <v>15882</v>
      </c>
      <c r="C2068" s="7" t="n">
        <f aca="false">COUNTIF('Duel Log'!AD$2:AD$5455,$A2068)</f>
        <v>7</v>
      </c>
      <c r="D2068" s="7" t="n">
        <f aca="false">COUNTIFS('Duel Log'!AD$2:AD$5455,$A2068,'Duel Log'!AA$2:AA$5455,"Win")</f>
        <v>3</v>
      </c>
      <c r="E2068" s="7" t="n">
        <f aca="false">COUNTIFS('Duel Log'!AD$2:AD$5455,$A2068,'Duel Log'!AA$2:AA$5455,"Loss")</f>
        <v>4</v>
      </c>
      <c r="F2068" s="7" t="n">
        <f aca="false">COUNTIFS('Duel Log'!AD$2:AD$5455,$A2068,'Duel Log'!AA$2:AA$5455,"Draw")</f>
        <v>0</v>
      </c>
      <c r="G2068" s="13" t="n">
        <f aca="false">IFERROR(D2068/C2068,"")</f>
        <v>0.428571428571429</v>
      </c>
    </row>
    <row r="2069" customFormat="false" ht="15" hidden="false" customHeight="true" outlineLevel="0" collapsed="false">
      <c r="A2069" s="7" t="s">
        <v>6662</v>
      </c>
      <c r="B2069" s="7" t="s">
        <v>3463</v>
      </c>
      <c r="C2069" s="7" t="n">
        <f aca="false">COUNTIF('Duel Log'!AD$2:AD$5455,$A2069)</f>
        <v>1</v>
      </c>
      <c r="D2069" s="7" t="n">
        <f aca="false">COUNTIFS('Duel Log'!AD$2:AD$5455,$A2069,'Duel Log'!AA$2:AA$5455,"Win")</f>
        <v>1</v>
      </c>
      <c r="E2069" s="7" t="n">
        <f aca="false">COUNTIFS('Duel Log'!AD$2:AD$5455,$A2069,'Duel Log'!AA$2:AA$5455,"Loss")</f>
        <v>0</v>
      </c>
      <c r="F2069" s="7" t="n">
        <f aca="false">COUNTIFS('Duel Log'!AD$2:AD$5455,$A2069,'Duel Log'!AA$2:AA$5455,"Draw")</f>
        <v>0</v>
      </c>
      <c r="G2069" s="13" t="n">
        <f aca="false">IFERROR(D2069/C2069,"")</f>
        <v>1</v>
      </c>
    </row>
    <row r="2070" customFormat="false" ht="15" hidden="false" customHeight="true" outlineLevel="0" collapsed="false">
      <c r="A2070" s="7" t="s">
        <v>7778</v>
      </c>
      <c r="B2070" s="8" t="s">
        <v>3690</v>
      </c>
      <c r="C2070" s="7" t="n">
        <f aca="false">COUNTIF('Duel Log'!AD$2:AD$5455,$A2070)</f>
        <v>1</v>
      </c>
      <c r="D2070" s="7" t="n">
        <f aca="false">COUNTIFS('Duel Log'!AD$2:AD$5455,$A2070,'Duel Log'!AA$2:AA$5455,"Win")</f>
        <v>1</v>
      </c>
      <c r="E2070" s="7" t="n">
        <f aca="false">COUNTIFS('Duel Log'!AD$2:AD$5455,$A2070,'Duel Log'!AA$2:AA$5455,"Loss")</f>
        <v>0</v>
      </c>
      <c r="F2070" s="7" t="n">
        <f aca="false">COUNTIFS('Duel Log'!AD$2:AD$5455,$A2070,'Duel Log'!AA$2:AA$5455,"Draw")</f>
        <v>0</v>
      </c>
      <c r="G2070" s="13" t="n">
        <f aca="false">IFERROR(D2070/C2070,"")</f>
        <v>1</v>
      </c>
    </row>
    <row r="2071" customFormat="false" ht="15" hidden="false" customHeight="true" outlineLevel="0" collapsed="false">
      <c r="A2071" s="7" t="s">
        <v>2550</v>
      </c>
      <c r="B2071" s="7" t="s">
        <v>573</v>
      </c>
      <c r="C2071" s="7" t="n">
        <f aca="false">COUNTIF('Duel Log'!AD$2:AD$5455,$A2071)</f>
        <v>1</v>
      </c>
      <c r="D2071" s="7" t="n">
        <f aca="false">COUNTIFS('Duel Log'!AD$2:AD$5455,$A2071,'Duel Log'!AA$2:AA$5455,"Win")</f>
        <v>0</v>
      </c>
      <c r="E2071" s="7" t="n">
        <f aca="false">COUNTIFS('Duel Log'!AD$2:AD$5455,$A2071,'Duel Log'!AA$2:AA$5455,"Loss")</f>
        <v>1</v>
      </c>
      <c r="F2071" s="7" t="n">
        <f aca="false">COUNTIFS('Duel Log'!AD$2:AD$5455,$A2071,'Duel Log'!AA$2:AA$5455,"Draw")</f>
        <v>0</v>
      </c>
      <c r="G2071" s="13" t="n">
        <f aca="false">IFERROR(D2071/C2071,"")</f>
        <v>0</v>
      </c>
    </row>
    <row r="2072" customFormat="false" ht="15" hidden="false" customHeight="true" outlineLevel="0" collapsed="false">
      <c r="A2072" s="7" t="s">
        <v>8048</v>
      </c>
      <c r="B2072" s="7" t="s">
        <v>2808</v>
      </c>
      <c r="C2072" s="7" t="n">
        <f aca="false">COUNTIF('Duel Log'!AD$2:AD$5455,$A2072)</f>
        <v>2</v>
      </c>
      <c r="D2072" s="7" t="n">
        <f aca="false">COUNTIFS('Duel Log'!AD$2:AD$5455,$A2072,'Duel Log'!AA$2:AA$5455,"Win")</f>
        <v>2</v>
      </c>
      <c r="E2072" s="7" t="n">
        <f aca="false">COUNTIFS('Duel Log'!AD$2:AD$5455,$A2072,'Duel Log'!AA$2:AA$5455,"Loss")</f>
        <v>0</v>
      </c>
      <c r="F2072" s="7" t="n">
        <f aca="false">COUNTIFS('Duel Log'!AD$2:AD$5455,$A2072,'Duel Log'!AA$2:AA$5455,"Draw")</f>
        <v>0</v>
      </c>
      <c r="G2072" s="13" t="n">
        <f aca="false">IFERROR(D2072/C2072,"")</f>
        <v>1</v>
      </c>
    </row>
    <row r="2073" customFormat="false" ht="15" hidden="false" customHeight="true" outlineLevel="0" collapsed="false">
      <c r="A2073" s="7" t="s">
        <v>1500</v>
      </c>
      <c r="B2073" s="7" t="s">
        <v>15883</v>
      </c>
      <c r="C2073" s="7" t="n">
        <f aca="false">COUNTIF('Duel Log'!AD$2:AD$5455,$A2073)</f>
        <v>3</v>
      </c>
      <c r="D2073" s="7" t="n">
        <f aca="false">COUNTIFS('Duel Log'!AD$2:AD$5455,$A2073,'Duel Log'!AA$2:AA$5455,"Win")</f>
        <v>0</v>
      </c>
      <c r="E2073" s="7" t="n">
        <f aca="false">COUNTIFS('Duel Log'!AD$2:AD$5455,$A2073,'Duel Log'!AA$2:AA$5455,"Loss")</f>
        <v>3</v>
      </c>
      <c r="F2073" s="7" t="n">
        <f aca="false">COUNTIFS('Duel Log'!AD$2:AD$5455,$A2073,'Duel Log'!AA$2:AA$5455,"Draw")</f>
        <v>0</v>
      </c>
      <c r="G2073" s="13" t="n">
        <f aca="false">IFERROR(D2073/C2073,"")</f>
        <v>0</v>
      </c>
    </row>
    <row r="2074" customFormat="false" ht="15" hidden="false" customHeight="true" outlineLevel="0" collapsed="false">
      <c r="A2074" s="7" t="s">
        <v>3674</v>
      </c>
      <c r="B2074" s="7" t="s">
        <v>1676</v>
      </c>
      <c r="C2074" s="7" t="n">
        <f aca="false">COUNTIF('Duel Log'!AD$2:AD$5455,$A2074)</f>
        <v>1</v>
      </c>
      <c r="D2074" s="7" t="n">
        <f aca="false">COUNTIFS('Duel Log'!AD$2:AD$5455,$A2074,'Duel Log'!AA$2:AA$5455,"Win")</f>
        <v>1</v>
      </c>
      <c r="E2074" s="7" t="n">
        <f aca="false">COUNTIFS('Duel Log'!AD$2:AD$5455,$A2074,'Duel Log'!AA$2:AA$5455,"Loss")</f>
        <v>0</v>
      </c>
      <c r="F2074" s="7" t="n">
        <f aca="false">COUNTIFS('Duel Log'!AD$2:AD$5455,$A2074,'Duel Log'!AA$2:AA$5455,"Draw")</f>
        <v>0</v>
      </c>
      <c r="G2074" s="13" t="n">
        <f aca="false">IFERROR(D2074/C2074,"")</f>
        <v>1</v>
      </c>
    </row>
    <row r="2075" customFormat="false" ht="15" hidden="false" customHeight="true" outlineLevel="0" collapsed="false">
      <c r="A2075" s="7" t="s">
        <v>2563</v>
      </c>
      <c r="B2075" s="8" t="s">
        <v>558</v>
      </c>
      <c r="C2075" s="7" t="n">
        <f aca="false">COUNTIF('Duel Log'!AD$2:AD$5455,$A2075)</f>
        <v>1</v>
      </c>
      <c r="D2075" s="7" t="n">
        <f aca="false">COUNTIFS('Duel Log'!AD$2:AD$5455,$A2075,'Duel Log'!AA$2:AA$5455,"Win")</f>
        <v>1</v>
      </c>
      <c r="E2075" s="7" t="n">
        <f aca="false">COUNTIFS('Duel Log'!AD$2:AD$5455,$A2075,'Duel Log'!AA$2:AA$5455,"Loss")</f>
        <v>0</v>
      </c>
      <c r="F2075" s="7" t="n">
        <f aca="false">COUNTIFS('Duel Log'!AD$2:AD$5455,$A2075,'Duel Log'!AA$2:AA$5455,"Draw")</f>
        <v>0</v>
      </c>
      <c r="G2075" s="13" t="n">
        <f aca="false">IFERROR(D2075/C2075,"")</f>
        <v>1</v>
      </c>
    </row>
    <row r="2076" customFormat="false" ht="15" hidden="false" customHeight="true" outlineLevel="0" collapsed="false">
      <c r="A2076" s="7" t="s">
        <v>3680</v>
      </c>
      <c r="B2076" s="7" t="s">
        <v>3676</v>
      </c>
      <c r="C2076" s="7" t="n">
        <f aca="false">COUNTIF('Duel Log'!AD$2:AD$5455,$A2076)</f>
        <v>2</v>
      </c>
      <c r="D2076" s="7" t="n">
        <f aca="false">COUNTIFS('Duel Log'!AD$2:AD$5455,$A2076,'Duel Log'!AA$2:AA$5455,"Win")</f>
        <v>1</v>
      </c>
      <c r="E2076" s="7" t="n">
        <f aca="false">COUNTIFS('Duel Log'!AD$2:AD$5455,$A2076,'Duel Log'!AA$2:AA$5455,"Loss")</f>
        <v>1</v>
      </c>
      <c r="F2076" s="7" t="n">
        <f aca="false">COUNTIFS('Duel Log'!AD$2:AD$5455,$A2076,'Duel Log'!AA$2:AA$5455,"Draw")</f>
        <v>0</v>
      </c>
      <c r="G2076" s="13" t="n">
        <f aca="false">IFERROR(D2076/C2076,"")</f>
        <v>0.5</v>
      </c>
    </row>
    <row r="2077" customFormat="false" ht="15" hidden="false" customHeight="true" outlineLevel="0" collapsed="false">
      <c r="A2077" s="7" t="s">
        <v>790</v>
      </c>
      <c r="B2077" s="7" t="s">
        <v>15884</v>
      </c>
      <c r="C2077" s="7" t="n">
        <f aca="false">COUNTIF('Duel Log'!AD$2:AD$5455,$A2077)</f>
        <v>7</v>
      </c>
      <c r="D2077" s="7" t="n">
        <f aca="false">COUNTIFS('Duel Log'!AD$2:AD$5455,$A2077,'Duel Log'!AA$2:AA$5455,"Win")</f>
        <v>4</v>
      </c>
      <c r="E2077" s="7" t="n">
        <f aca="false">COUNTIFS('Duel Log'!AD$2:AD$5455,$A2077,'Duel Log'!AA$2:AA$5455,"Loss")</f>
        <v>3</v>
      </c>
      <c r="F2077" s="7" t="n">
        <f aca="false">COUNTIFS('Duel Log'!AD$2:AD$5455,$A2077,'Duel Log'!AA$2:AA$5455,"Draw")</f>
        <v>0</v>
      </c>
      <c r="G2077" s="13" t="n">
        <f aca="false">IFERROR(D2077/C2077,"")</f>
        <v>0.571428571428571</v>
      </c>
    </row>
    <row r="2078" customFormat="false" ht="15" hidden="false" customHeight="true" outlineLevel="0" collapsed="false">
      <c r="A2078" s="7" t="s">
        <v>2833</v>
      </c>
      <c r="B2078" s="7" t="s">
        <v>2808</v>
      </c>
      <c r="C2078" s="7" t="n">
        <f aca="false">COUNTIF('Duel Log'!AD$2:AD$5455,$A2078)</f>
        <v>1</v>
      </c>
      <c r="D2078" s="7" t="n">
        <f aca="false">COUNTIFS('Duel Log'!AD$2:AD$5455,$A2078,'Duel Log'!AA$2:AA$5455,"Win")</f>
        <v>1</v>
      </c>
      <c r="E2078" s="7" t="n">
        <f aca="false">COUNTIFS('Duel Log'!AD$2:AD$5455,$A2078,'Duel Log'!AA$2:AA$5455,"Loss")</f>
        <v>0</v>
      </c>
      <c r="F2078" s="7" t="n">
        <f aca="false">COUNTIFS('Duel Log'!AD$2:AD$5455,$A2078,'Duel Log'!AA$2:AA$5455,"Draw")</f>
        <v>0</v>
      </c>
      <c r="G2078" s="13" t="n">
        <f aca="false">IFERROR(D2078/C2078,"")</f>
        <v>1</v>
      </c>
    </row>
    <row r="2079" customFormat="false" ht="15" hidden="false" customHeight="true" outlineLevel="0" collapsed="false">
      <c r="A2079" s="7" t="s">
        <v>1247</v>
      </c>
      <c r="B2079" s="7" t="s">
        <v>212</v>
      </c>
      <c r="C2079" s="7" t="n">
        <f aca="false">COUNTIF('Duel Log'!AD$2:AD$5455,$A2079)</f>
        <v>2</v>
      </c>
      <c r="D2079" s="7" t="n">
        <f aca="false">COUNTIFS('Duel Log'!AD$2:AD$5455,$A2079,'Duel Log'!AA$2:AA$5455,"Win")</f>
        <v>1</v>
      </c>
      <c r="E2079" s="7" t="n">
        <f aca="false">COUNTIFS('Duel Log'!AD$2:AD$5455,$A2079,'Duel Log'!AA$2:AA$5455,"Loss")</f>
        <v>0</v>
      </c>
      <c r="F2079" s="7" t="n">
        <f aca="false">COUNTIFS('Duel Log'!AD$2:AD$5455,$A2079,'Duel Log'!AA$2:AA$5455,"Draw")</f>
        <v>1</v>
      </c>
      <c r="G2079" s="13" t="n">
        <f aca="false">IFERROR(D2079/C2079,"")</f>
        <v>0.5</v>
      </c>
    </row>
    <row r="2080" customFormat="false" ht="15" hidden="false" customHeight="true" outlineLevel="0" collapsed="false">
      <c r="A2080" s="7" t="s">
        <v>825</v>
      </c>
      <c r="B2080" s="7" t="s">
        <v>15885</v>
      </c>
      <c r="C2080" s="7" t="n">
        <f aca="false">COUNTIF('Duel Log'!AD$2:AD$5455,$A2080)</f>
        <v>2</v>
      </c>
      <c r="D2080" s="7" t="n">
        <f aca="false">COUNTIFS('Duel Log'!AD$2:AD$5455,$A2080,'Duel Log'!AA$2:AA$5455,"Win")</f>
        <v>2</v>
      </c>
      <c r="E2080" s="7" t="n">
        <f aca="false">COUNTIFS('Duel Log'!AD$2:AD$5455,$A2080,'Duel Log'!AA$2:AA$5455,"Loss")</f>
        <v>0</v>
      </c>
      <c r="F2080" s="7" t="n">
        <f aca="false">COUNTIFS('Duel Log'!AD$2:AD$5455,$A2080,'Duel Log'!AA$2:AA$5455,"Draw")</f>
        <v>0</v>
      </c>
      <c r="G2080" s="13" t="n">
        <f aca="false">IFERROR(D2080/C2080,"")</f>
        <v>1</v>
      </c>
    </row>
    <row r="2081" customFormat="false" ht="15" hidden="false" customHeight="true" outlineLevel="0" collapsed="false">
      <c r="A2081" s="7" t="s">
        <v>3466</v>
      </c>
      <c r="B2081" s="7" t="s">
        <v>3463</v>
      </c>
      <c r="C2081" s="7" t="n">
        <f aca="false">COUNTIF('Duel Log'!AD$2:AD$5455,$A2081)</f>
        <v>1</v>
      </c>
      <c r="D2081" s="7" t="n">
        <f aca="false">COUNTIFS('Duel Log'!AD$2:AD$5455,$A2081,'Duel Log'!AA$2:AA$5455,"Win")</f>
        <v>1</v>
      </c>
      <c r="E2081" s="7" t="n">
        <f aca="false">COUNTIFS('Duel Log'!AD$2:AD$5455,$A2081,'Duel Log'!AA$2:AA$5455,"Loss")</f>
        <v>0</v>
      </c>
      <c r="F2081" s="7" t="n">
        <f aca="false">COUNTIFS('Duel Log'!AD$2:AD$5455,$A2081,'Duel Log'!AA$2:AA$5455,"Draw")</f>
        <v>0</v>
      </c>
      <c r="G2081" s="13" t="n">
        <f aca="false">IFERROR(D2081/C2081,"")</f>
        <v>1</v>
      </c>
    </row>
    <row r="2082" customFormat="false" ht="15" hidden="false" customHeight="true" outlineLevel="0" collapsed="false">
      <c r="A2082" s="7" t="s">
        <v>5201</v>
      </c>
      <c r="B2082" s="7" t="s">
        <v>613</v>
      </c>
      <c r="C2082" s="7" t="n">
        <f aca="false">COUNTIF('Duel Log'!AD$2:AD$5455,$A2082)</f>
        <v>1</v>
      </c>
      <c r="D2082" s="7" t="n">
        <f aca="false">COUNTIFS('Duel Log'!AD$2:AD$5455,$A2082,'Duel Log'!AA$2:AA$5455,"Win")</f>
        <v>1</v>
      </c>
      <c r="E2082" s="7" t="n">
        <f aca="false">COUNTIFS('Duel Log'!AD$2:AD$5455,$A2082,'Duel Log'!AA$2:AA$5455,"Loss")</f>
        <v>0</v>
      </c>
      <c r="F2082" s="7" t="n">
        <f aca="false">COUNTIFS('Duel Log'!AD$2:AD$5455,$A2082,'Duel Log'!AA$2:AA$5455,"Draw")</f>
        <v>0</v>
      </c>
      <c r="G2082" s="13" t="n">
        <f aca="false">IFERROR(D2082/C2082,"")</f>
        <v>1</v>
      </c>
    </row>
    <row r="2083" customFormat="false" ht="15" hidden="false" customHeight="true" outlineLevel="0" collapsed="false">
      <c r="A2083" s="7" t="s">
        <v>1784</v>
      </c>
      <c r="B2083" s="7" t="s">
        <v>15886</v>
      </c>
      <c r="C2083" s="7" t="n">
        <f aca="false">COUNTIF('Duel Log'!AD$2:AD$5455,$A2083)</f>
        <v>3</v>
      </c>
      <c r="D2083" s="7" t="n">
        <f aca="false">COUNTIFS('Duel Log'!AD$2:AD$5455,$A2083,'Duel Log'!AA$2:AA$5455,"Win")</f>
        <v>3</v>
      </c>
      <c r="E2083" s="7" t="n">
        <f aca="false">COUNTIFS('Duel Log'!AD$2:AD$5455,$A2083,'Duel Log'!AA$2:AA$5455,"Loss")</f>
        <v>0</v>
      </c>
      <c r="F2083" s="7" t="n">
        <f aca="false">COUNTIFS('Duel Log'!AD$2:AD$5455,$A2083,'Duel Log'!AA$2:AA$5455,"Draw")</f>
        <v>0</v>
      </c>
      <c r="G2083" s="13" t="n">
        <f aca="false">IFERROR(D2083/C2083,"")</f>
        <v>1</v>
      </c>
    </row>
    <row r="2084" customFormat="false" ht="15" hidden="false" customHeight="true" outlineLevel="0" collapsed="false">
      <c r="A2084" s="7" t="s">
        <v>6818</v>
      </c>
      <c r="B2084" s="7" t="s">
        <v>1010</v>
      </c>
      <c r="C2084" s="7" t="n">
        <f aca="false">COUNTIF('Duel Log'!AD$2:AD$5455,$A2084)</f>
        <v>1</v>
      </c>
      <c r="D2084" s="7" t="n">
        <f aca="false">COUNTIFS('Duel Log'!AD$2:AD$5455,$A2084,'Duel Log'!AA$2:AA$5455,"Win")</f>
        <v>0</v>
      </c>
      <c r="E2084" s="7" t="n">
        <f aca="false">COUNTIFS('Duel Log'!AD$2:AD$5455,$A2084,'Duel Log'!AA$2:AA$5455,"Loss")</f>
        <v>1</v>
      </c>
      <c r="F2084" s="7" t="n">
        <f aca="false">COUNTIFS('Duel Log'!AD$2:AD$5455,$A2084,'Duel Log'!AA$2:AA$5455,"Draw")</f>
        <v>0</v>
      </c>
      <c r="G2084" s="13" t="n">
        <f aca="false">IFERROR(D2084/C2084,"")</f>
        <v>0</v>
      </c>
    </row>
    <row r="2085" customFormat="false" ht="15" hidden="false" customHeight="true" outlineLevel="0" collapsed="false">
      <c r="A2085" s="7" t="s">
        <v>505</v>
      </c>
      <c r="B2085" s="7" t="s">
        <v>567</v>
      </c>
      <c r="C2085" s="7" t="n">
        <f aca="false">COUNTIF('Duel Log'!AD$2:AD$5455,$A2085)</f>
        <v>1</v>
      </c>
      <c r="D2085" s="7" t="n">
        <f aca="false">COUNTIFS('Duel Log'!AD$2:AD$5455,$A2085,'Duel Log'!AA$2:AA$5455,"Win")</f>
        <v>1</v>
      </c>
      <c r="E2085" s="7" t="n">
        <f aca="false">COUNTIFS('Duel Log'!AD$2:AD$5455,$A2085,'Duel Log'!AA$2:AA$5455,"Loss")</f>
        <v>0</v>
      </c>
      <c r="F2085" s="7" t="n">
        <f aca="false">COUNTIFS('Duel Log'!AD$2:AD$5455,$A2085,'Duel Log'!AA$2:AA$5455,"Draw")</f>
        <v>0</v>
      </c>
      <c r="G2085" s="13" t="n">
        <f aca="false">IFERROR(D2085/C2085,"")</f>
        <v>1</v>
      </c>
    </row>
    <row r="2086" customFormat="false" ht="15" hidden="false" customHeight="true" outlineLevel="0" collapsed="false">
      <c r="A2086" s="7" t="s">
        <v>7050</v>
      </c>
      <c r="B2086" s="7" t="s">
        <v>895</v>
      </c>
      <c r="C2086" s="7" t="n">
        <f aca="false">COUNTIF('Duel Log'!AD$2:AD$5455,$A2086)</f>
        <v>1</v>
      </c>
      <c r="D2086" s="7" t="n">
        <f aca="false">COUNTIFS('Duel Log'!AD$2:AD$5455,$A2086,'Duel Log'!AA$2:AA$5455,"Win")</f>
        <v>1</v>
      </c>
      <c r="E2086" s="7" t="n">
        <f aca="false">COUNTIFS('Duel Log'!AD$2:AD$5455,$A2086,'Duel Log'!AA$2:AA$5455,"Loss")</f>
        <v>0</v>
      </c>
      <c r="F2086" s="7" t="n">
        <f aca="false">COUNTIFS('Duel Log'!AD$2:AD$5455,$A2086,'Duel Log'!AA$2:AA$5455,"Draw")</f>
        <v>0</v>
      </c>
      <c r="G2086" s="13" t="n">
        <f aca="false">IFERROR(D2086/C2086,"")</f>
        <v>1</v>
      </c>
    </row>
    <row r="2087" customFormat="false" ht="15" hidden="false" customHeight="true" outlineLevel="0" collapsed="false">
      <c r="A2087" s="7" t="s">
        <v>3484</v>
      </c>
      <c r="B2087" s="7" t="s">
        <v>2789</v>
      </c>
      <c r="C2087" s="7" t="n">
        <f aca="false">COUNTIF('Duel Log'!AD$2:AD$5455,$A2087)</f>
        <v>1</v>
      </c>
      <c r="D2087" s="7" t="n">
        <f aca="false">COUNTIFS('Duel Log'!AD$2:AD$5455,$A2087,'Duel Log'!AA$2:AA$5455,"Win")</f>
        <v>1</v>
      </c>
      <c r="E2087" s="7" t="n">
        <f aca="false">COUNTIFS('Duel Log'!AD$2:AD$5455,$A2087,'Duel Log'!AA$2:AA$5455,"Loss")</f>
        <v>0</v>
      </c>
      <c r="F2087" s="7" t="n">
        <f aca="false">COUNTIFS('Duel Log'!AD$2:AD$5455,$A2087,'Duel Log'!AA$2:AA$5455,"Draw")</f>
        <v>0</v>
      </c>
      <c r="G2087" s="13" t="n">
        <f aca="false">IFERROR(D2087/C2087,"")</f>
        <v>1</v>
      </c>
    </row>
    <row r="2088" customFormat="false" ht="15" hidden="false" customHeight="true" outlineLevel="0" collapsed="false">
      <c r="A2088" s="7" t="s">
        <v>4938</v>
      </c>
      <c r="B2088" s="7" t="s">
        <v>613</v>
      </c>
      <c r="C2088" s="7" t="n">
        <f aca="false">COUNTIF('Duel Log'!AD$2:AD$5455,$A2088)</f>
        <v>1</v>
      </c>
      <c r="D2088" s="7" t="n">
        <f aca="false">COUNTIFS('Duel Log'!AD$2:AD$5455,$A2088,'Duel Log'!AA$2:AA$5455,"Win")</f>
        <v>1</v>
      </c>
      <c r="E2088" s="7" t="n">
        <f aca="false">COUNTIFS('Duel Log'!AD$2:AD$5455,$A2088,'Duel Log'!AA$2:AA$5455,"Loss")</f>
        <v>0</v>
      </c>
      <c r="F2088" s="7" t="n">
        <f aca="false">COUNTIFS('Duel Log'!AD$2:AD$5455,$A2088,'Duel Log'!AA$2:AA$5455,"Draw")</f>
        <v>0</v>
      </c>
      <c r="G2088" s="13" t="n">
        <f aca="false">IFERROR(D2088/C2088,"")</f>
        <v>1</v>
      </c>
    </row>
    <row r="2089" customFormat="false" ht="15" hidden="false" customHeight="true" outlineLevel="0" collapsed="false">
      <c r="A2089" s="7" t="s">
        <v>2741</v>
      </c>
      <c r="B2089" s="7" t="s">
        <v>343</v>
      </c>
      <c r="C2089" s="7" t="n">
        <f aca="false">COUNTIF('Duel Log'!AD$2:AD$5455,$A2089)</f>
        <v>1</v>
      </c>
      <c r="D2089" s="7" t="n">
        <f aca="false">COUNTIFS('Duel Log'!AD$2:AD$5455,$A2089,'Duel Log'!AA$2:AA$5455,"Win")</f>
        <v>0</v>
      </c>
      <c r="E2089" s="7" t="n">
        <f aca="false">COUNTIFS('Duel Log'!AD$2:AD$5455,$A2089,'Duel Log'!AA$2:AA$5455,"Loss")</f>
        <v>1</v>
      </c>
      <c r="F2089" s="7" t="n">
        <f aca="false">COUNTIFS('Duel Log'!AD$2:AD$5455,$A2089,'Duel Log'!AA$2:AA$5455,"Draw")</f>
        <v>0</v>
      </c>
      <c r="G2089" s="13" t="n">
        <f aca="false">IFERROR(D2089/C2089,"")</f>
        <v>0</v>
      </c>
    </row>
    <row r="2090" customFormat="false" ht="15" hidden="false" customHeight="true" outlineLevel="0" collapsed="false">
      <c r="A2090" s="7" t="s">
        <v>6339</v>
      </c>
      <c r="B2090" s="7" t="s">
        <v>2001</v>
      </c>
      <c r="C2090" s="7" t="n">
        <f aca="false">COUNTIF('Duel Log'!AD$2:AD$5455,$A2090)</f>
        <v>1</v>
      </c>
      <c r="D2090" s="7" t="n">
        <f aca="false">COUNTIFS('Duel Log'!AD$2:AD$5455,$A2090,'Duel Log'!AA$2:AA$5455,"Win")</f>
        <v>1</v>
      </c>
      <c r="E2090" s="7" t="n">
        <f aca="false">COUNTIFS('Duel Log'!AD$2:AD$5455,$A2090,'Duel Log'!AA$2:AA$5455,"Loss")</f>
        <v>0</v>
      </c>
      <c r="F2090" s="7" t="n">
        <f aca="false">COUNTIFS('Duel Log'!AD$2:AD$5455,$A2090,'Duel Log'!AA$2:AA$5455,"Draw")</f>
        <v>0</v>
      </c>
      <c r="G2090" s="13" t="n">
        <f aca="false">IFERROR(D2090/C2090,"")</f>
        <v>1</v>
      </c>
    </row>
    <row r="2091" customFormat="false" ht="15" hidden="false" customHeight="true" outlineLevel="0" collapsed="false">
      <c r="A2091" s="7" t="s">
        <v>3344</v>
      </c>
      <c r="B2091" s="7" t="s">
        <v>3302</v>
      </c>
      <c r="C2091" s="7" t="n">
        <f aca="false">COUNTIF('Duel Log'!AD$2:AD$5455,$A2091)</f>
        <v>1</v>
      </c>
      <c r="D2091" s="7" t="n">
        <f aca="false">COUNTIFS('Duel Log'!AD$2:AD$5455,$A2091,'Duel Log'!AA$2:AA$5455,"Win")</f>
        <v>1</v>
      </c>
      <c r="E2091" s="7" t="n">
        <f aca="false">COUNTIFS('Duel Log'!AD$2:AD$5455,$A2091,'Duel Log'!AA$2:AA$5455,"Loss")</f>
        <v>0</v>
      </c>
      <c r="F2091" s="7" t="n">
        <f aca="false">COUNTIFS('Duel Log'!AD$2:AD$5455,$A2091,'Duel Log'!AA$2:AA$5455,"Draw")</f>
        <v>0</v>
      </c>
      <c r="G2091" s="13" t="n">
        <f aca="false">IFERROR(D2091/C2091,"")</f>
        <v>1</v>
      </c>
    </row>
    <row r="2092" customFormat="false" ht="15" hidden="false" customHeight="true" outlineLevel="0" collapsed="false">
      <c r="A2092" s="7" t="s">
        <v>1359</v>
      </c>
      <c r="B2092" s="7" t="s">
        <v>15887</v>
      </c>
      <c r="C2092" s="7" t="n">
        <f aca="false">COUNTIF('Duel Log'!AD$2:AD$5455,$A2092)</f>
        <v>5</v>
      </c>
      <c r="D2092" s="7" t="n">
        <f aca="false">COUNTIFS('Duel Log'!AD$2:AD$5455,$A2092,'Duel Log'!AA$2:AA$5455,"Win")</f>
        <v>4</v>
      </c>
      <c r="E2092" s="7" t="n">
        <f aca="false">COUNTIFS('Duel Log'!AD$2:AD$5455,$A2092,'Duel Log'!AA$2:AA$5455,"Loss")</f>
        <v>1</v>
      </c>
      <c r="F2092" s="7" t="n">
        <f aca="false">COUNTIFS('Duel Log'!AD$2:AD$5455,$A2092,'Duel Log'!AA$2:AA$5455,"Draw")</f>
        <v>0</v>
      </c>
      <c r="G2092" s="13" t="n">
        <f aca="false">IFERROR(D2092/C2092,"")</f>
        <v>0.8</v>
      </c>
    </row>
    <row r="2093" customFormat="false" ht="15" hidden="false" customHeight="true" outlineLevel="0" collapsed="false">
      <c r="A2093" s="7" t="s">
        <v>1764</v>
      </c>
      <c r="B2093" s="7" t="s">
        <v>567</v>
      </c>
      <c r="C2093" s="7" t="n">
        <f aca="false">COUNTIF('Duel Log'!AD$2:AD$5455,$A2093)</f>
        <v>1</v>
      </c>
      <c r="D2093" s="7" t="n">
        <f aca="false">COUNTIFS('Duel Log'!AD$2:AD$5455,$A2093,'Duel Log'!AA$2:AA$5455,"Win")</f>
        <v>0</v>
      </c>
      <c r="E2093" s="7" t="n">
        <f aca="false">COUNTIFS('Duel Log'!AD$2:AD$5455,$A2093,'Duel Log'!AA$2:AA$5455,"Loss")</f>
        <v>1</v>
      </c>
      <c r="F2093" s="7" t="n">
        <f aca="false">COUNTIFS('Duel Log'!AD$2:AD$5455,$A2093,'Duel Log'!AA$2:AA$5455,"Draw")</f>
        <v>0</v>
      </c>
      <c r="G2093" s="13" t="n">
        <f aca="false">IFERROR(D2093/C2093,"")</f>
        <v>0</v>
      </c>
    </row>
    <row r="2094" customFormat="false" ht="15" hidden="false" customHeight="true" outlineLevel="0" collapsed="false">
      <c r="A2094" s="7" t="s">
        <v>3204</v>
      </c>
      <c r="B2094" s="7" t="s">
        <v>1213</v>
      </c>
      <c r="C2094" s="7" t="n">
        <f aca="false">COUNTIF('Duel Log'!AD$2:AD$5455,$A2094)</f>
        <v>1</v>
      </c>
      <c r="D2094" s="7" t="n">
        <f aca="false">COUNTIFS('Duel Log'!AD$2:AD$5455,$A2094,'Duel Log'!AA$2:AA$5455,"Win")</f>
        <v>1</v>
      </c>
      <c r="E2094" s="7" t="n">
        <f aca="false">COUNTIFS('Duel Log'!AD$2:AD$5455,$A2094,'Duel Log'!AA$2:AA$5455,"Loss")</f>
        <v>0</v>
      </c>
      <c r="F2094" s="7" t="n">
        <f aca="false">COUNTIFS('Duel Log'!AD$2:AD$5455,$A2094,'Duel Log'!AA$2:AA$5455,"Draw")</f>
        <v>0</v>
      </c>
      <c r="G2094" s="13" t="n">
        <f aca="false">IFERROR(D2094/C2094,"")</f>
        <v>1</v>
      </c>
    </row>
    <row r="2095" customFormat="false" ht="15" hidden="false" customHeight="true" outlineLevel="0" collapsed="false">
      <c r="A2095" s="7" t="s">
        <v>3318</v>
      </c>
      <c r="B2095" s="7" t="s">
        <v>478</v>
      </c>
      <c r="C2095" s="7" t="n">
        <f aca="false">COUNTIF('Duel Log'!AD$2:AD$5455,$A2095)</f>
        <v>1</v>
      </c>
      <c r="D2095" s="7" t="n">
        <f aca="false">COUNTIFS('Duel Log'!AD$2:AD$5455,$A2095,'Duel Log'!AA$2:AA$5455,"Win")</f>
        <v>0</v>
      </c>
      <c r="E2095" s="7" t="n">
        <f aca="false">COUNTIFS('Duel Log'!AD$2:AD$5455,$A2095,'Duel Log'!AA$2:AA$5455,"Loss")</f>
        <v>1</v>
      </c>
      <c r="F2095" s="7" t="n">
        <f aca="false">COUNTIFS('Duel Log'!AD$2:AD$5455,$A2095,'Duel Log'!AA$2:AA$5455,"Draw")</f>
        <v>0</v>
      </c>
      <c r="G2095" s="13" t="n">
        <f aca="false">IFERROR(D2095/C2095,"")</f>
        <v>0</v>
      </c>
    </row>
    <row r="2096" customFormat="false" ht="15" hidden="false" customHeight="true" outlineLevel="0" collapsed="false">
      <c r="A2096" s="7" t="s">
        <v>3221</v>
      </c>
      <c r="B2096" s="7" t="s">
        <v>1213</v>
      </c>
      <c r="C2096" s="7" t="n">
        <f aca="false">COUNTIF('Duel Log'!AD$2:AD$5455,$A2096)</f>
        <v>1</v>
      </c>
      <c r="D2096" s="7" t="n">
        <f aca="false">COUNTIFS('Duel Log'!AD$2:AD$5455,$A2096,'Duel Log'!AA$2:AA$5455,"Win")</f>
        <v>1</v>
      </c>
      <c r="E2096" s="7" t="n">
        <f aca="false">COUNTIFS('Duel Log'!AD$2:AD$5455,$A2096,'Duel Log'!AA$2:AA$5455,"Loss")</f>
        <v>0</v>
      </c>
      <c r="F2096" s="7" t="n">
        <f aca="false">COUNTIFS('Duel Log'!AD$2:AD$5455,$A2096,'Duel Log'!AA$2:AA$5455,"Draw")</f>
        <v>0</v>
      </c>
      <c r="G2096" s="13" t="n">
        <f aca="false">IFERROR(D2096/C2096,"")</f>
        <v>1</v>
      </c>
    </row>
    <row r="2097" customFormat="false" ht="15" hidden="false" customHeight="true" outlineLevel="0" collapsed="false">
      <c r="A2097" s="7" t="s">
        <v>1493</v>
      </c>
      <c r="B2097" s="7" t="s">
        <v>741</v>
      </c>
      <c r="C2097" s="7" t="n">
        <f aca="false">COUNTIF('Duel Log'!AD$2:AD$5455,$A2097)</f>
        <v>1</v>
      </c>
      <c r="D2097" s="7" t="n">
        <f aca="false">COUNTIFS('Duel Log'!AD$2:AD$5455,$A2097,'Duel Log'!AA$2:AA$5455,"Win")</f>
        <v>1</v>
      </c>
      <c r="E2097" s="7" t="n">
        <f aca="false">COUNTIFS('Duel Log'!AD$2:AD$5455,$A2097,'Duel Log'!AA$2:AA$5455,"Loss")</f>
        <v>0</v>
      </c>
      <c r="F2097" s="7" t="n">
        <f aca="false">COUNTIFS('Duel Log'!AD$2:AD$5455,$A2097,'Duel Log'!AA$2:AA$5455,"Draw")</f>
        <v>0</v>
      </c>
      <c r="G2097" s="13" t="n">
        <f aca="false">IFERROR(D2097/C2097,"")</f>
        <v>1</v>
      </c>
    </row>
    <row r="2098" customFormat="false" ht="15" hidden="false" customHeight="true" outlineLevel="0" collapsed="false">
      <c r="A2098" s="7" t="s">
        <v>2763</v>
      </c>
      <c r="B2098" s="7" t="s">
        <v>318</v>
      </c>
      <c r="C2098" s="7" t="n">
        <f aca="false">COUNTIF('Duel Log'!AD$2:AD$5455,$A2098)</f>
        <v>1</v>
      </c>
      <c r="D2098" s="7" t="n">
        <f aca="false">COUNTIFS('Duel Log'!AD$2:AD$5455,$A2098,'Duel Log'!AA$2:AA$5455,"Win")</f>
        <v>1</v>
      </c>
      <c r="E2098" s="7" t="n">
        <f aca="false">COUNTIFS('Duel Log'!AD$2:AD$5455,$A2098,'Duel Log'!AA$2:AA$5455,"Loss")</f>
        <v>0</v>
      </c>
      <c r="F2098" s="7" t="n">
        <f aca="false">COUNTIFS('Duel Log'!AD$2:AD$5455,$A2098,'Duel Log'!AA$2:AA$5455,"Draw")</f>
        <v>0</v>
      </c>
      <c r="G2098" s="13" t="n">
        <f aca="false">IFERROR(D2098/C2098,"")</f>
        <v>1</v>
      </c>
    </row>
    <row r="2099" customFormat="false" ht="15" hidden="false" customHeight="true" outlineLevel="0" collapsed="false">
      <c r="A2099" s="7" t="s">
        <v>4952</v>
      </c>
      <c r="B2099" s="7" t="s">
        <v>613</v>
      </c>
      <c r="C2099" s="7" t="n">
        <f aca="false">COUNTIF('Duel Log'!AD$2:AD$5455,$A2099)</f>
        <v>1</v>
      </c>
      <c r="D2099" s="7" t="n">
        <f aca="false">COUNTIFS('Duel Log'!AD$2:AD$5455,$A2099,'Duel Log'!AA$2:AA$5455,"Win")</f>
        <v>1</v>
      </c>
      <c r="E2099" s="7" t="n">
        <f aca="false">COUNTIFS('Duel Log'!AD$2:AD$5455,$A2099,'Duel Log'!AA$2:AA$5455,"Loss")</f>
        <v>0</v>
      </c>
      <c r="F2099" s="7" t="n">
        <f aca="false">COUNTIFS('Duel Log'!AD$2:AD$5455,$A2099,'Duel Log'!AA$2:AA$5455,"Draw")</f>
        <v>0</v>
      </c>
      <c r="G2099" s="13" t="n">
        <f aca="false">IFERROR(D2099/C2099,"")</f>
        <v>1</v>
      </c>
    </row>
    <row r="2100" customFormat="false" ht="15" hidden="false" customHeight="true" outlineLevel="0" collapsed="false">
      <c r="A2100" s="7" t="s">
        <v>3522</v>
      </c>
      <c r="B2100" s="7" t="s">
        <v>1739</v>
      </c>
      <c r="C2100" s="7" t="n">
        <f aca="false">COUNTIF('Duel Log'!AD$2:AD$5455,$A2100)</f>
        <v>1</v>
      </c>
      <c r="D2100" s="7" t="n">
        <f aca="false">COUNTIFS('Duel Log'!AD$2:AD$5455,$A2100,'Duel Log'!AA$2:AA$5455,"Win")</f>
        <v>1</v>
      </c>
      <c r="E2100" s="7" t="n">
        <f aca="false">COUNTIFS('Duel Log'!AD$2:AD$5455,$A2100,'Duel Log'!AA$2:AA$5455,"Loss")</f>
        <v>0</v>
      </c>
      <c r="F2100" s="7" t="n">
        <f aca="false">COUNTIFS('Duel Log'!AD$2:AD$5455,$A2100,'Duel Log'!AA$2:AA$5455,"Draw")</f>
        <v>0</v>
      </c>
      <c r="G2100" s="13" t="n">
        <f aca="false">IFERROR(D2100/C2100,"")</f>
        <v>1</v>
      </c>
    </row>
    <row r="2101" customFormat="false" ht="15" hidden="false" customHeight="true" outlineLevel="0" collapsed="false">
      <c r="A2101" s="7" t="s">
        <v>4920</v>
      </c>
      <c r="B2101" s="7" t="s">
        <v>613</v>
      </c>
      <c r="C2101" s="7" t="n">
        <f aca="false">COUNTIF('Duel Log'!AD$2:AD$5455,$A2101)</f>
        <v>1</v>
      </c>
      <c r="D2101" s="7" t="n">
        <f aca="false">COUNTIFS('Duel Log'!AD$2:AD$5455,$A2101,'Duel Log'!AA$2:AA$5455,"Win")</f>
        <v>1</v>
      </c>
      <c r="E2101" s="7" t="n">
        <f aca="false">COUNTIFS('Duel Log'!AD$2:AD$5455,$A2101,'Duel Log'!AA$2:AA$5455,"Loss")</f>
        <v>0</v>
      </c>
      <c r="F2101" s="7" t="n">
        <f aca="false">COUNTIFS('Duel Log'!AD$2:AD$5455,$A2101,'Duel Log'!AA$2:AA$5455,"Draw")</f>
        <v>0</v>
      </c>
      <c r="G2101" s="13" t="n">
        <f aca="false">IFERROR(D2101/C2101,"")</f>
        <v>1</v>
      </c>
    </row>
    <row r="2102" customFormat="false" ht="15" hidden="false" customHeight="true" outlineLevel="0" collapsed="false">
      <c r="A2102" s="7" t="s">
        <v>8246</v>
      </c>
      <c r="B2102" s="7" t="s">
        <v>373</v>
      </c>
      <c r="C2102" s="7" t="n">
        <f aca="false">COUNTIF('Duel Log'!AD$2:AD$5455,$A2102)</f>
        <v>1</v>
      </c>
      <c r="D2102" s="7" t="n">
        <f aca="false">COUNTIFS('Duel Log'!AD$2:AD$5455,$A2102,'Duel Log'!AA$2:AA$5455,"Win")</f>
        <v>1</v>
      </c>
      <c r="E2102" s="7" t="n">
        <f aca="false">COUNTIFS('Duel Log'!AD$2:AD$5455,$A2102,'Duel Log'!AA$2:AA$5455,"Loss")</f>
        <v>0</v>
      </c>
      <c r="F2102" s="7" t="n">
        <f aca="false">COUNTIFS('Duel Log'!AD$2:AD$5455,$A2102,'Duel Log'!AA$2:AA$5455,"Draw")</f>
        <v>0</v>
      </c>
      <c r="G2102" s="13" t="n">
        <f aca="false">IFERROR(D2102/C2102,"")</f>
        <v>1</v>
      </c>
    </row>
    <row r="2103" customFormat="false" ht="15" hidden="false" customHeight="true" outlineLevel="0" collapsed="false">
      <c r="A2103" s="7" t="s">
        <v>2140</v>
      </c>
      <c r="B2103" s="7" t="s">
        <v>15888</v>
      </c>
      <c r="C2103" s="7" t="n">
        <f aca="false">COUNTIF('Duel Log'!AD$2:AD$5455,$A2103)</f>
        <v>3</v>
      </c>
      <c r="D2103" s="7" t="n">
        <f aca="false">COUNTIFS('Duel Log'!AD$2:AD$5455,$A2103,'Duel Log'!AA$2:AA$5455,"Win")</f>
        <v>2</v>
      </c>
      <c r="E2103" s="7" t="n">
        <f aca="false">COUNTIFS('Duel Log'!AD$2:AD$5455,$A2103,'Duel Log'!AA$2:AA$5455,"Loss")</f>
        <v>1</v>
      </c>
      <c r="F2103" s="7" t="n">
        <f aca="false">COUNTIFS('Duel Log'!AD$2:AD$5455,$A2103,'Duel Log'!AA$2:AA$5455,"Draw")</f>
        <v>0</v>
      </c>
      <c r="G2103" s="13" t="n">
        <f aca="false">IFERROR(D2103/C2103,"")</f>
        <v>0.666666666666667</v>
      </c>
    </row>
    <row r="2104" customFormat="false" ht="15" hidden="false" customHeight="true" outlineLevel="0" collapsed="false">
      <c r="A2104" s="7" t="s">
        <v>9277</v>
      </c>
      <c r="B2104" s="8" t="s">
        <v>1192</v>
      </c>
      <c r="C2104" s="7" t="n">
        <f aca="false">COUNTIF('Duel Log'!AD$2:AD$5455,$A2104)</f>
        <v>1</v>
      </c>
      <c r="D2104" s="7" t="n">
        <f aca="false">COUNTIFS('Duel Log'!AD$2:AD$5455,$A2104,'Duel Log'!AA$2:AA$5455,"Win")</f>
        <v>1</v>
      </c>
      <c r="E2104" s="7" t="n">
        <f aca="false">COUNTIFS('Duel Log'!AD$2:AD$5455,$A2104,'Duel Log'!AA$2:AA$5455,"Loss")</f>
        <v>0</v>
      </c>
      <c r="F2104" s="7" t="n">
        <f aca="false">COUNTIFS('Duel Log'!AD$2:AD$5455,$A2104,'Duel Log'!AA$2:AA$5455,"Draw")</f>
        <v>0</v>
      </c>
      <c r="G2104" s="13" t="n">
        <f aca="false">IFERROR(D2104/C2104,"")</f>
        <v>1</v>
      </c>
    </row>
    <row r="2105" customFormat="false" ht="15" hidden="false" customHeight="true" outlineLevel="0" collapsed="false">
      <c r="A2105" s="7" t="s">
        <v>1119</v>
      </c>
      <c r="B2105" s="7" t="s">
        <v>895</v>
      </c>
      <c r="C2105" s="7" t="n">
        <f aca="false">COUNTIF('Duel Log'!AD$2:AD$5455,$A2105)</f>
        <v>1</v>
      </c>
      <c r="D2105" s="7" t="n">
        <f aca="false">COUNTIFS('Duel Log'!AD$2:AD$5455,$A2105,'Duel Log'!AA$2:AA$5455,"Win")</f>
        <v>0</v>
      </c>
      <c r="E2105" s="7" t="n">
        <f aca="false">COUNTIFS('Duel Log'!AD$2:AD$5455,$A2105,'Duel Log'!AA$2:AA$5455,"Loss")</f>
        <v>1</v>
      </c>
      <c r="F2105" s="7" t="n">
        <f aca="false">COUNTIFS('Duel Log'!AD$2:AD$5455,$A2105,'Duel Log'!AA$2:AA$5455,"Draw")</f>
        <v>0</v>
      </c>
      <c r="G2105" s="13" t="n">
        <f aca="false">IFERROR(D2105/C2105,"")</f>
        <v>0</v>
      </c>
    </row>
    <row r="2106" customFormat="false" ht="15" hidden="false" customHeight="true" outlineLevel="0" collapsed="false">
      <c r="A2106" s="7" t="s">
        <v>1148</v>
      </c>
      <c r="B2106" s="7" t="s">
        <v>895</v>
      </c>
      <c r="C2106" s="7" t="n">
        <f aca="false">COUNTIF('Duel Log'!AD$2:AD$5455,$A2106)</f>
        <v>1</v>
      </c>
      <c r="D2106" s="7" t="n">
        <f aca="false">COUNTIFS('Duel Log'!AD$2:AD$5455,$A2106,'Duel Log'!AA$2:AA$5455,"Win")</f>
        <v>0</v>
      </c>
      <c r="E2106" s="7" t="n">
        <f aca="false">COUNTIFS('Duel Log'!AD$2:AD$5455,$A2106,'Duel Log'!AA$2:AA$5455,"Loss")</f>
        <v>1</v>
      </c>
      <c r="F2106" s="7" t="n">
        <f aca="false">COUNTIFS('Duel Log'!AD$2:AD$5455,$A2106,'Duel Log'!AA$2:AA$5455,"Draw")</f>
        <v>0</v>
      </c>
      <c r="G2106" s="13" t="n">
        <f aca="false">IFERROR(D2106/C2106,"")</f>
        <v>0</v>
      </c>
    </row>
    <row r="2107" customFormat="false" ht="15" hidden="false" customHeight="true" outlineLevel="0" collapsed="false">
      <c r="A2107" s="7" t="s">
        <v>282</v>
      </c>
      <c r="B2107" s="7" t="s">
        <v>271</v>
      </c>
      <c r="C2107" s="7" t="n">
        <f aca="false">COUNTIF('Duel Log'!AD$2:AD$5455,$A2107)</f>
        <v>1</v>
      </c>
      <c r="D2107" s="7" t="n">
        <f aca="false">COUNTIFS('Duel Log'!AD$2:AD$5455,$A2107,'Duel Log'!AA$2:AA$5455,"Win")</f>
        <v>0</v>
      </c>
      <c r="E2107" s="7" t="n">
        <f aca="false">COUNTIFS('Duel Log'!AD$2:AD$5455,$A2107,'Duel Log'!AA$2:AA$5455,"Loss")</f>
        <v>1</v>
      </c>
      <c r="F2107" s="7" t="n">
        <f aca="false">COUNTIFS('Duel Log'!AD$2:AD$5455,$A2107,'Duel Log'!AA$2:AA$5455,"Draw")</f>
        <v>0</v>
      </c>
      <c r="G2107" s="13" t="n">
        <f aca="false">IFERROR(D2107/C2107,"")</f>
        <v>0</v>
      </c>
    </row>
    <row r="2108" customFormat="false" ht="15" hidden="false" customHeight="true" outlineLevel="0" collapsed="false">
      <c r="A2108" s="7" t="s">
        <v>9442</v>
      </c>
      <c r="B2108" s="8" t="s">
        <v>3690</v>
      </c>
      <c r="C2108" s="7" t="n">
        <f aca="false">COUNTIF('Duel Log'!AD$2:AD$5455,$A2108)</f>
        <v>1</v>
      </c>
      <c r="D2108" s="7" t="n">
        <f aca="false">COUNTIFS('Duel Log'!AD$2:AD$5455,$A2108,'Duel Log'!AA$2:AA$5455,"Win")</f>
        <v>1</v>
      </c>
      <c r="E2108" s="7" t="n">
        <f aca="false">COUNTIFS('Duel Log'!AD$2:AD$5455,$A2108,'Duel Log'!AA$2:AA$5455,"Loss")</f>
        <v>0</v>
      </c>
      <c r="F2108" s="7" t="n">
        <f aca="false">COUNTIFS('Duel Log'!AD$2:AD$5455,$A2108,'Duel Log'!AA$2:AA$5455,"Draw")</f>
        <v>0</v>
      </c>
      <c r="G2108" s="13" t="n">
        <f aca="false">IFERROR(D2108/C2108,"")</f>
        <v>1</v>
      </c>
    </row>
    <row r="2109" customFormat="false" ht="15" hidden="false" customHeight="true" outlineLevel="0" collapsed="false">
      <c r="A2109" s="7" t="s">
        <v>6707</v>
      </c>
      <c r="B2109" s="7" t="s">
        <v>3463</v>
      </c>
      <c r="C2109" s="7" t="n">
        <f aca="false">COUNTIF('Duel Log'!AD$2:AD$5455,$A2109)</f>
        <v>1</v>
      </c>
      <c r="D2109" s="7" t="n">
        <f aca="false">COUNTIFS('Duel Log'!AD$2:AD$5455,$A2109,'Duel Log'!AA$2:AA$5455,"Win")</f>
        <v>1</v>
      </c>
      <c r="E2109" s="7" t="n">
        <f aca="false">COUNTIFS('Duel Log'!AD$2:AD$5455,$A2109,'Duel Log'!AA$2:AA$5455,"Loss")</f>
        <v>0</v>
      </c>
      <c r="F2109" s="7" t="n">
        <f aca="false">COUNTIFS('Duel Log'!AD$2:AD$5455,$A2109,'Duel Log'!AA$2:AA$5455,"Draw")</f>
        <v>0</v>
      </c>
      <c r="G2109" s="13" t="n">
        <f aca="false">IFERROR(D2109/C2109,"")</f>
        <v>1</v>
      </c>
    </row>
    <row r="2110" customFormat="false" ht="15" hidden="false" customHeight="true" outlineLevel="0" collapsed="false">
      <c r="A2110" s="7" t="s">
        <v>9190</v>
      </c>
      <c r="B2110" s="8" t="s">
        <v>558</v>
      </c>
      <c r="C2110" s="7" t="n">
        <f aca="false">COUNTIF('Duel Log'!AD$2:AD$5455,$A2110)</f>
        <v>1</v>
      </c>
      <c r="D2110" s="7" t="n">
        <f aca="false">COUNTIFS('Duel Log'!AD$2:AD$5455,$A2110,'Duel Log'!AA$2:AA$5455,"Win")</f>
        <v>1</v>
      </c>
      <c r="E2110" s="7" t="n">
        <f aca="false">COUNTIFS('Duel Log'!AD$2:AD$5455,$A2110,'Duel Log'!AA$2:AA$5455,"Loss")</f>
        <v>0</v>
      </c>
      <c r="F2110" s="7" t="n">
        <f aca="false">COUNTIFS('Duel Log'!AD$2:AD$5455,$A2110,'Duel Log'!AA$2:AA$5455,"Draw")</f>
        <v>0</v>
      </c>
      <c r="G2110" s="13" t="n">
        <f aca="false">IFERROR(D2110/C2110,"")</f>
        <v>1</v>
      </c>
    </row>
    <row r="2111" customFormat="false" ht="15" hidden="false" customHeight="true" outlineLevel="0" collapsed="false">
      <c r="A2111" s="7" t="s">
        <v>5847</v>
      </c>
      <c r="B2111" s="7" t="s">
        <v>584</v>
      </c>
      <c r="C2111" s="7" t="n">
        <f aca="false">COUNTIF('Duel Log'!AD$2:AD$5455,$A2111)</f>
        <v>1</v>
      </c>
      <c r="D2111" s="7" t="n">
        <f aca="false">COUNTIFS('Duel Log'!AD$2:AD$5455,$A2111,'Duel Log'!AA$2:AA$5455,"Win")</f>
        <v>1</v>
      </c>
      <c r="E2111" s="7" t="n">
        <f aca="false">COUNTIFS('Duel Log'!AD$2:AD$5455,$A2111,'Duel Log'!AA$2:AA$5455,"Loss")</f>
        <v>0</v>
      </c>
      <c r="F2111" s="7" t="n">
        <f aca="false">COUNTIFS('Duel Log'!AD$2:AD$5455,$A2111,'Duel Log'!AA$2:AA$5455,"Draw")</f>
        <v>0</v>
      </c>
      <c r="G2111" s="13" t="n">
        <f aca="false">IFERROR(D2111/C2111,"")</f>
        <v>1</v>
      </c>
    </row>
    <row r="2112" customFormat="false" ht="15" hidden="false" customHeight="true" outlineLevel="0" collapsed="false">
      <c r="A2112" s="7" t="s">
        <v>6270</v>
      </c>
      <c r="B2112" s="7" t="s">
        <v>2001</v>
      </c>
      <c r="C2112" s="7" t="n">
        <f aca="false">COUNTIF('Duel Log'!AD$2:AD$5455,$A2112)</f>
        <v>1</v>
      </c>
      <c r="D2112" s="7" t="n">
        <f aca="false">COUNTIFS('Duel Log'!AD$2:AD$5455,$A2112,'Duel Log'!AA$2:AA$5455,"Win")</f>
        <v>1</v>
      </c>
      <c r="E2112" s="7" t="n">
        <f aca="false">COUNTIFS('Duel Log'!AD$2:AD$5455,$A2112,'Duel Log'!AA$2:AA$5455,"Loss")</f>
        <v>0</v>
      </c>
      <c r="F2112" s="7" t="n">
        <f aca="false">COUNTIFS('Duel Log'!AD$2:AD$5455,$A2112,'Duel Log'!AA$2:AA$5455,"Draw")</f>
        <v>0</v>
      </c>
      <c r="G2112" s="13" t="n">
        <f aca="false">IFERROR(D2112/C2112,"")</f>
        <v>1</v>
      </c>
    </row>
    <row r="2113" customFormat="false" ht="15" hidden="false" customHeight="true" outlineLevel="0" collapsed="false">
      <c r="A2113" s="7" t="s">
        <v>1876</v>
      </c>
      <c r="B2113" s="7" t="s">
        <v>1432</v>
      </c>
      <c r="C2113" s="7" t="n">
        <f aca="false">COUNTIF('Duel Log'!AD$2:AD$5455,$A2113)</f>
        <v>1</v>
      </c>
      <c r="D2113" s="7" t="n">
        <f aca="false">COUNTIFS('Duel Log'!AD$2:AD$5455,$A2113,'Duel Log'!AA$2:AA$5455,"Win")</f>
        <v>1</v>
      </c>
      <c r="E2113" s="7" t="n">
        <f aca="false">COUNTIFS('Duel Log'!AD$2:AD$5455,$A2113,'Duel Log'!AA$2:AA$5455,"Loss")</f>
        <v>0</v>
      </c>
      <c r="F2113" s="7" t="n">
        <f aca="false">COUNTIFS('Duel Log'!AD$2:AD$5455,$A2113,'Duel Log'!AA$2:AA$5455,"Draw")</f>
        <v>0</v>
      </c>
      <c r="G2113" s="13" t="n">
        <f aca="false">IFERROR(D2113/C2113,"")</f>
        <v>1</v>
      </c>
    </row>
    <row r="2114" customFormat="false" ht="15" hidden="false" customHeight="true" outlineLevel="0" collapsed="false">
      <c r="A2114" s="7" t="s">
        <v>4553</v>
      </c>
      <c r="B2114" s="7" t="s">
        <v>533</v>
      </c>
      <c r="C2114" s="7" t="n">
        <f aca="false">COUNTIF('Duel Log'!AD$2:AD$5455,$A2114)</f>
        <v>1</v>
      </c>
      <c r="D2114" s="7" t="n">
        <f aca="false">COUNTIFS('Duel Log'!AD$2:AD$5455,$A2114,'Duel Log'!AA$2:AA$5455,"Win")</f>
        <v>1</v>
      </c>
      <c r="E2114" s="7" t="n">
        <f aca="false">COUNTIFS('Duel Log'!AD$2:AD$5455,$A2114,'Duel Log'!AA$2:AA$5455,"Loss")</f>
        <v>0</v>
      </c>
      <c r="F2114" s="7" t="n">
        <f aca="false">COUNTIFS('Duel Log'!AD$2:AD$5455,$A2114,'Duel Log'!AA$2:AA$5455,"Draw")</f>
        <v>0</v>
      </c>
      <c r="G2114" s="13" t="n">
        <f aca="false">IFERROR(D2114/C2114,"")</f>
        <v>1</v>
      </c>
    </row>
    <row r="2115" customFormat="false" ht="15" hidden="false" customHeight="true" outlineLevel="0" collapsed="false">
      <c r="A2115" s="7" t="s">
        <v>4563</v>
      </c>
      <c r="B2115" s="7" t="s">
        <v>533</v>
      </c>
      <c r="C2115" s="7" t="n">
        <f aca="false">COUNTIF('Duel Log'!AD$2:AD$5455,$A2115)</f>
        <v>1</v>
      </c>
      <c r="D2115" s="7" t="n">
        <f aca="false">COUNTIFS('Duel Log'!AD$2:AD$5455,$A2115,'Duel Log'!AA$2:AA$5455,"Win")</f>
        <v>0</v>
      </c>
      <c r="E2115" s="7" t="n">
        <f aca="false">COUNTIFS('Duel Log'!AD$2:AD$5455,$A2115,'Duel Log'!AA$2:AA$5455,"Loss")</f>
        <v>1</v>
      </c>
      <c r="F2115" s="7" t="n">
        <f aca="false">COUNTIFS('Duel Log'!AD$2:AD$5455,$A2115,'Duel Log'!AA$2:AA$5455,"Draw")</f>
        <v>0</v>
      </c>
      <c r="G2115" s="13" t="n">
        <f aca="false">IFERROR(D2115/C2115,"")</f>
        <v>0</v>
      </c>
    </row>
    <row r="2116" customFormat="false" ht="15" hidden="false" customHeight="true" outlineLevel="0" collapsed="false">
      <c r="A2116" s="7" t="s">
        <v>2148</v>
      </c>
      <c r="B2116" s="7" t="s">
        <v>2119</v>
      </c>
      <c r="C2116" s="7" t="n">
        <f aca="false">COUNTIF('Duel Log'!AD$2:AD$5455,$A2116)</f>
        <v>1</v>
      </c>
      <c r="D2116" s="7" t="n">
        <f aca="false">COUNTIFS('Duel Log'!AD$2:AD$5455,$A2116,'Duel Log'!AA$2:AA$5455,"Win")</f>
        <v>1</v>
      </c>
      <c r="E2116" s="7" t="n">
        <f aca="false">COUNTIFS('Duel Log'!AD$2:AD$5455,$A2116,'Duel Log'!AA$2:AA$5455,"Loss")</f>
        <v>0</v>
      </c>
      <c r="F2116" s="7" t="n">
        <f aca="false">COUNTIFS('Duel Log'!AD$2:AD$5455,$A2116,'Duel Log'!AA$2:AA$5455,"Draw")</f>
        <v>0</v>
      </c>
      <c r="G2116" s="13" t="n">
        <f aca="false">IFERROR(D2116/C2116,"")</f>
        <v>1</v>
      </c>
    </row>
    <row r="2117" customFormat="false" ht="15" hidden="false" customHeight="true" outlineLevel="0" collapsed="false">
      <c r="A2117" s="7" t="s">
        <v>8131</v>
      </c>
      <c r="B2117" s="7" t="s">
        <v>2119</v>
      </c>
      <c r="C2117" s="7" t="n">
        <f aca="false">COUNTIF('Duel Log'!AD$2:AD$5455,$A2117)</f>
        <v>1</v>
      </c>
      <c r="D2117" s="7" t="n">
        <f aca="false">COUNTIFS('Duel Log'!AD$2:AD$5455,$A2117,'Duel Log'!AA$2:AA$5455,"Win")</f>
        <v>0</v>
      </c>
      <c r="E2117" s="7" t="n">
        <f aca="false">COUNTIFS('Duel Log'!AD$2:AD$5455,$A2117,'Duel Log'!AA$2:AA$5455,"Loss")</f>
        <v>1</v>
      </c>
      <c r="F2117" s="7" t="n">
        <f aca="false">COUNTIFS('Duel Log'!AD$2:AD$5455,$A2117,'Duel Log'!AA$2:AA$5455,"Draw")</f>
        <v>0</v>
      </c>
      <c r="G2117" s="13" t="n">
        <f aca="false">IFERROR(D2117/C2117,"")</f>
        <v>0</v>
      </c>
    </row>
    <row r="2118" customFormat="false" ht="15" hidden="false" customHeight="true" outlineLevel="0" collapsed="false">
      <c r="A2118" s="7" t="s">
        <v>1563</v>
      </c>
      <c r="B2118" s="7" t="s">
        <v>1432</v>
      </c>
      <c r="C2118" s="7" t="n">
        <f aca="false">COUNTIF('Duel Log'!AD$2:AD$5455,$A2118)</f>
        <v>1</v>
      </c>
      <c r="D2118" s="7" t="n">
        <f aca="false">COUNTIFS('Duel Log'!AD$2:AD$5455,$A2118,'Duel Log'!AA$2:AA$5455,"Win")</f>
        <v>1</v>
      </c>
      <c r="E2118" s="7" t="n">
        <f aca="false">COUNTIFS('Duel Log'!AD$2:AD$5455,$A2118,'Duel Log'!AA$2:AA$5455,"Loss")</f>
        <v>0</v>
      </c>
      <c r="F2118" s="7" t="n">
        <f aca="false">COUNTIFS('Duel Log'!AD$2:AD$5455,$A2118,'Duel Log'!AA$2:AA$5455,"Draw")</f>
        <v>0</v>
      </c>
      <c r="G2118" s="13" t="n">
        <f aca="false">IFERROR(D2118/C2118,"")</f>
        <v>1</v>
      </c>
    </row>
    <row r="2119" customFormat="false" ht="15" hidden="false" customHeight="true" outlineLevel="0" collapsed="false">
      <c r="A2119" s="7" t="s">
        <v>1704</v>
      </c>
      <c r="B2119" s="7" t="s">
        <v>1432</v>
      </c>
      <c r="C2119" s="7" t="n">
        <f aca="false">COUNTIF('Duel Log'!AD$2:AD$5455,$A2119)</f>
        <v>1</v>
      </c>
      <c r="D2119" s="7" t="n">
        <f aca="false">COUNTIFS('Duel Log'!AD$2:AD$5455,$A2119,'Duel Log'!AA$2:AA$5455,"Win")</f>
        <v>0</v>
      </c>
      <c r="E2119" s="7" t="n">
        <f aca="false">COUNTIFS('Duel Log'!AD$2:AD$5455,$A2119,'Duel Log'!AA$2:AA$5455,"Loss")</f>
        <v>1</v>
      </c>
      <c r="F2119" s="7" t="n">
        <f aca="false">COUNTIFS('Duel Log'!AD$2:AD$5455,$A2119,'Duel Log'!AA$2:AA$5455,"Draw")</f>
        <v>0</v>
      </c>
      <c r="G2119" s="13" t="n">
        <f aca="false">IFERROR(D2119/C2119,"")</f>
        <v>0</v>
      </c>
    </row>
    <row r="2120" customFormat="false" ht="15" hidden="false" customHeight="true" outlineLevel="0" collapsed="false">
      <c r="A2120" s="7" t="s">
        <v>3171</v>
      </c>
      <c r="B2120" s="7" t="s">
        <v>2659</v>
      </c>
      <c r="C2120" s="7" t="n">
        <f aca="false">COUNTIF('Duel Log'!AD$2:AD$5455,$A2120)</f>
        <v>1</v>
      </c>
      <c r="D2120" s="7" t="n">
        <f aca="false">COUNTIFS('Duel Log'!AD$2:AD$5455,$A2120,'Duel Log'!AA$2:AA$5455,"Win")</f>
        <v>1</v>
      </c>
      <c r="E2120" s="7" t="n">
        <f aca="false">COUNTIFS('Duel Log'!AD$2:AD$5455,$A2120,'Duel Log'!AA$2:AA$5455,"Loss")</f>
        <v>0</v>
      </c>
      <c r="F2120" s="7" t="n">
        <f aca="false">COUNTIFS('Duel Log'!AD$2:AD$5455,$A2120,'Duel Log'!AA$2:AA$5455,"Draw")</f>
        <v>0</v>
      </c>
      <c r="G2120" s="13" t="n">
        <f aca="false">IFERROR(D2120/C2120,"")</f>
        <v>1</v>
      </c>
    </row>
    <row r="2121" customFormat="false" ht="15" hidden="false" customHeight="true" outlineLevel="0" collapsed="false">
      <c r="A2121" s="7" t="s">
        <v>6697</v>
      </c>
      <c r="B2121" s="8" t="s">
        <v>3690</v>
      </c>
      <c r="C2121" s="7" t="n">
        <f aca="false">COUNTIF('Duel Log'!AD$2:AD$5455,$A2121)</f>
        <v>1</v>
      </c>
      <c r="D2121" s="7" t="n">
        <f aca="false">COUNTIFS('Duel Log'!AD$2:AD$5455,$A2121,'Duel Log'!AA$2:AA$5455,"Win")</f>
        <v>1</v>
      </c>
      <c r="E2121" s="7" t="n">
        <f aca="false">COUNTIFS('Duel Log'!AD$2:AD$5455,$A2121,'Duel Log'!AA$2:AA$5455,"Loss")</f>
        <v>0</v>
      </c>
      <c r="F2121" s="7" t="n">
        <f aca="false">COUNTIFS('Duel Log'!AD$2:AD$5455,$A2121,'Duel Log'!AA$2:AA$5455,"Draw")</f>
        <v>0</v>
      </c>
      <c r="G2121" s="13" t="n">
        <f aca="false">IFERROR(D2121/C2121,"")</f>
        <v>1</v>
      </c>
    </row>
    <row r="2122" customFormat="false" ht="15" hidden="false" customHeight="true" outlineLevel="0" collapsed="false">
      <c r="A2122" s="7" t="s">
        <v>7158</v>
      </c>
      <c r="B2122" s="7" t="s">
        <v>7154</v>
      </c>
      <c r="C2122" s="7" t="n">
        <f aca="false">COUNTIF('Duel Log'!AD$2:AD$5455,$A2122)</f>
        <v>4</v>
      </c>
      <c r="D2122" s="7" t="n">
        <f aca="false">COUNTIFS('Duel Log'!AD$2:AD$5455,$A2122,'Duel Log'!AA$2:AA$5455,"Win")</f>
        <v>1</v>
      </c>
      <c r="E2122" s="7" t="n">
        <f aca="false">COUNTIFS('Duel Log'!AD$2:AD$5455,$A2122,'Duel Log'!AA$2:AA$5455,"Loss")</f>
        <v>3</v>
      </c>
      <c r="F2122" s="7" t="n">
        <f aca="false">COUNTIFS('Duel Log'!AD$2:AD$5455,$A2122,'Duel Log'!AA$2:AA$5455,"Draw")</f>
        <v>0</v>
      </c>
      <c r="G2122" s="13" t="n">
        <f aca="false">IFERROR(D2122/C2122,"")</f>
        <v>0.25</v>
      </c>
    </row>
    <row r="2123" customFormat="false" ht="15" hidden="false" customHeight="true" outlineLevel="0" collapsed="false">
      <c r="A2123" s="7" t="s">
        <v>1718</v>
      </c>
      <c r="B2123" s="7" t="s">
        <v>1432</v>
      </c>
      <c r="C2123" s="7" t="n">
        <f aca="false">COUNTIF('Duel Log'!AD$2:AD$5455,$A2123)</f>
        <v>1</v>
      </c>
      <c r="D2123" s="7" t="n">
        <f aca="false">COUNTIFS('Duel Log'!AD$2:AD$5455,$A2123,'Duel Log'!AA$2:AA$5455,"Win")</f>
        <v>1</v>
      </c>
      <c r="E2123" s="7" t="n">
        <f aca="false">COUNTIFS('Duel Log'!AD$2:AD$5455,$A2123,'Duel Log'!AA$2:AA$5455,"Loss")</f>
        <v>0</v>
      </c>
      <c r="F2123" s="7" t="n">
        <f aca="false">COUNTIFS('Duel Log'!AD$2:AD$5455,$A2123,'Duel Log'!AA$2:AA$5455,"Draw")</f>
        <v>0</v>
      </c>
      <c r="G2123" s="13" t="n">
        <f aca="false">IFERROR(D2123/C2123,"")</f>
        <v>1</v>
      </c>
    </row>
    <row r="2124" customFormat="false" ht="15" hidden="false" customHeight="true" outlineLevel="0" collapsed="false">
      <c r="A2124" s="7" t="s">
        <v>712</v>
      </c>
      <c r="B2124" s="7" t="s">
        <v>611</v>
      </c>
      <c r="C2124" s="7" t="n">
        <f aca="false">COUNTIF('Duel Log'!AD$2:AD$5455,$A2124)</f>
        <v>1</v>
      </c>
      <c r="D2124" s="7" t="n">
        <f aca="false">COUNTIFS('Duel Log'!AD$2:AD$5455,$A2124,'Duel Log'!AA$2:AA$5455,"Win")</f>
        <v>1</v>
      </c>
      <c r="E2124" s="7" t="n">
        <f aca="false">COUNTIFS('Duel Log'!AD$2:AD$5455,$A2124,'Duel Log'!AA$2:AA$5455,"Loss")</f>
        <v>0</v>
      </c>
      <c r="F2124" s="7" t="n">
        <f aca="false">COUNTIFS('Duel Log'!AD$2:AD$5455,$A2124,'Duel Log'!AA$2:AA$5455,"Draw")</f>
        <v>0</v>
      </c>
      <c r="G2124" s="13" t="n">
        <f aca="false">IFERROR(D2124/C2124,"")</f>
        <v>1</v>
      </c>
    </row>
    <row r="2125" customFormat="false" ht="15" hidden="false" customHeight="true" outlineLevel="0" collapsed="false">
      <c r="A2125" s="7" t="s">
        <v>3087</v>
      </c>
      <c r="B2125" s="7" t="s">
        <v>2953</v>
      </c>
      <c r="C2125" s="7" t="n">
        <f aca="false">COUNTIF('Duel Log'!AD$2:AD$5455,$A2125)</f>
        <v>1</v>
      </c>
      <c r="D2125" s="7" t="n">
        <f aca="false">COUNTIFS('Duel Log'!AD$2:AD$5455,$A2125,'Duel Log'!AA$2:AA$5455,"Win")</f>
        <v>0</v>
      </c>
      <c r="E2125" s="7" t="n">
        <f aca="false">COUNTIFS('Duel Log'!AD$2:AD$5455,$A2125,'Duel Log'!AA$2:AA$5455,"Loss")</f>
        <v>1</v>
      </c>
      <c r="F2125" s="7" t="n">
        <f aca="false">COUNTIFS('Duel Log'!AD$2:AD$5455,$A2125,'Duel Log'!AA$2:AA$5455,"Draw")</f>
        <v>0</v>
      </c>
      <c r="G2125" s="13" t="n">
        <f aca="false">IFERROR(D2125/C2125,"")</f>
        <v>0</v>
      </c>
    </row>
    <row r="2126" customFormat="false" ht="15" hidden="false" customHeight="true" outlineLevel="0" collapsed="false">
      <c r="A2126" s="7" t="s">
        <v>3726</v>
      </c>
      <c r="B2126" s="7" t="s">
        <v>15465</v>
      </c>
      <c r="C2126" s="7" t="n">
        <f aca="false">COUNTIF('Duel Log'!AD$2:AD$5455,$A2126)</f>
        <v>3</v>
      </c>
      <c r="D2126" s="7" t="n">
        <f aca="false">COUNTIFS('Duel Log'!AD$2:AD$5455,$A2126,'Duel Log'!AA$2:AA$5455,"Win")</f>
        <v>1</v>
      </c>
      <c r="E2126" s="7" t="n">
        <f aca="false">COUNTIFS('Duel Log'!AD$2:AD$5455,$A2126,'Duel Log'!AA$2:AA$5455,"Loss")</f>
        <v>2</v>
      </c>
      <c r="F2126" s="7" t="n">
        <f aca="false">COUNTIFS('Duel Log'!AD$2:AD$5455,$A2126,'Duel Log'!AA$2:AA$5455,"Draw")</f>
        <v>0</v>
      </c>
      <c r="G2126" s="13" t="n">
        <f aca="false">IFERROR(D2126/C2126,"")</f>
        <v>0.333333333333333</v>
      </c>
    </row>
    <row r="2127" customFormat="false" ht="15" hidden="false" customHeight="true" outlineLevel="0" collapsed="false">
      <c r="A2127" s="7" t="s">
        <v>2686</v>
      </c>
      <c r="B2127" s="7" t="s">
        <v>684</v>
      </c>
      <c r="C2127" s="7" t="n">
        <f aca="false">COUNTIF('Duel Log'!AD$2:AD$5455,$A2127)</f>
        <v>1</v>
      </c>
      <c r="D2127" s="7" t="n">
        <f aca="false">COUNTIFS('Duel Log'!AD$2:AD$5455,$A2127,'Duel Log'!AA$2:AA$5455,"Win")</f>
        <v>0</v>
      </c>
      <c r="E2127" s="7" t="n">
        <f aca="false">COUNTIFS('Duel Log'!AD$2:AD$5455,$A2127,'Duel Log'!AA$2:AA$5455,"Loss")</f>
        <v>1</v>
      </c>
      <c r="F2127" s="7" t="n">
        <f aca="false">COUNTIFS('Duel Log'!AD$2:AD$5455,$A2127,'Duel Log'!AA$2:AA$5455,"Draw")</f>
        <v>0</v>
      </c>
      <c r="G2127" s="13" t="n">
        <f aca="false">IFERROR(D2127/C2127,"")</f>
        <v>0</v>
      </c>
    </row>
    <row r="2128" customFormat="false" ht="15" hidden="false" customHeight="true" outlineLevel="0" collapsed="false">
      <c r="A2128" s="7" t="s">
        <v>7212</v>
      </c>
      <c r="B2128" s="7" t="s">
        <v>343</v>
      </c>
      <c r="C2128" s="7" t="n">
        <f aca="false">COUNTIF('Duel Log'!AD$2:AD$5455,$A2128)</f>
        <v>1</v>
      </c>
      <c r="D2128" s="7" t="n">
        <f aca="false">COUNTIFS('Duel Log'!AD$2:AD$5455,$A2128,'Duel Log'!AA$2:AA$5455,"Win")</f>
        <v>1</v>
      </c>
      <c r="E2128" s="7" t="n">
        <f aca="false">COUNTIFS('Duel Log'!AD$2:AD$5455,$A2128,'Duel Log'!AA$2:AA$5455,"Loss")</f>
        <v>0</v>
      </c>
      <c r="F2128" s="7" t="n">
        <f aca="false">COUNTIFS('Duel Log'!AD$2:AD$5455,$A2128,'Duel Log'!AA$2:AA$5455,"Draw")</f>
        <v>0</v>
      </c>
      <c r="G2128" s="13" t="n">
        <f aca="false">IFERROR(D2128/C2128,"")</f>
        <v>1</v>
      </c>
    </row>
    <row r="2129" customFormat="false" ht="15" hidden="false" customHeight="true" outlineLevel="0" collapsed="false">
      <c r="A2129" s="7" t="s">
        <v>802</v>
      </c>
      <c r="B2129" s="7" t="s">
        <v>15889</v>
      </c>
      <c r="C2129" s="7" t="n">
        <f aca="false">COUNTIF('Duel Log'!AD$2:AD$5455,$A2129)</f>
        <v>2</v>
      </c>
      <c r="D2129" s="7" t="n">
        <f aca="false">COUNTIFS('Duel Log'!AD$2:AD$5455,$A2129,'Duel Log'!AA$2:AA$5455,"Win")</f>
        <v>2</v>
      </c>
      <c r="E2129" s="7" t="n">
        <f aca="false">COUNTIFS('Duel Log'!AD$2:AD$5455,$A2129,'Duel Log'!AA$2:AA$5455,"Loss")</f>
        <v>0</v>
      </c>
      <c r="F2129" s="7" t="n">
        <f aca="false">COUNTIFS('Duel Log'!AD$2:AD$5455,$A2129,'Duel Log'!AA$2:AA$5455,"Draw")</f>
        <v>0</v>
      </c>
      <c r="G2129" s="13" t="n">
        <f aca="false">IFERROR(D2129/C2129,"")</f>
        <v>1</v>
      </c>
    </row>
    <row r="2130" customFormat="false" ht="15" hidden="false" customHeight="true" outlineLevel="0" collapsed="false">
      <c r="A2130" s="7" t="s">
        <v>4816</v>
      </c>
      <c r="B2130" s="7" t="s">
        <v>2158</v>
      </c>
      <c r="C2130" s="7" t="n">
        <f aca="false">COUNTIF('Duel Log'!AD$2:AD$5455,$A2130)</f>
        <v>1</v>
      </c>
      <c r="D2130" s="7" t="n">
        <f aca="false">COUNTIFS('Duel Log'!AD$2:AD$5455,$A2130,'Duel Log'!AA$2:AA$5455,"Win")</f>
        <v>0</v>
      </c>
      <c r="E2130" s="7" t="n">
        <f aca="false">COUNTIFS('Duel Log'!AD$2:AD$5455,$A2130,'Duel Log'!AA$2:AA$5455,"Loss")</f>
        <v>1</v>
      </c>
      <c r="F2130" s="7" t="n">
        <f aca="false">COUNTIFS('Duel Log'!AD$2:AD$5455,$A2130,'Duel Log'!AA$2:AA$5455,"Draw")</f>
        <v>0</v>
      </c>
      <c r="G2130" s="13" t="n">
        <f aca="false">IFERROR(D2130/C2130,"")</f>
        <v>0</v>
      </c>
    </row>
    <row r="2131" customFormat="false" ht="15" hidden="false" customHeight="true" outlineLevel="0" collapsed="false">
      <c r="A2131" s="7" t="s">
        <v>4739</v>
      </c>
      <c r="B2131" s="7" t="s">
        <v>547</v>
      </c>
      <c r="C2131" s="7" t="n">
        <f aca="false">COUNTIF('Duel Log'!AD$2:AD$5455,$A2131)</f>
        <v>1</v>
      </c>
      <c r="D2131" s="7" t="n">
        <f aca="false">COUNTIFS('Duel Log'!AD$2:AD$5455,$A2131,'Duel Log'!AA$2:AA$5455,"Win")</f>
        <v>0</v>
      </c>
      <c r="E2131" s="7" t="n">
        <f aca="false">COUNTIFS('Duel Log'!AD$2:AD$5455,$A2131,'Duel Log'!AA$2:AA$5455,"Loss")</f>
        <v>1</v>
      </c>
      <c r="F2131" s="7" t="n">
        <f aca="false">COUNTIFS('Duel Log'!AD$2:AD$5455,$A2131,'Duel Log'!AA$2:AA$5455,"Draw")</f>
        <v>0</v>
      </c>
      <c r="G2131" s="13" t="n">
        <f aca="false">IFERROR(D2131/C2131,"")</f>
        <v>0</v>
      </c>
    </row>
    <row r="2132" customFormat="false" ht="15" hidden="false" customHeight="true" outlineLevel="0" collapsed="false">
      <c r="A2132" s="7" t="s">
        <v>225</v>
      </c>
      <c r="B2132" s="7" t="s">
        <v>212</v>
      </c>
      <c r="C2132" s="7" t="n">
        <f aca="false">COUNTIF('Duel Log'!AD$2:AD$5455,$A2132)</f>
        <v>1</v>
      </c>
      <c r="D2132" s="7" t="n">
        <f aca="false">COUNTIFS('Duel Log'!AD$2:AD$5455,$A2132,'Duel Log'!AA$2:AA$5455,"Win")</f>
        <v>1</v>
      </c>
      <c r="E2132" s="7" t="n">
        <f aca="false">COUNTIFS('Duel Log'!AD$2:AD$5455,$A2132,'Duel Log'!AA$2:AA$5455,"Loss")</f>
        <v>0</v>
      </c>
      <c r="F2132" s="7" t="n">
        <f aca="false">COUNTIFS('Duel Log'!AD$2:AD$5455,$A2132,'Duel Log'!AA$2:AA$5455,"Draw")</f>
        <v>0</v>
      </c>
      <c r="G2132" s="13" t="n">
        <f aca="false">IFERROR(D2132/C2132,"")</f>
        <v>1</v>
      </c>
    </row>
    <row r="2133" customFormat="false" ht="15" hidden="false" customHeight="true" outlineLevel="0" collapsed="false">
      <c r="A2133" s="7" t="s">
        <v>4672</v>
      </c>
      <c r="B2133" s="7" t="s">
        <v>547</v>
      </c>
      <c r="C2133" s="7" t="n">
        <f aca="false">COUNTIF('Duel Log'!AD$2:AD$5455,$A2133)</f>
        <v>1</v>
      </c>
      <c r="D2133" s="7" t="n">
        <f aca="false">COUNTIFS('Duel Log'!AD$2:AD$5455,$A2133,'Duel Log'!AA$2:AA$5455,"Win")</f>
        <v>1</v>
      </c>
      <c r="E2133" s="7" t="n">
        <f aca="false">COUNTIFS('Duel Log'!AD$2:AD$5455,$A2133,'Duel Log'!AA$2:AA$5455,"Loss")</f>
        <v>0</v>
      </c>
      <c r="F2133" s="7" t="n">
        <f aca="false">COUNTIFS('Duel Log'!AD$2:AD$5455,$A2133,'Duel Log'!AA$2:AA$5455,"Draw")</f>
        <v>0</v>
      </c>
      <c r="G2133" s="13" t="n">
        <f aca="false">IFERROR(D2133/C2133,"")</f>
        <v>1</v>
      </c>
    </row>
    <row r="2134" customFormat="false" ht="15" hidden="false" customHeight="true" outlineLevel="0" collapsed="false">
      <c r="A2134" s="7" t="s">
        <v>2792</v>
      </c>
      <c r="B2134" s="7" t="s">
        <v>2629</v>
      </c>
      <c r="C2134" s="7" t="n">
        <f aca="false">COUNTIF('Duel Log'!AD$2:AD$5455,$A2134)</f>
        <v>1</v>
      </c>
      <c r="D2134" s="7" t="n">
        <f aca="false">COUNTIFS('Duel Log'!AD$2:AD$5455,$A2134,'Duel Log'!AA$2:AA$5455,"Win")</f>
        <v>1</v>
      </c>
      <c r="E2134" s="7" t="n">
        <f aca="false">COUNTIFS('Duel Log'!AD$2:AD$5455,$A2134,'Duel Log'!AA$2:AA$5455,"Loss")</f>
        <v>0</v>
      </c>
      <c r="F2134" s="7" t="n">
        <f aca="false">COUNTIFS('Duel Log'!AD$2:AD$5455,$A2134,'Duel Log'!AA$2:AA$5455,"Draw")</f>
        <v>0</v>
      </c>
      <c r="G2134" s="13" t="n">
        <f aca="false">IFERROR(D2134/C2134,"")</f>
        <v>1</v>
      </c>
    </row>
    <row r="2135" customFormat="false" ht="15" hidden="false" customHeight="true" outlineLevel="0" collapsed="false">
      <c r="A2135" s="7" t="s">
        <v>2901</v>
      </c>
      <c r="B2135" s="7" t="s">
        <v>2629</v>
      </c>
      <c r="C2135" s="7" t="n">
        <f aca="false">COUNTIF('Duel Log'!AD$2:AD$5455,$A2135)</f>
        <v>1</v>
      </c>
      <c r="D2135" s="7" t="n">
        <f aca="false">COUNTIFS('Duel Log'!AD$2:AD$5455,$A2135,'Duel Log'!AA$2:AA$5455,"Win")</f>
        <v>1</v>
      </c>
      <c r="E2135" s="7" t="n">
        <f aca="false">COUNTIFS('Duel Log'!AD$2:AD$5455,$A2135,'Duel Log'!AA$2:AA$5455,"Loss")</f>
        <v>0</v>
      </c>
      <c r="F2135" s="7" t="n">
        <f aca="false">COUNTIFS('Duel Log'!AD$2:AD$5455,$A2135,'Duel Log'!AA$2:AA$5455,"Draw")</f>
        <v>0</v>
      </c>
      <c r="G2135" s="13" t="n">
        <f aca="false">IFERROR(D2135/C2135,"")</f>
        <v>1</v>
      </c>
    </row>
    <row r="2136" customFormat="false" ht="15" hidden="false" customHeight="true" outlineLevel="0" collapsed="false">
      <c r="A2136" s="7" t="s">
        <v>2515</v>
      </c>
      <c r="B2136" s="7" t="s">
        <v>573</v>
      </c>
      <c r="C2136" s="7" t="n">
        <f aca="false">COUNTIF('Duel Log'!AD$2:AD$5455,$A2136)</f>
        <v>1</v>
      </c>
      <c r="D2136" s="7" t="n">
        <f aca="false">COUNTIFS('Duel Log'!AD$2:AD$5455,$A2136,'Duel Log'!AA$2:AA$5455,"Win")</f>
        <v>1</v>
      </c>
      <c r="E2136" s="7" t="n">
        <f aca="false">COUNTIFS('Duel Log'!AD$2:AD$5455,$A2136,'Duel Log'!AA$2:AA$5455,"Loss")</f>
        <v>0</v>
      </c>
      <c r="F2136" s="7" t="n">
        <f aca="false">COUNTIFS('Duel Log'!AD$2:AD$5455,$A2136,'Duel Log'!AA$2:AA$5455,"Draw")</f>
        <v>0</v>
      </c>
      <c r="G2136" s="13" t="n">
        <f aca="false">IFERROR(D2136/C2136,"")</f>
        <v>1</v>
      </c>
    </row>
    <row r="2137" customFormat="false" ht="15" hidden="false" customHeight="true" outlineLevel="0" collapsed="false">
      <c r="A2137" s="7" t="s">
        <v>4875</v>
      </c>
      <c r="B2137" s="7" t="s">
        <v>2158</v>
      </c>
      <c r="C2137" s="7" t="n">
        <f aca="false">COUNTIF('Duel Log'!AD$2:AD$5455,$A2137)</f>
        <v>1</v>
      </c>
      <c r="D2137" s="7" t="n">
        <f aca="false">COUNTIFS('Duel Log'!AD$2:AD$5455,$A2137,'Duel Log'!AA$2:AA$5455,"Win")</f>
        <v>1</v>
      </c>
      <c r="E2137" s="7" t="n">
        <f aca="false">COUNTIFS('Duel Log'!AD$2:AD$5455,$A2137,'Duel Log'!AA$2:AA$5455,"Loss")</f>
        <v>0</v>
      </c>
      <c r="F2137" s="7" t="n">
        <f aca="false">COUNTIFS('Duel Log'!AD$2:AD$5455,$A2137,'Duel Log'!AA$2:AA$5455,"Draw")</f>
        <v>0</v>
      </c>
      <c r="G2137" s="13" t="n">
        <f aca="false">IFERROR(D2137/C2137,"")</f>
        <v>1</v>
      </c>
    </row>
    <row r="2138" customFormat="false" ht="15" hidden="false" customHeight="true" outlineLevel="0" collapsed="false">
      <c r="A2138" s="7" t="s">
        <v>6115</v>
      </c>
      <c r="B2138" s="7" t="s">
        <v>1754</v>
      </c>
      <c r="C2138" s="7" t="n">
        <f aca="false">COUNTIF('Duel Log'!AD$2:AD$5455,$A2138)</f>
        <v>1</v>
      </c>
      <c r="D2138" s="7" t="n">
        <f aca="false">COUNTIFS('Duel Log'!AD$2:AD$5455,$A2138,'Duel Log'!AA$2:AA$5455,"Win")</f>
        <v>0</v>
      </c>
      <c r="E2138" s="7" t="n">
        <f aca="false">COUNTIFS('Duel Log'!AD$2:AD$5455,$A2138,'Duel Log'!AA$2:AA$5455,"Loss")</f>
        <v>1</v>
      </c>
      <c r="F2138" s="7" t="n">
        <f aca="false">COUNTIFS('Duel Log'!AD$2:AD$5455,$A2138,'Duel Log'!AA$2:AA$5455,"Draw")</f>
        <v>0</v>
      </c>
      <c r="G2138" s="13" t="n">
        <f aca="false">IFERROR(D2138/C2138,"")</f>
        <v>0</v>
      </c>
    </row>
    <row r="2139" customFormat="false" ht="15" hidden="false" customHeight="true" outlineLevel="0" collapsed="false">
      <c r="A2139" s="7" t="s">
        <v>9026</v>
      </c>
      <c r="B2139" s="8" t="s">
        <v>7619</v>
      </c>
      <c r="C2139" s="7" t="n">
        <f aca="false">COUNTIF('Duel Log'!AD$2:AD$5455,$A2139)</f>
        <v>1</v>
      </c>
      <c r="D2139" s="7" t="n">
        <f aca="false">COUNTIFS('Duel Log'!AD$2:AD$5455,$A2139,'Duel Log'!AA$2:AA$5455,"Win")</f>
        <v>0</v>
      </c>
      <c r="E2139" s="7" t="n">
        <f aca="false">COUNTIFS('Duel Log'!AD$2:AD$5455,$A2139,'Duel Log'!AA$2:AA$5455,"Loss")</f>
        <v>1</v>
      </c>
      <c r="F2139" s="7" t="n">
        <f aca="false">COUNTIFS('Duel Log'!AD$2:AD$5455,$A2139,'Duel Log'!AA$2:AA$5455,"Draw")</f>
        <v>0</v>
      </c>
      <c r="G2139" s="13" t="n">
        <f aca="false">IFERROR(D2139/C2139,"")</f>
        <v>0</v>
      </c>
    </row>
    <row r="2140" customFormat="false" ht="15" hidden="false" customHeight="true" outlineLevel="0" collapsed="false">
      <c r="A2140" s="7" t="s">
        <v>1996</v>
      </c>
      <c r="B2140" s="7" t="s">
        <v>547</v>
      </c>
      <c r="C2140" s="7" t="n">
        <f aca="false">COUNTIF('Duel Log'!AD$2:AD$5455,$A2140)</f>
        <v>1</v>
      </c>
      <c r="D2140" s="7" t="n">
        <f aca="false">COUNTIFS('Duel Log'!AD$2:AD$5455,$A2140,'Duel Log'!AA$2:AA$5455,"Win")</f>
        <v>1</v>
      </c>
      <c r="E2140" s="7" t="n">
        <f aca="false">COUNTIFS('Duel Log'!AD$2:AD$5455,$A2140,'Duel Log'!AA$2:AA$5455,"Loss")</f>
        <v>0</v>
      </c>
      <c r="F2140" s="7" t="n">
        <f aca="false">COUNTIFS('Duel Log'!AD$2:AD$5455,$A2140,'Duel Log'!AA$2:AA$5455,"Draw")</f>
        <v>0</v>
      </c>
      <c r="G2140" s="13" t="n">
        <f aca="false">IFERROR(D2140/C2140,"")</f>
        <v>1</v>
      </c>
    </row>
    <row r="2141" customFormat="false" ht="15" hidden="false" customHeight="true" outlineLevel="0" collapsed="false">
      <c r="A2141" s="7" t="s">
        <v>975</v>
      </c>
      <c r="B2141" s="7" t="s">
        <v>945</v>
      </c>
      <c r="C2141" s="7" t="n">
        <f aca="false">COUNTIF('Duel Log'!AD$2:AD$5455,$A2141)</f>
        <v>2</v>
      </c>
      <c r="D2141" s="7" t="n">
        <f aca="false">COUNTIFS('Duel Log'!AD$2:AD$5455,$A2141,'Duel Log'!AA$2:AA$5455,"Win")</f>
        <v>1</v>
      </c>
      <c r="E2141" s="7" t="n">
        <f aca="false">COUNTIFS('Duel Log'!AD$2:AD$5455,$A2141,'Duel Log'!AA$2:AA$5455,"Loss")</f>
        <v>1</v>
      </c>
      <c r="F2141" s="7" t="n">
        <f aca="false">COUNTIFS('Duel Log'!AD$2:AD$5455,$A2141,'Duel Log'!AA$2:AA$5455,"Draw")</f>
        <v>0</v>
      </c>
      <c r="G2141" s="13" t="n">
        <f aca="false">IFERROR(D2141/C2141,"")</f>
        <v>0.5</v>
      </c>
    </row>
    <row r="2142" customFormat="false" ht="15" hidden="false" customHeight="true" outlineLevel="0" collapsed="false">
      <c r="A2142" s="7" t="s">
        <v>6631</v>
      </c>
      <c r="B2142" s="7" t="s">
        <v>1676</v>
      </c>
      <c r="C2142" s="7" t="n">
        <f aca="false">COUNTIF('Duel Log'!AD$2:AD$5455,$A2142)</f>
        <v>1</v>
      </c>
      <c r="D2142" s="7" t="n">
        <f aca="false">COUNTIFS('Duel Log'!AD$2:AD$5455,$A2142,'Duel Log'!AA$2:AA$5455,"Win")</f>
        <v>1</v>
      </c>
      <c r="E2142" s="7" t="n">
        <f aca="false">COUNTIFS('Duel Log'!AD$2:AD$5455,$A2142,'Duel Log'!AA$2:AA$5455,"Loss")</f>
        <v>0</v>
      </c>
      <c r="F2142" s="7" t="n">
        <f aca="false">COUNTIFS('Duel Log'!AD$2:AD$5455,$A2142,'Duel Log'!AA$2:AA$5455,"Draw")</f>
        <v>0</v>
      </c>
      <c r="G2142" s="13" t="n">
        <f aca="false">IFERROR(D2142/C2142,"")</f>
        <v>1</v>
      </c>
    </row>
    <row r="2143" customFormat="false" ht="15" hidden="false" customHeight="true" outlineLevel="0" collapsed="false">
      <c r="A2143" s="7" t="s">
        <v>7718</v>
      </c>
      <c r="B2143" s="7" t="s">
        <v>15890</v>
      </c>
      <c r="C2143" s="7" t="n">
        <f aca="false">COUNTIF('Duel Log'!AD$2:AD$5455,$A2143)</f>
        <v>2</v>
      </c>
      <c r="D2143" s="7" t="n">
        <f aca="false">COUNTIFS('Duel Log'!AD$2:AD$5455,$A2143,'Duel Log'!AA$2:AA$5455,"Win")</f>
        <v>1</v>
      </c>
      <c r="E2143" s="7" t="n">
        <f aca="false">COUNTIFS('Duel Log'!AD$2:AD$5455,$A2143,'Duel Log'!AA$2:AA$5455,"Loss")</f>
        <v>1</v>
      </c>
      <c r="F2143" s="7" t="n">
        <f aca="false">COUNTIFS('Duel Log'!AD$2:AD$5455,$A2143,'Duel Log'!AA$2:AA$5455,"Draw")</f>
        <v>0</v>
      </c>
      <c r="G2143" s="13" t="n">
        <f aca="false">IFERROR(D2143/C2143,"")</f>
        <v>0.5</v>
      </c>
    </row>
    <row r="2144" customFormat="false" ht="15" hidden="false" customHeight="true" outlineLevel="0" collapsed="false">
      <c r="A2144" s="7" t="s">
        <v>1540</v>
      </c>
      <c r="B2144" s="7" t="s">
        <v>2904</v>
      </c>
      <c r="C2144" s="7" t="n">
        <f aca="false">COUNTIF('Duel Log'!AD$2:AD$5455,$A2144)</f>
        <v>2</v>
      </c>
      <c r="D2144" s="7" t="n">
        <f aca="false">COUNTIFS('Duel Log'!AD$2:AD$5455,$A2144,'Duel Log'!AA$2:AA$5455,"Win")</f>
        <v>2</v>
      </c>
      <c r="E2144" s="7" t="n">
        <f aca="false">COUNTIFS('Duel Log'!AD$2:AD$5455,$A2144,'Duel Log'!AA$2:AA$5455,"Loss")</f>
        <v>0</v>
      </c>
      <c r="F2144" s="7" t="n">
        <f aca="false">COUNTIFS('Duel Log'!AD$2:AD$5455,$A2144,'Duel Log'!AA$2:AA$5455,"Draw")</f>
        <v>0</v>
      </c>
      <c r="G2144" s="13" t="n">
        <f aca="false">IFERROR(D2144/C2144,"")</f>
        <v>1</v>
      </c>
    </row>
    <row r="2145" customFormat="false" ht="15" hidden="false" customHeight="true" outlineLevel="0" collapsed="false">
      <c r="A2145" s="7" t="s">
        <v>8901</v>
      </c>
      <c r="B2145" s="8" t="s">
        <v>365</v>
      </c>
      <c r="C2145" s="7" t="n">
        <f aca="false">COUNTIF('Duel Log'!AD$2:AD$5455,$A2145)</f>
        <v>1</v>
      </c>
      <c r="D2145" s="7" t="n">
        <f aca="false">COUNTIFS('Duel Log'!AD$2:AD$5455,$A2145,'Duel Log'!AA$2:AA$5455,"Win")</f>
        <v>1</v>
      </c>
      <c r="E2145" s="7" t="n">
        <f aca="false">COUNTIFS('Duel Log'!AD$2:AD$5455,$A2145,'Duel Log'!AA$2:AA$5455,"Loss")</f>
        <v>0</v>
      </c>
      <c r="F2145" s="7" t="n">
        <f aca="false">COUNTIFS('Duel Log'!AD$2:AD$5455,$A2145,'Duel Log'!AA$2:AA$5455,"Draw")</f>
        <v>0</v>
      </c>
      <c r="G2145" s="13" t="n">
        <f aca="false">IFERROR(D2145/C2145,"")</f>
        <v>1</v>
      </c>
    </row>
    <row r="2146" customFormat="false" ht="15" hidden="false" customHeight="true" outlineLevel="0" collapsed="false">
      <c r="A2146" s="7" t="s">
        <v>2528</v>
      </c>
      <c r="B2146" s="8" t="s">
        <v>2526</v>
      </c>
      <c r="C2146" s="7" t="n">
        <f aca="false">COUNTIF('Duel Log'!AD$2:AD$5455,$A2146)</f>
        <v>2</v>
      </c>
      <c r="D2146" s="7" t="n">
        <f aca="false">COUNTIFS('Duel Log'!AD$2:AD$5455,$A2146,'Duel Log'!AA$2:AA$5455,"Win")</f>
        <v>0</v>
      </c>
      <c r="E2146" s="7" t="n">
        <f aca="false">COUNTIFS('Duel Log'!AD$2:AD$5455,$A2146,'Duel Log'!AA$2:AA$5455,"Loss")</f>
        <v>2</v>
      </c>
      <c r="F2146" s="7" t="n">
        <f aca="false">COUNTIFS('Duel Log'!AD$2:AD$5455,$A2146,'Duel Log'!AA$2:AA$5455,"Draw")</f>
        <v>0</v>
      </c>
      <c r="G2146" s="13" t="n">
        <f aca="false">IFERROR(D2146/C2146,"")</f>
        <v>0</v>
      </c>
    </row>
    <row r="2147" customFormat="false" ht="15" hidden="false" customHeight="true" outlineLevel="0" collapsed="false">
      <c r="A2147" s="7" t="s">
        <v>288</v>
      </c>
      <c r="B2147" s="7" t="s">
        <v>271</v>
      </c>
      <c r="C2147" s="7" t="n">
        <f aca="false">COUNTIF('Duel Log'!AD$2:AD$5455,$A2147)</f>
        <v>1</v>
      </c>
      <c r="D2147" s="7" t="n">
        <f aca="false">COUNTIFS('Duel Log'!AD$2:AD$5455,$A2147,'Duel Log'!AA$2:AA$5455,"Win")</f>
        <v>1</v>
      </c>
      <c r="E2147" s="7" t="n">
        <f aca="false">COUNTIFS('Duel Log'!AD$2:AD$5455,$A2147,'Duel Log'!AA$2:AA$5455,"Loss")</f>
        <v>0</v>
      </c>
      <c r="F2147" s="7" t="n">
        <f aca="false">COUNTIFS('Duel Log'!AD$2:AD$5455,$A2147,'Duel Log'!AA$2:AA$5455,"Draw")</f>
        <v>0</v>
      </c>
      <c r="G2147" s="13" t="n">
        <f aca="false">IFERROR(D2147/C2147,"")</f>
        <v>1</v>
      </c>
    </row>
    <row r="2148" customFormat="false" ht="15" hidden="false" customHeight="true" outlineLevel="0" collapsed="false">
      <c r="A2148" s="7" t="s">
        <v>1038</v>
      </c>
      <c r="B2148" s="7" t="s">
        <v>15457</v>
      </c>
      <c r="C2148" s="7" t="n">
        <f aca="false">COUNTIF('Duel Log'!AD$2:AD$5455,$A2148)</f>
        <v>2</v>
      </c>
      <c r="D2148" s="7" t="n">
        <f aca="false">COUNTIFS('Duel Log'!AD$2:AD$5455,$A2148,'Duel Log'!AA$2:AA$5455,"Win")</f>
        <v>1</v>
      </c>
      <c r="E2148" s="7" t="n">
        <f aca="false">COUNTIFS('Duel Log'!AD$2:AD$5455,$A2148,'Duel Log'!AA$2:AA$5455,"Loss")</f>
        <v>1</v>
      </c>
      <c r="F2148" s="7" t="n">
        <f aca="false">COUNTIFS('Duel Log'!AD$2:AD$5455,$A2148,'Duel Log'!AA$2:AA$5455,"Draw")</f>
        <v>0</v>
      </c>
      <c r="G2148" s="13" t="n">
        <f aca="false">IFERROR(D2148/C2148,"")</f>
        <v>0.5</v>
      </c>
    </row>
    <row r="2149" customFormat="false" ht="15" hidden="false" customHeight="true" outlineLevel="0" collapsed="false">
      <c r="A2149" s="7" t="s">
        <v>816</v>
      </c>
      <c r="B2149" s="7" t="s">
        <v>772</v>
      </c>
      <c r="C2149" s="7" t="n">
        <f aca="false">COUNTIF('Duel Log'!AD$2:AD$5455,$A2149)</f>
        <v>1</v>
      </c>
      <c r="D2149" s="7" t="n">
        <f aca="false">COUNTIFS('Duel Log'!AD$2:AD$5455,$A2149,'Duel Log'!AA$2:AA$5455,"Win")</f>
        <v>0</v>
      </c>
      <c r="E2149" s="7" t="n">
        <f aca="false">COUNTIFS('Duel Log'!AD$2:AD$5455,$A2149,'Duel Log'!AA$2:AA$5455,"Loss")</f>
        <v>1</v>
      </c>
      <c r="F2149" s="7" t="n">
        <f aca="false">COUNTIFS('Duel Log'!AD$2:AD$5455,$A2149,'Duel Log'!AA$2:AA$5455,"Draw")</f>
        <v>0</v>
      </c>
      <c r="G2149" s="13" t="n">
        <f aca="false">IFERROR(D2149/C2149,"")</f>
        <v>0</v>
      </c>
    </row>
    <row r="2150" customFormat="false" ht="15" hidden="false" customHeight="true" outlineLevel="0" collapsed="false">
      <c r="A2150" s="7" t="s">
        <v>7873</v>
      </c>
      <c r="B2150" s="7" t="s">
        <v>253</v>
      </c>
      <c r="C2150" s="7" t="n">
        <f aca="false">COUNTIF('Duel Log'!AD$2:AD$5455,$A2150)</f>
        <v>3</v>
      </c>
      <c r="D2150" s="7" t="n">
        <f aca="false">COUNTIFS('Duel Log'!AD$2:AD$5455,$A2150,'Duel Log'!AA$2:AA$5455,"Win")</f>
        <v>2</v>
      </c>
      <c r="E2150" s="7" t="n">
        <f aca="false">COUNTIFS('Duel Log'!AD$2:AD$5455,$A2150,'Duel Log'!AA$2:AA$5455,"Loss")</f>
        <v>1</v>
      </c>
      <c r="F2150" s="7" t="n">
        <f aca="false">COUNTIFS('Duel Log'!AD$2:AD$5455,$A2150,'Duel Log'!AA$2:AA$5455,"Draw")</f>
        <v>0</v>
      </c>
      <c r="G2150" s="13" t="n">
        <f aca="false">IFERROR(D2150/C2150,"")</f>
        <v>0.666666666666667</v>
      </c>
    </row>
  </sheetData>
  <autoFilter ref="A1:G2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9587</v>
      </c>
      <c r="D1" s="4" t="s">
        <v>15891</v>
      </c>
      <c r="E1" s="4" t="s">
        <v>15892</v>
      </c>
      <c r="F1" s="4" t="s">
        <v>15437</v>
      </c>
      <c r="G1" s="4" t="s">
        <v>15893</v>
      </c>
    </row>
    <row r="2" customFormat="false" ht="15" hidden="false" customHeight="true" outlineLevel="0" collapsed="false">
      <c r="A2" s="7" t="s">
        <v>3018</v>
      </c>
      <c r="B2" s="7" t="s">
        <v>296</v>
      </c>
      <c r="C2" s="7" t="n">
        <f aca="false">COUNTIFS('Duel Log'!AF$2:AF$5455,$A2,'Duel Log'!AG$2:AG$5455,$B2)</f>
        <v>1</v>
      </c>
      <c r="D2" s="7" t="n">
        <f aca="false">COUNTIFS('Duel Log'!AF$2:AF$5455,$A2,'Duel Log'!AG$2:AG$5455,$B2,'Duel Log'!AH$2:AH$5455,"Win")</f>
        <v>0</v>
      </c>
      <c r="E2" s="7" t="n">
        <f aca="false">COUNTIFS('Duel Log'!AF$2:AF$5455,$A2,'Duel Log'!AG$2:AG$5455,$B2,'Duel Log'!AH$2:AH$5455,"Loss")</f>
        <v>1</v>
      </c>
      <c r="F2" s="7" t="n">
        <f aca="false">COUNTIFS('Duel Log'!AF$2:AF$5455,$A2,'Duel Log'!AG$2:AG$5455,$B2,'Duel Log'!AH$2:AH$5455,"Draw")</f>
        <v>0</v>
      </c>
      <c r="G2" s="13" t="n">
        <f aca="false">IFERROR(D2/C2,"")</f>
        <v>0</v>
      </c>
    </row>
    <row r="3" customFormat="false" ht="15" hidden="false" customHeight="true" outlineLevel="0" collapsed="false">
      <c r="A3" s="7" t="s">
        <v>3018</v>
      </c>
      <c r="B3" s="7" t="s">
        <v>2234</v>
      </c>
      <c r="C3" s="7" t="n">
        <f aca="false">COUNTIFS('Duel Log'!AF$2:AF$5455,$A3,'Duel Log'!AG$2:AG$5455,$B3)</f>
        <v>1</v>
      </c>
      <c r="D3" s="7" t="n">
        <f aca="false">COUNTIFS('Duel Log'!AF$2:AF$5455,$A3,'Duel Log'!AG$2:AG$5455,$B3,'Duel Log'!AH$2:AH$5455,"Win")</f>
        <v>0</v>
      </c>
      <c r="E3" s="7" t="n">
        <f aca="false">COUNTIFS('Duel Log'!AF$2:AF$5455,$A3,'Duel Log'!AG$2:AG$5455,$B3,'Duel Log'!AH$2:AH$5455,"Loss")</f>
        <v>1</v>
      </c>
      <c r="F3" s="7" t="n">
        <f aca="false">COUNTIFS('Duel Log'!AF$2:AF$5455,$A3,'Duel Log'!AG$2:AG$5455,$B3,'Duel Log'!AH$2:AH$5455,"Draw")</f>
        <v>0</v>
      </c>
      <c r="G3" s="13" t="n">
        <f aca="false">IFERROR(D3/C3,"")</f>
        <v>0</v>
      </c>
    </row>
    <row r="4" customFormat="false" ht="15" hidden="false" customHeight="true" outlineLevel="0" collapsed="false">
      <c r="A4" s="7" t="s">
        <v>3018</v>
      </c>
      <c r="B4" s="7" t="s">
        <v>3017</v>
      </c>
      <c r="C4" s="7" t="n">
        <f aca="false">COUNTIFS('Duel Log'!AF$2:AF$5455,$A4,'Duel Log'!AG$2:AG$5455,$B4)</f>
        <v>1</v>
      </c>
      <c r="D4" s="7" t="n">
        <f aca="false">COUNTIFS('Duel Log'!AF$2:AF$5455,$A4,'Duel Log'!AG$2:AG$5455,$B4,'Duel Log'!AH$2:AH$5455,"Win")</f>
        <v>0</v>
      </c>
      <c r="E4" s="7" t="n">
        <f aca="false">COUNTIFS('Duel Log'!AF$2:AF$5455,$A4,'Duel Log'!AG$2:AG$5455,$B4,'Duel Log'!AH$2:AH$5455,"Loss")</f>
        <v>1</v>
      </c>
      <c r="F4" s="7" t="n">
        <f aca="false">COUNTIFS('Duel Log'!AF$2:AF$5455,$A4,'Duel Log'!AG$2:AG$5455,$B4,'Duel Log'!AH$2:AH$5455,"Draw")</f>
        <v>0</v>
      </c>
      <c r="G4" s="13" t="n">
        <f aca="false">IFERROR(D4/C4,"")</f>
        <v>0</v>
      </c>
    </row>
    <row r="5" customFormat="false" ht="15" hidden="false" customHeight="true" outlineLevel="0" collapsed="false">
      <c r="A5" s="7" t="s">
        <v>2627</v>
      </c>
      <c r="B5" s="7" t="s">
        <v>840</v>
      </c>
      <c r="C5" s="7" t="n">
        <f aca="false">COUNTIFS('Duel Log'!AF$2:AF$5455,$A5,'Duel Log'!AG$2:AG$5455,$B5)</f>
        <v>1</v>
      </c>
      <c r="D5" s="7" t="n">
        <f aca="false">COUNTIFS('Duel Log'!AF$2:AF$5455,$A5,'Duel Log'!AG$2:AG$5455,$B5,'Duel Log'!AH$2:AH$5455,"Win")</f>
        <v>1</v>
      </c>
      <c r="E5" s="7" t="n">
        <f aca="false">COUNTIFS('Duel Log'!AF$2:AF$5455,$A5,'Duel Log'!AG$2:AG$5455,$B5,'Duel Log'!AH$2:AH$5455,"Loss")</f>
        <v>0</v>
      </c>
      <c r="F5" s="7" t="n">
        <f aca="false">COUNTIFS('Duel Log'!AF$2:AF$5455,$A5,'Duel Log'!AG$2:AG$5455,$B5,'Duel Log'!AH$2:AH$5455,"Draw")</f>
        <v>0</v>
      </c>
      <c r="G5" s="13" t="n">
        <f aca="false">IFERROR(D5/C5,"")</f>
        <v>1</v>
      </c>
    </row>
    <row r="6" customFormat="false" ht="15" hidden="false" customHeight="true" outlineLevel="0" collapsed="false">
      <c r="A6" s="7" t="s">
        <v>9164</v>
      </c>
      <c r="B6" s="7" t="s">
        <v>2444</v>
      </c>
      <c r="C6" s="7" t="n">
        <f aca="false">COUNTIFS('Duel Log'!AF$2:AF$5455,$A6,'Duel Log'!AG$2:AG$5455,$B6)</f>
        <v>1</v>
      </c>
      <c r="D6" s="7" t="n">
        <f aca="false">COUNTIFS('Duel Log'!AF$2:AF$5455,$A6,'Duel Log'!AG$2:AG$5455,$B6,'Duel Log'!AH$2:AH$5455,"Win")</f>
        <v>0</v>
      </c>
      <c r="E6" s="7" t="n">
        <f aca="false">COUNTIFS('Duel Log'!AF$2:AF$5455,$A6,'Duel Log'!AG$2:AG$5455,$B6,'Duel Log'!AH$2:AH$5455,"Loss")</f>
        <v>1</v>
      </c>
      <c r="F6" s="7" t="n">
        <f aca="false">COUNTIFS('Duel Log'!AF$2:AF$5455,$A6,'Duel Log'!AG$2:AG$5455,$B6,'Duel Log'!AH$2:AH$5455,"Draw")</f>
        <v>0</v>
      </c>
      <c r="G6" s="13" t="n">
        <f aca="false">IFERROR(D6/C6,"")</f>
        <v>0</v>
      </c>
    </row>
    <row r="7" customFormat="false" ht="15" hidden="false" customHeight="true" outlineLevel="0" collapsed="false">
      <c r="A7" s="7" t="s">
        <v>9033</v>
      </c>
      <c r="B7" s="7" t="s">
        <v>9032</v>
      </c>
      <c r="C7" s="7" t="n">
        <f aca="false">COUNTIFS('Duel Log'!AF$2:AF$5455,$A7,'Duel Log'!AG$2:AG$5455,$B7)</f>
        <v>1</v>
      </c>
      <c r="D7" s="7" t="n">
        <f aca="false">COUNTIFS('Duel Log'!AF$2:AF$5455,$A7,'Duel Log'!AG$2:AG$5455,$B7,'Duel Log'!AH$2:AH$5455,"Win")</f>
        <v>0</v>
      </c>
      <c r="E7" s="7" t="n">
        <f aca="false">COUNTIFS('Duel Log'!AF$2:AF$5455,$A7,'Duel Log'!AG$2:AG$5455,$B7,'Duel Log'!AH$2:AH$5455,"Loss")</f>
        <v>1</v>
      </c>
      <c r="F7" s="7" t="n">
        <f aca="false">COUNTIFS('Duel Log'!AF$2:AF$5455,$A7,'Duel Log'!AG$2:AG$5455,$B7,'Duel Log'!AH$2:AH$5455,"Draw")</f>
        <v>0</v>
      </c>
      <c r="G7" s="13" t="n">
        <f aca="false">IFERROR(D7/C7,"")</f>
        <v>0</v>
      </c>
    </row>
    <row r="8" customFormat="false" ht="15" hidden="false" customHeight="true" outlineLevel="0" collapsed="false">
      <c r="A8" s="7" t="s">
        <v>871</v>
      </c>
      <c r="B8" s="7" t="s">
        <v>321</v>
      </c>
      <c r="C8" s="7" t="n">
        <f aca="false">COUNTIFS('Duel Log'!AF$2:AF$5455,$A8,'Duel Log'!AG$2:AG$5455,$B8)</f>
        <v>1</v>
      </c>
      <c r="D8" s="7" t="n">
        <f aca="false">COUNTIFS('Duel Log'!AF$2:AF$5455,$A8,'Duel Log'!AG$2:AG$5455,$B8,'Duel Log'!AH$2:AH$5455,"Win")</f>
        <v>0</v>
      </c>
      <c r="E8" s="7" t="n">
        <f aca="false">COUNTIFS('Duel Log'!AF$2:AF$5455,$A8,'Duel Log'!AG$2:AG$5455,$B8,'Duel Log'!AH$2:AH$5455,"Loss")</f>
        <v>1</v>
      </c>
      <c r="F8" s="7" t="n">
        <f aca="false">COUNTIFS('Duel Log'!AF$2:AF$5455,$A8,'Duel Log'!AG$2:AG$5455,$B8,'Duel Log'!AH$2:AH$5455,"Draw")</f>
        <v>0</v>
      </c>
      <c r="G8" s="13" t="n">
        <f aca="false">IFERROR(D8/C8,"")</f>
        <v>0</v>
      </c>
    </row>
    <row r="9" customFormat="false" ht="15" hidden="false" customHeight="true" outlineLevel="0" collapsed="false">
      <c r="A9" s="7" t="s">
        <v>3030</v>
      </c>
      <c r="B9" s="7" t="s">
        <v>3062</v>
      </c>
      <c r="C9" s="7" t="n">
        <f aca="false">COUNTIFS('Duel Log'!AF$2:AF$5455,$A9,'Duel Log'!AG$2:AG$5455,$B9)</f>
        <v>1</v>
      </c>
      <c r="D9" s="7" t="n">
        <f aca="false">COUNTIFS('Duel Log'!AF$2:AF$5455,$A9,'Duel Log'!AG$2:AG$5455,$B9,'Duel Log'!AH$2:AH$5455,"Win")</f>
        <v>1</v>
      </c>
      <c r="E9" s="7" t="n">
        <f aca="false">COUNTIFS('Duel Log'!AF$2:AF$5455,$A9,'Duel Log'!AG$2:AG$5455,$B9,'Duel Log'!AH$2:AH$5455,"Loss")</f>
        <v>0</v>
      </c>
      <c r="F9" s="7" t="n">
        <f aca="false">COUNTIFS('Duel Log'!AF$2:AF$5455,$A9,'Duel Log'!AG$2:AG$5455,$B9,'Duel Log'!AH$2:AH$5455,"Draw")</f>
        <v>0</v>
      </c>
      <c r="G9" s="13" t="n">
        <f aca="false">IFERROR(D9/C9,"")</f>
        <v>1</v>
      </c>
    </row>
    <row r="10" customFormat="false" ht="15" hidden="false" customHeight="true" outlineLevel="0" collapsed="false">
      <c r="A10" s="7" t="s">
        <v>3030</v>
      </c>
      <c r="B10" s="7" t="s">
        <v>1050</v>
      </c>
      <c r="C10" s="7" t="n">
        <f aca="false">COUNTIFS('Duel Log'!AF$2:AF$5455,$A10,'Duel Log'!AG$2:AG$5455,$B10)</f>
        <v>1</v>
      </c>
      <c r="D10" s="7" t="n">
        <f aca="false">COUNTIFS('Duel Log'!AF$2:AF$5455,$A10,'Duel Log'!AG$2:AG$5455,$B10,'Duel Log'!AH$2:AH$5455,"Win")</f>
        <v>0</v>
      </c>
      <c r="E10" s="7" t="n">
        <f aca="false">COUNTIFS('Duel Log'!AF$2:AF$5455,$A10,'Duel Log'!AG$2:AG$5455,$B10,'Duel Log'!AH$2:AH$5455,"Loss")</f>
        <v>1</v>
      </c>
      <c r="F10" s="7" t="n">
        <f aca="false">COUNTIFS('Duel Log'!AF$2:AF$5455,$A10,'Duel Log'!AG$2:AG$5455,$B10,'Duel Log'!AH$2:AH$5455,"Draw")</f>
        <v>0</v>
      </c>
      <c r="G10" s="13" t="n">
        <f aca="false">IFERROR(D10/C10,"")</f>
        <v>0</v>
      </c>
    </row>
    <row r="11" customFormat="false" ht="15" hidden="false" customHeight="true" outlineLevel="0" collapsed="false">
      <c r="A11" s="7" t="s">
        <v>3030</v>
      </c>
      <c r="B11" s="7" t="s">
        <v>2733</v>
      </c>
      <c r="C11" s="7" t="n">
        <f aca="false">COUNTIFS('Duel Log'!AF$2:AF$5455,$A11,'Duel Log'!AG$2:AG$5455,$B11)</f>
        <v>1</v>
      </c>
      <c r="D11" s="7" t="n">
        <f aca="false">COUNTIFS('Duel Log'!AF$2:AF$5455,$A11,'Duel Log'!AG$2:AG$5455,$B11,'Duel Log'!AH$2:AH$5455,"Win")</f>
        <v>0</v>
      </c>
      <c r="E11" s="7" t="n">
        <f aca="false">COUNTIFS('Duel Log'!AF$2:AF$5455,$A11,'Duel Log'!AG$2:AG$5455,$B11,'Duel Log'!AH$2:AH$5455,"Loss")</f>
        <v>1</v>
      </c>
      <c r="F11" s="7" t="n">
        <f aca="false">COUNTIFS('Duel Log'!AF$2:AF$5455,$A11,'Duel Log'!AG$2:AG$5455,$B11,'Duel Log'!AH$2:AH$5455,"Draw")</f>
        <v>0</v>
      </c>
      <c r="G11" s="13" t="n">
        <f aca="false">IFERROR(D11/C11,"")</f>
        <v>0</v>
      </c>
    </row>
    <row r="12" customFormat="false" ht="15" hidden="false" customHeight="true" outlineLevel="0" collapsed="false">
      <c r="A12" s="7" t="s">
        <v>904</v>
      </c>
      <c r="B12" s="7" t="s">
        <v>903</v>
      </c>
      <c r="C12" s="7" t="n">
        <f aca="false">COUNTIFS('Duel Log'!AF$2:AF$5455,$A12,'Duel Log'!AG$2:AG$5455,$B12)</f>
        <v>2</v>
      </c>
      <c r="D12" s="7" t="n">
        <f aca="false">COUNTIFS('Duel Log'!AF$2:AF$5455,$A12,'Duel Log'!AG$2:AG$5455,$B12,'Duel Log'!AH$2:AH$5455,"Win")</f>
        <v>2</v>
      </c>
      <c r="E12" s="7" t="n">
        <f aca="false">COUNTIFS('Duel Log'!AF$2:AF$5455,$A12,'Duel Log'!AG$2:AG$5455,$B12,'Duel Log'!AH$2:AH$5455,"Loss")</f>
        <v>0</v>
      </c>
      <c r="F12" s="7" t="n">
        <f aca="false">COUNTIFS('Duel Log'!AF$2:AF$5455,$A12,'Duel Log'!AG$2:AG$5455,$B12,'Duel Log'!AH$2:AH$5455,"Draw")</f>
        <v>0</v>
      </c>
      <c r="G12" s="13" t="n">
        <f aca="false">IFERROR(D12/C12,"")</f>
        <v>1</v>
      </c>
    </row>
    <row r="13" customFormat="false" ht="15" hidden="false" customHeight="true" outlineLevel="0" collapsed="false">
      <c r="A13" s="7" t="s">
        <v>6942</v>
      </c>
      <c r="B13" s="7" t="s">
        <v>4492</v>
      </c>
      <c r="C13" s="7" t="n">
        <f aca="false">COUNTIFS('Duel Log'!AF$2:AF$5455,$A13,'Duel Log'!AG$2:AG$5455,$B13)</f>
        <v>2</v>
      </c>
      <c r="D13" s="7" t="n">
        <f aca="false">COUNTIFS('Duel Log'!AF$2:AF$5455,$A13,'Duel Log'!AG$2:AG$5455,$B13,'Duel Log'!AH$2:AH$5455,"Win")</f>
        <v>0</v>
      </c>
      <c r="E13" s="7" t="n">
        <f aca="false">COUNTIFS('Duel Log'!AF$2:AF$5455,$A13,'Duel Log'!AG$2:AG$5455,$B13,'Duel Log'!AH$2:AH$5455,"Loss")</f>
        <v>2</v>
      </c>
      <c r="F13" s="7" t="n">
        <f aca="false">COUNTIFS('Duel Log'!AF$2:AF$5455,$A13,'Duel Log'!AG$2:AG$5455,$B13,'Duel Log'!AH$2:AH$5455,"Draw")</f>
        <v>0</v>
      </c>
      <c r="G13" s="13" t="n">
        <f aca="false">IFERROR(D13/C13,"")</f>
        <v>0</v>
      </c>
    </row>
    <row r="14" customFormat="false" ht="15" hidden="false" customHeight="true" outlineLevel="0" collapsed="false">
      <c r="A14" s="7" t="s">
        <v>434</v>
      </c>
      <c r="B14" s="7" t="s">
        <v>6057</v>
      </c>
      <c r="C14" s="7" t="n">
        <f aca="false">COUNTIFS('Duel Log'!AF$2:AF$5455,$A14,'Duel Log'!AG$2:AG$5455,$B14)</f>
        <v>1</v>
      </c>
      <c r="D14" s="7" t="n">
        <f aca="false">COUNTIFS('Duel Log'!AF$2:AF$5455,$A14,'Duel Log'!AG$2:AG$5455,$B14,'Duel Log'!AH$2:AH$5455,"Win")</f>
        <v>0</v>
      </c>
      <c r="E14" s="7" t="n">
        <f aca="false">COUNTIFS('Duel Log'!AF$2:AF$5455,$A14,'Duel Log'!AG$2:AG$5455,$B14,'Duel Log'!AH$2:AH$5455,"Loss")</f>
        <v>1</v>
      </c>
      <c r="F14" s="7" t="n">
        <f aca="false">COUNTIFS('Duel Log'!AF$2:AF$5455,$A14,'Duel Log'!AG$2:AG$5455,$B14,'Duel Log'!AH$2:AH$5455,"Draw")</f>
        <v>0</v>
      </c>
      <c r="G14" s="13" t="n">
        <f aca="false">IFERROR(D14/C14,"")</f>
        <v>0</v>
      </c>
    </row>
    <row r="15" customFormat="false" ht="15" hidden="false" customHeight="true" outlineLevel="0" collapsed="false">
      <c r="A15" s="7" t="s">
        <v>434</v>
      </c>
      <c r="B15" s="7" t="s">
        <v>4211</v>
      </c>
      <c r="C15" s="7" t="n">
        <f aca="false">COUNTIFS('Duel Log'!AF$2:AF$5455,$A15,'Duel Log'!AG$2:AG$5455,$B15)</f>
        <v>1</v>
      </c>
      <c r="D15" s="7" t="n">
        <f aca="false">COUNTIFS('Duel Log'!AF$2:AF$5455,$A15,'Duel Log'!AG$2:AG$5455,$B15,'Duel Log'!AH$2:AH$5455,"Win")</f>
        <v>1</v>
      </c>
      <c r="E15" s="7" t="n">
        <f aca="false">COUNTIFS('Duel Log'!AF$2:AF$5455,$A15,'Duel Log'!AG$2:AG$5455,$B15,'Duel Log'!AH$2:AH$5455,"Loss")</f>
        <v>0</v>
      </c>
      <c r="F15" s="7" t="n">
        <f aca="false">COUNTIFS('Duel Log'!AF$2:AF$5455,$A15,'Duel Log'!AG$2:AG$5455,$B15,'Duel Log'!AH$2:AH$5455,"Draw")</f>
        <v>0</v>
      </c>
      <c r="G15" s="13" t="n">
        <f aca="false">IFERROR(D15/C15,"")</f>
        <v>1</v>
      </c>
    </row>
    <row r="16" customFormat="false" ht="15" hidden="false" customHeight="true" outlineLevel="0" collapsed="false">
      <c r="A16" s="7" t="s">
        <v>434</v>
      </c>
      <c r="B16" s="7" t="s">
        <v>435</v>
      </c>
      <c r="C16" s="7" t="n">
        <f aca="false">COUNTIFS('Duel Log'!AF$2:AF$5455,$A16,'Duel Log'!AG$2:AG$5455,$B16)</f>
        <v>1</v>
      </c>
      <c r="D16" s="7" t="n">
        <f aca="false">COUNTIFS('Duel Log'!AF$2:AF$5455,$A16,'Duel Log'!AG$2:AG$5455,$B16,'Duel Log'!AH$2:AH$5455,"Win")</f>
        <v>1</v>
      </c>
      <c r="E16" s="7" t="n">
        <f aca="false">COUNTIFS('Duel Log'!AF$2:AF$5455,$A16,'Duel Log'!AG$2:AG$5455,$B16,'Duel Log'!AH$2:AH$5455,"Loss")</f>
        <v>0</v>
      </c>
      <c r="F16" s="7" t="n">
        <f aca="false">COUNTIFS('Duel Log'!AF$2:AF$5455,$A16,'Duel Log'!AG$2:AG$5455,$B16,'Duel Log'!AH$2:AH$5455,"Draw")</f>
        <v>0</v>
      </c>
      <c r="G16" s="13" t="n">
        <f aca="false">IFERROR(D16/C16,"")</f>
        <v>1</v>
      </c>
    </row>
    <row r="17" customFormat="false" ht="15" hidden="false" customHeight="true" outlineLevel="0" collapsed="false">
      <c r="A17" s="7" t="s">
        <v>434</v>
      </c>
      <c r="B17" s="7" t="s">
        <v>471</v>
      </c>
      <c r="C17" s="7" t="n">
        <f aca="false">COUNTIFS('Duel Log'!AF$2:AF$5455,$A17,'Duel Log'!AG$2:AG$5455,$B17)</f>
        <v>1</v>
      </c>
      <c r="D17" s="7" t="n">
        <f aca="false">COUNTIFS('Duel Log'!AF$2:AF$5455,$A17,'Duel Log'!AG$2:AG$5455,$B17,'Duel Log'!AH$2:AH$5455,"Win")</f>
        <v>0</v>
      </c>
      <c r="E17" s="7" t="n">
        <f aca="false">COUNTIFS('Duel Log'!AF$2:AF$5455,$A17,'Duel Log'!AG$2:AG$5455,$B17,'Duel Log'!AH$2:AH$5455,"Loss")</f>
        <v>1</v>
      </c>
      <c r="F17" s="7" t="n">
        <f aca="false">COUNTIFS('Duel Log'!AF$2:AF$5455,$A17,'Duel Log'!AG$2:AG$5455,$B17,'Duel Log'!AH$2:AH$5455,"Draw")</f>
        <v>0</v>
      </c>
      <c r="G17" s="13" t="n">
        <f aca="false">IFERROR(D17/C17,"")</f>
        <v>0</v>
      </c>
    </row>
    <row r="18" customFormat="false" ht="15" hidden="false" customHeight="true" outlineLevel="0" collapsed="false">
      <c r="A18" s="7" t="s">
        <v>3954</v>
      </c>
      <c r="B18" s="7" t="s">
        <v>3955</v>
      </c>
      <c r="C18" s="7" t="n">
        <f aca="false">COUNTIFS('Duel Log'!AF$2:AF$5455,$A18,'Duel Log'!AG$2:AG$5455,$B18)</f>
        <v>2</v>
      </c>
      <c r="D18" s="7" t="n">
        <f aca="false">COUNTIFS('Duel Log'!AF$2:AF$5455,$A18,'Duel Log'!AG$2:AG$5455,$B18,'Duel Log'!AH$2:AH$5455,"Win")</f>
        <v>0</v>
      </c>
      <c r="E18" s="7" t="n">
        <f aca="false">COUNTIFS('Duel Log'!AF$2:AF$5455,$A18,'Duel Log'!AG$2:AG$5455,$B18,'Duel Log'!AH$2:AH$5455,"Loss")</f>
        <v>2</v>
      </c>
      <c r="F18" s="7" t="n">
        <f aca="false">COUNTIFS('Duel Log'!AF$2:AF$5455,$A18,'Duel Log'!AG$2:AG$5455,$B18,'Duel Log'!AH$2:AH$5455,"Draw")</f>
        <v>0</v>
      </c>
      <c r="G18" s="13" t="n">
        <f aca="false">IFERROR(D18/C18,"")</f>
        <v>0</v>
      </c>
    </row>
    <row r="19" customFormat="false" ht="15" hidden="false" customHeight="true" outlineLevel="0" collapsed="false">
      <c r="A19" s="7" t="s">
        <v>3137</v>
      </c>
      <c r="B19" s="7" t="s">
        <v>3136</v>
      </c>
      <c r="C19" s="7" t="n">
        <f aca="false">COUNTIFS('Duel Log'!AF$2:AF$5455,$A19,'Duel Log'!AG$2:AG$5455,$B19)</f>
        <v>2</v>
      </c>
      <c r="D19" s="7" t="n">
        <f aca="false">COUNTIFS('Duel Log'!AF$2:AF$5455,$A19,'Duel Log'!AG$2:AG$5455,$B19,'Duel Log'!AH$2:AH$5455,"Win")</f>
        <v>0</v>
      </c>
      <c r="E19" s="7" t="n">
        <f aca="false">COUNTIFS('Duel Log'!AF$2:AF$5455,$A19,'Duel Log'!AG$2:AG$5455,$B19,'Duel Log'!AH$2:AH$5455,"Loss")</f>
        <v>2</v>
      </c>
      <c r="F19" s="7" t="n">
        <f aca="false">COUNTIFS('Duel Log'!AF$2:AF$5455,$A19,'Duel Log'!AG$2:AG$5455,$B19,'Duel Log'!AH$2:AH$5455,"Draw")</f>
        <v>0</v>
      </c>
      <c r="G19" s="13" t="n">
        <f aca="false">IFERROR(D19/C19,"")</f>
        <v>0</v>
      </c>
    </row>
    <row r="20" customFormat="false" ht="15" hidden="false" customHeight="true" outlineLevel="0" collapsed="false">
      <c r="A20" s="7" t="s">
        <v>2645</v>
      </c>
      <c r="B20" s="7" t="s">
        <v>2632</v>
      </c>
      <c r="C20" s="7" t="n">
        <f aca="false">COUNTIFS('Duel Log'!AF$2:AF$5455,$A20,'Duel Log'!AG$2:AG$5455,$B20)</f>
        <v>2</v>
      </c>
      <c r="D20" s="7" t="n">
        <f aca="false">COUNTIFS('Duel Log'!AF$2:AF$5455,$A20,'Duel Log'!AG$2:AG$5455,$B20,'Duel Log'!AH$2:AH$5455,"Win")</f>
        <v>2</v>
      </c>
      <c r="E20" s="7" t="n">
        <f aca="false">COUNTIFS('Duel Log'!AF$2:AF$5455,$A20,'Duel Log'!AG$2:AG$5455,$B20,'Duel Log'!AH$2:AH$5455,"Loss")</f>
        <v>0</v>
      </c>
      <c r="F20" s="7" t="n">
        <f aca="false">COUNTIFS('Duel Log'!AF$2:AF$5455,$A20,'Duel Log'!AG$2:AG$5455,$B20,'Duel Log'!AH$2:AH$5455,"Draw")</f>
        <v>0</v>
      </c>
      <c r="G20" s="13" t="n">
        <f aca="false">IFERROR(D20/C20,"")</f>
        <v>1</v>
      </c>
    </row>
    <row r="21" customFormat="false" ht="15" hidden="false" customHeight="true" outlineLevel="0" collapsed="false">
      <c r="A21" s="7" t="s">
        <v>2645</v>
      </c>
      <c r="B21" s="7" t="s">
        <v>5019</v>
      </c>
      <c r="C21" s="7" t="n">
        <f aca="false">COUNTIFS('Duel Log'!AF$2:AF$5455,$A21,'Duel Log'!AG$2:AG$5455,$B21)</f>
        <v>2</v>
      </c>
      <c r="D21" s="7" t="n">
        <f aca="false">COUNTIFS('Duel Log'!AF$2:AF$5455,$A21,'Duel Log'!AG$2:AG$5455,$B21,'Duel Log'!AH$2:AH$5455,"Win")</f>
        <v>2</v>
      </c>
      <c r="E21" s="7" t="n">
        <f aca="false">COUNTIFS('Duel Log'!AF$2:AF$5455,$A21,'Duel Log'!AG$2:AG$5455,$B21,'Duel Log'!AH$2:AH$5455,"Loss")</f>
        <v>0</v>
      </c>
      <c r="F21" s="7" t="n">
        <f aca="false">COUNTIFS('Duel Log'!AF$2:AF$5455,$A21,'Duel Log'!AG$2:AG$5455,$B21,'Duel Log'!AH$2:AH$5455,"Draw")</f>
        <v>0</v>
      </c>
      <c r="G21" s="13" t="n">
        <f aca="false">IFERROR(D21/C21,"")</f>
        <v>1</v>
      </c>
    </row>
    <row r="22" customFormat="false" ht="15" hidden="false" customHeight="true" outlineLevel="0" collapsed="false">
      <c r="A22" s="7" t="s">
        <v>2645</v>
      </c>
      <c r="B22" s="7" t="s">
        <v>3499</v>
      </c>
      <c r="C22" s="7" t="n">
        <f aca="false">COUNTIFS('Duel Log'!AF$2:AF$5455,$A22,'Duel Log'!AG$2:AG$5455,$B22)</f>
        <v>2</v>
      </c>
      <c r="D22" s="7" t="n">
        <f aca="false">COUNTIFS('Duel Log'!AF$2:AF$5455,$A22,'Duel Log'!AG$2:AG$5455,$B22,'Duel Log'!AH$2:AH$5455,"Win")</f>
        <v>0</v>
      </c>
      <c r="E22" s="7" t="n">
        <f aca="false">COUNTIFS('Duel Log'!AF$2:AF$5455,$A22,'Duel Log'!AG$2:AG$5455,$B22,'Duel Log'!AH$2:AH$5455,"Loss")</f>
        <v>2</v>
      </c>
      <c r="F22" s="7" t="n">
        <f aca="false">COUNTIFS('Duel Log'!AF$2:AF$5455,$A22,'Duel Log'!AG$2:AG$5455,$B22,'Duel Log'!AH$2:AH$5455,"Draw")</f>
        <v>0</v>
      </c>
      <c r="G22" s="13" t="n">
        <f aca="false">IFERROR(D22/C22,"")</f>
        <v>0</v>
      </c>
    </row>
    <row r="23" customFormat="false" ht="15" hidden="false" customHeight="true" outlineLevel="0" collapsed="false">
      <c r="A23" s="7" t="s">
        <v>9272</v>
      </c>
      <c r="B23" s="7" t="s">
        <v>9271</v>
      </c>
      <c r="C23" s="7" t="n">
        <f aca="false">COUNTIFS('Duel Log'!AF$2:AF$5455,$A23,'Duel Log'!AG$2:AG$5455,$B23)</f>
        <v>1</v>
      </c>
      <c r="D23" s="7" t="n">
        <f aca="false">COUNTIFS('Duel Log'!AF$2:AF$5455,$A23,'Duel Log'!AG$2:AG$5455,$B23,'Duel Log'!AH$2:AH$5455,"Win")</f>
        <v>1</v>
      </c>
      <c r="E23" s="7" t="n">
        <f aca="false">COUNTIFS('Duel Log'!AF$2:AF$5455,$A23,'Duel Log'!AG$2:AG$5455,$B23,'Duel Log'!AH$2:AH$5455,"Loss")</f>
        <v>0</v>
      </c>
      <c r="F23" s="7" t="n">
        <f aca="false">COUNTIFS('Duel Log'!AF$2:AF$5455,$A23,'Duel Log'!AG$2:AG$5455,$B23,'Duel Log'!AH$2:AH$5455,"Draw")</f>
        <v>0</v>
      </c>
      <c r="G23" s="13" t="n">
        <f aca="false">IFERROR(D23/C23,"")</f>
        <v>1</v>
      </c>
    </row>
    <row r="24" customFormat="false" ht="15" hidden="false" customHeight="true" outlineLevel="0" collapsed="false">
      <c r="A24" s="7" t="s">
        <v>8937</v>
      </c>
      <c r="B24" s="7" t="s">
        <v>2205</v>
      </c>
      <c r="C24" s="7" t="n">
        <f aca="false">COUNTIFS('Duel Log'!AF$2:AF$5455,$A24,'Duel Log'!AG$2:AG$5455,$B24)</f>
        <v>1</v>
      </c>
      <c r="D24" s="7" t="n">
        <f aca="false">COUNTIFS('Duel Log'!AF$2:AF$5455,$A24,'Duel Log'!AG$2:AG$5455,$B24,'Duel Log'!AH$2:AH$5455,"Win")</f>
        <v>0</v>
      </c>
      <c r="E24" s="7" t="n">
        <f aca="false">COUNTIFS('Duel Log'!AF$2:AF$5455,$A24,'Duel Log'!AG$2:AG$5455,$B24,'Duel Log'!AH$2:AH$5455,"Loss")</f>
        <v>1</v>
      </c>
      <c r="F24" s="7" t="n">
        <f aca="false">COUNTIFS('Duel Log'!AF$2:AF$5455,$A24,'Duel Log'!AG$2:AG$5455,$B24,'Duel Log'!AH$2:AH$5455,"Draw")</f>
        <v>0</v>
      </c>
      <c r="G24" s="13" t="n">
        <f aca="false">IFERROR(D24/C24,"")</f>
        <v>0</v>
      </c>
    </row>
    <row r="25" customFormat="false" ht="15" hidden="false" customHeight="true" outlineLevel="0" collapsed="false">
      <c r="A25" s="7" t="s">
        <v>6192</v>
      </c>
      <c r="B25" s="7" t="s">
        <v>6191</v>
      </c>
      <c r="C25" s="7" t="n">
        <f aca="false">COUNTIFS('Duel Log'!AF$2:AF$5455,$A25,'Duel Log'!AG$2:AG$5455,$B25)</f>
        <v>2</v>
      </c>
      <c r="D25" s="7" t="n">
        <f aca="false">COUNTIFS('Duel Log'!AF$2:AF$5455,$A25,'Duel Log'!AG$2:AG$5455,$B25,'Duel Log'!AH$2:AH$5455,"Win")</f>
        <v>0</v>
      </c>
      <c r="E25" s="7" t="n">
        <f aca="false">COUNTIFS('Duel Log'!AF$2:AF$5455,$A25,'Duel Log'!AG$2:AG$5455,$B25,'Duel Log'!AH$2:AH$5455,"Loss")</f>
        <v>2</v>
      </c>
      <c r="F25" s="7" t="n">
        <f aca="false">COUNTIFS('Duel Log'!AF$2:AF$5455,$A25,'Duel Log'!AG$2:AG$5455,$B25,'Duel Log'!AH$2:AH$5455,"Draw")</f>
        <v>0</v>
      </c>
      <c r="G25" s="13" t="n">
        <f aca="false">IFERROR(D25/C25,"")</f>
        <v>0</v>
      </c>
    </row>
    <row r="26" customFormat="false" ht="15" hidden="false" customHeight="true" outlineLevel="0" collapsed="false">
      <c r="A26" s="7" t="s">
        <v>5158</v>
      </c>
      <c r="B26" s="7" t="s">
        <v>1520</v>
      </c>
      <c r="C26" s="7" t="n">
        <f aca="false">COUNTIFS('Duel Log'!AF$2:AF$5455,$A26,'Duel Log'!AG$2:AG$5455,$B26)</f>
        <v>2</v>
      </c>
      <c r="D26" s="7" t="n">
        <f aca="false">COUNTIFS('Duel Log'!AF$2:AF$5455,$A26,'Duel Log'!AG$2:AG$5455,$B26,'Duel Log'!AH$2:AH$5455,"Win")</f>
        <v>0</v>
      </c>
      <c r="E26" s="7" t="n">
        <f aca="false">COUNTIFS('Duel Log'!AF$2:AF$5455,$A26,'Duel Log'!AG$2:AG$5455,$B26,'Duel Log'!AH$2:AH$5455,"Loss")</f>
        <v>2</v>
      </c>
      <c r="F26" s="7" t="n">
        <f aca="false">COUNTIFS('Duel Log'!AF$2:AF$5455,$A26,'Duel Log'!AG$2:AG$5455,$B26,'Duel Log'!AH$2:AH$5455,"Draw")</f>
        <v>0</v>
      </c>
      <c r="G26" s="13" t="n">
        <f aca="false">IFERROR(D26/C26,"")</f>
        <v>0</v>
      </c>
    </row>
    <row r="27" customFormat="false" ht="15" hidden="false" customHeight="true" outlineLevel="0" collapsed="false">
      <c r="A27" s="7" t="s">
        <v>5938</v>
      </c>
      <c r="B27" s="7" t="s">
        <v>155</v>
      </c>
      <c r="C27" s="7" t="n">
        <f aca="false">COUNTIFS('Duel Log'!AF$2:AF$5455,$A27,'Duel Log'!AG$2:AG$5455,$B27)</f>
        <v>1</v>
      </c>
      <c r="D27" s="7" t="n">
        <f aca="false">COUNTIFS('Duel Log'!AF$2:AF$5455,$A27,'Duel Log'!AG$2:AG$5455,$B27,'Duel Log'!AH$2:AH$5455,"Win")</f>
        <v>0</v>
      </c>
      <c r="E27" s="7" t="n">
        <f aca="false">COUNTIFS('Duel Log'!AF$2:AF$5455,$A27,'Duel Log'!AG$2:AG$5455,$B27,'Duel Log'!AH$2:AH$5455,"Loss")</f>
        <v>1</v>
      </c>
      <c r="F27" s="7" t="n">
        <f aca="false">COUNTIFS('Duel Log'!AF$2:AF$5455,$A27,'Duel Log'!AG$2:AG$5455,$B27,'Duel Log'!AH$2:AH$5455,"Draw")</f>
        <v>0</v>
      </c>
      <c r="G27" s="13" t="n">
        <f aca="false">IFERROR(D27/C27,"")</f>
        <v>0</v>
      </c>
    </row>
    <row r="28" customFormat="false" ht="15" hidden="false" customHeight="true" outlineLevel="0" collapsed="false">
      <c r="A28" s="7" t="s">
        <v>4533</v>
      </c>
      <c r="B28" s="7" t="s">
        <v>4532</v>
      </c>
      <c r="C28" s="7" t="n">
        <f aca="false">COUNTIFS('Duel Log'!AF$2:AF$5455,$A28,'Duel Log'!AG$2:AG$5455,$B28)</f>
        <v>1</v>
      </c>
      <c r="D28" s="7" t="n">
        <f aca="false">COUNTIFS('Duel Log'!AF$2:AF$5455,$A28,'Duel Log'!AG$2:AG$5455,$B28,'Duel Log'!AH$2:AH$5455,"Win")</f>
        <v>1</v>
      </c>
      <c r="E28" s="7" t="n">
        <f aca="false">COUNTIFS('Duel Log'!AF$2:AF$5455,$A28,'Duel Log'!AG$2:AG$5455,$B28,'Duel Log'!AH$2:AH$5455,"Loss")</f>
        <v>0</v>
      </c>
      <c r="F28" s="7" t="n">
        <f aca="false">COUNTIFS('Duel Log'!AF$2:AF$5455,$A28,'Duel Log'!AG$2:AG$5455,$B28,'Duel Log'!AH$2:AH$5455,"Draw")</f>
        <v>0</v>
      </c>
      <c r="G28" s="13" t="n">
        <f aca="false">IFERROR(D28/C28,"")</f>
        <v>1</v>
      </c>
    </row>
    <row r="29" customFormat="false" ht="15" hidden="false" customHeight="true" outlineLevel="0" collapsed="false">
      <c r="A29" s="7" t="s">
        <v>2982</v>
      </c>
      <c r="B29" s="7" t="s">
        <v>2983</v>
      </c>
      <c r="C29" s="7" t="n">
        <f aca="false">COUNTIFS('Duel Log'!AF$2:AF$5455,$A29,'Duel Log'!AG$2:AG$5455,$B29)</f>
        <v>2</v>
      </c>
      <c r="D29" s="7" t="n">
        <f aca="false">COUNTIFS('Duel Log'!AF$2:AF$5455,$A29,'Duel Log'!AG$2:AG$5455,$B29,'Duel Log'!AH$2:AH$5455,"Win")</f>
        <v>2</v>
      </c>
      <c r="E29" s="7" t="n">
        <f aca="false">COUNTIFS('Duel Log'!AF$2:AF$5455,$A29,'Duel Log'!AG$2:AG$5455,$B29,'Duel Log'!AH$2:AH$5455,"Loss")</f>
        <v>0</v>
      </c>
      <c r="F29" s="7" t="n">
        <f aca="false">COUNTIFS('Duel Log'!AF$2:AF$5455,$A29,'Duel Log'!AG$2:AG$5455,$B29,'Duel Log'!AH$2:AH$5455,"Draw")</f>
        <v>0</v>
      </c>
      <c r="G29" s="13" t="n">
        <f aca="false">IFERROR(D29/C29,"")</f>
        <v>1</v>
      </c>
    </row>
    <row r="30" customFormat="false" ht="15" hidden="false" customHeight="true" outlineLevel="0" collapsed="false">
      <c r="A30" s="7" t="s">
        <v>6310</v>
      </c>
      <c r="B30" s="7" t="s">
        <v>1849</v>
      </c>
      <c r="C30" s="7" t="n">
        <f aca="false">COUNTIFS('Duel Log'!AF$2:AF$5455,$A30,'Duel Log'!AG$2:AG$5455,$B30)</f>
        <v>1</v>
      </c>
      <c r="D30" s="7" t="n">
        <f aca="false">COUNTIFS('Duel Log'!AF$2:AF$5455,$A30,'Duel Log'!AG$2:AG$5455,$B30,'Duel Log'!AH$2:AH$5455,"Win")</f>
        <v>0</v>
      </c>
      <c r="E30" s="7" t="n">
        <f aca="false">COUNTIFS('Duel Log'!AF$2:AF$5455,$A30,'Duel Log'!AG$2:AG$5455,$B30,'Duel Log'!AH$2:AH$5455,"Loss")</f>
        <v>1</v>
      </c>
      <c r="F30" s="7" t="n">
        <f aca="false">COUNTIFS('Duel Log'!AF$2:AF$5455,$A30,'Duel Log'!AG$2:AG$5455,$B30,'Duel Log'!AH$2:AH$5455,"Draw")</f>
        <v>0</v>
      </c>
      <c r="G30" s="13" t="n">
        <f aca="false">IFERROR(D30/C30,"")</f>
        <v>0</v>
      </c>
    </row>
    <row r="31" customFormat="false" ht="15" hidden="false" customHeight="true" outlineLevel="0" collapsed="false">
      <c r="A31" s="7" t="s">
        <v>6222</v>
      </c>
      <c r="B31" s="7" t="s">
        <v>1958</v>
      </c>
      <c r="C31" s="7" t="n">
        <f aca="false">COUNTIFS('Duel Log'!AF$2:AF$5455,$A31,'Duel Log'!AG$2:AG$5455,$B31)</f>
        <v>2</v>
      </c>
      <c r="D31" s="7" t="n">
        <f aca="false">COUNTIFS('Duel Log'!AF$2:AF$5455,$A31,'Duel Log'!AG$2:AG$5455,$B31,'Duel Log'!AH$2:AH$5455,"Win")</f>
        <v>0</v>
      </c>
      <c r="E31" s="7" t="n">
        <f aca="false">COUNTIFS('Duel Log'!AF$2:AF$5455,$A31,'Duel Log'!AG$2:AG$5455,$B31,'Duel Log'!AH$2:AH$5455,"Loss")</f>
        <v>2</v>
      </c>
      <c r="F31" s="7" t="n">
        <f aca="false">COUNTIFS('Duel Log'!AF$2:AF$5455,$A31,'Duel Log'!AG$2:AG$5455,$B31,'Duel Log'!AH$2:AH$5455,"Draw")</f>
        <v>0</v>
      </c>
      <c r="G31" s="13" t="n">
        <f aca="false">IFERROR(D31/C31,"")</f>
        <v>0</v>
      </c>
    </row>
    <row r="32" customFormat="false" ht="15" hidden="false" customHeight="true" outlineLevel="0" collapsed="false">
      <c r="A32" s="7" t="s">
        <v>6800</v>
      </c>
      <c r="B32" s="7" t="s">
        <v>4008</v>
      </c>
      <c r="C32" s="7" t="n">
        <f aca="false">COUNTIFS('Duel Log'!AF$2:AF$5455,$A32,'Duel Log'!AG$2:AG$5455,$B32)</f>
        <v>2</v>
      </c>
      <c r="D32" s="7" t="n">
        <f aca="false">COUNTIFS('Duel Log'!AF$2:AF$5455,$A32,'Duel Log'!AG$2:AG$5455,$B32,'Duel Log'!AH$2:AH$5455,"Win")</f>
        <v>2</v>
      </c>
      <c r="E32" s="7" t="n">
        <f aca="false">COUNTIFS('Duel Log'!AF$2:AF$5455,$A32,'Duel Log'!AG$2:AG$5455,$B32,'Duel Log'!AH$2:AH$5455,"Loss")</f>
        <v>0</v>
      </c>
      <c r="F32" s="7" t="n">
        <f aca="false">COUNTIFS('Duel Log'!AF$2:AF$5455,$A32,'Duel Log'!AG$2:AG$5455,$B32,'Duel Log'!AH$2:AH$5455,"Draw")</f>
        <v>0</v>
      </c>
      <c r="G32" s="13" t="n">
        <f aca="false">IFERROR(D32/C32,"")</f>
        <v>1</v>
      </c>
    </row>
    <row r="33" customFormat="false" ht="15" hidden="false" customHeight="true" outlineLevel="0" collapsed="false">
      <c r="A33" s="7" t="s">
        <v>4898</v>
      </c>
      <c r="B33" s="7" t="s">
        <v>4899</v>
      </c>
      <c r="C33" s="7" t="n">
        <f aca="false">COUNTIFS('Duel Log'!AF$2:AF$5455,$A33,'Duel Log'!AG$2:AG$5455,$B33)</f>
        <v>1</v>
      </c>
      <c r="D33" s="7" t="n">
        <f aca="false">COUNTIFS('Duel Log'!AF$2:AF$5455,$A33,'Duel Log'!AG$2:AG$5455,$B33,'Duel Log'!AH$2:AH$5455,"Win")</f>
        <v>0</v>
      </c>
      <c r="E33" s="7" t="n">
        <f aca="false">COUNTIFS('Duel Log'!AF$2:AF$5455,$A33,'Duel Log'!AG$2:AG$5455,$B33,'Duel Log'!AH$2:AH$5455,"Loss")</f>
        <v>1</v>
      </c>
      <c r="F33" s="7" t="n">
        <f aca="false">COUNTIFS('Duel Log'!AF$2:AF$5455,$A33,'Duel Log'!AG$2:AG$5455,$B33,'Duel Log'!AH$2:AH$5455,"Draw")</f>
        <v>0</v>
      </c>
      <c r="G33" s="13" t="n">
        <f aca="false">IFERROR(D33/C33,"")</f>
        <v>0</v>
      </c>
    </row>
    <row r="34" customFormat="false" ht="15" hidden="false" customHeight="true" outlineLevel="0" collapsed="false">
      <c r="A34" s="7" t="s">
        <v>6131</v>
      </c>
      <c r="B34" s="7" t="s">
        <v>4492</v>
      </c>
      <c r="C34" s="7" t="n">
        <f aca="false">COUNTIFS('Duel Log'!AF$2:AF$5455,$A34,'Duel Log'!AG$2:AG$5455,$B34)</f>
        <v>1</v>
      </c>
      <c r="D34" s="7" t="n">
        <f aca="false">COUNTIFS('Duel Log'!AF$2:AF$5455,$A34,'Duel Log'!AG$2:AG$5455,$B34,'Duel Log'!AH$2:AH$5455,"Win")</f>
        <v>1</v>
      </c>
      <c r="E34" s="7" t="n">
        <f aca="false">COUNTIFS('Duel Log'!AF$2:AF$5455,$A34,'Duel Log'!AG$2:AG$5455,$B34,'Duel Log'!AH$2:AH$5455,"Loss")</f>
        <v>0</v>
      </c>
      <c r="F34" s="7" t="n">
        <f aca="false">COUNTIFS('Duel Log'!AF$2:AF$5455,$A34,'Duel Log'!AG$2:AG$5455,$B34,'Duel Log'!AH$2:AH$5455,"Draw")</f>
        <v>0</v>
      </c>
      <c r="G34" s="13" t="n">
        <f aca="false">IFERROR(D34/C34,"")</f>
        <v>1</v>
      </c>
    </row>
    <row r="35" customFormat="false" ht="15" hidden="false" customHeight="true" outlineLevel="0" collapsed="false">
      <c r="A35" s="7" t="s">
        <v>3861</v>
      </c>
      <c r="B35" s="7" t="s">
        <v>3860</v>
      </c>
      <c r="C35" s="7" t="n">
        <f aca="false">COUNTIFS('Duel Log'!AF$2:AF$5455,$A35,'Duel Log'!AG$2:AG$5455,$B35)</f>
        <v>2</v>
      </c>
      <c r="D35" s="7" t="n">
        <f aca="false">COUNTIFS('Duel Log'!AF$2:AF$5455,$A35,'Duel Log'!AG$2:AG$5455,$B35,'Duel Log'!AH$2:AH$5455,"Win")</f>
        <v>0</v>
      </c>
      <c r="E35" s="7" t="n">
        <f aca="false">COUNTIFS('Duel Log'!AF$2:AF$5455,$A35,'Duel Log'!AG$2:AG$5455,$B35,'Duel Log'!AH$2:AH$5455,"Loss")</f>
        <v>2</v>
      </c>
      <c r="F35" s="7" t="n">
        <f aca="false">COUNTIFS('Duel Log'!AF$2:AF$5455,$A35,'Duel Log'!AG$2:AG$5455,$B35,'Duel Log'!AH$2:AH$5455,"Draw")</f>
        <v>0</v>
      </c>
      <c r="G35" s="13" t="n">
        <f aca="false">IFERROR(D35/C35,"")</f>
        <v>0</v>
      </c>
    </row>
    <row r="36" customFormat="false" ht="15" hidden="false" customHeight="true" outlineLevel="0" collapsed="false">
      <c r="A36" s="7" t="s">
        <v>7913</v>
      </c>
      <c r="B36" s="7" t="s">
        <v>503</v>
      </c>
      <c r="C36" s="7" t="n">
        <f aca="false">COUNTIFS('Duel Log'!AF$2:AF$5455,$A36,'Duel Log'!AG$2:AG$5455,$B36)</f>
        <v>1</v>
      </c>
      <c r="D36" s="7" t="n">
        <f aca="false">COUNTIFS('Duel Log'!AF$2:AF$5455,$A36,'Duel Log'!AG$2:AG$5455,$B36,'Duel Log'!AH$2:AH$5455,"Win")</f>
        <v>0</v>
      </c>
      <c r="E36" s="7" t="n">
        <f aca="false">COUNTIFS('Duel Log'!AF$2:AF$5455,$A36,'Duel Log'!AG$2:AG$5455,$B36,'Duel Log'!AH$2:AH$5455,"Loss")</f>
        <v>1</v>
      </c>
      <c r="F36" s="7" t="n">
        <f aca="false">COUNTIFS('Duel Log'!AF$2:AF$5455,$A36,'Duel Log'!AG$2:AG$5455,$B36,'Duel Log'!AH$2:AH$5455,"Draw")</f>
        <v>0</v>
      </c>
      <c r="G36" s="13" t="n">
        <f aca="false">IFERROR(D36/C36,"")</f>
        <v>0</v>
      </c>
    </row>
    <row r="37" customFormat="false" ht="15" hidden="false" customHeight="true" outlineLevel="0" collapsed="false">
      <c r="A37" s="7" t="s">
        <v>6516</v>
      </c>
      <c r="B37" s="7" t="s">
        <v>2368</v>
      </c>
      <c r="C37" s="7" t="n">
        <f aca="false">COUNTIFS('Duel Log'!AF$2:AF$5455,$A37,'Duel Log'!AG$2:AG$5455,$B37)</f>
        <v>2</v>
      </c>
      <c r="D37" s="7" t="n">
        <f aca="false">COUNTIFS('Duel Log'!AF$2:AF$5455,$A37,'Duel Log'!AG$2:AG$5455,$B37,'Duel Log'!AH$2:AH$5455,"Win")</f>
        <v>0</v>
      </c>
      <c r="E37" s="7" t="n">
        <f aca="false">COUNTIFS('Duel Log'!AF$2:AF$5455,$A37,'Duel Log'!AG$2:AG$5455,$B37,'Duel Log'!AH$2:AH$5455,"Loss")</f>
        <v>2</v>
      </c>
      <c r="F37" s="7" t="n">
        <f aca="false">COUNTIFS('Duel Log'!AF$2:AF$5455,$A37,'Duel Log'!AG$2:AG$5455,$B37,'Duel Log'!AH$2:AH$5455,"Draw")</f>
        <v>0</v>
      </c>
      <c r="G37" s="13" t="n">
        <f aca="false">IFERROR(D37/C37,"")</f>
        <v>0</v>
      </c>
    </row>
    <row r="38" customFormat="false" ht="15" hidden="false" customHeight="true" outlineLevel="0" collapsed="false">
      <c r="A38" s="7" t="s">
        <v>2958</v>
      </c>
      <c r="B38" s="7" t="s">
        <v>1007</v>
      </c>
      <c r="C38" s="7" t="n">
        <f aca="false">COUNTIFS('Duel Log'!AF$2:AF$5455,$A38,'Duel Log'!AG$2:AG$5455,$B38)</f>
        <v>2</v>
      </c>
      <c r="D38" s="7" t="n">
        <f aca="false">COUNTIFS('Duel Log'!AF$2:AF$5455,$A38,'Duel Log'!AG$2:AG$5455,$B38,'Duel Log'!AH$2:AH$5455,"Win")</f>
        <v>2</v>
      </c>
      <c r="E38" s="7" t="n">
        <f aca="false">COUNTIFS('Duel Log'!AF$2:AF$5455,$A38,'Duel Log'!AG$2:AG$5455,$B38,'Duel Log'!AH$2:AH$5455,"Loss")</f>
        <v>0</v>
      </c>
      <c r="F38" s="7" t="n">
        <f aca="false">COUNTIFS('Duel Log'!AF$2:AF$5455,$A38,'Duel Log'!AG$2:AG$5455,$B38,'Duel Log'!AH$2:AH$5455,"Draw")</f>
        <v>0</v>
      </c>
      <c r="G38" s="13" t="n">
        <f aca="false">IFERROR(D38/C38,"")</f>
        <v>1</v>
      </c>
    </row>
    <row r="39" customFormat="false" ht="15" hidden="false" customHeight="true" outlineLevel="0" collapsed="false">
      <c r="A39" s="7" t="s">
        <v>6955</v>
      </c>
      <c r="B39" s="7" t="s">
        <v>5167</v>
      </c>
      <c r="C39" s="7" t="n">
        <f aca="false">COUNTIFS('Duel Log'!AF$2:AF$5455,$A39,'Duel Log'!AG$2:AG$5455,$B39)</f>
        <v>2</v>
      </c>
      <c r="D39" s="7" t="n">
        <f aca="false">COUNTIFS('Duel Log'!AF$2:AF$5455,$A39,'Duel Log'!AG$2:AG$5455,$B39,'Duel Log'!AH$2:AH$5455,"Win")</f>
        <v>0</v>
      </c>
      <c r="E39" s="7" t="n">
        <f aca="false">COUNTIFS('Duel Log'!AF$2:AF$5455,$A39,'Duel Log'!AG$2:AG$5455,$B39,'Duel Log'!AH$2:AH$5455,"Loss")</f>
        <v>2</v>
      </c>
      <c r="F39" s="7" t="n">
        <f aca="false">COUNTIFS('Duel Log'!AF$2:AF$5455,$A39,'Duel Log'!AG$2:AG$5455,$B39,'Duel Log'!AH$2:AH$5455,"Draw")</f>
        <v>0</v>
      </c>
      <c r="G39" s="13" t="n">
        <f aca="false">IFERROR(D39/C39,"")</f>
        <v>0</v>
      </c>
    </row>
    <row r="40" customFormat="false" ht="15" hidden="false" customHeight="true" outlineLevel="0" collapsed="false">
      <c r="A40" s="7" t="s">
        <v>8433</v>
      </c>
      <c r="B40" s="7" t="s">
        <v>8434</v>
      </c>
      <c r="C40" s="7" t="n">
        <f aca="false">COUNTIFS('Duel Log'!AF$2:AF$5455,$A40,'Duel Log'!AG$2:AG$5455,$B40)</f>
        <v>1</v>
      </c>
      <c r="D40" s="7" t="n">
        <f aca="false">COUNTIFS('Duel Log'!AF$2:AF$5455,$A40,'Duel Log'!AG$2:AG$5455,$B40,'Duel Log'!AH$2:AH$5455,"Win")</f>
        <v>1</v>
      </c>
      <c r="E40" s="7" t="n">
        <f aca="false">COUNTIFS('Duel Log'!AF$2:AF$5455,$A40,'Duel Log'!AG$2:AG$5455,$B40,'Duel Log'!AH$2:AH$5455,"Loss")</f>
        <v>0</v>
      </c>
      <c r="F40" s="7" t="n">
        <f aca="false">COUNTIFS('Duel Log'!AF$2:AF$5455,$A40,'Duel Log'!AG$2:AG$5455,$B40,'Duel Log'!AH$2:AH$5455,"Draw")</f>
        <v>0</v>
      </c>
      <c r="G40" s="13" t="n">
        <f aca="false">IFERROR(D40/C40,"")</f>
        <v>1</v>
      </c>
    </row>
    <row r="41" customFormat="false" ht="15" hidden="false" customHeight="true" outlineLevel="0" collapsed="false">
      <c r="A41" s="7" t="s">
        <v>4981</v>
      </c>
      <c r="B41" s="7" t="s">
        <v>889</v>
      </c>
      <c r="C41" s="7" t="n">
        <f aca="false">COUNTIFS('Duel Log'!AF$2:AF$5455,$A41,'Duel Log'!AG$2:AG$5455,$B41)</f>
        <v>1</v>
      </c>
      <c r="D41" s="7" t="n">
        <f aca="false">COUNTIFS('Duel Log'!AF$2:AF$5455,$A41,'Duel Log'!AG$2:AG$5455,$B41,'Duel Log'!AH$2:AH$5455,"Win")</f>
        <v>0</v>
      </c>
      <c r="E41" s="7" t="n">
        <f aca="false">COUNTIFS('Duel Log'!AF$2:AF$5455,$A41,'Duel Log'!AG$2:AG$5455,$B41,'Duel Log'!AH$2:AH$5455,"Loss")</f>
        <v>1</v>
      </c>
      <c r="F41" s="7" t="n">
        <f aca="false">COUNTIFS('Duel Log'!AF$2:AF$5455,$A41,'Duel Log'!AG$2:AG$5455,$B41,'Duel Log'!AH$2:AH$5455,"Draw")</f>
        <v>0</v>
      </c>
      <c r="G41" s="13" t="n">
        <f aca="false">IFERROR(D41/C41,"")</f>
        <v>0</v>
      </c>
    </row>
    <row r="42" customFormat="false" ht="15" hidden="false" customHeight="true" outlineLevel="0" collapsed="false">
      <c r="A42" s="7" t="s">
        <v>6463</v>
      </c>
      <c r="B42" s="7" t="s">
        <v>1941</v>
      </c>
      <c r="C42" s="7" t="n">
        <f aca="false">COUNTIFS('Duel Log'!AF$2:AF$5455,$A42,'Duel Log'!AG$2:AG$5455,$B42)</f>
        <v>2</v>
      </c>
      <c r="D42" s="7" t="n">
        <f aca="false">COUNTIFS('Duel Log'!AF$2:AF$5455,$A42,'Duel Log'!AG$2:AG$5455,$B42,'Duel Log'!AH$2:AH$5455,"Win")</f>
        <v>0</v>
      </c>
      <c r="E42" s="7" t="n">
        <f aca="false">COUNTIFS('Duel Log'!AF$2:AF$5455,$A42,'Duel Log'!AG$2:AG$5455,$B42,'Duel Log'!AH$2:AH$5455,"Loss")</f>
        <v>2</v>
      </c>
      <c r="F42" s="7" t="n">
        <f aca="false">COUNTIFS('Duel Log'!AF$2:AF$5455,$A42,'Duel Log'!AG$2:AG$5455,$B42,'Duel Log'!AH$2:AH$5455,"Draw")</f>
        <v>0</v>
      </c>
      <c r="G42" s="13" t="n">
        <f aca="false">IFERROR(D42/C42,"")</f>
        <v>0</v>
      </c>
    </row>
    <row r="43" customFormat="false" ht="15" hidden="false" customHeight="true" outlineLevel="0" collapsed="false">
      <c r="A43" s="7" t="s">
        <v>4996</v>
      </c>
      <c r="B43" s="7" t="s">
        <v>134</v>
      </c>
      <c r="C43" s="7" t="n">
        <f aca="false">COUNTIFS('Duel Log'!AF$2:AF$5455,$A43,'Duel Log'!AG$2:AG$5455,$B43)</f>
        <v>1</v>
      </c>
      <c r="D43" s="7" t="n">
        <f aca="false">COUNTIFS('Duel Log'!AF$2:AF$5455,$A43,'Duel Log'!AG$2:AG$5455,$B43,'Duel Log'!AH$2:AH$5455,"Win")</f>
        <v>0</v>
      </c>
      <c r="E43" s="7" t="n">
        <f aca="false">COUNTIFS('Duel Log'!AF$2:AF$5455,$A43,'Duel Log'!AG$2:AG$5455,$B43,'Duel Log'!AH$2:AH$5455,"Loss")</f>
        <v>1</v>
      </c>
      <c r="F43" s="7" t="n">
        <f aca="false">COUNTIFS('Duel Log'!AF$2:AF$5455,$A43,'Duel Log'!AG$2:AG$5455,$B43,'Duel Log'!AH$2:AH$5455,"Draw")</f>
        <v>0</v>
      </c>
      <c r="G43" s="13" t="n">
        <f aca="false">IFERROR(D43/C43,"")</f>
        <v>0</v>
      </c>
    </row>
    <row r="44" customFormat="false" ht="15" hidden="false" customHeight="true" outlineLevel="0" collapsed="false">
      <c r="A44" s="7" t="s">
        <v>4996</v>
      </c>
      <c r="B44" s="7" t="s">
        <v>206</v>
      </c>
      <c r="C44" s="7" t="n">
        <f aca="false">COUNTIFS('Duel Log'!AF$2:AF$5455,$A44,'Duel Log'!AG$2:AG$5455,$B44)</f>
        <v>1</v>
      </c>
      <c r="D44" s="7" t="n">
        <f aca="false">COUNTIFS('Duel Log'!AF$2:AF$5455,$A44,'Duel Log'!AG$2:AG$5455,$B44,'Duel Log'!AH$2:AH$5455,"Win")</f>
        <v>0</v>
      </c>
      <c r="E44" s="7" t="n">
        <f aca="false">COUNTIFS('Duel Log'!AF$2:AF$5455,$A44,'Duel Log'!AG$2:AG$5455,$B44,'Duel Log'!AH$2:AH$5455,"Loss")</f>
        <v>1</v>
      </c>
      <c r="F44" s="7" t="n">
        <f aca="false">COUNTIFS('Duel Log'!AF$2:AF$5455,$A44,'Duel Log'!AG$2:AG$5455,$B44,'Duel Log'!AH$2:AH$5455,"Draw")</f>
        <v>0</v>
      </c>
      <c r="G44" s="13" t="n">
        <f aca="false">IFERROR(D44/C44,"")</f>
        <v>0</v>
      </c>
    </row>
    <row r="45" customFormat="false" ht="15" hidden="false" customHeight="true" outlineLevel="0" collapsed="false">
      <c r="A45" s="7" t="s">
        <v>4996</v>
      </c>
      <c r="B45" s="7" t="s">
        <v>7778</v>
      </c>
      <c r="C45" s="7" t="n">
        <f aca="false">COUNTIFS('Duel Log'!AF$2:AF$5455,$A45,'Duel Log'!AG$2:AG$5455,$B45)</f>
        <v>2</v>
      </c>
      <c r="D45" s="7" t="n">
        <f aca="false">COUNTIFS('Duel Log'!AF$2:AF$5455,$A45,'Duel Log'!AG$2:AG$5455,$B45,'Duel Log'!AH$2:AH$5455,"Win")</f>
        <v>0</v>
      </c>
      <c r="E45" s="7" t="n">
        <f aca="false">COUNTIFS('Duel Log'!AF$2:AF$5455,$A45,'Duel Log'!AG$2:AG$5455,$B45,'Duel Log'!AH$2:AH$5455,"Loss")</f>
        <v>2</v>
      </c>
      <c r="F45" s="7" t="n">
        <f aca="false">COUNTIFS('Duel Log'!AF$2:AF$5455,$A45,'Duel Log'!AG$2:AG$5455,$B45,'Duel Log'!AH$2:AH$5455,"Draw")</f>
        <v>0</v>
      </c>
      <c r="G45" s="13" t="n">
        <f aca="false">IFERROR(D45/C45,"")</f>
        <v>0</v>
      </c>
    </row>
    <row r="46" customFormat="false" ht="15" hidden="false" customHeight="true" outlineLevel="0" collapsed="false">
      <c r="A46" s="7" t="s">
        <v>1647</v>
      </c>
      <c r="B46" s="7" t="s">
        <v>1111</v>
      </c>
      <c r="C46" s="7" t="n">
        <f aca="false">COUNTIFS('Duel Log'!AF$2:AF$5455,$A46,'Duel Log'!AG$2:AG$5455,$B46)</f>
        <v>2</v>
      </c>
      <c r="D46" s="7" t="n">
        <f aca="false">COUNTIFS('Duel Log'!AF$2:AF$5455,$A46,'Duel Log'!AG$2:AG$5455,$B46,'Duel Log'!AH$2:AH$5455,"Win")</f>
        <v>0</v>
      </c>
      <c r="E46" s="7" t="n">
        <f aca="false">COUNTIFS('Duel Log'!AF$2:AF$5455,$A46,'Duel Log'!AG$2:AG$5455,$B46,'Duel Log'!AH$2:AH$5455,"Loss")</f>
        <v>2</v>
      </c>
      <c r="F46" s="7" t="n">
        <f aca="false">COUNTIFS('Duel Log'!AF$2:AF$5455,$A46,'Duel Log'!AG$2:AG$5455,$B46,'Duel Log'!AH$2:AH$5455,"Draw")</f>
        <v>0</v>
      </c>
      <c r="G46" s="13" t="n">
        <f aca="false">IFERROR(D46/C46,"")</f>
        <v>0</v>
      </c>
    </row>
    <row r="47" customFormat="false" ht="15" hidden="false" customHeight="true" outlineLevel="0" collapsed="false">
      <c r="A47" s="7" t="s">
        <v>1647</v>
      </c>
      <c r="B47" s="7" t="s">
        <v>4023</v>
      </c>
      <c r="C47" s="7" t="n">
        <f aca="false">COUNTIFS('Duel Log'!AF$2:AF$5455,$A47,'Duel Log'!AG$2:AG$5455,$B47)</f>
        <v>1</v>
      </c>
      <c r="D47" s="7" t="n">
        <f aca="false">COUNTIFS('Duel Log'!AF$2:AF$5455,$A47,'Duel Log'!AG$2:AG$5455,$B47,'Duel Log'!AH$2:AH$5455,"Win")</f>
        <v>0</v>
      </c>
      <c r="E47" s="7" t="n">
        <f aca="false">COUNTIFS('Duel Log'!AF$2:AF$5455,$A47,'Duel Log'!AG$2:AG$5455,$B47,'Duel Log'!AH$2:AH$5455,"Loss")</f>
        <v>1</v>
      </c>
      <c r="F47" s="7" t="n">
        <f aca="false">COUNTIFS('Duel Log'!AF$2:AF$5455,$A47,'Duel Log'!AG$2:AG$5455,$B47,'Duel Log'!AH$2:AH$5455,"Draw")</f>
        <v>0</v>
      </c>
      <c r="G47" s="13" t="n">
        <f aca="false">IFERROR(D47/C47,"")</f>
        <v>0</v>
      </c>
    </row>
    <row r="48" customFormat="false" ht="15" hidden="false" customHeight="true" outlineLevel="0" collapsed="false">
      <c r="A48" s="7" t="s">
        <v>940</v>
      </c>
      <c r="B48" s="7" t="s">
        <v>941</v>
      </c>
      <c r="C48" s="7" t="n">
        <f aca="false">COUNTIFS('Duel Log'!AF$2:AF$5455,$A48,'Duel Log'!AG$2:AG$5455,$B48)</f>
        <v>1</v>
      </c>
      <c r="D48" s="7" t="n">
        <f aca="false">COUNTIFS('Duel Log'!AF$2:AF$5455,$A48,'Duel Log'!AG$2:AG$5455,$B48,'Duel Log'!AH$2:AH$5455,"Win")</f>
        <v>0</v>
      </c>
      <c r="E48" s="7" t="n">
        <f aca="false">COUNTIFS('Duel Log'!AF$2:AF$5455,$A48,'Duel Log'!AG$2:AG$5455,$B48,'Duel Log'!AH$2:AH$5455,"Loss")</f>
        <v>1</v>
      </c>
      <c r="F48" s="7" t="n">
        <f aca="false">COUNTIFS('Duel Log'!AF$2:AF$5455,$A48,'Duel Log'!AG$2:AG$5455,$B48,'Duel Log'!AH$2:AH$5455,"Draw")</f>
        <v>0</v>
      </c>
      <c r="G48" s="13" t="n">
        <f aca="false">IFERROR(D48/C48,"")</f>
        <v>0</v>
      </c>
    </row>
    <row r="49" customFormat="false" ht="15" hidden="false" customHeight="true" outlineLevel="0" collapsed="false">
      <c r="A49" s="7" t="s">
        <v>1121</v>
      </c>
      <c r="B49" s="7" t="s">
        <v>1122</v>
      </c>
      <c r="C49" s="7" t="n">
        <f aca="false">COUNTIFS('Duel Log'!AF$2:AF$5455,$A49,'Duel Log'!AG$2:AG$5455,$B49)</f>
        <v>2</v>
      </c>
      <c r="D49" s="7" t="n">
        <f aca="false">COUNTIFS('Duel Log'!AF$2:AF$5455,$A49,'Duel Log'!AG$2:AG$5455,$B49,'Duel Log'!AH$2:AH$5455,"Win")</f>
        <v>2</v>
      </c>
      <c r="E49" s="7" t="n">
        <f aca="false">COUNTIFS('Duel Log'!AF$2:AF$5455,$A49,'Duel Log'!AG$2:AG$5455,$B49,'Duel Log'!AH$2:AH$5455,"Loss")</f>
        <v>0</v>
      </c>
      <c r="F49" s="7" t="n">
        <f aca="false">COUNTIFS('Duel Log'!AF$2:AF$5455,$A49,'Duel Log'!AG$2:AG$5455,$B49,'Duel Log'!AH$2:AH$5455,"Draw")</f>
        <v>0</v>
      </c>
      <c r="G49" s="13" t="n">
        <f aca="false">IFERROR(D49/C49,"")</f>
        <v>1</v>
      </c>
    </row>
    <row r="50" customFormat="false" ht="15" hidden="false" customHeight="true" outlineLevel="0" collapsed="false">
      <c r="A50" s="7" t="s">
        <v>5270</v>
      </c>
      <c r="B50" s="7" t="s">
        <v>5271</v>
      </c>
      <c r="C50" s="7" t="n">
        <f aca="false">COUNTIFS('Duel Log'!AF$2:AF$5455,$A50,'Duel Log'!AG$2:AG$5455,$B50)</f>
        <v>1</v>
      </c>
      <c r="D50" s="7" t="n">
        <f aca="false">COUNTIFS('Duel Log'!AF$2:AF$5455,$A50,'Duel Log'!AG$2:AG$5455,$B50,'Duel Log'!AH$2:AH$5455,"Win")</f>
        <v>0</v>
      </c>
      <c r="E50" s="7" t="n">
        <f aca="false">COUNTIFS('Duel Log'!AF$2:AF$5455,$A50,'Duel Log'!AG$2:AG$5455,$B50,'Duel Log'!AH$2:AH$5455,"Loss")</f>
        <v>1</v>
      </c>
      <c r="F50" s="7" t="n">
        <f aca="false">COUNTIFS('Duel Log'!AF$2:AF$5455,$A50,'Duel Log'!AG$2:AG$5455,$B50,'Duel Log'!AH$2:AH$5455,"Draw")</f>
        <v>0</v>
      </c>
      <c r="G50" s="13" t="n">
        <f aca="false">IFERROR(D50/C50,"")</f>
        <v>0</v>
      </c>
    </row>
    <row r="51" customFormat="false" ht="15" hidden="false" customHeight="true" outlineLevel="0" collapsed="false">
      <c r="A51" s="7" t="s">
        <v>5241</v>
      </c>
      <c r="B51" s="7" t="s">
        <v>5242</v>
      </c>
      <c r="C51" s="7" t="n">
        <f aca="false">COUNTIFS('Duel Log'!AF$2:AF$5455,$A51,'Duel Log'!AG$2:AG$5455,$B51)</f>
        <v>1</v>
      </c>
      <c r="D51" s="7" t="n">
        <f aca="false">COUNTIFS('Duel Log'!AF$2:AF$5455,$A51,'Duel Log'!AG$2:AG$5455,$B51,'Duel Log'!AH$2:AH$5455,"Win")</f>
        <v>1</v>
      </c>
      <c r="E51" s="7" t="n">
        <f aca="false">COUNTIFS('Duel Log'!AF$2:AF$5455,$A51,'Duel Log'!AG$2:AG$5455,$B51,'Duel Log'!AH$2:AH$5455,"Loss")</f>
        <v>0</v>
      </c>
      <c r="F51" s="7" t="n">
        <f aca="false">COUNTIFS('Duel Log'!AF$2:AF$5455,$A51,'Duel Log'!AG$2:AG$5455,$B51,'Duel Log'!AH$2:AH$5455,"Draw")</f>
        <v>0</v>
      </c>
      <c r="G51" s="13" t="n">
        <f aca="false">IFERROR(D51/C51,"")</f>
        <v>1</v>
      </c>
    </row>
    <row r="52" customFormat="false" ht="15" hidden="false" customHeight="true" outlineLevel="0" collapsed="false">
      <c r="A52" s="7" t="s">
        <v>5241</v>
      </c>
      <c r="B52" s="7" t="s">
        <v>587</v>
      </c>
      <c r="C52" s="7" t="n">
        <f aca="false">COUNTIFS('Duel Log'!AF$2:AF$5455,$A52,'Duel Log'!AG$2:AG$5455,$B52)</f>
        <v>1</v>
      </c>
      <c r="D52" s="7" t="n">
        <f aca="false">COUNTIFS('Duel Log'!AF$2:AF$5455,$A52,'Duel Log'!AG$2:AG$5455,$B52,'Duel Log'!AH$2:AH$5455,"Win")</f>
        <v>0</v>
      </c>
      <c r="E52" s="7" t="n">
        <f aca="false">COUNTIFS('Duel Log'!AF$2:AF$5455,$A52,'Duel Log'!AG$2:AG$5455,$B52,'Duel Log'!AH$2:AH$5455,"Loss")</f>
        <v>1</v>
      </c>
      <c r="F52" s="7" t="n">
        <f aca="false">COUNTIFS('Duel Log'!AF$2:AF$5455,$A52,'Duel Log'!AG$2:AG$5455,$B52,'Duel Log'!AH$2:AH$5455,"Draw")</f>
        <v>0</v>
      </c>
      <c r="G52" s="13" t="n">
        <f aca="false">IFERROR(D52/C52,"")</f>
        <v>0</v>
      </c>
    </row>
    <row r="53" customFormat="false" ht="15" hidden="false" customHeight="true" outlineLevel="0" collapsed="false">
      <c r="A53" s="7" t="s">
        <v>555</v>
      </c>
      <c r="B53" s="7" t="s">
        <v>1305</v>
      </c>
      <c r="C53" s="7" t="n">
        <f aca="false">COUNTIFS('Duel Log'!AF$2:AF$5455,$A53,'Duel Log'!AG$2:AG$5455,$B53)</f>
        <v>2</v>
      </c>
      <c r="D53" s="7" t="n">
        <f aca="false">COUNTIFS('Duel Log'!AF$2:AF$5455,$A53,'Duel Log'!AG$2:AG$5455,$B53,'Duel Log'!AH$2:AH$5455,"Win")</f>
        <v>0</v>
      </c>
      <c r="E53" s="7" t="n">
        <f aca="false">COUNTIFS('Duel Log'!AF$2:AF$5455,$A53,'Duel Log'!AG$2:AG$5455,$B53,'Duel Log'!AH$2:AH$5455,"Loss")</f>
        <v>2</v>
      </c>
      <c r="F53" s="7" t="n">
        <f aca="false">COUNTIFS('Duel Log'!AF$2:AF$5455,$A53,'Duel Log'!AG$2:AG$5455,$B53,'Duel Log'!AH$2:AH$5455,"Draw")</f>
        <v>0</v>
      </c>
      <c r="G53" s="13" t="n">
        <f aca="false">IFERROR(D53/C53,"")</f>
        <v>0</v>
      </c>
    </row>
    <row r="54" customFormat="false" ht="15" hidden="false" customHeight="true" outlineLevel="0" collapsed="false">
      <c r="A54" s="7" t="s">
        <v>555</v>
      </c>
      <c r="B54" s="7" t="s">
        <v>796</v>
      </c>
      <c r="C54" s="7" t="n">
        <f aca="false">COUNTIFS('Duel Log'!AF$2:AF$5455,$A54,'Duel Log'!AG$2:AG$5455,$B54)</f>
        <v>2</v>
      </c>
      <c r="D54" s="7" t="n">
        <f aca="false">COUNTIFS('Duel Log'!AF$2:AF$5455,$A54,'Duel Log'!AG$2:AG$5455,$B54,'Duel Log'!AH$2:AH$5455,"Win")</f>
        <v>2</v>
      </c>
      <c r="E54" s="7" t="n">
        <f aca="false">COUNTIFS('Duel Log'!AF$2:AF$5455,$A54,'Duel Log'!AG$2:AG$5455,$B54,'Duel Log'!AH$2:AH$5455,"Loss")</f>
        <v>0</v>
      </c>
      <c r="F54" s="7" t="n">
        <f aca="false">COUNTIFS('Duel Log'!AF$2:AF$5455,$A54,'Duel Log'!AG$2:AG$5455,$B54,'Duel Log'!AH$2:AH$5455,"Draw")</f>
        <v>0</v>
      </c>
      <c r="G54" s="13" t="n">
        <f aca="false">IFERROR(D54/C54,"")</f>
        <v>1</v>
      </c>
    </row>
    <row r="55" customFormat="false" ht="15" hidden="false" customHeight="true" outlineLevel="0" collapsed="false">
      <c r="A55" s="7" t="s">
        <v>555</v>
      </c>
      <c r="B55" s="7" t="s">
        <v>4668</v>
      </c>
      <c r="C55" s="7" t="n">
        <f aca="false">COUNTIFS('Duel Log'!AF$2:AF$5455,$A55,'Duel Log'!AG$2:AG$5455,$B55)</f>
        <v>2</v>
      </c>
      <c r="D55" s="7" t="n">
        <f aca="false">COUNTIFS('Duel Log'!AF$2:AF$5455,$A55,'Duel Log'!AG$2:AG$5455,$B55,'Duel Log'!AH$2:AH$5455,"Win")</f>
        <v>2</v>
      </c>
      <c r="E55" s="7" t="n">
        <f aca="false">COUNTIFS('Duel Log'!AF$2:AF$5455,$A55,'Duel Log'!AG$2:AG$5455,$B55,'Duel Log'!AH$2:AH$5455,"Loss")</f>
        <v>0</v>
      </c>
      <c r="F55" s="7" t="n">
        <f aca="false">COUNTIFS('Duel Log'!AF$2:AF$5455,$A55,'Duel Log'!AG$2:AG$5455,$B55,'Duel Log'!AH$2:AH$5455,"Draw")</f>
        <v>0</v>
      </c>
      <c r="G55" s="13" t="n">
        <f aca="false">IFERROR(D55/C55,"")</f>
        <v>1</v>
      </c>
    </row>
    <row r="56" customFormat="false" ht="15" hidden="false" customHeight="true" outlineLevel="0" collapsed="false">
      <c r="A56" s="7" t="s">
        <v>555</v>
      </c>
      <c r="B56" s="7" t="s">
        <v>1896</v>
      </c>
      <c r="C56" s="7" t="n">
        <f aca="false">COUNTIFS('Duel Log'!AF$2:AF$5455,$A56,'Duel Log'!AG$2:AG$5455,$B56)</f>
        <v>2</v>
      </c>
      <c r="D56" s="7" t="n">
        <f aca="false">COUNTIFS('Duel Log'!AF$2:AF$5455,$A56,'Duel Log'!AG$2:AG$5455,$B56,'Duel Log'!AH$2:AH$5455,"Win")</f>
        <v>0</v>
      </c>
      <c r="E56" s="7" t="n">
        <f aca="false">COUNTIFS('Duel Log'!AF$2:AF$5455,$A56,'Duel Log'!AG$2:AG$5455,$B56,'Duel Log'!AH$2:AH$5455,"Loss")</f>
        <v>2</v>
      </c>
      <c r="F56" s="7" t="n">
        <f aca="false">COUNTIFS('Duel Log'!AF$2:AF$5455,$A56,'Duel Log'!AG$2:AG$5455,$B56,'Duel Log'!AH$2:AH$5455,"Draw")</f>
        <v>0</v>
      </c>
      <c r="G56" s="13" t="n">
        <f aca="false">IFERROR(D56/C56,"")</f>
        <v>0</v>
      </c>
    </row>
    <row r="57" customFormat="false" ht="15" hidden="false" customHeight="true" outlineLevel="0" collapsed="false">
      <c r="A57" s="7" t="s">
        <v>555</v>
      </c>
      <c r="B57" s="7" t="s">
        <v>2129</v>
      </c>
      <c r="C57" s="7" t="n">
        <f aca="false">COUNTIFS('Duel Log'!AF$2:AF$5455,$A57,'Duel Log'!AG$2:AG$5455,$B57)</f>
        <v>2</v>
      </c>
      <c r="D57" s="7" t="n">
        <f aca="false">COUNTIFS('Duel Log'!AF$2:AF$5455,$A57,'Duel Log'!AG$2:AG$5455,$B57,'Duel Log'!AH$2:AH$5455,"Win")</f>
        <v>0</v>
      </c>
      <c r="E57" s="7" t="n">
        <f aca="false">COUNTIFS('Duel Log'!AF$2:AF$5455,$A57,'Duel Log'!AG$2:AG$5455,$B57,'Duel Log'!AH$2:AH$5455,"Loss")</f>
        <v>2</v>
      </c>
      <c r="F57" s="7" t="n">
        <f aca="false">COUNTIFS('Duel Log'!AF$2:AF$5455,$A57,'Duel Log'!AG$2:AG$5455,$B57,'Duel Log'!AH$2:AH$5455,"Draw")</f>
        <v>0</v>
      </c>
      <c r="G57" s="13" t="n">
        <f aca="false">IFERROR(D57/C57,"")</f>
        <v>0</v>
      </c>
    </row>
    <row r="58" customFormat="false" ht="15" hidden="false" customHeight="true" outlineLevel="0" collapsed="false">
      <c r="A58" s="7" t="s">
        <v>555</v>
      </c>
      <c r="B58" s="7" t="s">
        <v>603</v>
      </c>
      <c r="C58" s="7" t="n">
        <f aca="false">COUNTIFS('Duel Log'!AF$2:AF$5455,$A58,'Duel Log'!AG$2:AG$5455,$B58)</f>
        <v>2</v>
      </c>
      <c r="D58" s="7" t="n">
        <f aca="false">COUNTIFS('Duel Log'!AF$2:AF$5455,$A58,'Duel Log'!AG$2:AG$5455,$B58,'Duel Log'!AH$2:AH$5455,"Win")</f>
        <v>2</v>
      </c>
      <c r="E58" s="7" t="n">
        <f aca="false">COUNTIFS('Duel Log'!AF$2:AF$5455,$A58,'Duel Log'!AG$2:AG$5455,$B58,'Duel Log'!AH$2:AH$5455,"Loss")</f>
        <v>0</v>
      </c>
      <c r="F58" s="7" t="n">
        <f aca="false">COUNTIFS('Duel Log'!AF$2:AF$5455,$A58,'Duel Log'!AG$2:AG$5455,$B58,'Duel Log'!AH$2:AH$5455,"Draw")</f>
        <v>0</v>
      </c>
      <c r="G58" s="13" t="n">
        <f aca="false">IFERROR(D58/C58,"")</f>
        <v>1</v>
      </c>
    </row>
    <row r="59" customFormat="false" ht="15" hidden="false" customHeight="true" outlineLevel="0" collapsed="false">
      <c r="A59" s="7" t="s">
        <v>555</v>
      </c>
      <c r="B59" s="7" t="s">
        <v>992</v>
      </c>
      <c r="C59" s="7" t="n">
        <f aca="false">COUNTIFS('Duel Log'!AF$2:AF$5455,$A59,'Duel Log'!AG$2:AG$5455,$B59)</f>
        <v>1</v>
      </c>
      <c r="D59" s="7" t="n">
        <f aca="false">COUNTIFS('Duel Log'!AF$2:AF$5455,$A59,'Duel Log'!AG$2:AG$5455,$B59,'Duel Log'!AH$2:AH$5455,"Win")</f>
        <v>0</v>
      </c>
      <c r="E59" s="7" t="n">
        <f aca="false">COUNTIFS('Duel Log'!AF$2:AF$5455,$A59,'Duel Log'!AG$2:AG$5455,$B59,'Duel Log'!AH$2:AH$5455,"Loss")</f>
        <v>1</v>
      </c>
      <c r="F59" s="7" t="n">
        <f aca="false">COUNTIFS('Duel Log'!AF$2:AF$5455,$A59,'Duel Log'!AG$2:AG$5455,$B59,'Duel Log'!AH$2:AH$5455,"Draw")</f>
        <v>0</v>
      </c>
      <c r="G59" s="13" t="n">
        <f aca="false">IFERROR(D59/C59,"")</f>
        <v>0</v>
      </c>
    </row>
    <row r="60" customFormat="false" ht="15" hidden="false" customHeight="true" outlineLevel="0" collapsed="false">
      <c r="A60" s="7" t="s">
        <v>555</v>
      </c>
      <c r="B60" s="7" t="s">
        <v>429</v>
      </c>
      <c r="C60" s="7" t="n">
        <f aca="false">COUNTIFS('Duel Log'!AF$2:AF$5455,$A60,'Duel Log'!AG$2:AG$5455,$B60)</f>
        <v>2</v>
      </c>
      <c r="D60" s="7" t="n">
        <f aca="false">COUNTIFS('Duel Log'!AF$2:AF$5455,$A60,'Duel Log'!AG$2:AG$5455,$B60,'Duel Log'!AH$2:AH$5455,"Win")</f>
        <v>2</v>
      </c>
      <c r="E60" s="7" t="n">
        <f aca="false">COUNTIFS('Duel Log'!AF$2:AF$5455,$A60,'Duel Log'!AG$2:AG$5455,$B60,'Duel Log'!AH$2:AH$5455,"Loss")</f>
        <v>0</v>
      </c>
      <c r="F60" s="7" t="n">
        <f aca="false">COUNTIFS('Duel Log'!AF$2:AF$5455,$A60,'Duel Log'!AG$2:AG$5455,$B60,'Duel Log'!AH$2:AH$5455,"Draw")</f>
        <v>0</v>
      </c>
      <c r="G60" s="13" t="n">
        <f aca="false">IFERROR(D60/C60,"")</f>
        <v>1</v>
      </c>
    </row>
    <row r="61" customFormat="false" ht="15" hidden="false" customHeight="true" outlineLevel="0" collapsed="false">
      <c r="A61" s="7" t="s">
        <v>555</v>
      </c>
      <c r="B61" s="7" t="s">
        <v>380</v>
      </c>
      <c r="C61" s="7" t="n">
        <f aca="false">COUNTIFS('Duel Log'!AF$2:AF$5455,$A61,'Duel Log'!AG$2:AG$5455,$B61)</f>
        <v>1</v>
      </c>
      <c r="D61" s="7" t="n">
        <f aca="false">COUNTIFS('Duel Log'!AF$2:AF$5455,$A61,'Duel Log'!AG$2:AG$5455,$B61,'Duel Log'!AH$2:AH$5455,"Win")</f>
        <v>1</v>
      </c>
      <c r="E61" s="7" t="n">
        <f aca="false">COUNTIFS('Duel Log'!AF$2:AF$5455,$A61,'Duel Log'!AG$2:AG$5455,$B61,'Duel Log'!AH$2:AH$5455,"Loss")</f>
        <v>0</v>
      </c>
      <c r="F61" s="7" t="n">
        <f aca="false">COUNTIFS('Duel Log'!AF$2:AF$5455,$A61,'Duel Log'!AG$2:AG$5455,$B61,'Duel Log'!AH$2:AH$5455,"Draw")</f>
        <v>0</v>
      </c>
      <c r="G61" s="13" t="n">
        <f aca="false">IFERROR(D61/C61,"")</f>
        <v>1</v>
      </c>
    </row>
    <row r="62" customFormat="false" ht="15" hidden="false" customHeight="true" outlineLevel="0" collapsed="false">
      <c r="A62" s="7" t="s">
        <v>555</v>
      </c>
      <c r="B62" s="7" t="s">
        <v>556</v>
      </c>
      <c r="C62" s="7" t="n">
        <f aca="false">COUNTIFS('Duel Log'!AF$2:AF$5455,$A62,'Duel Log'!AG$2:AG$5455,$B62)</f>
        <v>2</v>
      </c>
      <c r="D62" s="7" t="n">
        <f aca="false">COUNTIFS('Duel Log'!AF$2:AF$5455,$A62,'Duel Log'!AG$2:AG$5455,$B62,'Duel Log'!AH$2:AH$5455,"Win")</f>
        <v>0</v>
      </c>
      <c r="E62" s="7" t="n">
        <f aca="false">COUNTIFS('Duel Log'!AF$2:AF$5455,$A62,'Duel Log'!AG$2:AG$5455,$B62,'Duel Log'!AH$2:AH$5455,"Loss")</f>
        <v>2</v>
      </c>
      <c r="F62" s="7" t="n">
        <f aca="false">COUNTIFS('Duel Log'!AF$2:AF$5455,$A62,'Duel Log'!AG$2:AG$5455,$B62,'Duel Log'!AH$2:AH$5455,"Draw")</f>
        <v>0</v>
      </c>
      <c r="G62" s="13" t="n">
        <f aca="false">IFERROR(D62/C62,"")</f>
        <v>0</v>
      </c>
    </row>
    <row r="63" customFormat="false" ht="15" hidden="false" customHeight="true" outlineLevel="0" collapsed="false">
      <c r="A63" s="7" t="s">
        <v>555</v>
      </c>
      <c r="B63" s="7" t="s">
        <v>1597</v>
      </c>
      <c r="C63" s="7" t="n">
        <f aca="false">COUNTIFS('Duel Log'!AF$2:AF$5455,$A63,'Duel Log'!AG$2:AG$5455,$B63)</f>
        <v>2</v>
      </c>
      <c r="D63" s="7" t="n">
        <f aca="false">COUNTIFS('Duel Log'!AF$2:AF$5455,$A63,'Duel Log'!AG$2:AG$5455,$B63,'Duel Log'!AH$2:AH$5455,"Win")</f>
        <v>0</v>
      </c>
      <c r="E63" s="7" t="n">
        <f aca="false">COUNTIFS('Duel Log'!AF$2:AF$5455,$A63,'Duel Log'!AG$2:AG$5455,$B63,'Duel Log'!AH$2:AH$5455,"Loss")</f>
        <v>2</v>
      </c>
      <c r="F63" s="7" t="n">
        <f aca="false">COUNTIFS('Duel Log'!AF$2:AF$5455,$A63,'Duel Log'!AG$2:AG$5455,$B63,'Duel Log'!AH$2:AH$5455,"Draw")</f>
        <v>0</v>
      </c>
      <c r="G63" s="13" t="n">
        <f aca="false">IFERROR(D63/C63,"")</f>
        <v>0</v>
      </c>
    </row>
    <row r="64" customFormat="false" ht="15" hidden="false" customHeight="true" outlineLevel="0" collapsed="false">
      <c r="A64" s="7" t="s">
        <v>555</v>
      </c>
      <c r="B64" s="7" t="s">
        <v>494</v>
      </c>
      <c r="C64" s="7" t="n">
        <f aca="false">COUNTIFS('Duel Log'!AF$2:AF$5455,$A64,'Duel Log'!AG$2:AG$5455,$B64)</f>
        <v>2</v>
      </c>
      <c r="D64" s="7" t="n">
        <f aca="false">COUNTIFS('Duel Log'!AF$2:AF$5455,$A64,'Duel Log'!AG$2:AG$5455,$B64,'Duel Log'!AH$2:AH$5455,"Win")</f>
        <v>0</v>
      </c>
      <c r="E64" s="7" t="n">
        <f aca="false">COUNTIFS('Duel Log'!AF$2:AF$5455,$A64,'Duel Log'!AG$2:AG$5455,$B64,'Duel Log'!AH$2:AH$5455,"Loss")</f>
        <v>2</v>
      </c>
      <c r="F64" s="7" t="n">
        <f aca="false">COUNTIFS('Duel Log'!AF$2:AF$5455,$A64,'Duel Log'!AG$2:AG$5455,$B64,'Duel Log'!AH$2:AH$5455,"Draw")</f>
        <v>0</v>
      </c>
      <c r="G64" s="13" t="n">
        <f aca="false">IFERROR(D64/C64,"")</f>
        <v>0</v>
      </c>
    </row>
    <row r="65" customFormat="false" ht="15" hidden="false" customHeight="true" outlineLevel="0" collapsed="false">
      <c r="A65" s="7" t="s">
        <v>3897</v>
      </c>
      <c r="B65" s="7" t="s">
        <v>832</v>
      </c>
      <c r="C65" s="7" t="n">
        <f aca="false">COUNTIFS('Duel Log'!AF$2:AF$5455,$A65,'Duel Log'!AG$2:AG$5455,$B65)</f>
        <v>2</v>
      </c>
      <c r="D65" s="7" t="n">
        <f aca="false">COUNTIFS('Duel Log'!AF$2:AF$5455,$A65,'Duel Log'!AG$2:AG$5455,$B65,'Duel Log'!AH$2:AH$5455,"Win")</f>
        <v>2</v>
      </c>
      <c r="E65" s="7" t="n">
        <f aca="false">COUNTIFS('Duel Log'!AF$2:AF$5455,$A65,'Duel Log'!AG$2:AG$5455,$B65,'Duel Log'!AH$2:AH$5455,"Loss")</f>
        <v>0</v>
      </c>
      <c r="F65" s="7" t="n">
        <f aca="false">COUNTIFS('Duel Log'!AF$2:AF$5455,$A65,'Duel Log'!AG$2:AG$5455,$B65,'Duel Log'!AH$2:AH$5455,"Draw")</f>
        <v>0</v>
      </c>
      <c r="G65" s="13" t="n">
        <f aca="false">IFERROR(D65/C65,"")</f>
        <v>1</v>
      </c>
    </row>
    <row r="66" customFormat="false" ht="15" hidden="false" customHeight="true" outlineLevel="0" collapsed="false">
      <c r="A66" s="7" t="s">
        <v>7763</v>
      </c>
      <c r="B66" s="7" t="s">
        <v>7764</v>
      </c>
      <c r="C66" s="7" t="n">
        <f aca="false">COUNTIFS('Duel Log'!AF$2:AF$5455,$A66,'Duel Log'!AG$2:AG$5455,$B66)</f>
        <v>1</v>
      </c>
      <c r="D66" s="7" t="n">
        <f aca="false">COUNTIFS('Duel Log'!AF$2:AF$5455,$A66,'Duel Log'!AG$2:AG$5455,$B66,'Duel Log'!AH$2:AH$5455,"Win")</f>
        <v>1</v>
      </c>
      <c r="E66" s="7" t="n">
        <f aca="false">COUNTIFS('Duel Log'!AF$2:AF$5455,$A66,'Duel Log'!AG$2:AG$5455,$B66,'Duel Log'!AH$2:AH$5455,"Loss")</f>
        <v>0</v>
      </c>
      <c r="F66" s="7" t="n">
        <f aca="false">COUNTIFS('Duel Log'!AF$2:AF$5455,$A66,'Duel Log'!AG$2:AG$5455,$B66,'Duel Log'!AH$2:AH$5455,"Draw")</f>
        <v>0</v>
      </c>
      <c r="G66" s="13" t="n">
        <f aca="false">IFERROR(D66/C66,"")</f>
        <v>1</v>
      </c>
    </row>
    <row r="67" customFormat="false" ht="15" hidden="false" customHeight="true" outlineLevel="0" collapsed="false">
      <c r="A67" s="7" t="s">
        <v>4078</v>
      </c>
      <c r="B67" s="7" t="s">
        <v>267</v>
      </c>
      <c r="C67" s="7" t="n">
        <f aca="false">COUNTIFS('Duel Log'!AF$2:AF$5455,$A67,'Duel Log'!AG$2:AG$5455,$B67)</f>
        <v>1</v>
      </c>
      <c r="D67" s="7" t="n">
        <f aca="false">COUNTIFS('Duel Log'!AF$2:AF$5455,$A67,'Duel Log'!AG$2:AG$5455,$B67,'Duel Log'!AH$2:AH$5455,"Win")</f>
        <v>0</v>
      </c>
      <c r="E67" s="7" t="n">
        <f aca="false">COUNTIFS('Duel Log'!AF$2:AF$5455,$A67,'Duel Log'!AG$2:AG$5455,$B67,'Duel Log'!AH$2:AH$5455,"Loss")</f>
        <v>1</v>
      </c>
      <c r="F67" s="7" t="n">
        <f aca="false">COUNTIFS('Duel Log'!AF$2:AF$5455,$A67,'Duel Log'!AG$2:AG$5455,$B67,'Duel Log'!AH$2:AH$5455,"Draw")</f>
        <v>0</v>
      </c>
      <c r="G67" s="13" t="n">
        <f aca="false">IFERROR(D67/C67,"")</f>
        <v>0</v>
      </c>
    </row>
    <row r="68" customFormat="false" ht="15" hidden="false" customHeight="true" outlineLevel="0" collapsed="false">
      <c r="A68" s="7" t="s">
        <v>1792</v>
      </c>
      <c r="B68" s="7" t="s">
        <v>1014</v>
      </c>
      <c r="C68" s="7" t="n">
        <f aca="false">COUNTIFS('Duel Log'!AF$2:AF$5455,$A68,'Duel Log'!AG$2:AG$5455,$B68)</f>
        <v>2</v>
      </c>
      <c r="D68" s="7" t="n">
        <f aca="false">COUNTIFS('Duel Log'!AF$2:AF$5455,$A68,'Duel Log'!AG$2:AG$5455,$B68,'Duel Log'!AH$2:AH$5455,"Win")</f>
        <v>0</v>
      </c>
      <c r="E68" s="7" t="n">
        <f aca="false">COUNTIFS('Duel Log'!AF$2:AF$5455,$A68,'Duel Log'!AG$2:AG$5455,$B68,'Duel Log'!AH$2:AH$5455,"Loss")</f>
        <v>2</v>
      </c>
      <c r="F68" s="7" t="n">
        <f aca="false">COUNTIFS('Duel Log'!AF$2:AF$5455,$A68,'Duel Log'!AG$2:AG$5455,$B68,'Duel Log'!AH$2:AH$5455,"Draw")</f>
        <v>0</v>
      </c>
      <c r="G68" s="13" t="n">
        <f aca="false">IFERROR(D68/C68,"")</f>
        <v>0</v>
      </c>
    </row>
    <row r="69" customFormat="false" ht="15" hidden="false" customHeight="true" outlineLevel="0" collapsed="false">
      <c r="A69" s="7" t="s">
        <v>5453</v>
      </c>
      <c r="B69" s="7" t="s">
        <v>780</v>
      </c>
      <c r="C69" s="7" t="n">
        <f aca="false">COUNTIFS('Duel Log'!AF$2:AF$5455,$A69,'Duel Log'!AG$2:AG$5455,$B69)</f>
        <v>1</v>
      </c>
      <c r="D69" s="7" t="n">
        <f aca="false">COUNTIFS('Duel Log'!AF$2:AF$5455,$A69,'Duel Log'!AG$2:AG$5455,$B69,'Duel Log'!AH$2:AH$5455,"Win")</f>
        <v>1</v>
      </c>
      <c r="E69" s="7" t="n">
        <f aca="false">COUNTIFS('Duel Log'!AF$2:AF$5455,$A69,'Duel Log'!AG$2:AG$5455,$B69,'Duel Log'!AH$2:AH$5455,"Loss")</f>
        <v>0</v>
      </c>
      <c r="F69" s="7" t="n">
        <f aca="false">COUNTIFS('Duel Log'!AF$2:AF$5455,$A69,'Duel Log'!AG$2:AG$5455,$B69,'Duel Log'!AH$2:AH$5455,"Draw")</f>
        <v>0</v>
      </c>
      <c r="G69" s="13" t="n">
        <f aca="false">IFERROR(D69/C69,"")</f>
        <v>1</v>
      </c>
    </row>
    <row r="70" customFormat="false" ht="15" hidden="false" customHeight="true" outlineLevel="0" collapsed="false">
      <c r="A70" s="7" t="s">
        <v>1040</v>
      </c>
      <c r="B70" s="7" t="s">
        <v>1041</v>
      </c>
      <c r="C70" s="7" t="n">
        <f aca="false">COUNTIFS('Duel Log'!AF$2:AF$5455,$A70,'Duel Log'!AG$2:AG$5455,$B70)</f>
        <v>2</v>
      </c>
      <c r="D70" s="7" t="n">
        <f aca="false">COUNTIFS('Duel Log'!AF$2:AF$5455,$A70,'Duel Log'!AG$2:AG$5455,$B70,'Duel Log'!AH$2:AH$5455,"Win")</f>
        <v>0</v>
      </c>
      <c r="E70" s="7" t="n">
        <f aca="false">COUNTIFS('Duel Log'!AF$2:AF$5455,$A70,'Duel Log'!AG$2:AG$5455,$B70,'Duel Log'!AH$2:AH$5455,"Loss")</f>
        <v>2</v>
      </c>
      <c r="F70" s="7" t="n">
        <f aca="false">COUNTIFS('Duel Log'!AF$2:AF$5455,$A70,'Duel Log'!AG$2:AG$5455,$B70,'Duel Log'!AH$2:AH$5455,"Draw")</f>
        <v>0</v>
      </c>
      <c r="G70" s="13" t="n">
        <f aca="false">IFERROR(D70/C70,"")</f>
        <v>0</v>
      </c>
    </row>
    <row r="71" customFormat="false" ht="15" hidden="false" customHeight="true" outlineLevel="0" collapsed="false">
      <c r="A71" s="7" t="s">
        <v>1040</v>
      </c>
      <c r="B71" s="7" t="s">
        <v>5427</v>
      </c>
      <c r="C71" s="7" t="n">
        <f aca="false">COUNTIFS('Duel Log'!AF$2:AF$5455,$A71,'Duel Log'!AG$2:AG$5455,$B71)</f>
        <v>2</v>
      </c>
      <c r="D71" s="7" t="n">
        <f aca="false">COUNTIFS('Duel Log'!AF$2:AF$5455,$A71,'Duel Log'!AG$2:AG$5455,$B71,'Duel Log'!AH$2:AH$5455,"Win")</f>
        <v>2</v>
      </c>
      <c r="E71" s="7" t="n">
        <f aca="false">COUNTIFS('Duel Log'!AF$2:AF$5455,$A71,'Duel Log'!AG$2:AG$5455,$B71,'Duel Log'!AH$2:AH$5455,"Loss")</f>
        <v>0</v>
      </c>
      <c r="F71" s="7" t="n">
        <f aca="false">COUNTIFS('Duel Log'!AF$2:AF$5455,$A71,'Duel Log'!AG$2:AG$5455,$B71,'Duel Log'!AH$2:AH$5455,"Draw")</f>
        <v>0</v>
      </c>
      <c r="G71" s="13" t="n">
        <f aca="false">IFERROR(D71/C71,"")</f>
        <v>1</v>
      </c>
    </row>
    <row r="72" customFormat="false" ht="15" hidden="false" customHeight="true" outlineLevel="0" collapsed="false">
      <c r="A72" s="7" t="s">
        <v>1040</v>
      </c>
      <c r="B72" s="7" t="s">
        <v>180</v>
      </c>
      <c r="C72" s="7" t="n">
        <f aca="false">COUNTIFS('Duel Log'!AF$2:AF$5455,$A72,'Duel Log'!AG$2:AG$5455,$B72)</f>
        <v>2</v>
      </c>
      <c r="D72" s="7" t="n">
        <f aca="false">COUNTIFS('Duel Log'!AF$2:AF$5455,$A72,'Duel Log'!AG$2:AG$5455,$B72,'Duel Log'!AH$2:AH$5455,"Win")</f>
        <v>2</v>
      </c>
      <c r="E72" s="7" t="n">
        <f aca="false">COUNTIFS('Duel Log'!AF$2:AF$5455,$A72,'Duel Log'!AG$2:AG$5455,$B72,'Duel Log'!AH$2:AH$5455,"Loss")</f>
        <v>0</v>
      </c>
      <c r="F72" s="7" t="n">
        <f aca="false">COUNTIFS('Duel Log'!AF$2:AF$5455,$A72,'Duel Log'!AG$2:AG$5455,$B72,'Duel Log'!AH$2:AH$5455,"Draw")</f>
        <v>0</v>
      </c>
      <c r="G72" s="13" t="n">
        <f aca="false">IFERROR(D72/C72,"")</f>
        <v>1</v>
      </c>
    </row>
    <row r="73" customFormat="false" ht="15" hidden="false" customHeight="true" outlineLevel="0" collapsed="false">
      <c r="A73" s="7" t="s">
        <v>1040</v>
      </c>
      <c r="B73" s="7" t="s">
        <v>668</v>
      </c>
      <c r="C73" s="7" t="n">
        <f aca="false">COUNTIFS('Duel Log'!AF$2:AF$5455,$A73,'Duel Log'!AG$2:AG$5455,$B73)</f>
        <v>2</v>
      </c>
      <c r="D73" s="7" t="n">
        <f aca="false">COUNTIFS('Duel Log'!AF$2:AF$5455,$A73,'Duel Log'!AG$2:AG$5455,$B73,'Duel Log'!AH$2:AH$5455,"Win")</f>
        <v>0</v>
      </c>
      <c r="E73" s="7" t="n">
        <f aca="false">COUNTIFS('Duel Log'!AF$2:AF$5455,$A73,'Duel Log'!AG$2:AG$5455,$B73,'Duel Log'!AH$2:AH$5455,"Loss")</f>
        <v>2</v>
      </c>
      <c r="F73" s="7" t="n">
        <f aca="false">COUNTIFS('Duel Log'!AF$2:AF$5455,$A73,'Duel Log'!AG$2:AG$5455,$B73,'Duel Log'!AH$2:AH$5455,"Draw")</f>
        <v>0</v>
      </c>
      <c r="G73" s="13" t="n">
        <f aca="false">IFERROR(D73/C73,"")</f>
        <v>0</v>
      </c>
    </row>
    <row r="74" customFormat="false" ht="15" hidden="false" customHeight="true" outlineLevel="0" collapsed="false">
      <c r="A74" s="7" t="s">
        <v>1040</v>
      </c>
      <c r="B74" s="7" t="s">
        <v>721</v>
      </c>
      <c r="C74" s="7" t="n">
        <f aca="false">COUNTIFS('Duel Log'!AF$2:AF$5455,$A74,'Duel Log'!AG$2:AG$5455,$B74)</f>
        <v>2</v>
      </c>
      <c r="D74" s="7" t="n">
        <f aca="false">COUNTIFS('Duel Log'!AF$2:AF$5455,$A74,'Duel Log'!AG$2:AG$5455,$B74,'Duel Log'!AH$2:AH$5455,"Win")</f>
        <v>2</v>
      </c>
      <c r="E74" s="7" t="n">
        <f aca="false">COUNTIFS('Duel Log'!AF$2:AF$5455,$A74,'Duel Log'!AG$2:AG$5455,$B74,'Duel Log'!AH$2:AH$5455,"Loss")</f>
        <v>0</v>
      </c>
      <c r="F74" s="7" t="n">
        <f aca="false">COUNTIFS('Duel Log'!AF$2:AF$5455,$A74,'Duel Log'!AG$2:AG$5455,$B74,'Duel Log'!AH$2:AH$5455,"Draw")</f>
        <v>0</v>
      </c>
      <c r="G74" s="13" t="n">
        <f aca="false">IFERROR(D74/C74,"")</f>
        <v>1</v>
      </c>
    </row>
    <row r="75" customFormat="false" ht="15" hidden="false" customHeight="true" outlineLevel="0" collapsed="false">
      <c r="A75" s="7" t="s">
        <v>3353</v>
      </c>
      <c r="B75" s="7" t="s">
        <v>4611</v>
      </c>
      <c r="C75" s="7" t="n">
        <f aca="false">COUNTIFS('Duel Log'!AF$2:AF$5455,$A75,'Duel Log'!AG$2:AG$5455,$B75)</f>
        <v>1</v>
      </c>
      <c r="D75" s="7" t="n">
        <f aca="false">COUNTIFS('Duel Log'!AF$2:AF$5455,$A75,'Duel Log'!AG$2:AG$5455,$B75,'Duel Log'!AH$2:AH$5455,"Win")</f>
        <v>1</v>
      </c>
      <c r="E75" s="7" t="n">
        <f aca="false">COUNTIFS('Duel Log'!AF$2:AF$5455,$A75,'Duel Log'!AG$2:AG$5455,$B75,'Duel Log'!AH$2:AH$5455,"Loss")</f>
        <v>0</v>
      </c>
      <c r="F75" s="7" t="n">
        <f aca="false">COUNTIFS('Duel Log'!AF$2:AF$5455,$A75,'Duel Log'!AG$2:AG$5455,$B75,'Duel Log'!AH$2:AH$5455,"Draw")</f>
        <v>0</v>
      </c>
      <c r="G75" s="13" t="n">
        <f aca="false">IFERROR(D75/C75,"")</f>
        <v>1</v>
      </c>
    </row>
    <row r="76" customFormat="false" ht="15" hidden="false" customHeight="true" outlineLevel="0" collapsed="false">
      <c r="A76" s="7" t="s">
        <v>3353</v>
      </c>
      <c r="B76" s="7" t="s">
        <v>134</v>
      </c>
      <c r="C76" s="7" t="n">
        <f aca="false">COUNTIFS('Duel Log'!AF$2:AF$5455,$A76,'Duel Log'!AG$2:AG$5455,$B76)</f>
        <v>2</v>
      </c>
      <c r="D76" s="7" t="n">
        <f aca="false">COUNTIFS('Duel Log'!AF$2:AF$5455,$A76,'Duel Log'!AG$2:AG$5455,$B76,'Duel Log'!AH$2:AH$5455,"Win")</f>
        <v>2</v>
      </c>
      <c r="E76" s="7" t="n">
        <f aca="false">COUNTIFS('Duel Log'!AF$2:AF$5455,$A76,'Duel Log'!AG$2:AG$5455,$B76,'Duel Log'!AH$2:AH$5455,"Loss")</f>
        <v>0</v>
      </c>
      <c r="F76" s="7" t="n">
        <f aca="false">COUNTIFS('Duel Log'!AF$2:AF$5455,$A76,'Duel Log'!AG$2:AG$5455,$B76,'Duel Log'!AH$2:AH$5455,"Draw")</f>
        <v>0</v>
      </c>
      <c r="G76" s="13" t="n">
        <f aca="false">IFERROR(D76/C76,"")</f>
        <v>1</v>
      </c>
    </row>
    <row r="77" customFormat="false" ht="15" hidden="false" customHeight="true" outlineLevel="0" collapsed="false">
      <c r="A77" s="7" t="s">
        <v>3353</v>
      </c>
      <c r="B77" s="7" t="s">
        <v>180</v>
      </c>
      <c r="C77" s="7" t="n">
        <f aca="false">COUNTIFS('Duel Log'!AF$2:AF$5455,$A77,'Duel Log'!AG$2:AG$5455,$B77)</f>
        <v>1</v>
      </c>
      <c r="D77" s="7" t="n">
        <f aca="false">COUNTIFS('Duel Log'!AF$2:AF$5455,$A77,'Duel Log'!AG$2:AG$5455,$B77,'Duel Log'!AH$2:AH$5455,"Win")</f>
        <v>0</v>
      </c>
      <c r="E77" s="7" t="n">
        <f aca="false">COUNTIFS('Duel Log'!AF$2:AF$5455,$A77,'Duel Log'!AG$2:AG$5455,$B77,'Duel Log'!AH$2:AH$5455,"Loss")</f>
        <v>1</v>
      </c>
      <c r="F77" s="7" t="n">
        <f aca="false">COUNTIFS('Duel Log'!AF$2:AF$5455,$A77,'Duel Log'!AG$2:AG$5455,$B77,'Duel Log'!AH$2:AH$5455,"Draw")</f>
        <v>0</v>
      </c>
      <c r="G77" s="13" t="n">
        <f aca="false">IFERROR(D77/C77,"")</f>
        <v>0</v>
      </c>
    </row>
    <row r="78" customFormat="false" ht="15" hidden="false" customHeight="true" outlineLevel="0" collapsed="false">
      <c r="A78" s="7" t="s">
        <v>7130</v>
      </c>
      <c r="B78" s="7" t="s">
        <v>101</v>
      </c>
      <c r="C78" s="7" t="n">
        <f aca="false">COUNTIFS('Duel Log'!AF$2:AF$5455,$A78,'Duel Log'!AG$2:AG$5455,$B78)</f>
        <v>1</v>
      </c>
      <c r="D78" s="7" t="n">
        <f aca="false">COUNTIFS('Duel Log'!AF$2:AF$5455,$A78,'Duel Log'!AG$2:AG$5455,$B78,'Duel Log'!AH$2:AH$5455,"Win")</f>
        <v>0</v>
      </c>
      <c r="E78" s="7" t="n">
        <f aca="false">COUNTIFS('Duel Log'!AF$2:AF$5455,$A78,'Duel Log'!AG$2:AG$5455,$B78,'Duel Log'!AH$2:AH$5455,"Loss")</f>
        <v>1</v>
      </c>
      <c r="F78" s="7" t="n">
        <f aca="false">COUNTIFS('Duel Log'!AF$2:AF$5455,$A78,'Duel Log'!AG$2:AG$5455,$B78,'Duel Log'!AH$2:AH$5455,"Draw")</f>
        <v>0</v>
      </c>
      <c r="G78" s="13" t="n">
        <f aca="false">IFERROR(D78/C78,"")</f>
        <v>0</v>
      </c>
    </row>
    <row r="79" customFormat="false" ht="15" hidden="false" customHeight="true" outlineLevel="0" collapsed="false">
      <c r="A79" s="7" t="s">
        <v>1305</v>
      </c>
      <c r="B79" s="7" t="s">
        <v>6059</v>
      </c>
      <c r="C79" s="7" t="n">
        <f aca="false">COUNTIFS('Duel Log'!AF$2:AF$5455,$A79,'Duel Log'!AG$2:AG$5455,$B79)</f>
        <v>2</v>
      </c>
      <c r="D79" s="7" t="n">
        <f aca="false">COUNTIFS('Duel Log'!AF$2:AF$5455,$A79,'Duel Log'!AG$2:AG$5455,$B79,'Duel Log'!AH$2:AH$5455,"Win")</f>
        <v>0</v>
      </c>
      <c r="E79" s="7" t="n">
        <f aca="false">COUNTIFS('Duel Log'!AF$2:AF$5455,$A79,'Duel Log'!AG$2:AG$5455,$B79,'Duel Log'!AH$2:AH$5455,"Loss")</f>
        <v>2</v>
      </c>
      <c r="F79" s="7" t="n">
        <f aca="false">COUNTIFS('Duel Log'!AF$2:AF$5455,$A79,'Duel Log'!AG$2:AG$5455,$B79,'Duel Log'!AH$2:AH$5455,"Draw")</f>
        <v>0</v>
      </c>
      <c r="G79" s="13" t="n">
        <f aca="false">IFERROR(D79/C79,"")</f>
        <v>0</v>
      </c>
    </row>
    <row r="80" customFormat="false" ht="15" hidden="false" customHeight="true" outlineLevel="0" collapsed="false">
      <c r="A80" s="7" t="s">
        <v>5672</v>
      </c>
      <c r="B80" s="7" t="s">
        <v>5673</v>
      </c>
      <c r="C80" s="7" t="n">
        <f aca="false">COUNTIFS('Duel Log'!AF$2:AF$5455,$A80,'Duel Log'!AG$2:AG$5455,$B80)</f>
        <v>1</v>
      </c>
      <c r="D80" s="7" t="n">
        <f aca="false">COUNTIFS('Duel Log'!AF$2:AF$5455,$A80,'Duel Log'!AG$2:AG$5455,$B80,'Duel Log'!AH$2:AH$5455,"Win")</f>
        <v>0</v>
      </c>
      <c r="E80" s="7" t="n">
        <f aca="false">COUNTIFS('Duel Log'!AF$2:AF$5455,$A80,'Duel Log'!AG$2:AG$5455,$B80,'Duel Log'!AH$2:AH$5455,"Loss")</f>
        <v>1</v>
      </c>
      <c r="F80" s="7" t="n">
        <f aca="false">COUNTIFS('Duel Log'!AF$2:AF$5455,$A80,'Duel Log'!AG$2:AG$5455,$B80,'Duel Log'!AH$2:AH$5455,"Draw")</f>
        <v>0</v>
      </c>
      <c r="G80" s="13" t="n">
        <f aca="false">IFERROR(D80/C80,"")</f>
        <v>0</v>
      </c>
    </row>
    <row r="81" customFormat="false" ht="15" hidden="false" customHeight="true" outlineLevel="0" collapsed="false">
      <c r="A81" s="7" t="s">
        <v>196</v>
      </c>
      <c r="B81" s="7" t="s">
        <v>195</v>
      </c>
      <c r="C81" s="7" t="n">
        <f aca="false">COUNTIFS('Duel Log'!AF$2:AF$5455,$A81,'Duel Log'!AG$2:AG$5455,$B81)</f>
        <v>2</v>
      </c>
      <c r="D81" s="7" t="n">
        <f aca="false">COUNTIFS('Duel Log'!AF$2:AF$5455,$A81,'Duel Log'!AG$2:AG$5455,$B81,'Duel Log'!AH$2:AH$5455,"Win")</f>
        <v>2</v>
      </c>
      <c r="E81" s="7" t="n">
        <f aca="false">COUNTIFS('Duel Log'!AF$2:AF$5455,$A81,'Duel Log'!AG$2:AG$5455,$B81,'Duel Log'!AH$2:AH$5455,"Loss")</f>
        <v>0</v>
      </c>
      <c r="F81" s="7" t="n">
        <f aca="false">COUNTIFS('Duel Log'!AF$2:AF$5455,$A81,'Duel Log'!AG$2:AG$5455,$B81,'Duel Log'!AH$2:AH$5455,"Draw")</f>
        <v>0</v>
      </c>
      <c r="G81" s="13" t="n">
        <f aca="false">IFERROR(D81/C81,"")</f>
        <v>1</v>
      </c>
    </row>
    <row r="82" customFormat="false" ht="15" hidden="false" customHeight="true" outlineLevel="0" collapsed="false">
      <c r="A82" s="7" t="s">
        <v>8009</v>
      </c>
      <c r="B82" s="7" t="s">
        <v>1275</v>
      </c>
      <c r="C82" s="7" t="n">
        <f aca="false">COUNTIFS('Duel Log'!AF$2:AF$5455,$A82,'Duel Log'!AG$2:AG$5455,$B82)</f>
        <v>1</v>
      </c>
      <c r="D82" s="7" t="n">
        <f aca="false">COUNTIFS('Duel Log'!AF$2:AF$5455,$A82,'Duel Log'!AG$2:AG$5455,$B82,'Duel Log'!AH$2:AH$5455,"Win")</f>
        <v>1</v>
      </c>
      <c r="E82" s="7" t="n">
        <f aca="false">COUNTIFS('Duel Log'!AF$2:AF$5455,$A82,'Duel Log'!AG$2:AG$5455,$B82,'Duel Log'!AH$2:AH$5455,"Loss")</f>
        <v>0</v>
      </c>
      <c r="F82" s="7" t="n">
        <f aca="false">COUNTIFS('Duel Log'!AF$2:AF$5455,$A82,'Duel Log'!AG$2:AG$5455,$B82,'Duel Log'!AH$2:AH$5455,"Draw")</f>
        <v>0</v>
      </c>
      <c r="G82" s="13" t="n">
        <f aca="false">IFERROR(D82/C82,"")</f>
        <v>1</v>
      </c>
    </row>
    <row r="83" customFormat="false" ht="15" hidden="false" customHeight="true" outlineLevel="0" collapsed="false">
      <c r="A83" s="7" t="s">
        <v>5296</v>
      </c>
      <c r="B83" s="7" t="s">
        <v>5295</v>
      </c>
      <c r="C83" s="7" t="n">
        <f aca="false">COUNTIFS('Duel Log'!AF$2:AF$5455,$A83,'Duel Log'!AG$2:AG$5455,$B83)</f>
        <v>2</v>
      </c>
      <c r="D83" s="7" t="n">
        <f aca="false">COUNTIFS('Duel Log'!AF$2:AF$5455,$A83,'Duel Log'!AG$2:AG$5455,$B83,'Duel Log'!AH$2:AH$5455,"Win")</f>
        <v>0</v>
      </c>
      <c r="E83" s="7" t="n">
        <f aca="false">COUNTIFS('Duel Log'!AF$2:AF$5455,$A83,'Duel Log'!AG$2:AG$5455,$B83,'Duel Log'!AH$2:AH$5455,"Loss")</f>
        <v>2</v>
      </c>
      <c r="F83" s="7" t="n">
        <f aca="false">COUNTIFS('Duel Log'!AF$2:AF$5455,$A83,'Duel Log'!AG$2:AG$5455,$B83,'Duel Log'!AH$2:AH$5455,"Draw")</f>
        <v>0</v>
      </c>
      <c r="G83" s="13" t="n">
        <f aca="false">IFERROR(D83/C83,"")</f>
        <v>0</v>
      </c>
    </row>
    <row r="84" customFormat="false" ht="15" hidden="false" customHeight="true" outlineLevel="0" collapsed="false">
      <c r="A84" s="7" t="s">
        <v>3273</v>
      </c>
      <c r="B84" s="7" t="s">
        <v>3274</v>
      </c>
      <c r="C84" s="7" t="n">
        <f aca="false">COUNTIFS('Duel Log'!AF$2:AF$5455,$A84,'Duel Log'!AG$2:AG$5455,$B84)</f>
        <v>2</v>
      </c>
      <c r="D84" s="7" t="n">
        <f aca="false">COUNTIFS('Duel Log'!AF$2:AF$5455,$A84,'Duel Log'!AG$2:AG$5455,$B84,'Duel Log'!AH$2:AH$5455,"Win")</f>
        <v>2</v>
      </c>
      <c r="E84" s="7" t="n">
        <f aca="false">COUNTIFS('Duel Log'!AF$2:AF$5455,$A84,'Duel Log'!AG$2:AG$5455,$B84,'Duel Log'!AH$2:AH$5455,"Loss")</f>
        <v>0</v>
      </c>
      <c r="F84" s="7" t="n">
        <f aca="false">COUNTIFS('Duel Log'!AF$2:AF$5455,$A84,'Duel Log'!AG$2:AG$5455,$B84,'Duel Log'!AH$2:AH$5455,"Draw")</f>
        <v>0</v>
      </c>
      <c r="G84" s="13" t="n">
        <f aca="false">IFERROR(D84/C84,"")</f>
        <v>1</v>
      </c>
    </row>
    <row r="85" customFormat="false" ht="15" hidden="false" customHeight="true" outlineLevel="0" collapsed="false">
      <c r="A85" s="7" t="s">
        <v>3926</v>
      </c>
      <c r="B85" s="7" t="s">
        <v>996</v>
      </c>
      <c r="C85" s="7" t="n">
        <f aca="false">COUNTIFS('Duel Log'!AF$2:AF$5455,$A85,'Duel Log'!AG$2:AG$5455,$B85)</f>
        <v>2</v>
      </c>
      <c r="D85" s="7" t="n">
        <f aca="false">COUNTIFS('Duel Log'!AF$2:AF$5455,$A85,'Duel Log'!AG$2:AG$5455,$B85,'Duel Log'!AH$2:AH$5455,"Win")</f>
        <v>0</v>
      </c>
      <c r="E85" s="7" t="n">
        <f aca="false">COUNTIFS('Duel Log'!AF$2:AF$5455,$A85,'Duel Log'!AG$2:AG$5455,$B85,'Duel Log'!AH$2:AH$5455,"Loss")</f>
        <v>2</v>
      </c>
      <c r="F85" s="7" t="n">
        <f aca="false">COUNTIFS('Duel Log'!AF$2:AF$5455,$A85,'Duel Log'!AG$2:AG$5455,$B85,'Duel Log'!AH$2:AH$5455,"Draw")</f>
        <v>0</v>
      </c>
      <c r="G85" s="13" t="n">
        <f aca="false">IFERROR(D85/C85,"")</f>
        <v>0</v>
      </c>
    </row>
    <row r="86" customFormat="false" ht="15" hidden="false" customHeight="true" outlineLevel="0" collapsed="false">
      <c r="A86" s="7" t="s">
        <v>3213</v>
      </c>
      <c r="B86" s="7" t="s">
        <v>984</v>
      </c>
      <c r="C86" s="7" t="n">
        <f aca="false">COUNTIFS('Duel Log'!AF$2:AF$5455,$A86,'Duel Log'!AG$2:AG$5455,$B86)</f>
        <v>2</v>
      </c>
      <c r="D86" s="7" t="n">
        <f aca="false">COUNTIFS('Duel Log'!AF$2:AF$5455,$A86,'Duel Log'!AG$2:AG$5455,$B86,'Duel Log'!AH$2:AH$5455,"Win")</f>
        <v>2</v>
      </c>
      <c r="E86" s="7" t="n">
        <f aca="false">COUNTIFS('Duel Log'!AF$2:AF$5455,$A86,'Duel Log'!AG$2:AG$5455,$B86,'Duel Log'!AH$2:AH$5455,"Loss")</f>
        <v>0</v>
      </c>
      <c r="F86" s="7" t="n">
        <f aca="false">COUNTIFS('Duel Log'!AF$2:AF$5455,$A86,'Duel Log'!AG$2:AG$5455,$B86,'Duel Log'!AH$2:AH$5455,"Draw")</f>
        <v>0</v>
      </c>
      <c r="G86" s="13" t="n">
        <f aca="false">IFERROR(D86/C86,"")</f>
        <v>1</v>
      </c>
    </row>
    <row r="87" customFormat="false" ht="15" hidden="false" customHeight="true" outlineLevel="0" collapsed="false">
      <c r="A87" s="7" t="s">
        <v>7370</v>
      </c>
      <c r="B87" s="7" t="s">
        <v>1153</v>
      </c>
      <c r="C87" s="7" t="n">
        <f aca="false">COUNTIFS('Duel Log'!AF$2:AF$5455,$A87,'Duel Log'!AG$2:AG$5455,$B87)</f>
        <v>1</v>
      </c>
      <c r="D87" s="7" t="n">
        <f aca="false">COUNTIFS('Duel Log'!AF$2:AF$5455,$A87,'Duel Log'!AG$2:AG$5455,$B87,'Duel Log'!AH$2:AH$5455,"Win")</f>
        <v>1</v>
      </c>
      <c r="E87" s="7" t="n">
        <f aca="false">COUNTIFS('Duel Log'!AF$2:AF$5455,$A87,'Duel Log'!AG$2:AG$5455,$B87,'Duel Log'!AH$2:AH$5455,"Loss")</f>
        <v>0</v>
      </c>
      <c r="F87" s="7" t="n">
        <f aca="false">COUNTIFS('Duel Log'!AF$2:AF$5455,$A87,'Duel Log'!AG$2:AG$5455,$B87,'Duel Log'!AH$2:AH$5455,"Draw")</f>
        <v>0</v>
      </c>
      <c r="G87" s="13" t="n">
        <f aca="false">IFERROR(D87/C87,"")</f>
        <v>1</v>
      </c>
    </row>
    <row r="88" customFormat="false" ht="15" hidden="false" customHeight="true" outlineLevel="0" collapsed="false">
      <c r="A88" s="7" t="s">
        <v>3616</v>
      </c>
      <c r="B88" s="7" t="s">
        <v>5853</v>
      </c>
      <c r="C88" s="7" t="n">
        <f aca="false">COUNTIFS('Duel Log'!AF$2:AF$5455,$A88,'Duel Log'!AG$2:AG$5455,$B88)</f>
        <v>2</v>
      </c>
      <c r="D88" s="7" t="n">
        <f aca="false">COUNTIFS('Duel Log'!AF$2:AF$5455,$A88,'Duel Log'!AG$2:AG$5455,$B88,'Duel Log'!AH$2:AH$5455,"Win")</f>
        <v>0</v>
      </c>
      <c r="E88" s="7" t="n">
        <f aca="false">COUNTIFS('Duel Log'!AF$2:AF$5455,$A88,'Duel Log'!AG$2:AG$5455,$B88,'Duel Log'!AH$2:AH$5455,"Loss")</f>
        <v>2</v>
      </c>
      <c r="F88" s="7" t="n">
        <f aca="false">COUNTIFS('Duel Log'!AF$2:AF$5455,$A88,'Duel Log'!AG$2:AG$5455,$B88,'Duel Log'!AH$2:AH$5455,"Draw")</f>
        <v>0</v>
      </c>
      <c r="G88" s="13" t="n">
        <f aca="false">IFERROR(D88/C88,"")</f>
        <v>0</v>
      </c>
    </row>
    <row r="89" customFormat="false" ht="15" hidden="false" customHeight="true" outlineLevel="0" collapsed="false">
      <c r="A89" s="7" t="s">
        <v>3616</v>
      </c>
      <c r="B89" s="7" t="s">
        <v>3617</v>
      </c>
      <c r="C89" s="7" t="n">
        <f aca="false">COUNTIFS('Duel Log'!AF$2:AF$5455,$A89,'Duel Log'!AG$2:AG$5455,$B89)</f>
        <v>1</v>
      </c>
      <c r="D89" s="7" t="n">
        <f aca="false">COUNTIFS('Duel Log'!AF$2:AF$5455,$A89,'Duel Log'!AG$2:AG$5455,$B89,'Duel Log'!AH$2:AH$5455,"Win")</f>
        <v>1</v>
      </c>
      <c r="E89" s="7" t="n">
        <f aca="false">COUNTIFS('Duel Log'!AF$2:AF$5455,$A89,'Duel Log'!AG$2:AG$5455,$B89,'Duel Log'!AH$2:AH$5455,"Loss")</f>
        <v>0</v>
      </c>
      <c r="F89" s="7" t="n">
        <f aca="false">COUNTIFS('Duel Log'!AF$2:AF$5455,$A89,'Duel Log'!AG$2:AG$5455,$B89,'Duel Log'!AH$2:AH$5455,"Draw")</f>
        <v>0</v>
      </c>
      <c r="G89" s="13" t="n">
        <f aca="false">IFERROR(D89/C89,"")</f>
        <v>1</v>
      </c>
    </row>
    <row r="90" customFormat="false" ht="15" hidden="false" customHeight="true" outlineLevel="0" collapsed="false">
      <c r="A90" s="7" t="s">
        <v>3616</v>
      </c>
      <c r="B90" s="7" t="s">
        <v>7308</v>
      </c>
      <c r="C90" s="7" t="n">
        <f aca="false">COUNTIFS('Duel Log'!AF$2:AF$5455,$A90,'Duel Log'!AG$2:AG$5455,$B90)</f>
        <v>2</v>
      </c>
      <c r="D90" s="7" t="n">
        <f aca="false">COUNTIFS('Duel Log'!AF$2:AF$5455,$A90,'Duel Log'!AG$2:AG$5455,$B90,'Duel Log'!AH$2:AH$5455,"Win")</f>
        <v>0</v>
      </c>
      <c r="E90" s="7" t="n">
        <f aca="false">COUNTIFS('Duel Log'!AF$2:AF$5455,$A90,'Duel Log'!AG$2:AG$5455,$B90,'Duel Log'!AH$2:AH$5455,"Loss")</f>
        <v>2</v>
      </c>
      <c r="F90" s="7" t="n">
        <f aca="false">COUNTIFS('Duel Log'!AF$2:AF$5455,$A90,'Duel Log'!AG$2:AG$5455,$B90,'Duel Log'!AH$2:AH$5455,"Draw")</f>
        <v>0</v>
      </c>
      <c r="G90" s="13" t="n">
        <f aca="false">IFERROR(D90/C90,"")</f>
        <v>0</v>
      </c>
    </row>
    <row r="91" customFormat="false" ht="15" hidden="false" customHeight="true" outlineLevel="0" collapsed="false">
      <c r="A91" s="7" t="s">
        <v>8076</v>
      </c>
      <c r="B91" s="7" t="s">
        <v>8075</v>
      </c>
      <c r="C91" s="7" t="n">
        <f aca="false">COUNTIFS('Duel Log'!AF$2:AF$5455,$A91,'Duel Log'!AG$2:AG$5455,$B91)</f>
        <v>2</v>
      </c>
      <c r="D91" s="7" t="n">
        <f aca="false">COUNTIFS('Duel Log'!AF$2:AF$5455,$A91,'Duel Log'!AG$2:AG$5455,$B91,'Duel Log'!AH$2:AH$5455,"Win")</f>
        <v>0</v>
      </c>
      <c r="E91" s="7" t="n">
        <f aca="false">COUNTIFS('Duel Log'!AF$2:AF$5455,$A91,'Duel Log'!AG$2:AG$5455,$B91,'Duel Log'!AH$2:AH$5455,"Loss")</f>
        <v>2</v>
      </c>
      <c r="F91" s="7" t="n">
        <f aca="false">COUNTIFS('Duel Log'!AF$2:AF$5455,$A91,'Duel Log'!AG$2:AG$5455,$B91,'Duel Log'!AH$2:AH$5455,"Draw")</f>
        <v>0</v>
      </c>
      <c r="G91" s="13" t="n">
        <f aca="false">IFERROR(D91/C91,"")</f>
        <v>0</v>
      </c>
    </row>
    <row r="92" customFormat="false" ht="15" hidden="false" customHeight="true" outlineLevel="0" collapsed="false">
      <c r="A92" s="7" t="s">
        <v>4253</v>
      </c>
      <c r="B92" s="7" t="s">
        <v>3239</v>
      </c>
      <c r="C92" s="7" t="n">
        <f aca="false">COUNTIFS('Duel Log'!AF$2:AF$5455,$A92,'Duel Log'!AG$2:AG$5455,$B92)</f>
        <v>1</v>
      </c>
      <c r="D92" s="7" t="n">
        <f aca="false">COUNTIFS('Duel Log'!AF$2:AF$5455,$A92,'Duel Log'!AG$2:AG$5455,$B92,'Duel Log'!AH$2:AH$5455,"Win")</f>
        <v>0</v>
      </c>
      <c r="E92" s="7" t="n">
        <f aca="false">COUNTIFS('Duel Log'!AF$2:AF$5455,$A92,'Duel Log'!AG$2:AG$5455,$B92,'Duel Log'!AH$2:AH$5455,"Loss")</f>
        <v>1</v>
      </c>
      <c r="F92" s="7" t="n">
        <f aca="false">COUNTIFS('Duel Log'!AF$2:AF$5455,$A92,'Duel Log'!AG$2:AG$5455,$B92,'Duel Log'!AH$2:AH$5455,"Draw")</f>
        <v>0</v>
      </c>
      <c r="G92" s="13" t="n">
        <f aca="false">IFERROR(D92/C92,"")</f>
        <v>0</v>
      </c>
    </row>
    <row r="93" customFormat="false" ht="15" hidden="false" customHeight="true" outlineLevel="0" collapsed="false">
      <c r="A93" s="7" t="s">
        <v>6962</v>
      </c>
      <c r="B93" s="7" t="s">
        <v>6961</v>
      </c>
      <c r="C93" s="7" t="n">
        <f aca="false">COUNTIFS('Duel Log'!AF$2:AF$5455,$A93,'Duel Log'!AG$2:AG$5455,$B93)</f>
        <v>2</v>
      </c>
      <c r="D93" s="7" t="n">
        <f aca="false">COUNTIFS('Duel Log'!AF$2:AF$5455,$A93,'Duel Log'!AG$2:AG$5455,$B93,'Duel Log'!AH$2:AH$5455,"Win")</f>
        <v>0</v>
      </c>
      <c r="E93" s="7" t="n">
        <f aca="false">COUNTIFS('Duel Log'!AF$2:AF$5455,$A93,'Duel Log'!AG$2:AG$5455,$B93,'Duel Log'!AH$2:AH$5455,"Loss")</f>
        <v>2</v>
      </c>
      <c r="F93" s="7" t="n">
        <f aca="false">COUNTIFS('Duel Log'!AF$2:AF$5455,$A93,'Duel Log'!AG$2:AG$5455,$B93,'Duel Log'!AH$2:AH$5455,"Draw")</f>
        <v>0</v>
      </c>
      <c r="G93" s="13" t="n">
        <f aca="false">IFERROR(D93/C93,"")</f>
        <v>0</v>
      </c>
    </row>
    <row r="94" customFormat="false" ht="15" hidden="false" customHeight="true" outlineLevel="0" collapsed="false">
      <c r="A94" s="7" t="s">
        <v>1961</v>
      </c>
      <c r="B94" s="7" t="s">
        <v>1960</v>
      </c>
      <c r="C94" s="7" t="n">
        <f aca="false">COUNTIFS('Duel Log'!AF$2:AF$5455,$A94,'Duel Log'!AG$2:AG$5455,$B94)</f>
        <v>2</v>
      </c>
      <c r="D94" s="7" t="n">
        <f aca="false">COUNTIFS('Duel Log'!AF$2:AF$5455,$A94,'Duel Log'!AG$2:AG$5455,$B94,'Duel Log'!AH$2:AH$5455,"Win")</f>
        <v>0</v>
      </c>
      <c r="E94" s="7" t="n">
        <f aca="false">COUNTIFS('Duel Log'!AF$2:AF$5455,$A94,'Duel Log'!AG$2:AG$5455,$B94,'Duel Log'!AH$2:AH$5455,"Loss")</f>
        <v>2</v>
      </c>
      <c r="F94" s="7" t="n">
        <f aca="false">COUNTIFS('Duel Log'!AF$2:AF$5455,$A94,'Duel Log'!AG$2:AG$5455,$B94,'Duel Log'!AH$2:AH$5455,"Draw")</f>
        <v>0</v>
      </c>
      <c r="G94" s="13" t="n">
        <f aca="false">IFERROR(D94/C94,"")</f>
        <v>0</v>
      </c>
    </row>
    <row r="95" customFormat="false" ht="15" hidden="false" customHeight="true" outlineLevel="0" collapsed="false">
      <c r="A95" s="7" t="s">
        <v>2242</v>
      </c>
      <c r="B95" s="7" t="s">
        <v>2243</v>
      </c>
      <c r="C95" s="7" t="n">
        <f aca="false">COUNTIFS('Duel Log'!AF$2:AF$5455,$A95,'Duel Log'!AG$2:AG$5455,$B95)</f>
        <v>2</v>
      </c>
      <c r="D95" s="7" t="n">
        <f aca="false">COUNTIFS('Duel Log'!AF$2:AF$5455,$A95,'Duel Log'!AG$2:AG$5455,$B95,'Duel Log'!AH$2:AH$5455,"Win")</f>
        <v>2</v>
      </c>
      <c r="E95" s="7" t="n">
        <f aca="false">COUNTIFS('Duel Log'!AF$2:AF$5455,$A95,'Duel Log'!AG$2:AG$5455,$B95,'Duel Log'!AH$2:AH$5455,"Loss")</f>
        <v>0</v>
      </c>
      <c r="F95" s="7" t="n">
        <f aca="false">COUNTIFS('Duel Log'!AF$2:AF$5455,$A95,'Duel Log'!AG$2:AG$5455,$B95,'Duel Log'!AH$2:AH$5455,"Draw")</f>
        <v>0</v>
      </c>
      <c r="G95" s="13" t="n">
        <f aca="false">IFERROR(D95/C95,"")</f>
        <v>1</v>
      </c>
    </row>
    <row r="96" customFormat="false" ht="15" hidden="false" customHeight="true" outlineLevel="0" collapsed="false">
      <c r="A96" s="7" t="s">
        <v>2242</v>
      </c>
      <c r="B96" s="7" t="s">
        <v>6882</v>
      </c>
      <c r="C96" s="7" t="n">
        <f aca="false">COUNTIFS('Duel Log'!AF$2:AF$5455,$A96,'Duel Log'!AG$2:AG$5455,$B96)</f>
        <v>1</v>
      </c>
      <c r="D96" s="7" t="n">
        <f aca="false">COUNTIFS('Duel Log'!AF$2:AF$5455,$A96,'Duel Log'!AG$2:AG$5455,$B96,'Duel Log'!AH$2:AH$5455,"Win")</f>
        <v>0</v>
      </c>
      <c r="E96" s="7" t="n">
        <f aca="false">COUNTIFS('Duel Log'!AF$2:AF$5455,$A96,'Duel Log'!AG$2:AG$5455,$B96,'Duel Log'!AH$2:AH$5455,"Loss")</f>
        <v>1</v>
      </c>
      <c r="F96" s="7" t="n">
        <f aca="false">COUNTIFS('Duel Log'!AF$2:AF$5455,$A96,'Duel Log'!AG$2:AG$5455,$B96,'Duel Log'!AH$2:AH$5455,"Draw")</f>
        <v>0</v>
      </c>
      <c r="G96" s="13" t="n">
        <f aca="false">IFERROR(D96/C96,"")</f>
        <v>0</v>
      </c>
    </row>
    <row r="97" customFormat="false" ht="15" hidden="false" customHeight="true" outlineLevel="0" collapsed="false">
      <c r="A97" s="7" t="s">
        <v>4694</v>
      </c>
      <c r="B97" s="7" t="s">
        <v>1896</v>
      </c>
      <c r="C97" s="7" t="n">
        <f aca="false">COUNTIFS('Duel Log'!AF$2:AF$5455,$A97,'Duel Log'!AG$2:AG$5455,$B97)</f>
        <v>2</v>
      </c>
      <c r="D97" s="7" t="n">
        <f aca="false">COUNTIFS('Duel Log'!AF$2:AF$5455,$A97,'Duel Log'!AG$2:AG$5455,$B97,'Duel Log'!AH$2:AH$5455,"Win")</f>
        <v>2</v>
      </c>
      <c r="E97" s="7" t="n">
        <f aca="false">COUNTIFS('Duel Log'!AF$2:AF$5455,$A97,'Duel Log'!AG$2:AG$5455,$B97,'Duel Log'!AH$2:AH$5455,"Loss")</f>
        <v>0</v>
      </c>
      <c r="F97" s="7" t="n">
        <f aca="false">COUNTIFS('Duel Log'!AF$2:AF$5455,$A97,'Duel Log'!AG$2:AG$5455,$B97,'Duel Log'!AH$2:AH$5455,"Draw")</f>
        <v>0</v>
      </c>
      <c r="G97" s="13" t="n">
        <f aca="false">IFERROR(D97/C97,"")</f>
        <v>1</v>
      </c>
    </row>
    <row r="98" customFormat="false" ht="15" hidden="false" customHeight="true" outlineLevel="0" collapsed="false">
      <c r="A98" s="7" t="s">
        <v>7671</v>
      </c>
      <c r="B98" s="7" t="s">
        <v>206</v>
      </c>
      <c r="C98" s="7" t="n">
        <f aca="false">COUNTIFS('Duel Log'!AF$2:AF$5455,$A98,'Duel Log'!AG$2:AG$5455,$B98)</f>
        <v>1</v>
      </c>
      <c r="D98" s="7" t="n">
        <f aca="false">COUNTIFS('Duel Log'!AF$2:AF$5455,$A98,'Duel Log'!AG$2:AG$5455,$B98,'Duel Log'!AH$2:AH$5455,"Win")</f>
        <v>1</v>
      </c>
      <c r="E98" s="7" t="n">
        <f aca="false">COUNTIFS('Duel Log'!AF$2:AF$5455,$A98,'Duel Log'!AG$2:AG$5455,$B98,'Duel Log'!AH$2:AH$5455,"Loss")</f>
        <v>0</v>
      </c>
      <c r="F98" s="7" t="n">
        <f aca="false">COUNTIFS('Duel Log'!AF$2:AF$5455,$A98,'Duel Log'!AG$2:AG$5455,$B98,'Duel Log'!AH$2:AH$5455,"Draw")</f>
        <v>0</v>
      </c>
      <c r="G98" s="13" t="n">
        <f aca="false">IFERROR(D98/C98,"")</f>
        <v>1</v>
      </c>
    </row>
    <row r="99" customFormat="false" ht="15" hidden="false" customHeight="true" outlineLevel="0" collapsed="false">
      <c r="A99" s="7" t="s">
        <v>1057</v>
      </c>
      <c r="B99" s="7" t="s">
        <v>456</v>
      </c>
      <c r="C99" s="7" t="n">
        <f aca="false">COUNTIFS('Duel Log'!AF$2:AF$5455,$A99,'Duel Log'!AG$2:AG$5455,$B99)</f>
        <v>1</v>
      </c>
      <c r="D99" s="7" t="n">
        <f aca="false">COUNTIFS('Duel Log'!AF$2:AF$5455,$A99,'Duel Log'!AG$2:AG$5455,$B99,'Duel Log'!AH$2:AH$5455,"Win")</f>
        <v>0</v>
      </c>
      <c r="E99" s="7" t="n">
        <f aca="false">COUNTIFS('Duel Log'!AF$2:AF$5455,$A99,'Duel Log'!AG$2:AG$5455,$B99,'Duel Log'!AH$2:AH$5455,"Loss")</f>
        <v>1</v>
      </c>
      <c r="F99" s="7" t="n">
        <f aca="false">COUNTIFS('Duel Log'!AF$2:AF$5455,$A99,'Duel Log'!AG$2:AG$5455,$B99,'Duel Log'!AH$2:AH$5455,"Draw")</f>
        <v>0</v>
      </c>
      <c r="G99" s="13" t="n">
        <f aca="false">IFERROR(D99/C99,"")</f>
        <v>0</v>
      </c>
    </row>
    <row r="100" customFormat="false" ht="15" hidden="false" customHeight="true" outlineLevel="0" collapsed="false">
      <c r="A100" s="7" t="s">
        <v>1057</v>
      </c>
      <c r="B100" s="7" t="s">
        <v>1762</v>
      </c>
      <c r="C100" s="7" t="n">
        <f aca="false">COUNTIFS('Duel Log'!AF$2:AF$5455,$A100,'Duel Log'!AG$2:AG$5455,$B100)</f>
        <v>2</v>
      </c>
      <c r="D100" s="7" t="n">
        <f aca="false">COUNTIFS('Duel Log'!AF$2:AF$5455,$A100,'Duel Log'!AG$2:AG$5455,$B100,'Duel Log'!AH$2:AH$5455,"Win")</f>
        <v>0</v>
      </c>
      <c r="E100" s="7" t="n">
        <f aca="false">COUNTIFS('Duel Log'!AF$2:AF$5455,$A100,'Duel Log'!AG$2:AG$5455,$B100,'Duel Log'!AH$2:AH$5455,"Loss")</f>
        <v>2</v>
      </c>
      <c r="F100" s="7" t="n">
        <f aca="false">COUNTIFS('Duel Log'!AF$2:AF$5455,$A100,'Duel Log'!AG$2:AG$5455,$B100,'Duel Log'!AH$2:AH$5455,"Draw")</f>
        <v>0</v>
      </c>
      <c r="G100" s="13" t="n">
        <f aca="false">IFERROR(D100/C100,"")</f>
        <v>0</v>
      </c>
    </row>
    <row r="101" customFormat="false" ht="15" hidden="false" customHeight="true" outlineLevel="0" collapsed="false">
      <c r="A101" s="7" t="s">
        <v>1057</v>
      </c>
      <c r="B101" s="7" t="s">
        <v>3751</v>
      </c>
      <c r="C101" s="7" t="n">
        <f aca="false">COUNTIFS('Duel Log'!AF$2:AF$5455,$A101,'Duel Log'!AG$2:AG$5455,$B101)</f>
        <v>1</v>
      </c>
      <c r="D101" s="7" t="n">
        <f aca="false">COUNTIFS('Duel Log'!AF$2:AF$5455,$A101,'Duel Log'!AG$2:AG$5455,$B101,'Duel Log'!AH$2:AH$5455,"Win")</f>
        <v>1</v>
      </c>
      <c r="E101" s="7" t="n">
        <f aca="false">COUNTIFS('Duel Log'!AF$2:AF$5455,$A101,'Duel Log'!AG$2:AG$5455,$B101,'Duel Log'!AH$2:AH$5455,"Loss")</f>
        <v>0</v>
      </c>
      <c r="F101" s="7" t="n">
        <f aca="false">COUNTIFS('Duel Log'!AF$2:AF$5455,$A101,'Duel Log'!AG$2:AG$5455,$B101,'Duel Log'!AH$2:AH$5455,"Draw")</f>
        <v>0</v>
      </c>
      <c r="G101" s="13" t="n">
        <f aca="false">IFERROR(D101/C101,"")</f>
        <v>1</v>
      </c>
    </row>
    <row r="102" customFormat="false" ht="15" hidden="false" customHeight="true" outlineLevel="0" collapsed="false">
      <c r="A102" s="7" t="s">
        <v>1057</v>
      </c>
      <c r="B102" s="7" t="s">
        <v>3829</v>
      </c>
      <c r="C102" s="7" t="n">
        <f aca="false">COUNTIFS('Duel Log'!AF$2:AF$5455,$A102,'Duel Log'!AG$2:AG$5455,$B102)</f>
        <v>2</v>
      </c>
      <c r="D102" s="7" t="n">
        <f aca="false">COUNTIFS('Duel Log'!AF$2:AF$5455,$A102,'Duel Log'!AG$2:AG$5455,$B102,'Duel Log'!AH$2:AH$5455,"Win")</f>
        <v>2</v>
      </c>
      <c r="E102" s="7" t="n">
        <f aca="false">COUNTIFS('Duel Log'!AF$2:AF$5455,$A102,'Duel Log'!AG$2:AG$5455,$B102,'Duel Log'!AH$2:AH$5455,"Loss")</f>
        <v>0</v>
      </c>
      <c r="F102" s="7" t="n">
        <f aca="false">COUNTIFS('Duel Log'!AF$2:AF$5455,$A102,'Duel Log'!AG$2:AG$5455,$B102,'Duel Log'!AH$2:AH$5455,"Draw")</f>
        <v>0</v>
      </c>
      <c r="G102" s="13" t="n">
        <f aca="false">IFERROR(D102/C102,"")</f>
        <v>1</v>
      </c>
    </row>
    <row r="103" customFormat="false" ht="15" hidden="false" customHeight="true" outlineLevel="0" collapsed="false">
      <c r="A103" s="7" t="s">
        <v>1057</v>
      </c>
      <c r="B103" s="7" t="s">
        <v>1573</v>
      </c>
      <c r="C103" s="7" t="n">
        <f aca="false">COUNTIFS('Duel Log'!AF$2:AF$5455,$A103,'Duel Log'!AG$2:AG$5455,$B103)</f>
        <v>2</v>
      </c>
      <c r="D103" s="7" t="n">
        <f aca="false">COUNTIFS('Duel Log'!AF$2:AF$5455,$A103,'Duel Log'!AG$2:AG$5455,$B103,'Duel Log'!AH$2:AH$5455,"Win")</f>
        <v>2</v>
      </c>
      <c r="E103" s="7" t="n">
        <f aca="false">COUNTIFS('Duel Log'!AF$2:AF$5455,$A103,'Duel Log'!AG$2:AG$5455,$B103,'Duel Log'!AH$2:AH$5455,"Loss")</f>
        <v>0</v>
      </c>
      <c r="F103" s="7" t="n">
        <f aca="false">COUNTIFS('Duel Log'!AF$2:AF$5455,$A103,'Duel Log'!AG$2:AG$5455,$B103,'Duel Log'!AH$2:AH$5455,"Draw")</f>
        <v>0</v>
      </c>
      <c r="G103" s="13" t="n">
        <f aca="false">IFERROR(D103/C103,"")</f>
        <v>1</v>
      </c>
    </row>
    <row r="104" customFormat="false" ht="15" hidden="false" customHeight="true" outlineLevel="0" collapsed="false">
      <c r="A104" s="7" t="s">
        <v>1057</v>
      </c>
      <c r="B104" s="7" t="s">
        <v>346</v>
      </c>
      <c r="C104" s="7" t="n">
        <f aca="false">COUNTIFS('Duel Log'!AF$2:AF$5455,$A104,'Duel Log'!AG$2:AG$5455,$B104)</f>
        <v>2</v>
      </c>
      <c r="D104" s="7" t="n">
        <f aca="false">COUNTIFS('Duel Log'!AF$2:AF$5455,$A104,'Duel Log'!AG$2:AG$5455,$B104,'Duel Log'!AH$2:AH$5455,"Win")</f>
        <v>2</v>
      </c>
      <c r="E104" s="7" t="n">
        <f aca="false">COUNTIFS('Duel Log'!AF$2:AF$5455,$A104,'Duel Log'!AG$2:AG$5455,$B104,'Duel Log'!AH$2:AH$5455,"Loss")</f>
        <v>0</v>
      </c>
      <c r="F104" s="7" t="n">
        <f aca="false">COUNTIFS('Duel Log'!AF$2:AF$5455,$A104,'Duel Log'!AG$2:AG$5455,$B104,'Duel Log'!AH$2:AH$5455,"Draw")</f>
        <v>0</v>
      </c>
      <c r="G104" s="13" t="n">
        <f aca="false">IFERROR(D104/C104,"")</f>
        <v>1</v>
      </c>
    </row>
    <row r="105" customFormat="false" ht="15" hidden="false" customHeight="true" outlineLevel="0" collapsed="false">
      <c r="A105" s="7" t="s">
        <v>1057</v>
      </c>
      <c r="B105" s="7" t="s">
        <v>813</v>
      </c>
      <c r="C105" s="7" t="n">
        <f aca="false">COUNTIFS('Duel Log'!AF$2:AF$5455,$A105,'Duel Log'!AG$2:AG$5455,$B105)</f>
        <v>2</v>
      </c>
      <c r="D105" s="7" t="n">
        <f aca="false">COUNTIFS('Duel Log'!AF$2:AF$5455,$A105,'Duel Log'!AG$2:AG$5455,$B105,'Duel Log'!AH$2:AH$5455,"Win")</f>
        <v>2</v>
      </c>
      <c r="E105" s="7" t="n">
        <f aca="false">COUNTIFS('Duel Log'!AF$2:AF$5455,$A105,'Duel Log'!AG$2:AG$5455,$B105,'Duel Log'!AH$2:AH$5455,"Loss")</f>
        <v>0</v>
      </c>
      <c r="F105" s="7" t="n">
        <f aca="false">COUNTIFS('Duel Log'!AF$2:AF$5455,$A105,'Duel Log'!AG$2:AG$5455,$B105,'Duel Log'!AH$2:AH$5455,"Draw")</f>
        <v>0</v>
      </c>
      <c r="G105" s="13" t="n">
        <f aca="false">IFERROR(D105/C105,"")</f>
        <v>1</v>
      </c>
    </row>
    <row r="106" customFormat="false" ht="15" hidden="false" customHeight="true" outlineLevel="0" collapsed="false">
      <c r="A106" s="7" t="s">
        <v>1057</v>
      </c>
      <c r="B106" s="7" t="s">
        <v>1058</v>
      </c>
      <c r="C106" s="7" t="n">
        <f aca="false">COUNTIFS('Duel Log'!AF$2:AF$5455,$A106,'Duel Log'!AG$2:AG$5455,$B106)</f>
        <v>2</v>
      </c>
      <c r="D106" s="7" t="n">
        <f aca="false">COUNTIFS('Duel Log'!AF$2:AF$5455,$A106,'Duel Log'!AG$2:AG$5455,$B106,'Duel Log'!AH$2:AH$5455,"Win")</f>
        <v>2</v>
      </c>
      <c r="E106" s="7" t="n">
        <f aca="false">COUNTIFS('Duel Log'!AF$2:AF$5455,$A106,'Duel Log'!AG$2:AG$5455,$B106,'Duel Log'!AH$2:AH$5455,"Loss")</f>
        <v>0</v>
      </c>
      <c r="F106" s="7" t="n">
        <f aca="false">COUNTIFS('Duel Log'!AF$2:AF$5455,$A106,'Duel Log'!AG$2:AG$5455,$B106,'Duel Log'!AH$2:AH$5455,"Draw")</f>
        <v>0</v>
      </c>
      <c r="G106" s="13" t="n">
        <f aca="false">IFERROR(D106/C106,"")</f>
        <v>1</v>
      </c>
    </row>
    <row r="107" customFormat="false" ht="15" hidden="false" customHeight="true" outlineLevel="0" collapsed="false">
      <c r="A107" s="7" t="s">
        <v>1057</v>
      </c>
      <c r="B107" s="7" t="s">
        <v>7705</v>
      </c>
      <c r="C107" s="7" t="n">
        <f aca="false">COUNTIFS('Duel Log'!AF$2:AF$5455,$A107,'Duel Log'!AG$2:AG$5455,$B107)</f>
        <v>2</v>
      </c>
      <c r="D107" s="7" t="n">
        <f aca="false">COUNTIFS('Duel Log'!AF$2:AF$5455,$A107,'Duel Log'!AG$2:AG$5455,$B107,'Duel Log'!AH$2:AH$5455,"Win")</f>
        <v>2</v>
      </c>
      <c r="E107" s="7" t="n">
        <f aca="false">COUNTIFS('Duel Log'!AF$2:AF$5455,$A107,'Duel Log'!AG$2:AG$5455,$B107,'Duel Log'!AH$2:AH$5455,"Loss")</f>
        <v>0</v>
      </c>
      <c r="F107" s="7" t="n">
        <f aca="false">COUNTIFS('Duel Log'!AF$2:AF$5455,$A107,'Duel Log'!AG$2:AG$5455,$B107,'Duel Log'!AH$2:AH$5455,"Draw")</f>
        <v>0</v>
      </c>
      <c r="G107" s="13" t="n">
        <f aca="false">IFERROR(D107/C107,"")</f>
        <v>1</v>
      </c>
    </row>
    <row r="108" customFormat="false" ht="15" hidden="false" customHeight="true" outlineLevel="0" collapsed="false">
      <c r="A108" s="7" t="s">
        <v>1057</v>
      </c>
      <c r="B108" s="7" t="s">
        <v>3866</v>
      </c>
      <c r="C108" s="7" t="n">
        <f aca="false">COUNTIFS('Duel Log'!AF$2:AF$5455,$A108,'Duel Log'!AG$2:AG$5455,$B108)</f>
        <v>2</v>
      </c>
      <c r="D108" s="7" t="n">
        <f aca="false">COUNTIFS('Duel Log'!AF$2:AF$5455,$A108,'Duel Log'!AG$2:AG$5455,$B108,'Duel Log'!AH$2:AH$5455,"Win")</f>
        <v>0</v>
      </c>
      <c r="E108" s="7" t="n">
        <f aca="false">COUNTIFS('Duel Log'!AF$2:AF$5455,$A108,'Duel Log'!AG$2:AG$5455,$B108,'Duel Log'!AH$2:AH$5455,"Loss")</f>
        <v>2</v>
      </c>
      <c r="F108" s="7" t="n">
        <f aca="false">COUNTIFS('Duel Log'!AF$2:AF$5455,$A108,'Duel Log'!AG$2:AG$5455,$B108,'Duel Log'!AH$2:AH$5455,"Draw")</f>
        <v>0</v>
      </c>
      <c r="G108" s="13" t="n">
        <f aca="false">IFERROR(D108/C108,"")</f>
        <v>0</v>
      </c>
    </row>
    <row r="109" customFormat="false" ht="15" hidden="false" customHeight="true" outlineLevel="0" collapsed="false">
      <c r="A109" s="7" t="s">
        <v>1057</v>
      </c>
      <c r="B109" s="7" t="s">
        <v>3152</v>
      </c>
      <c r="C109" s="7" t="n">
        <f aca="false">COUNTIFS('Duel Log'!AF$2:AF$5455,$A109,'Duel Log'!AG$2:AG$5455,$B109)</f>
        <v>2</v>
      </c>
      <c r="D109" s="7" t="n">
        <f aca="false">COUNTIFS('Duel Log'!AF$2:AF$5455,$A109,'Duel Log'!AG$2:AG$5455,$B109,'Duel Log'!AH$2:AH$5455,"Win")</f>
        <v>2</v>
      </c>
      <c r="E109" s="7" t="n">
        <f aca="false">COUNTIFS('Duel Log'!AF$2:AF$5455,$A109,'Duel Log'!AG$2:AG$5455,$B109,'Duel Log'!AH$2:AH$5455,"Loss")</f>
        <v>0</v>
      </c>
      <c r="F109" s="7" t="n">
        <f aca="false">COUNTIFS('Duel Log'!AF$2:AF$5455,$A109,'Duel Log'!AG$2:AG$5455,$B109,'Duel Log'!AH$2:AH$5455,"Draw")</f>
        <v>0</v>
      </c>
      <c r="G109" s="13" t="n">
        <f aca="false">IFERROR(D109/C109,"")</f>
        <v>1</v>
      </c>
    </row>
    <row r="110" customFormat="false" ht="15" hidden="false" customHeight="true" outlineLevel="0" collapsed="false">
      <c r="A110" s="7" t="s">
        <v>1057</v>
      </c>
      <c r="B110" s="7" t="s">
        <v>5293</v>
      </c>
      <c r="C110" s="7" t="n">
        <f aca="false">COUNTIFS('Duel Log'!AF$2:AF$5455,$A110,'Duel Log'!AG$2:AG$5455,$B110)</f>
        <v>2</v>
      </c>
      <c r="D110" s="7" t="n">
        <f aca="false">COUNTIFS('Duel Log'!AF$2:AF$5455,$A110,'Duel Log'!AG$2:AG$5455,$B110,'Duel Log'!AH$2:AH$5455,"Win")</f>
        <v>0</v>
      </c>
      <c r="E110" s="7" t="n">
        <f aca="false">COUNTIFS('Duel Log'!AF$2:AF$5455,$A110,'Duel Log'!AG$2:AG$5455,$B110,'Duel Log'!AH$2:AH$5455,"Loss")</f>
        <v>2</v>
      </c>
      <c r="F110" s="7" t="n">
        <f aca="false">COUNTIFS('Duel Log'!AF$2:AF$5455,$A110,'Duel Log'!AG$2:AG$5455,$B110,'Duel Log'!AH$2:AH$5455,"Draw")</f>
        <v>0</v>
      </c>
      <c r="G110" s="13" t="n">
        <f aca="false">IFERROR(D110/C110,"")</f>
        <v>0</v>
      </c>
    </row>
    <row r="111" customFormat="false" ht="15" hidden="false" customHeight="true" outlineLevel="0" collapsed="false">
      <c r="A111" s="7" t="s">
        <v>3120</v>
      </c>
      <c r="B111" s="7" t="s">
        <v>3119</v>
      </c>
      <c r="C111" s="7" t="n">
        <f aca="false">COUNTIFS('Duel Log'!AF$2:AF$5455,$A111,'Duel Log'!AG$2:AG$5455,$B111)</f>
        <v>2</v>
      </c>
      <c r="D111" s="7" t="n">
        <f aca="false">COUNTIFS('Duel Log'!AF$2:AF$5455,$A111,'Duel Log'!AG$2:AG$5455,$B111,'Duel Log'!AH$2:AH$5455,"Win")</f>
        <v>2</v>
      </c>
      <c r="E111" s="7" t="n">
        <f aca="false">COUNTIFS('Duel Log'!AF$2:AF$5455,$A111,'Duel Log'!AG$2:AG$5455,$B111,'Duel Log'!AH$2:AH$5455,"Loss")</f>
        <v>0</v>
      </c>
      <c r="F111" s="7" t="n">
        <f aca="false">COUNTIFS('Duel Log'!AF$2:AF$5455,$A111,'Duel Log'!AG$2:AG$5455,$B111,'Duel Log'!AH$2:AH$5455,"Draw")</f>
        <v>0</v>
      </c>
      <c r="G111" s="13" t="n">
        <f aca="false">IFERROR(D111/C111,"")</f>
        <v>1</v>
      </c>
    </row>
    <row r="112" customFormat="false" ht="15" hidden="false" customHeight="true" outlineLevel="0" collapsed="false">
      <c r="A112" s="7" t="s">
        <v>2164</v>
      </c>
      <c r="B112" s="7" t="s">
        <v>2163</v>
      </c>
      <c r="C112" s="7" t="n">
        <f aca="false">COUNTIFS('Duel Log'!AF$2:AF$5455,$A112,'Duel Log'!AG$2:AG$5455,$B112)</f>
        <v>2</v>
      </c>
      <c r="D112" s="7" t="n">
        <f aca="false">COUNTIFS('Duel Log'!AF$2:AF$5455,$A112,'Duel Log'!AG$2:AG$5455,$B112,'Duel Log'!AH$2:AH$5455,"Win")</f>
        <v>0</v>
      </c>
      <c r="E112" s="7" t="n">
        <f aca="false">COUNTIFS('Duel Log'!AF$2:AF$5455,$A112,'Duel Log'!AG$2:AG$5455,$B112,'Duel Log'!AH$2:AH$5455,"Loss")</f>
        <v>2</v>
      </c>
      <c r="F112" s="7" t="n">
        <f aca="false">COUNTIFS('Duel Log'!AF$2:AF$5455,$A112,'Duel Log'!AG$2:AG$5455,$B112,'Duel Log'!AH$2:AH$5455,"Draw")</f>
        <v>0</v>
      </c>
      <c r="G112" s="13" t="n">
        <f aca="false">IFERROR(D112/C112,"")</f>
        <v>0</v>
      </c>
    </row>
    <row r="113" customFormat="false" ht="15" hidden="false" customHeight="true" outlineLevel="0" collapsed="false">
      <c r="A113" s="7" t="s">
        <v>2227</v>
      </c>
      <c r="B113" s="7" t="s">
        <v>2228</v>
      </c>
      <c r="C113" s="7" t="n">
        <f aca="false">COUNTIFS('Duel Log'!AF$2:AF$5455,$A113,'Duel Log'!AG$2:AG$5455,$B113)</f>
        <v>1</v>
      </c>
      <c r="D113" s="7" t="n">
        <f aca="false">COUNTIFS('Duel Log'!AF$2:AF$5455,$A113,'Duel Log'!AG$2:AG$5455,$B113,'Duel Log'!AH$2:AH$5455,"Win")</f>
        <v>1</v>
      </c>
      <c r="E113" s="7" t="n">
        <f aca="false">COUNTIFS('Duel Log'!AF$2:AF$5455,$A113,'Duel Log'!AG$2:AG$5455,$B113,'Duel Log'!AH$2:AH$5455,"Loss")</f>
        <v>0</v>
      </c>
      <c r="F113" s="7" t="n">
        <f aca="false">COUNTIFS('Duel Log'!AF$2:AF$5455,$A113,'Duel Log'!AG$2:AG$5455,$B113,'Duel Log'!AH$2:AH$5455,"Draw")</f>
        <v>0</v>
      </c>
      <c r="G113" s="13" t="n">
        <f aca="false">IFERROR(D113/C113,"")</f>
        <v>1</v>
      </c>
    </row>
    <row r="114" customFormat="false" ht="15" hidden="false" customHeight="true" outlineLevel="0" collapsed="false">
      <c r="A114" s="7" t="s">
        <v>2227</v>
      </c>
      <c r="B114" s="7" t="s">
        <v>4988</v>
      </c>
      <c r="C114" s="7" t="n">
        <f aca="false">COUNTIFS('Duel Log'!AF$2:AF$5455,$A114,'Duel Log'!AG$2:AG$5455,$B114)</f>
        <v>1</v>
      </c>
      <c r="D114" s="7" t="n">
        <f aca="false">COUNTIFS('Duel Log'!AF$2:AF$5455,$A114,'Duel Log'!AG$2:AG$5455,$B114,'Duel Log'!AH$2:AH$5455,"Win")</f>
        <v>1</v>
      </c>
      <c r="E114" s="7" t="n">
        <f aca="false">COUNTIFS('Duel Log'!AF$2:AF$5455,$A114,'Duel Log'!AG$2:AG$5455,$B114,'Duel Log'!AH$2:AH$5455,"Loss")</f>
        <v>0</v>
      </c>
      <c r="F114" s="7" t="n">
        <f aca="false">COUNTIFS('Duel Log'!AF$2:AF$5455,$A114,'Duel Log'!AG$2:AG$5455,$B114,'Duel Log'!AH$2:AH$5455,"Draw")</f>
        <v>0</v>
      </c>
      <c r="G114" s="13" t="n">
        <f aca="false">IFERROR(D114/C114,"")</f>
        <v>1</v>
      </c>
    </row>
    <row r="115" customFormat="false" ht="15" hidden="false" customHeight="true" outlineLevel="0" collapsed="false">
      <c r="A115" s="7" t="s">
        <v>1190</v>
      </c>
      <c r="B115" s="7" t="s">
        <v>8160</v>
      </c>
      <c r="C115" s="7" t="n">
        <f aca="false">COUNTIFS('Duel Log'!AF$2:AF$5455,$A115,'Duel Log'!AG$2:AG$5455,$B115)</f>
        <v>1</v>
      </c>
      <c r="D115" s="7" t="n">
        <f aca="false">COUNTIFS('Duel Log'!AF$2:AF$5455,$A115,'Duel Log'!AG$2:AG$5455,$B115,'Duel Log'!AH$2:AH$5455,"Win")</f>
        <v>0</v>
      </c>
      <c r="E115" s="7" t="n">
        <f aca="false">COUNTIFS('Duel Log'!AF$2:AF$5455,$A115,'Duel Log'!AG$2:AG$5455,$B115,'Duel Log'!AH$2:AH$5455,"Loss")</f>
        <v>1</v>
      </c>
      <c r="F115" s="7" t="n">
        <f aca="false">COUNTIFS('Duel Log'!AF$2:AF$5455,$A115,'Duel Log'!AG$2:AG$5455,$B115,'Duel Log'!AH$2:AH$5455,"Draw")</f>
        <v>0</v>
      </c>
      <c r="G115" s="13" t="n">
        <f aca="false">IFERROR(D115/C115,"")</f>
        <v>0</v>
      </c>
    </row>
    <row r="116" customFormat="false" ht="15" hidden="false" customHeight="true" outlineLevel="0" collapsed="false">
      <c r="A116" s="7" t="s">
        <v>1190</v>
      </c>
      <c r="B116" s="7" t="s">
        <v>635</v>
      </c>
      <c r="C116" s="7" t="n">
        <f aca="false">COUNTIFS('Duel Log'!AF$2:AF$5455,$A116,'Duel Log'!AG$2:AG$5455,$B116)</f>
        <v>1</v>
      </c>
      <c r="D116" s="7" t="n">
        <f aca="false">COUNTIFS('Duel Log'!AF$2:AF$5455,$A116,'Duel Log'!AG$2:AG$5455,$B116,'Duel Log'!AH$2:AH$5455,"Win")</f>
        <v>1</v>
      </c>
      <c r="E116" s="7" t="n">
        <f aca="false">COUNTIFS('Duel Log'!AF$2:AF$5455,$A116,'Duel Log'!AG$2:AG$5455,$B116,'Duel Log'!AH$2:AH$5455,"Loss")</f>
        <v>0</v>
      </c>
      <c r="F116" s="7" t="n">
        <f aca="false">COUNTIFS('Duel Log'!AF$2:AF$5455,$A116,'Duel Log'!AG$2:AG$5455,$B116,'Duel Log'!AH$2:AH$5455,"Draw")</f>
        <v>0</v>
      </c>
      <c r="G116" s="13" t="n">
        <f aca="false">IFERROR(D116/C116,"")</f>
        <v>1</v>
      </c>
    </row>
    <row r="117" customFormat="false" ht="15" hidden="false" customHeight="true" outlineLevel="0" collapsed="false">
      <c r="A117" s="7" t="s">
        <v>936</v>
      </c>
      <c r="B117" s="7" t="s">
        <v>7109</v>
      </c>
      <c r="C117" s="7" t="n">
        <f aca="false">COUNTIFS('Duel Log'!AF$2:AF$5455,$A117,'Duel Log'!AG$2:AG$5455,$B117)</f>
        <v>1</v>
      </c>
      <c r="D117" s="7" t="n">
        <f aca="false">COUNTIFS('Duel Log'!AF$2:AF$5455,$A117,'Duel Log'!AG$2:AG$5455,$B117,'Duel Log'!AH$2:AH$5455,"Win")</f>
        <v>1</v>
      </c>
      <c r="E117" s="7" t="n">
        <f aca="false">COUNTIFS('Duel Log'!AF$2:AF$5455,$A117,'Duel Log'!AG$2:AG$5455,$B117,'Duel Log'!AH$2:AH$5455,"Loss")</f>
        <v>0</v>
      </c>
      <c r="F117" s="7" t="n">
        <f aca="false">COUNTIFS('Duel Log'!AF$2:AF$5455,$A117,'Duel Log'!AG$2:AG$5455,$B117,'Duel Log'!AH$2:AH$5455,"Draw")</f>
        <v>0</v>
      </c>
      <c r="G117" s="13" t="n">
        <f aca="false">IFERROR(D117/C117,"")</f>
        <v>1</v>
      </c>
    </row>
    <row r="118" customFormat="false" ht="15" hidden="false" customHeight="true" outlineLevel="0" collapsed="false">
      <c r="A118" s="7" t="s">
        <v>936</v>
      </c>
      <c r="B118" s="7" t="s">
        <v>845</v>
      </c>
      <c r="C118" s="7" t="n">
        <f aca="false">COUNTIFS('Duel Log'!AF$2:AF$5455,$A118,'Duel Log'!AG$2:AG$5455,$B118)</f>
        <v>1</v>
      </c>
      <c r="D118" s="7" t="n">
        <f aca="false">COUNTIFS('Duel Log'!AF$2:AF$5455,$A118,'Duel Log'!AG$2:AG$5455,$B118,'Duel Log'!AH$2:AH$5455,"Win")</f>
        <v>1</v>
      </c>
      <c r="E118" s="7" t="n">
        <f aca="false">COUNTIFS('Duel Log'!AF$2:AF$5455,$A118,'Duel Log'!AG$2:AG$5455,$B118,'Duel Log'!AH$2:AH$5455,"Loss")</f>
        <v>0</v>
      </c>
      <c r="F118" s="7" t="n">
        <f aca="false">COUNTIFS('Duel Log'!AF$2:AF$5455,$A118,'Duel Log'!AG$2:AG$5455,$B118,'Duel Log'!AH$2:AH$5455,"Draw")</f>
        <v>0</v>
      </c>
      <c r="G118" s="13" t="n">
        <f aca="false">IFERROR(D118/C118,"")</f>
        <v>1</v>
      </c>
    </row>
    <row r="119" customFormat="false" ht="15" hidden="false" customHeight="true" outlineLevel="0" collapsed="false">
      <c r="A119" s="7" t="s">
        <v>3853</v>
      </c>
      <c r="B119" s="7" t="s">
        <v>3854</v>
      </c>
      <c r="C119" s="7" t="n">
        <f aca="false">COUNTIFS('Duel Log'!AF$2:AF$5455,$A119,'Duel Log'!AG$2:AG$5455,$B119)</f>
        <v>2</v>
      </c>
      <c r="D119" s="7" t="n">
        <f aca="false">COUNTIFS('Duel Log'!AF$2:AF$5455,$A119,'Duel Log'!AG$2:AG$5455,$B119,'Duel Log'!AH$2:AH$5455,"Win")</f>
        <v>0</v>
      </c>
      <c r="E119" s="7" t="n">
        <f aca="false">COUNTIFS('Duel Log'!AF$2:AF$5455,$A119,'Duel Log'!AG$2:AG$5455,$B119,'Duel Log'!AH$2:AH$5455,"Loss")</f>
        <v>2</v>
      </c>
      <c r="F119" s="7" t="n">
        <f aca="false">COUNTIFS('Duel Log'!AF$2:AF$5455,$A119,'Duel Log'!AG$2:AG$5455,$B119,'Duel Log'!AH$2:AH$5455,"Draw")</f>
        <v>0</v>
      </c>
      <c r="G119" s="13" t="n">
        <f aca="false">IFERROR(D119/C119,"")</f>
        <v>0</v>
      </c>
    </row>
    <row r="120" customFormat="false" ht="15" hidden="false" customHeight="true" outlineLevel="0" collapsed="false">
      <c r="A120" s="7" t="s">
        <v>2352</v>
      </c>
      <c r="B120" s="7" t="s">
        <v>1070</v>
      </c>
      <c r="C120" s="7" t="n">
        <f aca="false">COUNTIFS('Duel Log'!AF$2:AF$5455,$A120,'Duel Log'!AG$2:AG$5455,$B120)</f>
        <v>2</v>
      </c>
      <c r="D120" s="7" t="n">
        <f aca="false">COUNTIFS('Duel Log'!AF$2:AF$5455,$A120,'Duel Log'!AG$2:AG$5455,$B120,'Duel Log'!AH$2:AH$5455,"Win")</f>
        <v>0</v>
      </c>
      <c r="E120" s="7" t="n">
        <f aca="false">COUNTIFS('Duel Log'!AF$2:AF$5455,$A120,'Duel Log'!AG$2:AG$5455,$B120,'Duel Log'!AH$2:AH$5455,"Loss")</f>
        <v>2</v>
      </c>
      <c r="F120" s="7" t="n">
        <f aca="false">COUNTIFS('Duel Log'!AF$2:AF$5455,$A120,'Duel Log'!AG$2:AG$5455,$B120,'Duel Log'!AH$2:AH$5455,"Draw")</f>
        <v>0</v>
      </c>
      <c r="G120" s="13" t="n">
        <f aca="false">IFERROR(D120/C120,"")</f>
        <v>0</v>
      </c>
    </row>
    <row r="121" customFormat="false" ht="15" hidden="false" customHeight="true" outlineLevel="0" collapsed="false">
      <c r="A121" s="7" t="s">
        <v>8281</v>
      </c>
      <c r="B121" s="7" t="s">
        <v>8280</v>
      </c>
      <c r="C121" s="7" t="n">
        <f aca="false">COUNTIFS('Duel Log'!AF$2:AF$5455,$A121,'Duel Log'!AG$2:AG$5455,$B121)</f>
        <v>1</v>
      </c>
      <c r="D121" s="7" t="n">
        <f aca="false">COUNTIFS('Duel Log'!AF$2:AF$5455,$A121,'Duel Log'!AG$2:AG$5455,$B121,'Duel Log'!AH$2:AH$5455,"Win")</f>
        <v>1</v>
      </c>
      <c r="E121" s="7" t="n">
        <f aca="false">COUNTIFS('Duel Log'!AF$2:AF$5455,$A121,'Duel Log'!AG$2:AG$5455,$B121,'Duel Log'!AH$2:AH$5455,"Loss")</f>
        <v>0</v>
      </c>
      <c r="F121" s="7" t="n">
        <f aca="false">COUNTIFS('Duel Log'!AF$2:AF$5455,$A121,'Duel Log'!AG$2:AG$5455,$B121,'Duel Log'!AH$2:AH$5455,"Draw")</f>
        <v>0</v>
      </c>
      <c r="G121" s="13" t="n">
        <f aca="false">IFERROR(D121/C121,"")</f>
        <v>1</v>
      </c>
    </row>
    <row r="122" customFormat="false" ht="15" hidden="false" customHeight="true" outlineLevel="0" collapsed="false">
      <c r="A122" s="7" t="s">
        <v>5879</v>
      </c>
      <c r="B122" s="7" t="s">
        <v>2556</v>
      </c>
      <c r="C122" s="7" t="n">
        <f aca="false">COUNTIFS('Duel Log'!AF$2:AF$5455,$A122,'Duel Log'!AG$2:AG$5455,$B122)</f>
        <v>2</v>
      </c>
      <c r="D122" s="7" t="n">
        <f aca="false">COUNTIFS('Duel Log'!AF$2:AF$5455,$A122,'Duel Log'!AG$2:AG$5455,$B122,'Duel Log'!AH$2:AH$5455,"Win")</f>
        <v>0</v>
      </c>
      <c r="E122" s="7" t="n">
        <f aca="false">COUNTIFS('Duel Log'!AF$2:AF$5455,$A122,'Duel Log'!AG$2:AG$5455,$B122,'Duel Log'!AH$2:AH$5455,"Loss")</f>
        <v>2</v>
      </c>
      <c r="F122" s="7" t="n">
        <f aca="false">COUNTIFS('Duel Log'!AF$2:AF$5455,$A122,'Duel Log'!AG$2:AG$5455,$B122,'Duel Log'!AH$2:AH$5455,"Draw")</f>
        <v>0</v>
      </c>
      <c r="G122" s="13" t="n">
        <f aca="false">IFERROR(D122/C122,"")</f>
        <v>0</v>
      </c>
    </row>
    <row r="123" customFormat="false" ht="15" hidden="false" customHeight="true" outlineLevel="0" collapsed="false">
      <c r="A123" s="7" t="s">
        <v>8424</v>
      </c>
      <c r="B123" s="7" t="s">
        <v>8425</v>
      </c>
      <c r="C123" s="7" t="n">
        <f aca="false">COUNTIFS('Duel Log'!AF$2:AF$5455,$A123,'Duel Log'!AG$2:AG$5455,$B123)</f>
        <v>1</v>
      </c>
      <c r="D123" s="7" t="n">
        <f aca="false">COUNTIFS('Duel Log'!AF$2:AF$5455,$A123,'Duel Log'!AG$2:AG$5455,$B123,'Duel Log'!AH$2:AH$5455,"Win")</f>
        <v>1</v>
      </c>
      <c r="E123" s="7" t="n">
        <f aca="false">COUNTIFS('Duel Log'!AF$2:AF$5455,$A123,'Duel Log'!AG$2:AG$5455,$B123,'Duel Log'!AH$2:AH$5455,"Loss")</f>
        <v>0</v>
      </c>
      <c r="F123" s="7" t="n">
        <f aca="false">COUNTIFS('Duel Log'!AF$2:AF$5455,$A123,'Duel Log'!AG$2:AG$5455,$B123,'Duel Log'!AH$2:AH$5455,"Draw")</f>
        <v>0</v>
      </c>
      <c r="G123" s="13" t="n">
        <f aca="false">IFERROR(D123/C123,"")</f>
        <v>1</v>
      </c>
    </row>
    <row r="124" customFormat="false" ht="15" hidden="false" customHeight="true" outlineLevel="0" collapsed="false">
      <c r="A124" s="7" t="s">
        <v>3471</v>
      </c>
      <c r="B124" s="7" t="s">
        <v>3470</v>
      </c>
      <c r="C124" s="7" t="n">
        <f aca="false">COUNTIFS('Duel Log'!AF$2:AF$5455,$A124,'Duel Log'!AG$2:AG$5455,$B124)</f>
        <v>2</v>
      </c>
      <c r="D124" s="7" t="n">
        <f aca="false">COUNTIFS('Duel Log'!AF$2:AF$5455,$A124,'Duel Log'!AG$2:AG$5455,$B124,'Duel Log'!AH$2:AH$5455,"Win")</f>
        <v>2</v>
      </c>
      <c r="E124" s="7" t="n">
        <f aca="false">COUNTIFS('Duel Log'!AF$2:AF$5455,$A124,'Duel Log'!AG$2:AG$5455,$B124,'Duel Log'!AH$2:AH$5455,"Loss")</f>
        <v>0</v>
      </c>
      <c r="F124" s="7" t="n">
        <f aca="false">COUNTIFS('Duel Log'!AF$2:AF$5455,$A124,'Duel Log'!AG$2:AG$5455,$B124,'Duel Log'!AH$2:AH$5455,"Draw")</f>
        <v>0</v>
      </c>
      <c r="G124" s="13" t="n">
        <f aca="false">IFERROR(D124/C124,"")</f>
        <v>1</v>
      </c>
    </row>
    <row r="125" customFormat="false" ht="15" hidden="false" customHeight="true" outlineLevel="0" collapsed="false">
      <c r="A125" s="7" t="s">
        <v>1083</v>
      </c>
      <c r="B125" s="7" t="s">
        <v>1014</v>
      </c>
      <c r="C125" s="7" t="n">
        <f aca="false">COUNTIFS('Duel Log'!AF$2:AF$5455,$A125,'Duel Log'!AG$2:AG$5455,$B125)</f>
        <v>2</v>
      </c>
      <c r="D125" s="7" t="n">
        <f aca="false">COUNTIFS('Duel Log'!AF$2:AF$5455,$A125,'Duel Log'!AG$2:AG$5455,$B125,'Duel Log'!AH$2:AH$5455,"Win")</f>
        <v>2</v>
      </c>
      <c r="E125" s="7" t="n">
        <f aca="false">COUNTIFS('Duel Log'!AF$2:AF$5455,$A125,'Duel Log'!AG$2:AG$5455,$B125,'Duel Log'!AH$2:AH$5455,"Loss")</f>
        <v>0</v>
      </c>
      <c r="F125" s="7" t="n">
        <f aca="false">COUNTIFS('Duel Log'!AF$2:AF$5455,$A125,'Duel Log'!AG$2:AG$5455,$B125,'Duel Log'!AH$2:AH$5455,"Draw")</f>
        <v>0</v>
      </c>
      <c r="G125" s="13" t="n">
        <f aca="false">IFERROR(D125/C125,"")</f>
        <v>1</v>
      </c>
    </row>
    <row r="126" customFormat="false" ht="15" hidden="false" customHeight="true" outlineLevel="0" collapsed="false">
      <c r="A126" s="7" t="s">
        <v>1083</v>
      </c>
      <c r="B126" s="7" t="s">
        <v>1338</v>
      </c>
      <c r="C126" s="7" t="n">
        <f aca="false">COUNTIFS('Duel Log'!AF$2:AF$5455,$A126,'Duel Log'!AG$2:AG$5455,$B126)</f>
        <v>2</v>
      </c>
      <c r="D126" s="7" t="n">
        <f aca="false">COUNTIFS('Duel Log'!AF$2:AF$5455,$A126,'Duel Log'!AG$2:AG$5455,$B126,'Duel Log'!AH$2:AH$5455,"Win")</f>
        <v>0</v>
      </c>
      <c r="E126" s="7" t="n">
        <f aca="false">COUNTIFS('Duel Log'!AF$2:AF$5455,$A126,'Duel Log'!AG$2:AG$5455,$B126,'Duel Log'!AH$2:AH$5455,"Loss")</f>
        <v>2</v>
      </c>
      <c r="F126" s="7" t="n">
        <f aca="false">COUNTIFS('Duel Log'!AF$2:AF$5455,$A126,'Duel Log'!AG$2:AG$5455,$B126,'Duel Log'!AH$2:AH$5455,"Draw")</f>
        <v>0</v>
      </c>
      <c r="G126" s="13" t="n">
        <f aca="false">IFERROR(D126/C126,"")</f>
        <v>0</v>
      </c>
    </row>
    <row r="127" customFormat="false" ht="15" hidden="false" customHeight="true" outlineLevel="0" collapsed="false">
      <c r="A127" s="7" t="s">
        <v>1083</v>
      </c>
      <c r="B127" s="7" t="s">
        <v>7980</v>
      </c>
      <c r="C127" s="7" t="n">
        <f aca="false">COUNTIFS('Duel Log'!AF$2:AF$5455,$A127,'Duel Log'!AG$2:AG$5455,$B127)</f>
        <v>1</v>
      </c>
      <c r="D127" s="7" t="n">
        <f aca="false">COUNTIFS('Duel Log'!AF$2:AF$5455,$A127,'Duel Log'!AG$2:AG$5455,$B127,'Duel Log'!AH$2:AH$5455,"Win")</f>
        <v>0</v>
      </c>
      <c r="E127" s="7" t="n">
        <f aca="false">COUNTIFS('Duel Log'!AF$2:AF$5455,$A127,'Duel Log'!AG$2:AG$5455,$B127,'Duel Log'!AH$2:AH$5455,"Loss")</f>
        <v>1</v>
      </c>
      <c r="F127" s="7" t="n">
        <f aca="false">COUNTIFS('Duel Log'!AF$2:AF$5455,$A127,'Duel Log'!AG$2:AG$5455,$B127,'Duel Log'!AH$2:AH$5455,"Draw")</f>
        <v>0</v>
      </c>
      <c r="G127" s="13" t="n">
        <f aca="false">IFERROR(D127/C127,"")</f>
        <v>0</v>
      </c>
    </row>
    <row r="128" customFormat="false" ht="15" hidden="false" customHeight="true" outlineLevel="0" collapsed="false">
      <c r="A128" s="7" t="s">
        <v>1083</v>
      </c>
      <c r="B128" s="7" t="s">
        <v>603</v>
      </c>
      <c r="C128" s="7" t="n">
        <f aca="false">COUNTIFS('Duel Log'!AF$2:AF$5455,$A128,'Duel Log'!AG$2:AG$5455,$B128)</f>
        <v>4</v>
      </c>
      <c r="D128" s="7" t="n">
        <f aca="false">COUNTIFS('Duel Log'!AF$2:AF$5455,$A128,'Duel Log'!AG$2:AG$5455,$B128,'Duel Log'!AH$2:AH$5455,"Win")</f>
        <v>2</v>
      </c>
      <c r="E128" s="7" t="n">
        <f aca="false">COUNTIFS('Duel Log'!AF$2:AF$5455,$A128,'Duel Log'!AG$2:AG$5455,$B128,'Duel Log'!AH$2:AH$5455,"Loss")</f>
        <v>2</v>
      </c>
      <c r="F128" s="7" t="n">
        <f aca="false">COUNTIFS('Duel Log'!AF$2:AF$5455,$A128,'Duel Log'!AG$2:AG$5455,$B128,'Duel Log'!AH$2:AH$5455,"Draw")</f>
        <v>0</v>
      </c>
      <c r="G128" s="13" t="n">
        <f aca="false">IFERROR(D128/C128,"")</f>
        <v>0.5</v>
      </c>
    </row>
    <row r="129" customFormat="false" ht="15" hidden="false" customHeight="true" outlineLevel="0" collapsed="false">
      <c r="A129" s="7" t="s">
        <v>1083</v>
      </c>
      <c r="B129" s="7" t="s">
        <v>1238</v>
      </c>
      <c r="C129" s="7" t="n">
        <f aca="false">COUNTIFS('Duel Log'!AF$2:AF$5455,$A129,'Duel Log'!AG$2:AG$5455,$B129)</f>
        <v>1</v>
      </c>
      <c r="D129" s="7" t="n">
        <f aca="false">COUNTIFS('Duel Log'!AF$2:AF$5455,$A129,'Duel Log'!AG$2:AG$5455,$B129,'Duel Log'!AH$2:AH$5455,"Win")</f>
        <v>1</v>
      </c>
      <c r="E129" s="7" t="n">
        <f aca="false">COUNTIFS('Duel Log'!AF$2:AF$5455,$A129,'Duel Log'!AG$2:AG$5455,$B129,'Duel Log'!AH$2:AH$5455,"Loss")</f>
        <v>0</v>
      </c>
      <c r="F129" s="7" t="n">
        <f aca="false">COUNTIFS('Duel Log'!AF$2:AF$5455,$A129,'Duel Log'!AG$2:AG$5455,$B129,'Duel Log'!AH$2:AH$5455,"Draw")</f>
        <v>0</v>
      </c>
      <c r="G129" s="13" t="n">
        <f aca="false">IFERROR(D129/C129,"")</f>
        <v>1</v>
      </c>
    </row>
    <row r="130" customFormat="false" ht="15" hidden="false" customHeight="true" outlineLevel="0" collapsed="false">
      <c r="A130" s="7" t="s">
        <v>1083</v>
      </c>
      <c r="B130" s="7" t="s">
        <v>134</v>
      </c>
      <c r="C130" s="7" t="n">
        <f aca="false">COUNTIFS('Duel Log'!AF$2:AF$5455,$A130,'Duel Log'!AG$2:AG$5455,$B130)</f>
        <v>2</v>
      </c>
      <c r="D130" s="7" t="n">
        <f aca="false">COUNTIFS('Duel Log'!AF$2:AF$5455,$A130,'Duel Log'!AG$2:AG$5455,$B130,'Duel Log'!AH$2:AH$5455,"Win")</f>
        <v>2</v>
      </c>
      <c r="E130" s="7" t="n">
        <f aca="false">COUNTIFS('Duel Log'!AF$2:AF$5455,$A130,'Duel Log'!AG$2:AG$5455,$B130,'Duel Log'!AH$2:AH$5455,"Loss")</f>
        <v>0</v>
      </c>
      <c r="F130" s="7" t="n">
        <f aca="false">COUNTIFS('Duel Log'!AF$2:AF$5455,$A130,'Duel Log'!AG$2:AG$5455,$B130,'Duel Log'!AH$2:AH$5455,"Draw")</f>
        <v>0</v>
      </c>
      <c r="G130" s="13" t="n">
        <f aca="false">IFERROR(D130/C130,"")</f>
        <v>1</v>
      </c>
    </row>
    <row r="131" customFormat="false" ht="15" hidden="false" customHeight="true" outlineLevel="0" collapsed="false">
      <c r="A131" s="7" t="s">
        <v>1083</v>
      </c>
      <c r="B131" s="7" t="s">
        <v>776</v>
      </c>
      <c r="C131" s="7" t="n">
        <f aca="false">COUNTIFS('Duel Log'!AF$2:AF$5455,$A131,'Duel Log'!AG$2:AG$5455,$B131)</f>
        <v>1</v>
      </c>
      <c r="D131" s="7" t="n">
        <f aca="false">COUNTIFS('Duel Log'!AF$2:AF$5455,$A131,'Duel Log'!AG$2:AG$5455,$B131,'Duel Log'!AH$2:AH$5455,"Win")</f>
        <v>1</v>
      </c>
      <c r="E131" s="7" t="n">
        <f aca="false">COUNTIFS('Duel Log'!AF$2:AF$5455,$A131,'Duel Log'!AG$2:AG$5455,$B131,'Duel Log'!AH$2:AH$5455,"Loss")</f>
        <v>0</v>
      </c>
      <c r="F131" s="7" t="n">
        <f aca="false">COUNTIFS('Duel Log'!AF$2:AF$5455,$A131,'Duel Log'!AG$2:AG$5455,$B131,'Duel Log'!AH$2:AH$5455,"Draw")</f>
        <v>0</v>
      </c>
      <c r="G131" s="13" t="n">
        <f aca="false">IFERROR(D131/C131,"")</f>
        <v>1</v>
      </c>
    </row>
    <row r="132" customFormat="false" ht="15" hidden="false" customHeight="true" outlineLevel="0" collapsed="false">
      <c r="A132" s="7" t="s">
        <v>1083</v>
      </c>
      <c r="B132" s="7" t="s">
        <v>1858</v>
      </c>
      <c r="C132" s="7" t="n">
        <f aca="false">COUNTIFS('Duel Log'!AF$2:AF$5455,$A132,'Duel Log'!AG$2:AG$5455,$B132)</f>
        <v>2</v>
      </c>
      <c r="D132" s="7" t="n">
        <f aca="false">COUNTIFS('Duel Log'!AF$2:AF$5455,$A132,'Duel Log'!AG$2:AG$5455,$B132,'Duel Log'!AH$2:AH$5455,"Win")</f>
        <v>2</v>
      </c>
      <c r="E132" s="7" t="n">
        <f aca="false">COUNTIFS('Duel Log'!AF$2:AF$5455,$A132,'Duel Log'!AG$2:AG$5455,$B132,'Duel Log'!AH$2:AH$5455,"Loss")</f>
        <v>0</v>
      </c>
      <c r="F132" s="7" t="n">
        <f aca="false">COUNTIFS('Duel Log'!AF$2:AF$5455,$A132,'Duel Log'!AG$2:AG$5455,$B132,'Duel Log'!AH$2:AH$5455,"Draw")</f>
        <v>0</v>
      </c>
      <c r="G132" s="13" t="n">
        <f aca="false">IFERROR(D132/C132,"")</f>
        <v>1</v>
      </c>
    </row>
    <row r="133" customFormat="false" ht="15" hidden="false" customHeight="true" outlineLevel="0" collapsed="false">
      <c r="A133" s="7" t="s">
        <v>1083</v>
      </c>
      <c r="B133" s="7" t="s">
        <v>652</v>
      </c>
      <c r="C133" s="7" t="n">
        <f aca="false">COUNTIFS('Duel Log'!AF$2:AF$5455,$A133,'Duel Log'!AG$2:AG$5455,$B133)</f>
        <v>2</v>
      </c>
      <c r="D133" s="7" t="n">
        <f aca="false">COUNTIFS('Duel Log'!AF$2:AF$5455,$A133,'Duel Log'!AG$2:AG$5455,$B133,'Duel Log'!AH$2:AH$5455,"Win")</f>
        <v>2</v>
      </c>
      <c r="E133" s="7" t="n">
        <f aca="false">COUNTIFS('Duel Log'!AF$2:AF$5455,$A133,'Duel Log'!AG$2:AG$5455,$B133,'Duel Log'!AH$2:AH$5455,"Loss")</f>
        <v>0</v>
      </c>
      <c r="F133" s="7" t="n">
        <f aca="false">COUNTIFS('Duel Log'!AF$2:AF$5455,$A133,'Duel Log'!AG$2:AG$5455,$B133,'Duel Log'!AH$2:AH$5455,"Draw")</f>
        <v>0</v>
      </c>
      <c r="G133" s="13" t="n">
        <f aca="false">IFERROR(D133/C133,"")</f>
        <v>1</v>
      </c>
    </row>
    <row r="134" customFormat="false" ht="15" hidden="false" customHeight="true" outlineLevel="0" collapsed="false">
      <c r="A134" s="7" t="s">
        <v>1083</v>
      </c>
      <c r="B134" s="7" t="s">
        <v>206</v>
      </c>
      <c r="C134" s="7" t="n">
        <f aca="false">COUNTIFS('Duel Log'!AF$2:AF$5455,$A134,'Duel Log'!AG$2:AG$5455,$B134)</f>
        <v>2</v>
      </c>
      <c r="D134" s="7" t="n">
        <f aca="false">COUNTIFS('Duel Log'!AF$2:AF$5455,$A134,'Duel Log'!AG$2:AG$5455,$B134,'Duel Log'!AH$2:AH$5455,"Win")</f>
        <v>0</v>
      </c>
      <c r="E134" s="7" t="n">
        <f aca="false">COUNTIFS('Duel Log'!AF$2:AF$5455,$A134,'Duel Log'!AG$2:AG$5455,$B134,'Duel Log'!AH$2:AH$5455,"Loss")</f>
        <v>2</v>
      </c>
      <c r="F134" s="7" t="n">
        <f aca="false">COUNTIFS('Duel Log'!AF$2:AF$5455,$A134,'Duel Log'!AG$2:AG$5455,$B134,'Duel Log'!AH$2:AH$5455,"Draw")</f>
        <v>0</v>
      </c>
      <c r="G134" s="13" t="n">
        <f aca="false">IFERROR(D134/C134,"")</f>
        <v>0</v>
      </c>
    </row>
    <row r="135" customFormat="false" ht="15" hidden="false" customHeight="true" outlineLevel="0" collapsed="false">
      <c r="A135" s="7" t="s">
        <v>1083</v>
      </c>
      <c r="B135" s="7" t="s">
        <v>368</v>
      </c>
      <c r="C135" s="7" t="n">
        <f aca="false">COUNTIFS('Duel Log'!AF$2:AF$5455,$A135,'Duel Log'!AG$2:AG$5455,$B135)</f>
        <v>1</v>
      </c>
      <c r="D135" s="7" t="n">
        <f aca="false">COUNTIFS('Duel Log'!AF$2:AF$5455,$A135,'Duel Log'!AG$2:AG$5455,$B135,'Duel Log'!AH$2:AH$5455,"Win")</f>
        <v>0</v>
      </c>
      <c r="E135" s="7" t="n">
        <f aca="false">COUNTIFS('Duel Log'!AF$2:AF$5455,$A135,'Duel Log'!AG$2:AG$5455,$B135,'Duel Log'!AH$2:AH$5455,"Loss")</f>
        <v>1</v>
      </c>
      <c r="F135" s="7" t="n">
        <f aca="false">COUNTIFS('Duel Log'!AF$2:AF$5455,$A135,'Duel Log'!AG$2:AG$5455,$B135,'Duel Log'!AH$2:AH$5455,"Draw")</f>
        <v>0</v>
      </c>
      <c r="G135" s="13" t="n">
        <f aca="false">IFERROR(D135/C135,"")</f>
        <v>0</v>
      </c>
    </row>
    <row r="136" customFormat="false" ht="15" hidden="false" customHeight="true" outlineLevel="0" collapsed="false">
      <c r="A136" s="7" t="s">
        <v>1083</v>
      </c>
      <c r="B136" s="7" t="s">
        <v>4810</v>
      </c>
      <c r="C136" s="7" t="n">
        <f aca="false">COUNTIFS('Duel Log'!AF$2:AF$5455,$A136,'Duel Log'!AG$2:AG$5455,$B136)</f>
        <v>1</v>
      </c>
      <c r="D136" s="7" t="n">
        <f aca="false">COUNTIFS('Duel Log'!AF$2:AF$5455,$A136,'Duel Log'!AG$2:AG$5455,$B136,'Duel Log'!AH$2:AH$5455,"Win")</f>
        <v>0</v>
      </c>
      <c r="E136" s="7" t="n">
        <f aca="false">COUNTIFS('Duel Log'!AF$2:AF$5455,$A136,'Duel Log'!AG$2:AG$5455,$B136,'Duel Log'!AH$2:AH$5455,"Loss")</f>
        <v>1</v>
      </c>
      <c r="F136" s="7" t="n">
        <f aca="false">COUNTIFS('Duel Log'!AF$2:AF$5455,$A136,'Duel Log'!AG$2:AG$5455,$B136,'Duel Log'!AH$2:AH$5455,"Draw")</f>
        <v>0</v>
      </c>
      <c r="G136" s="13" t="n">
        <f aca="false">IFERROR(D136/C136,"")</f>
        <v>0</v>
      </c>
    </row>
    <row r="137" customFormat="false" ht="15" hidden="false" customHeight="true" outlineLevel="0" collapsed="false">
      <c r="A137" s="7" t="s">
        <v>1083</v>
      </c>
      <c r="B137" s="7" t="s">
        <v>543</v>
      </c>
      <c r="C137" s="7" t="n">
        <f aca="false">COUNTIFS('Duel Log'!AF$2:AF$5455,$A137,'Duel Log'!AG$2:AG$5455,$B137)</f>
        <v>1</v>
      </c>
      <c r="D137" s="7" t="n">
        <f aca="false">COUNTIFS('Duel Log'!AF$2:AF$5455,$A137,'Duel Log'!AG$2:AG$5455,$B137,'Duel Log'!AH$2:AH$5455,"Win")</f>
        <v>1</v>
      </c>
      <c r="E137" s="7" t="n">
        <f aca="false">COUNTIFS('Duel Log'!AF$2:AF$5455,$A137,'Duel Log'!AG$2:AG$5455,$B137,'Duel Log'!AH$2:AH$5455,"Loss")</f>
        <v>0</v>
      </c>
      <c r="F137" s="7" t="n">
        <f aca="false">COUNTIFS('Duel Log'!AF$2:AF$5455,$A137,'Duel Log'!AG$2:AG$5455,$B137,'Duel Log'!AH$2:AH$5455,"Draw")</f>
        <v>0</v>
      </c>
      <c r="G137" s="13" t="n">
        <f aca="false">IFERROR(D137/C137,"")</f>
        <v>1</v>
      </c>
    </row>
    <row r="138" customFormat="false" ht="15" hidden="false" customHeight="true" outlineLevel="0" collapsed="false">
      <c r="A138" s="7" t="s">
        <v>1083</v>
      </c>
      <c r="B138" s="7" t="s">
        <v>635</v>
      </c>
      <c r="C138" s="7" t="n">
        <f aca="false">COUNTIFS('Duel Log'!AF$2:AF$5455,$A138,'Duel Log'!AG$2:AG$5455,$B138)</f>
        <v>2</v>
      </c>
      <c r="D138" s="7" t="n">
        <f aca="false">COUNTIFS('Duel Log'!AF$2:AF$5455,$A138,'Duel Log'!AG$2:AG$5455,$B138,'Duel Log'!AH$2:AH$5455,"Win")</f>
        <v>2</v>
      </c>
      <c r="E138" s="7" t="n">
        <f aca="false">COUNTIFS('Duel Log'!AF$2:AF$5455,$A138,'Duel Log'!AG$2:AG$5455,$B138,'Duel Log'!AH$2:AH$5455,"Loss")</f>
        <v>0</v>
      </c>
      <c r="F138" s="7" t="n">
        <f aca="false">COUNTIFS('Duel Log'!AF$2:AF$5455,$A138,'Duel Log'!AG$2:AG$5455,$B138,'Duel Log'!AH$2:AH$5455,"Draw")</f>
        <v>0</v>
      </c>
      <c r="G138" s="13" t="n">
        <f aca="false">IFERROR(D138/C138,"")</f>
        <v>1</v>
      </c>
    </row>
    <row r="139" customFormat="false" ht="15" hidden="false" customHeight="true" outlineLevel="0" collapsed="false">
      <c r="A139" s="7" t="s">
        <v>1083</v>
      </c>
      <c r="B139" s="7" t="s">
        <v>5791</v>
      </c>
      <c r="C139" s="7" t="n">
        <f aca="false">COUNTIFS('Duel Log'!AF$2:AF$5455,$A139,'Duel Log'!AG$2:AG$5455,$B139)</f>
        <v>2</v>
      </c>
      <c r="D139" s="7" t="n">
        <f aca="false">COUNTIFS('Duel Log'!AF$2:AF$5455,$A139,'Duel Log'!AG$2:AG$5455,$B139,'Duel Log'!AH$2:AH$5455,"Win")</f>
        <v>2</v>
      </c>
      <c r="E139" s="7" t="n">
        <f aca="false">COUNTIFS('Duel Log'!AF$2:AF$5455,$A139,'Duel Log'!AG$2:AG$5455,$B139,'Duel Log'!AH$2:AH$5455,"Loss")</f>
        <v>0</v>
      </c>
      <c r="F139" s="7" t="n">
        <f aca="false">COUNTIFS('Duel Log'!AF$2:AF$5455,$A139,'Duel Log'!AG$2:AG$5455,$B139,'Duel Log'!AH$2:AH$5455,"Draw")</f>
        <v>0</v>
      </c>
      <c r="G139" s="13" t="n">
        <f aca="false">IFERROR(D139/C139,"")</f>
        <v>1</v>
      </c>
    </row>
    <row r="140" customFormat="false" ht="15" hidden="false" customHeight="true" outlineLevel="0" collapsed="false">
      <c r="A140" s="7" t="s">
        <v>1083</v>
      </c>
      <c r="B140" s="7" t="s">
        <v>267</v>
      </c>
      <c r="C140" s="7" t="n">
        <f aca="false">COUNTIFS('Duel Log'!AF$2:AF$5455,$A140,'Duel Log'!AG$2:AG$5455,$B140)</f>
        <v>2</v>
      </c>
      <c r="D140" s="7" t="n">
        <f aca="false">COUNTIFS('Duel Log'!AF$2:AF$5455,$A140,'Duel Log'!AG$2:AG$5455,$B140,'Duel Log'!AH$2:AH$5455,"Win")</f>
        <v>2</v>
      </c>
      <c r="E140" s="7" t="n">
        <f aca="false">COUNTIFS('Duel Log'!AF$2:AF$5455,$A140,'Duel Log'!AG$2:AG$5455,$B140,'Duel Log'!AH$2:AH$5455,"Loss")</f>
        <v>0</v>
      </c>
      <c r="F140" s="7" t="n">
        <f aca="false">COUNTIFS('Duel Log'!AF$2:AF$5455,$A140,'Duel Log'!AG$2:AG$5455,$B140,'Duel Log'!AH$2:AH$5455,"Draw")</f>
        <v>0</v>
      </c>
      <c r="G140" s="13" t="n">
        <f aca="false">IFERROR(D140/C140,"")</f>
        <v>1</v>
      </c>
    </row>
    <row r="141" customFormat="false" ht="15" hidden="false" customHeight="true" outlineLevel="0" collapsed="false">
      <c r="A141" s="7" t="s">
        <v>1916</v>
      </c>
      <c r="B141" s="7" t="s">
        <v>603</v>
      </c>
      <c r="C141" s="7" t="n">
        <f aca="false">COUNTIFS('Duel Log'!AF$2:AF$5455,$A141,'Duel Log'!AG$2:AG$5455,$B141)</f>
        <v>1</v>
      </c>
      <c r="D141" s="7" t="n">
        <f aca="false">COUNTIFS('Duel Log'!AF$2:AF$5455,$A141,'Duel Log'!AG$2:AG$5455,$B141,'Duel Log'!AH$2:AH$5455,"Win")</f>
        <v>0</v>
      </c>
      <c r="E141" s="7" t="n">
        <f aca="false">COUNTIFS('Duel Log'!AF$2:AF$5455,$A141,'Duel Log'!AG$2:AG$5455,$B141,'Duel Log'!AH$2:AH$5455,"Loss")</f>
        <v>1</v>
      </c>
      <c r="F141" s="7" t="n">
        <f aca="false">COUNTIFS('Duel Log'!AF$2:AF$5455,$A141,'Duel Log'!AG$2:AG$5455,$B141,'Duel Log'!AH$2:AH$5455,"Draw")</f>
        <v>0</v>
      </c>
      <c r="G141" s="13" t="n">
        <f aca="false">IFERROR(D141/C141,"")</f>
        <v>0</v>
      </c>
    </row>
    <row r="142" customFormat="false" ht="15" hidden="false" customHeight="true" outlineLevel="0" collapsed="false">
      <c r="A142" s="7" t="s">
        <v>1916</v>
      </c>
      <c r="B142" s="7" t="s">
        <v>155</v>
      </c>
      <c r="C142" s="7" t="n">
        <f aca="false">COUNTIFS('Duel Log'!AF$2:AF$5455,$A142,'Duel Log'!AG$2:AG$5455,$B142)</f>
        <v>2</v>
      </c>
      <c r="D142" s="7" t="n">
        <f aca="false">COUNTIFS('Duel Log'!AF$2:AF$5455,$A142,'Duel Log'!AG$2:AG$5455,$B142,'Duel Log'!AH$2:AH$5455,"Win")</f>
        <v>0</v>
      </c>
      <c r="E142" s="7" t="n">
        <f aca="false">COUNTIFS('Duel Log'!AF$2:AF$5455,$A142,'Duel Log'!AG$2:AG$5455,$B142,'Duel Log'!AH$2:AH$5455,"Loss")</f>
        <v>2</v>
      </c>
      <c r="F142" s="7" t="n">
        <f aca="false">COUNTIFS('Duel Log'!AF$2:AF$5455,$A142,'Duel Log'!AG$2:AG$5455,$B142,'Duel Log'!AH$2:AH$5455,"Draw")</f>
        <v>0</v>
      </c>
      <c r="G142" s="13" t="n">
        <f aca="false">IFERROR(D142/C142,"")</f>
        <v>0</v>
      </c>
    </row>
    <row r="143" customFormat="false" ht="15" hidden="false" customHeight="true" outlineLevel="0" collapsed="false">
      <c r="A143" s="7" t="s">
        <v>1916</v>
      </c>
      <c r="B143" s="7" t="s">
        <v>1915</v>
      </c>
      <c r="C143" s="7" t="n">
        <f aca="false">COUNTIFS('Duel Log'!AF$2:AF$5455,$A143,'Duel Log'!AG$2:AG$5455,$B143)</f>
        <v>1</v>
      </c>
      <c r="D143" s="7" t="n">
        <f aca="false">COUNTIFS('Duel Log'!AF$2:AF$5455,$A143,'Duel Log'!AG$2:AG$5455,$B143,'Duel Log'!AH$2:AH$5455,"Win")</f>
        <v>1</v>
      </c>
      <c r="E143" s="7" t="n">
        <f aca="false">COUNTIFS('Duel Log'!AF$2:AF$5455,$A143,'Duel Log'!AG$2:AG$5455,$B143,'Duel Log'!AH$2:AH$5455,"Loss")</f>
        <v>0</v>
      </c>
      <c r="F143" s="7" t="n">
        <f aca="false">COUNTIFS('Duel Log'!AF$2:AF$5455,$A143,'Duel Log'!AG$2:AG$5455,$B143,'Duel Log'!AH$2:AH$5455,"Draw")</f>
        <v>0</v>
      </c>
      <c r="G143" s="13" t="n">
        <f aca="false">IFERROR(D143/C143,"")</f>
        <v>1</v>
      </c>
    </row>
    <row r="144" customFormat="false" ht="15" hidden="false" customHeight="true" outlineLevel="0" collapsed="false">
      <c r="A144" s="7" t="s">
        <v>3805</v>
      </c>
      <c r="B144" s="7" t="s">
        <v>3806</v>
      </c>
      <c r="C144" s="7" t="n">
        <f aca="false">COUNTIFS('Duel Log'!AF$2:AF$5455,$A144,'Duel Log'!AG$2:AG$5455,$B144)</f>
        <v>2</v>
      </c>
      <c r="D144" s="7" t="n">
        <f aca="false">COUNTIFS('Duel Log'!AF$2:AF$5455,$A144,'Duel Log'!AG$2:AG$5455,$B144,'Duel Log'!AH$2:AH$5455,"Win")</f>
        <v>2</v>
      </c>
      <c r="E144" s="7" t="n">
        <f aca="false">COUNTIFS('Duel Log'!AF$2:AF$5455,$A144,'Duel Log'!AG$2:AG$5455,$B144,'Duel Log'!AH$2:AH$5455,"Loss")</f>
        <v>0</v>
      </c>
      <c r="F144" s="7" t="n">
        <f aca="false">COUNTIFS('Duel Log'!AF$2:AF$5455,$A144,'Duel Log'!AG$2:AG$5455,$B144,'Duel Log'!AH$2:AH$5455,"Draw")</f>
        <v>0</v>
      </c>
      <c r="G144" s="13" t="n">
        <f aca="false">IFERROR(D144/C144,"")</f>
        <v>1</v>
      </c>
    </row>
    <row r="145" customFormat="false" ht="15" hidden="false" customHeight="true" outlineLevel="0" collapsed="false">
      <c r="A145" s="7" t="s">
        <v>8465</v>
      </c>
      <c r="B145" s="7" t="s">
        <v>8466</v>
      </c>
      <c r="C145" s="7" t="n">
        <f aca="false">COUNTIFS('Duel Log'!AF$2:AF$5455,$A145,'Duel Log'!AG$2:AG$5455,$B145)</f>
        <v>1</v>
      </c>
      <c r="D145" s="7" t="n">
        <f aca="false">COUNTIFS('Duel Log'!AF$2:AF$5455,$A145,'Duel Log'!AG$2:AG$5455,$B145,'Duel Log'!AH$2:AH$5455,"Win")</f>
        <v>1</v>
      </c>
      <c r="E145" s="7" t="n">
        <f aca="false">COUNTIFS('Duel Log'!AF$2:AF$5455,$A145,'Duel Log'!AG$2:AG$5455,$B145,'Duel Log'!AH$2:AH$5455,"Loss")</f>
        <v>0</v>
      </c>
      <c r="F145" s="7" t="n">
        <f aca="false">COUNTIFS('Duel Log'!AF$2:AF$5455,$A145,'Duel Log'!AG$2:AG$5455,$B145,'Duel Log'!AH$2:AH$5455,"Draw")</f>
        <v>0</v>
      </c>
      <c r="G145" s="13" t="n">
        <f aca="false">IFERROR(D145/C145,"")</f>
        <v>1</v>
      </c>
    </row>
    <row r="146" customFormat="false" ht="15" hidden="false" customHeight="true" outlineLevel="0" collapsed="false">
      <c r="A146" s="7" t="s">
        <v>1404</v>
      </c>
      <c r="B146" s="7" t="s">
        <v>3902</v>
      </c>
      <c r="C146" s="7" t="n">
        <f aca="false">COUNTIFS('Duel Log'!AF$2:AF$5455,$A146,'Duel Log'!AG$2:AG$5455,$B146)</f>
        <v>2</v>
      </c>
      <c r="D146" s="7" t="n">
        <f aca="false">COUNTIFS('Duel Log'!AF$2:AF$5455,$A146,'Duel Log'!AG$2:AG$5455,$B146,'Duel Log'!AH$2:AH$5455,"Win")</f>
        <v>0</v>
      </c>
      <c r="E146" s="7" t="n">
        <f aca="false">COUNTIFS('Duel Log'!AF$2:AF$5455,$A146,'Duel Log'!AG$2:AG$5455,$B146,'Duel Log'!AH$2:AH$5455,"Loss")</f>
        <v>2</v>
      </c>
      <c r="F146" s="7" t="n">
        <f aca="false">COUNTIFS('Duel Log'!AF$2:AF$5455,$A146,'Duel Log'!AG$2:AG$5455,$B146,'Duel Log'!AH$2:AH$5455,"Draw")</f>
        <v>0</v>
      </c>
      <c r="G146" s="13" t="n">
        <f aca="false">IFERROR(D146/C146,"")</f>
        <v>0</v>
      </c>
    </row>
    <row r="147" customFormat="false" ht="15" hidden="false" customHeight="true" outlineLevel="0" collapsed="false">
      <c r="A147" s="7" t="s">
        <v>1404</v>
      </c>
      <c r="B147" s="7" t="s">
        <v>1405</v>
      </c>
      <c r="C147" s="7" t="n">
        <f aca="false">COUNTIFS('Duel Log'!AF$2:AF$5455,$A147,'Duel Log'!AG$2:AG$5455,$B147)</f>
        <v>2</v>
      </c>
      <c r="D147" s="7" t="n">
        <f aca="false">COUNTIFS('Duel Log'!AF$2:AF$5455,$A147,'Duel Log'!AG$2:AG$5455,$B147,'Duel Log'!AH$2:AH$5455,"Win")</f>
        <v>0</v>
      </c>
      <c r="E147" s="7" t="n">
        <f aca="false">COUNTIFS('Duel Log'!AF$2:AF$5455,$A147,'Duel Log'!AG$2:AG$5455,$B147,'Duel Log'!AH$2:AH$5455,"Loss")</f>
        <v>2</v>
      </c>
      <c r="F147" s="7" t="n">
        <f aca="false">COUNTIFS('Duel Log'!AF$2:AF$5455,$A147,'Duel Log'!AG$2:AG$5455,$B147,'Duel Log'!AH$2:AH$5455,"Draw")</f>
        <v>0</v>
      </c>
      <c r="G147" s="13" t="n">
        <f aca="false">IFERROR(D147/C147,"")</f>
        <v>0</v>
      </c>
    </row>
    <row r="148" customFormat="false" ht="15" hidden="false" customHeight="true" outlineLevel="0" collapsed="false">
      <c r="A148" s="7" t="s">
        <v>1111</v>
      </c>
      <c r="B148" s="7" t="s">
        <v>1111</v>
      </c>
      <c r="C148" s="7" t="n">
        <f aca="false">COUNTIFS('Duel Log'!AF$2:AF$5455,$A148,'Duel Log'!AG$2:AG$5455,$B148)</f>
        <v>1</v>
      </c>
      <c r="D148" s="7" t="n">
        <f aca="false">COUNTIFS('Duel Log'!AF$2:AF$5455,$A148,'Duel Log'!AG$2:AG$5455,$B148,'Duel Log'!AH$2:AH$5455,"Win")</f>
        <v>0</v>
      </c>
      <c r="E148" s="7" t="n">
        <f aca="false">COUNTIFS('Duel Log'!AF$2:AF$5455,$A148,'Duel Log'!AG$2:AG$5455,$B148,'Duel Log'!AH$2:AH$5455,"Loss")</f>
        <v>1</v>
      </c>
      <c r="F148" s="7" t="n">
        <f aca="false">COUNTIFS('Duel Log'!AF$2:AF$5455,$A148,'Duel Log'!AG$2:AG$5455,$B148,'Duel Log'!AH$2:AH$5455,"Draw")</f>
        <v>0</v>
      </c>
      <c r="G148" s="13" t="n">
        <f aca="false">IFERROR(D148/C148,"")</f>
        <v>0</v>
      </c>
    </row>
    <row r="149" customFormat="false" ht="15" hidden="false" customHeight="true" outlineLevel="0" collapsed="false">
      <c r="A149" s="7" t="s">
        <v>1111</v>
      </c>
      <c r="B149" s="7" t="s">
        <v>1014</v>
      </c>
      <c r="C149" s="7" t="n">
        <f aca="false">COUNTIFS('Duel Log'!AF$2:AF$5455,$A149,'Duel Log'!AG$2:AG$5455,$B149)</f>
        <v>2</v>
      </c>
      <c r="D149" s="7" t="n">
        <f aca="false">COUNTIFS('Duel Log'!AF$2:AF$5455,$A149,'Duel Log'!AG$2:AG$5455,$B149,'Duel Log'!AH$2:AH$5455,"Win")</f>
        <v>2</v>
      </c>
      <c r="E149" s="7" t="n">
        <f aca="false">COUNTIFS('Duel Log'!AF$2:AF$5455,$A149,'Duel Log'!AG$2:AG$5455,$B149,'Duel Log'!AH$2:AH$5455,"Loss")</f>
        <v>0</v>
      </c>
      <c r="F149" s="7" t="n">
        <f aca="false">COUNTIFS('Duel Log'!AF$2:AF$5455,$A149,'Duel Log'!AG$2:AG$5455,$B149,'Duel Log'!AH$2:AH$5455,"Draw")</f>
        <v>0</v>
      </c>
      <c r="G149" s="13" t="n">
        <f aca="false">IFERROR(D149/C149,"")</f>
        <v>1</v>
      </c>
    </row>
    <row r="150" customFormat="false" ht="15" hidden="false" customHeight="true" outlineLevel="0" collapsed="false">
      <c r="A150" s="7" t="s">
        <v>1111</v>
      </c>
      <c r="B150" s="7" t="s">
        <v>703</v>
      </c>
      <c r="C150" s="7" t="n">
        <f aca="false">COUNTIFS('Duel Log'!AF$2:AF$5455,$A150,'Duel Log'!AG$2:AG$5455,$B150)</f>
        <v>1</v>
      </c>
      <c r="D150" s="7" t="n">
        <f aca="false">COUNTIFS('Duel Log'!AF$2:AF$5455,$A150,'Duel Log'!AG$2:AG$5455,$B150,'Duel Log'!AH$2:AH$5455,"Win")</f>
        <v>0</v>
      </c>
      <c r="E150" s="7" t="n">
        <f aca="false">COUNTIFS('Duel Log'!AF$2:AF$5455,$A150,'Duel Log'!AG$2:AG$5455,$B150,'Duel Log'!AH$2:AH$5455,"Loss")</f>
        <v>1</v>
      </c>
      <c r="F150" s="7" t="n">
        <f aca="false">COUNTIFS('Duel Log'!AF$2:AF$5455,$A150,'Duel Log'!AG$2:AG$5455,$B150,'Duel Log'!AH$2:AH$5455,"Draw")</f>
        <v>0</v>
      </c>
      <c r="G150" s="13" t="n">
        <f aca="false">IFERROR(D150/C150,"")</f>
        <v>0</v>
      </c>
    </row>
    <row r="151" customFormat="false" ht="15" hidden="false" customHeight="true" outlineLevel="0" collapsed="false">
      <c r="A151" s="7" t="s">
        <v>1111</v>
      </c>
      <c r="B151" s="7" t="s">
        <v>231</v>
      </c>
      <c r="C151" s="7" t="n">
        <f aca="false">COUNTIFS('Duel Log'!AF$2:AF$5455,$A151,'Duel Log'!AG$2:AG$5455,$B151)</f>
        <v>2</v>
      </c>
      <c r="D151" s="7" t="n">
        <f aca="false">COUNTIFS('Duel Log'!AF$2:AF$5455,$A151,'Duel Log'!AG$2:AG$5455,$B151,'Duel Log'!AH$2:AH$5455,"Win")</f>
        <v>0</v>
      </c>
      <c r="E151" s="7" t="n">
        <f aca="false">COUNTIFS('Duel Log'!AF$2:AF$5455,$A151,'Duel Log'!AG$2:AG$5455,$B151,'Duel Log'!AH$2:AH$5455,"Loss")</f>
        <v>2</v>
      </c>
      <c r="F151" s="7" t="n">
        <f aca="false">COUNTIFS('Duel Log'!AF$2:AF$5455,$A151,'Duel Log'!AG$2:AG$5455,$B151,'Duel Log'!AH$2:AH$5455,"Draw")</f>
        <v>0</v>
      </c>
      <c r="G151" s="13" t="n">
        <f aca="false">IFERROR(D151/C151,"")</f>
        <v>0</v>
      </c>
    </row>
    <row r="152" customFormat="false" ht="15" hidden="false" customHeight="true" outlineLevel="0" collapsed="false">
      <c r="A152" s="7" t="s">
        <v>1111</v>
      </c>
      <c r="B152" s="7" t="s">
        <v>5655</v>
      </c>
      <c r="C152" s="7" t="n">
        <f aca="false">COUNTIFS('Duel Log'!AF$2:AF$5455,$A152,'Duel Log'!AG$2:AG$5455,$B152)</f>
        <v>1</v>
      </c>
      <c r="D152" s="7" t="n">
        <f aca="false">COUNTIFS('Duel Log'!AF$2:AF$5455,$A152,'Duel Log'!AG$2:AG$5455,$B152,'Duel Log'!AH$2:AH$5455,"Win")</f>
        <v>0</v>
      </c>
      <c r="E152" s="7" t="n">
        <f aca="false">COUNTIFS('Duel Log'!AF$2:AF$5455,$A152,'Duel Log'!AG$2:AG$5455,$B152,'Duel Log'!AH$2:AH$5455,"Loss")</f>
        <v>1</v>
      </c>
      <c r="F152" s="7" t="n">
        <f aca="false">COUNTIFS('Duel Log'!AF$2:AF$5455,$A152,'Duel Log'!AG$2:AG$5455,$B152,'Duel Log'!AH$2:AH$5455,"Draw")</f>
        <v>0</v>
      </c>
      <c r="G152" s="13" t="n">
        <f aca="false">IFERROR(D152/C152,"")</f>
        <v>0</v>
      </c>
    </row>
    <row r="153" customFormat="false" ht="15" hidden="false" customHeight="true" outlineLevel="0" collapsed="false">
      <c r="A153" s="7" t="s">
        <v>1111</v>
      </c>
      <c r="B153" s="7" t="s">
        <v>3631</v>
      </c>
      <c r="C153" s="7" t="n">
        <f aca="false">COUNTIFS('Duel Log'!AF$2:AF$5455,$A153,'Duel Log'!AG$2:AG$5455,$B153)</f>
        <v>2</v>
      </c>
      <c r="D153" s="7" t="n">
        <f aca="false">COUNTIFS('Duel Log'!AF$2:AF$5455,$A153,'Duel Log'!AG$2:AG$5455,$B153,'Duel Log'!AH$2:AH$5455,"Win")</f>
        <v>2</v>
      </c>
      <c r="E153" s="7" t="n">
        <f aca="false">COUNTIFS('Duel Log'!AF$2:AF$5455,$A153,'Duel Log'!AG$2:AG$5455,$B153,'Duel Log'!AH$2:AH$5455,"Loss")</f>
        <v>0</v>
      </c>
      <c r="F153" s="7" t="n">
        <f aca="false">COUNTIFS('Duel Log'!AF$2:AF$5455,$A153,'Duel Log'!AG$2:AG$5455,$B153,'Duel Log'!AH$2:AH$5455,"Draw")</f>
        <v>0</v>
      </c>
      <c r="G153" s="13" t="n">
        <f aca="false">IFERROR(D153/C153,"")</f>
        <v>1</v>
      </c>
    </row>
    <row r="154" customFormat="false" ht="15" hidden="false" customHeight="true" outlineLevel="0" collapsed="false">
      <c r="A154" s="7" t="s">
        <v>1111</v>
      </c>
      <c r="B154" s="7" t="s">
        <v>7666</v>
      </c>
      <c r="C154" s="7" t="n">
        <f aca="false">COUNTIFS('Duel Log'!AF$2:AF$5455,$A154,'Duel Log'!AG$2:AG$5455,$B154)</f>
        <v>1</v>
      </c>
      <c r="D154" s="7" t="n">
        <f aca="false">COUNTIFS('Duel Log'!AF$2:AF$5455,$A154,'Duel Log'!AG$2:AG$5455,$B154,'Duel Log'!AH$2:AH$5455,"Win")</f>
        <v>1</v>
      </c>
      <c r="E154" s="7" t="n">
        <f aca="false">COUNTIFS('Duel Log'!AF$2:AF$5455,$A154,'Duel Log'!AG$2:AG$5455,$B154,'Duel Log'!AH$2:AH$5455,"Loss")</f>
        <v>0</v>
      </c>
      <c r="F154" s="7" t="n">
        <f aca="false">COUNTIFS('Duel Log'!AF$2:AF$5455,$A154,'Duel Log'!AG$2:AG$5455,$B154,'Duel Log'!AH$2:AH$5455,"Draw")</f>
        <v>0</v>
      </c>
      <c r="G154" s="13" t="n">
        <f aca="false">IFERROR(D154/C154,"")</f>
        <v>1</v>
      </c>
    </row>
    <row r="155" customFormat="false" ht="15" hidden="false" customHeight="true" outlineLevel="0" collapsed="false">
      <c r="A155" s="7" t="s">
        <v>1111</v>
      </c>
      <c r="B155" s="7" t="s">
        <v>1849</v>
      </c>
      <c r="C155" s="7" t="n">
        <f aca="false">COUNTIFS('Duel Log'!AF$2:AF$5455,$A155,'Duel Log'!AG$2:AG$5455,$B155)</f>
        <v>1</v>
      </c>
      <c r="D155" s="7" t="n">
        <f aca="false">COUNTIFS('Duel Log'!AF$2:AF$5455,$A155,'Duel Log'!AG$2:AG$5455,$B155,'Duel Log'!AH$2:AH$5455,"Win")</f>
        <v>1</v>
      </c>
      <c r="E155" s="7" t="n">
        <f aca="false">COUNTIFS('Duel Log'!AF$2:AF$5455,$A155,'Duel Log'!AG$2:AG$5455,$B155,'Duel Log'!AH$2:AH$5455,"Loss")</f>
        <v>0</v>
      </c>
      <c r="F155" s="7" t="n">
        <f aca="false">COUNTIFS('Duel Log'!AF$2:AF$5455,$A155,'Duel Log'!AG$2:AG$5455,$B155,'Duel Log'!AH$2:AH$5455,"Draw")</f>
        <v>0</v>
      </c>
      <c r="G155" s="13" t="n">
        <f aca="false">IFERROR(D155/C155,"")</f>
        <v>1</v>
      </c>
    </row>
    <row r="156" customFormat="false" ht="15" hidden="false" customHeight="true" outlineLevel="0" collapsed="false">
      <c r="A156" s="7" t="s">
        <v>1111</v>
      </c>
      <c r="B156" s="7" t="s">
        <v>8312</v>
      </c>
      <c r="C156" s="7" t="n">
        <f aca="false">COUNTIFS('Duel Log'!AF$2:AF$5455,$A156,'Duel Log'!AG$2:AG$5455,$B156)</f>
        <v>1</v>
      </c>
      <c r="D156" s="7" t="n">
        <f aca="false">COUNTIFS('Duel Log'!AF$2:AF$5455,$A156,'Duel Log'!AG$2:AG$5455,$B156,'Duel Log'!AH$2:AH$5455,"Win")</f>
        <v>0</v>
      </c>
      <c r="E156" s="7" t="n">
        <f aca="false">COUNTIFS('Duel Log'!AF$2:AF$5455,$A156,'Duel Log'!AG$2:AG$5455,$B156,'Duel Log'!AH$2:AH$5455,"Loss")</f>
        <v>1</v>
      </c>
      <c r="F156" s="7" t="n">
        <f aca="false">COUNTIFS('Duel Log'!AF$2:AF$5455,$A156,'Duel Log'!AG$2:AG$5455,$B156,'Duel Log'!AH$2:AH$5455,"Draw")</f>
        <v>0</v>
      </c>
      <c r="G156" s="13" t="n">
        <f aca="false">IFERROR(D156/C156,"")</f>
        <v>0</v>
      </c>
    </row>
    <row r="157" customFormat="false" ht="15" hidden="false" customHeight="true" outlineLevel="0" collapsed="false">
      <c r="A157" s="7" t="s">
        <v>1111</v>
      </c>
      <c r="B157" s="7" t="s">
        <v>603</v>
      </c>
      <c r="C157" s="7" t="n">
        <f aca="false">COUNTIFS('Duel Log'!AF$2:AF$5455,$A157,'Duel Log'!AG$2:AG$5455,$B157)</f>
        <v>1</v>
      </c>
      <c r="D157" s="7" t="n">
        <f aca="false">COUNTIFS('Duel Log'!AF$2:AF$5455,$A157,'Duel Log'!AG$2:AG$5455,$B157,'Duel Log'!AH$2:AH$5455,"Win")</f>
        <v>0</v>
      </c>
      <c r="E157" s="7" t="n">
        <f aca="false">COUNTIFS('Duel Log'!AF$2:AF$5455,$A157,'Duel Log'!AG$2:AG$5455,$B157,'Duel Log'!AH$2:AH$5455,"Loss")</f>
        <v>1</v>
      </c>
      <c r="F157" s="7" t="n">
        <f aca="false">COUNTIFS('Duel Log'!AF$2:AF$5455,$A157,'Duel Log'!AG$2:AG$5455,$B157,'Duel Log'!AH$2:AH$5455,"Draw")</f>
        <v>0</v>
      </c>
      <c r="G157" s="13" t="n">
        <f aca="false">IFERROR(D157/C157,"")</f>
        <v>0</v>
      </c>
    </row>
    <row r="158" customFormat="false" ht="15" hidden="false" customHeight="true" outlineLevel="0" collapsed="false">
      <c r="A158" s="7" t="s">
        <v>1111</v>
      </c>
      <c r="B158" s="7" t="s">
        <v>457</v>
      </c>
      <c r="C158" s="7" t="n">
        <f aca="false">COUNTIFS('Duel Log'!AF$2:AF$5455,$A158,'Duel Log'!AG$2:AG$5455,$B158)</f>
        <v>2</v>
      </c>
      <c r="D158" s="7" t="n">
        <f aca="false">COUNTIFS('Duel Log'!AF$2:AF$5455,$A158,'Duel Log'!AG$2:AG$5455,$B158,'Duel Log'!AH$2:AH$5455,"Win")</f>
        <v>0</v>
      </c>
      <c r="E158" s="7" t="n">
        <f aca="false">COUNTIFS('Duel Log'!AF$2:AF$5455,$A158,'Duel Log'!AG$2:AG$5455,$B158,'Duel Log'!AH$2:AH$5455,"Loss")</f>
        <v>2</v>
      </c>
      <c r="F158" s="7" t="n">
        <f aca="false">COUNTIFS('Duel Log'!AF$2:AF$5455,$A158,'Duel Log'!AG$2:AG$5455,$B158,'Duel Log'!AH$2:AH$5455,"Draw")</f>
        <v>0</v>
      </c>
      <c r="G158" s="13" t="n">
        <f aca="false">IFERROR(D158/C158,"")</f>
        <v>0</v>
      </c>
    </row>
    <row r="159" customFormat="false" ht="15" hidden="false" customHeight="true" outlineLevel="0" collapsed="false">
      <c r="A159" s="7" t="s">
        <v>1111</v>
      </c>
      <c r="B159" s="7" t="s">
        <v>538</v>
      </c>
      <c r="C159" s="7" t="n">
        <f aca="false">COUNTIFS('Duel Log'!AF$2:AF$5455,$A159,'Duel Log'!AG$2:AG$5455,$B159)</f>
        <v>2</v>
      </c>
      <c r="D159" s="7" t="n">
        <f aca="false">COUNTIFS('Duel Log'!AF$2:AF$5455,$A159,'Duel Log'!AG$2:AG$5455,$B159,'Duel Log'!AH$2:AH$5455,"Win")</f>
        <v>2</v>
      </c>
      <c r="E159" s="7" t="n">
        <f aca="false">COUNTIFS('Duel Log'!AF$2:AF$5455,$A159,'Duel Log'!AG$2:AG$5455,$B159,'Duel Log'!AH$2:AH$5455,"Loss")</f>
        <v>0</v>
      </c>
      <c r="F159" s="7" t="n">
        <f aca="false">COUNTIFS('Duel Log'!AF$2:AF$5455,$A159,'Duel Log'!AG$2:AG$5455,$B159,'Duel Log'!AH$2:AH$5455,"Draw")</f>
        <v>0</v>
      </c>
      <c r="G159" s="13" t="n">
        <f aca="false">IFERROR(D159/C159,"")</f>
        <v>1</v>
      </c>
    </row>
    <row r="160" customFormat="false" ht="15" hidden="false" customHeight="true" outlineLevel="0" collapsed="false">
      <c r="A160" s="7" t="s">
        <v>1111</v>
      </c>
      <c r="B160" s="7" t="s">
        <v>7647</v>
      </c>
      <c r="C160" s="7" t="n">
        <f aca="false">COUNTIFS('Duel Log'!AF$2:AF$5455,$A160,'Duel Log'!AG$2:AG$5455,$B160)</f>
        <v>1</v>
      </c>
      <c r="D160" s="7" t="n">
        <f aca="false">COUNTIFS('Duel Log'!AF$2:AF$5455,$A160,'Duel Log'!AG$2:AG$5455,$B160,'Duel Log'!AH$2:AH$5455,"Win")</f>
        <v>0</v>
      </c>
      <c r="E160" s="7" t="n">
        <f aca="false">COUNTIFS('Duel Log'!AF$2:AF$5455,$A160,'Duel Log'!AG$2:AG$5455,$B160,'Duel Log'!AH$2:AH$5455,"Loss")</f>
        <v>1</v>
      </c>
      <c r="F160" s="7" t="n">
        <f aca="false">COUNTIFS('Duel Log'!AF$2:AF$5455,$A160,'Duel Log'!AG$2:AG$5455,$B160,'Duel Log'!AH$2:AH$5455,"Draw")</f>
        <v>0</v>
      </c>
      <c r="G160" s="13" t="n">
        <f aca="false">IFERROR(D160/C160,"")</f>
        <v>0</v>
      </c>
    </row>
    <row r="161" customFormat="false" ht="15" hidden="false" customHeight="true" outlineLevel="0" collapsed="false">
      <c r="A161" s="7" t="s">
        <v>1111</v>
      </c>
      <c r="B161" s="7" t="s">
        <v>9513</v>
      </c>
      <c r="C161" s="7" t="n">
        <f aca="false">COUNTIFS('Duel Log'!AF$2:AF$5455,$A161,'Duel Log'!AG$2:AG$5455,$B161)</f>
        <v>1</v>
      </c>
      <c r="D161" s="7" t="n">
        <f aca="false">COUNTIFS('Duel Log'!AF$2:AF$5455,$A161,'Duel Log'!AG$2:AG$5455,$B161,'Duel Log'!AH$2:AH$5455,"Win")</f>
        <v>0</v>
      </c>
      <c r="E161" s="7" t="n">
        <f aca="false">COUNTIFS('Duel Log'!AF$2:AF$5455,$A161,'Duel Log'!AG$2:AG$5455,$B161,'Duel Log'!AH$2:AH$5455,"Loss")</f>
        <v>1</v>
      </c>
      <c r="F161" s="7" t="n">
        <f aca="false">COUNTIFS('Duel Log'!AF$2:AF$5455,$A161,'Duel Log'!AG$2:AG$5455,$B161,'Duel Log'!AH$2:AH$5455,"Draw")</f>
        <v>0</v>
      </c>
      <c r="G161" s="13" t="n">
        <f aca="false">IFERROR(D161/C161,"")</f>
        <v>0</v>
      </c>
    </row>
    <row r="162" customFormat="false" ht="15" hidden="false" customHeight="true" outlineLevel="0" collapsed="false">
      <c r="A162" s="7" t="s">
        <v>1111</v>
      </c>
      <c r="B162" s="7" t="s">
        <v>296</v>
      </c>
      <c r="C162" s="7" t="n">
        <f aca="false">COUNTIFS('Duel Log'!AF$2:AF$5455,$A162,'Duel Log'!AG$2:AG$5455,$B162)</f>
        <v>1</v>
      </c>
      <c r="D162" s="7" t="n">
        <f aca="false">COUNTIFS('Duel Log'!AF$2:AF$5455,$A162,'Duel Log'!AG$2:AG$5455,$B162,'Duel Log'!AH$2:AH$5455,"Win")</f>
        <v>0</v>
      </c>
      <c r="E162" s="7" t="n">
        <f aca="false">COUNTIFS('Duel Log'!AF$2:AF$5455,$A162,'Duel Log'!AG$2:AG$5455,$B162,'Duel Log'!AH$2:AH$5455,"Loss")</f>
        <v>1</v>
      </c>
      <c r="F162" s="7" t="n">
        <f aca="false">COUNTIFS('Duel Log'!AF$2:AF$5455,$A162,'Duel Log'!AG$2:AG$5455,$B162,'Duel Log'!AH$2:AH$5455,"Draw")</f>
        <v>0</v>
      </c>
      <c r="G162" s="13" t="n">
        <f aca="false">IFERROR(D162/C162,"")</f>
        <v>0</v>
      </c>
    </row>
    <row r="163" customFormat="false" ht="15" hidden="false" customHeight="true" outlineLevel="0" collapsed="false">
      <c r="A163" s="7" t="s">
        <v>1111</v>
      </c>
      <c r="B163" s="7" t="s">
        <v>5307</v>
      </c>
      <c r="C163" s="7" t="n">
        <f aca="false">COUNTIFS('Duel Log'!AF$2:AF$5455,$A163,'Duel Log'!AG$2:AG$5455,$B163)</f>
        <v>1</v>
      </c>
      <c r="D163" s="7" t="n">
        <f aca="false">COUNTIFS('Duel Log'!AF$2:AF$5455,$A163,'Duel Log'!AG$2:AG$5455,$B163,'Duel Log'!AH$2:AH$5455,"Win")</f>
        <v>1</v>
      </c>
      <c r="E163" s="7" t="n">
        <f aca="false">COUNTIFS('Duel Log'!AF$2:AF$5455,$A163,'Duel Log'!AG$2:AG$5455,$B163,'Duel Log'!AH$2:AH$5455,"Loss")</f>
        <v>0</v>
      </c>
      <c r="F163" s="7" t="n">
        <f aca="false">COUNTIFS('Duel Log'!AF$2:AF$5455,$A163,'Duel Log'!AG$2:AG$5455,$B163,'Duel Log'!AH$2:AH$5455,"Draw")</f>
        <v>0</v>
      </c>
      <c r="G163" s="13" t="n">
        <f aca="false">IFERROR(D163/C163,"")</f>
        <v>1</v>
      </c>
    </row>
    <row r="164" customFormat="false" ht="15" hidden="false" customHeight="true" outlineLevel="0" collapsed="false">
      <c r="A164" s="7" t="s">
        <v>1111</v>
      </c>
      <c r="B164" s="7" t="s">
        <v>216</v>
      </c>
      <c r="C164" s="7" t="n">
        <f aca="false">COUNTIFS('Duel Log'!AF$2:AF$5455,$A164,'Duel Log'!AG$2:AG$5455,$B164)</f>
        <v>1</v>
      </c>
      <c r="D164" s="7" t="n">
        <f aca="false">COUNTIFS('Duel Log'!AF$2:AF$5455,$A164,'Duel Log'!AG$2:AG$5455,$B164,'Duel Log'!AH$2:AH$5455,"Win")</f>
        <v>1</v>
      </c>
      <c r="E164" s="7" t="n">
        <f aca="false">COUNTIFS('Duel Log'!AF$2:AF$5455,$A164,'Duel Log'!AG$2:AG$5455,$B164,'Duel Log'!AH$2:AH$5455,"Loss")</f>
        <v>0</v>
      </c>
      <c r="F164" s="7" t="n">
        <f aca="false">COUNTIFS('Duel Log'!AF$2:AF$5455,$A164,'Duel Log'!AG$2:AG$5455,$B164,'Duel Log'!AH$2:AH$5455,"Draw")</f>
        <v>0</v>
      </c>
      <c r="G164" s="13" t="n">
        <f aca="false">IFERROR(D164/C164,"")</f>
        <v>1</v>
      </c>
    </row>
    <row r="165" customFormat="false" ht="15" hidden="false" customHeight="true" outlineLevel="0" collapsed="false">
      <c r="A165" s="7" t="s">
        <v>1111</v>
      </c>
      <c r="B165" s="7" t="s">
        <v>134</v>
      </c>
      <c r="C165" s="7" t="n">
        <f aca="false">COUNTIFS('Duel Log'!AF$2:AF$5455,$A165,'Duel Log'!AG$2:AG$5455,$B165)</f>
        <v>1</v>
      </c>
      <c r="D165" s="7" t="n">
        <f aca="false">COUNTIFS('Duel Log'!AF$2:AF$5455,$A165,'Duel Log'!AG$2:AG$5455,$B165,'Duel Log'!AH$2:AH$5455,"Win")</f>
        <v>0</v>
      </c>
      <c r="E165" s="7" t="n">
        <f aca="false">COUNTIFS('Duel Log'!AF$2:AF$5455,$A165,'Duel Log'!AG$2:AG$5455,$B165,'Duel Log'!AH$2:AH$5455,"Loss")</f>
        <v>1</v>
      </c>
      <c r="F165" s="7" t="n">
        <f aca="false">COUNTIFS('Duel Log'!AF$2:AF$5455,$A165,'Duel Log'!AG$2:AG$5455,$B165,'Duel Log'!AH$2:AH$5455,"Draw")</f>
        <v>0</v>
      </c>
      <c r="G165" s="13" t="n">
        <f aca="false">IFERROR(D165/C165,"")</f>
        <v>0</v>
      </c>
    </row>
    <row r="166" customFormat="false" ht="15" hidden="false" customHeight="true" outlineLevel="0" collapsed="false">
      <c r="A166" s="7" t="s">
        <v>1111</v>
      </c>
      <c r="B166" s="7" t="s">
        <v>5281</v>
      </c>
      <c r="C166" s="7" t="n">
        <f aca="false">COUNTIFS('Duel Log'!AF$2:AF$5455,$A166,'Duel Log'!AG$2:AG$5455,$B166)</f>
        <v>1</v>
      </c>
      <c r="D166" s="7" t="n">
        <f aca="false">COUNTIFS('Duel Log'!AF$2:AF$5455,$A166,'Duel Log'!AG$2:AG$5455,$B166,'Duel Log'!AH$2:AH$5455,"Win")</f>
        <v>1</v>
      </c>
      <c r="E166" s="7" t="n">
        <f aca="false">COUNTIFS('Duel Log'!AF$2:AF$5455,$A166,'Duel Log'!AG$2:AG$5455,$B166,'Duel Log'!AH$2:AH$5455,"Loss")</f>
        <v>0</v>
      </c>
      <c r="F166" s="7" t="n">
        <f aca="false">COUNTIFS('Duel Log'!AF$2:AF$5455,$A166,'Duel Log'!AG$2:AG$5455,$B166,'Duel Log'!AH$2:AH$5455,"Draw")</f>
        <v>0</v>
      </c>
      <c r="G166" s="13" t="n">
        <f aca="false">IFERROR(D166/C166,"")</f>
        <v>1</v>
      </c>
    </row>
    <row r="167" customFormat="false" ht="15" hidden="false" customHeight="true" outlineLevel="0" collapsed="false">
      <c r="A167" s="7" t="s">
        <v>1111</v>
      </c>
      <c r="B167" s="7" t="s">
        <v>429</v>
      </c>
      <c r="C167" s="7" t="n">
        <f aca="false">COUNTIFS('Duel Log'!AF$2:AF$5455,$A167,'Duel Log'!AG$2:AG$5455,$B167)</f>
        <v>2</v>
      </c>
      <c r="D167" s="7" t="n">
        <f aca="false">COUNTIFS('Duel Log'!AF$2:AF$5455,$A167,'Duel Log'!AG$2:AG$5455,$B167,'Duel Log'!AH$2:AH$5455,"Win")</f>
        <v>0</v>
      </c>
      <c r="E167" s="7" t="n">
        <f aca="false">COUNTIFS('Duel Log'!AF$2:AF$5455,$A167,'Duel Log'!AG$2:AG$5455,$B167,'Duel Log'!AH$2:AH$5455,"Loss")</f>
        <v>2</v>
      </c>
      <c r="F167" s="7" t="n">
        <f aca="false">COUNTIFS('Duel Log'!AF$2:AF$5455,$A167,'Duel Log'!AG$2:AG$5455,$B167,'Duel Log'!AH$2:AH$5455,"Draw")</f>
        <v>0</v>
      </c>
      <c r="G167" s="13" t="n">
        <f aca="false">IFERROR(D167/C167,"")</f>
        <v>0</v>
      </c>
    </row>
    <row r="168" customFormat="false" ht="15" hidden="false" customHeight="true" outlineLevel="0" collapsed="false">
      <c r="A168" s="7" t="s">
        <v>1111</v>
      </c>
      <c r="B168" s="7" t="s">
        <v>180</v>
      </c>
      <c r="C168" s="7" t="n">
        <f aca="false">COUNTIFS('Duel Log'!AF$2:AF$5455,$A168,'Duel Log'!AG$2:AG$5455,$B168)</f>
        <v>4</v>
      </c>
      <c r="D168" s="7" t="n">
        <f aca="false">COUNTIFS('Duel Log'!AF$2:AF$5455,$A168,'Duel Log'!AG$2:AG$5455,$B168,'Duel Log'!AH$2:AH$5455,"Win")</f>
        <v>2</v>
      </c>
      <c r="E168" s="7" t="n">
        <f aca="false">COUNTIFS('Duel Log'!AF$2:AF$5455,$A168,'Duel Log'!AG$2:AG$5455,$B168,'Duel Log'!AH$2:AH$5455,"Loss")</f>
        <v>2</v>
      </c>
      <c r="F168" s="7" t="n">
        <f aca="false">COUNTIFS('Duel Log'!AF$2:AF$5455,$A168,'Duel Log'!AG$2:AG$5455,$B168,'Duel Log'!AH$2:AH$5455,"Draw")</f>
        <v>0</v>
      </c>
      <c r="G168" s="13" t="n">
        <f aca="false">IFERROR(D168/C168,"")</f>
        <v>0.5</v>
      </c>
    </row>
    <row r="169" customFormat="false" ht="15" hidden="false" customHeight="true" outlineLevel="0" collapsed="false">
      <c r="A169" s="7" t="s">
        <v>1111</v>
      </c>
      <c r="B169" s="7" t="s">
        <v>9128</v>
      </c>
      <c r="C169" s="7" t="n">
        <f aca="false">COUNTIFS('Duel Log'!AF$2:AF$5455,$A169,'Duel Log'!AG$2:AG$5455,$B169)</f>
        <v>1</v>
      </c>
      <c r="D169" s="7" t="n">
        <f aca="false">COUNTIFS('Duel Log'!AF$2:AF$5455,$A169,'Duel Log'!AG$2:AG$5455,$B169,'Duel Log'!AH$2:AH$5455,"Win")</f>
        <v>1</v>
      </c>
      <c r="E169" s="7" t="n">
        <f aca="false">COUNTIFS('Duel Log'!AF$2:AF$5455,$A169,'Duel Log'!AG$2:AG$5455,$B169,'Duel Log'!AH$2:AH$5455,"Loss")</f>
        <v>0</v>
      </c>
      <c r="F169" s="7" t="n">
        <f aca="false">COUNTIFS('Duel Log'!AF$2:AF$5455,$A169,'Duel Log'!AG$2:AG$5455,$B169,'Duel Log'!AH$2:AH$5455,"Draw")</f>
        <v>0</v>
      </c>
      <c r="G169" s="13" t="n">
        <f aca="false">IFERROR(D169/C169,"")</f>
        <v>1</v>
      </c>
    </row>
    <row r="170" customFormat="false" ht="15" hidden="false" customHeight="true" outlineLevel="0" collapsed="false">
      <c r="A170" s="7" t="s">
        <v>1111</v>
      </c>
      <c r="B170" s="7" t="s">
        <v>380</v>
      </c>
      <c r="C170" s="7" t="n">
        <f aca="false">COUNTIFS('Duel Log'!AF$2:AF$5455,$A170,'Duel Log'!AG$2:AG$5455,$B170)</f>
        <v>1</v>
      </c>
      <c r="D170" s="7" t="n">
        <f aca="false">COUNTIFS('Duel Log'!AF$2:AF$5455,$A170,'Duel Log'!AG$2:AG$5455,$B170,'Duel Log'!AH$2:AH$5455,"Win")</f>
        <v>1</v>
      </c>
      <c r="E170" s="7" t="n">
        <f aca="false">COUNTIFS('Duel Log'!AF$2:AF$5455,$A170,'Duel Log'!AG$2:AG$5455,$B170,'Duel Log'!AH$2:AH$5455,"Loss")</f>
        <v>0</v>
      </c>
      <c r="F170" s="7" t="n">
        <f aca="false">COUNTIFS('Duel Log'!AF$2:AF$5455,$A170,'Duel Log'!AG$2:AG$5455,$B170,'Duel Log'!AH$2:AH$5455,"Draw")</f>
        <v>0</v>
      </c>
      <c r="G170" s="13" t="n">
        <f aca="false">IFERROR(D170/C170,"")</f>
        <v>1</v>
      </c>
    </row>
    <row r="171" customFormat="false" ht="15" hidden="false" customHeight="true" outlineLevel="0" collapsed="false">
      <c r="A171" s="7" t="s">
        <v>1111</v>
      </c>
      <c r="B171" s="7" t="s">
        <v>745</v>
      </c>
      <c r="C171" s="7" t="n">
        <f aca="false">COUNTIFS('Duel Log'!AF$2:AF$5455,$A171,'Duel Log'!AG$2:AG$5455,$B171)</f>
        <v>1</v>
      </c>
      <c r="D171" s="7" t="n">
        <f aca="false">COUNTIFS('Duel Log'!AF$2:AF$5455,$A171,'Duel Log'!AG$2:AG$5455,$B171,'Duel Log'!AH$2:AH$5455,"Win")</f>
        <v>1</v>
      </c>
      <c r="E171" s="7" t="n">
        <f aca="false">COUNTIFS('Duel Log'!AF$2:AF$5455,$A171,'Duel Log'!AG$2:AG$5455,$B171,'Duel Log'!AH$2:AH$5455,"Loss")</f>
        <v>0</v>
      </c>
      <c r="F171" s="7" t="n">
        <f aca="false">COUNTIFS('Duel Log'!AF$2:AF$5455,$A171,'Duel Log'!AG$2:AG$5455,$B171,'Duel Log'!AH$2:AH$5455,"Draw")</f>
        <v>0</v>
      </c>
      <c r="G171" s="13" t="n">
        <f aca="false">IFERROR(D171/C171,"")</f>
        <v>1</v>
      </c>
    </row>
    <row r="172" customFormat="false" ht="15" hidden="false" customHeight="true" outlineLevel="0" collapsed="false">
      <c r="A172" s="7" t="s">
        <v>1111</v>
      </c>
      <c r="B172" s="7" t="s">
        <v>415</v>
      </c>
      <c r="C172" s="7" t="n">
        <f aca="false">COUNTIFS('Duel Log'!AF$2:AF$5455,$A172,'Duel Log'!AG$2:AG$5455,$B172)</f>
        <v>1</v>
      </c>
      <c r="D172" s="7" t="n">
        <f aca="false">COUNTIFS('Duel Log'!AF$2:AF$5455,$A172,'Duel Log'!AG$2:AG$5455,$B172,'Duel Log'!AH$2:AH$5455,"Win")</f>
        <v>1</v>
      </c>
      <c r="E172" s="7" t="n">
        <f aca="false">COUNTIFS('Duel Log'!AF$2:AF$5455,$A172,'Duel Log'!AG$2:AG$5455,$B172,'Duel Log'!AH$2:AH$5455,"Loss")</f>
        <v>0</v>
      </c>
      <c r="F172" s="7" t="n">
        <f aca="false">COUNTIFS('Duel Log'!AF$2:AF$5455,$A172,'Duel Log'!AG$2:AG$5455,$B172,'Duel Log'!AH$2:AH$5455,"Draw")</f>
        <v>0</v>
      </c>
      <c r="G172" s="13" t="n">
        <f aca="false">IFERROR(D172/C172,"")</f>
        <v>1</v>
      </c>
    </row>
    <row r="173" customFormat="false" ht="15" hidden="false" customHeight="true" outlineLevel="0" collapsed="false">
      <c r="A173" s="7" t="s">
        <v>1111</v>
      </c>
      <c r="B173" s="7" t="s">
        <v>6536</v>
      </c>
      <c r="C173" s="7" t="n">
        <f aca="false">COUNTIFS('Duel Log'!AF$2:AF$5455,$A173,'Duel Log'!AG$2:AG$5455,$B173)</f>
        <v>2</v>
      </c>
      <c r="D173" s="7" t="n">
        <f aca="false">COUNTIFS('Duel Log'!AF$2:AF$5455,$A173,'Duel Log'!AG$2:AG$5455,$B173,'Duel Log'!AH$2:AH$5455,"Win")</f>
        <v>2</v>
      </c>
      <c r="E173" s="7" t="n">
        <f aca="false">COUNTIFS('Duel Log'!AF$2:AF$5455,$A173,'Duel Log'!AG$2:AG$5455,$B173,'Duel Log'!AH$2:AH$5455,"Loss")</f>
        <v>0</v>
      </c>
      <c r="F173" s="7" t="n">
        <f aca="false">COUNTIFS('Duel Log'!AF$2:AF$5455,$A173,'Duel Log'!AG$2:AG$5455,$B173,'Duel Log'!AH$2:AH$5455,"Draw")</f>
        <v>0</v>
      </c>
      <c r="G173" s="13" t="n">
        <f aca="false">IFERROR(D173/C173,"")</f>
        <v>1</v>
      </c>
    </row>
    <row r="174" customFormat="false" ht="15" hidden="false" customHeight="true" outlineLevel="0" collapsed="false">
      <c r="A174" s="7" t="s">
        <v>1111</v>
      </c>
      <c r="B174" s="7" t="s">
        <v>526</v>
      </c>
      <c r="C174" s="7" t="n">
        <f aca="false">COUNTIFS('Duel Log'!AF$2:AF$5455,$A174,'Duel Log'!AG$2:AG$5455,$B174)</f>
        <v>2</v>
      </c>
      <c r="D174" s="7" t="n">
        <f aca="false">COUNTIFS('Duel Log'!AF$2:AF$5455,$A174,'Duel Log'!AG$2:AG$5455,$B174,'Duel Log'!AH$2:AH$5455,"Win")</f>
        <v>2</v>
      </c>
      <c r="E174" s="7" t="n">
        <f aca="false">COUNTIFS('Duel Log'!AF$2:AF$5455,$A174,'Duel Log'!AG$2:AG$5455,$B174,'Duel Log'!AH$2:AH$5455,"Loss")</f>
        <v>0</v>
      </c>
      <c r="F174" s="7" t="n">
        <f aca="false">COUNTIFS('Duel Log'!AF$2:AF$5455,$A174,'Duel Log'!AG$2:AG$5455,$B174,'Duel Log'!AH$2:AH$5455,"Draw")</f>
        <v>0</v>
      </c>
      <c r="G174" s="13" t="n">
        <f aca="false">IFERROR(D174/C174,"")</f>
        <v>1</v>
      </c>
    </row>
    <row r="175" customFormat="false" ht="15" hidden="false" customHeight="true" outlineLevel="0" collapsed="false">
      <c r="A175" s="7" t="s">
        <v>9339</v>
      </c>
      <c r="B175" s="7" t="s">
        <v>1023</v>
      </c>
      <c r="C175" s="7" t="n">
        <f aca="false">COUNTIFS('Duel Log'!AF$2:AF$5455,$A175,'Duel Log'!AG$2:AG$5455,$B175)</f>
        <v>1</v>
      </c>
      <c r="D175" s="7" t="n">
        <f aca="false">COUNTIFS('Duel Log'!AF$2:AF$5455,$A175,'Duel Log'!AG$2:AG$5455,$B175,'Duel Log'!AH$2:AH$5455,"Win")</f>
        <v>0</v>
      </c>
      <c r="E175" s="7" t="n">
        <f aca="false">COUNTIFS('Duel Log'!AF$2:AF$5455,$A175,'Duel Log'!AG$2:AG$5455,$B175,'Duel Log'!AH$2:AH$5455,"Loss")</f>
        <v>1</v>
      </c>
      <c r="F175" s="7" t="n">
        <f aca="false">COUNTIFS('Duel Log'!AF$2:AF$5455,$A175,'Duel Log'!AG$2:AG$5455,$B175,'Duel Log'!AH$2:AH$5455,"Draw")</f>
        <v>0</v>
      </c>
      <c r="G175" s="13" t="n">
        <f aca="false">IFERROR(D175/C175,"")</f>
        <v>0</v>
      </c>
    </row>
    <row r="176" customFormat="false" ht="15" hidden="false" customHeight="true" outlineLevel="0" collapsed="false">
      <c r="A176" s="7" t="s">
        <v>5196</v>
      </c>
      <c r="B176" s="7" t="s">
        <v>3008</v>
      </c>
      <c r="C176" s="7" t="n">
        <f aca="false">COUNTIFS('Duel Log'!AF$2:AF$5455,$A176,'Duel Log'!AG$2:AG$5455,$B176)</f>
        <v>2</v>
      </c>
      <c r="D176" s="7" t="n">
        <f aca="false">COUNTIFS('Duel Log'!AF$2:AF$5455,$A176,'Duel Log'!AG$2:AG$5455,$B176,'Duel Log'!AH$2:AH$5455,"Win")</f>
        <v>0</v>
      </c>
      <c r="E176" s="7" t="n">
        <f aca="false">COUNTIFS('Duel Log'!AF$2:AF$5455,$A176,'Duel Log'!AG$2:AG$5455,$B176,'Duel Log'!AH$2:AH$5455,"Loss")</f>
        <v>2</v>
      </c>
      <c r="F176" s="7" t="n">
        <f aca="false">COUNTIFS('Duel Log'!AF$2:AF$5455,$A176,'Duel Log'!AG$2:AG$5455,$B176,'Duel Log'!AH$2:AH$5455,"Draw")</f>
        <v>0</v>
      </c>
      <c r="G176" s="13" t="n">
        <f aca="false">IFERROR(D176/C176,"")</f>
        <v>0</v>
      </c>
    </row>
    <row r="177" customFormat="false" ht="15" hidden="false" customHeight="true" outlineLevel="0" collapsed="false">
      <c r="A177" s="7" t="s">
        <v>5787</v>
      </c>
      <c r="B177" s="7" t="s">
        <v>587</v>
      </c>
      <c r="C177" s="7" t="n">
        <f aca="false">COUNTIFS('Duel Log'!AF$2:AF$5455,$A177,'Duel Log'!AG$2:AG$5455,$B177)</f>
        <v>2</v>
      </c>
      <c r="D177" s="7" t="n">
        <f aca="false">COUNTIFS('Duel Log'!AF$2:AF$5455,$A177,'Duel Log'!AG$2:AG$5455,$B177,'Duel Log'!AH$2:AH$5455,"Win")</f>
        <v>2</v>
      </c>
      <c r="E177" s="7" t="n">
        <f aca="false">COUNTIFS('Duel Log'!AF$2:AF$5455,$A177,'Duel Log'!AG$2:AG$5455,$B177,'Duel Log'!AH$2:AH$5455,"Loss")</f>
        <v>0</v>
      </c>
      <c r="F177" s="7" t="n">
        <f aca="false">COUNTIFS('Duel Log'!AF$2:AF$5455,$A177,'Duel Log'!AG$2:AG$5455,$B177,'Duel Log'!AH$2:AH$5455,"Draw")</f>
        <v>0</v>
      </c>
      <c r="G177" s="13" t="n">
        <f aca="false">IFERROR(D177/C177,"")</f>
        <v>1</v>
      </c>
    </row>
    <row r="178" customFormat="false" ht="15" hidden="false" customHeight="true" outlineLevel="0" collapsed="false">
      <c r="A178" s="7" t="s">
        <v>1531</v>
      </c>
      <c r="B178" s="7" t="s">
        <v>1527</v>
      </c>
      <c r="C178" s="7" t="n">
        <f aca="false">COUNTIFS('Duel Log'!AF$2:AF$5455,$A178,'Duel Log'!AG$2:AG$5455,$B178)</f>
        <v>2</v>
      </c>
      <c r="D178" s="7" t="n">
        <f aca="false">COUNTIFS('Duel Log'!AF$2:AF$5455,$A178,'Duel Log'!AG$2:AG$5455,$B178,'Duel Log'!AH$2:AH$5455,"Win")</f>
        <v>2</v>
      </c>
      <c r="E178" s="7" t="n">
        <f aca="false">COUNTIFS('Duel Log'!AF$2:AF$5455,$A178,'Duel Log'!AG$2:AG$5455,$B178,'Duel Log'!AH$2:AH$5455,"Loss")</f>
        <v>0</v>
      </c>
      <c r="F178" s="7" t="n">
        <f aca="false">COUNTIFS('Duel Log'!AF$2:AF$5455,$A178,'Duel Log'!AG$2:AG$5455,$B178,'Duel Log'!AH$2:AH$5455,"Draw")</f>
        <v>0</v>
      </c>
      <c r="G178" s="13" t="n">
        <f aca="false">IFERROR(D178/C178,"")</f>
        <v>1</v>
      </c>
    </row>
    <row r="179" customFormat="false" ht="15" hidden="false" customHeight="true" outlineLevel="0" collapsed="false">
      <c r="A179" s="7" t="s">
        <v>8014</v>
      </c>
      <c r="B179" s="7" t="s">
        <v>503</v>
      </c>
      <c r="C179" s="7" t="n">
        <f aca="false">COUNTIFS('Duel Log'!AF$2:AF$5455,$A179,'Duel Log'!AG$2:AG$5455,$B179)</f>
        <v>1</v>
      </c>
      <c r="D179" s="7" t="n">
        <f aca="false">COUNTIFS('Duel Log'!AF$2:AF$5455,$A179,'Duel Log'!AG$2:AG$5455,$B179,'Duel Log'!AH$2:AH$5455,"Win")</f>
        <v>1</v>
      </c>
      <c r="E179" s="7" t="n">
        <f aca="false">COUNTIFS('Duel Log'!AF$2:AF$5455,$A179,'Duel Log'!AG$2:AG$5455,$B179,'Duel Log'!AH$2:AH$5455,"Loss")</f>
        <v>0</v>
      </c>
      <c r="F179" s="7" t="n">
        <f aca="false">COUNTIFS('Duel Log'!AF$2:AF$5455,$A179,'Duel Log'!AG$2:AG$5455,$B179,'Duel Log'!AH$2:AH$5455,"Draw")</f>
        <v>0</v>
      </c>
      <c r="G179" s="13" t="n">
        <f aca="false">IFERROR(D179/C179,"")</f>
        <v>1</v>
      </c>
    </row>
    <row r="180" customFormat="false" ht="15" hidden="false" customHeight="true" outlineLevel="0" collapsed="false">
      <c r="A180" s="7" t="s">
        <v>3823</v>
      </c>
      <c r="B180" s="7" t="s">
        <v>1000</v>
      </c>
      <c r="C180" s="7" t="n">
        <f aca="false">COUNTIFS('Duel Log'!AF$2:AF$5455,$A180,'Duel Log'!AG$2:AG$5455,$B180)</f>
        <v>2</v>
      </c>
      <c r="D180" s="7" t="n">
        <f aca="false">COUNTIFS('Duel Log'!AF$2:AF$5455,$A180,'Duel Log'!AG$2:AG$5455,$B180,'Duel Log'!AH$2:AH$5455,"Win")</f>
        <v>2</v>
      </c>
      <c r="E180" s="7" t="n">
        <f aca="false">COUNTIFS('Duel Log'!AF$2:AF$5455,$A180,'Duel Log'!AG$2:AG$5455,$B180,'Duel Log'!AH$2:AH$5455,"Loss")</f>
        <v>0</v>
      </c>
      <c r="F180" s="7" t="n">
        <f aca="false">COUNTIFS('Duel Log'!AF$2:AF$5455,$A180,'Duel Log'!AG$2:AG$5455,$B180,'Duel Log'!AH$2:AH$5455,"Draw")</f>
        <v>0</v>
      </c>
      <c r="G180" s="13" t="n">
        <f aca="false">IFERROR(D180/C180,"")</f>
        <v>1</v>
      </c>
    </row>
    <row r="181" customFormat="false" ht="15" hidden="false" customHeight="true" outlineLevel="0" collapsed="false">
      <c r="A181" s="7" t="s">
        <v>7587</v>
      </c>
      <c r="B181" s="7" t="s">
        <v>1061</v>
      </c>
      <c r="C181" s="7" t="n">
        <f aca="false">COUNTIFS('Duel Log'!AF$2:AF$5455,$A181,'Duel Log'!AG$2:AG$5455,$B181)</f>
        <v>1</v>
      </c>
      <c r="D181" s="7" t="n">
        <f aca="false">COUNTIFS('Duel Log'!AF$2:AF$5455,$A181,'Duel Log'!AG$2:AG$5455,$B181,'Duel Log'!AH$2:AH$5455,"Win")</f>
        <v>0</v>
      </c>
      <c r="E181" s="7" t="n">
        <f aca="false">COUNTIFS('Duel Log'!AF$2:AF$5455,$A181,'Duel Log'!AG$2:AG$5455,$B181,'Duel Log'!AH$2:AH$5455,"Loss")</f>
        <v>1</v>
      </c>
      <c r="F181" s="7" t="n">
        <f aca="false">COUNTIFS('Duel Log'!AF$2:AF$5455,$A181,'Duel Log'!AG$2:AG$5455,$B181,'Duel Log'!AH$2:AH$5455,"Draw")</f>
        <v>0</v>
      </c>
      <c r="G181" s="13" t="n">
        <f aca="false">IFERROR(D181/C181,"")</f>
        <v>0</v>
      </c>
    </row>
    <row r="182" customFormat="false" ht="15" hidden="false" customHeight="true" outlineLevel="0" collapsed="false">
      <c r="A182" s="7" t="s">
        <v>5009</v>
      </c>
      <c r="B182" s="7" t="s">
        <v>5010</v>
      </c>
      <c r="C182" s="7" t="n">
        <f aca="false">COUNTIFS('Duel Log'!AF$2:AF$5455,$A182,'Duel Log'!AG$2:AG$5455,$B182)</f>
        <v>2</v>
      </c>
      <c r="D182" s="7" t="n">
        <f aca="false">COUNTIFS('Duel Log'!AF$2:AF$5455,$A182,'Duel Log'!AG$2:AG$5455,$B182,'Duel Log'!AH$2:AH$5455,"Win")</f>
        <v>0</v>
      </c>
      <c r="E182" s="7" t="n">
        <f aca="false">COUNTIFS('Duel Log'!AF$2:AF$5455,$A182,'Duel Log'!AG$2:AG$5455,$B182,'Duel Log'!AH$2:AH$5455,"Loss")</f>
        <v>2</v>
      </c>
      <c r="F182" s="7" t="n">
        <f aca="false">COUNTIFS('Duel Log'!AF$2:AF$5455,$A182,'Duel Log'!AG$2:AG$5455,$B182,'Duel Log'!AH$2:AH$5455,"Draw")</f>
        <v>0</v>
      </c>
      <c r="G182" s="13" t="n">
        <f aca="false">IFERROR(D182/C182,"")</f>
        <v>0</v>
      </c>
    </row>
    <row r="183" customFormat="false" ht="15" hidden="false" customHeight="true" outlineLevel="0" collapsed="false">
      <c r="A183" s="7" t="s">
        <v>8743</v>
      </c>
      <c r="B183" s="7" t="s">
        <v>6607</v>
      </c>
      <c r="C183" s="7" t="n">
        <f aca="false">COUNTIFS('Duel Log'!AF$2:AF$5455,$A183,'Duel Log'!AG$2:AG$5455,$B183)</f>
        <v>2</v>
      </c>
      <c r="D183" s="7" t="n">
        <f aca="false">COUNTIFS('Duel Log'!AF$2:AF$5455,$A183,'Duel Log'!AG$2:AG$5455,$B183,'Duel Log'!AH$2:AH$5455,"Win")</f>
        <v>2</v>
      </c>
      <c r="E183" s="7" t="n">
        <f aca="false">COUNTIFS('Duel Log'!AF$2:AF$5455,$A183,'Duel Log'!AG$2:AG$5455,$B183,'Duel Log'!AH$2:AH$5455,"Loss")</f>
        <v>0</v>
      </c>
      <c r="F183" s="7" t="n">
        <f aca="false">COUNTIFS('Duel Log'!AF$2:AF$5455,$A183,'Duel Log'!AG$2:AG$5455,$B183,'Duel Log'!AH$2:AH$5455,"Draw")</f>
        <v>0</v>
      </c>
      <c r="G183" s="13" t="n">
        <f aca="false">IFERROR(D183/C183,"")</f>
        <v>1</v>
      </c>
    </row>
    <row r="184" customFormat="false" ht="15" hidden="false" customHeight="true" outlineLevel="0" collapsed="false">
      <c r="A184" s="7" t="s">
        <v>5051</v>
      </c>
      <c r="B184" s="7" t="s">
        <v>1784</v>
      </c>
      <c r="C184" s="7" t="n">
        <f aca="false">COUNTIFS('Duel Log'!AF$2:AF$5455,$A184,'Duel Log'!AG$2:AG$5455,$B184)</f>
        <v>1</v>
      </c>
      <c r="D184" s="7" t="n">
        <f aca="false">COUNTIFS('Duel Log'!AF$2:AF$5455,$A184,'Duel Log'!AG$2:AG$5455,$B184,'Duel Log'!AH$2:AH$5455,"Win")</f>
        <v>0</v>
      </c>
      <c r="E184" s="7" t="n">
        <f aca="false">COUNTIFS('Duel Log'!AF$2:AF$5455,$A184,'Duel Log'!AG$2:AG$5455,$B184,'Duel Log'!AH$2:AH$5455,"Loss")</f>
        <v>1</v>
      </c>
      <c r="F184" s="7" t="n">
        <f aca="false">COUNTIFS('Duel Log'!AF$2:AF$5455,$A184,'Duel Log'!AG$2:AG$5455,$B184,'Duel Log'!AH$2:AH$5455,"Draw")</f>
        <v>0</v>
      </c>
      <c r="G184" s="13" t="n">
        <f aca="false">IFERROR(D184/C184,"")</f>
        <v>0</v>
      </c>
    </row>
    <row r="185" customFormat="false" ht="15" hidden="false" customHeight="true" outlineLevel="0" collapsed="false">
      <c r="A185" s="7" t="s">
        <v>7029</v>
      </c>
      <c r="B185" s="7" t="s">
        <v>7030</v>
      </c>
      <c r="C185" s="7" t="n">
        <f aca="false">COUNTIFS('Duel Log'!AF$2:AF$5455,$A185,'Duel Log'!AG$2:AG$5455,$B185)</f>
        <v>1</v>
      </c>
      <c r="D185" s="7" t="n">
        <f aca="false">COUNTIFS('Duel Log'!AF$2:AF$5455,$A185,'Duel Log'!AG$2:AG$5455,$B185,'Duel Log'!AH$2:AH$5455,"Win")</f>
        <v>1</v>
      </c>
      <c r="E185" s="7" t="n">
        <f aca="false">COUNTIFS('Duel Log'!AF$2:AF$5455,$A185,'Duel Log'!AG$2:AG$5455,$B185,'Duel Log'!AH$2:AH$5455,"Loss")</f>
        <v>0</v>
      </c>
      <c r="F185" s="7" t="n">
        <f aca="false">COUNTIFS('Duel Log'!AF$2:AF$5455,$A185,'Duel Log'!AG$2:AG$5455,$B185,'Duel Log'!AH$2:AH$5455,"Draw")</f>
        <v>0</v>
      </c>
      <c r="G185" s="13" t="n">
        <f aca="false">IFERROR(D185/C185,"")</f>
        <v>1</v>
      </c>
    </row>
    <row r="186" customFormat="false" ht="15" hidden="false" customHeight="true" outlineLevel="0" collapsed="false">
      <c r="A186" s="7" t="s">
        <v>6357</v>
      </c>
      <c r="B186" s="7" t="s">
        <v>6358</v>
      </c>
      <c r="C186" s="7" t="n">
        <f aca="false">COUNTIFS('Duel Log'!AF$2:AF$5455,$A186,'Duel Log'!AG$2:AG$5455,$B186)</f>
        <v>1</v>
      </c>
      <c r="D186" s="7" t="n">
        <f aca="false">COUNTIFS('Duel Log'!AF$2:AF$5455,$A186,'Duel Log'!AG$2:AG$5455,$B186,'Duel Log'!AH$2:AH$5455,"Win")</f>
        <v>1</v>
      </c>
      <c r="E186" s="7" t="n">
        <f aca="false">COUNTIFS('Duel Log'!AF$2:AF$5455,$A186,'Duel Log'!AG$2:AG$5455,$B186,'Duel Log'!AH$2:AH$5455,"Loss")</f>
        <v>0</v>
      </c>
      <c r="F186" s="7" t="n">
        <f aca="false">COUNTIFS('Duel Log'!AF$2:AF$5455,$A186,'Duel Log'!AG$2:AG$5455,$B186,'Duel Log'!AH$2:AH$5455,"Draw")</f>
        <v>0</v>
      </c>
      <c r="G186" s="13" t="n">
        <f aca="false">IFERROR(D186/C186,"")</f>
        <v>1</v>
      </c>
    </row>
    <row r="187" customFormat="false" ht="15" hidden="false" customHeight="true" outlineLevel="0" collapsed="false">
      <c r="A187" s="7" t="s">
        <v>5447</v>
      </c>
      <c r="B187" s="7" t="s">
        <v>5448</v>
      </c>
      <c r="C187" s="7" t="n">
        <f aca="false">COUNTIFS('Duel Log'!AF$2:AF$5455,$A187,'Duel Log'!AG$2:AG$5455,$B187)</f>
        <v>1</v>
      </c>
      <c r="D187" s="7" t="n">
        <f aca="false">COUNTIFS('Duel Log'!AF$2:AF$5455,$A187,'Duel Log'!AG$2:AG$5455,$B187,'Duel Log'!AH$2:AH$5455,"Win")</f>
        <v>1</v>
      </c>
      <c r="E187" s="7" t="n">
        <f aca="false">COUNTIFS('Duel Log'!AF$2:AF$5455,$A187,'Duel Log'!AG$2:AG$5455,$B187,'Duel Log'!AH$2:AH$5455,"Loss")</f>
        <v>0</v>
      </c>
      <c r="F187" s="7" t="n">
        <f aca="false">COUNTIFS('Duel Log'!AF$2:AF$5455,$A187,'Duel Log'!AG$2:AG$5455,$B187,'Duel Log'!AH$2:AH$5455,"Draw")</f>
        <v>0</v>
      </c>
      <c r="G187" s="13" t="n">
        <f aca="false">IFERROR(D187/C187,"")</f>
        <v>1</v>
      </c>
    </row>
    <row r="188" customFormat="false" ht="15" hidden="false" customHeight="true" outlineLevel="0" collapsed="false">
      <c r="A188" s="7" t="s">
        <v>6244</v>
      </c>
      <c r="B188" s="7" t="s">
        <v>2247</v>
      </c>
      <c r="C188" s="7" t="n">
        <f aca="false">COUNTIFS('Duel Log'!AF$2:AF$5455,$A188,'Duel Log'!AG$2:AG$5455,$B188)</f>
        <v>1</v>
      </c>
      <c r="D188" s="7" t="n">
        <f aca="false">COUNTIFS('Duel Log'!AF$2:AF$5455,$A188,'Duel Log'!AG$2:AG$5455,$B188,'Duel Log'!AH$2:AH$5455,"Win")</f>
        <v>0</v>
      </c>
      <c r="E188" s="7" t="n">
        <f aca="false">COUNTIFS('Duel Log'!AF$2:AF$5455,$A188,'Duel Log'!AG$2:AG$5455,$B188,'Duel Log'!AH$2:AH$5455,"Loss")</f>
        <v>1</v>
      </c>
      <c r="F188" s="7" t="n">
        <f aca="false">COUNTIFS('Duel Log'!AF$2:AF$5455,$A188,'Duel Log'!AG$2:AG$5455,$B188,'Duel Log'!AH$2:AH$5455,"Draw")</f>
        <v>0</v>
      </c>
      <c r="G188" s="13" t="n">
        <f aca="false">IFERROR(D188/C188,"")</f>
        <v>0</v>
      </c>
    </row>
    <row r="189" customFormat="false" ht="15" hidden="false" customHeight="true" outlineLevel="0" collapsed="false">
      <c r="A189" s="7" t="s">
        <v>1078</v>
      </c>
      <c r="B189" s="7" t="s">
        <v>2071</v>
      </c>
      <c r="C189" s="7" t="n">
        <f aca="false">COUNTIFS('Duel Log'!AF$2:AF$5455,$A189,'Duel Log'!AG$2:AG$5455,$B189)</f>
        <v>2</v>
      </c>
      <c r="D189" s="7" t="n">
        <f aca="false">COUNTIFS('Duel Log'!AF$2:AF$5455,$A189,'Duel Log'!AG$2:AG$5455,$B189,'Duel Log'!AH$2:AH$5455,"Win")</f>
        <v>0</v>
      </c>
      <c r="E189" s="7" t="n">
        <f aca="false">COUNTIFS('Duel Log'!AF$2:AF$5455,$A189,'Duel Log'!AG$2:AG$5455,$B189,'Duel Log'!AH$2:AH$5455,"Loss")</f>
        <v>2</v>
      </c>
      <c r="F189" s="7" t="n">
        <f aca="false">COUNTIFS('Duel Log'!AF$2:AF$5455,$A189,'Duel Log'!AG$2:AG$5455,$B189,'Duel Log'!AH$2:AH$5455,"Draw")</f>
        <v>0</v>
      </c>
      <c r="G189" s="13" t="n">
        <f aca="false">IFERROR(D189/C189,"")</f>
        <v>0</v>
      </c>
    </row>
    <row r="190" customFormat="false" ht="15" hidden="false" customHeight="true" outlineLevel="0" collapsed="false">
      <c r="A190" s="7" t="s">
        <v>1078</v>
      </c>
      <c r="B190" s="7" t="s">
        <v>368</v>
      </c>
      <c r="C190" s="7" t="n">
        <f aca="false">COUNTIFS('Duel Log'!AF$2:AF$5455,$A190,'Duel Log'!AG$2:AG$5455,$B190)</f>
        <v>2</v>
      </c>
      <c r="D190" s="7" t="n">
        <f aca="false">COUNTIFS('Duel Log'!AF$2:AF$5455,$A190,'Duel Log'!AG$2:AG$5455,$B190,'Duel Log'!AH$2:AH$5455,"Win")</f>
        <v>0</v>
      </c>
      <c r="E190" s="7" t="n">
        <f aca="false">COUNTIFS('Duel Log'!AF$2:AF$5455,$A190,'Duel Log'!AG$2:AG$5455,$B190,'Duel Log'!AH$2:AH$5455,"Loss")</f>
        <v>2</v>
      </c>
      <c r="F190" s="7" t="n">
        <f aca="false">COUNTIFS('Duel Log'!AF$2:AF$5455,$A190,'Duel Log'!AG$2:AG$5455,$B190,'Duel Log'!AH$2:AH$5455,"Draw")</f>
        <v>0</v>
      </c>
      <c r="G190" s="13" t="n">
        <f aca="false">IFERROR(D190/C190,"")</f>
        <v>0</v>
      </c>
    </row>
    <row r="191" customFormat="false" ht="15" hidden="false" customHeight="true" outlineLevel="0" collapsed="false">
      <c r="A191" s="7" t="s">
        <v>1078</v>
      </c>
      <c r="B191" s="7" t="s">
        <v>321</v>
      </c>
      <c r="C191" s="7" t="n">
        <f aca="false">COUNTIFS('Duel Log'!AF$2:AF$5455,$A191,'Duel Log'!AG$2:AG$5455,$B191)</f>
        <v>2</v>
      </c>
      <c r="D191" s="7" t="n">
        <f aca="false">COUNTIFS('Duel Log'!AF$2:AF$5455,$A191,'Duel Log'!AG$2:AG$5455,$B191,'Duel Log'!AH$2:AH$5455,"Win")</f>
        <v>0</v>
      </c>
      <c r="E191" s="7" t="n">
        <f aca="false">COUNTIFS('Duel Log'!AF$2:AF$5455,$A191,'Duel Log'!AG$2:AG$5455,$B191,'Duel Log'!AH$2:AH$5455,"Loss")</f>
        <v>2</v>
      </c>
      <c r="F191" s="7" t="n">
        <f aca="false">COUNTIFS('Duel Log'!AF$2:AF$5455,$A191,'Duel Log'!AG$2:AG$5455,$B191,'Duel Log'!AH$2:AH$5455,"Draw")</f>
        <v>0</v>
      </c>
      <c r="G191" s="13" t="n">
        <f aca="false">IFERROR(D191/C191,"")</f>
        <v>0</v>
      </c>
    </row>
    <row r="192" customFormat="false" ht="15" hidden="false" customHeight="true" outlineLevel="0" collapsed="false">
      <c r="A192" s="7" t="s">
        <v>1078</v>
      </c>
      <c r="B192" s="7" t="s">
        <v>1079</v>
      </c>
      <c r="C192" s="7" t="n">
        <f aca="false">COUNTIFS('Duel Log'!AF$2:AF$5455,$A192,'Duel Log'!AG$2:AG$5455,$B192)</f>
        <v>1</v>
      </c>
      <c r="D192" s="7" t="n">
        <f aca="false">COUNTIFS('Duel Log'!AF$2:AF$5455,$A192,'Duel Log'!AG$2:AG$5455,$B192,'Duel Log'!AH$2:AH$5455,"Win")</f>
        <v>1</v>
      </c>
      <c r="E192" s="7" t="n">
        <f aca="false">COUNTIFS('Duel Log'!AF$2:AF$5455,$A192,'Duel Log'!AG$2:AG$5455,$B192,'Duel Log'!AH$2:AH$5455,"Loss")</f>
        <v>0</v>
      </c>
      <c r="F192" s="7" t="n">
        <f aca="false">COUNTIFS('Duel Log'!AF$2:AF$5455,$A192,'Duel Log'!AG$2:AG$5455,$B192,'Duel Log'!AH$2:AH$5455,"Draw")</f>
        <v>0</v>
      </c>
      <c r="G192" s="13" t="n">
        <f aca="false">IFERROR(D192/C192,"")</f>
        <v>1</v>
      </c>
    </row>
    <row r="193" customFormat="false" ht="15" hidden="false" customHeight="true" outlineLevel="0" collapsed="false">
      <c r="A193" s="7" t="s">
        <v>2421</v>
      </c>
      <c r="B193" s="7" t="s">
        <v>2402</v>
      </c>
      <c r="C193" s="7" t="n">
        <f aca="false">COUNTIFS('Duel Log'!AF$2:AF$5455,$A193,'Duel Log'!AG$2:AG$5455,$B193)</f>
        <v>1</v>
      </c>
      <c r="D193" s="7" t="n">
        <f aca="false">COUNTIFS('Duel Log'!AF$2:AF$5455,$A193,'Duel Log'!AG$2:AG$5455,$B193,'Duel Log'!AH$2:AH$5455,"Win")</f>
        <v>1</v>
      </c>
      <c r="E193" s="7" t="n">
        <f aca="false">COUNTIFS('Duel Log'!AF$2:AF$5455,$A193,'Duel Log'!AG$2:AG$5455,$B193,'Duel Log'!AH$2:AH$5455,"Loss")</f>
        <v>0</v>
      </c>
      <c r="F193" s="7" t="n">
        <f aca="false">COUNTIFS('Duel Log'!AF$2:AF$5455,$A193,'Duel Log'!AG$2:AG$5455,$B193,'Duel Log'!AH$2:AH$5455,"Draw")</f>
        <v>0</v>
      </c>
      <c r="G193" s="13" t="n">
        <f aca="false">IFERROR(D193/C193,"")</f>
        <v>1</v>
      </c>
    </row>
    <row r="194" customFormat="false" ht="15" hidden="false" customHeight="true" outlineLevel="0" collapsed="false">
      <c r="A194" s="7" t="s">
        <v>5015</v>
      </c>
      <c r="B194" s="7" t="s">
        <v>5014</v>
      </c>
      <c r="C194" s="7" t="n">
        <f aca="false">COUNTIFS('Duel Log'!AF$2:AF$5455,$A194,'Duel Log'!AG$2:AG$5455,$B194)</f>
        <v>2</v>
      </c>
      <c r="D194" s="7" t="n">
        <f aca="false">COUNTIFS('Duel Log'!AF$2:AF$5455,$A194,'Duel Log'!AG$2:AG$5455,$B194,'Duel Log'!AH$2:AH$5455,"Win")</f>
        <v>0</v>
      </c>
      <c r="E194" s="7" t="n">
        <f aca="false">COUNTIFS('Duel Log'!AF$2:AF$5455,$A194,'Duel Log'!AG$2:AG$5455,$B194,'Duel Log'!AH$2:AH$5455,"Loss")</f>
        <v>2</v>
      </c>
      <c r="F194" s="7" t="n">
        <f aca="false">COUNTIFS('Duel Log'!AF$2:AF$5455,$A194,'Duel Log'!AG$2:AG$5455,$B194,'Duel Log'!AH$2:AH$5455,"Draw")</f>
        <v>0</v>
      </c>
      <c r="G194" s="13" t="n">
        <f aca="false">IFERROR(D194/C194,"")</f>
        <v>0</v>
      </c>
    </row>
    <row r="195" customFormat="false" ht="15" hidden="false" customHeight="true" outlineLevel="0" collapsed="false">
      <c r="A195" s="7" t="s">
        <v>8294</v>
      </c>
      <c r="B195" s="7" t="s">
        <v>8293</v>
      </c>
      <c r="C195" s="7" t="n">
        <f aca="false">COUNTIFS('Duel Log'!AF$2:AF$5455,$A195,'Duel Log'!AG$2:AG$5455,$B195)</f>
        <v>1</v>
      </c>
      <c r="D195" s="7" t="n">
        <f aca="false">COUNTIFS('Duel Log'!AF$2:AF$5455,$A195,'Duel Log'!AG$2:AG$5455,$B195,'Duel Log'!AH$2:AH$5455,"Win")</f>
        <v>0</v>
      </c>
      <c r="E195" s="7" t="n">
        <f aca="false">COUNTIFS('Duel Log'!AF$2:AF$5455,$A195,'Duel Log'!AG$2:AG$5455,$B195,'Duel Log'!AH$2:AH$5455,"Loss")</f>
        <v>1</v>
      </c>
      <c r="F195" s="7" t="n">
        <f aca="false">COUNTIFS('Duel Log'!AF$2:AF$5455,$A195,'Duel Log'!AG$2:AG$5455,$B195,'Duel Log'!AH$2:AH$5455,"Draw")</f>
        <v>0</v>
      </c>
      <c r="G195" s="13" t="n">
        <f aca="false">IFERROR(D195/C195,"")</f>
        <v>0</v>
      </c>
    </row>
    <row r="196" customFormat="false" ht="15" hidden="false" customHeight="true" outlineLevel="0" collapsed="false">
      <c r="A196" s="7" t="s">
        <v>1737</v>
      </c>
      <c r="B196" s="7" t="s">
        <v>1736</v>
      </c>
      <c r="C196" s="7" t="n">
        <f aca="false">COUNTIFS('Duel Log'!AF$2:AF$5455,$A196,'Duel Log'!AG$2:AG$5455,$B196)</f>
        <v>2</v>
      </c>
      <c r="D196" s="7" t="n">
        <f aca="false">COUNTIFS('Duel Log'!AF$2:AF$5455,$A196,'Duel Log'!AG$2:AG$5455,$B196,'Duel Log'!AH$2:AH$5455,"Win")</f>
        <v>0</v>
      </c>
      <c r="E196" s="7" t="n">
        <f aca="false">COUNTIFS('Duel Log'!AF$2:AF$5455,$A196,'Duel Log'!AG$2:AG$5455,$B196,'Duel Log'!AH$2:AH$5455,"Loss")</f>
        <v>2</v>
      </c>
      <c r="F196" s="7" t="n">
        <f aca="false">COUNTIFS('Duel Log'!AF$2:AF$5455,$A196,'Duel Log'!AG$2:AG$5455,$B196,'Duel Log'!AH$2:AH$5455,"Draw")</f>
        <v>0</v>
      </c>
      <c r="G196" s="13" t="n">
        <f aca="false">IFERROR(D196/C196,"")</f>
        <v>0</v>
      </c>
    </row>
    <row r="197" customFormat="false" ht="15" hidden="false" customHeight="true" outlineLevel="0" collapsed="false">
      <c r="A197" s="7" t="s">
        <v>6591</v>
      </c>
      <c r="B197" s="7" t="s">
        <v>206</v>
      </c>
      <c r="C197" s="7" t="n">
        <f aca="false">COUNTIFS('Duel Log'!AF$2:AF$5455,$A197,'Duel Log'!AG$2:AG$5455,$B197)</f>
        <v>1</v>
      </c>
      <c r="D197" s="7" t="n">
        <f aca="false">COUNTIFS('Duel Log'!AF$2:AF$5455,$A197,'Duel Log'!AG$2:AG$5455,$B197,'Duel Log'!AH$2:AH$5455,"Win")</f>
        <v>0</v>
      </c>
      <c r="E197" s="7" t="n">
        <f aca="false">COUNTIFS('Duel Log'!AF$2:AF$5455,$A197,'Duel Log'!AG$2:AG$5455,$B197,'Duel Log'!AH$2:AH$5455,"Loss")</f>
        <v>1</v>
      </c>
      <c r="F197" s="7" t="n">
        <f aca="false">COUNTIFS('Duel Log'!AF$2:AF$5455,$A197,'Duel Log'!AG$2:AG$5455,$B197,'Duel Log'!AH$2:AH$5455,"Draw")</f>
        <v>0</v>
      </c>
      <c r="G197" s="13" t="n">
        <f aca="false">IFERROR(D197/C197,"")</f>
        <v>0</v>
      </c>
    </row>
    <row r="198" customFormat="false" ht="15" hidden="false" customHeight="true" outlineLevel="0" collapsed="false">
      <c r="A198" s="7" t="s">
        <v>4379</v>
      </c>
      <c r="B198" s="7" t="s">
        <v>4380</v>
      </c>
      <c r="C198" s="7" t="n">
        <f aca="false">COUNTIFS('Duel Log'!AF$2:AF$5455,$A198,'Duel Log'!AG$2:AG$5455,$B198)</f>
        <v>2</v>
      </c>
      <c r="D198" s="7" t="n">
        <f aca="false">COUNTIFS('Duel Log'!AF$2:AF$5455,$A198,'Duel Log'!AG$2:AG$5455,$B198,'Duel Log'!AH$2:AH$5455,"Win")</f>
        <v>0</v>
      </c>
      <c r="E198" s="7" t="n">
        <f aca="false">COUNTIFS('Duel Log'!AF$2:AF$5455,$A198,'Duel Log'!AG$2:AG$5455,$B198,'Duel Log'!AH$2:AH$5455,"Loss")</f>
        <v>2</v>
      </c>
      <c r="F198" s="7" t="n">
        <f aca="false">COUNTIFS('Duel Log'!AF$2:AF$5455,$A198,'Duel Log'!AG$2:AG$5455,$B198,'Duel Log'!AH$2:AH$5455,"Draw")</f>
        <v>0</v>
      </c>
      <c r="G198" s="13" t="n">
        <f aca="false">IFERROR(D198/C198,"")</f>
        <v>0</v>
      </c>
    </row>
    <row r="199" customFormat="false" ht="15" hidden="false" customHeight="true" outlineLevel="0" collapsed="false">
      <c r="A199" s="7" t="s">
        <v>6496</v>
      </c>
      <c r="B199" s="7" t="s">
        <v>6495</v>
      </c>
      <c r="C199" s="7" t="n">
        <f aca="false">COUNTIFS('Duel Log'!AF$2:AF$5455,$A199,'Duel Log'!AG$2:AG$5455,$B199)</f>
        <v>1</v>
      </c>
      <c r="D199" s="7" t="n">
        <f aca="false">COUNTIFS('Duel Log'!AF$2:AF$5455,$A199,'Duel Log'!AG$2:AG$5455,$B199,'Duel Log'!AH$2:AH$5455,"Win")</f>
        <v>0</v>
      </c>
      <c r="E199" s="7" t="n">
        <f aca="false">COUNTIFS('Duel Log'!AF$2:AF$5455,$A199,'Duel Log'!AG$2:AG$5455,$B199,'Duel Log'!AH$2:AH$5455,"Loss")</f>
        <v>1</v>
      </c>
      <c r="F199" s="7" t="n">
        <f aca="false">COUNTIFS('Duel Log'!AF$2:AF$5455,$A199,'Duel Log'!AG$2:AG$5455,$B199,'Duel Log'!AH$2:AH$5455,"Draw")</f>
        <v>0</v>
      </c>
      <c r="G199" s="13" t="n">
        <f aca="false">IFERROR(D199/C199,"")</f>
        <v>0</v>
      </c>
    </row>
    <row r="200" customFormat="false" ht="15" hidden="false" customHeight="true" outlineLevel="0" collapsed="false">
      <c r="A200" s="7" t="s">
        <v>7036</v>
      </c>
      <c r="B200" s="7" t="s">
        <v>7035</v>
      </c>
      <c r="C200" s="7" t="n">
        <f aca="false">COUNTIFS('Duel Log'!AF$2:AF$5455,$A200,'Duel Log'!AG$2:AG$5455,$B200)</f>
        <v>1</v>
      </c>
      <c r="D200" s="7" t="n">
        <f aca="false">COUNTIFS('Duel Log'!AF$2:AF$5455,$A200,'Duel Log'!AG$2:AG$5455,$B200,'Duel Log'!AH$2:AH$5455,"Win")</f>
        <v>1</v>
      </c>
      <c r="E200" s="7" t="n">
        <f aca="false">COUNTIFS('Duel Log'!AF$2:AF$5455,$A200,'Duel Log'!AG$2:AG$5455,$B200,'Duel Log'!AH$2:AH$5455,"Loss")</f>
        <v>0</v>
      </c>
      <c r="F200" s="7" t="n">
        <f aca="false">COUNTIFS('Duel Log'!AF$2:AF$5455,$A200,'Duel Log'!AG$2:AG$5455,$B200,'Duel Log'!AH$2:AH$5455,"Draw")</f>
        <v>0</v>
      </c>
      <c r="G200" s="13" t="n">
        <f aca="false">IFERROR(D200/C200,"")</f>
        <v>1</v>
      </c>
    </row>
    <row r="201" customFormat="false" ht="15" hidden="false" customHeight="true" outlineLevel="0" collapsed="false">
      <c r="A201" s="7" t="s">
        <v>1126</v>
      </c>
      <c r="B201" s="7" t="s">
        <v>1127</v>
      </c>
      <c r="C201" s="7" t="n">
        <f aca="false">COUNTIFS('Duel Log'!AF$2:AF$5455,$A201,'Duel Log'!AG$2:AG$5455,$B201)</f>
        <v>2</v>
      </c>
      <c r="D201" s="7" t="n">
        <f aca="false">COUNTIFS('Duel Log'!AF$2:AF$5455,$A201,'Duel Log'!AG$2:AG$5455,$B201,'Duel Log'!AH$2:AH$5455,"Win")</f>
        <v>0</v>
      </c>
      <c r="E201" s="7" t="n">
        <f aca="false">COUNTIFS('Duel Log'!AF$2:AF$5455,$A201,'Duel Log'!AG$2:AG$5455,$B201,'Duel Log'!AH$2:AH$5455,"Loss")</f>
        <v>2</v>
      </c>
      <c r="F201" s="7" t="n">
        <f aca="false">COUNTIFS('Duel Log'!AF$2:AF$5455,$A201,'Duel Log'!AG$2:AG$5455,$B201,'Duel Log'!AH$2:AH$5455,"Draw")</f>
        <v>0</v>
      </c>
      <c r="G201" s="13" t="n">
        <f aca="false">IFERROR(D201/C201,"")</f>
        <v>0</v>
      </c>
    </row>
    <row r="202" customFormat="false" ht="15" hidden="false" customHeight="true" outlineLevel="0" collapsed="false">
      <c r="A202" s="7" t="s">
        <v>1126</v>
      </c>
      <c r="B202" s="7" t="s">
        <v>2093</v>
      </c>
      <c r="C202" s="7" t="n">
        <f aca="false">COUNTIFS('Duel Log'!AF$2:AF$5455,$A202,'Duel Log'!AG$2:AG$5455,$B202)</f>
        <v>2</v>
      </c>
      <c r="D202" s="7" t="n">
        <f aca="false">COUNTIFS('Duel Log'!AF$2:AF$5455,$A202,'Duel Log'!AG$2:AG$5455,$B202,'Duel Log'!AH$2:AH$5455,"Win")</f>
        <v>2</v>
      </c>
      <c r="E202" s="7" t="n">
        <f aca="false">COUNTIFS('Duel Log'!AF$2:AF$5455,$A202,'Duel Log'!AG$2:AG$5455,$B202,'Duel Log'!AH$2:AH$5455,"Loss")</f>
        <v>0</v>
      </c>
      <c r="F202" s="7" t="n">
        <f aca="false">COUNTIFS('Duel Log'!AF$2:AF$5455,$A202,'Duel Log'!AG$2:AG$5455,$B202,'Duel Log'!AH$2:AH$5455,"Draw")</f>
        <v>0</v>
      </c>
      <c r="G202" s="13" t="n">
        <f aca="false">IFERROR(D202/C202,"")</f>
        <v>1</v>
      </c>
    </row>
    <row r="203" customFormat="false" ht="15" hidden="false" customHeight="true" outlineLevel="0" collapsed="false">
      <c r="A203" s="7" t="s">
        <v>1126</v>
      </c>
      <c r="B203" s="7" t="s">
        <v>780</v>
      </c>
      <c r="C203" s="7" t="n">
        <f aca="false">COUNTIFS('Duel Log'!AF$2:AF$5455,$A203,'Duel Log'!AG$2:AG$5455,$B203)</f>
        <v>2</v>
      </c>
      <c r="D203" s="7" t="n">
        <f aca="false">COUNTIFS('Duel Log'!AF$2:AF$5455,$A203,'Duel Log'!AG$2:AG$5455,$B203,'Duel Log'!AH$2:AH$5455,"Win")</f>
        <v>0</v>
      </c>
      <c r="E203" s="7" t="n">
        <f aca="false">COUNTIFS('Duel Log'!AF$2:AF$5455,$A203,'Duel Log'!AG$2:AG$5455,$B203,'Duel Log'!AH$2:AH$5455,"Loss")</f>
        <v>2</v>
      </c>
      <c r="F203" s="7" t="n">
        <f aca="false">COUNTIFS('Duel Log'!AF$2:AF$5455,$A203,'Duel Log'!AG$2:AG$5455,$B203,'Duel Log'!AH$2:AH$5455,"Draw")</f>
        <v>0</v>
      </c>
      <c r="G203" s="13" t="n">
        <f aca="false">IFERROR(D203/C203,"")</f>
        <v>0</v>
      </c>
    </row>
    <row r="204" customFormat="false" ht="15" hidden="false" customHeight="true" outlineLevel="0" collapsed="false">
      <c r="A204" s="7" t="s">
        <v>3425</v>
      </c>
      <c r="B204" s="7" t="s">
        <v>571</v>
      </c>
      <c r="C204" s="7" t="n">
        <f aca="false">COUNTIFS('Duel Log'!AF$2:AF$5455,$A204,'Duel Log'!AG$2:AG$5455,$B204)</f>
        <v>1</v>
      </c>
      <c r="D204" s="7" t="n">
        <f aca="false">COUNTIFS('Duel Log'!AF$2:AF$5455,$A204,'Duel Log'!AG$2:AG$5455,$B204,'Duel Log'!AH$2:AH$5455,"Win")</f>
        <v>0</v>
      </c>
      <c r="E204" s="7" t="n">
        <f aca="false">COUNTIFS('Duel Log'!AF$2:AF$5455,$A204,'Duel Log'!AG$2:AG$5455,$B204,'Duel Log'!AH$2:AH$5455,"Loss")</f>
        <v>1</v>
      </c>
      <c r="F204" s="7" t="n">
        <f aca="false">COUNTIFS('Duel Log'!AF$2:AF$5455,$A204,'Duel Log'!AG$2:AG$5455,$B204,'Duel Log'!AH$2:AH$5455,"Draw")</f>
        <v>0</v>
      </c>
      <c r="G204" s="13" t="n">
        <f aca="false">IFERROR(D204/C204,"")</f>
        <v>0</v>
      </c>
    </row>
    <row r="205" customFormat="false" ht="15" hidden="false" customHeight="true" outlineLevel="0" collapsed="false">
      <c r="A205" s="7" t="s">
        <v>2433</v>
      </c>
      <c r="B205" s="7" t="s">
        <v>503</v>
      </c>
      <c r="C205" s="7" t="n">
        <f aca="false">COUNTIFS('Duel Log'!AF$2:AF$5455,$A205,'Duel Log'!AG$2:AG$5455,$B205)</f>
        <v>1</v>
      </c>
      <c r="D205" s="7" t="n">
        <f aca="false">COUNTIFS('Duel Log'!AF$2:AF$5455,$A205,'Duel Log'!AG$2:AG$5455,$B205,'Duel Log'!AH$2:AH$5455,"Win")</f>
        <v>1</v>
      </c>
      <c r="E205" s="7" t="n">
        <f aca="false">COUNTIFS('Duel Log'!AF$2:AF$5455,$A205,'Duel Log'!AG$2:AG$5455,$B205,'Duel Log'!AH$2:AH$5455,"Loss")</f>
        <v>0</v>
      </c>
      <c r="F205" s="7" t="n">
        <f aca="false">COUNTIFS('Duel Log'!AF$2:AF$5455,$A205,'Duel Log'!AG$2:AG$5455,$B205,'Duel Log'!AH$2:AH$5455,"Draw")</f>
        <v>0</v>
      </c>
      <c r="G205" s="13" t="n">
        <f aca="false">IFERROR(D205/C205,"")</f>
        <v>1</v>
      </c>
    </row>
    <row r="206" customFormat="false" ht="15" hidden="false" customHeight="true" outlineLevel="0" collapsed="false">
      <c r="A206" s="7" t="s">
        <v>8416</v>
      </c>
      <c r="B206" s="7" t="s">
        <v>8417</v>
      </c>
      <c r="C206" s="7" t="n">
        <f aca="false">COUNTIFS('Duel Log'!AF$2:AF$5455,$A206,'Duel Log'!AG$2:AG$5455,$B206)</f>
        <v>1</v>
      </c>
      <c r="D206" s="7" t="n">
        <f aca="false">COUNTIFS('Duel Log'!AF$2:AF$5455,$A206,'Duel Log'!AG$2:AG$5455,$B206,'Duel Log'!AH$2:AH$5455,"Win")</f>
        <v>0</v>
      </c>
      <c r="E206" s="7" t="n">
        <f aca="false">COUNTIFS('Duel Log'!AF$2:AF$5455,$A206,'Duel Log'!AG$2:AG$5455,$B206,'Duel Log'!AH$2:AH$5455,"Loss")</f>
        <v>1</v>
      </c>
      <c r="F206" s="7" t="n">
        <f aca="false">COUNTIFS('Duel Log'!AF$2:AF$5455,$A206,'Duel Log'!AG$2:AG$5455,$B206,'Duel Log'!AH$2:AH$5455,"Draw")</f>
        <v>0</v>
      </c>
      <c r="G206" s="13" t="n">
        <f aca="false">IFERROR(D206/C206,"")</f>
        <v>0</v>
      </c>
    </row>
    <row r="207" customFormat="false" ht="15" hidden="false" customHeight="true" outlineLevel="0" collapsed="false">
      <c r="A207" s="7" t="s">
        <v>382</v>
      </c>
      <c r="B207" s="7" t="s">
        <v>401</v>
      </c>
      <c r="C207" s="7" t="n">
        <f aca="false">COUNTIFS('Duel Log'!AF$2:AF$5455,$A207,'Duel Log'!AG$2:AG$5455,$B207)</f>
        <v>1</v>
      </c>
      <c r="D207" s="7" t="n">
        <f aca="false">COUNTIFS('Duel Log'!AF$2:AF$5455,$A207,'Duel Log'!AG$2:AG$5455,$B207,'Duel Log'!AH$2:AH$5455,"Win")</f>
        <v>0</v>
      </c>
      <c r="E207" s="7" t="n">
        <f aca="false">COUNTIFS('Duel Log'!AF$2:AF$5455,$A207,'Duel Log'!AG$2:AG$5455,$B207,'Duel Log'!AH$2:AH$5455,"Loss")</f>
        <v>1</v>
      </c>
      <c r="F207" s="7" t="n">
        <f aca="false">COUNTIFS('Duel Log'!AF$2:AF$5455,$A207,'Duel Log'!AG$2:AG$5455,$B207,'Duel Log'!AH$2:AH$5455,"Draw")</f>
        <v>0</v>
      </c>
      <c r="G207" s="13" t="n">
        <f aca="false">IFERROR(D207/C207,"")</f>
        <v>0</v>
      </c>
    </row>
    <row r="208" customFormat="false" ht="15" hidden="false" customHeight="true" outlineLevel="0" collapsed="false">
      <c r="A208" s="7" t="s">
        <v>382</v>
      </c>
      <c r="B208" s="7" t="s">
        <v>341</v>
      </c>
      <c r="C208" s="7" t="n">
        <f aca="false">COUNTIFS('Duel Log'!AF$2:AF$5455,$A208,'Duel Log'!AG$2:AG$5455,$B208)</f>
        <v>2</v>
      </c>
      <c r="D208" s="7" t="n">
        <f aca="false">COUNTIFS('Duel Log'!AF$2:AF$5455,$A208,'Duel Log'!AG$2:AG$5455,$B208,'Duel Log'!AH$2:AH$5455,"Win")</f>
        <v>2</v>
      </c>
      <c r="E208" s="7" t="n">
        <f aca="false">COUNTIFS('Duel Log'!AF$2:AF$5455,$A208,'Duel Log'!AG$2:AG$5455,$B208,'Duel Log'!AH$2:AH$5455,"Loss")</f>
        <v>0</v>
      </c>
      <c r="F208" s="7" t="n">
        <f aca="false">COUNTIFS('Duel Log'!AF$2:AF$5455,$A208,'Duel Log'!AG$2:AG$5455,$B208,'Duel Log'!AH$2:AH$5455,"Draw")</f>
        <v>0</v>
      </c>
      <c r="G208" s="13" t="n">
        <f aca="false">IFERROR(D208/C208,"")</f>
        <v>1</v>
      </c>
    </row>
    <row r="209" customFormat="false" ht="15" hidden="false" customHeight="true" outlineLevel="0" collapsed="false">
      <c r="A209" s="7" t="s">
        <v>4647</v>
      </c>
      <c r="B209" s="7" t="s">
        <v>3239</v>
      </c>
      <c r="C209" s="7" t="n">
        <f aca="false">COUNTIFS('Duel Log'!AF$2:AF$5455,$A209,'Duel Log'!AG$2:AG$5455,$B209)</f>
        <v>1</v>
      </c>
      <c r="D209" s="7" t="n">
        <f aca="false">COUNTIFS('Duel Log'!AF$2:AF$5455,$A209,'Duel Log'!AG$2:AG$5455,$B209,'Duel Log'!AH$2:AH$5455,"Win")</f>
        <v>0</v>
      </c>
      <c r="E209" s="7" t="n">
        <f aca="false">COUNTIFS('Duel Log'!AF$2:AF$5455,$A209,'Duel Log'!AG$2:AG$5455,$B209,'Duel Log'!AH$2:AH$5455,"Loss")</f>
        <v>1</v>
      </c>
      <c r="F209" s="7" t="n">
        <f aca="false">COUNTIFS('Duel Log'!AF$2:AF$5455,$A209,'Duel Log'!AG$2:AG$5455,$B209,'Duel Log'!AH$2:AH$5455,"Draw")</f>
        <v>0</v>
      </c>
      <c r="G209" s="13" t="n">
        <f aca="false">IFERROR(D209/C209,"")</f>
        <v>0</v>
      </c>
    </row>
    <row r="210" customFormat="false" ht="15" hidden="false" customHeight="true" outlineLevel="0" collapsed="false">
      <c r="A210" s="7" t="s">
        <v>7767</v>
      </c>
      <c r="B210" s="7" t="s">
        <v>7768</v>
      </c>
      <c r="C210" s="7" t="n">
        <f aca="false">COUNTIFS('Duel Log'!AF$2:AF$5455,$A210,'Duel Log'!AG$2:AG$5455,$B210)</f>
        <v>1</v>
      </c>
      <c r="D210" s="7" t="n">
        <f aca="false">COUNTIFS('Duel Log'!AF$2:AF$5455,$A210,'Duel Log'!AG$2:AG$5455,$B210,'Duel Log'!AH$2:AH$5455,"Win")</f>
        <v>1</v>
      </c>
      <c r="E210" s="7" t="n">
        <f aca="false">COUNTIFS('Duel Log'!AF$2:AF$5455,$A210,'Duel Log'!AG$2:AG$5455,$B210,'Duel Log'!AH$2:AH$5455,"Loss")</f>
        <v>0</v>
      </c>
      <c r="F210" s="7" t="n">
        <f aca="false">COUNTIFS('Duel Log'!AF$2:AF$5455,$A210,'Duel Log'!AG$2:AG$5455,$B210,'Duel Log'!AH$2:AH$5455,"Draw")</f>
        <v>0</v>
      </c>
      <c r="G210" s="13" t="n">
        <f aca="false">IFERROR(D210/C210,"")</f>
        <v>1</v>
      </c>
    </row>
    <row r="211" customFormat="false" ht="15" hidden="false" customHeight="true" outlineLevel="0" collapsed="false">
      <c r="A211" s="7" t="s">
        <v>9424</v>
      </c>
      <c r="B211" s="7" t="s">
        <v>9423</v>
      </c>
      <c r="C211" s="7" t="n">
        <f aca="false">COUNTIFS('Duel Log'!AF$2:AF$5455,$A211,'Duel Log'!AG$2:AG$5455,$B211)</f>
        <v>1</v>
      </c>
      <c r="D211" s="7" t="n">
        <f aca="false">COUNTIFS('Duel Log'!AF$2:AF$5455,$A211,'Duel Log'!AG$2:AG$5455,$B211,'Duel Log'!AH$2:AH$5455,"Win")</f>
        <v>0</v>
      </c>
      <c r="E211" s="7" t="n">
        <f aca="false">COUNTIFS('Duel Log'!AF$2:AF$5455,$A211,'Duel Log'!AG$2:AG$5455,$B211,'Duel Log'!AH$2:AH$5455,"Loss")</f>
        <v>1</v>
      </c>
      <c r="F211" s="7" t="n">
        <f aca="false">COUNTIFS('Duel Log'!AF$2:AF$5455,$A211,'Duel Log'!AG$2:AG$5455,$B211,'Duel Log'!AH$2:AH$5455,"Draw")</f>
        <v>0</v>
      </c>
      <c r="G211" s="13" t="n">
        <f aca="false">IFERROR(D211/C211,"")</f>
        <v>0</v>
      </c>
    </row>
    <row r="212" customFormat="false" ht="15" hidden="false" customHeight="true" outlineLevel="0" collapsed="false">
      <c r="A212" s="7" t="s">
        <v>4750</v>
      </c>
      <c r="B212" s="7" t="s">
        <v>1041</v>
      </c>
      <c r="C212" s="7" t="n">
        <f aca="false">COUNTIFS('Duel Log'!AF$2:AF$5455,$A212,'Duel Log'!AG$2:AG$5455,$B212)</f>
        <v>1</v>
      </c>
      <c r="D212" s="7" t="n">
        <f aca="false">COUNTIFS('Duel Log'!AF$2:AF$5455,$A212,'Duel Log'!AG$2:AG$5455,$B212,'Duel Log'!AH$2:AH$5455,"Win")</f>
        <v>0</v>
      </c>
      <c r="E212" s="7" t="n">
        <f aca="false">COUNTIFS('Duel Log'!AF$2:AF$5455,$A212,'Duel Log'!AG$2:AG$5455,$B212,'Duel Log'!AH$2:AH$5455,"Loss")</f>
        <v>1</v>
      </c>
      <c r="F212" s="7" t="n">
        <f aca="false">COUNTIFS('Duel Log'!AF$2:AF$5455,$A212,'Duel Log'!AG$2:AG$5455,$B212,'Duel Log'!AH$2:AH$5455,"Draw")</f>
        <v>0</v>
      </c>
      <c r="G212" s="13" t="n">
        <f aca="false">IFERROR(D212/C212,"")</f>
        <v>0</v>
      </c>
    </row>
    <row r="213" customFormat="false" ht="15" hidden="false" customHeight="true" outlineLevel="0" collapsed="false">
      <c r="A213" s="7" t="s">
        <v>4634</v>
      </c>
      <c r="B213" s="7" t="s">
        <v>1241</v>
      </c>
      <c r="C213" s="7" t="n">
        <f aca="false">COUNTIFS('Duel Log'!AF$2:AF$5455,$A213,'Duel Log'!AG$2:AG$5455,$B213)</f>
        <v>1</v>
      </c>
      <c r="D213" s="7" t="n">
        <f aca="false">COUNTIFS('Duel Log'!AF$2:AF$5455,$A213,'Duel Log'!AG$2:AG$5455,$B213,'Duel Log'!AH$2:AH$5455,"Win")</f>
        <v>0</v>
      </c>
      <c r="E213" s="7" t="n">
        <f aca="false">COUNTIFS('Duel Log'!AF$2:AF$5455,$A213,'Duel Log'!AG$2:AG$5455,$B213,'Duel Log'!AH$2:AH$5455,"Loss")</f>
        <v>1</v>
      </c>
      <c r="F213" s="7" t="n">
        <f aca="false">COUNTIFS('Duel Log'!AF$2:AF$5455,$A213,'Duel Log'!AG$2:AG$5455,$B213,'Duel Log'!AH$2:AH$5455,"Draw")</f>
        <v>0</v>
      </c>
      <c r="G213" s="13" t="n">
        <f aca="false">IFERROR(D213/C213,"")</f>
        <v>0</v>
      </c>
    </row>
    <row r="214" customFormat="false" ht="15" hidden="false" customHeight="true" outlineLevel="0" collapsed="false">
      <c r="A214" s="7" t="s">
        <v>5710</v>
      </c>
      <c r="B214" s="7" t="s">
        <v>5709</v>
      </c>
      <c r="C214" s="7" t="n">
        <f aca="false">COUNTIFS('Duel Log'!AF$2:AF$5455,$A214,'Duel Log'!AG$2:AG$5455,$B214)</f>
        <v>1</v>
      </c>
      <c r="D214" s="7" t="n">
        <f aca="false">COUNTIFS('Duel Log'!AF$2:AF$5455,$A214,'Duel Log'!AG$2:AG$5455,$B214,'Duel Log'!AH$2:AH$5455,"Win")</f>
        <v>1</v>
      </c>
      <c r="E214" s="7" t="n">
        <f aca="false">COUNTIFS('Duel Log'!AF$2:AF$5455,$A214,'Duel Log'!AG$2:AG$5455,$B214,'Duel Log'!AH$2:AH$5455,"Loss")</f>
        <v>0</v>
      </c>
      <c r="F214" s="7" t="n">
        <f aca="false">COUNTIFS('Duel Log'!AF$2:AF$5455,$A214,'Duel Log'!AG$2:AG$5455,$B214,'Duel Log'!AH$2:AH$5455,"Draw")</f>
        <v>0</v>
      </c>
      <c r="G214" s="13" t="n">
        <f aca="false">IFERROR(D214/C214,"")</f>
        <v>1</v>
      </c>
    </row>
    <row r="215" customFormat="false" ht="15" hidden="false" customHeight="true" outlineLevel="0" collapsed="false">
      <c r="A215" s="7" t="s">
        <v>3833</v>
      </c>
      <c r="B215" s="7" t="s">
        <v>429</v>
      </c>
      <c r="C215" s="7" t="n">
        <f aca="false">COUNTIFS('Duel Log'!AF$2:AF$5455,$A215,'Duel Log'!AG$2:AG$5455,$B215)</f>
        <v>2</v>
      </c>
      <c r="D215" s="7" t="n">
        <f aca="false">COUNTIFS('Duel Log'!AF$2:AF$5455,$A215,'Duel Log'!AG$2:AG$5455,$B215,'Duel Log'!AH$2:AH$5455,"Win")</f>
        <v>0</v>
      </c>
      <c r="E215" s="7" t="n">
        <f aca="false">COUNTIFS('Duel Log'!AF$2:AF$5455,$A215,'Duel Log'!AG$2:AG$5455,$B215,'Duel Log'!AH$2:AH$5455,"Loss")</f>
        <v>2</v>
      </c>
      <c r="F215" s="7" t="n">
        <f aca="false">COUNTIFS('Duel Log'!AF$2:AF$5455,$A215,'Duel Log'!AG$2:AG$5455,$B215,'Duel Log'!AH$2:AH$5455,"Draw")</f>
        <v>0</v>
      </c>
      <c r="G215" s="13" t="n">
        <f aca="false">IFERROR(D215/C215,"")</f>
        <v>0</v>
      </c>
    </row>
    <row r="216" customFormat="false" ht="15" hidden="false" customHeight="true" outlineLevel="0" collapsed="false">
      <c r="A216" s="7" t="s">
        <v>1097</v>
      </c>
      <c r="B216" s="7" t="s">
        <v>380</v>
      </c>
      <c r="C216" s="7" t="n">
        <f aca="false">COUNTIFS('Duel Log'!AF$2:AF$5455,$A216,'Duel Log'!AG$2:AG$5455,$B216)</f>
        <v>2</v>
      </c>
      <c r="D216" s="7" t="n">
        <f aca="false">COUNTIFS('Duel Log'!AF$2:AF$5455,$A216,'Duel Log'!AG$2:AG$5455,$B216,'Duel Log'!AH$2:AH$5455,"Win")</f>
        <v>2</v>
      </c>
      <c r="E216" s="7" t="n">
        <f aca="false">COUNTIFS('Duel Log'!AF$2:AF$5455,$A216,'Duel Log'!AG$2:AG$5455,$B216,'Duel Log'!AH$2:AH$5455,"Loss")</f>
        <v>0</v>
      </c>
      <c r="F216" s="7" t="n">
        <f aca="false">COUNTIFS('Duel Log'!AF$2:AF$5455,$A216,'Duel Log'!AG$2:AG$5455,$B216,'Duel Log'!AH$2:AH$5455,"Draw")</f>
        <v>0</v>
      </c>
      <c r="G216" s="13" t="n">
        <f aca="false">IFERROR(D216/C216,"")</f>
        <v>1</v>
      </c>
    </row>
    <row r="217" customFormat="false" ht="15" hidden="false" customHeight="true" outlineLevel="0" collapsed="false">
      <c r="A217" s="7" t="s">
        <v>1097</v>
      </c>
      <c r="B217" s="7" t="s">
        <v>783</v>
      </c>
      <c r="C217" s="7" t="n">
        <f aca="false">COUNTIFS('Duel Log'!AF$2:AF$5455,$A217,'Duel Log'!AG$2:AG$5455,$B217)</f>
        <v>2</v>
      </c>
      <c r="D217" s="7" t="n">
        <f aca="false">COUNTIFS('Duel Log'!AF$2:AF$5455,$A217,'Duel Log'!AG$2:AG$5455,$B217,'Duel Log'!AH$2:AH$5455,"Win")</f>
        <v>0</v>
      </c>
      <c r="E217" s="7" t="n">
        <f aca="false">COUNTIFS('Duel Log'!AF$2:AF$5455,$A217,'Duel Log'!AG$2:AG$5455,$B217,'Duel Log'!AH$2:AH$5455,"Loss")</f>
        <v>2</v>
      </c>
      <c r="F217" s="7" t="n">
        <f aca="false">COUNTIFS('Duel Log'!AF$2:AF$5455,$A217,'Duel Log'!AG$2:AG$5455,$B217,'Duel Log'!AH$2:AH$5455,"Draw")</f>
        <v>0</v>
      </c>
      <c r="G217" s="13" t="n">
        <f aca="false">IFERROR(D217/C217,"")</f>
        <v>0</v>
      </c>
    </row>
    <row r="218" customFormat="false" ht="15" hidden="false" customHeight="true" outlineLevel="0" collapsed="false">
      <c r="A218" s="7" t="s">
        <v>831</v>
      </c>
      <c r="B218" s="7" t="s">
        <v>832</v>
      </c>
      <c r="C218" s="7" t="n">
        <f aca="false">COUNTIFS('Duel Log'!AF$2:AF$5455,$A218,'Duel Log'!AG$2:AG$5455,$B218)</f>
        <v>2</v>
      </c>
      <c r="D218" s="7" t="n">
        <f aca="false">COUNTIFS('Duel Log'!AF$2:AF$5455,$A218,'Duel Log'!AG$2:AG$5455,$B218,'Duel Log'!AH$2:AH$5455,"Win")</f>
        <v>0</v>
      </c>
      <c r="E218" s="7" t="n">
        <f aca="false">COUNTIFS('Duel Log'!AF$2:AF$5455,$A218,'Duel Log'!AG$2:AG$5455,$B218,'Duel Log'!AH$2:AH$5455,"Loss")</f>
        <v>2</v>
      </c>
      <c r="F218" s="7" t="n">
        <f aca="false">COUNTIFS('Duel Log'!AF$2:AF$5455,$A218,'Duel Log'!AG$2:AG$5455,$B218,'Duel Log'!AH$2:AH$5455,"Draw")</f>
        <v>0</v>
      </c>
      <c r="G218" s="13" t="n">
        <f aca="false">IFERROR(D218/C218,"")</f>
        <v>0</v>
      </c>
    </row>
    <row r="219" customFormat="false" ht="15" hidden="false" customHeight="true" outlineLevel="0" collapsed="false">
      <c r="A219" s="7" t="s">
        <v>831</v>
      </c>
      <c r="B219" s="7" t="s">
        <v>842</v>
      </c>
      <c r="C219" s="7" t="n">
        <f aca="false">COUNTIFS('Duel Log'!AF$2:AF$5455,$A219,'Duel Log'!AG$2:AG$5455,$B219)</f>
        <v>2</v>
      </c>
      <c r="D219" s="7" t="n">
        <f aca="false">COUNTIFS('Duel Log'!AF$2:AF$5455,$A219,'Duel Log'!AG$2:AG$5455,$B219,'Duel Log'!AH$2:AH$5455,"Win")</f>
        <v>0</v>
      </c>
      <c r="E219" s="7" t="n">
        <f aca="false">COUNTIFS('Duel Log'!AF$2:AF$5455,$A219,'Duel Log'!AG$2:AG$5455,$B219,'Duel Log'!AH$2:AH$5455,"Loss")</f>
        <v>2</v>
      </c>
      <c r="F219" s="7" t="n">
        <f aca="false">COUNTIFS('Duel Log'!AF$2:AF$5455,$A219,'Duel Log'!AG$2:AG$5455,$B219,'Duel Log'!AH$2:AH$5455,"Draw")</f>
        <v>0</v>
      </c>
      <c r="G219" s="13" t="n">
        <f aca="false">IFERROR(D219/C219,"")</f>
        <v>0</v>
      </c>
    </row>
    <row r="220" customFormat="false" ht="15" hidden="false" customHeight="true" outlineLevel="0" collapsed="false">
      <c r="A220" s="7" t="s">
        <v>7878</v>
      </c>
      <c r="B220" s="7" t="s">
        <v>7879</v>
      </c>
      <c r="C220" s="7" t="n">
        <f aca="false">COUNTIFS('Duel Log'!AF$2:AF$5455,$A220,'Duel Log'!AG$2:AG$5455,$B220)</f>
        <v>1</v>
      </c>
      <c r="D220" s="7" t="n">
        <f aca="false">COUNTIFS('Duel Log'!AF$2:AF$5455,$A220,'Duel Log'!AG$2:AG$5455,$B220,'Duel Log'!AH$2:AH$5455,"Win")</f>
        <v>1</v>
      </c>
      <c r="E220" s="7" t="n">
        <f aca="false">COUNTIFS('Duel Log'!AF$2:AF$5455,$A220,'Duel Log'!AG$2:AG$5455,$B220,'Duel Log'!AH$2:AH$5455,"Loss")</f>
        <v>0</v>
      </c>
      <c r="F220" s="7" t="n">
        <f aca="false">COUNTIFS('Duel Log'!AF$2:AF$5455,$A220,'Duel Log'!AG$2:AG$5455,$B220,'Duel Log'!AH$2:AH$5455,"Draw")</f>
        <v>0</v>
      </c>
      <c r="G220" s="13" t="n">
        <f aca="false">IFERROR(D220/C220,"")</f>
        <v>1</v>
      </c>
    </row>
    <row r="221" customFormat="false" ht="15" hidden="false" customHeight="true" outlineLevel="0" collapsed="false">
      <c r="A221" s="7" t="s">
        <v>3358</v>
      </c>
      <c r="B221" s="7" t="s">
        <v>984</v>
      </c>
      <c r="C221" s="7" t="n">
        <f aca="false">COUNTIFS('Duel Log'!AF$2:AF$5455,$A221,'Duel Log'!AG$2:AG$5455,$B221)</f>
        <v>2</v>
      </c>
      <c r="D221" s="7" t="n">
        <f aca="false">COUNTIFS('Duel Log'!AF$2:AF$5455,$A221,'Duel Log'!AG$2:AG$5455,$B221,'Duel Log'!AH$2:AH$5455,"Win")</f>
        <v>2</v>
      </c>
      <c r="E221" s="7" t="n">
        <f aca="false">COUNTIFS('Duel Log'!AF$2:AF$5455,$A221,'Duel Log'!AG$2:AG$5455,$B221,'Duel Log'!AH$2:AH$5455,"Loss")</f>
        <v>0</v>
      </c>
      <c r="F221" s="7" t="n">
        <f aca="false">COUNTIFS('Duel Log'!AF$2:AF$5455,$A221,'Duel Log'!AG$2:AG$5455,$B221,'Duel Log'!AH$2:AH$5455,"Draw")</f>
        <v>0</v>
      </c>
      <c r="G221" s="13" t="n">
        <f aca="false">IFERROR(D221/C221,"")</f>
        <v>1</v>
      </c>
    </row>
    <row r="222" customFormat="false" ht="15" hidden="false" customHeight="true" outlineLevel="0" collapsed="false">
      <c r="A222" s="7" t="s">
        <v>875</v>
      </c>
      <c r="B222" s="7" t="s">
        <v>876</v>
      </c>
      <c r="C222" s="7" t="n">
        <f aca="false">COUNTIFS('Duel Log'!AF$2:AF$5455,$A222,'Duel Log'!AG$2:AG$5455,$B222)</f>
        <v>1</v>
      </c>
      <c r="D222" s="7" t="n">
        <f aca="false">COUNTIFS('Duel Log'!AF$2:AF$5455,$A222,'Duel Log'!AG$2:AG$5455,$B222,'Duel Log'!AH$2:AH$5455,"Win")</f>
        <v>1</v>
      </c>
      <c r="E222" s="7" t="n">
        <f aca="false">COUNTIFS('Duel Log'!AF$2:AF$5455,$A222,'Duel Log'!AG$2:AG$5455,$B222,'Duel Log'!AH$2:AH$5455,"Loss")</f>
        <v>0</v>
      </c>
      <c r="F222" s="7" t="n">
        <f aca="false">COUNTIFS('Duel Log'!AF$2:AF$5455,$A222,'Duel Log'!AG$2:AG$5455,$B222,'Duel Log'!AH$2:AH$5455,"Draw")</f>
        <v>0</v>
      </c>
      <c r="G222" s="13" t="n">
        <f aca="false">IFERROR(D222/C222,"")</f>
        <v>1</v>
      </c>
    </row>
    <row r="223" customFormat="false" ht="15" hidden="false" customHeight="true" outlineLevel="0" collapsed="false">
      <c r="A223" s="7" t="s">
        <v>7409</v>
      </c>
      <c r="B223" s="7" t="s">
        <v>180</v>
      </c>
      <c r="C223" s="7" t="n">
        <f aca="false">COUNTIFS('Duel Log'!AF$2:AF$5455,$A223,'Duel Log'!AG$2:AG$5455,$B223)</f>
        <v>1</v>
      </c>
      <c r="D223" s="7" t="n">
        <f aca="false">COUNTIFS('Duel Log'!AF$2:AF$5455,$A223,'Duel Log'!AG$2:AG$5455,$B223,'Duel Log'!AH$2:AH$5455,"Win")</f>
        <v>0</v>
      </c>
      <c r="E223" s="7" t="n">
        <f aca="false">COUNTIFS('Duel Log'!AF$2:AF$5455,$A223,'Duel Log'!AG$2:AG$5455,$B223,'Duel Log'!AH$2:AH$5455,"Loss")</f>
        <v>1</v>
      </c>
      <c r="F223" s="7" t="n">
        <f aca="false">COUNTIFS('Duel Log'!AF$2:AF$5455,$A223,'Duel Log'!AG$2:AG$5455,$B223,'Duel Log'!AH$2:AH$5455,"Draw")</f>
        <v>0</v>
      </c>
      <c r="G223" s="13" t="n">
        <f aca="false">IFERROR(D223/C223,"")</f>
        <v>0</v>
      </c>
    </row>
    <row r="224" customFormat="false" ht="15" hidden="false" customHeight="true" outlineLevel="0" collapsed="false">
      <c r="A224" s="7" t="s">
        <v>4482</v>
      </c>
      <c r="B224" s="7" t="s">
        <v>415</v>
      </c>
      <c r="C224" s="7" t="n">
        <f aca="false">COUNTIFS('Duel Log'!AF$2:AF$5455,$A224,'Duel Log'!AG$2:AG$5455,$B224)</f>
        <v>1</v>
      </c>
      <c r="D224" s="7" t="n">
        <f aca="false">COUNTIFS('Duel Log'!AF$2:AF$5455,$A224,'Duel Log'!AG$2:AG$5455,$B224,'Duel Log'!AH$2:AH$5455,"Win")</f>
        <v>1</v>
      </c>
      <c r="E224" s="7" t="n">
        <f aca="false">COUNTIFS('Duel Log'!AF$2:AF$5455,$A224,'Duel Log'!AG$2:AG$5455,$B224,'Duel Log'!AH$2:AH$5455,"Loss")</f>
        <v>0</v>
      </c>
      <c r="F224" s="7" t="n">
        <f aca="false">COUNTIFS('Duel Log'!AF$2:AF$5455,$A224,'Duel Log'!AG$2:AG$5455,$B224,'Duel Log'!AH$2:AH$5455,"Draw")</f>
        <v>0</v>
      </c>
      <c r="G224" s="13" t="n">
        <f aca="false">IFERROR(D224/C224,"")</f>
        <v>1</v>
      </c>
    </row>
    <row r="225" customFormat="false" ht="15" hidden="false" customHeight="true" outlineLevel="0" collapsed="false">
      <c r="A225" s="7" t="s">
        <v>5171</v>
      </c>
      <c r="B225" s="7" t="s">
        <v>1369</v>
      </c>
      <c r="C225" s="7" t="n">
        <f aca="false">COUNTIFS('Duel Log'!AF$2:AF$5455,$A225,'Duel Log'!AG$2:AG$5455,$B225)</f>
        <v>2</v>
      </c>
      <c r="D225" s="7" t="n">
        <f aca="false">COUNTIFS('Duel Log'!AF$2:AF$5455,$A225,'Duel Log'!AG$2:AG$5455,$B225,'Duel Log'!AH$2:AH$5455,"Win")</f>
        <v>0</v>
      </c>
      <c r="E225" s="7" t="n">
        <f aca="false">COUNTIFS('Duel Log'!AF$2:AF$5455,$A225,'Duel Log'!AG$2:AG$5455,$B225,'Duel Log'!AH$2:AH$5455,"Loss")</f>
        <v>2</v>
      </c>
      <c r="F225" s="7" t="n">
        <f aca="false">COUNTIFS('Duel Log'!AF$2:AF$5455,$A225,'Duel Log'!AG$2:AG$5455,$B225,'Duel Log'!AH$2:AH$5455,"Draw")</f>
        <v>0</v>
      </c>
      <c r="G225" s="13" t="n">
        <f aca="false">IFERROR(D225/C225,"")</f>
        <v>0</v>
      </c>
    </row>
    <row r="226" customFormat="false" ht="15" hidden="false" customHeight="true" outlineLevel="0" collapsed="false">
      <c r="A226" s="7" t="s">
        <v>3895</v>
      </c>
      <c r="B226" s="7" t="s">
        <v>5652</v>
      </c>
      <c r="C226" s="7" t="n">
        <f aca="false">COUNTIFS('Duel Log'!AF$2:AF$5455,$A226,'Duel Log'!AG$2:AG$5455,$B226)</f>
        <v>2</v>
      </c>
      <c r="D226" s="7" t="n">
        <f aca="false">COUNTIFS('Duel Log'!AF$2:AF$5455,$A226,'Duel Log'!AG$2:AG$5455,$B226,'Duel Log'!AH$2:AH$5455,"Win")</f>
        <v>0</v>
      </c>
      <c r="E226" s="7" t="n">
        <f aca="false">COUNTIFS('Duel Log'!AF$2:AF$5455,$A226,'Duel Log'!AG$2:AG$5455,$B226,'Duel Log'!AH$2:AH$5455,"Loss")</f>
        <v>2</v>
      </c>
      <c r="F226" s="7" t="n">
        <f aca="false">COUNTIFS('Duel Log'!AF$2:AF$5455,$A226,'Duel Log'!AG$2:AG$5455,$B226,'Duel Log'!AH$2:AH$5455,"Draw")</f>
        <v>0</v>
      </c>
      <c r="G226" s="13" t="n">
        <f aca="false">IFERROR(D226/C226,"")</f>
        <v>0</v>
      </c>
    </row>
    <row r="227" customFormat="false" ht="15" hidden="false" customHeight="true" outlineLevel="0" collapsed="false">
      <c r="A227" s="7" t="s">
        <v>3895</v>
      </c>
      <c r="B227" s="7" t="s">
        <v>8214</v>
      </c>
      <c r="C227" s="7" t="n">
        <f aca="false">COUNTIFS('Duel Log'!AF$2:AF$5455,$A227,'Duel Log'!AG$2:AG$5455,$B227)</f>
        <v>2</v>
      </c>
      <c r="D227" s="7" t="n">
        <f aca="false">COUNTIFS('Duel Log'!AF$2:AF$5455,$A227,'Duel Log'!AG$2:AG$5455,$B227,'Duel Log'!AH$2:AH$5455,"Win")</f>
        <v>0</v>
      </c>
      <c r="E227" s="7" t="n">
        <f aca="false">COUNTIFS('Duel Log'!AF$2:AF$5455,$A227,'Duel Log'!AG$2:AG$5455,$B227,'Duel Log'!AH$2:AH$5455,"Loss")</f>
        <v>2</v>
      </c>
      <c r="F227" s="7" t="n">
        <f aca="false">COUNTIFS('Duel Log'!AF$2:AF$5455,$A227,'Duel Log'!AG$2:AG$5455,$B227,'Duel Log'!AH$2:AH$5455,"Draw")</f>
        <v>0</v>
      </c>
      <c r="G227" s="13" t="n">
        <f aca="false">IFERROR(D227/C227,"")</f>
        <v>0</v>
      </c>
    </row>
    <row r="228" customFormat="false" ht="15" hidden="false" customHeight="true" outlineLevel="0" collapsed="false">
      <c r="A228" s="7" t="s">
        <v>3895</v>
      </c>
      <c r="B228" s="7" t="s">
        <v>1416</v>
      </c>
      <c r="C228" s="7" t="n">
        <f aca="false">COUNTIFS('Duel Log'!AF$2:AF$5455,$A228,'Duel Log'!AG$2:AG$5455,$B228)</f>
        <v>2</v>
      </c>
      <c r="D228" s="7" t="n">
        <f aca="false">COUNTIFS('Duel Log'!AF$2:AF$5455,$A228,'Duel Log'!AG$2:AG$5455,$B228,'Duel Log'!AH$2:AH$5455,"Win")</f>
        <v>2</v>
      </c>
      <c r="E228" s="7" t="n">
        <f aca="false">COUNTIFS('Duel Log'!AF$2:AF$5455,$A228,'Duel Log'!AG$2:AG$5455,$B228,'Duel Log'!AH$2:AH$5455,"Loss")</f>
        <v>0</v>
      </c>
      <c r="F228" s="7" t="n">
        <f aca="false">COUNTIFS('Duel Log'!AF$2:AF$5455,$A228,'Duel Log'!AG$2:AG$5455,$B228,'Duel Log'!AH$2:AH$5455,"Draw")</f>
        <v>0</v>
      </c>
      <c r="G228" s="13" t="n">
        <f aca="false">IFERROR(D228/C228,"")</f>
        <v>1</v>
      </c>
    </row>
    <row r="229" customFormat="false" ht="15" hidden="false" customHeight="true" outlineLevel="0" collapsed="false">
      <c r="A229" s="7" t="s">
        <v>1041</v>
      </c>
      <c r="B229" s="7" t="s">
        <v>5903</v>
      </c>
      <c r="C229" s="7" t="n">
        <f aca="false">COUNTIFS('Duel Log'!AF$2:AF$5455,$A229,'Duel Log'!AG$2:AG$5455,$B229)</f>
        <v>1</v>
      </c>
      <c r="D229" s="7" t="n">
        <f aca="false">COUNTIFS('Duel Log'!AF$2:AF$5455,$A229,'Duel Log'!AG$2:AG$5455,$B229,'Duel Log'!AH$2:AH$5455,"Win")</f>
        <v>0</v>
      </c>
      <c r="E229" s="7" t="n">
        <f aca="false">COUNTIFS('Duel Log'!AF$2:AF$5455,$A229,'Duel Log'!AG$2:AG$5455,$B229,'Duel Log'!AH$2:AH$5455,"Loss")</f>
        <v>1</v>
      </c>
      <c r="F229" s="7" t="n">
        <f aca="false">COUNTIFS('Duel Log'!AF$2:AF$5455,$A229,'Duel Log'!AG$2:AG$5455,$B229,'Duel Log'!AH$2:AH$5455,"Draw")</f>
        <v>0</v>
      </c>
      <c r="G229" s="13" t="n">
        <f aca="false">IFERROR(D229/C229,"")</f>
        <v>0</v>
      </c>
    </row>
    <row r="230" customFormat="false" ht="15" hidden="false" customHeight="true" outlineLevel="0" collapsed="false">
      <c r="A230" s="7" t="s">
        <v>1041</v>
      </c>
      <c r="B230" s="7" t="s">
        <v>7497</v>
      </c>
      <c r="C230" s="7" t="n">
        <f aca="false">COUNTIFS('Duel Log'!AF$2:AF$5455,$A230,'Duel Log'!AG$2:AG$5455,$B230)</f>
        <v>1</v>
      </c>
      <c r="D230" s="7" t="n">
        <f aca="false">COUNTIFS('Duel Log'!AF$2:AF$5455,$A230,'Duel Log'!AG$2:AG$5455,$B230,'Duel Log'!AH$2:AH$5455,"Win")</f>
        <v>0</v>
      </c>
      <c r="E230" s="7" t="n">
        <f aca="false">COUNTIFS('Duel Log'!AF$2:AF$5455,$A230,'Duel Log'!AG$2:AG$5455,$B230,'Duel Log'!AH$2:AH$5455,"Loss")</f>
        <v>1</v>
      </c>
      <c r="F230" s="7" t="n">
        <f aca="false">COUNTIFS('Duel Log'!AF$2:AF$5455,$A230,'Duel Log'!AG$2:AG$5455,$B230,'Duel Log'!AH$2:AH$5455,"Draw")</f>
        <v>0</v>
      </c>
      <c r="G230" s="13" t="n">
        <f aca="false">IFERROR(D230/C230,"")</f>
        <v>0</v>
      </c>
    </row>
    <row r="231" customFormat="false" ht="15" hidden="false" customHeight="true" outlineLevel="0" collapsed="false">
      <c r="A231" s="7" t="s">
        <v>1014</v>
      </c>
      <c r="B231" s="7" t="s">
        <v>1338</v>
      </c>
      <c r="C231" s="7" t="n">
        <f aca="false">COUNTIFS('Duel Log'!AF$2:AF$5455,$A231,'Duel Log'!AG$2:AG$5455,$B231)</f>
        <v>2</v>
      </c>
      <c r="D231" s="7" t="n">
        <f aca="false">COUNTIFS('Duel Log'!AF$2:AF$5455,$A231,'Duel Log'!AG$2:AG$5455,$B231,'Duel Log'!AH$2:AH$5455,"Win")</f>
        <v>0</v>
      </c>
      <c r="E231" s="7" t="n">
        <f aca="false">COUNTIFS('Duel Log'!AF$2:AF$5455,$A231,'Duel Log'!AG$2:AG$5455,$B231,'Duel Log'!AH$2:AH$5455,"Loss")</f>
        <v>2</v>
      </c>
      <c r="F231" s="7" t="n">
        <f aca="false">COUNTIFS('Duel Log'!AF$2:AF$5455,$A231,'Duel Log'!AG$2:AG$5455,$B231,'Duel Log'!AH$2:AH$5455,"Draw")</f>
        <v>0</v>
      </c>
      <c r="G231" s="13" t="n">
        <f aca="false">IFERROR(D231/C231,"")</f>
        <v>0</v>
      </c>
    </row>
    <row r="232" customFormat="false" ht="15" hidden="false" customHeight="true" outlineLevel="0" collapsed="false">
      <c r="A232" s="7" t="s">
        <v>1014</v>
      </c>
      <c r="B232" s="7" t="s">
        <v>950</v>
      </c>
      <c r="C232" s="7" t="n">
        <f aca="false">COUNTIFS('Duel Log'!AF$2:AF$5455,$A232,'Duel Log'!AG$2:AG$5455,$B232)</f>
        <v>2</v>
      </c>
      <c r="D232" s="7" t="n">
        <f aca="false">COUNTIFS('Duel Log'!AF$2:AF$5455,$A232,'Duel Log'!AG$2:AG$5455,$B232,'Duel Log'!AH$2:AH$5455,"Win")</f>
        <v>0</v>
      </c>
      <c r="E232" s="7" t="n">
        <f aca="false">COUNTIFS('Duel Log'!AF$2:AF$5455,$A232,'Duel Log'!AG$2:AG$5455,$B232,'Duel Log'!AH$2:AH$5455,"Loss")</f>
        <v>2</v>
      </c>
      <c r="F232" s="7" t="n">
        <f aca="false">COUNTIFS('Duel Log'!AF$2:AF$5455,$A232,'Duel Log'!AG$2:AG$5455,$B232,'Duel Log'!AH$2:AH$5455,"Draw")</f>
        <v>0</v>
      </c>
      <c r="G232" s="13" t="n">
        <f aca="false">IFERROR(D232/C232,"")</f>
        <v>0</v>
      </c>
    </row>
    <row r="233" customFormat="false" ht="15" hidden="false" customHeight="true" outlineLevel="0" collapsed="false">
      <c r="A233" s="7" t="s">
        <v>1014</v>
      </c>
      <c r="B233" s="7" t="s">
        <v>7262</v>
      </c>
      <c r="C233" s="7" t="n">
        <f aca="false">COUNTIFS('Duel Log'!AF$2:AF$5455,$A233,'Duel Log'!AG$2:AG$5455,$B233)</f>
        <v>1</v>
      </c>
      <c r="D233" s="7" t="n">
        <f aca="false">COUNTIFS('Duel Log'!AF$2:AF$5455,$A233,'Duel Log'!AG$2:AG$5455,$B233,'Duel Log'!AH$2:AH$5455,"Win")</f>
        <v>1</v>
      </c>
      <c r="E233" s="7" t="n">
        <f aca="false">COUNTIFS('Duel Log'!AF$2:AF$5455,$A233,'Duel Log'!AG$2:AG$5455,$B233,'Duel Log'!AH$2:AH$5455,"Loss")</f>
        <v>0</v>
      </c>
      <c r="F233" s="7" t="n">
        <f aca="false">COUNTIFS('Duel Log'!AF$2:AF$5455,$A233,'Duel Log'!AG$2:AG$5455,$B233,'Duel Log'!AH$2:AH$5455,"Draw")</f>
        <v>0</v>
      </c>
      <c r="G233" s="13" t="n">
        <f aca="false">IFERROR(D233/C233,"")</f>
        <v>1</v>
      </c>
    </row>
    <row r="234" customFormat="false" ht="15" hidden="false" customHeight="true" outlineLevel="0" collapsed="false">
      <c r="A234" s="7" t="s">
        <v>1014</v>
      </c>
      <c r="B234" s="7" t="s">
        <v>456</v>
      </c>
      <c r="C234" s="7" t="n">
        <f aca="false">COUNTIFS('Duel Log'!AF$2:AF$5455,$A234,'Duel Log'!AG$2:AG$5455,$B234)</f>
        <v>2</v>
      </c>
      <c r="D234" s="7" t="n">
        <f aca="false">COUNTIFS('Duel Log'!AF$2:AF$5455,$A234,'Duel Log'!AG$2:AG$5455,$B234,'Duel Log'!AH$2:AH$5455,"Win")</f>
        <v>2</v>
      </c>
      <c r="E234" s="7" t="n">
        <f aca="false">COUNTIFS('Duel Log'!AF$2:AF$5455,$A234,'Duel Log'!AG$2:AG$5455,$B234,'Duel Log'!AH$2:AH$5455,"Loss")</f>
        <v>0</v>
      </c>
      <c r="F234" s="7" t="n">
        <f aca="false">COUNTIFS('Duel Log'!AF$2:AF$5455,$A234,'Duel Log'!AG$2:AG$5455,$B234,'Duel Log'!AH$2:AH$5455,"Draw")</f>
        <v>0</v>
      </c>
      <c r="G234" s="13" t="n">
        <f aca="false">IFERROR(D234/C234,"")</f>
        <v>1</v>
      </c>
    </row>
    <row r="235" customFormat="false" ht="15" hidden="false" customHeight="true" outlineLevel="0" collapsed="false">
      <c r="A235" s="7" t="s">
        <v>1014</v>
      </c>
      <c r="B235" s="7" t="s">
        <v>503</v>
      </c>
      <c r="C235" s="7" t="n">
        <f aca="false">COUNTIFS('Duel Log'!AF$2:AF$5455,$A235,'Duel Log'!AG$2:AG$5455,$B235)</f>
        <v>2</v>
      </c>
      <c r="D235" s="7" t="n">
        <f aca="false">COUNTIFS('Duel Log'!AF$2:AF$5455,$A235,'Duel Log'!AG$2:AG$5455,$B235,'Duel Log'!AH$2:AH$5455,"Win")</f>
        <v>2</v>
      </c>
      <c r="E235" s="7" t="n">
        <f aca="false">COUNTIFS('Duel Log'!AF$2:AF$5455,$A235,'Duel Log'!AG$2:AG$5455,$B235,'Duel Log'!AH$2:AH$5455,"Loss")</f>
        <v>0</v>
      </c>
      <c r="F235" s="7" t="n">
        <f aca="false">COUNTIFS('Duel Log'!AF$2:AF$5455,$A235,'Duel Log'!AG$2:AG$5455,$B235,'Duel Log'!AH$2:AH$5455,"Draw")</f>
        <v>0</v>
      </c>
      <c r="G235" s="13" t="n">
        <f aca="false">IFERROR(D235/C235,"")</f>
        <v>1</v>
      </c>
    </row>
    <row r="236" customFormat="false" ht="15" hidden="false" customHeight="true" outlineLevel="0" collapsed="false">
      <c r="A236" s="7" t="s">
        <v>1014</v>
      </c>
      <c r="B236" s="7" t="s">
        <v>2154</v>
      </c>
      <c r="C236" s="7" t="n">
        <f aca="false">COUNTIFS('Duel Log'!AF$2:AF$5455,$A236,'Duel Log'!AG$2:AG$5455,$B236)</f>
        <v>2</v>
      </c>
      <c r="D236" s="7" t="n">
        <f aca="false">COUNTIFS('Duel Log'!AF$2:AF$5455,$A236,'Duel Log'!AG$2:AG$5455,$B236,'Duel Log'!AH$2:AH$5455,"Win")</f>
        <v>2</v>
      </c>
      <c r="E236" s="7" t="n">
        <f aca="false">COUNTIFS('Duel Log'!AF$2:AF$5455,$A236,'Duel Log'!AG$2:AG$5455,$B236,'Duel Log'!AH$2:AH$5455,"Loss")</f>
        <v>0</v>
      </c>
      <c r="F236" s="7" t="n">
        <f aca="false">COUNTIFS('Duel Log'!AF$2:AF$5455,$A236,'Duel Log'!AG$2:AG$5455,$B236,'Duel Log'!AH$2:AH$5455,"Draw")</f>
        <v>0</v>
      </c>
      <c r="G236" s="13" t="n">
        <f aca="false">IFERROR(D236/C236,"")</f>
        <v>1</v>
      </c>
    </row>
    <row r="237" customFormat="false" ht="15" hidden="false" customHeight="true" outlineLevel="0" collapsed="false">
      <c r="A237" s="7" t="s">
        <v>1014</v>
      </c>
      <c r="B237" s="7" t="s">
        <v>603</v>
      </c>
      <c r="C237" s="7" t="n">
        <f aca="false">COUNTIFS('Duel Log'!AF$2:AF$5455,$A237,'Duel Log'!AG$2:AG$5455,$B237)</f>
        <v>2</v>
      </c>
      <c r="D237" s="7" t="n">
        <f aca="false">COUNTIFS('Duel Log'!AF$2:AF$5455,$A237,'Duel Log'!AG$2:AG$5455,$B237,'Duel Log'!AH$2:AH$5455,"Win")</f>
        <v>2</v>
      </c>
      <c r="E237" s="7" t="n">
        <f aca="false">COUNTIFS('Duel Log'!AF$2:AF$5455,$A237,'Duel Log'!AG$2:AG$5455,$B237,'Duel Log'!AH$2:AH$5455,"Loss")</f>
        <v>0</v>
      </c>
      <c r="F237" s="7" t="n">
        <f aca="false">COUNTIFS('Duel Log'!AF$2:AF$5455,$A237,'Duel Log'!AG$2:AG$5455,$B237,'Duel Log'!AH$2:AH$5455,"Draw")</f>
        <v>0</v>
      </c>
      <c r="G237" s="13" t="n">
        <f aca="false">IFERROR(D237/C237,"")</f>
        <v>1</v>
      </c>
    </row>
    <row r="238" customFormat="false" ht="15" hidden="false" customHeight="true" outlineLevel="0" collapsed="false">
      <c r="A238" s="7" t="s">
        <v>1014</v>
      </c>
      <c r="B238" s="7" t="s">
        <v>858</v>
      </c>
      <c r="C238" s="7" t="n">
        <f aca="false">COUNTIFS('Duel Log'!AF$2:AF$5455,$A238,'Duel Log'!AG$2:AG$5455,$B238)</f>
        <v>1</v>
      </c>
      <c r="D238" s="7" t="n">
        <f aca="false">COUNTIFS('Duel Log'!AF$2:AF$5455,$A238,'Duel Log'!AG$2:AG$5455,$B238,'Duel Log'!AH$2:AH$5455,"Win")</f>
        <v>0</v>
      </c>
      <c r="E238" s="7" t="n">
        <f aca="false">COUNTIFS('Duel Log'!AF$2:AF$5455,$A238,'Duel Log'!AG$2:AG$5455,$B238,'Duel Log'!AH$2:AH$5455,"Loss")</f>
        <v>1</v>
      </c>
      <c r="F238" s="7" t="n">
        <f aca="false">COUNTIFS('Duel Log'!AF$2:AF$5455,$A238,'Duel Log'!AG$2:AG$5455,$B238,'Duel Log'!AH$2:AH$5455,"Draw")</f>
        <v>0</v>
      </c>
      <c r="G238" s="13" t="n">
        <f aca="false">IFERROR(D238/C238,"")</f>
        <v>0</v>
      </c>
    </row>
    <row r="239" customFormat="false" ht="15" hidden="false" customHeight="true" outlineLevel="0" collapsed="false">
      <c r="A239" s="7" t="s">
        <v>1014</v>
      </c>
      <c r="B239" s="7" t="s">
        <v>4799</v>
      </c>
      <c r="C239" s="7" t="n">
        <f aca="false">COUNTIFS('Duel Log'!AF$2:AF$5455,$A239,'Duel Log'!AG$2:AG$5455,$B239)</f>
        <v>2</v>
      </c>
      <c r="D239" s="7" t="n">
        <f aca="false">COUNTIFS('Duel Log'!AF$2:AF$5455,$A239,'Duel Log'!AG$2:AG$5455,$B239,'Duel Log'!AH$2:AH$5455,"Win")</f>
        <v>0</v>
      </c>
      <c r="E239" s="7" t="n">
        <f aca="false">COUNTIFS('Duel Log'!AF$2:AF$5455,$A239,'Duel Log'!AG$2:AG$5455,$B239,'Duel Log'!AH$2:AH$5455,"Loss")</f>
        <v>2</v>
      </c>
      <c r="F239" s="7" t="n">
        <f aca="false">COUNTIFS('Duel Log'!AF$2:AF$5455,$A239,'Duel Log'!AG$2:AG$5455,$B239,'Duel Log'!AH$2:AH$5455,"Draw")</f>
        <v>0</v>
      </c>
      <c r="G239" s="13" t="n">
        <f aca="false">IFERROR(D239/C239,"")</f>
        <v>0</v>
      </c>
    </row>
    <row r="240" customFormat="false" ht="15" hidden="false" customHeight="true" outlineLevel="0" collapsed="false">
      <c r="A240" s="7" t="s">
        <v>1014</v>
      </c>
      <c r="B240" s="7" t="s">
        <v>155</v>
      </c>
      <c r="C240" s="7" t="n">
        <f aca="false">COUNTIFS('Duel Log'!AF$2:AF$5455,$A240,'Duel Log'!AG$2:AG$5455,$B240)</f>
        <v>5</v>
      </c>
      <c r="D240" s="7" t="n">
        <f aca="false">COUNTIFS('Duel Log'!AF$2:AF$5455,$A240,'Duel Log'!AG$2:AG$5455,$B240,'Duel Log'!AH$2:AH$5455,"Win")</f>
        <v>0</v>
      </c>
      <c r="E240" s="7" t="n">
        <f aca="false">COUNTIFS('Duel Log'!AF$2:AF$5455,$A240,'Duel Log'!AG$2:AG$5455,$B240,'Duel Log'!AH$2:AH$5455,"Loss")</f>
        <v>5</v>
      </c>
      <c r="F240" s="7" t="n">
        <f aca="false">COUNTIFS('Duel Log'!AF$2:AF$5455,$A240,'Duel Log'!AG$2:AG$5455,$B240,'Duel Log'!AH$2:AH$5455,"Draw")</f>
        <v>0</v>
      </c>
      <c r="G240" s="13" t="n">
        <f aca="false">IFERROR(D240/C240,"")</f>
        <v>0</v>
      </c>
    </row>
    <row r="241" customFormat="false" ht="15" hidden="false" customHeight="true" outlineLevel="0" collapsed="false">
      <c r="A241" s="7" t="s">
        <v>1014</v>
      </c>
      <c r="B241" s="7" t="s">
        <v>3635</v>
      </c>
      <c r="C241" s="7" t="n">
        <f aca="false">COUNTIFS('Duel Log'!AF$2:AF$5455,$A241,'Duel Log'!AG$2:AG$5455,$B241)</f>
        <v>2</v>
      </c>
      <c r="D241" s="7" t="n">
        <f aca="false">COUNTIFS('Duel Log'!AF$2:AF$5455,$A241,'Duel Log'!AG$2:AG$5455,$B241,'Duel Log'!AH$2:AH$5455,"Win")</f>
        <v>2</v>
      </c>
      <c r="E241" s="7" t="n">
        <f aca="false">COUNTIFS('Duel Log'!AF$2:AF$5455,$A241,'Duel Log'!AG$2:AG$5455,$B241,'Duel Log'!AH$2:AH$5455,"Loss")</f>
        <v>0</v>
      </c>
      <c r="F241" s="7" t="n">
        <f aca="false">COUNTIFS('Duel Log'!AF$2:AF$5455,$A241,'Duel Log'!AG$2:AG$5455,$B241,'Duel Log'!AH$2:AH$5455,"Draw")</f>
        <v>0</v>
      </c>
      <c r="G241" s="13" t="n">
        <f aca="false">IFERROR(D241/C241,"")</f>
        <v>1</v>
      </c>
    </row>
    <row r="242" customFormat="false" ht="15" hidden="false" customHeight="true" outlineLevel="0" collapsed="false">
      <c r="A242" s="7" t="s">
        <v>1014</v>
      </c>
      <c r="B242" s="7" t="s">
        <v>2073</v>
      </c>
      <c r="C242" s="7" t="n">
        <f aca="false">COUNTIFS('Duel Log'!AF$2:AF$5455,$A242,'Duel Log'!AG$2:AG$5455,$B242)</f>
        <v>2</v>
      </c>
      <c r="D242" s="7" t="n">
        <f aca="false">COUNTIFS('Duel Log'!AF$2:AF$5455,$A242,'Duel Log'!AG$2:AG$5455,$B242,'Duel Log'!AH$2:AH$5455,"Win")</f>
        <v>2</v>
      </c>
      <c r="E242" s="7" t="n">
        <f aca="false">COUNTIFS('Duel Log'!AF$2:AF$5455,$A242,'Duel Log'!AG$2:AG$5455,$B242,'Duel Log'!AH$2:AH$5455,"Loss")</f>
        <v>0</v>
      </c>
      <c r="F242" s="7" t="n">
        <f aca="false">COUNTIFS('Duel Log'!AF$2:AF$5455,$A242,'Duel Log'!AG$2:AG$5455,$B242,'Duel Log'!AH$2:AH$5455,"Draw")</f>
        <v>0</v>
      </c>
      <c r="G242" s="13" t="n">
        <f aca="false">IFERROR(D242/C242,"")</f>
        <v>1</v>
      </c>
    </row>
    <row r="243" customFormat="false" ht="15" hidden="false" customHeight="true" outlineLevel="0" collapsed="false">
      <c r="A243" s="7" t="s">
        <v>1014</v>
      </c>
      <c r="B243" s="7" t="s">
        <v>1099</v>
      </c>
      <c r="C243" s="7" t="n">
        <f aca="false">COUNTIFS('Duel Log'!AF$2:AF$5455,$A243,'Duel Log'!AG$2:AG$5455,$B243)</f>
        <v>1</v>
      </c>
      <c r="D243" s="7" t="n">
        <f aca="false">COUNTIFS('Duel Log'!AF$2:AF$5455,$A243,'Duel Log'!AG$2:AG$5455,$B243,'Duel Log'!AH$2:AH$5455,"Win")</f>
        <v>1</v>
      </c>
      <c r="E243" s="7" t="n">
        <f aca="false">COUNTIFS('Duel Log'!AF$2:AF$5455,$A243,'Duel Log'!AG$2:AG$5455,$B243,'Duel Log'!AH$2:AH$5455,"Loss")</f>
        <v>0</v>
      </c>
      <c r="F243" s="7" t="n">
        <f aca="false">COUNTIFS('Duel Log'!AF$2:AF$5455,$A243,'Duel Log'!AG$2:AG$5455,$B243,'Duel Log'!AH$2:AH$5455,"Draw")</f>
        <v>0</v>
      </c>
      <c r="G243" s="13" t="n">
        <f aca="false">IFERROR(D243/C243,"")</f>
        <v>1</v>
      </c>
    </row>
    <row r="244" customFormat="false" ht="15" hidden="false" customHeight="true" outlineLevel="0" collapsed="false">
      <c r="A244" s="7" t="s">
        <v>1014</v>
      </c>
      <c r="B244" s="7" t="s">
        <v>134</v>
      </c>
      <c r="C244" s="7" t="n">
        <f aca="false">COUNTIFS('Duel Log'!AF$2:AF$5455,$A244,'Duel Log'!AG$2:AG$5455,$B244)</f>
        <v>4</v>
      </c>
      <c r="D244" s="7" t="n">
        <f aca="false">COUNTIFS('Duel Log'!AF$2:AF$5455,$A244,'Duel Log'!AG$2:AG$5455,$B244,'Duel Log'!AH$2:AH$5455,"Win")</f>
        <v>2</v>
      </c>
      <c r="E244" s="7" t="n">
        <f aca="false">COUNTIFS('Duel Log'!AF$2:AF$5455,$A244,'Duel Log'!AG$2:AG$5455,$B244,'Duel Log'!AH$2:AH$5455,"Loss")</f>
        <v>2</v>
      </c>
      <c r="F244" s="7" t="n">
        <f aca="false">COUNTIFS('Duel Log'!AF$2:AF$5455,$A244,'Duel Log'!AG$2:AG$5455,$B244,'Duel Log'!AH$2:AH$5455,"Draw")</f>
        <v>0</v>
      </c>
      <c r="G244" s="13" t="n">
        <f aca="false">IFERROR(D244/C244,"")</f>
        <v>0.5</v>
      </c>
    </row>
    <row r="245" customFormat="false" ht="15" hidden="false" customHeight="true" outlineLevel="0" collapsed="false">
      <c r="A245" s="7" t="s">
        <v>1014</v>
      </c>
      <c r="B245" s="7" t="s">
        <v>2557</v>
      </c>
      <c r="C245" s="7" t="n">
        <f aca="false">COUNTIFS('Duel Log'!AF$2:AF$5455,$A245,'Duel Log'!AG$2:AG$5455,$B245)</f>
        <v>1</v>
      </c>
      <c r="D245" s="7" t="n">
        <f aca="false">COUNTIFS('Duel Log'!AF$2:AF$5455,$A245,'Duel Log'!AG$2:AG$5455,$B245,'Duel Log'!AH$2:AH$5455,"Win")</f>
        <v>0</v>
      </c>
      <c r="E245" s="7" t="n">
        <f aca="false">COUNTIFS('Duel Log'!AF$2:AF$5455,$A245,'Duel Log'!AG$2:AG$5455,$B245,'Duel Log'!AH$2:AH$5455,"Loss")</f>
        <v>1</v>
      </c>
      <c r="F245" s="7" t="n">
        <f aca="false">COUNTIFS('Duel Log'!AF$2:AF$5455,$A245,'Duel Log'!AG$2:AG$5455,$B245,'Duel Log'!AH$2:AH$5455,"Draw")</f>
        <v>0</v>
      </c>
      <c r="G245" s="13" t="n">
        <f aca="false">IFERROR(D245/C245,"")</f>
        <v>0</v>
      </c>
    </row>
    <row r="246" customFormat="false" ht="15" hidden="false" customHeight="true" outlineLevel="0" collapsed="false">
      <c r="A246" s="7" t="s">
        <v>1014</v>
      </c>
      <c r="B246" s="7" t="s">
        <v>180</v>
      </c>
      <c r="C246" s="7" t="n">
        <f aca="false">COUNTIFS('Duel Log'!AF$2:AF$5455,$A246,'Duel Log'!AG$2:AG$5455,$B246)</f>
        <v>3</v>
      </c>
      <c r="D246" s="7" t="n">
        <f aca="false">COUNTIFS('Duel Log'!AF$2:AF$5455,$A246,'Duel Log'!AG$2:AG$5455,$B246,'Duel Log'!AH$2:AH$5455,"Win")</f>
        <v>3</v>
      </c>
      <c r="E246" s="7" t="n">
        <f aca="false">COUNTIFS('Duel Log'!AF$2:AF$5455,$A246,'Duel Log'!AG$2:AG$5455,$B246,'Duel Log'!AH$2:AH$5455,"Loss")</f>
        <v>0</v>
      </c>
      <c r="F246" s="7" t="n">
        <f aca="false">COUNTIFS('Duel Log'!AF$2:AF$5455,$A246,'Duel Log'!AG$2:AG$5455,$B246,'Duel Log'!AH$2:AH$5455,"Draw")</f>
        <v>0</v>
      </c>
      <c r="G246" s="13" t="n">
        <f aca="false">IFERROR(D246/C246,"")</f>
        <v>1</v>
      </c>
    </row>
    <row r="247" customFormat="false" ht="15" hidden="false" customHeight="true" outlineLevel="0" collapsed="false">
      <c r="A247" s="7" t="s">
        <v>1014</v>
      </c>
      <c r="B247" s="7" t="s">
        <v>1058</v>
      </c>
      <c r="C247" s="7" t="n">
        <f aca="false">COUNTIFS('Duel Log'!AF$2:AF$5455,$A247,'Duel Log'!AG$2:AG$5455,$B247)</f>
        <v>2</v>
      </c>
      <c r="D247" s="7" t="n">
        <f aca="false">COUNTIFS('Duel Log'!AF$2:AF$5455,$A247,'Duel Log'!AG$2:AG$5455,$B247,'Duel Log'!AH$2:AH$5455,"Win")</f>
        <v>0</v>
      </c>
      <c r="E247" s="7" t="n">
        <f aca="false">COUNTIFS('Duel Log'!AF$2:AF$5455,$A247,'Duel Log'!AG$2:AG$5455,$B247,'Duel Log'!AH$2:AH$5455,"Loss")</f>
        <v>2</v>
      </c>
      <c r="F247" s="7" t="n">
        <f aca="false">COUNTIFS('Duel Log'!AF$2:AF$5455,$A247,'Duel Log'!AG$2:AG$5455,$B247,'Duel Log'!AH$2:AH$5455,"Draw")</f>
        <v>0</v>
      </c>
      <c r="G247" s="13" t="n">
        <f aca="false">IFERROR(D247/C247,"")</f>
        <v>0</v>
      </c>
    </row>
    <row r="248" customFormat="false" ht="15" hidden="false" customHeight="true" outlineLevel="0" collapsed="false">
      <c r="A248" s="7" t="s">
        <v>1014</v>
      </c>
      <c r="B248" s="7" t="s">
        <v>5355</v>
      </c>
      <c r="C248" s="7" t="n">
        <f aca="false">COUNTIFS('Duel Log'!AF$2:AF$5455,$A248,'Duel Log'!AG$2:AG$5455,$B248)</f>
        <v>1</v>
      </c>
      <c r="D248" s="7" t="n">
        <f aca="false">COUNTIFS('Duel Log'!AF$2:AF$5455,$A248,'Duel Log'!AG$2:AG$5455,$B248,'Duel Log'!AH$2:AH$5455,"Win")</f>
        <v>1</v>
      </c>
      <c r="E248" s="7" t="n">
        <f aca="false">COUNTIFS('Duel Log'!AF$2:AF$5455,$A248,'Duel Log'!AG$2:AG$5455,$B248,'Duel Log'!AH$2:AH$5455,"Loss")</f>
        <v>0</v>
      </c>
      <c r="F248" s="7" t="n">
        <f aca="false">COUNTIFS('Duel Log'!AF$2:AF$5455,$A248,'Duel Log'!AG$2:AG$5455,$B248,'Duel Log'!AH$2:AH$5455,"Draw")</f>
        <v>0</v>
      </c>
      <c r="G248" s="13" t="n">
        <f aca="false">IFERROR(D248/C248,"")</f>
        <v>1</v>
      </c>
    </row>
    <row r="249" customFormat="false" ht="15" hidden="false" customHeight="true" outlineLevel="0" collapsed="false">
      <c r="A249" s="7" t="s">
        <v>1014</v>
      </c>
      <c r="B249" s="7" t="s">
        <v>776</v>
      </c>
      <c r="C249" s="7" t="n">
        <f aca="false">COUNTIFS('Duel Log'!AF$2:AF$5455,$A249,'Duel Log'!AG$2:AG$5455,$B249)</f>
        <v>2</v>
      </c>
      <c r="D249" s="7" t="n">
        <f aca="false">COUNTIFS('Duel Log'!AF$2:AF$5455,$A249,'Duel Log'!AG$2:AG$5455,$B249,'Duel Log'!AH$2:AH$5455,"Win")</f>
        <v>2</v>
      </c>
      <c r="E249" s="7" t="n">
        <f aca="false">COUNTIFS('Duel Log'!AF$2:AF$5455,$A249,'Duel Log'!AG$2:AG$5455,$B249,'Duel Log'!AH$2:AH$5455,"Loss")</f>
        <v>0</v>
      </c>
      <c r="F249" s="7" t="n">
        <f aca="false">COUNTIFS('Duel Log'!AF$2:AF$5455,$A249,'Duel Log'!AG$2:AG$5455,$B249,'Duel Log'!AH$2:AH$5455,"Draw")</f>
        <v>0</v>
      </c>
      <c r="G249" s="13" t="n">
        <f aca="false">IFERROR(D249/C249,"")</f>
        <v>1</v>
      </c>
    </row>
    <row r="250" customFormat="false" ht="15" hidden="false" customHeight="true" outlineLevel="0" collapsed="false">
      <c r="A250" s="7" t="s">
        <v>1014</v>
      </c>
      <c r="B250" s="7" t="s">
        <v>415</v>
      </c>
      <c r="C250" s="7" t="n">
        <f aca="false">COUNTIFS('Duel Log'!AF$2:AF$5455,$A250,'Duel Log'!AG$2:AG$5455,$B250)</f>
        <v>4</v>
      </c>
      <c r="D250" s="7" t="n">
        <f aca="false">COUNTIFS('Duel Log'!AF$2:AF$5455,$A250,'Duel Log'!AG$2:AG$5455,$B250,'Duel Log'!AH$2:AH$5455,"Win")</f>
        <v>0</v>
      </c>
      <c r="E250" s="7" t="n">
        <f aca="false">COUNTIFS('Duel Log'!AF$2:AF$5455,$A250,'Duel Log'!AG$2:AG$5455,$B250,'Duel Log'!AH$2:AH$5455,"Loss")</f>
        <v>4</v>
      </c>
      <c r="F250" s="7" t="n">
        <f aca="false">COUNTIFS('Duel Log'!AF$2:AF$5455,$A250,'Duel Log'!AG$2:AG$5455,$B250,'Duel Log'!AH$2:AH$5455,"Draw")</f>
        <v>0</v>
      </c>
      <c r="G250" s="13" t="n">
        <f aca="false">IFERROR(D250/C250,"")</f>
        <v>0</v>
      </c>
    </row>
    <row r="251" customFormat="false" ht="15" hidden="false" customHeight="true" outlineLevel="0" collapsed="false">
      <c r="A251" s="7" t="s">
        <v>1014</v>
      </c>
      <c r="B251" s="7" t="s">
        <v>668</v>
      </c>
      <c r="C251" s="7" t="n">
        <f aca="false">COUNTIFS('Duel Log'!AF$2:AF$5455,$A251,'Duel Log'!AG$2:AG$5455,$B251)</f>
        <v>1</v>
      </c>
      <c r="D251" s="7" t="n">
        <f aca="false">COUNTIFS('Duel Log'!AF$2:AF$5455,$A251,'Duel Log'!AG$2:AG$5455,$B251,'Duel Log'!AH$2:AH$5455,"Win")</f>
        <v>1</v>
      </c>
      <c r="E251" s="7" t="n">
        <f aca="false">COUNTIFS('Duel Log'!AF$2:AF$5455,$A251,'Duel Log'!AG$2:AG$5455,$B251,'Duel Log'!AH$2:AH$5455,"Loss")</f>
        <v>0</v>
      </c>
      <c r="F251" s="7" t="n">
        <f aca="false">COUNTIFS('Duel Log'!AF$2:AF$5455,$A251,'Duel Log'!AG$2:AG$5455,$B251,'Duel Log'!AH$2:AH$5455,"Draw")</f>
        <v>0</v>
      </c>
      <c r="G251" s="13" t="n">
        <f aca="false">IFERROR(D251/C251,"")</f>
        <v>1</v>
      </c>
    </row>
    <row r="252" customFormat="false" ht="15" hidden="false" customHeight="true" outlineLevel="0" collapsed="false">
      <c r="A252" s="7" t="s">
        <v>1014</v>
      </c>
      <c r="B252" s="7" t="s">
        <v>3847</v>
      </c>
      <c r="C252" s="7" t="n">
        <f aca="false">COUNTIFS('Duel Log'!AF$2:AF$5455,$A252,'Duel Log'!AG$2:AG$5455,$B252)</f>
        <v>2</v>
      </c>
      <c r="D252" s="7" t="n">
        <f aca="false">COUNTIFS('Duel Log'!AF$2:AF$5455,$A252,'Duel Log'!AG$2:AG$5455,$B252,'Duel Log'!AH$2:AH$5455,"Win")</f>
        <v>2</v>
      </c>
      <c r="E252" s="7" t="n">
        <f aca="false">COUNTIFS('Duel Log'!AF$2:AF$5455,$A252,'Duel Log'!AG$2:AG$5455,$B252,'Duel Log'!AH$2:AH$5455,"Loss")</f>
        <v>0</v>
      </c>
      <c r="F252" s="7" t="n">
        <f aca="false">COUNTIFS('Duel Log'!AF$2:AF$5455,$A252,'Duel Log'!AG$2:AG$5455,$B252,'Duel Log'!AH$2:AH$5455,"Draw")</f>
        <v>0</v>
      </c>
      <c r="G252" s="13" t="n">
        <f aca="false">IFERROR(D252/C252,"")</f>
        <v>1</v>
      </c>
    </row>
    <row r="253" customFormat="false" ht="15" hidden="false" customHeight="true" outlineLevel="0" collapsed="false">
      <c r="A253" s="7" t="s">
        <v>1014</v>
      </c>
      <c r="B253" s="7" t="s">
        <v>206</v>
      </c>
      <c r="C253" s="7" t="n">
        <f aca="false">COUNTIFS('Duel Log'!AF$2:AF$5455,$A253,'Duel Log'!AG$2:AG$5455,$B253)</f>
        <v>4</v>
      </c>
      <c r="D253" s="7" t="n">
        <f aca="false">COUNTIFS('Duel Log'!AF$2:AF$5455,$A253,'Duel Log'!AG$2:AG$5455,$B253,'Duel Log'!AH$2:AH$5455,"Win")</f>
        <v>0</v>
      </c>
      <c r="E253" s="7" t="n">
        <f aca="false">COUNTIFS('Duel Log'!AF$2:AF$5455,$A253,'Duel Log'!AG$2:AG$5455,$B253,'Duel Log'!AH$2:AH$5455,"Loss")</f>
        <v>4</v>
      </c>
      <c r="F253" s="7" t="n">
        <f aca="false">COUNTIFS('Duel Log'!AF$2:AF$5455,$A253,'Duel Log'!AG$2:AG$5455,$B253,'Duel Log'!AH$2:AH$5455,"Draw")</f>
        <v>0</v>
      </c>
      <c r="G253" s="13" t="n">
        <f aca="false">IFERROR(D253/C253,"")</f>
        <v>0</v>
      </c>
    </row>
    <row r="254" customFormat="false" ht="15" hidden="false" customHeight="true" outlineLevel="0" collapsed="false">
      <c r="A254" s="7" t="s">
        <v>1014</v>
      </c>
      <c r="B254" s="7" t="s">
        <v>829</v>
      </c>
      <c r="C254" s="7" t="n">
        <f aca="false">COUNTIFS('Duel Log'!AF$2:AF$5455,$A254,'Duel Log'!AG$2:AG$5455,$B254)</f>
        <v>2</v>
      </c>
      <c r="D254" s="7" t="n">
        <f aca="false">COUNTIFS('Duel Log'!AF$2:AF$5455,$A254,'Duel Log'!AG$2:AG$5455,$B254,'Duel Log'!AH$2:AH$5455,"Win")</f>
        <v>2</v>
      </c>
      <c r="E254" s="7" t="n">
        <f aca="false">COUNTIFS('Duel Log'!AF$2:AF$5455,$A254,'Duel Log'!AG$2:AG$5455,$B254,'Duel Log'!AH$2:AH$5455,"Loss")</f>
        <v>0</v>
      </c>
      <c r="F254" s="7" t="n">
        <f aca="false">COUNTIFS('Duel Log'!AF$2:AF$5455,$A254,'Duel Log'!AG$2:AG$5455,$B254,'Duel Log'!AH$2:AH$5455,"Draw")</f>
        <v>0</v>
      </c>
      <c r="G254" s="13" t="n">
        <f aca="false">IFERROR(D254/C254,"")</f>
        <v>1</v>
      </c>
    </row>
    <row r="255" customFormat="false" ht="15" hidden="false" customHeight="true" outlineLevel="0" collapsed="false">
      <c r="A255" s="7" t="s">
        <v>1014</v>
      </c>
      <c r="B255" s="7" t="s">
        <v>4018</v>
      </c>
      <c r="C255" s="7" t="n">
        <f aca="false">COUNTIFS('Duel Log'!AF$2:AF$5455,$A255,'Duel Log'!AG$2:AG$5455,$B255)</f>
        <v>1</v>
      </c>
      <c r="D255" s="7" t="n">
        <f aca="false">COUNTIFS('Duel Log'!AF$2:AF$5455,$A255,'Duel Log'!AG$2:AG$5455,$B255,'Duel Log'!AH$2:AH$5455,"Win")</f>
        <v>0</v>
      </c>
      <c r="E255" s="7" t="n">
        <f aca="false">COUNTIFS('Duel Log'!AF$2:AF$5455,$A255,'Duel Log'!AG$2:AG$5455,$B255,'Duel Log'!AH$2:AH$5455,"Loss")</f>
        <v>1</v>
      </c>
      <c r="F255" s="7" t="n">
        <f aca="false">COUNTIFS('Duel Log'!AF$2:AF$5455,$A255,'Duel Log'!AG$2:AG$5455,$B255,'Duel Log'!AH$2:AH$5455,"Draw")</f>
        <v>0</v>
      </c>
      <c r="G255" s="13" t="n">
        <f aca="false">IFERROR(D255/C255,"")</f>
        <v>0</v>
      </c>
    </row>
    <row r="256" customFormat="false" ht="15" hidden="false" customHeight="true" outlineLevel="0" collapsed="false">
      <c r="A256" s="7" t="s">
        <v>1014</v>
      </c>
      <c r="B256" s="7" t="s">
        <v>1095</v>
      </c>
      <c r="C256" s="7" t="n">
        <f aca="false">COUNTIFS('Duel Log'!AF$2:AF$5455,$A256,'Duel Log'!AG$2:AG$5455,$B256)</f>
        <v>2</v>
      </c>
      <c r="D256" s="7" t="n">
        <f aca="false">COUNTIFS('Duel Log'!AF$2:AF$5455,$A256,'Duel Log'!AG$2:AG$5455,$B256,'Duel Log'!AH$2:AH$5455,"Win")</f>
        <v>2</v>
      </c>
      <c r="E256" s="7" t="n">
        <f aca="false">COUNTIFS('Duel Log'!AF$2:AF$5455,$A256,'Duel Log'!AG$2:AG$5455,$B256,'Duel Log'!AH$2:AH$5455,"Loss")</f>
        <v>0</v>
      </c>
      <c r="F256" s="7" t="n">
        <f aca="false">COUNTIFS('Duel Log'!AF$2:AF$5455,$A256,'Duel Log'!AG$2:AG$5455,$B256,'Duel Log'!AH$2:AH$5455,"Draw")</f>
        <v>0</v>
      </c>
      <c r="G256" s="13" t="n">
        <f aca="false">IFERROR(D256/C256,"")</f>
        <v>1</v>
      </c>
    </row>
    <row r="257" customFormat="false" ht="15" hidden="false" customHeight="true" outlineLevel="0" collapsed="false">
      <c r="A257" s="7" t="s">
        <v>1014</v>
      </c>
      <c r="B257" s="7" t="s">
        <v>2344</v>
      </c>
      <c r="C257" s="7" t="n">
        <f aca="false">COUNTIFS('Duel Log'!AF$2:AF$5455,$A257,'Duel Log'!AG$2:AG$5455,$B257)</f>
        <v>2</v>
      </c>
      <c r="D257" s="7" t="n">
        <f aca="false">COUNTIFS('Duel Log'!AF$2:AF$5455,$A257,'Duel Log'!AG$2:AG$5455,$B257,'Duel Log'!AH$2:AH$5455,"Win")</f>
        <v>2</v>
      </c>
      <c r="E257" s="7" t="n">
        <f aca="false">COUNTIFS('Duel Log'!AF$2:AF$5455,$A257,'Duel Log'!AG$2:AG$5455,$B257,'Duel Log'!AH$2:AH$5455,"Loss")</f>
        <v>0</v>
      </c>
      <c r="F257" s="7" t="n">
        <f aca="false">COUNTIFS('Duel Log'!AF$2:AF$5455,$A257,'Duel Log'!AG$2:AG$5455,$B257,'Duel Log'!AH$2:AH$5455,"Draw")</f>
        <v>0</v>
      </c>
      <c r="G257" s="13" t="n">
        <f aca="false">IFERROR(D257/C257,"")</f>
        <v>1</v>
      </c>
    </row>
    <row r="258" customFormat="false" ht="15" hidden="false" customHeight="true" outlineLevel="0" collapsed="false">
      <c r="A258" s="7" t="s">
        <v>1014</v>
      </c>
      <c r="B258" s="7" t="s">
        <v>1570</v>
      </c>
      <c r="C258" s="7" t="n">
        <f aca="false">COUNTIFS('Duel Log'!AF$2:AF$5455,$A258,'Duel Log'!AG$2:AG$5455,$B258)</f>
        <v>1</v>
      </c>
      <c r="D258" s="7" t="n">
        <f aca="false">COUNTIFS('Duel Log'!AF$2:AF$5455,$A258,'Duel Log'!AG$2:AG$5455,$B258,'Duel Log'!AH$2:AH$5455,"Win")</f>
        <v>0</v>
      </c>
      <c r="E258" s="7" t="n">
        <f aca="false">COUNTIFS('Duel Log'!AF$2:AF$5455,$A258,'Duel Log'!AG$2:AG$5455,$B258,'Duel Log'!AH$2:AH$5455,"Loss")</f>
        <v>1</v>
      </c>
      <c r="F258" s="7" t="n">
        <f aca="false">COUNTIFS('Duel Log'!AF$2:AF$5455,$A258,'Duel Log'!AG$2:AG$5455,$B258,'Duel Log'!AH$2:AH$5455,"Draw")</f>
        <v>0</v>
      </c>
      <c r="G258" s="13" t="n">
        <f aca="false">IFERROR(D258/C258,"")</f>
        <v>0</v>
      </c>
    </row>
    <row r="259" customFormat="false" ht="15" hidden="false" customHeight="true" outlineLevel="0" collapsed="false">
      <c r="A259" s="7" t="s">
        <v>1014</v>
      </c>
      <c r="B259" s="7" t="s">
        <v>1643</v>
      </c>
      <c r="C259" s="7" t="n">
        <f aca="false">COUNTIFS('Duel Log'!AF$2:AF$5455,$A259,'Duel Log'!AG$2:AG$5455,$B259)</f>
        <v>2</v>
      </c>
      <c r="D259" s="7" t="n">
        <f aca="false">COUNTIFS('Duel Log'!AF$2:AF$5455,$A259,'Duel Log'!AG$2:AG$5455,$B259,'Duel Log'!AH$2:AH$5455,"Win")</f>
        <v>0</v>
      </c>
      <c r="E259" s="7" t="n">
        <f aca="false">COUNTIFS('Duel Log'!AF$2:AF$5455,$A259,'Duel Log'!AG$2:AG$5455,$B259,'Duel Log'!AH$2:AH$5455,"Loss")</f>
        <v>2</v>
      </c>
      <c r="F259" s="7" t="n">
        <f aca="false">COUNTIFS('Duel Log'!AF$2:AF$5455,$A259,'Duel Log'!AG$2:AG$5455,$B259,'Duel Log'!AH$2:AH$5455,"Draw")</f>
        <v>0</v>
      </c>
      <c r="G259" s="13" t="n">
        <f aca="false">IFERROR(D259/C259,"")</f>
        <v>0</v>
      </c>
    </row>
    <row r="260" customFormat="false" ht="15" hidden="false" customHeight="true" outlineLevel="0" collapsed="false">
      <c r="A260" s="7" t="s">
        <v>1014</v>
      </c>
      <c r="B260" s="7" t="s">
        <v>259</v>
      </c>
      <c r="C260" s="7" t="n">
        <f aca="false">COUNTIFS('Duel Log'!AF$2:AF$5455,$A260,'Duel Log'!AG$2:AG$5455,$B260)</f>
        <v>2</v>
      </c>
      <c r="D260" s="7" t="n">
        <f aca="false">COUNTIFS('Duel Log'!AF$2:AF$5455,$A260,'Duel Log'!AG$2:AG$5455,$B260,'Duel Log'!AH$2:AH$5455,"Win")</f>
        <v>0</v>
      </c>
      <c r="E260" s="7" t="n">
        <f aca="false">COUNTIFS('Duel Log'!AF$2:AF$5455,$A260,'Duel Log'!AG$2:AG$5455,$B260,'Duel Log'!AH$2:AH$5455,"Loss")</f>
        <v>2</v>
      </c>
      <c r="F260" s="7" t="n">
        <f aca="false">COUNTIFS('Duel Log'!AF$2:AF$5455,$A260,'Duel Log'!AG$2:AG$5455,$B260,'Duel Log'!AH$2:AH$5455,"Draw")</f>
        <v>0</v>
      </c>
      <c r="G260" s="13" t="n">
        <f aca="false">IFERROR(D260/C260,"")</f>
        <v>0</v>
      </c>
    </row>
    <row r="261" customFormat="false" ht="15" hidden="false" customHeight="true" outlineLevel="0" collapsed="false">
      <c r="A261" s="7" t="s">
        <v>1014</v>
      </c>
      <c r="B261" s="7" t="s">
        <v>2443</v>
      </c>
      <c r="C261" s="7" t="n">
        <f aca="false">COUNTIFS('Duel Log'!AF$2:AF$5455,$A261,'Duel Log'!AG$2:AG$5455,$B261)</f>
        <v>2</v>
      </c>
      <c r="D261" s="7" t="n">
        <f aca="false">COUNTIFS('Duel Log'!AF$2:AF$5455,$A261,'Duel Log'!AG$2:AG$5455,$B261,'Duel Log'!AH$2:AH$5455,"Win")</f>
        <v>2</v>
      </c>
      <c r="E261" s="7" t="n">
        <f aca="false">COUNTIFS('Duel Log'!AF$2:AF$5455,$A261,'Duel Log'!AG$2:AG$5455,$B261,'Duel Log'!AH$2:AH$5455,"Loss")</f>
        <v>0</v>
      </c>
      <c r="F261" s="7" t="n">
        <f aca="false">COUNTIFS('Duel Log'!AF$2:AF$5455,$A261,'Duel Log'!AG$2:AG$5455,$B261,'Duel Log'!AH$2:AH$5455,"Draw")</f>
        <v>0</v>
      </c>
      <c r="G261" s="13" t="n">
        <f aca="false">IFERROR(D261/C261,"")</f>
        <v>1</v>
      </c>
    </row>
    <row r="262" customFormat="false" ht="15" hidden="false" customHeight="true" outlineLevel="0" collapsed="false">
      <c r="A262" s="7" t="s">
        <v>1014</v>
      </c>
      <c r="B262" s="7" t="s">
        <v>1001</v>
      </c>
      <c r="C262" s="7" t="n">
        <f aca="false">COUNTIFS('Duel Log'!AF$2:AF$5455,$A262,'Duel Log'!AG$2:AG$5455,$B262)</f>
        <v>2</v>
      </c>
      <c r="D262" s="7" t="n">
        <f aca="false">COUNTIFS('Duel Log'!AF$2:AF$5455,$A262,'Duel Log'!AG$2:AG$5455,$B262,'Duel Log'!AH$2:AH$5455,"Win")</f>
        <v>0</v>
      </c>
      <c r="E262" s="7" t="n">
        <f aca="false">COUNTIFS('Duel Log'!AF$2:AF$5455,$A262,'Duel Log'!AG$2:AG$5455,$B262,'Duel Log'!AH$2:AH$5455,"Loss")</f>
        <v>2</v>
      </c>
      <c r="F262" s="7" t="n">
        <f aca="false">COUNTIFS('Duel Log'!AF$2:AF$5455,$A262,'Duel Log'!AG$2:AG$5455,$B262,'Duel Log'!AH$2:AH$5455,"Draw")</f>
        <v>0</v>
      </c>
      <c r="G262" s="13" t="n">
        <f aca="false">IFERROR(D262/C262,"")</f>
        <v>0</v>
      </c>
    </row>
    <row r="263" customFormat="false" ht="15" hidden="false" customHeight="true" outlineLevel="0" collapsed="false">
      <c r="A263" s="7" t="s">
        <v>1014</v>
      </c>
      <c r="B263" s="7" t="s">
        <v>316</v>
      </c>
      <c r="C263" s="7" t="n">
        <f aca="false">COUNTIFS('Duel Log'!AF$2:AF$5455,$A263,'Duel Log'!AG$2:AG$5455,$B263)</f>
        <v>2</v>
      </c>
      <c r="D263" s="7" t="n">
        <f aca="false">COUNTIFS('Duel Log'!AF$2:AF$5455,$A263,'Duel Log'!AG$2:AG$5455,$B263,'Duel Log'!AH$2:AH$5455,"Win")</f>
        <v>0</v>
      </c>
      <c r="E263" s="7" t="n">
        <f aca="false">COUNTIFS('Duel Log'!AF$2:AF$5455,$A263,'Duel Log'!AG$2:AG$5455,$B263,'Duel Log'!AH$2:AH$5455,"Loss")</f>
        <v>2</v>
      </c>
      <c r="F263" s="7" t="n">
        <f aca="false">COUNTIFS('Duel Log'!AF$2:AF$5455,$A263,'Duel Log'!AG$2:AG$5455,$B263,'Duel Log'!AH$2:AH$5455,"Draw")</f>
        <v>0</v>
      </c>
      <c r="G263" s="13" t="n">
        <f aca="false">IFERROR(D263/C263,"")</f>
        <v>0</v>
      </c>
    </row>
    <row r="264" customFormat="false" ht="15" hidden="false" customHeight="true" outlineLevel="0" collapsed="false">
      <c r="A264" s="7" t="s">
        <v>1338</v>
      </c>
      <c r="B264" s="7" t="s">
        <v>1338</v>
      </c>
      <c r="C264" s="7" t="n">
        <f aca="false">COUNTIFS('Duel Log'!AF$2:AF$5455,$A264,'Duel Log'!AG$2:AG$5455,$B264)</f>
        <v>2</v>
      </c>
      <c r="D264" s="7" t="n">
        <f aca="false">COUNTIFS('Duel Log'!AF$2:AF$5455,$A264,'Duel Log'!AG$2:AG$5455,$B264,'Duel Log'!AH$2:AH$5455,"Win")</f>
        <v>1</v>
      </c>
      <c r="E264" s="7" t="n">
        <f aca="false">COUNTIFS('Duel Log'!AF$2:AF$5455,$A264,'Duel Log'!AG$2:AG$5455,$B264,'Duel Log'!AH$2:AH$5455,"Loss")</f>
        <v>1</v>
      </c>
      <c r="F264" s="7" t="n">
        <f aca="false">COUNTIFS('Duel Log'!AF$2:AF$5455,$A264,'Duel Log'!AG$2:AG$5455,$B264,'Duel Log'!AH$2:AH$5455,"Draw")</f>
        <v>0</v>
      </c>
      <c r="G264" s="13" t="n">
        <f aca="false">IFERROR(D264/C264,"")</f>
        <v>0.5</v>
      </c>
    </row>
    <row r="265" customFormat="false" ht="15" hidden="false" customHeight="true" outlineLevel="0" collapsed="false">
      <c r="A265" s="7" t="s">
        <v>1338</v>
      </c>
      <c r="B265" s="7" t="s">
        <v>703</v>
      </c>
      <c r="C265" s="7" t="n">
        <f aca="false">COUNTIFS('Duel Log'!AF$2:AF$5455,$A265,'Duel Log'!AG$2:AG$5455,$B265)</f>
        <v>2</v>
      </c>
      <c r="D265" s="7" t="n">
        <f aca="false">COUNTIFS('Duel Log'!AF$2:AF$5455,$A265,'Duel Log'!AG$2:AG$5455,$B265,'Duel Log'!AH$2:AH$5455,"Win")</f>
        <v>0</v>
      </c>
      <c r="E265" s="7" t="n">
        <f aca="false">COUNTIFS('Duel Log'!AF$2:AF$5455,$A265,'Duel Log'!AG$2:AG$5455,$B265,'Duel Log'!AH$2:AH$5455,"Loss")</f>
        <v>2</v>
      </c>
      <c r="F265" s="7" t="n">
        <f aca="false">COUNTIFS('Duel Log'!AF$2:AF$5455,$A265,'Duel Log'!AG$2:AG$5455,$B265,'Duel Log'!AH$2:AH$5455,"Draw")</f>
        <v>0</v>
      </c>
      <c r="G265" s="13" t="n">
        <f aca="false">IFERROR(D265/C265,"")</f>
        <v>0</v>
      </c>
    </row>
    <row r="266" customFormat="false" ht="15" hidden="false" customHeight="true" outlineLevel="0" collapsed="false">
      <c r="A266" s="7" t="s">
        <v>1338</v>
      </c>
      <c r="B266" s="7" t="s">
        <v>7731</v>
      </c>
      <c r="C266" s="7" t="n">
        <f aca="false">COUNTIFS('Duel Log'!AF$2:AF$5455,$A266,'Duel Log'!AG$2:AG$5455,$B266)</f>
        <v>2</v>
      </c>
      <c r="D266" s="7" t="n">
        <f aca="false">COUNTIFS('Duel Log'!AF$2:AF$5455,$A266,'Duel Log'!AG$2:AG$5455,$B266,'Duel Log'!AH$2:AH$5455,"Win")</f>
        <v>0</v>
      </c>
      <c r="E266" s="7" t="n">
        <f aca="false">COUNTIFS('Duel Log'!AF$2:AF$5455,$A266,'Duel Log'!AG$2:AG$5455,$B266,'Duel Log'!AH$2:AH$5455,"Loss")</f>
        <v>2</v>
      </c>
      <c r="F266" s="7" t="n">
        <f aca="false">COUNTIFS('Duel Log'!AF$2:AF$5455,$A266,'Duel Log'!AG$2:AG$5455,$B266,'Duel Log'!AH$2:AH$5455,"Draw")</f>
        <v>0</v>
      </c>
      <c r="G266" s="13" t="n">
        <f aca="false">IFERROR(D266/C266,"")</f>
        <v>0</v>
      </c>
    </row>
    <row r="267" customFormat="false" ht="15" hidden="false" customHeight="true" outlineLevel="0" collapsed="false">
      <c r="A267" s="7" t="s">
        <v>1338</v>
      </c>
      <c r="B267" s="7" t="s">
        <v>1385</v>
      </c>
      <c r="C267" s="7" t="n">
        <f aca="false">COUNTIFS('Duel Log'!AF$2:AF$5455,$A267,'Duel Log'!AG$2:AG$5455,$B267)</f>
        <v>2</v>
      </c>
      <c r="D267" s="7" t="n">
        <f aca="false">COUNTIFS('Duel Log'!AF$2:AF$5455,$A267,'Duel Log'!AG$2:AG$5455,$B267,'Duel Log'!AH$2:AH$5455,"Win")</f>
        <v>0</v>
      </c>
      <c r="E267" s="7" t="n">
        <f aca="false">COUNTIFS('Duel Log'!AF$2:AF$5455,$A267,'Duel Log'!AG$2:AG$5455,$B267,'Duel Log'!AH$2:AH$5455,"Loss")</f>
        <v>2</v>
      </c>
      <c r="F267" s="7" t="n">
        <f aca="false">COUNTIFS('Duel Log'!AF$2:AF$5455,$A267,'Duel Log'!AG$2:AG$5455,$B267,'Duel Log'!AH$2:AH$5455,"Draw")</f>
        <v>0</v>
      </c>
      <c r="G267" s="13" t="n">
        <f aca="false">IFERROR(D267/C267,"")</f>
        <v>0</v>
      </c>
    </row>
    <row r="268" customFormat="false" ht="15" hidden="false" customHeight="true" outlineLevel="0" collapsed="false">
      <c r="A268" s="7" t="s">
        <v>1338</v>
      </c>
      <c r="B268" s="7" t="s">
        <v>3877</v>
      </c>
      <c r="C268" s="7" t="n">
        <f aca="false">COUNTIFS('Duel Log'!AF$2:AF$5455,$A268,'Duel Log'!AG$2:AG$5455,$B268)</f>
        <v>2</v>
      </c>
      <c r="D268" s="7" t="n">
        <f aca="false">COUNTIFS('Duel Log'!AF$2:AF$5455,$A268,'Duel Log'!AG$2:AG$5455,$B268,'Duel Log'!AH$2:AH$5455,"Win")</f>
        <v>2</v>
      </c>
      <c r="E268" s="7" t="n">
        <f aca="false">COUNTIFS('Duel Log'!AF$2:AF$5455,$A268,'Duel Log'!AG$2:AG$5455,$B268,'Duel Log'!AH$2:AH$5455,"Loss")</f>
        <v>0</v>
      </c>
      <c r="F268" s="7" t="n">
        <f aca="false">COUNTIFS('Duel Log'!AF$2:AF$5455,$A268,'Duel Log'!AG$2:AG$5455,$B268,'Duel Log'!AH$2:AH$5455,"Draw")</f>
        <v>0</v>
      </c>
      <c r="G268" s="13" t="n">
        <f aca="false">IFERROR(D268/C268,"")</f>
        <v>1</v>
      </c>
    </row>
    <row r="269" customFormat="false" ht="15" hidden="false" customHeight="true" outlineLevel="0" collapsed="false">
      <c r="A269" s="7" t="s">
        <v>1338</v>
      </c>
      <c r="B269" s="7" t="s">
        <v>603</v>
      </c>
      <c r="C269" s="7" t="n">
        <f aca="false">COUNTIFS('Duel Log'!AF$2:AF$5455,$A269,'Duel Log'!AG$2:AG$5455,$B269)</f>
        <v>5</v>
      </c>
      <c r="D269" s="7" t="n">
        <f aca="false">COUNTIFS('Duel Log'!AF$2:AF$5455,$A269,'Duel Log'!AG$2:AG$5455,$B269,'Duel Log'!AH$2:AH$5455,"Win")</f>
        <v>0</v>
      </c>
      <c r="E269" s="7" t="n">
        <f aca="false">COUNTIFS('Duel Log'!AF$2:AF$5455,$A269,'Duel Log'!AG$2:AG$5455,$B269,'Duel Log'!AH$2:AH$5455,"Loss")</f>
        <v>5</v>
      </c>
      <c r="F269" s="7" t="n">
        <f aca="false">COUNTIFS('Duel Log'!AF$2:AF$5455,$A269,'Duel Log'!AG$2:AG$5455,$B269,'Duel Log'!AH$2:AH$5455,"Draw")</f>
        <v>0</v>
      </c>
      <c r="G269" s="13" t="n">
        <f aca="false">IFERROR(D269/C269,"")</f>
        <v>0</v>
      </c>
    </row>
    <row r="270" customFormat="false" ht="15" hidden="false" customHeight="true" outlineLevel="0" collapsed="false">
      <c r="A270" s="7" t="s">
        <v>1338</v>
      </c>
      <c r="B270" s="7" t="s">
        <v>155</v>
      </c>
      <c r="C270" s="7" t="n">
        <f aca="false">COUNTIFS('Duel Log'!AF$2:AF$5455,$A270,'Duel Log'!AG$2:AG$5455,$B270)</f>
        <v>8</v>
      </c>
      <c r="D270" s="7" t="n">
        <f aca="false">COUNTIFS('Duel Log'!AF$2:AF$5455,$A270,'Duel Log'!AG$2:AG$5455,$B270,'Duel Log'!AH$2:AH$5455,"Win")</f>
        <v>6</v>
      </c>
      <c r="E270" s="7" t="n">
        <f aca="false">COUNTIFS('Duel Log'!AF$2:AF$5455,$A270,'Duel Log'!AG$2:AG$5455,$B270,'Duel Log'!AH$2:AH$5455,"Loss")</f>
        <v>2</v>
      </c>
      <c r="F270" s="7" t="n">
        <f aca="false">COUNTIFS('Duel Log'!AF$2:AF$5455,$A270,'Duel Log'!AG$2:AG$5455,$B270,'Duel Log'!AH$2:AH$5455,"Draw")</f>
        <v>0</v>
      </c>
      <c r="G270" s="13" t="n">
        <f aca="false">IFERROR(D270/C270,"")</f>
        <v>0.75</v>
      </c>
    </row>
    <row r="271" customFormat="false" ht="15" hidden="false" customHeight="true" outlineLevel="0" collapsed="false">
      <c r="A271" s="7" t="s">
        <v>1338</v>
      </c>
      <c r="B271" s="7" t="s">
        <v>6932</v>
      </c>
      <c r="C271" s="7" t="n">
        <f aca="false">COUNTIFS('Duel Log'!AF$2:AF$5455,$A271,'Duel Log'!AG$2:AG$5455,$B271)</f>
        <v>2</v>
      </c>
      <c r="D271" s="7" t="n">
        <f aca="false">COUNTIFS('Duel Log'!AF$2:AF$5455,$A271,'Duel Log'!AG$2:AG$5455,$B271,'Duel Log'!AH$2:AH$5455,"Win")</f>
        <v>0</v>
      </c>
      <c r="E271" s="7" t="n">
        <f aca="false">COUNTIFS('Duel Log'!AF$2:AF$5455,$A271,'Duel Log'!AG$2:AG$5455,$B271,'Duel Log'!AH$2:AH$5455,"Loss")</f>
        <v>2</v>
      </c>
      <c r="F271" s="7" t="n">
        <f aca="false">COUNTIFS('Duel Log'!AF$2:AF$5455,$A271,'Duel Log'!AG$2:AG$5455,$B271,'Duel Log'!AH$2:AH$5455,"Draw")</f>
        <v>0</v>
      </c>
      <c r="G271" s="13" t="n">
        <f aca="false">IFERROR(D271/C271,"")</f>
        <v>0</v>
      </c>
    </row>
    <row r="272" customFormat="false" ht="15" hidden="false" customHeight="true" outlineLevel="0" collapsed="false">
      <c r="A272" s="7" t="s">
        <v>1338</v>
      </c>
      <c r="B272" s="7" t="s">
        <v>832</v>
      </c>
      <c r="C272" s="7" t="n">
        <f aca="false">COUNTIFS('Duel Log'!AF$2:AF$5455,$A272,'Duel Log'!AG$2:AG$5455,$B272)</f>
        <v>2</v>
      </c>
      <c r="D272" s="7" t="n">
        <f aca="false">COUNTIFS('Duel Log'!AF$2:AF$5455,$A272,'Duel Log'!AG$2:AG$5455,$B272,'Duel Log'!AH$2:AH$5455,"Win")</f>
        <v>2</v>
      </c>
      <c r="E272" s="7" t="n">
        <f aca="false">COUNTIFS('Duel Log'!AF$2:AF$5455,$A272,'Duel Log'!AG$2:AG$5455,$B272,'Duel Log'!AH$2:AH$5455,"Loss")</f>
        <v>0</v>
      </c>
      <c r="F272" s="7" t="n">
        <f aca="false">COUNTIFS('Duel Log'!AF$2:AF$5455,$A272,'Duel Log'!AG$2:AG$5455,$B272,'Duel Log'!AH$2:AH$5455,"Draw")</f>
        <v>0</v>
      </c>
      <c r="G272" s="13" t="n">
        <f aca="false">IFERROR(D272/C272,"")</f>
        <v>1</v>
      </c>
    </row>
    <row r="273" customFormat="false" ht="15" hidden="false" customHeight="true" outlineLevel="0" collapsed="false">
      <c r="A273" s="7" t="s">
        <v>1338</v>
      </c>
      <c r="B273" s="7" t="s">
        <v>2303</v>
      </c>
      <c r="C273" s="7" t="n">
        <f aca="false">COUNTIFS('Duel Log'!AF$2:AF$5455,$A273,'Duel Log'!AG$2:AG$5455,$B273)</f>
        <v>1</v>
      </c>
      <c r="D273" s="7" t="n">
        <f aca="false">COUNTIFS('Duel Log'!AF$2:AF$5455,$A273,'Duel Log'!AG$2:AG$5455,$B273,'Duel Log'!AH$2:AH$5455,"Win")</f>
        <v>1</v>
      </c>
      <c r="E273" s="7" t="n">
        <f aca="false">COUNTIFS('Duel Log'!AF$2:AF$5455,$A273,'Duel Log'!AG$2:AG$5455,$B273,'Duel Log'!AH$2:AH$5455,"Loss")</f>
        <v>0</v>
      </c>
      <c r="F273" s="7" t="n">
        <f aca="false">COUNTIFS('Duel Log'!AF$2:AF$5455,$A273,'Duel Log'!AG$2:AG$5455,$B273,'Duel Log'!AH$2:AH$5455,"Draw")</f>
        <v>0</v>
      </c>
      <c r="G273" s="13" t="n">
        <f aca="false">IFERROR(D273/C273,"")</f>
        <v>1</v>
      </c>
    </row>
    <row r="274" customFormat="false" ht="15" hidden="false" customHeight="true" outlineLevel="0" collapsed="false">
      <c r="A274" s="7" t="s">
        <v>1338</v>
      </c>
      <c r="B274" s="7" t="s">
        <v>134</v>
      </c>
      <c r="C274" s="7" t="n">
        <f aca="false">COUNTIFS('Duel Log'!AF$2:AF$5455,$A274,'Duel Log'!AG$2:AG$5455,$B274)</f>
        <v>4</v>
      </c>
      <c r="D274" s="7" t="n">
        <f aca="false">COUNTIFS('Duel Log'!AF$2:AF$5455,$A274,'Duel Log'!AG$2:AG$5455,$B274,'Duel Log'!AH$2:AH$5455,"Win")</f>
        <v>0</v>
      </c>
      <c r="E274" s="7" t="n">
        <f aca="false">COUNTIFS('Duel Log'!AF$2:AF$5455,$A274,'Duel Log'!AG$2:AG$5455,$B274,'Duel Log'!AH$2:AH$5455,"Loss")</f>
        <v>4</v>
      </c>
      <c r="F274" s="7" t="n">
        <f aca="false">COUNTIFS('Duel Log'!AF$2:AF$5455,$A274,'Duel Log'!AG$2:AG$5455,$B274,'Duel Log'!AH$2:AH$5455,"Draw")</f>
        <v>0</v>
      </c>
      <c r="G274" s="13" t="n">
        <f aca="false">IFERROR(D274/C274,"")</f>
        <v>0</v>
      </c>
    </row>
    <row r="275" customFormat="false" ht="15" hidden="false" customHeight="true" outlineLevel="0" collapsed="false">
      <c r="A275" s="7" t="s">
        <v>1338</v>
      </c>
      <c r="B275" s="7" t="s">
        <v>4328</v>
      </c>
      <c r="C275" s="7" t="n">
        <f aca="false">COUNTIFS('Duel Log'!AF$2:AF$5455,$A275,'Duel Log'!AG$2:AG$5455,$B275)</f>
        <v>2</v>
      </c>
      <c r="D275" s="7" t="n">
        <f aca="false">COUNTIFS('Duel Log'!AF$2:AF$5455,$A275,'Duel Log'!AG$2:AG$5455,$B275,'Duel Log'!AH$2:AH$5455,"Win")</f>
        <v>2</v>
      </c>
      <c r="E275" s="7" t="n">
        <f aca="false">COUNTIFS('Duel Log'!AF$2:AF$5455,$A275,'Duel Log'!AG$2:AG$5455,$B275,'Duel Log'!AH$2:AH$5455,"Loss")</f>
        <v>0</v>
      </c>
      <c r="F275" s="7" t="n">
        <f aca="false">COUNTIFS('Duel Log'!AF$2:AF$5455,$A275,'Duel Log'!AG$2:AG$5455,$B275,'Duel Log'!AH$2:AH$5455,"Draw")</f>
        <v>0</v>
      </c>
      <c r="G275" s="13" t="n">
        <f aca="false">IFERROR(D275/C275,"")</f>
        <v>1</v>
      </c>
    </row>
    <row r="276" customFormat="false" ht="15" hidden="false" customHeight="true" outlineLevel="0" collapsed="false">
      <c r="A276" s="7" t="s">
        <v>1338</v>
      </c>
      <c r="B276" s="7" t="s">
        <v>206</v>
      </c>
      <c r="C276" s="7" t="n">
        <f aca="false">COUNTIFS('Duel Log'!AF$2:AF$5455,$A276,'Duel Log'!AG$2:AG$5455,$B276)</f>
        <v>2</v>
      </c>
      <c r="D276" s="7" t="n">
        <f aca="false">COUNTIFS('Duel Log'!AF$2:AF$5455,$A276,'Duel Log'!AG$2:AG$5455,$B276,'Duel Log'!AH$2:AH$5455,"Win")</f>
        <v>2</v>
      </c>
      <c r="E276" s="7" t="n">
        <f aca="false">COUNTIFS('Duel Log'!AF$2:AF$5455,$A276,'Duel Log'!AG$2:AG$5455,$B276,'Duel Log'!AH$2:AH$5455,"Loss")</f>
        <v>0</v>
      </c>
      <c r="F276" s="7" t="n">
        <f aca="false">COUNTIFS('Duel Log'!AF$2:AF$5455,$A276,'Duel Log'!AG$2:AG$5455,$B276,'Duel Log'!AH$2:AH$5455,"Draw")</f>
        <v>0</v>
      </c>
      <c r="G276" s="13" t="n">
        <f aca="false">IFERROR(D276/C276,"")</f>
        <v>1</v>
      </c>
    </row>
    <row r="277" customFormat="false" ht="15" hidden="false" customHeight="true" outlineLevel="0" collapsed="false">
      <c r="A277" s="7" t="s">
        <v>1338</v>
      </c>
      <c r="B277" s="7" t="s">
        <v>368</v>
      </c>
      <c r="C277" s="7" t="n">
        <f aca="false">COUNTIFS('Duel Log'!AF$2:AF$5455,$A277,'Duel Log'!AG$2:AG$5455,$B277)</f>
        <v>2</v>
      </c>
      <c r="D277" s="7" t="n">
        <f aca="false">COUNTIFS('Duel Log'!AF$2:AF$5455,$A277,'Duel Log'!AG$2:AG$5455,$B277,'Duel Log'!AH$2:AH$5455,"Win")</f>
        <v>0</v>
      </c>
      <c r="E277" s="7" t="n">
        <f aca="false">COUNTIFS('Duel Log'!AF$2:AF$5455,$A277,'Duel Log'!AG$2:AG$5455,$B277,'Duel Log'!AH$2:AH$5455,"Loss")</f>
        <v>2</v>
      </c>
      <c r="F277" s="7" t="n">
        <f aca="false">COUNTIFS('Duel Log'!AF$2:AF$5455,$A277,'Duel Log'!AG$2:AG$5455,$B277,'Duel Log'!AH$2:AH$5455,"Draw")</f>
        <v>0</v>
      </c>
      <c r="G277" s="13" t="n">
        <f aca="false">IFERROR(D277/C277,"")</f>
        <v>0</v>
      </c>
    </row>
    <row r="278" customFormat="false" ht="15" hidden="false" customHeight="true" outlineLevel="0" collapsed="false">
      <c r="A278" s="7" t="s">
        <v>1338</v>
      </c>
      <c r="B278" s="7" t="s">
        <v>321</v>
      </c>
      <c r="C278" s="7" t="n">
        <f aca="false">COUNTIFS('Duel Log'!AF$2:AF$5455,$A278,'Duel Log'!AG$2:AG$5455,$B278)</f>
        <v>4</v>
      </c>
      <c r="D278" s="7" t="n">
        <f aca="false">COUNTIFS('Duel Log'!AF$2:AF$5455,$A278,'Duel Log'!AG$2:AG$5455,$B278,'Duel Log'!AH$2:AH$5455,"Win")</f>
        <v>4</v>
      </c>
      <c r="E278" s="7" t="n">
        <f aca="false">COUNTIFS('Duel Log'!AF$2:AF$5455,$A278,'Duel Log'!AG$2:AG$5455,$B278,'Duel Log'!AH$2:AH$5455,"Loss")</f>
        <v>0</v>
      </c>
      <c r="F278" s="7" t="n">
        <f aca="false">COUNTIFS('Duel Log'!AF$2:AF$5455,$A278,'Duel Log'!AG$2:AG$5455,$B278,'Duel Log'!AH$2:AH$5455,"Draw")</f>
        <v>0</v>
      </c>
      <c r="G278" s="13" t="n">
        <f aca="false">IFERROR(D278/C278,"")</f>
        <v>1</v>
      </c>
    </row>
    <row r="279" customFormat="false" ht="15" hidden="false" customHeight="true" outlineLevel="0" collapsed="false">
      <c r="A279" s="7" t="s">
        <v>1338</v>
      </c>
      <c r="B279" s="7" t="s">
        <v>1230</v>
      </c>
      <c r="C279" s="7" t="n">
        <f aca="false">COUNTIFS('Duel Log'!AF$2:AF$5455,$A279,'Duel Log'!AG$2:AG$5455,$B279)</f>
        <v>2</v>
      </c>
      <c r="D279" s="7" t="n">
        <f aca="false">COUNTIFS('Duel Log'!AF$2:AF$5455,$A279,'Duel Log'!AG$2:AG$5455,$B279,'Duel Log'!AH$2:AH$5455,"Win")</f>
        <v>0</v>
      </c>
      <c r="E279" s="7" t="n">
        <f aca="false">COUNTIFS('Duel Log'!AF$2:AF$5455,$A279,'Duel Log'!AG$2:AG$5455,$B279,'Duel Log'!AH$2:AH$5455,"Loss")</f>
        <v>2</v>
      </c>
      <c r="F279" s="7" t="n">
        <f aca="false">COUNTIFS('Duel Log'!AF$2:AF$5455,$A279,'Duel Log'!AG$2:AG$5455,$B279,'Duel Log'!AH$2:AH$5455,"Draw")</f>
        <v>0</v>
      </c>
      <c r="G279" s="13" t="n">
        <f aca="false">IFERROR(D279/C279,"")</f>
        <v>0</v>
      </c>
    </row>
    <row r="280" customFormat="false" ht="15" hidden="false" customHeight="true" outlineLevel="0" collapsed="false">
      <c r="A280" s="7" t="s">
        <v>1338</v>
      </c>
      <c r="B280" s="7" t="s">
        <v>787</v>
      </c>
      <c r="C280" s="7" t="n">
        <f aca="false">COUNTIFS('Duel Log'!AF$2:AF$5455,$A280,'Duel Log'!AG$2:AG$5455,$B280)</f>
        <v>2</v>
      </c>
      <c r="D280" s="7" t="n">
        <f aca="false">COUNTIFS('Duel Log'!AF$2:AF$5455,$A280,'Duel Log'!AG$2:AG$5455,$B280,'Duel Log'!AH$2:AH$5455,"Win")</f>
        <v>0</v>
      </c>
      <c r="E280" s="7" t="n">
        <f aca="false">COUNTIFS('Duel Log'!AF$2:AF$5455,$A280,'Duel Log'!AG$2:AG$5455,$B280,'Duel Log'!AH$2:AH$5455,"Loss")</f>
        <v>2</v>
      </c>
      <c r="F280" s="7" t="n">
        <f aca="false">COUNTIFS('Duel Log'!AF$2:AF$5455,$A280,'Duel Log'!AG$2:AG$5455,$B280,'Duel Log'!AH$2:AH$5455,"Draw")</f>
        <v>0</v>
      </c>
      <c r="G280" s="13" t="n">
        <f aca="false">IFERROR(D280/C280,"")</f>
        <v>0</v>
      </c>
    </row>
    <row r="281" customFormat="false" ht="15" hidden="false" customHeight="true" outlineLevel="0" collapsed="false">
      <c r="A281" s="7" t="s">
        <v>1338</v>
      </c>
      <c r="B281" s="7" t="s">
        <v>701</v>
      </c>
      <c r="C281" s="7" t="n">
        <f aca="false">COUNTIFS('Duel Log'!AF$2:AF$5455,$A281,'Duel Log'!AG$2:AG$5455,$B281)</f>
        <v>1</v>
      </c>
      <c r="D281" s="7" t="n">
        <f aca="false">COUNTIFS('Duel Log'!AF$2:AF$5455,$A281,'Duel Log'!AG$2:AG$5455,$B281,'Duel Log'!AH$2:AH$5455,"Win")</f>
        <v>0</v>
      </c>
      <c r="E281" s="7" t="n">
        <f aca="false">COUNTIFS('Duel Log'!AF$2:AF$5455,$A281,'Duel Log'!AG$2:AG$5455,$B281,'Duel Log'!AH$2:AH$5455,"Loss")</f>
        <v>1</v>
      </c>
      <c r="F281" s="7" t="n">
        <f aca="false">COUNTIFS('Duel Log'!AF$2:AF$5455,$A281,'Duel Log'!AG$2:AG$5455,$B281,'Duel Log'!AH$2:AH$5455,"Draw")</f>
        <v>0</v>
      </c>
      <c r="G281" s="13" t="n">
        <f aca="false">IFERROR(D281/C281,"")</f>
        <v>0</v>
      </c>
    </row>
    <row r="282" customFormat="false" ht="15" hidden="false" customHeight="true" outlineLevel="0" collapsed="false">
      <c r="A282" s="7" t="s">
        <v>1338</v>
      </c>
      <c r="B282" s="7" t="s">
        <v>1275</v>
      </c>
      <c r="C282" s="7" t="n">
        <f aca="false">COUNTIFS('Duel Log'!AF$2:AF$5455,$A282,'Duel Log'!AG$2:AG$5455,$B282)</f>
        <v>2</v>
      </c>
      <c r="D282" s="7" t="n">
        <f aca="false">COUNTIFS('Duel Log'!AF$2:AF$5455,$A282,'Duel Log'!AG$2:AG$5455,$B282,'Duel Log'!AH$2:AH$5455,"Win")</f>
        <v>2</v>
      </c>
      <c r="E282" s="7" t="n">
        <f aca="false">COUNTIFS('Duel Log'!AF$2:AF$5455,$A282,'Duel Log'!AG$2:AG$5455,$B282,'Duel Log'!AH$2:AH$5455,"Loss")</f>
        <v>0</v>
      </c>
      <c r="F282" s="7" t="n">
        <f aca="false">COUNTIFS('Duel Log'!AF$2:AF$5455,$A282,'Duel Log'!AG$2:AG$5455,$B282,'Duel Log'!AH$2:AH$5455,"Draw")</f>
        <v>0</v>
      </c>
      <c r="G282" s="13" t="n">
        <f aca="false">IFERROR(D282/C282,"")</f>
        <v>1</v>
      </c>
    </row>
    <row r="283" customFormat="false" ht="15" hidden="false" customHeight="true" outlineLevel="0" collapsed="false">
      <c r="A283" s="7" t="s">
        <v>1338</v>
      </c>
      <c r="B283" s="7" t="s">
        <v>721</v>
      </c>
      <c r="C283" s="7" t="n">
        <f aca="false">COUNTIFS('Duel Log'!AF$2:AF$5455,$A283,'Duel Log'!AG$2:AG$5455,$B283)</f>
        <v>2</v>
      </c>
      <c r="D283" s="7" t="n">
        <f aca="false">COUNTIFS('Duel Log'!AF$2:AF$5455,$A283,'Duel Log'!AG$2:AG$5455,$B283,'Duel Log'!AH$2:AH$5455,"Win")</f>
        <v>2</v>
      </c>
      <c r="E283" s="7" t="n">
        <f aca="false">COUNTIFS('Duel Log'!AF$2:AF$5455,$A283,'Duel Log'!AG$2:AG$5455,$B283,'Duel Log'!AH$2:AH$5455,"Loss")</f>
        <v>0</v>
      </c>
      <c r="F283" s="7" t="n">
        <f aca="false">COUNTIFS('Duel Log'!AF$2:AF$5455,$A283,'Duel Log'!AG$2:AG$5455,$B283,'Duel Log'!AH$2:AH$5455,"Draw")</f>
        <v>0</v>
      </c>
      <c r="G283" s="13" t="n">
        <f aca="false">IFERROR(D283/C283,"")</f>
        <v>1</v>
      </c>
    </row>
    <row r="284" customFormat="false" ht="15" hidden="false" customHeight="true" outlineLevel="0" collapsed="false">
      <c r="A284" s="7" t="s">
        <v>1338</v>
      </c>
      <c r="B284" s="7" t="s">
        <v>494</v>
      </c>
      <c r="C284" s="7" t="n">
        <f aca="false">COUNTIFS('Duel Log'!AF$2:AF$5455,$A284,'Duel Log'!AG$2:AG$5455,$B284)</f>
        <v>2</v>
      </c>
      <c r="D284" s="7" t="n">
        <f aca="false">COUNTIFS('Duel Log'!AF$2:AF$5455,$A284,'Duel Log'!AG$2:AG$5455,$B284,'Duel Log'!AH$2:AH$5455,"Win")</f>
        <v>0</v>
      </c>
      <c r="E284" s="7" t="n">
        <f aca="false">COUNTIFS('Duel Log'!AF$2:AF$5455,$A284,'Duel Log'!AG$2:AG$5455,$B284,'Duel Log'!AH$2:AH$5455,"Loss")</f>
        <v>2</v>
      </c>
      <c r="F284" s="7" t="n">
        <f aca="false">COUNTIFS('Duel Log'!AF$2:AF$5455,$A284,'Duel Log'!AG$2:AG$5455,$B284,'Duel Log'!AH$2:AH$5455,"Draw")</f>
        <v>0</v>
      </c>
      <c r="G284" s="13" t="n">
        <f aca="false">IFERROR(D284/C284,"")</f>
        <v>0</v>
      </c>
    </row>
    <row r="285" customFormat="false" ht="15" hidden="false" customHeight="true" outlineLevel="0" collapsed="false">
      <c r="A285" s="7" t="s">
        <v>5721</v>
      </c>
      <c r="B285" s="7" t="s">
        <v>703</v>
      </c>
      <c r="C285" s="7" t="n">
        <f aca="false">COUNTIFS('Duel Log'!AF$2:AF$5455,$A285,'Duel Log'!AG$2:AG$5455,$B285)</f>
        <v>1</v>
      </c>
      <c r="D285" s="7" t="n">
        <f aca="false">COUNTIFS('Duel Log'!AF$2:AF$5455,$A285,'Duel Log'!AG$2:AG$5455,$B285,'Duel Log'!AH$2:AH$5455,"Win")</f>
        <v>1</v>
      </c>
      <c r="E285" s="7" t="n">
        <f aca="false">COUNTIFS('Duel Log'!AF$2:AF$5455,$A285,'Duel Log'!AG$2:AG$5455,$B285,'Duel Log'!AH$2:AH$5455,"Loss")</f>
        <v>0</v>
      </c>
      <c r="F285" s="7" t="n">
        <f aca="false">COUNTIFS('Duel Log'!AF$2:AF$5455,$A285,'Duel Log'!AG$2:AG$5455,$B285,'Duel Log'!AH$2:AH$5455,"Draw")</f>
        <v>0</v>
      </c>
      <c r="G285" s="13" t="n">
        <f aca="false">IFERROR(D285/C285,"")</f>
        <v>1</v>
      </c>
    </row>
    <row r="286" customFormat="false" ht="15" hidden="false" customHeight="true" outlineLevel="0" collapsed="false">
      <c r="A286" s="7" t="s">
        <v>6104</v>
      </c>
      <c r="B286" s="7" t="s">
        <v>1611</v>
      </c>
      <c r="C286" s="7" t="n">
        <f aca="false">COUNTIFS('Duel Log'!AF$2:AF$5455,$A286,'Duel Log'!AG$2:AG$5455,$B286)</f>
        <v>1</v>
      </c>
      <c r="D286" s="7" t="n">
        <f aca="false">COUNTIFS('Duel Log'!AF$2:AF$5455,$A286,'Duel Log'!AG$2:AG$5455,$B286,'Duel Log'!AH$2:AH$5455,"Win")</f>
        <v>0</v>
      </c>
      <c r="E286" s="7" t="n">
        <f aca="false">COUNTIFS('Duel Log'!AF$2:AF$5455,$A286,'Duel Log'!AG$2:AG$5455,$B286,'Duel Log'!AH$2:AH$5455,"Loss")</f>
        <v>1</v>
      </c>
      <c r="F286" s="7" t="n">
        <f aca="false">COUNTIFS('Duel Log'!AF$2:AF$5455,$A286,'Duel Log'!AG$2:AG$5455,$B286,'Duel Log'!AH$2:AH$5455,"Draw")</f>
        <v>0</v>
      </c>
      <c r="G286" s="13" t="n">
        <f aca="false">IFERROR(D286/C286,"")</f>
        <v>0</v>
      </c>
    </row>
    <row r="287" customFormat="false" ht="15" hidden="false" customHeight="true" outlineLevel="0" collapsed="false">
      <c r="A287" s="7" t="s">
        <v>9260</v>
      </c>
      <c r="B287" s="7" t="s">
        <v>9259</v>
      </c>
      <c r="C287" s="7" t="n">
        <f aca="false">COUNTIFS('Duel Log'!AF$2:AF$5455,$A287,'Duel Log'!AG$2:AG$5455,$B287)</f>
        <v>1</v>
      </c>
      <c r="D287" s="7" t="n">
        <f aca="false">COUNTIFS('Duel Log'!AF$2:AF$5455,$A287,'Duel Log'!AG$2:AG$5455,$B287,'Duel Log'!AH$2:AH$5455,"Win")</f>
        <v>1</v>
      </c>
      <c r="E287" s="7" t="n">
        <f aca="false">COUNTIFS('Duel Log'!AF$2:AF$5455,$A287,'Duel Log'!AG$2:AG$5455,$B287,'Duel Log'!AH$2:AH$5455,"Loss")</f>
        <v>0</v>
      </c>
      <c r="F287" s="7" t="n">
        <f aca="false">COUNTIFS('Duel Log'!AF$2:AF$5455,$A287,'Duel Log'!AG$2:AG$5455,$B287,'Duel Log'!AH$2:AH$5455,"Draw")</f>
        <v>0</v>
      </c>
      <c r="G287" s="13" t="n">
        <f aca="false">IFERROR(D287/C287,"")</f>
        <v>1</v>
      </c>
    </row>
    <row r="288" customFormat="false" ht="15" hidden="false" customHeight="true" outlineLevel="0" collapsed="false">
      <c r="A288" s="7" t="s">
        <v>5825</v>
      </c>
      <c r="B288" s="7" t="s">
        <v>368</v>
      </c>
      <c r="C288" s="7" t="n">
        <f aca="false">COUNTIFS('Duel Log'!AF$2:AF$5455,$A288,'Duel Log'!AG$2:AG$5455,$B288)</f>
        <v>1</v>
      </c>
      <c r="D288" s="7" t="n">
        <f aca="false">COUNTIFS('Duel Log'!AF$2:AF$5455,$A288,'Duel Log'!AG$2:AG$5455,$B288,'Duel Log'!AH$2:AH$5455,"Win")</f>
        <v>0</v>
      </c>
      <c r="E288" s="7" t="n">
        <f aca="false">COUNTIFS('Duel Log'!AF$2:AF$5455,$A288,'Duel Log'!AG$2:AG$5455,$B288,'Duel Log'!AH$2:AH$5455,"Loss")</f>
        <v>1</v>
      </c>
      <c r="F288" s="7" t="n">
        <f aca="false">COUNTIFS('Duel Log'!AF$2:AF$5455,$A288,'Duel Log'!AG$2:AG$5455,$B288,'Duel Log'!AH$2:AH$5455,"Draw")</f>
        <v>0</v>
      </c>
      <c r="G288" s="13" t="n">
        <f aca="false">IFERROR(D288/C288,"")</f>
        <v>0</v>
      </c>
    </row>
    <row r="289" customFormat="false" ht="15" hidden="false" customHeight="true" outlineLevel="0" collapsed="false">
      <c r="A289" s="7" t="s">
        <v>6319</v>
      </c>
      <c r="B289" s="7" t="s">
        <v>3496</v>
      </c>
      <c r="C289" s="7" t="n">
        <f aca="false">COUNTIFS('Duel Log'!AF$2:AF$5455,$A289,'Duel Log'!AG$2:AG$5455,$B289)</f>
        <v>1</v>
      </c>
      <c r="D289" s="7" t="n">
        <f aca="false">COUNTIFS('Duel Log'!AF$2:AF$5455,$A289,'Duel Log'!AG$2:AG$5455,$B289,'Duel Log'!AH$2:AH$5455,"Win")</f>
        <v>0</v>
      </c>
      <c r="E289" s="7" t="n">
        <f aca="false">COUNTIFS('Duel Log'!AF$2:AF$5455,$A289,'Duel Log'!AG$2:AG$5455,$B289,'Duel Log'!AH$2:AH$5455,"Loss")</f>
        <v>1</v>
      </c>
      <c r="F289" s="7" t="n">
        <f aca="false">COUNTIFS('Duel Log'!AF$2:AF$5455,$A289,'Duel Log'!AG$2:AG$5455,$B289,'Duel Log'!AH$2:AH$5455,"Draw")</f>
        <v>0</v>
      </c>
      <c r="G289" s="13" t="n">
        <f aca="false">IFERROR(D289/C289,"")</f>
        <v>0</v>
      </c>
    </row>
    <row r="290" customFormat="false" ht="15" hidden="false" customHeight="true" outlineLevel="0" collapsed="false">
      <c r="A290" s="7" t="s">
        <v>537</v>
      </c>
      <c r="B290" s="7" t="s">
        <v>538</v>
      </c>
      <c r="C290" s="7" t="n">
        <f aca="false">COUNTIFS('Duel Log'!AF$2:AF$5455,$A290,'Duel Log'!AG$2:AG$5455,$B290)</f>
        <v>2</v>
      </c>
      <c r="D290" s="7" t="n">
        <f aca="false">COUNTIFS('Duel Log'!AF$2:AF$5455,$A290,'Duel Log'!AG$2:AG$5455,$B290,'Duel Log'!AH$2:AH$5455,"Win")</f>
        <v>2</v>
      </c>
      <c r="E290" s="7" t="n">
        <f aca="false">COUNTIFS('Duel Log'!AF$2:AF$5455,$A290,'Duel Log'!AG$2:AG$5455,$B290,'Duel Log'!AH$2:AH$5455,"Loss")</f>
        <v>0</v>
      </c>
      <c r="F290" s="7" t="n">
        <f aca="false">COUNTIFS('Duel Log'!AF$2:AF$5455,$A290,'Duel Log'!AG$2:AG$5455,$B290,'Duel Log'!AH$2:AH$5455,"Draw")</f>
        <v>0</v>
      </c>
      <c r="G290" s="13" t="n">
        <f aca="false">IFERROR(D290/C290,"")</f>
        <v>1</v>
      </c>
    </row>
    <row r="291" customFormat="false" ht="15" hidden="false" customHeight="true" outlineLevel="0" collapsed="false">
      <c r="A291" s="7" t="s">
        <v>4580</v>
      </c>
      <c r="B291" s="7" t="s">
        <v>180</v>
      </c>
      <c r="C291" s="7" t="n">
        <f aca="false">COUNTIFS('Duel Log'!AF$2:AF$5455,$A291,'Duel Log'!AG$2:AG$5455,$B291)</f>
        <v>2</v>
      </c>
      <c r="D291" s="7" t="n">
        <f aca="false">COUNTIFS('Duel Log'!AF$2:AF$5455,$A291,'Duel Log'!AG$2:AG$5455,$B291,'Duel Log'!AH$2:AH$5455,"Win")</f>
        <v>0</v>
      </c>
      <c r="E291" s="7" t="n">
        <f aca="false">COUNTIFS('Duel Log'!AF$2:AF$5455,$A291,'Duel Log'!AG$2:AG$5455,$B291,'Duel Log'!AH$2:AH$5455,"Loss")</f>
        <v>2</v>
      </c>
      <c r="F291" s="7" t="n">
        <f aca="false">COUNTIFS('Duel Log'!AF$2:AF$5455,$A291,'Duel Log'!AG$2:AG$5455,$B291,'Duel Log'!AH$2:AH$5455,"Draw")</f>
        <v>0</v>
      </c>
      <c r="G291" s="13" t="n">
        <f aca="false">IFERROR(D291/C291,"")</f>
        <v>0</v>
      </c>
    </row>
    <row r="292" customFormat="false" ht="15" hidden="false" customHeight="true" outlineLevel="0" collapsed="false">
      <c r="A292" s="7" t="s">
        <v>6584</v>
      </c>
      <c r="B292" s="7" t="s">
        <v>924</v>
      </c>
      <c r="C292" s="7" t="n">
        <f aca="false">COUNTIFS('Duel Log'!AF$2:AF$5455,$A292,'Duel Log'!AG$2:AG$5455,$B292)</f>
        <v>1</v>
      </c>
      <c r="D292" s="7" t="n">
        <f aca="false">COUNTIFS('Duel Log'!AF$2:AF$5455,$A292,'Duel Log'!AG$2:AG$5455,$B292,'Duel Log'!AH$2:AH$5455,"Win")</f>
        <v>0</v>
      </c>
      <c r="E292" s="7" t="n">
        <f aca="false">COUNTIFS('Duel Log'!AF$2:AF$5455,$A292,'Duel Log'!AG$2:AG$5455,$B292,'Duel Log'!AH$2:AH$5455,"Loss")</f>
        <v>1</v>
      </c>
      <c r="F292" s="7" t="n">
        <f aca="false">COUNTIFS('Duel Log'!AF$2:AF$5455,$A292,'Duel Log'!AG$2:AG$5455,$B292,'Duel Log'!AH$2:AH$5455,"Draw")</f>
        <v>0</v>
      </c>
      <c r="G292" s="13" t="n">
        <f aca="false">IFERROR(D292/C292,"")</f>
        <v>0</v>
      </c>
    </row>
    <row r="293" customFormat="false" ht="15" hidden="false" customHeight="true" outlineLevel="0" collapsed="false">
      <c r="A293" s="7" t="s">
        <v>9406</v>
      </c>
      <c r="B293" s="7" t="s">
        <v>4045</v>
      </c>
      <c r="C293" s="7" t="n">
        <f aca="false">COUNTIFS('Duel Log'!AF$2:AF$5455,$A293,'Duel Log'!AG$2:AG$5455,$B293)</f>
        <v>1</v>
      </c>
      <c r="D293" s="7" t="n">
        <f aca="false">COUNTIFS('Duel Log'!AF$2:AF$5455,$A293,'Duel Log'!AG$2:AG$5455,$B293,'Duel Log'!AH$2:AH$5455,"Win")</f>
        <v>1</v>
      </c>
      <c r="E293" s="7" t="n">
        <f aca="false">COUNTIFS('Duel Log'!AF$2:AF$5455,$A293,'Duel Log'!AG$2:AG$5455,$B293,'Duel Log'!AH$2:AH$5455,"Loss")</f>
        <v>0</v>
      </c>
      <c r="F293" s="7" t="n">
        <f aca="false">COUNTIFS('Duel Log'!AF$2:AF$5455,$A293,'Duel Log'!AG$2:AG$5455,$B293,'Duel Log'!AH$2:AH$5455,"Draw")</f>
        <v>0</v>
      </c>
      <c r="G293" s="13" t="n">
        <f aca="false">IFERROR(D293/C293,"")</f>
        <v>1</v>
      </c>
    </row>
    <row r="294" customFormat="false" ht="15" hidden="false" customHeight="true" outlineLevel="0" collapsed="false">
      <c r="A294" s="7" t="s">
        <v>3523</v>
      </c>
      <c r="B294" s="7" t="s">
        <v>3522</v>
      </c>
      <c r="C294" s="7" t="n">
        <f aca="false">COUNTIFS('Duel Log'!AF$2:AF$5455,$A294,'Duel Log'!AG$2:AG$5455,$B294)</f>
        <v>2</v>
      </c>
      <c r="D294" s="7" t="n">
        <f aca="false">COUNTIFS('Duel Log'!AF$2:AF$5455,$A294,'Duel Log'!AG$2:AG$5455,$B294,'Duel Log'!AH$2:AH$5455,"Win")</f>
        <v>0</v>
      </c>
      <c r="E294" s="7" t="n">
        <f aca="false">COUNTIFS('Duel Log'!AF$2:AF$5455,$A294,'Duel Log'!AG$2:AG$5455,$B294,'Duel Log'!AH$2:AH$5455,"Loss")</f>
        <v>2</v>
      </c>
      <c r="F294" s="7" t="n">
        <f aca="false">COUNTIFS('Duel Log'!AF$2:AF$5455,$A294,'Duel Log'!AG$2:AG$5455,$B294,'Duel Log'!AH$2:AH$5455,"Draw")</f>
        <v>0</v>
      </c>
      <c r="G294" s="13" t="n">
        <f aca="false">IFERROR(D294/C294,"")</f>
        <v>0</v>
      </c>
    </row>
    <row r="295" customFormat="false" ht="15" hidden="false" customHeight="true" outlineLevel="0" collapsed="false">
      <c r="A295" s="7" t="s">
        <v>2708</v>
      </c>
      <c r="B295" s="7" t="s">
        <v>787</v>
      </c>
      <c r="C295" s="7" t="n">
        <f aca="false">COUNTIFS('Duel Log'!AF$2:AF$5455,$A295,'Duel Log'!AG$2:AG$5455,$B295)</f>
        <v>1</v>
      </c>
      <c r="D295" s="7" t="n">
        <f aca="false">COUNTIFS('Duel Log'!AF$2:AF$5455,$A295,'Duel Log'!AG$2:AG$5455,$B295,'Duel Log'!AH$2:AH$5455,"Win")</f>
        <v>0</v>
      </c>
      <c r="E295" s="7" t="n">
        <f aca="false">COUNTIFS('Duel Log'!AF$2:AF$5455,$A295,'Duel Log'!AG$2:AG$5455,$B295,'Duel Log'!AH$2:AH$5455,"Loss")</f>
        <v>1</v>
      </c>
      <c r="F295" s="7" t="n">
        <f aca="false">COUNTIFS('Duel Log'!AF$2:AF$5455,$A295,'Duel Log'!AG$2:AG$5455,$B295,'Duel Log'!AH$2:AH$5455,"Draw")</f>
        <v>0</v>
      </c>
      <c r="G295" s="13" t="n">
        <f aca="false">IFERROR(D295/C295,"")</f>
        <v>0</v>
      </c>
    </row>
    <row r="296" customFormat="false" ht="15" hidden="false" customHeight="true" outlineLevel="0" collapsed="false">
      <c r="A296" s="7" t="s">
        <v>8570</v>
      </c>
      <c r="B296" s="7" t="s">
        <v>8569</v>
      </c>
      <c r="C296" s="7" t="n">
        <f aca="false">COUNTIFS('Duel Log'!AF$2:AF$5455,$A296,'Duel Log'!AG$2:AG$5455,$B296)</f>
        <v>1</v>
      </c>
      <c r="D296" s="7" t="n">
        <f aca="false">COUNTIFS('Duel Log'!AF$2:AF$5455,$A296,'Duel Log'!AG$2:AG$5455,$B296,'Duel Log'!AH$2:AH$5455,"Win")</f>
        <v>1</v>
      </c>
      <c r="E296" s="7" t="n">
        <f aca="false">COUNTIFS('Duel Log'!AF$2:AF$5455,$A296,'Duel Log'!AG$2:AG$5455,$B296,'Duel Log'!AH$2:AH$5455,"Loss")</f>
        <v>0</v>
      </c>
      <c r="F296" s="7" t="n">
        <f aca="false">COUNTIFS('Duel Log'!AF$2:AF$5455,$A296,'Duel Log'!AG$2:AG$5455,$B296,'Duel Log'!AH$2:AH$5455,"Draw")</f>
        <v>0</v>
      </c>
      <c r="G296" s="13" t="n">
        <f aca="false">IFERROR(D296/C296,"")</f>
        <v>1</v>
      </c>
    </row>
    <row r="297" customFormat="false" ht="15" hidden="false" customHeight="true" outlineLevel="0" collapsed="false">
      <c r="A297" s="7" t="s">
        <v>4262</v>
      </c>
      <c r="B297" s="7" t="s">
        <v>668</v>
      </c>
      <c r="C297" s="7" t="n">
        <f aca="false">COUNTIFS('Duel Log'!AF$2:AF$5455,$A297,'Duel Log'!AG$2:AG$5455,$B297)</f>
        <v>1</v>
      </c>
      <c r="D297" s="7" t="n">
        <f aca="false">COUNTIFS('Duel Log'!AF$2:AF$5455,$A297,'Duel Log'!AG$2:AG$5455,$B297,'Duel Log'!AH$2:AH$5455,"Win")</f>
        <v>1</v>
      </c>
      <c r="E297" s="7" t="n">
        <f aca="false">COUNTIFS('Duel Log'!AF$2:AF$5455,$A297,'Duel Log'!AG$2:AG$5455,$B297,'Duel Log'!AH$2:AH$5455,"Loss")</f>
        <v>0</v>
      </c>
      <c r="F297" s="7" t="n">
        <f aca="false">COUNTIFS('Duel Log'!AF$2:AF$5455,$A297,'Duel Log'!AG$2:AG$5455,$B297,'Duel Log'!AH$2:AH$5455,"Draw")</f>
        <v>0</v>
      </c>
      <c r="G297" s="13" t="n">
        <f aca="false">IFERROR(D297/C297,"")</f>
        <v>1</v>
      </c>
    </row>
    <row r="298" customFormat="false" ht="15" hidden="false" customHeight="true" outlineLevel="0" collapsed="false">
      <c r="A298" s="7" t="s">
        <v>9188</v>
      </c>
      <c r="B298" s="7" t="s">
        <v>603</v>
      </c>
      <c r="C298" s="7" t="n">
        <f aca="false">COUNTIFS('Duel Log'!AF$2:AF$5455,$A298,'Duel Log'!AG$2:AG$5455,$B298)</f>
        <v>1</v>
      </c>
      <c r="D298" s="7" t="n">
        <f aca="false">COUNTIFS('Duel Log'!AF$2:AF$5455,$A298,'Duel Log'!AG$2:AG$5455,$B298,'Duel Log'!AH$2:AH$5455,"Win")</f>
        <v>0</v>
      </c>
      <c r="E298" s="7" t="n">
        <f aca="false">COUNTIFS('Duel Log'!AF$2:AF$5455,$A298,'Duel Log'!AG$2:AG$5455,$B298,'Duel Log'!AH$2:AH$5455,"Loss")</f>
        <v>1</v>
      </c>
      <c r="F298" s="7" t="n">
        <f aca="false">COUNTIFS('Duel Log'!AF$2:AF$5455,$A298,'Duel Log'!AG$2:AG$5455,$B298,'Duel Log'!AH$2:AH$5455,"Draw")</f>
        <v>0</v>
      </c>
      <c r="G298" s="13" t="n">
        <f aca="false">IFERROR(D298/C298,"")</f>
        <v>0</v>
      </c>
    </row>
    <row r="299" customFormat="false" ht="15" hidden="false" customHeight="true" outlineLevel="0" collapsed="false">
      <c r="A299" s="7" t="s">
        <v>7486</v>
      </c>
      <c r="B299" s="7" t="s">
        <v>616</v>
      </c>
      <c r="C299" s="7" t="n">
        <f aca="false">COUNTIFS('Duel Log'!AF$2:AF$5455,$A299,'Duel Log'!AG$2:AG$5455,$B299)</f>
        <v>1</v>
      </c>
      <c r="D299" s="7" t="n">
        <f aca="false">COUNTIFS('Duel Log'!AF$2:AF$5455,$A299,'Duel Log'!AG$2:AG$5455,$B299,'Duel Log'!AH$2:AH$5455,"Win")</f>
        <v>1</v>
      </c>
      <c r="E299" s="7" t="n">
        <f aca="false">COUNTIFS('Duel Log'!AF$2:AF$5455,$A299,'Duel Log'!AG$2:AG$5455,$B299,'Duel Log'!AH$2:AH$5455,"Loss")</f>
        <v>0</v>
      </c>
      <c r="F299" s="7" t="n">
        <f aca="false">COUNTIFS('Duel Log'!AF$2:AF$5455,$A299,'Duel Log'!AG$2:AG$5455,$B299,'Duel Log'!AH$2:AH$5455,"Draw")</f>
        <v>0</v>
      </c>
      <c r="G299" s="13" t="n">
        <f aca="false">IFERROR(D299/C299,"")</f>
        <v>1</v>
      </c>
    </row>
    <row r="300" customFormat="false" ht="15" hidden="false" customHeight="true" outlineLevel="0" collapsed="false">
      <c r="A300" s="7" t="s">
        <v>2956</v>
      </c>
      <c r="B300" s="7" t="s">
        <v>503</v>
      </c>
      <c r="C300" s="7" t="n">
        <f aca="false">COUNTIFS('Duel Log'!AF$2:AF$5455,$A300,'Duel Log'!AG$2:AG$5455,$B300)</f>
        <v>1</v>
      </c>
      <c r="D300" s="7" t="n">
        <f aca="false">COUNTIFS('Duel Log'!AF$2:AF$5455,$A300,'Duel Log'!AG$2:AG$5455,$B300,'Duel Log'!AH$2:AH$5455,"Win")</f>
        <v>0</v>
      </c>
      <c r="E300" s="7" t="n">
        <f aca="false">COUNTIFS('Duel Log'!AF$2:AF$5455,$A300,'Duel Log'!AG$2:AG$5455,$B300,'Duel Log'!AH$2:AH$5455,"Loss")</f>
        <v>1</v>
      </c>
      <c r="F300" s="7" t="n">
        <f aca="false">COUNTIFS('Duel Log'!AF$2:AF$5455,$A300,'Duel Log'!AG$2:AG$5455,$B300,'Duel Log'!AH$2:AH$5455,"Draw")</f>
        <v>0</v>
      </c>
      <c r="G300" s="13" t="n">
        <f aca="false">IFERROR(D300/C300,"")</f>
        <v>0</v>
      </c>
    </row>
    <row r="301" customFormat="false" ht="15" hidden="false" customHeight="true" outlineLevel="0" collapsed="false">
      <c r="A301" s="7" t="s">
        <v>2956</v>
      </c>
      <c r="B301" s="7" t="s">
        <v>155</v>
      </c>
      <c r="C301" s="7" t="n">
        <f aca="false">COUNTIFS('Duel Log'!AF$2:AF$5455,$A301,'Duel Log'!AG$2:AG$5455,$B301)</f>
        <v>4</v>
      </c>
      <c r="D301" s="7" t="n">
        <f aca="false">COUNTIFS('Duel Log'!AF$2:AF$5455,$A301,'Duel Log'!AG$2:AG$5455,$B301,'Duel Log'!AH$2:AH$5455,"Win")</f>
        <v>2</v>
      </c>
      <c r="E301" s="7" t="n">
        <f aca="false">COUNTIFS('Duel Log'!AF$2:AF$5455,$A301,'Duel Log'!AG$2:AG$5455,$B301,'Duel Log'!AH$2:AH$5455,"Loss")</f>
        <v>2</v>
      </c>
      <c r="F301" s="7" t="n">
        <f aca="false">COUNTIFS('Duel Log'!AF$2:AF$5455,$A301,'Duel Log'!AG$2:AG$5455,$B301,'Duel Log'!AH$2:AH$5455,"Draw")</f>
        <v>0</v>
      </c>
      <c r="G301" s="13" t="n">
        <f aca="false">IFERROR(D301/C301,"")</f>
        <v>0.5</v>
      </c>
    </row>
    <row r="302" customFormat="false" ht="15" hidden="false" customHeight="true" outlineLevel="0" collapsed="false">
      <c r="A302" s="7" t="s">
        <v>2956</v>
      </c>
      <c r="B302" s="7" t="s">
        <v>6816</v>
      </c>
      <c r="C302" s="7" t="n">
        <f aca="false">COUNTIFS('Duel Log'!AF$2:AF$5455,$A302,'Duel Log'!AG$2:AG$5455,$B302)</f>
        <v>2</v>
      </c>
      <c r="D302" s="7" t="n">
        <f aca="false">COUNTIFS('Duel Log'!AF$2:AF$5455,$A302,'Duel Log'!AG$2:AG$5455,$B302,'Duel Log'!AH$2:AH$5455,"Win")</f>
        <v>2</v>
      </c>
      <c r="E302" s="7" t="n">
        <f aca="false">COUNTIFS('Duel Log'!AF$2:AF$5455,$A302,'Duel Log'!AG$2:AG$5455,$B302,'Duel Log'!AH$2:AH$5455,"Loss")</f>
        <v>0</v>
      </c>
      <c r="F302" s="7" t="n">
        <f aca="false">COUNTIFS('Duel Log'!AF$2:AF$5455,$A302,'Duel Log'!AG$2:AG$5455,$B302,'Duel Log'!AH$2:AH$5455,"Draw")</f>
        <v>0</v>
      </c>
      <c r="G302" s="13" t="n">
        <f aca="false">IFERROR(D302/C302,"")</f>
        <v>1</v>
      </c>
    </row>
    <row r="303" customFormat="false" ht="15" hidden="false" customHeight="true" outlineLevel="0" collapsed="false">
      <c r="A303" s="7" t="s">
        <v>2956</v>
      </c>
      <c r="B303" s="7" t="s">
        <v>5108</v>
      </c>
      <c r="C303" s="7" t="n">
        <f aca="false">COUNTIFS('Duel Log'!AF$2:AF$5455,$A303,'Duel Log'!AG$2:AG$5455,$B303)</f>
        <v>2</v>
      </c>
      <c r="D303" s="7" t="n">
        <f aca="false">COUNTIFS('Duel Log'!AF$2:AF$5455,$A303,'Duel Log'!AG$2:AG$5455,$B303,'Duel Log'!AH$2:AH$5455,"Win")</f>
        <v>0</v>
      </c>
      <c r="E303" s="7" t="n">
        <f aca="false">COUNTIFS('Duel Log'!AF$2:AF$5455,$A303,'Duel Log'!AG$2:AG$5455,$B303,'Duel Log'!AH$2:AH$5455,"Loss")</f>
        <v>2</v>
      </c>
      <c r="F303" s="7" t="n">
        <f aca="false">COUNTIFS('Duel Log'!AF$2:AF$5455,$A303,'Duel Log'!AG$2:AG$5455,$B303,'Duel Log'!AH$2:AH$5455,"Draw")</f>
        <v>0</v>
      </c>
      <c r="G303" s="13" t="n">
        <f aca="false">IFERROR(D303/C303,"")</f>
        <v>0</v>
      </c>
    </row>
    <row r="304" customFormat="false" ht="15" hidden="false" customHeight="true" outlineLevel="0" collapsed="false">
      <c r="A304" s="7" t="s">
        <v>2956</v>
      </c>
      <c r="B304" s="7" t="s">
        <v>243</v>
      </c>
      <c r="C304" s="7" t="n">
        <f aca="false">COUNTIFS('Duel Log'!AF$2:AF$5455,$A304,'Duel Log'!AG$2:AG$5455,$B304)</f>
        <v>4</v>
      </c>
      <c r="D304" s="7" t="n">
        <f aca="false">COUNTIFS('Duel Log'!AF$2:AF$5455,$A304,'Duel Log'!AG$2:AG$5455,$B304,'Duel Log'!AH$2:AH$5455,"Win")</f>
        <v>4</v>
      </c>
      <c r="E304" s="7" t="n">
        <f aca="false">COUNTIFS('Duel Log'!AF$2:AF$5455,$A304,'Duel Log'!AG$2:AG$5455,$B304,'Duel Log'!AH$2:AH$5455,"Loss")</f>
        <v>0</v>
      </c>
      <c r="F304" s="7" t="n">
        <f aca="false">COUNTIFS('Duel Log'!AF$2:AF$5455,$A304,'Duel Log'!AG$2:AG$5455,$B304,'Duel Log'!AH$2:AH$5455,"Draw")</f>
        <v>0</v>
      </c>
      <c r="G304" s="13" t="n">
        <f aca="false">IFERROR(D304/C304,"")</f>
        <v>1</v>
      </c>
    </row>
    <row r="305" customFormat="false" ht="15" hidden="false" customHeight="true" outlineLevel="0" collapsed="false">
      <c r="A305" s="7" t="s">
        <v>2956</v>
      </c>
      <c r="B305" s="7" t="s">
        <v>3015</v>
      </c>
      <c r="C305" s="7" t="n">
        <f aca="false">COUNTIFS('Duel Log'!AF$2:AF$5455,$A305,'Duel Log'!AG$2:AG$5455,$B305)</f>
        <v>1</v>
      </c>
      <c r="D305" s="7" t="n">
        <f aca="false">COUNTIFS('Duel Log'!AF$2:AF$5455,$A305,'Duel Log'!AG$2:AG$5455,$B305,'Duel Log'!AH$2:AH$5455,"Win")</f>
        <v>1</v>
      </c>
      <c r="E305" s="7" t="n">
        <f aca="false">COUNTIFS('Duel Log'!AF$2:AF$5455,$A305,'Duel Log'!AG$2:AG$5455,$B305,'Duel Log'!AH$2:AH$5455,"Loss")</f>
        <v>0</v>
      </c>
      <c r="F305" s="7" t="n">
        <f aca="false">COUNTIFS('Duel Log'!AF$2:AF$5455,$A305,'Duel Log'!AG$2:AG$5455,$B305,'Duel Log'!AH$2:AH$5455,"Draw")</f>
        <v>0</v>
      </c>
      <c r="G305" s="13" t="n">
        <f aca="false">IFERROR(D305/C305,"")</f>
        <v>1</v>
      </c>
    </row>
    <row r="306" customFormat="false" ht="15" hidden="false" customHeight="true" outlineLevel="0" collapsed="false">
      <c r="A306" s="7" t="s">
        <v>2956</v>
      </c>
      <c r="B306" s="7" t="s">
        <v>3934</v>
      </c>
      <c r="C306" s="7" t="n">
        <f aca="false">COUNTIFS('Duel Log'!AF$2:AF$5455,$A306,'Duel Log'!AG$2:AG$5455,$B306)</f>
        <v>2</v>
      </c>
      <c r="D306" s="7" t="n">
        <f aca="false">COUNTIFS('Duel Log'!AF$2:AF$5455,$A306,'Duel Log'!AG$2:AG$5455,$B306,'Duel Log'!AH$2:AH$5455,"Win")</f>
        <v>2</v>
      </c>
      <c r="E306" s="7" t="n">
        <f aca="false">COUNTIFS('Duel Log'!AF$2:AF$5455,$A306,'Duel Log'!AG$2:AG$5455,$B306,'Duel Log'!AH$2:AH$5455,"Loss")</f>
        <v>0</v>
      </c>
      <c r="F306" s="7" t="n">
        <f aca="false">COUNTIFS('Duel Log'!AF$2:AF$5455,$A306,'Duel Log'!AG$2:AG$5455,$B306,'Duel Log'!AH$2:AH$5455,"Draw")</f>
        <v>0</v>
      </c>
      <c r="G306" s="13" t="n">
        <f aca="false">IFERROR(D306/C306,"")</f>
        <v>1</v>
      </c>
    </row>
    <row r="307" customFormat="false" ht="15" hidden="false" customHeight="true" outlineLevel="0" collapsed="false">
      <c r="A307" s="7" t="s">
        <v>1770</v>
      </c>
      <c r="B307" s="7" t="s">
        <v>457</v>
      </c>
      <c r="C307" s="7" t="n">
        <f aca="false">COUNTIFS('Duel Log'!AF$2:AF$5455,$A307,'Duel Log'!AG$2:AG$5455,$B307)</f>
        <v>1</v>
      </c>
      <c r="D307" s="7" t="n">
        <f aca="false">COUNTIFS('Duel Log'!AF$2:AF$5455,$A307,'Duel Log'!AG$2:AG$5455,$B307,'Duel Log'!AH$2:AH$5455,"Win")</f>
        <v>1</v>
      </c>
      <c r="E307" s="7" t="n">
        <f aca="false">COUNTIFS('Duel Log'!AF$2:AF$5455,$A307,'Duel Log'!AG$2:AG$5455,$B307,'Duel Log'!AH$2:AH$5455,"Loss")</f>
        <v>0</v>
      </c>
      <c r="F307" s="7" t="n">
        <f aca="false">COUNTIFS('Duel Log'!AF$2:AF$5455,$A307,'Duel Log'!AG$2:AG$5455,$B307,'Duel Log'!AH$2:AH$5455,"Draw")</f>
        <v>0</v>
      </c>
      <c r="G307" s="13" t="n">
        <f aca="false">IFERROR(D307/C307,"")</f>
        <v>1</v>
      </c>
    </row>
    <row r="308" customFormat="false" ht="15" hidden="false" customHeight="true" outlineLevel="0" collapsed="false">
      <c r="A308" s="7" t="s">
        <v>1770</v>
      </c>
      <c r="B308" s="7" t="s">
        <v>597</v>
      </c>
      <c r="C308" s="7" t="n">
        <f aca="false">COUNTIFS('Duel Log'!AF$2:AF$5455,$A308,'Duel Log'!AG$2:AG$5455,$B308)</f>
        <v>2</v>
      </c>
      <c r="D308" s="7" t="n">
        <f aca="false">COUNTIFS('Duel Log'!AF$2:AF$5455,$A308,'Duel Log'!AG$2:AG$5455,$B308,'Duel Log'!AH$2:AH$5455,"Win")</f>
        <v>2</v>
      </c>
      <c r="E308" s="7" t="n">
        <f aca="false">COUNTIFS('Duel Log'!AF$2:AF$5455,$A308,'Duel Log'!AG$2:AG$5455,$B308,'Duel Log'!AH$2:AH$5455,"Loss")</f>
        <v>0</v>
      </c>
      <c r="F308" s="7" t="n">
        <f aca="false">COUNTIFS('Duel Log'!AF$2:AF$5455,$A308,'Duel Log'!AG$2:AG$5455,$B308,'Duel Log'!AH$2:AH$5455,"Draw")</f>
        <v>0</v>
      </c>
      <c r="G308" s="13" t="n">
        <f aca="false">IFERROR(D308/C308,"")</f>
        <v>1</v>
      </c>
    </row>
    <row r="309" customFormat="false" ht="15" hidden="false" customHeight="true" outlineLevel="0" collapsed="false">
      <c r="A309" s="7" t="s">
        <v>1770</v>
      </c>
      <c r="B309" s="7" t="s">
        <v>4130</v>
      </c>
      <c r="C309" s="7" t="n">
        <f aca="false">COUNTIFS('Duel Log'!AF$2:AF$5455,$A309,'Duel Log'!AG$2:AG$5455,$B309)</f>
        <v>2</v>
      </c>
      <c r="D309" s="7" t="n">
        <f aca="false">COUNTIFS('Duel Log'!AF$2:AF$5455,$A309,'Duel Log'!AG$2:AG$5455,$B309,'Duel Log'!AH$2:AH$5455,"Win")</f>
        <v>2</v>
      </c>
      <c r="E309" s="7" t="n">
        <f aca="false">COUNTIFS('Duel Log'!AF$2:AF$5455,$A309,'Duel Log'!AG$2:AG$5455,$B309,'Duel Log'!AH$2:AH$5455,"Loss")</f>
        <v>0</v>
      </c>
      <c r="F309" s="7" t="n">
        <f aca="false">COUNTIFS('Duel Log'!AF$2:AF$5455,$A309,'Duel Log'!AG$2:AG$5455,$B309,'Duel Log'!AH$2:AH$5455,"Draw")</f>
        <v>0</v>
      </c>
      <c r="G309" s="13" t="n">
        <f aca="false">IFERROR(D309/C309,"")</f>
        <v>1</v>
      </c>
    </row>
    <row r="310" customFormat="false" ht="15" hidden="false" customHeight="true" outlineLevel="0" collapsed="false">
      <c r="A310" s="7" t="s">
        <v>8061</v>
      </c>
      <c r="B310" s="7" t="s">
        <v>483</v>
      </c>
      <c r="C310" s="7" t="n">
        <f aca="false">COUNTIFS('Duel Log'!AF$2:AF$5455,$A310,'Duel Log'!AG$2:AG$5455,$B310)</f>
        <v>2</v>
      </c>
      <c r="D310" s="7" t="n">
        <f aca="false">COUNTIFS('Duel Log'!AF$2:AF$5455,$A310,'Duel Log'!AG$2:AG$5455,$B310,'Duel Log'!AH$2:AH$5455,"Win")</f>
        <v>0</v>
      </c>
      <c r="E310" s="7" t="n">
        <f aca="false">COUNTIFS('Duel Log'!AF$2:AF$5455,$A310,'Duel Log'!AG$2:AG$5455,$B310,'Duel Log'!AH$2:AH$5455,"Loss")</f>
        <v>2</v>
      </c>
      <c r="F310" s="7" t="n">
        <f aca="false">COUNTIFS('Duel Log'!AF$2:AF$5455,$A310,'Duel Log'!AG$2:AG$5455,$B310,'Duel Log'!AH$2:AH$5455,"Draw")</f>
        <v>0</v>
      </c>
      <c r="G310" s="13" t="n">
        <f aca="false">IFERROR(D310/C310,"")</f>
        <v>0</v>
      </c>
    </row>
    <row r="311" customFormat="false" ht="15" hidden="false" customHeight="true" outlineLevel="0" collapsed="false">
      <c r="A311" s="7" t="s">
        <v>862</v>
      </c>
      <c r="B311" s="7" t="s">
        <v>4478</v>
      </c>
      <c r="C311" s="7" t="n">
        <f aca="false">COUNTIFS('Duel Log'!AF$2:AF$5455,$A311,'Duel Log'!AG$2:AG$5455,$B311)</f>
        <v>1</v>
      </c>
      <c r="D311" s="7" t="n">
        <f aca="false">COUNTIFS('Duel Log'!AF$2:AF$5455,$A311,'Duel Log'!AG$2:AG$5455,$B311,'Duel Log'!AH$2:AH$5455,"Win")</f>
        <v>0</v>
      </c>
      <c r="E311" s="7" t="n">
        <f aca="false">COUNTIFS('Duel Log'!AF$2:AF$5455,$A311,'Duel Log'!AG$2:AG$5455,$B311,'Duel Log'!AH$2:AH$5455,"Loss")</f>
        <v>1</v>
      </c>
      <c r="F311" s="7" t="n">
        <f aca="false">COUNTIFS('Duel Log'!AF$2:AF$5455,$A311,'Duel Log'!AG$2:AG$5455,$B311,'Duel Log'!AH$2:AH$5455,"Draw")</f>
        <v>0</v>
      </c>
      <c r="G311" s="13" t="n">
        <f aca="false">IFERROR(D311/C311,"")</f>
        <v>0</v>
      </c>
    </row>
    <row r="312" customFormat="false" ht="15" hidden="false" customHeight="true" outlineLevel="0" collapsed="false">
      <c r="A312" s="7" t="s">
        <v>862</v>
      </c>
      <c r="B312" s="7" t="s">
        <v>889</v>
      </c>
      <c r="C312" s="7" t="n">
        <f aca="false">COUNTIFS('Duel Log'!AF$2:AF$5455,$A312,'Duel Log'!AG$2:AG$5455,$B312)</f>
        <v>1</v>
      </c>
      <c r="D312" s="7" t="n">
        <f aca="false">COUNTIFS('Duel Log'!AF$2:AF$5455,$A312,'Duel Log'!AG$2:AG$5455,$B312,'Duel Log'!AH$2:AH$5455,"Win")</f>
        <v>0</v>
      </c>
      <c r="E312" s="7" t="n">
        <f aca="false">COUNTIFS('Duel Log'!AF$2:AF$5455,$A312,'Duel Log'!AG$2:AG$5455,$B312,'Duel Log'!AH$2:AH$5455,"Loss")</f>
        <v>1</v>
      </c>
      <c r="F312" s="7" t="n">
        <f aca="false">COUNTIFS('Duel Log'!AF$2:AF$5455,$A312,'Duel Log'!AG$2:AG$5455,$B312,'Duel Log'!AH$2:AH$5455,"Draw")</f>
        <v>0</v>
      </c>
      <c r="G312" s="13" t="n">
        <f aca="false">IFERROR(D312/C312,"")</f>
        <v>0</v>
      </c>
    </row>
    <row r="313" customFormat="false" ht="15" hidden="false" customHeight="true" outlineLevel="0" collapsed="false">
      <c r="A313" s="7" t="s">
        <v>862</v>
      </c>
      <c r="B313" s="7" t="s">
        <v>603</v>
      </c>
      <c r="C313" s="7" t="n">
        <f aca="false">COUNTIFS('Duel Log'!AF$2:AF$5455,$A313,'Duel Log'!AG$2:AG$5455,$B313)</f>
        <v>1</v>
      </c>
      <c r="D313" s="7" t="n">
        <f aca="false">COUNTIFS('Duel Log'!AF$2:AF$5455,$A313,'Duel Log'!AG$2:AG$5455,$B313,'Duel Log'!AH$2:AH$5455,"Win")</f>
        <v>0</v>
      </c>
      <c r="E313" s="7" t="n">
        <f aca="false">COUNTIFS('Duel Log'!AF$2:AF$5455,$A313,'Duel Log'!AG$2:AG$5455,$B313,'Duel Log'!AH$2:AH$5455,"Loss")</f>
        <v>1</v>
      </c>
      <c r="F313" s="7" t="n">
        <f aca="false">COUNTIFS('Duel Log'!AF$2:AF$5455,$A313,'Duel Log'!AG$2:AG$5455,$B313,'Duel Log'!AH$2:AH$5455,"Draw")</f>
        <v>0</v>
      </c>
      <c r="G313" s="13" t="n">
        <f aca="false">IFERROR(D313/C313,"")</f>
        <v>0</v>
      </c>
    </row>
    <row r="314" customFormat="false" ht="15" hidden="false" customHeight="true" outlineLevel="0" collapsed="false">
      <c r="A314" s="7" t="s">
        <v>862</v>
      </c>
      <c r="B314" s="7" t="s">
        <v>6551</v>
      </c>
      <c r="C314" s="7" t="n">
        <f aca="false">COUNTIFS('Duel Log'!AF$2:AF$5455,$A314,'Duel Log'!AG$2:AG$5455,$B314)</f>
        <v>2</v>
      </c>
      <c r="D314" s="7" t="n">
        <f aca="false">COUNTIFS('Duel Log'!AF$2:AF$5455,$A314,'Duel Log'!AG$2:AG$5455,$B314,'Duel Log'!AH$2:AH$5455,"Win")</f>
        <v>0</v>
      </c>
      <c r="E314" s="7" t="n">
        <f aca="false">COUNTIFS('Duel Log'!AF$2:AF$5455,$A314,'Duel Log'!AG$2:AG$5455,$B314,'Duel Log'!AH$2:AH$5455,"Loss")</f>
        <v>2</v>
      </c>
      <c r="F314" s="7" t="n">
        <f aca="false">COUNTIFS('Duel Log'!AF$2:AF$5455,$A314,'Duel Log'!AG$2:AG$5455,$B314,'Duel Log'!AH$2:AH$5455,"Draw")</f>
        <v>0</v>
      </c>
      <c r="G314" s="13" t="n">
        <f aca="false">IFERROR(D314/C314,"")</f>
        <v>0</v>
      </c>
    </row>
    <row r="315" customFormat="false" ht="15" hidden="false" customHeight="true" outlineLevel="0" collapsed="false">
      <c r="A315" s="7" t="s">
        <v>862</v>
      </c>
      <c r="B315" s="7" t="s">
        <v>7708</v>
      </c>
      <c r="C315" s="7" t="n">
        <f aca="false">COUNTIFS('Duel Log'!AF$2:AF$5455,$A315,'Duel Log'!AG$2:AG$5455,$B315)</f>
        <v>2</v>
      </c>
      <c r="D315" s="7" t="n">
        <f aca="false">COUNTIFS('Duel Log'!AF$2:AF$5455,$A315,'Duel Log'!AG$2:AG$5455,$B315,'Duel Log'!AH$2:AH$5455,"Win")</f>
        <v>0</v>
      </c>
      <c r="E315" s="7" t="n">
        <f aca="false">COUNTIFS('Duel Log'!AF$2:AF$5455,$A315,'Duel Log'!AG$2:AG$5455,$B315,'Duel Log'!AH$2:AH$5455,"Loss")</f>
        <v>2</v>
      </c>
      <c r="F315" s="7" t="n">
        <f aca="false">COUNTIFS('Duel Log'!AF$2:AF$5455,$A315,'Duel Log'!AG$2:AG$5455,$B315,'Duel Log'!AH$2:AH$5455,"Draw")</f>
        <v>0</v>
      </c>
      <c r="G315" s="13" t="n">
        <f aca="false">IFERROR(D315/C315,"")</f>
        <v>0</v>
      </c>
    </row>
    <row r="316" customFormat="false" ht="15" hidden="false" customHeight="true" outlineLevel="0" collapsed="false">
      <c r="A316" s="7" t="s">
        <v>862</v>
      </c>
      <c r="B316" s="7" t="s">
        <v>429</v>
      </c>
      <c r="C316" s="7" t="n">
        <f aca="false">COUNTIFS('Duel Log'!AF$2:AF$5455,$A316,'Duel Log'!AG$2:AG$5455,$B316)</f>
        <v>2</v>
      </c>
      <c r="D316" s="7" t="n">
        <f aca="false">COUNTIFS('Duel Log'!AF$2:AF$5455,$A316,'Duel Log'!AG$2:AG$5455,$B316,'Duel Log'!AH$2:AH$5455,"Win")</f>
        <v>0</v>
      </c>
      <c r="E316" s="7" t="n">
        <f aca="false">COUNTIFS('Duel Log'!AF$2:AF$5455,$A316,'Duel Log'!AG$2:AG$5455,$B316,'Duel Log'!AH$2:AH$5455,"Loss")</f>
        <v>2</v>
      </c>
      <c r="F316" s="7" t="n">
        <f aca="false">COUNTIFS('Duel Log'!AF$2:AF$5455,$A316,'Duel Log'!AG$2:AG$5455,$B316,'Duel Log'!AH$2:AH$5455,"Draw")</f>
        <v>0</v>
      </c>
      <c r="G316" s="13" t="n">
        <f aca="false">IFERROR(D316/C316,"")</f>
        <v>0</v>
      </c>
    </row>
    <row r="317" customFormat="false" ht="15" hidden="false" customHeight="true" outlineLevel="0" collapsed="false">
      <c r="A317" s="7" t="s">
        <v>862</v>
      </c>
      <c r="B317" s="7" t="s">
        <v>321</v>
      </c>
      <c r="C317" s="7" t="n">
        <f aca="false">COUNTIFS('Duel Log'!AF$2:AF$5455,$A317,'Duel Log'!AG$2:AG$5455,$B317)</f>
        <v>2</v>
      </c>
      <c r="D317" s="7" t="n">
        <f aca="false">COUNTIFS('Duel Log'!AF$2:AF$5455,$A317,'Duel Log'!AG$2:AG$5455,$B317,'Duel Log'!AH$2:AH$5455,"Win")</f>
        <v>2</v>
      </c>
      <c r="E317" s="7" t="n">
        <f aca="false">COUNTIFS('Duel Log'!AF$2:AF$5455,$A317,'Duel Log'!AG$2:AG$5455,$B317,'Duel Log'!AH$2:AH$5455,"Loss")</f>
        <v>0</v>
      </c>
      <c r="F317" s="7" t="n">
        <f aca="false">COUNTIFS('Duel Log'!AF$2:AF$5455,$A317,'Duel Log'!AG$2:AG$5455,$B317,'Duel Log'!AH$2:AH$5455,"Draw")</f>
        <v>0</v>
      </c>
      <c r="G317" s="13" t="n">
        <f aca="false">IFERROR(D317/C317,"")</f>
        <v>1</v>
      </c>
    </row>
    <row r="318" customFormat="false" ht="15" hidden="false" customHeight="true" outlineLevel="0" collapsed="false">
      <c r="A318" s="7" t="s">
        <v>862</v>
      </c>
      <c r="B318" s="7" t="s">
        <v>4484</v>
      </c>
      <c r="C318" s="7" t="n">
        <f aca="false">COUNTIFS('Duel Log'!AF$2:AF$5455,$A318,'Duel Log'!AG$2:AG$5455,$B318)</f>
        <v>1</v>
      </c>
      <c r="D318" s="7" t="n">
        <f aca="false">COUNTIFS('Duel Log'!AF$2:AF$5455,$A318,'Duel Log'!AG$2:AG$5455,$B318,'Duel Log'!AH$2:AH$5455,"Win")</f>
        <v>1</v>
      </c>
      <c r="E318" s="7" t="n">
        <f aca="false">COUNTIFS('Duel Log'!AF$2:AF$5455,$A318,'Duel Log'!AG$2:AG$5455,$B318,'Duel Log'!AH$2:AH$5455,"Loss")</f>
        <v>0</v>
      </c>
      <c r="F318" s="7" t="n">
        <f aca="false">COUNTIFS('Duel Log'!AF$2:AF$5455,$A318,'Duel Log'!AG$2:AG$5455,$B318,'Duel Log'!AH$2:AH$5455,"Draw")</f>
        <v>0</v>
      </c>
      <c r="G318" s="13" t="n">
        <f aca="false">IFERROR(D318/C318,"")</f>
        <v>1</v>
      </c>
    </row>
    <row r="319" customFormat="false" ht="15" hidden="false" customHeight="true" outlineLevel="0" collapsed="false">
      <c r="A319" s="7" t="s">
        <v>862</v>
      </c>
      <c r="B319" s="7" t="s">
        <v>3550</v>
      </c>
      <c r="C319" s="7" t="n">
        <f aca="false">COUNTIFS('Duel Log'!AF$2:AF$5455,$A319,'Duel Log'!AG$2:AG$5455,$B319)</f>
        <v>1</v>
      </c>
      <c r="D319" s="7" t="n">
        <f aca="false">COUNTIFS('Duel Log'!AF$2:AF$5455,$A319,'Duel Log'!AG$2:AG$5455,$B319,'Duel Log'!AH$2:AH$5455,"Win")</f>
        <v>1</v>
      </c>
      <c r="E319" s="7" t="n">
        <f aca="false">COUNTIFS('Duel Log'!AF$2:AF$5455,$A319,'Duel Log'!AG$2:AG$5455,$B319,'Duel Log'!AH$2:AH$5455,"Loss")</f>
        <v>0</v>
      </c>
      <c r="F319" s="7" t="n">
        <f aca="false">COUNTIFS('Duel Log'!AF$2:AF$5455,$A319,'Duel Log'!AG$2:AG$5455,$B319,'Duel Log'!AH$2:AH$5455,"Draw")</f>
        <v>0</v>
      </c>
      <c r="G319" s="13" t="n">
        <f aca="false">IFERROR(D319/C319,"")</f>
        <v>1</v>
      </c>
    </row>
    <row r="320" customFormat="false" ht="15" hidden="false" customHeight="true" outlineLevel="0" collapsed="false">
      <c r="A320" s="7" t="s">
        <v>862</v>
      </c>
      <c r="B320" s="7" t="s">
        <v>861</v>
      </c>
      <c r="C320" s="7" t="n">
        <f aca="false">COUNTIFS('Duel Log'!AF$2:AF$5455,$A320,'Duel Log'!AG$2:AG$5455,$B320)</f>
        <v>2</v>
      </c>
      <c r="D320" s="7" t="n">
        <f aca="false">COUNTIFS('Duel Log'!AF$2:AF$5455,$A320,'Duel Log'!AG$2:AG$5455,$B320,'Duel Log'!AH$2:AH$5455,"Win")</f>
        <v>0</v>
      </c>
      <c r="E320" s="7" t="n">
        <f aca="false">COUNTIFS('Duel Log'!AF$2:AF$5455,$A320,'Duel Log'!AG$2:AG$5455,$B320,'Duel Log'!AH$2:AH$5455,"Loss")</f>
        <v>2</v>
      </c>
      <c r="F320" s="7" t="n">
        <f aca="false">COUNTIFS('Duel Log'!AF$2:AF$5455,$A320,'Duel Log'!AG$2:AG$5455,$B320,'Duel Log'!AH$2:AH$5455,"Draw")</f>
        <v>0</v>
      </c>
      <c r="G320" s="13" t="n">
        <f aca="false">IFERROR(D320/C320,"")</f>
        <v>0</v>
      </c>
    </row>
    <row r="321" customFormat="false" ht="15" hidden="false" customHeight="true" outlineLevel="0" collapsed="false">
      <c r="A321" s="7" t="s">
        <v>2050</v>
      </c>
      <c r="B321" s="7" t="s">
        <v>2049</v>
      </c>
      <c r="C321" s="7" t="n">
        <f aca="false">COUNTIFS('Duel Log'!AF$2:AF$5455,$A321,'Duel Log'!AG$2:AG$5455,$B321)</f>
        <v>1</v>
      </c>
      <c r="D321" s="7" t="n">
        <f aca="false">COUNTIFS('Duel Log'!AF$2:AF$5455,$A321,'Duel Log'!AG$2:AG$5455,$B321,'Duel Log'!AH$2:AH$5455,"Win")</f>
        <v>0</v>
      </c>
      <c r="E321" s="7" t="n">
        <f aca="false">COUNTIFS('Duel Log'!AF$2:AF$5455,$A321,'Duel Log'!AG$2:AG$5455,$B321,'Duel Log'!AH$2:AH$5455,"Loss")</f>
        <v>1</v>
      </c>
      <c r="F321" s="7" t="n">
        <f aca="false">COUNTIFS('Duel Log'!AF$2:AF$5455,$A321,'Duel Log'!AG$2:AG$5455,$B321,'Duel Log'!AH$2:AH$5455,"Draw")</f>
        <v>0</v>
      </c>
      <c r="G321" s="13" t="n">
        <f aca="false">IFERROR(D321/C321,"")</f>
        <v>0</v>
      </c>
    </row>
    <row r="322" customFormat="false" ht="15" hidden="false" customHeight="true" outlineLevel="0" collapsed="false">
      <c r="A322" s="7" t="s">
        <v>6595</v>
      </c>
      <c r="B322" s="7" t="s">
        <v>924</v>
      </c>
      <c r="C322" s="7" t="n">
        <f aca="false">COUNTIFS('Duel Log'!AF$2:AF$5455,$A322,'Duel Log'!AG$2:AG$5455,$B322)</f>
        <v>1</v>
      </c>
      <c r="D322" s="7" t="n">
        <f aca="false">COUNTIFS('Duel Log'!AF$2:AF$5455,$A322,'Duel Log'!AG$2:AG$5455,$B322,'Duel Log'!AH$2:AH$5455,"Win")</f>
        <v>0</v>
      </c>
      <c r="E322" s="7" t="n">
        <f aca="false">COUNTIFS('Duel Log'!AF$2:AF$5455,$A322,'Duel Log'!AG$2:AG$5455,$B322,'Duel Log'!AH$2:AH$5455,"Loss")</f>
        <v>1</v>
      </c>
      <c r="F322" s="7" t="n">
        <f aca="false">COUNTIFS('Duel Log'!AF$2:AF$5455,$A322,'Duel Log'!AG$2:AG$5455,$B322,'Duel Log'!AH$2:AH$5455,"Draw")</f>
        <v>0</v>
      </c>
      <c r="G322" s="13" t="n">
        <f aca="false">IFERROR(D322/C322,"")</f>
        <v>0</v>
      </c>
    </row>
    <row r="323" customFormat="false" ht="15" hidden="false" customHeight="true" outlineLevel="0" collapsed="false">
      <c r="A323" s="7" t="s">
        <v>5089</v>
      </c>
      <c r="B323" s="7" t="s">
        <v>787</v>
      </c>
      <c r="C323" s="7" t="n">
        <f aca="false">COUNTIFS('Duel Log'!AF$2:AF$5455,$A323,'Duel Log'!AG$2:AG$5455,$B323)</f>
        <v>2</v>
      </c>
      <c r="D323" s="7" t="n">
        <f aca="false">COUNTIFS('Duel Log'!AF$2:AF$5455,$A323,'Duel Log'!AG$2:AG$5455,$B323,'Duel Log'!AH$2:AH$5455,"Win")</f>
        <v>2</v>
      </c>
      <c r="E323" s="7" t="n">
        <f aca="false">COUNTIFS('Duel Log'!AF$2:AF$5455,$A323,'Duel Log'!AG$2:AG$5455,$B323,'Duel Log'!AH$2:AH$5455,"Loss")</f>
        <v>0</v>
      </c>
      <c r="F323" s="7" t="n">
        <f aca="false">COUNTIFS('Duel Log'!AF$2:AF$5455,$A323,'Duel Log'!AG$2:AG$5455,$B323,'Duel Log'!AH$2:AH$5455,"Draw")</f>
        <v>0</v>
      </c>
      <c r="G323" s="13" t="n">
        <f aca="false">IFERROR(D323/C323,"")</f>
        <v>1</v>
      </c>
    </row>
    <row r="324" customFormat="false" ht="15" hidden="false" customHeight="true" outlineLevel="0" collapsed="false">
      <c r="A324" s="7" t="s">
        <v>3306</v>
      </c>
      <c r="B324" s="7" t="s">
        <v>3305</v>
      </c>
      <c r="C324" s="7" t="n">
        <f aca="false">COUNTIFS('Duel Log'!AF$2:AF$5455,$A324,'Duel Log'!AG$2:AG$5455,$B324)</f>
        <v>2</v>
      </c>
      <c r="D324" s="7" t="n">
        <f aca="false">COUNTIFS('Duel Log'!AF$2:AF$5455,$A324,'Duel Log'!AG$2:AG$5455,$B324,'Duel Log'!AH$2:AH$5455,"Win")</f>
        <v>0</v>
      </c>
      <c r="E324" s="7" t="n">
        <f aca="false">COUNTIFS('Duel Log'!AF$2:AF$5455,$A324,'Duel Log'!AG$2:AG$5455,$B324,'Duel Log'!AH$2:AH$5455,"Loss")</f>
        <v>2</v>
      </c>
      <c r="F324" s="7" t="n">
        <f aca="false">COUNTIFS('Duel Log'!AF$2:AF$5455,$A324,'Duel Log'!AG$2:AG$5455,$B324,'Duel Log'!AH$2:AH$5455,"Draw")</f>
        <v>0</v>
      </c>
      <c r="G324" s="13" t="n">
        <f aca="false">IFERROR(D324/C324,"")</f>
        <v>0</v>
      </c>
    </row>
    <row r="325" customFormat="false" ht="15" hidden="false" customHeight="true" outlineLevel="0" collapsed="false">
      <c r="A325" s="7" t="s">
        <v>5178</v>
      </c>
      <c r="B325" s="7" t="s">
        <v>5179</v>
      </c>
      <c r="C325" s="7" t="n">
        <f aca="false">COUNTIFS('Duel Log'!AF$2:AF$5455,$A325,'Duel Log'!AG$2:AG$5455,$B325)</f>
        <v>2</v>
      </c>
      <c r="D325" s="7" t="n">
        <f aca="false">COUNTIFS('Duel Log'!AF$2:AF$5455,$A325,'Duel Log'!AG$2:AG$5455,$B325,'Duel Log'!AH$2:AH$5455,"Win")</f>
        <v>2</v>
      </c>
      <c r="E325" s="7" t="n">
        <f aca="false">COUNTIFS('Duel Log'!AF$2:AF$5455,$A325,'Duel Log'!AG$2:AG$5455,$B325,'Duel Log'!AH$2:AH$5455,"Loss")</f>
        <v>0</v>
      </c>
      <c r="F325" s="7" t="n">
        <f aca="false">COUNTIFS('Duel Log'!AF$2:AF$5455,$A325,'Duel Log'!AG$2:AG$5455,$B325,'Duel Log'!AH$2:AH$5455,"Draw")</f>
        <v>0</v>
      </c>
      <c r="G325" s="13" t="n">
        <f aca="false">IFERROR(D325/C325,"")</f>
        <v>1</v>
      </c>
    </row>
    <row r="326" customFormat="false" ht="15" hidden="false" customHeight="true" outlineLevel="0" collapsed="false">
      <c r="A326" s="7" t="s">
        <v>1987</v>
      </c>
      <c r="B326" s="7" t="s">
        <v>155</v>
      </c>
      <c r="C326" s="7" t="n">
        <f aca="false">COUNTIFS('Duel Log'!AF$2:AF$5455,$A326,'Duel Log'!AG$2:AG$5455,$B326)</f>
        <v>2</v>
      </c>
      <c r="D326" s="7" t="n">
        <f aca="false">COUNTIFS('Duel Log'!AF$2:AF$5455,$A326,'Duel Log'!AG$2:AG$5455,$B326,'Duel Log'!AH$2:AH$5455,"Win")</f>
        <v>0</v>
      </c>
      <c r="E326" s="7" t="n">
        <f aca="false">COUNTIFS('Duel Log'!AF$2:AF$5455,$A326,'Duel Log'!AG$2:AG$5455,$B326,'Duel Log'!AH$2:AH$5455,"Loss")</f>
        <v>2</v>
      </c>
      <c r="F326" s="7" t="n">
        <f aca="false">COUNTIFS('Duel Log'!AF$2:AF$5455,$A326,'Duel Log'!AG$2:AG$5455,$B326,'Duel Log'!AH$2:AH$5455,"Draw")</f>
        <v>0</v>
      </c>
      <c r="G326" s="13" t="n">
        <f aca="false">IFERROR(D326/C326,"")</f>
        <v>0</v>
      </c>
    </row>
    <row r="327" customFormat="false" ht="15" hidden="false" customHeight="true" outlineLevel="0" collapsed="false">
      <c r="A327" s="7" t="s">
        <v>2296</v>
      </c>
      <c r="B327" s="7" t="s">
        <v>2295</v>
      </c>
      <c r="C327" s="7" t="n">
        <f aca="false">COUNTIFS('Duel Log'!AF$2:AF$5455,$A327,'Duel Log'!AG$2:AG$5455,$B327)</f>
        <v>1</v>
      </c>
      <c r="D327" s="7" t="n">
        <f aca="false">COUNTIFS('Duel Log'!AF$2:AF$5455,$A327,'Duel Log'!AG$2:AG$5455,$B327,'Duel Log'!AH$2:AH$5455,"Win")</f>
        <v>1</v>
      </c>
      <c r="E327" s="7" t="n">
        <f aca="false">COUNTIFS('Duel Log'!AF$2:AF$5455,$A327,'Duel Log'!AG$2:AG$5455,$B327,'Duel Log'!AH$2:AH$5455,"Loss")</f>
        <v>0</v>
      </c>
      <c r="F327" s="7" t="n">
        <f aca="false">COUNTIFS('Duel Log'!AF$2:AF$5455,$A327,'Duel Log'!AG$2:AG$5455,$B327,'Duel Log'!AH$2:AH$5455,"Draw")</f>
        <v>0</v>
      </c>
      <c r="G327" s="13" t="n">
        <f aca="false">IFERROR(D327/C327,"")</f>
        <v>1</v>
      </c>
    </row>
    <row r="328" customFormat="false" ht="15" hidden="false" customHeight="true" outlineLevel="0" collapsed="false">
      <c r="A328" s="7" t="s">
        <v>2296</v>
      </c>
      <c r="B328" s="7" t="s">
        <v>1900</v>
      </c>
      <c r="C328" s="7" t="n">
        <f aca="false">COUNTIFS('Duel Log'!AF$2:AF$5455,$A328,'Duel Log'!AG$2:AG$5455,$B328)</f>
        <v>1</v>
      </c>
      <c r="D328" s="7" t="n">
        <f aca="false">COUNTIFS('Duel Log'!AF$2:AF$5455,$A328,'Duel Log'!AG$2:AG$5455,$B328,'Duel Log'!AH$2:AH$5455,"Win")</f>
        <v>0</v>
      </c>
      <c r="E328" s="7" t="n">
        <f aca="false">COUNTIFS('Duel Log'!AF$2:AF$5455,$A328,'Duel Log'!AG$2:AG$5455,$B328,'Duel Log'!AH$2:AH$5455,"Loss")</f>
        <v>1</v>
      </c>
      <c r="F328" s="7" t="n">
        <f aca="false">COUNTIFS('Duel Log'!AF$2:AF$5455,$A328,'Duel Log'!AG$2:AG$5455,$B328,'Duel Log'!AH$2:AH$5455,"Draw")</f>
        <v>0</v>
      </c>
      <c r="G328" s="13" t="n">
        <f aca="false">IFERROR(D328/C328,"")</f>
        <v>0</v>
      </c>
    </row>
    <row r="329" customFormat="false" ht="15" hidden="false" customHeight="true" outlineLevel="0" collapsed="false">
      <c r="A329" s="7" t="s">
        <v>5931</v>
      </c>
      <c r="B329" s="7" t="s">
        <v>5932</v>
      </c>
      <c r="C329" s="7" t="n">
        <f aca="false">COUNTIFS('Duel Log'!AF$2:AF$5455,$A329,'Duel Log'!AG$2:AG$5455,$B329)</f>
        <v>1</v>
      </c>
      <c r="D329" s="7" t="n">
        <f aca="false">COUNTIFS('Duel Log'!AF$2:AF$5455,$A329,'Duel Log'!AG$2:AG$5455,$B329,'Duel Log'!AH$2:AH$5455,"Win")</f>
        <v>1</v>
      </c>
      <c r="E329" s="7" t="n">
        <f aca="false">COUNTIFS('Duel Log'!AF$2:AF$5455,$A329,'Duel Log'!AG$2:AG$5455,$B329,'Duel Log'!AH$2:AH$5455,"Loss")</f>
        <v>0</v>
      </c>
      <c r="F329" s="7" t="n">
        <f aca="false">COUNTIFS('Duel Log'!AF$2:AF$5455,$A329,'Duel Log'!AG$2:AG$5455,$B329,'Duel Log'!AH$2:AH$5455,"Draw")</f>
        <v>0</v>
      </c>
      <c r="G329" s="13" t="n">
        <f aca="false">IFERROR(D329/C329,"")</f>
        <v>1</v>
      </c>
    </row>
    <row r="330" customFormat="false" ht="15" hidden="false" customHeight="true" outlineLevel="0" collapsed="false">
      <c r="A330" s="7" t="s">
        <v>8626</v>
      </c>
      <c r="B330" s="7" t="s">
        <v>8625</v>
      </c>
      <c r="C330" s="7" t="n">
        <f aca="false">COUNTIFS('Duel Log'!AF$2:AF$5455,$A330,'Duel Log'!AG$2:AG$5455,$B330)</f>
        <v>1</v>
      </c>
      <c r="D330" s="7" t="n">
        <f aca="false">COUNTIFS('Duel Log'!AF$2:AF$5455,$A330,'Duel Log'!AG$2:AG$5455,$B330,'Duel Log'!AH$2:AH$5455,"Win")</f>
        <v>1</v>
      </c>
      <c r="E330" s="7" t="n">
        <f aca="false">COUNTIFS('Duel Log'!AF$2:AF$5455,$A330,'Duel Log'!AG$2:AG$5455,$B330,'Duel Log'!AH$2:AH$5455,"Loss")</f>
        <v>0</v>
      </c>
      <c r="F330" s="7" t="n">
        <f aca="false">COUNTIFS('Duel Log'!AF$2:AF$5455,$A330,'Duel Log'!AG$2:AG$5455,$B330,'Duel Log'!AH$2:AH$5455,"Draw")</f>
        <v>0</v>
      </c>
      <c r="G330" s="13" t="n">
        <f aca="false">IFERROR(D330/C330,"")</f>
        <v>1</v>
      </c>
    </row>
    <row r="331" customFormat="false" ht="15" hidden="false" customHeight="true" outlineLevel="0" collapsed="false">
      <c r="A331" s="7" t="s">
        <v>7412</v>
      </c>
      <c r="B331" s="7" t="s">
        <v>7413</v>
      </c>
      <c r="C331" s="7" t="n">
        <f aca="false">COUNTIFS('Duel Log'!AF$2:AF$5455,$A331,'Duel Log'!AG$2:AG$5455,$B331)</f>
        <v>1</v>
      </c>
      <c r="D331" s="7" t="n">
        <f aca="false">COUNTIFS('Duel Log'!AF$2:AF$5455,$A331,'Duel Log'!AG$2:AG$5455,$B331,'Duel Log'!AH$2:AH$5455,"Win")</f>
        <v>1</v>
      </c>
      <c r="E331" s="7" t="n">
        <f aca="false">COUNTIFS('Duel Log'!AF$2:AF$5455,$A331,'Duel Log'!AG$2:AG$5455,$B331,'Duel Log'!AH$2:AH$5455,"Loss")</f>
        <v>0</v>
      </c>
      <c r="F331" s="7" t="n">
        <f aca="false">COUNTIFS('Duel Log'!AF$2:AF$5455,$A331,'Duel Log'!AG$2:AG$5455,$B331,'Duel Log'!AH$2:AH$5455,"Draw")</f>
        <v>0</v>
      </c>
      <c r="G331" s="13" t="n">
        <f aca="false">IFERROR(D331/C331,"")</f>
        <v>1</v>
      </c>
    </row>
    <row r="332" customFormat="false" ht="15" hidden="false" customHeight="true" outlineLevel="0" collapsed="false">
      <c r="A332" s="7" t="s">
        <v>1027</v>
      </c>
      <c r="B332" s="7" t="s">
        <v>6452</v>
      </c>
      <c r="C332" s="7" t="n">
        <f aca="false">COUNTIFS('Duel Log'!AF$2:AF$5455,$A332,'Duel Log'!AG$2:AG$5455,$B332)</f>
        <v>2</v>
      </c>
      <c r="D332" s="7" t="n">
        <f aca="false">COUNTIFS('Duel Log'!AF$2:AF$5455,$A332,'Duel Log'!AG$2:AG$5455,$B332,'Duel Log'!AH$2:AH$5455,"Win")</f>
        <v>0</v>
      </c>
      <c r="E332" s="7" t="n">
        <f aca="false">COUNTIFS('Duel Log'!AF$2:AF$5455,$A332,'Duel Log'!AG$2:AG$5455,$B332,'Duel Log'!AH$2:AH$5455,"Loss")</f>
        <v>2</v>
      </c>
      <c r="F332" s="7" t="n">
        <f aca="false">COUNTIFS('Duel Log'!AF$2:AF$5455,$A332,'Duel Log'!AG$2:AG$5455,$B332,'Duel Log'!AH$2:AH$5455,"Draw")</f>
        <v>0</v>
      </c>
      <c r="G332" s="13" t="n">
        <f aca="false">IFERROR(D332/C332,"")</f>
        <v>0</v>
      </c>
    </row>
    <row r="333" customFormat="false" ht="15" hidden="false" customHeight="true" outlineLevel="0" collapsed="false">
      <c r="A333" s="7" t="s">
        <v>1027</v>
      </c>
      <c r="B333" s="7" t="s">
        <v>889</v>
      </c>
      <c r="C333" s="7" t="n">
        <f aca="false">COUNTIFS('Duel Log'!AF$2:AF$5455,$A333,'Duel Log'!AG$2:AG$5455,$B333)</f>
        <v>2</v>
      </c>
      <c r="D333" s="7" t="n">
        <f aca="false">COUNTIFS('Duel Log'!AF$2:AF$5455,$A333,'Duel Log'!AG$2:AG$5455,$B333,'Duel Log'!AH$2:AH$5455,"Win")</f>
        <v>0</v>
      </c>
      <c r="E333" s="7" t="n">
        <f aca="false">COUNTIFS('Duel Log'!AF$2:AF$5455,$A333,'Duel Log'!AG$2:AG$5455,$B333,'Duel Log'!AH$2:AH$5455,"Loss")</f>
        <v>2</v>
      </c>
      <c r="F333" s="7" t="n">
        <f aca="false">COUNTIFS('Duel Log'!AF$2:AF$5455,$A333,'Duel Log'!AG$2:AG$5455,$B333,'Duel Log'!AH$2:AH$5455,"Draw")</f>
        <v>0</v>
      </c>
      <c r="G333" s="13" t="n">
        <f aca="false">IFERROR(D333/C333,"")</f>
        <v>0</v>
      </c>
    </row>
    <row r="334" customFormat="false" ht="15" hidden="false" customHeight="true" outlineLevel="0" collapsed="false">
      <c r="A334" s="7" t="s">
        <v>1027</v>
      </c>
      <c r="B334" s="7" t="s">
        <v>2362</v>
      </c>
      <c r="C334" s="7" t="n">
        <f aca="false">COUNTIFS('Duel Log'!AF$2:AF$5455,$A334,'Duel Log'!AG$2:AG$5455,$B334)</f>
        <v>1</v>
      </c>
      <c r="D334" s="7" t="n">
        <f aca="false">COUNTIFS('Duel Log'!AF$2:AF$5455,$A334,'Duel Log'!AG$2:AG$5455,$B334,'Duel Log'!AH$2:AH$5455,"Win")</f>
        <v>1</v>
      </c>
      <c r="E334" s="7" t="n">
        <f aca="false">COUNTIFS('Duel Log'!AF$2:AF$5455,$A334,'Duel Log'!AG$2:AG$5455,$B334,'Duel Log'!AH$2:AH$5455,"Loss")</f>
        <v>0</v>
      </c>
      <c r="F334" s="7" t="n">
        <f aca="false">COUNTIFS('Duel Log'!AF$2:AF$5455,$A334,'Duel Log'!AG$2:AG$5455,$B334,'Duel Log'!AH$2:AH$5455,"Draw")</f>
        <v>0</v>
      </c>
      <c r="G334" s="13" t="n">
        <f aca="false">IFERROR(D334/C334,"")</f>
        <v>1</v>
      </c>
    </row>
    <row r="335" customFormat="false" ht="15" hidden="false" customHeight="true" outlineLevel="0" collapsed="false">
      <c r="A335" s="7" t="s">
        <v>1027</v>
      </c>
      <c r="B335" s="7" t="s">
        <v>217</v>
      </c>
      <c r="C335" s="7" t="n">
        <f aca="false">COUNTIFS('Duel Log'!AF$2:AF$5455,$A335,'Duel Log'!AG$2:AG$5455,$B335)</f>
        <v>1</v>
      </c>
      <c r="D335" s="7" t="n">
        <f aca="false">COUNTIFS('Duel Log'!AF$2:AF$5455,$A335,'Duel Log'!AG$2:AG$5455,$B335,'Duel Log'!AH$2:AH$5455,"Win")</f>
        <v>0</v>
      </c>
      <c r="E335" s="7" t="n">
        <f aca="false">COUNTIFS('Duel Log'!AF$2:AF$5455,$A335,'Duel Log'!AG$2:AG$5455,$B335,'Duel Log'!AH$2:AH$5455,"Loss")</f>
        <v>1</v>
      </c>
      <c r="F335" s="7" t="n">
        <f aca="false">COUNTIFS('Duel Log'!AF$2:AF$5455,$A335,'Duel Log'!AG$2:AG$5455,$B335,'Duel Log'!AH$2:AH$5455,"Draw")</f>
        <v>0</v>
      </c>
      <c r="G335" s="13" t="n">
        <f aca="false">IFERROR(D335/C335,"")</f>
        <v>0</v>
      </c>
    </row>
    <row r="336" customFormat="false" ht="15" hidden="false" customHeight="true" outlineLevel="0" collapsed="false">
      <c r="A336" s="7" t="s">
        <v>1027</v>
      </c>
      <c r="B336" s="7" t="s">
        <v>1028</v>
      </c>
      <c r="C336" s="7" t="n">
        <f aca="false">COUNTIFS('Duel Log'!AF$2:AF$5455,$A336,'Duel Log'!AG$2:AG$5455,$B336)</f>
        <v>2</v>
      </c>
      <c r="D336" s="7" t="n">
        <f aca="false">COUNTIFS('Duel Log'!AF$2:AF$5455,$A336,'Duel Log'!AG$2:AG$5455,$B336,'Duel Log'!AH$2:AH$5455,"Win")</f>
        <v>0</v>
      </c>
      <c r="E336" s="7" t="n">
        <f aca="false">COUNTIFS('Duel Log'!AF$2:AF$5455,$A336,'Duel Log'!AG$2:AG$5455,$B336,'Duel Log'!AH$2:AH$5455,"Loss")</f>
        <v>2</v>
      </c>
      <c r="F336" s="7" t="n">
        <f aca="false">COUNTIFS('Duel Log'!AF$2:AF$5455,$A336,'Duel Log'!AG$2:AG$5455,$B336,'Duel Log'!AH$2:AH$5455,"Draw")</f>
        <v>0</v>
      </c>
      <c r="G336" s="13" t="n">
        <f aca="false">IFERROR(D336/C336,"")</f>
        <v>0</v>
      </c>
    </row>
    <row r="337" customFormat="false" ht="15" hidden="false" customHeight="true" outlineLevel="0" collapsed="false">
      <c r="A337" s="7" t="s">
        <v>1027</v>
      </c>
      <c r="B337" s="7" t="s">
        <v>206</v>
      </c>
      <c r="C337" s="7" t="n">
        <f aca="false">COUNTIFS('Duel Log'!AF$2:AF$5455,$A337,'Duel Log'!AG$2:AG$5455,$B337)</f>
        <v>1</v>
      </c>
      <c r="D337" s="7" t="n">
        <f aca="false">COUNTIFS('Duel Log'!AF$2:AF$5455,$A337,'Duel Log'!AG$2:AG$5455,$B337,'Duel Log'!AH$2:AH$5455,"Win")</f>
        <v>1</v>
      </c>
      <c r="E337" s="7" t="n">
        <f aca="false">COUNTIFS('Duel Log'!AF$2:AF$5455,$A337,'Duel Log'!AG$2:AG$5455,$B337,'Duel Log'!AH$2:AH$5455,"Loss")</f>
        <v>0</v>
      </c>
      <c r="F337" s="7" t="n">
        <f aca="false">COUNTIFS('Duel Log'!AF$2:AF$5455,$A337,'Duel Log'!AG$2:AG$5455,$B337,'Duel Log'!AH$2:AH$5455,"Draw")</f>
        <v>0</v>
      </c>
      <c r="G337" s="13" t="n">
        <f aca="false">IFERROR(D337/C337,"")</f>
        <v>1</v>
      </c>
    </row>
    <row r="338" customFormat="false" ht="15" hidden="false" customHeight="true" outlineLevel="0" collapsed="false">
      <c r="A338" s="7" t="s">
        <v>1027</v>
      </c>
      <c r="B338" s="7" t="s">
        <v>120</v>
      </c>
      <c r="C338" s="7" t="n">
        <f aca="false">COUNTIFS('Duel Log'!AF$2:AF$5455,$A338,'Duel Log'!AG$2:AG$5455,$B338)</f>
        <v>2</v>
      </c>
      <c r="D338" s="7" t="n">
        <f aca="false">COUNTIFS('Duel Log'!AF$2:AF$5455,$A338,'Duel Log'!AG$2:AG$5455,$B338,'Duel Log'!AH$2:AH$5455,"Win")</f>
        <v>0</v>
      </c>
      <c r="E338" s="7" t="n">
        <f aca="false">COUNTIFS('Duel Log'!AF$2:AF$5455,$A338,'Duel Log'!AG$2:AG$5455,$B338,'Duel Log'!AH$2:AH$5455,"Loss")</f>
        <v>2</v>
      </c>
      <c r="F338" s="7" t="n">
        <f aca="false">COUNTIFS('Duel Log'!AF$2:AF$5455,$A338,'Duel Log'!AG$2:AG$5455,$B338,'Duel Log'!AH$2:AH$5455,"Draw")</f>
        <v>0</v>
      </c>
      <c r="G338" s="13" t="n">
        <f aca="false">IFERROR(D338/C338,"")</f>
        <v>0</v>
      </c>
    </row>
    <row r="339" customFormat="false" ht="15" hidden="false" customHeight="true" outlineLevel="0" collapsed="false">
      <c r="A339" s="7" t="s">
        <v>1027</v>
      </c>
      <c r="B339" s="7" t="s">
        <v>2676</v>
      </c>
      <c r="C339" s="7" t="n">
        <f aca="false">COUNTIFS('Duel Log'!AF$2:AF$5455,$A339,'Duel Log'!AG$2:AG$5455,$B339)</f>
        <v>1</v>
      </c>
      <c r="D339" s="7" t="n">
        <f aca="false">COUNTIFS('Duel Log'!AF$2:AF$5455,$A339,'Duel Log'!AG$2:AG$5455,$B339,'Duel Log'!AH$2:AH$5455,"Win")</f>
        <v>0</v>
      </c>
      <c r="E339" s="7" t="n">
        <f aca="false">COUNTIFS('Duel Log'!AF$2:AF$5455,$A339,'Duel Log'!AG$2:AG$5455,$B339,'Duel Log'!AH$2:AH$5455,"Loss")</f>
        <v>1</v>
      </c>
      <c r="F339" s="7" t="n">
        <f aca="false">COUNTIFS('Duel Log'!AF$2:AF$5455,$A339,'Duel Log'!AG$2:AG$5455,$B339,'Duel Log'!AH$2:AH$5455,"Draw")</f>
        <v>0</v>
      </c>
      <c r="G339" s="13" t="n">
        <f aca="false">IFERROR(D339/C339,"")</f>
        <v>0</v>
      </c>
    </row>
    <row r="340" customFormat="false" ht="15" hidden="false" customHeight="true" outlineLevel="0" collapsed="false">
      <c r="A340" s="7" t="s">
        <v>1027</v>
      </c>
      <c r="B340" s="7" t="s">
        <v>1001</v>
      </c>
      <c r="C340" s="7" t="n">
        <f aca="false">COUNTIFS('Duel Log'!AF$2:AF$5455,$A340,'Duel Log'!AG$2:AG$5455,$B340)</f>
        <v>1</v>
      </c>
      <c r="D340" s="7" t="n">
        <f aca="false">COUNTIFS('Duel Log'!AF$2:AF$5455,$A340,'Duel Log'!AG$2:AG$5455,$B340,'Duel Log'!AH$2:AH$5455,"Win")</f>
        <v>0</v>
      </c>
      <c r="E340" s="7" t="n">
        <f aca="false">COUNTIFS('Duel Log'!AF$2:AF$5455,$A340,'Duel Log'!AG$2:AG$5455,$B340,'Duel Log'!AH$2:AH$5455,"Loss")</f>
        <v>1</v>
      </c>
      <c r="F340" s="7" t="n">
        <f aca="false">COUNTIFS('Duel Log'!AF$2:AF$5455,$A340,'Duel Log'!AG$2:AG$5455,$B340,'Duel Log'!AH$2:AH$5455,"Draw")</f>
        <v>0</v>
      </c>
      <c r="G340" s="13" t="n">
        <f aca="false">IFERROR(D340/C340,"")</f>
        <v>0</v>
      </c>
    </row>
    <row r="341" customFormat="false" ht="15" hidden="false" customHeight="true" outlineLevel="0" collapsed="false">
      <c r="A341" s="7" t="s">
        <v>1027</v>
      </c>
      <c r="B341" s="7" t="s">
        <v>7497</v>
      </c>
      <c r="C341" s="7" t="n">
        <f aca="false">COUNTIFS('Duel Log'!AF$2:AF$5455,$A341,'Duel Log'!AG$2:AG$5455,$B341)</f>
        <v>1</v>
      </c>
      <c r="D341" s="7" t="n">
        <f aca="false">COUNTIFS('Duel Log'!AF$2:AF$5455,$A341,'Duel Log'!AG$2:AG$5455,$B341,'Duel Log'!AH$2:AH$5455,"Win")</f>
        <v>1</v>
      </c>
      <c r="E341" s="7" t="n">
        <f aca="false">COUNTIFS('Duel Log'!AF$2:AF$5455,$A341,'Duel Log'!AG$2:AG$5455,$B341,'Duel Log'!AH$2:AH$5455,"Loss")</f>
        <v>0</v>
      </c>
      <c r="F341" s="7" t="n">
        <f aca="false">COUNTIFS('Duel Log'!AF$2:AF$5455,$A341,'Duel Log'!AG$2:AG$5455,$B341,'Duel Log'!AH$2:AH$5455,"Draw")</f>
        <v>0</v>
      </c>
      <c r="G341" s="13" t="n">
        <f aca="false">IFERROR(D341/C341,"")</f>
        <v>1</v>
      </c>
    </row>
    <row r="342" customFormat="false" ht="15" hidden="false" customHeight="true" outlineLevel="0" collapsed="false">
      <c r="A342" s="7" t="s">
        <v>4371</v>
      </c>
      <c r="B342" s="7" t="s">
        <v>616</v>
      </c>
      <c r="C342" s="7" t="n">
        <f aca="false">COUNTIFS('Duel Log'!AF$2:AF$5455,$A342,'Duel Log'!AG$2:AG$5455,$B342)</f>
        <v>2</v>
      </c>
      <c r="D342" s="7" t="n">
        <f aca="false">COUNTIFS('Duel Log'!AF$2:AF$5455,$A342,'Duel Log'!AG$2:AG$5455,$B342,'Duel Log'!AH$2:AH$5455,"Win")</f>
        <v>2</v>
      </c>
      <c r="E342" s="7" t="n">
        <f aca="false">COUNTIFS('Duel Log'!AF$2:AF$5455,$A342,'Duel Log'!AG$2:AG$5455,$B342,'Duel Log'!AH$2:AH$5455,"Loss")</f>
        <v>0</v>
      </c>
      <c r="F342" s="7" t="n">
        <f aca="false">COUNTIFS('Duel Log'!AF$2:AF$5455,$A342,'Duel Log'!AG$2:AG$5455,$B342,'Duel Log'!AH$2:AH$5455,"Draw")</f>
        <v>0</v>
      </c>
      <c r="G342" s="13" t="n">
        <f aca="false">IFERROR(D342/C342,"")</f>
        <v>1</v>
      </c>
    </row>
    <row r="343" customFormat="false" ht="15" hidden="false" customHeight="true" outlineLevel="0" collapsed="false">
      <c r="A343" s="7" t="s">
        <v>4371</v>
      </c>
      <c r="B343" s="7" t="s">
        <v>134</v>
      </c>
      <c r="C343" s="7" t="n">
        <f aca="false">COUNTIFS('Duel Log'!AF$2:AF$5455,$A343,'Duel Log'!AG$2:AG$5455,$B343)</f>
        <v>2</v>
      </c>
      <c r="D343" s="7" t="n">
        <f aca="false">COUNTIFS('Duel Log'!AF$2:AF$5455,$A343,'Duel Log'!AG$2:AG$5455,$B343,'Duel Log'!AH$2:AH$5455,"Win")</f>
        <v>0</v>
      </c>
      <c r="E343" s="7" t="n">
        <f aca="false">COUNTIFS('Duel Log'!AF$2:AF$5455,$A343,'Duel Log'!AG$2:AG$5455,$B343,'Duel Log'!AH$2:AH$5455,"Loss")</f>
        <v>2</v>
      </c>
      <c r="F343" s="7" t="n">
        <f aca="false">COUNTIFS('Duel Log'!AF$2:AF$5455,$A343,'Duel Log'!AG$2:AG$5455,$B343,'Duel Log'!AH$2:AH$5455,"Draw")</f>
        <v>0</v>
      </c>
      <c r="G343" s="13" t="n">
        <f aca="false">IFERROR(D343/C343,"")</f>
        <v>0</v>
      </c>
    </row>
    <row r="344" customFormat="false" ht="15" hidden="false" customHeight="true" outlineLevel="0" collapsed="false">
      <c r="A344" s="7" t="s">
        <v>2738</v>
      </c>
      <c r="B344" s="7" t="s">
        <v>2737</v>
      </c>
      <c r="C344" s="7" t="n">
        <f aca="false">COUNTIFS('Duel Log'!AF$2:AF$5455,$A344,'Duel Log'!AG$2:AG$5455,$B344)</f>
        <v>2</v>
      </c>
      <c r="D344" s="7" t="n">
        <f aca="false">COUNTIFS('Duel Log'!AF$2:AF$5455,$A344,'Duel Log'!AG$2:AG$5455,$B344,'Duel Log'!AH$2:AH$5455,"Win")</f>
        <v>2</v>
      </c>
      <c r="E344" s="7" t="n">
        <f aca="false">COUNTIFS('Duel Log'!AF$2:AF$5455,$A344,'Duel Log'!AG$2:AG$5455,$B344,'Duel Log'!AH$2:AH$5455,"Loss")</f>
        <v>0</v>
      </c>
      <c r="F344" s="7" t="n">
        <f aca="false">COUNTIFS('Duel Log'!AF$2:AF$5455,$A344,'Duel Log'!AG$2:AG$5455,$B344,'Duel Log'!AH$2:AH$5455,"Draw")</f>
        <v>0</v>
      </c>
      <c r="G344" s="13" t="n">
        <f aca="false">IFERROR(D344/C344,"")</f>
        <v>1</v>
      </c>
    </row>
    <row r="345" customFormat="false" ht="15" hidden="false" customHeight="true" outlineLevel="0" collapsed="false">
      <c r="A345" s="7" t="s">
        <v>4785</v>
      </c>
      <c r="B345" s="7" t="s">
        <v>4775</v>
      </c>
      <c r="C345" s="7" t="n">
        <f aca="false">COUNTIFS('Duel Log'!AF$2:AF$5455,$A345,'Duel Log'!AG$2:AG$5455,$B345)</f>
        <v>1</v>
      </c>
      <c r="D345" s="7" t="n">
        <f aca="false">COUNTIFS('Duel Log'!AF$2:AF$5455,$A345,'Duel Log'!AG$2:AG$5455,$B345,'Duel Log'!AH$2:AH$5455,"Win")</f>
        <v>1</v>
      </c>
      <c r="E345" s="7" t="n">
        <f aca="false">COUNTIFS('Duel Log'!AF$2:AF$5455,$A345,'Duel Log'!AG$2:AG$5455,$B345,'Duel Log'!AH$2:AH$5455,"Loss")</f>
        <v>0</v>
      </c>
      <c r="F345" s="7" t="n">
        <f aca="false">COUNTIFS('Duel Log'!AF$2:AF$5455,$A345,'Duel Log'!AG$2:AG$5455,$B345,'Duel Log'!AH$2:AH$5455,"Draw")</f>
        <v>0</v>
      </c>
      <c r="G345" s="13" t="n">
        <f aca="false">IFERROR(D345/C345,"")</f>
        <v>1</v>
      </c>
    </row>
    <row r="346" customFormat="false" ht="15" hidden="false" customHeight="true" outlineLevel="0" collapsed="false">
      <c r="A346" s="7" t="s">
        <v>3687</v>
      </c>
      <c r="B346" s="7" t="s">
        <v>538</v>
      </c>
      <c r="C346" s="7" t="n">
        <f aca="false">COUNTIFS('Duel Log'!AF$2:AF$5455,$A346,'Duel Log'!AG$2:AG$5455,$B346)</f>
        <v>2</v>
      </c>
      <c r="D346" s="7" t="n">
        <f aca="false">COUNTIFS('Duel Log'!AF$2:AF$5455,$A346,'Duel Log'!AG$2:AG$5455,$B346,'Duel Log'!AH$2:AH$5455,"Win")</f>
        <v>0</v>
      </c>
      <c r="E346" s="7" t="n">
        <f aca="false">COUNTIFS('Duel Log'!AF$2:AF$5455,$A346,'Duel Log'!AG$2:AG$5455,$B346,'Duel Log'!AH$2:AH$5455,"Loss")</f>
        <v>2</v>
      </c>
      <c r="F346" s="7" t="n">
        <f aca="false">COUNTIFS('Duel Log'!AF$2:AF$5455,$A346,'Duel Log'!AG$2:AG$5455,$B346,'Duel Log'!AH$2:AH$5455,"Draw")</f>
        <v>0</v>
      </c>
      <c r="G346" s="13" t="n">
        <f aca="false">IFERROR(D346/C346,"")</f>
        <v>0</v>
      </c>
    </row>
    <row r="347" customFormat="false" ht="15" hidden="false" customHeight="true" outlineLevel="0" collapsed="false">
      <c r="A347" s="7" t="s">
        <v>1380</v>
      </c>
      <c r="B347" s="7" t="s">
        <v>134</v>
      </c>
      <c r="C347" s="7" t="n">
        <f aca="false">COUNTIFS('Duel Log'!AF$2:AF$5455,$A347,'Duel Log'!AG$2:AG$5455,$B347)</f>
        <v>2</v>
      </c>
      <c r="D347" s="7" t="n">
        <f aca="false">COUNTIFS('Duel Log'!AF$2:AF$5455,$A347,'Duel Log'!AG$2:AG$5455,$B347,'Duel Log'!AH$2:AH$5455,"Win")</f>
        <v>0</v>
      </c>
      <c r="E347" s="7" t="n">
        <f aca="false">COUNTIFS('Duel Log'!AF$2:AF$5455,$A347,'Duel Log'!AG$2:AG$5455,$B347,'Duel Log'!AH$2:AH$5455,"Loss")</f>
        <v>2</v>
      </c>
      <c r="F347" s="7" t="n">
        <f aca="false">COUNTIFS('Duel Log'!AF$2:AF$5455,$A347,'Duel Log'!AG$2:AG$5455,$B347,'Duel Log'!AH$2:AH$5455,"Draw")</f>
        <v>0</v>
      </c>
      <c r="G347" s="13" t="n">
        <f aca="false">IFERROR(D347/C347,"")</f>
        <v>0</v>
      </c>
    </row>
    <row r="348" customFormat="false" ht="15" hidden="false" customHeight="true" outlineLevel="0" collapsed="false">
      <c r="A348" s="7" t="s">
        <v>1980</v>
      </c>
      <c r="B348" s="7" t="s">
        <v>1979</v>
      </c>
      <c r="C348" s="7" t="n">
        <f aca="false">COUNTIFS('Duel Log'!AF$2:AF$5455,$A348,'Duel Log'!AG$2:AG$5455,$B348)</f>
        <v>2</v>
      </c>
      <c r="D348" s="7" t="n">
        <f aca="false">COUNTIFS('Duel Log'!AF$2:AF$5455,$A348,'Duel Log'!AG$2:AG$5455,$B348,'Duel Log'!AH$2:AH$5455,"Win")</f>
        <v>2</v>
      </c>
      <c r="E348" s="7" t="n">
        <f aca="false">COUNTIFS('Duel Log'!AF$2:AF$5455,$A348,'Duel Log'!AG$2:AG$5455,$B348,'Duel Log'!AH$2:AH$5455,"Loss")</f>
        <v>0</v>
      </c>
      <c r="F348" s="7" t="n">
        <f aca="false">COUNTIFS('Duel Log'!AF$2:AF$5455,$A348,'Duel Log'!AG$2:AG$5455,$B348,'Duel Log'!AH$2:AH$5455,"Draw")</f>
        <v>0</v>
      </c>
      <c r="G348" s="13" t="n">
        <f aca="false">IFERROR(D348/C348,"")</f>
        <v>1</v>
      </c>
    </row>
    <row r="349" customFormat="false" ht="15" hidden="false" customHeight="true" outlineLevel="0" collapsed="false">
      <c r="A349" s="7" t="s">
        <v>1374</v>
      </c>
      <c r="B349" s="7" t="s">
        <v>2273</v>
      </c>
      <c r="C349" s="7" t="n">
        <f aca="false">COUNTIFS('Duel Log'!AF$2:AF$5455,$A349,'Duel Log'!AG$2:AG$5455,$B349)</f>
        <v>1</v>
      </c>
      <c r="D349" s="7" t="n">
        <f aca="false">COUNTIFS('Duel Log'!AF$2:AF$5455,$A349,'Duel Log'!AG$2:AG$5455,$B349,'Duel Log'!AH$2:AH$5455,"Win")</f>
        <v>1</v>
      </c>
      <c r="E349" s="7" t="n">
        <f aca="false">COUNTIFS('Duel Log'!AF$2:AF$5455,$A349,'Duel Log'!AG$2:AG$5455,$B349,'Duel Log'!AH$2:AH$5455,"Loss")</f>
        <v>0</v>
      </c>
      <c r="F349" s="7" t="n">
        <f aca="false">COUNTIFS('Duel Log'!AF$2:AF$5455,$A349,'Duel Log'!AG$2:AG$5455,$B349,'Duel Log'!AH$2:AH$5455,"Draw")</f>
        <v>0</v>
      </c>
      <c r="G349" s="13" t="n">
        <f aca="false">IFERROR(D349/C349,"")</f>
        <v>1</v>
      </c>
    </row>
    <row r="350" customFormat="false" ht="15" hidden="false" customHeight="true" outlineLevel="0" collapsed="false">
      <c r="A350" s="7" t="s">
        <v>1374</v>
      </c>
      <c r="B350" s="7" t="s">
        <v>134</v>
      </c>
      <c r="C350" s="7" t="n">
        <f aca="false">COUNTIFS('Duel Log'!AF$2:AF$5455,$A350,'Duel Log'!AG$2:AG$5455,$B350)</f>
        <v>4</v>
      </c>
      <c r="D350" s="7" t="n">
        <f aca="false">COUNTIFS('Duel Log'!AF$2:AF$5455,$A350,'Duel Log'!AG$2:AG$5455,$B350,'Duel Log'!AH$2:AH$5455,"Win")</f>
        <v>2</v>
      </c>
      <c r="E350" s="7" t="n">
        <f aca="false">COUNTIFS('Duel Log'!AF$2:AF$5455,$A350,'Duel Log'!AG$2:AG$5455,$B350,'Duel Log'!AH$2:AH$5455,"Loss")</f>
        <v>2</v>
      </c>
      <c r="F350" s="7" t="n">
        <f aca="false">COUNTIFS('Duel Log'!AF$2:AF$5455,$A350,'Duel Log'!AG$2:AG$5455,$B350,'Duel Log'!AH$2:AH$5455,"Draw")</f>
        <v>0</v>
      </c>
      <c r="G350" s="13" t="n">
        <f aca="false">IFERROR(D350/C350,"")</f>
        <v>0.5</v>
      </c>
    </row>
    <row r="351" customFormat="false" ht="15" hidden="false" customHeight="true" outlineLevel="0" collapsed="false">
      <c r="A351" s="7" t="s">
        <v>1374</v>
      </c>
      <c r="B351" s="7" t="s">
        <v>492</v>
      </c>
      <c r="C351" s="7" t="n">
        <f aca="false">COUNTIFS('Duel Log'!AF$2:AF$5455,$A351,'Duel Log'!AG$2:AG$5455,$B351)</f>
        <v>2</v>
      </c>
      <c r="D351" s="7" t="n">
        <f aca="false">COUNTIFS('Duel Log'!AF$2:AF$5455,$A351,'Duel Log'!AG$2:AG$5455,$B351,'Duel Log'!AH$2:AH$5455,"Win")</f>
        <v>2</v>
      </c>
      <c r="E351" s="7" t="n">
        <f aca="false">COUNTIFS('Duel Log'!AF$2:AF$5455,$A351,'Duel Log'!AG$2:AG$5455,$B351,'Duel Log'!AH$2:AH$5455,"Loss")</f>
        <v>0</v>
      </c>
      <c r="F351" s="7" t="n">
        <f aca="false">COUNTIFS('Duel Log'!AF$2:AF$5455,$A351,'Duel Log'!AG$2:AG$5455,$B351,'Duel Log'!AH$2:AH$5455,"Draw")</f>
        <v>0</v>
      </c>
      <c r="G351" s="13" t="n">
        <f aca="false">IFERROR(D351/C351,"")</f>
        <v>1</v>
      </c>
    </row>
    <row r="352" customFormat="false" ht="15" hidden="false" customHeight="true" outlineLevel="0" collapsed="false">
      <c r="A352" s="7" t="s">
        <v>1374</v>
      </c>
      <c r="B352" s="7" t="s">
        <v>380</v>
      </c>
      <c r="C352" s="7" t="n">
        <f aca="false">COUNTIFS('Duel Log'!AF$2:AF$5455,$A352,'Duel Log'!AG$2:AG$5455,$B352)</f>
        <v>4</v>
      </c>
      <c r="D352" s="7" t="n">
        <f aca="false">COUNTIFS('Duel Log'!AF$2:AF$5455,$A352,'Duel Log'!AG$2:AG$5455,$B352,'Duel Log'!AH$2:AH$5455,"Win")</f>
        <v>2</v>
      </c>
      <c r="E352" s="7" t="n">
        <f aca="false">COUNTIFS('Duel Log'!AF$2:AF$5455,$A352,'Duel Log'!AG$2:AG$5455,$B352,'Duel Log'!AH$2:AH$5455,"Loss")</f>
        <v>2</v>
      </c>
      <c r="F352" s="7" t="n">
        <f aca="false">COUNTIFS('Duel Log'!AF$2:AF$5455,$A352,'Duel Log'!AG$2:AG$5455,$B352,'Duel Log'!AH$2:AH$5455,"Draw")</f>
        <v>0</v>
      </c>
      <c r="G352" s="13" t="n">
        <f aca="false">IFERROR(D352/C352,"")</f>
        <v>0.5</v>
      </c>
    </row>
    <row r="353" customFormat="false" ht="15" hidden="false" customHeight="true" outlineLevel="0" collapsed="false">
      <c r="A353" s="7" t="s">
        <v>1374</v>
      </c>
      <c r="B353" s="7" t="s">
        <v>1782</v>
      </c>
      <c r="C353" s="7" t="n">
        <f aca="false">COUNTIFS('Duel Log'!AF$2:AF$5455,$A353,'Duel Log'!AG$2:AG$5455,$B353)</f>
        <v>2</v>
      </c>
      <c r="D353" s="7" t="n">
        <f aca="false">COUNTIFS('Duel Log'!AF$2:AF$5455,$A353,'Duel Log'!AG$2:AG$5455,$B353,'Duel Log'!AH$2:AH$5455,"Win")</f>
        <v>2</v>
      </c>
      <c r="E353" s="7" t="n">
        <f aca="false">COUNTIFS('Duel Log'!AF$2:AF$5455,$A353,'Duel Log'!AG$2:AG$5455,$B353,'Duel Log'!AH$2:AH$5455,"Loss")</f>
        <v>0</v>
      </c>
      <c r="F353" s="7" t="n">
        <f aca="false">COUNTIFS('Duel Log'!AF$2:AF$5455,$A353,'Duel Log'!AG$2:AG$5455,$B353,'Duel Log'!AH$2:AH$5455,"Draw")</f>
        <v>0</v>
      </c>
      <c r="G353" s="13" t="n">
        <f aca="false">IFERROR(D353/C353,"")</f>
        <v>1</v>
      </c>
    </row>
    <row r="354" customFormat="false" ht="15" hidden="false" customHeight="true" outlineLevel="0" collapsed="false">
      <c r="A354" s="7" t="s">
        <v>1374</v>
      </c>
      <c r="B354" s="7" t="s">
        <v>206</v>
      </c>
      <c r="C354" s="7" t="n">
        <f aca="false">COUNTIFS('Duel Log'!AF$2:AF$5455,$A354,'Duel Log'!AG$2:AG$5455,$B354)</f>
        <v>2</v>
      </c>
      <c r="D354" s="7" t="n">
        <f aca="false">COUNTIFS('Duel Log'!AF$2:AF$5455,$A354,'Duel Log'!AG$2:AG$5455,$B354,'Duel Log'!AH$2:AH$5455,"Win")</f>
        <v>0</v>
      </c>
      <c r="E354" s="7" t="n">
        <f aca="false">COUNTIFS('Duel Log'!AF$2:AF$5455,$A354,'Duel Log'!AG$2:AG$5455,$B354,'Duel Log'!AH$2:AH$5455,"Loss")</f>
        <v>2</v>
      </c>
      <c r="F354" s="7" t="n">
        <f aca="false">COUNTIFS('Duel Log'!AF$2:AF$5455,$A354,'Duel Log'!AG$2:AG$5455,$B354,'Duel Log'!AH$2:AH$5455,"Draw")</f>
        <v>0</v>
      </c>
      <c r="G354" s="13" t="n">
        <f aca="false">IFERROR(D354/C354,"")</f>
        <v>0</v>
      </c>
    </row>
    <row r="355" customFormat="false" ht="15" hidden="false" customHeight="true" outlineLevel="0" collapsed="false">
      <c r="A355" s="7" t="s">
        <v>1374</v>
      </c>
      <c r="B355" s="7" t="s">
        <v>368</v>
      </c>
      <c r="C355" s="7" t="n">
        <f aca="false">COUNTIFS('Duel Log'!AF$2:AF$5455,$A355,'Duel Log'!AG$2:AG$5455,$B355)</f>
        <v>1</v>
      </c>
      <c r="D355" s="7" t="n">
        <f aca="false">COUNTIFS('Duel Log'!AF$2:AF$5455,$A355,'Duel Log'!AG$2:AG$5455,$B355,'Duel Log'!AH$2:AH$5455,"Win")</f>
        <v>1</v>
      </c>
      <c r="E355" s="7" t="n">
        <f aca="false">COUNTIFS('Duel Log'!AF$2:AF$5455,$A355,'Duel Log'!AG$2:AG$5455,$B355,'Duel Log'!AH$2:AH$5455,"Loss")</f>
        <v>0</v>
      </c>
      <c r="F355" s="7" t="n">
        <f aca="false">COUNTIFS('Duel Log'!AF$2:AF$5455,$A355,'Duel Log'!AG$2:AG$5455,$B355,'Duel Log'!AH$2:AH$5455,"Draw")</f>
        <v>0</v>
      </c>
      <c r="G355" s="13" t="n">
        <f aca="false">IFERROR(D355/C355,"")</f>
        <v>1</v>
      </c>
    </row>
    <row r="356" customFormat="false" ht="15" hidden="false" customHeight="true" outlineLevel="0" collapsed="false">
      <c r="A356" s="7" t="s">
        <v>1374</v>
      </c>
      <c r="B356" s="7" t="s">
        <v>1032</v>
      </c>
      <c r="C356" s="7" t="n">
        <f aca="false">COUNTIFS('Duel Log'!AF$2:AF$5455,$A356,'Duel Log'!AG$2:AG$5455,$B356)</f>
        <v>2</v>
      </c>
      <c r="D356" s="7" t="n">
        <f aca="false">COUNTIFS('Duel Log'!AF$2:AF$5455,$A356,'Duel Log'!AG$2:AG$5455,$B356,'Duel Log'!AH$2:AH$5455,"Win")</f>
        <v>0</v>
      </c>
      <c r="E356" s="7" t="n">
        <f aca="false">COUNTIFS('Duel Log'!AF$2:AF$5455,$A356,'Duel Log'!AG$2:AG$5455,$B356,'Duel Log'!AH$2:AH$5455,"Loss")</f>
        <v>2</v>
      </c>
      <c r="F356" s="7" t="n">
        <f aca="false">COUNTIFS('Duel Log'!AF$2:AF$5455,$A356,'Duel Log'!AG$2:AG$5455,$B356,'Duel Log'!AH$2:AH$5455,"Draw")</f>
        <v>0</v>
      </c>
      <c r="G356" s="13" t="n">
        <f aca="false">IFERROR(D356/C356,"")</f>
        <v>0</v>
      </c>
    </row>
    <row r="357" customFormat="false" ht="15" hidden="false" customHeight="true" outlineLevel="0" collapsed="false">
      <c r="A357" s="7" t="s">
        <v>1374</v>
      </c>
      <c r="B357" s="7" t="s">
        <v>494</v>
      </c>
      <c r="C357" s="7" t="n">
        <f aca="false">COUNTIFS('Duel Log'!AF$2:AF$5455,$A357,'Duel Log'!AG$2:AG$5455,$B357)</f>
        <v>2</v>
      </c>
      <c r="D357" s="7" t="n">
        <f aca="false">COUNTIFS('Duel Log'!AF$2:AF$5455,$A357,'Duel Log'!AG$2:AG$5455,$B357,'Duel Log'!AH$2:AH$5455,"Win")</f>
        <v>0</v>
      </c>
      <c r="E357" s="7" t="n">
        <f aca="false">COUNTIFS('Duel Log'!AF$2:AF$5455,$A357,'Duel Log'!AG$2:AG$5455,$B357,'Duel Log'!AH$2:AH$5455,"Loss")</f>
        <v>2</v>
      </c>
      <c r="F357" s="7" t="n">
        <f aca="false">COUNTIFS('Duel Log'!AF$2:AF$5455,$A357,'Duel Log'!AG$2:AG$5455,$B357,'Duel Log'!AH$2:AH$5455,"Draw")</f>
        <v>0</v>
      </c>
      <c r="G357" s="13" t="n">
        <f aca="false">IFERROR(D357/C357,"")</f>
        <v>0</v>
      </c>
    </row>
    <row r="358" customFormat="false" ht="15" hidden="false" customHeight="true" outlineLevel="0" collapsed="false">
      <c r="A358" s="7" t="s">
        <v>7724</v>
      </c>
      <c r="B358" s="7" t="s">
        <v>1061</v>
      </c>
      <c r="C358" s="7" t="n">
        <f aca="false">COUNTIFS('Duel Log'!AF$2:AF$5455,$A358,'Duel Log'!AG$2:AG$5455,$B358)</f>
        <v>2</v>
      </c>
      <c r="D358" s="7" t="n">
        <f aca="false">COUNTIFS('Duel Log'!AF$2:AF$5455,$A358,'Duel Log'!AG$2:AG$5455,$B358,'Duel Log'!AH$2:AH$5455,"Win")</f>
        <v>0</v>
      </c>
      <c r="E358" s="7" t="n">
        <f aca="false">COUNTIFS('Duel Log'!AF$2:AF$5455,$A358,'Duel Log'!AG$2:AG$5455,$B358,'Duel Log'!AH$2:AH$5455,"Loss")</f>
        <v>2</v>
      </c>
      <c r="F358" s="7" t="n">
        <f aca="false">COUNTIFS('Duel Log'!AF$2:AF$5455,$A358,'Duel Log'!AG$2:AG$5455,$B358,'Duel Log'!AH$2:AH$5455,"Draw")</f>
        <v>0</v>
      </c>
      <c r="G358" s="13" t="n">
        <f aca="false">IFERROR(D358/C358,"")</f>
        <v>0</v>
      </c>
    </row>
    <row r="359" customFormat="false" ht="15" hidden="false" customHeight="true" outlineLevel="0" collapsed="false">
      <c r="A359" s="7" t="s">
        <v>2101</v>
      </c>
      <c r="B359" s="7" t="s">
        <v>2102</v>
      </c>
      <c r="C359" s="7" t="n">
        <f aca="false">COUNTIFS('Duel Log'!AF$2:AF$5455,$A359,'Duel Log'!AG$2:AG$5455,$B359)</f>
        <v>2</v>
      </c>
      <c r="D359" s="7" t="n">
        <f aca="false">COUNTIFS('Duel Log'!AF$2:AF$5455,$A359,'Duel Log'!AG$2:AG$5455,$B359,'Duel Log'!AH$2:AH$5455,"Win")</f>
        <v>0</v>
      </c>
      <c r="E359" s="7" t="n">
        <f aca="false">COUNTIFS('Duel Log'!AF$2:AF$5455,$A359,'Duel Log'!AG$2:AG$5455,$B359,'Duel Log'!AH$2:AH$5455,"Loss")</f>
        <v>2</v>
      </c>
      <c r="F359" s="7" t="n">
        <f aca="false">COUNTIFS('Duel Log'!AF$2:AF$5455,$A359,'Duel Log'!AG$2:AG$5455,$B359,'Duel Log'!AH$2:AH$5455,"Draw")</f>
        <v>0</v>
      </c>
      <c r="G359" s="13" t="n">
        <f aca="false">IFERROR(D359/C359,"")</f>
        <v>0</v>
      </c>
    </row>
    <row r="360" customFormat="false" ht="15" hidden="false" customHeight="true" outlineLevel="0" collapsed="false">
      <c r="A360" s="7" t="s">
        <v>2240</v>
      </c>
      <c r="B360" s="7" t="s">
        <v>1456</v>
      </c>
      <c r="C360" s="7" t="n">
        <f aca="false">COUNTIFS('Duel Log'!AF$2:AF$5455,$A360,'Duel Log'!AG$2:AG$5455,$B360)</f>
        <v>2</v>
      </c>
      <c r="D360" s="7" t="n">
        <f aca="false">COUNTIFS('Duel Log'!AF$2:AF$5455,$A360,'Duel Log'!AG$2:AG$5455,$B360,'Duel Log'!AH$2:AH$5455,"Win")</f>
        <v>0</v>
      </c>
      <c r="E360" s="7" t="n">
        <f aca="false">COUNTIFS('Duel Log'!AF$2:AF$5455,$A360,'Duel Log'!AG$2:AG$5455,$B360,'Duel Log'!AH$2:AH$5455,"Loss")</f>
        <v>2</v>
      </c>
      <c r="F360" s="7" t="n">
        <f aca="false">COUNTIFS('Duel Log'!AF$2:AF$5455,$A360,'Duel Log'!AG$2:AG$5455,$B360,'Duel Log'!AH$2:AH$5455,"Draw")</f>
        <v>0</v>
      </c>
      <c r="G360" s="13" t="n">
        <f aca="false">IFERROR(D360/C360,"")</f>
        <v>0</v>
      </c>
    </row>
    <row r="361" customFormat="false" ht="15" hidden="false" customHeight="true" outlineLevel="0" collapsed="false">
      <c r="A361" s="7" t="s">
        <v>4734</v>
      </c>
      <c r="B361" s="7" t="s">
        <v>4735</v>
      </c>
      <c r="C361" s="7" t="n">
        <f aca="false">COUNTIFS('Duel Log'!AF$2:AF$5455,$A361,'Duel Log'!AG$2:AG$5455,$B361)</f>
        <v>2</v>
      </c>
      <c r="D361" s="7" t="n">
        <f aca="false">COUNTIFS('Duel Log'!AF$2:AF$5455,$A361,'Duel Log'!AG$2:AG$5455,$B361,'Duel Log'!AH$2:AH$5455,"Win")</f>
        <v>0</v>
      </c>
      <c r="E361" s="7" t="n">
        <f aca="false">COUNTIFS('Duel Log'!AF$2:AF$5455,$A361,'Duel Log'!AG$2:AG$5455,$B361,'Duel Log'!AH$2:AH$5455,"Loss")</f>
        <v>2</v>
      </c>
      <c r="F361" s="7" t="n">
        <f aca="false">COUNTIFS('Duel Log'!AF$2:AF$5455,$A361,'Duel Log'!AG$2:AG$5455,$B361,'Duel Log'!AH$2:AH$5455,"Draw")</f>
        <v>0</v>
      </c>
      <c r="G361" s="13" t="n">
        <f aca="false">IFERROR(D361/C361,"")</f>
        <v>0</v>
      </c>
    </row>
    <row r="362" customFormat="false" ht="15" hidden="false" customHeight="true" outlineLevel="0" collapsed="false">
      <c r="A362" s="7" t="s">
        <v>8769</v>
      </c>
      <c r="B362" s="7" t="s">
        <v>363</v>
      </c>
      <c r="C362" s="7" t="n">
        <f aca="false">COUNTIFS('Duel Log'!AF$2:AF$5455,$A362,'Duel Log'!AG$2:AG$5455,$B362)</f>
        <v>1</v>
      </c>
      <c r="D362" s="7" t="n">
        <f aca="false">COUNTIFS('Duel Log'!AF$2:AF$5455,$A362,'Duel Log'!AG$2:AG$5455,$B362,'Duel Log'!AH$2:AH$5455,"Win")</f>
        <v>1</v>
      </c>
      <c r="E362" s="7" t="n">
        <f aca="false">COUNTIFS('Duel Log'!AF$2:AF$5455,$A362,'Duel Log'!AG$2:AG$5455,$B362,'Duel Log'!AH$2:AH$5455,"Loss")</f>
        <v>0</v>
      </c>
      <c r="F362" s="7" t="n">
        <f aca="false">COUNTIFS('Duel Log'!AF$2:AF$5455,$A362,'Duel Log'!AG$2:AG$5455,$B362,'Duel Log'!AH$2:AH$5455,"Draw")</f>
        <v>0</v>
      </c>
      <c r="G362" s="13" t="n">
        <f aca="false">IFERROR(D362/C362,"")</f>
        <v>1</v>
      </c>
    </row>
    <row r="363" customFormat="false" ht="15" hidden="false" customHeight="true" outlineLevel="0" collapsed="false">
      <c r="A363" s="7" t="s">
        <v>4586</v>
      </c>
      <c r="B363" s="7" t="s">
        <v>2740</v>
      </c>
      <c r="C363" s="7" t="n">
        <f aca="false">COUNTIFS('Duel Log'!AF$2:AF$5455,$A363,'Duel Log'!AG$2:AG$5455,$B363)</f>
        <v>2</v>
      </c>
      <c r="D363" s="7" t="n">
        <f aca="false">COUNTIFS('Duel Log'!AF$2:AF$5455,$A363,'Duel Log'!AG$2:AG$5455,$B363,'Duel Log'!AH$2:AH$5455,"Win")</f>
        <v>0</v>
      </c>
      <c r="E363" s="7" t="n">
        <f aca="false">COUNTIFS('Duel Log'!AF$2:AF$5455,$A363,'Duel Log'!AG$2:AG$5455,$B363,'Duel Log'!AH$2:AH$5455,"Loss")</f>
        <v>2</v>
      </c>
      <c r="F363" s="7" t="n">
        <f aca="false">COUNTIFS('Duel Log'!AF$2:AF$5455,$A363,'Duel Log'!AG$2:AG$5455,$B363,'Duel Log'!AH$2:AH$5455,"Draw")</f>
        <v>0</v>
      </c>
      <c r="G363" s="13" t="n">
        <f aca="false">IFERROR(D363/C363,"")</f>
        <v>0</v>
      </c>
    </row>
    <row r="364" customFormat="false" ht="15" hidden="false" customHeight="true" outlineLevel="0" collapsed="false">
      <c r="A364" s="7" t="s">
        <v>5545</v>
      </c>
      <c r="B364" s="7" t="s">
        <v>5544</v>
      </c>
      <c r="C364" s="7" t="n">
        <f aca="false">COUNTIFS('Duel Log'!AF$2:AF$5455,$A364,'Duel Log'!AG$2:AG$5455,$B364)</f>
        <v>1</v>
      </c>
      <c r="D364" s="7" t="n">
        <f aca="false">COUNTIFS('Duel Log'!AF$2:AF$5455,$A364,'Duel Log'!AG$2:AG$5455,$B364,'Duel Log'!AH$2:AH$5455,"Win")</f>
        <v>0</v>
      </c>
      <c r="E364" s="7" t="n">
        <f aca="false">COUNTIFS('Duel Log'!AF$2:AF$5455,$A364,'Duel Log'!AG$2:AG$5455,$B364,'Duel Log'!AH$2:AH$5455,"Loss")</f>
        <v>1</v>
      </c>
      <c r="F364" s="7" t="n">
        <f aca="false">COUNTIFS('Duel Log'!AF$2:AF$5455,$A364,'Duel Log'!AG$2:AG$5455,$B364,'Duel Log'!AH$2:AH$5455,"Draw")</f>
        <v>0</v>
      </c>
      <c r="G364" s="13" t="n">
        <f aca="false">IFERROR(D364/C364,"")</f>
        <v>0</v>
      </c>
    </row>
    <row r="365" customFormat="false" ht="15" hidden="false" customHeight="true" outlineLevel="0" collapsed="false">
      <c r="A365" s="7" t="s">
        <v>3802</v>
      </c>
      <c r="B365" s="7" t="s">
        <v>5549</v>
      </c>
      <c r="C365" s="7" t="n">
        <f aca="false">COUNTIFS('Duel Log'!AF$2:AF$5455,$A365,'Duel Log'!AG$2:AG$5455,$B365)</f>
        <v>1</v>
      </c>
      <c r="D365" s="7" t="n">
        <f aca="false">COUNTIFS('Duel Log'!AF$2:AF$5455,$A365,'Duel Log'!AG$2:AG$5455,$B365,'Duel Log'!AH$2:AH$5455,"Win")</f>
        <v>1</v>
      </c>
      <c r="E365" s="7" t="n">
        <f aca="false">COUNTIFS('Duel Log'!AF$2:AF$5455,$A365,'Duel Log'!AG$2:AG$5455,$B365,'Duel Log'!AH$2:AH$5455,"Loss")</f>
        <v>0</v>
      </c>
      <c r="F365" s="7" t="n">
        <f aca="false">COUNTIFS('Duel Log'!AF$2:AF$5455,$A365,'Duel Log'!AG$2:AG$5455,$B365,'Duel Log'!AH$2:AH$5455,"Draw")</f>
        <v>0</v>
      </c>
      <c r="G365" s="13" t="n">
        <f aca="false">IFERROR(D365/C365,"")</f>
        <v>1</v>
      </c>
    </row>
    <row r="366" customFormat="false" ht="15" hidden="false" customHeight="true" outlineLevel="0" collapsed="false">
      <c r="A366" s="7" t="s">
        <v>3802</v>
      </c>
      <c r="B366" s="7" t="s">
        <v>3803</v>
      </c>
      <c r="C366" s="7" t="n">
        <f aca="false">COUNTIFS('Duel Log'!AF$2:AF$5455,$A366,'Duel Log'!AG$2:AG$5455,$B366)</f>
        <v>2</v>
      </c>
      <c r="D366" s="7" t="n">
        <f aca="false">COUNTIFS('Duel Log'!AF$2:AF$5455,$A366,'Duel Log'!AG$2:AG$5455,$B366,'Duel Log'!AH$2:AH$5455,"Win")</f>
        <v>2</v>
      </c>
      <c r="E366" s="7" t="n">
        <f aca="false">COUNTIFS('Duel Log'!AF$2:AF$5455,$A366,'Duel Log'!AG$2:AG$5455,$B366,'Duel Log'!AH$2:AH$5455,"Loss")</f>
        <v>0</v>
      </c>
      <c r="F366" s="7" t="n">
        <f aca="false">COUNTIFS('Duel Log'!AF$2:AF$5455,$A366,'Duel Log'!AG$2:AG$5455,$B366,'Duel Log'!AH$2:AH$5455,"Draw")</f>
        <v>0</v>
      </c>
      <c r="G366" s="13" t="n">
        <f aca="false">IFERROR(D366/C366,"")</f>
        <v>1</v>
      </c>
    </row>
    <row r="367" customFormat="false" ht="15" hidden="false" customHeight="true" outlineLevel="0" collapsed="false">
      <c r="A367" s="7" t="s">
        <v>1808</v>
      </c>
      <c r="B367" s="7" t="s">
        <v>5005</v>
      </c>
      <c r="C367" s="7" t="n">
        <f aca="false">COUNTIFS('Duel Log'!AF$2:AF$5455,$A367,'Duel Log'!AG$2:AG$5455,$B367)</f>
        <v>2</v>
      </c>
      <c r="D367" s="7" t="n">
        <f aca="false">COUNTIFS('Duel Log'!AF$2:AF$5455,$A367,'Duel Log'!AG$2:AG$5455,$B367,'Duel Log'!AH$2:AH$5455,"Win")</f>
        <v>2</v>
      </c>
      <c r="E367" s="7" t="n">
        <f aca="false">COUNTIFS('Duel Log'!AF$2:AF$5455,$A367,'Duel Log'!AG$2:AG$5455,$B367,'Duel Log'!AH$2:AH$5455,"Loss")</f>
        <v>0</v>
      </c>
      <c r="F367" s="7" t="n">
        <f aca="false">COUNTIFS('Duel Log'!AF$2:AF$5455,$A367,'Duel Log'!AG$2:AG$5455,$B367,'Duel Log'!AH$2:AH$5455,"Draw")</f>
        <v>0</v>
      </c>
      <c r="G367" s="13" t="n">
        <f aca="false">IFERROR(D367/C367,"")</f>
        <v>1</v>
      </c>
    </row>
    <row r="368" customFormat="false" ht="15" hidden="false" customHeight="true" outlineLevel="0" collapsed="false">
      <c r="A368" s="7" t="s">
        <v>1808</v>
      </c>
      <c r="B368" s="7" t="s">
        <v>889</v>
      </c>
      <c r="C368" s="7" t="n">
        <f aca="false">COUNTIFS('Duel Log'!AF$2:AF$5455,$A368,'Duel Log'!AG$2:AG$5455,$B368)</f>
        <v>2</v>
      </c>
      <c r="D368" s="7" t="n">
        <f aca="false">COUNTIFS('Duel Log'!AF$2:AF$5455,$A368,'Duel Log'!AG$2:AG$5455,$B368,'Duel Log'!AH$2:AH$5455,"Win")</f>
        <v>2</v>
      </c>
      <c r="E368" s="7" t="n">
        <f aca="false">COUNTIFS('Duel Log'!AF$2:AF$5455,$A368,'Duel Log'!AG$2:AG$5455,$B368,'Duel Log'!AH$2:AH$5455,"Loss")</f>
        <v>0</v>
      </c>
      <c r="F368" s="7" t="n">
        <f aca="false">COUNTIFS('Duel Log'!AF$2:AF$5455,$A368,'Duel Log'!AG$2:AG$5455,$B368,'Duel Log'!AH$2:AH$5455,"Draw")</f>
        <v>0</v>
      </c>
      <c r="G368" s="13" t="n">
        <f aca="false">IFERROR(D368/C368,"")</f>
        <v>1</v>
      </c>
    </row>
    <row r="369" customFormat="false" ht="15" hidden="false" customHeight="true" outlineLevel="0" collapsed="false">
      <c r="A369" s="7" t="s">
        <v>1808</v>
      </c>
      <c r="B369" s="7" t="s">
        <v>429</v>
      </c>
      <c r="C369" s="7" t="n">
        <f aca="false">COUNTIFS('Duel Log'!AF$2:AF$5455,$A369,'Duel Log'!AG$2:AG$5455,$B369)</f>
        <v>2</v>
      </c>
      <c r="D369" s="7" t="n">
        <f aca="false">COUNTIFS('Duel Log'!AF$2:AF$5455,$A369,'Duel Log'!AG$2:AG$5455,$B369,'Duel Log'!AH$2:AH$5455,"Win")</f>
        <v>2</v>
      </c>
      <c r="E369" s="7" t="n">
        <f aca="false">COUNTIFS('Duel Log'!AF$2:AF$5455,$A369,'Duel Log'!AG$2:AG$5455,$B369,'Duel Log'!AH$2:AH$5455,"Loss")</f>
        <v>0</v>
      </c>
      <c r="F369" s="7" t="n">
        <f aca="false">COUNTIFS('Duel Log'!AF$2:AF$5455,$A369,'Duel Log'!AG$2:AG$5455,$B369,'Duel Log'!AH$2:AH$5455,"Draw")</f>
        <v>0</v>
      </c>
      <c r="G369" s="13" t="n">
        <f aca="false">IFERROR(D369/C369,"")</f>
        <v>1</v>
      </c>
    </row>
    <row r="370" customFormat="false" ht="15" hidden="false" customHeight="true" outlineLevel="0" collapsed="false">
      <c r="A370" s="7" t="s">
        <v>616</v>
      </c>
      <c r="B370" s="7" t="s">
        <v>5586</v>
      </c>
      <c r="C370" s="7" t="n">
        <f aca="false">COUNTIFS('Duel Log'!AF$2:AF$5455,$A370,'Duel Log'!AG$2:AG$5455,$B370)</f>
        <v>2</v>
      </c>
      <c r="D370" s="7" t="n">
        <f aca="false">COUNTIFS('Duel Log'!AF$2:AF$5455,$A370,'Duel Log'!AG$2:AG$5455,$B370,'Duel Log'!AH$2:AH$5455,"Win")</f>
        <v>0</v>
      </c>
      <c r="E370" s="7" t="n">
        <f aca="false">COUNTIFS('Duel Log'!AF$2:AF$5455,$A370,'Duel Log'!AG$2:AG$5455,$B370,'Duel Log'!AH$2:AH$5455,"Loss")</f>
        <v>2</v>
      </c>
      <c r="F370" s="7" t="n">
        <f aca="false">COUNTIFS('Duel Log'!AF$2:AF$5455,$A370,'Duel Log'!AG$2:AG$5455,$B370,'Duel Log'!AH$2:AH$5455,"Draw")</f>
        <v>0</v>
      </c>
      <c r="G370" s="13" t="n">
        <f aca="false">IFERROR(D370/C370,"")</f>
        <v>0</v>
      </c>
    </row>
    <row r="371" customFormat="false" ht="15" hidden="false" customHeight="true" outlineLevel="0" collapsed="false">
      <c r="A371" s="7" t="s">
        <v>616</v>
      </c>
      <c r="B371" s="7" t="s">
        <v>4661</v>
      </c>
      <c r="C371" s="7" t="n">
        <f aca="false">COUNTIFS('Duel Log'!AF$2:AF$5455,$A371,'Duel Log'!AG$2:AG$5455,$B371)</f>
        <v>2</v>
      </c>
      <c r="D371" s="7" t="n">
        <f aca="false">COUNTIFS('Duel Log'!AF$2:AF$5455,$A371,'Duel Log'!AG$2:AG$5455,$B371,'Duel Log'!AH$2:AH$5455,"Win")</f>
        <v>0</v>
      </c>
      <c r="E371" s="7" t="n">
        <f aca="false">COUNTIFS('Duel Log'!AF$2:AF$5455,$A371,'Duel Log'!AG$2:AG$5455,$B371,'Duel Log'!AH$2:AH$5455,"Loss")</f>
        <v>2</v>
      </c>
      <c r="F371" s="7" t="n">
        <f aca="false">COUNTIFS('Duel Log'!AF$2:AF$5455,$A371,'Duel Log'!AG$2:AG$5455,$B371,'Duel Log'!AH$2:AH$5455,"Draw")</f>
        <v>0</v>
      </c>
      <c r="G371" s="13" t="n">
        <f aca="false">IFERROR(D371/C371,"")</f>
        <v>0</v>
      </c>
    </row>
    <row r="372" customFormat="false" ht="15" hidden="false" customHeight="true" outlineLevel="0" collapsed="false">
      <c r="A372" s="7" t="s">
        <v>616</v>
      </c>
      <c r="B372" s="7" t="s">
        <v>1849</v>
      </c>
      <c r="C372" s="7" t="n">
        <f aca="false">COUNTIFS('Duel Log'!AF$2:AF$5455,$A372,'Duel Log'!AG$2:AG$5455,$B372)</f>
        <v>2</v>
      </c>
      <c r="D372" s="7" t="n">
        <f aca="false">COUNTIFS('Duel Log'!AF$2:AF$5455,$A372,'Duel Log'!AG$2:AG$5455,$B372,'Duel Log'!AH$2:AH$5455,"Win")</f>
        <v>0</v>
      </c>
      <c r="E372" s="7" t="n">
        <f aca="false">COUNTIFS('Duel Log'!AF$2:AF$5455,$A372,'Duel Log'!AG$2:AG$5455,$B372,'Duel Log'!AH$2:AH$5455,"Loss")</f>
        <v>2</v>
      </c>
      <c r="F372" s="7" t="n">
        <f aca="false">COUNTIFS('Duel Log'!AF$2:AF$5455,$A372,'Duel Log'!AG$2:AG$5455,$B372,'Duel Log'!AH$2:AH$5455,"Draw")</f>
        <v>0</v>
      </c>
      <c r="G372" s="13" t="n">
        <f aca="false">IFERROR(D372/C372,"")</f>
        <v>0</v>
      </c>
    </row>
    <row r="373" customFormat="false" ht="15" hidden="false" customHeight="true" outlineLevel="0" collapsed="false">
      <c r="A373" s="7" t="s">
        <v>616</v>
      </c>
      <c r="B373" s="7" t="s">
        <v>9396</v>
      </c>
      <c r="C373" s="7" t="n">
        <f aca="false">COUNTIFS('Duel Log'!AF$2:AF$5455,$A373,'Duel Log'!AG$2:AG$5455,$B373)</f>
        <v>1</v>
      </c>
      <c r="D373" s="7" t="n">
        <f aca="false">COUNTIFS('Duel Log'!AF$2:AF$5455,$A373,'Duel Log'!AG$2:AG$5455,$B373,'Duel Log'!AH$2:AH$5455,"Win")</f>
        <v>0</v>
      </c>
      <c r="E373" s="7" t="n">
        <f aca="false">COUNTIFS('Duel Log'!AF$2:AF$5455,$A373,'Duel Log'!AG$2:AG$5455,$B373,'Duel Log'!AH$2:AH$5455,"Loss")</f>
        <v>1</v>
      </c>
      <c r="F373" s="7" t="n">
        <f aca="false">COUNTIFS('Duel Log'!AF$2:AF$5455,$A373,'Duel Log'!AG$2:AG$5455,$B373,'Duel Log'!AH$2:AH$5455,"Draw")</f>
        <v>0</v>
      </c>
      <c r="G373" s="13" t="n">
        <f aca="false">IFERROR(D373/C373,"")</f>
        <v>0</v>
      </c>
    </row>
    <row r="374" customFormat="false" ht="15" hidden="false" customHeight="true" outlineLevel="0" collapsed="false">
      <c r="A374" s="7" t="s">
        <v>616</v>
      </c>
      <c r="B374" s="7" t="s">
        <v>9178</v>
      </c>
      <c r="C374" s="7" t="n">
        <f aca="false">COUNTIFS('Duel Log'!AF$2:AF$5455,$A374,'Duel Log'!AG$2:AG$5455,$B374)</f>
        <v>1</v>
      </c>
      <c r="D374" s="7" t="n">
        <f aca="false">COUNTIFS('Duel Log'!AF$2:AF$5455,$A374,'Duel Log'!AG$2:AG$5455,$B374,'Duel Log'!AH$2:AH$5455,"Win")</f>
        <v>1</v>
      </c>
      <c r="E374" s="7" t="n">
        <f aca="false">COUNTIFS('Duel Log'!AF$2:AF$5455,$A374,'Duel Log'!AG$2:AG$5455,$B374,'Duel Log'!AH$2:AH$5455,"Loss")</f>
        <v>0</v>
      </c>
      <c r="F374" s="7" t="n">
        <f aca="false">COUNTIFS('Duel Log'!AF$2:AF$5455,$A374,'Duel Log'!AG$2:AG$5455,$B374,'Duel Log'!AH$2:AH$5455,"Draw")</f>
        <v>0</v>
      </c>
      <c r="G374" s="13" t="n">
        <f aca="false">IFERROR(D374/C374,"")</f>
        <v>1</v>
      </c>
    </row>
    <row r="375" customFormat="false" ht="15" hidden="false" customHeight="true" outlineLevel="0" collapsed="false">
      <c r="A375" s="7" t="s">
        <v>616</v>
      </c>
      <c r="B375" s="7" t="s">
        <v>2814</v>
      </c>
      <c r="C375" s="7" t="n">
        <f aca="false">COUNTIFS('Duel Log'!AF$2:AF$5455,$A375,'Duel Log'!AG$2:AG$5455,$B375)</f>
        <v>1</v>
      </c>
      <c r="D375" s="7" t="n">
        <f aca="false">COUNTIFS('Duel Log'!AF$2:AF$5455,$A375,'Duel Log'!AG$2:AG$5455,$B375,'Duel Log'!AH$2:AH$5455,"Win")</f>
        <v>1</v>
      </c>
      <c r="E375" s="7" t="n">
        <f aca="false">COUNTIFS('Duel Log'!AF$2:AF$5455,$A375,'Duel Log'!AG$2:AG$5455,$B375,'Duel Log'!AH$2:AH$5455,"Loss")</f>
        <v>0</v>
      </c>
      <c r="F375" s="7" t="n">
        <f aca="false">COUNTIFS('Duel Log'!AF$2:AF$5455,$A375,'Duel Log'!AG$2:AG$5455,$B375,'Duel Log'!AH$2:AH$5455,"Draw")</f>
        <v>0</v>
      </c>
      <c r="G375" s="13" t="n">
        <f aca="false">IFERROR(D375/C375,"")</f>
        <v>1</v>
      </c>
    </row>
    <row r="376" customFormat="false" ht="15" hidden="false" customHeight="true" outlineLevel="0" collapsed="false">
      <c r="A376" s="7" t="s">
        <v>616</v>
      </c>
      <c r="B376" s="7" t="s">
        <v>296</v>
      </c>
      <c r="C376" s="7" t="n">
        <f aca="false">COUNTIFS('Duel Log'!AF$2:AF$5455,$A376,'Duel Log'!AG$2:AG$5455,$B376)</f>
        <v>1</v>
      </c>
      <c r="D376" s="7" t="n">
        <f aca="false">COUNTIFS('Duel Log'!AF$2:AF$5455,$A376,'Duel Log'!AG$2:AG$5455,$B376,'Duel Log'!AH$2:AH$5455,"Win")</f>
        <v>1</v>
      </c>
      <c r="E376" s="7" t="n">
        <f aca="false">COUNTIFS('Duel Log'!AF$2:AF$5455,$A376,'Duel Log'!AG$2:AG$5455,$B376,'Duel Log'!AH$2:AH$5455,"Loss")</f>
        <v>0</v>
      </c>
      <c r="F376" s="7" t="n">
        <f aca="false">COUNTIFS('Duel Log'!AF$2:AF$5455,$A376,'Duel Log'!AG$2:AG$5455,$B376,'Duel Log'!AH$2:AH$5455,"Draw")</f>
        <v>0</v>
      </c>
      <c r="G376" s="13" t="n">
        <f aca="false">IFERROR(D376/C376,"")</f>
        <v>1</v>
      </c>
    </row>
    <row r="377" customFormat="false" ht="15" hidden="false" customHeight="true" outlineLevel="0" collapsed="false">
      <c r="A377" s="7" t="s">
        <v>616</v>
      </c>
      <c r="B377" s="7" t="s">
        <v>134</v>
      </c>
      <c r="C377" s="7" t="n">
        <f aca="false">COUNTIFS('Duel Log'!AF$2:AF$5455,$A377,'Duel Log'!AG$2:AG$5455,$B377)</f>
        <v>2</v>
      </c>
      <c r="D377" s="7" t="n">
        <f aca="false">COUNTIFS('Duel Log'!AF$2:AF$5455,$A377,'Duel Log'!AG$2:AG$5455,$B377,'Duel Log'!AH$2:AH$5455,"Win")</f>
        <v>0</v>
      </c>
      <c r="E377" s="7" t="n">
        <f aca="false">COUNTIFS('Duel Log'!AF$2:AF$5455,$A377,'Duel Log'!AG$2:AG$5455,$B377,'Duel Log'!AH$2:AH$5455,"Loss")</f>
        <v>2</v>
      </c>
      <c r="F377" s="7" t="n">
        <f aca="false">COUNTIFS('Duel Log'!AF$2:AF$5455,$A377,'Duel Log'!AG$2:AG$5455,$B377,'Duel Log'!AH$2:AH$5455,"Draw")</f>
        <v>0</v>
      </c>
      <c r="G377" s="13" t="n">
        <f aca="false">IFERROR(D377/C377,"")</f>
        <v>0</v>
      </c>
    </row>
    <row r="378" customFormat="false" ht="15" hidden="false" customHeight="true" outlineLevel="0" collapsed="false">
      <c r="A378" s="7" t="s">
        <v>616</v>
      </c>
      <c r="B378" s="7" t="s">
        <v>429</v>
      </c>
      <c r="C378" s="7" t="n">
        <f aca="false">COUNTIFS('Duel Log'!AF$2:AF$5455,$A378,'Duel Log'!AG$2:AG$5455,$B378)</f>
        <v>2</v>
      </c>
      <c r="D378" s="7" t="n">
        <f aca="false">COUNTIFS('Duel Log'!AF$2:AF$5455,$A378,'Duel Log'!AG$2:AG$5455,$B378,'Duel Log'!AH$2:AH$5455,"Win")</f>
        <v>0</v>
      </c>
      <c r="E378" s="7" t="n">
        <f aca="false">COUNTIFS('Duel Log'!AF$2:AF$5455,$A378,'Duel Log'!AG$2:AG$5455,$B378,'Duel Log'!AH$2:AH$5455,"Loss")</f>
        <v>2</v>
      </c>
      <c r="F378" s="7" t="n">
        <f aca="false">COUNTIFS('Duel Log'!AF$2:AF$5455,$A378,'Duel Log'!AG$2:AG$5455,$B378,'Duel Log'!AH$2:AH$5455,"Draw")</f>
        <v>0</v>
      </c>
      <c r="G378" s="13" t="n">
        <f aca="false">IFERROR(D378/C378,"")</f>
        <v>0</v>
      </c>
    </row>
    <row r="379" customFormat="false" ht="15" hidden="false" customHeight="true" outlineLevel="0" collapsed="false">
      <c r="A379" s="7" t="s">
        <v>616</v>
      </c>
      <c r="B379" s="7" t="s">
        <v>6582</v>
      </c>
      <c r="C379" s="7" t="n">
        <f aca="false">COUNTIFS('Duel Log'!AF$2:AF$5455,$A379,'Duel Log'!AG$2:AG$5455,$B379)</f>
        <v>1</v>
      </c>
      <c r="D379" s="7" t="n">
        <f aca="false">COUNTIFS('Duel Log'!AF$2:AF$5455,$A379,'Duel Log'!AG$2:AG$5455,$B379,'Duel Log'!AH$2:AH$5455,"Win")</f>
        <v>1</v>
      </c>
      <c r="E379" s="7" t="n">
        <f aca="false">COUNTIFS('Duel Log'!AF$2:AF$5455,$A379,'Duel Log'!AG$2:AG$5455,$B379,'Duel Log'!AH$2:AH$5455,"Loss")</f>
        <v>0</v>
      </c>
      <c r="F379" s="7" t="n">
        <f aca="false">COUNTIFS('Duel Log'!AF$2:AF$5455,$A379,'Duel Log'!AG$2:AG$5455,$B379,'Duel Log'!AH$2:AH$5455,"Draw")</f>
        <v>0</v>
      </c>
      <c r="G379" s="13" t="n">
        <f aca="false">IFERROR(D379/C379,"")</f>
        <v>1</v>
      </c>
    </row>
    <row r="380" customFormat="false" ht="15" hidden="false" customHeight="true" outlineLevel="0" collapsed="false">
      <c r="A380" s="7" t="s">
        <v>616</v>
      </c>
      <c r="B380" s="7" t="s">
        <v>180</v>
      </c>
      <c r="C380" s="7" t="n">
        <f aca="false">COUNTIFS('Duel Log'!AF$2:AF$5455,$A380,'Duel Log'!AG$2:AG$5455,$B380)</f>
        <v>5</v>
      </c>
      <c r="D380" s="7" t="n">
        <f aca="false">COUNTIFS('Duel Log'!AF$2:AF$5455,$A380,'Duel Log'!AG$2:AG$5455,$B380,'Duel Log'!AH$2:AH$5455,"Win")</f>
        <v>3</v>
      </c>
      <c r="E380" s="7" t="n">
        <f aca="false">COUNTIFS('Duel Log'!AF$2:AF$5455,$A380,'Duel Log'!AG$2:AG$5455,$B380,'Duel Log'!AH$2:AH$5455,"Loss")</f>
        <v>2</v>
      </c>
      <c r="F380" s="7" t="n">
        <f aca="false">COUNTIFS('Duel Log'!AF$2:AF$5455,$A380,'Duel Log'!AG$2:AG$5455,$B380,'Duel Log'!AH$2:AH$5455,"Draw")</f>
        <v>0</v>
      </c>
      <c r="G380" s="13" t="n">
        <f aca="false">IFERROR(D380/C380,"")</f>
        <v>0.6</v>
      </c>
    </row>
    <row r="381" customFormat="false" ht="15" hidden="false" customHeight="true" outlineLevel="0" collapsed="false">
      <c r="A381" s="7" t="s">
        <v>616</v>
      </c>
      <c r="B381" s="7" t="s">
        <v>380</v>
      </c>
      <c r="C381" s="7" t="n">
        <f aca="false">COUNTIFS('Duel Log'!AF$2:AF$5455,$A381,'Duel Log'!AG$2:AG$5455,$B381)</f>
        <v>2</v>
      </c>
      <c r="D381" s="7" t="n">
        <f aca="false">COUNTIFS('Duel Log'!AF$2:AF$5455,$A381,'Duel Log'!AG$2:AG$5455,$B381,'Duel Log'!AH$2:AH$5455,"Win")</f>
        <v>2</v>
      </c>
      <c r="E381" s="7" t="n">
        <f aca="false">COUNTIFS('Duel Log'!AF$2:AF$5455,$A381,'Duel Log'!AG$2:AG$5455,$B381,'Duel Log'!AH$2:AH$5455,"Loss")</f>
        <v>0</v>
      </c>
      <c r="F381" s="7" t="n">
        <f aca="false">COUNTIFS('Duel Log'!AF$2:AF$5455,$A381,'Duel Log'!AG$2:AG$5455,$B381,'Duel Log'!AH$2:AH$5455,"Draw")</f>
        <v>0</v>
      </c>
      <c r="G381" s="13" t="n">
        <f aca="false">IFERROR(D381/C381,"")</f>
        <v>1</v>
      </c>
    </row>
    <row r="382" customFormat="false" ht="15" hidden="false" customHeight="true" outlineLevel="0" collapsed="false">
      <c r="A382" s="7" t="s">
        <v>616</v>
      </c>
      <c r="B382" s="7" t="s">
        <v>2015</v>
      </c>
      <c r="C382" s="7" t="n">
        <f aca="false">COUNTIFS('Duel Log'!AF$2:AF$5455,$A382,'Duel Log'!AG$2:AG$5455,$B382)</f>
        <v>1</v>
      </c>
      <c r="D382" s="7" t="n">
        <f aca="false">COUNTIFS('Duel Log'!AF$2:AF$5455,$A382,'Duel Log'!AG$2:AG$5455,$B382,'Duel Log'!AH$2:AH$5455,"Win")</f>
        <v>1</v>
      </c>
      <c r="E382" s="7" t="n">
        <f aca="false">COUNTIFS('Duel Log'!AF$2:AF$5455,$A382,'Duel Log'!AG$2:AG$5455,$B382,'Duel Log'!AH$2:AH$5455,"Loss")</f>
        <v>0</v>
      </c>
      <c r="F382" s="7" t="n">
        <f aca="false">COUNTIFS('Duel Log'!AF$2:AF$5455,$A382,'Duel Log'!AG$2:AG$5455,$B382,'Duel Log'!AH$2:AH$5455,"Draw")</f>
        <v>0</v>
      </c>
      <c r="G382" s="13" t="n">
        <f aca="false">IFERROR(D382/C382,"")</f>
        <v>1</v>
      </c>
    </row>
    <row r="383" customFormat="false" ht="15" hidden="false" customHeight="true" outlineLevel="0" collapsed="false">
      <c r="A383" s="7" t="s">
        <v>616</v>
      </c>
      <c r="B383" s="7" t="s">
        <v>321</v>
      </c>
      <c r="C383" s="7" t="n">
        <f aca="false">COUNTIFS('Duel Log'!AF$2:AF$5455,$A383,'Duel Log'!AG$2:AG$5455,$B383)</f>
        <v>2</v>
      </c>
      <c r="D383" s="7" t="n">
        <f aca="false">COUNTIFS('Duel Log'!AF$2:AF$5455,$A383,'Duel Log'!AG$2:AG$5455,$B383,'Duel Log'!AH$2:AH$5455,"Win")</f>
        <v>0</v>
      </c>
      <c r="E383" s="7" t="n">
        <f aca="false">COUNTIFS('Duel Log'!AF$2:AF$5455,$A383,'Duel Log'!AG$2:AG$5455,$B383,'Duel Log'!AH$2:AH$5455,"Loss")</f>
        <v>2</v>
      </c>
      <c r="F383" s="7" t="n">
        <f aca="false">COUNTIFS('Duel Log'!AF$2:AF$5455,$A383,'Duel Log'!AG$2:AG$5455,$B383,'Duel Log'!AH$2:AH$5455,"Draw")</f>
        <v>0</v>
      </c>
      <c r="G383" s="13" t="n">
        <f aca="false">IFERROR(D383/C383,"")</f>
        <v>0</v>
      </c>
    </row>
    <row r="384" customFormat="false" ht="15" hidden="false" customHeight="true" outlineLevel="0" collapsed="false">
      <c r="A384" s="7" t="s">
        <v>616</v>
      </c>
      <c r="B384" s="7" t="s">
        <v>701</v>
      </c>
      <c r="C384" s="7" t="n">
        <f aca="false">COUNTIFS('Duel Log'!AF$2:AF$5455,$A384,'Duel Log'!AG$2:AG$5455,$B384)</f>
        <v>1</v>
      </c>
      <c r="D384" s="7" t="n">
        <f aca="false">COUNTIFS('Duel Log'!AF$2:AF$5455,$A384,'Duel Log'!AG$2:AG$5455,$B384,'Duel Log'!AH$2:AH$5455,"Win")</f>
        <v>1</v>
      </c>
      <c r="E384" s="7" t="n">
        <f aca="false">COUNTIFS('Duel Log'!AF$2:AF$5455,$A384,'Duel Log'!AG$2:AG$5455,$B384,'Duel Log'!AH$2:AH$5455,"Loss")</f>
        <v>0</v>
      </c>
      <c r="F384" s="7" t="n">
        <f aca="false">COUNTIFS('Duel Log'!AF$2:AF$5455,$A384,'Duel Log'!AG$2:AG$5455,$B384,'Duel Log'!AH$2:AH$5455,"Draw")</f>
        <v>0</v>
      </c>
      <c r="G384" s="13" t="n">
        <f aca="false">IFERROR(D384/C384,"")</f>
        <v>1</v>
      </c>
    </row>
    <row r="385" customFormat="false" ht="15" hidden="false" customHeight="true" outlineLevel="0" collapsed="false">
      <c r="A385" s="7" t="s">
        <v>616</v>
      </c>
      <c r="B385" s="7" t="s">
        <v>1764</v>
      </c>
      <c r="C385" s="7" t="n">
        <f aca="false">COUNTIFS('Duel Log'!AF$2:AF$5455,$A385,'Duel Log'!AG$2:AG$5455,$B385)</f>
        <v>2</v>
      </c>
      <c r="D385" s="7" t="n">
        <f aca="false">COUNTIFS('Duel Log'!AF$2:AF$5455,$A385,'Duel Log'!AG$2:AG$5455,$B385,'Duel Log'!AH$2:AH$5455,"Win")</f>
        <v>2</v>
      </c>
      <c r="E385" s="7" t="n">
        <f aca="false">COUNTIFS('Duel Log'!AF$2:AF$5455,$A385,'Duel Log'!AG$2:AG$5455,$B385,'Duel Log'!AH$2:AH$5455,"Loss")</f>
        <v>0</v>
      </c>
      <c r="F385" s="7" t="n">
        <f aca="false">COUNTIFS('Duel Log'!AF$2:AF$5455,$A385,'Duel Log'!AG$2:AG$5455,$B385,'Duel Log'!AH$2:AH$5455,"Draw")</f>
        <v>0</v>
      </c>
      <c r="G385" s="13" t="n">
        <f aca="false">IFERROR(D385/C385,"")</f>
        <v>1</v>
      </c>
    </row>
    <row r="386" customFormat="false" ht="15" hidden="false" customHeight="true" outlineLevel="0" collapsed="false">
      <c r="A386" s="7" t="s">
        <v>4856</v>
      </c>
      <c r="B386" s="7" t="s">
        <v>4857</v>
      </c>
      <c r="C386" s="7" t="n">
        <f aca="false">COUNTIFS('Duel Log'!AF$2:AF$5455,$A386,'Duel Log'!AG$2:AG$5455,$B386)</f>
        <v>1</v>
      </c>
      <c r="D386" s="7" t="n">
        <f aca="false">COUNTIFS('Duel Log'!AF$2:AF$5455,$A386,'Duel Log'!AG$2:AG$5455,$B386,'Duel Log'!AH$2:AH$5455,"Win")</f>
        <v>1</v>
      </c>
      <c r="E386" s="7" t="n">
        <f aca="false">COUNTIFS('Duel Log'!AF$2:AF$5455,$A386,'Duel Log'!AG$2:AG$5455,$B386,'Duel Log'!AH$2:AH$5455,"Loss")</f>
        <v>0</v>
      </c>
      <c r="F386" s="7" t="n">
        <f aca="false">COUNTIFS('Duel Log'!AF$2:AF$5455,$A386,'Duel Log'!AG$2:AG$5455,$B386,'Duel Log'!AH$2:AH$5455,"Draw")</f>
        <v>0</v>
      </c>
      <c r="G386" s="13" t="n">
        <f aca="false">IFERROR(D386/C386,"")</f>
        <v>1</v>
      </c>
    </row>
    <row r="387" customFormat="false" ht="15" hidden="false" customHeight="true" outlineLevel="0" collapsed="false">
      <c r="A387" s="7" t="s">
        <v>2632</v>
      </c>
      <c r="B387" s="7" t="s">
        <v>231</v>
      </c>
      <c r="C387" s="7" t="n">
        <f aca="false">COUNTIFS('Duel Log'!AF$2:AF$5455,$A387,'Duel Log'!AG$2:AG$5455,$B387)</f>
        <v>2</v>
      </c>
      <c r="D387" s="7" t="n">
        <f aca="false">COUNTIFS('Duel Log'!AF$2:AF$5455,$A387,'Duel Log'!AG$2:AG$5455,$B387,'Duel Log'!AH$2:AH$5455,"Win")</f>
        <v>0</v>
      </c>
      <c r="E387" s="7" t="n">
        <f aca="false">COUNTIFS('Duel Log'!AF$2:AF$5455,$A387,'Duel Log'!AG$2:AG$5455,$B387,'Duel Log'!AH$2:AH$5455,"Loss")</f>
        <v>2</v>
      </c>
      <c r="F387" s="7" t="n">
        <f aca="false">COUNTIFS('Duel Log'!AF$2:AF$5455,$A387,'Duel Log'!AG$2:AG$5455,$B387,'Duel Log'!AH$2:AH$5455,"Draw")</f>
        <v>0</v>
      </c>
      <c r="G387" s="13" t="n">
        <f aca="false">IFERROR(D387/C387,"")</f>
        <v>0</v>
      </c>
    </row>
    <row r="388" customFormat="false" ht="15" hidden="false" customHeight="true" outlineLevel="0" collapsed="false">
      <c r="A388" s="7" t="s">
        <v>2632</v>
      </c>
      <c r="B388" s="7" t="s">
        <v>7282</v>
      </c>
      <c r="C388" s="7" t="n">
        <f aca="false">COUNTIFS('Duel Log'!AF$2:AF$5455,$A388,'Duel Log'!AG$2:AG$5455,$B388)</f>
        <v>1</v>
      </c>
      <c r="D388" s="7" t="n">
        <f aca="false">COUNTIFS('Duel Log'!AF$2:AF$5455,$A388,'Duel Log'!AG$2:AG$5455,$B388,'Duel Log'!AH$2:AH$5455,"Win")</f>
        <v>1</v>
      </c>
      <c r="E388" s="7" t="n">
        <f aca="false">COUNTIFS('Duel Log'!AF$2:AF$5455,$A388,'Duel Log'!AG$2:AG$5455,$B388,'Duel Log'!AH$2:AH$5455,"Loss")</f>
        <v>0</v>
      </c>
      <c r="F388" s="7" t="n">
        <f aca="false">COUNTIFS('Duel Log'!AF$2:AF$5455,$A388,'Duel Log'!AG$2:AG$5455,$B388,'Duel Log'!AH$2:AH$5455,"Draw")</f>
        <v>0</v>
      </c>
      <c r="G388" s="13" t="n">
        <f aca="false">IFERROR(D388/C388,"")</f>
        <v>1</v>
      </c>
    </row>
    <row r="389" customFormat="false" ht="15" hidden="false" customHeight="true" outlineLevel="0" collapsed="false">
      <c r="A389" s="7" t="s">
        <v>2632</v>
      </c>
      <c r="B389" s="7" t="s">
        <v>243</v>
      </c>
      <c r="C389" s="7" t="n">
        <f aca="false">COUNTIFS('Duel Log'!AF$2:AF$5455,$A389,'Duel Log'!AG$2:AG$5455,$B389)</f>
        <v>1</v>
      </c>
      <c r="D389" s="7" t="n">
        <f aca="false">COUNTIFS('Duel Log'!AF$2:AF$5455,$A389,'Duel Log'!AG$2:AG$5455,$B389,'Duel Log'!AH$2:AH$5455,"Win")</f>
        <v>1</v>
      </c>
      <c r="E389" s="7" t="n">
        <f aca="false">COUNTIFS('Duel Log'!AF$2:AF$5455,$A389,'Duel Log'!AG$2:AG$5455,$B389,'Duel Log'!AH$2:AH$5455,"Loss")</f>
        <v>0</v>
      </c>
      <c r="F389" s="7" t="n">
        <f aca="false">COUNTIFS('Duel Log'!AF$2:AF$5455,$A389,'Duel Log'!AG$2:AG$5455,$B389,'Duel Log'!AH$2:AH$5455,"Draw")</f>
        <v>0</v>
      </c>
      <c r="G389" s="13" t="n">
        <f aca="false">IFERROR(D389/C389,"")</f>
        <v>1</v>
      </c>
    </row>
    <row r="390" customFormat="false" ht="15" hidden="false" customHeight="true" outlineLevel="0" collapsed="false">
      <c r="A390" s="7" t="s">
        <v>2265</v>
      </c>
      <c r="B390" s="7" t="s">
        <v>856</v>
      </c>
      <c r="C390" s="7" t="n">
        <f aca="false">COUNTIFS('Duel Log'!AF$2:AF$5455,$A390,'Duel Log'!AG$2:AG$5455,$B390)</f>
        <v>2</v>
      </c>
      <c r="D390" s="7" t="n">
        <f aca="false">COUNTIFS('Duel Log'!AF$2:AF$5455,$A390,'Duel Log'!AG$2:AG$5455,$B390,'Duel Log'!AH$2:AH$5455,"Win")</f>
        <v>0</v>
      </c>
      <c r="E390" s="7" t="n">
        <f aca="false">COUNTIFS('Duel Log'!AF$2:AF$5455,$A390,'Duel Log'!AG$2:AG$5455,$B390,'Duel Log'!AH$2:AH$5455,"Loss")</f>
        <v>2</v>
      </c>
      <c r="F390" s="7" t="n">
        <f aca="false">COUNTIFS('Duel Log'!AF$2:AF$5455,$A390,'Duel Log'!AG$2:AG$5455,$B390,'Duel Log'!AH$2:AH$5455,"Draw")</f>
        <v>0</v>
      </c>
      <c r="G390" s="13" t="n">
        <f aca="false">IFERROR(D390/C390,"")</f>
        <v>0</v>
      </c>
    </row>
    <row r="391" customFormat="false" ht="15" hidden="false" customHeight="true" outlineLevel="0" collapsed="false">
      <c r="A391" s="7" t="s">
        <v>2265</v>
      </c>
      <c r="B391" s="7" t="s">
        <v>7246</v>
      </c>
      <c r="C391" s="7" t="n">
        <f aca="false">COUNTIFS('Duel Log'!AF$2:AF$5455,$A391,'Duel Log'!AG$2:AG$5455,$B391)</f>
        <v>2</v>
      </c>
      <c r="D391" s="7" t="n">
        <f aca="false">COUNTIFS('Duel Log'!AF$2:AF$5455,$A391,'Duel Log'!AG$2:AG$5455,$B391,'Duel Log'!AH$2:AH$5455,"Win")</f>
        <v>2</v>
      </c>
      <c r="E391" s="7" t="n">
        <f aca="false">COUNTIFS('Duel Log'!AF$2:AF$5455,$A391,'Duel Log'!AG$2:AG$5455,$B391,'Duel Log'!AH$2:AH$5455,"Loss")</f>
        <v>0</v>
      </c>
      <c r="F391" s="7" t="n">
        <f aca="false">COUNTIFS('Duel Log'!AF$2:AF$5455,$A391,'Duel Log'!AG$2:AG$5455,$B391,'Duel Log'!AH$2:AH$5455,"Draw")</f>
        <v>0</v>
      </c>
      <c r="G391" s="13" t="n">
        <f aca="false">IFERROR(D391/C391,"")</f>
        <v>1</v>
      </c>
    </row>
    <row r="392" customFormat="false" ht="15" hidden="false" customHeight="true" outlineLevel="0" collapsed="false">
      <c r="A392" s="7" t="s">
        <v>5073</v>
      </c>
      <c r="B392" s="7" t="s">
        <v>5074</v>
      </c>
      <c r="C392" s="7" t="n">
        <f aca="false">COUNTIFS('Duel Log'!AF$2:AF$5455,$A392,'Duel Log'!AG$2:AG$5455,$B392)</f>
        <v>1</v>
      </c>
      <c r="D392" s="7" t="n">
        <f aca="false">COUNTIFS('Duel Log'!AF$2:AF$5455,$A392,'Duel Log'!AG$2:AG$5455,$B392,'Duel Log'!AH$2:AH$5455,"Win")</f>
        <v>0</v>
      </c>
      <c r="E392" s="7" t="n">
        <f aca="false">COUNTIFS('Duel Log'!AF$2:AF$5455,$A392,'Duel Log'!AG$2:AG$5455,$B392,'Duel Log'!AH$2:AH$5455,"Loss")</f>
        <v>1</v>
      </c>
      <c r="F392" s="7" t="n">
        <f aca="false">COUNTIFS('Duel Log'!AF$2:AF$5455,$A392,'Duel Log'!AG$2:AG$5455,$B392,'Duel Log'!AH$2:AH$5455,"Draw")</f>
        <v>0</v>
      </c>
      <c r="G392" s="13" t="n">
        <f aca="false">IFERROR(D392/C392,"")</f>
        <v>0</v>
      </c>
    </row>
    <row r="393" customFormat="false" ht="15" hidden="false" customHeight="true" outlineLevel="0" collapsed="false">
      <c r="A393" s="7" t="s">
        <v>9449</v>
      </c>
      <c r="B393" s="7" t="s">
        <v>134</v>
      </c>
      <c r="C393" s="7" t="n">
        <f aca="false">COUNTIFS('Duel Log'!AF$2:AF$5455,$A393,'Duel Log'!AG$2:AG$5455,$B393)</f>
        <v>1</v>
      </c>
      <c r="D393" s="7" t="n">
        <f aca="false">COUNTIFS('Duel Log'!AF$2:AF$5455,$A393,'Duel Log'!AG$2:AG$5455,$B393,'Duel Log'!AH$2:AH$5455,"Win")</f>
        <v>1</v>
      </c>
      <c r="E393" s="7" t="n">
        <f aca="false">COUNTIFS('Duel Log'!AF$2:AF$5455,$A393,'Duel Log'!AG$2:AG$5455,$B393,'Duel Log'!AH$2:AH$5455,"Loss")</f>
        <v>0</v>
      </c>
      <c r="F393" s="7" t="n">
        <f aca="false">COUNTIFS('Duel Log'!AF$2:AF$5455,$A393,'Duel Log'!AG$2:AG$5455,$B393,'Duel Log'!AH$2:AH$5455,"Draw")</f>
        <v>0</v>
      </c>
      <c r="G393" s="13" t="n">
        <f aca="false">IFERROR(D393/C393,"")</f>
        <v>1</v>
      </c>
    </row>
    <row r="394" customFormat="false" ht="15" hidden="false" customHeight="true" outlineLevel="0" collapsed="false">
      <c r="A394" s="7" t="s">
        <v>7442</v>
      </c>
      <c r="B394" s="7" t="s">
        <v>7441</v>
      </c>
      <c r="C394" s="7" t="n">
        <f aca="false">COUNTIFS('Duel Log'!AF$2:AF$5455,$A394,'Duel Log'!AG$2:AG$5455,$B394)</f>
        <v>2</v>
      </c>
      <c r="D394" s="7" t="n">
        <f aca="false">COUNTIFS('Duel Log'!AF$2:AF$5455,$A394,'Duel Log'!AG$2:AG$5455,$B394,'Duel Log'!AH$2:AH$5455,"Win")</f>
        <v>2</v>
      </c>
      <c r="E394" s="7" t="n">
        <f aca="false">COUNTIFS('Duel Log'!AF$2:AF$5455,$A394,'Duel Log'!AG$2:AG$5455,$B394,'Duel Log'!AH$2:AH$5455,"Loss")</f>
        <v>0</v>
      </c>
      <c r="F394" s="7" t="n">
        <f aca="false">COUNTIFS('Duel Log'!AF$2:AF$5455,$A394,'Duel Log'!AG$2:AG$5455,$B394,'Duel Log'!AH$2:AH$5455,"Draw")</f>
        <v>0</v>
      </c>
      <c r="G394" s="13" t="n">
        <f aca="false">IFERROR(D394/C394,"")</f>
        <v>1</v>
      </c>
    </row>
    <row r="395" customFormat="false" ht="15" hidden="false" customHeight="true" outlineLevel="0" collapsed="false">
      <c r="A395" s="7" t="s">
        <v>3371</v>
      </c>
      <c r="B395" s="7" t="s">
        <v>217</v>
      </c>
      <c r="C395" s="7" t="n">
        <f aca="false">COUNTIFS('Duel Log'!AF$2:AF$5455,$A395,'Duel Log'!AG$2:AG$5455,$B395)</f>
        <v>2</v>
      </c>
      <c r="D395" s="7" t="n">
        <f aca="false">COUNTIFS('Duel Log'!AF$2:AF$5455,$A395,'Duel Log'!AG$2:AG$5455,$B395,'Duel Log'!AH$2:AH$5455,"Win")</f>
        <v>2</v>
      </c>
      <c r="E395" s="7" t="n">
        <f aca="false">COUNTIFS('Duel Log'!AF$2:AF$5455,$A395,'Duel Log'!AG$2:AG$5455,$B395,'Duel Log'!AH$2:AH$5455,"Loss")</f>
        <v>0</v>
      </c>
      <c r="F395" s="7" t="n">
        <f aca="false">COUNTIFS('Duel Log'!AF$2:AF$5455,$A395,'Duel Log'!AG$2:AG$5455,$B395,'Duel Log'!AH$2:AH$5455,"Draw")</f>
        <v>0</v>
      </c>
      <c r="G395" s="13" t="n">
        <f aca="false">IFERROR(D395/C395,"")</f>
        <v>1</v>
      </c>
    </row>
    <row r="396" customFormat="false" ht="15" hidden="false" customHeight="true" outlineLevel="0" collapsed="false">
      <c r="A396" s="7" t="s">
        <v>3106</v>
      </c>
      <c r="B396" s="7" t="s">
        <v>363</v>
      </c>
      <c r="C396" s="7" t="n">
        <f aca="false">COUNTIFS('Duel Log'!AF$2:AF$5455,$A396,'Duel Log'!AG$2:AG$5455,$B396)</f>
        <v>1</v>
      </c>
      <c r="D396" s="7" t="n">
        <f aca="false">COUNTIFS('Duel Log'!AF$2:AF$5455,$A396,'Duel Log'!AG$2:AG$5455,$B396,'Duel Log'!AH$2:AH$5455,"Win")</f>
        <v>1</v>
      </c>
      <c r="E396" s="7" t="n">
        <f aca="false">COUNTIFS('Duel Log'!AF$2:AF$5455,$A396,'Duel Log'!AG$2:AG$5455,$B396,'Duel Log'!AH$2:AH$5455,"Loss")</f>
        <v>0</v>
      </c>
      <c r="F396" s="7" t="n">
        <f aca="false">COUNTIFS('Duel Log'!AF$2:AF$5455,$A396,'Duel Log'!AG$2:AG$5455,$B396,'Duel Log'!AH$2:AH$5455,"Draw")</f>
        <v>0</v>
      </c>
      <c r="G396" s="13" t="n">
        <f aca="false">IFERROR(D396/C396,"")</f>
        <v>1</v>
      </c>
    </row>
    <row r="397" customFormat="false" ht="15" hidden="false" customHeight="true" outlineLevel="0" collapsed="false">
      <c r="A397" s="7" t="s">
        <v>3106</v>
      </c>
      <c r="B397" s="7" t="s">
        <v>5690</v>
      </c>
      <c r="C397" s="7" t="n">
        <f aca="false">COUNTIFS('Duel Log'!AF$2:AF$5455,$A397,'Duel Log'!AG$2:AG$5455,$B397)</f>
        <v>2</v>
      </c>
      <c r="D397" s="7" t="n">
        <f aca="false">COUNTIFS('Duel Log'!AF$2:AF$5455,$A397,'Duel Log'!AG$2:AG$5455,$B397,'Duel Log'!AH$2:AH$5455,"Win")</f>
        <v>2</v>
      </c>
      <c r="E397" s="7" t="n">
        <f aca="false">COUNTIFS('Duel Log'!AF$2:AF$5455,$A397,'Duel Log'!AG$2:AG$5455,$B397,'Duel Log'!AH$2:AH$5455,"Loss")</f>
        <v>0</v>
      </c>
      <c r="F397" s="7" t="n">
        <f aca="false">COUNTIFS('Duel Log'!AF$2:AF$5455,$A397,'Duel Log'!AG$2:AG$5455,$B397,'Duel Log'!AH$2:AH$5455,"Draw")</f>
        <v>0</v>
      </c>
      <c r="G397" s="13" t="n">
        <f aca="false">IFERROR(D397/C397,"")</f>
        <v>1</v>
      </c>
    </row>
    <row r="398" customFormat="false" ht="15" hidden="false" customHeight="true" outlineLevel="0" collapsed="false">
      <c r="A398" s="7" t="s">
        <v>3239</v>
      </c>
      <c r="B398" s="7" t="s">
        <v>503</v>
      </c>
      <c r="C398" s="7" t="n">
        <f aca="false">COUNTIFS('Duel Log'!AF$2:AF$5455,$A398,'Duel Log'!AG$2:AG$5455,$B398)</f>
        <v>2</v>
      </c>
      <c r="D398" s="7" t="n">
        <f aca="false">COUNTIFS('Duel Log'!AF$2:AF$5455,$A398,'Duel Log'!AG$2:AG$5455,$B398,'Duel Log'!AH$2:AH$5455,"Win")</f>
        <v>0</v>
      </c>
      <c r="E398" s="7" t="n">
        <f aca="false">COUNTIFS('Duel Log'!AF$2:AF$5455,$A398,'Duel Log'!AG$2:AG$5455,$B398,'Duel Log'!AH$2:AH$5455,"Loss")</f>
        <v>2</v>
      </c>
      <c r="F398" s="7" t="n">
        <f aca="false">COUNTIFS('Duel Log'!AF$2:AF$5455,$A398,'Duel Log'!AG$2:AG$5455,$B398,'Duel Log'!AH$2:AH$5455,"Draw")</f>
        <v>0</v>
      </c>
      <c r="G398" s="13" t="n">
        <f aca="false">IFERROR(D398/C398,"")</f>
        <v>0</v>
      </c>
    </row>
    <row r="399" customFormat="false" ht="15" hidden="false" customHeight="true" outlineLevel="0" collapsed="false">
      <c r="A399" s="7" t="s">
        <v>3239</v>
      </c>
      <c r="B399" s="7" t="s">
        <v>1294</v>
      </c>
      <c r="C399" s="7" t="n">
        <f aca="false">COUNTIFS('Duel Log'!AF$2:AF$5455,$A399,'Duel Log'!AG$2:AG$5455,$B399)</f>
        <v>2</v>
      </c>
      <c r="D399" s="7" t="n">
        <f aca="false">COUNTIFS('Duel Log'!AF$2:AF$5455,$A399,'Duel Log'!AG$2:AG$5455,$B399,'Duel Log'!AH$2:AH$5455,"Win")</f>
        <v>2</v>
      </c>
      <c r="E399" s="7" t="n">
        <f aca="false">COUNTIFS('Duel Log'!AF$2:AF$5455,$A399,'Duel Log'!AG$2:AG$5455,$B399,'Duel Log'!AH$2:AH$5455,"Loss")</f>
        <v>0</v>
      </c>
      <c r="F399" s="7" t="n">
        <f aca="false">COUNTIFS('Duel Log'!AF$2:AF$5455,$A399,'Duel Log'!AG$2:AG$5455,$B399,'Duel Log'!AH$2:AH$5455,"Draw")</f>
        <v>0</v>
      </c>
      <c r="G399" s="13" t="n">
        <f aca="false">IFERROR(D399/C399,"")</f>
        <v>1</v>
      </c>
    </row>
    <row r="400" customFormat="false" ht="15" hidden="false" customHeight="true" outlineLevel="0" collapsed="false">
      <c r="A400" s="7" t="s">
        <v>703</v>
      </c>
      <c r="B400" s="7" t="s">
        <v>6723</v>
      </c>
      <c r="C400" s="7" t="n">
        <f aca="false">COUNTIFS('Duel Log'!AF$2:AF$5455,$A400,'Duel Log'!AG$2:AG$5455,$B400)</f>
        <v>1</v>
      </c>
      <c r="D400" s="7" t="n">
        <f aca="false">COUNTIFS('Duel Log'!AF$2:AF$5455,$A400,'Duel Log'!AG$2:AG$5455,$B400,'Duel Log'!AH$2:AH$5455,"Win")</f>
        <v>1</v>
      </c>
      <c r="E400" s="7" t="n">
        <f aca="false">COUNTIFS('Duel Log'!AF$2:AF$5455,$A400,'Duel Log'!AG$2:AG$5455,$B400,'Duel Log'!AH$2:AH$5455,"Loss")</f>
        <v>0</v>
      </c>
      <c r="F400" s="7" t="n">
        <f aca="false">COUNTIFS('Duel Log'!AF$2:AF$5455,$A400,'Duel Log'!AG$2:AG$5455,$B400,'Duel Log'!AH$2:AH$5455,"Draw")</f>
        <v>0</v>
      </c>
      <c r="G400" s="13" t="n">
        <f aca="false">IFERROR(D400/C400,"")</f>
        <v>1</v>
      </c>
    </row>
    <row r="401" customFormat="false" ht="15" hidden="false" customHeight="true" outlineLevel="0" collapsed="false">
      <c r="A401" s="7" t="s">
        <v>703</v>
      </c>
      <c r="B401" s="7" t="s">
        <v>984</v>
      </c>
      <c r="C401" s="7" t="n">
        <f aca="false">COUNTIFS('Duel Log'!AF$2:AF$5455,$A401,'Duel Log'!AG$2:AG$5455,$B401)</f>
        <v>1</v>
      </c>
      <c r="D401" s="7" t="n">
        <f aca="false">COUNTIFS('Duel Log'!AF$2:AF$5455,$A401,'Duel Log'!AG$2:AG$5455,$B401,'Duel Log'!AH$2:AH$5455,"Win")</f>
        <v>0</v>
      </c>
      <c r="E401" s="7" t="n">
        <f aca="false">COUNTIFS('Duel Log'!AF$2:AF$5455,$A401,'Duel Log'!AG$2:AG$5455,$B401,'Duel Log'!AH$2:AH$5455,"Loss")</f>
        <v>1</v>
      </c>
      <c r="F401" s="7" t="n">
        <f aca="false">COUNTIFS('Duel Log'!AF$2:AF$5455,$A401,'Duel Log'!AG$2:AG$5455,$B401,'Duel Log'!AH$2:AH$5455,"Draw")</f>
        <v>0</v>
      </c>
      <c r="G401" s="13" t="n">
        <f aca="false">IFERROR(D401/C401,"")</f>
        <v>0</v>
      </c>
    </row>
    <row r="402" customFormat="false" ht="15" hidden="false" customHeight="true" outlineLevel="0" collapsed="false">
      <c r="A402" s="7" t="s">
        <v>703</v>
      </c>
      <c r="B402" s="7" t="s">
        <v>456</v>
      </c>
      <c r="C402" s="7" t="n">
        <f aca="false">COUNTIFS('Duel Log'!AF$2:AF$5455,$A402,'Duel Log'!AG$2:AG$5455,$B402)</f>
        <v>1</v>
      </c>
      <c r="D402" s="7" t="n">
        <f aca="false">COUNTIFS('Duel Log'!AF$2:AF$5455,$A402,'Duel Log'!AG$2:AG$5455,$B402,'Duel Log'!AH$2:AH$5455,"Win")</f>
        <v>0</v>
      </c>
      <c r="E402" s="7" t="n">
        <f aca="false">COUNTIFS('Duel Log'!AF$2:AF$5455,$A402,'Duel Log'!AG$2:AG$5455,$B402,'Duel Log'!AH$2:AH$5455,"Loss")</f>
        <v>1</v>
      </c>
      <c r="F402" s="7" t="n">
        <f aca="false">COUNTIFS('Duel Log'!AF$2:AF$5455,$A402,'Duel Log'!AG$2:AG$5455,$B402,'Duel Log'!AH$2:AH$5455,"Draw")</f>
        <v>0</v>
      </c>
      <c r="G402" s="13" t="n">
        <f aca="false">IFERROR(D402/C402,"")</f>
        <v>0</v>
      </c>
    </row>
    <row r="403" customFormat="false" ht="15" hidden="false" customHeight="true" outlineLevel="0" collapsed="false">
      <c r="A403" s="7" t="s">
        <v>703</v>
      </c>
      <c r="B403" s="7" t="s">
        <v>4178</v>
      </c>
      <c r="C403" s="7" t="n">
        <f aca="false">COUNTIFS('Duel Log'!AF$2:AF$5455,$A403,'Duel Log'!AG$2:AG$5455,$B403)</f>
        <v>1</v>
      </c>
      <c r="D403" s="7" t="n">
        <f aca="false">COUNTIFS('Duel Log'!AF$2:AF$5455,$A403,'Duel Log'!AG$2:AG$5455,$B403,'Duel Log'!AH$2:AH$5455,"Win")</f>
        <v>1</v>
      </c>
      <c r="E403" s="7" t="n">
        <f aca="false">COUNTIFS('Duel Log'!AF$2:AF$5455,$A403,'Duel Log'!AG$2:AG$5455,$B403,'Duel Log'!AH$2:AH$5455,"Loss")</f>
        <v>0</v>
      </c>
      <c r="F403" s="7" t="n">
        <f aca="false">COUNTIFS('Duel Log'!AF$2:AF$5455,$A403,'Duel Log'!AG$2:AG$5455,$B403,'Duel Log'!AH$2:AH$5455,"Draw")</f>
        <v>0</v>
      </c>
      <c r="G403" s="13" t="n">
        <f aca="false">IFERROR(D403/C403,"")</f>
        <v>1</v>
      </c>
    </row>
    <row r="404" customFormat="false" ht="15" hidden="false" customHeight="true" outlineLevel="0" collapsed="false">
      <c r="A404" s="7" t="s">
        <v>703</v>
      </c>
      <c r="B404" s="7" t="s">
        <v>135</v>
      </c>
      <c r="C404" s="7" t="n">
        <f aca="false">COUNTIFS('Duel Log'!AF$2:AF$5455,$A404,'Duel Log'!AG$2:AG$5455,$B404)</f>
        <v>1</v>
      </c>
      <c r="D404" s="7" t="n">
        <f aca="false">COUNTIFS('Duel Log'!AF$2:AF$5455,$A404,'Duel Log'!AG$2:AG$5455,$B404,'Duel Log'!AH$2:AH$5455,"Win")</f>
        <v>0</v>
      </c>
      <c r="E404" s="7" t="n">
        <f aca="false">COUNTIFS('Duel Log'!AF$2:AF$5455,$A404,'Duel Log'!AG$2:AG$5455,$B404,'Duel Log'!AH$2:AH$5455,"Loss")</f>
        <v>1</v>
      </c>
      <c r="F404" s="7" t="n">
        <f aca="false">COUNTIFS('Duel Log'!AF$2:AF$5455,$A404,'Duel Log'!AG$2:AG$5455,$B404,'Duel Log'!AH$2:AH$5455,"Draw")</f>
        <v>0</v>
      </c>
      <c r="G404" s="13" t="n">
        <f aca="false">IFERROR(D404/C404,"")</f>
        <v>0</v>
      </c>
    </row>
    <row r="405" customFormat="false" ht="15" hidden="false" customHeight="true" outlineLevel="0" collapsed="false">
      <c r="A405" s="7" t="s">
        <v>703</v>
      </c>
      <c r="B405" s="7" t="s">
        <v>2394</v>
      </c>
      <c r="C405" s="7" t="n">
        <f aca="false">COUNTIFS('Duel Log'!AF$2:AF$5455,$A405,'Duel Log'!AG$2:AG$5455,$B405)</f>
        <v>2</v>
      </c>
      <c r="D405" s="7" t="n">
        <f aca="false">COUNTIFS('Duel Log'!AF$2:AF$5455,$A405,'Duel Log'!AG$2:AG$5455,$B405,'Duel Log'!AH$2:AH$5455,"Win")</f>
        <v>0</v>
      </c>
      <c r="E405" s="7" t="n">
        <f aca="false">COUNTIFS('Duel Log'!AF$2:AF$5455,$A405,'Duel Log'!AG$2:AG$5455,$B405,'Duel Log'!AH$2:AH$5455,"Loss")</f>
        <v>2</v>
      </c>
      <c r="F405" s="7" t="n">
        <f aca="false">COUNTIFS('Duel Log'!AF$2:AF$5455,$A405,'Duel Log'!AG$2:AG$5455,$B405,'Duel Log'!AH$2:AH$5455,"Draw")</f>
        <v>0</v>
      </c>
      <c r="G405" s="13" t="n">
        <f aca="false">IFERROR(D405/C405,"")</f>
        <v>0</v>
      </c>
    </row>
    <row r="406" customFormat="false" ht="15" hidden="false" customHeight="true" outlineLevel="0" collapsed="false">
      <c r="A406" s="7" t="s">
        <v>703</v>
      </c>
      <c r="B406" s="7" t="s">
        <v>603</v>
      </c>
      <c r="C406" s="7" t="n">
        <f aca="false">COUNTIFS('Duel Log'!AF$2:AF$5455,$A406,'Duel Log'!AG$2:AG$5455,$B406)</f>
        <v>2</v>
      </c>
      <c r="D406" s="7" t="n">
        <f aca="false">COUNTIFS('Duel Log'!AF$2:AF$5455,$A406,'Duel Log'!AG$2:AG$5455,$B406,'Duel Log'!AH$2:AH$5455,"Win")</f>
        <v>1</v>
      </c>
      <c r="E406" s="7" t="n">
        <f aca="false">COUNTIFS('Duel Log'!AF$2:AF$5455,$A406,'Duel Log'!AG$2:AG$5455,$B406,'Duel Log'!AH$2:AH$5455,"Loss")</f>
        <v>1</v>
      </c>
      <c r="F406" s="7" t="n">
        <f aca="false">COUNTIFS('Duel Log'!AF$2:AF$5455,$A406,'Duel Log'!AG$2:AG$5455,$B406,'Duel Log'!AH$2:AH$5455,"Draw")</f>
        <v>0</v>
      </c>
      <c r="G406" s="13" t="n">
        <f aca="false">IFERROR(D406/C406,"")</f>
        <v>0.5</v>
      </c>
    </row>
    <row r="407" customFormat="false" ht="15" hidden="false" customHeight="true" outlineLevel="0" collapsed="false">
      <c r="A407" s="7" t="s">
        <v>703</v>
      </c>
      <c r="B407" s="7" t="s">
        <v>308</v>
      </c>
      <c r="C407" s="7" t="n">
        <f aca="false">COUNTIFS('Duel Log'!AF$2:AF$5455,$A407,'Duel Log'!AG$2:AG$5455,$B407)</f>
        <v>2</v>
      </c>
      <c r="D407" s="7" t="n">
        <f aca="false">COUNTIFS('Duel Log'!AF$2:AF$5455,$A407,'Duel Log'!AG$2:AG$5455,$B407,'Duel Log'!AH$2:AH$5455,"Win")</f>
        <v>2</v>
      </c>
      <c r="E407" s="7" t="n">
        <f aca="false">COUNTIFS('Duel Log'!AF$2:AF$5455,$A407,'Duel Log'!AG$2:AG$5455,$B407,'Duel Log'!AH$2:AH$5455,"Loss")</f>
        <v>0</v>
      </c>
      <c r="F407" s="7" t="n">
        <f aca="false">COUNTIFS('Duel Log'!AF$2:AF$5455,$A407,'Duel Log'!AG$2:AG$5455,$B407,'Duel Log'!AH$2:AH$5455,"Draw")</f>
        <v>0</v>
      </c>
      <c r="G407" s="13" t="n">
        <f aca="false">IFERROR(D407/C407,"")</f>
        <v>1</v>
      </c>
    </row>
    <row r="408" customFormat="false" ht="15" hidden="false" customHeight="true" outlineLevel="0" collapsed="false">
      <c r="A408" s="7" t="s">
        <v>703</v>
      </c>
      <c r="B408" s="7" t="s">
        <v>457</v>
      </c>
      <c r="C408" s="7" t="n">
        <f aca="false">COUNTIFS('Duel Log'!AF$2:AF$5455,$A408,'Duel Log'!AG$2:AG$5455,$B408)</f>
        <v>2</v>
      </c>
      <c r="D408" s="7" t="n">
        <f aca="false">COUNTIFS('Duel Log'!AF$2:AF$5455,$A408,'Duel Log'!AG$2:AG$5455,$B408,'Duel Log'!AH$2:AH$5455,"Win")</f>
        <v>2</v>
      </c>
      <c r="E408" s="7" t="n">
        <f aca="false">COUNTIFS('Duel Log'!AF$2:AF$5455,$A408,'Duel Log'!AG$2:AG$5455,$B408,'Duel Log'!AH$2:AH$5455,"Loss")</f>
        <v>0</v>
      </c>
      <c r="F408" s="7" t="n">
        <f aca="false">COUNTIFS('Duel Log'!AF$2:AF$5455,$A408,'Duel Log'!AG$2:AG$5455,$B408,'Duel Log'!AH$2:AH$5455,"Draw")</f>
        <v>0</v>
      </c>
      <c r="G408" s="13" t="n">
        <f aca="false">IFERROR(D408/C408,"")</f>
        <v>1</v>
      </c>
    </row>
    <row r="409" customFormat="false" ht="15" hidden="false" customHeight="true" outlineLevel="0" collapsed="false">
      <c r="A409" s="7" t="s">
        <v>703</v>
      </c>
      <c r="B409" s="7" t="s">
        <v>155</v>
      </c>
      <c r="C409" s="7" t="n">
        <f aca="false">COUNTIFS('Duel Log'!AF$2:AF$5455,$A409,'Duel Log'!AG$2:AG$5455,$B409)</f>
        <v>4</v>
      </c>
      <c r="D409" s="7" t="n">
        <f aca="false">COUNTIFS('Duel Log'!AF$2:AF$5455,$A409,'Duel Log'!AG$2:AG$5455,$B409,'Duel Log'!AH$2:AH$5455,"Win")</f>
        <v>0</v>
      </c>
      <c r="E409" s="7" t="n">
        <f aca="false">COUNTIFS('Duel Log'!AF$2:AF$5455,$A409,'Duel Log'!AG$2:AG$5455,$B409,'Duel Log'!AH$2:AH$5455,"Loss")</f>
        <v>4</v>
      </c>
      <c r="F409" s="7" t="n">
        <f aca="false">COUNTIFS('Duel Log'!AF$2:AF$5455,$A409,'Duel Log'!AG$2:AG$5455,$B409,'Duel Log'!AH$2:AH$5455,"Draw")</f>
        <v>0</v>
      </c>
      <c r="G409" s="13" t="n">
        <f aca="false">IFERROR(D409/C409,"")</f>
        <v>0</v>
      </c>
    </row>
    <row r="410" customFormat="false" ht="15" hidden="false" customHeight="true" outlineLevel="0" collapsed="false">
      <c r="A410" s="7" t="s">
        <v>703</v>
      </c>
      <c r="B410" s="7" t="s">
        <v>363</v>
      </c>
      <c r="C410" s="7" t="n">
        <f aca="false">COUNTIFS('Duel Log'!AF$2:AF$5455,$A410,'Duel Log'!AG$2:AG$5455,$B410)</f>
        <v>1</v>
      </c>
      <c r="D410" s="7" t="n">
        <f aca="false">COUNTIFS('Duel Log'!AF$2:AF$5455,$A410,'Duel Log'!AG$2:AG$5455,$B410,'Duel Log'!AH$2:AH$5455,"Win")</f>
        <v>0</v>
      </c>
      <c r="E410" s="7" t="n">
        <f aca="false">COUNTIFS('Duel Log'!AF$2:AF$5455,$A410,'Duel Log'!AG$2:AG$5455,$B410,'Duel Log'!AH$2:AH$5455,"Loss")</f>
        <v>1</v>
      </c>
      <c r="F410" s="7" t="n">
        <f aca="false">COUNTIFS('Duel Log'!AF$2:AF$5455,$A410,'Duel Log'!AG$2:AG$5455,$B410,'Duel Log'!AH$2:AH$5455,"Draw")</f>
        <v>0</v>
      </c>
      <c r="G410" s="13" t="n">
        <f aca="false">IFERROR(D410/C410,"")</f>
        <v>0</v>
      </c>
    </row>
    <row r="411" customFormat="false" ht="15" hidden="false" customHeight="true" outlineLevel="0" collapsed="false">
      <c r="A411" s="7" t="s">
        <v>703</v>
      </c>
      <c r="B411" s="7" t="s">
        <v>1061</v>
      </c>
      <c r="C411" s="7" t="n">
        <f aca="false">COUNTIFS('Duel Log'!AF$2:AF$5455,$A411,'Duel Log'!AG$2:AG$5455,$B411)</f>
        <v>1</v>
      </c>
      <c r="D411" s="7" t="n">
        <f aca="false">COUNTIFS('Duel Log'!AF$2:AF$5455,$A411,'Duel Log'!AG$2:AG$5455,$B411,'Duel Log'!AH$2:AH$5455,"Win")</f>
        <v>1</v>
      </c>
      <c r="E411" s="7" t="n">
        <f aca="false">COUNTIFS('Duel Log'!AF$2:AF$5455,$A411,'Duel Log'!AG$2:AG$5455,$B411,'Duel Log'!AH$2:AH$5455,"Loss")</f>
        <v>0</v>
      </c>
      <c r="F411" s="7" t="n">
        <f aca="false">COUNTIFS('Duel Log'!AF$2:AF$5455,$A411,'Duel Log'!AG$2:AG$5455,$B411,'Duel Log'!AH$2:AH$5455,"Draw")</f>
        <v>0</v>
      </c>
      <c r="G411" s="13" t="n">
        <f aca="false">IFERROR(D411/C411,"")</f>
        <v>1</v>
      </c>
    </row>
    <row r="412" customFormat="false" ht="15" hidden="false" customHeight="true" outlineLevel="0" collapsed="false">
      <c r="A412" s="7" t="s">
        <v>703</v>
      </c>
      <c r="B412" s="7" t="s">
        <v>814</v>
      </c>
      <c r="C412" s="7" t="n">
        <f aca="false">COUNTIFS('Duel Log'!AF$2:AF$5455,$A412,'Duel Log'!AG$2:AG$5455,$B412)</f>
        <v>1</v>
      </c>
      <c r="D412" s="7" t="n">
        <f aca="false">COUNTIFS('Duel Log'!AF$2:AF$5455,$A412,'Duel Log'!AG$2:AG$5455,$B412,'Duel Log'!AH$2:AH$5455,"Win")</f>
        <v>0</v>
      </c>
      <c r="E412" s="7" t="n">
        <f aca="false">COUNTIFS('Duel Log'!AF$2:AF$5455,$A412,'Duel Log'!AG$2:AG$5455,$B412,'Duel Log'!AH$2:AH$5455,"Loss")</f>
        <v>1</v>
      </c>
      <c r="F412" s="7" t="n">
        <f aca="false">COUNTIFS('Duel Log'!AF$2:AF$5455,$A412,'Duel Log'!AG$2:AG$5455,$B412,'Duel Log'!AH$2:AH$5455,"Draw")</f>
        <v>0</v>
      </c>
      <c r="G412" s="13" t="n">
        <f aca="false">IFERROR(D412/C412,"")</f>
        <v>0</v>
      </c>
    </row>
    <row r="413" customFormat="false" ht="15" hidden="false" customHeight="true" outlineLevel="0" collapsed="false">
      <c r="A413" s="7" t="s">
        <v>703</v>
      </c>
      <c r="B413" s="7" t="s">
        <v>6932</v>
      </c>
      <c r="C413" s="7" t="n">
        <f aca="false">COUNTIFS('Duel Log'!AF$2:AF$5455,$A413,'Duel Log'!AG$2:AG$5455,$B413)</f>
        <v>1</v>
      </c>
      <c r="D413" s="7" t="n">
        <f aca="false">COUNTIFS('Duel Log'!AF$2:AF$5455,$A413,'Duel Log'!AG$2:AG$5455,$B413,'Duel Log'!AH$2:AH$5455,"Win")</f>
        <v>1</v>
      </c>
      <c r="E413" s="7" t="n">
        <f aca="false">COUNTIFS('Duel Log'!AF$2:AF$5455,$A413,'Duel Log'!AG$2:AG$5455,$B413,'Duel Log'!AH$2:AH$5455,"Loss")</f>
        <v>0</v>
      </c>
      <c r="F413" s="7" t="n">
        <f aca="false">COUNTIFS('Duel Log'!AF$2:AF$5455,$A413,'Duel Log'!AG$2:AG$5455,$B413,'Duel Log'!AH$2:AH$5455,"Draw")</f>
        <v>0</v>
      </c>
      <c r="G413" s="13" t="n">
        <f aca="false">IFERROR(D413/C413,"")</f>
        <v>1</v>
      </c>
    </row>
    <row r="414" customFormat="false" ht="15" hidden="false" customHeight="true" outlineLevel="0" collapsed="false">
      <c r="A414" s="7" t="s">
        <v>703</v>
      </c>
      <c r="B414" s="7" t="s">
        <v>6751</v>
      </c>
      <c r="C414" s="7" t="n">
        <f aca="false">COUNTIFS('Duel Log'!AF$2:AF$5455,$A414,'Duel Log'!AG$2:AG$5455,$B414)</f>
        <v>1</v>
      </c>
      <c r="D414" s="7" t="n">
        <f aca="false">COUNTIFS('Duel Log'!AF$2:AF$5455,$A414,'Duel Log'!AG$2:AG$5455,$B414,'Duel Log'!AH$2:AH$5455,"Win")</f>
        <v>0</v>
      </c>
      <c r="E414" s="7" t="n">
        <f aca="false">COUNTIFS('Duel Log'!AF$2:AF$5455,$A414,'Duel Log'!AG$2:AG$5455,$B414,'Duel Log'!AH$2:AH$5455,"Loss")</f>
        <v>1</v>
      </c>
      <c r="F414" s="7" t="n">
        <f aca="false">COUNTIFS('Duel Log'!AF$2:AF$5455,$A414,'Duel Log'!AG$2:AG$5455,$B414,'Duel Log'!AH$2:AH$5455,"Draw")</f>
        <v>0</v>
      </c>
      <c r="G414" s="13" t="n">
        <f aca="false">IFERROR(D414/C414,"")</f>
        <v>0</v>
      </c>
    </row>
    <row r="415" customFormat="false" ht="15" hidden="false" customHeight="true" outlineLevel="0" collapsed="false">
      <c r="A415" s="7" t="s">
        <v>703</v>
      </c>
      <c r="B415" s="7" t="s">
        <v>6214</v>
      </c>
      <c r="C415" s="7" t="n">
        <f aca="false">COUNTIFS('Duel Log'!AF$2:AF$5455,$A415,'Duel Log'!AG$2:AG$5455,$B415)</f>
        <v>4</v>
      </c>
      <c r="D415" s="7" t="n">
        <f aca="false">COUNTIFS('Duel Log'!AF$2:AF$5455,$A415,'Duel Log'!AG$2:AG$5455,$B415,'Duel Log'!AH$2:AH$5455,"Win")</f>
        <v>1</v>
      </c>
      <c r="E415" s="7" t="n">
        <f aca="false">COUNTIFS('Duel Log'!AF$2:AF$5455,$A415,'Duel Log'!AG$2:AG$5455,$B415,'Duel Log'!AH$2:AH$5455,"Loss")</f>
        <v>3</v>
      </c>
      <c r="F415" s="7" t="n">
        <f aca="false">COUNTIFS('Duel Log'!AF$2:AF$5455,$A415,'Duel Log'!AG$2:AG$5455,$B415,'Duel Log'!AH$2:AH$5455,"Draw")</f>
        <v>0</v>
      </c>
      <c r="G415" s="13" t="n">
        <f aca="false">IFERROR(D415/C415,"")</f>
        <v>0.25</v>
      </c>
    </row>
    <row r="416" customFormat="false" ht="15" hidden="false" customHeight="true" outlineLevel="0" collapsed="false">
      <c r="A416" s="7" t="s">
        <v>703</v>
      </c>
      <c r="B416" s="7" t="s">
        <v>3231</v>
      </c>
      <c r="C416" s="7" t="n">
        <f aca="false">COUNTIFS('Duel Log'!AF$2:AF$5455,$A416,'Duel Log'!AG$2:AG$5455,$B416)</f>
        <v>2</v>
      </c>
      <c r="D416" s="7" t="n">
        <f aca="false">COUNTIFS('Duel Log'!AF$2:AF$5455,$A416,'Duel Log'!AG$2:AG$5455,$B416,'Duel Log'!AH$2:AH$5455,"Win")</f>
        <v>0</v>
      </c>
      <c r="E416" s="7" t="n">
        <f aca="false">COUNTIFS('Duel Log'!AF$2:AF$5455,$A416,'Duel Log'!AG$2:AG$5455,$B416,'Duel Log'!AH$2:AH$5455,"Loss")</f>
        <v>2</v>
      </c>
      <c r="F416" s="7" t="n">
        <f aca="false">COUNTIFS('Duel Log'!AF$2:AF$5455,$A416,'Duel Log'!AG$2:AG$5455,$B416,'Duel Log'!AH$2:AH$5455,"Draw")</f>
        <v>0</v>
      </c>
      <c r="G416" s="13" t="n">
        <f aca="false">IFERROR(D416/C416,"")</f>
        <v>0</v>
      </c>
    </row>
    <row r="417" customFormat="false" ht="15" hidden="false" customHeight="true" outlineLevel="0" collapsed="false">
      <c r="A417" s="7" t="s">
        <v>703</v>
      </c>
      <c r="B417" s="7" t="s">
        <v>9157</v>
      </c>
      <c r="C417" s="7" t="n">
        <f aca="false">COUNTIFS('Duel Log'!AF$2:AF$5455,$A417,'Duel Log'!AG$2:AG$5455,$B417)</f>
        <v>1</v>
      </c>
      <c r="D417" s="7" t="n">
        <f aca="false">COUNTIFS('Duel Log'!AF$2:AF$5455,$A417,'Duel Log'!AG$2:AG$5455,$B417,'Duel Log'!AH$2:AH$5455,"Win")</f>
        <v>1</v>
      </c>
      <c r="E417" s="7" t="n">
        <f aca="false">COUNTIFS('Duel Log'!AF$2:AF$5455,$A417,'Duel Log'!AG$2:AG$5455,$B417,'Duel Log'!AH$2:AH$5455,"Loss")</f>
        <v>0</v>
      </c>
      <c r="F417" s="7" t="n">
        <f aca="false">COUNTIFS('Duel Log'!AF$2:AF$5455,$A417,'Duel Log'!AG$2:AG$5455,$B417,'Duel Log'!AH$2:AH$5455,"Draw")</f>
        <v>0</v>
      </c>
      <c r="G417" s="13" t="n">
        <f aca="false">IFERROR(D417/C417,"")</f>
        <v>1</v>
      </c>
    </row>
    <row r="418" customFormat="false" ht="15" hidden="false" customHeight="true" outlineLevel="0" collapsed="false">
      <c r="A418" s="7" t="s">
        <v>703</v>
      </c>
      <c r="B418" s="7" t="s">
        <v>1297</v>
      </c>
      <c r="C418" s="7" t="n">
        <f aca="false">COUNTIFS('Duel Log'!AF$2:AF$5455,$A418,'Duel Log'!AG$2:AG$5455,$B418)</f>
        <v>2</v>
      </c>
      <c r="D418" s="7" t="n">
        <f aca="false">COUNTIFS('Duel Log'!AF$2:AF$5455,$A418,'Duel Log'!AG$2:AG$5455,$B418,'Duel Log'!AH$2:AH$5455,"Win")</f>
        <v>2</v>
      </c>
      <c r="E418" s="7" t="n">
        <f aca="false">COUNTIFS('Duel Log'!AF$2:AF$5455,$A418,'Duel Log'!AG$2:AG$5455,$B418,'Duel Log'!AH$2:AH$5455,"Loss")</f>
        <v>0</v>
      </c>
      <c r="F418" s="7" t="n">
        <f aca="false">COUNTIFS('Duel Log'!AF$2:AF$5455,$A418,'Duel Log'!AG$2:AG$5455,$B418,'Duel Log'!AH$2:AH$5455,"Draw")</f>
        <v>0</v>
      </c>
      <c r="G418" s="13" t="n">
        <f aca="false">IFERROR(D418/C418,"")</f>
        <v>1</v>
      </c>
    </row>
    <row r="419" customFormat="false" ht="15" hidden="false" customHeight="true" outlineLevel="0" collapsed="false">
      <c r="A419" s="7" t="s">
        <v>703</v>
      </c>
      <c r="B419" s="7" t="s">
        <v>8166</v>
      </c>
      <c r="C419" s="7" t="n">
        <f aca="false">COUNTIFS('Duel Log'!AF$2:AF$5455,$A419,'Duel Log'!AG$2:AG$5455,$B419)</f>
        <v>2</v>
      </c>
      <c r="D419" s="7" t="n">
        <f aca="false">COUNTIFS('Duel Log'!AF$2:AF$5455,$A419,'Duel Log'!AG$2:AG$5455,$B419,'Duel Log'!AH$2:AH$5455,"Win")</f>
        <v>2</v>
      </c>
      <c r="E419" s="7" t="n">
        <f aca="false">COUNTIFS('Duel Log'!AF$2:AF$5455,$A419,'Duel Log'!AG$2:AG$5455,$B419,'Duel Log'!AH$2:AH$5455,"Loss")</f>
        <v>0</v>
      </c>
      <c r="F419" s="7" t="n">
        <f aca="false">COUNTIFS('Duel Log'!AF$2:AF$5455,$A419,'Duel Log'!AG$2:AG$5455,$B419,'Duel Log'!AH$2:AH$5455,"Draw")</f>
        <v>0</v>
      </c>
      <c r="G419" s="13" t="n">
        <f aca="false">IFERROR(D419/C419,"")</f>
        <v>1</v>
      </c>
    </row>
    <row r="420" customFormat="false" ht="15" hidden="false" customHeight="true" outlineLevel="0" collapsed="false">
      <c r="A420" s="7" t="s">
        <v>703</v>
      </c>
      <c r="B420" s="7" t="s">
        <v>216</v>
      </c>
      <c r="C420" s="7" t="n">
        <f aca="false">COUNTIFS('Duel Log'!AF$2:AF$5455,$A420,'Duel Log'!AG$2:AG$5455,$B420)</f>
        <v>1</v>
      </c>
      <c r="D420" s="7" t="n">
        <f aca="false">COUNTIFS('Duel Log'!AF$2:AF$5455,$A420,'Duel Log'!AG$2:AG$5455,$B420,'Duel Log'!AH$2:AH$5455,"Win")</f>
        <v>0</v>
      </c>
      <c r="E420" s="7" t="n">
        <f aca="false">COUNTIFS('Duel Log'!AF$2:AF$5455,$A420,'Duel Log'!AG$2:AG$5455,$B420,'Duel Log'!AH$2:AH$5455,"Loss")</f>
        <v>1</v>
      </c>
      <c r="F420" s="7" t="n">
        <f aca="false">COUNTIFS('Duel Log'!AF$2:AF$5455,$A420,'Duel Log'!AG$2:AG$5455,$B420,'Duel Log'!AH$2:AH$5455,"Draw")</f>
        <v>0</v>
      </c>
      <c r="G420" s="13" t="n">
        <f aca="false">IFERROR(D420/C420,"")</f>
        <v>0</v>
      </c>
    </row>
    <row r="421" customFormat="false" ht="15" hidden="false" customHeight="true" outlineLevel="0" collapsed="false">
      <c r="A421" s="7" t="s">
        <v>703</v>
      </c>
      <c r="B421" s="7" t="s">
        <v>134</v>
      </c>
      <c r="C421" s="7" t="n">
        <f aca="false">COUNTIFS('Duel Log'!AF$2:AF$5455,$A421,'Duel Log'!AG$2:AG$5455,$B421)</f>
        <v>3</v>
      </c>
      <c r="D421" s="7" t="n">
        <f aca="false">COUNTIFS('Duel Log'!AF$2:AF$5455,$A421,'Duel Log'!AG$2:AG$5455,$B421,'Duel Log'!AH$2:AH$5455,"Win")</f>
        <v>1</v>
      </c>
      <c r="E421" s="7" t="n">
        <f aca="false">COUNTIFS('Duel Log'!AF$2:AF$5455,$A421,'Duel Log'!AG$2:AG$5455,$B421,'Duel Log'!AH$2:AH$5455,"Loss")</f>
        <v>2</v>
      </c>
      <c r="F421" s="7" t="n">
        <f aca="false">COUNTIFS('Duel Log'!AF$2:AF$5455,$A421,'Duel Log'!AG$2:AG$5455,$B421,'Duel Log'!AH$2:AH$5455,"Draw")</f>
        <v>0</v>
      </c>
      <c r="G421" s="13" t="n">
        <f aca="false">IFERROR(D421/C421,"")</f>
        <v>0.333333333333333</v>
      </c>
    </row>
    <row r="422" customFormat="false" ht="15" hidden="false" customHeight="true" outlineLevel="0" collapsed="false">
      <c r="A422" s="7" t="s">
        <v>703</v>
      </c>
      <c r="B422" s="7" t="s">
        <v>9025</v>
      </c>
      <c r="C422" s="7" t="n">
        <f aca="false">COUNTIFS('Duel Log'!AF$2:AF$5455,$A422,'Duel Log'!AG$2:AG$5455,$B422)</f>
        <v>1</v>
      </c>
      <c r="D422" s="7" t="n">
        <f aca="false">COUNTIFS('Duel Log'!AF$2:AF$5455,$A422,'Duel Log'!AG$2:AG$5455,$B422,'Duel Log'!AH$2:AH$5455,"Win")</f>
        <v>0</v>
      </c>
      <c r="E422" s="7" t="n">
        <f aca="false">COUNTIFS('Duel Log'!AF$2:AF$5455,$A422,'Duel Log'!AG$2:AG$5455,$B422,'Duel Log'!AH$2:AH$5455,"Loss")</f>
        <v>1</v>
      </c>
      <c r="F422" s="7" t="n">
        <f aca="false">COUNTIFS('Duel Log'!AF$2:AF$5455,$A422,'Duel Log'!AG$2:AG$5455,$B422,'Duel Log'!AH$2:AH$5455,"Draw")</f>
        <v>0</v>
      </c>
      <c r="G422" s="13" t="n">
        <f aca="false">IFERROR(D422/C422,"")</f>
        <v>0</v>
      </c>
    </row>
    <row r="423" customFormat="false" ht="15" hidden="false" customHeight="true" outlineLevel="0" collapsed="false">
      <c r="A423" s="7" t="s">
        <v>703</v>
      </c>
      <c r="B423" s="7" t="s">
        <v>429</v>
      </c>
      <c r="C423" s="7" t="n">
        <f aca="false">COUNTIFS('Duel Log'!AF$2:AF$5455,$A423,'Duel Log'!AG$2:AG$5455,$B423)</f>
        <v>2</v>
      </c>
      <c r="D423" s="7" t="n">
        <f aca="false">COUNTIFS('Duel Log'!AF$2:AF$5455,$A423,'Duel Log'!AG$2:AG$5455,$B423,'Duel Log'!AH$2:AH$5455,"Win")</f>
        <v>1</v>
      </c>
      <c r="E423" s="7" t="n">
        <f aca="false">COUNTIFS('Duel Log'!AF$2:AF$5455,$A423,'Duel Log'!AG$2:AG$5455,$B423,'Duel Log'!AH$2:AH$5455,"Loss")</f>
        <v>1</v>
      </c>
      <c r="F423" s="7" t="n">
        <f aca="false">COUNTIFS('Duel Log'!AF$2:AF$5455,$A423,'Duel Log'!AG$2:AG$5455,$B423,'Duel Log'!AH$2:AH$5455,"Draw")</f>
        <v>0</v>
      </c>
      <c r="G423" s="13" t="n">
        <f aca="false">IFERROR(D423/C423,"")</f>
        <v>0.5</v>
      </c>
    </row>
    <row r="424" customFormat="false" ht="15" hidden="false" customHeight="true" outlineLevel="0" collapsed="false">
      <c r="A424" s="7" t="s">
        <v>703</v>
      </c>
      <c r="B424" s="7" t="s">
        <v>492</v>
      </c>
      <c r="C424" s="7" t="n">
        <f aca="false">COUNTIFS('Duel Log'!AF$2:AF$5455,$A424,'Duel Log'!AG$2:AG$5455,$B424)</f>
        <v>2</v>
      </c>
      <c r="D424" s="7" t="n">
        <f aca="false">COUNTIFS('Duel Log'!AF$2:AF$5455,$A424,'Duel Log'!AG$2:AG$5455,$B424,'Duel Log'!AH$2:AH$5455,"Win")</f>
        <v>2</v>
      </c>
      <c r="E424" s="7" t="n">
        <f aca="false">COUNTIFS('Duel Log'!AF$2:AF$5455,$A424,'Duel Log'!AG$2:AG$5455,$B424,'Duel Log'!AH$2:AH$5455,"Loss")</f>
        <v>0</v>
      </c>
      <c r="F424" s="7" t="n">
        <f aca="false">COUNTIFS('Duel Log'!AF$2:AF$5455,$A424,'Duel Log'!AG$2:AG$5455,$B424,'Duel Log'!AH$2:AH$5455,"Draw")</f>
        <v>0</v>
      </c>
      <c r="G424" s="13" t="n">
        <f aca="false">IFERROR(D424/C424,"")</f>
        <v>1</v>
      </c>
    </row>
    <row r="425" customFormat="false" ht="15" hidden="false" customHeight="true" outlineLevel="0" collapsed="false">
      <c r="A425" s="7" t="s">
        <v>703</v>
      </c>
      <c r="B425" s="7" t="s">
        <v>217</v>
      </c>
      <c r="C425" s="7" t="n">
        <f aca="false">COUNTIFS('Duel Log'!AF$2:AF$5455,$A425,'Duel Log'!AG$2:AG$5455,$B425)</f>
        <v>2</v>
      </c>
      <c r="D425" s="7" t="n">
        <f aca="false">COUNTIFS('Duel Log'!AF$2:AF$5455,$A425,'Duel Log'!AG$2:AG$5455,$B425,'Duel Log'!AH$2:AH$5455,"Win")</f>
        <v>0</v>
      </c>
      <c r="E425" s="7" t="n">
        <f aca="false">COUNTIFS('Duel Log'!AF$2:AF$5455,$A425,'Duel Log'!AG$2:AG$5455,$B425,'Duel Log'!AH$2:AH$5455,"Loss")</f>
        <v>2</v>
      </c>
      <c r="F425" s="7" t="n">
        <f aca="false">COUNTIFS('Duel Log'!AF$2:AF$5455,$A425,'Duel Log'!AG$2:AG$5455,$B425,'Duel Log'!AH$2:AH$5455,"Draw")</f>
        <v>0</v>
      </c>
      <c r="G425" s="13" t="n">
        <f aca="false">IFERROR(D425/C425,"")</f>
        <v>0</v>
      </c>
    </row>
    <row r="426" customFormat="false" ht="15" hidden="false" customHeight="true" outlineLevel="0" collapsed="false">
      <c r="A426" s="7" t="s">
        <v>703</v>
      </c>
      <c r="B426" s="7" t="s">
        <v>793</v>
      </c>
      <c r="C426" s="7" t="n">
        <f aca="false">COUNTIFS('Duel Log'!AF$2:AF$5455,$A426,'Duel Log'!AG$2:AG$5455,$B426)</f>
        <v>2</v>
      </c>
      <c r="D426" s="7" t="n">
        <f aca="false">COUNTIFS('Duel Log'!AF$2:AF$5455,$A426,'Duel Log'!AG$2:AG$5455,$B426,'Duel Log'!AH$2:AH$5455,"Win")</f>
        <v>0</v>
      </c>
      <c r="E426" s="7" t="n">
        <f aca="false">COUNTIFS('Duel Log'!AF$2:AF$5455,$A426,'Duel Log'!AG$2:AG$5455,$B426,'Duel Log'!AH$2:AH$5455,"Loss")</f>
        <v>2</v>
      </c>
      <c r="F426" s="7" t="n">
        <f aca="false">COUNTIFS('Duel Log'!AF$2:AF$5455,$A426,'Duel Log'!AG$2:AG$5455,$B426,'Duel Log'!AH$2:AH$5455,"Draw")</f>
        <v>0</v>
      </c>
      <c r="G426" s="13" t="n">
        <f aca="false">IFERROR(D426/C426,"")</f>
        <v>0</v>
      </c>
    </row>
    <row r="427" customFormat="false" ht="15" hidden="false" customHeight="true" outlineLevel="0" collapsed="false">
      <c r="A427" s="7" t="s">
        <v>703</v>
      </c>
      <c r="B427" s="7" t="s">
        <v>1556</v>
      </c>
      <c r="C427" s="7" t="n">
        <f aca="false">COUNTIFS('Duel Log'!AF$2:AF$5455,$A427,'Duel Log'!AG$2:AG$5455,$B427)</f>
        <v>1</v>
      </c>
      <c r="D427" s="7" t="n">
        <f aca="false">COUNTIFS('Duel Log'!AF$2:AF$5455,$A427,'Duel Log'!AG$2:AG$5455,$B427,'Duel Log'!AH$2:AH$5455,"Win")</f>
        <v>0</v>
      </c>
      <c r="E427" s="7" t="n">
        <f aca="false">COUNTIFS('Duel Log'!AF$2:AF$5455,$A427,'Duel Log'!AG$2:AG$5455,$B427,'Duel Log'!AH$2:AH$5455,"Loss")</f>
        <v>1</v>
      </c>
      <c r="F427" s="7" t="n">
        <f aca="false">COUNTIFS('Duel Log'!AF$2:AF$5455,$A427,'Duel Log'!AG$2:AG$5455,$B427,'Duel Log'!AH$2:AH$5455,"Draw")</f>
        <v>0</v>
      </c>
      <c r="G427" s="13" t="n">
        <f aca="false">IFERROR(D427/C427,"")</f>
        <v>0</v>
      </c>
    </row>
    <row r="428" customFormat="false" ht="15" hidden="false" customHeight="true" outlineLevel="0" collapsed="false">
      <c r="A428" s="7" t="s">
        <v>703</v>
      </c>
      <c r="B428" s="7" t="s">
        <v>236</v>
      </c>
      <c r="C428" s="7" t="n">
        <f aca="false">COUNTIFS('Duel Log'!AF$2:AF$5455,$A428,'Duel Log'!AG$2:AG$5455,$B428)</f>
        <v>4</v>
      </c>
      <c r="D428" s="7" t="n">
        <f aca="false">COUNTIFS('Duel Log'!AF$2:AF$5455,$A428,'Duel Log'!AG$2:AG$5455,$B428,'Duel Log'!AH$2:AH$5455,"Win")</f>
        <v>4</v>
      </c>
      <c r="E428" s="7" t="n">
        <f aca="false">COUNTIFS('Duel Log'!AF$2:AF$5455,$A428,'Duel Log'!AG$2:AG$5455,$B428,'Duel Log'!AH$2:AH$5455,"Loss")</f>
        <v>0</v>
      </c>
      <c r="F428" s="7" t="n">
        <f aca="false">COUNTIFS('Duel Log'!AF$2:AF$5455,$A428,'Duel Log'!AG$2:AG$5455,$B428,'Duel Log'!AH$2:AH$5455,"Draw")</f>
        <v>0</v>
      </c>
      <c r="G428" s="13" t="n">
        <f aca="false">IFERROR(D428/C428,"")</f>
        <v>1</v>
      </c>
    </row>
    <row r="429" customFormat="false" ht="15" hidden="false" customHeight="true" outlineLevel="0" collapsed="false">
      <c r="A429" s="7" t="s">
        <v>703</v>
      </c>
      <c r="B429" s="7" t="s">
        <v>4153</v>
      </c>
      <c r="C429" s="7" t="n">
        <f aca="false">COUNTIFS('Duel Log'!AF$2:AF$5455,$A429,'Duel Log'!AG$2:AG$5455,$B429)</f>
        <v>2</v>
      </c>
      <c r="D429" s="7" t="n">
        <f aca="false">COUNTIFS('Duel Log'!AF$2:AF$5455,$A429,'Duel Log'!AG$2:AG$5455,$B429,'Duel Log'!AH$2:AH$5455,"Win")</f>
        <v>0</v>
      </c>
      <c r="E429" s="7" t="n">
        <f aca="false">COUNTIFS('Duel Log'!AF$2:AF$5455,$A429,'Duel Log'!AG$2:AG$5455,$B429,'Duel Log'!AH$2:AH$5455,"Loss")</f>
        <v>2</v>
      </c>
      <c r="F429" s="7" t="n">
        <f aca="false">COUNTIFS('Duel Log'!AF$2:AF$5455,$A429,'Duel Log'!AG$2:AG$5455,$B429,'Duel Log'!AH$2:AH$5455,"Draw")</f>
        <v>0</v>
      </c>
      <c r="G429" s="13" t="n">
        <f aca="false">IFERROR(D429/C429,"")</f>
        <v>0</v>
      </c>
    </row>
    <row r="430" customFormat="false" ht="15" hidden="false" customHeight="true" outlineLevel="0" collapsed="false">
      <c r="A430" s="7" t="s">
        <v>703</v>
      </c>
      <c r="B430" s="7" t="s">
        <v>4087</v>
      </c>
      <c r="C430" s="7" t="n">
        <f aca="false">COUNTIFS('Duel Log'!AF$2:AF$5455,$A430,'Duel Log'!AG$2:AG$5455,$B430)</f>
        <v>1</v>
      </c>
      <c r="D430" s="7" t="n">
        <f aca="false">COUNTIFS('Duel Log'!AF$2:AF$5455,$A430,'Duel Log'!AG$2:AG$5455,$B430,'Duel Log'!AH$2:AH$5455,"Win")</f>
        <v>0</v>
      </c>
      <c r="E430" s="7" t="n">
        <f aca="false">COUNTIFS('Duel Log'!AF$2:AF$5455,$A430,'Duel Log'!AG$2:AG$5455,$B430,'Duel Log'!AH$2:AH$5455,"Loss")</f>
        <v>1</v>
      </c>
      <c r="F430" s="7" t="n">
        <f aca="false">COUNTIFS('Duel Log'!AF$2:AF$5455,$A430,'Duel Log'!AG$2:AG$5455,$B430,'Duel Log'!AH$2:AH$5455,"Draw")</f>
        <v>0</v>
      </c>
      <c r="G430" s="13" t="n">
        <f aca="false">IFERROR(D430/C430,"")</f>
        <v>0</v>
      </c>
    </row>
    <row r="431" customFormat="false" ht="15" hidden="false" customHeight="true" outlineLevel="0" collapsed="false">
      <c r="A431" s="7" t="s">
        <v>703</v>
      </c>
      <c r="B431" s="7" t="s">
        <v>5000</v>
      </c>
      <c r="C431" s="7" t="n">
        <f aca="false">COUNTIFS('Duel Log'!AF$2:AF$5455,$A431,'Duel Log'!AG$2:AG$5455,$B431)</f>
        <v>2</v>
      </c>
      <c r="D431" s="7" t="n">
        <f aca="false">COUNTIFS('Duel Log'!AF$2:AF$5455,$A431,'Duel Log'!AG$2:AG$5455,$B431,'Duel Log'!AH$2:AH$5455,"Win")</f>
        <v>0</v>
      </c>
      <c r="E431" s="7" t="n">
        <f aca="false">COUNTIFS('Duel Log'!AF$2:AF$5455,$A431,'Duel Log'!AG$2:AG$5455,$B431,'Duel Log'!AH$2:AH$5455,"Loss")</f>
        <v>2</v>
      </c>
      <c r="F431" s="7" t="n">
        <f aca="false">COUNTIFS('Duel Log'!AF$2:AF$5455,$A431,'Duel Log'!AG$2:AG$5455,$B431,'Duel Log'!AH$2:AH$5455,"Draw")</f>
        <v>0</v>
      </c>
      <c r="G431" s="13" t="n">
        <f aca="false">IFERROR(D431/C431,"")</f>
        <v>0</v>
      </c>
    </row>
    <row r="432" customFormat="false" ht="15" hidden="false" customHeight="true" outlineLevel="0" collapsed="false">
      <c r="A432" s="7" t="s">
        <v>703</v>
      </c>
      <c r="B432" s="7" t="s">
        <v>764</v>
      </c>
      <c r="C432" s="7" t="n">
        <f aca="false">COUNTIFS('Duel Log'!AF$2:AF$5455,$A432,'Duel Log'!AG$2:AG$5455,$B432)</f>
        <v>2</v>
      </c>
      <c r="D432" s="7" t="n">
        <f aca="false">COUNTIFS('Duel Log'!AF$2:AF$5455,$A432,'Duel Log'!AG$2:AG$5455,$B432,'Duel Log'!AH$2:AH$5455,"Win")</f>
        <v>2</v>
      </c>
      <c r="E432" s="7" t="n">
        <f aca="false">COUNTIFS('Duel Log'!AF$2:AF$5455,$A432,'Duel Log'!AG$2:AG$5455,$B432,'Duel Log'!AH$2:AH$5455,"Loss")</f>
        <v>0</v>
      </c>
      <c r="F432" s="7" t="n">
        <f aca="false">COUNTIFS('Duel Log'!AF$2:AF$5455,$A432,'Duel Log'!AG$2:AG$5455,$B432,'Duel Log'!AH$2:AH$5455,"Draw")</f>
        <v>0</v>
      </c>
      <c r="G432" s="13" t="n">
        <f aca="false">IFERROR(D432/C432,"")</f>
        <v>1</v>
      </c>
    </row>
    <row r="433" customFormat="false" ht="15" hidden="false" customHeight="true" outlineLevel="0" collapsed="false">
      <c r="A433" s="7" t="s">
        <v>703</v>
      </c>
      <c r="B433" s="7" t="s">
        <v>1416</v>
      </c>
      <c r="C433" s="7" t="n">
        <f aca="false">COUNTIFS('Duel Log'!AF$2:AF$5455,$A433,'Duel Log'!AG$2:AG$5455,$B433)</f>
        <v>1</v>
      </c>
      <c r="D433" s="7" t="n">
        <f aca="false">COUNTIFS('Duel Log'!AF$2:AF$5455,$A433,'Duel Log'!AG$2:AG$5455,$B433,'Duel Log'!AH$2:AH$5455,"Win")</f>
        <v>1</v>
      </c>
      <c r="E433" s="7" t="n">
        <f aca="false">COUNTIFS('Duel Log'!AF$2:AF$5455,$A433,'Duel Log'!AG$2:AG$5455,$B433,'Duel Log'!AH$2:AH$5455,"Loss")</f>
        <v>0</v>
      </c>
      <c r="F433" s="7" t="n">
        <f aca="false">COUNTIFS('Duel Log'!AF$2:AF$5455,$A433,'Duel Log'!AG$2:AG$5455,$B433,'Duel Log'!AH$2:AH$5455,"Draw")</f>
        <v>0</v>
      </c>
      <c r="G433" s="13" t="n">
        <f aca="false">IFERROR(D433/C433,"")</f>
        <v>1</v>
      </c>
    </row>
    <row r="434" customFormat="false" ht="15" hidden="false" customHeight="true" outlineLevel="0" collapsed="false">
      <c r="A434" s="7" t="s">
        <v>703</v>
      </c>
      <c r="B434" s="7" t="s">
        <v>1391</v>
      </c>
      <c r="C434" s="7" t="n">
        <f aca="false">COUNTIFS('Duel Log'!AF$2:AF$5455,$A434,'Duel Log'!AG$2:AG$5455,$B434)</f>
        <v>1</v>
      </c>
      <c r="D434" s="7" t="n">
        <f aca="false">COUNTIFS('Duel Log'!AF$2:AF$5455,$A434,'Duel Log'!AG$2:AG$5455,$B434,'Duel Log'!AH$2:AH$5455,"Win")</f>
        <v>0</v>
      </c>
      <c r="E434" s="7" t="n">
        <f aca="false">COUNTIFS('Duel Log'!AF$2:AF$5455,$A434,'Duel Log'!AG$2:AG$5455,$B434,'Duel Log'!AH$2:AH$5455,"Loss")</f>
        <v>1</v>
      </c>
      <c r="F434" s="7" t="n">
        <f aca="false">COUNTIFS('Duel Log'!AF$2:AF$5455,$A434,'Duel Log'!AG$2:AG$5455,$B434,'Duel Log'!AH$2:AH$5455,"Draw")</f>
        <v>0</v>
      </c>
      <c r="G434" s="13" t="n">
        <f aca="false">IFERROR(D434/C434,"")</f>
        <v>0</v>
      </c>
    </row>
    <row r="435" customFormat="false" ht="15" hidden="false" customHeight="true" outlineLevel="0" collapsed="false">
      <c r="A435" s="7" t="s">
        <v>703</v>
      </c>
      <c r="B435" s="7" t="s">
        <v>120</v>
      </c>
      <c r="C435" s="7" t="n">
        <f aca="false">COUNTIFS('Duel Log'!AF$2:AF$5455,$A435,'Duel Log'!AG$2:AG$5455,$B435)</f>
        <v>2</v>
      </c>
      <c r="D435" s="7" t="n">
        <f aca="false">COUNTIFS('Duel Log'!AF$2:AF$5455,$A435,'Duel Log'!AG$2:AG$5455,$B435,'Duel Log'!AH$2:AH$5455,"Win")</f>
        <v>2</v>
      </c>
      <c r="E435" s="7" t="n">
        <f aca="false">COUNTIFS('Duel Log'!AF$2:AF$5455,$A435,'Duel Log'!AG$2:AG$5455,$B435,'Duel Log'!AH$2:AH$5455,"Loss")</f>
        <v>0</v>
      </c>
      <c r="F435" s="7" t="n">
        <f aca="false">COUNTIFS('Duel Log'!AF$2:AF$5455,$A435,'Duel Log'!AG$2:AG$5455,$B435,'Duel Log'!AH$2:AH$5455,"Draw")</f>
        <v>0</v>
      </c>
      <c r="G435" s="13" t="n">
        <f aca="false">IFERROR(D435/C435,"")</f>
        <v>1</v>
      </c>
    </row>
    <row r="436" customFormat="false" ht="15" hidden="false" customHeight="true" outlineLevel="0" collapsed="false">
      <c r="A436" s="7" t="s">
        <v>703</v>
      </c>
      <c r="B436" s="7" t="s">
        <v>701</v>
      </c>
      <c r="C436" s="7" t="n">
        <f aca="false">COUNTIFS('Duel Log'!AF$2:AF$5455,$A436,'Duel Log'!AG$2:AG$5455,$B436)</f>
        <v>1</v>
      </c>
      <c r="D436" s="7" t="n">
        <f aca="false">COUNTIFS('Duel Log'!AF$2:AF$5455,$A436,'Duel Log'!AG$2:AG$5455,$B436,'Duel Log'!AH$2:AH$5455,"Win")</f>
        <v>1</v>
      </c>
      <c r="E436" s="7" t="n">
        <f aca="false">COUNTIFS('Duel Log'!AF$2:AF$5455,$A436,'Duel Log'!AG$2:AG$5455,$B436,'Duel Log'!AH$2:AH$5455,"Loss")</f>
        <v>0</v>
      </c>
      <c r="F436" s="7" t="n">
        <f aca="false">COUNTIFS('Duel Log'!AF$2:AF$5455,$A436,'Duel Log'!AG$2:AG$5455,$B436,'Duel Log'!AH$2:AH$5455,"Draw")</f>
        <v>0</v>
      </c>
      <c r="G436" s="13" t="n">
        <f aca="false">IFERROR(D436/C436,"")</f>
        <v>1</v>
      </c>
    </row>
    <row r="437" customFormat="false" ht="15" hidden="false" customHeight="true" outlineLevel="0" collapsed="false">
      <c r="A437" s="7" t="s">
        <v>703</v>
      </c>
      <c r="B437" s="7" t="s">
        <v>4412</v>
      </c>
      <c r="C437" s="7" t="n">
        <f aca="false">COUNTIFS('Duel Log'!AF$2:AF$5455,$A437,'Duel Log'!AG$2:AG$5455,$B437)</f>
        <v>1</v>
      </c>
      <c r="D437" s="7" t="n">
        <f aca="false">COUNTIFS('Duel Log'!AF$2:AF$5455,$A437,'Duel Log'!AG$2:AG$5455,$B437,'Duel Log'!AH$2:AH$5455,"Win")</f>
        <v>0</v>
      </c>
      <c r="E437" s="7" t="n">
        <f aca="false">COUNTIFS('Duel Log'!AF$2:AF$5455,$A437,'Duel Log'!AG$2:AG$5455,$B437,'Duel Log'!AH$2:AH$5455,"Loss")</f>
        <v>1</v>
      </c>
      <c r="F437" s="7" t="n">
        <f aca="false">COUNTIFS('Duel Log'!AF$2:AF$5455,$A437,'Duel Log'!AG$2:AG$5455,$B437,'Duel Log'!AH$2:AH$5455,"Draw")</f>
        <v>0</v>
      </c>
      <c r="G437" s="13" t="n">
        <f aca="false">IFERROR(D437/C437,"")</f>
        <v>0</v>
      </c>
    </row>
    <row r="438" customFormat="false" ht="15" hidden="false" customHeight="true" outlineLevel="0" collapsed="false">
      <c r="A438" s="7" t="s">
        <v>703</v>
      </c>
      <c r="B438" s="7" t="s">
        <v>2108</v>
      </c>
      <c r="C438" s="7" t="n">
        <f aca="false">COUNTIFS('Duel Log'!AF$2:AF$5455,$A438,'Duel Log'!AG$2:AG$5455,$B438)</f>
        <v>2</v>
      </c>
      <c r="D438" s="7" t="n">
        <f aca="false">COUNTIFS('Duel Log'!AF$2:AF$5455,$A438,'Duel Log'!AG$2:AG$5455,$B438,'Duel Log'!AH$2:AH$5455,"Win")</f>
        <v>2</v>
      </c>
      <c r="E438" s="7" t="n">
        <f aca="false">COUNTIFS('Duel Log'!AF$2:AF$5455,$A438,'Duel Log'!AG$2:AG$5455,$B438,'Duel Log'!AH$2:AH$5455,"Loss")</f>
        <v>0</v>
      </c>
      <c r="F438" s="7" t="n">
        <f aca="false">COUNTIFS('Duel Log'!AF$2:AF$5455,$A438,'Duel Log'!AG$2:AG$5455,$B438,'Duel Log'!AH$2:AH$5455,"Draw")</f>
        <v>0</v>
      </c>
      <c r="G438" s="13" t="n">
        <f aca="false">IFERROR(D438/C438,"")</f>
        <v>1</v>
      </c>
    </row>
    <row r="439" customFormat="false" ht="15" hidden="false" customHeight="true" outlineLevel="0" collapsed="false">
      <c r="A439" s="7" t="s">
        <v>703</v>
      </c>
      <c r="B439" s="7" t="s">
        <v>1275</v>
      </c>
      <c r="C439" s="7" t="n">
        <f aca="false">COUNTIFS('Duel Log'!AF$2:AF$5455,$A439,'Duel Log'!AG$2:AG$5455,$B439)</f>
        <v>2</v>
      </c>
      <c r="D439" s="7" t="n">
        <f aca="false">COUNTIFS('Duel Log'!AF$2:AF$5455,$A439,'Duel Log'!AG$2:AG$5455,$B439,'Duel Log'!AH$2:AH$5455,"Win")</f>
        <v>2</v>
      </c>
      <c r="E439" s="7" t="n">
        <f aca="false">COUNTIFS('Duel Log'!AF$2:AF$5455,$A439,'Duel Log'!AG$2:AG$5455,$B439,'Duel Log'!AH$2:AH$5455,"Loss")</f>
        <v>0</v>
      </c>
      <c r="F439" s="7" t="n">
        <f aca="false">COUNTIFS('Duel Log'!AF$2:AF$5455,$A439,'Duel Log'!AG$2:AG$5455,$B439,'Duel Log'!AH$2:AH$5455,"Draw")</f>
        <v>0</v>
      </c>
      <c r="G439" s="13" t="n">
        <f aca="false">IFERROR(D439/C439,"")</f>
        <v>1</v>
      </c>
    </row>
    <row r="440" customFormat="false" ht="15" hidden="false" customHeight="true" outlineLevel="0" collapsed="false">
      <c r="A440" s="7" t="s">
        <v>703</v>
      </c>
      <c r="B440" s="7" t="s">
        <v>6365</v>
      </c>
      <c r="C440" s="7" t="n">
        <f aca="false">COUNTIFS('Duel Log'!AF$2:AF$5455,$A440,'Duel Log'!AG$2:AG$5455,$B440)</f>
        <v>2</v>
      </c>
      <c r="D440" s="7" t="n">
        <f aca="false">COUNTIFS('Duel Log'!AF$2:AF$5455,$A440,'Duel Log'!AG$2:AG$5455,$B440,'Duel Log'!AH$2:AH$5455,"Win")</f>
        <v>0</v>
      </c>
      <c r="E440" s="7" t="n">
        <f aca="false">COUNTIFS('Duel Log'!AF$2:AF$5455,$A440,'Duel Log'!AG$2:AG$5455,$B440,'Duel Log'!AH$2:AH$5455,"Loss")</f>
        <v>2</v>
      </c>
      <c r="F440" s="7" t="n">
        <f aca="false">COUNTIFS('Duel Log'!AF$2:AF$5455,$A440,'Duel Log'!AG$2:AG$5455,$B440,'Duel Log'!AH$2:AH$5455,"Draw")</f>
        <v>0</v>
      </c>
      <c r="G440" s="13" t="n">
        <f aca="false">IFERROR(D440/C440,"")</f>
        <v>0</v>
      </c>
    </row>
    <row r="441" customFormat="false" ht="15" hidden="false" customHeight="true" outlineLevel="0" collapsed="false">
      <c r="A441" s="7" t="s">
        <v>703</v>
      </c>
      <c r="B441" s="7" t="s">
        <v>1001</v>
      </c>
      <c r="C441" s="7" t="n">
        <f aca="false">COUNTIFS('Duel Log'!AF$2:AF$5455,$A441,'Duel Log'!AG$2:AG$5455,$B441)</f>
        <v>2</v>
      </c>
      <c r="D441" s="7" t="n">
        <f aca="false">COUNTIFS('Duel Log'!AF$2:AF$5455,$A441,'Duel Log'!AG$2:AG$5455,$B441,'Duel Log'!AH$2:AH$5455,"Win")</f>
        <v>2</v>
      </c>
      <c r="E441" s="7" t="n">
        <f aca="false">COUNTIFS('Duel Log'!AF$2:AF$5455,$A441,'Duel Log'!AG$2:AG$5455,$B441,'Duel Log'!AH$2:AH$5455,"Loss")</f>
        <v>0</v>
      </c>
      <c r="F441" s="7" t="n">
        <f aca="false">COUNTIFS('Duel Log'!AF$2:AF$5455,$A441,'Duel Log'!AG$2:AG$5455,$B441,'Duel Log'!AH$2:AH$5455,"Draw")</f>
        <v>0</v>
      </c>
      <c r="G441" s="13" t="n">
        <f aca="false">IFERROR(D441/C441,"")</f>
        <v>1</v>
      </c>
    </row>
    <row r="442" customFormat="false" ht="15" hidden="false" customHeight="true" outlineLevel="0" collapsed="false">
      <c r="A442" s="7" t="s">
        <v>703</v>
      </c>
      <c r="B442" s="7" t="s">
        <v>721</v>
      </c>
      <c r="C442" s="7" t="n">
        <f aca="false">COUNTIFS('Duel Log'!AF$2:AF$5455,$A442,'Duel Log'!AG$2:AG$5455,$B442)</f>
        <v>2</v>
      </c>
      <c r="D442" s="7" t="n">
        <f aca="false">COUNTIFS('Duel Log'!AF$2:AF$5455,$A442,'Duel Log'!AG$2:AG$5455,$B442,'Duel Log'!AH$2:AH$5455,"Win")</f>
        <v>2</v>
      </c>
      <c r="E442" s="7" t="n">
        <f aca="false">COUNTIFS('Duel Log'!AF$2:AF$5455,$A442,'Duel Log'!AG$2:AG$5455,$B442,'Duel Log'!AH$2:AH$5455,"Loss")</f>
        <v>0</v>
      </c>
      <c r="F442" s="7" t="n">
        <f aca="false">COUNTIFS('Duel Log'!AF$2:AF$5455,$A442,'Duel Log'!AG$2:AG$5455,$B442,'Duel Log'!AH$2:AH$5455,"Draw")</f>
        <v>0</v>
      </c>
      <c r="G442" s="13" t="n">
        <f aca="false">IFERROR(D442/C442,"")</f>
        <v>1</v>
      </c>
    </row>
    <row r="443" customFormat="false" ht="15" hidden="false" customHeight="true" outlineLevel="0" collapsed="false">
      <c r="A443" s="7" t="s">
        <v>3964</v>
      </c>
      <c r="B443" s="7" t="s">
        <v>1616</v>
      </c>
      <c r="C443" s="7" t="n">
        <f aca="false">COUNTIFS('Duel Log'!AF$2:AF$5455,$A443,'Duel Log'!AG$2:AG$5455,$B443)</f>
        <v>2</v>
      </c>
      <c r="D443" s="7" t="n">
        <f aca="false">COUNTIFS('Duel Log'!AF$2:AF$5455,$A443,'Duel Log'!AG$2:AG$5455,$B443,'Duel Log'!AH$2:AH$5455,"Win")</f>
        <v>2</v>
      </c>
      <c r="E443" s="7" t="n">
        <f aca="false">COUNTIFS('Duel Log'!AF$2:AF$5455,$A443,'Duel Log'!AG$2:AG$5455,$B443,'Duel Log'!AH$2:AH$5455,"Loss")</f>
        <v>0</v>
      </c>
      <c r="F443" s="7" t="n">
        <f aca="false">COUNTIFS('Duel Log'!AF$2:AF$5455,$A443,'Duel Log'!AG$2:AG$5455,$B443,'Duel Log'!AH$2:AH$5455,"Draw")</f>
        <v>0</v>
      </c>
      <c r="G443" s="13" t="n">
        <f aca="false">IFERROR(D443/C443,"")</f>
        <v>1</v>
      </c>
    </row>
    <row r="444" customFormat="false" ht="15" hidden="false" customHeight="true" outlineLevel="0" collapsed="false">
      <c r="A444" s="7" t="s">
        <v>5598</v>
      </c>
      <c r="B444" s="7" t="s">
        <v>5599</v>
      </c>
      <c r="C444" s="7" t="n">
        <f aca="false">COUNTIFS('Duel Log'!AF$2:AF$5455,$A444,'Duel Log'!AG$2:AG$5455,$B444)</f>
        <v>2</v>
      </c>
      <c r="D444" s="7" t="n">
        <f aca="false">COUNTIFS('Duel Log'!AF$2:AF$5455,$A444,'Duel Log'!AG$2:AG$5455,$B444,'Duel Log'!AH$2:AH$5455,"Win")</f>
        <v>0</v>
      </c>
      <c r="E444" s="7" t="n">
        <f aca="false">COUNTIFS('Duel Log'!AF$2:AF$5455,$A444,'Duel Log'!AG$2:AG$5455,$B444,'Duel Log'!AH$2:AH$5455,"Loss")</f>
        <v>2</v>
      </c>
      <c r="F444" s="7" t="n">
        <f aca="false">COUNTIFS('Duel Log'!AF$2:AF$5455,$A444,'Duel Log'!AG$2:AG$5455,$B444,'Duel Log'!AH$2:AH$5455,"Draw")</f>
        <v>0</v>
      </c>
      <c r="G444" s="13" t="n">
        <f aca="false">IFERROR(D444/C444,"")</f>
        <v>0</v>
      </c>
    </row>
    <row r="445" customFormat="false" ht="15" hidden="false" customHeight="true" outlineLevel="0" collapsed="false">
      <c r="A445" s="7" t="s">
        <v>4170</v>
      </c>
      <c r="B445" s="7" t="s">
        <v>1513</v>
      </c>
      <c r="C445" s="7" t="n">
        <f aca="false">COUNTIFS('Duel Log'!AF$2:AF$5455,$A445,'Duel Log'!AG$2:AG$5455,$B445)</f>
        <v>2</v>
      </c>
      <c r="D445" s="7" t="n">
        <f aca="false">COUNTIFS('Duel Log'!AF$2:AF$5455,$A445,'Duel Log'!AG$2:AG$5455,$B445,'Duel Log'!AH$2:AH$5455,"Win")</f>
        <v>0</v>
      </c>
      <c r="E445" s="7" t="n">
        <f aca="false">COUNTIFS('Duel Log'!AF$2:AF$5455,$A445,'Duel Log'!AG$2:AG$5455,$B445,'Duel Log'!AH$2:AH$5455,"Loss")</f>
        <v>2</v>
      </c>
      <c r="F445" s="7" t="n">
        <f aca="false">COUNTIFS('Duel Log'!AF$2:AF$5455,$A445,'Duel Log'!AG$2:AG$5455,$B445,'Duel Log'!AH$2:AH$5455,"Draw")</f>
        <v>0</v>
      </c>
      <c r="G445" s="13" t="n">
        <f aca="false">IFERROR(D445/C445,"")</f>
        <v>0</v>
      </c>
    </row>
    <row r="446" customFormat="false" ht="15" hidden="false" customHeight="true" outlineLevel="0" collapsed="false">
      <c r="A446" s="7" t="s">
        <v>2838</v>
      </c>
      <c r="B446" s="7" t="s">
        <v>787</v>
      </c>
      <c r="C446" s="7" t="n">
        <f aca="false">COUNTIFS('Duel Log'!AF$2:AF$5455,$A446,'Duel Log'!AG$2:AG$5455,$B446)</f>
        <v>2</v>
      </c>
      <c r="D446" s="7" t="n">
        <f aca="false">COUNTIFS('Duel Log'!AF$2:AF$5455,$A446,'Duel Log'!AG$2:AG$5455,$B446,'Duel Log'!AH$2:AH$5455,"Win")</f>
        <v>0</v>
      </c>
      <c r="E446" s="7" t="n">
        <f aca="false">COUNTIFS('Duel Log'!AF$2:AF$5455,$A446,'Duel Log'!AG$2:AG$5455,$B446,'Duel Log'!AH$2:AH$5455,"Loss")</f>
        <v>2</v>
      </c>
      <c r="F446" s="7" t="n">
        <f aca="false">COUNTIFS('Duel Log'!AF$2:AF$5455,$A446,'Duel Log'!AG$2:AG$5455,$B446,'Duel Log'!AH$2:AH$5455,"Draw")</f>
        <v>0</v>
      </c>
      <c r="G446" s="13" t="n">
        <f aca="false">IFERROR(D446/C446,"")</f>
        <v>0</v>
      </c>
    </row>
    <row r="447" customFormat="false" ht="15" hidden="false" customHeight="true" outlineLevel="0" collapsed="false">
      <c r="A447" s="7" t="s">
        <v>1590</v>
      </c>
      <c r="B447" s="7" t="s">
        <v>652</v>
      </c>
      <c r="C447" s="7" t="n">
        <f aca="false">COUNTIFS('Duel Log'!AF$2:AF$5455,$A447,'Duel Log'!AG$2:AG$5455,$B447)</f>
        <v>2</v>
      </c>
      <c r="D447" s="7" t="n">
        <f aca="false">COUNTIFS('Duel Log'!AF$2:AF$5455,$A447,'Duel Log'!AG$2:AG$5455,$B447,'Duel Log'!AH$2:AH$5455,"Win")</f>
        <v>0</v>
      </c>
      <c r="E447" s="7" t="n">
        <f aca="false">COUNTIFS('Duel Log'!AF$2:AF$5455,$A447,'Duel Log'!AG$2:AG$5455,$B447,'Duel Log'!AH$2:AH$5455,"Loss")</f>
        <v>2</v>
      </c>
      <c r="F447" s="7" t="n">
        <f aca="false">COUNTIFS('Duel Log'!AF$2:AF$5455,$A447,'Duel Log'!AG$2:AG$5455,$B447,'Duel Log'!AH$2:AH$5455,"Draw")</f>
        <v>0</v>
      </c>
      <c r="G447" s="13" t="n">
        <f aca="false">IFERROR(D447/C447,"")</f>
        <v>0</v>
      </c>
    </row>
    <row r="448" customFormat="false" ht="15" hidden="false" customHeight="true" outlineLevel="0" collapsed="false">
      <c r="A448" s="7" t="s">
        <v>154</v>
      </c>
      <c r="B448" s="7" t="s">
        <v>8297</v>
      </c>
      <c r="C448" s="7" t="n">
        <f aca="false">COUNTIFS('Duel Log'!AF$2:AF$5455,$A448,'Duel Log'!AG$2:AG$5455,$B448)</f>
        <v>1</v>
      </c>
      <c r="D448" s="7" t="n">
        <f aca="false">COUNTIFS('Duel Log'!AF$2:AF$5455,$A448,'Duel Log'!AG$2:AG$5455,$B448,'Duel Log'!AH$2:AH$5455,"Win")</f>
        <v>1</v>
      </c>
      <c r="E448" s="7" t="n">
        <f aca="false">COUNTIFS('Duel Log'!AF$2:AF$5455,$A448,'Duel Log'!AG$2:AG$5455,$B448,'Duel Log'!AH$2:AH$5455,"Loss")</f>
        <v>0</v>
      </c>
      <c r="F448" s="7" t="n">
        <f aca="false">COUNTIFS('Duel Log'!AF$2:AF$5455,$A448,'Duel Log'!AG$2:AG$5455,$B448,'Duel Log'!AH$2:AH$5455,"Draw")</f>
        <v>0</v>
      </c>
      <c r="G448" s="13" t="n">
        <f aca="false">IFERROR(D448/C448,"")</f>
        <v>1</v>
      </c>
    </row>
    <row r="449" customFormat="false" ht="15" hidden="false" customHeight="true" outlineLevel="0" collapsed="false">
      <c r="A449" s="7" t="s">
        <v>154</v>
      </c>
      <c r="B449" s="7" t="s">
        <v>1527</v>
      </c>
      <c r="C449" s="7" t="n">
        <f aca="false">COUNTIFS('Duel Log'!AF$2:AF$5455,$A449,'Duel Log'!AG$2:AG$5455,$B449)</f>
        <v>2</v>
      </c>
      <c r="D449" s="7" t="n">
        <f aca="false">COUNTIFS('Duel Log'!AF$2:AF$5455,$A449,'Duel Log'!AG$2:AG$5455,$B449,'Duel Log'!AH$2:AH$5455,"Win")</f>
        <v>0</v>
      </c>
      <c r="E449" s="7" t="n">
        <f aca="false">COUNTIFS('Duel Log'!AF$2:AF$5455,$A449,'Duel Log'!AG$2:AG$5455,$B449,'Duel Log'!AH$2:AH$5455,"Loss")</f>
        <v>2</v>
      </c>
      <c r="F449" s="7" t="n">
        <f aca="false">COUNTIFS('Duel Log'!AF$2:AF$5455,$A449,'Duel Log'!AG$2:AG$5455,$B449,'Duel Log'!AH$2:AH$5455,"Draw")</f>
        <v>0</v>
      </c>
      <c r="G449" s="13" t="n">
        <f aca="false">IFERROR(D449/C449,"")</f>
        <v>0</v>
      </c>
    </row>
    <row r="450" customFormat="false" ht="15" hidden="false" customHeight="true" outlineLevel="0" collapsed="false">
      <c r="A450" s="7" t="s">
        <v>154</v>
      </c>
      <c r="B450" s="7" t="s">
        <v>603</v>
      </c>
      <c r="C450" s="7" t="n">
        <f aca="false">COUNTIFS('Duel Log'!AF$2:AF$5455,$A450,'Duel Log'!AG$2:AG$5455,$B450)</f>
        <v>1</v>
      </c>
      <c r="D450" s="7" t="n">
        <f aca="false">COUNTIFS('Duel Log'!AF$2:AF$5455,$A450,'Duel Log'!AG$2:AG$5455,$B450,'Duel Log'!AH$2:AH$5455,"Win")</f>
        <v>0</v>
      </c>
      <c r="E450" s="7" t="n">
        <f aca="false">COUNTIFS('Duel Log'!AF$2:AF$5455,$A450,'Duel Log'!AG$2:AG$5455,$B450,'Duel Log'!AH$2:AH$5455,"Loss")</f>
        <v>1</v>
      </c>
      <c r="F450" s="7" t="n">
        <f aca="false">COUNTIFS('Duel Log'!AF$2:AF$5455,$A450,'Duel Log'!AG$2:AG$5455,$B450,'Duel Log'!AH$2:AH$5455,"Draw")</f>
        <v>0</v>
      </c>
      <c r="G450" s="13" t="n">
        <f aca="false">IFERROR(D450/C450,"")</f>
        <v>0</v>
      </c>
    </row>
    <row r="451" customFormat="false" ht="15" hidden="false" customHeight="true" outlineLevel="0" collapsed="false">
      <c r="A451" s="7" t="s">
        <v>154</v>
      </c>
      <c r="B451" s="7" t="s">
        <v>457</v>
      </c>
      <c r="C451" s="7" t="n">
        <f aca="false">COUNTIFS('Duel Log'!AF$2:AF$5455,$A451,'Duel Log'!AG$2:AG$5455,$B451)</f>
        <v>1</v>
      </c>
      <c r="D451" s="7" t="n">
        <f aca="false">COUNTIFS('Duel Log'!AF$2:AF$5455,$A451,'Duel Log'!AG$2:AG$5455,$B451,'Duel Log'!AH$2:AH$5455,"Win")</f>
        <v>0</v>
      </c>
      <c r="E451" s="7" t="n">
        <f aca="false">COUNTIFS('Duel Log'!AF$2:AF$5455,$A451,'Duel Log'!AG$2:AG$5455,$B451,'Duel Log'!AH$2:AH$5455,"Loss")</f>
        <v>1</v>
      </c>
      <c r="F451" s="7" t="n">
        <f aca="false">COUNTIFS('Duel Log'!AF$2:AF$5455,$A451,'Duel Log'!AG$2:AG$5455,$B451,'Duel Log'!AH$2:AH$5455,"Draw")</f>
        <v>0</v>
      </c>
      <c r="G451" s="13" t="n">
        <f aca="false">IFERROR(D451/C451,"")</f>
        <v>0</v>
      </c>
    </row>
    <row r="452" customFormat="false" ht="15" hidden="false" customHeight="true" outlineLevel="0" collapsed="false">
      <c r="A452" s="7" t="s">
        <v>154</v>
      </c>
      <c r="B452" s="7" t="s">
        <v>155</v>
      </c>
      <c r="C452" s="7" t="n">
        <f aca="false">COUNTIFS('Duel Log'!AF$2:AF$5455,$A452,'Duel Log'!AG$2:AG$5455,$B452)</f>
        <v>2</v>
      </c>
      <c r="D452" s="7" t="n">
        <f aca="false">COUNTIFS('Duel Log'!AF$2:AF$5455,$A452,'Duel Log'!AG$2:AG$5455,$B452,'Duel Log'!AH$2:AH$5455,"Win")</f>
        <v>2</v>
      </c>
      <c r="E452" s="7" t="n">
        <f aca="false">COUNTIFS('Duel Log'!AF$2:AF$5455,$A452,'Duel Log'!AG$2:AG$5455,$B452,'Duel Log'!AH$2:AH$5455,"Loss")</f>
        <v>0</v>
      </c>
      <c r="F452" s="7" t="n">
        <f aca="false">COUNTIFS('Duel Log'!AF$2:AF$5455,$A452,'Duel Log'!AG$2:AG$5455,$B452,'Duel Log'!AH$2:AH$5455,"Draw")</f>
        <v>0</v>
      </c>
      <c r="G452" s="13" t="n">
        <f aca="false">IFERROR(D452/C452,"")</f>
        <v>1</v>
      </c>
    </row>
    <row r="453" customFormat="false" ht="15" hidden="false" customHeight="true" outlineLevel="0" collapsed="false">
      <c r="A453" s="7" t="s">
        <v>154</v>
      </c>
      <c r="B453" s="7" t="s">
        <v>2877</v>
      </c>
      <c r="C453" s="7" t="n">
        <f aca="false">COUNTIFS('Duel Log'!AF$2:AF$5455,$A453,'Duel Log'!AG$2:AG$5455,$B453)</f>
        <v>1</v>
      </c>
      <c r="D453" s="7" t="n">
        <f aca="false">COUNTIFS('Duel Log'!AF$2:AF$5455,$A453,'Duel Log'!AG$2:AG$5455,$B453,'Duel Log'!AH$2:AH$5455,"Win")</f>
        <v>0</v>
      </c>
      <c r="E453" s="7" t="n">
        <f aca="false">COUNTIFS('Duel Log'!AF$2:AF$5455,$A453,'Duel Log'!AG$2:AG$5455,$B453,'Duel Log'!AH$2:AH$5455,"Loss")</f>
        <v>1</v>
      </c>
      <c r="F453" s="7" t="n">
        <f aca="false">COUNTIFS('Duel Log'!AF$2:AF$5455,$A453,'Duel Log'!AG$2:AG$5455,$B453,'Duel Log'!AH$2:AH$5455,"Draw")</f>
        <v>0</v>
      </c>
      <c r="G453" s="13" t="n">
        <f aca="false">IFERROR(D453/C453,"")</f>
        <v>0</v>
      </c>
    </row>
    <row r="454" customFormat="false" ht="15" hidden="false" customHeight="true" outlineLevel="0" collapsed="false">
      <c r="A454" s="7" t="s">
        <v>154</v>
      </c>
      <c r="B454" s="7" t="s">
        <v>296</v>
      </c>
      <c r="C454" s="7" t="n">
        <f aca="false">COUNTIFS('Duel Log'!AF$2:AF$5455,$A454,'Duel Log'!AG$2:AG$5455,$B454)</f>
        <v>2</v>
      </c>
      <c r="D454" s="7" t="n">
        <f aca="false">COUNTIFS('Duel Log'!AF$2:AF$5455,$A454,'Duel Log'!AG$2:AG$5455,$B454,'Duel Log'!AH$2:AH$5455,"Win")</f>
        <v>0</v>
      </c>
      <c r="E454" s="7" t="n">
        <f aca="false">COUNTIFS('Duel Log'!AF$2:AF$5455,$A454,'Duel Log'!AG$2:AG$5455,$B454,'Duel Log'!AH$2:AH$5455,"Loss")</f>
        <v>2</v>
      </c>
      <c r="F454" s="7" t="n">
        <f aca="false">COUNTIFS('Duel Log'!AF$2:AF$5455,$A454,'Duel Log'!AG$2:AG$5455,$B454,'Duel Log'!AH$2:AH$5455,"Draw")</f>
        <v>0</v>
      </c>
      <c r="G454" s="13" t="n">
        <f aca="false">IFERROR(D454/C454,"")</f>
        <v>0</v>
      </c>
    </row>
    <row r="455" customFormat="false" ht="15" hidden="false" customHeight="true" outlineLevel="0" collapsed="false">
      <c r="A455" s="7" t="s">
        <v>154</v>
      </c>
      <c r="B455" s="7" t="s">
        <v>338</v>
      </c>
      <c r="C455" s="7" t="n">
        <f aca="false">COUNTIFS('Duel Log'!AF$2:AF$5455,$A455,'Duel Log'!AG$2:AG$5455,$B455)</f>
        <v>2</v>
      </c>
      <c r="D455" s="7" t="n">
        <f aca="false">COUNTIFS('Duel Log'!AF$2:AF$5455,$A455,'Duel Log'!AG$2:AG$5455,$B455,'Duel Log'!AH$2:AH$5455,"Win")</f>
        <v>0</v>
      </c>
      <c r="E455" s="7" t="n">
        <f aca="false">COUNTIFS('Duel Log'!AF$2:AF$5455,$A455,'Duel Log'!AG$2:AG$5455,$B455,'Duel Log'!AH$2:AH$5455,"Loss")</f>
        <v>2</v>
      </c>
      <c r="F455" s="7" t="n">
        <f aca="false">COUNTIFS('Duel Log'!AF$2:AF$5455,$A455,'Duel Log'!AG$2:AG$5455,$B455,'Duel Log'!AH$2:AH$5455,"Draw")</f>
        <v>0</v>
      </c>
      <c r="G455" s="13" t="n">
        <f aca="false">IFERROR(D455/C455,"")</f>
        <v>0</v>
      </c>
    </row>
    <row r="456" customFormat="false" ht="15" hidden="false" customHeight="true" outlineLevel="0" collapsed="false">
      <c r="A456" s="7" t="s">
        <v>154</v>
      </c>
      <c r="B456" s="7" t="s">
        <v>180</v>
      </c>
      <c r="C456" s="7" t="n">
        <f aca="false">COUNTIFS('Duel Log'!AF$2:AF$5455,$A456,'Duel Log'!AG$2:AG$5455,$B456)</f>
        <v>1</v>
      </c>
      <c r="D456" s="7" t="n">
        <f aca="false">COUNTIFS('Duel Log'!AF$2:AF$5455,$A456,'Duel Log'!AG$2:AG$5455,$B456,'Duel Log'!AH$2:AH$5455,"Win")</f>
        <v>1</v>
      </c>
      <c r="E456" s="7" t="n">
        <f aca="false">COUNTIFS('Duel Log'!AF$2:AF$5455,$A456,'Duel Log'!AG$2:AG$5455,$B456,'Duel Log'!AH$2:AH$5455,"Loss")</f>
        <v>0</v>
      </c>
      <c r="F456" s="7" t="n">
        <f aca="false">COUNTIFS('Duel Log'!AF$2:AF$5455,$A456,'Duel Log'!AG$2:AG$5455,$B456,'Duel Log'!AH$2:AH$5455,"Draw")</f>
        <v>0</v>
      </c>
      <c r="G456" s="13" t="n">
        <f aca="false">IFERROR(D456/C456,"")</f>
        <v>1</v>
      </c>
    </row>
    <row r="457" customFormat="false" ht="15" hidden="false" customHeight="true" outlineLevel="0" collapsed="false">
      <c r="A457" s="7" t="s">
        <v>154</v>
      </c>
      <c r="B457" s="7" t="s">
        <v>589</v>
      </c>
      <c r="C457" s="7" t="n">
        <f aca="false">COUNTIFS('Duel Log'!AF$2:AF$5455,$A457,'Duel Log'!AG$2:AG$5455,$B457)</f>
        <v>1</v>
      </c>
      <c r="D457" s="7" t="n">
        <f aca="false">COUNTIFS('Duel Log'!AF$2:AF$5455,$A457,'Duel Log'!AG$2:AG$5455,$B457,'Duel Log'!AH$2:AH$5455,"Win")</f>
        <v>1</v>
      </c>
      <c r="E457" s="7" t="n">
        <f aca="false">COUNTIFS('Duel Log'!AF$2:AF$5455,$A457,'Duel Log'!AG$2:AG$5455,$B457,'Duel Log'!AH$2:AH$5455,"Loss")</f>
        <v>0</v>
      </c>
      <c r="F457" s="7" t="n">
        <f aca="false">COUNTIFS('Duel Log'!AF$2:AF$5455,$A457,'Duel Log'!AG$2:AG$5455,$B457,'Duel Log'!AH$2:AH$5455,"Draw")</f>
        <v>0</v>
      </c>
      <c r="G457" s="13" t="n">
        <f aca="false">IFERROR(D457/C457,"")</f>
        <v>1</v>
      </c>
    </row>
    <row r="458" customFormat="false" ht="15" hidden="false" customHeight="true" outlineLevel="0" collapsed="false">
      <c r="A458" s="7" t="s">
        <v>154</v>
      </c>
      <c r="B458" s="7" t="s">
        <v>1268</v>
      </c>
      <c r="C458" s="7" t="n">
        <f aca="false">COUNTIFS('Duel Log'!AF$2:AF$5455,$A458,'Duel Log'!AG$2:AG$5455,$B458)</f>
        <v>2</v>
      </c>
      <c r="D458" s="7" t="n">
        <f aca="false">COUNTIFS('Duel Log'!AF$2:AF$5455,$A458,'Duel Log'!AG$2:AG$5455,$B458,'Duel Log'!AH$2:AH$5455,"Win")</f>
        <v>0</v>
      </c>
      <c r="E458" s="7" t="n">
        <f aca="false">COUNTIFS('Duel Log'!AF$2:AF$5455,$A458,'Duel Log'!AG$2:AG$5455,$B458,'Duel Log'!AH$2:AH$5455,"Loss")</f>
        <v>2</v>
      </c>
      <c r="F458" s="7" t="n">
        <f aca="false">COUNTIFS('Duel Log'!AF$2:AF$5455,$A458,'Duel Log'!AG$2:AG$5455,$B458,'Duel Log'!AH$2:AH$5455,"Draw")</f>
        <v>0</v>
      </c>
      <c r="G458" s="13" t="n">
        <f aca="false">IFERROR(D458/C458,"")</f>
        <v>0</v>
      </c>
    </row>
    <row r="459" customFormat="false" ht="15" hidden="false" customHeight="true" outlineLevel="0" collapsed="false">
      <c r="A459" s="7" t="s">
        <v>154</v>
      </c>
      <c r="B459" s="7" t="s">
        <v>6183</v>
      </c>
      <c r="C459" s="7" t="n">
        <f aca="false">COUNTIFS('Duel Log'!AF$2:AF$5455,$A459,'Duel Log'!AG$2:AG$5455,$B459)</f>
        <v>1</v>
      </c>
      <c r="D459" s="7" t="n">
        <f aca="false">COUNTIFS('Duel Log'!AF$2:AF$5455,$A459,'Duel Log'!AG$2:AG$5455,$B459,'Duel Log'!AH$2:AH$5455,"Win")</f>
        <v>1</v>
      </c>
      <c r="E459" s="7" t="n">
        <f aca="false">COUNTIFS('Duel Log'!AF$2:AF$5455,$A459,'Duel Log'!AG$2:AG$5455,$B459,'Duel Log'!AH$2:AH$5455,"Loss")</f>
        <v>0</v>
      </c>
      <c r="F459" s="7" t="n">
        <f aca="false">COUNTIFS('Duel Log'!AF$2:AF$5455,$A459,'Duel Log'!AG$2:AG$5455,$B459,'Duel Log'!AH$2:AH$5455,"Draw")</f>
        <v>0</v>
      </c>
      <c r="G459" s="13" t="n">
        <f aca="false">IFERROR(D459/C459,"")</f>
        <v>1</v>
      </c>
    </row>
    <row r="460" customFormat="false" ht="15" hidden="false" customHeight="true" outlineLevel="0" collapsed="false">
      <c r="A460" s="7" t="s">
        <v>154</v>
      </c>
      <c r="B460" s="7" t="s">
        <v>368</v>
      </c>
      <c r="C460" s="7" t="n">
        <f aca="false">COUNTIFS('Duel Log'!AF$2:AF$5455,$A460,'Duel Log'!AG$2:AG$5455,$B460)</f>
        <v>1</v>
      </c>
      <c r="D460" s="7" t="n">
        <f aca="false">COUNTIFS('Duel Log'!AF$2:AF$5455,$A460,'Duel Log'!AG$2:AG$5455,$B460,'Duel Log'!AH$2:AH$5455,"Win")</f>
        <v>0</v>
      </c>
      <c r="E460" s="7" t="n">
        <f aca="false">COUNTIFS('Duel Log'!AF$2:AF$5455,$A460,'Duel Log'!AG$2:AG$5455,$B460,'Duel Log'!AH$2:AH$5455,"Loss")</f>
        <v>1</v>
      </c>
      <c r="F460" s="7" t="n">
        <f aca="false">COUNTIFS('Duel Log'!AF$2:AF$5455,$A460,'Duel Log'!AG$2:AG$5455,$B460,'Duel Log'!AH$2:AH$5455,"Draw")</f>
        <v>0</v>
      </c>
      <c r="G460" s="13" t="n">
        <f aca="false">IFERROR(D460/C460,"")</f>
        <v>0</v>
      </c>
    </row>
    <row r="461" customFormat="false" ht="15" hidden="false" customHeight="true" outlineLevel="0" collapsed="false">
      <c r="A461" s="7" t="s">
        <v>154</v>
      </c>
      <c r="B461" s="7" t="s">
        <v>243</v>
      </c>
      <c r="C461" s="7" t="n">
        <f aca="false">COUNTIFS('Duel Log'!AF$2:AF$5455,$A461,'Duel Log'!AG$2:AG$5455,$B461)</f>
        <v>2</v>
      </c>
      <c r="D461" s="7" t="n">
        <f aca="false">COUNTIFS('Duel Log'!AF$2:AF$5455,$A461,'Duel Log'!AG$2:AG$5455,$B461,'Duel Log'!AH$2:AH$5455,"Win")</f>
        <v>0</v>
      </c>
      <c r="E461" s="7" t="n">
        <f aca="false">COUNTIFS('Duel Log'!AF$2:AF$5455,$A461,'Duel Log'!AG$2:AG$5455,$B461,'Duel Log'!AH$2:AH$5455,"Loss")</f>
        <v>2</v>
      </c>
      <c r="F461" s="7" t="n">
        <f aca="false">COUNTIFS('Duel Log'!AF$2:AF$5455,$A461,'Duel Log'!AG$2:AG$5455,$B461,'Duel Log'!AH$2:AH$5455,"Draw")</f>
        <v>0</v>
      </c>
      <c r="G461" s="13" t="n">
        <f aca="false">IFERROR(D461/C461,"")</f>
        <v>0</v>
      </c>
    </row>
    <row r="462" customFormat="false" ht="15" hidden="false" customHeight="true" outlineLevel="0" collapsed="false">
      <c r="A462" s="7" t="s">
        <v>154</v>
      </c>
      <c r="B462" s="7" t="s">
        <v>967</v>
      </c>
      <c r="C462" s="7" t="n">
        <f aca="false">COUNTIFS('Duel Log'!AF$2:AF$5455,$A462,'Duel Log'!AG$2:AG$5455,$B462)</f>
        <v>1</v>
      </c>
      <c r="D462" s="7" t="n">
        <f aca="false">COUNTIFS('Duel Log'!AF$2:AF$5455,$A462,'Duel Log'!AG$2:AG$5455,$B462,'Duel Log'!AH$2:AH$5455,"Win")</f>
        <v>1</v>
      </c>
      <c r="E462" s="7" t="n">
        <f aca="false">COUNTIFS('Duel Log'!AF$2:AF$5455,$A462,'Duel Log'!AG$2:AG$5455,$B462,'Duel Log'!AH$2:AH$5455,"Loss")</f>
        <v>0</v>
      </c>
      <c r="F462" s="7" t="n">
        <f aca="false">COUNTIFS('Duel Log'!AF$2:AF$5455,$A462,'Duel Log'!AG$2:AG$5455,$B462,'Duel Log'!AH$2:AH$5455,"Draw")</f>
        <v>0</v>
      </c>
      <c r="G462" s="13" t="n">
        <f aca="false">IFERROR(D462/C462,"")</f>
        <v>1</v>
      </c>
    </row>
    <row r="463" customFormat="false" ht="15" hidden="false" customHeight="true" outlineLevel="0" collapsed="false">
      <c r="A463" s="7" t="s">
        <v>154</v>
      </c>
      <c r="B463" s="7" t="s">
        <v>787</v>
      </c>
      <c r="C463" s="7" t="n">
        <f aca="false">COUNTIFS('Duel Log'!AF$2:AF$5455,$A463,'Duel Log'!AG$2:AG$5455,$B463)</f>
        <v>1</v>
      </c>
      <c r="D463" s="7" t="n">
        <f aca="false">COUNTIFS('Duel Log'!AF$2:AF$5455,$A463,'Duel Log'!AG$2:AG$5455,$B463,'Duel Log'!AH$2:AH$5455,"Win")</f>
        <v>1</v>
      </c>
      <c r="E463" s="7" t="n">
        <f aca="false">COUNTIFS('Duel Log'!AF$2:AF$5455,$A463,'Duel Log'!AG$2:AG$5455,$B463,'Duel Log'!AH$2:AH$5455,"Loss")</f>
        <v>0</v>
      </c>
      <c r="F463" s="7" t="n">
        <f aca="false">COUNTIFS('Duel Log'!AF$2:AF$5455,$A463,'Duel Log'!AG$2:AG$5455,$B463,'Duel Log'!AH$2:AH$5455,"Draw")</f>
        <v>0</v>
      </c>
      <c r="G463" s="13" t="n">
        <f aca="false">IFERROR(D463/C463,"")</f>
        <v>1</v>
      </c>
    </row>
    <row r="464" customFormat="false" ht="15" hidden="false" customHeight="true" outlineLevel="0" collapsed="false">
      <c r="A464" s="7" t="s">
        <v>154</v>
      </c>
      <c r="B464" s="7" t="s">
        <v>635</v>
      </c>
      <c r="C464" s="7" t="n">
        <f aca="false">COUNTIFS('Duel Log'!AF$2:AF$5455,$A464,'Duel Log'!AG$2:AG$5455,$B464)</f>
        <v>1</v>
      </c>
      <c r="D464" s="7" t="n">
        <f aca="false">COUNTIFS('Duel Log'!AF$2:AF$5455,$A464,'Duel Log'!AG$2:AG$5455,$B464,'Duel Log'!AH$2:AH$5455,"Win")</f>
        <v>1</v>
      </c>
      <c r="E464" s="7" t="n">
        <f aca="false">COUNTIFS('Duel Log'!AF$2:AF$5455,$A464,'Duel Log'!AG$2:AG$5455,$B464,'Duel Log'!AH$2:AH$5455,"Loss")</f>
        <v>0</v>
      </c>
      <c r="F464" s="7" t="n">
        <f aca="false">COUNTIFS('Duel Log'!AF$2:AF$5455,$A464,'Duel Log'!AG$2:AG$5455,$B464,'Duel Log'!AH$2:AH$5455,"Draw")</f>
        <v>0</v>
      </c>
      <c r="G464" s="13" t="n">
        <f aca="false">IFERROR(D464/C464,"")</f>
        <v>1</v>
      </c>
    </row>
    <row r="465" customFormat="false" ht="15" hidden="false" customHeight="true" outlineLevel="0" collapsed="false">
      <c r="A465" s="7" t="s">
        <v>154</v>
      </c>
      <c r="B465" s="7" t="s">
        <v>1001</v>
      </c>
      <c r="C465" s="7" t="n">
        <f aca="false">COUNTIFS('Duel Log'!AF$2:AF$5455,$A465,'Duel Log'!AG$2:AG$5455,$B465)</f>
        <v>2</v>
      </c>
      <c r="D465" s="7" t="n">
        <f aca="false">COUNTIFS('Duel Log'!AF$2:AF$5455,$A465,'Duel Log'!AG$2:AG$5455,$B465,'Duel Log'!AH$2:AH$5455,"Win")</f>
        <v>0</v>
      </c>
      <c r="E465" s="7" t="n">
        <f aca="false">COUNTIFS('Duel Log'!AF$2:AF$5455,$A465,'Duel Log'!AG$2:AG$5455,$B465,'Duel Log'!AH$2:AH$5455,"Loss")</f>
        <v>2</v>
      </c>
      <c r="F465" s="7" t="n">
        <f aca="false">COUNTIFS('Duel Log'!AF$2:AF$5455,$A465,'Duel Log'!AG$2:AG$5455,$B465,'Duel Log'!AH$2:AH$5455,"Draw")</f>
        <v>0</v>
      </c>
      <c r="G465" s="13" t="n">
        <f aca="false">IFERROR(D465/C465,"")</f>
        <v>0</v>
      </c>
    </row>
    <row r="466" customFormat="false" ht="15" hidden="false" customHeight="true" outlineLevel="0" collapsed="false">
      <c r="A466" s="7" t="s">
        <v>5321</v>
      </c>
      <c r="B466" s="7" t="s">
        <v>457</v>
      </c>
      <c r="C466" s="7" t="n">
        <f aca="false">COUNTIFS('Duel Log'!AF$2:AF$5455,$A466,'Duel Log'!AG$2:AG$5455,$B466)</f>
        <v>1</v>
      </c>
      <c r="D466" s="7" t="n">
        <f aca="false">COUNTIFS('Duel Log'!AF$2:AF$5455,$A466,'Duel Log'!AG$2:AG$5455,$B466,'Duel Log'!AH$2:AH$5455,"Win")</f>
        <v>1</v>
      </c>
      <c r="E466" s="7" t="n">
        <f aca="false">COUNTIFS('Duel Log'!AF$2:AF$5455,$A466,'Duel Log'!AG$2:AG$5455,$B466,'Duel Log'!AH$2:AH$5455,"Loss")</f>
        <v>0</v>
      </c>
      <c r="F466" s="7" t="n">
        <f aca="false">COUNTIFS('Duel Log'!AF$2:AF$5455,$A466,'Duel Log'!AG$2:AG$5455,$B466,'Duel Log'!AH$2:AH$5455,"Draw")</f>
        <v>0</v>
      </c>
      <c r="G466" s="13" t="n">
        <f aca="false">IFERROR(D466/C466,"")</f>
        <v>1</v>
      </c>
    </row>
    <row r="467" customFormat="false" ht="15" hidden="false" customHeight="true" outlineLevel="0" collapsed="false">
      <c r="A467" s="7" t="s">
        <v>5560</v>
      </c>
      <c r="B467" s="7" t="s">
        <v>603</v>
      </c>
      <c r="C467" s="7" t="n">
        <f aca="false">COUNTIFS('Duel Log'!AF$2:AF$5455,$A467,'Duel Log'!AG$2:AG$5455,$B467)</f>
        <v>2</v>
      </c>
      <c r="D467" s="7" t="n">
        <f aca="false">COUNTIFS('Duel Log'!AF$2:AF$5455,$A467,'Duel Log'!AG$2:AG$5455,$B467,'Duel Log'!AH$2:AH$5455,"Win")</f>
        <v>0</v>
      </c>
      <c r="E467" s="7" t="n">
        <f aca="false">COUNTIFS('Duel Log'!AF$2:AF$5455,$A467,'Duel Log'!AG$2:AG$5455,$B467,'Duel Log'!AH$2:AH$5455,"Loss")</f>
        <v>2</v>
      </c>
      <c r="F467" s="7" t="n">
        <f aca="false">COUNTIFS('Duel Log'!AF$2:AF$5455,$A467,'Duel Log'!AG$2:AG$5455,$B467,'Duel Log'!AH$2:AH$5455,"Draw")</f>
        <v>0</v>
      </c>
      <c r="G467" s="13" t="n">
        <f aca="false">IFERROR(D467/C467,"")</f>
        <v>0</v>
      </c>
    </row>
    <row r="468" customFormat="false" ht="15" hidden="false" customHeight="true" outlineLevel="0" collapsed="false">
      <c r="A468" s="7" t="s">
        <v>1319</v>
      </c>
      <c r="B468" s="7" t="s">
        <v>1318</v>
      </c>
      <c r="C468" s="7" t="n">
        <f aca="false">COUNTIFS('Duel Log'!AF$2:AF$5455,$A468,'Duel Log'!AG$2:AG$5455,$B468)</f>
        <v>2</v>
      </c>
      <c r="D468" s="7" t="n">
        <f aca="false">COUNTIFS('Duel Log'!AF$2:AF$5455,$A468,'Duel Log'!AG$2:AG$5455,$B468,'Duel Log'!AH$2:AH$5455,"Win")</f>
        <v>0</v>
      </c>
      <c r="E468" s="7" t="n">
        <f aca="false">COUNTIFS('Duel Log'!AF$2:AF$5455,$A468,'Duel Log'!AG$2:AG$5455,$B468,'Duel Log'!AH$2:AH$5455,"Loss")</f>
        <v>2</v>
      </c>
      <c r="F468" s="7" t="n">
        <f aca="false">COUNTIFS('Duel Log'!AF$2:AF$5455,$A468,'Duel Log'!AG$2:AG$5455,$B468,'Duel Log'!AH$2:AH$5455,"Draw")</f>
        <v>0</v>
      </c>
      <c r="G468" s="13" t="n">
        <f aca="false">IFERROR(D468/C468,"")</f>
        <v>0</v>
      </c>
    </row>
    <row r="469" customFormat="false" ht="15" hidden="false" customHeight="true" outlineLevel="0" collapsed="false">
      <c r="A469" s="7" t="s">
        <v>5897</v>
      </c>
      <c r="B469" s="7" t="s">
        <v>262</v>
      </c>
      <c r="C469" s="7" t="n">
        <f aca="false">COUNTIFS('Duel Log'!AF$2:AF$5455,$A469,'Duel Log'!AG$2:AG$5455,$B469)</f>
        <v>1</v>
      </c>
      <c r="D469" s="7" t="n">
        <f aca="false">COUNTIFS('Duel Log'!AF$2:AF$5455,$A469,'Duel Log'!AG$2:AG$5455,$B469,'Duel Log'!AH$2:AH$5455,"Win")</f>
        <v>1</v>
      </c>
      <c r="E469" s="7" t="n">
        <f aca="false">COUNTIFS('Duel Log'!AF$2:AF$5455,$A469,'Duel Log'!AG$2:AG$5455,$B469,'Duel Log'!AH$2:AH$5455,"Loss")</f>
        <v>0</v>
      </c>
      <c r="F469" s="7" t="n">
        <f aca="false">COUNTIFS('Duel Log'!AF$2:AF$5455,$A469,'Duel Log'!AG$2:AG$5455,$B469,'Duel Log'!AH$2:AH$5455,"Draw")</f>
        <v>0</v>
      </c>
      <c r="G469" s="13" t="n">
        <f aca="false">IFERROR(D469/C469,"")</f>
        <v>1</v>
      </c>
    </row>
    <row r="470" customFormat="false" ht="15" hidden="false" customHeight="true" outlineLevel="0" collapsed="false">
      <c r="A470" s="7" t="s">
        <v>2416</v>
      </c>
      <c r="B470" s="7" t="s">
        <v>1782</v>
      </c>
      <c r="C470" s="7" t="n">
        <f aca="false">COUNTIFS('Duel Log'!AF$2:AF$5455,$A470,'Duel Log'!AG$2:AG$5455,$B470)</f>
        <v>1</v>
      </c>
      <c r="D470" s="7" t="n">
        <f aca="false">COUNTIFS('Duel Log'!AF$2:AF$5455,$A470,'Duel Log'!AG$2:AG$5455,$B470,'Duel Log'!AH$2:AH$5455,"Win")</f>
        <v>0</v>
      </c>
      <c r="E470" s="7" t="n">
        <f aca="false">COUNTIFS('Duel Log'!AF$2:AF$5455,$A470,'Duel Log'!AG$2:AG$5455,$B470,'Duel Log'!AH$2:AH$5455,"Loss")</f>
        <v>1</v>
      </c>
      <c r="F470" s="7" t="n">
        <f aca="false">COUNTIFS('Duel Log'!AF$2:AF$5455,$A470,'Duel Log'!AG$2:AG$5455,$B470,'Duel Log'!AH$2:AH$5455,"Draw")</f>
        <v>0</v>
      </c>
      <c r="G470" s="13" t="n">
        <f aca="false">IFERROR(D470/C470,"")</f>
        <v>0</v>
      </c>
    </row>
    <row r="471" customFormat="false" ht="15" hidden="false" customHeight="true" outlineLevel="0" collapsed="false">
      <c r="A471" s="7" t="s">
        <v>9373</v>
      </c>
      <c r="B471" s="7" t="s">
        <v>9372</v>
      </c>
      <c r="C471" s="7" t="n">
        <f aca="false">COUNTIFS('Duel Log'!AF$2:AF$5455,$A471,'Duel Log'!AG$2:AG$5455,$B471)</f>
        <v>1</v>
      </c>
      <c r="D471" s="7" t="n">
        <f aca="false">COUNTIFS('Duel Log'!AF$2:AF$5455,$A471,'Duel Log'!AG$2:AG$5455,$B471,'Duel Log'!AH$2:AH$5455,"Win")</f>
        <v>0</v>
      </c>
      <c r="E471" s="7" t="n">
        <f aca="false">COUNTIFS('Duel Log'!AF$2:AF$5455,$A471,'Duel Log'!AG$2:AG$5455,$B471,'Duel Log'!AH$2:AH$5455,"Loss")</f>
        <v>1</v>
      </c>
      <c r="F471" s="7" t="n">
        <f aca="false">COUNTIFS('Duel Log'!AF$2:AF$5455,$A471,'Duel Log'!AG$2:AG$5455,$B471,'Duel Log'!AH$2:AH$5455,"Draw")</f>
        <v>0</v>
      </c>
      <c r="G471" s="13" t="n">
        <f aca="false">IFERROR(D471/C471,"")</f>
        <v>0</v>
      </c>
    </row>
    <row r="472" customFormat="false" ht="15" hidden="false" customHeight="true" outlineLevel="0" collapsed="false">
      <c r="A472" s="7" t="s">
        <v>6136</v>
      </c>
      <c r="B472" s="7" t="s">
        <v>769</v>
      </c>
      <c r="C472" s="7" t="n">
        <f aca="false">COUNTIFS('Duel Log'!AF$2:AF$5455,$A472,'Duel Log'!AG$2:AG$5455,$B472)</f>
        <v>1</v>
      </c>
      <c r="D472" s="7" t="n">
        <f aca="false">COUNTIFS('Duel Log'!AF$2:AF$5455,$A472,'Duel Log'!AG$2:AG$5455,$B472,'Duel Log'!AH$2:AH$5455,"Win")</f>
        <v>1</v>
      </c>
      <c r="E472" s="7" t="n">
        <f aca="false">COUNTIFS('Duel Log'!AF$2:AF$5455,$A472,'Duel Log'!AG$2:AG$5455,$B472,'Duel Log'!AH$2:AH$5455,"Loss")</f>
        <v>0</v>
      </c>
      <c r="F472" s="7" t="n">
        <f aca="false">COUNTIFS('Duel Log'!AF$2:AF$5455,$A472,'Duel Log'!AG$2:AG$5455,$B472,'Duel Log'!AH$2:AH$5455,"Draw")</f>
        <v>0</v>
      </c>
      <c r="G472" s="13" t="n">
        <f aca="false">IFERROR(D472/C472,"")</f>
        <v>1</v>
      </c>
    </row>
    <row r="473" customFormat="false" ht="15" hidden="false" customHeight="true" outlineLevel="0" collapsed="false">
      <c r="A473" s="7" t="s">
        <v>3494</v>
      </c>
      <c r="B473" s="7" t="s">
        <v>880</v>
      </c>
      <c r="C473" s="7" t="n">
        <f aca="false">COUNTIFS('Duel Log'!AF$2:AF$5455,$A473,'Duel Log'!AG$2:AG$5455,$B473)</f>
        <v>2</v>
      </c>
      <c r="D473" s="7" t="n">
        <f aca="false">COUNTIFS('Duel Log'!AF$2:AF$5455,$A473,'Duel Log'!AG$2:AG$5455,$B473,'Duel Log'!AH$2:AH$5455,"Win")</f>
        <v>0</v>
      </c>
      <c r="E473" s="7" t="n">
        <f aca="false">COUNTIFS('Duel Log'!AF$2:AF$5455,$A473,'Duel Log'!AG$2:AG$5455,$B473,'Duel Log'!AH$2:AH$5455,"Loss")</f>
        <v>2</v>
      </c>
      <c r="F473" s="7" t="n">
        <f aca="false">COUNTIFS('Duel Log'!AF$2:AF$5455,$A473,'Duel Log'!AG$2:AG$5455,$B473,'Duel Log'!AH$2:AH$5455,"Draw")</f>
        <v>0</v>
      </c>
      <c r="G473" s="13" t="n">
        <f aca="false">IFERROR(D473/C473,"")</f>
        <v>0</v>
      </c>
    </row>
    <row r="474" customFormat="false" ht="15" hidden="false" customHeight="true" outlineLevel="0" collapsed="false">
      <c r="A474" s="7" t="s">
        <v>6630</v>
      </c>
      <c r="B474" s="7" t="s">
        <v>6631</v>
      </c>
      <c r="C474" s="7" t="n">
        <f aca="false">COUNTIFS('Duel Log'!AF$2:AF$5455,$A474,'Duel Log'!AG$2:AG$5455,$B474)</f>
        <v>2</v>
      </c>
      <c r="D474" s="7" t="n">
        <f aca="false">COUNTIFS('Duel Log'!AF$2:AF$5455,$A474,'Duel Log'!AG$2:AG$5455,$B474,'Duel Log'!AH$2:AH$5455,"Win")</f>
        <v>0</v>
      </c>
      <c r="E474" s="7" t="n">
        <f aca="false">COUNTIFS('Duel Log'!AF$2:AF$5455,$A474,'Duel Log'!AG$2:AG$5455,$B474,'Duel Log'!AH$2:AH$5455,"Loss")</f>
        <v>2</v>
      </c>
      <c r="F474" s="7" t="n">
        <f aca="false">COUNTIFS('Duel Log'!AF$2:AF$5455,$A474,'Duel Log'!AG$2:AG$5455,$B474,'Duel Log'!AH$2:AH$5455,"Draw")</f>
        <v>0</v>
      </c>
      <c r="G474" s="13" t="n">
        <f aca="false">IFERROR(D474/C474,"")</f>
        <v>0</v>
      </c>
    </row>
    <row r="475" customFormat="false" ht="15" hidden="false" customHeight="true" outlineLevel="0" collapsed="false">
      <c r="A475" s="7" t="s">
        <v>3987</v>
      </c>
      <c r="B475" s="7" t="s">
        <v>603</v>
      </c>
      <c r="C475" s="7" t="n">
        <f aca="false">COUNTIFS('Duel Log'!AF$2:AF$5455,$A475,'Duel Log'!AG$2:AG$5455,$B475)</f>
        <v>1</v>
      </c>
      <c r="D475" s="7" t="n">
        <f aca="false">COUNTIFS('Duel Log'!AF$2:AF$5455,$A475,'Duel Log'!AG$2:AG$5455,$B475,'Duel Log'!AH$2:AH$5455,"Win")</f>
        <v>0</v>
      </c>
      <c r="E475" s="7" t="n">
        <f aca="false">COUNTIFS('Duel Log'!AF$2:AF$5455,$A475,'Duel Log'!AG$2:AG$5455,$B475,'Duel Log'!AH$2:AH$5455,"Loss")</f>
        <v>1</v>
      </c>
      <c r="F475" s="7" t="n">
        <f aca="false">COUNTIFS('Duel Log'!AF$2:AF$5455,$A475,'Duel Log'!AG$2:AG$5455,$B475,'Duel Log'!AH$2:AH$5455,"Draw")</f>
        <v>0</v>
      </c>
      <c r="G475" s="13" t="n">
        <f aca="false">IFERROR(D475/C475,"")</f>
        <v>0</v>
      </c>
    </row>
    <row r="476" customFormat="false" ht="15" hidden="false" customHeight="true" outlineLevel="0" collapsed="false">
      <c r="A476" s="7" t="s">
        <v>3987</v>
      </c>
      <c r="B476" s="7" t="s">
        <v>723</v>
      </c>
      <c r="C476" s="7" t="n">
        <f aca="false">COUNTIFS('Duel Log'!AF$2:AF$5455,$A476,'Duel Log'!AG$2:AG$5455,$B476)</f>
        <v>2</v>
      </c>
      <c r="D476" s="7" t="n">
        <f aca="false">COUNTIFS('Duel Log'!AF$2:AF$5455,$A476,'Duel Log'!AG$2:AG$5455,$B476,'Duel Log'!AH$2:AH$5455,"Win")</f>
        <v>0</v>
      </c>
      <c r="E476" s="7" t="n">
        <f aca="false">COUNTIFS('Duel Log'!AF$2:AF$5455,$A476,'Duel Log'!AG$2:AG$5455,$B476,'Duel Log'!AH$2:AH$5455,"Loss")</f>
        <v>2</v>
      </c>
      <c r="F476" s="7" t="n">
        <f aca="false">COUNTIFS('Duel Log'!AF$2:AF$5455,$A476,'Duel Log'!AG$2:AG$5455,$B476,'Duel Log'!AH$2:AH$5455,"Draw")</f>
        <v>0</v>
      </c>
      <c r="G476" s="13" t="n">
        <f aca="false">IFERROR(D476/C476,"")</f>
        <v>0</v>
      </c>
    </row>
    <row r="477" customFormat="false" ht="15" hidden="false" customHeight="true" outlineLevel="0" collapsed="false">
      <c r="A477" s="7" t="s">
        <v>2167</v>
      </c>
      <c r="B477" s="7" t="s">
        <v>216</v>
      </c>
      <c r="C477" s="7" t="n">
        <f aca="false">COUNTIFS('Duel Log'!AF$2:AF$5455,$A477,'Duel Log'!AG$2:AG$5455,$B477)</f>
        <v>2</v>
      </c>
      <c r="D477" s="7" t="n">
        <f aca="false">COUNTIFS('Duel Log'!AF$2:AF$5455,$A477,'Duel Log'!AG$2:AG$5455,$B477,'Duel Log'!AH$2:AH$5455,"Win")</f>
        <v>0</v>
      </c>
      <c r="E477" s="7" t="n">
        <f aca="false">COUNTIFS('Duel Log'!AF$2:AF$5455,$A477,'Duel Log'!AG$2:AG$5455,$B477,'Duel Log'!AH$2:AH$5455,"Loss")</f>
        <v>2</v>
      </c>
      <c r="F477" s="7" t="n">
        <f aca="false">COUNTIFS('Duel Log'!AF$2:AF$5455,$A477,'Duel Log'!AG$2:AG$5455,$B477,'Duel Log'!AH$2:AH$5455,"Draw")</f>
        <v>0</v>
      </c>
      <c r="G477" s="13" t="n">
        <f aca="false">IFERROR(D477/C477,"")</f>
        <v>0</v>
      </c>
    </row>
    <row r="478" customFormat="false" ht="15" hidden="false" customHeight="true" outlineLevel="0" collapsed="false">
      <c r="A478" s="7" t="s">
        <v>4519</v>
      </c>
      <c r="B478" s="7" t="s">
        <v>9100</v>
      </c>
      <c r="C478" s="7" t="n">
        <f aca="false">COUNTIFS('Duel Log'!AF$2:AF$5455,$A478,'Duel Log'!AG$2:AG$5455,$B478)</f>
        <v>1</v>
      </c>
      <c r="D478" s="7" t="n">
        <f aca="false">COUNTIFS('Duel Log'!AF$2:AF$5455,$A478,'Duel Log'!AG$2:AG$5455,$B478,'Duel Log'!AH$2:AH$5455,"Win")</f>
        <v>0</v>
      </c>
      <c r="E478" s="7" t="n">
        <f aca="false">COUNTIFS('Duel Log'!AF$2:AF$5455,$A478,'Duel Log'!AG$2:AG$5455,$B478,'Duel Log'!AH$2:AH$5455,"Loss")</f>
        <v>1</v>
      </c>
      <c r="F478" s="7" t="n">
        <f aca="false">COUNTIFS('Duel Log'!AF$2:AF$5455,$A478,'Duel Log'!AG$2:AG$5455,$B478,'Duel Log'!AH$2:AH$5455,"Draw")</f>
        <v>0</v>
      </c>
      <c r="G478" s="13" t="n">
        <f aca="false">IFERROR(D478/C478,"")</f>
        <v>0</v>
      </c>
    </row>
    <row r="479" customFormat="false" ht="15" hidden="false" customHeight="true" outlineLevel="0" collapsed="false">
      <c r="A479" s="7" t="s">
        <v>4519</v>
      </c>
      <c r="B479" s="7" t="s">
        <v>468</v>
      </c>
      <c r="C479" s="7" t="n">
        <f aca="false">COUNTIFS('Duel Log'!AF$2:AF$5455,$A479,'Duel Log'!AG$2:AG$5455,$B479)</f>
        <v>1</v>
      </c>
      <c r="D479" s="7" t="n">
        <f aca="false">COUNTIFS('Duel Log'!AF$2:AF$5455,$A479,'Duel Log'!AG$2:AG$5455,$B479,'Duel Log'!AH$2:AH$5455,"Win")</f>
        <v>0</v>
      </c>
      <c r="E479" s="7" t="n">
        <f aca="false">COUNTIFS('Duel Log'!AF$2:AF$5455,$A479,'Duel Log'!AG$2:AG$5455,$B479,'Duel Log'!AH$2:AH$5455,"Loss")</f>
        <v>1</v>
      </c>
      <c r="F479" s="7" t="n">
        <f aca="false">COUNTIFS('Duel Log'!AF$2:AF$5455,$A479,'Duel Log'!AG$2:AG$5455,$B479,'Duel Log'!AH$2:AH$5455,"Draw")</f>
        <v>0</v>
      </c>
      <c r="G479" s="13" t="n">
        <f aca="false">IFERROR(D479/C479,"")</f>
        <v>0</v>
      </c>
    </row>
    <row r="480" customFormat="false" ht="15" hidden="false" customHeight="true" outlineLevel="0" collapsed="false">
      <c r="A480" s="7" t="s">
        <v>8639</v>
      </c>
      <c r="B480" s="7" t="s">
        <v>121</v>
      </c>
      <c r="C480" s="7" t="n">
        <f aca="false">COUNTIFS('Duel Log'!AF$2:AF$5455,$A480,'Duel Log'!AG$2:AG$5455,$B480)</f>
        <v>1</v>
      </c>
      <c r="D480" s="7" t="n">
        <f aca="false">COUNTIFS('Duel Log'!AF$2:AF$5455,$A480,'Duel Log'!AG$2:AG$5455,$B480,'Duel Log'!AH$2:AH$5455,"Win")</f>
        <v>0</v>
      </c>
      <c r="E480" s="7" t="n">
        <f aca="false">COUNTIFS('Duel Log'!AF$2:AF$5455,$A480,'Duel Log'!AG$2:AG$5455,$B480,'Duel Log'!AH$2:AH$5455,"Loss")</f>
        <v>1</v>
      </c>
      <c r="F480" s="7" t="n">
        <f aca="false">COUNTIFS('Duel Log'!AF$2:AF$5455,$A480,'Duel Log'!AG$2:AG$5455,$B480,'Duel Log'!AH$2:AH$5455,"Draw")</f>
        <v>0</v>
      </c>
      <c r="G480" s="13" t="n">
        <f aca="false">IFERROR(D480/C480,"")</f>
        <v>0</v>
      </c>
    </row>
    <row r="481" customFormat="false" ht="15" hidden="false" customHeight="true" outlineLevel="0" collapsed="false">
      <c r="A481" s="7" t="s">
        <v>950</v>
      </c>
      <c r="B481" s="7" t="s">
        <v>951</v>
      </c>
      <c r="C481" s="7" t="n">
        <f aca="false">COUNTIFS('Duel Log'!AF$2:AF$5455,$A481,'Duel Log'!AG$2:AG$5455,$B481)</f>
        <v>1</v>
      </c>
      <c r="D481" s="7" t="n">
        <f aca="false">COUNTIFS('Duel Log'!AF$2:AF$5455,$A481,'Duel Log'!AG$2:AG$5455,$B481,'Duel Log'!AH$2:AH$5455,"Win")</f>
        <v>1</v>
      </c>
      <c r="E481" s="7" t="n">
        <f aca="false">COUNTIFS('Duel Log'!AF$2:AF$5455,$A481,'Duel Log'!AG$2:AG$5455,$B481,'Duel Log'!AH$2:AH$5455,"Loss")</f>
        <v>0</v>
      </c>
      <c r="F481" s="7" t="n">
        <f aca="false">COUNTIFS('Duel Log'!AF$2:AF$5455,$A481,'Duel Log'!AG$2:AG$5455,$B481,'Duel Log'!AH$2:AH$5455,"Draw")</f>
        <v>0</v>
      </c>
      <c r="G481" s="13" t="n">
        <f aca="false">IFERROR(D481/C481,"")</f>
        <v>1</v>
      </c>
    </row>
    <row r="482" customFormat="false" ht="15" hidden="false" customHeight="true" outlineLevel="0" collapsed="false">
      <c r="A482" s="7" t="s">
        <v>950</v>
      </c>
      <c r="B482" s="7" t="s">
        <v>216</v>
      </c>
      <c r="C482" s="7" t="n">
        <f aca="false">COUNTIFS('Duel Log'!AF$2:AF$5455,$A482,'Duel Log'!AG$2:AG$5455,$B482)</f>
        <v>2</v>
      </c>
      <c r="D482" s="7" t="n">
        <f aca="false">COUNTIFS('Duel Log'!AF$2:AF$5455,$A482,'Duel Log'!AG$2:AG$5455,$B482,'Duel Log'!AH$2:AH$5455,"Win")</f>
        <v>2</v>
      </c>
      <c r="E482" s="7" t="n">
        <f aca="false">COUNTIFS('Duel Log'!AF$2:AF$5455,$A482,'Duel Log'!AG$2:AG$5455,$B482,'Duel Log'!AH$2:AH$5455,"Loss")</f>
        <v>0</v>
      </c>
      <c r="F482" s="7" t="n">
        <f aca="false">COUNTIFS('Duel Log'!AF$2:AF$5455,$A482,'Duel Log'!AG$2:AG$5455,$B482,'Duel Log'!AH$2:AH$5455,"Draw")</f>
        <v>0</v>
      </c>
      <c r="G482" s="13" t="n">
        <f aca="false">IFERROR(D482/C482,"")</f>
        <v>1</v>
      </c>
    </row>
    <row r="483" customFormat="false" ht="15" hidden="false" customHeight="true" outlineLevel="0" collapsed="false">
      <c r="A483" s="7" t="s">
        <v>950</v>
      </c>
      <c r="B483" s="7" t="s">
        <v>134</v>
      </c>
      <c r="C483" s="7" t="n">
        <f aca="false">COUNTIFS('Duel Log'!AF$2:AF$5455,$A483,'Duel Log'!AG$2:AG$5455,$B483)</f>
        <v>2</v>
      </c>
      <c r="D483" s="7" t="n">
        <f aca="false">COUNTIFS('Duel Log'!AF$2:AF$5455,$A483,'Duel Log'!AG$2:AG$5455,$B483,'Duel Log'!AH$2:AH$5455,"Win")</f>
        <v>2</v>
      </c>
      <c r="E483" s="7" t="n">
        <f aca="false">COUNTIFS('Duel Log'!AF$2:AF$5455,$A483,'Duel Log'!AG$2:AG$5455,$B483,'Duel Log'!AH$2:AH$5455,"Loss")</f>
        <v>0</v>
      </c>
      <c r="F483" s="7" t="n">
        <f aca="false">COUNTIFS('Duel Log'!AF$2:AF$5455,$A483,'Duel Log'!AG$2:AG$5455,$B483,'Duel Log'!AH$2:AH$5455,"Draw")</f>
        <v>0</v>
      </c>
      <c r="G483" s="13" t="n">
        <f aca="false">IFERROR(D483/C483,"")</f>
        <v>1</v>
      </c>
    </row>
    <row r="484" customFormat="false" ht="15" hidden="false" customHeight="true" outlineLevel="0" collapsed="false">
      <c r="A484" s="7" t="s">
        <v>1030</v>
      </c>
      <c r="B484" s="7" t="s">
        <v>821</v>
      </c>
      <c r="C484" s="7" t="n">
        <f aca="false">COUNTIFS('Duel Log'!AF$2:AF$5455,$A484,'Duel Log'!AG$2:AG$5455,$B484)</f>
        <v>2</v>
      </c>
      <c r="D484" s="7" t="n">
        <f aca="false">COUNTIFS('Duel Log'!AF$2:AF$5455,$A484,'Duel Log'!AG$2:AG$5455,$B484,'Duel Log'!AH$2:AH$5455,"Win")</f>
        <v>0</v>
      </c>
      <c r="E484" s="7" t="n">
        <f aca="false">COUNTIFS('Duel Log'!AF$2:AF$5455,$A484,'Duel Log'!AG$2:AG$5455,$B484,'Duel Log'!AH$2:AH$5455,"Loss")</f>
        <v>2</v>
      </c>
      <c r="F484" s="7" t="n">
        <f aca="false">COUNTIFS('Duel Log'!AF$2:AF$5455,$A484,'Duel Log'!AG$2:AG$5455,$B484,'Duel Log'!AH$2:AH$5455,"Draw")</f>
        <v>0</v>
      </c>
      <c r="G484" s="13" t="n">
        <f aca="false">IFERROR(D484/C484,"")</f>
        <v>0</v>
      </c>
    </row>
    <row r="485" customFormat="false" ht="15" hidden="false" customHeight="true" outlineLevel="0" collapsed="false">
      <c r="A485" s="7" t="s">
        <v>7329</v>
      </c>
      <c r="B485" s="7" t="s">
        <v>7341</v>
      </c>
      <c r="C485" s="7" t="n">
        <f aca="false">COUNTIFS('Duel Log'!AF$2:AF$5455,$A485,'Duel Log'!AG$2:AG$5455,$B485)</f>
        <v>1</v>
      </c>
      <c r="D485" s="7" t="n">
        <f aca="false">COUNTIFS('Duel Log'!AF$2:AF$5455,$A485,'Duel Log'!AG$2:AG$5455,$B485,'Duel Log'!AH$2:AH$5455,"Win")</f>
        <v>1</v>
      </c>
      <c r="E485" s="7" t="n">
        <f aca="false">COUNTIFS('Duel Log'!AF$2:AF$5455,$A485,'Duel Log'!AG$2:AG$5455,$B485,'Duel Log'!AH$2:AH$5455,"Loss")</f>
        <v>0</v>
      </c>
      <c r="F485" s="7" t="n">
        <f aca="false">COUNTIFS('Duel Log'!AF$2:AF$5455,$A485,'Duel Log'!AG$2:AG$5455,$B485,'Duel Log'!AH$2:AH$5455,"Draw")</f>
        <v>0</v>
      </c>
      <c r="G485" s="13" t="n">
        <f aca="false">IFERROR(D485/C485,"")</f>
        <v>1</v>
      </c>
    </row>
    <row r="486" customFormat="false" ht="15" hidden="false" customHeight="true" outlineLevel="0" collapsed="false">
      <c r="A486" s="7" t="s">
        <v>7329</v>
      </c>
      <c r="B486" s="7" t="s">
        <v>155</v>
      </c>
      <c r="C486" s="7" t="n">
        <f aca="false">COUNTIFS('Duel Log'!AF$2:AF$5455,$A486,'Duel Log'!AG$2:AG$5455,$B486)</f>
        <v>1</v>
      </c>
      <c r="D486" s="7" t="n">
        <f aca="false">COUNTIFS('Duel Log'!AF$2:AF$5455,$A486,'Duel Log'!AG$2:AG$5455,$B486,'Duel Log'!AH$2:AH$5455,"Win")</f>
        <v>0</v>
      </c>
      <c r="E486" s="7" t="n">
        <f aca="false">COUNTIFS('Duel Log'!AF$2:AF$5455,$A486,'Duel Log'!AG$2:AG$5455,$B486,'Duel Log'!AH$2:AH$5455,"Loss")</f>
        <v>0</v>
      </c>
      <c r="F486" s="7" t="n">
        <f aca="false">COUNTIFS('Duel Log'!AF$2:AF$5455,$A486,'Duel Log'!AG$2:AG$5455,$B486,'Duel Log'!AH$2:AH$5455,"Draw")</f>
        <v>1</v>
      </c>
      <c r="G486" s="13" t="n">
        <f aca="false">IFERROR(D486/C486,"")</f>
        <v>0</v>
      </c>
    </row>
    <row r="487" customFormat="false" ht="15" hidden="false" customHeight="true" outlineLevel="0" collapsed="false">
      <c r="A487" s="7" t="s">
        <v>7329</v>
      </c>
      <c r="B487" s="7" t="s">
        <v>2234</v>
      </c>
      <c r="C487" s="7" t="n">
        <f aca="false">COUNTIFS('Duel Log'!AF$2:AF$5455,$A487,'Duel Log'!AG$2:AG$5455,$B487)</f>
        <v>2</v>
      </c>
      <c r="D487" s="7" t="n">
        <f aca="false">COUNTIFS('Duel Log'!AF$2:AF$5455,$A487,'Duel Log'!AG$2:AG$5455,$B487,'Duel Log'!AH$2:AH$5455,"Win")</f>
        <v>2</v>
      </c>
      <c r="E487" s="7" t="n">
        <f aca="false">COUNTIFS('Duel Log'!AF$2:AF$5455,$A487,'Duel Log'!AG$2:AG$5455,$B487,'Duel Log'!AH$2:AH$5455,"Loss")</f>
        <v>0</v>
      </c>
      <c r="F487" s="7" t="n">
        <f aca="false">COUNTIFS('Duel Log'!AF$2:AF$5455,$A487,'Duel Log'!AG$2:AG$5455,$B487,'Duel Log'!AH$2:AH$5455,"Draw")</f>
        <v>0</v>
      </c>
      <c r="G487" s="13" t="n">
        <f aca="false">IFERROR(D487/C487,"")</f>
        <v>1</v>
      </c>
    </row>
    <row r="488" customFormat="false" ht="15" hidden="false" customHeight="true" outlineLevel="0" collapsed="false">
      <c r="A488" s="7" t="s">
        <v>7329</v>
      </c>
      <c r="B488" s="7" t="s">
        <v>701</v>
      </c>
      <c r="C488" s="7" t="n">
        <f aca="false">COUNTIFS('Duel Log'!AF$2:AF$5455,$A488,'Duel Log'!AG$2:AG$5455,$B488)</f>
        <v>1</v>
      </c>
      <c r="D488" s="7" t="n">
        <f aca="false">COUNTIFS('Duel Log'!AF$2:AF$5455,$A488,'Duel Log'!AG$2:AG$5455,$B488,'Duel Log'!AH$2:AH$5455,"Win")</f>
        <v>0</v>
      </c>
      <c r="E488" s="7" t="n">
        <f aca="false">COUNTIFS('Duel Log'!AF$2:AF$5455,$A488,'Duel Log'!AG$2:AG$5455,$B488,'Duel Log'!AH$2:AH$5455,"Loss")</f>
        <v>1</v>
      </c>
      <c r="F488" s="7" t="n">
        <f aca="false">COUNTIFS('Duel Log'!AF$2:AF$5455,$A488,'Duel Log'!AG$2:AG$5455,$B488,'Duel Log'!AH$2:AH$5455,"Draw")</f>
        <v>0</v>
      </c>
      <c r="G488" s="13" t="n">
        <f aca="false">IFERROR(D488/C488,"")</f>
        <v>0</v>
      </c>
    </row>
    <row r="489" customFormat="false" ht="15" hidden="false" customHeight="true" outlineLevel="0" collapsed="false">
      <c r="A489" s="7" t="s">
        <v>6299</v>
      </c>
      <c r="B489" s="7" t="s">
        <v>6298</v>
      </c>
      <c r="C489" s="7" t="n">
        <f aca="false">COUNTIFS('Duel Log'!AF$2:AF$5455,$A489,'Duel Log'!AG$2:AG$5455,$B489)</f>
        <v>1</v>
      </c>
      <c r="D489" s="7" t="n">
        <f aca="false">COUNTIFS('Duel Log'!AF$2:AF$5455,$A489,'Duel Log'!AG$2:AG$5455,$B489,'Duel Log'!AH$2:AH$5455,"Win")</f>
        <v>0</v>
      </c>
      <c r="E489" s="7" t="n">
        <f aca="false">COUNTIFS('Duel Log'!AF$2:AF$5455,$A489,'Duel Log'!AG$2:AG$5455,$B489,'Duel Log'!AH$2:AH$5455,"Loss")</f>
        <v>1</v>
      </c>
      <c r="F489" s="7" t="n">
        <f aca="false">COUNTIFS('Duel Log'!AF$2:AF$5455,$A489,'Duel Log'!AG$2:AG$5455,$B489,'Duel Log'!AH$2:AH$5455,"Draw")</f>
        <v>0</v>
      </c>
      <c r="G489" s="13" t="n">
        <f aca="false">IFERROR(D489/C489,"")</f>
        <v>0</v>
      </c>
    </row>
    <row r="490" customFormat="false" ht="15" hidden="false" customHeight="true" outlineLevel="0" collapsed="false">
      <c r="A490" s="7" t="s">
        <v>1518</v>
      </c>
      <c r="B490" s="7" t="s">
        <v>1517</v>
      </c>
      <c r="C490" s="7" t="n">
        <f aca="false">COUNTIFS('Duel Log'!AF$2:AF$5455,$A490,'Duel Log'!AG$2:AG$5455,$B490)</f>
        <v>2</v>
      </c>
      <c r="D490" s="7" t="n">
        <f aca="false">COUNTIFS('Duel Log'!AF$2:AF$5455,$A490,'Duel Log'!AG$2:AG$5455,$B490,'Duel Log'!AH$2:AH$5455,"Win")</f>
        <v>2</v>
      </c>
      <c r="E490" s="7" t="n">
        <f aca="false">COUNTIFS('Duel Log'!AF$2:AF$5455,$A490,'Duel Log'!AG$2:AG$5455,$B490,'Duel Log'!AH$2:AH$5455,"Loss")</f>
        <v>0</v>
      </c>
      <c r="F490" s="7" t="n">
        <f aca="false">COUNTIFS('Duel Log'!AF$2:AF$5455,$A490,'Duel Log'!AG$2:AG$5455,$B490,'Duel Log'!AH$2:AH$5455,"Draw")</f>
        <v>0</v>
      </c>
      <c r="G490" s="13" t="n">
        <f aca="false">IFERROR(D490/C490,"")</f>
        <v>1</v>
      </c>
    </row>
    <row r="491" customFormat="false" ht="15" hidden="false" customHeight="true" outlineLevel="0" collapsed="false">
      <c r="A491" s="7" t="s">
        <v>4778</v>
      </c>
      <c r="B491" s="7" t="s">
        <v>7230</v>
      </c>
      <c r="C491" s="7" t="n">
        <f aca="false">COUNTIFS('Duel Log'!AF$2:AF$5455,$A491,'Duel Log'!AG$2:AG$5455,$B491)</f>
        <v>1</v>
      </c>
      <c r="D491" s="7" t="n">
        <f aca="false">COUNTIFS('Duel Log'!AF$2:AF$5455,$A491,'Duel Log'!AG$2:AG$5455,$B491,'Duel Log'!AH$2:AH$5455,"Win")</f>
        <v>1</v>
      </c>
      <c r="E491" s="7" t="n">
        <f aca="false">COUNTIFS('Duel Log'!AF$2:AF$5455,$A491,'Duel Log'!AG$2:AG$5455,$B491,'Duel Log'!AH$2:AH$5455,"Loss")</f>
        <v>0</v>
      </c>
      <c r="F491" s="7" t="n">
        <f aca="false">COUNTIFS('Duel Log'!AF$2:AF$5455,$A491,'Duel Log'!AG$2:AG$5455,$B491,'Duel Log'!AH$2:AH$5455,"Draw")</f>
        <v>0</v>
      </c>
      <c r="G491" s="13" t="n">
        <f aca="false">IFERROR(D491/C491,"")</f>
        <v>1</v>
      </c>
    </row>
    <row r="492" customFormat="false" ht="15" hidden="false" customHeight="true" outlineLevel="0" collapsed="false">
      <c r="A492" s="7" t="s">
        <v>4778</v>
      </c>
      <c r="B492" s="7" t="s">
        <v>4777</v>
      </c>
      <c r="C492" s="7" t="n">
        <f aca="false">COUNTIFS('Duel Log'!AF$2:AF$5455,$A492,'Duel Log'!AG$2:AG$5455,$B492)</f>
        <v>1</v>
      </c>
      <c r="D492" s="7" t="n">
        <f aca="false">COUNTIFS('Duel Log'!AF$2:AF$5455,$A492,'Duel Log'!AG$2:AG$5455,$B492,'Duel Log'!AH$2:AH$5455,"Win")</f>
        <v>1</v>
      </c>
      <c r="E492" s="7" t="n">
        <f aca="false">COUNTIFS('Duel Log'!AF$2:AF$5455,$A492,'Duel Log'!AG$2:AG$5455,$B492,'Duel Log'!AH$2:AH$5455,"Loss")</f>
        <v>0</v>
      </c>
      <c r="F492" s="7" t="n">
        <f aca="false">COUNTIFS('Duel Log'!AF$2:AF$5455,$A492,'Duel Log'!AG$2:AG$5455,$B492,'Duel Log'!AH$2:AH$5455,"Draw")</f>
        <v>0</v>
      </c>
      <c r="G492" s="13" t="n">
        <f aca="false">IFERROR(D492/C492,"")</f>
        <v>1</v>
      </c>
    </row>
    <row r="493" customFormat="false" ht="15" hidden="false" customHeight="true" outlineLevel="0" collapsed="false">
      <c r="A493" s="7" t="s">
        <v>856</v>
      </c>
      <c r="B493" s="7" t="s">
        <v>503</v>
      </c>
      <c r="C493" s="7" t="n">
        <f aca="false">COUNTIFS('Duel Log'!AF$2:AF$5455,$A493,'Duel Log'!AG$2:AG$5455,$B493)</f>
        <v>1</v>
      </c>
      <c r="D493" s="7" t="n">
        <f aca="false">COUNTIFS('Duel Log'!AF$2:AF$5455,$A493,'Duel Log'!AG$2:AG$5455,$B493,'Duel Log'!AH$2:AH$5455,"Win")</f>
        <v>0</v>
      </c>
      <c r="E493" s="7" t="n">
        <f aca="false">COUNTIFS('Duel Log'!AF$2:AF$5455,$A493,'Duel Log'!AG$2:AG$5455,$B493,'Duel Log'!AH$2:AH$5455,"Loss")</f>
        <v>1</v>
      </c>
      <c r="F493" s="7" t="n">
        <f aca="false">COUNTIFS('Duel Log'!AF$2:AF$5455,$A493,'Duel Log'!AG$2:AG$5455,$B493,'Duel Log'!AH$2:AH$5455,"Draw")</f>
        <v>0</v>
      </c>
      <c r="G493" s="13" t="n">
        <f aca="false">IFERROR(D493/C493,"")</f>
        <v>0</v>
      </c>
    </row>
    <row r="494" customFormat="false" ht="15" hidden="false" customHeight="true" outlineLevel="0" collapsed="false">
      <c r="A494" s="7" t="s">
        <v>856</v>
      </c>
      <c r="B494" s="7" t="s">
        <v>3770</v>
      </c>
      <c r="C494" s="7" t="n">
        <f aca="false">COUNTIFS('Duel Log'!AF$2:AF$5455,$A494,'Duel Log'!AG$2:AG$5455,$B494)</f>
        <v>1</v>
      </c>
      <c r="D494" s="7" t="n">
        <f aca="false">COUNTIFS('Duel Log'!AF$2:AF$5455,$A494,'Duel Log'!AG$2:AG$5455,$B494,'Duel Log'!AH$2:AH$5455,"Win")</f>
        <v>0</v>
      </c>
      <c r="E494" s="7" t="n">
        <f aca="false">COUNTIFS('Duel Log'!AF$2:AF$5455,$A494,'Duel Log'!AG$2:AG$5455,$B494,'Duel Log'!AH$2:AH$5455,"Loss")</f>
        <v>1</v>
      </c>
      <c r="F494" s="7" t="n">
        <f aca="false">COUNTIFS('Duel Log'!AF$2:AF$5455,$A494,'Duel Log'!AG$2:AG$5455,$B494,'Duel Log'!AH$2:AH$5455,"Draw")</f>
        <v>0</v>
      </c>
      <c r="G494" s="13" t="n">
        <f aca="false">IFERROR(D494/C494,"")</f>
        <v>0</v>
      </c>
    </row>
    <row r="495" customFormat="false" ht="15" hidden="false" customHeight="true" outlineLevel="0" collapsed="false">
      <c r="A495" s="7" t="s">
        <v>856</v>
      </c>
      <c r="B495" s="7" t="s">
        <v>155</v>
      </c>
      <c r="C495" s="7" t="n">
        <f aca="false">COUNTIFS('Duel Log'!AF$2:AF$5455,$A495,'Duel Log'!AG$2:AG$5455,$B495)</f>
        <v>2</v>
      </c>
      <c r="D495" s="7" t="n">
        <f aca="false">COUNTIFS('Duel Log'!AF$2:AF$5455,$A495,'Duel Log'!AG$2:AG$5455,$B495,'Duel Log'!AH$2:AH$5455,"Win")</f>
        <v>2</v>
      </c>
      <c r="E495" s="7" t="n">
        <f aca="false">COUNTIFS('Duel Log'!AF$2:AF$5455,$A495,'Duel Log'!AG$2:AG$5455,$B495,'Duel Log'!AH$2:AH$5455,"Loss")</f>
        <v>0</v>
      </c>
      <c r="F495" s="7" t="n">
        <f aca="false">COUNTIFS('Duel Log'!AF$2:AF$5455,$A495,'Duel Log'!AG$2:AG$5455,$B495,'Duel Log'!AH$2:AH$5455,"Draw")</f>
        <v>0</v>
      </c>
      <c r="G495" s="13" t="n">
        <f aca="false">IFERROR(D495/C495,"")</f>
        <v>1</v>
      </c>
    </row>
    <row r="496" customFormat="false" ht="15" hidden="false" customHeight="true" outlineLevel="0" collapsed="false">
      <c r="A496" s="7" t="s">
        <v>856</v>
      </c>
      <c r="B496" s="7" t="s">
        <v>1061</v>
      </c>
      <c r="C496" s="7" t="n">
        <f aca="false">COUNTIFS('Duel Log'!AF$2:AF$5455,$A496,'Duel Log'!AG$2:AG$5455,$B496)</f>
        <v>1</v>
      </c>
      <c r="D496" s="7" t="n">
        <f aca="false">COUNTIFS('Duel Log'!AF$2:AF$5455,$A496,'Duel Log'!AG$2:AG$5455,$B496,'Duel Log'!AH$2:AH$5455,"Win")</f>
        <v>1</v>
      </c>
      <c r="E496" s="7" t="n">
        <f aca="false">COUNTIFS('Duel Log'!AF$2:AF$5455,$A496,'Duel Log'!AG$2:AG$5455,$B496,'Duel Log'!AH$2:AH$5455,"Loss")</f>
        <v>0</v>
      </c>
      <c r="F496" s="7" t="n">
        <f aca="false">COUNTIFS('Duel Log'!AF$2:AF$5455,$A496,'Duel Log'!AG$2:AG$5455,$B496,'Duel Log'!AH$2:AH$5455,"Draw")</f>
        <v>0</v>
      </c>
      <c r="G496" s="13" t="n">
        <f aca="false">IFERROR(D496/C496,"")</f>
        <v>1</v>
      </c>
    </row>
    <row r="497" customFormat="false" ht="15" hidden="false" customHeight="true" outlineLevel="0" collapsed="false">
      <c r="A497" s="7" t="s">
        <v>856</v>
      </c>
      <c r="B497" s="7" t="s">
        <v>134</v>
      </c>
      <c r="C497" s="7" t="n">
        <f aca="false">COUNTIFS('Duel Log'!AF$2:AF$5455,$A497,'Duel Log'!AG$2:AG$5455,$B497)</f>
        <v>2</v>
      </c>
      <c r="D497" s="7" t="n">
        <f aca="false">COUNTIFS('Duel Log'!AF$2:AF$5455,$A497,'Duel Log'!AG$2:AG$5455,$B497,'Duel Log'!AH$2:AH$5455,"Win")</f>
        <v>0</v>
      </c>
      <c r="E497" s="7" t="n">
        <f aca="false">COUNTIFS('Duel Log'!AF$2:AF$5455,$A497,'Duel Log'!AG$2:AG$5455,$B497,'Duel Log'!AH$2:AH$5455,"Loss")</f>
        <v>2</v>
      </c>
      <c r="F497" s="7" t="n">
        <f aca="false">COUNTIFS('Duel Log'!AF$2:AF$5455,$A497,'Duel Log'!AG$2:AG$5455,$B497,'Duel Log'!AH$2:AH$5455,"Draw")</f>
        <v>0</v>
      </c>
      <c r="G497" s="13" t="n">
        <f aca="false">IFERROR(D497/C497,"")</f>
        <v>0</v>
      </c>
    </row>
    <row r="498" customFormat="false" ht="15" hidden="false" customHeight="true" outlineLevel="0" collapsed="false">
      <c r="A498" s="7" t="s">
        <v>856</v>
      </c>
      <c r="B498" s="7" t="s">
        <v>7579</v>
      </c>
      <c r="C498" s="7" t="n">
        <f aca="false">COUNTIFS('Duel Log'!AF$2:AF$5455,$A498,'Duel Log'!AG$2:AG$5455,$B498)</f>
        <v>1</v>
      </c>
      <c r="D498" s="7" t="n">
        <f aca="false">COUNTIFS('Duel Log'!AF$2:AF$5455,$A498,'Duel Log'!AG$2:AG$5455,$B498,'Duel Log'!AH$2:AH$5455,"Win")</f>
        <v>1</v>
      </c>
      <c r="E498" s="7" t="n">
        <f aca="false">COUNTIFS('Duel Log'!AF$2:AF$5455,$A498,'Duel Log'!AG$2:AG$5455,$B498,'Duel Log'!AH$2:AH$5455,"Loss")</f>
        <v>0</v>
      </c>
      <c r="F498" s="7" t="n">
        <f aca="false">COUNTIFS('Duel Log'!AF$2:AF$5455,$A498,'Duel Log'!AG$2:AG$5455,$B498,'Duel Log'!AH$2:AH$5455,"Draw")</f>
        <v>0</v>
      </c>
      <c r="G498" s="13" t="n">
        <f aca="false">IFERROR(D498/C498,"")</f>
        <v>1</v>
      </c>
    </row>
    <row r="499" customFormat="false" ht="15" hidden="false" customHeight="true" outlineLevel="0" collapsed="false">
      <c r="A499" s="7" t="s">
        <v>856</v>
      </c>
      <c r="B499" s="7" t="s">
        <v>180</v>
      </c>
      <c r="C499" s="7" t="n">
        <f aca="false">COUNTIFS('Duel Log'!AF$2:AF$5455,$A499,'Duel Log'!AG$2:AG$5455,$B499)</f>
        <v>1</v>
      </c>
      <c r="D499" s="7" t="n">
        <f aca="false">COUNTIFS('Duel Log'!AF$2:AF$5455,$A499,'Duel Log'!AG$2:AG$5455,$B499,'Duel Log'!AH$2:AH$5455,"Win")</f>
        <v>0</v>
      </c>
      <c r="E499" s="7" t="n">
        <f aca="false">COUNTIFS('Duel Log'!AF$2:AF$5455,$A499,'Duel Log'!AG$2:AG$5455,$B499,'Duel Log'!AH$2:AH$5455,"Loss")</f>
        <v>1</v>
      </c>
      <c r="F499" s="7" t="n">
        <f aca="false">COUNTIFS('Duel Log'!AF$2:AF$5455,$A499,'Duel Log'!AG$2:AG$5455,$B499,'Duel Log'!AH$2:AH$5455,"Draw")</f>
        <v>0</v>
      </c>
      <c r="G499" s="13" t="n">
        <f aca="false">IFERROR(D499/C499,"")</f>
        <v>0</v>
      </c>
    </row>
    <row r="500" customFormat="false" ht="15" hidden="false" customHeight="true" outlineLevel="0" collapsed="false">
      <c r="A500" s="7" t="s">
        <v>856</v>
      </c>
      <c r="B500" s="7" t="s">
        <v>492</v>
      </c>
      <c r="C500" s="7" t="n">
        <f aca="false">COUNTIFS('Duel Log'!AF$2:AF$5455,$A500,'Duel Log'!AG$2:AG$5455,$B500)</f>
        <v>1</v>
      </c>
      <c r="D500" s="7" t="n">
        <f aca="false">COUNTIFS('Duel Log'!AF$2:AF$5455,$A500,'Duel Log'!AG$2:AG$5455,$B500,'Duel Log'!AH$2:AH$5455,"Win")</f>
        <v>0</v>
      </c>
      <c r="E500" s="7" t="n">
        <f aca="false">COUNTIFS('Duel Log'!AF$2:AF$5455,$A500,'Duel Log'!AG$2:AG$5455,$B500,'Duel Log'!AH$2:AH$5455,"Loss")</f>
        <v>1</v>
      </c>
      <c r="F500" s="7" t="n">
        <f aca="false">COUNTIFS('Duel Log'!AF$2:AF$5455,$A500,'Duel Log'!AG$2:AG$5455,$B500,'Duel Log'!AH$2:AH$5455,"Draw")</f>
        <v>0</v>
      </c>
      <c r="G500" s="13" t="n">
        <f aca="false">IFERROR(D500/C500,"")</f>
        <v>0</v>
      </c>
    </row>
    <row r="501" customFormat="false" ht="15" hidden="false" customHeight="true" outlineLevel="0" collapsed="false">
      <c r="A501" s="7" t="s">
        <v>856</v>
      </c>
      <c r="B501" s="7" t="s">
        <v>958</v>
      </c>
      <c r="C501" s="7" t="n">
        <f aca="false">COUNTIFS('Duel Log'!AF$2:AF$5455,$A501,'Duel Log'!AG$2:AG$5455,$B501)</f>
        <v>1</v>
      </c>
      <c r="D501" s="7" t="n">
        <f aca="false">COUNTIFS('Duel Log'!AF$2:AF$5455,$A501,'Duel Log'!AG$2:AG$5455,$B501,'Duel Log'!AH$2:AH$5455,"Win")</f>
        <v>1</v>
      </c>
      <c r="E501" s="7" t="n">
        <f aca="false">COUNTIFS('Duel Log'!AF$2:AF$5455,$A501,'Duel Log'!AG$2:AG$5455,$B501,'Duel Log'!AH$2:AH$5455,"Loss")</f>
        <v>0</v>
      </c>
      <c r="F501" s="7" t="n">
        <f aca="false">COUNTIFS('Duel Log'!AF$2:AF$5455,$A501,'Duel Log'!AG$2:AG$5455,$B501,'Duel Log'!AH$2:AH$5455,"Draw")</f>
        <v>0</v>
      </c>
      <c r="G501" s="13" t="n">
        <f aca="false">IFERROR(D501/C501,"")</f>
        <v>1</v>
      </c>
    </row>
    <row r="502" customFormat="false" ht="15" hidden="false" customHeight="true" outlineLevel="0" collapsed="false">
      <c r="A502" s="7" t="s">
        <v>856</v>
      </c>
      <c r="B502" s="7" t="s">
        <v>7090</v>
      </c>
      <c r="C502" s="7" t="n">
        <f aca="false">COUNTIFS('Duel Log'!AF$2:AF$5455,$A502,'Duel Log'!AG$2:AG$5455,$B502)</f>
        <v>1</v>
      </c>
      <c r="D502" s="7" t="n">
        <f aca="false">COUNTIFS('Duel Log'!AF$2:AF$5455,$A502,'Duel Log'!AG$2:AG$5455,$B502,'Duel Log'!AH$2:AH$5455,"Win")</f>
        <v>1</v>
      </c>
      <c r="E502" s="7" t="n">
        <f aca="false">COUNTIFS('Duel Log'!AF$2:AF$5455,$A502,'Duel Log'!AG$2:AG$5455,$B502,'Duel Log'!AH$2:AH$5455,"Loss")</f>
        <v>0</v>
      </c>
      <c r="F502" s="7" t="n">
        <f aca="false">COUNTIFS('Duel Log'!AF$2:AF$5455,$A502,'Duel Log'!AG$2:AG$5455,$B502,'Duel Log'!AH$2:AH$5455,"Draw")</f>
        <v>0</v>
      </c>
      <c r="G502" s="13" t="n">
        <f aca="false">IFERROR(D502/C502,"")</f>
        <v>1</v>
      </c>
    </row>
    <row r="503" customFormat="false" ht="15" hidden="false" customHeight="true" outlineLevel="0" collapsed="false">
      <c r="A503" s="7" t="s">
        <v>856</v>
      </c>
      <c r="B503" s="7" t="s">
        <v>7047</v>
      </c>
      <c r="C503" s="7" t="n">
        <f aca="false">COUNTIFS('Duel Log'!AF$2:AF$5455,$A503,'Duel Log'!AG$2:AG$5455,$B503)</f>
        <v>1</v>
      </c>
      <c r="D503" s="7" t="n">
        <f aca="false">COUNTIFS('Duel Log'!AF$2:AF$5455,$A503,'Duel Log'!AG$2:AG$5455,$B503,'Duel Log'!AH$2:AH$5455,"Win")</f>
        <v>1</v>
      </c>
      <c r="E503" s="7" t="n">
        <f aca="false">COUNTIFS('Duel Log'!AF$2:AF$5455,$A503,'Duel Log'!AG$2:AG$5455,$B503,'Duel Log'!AH$2:AH$5455,"Loss")</f>
        <v>0</v>
      </c>
      <c r="F503" s="7" t="n">
        <f aca="false">COUNTIFS('Duel Log'!AF$2:AF$5455,$A503,'Duel Log'!AG$2:AG$5455,$B503,'Duel Log'!AH$2:AH$5455,"Draw")</f>
        <v>0</v>
      </c>
      <c r="G503" s="13" t="n">
        <f aca="false">IFERROR(D503/C503,"")</f>
        <v>1</v>
      </c>
    </row>
    <row r="504" customFormat="false" ht="15" hidden="false" customHeight="true" outlineLevel="0" collapsed="false">
      <c r="A504" s="7" t="s">
        <v>856</v>
      </c>
      <c r="B504" s="7" t="s">
        <v>4542</v>
      </c>
      <c r="C504" s="7" t="n">
        <f aca="false">COUNTIFS('Duel Log'!AF$2:AF$5455,$A504,'Duel Log'!AG$2:AG$5455,$B504)</f>
        <v>2</v>
      </c>
      <c r="D504" s="7" t="n">
        <f aca="false">COUNTIFS('Duel Log'!AF$2:AF$5455,$A504,'Duel Log'!AG$2:AG$5455,$B504,'Duel Log'!AH$2:AH$5455,"Win")</f>
        <v>2</v>
      </c>
      <c r="E504" s="7" t="n">
        <f aca="false">COUNTIFS('Duel Log'!AF$2:AF$5455,$A504,'Duel Log'!AG$2:AG$5455,$B504,'Duel Log'!AH$2:AH$5455,"Loss")</f>
        <v>0</v>
      </c>
      <c r="F504" s="7" t="n">
        <f aca="false">COUNTIFS('Duel Log'!AF$2:AF$5455,$A504,'Duel Log'!AG$2:AG$5455,$B504,'Duel Log'!AH$2:AH$5455,"Draw")</f>
        <v>0</v>
      </c>
      <c r="G504" s="13" t="n">
        <f aca="false">IFERROR(D504/C504,"")</f>
        <v>1</v>
      </c>
    </row>
    <row r="505" customFormat="false" ht="15" hidden="false" customHeight="true" outlineLevel="0" collapsed="false">
      <c r="A505" s="7" t="s">
        <v>856</v>
      </c>
      <c r="B505" s="7" t="s">
        <v>4198</v>
      </c>
      <c r="C505" s="7" t="n">
        <f aca="false">COUNTIFS('Duel Log'!AF$2:AF$5455,$A505,'Duel Log'!AG$2:AG$5455,$B505)</f>
        <v>1</v>
      </c>
      <c r="D505" s="7" t="n">
        <f aca="false">COUNTIFS('Duel Log'!AF$2:AF$5455,$A505,'Duel Log'!AG$2:AG$5455,$B505,'Duel Log'!AH$2:AH$5455,"Win")</f>
        <v>0</v>
      </c>
      <c r="E505" s="7" t="n">
        <f aca="false">COUNTIFS('Duel Log'!AF$2:AF$5455,$A505,'Duel Log'!AG$2:AG$5455,$B505,'Duel Log'!AH$2:AH$5455,"Loss")</f>
        <v>1</v>
      </c>
      <c r="F505" s="7" t="n">
        <f aca="false">COUNTIFS('Duel Log'!AF$2:AF$5455,$A505,'Duel Log'!AG$2:AG$5455,$B505,'Duel Log'!AH$2:AH$5455,"Draw")</f>
        <v>0</v>
      </c>
      <c r="G505" s="13" t="n">
        <f aca="false">IFERROR(D505/C505,"")</f>
        <v>0</v>
      </c>
    </row>
    <row r="506" customFormat="false" ht="15" hidden="false" customHeight="true" outlineLevel="0" collapsed="false">
      <c r="A506" s="7" t="s">
        <v>856</v>
      </c>
      <c r="B506" s="7" t="s">
        <v>1232</v>
      </c>
      <c r="C506" s="7" t="n">
        <f aca="false">COUNTIFS('Duel Log'!AF$2:AF$5455,$A506,'Duel Log'!AG$2:AG$5455,$B506)</f>
        <v>2</v>
      </c>
      <c r="D506" s="7" t="n">
        <f aca="false">COUNTIFS('Duel Log'!AF$2:AF$5455,$A506,'Duel Log'!AG$2:AG$5455,$B506,'Duel Log'!AH$2:AH$5455,"Win")</f>
        <v>2</v>
      </c>
      <c r="E506" s="7" t="n">
        <f aca="false">COUNTIFS('Duel Log'!AF$2:AF$5455,$A506,'Duel Log'!AG$2:AG$5455,$B506,'Duel Log'!AH$2:AH$5455,"Loss")</f>
        <v>0</v>
      </c>
      <c r="F506" s="7" t="n">
        <f aca="false">COUNTIFS('Duel Log'!AF$2:AF$5455,$A506,'Duel Log'!AG$2:AG$5455,$B506,'Duel Log'!AH$2:AH$5455,"Draw")</f>
        <v>0</v>
      </c>
      <c r="G506" s="13" t="n">
        <f aca="false">IFERROR(D506/C506,"")</f>
        <v>1</v>
      </c>
    </row>
    <row r="507" customFormat="false" ht="15" hidden="false" customHeight="true" outlineLevel="0" collapsed="false">
      <c r="A507" s="7" t="s">
        <v>2619</v>
      </c>
      <c r="B507" s="7" t="s">
        <v>1241</v>
      </c>
      <c r="C507" s="7" t="n">
        <f aca="false">COUNTIFS('Duel Log'!AF$2:AF$5455,$A507,'Duel Log'!AG$2:AG$5455,$B507)</f>
        <v>1</v>
      </c>
      <c r="D507" s="7" t="n">
        <f aca="false">COUNTIFS('Duel Log'!AF$2:AF$5455,$A507,'Duel Log'!AG$2:AG$5455,$B507,'Duel Log'!AH$2:AH$5455,"Win")</f>
        <v>1</v>
      </c>
      <c r="E507" s="7" t="n">
        <f aca="false">COUNTIFS('Duel Log'!AF$2:AF$5455,$A507,'Duel Log'!AG$2:AG$5455,$B507,'Duel Log'!AH$2:AH$5455,"Loss")</f>
        <v>0</v>
      </c>
      <c r="F507" s="7" t="n">
        <f aca="false">COUNTIFS('Duel Log'!AF$2:AF$5455,$A507,'Duel Log'!AG$2:AG$5455,$B507,'Duel Log'!AH$2:AH$5455,"Draw")</f>
        <v>0</v>
      </c>
      <c r="G507" s="13" t="n">
        <f aca="false">IFERROR(D507/C507,"")</f>
        <v>1</v>
      </c>
    </row>
    <row r="508" customFormat="false" ht="15" hidden="false" customHeight="true" outlineLevel="0" collapsed="false">
      <c r="A508" s="7" t="s">
        <v>8499</v>
      </c>
      <c r="B508" s="7" t="s">
        <v>175</v>
      </c>
      <c r="C508" s="7" t="n">
        <f aca="false">COUNTIFS('Duel Log'!AF$2:AF$5455,$A508,'Duel Log'!AG$2:AG$5455,$B508)</f>
        <v>2</v>
      </c>
      <c r="D508" s="7" t="n">
        <f aca="false">COUNTIFS('Duel Log'!AF$2:AF$5455,$A508,'Duel Log'!AG$2:AG$5455,$B508,'Duel Log'!AH$2:AH$5455,"Win")</f>
        <v>0</v>
      </c>
      <c r="E508" s="7" t="n">
        <f aca="false">COUNTIFS('Duel Log'!AF$2:AF$5455,$A508,'Duel Log'!AG$2:AG$5455,$B508,'Duel Log'!AH$2:AH$5455,"Loss")</f>
        <v>2</v>
      </c>
      <c r="F508" s="7" t="n">
        <f aca="false">COUNTIFS('Duel Log'!AF$2:AF$5455,$A508,'Duel Log'!AG$2:AG$5455,$B508,'Duel Log'!AH$2:AH$5455,"Draw")</f>
        <v>0</v>
      </c>
      <c r="G508" s="13" t="n">
        <f aca="false">IFERROR(D508/C508,"")</f>
        <v>0</v>
      </c>
    </row>
    <row r="509" customFormat="false" ht="15" hidden="false" customHeight="true" outlineLevel="0" collapsed="false">
      <c r="A509" s="7" t="s">
        <v>4728</v>
      </c>
      <c r="B509" s="7" t="s">
        <v>4729</v>
      </c>
      <c r="C509" s="7" t="n">
        <f aca="false">COUNTIFS('Duel Log'!AF$2:AF$5455,$A509,'Duel Log'!AG$2:AG$5455,$B509)</f>
        <v>2</v>
      </c>
      <c r="D509" s="7" t="n">
        <f aca="false">COUNTIFS('Duel Log'!AF$2:AF$5455,$A509,'Duel Log'!AG$2:AG$5455,$B509,'Duel Log'!AH$2:AH$5455,"Win")</f>
        <v>2</v>
      </c>
      <c r="E509" s="7" t="n">
        <f aca="false">COUNTIFS('Duel Log'!AF$2:AF$5455,$A509,'Duel Log'!AG$2:AG$5455,$B509,'Duel Log'!AH$2:AH$5455,"Loss")</f>
        <v>0</v>
      </c>
      <c r="F509" s="7" t="n">
        <f aca="false">COUNTIFS('Duel Log'!AF$2:AF$5455,$A509,'Duel Log'!AG$2:AG$5455,$B509,'Duel Log'!AH$2:AH$5455,"Draw")</f>
        <v>0</v>
      </c>
      <c r="G509" s="13" t="n">
        <f aca="false">IFERROR(D509/C509,"")</f>
        <v>1</v>
      </c>
    </row>
    <row r="510" customFormat="false" ht="15" hidden="false" customHeight="true" outlineLevel="0" collapsed="false">
      <c r="A510" s="7" t="s">
        <v>5945</v>
      </c>
      <c r="B510" s="7" t="s">
        <v>518</v>
      </c>
      <c r="C510" s="7" t="n">
        <f aca="false">COUNTIFS('Duel Log'!AF$2:AF$5455,$A510,'Duel Log'!AG$2:AG$5455,$B510)</f>
        <v>1</v>
      </c>
      <c r="D510" s="7" t="n">
        <f aca="false">COUNTIFS('Duel Log'!AF$2:AF$5455,$A510,'Duel Log'!AG$2:AG$5455,$B510,'Duel Log'!AH$2:AH$5455,"Win")</f>
        <v>0</v>
      </c>
      <c r="E510" s="7" t="n">
        <f aca="false">COUNTIFS('Duel Log'!AF$2:AF$5455,$A510,'Duel Log'!AG$2:AG$5455,$B510,'Duel Log'!AH$2:AH$5455,"Loss")</f>
        <v>1</v>
      </c>
      <c r="F510" s="7" t="n">
        <f aca="false">COUNTIFS('Duel Log'!AF$2:AF$5455,$A510,'Duel Log'!AG$2:AG$5455,$B510,'Duel Log'!AH$2:AH$5455,"Draw")</f>
        <v>0</v>
      </c>
      <c r="G510" s="13" t="n">
        <f aca="false">IFERROR(D510/C510,"")</f>
        <v>0</v>
      </c>
    </row>
    <row r="511" customFormat="false" ht="15" hidden="false" customHeight="true" outlineLevel="0" collapsed="false">
      <c r="A511" s="7" t="s">
        <v>8584</v>
      </c>
      <c r="B511" s="7" t="s">
        <v>883</v>
      </c>
      <c r="C511" s="7" t="n">
        <f aca="false">COUNTIFS('Duel Log'!AF$2:AF$5455,$A511,'Duel Log'!AG$2:AG$5455,$B511)</f>
        <v>1</v>
      </c>
      <c r="D511" s="7" t="n">
        <f aca="false">COUNTIFS('Duel Log'!AF$2:AF$5455,$A511,'Duel Log'!AG$2:AG$5455,$B511,'Duel Log'!AH$2:AH$5455,"Win")</f>
        <v>0</v>
      </c>
      <c r="E511" s="7" t="n">
        <f aca="false">COUNTIFS('Duel Log'!AF$2:AF$5455,$A511,'Duel Log'!AG$2:AG$5455,$B511,'Duel Log'!AH$2:AH$5455,"Loss")</f>
        <v>1</v>
      </c>
      <c r="F511" s="7" t="n">
        <f aca="false">COUNTIFS('Duel Log'!AF$2:AF$5455,$A511,'Duel Log'!AG$2:AG$5455,$B511,'Duel Log'!AH$2:AH$5455,"Draw")</f>
        <v>0</v>
      </c>
      <c r="G511" s="13" t="n">
        <f aca="false">IFERROR(D511/C511,"")</f>
        <v>0</v>
      </c>
    </row>
    <row r="512" customFormat="false" ht="15" hidden="false" customHeight="true" outlineLevel="0" collapsed="false">
      <c r="A512" s="7" t="s">
        <v>679</v>
      </c>
      <c r="B512" s="7" t="s">
        <v>678</v>
      </c>
      <c r="C512" s="7" t="n">
        <f aca="false">COUNTIFS('Duel Log'!AF$2:AF$5455,$A512,'Duel Log'!AG$2:AG$5455,$B512)</f>
        <v>2</v>
      </c>
      <c r="D512" s="7" t="n">
        <f aca="false">COUNTIFS('Duel Log'!AF$2:AF$5455,$A512,'Duel Log'!AG$2:AG$5455,$B512,'Duel Log'!AH$2:AH$5455,"Win")</f>
        <v>0</v>
      </c>
      <c r="E512" s="7" t="n">
        <f aca="false">COUNTIFS('Duel Log'!AF$2:AF$5455,$A512,'Duel Log'!AG$2:AG$5455,$B512,'Duel Log'!AH$2:AH$5455,"Loss")</f>
        <v>2</v>
      </c>
      <c r="F512" s="7" t="n">
        <f aca="false">COUNTIFS('Duel Log'!AF$2:AF$5455,$A512,'Duel Log'!AG$2:AG$5455,$B512,'Duel Log'!AH$2:AH$5455,"Draw")</f>
        <v>0</v>
      </c>
      <c r="G512" s="13" t="n">
        <f aca="false">IFERROR(D512/C512,"")</f>
        <v>0</v>
      </c>
    </row>
    <row r="513" customFormat="false" ht="15" hidden="false" customHeight="true" outlineLevel="0" collapsed="false">
      <c r="A513" s="7" t="s">
        <v>261</v>
      </c>
      <c r="B513" s="7" t="s">
        <v>262</v>
      </c>
      <c r="C513" s="7" t="n">
        <f aca="false">COUNTIFS('Duel Log'!AF$2:AF$5455,$A513,'Duel Log'!AG$2:AG$5455,$B513)</f>
        <v>2</v>
      </c>
      <c r="D513" s="7" t="n">
        <f aca="false">COUNTIFS('Duel Log'!AF$2:AF$5455,$A513,'Duel Log'!AG$2:AG$5455,$B513,'Duel Log'!AH$2:AH$5455,"Win")</f>
        <v>0</v>
      </c>
      <c r="E513" s="7" t="n">
        <f aca="false">COUNTIFS('Duel Log'!AF$2:AF$5455,$A513,'Duel Log'!AG$2:AG$5455,$B513,'Duel Log'!AH$2:AH$5455,"Loss")</f>
        <v>2</v>
      </c>
      <c r="F513" s="7" t="n">
        <f aca="false">COUNTIFS('Duel Log'!AF$2:AF$5455,$A513,'Duel Log'!AG$2:AG$5455,$B513,'Duel Log'!AH$2:AH$5455,"Draw")</f>
        <v>0</v>
      </c>
      <c r="G513" s="13" t="n">
        <f aca="false">IFERROR(D513/C513,"")</f>
        <v>0</v>
      </c>
    </row>
    <row r="514" customFormat="false" ht="15" hidden="false" customHeight="true" outlineLevel="0" collapsed="false">
      <c r="A514" s="7" t="s">
        <v>1638</v>
      </c>
      <c r="B514" s="7" t="s">
        <v>1058</v>
      </c>
      <c r="C514" s="7" t="n">
        <f aca="false">COUNTIFS('Duel Log'!AF$2:AF$5455,$A514,'Duel Log'!AG$2:AG$5455,$B514)</f>
        <v>2</v>
      </c>
      <c r="D514" s="7" t="n">
        <f aca="false">COUNTIFS('Duel Log'!AF$2:AF$5455,$A514,'Duel Log'!AG$2:AG$5455,$B514,'Duel Log'!AH$2:AH$5455,"Win")</f>
        <v>2</v>
      </c>
      <c r="E514" s="7" t="n">
        <f aca="false">COUNTIFS('Duel Log'!AF$2:AF$5455,$A514,'Duel Log'!AG$2:AG$5455,$B514,'Duel Log'!AH$2:AH$5455,"Loss")</f>
        <v>0</v>
      </c>
      <c r="F514" s="7" t="n">
        <f aca="false">COUNTIFS('Duel Log'!AF$2:AF$5455,$A514,'Duel Log'!AG$2:AG$5455,$B514,'Duel Log'!AH$2:AH$5455,"Draw")</f>
        <v>0</v>
      </c>
      <c r="G514" s="13" t="n">
        <f aca="false">IFERROR(D514/C514,"")</f>
        <v>1</v>
      </c>
    </row>
    <row r="515" customFormat="false" ht="15" hidden="false" customHeight="true" outlineLevel="0" collapsed="false">
      <c r="A515" s="7" t="s">
        <v>2435</v>
      </c>
      <c r="B515" s="7" t="s">
        <v>1427</v>
      </c>
      <c r="C515" s="7" t="n">
        <f aca="false">COUNTIFS('Duel Log'!AF$2:AF$5455,$A515,'Duel Log'!AG$2:AG$5455,$B515)</f>
        <v>1</v>
      </c>
      <c r="D515" s="7" t="n">
        <f aca="false">COUNTIFS('Duel Log'!AF$2:AF$5455,$A515,'Duel Log'!AG$2:AG$5455,$B515,'Duel Log'!AH$2:AH$5455,"Win")</f>
        <v>1</v>
      </c>
      <c r="E515" s="7" t="n">
        <f aca="false">COUNTIFS('Duel Log'!AF$2:AF$5455,$A515,'Duel Log'!AG$2:AG$5455,$B515,'Duel Log'!AH$2:AH$5455,"Loss")</f>
        <v>0</v>
      </c>
      <c r="F515" s="7" t="n">
        <f aca="false">COUNTIFS('Duel Log'!AF$2:AF$5455,$A515,'Duel Log'!AG$2:AG$5455,$B515,'Duel Log'!AH$2:AH$5455,"Draw")</f>
        <v>0</v>
      </c>
      <c r="G515" s="13" t="n">
        <f aca="false">IFERROR(D515/C515,"")</f>
        <v>1</v>
      </c>
    </row>
    <row r="516" customFormat="false" ht="15" hidden="false" customHeight="true" outlineLevel="0" collapsed="false">
      <c r="A516" s="7" t="s">
        <v>6349</v>
      </c>
      <c r="B516" s="7" t="s">
        <v>1503</v>
      </c>
      <c r="C516" s="7" t="n">
        <f aca="false">COUNTIFS('Duel Log'!AF$2:AF$5455,$A516,'Duel Log'!AG$2:AG$5455,$B516)</f>
        <v>2</v>
      </c>
      <c r="D516" s="7" t="n">
        <f aca="false">COUNTIFS('Duel Log'!AF$2:AF$5455,$A516,'Duel Log'!AG$2:AG$5455,$B516,'Duel Log'!AH$2:AH$5455,"Win")</f>
        <v>0</v>
      </c>
      <c r="E516" s="7" t="n">
        <f aca="false">COUNTIFS('Duel Log'!AF$2:AF$5455,$A516,'Duel Log'!AG$2:AG$5455,$B516,'Duel Log'!AH$2:AH$5455,"Loss")</f>
        <v>2</v>
      </c>
      <c r="F516" s="7" t="n">
        <f aca="false">COUNTIFS('Duel Log'!AF$2:AF$5455,$A516,'Duel Log'!AG$2:AG$5455,$B516,'Duel Log'!AH$2:AH$5455,"Draw")</f>
        <v>0</v>
      </c>
      <c r="G516" s="13" t="n">
        <f aca="false">IFERROR(D516/C516,"")</f>
        <v>0</v>
      </c>
    </row>
    <row r="517" customFormat="false" ht="15" hidden="false" customHeight="true" outlineLevel="0" collapsed="false">
      <c r="A517" s="7" t="s">
        <v>7139</v>
      </c>
      <c r="B517" s="7" t="s">
        <v>7138</v>
      </c>
      <c r="C517" s="7" t="n">
        <f aca="false">COUNTIFS('Duel Log'!AF$2:AF$5455,$A517,'Duel Log'!AG$2:AG$5455,$B517)</f>
        <v>1</v>
      </c>
      <c r="D517" s="7" t="n">
        <f aca="false">COUNTIFS('Duel Log'!AF$2:AF$5455,$A517,'Duel Log'!AG$2:AG$5455,$B517,'Duel Log'!AH$2:AH$5455,"Win")</f>
        <v>0</v>
      </c>
      <c r="E517" s="7" t="n">
        <f aca="false">COUNTIFS('Duel Log'!AF$2:AF$5455,$A517,'Duel Log'!AG$2:AG$5455,$B517,'Duel Log'!AH$2:AH$5455,"Loss")</f>
        <v>1</v>
      </c>
      <c r="F517" s="7" t="n">
        <f aca="false">COUNTIFS('Duel Log'!AF$2:AF$5455,$A517,'Duel Log'!AG$2:AG$5455,$B517,'Duel Log'!AH$2:AH$5455,"Draw")</f>
        <v>0</v>
      </c>
      <c r="G517" s="13" t="n">
        <f aca="false">IFERROR(D517/C517,"")</f>
        <v>0</v>
      </c>
    </row>
    <row r="518" customFormat="false" ht="15" hidden="false" customHeight="true" outlineLevel="0" collapsed="false">
      <c r="A518" s="7" t="s">
        <v>1689</v>
      </c>
      <c r="B518" s="7" t="s">
        <v>1690</v>
      </c>
      <c r="C518" s="7" t="n">
        <f aca="false">COUNTIFS('Duel Log'!AF$2:AF$5455,$A518,'Duel Log'!AG$2:AG$5455,$B518)</f>
        <v>1</v>
      </c>
      <c r="D518" s="7" t="n">
        <f aca="false">COUNTIFS('Duel Log'!AF$2:AF$5455,$A518,'Duel Log'!AG$2:AG$5455,$B518,'Duel Log'!AH$2:AH$5455,"Win")</f>
        <v>1</v>
      </c>
      <c r="E518" s="7" t="n">
        <f aca="false">COUNTIFS('Duel Log'!AF$2:AF$5455,$A518,'Duel Log'!AG$2:AG$5455,$B518,'Duel Log'!AH$2:AH$5455,"Loss")</f>
        <v>0</v>
      </c>
      <c r="F518" s="7" t="n">
        <f aca="false">COUNTIFS('Duel Log'!AF$2:AF$5455,$A518,'Duel Log'!AG$2:AG$5455,$B518,'Duel Log'!AH$2:AH$5455,"Draw")</f>
        <v>0</v>
      </c>
      <c r="G518" s="13" t="n">
        <f aca="false">IFERROR(D518/C518,"")</f>
        <v>1</v>
      </c>
    </row>
    <row r="519" customFormat="false" ht="15" hidden="false" customHeight="true" outlineLevel="0" collapsed="false">
      <c r="A519" s="7" t="s">
        <v>6160</v>
      </c>
      <c r="B519" s="7" t="s">
        <v>6161</v>
      </c>
      <c r="C519" s="7" t="n">
        <f aca="false">COUNTIFS('Duel Log'!AF$2:AF$5455,$A519,'Duel Log'!AG$2:AG$5455,$B519)</f>
        <v>2</v>
      </c>
      <c r="D519" s="7" t="n">
        <f aca="false">COUNTIFS('Duel Log'!AF$2:AF$5455,$A519,'Duel Log'!AG$2:AG$5455,$B519,'Duel Log'!AH$2:AH$5455,"Win")</f>
        <v>2</v>
      </c>
      <c r="E519" s="7" t="n">
        <f aca="false">COUNTIFS('Duel Log'!AF$2:AF$5455,$A519,'Duel Log'!AG$2:AG$5455,$B519,'Duel Log'!AH$2:AH$5455,"Loss")</f>
        <v>0</v>
      </c>
      <c r="F519" s="7" t="n">
        <f aca="false">COUNTIFS('Duel Log'!AF$2:AF$5455,$A519,'Duel Log'!AG$2:AG$5455,$B519,'Duel Log'!AH$2:AH$5455,"Draw")</f>
        <v>0</v>
      </c>
      <c r="G519" s="13" t="n">
        <f aca="false">IFERROR(D519/C519,"")</f>
        <v>1</v>
      </c>
    </row>
    <row r="520" customFormat="false" ht="15" hidden="false" customHeight="true" outlineLevel="0" collapsed="false">
      <c r="A520" s="7" t="s">
        <v>9452</v>
      </c>
      <c r="B520" s="7" t="s">
        <v>9451</v>
      </c>
      <c r="C520" s="7" t="n">
        <f aca="false">COUNTIFS('Duel Log'!AF$2:AF$5455,$A520,'Duel Log'!AG$2:AG$5455,$B520)</f>
        <v>1</v>
      </c>
      <c r="D520" s="7" t="n">
        <f aca="false">COUNTIFS('Duel Log'!AF$2:AF$5455,$A520,'Duel Log'!AG$2:AG$5455,$B520,'Duel Log'!AH$2:AH$5455,"Win")</f>
        <v>1</v>
      </c>
      <c r="E520" s="7" t="n">
        <f aca="false">COUNTIFS('Duel Log'!AF$2:AF$5455,$A520,'Duel Log'!AG$2:AG$5455,$B520,'Duel Log'!AH$2:AH$5455,"Loss")</f>
        <v>0</v>
      </c>
      <c r="F520" s="7" t="n">
        <f aca="false">COUNTIFS('Duel Log'!AF$2:AF$5455,$A520,'Duel Log'!AG$2:AG$5455,$B520,'Duel Log'!AH$2:AH$5455,"Draw")</f>
        <v>0</v>
      </c>
      <c r="G520" s="13" t="n">
        <f aca="false">IFERROR(D520/C520,"")</f>
        <v>1</v>
      </c>
    </row>
    <row r="521" customFormat="false" ht="15" hidden="false" customHeight="true" outlineLevel="0" collapsed="false">
      <c r="A521" s="7" t="s">
        <v>3998</v>
      </c>
      <c r="B521" s="7" t="s">
        <v>3997</v>
      </c>
      <c r="C521" s="7" t="n">
        <f aca="false">COUNTIFS('Duel Log'!AF$2:AF$5455,$A521,'Duel Log'!AG$2:AG$5455,$B521)</f>
        <v>2</v>
      </c>
      <c r="D521" s="7" t="n">
        <f aca="false">COUNTIFS('Duel Log'!AF$2:AF$5455,$A521,'Duel Log'!AG$2:AG$5455,$B521,'Duel Log'!AH$2:AH$5455,"Win")</f>
        <v>2</v>
      </c>
      <c r="E521" s="7" t="n">
        <f aca="false">COUNTIFS('Duel Log'!AF$2:AF$5455,$A521,'Duel Log'!AG$2:AG$5455,$B521,'Duel Log'!AH$2:AH$5455,"Loss")</f>
        <v>0</v>
      </c>
      <c r="F521" s="7" t="n">
        <f aca="false">COUNTIFS('Duel Log'!AF$2:AF$5455,$A521,'Duel Log'!AG$2:AG$5455,$B521,'Duel Log'!AH$2:AH$5455,"Draw")</f>
        <v>0</v>
      </c>
      <c r="G521" s="13" t="n">
        <f aca="false">IFERROR(D521/C521,"")</f>
        <v>1</v>
      </c>
    </row>
    <row r="522" customFormat="false" ht="15" hidden="false" customHeight="true" outlineLevel="0" collapsed="false">
      <c r="A522" s="7" t="s">
        <v>9343</v>
      </c>
      <c r="B522" s="7" t="s">
        <v>924</v>
      </c>
      <c r="C522" s="7" t="n">
        <f aca="false">COUNTIFS('Duel Log'!AF$2:AF$5455,$A522,'Duel Log'!AG$2:AG$5455,$B522)</f>
        <v>1</v>
      </c>
      <c r="D522" s="7" t="n">
        <f aca="false">COUNTIFS('Duel Log'!AF$2:AF$5455,$A522,'Duel Log'!AG$2:AG$5455,$B522,'Duel Log'!AH$2:AH$5455,"Win")</f>
        <v>1</v>
      </c>
      <c r="E522" s="7" t="n">
        <f aca="false">COUNTIFS('Duel Log'!AF$2:AF$5455,$A522,'Duel Log'!AG$2:AG$5455,$B522,'Duel Log'!AH$2:AH$5455,"Loss")</f>
        <v>0</v>
      </c>
      <c r="F522" s="7" t="n">
        <f aca="false">COUNTIFS('Duel Log'!AF$2:AF$5455,$A522,'Duel Log'!AG$2:AG$5455,$B522,'Duel Log'!AH$2:AH$5455,"Draw")</f>
        <v>0</v>
      </c>
      <c r="G522" s="13" t="n">
        <f aca="false">IFERROR(D522/C522,"")</f>
        <v>1</v>
      </c>
    </row>
    <row r="523" customFormat="false" ht="15" hidden="false" customHeight="true" outlineLevel="0" collapsed="false">
      <c r="A523" s="7" t="s">
        <v>7184</v>
      </c>
      <c r="B523" s="7" t="s">
        <v>295</v>
      </c>
      <c r="C523" s="7" t="n">
        <f aca="false">COUNTIFS('Duel Log'!AF$2:AF$5455,$A523,'Duel Log'!AG$2:AG$5455,$B523)</f>
        <v>1</v>
      </c>
      <c r="D523" s="7" t="n">
        <f aca="false">COUNTIFS('Duel Log'!AF$2:AF$5455,$A523,'Duel Log'!AG$2:AG$5455,$B523,'Duel Log'!AH$2:AH$5455,"Win")</f>
        <v>0</v>
      </c>
      <c r="E523" s="7" t="n">
        <f aca="false">COUNTIFS('Duel Log'!AF$2:AF$5455,$A523,'Duel Log'!AG$2:AG$5455,$B523,'Duel Log'!AH$2:AH$5455,"Loss")</f>
        <v>1</v>
      </c>
      <c r="F523" s="7" t="n">
        <f aca="false">COUNTIFS('Duel Log'!AF$2:AF$5455,$A523,'Duel Log'!AG$2:AG$5455,$B523,'Duel Log'!AH$2:AH$5455,"Draw")</f>
        <v>0</v>
      </c>
      <c r="G523" s="13" t="n">
        <f aca="false">IFERROR(D523/C523,"")</f>
        <v>0</v>
      </c>
    </row>
    <row r="524" customFormat="false" ht="15" hidden="false" customHeight="true" outlineLevel="0" collapsed="false">
      <c r="A524" s="7" t="s">
        <v>1758</v>
      </c>
      <c r="B524" s="7" t="s">
        <v>1759</v>
      </c>
      <c r="C524" s="7" t="n">
        <f aca="false">COUNTIFS('Duel Log'!AF$2:AF$5455,$A524,'Duel Log'!AG$2:AG$5455,$B524)</f>
        <v>2</v>
      </c>
      <c r="D524" s="7" t="n">
        <f aca="false">COUNTIFS('Duel Log'!AF$2:AF$5455,$A524,'Duel Log'!AG$2:AG$5455,$B524,'Duel Log'!AH$2:AH$5455,"Win")</f>
        <v>2</v>
      </c>
      <c r="E524" s="7" t="n">
        <f aca="false">COUNTIFS('Duel Log'!AF$2:AF$5455,$A524,'Duel Log'!AG$2:AG$5455,$B524,'Duel Log'!AH$2:AH$5455,"Loss")</f>
        <v>0</v>
      </c>
      <c r="F524" s="7" t="n">
        <f aca="false">COUNTIFS('Duel Log'!AF$2:AF$5455,$A524,'Duel Log'!AG$2:AG$5455,$B524,'Duel Log'!AH$2:AH$5455,"Draw")</f>
        <v>0</v>
      </c>
      <c r="G524" s="13" t="n">
        <f aca="false">IFERROR(D524/C524,"")</f>
        <v>1</v>
      </c>
    </row>
    <row r="525" customFormat="false" ht="15" hidden="false" customHeight="true" outlineLevel="0" collapsed="false">
      <c r="A525" s="7" t="s">
        <v>205</v>
      </c>
      <c r="B525" s="7" t="s">
        <v>4766</v>
      </c>
      <c r="C525" s="7" t="n">
        <f aca="false">COUNTIFS('Duel Log'!AF$2:AF$5455,$A525,'Duel Log'!AG$2:AG$5455,$B525)</f>
        <v>1</v>
      </c>
      <c r="D525" s="7" t="n">
        <f aca="false">COUNTIFS('Duel Log'!AF$2:AF$5455,$A525,'Duel Log'!AG$2:AG$5455,$B525,'Duel Log'!AH$2:AH$5455,"Win")</f>
        <v>1</v>
      </c>
      <c r="E525" s="7" t="n">
        <f aca="false">COUNTIFS('Duel Log'!AF$2:AF$5455,$A525,'Duel Log'!AG$2:AG$5455,$B525,'Duel Log'!AH$2:AH$5455,"Loss")</f>
        <v>0</v>
      </c>
      <c r="F525" s="7" t="n">
        <f aca="false">COUNTIFS('Duel Log'!AF$2:AF$5455,$A525,'Duel Log'!AG$2:AG$5455,$B525,'Duel Log'!AH$2:AH$5455,"Draw")</f>
        <v>0</v>
      </c>
      <c r="G525" s="13" t="n">
        <f aca="false">IFERROR(D525/C525,"")</f>
        <v>1</v>
      </c>
    </row>
    <row r="526" customFormat="false" ht="15" hidden="false" customHeight="true" outlineLevel="0" collapsed="false">
      <c r="A526" s="7" t="s">
        <v>205</v>
      </c>
      <c r="B526" s="7" t="s">
        <v>668</v>
      </c>
      <c r="C526" s="7" t="n">
        <f aca="false">COUNTIFS('Duel Log'!AF$2:AF$5455,$A526,'Duel Log'!AG$2:AG$5455,$B526)</f>
        <v>1</v>
      </c>
      <c r="D526" s="7" t="n">
        <f aca="false">COUNTIFS('Duel Log'!AF$2:AF$5455,$A526,'Duel Log'!AG$2:AG$5455,$B526,'Duel Log'!AH$2:AH$5455,"Win")</f>
        <v>1</v>
      </c>
      <c r="E526" s="7" t="n">
        <f aca="false">COUNTIFS('Duel Log'!AF$2:AF$5455,$A526,'Duel Log'!AG$2:AG$5455,$B526,'Duel Log'!AH$2:AH$5455,"Loss")</f>
        <v>0</v>
      </c>
      <c r="F526" s="7" t="n">
        <f aca="false">COUNTIFS('Duel Log'!AF$2:AF$5455,$A526,'Duel Log'!AG$2:AG$5455,$B526,'Duel Log'!AH$2:AH$5455,"Draw")</f>
        <v>0</v>
      </c>
      <c r="G526" s="13" t="n">
        <f aca="false">IFERROR(D526/C526,"")</f>
        <v>1</v>
      </c>
    </row>
    <row r="527" customFormat="false" ht="15" hidden="false" customHeight="true" outlineLevel="0" collapsed="false">
      <c r="A527" s="7" t="s">
        <v>205</v>
      </c>
      <c r="B527" s="7" t="s">
        <v>206</v>
      </c>
      <c r="C527" s="7" t="n">
        <f aca="false">COUNTIFS('Duel Log'!AF$2:AF$5455,$A527,'Duel Log'!AG$2:AG$5455,$B527)</f>
        <v>2</v>
      </c>
      <c r="D527" s="7" t="n">
        <f aca="false">COUNTIFS('Duel Log'!AF$2:AF$5455,$A527,'Duel Log'!AG$2:AG$5455,$B527,'Duel Log'!AH$2:AH$5455,"Win")</f>
        <v>0</v>
      </c>
      <c r="E527" s="7" t="n">
        <f aca="false">COUNTIFS('Duel Log'!AF$2:AF$5455,$A527,'Duel Log'!AG$2:AG$5455,$B527,'Duel Log'!AH$2:AH$5455,"Loss")</f>
        <v>2</v>
      </c>
      <c r="F527" s="7" t="n">
        <f aca="false">COUNTIFS('Duel Log'!AF$2:AF$5455,$A527,'Duel Log'!AG$2:AG$5455,$B527,'Duel Log'!AH$2:AH$5455,"Draw")</f>
        <v>0</v>
      </c>
      <c r="G527" s="13" t="n">
        <f aca="false">IFERROR(D527/C527,"")</f>
        <v>0</v>
      </c>
    </row>
    <row r="528" customFormat="false" ht="15" hidden="false" customHeight="true" outlineLevel="0" collapsed="false">
      <c r="A528" s="7" t="s">
        <v>231</v>
      </c>
      <c r="B528" s="7" t="s">
        <v>135</v>
      </c>
      <c r="C528" s="7" t="n">
        <f aca="false">COUNTIFS('Duel Log'!AF$2:AF$5455,$A528,'Duel Log'!AG$2:AG$5455,$B528)</f>
        <v>1</v>
      </c>
      <c r="D528" s="7" t="n">
        <f aca="false">COUNTIFS('Duel Log'!AF$2:AF$5455,$A528,'Duel Log'!AG$2:AG$5455,$B528,'Duel Log'!AH$2:AH$5455,"Win")</f>
        <v>0</v>
      </c>
      <c r="E528" s="7" t="n">
        <f aca="false">COUNTIFS('Duel Log'!AF$2:AF$5455,$A528,'Duel Log'!AG$2:AG$5455,$B528,'Duel Log'!AH$2:AH$5455,"Loss")</f>
        <v>1</v>
      </c>
      <c r="F528" s="7" t="n">
        <f aca="false">COUNTIFS('Duel Log'!AF$2:AF$5455,$A528,'Duel Log'!AG$2:AG$5455,$B528,'Duel Log'!AH$2:AH$5455,"Draw")</f>
        <v>0</v>
      </c>
      <c r="G528" s="13" t="n">
        <f aca="false">IFERROR(D528/C528,"")</f>
        <v>0</v>
      </c>
    </row>
    <row r="529" customFormat="false" ht="15" hidden="false" customHeight="true" outlineLevel="0" collapsed="false">
      <c r="A529" s="7" t="s">
        <v>231</v>
      </c>
      <c r="B529" s="7" t="s">
        <v>521</v>
      </c>
      <c r="C529" s="7" t="n">
        <f aca="false">COUNTIFS('Duel Log'!AF$2:AF$5455,$A529,'Duel Log'!AG$2:AG$5455,$B529)</f>
        <v>1</v>
      </c>
      <c r="D529" s="7" t="n">
        <f aca="false">COUNTIFS('Duel Log'!AF$2:AF$5455,$A529,'Duel Log'!AG$2:AG$5455,$B529,'Duel Log'!AH$2:AH$5455,"Win")</f>
        <v>1</v>
      </c>
      <c r="E529" s="7" t="n">
        <f aca="false">COUNTIFS('Duel Log'!AF$2:AF$5455,$A529,'Duel Log'!AG$2:AG$5455,$B529,'Duel Log'!AH$2:AH$5455,"Loss")</f>
        <v>0</v>
      </c>
      <c r="F529" s="7" t="n">
        <f aca="false">COUNTIFS('Duel Log'!AF$2:AF$5455,$A529,'Duel Log'!AG$2:AG$5455,$B529,'Duel Log'!AH$2:AH$5455,"Draw")</f>
        <v>0</v>
      </c>
      <c r="G529" s="13" t="n">
        <f aca="false">IFERROR(D529/C529,"")</f>
        <v>1</v>
      </c>
    </row>
    <row r="530" customFormat="false" ht="15" hidden="false" customHeight="true" outlineLevel="0" collapsed="false">
      <c r="A530" s="7" t="s">
        <v>231</v>
      </c>
      <c r="B530" s="7" t="s">
        <v>7675</v>
      </c>
      <c r="C530" s="7" t="n">
        <f aca="false">COUNTIFS('Duel Log'!AF$2:AF$5455,$A530,'Duel Log'!AG$2:AG$5455,$B530)</f>
        <v>1</v>
      </c>
      <c r="D530" s="7" t="n">
        <f aca="false">COUNTIFS('Duel Log'!AF$2:AF$5455,$A530,'Duel Log'!AG$2:AG$5455,$B530,'Duel Log'!AH$2:AH$5455,"Win")</f>
        <v>1</v>
      </c>
      <c r="E530" s="7" t="n">
        <f aca="false">COUNTIFS('Duel Log'!AF$2:AF$5455,$A530,'Duel Log'!AG$2:AG$5455,$B530,'Duel Log'!AH$2:AH$5455,"Loss")</f>
        <v>0</v>
      </c>
      <c r="F530" s="7" t="n">
        <f aca="false">COUNTIFS('Duel Log'!AF$2:AF$5455,$A530,'Duel Log'!AG$2:AG$5455,$B530,'Duel Log'!AH$2:AH$5455,"Draw")</f>
        <v>0</v>
      </c>
      <c r="G530" s="13" t="n">
        <f aca="false">IFERROR(D530/C530,"")</f>
        <v>1</v>
      </c>
    </row>
    <row r="531" customFormat="false" ht="15" hidden="false" customHeight="true" outlineLevel="0" collapsed="false">
      <c r="A531" s="7" t="s">
        <v>231</v>
      </c>
      <c r="B531" s="7" t="s">
        <v>155</v>
      </c>
      <c r="C531" s="7" t="n">
        <f aca="false">COUNTIFS('Duel Log'!AF$2:AF$5455,$A531,'Duel Log'!AG$2:AG$5455,$B531)</f>
        <v>2</v>
      </c>
      <c r="D531" s="7" t="n">
        <f aca="false">COUNTIFS('Duel Log'!AF$2:AF$5455,$A531,'Duel Log'!AG$2:AG$5455,$B531,'Duel Log'!AH$2:AH$5455,"Win")</f>
        <v>0</v>
      </c>
      <c r="E531" s="7" t="n">
        <f aca="false">COUNTIFS('Duel Log'!AF$2:AF$5455,$A531,'Duel Log'!AG$2:AG$5455,$B531,'Duel Log'!AH$2:AH$5455,"Loss")</f>
        <v>2</v>
      </c>
      <c r="F531" s="7" t="n">
        <f aca="false">COUNTIFS('Duel Log'!AF$2:AF$5455,$A531,'Duel Log'!AG$2:AG$5455,$B531,'Duel Log'!AH$2:AH$5455,"Draw")</f>
        <v>0</v>
      </c>
      <c r="G531" s="13" t="n">
        <f aca="false">IFERROR(D531/C531,"")</f>
        <v>0</v>
      </c>
    </row>
    <row r="532" customFormat="false" ht="15" hidden="false" customHeight="true" outlineLevel="0" collapsed="false">
      <c r="A532" s="7" t="s">
        <v>231</v>
      </c>
      <c r="B532" s="7" t="s">
        <v>363</v>
      </c>
      <c r="C532" s="7" t="n">
        <f aca="false">COUNTIFS('Duel Log'!AF$2:AF$5455,$A532,'Duel Log'!AG$2:AG$5455,$B532)</f>
        <v>1</v>
      </c>
      <c r="D532" s="7" t="n">
        <f aca="false">COUNTIFS('Duel Log'!AF$2:AF$5455,$A532,'Duel Log'!AG$2:AG$5455,$B532,'Duel Log'!AH$2:AH$5455,"Win")</f>
        <v>1</v>
      </c>
      <c r="E532" s="7" t="n">
        <f aca="false">COUNTIFS('Duel Log'!AF$2:AF$5455,$A532,'Duel Log'!AG$2:AG$5455,$B532,'Duel Log'!AH$2:AH$5455,"Loss")</f>
        <v>0</v>
      </c>
      <c r="F532" s="7" t="n">
        <f aca="false">COUNTIFS('Duel Log'!AF$2:AF$5455,$A532,'Duel Log'!AG$2:AG$5455,$B532,'Duel Log'!AH$2:AH$5455,"Draw")</f>
        <v>0</v>
      </c>
      <c r="G532" s="13" t="n">
        <f aca="false">IFERROR(D532/C532,"")</f>
        <v>1</v>
      </c>
    </row>
    <row r="533" customFormat="false" ht="15" hidden="false" customHeight="true" outlineLevel="0" collapsed="false">
      <c r="A533" s="7" t="s">
        <v>231</v>
      </c>
      <c r="B533" s="7" t="s">
        <v>873</v>
      </c>
      <c r="C533" s="7" t="n">
        <f aca="false">COUNTIFS('Duel Log'!AF$2:AF$5455,$A533,'Duel Log'!AG$2:AG$5455,$B533)</f>
        <v>1</v>
      </c>
      <c r="D533" s="7" t="n">
        <f aca="false">COUNTIFS('Duel Log'!AF$2:AF$5455,$A533,'Duel Log'!AG$2:AG$5455,$B533,'Duel Log'!AH$2:AH$5455,"Win")</f>
        <v>0</v>
      </c>
      <c r="E533" s="7" t="n">
        <f aca="false">COUNTIFS('Duel Log'!AF$2:AF$5455,$A533,'Duel Log'!AG$2:AG$5455,$B533,'Duel Log'!AH$2:AH$5455,"Loss")</f>
        <v>1</v>
      </c>
      <c r="F533" s="7" t="n">
        <f aca="false">COUNTIFS('Duel Log'!AF$2:AF$5455,$A533,'Duel Log'!AG$2:AG$5455,$B533,'Duel Log'!AH$2:AH$5455,"Draw")</f>
        <v>0</v>
      </c>
      <c r="G533" s="13" t="n">
        <f aca="false">IFERROR(D533/C533,"")</f>
        <v>0</v>
      </c>
    </row>
    <row r="534" customFormat="false" ht="15" hidden="false" customHeight="true" outlineLevel="0" collapsed="false">
      <c r="A534" s="7" t="s">
        <v>231</v>
      </c>
      <c r="B534" s="7" t="s">
        <v>429</v>
      </c>
      <c r="C534" s="7" t="n">
        <f aca="false">COUNTIFS('Duel Log'!AF$2:AF$5455,$A534,'Duel Log'!AG$2:AG$5455,$B534)</f>
        <v>1</v>
      </c>
      <c r="D534" s="7" t="n">
        <f aca="false">COUNTIFS('Duel Log'!AF$2:AF$5455,$A534,'Duel Log'!AG$2:AG$5455,$B534,'Duel Log'!AH$2:AH$5455,"Win")</f>
        <v>1</v>
      </c>
      <c r="E534" s="7" t="n">
        <f aca="false">COUNTIFS('Duel Log'!AF$2:AF$5455,$A534,'Duel Log'!AG$2:AG$5455,$B534,'Duel Log'!AH$2:AH$5455,"Loss")</f>
        <v>0</v>
      </c>
      <c r="F534" s="7" t="n">
        <f aca="false">COUNTIFS('Duel Log'!AF$2:AF$5455,$A534,'Duel Log'!AG$2:AG$5455,$B534,'Duel Log'!AH$2:AH$5455,"Draw")</f>
        <v>0</v>
      </c>
      <c r="G534" s="13" t="n">
        <f aca="false">IFERROR(D534/C534,"")</f>
        <v>1</v>
      </c>
    </row>
    <row r="535" customFormat="false" ht="15" hidden="false" customHeight="true" outlineLevel="0" collapsed="false">
      <c r="A535" s="7" t="s">
        <v>231</v>
      </c>
      <c r="B535" s="7" t="s">
        <v>3099</v>
      </c>
      <c r="C535" s="7" t="n">
        <f aca="false">COUNTIFS('Duel Log'!AF$2:AF$5455,$A535,'Duel Log'!AG$2:AG$5455,$B535)</f>
        <v>2</v>
      </c>
      <c r="D535" s="7" t="n">
        <f aca="false">COUNTIFS('Duel Log'!AF$2:AF$5455,$A535,'Duel Log'!AG$2:AG$5455,$B535,'Duel Log'!AH$2:AH$5455,"Win")</f>
        <v>2</v>
      </c>
      <c r="E535" s="7" t="n">
        <f aca="false">COUNTIFS('Duel Log'!AF$2:AF$5455,$A535,'Duel Log'!AG$2:AG$5455,$B535,'Duel Log'!AH$2:AH$5455,"Loss")</f>
        <v>0</v>
      </c>
      <c r="F535" s="7" t="n">
        <f aca="false">COUNTIFS('Duel Log'!AF$2:AF$5455,$A535,'Duel Log'!AG$2:AG$5455,$B535,'Duel Log'!AH$2:AH$5455,"Draw")</f>
        <v>0</v>
      </c>
      <c r="G535" s="13" t="n">
        <f aca="false">IFERROR(D535/C535,"")</f>
        <v>1</v>
      </c>
    </row>
    <row r="536" customFormat="false" ht="15" hidden="false" customHeight="true" outlineLevel="0" collapsed="false">
      <c r="A536" s="7" t="s">
        <v>231</v>
      </c>
      <c r="B536" s="7" t="s">
        <v>368</v>
      </c>
      <c r="C536" s="7" t="n">
        <f aca="false">COUNTIFS('Duel Log'!AF$2:AF$5455,$A536,'Duel Log'!AG$2:AG$5455,$B536)</f>
        <v>1</v>
      </c>
      <c r="D536" s="7" t="n">
        <f aca="false">COUNTIFS('Duel Log'!AF$2:AF$5455,$A536,'Duel Log'!AG$2:AG$5455,$B536,'Duel Log'!AH$2:AH$5455,"Win")</f>
        <v>1</v>
      </c>
      <c r="E536" s="7" t="n">
        <f aca="false">COUNTIFS('Duel Log'!AF$2:AF$5455,$A536,'Duel Log'!AG$2:AG$5455,$B536,'Duel Log'!AH$2:AH$5455,"Loss")</f>
        <v>0</v>
      </c>
      <c r="F536" s="7" t="n">
        <f aca="false">COUNTIFS('Duel Log'!AF$2:AF$5455,$A536,'Duel Log'!AG$2:AG$5455,$B536,'Duel Log'!AH$2:AH$5455,"Draw")</f>
        <v>0</v>
      </c>
      <c r="G536" s="13" t="n">
        <f aca="false">IFERROR(D536/C536,"")</f>
        <v>1</v>
      </c>
    </row>
    <row r="537" customFormat="false" ht="15" hidden="false" customHeight="true" outlineLevel="0" collapsed="false">
      <c r="A537" s="7" t="s">
        <v>231</v>
      </c>
      <c r="B537" s="7" t="s">
        <v>958</v>
      </c>
      <c r="C537" s="7" t="n">
        <f aca="false">COUNTIFS('Duel Log'!AF$2:AF$5455,$A537,'Duel Log'!AG$2:AG$5455,$B537)</f>
        <v>1</v>
      </c>
      <c r="D537" s="7" t="n">
        <f aca="false">COUNTIFS('Duel Log'!AF$2:AF$5455,$A537,'Duel Log'!AG$2:AG$5455,$B537,'Duel Log'!AH$2:AH$5455,"Win")</f>
        <v>1</v>
      </c>
      <c r="E537" s="7" t="n">
        <f aca="false">COUNTIFS('Duel Log'!AF$2:AF$5455,$A537,'Duel Log'!AG$2:AG$5455,$B537,'Duel Log'!AH$2:AH$5455,"Loss")</f>
        <v>0</v>
      </c>
      <c r="F537" s="7" t="n">
        <f aca="false">COUNTIFS('Duel Log'!AF$2:AF$5455,$A537,'Duel Log'!AG$2:AG$5455,$B537,'Duel Log'!AH$2:AH$5455,"Draw")</f>
        <v>0</v>
      </c>
      <c r="G537" s="13" t="n">
        <f aca="false">IFERROR(D537/C537,"")</f>
        <v>1</v>
      </c>
    </row>
    <row r="538" customFormat="false" ht="15" hidden="false" customHeight="true" outlineLevel="0" collapsed="false">
      <c r="A538" s="7" t="s">
        <v>231</v>
      </c>
      <c r="B538" s="7" t="s">
        <v>1100</v>
      </c>
      <c r="C538" s="7" t="n">
        <f aca="false">COUNTIFS('Duel Log'!AF$2:AF$5455,$A538,'Duel Log'!AG$2:AG$5455,$B538)</f>
        <v>1</v>
      </c>
      <c r="D538" s="7" t="n">
        <f aca="false">COUNTIFS('Duel Log'!AF$2:AF$5455,$A538,'Duel Log'!AG$2:AG$5455,$B538,'Duel Log'!AH$2:AH$5455,"Win")</f>
        <v>0</v>
      </c>
      <c r="E538" s="7" t="n">
        <f aca="false">COUNTIFS('Duel Log'!AF$2:AF$5455,$A538,'Duel Log'!AG$2:AG$5455,$B538,'Duel Log'!AH$2:AH$5455,"Loss")</f>
        <v>1</v>
      </c>
      <c r="F538" s="7" t="n">
        <f aca="false">COUNTIFS('Duel Log'!AF$2:AF$5455,$A538,'Duel Log'!AG$2:AG$5455,$B538,'Duel Log'!AH$2:AH$5455,"Draw")</f>
        <v>0</v>
      </c>
      <c r="G538" s="13" t="n">
        <f aca="false">IFERROR(D538/C538,"")</f>
        <v>0</v>
      </c>
    </row>
    <row r="539" customFormat="false" ht="15" hidden="false" customHeight="true" outlineLevel="0" collapsed="false">
      <c r="A539" s="7" t="s">
        <v>231</v>
      </c>
      <c r="B539" s="7" t="s">
        <v>8142</v>
      </c>
      <c r="C539" s="7" t="n">
        <f aca="false">COUNTIFS('Duel Log'!AF$2:AF$5455,$A539,'Duel Log'!AG$2:AG$5455,$B539)</f>
        <v>1</v>
      </c>
      <c r="D539" s="7" t="n">
        <f aca="false">COUNTIFS('Duel Log'!AF$2:AF$5455,$A539,'Duel Log'!AG$2:AG$5455,$B539,'Duel Log'!AH$2:AH$5455,"Win")</f>
        <v>1</v>
      </c>
      <c r="E539" s="7" t="n">
        <f aca="false">COUNTIFS('Duel Log'!AF$2:AF$5455,$A539,'Duel Log'!AG$2:AG$5455,$B539,'Duel Log'!AH$2:AH$5455,"Loss")</f>
        <v>0</v>
      </c>
      <c r="F539" s="7" t="n">
        <f aca="false">COUNTIFS('Duel Log'!AF$2:AF$5455,$A539,'Duel Log'!AG$2:AG$5455,$B539,'Duel Log'!AH$2:AH$5455,"Draw")</f>
        <v>0</v>
      </c>
      <c r="G539" s="13" t="n">
        <f aca="false">IFERROR(D539/C539,"")</f>
        <v>1</v>
      </c>
    </row>
    <row r="540" customFormat="false" ht="15" hidden="false" customHeight="true" outlineLevel="0" collapsed="false">
      <c r="A540" s="7" t="s">
        <v>231</v>
      </c>
      <c r="B540" s="7" t="s">
        <v>967</v>
      </c>
      <c r="C540" s="7" t="n">
        <f aca="false">COUNTIFS('Duel Log'!AF$2:AF$5455,$A540,'Duel Log'!AG$2:AG$5455,$B540)</f>
        <v>1</v>
      </c>
      <c r="D540" s="7" t="n">
        <f aca="false">COUNTIFS('Duel Log'!AF$2:AF$5455,$A540,'Duel Log'!AG$2:AG$5455,$B540,'Duel Log'!AH$2:AH$5455,"Win")</f>
        <v>1</v>
      </c>
      <c r="E540" s="7" t="n">
        <f aca="false">COUNTIFS('Duel Log'!AF$2:AF$5455,$A540,'Duel Log'!AG$2:AG$5455,$B540,'Duel Log'!AH$2:AH$5455,"Loss")</f>
        <v>0</v>
      </c>
      <c r="F540" s="7" t="n">
        <f aca="false">COUNTIFS('Duel Log'!AF$2:AF$5455,$A540,'Duel Log'!AG$2:AG$5455,$B540,'Duel Log'!AH$2:AH$5455,"Draw")</f>
        <v>0</v>
      </c>
      <c r="G540" s="13" t="n">
        <f aca="false">IFERROR(D540/C540,"")</f>
        <v>1</v>
      </c>
    </row>
    <row r="541" customFormat="false" ht="15" hidden="false" customHeight="true" outlineLevel="0" collapsed="false">
      <c r="A541" s="7" t="s">
        <v>231</v>
      </c>
      <c r="B541" s="7" t="s">
        <v>8501</v>
      </c>
      <c r="C541" s="7" t="n">
        <f aca="false">COUNTIFS('Duel Log'!AF$2:AF$5455,$A541,'Duel Log'!AG$2:AG$5455,$B541)</f>
        <v>2</v>
      </c>
      <c r="D541" s="7" t="n">
        <f aca="false">COUNTIFS('Duel Log'!AF$2:AF$5455,$A541,'Duel Log'!AG$2:AG$5455,$B541,'Duel Log'!AH$2:AH$5455,"Win")</f>
        <v>2</v>
      </c>
      <c r="E541" s="7" t="n">
        <f aca="false">COUNTIFS('Duel Log'!AF$2:AF$5455,$A541,'Duel Log'!AG$2:AG$5455,$B541,'Duel Log'!AH$2:AH$5455,"Loss")</f>
        <v>0</v>
      </c>
      <c r="F541" s="7" t="n">
        <f aca="false">COUNTIFS('Duel Log'!AF$2:AF$5455,$A541,'Duel Log'!AG$2:AG$5455,$B541,'Duel Log'!AH$2:AH$5455,"Draw")</f>
        <v>0</v>
      </c>
      <c r="G541" s="13" t="n">
        <f aca="false">IFERROR(D541/C541,"")</f>
        <v>1</v>
      </c>
    </row>
    <row r="542" customFormat="false" ht="15" hidden="false" customHeight="true" outlineLevel="0" collapsed="false">
      <c r="A542" s="7" t="s">
        <v>231</v>
      </c>
      <c r="B542" s="7" t="s">
        <v>891</v>
      </c>
      <c r="C542" s="7" t="n">
        <f aca="false">COUNTIFS('Duel Log'!AF$2:AF$5455,$A542,'Duel Log'!AG$2:AG$5455,$B542)</f>
        <v>1</v>
      </c>
      <c r="D542" s="7" t="n">
        <f aca="false">COUNTIFS('Duel Log'!AF$2:AF$5455,$A542,'Duel Log'!AG$2:AG$5455,$B542,'Duel Log'!AH$2:AH$5455,"Win")</f>
        <v>0</v>
      </c>
      <c r="E542" s="7" t="n">
        <f aca="false">COUNTIFS('Duel Log'!AF$2:AF$5455,$A542,'Duel Log'!AG$2:AG$5455,$B542,'Duel Log'!AH$2:AH$5455,"Loss")</f>
        <v>1</v>
      </c>
      <c r="F542" s="7" t="n">
        <f aca="false">COUNTIFS('Duel Log'!AF$2:AF$5455,$A542,'Duel Log'!AG$2:AG$5455,$B542,'Duel Log'!AH$2:AH$5455,"Draw")</f>
        <v>0</v>
      </c>
      <c r="G542" s="13" t="n">
        <f aca="false">IFERROR(D542/C542,"")</f>
        <v>0</v>
      </c>
    </row>
    <row r="543" customFormat="false" ht="15" hidden="false" customHeight="true" outlineLevel="0" collapsed="false">
      <c r="A543" s="7" t="s">
        <v>231</v>
      </c>
      <c r="B543" s="7" t="s">
        <v>1461</v>
      </c>
      <c r="C543" s="7" t="n">
        <f aca="false">COUNTIFS('Duel Log'!AF$2:AF$5455,$A543,'Duel Log'!AG$2:AG$5455,$B543)</f>
        <v>1</v>
      </c>
      <c r="D543" s="7" t="n">
        <f aca="false">COUNTIFS('Duel Log'!AF$2:AF$5455,$A543,'Duel Log'!AG$2:AG$5455,$B543,'Duel Log'!AH$2:AH$5455,"Win")</f>
        <v>0</v>
      </c>
      <c r="E543" s="7" t="n">
        <f aca="false">COUNTIFS('Duel Log'!AF$2:AF$5455,$A543,'Duel Log'!AG$2:AG$5455,$B543,'Duel Log'!AH$2:AH$5455,"Loss")</f>
        <v>1</v>
      </c>
      <c r="F543" s="7" t="n">
        <f aca="false">COUNTIFS('Duel Log'!AF$2:AF$5455,$A543,'Duel Log'!AG$2:AG$5455,$B543,'Duel Log'!AH$2:AH$5455,"Draw")</f>
        <v>0</v>
      </c>
      <c r="G543" s="13" t="n">
        <f aca="false">IFERROR(D543/C543,"")</f>
        <v>0</v>
      </c>
    </row>
    <row r="544" customFormat="false" ht="15" hidden="false" customHeight="true" outlineLevel="0" collapsed="false">
      <c r="A544" s="7" t="s">
        <v>231</v>
      </c>
      <c r="B544" s="7" t="s">
        <v>230</v>
      </c>
      <c r="C544" s="7" t="n">
        <f aca="false">COUNTIFS('Duel Log'!AF$2:AF$5455,$A544,'Duel Log'!AG$2:AG$5455,$B544)</f>
        <v>2</v>
      </c>
      <c r="D544" s="7" t="n">
        <f aca="false">COUNTIFS('Duel Log'!AF$2:AF$5455,$A544,'Duel Log'!AG$2:AG$5455,$B544,'Duel Log'!AH$2:AH$5455,"Win")</f>
        <v>0</v>
      </c>
      <c r="E544" s="7" t="n">
        <f aca="false">COUNTIFS('Duel Log'!AF$2:AF$5455,$A544,'Duel Log'!AG$2:AG$5455,$B544,'Duel Log'!AH$2:AH$5455,"Loss")</f>
        <v>2</v>
      </c>
      <c r="F544" s="7" t="n">
        <f aca="false">COUNTIFS('Duel Log'!AF$2:AF$5455,$A544,'Duel Log'!AG$2:AG$5455,$B544,'Duel Log'!AH$2:AH$5455,"Draw")</f>
        <v>0</v>
      </c>
      <c r="G544" s="13" t="n">
        <f aca="false">IFERROR(D544/C544,"")</f>
        <v>0</v>
      </c>
    </row>
    <row r="545" customFormat="false" ht="15" hidden="false" customHeight="true" outlineLevel="0" collapsed="false">
      <c r="A545" s="7" t="s">
        <v>231</v>
      </c>
      <c r="B545" s="7" t="s">
        <v>1732</v>
      </c>
      <c r="C545" s="7" t="n">
        <f aca="false">COUNTIFS('Duel Log'!AF$2:AF$5455,$A545,'Duel Log'!AG$2:AG$5455,$B545)</f>
        <v>1</v>
      </c>
      <c r="D545" s="7" t="n">
        <f aca="false">COUNTIFS('Duel Log'!AF$2:AF$5455,$A545,'Duel Log'!AG$2:AG$5455,$B545,'Duel Log'!AH$2:AH$5455,"Win")</f>
        <v>0</v>
      </c>
      <c r="E545" s="7" t="n">
        <f aca="false">COUNTIFS('Duel Log'!AF$2:AF$5455,$A545,'Duel Log'!AG$2:AG$5455,$B545,'Duel Log'!AH$2:AH$5455,"Loss")</f>
        <v>1</v>
      </c>
      <c r="F545" s="7" t="n">
        <f aca="false">COUNTIFS('Duel Log'!AF$2:AF$5455,$A545,'Duel Log'!AG$2:AG$5455,$B545,'Duel Log'!AH$2:AH$5455,"Draw")</f>
        <v>0</v>
      </c>
      <c r="G545" s="13" t="n">
        <f aca="false">IFERROR(D545/C545,"")</f>
        <v>0</v>
      </c>
    </row>
    <row r="546" customFormat="false" ht="15" hidden="false" customHeight="true" outlineLevel="0" collapsed="false">
      <c r="A546" s="7" t="s">
        <v>231</v>
      </c>
      <c r="B546" s="7" t="s">
        <v>3366</v>
      </c>
      <c r="C546" s="7" t="n">
        <f aca="false">COUNTIFS('Duel Log'!AF$2:AF$5455,$A546,'Duel Log'!AG$2:AG$5455,$B546)</f>
        <v>2</v>
      </c>
      <c r="D546" s="7" t="n">
        <f aca="false">COUNTIFS('Duel Log'!AF$2:AF$5455,$A546,'Duel Log'!AG$2:AG$5455,$B546,'Duel Log'!AH$2:AH$5455,"Win")</f>
        <v>0</v>
      </c>
      <c r="E546" s="7" t="n">
        <f aca="false">COUNTIFS('Duel Log'!AF$2:AF$5455,$A546,'Duel Log'!AG$2:AG$5455,$B546,'Duel Log'!AH$2:AH$5455,"Loss")</f>
        <v>2</v>
      </c>
      <c r="F546" s="7" t="n">
        <f aca="false">COUNTIFS('Duel Log'!AF$2:AF$5455,$A546,'Duel Log'!AG$2:AG$5455,$B546,'Duel Log'!AH$2:AH$5455,"Draw")</f>
        <v>0</v>
      </c>
      <c r="G546" s="13" t="n">
        <f aca="false">IFERROR(D546/C546,"")</f>
        <v>0</v>
      </c>
    </row>
    <row r="547" customFormat="false" ht="15" hidden="false" customHeight="true" outlineLevel="0" collapsed="false">
      <c r="A547" s="7" t="s">
        <v>3284</v>
      </c>
      <c r="B547" s="7" t="s">
        <v>3283</v>
      </c>
      <c r="C547" s="7" t="n">
        <f aca="false">COUNTIFS('Duel Log'!AF$2:AF$5455,$A547,'Duel Log'!AG$2:AG$5455,$B547)</f>
        <v>2</v>
      </c>
      <c r="D547" s="7" t="n">
        <f aca="false">COUNTIFS('Duel Log'!AF$2:AF$5455,$A547,'Duel Log'!AG$2:AG$5455,$B547,'Duel Log'!AH$2:AH$5455,"Win")</f>
        <v>0</v>
      </c>
      <c r="E547" s="7" t="n">
        <f aca="false">COUNTIFS('Duel Log'!AF$2:AF$5455,$A547,'Duel Log'!AG$2:AG$5455,$B547,'Duel Log'!AH$2:AH$5455,"Loss")</f>
        <v>2</v>
      </c>
      <c r="F547" s="7" t="n">
        <f aca="false">COUNTIFS('Duel Log'!AF$2:AF$5455,$A547,'Duel Log'!AG$2:AG$5455,$B547,'Duel Log'!AH$2:AH$5455,"Draw")</f>
        <v>0</v>
      </c>
      <c r="G547" s="13" t="n">
        <f aca="false">IFERROR(D547/C547,"")</f>
        <v>0</v>
      </c>
    </row>
    <row r="548" customFormat="false" ht="15" hidden="false" customHeight="true" outlineLevel="0" collapsed="false">
      <c r="A548" s="7" t="s">
        <v>6613</v>
      </c>
      <c r="B548" s="7" t="s">
        <v>603</v>
      </c>
      <c r="C548" s="7" t="n">
        <f aca="false">COUNTIFS('Duel Log'!AF$2:AF$5455,$A548,'Duel Log'!AG$2:AG$5455,$B548)</f>
        <v>1</v>
      </c>
      <c r="D548" s="7" t="n">
        <f aca="false">COUNTIFS('Duel Log'!AF$2:AF$5455,$A548,'Duel Log'!AG$2:AG$5455,$B548,'Duel Log'!AH$2:AH$5455,"Win")</f>
        <v>0</v>
      </c>
      <c r="E548" s="7" t="n">
        <f aca="false">COUNTIFS('Duel Log'!AF$2:AF$5455,$A548,'Duel Log'!AG$2:AG$5455,$B548,'Duel Log'!AH$2:AH$5455,"Loss")</f>
        <v>1</v>
      </c>
      <c r="F548" s="7" t="n">
        <f aca="false">COUNTIFS('Duel Log'!AF$2:AF$5455,$A548,'Duel Log'!AG$2:AG$5455,$B548,'Duel Log'!AH$2:AH$5455,"Draw")</f>
        <v>0</v>
      </c>
      <c r="G548" s="13" t="n">
        <f aca="false">IFERROR(D548/C548,"")</f>
        <v>0</v>
      </c>
    </row>
    <row r="549" customFormat="false" ht="15" hidden="false" customHeight="true" outlineLevel="0" collapsed="false">
      <c r="A549" s="7" t="s">
        <v>6613</v>
      </c>
      <c r="B549" s="7" t="s">
        <v>3597</v>
      </c>
      <c r="C549" s="7" t="n">
        <f aca="false">COUNTIFS('Duel Log'!AF$2:AF$5455,$A549,'Duel Log'!AG$2:AG$5455,$B549)</f>
        <v>1</v>
      </c>
      <c r="D549" s="7" t="n">
        <f aca="false">COUNTIFS('Duel Log'!AF$2:AF$5455,$A549,'Duel Log'!AG$2:AG$5455,$B549,'Duel Log'!AH$2:AH$5455,"Win")</f>
        <v>1</v>
      </c>
      <c r="E549" s="7" t="n">
        <f aca="false">COUNTIFS('Duel Log'!AF$2:AF$5455,$A549,'Duel Log'!AG$2:AG$5455,$B549,'Duel Log'!AH$2:AH$5455,"Loss")</f>
        <v>0</v>
      </c>
      <c r="F549" s="7" t="n">
        <f aca="false">COUNTIFS('Duel Log'!AF$2:AF$5455,$A549,'Duel Log'!AG$2:AG$5455,$B549,'Duel Log'!AH$2:AH$5455,"Draw")</f>
        <v>0</v>
      </c>
      <c r="G549" s="13" t="n">
        <f aca="false">IFERROR(D549/C549,"")</f>
        <v>1</v>
      </c>
    </row>
    <row r="550" customFormat="false" ht="15" hidden="false" customHeight="true" outlineLevel="0" collapsed="false">
      <c r="A550" s="7" t="s">
        <v>6613</v>
      </c>
      <c r="B550" s="7" t="s">
        <v>379</v>
      </c>
      <c r="C550" s="7" t="n">
        <f aca="false">COUNTIFS('Duel Log'!AF$2:AF$5455,$A550,'Duel Log'!AG$2:AG$5455,$B550)</f>
        <v>1</v>
      </c>
      <c r="D550" s="7" t="n">
        <f aca="false">COUNTIFS('Duel Log'!AF$2:AF$5455,$A550,'Duel Log'!AG$2:AG$5455,$B550,'Duel Log'!AH$2:AH$5455,"Win")</f>
        <v>0</v>
      </c>
      <c r="E550" s="7" t="n">
        <f aca="false">COUNTIFS('Duel Log'!AF$2:AF$5455,$A550,'Duel Log'!AG$2:AG$5455,$B550,'Duel Log'!AH$2:AH$5455,"Loss")</f>
        <v>1</v>
      </c>
      <c r="F550" s="7" t="n">
        <f aca="false">COUNTIFS('Duel Log'!AF$2:AF$5455,$A550,'Duel Log'!AG$2:AG$5455,$B550,'Duel Log'!AH$2:AH$5455,"Draw")</f>
        <v>0</v>
      </c>
      <c r="G550" s="13" t="n">
        <f aca="false">IFERROR(D550/C550,"")</f>
        <v>0</v>
      </c>
    </row>
    <row r="551" customFormat="false" ht="15" hidden="false" customHeight="true" outlineLevel="0" collapsed="false">
      <c r="A551" s="7" t="s">
        <v>6613</v>
      </c>
      <c r="B551" s="7" t="s">
        <v>5961</v>
      </c>
      <c r="C551" s="7" t="n">
        <f aca="false">COUNTIFS('Duel Log'!AF$2:AF$5455,$A551,'Duel Log'!AG$2:AG$5455,$B551)</f>
        <v>1</v>
      </c>
      <c r="D551" s="7" t="n">
        <f aca="false">COUNTIFS('Duel Log'!AF$2:AF$5455,$A551,'Duel Log'!AG$2:AG$5455,$B551,'Duel Log'!AH$2:AH$5455,"Win")</f>
        <v>0</v>
      </c>
      <c r="E551" s="7" t="n">
        <f aca="false">COUNTIFS('Duel Log'!AF$2:AF$5455,$A551,'Duel Log'!AG$2:AG$5455,$B551,'Duel Log'!AH$2:AH$5455,"Loss")</f>
        <v>1</v>
      </c>
      <c r="F551" s="7" t="n">
        <f aca="false">COUNTIFS('Duel Log'!AF$2:AF$5455,$A551,'Duel Log'!AG$2:AG$5455,$B551,'Duel Log'!AH$2:AH$5455,"Draw")</f>
        <v>0</v>
      </c>
      <c r="G551" s="13" t="n">
        <f aca="false">IFERROR(D551/C551,"")</f>
        <v>0</v>
      </c>
    </row>
    <row r="552" customFormat="false" ht="15" hidden="false" customHeight="true" outlineLevel="0" collapsed="false">
      <c r="A552" s="7" t="s">
        <v>1826</v>
      </c>
      <c r="B552" s="7" t="s">
        <v>1825</v>
      </c>
      <c r="C552" s="7" t="n">
        <f aca="false">COUNTIFS('Duel Log'!AF$2:AF$5455,$A552,'Duel Log'!AG$2:AG$5455,$B552)</f>
        <v>2</v>
      </c>
      <c r="D552" s="7" t="n">
        <f aca="false">COUNTIFS('Duel Log'!AF$2:AF$5455,$A552,'Duel Log'!AG$2:AG$5455,$B552,'Duel Log'!AH$2:AH$5455,"Win")</f>
        <v>0</v>
      </c>
      <c r="E552" s="7" t="n">
        <f aca="false">COUNTIFS('Duel Log'!AF$2:AF$5455,$A552,'Duel Log'!AG$2:AG$5455,$B552,'Duel Log'!AH$2:AH$5455,"Loss")</f>
        <v>2</v>
      </c>
      <c r="F552" s="7" t="n">
        <f aca="false">COUNTIFS('Duel Log'!AF$2:AF$5455,$A552,'Duel Log'!AG$2:AG$5455,$B552,'Duel Log'!AH$2:AH$5455,"Draw")</f>
        <v>0</v>
      </c>
      <c r="G552" s="13" t="n">
        <f aca="false">IFERROR(D552/C552,"")</f>
        <v>0</v>
      </c>
    </row>
    <row r="553" customFormat="false" ht="15" hidden="false" customHeight="true" outlineLevel="0" collapsed="false">
      <c r="A553" s="7" t="s">
        <v>4012</v>
      </c>
      <c r="B553" s="7" t="s">
        <v>4013</v>
      </c>
      <c r="C553" s="7" t="n">
        <f aca="false">COUNTIFS('Duel Log'!AF$2:AF$5455,$A553,'Duel Log'!AG$2:AG$5455,$B553)</f>
        <v>1</v>
      </c>
      <c r="D553" s="7" t="n">
        <f aca="false">COUNTIFS('Duel Log'!AF$2:AF$5455,$A553,'Duel Log'!AG$2:AG$5455,$B553,'Duel Log'!AH$2:AH$5455,"Win")</f>
        <v>1</v>
      </c>
      <c r="E553" s="7" t="n">
        <f aca="false">COUNTIFS('Duel Log'!AF$2:AF$5455,$A553,'Duel Log'!AG$2:AG$5455,$B553,'Duel Log'!AH$2:AH$5455,"Loss")</f>
        <v>0</v>
      </c>
      <c r="F553" s="7" t="n">
        <f aca="false">COUNTIFS('Duel Log'!AF$2:AF$5455,$A553,'Duel Log'!AG$2:AG$5455,$B553,'Duel Log'!AH$2:AH$5455,"Draw")</f>
        <v>0</v>
      </c>
      <c r="G553" s="13" t="n">
        <f aca="false">IFERROR(D553/C553,"")</f>
        <v>1</v>
      </c>
    </row>
    <row r="554" customFormat="false" ht="15" hidden="false" customHeight="true" outlineLevel="0" collapsed="false">
      <c r="A554" s="7" t="s">
        <v>1577</v>
      </c>
      <c r="B554" s="7" t="s">
        <v>5249</v>
      </c>
      <c r="C554" s="7" t="n">
        <f aca="false">COUNTIFS('Duel Log'!AF$2:AF$5455,$A554,'Duel Log'!AG$2:AG$5455,$B554)</f>
        <v>1</v>
      </c>
      <c r="D554" s="7" t="n">
        <f aca="false">COUNTIFS('Duel Log'!AF$2:AF$5455,$A554,'Duel Log'!AG$2:AG$5455,$B554,'Duel Log'!AH$2:AH$5455,"Win")</f>
        <v>0</v>
      </c>
      <c r="E554" s="7" t="n">
        <f aca="false">COUNTIFS('Duel Log'!AF$2:AF$5455,$A554,'Duel Log'!AG$2:AG$5455,$B554,'Duel Log'!AH$2:AH$5455,"Loss")</f>
        <v>1</v>
      </c>
      <c r="F554" s="7" t="n">
        <f aca="false">COUNTIFS('Duel Log'!AF$2:AF$5455,$A554,'Duel Log'!AG$2:AG$5455,$B554,'Duel Log'!AH$2:AH$5455,"Draw")</f>
        <v>0</v>
      </c>
      <c r="G554" s="13" t="n">
        <f aca="false">IFERROR(D554/C554,"")</f>
        <v>0</v>
      </c>
    </row>
    <row r="555" customFormat="false" ht="15" hidden="false" customHeight="true" outlineLevel="0" collapsed="false">
      <c r="A555" s="7" t="s">
        <v>1577</v>
      </c>
      <c r="B555" s="7" t="s">
        <v>5276</v>
      </c>
      <c r="C555" s="7" t="n">
        <f aca="false">COUNTIFS('Duel Log'!AF$2:AF$5455,$A555,'Duel Log'!AG$2:AG$5455,$B555)</f>
        <v>1</v>
      </c>
      <c r="D555" s="7" t="n">
        <f aca="false">COUNTIFS('Duel Log'!AF$2:AF$5455,$A555,'Duel Log'!AG$2:AG$5455,$B555,'Duel Log'!AH$2:AH$5455,"Win")</f>
        <v>1</v>
      </c>
      <c r="E555" s="7" t="n">
        <f aca="false">COUNTIFS('Duel Log'!AF$2:AF$5455,$A555,'Duel Log'!AG$2:AG$5455,$B555,'Duel Log'!AH$2:AH$5455,"Loss")</f>
        <v>0</v>
      </c>
      <c r="F555" s="7" t="n">
        <f aca="false">COUNTIFS('Duel Log'!AF$2:AF$5455,$A555,'Duel Log'!AG$2:AG$5455,$B555,'Duel Log'!AH$2:AH$5455,"Draw")</f>
        <v>0</v>
      </c>
      <c r="G555" s="13" t="n">
        <f aca="false">IFERROR(D555/C555,"")</f>
        <v>1</v>
      </c>
    </row>
    <row r="556" customFormat="false" ht="15" hidden="false" customHeight="true" outlineLevel="0" collapsed="false">
      <c r="A556" s="7" t="s">
        <v>1577</v>
      </c>
      <c r="B556" s="7" t="s">
        <v>346</v>
      </c>
      <c r="C556" s="7" t="n">
        <f aca="false">COUNTIFS('Duel Log'!AF$2:AF$5455,$A556,'Duel Log'!AG$2:AG$5455,$B556)</f>
        <v>1</v>
      </c>
      <c r="D556" s="7" t="n">
        <f aca="false">COUNTIFS('Duel Log'!AF$2:AF$5455,$A556,'Duel Log'!AG$2:AG$5455,$B556,'Duel Log'!AH$2:AH$5455,"Win")</f>
        <v>1</v>
      </c>
      <c r="E556" s="7" t="n">
        <f aca="false">COUNTIFS('Duel Log'!AF$2:AF$5455,$A556,'Duel Log'!AG$2:AG$5455,$B556,'Duel Log'!AH$2:AH$5455,"Loss")</f>
        <v>0</v>
      </c>
      <c r="F556" s="7" t="n">
        <f aca="false">COUNTIFS('Duel Log'!AF$2:AF$5455,$A556,'Duel Log'!AG$2:AG$5455,$B556,'Duel Log'!AH$2:AH$5455,"Draw")</f>
        <v>0</v>
      </c>
      <c r="G556" s="13" t="n">
        <f aca="false">IFERROR(D556/C556,"")</f>
        <v>1</v>
      </c>
    </row>
    <row r="557" customFormat="false" ht="15" hidden="false" customHeight="true" outlineLevel="0" collapsed="false">
      <c r="A557" s="7" t="s">
        <v>1577</v>
      </c>
      <c r="B557" s="7" t="s">
        <v>429</v>
      </c>
      <c r="C557" s="7" t="n">
        <f aca="false">COUNTIFS('Duel Log'!AF$2:AF$5455,$A557,'Duel Log'!AG$2:AG$5455,$B557)</f>
        <v>2</v>
      </c>
      <c r="D557" s="7" t="n">
        <f aca="false">COUNTIFS('Duel Log'!AF$2:AF$5455,$A557,'Duel Log'!AG$2:AG$5455,$B557,'Duel Log'!AH$2:AH$5455,"Win")</f>
        <v>2</v>
      </c>
      <c r="E557" s="7" t="n">
        <f aca="false">COUNTIFS('Duel Log'!AF$2:AF$5455,$A557,'Duel Log'!AG$2:AG$5455,$B557,'Duel Log'!AH$2:AH$5455,"Loss")</f>
        <v>0</v>
      </c>
      <c r="F557" s="7" t="n">
        <f aca="false">COUNTIFS('Duel Log'!AF$2:AF$5455,$A557,'Duel Log'!AG$2:AG$5455,$B557,'Duel Log'!AH$2:AH$5455,"Draw")</f>
        <v>0</v>
      </c>
      <c r="G557" s="13" t="n">
        <f aca="false">IFERROR(D557/C557,"")</f>
        <v>1</v>
      </c>
    </row>
    <row r="558" customFormat="false" ht="15" hidden="false" customHeight="true" outlineLevel="0" collapsed="false">
      <c r="A558" s="7" t="s">
        <v>1577</v>
      </c>
      <c r="B558" s="7" t="s">
        <v>1578</v>
      </c>
      <c r="C558" s="7" t="n">
        <f aca="false">COUNTIFS('Duel Log'!AF$2:AF$5455,$A558,'Duel Log'!AG$2:AG$5455,$B558)</f>
        <v>2</v>
      </c>
      <c r="D558" s="7" t="n">
        <f aca="false">COUNTIFS('Duel Log'!AF$2:AF$5455,$A558,'Duel Log'!AG$2:AG$5455,$B558,'Duel Log'!AH$2:AH$5455,"Win")</f>
        <v>2</v>
      </c>
      <c r="E558" s="7" t="n">
        <f aca="false">COUNTIFS('Duel Log'!AF$2:AF$5455,$A558,'Duel Log'!AG$2:AG$5455,$B558,'Duel Log'!AH$2:AH$5455,"Loss")</f>
        <v>0</v>
      </c>
      <c r="F558" s="7" t="n">
        <f aca="false">COUNTIFS('Duel Log'!AF$2:AF$5455,$A558,'Duel Log'!AG$2:AG$5455,$B558,'Duel Log'!AH$2:AH$5455,"Draw")</f>
        <v>0</v>
      </c>
      <c r="G558" s="13" t="n">
        <f aca="false">IFERROR(D558/C558,"")</f>
        <v>1</v>
      </c>
    </row>
    <row r="559" customFormat="false" ht="15" hidden="false" customHeight="true" outlineLevel="0" collapsed="false">
      <c r="A559" s="7" t="s">
        <v>1577</v>
      </c>
      <c r="B559" s="7" t="s">
        <v>1001</v>
      </c>
      <c r="C559" s="7" t="n">
        <f aca="false">COUNTIFS('Duel Log'!AF$2:AF$5455,$A559,'Duel Log'!AG$2:AG$5455,$B559)</f>
        <v>2</v>
      </c>
      <c r="D559" s="7" t="n">
        <f aca="false">COUNTIFS('Duel Log'!AF$2:AF$5455,$A559,'Duel Log'!AG$2:AG$5455,$B559,'Duel Log'!AH$2:AH$5455,"Win")</f>
        <v>0</v>
      </c>
      <c r="E559" s="7" t="n">
        <f aca="false">COUNTIFS('Duel Log'!AF$2:AF$5455,$A559,'Duel Log'!AG$2:AG$5455,$B559,'Duel Log'!AH$2:AH$5455,"Loss")</f>
        <v>2</v>
      </c>
      <c r="F559" s="7" t="n">
        <f aca="false">COUNTIFS('Duel Log'!AF$2:AF$5455,$A559,'Duel Log'!AG$2:AG$5455,$B559,'Duel Log'!AH$2:AH$5455,"Draw")</f>
        <v>0</v>
      </c>
      <c r="G559" s="13" t="n">
        <f aca="false">IFERROR(D559/C559,"")</f>
        <v>0</v>
      </c>
    </row>
    <row r="560" customFormat="false" ht="15" hidden="false" customHeight="true" outlineLevel="0" collapsed="false">
      <c r="A560" s="7" t="s">
        <v>1685</v>
      </c>
      <c r="B560" s="7" t="s">
        <v>551</v>
      </c>
      <c r="C560" s="7" t="n">
        <f aca="false">COUNTIFS('Duel Log'!AF$2:AF$5455,$A560,'Duel Log'!AG$2:AG$5455,$B560)</f>
        <v>2</v>
      </c>
      <c r="D560" s="7" t="n">
        <f aca="false">COUNTIFS('Duel Log'!AF$2:AF$5455,$A560,'Duel Log'!AG$2:AG$5455,$B560,'Duel Log'!AH$2:AH$5455,"Win")</f>
        <v>0</v>
      </c>
      <c r="E560" s="7" t="n">
        <f aca="false">COUNTIFS('Duel Log'!AF$2:AF$5455,$A560,'Duel Log'!AG$2:AG$5455,$B560,'Duel Log'!AH$2:AH$5455,"Loss")</f>
        <v>2</v>
      </c>
      <c r="F560" s="7" t="n">
        <f aca="false">COUNTIFS('Duel Log'!AF$2:AF$5455,$A560,'Duel Log'!AG$2:AG$5455,$B560,'Duel Log'!AH$2:AH$5455,"Draw")</f>
        <v>0</v>
      </c>
      <c r="G560" s="13" t="n">
        <f aca="false">IFERROR(D560/C560,"")</f>
        <v>0</v>
      </c>
    </row>
    <row r="561" customFormat="false" ht="15" hidden="false" customHeight="true" outlineLevel="0" collapsed="false">
      <c r="A561" s="7" t="s">
        <v>1409</v>
      </c>
      <c r="B561" s="7" t="s">
        <v>8155</v>
      </c>
      <c r="C561" s="7" t="n">
        <f aca="false">COUNTIFS('Duel Log'!AF$2:AF$5455,$A561,'Duel Log'!AG$2:AG$5455,$B561)</f>
        <v>1</v>
      </c>
      <c r="D561" s="7" t="n">
        <f aca="false">COUNTIFS('Duel Log'!AF$2:AF$5455,$A561,'Duel Log'!AG$2:AG$5455,$B561,'Duel Log'!AH$2:AH$5455,"Win")</f>
        <v>1</v>
      </c>
      <c r="E561" s="7" t="n">
        <f aca="false">COUNTIFS('Duel Log'!AF$2:AF$5455,$A561,'Duel Log'!AG$2:AG$5455,$B561,'Duel Log'!AH$2:AH$5455,"Loss")</f>
        <v>0</v>
      </c>
      <c r="F561" s="7" t="n">
        <f aca="false">COUNTIFS('Duel Log'!AF$2:AF$5455,$A561,'Duel Log'!AG$2:AG$5455,$B561,'Duel Log'!AH$2:AH$5455,"Draw")</f>
        <v>0</v>
      </c>
      <c r="G561" s="13" t="n">
        <f aca="false">IFERROR(D561/C561,"")</f>
        <v>1</v>
      </c>
    </row>
    <row r="562" customFormat="false" ht="15" hidden="false" customHeight="true" outlineLevel="0" collapsed="false">
      <c r="A562" s="7" t="s">
        <v>1409</v>
      </c>
      <c r="B562" s="7" t="s">
        <v>9198</v>
      </c>
      <c r="C562" s="7" t="n">
        <f aca="false">COUNTIFS('Duel Log'!AF$2:AF$5455,$A562,'Duel Log'!AG$2:AG$5455,$B562)</f>
        <v>1</v>
      </c>
      <c r="D562" s="7" t="n">
        <f aca="false">COUNTIFS('Duel Log'!AF$2:AF$5455,$A562,'Duel Log'!AG$2:AG$5455,$B562,'Duel Log'!AH$2:AH$5455,"Win")</f>
        <v>1</v>
      </c>
      <c r="E562" s="7" t="n">
        <f aca="false">COUNTIFS('Duel Log'!AF$2:AF$5455,$A562,'Duel Log'!AG$2:AG$5455,$B562,'Duel Log'!AH$2:AH$5455,"Loss")</f>
        <v>0</v>
      </c>
      <c r="F562" s="7" t="n">
        <f aca="false">COUNTIFS('Duel Log'!AF$2:AF$5455,$A562,'Duel Log'!AG$2:AG$5455,$B562,'Duel Log'!AH$2:AH$5455,"Draw")</f>
        <v>0</v>
      </c>
      <c r="G562" s="13" t="n">
        <f aca="false">IFERROR(D562/C562,"")</f>
        <v>1</v>
      </c>
    </row>
    <row r="563" customFormat="false" ht="15" hidden="false" customHeight="true" outlineLevel="0" collapsed="false">
      <c r="A563" s="7" t="s">
        <v>1409</v>
      </c>
      <c r="B563" s="7" t="s">
        <v>494</v>
      </c>
      <c r="C563" s="7" t="n">
        <f aca="false">COUNTIFS('Duel Log'!AF$2:AF$5455,$A563,'Duel Log'!AG$2:AG$5455,$B563)</f>
        <v>2</v>
      </c>
      <c r="D563" s="7" t="n">
        <f aca="false">COUNTIFS('Duel Log'!AF$2:AF$5455,$A563,'Duel Log'!AG$2:AG$5455,$B563,'Duel Log'!AH$2:AH$5455,"Win")</f>
        <v>2</v>
      </c>
      <c r="E563" s="7" t="n">
        <f aca="false">COUNTIFS('Duel Log'!AF$2:AF$5455,$A563,'Duel Log'!AG$2:AG$5455,$B563,'Duel Log'!AH$2:AH$5455,"Loss")</f>
        <v>0</v>
      </c>
      <c r="F563" s="7" t="n">
        <f aca="false">COUNTIFS('Duel Log'!AF$2:AF$5455,$A563,'Duel Log'!AG$2:AG$5455,$B563,'Duel Log'!AH$2:AH$5455,"Draw")</f>
        <v>0</v>
      </c>
      <c r="G563" s="13" t="n">
        <f aca="false">IFERROR(D563/C563,"")</f>
        <v>1</v>
      </c>
    </row>
    <row r="564" customFormat="false" ht="15" hidden="false" customHeight="true" outlineLevel="0" collapsed="false">
      <c r="A564" s="7" t="s">
        <v>1262</v>
      </c>
      <c r="B564" s="7" t="s">
        <v>2846</v>
      </c>
      <c r="C564" s="7" t="n">
        <f aca="false">COUNTIFS('Duel Log'!AF$2:AF$5455,$A564,'Duel Log'!AG$2:AG$5455,$B564)</f>
        <v>1</v>
      </c>
      <c r="D564" s="7" t="n">
        <f aca="false">COUNTIFS('Duel Log'!AF$2:AF$5455,$A564,'Duel Log'!AG$2:AG$5455,$B564,'Duel Log'!AH$2:AH$5455,"Win")</f>
        <v>0</v>
      </c>
      <c r="E564" s="7" t="n">
        <f aca="false">COUNTIFS('Duel Log'!AF$2:AF$5455,$A564,'Duel Log'!AG$2:AG$5455,$B564,'Duel Log'!AH$2:AH$5455,"Loss")</f>
        <v>1</v>
      </c>
      <c r="F564" s="7" t="n">
        <f aca="false">COUNTIFS('Duel Log'!AF$2:AF$5455,$A564,'Duel Log'!AG$2:AG$5455,$B564,'Duel Log'!AH$2:AH$5455,"Draw")</f>
        <v>0</v>
      </c>
      <c r="G564" s="13" t="n">
        <f aca="false">IFERROR(D564/C564,"")</f>
        <v>0</v>
      </c>
    </row>
    <row r="565" customFormat="false" ht="15" hidden="false" customHeight="true" outlineLevel="0" collapsed="false">
      <c r="A565" s="7" t="s">
        <v>1262</v>
      </c>
      <c r="B565" s="7" t="s">
        <v>1896</v>
      </c>
      <c r="C565" s="7" t="n">
        <f aca="false">COUNTIFS('Duel Log'!AF$2:AF$5455,$A565,'Duel Log'!AG$2:AG$5455,$B565)</f>
        <v>1</v>
      </c>
      <c r="D565" s="7" t="n">
        <f aca="false">COUNTIFS('Duel Log'!AF$2:AF$5455,$A565,'Duel Log'!AG$2:AG$5455,$B565,'Duel Log'!AH$2:AH$5455,"Win")</f>
        <v>1</v>
      </c>
      <c r="E565" s="7" t="n">
        <f aca="false">COUNTIFS('Duel Log'!AF$2:AF$5455,$A565,'Duel Log'!AG$2:AG$5455,$B565,'Duel Log'!AH$2:AH$5455,"Loss")</f>
        <v>0</v>
      </c>
      <c r="F565" s="7" t="n">
        <f aca="false">COUNTIFS('Duel Log'!AF$2:AF$5455,$A565,'Duel Log'!AG$2:AG$5455,$B565,'Duel Log'!AH$2:AH$5455,"Draw")</f>
        <v>0</v>
      </c>
      <c r="G565" s="13" t="n">
        <f aca="false">IFERROR(D565/C565,"")</f>
        <v>1</v>
      </c>
    </row>
    <row r="566" customFormat="false" ht="15" hidden="false" customHeight="true" outlineLevel="0" collapsed="false">
      <c r="A566" s="7" t="s">
        <v>1262</v>
      </c>
      <c r="B566" s="7" t="s">
        <v>216</v>
      </c>
      <c r="C566" s="7" t="n">
        <f aca="false">COUNTIFS('Duel Log'!AF$2:AF$5455,$A566,'Duel Log'!AG$2:AG$5455,$B566)</f>
        <v>2</v>
      </c>
      <c r="D566" s="7" t="n">
        <f aca="false">COUNTIFS('Duel Log'!AF$2:AF$5455,$A566,'Duel Log'!AG$2:AG$5455,$B566,'Duel Log'!AH$2:AH$5455,"Win")</f>
        <v>0</v>
      </c>
      <c r="E566" s="7" t="n">
        <f aca="false">COUNTIFS('Duel Log'!AF$2:AF$5455,$A566,'Duel Log'!AG$2:AG$5455,$B566,'Duel Log'!AH$2:AH$5455,"Loss")</f>
        <v>2</v>
      </c>
      <c r="F566" s="7" t="n">
        <f aca="false">COUNTIFS('Duel Log'!AF$2:AF$5455,$A566,'Duel Log'!AG$2:AG$5455,$B566,'Duel Log'!AH$2:AH$5455,"Draw")</f>
        <v>0</v>
      </c>
      <c r="G566" s="13" t="n">
        <f aca="false">IFERROR(D566/C566,"")</f>
        <v>0</v>
      </c>
    </row>
    <row r="567" customFormat="false" ht="15" hidden="false" customHeight="true" outlineLevel="0" collapsed="false">
      <c r="A567" s="7" t="s">
        <v>1262</v>
      </c>
      <c r="B567" s="7" t="s">
        <v>206</v>
      </c>
      <c r="C567" s="7" t="n">
        <f aca="false">COUNTIFS('Duel Log'!AF$2:AF$5455,$A567,'Duel Log'!AG$2:AG$5455,$B567)</f>
        <v>2</v>
      </c>
      <c r="D567" s="7" t="n">
        <f aca="false">COUNTIFS('Duel Log'!AF$2:AF$5455,$A567,'Duel Log'!AG$2:AG$5455,$B567,'Duel Log'!AH$2:AH$5455,"Win")</f>
        <v>0</v>
      </c>
      <c r="E567" s="7" t="n">
        <f aca="false">COUNTIFS('Duel Log'!AF$2:AF$5455,$A567,'Duel Log'!AG$2:AG$5455,$B567,'Duel Log'!AH$2:AH$5455,"Loss")</f>
        <v>2</v>
      </c>
      <c r="F567" s="7" t="n">
        <f aca="false">COUNTIFS('Duel Log'!AF$2:AF$5455,$A567,'Duel Log'!AG$2:AG$5455,$B567,'Duel Log'!AH$2:AH$5455,"Draw")</f>
        <v>0</v>
      </c>
      <c r="G567" s="13" t="n">
        <f aca="false">IFERROR(D567/C567,"")</f>
        <v>0</v>
      </c>
    </row>
    <row r="568" customFormat="false" ht="15" hidden="false" customHeight="true" outlineLevel="0" collapsed="false">
      <c r="A568" s="7" t="s">
        <v>1262</v>
      </c>
      <c r="B568" s="7" t="s">
        <v>829</v>
      </c>
      <c r="C568" s="7" t="n">
        <f aca="false">COUNTIFS('Duel Log'!AF$2:AF$5455,$A568,'Duel Log'!AG$2:AG$5455,$B568)</f>
        <v>2</v>
      </c>
      <c r="D568" s="7" t="n">
        <f aca="false">COUNTIFS('Duel Log'!AF$2:AF$5455,$A568,'Duel Log'!AG$2:AG$5455,$B568,'Duel Log'!AH$2:AH$5455,"Win")</f>
        <v>2</v>
      </c>
      <c r="E568" s="7" t="n">
        <f aca="false">COUNTIFS('Duel Log'!AF$2:AF$5455,$A568,'Duel Log'!AG$2:AG$5455,$B568,'Duel Log'!AH$2:AH$5455,"Loss")</f>
        <v>0</v>
      </c>
      <c r="F568" s="7" t="n">
        <f aca="false">COUNTIFS('Duel Log'!AF$2:AF$5455,$A568,'Duel Log'!AG$2:AG$5455,$B568,'Duel Log'!AH$2:AH$5455,"Draw")</f>
        <v>0</v>
      </c>
      <c r="G568" s="13" t="n">
        <f aca="false">IFERROR(D568/C568,"")</f>
        <v>1</v>
      </c>
    </row>
    <row r="569" customFormat="false" ht="15" hidden="false" customHeight="true" outlineLevel="0" collapsed="false">
      <c r="A569" s="7" t="s">
        <v>8175</v>
      </c>
      <c r="B569" s="7" t="s">
        <v>8176</v>
      </c>
      <c r="C569" s="7" t="n">
        <f aca="false">COUNTIFS('Duel Log'!AF$2:AF$5455,$A569,'Duel Log'!AG$2:AG$5455,$B569)</f>
        <v>2</v>
      </c>
      <c r="D569" s="7" t="n">
        <f aca="false">COUNTIFS('Duel Log'!AF$2:AF$5455,$A569,'Duel Log'!AG$2:AG$5455,$B569,'Duel Log'!AH$2:AH$5455,"Win")</f>
        <v>2</v>
      </c>
      <c r="E569" s="7" t="n">
        <f aca="false">COUNTIFS('Duel Log'!AF$2:AF$5455,$A569,'Duel Log'!AG$2:AG$5455,$B569,'Duel Log'!AH$2:AH$5455,"Loss")</f>
        <v>0</v>
      </c>
      <c r="F569" s="7" t="n">
        <f aca="false">COUNTIFS('Duel Log'!AF$2:AF$5455,$A569,'Duel Log'!AG$2:AG$5455,$B569,'Duel Log'!AH$2:AH$5455,"Draw")</f>
        <v>0</v>
      </c>
      <c r="G569" s="13" t="n">
        <f aca="false">IFERROR(D569/C569,"")</f>
        <v>1</v>
      </c>
    </row>
    <row r="570" customFormat="false" ht="15" hidden="false" customHeight="true" outlineLevel="0" collapsed="false">
      <c r="A570" s="7" t="s">
        <v>4354</v>
      </c>
      <c r="B570" s="7" t="s">
        <v>603</v>
      </c>
      <c r="C570" s="7" t="n">
        <f aca="false">COUNTIFS('Duel Log'!AF$2:AF$5455,$A570,'Duel Log'!AG$2:AG$5455,$B570)</f>
        <v>1</v>
      </c>
      <c r="D570" s="7" t="n">
        <f aca="false">COUNTIFS('Duel Log'!AF$2:AF$5455,$A570,'Duel Log'!AG$2:AG$5455,$B570,'Duel Log'!AH$2:AH$5455,"Win")</f>
        <v>0</v>
      </c>
      <c r="E570" s="7" t="n">
        <f aca="false">COUNTIFS('Duel Log'!AF$2:AF$5455,$A570,'Duel Log'!AG$2:AG$5455,$B570,'Duel Log'!AH$2:AH$5455,"Loss")</f>
        <v>1</v>
      </c>
      <c r="F570" s="7" t="n">
        <f aca="false">COUNTIFS('Duel Log'!AF$2:AF$5455,$A570,'Duel Log'!AG$2:AG$5455,$B570,'Duel Log'!AH$2:AH$5455,"Draw")</f>
        <v>0</v>
      </c>
      <c r="G570" s="13" t="n">
        <f aca="false">IFERROR(D570/C570,"")</f>
        <v>0</v>
      </c>
    </row>
    <row r="571" customFormat="false" ht="15" hidden="false" customHeight="true" outlineLevel="0" collapsed="false">
      <c r="A571" s="7" t="s">
        <v>4354</v>
      </c>
      <c r="B571" s="7" t="s">
        <v>2234</v>
      </c>
      <c r="C571" s="7" t="n">
        <f aca="false">COUNTIFS('Duel Log'!AF$2:AF$5455,$A571,'Duel Log'!AG$2:AG$5455,$B571)</f>
        <v>1</v>
      </c>
      <c r="D571" s="7" t="n">
        <f aca="false">COUNTIFS('Duel Log'!AF$2:AF$5455,$A571,'Duel Log'!AG$2:AG$5455,$B571,'Duel Log'!AH$2:AH$5455,"Win")</f>
        <v>0</v>
      </c>
      <c r="E571" s="7" t="n">
        <f aca="false">COUNTIFS('Duel Log'!AF$2:AF$5455,$A571,'Duel Log'!AG$2:AG$5455,$B571,'Duel Log'!AH$2:AH$5455,"Loss")</f>
        <v>1</v>
      </c>
      <c r="F571" s="7" t="n">
        <f aca="false">COUNTIFS('Duel Log'!AF$2:AF$5455,$A571,'Duel Log'!AG$2:AG$5455,$B571,'Duel Log'!AH$2:AH$5455,"Draw")</f>
        <v>0</v>
      </c>
      <c r="G571" s="13" t="n">
        <f aca="false">IFERROR(D571/C571,"")</f>
        <v>0</v>
      </c>
    </row>
    <row r="572" customFormat="false" ht="15" hidden="false" customHeight="true" outlineLevel="0" collapsed="false">
      <c r="A572" s="7" t="s">
        <v>6444</v>
      </c>
      <c r="B572" s="7" t="s">
        <v>6445</v>
      </c>
      <c r="C572" s="7" t="n">
        <f aca="false">COUNTIFS('Duel Log'!AF$2:AF$5455,$A572,'Duel Log'!AG$2:AG$5455,$B572)</f>
        <v>2</v>
      </c>
      <c r="D572" s="7" t="n">
        <f aca="false">COUNTIFS('Duel Log'!AF$2:AF$5455,$A572,'Duel Log'!AG$2:AG$5455,$B572,'Duel Log'!AH$2:AH$5455,"Win")</f>
        <v>2</v>
      </c>
      <c r="E572" s="7" t="n">
        <f aca="false">COUNTIFS('Duel Log'!AF$2:AF$5455,$A572,'Duel Log'!AG$2:AG$5455,$B572,'Duel Log'!AH$2:AH$5455,"Loss")</f>
        <v>0</v>
      </c>
      <c r="F572" s="7" t="n">
        <f aca="false">COUNTIFS('Duel Log'!AF$2:AF$5455,$A572,'Duel Log'!AG$2:AG$5455,$B572,'Duel Log'!AH$2:AH$5455,"Draw")</f>
        <v>0</v>
      </c>
      <c r="G572" s="13" t="n">
        <f aca="false">IFERROR(D572/C572,"")</f>
        <v>1</v>
      </c>
    </row>
    <row r="573" customFormat="false" ht="15" hidden="false" customHeight="true" outlineLevel="0" collapsed="false">
      <c r="A573" s="7" t="s">
        <v>3300</v>
      </c>
      <c r="B573" s="7" t="s">
        <v>3299</v>
      </c>
      <c r="C573" s="7" t="n">
        <f aca="false">COUNTIFS('Duel Log'!AF$2:AF$5455,$A573,'Duel Log'!AG$2:AG$5455,$B573)</f>
        <v>2</v>
      </c>
      <c r="D573" s="7" t="n">
        <f aca="false">COUNTIFS('Duel Log'!AF$2:AF$5455,$A573,'Duel Log'!AG$2:AG$5455,$B573,'Duel Log'!AH$2:AH$5455,"Win")</f>
        <v>2</v>
      </c>
      <c r="E573" s="7" t="n">
        <f aca="false">COUNTIFS('Duel Log'!AF$2:AF$5455,$A573,'Duel Log'!AG$2:AG$5455,$B573,'Duel Log'!AH$2:AH$5455,"Loss")</f>
        <v>0</v>
      </c>
      <c r="F573" s="7" t="n">
        <f aca="false">COUNTIFS('Duel Log'!AF$2:AF$5455,$A573,'Duel Log'!AG$2:AG$5455,$B573,'Duel Log'!AH$2:AH$5455,"Draw")</f>
        <v>0</v>
      </c>
      <c r="G573" s="13" t="n">
        <f aca="false">IFERROR(D573/C573,"")</f>
        <v>1</v>
      </c>
    </row>
    <row r="574" customFormat="false" ht="15" hidden="false" customHeight="true" outlineLevel="0" collapsed="false">
      <c r="A574" s="7" t="s">
        <v>8710</v>
      </c>
      <c r="B574" s="7" t="s">
        <v>8711</v>
      </c>
      <c r="C574" s="7" t="n">
        <f aca="false">COUNTIFS('Duel Log'!AF$2:AF$5455,$A574,'Duel Log'!AG$2:AG$5455,$B574)</f>
        <v>1</v>
      </c>
      <c r="D574" s="7" t="n">
        <f aca="false">COUNTIFS('Duel Log'!AF$2:AF$5455,$A574,'Duel Log'!AG$2:AG$5455,$B574,'Duel Log'!AH$2:AH$5455,"Win")</f>
        <v>1</v>
      </c>
      <c r="E574" s="7" t="n">
        <f aca="false">COUNTIFS('Duel Log'!AF$2:AF$5455,$A574,'Duel Log'!AG$2:AG$5455,$B574,'Duel Log'!AH$2:AH$5455,"Loss")</f>
        <v>0</v>
      </c>
      <c r="F574" s="7" t="n">
        <f aca="false">COUNTIFS('Duel Log'!AF$2:AF$5455,$A574,'Duel Log'!AG$2:AG$5455,$B574,'Duel Log'!AH$2:AH$5455,"Draw")</f>
        <v>0</v>
      </c>
      <c r="G574" s="13" t="n">
        <f aca="false">IFERROR(D574/C574,"")</f>
        <v>1</v>
      </c>
    </row>
    <row r="575" customFormat="false" ht="15" hidden="false" customHeight="true" outlineLevel="0" collapsed="false">
      <c r="A575" s="7" t="s">
        <v>8790</v>
      </c>
      <c r="B575" s="7" t="s">
        <v>819</v>
      </c>
      <c r="C575" s="7" t="n">
        <f aca="false">COUNTIFS('Duel Log'!AF$2:AF$5455,$A575,'Duel Log'!AG$2:AG$5455,$B575)</f>
        <v>1</v>
      </c>
      <c r="D575" s="7" t="n">
        <f aca="false">COUNTIFS('Duel Log'!AF$2:AF$5455,$A575,'Duel Log'!AG$2:AG$5455,$B575,'Duel Log'!AH$2:AH$5455,"Win")</f>
        <v>0</v>
      </c>
      <c r="E575" s="7" t="n">
        <f aca="false">COUNTIFS('Duel Log'!AF$2:AF$5455,$A575,'Duel Log'!AG$2:AG$5455,$B575,'Duel Log'!AH$2:AH$5455,"Loss")</f>
        <v>1</v>
      </c>
      <c r="F575" s="7" t="n">
        <f aca="false">COUNTIFS('Duel Log'!AF$2:AF$5455,$A575,'Duel Log'!AG$2:AG$5455,$B575,'Duel Log'!AH$2:AH$5455,"Draw")</f>
        <v>0</v>
      </c>
      <c r="G575" s="13" t="n">
        <f aca="false">IFERROR(D575/C575,"")</f>
        <v>0</v>
      </c>
    </row>
    <row r="576" customFormat="false" ht="15" hidden="false" customHeight="true" outlineLevel="0" collapsed="false">
      <c r="A576" s="7" t="s">
        <v>7988</v>
      </c>
      <c r="B576" s="7" t="s">
        <v>206</v>
      </c>
      <c r="C576" s="7" t="n">
        <f aca="false">COUNTIFS('Duel Log'!AF$2:AF$5455,$A576,'Duel Log'!AG$2:AG$5455,$B576)</f>
        <v>1</v>
      </c>
      <c r="D576" s="7" t="n">
        <f aca="false">COUNTIFS('Duel Log'!AF$2:AF$5455,$A576,'Duel Log'!AG$2:AG$5455,$B576,'Duel Log'!AH$2:AH$5455,"Win")</f>
        <v>0</v>
      </c>
      <c r="E576" s="7" t="n">
        <f aca="false">COUNTIFS('Duel Log'!AF$2:AF$5455,$A576,'Duel Log'!AG$2:AG$5455,$B576,'Duel Log'!AH$2:AH$5455,"Loss")</f>
        <v>1</v>
      </c>
      <c r="F576" s="7" t="n">
        <f aca="false">COUNTIFS('Duel Log'!AF$2:AF$5455,$A576,'Duel Log'!AG$2:AG$5455,$B576,'Duel Log'!AH$2:AH$5455,"Draw")</f>
        <v>0</v>
      </c>
      <c r="G576" s="13" t="n">
        <f aca="false">IFERROR(D576/C576,"")</f>
        <v>0</v>
      </c>
    </row>
    <row r="577" customFormat="false" ht="15" hidden="false" customHeight="true" outlineLevel="0" collapsed="false">
      <c r="A577" s="7" t="s">
        <v>2332</v>
      </c>
      <c r="B577" s="7" t="s">
        <v>206</v>
      </c>
      <c r="C577" s="7" t="n">
        <f aca="false">COUNTIFS('Duel Log'!AF$2:AF$5455,$A577,'Duel Log'!AG$2:AG$5455,$B577)</f>
        <v>2</v>
      </c>
      <c r="D577" s="7" t="n">
        <f aca="false">COUNTIFS('Duel Log'!AF$2:AF$5455,$A577,'Duel Log'!AG$2:AG$5455,$B577,'Duel Log'!AH$2:AH$5455,"Win")</f>
        <v>0</v>
      </c>
      <c r="E577" s="7" t="n">
        <f aca="false">COUNTIFS('Duel Log'!AF$2:AF$5455,$A577,'Duel Log'!AG$2:AG$5455,$B577,'Duel Log'!AH$2:AH$5455,"Loss")</f>
        <v>2</v>
      </c>
      <c r="F577" s="7" t="n">
        <f aca="false">COUNTIFS('Duel Log'!AF$2:AF$5455,$A577,'Duel Log'!AG$2:AG$5455,$B577,'Duel Log'!AH$2:AH$5455,"Draw")</f>
        <v>0</v>
      </c>
      <c r="G577" s="13" t="n">
        <f aca="false">IFERROR(D577/C577,"")</f>
        <v>0</v>
      </c>
    </row>
    <row r="578" customFormat="false" ht="15" hidden="false" customHeight="true" outlineLevel="0" collapsed="false">
      <c r="A578" s="7" t="s">
        <v>5768</v>
      </c>
      <c r="B578" s="7" t="s">
        <v>236</v>
      </c>
      <c r="C578" s="7" t="n">
        <f aca="false">COUNTIFS('Duel Log'!AF$2:AF$5455,$A578,'Duel Log'!AG$2:AG$5455,$B578)</f>
        <v>2</v>
      </c>
      <c r="D578" s="7" t="n">
        <f aca="false">COUNTIFS('Duel Log'!AF$2:AF$5455,$A578,'Duel Log'!AG$2:AG$5455,$B578,'Duel Log'!AH$2:AH$5455,"Win")</f>
        <v>2</v>
      </c>
      <c r="E578" s="7" t="n">
        <f aca="false">COUNTIFS('Duel Log'!AF$2:AF$5455,$A578,'Duel Log'!AG$2:AG$5455,$B578,'Duel Log'!AH$2:AH$5455,"Loss")</f>
        <v>0</v>
      </c>
      <c r="F578" s="7" t="n">
        <f aca="false">COUNTIFS('Duel Log'!AF$2:AF$5455,$A578,'Duel Log'!AG$2:AG$5455,$B578,'Duel Log'!AH$2:AH$5455,"Draw")</f>
        <v>0</v>
      </c>
      <c r="G578" s="13" t="n">
        <f aca="false">IFERROR(D578/C578,"")</f>
        <v>1</v>
      </c>
    </row>
    <row r="579" customFormat="false" ht="15" hidden="false" customHeight="true" outlineLevel="0" collapsed="false">
      <c r="A579" s="7" t="s">
        <v>100</v>
      </c>
      <c r="B579" s="7" t="s">
        <v>101</v>
      </c>
      <c r="C579" s="7" t="n">
        <f aca="false">COUNTIFS('Duel Log'!AF$2:AF$5455,$A579,'Duel Log'!AG$2:AG$5455,$B579)</f>
        <v>1</v>
      </c>
      <c r="D579" s="7" t="n">
        <f aca="false">COUNTIFS('Duel Log'!AF$2:AF$5455,$A579,'Duel Log'!AG$2:AG$5455,$B579,'Duel Log'!AH$2:AH$5455,"Win")</f>
        <v>1</v>
      </c>
      <c r="E579" s="7" t="n">
        <f aca="false">COUNTIFS('Duel Log'!AF$2:AF$5455,$A579,'Duel Log'!AG$2:AG$5455,$B579,'Duel Log'!AH$2:AH$5455,"Loss")</f>
        <v>0</v>
      </c>
      <c r="F579" s="7" t="n">
        <f aca="false">COUNTIFS('Duel Log'!AF$2:AF$5455,$A579,'Duel Log'!AG$2:AG$5455,$B579,'Duel Log'!AH$2:AH$5455,"Draw")</f>
        <v>0</v>
      </c>
      <c r="G579" s="13" t="n">
        <f aca="false">IFERROR(D579/C579,"")</f>
        <v>1</v>
      </c>
    </row>
    <row r="580" customFormat="false" ht="15" hidden="false" customHeight="true" outlineLevel="0" collapsed="false">
      <c r="A580" s="7" t="s">
        <v>4675</v>
      </c>
      <c r="B580" s="7" t="s">
        <v>4674</v>
      </c>
      <c r="C580" s="7" t="n">
        <f aca="false">COUNTIFS('Duel Log'!AF$2:AF$5455,$A580,'Duel Log'!AG$2:AG$5455,$B580)</f>
        <v>2</v>
      </c>
      <c r="D580" s="7" t="n">
        <f aca="false">COUNTIFS('Duel Log'!AF$2:AF$5455,$A580,'Duel Log'!AG$2:AG$5455,$B580,'Duel Log'!AH$2:AH$5455,"Win")</f>
        <v>2</v>
      </c>
      <c r="E580" s="7" t="n">
        <f aca="false">COUNTIFS('Duel Log'!AF$2:AF$5455,$A580,'Duel Log'!AG$2:AG$5455,$B580,'Duel Log'!AH$2:AH$5455,"Loss")</f>
        <v>0</v>
      </c>
      <c r="F580" s="7" t="n">
        <f aca="false">COUNTIFS('Duel Log'!AF$2:AF$5455,$A580,'Duel Log'!AG$2:AG$5455,$B580,'Duel Log'!AH$2:AH$5455,"Draw")</f>
        <v>0</v>
      </c>
      <c r="G580" s="13" t="n">
        <f aca="false">IFERROR(D580/C580,"")</f>
        <v>1</v>
      </c>
    </row>
    <row r="581" customFormat="false" ht="15" hidden="false" customHeight="true" outlineLevel="0" collapsed="false">
      <c r="A581" s="7" t="s">
        <v>2440</v>
      </c>
      <c r="B581" s="7" t="s">
        <v>2929</v>
      </c>
      <c r="C581" s="7" t="n">
        <f aca="false">COUNTIFS('Duel Log'!AF$2:AF$5455,$A581,'Duel Log'!AG$2:AG$5455,$B581)</f>
        <v>2</v>
      </c>
      <c r="D581" s="7" t="n">
        <f aca="false">COUNTIFS('Duel Log'!AF$2:AF$5455,$A581,'Duel Log'!AG$2:AG$5455,$B581,'Duel Log'!AH$2:AH$5455,"Win")</f>
        <v>0</v>
      </c>
      <c r="E581" s="7" t="n">
        <f aca="false">COUNTIFS('Duel Log'!AF$2:AF$5455,$A581,'Duel Log'!AG$2:AG$5455,$B581,'Duel Log'!AH$2:AH$5455,"Loss")</f>
        <v>2</v>
      </c>
      <c r="F581" s="7" t="n">
        <f aca="false">COUNTIFS('Duel Log'!AF$2:AF$5455,$A581,'Duel Log'!AG$2:AG$5455,$B581,'Duel Log'!AH$2:AH$5455,"Draw")</f>
        <v>0</v>
      </c>
      <c r="G581" s="13" t="n">
        <f aca="false">IFERROR(D581/C581,"")</f>
        <v>0</v>
      </c>
    </row>
    <row r="582" customFormat="false" ht="15" hidden="false" customHeight="true" outlineLevel="0" collapsed="false">
      <c r="A582" s="7" t="s">
        <v>2440</v>
      </c>
      <c r="B582" s="7" t="s">
        <v>2441</v>
      </c>
      <c r="C582" s="7" t="n">
        <f aca="false">COUNTIFS('Duel Log'!AF$2:AF$5455,$A582,'Duel Log'!AG$2:AG$5455,$B582)</f>
        <v>1</v>
      </c>
      <c r="D582" s="7" t="n">
        <f aca="false">COUNTIFS('Duel Log'!AF$2:AF$5455,$A582,'Duel Log'!AG$2:AG$5455,$B582,'Duel Log'!AH$2:AH$5455,"Win")</f>
        <v>0</v>
      </c>
      <c r="E582" s="7" t="n">
        <f aca="false">COUNTIFS('Duel Log'!AF$2:AF$5455,$A582,'Duel Log'!AG$2:AG$5455,$B582,'Duel Log'!AH$2:AH$5455,"Loss")</f>
        <v>1</v>
      </c>
      <c r="F582" s="7" t="n">
        <f aca="false">COUNTIFS('Duel Log'!AF$2:AF$5455,$A582,'Duel Log'!AG$2:AG$5455,$B582,'Duel Log'!AH$2:AH$5455,"Draw")</f>
        <v>0</v>
      </c>
      <c r="G582" s="13" t="n">
        <f aca="false">IFERROR(D582/C582,"")</f>
        <v>0</v>
      </c>
    </row>
    <row r="583" customFormat="false" ht="15" hidden="false" customHeight="true" outlineLevel="0" collapsed="false">
      <c r="A583" s="7" t="s">
        <v>5442</v>
      </c>
      <c r="B583" s="7" t="s">
        <v>503</v>
      </c>
      <c r="C583" s="7" t="n">
        <f aca="false">COUNTIFS('Duel Log'!AF$2:AF$5455,$A583,'Duel Log'!AG$2:AG$5455,$B583)</f>
        <v>1</v>
      </c>
      <c r="D583" s="7" t="n">
        <f aca="false">COUNTIFS('Duel Log'!AF$2:AF$5455,$A583,'Duel Log'!AG$2:AG$5455,$B583,'Duel Log'!AH$2:AH$5455,"Win")</f>
        <v>1</v>
      </c>
      <c r="E583" s="7" t="n">
        <f aca="false">COUNTIFS('Duel Log'!AF$2:AF$5455,$A583,'Duel Log'!AG$2:AG$5455,$B583,'Duel Log'!AH$2:AH$5455,"Loss")</f>
        <v>0</v>
      </c>
      <c r="F583" s="7" t="n">
        <f aca="false">COUNTIFS('Duel Log'!AF$2:AF$5455,$A583,'Duel Log'!AG$2:AG$5455,$B583,'Duel Log'!AH$2:AH$5455,"Draw")</f>
        <v>0</v>
      </c>
      <c r="G583" s="13" t="n">
        <f aca="false">IFERROR(D583/C583,"")</f>
        <v>1</v>
      </c>
    </row>
    <row r="584" customFormat="false" ht="15" hidden="false" customHeight="true" outlineLevel="0" collapsed="false">
      <c r="A584" s="7" t="s">
        <v>7232</v>
      </c>
      <c r="B584" s="7" t="s">
        <v>1858</v>
      </c>
      <c r="C584" s="7" t="n">
        <f aca="false">COUNTIFS('Duel Log'!AF$2:AF$5455,$A584,'Duel Log'!AG$2:AG$5455,$B584)</f>
        <v>1</v>
      </c>
      <c r="D584" s="7" t="n">
        <f aca="false">COUNTIFS('Duel Log'!AF$2:AF$5455,$A584,'Duel Log'!AG$2:AG$5455,$B584,'Duel Log'!AH$2:AH$5455,"Win")</f>
        <v>0</v>
      </c>
      <c r="E584" s="7" t="n">
        <f aca="false">COUNTIFS('Duel Log'!AF$2:AF$5455,$A584,'Duel Log'!AG$2:AG$5455,$B584,'Duel Log'!AH$2:AH$5455,"Loss")</f>
        <v>1</v>
      </c>
      <c r="F584" s="7" t="n">
        <f aca="false">COUNTIFS('Duel Log'!AF$2:AF$5455,$A584,'Duel Log'!AG$2:AG$5455,$B584,'Duel Log'!AH$2:AH$5455,"Draw")</f>
        <v>0</v>
      </c>
      <c r="G584" s="13" t="n">
        <f aca="false">IFERROR(D584/C584,"")</f>
        <v>0</v>
      </c>
    </row>
    <row r="585" customFormat="false" ht="15" hidden="false" customHeight="true" outlineLevel="0" collapsed="false">
      <c r="A585" s="7" t="s">
        <v>7291</v>
      </c>
      <c r="B585" s="7" t="s">
        <v>1762</v>
      </c>
      <c r="C585" s="7" t="n">
        <f aca="false">COUNTIFS('Duel Log'!AF$2:AF$5455,$A585,'Duel Log'!AG$2:AG$5455,$B585)</f>
        <v>1</v>
      </c>
      <c r="D585" s="7" t="n">
        <f aca="false">COUNTIFS('Duel Log'!AF$2:AF$5455,$A585,'Duel Log'!AG$2:AG$5455,$B585,'Duel Log'!AH$2:AH$5455,"Win")</f>
        <v>0</v>
      </c>
      <c r="E585" s="7" t="n">
        <f aca="false">COUNTIFS('Duel Log'!AF$2:AF$5455,$A585,'Duel Log'!AG$2:AG$5455,$B585,'Duel Log'!AH$2:AH$5455,"Loss")</f>
        <v>1</v>
      </c>
      <c r="F585" s="7" t="n">
        <f aca="false">COUNTIFS('Duel Log'!AF$2:AF$5455,$A585,'Duel Log'!AG$2:AG$5455,$B585,'Duel Log'!AH$2:AH$5455,"Draw")</f>
        <v>0</v>
      </c>
      <c r="G585" s="13" t="n">
        <f aca="false">IFERROR(D585/C585,"")</f>
        <v>0</v>
      </c>
    </row>
    <row r="586" customFormat="false" ht="15" hidden="false" customHeight="true" outlineLevel="0" collapsed="false">
      <c r="A586" s="7" t="s">
        <v>4944</v>
      </c>
      <c r="B586" s="7" t="s">
        <v>3971</v>
      </c>
      <c r="C586" s="7" t="n">
        <f aca="false">COUNTIFS('Duel Log'!AF$2:AF$5455,$A586,'Duel Log'!AG$2:AG$5455,$B586)</f>
        <v>1</v>
      </c>
      <c r="D586" s="7" t="n">
        <f aca="false">COUNTIFS('Duel Log'!AF$2:AF$5455,$A586,'Duel Log'!AG$2:AG$5455,$B586,'Duel Log'!AH$2:AH$5455,"Win")</f>
        <v>1</v>
      </c>
      <c r="E586" s="7" t="n">
        <f aca="false">COUNTIFS('Duel Log'!AF$2:AF$5455,$A586,'Duel Log'!AG$2:AG$5455,$B586,'Duel Log'!AH$2:AH$5455,"Loss")</f>
        <v>0</v>
      </c>
      <c r="F586" s="7" t="n">
        <f aca="false">COUNTIFS('Duel Log'!AF$2:AF$5455,$A586,'Duel Log'!AG$2:AG$5455,$B586,'Duel Log'!AH$2:AH$5455,"Draw")</f>
        <v>0</v>
      </c>
      <c r="G586" s="13" t="n">
        <f aca="false">IFERROR(D586/C586,"")</f>
        <v>1</v>
      </c>
    </row>
    <row r="587" customFormat="false" ht="15" hidden="false" customHeight="true" outlineLevel="0" collapsed="false">
      <c r="A587" s="7" t="s">
        <v>4895</v>
      </c>
      <c r="B587" s="7" t="s">
        <v>4896</v>
      </c>
      <c r="C587" s="7" t="n">
        <f aca="false">COUNTIFS('Duel Log'!AF$2:AF$5455,$A587,'Duel Log'!AG$2:AG$5455,$B587)</f>
        <v>1</v>
      </c>
      <c r="D587" s="7" t="n">
        <f aca="false">COUNTIFS('Duel Log'!AF$2:AF$5455,$A587,'Duel Log'!AG$2:AG$5455,$B587,'Duel Log'!AH$2:AH$5455,"Win")</f>
        <v>1</v>
      </c>
      <c r="E587" s="7" t="n">
        <f aca="false">COUNTIFS('Duel Log'!AF$2:AF$5455,$A587,'Duel Log'!AG$2:AG$5455,$B587,'Duel Log'!AH$2:AH$5455,"Loss")</f>
        <v>0</v>
      </c>
      <c r="F587" s="7" t="n">
        <f aca="false">COUNTIFS('Duel Log'!AF$2:AF$5455,$A587,'Duel Log'!AG$2:AG$5455,$B587,'Duel Log'!AH$2:AH$5455,"Draw")</f>
        <v>0</v>
      </c>
      <c r="G587" s="13" t="n">
        <f aca="false">IFERROR(D587/C587,"")</f>
        <v>1</v>
      </c>
    </row>
    <row r="588" customFormat="false" ht="15" hidden="false" customHeight="true" outlineLevel="0" collapsed="false">
      <c r="A588" s="7" t="s">
        <v>4895</v>
      </c>
      <c r="B588" s="7" t="s">
        <v>2197</v>
      </c>
      <c r="C588" s="7" t="n">
        <f aca="false">COUNTIFS('Duel Log'!AF$2:AF$5455,$A588,'Duel Log'!AG$2:AG$5455,$B588)</f>
        <v>1</v>
      </c>
      <c r="D588" s="7" t="n">
        <f aca="false">COUNTIFS('Duel Log'!AF$2:AF$5455,$A588,'Duel Log'!AG$2:AG$5455,$B588,'Duel Log'!AH$2:AH$5455,"Win")</f>
        <v>0</v>
      </c>
      <c r="E588" s="7" t="n">
        <f aca="false">COUNTIFS('Duel Log'!AF$2:AF$5455,$A588,'Duel Log'!AG$2:AG$5455,$B588,'Duel Log'!AH$2:AH$5455,"Loss")</f>
        <v>1</v>
      </c>
      <c r="F588" s="7" t="n">
        <f aca="false">COUNTIFS('Duel Log'!AF$2:AF$5455,$A588,'Duel Log'!AG$2:AG$5455,$B588,'Duel Log'!AH$2:AH$5455,"Draw")</f>
        <v>0</v>
      </c>
      <c r="G588" s="13" t="n">
        <f aca="false">IFERROR(D588/C588,"")</f>
        <v>0</v>
      </c>
    </row>
    <row r="589" customFormat="false" ht="15" hidden="false" customHeight="true" outlineLevel="0" collapsed="false">
      <c r="A589" s="7" t="s">
        <v>4888</v>
      </c>
      <c r="B589" s="7" t="s">
        <v>415</v>
      </c>
      <c r="C589" s="7" t="n">
        <f aca="false">COUNTIFS('Duel Log'!AF$2:AF$5455,$A589,'Duel Log'!AG$2:AG$5455,$B589)</f>
        <v>1</v>
      </c>
      <c r="D589" s="7" t="n">
        <f aca="false">COUNTIFS('Duel Log'!AF$2:AF$5455,$A589,'Duel Log'!AG$2:AG$5455,$B589,'Duel Log'!AH$2:AH$5455,"Win")</f>
        <v>1</v>
      </c>
      <c r="E589" s="7" t="n">
        <f aca="false">COUNTIFS('Duel Log'!AF$2:AF$5455,$A589,'Duel Log'!AG$2:AG$5455,$B589,'Duel Log'!AH$2:AH$5455,"Loss")</f>
        <v>0</v>
      </c>
      <c r="F589" s="7" t="n">
        <f aca="false">COUNTIFS('Duel Log'!AF$2:AF$5455,$A589,'Duel Log'!AG$2:AG$5455,$B589,'Duel Log'!AH$2:AH$5455,"Draw")</f>
        <v>0</v>
      </c>
      <c r="G589" s="13" t="n">
        <f aca="false">IFERROR(D589/C589,"")</f>
        <v>1</v>
      </c>
    </row>
    <row r="590" customFormat="false" ht="15" hidden="false" customHeight="true" outlineLevel="0" collapsed="false">
      <c r="A590" s="7" t="s">
        <v>8459</v>
      </c>
      <c r="B590" s="7" t="s">
        <v>543</v>
      </c>
      <c r="C590" s="7" t="n">
        <f aca="false">COUNTIFS('Duel Log'!AF$2:AF$5455,$A590,'Duel Log'!AG$2:AG$5455,$B590)</f>
        <v>1</v>
      </c>
      <c r="D590" s="7" t="n">
        <f aca="false">COUNTIFS('Duel Log'!AF$2:AF$5455,$A590,'Duel Log'!AG$2:AG$5455,$B590,'Duel Log'!AH$2:AH$5455,"Win")</f>
        <v>0</v>
      </c>
      <c r="E590" s="7" t="n">
        <f aca="false">COUNTIFS('Duel Log'!AF$2:AF$5455,$A590,'Duel Log'!AG$2:AG$5455,$B590,'Duel Log'!AH$2:AH$5455,"Loss")</f>
        <v>1</v>
      </c>
      <c r="F590" s="7" t="n">
        <f aca="false">COUNTIFS('Duel Log'!AF$2:AF$5455,$A590,'Duel Log'!AG$2:AG$5455,$B590,'Duel Log'!AH$2:AH$5455,"Draw")</f>
        <v>0</v>
      </c>
      <c r="G590" s="13" t="n">
        <f aca="false">IFERROR(D590/C590,"")</f>
        <v>0</v>
      </c>
    </row>
    <row r="591" customFormat="false" ht="15" hidden="false" customHeight="true" outlineLevel="0" collapsed="false">
      <c r="A591" s="7" t="s">
        <v>8012</v>
      </c>
      <c r="B591" s="7" t="s">
        <v>155</v>
      </c>
      <c r="C591" s="7" t="n">
        <f aca="false">COUNTIFS('Duel Log'!AF$2:AF$5455,$A591,'Duel Log'!AG$2:AG$5455,$B591)</f>
        <v>1</v>
      </c>
      <c r="D591" s="7" t="n">
        <f aca="false">COUNTIFS('Duel Log'!AF$2:AF$5455,$A591,'Duel Log'!AG$2:AG$5455,$B591,'Duel Log'!AH$2:AH$5455,"Win")</f>
        <v>0</v>
      </c>
      <c r="E591" s="7" t="n">
        <f aca="false">COUNTIFS('Duel Log'!AF$2:AF$5455,$A591,'Duel Log'!AG$2:AG$5455,$B591,'Duel Log'!AH$2:AH$5455,"Loss")</f>
        <v>1</v>
      </c>
      <c r="F591" s="7" t="n">
        <f aca="false">COUNTIFS('Duel Log'!AF$2:AF$5455,$A591,'Duel Log'!AG$2:AG$5455,$B591,'Duel Log'!AH$2:AH$5455,"Draw")</f>
        <v>0</v>
      </c>
      <c r="G591" s="13" t="n">
        <f aca="false">IFERROR(D591/C591,"")</f>
        <v>0</v>
      </c>
    </row>
    <row r="592" customFormat="false" ht="15" hidden="false" customHeight="true" outlineLevel="0" collapsed="false">
      <c r="A592" s="7" t="s">
        <v>8012</v>
      </c>
      <c r="B592" s="7" t="s">
        <v>368</v>
      </c>
      <c r="C592" s="7" t="n">
        <f aca="false">COUNTIFS('Duel Log'!AF$2:AF$5455,$A592,'Duel Log'!AG$2:AG$5455,$B592)</f>
        <v>2</v>
      </c>
      <c r="D592" s="7" t="n">
        <f aca="false">COUNTIFS('Duel Log'!AF$2:AF$5455,$A592,'Duel Log'!AG$2:AG$5455,$B592,'Duel Log'!AH$2:AH$5455,"Win")</f>
        <v>0</v>
      </c>
      <c r="E592" s="7" t="n">
        <f aca="false">COUNTIFS('Duel Log'!AF$2:AF$5455,$A592,'Duel Log'!AG$2:AG$5455,$B592,'Duel Log'!AH$2:AH$5455,"Loss")</f>
        <v>2</v>
      </c>
      <c r="F592" s="7" t="n">
        <f aca="false">COUNTIFS('Duel Log'!AF$2:AF$5455,$A592,'Duel Log'!AG$2:AG$5455,$B592,'Duel Log'!AH$2:AH$5455,"Draw")</f>
        <v>0</v>
      </c>
      <c r="G592" s="13" t="n">
        <f aca="false">IFERROR(D592/C592,"")</f>
        <v>0</v>
      </c>
    </row>
    <row r="593" customFormat="false" ht="15" hidden="false" customHeight="true" outlineLevel="0" collapsed="false">
      <c r="A593" s="7" t="s">
        <v>4790</v>
      </c>
      <c r="B593" s="7" t="s">
        <v>285</v>
      </c>
      <c r="C593" s="7" t="n">
        <f aca="false">COUNTIFS('Duel Log'!AF$2:AF$5455,$A593,'Duel Log'!AG$2:AG$5455,$B593)</f>
        <v>1</v>
      </c>
      <c r="D593" s="7" t="n">
        <f aca="false">COUNTIFS('Duel Log'!AF$2:AF$5455,$A593,'Duel Log'!AG$2:AG$5455,$B593,'Duel Log'!AH$2:AH$5455,"Win")</f>
        <v>1</v>
      </c>
      <c r="E593" s="7" t="n">
        <f aca="false">COUNTIFS('Duel Log'!AF$2:AF$5455,$A593,'Duel Log'!AG$2:AG$5455,$B593,'Duel Log'!AH$2:AH$5455,"Loss")</f>
        <v>0</v>
      </c>
      <c r="F593" s="7" t="n">
        <f aca="false">COUNTIFS('Duel Log'!AF$2:AF$5455,$A593,'Duel Log'!AG$2:AG$5455,$B593,'Duel Log'!AH$2:AH$5455,"Draw")</f>
        <v>0</v>
      </c>
      <c r="G593" s="13" t="n">
        <f aca="false">IFERROR(D593/C593,"")</f>
        <v>1</v>
      </c>
    </row>
    <row r="594" customFormat="false" ht="15" hidden="false" customHeight="true" outlineLevel="0" collapsed="false">
      <c r="A594" s="7" t="s">
        <v>4790</v>
      </c>
      <c r="B594" s="7" t="s">
        <v>5463</v>
      </c>
      <c r="C594" s="7" t="n">
        <f aca="false">COUNTIFS('Duel Log'!AF$2:AF$5455,$A594,'Duel Log'!AG$2:AG$5455,$B594)</f>
        <v>1</v>
      </c>
      <c r="D594" s="7" t="n">
        <f aca="false">COUNTIFS('Duel Log'!AF$2:AF$5455,$A594,'Duel Log'!AG$2:AG$5455,$B594,'Duel Log'!AH$2:AH$5455,"Win")</f>
        <v>1</v>
      </c>
      <c r="E594" s="7" t="n">
        <f aca="false">COUNTIFS('Duel Log'!AF$2:AF$5455,$A594,'Duel Log'!AG$2:AG$5455,$B594,'Duel Log'!AH$2:AH$5455,"Loss")</f>
        <v>0</v>
      </c>
      <c r="F594" s="7" t="n">
        <f aca="false">COUNTIFS('Duel Log'!AF$2:AF$5455,$A594,'Duel Log'!AG$2:AG$5455,$B594,'Duel Log'!AH$2:AH$5455,"Draw")</f>
        <v>0</v>
      </c>
      <c r="G594" s="13" t="n">
        <f aca="false">IFERROR(D594/C594,"")</f>
        <v>1</v>
      </c>
    </row>
    <row r="595" customFormat="false" ht="15" hidden="false" customHeight="true" outlineLevel="0" collapsed="false">
      <c r="A595" s="7" t="s">
        <v>1725</v>
      </c>
      <c r="B595" s="7" t="s">
        <v>7116</v>
      </c>
      <c r="C595" s="7" t="n">
        <f aca="false">COUNTIFS('Duel Log'!AF$2:AF$5455,$A595,'Duel Log'!AG$2:AG$5455,$B595)</f>
        <v>2</v>
      </c>
      <c r="D595" s="7" t="n">
        <f aca="false">COUNTIFS('Duel Log'!AF$2:AF$5455,$A595,'Duel Log'!AG$2:AG$5455,$B595,'Duel Log'!AH$2:AH$5455,"Win")</f>
        <v>0</v>
      </c>
      <c r="E595" s="7" t="n">
        <f aca="false">COUNTIFS('Duel Log'!AF$2:AF$5455,$A595,'Duel Log'!AG$2:AG$5455,$B595,'Duel Log'!AH$2:AH$5455,"Loss")</f>
        <v>2</v>
      </c>
      <c r="F595" s="7" t="n">
        <f aca="false">COUNTIFS('Duel Log'!AF$2:AF$5455,$A595,'Duel Log'!AG$2:AG$5455,$B595,'Duel Log'!AH$2:AH$5455,"Draw")</f>
        <v>0</v>
      </c>
      <c r="G595" s="13" t="n">
        <f aca="false">IFERROR(D595/C595,"")</f>
        <v>0</v>
      </c>
    </row>
    <row r="596" customFormat="false" ht="15" hidden="false" customHeight="true" outlineLevel="0" collapsed="false">
      <c r="A596" s="7" t="s">
        <v>1725</v>
      </c>
      <c r="B596" s="7" t="s">
        <v>1000</v>
      </c>
      <c r="C596" s="7" t="n">
        <f aca="false">COUNTIFS('Duel Log'!AF$2:AF$5455,$A596,'Duel Log'!AG$2:AG$5455,$B596)</f>
        <v>2</v>
      </c>
      <c r="D596" s="7" t="n">
        <f aca="false">COUNTIFS('Duel Log'!AF$2:AF$5455,$A596,'Duel Log'!AG$2:AG$5455,$B596,'Duel Log'!AH$2:AH$5455,"Win")</f>
        <v>2</v>
      </c>
      <c r="E596" s="7" t="n">
        <f aca="false">COUNTIFS('Duel Log'!AF$2:AF$5455,$A596,'Duel Log'!AG$2:AG$5455,$B596,'Duel Log'!AH$2:AH$5455,"Loss")</f>
        <v>0</v>
      </c>
      <c r="F596" s="7" t="n">
        <f aca="false">COUNTIFS('Duel Log'!AF$2:AF$5455,$A596,'Duel Log'!AG$2:AG$5455,$B596,'Duel Log'!AH$2:AH$5455,"Draw")</f>
        <v>0</v>
      </c>
      <c r="G596" s="13" t="n">
        <f aca="false">IFERROR(D596/C596,"")</f>
        <v>1</v>
      </c>
    </row>
    <row r="597" customFormat="false" ht="15" hidden="false" customHeight="true" outlineLevel="0" collapsed="false">
      <c r="A597" s="7" t="s">
        <v>4939</v>
      </c>
      <c r="B597" s="7" t="s">
        <v>4938</v>
      </c>
      <c r="C597" s="7" t="n">
        <f aca="false">COUNTIFS('Duel Log'!AF$2:AF$5455,$A597,'Duel Log'!AG$2:AG$5455,$B597)</f>
        <v>1</v>
      </c>
      <c r="D597" s="7" t="n">
        <f aca="false">COUNTIFS('Duel Log'!AF$2:AF$5455,$A597,'Duel Log'!AG$2:AG$5455,$B597,'Duel Log'!AH$2:AH$5455,"Win")</f>
        <v>0</v>
      </c>
      <c r="E597" s="7" t="n">
        <f aca="false">COUNTIFS('Duel Log'!AF$2:AF$5455,$A597,'Duel Log'!AG$2:AG$5455,$B597,'Duel Log'!AH$2:AH$5455,"Loss")</f>
        <v>1</v>
      </c>
      <c r="F597" s="7" t="n">
        <f aca="false">COUNTIFS('Duel Log'!AF$2:AF$5455,$A597,'Duel Log'!AG$2:AG$5455,$B597,'Duel Log'!AH$2:AH$5455,"Draw")</f>
        <v>0</v>
      </c>
      <c r="G597" s="13" t="n">
        <f aca="false">IFERROR(D597/C597,"")</f>
        <v>0</v>
      </c>
    </row>
    <row r="598" customFormat="false" ht="15" hidden="false" customHeight="true" outlineLevel="0" collapsed="false">
      <c r="A598" s="7" t="s">
        <v>7368</v>
      </c>
      <c r="B598" s="7" t="s">
        <v>7367</v>
      </c>
      <c r="C598" s="7" t="n">
        <f aca="false">COUNTIFS('Duel Log'!AF$2:AF$5455,$A598,'Duel Log'!AG$2:AG$5455,$B598)</f>
        <v>1</v>
      </c>
      <c r="D598" s="7" t="n">
        <f aca="false">COUNTIFS('Duel Log'!AF$2:AF$5455,$A598,'Duel Log'!AG$2:AG$5455,$B598,'Duel Log'!AH$2:AH$5455,"Win")</f>
        <v>0</v>
      </c>
      <c r="E598" s="7" t="n">
        <f aca="false">COUNTIFS('Duel Log'!AF$2:AF$5455,$A598,'Duel Log'!AG$2:AG$5455,$B598,'Duel Log'!AH$2:AH$5455,"Loss")</f>
        <v>1</v>
      </c>
      <c r="F598" s="7" t="n">
        <f aca="false">COUNTIFS('Duel Log'!AF$2:AF$5455,$A598,'Duel Log'!AG$2:AG$5455,$B598,'Duel Log'!AH$2:AH$5455,"Draw")</f>
        <v>0</v>
      </c>
      <c r="G598" s="13" t="n">
        <f aca="false">IFERROR(D598/C598,"")</f>
        <v>0</v>
      </c>
    </row>
    <row r="599" customFormat="false" ht="15" hidden="false" customHeight="true" outlineLevel="0" collapsed="false">
      <c r="A599" s="7" t="s">
        <v>7355</v>
      </c>
      <c r="B599" s="7" t="s">
        <v>6163</v>
      </c>
      <c r="C599" s="7" t="n">
        <f aca="false">COUNTIFS('Duel Log'!AF$2:AF$5455,$A599,'Duel Log'!AG$2:AG$5455,$B599)</f>
        <v>1</v>
      </c>
      <c r="D599" s="7" t="n">
        <f aca="false">COUNTIFS('Duel Log'!AF$2:AF$5455,$A599,'Duel Log'!AG$2:AG$5455,$B599,'Duel Log'!AH$2:AH$5455,"Win")</f>
        <v>1</v>
      </c>
      <c r="E599" s="7" t="n">
        <f aca="false">COUNTIFS('Duel Log'!AF$2:AF$5455,$A599,'Duel Log'!AG$2:AG$5455,$B599,'Duel Log'!AH$2:AH$5455,"Loss")</f>
        <v>0</v>
      </c>
      <c r="F599" s="7" t="n">
        <f aca="false">COUNTIFS('Duel Log'!AF$2:AF$5455,$A599,'Duel Log'!AG$2:AG$5455,$B599,'Duel Log'!AH$2:AH$5455,"Draw")</f>
        <v>0</v>
      </c>
      <c r="G599" s="13" t="n">
        <f aca="false">IFERROR(D599/C599,"")</f>
        <v>1</v>
      </c>
    </row>
    <row r="600" customFormat="false" ht="15" hidden="false" customHeight="true" outlineLevel="0" collapsed="false">
      <c r="A600" s="7" t="s">
        <v>1308</v>
      </c>
      <c r="B600" s="7" t="s">
        <v>1307</v>
      </c>
      <c r="C600" s="7" t="n">
        <f aca="false">COUNTIFS('Duel Log'!AF$2:AF$5455,$A600,'Duel Log'!AG$2:AG$5455,$B600)</f>
        <v>2</v>
      </c>
      <c r="D600" s="7" t="n">
        <f aca="false">COUNTIFS('Duel Log'!AF$2:AF$5455,$A600,'Duel Log'!AG$2:AG$5455,$B600,'Duel Log'!AH$2:AH$5455,"Win")</f>
        <v>2</v>
      </c>
      <c r="E600" s="7" t="n">
        <f aca="false">COUNTIFS('Duel Log'!AF$2:AF$5455,$A600,'Duel Log'!AG$2:AG$5455,$B600,'Duel Log'!AH$2:AH$5455,"Loss")</f>
        <v>0</v>
      </c>
      <c r="F600" s="7" t="n">
        <f aca="false">COUNTIFS('Duel Log'!AF$2:AF$5455,$A600,'Duel Log'!AG$2:AG$5455,$B600,'Duel Log'!AH$2:AH$5455,"Draw")</f>
        <v>0</v>
      </c>
      <c r="G600" s="13" t="n">
        <f aca="false">IFERROR(D600/C600,"")</f>
        <v>1</v>
      </c>
    </row>
    <row r="601" customFormat="false" ht="15" hidden="false" customHeight="true" outlineLevel="0" collapsed="false">
      <c r="A601" s="7" t="s">
        <v>2402</v>
      </c>
      <c r="B601" s="7" t="s">
        <v>2073</v>
      </c>
      <c r="C601" s="7" t="n">
        <f aca="false">COUNTIFS('Duel Log'!AF$2:AF$5455,$A601,'Duel Log'!AG$2:AG$5455,$B601)</f>
        <v>1</v>
      </c>
      <c r="D601" s="7" t="n">
        <f aca="false">COUNTIFS('Duel Log'!AF$2:AF$5455,$A601,'Duel Log'!AG$2:AG$5455,$B601,'Duel Log'!AH$2:AH$5455,"Win")</f>
        <v>1</v>
      </c>
      <c r="E601" s="7" t="n">
        <f aca="false">COUNTIFS('Duel Log'!AF$2:AF$5455,$A601,'Duel Log'!AG$2:AG$5455,$B601,'Duel Log'!AH$2:AH$5455,"Loss")</f>
        <v>0</v>
      </c>
      <c r="F601" s="7" t="n">
        <f aca="false">COUNTIFS('Duel Log'!AF$2:AF$5455,$A601,'Duel Log'!AG$2:AG$5455,$B601,'Duel Log'!AH$2:AH$5455,"Draw")</f>
        <v>0</v>
      </c>
      <c r="G601" s="13" t="n">
        <f aca="false">IFERROR(D601/C601,"")</f>
        <v>1</v>
      </c>
    </row>
    <row r="602" customFormat="false" ht="15" hidden="false" customHeight="true" outlineLevel="0" collapsed="false">
      <c r="A602" s="7" t="s">
        <v>7195</v>
      </c>
      <c r="B602" s="7" t="s">
        <v>216</v>
      </c>
      <c r="C602" s="7" t="n">
        <f aca="false">COUNTIFS('Duel Log'!AF$2:AF$5455,$A602,'Duel Log'!AG$2:AG$5455,$B602)</f>
        <v>1</v>
      </c>
      <c r="D602" s="7" t="n">
        <f aca="false">COUNTIFS('Duel Log'!AF$2:AF$5455,$A602,'Duel Log'!AG$2:AG$5455,$B602,'Duel Log'!AH$2:AH$5455,"Win")</f>
        <v>0</v>
      </c>
      <c r="E602" s="7" t="n">
        <f aca="false">COUNTIFS('Duel Log'!AF$2:AF$5455,$A602,'Duel Log'!AG$2:AG$5455,$B602,'Duel Log'!AH$2:AH$5455,"Loss")</f>
        <v>1</v>
      </c>
      <c r="F602" s="7" t="n">
        <f aca="false">COUNTIFS('Duel Log'!AF$2:AF$5455,$A602,'Duel Log'!AG$2:AG$5455,$B602,'Duel Log'!AH$2:AH$5455,"Draw")</f>
        <v>0</v>
      </c>
      <c r="G602" s="13" t="n">
        <f aca="false">IFERROR(D602/C602,"")</f>
        <v>0</v>
      </c>
    </row>
    <row r="603" customFormat="false" ht="15" hidden="false" customHeight="true" outlineLevel="0" collapsed="false">
      <c r="A603" s="7" t="s">
        <v>848</v>
      </c>
      <c r="B603" s="7" t="s">
        <v>368</v>
      </c>
      <c r="C603" s="7" t="n">
        <f aca="false">COUNTIFS('Duel Log'!AF$2:AF$5455,$A603,'Duel Log'!AG$2:AG$5455,$B603)</f>
        <v>2</v>
      </c>
      <c r="D603" s="7" t="n">
        <f aca="false">COUNTIFS('Duel Log'!AF$2:AF$5455,$A603,'Duel Log'!AG$2:AG$5455,$B603,'Duel Log'!AH$2:AH$5455,"Win")</f>
        <v>2</v>
      </c>
      <c r="E603" s="7" t="n">
        <f aca="false">COUNTIFS('Duel Log'!AF$2:AF$5455,$A603,'Duel Log'!AG$2:AG$5455,$B603,'Duel Log'!AH$2:AH$5455,"Loss")</f>
        <v>0</v>
      </c>
      <c r="F603" s="7" t="n">
        <f aca="false">COUNTIFS('Duel Log'!AF$2:AF$5455,$A603,'Duel Log'!AG$2:AG$5455,$B603,'Duel Log'!AH$2:AH$5455,"Draw")</f>
        <v>0</v>
      </c>
      <c r="G603" s="13" t="n">
        <f aca="false">IFERROR(D603/C603,"")</f>
        <v>1</v>
      </c>
    </row>
    <row r="604" customFormat="false" ht="15" hidden="false" customHeight="true" outlineLevel="0" collapsed="false">
      <c r="A604" s="7" t="s">
        <v>848</v>
      </c>
      <c r="B604" s="7" t="s">
        <v>321</v>
      </c>
      <c r="C604" s="7" t="n">
        <f aca="false">COUNTIFS('Duel Log'!AF$2:AF$5455,$A604,'Duel Log'!AG$2:AG$5455,$B604)</f>
        <v>2</v>
      </c>
      <c r="D604" s="7" t="n">
        <f aca="false">COUNTIFS('Duel Log'!AF$2:AF$5455,$A604,'Duel Log'!AG$2:AG$5455,$B604,'Duel Log'!AH$2:AH$5455,"Win")</f>
        <v>0</v>
      </c>
      <c r="E604" s="7" t="n">
        <f aca="false">COUNTIFS('Duel Log'!AF$2:AF$5455,$A604,'Duel Log'!AG$2:AG$5455,$B604,'Duel Log'!AH$2:AH$5455,"Loss")</f>
        <v>2</v>
      </c>
      <c r="F604" s="7" t="n">
        <f aca="false">COUNTIFS('Duel Log'!AF$2:AF$5455,$A604,'Duel Log'!AG$2:AG$5455,$B604,'Duel Log'!AH$2:AH$5455,"Draw")</f>
        <v>0</v>
      </c>
      <c r="G604" s="13" t="n">
        <f aca="false">IFERROR(D604/C604,"")</f>
        <v>0</v>
      </c>
    </row>
    <row r="605" customFormat="false" ht="15" hidden="false" customHeight="true" outlineLevel="0" collapsed="false">
      <c r="A605" s="7" t="s">
        <v>8003</v>
      </c>
      <c r="B605" s="7" t="s">
        <v>8004</v>
      </c>
      <c r="C605" s="7" t="n">
        <f aca="false">COUNTIFS('Duel Log'!AF$2:AF$5455,$A605,'Duel Log'!AG$2:AG$5455,$B605)</f>
        <v>1</v>
      </c>
      <c r="D605" s="7" t="n">
        <f aca="false">COUNTIFS('Duel Log'!AF$2:AF$5455,$A605,'Duel Log'!AG$2:AG$5455,$B605,'Duel Log'!AH$2:AH$5455,"Win")</f>
        <v>0</v>
      </c>
      <c r="E605" s="7" t="n">
        <f aca="false">COUNTIFS('Duel Log'!AF$2:AF$5455,$A605,'Duel Log'!AG$2:AG$5455,$B605,'Duel Log'!AH$2:AH$5455,"Loss")</f>
        <v>1</v>
      </c>
      <c r="F605" s="7" t="n">
        <f aca="false">COUNTIFS('Duel Log'!AF$2:AF$5455,$A605,'Duel Log'!AG$2:AG$5455,$B605,'Duel Log'!AH$2:AH$5455,"Draw")</f>
        <v>0</v>
      </c>
      <c r="G605" s="13" t="n">
        <f aca="false">IFERROR(D605/C605,"")</f>
        <v>0</v>
      </c>
    </row>
    <row r="606" customFormat="false" ht="15" hidden="false" customHeight="true" outlineLevel="0" collapsed="false">
      <c r="A606" s="7" t="s">
        <v>3126</v>
      </c>
      <c r="B606" s="7" t="s">
        <v>3125</v>
      </c>
      <c r="C606" s="7" t="n">
        <f aca="false">COUNTIFS('Duel Log'!AF$2:AF$5455,$A606,'Duel Log'!AG$2:AG$5455,$B606)</f>
        <v>4</v>
      </c>
      <c r="D606" s="7" t="n">
        <f aca="false">COUNTIFS('Duel Log'!AF$2:AF$5455,$A606,'Duel Log'!AG$2:AG$5455,$B606,'Duel Log'!AH$2:AH$5455,"Win")</f>
        <v>0</v>
      </c>
      <c r="E606" s="7" t="n">
        <f aca="false">COUNTIFS('Duel Log'!AF$2:AF$5455,$A606,'Duel Log'!AG$2:AG$5455,$B606,'Duel Log'!AH$2:AH$5455,"Loss")</f>
        <v>4</v>
      </c>
      <c r="F606" s="7" t="n">
        <f aca="false">COUNTIFS('Duel Log'!AF$2:AF$5455,$A606,'Duel Log'!AG$2:AG$5455,$B606,'Duel Log'!AH$2:AH$5455,"Draw")</f>
        <v>0</v>
      </c>
      <c r="G606" s="13" t="n">
        <f aca="false">IFERROR(D606/C606,"")</f>
        <v>0</v>
      </c>
    </row>
    <row r="607" customFormat="false" ht="15" hidden="false" customHeight="true" outlineLevel="0" collapsed="false">
      <c r="A607" s="7" t="s">
        <v>8561</v>
      </c>
      <c r="B607" s="7" t="s">
        <v>180</v>
      </c>
      <c r="C607" s="7" t="n">
        <f aca="false">COUNTIFS('Duel Log'!AF$2:AF$5455,$A607,'Duel Log'!AG$2:AG$5455,$B607)</f>
        <v>2</v>
      </c>
      <c r="D607" s="7" t="n">
        <f aca="false">COUNTIFS('Duel Log'!AF$2:AF$5455,$A607,'Duel Log'!AG$2:AG$5455,$B607,'Duel Log'!AH$2:AH$5455,"Win")</f>
        <v>2</v>
      </c>
      <c r="E607" s="7" t="n">
        <f aca="false">COUNTIFS('Duel Log'!AF$2:AF$5455,$A607,'Duel Log'!AG$2:AG$5455,$B607,'Duel Log'!AH$2:AH$5455,"Loss")</f>
        <v>0</v>
      </c>
      <c r="F607" s="7" t="n">
        <f aca="false">COUNTIFS('Duel Log'!AF$2:AF$5455,$A607,'Duel Log'!AG$2:AG$5455,$B607,'Duel Log'!AH$2:AH$5455,"Draw")</f>
        <v>0</v>
      </c>
      <c r="G607" s="13" t="n">
        <f aca="false">IFERROR(D607/C607,"")</f>
        <v>1</v>
      </c>
    </row>
    <row r="608" customFormat="false" ht="15" hidden="false" customHeight="true" outlineLevel="0" collapsed="false">
      <c r="A608" s="7" t="s">
        <v>2880</v>
      </c>
      <c r="B608" s="7" t="s">
        <v>2879</v>
      </c>
      <c r="C608" s="7" t="n">
        <f aca="false">COUNTIFS('Duel Log'!AF$2:AF$5455,$A608,'Duel Log'!AG$2:AG$5455,$B608)</f>
        <v>1</v>
      </c>
      <c r="D608" s="7" t="n">
        <f aca="false">COUNTIFS('Duel Log'!AF$2:AF$5455,$A608,'Duel Log'!AG$2:AG$5455,$B608,'Duel Log'!AH$2:AH$5455,"Win")</f>
        <v>0</v>
      </c>
      <c r="E608" s="7" t="n">
        <f aca="false">COUNTIFS('Duel Log'!AF$2:AF$5455,$A608,'Duel Log'!AG$2:AG$5455,$B608,'Duel Log'!AH$2:AH$5455,"Loss")</f>
        <v>1</v>
      </c>
      <c r="F608" s="7" t="n">
        <f aca="false">COUNTIFS('Duel Log'!AF$2:AF$5455,$A608,'Duel Log'!AG$2:AG$5455,$B608,'Duel Log'!AH$2:AH$5455,"Draw")</f>
        <v>0</v>
      </c>
      <c r="G608" s="13" t="n">
        <f aca="false">IFERROR(D608/C608,"")</f>
        <v>0</v>
      </c>
    </row>
    <row r="609" customFormat="false" ht="15" hidden="false" customHeight="true" outlineLevel="0" collapsed="false">
      <c r="A609" s="7" t="s">
        <v>3095</v>
      </c>
      <c r="B609" s="7" t="s">
        <v>1032</v>
      </c>
      <c r="C609" s="7" t="n">
        <f aca="false">COUNTIFS('Duel Log'!AF$2:AF$5455,$A609,'Duel Log'!AG$2:AG$5455,$B609)</f>
        <v>2</v>
      </c>
      <c r="D609" s="7" t="n">
        <f aca="false">COUNTIFS('Duel Log'!AF$2:AF$5455,$A609,'Duel Log'!AG$2:AG$5455,$B609,'Duel Log'!AH$2:AH$5455,"Win")</f>
        <v>0</v>
      </c>
      <c r="E609" s="7" t="n">
        <f aca="false">COUNTIFS('Duel Log'!AF$2:AF$5455,$A609,'Duel Log'!AG$2:AG$5455,$B609,'Duel Log'!AH$2:AH$5455,"Loss")</f>
        <v>2</v>
      </c>
      <c r="F609" s="7" t="n">
        <f aca="false">COUNTIFS('Duel Log'!AF$2:AF$5455,$A609,'Duel Log'!AG$2:AG$5455,$B609,'Duel Log'!AH$2:AH$5455,"Draw")</f>
        <v>0</v>
      </c>
      <c r="G609" s="13" t="n">
        <f aca="false">IFERROR(D609/C609,"")</f>
        <v>0</v>
      </c>
    </row>
    <row r="610" customFormat="false" ht="15" hidden="false" customHeight="true" outlineLevel="0" collapsed="false">
      <c r="A610" s="7" t="s">
        <v>6394</v>
      </c>
      <c r="B610" s="7" t="s">
        <v>6079</v>
      </c>
      <c r="C610" s="7" t="n">
        <f aca="false">COUNTIFS('Duel Log'!AF$2:AF$5455,$A610,'Duel Log'!AG$2:AG$5455,$B610)</f>
        <v>1</v>
      </c>
      <c r="D610" s="7" t="n">
        <f aca="false">COUNTIFS('Duel Log'!AF$2:AF$5455,$A610,'Duel Log'!AG$2:AG$5455,$B610,'Duel Log'!AH$2:AH$5455,"Win")</f>
        <v>0</v>
      </c>
      <c r="E610" s="7" t="n">
        <f aca="false">COUNTIFS('Duel Log'!AF$2:AF$5455,$A610,'Duel Log'!AG$2:AG$5455,$B610,'Duel Log'!AH$2:AH$5455,"Loss")</f>
        <v>1</v>
      </c>
      <c r="F610" s="7" t="n">
        <f aca="false">COUNTIFS('Duel Log'!AF$2:AF$5455,$A610,'Duel Log'!AG$2:AG$5455,$B610,'Duel Log'!AH$2:AH$5455,"Draw")</f>
        <v>0</v>
      </c>
      <c r="G610" s="13" t="n">
        <f aca="false">IFERROR(D610/C610,"")</f>
        <v>0</v>
      </c>
    </row>
    <row r="611" customFormat="false" ht="15" hidden="false" customHeight="true" outlineLevel="0" collapsed="false">
      <c r="A611" s="7" t="s">
        <v>9427</v>
      </c>
      <c r="B611" s="7" t="s">
        <v>9426</v>
      </c>
      <c r="C611" s="7" t="n">
        <f aca="false">COUNTIFS('Duel Log'!AF$2:AF$5455,$A611,'Duel Log'!AG$2:AG$5455,$B611)</f>
        <v>1</v>
      </c>
      <c r="D611" s="7" t="n">
        <f aca="false">COUNTIFS('Duel Log'!AF$2:AF$5455,$A611,'Duel Log'!AG$2:AG$5455,$B611,'Duel Log'!AH$2:AH$5455,"Win")</f>
        <v>0</v>
      </c>
      <c r="E611" s="7" t="n">
        <f aca="false">COUNTIFS('Duel Log'!AF$2:AF$5455,$A611,'Duel Log'!AG$2:AG$5455,$B611,'Duel Log'!AH$2:AH$5455,"Loss")</f>
        <v>1</v>
      </c>
      <c r="F611" s="7" t="n">
        <f aca="false">COUNTIFS('Duel Log'!AF$2:AF$5455,$A611,'Duel Log'!AG$2:AG$5455,$B611,'Duel Log'!AH$2:AH$5455,"Draw")</f>
        <v>0</v>
      </c>
      <c r="G611" s="13" t="n">
        <f aca="false">IFERROR(D611/C611,"")</f>
        <v>0</v>
      </c>
    </row>
    <row r="612" customFormat="false" ht="15" hidden="false" customHeight="true" outlineLevel="0" collapsed="false">
      <c r="A612" s="7" t="s">
        <v>1603</v>
      </c>
      <c r="B612" s="7" t="s">
        <v>321</v>
      </c>
      <c r="C612" s="7" t="n">
        <f aca="false">COUNTIFS('Duel Log'!AF$2:AF$5455,$A612,'Duel Log'!AG$2:AG$5455,$B612)</f>
        <v>2</v>
      </c>
      <c r="D612" s="7" t="n">
        <f aca="false">COUNTIFS('Duel Log'!AF$2:AF$5455,$A612,'Duel Log'!AG$2:AG$5455,$B612,'Duel Log'!AH$2:AH$5455,"Win")</f>
        <v>0</v>
      </c>
      <c r="E612" s="7" t="n">
        <f aca="false">COUNTIFS('Duel Log'!AF$2:AF$5455,$A612,'Duel Log'!AG$2:AG$5455,$B612,'Duel Log'!AH$2:AH$5455,"Loss")</f>
        <v>2</v>
      </c>
      <c r="F612" s="7" t="n">
        <f aca="false">COUNTIFS('Duel Log'!AF$2:AF$5455,$A612,'Duel Log'!AG$2:AG$5455,$B612,'Duel Log'!AH$2:AH$5455,"Draw")</f>
        <v>0</v>
      </c>
      <c r="G612" s="13" t="n">
        <f aca="false">IFERROR(D612/C612,"")</f>
        <v>0</v>
      </c>
    </row>
    <row r="613" customFormat="false" ht="15" hidden="false" customHeight="true" outlineLevel="0" collapsed="false">
      <c r="A613" s="7" t="s">
        <v>2902</v>
      </c>
      <c r="B613" s="7" t="s">
        <v>2901</v>
      </c>
      <c r="C613" s="7" t="n">
        <f aca="false">COUNTIFS('Duel Log'!AF$2:AF$5455,$A613,'Duel Log'!AG$2:AG$5455,$B613)</f>
        <v>2</v>
      </c>
      <c r="D613" s="7" t="n">
        <f aca="false">COUNTIFS('Duel Log'!AF$2:AF$5455,$A613,'Duel Log'!AG$2:AG$5455,$B613,'Duel Log'!AH$2:AH$5455,"Win")</f>
        <v>0</v>
      </c>
      <c r="E613" s="7" t="n">
        <f aca="false">COUNTIFS('Duel Log'!AF$2:AF$5455,$A613,'Duel Log'!AG$2:AG$5455,$B613,'Duel Log'!AH$2:AH$5455,"Loss")</f>
        <v>2</v>
      </c>
      <c r="F613" s="7" t="n">
        <f aca="false">COUNTIFS('Duel Log'!AF$2:AF$5455,$A613,'Duel Log'!AG$2:AG$5455,$B613,'Duel Log'!AH$2:AH$5455,"Draw")</f>
        <v>0</v>
      </c>
      <c r="G613" s="13" t="n">
        <f aca="false">IFERROR(D613/C613,"")</f>
        <v>0</v>
      </c>
    </row>
    <row r="614" customFormat="false" ht="15" hidden="false" customHeight="true" outlineLevel="0" collapsed="false">
      <c r="A614" s="7" t="s">
        <v>5926</v>
      </c>
      <c r="B614" s="7" t="s">
        <v>180</v>
      </c>
      <c r="C614" s="7" t="n">
        <f aca="false">COUNTIFS('Duel Log'!AF$2:AF$5455,$A614,'Duel Log'!AG$2:AG$5455,$B614)</f>
        <v>1</v>
      </c>
      <c r="D614" s="7" t="n">
        <f aca="false">COUNTIFS('Duel Log'!AF$2:AF$5455,$A614,'Duel Log'!AG$2:AG$5455,$B614,'Duel Log'!AH$2:AH$5455,"Win")</f>
        <v>0</v>
      </c>
      <c r="E614" s="7" t="n">
        <f aca="false">COUNTIFS('Duel Log'!AF$2:AF$5455,$A614,'Duel Log'!AG$2:AG$5455,$B614,'Duel Log'!AH$2:AH$5455,"Loss")</f>
        <v>1</v>
      </c>
      <c r="F614" s="7" t="n">
        <f aca="false">COUNTIFS('Duel Log'!AF$2:AF$5455,$A614,'Duel Log'!AG$2:AG$5455,$B614,'Duel Log'!AH$2:AH$5455,"Draw")</f>
        <v>0</v>
      </c>
      <c r="G614" s="13" t="n">
        <f aca="false">IFERROR(D614/C614,"")</f>
        <v>0</v>
      </c>
    </row>
    <row r="615" customFormat="false" ht="15" hidden="false" customHeight="true" outlineLevel="0" collapsed="false">
      <c r="A615" s="7" t="s">
        <v>4885</v>
      </c>
      <c r="B615" s="7" t="s">
        <v>315</v>
      </c>
      <c r="C615" s="7" t="n">
        <f aca="false">COUNTIFS('Duel Log'!AF$2:AF$5455,$A615,'Duel Log'!AG$2:AG$5455,$B615)</f>
        <v>1</v>
      </c>
      <c r="D615" s="7" t="n">
        <f aca="false">COUNTIFS('Duel Log'!AF$2:AF$5455,$A615,'Duel Log'!AG$2:AG$5455,$B615,'Duel Log'!AH$2:AH$5455,"Win")</f>
        <v>0</v>
      </c>
      <c r="E615" s="7" t="n">
        <f aca="false">COUNTIFS('Duel Log'!AF$2:AF$5455,$A615,'Duel Log'!AG$2:AG$5455,$B615,'Duel Log'!AH$2:AH$5455,"Loss")</f>
        <v>1</v>
      </c>
      <c r="F615" s="7" t="n">
        <f aca="false">COUNTIFS('Duel Log'!AF$2:AF$5455,$A615,'Duel Log'!AG$2:AG$5455,$B615,'Duel Log'!AH$2:AH$5455,"Draw")</f>
        <v>0</v>
      </c>
      <c r="G615" s="13" t="n">
        <f aca="false">IFERROR(D615/C615,"")</f>
        <v>0</v>
      </c>
    </row>
    <row r="616" customFormat="false" ht="15" hidden="false" customHeight="true" outlineLevel="0" collapsed="false">
      <c r="A616" s="7" t="s">
        <v>2031</v>
      </c>
      <c r="B616" s="7" t="s">
        <v>2030</v>
      </c>
      <c r="C616" s="7" t="n">
        <f aca="false">COUNTIFS('Duel Log'!AF$2:AF$5455,$A616,'Duel Log'!AG$2:AG$5455,$B616)</f>
        <v>1</v>
      </c>
      <c r="D616" s="7" t="n">
        <f aca="false">COUNTIFS('Duel Log'!AF$2:AF$5455,$A616,'Duel Log'!AG$2:AG$5455,$B616,'Duel Log'!AH$2:AH$5455,"Win")</f>
        <v>1</v>
      </c>
      <c r="E616" s="7" t="n">
        <f aca="false">COUNTIFS('Duel Log'!AF$2:AF$5455,$A616,'Duel Log'!AG$2:AG$5455,$B616,'Duel Log'!AH$2:AH$5455,"Loss")</f>
        <v>0</v>
      </c>
      <c r="F616" s="7" t="n">
        <f aca="false">COUNTIFS('Duel Log'!AF$2:AF$5455,$A616,'Duel Log'!AG$2:AG$5455,$B616,'Duel Log'!AH$2:AH$5455,"Draw")</f>
        <v>0</v>
      </c>
      <c r="G616" s="13" t="n">
        <f aca="false">IFERROR(D616/C616,"")</f>
        <v>1</v>
      </c>
    </row>
    <row r="617" customFormat="false" ht="15" hidden="false" customHeight="true" outlineLevel="0" collapsed="false">
      <c r="A617" s="7" t="s">
        <v>5622</v>
      </c>
      <c r="B617" s="7" t="s">
        <v>5623</v>
      </c>
      <c r="C617" s="7" t="n">
        <f aca="false">COUNTIFS('Duel Log'!AF$2:AF$5455,$A617,'Duel Log'!AG$2:AG$5455,$B617)</f>
        <v>2</v>
      </c>
      <c r="D617" s="7" t="n">
        <f aca="false">COUNTIFS('Duel Log'!AF$2:AF$5455,$A617,'Duel Log'!AG$2:AG$5455,$B617,'Duel Log'!AH$2:AH$5455,"Win")</f>
        <v>0</v>
      </c>
      <c r="E617" s="7" t="n">
        <f aca="false">COUNTIFS('Duel Log'!AF$2:AF$5455,$A617,'Duel Log'!AG$2:AG$5455,$B617,'Duel Log'!AH$2:AH$5455,"Loss")</f>
        <v>2</v>
      </c>
      <c r="F617" s="7" t="n">
        <f aca="false">COUNTIFS('Duel Log'!AF$2:AF$5455,$A617,'Duel Log'!AG$2:AG$5455,$B617,'Duel Log'!AH$2:AH$5455,"Draw")</f>
        <v>0</v>
      </c>
      <c r="G617" s="13" t="n">
        <f aca="false">IFERROR(D617/C617,"")</f>
        <v>0</v>
      </c>
    </row>
    <row r="618" customFormat="false" ht="15" hidden="false" customHeight="true" outlineLevel="0" collapsed="false">
      <c r="A618" s="7" t="s">
        <v>5953</v>
      </c>
      <c r="B618" s="7" t="s">
        <v>3527</v>
      </c>
      <c r="C618" s="7" t="n">
        <f aca="false">COUNTIFS('Duel Log'!AF$2:AF$5455,$A618,'Duel Log'!AG$2:AG$5455,$B618)</f>
        <v>1</v>
      </c>
      <c r="D618" s="7" t="n">
        <f aca="false">COUNTIFS('Duel Log'!AF$2:AF$5455,$A618,'Duel Log'!AG$2:AG$5455,$B618,'Duel Log'!AH$2:AH$5455,"Win")</f>
        <v>1</v>
      </c>
      <c r="E618" s="7" t="n">
        <f aca="false">COUNTIFS('Duel Log'!AF$2:AF$5455,$A618,'Duel Log'!AG$2:AG$5455,$B618,'Duel Log'!AH$2:AH$5455,"Loss")</f>
        <v>0</v>
      </c>
      <c r="F618" s="7" t="n">
        <f aca="false">COUNTIFS('Duel Log'!AF$2:AF$5455,$A618,'Duel Log'!AG$2:AG$5455,$B618,'Duel Log'!AH$2:AH$5455,"Draw")</f>
        <v>0</v>
      </c>
      <c r="G618" s="13" t="n">
        <f aca="false">IFERROR(D618/C618,"")</f>
        <v>1</v>
      </c>
    </row>
    <row r="619" customFormat="false" ht="15" hidden="false" customHeight="true" outlineLevel="0" collapsed="false">
      <c r="A619" s="7" t="s">
        <v>5747</v>
      </c>
      <c r="B619" s="7" t="s">
        <v>5748</v>
      </c>
      <c r="C619" s="7" t="n">
        <f aca="false">COUNTIFS('Duel Log'!AF$2:AF$5455,$A619,'Duel Log'!AG$2:AG$5455,$B619)</f>
        <v>2</v>
      </c>
      <c r="D619" s="7" t="n">
        <f aca="false">COUNTIFS('Duel Log'!AF$2:AF$5455,$A619,'Duel Log'!AG$2:AG$5455,$B619,'Duel Log'!AH$2:AH$5455,"Win")</f>
        <v>2</v>
      </c>
      <c r="E619" s="7" t="n">
        <f aca="false">COUNTIFS('Duel Log'!AF$2:AF$5455,$A619,'Duel Log'!AG$2:AG$5455,$B619,'Duel Log'!AH$2:AH$5455,"Loss")</f>
        <v>0</v>
      </c>
      <c r="F619" s="7" t="n">
        <f aca="false">COUNTIFS('Duel Log'!AF$2:AF$5455,$A619,'Duel Log'!AG$2:AG$5455,$B619,'Duel Log'!AH$2:AH$5455,"Draw")</f>
        <v>0</v>
      </c>
      <c r="G619" s="13" t="n">
        <f aca="false">IFERROR(D619/C619,"")</f>
        <v>1</v>
      </c>
    </row>
    <row r="620" customFormat="false" ht="15" hidden="false" customHeight="true" outlineLevel="0" collapsed="false">
      <c r="A620" s="7" t="s">
        <v>5717</v>
      </c>
      <c r="B620" s="7" t="s">
        <v>5716</v>
      </c>
      <c r="C620" s="7" t="n">
        <f aca="false">COUNTIFS('Duel Log'!AF$2:AF$5455,$A620,'Duel Log'!AG$2:AG$5455,$B620)</f>
        <v>1</v>
      </c>
      <c r="D620" s="7" t="n">
        <f aca="false">COUNTIFS('Duel Log'!AF$2:AF$5455,$A620,'Duel Log'!AG$2:AG$5455,$B620,'Duel Log'!AH$2:AH$5455,"Win")</f>
        <v>1</v>
      </c>
      <c r="E620" s="7" t="n">
        <f aca="false">COUNTIFS('Duel Log'!AF$2:AF$5455,$A620,'Duel Log'!AG$2:AG$5455,$B620,'Duel Log'!AH$2:AH$5455,"Loss")</f>
        <v>0</v>
      </c>
      <c r="F620" s="7" t="n">
        <f aca="false">COUNTIFS('Duel Log'!AF$2:AF$5455,$A620,'Duel Log'!AG$2:AG$5455,$B620,'Duel Log'!AH$2:AH$5455,"Draw")</f>
        <v>0</v>
      </c>
      <c r="G620" s="13" t="n">
        <f aca="false">IFERROR(D620/C620,"")</f>
        <v>1</v>
      </c>
    </row>
    <row r="621" customFormat="false" ht="15" hidden="false" customHeight="true" outlineLevel="0" collapsed="false">
      <c r="A621" s="7" t="s">
        <v>4986</v>
      </c>
      <c r="B621" s="7" t="s">
        <v>1674</v>
      </c>
      <c r="C621" s="7" t="n">
        <f aca="false">COUNTIFS('Duel Log'!AF$2:AF$5455,$A621,'Duel Log'!AG$2:AG$5455,$B621)</f>
        <v>1</v>
      </c>
      <c r="D621" s="7" t="n">
        <f aca="false">COUNTIFS('Duel Log'!AF$2:AF$5455,$A621,'Duel Log'!AG$2:AG$5455,$B621,'Duel Log'!AH$2:AH$5455,"Win")</f>
        <v>1</v>
      </c>
      <c r="E621" s="7" t="n">
        <f aca="false">COUNTIFS('Duel Log'!AF$2:AF$5455,$A621,'Duel Log'!AG$2:AG$5455,$B621,'Duel Log'!AH$2:AH$5455,"Loss")</f>
        <v>0</v>
      </c>
      <c r="F621" s="7" t="n">
        <f aca="false">COUNTIFS('Duel Log'!AF$2:AF$5455,$A621,'Duel Log'!AG$2:AG$5455,$B621,'Duel Log'!AH$2:AH$5455,"Draw")</f>
        <v>0</v>
      </c>
      <c r="G621" s="13" t="n">
        <f aca="false">IFERROR(D621/C621,"")</f>
        <v>1</v>
      </c>
    </row>
    <row r="622" customFormat="false" ht="15" hidden="false" customHeight="true" outlineLevel="0" collapsed="false">
      <c r="A622" s="7" t="s">
        <v>571</v>
      </c>
      <c r="B622" s="7" t="s">
        <v>503</v>
      </c>
      <c r="C622" s="7" t="n">
        <f aca="false">COUNTIFS('Duel Log'!AF$2:AF$5455,$A622,'Duel Log'!AG$2:AG$5455,$B622)</f>
        <v>2</v>
      </c>
      <c r="D622" s="7" t="n">
        <f aca="false">COUNTIFS('Duel Log'!AF$2:AF$5455,$A622,'Duel Log'!AG$2:AG$5455,$B622,'Duel Log'!AH$2:AH$5455,"Win")</f>
        <v>0</v>
      </c>
      <c r="E622" s="7" t="n">
        <f aca="false">COUNTIFS('Duel Log'!AF$2:AF$5455,$A622,'Duel Log'!AG$2:AG$5455,$B622,'Duel Log'!AH$2:AH$5455,"Loss")</f>
        <v>2</v>
      </c>
      <c r="F622" s="7" t="n">
        <f aca="false">COUNTIFS('Duel Log'!AF$2:AF$5455,$A622,'Duel Log'!AG$2:AG$5455,$B622,'Duel Log'!AH$2:AH$5455,"Draw")</f>
        <v>0</v>
      </c>
      <c r="G622" s="13" t="n">
        <f aca="false">IFERROR(D622/C622,"")</f>
        <v>0</v>
      </c>
    </row>
    <row r="623" customFormat="false" ht="15" hidden="false" customHeight="true" outlineLevel="0" collapsed="false">
      <c r="A623" s="7" t="s">
        <v>571</v>
      </c>
      <c r="B623" s="7" t="s">
        <v>3757</v>
      </c>
      <c r="C623" s="7" t="n">
        <f aca="false">COUNTIFS('Duel Log'!AF$2:AF$5455,$A623,'Duel Log'!AG$2:AG$5455,$B623)</f>
        <v>1</v>
      </c>
      <c r="D623" s="7" t="n">
        <f aca="false">COUNTIFS('Duel Log'!AF$2:AF$5455,$A623,'Duel Log'!AG$2:AG$5455,$B623,'Duel Log'!AH$2:AH$5455,"Win")</f>
        <v>0</v>
      </c>
      <c r="E623" s="7" t="n">
        <f aca="false">COUNTIFS('Duel Log'!AF$2:AF$5455,$A623,'Duel Log'!AG$2:AG$5455,$B623,'Duel Log'!AH$2:AH$5455,"Loss")</f>
        <v>1</v>
      </c>
      <c r="F623" s="7" t="n">
        <f aca="false">COUNTIFS('Duel Log'!AF$2:AF$5455,$A623,'Duel Log'!AG$2:AG$5455,$B623,'Duel Log'!AH$2:AH$5455,"Draw")</f>
        <v>0</v>
      </c>
      <c r="G623" s="13" t="n">
        <f aca="false">IFERROR(D623/C623,"")</f>
        <v>0</v>
      </c>
    </row>
    <row r="624" customFormat="false" ht="15" hidden="false" customHeight="true" outlineLevel="0" collapsed="false">
      <c r="A624" s="7" t="s">
        <v>571</v>
      </c>
      <c r="B624" s="7" t="s">
        <v>3057</v>
      </c>
      <c r="C624" s="7" t="n">
        <f aca="false">COUNTIFS('Duel Log'!AF$2:AF$5455,$A624,'Duel Log'!AG$2:AG$5455,$B624)</f>
        <v>1</v>
      </c>
      <c r="D624" s="7" t="n">
        <f aca="false">COUNTIFS('Duel Log'!AF$2:AF$5455,$A624,'Duel Log'!AG$2:AG$5455,$B624,'Duel Log'!AH$2:AH$5455,"Win")</f>
        <v>0</v>
      </c>
      <c r="E624" s="7" t="n">
        <f aca="false">COUNTIFS('Duel Log'!AF$2:AF$5455,$A624,'Duel Log'!AG$2:AG$5455,$B624,'Duel Log'!AH$2:AH$5455,"Loss")</f>
        <v>1</v>
      </c>
      <c r="F624" s="7" t="n">
        <f aca="false">COUNTIFS('Duel Log'!AF$2:AF$5455,$A624,'Duel Log'!AG$2:AG$5455,$B624,'Duel Log'!AH$2:AH$5455,"Draw")</f>
        <v>0</v>
      </c>
      <c r="G624" s="13" t="n">
        <f aca="false">IFERROR(D624/C624,"")</f>
        <v>0</v>
      </c>
    </row>
    <row r="625" customFormat="false" ht="15" hidden="false" customHeight="true" outlineLevel="0" collapsed="false">
      <c r="A625" s="7" t="s">
        <v>571</v>
      </c>
      <c r="B625" s="7" t="s">
        <v>1106</v>
      </c>
      <c r="C625" s="7" t="n">
        <f aca="false">COUNTIFS('Duel Log'!AF$2:AF$5455,$A625,'Duel Log'!AG$2:AG$5455,$B625)</f>
        <v>1</v>
      </c>
      <c r="D625" s="7" t="n">
        <f aca="false">COUNTIFS('Duel Log'!AF$2:AF$5455,$A625,'Duel Log'!AG$2:AG$5455,$B625,'Duel Log'!AH$2:AH$5455,"Win")</f>
        <v>0</v>
      </c>
      <c r="E625" s="7" t="n">
        <f aca="false">COUNTIFS('Duel Log'!AF$2:AF$5455,$A625,'Duel Log'!AG$2:AG$5455,$B625,'Duel Log'!AH$2:AH$5455,"Loss")</f>
        <v>1</v>
      </c>
      <c r="F625" s="7" t="n">
        <f aca="false">COUNTIFS('Duel Log'!AF$2:AF$5455,$A625,'Duel Log'!AG$2:AG$5455,$B625,'Duel Log'!AH$2:AH$5455,"Draw")</f>
        <v>0</v>
      </c>
      <c r="G625" s="13" t="n">
        <f aca="false">IFERROR(D625/C625,"")</f>
        <v>0</v>
      </c>
    </row>
    <row r="626" customFormat="false" ht="15" hidden="false" customHeight="true" outlineLevel="0" collapsed="false">
      <c r="A626" s="7" t="s">
        <v>571</v>
      </c>
      <c r="B626" s="7" t="s">
        <v>4062</v>
      </c>
      <c r="C626" s="7" t="n">
        <f aca="false">COUNTIFS('Duel Log'!AF$2:AF$5455,$A626,'Duel Log'!AG$2:AG$5455,$B626)</f>
        <v>1</v>
      </c>
      <c r="D626" s="7" t="n">
        <f aca="false">COUNTIFS('Duel Log'!AF$2:AF$5455,$A626,'Duel Log'!AG$2:AG$5455,$B626,'Duel Log'!AH$2:AH$5455,"Win")</f>
        <v>0</v>
      </c>
      <c r="E626" s="7" t="n">
        <f aca="false">COUNTIFS('Duel Log'!AF$2:AF$5455,$A626,'Duel Log'!AG$2:AG$5455,$B626,'Duel Log'!AH$2:AH$5455,"Loss")</f>
        <v>1</v>
      </c>
      <c r="F626" s="7" t="n">
        <f aca="false">COUNTIFS('Duel Log'!AF$2:AF$5455,$A626,'Duel Log'!AG$2:AG$5455,$B626,'Duel Log'!AH$2:AH$5455,"Draw")</f>
        <v>0</v>
      </c>
      <c r="G626" s="13" t="n">
        <f aca="false">IFERROR(D626/C626,"")</f>
        <v>0</v>
      </c>
    </row>
    <row r="627" customFormat="false" ht="15" hidden="false" customHeight="true" outlineLevel="0" collapsed="false">
      <c r="A627" s="7" t="s">
        <v>1023</v>
      </c>
      <c r="B627" s="7" t="s">
        <v>155</v>
      </c>
      <c r="C627" s="7" t="n">
        <f aca="false">COUNTIFS('Duel Log'!AF$2:AF$5455,$A627,'Duel Log'!AG$2:AG$5455,$B627)</f>
        <v>3</v>
      </c>
      <c r="D627" s="7" t="n">
        <f aca="false">COUNTIFS('Duel Log'!AF$2:AF$5455,$A627,'Duel Log'!AG$2:AG$5455,$B627,'Duel Log'!AH$2:AH$5455,"Win")</f>
        <v>3</v>
      </c>
      <c r="E627" s="7" t="n">
        <f aca="false">COUNTIFS('Duel Log'!AF$2:AF$5455,$A627,'Duel Log'!AG$2:AG$5455,$B627,'Duel Log'!AH$2:AH$5455,"Loss")</f>
        <v>0</v>
      </c>
      <c r="F627" s="7" t="n">
        <f aca="false">COUNTIFS('Duel Log'!AF$2:AF$5455,$A627,'Duel Log'!AG$2:AG$5455,$B627,'Duel Log'!AH$2:AH$5455,"Draw")</f>
        <v>0</v>
      </c>
      <c r="G627" s="13" t="n">
        <f aca="false">IFERROR(D627/C627,"")</f>
        <v>1</v>
      </c>
    </row>
    <row r="628" customFormat="false" ht="15" hidden="false" customHeight="true" outlineLevel="0" collapsed="false">
      <c r="A628" s="7" t="s">
        <v>1023</v>
      </c>
      <c r="B628" s="7" t="s">
        <v>1024</v>
      </c>
      <c r="C628" s="7" t="n">
        <f aca="false">COUNTIFS('Duel Log'!AF$2:AF$5455,$A628,'Duel Log'!AG$2:AG$5455,$B628)</f>
        <v>1</v>
      </c>
      <c r="D628" s="7" t="n">
        <f aca="false">COUNTIFS('Duel Log'!AF$2:AF$5455,$A628,'Duel Log'!AG$2:AG$5455,$B628,'Duel Log'!AH$2:AH$5455,"Win")</f>
        <v>0</v>
      </c>
      <c r="E628" s="7" t="n">
        <f aca="false">COUNTIFS('Duel Log'!AF$2:AF$5455,$A628,'Duel Log'!AG$2:AG$5455,$B628,'Duel Log'!AH$2:AH$5455,"Loss")</f>
        <v>1</v>
      </c>
      <c r="F628" s="7" t="n">
        <f aca="false">COUNTIFS('Duel Log'!AF$2:AF$5455,$A628,'Duel Log'!AG$2:AG$5455,$B628,'Duel Log'!AH$2:AH$5455,"Draw")</f>
        <v>0</v>
      </c>
      <c r="G628" s="13" t="n">
        <f aca="false">IFERROR(D628/C628,"")</f>
        <v>0</v>
      </c>
    </row>
    <row r="629" customFormat="false" ht="15" hidden="false" customHeight="true" outlineLevel="0" collapsed="false">
      <c r="A629" s="7" t="s">
        <v>1023</v>
      </c>
      <c r="B629" s="7" t="s">
        <v>9064</v>
      </c>
      <c r="C629" s="7" t="n">
        <f aca="false">COUNTIFS('Duel Log'!AF$2:AF$5455,$A629,'Duel Log'!AG$2:AG$5455,$B629)</f>
        <v>1</v>
      </c>
      <c r="D629" s="7" t="n">
        <f aca="false">COUNTIFS('Duel Log'!AF$2:AF$5455,$A629,'Duel Log'!AG$2:AG$5455,$B629,'Duel Log'!AH$2:AH$5455,"Win")</f>
        <v>0</v>
      </c>
      <c r="E629" s="7" t="n">
        <f aca="false">COUNTIFS('Duel Log'!AF$2:AF$5455,$A629,'Duel Log'!AG$2:AG$5455,$B629,'Duel Log'!AH$2:AH$5455,"Loss")</f>
        <v>1</v>
      </c>
      <c r="F629" s="7" t="n">
        <f aca="false">COUNTIFS('Duel Log'!AF$2:AF$5455,$A629,'Duel Log'!AG$2:AG$5455,$B629,'Duel Log'!AH$2:AH$5455,"Draw")</f>
        <v>0</v>
      </c>
      <c r="G629" s="13" t="n">
        <f aca="false">IFERROR(D629/C629,"")</f>
        <v>0</v>
      </c>
    </row>
    <row r="630" customFormat="false" ht="15" hidden="false" customHeight="true" outlineLevel="0" collapsed="false">
      <c r="A630" s="7" t="s">
        <v>1023</v>
      </c>
      <c r="B630" s="7" t="s">
        <v>9045</v>
      </c>
      <c r="C630" s="7" t="n">
        <f aca="false">COUNTIFS('Duel Log'!AF$2:AF$5455,$A630,'Duel Log'!AG$2:AG$5455,$B630)</f>
        <v>1</v>
      </c>
      <c r="D630" s="7" t="n">
        <f aca="false">COUNTIFS('Duel Log'!AF$2:AF$5455,$A630,'Duel Log'!AG$2:AG$5455,$B630,'Duel Log'!AH$2:AH$5455,"Win")</f>
        <v>1</v>
      </c>
      <c r="E630" s="7" t="n">
        <f aca="false">COUNTIFS('Duel Log'!AF$2:AF$5455,$A630,'Duel Log'!AG$2:AG$5455,$B630,'Duel Log'!AH$2:AH$5455,"Loss")</f>
        <v>0</v>
      </c>
      <c r="F630" s="7" t="n">
        <f aca="false">COUNTIFS('Duel Log'!AF$2:AF$5455,$A630,'Duel Log'!AG$2:AG$5455,$B630,'Duel Log'!AH$2:AH$5455,"Draw")</f>
        <v>0</v>
      </c>
      <c r="G630" s="13" t="n">
        <f aca="false">IFERROR(D630/C630,"")</f>
        <v>1</v>
      </c>
    </row>
    <row r="631" customFormat="false" ht="15" hidden="false" customHeight="true" outlineLevel="0" collapsed="false">
      <c r="A631" s="7" t="s">
        <v>5840</v>
      </c>
      <c r="B631" s="7" t="s">
        <v>2197</v>
      </c>
      <c r="C631" s="7" t="n">
        <f aca="false">COUNTIFS('Duel Log'!AF$2:AF$5455,$A631,'Duel Log'!AG$2:AG$5455,$B631)</f>
        <v>1</v>
      </c>
      <c r="D631" s="7" t="n">
        <f aca="false">COUNTIFS('Duel Log'!AF$2:AF$5455,$A631,'Duel Log'!AG$2:AG$5455,$B631,'Duel Log'!AH$2:AH$5455,"Win")</f>
        <v>1</v>
      </c>
      <c r="E631" s="7" t="n">
        <f aca="false">COUNTIFS('Duel Log'!AF$2:AF$5455,$A631,'Duel Log'!AG$2:AG$5455,$B631,'Duel Log'!AH$2:AH$5455,"Loss")</f>
        <v>0</v>
      </c>
      <c r="F631" s="7" t="n">
        <f aca="false">COUNTIFS('Duel Log'!AF$2:AF$5455,$A631,'Duel Log'!AG$2:AG$5455,$B631,'Duel Log'!AH$2:AH$5455,"Draw")</f>
        <v>0</v>
      </c>
      <c r="G631" s="13" t="n">
        <f aca="false">IFERROR(D631/C631,"")</f>
        <v>1</v>
      </c>
    </row>
    <row r="632" customFormat="false" ht="15" hidden="false" customHeight="true" outlineLevel="0" collapsed="false">
      <c r="A632" s="7" t="s">
        <v>5097</v>
      </c>
      <c r="B632" s="7" t="s">
        <v>5098</v>
      </c>
      <c r="C632" s="7" t="n">
        <f aca="false">COUNTIFS('Duel Log'!AF$2:AF$5455,$A632,'Duel Log'!AG$2:AG$5455,$B632)</f>
        <v>2</v>
      </c>
      <c r="D632" s="7" t="n">
        <f aca="false">COUNTIFS('Duel Log'!AF$2:AF$5455,$A632,'Duel Log'!AG$2:AG$5455,$B632,'Duel Log'!AH$2:AH$5455,"Win")</f>
        <v>0</v>
      </c>
      <c r="E632" s="7" t="n">
        <f aca="false">COUNTIFS('Duel Log'!AF$2:AF$5455,$A632,'Duel Log'!AG$2:AG$5455,$B632,'Duel Log'!AH$2:AH$5455,"Loss")</f>
        <v>2</v>
      </c>
      <c r="F632" s="7" t="n">
        <f aca="false">COUNTIFS('Duel Log'!AF$2:AF$5455,$A632,'Duel Log'!AG$2:AG$5455,$B632,'Duel Log'!AH$2:AH$5455,"Draw")</f>
        <v>0</v>
      </c>
      <c r="G632" s="13" t="n">
        <f aca="false">IFERROR(D632/C632,"")</f>
        <v>0</v>
      </c>
    </row>
    <row r="633" customFormat="false" ht="15" hidden="false" customHeight="true" outlineLevel="0" collapsed="false">
      <c r="A633" s="7" t="s">
        <v>1680</v>
      </c>
      <c r="B633" s="7" t="s">
        <v>155</v>
      </c>
      <c r="C633" s="7" t="n">
        <f aca="false">COUNTIFS('Duel Log'!AF$2:AF$5455,$A633,'Duel Log'!AG$2:AG$5455,$B633)</f>
        <v>1</v>
      </c>
      <c r="D633" s="7" t="n">
        <f aca="false">COUNTIFS('Duel Log'!AF$2:AF$5455,$A633,'Duel Log'!AG$2:AG$5455,$B633,'Duel Log'!AH$2:AH$5455,"Win")</f>
        <v>1</v>
      </c>
      <c r="E633" s="7" t="n">
        <f aca="false">COUNTIFS('Duel Log'!AF$2:AF$5455,$A633,'Duel Log'!AG$2:AG$5455,$B633,'Duel Log'!AH$2:AH$5455,"Loss")</f>
        <v>0</v>
      </c>
      <c r="F633" s="7" t="n">
        <f aca="false">COUNTIFS('Duel Log'!AF$2:AF$5455,$A633,'Duel Log'!AG$2:AG$5455,$B633,'Duel Log'!AH$2:AH$5455,"Draw")</f>
        <v>0</v>
      </c>
      <c r="G633" s="13" t="n">
        <f aca="false">IFERROR(D633/C633,"")</f>
        <v>1</v>
      </c>
    </row>
    <row r="634" customFormat="false" ht="15" hidden="false" customHeight="true" outlineLevel="0" collapsed="false">
      <c r="A634" s="7" t="s">
        <v>4396</v>
      </c>
      <c r="B634" s="7" t="s">
        <v>4395</v>
      </c>
      <c r="C634" s="7" t="n">
        <f aca="false">COUNTIFS('Duel Log'!AF$2:AF$5455,$A634,'Duel Log'!AG$2:AG$5455,$B634)</f>
        <v>1</v>
      </c>
      <c r="D634" s="7" t="n">
        <f aca="false">COUNTIFS('Duel Log'!AF$2:AF$5455,$A634,'Duel Log'!AG$2:AG$5455,$B634,'Duel Log'!AH$2:AH$5455,"Win")</f>
        <v>1</v>
      </c>
      <c r="E634" s="7" t="n">
        <f aca="false">COUNTIFS('Duel Log'!AF$2:AF$5455,$A634,'Duel Log'!AG$2:AG$5455,$B634,'Duel Log'!AH$2:AH$5455,"Loss")</f>
        <v>0</v>
      </c>
      <c r="F634" s="7" t="n">
        <f aca="false">COUNTIFS('Duel Log'!AF$2:AF$5455,$A634,'Duel Log'!AG$2:AG$5455,$B634,'Duel Log'!AH$2:AH$5455,"Draw")</f>
        <v>0</v>
      </c>
      <c r="G634" s="13" t="n">
        <f aca="false">IFERROR(D634/C634,"")</f>
        <v>1</v>
      </c>
    </row>
    <row r="635" customFormat="false" ht="15" hidden="false" customHeight="true" outlineLevel="0" collapsed="false">
      <c r="A635" s="7" t="s">
        <v>179</v>
      </c>
      <c r="B635" s="7" t="s">
        <v>189</v>
      </c>
      <c r="C635" s="7" t="n">
        <f aca="false">COUNTIFS('Duel Log'!AF$2:AF$5455,$A635,'Duel Log'!AG$2:AG$5455,$B635)</f>
        <v>2</v>
      </c>
      <c r="D635" s="7" t="n">
        <f aca="false">COUNTIFS('Duel Log'!AF$2:AF$5455,$A635,'Duel Log'!AG$2:AG$5455,$B635,'Duel Log'!AH$2:AH$5455,"Win")</f>
        <v>2</v>
      </c>
      <c r="E635" s="7" t="n">
        <f aca="false">COUNTIFS('Duel Log'!AF$2:AF$5455,$A635,'Duel Log'!AG$2:AG$5455,$B635,'Duel Log'!AH$2:AH$5455,"Loss")</f>
        <v>0</v>
      </c>
      <c r="F635" s="7" t="n">
        <f aca="false">COUNTIFS('Duel Log'!AF$2:AF$5455,$A635,'Duel Log'!AG$2:AG$5455,$B635,'Duel Log'!AH$2:AH$5455,"Draw")</f>
        <v>0</v>
      </c>
      <c r="G635" s="13" t="n">
        <f aca="false">IFERROR(D635/C635,"")</f>
        <v>1</v>
      </c>
    </row>
    <row r="636" customFormat="false" ht="15" hidden="false" customHeight="true" outlineLevel="0" collapsed="false">
      <c r="A636" s="7" t="s">
        <v>179</v>
      </c>
      <c r="B636" s="7" t="s">
        <v>180</v>
      </c>
      <c r="C636" s="7" t="n">
        <f aca="false">COUNTIFS('Duel Log'!AF$2:AF$5455,$A636,'Duel Log'!AG$2:AG$5455,$B636)</f>
        <v>1</v>
      </c>
      <c r="D636" s="7" t="n">
        <f aca="false">COUNTIFS('Duel Log'!AF$2:AF$5455,$A636,'Duel Log'!AG$2:AG$5455,$B636,'Duel Log'!AH$2:AH$5455,"Win")</f>
        <v>1</v>
      </c>
      <c r="E636" s="7" t="n">
        <f aca="false">COUNTIFS('Duel Log'!AF$2:AF$5455,$A636,'Duel Log'!AG$2:AG$5455,$B636,'Duel Log'!AH$2:AH$5455,"Loss")</f>
        <v>0</v>
      </c>
      <c r="F636" s="7" t="n">
        <f aca="false">COUNTIFS('Duel Log'!AF$2:AF$5455,$A636,'Duel Log'!AG$2:AG$5455,$B636,'Duel Log'!AH$2:AH$5455,"Draw")</f>
        <v>0</v>
      </c>
      <c r="G636" s="13" t="n">
        <f aca="false">IFERROR(D636/C636,"")</f>
        <v>1</v>
      </c>
    </row>
    <row r="637" customFormat="false" ht="15" hidden="false" customHeight="true" outlineLevel="0" collapsed="false">
      <c r="A637" s="7" t="s">
        <v>179</v>
      </c>
      <c r="B637" s="7" t="s">
        <v>7714</v>
      </c>
      <c r="C637" s="7" t="n">
        <f aca="false">COUNTIFS('Duel Log'!AF$2:AF$5455,$A637,'Duel Log'!AG$2:AG$5455,$B637)</f>
        <v>2</v>
      </c>
      <c r="D637" s="7" t="n">
        <f aca="false">COUNTIFS('Duel Log'!AF$2:AF$5455,$A637,'Duel Log'!AG$2:AG$5455,$B637,'Duel Log'!AH$2:AH$5455,"Win")</f>
        <v>0</v>
      </c>
      <c r="E637" s="7" t="n">
        <f aca="false">COUNTIFS('Duel Log'!AF$2:AF$5455,$A637,'Duel Log'!AG$2:AG$5455,$B637,'Duel Log'!AH$2:AH$5455,"Loss")</f>
        <v>2</v>
      </c>
      <c r="F637" s="7" t="n">
        <f aca="false">COUNTIFS('Duel Log'!AF$2:AF$5455,$A637,'Duel Log'!AG$2:AG$5455,$B637,'Duel Log'!AH$2:AH$5455,"Draw")</f>
        <v>0</v>
      </c>
      <c r="G637" s="13" t="n">
        <f aca="false">IFERROR(D637/C637,"")</f>
        <v>0</v>
      </c>
    </row>
    <row r="638" customFormat="false" ht="15" hidden="false" customHeight="true" outlineLevel="0" collapsed="false">
      <c r="A638" s="7" t="s">
        <v>1288</v>
      </c>
      <c r="B638" s="7" t="s">
        <v>8469</v>
      </c>
      <c r="C638" s="7" t="n">
        <f aca="false">COUNTIFS('Duel Log'!AF$2:AF$5455,$A638,'Duel Log'!AG$2:AG$5455,$B638)</f>
        <v>1</v>
      </c>
      <c r="D638" s="7" t="n">
        <f aca="false">COUNTIFS('Duel Log'!AF$2:AF$5455,$A638,'Duel Log'!AG$2:AG$5455,$B638,'Duel Log'!AH$2:AH$5455,"Win")</f>
        <v>1</v>
      </c>
      <c r="E638" s="7" t="n">
        <f aca="false">COUNTIFS('Duel Log'!AF$2:AF$5455,$A638,'Duel Log'!AG$2:AG$5455,$B638,'Duel Log'!AH$2:AH$5455,"Loss")</f>
        <v>0</v>
      </c>
      <c r="F638" s="7" t="n">
        <f aca="false">COUNTIFS('Duel Log'!AF$2:AF$5455,$A638,'Duel Log'!AG$2:AG$5455,$B638,'Duel Log'!AH$2:AH$5455,"Draw")</f>
        <v>0</v>
      </c>
      <c r="G638" s="13" t="n">
        <f aca="false">IFERROR(D638/C638,"")</f>
        <v>1</v>
      </c>
    </row>
    <row r="639" customFormat="false" ht="15" hidden="false" customHeight="true" outlineLevel="0" collapsed="false">
      <c r="A639" s="7" t="s">
        <v>1288</v>
      </c>
      <c r="B639" s="7" t="s">
        <v>603</v>
      </c>
      <c r="C639" s="7" t="n">
        <f aca="false">COUNTIFS('Duel Log'!AF$2:AF$5455,$A639,'Duel Log'!AG$2:AG$5455,$B639)</f>
        <v>1</v>
      </c>
      <c r="D639" s="7" t="n">
        <f aca="false">COUNTIFS('Duel Log'!AF$2:AF$5455,$A639,'Duel Log'!AG$2:AG$5455,$B639,'Duel Log'!AH$2:AH$5455,"Win")</f>
        <v>0</v>
      </c>
      <c r="E639" s="7" t="n">
        <f aca="false">COUNTIFS('Duel Log'!AF$2:AF$5455,$A639,'Duel Log'!AG$2:AG$5455,$B639,'Duel Log'!AH$2:AH$5455,"Loss")</f>
        <v>1</v>
      </c>
      <c r="F639" s="7" t="n">
        <f aca="false">COUNTIFS('Duel Log'!AF$2:AF$5455,$A639,'Duel Log'!AG$2:AG$5455,$B639,'Duel Log'!AH$2:AH$5455,"Draw")</f>
        <v>0</v>
      </c>
      <c r="G639" s="13" t="n">
        <f aca="false">IFERROR(D639/C639,"")</f>
        <v>0</v>
      </c>
    </row>
    <row r="640" customFormat="false" ht="15" hidden="false" customHeight="true" outlineLevel="0" collapsed="false">
      <c r="A640" s="7" t="s">
        <v>1288</v>
      </c>
      <c r="B640" s="7" t="s">
        <v>1289</v>
      </c>
      <c r="C640" s="7" t="n">
        <f aca="false">COUNTIFS('Duel Log'!AF$2:AF$5455,$A640,'Duel Log'!AG$2:AG$5455,$B640)</f>
        <v>2</v>
      </c>
      <c r="D640" s="7" t="n">
        <f aca="false">COUNTIFS('Duel Log'!AF$2:AF$5455,$A640,'Duel Log'!AG$2:AG$5455,$B640,'Duel Log'!AH$2:AH$5455,"Win")</f>
        <v>2</v>
      </c>
      <c r="E640" s="7" t="n">
        <f aca="false">COUNTIFS('Duel Log'!AF$2:AF$5455,$A640,'Duel Log'!AG$2:AG$5455,$B640,'Duel Log'!AH$2:AH$5455,"Loss")</f>
        <v>0</v>
      </c>
      <c r="F640" s="7" t="n">
        <f aca="false">COUNTIFS('Duel Log'!AF$2:AF$5455,$A640,'Duel Log'!AG$2:AG$5455,$B640,'Duel Log'!AH$2:AH$5455,"Draw")</f>
        <v>0</v>
      </c>
      <c r="G640" s="13" t="n">
        <f aca="false">IFERROR(D640/C640,"")</f>
        <v>1</v>
      </c>
    </row>
    <row r="641" customFormat="false" ht="15" hidden="false" customHeight="true" outlineLevel="0" collapsed="false">
      <c r="A641" s="7" t="s">
        <v>4870</v>
      </c>
      <c r="B641" s="7" t="s">
        <v>769</v>
      </c>
      <c r="C641" s="7" t="n">
        <f aca="false">COUNTIFS('Duel Log'!AF$2:AF$5455,$A641,'Duel Log'!AG$2:AG$5455,$B641)</f>
        <v>1</v>
      </c>
      <c r="D641" s="7" t="n">
        <f aca="false">COUNTIFS('Duel Log'!AF$2:AF$5455,$A641,'Duel Log'!AG$2:AG$5455,$B641,'Duel Log'!AH$2:AH$5455,"Win")</f>
        <v>1</v>
      </c>
      <c r="E641" s="7" t="n">
        <f aca="false">COUNTIFS('Duel Log'!AF$2:AF$5455,$A641,'Duel Log'!AG$2:AG$5455,$B641,'Duel Log'!AH$2:AH$5455,"Loss")</f>
        <v>0</v>
      </c>
      <c r="F641" s="7" t="n">
        <f aca="false">COUNTIFS('Duel Log'!AF$2:AF$5455,$A641,'Duel Log'!AG$2:AG$5455,$B641,'Duel Log'!AH$2:AH$5455,"Draw")</f>
        <v>0</v>
      </c>
      <c r="G641" s="13" t="n">
        <f aca="false">IFERROR(D641/C641,"")</f>
        <v>1</v>
      </c>
    </row>
    <row r="642" customFormat="false" ht="15" hidden="false" customHeight="true" outlineLevel="0" collapsed="false">
      <c r="A642" s="7" t="s">
        <v>4870</v>
      </c>
      <c r="B642" s="7" t="s">
        <v>1347</v>
      </c>
      <c r="C642" s="7" t="n">
        <f aca="false">COUNTIFS('Duel Log'!AF$2:AF$5455,$A642,'Duel Log'!AG$2:AG$5455,$B642)</f>
        <v>1</v>
      </c>
      <c r="D642" s="7" t="n">
        <f aca="false">COUNTIFS('Duel Log'!AF$2:AF$5455,$A642,'Duel Log'!AG$2:AG$5455,$B642,'Duel Log'!AH$2:AH$5455,"Win")</f>
        <v>0</v>
      </c>
      <c r="E642" s="7" t="n">
        <f aca="false">COUNTIFS('Duel Log'!AF$2:AF$5455,$A642,'Duel Log'!AG$2:AG$5455,$B642,'Duel Log'!AH$2:AH$5455,"Loss")</f>
        <v>1</v>
      </c>
      <c r="F642" s="7" t="n">
        <f aca="false">COUNTIFS('Duel Log'!AF$2:AF$5455,$A642,'Duel Log'!AG$2:AG$5455,$B642,'Duel Log'!AH$2:AH$5455,"Draw")</f>
        <v>0</v>
      </c>
      <c r="G642" s="13" t="n">
        <f aca="false">IFERROR(D642/C642,"")</f>
        <v>0</v>
      </c>
    </row>
    <row r="643" customFormat="false" ht="15" hidden="false" customHeight="true" outlineLevel="0" collapsed="false">
      <c r="A643" s="7" t="s">
        <v>984</v>
      </c>
      <c r="B643" s="7" t="s">
        <v>5970</v>
      </c>
      <c r="C643" s="7" t="n">
        <f aca="false">COUNTIFS('Duel Log'!AF$2:AF$5455,$A643,'Duel Log'!AG$2:AG$5455,$B643)</f>
        <v>2</v>
      </c>
      <c r="D643" s="7" t="n">
        <f aca="false">COUNTIFS('Duel Log'!AF$2:AF$5455,$A643,'Duel Log'!AG$2:AG$5455,$B643,'Duel Log'!AH$2:AH$5455,"Win")</f>
        <v>2</v>
      </c>
      <c r="E643" s="7" t="n">
        <f aca="false">COUNTIFS('Duel Log'!AF$2:AF$5455,$A643,'Duel Log'!AG$2:AG$5455,$B643,'Duel Log'!AH$2:AH$5455,"Loss")</f>
        <v>0</v>
      </c>
      <c r="F643" s="7" t="n">
        <f aca="false">COUNTIFS('Duel Log'!AF$2:AF$5455,$A643,'Duel Log'!AG$2:AG$5455,$B643,'Duel Log'!AH$2:AH$5455,"Draw")</f>
        <v>0</v>
      </c>
      <c r="G643" s="13" t="n">
        <f aca="false">IFERROR(D643/C643,"")</f>
        <v>1</v>
      </c>
    </row>
    <row r="644" customFormat="false" ht="15" hidden="false" customHeight="true" outlineLevel="0" collapsed="false">
      <c r="A644" s="7" t="s">
        <v>984</v>
      </c>
      <c r="B644" s="7" t="s">
        <v>2111</v>
      </c>
      <c r="C644" s="7" t="n">
        <f aca="false">COUNTIFS('Duel Log'!AF$2:AF$5455,$A644,'Duel Log'!AG$2:AG$5455,$B644)</f>
        <v>2</v>
      </c>
      <c r="D644" s="7" t="n">
        <f aca="false">COUNTIFS('Duel Log'!AF$2:AF$5455,$A644,'Duel Log'!AG$2:AG$5455,$B644,'Duel Log'!AH$2:AH$5455,"Win")</f>
        <v>0</v>
      </c>
      <c r="E644" s="7" t="n">
        <f aca="false">COUNTIFS('Duel Log'!AF$2:AF$5455,$A644,'Duel Log'!AG$2:AG$5455,$B644,'Duel Log'!AH$2:AH$5455,"Loss")</f>
        <v>2</v>
      </c>
      <c r="F644" s="7" t="n">
        <f aca="false">COUNTIFS('Duel Log'!AF$2:AF$5455,$A644,'Duel Log'!AG$2:AG$5455,$B644,'Duel Log'!AH$2:AH$5455,"Draw")</f>
        <v>0</v>
      </c>
      <c r="G644" s="13" t="n">
        <f aca="false">IFERROR(D644/C644,"")</f>
        <v>0</v>
      </c>
    </row>
    <row r="645" customFormat="false" ht="15" hidden="false" customHeight="true" outlineLevel="0" collapsed="false">
      <c r="A645" s="7" t="s">
        <v>984</v>
      </c>
      <c r="B645" s="7" t="s">
        <v>985</v>
      </c>
      <c r="C645" s="7" t="n">
        <f aca="false">COUNTIFS('Duel Log'!AF$2:AF$5455,$A645,'Duel Log'!AG$2:AG$5455,$B645)</f>
        <v>1</v>
      </c>
      <c r="D645" s="7" t="n">
        <f aca="false">COUNTIFS('Duel Log'!AF$2:AF$5455,$A645,'Duel Log'!AG$2:AG$5455,$B645,'Duel Log'!AH$2:AH$5455,"Win")</f>
        <v>1</v>
      </c>
      <c r="E645" s="7" t="n">
        <f aca="false">COUNTIFS('Duel Log'!AF$2:AF$5455,$A645,'Duel Log'!AG$2:AG$5455,$B645,'Duel Log'!AH$2:AH$5455,"Loss")</f>
        <v>0</v>
      </c>
      <c r="F645" s="7" t="n">
        <f aca="false">COUNTIFS('Duel Log'!AF$2:AF$5455,$A645,'Duel Log'!AG$2:AG$5455,$B645,'Duel Log'!AH$2:AH$5455,"Draw")</f>
        <v>0</v>
      </c>
      <c r="G645" s="13" t="n">
        <f aca="false">IFERROR(D645/C645,"")</f>
        <v>1</v>
      </c>
    </row>
    <row r="646" customFormat="false" ht="15" hidden="false" customHeight="true" outlineLevel="0" collapsed="false">
      <c r="A646" s="7" t="s">
        <v>984</v>
      </c>
      <c r="B646" s="7" t="s">
        <v>503</v>
      </c>
      <c r="C646" s="7" t="n">
        <f aca="false">COUNTIFS('Duel Log'!AF$2:AF$5455,$A646,'Duel Log'!AG$2:AG$5455,$B646)</f>
        <v>4</v>
      </c>
      <c r="D646" s="7" t="n">
        <f aca="false">COUNTIFS('Duel Log'!AF$2:AF$5455,$A646,'Duel Log'!AG$2:AG$5455,$B646,'Duel Log'!AH$2:AH$5455,"Win")</f>
        <v>0</v>
      </c>
      <c r="E646" s="7" t="n">
        <f aca="false">COUNTIFS('Duel Log'!AF$2:AF$5455,$A646,'Duel Log'!AG$2:AG$5455,$B646,'Duel Log'!AH$2:AH$5455,"Loss")</f>
        <v>4</v>
      </c>
      <c r="F646" s="7" t="n">
        <f aca="false">COUNTIFS('Duel Log'!AF$2:AF$5455,$A646,'Duel Log'!AG$2:AG$5455,$B646,'Duel Log'!AH$2:AH$5455,"Draw")</f>
        <v>0</v>
      </c>
      <c r="G646" s="13" t="n">
        <f aca="false">IFERROR(D646/C646,"")</f>
        <v>0</v>
      </c>
    </row>
    <row r="647" customFormat="false" ht="15" hidden="false" customHeight="true" outlineLevel="0" collapsed="false">
      <c r="A647" s="7" t="s">
        <v>984</v>
      </c>
      <c r="B647" s="7" t="s">
        <v>2451</v>
      </c>
      <c r="C647" s="7" t="n">
        <f aca="false">COUNTIFS('Duel Log'!AF$2:AF$5455,$A647,'Duel Log'!AG$2:AG$5455,$B647)</f>
        <v>1</v>
      </c>
      <c r="D647" s="7" t="n">
        <f aca="false">COUNTIFS('Duel Log'!AF$2:AF$5455,$A647,'Duel Log'!AG$2:AG$5455,$B647,'Duel Log'!AH$2:AH$5455,"Win")</f>
        <v>1</v>
      </c>
      <c r="E647" s="7" t="n">
        <f aca="false">COUNTIFS('Duel Log'!AF$2:AF$5455,$A647,'Duel Log'!AG$2:AG$5455,$B647,'Duel Log'!AH$2:AH$5455,"Loss")</f>
        <v>0</v>
      </c>
      <c r="F647" s="7" t="n">
        <f aca="false">COUNTIFS('Duel Log'!AF$2:AF$5455,$A647,'Duel Log'!AG$2:AG$5455,$B647,'Duel Log'!AH$2:AH$5455,"Draw")</f>
        <v>0</v>
      </c>
      <c r="G647" s="13" t="n">
        <f aca="false">IFERROR(D647/C647,"")</f>
        <v>1</v>
      </c>
    </row>
    <row r="648" customFormat="false" ht="15" hidden="false" customHeight="true" outlineLevel="0" collapsed="false">
      <c r="A648" s="7" t="s">
        <v>984</v>
      </c>
      <c r="B648" s="7" t="s">
        <v>4311</v>
      </c>
      <c r="C648" s="7" t="n">
        <f aca="false">COUNTIFS('Duel Log'!AF$2:AF$5455,$A648,'Duel Log'!AG$2:AG$5455,$B648)</f>
        <v>2</v>
      </c>
      <c r="D648" s="7" t="n">
        <f aca="false">COUNTIFS('Duel Log'!AF$2:AF$5455,$A648,'Duel Log'!AG$2:AG$5455,$B648,'Duel Log'!AH$2:AH$5455,"Win")</f>
        <v>0</v>
      </c>
      <c r="E648" s="7" t="n">
        <f aca="false">COUNTIFS('Duel Log'!AF$2:AF$5455,$A648,'Duel Log'!AG$2:AG$5455,$B648,'Duel Log'!AH$2:AH$5455,"Loss")</f>
        <v>2</v>
      </c>
      <c r="F648" s="7" t="n">
        <f aca="false">COUNTIFS('Duel Log'!AF$2:AF$5455,$A648,'Duel Log'!AG$2:AG$5455,$B648,'Duel Log'!AH$2:AH$5455,"Draw")</f>
        <v>0</v>
      </c>
      <c r="G648" s="13" t="n">
        <f aca="false">IFERROR(D648/C648,"")</f>
        <v>0</v>
      </c>
    </row>
    <row r="649" customFormat="false" ht="15" hidden="false" customHeight="true" outlineLevel="0" collapsed="false">
      <c r="A649" s="7" t="s">
        <v>984</v>
      </c>
      <c r="B649" s="7" t="s">
        <v>3597</v>
      </c>
      <c r="C649" s="7" t="n">
        <f aca="false">COUNTIFS('Duel Log'!AF$2:AF$5455,$A649,'Duel Log'!AG$2:AG$5455,$B649)</f>
        <v>1</v>
      </c>
      <c r="D649" s="7" t="n">
        <f aca="false">COUNTIFS('Duel Log'!AF$2:AF$5455,$A649,'Duel Log'!AG$2:AG$5455,$B649,'Duel Log'!AH$2:AH$5455,"Win")</f>
        <v>1</v>
      </c>
      <c r="E649" s="7" t="n">
        <f aca="false">COUNTIFS('Duel Log'!AF$2:AF$5455,$A649,'Duel Log'!AG$2:AG$5455,$B649,'Duel Log'!AH$2:AH$5455,"Loss")</f>
        <v>0</v>
      </c>
      <c r="F649" s="7" t="n">
        <f aca="false">COUNTIFS('Duel Log'!AF$2:AF$5455,$A649,'Duel Log'!AG$2:AG$5455,$B649,'Duel Log'!AH$2:AH$5455,"Draw")</f>
        <v>0</v>
      </c>
      <c r="G649" s="13" t="n">
        <f aca="false">IFERROR(D649/C649,"")</f>
        <v>1</v>
      </c>
    </row>
    <row r="650" customFormat="false" ht="15" hidden="false" customHeight="true" outlineLevel="0" collapsed="false">
      <c r="A650" s="7" t="s">
        <v>984</v>
      </c>
      <c r="B650" s="7" t="s">
        <v>363</v>
      </c>
      <c r="C650" s="7" t="n">
        <f aca="false">COUNTIFS('Duel Log'!AF$2:AF$5455,$A650,'Duel Log'!AG$2:AG$5455,$B650)</f>
        <v>1</v>
      </c>
      <c r="D650" s="7" t="n">
        <f aca="false">COUNTIFS('Duel Log'!AF$2:AF$5455,$A650,'Duel Log'!AG$2:AG$5455,$B650,'Duel Log'!AH$2:AH$5455,"Win")</f>
        <v>0</v>
      </c>
      <c r="E650" s="7" t="n">
        <f aca="false">COUNTIFS('Duel Log'!AF$2:AF$5455,$A650,'Duel Log'!AG$2:AG$5455,$B650,'Duel Log'!AH$2:AH$5455,"Loss")</f>
        <v>1</v>
      </c>
      <c r="F650" s="7" t="n">
        <f aca="false">COUNTIFS('Duel Log'!AF$2:AF$5455,$A650,'Duel Log'!AG$2:AG$5455,$B650,'Duel Log'!AH$2:AH$5455,"Draw")</f>
        <v>0</v>
      </c>
      <c r="G650" s="13" t="n">
        <f aca="false">IFERROR(D650/C650,"")</f>
        <v>0</v>
      </c>
    </row>
    <row r="651" customFormat="false" ht="15" hidden="false" customHeight="true" outlineLevel="0" collapsed="false">
      <c r="A651" s="7" t="s">
        <v>984</v>
      </c>
      <c r="B651" s="7" t="s">
        <v>924</v>
      </c>
      <c r="C651" s="7" t="n">
        <f aca="false">COUNTIFS('Duel Log'!AF$2:AF$5455,$A651,'Duel Log'!AG$2:AG$5455,$B651)</f>
        <v>1</v>
      </c>
      <c r="D651" s="7" t="n">
        <f aca="false">COUNTIFS('Duel Log'!AF$2:AF$5455,$A651,'Duel Log'!AG$2:AG$5455,$B651,'Duel Log'!AH$2:AH$5455,"Win")</f>
        <v>1</v>
      </c>
      <c r="E651" s="7" t="n">
        <f aca="false">COUNTIFS('Duel Log'!AF$2:AF$5455,$A651,'Duel Log'!AG$2:AG$5455,$B651,'Duel Log'!AH$2:AH$5455,"Loss")</f>
        <v>0</v>
      </c>
      <c r="F651" s="7" t="n">
        <f aca="false">COUNTIFS('Duel Log'!AF$2:AF$5455,$A651,'Duel Log'!AG$2:AG$5455,$B651,'Duel Log'!AH$2:AH$5455,"Draw")</f>
        <v>0</v>
      </c>
      <c r="G651" s="13" t="n">
        <f aca="false">IFERROR(D651/C651,"")</f>
        <v>1</v>
      </c>
    </row>
    <row r="652" customFormat="false" ht="15" hidden="false" customHeight="true" outlineLevel="0" collapsed="false">
      <c r="A652" s="7" t="s">
        <v>984</v>
      </c>
      <c r="B652" s="7" t="s">
        <v>853</v>
      </c>
      <c r="C652" s="7" t="n">
        <f aca="false">COUNTIFS('Duel Log'!AF$2:AF$5455,$A652,'Duel Log'!AG$2:AG$5455,$B652)</f>
        <v>1</v>
      </c>
      <c r="D652" s="7" t="n">
        <f aca="false">COUNTIFS('Duel Log'!AF$2:AF$5455,$A652,'Duel Log'!AG$2:AG$5455,$B652,'Duel Log'!AH$2:AH$5455,"Win")</f>
        <v>0</v>
      </c>
      <c r="E652" s="7" t="n">
        <f aca="false">COUNTIFS('Duel Log'!AF$2:AF$5455,$A652,'Duel Log'!AG$2:AG$5455,$B652,'Duel Log'!AH$2:AH$5455,"Loss")</f>
        <v>1</v>
      </c>
      <c r="F652" s="7" t="n">
        <f aca="false">COUNTIFS('Duel Log'!AF$2:AF$5455,$A652,'Duel Log'!AG$2:AG$5455,$B652,'Duel Log'!AH$2:AH$5455,"Draw")</f>
        <v>0</v>
      </c>
      <c r="G652" s="13" t="n">
        <f aca="false">IFERROR(D652/C652,"")</f>
        <v>0</v>
      </c>
    </row>
    <row r="653" customFormat="false" ht="15" hidden="false" customHeight="true" outlineLevel="0" collapsed="false">
      <c r="A653" s="7" t="s">
        <v>984</v>
      </c>
      <c r="B653" s="7" t="s">
        <v>3665</v>
      </c>
      <c r="C653" s="7" t="n">
        <f aca="false">COUNTIFS('Duel Log'!AF$2:AF$5455,$A653,'Duel Log'!AG$2:AG$5455,$B653)</f>
        <v>2</v>
      </c>
      <c r="D653" s="7" t="n">
        <f aca="false">COUNTIFS('Duel Log'!AF$2:AF$5455,$A653,'Duel Log'!AG$2:AG$5455,$B653,'Duel Log'!AH$2:AH$5455,"Win")</f>
        <v>0</v>
      </c>
      <c r="E653" s="7" t="n">
        <f aca="false">COUNTIFS('Duel Log'!AF$2:AF$5455,$A653,'Duel Log'!AG$2:AG$5455,$B653,'Duel Log'!AH$2:AH$5455,"Loss")</f>
        <v>2</v>
      </c>
      <c r="F653" s="7" t="n">
        <f aca="false">COUNTIFS('Duel Log'!AF$2:AF$5455,$A653,'Duel Log'!AG$2:AG$5455,$B653,'Duel Log'!AH$2:AH$5455,"Draw")</f>
        <v>0</v>
      </c>
      <c r="G653" s="13" t="n">
        <f aca="false">IFERROR(D653/C653,"")</f>
        <v>0</v>
      </c>
    </row>
    <row r="654" customFormat="false" ht="15" hidden="false" customHeight="true" outlineLevel="0" collapsed="false">
      <c r="A654" s="7" t="s">
        <v>984</v>
      </c>
      <c r="B654" s="7" t="s">
        <v>9122</v>
      </c>
      <c r="C654" s="7" t="n">
        <f aca="false">COUNTIFS('Duel Log'!AF$2:AF$5455,$A654,'Duel Log'!AG$2:AG$5455,$B654)</f>
        <v>1</v>
      </c>
      <c r="D654" s="7" t="n">
        <f aca="false">COUNTIFS('Duel Log'!AF$2:AF$5455,$A654,'Duel Log'!AG$2:AG$5455,$B654,'Duel Log'!AH$2:AH$5455,"Win")</f>
        <v>1</v>
      </c>
      <c r="E654" s="7" t="n">
        <f aca="false">COUNTIFS('Duel Log'!AF$2:AF$5455,$A654,'Duel Log'!AG$2:AG$5455,$B654,'Duel Log'!AH$2:AH$5455,"Loss")</f>
        <v>0</v>
      </c>
      <c r="F654" s="7" t="n">
        <f aca="false">COUNTIFS('Duel Log'!AF$2:AF$5455,$A654,'Duel Log'!AG$2:AG$5455,$B654,'Duel Log'!AH$2:AH$5455,"Draw")</f>
        <v>0</v>
      </c>
      <c r="G654" s="13" t="n">
        <f aca="false">IFERROR(D654/C654,"")</f>
        <v>1</v>
      </c>
    </row>
    <row r="655" customFormat="false" ht="15" hidden="false" customHeight="true" outlineLevel="0" collapsed="false">
      <c r="A655" s="7" t="s">
        <v>984</v>
      </c>
      <c r="B655" s="7" t="s">
        <v>3580</v>
      </c>
      <c r="C655" s="7" t="n">
        <f aca="false">COUNTIFS('Duel Log'!AF$2:AF$5455,$A655,'Duel Log'!AG$2:AG$5455,$B655)</f>
        <v>1</v>
      </c>
      <c r="D655" s="7" t="n">
        <f aca="false">COUNTIFS('Duel Log'!AF$2:AF$5455,$A655,'Duel Log'!AG$2:AG$5455,$B655,'Duel Log'!AH$2:AH$5455,"Win")</f>
        <v>0</v>
      </c>
      <c r="E655" s="7" t="n">
        <f aca="false">COUNTIFS('Duel Log'!AF$2:AF$5455,$A655,'Duel Log'!AG$2:AG$5455,$B655,'Duel Log'!AH$2:AH$5455,"Loss")</f>
        <v>1</v>
      </c>
      <c r="F655" s="7" t="n">
        <f aca="false">COUNTIFS('Duel Log'!AF$2:AF$5455,$A655,'Duel Log'!AG$2:AG$5455,$B655,'Duel Log'!AH$2:AH$5455,"Draw")</f>
        <v>0</v>
      </c>
      <c r="G655" s="13" t="n">
        <f aca="false">IFERROR(D655/C655,"")</f>
        <v>0</v>
      </c>
    </row>
    <row r="656" customFormat="false" ht="15" hidden="false" customHeight="true" outlineLevel="0" collapsed="false">
      <c r="A656" s="7" t="s">
        <v>984</v>
      </c>
      <c r="B656" s="7" t="s">
        <v>216</v>
      </c>
      <c r="C656" s="7" t="n">
        <f aca="false">COUNTIFS('Duel Log'!AF$2:AF$5455,$A656,'Duel Log'!AG$2:AG$5455,$B656)</f>
        <v>1</v>
      </c>
      <c r="D656" s="7" t="n">
        <f aca="false">COUNTIFS('Duel Log'!AF$2:AF$5455,$A656,'Duel Log'!AG$2:AG$5455,$B656,'Duel Log'!AH$2:AH$5455,"Win")</f>
        <v>0</v>
      </c>
      <c r="E656" s="7" t="n">
        <f aca="false">COUNTIFS('Duel Log'!AF$2:AF$5455,$A656,'Duel Log'!AG$2:AG$5455,$B656,'Duel Log'!AH$2:AH$5455,"Loss")</f>
        <v>1</v>
      </c>
      <c r="F656" s="7" t="n">
        <f aca="false">COUNTIFS('Duel Log'!AF$2:AF$5455,$A656,'Duel Log'!AG$2:AG$5455,$B656,'Duel Log'!AH$2:AH$5455,"Draw")</f>
        <v>0</v>
      </c>
      <c r="G656" s="13" t="n">
        <f aca="false">IFERROR(D656/C656,"")</f>
        <v>0</v>
      </c>
    </row>
    <row r="657" customFormat="false" ht="15" hidden="false" customHeight="true" outlineLevel="0" collapsed="false">
      <c r="A657" s="7" t="s">
        <v>984</v>
      </c>
      <c r="B657" s="7" t="s">
        <v>1666</v>
      </c>
      <c r="C657" s="7" t="n">
        <f aca="false">COUNTIFS('Duel Log'!AF$2:AF$5455,$A657,'Duel Log'!AG$2:AG$5455,$B657)</f>
        <v>2</v>
      </c>
      <c r="D657" s="7" t="n">
        <f aca="false">COUNTIFS('Duel Log'!AF$2:AF$5455,$A657,'Duel Log'!AG$2:AG$5455,$B657,'Duel Log'!AH$2:AH$5455,"Win")</f>
        <v>0</v>
      </c>
      <c r="E657" s="7" t="n">
        <f aca="false">COUNTIFS('Duel Log'!AF$2:AF$5455,$A657,'Duel Log'!AG$2:AG$5455,$B657,'Duel Log'!AH$2:AH$5455,"Loss")</f>
        <v>2</v>
      </c>
      <c r="F657" s="7" t="n">
        <f aca="false">COUNTIFS('Duel Log'!AF$2:AF$5455,$A657,'Duel Log'!AG$2:AG$5455,$B657,'Duel Log'!AH$2:AH$5455,"Draw")</f>
        <v>0</v>
      </c>
      <c r="G657" s="13" t="n">
        <f aca="false">IFERROR(D657/C657,"")</f>
        <v>0</v>
      </c>
    </row>
    <row r="658" customFormat="false" ht="15" hidden="false" customHeight="true" outlineLevel="0" collapsed="false">
      <c r="A658" s="7" t="s">
        <v>984</v>
      </c>
      <c r="B658" s="7" t="s">
        <v>134</v>
      </c>
      <c r="C658" s="7" t="n">
        <f aca="false">COUNTIFS('Duel Log'!AF$2:AF$5455,$A658,'Duel Log'!AG$2:AG$5455,$B658)</f>
        <v>2</v>
      </c>
      <c r="D658" s="7" t="n">
        <f aca="false">COUNTIFS('Duel Log'!AF$2:AF$5455,$A658,'Duel Log'!AG$2:AG$5455,$B658,'Duel Log'!AH$2:AH$5455,"Win")</f>
        <v>0</v>
      </c>
      <c r="E658" s="7" t="n">
        <f aca="false">COUNTIFS('Duel Log'!AF$2:AF$5455,$A658,'Duel Log'!AG$2:AG$5455,$B658,'Duel Log'!AH$2:AH$5455,"Loss")</f>
        <v>2</v>
      </c>
      <c r="F658" s="7" t="n">
        <f aca="false">COUNTIFS('Duel Log'!AF$2:AF$5455,$A658,'Duel Log'!AG$2:AG$5455,$B658,'Duel Log'!AH$2:AH$5455,"Draw")</f>
        <v>0</v>
      </c>
      <c r="G658" s="13" t="n">
        <f aca="false">IFERROR(D658/C658,"")</f>
        <v>0</v>
      </c>
    </row>
    <row r="659" customFormat="false" ht="15" hidden="false" customHeight="true" outlineLevel="0" collapsed="false">
      <c r="A659" s="7" t="s">
        <v>984</v>
      </c>
      <c r="B659" s="7" t="s">
        <v>4620</v>
      </c>
      <c r="C659" s="7" t="n">
        <f aca="false">COUNTIFS('Duel Log'!AF$2:AF$5455,$A659,'Duel Log'!AG$2:AG$5455,$B659)</f>
        <v>1</v>
      </c>
      <c r="D659" s="7" t="n">
        <f aca="false">COUNTIFS('Duel Log'!AF$2:AF$5455,$A659,'Duel Log'!AG$2:AG$5455,$B659,'Duel Log'!AH$2:AH$5455,"Win")</f>
        <v>0</v>
      </c>
      <c r="E659" s="7" t="n">
        <f aca="false">COUNTIFS('Duel Log'!AF$2:AF$5455,$A659,'Duel Log'!AG$2:AG$5455,$B659,'Duel Log'!AH$2:AH$5455,"Loss")</f>
        <v>1</v>
      </c>
      <c r="F659" s="7" t="n">
        <f aca="false">COUNTIFS('Duel Log'!AF$2:AF$5455,$A659,'Duel Log'!AG$2:AG$5455,$B659,'Duel Log'!AH$2:AH$5455,"Draw")</f>
        <v>0</v>
      </c>
      <c r="G659" s="13" t="n">
        <f aca="false">IFERROR(D659/C659,"")</f>
        <v>0</v>
      </c>
    </row>
    <row r="660" customFormat="false" ht="15" hidden="false" customHeight="true" outlineLevel="0" collapsed="false">
      <c r="A660" s="7" t="s">
        <v>984</v>
      </c>
      <c r="B660" s="7" t="s">
        <v>9166</v>
      </c>
      <c r="C660" s="7" t="n">
        <f aca="false">COUNTIFS('Duel Log'!AF$2:AF$5455,$A660,'Duel Log'!AG$2:AG$5455,$B660)</f>
        <v>1</v>
      </c>
      <c r="D660" s="7" t="n">
        <f aca="false">COUNTIFS('Duel Log'!AF$2:AF$5455,$A660,'Duel Log'!AG$2:AG$5455,$B660,'Duel Log'!AH$2:AH$5455,"Win")</f>
        <v>1</v>
      </c>
      <c r="E660" s="7" t="n">
        <f aca="false">COUNTIFS('Duel Log'!AF$2:AF$5455,$A660,'Duel Log'!AG$2:AG$5455,$B660,'Duel Log'!AH$2:AH$5455,"Loss")</f>
        <v>0</v>
      </c>
      <c r="F660" s="7" t="n">
        <f aca="false">COUNTIFS('Duel Log'!AF$2:AF$5455,$A660,'Duel Log'!AG$2:AG$5455,$B660,'Duel Log'!AH$2:AH$5455,"Draw")</f>
        <v>0</v>
      </c>
      <c r="G660" s="13" t="n">
        <f aca="false">IFERROR(D660/C660,"")</f>
        <v>1</v>
      </c>
    </row>
    <row r="661" customFormat="false" ht="15" hidden="false" customHeight="true" outlineLevel="0" collapsed="false">
      <c r="A661" s="7" t="s">
        <v>984</v>
      </c>
      <c r="B661" s="7" t="s">
        <v>662</v>
      </c>
      <c r="C661" s="7" t="n">
        <f aca="false">COUNTIFS('Duel Log'!AF$2:AF$5455,$A661,'Duel Log'!AG$2:AG$5455,$B661)</f>
        <v>2</v>
      </c>
      <c r="D661" s="7" t="n">
        <f aca="false">COUNTIFS('Duel Log'!AF$2:AF$5455,$A661,'Duel Log'!AG$2:AG$5455,$B661,'Duel Log'!AH$2:AH$5455,"Win")</f>
        <v>0</v>
      </c>
      <c r="E661" s="7" t="n">
        <f aca="false">COUNTIFS('Duel Log'!AF$2:AF$5455,$A661,'Duel Log'!AG$2:AG$5455,$B661,'Duel Log'!AH$2:AH$5455,"Loss")</f>
        <v>2</v>
      </c>
      <c r="F661" s="7" t="n">
        <f aca="false">COUNTIFS('Duel Log'!AF$2:AF$5455,$A661,'Duel Log'!AG$2:AG$5455,$B661,'Duel Log'!AH$2:AH$5455,"Draw")</f>
        <v>0</v>
      </c>
      <c r="G661" s="13" t="n">
        <f aca="false">IFERROR(D661/C661,"")</f>
        <v>0</v>
      </c>
    </row>
    <row r="662" customFormat="false" ht="15" hidden="false" customHeight="true" outlineLevel="0" collapsed="false">
      <c r="A662" s="7" t="s">
        <v>984</v>
      </c>
      <c r="B662" s="7" t="s">
        <v>429</v>
      </c>
      <c r="C662" s="7" t="n">
        <f aca="false">COUNTIFS('Duel Log'!AF$2:AF$5455,$A662,'Duel Log'!AG$2:AG$5455,$B662)</f>
        <v>2</v>
      </c>
      <c r="D662" s="7" t="n">
        <f aca="false">COUNTIFS('Duel Log'!AF$2:AF$5455,$A662,'Duel Log'!AG$2:AG$5455,$B662,'Duel Log'!AH$2:AH$5455,"Win")</f>
        <v>2</v>
      </c>
      <c r="E662" s="7" t="n">
        <f aca="false">COUNTIFS('Duel Log'!AF$2:AF$5455,$A662,'Duel Log'!AG$2:AG$5455,$B662,'Duel Log'!AH$2:AH$5455,"Loss")</f>
        <v>0</v>
      </c>
      <c r="F662" s="7" t="n">
        <f aca="false">COUNTIFS('Duel Log'!AF$2:AF$5455,$A662,'Duel Log'!AG$2:AG$5455,$B662,'Duel Log'!AH$2:AH$5455,"Draw")</f>
        <v>0</v>
      </c>
      <c r="G662" s="13" t="n">
        <f aca="false">IFERROR(D662/C662,"")</f>
        <v>1</v>
      </c>
    </row>
    <row r="663" customFormat="false" ht="15" hidden="false" customHeight="true" outlineLevel="0" collapsed="false">
      <c r="A663" s="7" t="s">
        <v>984</v>
      </c>
      <c r="B663" s="7" t="s">
        <v>180</v>
      </c>
      <c r="C663" s="7" t="n">
        <f aca="false">COUNTIFS('Duel Log'!AF$2:AF$5455,$A663,'Duel Log'!AG$2:AG$5455,$B663)</f>
        <v>4</v>
      </c>
      <c r="D663" s="7" t="n">
        <f aca="false">COUNTIFS('Duel Log'!AF$2:AF$5455,$A663,'Duel Log'!AG$2:AG$5455,$B663,'Duel Log'!AH$2:AH$5455,"Win")</f>
        <v>2</v>
      </c>
      <c r="E663" s="7" t="n">
        <f aca="false">COUNTIFS('Duel Log'!AF$2:AF$5455,$A663,'Duel Log'!AG$2:AG$5455,$B663,'Duel Log'!AH$2:AH$5455,"Loss")</f>
        <v>2</v>
      </c>
      <c r="F663" s="7" t="n">
        <f aca="false">COUNTIFS('Duel Log'!AF$2:AF$5455,$A663,'Duel Log'!AG$2:AG$5455,$B663,'Duel Log'!AH$2:AH$5455,"Draw")</f>
        <v>0</v>
      </c>
      <c r="G663" s="13" t="n">
        <f aca="false">IFERROR(D663/C663,"")</f>
        <v>0.5</v>
      </c>
    </row>
    <row r="664" customFormat="false" ht="15" hidden="false" customHeight="true" outlineLevel="0" collapsed="false">
      <c r="A664" s="7" t="s">
        <v>984</v>
      </c>
      <c r="B664" s="7" t="s">
        <v>4017</v>
      </c>
      <c r="C664" s="7" t="n">
        <f aca="false">COUNTIFS('Duel Log'!AF$2:AF$5455,$A664,'Duel Log'!AG$2:AG$5455,$B664)</f>
        <v>1</v>
      </c>
      <c r="D664" s="7" t="n">
        <f aca="false">COUNTIFS('Duel Log'!AF$2:AF$5455,$A664,'Duel Log'!AG$2:AG$5455,$B664,'Duel Log'!AH$2:AH$5455,"Win")</f>
        <v>0</v>
      </c>
      <c r="E664" s="7" t="n">
        <f aca="false">COUNTIFS('Duel Log'!AF$2:AF$5455,$A664,'Duel Log'!AG$2:AG$5455,$B664,'Duel Log'!AH$2:AH$5455,"Loss")</f>
        <v>1</v>
      </c>
      <c r="F664" s="7" t="n">
        <f aca="false">COUNTIFS('Duel Log'!AF$2:AF$5455,$A664,'Duel Log'!AG$2:AG$5455,$B664,'Duel Log'!AH$2:AH$5455,"Draw")</f>
        <v>0</v>
      </c>
      <c r="G664" s="13" t="n">
        <f aca="false">IFERROR(D664/C664,"")</f>
        <v>0</v>
      </c>
    </row>
    <row r="665" customFormat="false" ht="15" hidden="false" customHeight="true" outlineLevel="0" collapsed="false">
      <c r="A665" s="7" t="s">
        <v>984</v>
      </c>
      <c r="B665" s="7" t="s">
        <v>776</v>
      </c>
      <c r="C665" s="7" t="n">
        <f aca="false">COUNTIFS('Duel Log'!AF$2:AF$5455,$A665,'Duel Log'!AG$2:AG$5455,$B665)</f>
        <v>2</v>
      </c>
      <c r="D665" s="7" t="n">
        <f aca="false">COUNTIFS('Duel Log'!AF$2:AF$5455,$A665,'Duel Log'!AG$2:AG$5455,$B665,'Duel Log'!AH$2:AH$5455,"Win")</f>
        <v>0</v>
      </c>
      <c r="E665" s="7" t="n">
        <f aca="false">COUNTIFS('Duel Log'!AF$2:AF$5455,$A665,'Duel Log'!AG$2:AG$5455,$B665,'Duel Log'!AH$2:AH$5455,"Loss")</f>
        <v>2</v>
      </c>
      <c r="F665" s="7" t="n">
        <f aca="false">COUNTIFS('Duel Log'!AF$2:AF$5455,$A665,'Duel Log'!AG$2:AG$5455,$B665,'Duel Log'!AH$2:AH$5455,"Draw")</f>
        <v>0</v>
      </c>
      <c r="G665" s="13" t="n">
        <f aca="false">IFERROR(D665/C665,"")</f>
        <v>0</v>
      </c>
    </row>
    <row r="666" customFormat="false" ht="15" hidden="false" customHeight="true" outlineLevel="0" collapsed="false">
      <c r="A666" s="7" t="s">
        <v>984</v>
      </c>
      <c r="B666" s="7" t="s">
        <v>236</v>
      </c>
      <c r="C666" s="7" t="n">
        <f aca="false">COUNTIFS('Duel Log'!AF$2:AF$5455,$A666,'Duel Log'!AG$2:AG$5455,$B666)</f>
        <v>2</v>
      </c>
      <c r="D666" s="7" t="n">
        <f aca="false">COUNTIFS('Duel Log'!AF$2:AF$5455,$A666,'Duel Log'!AG$2:AG$5455,$B666,'Duel Log'!AH$2:AH$5455,"Win")</f>
        <v>0</v>
      </c>
      <c r="E666" s="7" t="n">
        <f aca="false">COUNTIFS('Duel Log'!AF$2:AF$5455,$A666,'Duel Log'!AG$2:AG$5455,$B666,'Duel Log'!AH$2:AH$5455,"Loss")</f>
        <v>2</v>
      </c>
      <c r="F666" s="7" t="n">
        <f aca="false">COUNTIFS('Duel Log'!AF$2:AF$5455,$A666,'Duel Log'!AG$2:AG$5455,$B666,'Duel Log'!AH$2:AH$5455,"Draw")</f>
        <v>0</v>
      </c>
      <c r="G666" s="13" t="n">
        <f aca="false">IFERROR(D666/C666,"")</f>
        <v>0</v>
      </c>
    </row>
    <row r="667" customFormat="false" ht="15" hidden="false" customHeight="true" outlineLevel="0" collapsed="false">
      <c r="A667" s="7" t="s">
        <v>984</v>
      </c>
      <c r="B667" s="7" t="s">
        <v>1332</v>
      </c>
      <c r="C667" s="7" t="n">
        <f aca="false">COUNTIFS('Duel Log'!AF$2:AF$5455,$A667,'Duel Log'!AG$2:AG$5455,$B667)</f>
        <v>1</v>
      </c>
      <c r="D667" s="7" t="n">
        <f aca="false">COUNTIFS('Duel Log'!AF$2:AF$5455,$A667,'Duel Log'!AG$2:AG$5455,$B667,'Duel Log'!AH$2:AH$5455,"Win")</f>
        <v>1</v>
      </c>
      <c r="E667" s="7" t="n">
        <f aca="false">COUNTIFS('Duel Log'!AF$2:AF$5455,$A667,'Duel Log'!AG$2:AG$5455,$B667,'Duel Log'!AH$2:AH$5455,"Loss")</f>
        <v>0</v>
      </c>
      <c r="F667" s="7" t="n">
        <f aca="false">COUNTIFS('Duel Log'!AF$2:AF$5455,$A667,'Duel Log'!AG$2:AG$5455,$B667,'Duel Log'!AH$2:AH$5455,"Draw")</f>
        <v>0</v>
      </c>
      <c r="G667" s="13" t="n">
        <f aca="false">IFERROR(D667/C667,"")</f>
        <v>1</v>
      </c>
    </row>
    <row r="668" customFormat="false" ht="15" hidden="false" customHeight="true" outlineLevel="0" collapsed="false">
      <c r="A668" s="7" t="s">
        <v>984</v>
      </c>
      <c r="B668" s="7" t="s">
        <v>3125</v>
      </c>
      <c r="C668" s="7" t="n">
        <f aca="false">COUNTIFS('Duel Log'!AF$2:AF$5455,$A668,'Duel Log'!AG$2:AG$5455,$B668)</f>
        <v>2</v>
      </c>
      <c r="D668" s="7" t="n">
        <f aca="false">COUNTIFS('Duel Log'!AF$2:AF$5455,$A668,'Duel Log'!AG$2:AG$5455,$B668,'Duel Log'!AH$2:AH$5455,"Win")</f>
        <v>0</v>
      </c>
      <c r="E668" s="7" t="n">
        <f aca="false">COUNTIFS('Duel Log'!AF$2:AF$5455,$A668,'Duel Log'!AG$2:AG$5455,$B668,'Duel Log'!AH$2:AH$5455,"Loss")</f>
        <v>2</v>
      </c>
      <c r="F668" s="7" t="n">
        <f aca="false">COUNTIFS('Duel Log'!AF$2:AF$5455,$A668,'Duel Log'!AG$2:AG$5455,$B668,'Duel Log'!AH$2:AH$5455,"Draw")</f>
        <v>0</v>
      </c>
      <c r="G668" s="13" t="n">
        <f aca="false">IFERROR(D668/C668,"")</f>
        <v>0</v>
      </c>
    </row>
    <row r="669" customFormat="false" ht="15" hidden="false" customHeight="true" outlineLevel="0" collapsed="false">
      <c r="A669" s="7" t="s">
        <v>984</v>
      </c>
      <c r="B669" s="7" t="s">
        <v>1033</v>
      </c>
      <c r="C669" s="7" t="n">
        <f aca="false">COUNTIFS('Duel Log'!AF$2:AF$5455,$A669,'Duel Log'!AG$2:AG$5455,$B669)</f>
        <v>1</v>
      </c>
      <c r="D669" s="7" t="n">
        <f aca="false">COUNTIFS('Duel Log'!AF$2:AF$5455,$A669,'Duel Log'!AG$2:AG$5455,$B669,'Duel Log'!AH$2:AH$5455,"Win")</f>
        <v>1</v>
      </c>
      <c r="E669" s="7" t="n">
        <f aca="false">COUNTIFS('Duel Log'!AF$2:AF$5455,$A669,'Duel Log'!AG$2:AG$5455,$B669,'Duel Log'!AH$2:AH$5455,"Loss")</f>
        <v>0</v>
      </c>
      <c r="F669" s="7" t="n">
        <f aca="false">COUNTIFS('Duel Log'!AF$2:AF$5455,$A669,'Duel Log'!AG$2:AG$5455,$B669,'Duel Log'!AH$2:AH$5455,"Draw")</f>
        <v>0</v>
      </c>
      <c r="G669" s="13" t="n">
        <f aca="false">IFERROR(D669/C669,"")</f>
        <v>1</v>
      </c>
    </row>
    <row r="670" customFormat="false" ht="15" hidden="false" customHeight="true" outlineLevel="0" collapsed="false">
      <c r="A670" s="7" t="s">
        <v>984</v>
      </c>
      <c r="B670" s="7" t="s">
        <v>1427</v>
      </c>
      <c r="C670" s="7" t="n">
        <f aca="false">COUNTIFS('Duel Log'!AF$2:AF$5455,$A670,'Duel Log'!AG$2:AG$5455,$B670)</f>
        <v>1</v>
      </c>
      <c r="D670" s="7" t="n">
        <f aca="false">COUNTIFS('Duel Log'!AF$2:AF$5455,$A670,'Duel Log'!AG$2:AG$5455,$B670,'Duel Log'!AH$2:AH$5455,"Win")</f>
        <v>0</v>
      </c>
      <c r="E670" s="7" t="n">
        <f aca="false">COUNTIFS('Duel Log'!AF$2:AF$5455,$A670,'Duel Log'!AG$2:AG$5455,$B670,'Duel Log'!AH$2:AH$5455,"Loss")</f>
        <v>1</v>
      </c>
      <c r="F670" s="7" t="n">
        <f aca="false">COUNTIFS('Duel Log'!AF$2:AF$5455,$A670,'Duel Log'!AG$2:AG$5455,$B670,'Duel Log'!AH$2:AH$5455,"Draw")</f>
        <v>0</v>
      </c>
      <c r="G670" s="13" t="n">
        <f aca="false">IFERROR(D670/C670,"")</f>
        <v>0</v>
      </c>
    </row>
    <row r="671" customFormat="false" ht="15" hidden="false" customHeight="true" outlineLevel="0" collapsed="false">
      <c r="A671" s="7" t="s">
        <v>984</v>
      </c>
      <c r="B671" s="7" t="s">
        <v>1853</v>
      </c>
      <c r="C671" s="7" t="n">
        <f aca="false">COUNTIFS('Duel Log'!AF$2:AF$5455,$A671,'Duel Log'!AG$2:AG$5455,$B671)</f>
        <v>2</v>
      </c>
      <c r="D671" s="7" t="n">
        <f aca="false">COUNTIFS('Duel Log'!AF$2:AF$5455,$A671,'Duel Log'!AG$2:AG$5455,$B671,'Duel Log'!AH$2:AH$5455,"Win")</f>
        <v>2</v>
      </c>
      <c r="E671" s="7" t="n">
        <f aca="false">COUNTIFS('Duel Log'!AF$2:AF$5455,$A671,'Duel Log'!AG$2:AG$5455,$B671,'Duel Log'!AH$2:AH$5455,"Loss")</f>
        <v>0</v>
      </c>
      <c r="F671" s="7" t="n">
        <f aca="false">COUNTIFS('Duel Log'!AF$2:AF$5455,$A671,'Duel Log'!AG$2:AG$5455,$B671,'Duel Log'!AH$2:AH$5455,"Draw")</f>
        <v>0</v>
      </c>
      <c r="G671" s="13" t="n">
        <f aca="false">IFERROR(D671/C671,"")</f>
        <v>1</v>
      </c>
    </row>
    <row r="672" customFormat="false" ht="15" hidden="false" customHeight="true" outlineLevel="0" collapsed="false">
      <c r="A672" s="7" t="s">
        <v>984</v>
      </c>
      <c r="B672" s="7" t="s">
        <v>206</v>
      </c>
      <c r="C672" s="7" t="n">
        <f aca="false">COUNTIFS('Duel Log'!AF$2:AF$5455,$A672,'Duel Log'!AG$2:AG$5455,$B672)</f>
        <v>2</v>
      </c>
      <c r="D672" s="7" t="n">
        <f aca="false">COUNTIFS('Duel Log'!AF$2:AF$5455,$A672,'Duel Log'!AG$2:AG$5455,$B672,'Duel Log'!AH$2:AH$5455,"Win")</f>
        <v>0</v>
      </c>
      <c r="E672" s="7" t="n">
        <f aca="false">COUNTIFS('Duel Log'!AF$2:AF$5455,$A672,'Duel Log'!AG$2:AG$5455,$B672,'Duel Log'!AH$2:AH$5455,"Loss")</f>
        <v>2</v>
      </c>
      <c r="F672" s="7" t="n">
        <f aca="false">COUNTIFS('Duel Log'!AF$2:AF$5455,$A672,'Duel Log'!AG$2:AG$5455,$B672,'Duel Log'!AH$2:AH$5455,"Draw")</f>
        <v>0</v>
      </c>
      <c r="G672" s="13" t="n">
        <f aca="false">IFERROR(D672/C672,"")</f>
        <v>0</v>
      </c>
    </row>
    <row r="673" customFormat="false" ht="15" hidden="false" customHeight="true" outlineLevel="0" collapsed="false">
      <c r="A673" s="7" t="s">
        <v>984</v>
      </c>
      <c r="B673" s="7" t="s">
        <v>368</v>
      </c>
      <c r="C673" s="7" t="n">
        <f aca="false">COUNTIFS('Duel Log'!AF$2:AF$5455,$A673,'Duel Log'!AG$2:AG$5455,$B673)</f>
        <v>1</v>
      </c>
      <c r="D673" s="7" t="n">
        <f aca="false">COUNTIFS('Duel Log'!AF$2:AF$5455,$A673,'Duel Log'!AG$2:AG$5455,$B673,'Duel Log'!AH$2:AH$5455,"Win")</f>
        <v>1</v>
      </c>
      <c r="E673" s="7" t="n">
        <f aca="false">COUNTIFS('Duel Log'!AF$2:AF$5455,$A673,'Duel Log'!AG$2:AG$5455,$B673,'Duel Log'!AH$2:AH$5455,"Loss")</f>
        <v>0</v>
      </c>
      <c r="F673" s="7" t="n">
        <f aca="false">COUNTIFS('Duel Log'!AF$2:AF$5455,$A673,'Duel Log'!AG$2:AG$5455,$B673,'Duel Log'!AH$2:AH$5455,"Draw")</f>
        <v>0</v>
      </c>
      <c r="G673" s="13" t="n">
        <f aca="false">IFERROR(D673/C673,"")</f>
        <v>1</v>
      </c>
    </row>
    <row r="674" customFormat="false" ht="15" hidden="false" customHeight="true" outlineLevel="0" collapsed="false">
      <c r="A674" s="7" t="s">
        <v>984</v>
      </c>
      <c r="B674" s="7" t="s">
        <v>2262</v>
      </c>
      <c r="C674" s="7" t="n">
        <f aca="false">COUNTIFS('Duel Log'!AF$2:AF$5455,$A674,'Duel Log'!AG$2:AG$5455,$B674)</f>
        <v>2</v>
      </c>
      <c r="D674" s="7" t="n">
        <f aca="false">COUNTIFS('Duel Log'!AF$2:AF$5455,$A674,'Duel Log'!AG$2:AG$5455,$B674,'Duel Log'!AH$2:AH$5455,"Win")</f>
        <v>2</v>
      </c>
      <c r="E674" s="7" t="n">
        <f aca="false">COUNTIFS('Duel Log'!AF$2:AF$5455,$A674,'Duel Log'!AG$2:AG$5455,$B674,'Duel Log'!AH$2:AH$5455,"Loss")</f>
        <v>0</v>
      </c>
      <c r="F674" s="7" t="n">
        <f aca="false">COUNTIFS('Duel Log'!AF$2:AF$5455,$A674,'Duel Log'!AG$2:AG$5455,$B674,'Duel Log'!AH$2:AH$5455,"Draw")</f>
        <v>0</v>
      </c>
      <c r="G674" s="13" t="n">
        <f aca="false">IFERROR(D674/C674,"")</f>
        <v>1</v>
      </c>
    </row>
    <row r="675" customFormat="false" ht="15" hidden="false" customHeight="true" outlineLevel="0" collapsed="false">
      <c r="A675" s="7" t="s">
        <v>984</v>
      </c>
      <c r="B675" s="7" t="s">
        <v>1622</v>
      </c>
      <c r="C675" s="7" t="n">
        <f aca="false">COUNTIFS('Duel Log'!AF$2:AF$5455,$A675,'Duel Log'!AG$2:AG$5455,$B675)</f>
        <v>2</v>
      </c>
      <c r="D675" s="7" t="n">
        <f aca="false">COUNTIFS('Duel Log'!AF$2:AF$5455,$A675,'Duel Log'!AG$2:AG$5455,$B675,'Duel Log'!AH$2:AH$5455,"Win")</f>
        <v>0</v>
      </c>
      <c r="E675" s="7" t="n">
        <f aca="false">COUNTIFS('Duel Log'!AF$2:AF$5455,$A675,'Duel Log'!AG$2:AG$5455,$B675,'Duel Log'!AH$2:AH$5455,"Loss")</f>
        <v>2</v>
      </c>
      <c r="F675" s="7" t="n">
        <f aca="false">COUNTIFS('Duel Log'!AF$2:AF$5455,$A675,'Duel Log'!AG$2:AG$5455,$B675,'Duel Log'!AH$2:AH$5455,"Draw")</f>
        <v>0</v>
      </c>
      <c r="G675" s="13" t="n">
        <f aca="false">IFERROR(D675/C675,"")</f>
        <v>0</v>
      </c>
    </row>
    <row r="676" customFormat="false" ht="15" hidden="false" customHeight="true" outlineLevel="0" collapsed="false">
      <c r="A676" s="7" t="s">
        <v>984</v>
      </c>
      <c r="B676" s="7" t="s">
        <v>2663</v>
      </c>
      <c r="C676" s="7" t="n">
        <f aca="false">COUNTIFS('Duel Log'!AF$2:AF$5455,$A676,'Duel Log'!AG$2:AG$5455,$B676)</f>
        <v>2</v>
      </c>
      <c r="D676" s="7" t="n">
        <f aca="false">COUNTIFS('Duel Log'!AF$2:AF$5455,$A676,'Duel Log'!AG$2:AG$5455,$B676,'Duel Log'!AH$2:AH$5455,"Win")</f>
        <v>0</v>
      </c>
      <c r="E676" s="7" t="n">
        <f aca="false">COUNTIFS('Duel Log'!AF$2:AF$5455,$A676,'Duel Log'!AG$2:AG$5455,$B676,'Duel Log'!AH$2:AH$5455,"Loss")</f>
        <v>2</v>
      </c>
      <c r="F676" s="7" t="n">
        <f aca="false">COUNTIFS('Duel Log'!AF$2:AF$5455,$A676,'Duel Log'!AG$2:AG$5455,$B676,'Duel Log'!AH$2:AH$5455,"Draw")</f>
        <v>0</v>
      </c>
      <c r="G676" s="13" t="n">
        <f aca="false">IFERROR(D676/C676,"")</f>
        <v>0</v>
      </c>
    </row>
    <row r="677" customFormat="false" ht="15" hidden="false" customHeight="true" outlineLevel="0" collapsed="false">
      <c r="A677" s="7" t="s">
        <v>984</v>
      </c>
      <c r="B677" s="7" t="s">
        <v>1257</v>
      </c>
      <c r="C677" s="7" t="n">
        <f aca="false">COUNTIFS('Duel Log'!AF$2:AF$5455,$A677,'Duel Log'!AG$2:AG$5455,$B677)</f>
        <v>2</v>
      </c>
      <c r="D677" s="7" t="n">
        <f aca="false">COUNTIFS('Duel Log'!AF$2:AF$5455,$A677,'Duel Log'!AG$2:AG$5455,$B677,'Duel Log'!AH$2:AH$5455,"Win")</f>
        <v>2</v>
      </c>
      <c r="E677" s="7" t="n">
        <f aca="false">COUNTIFS('Duel Log'!AF$2:AF$5455,$A677,'Duel Log'!AG$2:AG$5455,$B677,'Duel Log'!AH$2:AH$5455,"Loss")</f>
        <v>0</v>
      </c>
      <c r="F677" s="7" t="n">
        <f aca="false">COUNTIFS('Duel Log'!AF$2:AF$5455,$A677,'Duel Log'!AG$2:AG$5455,$B677,'Duel Log'!AH$2:AH$5455,"Draw")</f>
        <v>0</v>
      </c>
      <c r="G677" s="13" t="n">
        <f aca="false">IFERROR(D677/C677,"")</f>
        <v>1</v>
      </c>
    </row>
    <row r="678" customFormat="false" ht="15" hidden="false" customHeight="true" outlineLevel="0" collapsed="false">
      <c r="A678" s="7" t="s">
        <v>984</v>
      </c>
      <c r="B678" s="7" t="s">
        <v>1570</v>
      </c>
      <c r="C678" s="7" t="n">
        <f aca="false">COUNTIFS('Duel Log'!AF$2:AF$5455,$A678,'Duel Log'!AG$2:AG$5455,$B678)</f>
        <v>2</v>
      </c>
      <c r="D678" s="7" t="n">
        <f aca="false">COUNTIFS('Duel Log'!AF$2:AF$5455,$A678,'Duel Log'!AG$2:AG$5455,$B678,'Duel Log'!AH$2:AH$5455,"Win")</f>
        <v>0</v>
      </c>
      <c r="E678" s="7" t="n">
        <f aca="false">COUNTIFS('Duel Log'!AF$2:AF$5455,$A678,'Duel Log'!AG$2:AG$5455,$B678,'Duel Log'!AH$2:AH$5455,"Loss")</f>
        <v>2</v>
      </c>
      <c r="F678" s="7" t="n">
        <f aca="false">COUNTIFS('Duel Log'!AF$2:AF$5455,$A678,'Duel Log'!AG$2:AG$5455,$B678,'Duel Log'!AH$2:AH$5455,"Draw")</f>
        <v>0</v>
      </c>
      <c r="G678" s="13" t="n">
        <f aca="false">IFERROR(D678/C678,"")</f>
        <v>0</v>
      </c>
    </row>
    <row r="679" customFormat="false" ht="15" hidden="false" customHeight="true" outlineLevel="0" collapsed="false">
      <c r="A679" s="7" t="s">
        <v>984</v>
      </c>
      <c r="B679" s="7" t="s">
        <v>1448</v>
      </c>
      <c r="C679" s="7" t="n">
        <f aca="false">COUNTIFS('Duel Log'!AF$2:AF$5455,$A679,'Duel Log'!AG$2:AG$5455,$B679)</f>
        <v>2</v>
      </c>
      <c r="D679" s="7" t="n">
        <f aca="false">COUNTIFS('Duel Log'!AF$2:AF$5455,$A679,'Duel Log'!AG$2:AG$5455,$B679,'Duel Log'!AH$2:AH$5455,"Win")</f>
        <v>0</v>
      </c>
      <c r="E679" s="7" t="n">
        <f aca="false">COUNTIFS('Duel Log'!AF$2:AF$5455,$A679,'Duel Log'!AG$2:AG$5455,$B679,'Duel Log'!AH$2:AH$5455,"Loss")</f>
        <v>2</v>
      </c>
      <c r="F679" s="7" t="n">
        <f aca="false">COUNTIFS('Duel Log'!AF$2:AF$5455,$A679,'Duel Log'!AG$2:AG$5455,$B679,'Duel Log'!AH$2:AH$5455,"Draw")</f>
        <v>0</v>
      </c>
      <c r="G679" s="13" t="n">
        <f aca="false">IFERROR(D679/C679,"")</f>
        <v>0</v>
      </c>
    </row>
    <row r="680" customFormat="false" ht="15" hidden="false" customHeight="true" outlineLevel="0" collapsed="false">
      <c r="A680" s="7" t="s">
        <v>984</v>
      </c>
      <c r="B680" s="7" t="s">
        <v>2657</v>
      </c>
      <c r="C680" s="7" t="n">
        <f aca="false">COUNTIFS('Duel Log'!AF$2:AF$5455,$A680,'Duel Log'!AG$2:AG$5455,$B680)</f>
        <v>2</v>
      </c>
      <c r="D680" s="7" t="n">
        <f aca="false">COUNTIFS('Duel Log'!AF$2:AF$5455,$A680,'Duel Log'!AG$2:AG$5455,$B680,'Duel Log'!AH$2:AH$5455,"Win")</f>
        <v>2</v>
      </c>
      <c r="E680" s="7" t="n">
        <f aca="false">COUNTIFS('Duel Log'!AF$2:AF$5455,$A680,'Duel Log'!AG$2:AG$5455,$B680,'Duel Log'!AH$2:AH$5455,"Loss")</f>
        <v>0</v>
      </c>
      <c r="F680" s="7" t="n">
        <f aca="false">COUNTIFS('Duel Log'!AF$2:AF$5455,$A680,'Duel Log'!AG$2:AG$5455,$B680,'Duel Log'!AH$2:AH$5455,"Draw")</f>
        <v>0</v>
      </c>
      <c r="G680" s="13" t="n">
        <f aca="false">IFERROR(D680/C680,"")</f>
        <v>1</v>
      </c>
    </row>
    <row r="681" customFormat="false" ht="15" hidden="false" customHeight="true" outlineLevel="0" collapsed="false">
      <c r="A681" s="7" t="s">
        <v>984</v>
      </c>
      <c r="B681" s="7" t="s">
        <v>259</v>
      </c>
      <c r="C681" s="7" t="n">
        <f aca="false">COUNTIFS('Duel Log'!AF$2:AF$5455,$A681,'Duel Log'!AG$2:AG$5455,$B681)</f>
        <v>1</v>
      </c>
      <c r="D681" s="7" t="n">
        <f aca="false">COUNTIFS('Duel Log'!AF$2:AF$5455,$A681,'Duel Log'!AG$2:AG$5455,$B681,'Duel Log'!AH$2:AH$5455,"Win")</f>
        <v>1</v>
      </c>
      <c r="E681" s="7" t="n">
        <f aca="false">COUNTIFS('Duel Log'!AF$2:AF$5455,$A681,'Duel Log'!AG$2:AG$5455,$B681,'Duel Log'!AH$2:AH$5455,"Loss")</f>
        <v>0</v>
      </c>
      <c r="F681" s="7" t="n">
        <f aca="false">COUNTIFS('Duel Log'!AF$2:AF$5455,$A681,'Duel Log'!AG$2:AG$5455,$B681,'Duel Log'!AH$2:AH$5455,"Draw")</f>
        <v>0</v>
      </c>
      <c r="G681" s="13" t="n">
        <f aca="false">IFERROR(D681/C681,"")</f>
        <v>1</v>
      </c>
    </row>
    <row r="682" customFormat="false" ht="15" hidden="false" customHeight="true" outlineLevel="0" collapsed="false">
      <c r="A682" s="7" t="s">
        <v>984</v>
      </c>
      <c r="B682" s="7" t="s">
        <v>494</v>
      </c>
      <c r="C682" s="7" t="n">
        <f aca="false">COUNTIFS('Duel Log'!AF$2:AF$5455,$A682,'Duel Log'!AG$2:AG$5455,$B682)</f>
        <v>2</v>
      </c>
      <c r="D682" s="7" t="n">
        <f aca="false">COUNTIFS('Duel Log'!AF$2:AF$5455,$A682,'Duel Log'!AG$2:AG$5455,$B682,'Duel Log'!AH$2:AH$5455,"Win")</f>
        <v>0</v>
      </c>
      <c r="E682" s="7" t="n">
        <f aca="false">COUNTIFS('Duel Log'!AF$2:AF$5455,$A682,'Duel Log'!AG$2:AG$5455,$B682,'Duel Log'!AH$2:AH$5455,"Loss")</f>
        <v>2</v>
      </c>
      <c r="F682" s="7" t="n">
        <f aca="false">COUNTIFS('Duel Log'!AF$2:AF$5455,$A682,'Duel Log'!AG$2:AG$5455,$B682,'Duel Log'!AH$2:AH$5455,"Draw")</f>
        <v>0</v>
      </c>
      <c r="G682" s="13" t="n">
        <f aca="false">IFERROR(D682/C682,"")</f>
        <v>0</v>
      </c>
    </row>
    <row r="683" customFormat="false" ht="15" hidden="false" customHeight="true" outlineLevel="0" collapsed="false">
      <c r="A683" s="7" t="s">
        <v>2273</v>
      </c>
      <c r="B683" s="7" t="s">
        <v>889</v>
      </c>
      <c r="C683" s="7" t="n">
        <f aca="false">COUNTIFS('Duel Log'!AF$2:AF$5455,$A683,'Duel Log'!AG$2:AG$5455,$B683)</f>
        <v>1</v>
      </c>
      <c r="D683" s="7" t="n">
        <f aca="false">COUNTIFS('Duel Log'!AF$2:AF$5455,$A683,'Duel Log'!AG$2:AG$5455,$B683,'Duel Log'!AH$2:AH$5455,"Win")</f>
        <v>0</v>
      </c>
      <c r="E683" s="7" t="n">
        <f aca="false">COUNTIFS('Duel Log'!AF$2:AF$5455,$A683,'Duel Log'!AG$2:AG$5455,$B683,'Duel Log'!AH$2:AH$5455,"Loss")</f>
        <v>1</v>
      </c>
      <c r="F683" s="7" t="n">
        <f aca="false">COUNTIFS('Duel Log'!AF$2:AF$5455,$A683,'Duel Log'!AG$2:AG$5455,$B683,'Duel Log'!AH$2:AH$5455,"Draw")</f>
        <v>0</v>
      </c>
      <c r="G683" s="13" t="n">
        <f aca="false">IFERROR(D683/C683,"")</f>
        <v>0</v>
      </c>
    </row>
    <row r="684" customFormat="false" ht="15" hidden="false" customHeight="true" outlineLevel="0" collapsed="false">
      <c r="A684" s="7" t="s">
        <v>2273</v>
      </c>
      <c r="B684" s="7" t="s">
        <v>603</v>
      </c>
      <c r="C684" s="7" t="n">
        <f aca="false">COUNTIFS('Duel Log'!AF$2:AF$5455,$A684,'Duel Log'!AG$2:AG$5455,$B684)</f>
        <v>1</v>
      </c>
      <c r="D684" s="7" t="n">
        <f aca="false">COUNTIFS('Duel Log'!AF$2:AF$5455,$A684,'Duel Log'!AG$2:AG$5455,$B684,'Duel Log'!AH$2:AH$5455,"Win")</f>
        <v>0</v>
      </c>
      <c r="E684" s="7" t="n">
        <f aca="false">COUNTIFS('Duel Log'!AF$2:AF$5455,$A684,'Duel Log'!AG$2:AG$5455,$B684,'Duel Log'!AH$2:AH$5455,"Loss")</f>
        <v>1</v>
      </c>
      <c r="F684" s="7" t="n">
        <f aca="false">COUNTIFS('Duel Log'!AF$2:AF$5455,$A684,'Duel Log'!AG$2:AG$5455,$B684,'Duel Log'!AH$2:AH$5455,"Draw")</f>
        <v>0</v>
      </c>
      <c r="G684" s="13" t="n">
        <f aca="false">IFERROR(D684/C684,"")</f>
        <v>0</v>
      </c>
    </row>
    <row r="685" customFormat="false" ht="15" hidden="false" customHeight="true" outlineLevel="0" collapsed="false">
      <c r="A685" s="7" t="s">
        <v>2273</v>
      </c>
      <c r="B685" s="7" t="s">
        <v>8111</v>
      </c>
      <c r="C685" s="7" t="n">
        <f aca="false">COUNTIFS('Duel Log'!AF$2:AF$5455,$A685,'Duel Log'!AG$2:AG$5455,$B685)</f>
        <v>1</v>
      </c>
      <c r="D685" s="7" t="n">
        <f aca="false">COUNTIFS('Duel Log'!AF$2:AF$5455,$A685,'Duel Log'!AG$2:AG$5455,$B685,'Duel Log'!AH$2:AH$5455,"Win")</f>
        <v>0</v>
      </c>
      <c r="E685" s="7" t="n">
        <f aca="false">COUNTIFS('Duel Log'!AF$2:AF$5455,$A685,'Duel Log'!AG$2:AG$5455,$B685,'Duel Log'!AH$2:AH$5455,"Loss")</f>
        <v>1</v>
      </c>
      <c r="F685" s="7" t="n">
        <f aca="false">COUNTIFS('Duel Log'!AF$2:AF$5455,$A685,'Duel Log'!AG$2:AG$5455,$B685,'Duel Log'!AH$2:AH$5455,"Draw")</f>
        <v>0</v>
      </c>
      <c r="G685" s="13" t="n">
        <f aca="false">IFERROR(D685/C685,"")</f>
        <v>0</v>
      </c>
    </row>
    <row r="686" customFormat="false" ht="15" hidden="false" customHeight="true" outlineLevel="0" collapsed="false">
      <c r="A686" s="7" t="s">
        <v>2273</v>
      </c>
      <c r="B686" s="7" t="s">
        <v>155</v>
      </c>
      <c r="C686" s="7" t="n">
        <f aca="false">COUNTIFS('Duel Log'!AF$2:AF$5455,$A686,'Duel Log'!AG$2:AG$5455,$B686)</f>
        <v>2</v>
      </c>
      <c r="D686" s="7" t="n">
        <f aca="false">COUNTIFS('Duel Log'!AF$2:AF$5455,$A686,'Duel Log'!AG$2:AG$5455,$B686,'Duel Log'!AH$2:AH$5455,"Win")</f>
        <v>2</v>
      </c>
      <c r="E686" s="7" t="n">
        <f aca="false">COUNTIFS('Duel Log'!AF$2:AF$5455,$A686,'Duel Log'!AG$2:AG$5455,$B686,'Duel Log'!AH$2:AH$5455,"Loss")</f>
        <v>0</v>
      </c>
      <c r="F686" s="7" t="n">
        <f aca="false">COUNTIFS('Duel Log'!AF$2:AF$5455,$A686,'Duel Log'!AG$2:AG$5455,$B686,'Duel Log'!AH$2:AH$5455,"Draw")</f>
        <v>0</v>
      </c>
      <c r="G686" s="13" t="n">
        <f aca="false">IFERROR(D686/C686,"")</f>
        <v>1</v>
      </c>
    </row>
    <row r="687" customFormat="false" ht="15" hidden="false" customHeight="true" outlineLevel="0" collapsed="false">
      <c r="A687" s="7" t="s">
        <v>2273</v>
      </c>
      <c r="B687" s="7" t="s">
        <v>840</v>
      </c>
      <c r="C687" s="7" t="n">
        <f aca="false">COUNTIFS('Duel Log'!AF$2:AF$5455,$A687,'Duel Log'!AG$2:AG$5455,$B687)</f>
        <v>1</v>
      </c>
      <c r="D687" s="7" t="n">
        <f aca="false">COUNTIFS('Duel Log'!AF$2:AF$5455,$A687,'Duel Log'!AG$2:AG$5455,$B687,'Duel Log'!AH$2:AH$5455,"Win")</f>
        <v>0</v>
      </c>
      <c r="E687" s="7" t="n">
        <f aca="false">COUNTIFS('Duel Log'!AF$2:AF$5455,$A687,'Duel Log'!AG$2:AG$5455,$B687,'Duel Log'!AH$2:AH$5455,"Loss")</f>
        <v>1</v>
      </c>
      <c r="F687" s="7" t="n">
        <f aca="false">COUNTIFS('Duel Log'!AF$2:AF$5455,$A687,'Duel Log'!AG$2:AG$5455,$B687,'Duel Log'!AH$2:AH$5455,"Draw")</f>
        <v>0</v>
      </c>
      <c r="G687" s="13" t="n">
        <f aca="false">IFERROR(D687/C687,"")</f>
        <v>0</v>
      </c>
    </row>
    <row r="688" customFormat="false" ht="15" hidden="false" customHeight="true" outlineLevel="0" collapsed="false">
      <c r="A688" s="7" t="s">
        <v>2273</v>
      </c>
      <c r="B688" s="7" t="s">
        <v>216</v>
      </c>
      <c r="C688" s="7" t="n">
        <f aca="false">COUNTIFS('Duel Log'!AF$2:AF$5455,$A688,'Duel Log'!AG$2:AG$5455,$B688)</f>
        <v>1</v>
      </c>
      <c r="D688" s="7" t="n">
        <f aca="false">COUNTIFS('Duel Log'!AF$2:AF$5455,$A688,'Duel Log'!AG$2:AG$5455,$B688,'Duel Log'!AH$2:AH$5455,"Win")</f>
        <v>1</v>
      </c>
      <c r="E688" s="7" t="n">
        <f aca="false">COUNTIFS('Duel Log'!AF$2:AF$5455,$A688,'Duel Log'!AG$2:AG$5455,$B688,'Duel Log'!AH$2:AH$5455,"Loss")</f>
        <v>0</v>
      </c>
      <c r="F688" s="7" t="n">
        <f aca="false">COUNTIFS('Duel Log'!AF$2:AF$5455,$A688,'Duel Log'!AG$2:AG$5455,$B688,'Duel Log'!AH$2:AH$5455,"Draw")</f>
        <v>0</v>
      </c>
      <c r="G688" s="13" t="n">
        <f aca="false">IFERROR(D688/C688,"")</f>
        <v>1</v>
      </c>
    </row>
    <row r="689" customFormat="false" ht="15" hidden="false" customHeight="true" outlineLevel="0" collapsed="false">
      <c r="A689" s="7" t="s">
        <v>2273</v>
      </c>
      <c r="B689" s="7" t="s">
        <v>5826</v>
      </c>
      <c r="C689" s="7" t="n">
        <f aca="false">COUNTIFS('Duel Log'!AF$2:AF$5455,$A689,'Duel Log'!AG$2:AG$5455,$B689)</f>
        <v>1</v>
      </c>
      <c r="D689" s="7" t="n">
        <f aca="false">COUNTIFS('Duel Log'!AF$2:AF$5455,$A689,'Duel Log'!AG$2:AG$5455,$B689,'Duel Log'!AH$2:AH$5455,"Win")</f>
        <v>1</v>
      </c>
      <c r="E689" s="7" t="n">
        <f aca="false">COUNTIFS('Duel Log'!AF$2:AF$5455,$A689,'Duel Log'!AG$2:AG$5455,$B689,'Duel Log'!AH$2:AH$5455,"Loss")</f>
        <v>0</v>
      </c>
      <c r="F689" s="7" t="n">
        <f aca="false">COUNTIFS('Duel Log'!AF$2:AF$5455,$A689,'Duel Log'!AG$2:AG$5455,$B689,'Duel Log'!AH$2:AH$5455,"Draw")</f>
        <v>0</v>
      </c>
      <c r="G689" s="13" t="n">
        <f aca="false">IFERROR(D689/C689,"")</f>
        <v>1</v>
      </c>
    </row>
    <row r="690" customFormat="false" ht="15" hidden="false" customHeight="true" outlineLevel="0" collapsed="false">
      <c r="A690" s="7" t="s">
        <v>2273</v>
      </c>
      <c r="B690" s="7" t="s">
        <v>380</v>
      </c>
      <c r="C690" s="7" t="n">
        <f aca="false">COUNTIFS('Duel Log'!AF$2:AF$5455,$A690,'Duel Log'!AG$2:AG$5455,$B690)</f>
        <v>1</v>
      </c>
      <c r="D690" s="7" t="n">
        <f aca="false">COUNTIFS('Duel Log'!AF$2:AF$5455,$A690,'Duel Log'!AG$2:AG$5455,$B690,'Duel Log'!AH$2:AH$5455,"Win")</f>
        <v>1</v>
      </c>
      <c r="E690" s="7" t="n">
        <f aca="false">COUNTIFS('Duel Log'!AF$2:AF$5455,$A690,'Duel Log'!AG$2:AG$5455,$B690,'Duel Log'!AH$2:AH$5455,"Loss")</f>
        <v>0</v>
      </c>
      <c r="F690" s="7" t="n">
        <f aca="false">COUNTIFS('Duel Log'!AF$2:AF$5455,$A690,'Duel Log'!AG$2:AG$5455,$B690,'Duel Log'!AH$2:AH$5455,"Draw")</f>
        <v>0</v>
      </c>
      <c r="G690" s="13" t="n">
        <f aca="false">IFERROR(D690/C690,"")</f>
        <v>1</v>
      </c>
    </row>
    <row r="691" customFormat="false" ht="15" hidden="false" customHeight="true" outlineLevel="0" collapsed="false">
      <c r="A691" s="7" t="s">
        <v>2273</v>
      </c>
      <c r="B691" s="7" t="s">
        <v>3721</v>
      </c>
      <c r="C691" s="7" t="n">
        <f aca="false">COUNTIFS('Duel Log'!AF$2:AF$5455,$A691,'Duel Log'!AG$2:AG$5455,$B691)</f>
        <v>2</v>
      </c>
      <c r="D691" s="7" t="n">
        <f aca="false">COUNTIFS('Duel Log'!AF$2:AF$5455,$A691,'Duel Log'!AG$2:AG$5455,$B691,'Duel Log'!AH$2:AH$5455,"Win")</f>
        <v>2</v>
      </c>
      <c r="E691" s="7" t="n">
        <f aca="false">COUNTIFS('Duel Log'!AF$2:AF$5455,$A691,'Duel Log'!AG$2:AG$5455,$B691,'Duel Log'!AH$2:AH$5455,"Loss")</f>
        <v>0</v>
      </c>
      <c r="F691" s="7" t="n">
        <f aca="false">COUNTIFS('Duel Log'!AF$2:AF$5455,$A691,'Duel Log'!AG$2:AG$5455,$B691,'Duel Log'!AH$2:AH$5455,"Draw")</f>
        <v>0</v>
      </c>
      <c r="G691" s="13" t="n">
        <f aca="false">IFERROR(D691/C691,"")</f>
        <v>1</v>
      </c>
    </row>
    <row r="692" customFormat="false" ht="15" hidden="false" customHeight="true" outlineLevel="0" collapsed="false">
      <c r="A692" s="7" t="s">
        <v>2273</v>
      </c>
      <c r="B692" s="7" t="s">
        <v>2320</v>
      </c>
      <c r="C692" s="7" t="n">
        <f aca="false">COUNTIFS('Duel Log'!AF$2:AF$5455,$A692,'Duel Log'!AG$2:AG$5455,$B692)</f>
        <v>2</v>
      </c>
      <c r="D692" s="7" t="n">
        <f aca="false">COUNTIFS('Duel Log'!AF$2:AF$5455,$A692,'Duel Log'!AG$2:AG$5455,$B692,'Duel Log'!AH$2:AH$5455,"Win")</f>
        <v>2</v>
      </c>
      <c r="E692" s="7" t="n">
        <f aca="false">COUNTIFS('Duel Log'!AF$2:AF$5455,$A692,'Duel Log'!AG$2:AG$5455,$B692,'Duel Log'!AH$2:AH$5455,"Loss")</f>
        <v>0</v>
      </c>
      <c r="F692" s="7" t="n">
        <f aca="false">COUNTIFS('Duel Log'!AF$2:AF$5455,$A692,'Duel Log'!AG$2:AG$5455,$B692,'Duel Log'!AH$2:AH$5455,"Draw")</f>
        <v>0</v>
      </c>
      <c r="G692" s="13" t="n">
        <f aca="false">IFERROR(D692/C692,"")</f>
        <v>1</v>
      </c>
    </row>
    <row r="693" customFormat="false" ht="15" hidden="false" customHeight="true" outlineLevel="0" collapsed="false">
      <c r="A693" s="7" t="s">
        <v>2273</v>
      </c>
      <c r="B693" s="7" t="s">
        <v>8387</v>
      </c>
      <c r="C693" s="7" t="n">
        <f aca="false">COUNTIFS('Duel Log'!AF$2:AF$5455,$A693,'Duel Log'!AG$2:AG$5455,$B693)</f>
        <v>1</v>
      </c>
      <c r="D693" s="7" t="n">
        <f aca="false">COUNTIFS('Duel Log'!AF$2:AF$5455,$A693,'Duel Log'!AG$2:AG$5455,$B693,'Duel Log'!AH$2:AH$5455,"Win")</f>
        <v>1</v>
      </c>
      <c r="E693" s="7" t="n">
        <f aca="false">COUNTIFS('Duel Log'!AF$2:AF$5455,$A693,'Duel Log'!AG$2:AG$5455,$B693,'Duel Log'!AH$2:AH$5455,"Loss")</f>
        <v>0</v>
      </c>
      <c r="F693" s="7" t="n">
        <f aca="false">COUNTIFS('Duel Log'!AF$2:AF$5455,$A693,'Duel Log'!AG$2:AG$5455,$B693,'Duel Log'!AH$2:AH$5455,"Draw")</f>
        <v>0</v>
      </c>
      <c r="G693" s="13" t="n">
        <f aca="false">IFERROR(D693/C693,"")</f>
        <v>1</v>
      </c>
    </row>
    <row r="694" customFormat="false" ht="15" hidden="false" customHeight="true" outlineLevel="0" collapsed="false">
      <c r="A694" s="7" t="s">
        <v>2273</v>
      </c>
      <c r="B694" s="7" t="s">
        <v>2205</v>
      </c>
      <c r="C694" s="7" t="n">
        <f aca="false">COUNTIFS('Duel Log'!AF$2:AF$5455,$A694,'Duel Log'!AG$2:AG$5455,$B694)</f>
        <v>1</v>
      </c>
      <c r="D694" s="7" t="n">
        <f aca="false">COUNTIFS('Duel Log'!AF$2:AF$5455,$A694,'Duel Log'!AG$2:AG$5455,$B694,'Duel Log'!AH$2:AH$5455,"Win")</f>
        <v>0</v>
      </c>
      <c r="E694" s="7" t="n">
        <f aca="false">COUNTIFS('Duel Log'!AF$2:AF$5455,$A694,'Duel Log'!AG$2:AG$5455,$B694,'Duel Log'!AH$2:AH$5455,"Loss")</f>
        <v>1</v>
      </c>
      <c r="F694" s="7" t="n">
        <f aca="false">COUNTIFS('Duel Log'!AF$2:AF$5455,$A694,'Duel Log'!AG$2:AG$5455,$B694,'Duel Log'!AH$2:AH$5455,"Draw")</f>
        <v>0</v>
      </c>
      <c r="G694" s="13" t="n">
        <f aca="false">IFERROR(D694/C694,"")</f>
        <v>0</v>
      </c>
    </row>
    <row r="695" customFormat="false" ht="15" hidden="false" customHeight="true" outlineLevel="0" collapsed="false">
      <c r="A695" s="7" t="s">
        <v>2273</v>
      </c>
      <c r="B695" s="7" t="s">
        <v>7158</v>
      </c>
      <c r="C695" s="7" t="n">
        <f aca="false">COUNTIFS('Duel Log'!AF$2:AF$5455,$A695,'Duel Log'!AG$2:AG$5455,$B695)</f>
        <v>1</v>
      </c>
      <c r="D695" s="7" t="n">
        <f aca="false">COUNTIFS('Duel Log'!AF$2:AF$5455,$A695,'Duel Log'!AG$2:AG$5455,$B695,'Duel Log'!AH$2:AH$5455,"Win")</f>
        <v>1</v>
      </c>
      <c r="E695" s="7" t="n">
        <f aca="false">COUNTIFS('Duel Log'!AF$2:AF$5455,$A695,'Duel Log'!AG$2:AG$5455,$B695,'Duel Log'!AH$2:AH$5455,"Loss")</f>
        <v>0</v>
      </c>
      <c r="F695" s="7" t="n">
        <f aca="false">COUNTIFS('Duel Log'!AF$2:AF$5455,$A695,'Duel Log'!AG$2:AG$5455,$B695,'Duel Log'!AH$2:AH$5455,"Draw")</f>
        <v>0</v>
      </c>
      <c r="G695" s="13" t="n">
        <f aca="false">IFERROR(D695/C695,"")</f>
        <v>1</v>
      </c>
    </row>
    <row r="696" customFormat="false" ht="15" hidden="false" customHeight="true" outlineLevel="0" collapsed="false">
      <c r="A696" s="7" t="s">
        <v>3145</v>
      </c>
      <c r="B696" s="7" t="s">
        <v>3146</v>
      </c>
      <c r="C696" s="7" t="n">
        <f aca="false">COUNTIFS('Duel Log'!AF$2:AF$5455,$A696,'Duel Log'!AG$2:AG$5455,$B696)</f>
        <v>1</v>
      </c>
      <c r="D696" s="7" t="n">
        <f aca="false">COUNTIFS('Duel Log'!AF$2:AF$5455,$A696,'Duel Log'!AG$2:AG$5455,$B696,'Duel Log'!AH$2:AH$5455,"Win")</f>
        <v>1</v>
      </c>
      <c r="E696" s="7" t="n">
        <f aca="false">COUNTIFS('Duel Log'!AF$2:AF$5455,$A696,'Duel Log'!AG$2:AG$5455,$B696,'Duel Log'!AH$2:AH$5455,"Loss")</f>
        <v>0</v>
      </c>
      <c r="F696" s="7" t="n">
        <f aca="false">COUNTIFS('Duel Log'!AF$2:AF$5455,$A696,'Duel Log'!AG$2:AG$5455,$B696,'Duel Log'!AH$2:AH$5455,"Draw")</f>
        <v>0</v>
      </c>
      <c r="G696" s="13" t="n">
        <f aca="false">IFERROR(D696/C696,"")</f>
        <v>1</v>
      </c>
    </row>
    <row r="697" customFormat="false" ht="15" hidden="false" customHeight="true" outlineLevel="0" collapsed="false">
      <c r="A697" s="7" t="s">
        <v>6153</v>
      </c>
      <c r="B697" s="7" t="s">
        <v>3341</v>
      </c>
      <c r="C697" s="7" t="n">
        <f aca="false">COUNTIFS('Duel Log'!AF$2:AF$5455,$A697,'Duel Log'!AG$2:AG$5455,$B697)</f>
        <v>1</v>
      </c>
      <c r="D697" s="7" t="n">
        <f aca="false">COUNTIFS('Duel Log'!AF$2:AF$5455,$A697,'Duel Log'!AG$2:AG$5455,$B697,'Duel Log'!AH$2:AH$5455,"Win")</f>
        <v>0</v>
      </c>
      <c r="E697" s="7" t="n">
        <f aca="false">COUNTIFS('Duel Log'!AF$2:AF$5455,$A697,'Duel Log'!AG$2:AG$5455,$B697,'Duel Log'!AH$2:AH$5455,"Loss")</f>
        <v>1</v>
      </c>
      <c r="F697" s="7" t="n">
        <f aca="false">COUNTIFS('Duel Log'!AF$2:AF$5455,$A697,'Duel Log'!AG$2:AG$5455,$B697,'Duel Log'!AH$2:AH$5455,"Draw")</f>
        <v>0</v>
      </c>
      <c r="G697" s="13" t="n">
        <f aca="false">IFERROR(D697/C697,"")</f>
        <v>0</v>
      </c>
    </row>
    <row r="698" customFormat="false" ht="15" hidden="false" customHeight="true" outlineLevel="0" collapsed="false">
      <c r="A698" s="7" t="s">
        <v>6029</v>
      </c>
      <c r="B698" s="7" t="s">
        <v>819</v>
      </c>
      <c r="C698" s="7" t="n">
        <f aca="false">COUNTIFS('Duel Log'!AF$2:AF$5455,$A698,'Duel Log'!AG$2:AG$5455,$B698)</f>
        <v>2</v>
      </c>
      <c r="D698" s="7" t="n">
        <f aca="false">COUNTIFS('Duel Log'!AF$2:AF$5455,$A698,'Duel Log'!AG$2:AG$5455,$B698,'Duel Log'!AH$2:AH$5455,"Win")</f>
        <v>0</v>
      </c>
      <c r="E698" s="7" t="n">
        <f aca="false">COUNTIFS('Duel Log'!AF$2:AF$5455,$A698,'Duel Log'!AG$2:AG$5455,$B698,'Duel Log'!AH$2:AH$5455,"Loss")</f>
        <v>2</v>
      </c>
      <c r="F698" s="7" t="n">
        <f aca="false">COUNTIFS('Duel Log'!AF$2:AF$5455,$A698,'Duel Log'!AG$2:AG$5455,$B698,'Duel Log'!AH$2:AH$5455,"Draw")</f>
        <v>0</v>
      </c>
      <c r="G698" s="13" t="n">
        <f aca="false">IFERROR(D698/C698,"")</f>
        <v>0</v>
      </c>
    </row>
    <row r="699" customFormat="false" ht="15" hidden="false" customHeight="true" outlineLevel="0" collapsed="false">
      <c r="A699" s="7" t="s">
        <v>1211</v>
      </c>
      <c r="B699" s="7" t="s">
        <v>542</v>
      </c>
      <c r="C699" s="7" t="n">
        <f aca="false">COUNTIFS('Duel Log'!AF$2:AF$5455,$A699,'Duel Log'!AG$2:AG$5455,$B699)</f>
        <v>2</v>
      </c>
      <c r="D699" s="7" t="n">
        <f aca="false">COUNTIFS('Duel Log'!AF$2:AF$5455,$A699,'Duel Log'!AG$2:AG$5455,$B699,'Duel Log'!AH$2:AH$5455,"Win")</f>
        <v>0</v>
      </c>
      <c r="E699" s="7" t="n">
        <f aca="false">COUNTIFS('Duel Log'!AF$2:AF$5455,$A699,'Duel Log'!AG$2:AG$5455,$B699,'Duel Log'!AH$2:AH$5455,"Loss")</f>
        <v>2</v>
      </c>
      <c r="F699" s="7" t="n">
        <f aca="false">COUNTIFS('Duel Log'!AF$2:AF$5455,$A699,'Duel Log'!AG$2:AG$5455,$B699,'Duel Log'!AH$2:AH$5455,"Draw")</f>
        <v>0</v>
      </c>
      <c r="G699" s="13" t="n">
        <f aca="false">IFERROR(D699/C699,"")</f>
        <v>0</v>
      </c>
    </row>
    <row r="700" customFormat="false" ht="15" hidden="false" customHeight="true" outlineLevel="0" collapsed="false">
      <c r="A700" s="7" t="s">
        <v>360</v>
      </c>
      <c r="B700" s="7" t="s">
        <v>259</v>
      </c>
      <c r="C700" s="7" t="n">
        <f aca="false">COUNTIFS('Duel Log'!AF$2:AF$5455,$A700,'Duel Log'!AG$2:AG$5455,$B700)</f>
        <v>2</v>
      </c>
      <c r="D700" s="7" t="n">
        <f aca="false">COUNTIFS('Duel Log'!AF$2:AF$5455,$A700,'Duel Log'!AG$2:AG$5455,$B700,'Duel Log'!AH$2:AH$5455,"Win")</f>
        <v>0</v>
      </c>
      <c r="E700" s="7" t="n">
        <f aca="false">COUNTIFS('Duel Log'!AF$2:AF$5455,$A700,'Duel Log'!AG$2:AG$5455,$B700,'Duel Log'!AH$2:AH$5455,"Loss")</f>
        <v>2</v>
      </c>
      <c r="F700" s="7" t="n">
        <f aca="false">COUNTIFS('Duel Log'!AF$2:AF$5455,$A700,'Duel Log'!AG$2:AG$5455,$B700,'Duel Log'!AH$2:AH$5455,"Draw")</f>
        <v>0</v>
      </c>
      <c r="G700" s="13" t="n">
        <f aca="false">IFERROR(D700/C700,"")</f>
        <v>0</v>
      </c>
    </row>
    <row r="701" customFormat="false" ht="15" hidden="false" customHeight="true" outlineLevel="0" collapsed="false">
      <c r="A701" s="7" t="s">
        <v>1450</v>
      </c>
      <c r="B701" s="7" t="s">
        <v>853</v>
      </c>
      <c r="C701" s="7" t="n">
        <f aca="false">COUNTIFS('Duel Log'!AF$2:AF$5455,$A701,'Duel Log'!AG$2:AG$5455,$B701)</f>
        <v>2</v>
      </c>
      <c r="D701" s="7" t="n">
        <f aca="false">COUNTIFS('Duel Log'!AF$2:AF$5455,$A701,'Duel Log'!AG$2:AG$5455,$B701,'Duel Log'!AH$2:AH$5455,"Win")</f>
        <v>2</v>
      </c>
      <c r="E701" s="7" t="n">
        <f aca="false">COUNTIFS('Duel Log'!AF$2:AF$5455,$A701,'Duel Log'!AG$2:AG$5455,$B701,'Duel Log'!AH$2:AH$5455,"Loss")</f>
        <v>0</v>
      </c>
      <c r="F701" s="7" t="n">
        <f aca="false">COUNTIFS('Duel Log'!AF$2:AF$5455,$A701,'Duel Log'!AG$2:AG$5455,$B701,'Duel Log'!AH$2:AH$5455,"Draw")</f>
        <v>0</v>
      </c>
      <c r="G701" s="13" t="n">
        <f aca="false">IFERROR(D701/C701,"")</f>
        <v>1</v>
      </c>
    </row>
    <row r="702" customFormat="false" ht="15" hidden="false" customHeight="true" outlineLevel="0" collapsed="false">
      <c r="A702" s="7" t="s">
        <v>1450</v>
      </c>
      <c r="B702" s="7" t="s">
        <v>1929</v>
      </c>
      <c r="C702" s="7" t="n">
        <f aca="false">COUNTIFS('Duel Log'!AF$2:AF$5455,$A702,'Duel Log'!AG$2:AG$5455,$B702)</f>
        <v>2</v>
      </c>
      <c r="D702" s="7" t="n">
        <f aca="false">COUNTIFS('Duel Log'!AF$2:AF$5455,$A702,'Duel Log'!AG$2:AG$5455,$B702,'Duel Log'!AH$2:AH$5455,"Win")</f>
        <v>2</v>
      </c>
      <c r="E702" s="7" t="n">
        <f aca="false">COUNTIFS('Duel Log'!AF$2:AF$5455,$A702,'Duel Log'!AG$2:AG$5455,$B702,'Duel Log'!AH$2:AH$5455,"Loss")</f>
        <v>0</v>
      </c>
      <c r="F702" s="7" t="n">
        <f aca="false">COUNTIFS('Duel Log'!AF$2:AF$5455,$A702,'Duel Log'!AG$2:AG$5455,$B702,'Duel Log'!AH$2:AH$5455,"Draw")</f>
        <v>0</v>
      </c>
      <c r="G702" s="13" t="n">
        <f aca="false">IFERROR(D702/C702,"")</f>
        <v>1</v>
      </c>
    </row>
    <row r="703" customFormat="false" ht="15" hidden="false" customHeight="true" outlineLevel="0" collapsed="false">
      <c r="A703" s="7" t="s">
        <v>4281</v>
      </c>
      <c r="B703" s="7" t="s">
        <v>4280</v>
      </c>
      <c r="C703" s="7" t="n">
        <f aca="false">COUNTIFS('Duel Log'!AF$2:AF$5455,$A703,'Duel Log'!AG$2:AG$5455,$B703)</f>
        <v>1</v>
      </c>
      <c r="D703" s="7" t="n">
        <f aca="false">COUNTIFS('Duel Log'!AF$2:AF$5455,$A703,'Duel Log'!AG$2:AG$5455,$B703,'Duel Log'!AH$2:AH$5455,"Win")</f>
        <v>1</v>
      </c>
      <c r="E703" s="7" t="n">
        <f aca="false">COUNTIFS('Duel Log'!AF$2:AF$5455,$A703,'Duel Log'!AG$2:AG$5455,$B703,'Duel Log'!AH$2:AH$5455,"Loss")</f>
        <v>0</v>
      </c>
      <c r="F703" s="7" t="n">
        <f aca="false">COUNTIFS('Duel Log'!AF$2:AF$5455,$A703,'Duel Log'!AG$2:AG$5455,$B703,'Duel Log'!AH$2:AH$5455,"Draw")</f>
        <v>0</v>
      </c>
      <c r="G703" s="13" t="n">
        <f aca="false">IFERROR(D703/C703,"")</f>
        <v>1</v>
      </c>
    </row>
    <row r="704" customFormat="false" ht="15" hidden="false" customHeight="true" outlineLevel="0" collapsed="false">
      <c r="A704" s="7" t="s">
        <v>3433</v>
      </c>
      <c r="B704" s="7" t="s">
        <v>503</v>
      </c>
      <c r="C704" s="7" t="n">
        <f aca="false">COUNTIFS('Duel Log'!AF$2:AF$5455,$A704,'Duel Log'!AG$2:AG$5455,$B704)</f>
        <v>1</v>
      </c>
      <c r="D704" s="7" t="n">
        <f aca="false">COUNTIFS('Duel Log'!AF$2:AF$5455,$A704,'Duel Log'!AG$2:AG$5455,$B704,'Duel Log'!AH$2:AH$5455,"Win")</f>
        <v>0</v>
      </c>
      <c r="E704" s="7" t="n">
        <f aca="false">COUNTIFS('Duel Log'!AF$2:AF$5455,$A704,'Duel Log'!AG$2:AG$5455,$B704,'Duel Log'!AH$2:AH$5455,"Loss")</f>
        <v>1</v>
      </c>
      <c r="F704" s="7" t="n">
        <f aca="false">COUNTIFS('Duel Log'!AF$2:AF$5455,$A704,'Duel Log'!AG$2:AG$5455,$B704,'Duel Log'!AH$2:AH$5455,"Draw")</f>
        <v>0</v>
      </c>
      <c r="G704" s="13" t="n">
        <f aca="false">IFERROR(D704/C704,"")</f>
        <v>0</v>
      </c>
    </row>
    <row r="705" customFormat="false" ht="15" hidden="false" customHeight="true" outlineLevel="0" collapsed="false">
      <c r="A705" s="7" t="s">
        <v>2602</v>
      </c>
      <c r="B705" s="7" t="s">
        <v>2603</v>
      </c>
      <c r="C705" s="7" t="n">
        <f aca="false">COUNTIFS('Duel Log'!AF$2:AF$5455,$A705,'Duel Log'!AG$2:AG$5455,$B705)</f>
        <v>1</v>
      </c>
      <c r="D705" s="7" t="n">
        <f aca="false">COUNTIFS('Duel Log'!AF$2:AF$5455,$A705,'Duel Log'!AG$2:AG$5455,$B705,'Duel Log'!AH$2:AH$5455,"Win")</f>
        <v>1</v>
      </c>
      <c r="E705" s="7" t="n">
        <f aca="false">COUNTIFS('Duel Log'!AF$2:AF$5455,$A705,'Duel Log'!AG$2:AG$5455,$B705,'Duel Log'!AH$2:AH$5455,"Loss")</f>
        <v>0</v>
      </c>
      <c r="F705" s="7" t="n">
        <f aca="false">COUNTIFS('Duel Log'!AF$2:AF$5455,$A705,'Duel Log'!AG$2:AG$5455,$B705,'Duel Log'!AH$2:AH$5455,"Draw")</f>
        <v>0</v>
      </c>
      <c r="G705" s="13" t="n">
        <f aca="false">IFERROR(D705/C705,"")</f>
        <v>1</v>
      </c>
    </row>
    <row r="706" customFormat="false" ht="15" hidden="false" customHeight="true" outlineLevel="0" collapsed="false">
      <c r="A706" s="7" t="s">
        <v>8604</v>
      </c>
      <c r="B706" s="7" t="s">
        <v>8603</v>
      </c>
      <c r="C706" s="7" t="n">
        <f aca="false">COUNTIFS('Duel Log'!AF$2:AF$5455,$A706,'Duel Log'!AG$2:AG$5455,$B706)</f>
        <v>1</v>
      </c>
      <c r="D706" s="7" t="n">
        <f aca="false">COUNTIFS('Duel Log'!AF$2:AF$5455,$A706,'Duel Log'!AG$2:AG$5455,$B706,'Duel Log'!AH$2:AH$5455,"Win")</f>
        <v>0</v>
      </c>
      <c r="E706" s="7" t="n">
        <f aca="false">COUNTIFS('Duel Log'!AF$2:AF$5455,$A706,'Duel Log'!AG$2:AG$5455,$B706,'Duel Log'!AH$2:AH$5455,"Loss")</f>
        <v>1</v>
      </c>
      <c r="F706" s="7" t="n">
        <f aca="false">COUNTIFS('Duel Log'!AF$2:AF$5455,$A706,'Duel Log'!AG$2:AG$5455,$B706,'Duel Log'!AH$2:AH$5455,"Draw")</f>
        <v>0</v>
      </c>
      <c r="G706" s="13" t="n">
        <f aca="false">IFERROR(D706/C706,"")</f>
        <v>0</v>
      </c>
    </row>
    <row r="707" customFormat="false" ht="15" hidden="false" customHeight="true" outlineLevel="0" collapsed="false">
      <c r="A707" s="7" t="s">
        <v>4625</v>
      </c>
      <c r="B707" s="7" t="s">
        <v>4626</v>
      </c>
      <c r="C707" s="7" t="n">
        <f aca="false">COUNTIFS('Duel Log'!AF$2:AF$5455,$A707,'Duel Log'!AG$2:AG$5455,$B707)</f>
        <v>1</v>
      </c>
      <c r="D707" s="7" t="n">
        <f aca="false">COUNTIFS('Duel Log'!AF$2:AF$5455,$A707,'Duel Log'!AG$2:AG$5455,$B707,'Duel Log'!AH$2:AH$5455,"Win")</f>
        <v>1</v>
      </c>
      <c r="E707" s="7" t="n">
        <f aca="false">COUNTIFS('Duel Log'!AF$2:AF$5455,$A707,'Duel Log'!AG$2:AG$5455,$B707,'Duel Log'!AH$2:AH$5455,"Loss")</f>
        <v>0</v>
      </c>
      <c r="F707" s="7" t="n">
        <f aca="false">COUNTIFS('Duel Log'!AF$2:AF$5455,$A707,'Duel Log'!AG$2:AG$5455,$B707,'Duel Log'!AH$2:AH$5455,"Draw")</f>
        <v>0</v>
      </c>
      <c r="G707" s="13" t="n">
        <f aca="false">IFERROR(D707/C707,"")</f>
        <v>1</v>
      </c>
    </row>
    <row r="708" customFormat="false" ht="15" hidden="false" customHeight="true" outlineLevel="0" collapsed="false">
      <c r="A708" s="7" t="s">
        <v>4625</v>
      </c>
      <c r="B708" s="7" t="s">
        <v>6266</v>
      </c>
      <c r="C708" s="7" t="n">
        <f aca="false">COUNTIFS('Duel Log'!AF$2:AF$5455,$A708,'Duel Log'!AG$2:AG$5455,$B708)</f>
        <v>1</v>
      </c>
      <c r="D708" s="7" t="n">
        <f aca="false">COUNTIFS('Duel Log'!AF$2:AF$5455,$A708,'Duel Log'!AG$2:AG$5455,$B708,'Duel Log'!AH$2:AH$5455,"Win")</f>
        <v>1</v>
      </c>
      <c r="E708" s="7" t="n">
        <f aca="false">COUNTIFS('Duel Log'!AF$2:AF$5455,$A708,'Duel Log'!AG$2:AG$5455,$B708,'Duel Log'!AH$2:AH$5455,"Loss")</f>
        <v>0</v>
      </c>
      <c r="F708" s="7" t="n">
        <f aca="false">COUNTIFS('Duel Log'!AF$2:AF$5455,$A708,'Duel Log'!AG$2:AG$5455,$B708,'Duel Log'!AH$2:AH$5455,"Draw")</f>
        <v>0</v>
      </c>
      <c r="G708" s="13" t="n">
        <f aca="false">IFERROR(D708/C708,"")</f>
        <v>1</v>
      </c>
    </row>
    <row r="709" customFormat="false" ht="15" hidden="false" customHeight="true" outlineLevel="0" collapsed="false">
      <c r="A709" s="7" t="s">
        <v>3391</v>
      </c>
      <c r="B709" s="7" t="s">
        <v>368</v>
      </c>
      <c r="C709" s="7" t="n">
        <f aca="false">COUNTIFS('Duel Log'!AF$2:AF$5455,$A709,'Duel Log'!AG$2:AG$5455,$B709)</f>
        <v>2</v>
      </c>
      <c r="D709" s="7" t="n">
        <f aca="false">COUNTIFS('Duel Log'!AF$2:AF$5455,$A709,'Duel Log'!AG$2:AG$5455,$B709,'Duel Log'!AH$2:AH$5455,"Win")</f>
        <v>2</v>
      </c>
      <c r="E709" s="7" t="n">
        <f aca="false">COUNTIFS('Duel Log'!AF$2:AF$5455,$A709,'Duel Log'!AG$2:AG$5455,$B709,'Duel Log'!AH$2:AH$5455,"Loss")</f>
        <v>0</v>
      </c>
      <c r="F709" s="7" t="n">
        <f aca="false">COUNTIFS('Duel Log'!AF$2:AF$5455,$A709,'Duel Log'!AG$2:AG$5455,$B709,'Duel Log'!AH$2:AH$5455,"Draw")</f>
        <v>0</v>
      </c>
      <c r="G709" s="13" t="n">
        <f aca="false">IFERROR(D709/C709,"")</f>
        <v>1</v>
      </c>
    </row>
    <row r="710" customFormat="false" ht="15" hidden="false" customHeight="true" outlineLevel="0" collapsed="false">
      <c r="A710" s="7" t="s">
        <v>5022</v>
      </c>
      <c r="B710" s="7" t="s">
        <v>5023</v>
      </c>
      <c r="C710" s="7" t="n">
        <f aca="false">COUNTIFS('Duel Log'!AF$2:AF$5455,$A710,'Duel Log'!AG$2:AG$5455,$B710)</f>
        <v>2</v>
      </c>
      <c r="D710" s="7" t="n">
        <f aca="false">COUNTIFS('Duel Log'!AF$2:AF$5455,$A710,'Duel Log'!AG$2:AG$5455,$B710,'Duel Log'!AH$2:AH$5455,"Win")</f>
        <v>0</v>
      </c>
      <c r="E710" s="7" t="n">
        <f aca="false">COUNTIFS('Duel Log'!AF$2:AF$5455,$A710,'Duel Log'!AG$2:AG$5455,$B710,'Duel Log'!AH$2:AH$5455,"Loss")</f>
        <v>2</v>
      </c>
      <c r="F710" s="7" t="n">
        <f aca="false">COUNTIFS('Duel Log'!AF$2:AF$5455,$A710,'Duel Log'!AG$2:AG$5455,$B710,'Duel Log'!AH$2:AH$5455,"Draw")</f>
        <v>0</v>
      </c>
      <c r="G710" s="13" t="n">
        <f aca="false">IFERROR(D710/C710,"")</f>
        <v>0</v>
      </c>
    </row>
    <row r="711" customFormat="false" ht="15" hidden="false" customHeight="true" outlineLevel="0" collapsed="false">
      <c r="A711" s="7" t="s">
        <v>4416</v>
      </c>
      <c r="B711" s="7" t="s">
        <v>4417</v>
      </c>
      <c r="C711" s="7" t="n">
        <f aca="false">COUNTIFS('Duel Log'!AF$2:AF$5455,$A711,'Duel Log'!AG$2:AG$5455,$B711)</f>
        <v>1</v>
      </c>
      <c r="D711" s="7" t="n">
        <f aca="false">COUNTIFS('Duel Log'!AF$2:AF$5455,$A711,'Duel Log'!AG$2:AG$5455,$B711,'Duel Log'!AH$2:AH$5455,"Win")</f>
        <v>0</v>
      </c>
      <c r="E711" s="7" t="n">
        <f aca="false">COUNTIFS('Duel Log'!AF$2:AF$5455,$A711,'Duel Log'!AG$2:AG$5455,$B711,'Duel Log'!AH$2:AH$5455,"Loss")</f>
        <v>1</v>
      </c>
      <c r="F711" s="7" t="n">
        <f aca="false">COUNTIFS('Duel Log'!AF$2:AF$5455,$A711,'Duel Log'!AG$2:AG$5455,$B711,'Duel Log'!AH$2:AH$5455,"Draw")</f>
        <v>0</v>
      </c>
      <c r="G711" s="13" t="n">
        <f aca="false">IFERROR(D711/C711,"")</f>
        <v>0</v>
      </c>
    </row>
    <row r="712" customFormat="false" ht="15" hidden="false" customHeight="true" outlineLevel="0" collapsed="false">
      <c r="A712" s="7" t="s">
        <v>7248</v>
      </c>
      <c r="B712" s="7" t="s">
        <v>7249</v>
      </c>
      <c r="C712" s="7" t="n">
        <f aca="false">COUNTIFS('Duel Log'!AF$2:AF$5455,$A712,'Duel Log'!AG$2:AG$5455,$B712)</f>
        <v>2</v>
      </c>
      <c r="D712" s="7" t="n">
        <f aca="false">COUNTIFS('Duel Log'!AF$2:AF$5455,$A712,'Duel Log'!AG$2:AG$5455,$B712,'Duel Log'!AH$2:AH$5455,"Win")</f>
        <v>0</v>
      </c>
      <c r="E712" s="7" t="n">
        <f aca="false">COUNTIFS('Duel Log'!AF$2:AF$5455,$A712,'Duel Log'!AG$2:AG$5455,$B712,'Duel Log'!AH$2:AH$5455,"Loss")</f>
        <v>2</v>
      </c>
      <c r="F712" s="7" t="n">
        <f aca="false">COUNTIFS('Duel Log'!AF$2:AF$5455,$A712,'Duel Log'!AG$2:AG$5455,$B712,'Duel Log'!AH$2:AH$5455,"Draw")</f>
        <v>0</v>
      </c>
      <c r="G712" s="13" t="n">
        <f aca="false">IFERROR(D712/C712,"")</f>
        <v>0</v>
      </c>
    </row>
    <row r="713" customFormat="false" ht="15" hidden="false" customHeight="true" outlineLevel="0" collapsed="false">
      <c r="A713" s="7" t="s">
        <v>4602</v>
      </c>
      <c r="B713" s="7" t="s">
        <v>4605</v>
      </c>
      <c r="C713" s="7" t="n">
        <f aca="false">COUNTIFS('Duel Log'!AF$2:AF$5455,$A713,'Duel Log'!AG$2:AG$5455,$B713)</f>
        <v>1</v>
      </c>
      <c r="D713" s="7" t="n">
        <f aca="false">COUNTIFS('Duel Log'!AF$2:AF$5455,$A713,'Duel Log'!AG$2:AG$5455,$B713,'Duel Log'!AH$2:AH$5455,"Win")</f>
        <v>1</v>
      </c>
      <c r="E713" s="7" t="n">
        <f aca="false">COUNTIFS('Duel Log'!AF$2:AF$5455,$A713,'Duel Log'!AG$2:AG$5455,$B713,'Duel Log'!AH$2:AH$5455,"Loss")</f>
        <v>0</v>
      </c>
      <c r="F713" s="7" t="n">
        <f aca="false">COUNTIFS('Duel Log'!AF$2:AF$5455,$A713,'Duel Log'!AG$2:AG$5455,$B713,'Duel Log'!AH$2:AH$5455,"Draw")</f>
        <v>0</v>
      </c>
      <c r="G713" s="13" t="n">
        <f aca="false">IFERROR(D713/C713,"")</f>
        <v>1</v>
      </c>
    </row>
    <row r="714" customFormat="false" ht="15" hidden="false" customHeight="true" outlineLevel="0" collapsed="false">
      <c r="A714" s="7" t="s">
        <v>4602</v>
      </c>
      <c r="B714" s="7" t="s">
        <v>4603</v>
      </c>
      <c r="C714" s="7" t="n">
        <f aca="false">COUNTIFS('Duel Log'!AF$2:AF$5455,$A714,'Duel Log'!AG$2:AG$5455,$B714)</f>
        <v>1</v>
      </c>
      <c r="D714" s="7" t="n">
        <f aca="false">COUNTIFS('Duel Log'!AF$2:AF$5455,$A714,'Duel Log'!AG$2:AG$5455,$B714,'Duel Log'!AH$2:AH$5455,"Win")</f>
        <v>0</v>
      </c>
      <c r="E714" s="7" t="n">
        <f aca="false">COUNTIFS('Duel Log'!AF$2:AF$5455,$A714,'Duel Log'!AG$2:AG$5455,$B714,'Duel Log'!AH$2:AH$5455,"Loss")</f>
        <v>1</v>
      </c>
      <c r="F714" s="7" t="n">
        <f aca="false">COUNTIFS('Duel Log'!AF$2:AF$5455,$A714,'Duel Log'!AG$2:AG$5455,$B714,'Duel Log'!AH$2:AH$5455,"Draw")</f>
        <v>0</v>
      </c>
      <c r="G714" s="13" t="n">
        <f aca="false">IFERROR(D714/C714,"")</f>
        <v>0</v>
      </c>
    </row>
    <row r="715" customFormat="false" ht="15" hidden="false" customHeight="true" outlineLevel="0" collapsed="false">
      <c r="A715" s="7" t="s">
        <v>7789</v>
      </c>
      <c r="B715" s="7" t="s">
        <v>538</v>
      </c>
      <c r="C715" s="7" t="n">
        <f aca="false">COUNTIFS('Duel Log'!AF$2:AF$5455,$A715,'Duel Log'!AG$2:AG$5455,$B715)</f>
        <v>1</v>
      </c>
      <c r="D715" s="7" t="n">
        <f aca="false">COUNTIFS('Duel Log'!AF$2:AF$5455,$A715,'Duel Log'!AG$2:AG$5455,$B715,'Duel Log'!AH$2:AH$5455,"Win")</f>
        <v>1</v>
      </c>
      <c r="E715" s="7" t="n">
        <f aca="false">COUNTIFS('Duel Log'!AF$2:AF$5455,$A715,'Duel Log'!AG$2:AG$5455,$B715,'Duel Log'!AH$2:AH$5455,"Loss")</f>
        <v>0</v>
      </c>
      <c r="F715" s="7" t="n">
        <f aca="false">COUNTIFS('Duel Log'!AF$2:AF$5455,$A715,'Duel Log'!AG$2:AG$5455,$B715,'Duel Log'!AH$2:AH$5455,"Draw")</f>
        <v>0</v>
      </c>
      <c r="G715" s="13" t="n">
        <f aca="false">IFERROR(D715/C715,"")</f>
        <v>1</v>
      </c>
    </row>
    <row r="716" customFormat="false" ht="15" hidden="false" customHeight="true" outlineLevel="0" collapsed="false">
      <c r="A716" s="7" t="s">
        <v>3890</v>
      </c>
      <c r="B716" s="7" t="s">
        <v>3891</v>
      </c>
      <c r="C716" s="7" t="n">
        <f aca="false">COUNTIFS('Duel Log'!AF$2:AF$5455,$A716,'Duel Log'!AG$2:AG$5455,$B716)</f>
        <v>2</v>
      </c>
      <c r="D716" s="7" t="n">
        <f aca="false">COUNTIFS('Duel Log'!AF$2:AF$5455,$A716,'Duel Log'!AG$2:AG$5455,$B716,'Duel Log'!AH$2:AH$5455,"Win")</f>
        <v>2</v>
      </c>
      <c r="E716" s="7" t="n">
        <f aca="false">COUNTIFS('Duel Log'!AF$2:AF$5455,$A716,'Duel Log'!AG$2:AG$5455,$B716,'Duel Log'!AH$2:AH$5455,"Loss")</f>
        <v>0</v>
      </c>
      <c r="F716" s="7" t="n">
        <f aca="false">COUNTIFS('Duel Log'!AF$2:AF$5455,$A716,'Duel Log'!AG$2:AG$5455,$B716,'Duel Log'!AH$2:AH$5455,"Draw")</f>
        <v>0</v>
      </c>
      <c r="G716" s="13" t="n">
        <f aca="false">IFERROR(D716/C716,"")</f>
        <v>1</v>
      </c>
    </row>
    <row r="717" customFormat="false" ht="15" hidden="false" customHeight="true" outlineLevel="0" collapsed="false">
      <c r="A717" s="7" t="s">
        <v>996</v>
      </c>
      <c r="B717" s="7" t="s">
        <v>6766</v>
      </c>
      <c r="C717" s="7" t="n">
        <f aca="false">COUNTIFS('Duel Log'!AF$2:AF$5455,$A717,'Duel Log'!AG$2:AG$5455,$B717)</f>
        <v>1</v>
      </c>
      <c r="D717" s="7" t="n">
        <f aca="false">COUNTIFS('Duel Log'!AF$2:AF$5455,$A717,'Duel Log'!AG$2:AG$5455,$B717,'Duel Log'!AH$2:AH$5455,"Win")</f>
        <v>1</v>
      </c>
      <c r="E717" s="7" t="n">
        <f aca="false">COUNTIFS('Duel Log'!AF$2:AF$5455,$A717,'Duel Log'!AG$2:AG$5455,$B717,'Duel Log'!AH$2:AH$5455,"Loss")</f>
        <v>0</v>
      </c>
      <c r="F717" s="7" t="n">
        <f aca="false">COUNTIFS('Duel Log'!AF$2:AF$5455,$A717,'Duel Log'!AG$2:AG$5455,$B717,'Duel Log'!AH$2:AH$5455,"Draw")</f>
        <v>0</v>
      </c>
      <c r="G717" s="13" t="n">
        <f aca="false">IFERROR(D717/C717,"")</f>
        <v>1</v>
      </c>
    </row>
    <row r="718" customFormat="false" ht="15" hidden="false" customHeight="true" outlineLevel="0" collapsed="false">
      <c r="A718" s="7" t="s">
        <v>996</v>
      </c>
      <c r="B718" s="7" t="s">
        <v>363</v>
      </c>
      <c r="C718" s="7" t="n">
        <f aca="false">COUNTIFS('Duel Log'!AF$2:AF$5455,$A718,'Duel Log'!AG$2:AG$5455,$B718)</f>
        <v>2</v>
      </c>
      <c r="D718" s="7" t="n">
        <f aca="false">COUNTIFS('Duel Log'!AF$2:AF$5455,$A718,'Duel Log'!AG$2:AG$5455,$B718,'Duel Log'!AH$2:AH$5455,"Win")</f>
        <v>2</v>
      </c>
      <c r="E718" s="7" t="n">
        <f aca="false">COUNTIFS('Duel Log'!AF$2:AF$5455,$A718,'Duel Log'!AG$2:AG$5455,$B718,'Duel Log'!AH$2:AH$5455,"Loss")</f>
        <v>0</v>
      </c>
      <c r="F718" s="7" t="n">
        <f aca="false">COUNTIFS('Duel Log'!AF$2:AF$5455,$A718,'Duel Log'!AG$2:AG$5455,$B718,'Duel Log'!AH$2:AH$5455,"Draw")</f>
        <v>0</v>
      </c>
      <c r="G718" s="13" t="n">
        <f aca="false">IFERROR(D718/C718,"")</f>
        <v>1</v>
      </c>
    </row>
    <row r="719" customFormat="false" ht="15" hidden="false" customHeight="true" outlineLevel="0" collapsed="false">
      <c r="A719" s="7" t="s">
        <v>996</v>
      </c>
      <c r="B719" s="7" t="s">
        <v>1412</v>
      </c>
      <c r="C719" s="7" t="n">
        <f aca="false">COUNTIFS('Duel Log'!AF$2:AF$5455,$A719,'Duel Log'!AG$2:AG$5455,$B719)</f>
        <v>1</v>
      </c>
      <c r="D719" s="7" t="n">
        <f aca="false">COUNTIFS('Duel Log'!AF$2:AF$5455,$A719,'Duel Log'!AG$2:AG$5455,$B719,'Duel Log'!AH$2:AH$5455,"Win")</f>
        <v>0</v>
      </c>
      <c r="E719" s="7" t="n">
        <f aca="false">COUNTIFS('Duel Log'!AF$2:AF$5455,$A719,'Duel Log'!AG$2:AG$5455,$B719,'Duel Log'!AH$2:AH$5455,"Loss")</f>
        <v>1</v>
      </c>
      <c r="F719" s="7" t="n">
        <f aca="false">COUNTIFS('Duel Log'!AF$2:AF$5455,$A719,'Duel Log'!AG$2:AG$5455,$B719,'Duel Log'!AH$2:AH$5455,"Draw")</f>
        <v>0</v>
      </c>
      <c r="G719" s="13" t="n">
        <f aca="false">IFERROR(D719/C719,"")</f>
        <v>0</v>
      </c>
    </row>
    <row r="720" customFormat="false" ht="15" hidden="false" customHeight="true" outlineLevel="0" collapsed="false">
      <c r="A720" s="7" t="s">
        <v>996</v>
      </c>
      <c r="B720" s="7" t="s">
        <v>492</v>
      </c>
      <c r="C720" s="7" t="n">
        <f aca="false">COUNTIFS('Duel Log'!AF$2:AF$5455,$A720,'Duel Log'!AG$2:AG$5455,$B720)</f>
        <v>2</v>
      </c>
      <c r="D720" s="7" t="n">
        <f aca="false">COUNTIFS('Duel Log'!AF$2:AF$5455,$A720,'Duel Log'!AG$2:AG$5455,$B720,'Duel Log'!AH$2:AH$5455,"Win")</f>
        <v>2</v>
      </c>
      <c r="E720" s="7" t="n">
        <f aca="false">COUNTIFS('Duel Log'!AF$2:AF$5455,$A720,'Duel Log'!AG$2:AG$5455,$B720,'Duel Log'!AH$2:AH$5455,"Loss")</f>
        <v>0</v>
      </c>
      <c r="F720" s="7" t="n">
        <f aca="false">COUNTIFS('Duel Log'!AF$2:AF$5455,$A720,'Duel Log'!AG$2:AG$5455,$B720,'Duel Log'!AH$2:AH$5455,"Draw")</f>
        <v>0</v>
      </c>
      <c r="G720" s="13" t="n">
        <f aca="false">IFERROR(D720/C720,"")</f>
        <v>1</v>
      </c>
    </row>
    <row r="721" customFormat="false" ht="15" hidden="false" customHeight="true" outlineLevel="0" collapsed="false">
      <c r="A721" s="7" t="s">
        <v>996</v>
      </c>
      <c r="B721" s="7" t="s">
        <v>3100</v>
      </c>
      <c r="C721" s="7" t="n">
        <f aca="false">COUNTIFS('Duel Log'!AF$2:AF$5455,$A721,'Duel Log'!AG$2:AG$5455,$B721)</f>
        <v>1</v>
      </c>
      <c r="D721" s="7" t="n">
        <f aca="false">COUNTIFS('Duel Log'!AF$2:AF$5455,$A721,'Duel Log'!AG$2:AG$5455,$B721,'Duel Log'!AH$2:AH$5455,"Win")</f>
        <v>1</v>
      </c>
      <c r="E721" s="7" t="n">
        <f aca="false">COUNTIFS('Duel Log'!AF$2:AF$5455,$A721,'Duel Log'!AG$2:AG$5455,$B721,'Duel Log'!AH$2:AH$5455,"Loss")</f>
        <v>0</v>
      </c>
      <c r="F721" s="7" t="n">
        <f aca="false">COUNTIFS('Duel Log'!AF$2:AF$5455,$A721,'Duel Log'!AG$2:AG$5455,$B721,'Duel Log'!AH$2:AH$5455,"Draw")</f>
        <v>0</v>
      </c>
      <c r="G721" s="13" t="n">
        <f aca="false">IFERROR(D721/C721,"")</f>
        <v>1</v>
      </c>
    </row>
    <row r="722" customFormat="false" ht="15" hidden="false" customHeight="true" outlineLevel="0" collapsed="false">
      <c r="A722" s="7" t="s">
        <v>996</v>
      </c>
      <c r="B722" s="7" t="s">
        <v>1232</v>
      </c>
      <c r="C722" s="7" t="n">
        <f aca="false">COUNTIFS('Duel Log'!AF$2:AF$5455,$A722,'Duel Log'!AG$2:AG$5455,$B722)</f>
        <v>1</v>
      </c>
      <c r="D722" s="7" t="n">
        <f aca="false">COUNTIFS('Duel Log'!AF$2:AF$5455,$A722,'Duel Log'!AG$2:AG$5455,$B722,'Duel Log'!AH$2:AH$5455,"Win")</f>
        <v>0</v>
      </c>
      <c r="E722" s="7" t="n">
        <f aca="false">COUNTIFS('Duel Log'!AF$2:AF$5455,$A722,'Duel Log'!AG$2:AG$5455,$B722,'Duel Log'!AH$2:AH$5455,"Loss")</f>
        <v>1</v>
      </c>
      <c r="F722" s="7" t="n">
        <f aca="false">COUNTIFS('Duel Log'!AF$2:AF$5455,$A722,'Duel Log'!AG$2:AG$5455,$B722,'Duel Log'!AH$2:AH$5455,"Draw")</f>
        <v>0</v>
      </c>
      <c r="G722" s="13" t="n">
        <f aca="false">IFERROR(D722/C722,"")</f>
        <v>0</v>
      </c>
    </row>
    <row r="723" customFormat="false" ht="15" hidden="false" customHeight="true" outlineLevel="0" collapsed="false">
      <c r="A723" s="7" t="s">
        <v>1907</v>
      </c>
      <c r="B723" s="7" t="s">
        <v>1270</v>
      </c>
      <c r="C723" s="7" t="n">
        <f aca="false">COUNTIFS('Duel Log'!AF$2:AF$5455,$A723,'Duel Log'!AG$2:AG$5455,$B723)</f>
        <v>1</v>
      </c>
      <c r="D723" s="7" t="n">
        <f aca="false">COUNTIFS('Duel Log'!AF$2:AF$5455,$A723,'Duel Log'!AG$2:AG$5455,$B723,'Duel Log'!AH$2:AH$5455,"Win")</f>
        <v>0</v>
      </c>
      <c r="E723" s="7" t="n">
        <f aca="false">COUNTIFS('Duel Log'!AF$2:AF$5455,$A723,'Duel Log'!AG$2:AG$5455,$B723,'Duel Log'!AH$2:AH$5455,"Loss")</f>
        <v>1</v>
      </c>
      <c r="F723" s="7" t="n">
        <f aca="false">COUNTIFS('Duel Log'!AF$2:AF$5455,$A723,'Duel Log'!AG$2:AG$5455,$B723,'Duel Log'!AH$2:AH$5455,"Draw")</f>
        <v>0</v>
      </c>
      <c r="G723" s="13" t="n">
        <f aca="false">IFERROR(D723/C723,"")</f>
        <v>0</v>
      </c>
    </row>
    <row r="724" customFormat="false" ht="15" hidden="false" customHeight="true" outlineLevel="0" collapsed="false">
      <c r="A724" s="7" t="s">
        <v>456</v>
      </c>
      <c r="B724" s="7" t="s">
        <v>6287</v>
      </c>
      <c r="C724" s="7" t="n">
        <f aca="false">COUNTIFS('Duel Log'!AF$2:AF$5455,$A724,'Duel Log'!AG$2:AG$5455,$B724)</f>
        <v>1</v>
      </c>
      <c r="D724" s="7" t="n">
        <f aca="false">COUNTIFS('Duel Log'!AF$2:AF$5455,$A724,'Duel Log'!AG$2:AG$5455,$B724,'Duel Log'!AH$2:AH$5455,"Win")</f>
        <v>0</v>
      </c>
      <c r="E724" s="7" t="n">
        <f aca="false">COUNTIFS('Duel Log'!AF$2:AF$5455,$A724,'Duel Log'!AG$2:AG$5455,$B724,'Duel Log'!AH$2:AH$5455,"Loss")</f>
        <v>1</v>
      </c>
      <c r="F724" s="7" t="n">
        <f aca="false">COUNTIFS('Duel Log'!AF$2:AF$5455,$A724,'Duel Log'!AG$2:AG$5455,$B724,'Duel Log'!AH$2:AH$5455,"Draw")</f>
        <v>0</v>
      </c>
      <c r="G724" s="13" t="n">
        <f aca="false">IFERROR(D724/C724,"")</f>
        <v>0</v>
      </c>
    </row>
    <row r="725" customFormat="false" ht="15" hidden="false" customHeight="true" outlineLevel="0" collapsed="false">
      <c r="A725" s="7" t="s">
        <v>456</v>
      </c>
      <c r="B725" s="7" t="s">
        <v>443</v>
      </c>
      <c r="C725" s="7" t="n">
        <f aca="false">COUNTIFS('Duel Log'!AF$2:AF$5455,$A725,'Duel Log'!AG$2:AG$5455,$B725)</f>
        <v>1</v>
      </c>
      <c r="D725" s="7" t="n">
        <f aca="false">COUNTIFS('Duel Log'!AF$2:AF$5455,$A725,'Duel Log'!AG$2:AG$5455,$B725,'Duel Log'!AH$2:AH$5455,"Win")</f>
        <v>1</v>
      </c>
      <c r="E725" s="7" t="n">
        <f aca="false">COUNTIFS('Duel Log'!AF$2:AF$5455,$A725,'Duel Log'!AG$2:AG$5455,$B725,'Duel Log'!AH$2:AH$5455,"Loss")</f>
        <v>0</v>
      </c>
      <c r="F725" s="7" t="n">
        <f aca="false">COUNTIFS('Duel Log'!AF$2:AF$5455,$A725,'Duel Log'!AG$2:AG$5455,$B725,'Duel Log'!AH$2:AH$5455,"Draw")</f>
        <v>0</v>
      </c>
      <c r="G725" s="13" t="n">
        <f aca="false">IFERROR(D725/C725,"")</f>
        <v>1</v>
      </c>
    </row>
    <row r="726" customFormat="false" ht="15" hidden="false" customHeight="true" outlineLevel="0" collapsed="false">
      <c r="A726" s="7" t="s">
        <v>456</v>
      </c>
      <c r="B726" s="7" t="s">
        <v>608</v>
      </c>
      <c r="C726" s="7" t="n">
        <f aca="false">COUNTIFS('Duel Log'!AF$2:AF$5455,$A726,'Duel Log'!AG$2:AG$5455,$B726)</f>
        <v>1</v>
      </c>
      <c r="D726" s="7" t="n">
        <f aca="false">COUNTIFS('Duel Log'!AF$2:AF$5455,$A726,'Duel Log'!AG$2:AG$5455,$B726,'Duel Log'!AH$2:AH$5455,"Win")</f>
        <v>1</v>
      </c>
      <c r="E726" s="7" t="n">
        <f aca="false">COUNTIFS('Duel Log'!AF$2:AF$5455,$A726,'Duel Log'!AG$2:AG$5455,$B726,'Duel Log'!AH$2:AH$5455,"Loss")</f>
        <v>0</v>
      </c>
      <c r="F726" s="7" t="n">
        <f aca="false">COUNTIFS('Duel Log'!AF$2:AF$5455,$A726,'Duel Log'!AG$2:AG$5455,$B726,'Duel Log'!AH$2:AH$5455,"Draw")</f>
        <v>0</v>
      </c>
      <c r="G726" s="13" t="n">
        <f aca="false">IFERROR(D726/C726,"")</f>
        <v>1</v>
      </c>
    </row>
    <row r="727" customFormat="false" ht="15" hidden="false" customHeight="true" outlineLevel="0" collapsed="false">
      <c r="A727" s="7" t="s">
        <v>456</v>
      </c>
      <c r="B727" s="7" t="s">
        <v>1103</v>
      </c>
      <c r="C727" s="7" t="n">
        <f aca="false">COUNTIFS('Duel Log'!AF$2:AF$5455,$A727,'Duel Log'!AG$2:AG$5455,$B727)</f>
        <v>2</v>
      </c>
      <c r="D727" s="7" t="n">
        <f aca="false">COUNTIFS('Duel Log'!AF$2:AF$5455,$A727,'Duel Log'!AG$2:AG$5455,$B727,'Duel Log'!AH$2:AH$5455,"Win")</f>
        <v>2</v>
      </c>
      <c r="E727" s="7" t="n">
        <f aca="false">COUNTIFS('Duel Log'!AF$2:AF$5455,$A727,'Duel Log'!AG$2:AG$5455,$B727,'Duel Log'!AH$2:AH$5455,"Loss")</f>
        <v>0</v>
      </c>
      <c r="F727" s="7" t="n">
        <f aca="false">COUNTIFS('Duel Log'!AF$2:AF$5455,$A727,'Duel Log'!AG$2:AG$5455,$B727,'Duel Log'!AH$2:AH$5455,"Draw")</f>
        <v>0</v>
      </c>
      <c r="G727" s="13" t="n">
        <f aca="false">IFERROR(D727/C727,"")</f>
        <v>1</v>
      </c>
    </row>
    <row r="728" customFormat="false" ht="15" hidden="false" customHeight="true" outlineLevel="0" collapsed="false">
      <c r="A728" s="7" t="s">
        <v>456</v>
      </c>
      <c r="B728" s="7" t="s">
        <v>457</v>
      </c>
      <c r="C728" s="7" t="n">
        <f aca="false">COUNTIFS('Duel Log'!AF$2:AF$5455,$A728,'Duel Log'!AG$2:AG$5455,$B728)</f>
        <v>1</v>
      </c>
      <c r="D728" s="7" t="n">
        <f aca="false">COUNTIFS('Duel Log'!AF$2:AF$5455,$A728,'Duel Log'!AG$2:AG$5455,$B728,'Duel Log'!AH$2:AH$5455,"Win")</f>
        <v>1</v>
      </c>
      <c r="E728" s="7" t="n">
        <f aca="false">COUNTIFS('Duel Log'!AF$2:AF$5455,$A728,'Duel Log'!AG$2:AG$5455,$B728,'Duel Log'!AH$2:AH$5455,"Loss")</f>
        <v>0</v>
      </c>
      <c r="F728" s="7" t="n">
        <f aca="false">COUNTIFS('Duel Log'!AF$2:AF$5455,$A728,'Duel Log'!AG$2:AG$5455,$B728,'Duel Log'!AH$2:AH$5455,"Draw")</f>
        <v>0</v>
      </c>
      <c r="G728" s="13" t="n">
        <f aca="false">IFERROR(D728/C728,"")</f>
        <v>1</v>
      </c>
    </row>
    <row r="729" customFormat="false" ht="15" hidden="false" customHeight="true" outlineLevel="0" collapsed="false">
      <c r="A729" s="7" t="s">
        <v>456</v>
      </c>
      <c r="B729" s="7" t="s">
        <v>155</v>
      </c>
      <c r="C729" s="7" t="n">
        <f aca="false">COUNTIFS('Duel Log'!AF$2:AF$5455,$A729,'Duel Log'!AG$2:AG$5455,$B729)</f>
        <v>4</v>
      </c>
      <c r="D729" s="7" t="n">
        <f aca="false">COUNTIFS('Duel Log'!AF$2:AF$5455,$A729,'Duel Log'!AG$2:AG$5455,$B729,'Duel Log'!AH$2:AH$5455,"Win")</f>
        <v>4</v>
      </c>
      <c r="E729" s="7" t="n">
        <f aca="false">COUNTIFS('Duel Log'!AF$2:AF$5455,$A729,'Duel Log'!AG$2:AG$5455,$B729,'Duel Log'!AH$2:AH$5455,"Loss")</f>
        <v>0</v>
      </c>
      <c r="F729" s="7" t="n">
        <f aca="false">COUNTIFS('Duel Log'!AF$2:AF$5455,$A729,'Duel Log'!AG$2:AG$5455,$B729,'Duel Log'!AH$2:AH$5455,"Draw")</f>
        <v>0</v>
      </c>
      <c r="G729" s="13" t="n">
        <f aca="false">IFERROR(D729/C729,"")</f>
        <v>1</v>
      </c>
    </row>
    <row r="730" customFormat="false" ht="15" hidden="false" customHeight="true" outlineLevel="0" collapsed="false">
      <c r="A730" s="7" t="s">
        <v>456</v>
      </c>
      <c r="B730" s="7" t="s">
        <v>295</v>
      </c>
      <c r="C730" s="7" t="n">
        <f aca="false">COUNTIFS('Duel Log'!AF$2:AF$5455,$A730,'Duel Log'!AG$2:AG$5455,$B730)</f>
        <v>4</v>
      </c>
      <c r="D730" s="7" t="n">
        <f aca="false">COUNTIFS('Duel Log'!AF$2:AF$5455,$A730,'Duel Log'!AG$2:AG$5455,$B730,'Duel Log'!AH$2:AH$5455,"Win")</f>
        <v>0</v>
      </c>
      <c r="E730" s="7" t="n">
        <f aca="false">COUNTIFS('Duel Log'!AF$2:AF$5455,$A730,'Duel Log'!AG$2:AG$5455,$B730,'Duel Log'!AH$2:AH$5455,"Loss")</f>
        <v>4</v>
      </c>
      <c r="F730" s="7" t="n">
        <f aca="false">COUNTIFS('Duel Log'!AF$2:AF$5455,$A730,'Duel Log'!AG$2:AG$5455,$B730,'Duel Log'!AH$2:AH$5455,"Draw")</f>
        <v>0</v>
      </c>
      <c r="G730" s="13" t="n">
        <f aca="false">IFERROR(D730/C730,"")</f>
        <v>0</v>
      </c>
    </row>
    <row r="731" customFormat="false" ht="15" hidden="false" customHeight="true" outlineLevel="0" collapsed="false">
      <c r="A731" s="7" t="s">
        <v>456</v>
      </c>
      <c r="B731" s="7" t="s">
        <v>623</v>
      </c>
      <c r="C731" s="7" t="n">
        <f aca="false">COUNTIFS('Duel Log'!AF$2:AF$5455,$A731,'Duel Log'!AG$2:AG$5455,$B731)</f>
        <v>2</v>
      </c>
      <c r="D731" s="7" t="n">
        <f aca="false">COUNTIFS('Duel Log'!AF$2:AF$5455,$A731,'Duel Log'!AG$2:AG$5455,$B731,'Duel Log'!AH$2:AH$5455,"Win")</f>
        <v>2</v>
      </c>
      <c r="E731" s="7" t="n">
        <f aca="false">COUNTIFS('Duel Log'!AF$2:AF$5455,$A731,'Duel Log'!AG$2:AG$5455,$B731,'Duel Log'!AH$2:AH$5455,"Loss")</f>
        <v>0</v>
      </c>
      <c r="F731" s="7" t="n">
        <f aca="false">COUNTIFS('Duel Log'!AF$2:AF$5455,$A731,'Duel Log'!AG$2:AG$5455,$B731,'Duel Log'!AH$2:AH$5455,"Draw")</f>
        <v>0</v>
      </c>
      <c r="G731" s="13" t="n">
        <f aca="false">IFERROR(D731/C731,"")</f>
        <v>1</v>
      </c>
    </row>
    <row r="732" customFormat="false" ht="15" hidden="false" customHeight="true" outlineLevel="0" collapsed="false">
      <c r="A732" s="7" t="s">
        <v>456</v>
      </c>
      <c r="B732" s="7" t="s">
        <v>216</v>
      </c>
      <c r="C732" s="7" t="n">
        <f aca="false">COUNTIFS('Duel Log'!AF$2:AF$5455,$A732,'Duel Log'!AG$2:AG$5455,$B732)</f>
        <v>1</v>
      </c>
      <c r="D732" s="7" t="n">
        <f aca="false">COUNTIFS('Duel Log'!AF$2:AF$5455,$A732,'Duel Log'!AG$2:AG$5455,$B732,'Duel Log'!AH$2:AH$5455,"Win")</f>
        <v>1</v>
      </c>
      <c r="E732" s="7" t="n">
        <f aca="false">COUNTIFS('Duel Log'!AF$2:AF$5455,$A732,'Duel Log'!AG$2:AG$5455,$B732,'Duel Log'!AH$2:AH$5455,"Loss")</f>
        <v>0</v>
      </c>
      <c r="F732" s="7" t="n">
        <f aca="false">COUNTIFS('Duel Log'!AF$2:AF$5455,$A732,'Duel Log'!AG$2:AG$5455,$B732,'Duel Log'!AH$2:AH$5455,"Draw")</f>
        <v>0</v>
      </c>
      <c r="G732" s="13" t="n">
        <f aca="false">IFERROR(D732/C732,"")</f>
        <v>1</v>
      </c>
    </row>
    <row r="733" customFormat="false" ht="15" hidden="false" customHeight="true" outlineLevel="0" collapsed="false">
      <c r="A733" s="7" t="s">
        <v>456</v>
      </c>
      <c r="B733" s="7" t="s">
        <v>134</v>
      </c>
      <c r="C733" s="7" t="n">
        <f aca="false">COUNTIFS('Duel Log'!AF$2:AF$5455,$A733,'Duel Log'!AG$2:AG$5455,$B733)</f>
        <v>2</v>
      </c>
      <c r="D733" s="7" t="n">
        <f aca="false">COUNTIFS('Duel Log'!AF$2:AF$5455,$A733,'Duel Log'!AG$2:AG$5455,$B733,'Duel Log'!AH$2:AH$5455,"Win")</f>
        <v>0</v>
      </c>
      <c r="E733" s="7" t="n">
        <f aca="false">COUNTIFS('Duel Log'!AF$2:AF$5455,$A733,'Duel Log'!AG$2:AG$5455,$B733,'Duel Log'!AH$2:AH$5455,"Loss")</f>
        <v>2</v>
      </c>
      <c r="F733" s="7" t="n">
        <f aca="false">COUNTIFS('Duel Log'!AF$2:AF$5455,$A733,'Duel Log'!AG$2:AG$5455,$B733,'Duel Log'!AH$2:AH$5455,"Draw")</f>
        <v>0</v>
      </c>
      <c r="G733" s="13" t="n">
        <f aca="false">IFERROR(D733/C733,"")</f>
        <v>0</v>
      </c>
    </row>
    <row r="734" customFormat="false" ht="15" hidden="false" customHeight="true" outlineLevel="0" collapsed="false">
      <c r="A734" s="7" t="s">
        <v>456</v>
      </c>
      <c r="B734" s="7" t="s">
        <v>2966</v>
      </c>
      <c r="C734" s="7" t="n">
        <f aca="false">COUNTIFS('Duel Log'!AF$2:AF$5455,$A734,'Duel Log'!AG$2:AG$5455,$B734)</f>
        <v>1</v>
      </c>
      <c r="D734" s="7" t="n">
        <f aca="false">COUNTIFS('Duel Log'!AF$2:AF$5455,$A734,'Duel Log'!AG$2:AG$5455,$B734,'Duel Log'!AH$2:AH$5455,"Win")</f>
        <v>1</v>
      </c>
      <c r="E734" s="7" t="n">
        <f aca="false">COUNTIFS('Duel Log'!AF$2:AF$5455,$A734,'Duel Log'!AG$2:AG$5455,$B734,'Duel Log'!AH$2:AH$5455,"Loss")</f>
        <v>0</v>
      </c>
      <c r="F734" s="7" t="n">
        <f aca="false">COUNTIFS('Duel Log'!AF$2:AF$5455,$A734,'Duel Log'!AG$2:AG$5455,$B734,'Duel Log'!AH$2:AH$5455,"Draw")</f>
        <v>0</v>
      </c>
      <c r="G734" s="13" t="n">
        <f aca="false">IFERROR(D734/C734,"")</f>
        <v>1</v>
      </c>
    </row>
    <row r="735" customFormat="false" ht="15" hidden="false" customHeight="true" outlineLevel="0" collapsed="false">
      <c r="A735" s="7" t="s">
        <v>456</v>
      </c>
      <c r="B735" s="7" t="s">
        <v>429</v>
      </c>
      <c r="C735" s="7" t="n">
        <f aca="false">COUNTIFS('Duel Log'!AF$2:AF$5455,$A735,'Duel Log'!AG$2:AG$5455,$B735)</f>
        <v>1</v>
      </c>
      <c r="D735" s="7" t="n">
        <f aca="false">COUNTIFS('Duel Log'!AF$2:AF$5455,$A735,'Duel Log'!AG$2:AG$5455,$B735,'Duel Log'!AH$2:AH$5455,"Win")</f>
        <v>0</v>
      </c>
      <c r="E735" s="7" t="n">
        <f aca="false">COUNTIFS('Duel Log'!AF$2:AF$5455,$A735,'Duel Log'!AG$2:AG$5455,$B735,'Duel Log'!AH$2:AH$5455,"Loss")</f>
        <v>1</v>
      </c>
      <c r="F735" s="7" t="n">
        <f aca="false">COUNTIFS('Duel Log'!AF$2:AF$5455,$A735,'Duel Log'!AG$2:AG$5455,$B735,'Duel Log'!AH$2:AH$5455,"Draw")</f>
        <v>0</v>
      </c>
      <c r="G735" s="13" t="n">
        <f aca="false">IFERROR(D735/C735,"")</f>
        <v>0</v>
      </c>
    </row>
    <row r="736" customFormat="false" ht="15" hidden="false" customHeight="true" outlineLevel="0" collapsed="false">
      <c r="A736" s="7" t="s">
        <v>456</v>
      </c>
      <c r="B736" s="7" t="s">
        <v>492</v>
      </c>
      <c r="C736" s="7" t="n">
        <f aca="false">COUNTIFS('Duel Log'!AF$2:AF$5455,$A736,'Duel Log'!AG$2:AG$5455,$B736)</f>
        <v>1</v>
      </c>
      <c r="D736" s="7" t="n">
        <f aca="false">COUNTIFS('Duel Log'!AF$2:AF$5455,$A736,'Duel Log'!AG$2:AG$5455,$B736,'Duel Log'!AH$2:AH$5455,"Win")</f>
        <v>1</v>
      </c>
      <c r="E736" s="7" t="n">
        <f aca="false">COUNTIFS('Duel Log'!AF$2:AF$5455,$A736,'Duel Log'!AG$2:AG$5455,$B736,'Duel Log'!AH$2:AH$5455,"Loss")</f>
        <v>0</v>
      </c>
      <c r="F736" s="7" t="n">
        <f aca="false">COUNTIFS('Duel Log'!AF$2:AF$5455,$A736,'Duel Log'!AG$2:AG$5455,$B736,'Duel Log'!AH$2:AH$5455,"Draw")</f>
        <v>0</v>
      </c>
      <c r="G736" s="13" t="n">
        <f aca="false">IFERROR(D736/C736,"")</f>
        <v>1</v>
      </c>
    </row>
    <row r="737" customFormat="false" ht="15" hidden="false" customHeight="true" outlineLevel="0" collapsed="false">
      <c r="A737" s="7" t="s">
        <v>456</v>
      </c>
      <c r="B737" s="7" t="s">
        <v>380</v>
      </c>
      <c r="C737" s="7" t="n">
        <f aca="false">COUNTIFS('Duel Log'!AF$2:AF$5455,$A737,'Duel Log'!AG$2:AG$5455,$B737)</f>
        <v>2</v>
      </c>
      <c r="D737" s="7" t="n">
        <f aca="false">COUNTIFS('Duel Log'!AF$2:AF$5455,$A737,'Duel Log'!AG$2:AG$5455,$B737,'Duel Log'!AH$2:AH$5455,"Win")</f>
        <v>1</v>
      </c>
      <c r="E737" s="7" t="n">
        <f aca="false">COUNTIFS('Duel Log'!AF$2:AF$5455,$A737,'Duel Log'!AG$2:AG$5455,$B737,'Duel Log'!AH$2:AH$5455,"Loss")</f>
        <v>1</v>
      </c>
      <c r="F737" s="7" t="n">
        <f aca="false">COUNTIFS('Duel Log'!AF$2:AF$5455,$A737,'Duel Log'!AG$2:AG$5455,$B737,'Duel Log'!AH$2:AH$5455,"Draw")</f>
        <v>0</v>
      </c>
      <c r="G737" s="13" t="n">
        <f aca="false">IFERROR(D737/C737,"")</f>
        <v>0.5</v>
      </c>
    </row>
    <row r="738" customFormat="false" ht="15" hidden="false" customHeight="true" outlineLevel="0" collapsed="false">
      <c r="A738" s="7" t="s">
        <v>456</v>
      </c>
      <c r="B738" s="7" t="s">
        <v>1536</v>
      </c>
      <c r="C738" s="7" t="n">
        <f aca="false">COUNTIFS('Duel Log'!AF$2:AF$5455,$A738,'Duel Log'!AG$2:AG$5455,$B738)</f>
        <v>1</v>
      </c>
      <c r="D738" s="7" t="n">
        <f aca="false">COUNTIFS('Duel Log'!AF$2:AF$5455,$A738,'Duel Log'!AG$2:AG$5455,$B738,'Duel Log'!AH$2:AH$5455,"Win")</f>
        <v>1</v>
      </c>
      <c r="E738" s="7" t="n">
        <f aca="false">COUNTIFS('Duel Log'!AF$2:AF$5455,$A738,'Duel Log'!AG$2:AG$5455,$B738,'Duel Log'!AH$2:AH$5455,"Loss")</f>
        <v>0</v>
      </c>
      <c r="F738" s="7" t="n">
        <f aca="false">COUNTIFS('Duel Log'!AF$2:AF$5455,$A738,'Duel Log'!AG$2:AG$5455,$B738,'Duel Log'!AH$2:AH$5455,"Draw")</f>
        <v>0</v>
      </c>
      <c r="G738" s="13" t="n">
        <f aca="false">IFERROR(D738/C738,"")</f>
        <v>1</v>
      </c>
    </row>
    <row r="739" customFormat="false" ht="15" hidden="false" customHeight="true" outlineLevel="0" collapsed="false">
      <c r="A739" s="7" t="s">
        <v>456</v>
      </c>
      <c r="B739" s="7" t="s">
        <v>668</v>
      </c>
      <c r="C739" s="7" t="n">
        <f aca="false">COUNTIFS('Duel Log'!AF$2:AF$5455,$A739,'Duel Log'!AG$2:AG$5455,$B739)</f>
        <v>1</v>
      </c>
      <c r="D739" s="7" t="n">
        <f aca="false">COUNTIFS('Duel Log'!AF$2:AF$5455,$A739,'Duel Log'!AG$2:AG$5455,$B739,'Duel Log'!AH$2:AH$5455,"Win")</f>
        <v>0</v>
      </c>
      <c r="E739" s="7" t="n">
        <f aca="false">COUNTIFS('Duel Log'!AF$2:AF$5455,$A739,'Duel Log'!AG$2:AG$5455,$B739,'Duel Log'!AH$2:AH$5455,"Loss")</f>
        <v>1</v>
      </c>
      <c r="F739" s="7" t="n">
        <f aca="false">COUNTIFS('Duel Log'!AF$2:AF$5455,$A739,'Duel Log'!AG$2:AG$5455,$B739,'Duel Log'!AH$2:AH$5455,"Draw")</f>
        <v>0</v>
      </c>
      <c r="G739" s="13" t="n">
        <f aca="false">IFERROR(D739/C739,"")</f>
        <v>0</v>
      </c>
    </row>
    <row r="740" customFormat="false" ht="15" hidden="false" customHeight="true" outlineLevel="0" collapsed="false">
      <c r="A740" s="7" t="s">
        <v>456</v>
      </c>
      <c r="B740" s="7" t="s">
        <v>829</v>
      </c>
      <c r="C740" s="7" t="n">
        <f aca="false">COUNTIFS('Duel Log'!AF$2:AF$5455,$A740,'Duel Log'!AG$2:AG$5455,$B740)</f>
        <v>1</v>
      </c>
      <c r="D740" s="7" t="n">
        <f aca="false">COUNTIFS('Duel Log'!AF$2:AF$5455,$A740,'Duel Log'!AG$2:AG$5455,$B740,'Duel Log'!AH$2:AH$5455,"Win")</f>
        <v>1</v>
      </c>
      <c r="E740" s="7" t="n">
        <f aca="false">COUNTIFS('Duel Log'!AF$2:AF$5455,$A740,'Duel Log'!AG$2:AG$5455,$B740,'Duel Log'!AH$2:AH$5455,"Loss")</f>
        <v>0</v>
      </c>
      <c r="F740" s="7" t="n">
        <f aca="false">COUNTIFS('Duel Log'!AF$2:AF$5455,$A740,'Duel Log'!AG$2:AG$5455,$B740,'Duel Log'!AH$2:AH$5455,"Draw")</f>
        <v>0</v>
      </c>
      <c r="G740" s="13" t="n">
        <f aca="false">IFERROR(D740/C740,"")</f>
        <v>1</v>
      </c>
    </row>
    <row r="741" customFormat="false" ht="15" hidden="false" customHeight="true" outlineLevel="0" collapsed="false">
      <c r="A741" s="7" t="s">
        <v>456</v>
      </c>
      <c r="B741" s="7" t="s">
        <v>321</v>
      </c>
      <c r="C741" s="7" t="n">
        <f aca="false">COUNTIFS('Duel Log'!AF$2:AF$5455,$A741,'Duel Log'!AG$2:AG$5455,$B741)</f>
        <v>1</v>
      </c>
      <c r="D741" s="7" t="n">
        <f aca="false">COUNTIFS('Duel Log'!AF$2:AF$5455,$A741,'Duel Log'!AG$2:AG$5455,$B741,'Duel Log'!AH$2:AH$5455,"Win")</f>
        <v>1</v>
      </c>
      <c r="E741" s="7" t="n">
        <f aca="false">COUNTIFS('Duel Log'!AF$2:AF$5455,$A741,'Duel Log'!AG$2:AG$5455,$B741,'Duel Log'!AH$2:AH$5455,"Loss")</f>
        <v>0</v>
      </c>
      <c r="F741" s="7" t="n">
        <f aca="false">COUNTIFS('Duel Log'!AF$2:AF$5455,$A741,'Duel Log'!AG$2:AG$5455,$B741,'Duel Log'!AH$2:AH$5455,"Draw")</f>
        <v>0</v>
      </c>
      <c r="G741" s="13" t="n">
        <f aca="false">IFERROR(D741/C741,"")</f>
        <v>1</v>
      </c>
    </row>
    <row r="742" customFormat="false" ht="15" hidden="false" customHeight="true" outlineLevel="0" collapsed="false">
      <c r="A742" s="7" t="s">
        <v>456</v>
      </c>
      <c r="B742" s="7" t="s">
        <v>635</v>
      </c>
      <c r="C742" s="7" t="n">
        <f aca="false">COUNTIFS('Duel Log'!AF$2:AF$5455,$A742,'Duel Log'!AG$2:AG$5455,$B742)</f>
        <v>3</v>
      </c>
      <c r="D742" s="7" t="n">
        <f aca="false">COUNTIFS('Duel Log'!AF$2:AF$5455,$A742,'Duel Log'!AG$2:AG$5455,$B742,'Duel Log'!AH$2:AH$5455,"Win")</f>
        <v>2</v>
      </c>
      <c r="E742" s="7" t="n">
        <f aca="false">COUNTIFS('Duel Log'!AF$2:AF$5455,$A742,'Duel Log'!AG$2:AG$5455,$B742,'Duel Log'!AH$2:AH$5455,"Loss")</f>
        <v>1</v>
      </c>
      <c r="F742" s="7" t="n">
        <f aca="false">COUNTIFS('Duel Log'!AF$2:AF$5455,$A742,'Duel Log'!AG$2:AG$5455,$B742,'Duel Log'!AH$2:AH$5455,"Draw")</f>
        <v>0</v>
      </c>
      <c r="G742" s="13" t="n">
        <f aca="false">IFERROR(D742/C742,"")</f>
        <v>0.666666666666667</v>
      </c>
    </row>
    <row r="743" customFormat="false" ht="15" hidden="false" customHeight="true" outlineLevel="0" collapsed="false">
      <c r="A743" s="7" t="s">
        <v>456</v>
      </c>
      <c r="B743" s="7" t="s">
        <v>4335</v>
      </c>
      <c r="C743" s="7" t="n">
        <f aca="false">COUNTIFS('Duel Log'!AF$2:AF$5455,$A743,'Duel Log'!AG$2:AG$5455,$B743)</f>
        <v>2</v>
      </c>
      <c r="D743" s="7" t="n">
        <f aca="false">COUNTIFS('Duel Log'!AF$2:AF$5455,$A743,'Duel Log'!AG$2:AG$5455,$B743,'Duel Log'!AH$2:AH$5455,"Win")</f>
        <v>0</v>
      </c>
      <c r="E743" s="7" t="n">
        <f aca="false">COUNTIFS('Duel Log'!AF$2:AF$5455,$A743,'Duel Log'!AG$2:AG$5455,$B743,'Duel Log'!AH$2:AH$5455,"Loss")</f>
        <v>2</v>
      </c>
      <c r="F743" s="7" t="n">
        <f aca="false">COUNTIFS('Duel Log'!AF$2:AF$5455,$A743,'Duel Log'!AG$2:AG$5455,$B743,'Duel Log'!AH$2:AH$5455,"Draw")</f>
        <v>0</v>
      </c>
      <c r="G743" s="13" t="n">
        <f aca="false">IFERROR(D743/C743,"")</f>
        <v>0</v>
      </c>
    </row>
    <row r="744" customFormat="false" ht="15" hidden="false" customHeight="true" outlineLevel="0" collapsed="false">
      <c r="A744" s="7" t="s">
        <v>456</v>
      </c>
      <c r="B744" s="7" t="s">
        <v>526</v>
      </c>
      <c r="C744" s="7" t="n">
        <f aca="false">COUNTIFS('Duel Log'!AF$2:AF$5455,$A744,'Duel Log'!AG$2:AG$5455,$B744)</f>
        <v>1</v>
      </c>
      <c r="D744" s="7" t="n">
        <f aca="false">COUNTIFS('Duel Log'!AF$2:AF$5455,$A744,'Duel Log'!AG$2:AG$5455,$B744,'Duel Log'!AH$2:AH$5455,"Win")</f>
        <v>1</v>
      </c>
      <c r="E744" s="7" t="n">
        <f aca="false">COUNTIFS('Duel Log'!AF$2:AF$5455,$A744,'Duel Log'!AG$2:AG$5455,$B744,'Duel Log'!AH$2:AH$5455,"Loss")</f>
        <v>0</v>
      </c>
      <c r="F744" s="7" t="n">
        <f aca="false">COUNTIFS('Duel Log'!AF$2:AF$5455,$A744,'Duel Log'!AG$2:AG$5455,$B744,'Duel Log'!AH$2:AH$5455,"Draw")</f>
        <v>0</v>
      </c>
      <c r="G744" s="13" t="n">
        <f aca="false">IFERROR(D744/C744,"")</f>
        <v>1</v>
      </c>
    </row>
    <row r="745" customFormat="false" ht="15" hidden="false" customHeight="true" outlineLevel="0" collapsed="false">
      <c r="A745" s="7" t="s">
        <v>456</v>
      </c>
      <c r="B745" s="7" t="s">
        <v>3008</v>
      </c>
      <c r="C745" s="7" t="n">
        <f aca="false">COUNTIFS('Duel Log'!AF$2:AF$5455,$A745,'Duel Log'!AG$2:AG$5455,$B745)</f>
        <v>2</v>
      </c>
      <c r="D745" s="7" t="n">
        <f aca="false">COUNTIFS('Duel Log'!AF$2:AF$5455,$A745,'Duel Log'!AG$2:AG$5455,$B745,'Duel Log'!AH$2:AH$5455,"Win")</f>
        <v>0</v>
      </c>
      <c r="E745" s="7" t="n">
        <f aca="false">COUNTIFS('Duel Log'!AF$2:AF$5455,$A745,'Duel Log'!AG$2:AG$5455,$B745,'Duel Log'!AH$2:AH$5455,"Loss")</f>
        <v>2</v>
      </c>
      <c r="F745" s="7" t="n">
        <f aca="false">COUNTIFS('Duel Log'!AF$2:AF$5455,$A745,'Duel Log'!AG$2:AG$5455,$B745,'Duel Log'!AH$2:AH$5455,"Draw")</f>
        <v>0</v>
      </c>
      <c r="G745" s="13" t="n">
        <f aca="false">IFERROR(D745/C745,"")</f>
        <v>0</v>
      </c>
    </row>
    <row r="746" customFormat="false" ht="15" hidden="false" customHeight="true" outlineLevel="0" collapsed="false">
      <c r="A746" s="7" t="s">
        <v>456</v>
      </c>
      <c r="B746" s="7" t="s">
        <v>505</v>
      </c>
      <c r="C746" s="7" t="n">
        <f aca="false">COUNTIFS('Duel Log'!AF$2:AF$5455,$A746,'Duel Log'!AG$2:AG$5455,$B746)</f>
        <v>1</v>
      </c>
      <c r="D746" s="7" t="n">
        <f aca="false">COUNTIFS('Duel Log'!AF$2:AF$5455,$A746,'Duel Log'!AG$2:AG$5455,$B746,'Duel Log'!AH$2:AH$5455,"Win")</f>
        <v>1</v>
      </c>
      <c r="E746" s="7" t="n">
        <f aca="false">COUNTIFS('Duel Log'!AF$2:AF$5455,$A746,'Duel Log'!AG$2:AG$5455,$B746,'Duel Log'!AH$2:AH$5455,"Loss")</f>
        <v>0</v>
      </c>
      <c r="F746" s="7" t="n">
        <f aca="false">COUNTIFS('Duel Log'!AF$2:AF$5455,$A746,'Duel Log'!AG$2:AG$5455,$B746,'Duel Log'!AH$2:AH$5455,"Draw")</f>
        <v>0</v>
      </c>
      <c r="G746" s="13" t="n">
        <f aca="false">IFERROR(D746/C746,"")</f>
        <v>1</v>
      </c>
    </row>
    <row r="747" customFormat="false" ht="15" hidden="false" customHeight="true" outlineLevel="0" collapsed="false">
      <c r="A747" s="7" t="s">
        <v>1318</v>
      </c>
      <c r="B747" s="7" t="s">
        <v>832</v>
      </c>
      <c r="C747" s="7" t="n">
        <f aca="false">COUNTIFS('Duel Log'!AF$2:AF$5455,$A747,'Duel Log'!AG$2:AG$5455,$B747)</f>
        <v>1</v>
      </c>
      <c r="D747" s="7" t="n">
        <f aca="false">COUNTIFS('Duel Log'!AF$2:AF$5455,$A747,'Duel Log'!AG$2:AG$5455,$B747,'Duel Log'!AH$2:AH$5455,"Win")</f>
        <v>0</v>
      </c>
      <c r="E747" s="7" t="n">
        <f aca="false">COUNTIFS('Duel Log'!AF$2:AF$5455,$A747,'Duel Log'!AG$2:AG$5455,$B747,'Duel Log'!AH$2:AH$5455,"Loss")</f>
        <v>1</v>
      </c>
      <c r="F747" s="7" t="n">
        <f aca="false">COUNTIFS('Duel Log'!AF$2:AF$5455,$A747,'Duel Log'!AG$2:AG$5455,$B747,'Duel Log'!AH$2:AH$5455,"Draw")</f>
        <v>0</v>
      </c>
      <c r="G747" s="13" t="n">
        <f aca="false">IFERROR(D747/C747,"")</f>
        <v>0</v>
      </c>
    </row>
    <row r="748" customFormat="false" ht="15" hidden="false" customHeight="true" outlineLevel="0" collapsed="false">
      <c r="A748" s="7" t="s">
        <v>442</v>
      </c>
      <c r="B748" s="7" t="s">
        <v>4560</v>
      </c>
      <c r="C748" s="7" t="n">
        <f aca="false">COUNTIFS('Duel Log'!AF$2:AF$5455,$A748,'Duel Log'!AG$2:AG$5455,$B748)</f>
        <v>1</v>
      </c>
      <c r="D748" s="7" t="n">
        <f aca="false">COUNTIFS('Duel Log'!AF$2:AF$5455,$A748,'Duel Log'!AG$2:AG$5455,$B748,'Duel Log'!AH$2:AH$5455,"Win")</f>
        <v>0</v>
      </c>
      <c r="E748" s="7" t="n">
        <f aca="false">COUNTIFS('Duel Log'!AF$2:AF$5455,$A748,'Duel Log'!AG$2:AG$5455,$B748,'Duel Log'!AH$2:AH$5455,"Loss")</f>
        <v>1</v>
      </c>
      <c r="F748" s="7" t="n">
        <f aca="false">COUNTIFS('Duel Log'!AF$2:AF$5455,$A748,'Duel Log'!AG$2:AG$5455,$B748,'Duel Log'!AH$2:AH$5455,"Draw")</f>
        <v>0</v>
      </c>
      <c r="G748" s="13" t="n">
        <f aca="false">IFERROR(D748/C748,"")</f>
        <v>0</v>
      </c>
    </row>
    <row r="749" customFormat="false" ht="15" hidden="false" customHeight="true" outlineLevel="0" collapsed="false">
      <c r="A749" s="7" t="s">
        <v>442</v>
      </c>
      <c r="B749" s="7" t="s">
        <v>443</v>
      </c>
      <c r="C749" s="7" t="n">
        <f aca="false">COUNTIFS('Duel Log'!AF$2:AF$5455,$A749,'Duel Log'!AG$2:AG$5455,$B749)</f>
        <v>1</v>
      </c>
      <c r="D749" s="7" t="n">
        <f aca="false">COUNTIFS('Duel Log'!AF$2:AF$5455,$A749,'Duel Log'!AG$2:AG$5455,$B749,'Duel Log'!AH$2:AH$5455,"Win")</f>
        <v>0</v>
      </c>
      <c r="E749" s="7" t="n">
        <f aca="false">COUNTIFS('Duel Log'!AF$2:AF$5455,$A749,'Duel Log'!AG$2:AG$5455,$B749,'Duel Log'!AH$2:AH$5455,"Loss")</f>
        <v>1</v>
      </c>
      <c r="F749" s="7" t="n">
        <f aca="false">COUNTIFS('Duel Log'!AF$2:AF$5455,$A749,'Duel Log'!AG$2:AG$5455,$B749,'Duel Log'!AH$2:AH$5455,"Draw")</f>
        <v>0</v>
      </c>
      <c r="G749" s="13" t="n">
        <f aca="false">IFERROR(D749/C749,"")</f>
        <v>0</v>
      </c>
    </row>
    <row r="750" customFormat="false" ht="15" hidden="false" customHeight="true" outlineLevel="0" collapsed="false">
      <c r="A750" s="7" t="s">
        <v>442</v>
      </c>
      <c r="B750" s="7" t="s">
        <v>483</v>
      </c>
      <c r="C750" s="7" t="n">
        <f aca="false">COUNTIFS('Duel Log'!AF$2:AF$5455,$A750,'Duel Log'!AG$2:AG$5455,$B750)</f>
        <v>1</v>
      </c>
      <c r="D750" s="7" t="n">
        <f aca="false">COUNTIFS('Duel Log'!AF$2:AF$5455,$A750,'Duel Log'!AG$2:AG$5455,$B750,'Duel Log'!AH$2:AH$5455,"Win")</f>
        <v>0</v>
      </c>
      <c r="E750" s="7" t="n">
        <f aca="false">COUNTIFS('Duel Log'!AF$2:AF$5455,$A750,'Duel Log'!AG$2:AG$5455,$B750,'Duel Log'!AH$2:AH$5455,"Loss")</f>
        <v>1</v>
      </c>
      <c r="F750" s="7" t="n">
        <f aca="false">COUNTIFS('Duel Log'!AF$2:AF$5455,$A750,'Duel Log'!AG$2:AG$5455,$B750,'Duel Log'!AH$2:AH$5455,"Draw")</f>
        <v>0</v>
      </c>
      <c r="G750" s="13" t="n">
        <f aca="false">IFERROR(D750/C750,"")</f>
        <v>0</v>
      </c>
    </row>
    <row r="751" customFormat="false" ht="15" hidden="false" customHeight="true" outlineLevel="0" collapsed="false">
      <c r="A751" s="7" t="s">
        <v>442</v>
      </c>
      <c r="B751" s="7" t="s">
        <v>494</v>
      </c>
      <c r="C751" s="7" t="n">
        <f aca="false">COUNTIFS('Duel Log'!AF$2:AF$5455,$A751,'Duel Log'!AG$2:AG$5455,$B751)</f>
        <v>2</v>
      </c>
      <c r="D751" s="7" t="n">
        <f aca="false">COUNTIFS('Duel Log'!AF$2:AF$5455,$A751,'Duel Log'!AG$2:AG$5455,$B751,'Duel Log'!AH$2:AH$5455,"Win")</f>
        <v>0</v>
      </c>
      <c r="E751" s="7" t="n">
        <f aca="false">COUNTIFS('Duel Log'!AF$2:AF$5455,$A751,'Duel Log'!AG$2:AG$5455,$B751,'Duel Log'!AH$2:AH$5455,"Loss")</f>
        <v>2</v>
      </c>
      <c r="F751" s="7" t="n">
        <f aca="false">COUNTIFS('Duel Log'!AF$2:AF$5455,$A751,'Duel Log'!AG$2:AG$5455,$B751,'Duel Log'!AH$2:AH$5455,"Draw")</f>
        <v>0</v>
      </c>
      <c r="G751" s="13" t="n">
        <f aca="false">IFERROR(D751/C751,"")</f>
        <v>0</v>
      </c>
    </row>
    <row r="752" customFormat="false" ht="15" hidden="false" customHeight="true" outlineLevel="0" collapsed="false">
      <c r="A752" s="7" t="s">
        <v>7147</v>
      </c>
      <c r="B752" s="7" t="s">
        <v>7146</v>
      </c>
      <c r="C752" s="7" t="n">
        <f aca="false">COUNTIFS('Duel Log'!AF$2:AF$5455,$A752,'Duel Log'!AG$2:AG$5455,$B752)</f>
        <v>1</v>
      </c>
      <c r="D752" s="7" t="n">
        <f aca="false">COUNTIFS('Duel Log'!AF$2:AF$5455,$A752,'Duel Log'!AG$2:AG$5455,$B752,'Duel Log'!AH$2:AH$5455,"Win")</f>
        <v>0</v>
      </c>
      <c r="E752" s="7" t="n">
        <f aca="false">COUNTIFS('Duel Log'!AF$2:AF$5455,$A752,'Duel Log'!AG$2:AG$5455,$B752,'Duel Log'!AH$2:AH$5455,"Loss")</f>
        <v>1</v>
      </c>
      <c r="F752" s="7" t="n">
        <f aca="false">COUNTIFS('Duel Log'!AF$2:AF$5455,$A752,'Duel Log'!AG$2:AG$5455,$B752,'Duel Log'!AH$2:AH$5455,"Draw")</f>
        <v>0</v>
      </c>
      <c r="G752" s="13" t="n">
        <f aca="false">IFERROR(D752/C752,"")</f>
        <v>0</v>
      </c>
    </row>
    <row r="753" customFormat="false" ht="15" hidden="false" customHeight="true" outlineLevel="0" collapsed="false">
      <c r="A753" s="7" t="s">
        <v>2117</v>
      </c>
      <c r="B753" s="7" t="s">
        <v>840</v>
      </c>
      <c r="C753" s="7" t="n">
        <f aca="false">COUNTIFS('Duel Log'!AF$2:AF$5455,$A753,'Duel Log'!AG$2:AG$5455,$B753)</f>
        <v>2</v>
      </c>
      <c r="D753" s="7" t="n">
        <f aca="false">COUNTIFS('Duel Log'!AF$2:AF$5455,$A753,'Duel Log'!AG$2:AG$5455,$B753,'Duel Log'!AH$2:AH$5455,"Win")</f>
        <v>2</v>
      </c>
      <c r="E753" s="7" t="n">
        <f aca="false">COUNTIFS('Duel Log'!AF$2:AF$5455,$A753,'Duel Log'!AG$2:AG$5455,$B753,'Duel Log'!AH$2:AH$5455,"Loss")</f>
        <v>0</v>
      </c>
      <c r="F753" s="7" t="n">
        <f aca="false">COUNTIFS('Duel Log'!AF$2:AF$5455,$A753,'Duel Log'!AG$2:AG$5455,$B753,'Duel Log'!AH$2:AH$5455,"Draw")</f>
        <v>0</v>
      </c>
      <c r="G753" s="13" t="n">
        <f aca="false">IFERROR(D753/C753,"")</f>
        <v>1</v>
      </c>
    </row>
    <row r="754" customFormat="false" ht="15" hidden="false" customHeight="true" outlineLevel="0" collapsed="false">
      <c r="A754" s="7" t="s">
        <v>7357</v>
      </c>
      <c r="B754" s="7" t="s">
        <v>7358</v>
      </c>
      <c r="C754" s="7" t="n">
        <f aca="false">COUNTIFS('Duel Log'!AF$2:AF$5455,$A754,'Duel Log'!AG$2:AG$5455,$B754)</f>
        <v>1</v>
      </c>
      <c r="D754" s="7" t="n">
        <f aca="false">COUNTIFS('Duel Log'!AF$2:AF$5455,$A754,'Duel Log'!AG$2:AG$5455,$B754,'Duel Log'!AH$2:AH$5455,"Win")</f>
        <v>1</v>
      </c>
      <c r="E754" s="7" t="n">
        <f aca="false">COUNTIFS('Duel Log'!AF$2:AF$5455,$A754,'Duel Log'!AG$2:AG$5455,$B754,'Duel Log'!AH$2:AH$5455,"Loss")</f>
        <v>0</v>
      </c>
      <c r="F754" s="7" t="n">
        <f aca="false">COUNTIFS('Duel Log'!AF$2:AF$5455,$A754,'Duel Log'!AG$2:AG$5455,$B754,'Duel Log'!AH$2:AH$5455,"Draw")</f>
        <v>0</v>
      </c>
      <c r="G754" s="13" t="n">
        <f aca="false">IFERROR(D754/C754,"")</f>
        <v>1</v>
      </c>
    </row>
    <row r="755" customFormat="false" ht="15" hidden="false" customHeight="true" outlineLevel="0" collapsed="false">
      <c r="A755" s="7" t="s">
        <v>8599</v>
      </c>
      <c r="B755" s="7" t="s">
        <v>8598</v>
      </c>
      <c r="C755" s="7" t="n">
        <f aca="false">COUNTIFS('Duel Log'!AF$2:AF$5455,$A755,'Duel Log'!AG$2:AG$5455,$B755)</f>
        <v>1</v>
      </c>
      <c r="D755" s="7" t="n">
        <f aca="false">COUNTIFS('Duel Log'!AF$2:AF$5455,$A755,'Duel Log'!AG$2:AG$5455,$B755,'Duel Log'!AH$2:AH$5455,"Win")</f>
        <v>0</v>
      </c>
      <c r="E755" s="7" t="n">
        <f aca="false">COUNTIFS('Duel Log'!AF$2:AF$5455,$A755,'Duel Log'!AG$2:AG$5455,$B755,'Duel Log'!AH$2:AH$5455,"Loss")</f>
        <v>1</v>
      </c>
      <c r="F755" s="7" t="n">
        <f aca="false">COUNTIFS('Duel Log'!AF$2:AF$5455,$A755,'Duel Log'!AG$2:AG$5455,$B755,'Duel Log'!AH$2:AH$5455,"Draw")</f>
        <v>0</v>
      </c>
      <c r="G755" s="13" t="n">
        <f aca="false">IFERROR(D755/C755,"")</f>
        <v>0</v>
      </c>
    </row>
    <row r="756" customFormat="false" ht="15" hidden="false" customHeight="true" outlineLevel="0" collapsed="false">
      <c r="A756" s="7" t="s">
        <v>2069</v>
      </c>
      <c r="B756" s="7" t="s">
        <v>155</v>
      </c>
      <c r="C756" s="7" t="n">
        <f aca="false">COUNTIFS('Duel Log'!AF$2:AF$5455,$A756,'Duel Log'!AG$2:AG$5455,$B756)</f>
        <v>1</v>
      </c>
      <c r="D756" s="7" t="n">
        <f aca="false">COUNTIFS('Duel Log'!AF$2:AF$5455,$A756,'Duel Log'!AG$2:AG$5455,$B756,'Duel Log'!AH$2:AH$5455,"Win")</f>
        <v>0</v>
      </c>
      <c r="E756" s="7" t="n">
        <f aca="false">COUNTIFS('Duel Log'!AF$2:AF$5455,$A756,'Duel Log'!AG$2:AG$5455,$B756,'Duel Log'!AH$2:AH$5455,"Loss")</f>
        <v>1</v>
      </c>
      <c r="F756" s="7" t="n">
        <f aca="false">COUNTIFS('Duel Log'!AF$2:AF$5455,$A756,'Duel Log'!AG$2:AG$5455,$B756,'Duel Log'!AH$2:AH$5455,"Draw")</f>
        <v>0</v>
      </c>
      <c r="G756" s="13" t="n">
        <f aca="false">IFERROR(D756/C756,"")</f>
        <v>0</v>
      </c>
    </row>
    <row r="757" customFormat="false" ht="15" hidden="false" customHeight="true" outlineLevel="0" collapsed="false">
      <c r="A757" s="7" t="s">
        <v>2069</v>
      </c>
      <c r="B757" s="7" t="s">
        <v>296</v>
      </c>
      <c r="C757" s="7" t="n">
        <f aca="false">COUNTIFS('Duel Log'!AF$2:AF$5455,$A757,'Duel Log'!AG$2:AG$5455,$B757)</f>
        <v>2</v>
      </c>
      <c r="D757" s="7" t="n">
        <f aca="false">COUNTIFS('Duel Log'!AF$2:AF$5455,$A757,'Duel Log'!AG$2:AG$5455,$B757,'Duel Log'!AH$2:AH$5455,"Win")</f>
        <v>2</v>
      </c>
      <c r="E757" s="7" t="n">
        <f aca="false">COUNTIFS('Duel Log'!AF$2:AF$5455,$A757,'Duel Log'!AG$2:AG$5455,$B757,'Duel Log'!AH$2:AH$5455,"Loss")</f>
        <v>0</v>
      </c>
      <c r="F757" s="7" t="n">
        <f aca="false">COUNTIFS('Duel Log'!AF$2:AF$5455,$A757,'Duel Log'!AG$2:AG$5455,$B757,'Duel Log'!AH$2:AH$5455,"Draw")</f>
        <v>0</v>
      </c>
      <c r="G757" s="13" t="n">
        <f aca="false">IFERROR(D757/C757,"")</f>
        <v>1</v>
      </c>
    </row>
    <row r="758" customFormat="false" ht="15" hidden="false" customHeight="true" outlineLevel="0" collapsed="false">
      <c r="A758" s="7" t="s">
        <v>2069</v>
      </c>
      <c r="B758" s="7" t="s">
        <v>5799</v>
      </c>
      <c r="C758" s="7" t="n">
        <f aca="false">COUNTIFS('Duel Log'!AF$2:AF$5455,$A758,'Duel Log'!AG$2:AG$5455,$B758)</f>
        <v>1</v>
      </c>
      <c r="D758" s="7" t="n">
        <f aca="false">COUNTIFS('Duel Log'!AF$2:AF$5455,$A758,'Duel Log'!AG$2:AG$5455,$B758,'Duel Log'!AH$2:AH$5455,"Win")</f>
        <v>0</v>
      </c>
      <c r="E758" s="7" t="n">
        <f aca="false">COUNTIFS('Duel Log'!AF$2:AF$5455,$A758,'Duel Log'!AG$2:AG$5455,$B758,'Duel Log'!AH$2:AH$5455,"Loss")</f>
        <v>1</v>
      </c>
      <c r="F758" s="7" t="n">
        <f aca="false">COUNTIFS('Duel Log'!AF$2:AF$5455,$A758,'Duel Log'!AG$2:AG$5455,$B758,'Duel Log'!AH$2:AH$5455,"Draw")</f>
        <v>0</v>
      </c>
      <c r="G758" s="13" t="n">
        <f aca="false">IFERROR(D758/C758,"")</f>
        <v>0</v>
      </c>
    </row>
    <row r="759" customFormat="false" ht="15" hidden="false" customHeight="true" outlineLevel="0" collapsed="false">
      <c r="A759" s="7" t="s">
        <v>4442</v>
      </c>
      <c r="B759" s="7" t="s">
        <v>1500</v>
      </c>
      <c r="C759" s="7" t="n">
        <f aca="false">COUNTIFS('Duel Log'!AF$2:AF$5455,$A759,'Duel Log'!AG$2:AG$5455,$B759)</f>
        <v>1</v>
      </c>
      <c r="D759" s="7" t="n">
        <f aca="false">COUNTIFS('Duel Log'!AF$2:AF$5455,$A759,'Duel Log'!AG$2:AG$5455,$B759,'Duel Log'!AH$2:AH$5455,"Win")</f>
        <v>0</v>
      </c>
      <c r="E759" s="7" t="n">
        <f aca="false">COUNTIFS('Duel Log'!AF$2:AF$5455,$A759,'Duel Log'!AG$2:AG$5455,$B759,'Duel Log'!AH$2:AH$5455,"Loss")</f>
        <v>1</v>
      </c>
      <c r="F759" s="7" t="n">
        <f aca="false">COUNTIFS('Duel Log'!AF$2:AF$5455,$A759,'Duel Log'!AG$2:AG$5455,$B759,'Duel Log'!AH$2:AH$5455,"Draw")</f>
        <v>0</v>
      </c>
      <c r="G759" s="13" t="n">
        <f aca="false">IFERROR(D759/C759,"")</f>
        <v>0</v>
      </c>
    </row>
    <row r="760" customFormat="false" ht="15" hidden="false" customHeight="true" outlineLevel="0" collapsed="false">
      <c r="A760" s="7" t="s">
        <v>8944</v>
      </c>
      <c r="B760" s="7" t="s">
        <v>8943</v>
      </c>
      <c r="C760" s="7" t="n">
        <f aca="false">COUNTIFS('Duel Log'!AF$2:AF$5455,$A760,'Duel Log'!AG$2:AG$5455,$B760)</f>
        <v>1</v>
      </c>
      <c r="D760" s="7" t="n">
        <f aca="false">COUNTIFS('Duel Log'!AF$2:AF$5455,$A760,'Duel Log'!AG$2:AG$5455,$B760,'Duel Log'!AH$2:AH$5455,"Win")</f>
        <v>0</v>
      </c>
      <c r="E760" s="7" t="n">
        <f aca="false">COUNTIFS('Duel Log'!AF$2:AF$5455,$A760,'Duel Log'!AG$2:AG$5455,$B760,'Duel Log'!AH$2:AH$5455,"Loss")</f>
        <v>1</v>
      </c>
      <c r="F760" s="7" t="n">
        <f aca="false">COUNTIFS('Duel Log'!AF$2:AF$5455,$A760,'Duel Log'!AG$2:AG$5455,$B760,'Duel Log'!AH$2:AH$5455,"Draw")</f>
        <v>0</v>
      </c>
      <c r="G760" s="13" t="n">
        <f aca="false">IFERROR(D760/C760,"")</f>
        <v>0</v>
      </c>
    </row>
    <row r="761" customFormat="false" ht="15" hidden="false" customHeight="true" outlineLevel="0" collapsed="false">
      <c r="A761" s="7" t="s">
        <v>1787</v>
      </c>
      <c r="B761" s="7" t="s">
        <v>1786</v>
      </c>
      <c r="C761" s="7" t="n">
        <f aca="false">COUNTIFS('Duel Log'!AF$2:AF$5455,$A761,'Duel Log'!AG$2:AG$5455,$B761)</f>
        <v>2</v>
      </c>
      <c r="D761" s="7" t="n">
        <f aca="false">COUNTIFS('Duel Log'!AF$2:AF$5455,$A761,'Duel Log'!AG$2:AG$5455,$B761,'Duel Log'!AH$2:AH$5455,"Win")</f>
        <v>2</v>
      </c>
      <c r="E761" s="7" t="n">
        <f aca="false">COUNTIFS('Duel Log'!AF$2:AF$5455,$A761,'Duel Log'!AG$2:AG$5455,$B761,'Duel Log'!AH$2:AH$5455,"Loss")</f>
        <v>0</v>
      </c>
      <c r="F761" s="7" t="n">
        <f aca="false">COUNTIFS('Duel Log'!AF$2:AF$5455,$A761,'Duel Log'!AG$2:AG$5455,$B761,'Duel Log'!AH$2:AH$5455,"Draw")</f>
        <v>0</v>
      </c>
      <c r="G761" s="13" t="n">
        <f aca="false">IFERROR(D761/C761,"")</f>
        <v>1</v>
      </c>
    </row>
    <row r="762" customFormat="false" ht="15" hidden="false" customHeight="true" outlineLevel="0" collapsed="false">
      <c r="A762" s="7" t="s">
        <v>4090</v>
      </c>
      <c r="B762" s="7" t="s">
        <v>4089</v>
      </c>
      <c r="C762" s="7" t="n">
        <f aca="false">COUNTIFS('Duel Log'!AF$2:AF$5455,$A762,'Duel Log'!AG$2:AG$5455,$B762)</f>
        <v>1</v>
      </c>
      <c r="D762" s="7" t="n">
        <f aca="false">COUNTIFS('Duel Log'!AF$2:AF$5455,$A762,'Duel Log'!AG$2:AG$5455,$B762,'Duel Log'!AH$2:AH$5455,"Win")</f>
        <v>0</v>
      </c>
      <c r="E762" s="7" t="n">
        <f aca="false">COUNTIFS('Duel Log'!AF$2:AF$5455,$A762,'Duel Log'!AG$2:AG$5455,$B762,'Duel Log'!AH$2:AH$5455,"Loss")</f>
        <v>1</v>
      </c>
      <c r="F762" s="7" t="n">
        <f aca="false">COUNTIFS('Duel Log'!AF$2:AF$5455,$A762,'Duel Log'!AG$2:AG$5455,$B762,'Duel Log'!AH$2:AH$5455,"Draw")</f>
        <v>0</v>
      </c>
      <c r="G762" s="13" t="n">
        <f aca="false">IFERROR(D762/C762,"")</f>
        <v>0</v>
      </c>
    </row>
    <row r="763" customFormat="false" ht="15" hidden="false" customHeight="true" outlineLevel="0" collapsed="false">
      <c r="A763" s="7" t="s">
        <v>1360</v>
      </c>
      <c r="B763" s="7" t="s">
        <v>1359</v>
      </c>
      <c r="C763" s="7" t="n">
        <f aca="false">COUNTIFS('Duel Log'!AF$2:AF$5455,$A763,'Duel Log'!AG$2:AG$5455,$B763)</f>
        <v>2</v>
      </c>
      <c r="D763" s="7" t="n">
        <f aca="false">COUNTIFS('Duel Log'!AF$2:AF$5455,$A763,'Duel Log'!AG$2:AG$5455,$B763,'Duel Log'!AH$2:AH$5455,"Win")</f>
        <v>0</v>
      </c>
      <c r="E763" s="7" t="n">
        <f aca="false">COUNTIFS('Duel Log'!AF$2:AF$5455,$A763,'Duel Log'!AG$2:AG$5455,$B763,'Duel Log'!AH$2:AH$5455,"Loss")</f>
        <v>2</v>
      </c>
      <c r="F763" s="7" t="n">
        <f aca="false">COUNTIFS('Duel Log'!AF$2:AF$5455,$A763,'Duel Log'!AG$2:AG$5455,$B763,'Duel Log'!AH$2:AH$5455,"Draw")</f>
        <v>0</v>
      </c>
      <c r="G763" s="13" t="n">
        <f aca="false">IFERROR(D763/C763,"")</f>
        <v>0</v>
      </c>
    </row>
    <row r="764" customFormat="false" ht="15" hidden="false" customHeight="true" outlineLevel="0" collapsed="false">
      <c r="A764" s="7" t="s">
        <v>5518</v>
      </c>
      <c r="B764" s="7" t="s">
        <v>380</v>
      </c>
      <c r="C764" s="7" t="n">
        <f aca="false">COUNTIFS('Duel Log'!AF$2:AF$5455,$A764,'Duel Log'!AG$2:AG$5455,$B764)</f>
        <v>1</v>
      </c>
      <c r="D764" s="7" t="n">
        <f aca="false">COUNTIFS('Duel Log'!AF$2:AF$5455,$A764,'Duel Log'!AG$2:AG$5455,$B764,'Duel Log'!AH$2:AH$5455,"Win")</f>
        <v>0</v>
      </c>
      <c r="E764" s="7" t="n">
        <f aca="false">COUNTIFS('Duel Log'!AF$2:AF$5455,$A764,'Duel Log'!AG$2:AG$5455,$B764,'Duel Log'!AH$2:AH$5455,"Loss")</f>
        <v>1</v>
      </c>
      <c r="F764" s="7" t="n">
        <f aca="false">COUNTIFS('Duel Log'!AF$2:AF$5455,$A764,'Duel Log'!AG$2:AG$5455,$B764,'Duel Log'!AH$2:AH$5455,"Draw")</f>
        <v>0</v>
      </c>
      <c r="G764" s="13" t="n">
        <f aca="false">IFERROR(D764/C764,"")</f>
        <v>0</v>
      </c>
    </row>
    <row r="765" customFormat="false" ht="15" hidden="false" customHeight="true" outlineLevel="0" collapsed="false">
      <c r="A765" s="7" t="s">
        <v>5518</v>
      </c>
      <c r="B765" s="7" t="s">
        <v>8056</v>
      </c>
      <c r="C765" s="7" t="n">
        <f aca="false">COUNTIFS('Duel Log'!AF$2:AF$5455,$A765,'Duel Log'!AG$2:AG$5455,$B765)</f>
        <v>2</v>
      </c>
      <c r="D765" s="7" t="n">
        <f aca="false">COUNTIFS('Duel Log'!AF$2:AF$5455,$A765,'Duel Log'!AG$2:AG$5455,$B765,'Duel Log'!AH$2:AH$5455,"Win")</f>
        <v>0</v>
      </c>
      <c r="E765" s="7" t="n">
        <f aca="false">COUNTIFS('Duel Log'!AF$2:AF$5455,$A765,'Duel Log'!AG$2:AG$5455,$B765,'Duel Log'!AH$2:AH$5455,"Loss")</f>
        <v>2</v>
      </c>
      <c r="F765" s="7" t="n">
        <f aca="false">COUNTIFS('Duel Log'!AF$2:AF$5455,$A765,'Duel Log'!AG$2:AG$5455,$B765,'Duel Log'!AH$2:AH$5455,"Draw")</f>
        <v>0</v>
      </c>
      <c r="G765" s="13" t="n">
        <f aca="false">IFERROR(D765/C765,"")</f>
        <v>0</v>
      </c>
    </row>
    <row r="766" customFormat="false" ht="15" hidden="false" customHeight="true" outlineLevel="0" collapsed="false">
      <c r="A766" s="7" t="s">
        <v>5518</v>
      </c>
      <c r="B766" s="7" t="s">
        <v>121</v>
      </c>
      <c r="C766" s="7" t="n">
        <f aca="false">COUNTIFS('Duel Log'!AF$2:AF$5455,$A766,'Duel Log'!AG$2:AG$5455,$B766)</f>
        <v>1</v>
      </c>
      <c r="D766" s="7" t="n">
        <f aca="false">COUNTIFS('Duel Log'!AF$2:AF$5455,$A766,'Duel Log'!AG$2:AG$5455,$B766,'Duel Log'!AH$2:AH$5455,"Win")</f>
        <v>1</v>
      </c>
      <c r="E766" s="7" t="n">
        <f aca="false">COUNTIFS('Duel Log'!AF$2:AF$5455,$A766,'Duel Log'!AG$2:AG$5455,$B766,'Duel Log'!AH$2:AH$5455,"Loss")</f>
        <v>0</v>
      </c>
      <c r="F766" s="7" t="n">
        <f aca="false">COUNTIFS('Duel Log'!AF$2:AF$5455,$A766,'Duel Log'!AG$2:AG$5455,$B766,'Duel Log'!AH$2:AH$5455,"Draw")</f>
        <v>0</v>
      </c>
      <c r="G766" s="13" t="n">
        <f aca="false">IFERROR(D766/C766,"")</f>
        <v>1</v>
      </c>
    </row>
    <row r="767" customFormat="false" ht="15" hidden="false" customHeight="true" outlineLevel="0" collapsed="false">
      <c r="A767" s="7" t="s">
        <v>2396</v>
      </c>
      <c r="B767" s="7" t="s">
        <v>216</v>
      </c>
      <c r="C767" s="7" t="n">
        <f aca="false">COUNTIFS('Duel Log'!AF$2:AF$5455,$A767,'Duel Log'!AG$2:AG$5455,$B767)</f>
        <v>1</v>
      </c>
      <c r="D767" s="7" t="n">
        <f aca="false">COUNTIFS('Duel Log'!AF$2:AF$5455,$A767,'Duel Log'!AG$2:AG$5455,$B767,'Duel Log'!AH$2:AH$5455,"Win")</f>
        <v>0</v>
      </c>
      <c r="E767" s="7" t="n">
        <f aca="false">COUNTIFS('Duel Log'!AF$2:AF$5455,$A767,'Duel Log'!AG$2:AG$5455,$B767,'Duel Log'!AH$2:AH$5455,"Loss")</f>
        <v>1</v>
      </c>
      <c r="F767" s="7" t="n">
        <f aca="false">COUNTIFS('Duel Log'!AF$2:AF$5455,$A767,'Duel Log'!AG$2:AG$5455,$B767,'Duel Log'!AH$2:AH$5455,"Draw")</f>
        <v>0</v>
      </c>
      <c r="G767" s="13" t="n">
        <f aca="false">IFERROR(D767/C767,"")</f>
        <v>0</v>
      </c>
    </row>
    <row r="768" customFormat="false" ht="15" hidden="false" customHeight="true" outlineLevel="0" collapsed="false">
      <c r="A768" s="7" t="s">
        <v>6287</v>
      </c>
      <c r="B768" s="7" t="s">
        <v>603</v>
      </c>
      <c r="C768" s="7" t="n">
        <f aca="false">COUNTIFS('Duel Log'!AF$2:AF$5455,$A768,'Duel Log'!AG$2:AG$5455,$B768)</f>
        <v>1</v>
      </c>
      <c r="D768" s="7" t="n">
        <f aca="false">COUNTIFS('Duel Log'!AF$2:AF$5455,$A768,'Duel Log'!AG$2:AG$5455,$B768,'Duel Log'!AH$2:AH$5455,"Win")</f>
        <v>1</v>
      </c>
      <c r="E768" s="7" t="n">
        <f aca="false">COUNTIFS('Duel Log'!AF$2:AF$5455,$A768,'Duel Log'!AG$2:AG$5455,$B768,'Duel Log'!AH$2:AH$5455,"Loss")</f>
        <v>0</v>
      </c>
      <c r="F768" s="7" t="n">
        <f aca="false">COUNTIFS('Duel Log'!AF$2:AF$5455,$A768,'Duel Log'!AG$2:AG$5455,$B768,'Duel Log'!AH$2:AH$5455,"Draw")</f>
        <v>0</v>
      </c>
      <c r="G768" s="13" t="n">
        <f aca="false">IFERROR(D768/C768,"")</f>
        <v>1</v>
      </c>
    </row>
    <row r="769" customFormat="false" ht="15" hidden="false" customHeight="true" outlineLevel="0" collapsed="false">
      <c r="A769" s="7" t="s">
        <v>1581</v>
      </c>
      <c r="B769" s="7" t="s">
        <v>4404</v>
      </c>
      <c r="C769" s="7" t="n">
        <f aca="false">COUNTIFS('Duel Log'!AF$2:AF$5455,$A769,'Duel Log'!AG$2:AG$5455,$B769)</f>
        <v>1</v>
      </c>
      <c r="D769" s="7" t="n">
        <f aca="false">COUNTIFS('Duel Log'!AF$2:AF$5455,$A769,'Duel Log'!AG$2:AG$5455,$B769,'Duel Log'!AH$2:AH$5455,"Win")</f>
        <v>0</v>
      </c>
      <c r="E769" s="7" t="n">
        <f aca="false">COUNTIFS('Duel Log'!AF$2:AF$5455,$A769,'Duel Log'!AG$2:AG$5455,$B769,'Duel Log'!AH$2:AH$5455,"Loss")</f>
        <v>1</v>
      </c>
      <c r="F769" s="7" t="n">
        <f aca="false">COUNTIFS('Duel Log'!AF$2:AF$5455,$A769,'Duel Log'!AG$2:AG$5455,$B769,'Duel Log'!AH$2:AH$5455,"Draw")</f>
        <v>0</v>
      </c>
      <c r="G769" s="13" t="n">
        <f aca="false">IFERROR(D769/C769,"")</f>
        <v>0</v>
      </c>
    </row>
    <row r="770" customFormat="false" ht="15" hidden="false" customHeight="true" outlineLevel="0" collapsed="false">
      <c r="A770" s="7" t="s">
        <v>1581</v>
      </c>
      <c r="B770" s="7" t="s">
        <v>721</v>
      </c>
      <c r="C770" s="7" t="n">
        <f aca="false">COUNTIFS('Duel Log'!AF$2:AF$5455,$A770,'Duel Log'!AG$2:AG$5455,$B770)</f>
        <v>2</v>
      </c>
      <c r="D770" s="7" t="n">
        <f aca="false">COUNTIFS('Duel Log'!AF$2:AF$5455,$A770,'Duel Log'!AG$2:AG$5455,$B770,'Duel Log'!AH$2:AH$5455,"Win")</f>
        <v>0</v>
      </c>
      <c r="E770" s="7" t="n">
        <f aca="false">COUNTIFS('Duel Log'!AF$2:AF$5455,$A770,'Duel Log'!AG$2:AG$5455,$B770,'Duel Log'!AH$2:AH$5455,"Loss")</f>
        <v>2</v>
      </c>
      <c r="F770" s="7" t="n">
        <f aca="false">COUNTIFS('Duel Log'!AF$2:AF$5455,$A770,'Duel Log'!AG$2:AG$5455,$B770,'Duel Log'!AH$2:AH$5455,"Draw")</f>
        <v>0</v>
      </c>
      <c r="G770" s="13" t="n">
        <f aca="false">IFERROR(D770/C770,"")</f>
        <v>0</v>
      </c>
    </row>
    <row r="771" customFormat="false" ht="15" hidden="false" customHeight="true" outlineLevel="0" collapsed="false">
      <c r="A771" s="7" t="s">
        <v>1581</v>
      </c>
      <c r="B771" s="7" t="s">
        <v>7158</v>
      </c>
      <c r="C771" s="7" t="n">
        <f aca="false">COUNTIFS('Duel Log'!AF$2:AF$5455,$A771,'Duel Log'!AG$2:AG$5455,$B771)</f>
        <v>1</v>
      </c>
      <c r="D771" s="7" t="n">
        <f aca="false">COUNTIFS('Duel Log'!AF$2:AF$5455,$A771,'Duel Log'!AG$2:AG$5455,$B771,'Duel Log'!AH$2:AH$5455,"Win")</f>
        <v>0</v>
      </c>
      <c r="E771" s="7" t="n">
        <f aca="false">COUNTIFS('Duel Log'!AF$2:AF$5455,$A771,'Duel Log'!AG$2:AG$5455,$B771,'Duel Log'!AH$2:AH$5455,"Loss")</f>
        <v>1</v>
      </c>
      <c r="F771" s="7" t="n">
        <f aca="false">COUNTIFS('Duel Log'!AF$2:AF$5455,$A771,'Duel Log'!AG$2:AG$5455,$B771,'Duel Log'!AH$2:AH$5455,"Draw")</f>
        <v>0</v>
      </c>
      <c r="G771" s="13" t="n">
        <f aca="false">IFERROR(D771/C771,"")</f>
        <v>0</v>
      </c>
    </row>
    <row r="772" customFormat="false" ht="15" hidden="false" customHeight="true" outlineLevel="0" collapsed="false">
      <c r="A772" s="7" t="s">
        <v>167</v>
      </c>
      <c r="B772" s="7" t="s">
        <v>166</v>
      </c>
      <c r="C772" s="7" t="n">
        <f aca="false">COUNTIFS('Duel Log'!AF$2:AF$5455,$A772,'Duel Log'!AG$2:AG$5455,$B772)</f>
        <v>2</v>
      </c>
      <c r="D772" s="7" t="n">
        <f aca="false">COUNTIFS('Duel Log'!AF$2:AF$5455,$A772,'Duel Log'!AG$2:AG$5455,$B772,'Duel Log'!AH$2:AH$5455,"Win")</f>
        <v>0</v>
      </c>
      <c r="E772" s="7" t="n">
        <f aca="false">COUNTIFS('Duel Log'!AF$2:AF$5455,$A772,'Duel Log'!AG$2:AG$5455,$B772,'Duel Log'!AH$2:AH$5455,"Loss")</f>
        <v>2</v>
      </c>
      <c r="F772" s="7" t="n">
        <f aca="false">COUNTIFS('Duel Log'!AF$2:AF$5455,$A772,'Duel Log'!AG$2:AG$5455,$B772,'Duel Log'!AH$2:AH$5455,"Draw")</f>
        <v>0</v>
      </c>
      <c r="G772" s="13" t="n">
        <f aca="false">IFERROR(D772/C772,"")</f>
        <v>0</v>
      </c>
    </row>
    <row r="773" customFormat="false" ht="15" hidden="false" customHeight="true" outlineLevel="0" collapsed="false">
      <c r="A773" s="7" t="s">
        <v>1156</v>
      </c>
      <c r="B773" s="7" t="s">
        <v>594</v>
      </c>
      <c r="C773" s="7" t="n">
        <f aca="false">COUNTIFS('Duel Log'!AF$2:AF$5455,$A773,'Duel Log'!AG$2:AG$5455,$B773)</f>
        <v>2</v>
      </c>
      <c r="D773" s="7" t="n">
        <f aca="false">COUNTIFS('Duel Log'!AF$2:AF$5455,$A773,'Duel Log'!AG$2:AG$5455,$B773,'Duel Log'!AH$2:AH$5455,"Win")</f>
        <v>0</v>
      </c>
      <c r="E773" s="7" t="n">
        <f aca="false">COUNTIFS('Duel Log'!AF$2:AF$5455,$A773,'Duel Log'!AG$2:AG$5455,$B773,'Duel Log'!AH$2:AH$5455,"Loss")</f>
        <v>2</v>
      </c>
      <c r="F773" s="7" t="n">
        <f aca="false">COUNTIFS('Duel Log'!AF$2:AF$5455,$A773,'Duel Log'!AG$2:AG$5455,$B773,'Duel Log'!AH$2:AH$5455,"Draw")</f>
        <v>0</v>
      </c>
      <c r="G773" s="13" t="n">
        <f aca="false">IFERROR(D773/C773,"")</f>
        <v>0</v>
      </c>
    </row>
    <row r="774" customFormat="false" ht="15" hidden="false" customHeight="true" outlineLevel="0" collapsed="false">
      <c r="A774" s="7" t="s">
        <v>3460</v>
      </c>
      <c r="B774" s="7" t="s">
        <v>3459</v>
      </c>
      <c r="C774" s="7" t="n">
        <f aca="false">COUNTIFS('Duel Log'!AF$2:AF$5455,$A774,'Duel Log'!AG$2:AG$5455,$B774)</f>
        <v>2</v>
      </c>
      <c r="D774" s="7" t="n">
        <f aca="false">COUNTIFS('Duel Log'!AF$2:AF$5455,$A774,'Duel Log'!AG$2:AG$5455,$B774,'Duel Log'!AH$2:AH$5455,"Win")</f>
        <v>2</v>
      </c>
      <c r="E774" s="7" t="n">
        <f aca="false">COUNTIFS('Duel Log'!AF$2:AF$5455,$A774,'Duel Log'!AG$2:AG$5455,$B774,'Duel Log'!AH$2:AH$5455,"Loss")</f>
        <v>0</v>
      </c>
      <c r="F774" s="7" t="n">
        <f aca="false">COUNTIFS('Duel Log'!AF$2:AF$5455,$A774,'Duel Log'!AG$2:AG$5455,$B774,'Duel Log'!AH$2:AH$5455,"Draw")</f>
        <v>0</v>
      </c>
      <c r="G774" s="13" t="n">
        <f aca="false">IFERROR(D774/C774,"")</f>
        <v>1</v>
      </c>
    </row>
    <row r="775" customFormat="false" ht="15" hidden="false" customHeight="true" outlineLevel="0" collapsed="false">
      <c r="A775" s="7" t="s">
        <v>2077</v>
      </c>
      <c r="B775" s="7" t="s">
        <v>543</v>
      </c>
      <c r="C775" s="7" t="n">
        <f aca="false">COUNTIFS('Duel Log'!AF$2:AF$5455,$A775,'Duel Log'!AG$2:AG$5455,$B775)</f>
        <v>2</v>
      </c>
      <c r="D775" s="7" t="n">
        <f aca="false">COUNTIFS('Duel Log'!AF$2:AF$5455,$A775,'Duel Log'!AG$2:AG$5455,$B775,'Duel Log'!AH$2:AH$5455,"Win")</f>
        <v>2</v>
      </c>
      <c r="E775" s="7" t="n">
        <f aca="false">COUNTIFS('Duel Log'!AF$2:AF$5455,$A775,'Duel Log'!AG$2:AG$5455,$B775,'Duel Log'!AH$2:AH$5455,"Loss")</f>
        <v>0</v>
      </c>
      <c r="F775" s="7" t="n">
        <f aca="false">COUNTIFS('Duel Log'!AF$2:AF$5455,$A775,'Duel Log'!AG$2:AG$5455,$B775,'Duel Log'!AH$2:AH$5455,"Draw")</f>
        <v>0</v>
      </c>
      <c r="G775" s="13" t="n">
        <f aca="false">IFERROR(D775/C775,"")</f>
        <v>1</v>
      </c>
    </row>
    <row r="776" customFormat="false" ht="15" hidden="false" customHeight="true" outlineLevel="0" collapsed="false">
      <c r="A776" s="7" t="s">
        <v>6066</v>
      </c>
      <c r="B776" s="7" t="s">
        <v>2234</v>
      </c>
      <c r="C776" s="7" t="n">
        <f aca="false">COUNTIFS('Duel Log'!AF$2:AF$5455,$A776,'Duel Log'!AG$2:AG$5455,$B776)</f>
        <v>1</v>
      </c>
      <c r="D776" s="7" t="n">
        <f aca="false">COUNTIFS('Duel Log'!AF$2:AF$5455,$A776,'Duel Log'!AG$2:AG$5455,$B776,'Duel Log'!AH$2:AH$5455,"Win")</f>
        <v>1</v>
      </c>
      <c r="E776" s="7" t="n">
        <f aca="false">COUNTIFS('Duel Log'!AF$2:AF$5455,$A776,'Duel Log'!AG$2:AG$5455,$B776,'Duel Log'!AH$2:AH$5455,"Loss")</f>
        <v>0</v>
      </c>
      <c r="F776" s="7" t="n">
        <f aca="false">COUNTIFS('Duel Log'!AF$2:AF$5455,$A776,'Duel Log'!AG$2:AG$5455,$B776,'Duel Log'!AH$2:AH$5455,"Draw")</f>
        <v>0</v>
      </c>
      <c r="G776" s="13" t="n">
        <f aca="false">IFERROR(D776/C776,"")</f>
        <v>1</v>
      </c>
    </row>
    <row r="777" customFormat="false" ht="15" hidden="false" customHeight="true" outlineLevel="0" collapsed="false">
      <c r="A777" s="7" t="s">
        <v>6066</v>
      </c>
      <c r="B777" s="7" t="s">
        <v>6067</v>
      </c>
      <c r="C777" s="7" t="n">
        <f aca="false">COUNTIFS('Duel Log'!AF$2:AF$5455,$A777,'Duel Log'!AG$2:AG$5455,$B777)</f>
        <v>1</v>
      </c>
      <c r="D777" s="7" t="n">
        <f aca="false">COUNTIFS('Duel Log'!AF$2:AF$5455,$A777,'Duel Log'!AG$2:AG$5455,$B777,'Duel Log'!AH$2:AH$5455,"Win")</f>
        <v>1</v>
      </c>
      <c r="E777" s="7" t="n">
        <f aca="false">COUNTIFS('Duel Log'!AF$2:AF$5455,$A777,'Duel Log'!AG$2:AG$5455,$B777,'Duel Log'!AH$2:AH$5455,"Loss")</f>
        <v>0</v>
      </c>
      <c r="F777" s="7" t="n">
        <f aca="false">COUNTIFS('Duel Log'!AF$2:AF$5455,$A777,'Duel Log'!AG$2:AG$5455,$B777,'Duel Log'!AH$2:AH$5455,"Draw")</f>
        <v>0</v>
      </c>
      <c r="G777" s="13" t="n">
        <f aca="false">IFERROR(D777/C777,"")</f>
        <v>1</v>
      </c>
    </row>
    <row r="778" customFormat="false" ht="15" hidden="false" customHeight="true" outlineLevel="0" collapsed="false">
      <c r="A778" s="7" t="s">
        <v>6066</v>
      </c>
      <c r="B778" s="7" t="s">
        <v>7321</v>
      </c>
      <c r="C778" s="7" t="n">
        <f aca="false">COUNTIFS('Duel Log'!AF$2:AF$5455,$A778,'Duel Log'!AG$2:AG$5455,$B778)</f>
        <v>1</v>
      </c>
      <c r="D778" s="7" t="n">
        <f aca="false">COUNTIFS('Duel Log'!AF$2:AF$5455,$A778,'Duel Log'!AG$2:AG$5455,$B778,'Duel Log'!AH$2:AH$5455,"Win")</f>
        <v>0</v>
      </c>
      <c r="E778" s="7" t="n">
        <f aca="false">COUNTIFS('Duel Log'!AF$2:AF$5455,$A778,'Duel Log'!AG$2:AG$5455,$B778,'Duel Log'!AH$2:AH$5455,"Loss")</f>
        <v>1</v>
      </c>
      <c r="F778" s="7" t="n">
        <f aca="false">COUNTIFS('Duel Log'!AF$2:AF$5455,$A778,'Duel Log'!AG$2:AG$5455,$B778,'Duel Log'!AH$2:AH$5455,"Draw")</f>
        <v>0</v>
      </c>
      <c r="G778" s="13" t="n">
        <f aca="false">IFERROR(D778/C778,"")</f>
        <v>0</v>
      </c>
    </row>
    <row r="779" customFormat="false" ht="15" hidden="false" customHeight="true" outlineLevel="0" collapsed="false">
      <c r="A779" s="7" t="s">
        <v>3646</v>
      </c>
      <c r="B779" s="7" t="s">
        <v>134</v>
      </c>
      <c r="C779" s="7" t="n">
        <f aca="false">COUNTIFS('Duel Log'!AF$2:AF$5455,$A779,'Duel Log'!AG$2:AG$5455,$B779)</f>
        <v>2</v>
      </c>
      <c r="D779" s="7" t="n">
        <f aca="false">COUNTIFS('Duel Log'!AF$2:AF$5455,$A779,'Duel Log'!AG$2:AG$5455,$B779,'Duel Log'!AH$2:AH$5455,"Win")</f>
        <v>2</v>
      </c>
      <c r="E779" s="7" t="n">
        <f aca="false">COUNTIFS('Duel Log'!AF$2:AF$5455,$A779,'Duel Log'!AG$2:AG$5455,$B779,'Duel Log'!AH$2:AH$5455,"Loss")</f>
        <v>0</v>
      </c>
      <c r="F779" s="7" t="n">
        <f aca="false">COUNTIFS('Duel Log'!AF$2:AF$5455,$A779,'Duel Log'!AG$2:AG$5455,$B779,'Duel Log'!AH$2:AH$5455,"Draw")</f>
        <v>0</v>
      </c>
      <c r="G779" s="13" t="n">
        <f aca="false">IFERROR(D779/C779,"")</f>
        <v>1</v>
      </c>
    </row>
    <row r="780" customFormat="false" ht="15" hidden="false" customHeight="true" outlineLevel="0" collapsed="false">
      <c r="A780" s="7" t="s">
        <v>3646</v>
      </c>
      <c r="B780" s="7" t="s">
        <v>429</v>
      </c>
      <c r="C780" s="7" t="n">
        <f aca="false">COUNTIFS('Duel Log'!AF$2:AF$5455,$A780,'Duel Log'!AG$2:AG$5455,$B780)</f>
        <v>2</v>
      </c>
      <c r="D780" s="7" t="n">
        <f aca="false">COUNTIFS('Duel Log'!AF$2:AF$5455,$A780,'Duel Log'!AG$2:AG$5455,$B780,'Duel Log'!AH$2:AH$5455,"Win")</f>
        <v>0</v>
      </c>
      <c r="E780" s="7" t="n">
        <f aca="false">COUNTIFS('Duel Log'!AF$2:AF$5455,$A780,'Duel Log'!AG$2:AG$5455,$B780,'Duel Log'!AH$2:AH$5455,"Loss")</f>
        <v>2</v>
      </c>
      <c r="F780" s="7" t="n">
        <f aca="false">COUNTIFS('Duel Log'!AF$2:AF$5455,$A780,'Duel Log'!AG$2:AG$5455,$B780,'Duel Log'!AH$2:AH$5455,"Draw")</f>
        <v>0</v>
      </c>
      <c r="G780" s="13" t="n">
        <f aca="false">IFERROR(D780/C780,"")</f>
        <v>0</v>
      </c>
    </row>
    <row r="781" customFormat="false" ht="15" hidden="false" customHeight="true" outlineLevel="0" collapsed="false">
      <c r="A781" s="7" t="s">
        <v>3646</v>
      </c>
      <c r="B781" s="7" t="s">
        <v>180</v>
      </c>
      <c r="C781" s="7" t="n">
        <f aca="false">COUNTIFS('Duel Log'!AF$2:AF$5455,$A781,'Duel Log'!AG$2:AG$5455,$B781)</f>
        <v>1</v>
      </c>
      <c r="D781" s="7" t="n">
        <f aca="false">COUNTIFS('Duel Log'!AF$2:AF$5455,$A781,'Duel Log'!AG$2:AG$5455,$B781,'Duel Log'!AH$2:AH$5455,"Win")</f>
        <v>1</v>
      </c>
      <c r="E781" s="7" t="n">
        <f aca="false">COUNTIFS('Duel Log'!AF$2:AF$5455,$A781,'Duel Log'!AG$2:AG$5455,$B781,'Duel Log'!AH$2:AH$5455,"Loss")</f>
        <v>0</v>
      </c>
      <c r="F781" s="7" t="n">
        <f aca="false">COUNTIFS('Duel Log'!AF$2:AF$5455,$A781,'Duel Log'!AG$2:AG$5455,$B781,'Duel Log'!AH$2:AH$5455,"Draw")</f>
        <v>0</v>
      </c>
      <c r="G781" s="13" t="n">
        <f aca="false">IFERROR(D781/C781,"")</f>
        <v>1</v>
      </c>
    </row>
    <row r="782" customFormat="false" ht="15" hidden="false" customHeight="true" outlineLevel="0" collapsed="false">
      <c r="A782" s="7" t="s">
        <v>3646</v>
      </c>
      <c r="B782" s="7" t="s">
        <v>866</v>
      </c>
      <c r="C782" s="7" t="n">
        <f aca="false">COUNTIFS('Duel Log'!AF$2:AF$5455,$A782,'Duel Log'!AG$2:AG$5455,$B782)</f>
        <v>2</v>
      </c>
      <c r="D782" s="7" t="n">
        <f aca="false">COUNTIFS('Duel Log'!AF$2:AF$5455,$A782,'Duel Log'!AG$2:AG$5455,$B782,'Duel Log'!AH$2:AH$5455,"Win")</f>
        <v>2</v>
      </c>
      <c r="E782" s="7" t="n">
        <f aca="false">COUNTIFS('Duel Log'!AF$2:AF$5455,$A782,'Duel Log'!AG$2:AG$5455,$B782,'Duel Log'!AH$2:AH$5455,"Loss")</f>
        <v>0</v>
      </c>
      <c r="F782" s="7" t="n">
        <f aca="false">COUNTIFS('Duel Log'!AF$2:AF$5455,$A782,'Duel Log'!AG$2:AG$5455,$B782,'Duel Log'!AH$2:AH$5455,"Draw")</f>
        <v>0</v>
      </c>
      <c r="G782" s="13" t="n">
        <f aca="false">IFERROR(D782/C782,"")</f>
        <v>1</v>
      </c>
    </row>
    <row r="783" customFormat="false" ht="15" hidden="false" customHeight="true" outlineLevel="0" collapsed="false">
      <c r="A783" s="7" t="s">
        <v>4814</v>
      </c>
      <c r="B783" s="7" t="s">
        <v>346</v>
      </c>
      <c r="C783" s="7" t="n">
        <f aca="false">COUNTIFS('Duel Log'!AF$2:AF$5455,$A783,'Duel Log'!AG$2:AG$5455,$B783)</f>
        <v>1</v>
      </c>
      <c r="D783" s="7" t="n">
        <f aca="false">COUNTIFS('Duel Log'!AF$2:AF$5455,$A783,'Duel Log'!AG$2:AG$5455,$B783,'Duel Log'!AH$2:AH$5455,"Win")</f>
        <v>1</v>
      </c>
      <c r="E783" s="7" t="n">
        <f aca="false">COUNTIFS('Duel Log'!AF$2:AF$5455,$A783,'Duel Log'!AG$2:AG$5455,$B783,'Duel Log'!AH$2:AH$5455,"Loss")</f>
        <v>0</v>
      </c>
      <c r="F783" s="7" t="n">
        <f aca="false">COUNTIFS('Duel Log'!AF$2:AF$5455,$A783,'Duel Log'!AG$2:AG$5455,$B783,'Duel Log'!AH$2:AH$5455,"Draw")</f>
        <v>0</v>
      </c>
      <c r="G783" s="13" t="n">
        <f aca="false">IFERROR(D783/C783,"")</f>
        <v>1</v>
      </c>
    </row>
    <row r="784" customFormat="false" ht="15" hidden="false" customHeight="true" outlineLevel="0" collapsed="false">
      <c r="A784" s="7" t="s">
        <v>2574</v>
      </c>
      <c r="B784" s="7" t="s">
        <v>538</v>
      </c>
      <c r="C784" s="7" t="n">
        <f aca="false">COUNTIFS('Duel Log'!AF$2:AF$5455,$A784,'Duel Log'!AG$2:AG$5455,$B784)</f>
        <v>2</v>
      </c>
      <c r="D784" s="7" t="n">
        <f aca="false">COUNTIFS('Duel Log'!AF$2:AF$5455,$A784,'Duel Log'!AG$2:AG$5455,$B784,'Duel Log'!AH$2:AH$5455,"Win")</f>
        <v>2</v>
      </c>
      <c r="E784" s="7" t="n">
        <f aca="false">COUNTIFS('Duel Log'!AF$2:AF$5455,$A784,'Duel Log'!AG$2:AG$5455,$B784,'Duel Log'!AH$2:AH$5455,"Loss")</f>
        <v>0</v>
      </c>
      <c r="F784" s="7" t="n">
        <f aca="false">COUNTIFS('Duel Log'!AF$2:AF$5455,$A784,'Duel Log'!AG$2:AG$5455,$B784,'Duel Log'!AH$2:AH$5455,"Draw")</f>
        <v>0</v>
      </c>
      <c r="G784" s="13" t="n">
        <f aca="false">IFERROR(D784/C784,"")</f>
        <v>1</v>
      </c>
    </row>
    <row r="785" customFormat="false" ht="15" hidden="false" customHeight="true" outlineLevel="0" collapsed="false">
      <c r="A785" s="7" t="s">
        <v>8371</v>
      </c>
      <c r="B785" s="7" t="s">
        <v>4157</v>
      </c>
      <c r="C785" s="7" t="n">
        <f aca="false">COUNTIFS('Duel Log'!AF$2:AF$5455,$A785,'Duel Log'!AG$2:AG$5455,$B785)</f>
        <v>2</v>
      </c>
      <c r="D785" s="7" t="n">
        <f aca="false">COUNTIFS('Duel Log'!AF$2:AF$5455,$A785,'Duel Log'!AG$2:AG$5455,$B785,'Duel Log'!AH$2:AH$5455,"Win")</f>
        <v>2</v>
      </c>
      <c r="E785" s="7" t="n">
        <f aca="false">COUNTIFS('Duel Log'!AF$2:AF$5455,$A785,'Duel Log'!AG$2:AG$5455,$B785,'Duel Log'!AH$2:AH$5455,"Loss")</f>
        <v>0</v>
      </c>
      <c r="F785" s="7" t="n">
        <f aca="false">COUNTIFS('Duel Log'!AF$2:AF$5455,$A785,'Duel Log'!AG$2:AG$5455,$B785,'Duel Log'!AH$2:AH$5455,"Draw")</f>
        <v>0</v>
      </c>
      <c r="G785" s="13" t="n">
        <f aca="false">IFERROR(D785/C785,"")</f>
        <v>1</v>
      </c>
    </row>
    <row r="786" customFormat="false" ht="15" hidden="false" customHeight="true" outlineLevel="0" collapsed="false">
      <c r="A786" s="7" t="s">
        <v>1954</v>
      </c>
      <c r="B786" s="7" t="s">
        <v>1955</v>
      </c>
      <c r="C786" s="7" t="n">
        <f aca="false">COUNTIFS('Duel Log'!AF$2:AF$5455,$A786,'Duel Log'!AG$2:AG$5455,$B786)</f>
        <v>2</v>
      </c>
      <c r="D786" s="7" t="n">
        <f aca="false">COUNTIFS('Duel Log'!AF$2:AF$5455,$A786,'Duel Log'!AG$2:AG$5455,$B786,'Duel Log'!AH$2:AH$5455,"Win")</f>
        <v>2</v>
      </c>
      <c r="E786" s="7" t="n">
        <f aca="false">COUNTIFS('Duel Log'!AF$2:AF$5455,$A786,'Duel Log'!AG$2:AG$5455,$B786,'Duel Log'!AH$2:AH$5455,"Loss")</f>
        <v>0</v>
      </c>
      <c r="F786" s="7" t="n">
        <f aca="false">COUNTIFS('Duel Log'!AF$2:AF$5455,$A786,'Duel Log'!AG$2:AG$5455,$B786,'Duel Log'!AH$2:AH$5455,"Draw")</f>
        <v>0</v>
      </c>
      <c r="G786" s="13" t="n">
        <f aca="false">IFERROR(D786/C786,"")</f>
        <v>1</v>
      </c>
    </row>
    <row r="787" customFormat="false" ht="15" hidden="false" customHeight="true" outlineLevel="0" collapsed="false">
      <c r="A787" s="7" t="s">
        <v>5317</v>
      </c>
      <c r="B787" s="7" t="s">
        <v>5318</v>
      </c>
      <c r="C787" s="7" t="n">
        <f aca="false">COUNTIFS('Duel Log'!AF$2:AF$5455,$A787,'Duel Log'!AG$2:AG$5455,$B787)</f>
        <v>1</v>
      </c>
      <c r="D787" s="7" t="n">
        <f aca="false">COUNTIFS('Duel Log'!AF$2:AF$5455,$A787,'Duel Log'!AG$2:AG$5455,$B787,'Duel Log'!AH$2:AH$5455,"Win")</f>
        <v>1</v>
      </c>
      <c r="E787" s="7" t="n">
        <f aca="false">COUNTIFS('Duel Log'!AF$2:AF$5455,$A787,'Duel Log'!AG$2:AG$5455,$B787,'Duel Log'!AH$2:AH$5455,"Loss")</f>
        <v>0</v>
      </c>
      <c r="F787" s="7" t="n">
        <f aca="false">COUNTIFS('Duel Log'!AF$2:AF$5455,$A787,'Duel Log'!AG$2:AG$5455,$B787,'Duel Log'!AH$2:AH$5455,"Draw")</f>
        <v>0</v>
      </c>
      <c r="G787" s="13" t="n">
        <f aca="false">IFERROR(D787/C787,"")</f>
        <v>1</v>
      </c>
    </row>
    <row r="788" customFormat="false" ht="15" hidden="false" customHeight="true" outlineLevel="0" collapsed="false">
      <c r="A788" s="7" t="s">
        <v>1127</v>
      </c>
      <c r="B788" s="7" t="s">
        <v>2524</v>
      </c>
      <c r="C788" s="7" t="n">
        <f aca="false">COUNTIFS('Duel Log'!AF$2:AF$5455,$A788,'Duel Log'!AG$2:AG$5455,$B788)</f>
        <v>2</v>
      </c>
      <c r="D788" s="7" t="n">
        <f aca="false">COUNTIFS('Duel Log'!AF$2:AF$5455,$A788,'Duel Log'!AG$2:AG$5455,$B788,'Duel Log'!AH$2:AH$5455,"Win")</f>
        <v>2</v>
      </c>
      <c r="E788" s="7" t="n">
        <f aca="false">COUNTIFS('Duel Log'!AF$2:AF$5455,$A788,'Duel Log'!AG$2:AG$5455,$B788,'Duel Log'!AH$2:AH$5455,"Loss")</f>
        <v>0</v>
      </c>
      <c r="F788" s="7" t="n">
        <f aca="false">COUNTIFS('Duel Log'!AF$2:AF$5455,$A788,'Duel Log'!AG$2:AG$5455,$B788,'Duel Log'!AH$2:AH$5455,"Draw")</f>
        <v>0</v>
      </c>
      <c r="G788" s="13" t="n">
        <f aca="false">IFERROR(D788/C788,"")</f>
        <v>1</v>
      </c>
    </row>
    <row r="789" customFormat="false" ht="15" hidden="false" customHeight="true" outlineLevel="0" collapsed="false">
      <c r="A789" s="7" t="s">
        <v>1127</v>
      </c>
      <c r="B789" s="7" t="s">
        <v>321</v>
      </c>
      <c r="C789" s="7" t="n">
        <f aca="false">COUNTIFS('Duel Log'!AF$2:AF$5455,$A789,'Duel Log'!AG$2:AG$5455,$B789)</f>
        <v>2</v>
      </c>
      <c r="D789" s="7" t="n">
        <f aca="false">COUNTIFS('Duel Log'!AF$2:AF$5455,$A789,'Duel Log'!AG$2:AG$5455,$B789,'Duel Log'!AH$2:AH$5455,"Win")</f>
        <v>0</v>
      </c>
      <c r="E789" s="7" t="n">
        <f aca="false">COUNTIFS('Duel Log'!AF$2:AF$5455,$A789,'Duel Log'!AG$2:AG$5455,$B789,'Duel Log'!AH$2:AH$5455,"Loss")</f>
        <v>2</v>
      </c>
      <c r="F789" s="7" t="n">
        <f aca="false">COUNTIFS('Duel Log'!AF$2:AF$5455,$A789,'Duel Log'!AG$2:AG$5455,$B789,'Duel Log'!AH$2:AH$5455,"Draw")</f>
        <v>0</v>
      </c>
      <c r="G789" s="13" t="n">
        <f aca="false">IFERROR(D789/C789,"")</f>
        <v>0</v>
      </c>
    </row>
    <row r="790" customFormat="false" ht="15" hidden="false" customHeight="true" outlineLevel="0" collapsed="false">
      <c r="A790" s="7" t="s">
        <v>144</v>
      </c>
      <c r="B790" s="7" t="s">
        <v>145</v>
      </c>
      <c r="C790" s="7" t="n">
        <f aca="false">COUNTIFS('Duel Log'!AF$2:AF$5455,$A790,'Duel Log'!AG$2:AG$5455,$B790)</f>
        <v>1</v>
      </c>
      <c r="D790" s="7" t="n">
        <f aca="false">COUNTIFS('Duel Log'!AF$2:AF$5455,$A790,'Duel Log'!AG$2:AG$5455,$B790,'Duel Log'!AH$2:AH$5455,"Win")</f>
        <v>1</v>
      </c>
      <c r="E790" s="7" t="n">
        <f aca="false">COUNTIFS('Duel Log'!AF$2:AF$5455,$A790,'Duel Log'!AG$2:AG$5455,$B790,'Duel Log'!AH$2:AH$5455,"Loss")</f>
        <v>0</v>
      </c>
      <c r="F790" s="7" t="n">
        <f aca="false">COUNTIFS('Duel Log'!AF$2:AF$5455,$A790,'Duel Log'!AG$2:AG$5455,$B790,'Duel Log'!AH$2:AH$5455,"Draw")</f>
        <v>0</v>
      </c>
      <c r="G790" s="13" t="n">
        <f aca="false">IFERROR(D790/C790,"")</f>
        <v>1</v>
      </c>
    </row>
    <row r="791" customFormat="false" ht="15" hidden="false" customHeight="true" outlineLevel="0" collapsed="false">
      <c r="A791" s="7" t="s">
        <v>3279</v>
      </c>
      <c r="B791" s="7" t="s">
        <v>155</v>
      </c>
      <c r="C791" s="7" t="n">
        <f aca="false">COUNTIFS('Duel Log'!AF$2:AF$5455,$A791,'Duel Log'!AG$2:AG$5455,$B791)</f>
        <v>2</v>
      </c>
      <c r="D791" s="7" t="n">
        <f aca="false">COUNTIFS('Duel Log'!AF$2:AF$5455,$A791,'Duel Log'!AG$2:AG$5455,$B791,'Duel Log'!AH$2:AH$5455,"Win")</f>
        <v>0</v>
      </c>
      <c r="E791" s="7" t="n">
        <f aca="false">COUNTIFS('Duel Log'!AF$2:AF$5455,$A791,'Duel Log'!AG$2:AG$5455,$B791,'Duel Log'!AH$2:AH$5455,"Loss")</f>
        <v>2</v>
      </c>
      <c r="F791" s="7" t="n">
        <f aca="false">COUNTIFS('Duel Log'!AF$2:AF$5455,$A791,'Duel Log'!AG$2:AG$5455,$B791,'Duel Log'!AH$2:AH$5455,"Draw")</f>
        <v>0</v>
      </c>
      <c r="G791" s="13" t="n">
        <f aca="false">IFERROR(D791/C791,"")</f>
        <v>0</v>
      </c>
    </row>
    <row r="792" customFormat="false" ht="15" hidden="false" customHeight="true" outlineLevel="0" collapsed="false">
      <c r="A792" s="7" t="s">
        <v>3279</v>
      </c>
      <c r="B792" s="7" t="s">
        <v>4530</v>
      </c>
      <c r="C792" s="7" t="n">
        <f aca="false">COUNTIFS('Duel Log'!AF$2:AF$5455,$A792,'Duel Log'!AG$2:AG$5455,$B792)</f>
        <v>2</v>
      </c>
      <c r="D792" s="7" t="n">
        <f aca="false">COUNTIFS('Duel Log'!AF$2:AF$5455,$A792,'Duel Log'!AG$2:AG$5455,$B792,'Duel Log'!AH$2:AH$5455,"Win")</f>
        <v>2</v>
      </c>
      <c r="E792" s="7" t="n">
        <f aca="false">COUNTIFS('Duel Log'!AF$2:AF$5455,$A792,'Duel Log'!AG$2:AG$5455,$B792,'Duel Log'!AH$2:AH$5455,"Loss")</f>
        <v>0</v>
      </c>
      <c r="F792" s="7" t="n">
        <f aca="false">COUNTIFS('Duel Log'!AF$2:AF$5455,$A792,'Duel Log'!AG$2:AG$5455,$B792,'Duel Log'!AH$2:AH$5455,"Draw")</f>
        <v>0</v>
      </c>
      <c r="G792" s="13" t="n">
        <f aca="false">IFERROR(D792/C792,"")</f>
        <v>1</v>
      </c>
    </row>
    <row r="793" customFormat="false" ht="15" hidden="false" customHeight="true" outlineLevel="0" collapsed="false">
      <c r="A793" s="7" t="s">
        <v>3279</v>
      </c>
      <c r="B793" s="7" t="s">
        <v>180</v>
      </c>
      <c r="C793" s="7" t="n">
        <f aca="false">COUNTIFS('Duel Log'!AF$2:AF$5455,$A793,'Duel Log'!AG$2:AG$5455,$B793)</f>
        <v>2</v>
      </c>
      <c r="D793" s="7" t="n">
        <f aca="false">COUNTIFS('Duel Log'!AF$2:AF$5455,$A793,'Duel Log'!AG$2:AG$5455,$B793,'Duel Log'!AH$2:AH$5455,"Win")</f>
        <v>2</v>
      </c>
      <c r="E793" s="7" t="n">
        <f aca="false">COUNTIFS('Duel Log'!AF$2:AF$5455,$A793,'Duel Log'!AG$2:AG$5455,$B793,'Duel Log'!AH$2:AH$5455,"Loss")</f>
        <v>0</v>
      </c>
      <c r="F793" s="7" t="n">
        <f aca="false">COUNTIFS('Duel Log'!AF$2:AF$5455,$A793,'Duel Log'!AG$2:AG$5455,$B793,'Duel Log'!AH$2:AH$5455,"Draw")</f>
        <v>0</v>
      </c>
      <c r="G793" s="13" t="n">
        <f aca="false">IFERROR(D793/C793,"")</f>
        <v>1</v>
      </c>
    </row>
    <row r="794" customFormat="false" ht="15" hidden="false" customHeight="true" outlineLevel="0" collapsed="false">
      <c r="A794" s="7" t="s">
        <v>8580</v>
      </c>
      <c r="B794" s="7" t="s">
        <v>3818</v>
      </c>
      <c r="C794" s="7" t="n">
        <f aca="false">COUNTIFS('Duel Log'!AF$2:AF$5455,$A794,'Duel Log'!AG$2:AG$5455,$B794)</f>
        <v>1</v>
      </c>
      <c r="D794" s="7" t="n">
        <f aca="false">COUNTIFS('Duel Log'!AF$2:AF$5455,$A794,'Duel Log'!AG$2:AG$5455,$B794,'Duel Log'!AH$2:AH$5455,"Win")</f>
        <v>0</v>
      </c>
      <c r="E794" s="7" t="n">
        <f aca="false">COUNTIFS('Duel Log'!AF$2:AF$5455,$A794,'Duel Log'!AG$2:AG$5455,$B794,'Duel Log'!AH$2:AH$5455,"Loss")</f>
        <v>1</v>
      </c>
      <c r="F794" s="7" t="n">
        <f aca="false">COUNTIFS('Duel Log'!AF$2:AF$5455,$A794,'Duel Log'!AG$2:AG$5455,$B794,'Duel Log'!AH$2:AH$5455,"Draw")</f>
        <v>0</v>
      </c>
      <c r="G794" s="13" t="n">
        <f aca="false">IFERROR(D794/C794,"")</f>
        <v>0</v>
      </c>
    </row>
    <row r="795" customFormat="false" ht="15" hidden="false" customHeight="true" outlineLevel="0" collapsed="false">
      <c r="A795" s="7" t="s">
        <v>4826</v>
      </c>
      <c r="B795" s="7" t="s">
        <v>4827</v>
      </c>
      <c r="C795" s="7" t="n">
        <f aca="false">COUNTIFS('Duel Log'!AF$2:AF$5455,$A795,'Duel Log'!AG$2:AG$5455,$B795)</f>
        <v>1</v>
      </c>
      <c r="D795" s="7" t="n">
        <f aca="false">COUNTIFS('Duel Log'!AF$2:AF$5455,$A795,'Duel Log'!AG$2:AG$5455,$B795,'Duel Log'!AH$2:AH$5455,"Win")</f>
        <v>1</v>
      </c>
      <c r="E795" s="7" t="n">
        <f aca="false">COUNTIFS('Duel Log'!AF$2:AF$5455,$A795,'Duel Log'!AG$2:AG$5455,$B795,'Duel Log'!AH$2:AH$5455,"Loss")</f>
        <v>0</v>
      </c>
      <c r="F795" s="7" t="n">
        <f aca="false">COUNTIFS('Duel Log'!AF$2:AF$5455,$A795,'Duel Log'!AG$2:AG$5455,$B795,'Duel Log'!AH$2:AH$5455,"Draw")</f>
        <v>0</v>
      </c>
      <c r="G795" s="13" t="n">
        <f aca="false">IFERROR(D795/C795,"")</f>
        <v>1</v>
      </c>
    </row>
    <row r="796" customFormat="false" ht="15" hidden="false" customHeight="true" outlineLevel="0" collapsed="false">
      <c r="A796" s="7" t="s">
        <v>4826</v>
      </c>
      <c r="B796" s="7" t="s">
        <v>4862</v>
      </c>
      <c r="C796" s="7" t="n">
        <f aca="false">COUNTIFS('Duel Log'!AF$2:AF$5455,$A796,'Duel Log'!AG$2:AG$5455,$B796)</f>
        <v>1</v>
      </c>
      <c r="D796" s="7" t="n">
        <f aca="false">COUNTIFS('Duel Log'!AF$2:AF$5455,$A796,'Duel Log'!AG$2:AG$5455,$B796,'Duel Log'!AH$2:AH$5455,"Win")</f>
        <v>1</v>
      </c>
      <c r="E796" s="7" t="n">
        <f aca="false">COUNTIFS('Duel Log'!AF$2:AF$5455,$A796,'Duel Log'!AG$2:AG$5455,$B796,'Duel Log'!AH$2:AH$5455,"Loss")</f>
        <v>0</v>
      </c>
      <c r="F796" s="7" t="n">
        <f aca="false">COUNTIFS('Duel Log'!AF$2:AF$5455,$A796,'Duel Log'!AG$2:AG$5455,$B796,'Duel Log'!AH$2:AH$5455,"Draw")</f>
        <v>0</v>
      </c>
      <c r="G796" s="13" t="n">
        <f aca="false">IFERROR(D796/C796,"")</f>
        <v>1</v>
      </c>
    </row>
    <row r="797" customFormat="false" ht="15" hidden="false" customHeight="true" outlineLevel="0" collapsed="false">
      <c r="A797" s="7" t="s">
        <v>1527</v>
      </c>
      <c r="B797" s="7" t="s">
        <v>538</v>
      </c>
      <c r="C797" s="7" t="n">
        <f aca="false">COUNTIFS('Duel Log'!AF$2:AF$5455,$A797,'Duel Log'!AG$2:AG$5455,$B797)</f>
        <v>1</v>
      </c>
      <c r="D797" s="7" t="n">
        <f aca="false">COUNTIFS('Duel Log'!AF$2:AF$5455,$A797,'Duel Log'!AG$2:AG$5455,$B797,'Duel Log'!AH$2:AH$5455,"Win")</f>
        <v>0</v>
      </c>
      <c r="E797" s="7" t="n">
        <f aca="false">COUNTIFS('Duel Log'!AF$2:AF$5455,$A797,'Duel Log'!AG$2:AG$5455,$B797,'Duel Log'!AH$2:AH$5455,"Loss")</f>
        <v>1</v>
      </c>
      <c r="F797" s="7" t="n">
        <f aca="false">COUNTIFS('Duel Log'!AF$2:AF$5455,$A797,'Duel Log'!AG$2:AG$5455,$B797,'Duel Log'!AH$2:AH$5455,"Draw")</f>
        <v>0</v>
      </c>
      <c r="G797" s="13" t="n">
        <f aca="false">IFERROR(D797/C797,"")</f>
        <v>0</v>
      </c>
    </row>
    <row r="798" customFormat="false" ht="15" hidden="false" customHeight="true" outlineLevel="0" collapsed="false">
      <c r="A798" s="7" t="s">
        <v>1527</v>
      </c>
      <c r="B798" s="7" t="s">
        <v>206</v>
      </c>
      <c r="C798" s="7" t="n">
        <f aca="false">COUNTIFS('Duel Log'!AF$2:AF$5455,$A798,'Duel Log'!AG$2:AG$5455,$B798)</f>
        <v>2</v>
      </c>
      <c r="D798" s="7" t="n">
        <f aca="false">COUNTIFS('Duel Log'!AF$2:AF$5455,$A798,'Duel Log'!AG$2:AG$5455,$B798,'Duel Log'!AH$2:AH$5455,"Win")</f>
        <v>0</v>
      </c>
      <c r="E798" s="7" t="n">
        <f aca="false">COUNTIFS('Duel Log'!AF$2:AF$5455,$A798,'Duel Log'!AG$2:AG$5455,$B798,'Duel Log'!AH$2:AH$5455,"Loss")</f>
        <v>2</v>
      </c>
      <c r="F798" s="7" t="n">
        <f aca="false">COUNTIFS('Duel Log'!AF$2:AF$5455,$A798,'Duel Log'!AG$2:AG$5455,$B798,'Duel Log'!AH$2:AH$5455,"Draw")</f>
        <v>0</v>
      </c>
      <c r="G798" s="13" t="n">
        <f aca="false">IFERROR(D798/C798,"")</f>
        <v>0</v>
      </c>
    </row>
    <row r="799" customFormat="false" ht="15" hidden="false" customHeight="true" outlineLevel="0" collapsed="false">
      <c r="A799" s="7" t="s">
        <v>1527</v>
      </c>
      <c r="B799" s="7" t="s">
        <v>1635</v>
      </c>
      <c r="C799" s="7" t="n">
        <f aca="false">COUNTIFS('Duel Log'!AF$2:AF$5455,$A799,'Duel Log'!AG$2:AG$5455,$B799)</f>
        <v>1</v>
      </c>
      <c r="D799" s="7" t="n">
        <f aca="false">COUNTIFS('Duel Log'!AF$2:AF$5455,$A799,'Duel Log'!AG$2:AG$5455,$B799,'Duel Log'!AH$2:AH$5455,"Win")</f>
        <v>0</v>
      </c>
      <c r="E799" s="7" t="n">
        <f aca="false">COUNTIFS('Duel Log'!AF$2:AF$5455,$A799,'Duel Log'!AG$2:AG$5455,$B799,'Duel Log'!AH$2:AH$5455,"Loss")</f>
        <v>1</v>
      </c>
      <c r="F799" s="7" t="n">
        <f aca="false">COUNTIFS('Duel Log'!AF$2:AF$5455,$A799,'Duel Log'!AG$2:AG$5455,$B799,'Duel Log'!AH$2:AH$5455,"Draw")</f>
        <v>0</v>
      </c>
      <c r="G799" s="13" t="n">
        <f aca="false">IFERROR(D799/C799,"")</f>
        <v>0</v>
      </c>
    </row>
    <row r="800" customFormat="false" ht="15" hidden="false" customHeight="true" outlineLevel="0" collapsed="false">
      <c r="A800" s="7" t="s">
        <v>1527</v>
      </c>
      <c r="B800" s="7" t="s">
        <v>4771</v>
      </c>
      <c r="C800" s="7" t="n">
        <f aca="false">COUNTIFS('Duel Log'!AF$2:AF$5455,$A800,'Duel Log'!AG$2:AG$5455,$B800)</f>
        <v>1</v>
      </c>
      <c r="D800" s="7" t="n">
        <f aca="false">COUNTIFS('Duel Log'!AF$2:AF$5455,$A800,'Duel Log'!AG$2:AG$5455,$B800,'Duel Log'!AH$2:AH$5455,"Win")</f>
        <v>0</v>
      </c>
      <c r="E800" s="7" t="n">
        <f aca="false">COUNTIFS('Duel Log'!AF$2:AF$5455,$A800,'Duel Log'!AG$2:AG$5455,$B800,'Duel Log'!AH$2:AH$5455,"Loss")</f>
        <v>1</v>
      </c>
      <c r="F800" s="7" t="n">
        <f aca="false">COUNTIFS('Duel Log'!AF$2:AF$5455,$A800,'Duel Log'!AG$2:AG$5455,$B800,'Duel Log'!AH$2:AH$5455,"Draw")</f>
        <v>0</v>
      </c>
      <c r="G800" s="13" t="n">
        <f aca="false">IFERROR(D800/C800,"")</f>
        <v>0</v>
      </c>
    </row>
    <row r="801" customFormat="false" ht="15" hidden="false" customHeight="true" outlineLevel="0" collapsed="false">
      <c r="A801" s="7" t="s">
        <v>1369</v>
      </c>
      <c r="B801" s="7" t="s">
        <v>853</v>
      </c>
      <c r="C801" s="7" t="n">
        <f aca="false">COUNTIFS('Duel Log'!AF$2:AF$5455,$A801,'Duel Log'!AG$2:AG$5455,$B801)</f>
        <v>2</v>
      </c>
      <c r="D801" s="7" t="n">
        <f aca="false">COUNTIFS('Duel Log'!AF$2:AF$5455,$A801,'Duel Log'!AG$2:AG$5455,$B801,'Duel Log'!AH$2:AH$5455,"Win")</f>
        <v>2</v>
      </c>
      <c r="E801" s="7" t="n">
        <f aca="false">COUNTIFS('Duel Log'!AF$2:AF$5455,$A801,'Duel Log'!AG$2:AG$5455,$B801,'Duel Log'!AH$2:AH$5455,"Loss")</f>
        <v>0</v>
      </c>
      <c r="F801" s="7" t="n">
        <f aca="false">COUNTIFS('Duel Log'!AF$2:AF$5455,$A801,'Duel Log'!AG$2:AG$5455,$B801,'Duel Log'!AH$2:AH$5455,"Draw")</f>
        <v>0</v>
      </c>
      <c r="G801" s="13" t="n">
        <f aca="false">IFERROR(D801/C801,"")</f>
        <v>1</v>
      </c>
    </row>
    <row r="802" customFormat="false" ht="15" hidden="false" customHeight="true" outlineLevel="0" collapsed="false">
      <c r="A802" s="7" t="s">
        <v>1369</v>
      </c>
      <c r="B802" s="7" t="s">
        <v>3552</v>
      </c>
      <c r="C802" s="7" t="n">
        <f aca="false">COUNTIFS('Duel Log'!AF$2:AF$5455,$A802,'Duel Log'!AG$2:AG$5455,$B802)</f>
        <v>1</v>
      </c>
      <c r="D802" s="7" t="n">
        <f aca="false">COUNTIFS('Duel Log'!AF$2:AF$5455,$A802,'Duel Log'!AG$2:AG$5455,$B802,'Duel Log'!AH$2:AH$5455,"Win")</f>
        <v>1</v>
      </c>
      <c r="E802" s="7" t="n">
        <f aca="false">COUNTIFS('Duel Log'!AF$2:AF$5455,$A802,'Duel Log'!AG$2:AG$5455,$B802,'Duel Log'!AH$2:AH$5455,"Loss")</f>
        <v>0</v>
      </c>
      <c r="F802" s="7" t="n">
        <f aca="false">COUNTIFS('Duel Log'!AF$2:AF$5455,$A802,'Duel Log'!AG$2:AG$5455,$B802,'Duel Log'!AH$2:AH$5455,"Draw")</f>
        <v>0</v>
      </c>
      <c r="G802" s="13" t="n">
        <f aca="false">IFERROR(D802/C802,"")</f>
        <v>1</v>
      </c>
    </row>
    <row r="803" customFormat="false" ht="15" hidden="false" customHeight="true" outlineLevel="0" collapsed="false">
      <c r="A803" s="7" t="s">
        <v>1369</v>
      </c>
      <c r="B803" s="7" t="s">
        <v>3557</v>
      </c>
      <c r="C803" s="7" t="n">
        <f aca="false">COUNTIFS('Duel Log'!AF$2:AF$5455,$A803,'Duel Log'!AG$2:AG$5455,$B803)</f>
        <v>2</v>
      </c>
      <c r="D803" s="7" t="n">
        <f aca="false">COUNTIFS('Duel Log'!AF$2:AF$5455,$A803,'Duel Log'!AG$2:AG$5455,$B803,'Duel Log'!AH$2:AH$5455,"Win")</f>
        <v>0</v>
      </c>
      <c r="E803" s="7" t="n">
        <f aca="false">COUNTIFS('Duel Log'!AF$2:AF$5455,$A803,'Duel Log'!AG$2:AG$5455,$B803,'Duel Log'!AH$2:AH$5455,"Loss")</f>
        <v>2</v>
      </c>
      <c r="F803" s="7" t="n">
        <f aca="false">COUNTIFS('Duel Log'!AF$2:AF$5455,$A803,'Duel Log'!AG$2:AG$5455,$B803,'Duel Log'!AH$2:AH$5455,"Draw")</f>
        <v>0</v>
      </c>
      <c r="G803" s="13" t="n">
        <f aca="false">IFERROR(D803/C803,"")</f>
        <v>0</v>
      </c>
    </row>
    <row r="804" customFormat="false" ht="15" hidden="false" customHeight="true" outlineLevel="0" collapsed="false">
      <c r="A804" s="7" t="s">
        <v>1369</v>
      </c>
      <c r="B804" s="7" t="s">
        <v>958</v>
      </c>
      <c r="C804" s="7" t="n">
        <f aca="false">COUNTIFS('Duel Log'!AF$2:AF$5455,$A804,'Duel Log'!AG$2:AG$5455,$B804)</f>
        <v>2</v>
      </c>
      <c r="D804" s="7" t="n">
        <f aca="false">COUNTIFS('Duel Log'!AF$2:AF$5455,$A804,'Duel Log'!AG$2:AG$5455,$B804,'Duel Log'!AH$2:AH$5455,"Win")</f>
        <v>0</v>
      </c>
      <c r="E804" s="7" t="n">
        <f aca="false">COUNTIFS('Duel Log'!AF$2:AF$5455,$A804,'Duel Log'!AG$2:AG$5455,$B804,'Duel Log'!AH$2:AH$5455,"Loss")</f>
        <v>2</v>
      </c>
      <c r="F804" s="7" t="n">
        <f aca="false">COUNTIFS('Duel Log'!AF$2:AF$5455,$A804,'Duel Log'!AG$2:AG$5455,$B804,'Duel Log'!AH$2:AH$5455,"Draw")</f>
        <v>0</v>
      </c>
      <c r="G804" s="13" t="n">
        <f aca="false">IFERROR(D804/C804,"")</f>
        <v>0</v>
      </c>
    </row>
    <row r="805" customFormat="false" ht="15" hidden="false" customHeight="true" outlineLevel="0" collapsed="false">
      <c r="A805" s="7" t="s">
        <v>1369</v>
      </c>
      <c r="B805" s="7" t="s">
        <v>4321</v>
      </c>
      <c r="C805" s="7" t="n">
        <f aca="false">COUNTIFS('Duel Log'!AF$2:AF$5455,$A805,'Duel Log'!AG$2:AG$5455,$B805)</f>
        <v>2</v>
      </c>
      <c r="D805" s="7" t="n">
        <f aca="false">COUNTIFS('Duel Log'!AF$2:AF$5455,$A805,'Duel Log'!AG$2:AG$5455,$B805,'Duel Log'!AH$2:AH$5455,"Win")</f>
        <v>2</v>
      </c>
      <c r="E805" s="7" t="n">
        <f aca="false">COUNTIFS('Duel Log'!AF$2:AF$5455,$A805,'Duel Log'!AG$2:AG$5455,$B805,'Duel Log'!AH$2:AH$5455,"Loss")</f>
        <v>0</v>
      </c>
      <c r="F805" s="7" t="n">
        <f aca="false">COUNTIFS('Duel Log'!AF$2:AF$5455,$A805,'Duel Log'!AG$2:AG$5455,$B805,'Duel Log'!AH$2:AH$5455,"Draw")</f>
        <v>0</v>
      </c>
      <c r="G805" s="13" t="n">
        <f aca="false">IFERROR(D805/C805,"")</f>
        <v>1</v>
      </c>
    </row>
    <row r="806" customFormat="false" ht="15" hidden="false" customHeight="true" outlineLevel="0" collapsed="false">
      <c r="A806" s="7" t="s">
        <v>2122</v>
      </c>
      <c r="B806" s="7" t="s">
        <v>1061</v>
      </c>
      <c r="C806" s="7" t="n">
        <f aca="false">COUNTIFS('Duel Log'!AF$2:AF$5455,$A806,'Duel Log'!AG$2:AG$5455,$B806)</f>
        <v>1</v>
      </c>
      <c r="D806" s="7" t="n">
        <f aca="false">COUNTIFS('Duel Log'!AF$2:AF$5455,$A806,'Duel Log'!AG$2:AG$5455,$B806,'Duel Log'!AH$2:AH$5455,"Win")</f>
        <v>1</v>
      </c>
      <c r="E806" s="7" t="n">
        <f aca="false">COUNTIFS('Duel Log'!AF$2:AF$5455,$A806,'Duel Log'!AG$2:AG$5455,$B806,'Duel Log'!AH$2:AH$5455,"Loss")</f>
        <v>0</v>
      </c>
      <c r="F806" s="7" t="n">
        <f aca="false">COUNTIFS('Duel Log'!AF$2:AF$5455,$A806,'Duel Log'!AG$2:AG$5455,$B806,'Duel Log'!AH$2:AH$5455,"Draw")</f>
        <v>0</v>
      </c>
      <c r="G806" s="13" t="n">
        <f aca="false">IFERROR(D806/C806,"")</f>
        <v>1</v>
      </c>
    </row>
    <row r="807" customFormat="false" ht="15" hidden="false" customHeight="true" outlineLevel="0" collapsed="false">
      <c r="A807" s="7" t="s">
        <v>2122</v>
      </c>
      <c r="B807" s="7" t="s">
        <v>668</v>
      </c>
      <c r="C807" s="7" t="n">
        <f aca="false">COUNTIFS('Duel Log'!AF$2:AF$5455,$A807,'Duel Log'!AG$2:AG$5455,$B807)</f>
        <v>1</v>
      </c>
      <c r="D807" s="7" t="n">
        <f aca="false">COUNTIFS('Duel Log'!AF$2:AF$5455,$A807,'Duel Log'!AG$2:AG$5455,$B807,'Duel Log'!AH$2:AH$5455,"Win")</f>
        <v>1</v>
      </c>
      <c r="E807" s="7" t="n">
        <f aca="false">COUNTIFS('Duel Log'!AF$2:AF$5455,$A807,'Duel Log'!AG$2:AG$5455,$B807,'Duel Log'!AH$2:AH$5455,"Loss")</f>
        <v>0</v>
      </c>
      <c r="F807" s="7" t="n">
        <f aca="false">COUNTIFS('Duel Log'!AF$2:AF$5455,$A807,'Duel Log'!AG$2:AG$5455,$B807,'Duel Log'!AH$2:AH$5455,"Draw")</f>
        <v>0</v>
      </c>
      <c r="G807" s="13" t="n">
        <f aca="false">IFERROR(D807/C807,"")</f>
        <v>1</v>
      </c>
    </row>
    <row r="808" customFormat="false" ht="15" hidden="false" customHeight="true" outlineLevel="0" collapsed="false">
      <c r="A808" s="7" t="s">
        <v>2122</v>
      </c>
      <c r="B808" s="7" t="s">
        <v>2178</v>
      </c>
      <c r="C808" s="7" t="n">
        <f aca="false">COUNTIFS('Duel Log'!AF$2:AF$5455,$A808,'Duel Log'!AG$2:AG$5455,$B808)</f>
        <v>2</v>
      </c>
      <c r="D808" s="7" t="n">
        <f aca="false">COUNTIFS('Duel Log'!AF$2:AF$5455,$A808,'Duel Log'!AG$2:AG$5455,$B808,'Duel Log'!AH$2:AH$5455,"Win")</f>
        <v>0</v>
      </c>
      <c r="E808" s="7" t="n">
        <f aca="false">COUNTIFS('Duel Log'!AF$2:AF$5455,$A808,'Duel Log'!AG$2:AG$5455,$B808,'Duel Log'!AH$2:AH$5455,"Loss")</f>
        <v>2</v>
      </c>
      <c r="F808" s="7" t="n">
        <f aca="false">COUNTIFS('Duel Log'!AF$2:AF$5455,$A808,'Duel Log'!AG$2:AG$5455,$B808,'Duel Log'!AH$2:AH$5455,"Draw")</f>
        <v>0</v>
      </c>
      <c r="G808" s="13" t="n">
        <f aca="false">IFERROR(D808/C808,"")</f>
        <v>0</v>
      </c>
    </row>
    <row r="809" customFormat="false" ht="15" hidden="false" customHeight="true" outlineLevel="0" collapsed="false">
      <c r="A809" s="7" t="s">
        <v>2122</v>
      </c>
      <c r="B809" s="7" t="s">
        <v>368</v>
      </c>
      <c r="C809" s="7" t="n">
        <f aca="false">COUNTIFS('Duel Log'!AF$2:AF$5455,$A809,'Duel Log'!AG$2:AG$5455,$B809)</f>
        <v>2</v>
      </c>
      <c r="D809" s="7" t="n">
        <f aca="false">COUNTIFS('Duel Log'!AF$2:AF$5455,$A809,'Duel Log'!AG$2:AG$5455,$B809,'Duel Log'!AH$2:AH$5455,"Win")</f>
        <v>2</v>
      </c>
      <c r="E809" s="7" t="n">
        <f aca="false">COUNTIFS('Duel Log'!AF$2:AF$5455,$A809,'Duel Log'!AG$2:AG$5455,$B809,'Duel Log'!AH$2:AH$5455,"Loss")</f>
        <v>0</v>
      </c>
      <c r="F809" s="7" t="n">
        <f aca="false">COUNTIFS('Duel Log'!AF$2:AF$5455,$A809,'Duel Log'!AG$2:AG$5455,$B809,'Duel Log'!AH$2:AH$5455,"Draw")</f>
        <v>0</v>
      </c>
      <c r="G809" s="13" t="n">
        <f aca="false">IFERROR(D809/C809,"")</f>
        <v>1</v>
      </c>
    </row>
    <row r="810" customFormat="false" ht="15" hidden="false" customHeight="true" outlineLevel="0" collapsed="false">
      <c r="A810" s="7" t="s">
        <v>7074</v>
      </c>
      <c r="B810" s="7" t="s">
        <v>321</v>
      </c>
      <c r="C810" s="7" t="n">
        <f aca="false">COUNTIFS('Duel Log'!AF$2:AF$5455,$A810,'Duel Log'!AG$2:AG$5455,$B810)</f>
        <v>1</v>
      </c>
      <c r="D810" s="7" t="n">
        <f aca="false">COUNTIFS('Duel Log'!AF$2:AF$5455,$A810,'Duel Log'!AG$2:AG$5455,$B810,'Duel Log'!AH$2:AH$5455,"Win")</f>
        <v>0</v>
      </c>
      <c r="E810" s="7" t="n">
        <f aca="false">COUNTIFS('Duel Log'!AF$2:AF$5455,$A810,'Duel Log'!AG$2:AG$5455,$B810,'Duel Log'!AH$2:AH$5455,"Loss")</f>
        <v>1</v>
      </c>
      <c r="F810" s="7" t="n">
        <f aca="false">COUNTIFS('Duel Log'!AF$2:AF$5455,$A810,'Duel Log'!AG$2:AG$5455,$B810,'Duel Log'!AH$2:AH$5455,"Draw")</f>
        <v>0</v>
      </c>
      <c r="G810" s="13" t="n">
        <f aca="false">IFERROR(D810/C810,"")</f>
        <v>0</v>
      </c>
    </row>
    <row r="811" customFormat="false" ht="15" hidden="false" customHeight="true" outlineLevel="0" collapsed="false">
      <c r="A811" s="7" t="s">
        <v>8814</v>
      </c>
      <c r="B811" s="7" t="s">
        <v>134</v>
      </c>
      <c r="C811" s="7" t="n">
        <f aca="false">COUNTIFS('Duel Log'!AF$2:AF$5455,$A811,'Duel Log'!AG$2:AG$5455,$B811)</f>
        <v>1</v>
      </c>
      <c r="D811" s="7" t="n">
        <f aca="false">COUNTIFS('Duel Log'!AF$2:AF$5455,$A811,'Duel Log'!AG$2:AG$5455,$B811,'Duel Log'!AH$2:AH$5455,"Win")</f>
        <v>1</v>
      </c>
      <c r="E811" s="7" t="n">
        <f aca="false">COUNTIFS('Duel Log'!AF$2:AF$5455,$A811,'Duel Log'!AG$2:AG$5455,$B811,'Duel Log'!AH$2:AH$5455,"Loss")</f>
        <v>0</v>
      </c>
      <c r="F811" s="7" t="n">
        <f aca="false">COUNTIFS('Duel Log'!AF$2:AF$5455,$A811,'Duel Log'!AG$2:AG$5455,$B811,'Duel Log'!AH$2:AH$5455,"Draw")</f>
        <v>0</v>
      </c>
      <c r="G811" s="13" t="n">
        <f aca="false">IFERROR(D811/C811,"")</f>
        <v>1</v>
      </c>
    </row>
    <row r="812" customFormat="false" ht="15" hidden="false" customHeight="true" outlineLevel="0" collapsed="false">
      <c r="A812" s="7" t="s">
        <v>3527</v>
      </c>
      <c r="B812" s="7" t="s">
        <v>883</v>
      </c>
      <c r="C812" s="7" t="n">
        <f aca="false">COUNTIFS('Duel Log'!AF$2:AF$5455,$A812,'Duel Log'!AG$2:AG$5455,$B812)</f>
        <v>2</v>
      </c>
      <c r="D812" s="7" t="n">
        <f aca="false">COUNTIFS('Duel Log'!AF$2:AF$5455,$A812,'Duel Log'!AG$2:AG$5455,$B812,'Duel Log'!AH$2:AH$5455,"Win")</f>
        <v>2</v>
      </c>
      <c r="E812" s="7" t="n">
        <f aca="false">COUNTIFS('Duel Log'!AF$2:AF$5455,$A812,'Duel Log'!AG$2:AG$5455,$B812,'Duel Log'!AH$2:AH$5455,"Loss")</f>
        <v>0</v>
      </c>
      <c r="F812" s="7" t="n">
        <f aca="false">COUNTIFS('Duel Log'!AF$2:AF$5455,$A812,'Duel Log'!AG$2:AG$5455,$B812,'Duel Log'!AH$2:AH$5455,"Draw")</f>
        <v>0</v>
      </c>
      <c r="G812" s="13" t="n">
        <f aca="false">IFERROR(D812/C812,"")</f>
        <v>1</v>
      </c>
    </row>
    <row r="813" customFormat="false" ht="15" hidden="false" customHeight="true" outlineLevel="0" collapsed="false">
      <c r="A813" s="7" t="s">
        <v>3527</v>
      </c>
      <c r="B813" s="7" t="s">
        <v>503</v>
      </c>
      <c r="C813" s="7" t="n">
        <f aca="false">COUNTIFS('Duel Log'!AF$2:AF$5455,$A813,'Duel Log'!AG$2:AG$5455,$B813)</f>
        <v>1</v>
      </c>
      <c r="D813" s="7" t="n">
        <f aca="false">COUNTIFS('Duel Log'!AF$2:AF$5455,$A813,'Duel Log'!AG$2:AG$5455,$B813,'Duel Log'!AH$2:AH$5455,"Win")</f>
        <v>1</v>
      </c>
      <c r="E813" s="7" t="n">
        <f aca="false">COUNTIFS('Duel Log'!AF$2:AF$5455,$A813,'Duel Log'!AG$2:AG$5455,$B813,'Duel Log'!AH$2:AH$5455,"Loss")</f>
        <v>0</v>
      </c>
      <c r="F813" s="7" t="n">
        <f aca="false">COUNTIFS('Duel Log'!AF$2:AF$5455,$A813,'Duel Log'!AG$2:AG$5455,$B813,'Duel Log'!AH$2:AH$5455,"Draw")</f>
        <v>0</v>
      </c>
      <c r="G813" s="13" t="n">
        <f aca="false">IFERROR(D813/C813,"")</f>
        <v>1</v>
      </c>
    </row>
    <row r="814" customFormat="false" ht="15" hidden="false" customHeight="true" outlineLevel="0" collapsed="false">
      <c r="A814" s="7" t="s">
        <v>3527</v>
      </c>
      <c r="B814" s="7" t="s">
        <v>155</v>
      </c>
      <c r="C814" s="7" t="n">
        <f aca="false">COUNTIFS('Duel Log'!AF$2:AF$5455,$A814,'Duel Log'!AG$2:AG$5455,$B814)</f>
        <v>2</v>
      </c>
      <c r="D814" s="7" t="n">
        <f aca="false">COUNTIFS('Duel Log'!AF$2:AF$5455,$A814,'Duel Log'!AG$2:AG$5455,$B814,'Duel Log'!AH$2:AH$5455,"Win")</f>
        <v>0</v>
      </c>
      <c r="E814" s="7" t="n">
        <f aca="false">COUNTIFS('Duel Log'!AF$2:AF$5455,$A814,'Duel Log'!AG$2:AG$5455,$B814,'Duel Log'!AH$2:AH$5455,"Loss")</f>
        <v>2</v>
      </c>
      <c r="F814" s="7" t="n">
        <f aca="false">COUNTIFS('Duel Log'!AF$2:AF$5455,$A814,'Duel Log'!AG$2:AG$5455,$B814,'Duel Log'!AH$2:AH$5455,"Draw")</f>
        <v>0</v>
      </c>
      <c r="G814" s="13" t="n">
        <f aca="false">IFERROR(D814/C814,"")</f>
        <v>0</v>
      </c>
    </row>
    <row r="815" customFormat="false" ht="15" hidden="false" customHeight="true" outlineLevel="0" collapsed="false">
      <c r="A815" s="7" t="s">
        <v>3527</v>
      </c>
      <c r="B815" s="7" t="s">
        <v>6232</v>
      </c>
      <c r="C815" s="7" t="n">
        <f aca="false">COUNTIFS('Duel Log'!AF$2:AF$5455,$A815,'Duel Log'!AG$2:AG$5455,$B815)</f>
        <v>1</v>
      </c>
      <c r="D815" s="7" t="n">
        <f aca="false">COUNTIFS('Duel Log'!AF$2:AF$5455,$A815,'Duel Log'!AG$2:AG$5455,$B815,'Duel Log'!AH$2:AH$5455,"Win")</f>
        <v>0</v>
      </c>
      <c r="E815" s="7" t="n">
        <f aca="false">COUNTIFS('Duel Log'!AF$2:AF$5455,$A815,'Duel Log'!AG$2:AG$5455,$B815,'Duel Log'!AH$2:AH$5455,"Loss")</f>
        <v>1</v>
      </c>
      <c r="F815" s="7" t="n">
        <f aca="false">COUNTIFS('Duel Log'!AF$2:AF$5455,$A815,'Duel Log'!AG$2:AG$5455,$B815,'Duel Log'!AH$2:AH$5455,"Draw")</f>
        <v>0</v>
      </c>
      <c r="G815" s="13" t="n">
        <f aca="false">IFERROR(D815/C815,"")</f>
        <v>0</v>
      </c>
    </row>
    <row r="816" customFormat="false" ht="15" hidden="false" customHeight="true" outlineLevel="0" collapsed="false">
      <c r="A816" s="7" t="s">
        <v>1073</v>
      </c>
      <c r="B816" s="7" t="s">
        <v>1072</v>
      </c>
      <c r="C816" s="7" t="n">
        <f aca="false">COUNTIFS('Duel Log'!AF$2:AF$5455,$A816,'Duel Log'!AG$2:AG$5455,$B816)</f>
        <v>1</v>
      </c>
      <c r="D816" s="7" t="n">
        <f aca="false">COUNTIFS('Duel Log'!AF$2:AF$5455,$A816,'Duel Log'!AG$2:AG$5455,$B816,'Duel Log'!AH$2:AH$5455,"Win")</f>
        <v>0</v>
      </c>
      <c r="E816" s="7" t="n">
        <f aca="false">COUNTIFS('Duel Log'!AF$2:AF$5455,$A816,'Duel Log'!AG$2:AG$5455,$B816,'Duel Log'!AH$2:AH$5455,"Loss")</f>
        <v>1</v>
      </c>
      <c r="F816" s="7" t="n">
        <f aca="false">COUNTIFS('Duel Log'!AF$2:AF$5455,$A816,'Duel Log'!AG$2:AG$5455,$B816,'Duel Log'!AH$2:AH$5455,"Draw")</f>
        <v>0</v>
      </c>
      <c r="G816" s="13" t="n">
        <f aca="false">IFERROR(D816/C816,"")</f>
        <v>0</v>
      </c>
    </row>
    <row r="817" customFormat="false" ht="15" hidden="false" customHeight="true" outlineLevel="0" collapsed="false">
      <c r="A817" s="7" t="s">
        <v>2998</v>
      </c>
      <c r="B817" s="7" t="s">
        <v>180</v>
      </c>
      <c r="C817" s="7" t="n">
        <f aca="false">COUNTIFS('Duel Log'!AF$2:AF$5455,$A817,'Duel Log'!AG$2:AG$5455,$B817)</f>
        <v>2</v>
      </c>
      <c r="D817" s="7" t="n">
        <f aca="false">COUNTIFS('Duel Log'!AF$2:AF$5455,$A817,'Duel Log'!AG$2:AG$5455,$B817,'Duel Log'!AH$2:AH$5455,"Win")</f>
        <v>2</v>
      </c>
      <c r="E817" s="7" t="n">
        <f aca="false">COUNTIFS('Duel Log'!AF$2:AF$5455,$A817,'Duel Log'!AG$2:AG$5455,$B817,'Duel Log'!AH$2:AH$5455,"Loss")</f>
        <v>0</v>
      </c>
      <c r="F817" s="7" t="n">
        <f aca="false">COUNTIFS('Duel Log'!AF$2:AF$5455,$A817,'Duel Log'!AG$2:AG$5455,$B817,'Duel Log'!AH$2:AH$5455,"Draw")</f>
        <v>0</v>
      </c>
      <c r="G817" s="13" t="n">
        <f aca="false">IFERROR(D817/C817,"")</f>
        <v>1</v>
      </c>
    </row>
    <row r="818" customFormat="false" ht="15" hidden="false" customHeight="true" outlineLevel="0" collapsed="false">
      <c r="A818" s="7" t="s">
        <v>3374</v>
      </c>
      <c r="B818" s="7" t="s">
        <v>1001</v>
      </c>
      <c r="C818" s="7" t="n">
        <f aca="false">COUNTIFS('Duel Log'!AF$2:AF$5455,$A818,'Duel Log'!AG$2:AG$5455,$B818)</f>
        <v>2</v>
      </c>
      <c r="D818" s="7" t="n">
        <f aca="false">COUNTIFS('Duel Log'!AF$2:AF$5455,$A818,'Duel Log'!AG$2:AG$5455,$B818,'Duel Log'!AH$2:AH$5455,"Win")</f>
        <v>2</v>
      </c>
      <c r="E818" s="7" t="n">
        <f aca="false">COUNTIFS('Duel Log'!AF$2:AF$5455,$A818,'Duel Log'!AG$2:AG$5455,$B818,'Duel Log'!AH$2:AH$5455,"Loss")</f>
        <v>0</v>
      </c>
      <c r="F818" s="7" t="n">
        <f aca="false">COUNTIFS('Duel Log'!AF$2:AF$5455,$A818,'Duel Log'!AG$2:AG$5455,$B818,'Duel Log'!AH$2:AH$5455,"Draw")</f>
        <v>0</v>
      </c>
      <c r="G818" s="13" t="n">
        <f aca="false">IFERROR(D818/C818,"")</f>
        <v>1</v>
      </c>
    </row>
    <row r="819" customFormat="false" ht="15" hidden="false" customHeight="true" outlineLevel="0" collapsed="false">
      <c r="A819" s="7" t="s">
        <v>6079</v>
      </c>
      <c r="B819" s="7" t="s">
        <v>243</v>
      </c>
      <c r="C819" s="7" t="n">
        <f aca="false">COUNTIFS('Duel Log'!AF$2:AF$5455,$A819,'Duel Log'!AG$2:AG$5455,$B819)</f>
        <v>2</v>
      </c>
      <c r="D819" s="7" t="n">
        <f aca="false">COUNTIFS('Duel Log'!AF$2:AF$5455,$A819,'Duel Log'!AG$2:AG$5455,$B819,'Duel Log'!AH$2:AH$5455,"Win")</f>
        <v>2</v>
      </c>
      <c r="E819" s="7" t="n">
        <f aca="false">COUNTIFS('Duel Log'!AF$2:AF$5455,$A819,'Duel Log'!AG$2:AG$5455,$B819,'Duel Log'!AH$2:AH$5455,"Loss")</f>
        <v>0</v>
      </c>
      <c r="F819" s="7" t="n">
        <f aca="false">COUNTIFS('Duel Log'!AF$2:AF$5455,$A819,'Duel Log'!AG$2:AG$5455,$B819,'Duel Log'!AH$2:AH$5455,"Draw")</f>
        <v>0</v>
      </c>
      <c r="G819" s="13" t="n">
        <f aca="false">IFERROR(D819/C819,"")</f>
        <v>1</v>
      </c>
    </row>
    <row r="820" customFormat="false" ht="15" hidden="false" customHeight="true" outlineLevel="0" collapsed="false">
      <c r="A820" s="7" t="s">
        <v>3631</v>
      </c>
      <c r="B820" s="7" t="s">
        <v>155</v>
      </c>
      <c r="C820" s="7" t="n">
        <f aca="false">COUNTIFS('Duel Log'!AF$2:AF$5455,$A820,'Duel Log'!AG$2:AG$5455,$B820)</f>
        <v>2</v>
      </c>
      <c r="D820" s="7" t="n">
        <f aca="false">COUNTIFS('Duel Log'!AF$2:AF$5455,$A820,'Duel Log'!AG$2:AG$5455,$B820,'Duel Log'!AH$2:AH$5455,"Win")</f>
        <v>2</v>
      </c>
      <c r="E820" s="7" t="n">
        <f aca="false">COUNTIFS('Duel Log'!AF$2:AF$5455,$A820,'Duel Log'!AG$2:AG$5455,$B820,'Duel Log'!AH$2:AH$5455,"Loss")</f>
        <v>0</v>
      </c>
      <c r="F820" s="7" t="n">
        <f aca="false">COUNTIFS('Duel Log'!AF$2:AF$5455,$A820,'Duel Log'!AG$2:AG$5455,$B820,'Duel Log'!AH$2:AH$5455,"Draw")</f>
        <v>0</v>
      </c>
      <c r="G820" s="13" t="n">
        <f aca="false">IFERROR(D820/C820,"")</f>
        <v>1</v>
      </c>
    </row>
    <row r="821" customFormat="false" ht="15" hidden="false" customHeight="true" outlineLevel="0" collapsed="false">
      <c r="A821" s="7" t="s">
        <v>804</v>
      </c>
      <c r="B821" s="7" t="s">
        <v>805</v>
      </c>
      <c r="C821" s="7" t="n">
        <f aca="false">COUNTIFS('Duel Log'!AF$2:AF$5455,$A821,'Duel Log'!AG$2:AG$5455,$B821)</f>
        <v>2</v>
      </c>
      <c r="D821" s="7" t="n">
        <f aca="false">COUNTIFS('Duel Log'!AF$2:AF$5455,$A821,'Duel Log'!AG$2:AG$5455,$B821,'Duel Log'!AH$2:AH$5455,"Win")</f>
        <v>0</v>
      </c>
      <c r="E821" s="7" t="n">
        <f aca="false">COUNTIFS('Duel Log'!AF$2:AF$5455,$A821,'Duel Log'!AG$2:AG$5455,$B821,'Duel Log'!AH$2:AH$5455,"Loss")</f>
        <v>2</v>
      </c>
      <c r="F821" s="7" t="n">
        <f aca="false">COUNTIFS('Duel Log'!AF$2:AF$5455,$A821,'Duel Log'!AG$2:AG$5455,$B821,'Duel Log'!AH$2:AH$5455,"Draw")</f>
        <v>0</v>
      </c>
      <c r="G821" s="13" t="n">
        <f aca="false">IFERROR(D821/C821,"")</f>
        <v>0</v>
      </c>
    </row>
    <row r="822" customFormat="false" ht="15" hidden="false" customHeight="true" outlineLevel="0" collapsed="false">
      <c r="A822" s="7" t="s">
        <v>1224</v>
      </c>
      <c r="B822" s="7" t="s">
        <v>1225</v>
      </c>
      <c r="C822" s="7" t="n">
        <f aca="false">COUNTIFS('Duel Log'!AF$2:AF$5455,$A822,'Duel Log'!AG$2:AG$5455,$B822)</f>
        <v>1</v>
      </c>
      <c r="D822" s="7" t="n">
        <f aca="false">COUNTIFS('Duel Log'!AF$2:AF$5455,$A822,'Duel Log'!AG$2:AG$5455,$B822,'Duel Log'!AH$2:AH$5455,"Win")</f>
        <v>1</v>
      </c>
      <c r="E822" s="7" t="n">
        <f aca="false">COUNTIFS('Duel Log'!AF$2:AF$5455,$A822,'Duel Log'!AG$2:AG$5455,$B822,'Duel Log'!AH$2:AH$5455,"Loss")</f>
        <v>0</v>
      </c>
      <c r="F822" s="7" t="n">
        <f aca="false">COUNTIFS('Duel Log'!AF$2:AF$5455,$A822,'Duel Log'!AG$2:AG$5455,$B822,'Duel Log'!AH$2:AH$5455,"Draw")</f>
        <v>0</v>
      </c>
      <c r="G822" s="13" t="n">
        <f aca="false">IFERROR(D822/C822,"")</f>
        <v>1</v>
      </c>
    </row>
    <row r="823" customFormat="false" ht="15" hidden="false" customHeight="true" outlineLevel="0" collapsed="false">
      <c r="A823" s="7" t="s">
        <v>9584</v>
      </c>
      <c r="B823" s="7" t="s">
        <v>380</v>
      </c>
      <c r="C823" s="7" t="n">
        <f aca="false">COUNTIFS('Duel Log'!AF$2:AF$5455,$A823,'Duel Log'!AG$2:AG$5455,$B823)</f>
        <v>1</v>
      </c>
      <c r="D823" s="7" t="n">
        <f aca="false">COUNTIFS('Duel Log'!AF$2:AF$5455,$A823,'Duel Log'!AG$2:AG$5455,$B823,'Duel Log'!AH$2:AH$5455,"Win")</f>
        <v>0</v>
      </c>
      <c r="E823" s="7" t="n">
        <f aca="false">COUNTIFS('Duel Log'!AF$2:AF$5455,$A823,'Duel Log'!AG$2:AG$5455,$B823,'Duel Log'!AH$2:AH$5455,"Loss")</f>
        <v>1</v>
      </c>
      <c r="F823" s="7" t="n">
        <f aca="false">COUNTIFS('Duel Log'!AF$2:AF$5455,$A823,'Duel Log'!AG$2:AG$5455,$B823,'Duel Log'!AH$2:AH$5455,"Draw")</f>
        <v>0</v>
      </c>
      <c r="G823" s="13" t="n">
        <f aca="false">IFERROR(D823/C823,"")</f>
        <v>0</v>
      </c>
    </row>
    <row r="824" customFormat="false" ht="15" hidden="false" customHeight="true" outlineLevel="0" collapsed="false">
      <c r="A824" s="7" t="s">
        <v>3582</v>
      </c>
      <c r="B824" s="7" t="s">
        <v>503</v>
      </c>
      <c r="C824" s="7" t="n">
        <f aca="false">COUNTIFS('Duel Log'!AF$2:AF$5455,$A824,'Duel Log'!AG$2:AG$5455,$B824)</f>
        <v>1</v>
      </c>
      <c r="D824" s="7" t="n">
        <f aca="false">COUNTIFS('Duel Log'!AF$2:AF$5455,$A824,'Duel Log'!AG$2:AG$5455,$B824,'Duel Log'!AH$2:AH$5455,"Win")</f>
        <v>0</v>
      </c>
      <c r="E824" s="7" t="n">
        <f aca="false">COUNTIFS('Duel Log'!AF$2:AF$5455,$A824,'Duel Log'!AG$2:AG$5455,$B824,'Duel Log'!AH$2:AH$5455,"Loss")</f>
        <v>1</v>
      </c>
      <c r="F824" s="7" t="n">
        <f aca="false">COUNTIFS('Duel Log'!AF$2:AF$5455,$A824,'Duel Log'!AG$2:AG$5455,$B824,'Duel Log'!AH$2:AH$5455,"Draw")</f>
        <v>0</v>
      </c>
      <c r="G824" s="13" t="n">
        <f aca="false">IFERROR(D824/C824,"")</f>
        <v>0</v>
      </c>
    </row>
    <row r="825" customFormat="false" ht="15" hidden="false" customHeight="true" outlineLevel="0" collapsed="false">
      <c r="A825" s="7" t="s">
        <v>3068</v>
      </c>
      <c r="B825" s="7" t="s">
        <v>3069</v>
      </c>
      <c r="C825" s="7" t="n">
        <f aca="false">COUNTIFS('Duel Log'!AF$2:AF$5455,$A825,'Duel Log'!AG$2:AG$5455,$B825)</f>
        <v>2</v>
      </c>
      <c r="D825" s="7" t="n">
        <f aca="false">COUNTIFS('Duel Log'!AF$2:AF$5455,$A825,'Duel Log'!AG$2:AG$5455,$B825,'Duel Log'!AH$2:AH$5455,"Win")</f>
        <v>2</v>
      </c>
      <c r="E825" s="7" t="n">
        <f aca="false">COUNTIFS('Duel Log'!AF$2:AF$5455,$A825,'Duel Log'!AG$2:AG$5455,$B825,'Duel Log'!AH$2:AH$5455,"Loss")</f>
        <v>0</v>
      </c>
      <c r="F825" s="7" t="n">
        <f aca="false">COUNTIFS('Duel Log'!AF$2:AF$5455,$A825,'Duel Log'!AG$2:AG$5455,$B825,'Duel Log'!AH$2:AH$5455,"Draw")</f>
        <v>0</v>
      </c>
      <c r="G825" s="13" t="n">
        <f aca="false">IFERROR(D825/C825,"")</f>
        <v>1</v>
      </c>
    </row>
    <row r="826" customFormat="false" ht="15" hidden="false" customHeight="true" outlineLevel="0" collapsed="false">
      <c r="A826" s="7" t="s">
        <v>3068</v>
      </c>
      <c r="B826" s="7" t="s">
        <v>3074</v>
      </c>
      <c r="C826" s="7" t="n">
        <f aca="false">COUNTIFS('Duel Log'!AF$2:AF$5455,$A826,'Duel Log'!AG$2:AG$5455,$B826)</f>
        <v>2</v>
      </c>
      <c r="D826" s="7" t="n">
        <f aca="false">COUNTIFS('Duel Log'!AF$2:AF$5455,$A826,'Duel Log'!AG$2:AG$5455,$B826,'Duel Log'!AH$2:AH$5455,"Win")</f>
        <v>2</v>
      </c>
      <c r="E826" s="7" t="n">
        <f aca="false">COUNTIFS('Duel Log'!AF$2:AF$5455,$A826,'Duel Log'!AG$2:AG$5455,$B826,'Duel Log'!AH$2:AH$5455,"Loss")</f>
        <v>0</v>
      </c>
      <c r="F826" s="7" t="n">
        <f aca="false">COUNTIFS('Duel Log'!AF$2:AF$5455,$A826,'Duel Log'!AG$2:AG$5455,$B826,'Duel Log'!AH$2:AH$5455,"Draw")</f>
        <v>0</v>
      </c>
      <c r="G826" s="13" t="n">
        <f aca="false">IFERROR(D826/C826,"")</f>
        <v>1</v>
      </c>
    </row>
    <row r="827" customFormat="false" ht="15" hidden="false" customHeight="true" outlineLevel="0" collapsed="false">
      <c r="A827" s="7" t="s">
        <v>3539</v>
      </c>
      <c r="B827" s="7" t="s">
        <v>3540</v>
      </c>
      <c r="C827" s="7" t="n">
        <f aca="false">COUNTIFS('Duel Log'!AF$2:AF$5455,$A827,'Duel Log'!AG$2:AG$5455,$B827)</f>
        <v>1</v>
      </c>
      <c r="D827" s="7" t="n">
        <f aca="false">COUNTIFS('Duel Log'!AF$2:AF$5455,$A827,'Duel Log'!AG$2:AG$5455,$B827,'Duel Log'!AH$2:AH$5455,"Win")</f>
        <v>1</v>
      </c>
      <c r="E827" s="7" t="n">
        <f aca="false">COUNTIFS('Duel Log'!AF$2:AF$5455,$A827,'Duel Log'!AG$2:AG$5455,$B827,'Duel Log'!AH$2:AH$5455,"Loss")</f>
        <v>0</v>
      </c>
      <c r="F827" s="7" t="n">
        <f aca="false">COUNTIFS('Duel Log'!AF$2:AF$5455,$A827,'Duel Log'!AG$2:AG$5455,$B827,'Duel Log'!AH$2:AH$5455,"Draw")</f>
        <v>0</v>
      </c>
      <c r="G827" s="13" t="n">
        <f aca="false">IFERROR(D827/C827,"")</f>
        <v>1</v>
      </c>
    </row>
    <row r="828" customFormat="false" ht="15" hidden="false" customHeight="true" outlineLevel="0" collapsed="false">
      <c r="A828" s="7" t="s">
        <v>5886</v>
      </c>
      <c r="B828" s="7" t="s">
        <v>5885</v>
      </c>
      <c r="C828" s="7" t="n">
        <f aca="false">COUNTIFS('Duel Log'!AF$2:AF$5455,$A828,'Duel Log'!AG$2:AG$5455,$B828)</f>
        <v>1</v>
      </c>
      <c r="D828" s="7" t="n">
        <f aca="false">COUNTIFS('Duel Log'!AF$2:AF$5455,$A828,'Duel Log'!AG$2:AG$5455,$B828,'Duel Log'!AH$2:AH$5455,"Win")</f>
        <v>0</v>
      </c>
      <c r="E828" s="7" t="n">
        <f aca="false">COUNTIFS('Duel Log'!AF$2:AF$5455,$A828,'Duel Log'!AG$2:AG$5455,$B828,'Duel Log'!AH$2:AH$5455,"Loss")</f>
        <v>1</v>
      </c>
      <c r="F828" s="7" t="n">
        <f aca="false">COUNTIFS('Duel Log'!AF$2:AF$5455,$A828,'Duel Log'!AG$2:AG$5455,$B828,'Duel Log'!AH$2:AH$5455,"Draw")</f>
        <v>0</v>
      </c>
      <c r="G828" s="13" t="n">
        <f aca="false">IFERROR(D828/C828,"")</f>
        <v>0</v>
      </c>
    </row>
    <row r="829" customFormat="false" ht="15" hidden="false" customHeight="true" outlineLevel="0" collapsed="false">
      <c r="A829" s="7" t="s">
        <v>9302</v>
      </c>
      <c r="B829" s="7" t="s">
        <v>497</v>
      </c>
      <c r="C829" s="7" t="n">
        <f aca="false">COUNTIFS('Duel Log'!AF$2:AF$5455,$A829,'Duel Log'!AG$2:AG$5455,$B829)</f>
        <v>1</v>
      </c>
      <c r="D829" s="7" t="n">
        <f aca="false">COUNTIFS('Duel Log'!AF$2:AF$5455,$A829,'Duel Log'!AG$2:AG$5455,$B829,'Duel Log'!AH$2:AH$5455,"Win")</f>
        <v>0</v>
      </c>
      <c r="E829" s="7" t="n">
        <f aca="false">COUNTIFS('Duel Log'!AF$2:AF$5455,$A829,'Duel Log'!AG$2:AG$5455,$B829,'Duel Log'!AH$2:AH$5455,"Loss")</f>
        <v>1</v>
      </c>
      <c r="F829" s="7" t="n">
        <f aca="false">COUNTIFS('Duel Log'!AF$2:AF$5455,$A829,'Duel Log'!AG$2:AG$5455,$B829,'Duel Log'!AH$2:AH$5455,"Draw")</f>
        <v>0</v>
      </c>
      <c r="G829" s="13" t="n">
        <f aca="false">IFERROR(D829/C829,"")</f>
        <v>0</v>
      </c>
    </row>
    <row r="830" customFormat="false" ht="15" hidden="false" customHeight="true" outlineLevel="0" collapsed="false">
      <c r="A830" s="7" t="s">
        <v>5028</v>
      </c>
      <c r="B830" s="7" t="s">
        <v>379</v>
      </c>
      <c r="C830" s="7" t="n">
        <f aca="false">COUNTIFS('Duel Log'!AF$2:AF$5455,$A830,'Duel Log'!AG$2:AG$5455,$B830)</f>
        <v>1</v>
      </c>
      <c r="D830" s="7" t="n">
        <f aca="false">COUNTIFS('Duel Log'!AF$2:AF$5455,$A830,'Duel Log'!AG$2:AG$5455,$B830,'Duel Log'!AH$2:AH$5455,"Win")</f>
        <v>1</v>
      </c>
      <c r="E830" s="7" t="n">
        <f aca="false">COUNTIFS('Duel Log'!AF$2:AF$5455,$A830,'Duel Log'!AG$2:AG$5455,$B830,'Duel Log'!AH$2:AH$5455,"Loss")</f>
        <v>0</v>
      </c>
      <c r="F830" s="7" t="n">
        <f aca="false">COUNTIFS('Duel Log'!AF$2:AF$5455,$A830,'Duel Log'!AG$2:AG$5455,$B830,'Duel Log'!AH$2:AH$5455,"Draw")</f>
        <v>0</v>
      </c>
      <c r="G830" s="13" t="n">
        <f aca="false">IFERROR(D830/C830,"")</f>
        <v>1</v>
      </c>
    </row>
    <row r="831" customFormat="false" ht="15" hidden="false" customHeight="true" outlineLevel="0" collapsed="false">
      <c r="A831" s="7" t="s">
        <v>5028</v>
      </c>
      <c r="B831" s="7" t="s">
        <v>1001</v>
      </c>
      <c r="C831" s="7" t="n">
        <f aca="false">COUNTIFS('Duel Log'!AF$2:AF$5455,$A831,'Duel Log'!AG$2:AG$5455,$B831)</f>
        <v>2</v>
      </c>
      <c r="D831" s="7" t="n">
        <f aca="false">COUNTIFS('Duel Log'!AF$2:AF$5455,$A831,'Duel Log'!AG$2:AG$5455,$B831,'Duel Log'!AH$2:AH$5455,"Win")</f>
        <v>0</v>
      </c>
      <c r="E831" s="7" t="n">
        <f aca="false">COUNTIFS('Duel Log'!AF$2:AF$5455,$A831,'Duel Log'!AG$2:AG$5455,$B831,'Duel Log'!AH$2:AH$5455,"Loss")</f>
        <v>2</v>
      </c>
      <c r="F831" s="7" t="n">
        <f aca="false">COUNTIFS('Duel Log'!AF$2:AF$5455,$A831,'Duel Log'!AG$2:AG$5455,$B831,'Duel Log'!AH$2:AH$5455,"Draw")</f>
        <v>0</v>
      </c>
      <c r="G831" s="13" t="n">
        <f aca="false">IFERROR(D831/C831,"")</f>
        <v>0</v>
      </c>
    </row>
    <row r="832" customFormat="false" ht="15" hidden="false" customHeight="true" outlineLevel="0" collapsed="false">
      <c r="A832" s="7" t="s">
        <v>1153</v>
      </c>
      <c r="B832" s="7" t="s">
        <v>3042</v>
      </c>
      <c r="C832" s="7" t="n">
        <f aca="false">COUNTIFS('Duel Log'!AF$2:AF$5455,$A832,'Duel Log'!AG$2:AG$5455,$B832)</f>
        <v>1</v>
      </c>
      <c r="D832" s="7" t="n">
        <f aca="false">COUNTIFS('Duel Log'!AF$2:AF$5455,$A832,'Duel Log'!AG$2:AG$5455,$B832,'Duel Log'!AH$2:AH$5455,"Win")</f>
        <v>1</v>
      </c>
      <c r="E832" s="7" t="n">
        <f aca="false">COUNTIFS('Duel Log'!AF$2:AF$5455,$A832,'Duel Log'!AG$2:AG$5455,$B832,'Duel Log'!AH$2:AH$5455,"Loss")</f>
        <v>0</v>
      </c>
      <c r="F832" s="7" t="n">
        <f aca="false">COUNTIFS('Duel Log'!AF$2:AF$5455,$A832,'Duel Log'!AG$2:AG$5455,$B832,'Duel Log'!AH$2:AH$5455,"Draw")</f>
        <v>0</v>
      </c>
      <c r="G832" s="13" t="n">
        <f aca="false">IFERROR(D832/C832,"")</f>
        <v>1</v>
      </c>
    </row>
    <row r="833" customFormat="false" ht="15" hidden="false" customHeight="true" outlineLevel="0" collapsed="false">
      <c r="A833" s="7" t="s">
        <v>1153</v>
      </c>
      <c r="B833" s="7" t="s">
        <v>1154</v>
      </c>
      <c r="C833" s="7" t="n">
        <f aca="false">COUNTIFS('Duel Log'!AF$2:AF$5455,$A833,'Duel Log'!AG$2:AG$5455,$B833)</f>
        <v>2</v>
      </c>
      <c r="D833" s="7" t="n">
        <f aca="false">COUNTIFS('Duel Log'!AF$2:AF$5455,$A833,'Duel Log'!AG$2:AG$5455,$B833,'Duel Log'!AH$2:AH$5455,"Win")</f>
        <v>2</v>
      </c>
      <c r="E833" s="7" t="n">
        <f aca="false">COUNTIFS('Duel Log'!AF$2:AF$5455,$A833,'Duel Log'!AG$2:AG$5455,$B833,'Duel Log'!AH$2:AH$5455,"Loss")</f>
        <v>0</v>
      </c>
      <c r="F833" s="7" t="n">
        <f aca="false">COUNTIFS('Duel Log'!AF$2:AF$5455,$A833,'Duel Log'!AG$2:AG$5455,$B833,'Duel Log'!AH$2:AH$5455,"Draw")</f>
        <v>0</v>
      </c>
      <c r="G833" s="13" t="n">
        <f aca="false">IFERROR(D833/C833,"")</f>
        <v>1</v>
      </c>
    </row>
    <row r="834" customFormat="false" ht="15" hidden="false" customHeight="true" outlineLevel="0" collapsed="false">
      <c r="A834" s="7" t="s">
        <v>653</v>
      </c>
      <c r="B834" s="7" t="s">
        <v>652</v>
      </c>
      <c r="C834" s="7" t="n">
        <f aca="false">COUNTIFS('Duel Log'!AF$2:AF$5455,$A834,'Duel Log'!AG$2:AG$5455,$B834)</f>
        <v>1</v>
      </c>
      <c r="D834" s="7" t="n">
        <f aca="false">COUNTIFS('Duel Log'!AF$2:AF$5455,$A834,'Duel Log'!AG$2:AG$5455,$B834,'Duel Log'!AH$2:AH$5455,"Win")</f>
        <v>1</v>
      </c>
      <c r="E834" s="7" t="n">
        <f aca="false">COUNTIFS('Duel Log'!AF$2:AF$5455,$A834,'Duel Log'!AG$2:AG$5455,$B834,'Duel Log'!AH$2:AH$5455,"Loss")</f>
        <v>0</v>
      </c>
      <c r="F834" s="7" t="n">
        <f aca="false">COUNTIFS('Duel Log'!AF$2:AF$5455,$A834,'Duel Log'!AG$2:AG$5455,$B834,'Duel Log'!AH$2:AH$5455,"Draw")</f>
        <v>0</v>
      </c>
      <c r="G834" s="13" t="n">
        <f aca="false">IFERROR(D834/C834,"")</f>
        <v>1</v>
      </c>
    </row>
    <row r="835" customFormat="false" ht="15" hidden="false" customHeight="true" outlineLevel="0" collapsed="false">
      <c r="A835" s="7" t="s">
        <v>2111</v>
      </c>
      <c r="B835" s="7" t="s">
        <v>7581</v>
      </c>
      <c r="C835" s="7" t="n">
        <f aca="false">COUNTIFS('Duel Log'!AF$2:AF$5455,$A835,'Duel Log'!AG$2:AG$5455,$B835)</f>
        <v>1</v>
      </c>
      <c r="D835" s="7" t="n">
        <f aca="false">COUNTIFS('Duel Log'!AF$2:AF$5455,$A835,'Duel Log'!AG$2:AG$5455,$B835,'Duel Log'!AH$2:AH$5455,"Win")</f>
        <v>1</v>
      </c>
      <c r="E835" s="7" t="n">
        <f aca="false">COUNTIFS('Duel Log'!AF$2:AF$5455,$A835,'Duel Log'!AG$2:AG$5455,$B835,'Duel Log'!AH$2:AH$5455,"Loss")</f>
        <v>0</v>
      </c>
      <c r="F835" s="7" t="n">
        <f aca="false">COUNTIFS('Duel Log'!AF$2:AF$5455,$A835,'Duel Log'!AG$2:AG$5455,$B835,'Duel Log'!AH$2:AH$5455,"Draw")</f>
        <v>0</v>
      </c>
      <c r="G835" s="13" t="n">
        <f aca="false">IFERROR(D835/C835,"")</f>
        <v>1</v>
      </c>
    </row>
    <row r="836" customFormat="false" ht="15" hidden="false" customHeight="true" outlineLevel="0" collapsed="false">
      <c r="A836" s="7" t="s">
        <v>2111</v>
      </c>
      <c r="B836" s="7" t="s">
        <v>821</v>
      </c>
      <c r="C836" s="7" t="n">
        <f aca="false">COUNTIFS('Duel Log'!AF$2:AF$5455,$A836,'Duel Log'!AG$2:AG$5455,$B836)</f>
        <v>1</v>
      </c>
      <c r="D836" s="7" t="n">
        <f aca="false">COUNTIFS('Duel Log'!AF$2:AF$5455,$A836,'Duel Log'!AG$2:AG$5455,$B836,'Duel Log'!AH$2:AH$5455,"Win")</f>
        <v>1</v>
      </c>
      <c r="E836" s="7" t="n">
        <f aca="false">COUNTIFS('Duel Log'!AF$2:AF$5455,$A836,'Duel Log'!AG$2:AG$5455,$B836,'Duel Log'!AH$2:AH$5455,"Loss")</f>
        <v>0</v>
      </c>
      <c r="F836" s="7" t="n">
        <f aca="false">COUNTIFS('Duel Log'!AF$2:AF$5455,$A836,'Duel Log'!AG$2:AG$5455,$B836,'Duel Log'!AH$2:AH$5455,"Draw")</f>
        <v>0</v>
      </c>
      <c r="G836" s="13" t="n">
        <f aca="false">IFERROR(D836/C836,"")</f>
        <v>1</v>
      </c>
    </row>
    <row r="837" customFormat="false" ht="15" hidden="false" customHeight="true" outlineLevel="0" collapsed="false">
      <c r="A837" s="7" t="s">
        <v>2111</v>
      </c>
      <c r="B837" s="7" t="s">
        <v>2110</v>
      </c>
      <c r="C837" s="7" t="n">
        <f aca="false">COUNTIFS('Duel Log'!AF$2:AF$5455,$A837,'Duel Log'!AG$2:AG$5455,$B837)</f>
        <v>2</v>
      </c>
      <c r="D837" s="7" t="n">
        <f aca="false">COUNTIFS('Duel Log'!AF$2:AF$5455,$A837,'Duel Log'!AG$2:AG$5455,$B837,'Duel Log'!AH$2:AH$5455,"Win")</f>
        <v>0</v>
      </c>
      <c r="E837" s="7" t="n">
        <f aca="false">COUNTIFS('Duel Log'!AF$2:AF$5455,$A837,'Duel Log'!AG$2:AG$5455,$B837,'Duel Log'!AH$2:AH$5455,"Loss")</f>
        <v>2</v>
      </c>
      <c r="F837" s="7" t="n">
        <f aca="false">COUNTIFS('Duel Log'!AF$2:AF$5455,$A837,'Duel Log'!AG$2:AG$5455,$B837,'Duel Log'!AH$2:AH$5455,"Draw")</f>
        <v>0</v>
      </c>
      <c r="G837" s="13" t="n">
        <f aca="false">IFERROR(D837/C837,"")</f>
        <v>0</v>
      </c>
    </row>
    <row r="838" customFormat="false" ht="15" hidden="false" customHeight="true" outlineLevel="0" collapsed="false">
      <c r="A838" s="7" t="s">
        <v>2111</v>
      </c>
      <c r="B838" s="7" t="s">
        <v>2966</v>
      </c>
      <c r="C838" s="7" t="n">
        <f aca="false">COUNTIFS('Duel Log'!AF$2:AF$5455,$A838,'Duel Log'!AG$2:AG$5455,$B838)</f>
        <v>2</v>
      </c>
      <c r="D838" s="7" t="n">
        <f aca="false">COUNTIFS('Duel Log'!AF$2:AF$5455,$A838,'Duel Log'!AG$2:AG$5455,$B838,'Duel Log'!AH$2:AH$5455,"Win")</f>
        <v>2</v>
      </c>
      <c r="E838" s="7" t="n">
        <f aca="false">COUNTIFS('Duel Log'!AF$2:AF$5455,$A838,'Duel Log'!AG$2:AG$5455,$B838,'Duel Log'!AH$2:AH$5455,"Loss")</f>
        <v>0</v>
      </c>
      <c r="F838" s="7" t="n">
        <f aca="false">COUNTIFS('Duel Log'!AF$2:AF$5455,$A838,'Duel Log'!AG$2:AG$5455,$B838,'Duel Log'!AH$2:AH$5455,"Draw")</f>
        <v>0</v>
      </c>
      <c r="G838" s="13" t="n">
        <f aca="false">IFERROR(D838/C838,"")</f>
        <v>1</v>
      </c>
    </row>
    <row r="839" customFormat="false" ht="15" hidden="false" customHeight="true" outlineLevel="0" collapsed="false">
      <c r="A839" s="7" t="s">
        <v>2111</v>
      </c>
      <c r="B839" s="7" t="s">
        <v>7168</v>
      </c>
      <c r="C839" s="7" t="n">
        <f aca="false">COUNTIFS('Duel Log'!AF$2:AF$5455,$A839,'Duel Log'!AG$2:AG$5455,$B839)</f>
        <v>2</v>
      </c>
      <c r="D839" s="7" t="n">
        <f aca="false">COUNTIFS('Duel Log'!AF$2:AF$5455,$A839,'Duel Log'!AG$2:AG$5455,$B839,'Duel Log'!AH$2:AH$5455,"Win")</f>
        <v>2</v>
      </c>
      <c r="E839" s="7" t="n">
        <f aca="false">COUNTIFS('Duel Log'!AF$2:AF$5455,$A839,'Duel Log'!AG$2:AG$5455,$B839,'Duel Log'!AH$2:AH$5455,"Loss")</f>
        <v>0</v>
      </c>
      <c r="F839" s="7" t="n">
        <f aca="false">COUNTIFS('Duel Log'!AF$2:AF$5455,$A839,'Duel Log'!AG$2:AG$5455,$B839,'Duel Log'!AH$2:AH$5455,"Draw")</f>
        <v>0</v>
      </c>
      <c r="G839" s="13" t="n">
        <f aca="false">IFERROR(D839/C839,"")</f>
        <v>1</v>
      </c>
    </row>
    <row r="840" customFormat="false" ht="15" hidden="false" customHeight="true" outlineLevel="0" collapsed="false">
      <c r="A840" s="7" t="s">
        <v>9433</v>
      </c>
      <c r="B840" s="7" t="s">
        <v>9432</v>
      </c>
      <c r="C840" s="7" t="n">
        <f aca="false">COUNTIFS('Duel Log'!AF$2:AF$5455,$A840,'Duel Log'!AG$2:AG$5455,$B840)</f>
        <v>1</v>
      </c>
      <c r="D840" s="7" t="n">
        <f aca="false">COUNTIFS('Duel Log'!AF$2:AF$5455,$A840,'Duel Log'!AG$2:AG$5455,$B840,'Duel Log'!AH$2:AH$5455,"Win")</f>
        <v>0</v>
      </c>
      <c r="E840" s="7" t="n">
        <f aca="false">COUNTIFS('Duel Log'!AF$2:AF$5455,$A840,'Duel Log'!AG$2:AG$5455,$B840,'Duel Log'!AH$2:AH$5455,"Loss")</f>
        <v>1</v>
      </c>
      <c r="F840" s="7" t="n">
        <f aca="false">COUNTIFS('Duel Log'!AF$2:AF$5455,$A840,'Duel Log'!AG$2:AG$5455,$B840,'Duel Log'!AH$2:AH$5455,"Draw")</f>
        <v>0</v>
      </c>
      <c r="G840" s="13" t="n">
        <f aca="false">IFERROR(D840/C840,"")</f>
        <v>0</v>
      </c>
    </row>
    <row r="841" customFormat="false" ht="15" hidden="false" customHeight="true" outlineLevel="0" collapsed="false">
      <c r="A841" s="7" t="s">
        <v>9155</v>
      </c>
      <c r="B841" s="7" t="s">
        <v>9154</v>
      </c>
      <c r="C841" s="7" t="n">
        <f aca="false">COUNTIFS('Duel Log'!AF$2:AF$5455,$A841,'Duel Log'!AG$2:AG$5455,$B841)</f>
        <v>1</v>
      </c>
      <c r="D841" s="7" t="n">
        <f aca="false">COUNTIFS('Duel Log'!AF$2:AF$5455,$A841,'Duel Log'!AG$2:AG$5455,$B841,'Duel Log'!AH$2:AH$5455,"Win")</f>
        <v>0</v>
      </c>
      <c r="E841" s="7" t="n">
        <f aca="false">COUNTIFS('Duel Log'!AF$2:AF$5455,$A841,'Duel Log'!AG$2:AG$5455,$B841,'Duel Log'!AH$2:AH$5455,"Loss")</f>
        <v>1</v>
      </c>
      <c r="F841" s="7" t="n">
        <f aca="false">COUNTIFS('Duel Log'!AF$2:AF$5455,$A841,'Duel Log'!AG$2:AG$5455,$B841,'Duel Log'!AH$2:AH$5455,"Draw")</f>
        <v>0</v>
      </c>
      <c r="G841" s="13" t="n">
        <f aca="false">IFERROR(D841/C841,"")</f>
        <v>0</v>
      </c>
    </row>
    <row r="842" customFormat="false" ht="15" hidden="false" customHeight="true" outlineLevel="0" collapsed="false">
      <c r="A842" s="7" t="s">
        <v>6628</v>
      </c>
      <c r="B842" s="7" t="s">
        <v>155</v>
      </c>
      <c r="C842" s="7" t="n">
        <f aca="false">COUNTIFS('Duel Log'!AF$2:AF$5455,$A842,'Duel Log'!AG$2:AG$5455,$B842)</f>
        <v>2</v>
      </c>
      <c r="D842" s="7" t="n">
        <f aca="false">COUNTIFS('Duel Log'!AF$2:AF$5455,$A842,'Duel Log'!AG$2:AG$5455,$B842,'Duel Log'!AH$2:AH$5455,"Win")</f>
        <v>2</v>
      </c>
      <c r="E842" s="7" t="n">
        <f aca="false">COUNTIFS('Duel Log'!AF$2:AF$5455,$A842,'Duel Log'!AG$2:AG$5455,$B842,'Duel Log'!AH$2:AH$5455,"Loss")</f>
        <v>0</v>
      </c>
      <c r="F842" s="7" t="n">
        <f aca="false">COUNTIFS('Duel Log'!AF$2:AF$5455,$A842,'Duel Log'!AG$2:AG$5455,$B842,'Duel Log'!AH$2:AH$5455,"Draw")</f>
        <v>0</v>
      </c>
      <c r="G842" s="13" t="n">
        <f aca="false">IFERROR(D842/C842,"")</f>
        <v>1</v>
      </c>
    </row>
    <row r="843" customFormat="false" ht="15" hidden="false" customHeight="true" outlineLevel="0" collapsed="false">
      <c r="A843" s="7" t="s">
        <v>5251</v>
      </c>
      <c r="B843" s="7" t="s">
        <v>5252</v>
      </c>
      <c r="C843" s="7" t="n">
        <f aca="false">COUNTIFS('Duel Log'!AF$2:AF$5455,$A843,'Duel Log'!AG$2:AG$5455,$B843)</f>
        <v>1</v>
      </c>
      <c r="D843" s="7" t="n">
        <f aca="false">COUNTIFS('Duel Log'!AF$2:AF$5455,$A843,'Duel Log'!AG$2:AG$5455,$B843,'Duel Log'!AH$2:AH$5455,"Win")</f>
        <v>1</v>
      </c>
      <c r="E843" s="7" t="n">
        <f aca="false">COUNTIFS('Duel Log'!AF$2:AF$5455,$A843,'Duel Log'!AG$2:AG$5455,$B843,'Duel Log'!AH$2:AH$5455,"Loss")</f>
        <v>0</v>
      </c>
      <c r="F843" s="7" t="n">
        <f aca="false">COUNTIFS('Duel Log'!AF$2:AF$5455,$A843,'Duel Log'!AG$2:AG$5455,$B843,'Duel Log'!AH$2:AH$5455,"Draw")</f>
        <v>0</v>
      </c>
      <c r="G843" s="13" t="n">
        <f aca="false">IFERROR(D843/C843,"")</f>
        <v>1</v>
      </c>
    </row>
    <row r="844" customFormat="false" ht="15" hidden="false" customHeight="true" outlineLevel="0" collapsed="false">
      <c r="A844" s="7" t="s">
        <v>4835</v>
      </c>
      <c r="B844" s="7" t="s">
        <v>1657</v>
      </c>
      <c r="C844" s="7" t="n">
        <f aca="false">COUNTIFS('Duel Log'!AF$2:AF$5455,$A844,'Duel Log'!AG$2:AG$5455,$B844)</f>
        <v>1</v>
      </c>
      <c r="D844" s="7" t="n">
        <f aca="false">COUNTIFS('Duel Log'!AF$2:AF$5455,$A844,'Duel Log'!AG$2:AG$5455,$B844,'Duel Log'!AH$2:AH$5455,"Win")</f>
        <v>0</v>
      </c>
      <c r="E844" s="7" t="n">
        <f aca="false">COUNTIFS('Duel Log'!AF$2:AF$5455,$A844,'Duel Log'!AG$2:AG$5455,$B844,'Duel Log'!AH$2:AH$5455,"Loss")</f>
        <v>1</v>
      </c>
      <c r="F844" s="7" t="n">
        <f aca="false">COUNTIFS('Duel Log'!AF$2:AF$5455,$A844,'Duel Log'!AG$2:AG$5455,$B844,'Duel Log'!AH$2:AH$5455,"Draw")</f>
        <v>0</v>
      </c>
      <c r="G844" s="13" t="n">
        <f aca="false">IFERROR(D844/C844,"")</f>
        <v>0</v>
      </c>
    </row>
    <row r="845" customFormat="false" ht="15" hidden="false" customHeight="true" outlineLevel="0" collapsed="false">
      <c r="A845" s="7" t="s">
        <v>3845</v>
      </c>
      <c r="B845" s="7" t="s">
        <v>1105</v>
      </c>
      <c r="C845" s="7" t="n">
        <f aca="false">COUNTIFS('Duel Log'!AF$2:AF$5455,$A845,'Duel Log'!AG$2:AG$5455,$B845)</f>
        <v>2</v>
      </c>
      <c r="D845" s="7" t="n">
        <f aca="false">COUNTIFS('Duel Log'!AF$2:AF$5455,$A845,'Duel Log'!AG$2:AG$5455,$B845,'Duel Log'!AH$2:AH$5455,"Win")</f>
        <v>2</v>
      </c>
      <c r="E845" s="7" t="n">
        <f aca="false">COUNTIFS('Duel Log'!AF$2:AF$5455,$A845,'Duel Log'!AG$2:AG$5455,$B845,'Duel Log'!AH$2:AH$5455,"Loss")</f>
        <v>0</v>
      </c>
      <c r="F845" s="7" t="n">
        <f aca="false">COUNTIFS('Duel Log'!AF$2:AF$5455,$A845,'Duel Log'!AG$2:AG$5455,$B845,'Duel Log'!AH$2:AH$5455,"Draw")</f>
        <v>0</v>
      </c>
      <c r="G845" s="13" t="n">
        <f aca="false">IFERROR(D845/C845,"")</f>
        <v>1</v>
      </c>
    </row>
    <row r="846" customFormat="false" ht="15" hidden="false" customHeight="true" outlineLevel="0" collapsed="false">
      <c r="A846" s="7" t="s">
        <v>7695</v>
      </c>
      <c r="B846" s="7" t="s">
        <v>7694</v>
      </c>
      <c r="C846" s="7" t="n">
        <f aca="false">COUNTIFS('Duel Log'!AF$2:AF$5455,$A846,'Duel Log'!AG$2:AG$5455,$B846)</f>
        <v>2</v>
      </c>
      <c r="D846" s="7" t="n">
        <f aca="false">COUNTIFS('Duel Log'!AF$2:AF$5455,$A846,'Duel Log'!AG$2:AG$5455,$B846,'Duel Log'!AH$2:AH$5455,"Win")</f>
        <v>2</v>
      </c>
      <c r="E846" s="7" t="n">
        <f aca="false">COUNTIFS('Duel Log'!AF$2:AF$5455,$A846,'Duel Log'!AG$2:AG$5455,$B846,'Duel Log'!AH$2:AH$5455,"Loss")</f>
        <v>0</v>
      </c>
      <c r="F846" s="7" t="n">
        <f aca="false">COUNTIFS('Duel Log'!AF$2:AF$5455,$A846,'Duel Log'!AG$2:AG$5455,$B846,'Duel Log'!AH$2:AH$5455,"Draw")</f>
        <v>0</v>
      </c>
      <c r="G846" s="13" t="n">
        <f aca="false">IFERROR(D846/C846,"")</f>
        <v>1</v>
      </c>
    </row>
    <row r="847" customFormat="false" ht="15" hidden="false" customHeight="true" outlineLevel="0" collapsed="false">
      <c r="A847" s="7" t="s">
        <v>8886</v>
      </c>
      <c r="B847" s="7" t="s">
        <v>721</v>
      </c>
      <c r="C847" s="7" t="n">
        <f aca="false">COUNTIFS('Duel Log'!AF$2:AF$5455,$A847,'Duel Log'!AG$2:AG$5455,$B847)</f>
        <v>1</v>
      </c>
      <c r="D847" s="7" t="n">
        <f aca="false">COUNTIFS('Duel Log'!AF$2:AF$5455,$A847,'Duel Log'!AG$2:AG$5455,$B847,'Duel Log'!AH$2:AH$5455,"Win")</f>
        <v>0</v>
      </c>
      <c r="E847" s="7" t="n">
        <f aca="false">COUNTIFS('Duel Log'!AF$2:AF$5455,$A847,'Duel Log'!AG$2:AG$5455,$B847,'Duel Log'!AH$2:AH$5455,"Loss")</f>
        <v>1</v>
      </c>
      <c r="F847" s="7" t="n">
        <f aca="false">COUNTIFS('Duel Log'!AF$2:AF$5455,$A847,'Duel Log'!AG$2:AG$5455,$B847,'Duel Log'!AH$2:AH$5455,"Draw")</f>
        <v>0</v>
      </c>
      <c r="G847" s="13" t="n">
        <f aca="false">IFERROR(D847/C847,"")</f>
        <v>0</v>
      </c>
    </row>
    <row r="848" customFormat="false" ht="15" hidden="false" customHeight="true" outlineLevel="0" collapsed="false">
      <c r="A848" s="7" t="s">
        <v>2846</v>
      </c>
      <c r="B848" s="7" t="s">
        <v>889</v>
      </c>
      <c r="C848" s="7" t="n">
        <f aca="false">COUNTIFS('Duel Log'!AF$2:AF$5455,$A848,'Duel Log'!AG$2:AG$5455,$B848)</f>
        <v>1</v>
      </c>
      <c r="D848" s="7" t="n">
        <f aca="false">COUNTIFS('Duel Log'!AF$2:AF$5455,$A848,'Duel Log'!AG$2:AG$5455,$B848,'Duel Log'!AH$2:AH$5455,"Win")</f>
        <v>0</v>
      </c>
      <c r="E848" s="7" t="n">
        <f aca="false">COUNTIFS('Duel Log'!AF$2:AF$5455,$A848,'Duel Log'!AG$2:AG$5455,$B848,'Duel Log'!AH$2:AH$5455,"Loss")</f>
        <v>1</v>
      </c>
      <c r="F848" s="7" t="n">
        <f aca="false">COUNTIFS('Duel Log'!AF$2:AF$5455,$A848,'Duel Log'!AG$2:AG$5455,$B848,'Duel Log'!AH$2:AH$5455,"Draw")</f>
        <v>0</v>
      </c>
      <c r="G848" s="13" t="n">
        <f aca="false">IFERROR(D848/C848,"")</f>
        <v>0</v>
      </c>
    </row>
    <row r="849" customFormat="false" ht="15" hidden="false" customHeight="true" outlineLevel="0" collapsed="false">
      <c r="A849" s="7" t="s">
        <v>2846</v>
      </c>
      <c r="B849" s="7" t="s">
        <v>380</v>
      </c>
      <c r="C849" s="7" t="n">
        <f aca="false">COUNTIFS('Duel Log'!AF$2:AF$5455,$A849,'Duel Log'!AG$2:AG$5455,$B849)</f>
        <v>2</v>
      </c>
      <c r="D849" s="7" t="n">
        <f aca="false">COUNTIFS('Duel Log'!AF$2:AF$5455,$A849,'Duel Log'!AG$2:AG$5455,$B849,'Duel Log'!AH$2:AH$5455,"Win")</f>
        <v>0</v>
      </c>
      <c r="E849" s="7" t="n">
        <f aca="false">COUNTIFS('Duel Log'!AF$2:AF$5455,$A849,'Duel Log'!AG$2:AG$5455,$B849,'Duel Log'!AH$2:AH$5455,"Loss")</f>
        <v>2</v>
      </c>
      <c r="F849" s="7" t="n">
        <f aca="false">COUNTIFS('Duel Log'!AF$2:AF$5455,$A849,'Duel Log'!AG$2:AG$5455,$B849,'Duel Log'!AH$2:AH$5455,"Draw")</f>
        <v>0</v>
      </c>
      <c r="G849" s="13" t="n">
        <f aca="false">IFERROR(D849/C849,"")</f>
        <v>0</v>
      </c>
    </row>
    <row r="850" customFormat="false" ht="15" hidden="false" customHeight="true" outlineLevel="0" collapsed="false">
      <c r="A850" s="7" t="s">
        <v>2846</v>
      </c>
      <c r="B850" s="7" t="s">
        <v>2845</v>
      </c>
      <c r="C850" s="7" t="n">
        <f aca="false">COUNTIFS('Duel Log'!AF$2:AF$5455,$A850,'Duel Log'!AG$2:AG$5455,$B850)</f>
        <v>1</v>
      </c>
      <c r="D850" s="7" t="n">
        <f aca="false">COUNTIFS('Duel Log'!AF$2:AF$5455,$A850,'Duel Log'!AG$2:AG$5455,$B850,'Duel Log'!AH$2:AH$5455,"Win")</f>
        <v>0</v>
      </c>
      <c r="E850" s="7" t="n">
        <f aca="false">COUNTIFS('Duel Log'!AF$2:AF$5455,$A850,'Duel Log'!AG$2:AG$5455,$B850,'Duel Log'!AH$2:AH$5455,"Loss")</f>
        <v>1</v>
      </c>
      <c r="F850" s="7" t="n">
        <f aca="false">COUNTIFS('Duel Log'!AF$2:AF$5455,$A850,'Duel Log'!AG$2:AG$5455,$B850,'Duel Log'!AH$2:AH$5455,"Draw")</f>
        <v>0</v>
      </c>
      <c r="G850" s="13" t="n">
        <f aca="false">IFERROR(D850/C850,"")</f>
        <v>0</v>
      </c>
    </row>
    <row r="851" customFormat="false" ht="15" hidden="false" customHeight="true" outlineLevel="0" collapsed="false">
      <c r="A851" s="7" t="s">
        <v>2846</v>
      </c>
      <c r="B851" s="7" t="s">
        <v>866</v>
      </c>
      <c r="C851" s="7" t="n">
        <f aca="false">COUNTIFS('Duel Log'!AF$2:AF$5455,$A851,'Duel Log'!AG$2:AG$5455,$B851)</f>
        <v>1</v>
      </c>
      <c r="D851" s="7" t="n">
        <f aca="false">COUNTIFS('Duel Log'!AF$2:AF$5455,$A851,'Duel Log'!AG$2:AG$5455,$B851,'Duel Log'!AH$2:AH$5455,"Win")</f>
        <v>0</v>
      </c>
      <c r="E851" s="7" t="n">
        <f aca="false">COUNTIFS('Duel Log'!AF$2:AF$5455,$A851,'Duel Log'!AG$2:AG$5455,$B851,'Duel Log'!AH$2:AH$5455,"Loss")</f>
        <v>1</v>
      </c>
      <c r="F851" s="7" t="n">
        <f aca="false">COUNTIFS('Duel Log'!AF$2:AF$5455,$A851,'Duel Log'!AG$2:AG$5455,$B851,'Duel Log'!AH$2:AH$5455,"Draw")</f>
        <v>0</v>
      </c>
      <c r="G851" s="13" t="n">
        <f aca="false">IFERROR(D851/C851,"")</f>
        <v>0</v>
      </c>
    </row>
    <row r="852" customFormat="false" ht="15" hidden="false" customHeight="true" outlineLevel="0" collapsed="false">
      <c r="A852" s="7" t="s">
        <v>2202</v>
      </c>
      <c r="B852" s="7" t="s">
        <v>155</v>
      </c>
      <c r="C852" s="7" t="n">
        <f aca="false">COUNTIFS('Duel Log'!AF$2:AF$5455,$A852,'Duel Log'!AG$2:AG$5455,$B852)</f>
        <v>1</v>
      </c>
      <c r="D852" s="7" t="n">
        <f aca="false">COUNTIFS('Duel Log'!AF$2:AF$5455,$A852,'Duel Log'!AG$2:AG$5455,$B852,'Duel Log'!AH$2:AH$5455,"Win")</f>
        <v>0</v>
      </c>
      <c r="E852" s="7" t="n">
        <f aca="false">COUNTIFS('Duel Log'!AF$2:AF$5455,$A852,'Duel Log'!AG$2:AG$5455,$B852,'Duel Log'!AH$2:AH$5455,"Loss")</f>
        <v>1</v>
      </c>
      <c r="F852" s="7" t="n">
        <f aca="false">COUNTIFS('Duel Log'!AF$2:AF$5455,$A852,'Duel Log'!AG$2:AG$5455,$B852,'Duel Log'!AH$2:AH$5455,"Draw")</f>
        <v>0</v>
      </c>
      <c r="G852" s="13" t="n">
        <f aca="false">IFERROR(D852/C852,"")</f>
        <v>0</v>
      </c>
    </row>
    <row r="853" customFormat="false" ht="15" hidden="false" customHeight="true" outlineLevel="0" collapsed="false">
      <c r="A853" s="7" t="s">
        <v>7112</v>
      </c>
      <c r="B853" s="7" t="s">
        <v>7111</v>
      </c>
      <c r="C853" s="7" t="n">
        <f aca="false">COUNTIFS('Duel Log'!AF$2:AF$5455,$A853,'Duel Log'!AG$2:AG$5455,$B853)</f>
        <v>1</v>
      </c>
      <c r="D853" s="7" t="n">
        <f aca="false">COUNTIFS('Duel Log'!AF$2:AF$5455,$A853,'Duel Log'!AG$2:AG$5455,$B853,'Duel Log'!AH$2:AH$5455,"Win")</f>
        <v>0</v>
      </c>
      <c r="E853" s="7" t="n">
        <f aca="false">COUNTIFS('Duel Log'!AF$2:AF$5455,$A853,'Duel Log'!AG$2:AG$5455,$B853,'Duel Log'!AH$2:AH$5455,"Loss")</f>
        <v>1</v>
      </c>
      <c r="F853" s="7" t="n">
        <f aca="false">COUNTIFS('Duel Log'!AF$2:AF$5455,$A853,'Duel Log'!AG$2:AG$5455,$B853,'Duel Log'!AH$2:AH$5455,"Draw")</f>
        <v>0</v>
      </c>
      <c r="G853" s="13" t="n">
        <f aca="false">IFERROR(D853/C853,"")</f>
        <v>0</v>
      </c>
    </row>
    <row r="854" customFormat="false" ht="15" hidden="false" customHeight="true" outlineLevel="0" collapsed="false">
      <c r="A854" s="7" t="s">
        <v>2428</v>
      </c>
      <c r="B854" s="7" t="s">
        <v>2429</v>
      </c>
      <c r="C854" s="7" t="n">
        <f aca="false">COUNTIFS('Duel Log'!AF$2:AF$5455,$A854,'Duel Log'!AG$2:AG$5455,$B854)</f>
        <v>1</v>
      </c>
      <c r="D854" s="7" t="n">
        <f aca="false">COUNTIFS('Duel Log'!AF$2:AF$5455,$A854,'Duel Log'!AG$2:AG$5455,$B854,'Duel Log'!AH$2:AH$5455,"Win")</f>
        <v>1</v>
      </c>
      <c r="E854" s="7" t="n">
        <f aca="false">COUNTIFS('Duel Log'!AF$2:AF$5455,$A854,'Duel Log'!AG$2:AG$5455,$B854,'Duel Log'!AH$2:AH$5455,"Loss")</f>
        <v>0</v>
      </c>
      <c r="F854" s="7" t="n">
        <f aca="false">COUNTIFS('Duel Log'!AF$2:AF$5455,$A854,'Duel Log'!AG$2:AG$5455,$B854,'Duel Log'!AH$2:AH$5455,"Draw")</f>
        <v>0</v>
      </c>
      <c r="G854" s="13" t="n">
        <f aca="false">IFERROR(D854/C854,"")</f>
        <v>1</v>
      </c>
    </row>
    <row r="855" customFormat="false" ht="15" hidden="false" customHeight="true" outlineLevel="0" collapsed="false">
      <c r="A855" s="7" t="s">
        <v>4498</v>
      </c>
      <c r="B855" s="7" t="s">
        <v>4497</v>
      </c>
      <c r="C855" s="7" t="n">
        <f aca="false">COUNTIFS('Duel Log'!AF$2:AF$5455,$A855,'Duel Log'!AG$2:AG$5455,$B855)</f>
        <v>1</v>
      </c>
      <c r="D855" s="7" t="n">
        <f aca="false">COUNTIFS('Duel Log'!AF$2:AF$5455,$A855,'Duel Log'!AG$2:AG$5455,$B855,'Duel Log'!AH$2:AH$5455,"Win")</f>
        <v>1</v>
      </c>
      <c r="E855" s="7" t="n">
        <f aca="false">COUNTIFS('Duel Log'!AF$2:AF$5455,$A855,'Duel Log'!AG$2:AG$5455,$B855,'Duel Log'!AH$2:AH$5455,"Loss")</f>
        <v>0</v>
      </c>
      <c r="F855" s="7" t="n">
        <f aca="false">COUNTIFS('Duel Log'!AF$2:AF$5455,$A855,'Duel Log'!AG$2:AG$5455,$B855,'Duel Log'!AH$2:AH$5455,"Draw")</f>
        <v>0</v>
      </c>
      <c r="G855" s="13" t="n">
        <f aca="false">IFERROR(D855/C855,"")</f>
        <v>1</v>
      </c>
    </row>
    <row r="856" customFormat="false" ht="15" hidden="false" customHeight="true" outlineLevel="0" collapsed="false">
      <c r="A856" s="7" t="s">
        <v>4554</v>
      </c>
      <c r="B856" s="7" t="s">
        <v>4553</v>
      </c>
      <c r="C856" s="7" t="n">
        <f aca="false">COUNTIFS('Duel Log'!AF$2:AF$5455,$A856,'Duel Log'!AG$2:AG$5455,$B856)</f>
        <v>1</v>
      </c>
      <c r="D856" s="7" t="n">
        <f aca="false">COUNTIFS('Duel Log'!AF$2:AF$5455,$A856,'Duel Log'!AG$2:AG$5455,$B856,'Duel Log'!AH$2:AH$5455,"Win")</f>
        <v>0</v>
      </c>
      <c r="E856" s="7" t="n">
        <f aca="false">COUNTIFS('Duel Log'!AF$2:AF$5455,$A856,'Duel Log'!AG$2:AG$5455,$B856,'Duel Log'!AH$2:AH$5455,"Loss")</f>
        <v>1</v>
      </c>
      <c r="F856" s="7" t="n">
        <f aca="false">COUNTIFS('Duel Log'!AF$2:AF$5455,$A856,'Duel Log'!AG$2:AG$5455,$B856,'Duel Log'!AH$2:AH$5455,"Draw")</f>
        <v>0</v>
      </c>
      <c r="G856" s="13" t="n">
        <f aca="false">IFERROR(D856/C856,"")</f>
        <v>0</v>
      </c>
    </row>
    <row r="857" customFormat="false" ht="15" hidden="false" customHeight="true" outlineLevel="0" collapsed="false">
      <c r="A857" s="7" t="s">
        <v>8369</v>
      </c>
      <c r="B857" s="7" t="s">
        <v>603</v>
      </c>
      <c r="C857" s="7" t="n">
        <f aca="false">COUNTIFS('Duel Log'!AF$2:AF$5455,$A857,'Duel Log'!AG$2:AG$5455,$B857)</f>
        <v>2</v>
      </c>
      <c r="D857" s="7" t="n">
        <f aca="false">COUNTIFS('Duel Log'!AF$2:AF$5455,$A857,'Duel Log'!AG$2:AG$5455,$B857,'Duel Log'!AH$2:AH$5455,"Win")</f>
        <v>0</v>
      </c>
      <c r="E857" s="7" t="n">
        <f aca="false">COUNTIFS('Duel Log'!AF$2:AF$5455,$A857,'Duel Log'!AG$2:AG$5455,$B857,'Duel Log'!AH$2:AH$5455,"Loss")</f>
        <v>2</v>
      </c>
      <c r="F857" s="7" t="n">
        <f aca="false">COUNTIFS('Duel Log'!AF$2:AF$5455,$A857,'Duel Log'!AG$2:AG$5455,$B857,'Duel Log'!AH$2:AH$5455,"Draw")</f>
        <v>0</v>
      </c>
      <c r="G857" s="13" t="n">
        <f aca="false">IFERROR(D857/C857,"")</f>
        <v>0</v>
      </c>
    </row>
    <row r="858" customFormat="false" ht="15" hidden="false" customHeight="true" outlineLevel="0" collapsed="false">
      <c r="A858" s="7" t="s">
        <v>8369</v>
      </c>
      <c r="B858" s="7" t="s">
        <v>587</v>
      </c>
      <c r="C858" s="7" t="n">
        <f aca="false">COUNTIFS('Duel Log'!AF$2:AF$5455,$A858,'Duel Log'!AG$2:AG$5455,$B858)</f>
        <v>1</v>
      </c>
      <c r="D858" s="7" t="n">
        <f aca="false">COUNTIFS('Duel Log'!AF$2:AF$5455,$A858,'Duel Log'!AG$2:AG$5455,$B858,'Duel Log'!AH$2:AH$5455,"Win")</f>
        <v>1</v>
      </c>
      <c r="E858" s="7" t="n">
        <f aca="false">COUNTIFS('Duel Log'!AF$2:AF$5455,$A858,'Duel Log'!AG$2:AG$5455,$B858,'Duel Log'!AH$2:AH$5455,"Loss")</f>
        <v>0</v>
      </c>
      <c r="F858" s="7" t="n">
        <f aca="false">COUNTIFS('Duel Log'!AF$2:AF$5455,$A858,'Duel Log'!AG$2:AG$5455,$B858,'Duel Log'!AH$2:AH$5455,"Draw")</f>
        <v>0</v>
      </c>
      <c r="G858" s="13" t="n">
        <f aca="false">IFERROR(D858/C858,"")</f>
        <v>1</v>
      </c>
    </row>
    <row r="859" customFormat="false" ht="15" hidden="false" customHeight="true" outlineLevel="0" collapsed="false">
      <c r="A859" s="7" t="s">
        <v>2516</v>
      </c>
      <c r="B859" s="7" t="s">
        <v>3393</v>
      </c>
      <c r="C859" s="7" t="n">
        <f aca="false">COUNTIFS('Duel Log'!AF$2:AF$5455,$A859,'Duel Log'!AG$2:AG$5455,$B859)</f>
        <v>2</v>
      </c>
      <c r="D859" s="7" t="n">
        <f aca="false">COUNTIFS('Duel Log'!AF$2:AF$5455,$A859,'Duel Log'!AG$2:AG$5455,$B859,'Duel Log'!AH$2:AH$5455,"Win")</f>
        <v>0</v>
      </c>
      <c r="E859" s="7" t="n">
        <f aca="false">COUNTIFS('Duel Log'!AF$2:AF$5455,$A859,'Duel Log'!AG$2:AG$5455,$B859,'Duel Log'!AH$2:AH$5455,"Loss")</f>
        <v>2</v>
      </c>
      <c r="F859" s="7" t="n">
        <f aca="false">COUNTIFS('Duel Log'!AF$2:AF$5455,$A859,'Duel Log'!AG$2:AG$5455,$B859,'Duel Log'!AH$2:AH$5455,"Draw")</f>
        <v>0</v>
      </c>
      <c r="G859" s="13" t="n">
        <f aca="false">IFERROR(D859/C859,"")</f>
        <v>0</v>
      </c>
    </row>
    <row r="860" customFormat="false" ht="15" hidden="false" customHeight="true" outlineLevel="0" collapsed="false">
      <c r="A860" s="7" t="s">
        <v>2516</v>
      </c>
      <c r="B860" s="7" t="s">
        <v>8118</v>
      </c>
      <c r="C860" s="7" t="n">
        <f aca="false">COUNTIFS('Duel Log'!AF$2:AF$5455,$A860,'Duel Log'!AG$2:AG$5455,$B860)</f>
        <v>1</v>
      </c>
      <c r="D860" s="7" t="n">
        <f aca="false">COUNTIFS('Duel Log'!AF$2:AF$5455,$A860,'Duel Log'!AG$2:AG$5455,$B860,'Duel Log'!AH$2:AH$5455,"Win")</f>
        <v>1</v>
      </c>
      <c r="E860" s="7" t="n">
        <f aca="false">COUNTIFS('Duel Log'!AF$2:AF$5455,$A860,'Duel Log'!AG$2:AG$5455,$B860,'Duel Log'!AH$2:AH$5455,"Loss")</f>
        <v>0</v>
      </c>
      <c r="F860" s="7" t="n">
        <f aca="false">COUNTIFS('Duel Log'!AF$2:AF$5455,$A860,'Duel Log'!AG$2:AG$5455,$B860,'Duel Log'!AH$2:AH$5455,"Draw")</f>
        <v>0</v>
      </c>
      <c r="G860" s="13" t="n">
        <f aca="false">IFERROR(D860/C860,"")</f>
        <v>1</v>
      </c>
    </row>
    <row r="861" customFormat="false" ht="15" hidden="false" customHeight="true" outlineLevel="0" collapsed="false">
      <c r="A861" s="7" t="s">
        <v>2516</v>
      </c>
      <c r="B861" s="7" t="s">
        <v>2515</v>
      </c>
      <c r="C861" s="7" t="n">
        <f aca="false">COUNTIFS('Duel Log'!AF$2:AF$5455,$A861,'Duel Log'!AG$2:AG$5455,$B861)</f>
        <v>1</v>
      </c>
      <c r="D861" s="7" t="n">
        <f aca="false">COUNTIFS('Duel Log'!AF$2:AF$5455,$A861,'Duel Log'!AG$2:AG$5455,$B861,'Duel Log'!AH$2:AH$5455,"Win")</f>
        <v>0</v>
      </c>
      <c r="E861" s="7" t="n">
        <f aca="false">COUNTIFS('Duel Log'!AF$2:AF$5455,$A861,'Duel Log'!AG$2:AG$5455,$B861,'Duel Log'!AH$2:AH$5455,"Loss")</f>
        <v>1</v>
      </c>
      <c r="F861" s="7" t="n">
        <f aca="false">COUNTIFS('Duel Log'!AF$2:AF$5455,$A861,'Duel Log'!AG$2:AG$5455,$B861,'Duel Log'!AH$2:AH$5455,"Draw")</f>
        <v>0</v>
      </c>
      <c r="G861" s="13" t="n">
        <f aca="false">IFERROR(D861/C861,"")</f>
        <v>0</v>
      </c>
    </row>
    <row r="862" customFormat="false" ht="15" hidden="false" customHeight="true" outlineLevel="0" collapsed="false">
      <c r="A862" s="7" t="s">
        <v>3763</v>
      </c>
      <c r="B862" s="7" t="s">
        <v>3231</v>
      </c>
      <c r="C862" s="7" t="n">
        <f aca="false">COUNTIFS('Duel Log'!AF$2:AF$5455,$A862,'Duel Log'!AG$2:AG$5455,$B862)</f>
        <v>2</v>
      </c>
      <c r="D862" s="7" t="n">
        <f aca="false">COUNTIFS('Duel Log'!AF$2:AF$5455,$A862,'Duel Log'!AG$2:AG$5455,$B862,'Duel Log'!AH$2:AH$5455,"Win")</f>
        <v>2</v>
      </c>
      <c r="E862" s="7" t="n">
        <f aca="false">COUNTIFS('Duel Log'!AF$2:AF$5455,$A862,'Duel Log'!AG$2:AG$5455,$B862,'Duel Log'!AH$2:AH$5455,"Loss")</f>
        <v>0</v>
      </c>
      <c r="F862" s="7" t="n">
        <f aca="false">COUNTIFS('Duel Log'!AF$2:AF$5455,$A862,'Duel Log'!AG$2:AG$5455,$B862,'Duel Log'!AH$2:AH$5455,"Draw")</f>
        <v>0</v>
      </c>
      <c r="G862" s="13" t="n">
        <f aca="false">IFERROR(D862/C862,"")</f>
        <v>1</v>
      </c>
    </row>
    <row r="863" customFormat="false" ht="15" hidden="false" customHeight="true" outlineLevel="0" collapsed="false">
      <c r="A863" s="7" t="s">
        <v>3763</v>
      </c>
      <c r="B863" s="7" t="s">
        <v>180</v>
      </c>
      <c r="C863" s="7" t="n">
        <f aca="false">COUNTIFS('Duel Log'!AF$2:AF$5455,$A863,'Duel Log'!AG$2:AG$5455,$B863)</f>
        <v>2</v>
      </c>
      <c r="D863" s="7" t="n">
        <f aca="false">COUNTIFS('Duel Log'!AF$2:AF$5455,$A863,'Duel Log'!AG$2:AG$5455,$B863,'Duel Log'!AH$2:AH$5455,"Win")</f>
        <v>0</v>
      </c>
      <c r="E863" s="7" t="n">
        <f aca="false">COUNTIFS('Duel Log'!AF$2:AF$5455,$A863,'Duel Log'!AG$2:AG$5455,$B863,'Duel Log'!AH$2:AH$5455,"Loss")</f>
        <v>2</v>
      </c>
      <c r="F863" s="7" t="n">
        <f aca="false">COUNTIFS('Duel Log'!AF$2:AF$5455,$A863,'Duel Log'!AG$2:AG$5455,$B863,'Duel Log'!AH$2:AH$5455,"Draw")</f>
        <v>0</v>
      </c>
      <c r="G863" s="13" t="n">
        <f aca="false">IFERROR(D863/C863,"")</f>
        <v>0</v>
      </c>
    </row>
    <row r="864" customFormat="false" ht="15" hidden="false" customHeight="true" outlineLevel="0" collapsed="false">
      <c r="A864" s="7" t="s">
        <v>883</v>
      </c>
      <c r="B864" s="7" t="s">
        <v>882</v>
      </c>
      <c r="C864" s="7" t="n">
        <f aca="false">COUNTIFS('Duel Log'!AF$2:AF$5455,$A864,'Duel Log'!AG$2:AG$5455,$B864)</f>
        <v>1</v>
      </c>
      <c r="D864" s="7" t="n">
        <f aca="false">COUNTIFS('Duel Log'!AF$2:AF$5455,$A864,'Duel Log'!AG$2:AG$5455,$B864,'Duel Log'!AH$2:AH$5455,"Win")</f>
        <v>0</v>
      </c>
      <c r="E864" s="7" t="n">
        <f aca="false">COUNTIFS('Duel Log'!AF$2:AF$5455,$A864,'Duel Log'!AG$2:AG$5455,$B864,'Duel Log'!AH$2:AH$5455,"Loss")</f>
        <v>1</v>
      </c>
      <c r="F864" s="7" t="n">
        <f aca="false">COUNTIFS('Duel Log'!AF$2:AF$5455,$A864,'Duel Log'!AG$2:AG$5455,$B864,'Duel Log'!AH$2:AH$5455,"Draw")</f>
        <v>0</v>
      </c>
      <c r="G864" s="13" t="n">
        <f aca="false">IFERROR(D864/C864,"")</f>
        <v>0</v>
      </c>
    </row>
    <row r="865" customFormat="false" ht="15" hidden="false" customHeight="true" outlineLevel="0" collapsed="false">
      <c r="A865" s="7" t="s">
        <v>883</v>
      </c>
      <c r="B865" s="7" t="s">
        <v>4070</v>
      </c>
      <c r="C865" s="7" t="n">
        <f aca="false">COUNTIFS('Duel Log'!AF$2:AF$5455,$A865,'Duel Log'!AG$2:AG$5455,$B865)</f>
        <v>1</v>
      </c>
      <c r="D865" s="7" t="n">
        <f aca="false">COUNTIFS('Duel Log'!AF$2:AF$5455,$A865,'Duel Log'!AG$2:AG$5455,$B865,'Duel Log'!AH$2:AH$5455,"Win")</f>
        <v>1</v>
      </c>
      <c r="E865" s="7" t="n">
        <f aca="false">COUNTIFS('Duel Log'!AF$2:AF$5455,$A865,'Duel Log'!AG$2:AG$5455,$B865,'Duel Log'!AH$2:AH$5455,"Loss")</f>
        <v>0</v>
      </c>
      <c r="F865" s="7" t="n">
        <f aca="false">COUNTIFS('Duel Log'!AF$2:AF$5455,$A865,'Duel Log'!AG$2:AG$5455,$B865,'Duel Log'!AH$2:AH$5455,"Draw")</f>
        <v>0</v>
      </c>
      <c r="G865" s="13" t="n">
        <f aca="false">IFERROR(D865/C865,"")</f>
        <v>1</v>
      </c>
    </row>
    <row r="866" customFormat="false" ht="15" hidden="false" customHeight="true" outlineLevel="0" collapsed="false">
      <c r="A866" s="7" t="s">
        <v>883</v>
      </c>
      <c r="B866" s="7" t="s">
        <v>1103</v>
      </c>
      <c r="C866" s="7" t="n">
        <f aca="false">COUNTIFS('Duel Log'!AF$2:AF$5455,$A866,'Duel Log'!AG$2:AG$5455,$B866)</f>
        <v>1</v>
      </c>
      <c r="D866" s="7" t="n">
        <f aca="false">COUNTIFS('Duel Log'!AF$2:AF$5455,$A866,'Duel Log'!AG$2:AG$5455,$B866,'Duel Log'!AH$2:AH$5455,"Win")</f>
        <v>1</v>
      </c>
      <c r="E866" s="7" t="n">
        <f aca="false">COUNTIFS('Duel Log'!AF$2:AF$5455,$A866,'Duel Log'!AG$2:AG$5455,$B866,'Duel Log'!AH$2:AH$5455,"Loss")</f>
        <v>0</v>
      </c>
      <c r="F866" s="7" t="n">
        <f aca="false">COUNTIFS('Duel Log'!AF$2:AF$5455,$A866,'Duel Log'!AG$2:AG$5455,$B866,'Duel Log'!AH$2:AH$5455,"Draw")</f>
        <v>0</v>
      </c>
      <c r="G866" s="13" t="n">
        <f aca="false">IFERROR(D866/C866,"")</f>
        <v>1</v>
      </c>
    </row>
    <row r="867" customFormat="false" ht="15" hidden="false" customHeight="true" outlineLevel="0" collapsed="false">
      <c r="A867" s="7" t="s">
        <v>883</v>
      </c>
      <c r="B867" s="7" t="s">
        <v>840</v>
      </c>
      <c r="C867" s="7" t="n">
        <f aca="false">COUNTIFS('Duel Log'!AF$2:AF$5455,$A867,'Duel Log'!AG$2:AG$5455,$B867)</f>
        <v>1</v>
      </c>
      <c r="D867" s="7" t="n">
        <f aca="false">COUNTIFS('Duel Log'!AF$2:AF$5455,$A867,'Duel Log'!AG$2:AG$5455,$B867,'Duel Log'!AH$2:AH$5455,"Win")</f>
        <v>0</v>
      </c>
      <c r="E867" s="7" t="n">
        <f aca="false">COUNTIFS('Duel Log'!AF$2:AF$5455,$A867,'Duel Log'!AG$2:AG$5455,$B867,'Duel Log'!AH$2:AH$5455,"Loss")</f>
        <v>1</v>
      </c>
      <c r="F867" s="7" t="n">
        <f aca="false">COUNTIFS('Duel Log'!AF$2:AF$5455,$A867,'Duel Log'!AG$2:AG$5455,$B867,'Duel Log'!AH$2:AH$5455,"Draw")</f>
        <v>0</v>
      </c>
      <c r="G867" s="13" t="n">
        <f aca="false">IFERROR(D867/C867,"")</f>
        <v>0</v>
      </c>
    </row>
    <row r="868" customFormat="false" ht="15" hidden="false" customHeight="true" outlineLevel="0" collapsed="false">
      <c r="A868" s="7" t="s">
        <v>883</v>
      </c>
      <c r="B868" s="7" t="s">
        <v>4960</v>
      </c>
      <c r="C868" s="7" t="n">
        <f aca="false">COUNTIFS('Duel Log'!AF$2:AF$5455,$A868,'Duel Log'!AG$2:AG$5455,$B868)</f>
        <v>1</v>
      </c>
      <c r="D868" s="7" t="n">
        <f aca="false">COUNTIFS('Duel Log'!AF$2:AF$5455,$A868,'Duel Log'!AG$2:AG$5455,$B868,'Duel Log'!AH$2:AH$5455,"Win")</f>
        <v>1</v>
      </c>
      <c r="E868" s="7" t="n">
        <f aca="false">COUNTIFS('Duel Log'!AF$2:AF$5455,$A868,'Duel Log'!AG$2:AG$5455,$B868,'Duel Log'!AH$2:AH$5455,"Loss")</f>
        <v>0</v>
      </c>
      <c r="F868" s="7" t="n">
        <f aca="false">COUNTIFS('Duel Log'!AF$2:AF$5455,$A868,'Duel Log'!AG$2:AG$5455,$B868,'Duel Log'!AH$2:AH$5455,"Draw")</f>
        <v>0</v>
      </c>
      <c r="G868" s="13" t="n">
        <f aca="false">IFERROR(D868/C868,"")</f>
        <v>1</v>
      </c>
    </row>
    <row r="869" customFormat="false" ht="15" hidden="false" customHeight="true" outlineLevel="0" collapsed="false">
      <c r="A869" s="7" t="s">
        <v>2093</v>
      </c>
      <c r="B869" s="7" t="s">
        <v>2291</v>
      </c>
      <c r="C869" s="7" t="n">
        <f aca="false">COUNTIFS('Duel Log'!AF$2:AF$5455,$A869,'Duel Log'!AG$2:AG$5455,$B869)</f>
        <v>2</v>
      </c>
      <c r="D869" s="7" t="n">
        <f aca="false">COUNTIFS('Duel Log'!AF$2:AF$5455,$A869,'Duel Log'!AG$2:AG$5455,$B869,'Duel Log'!AH$2:AH$5455,"Win")</f>
        <v>0</v>
      </c>
      <c r="E869" s="7" t="n">
        <f aca="false">COUNTIFS('Duel Log'!AF$2:AF$5455,$A869,'Duel Log'!AG$2:AG$5455,$B869,'Duel Log'!AH$2:AH$5455,"Loss")</f>
        <v>2</v>
      </c>
      <c r="F869" s="7" t="n">
        <f aca="false">COUNTIFS('Duel Log'!AF$2:AF$5455,$A869,'Duel Log'!AG$2:AG$5455,$B869,'Duel Log'!AH$2:AH$5455,"Draw")</f>
        <v>0</v>
      </c>
      <c r="G869" s="13" t="n">
        <f aca="false">IFERROR(D869/C869,"")</f>
        <v>0</v>
      </c>
    </row>
    <row r="870" customFormat="false" ht="15" hidden="false" customHeight="true" outlineLevel="0" collapsed="false">
      <c r="A870" s="7" t="s">
        <v>2093</v>
      </c>
      <c r="B870" s="7" t="s">
        <v>483</v>
      </c>
      <c r="C870" s="7" t="n">
        <f aca="false">COUNTIFS('Duel Log'!AF$2:AF$5455,$A870,'Duel Log'!AG$2:AG$5455,$B870)</f>
        <v>1</v>
      </c>
      <c r="D870" s="7" t="n">
        <f aca="false">COUNTIFS('Duel Log'!AF$2:AF$5455,$A870,'Duel Log'!AG$2:AG$5455,$B870,'Duel Log'!AH$2:AH$5455,"Win")</f>
        <v>1</v>
      </c>
      <c r="E870" s="7" t="n">
        <f aca="false">COUNTIFS('Duel Log'!AF$2:AF$5455,$A870,'Duel Log'!AG$2:AG$5455,$B870,'Duel Log'!AH$2:AH$5455,"Loss")</f>
        <v>0</v>
      </c>
      <c r="F870" s="7" t="n">
        <f aca="false">COUNTIFS('Duel Log'!AF$2:AF$5455,$A870,'Duel Log'!AG$2:AG$5455,$B870,'Duel Log'!AH$2:AH$5455,"Draw")</f>
        <v>0</v>
      </c>
      <c r="G870" s="13" t="n">
        <f aca="false">IFERROR(D870/C870,"")</f>
        <v>1</v>
      </c>
    </row>
    <row r="871" customFormat="false" ht="15" hidden="false" customHeight="true" outlineLevel="0" collapsed="false">
      <c r="A871" s="7" t="s">
        <v>2093</v>
      </c>
      <c r="B871" s="7" t="s">
        <v>6404</v>
      </c>
      <c r="C871" s="7" t="n">
        <f aca="false">COUNTIFS('Duel Log'!AF$2:AF$5455,$A871,'Duel Log'!AG$2:AG$5455,$B871)</f>
        <v>1</v>
      </c>
      <c r="D871" s="7" t="n">
        <f aca="false">COUNTIFS('Duel Log'!AF$2:AF$5455,$A871,'Duel Log'!AG$2:AG$5455,$B871,'Duel Log'!AH$2:AH$5455,"Win")</f>
        <v>1</v>
      </c>
      <c r="E871" s="7" t="n">
        <f aca="false">COUNTIFS('Duel Log'!AF$2:AF$5455,$A871,'Duel Log'!AG$2:AG$5455,$B871,'Duel Log'!AH$2:AH$5455,"Loss")</f>
        <v>0</v>
      </c>
      <c r="F871" s="7" t="n">
        <f aca="false">COUNTIFS('Duel Log'!AF$2:AF$5455,$A871,'Duel Log'!AG$2:AG$5455,$B871,'Duel Log'!AH$2:AH$5455,"Draw")</f>
        <v>0</v>
      </c>
      <c r="G871" s="13" t="n">
        <f aca="false">IFERROR(D871/C871,"")</f>
        <v>1</v>
      </c>
    </row>
    <row r="872" customFormat="false" ht="15" hidden="false" customHeight="true" outlineLevel="0" collapsed="false">
      <c r="A872" s="7" t="s">
        <v>2093</v>
      </c>
      <c r="B872" s="7" t="s">
        <v>2092</v>
      </c>
      <c r="C872" s="7" t="n">
        <f aca="false">COUNTIFS('Duel Log'!AF$2:AF$5455,$A872,'Duel Log'!AG$2:AG$5455,$B872)</f>
        <v>2</v>
      </c>
      <c r="D872" s="7" t="n">
        <f aca="false">COUNTIFS('Duel Log'!AF$2:AF$5455,$A872,'Duel Log'!AG$2:AG$5455,$B872,'Duel Log'!AH$2:AH$5455,"Win")</f>
        <v>0</v>
      </c>
      <c r="E872" s="7" t="n">
        <f aca="false">COUNTIFS('Duel Log'!AF$2:AF$5455,$A872,'Duel Log'!AG$2:AG$5455,$B872,'Duel Log'!AH$2:AH$5455,"Loss")</f>
        <v>2</v>
      </c>
      <c r="F872" s="7" t="n">
        <f aca="false">COUNTIFS('Duel Log'!AF$2:AF$5455,$A872,'Duel Log'!AG$2:AG$5455,$B872,'Duel Log'!AH$2:AH$5455,"Draw")</f>
        <v>0</v>
      </c>
      <c r="G872" s="13" t="n">
        <f aca="false">IFERROR(D872/C872,"")</f>
        <v>0</v>
      </c>
    </row>
    <row r="873" customFormat="false" ht="15" hidden="false" customHeight="true" outlineLevel="0" collapsed="false">
      <c r="A873" s="7" t="s">
        <v>2093</v>
      </c>
      <c r="B873" s="7" t="s">
        <v>2414</v>
      </c>
      <c r="C873" s="7" t="n">
        <f aca="false">COUNTIFS('Duel Log'!AF$2:AF$5455,$A873,'Duel Log'!AG$2:AG$5455,$B873)</f>
        <v>1</v>
      </c>
      <c r="D873" s="7" t="n">
        <f aca="false">COUNTIFS('Duel Log'!AF$2:AF$5455,$A873,'Duel Log'!AG$2:AG$5455,$B873,'Duel Log'!AH$2:AH$5455,"Win")</f>
        <v>1</v>
      </c>
      <c r="E873" s="7" t="n">
        <f aca="false">COUNTIFS('Duel Log'!AF$2:AF$5455,$A873,'Duel Log'!AG$2:AG$5455,$B873,'Duel Log'!AH$2:AH$5455,"Loss")</f>
        <v>0</v>
      </c>
      <c r="F873" s="7" t="n">
        <f aca="false">COUNTIFS('Duel Log'!AF$2:AF$5455,$A873,'Duel Log'!AG$2:AG$5455,$B873,'Duel Log'!AH$2:AH$5455,"Draw")</f>
        <v>0</v>
      </c>
      <c r="G873" s="13" t="n">
        <f aca="false">IFERROR(D873/C873,"")</f>
        <v>1</v>
      </c>
    </row>
    <row r="874" customFormat="false" ht="15" hidden="false" customHeight="true" outlineLevel="0" collapsed="false">
      <c r="A874" s="7" t="s">
        <v>1778</v>
      </c>
      <c r="B874" s="7" t="s">
        <v>1779</v>
      </c>
      <c r="C874" s="7" t="n">
        <f aca="false">COUNTIFS('Duel Log'!AF$2:AF$5455,$A874,'Duel Log'!AG$2:AG$5455,$B874)</f>
        <v>2</v>
      </c>
      <c r="D874" s="7" t="n">
        <f aca="false">COUNTIFS('Duel Log'!AF$2:AF$5455,$A874,'Duel Log'!AG$2:AG$5455,$B874,'Duel Log'!AH$2:AH$5455,"Win")</f>
        <v>2</v>
      </c>
      <c r="E874" s="7" t="n">
        <f aca="false">COUNTIFS('Duel Log'!AF$2:AF$5455,$A874,'Duel Log'!AG$2:AG$5455,$B874,'Duel Log'!AH$2:AH$5455,"Loss")</f>
        <v>0</v>
      </c>
      <c r="F874" s="7" t="n">
        <f aca="false">COUNTIFS('Duel Log'!AF$2:AF$5455,$A874,'Duel Log'!AG$2:AG$5455,$B874,'Duel Log'!AH$2:AH$5455,"Draw")</f>
        <v>0</v>
      </c>
      <c r="G874" s="13" t="n">
        <f aca="false">IFERROR(D874/C874,"")</f>
        <v>1</v>
      </c>
    </row>
    <row r="875" customFormat="false" ht="15" hidden="false" customHeight="true" outlineLevel="0" collapsed="false">
      <c r="A875" s="7" t="s">
        <v>7132</v>
      </c>
      <c r="B875" s="7" t="s">
        <v>8638</v>
      </c>
      <c r="C875" s="7" t="n">
        <f aca="false">COUNTIFS('Duel Log'!AF$2:AF$5455,$A875,'Duel Log'!AG$2:AG$5455,$B875)</f>
        <v>1</v>
      </c>
      <c r="D875" s="7" t="n">
        <f aca="false">COUNTIFS('Duel Log'!AF$2:AF$5455,$A875,'Duel Log'!AG$2:AG$5455,$B875,'Duel Log'!AH$2:AH$5455,"Win")</f>
        <v>0</v>
      </c>
      <c r="E875" s="7" t="n">
        <f aca="false">COUNTIFS('Duel Log'!AF$2:AF$5455,$A875,'Duel Log'!AG$2:AG$5455,$B875,'Duel Log'!AH$2:AH$5455,"Loss")</f>
        <v>1</v>
      </c>
      <c r="F875" s="7" t="n">
        <f aca="false">COUNTIFS('Duel Log'!AF$2:AF$5455,$A875,'Duel Log'!AG$2:AG$5455,$B875,'Duel Log'!AH$2:AH$5455,"Draw")</f>
        <v>0</v>
      </c>
      <c r="G875" s="13" t="n">
        <f aca="false">IFERROR(D875/C875,"")</f>
        <v>0</v>
      </c>
    </row>
    <row r="876" customFormat="false" ht="15" hidden="false" customHeight="true" outlineLevel="0" collapsed="false">
      <c r="A876" s="7" t="s">
        <v>7132</v>
      </c>
      <c r="B876" s="7" t="s">
        <v>519</v>
      </c>
      <c r="C876" s="7" t="n">
        <f aca="false">COUNTIFS('Duel Log'!AF$2:AF$5455,$A876,'Duel Log'!AG$2:AG$5455,$B876)</f>
        <v>1</v>
      </c>
      <c r="D876" s="7" t="n">
        <f aca="false">COUNTIFS('Duel Log'!AF$2:AF$5455,$A876,'Duel Log'!AG$2:AG$5455,$B876,'Duel Log'!AH$2:AH$5455,"Win")</f>
        <v>0</v>
      </c>
      <c r="E876" s="7" t="n">
        <f aca="false">COUNTIFS('Duel Log'!AF$2:AF$5455,$A876,'Duel Log'!AG$2:AG$5455,$B876,'Duel Log'!AH$2:AH$5455,"Loss")</f>
        <v>1</v>
      </c>
      <c r="F876" s="7" t="n">
        <f aca="false">COUNTIFS('Duel Log'!AF$2:AF$5455,$A876,'Duel Log'!AG$2:AG$5455,$B876,'Duel Log'!AH$2:AH$5455,"Draw")</f>
        <v>0</v>
      </c>
      <c r="G876" s="13" t="n">
        <f aca="false">IFERROR(D876/C876,"")</f>
        <v>0</v>
      </c>
    </row>
    <row r="877" customFormat="false" ht="15" hidden="false" customHeight="true" outlineLevel="0" collapsed="false">
      <c r="A877" s="7" t="s">
        <v>1889</v>
      </c>
      <c r="B877" s="7" t="s">
        <v>605</v>
      </c>
      <c r="C877" s="7" t="n">
        <f aca="false">COUNTIFS('Duel Log'!AF$2:AF$5455,$A877,'Duel Log'!AG$2:AG$5455,$B877)</f>
        <v>2</v>
      </c>
      <c r="D877" s="7" t="n">
        <f aca="false">COUNTIFS('Duel Log'!AF$2:AF$5455,$A877,'Duel Log'!AG$2:AG$5455,$B877,'Duel Log'!AH$2:AH$5455,"Win")</f>
        <v>2</v>
      </c>
      <c r="E877" s="7" t="n">
        <f aca="false">COUNTIFS('Duel Log'!AF$2:AF$5455,$A877,'Duel Log'!AG$2:AG$5455,$B877,'Duel Log'!AH$2:AH$5455,"Loss")</f>
        <v>0</v>
      </c>
      <c r="F877" s="7" t="n">
        <f aca="false">COUNTIFS('Duel Log'!AF$2:AF$5455,$A877,'Duel Log'!AG$2:AG$5455,$B877,'Duel Log'!AH$2:AH$5455,"Draw")</f>
        <v>0</v>
      </c>
      <c r="G877" s="13" t="n">
        <f aca="false">IFERROR(D877/C877,"")</f>
        <v>1</v>
      </c>
    </row>
    <row r="878" customFormat="false" ht="15" hidden="false" customHeight="true" outlineLevel="0" collapsed="false">
      <c r="A878" s="7" t="s">
        <v>1889</v>
      </c>
      <c r="B878" s="7" t="s">
        <v>494</v>
      </c>
      <c r="C878" s="7" t="n">
        <f aca="false">COUNTIFS('Duel Log'!AF$2:AF$5455,$A878,'Duel Log'!AG$2:AG$5455,$B878)</f>
        <v>2</v>
      </c>
      <c r="D878" s="7" t="n">
        <f aca="false">COUNTIFS('Duel Log'!AF$2:AF$5455,$A878,'Duel Log'!AG$2:AG$5455,$B878,'Duel Log'!AH$2:AH$5455,"Win")</f>
        <v>0</v>
      </c>
      <c r="E878" s="7" t="n">
        <f aca="false">COUNTIFS('Duel Log'!AF$2:AF$5455,$A878,'Duel Log'!AG$2:AG$5455,$B878,'Duel Log'!AH$2:AH$5455,"Loss")</f>
        <v>2</v>
      </c>
      <c r="F878" s="7" t="n">
        <f aca="false">COUNTIFS('Duel Log'!AF$2:AF$5455,$A878,'Duel Log'!AG$2:AG$5455,$B878,'Duel Log'!AH$2:AH$5455,"Draw")</f>
        <v>0</v>
      </c>
      <c r="G878" s="13" t="n">
        <f aca="false">IFERROR(D878/C878,"")</f>
        <v>0</v>
      </c>
    </row>
    <row r="879" customFormat="false" ht="15" hidden="false" customHeight="true" outlineLevel="0" collapsed="false">
      <c r="A879" s="7" t="s">
        <v>419</v>
      </c>
      <c r="B879" s="7" t="s">
        <v>1616</v>
      </c>
      <c r="C879" s="7" t="n">
        <f aca="false">COUNTIFS('Duel Log'!AF$2:AF$5455,$A879,'Duel Log'!AG$2:AG$5455,$B879)</f>
        <v>2</v>
      </c>
      <c r="D879" s="7" t="n">
        <f aca="false">COUNTIFS('Duel Log'!AF$2:AF$5455,$A879,'Duel Log'!AG$2:AG$5455,$B879,'Duel Log'!AH$2:AH$5455,"Win")</f>
        <v>2</v>
      </c>
      <c r="E879" s="7" t="n">
        <f aca="false">COUNTIFS('Duel Log'!AF$2:AF$5455,$A879,'Duel Log'!AG$2:AG$5455,$B879,'Duel Log'!AH$2:AH$5455,"Loss")</f>
        <v>0</v>
      </c>
      <c r="F879" s="7" t="n">
        <f aca="false">COUNTIFS('Duel Log'!AF$2:AF$5455,$A879,'Duel Log'!AG$2:AG$5455,$B879,'Duel Log'!AH$2:AH$5455,"Draw")</f>
        <v>0</v>
      </c>
      <c r="G879" s="13" t="n">
        <f aca="false">IFERROR(D879/C879,"")</f>
        <v>1</v>
      </c>
    </row>
    <row r="880" customFormat="false" ht="15" hidden="false" customHeight="true" outlineLevel="0" collapsed="false">
      <c r="A880" s="7" t="s">
        <v>419</v>
      </c>
      <c r="B880" s="7" t="s">
        <v>2129</v>
      </c>
      <c r="C880" s="7" t="n">
        <f aca="false">COUNTIFS('Duel Log'!AF$2:AF$5455,$A880,'Duel Log'!AG$2:AG$5455,$B880)</f>
        <v>2</v>
      </c>
      <c r="D880" s="7" t="n">
        <f aca="false">COUNTIFS('Duel Log'!AF$2:AF$5455,$A880,'Duel Log'!AG$2:AG$5455,$B880,'Duel Log'!AH$2:AH$5455,"Win")</f>
        <v>0</v>
      </c>
      <c r="E880" s="7" t="n">
        <f aca="false">COUNTIFS('Duel Log'!AF$2:AF$5455,$A880,'Duel Log'!AG$2:AG$5455,$B880,'Duel Log'!AH$2:AH$5455,"Loss")</f>
        <v>2</v>
      </c>
      <c r="F880" s="7" t="n">
        <f aca="false">COUNTIFS('Duel Log'!AF$2:AF$5455,$A880,'Duel Log'!AG$2:AG$5455,$B880,'Duel Log'!AH$2:AH$5455,"Draw")</f>
        <v>0</v>
      </c>
      <c r="G880" s="13" t="n">
        <f aca="false">IFERROR(D880/C880,"")</f>
        <v>0</v>
      </c>
    </row>
    <row r="881" customFormat="false" ht="15" hidden="false" customHeight="true" outlineLevel="0" collapsed="false">
      <c r="A881" s="7" t="s">
        <v>419</v>
      </c>
      <c r="B881" s="7" t="s">
        <v>603</v>
      </c>
      <c r="C881" s="7" t="n">
        <f aca="false">COUNTIFS('Duel Log'!AF$2:AF$5455,$A881,'Duel Log'!AG$2:AG$5455,$B881)</f>
        <v>2</v>
      </c>
      <c r="D881" s="7" t="n">
        <f aca="false">COUNTIFS('Duel Log'!AF$2:AF$5455,$A881,'Duel Log'!AG$2:AG$5455,$B881,'Duel Log'!AH$2:AH$5455,"Win")</f>
        <v>2</v>
      </c>
      <c r="E881" s="7" t="n">
        <f aca="false">COUNTIFS('Duel Log'!AF$2:AF$5455,$A881,'Duel Log'!AG$2:AG$5455,$B881,'Duel Log'!AH$2:AH$5455,"Loss")</f>
        <v>0</v>
      </c>
      <c r="F881" s="7" t="n">
        <f aca="false">COUNTIFS('Duel Log'!AF$2:AF$5455,$A881,'Duel Log'!AG$2:AG$5455,$B881,'Duel Log'!AH$2:AH$5455,"Draw")</f>
        <v>0</v>
      </c>
      <c r="G881" s="13" t="n">
        <f aca="false">IFERROR(D881/C881,"")</f>
        <v>1</v>
      </c>
    </row>
    <row r="882" customFormat="false" ht="15" hidden="false" customHeight="true" outlineLevel="0" collapsed="false">
      <c r="A882" s="7" t="s">
        <v>419</v>
      </c>
      <c r="B882" s="7" t="s">
        <v>216</v>
      </c>
      <c r="C882" s="7" t="n">
        <f aca="false">COUNTIFS('Duel Log'!AF$2:AF$5455,$A882,'Duel Log'!AG$2:AG$5455,$B882)</f>
        <v>1</v>
      </c>
      <c r="D882" s="7" t="n">
        <f aca="false">COUNTIFS('Duel Log'!AF$2:AF$5455,$A882,'Duel Log'!AG$2:AG$5455,$B882,'Duel Log'!AH$2:AH$5455,"Win")</f>
        <v>0</v>
      </c>
      <c r="E882" s="7" t="n">
        <f aca="false">COUNTIFS('Duel Log'!AF$2:AF$5455,$A882,'Duel Log'!AG$2:AG$5455,$B882,'Duel Log'!AH$2:AH$5455,"Loss")</f>
        <v>1</v>
      </c>
      <c r="F882" s="7" t="n">
        <f aca="false">COUNTIFS('Duel Log'!AF$2:AF$5455,$A882,'Duel Log'!AG$2:AG$5455,$B882,'Duel Log'!AH$2:AH$5455,"Draw")</f>
        <v>0</v>
      </c>
      <c r="G882" s="13" t="n">
        <f aca="false">IFERROR(D882/C882,"")</f>
        <v>0</v>
      </c>
    </row>
    <row r="883" customFormat="false" ht="15" hidden="false" customHeight="true" outlineLevel="0" collapsed="false">
      <c r="A883" s="7" t="s">
        <v>419</v>
      </c>
      <c r="B883" s="7" t="s">
        <v>180</v>
      </c>
      <c r="C883" s="7" t="n">
        <f aca="false">COUNTIFS('Duel Log'!AF$2:AF$5455,$A883,'Duel Log'!AG$2:AG$5455,$B883)</f>
        <v>1</v>
      </c>
      <c r="D883" s="7" t="n">
        <f aca="false">COUNTIFS('Duel Log'!AF$2:AF$5455,$A883,'Duel Log'!AG$2:AG$5455,$B883,'Duel Log'!AH$2:AH$5455,"Win")</f>
        <v>1</v>
      </c>
      <c r="E883" s="7" t="n">
        <f aca="false">COUNTIFS('Duel Log'!AF$2:AF$5455,$A883,'Duel Log'!AG$2:AG$5455,$B883,'Duel Log'!AH$2:AH$5455,"Loss")</f>
        <v>0</v>
      </c>
      <c r="F883" s="7" t="n">
        <f aca="false">COUNTIFS('Duel Log'!AF$2:AF$5455,$A883,'Duel Log'!AG$2:AG$5455,$B883,'Duel Log'!AH$2:AH$5455,"Draw")</f>
        <v>0</v>
      </c>
      <c r="G883" s="13" t="n">
        <f aca="false">IFERROR(D883/C883,"")</f>
        <v>1</v>
      </c>
    </row>
    <row r="884" customFormat="false" ht="15" hidden="false" customHeight="true" outlineLevel="0" collapsed="false">
      <c r="A884" s="7" t="s">
        <v>419</v>
      </c>
      <c r="B884" s="7" t="s">
        <v>8274</v>
      </c>
      <c r="C884" s="7" t="n">
        <f aca="false">COUNTIFS('Duel Log'!AF$2:AF$5455,$A884,'Duel Log'!AG$2:AG$5455,$B884)</f>
        <v>1</v>
      </c>
      <c r="D884" s="7" t="n">
        <f aca="false">COUNTIFS('Duel Log'!AF$2:AF$5455,$A884,'Duel Log'!AG$2:AG$5455,$B884,'Duel Log'!AH$2:AH$5455,"Win")</f>
        <v>0</v>
      </c>
      <c r="E884" s="7" t="n">
        <f aca="false">COUNTIFS('Duel Log'!AF$2:AF$5455,$A884,'Duel Log'!AG$2:AG$5455,$B884,'Duel Log'!AH$2:AH$5455,"Loss")</f>
        <v>1</v>
      </c>
      <c r="F884" s="7" t="n">
        <f aca="false">COUNTIFS('Duel Log'!AF$2:AF$5455,$A884,'Duel Log'!AG$2:AG$5455,$B884,'Duel Log'!AH$2:AH$5455,"Draw")</f>
        <v>0</v>
      </c>
      <c r="G884" s="13" t="n">
        <f aca="false">IFERROR(D884/C884,"")</f>
        <v>0</v>
      </c>
    </row>
    <row r="885" customFormat="false" ht="15" hidden="false" customHeight="true" outlineLevel="0" collapsed="false">
      <c r="A885" s="7" t="s">
        <v>419</v>
      </c>
      <c r="B885" s="7" t="s">
        <v>668</v>
      </c>
      <c r="C885" s="7" t="n">
        <f aca="false">COUNTIFS('Duel Log'!AF$2:AF$5455,$A885,'Duel Log'!AG$2:AG$5455,$B885)</f>
        <v>4</v>
      </c>
      <c r="D885" s="7" t="n">
        <f aca="false">COUNTIFS('Duel Log'!AF$2:AF$5455,$A885,'Duel Log'!AG$2:AG$5455,$B885,'Duel Log'!AH$2:AH$5455,"Win")</f>
        <v>2</v>
      </c>
      <c r="E885" s="7" t="n">
        <f aca="false">COUNTIFS('Duel Log'!AF$2:AF$5455,$A885,'Duel Log'!AG$2:AG$5455,$B885,'Duel Log'!AH$2:AH$5455,"Loss")</f>
        <v>2</v>
      </c>
      <c r="F885" s="7" t="n">
        <f aca="false">COUNTIFS('Duel Log'!AF$2:AF$5455,$A885,'Duel Log'!AG$2:AG$5455,$B885,'Duel Log'!AH$2:AH$5455,"Draw")</f>
        <v>0</v>
      </c>
      <c r="G885" s="13" t="n">
        <f aca="false">IFERROR(D885/C885,"")</f>
        <v>0.5</v>
      </c>
    </row>
    <row r="886" customFormat="false" ht="15" hidden="false" customHeight="true" outlineLevel="0" collapsed="false">
      <c r="A886" s="7" t="s">
        <v>419</v>
      </c>
      <c r="B886" s="7" t="s">
        <v>1175</v>
      </c>
      <c r="C886" s="7" t="n">
        <f aca="false">COUNTIFS('Duel Log'!AF$2:AF$5455,$A886,'Duel Log'!AG$2:AG$5455,$B886)</f>
        <v>2</v>
      </c>
      <c r="D886" s="7" t="n">
        <f aca="false">COUNTIFS('Duel Log'!AF$2:AF$5455,$A886,'Duel Log'!AG$2:AG$5455,$B886,'Duel Log'!AH$2:AH$5455,"Win")</f>
        <v>0</v>
      </c>
      <c r="E886" s="7" t="n">
        <f aca="false">COUNTIFS('Duel Log'!AF$2:AF$5455,$A886,'Duel Log'!AG$2:AG$5455,$B886,'Duel Log'!AH$2:AH$5455,"Loss")</f>
        <v>2</v>
      </c>
      <c r="F886" s="7" t="n">
        <f aca="false">COUNTIFS('Duel Log'!AF$2:AF$5455,$A886,'Duel Log'!AG$2:AG$5455,$B886,'Duel Log'!AH$2:AH$5455,"Draw")</f>
        <v>0</v>
      </c>
      <c r="G886" s="13" t="n">
        <f aca="false">IFERROR(D886/C886,"")</f>
        <v>0</v>
      </c>
    </row>
    <row r="887" customFormat="false" ht="15" hidden="false" customHeight="true" outlineLevel="0" collapsed="false">
      <c r="A887" s="7" t="s">
        <v>419</v>
      </c>
      <c r="B887" s="7" t="s">
        <v>206</v>
      </c>
      <c r="C887" s="7" t="n">
        <f aca="false">COUNTIFS('Duel Log'!AF$2:AF$5455,$A887,'Duel Log'!AG$2:AG$5455,$B887)</f>
        <v>2</v>
      </c>
      <c r="D887" s="7" t="n">
        <f aca="false">COUNTIFS('Duel Log'!AF$2:AF$5455,$A887,'Duel Log'!AG$2:AG$5455,$B887,'Duel Log'!AH$2:AH$5455,"Win")</f>
        <v>0</v>
      </c>
      <c r="E887" s="7" t="n">
        <f aca="false">COUNTIFS('Duel Log'!AF$2:AF$5455,$A887,'Duel Log'!AG$2:AG$5455,$B887,'Duel Log'!AH$2:AH$5455,"Loss")</f>
        <v>2</v>
      </c>
      <c r="F887" s="7" t="n">
        <f aca="false">COUNTIFS('Duel Log'!AF$2:AF$5455,$A887,'Duel Log'!AG$2:AG$5455,$B887,'Duel Log'!AH$2:AH$5455,"Draw")</f>
        <v>0</v>
      </c>
      <c r="G887" s="13" t="n">
        <f aca="false">IFERROR(D887/C887,"")</f>
        <v>0</v>
      </c>
    </row>
    <row r="888" customFormat="false" ht="15" hidden="false" customHeight="true" outlineLevel="0" collapsed="false">
      <c r="A888" s="7" t="s">
        <v>419</v>
      </c>
      <c r="B888" s="7" t="s">
        <v>1294</v>
      </c>
      <c r="C888" s="7" t="n">
        <f aca="false">COUNTIFS('Duel Log'!AF$2:AF$5455,$A888,'Duel Log'!AG$2:AG$5455,$B888)</f>
        <v>2</v>
      </c>
      <c r="D888" s="7" t="n">
        <f aca="false">COUNTIFS('Duel Log'!AF$2:AF$5455,$A888,'Duel Log'!AG$2:AG$5455,$B888,'Duel Log'!AH$2:AH$5455,"Win")</f>
        <v>2</v>
      </c>
      <c r="E888" s="7" t="n">
        <f aca="false">COUNTIFS('Duel Log'!AF$2:AF$5455,$A888,'Duel Log'!AG$2:AG$5455,$B888,'Duel Log'!AH$2:AH$5455,"Loss")</f>
        <v>0</v>
      </c>
      <c r="F888" s="7" t="n">
        <f aca="false">COUNTIFS('Duel Log'!AF$2:AF$5455,$A888,'Duel Log'!AG$2:AG$5455,$B888,'Duel Log'!AH$2:AH$5455,"Draw")</f>
        <v>0</v>
      </c>
      <c r="G888" s="13" t="n">
        <f aca="false">IFERROR(D888/C888,"")</f>
        <v>1</v>
      </c>
    </row>
    <row r="889" customFormat="false" ht="15" hidden="false" customHeight="true" outlineLevel="0" collapsed="false">
      <c r="A889" s="7" t="s">
        <v>419</v>
      </c>
      <c r="B889" s="7" t="s">
        <v>3966</v>
      </c>
      <c r="C889" s="7" t="n">
        <f aca="false">COUNTIFS('Duel Log'!AF$2:AF$5455,$A889,'Duel Log'!AG$2:AG$5455,$B889)</f>
        <v>2</v>
      </c>
      <c r="D889" s="7" t="n">
        <f aca="false">COUNTIFS('Duel Log'!AF$2:AF$5455,$A889,'Duel Log'!AG$2:AG$5455,$B889,'Duel Log'!AH$2:AH$5455,"Win")</f>
        <v>0</v>
      </c>
      <c r="E889" s="7" t="n">
        <f aca="false">COUNTIFS('Duel Log'!AF$2:AF$5455,$A889,'Duel Log'!AG$2:AG$5455,$B889,'Duel Log'!AH$2:AH$5455,"Loss")</f>
        <v>2</v>
      </c>
      <c r="F889" s="7" t="n">
        <f aca="false">COUNTIFS('Duel Log'!AF$2:AF$5455,$A889,'Duel Log'!AG$2:AG$5455,$B889,'Duel Log'!AH$2:AH$5455,"Draw")</f>
        <v>0</v>
      </c>
      <c r="G889" s="13" t="n">
        <f aca="false">IFERROR(D889/C889,"")</f>
        <v>0</v>
      </c>
    </row>
    <row r="890" customFormat="false" ht="15" hidden="false" customHeight="true" outlineLevel="0" collapsed="false">
      <c r="A890" s="7" t="s">
        <v>419</v>
      </c>
      <c r="B890" s="7" t="s">
        <v>5468</v>
      </c>
      <c r="C890" s="7" t="n">
        <f aca="false">COUNTIFS('Duel Log'!AF$2:AF$5455,$A890,'Duel Log'!AG$2:AG$5455,$B890)</f>
        <v>1</v>
      </c>
      <c r="D890" s="7" t="n">
        <f aca="false">COUNTIFS('Duel Log'!AF$2:AF$5455,$A890,'Duel Log'!AG$2:AG$5455,$B890,'Duel Log'!AH$2:AH$5455,"Win")</f>
        <v>1</v>
      </c>
      <c r="E890" s="7" t="n">
        <f aca="false">COUNTIFS('Duel Log'!AF$2:AF$5455,$A890,'Duel Log'!AG$2:AG$5455,$B890,'Duel Log'!AH$2:AH$5455,"Loss")</f>
        <v>0</v>
      </c>
      <c r="F890" s="7" t="n">
        <f aca="false">COUNTIFS('Duel Log'!AF$2:AF$5455,$A890,'Duel Log'!AG$2:AG$5455,$B890,'Duel Log'!AH$2:AH$5455,"Draw")</f>
        <v>0</v>
      </c>
      <c r="G890" s="13" t="n">
        <f aca="false">IFERROR(D890/C890,"")</f>
        <v>1</v>
      </c>
    </row>
    <row r="891" customFormat="false" ht="15" hidden="false" customHeight="true" outlineLevel="0" collapsed="false">
      <c r="A891" s="7" t="s">
        <v>419</v>
      </c>
      <c r="B891" s="7" t="s">
        <v>2792</v>
      </c>
      <c r="C891" s="7" t="n">
        <f aca="false">COUNTIFS('Duel Log'!AF$2:AF$5455,$A891,'Duel Log'!AG$2:AG$5455,$B891)</f>
        <v>1</v>
      </c>
      <c r="D891" s="7" t="n">
        <f aca="false">COUNTIFS('Duel Log'!AF$2:AF$5455,$A891,'Duel Log'!AG$2:AG$5455,$B891,'Duel Log'!AH$2:AH$5455,"Win")</f>
        <v>0</v>
      </c>
      <c r="E891" s="7" t="n">
        <f aca="false">COUNTIFS('Duel Log'!AF$2:AF$5455,$A891,'Duel Log'!AG$2:AG$5455,$B891,'Duel Log'!AH$2:AH$5455,"Loss")</f>
        <v>1</v>
      </c>
      <c r="F891" s="7" t="n">
        <f aca="false">COUNTIFS('Duel Log'!AF$2:AF$5455,$A891,'Duel Log'!AG$2:AG$5455,$B891,'Duel Log'!AH$2:AH$5455,"Draw")</f>
        <v>0</v>
      </c>
      <c r="G891" s="13" t="n">
        <f aca="false">IFERROR(D891/C891,"")</f>
        <v>0</v>
      </c>
    </row>
    <row r="892" customFormat="false" ht="15" hidden="false" customHeight="true" outlineLevel="0" collapsed="false">
      <c r="A892" s="7" t="s">
        <v>4678</v>
      </c>
      <c r="B892" s="7" t="s">
        <v>4677</v>
      </c>
      <c r="C892" s="7" t="n">
        <f aca="false">COUNTIFS('Duel Log'!AF$2:AF$5455,$A892,'Duel Log'!AG$2:AG$5455,$B892)</f>
        <v>2</v>
      </c>
      <c r="D892" s="7" t="n">
        <f aca="false">COUNTIFS('Duel Log'!AF$2:AF$5455,$A892,'Duel Log'!AG$2:AG$5455,$B892,'Duel Log'!AH$2:AH$5455,"Win")</f>
        <v>2</v>
      </c>
      <c r="E892" s="7" t="n">
        <f aca="false">COUNTIFS('Duel Log'!AF$2:AF$5455,$A892,'Duel Log'!AG$2:AG$5455,$B892,'Duel Log'!AH$2:AH$5455,"Loss")</f>
        <v>0</v>
      </c>
      <c r="F892" s="7" t="n">
        <f aca="false">COUNTIFS('Duel Log'!AF$2:AF$5455,$A892,'Duel Log'!AG$2:AG$5455,$B892,'Duel Log'!AH$2:AH$5455,"Draw")</f>
        <v>0</v>
      </c>
      <c r="G892" s="13" t="n">
        <f aca="false">IFERROR(D892/C892,"")</f>
        <v>1</v>
      </c>
    </row>
    <row r="893" customFormat="false" ht="15" hidden="false" customHeight="true" outlineLevel="0" collapsed="false">
      <c r="A893" s="7" t="s">
        <v>553</v>
      </c>
      <c r="B893" s="7" t="s">
        <v>216</v>
      </c>
      <c r="C893" s="7" t="n">
        <f aca="false">COUNTIFS('Duel Log'!AF$2:AF$5455,$A893,'Duel Log'!AG$2:AG$5455,$B893)</f>
        <v>2</v>
      </c>
      <c r="D893" s="7" t="n">
        <f aca="false">COUNTIFS('Duel Log'!AF$2:AF$5455,$A893,'Duel Log'!AG$2:AG$5455,$B893,'Duel Log'!AH$2:AH$5455,"Win")</f>
        <v>0</v>
      </c>
      <c r="E893" s="7" t="n">
        <f aca="false">COUNTIFS('Duel Log'!AF$2:AF$5455,$A893,'Duel Log'!AG$2:AG$5455,$B893,'Duel Log'!AH$2:AH$5455,"Loss")</f>
        <v>2</v>
      </c>
      <c r="F893" s="7" t="n">
        <f aca="false">COUNTIFS('Duel Log'!AF$2:AF$5455,$A893,'Duel Log'!AG$2:AG$5455,$B893,'Duel Log'!AH$2:AH$5455,"Draw")</f>
        <v>0</v>
      </c>
      <c r="G893" s="13" t="n">
        <f aca="false">IFERROR(D893/C893,"")</f>
        <v>0</v>
      </c>
    </row>
    <row r="894" customFormat="false" ht="15" hidden="false" customHeight="true" outlineLevel="0" collapsed="false">
      <c r="A894" s="7" t="s">
        <v>5968</v>
      </c>
      <c r="B894" s="7" t="s">
        <v>5967</v>
      </c>
      <c r="C894" s="7" t="n">
        <f aca="false">COUNTIFS('Duel Log'!AF$2:AF$5455,$A894,'Duel Log'!AG$2:AG$5455,$B894)</f>
        <v>2</v>
      </c>
      <c r="D894" s="7" t="n">
        <f aca="false">COUNTIFS('Duel Log'!AF$2:AF$5455,$A894,'Duel Log'!AG$2:AG$5455,$B894,'Duel Log'!AH$2:AH$5455,"Win")</f>
        <v>0</v>
      </c>
      <c r="E894" s="7" t="n">
        <f aca="false">COUNTIFS('Duel Log'!AF$2:AF$5455,$A894,'Duel Log'!AG$2:AG$5455,$B894,'Duel Log'!AH$2:AH$5455,"Loss")</f>
        <v>2</v>
      </c>
      <c r="F894" s="7" t="n">
        <f aca="false">COUNTIFS('Duel Log'!AF$2:AF$5455,$A894,'Duel Log'!AG$2:AG$5455,$B894,'Duel Log'!AH$2:AH$5455,"Draw")</f>
        <v>0</v>
      </c>
      <c r="G894" s="13" t="n">
        <f aca="false">IFERROR(D894/C894,"")</f>
        <v>0</v>
      </c>
    </row>
    <row r="895" customFormat="false" ht="15" hidden="false" customHeight="true" outlineLevel="0" collapsed="false">
      <c r="A895" s="7" t="s">
        <v>7901</v>
      </c>
      <c r="B895" s="7" t="s">
        <v>1241</v>
      </c>
      <c r="C895" s="7" t="n">
        <f aca="false">COUNTIFS('Duel Log'!AF$2:AF$5455,$A895,'Duel Log'!AG$2:AG$5455,$B895)</f>
        <v>1</v>
      </c>
      <c r="D895" s="7" t="n">
        <f aca="false">COUNTIFS('Duel Log'!AF$2:AF$5455,$A895,'Duel Log'!AG$2:AG$5455,$B895,'Duel Log'!AH$2:AH$5455,"Win")</f>
        <v>0</v>
      </c>
      <c r="E895" s="7" t="n">
        <f aca="false">COUNTIFS('Duel Log'!AF$2:AF$5455,$A895,'Duel Log'!AG$2:AG$5455,$B895,'Duel Log'!AH$2:AH$5455,"Loss")</f>
        <v>1</v>
      </c>
      <c r="F895" s="7" t="n">
        <f aca="false">COUNTIFS('Duel Log'!AF$2:AF$5455,$A895,'Duel Log'!AG$2:AG$5455,$B895,'Duel Log'!AH$2:AH$5455,"Draw")</f>
        <v>0</v>
      </c>
      <c r="G895" s="13" t="n">
        <f aca="false">IFERROR(D895/C895,"")</f>
        <v>0</v>
      </c>
    </row>
    <row r="896" customFormat="false" ht="15" hidden="false" customHeight="true" outlineLevel="0" collapsed="false">
      <c r="A896" s="7" t="s">
        <v>2700</v>
      </c>
      <c r="B896" s="7" t="s">
        <v>2699</v>
      </c>
      <c r="C896" s="7" t="n">
        <f aca="false">COUNTIFS('Duel Log'!AF$2:AF$5455,$A896,'Duel Log'!AG$2:AG$5455,$B896)</f>
        <v>1</v>
      </c>
      <c r="D896" s="7" t="n">
        <f aca="false">COUNTIFS('Duel Log'!AF$2:AF$5455,$A896,'Duel Log'!AG$2:AG$5455,$B896,'Duel Log'!AH$2:AH$5455,"Win")</f>
        <v>0</v>
      </c>
      <c r="E896" s="7" t="n">
        <f aca="false">COUNTIFS('Duel Log'!AF$2:AF$5455,$A896,'Duel Log'!AG$2:AG$5455,$B896,'Duel Log'!AH$2:AH$5455,"Loss")</f>
        <v>1</v>
      </c>
      <c r="F896" s="7" t="n">
        <f aca="false">COUNTIFS('Duel Log'!AF$2:AF$5455,$A896,'Duel Log'!AG$2:AG$5455,$B896,'Duel Log'!AH$2:AH$5455,"Draw")</f>
        <v>0</v>
      </c>
      <c r="G896" s="13" t="n">
        <f aca="false">IFERROR(D896/C896,"")</f>
        <v>0</v>
      </c>
    </row>
    <row r="897" customFormat="false" ht="15" hidden="false" customHeight="true" outlineLevel="0" collapsed="false">
      <c r="A897" s="7" t="s">
        <v>9289</v>
      </c>
      <c r="B897" s="7" t="s">
        <v>9288</v>
      </c>
      <c r="C897" s="7" t="n">
        <f aca="false">COUNTIFS('Duel Log'!AF$2:AF$5455,$A897,'Duel Log'!AG$2:AG$5455,$B897)</f>
        <v>1</v>
      </c>
      <c r="D897" s="7" t="n">
        <f aca="false">COUNTIFS('Duel Log'!AF$2:AF$5455,$A897,'Duel Log'!AG$2:AG$5455,$B897,'Duel Log'!AH$2:AH$5455,"Win")</f>
        <v>0</v>
      </c>
      <c r="E897" s="7" t="n">
        <f aca="false">COUNTIFS('Duel Log'!AF$2:AF$5455,$A897,'Duel Log'!AG$2:AG$5455,$B897,'Duel Log'!AH$2:AH$5455,"Loss")</f>
        <v>1</v>
      </c>
      <c r="F897" s="7" t="n">
        <f aca="false">COUNTIFS('Duel Log'!AF$2:AF$5455,$A897,'Duel Log'!AG$2:AG$5455,$B897,'Duel Log'!AH$2:AH$5455,"Draw")</f>
        <v>0</v>
      </c>
      <c r="G897" s="13" t="n">
        <f aca="false">IFERROR(D897/C897,"")</f>
        <v>0</v>
      </c>
    </row>
    <row r="898" customFormat="false" ht="15" hidden="false" customHeight="true" outlineLevel="0" collapsed="false">
      <c r="A898" s="7" t="s">
        <v>3205</v>
      </c>
      <c r="B898" s="7" t="s">
        <v>3204</v>
      </c>
      <c r="C898" s="7" t="n">
        <f aca="false">COUNTIFS('Duel Log'!AF$2:AF$5455,$A898,'Duel Log'!AG$2:AG$5455,$B898)</f>
        <v>1</v>
      </c>
      <c r="D898" s="7" t="n">
        <f aca="false">COUNTIFS('Duel Log'!AF$2:AF$5455,$A898,'Duel Log'!AG$2:AG$5455,$B898,'Duel Log'!AH$2:AH$5455,"Win")</f>
        <v>0</v>
      </c>
      <c r="E898" s="7" t="n">
        <f aca="false">COUNTIFS('Duel Log'!AF$2:AF$5455,$A898,'Duel Log'!AG$2:AG$5455,$B898,'Duel Log'!AH$2:AH$5455,"Loss")</f>
        <v>1</v>
      </c>
      <c r="F898" s="7" t="n">
        <f aca="false">COUNTIFS('Duel Log'!AF$2:AF$5455,$A898,'Duel Log'!AG$2:AG$5455,$B898,'Duel Log'!AH$2:AH$5455,"Draw")</f>
        <v>0</v>
      </c>
      <c r="G898" s="13" t="n">
        <f aca="false">IFERROR(D898/C898,"")</f>
        <v>0</v>
      </c>
    </row>
    <row r="899" customFormat="false" ht="15" hidden="false" customHeight="true" outlineLevel="0" collapsed="false">
      <c r="A899" s="7" t="s">
        <v>2890</v>
      </c>
      <c r="B899" s="7" t="s">
        <v>368</v>
      </c>
      <c r="C899" s="7" t="n">
        <f aca="false">COUNTIFS('Duel Log'!AF$2:AF$5455,$A899,'Duel Log'!AG$2:AG$5455,$B899)</f>
        <v>1</v>
      </c>
      <c r="D899" s="7" t="n">
        <f aca="false">COUNTIFS('Duel Log'!AF$2:AF$5455,$A899,'Duel Log'!AG$2:AG$5455,$B899,'Duel Log'!AH$2:AH$5455,"Win")</f>
        <v>0</v>
      </c>
      <c r="E899" s="7" t="n">
        <f aca="false">COUNTIFS('Duel Log'!AF$2:AF$5455,$A899,'Duel Log'!AG$2:AG$5455,$B899,'Duel Log'!AH$2:AH$5455,"Loss")</f>
        <v>1</v>
      </c>
      <c r="F899" s="7" t="n">
        <f aca="false">COUNTIFS('Duel Log'!AF$2:AF$5455,$A899,'Duel Log'!AG$2:AG$5455,$B899,'Duel Log'!AH$2:AH$5455,"Draw")</f>
        <v>0</v>
      </c>
      <c r="G899" s="13" t="n">
        <f aca="false">IFERROR(D899/C899,"")</f>
        <v>0</v>
      </c>
    </row>
    <row r="900" customFormat="false" ht="15" hidden="false" customHeight="true" outlineLevel="0" collapsed="false">
      <c r="A900" s="7" t="s">
        <v>8693</v>
      </c>
      <c r="B900" s="7" t="s">
        <v>8692</v>
      </c>
      <c r="C900" s="7" t="n">
        <f aca="false">COUNTIFS('Duel Log'!AF$2:AF$5455,$A900,'Duel Log'!AG$2:AG$5455,$B900)</f>
        <v>1</v>
      </c>
      <c r="D900" s="7" t="n">
        <f aca="false">COUNTIFS('Duel Log'!AF$2:AF$5455,$A900,'Duel Log'!AG$2:AG$5455,$B900,'Duel Log'!AH$2:AH$5455,"Win")</f>
        <v>0</v>
      </c>
      <c r="E900" s="7" t="n">
        <f aca="false">COUNTIFS('Duel Log'!AF$2:AF$5455,$A900,'Duel Log'!AG$2:AG$5455,$B900,'Duel Log'!AH$2:AH$5455,"Loss")</f>
        <v>1</v>
      </c>
      <c r="F900" s="7" t="n">
        <f aca="false">COUNTIFS('Duel Log'!AF$2:AF$5455,$A900,'Duel Log'!AG$2:AG$5455,$B900,'Duel Log'!AH$2:AH$5455,"Draw")</f>
        <v>0</v>
      </c>
      <c r="G900" s="13" t="n">
        <f aca="false">IFERROR(D900/C900,"")</f>
        <v>0</v>
      </c>
    </row>
    <row r="901" customFormat="false" ht="15" hidden="false" customHeight="true" outlineLevel="0" collapsed="false">
      <c r="A901" s="7" t="s">
        <v>8266</v>
      </c>
      <c r="B901" s="7" t="s">
        <v>120</v>
      </c>
      <c r="C901" s="7" t="n">
        <f aca="false">COUNTIFS('Duel Log'!AF$2:AF$5455,$A901,'Duel Log'!AG$2:AG$5455,$B901)</f>
        <v>1</v>
      </c>
      <c r="D901" s="7" t="n">
        <f aca="false">COUNTIFS('Duel Log'!AF$2:AF$5455,$A901,'Duel Log'!AG$2:AG$5455,$B901,'Duel Log'!AH$2:AH$5455,"Win")</f>
        <v>0</v>
      </c>
      <c r="E901" s="7" t="n">
        <f aca="false">COUNTIFS('Duel Log'!AF$2:AF$5455,$A901,'Duel Log'!AG$2:AG$5455,$B901,'Duel Log'!AH$2:AH$5455,"Loss")</f>
        <v>1</v>
      </c>
      <c r="F901" s="7" t="n">
        <f aca="false">COUNTIFS('Duel Log'!AF$2:AF$5455,$A901,'Duel Log'!AG$2:AG$5455,$B901,'Duel Log'!AH$2:AH$5455,"Draw")</f>
        <v>0</v>
      </c>
      <c r="G901" s="13" t="n">
        <f aca="false">IFERROR(D901/C901,"")</f>
        <v>0</v>
      </c>
    </row>
    <row r="902" customFormat="false" ht="15" hidden="false" customHeight="true" outlineLevel="0" collapsed="false">
      <c r="A902" s="7" t="s">
        <v>7524</v>
      </c>
      <c r="B902" s="7" t="s">
        <v>1001</v>
      </c>
      <c r="C902" s="7" t="n">
        <f aca="false">COUNTIFS('Duel Log'!AF$2:AF$5455,$A902,'Duel Log'!AG$2:AG$5455,$B902)</f>
        <v>2</v>
      </c>
      <c r="D902" s="7" t="n">
        <f aca="false">COUNTIFS('Duel Log'!AF$2:AF$5455,$A902,'Duel Log'!AG$2:AG$5455,$B902,'Duel Log'!AH$2:AH$5455,"Win")</f>
        <v>0</v>
      </c>
      <c r="E902" s="7" t="n">
        <f aca="false">COUNTIFS('Duel Log'!AF$2:AF$5455,$A902,'Duel Log'!AG$2:AG$5455,$B902,'Duel Log'!AH$2:AH$5455,"Loss")</f>
        <v>2</v>
      </c>
      <c r="F902" s="7" t="n">
        <f aca="false">COUNTIFS('Duel Log'!AF$2:AF$5455,$A902,'Duel Log'!AG$2:AG$5455,$B902,'Duel Log'!AH$2:AH$5455,"Draw")</f>
        <v>0</v>
      </c>
      <c r="G902" s="13" t="n">
        <f aca="false">IFERROR(D902/C902,"")</f>
        <v>0</v>
      </c>
    </row>
    <row r="903" customFormat="false" ht="15" hidden="false" customHeight="true" outlineLevel="0" collapsed="false">
      <c r="A903" s="7" t="s">
        <v>8488</v>
      </c>
      <c r="B903" s="7" t="s">
        <v>8489</v>
      </c>
      <c r="C903" s="7" t="n">
        <f aca="false">COUNTIFS('Duel Log'!AF$2:AF$5455,$A903,'Duel Log'!AG$2:AG$5455,$B903)</f>
        <v>1</v>
      </c>
      <c r="D903" s="7" t="n">
        <f aca="false">COUNTIFS('Duel Log'!AF$2:AF$5455,$A903,'Duel Log'!AG$2:AG$5455,$B903,'Duel Log'!AH$2:AH$5455,"Win")</f>
        <v>0</v>
      </c>
      <c r="E903" s="7" t="n">
        <f aca="false">COUNTIFS('Duel Log'!AF$2:AF$5455,$A903,'Duel Log'!AG$2:AG$5455,$B903,'Duel Log'!AH$2:AH$5455,"Loss")</f>
        <v>1</v>
      </c>
      <c r="F903" s="7" t="n">
        <f aca="false">COUNTIFS('Duel Log'!AF$2:AF$5455,$A903,'Duel Log'!AG$2:AG$5455,$B903,'Duel Log'!AH$2:AH$5455,"Draw")</f>
        <v>0</v>
      </c>
      <c r="G903" s="13" t="n">
        <f aca="false">IFERROR(D903/C903,"")</f>
        <v>0</v>
      </c>
    </row>
    <row r="904" customFormat="false" ht="15" hidden="false" customHeight="true" outlineLevel="0" collapsed="false">
      <c r="A904" s="7" t="s">
        <v>2259</v>
      </c>
      <c r="B904" s="7" t="s">
        <v>2258</v>
      </c>
      <c r="C904" s="7" t="n">
        <f aca="false">COUNTIFS('Duel Log'!AF$2:AF$5455,$A904,'Duel Log'!AG$2:AG$5455,$B904)</f>
        <v>2</v>
      </c>
      <c r="D904" s="7" t="n">
        <f aca="false">COUNTIFS('Duel Log'!AF$2:AF$5455,$A904,'Duel Log'!AG$2:AG$5455,$B904,'Duel Log'!AH$2:AH$5455,"Win")</f>
        <v>2</v>
      </c>
      <c r="E904" s="7" t="n">
        <f aca="false">COUNTIFS('Duel Log'!AF$2:AF$5455,$A904,'Duel Log'!AG$2:AG$5455,$B904,'Duel Log'!AH$2:AH$5455,"Loss")</f>
        <v>0</v>
      </c>
      <c r="F904" s="7" t="n">
        <f aca="false">COUNTIFS('Duel Log'!AF$2:AF$5455,$A904,'Duel Log'!AG$2:AG$5455,$B904,'Duel Log'!AH$2:AH$5455,"Draw")</f>
        <v>0</v>
      </c>
      <c r="G904" s="13" t="n">
        <f aca="false">IFERROR(D904/C904,"")</f>
        <v>1</v>
      </c>
    </row>
    <row r="905" customFormat="false" ht="15" hidden="false" customHeight="true" outlineLevel="0" collapsed="false">
      <c r="A905" s="7" t="s">
        <v>2259</v>
      </c>
      <c r="B905" s="7" t="s">
        <v>543</v>
      </c>
      <c r="C905" s="7" t="n">
        <f aca="false">COUNTIFS('Duel Log'!AF$2:AF$5455,$A905,'Duel Log'!AG$2:AG$5455,$B905)</f>
        <v>1</v>
      </c>
      <c r="D905" s="7" t="n">
        <f aca="false">COUNTIFS('Duel Log'!AF$2:AF$5455,$A905,'Duel Log'!AG$2:AG$5455,$B905,'Duel Log'!AH$2:AH$5455,"Win")</f>
        <v>1</v>
      </c>
      <c r="E905" s="7" t="n">
        <f aca="false">COUNTIFS('Duel Log'!AF$2:AF$5455,$A905,'Duel Log'!AG$2:AG$5455,$B905,'Duel Log'!AH$2:AH$5455,"Loss")</f>
        <v>0</v>
      </c>
      <c r="F905" s="7" t="n">
        <f aca="false">COUNTIFS('Duel Log'!AF$2:AF$5455,$A905,'Duel Log'!AG$2:AG$5455,$B905,'Duel Log'!AH$2:AH$5455,"Draw")</f>
        <v>0</v>
      </c>
      <c r="G905" s="13" t="n">
        <f aca="false">IFERROR(D905/C905,"")</f>
        <v>1</v>
      </c>
    </row>
    <row r="906" customFormat="false" ht="15" hidden="false" customHeight="true" outlineLevel="0" collapsed="false">
      <c r="A906" s="7" t="s">
        <v>2259</v>
      </c>
      <c r="B906" s="7" t="s">
        <v>3280</v>
      </c>
      <c r="C906" s="7" t="n">
        <f aca="false">COUNTIFS('Duel Log'!AF$2:AF$5455,$A906,'Duel Log'!AG$2:AG$5455,$B906)</f>
        <v>2</v>
      </c>
      <c r="D906" s="7" t="n">
        <f aca="false">COUNTIFS('Duel Log'!AF$2:AF$5455,$A906,'Duel Log'!AG$2:AG$5455,$B906,'Duel Log'!AH$2:AH$5455,"Win")</f>
        <v>2</v>
      </c>
      <c r="E906" s="7" t="n">
        <f aca="false">COUNTIFS('Duel Log'!AF$2:AF$5455,$A906,'Duel Log'!AG$2:AG$5455,$B906,'Duel Log'!AH$2:AH$5455,"Loss")</f>
        <v>0</v>
      </c>
      <c r="F906" s="7" t="n">
        <f aca="false">COUNTIFS('Duel Log'!AF$2:AF$5455,$A906,'Duel Log'!AG$2:AG$5455,$B906,'Duel Log'!AH$2:AH$5455,"Draw")</f>
        <v>0</v>
      </c>
      <c r="G906" s="13" t="n">
        <f aca="false">IFERROR(D906/C906,"")</f>
        <v>1</v>
      </c>
    </row>
    <row r="907" customFormat="false" ht="15" hidden="false" customHeight="true" outlineLevel="0" collapsed="false">
      <c r="A907" s="7" t="s">
        <v>3595</v>
      </c>
      <c r="B907" s="7" t="s">
        <v>853</v>
      </c>
      <c r="C907" s="7" t="n">
        <f aca="false">COUNTIFS('Duel Log'!AF$2:AF$5455,$A907,'Duel Log'!AG$2:AG$5455,$B907)</f>
        <v>1</v>
      </c>
      <c r="D907" s="7" t="n">
        <f aca="false">COUNTIFS('Duel Log'!AF$2:AF$5455,$A907,'Duel Log'!AG$2:AG$5455,$B907,'Duel Log'!AH$2:AH$5455,"Win")</f>
        <v>0</v>
      </c>
      <c r="E907" s="7" t="n">
        <f aca="false">COUNTIFS('Duel Log'!AF$2:AF$5455,$A907,'Duel Log'!AG$2:AG$5455,$B907,'Duel Log'!AH$2:AH$5455,"Loss")</f>
        <v>1</v>
      </c>
      <c r="F907" s="7" t="n">
        <f aca="false">COUNTIFS('Duel Log'!AF$2:AF$5455,$A907,'Duel Log'!AG$2:AG$5455,$B907,'Duel Log'!AH$2:AH$5455,"Draw")</f>
        <v>0</v>
      </c>
      <c r="G907" s="13" t="n">
        <f aca="false">IFERROR(D907/C907,"")</f>
        <v>0</v>
      </c>
    </row>
    <row r="908" customFormat="false" ht="15" hidden="false" customHeight="true" outlineLevel="0" collapsed="false">
      <c r="A908" s="7" t="s">
        <v>6064</v>
      </c>
      <c r="B908" s="7" t="s">
        <v>859</v>
      </c>
      <c r="C908" s="7" t="n">
        <f aca="false">COUNTIFS('Duel Log'!AF$2:AF$5455,$A908,'Duel Log'!AG$2:AG$5455,$B908)</f>
        <v>1</v>
      </c>
      <c r="D908" s="7" t="n">
        <f aca="false">COUNTIFS('Duel Log'!AF$2:AF$5455,$A908,'Duel Log'!AG$2:AG$5455,$B908,'Duel Log'!AH$2:AH$5455,"Win")</f>
        <v>0</v>
      </c>
      <c r="E908" s="7" t="n">
        <f aca="false">COUNTIFS('Duel Log'!AF$2:AF$5455,$A908,'Duel Log'!AG$2:AG$5455,$B908,'Duel Log'!AH$2:AH$5455,"Loss")</f>
        <v>1</v>
      </c>
      <c r="F908" s="7" t="n">
        <f aca="false">COUNTIFS('Duel Log'!AF$2:AF$5455,$A908,'Duel Log'!AG$2:AG$5455,$B908,'Duel Log'!AH$2:AH$5455,"Draw")</f>
        <v>0</v>
      </c>
      <c r="G908" s="13" t="n">
        <f aca="false">IFERROR(D908/C908,"")</f>
        <v>0</v>
      </c>
    </row>
    <row r="909" customFormat="false" ht="15" hidden="false" customHeight="true" outlineLevel="0" collapsed="false">
      <c r="A909" s="7" t="s">
        <v>2947</v>
      </c>
      <c r="B909" s="7" t="s">
        <v>2946</v>
      </c>
      <c r="C909" s="7" t="n">
        <f aca="false">COUNTIFS('Duel Log'!AF$2:AF$5455,$A909,'Duel Log'!AG$2:AG$5455,$B909)</f>
        <v>2</v>
      </c>
      <c r="D909" s="7" t="n">
        <f aca="false">COUNTIFS('Duel Log'!AF$2:AF$5455,$A909,'Duel Log'!AG$2:AG$5455,$B909,'Duel Log'!AH$2:AH$5455,"Win")</f>
        <v>2</v>
      </c>
      <c r="E909" s="7" t="n">
        <f aca="false">COUNTIFS('Duel Log'!AF$2:AF$5455,$A909,'Duel Log'!AG$2:AG$5455,$B909,'Duel Log'!AH$2:AH$5455,"Loss")</f>
        <v>0</v>
      </c>
      <c r="F909" s="7" t="n">
        <f aca="false">COUNTIFS('Duel Log'!AF$2:AF$5455,$A909,'Duel Log'!AG$2:AG$5455,$B909,'Duel Log'!AH$2:AH$5455,"Draw")</f>
        <v>0</v>
      </c>
      <c r="G909" s="13" t="n">
        <f aca="false">IFERROR(D909/C909,"")</f>
        <v>1</v>
      </c>
    </row>
    <row r="910" customFormat="false" ht="15" hidden="false" customHeight="true" outlineLevel="0" collapsed="false">
      <c r="A910" s="7" t="s">
        <v>286</v>
      </c>
      <c r="B910" s="7" t="s">
        <v>285</v>
      </c>
      <c r="C910" s="7" t="n">
        <f aca="false">COUNTIFS('Duel Log'!AF$2:AF$5455,$A910,'Duel Log'!AG$2:AG$5455,$B910)</f>
        <v>1</v>
      </c>
      <c r="D910" s="7" t="n">
        <f aca="false">COUNTIFS('Duel Log'!AF$2:AF$5455,$A910,'Duel Log'!AG$2:AG$5455,$B910,'Duel Log'!AH$2:AH$5455,"Win")</f>
        <v>1</v>
      </c>
      <c r="E910" s="7" t="n">
        <f aca="false">COUNTIFS('Duel Log'!AF$2:AF$5455,$A910,'Duel Log'!AG$2:AG$5455,$B910,'Duel Log'!AH$2:AH$5455,"Loss")</f>
        <v>0</v>
      </c>
      <c r="F910" s="7" t="n">
        <f aca="false">COUNTIFS('Duel Log'!AF$2:AF$5455,$A910,'Duel Log'!AG$2:AG$5455,$B910,'Duel Log'!AH$2:AH$5455,"Draw")</f>
        <v>0</v>
      </c>
      <c r="G910" s="13" t="n">
        <f aca="false">IFERROR(D910/C910,"")</f>
        <v>1</v>
      </c>
    </row>
    <row r="911" customFormat="false" ht="15" hidden="false" customHeight="true" outlineLevel="0" collapsed="false">
      <c r="A911" s="7" t="s">
        <v>5260</v>
      </c>
      <c r="B911" s="7" t="s">
        <v>5261</v>
      </c>
      <c r="C911" s="7" t="n">
        <f aca="false">COUNTIFS('Duel Log'!AF$2:AF$5455,$A911,'Duel Log'!AG$2:AG$5455,$B911)</f>
        <v>1</v>
      </c>
      <c r="D911" s="7" t="n">
        <f aca="false">COUNTIFS('Duel Log'!AF$2:AF$5455,$A911,'Duel Log'!AG$2:AG$5455,$B911,'Duel Log'!AH$2:AH$5455,"Win")</f>
        <v>0</v>
      </c>
      <c r="E911" s="7" t="n">
        <f aca="false">COUNTIFS('Duel Log'!AF$2:AF$5455,$A911,'Duel Log'!AG$2:AG$5455,$B911,'Duel Log'!AH$2:AH$5455,"Loss")</f>
        <v>1</v>
      </c>
      <c r="F911" s="7" t="n">
        <f aca="false">COUNTIFS('Duel Log'!AF$2:AF$5455,$A911,'Duel Log'!AG$2:AG$5455,$B911,'Duel Log'!AH$2:AH$5455,"Draw")</f>
        <v>0</v>
      </c>
      <c r="G911" s="13" t="n">
        <f aca="false">IFERROR(D911/C911,"")</f>
        <v>0</v>
      </c>
    </row>
    <row r="912" customFormat="false" ht="15" hidden="false" customHeight="true" outlineLevel="0" collapsed="false">
      <c r="A912" s="7" t="s">
        <v>1478</v>
      </c>
      <c r="B912" s="7" t="s">
        <v>745</v>
      </c>
      <c r="C912" s="7" t="n">
        <f aca="false">COUNTIFS('Duel Log'!AF$2:AF$5455,$A912,'Duel Log'!AG$2:AG$5455,$B912)</f>
        <v>1</v>
      </c>
      <c r="D912" s="7" t="n">
        <f aca="false">COUNTIFS('Duel Log'!AF$2:AF$5455,$A912,'Duel Log'!AG$2:AG$5455,$B912,'Duel Log'!AH$2:AH$5455,"Win")</f>
        <v>0</v>
      </c>
      <c r="E912" s="7" t="n">
        <f aca="false">COUNTIFS('Duel Log'!AF$2:AF$5455,$A912,'Duel Log'!AG$2:AG$5455,$B912,'Duel Log'!AH$2:AH$5455,"Loss")</f>
        <v>1</v>
      </c>
      <c r="F912" s="7" t="n">
        <f aca="false">COUNTIFS('Duel Log'!AF$2:AF$5455,$A912,'Duel Log'!AG$2:AG$5455,$B912,'Duel Log'!AH$2:AH$5455,"Draw")</f>
        <v>0</v>
      </c>
      <c r="G912" s="13" t="n">
        <f aca="false">IFERROR(D912/C912,"")</f>
        <v>0</v>
      </c>
    </row>
    <row r="913" customFormat="false" ht="15" hidden="false" customHeight="true" outlineLevel="0" collapsed="false">
      <c r="A913" s="7" t="s">
        <v>1478</v>
      </c>
      <c r="B913" s="7" t="s">
        <v>206</v>
      </c>
      <c r="C913" s="7" t="n">
        <f aca="false">COUNTIFS('Duel Log'!AF$2:AF$5455,$A913,'Duel Log'!AG$2:AG$5455,$B913)</f>
        <v>2</v>
      </c>
      <c r="D913" s="7" t="n">
        <f aca="false">COUNTIFS('Duel Log'!AF$2:AF$5455,$A913,'Duel Log'!AG$2:AG$5455,$B913,'Duel Log'!AH$2:AH$5455,"Win")</f>
        <v>0</v>
      </c>
      <c r="E913" s="7" t="n">
        <f aca="false">COUNTIFS('Duel Log'!AF$2:AF$5455,$A913,'Duel Log'!AG$2:AG$5455,$B913,'Duel Log'!AH$2:AH$5455,"Loss")</f>
        <v>2</v>
      </c>
      <c r="F913" s="7" t="n">
        <f aca="false">COUNTIFS('Duel Log'!AF$2:AF$5455,$A913,'Duel Log'!AG$2:AG$5455,$B913,'Duel Log'!AH$2:AH$5455,"Draw")</f>
        <v>0</v>
      </c>
      <c r="G913" s="13" t="n">
        <f aca="false">IFERROR(D913/C913,"")</f>
        <v>0</v>
      </c>
    </row>
    <row r="914" customFormat="false" ht="15" hidden="false" customHeight="true" outlineLevel="0" collapsed="false">
      <c r="A914" s="7" t="s">
        <v>6753</v>
      </c>
      <c r="B914" s="7" t="s">
        <v>924</v>
      </c>
      <c r="C914" s="7" t="n">
        <f aca="false">COUNTIFS('Duel Log'!AF$2:AF$5455,$A914,'Duel Log'!AG$2:AG$5455,$B914)</f>
        <v>1</v>
      </c>
      <c r="D914" s="7" t="n">
        <f aca="false">COUNTIFS('Duel Log'!AF$2:AF$5455,$A914,'Duel Log'!AG$2:AG$5455,$B914,'Duel Log'!AH$2:AH$5455,"Win")</f>
        <v>0</v>
      </c>
      <c r="E914" s="7" t="n">
        <f aca="false">COUNTIFS('Duel Log'!AF$2:AF$5455,$A914,'Duel Log'!AG$2:AG$5455,$B914,'Duel Log'!AH$2:AH$5455,"Loss")</f>
        <v>1</v>
      </c>
      <c r="F914" s="7" t="n">
        <f aca="false">COUNTIFS('Duel Log'!AF$2:AF$5455,$A914,'Duel Log'!AG$2:AG$5455,$B914,'Duel Log'!AH$2:AH$5455,"Draw")</f>
        <v>0</v>
      </c>
      <c r="G914" s="13" t="n">
        <f aca="false">IFERROR(D914/C914,"")</f>
        <v>0</v>
      </c>
    </row>
    <row r="915" customFormat="false" ht="15" hidden="false" customHeight="true" outlineLevel="0" collapsed="false">
      <c r="A915" s="7" t="s">
        <v>6474</v>
      </c>
      <c r="B915" s="7" t="s">
        <v>6059</v>
      </c>
      <c r="C915" s="7" t="n">
        <f aca="false">COUNTIFS('Duel Log'!AF$2:AF$5455,$A915,'Duel Log'!AG$2:AG$5455,$B915)</f>
        <v>1</v>
      </c>
      <c r="D915" s="7" t="n">
        <f aca="false">COUNTIFS('Duel Log'!AF$2:AF$5455,$A915,'Duel Log'!AG$2:AG$5455,$B915,'Duel Log'!AH$2:AH$5455,"Win")</f>
        <v>0</v>
      </c>
      <c r="E915" s="7" t="n">
        <f aca="false">COUNTIFS('Duel Log'!AF$2:AF$5455,$A915,'Duel Log'!AG$2:AG$5455,$B915,'Duel Log'!AH$2:AH$5455,"Loss")</f>
        <v>1</v>
      </c>
      <c r="F915" s="7" t="n">
        <f aca="false">COUNTIFS('Duel Log'!AF$2:AF$5455,$A915,'Duel Log'!AG$2:AG$5455,$B915,'Duel Log'!AH$2:AH$5455,"Draw")</f>
        <v>0</v>
      </c>
      <c r="G915" s="13" t="n">
        <f aca="false">IFERROR(D915/C915,"")</f>
        <v>0</v>
      </c>
    </row>
    <row r="916" customFormat="false" ht="15" hidden="false" customHeight="true" outlineLevel="0" collapsed="false">
      <c r="A916" s="7" t="s">
        <v>3147</v>
      </c>
      <c r="B916" s="7" t="s">
        <v>3148</v>
      </c>
      <c r="C916" s="7" t="n">
        <f aca="false">COUNTIFS('Duel Log'!AF$2:AF$5455,$A916,'Duel Log'!AG$2:AG$5455,$B916)</f>
        <v>1</v>
      </c>
      <c r="D916" s="7" t="n">
        <f aca="false">COUNTIFS('Duel Log'!AF$2:AF$5455,$A916,'Duel Log'!AG$2:AG$5455,$B916,'Duel Log'!AH$2:AH$5455,"Win")</f>
        <v>1</v>
      </c>
      <c r="E916" s="7" t="n">
        <f aca="false">COUNTIFS('Duel Log'!AF$2:AF$5455,$A916,'Duel Log'!AG$2:AG$5455,$B916,'Duel Log'!AH$2:AH$5455,"Loss")</f>
        <v>0</v>
      </c>
      <c r="F916" s="7" t="n">
        <f aca="false">COUNTIFS('Duel Log'!AF$2:AF$5455,$A916,'Duel Log'!AG$2:AG$5455,$B916,'Duel Log'!AH$2:AH$5455,"Draw")</f>
        <v>0</v>
      </c>
      <c r="G916" s="13" t="n">
        <f aca="false">IFERROR(D916/C916,"")</f>
        <v>1</v>
      </c>
    </row>
    <row r="917" customFormat="false" ht="15" hidden="false" customHeight="true" outlineLevel="0" collapsed="false">
      <c r="A917" s="7" t="s">
        <v>8539</v>
      </c>
      <c r="B917" s="7" t="s">
        <v>8538</v>
      </c>
      <c r="C917" s="7" t="n">
        <f aca="false">COUNTIFS('Duel Log'!AF$2:AF$5455,$A917,'Duel Log'!AG$2:AG$5455,$B917)</f>
        <v>2</v>
      </c>
      <c r="D917" s="7" t="n">
        <f aca="false">COUNTIFS('Duel Log'!AF$2:AF$5455,$A917,'Duel Log'!AG$2:AG$5455,$B917,'Duel Log'!AH$2:AH$5455,"Win")</f>
        <v>2</v>
      </c>
      <c r="E917" s="7" t="n">
        <f aca="false">COUNTIFS('Duel Log'!AF$2:AF$5455,$A917,'Duel Log'!AG$2:AG$5455,$B917,'Duel Log'!AH$2:AH$5455,"Loss")</f>
        <v>0</v>
      </c>
      <c r="F917" s="7" t="n">
        <f aca="false">COUNTIFS('Duel Log'!AF$2:AF$5455,$A917,'Duel Log'!AG$2:AG$5455,$B917,'Duel Log'!AH$2:AH$5455,"Draw")</f>
        <v>0</v>
      </c>
      <c r="G917" s="13" t="n">
        <f aca="false">IFERROR(D917/C917,"")</f>
        <v>1</v>
      </c>
    </row>
    <row r="918" customFormat="false" ht="15" hidden="false" customHeight="true" outlineLevel="0" collapsed="false">
      <c r="A918" s="7" t="s">
        <v>6786</v>
      </c>
      <c r="B918" s="7" t="s">
        <v>217</v>
      </c>
      <c r="C918" s="7" t="n">
        <f aca="false">COUNTIFS('Duel Log'!AF$2:AF$5455,$A918,'Duel Log'!AG$2:AG$5455,$B918)</f>
        <v>1</v>
      </c>
      <c r="D918" s="7" t="n">
        <f aca="false">COUNTIFS('Duel Log'!AF$2:AF$5455,$A918,'Duel Log'!AG$2:AG$5455,$B918,'Duel Log'!AH$2:AH$5455,"Win")</f>
        <v>1</v>
      </c>
      <c r="E918" s="7" t="n">
        <f aca="false">COUNTIFS('Duel Log'!AF$2:AF$5455,$A918,'Duel Log'!AG$2:AG$5455,$B918,'Duel Log'!AH$2:AH$5455,"Loss")</f>
        <v>0</v>
      </c>
      <c r="F918" s="7" t="n">
        <f aca="false">COUNTIFS('Duel Log'!AF$2:AF$5455,$A918,'Duel Log'!AG$2:AG$5455,$B918,'Duel Log'!AH$2:AH$5455,"Draw")</f>
        <v>0</v>
      </c>
      <c r="G918" s="13" t="n">
        <f aca="false">IFERROR(D918/C918,"")</f>
        <v>1</v>
      </c>
    </row>
    <row r="919" customFormat="false" ht="15" hidden="false" customHeight="true" outlineLevel="0" collapsed="false">
      <c r="A919" s="7" t="s">
        <v>1393</v>
      </c>
      <c r="B919" s="7" t="s">
        <v>1394</v>
      </c>
      <c r="C919" s="7" t="n">
        <f aca="false">COUNTIFS('Duel Log'!AF$2:AF$5455,$A919,'Duel Log'!AG$2:AG$5455,$B919)</f>
        <v>2</v>
      </c>
      <c r="D919" s="7" t="n">
        <f aca="false">COUNTIFS('Duel Log'!AF$2:AF$5455,$A919,'Duel Log'!AG$2:AG$5455,$B919,'Duel Log'!AH$2:AH$5455,"Win")</f>
        <v>0</v>
      </c>
      <c r="E919" s="7" t="n">
        <f aca="false">COUNTIFS('Duel Log'!AF$2:AF$5455,$A919,'Duel Log'!AG$2:AG$5455,$B919,'Duel Log'!AH$2:AH$5455,"Loss")</f>
        <v>2</v>
      </c>
      <c r="F919" s="7" t="n">
        <f aca="false">COUNTIFS('Duel Log'!AF$2:AF$5455,$A919,'Duel Log'!AG$2:AG$5455,$B919,'Duel Log'!AH$2:AH$5455,"Draw")</f>
        <v>0</v>
      </c>
      <c r="G919" s="13" t="n">
        <f aca="false">IFERROR(D919/C919,"")</f>
        <v>0</v>
      </c>
    </row>
    <row r="920" customFormat="false" ht="15" hidden="false" customHeight="true" outlineLevel="0" collapsed="false">
      <c r="A920" s="7" t="s">
        <v>7569</v>
      </c>
      <c r="B920" s="7" t="s">
        <v>5643</v>
      </c>
      <c r="C920" s="7" t="n">
        <f aca="false">COUNTIFS('Duel Log'!AF$2:AF$5455,$A920,'Duel Log'!AG$2:AG$5455,$B920)</f>
        <v>1</v>
      </c>
      <c r="D920" s="7" t="n">
        <f aca="false">COUNTIFS('Duel Log'!AF$2:AF$5455,$A920,'Duel Log'!AG$2:AG$5455,$B920,'Duel Log'!AH$2:AH$5455,"Win")</f>
        <v>0</v>
      </c>
      <c r="E920" s="7" t="n">
        <f aca="false">COUNTIFS('Duel Log'!AF$2:AF$5455,$A920,'Duel Log'!AG$2:AG$5455,$B920,'Duel Log'!AH$2:AH$5455,"Loss")</f>
        <v>1</v>
      </c>
      <c r="F920" s="7" t="n">
        <f aca="false">COUNTIFS('Duel Log'!AF$2:AF$5455,$A920,'Duel Log'!AG$2:AG$5455,$B920,'Duel Log'!AH$2:AH$5455,"Draw")</f>
        <v>0</v>
      </c>
      <c r="G920" s="13" t="n">
        <f aca="false">IFERROR(D920/C920,"")</f>
        <v>0</v>
      </c>
    </row>
    <row r="921" customFormat="false" ht="15" hidden="false" customHeight="true" outlineLevel="0" collapsed="false">
      <c r="A921" s="7" t="s">
        <v>7220</v>
      </c>
      <c r="B921" s="7" t="s">
        <v>7219</v>
      </c>
      <c r="C921" s="7" t="n">
        <f aca="false">COUNTIFS('Duel Log'!AF$2:AF$5455,$A921,'Duel Log'!AG$2:AG$5455,$B921)</f>
        <v>1</v>
      </c>
      <c r="D921" s="7" t="n">
        <f aca="false">COUNTIFS('Duel Log'!AF$2:AF$5455,$A921,'Duel Log'!AG$2:AG$5455,$B921,'Duel Log'!AH$2:AH$5455,"Win")</f>
        <v>0</v>
      </c>
      <c r="E921" s="7" t="n">
        <f aca="false">COUNTIFS('Duel Log'!AF$2:AF$5455,$A921,'Duel Log'!AG$2:AG$5455,$B921,'Duel Log'!AH$2:AH$5455,"Loss")</f>
        <v>1</v>
      </c>
      <c r="F921" s="7" t="n">
        <f aca="false">COUNTIFS('Duel Log'!AF$2:AF$5455,$A921,'Duel Log'!AG$2:AG$5455,$B921,'Duel Log'!AH$2:AH$5455,"Draw")</f>
        <v>0</v>
      </c>
      <c r="G921" s="13" t="n">
        <f aca="false">IFERROR(D921/C921,"")</f>
        <v>0</v>
      </c>
    </row>
    <row r="922" customFormat="false" ht="15" hidden="false" customHeight="true" outlineLevel="0" collapsed="false">
      <c r="A922" s="7" t="s">
        <v>2730</v>
      </c>
      <c r="B922" s="7" t="s">
        <v>346</v>
      </c>
      <c r="C922" s="7" t="n">
        <f aca="false">COUNTIFS('Duel Log'!AF$2:AF$5455,$A922,'Duel Log'!AG$2:AG$5455,$B922)</f>
        <v>1</v>
      </c>
      <c r="D922" s="7" t="n">
        <f aca="false">COUNTIFS('Duel Log'!AF$2:AF$5455,$A922,'Duel Log'!AG$2:AG$5455,$B922,'Duel Log'!AH$2:AH$5455,"Win")</f>
        <v>0</v>
      </c>
      <c r="E922" s="7" t="n">
        <f aca="false">COUNTIFS('Duel Log'!AF$2:AF$5455,$A922,'Duel Log'!AG$2:AG$5455,$B922,'Duel Log'!AH$2:AH$5455,"Loss")</f>
        <v>1</v>
      </c>
      <c r="F922" s="7" t="n">
        <f aca="false">COUNTIFS('Duel Log'!AF$2:AF$5455,$A922,'Duel Log'!AG$2:AG$5455,$B922,'Duel Log'!AH$2:AH$5455,"Draw")</f>
        <v>0</v>
      </c>
      <c r="G922" s="13" t="n">
        <f aca="false">IFERROR(D922/C922,"")</f>
        <v>0</v>
      </c>
    </row>
    <row r="923" customFormat="false" ht="15" hidden="false" customHeight="true" outlineLevel="0" collapsed="false">
      <c r="A923" s="7" t="s">
        <v>2730</v>
      </c>
      <c r="B923" s="7" t="s">
        <v>2729</v>
      </c>
      <c r="C923" s="7" t="n">
        <f aca="false">COUNTIFS('Duel Log'!AF$2:AF$5455,$A923,'Duel Log'!AG$2:AG$5455,$B923)</f>
        <v>1</v>
      </c>
      <c r="D923" s="7" t="n">
        <f aca="false">COUNTIFS('Duel Log'!AF$2:AF$5455,$A923,'Duel Log'!AG$2:AG$5455,$B923,'Duel Log'!AH$2:AH$5455,"Win")</f>
        <v>0</v>
      </c>
      <c r="E923" s="7" t="n">
        <f aca="false">COUNTIFS('Duel Log'!AF$2:AF$5455,$A923,'Duel Log'!AG$2:AG$5455,$B923,'Duel Log'!AH$2:AH$5455,"Loss")</f>
        <v>1</v>
      </c>
      <c r="F923" s="7" t="n">
        <f aca="false">COUNTIFS('Duel Log'!AF$2:AF$5455,$A923,'Duel Log'!AG$2:AG$5455,$B923,'Duel Log'!AH$2:AH$5455,"Draw")</f>
        <v>0</v>
      </c>
      <c r="G923" s="13" t="n">
        <f aca="false">IFERROR(D923/C923,"")</f>
        <v>0</v>
      </c>
    </row>
    <row r="924" customFormat="false" ht="15" hidden="false" customHeight="true" outlineLevel="0" collapsed="false">
      <c r="A924" s="7" t="s">
        <v>2730</v>
      </c>
      <c r="B924" s="7" t="s">
        <v>497</v>
      </c>
      <c r="C924" s="7" t="n">
        <f aca="false">COUNTIFS('Duel Log'!AF$2:AF$5455,$A924,'Duel Log'!AG$2:AG$5455,$B924)</f>
        <v>1</v>
      </c>
      <c r="D924" s="7" t="n">
        <f aca="false">COUNTIFS('Duel Log'!AF$2:AF$5455,$A924,'Duel Log'!AG$2:AG$5455,$B924,'Duel Log'!AH$2:AH$5455,"Win")</f>
        <v>0</v>
      </c>
      <c r="E924" s="7" t="n">
        <f aca="false">COUNTIFS('Duel Log'!AF$2:AF$5455,$A924,'Duel Log'!AG$2:AG$5455,$B924,'Duel Log'!AH$2:AH$5455,"Loss")</f>
        <v>1</v>
      </c>
      <c r="F924" s="7" t="n">
        <f aca="false">COUNTIFS('Duel Log'!AF$2:AF$5455,$A924,'Duel Log'!AG$2:AG$5455,$B924,'Duel Log'!AH$2:AH$5455,"Draw")</f>
        <v>0</v>
      </c>
      <c r="G924" s="13" t="n">
        <f aca="false">IFERROR(D924/C924,"")</f>
        <v>0</v>
      </c>
    </row>
    <row r="925" customFormat="false" ht="15" hidden="false" customHeight="true" outlineLevel="0" collapsed="false">
      <c r="A925" s="7" t="s">
        <v>2730</v>
      </c>
      <c r="B925" s="7" t="s">
        <v>8963</v>
      </c>
      <c r="C925" s="7" t="n">
        <f aca="false">COUNTIFS('Duel Log'!AF$2:AF$5455,$A925,'Duel Log'!AG$2:AG$5455,$B925)</f>
        <v>1</v>
      </c>
      <c r="D925" s="7" t="n">
        <f aca="false">COUNTIFS('Duel Log'!AF$2:AF$5455,$A925,'Duel Log'!AG$2:AG$5455,$B925,'Duel Log'!AH$2:AH$5455,"Win")</f>
        <v>0</v>
      </c>
      <c r="E925" s="7" t="n">
        <f aca="false">COUNTIFS('Duel Log'!AF$2:AF$5455,$A925,'Duel Log'!AG$2:AG$5455,$B925,'Duel Log'!AH$2:AH$5455,"Loss")</f>
        <v>1</v>
      </c>
      <c r="F925" s="7" t="n">
        <f aca="false">COUNTIFS('Duel Log'!AF$2:AF$5455,$A925,'Duel Log'!AG$2:AG$5455,$B925,'Duel Log'!AH$2:AH$5455,"Draw")</f>
        <v>0</v>
      </c>
      <c r="G925" s="13" t="n">
        <f aca="false">IFERROR(D925/C925,"")</f>
        <v>0</v>
      </c>
    </row>
    <row r="926" customFormat="false" ht="15" hidden="false" customHeight="true" outlineLevel="0" collapsed="false">
      <c r="A926" s="7" t="s">
        <v>2565</v>
      </c>
      <c r="B926" s="7" t="s">
        <v>587</v>
      </c>
      <c r="C926" s="7" t="n">
        <f aca="false">COUNTIFS('Duel Log'!AF$2:AF$5455,$A926,'Duel Log'!AG$2:AG$5455,$B926)</f>
        <v>2</v>
      </c>
      <c r="D926" s="7" t="n">
        <f aca="false">COUNTIFS('Duel Log'!AF$2:AF$5455,$A926,'Duel Log'!AG$2:AG$5455,$B926,'Duel Log'!AH$2:AH$5455,"Win")</f>
        <v>0</v>
      </c>
      <c r="E926" s="7" t="n">
        <f aca="false">COUNTIFS('Duel Log'!AF$2:AF$5455,$A926,'Duel Log'!AG$2:AG$5455,$B926,'Duel Log'!AH$2:AH$5455,"Loss")</f>
        <v>2</v>
      </c>
      <c r="F926" s="7" t="n">
        <f aca="false">COUNTIFS('Duel Log'!AF$2:AF$5455,$A926,'Duel Log'!AG$2:AG$5455,$B926,'Duel Log'!AH$2:AH$5455,"Draw")</f>
        <v>0</v>
      </c>
      <c r="G926" s="13" t="n">
        <f aca="false">IFERROR(D926/C926,"")</f>
        <v>0</v>
      </c>
    </row>
    <row r="927" customFormat="false" ht="15" hidden="false" customHeight="true" outlineLevel="0" collapsed="false">
      <c r="A927" s="7" t="s">
        <v>3697</v>
      </c>
      <c r="B927" s="7" t="s">
        <v>3696</v>
      </c>
      <c r="C927" s="7" t="n">
        <f aca="false">COUNTIFS('Duel Log'!AF$2:AF$5455,$A927,'Duel Log'!AG$2:AG$5455,$B927)</f>
        <v>2</v>
      </c>
      <c r="D927" s="7" t="n">
        <f aca="false">COUNTIFS('Duel Log'!AF$2:AF$5455,$A927,'Duel Log'!AG$2:AG$5455,$B927,'Duel Log'!AH$2:AH$5455,"Win")</f>
        <v>0</v>
      </c>
      <c r="E927" s="7" t="n">
        <f aca="false">COUNTIFS('Duel Log'!AF$2:AF$5455,$A927,'Duel Log'!AG$2:AG$5455,$B927,'Duel Log'!AH$2:AH$5455,"Loss")</f>
        <v>2</v>
      </c>
      <c r="F927" s="7" t="n">
        <f aca="false">COUNTIFS('Duel Log'!AF$2:AF$5455,$A927,'Duel Log'!AG$2:AG$5455,$B927,'Duel Log'!AH$2:AH$5455,"Draw")</f>
        <v>0</v>
      </c>
      <c r="G927" s="13" t="n">
        <f aca="false">IFERROR(D927/C927,"")</f>
        <v>0</v>
      </c>
    </row>
    <row r="928" customFormat="false" ht="15" hidden="false" customHeight="true" outlineLevel="0" collapsed="false">
      <c r="A928" s="7" t="s">
        <v>6861</v>
      </c>
      <c r="B928" s="7" t="s">
        <v>713</v>
      </c>
      <c r="C928" s="7" t="n">
        <f aca="false">COUNTIFS('Duel Log'!AF$2:AF$5455,$A928,'Duel Log'!AG$2:AG$5455,$B928)</f>
        <v>1</v>
      </c>
      <c r="D928" s="7" t="n">
        <f aca="false">COUNTIFS('Duel Log'!AF$2:AF$5455,$A928,'Duel Log'!AG$2:AG$5455,$B928,'Duel Log'!AH$2:AH$5455,"Win")</f>
        <v>0</v>
      </c>
      <c r="E928" s="7" t="n">
        <f aca="false">COUNTIFS('Duel Log'!AF$2:AF$5455,$A928,'Duel Log'!AG$2:AG$5455,$B928,'Duel Log'!AH$2:AH$5455,"Loss")</f>
        <v>1</v>
      </c>
      <c r="F928" s="7" t="n">
        <f aca="false">COUNTIFS('Duel Log'!AF$2:AF$5455,$A928,'Duel Log'!AG$2:AG$5455,$B928,'Duel Log'!AH$2:AH$5455,"Draw")</f>
        <v>0</v>
      </c>
      <c r="G928" s="13" t="n">
        <f aca="false">IFERROR(D928/C928,"")</f>
        <v>0</v>
      </c>
    </row>
    <row r="929" customFormat="false" ht="15" hidden="false" customHeight="true" outlineLevel="0" collapsed="false">
      <c r="A929" s="7" t="s">
        <v>8718</v>
      </c>
      <c r="B929" s="7" t="s">
        <v>380</v>
      </c>
      <c r="C929" s="7" t="n">
        <f aca="false">COUNTIFS('Duel Log'!AF$2:AF$5455,$A929,'Duel Log'!AG$2:AG$5455,$B929)</f>
        <v>1</v>
      </c>
      <c r="D929" s="7" t="n">
        <f aca="false">COUNTIFS('Duel Log'!AF$2:AF$5455,$A929,'Duel Log'!AG$2:AG$5455,$B929,'Duel Log'!AH$2:AH$5455,"Win")</f>
        <v>0</v>
      </c>
      <c r="E929" s="7" t="n">
        <f aca="false">COUNTIFS('Duel Log'!AF$2:AF$5455,$A929,'Duel Log'!AG$2:AG$5455,$B929,'Duel Log'!AH$2:AH$5455,"Loss")</f>
        <v>1</v>
      </c>
      <c r="F929" s="7" t="n">
        <f aca="false">COUNTIFS('Duel Log'!AF$2:AF$5455,$A929,'Duel Log'!AG$2:AG$5455,$B929,'Duel Log'!AH$2:AH$5455,"Draw")</f>
        <v>0</v>
      </c>
      <c r="G929" s="13" t="n">
        <f aca="false">IFERROR(D929/C929,"")</f>
        <v>0</v>
      </c>
    </row>
    <row r="930" customFormat="false" ht="15" hidden="false" customHeight="true" outlineLevel="0" collapsed="false">
      <c r="A930" s="7" t="s">
        <v>7682</v>
      </c>
      <c r="B930" s="7" t="s">
        <v>1750</v>
      </c>
      <c r="C930" s="7" t="n">
        <f aca="false">COUNTIFS('Duel Log'!AF$2:AF$5455,$A930,'Duel Log'!AG$2:AG$5455,$B930)</f>
        <v>2</v>
      </c>
      <c r="D930" s="7" t="n">
        <f aca="false">COUNTIFS('Duel Log'!AF$2:AF$5455,$A930,'Duel Log'!AG$2:AG$5455,$B930,'Duel Log'!AH$2:AH$5455,"Win")</f>
        <v>0</v>
      </c>
      <c r="E930" s="7" t="n">
        <f aca="false">COUNTIFS('Duel Log'!AF$2:AF$5455,$A930,'Duel Log'!AG$2:AG$5455,$B930,'Duel Log'!AH$2:AH$5455,"Loss")</f>
        <v>2</v>
      </c>
      <c r="F930" s="7" t="n">
        <f aca="false">COUNTIFS('Duel Log'!AF$2:AF$5455,$A930,'Duel Log'!AG$2:AG$5455,$B930,'Duel Log'!AH$2:AH$5455,"Draw")</f>
        <v>0</v>
      </c>
      <c r="G930" s="13" t="n">
        <f aca="false">IFERROR(D930/C930,"")</f>
        <v>0</v>
      </c>
    </row>
    <row r="931" customFormat="false" ht="15" hidden="false" customHeight="true" outlineLevel="0" collapsed="false">
      <c r="A931" s="7" t="s">
        <v>7682</v>
      </c>
      <c r="B931" s="7" t="s">
        <v>5799</v>
      </c>
      <c r="C931" s="7" t="n">
        <f aca="false">COUNTIFS('Duel Log'!AF$2:AF$5455,$A931,'Duel Log'!AG$2:AG$5455,$B931)</f>
        <v>2</v>
      </c>
      <c r="D931" s="7" t="n">
        <f aca="false">COUNTIFS('Duel Log'!AF$2:AF$5455,$A931,'Duel Log'!AG$2:AG$5455,$B931,'Duel Log'!AH$2:AH$5455,"Win")</f>
        <v>0</v>
      </c>
      <c r="E931" s="7" t="n">
        <f aca="false">COUNTIFS('Duel Log'!AF$2:AF$5455,$A931,'Duel Log'!AG$2:AG$5455,$B931,'Duel Log'!AH$2:AH$5455,"Loss")</f>
        <v>2</v>
      </c>
      <c r="F931" s="7" t="n">
        <f aca="false">COUNTIFS('Duel Log'!AF$2:AF$5455,$A931,'Duel Log'!AG$2:AG$5455,$B931,'Duel Log'!AH$2:AH$5455,"Draw")</f>
        <v>0</v>
      </c>
      <c r="G931" s="13" t="n">
        <f aca="false">IFERROR(D931/C931,"")</f>
        <v>0</v>
      </c>
    </row>
    <row r="932" customFormat="false" ht="15" hidden="false" customHeight="true" outlineLevel="0" collapsed="false">
      <c r="A932" s="7" t="s">
        <v>6333</v>
      </c>
      <c r="B932" s="7" t="s">
        <v>6332</v>
      </c>
      <c r="C932" s="7" t="n">
        <f aca="false">COUNTIFS('Duel Log'!AF$2:AF$5455,$A932,'Duel Log'!AG$2:AG$5455,$B932)</f>
        <v>1</v>
      </c>
      <c r="D932" s="7" t="n">
        <f aca="false">COUNTIFS('Duel Log'!AF$2:AF$5455,$A932,'Duel Log'!AG$2:AG$5455,$B932,'Duel Log'!AH$2:AH$5455,"Win")</f>
        <v>1</v>
      </c>
      <c r="E932" s="7" t="n">
        <f aca="false">COUNTIFS('Duel Log'!AF$2:AF$5455,$A932,'Duel Log'!AG$2:AG$5455,$B932,'Duel Log'!AH$2:AH$5455,"Loss")</f>
        <v>0</v>
      </c>
      <c r="F932" s="7" t="n">
        <f aca="false">COUNTIFS('Duel Log'!AF$2:AF$5455,$A932,'Duel Log'!AG$2:AG$5455,$B932,'Duel Log'!AH$2:AH$5455,"Draw")</f>
        <v>0</v>
      </c>
      <c r="G932" s="13" t="n">
        <f aca="false">IFERROR(D932/C932,"")</f>
        <v>1</v>
      </c>
    </row>
    <row r="933" customFormat="false" ht="15" hidden="false" customHeight="true" outlineLevel="0" collapsed="false">
      <c r="A933" s="7" t="s">
        <v>6759</v>
      </c>
      <c r="B933" s="7" t="s">
        <v>457</v>
      </c>
      <c r="C933" s="7" t="n">
        <f aca="false">COUNTIFS('Duel Log'!AF$2:AF$5455,$A933,'Duel Log'!AG$2:AG$5455,$B933)</f>
        <v>1</v>
      </c>
      <c r="D933" s="7" t="n">
        <f aca="false">COUNTIFS('Duel Log'!AF$2:AF$5455,$A933,'Duel Log'!AG$2:AG$5455,$B933,'Duel Log'!AH$2:AH$5455,"Win")</f>
        <v>1</v>
      </c>
      <c r="E933" s="7" t="n">
        <f aca="false">COUNTIFS('Duel Log'!AF$2:AF$5455,$A933,'Duel Log'!AG$2:AG$5455,$B933,'Duel Log'!AH$2:AH$5455,"Loss")</f>
        <v>0</v>
      </c>
      <c r="F933" s="7" t="n">
        <f aca="false">COUNTIFS('Duel Log'!AF$2:AF$5455,$A933,'Duel Log'!AG$2:AG$5455,$B933,'Duel Log'!AH$2:AH$5455,"Draw")</f>
        <v>0</v>
      </c>
      <c r="G933" s="13" t="n">
        <f aca="false">IFERROR(D933/C933,"")</f>
        <v>1</v>
      </c>
    </row>
    <row r="934" customFormat="false" ht="15" hidden="false" customHeight="true" outlineLevel="0" collapsed="false">
      <c r="A934" s="7" t="s">
        <v>1593</v>
      </c>
      <c r="B934" s="7" t="s">
        <v>1592</v>
      </c>
      <c r="C934" s="7" t="n">
        <f aca="false">COUNTIFS('Duel Log'!AF$2:AF$5455,$A934,'Duel Log'!AG$2:AG$5455,$B934)</f>
        <v>2</v>
      </c>
      <c r="D934" s="7" t="n">
        <f aca="false">COUNTIFS('Duel Log'!AF$2:AF$5455,$A934,'Duel Log'!AG$2:AG$5455,$B934,'Duel Log'!AH$2:AH$5455,"Win")</f>
        <v>2</v>
      </c>
      <c r="E934" s="7" t="n">
        <f aca="false">COUNTIFS('Duel Log'!AF$2:AF$5455,$A934,'Duel Log'!AG$2:AG$5455,$B934,'Duel Log'!AH$2:AH$5455,"Loss")</f>
        <v>0</v>
      </c>
      <c r="F934" s="7" t="n">
        <f aca="false">COUNTIFS('Duel Log'!AF$2:AF$5455,$A934,'Duel Log'!AG$2:AG$5455,$B934,'Duel Log'!AH$2:AH$5455,"Draw")</f>
        <v>0</v>
      </c>
      <c r="G934" s="13" t="n">
        <f aca="false">IFERROR(D934/C934,"")</f>
        <v>1</v>
      </c>
    </row>
    <row r="935" customFormat="false" ht="15" hidden="false" customHeight="true" outlineLevel="0" collapsed="false">
      <c r="A935" s="7" t="s">
        <v>2522</v>
      </c>
      <c r="B935" s="7" t="s">
        <v>180</v>
      </c>
      <c r="C935" s="7" t="n">
        <f aca="false">COUNTIFS('Duel Log'!AF$2:AF$5455,$A935,'Duel Log'!AG$2:AG$5455,$B935)</f>
        <v>2</v>
      </c>
      <c r="D935" s="7" t="n">
        <f aca="false">COUNTIFS('Duel Log'!AF$2:AF$5455,$A935,'Duel Log'!AG$2:AG$5455,$B935,'Duel Log'!AH$2:AH$5455,"Win")</f>
        <v>2</v>
      </c>
      <c r="E935" s="7" t="n">
        <f aca="false">COUNTIFS('Duel Log'!AF$2:AF$5455,$A935,'Duel Log'!AG$2:AG$5455,$B935,'Duel Log'!AH$2:AH$5455,"Loss")</f>
        <v>0</v>
      </c>
      <c r="F935" s="7" t="n">
        <f aca="false">COUNTIFS('Duel Log'!AF$2:AF$5455,$A935,'Duel Log'!AG$2:AG$5455,$B935,'Duel Log'!AH$2:AH$5455,"Draw")</f>
        <v>0</v>
      </c>
      <c r="G935" s="13" t="n">
        <f aca="false">IFERROR(D935/C935,"")</f>
        <v>1</v>
      </c>
    </row>
    <row r="936" customFormat="false" ht="15" hidden="false" customHeight="true" outlineLevel="0" collapsed="false">
      <c r="A936" s="7" t="s">
        <v>2522</v>
      </c>
      <c r="B936" s="7" t="s">
        <v>4551</v>
      </c>
      <c r="C936" s="7" t="n">
        <f aca="false">COUNTIFS('Duel Log'!AF$2:AF$5455,$A936,'Duel Log'!AG$2:AG$5455,$B936)</f>
        <v>1</v>
      </c>
      <c r="D936" s="7" t="n">
        <f aca="false">COUNTIFS('Duel Log'!AF$2:AF$5455,$A936,'Duel Log'!AG$2:AG$5455,$B936,'Duel Log'!AH$2:AH$5455,"Win")</f>
        <v>0</v>
      </c>
      <c r="E936" s="7" t="n">
        <f aca="false">COUNTIFS('Duel Log'!AF$2:AF$5455,$A936,'Duel Log'!AG$2:AG$5455,$B936,'Duel Log'!AH$2:AH$5455,"Loss")</f>
        <v>1</v>
      </c>
      <c r="F936" s="7" t="n">
        <f aca="false">COUNTIFS('Duel Log'!AF$2:AF$5455,$A936,'Duel Log'!AG$2:AG$5455,$B936,'Duel Log'!AH$2:AH$5455,"Draw")</f>
        <v>0</v>
      </c>
      <c r="G936" s="13" t="n">
        <f aca="false">IFERROR(D936/C936,"")</f>
        <v>0</v>
      </c>
    </row>
    <row r="937" customFormat="false" ht="15" hidden="false" customHeight="true" outlineLevel="0" collapsed="false">
      <c r="A937" s="7" t="s">
        <v>1762</v>
      </c>
      <c r="B937" s="7" t="s">
        <v>6948</v>
      </c>
      <c r="C937" s="7" t="n">
        <f aca="false">COUNTIFS('Duel Log'!AF$2:AF$5455,$A937,'Duel Log'!AG$2:AG$5455,$B937)</f>
        <v>2</v>
      </c>
      <c r="D937" s="7" t="n">
        <f aca="false">COUNTIFS('Duel Log'!AF$2:AF$5455,$A937,'Duel Log'!AG$2:AG$5455,$B937,'Duel Log'!AH$2:AH$5455,"Win")</f>
        <v>2</v>
      </c>
      <c r="E937" s="7" t="n">
        <f aca="false">COUNTIFS('Duel Log'!AF$2:AF$5455,$A937,'Duel Log'!AG$2:AG$5455,$B937,'Duel Log'!AH$2:AH$5455,"Loss")</f>
        <v>0</v>
      </c>
      <c r="F937" s="7" t="n">
        <f aca="false">COUNTIFS('Duel Log'!AF$2:AF$5455,$A937,'Duel Log'!AG$2:AG$5455,$B937,'Duel Log'!AH$2:AH$5455,"Draw")</f>
        <v>0</v>
      </c>
      <c r="G937" s="13" t="n">
        <f aca="false">IFERROR(D937/C937,"")</f>
        <v>1</v>
      </c>
    </row>
    <row r="938" customFormat="false" ht="15" hidden="false" customHeight="true" outlineLevel="0" collapsed="false">
      <c r="A938" s="7" t="s">
        <v>1762</v>
      </c>
      <c r="B938" s="7" t="s">
        <v>603</v>
      </c>
      <c r="C938" s="7" t="n">
        <f aca="false">COUNTIFS('Duel Log'!AF$2:AF$5455,$A938,'Duel Log'!AG$2:AG$5455,$B938)</f>
        <v>2</v>
      </c>
      <c r="D938" s="7" t="n">
        <f aca="false">COUNTIFS('Duel Log'!AF$2:AF$5455,$A938,'Duel Log'!AG$2:AG$5455,$B938,'Duel Log'!AH$2:AH$5455,"Win")</f>
        <v>0</v>
      </c>
      <c r="E938" s="7" t="n">
        <f aca="false">COUNTIFS('Duel Log'!AF$2:AF$5455,$A938,'Duel Log'!AG$2:AG$5455,$B938,'Duel Log'!AH$2:AH$5455,"Loss")</f>
        <v>2</v>
      </c>
      <c r="F938" s="7" t="n">
        <f aca="false">COUNTIFS('Duel Log'!AF$2:AF$5455,$A938,'Duel Log'!AG$2:AG$5455,$B938,'Duel Log'!AH$2:AH$5455,"Draw")</f>
        <v>0</v>
      </c>
      <c r="G938" s="13" t="n">
        <f aca="false">IFERROR(D938/C938,"")</f>
        <v>0</v>
      </c>
    </row>
    <row r="939" customFormat="false" ht="15" hidden="false" customHeight="true" outlineLevel="0" collapsed="false">
      <c r="A939" s="7" t="s">
        <v>1762</v>
      </c>
      <c r="B939" s="7" t="s">
        <v>8788</v>
      </c>
      <c r="C939" s="7" t="n">
        <f aca="false">COUNTIFS('Duel Log'!AF$2:AF$5455,$A939,'Duel Log'!AG$2:AG$5455,$B939)</f>
        <v>1</v>
      </c>
      <c r="D939" s="7" t="n">
        <f aca="false">COUNTIFS('Duel Log'!AF$2:AF$5455,$A939,'Duel Log'!AG$2:AG$5455,$B939,'Duel Log'!AH$2:AH$5455,"Win")</f>
        <v>0</v>
      </c>
      <c r="E939" s="7" t="n">
        <f aca="false">COUNTIFS('Duel Log'!AF$2:AF$5455,$A939,'Duel Log'!AG$2:AG$5455,$B939,'Duel Log'!AH$2:AH$5455,"Loss")</f>
        <v>1</v>
      </c>
      <c r="F939" s="7" t="n">
        <f aca="false">COUNTIFS('Duel Log'!AF$2:AF$5455,$A939,'Duel Log'!AG$2:AG$5455,$B939,'Duel Log'!AH$2:AH$5455,"Draw")</f>
        <v>0</v>
      </c>
      <c r="G939" s="13" t="n">
        <f aca="false">IFERROR(D939/C939,"")</f>
        <v>0</v>
      </c>
    </row>
    <row r="940" customFormat="false" ht="15" hidden="false" customHeight="true" outlineLevel="0" collapsed="false">
      <c r="A940" s="7" t="s">
        <v>1762</v>
      </c>
      <c r="B940" s="7" t="s">
        <v>134</v>
      </c>
      <c r="C940" s="7" t="n">
        <f aca="false">COUNTIFS('Duel Log'!AF$2:AF$5455,$A940,'Duel Log'!AG$2:AG$5455,$B940)</f>
        <v>2</v>
      </c>
      <c r="D940" s="7" t="n">
        <f aca="false">COUNTIFS('Duel Log'!AF$2:AF$5455,$A940,'Duel Log'!AG$2:AG$5455,$B940,'Duel Log'!AH$2:AH$5455,"Win")</f>
        <v>2</v>
      </c>
      <c r="E940" s="7" t="n">
        <f aca="false">COUNTIFS('Duel Log'!AF$2:AF$5455,$A940,'Duel Log'!AG$2:AG$5455,$B940,'Duel Log'!AH$2:AH$5455,"Loss")</f>
        <v>0</v>
      </c>
      <c r="F940" s="7" t="n">
        <f aca="false">COUNTIFS('Duel Log'!AF$2:AF$5455,$A940,'Duel Log'!AG$2:AG$5455,$B940,'Duel Log'!AH$2:AH$5455,"Draw")</f>
        <v>0</v>
      </c>
      <c r="G940" s="13" t="n">
        <f aca="false">IFERROR(D940/C940,"")</f>
        <v>1</v>
      </c>
    </row>
    <row r="941" customFormat="false" ht="15" hidden="false" customHeight="true" outlineLevel="0" collapsed="false">
      <c r="A941" s="7" t="s">
        <v>1762</v>
      </c>
      <c r="B941" s="7" t="s">
        <v>180</v>
      </c>
      <c r="C941" s="7" t="n">
        <f aca="false">COUNTIFS('Duel Log'!AF$2:AF$5455,$A941,'Duel Log'!AG$2:AG$5455,$B941)</f>
        <v>1</v>
      </c>
      <c r="D941" s="7" t="n">
        <f aca="false">COUNTIFS('Duel Log'!AF$2:AF$5455,$A941,'Duel Log'!AG$2:AG$5455,$B941,'Duel Log'!AH$2:AH$5455,"Win")</f>
        <v>1</v>
      </c>
      <c r="E941" s="7" t="n">
        <f aca="false">COUNTIFS('Duel Log'!AF$2:AF$5455,$A941,'Duel Log'!AG$2:AG$5455,$B941,'Duel Log'!AH$2:AH$5455,"Loss")</f>
        <v>0</v>
      </c>
      <c r="F941" s="7" t="n">
        <f aca="false">COUNTIFS('Duel Log'!AF$2:AF$5455,$A941,'Duel Log'!AG$2:AG$5455,$B941,'Duel Log'!AH$2:AH$5455,"Draw")</f>
        <v>0</v>
      </c>
      <c r="G941" s="13" t="n">
        <f aca="false">IFERROR(D941/C941,"")</f>
        <v>1</v>
      </c>
    </row>
    <row r="942" customFormat="false" ht="15" hidden="false" customHeight="true" outlineLevel="0" collapsed="false">
      <c r="A942" s="7" t="s">
        <v>1762</v>
      </c>
      <c r="B942" s="7" t="s">
        <v>380</v>
      </c>
      <c r="C942" s="7" t="n">
        <f aca="false">COUNTIFS('Duel Log'!AF$2:AF$5455,$A942,'Duel Log'!AG$2:AG$5455,$B942)</f>
        <v>4</v>
      </c>
      <c r="D942" s="7" t="n">
        <f aca="false">COUNTIFS('Duel Log'!AF$2:AF$5455,$A942,'Duel Log'!AG$2:AG$5455,$B942,'Duel Log'!AH$2:AH$5455,"Win")</f>
        <v>4</v>
      </c>
      <c r="E942" s="7" t="n">
        <f aca="false">COUNTIFS('Duel Log'!AF$2:AF$5455,$A942,'Duel Log'!AG$2:AG$5455,$B942,'Duel Log'!AH$2:AH$5455,"Loss")</f>
        <v>0</v>
      </c>
      <c r="F942" s="7" t="n">
        <f aca="false">COUNTIFS('Duel Log'!AF$2:AF$5455,$A942,'Duel Log'!AG$2:AG$5455,$B942,'Duel Log'!AH$2:AH$5455,"Draw")</f>
        <v>0</v>
      </c>
      <c r="G942" s="13" t="n">
        <f aca="false">IFERROR(D942/C942,"")</f>
        <v>1</v>
      </c>
    </row>
    <row r="943" customFormat="false" ht="15" hidden="false" customHeight="true" outlineLevel="0" collapsed="false">
      <c r="A943" s="7" t="s">
        <v>1762</v>
      </c>
      <c r="B943" s="7" t="s">
        <v>859</v>
      </c>
      <c r="C943" s="7" t="n">
        <f aca="false">COUNTIFS('Duel Log'!AF$2:AF$5455,$A943,'Duel Log'!AG$2:AG$5455,$B943)</f>
        <v>1</v>
      </c>
      <c r="D943" s="7" t="n">
        <f aca="false">COUNTIFS('Duel Log'!AF$2:AF$5455,$A943,'Duel Log'!AG$2:AG$5455,$B943,'Duel Log'!AH$2:AH$5455,"Win")</f>
        <v>1</v>
      </c>
      <c r="E943" s="7" t="n">
        <f aca="false">COUNTIFS('Duel Log'!AF$2:AF$5455,$A943,'Duel Log'!AG$2:AG$5455,$B943,'Duel Log'!AH$2:AH$5455,"Loss")</f>
        <v>0</v>
      </c>
      <c r="F943" s="7" t="n">
        <f aca="false">COUNTIFS('Duel Log'!AF$2:AF$5455,$A943,'Duel Log'!AG$2:AG$5455,$B943,'Duel Log'!AH$2:AH$5455,"Draw")</f>
        <v>0</v>
      </c>
      <c r="G943" s="13" t="n">
        <f aca="false">IFERROR(D943/C943,"")</f>
        <v>1</v>
      </c>
    </row>
    <row r="944" customFormat="false" ht="15" hidden="false" customHeight="true" outlineLevel="0" collapsed="false">
      <c r="A944" s="7" t="s">
        <v>1762</v>
      </c>
      <c r="B944" s="7" t="s">
        <v>668</v>
      </c>
      <c r="C944" s="7" t="n">
        <f aca="false">COUNTIFS('Duel Log'!AF$2:AF$5455,$A944,'Duel Log'!AG$2:AG$5455,$B944)</f>
        <v>2</v>
      </c>
      <c r="D944" s="7" t="n">
        <f aca="false">COUNTIFS('Duel Log'!AF$2:AF$5455,$A944,'Duel Log'!AG$2:AG$5455,$B944,'Duel Log'!AH$2:AH$5455,"Win")</f>
        <v>0</v>
      </c>
      <c r="E944" s="7" t="n">
        <f aca="false">COUNTIFS('Duel Log'!AF$2:AF$5455,$A944,'Duel Log'!AG$2:AG$5455,$B944,'Duel Log'!AH$2:AH$5455,"Loss")</f>
        <v>2</v>
      </c>
      <c r="F944" s="7" t="n">
        <f aca="false">COUNTIFS('Duel Log'!AF$2:AF$5455,$A944,'Duel Log'!AG$2:AG$5455,$B944,'Duel Log'!AH$2:AH$5455,"Draw")</f>
        <v>0</v>
      </c>
      <c r="G944" s="13" t="n">
        <f aca="false">IFERROR(D944/C944,"")</f>
        <v>0</v>
      </c>
    </row>
    <row r="945" customFormat="false" ht="15" hidden="false" customHeight="true" outlineLevel="0" collapsed="false">
      <c r="A945" s="7" t="s">
        <v>1762</v>
      </c>
      <c r="B945" s="7" t="s">
        <v>206</v>
      </c>
      <c r="C945" s="7" t="n">
        <f aca="false">COUNTIFS('Duel Log'!AF$2:AF$5455,$A945,'Duel Log'!AG$2:AG$5455,$B945)</f>
        <v>2</v>
      </c>
      <c r="D945" s="7" t="n">
        <f aca="false">COUNTIFS('Duel Log'!AF$2:AF$5455,$A945,'Duel Log'!AG$2:AG$5455,$B945,'Duel Log'!AH$2:AH$5455,"Win")</f>
        <v>0</v>
      </c>
      <c r="E945" s="7" t="n">
        <f aca="false">COUNTIFS('Duel Log'!AF$2:AF$5455,$A945,'Duel Log'!AG$2:AG$5455,$B945,'Duel Log'!AH$2:AH$5455,"Loss")</f>
        <v>2</v>
      </c>
      <c r="F945" s="7" t="n">
        <f aca="false">COUNTIFS('Duel Log'!AF$2:AF$5455,$A945,'Duel Log'!AG$2:AG$5455,$B945,'Duel Log'!AH$2:AH$5455,"Draw")</f>
        <v>0</v>
      </c>
      <c r="G945" s="13" t="n">
        <f aca="false">IFERROR(D945/C945,"")</f>
        <v>0</v>
      </c>
    </row>
    <row r="946" customFormat="false" ht="15" hidden="false" customHeight="true" outlineLevel="0" collapsed="false">
      <c r="A946" s="7" t="s">
        <v>1762</v>
      </c>
      <c r="B946" s="7" t="s">
        <v>635</v>
      </c>
      <c r="C946" s="7" t="n">
        <f aca="false">COUNTIFS('Duel Log'!AF$2:AF$5455,$A946,'Duel Log'!AG$2:AG$5455,$B946)</f>
        <v>1</v>
      </c>
      <c r="D946" s="7" t="n">
        <f aca="false">COUNTIFS('Duel Log'!AF$2:AF$5455,$A946,'Duel Log'!AG$2:AG$5455,$B946,'Duel Log'!AH$2:AH$5455,"Win")</f>
        <v>0</v>
      </c>
      <c r="E946" s="7" t="n">
        <f aca="false">COUNTIFS('Duel Log'!AF$2:AF$5455,$A946,'Duel Log'!AG$2:AG$5455,$B946,'Duel Log'!AH$2:AH$5455,"Loss")</f>
        <v>1</v>
      </c>
      <c r="F946" s="7" t="n">
        <f aca="false">COUNTIFS('Duel Log'!AF$2:AF$5455,$A946,'Duel Log'!AG$2:AG$5455,$B946,'Duel Log'!AH$2:AH$5455,"Draw")</f>
        <v>0</v>
      </c>
      <c r="G946" s="13" t="n">
        <f aca="false">IFERROR(D946/C946,"")</f>
        <v>0</v>
      </c>
    </row>
    <row r="947" customFormat="false" ht="15" hidden="false" customHeight="true" outlineLevel="0" collapsed="false">
      <c r="A947" s="7" t="s">
        <v>1762</v>
      </c>
      <c r="B947" s="7" t="s">
        <v>6913</v>
      </c>
      <c r="C947" s="7" t="n">
        <f aca="false">COUNTIFS('Duel Log'!AF$2:AF$5455,$A947,'Duel Log'!AG$2:AG$5455,$B947)</f>
        <v>1</v>
      </c>
      <c r="D947" s="7" t="n">
        <f aca="false">COUNTIFS('Duel Log'!AF$2:AF$5455,$A947,'Duel Log'!AG$2:AG$5455,$B947,'Duel Log'!AH$2:AH$5455,"Win")</f>
        <v>0</v>
      </c>
      <c r="E947" s="7" t="n">
        <f aca="false">COUNTIFS('Duel Log'!AF$2:AF$5455,$A947,'Duel Log'!AG$2:AG$5455,$B947,'Duel Log'!AH$2:AH$5455,"Loss")</f>
        <v>1</v>
      </c>
      <c r="F947" s="7" t="n">
        <f aca="false">COUNTIFS('Duel Log'!AF$2:AF$5455,$A947,'Duel Log'!AG$2:AG$5455,$B947,'Duel Log'!AH$2:AH$5455,"Draw")</f>
        <v>0</v>
      </c>
      <c r="G947" s="13" t="n">
        <f aca="false">IFERROR(D947/C947,"")</f>
        <v>0</v>
      </c>
    </row>
    <row r="948" customFormat="false" ht="15" hidden="false" customHeight="true" outlineLevel="0" collapsed="false">
      <c r="A948" s="7" t="s">
        <v>4492</v>
      </c>
      <c r="B948" s="7" t="s">
        <v>4148</v>
      </c>
      <c r="C948" s="7" t="n">
        <f aca="false">COUNTIFS('Duel Log'!AF$2:AF$5455,$A948,'Duel Log'!AG$2:AG$5455,$B948)</f>
        <v>1</v>
      </c>
      <c r="D948" s="7" t="n">
        <f aca="false">COUNTIFS('Duel Log'!AF$2:AF$5455,$A948,'Duel Log'!AG$2:AG$5455,$B948,'Duel Log'!AH$2:AH$5455,"Win")</f>
        <v>0</v>
      </c>
      <c r="E948" s="7" t="n">
        <f aca="false">COUNTIFS('Duel Log'!AF$2:AF$5455,$A948,'Duel Log'!AG$2:AG$5455,$B948,'Duel Log'!AH$2:AH$5455,"Loss")</f>
        <v>1</v>
      </c>
      <c r="F948" s="7" t="n">
        <f aca="false">COUNTIFS('Duel Log'!AF$2:AF$5455,$A948,'Duel Log'!AG$2:AG$5455,$B948,'Duel Log'!AH$2:AH$5455,"Draw")</f>
        <v>0</v>
      </c>
      <c r="G948" s="13" t="n">
        <f aca="false">IFERROR(D948/C948,"")</f>
        <v>0</v>
      </c>
    </row>
    <row r="949" customFormat="false" ht="15" hidden="false" customHeight="true" outlineLevel="0" collapsed="false">
      <c r="A949" s="7" t="s">
        <v>135</v>
      </c>
      <c r="B949" s="7" t="s">
        <v>1241</v>
      </c>
      <c r="C949" s="7" t="n">
        <f aca="false">COUNTIFS('Duel Log'!AF$2:AF$5455,$A949,'Duel Log'!AG$2:AG$5455,$B949)</f>
        <v>1</v>
      </c>
      <c r="D949" s="7" t="n">
        <f aca="false">COUNTIFS('Duel Log'!AF$2:AF$5455,$A949,'Duel Log'!AG$2:AG$5455,$B949,'Duel Log'!AH$2:AH$5455,"Win")</f>
        <v>0</v>
      </c>
      <c r="E949" s="7" t="n">
        <f aca="false">COUNTIFS('Duel Log'!AF$2:AF$5455,$A949,'Duel Log'!AG$2:AG$5455,$B949,'Duel Log'!AH$2:AH$5455,"Loss")</f>
        <v>1</v>
      </c>
      <c r="F949" s="7" t="n">
        <f aca="false">COUNTIFS('Duel Log'!AF$2:AF$5455,$A949,'Duel Log'!AG$2:AG$5455,$B949,'Duel Log'!AH$2:AH$5455,"Draw")</f>
        <v>0</v>
      </c>
      <c r="G949" s="13" t="n">
        <f aca="false">IFERROR(D949/C949,"")</f>
        <v>0</v>
      </c>
    </row>
    <row r="950" customFormat="false" ht="15" hidden="false" customHeight="true" outlineLevel="0" collapsed="false">
      <c r="A950" s="7" t="s">
        <v>135</v>
      </c>
      <c r="B950" s="7" t="s">
        <v>2638</v>
      </c>
      <c r="C950" s="7" t="n">
        <f aca="false">COUNTIFS('Duel Log'!AF$2:AF$5455,$A950,'Duel Log'!AG$2:AG$5455,$B950)</f>
        <v>2</v>
      </c>
      <c r="D950" s="7" t="n">
        <f aca="false">COUNTIFS('Duel Log'!AF$2:AF$5455,$A950,'Duel Log'!AG$2:AG$5455,$B950,'Duel Log'!AH$2:AH$5455,"Win")</f>
        <v>0</v>
      </c>
      <c r="E950" s="7" t="n">
        <f aca="false">COUNTIFS('Duel Log'!AF$2:AF$5455,$A950,'Duel Log'!AG$2:AG$5455,$B950,'Duel Log'!AH$2:AH$5455,"Loss")</f>
        <v>2</v>
      </c>
      <c r="F950" s="7" t="n">
        <f aca="false">COUNTIFS('Duel Log'!AF$2:AF$5455,$A950,'Duel Log'!AG$2:AG$5455,$B950,'Duel Log'!AH$2:AH$5455,"Draw")</f>
        <v>0</v>
      </c>
      <c r="G950" s="13" t="n">
        <f aca="false">IFERROR(D950/C950,"")</f>
        <v>0</v>
      </c>
    </row>
    <row r="951" customFormat="false" ht="15" hidden="false" customHeight="true" outlineLevel="0" collapsed="false">
      <c r="A951" s="7" t="s">
        <v>135</v>
      </c>
      <c r="B951" s="7" t="s">
        <v>155</v>
      </c>
      <c r="C951" s="7" t="n">
        <f aca="false">COUNTIFS('Duel Log'!AF$2:AF$5455,$A951,'Duel Log'!AG$2:AG$5455,$B951)</f>
        <v>3</v>
      </c>
      <c r="D951" s="7" t="n">
        <f aca="false">COUNTIFS('Duel Log'!AF$2:AF$5455,$A951,'Duel Log'!AG$2:AG$5455,$B951,'Duel Log'!AH$2:AH$5455,"Win")</f>
        <v>0</v>
      </c>
      <c r="E951" s="7" t="n">
        <f aca="false">COUNTIFS('Duel Log'!AF$2:AF$5455,$A951,'Duel Log'!AG$2:AG$5455,$B951,'Duel Log'!AH$2:AH$5455,"Loss")</f>
        <v>3</v>
      </c>
      <c r="F951" s="7" t="n">
        <f aca="false">COUNTIFS('Duel Log'!AF$2:AF$5455,$A951,'Duel Log'!AG$2:AG$5455,$B951,'Duel Log'!AH$2:AH$5455,"Draw")</f>
        <v>0</v>
      </c>
      <c r="G951" s="13" t="n">
        <f aca="false">IFERROR(D951/C951,"")</f>
        <v>0</v>
      </c>
    </row>
    <row r="952" customFormat="false" ht="15" hidden="false" customHeight="true" outlineLevel="0" collapsed="false">
      <c r="A952" s="7" t="s">
        <v>135</v>
      </c>
      <c r="B952" s="7" t="s">
        <v>4530</v>
      </c>
      <c r="C952" s="7" t="n">
        <f aca="false">COUNTIFS('Duel Log'!AF$2:AF$5455,$A952,'Duel Log'!AG$2:AG$5455,$B952)</f>
        <v>1</v>
      </c>
      <c r="D952" s="7" t="n">
        <f aca="false">COUNTIFS('Duel Log'!AF$2:AF$5455,$A952,'Duel Log'!AG$2:AG$5455,$B952,'Duel Log'!AH$2:AH$5455,"Win")</f>
        <v>1</v>
      </c>
      <c r="E952" s="7" t="n">
        <f aca="false">COUNTIFS('Duel Log'!AF$2:AF$5455,$A952,'Duel Log'!AG$2:AG$5455,$B952,'Duel Log'!AH$2:AH$5455,"Loss")</f>
        <v>0</v>
      </c>
      <c r="F952" s="7" t="n">
        <f aca="false">COUNTIFS('Duel Log'!AF$2:AF$5455,$A952,'Duel Log'!AG$2:AG$5455,$B952,'Duel Log'!AH$2:AH$5455,"Draw")</f>
        <v>0</v>
      </c>
      <c r="G952" s="13" t="n">
        <f aca="false">IFERROR(D952/C952,"")</f>
        <v>1</v>
      </c>
    </row>
    <row r="953" customFormat="false" ht="15" hidden="false" customHeight="true" outlineLevel="0" collapsed="false">
      <c r="A953" s="7" t="s">
        <v>135</v>
      </c>
      <c r="B953" s="7" t="s">
        <v>363</v>
      </c>
      <c r="C953" s="7" t="n">
        <f aca="false">COUNTIFS('Duel Log'!AF$2:AF$5455,$A953,'Duel Log'!AG$2:AG$5455,$B953)</f>
        <v>1</v>
      </c>
      <c r="D953" s="7" t="n">
        <f aca="false">COUNTIFS('Duel Log'!AF$2:AF$5455,$A953,'Duel Log'!AG$2:AG$5455,$B953,'Duel Log'!AH$2:AH$5455,"Win")</f>
        <v>0</v>
      </c>
      <c r="E953" s="7" t="n">
        <f aca="false">COUNTIFS('Duel Log'!AF$2:AF$5455,$A953,'Duel Log'!AG$2:AG$5455,$B953,'Duel Log'!AH$2:AH$5455,"Loss")</f>
        <v>1</v>
      </c>
      <c r="F953" s="7" t="n">
        <f aca="false">COUNTIFS('Duel Log'!AF$2:AF$5455,$A953,'Duel Log'!AG$2:AG$5455,$B953,'Duel Log'!AH$2:AH$5455,"Draw")</f>
        <v>0</v>
      </c>
      <c r="G953" s="13" t="n">
        <f aca="false">IFERROR(D953/C953,"")</f>
        <v>0</v>
      </c>
    </row>
    <row r="954" customFormat="false" ht="15" hidden="false" customHeight="true" outlineLevel="0" collapsed="false">
      <c r="A954" s="7" t="s">
        <v>135</v>
      </c>
      <c r="B954" s="7" t="s">
        <v>3668</v>
      </c>
      <c r="C954" s="7" t="n">
        <f aca="false">COUNTIFS('Duel Log'!AF$2:AF$5455,$A954,'Duel Log'!AG$2:AG$5455,$B954)</f>
        <v>1</v>
      </c>
      <c r="D954" s="7" t="n">
        <f aca="false">COUNTIFS('Duel Log'!AF$2:AF$5455,$A954,'Duel Log'!AG$2:AG$5455,$B954,'Duel Log'!AH$2:AH$5455,"Win")</f>
        <v>1</v>
      </c>
      <c r="E954" s="7" t="n">
        <f aca="false">COUNTIFS('Duel Log'!AF$2:AF$5455,$A954,'Duel Log'!AG$2:AG$5455,$B954,'Duel Log'!AH$2:AH$5455,"Loss")</f>
        <v>0</v>
      </c>
      <c r="F954" s="7" t="n">
        <f aca="false">COUNTIFS('Duel Log'!AF$2:AF$5455,$A954,'Duel Log'!AG$2:AG$5455,$B954,'Duel Log'!AH$2:AH$5455,"Draw")</f>
        <v>0</v>
      </c>
      <c r="G954" s="13" t="n">
        <f aca="false">IFERROR(D954/C954,"")</f>
        <v>1</v>
      </c>
    </row>
    <row r="955" customFormat="false" ht="15" hidden="false" customHeight="true" outlineLevel="0" collapsed="false">
      <c r="A955" s="7" t="s">
        <v>135</v>
      </c>
      <c r="B955" s="7" t="s">
        <v>4511</v>
      </c>
      <c r="C955" s="7" t="n">
        <f aca="false">COUNTIFS('Duel Log'!AF$2:AF$5455,$A955,'Duel Log'!AG$2:AG$5455,$B955)</f>
        <v>1</v>
      </c>
      <c r="D955" s="7" t="n">
        <f aca="false">COUNTIFS('Duel Log'!AF$2:AF$5455,$A955,'Duel Log'!AG$2:AG$5455,$B955,'Duel Log'!AH$2:AH$5455,"Win")</f>
        <v>0</v>
      </c>
      <c r="E955" s="7" t="n">
        <f aca="false">COUNTIFS('Duel Log'!AF$2:AF$5455,$A955,'Duel Log'!AG$2:AG$5455,$B955,'Duel Log'!AH$2:AH$5455,"Loss")</f>
        <v>1</v>
      </c>
      <c r="F955" s="7" t="n">
        <f aca="false">COUNTIFS('Duel Log'!AF$2:AF$5455,$A955,'Duel Log'!AG$2:AG$5455,$B955,'Duel Log'!AH$2:AH$5455,"Draw")</f>
        <v>0</v>
      </c>
      <c r="G955" s="13" t="n">
        <f aca="false">IFERROR(D955/C955,"")</f>
        <v>0</v>
      </c>
    </row>
    <row r="956" customFormat="false" ht="15" hidden="false" customHeight="true" outlineLevel="0" collapsed="false">
      <c r="A956" s="7" t="s">
        <v>135</v>
      </c>
      <c r="B956" s="7" t="s">
        <v>134</v>
      </c>
      <c r="C956" s="7" t="n">
        <f aca="false">COUNTIFS('Duel Log'!AF$2:AF$5455,$A956,'Duel Log'!AG$2:AG$5455,$B956)</f>
        <v>3</v>
      </c>
      <c r="D956" s="7" t="n">
        <f aca="false">COUNTIFS('Duel Log'!AF$2:AF$5455,$A956,'Duel Log'!AG$2:AG$5455,$B956,'Duel Log'!AH$2:AH$5455,"Win")</f>
        <v>0</v>
      </c>
      <c r="E956" s="7" t="n">
        <f aca="false">COUNTIFS('Duel Log'!AF$2:AF$5455,$A956,'Duel Log'!AG$2:AG$5455,$B956,'Duel Log'!AH$2:AH$5455,"Loss")</f>
        <v>3</v>
      </c>
      <c r="F956" s="7" t="n">
        <f aca="false">COUNTIFS('Duel Log'!AF$2:AF$5455,$A956,'Duel Log'!AG$2:AG$5455,$B956,'Duel Log'!AH$2:AH$5455,"Draw")</f>
        <v>0</v>
      </c>
      <c r="G956" s="13" t="n">
        <f aca="false">IFERROR(D956/C956,"")</f>
        <v>0</v>
      </c>
    </row>
    <row r="957" customFormat="false" ht="15" hidden="false" customHeight="true" outlineLevel="0" collapsed="false">
      <c r="A957" s="7" t="s">
        <v>135</v>
      </c>
      <c r="B957" s="7" t="s">
        <v>4788</v>
      </c>
      <c r="C957" s="7" t="n">
        <f aca="false">COUNTIFS('Duel Log'!AF$2:AF$5455,$A957,'Duel Log'!AG$2:AG$5455,$B957)</f>
        <v>1</v>
      </c>
      <c r="D957" s="7" t="n">
        <f aca="false">COUNTIFS('Duel Log'!AF$2:AF$5455,$A957,'Duel Log'!AG$2:AG$5455,$B957,'Duel Log'!AH$2:AH$5455,"Win")</f>
        <v>1</v>
      </c>
      <c r="E957" s="7" t="n">
        <f aca="false">COUNTIFS('Duel Log'!AF$2:AF$5455,$A957,'Duel Log'!AG$2:AG$5455,$B957,'Duel Log'!AH$2:AH$5455,"Loss")</f>
        <v>0</v>
      </c>
      <c r="F957" s="7" t="n">
        <f aca="false">COUNTIFS('Duel Log'!AF$2:AF$5455,$A957,'Duel Log'!AG$2:AG$5455,$B957,'Duel Log'!AH$2:AH$5455,"Draw")</f>
        <v>0</v>
      </c>
      <c r="G957" s="13" t="n">
        <f aca="false">IFERROR(D957/C957,"")</f>
        <v>1</v>
      </c>
    </row>
    <row r="958" customFormat="false" ht="15" hidden="false" customHeight="true" outlineLevel="0" collapsed="false">
      <c r="A958" s="7" t="s">
        <v>135</v>
      </c>
      <c r="B958" s="7" t="s">
        <v>1036</v>
      </c>
      <c r="C958" s="7" t="n">
        <f aca="false">COUNTIFS('Duel Log'!AF$2:AF$5455,$A958,'Duel Log'!AG$2:AG$5455,$B958)</f>
        <v>1</v>
      </c>
      <c r="D958" s="7" t="n">
        <f aca="false">COUNTIFS('Duel Log'!AF$2:AF$5455,$A958,'Duel Log'!AG$2:AG$5455,$B958,'Duel Log'!AH$2:AH$5455,"Win")</f>
        <v>0</v>
      </c>
      <c r="E958" s="7" t="n">
        <f aca="false">COUNTIFS('Duel Log'!AF$2:AF$5455,$A958,'Duel Log'!AG$2:AG$5455,$B958,'Duel Log'!AH$2:AH$5455,"Loss")</f>
        <v>1</v>
      </c>
      <c r="F958" s="7" t="n">
        <f aca="false">COUNTIFS('Duel Log'!AF$2:AF$5455,$A958,'Duel Log'!AG$2:AG$5455,$B958,'Duel Log'!AH$2:AH$5455,"Draw")</f>
        <v>0</v>
      </c>
      <c r="G958" s="13" t="n">
        <f aca="false">IFERROR(D958/C958,"")</f>
        <v>0</v>
      </c>
    </row>
    <row r="959" customFormat="false" ht="15" hidden="false" customHeight="true" outlineLevel="0" collapsed="false">
      <c r="A959" s="7" t="s">
        <v>135</v>
      </c>
      <c r="B959" s="7" t="s">
        <v>1106</v>
      </c>
      <c r="C959" s="7" t="n">
        <f aca="false">COUNTIFS('Duel Log'!AF$2:AF$5455,$A959,'Duel Log'!AG$2:AG$5455,$B959)</f>
        <v>1</v>
      </c>
      <c r="D959" s="7" t="n">
        <f aca="false">COUNTIFS('Duel Log'!AF$2:AF$5455,$A959,'Duel Log'!AG$2:AG$5455,$B959,'Duel Log'!AH$2:AH$5455,"Win")</f>
        <v>1</v>
      </c>
      <c r="E959" s="7" t="n">
        <f aca="false">COUNTIFS('Duel Log'!AF$2:AF$5455,$A959,'Duel Log'!AG$2:AG$5455,$B959,'Duel Log'!AH$2:AH$5455,"Loss")</f>
        <v>0</v>
      </c>
      <c r="F959" s="7" t="n">
        <f aca="false">COUNTIFS('Duel Log'!AF$2:AF$5455,$A959,'Duel Log'!AG$2:AG$5455,$B959,'Duel Log'!AH$2:AH$5455,"Draw")</f>
        <v>0</v>
      </c>
      <c r="G959" s="13" t="n">
        <f aca="false">IFERROR(D959/C959,"")</f>
        <v>1</v>
      </c>
    </row>
    <row r="960" customFormat="false" ht="15" hidden="false" customHeight="true" outlineLevel="0" collapsed="false">
      <c r="A960" s="7" t="s">
        <v>135</v>
      </c>
      <c r="B960" s="7" t="s">
        <v>429</v>
      </c>
      <c r="C960" s="7" t="n">
        <f aca="false">COUNTIFS('Duel Log'!AF$2:AF$5455,$A960,'Duel Log'!AG$2:AG$5455,$B960)</f>
        <v>2</v>
      </c>
      <c r="D960" s="7" t="n">
        <f aca="false">COUNTIFS('Duel Log'!AF$2:AF$5455,$A960,'Duel Log'!AG$2:AG$5455,$B960,'Duel Log'!AH$2:AH$5455,"Win")</f>
        <v>0</v>
      </c>
      <c r="E960" s="7" t="n">
        <f aca="false">COUNTIFS('Duel Log'!AF$2:AF$5455,$A960,'Duel Log'!AG$2:AG$5455,$B960,'Duel Log'!AH$2:AH$5455,"Loss")</f>
        <v>2</v>
      </c>
      <c r="F960" s="7" t="n">
        <f aca="false">COUNTIFS('Duel Log'!AF$2:AF$5455,$A960,'Duel Log'!AG$2:AG$5455,$B960,'Duel Log'!AH$2:AH$5455,"Draw")</f>
        <v>0</v>
      </c>
      <c r="G960" s="13" t="n">
        <f aca="false">IFERROR(D960/C960,"")</f>
        <v>0</v>
      </c>
    </row>
    <row r="961" customFormat="false" ht="15" hidden="false" customHeight="true" outlineLevel="0" collapsed="false">
      <c r="A961" s="7" t="s">
        <v>135</v>
      </c>
      <c r="B961" s="7" t="s">
        <v>3263</v>
      </c>
      <c r="C961" s="7" t="n">
        <f aca="false">COUNTIFS('Duel Log'!AF$2:AF$5455,$A961,'Duel Log'!AG$2:AG$5455,$B961)</f>
        <v>2</v>
      </c>
      <c r="D961" s="7" t="n">
        <f aca="false">COUNTIFS('Duel Log'!AF$2:AF$5455,$A961,'Duel Log'!AG$2:AG$5455,$B961,'Duel Log'!AH$2:AH$5455,"Win")</f>
        <v>0</v>
      </c>
      <c r="E961" s="7" t="n">
        <f aca="false">COUNTIFS('Duel Log'!AF$2:AF$5455,$A961,'Duel Log'!AG$2:AG$5455,$B961,'Duel Log'!AH$2:AH$5455,"Loss")</f>
        <v>2</v>
      </c>
      <c r="F961" s="7" t="n">
        <f aca="false">COUNTIFS('Duel Log'!AF$2:AF$5455,$A961,'Duel Log'!AG$2:AG$5455,$B961,'Duel Log'!AH$2:AH$5455,"Draw")</f>
        <v>0</v>
      </c>
      <c r="G961" s="13" t="n">
        <f aca="false">IFERROR(D961/C961,"")</f>
        <v>0</v>
      </c>
    </row>
    <row r="962" customFormat="false" ht="15" hidden="false" customHeight="true" outlineLevel="0" collapsed="false">
      <c r="A962" s="7" t="s">
        <v>135</v>
      </c>
      <c r="B962" s="7" t="s">
        <v>4832</v>
      </c>
      <c r="C962" s="7" t="n">
        <f aca="false">COUNTIFS('Duel Log'!AF$2:AF$5455,$A962,'Duel Log'!AG$2:AG$5455,$B962)</f>
        <v>1</v>
      </c>
      <c r="D962" s="7" t="n">
        <f aca="false">COUNTIFS('Duel Log'!AF$2:AF$5455,$A962,'Duel Log'!AG$2:AG$5455,$B962,'Duel Log'!AH$2:AH$5455,"Win")</f>
        <v>1</v>
      </c>
      <c r="E962" s="7" t="n">
        <f aca="false">COUNTIFS('Duel Log'!AF$2:AF$5455,$A962,'Duel Log'!AG$2:AG$5455,$B962,'Duel Log'!AH$2:AH$5455,"Loss")</f>
        <v>0</v>
      </c>
      <c r="F962" s="7" t="n">
        <f aca="false">COUNTIFS('Duel Log'!AF$2:AF$5455,$A962,'Duel Log'!AG$2:AG$5455,$B962,'Duel Log'!AH$2:AH$5455,"Draw")</f>
        <v>0</v>
      </c>
      <c r="G962" s="13" t="n">
        <f aca="false">IFERROR(D962/C962,"")</f>
        <v>1</v>
      </c>
    </row>
    <row r="963" customFormat="false" ht="15" hidden="false" customHeight="true" outlineLevel="0" collapsed="false">
      <c r="A963" s="7" t="s">
        <v>135</v>
      </c>
      <c r="B963" s="7" t="s">
        <v>1151</v>
      </c>
      <c r="C963" s="7" t="n">
        <f aca="false">COUNTIFS('Duel Log'!AF$2:AF$5455,$A963,'Duel Log'!AG$2:AG$5455,$B963)</f>
        <v>2</v>
      </c>
      <c r="D963" s="7" t="n">
        <f aca="false">COUNTIFS('Duel Log'!AF$2:AF$5455,$A963,'Duel Log'!AG$2:AG$5455,$B963,'Duel Log'!AH$2:AH$5455,"Win")</f>
        <v>2</v>
      </c>
      <c r="E963" s="7" t="n">
        <f aca="false">COUNTIFS('Duel Log'!AF$2:AF$5455,$A963,'Duel Log'!AG$2:AG$5455,$B963,'Duel Log'!AH$2:AH$5455,"Loss")</f>
        <v>0</v>
      </c>
      <c r="F963" s="7" t="n">
        <f aca="false">COUNTIFS('Duel Log'!AF$2:AF$5455,$A963,'Duel Log'!AG$2:AG$5455,$B963,'Duel Log'!AH$2:AH$5455,"Draw")</f>
        <v>0</v>
      </c>
      <c r="G963" s="13" t="n">
        <f aca="false">IFERROR(D963/C963,"")</f>
        <v>1</v>
      </c>
    </row>
    <row r="964" customFormat="false" ht="15" hidden="false" customHeight="true" outlineLevel="0" collapsed="false">
      <c r="A964" s="7" t="s">
        <v>135</v>
      </c>
      <c r="B964" s="7" t="s">
        <v>6163</v>
      </c>
      <c r="C964" s="7" t="n">
        <f aca="false">COUNTIFS('Duel Log'!AF$2:AF$5455,$A964,'Duel Log'!AG$2:AG$5455,$B964)</f>
        <v>1</v>
      </c>
      <c r="D964" s="7" t="n">
        <f aca="false">COUNTIFS('Duel Log'!AF$2:AF$5455,$A964,'Duel Log'!AG$2:AG$5455,$B964,'Duel Log'!AH$2:AH$5455,"Win")</f>
        <v>1</v>
      </c>
      <c r="E964" s="7" t="n">
        <f aca="false">COUNTIFS('Duel Log'!AF$2:AF$5455,$A964,'Duel Log'!AG$2:AG$5455,$B964,'Duel Log'!AH$2:AH$5455,"Loss")</f>
        <v>0</v>
      </c>
      <c r="F964" s="7" t="n">
        <f aca="false">COUNTIFS('Duel Log'!AF$2:AF$5455,$A964,'Duel Log'!AG$2:AG$5455,$B964,'Duel Log'!AH$2:AH$5455,"Draw")</f>
        <v>0</v>
      </c>
      <c r="G964" s="13" t="n">
        <f aca="false">IFERROR(D964/C964,"")</f>
        <v>1</v>
      </c>
    </row>
    <row r="965" customFormat="false" ht="15" hidden="false" customHeight="true" outlineLevel="0" collapsed="false">
      <c r="A965" s="7" t="s">
        <v>135</v>
      </c>
      <c r="B965" s="7" t="s">
        <v>4582</v>
      </c>
      <c r="C965" s="7" t="n">
        <f aca="false">COUNTIFS('Duel Log'!AF$2:AF$5455,$A965,'Duel Log'!AG$2:AG$5455,$B965)</f>
        <v>2</v>
      </c>
      <c r="D965" s="7" t="n">
        <f aca="false">COUNTIFS('Duel Log'!AF$2:AF$5455,$A965,'Duel Log'!AG$2:AG$5455,$B965,'Duel Log'!AH$2:AH$5455,"Win")</f>
        <v>2</v>
      </c>
      <c r="E965" s="7" t="n">
        <f aca="false">COUNTIFS('Duel Log'!AF$2:AF$5455,$A965,'Duel Log'!AG$2:AG$5455,$B965,'Duel Log'!AH$2:AH$5455,"Loss")</f>
        <v>0</v>
      </c>
      <c r="F965" s="7" t="n">
        <f aca="false">COUNTIFS('Duel Log'!AF$2:AF$5455,$A965,'Duel Log'!AG$2:AG$5455,$B965,'Duel Log'!AH$2:AH$5455,"Draw")</f>
        <v>0</v>
      </c>
      <c r="G965" s="13" t="n">
        <f aca="false">IFERROR(D965/C965,"")</f>
        <v>1</v>
      </c>
    </row>
    <row r="966" customFormat="false" ht="15" hidden="false" customHeight="true" outlineLevel="0" collapsed="false">
      <c r="A966" s="7" t="s">
        <v>135</v>
      </c>
      <c r="B966" s="7" t="s">
        <v>9008</v>
      </c>
      <c r="C966" s="7" t="n">
        <f aca="false">COUNTIFS('Duel Log'!AF$2:AF$5455,$A966,'Duel Log'!AG$2:AG$5455,$B966)</f>
        <v>1</v>
      </c>
      <c r="D966" s="7" t="n">
        <f aca="false">COUNTIFS('Duel Log'!AF$2:AF$5455,$A966,'Duel Log'!AG$2:AG$5455,$B966,'Duel Log'!AH$2:AH$5455,"Win")</f>
        <v>0</v>
      </c>
      <c r="E966" s="7" t="n">
        <f aca="false">COUNTIFS('Duel Log'!AF$2:AF$5455,$A966,'Duel Log'!AG$2:AG$5455,$B966,'Duel Log'!AH$2:AH$5455,"Loss")</f>
        <v>1</v>
      </c>
      <c r="F966" s="7" t="n">
        <f aca="false">COUNTIFS('Duel Log'!AF$2:AF$5455,$A966,'Duel Log'!AG$2:AG$5455,$B966,'Duel Log'!AH$2:AH$5455,"Draw")</f>
        <v>0</v>
      </c>
      <c r="G966" s="13" t="n">
        <f aca="false">IFERROR(D966/C966,"")</f>
        <v>0</v>
      </c>
    </row>
    <row r="967" customFormat="false" ht="15" hidden="false" customHeight="true" outlineLevel="0" collapsed="false">
      <c r="A967" s="7" t="s">
        <v>135</v>
      </c>
      <c r="B967" s="7" t="s">
        <v>2488</v>
      </c>
      <c r="C967" s="7" t="n">
        <f aca="false">COUNTIFS('Duel Log'!AF$2:AF$5455,$A967,'Duel Log'!AG$2:AG$5455,$B967)</f>
        <v>1</v>
      </c>
      <c r="D967" s="7" t="n">
        <f aca="false">COUNTIFS('Duel Log'!AF$2:AF$5455,$A967,'Duel Log'!AG$2:AG$5455,$B967,'Duel Log'!AH$2:AH$5455,"Win")</f>
        <v>0</v>
      </c>
      <c r="E967" s="7" t="n">
        <f aca="false">COUNTIFS('Duel Log'!AF$2:AF$5455,$A967,'Duel Log'!AG$2:AG$5455,$B967,'Duel Log'!AH$2:AH$5455,"Loss")</f>
        <v>1</v>
      </c>
      <c r="F967" s="7" t="n">
        <f aca="false">COUNTIFS('Duel Log'!AF$2:AF$5455,$A967,'Duel Log'!AG$2:AG$5455,$B967,'Duel Log'!AH$2:AH$5455,"Draw")</f>
        <v>0</v>
      </c>
      <c r="G967" s="13" t="n">
        <f aca="false">IFERROR(D967/C967,"")</f>
        <v>0</v>
      </c>
    </row>
    <row r="968" customFormat="false" ht="15" hidden="false" customHeight="true" outlineLevel="0" collapsed="false">
      <c r="A968" s="7" t="s">
        <v>135</v>
      </c>
      <c r="B968" s="7" t="s">
        <v>893</v>
      </c>
      <c r="C968" s="7" t="n">
        <f aca="false">COUNTIFS('Duel Log'!AF$2:AF$5455,$A968,'Duel Log'!AG$2:AG$5455,$B968)</f>
        <v>1</v>
      </c>
      <c r="D968" s="7" t="n">
        <f aca="false">COUNTIFS('Duel Log'!AF$2:AF$5455,$A968,'Duel Log'!AG$2:AG$5455,$B968,'Duel Log'!AH$2:AH$5455,"Win")</f>
        <v>1</v>
      </c>
      <c r="E968" s="7" t="n">
        <f aca="false">COUNTIFS('Duel Log'!AF$2:AF$5455,$A968,'Duel Log'!AG$2:AG$5455,$B968,'Duel Log'!AH$2:AH$5455,"Loss")</f>
        <v>0</v>
      </c>
      <c r="F968" s="7" t="n">
        <f aca="false">COUNTIFS('Duel Log'!AF$2:AF$5455,$A968,'Duel Log'!AG$2:AG$5455,$B968,'Duel Log'!AH$2:AH$5455,"Draw")</f>
        <v>0</v>
      </c>
      <c r="G968" s="13" t="n">
        <f aca="false">IFERROR(D968/C968,"")</f>
        <v>1</v>
      </c>
    </row>
    <row r="969" customFormat="false" ht="15" hidden="false" customHeight="true" outlineLevel="0" collapsed="false">
      <c r="A969" s="7" t="s">
        <v>135</v>
      </c>
      <c r="B969" s="7" t="s">
        <v>635</v>
      </c>
      <c r="C969" s="7" t="n">
        <f aca="false">COUNTIFS('Duel Log'!AF$2:AF$5455,$A969,'Duel Log'!AG$2:AG$5455,$B969)</f>
        <v>2</v>
      </c>
      <c r="D969" s="7" t="n">
        <f aca="false">COUNTIFS('Duel Log'!AF$2:AF$5455,$A969,'Duel Log'!AG$2:AG$5455,$B969,'Duel Log'!AH$2:AH$5455,"Win")</f>
        <v>2</v>
      </c>
      <c r="E969" s="7" t="n">
        <f aca="false">COUNTIFS('Duel Log'!AF$2:AF$5455,$A969,'Duel Log'!AG$2:AG$5455,$B969,'Duel Log'!AH$2:AH$5455,"Loss")</f>
        <v>0</v>
      </c>
      <c r="F969" s="7" t="n">
        <f aca="false">COUNTIFS('Duel Log'!AF$2:AF$5455,$A969,'Duel Log'!AG$2:AG$5455,$B969,'Duel Log'!AH$2:AH$5455,"Draw")</f>
        <v>0</v>
      </c>
      <c r="G969" s="13" t="n">
        <f aca="false">IFERROR(D969/C969,"")</f>
        <v>1</v>
      </c>
    </row>
    <row r="970" customFormat="false" ht="15" hidden="false" customHeight="true" outlineLevel="0" collapsed="false">
      <c r="A970" s="7" t="s">
        <v>135</v>
      </c>
      <c r="B970" s="7" t="s">
        <v>701</v>
      </c>
      <c r="C970" s="7" t="n">
        <f aca="false">COUNTIFS('Duel Log'!AF$2:AF$5455,$A970,'Duel Log'!AG$2:AG$5455,$B970)</f>
        <v>2</v>
      </c>
      <c r="D970" s="7" t="n">
        <f aca="false">COUNTIFS('Duel Log'!AF$2:AF$5455,$A970,'Duel Log'!AG$2:AG$5455,$B970,'Duel Log'!AH$2:AH$5455,"Win")</f>
        <v>0</v>
      </c>
      <c r="E970" s="7" t="n">
        <f aca="false">COUNTIFS('Duel Log'!AF$2:AF$5455,$A970,'Duel Log'!AG$2:AG$5455,$B970,'Duel Log'!AH$2:AH$5455,"Loss")</f>
        <v>2</v>
      </c>
      <c r="F970" s="7" t="n">
        <f aca="false">COUNTIFS('Duel Log'!AF$2:AF$5455,$A970,'Duel Log'!AG$2:AG$5455,$B970,'Duel Log'!AH$2:AH$5455,"Draw")</f>
        <v>0</v>
      </c>
      <c r="G970" s="13" t="n">
        <f aca="false">IFERROR(D970/C970,"")</f>
        <v>0</v>
      </c>
    </row>
    <row r="971" customFormat="false" ht="15" hidden="false" customHeight="true" outlineLevel="0" collapsed="false">
      <c r="A971" s="7" t="s">
        <v>135</v>
      </c>
      <c r="B971" s="7" t="s">
        <v>7212</v>
      </c>
      <c r="C971" s="7" t="n">
        <f aca="false">COUNTIFS('Duel Log'!AF$2:AF$5455,$A971,'Duel Log'!AG$2:AG$5455,$B971)</f>
        <v>2</v>
      </c>
      <c r="D971" s="7" t="n">
        <f aca="false">COUNTIFS('Duel Log'!AF$2:AF$5455,$A971,'Duel Log'!AG$2:AG$5455,$B971,'Duel Log'!AH$2:AH$5455,"Win")</f>
        <v>0</v>
      </c>
      <c r="E971" s="7" t="n">
        <f aca="false">COUNTIFS('Duel Log'!AF$2:AF$5455,$A971,'Duel Log'!AG$2:AG$5455,$B971,'Duel Log'!AH$2:AH$5455,"Loss")</f>
        <v>2</v>
      </c>
      <c r="F971" s="7" t="n">
        <f aca="false">COUNTIFS('Duel Log'!AF$2:AF$5455,$A971,'Duel Log'!AG$2:AG$5455,$B971,'Duel Log'!AH$2:AH$5455,"Draw")</f>
        <v>0</v>
      </c>
      <c r="G971" s="13" t="n">
        <f aca="false">IFERROR(D971/C971,"")</f>
        <v>0</v>
      </c>
    </row>
    <row r="972" customFormat="false" ht="15" hidden="false" customHeight="true" outlineLevel="0" collapsed="false">
      <c r="A972" s="7" t="s">
        <v>135</v>
      </c>
      <c r="B972" s="7" t="s">
        <v>8823</v>
      </c>
      <c r="C972" s="7" t="n">
        <f aca="false">COUNTIFS('Duel Log'!AF$2:AF$5455,$A972,'Duel Log'!AG$2:AG$5455,$B972)</f>
        <v>1</v>
      </c>
      <c r="D972" s="7" t="n">
        <f aca="false">COUNTIFS('Duel Log'!AF$2:AF$5455,$A972,'Duel Log'!AG$2:AG$5455,$B972,'Duel Log'!AH$2:AH$5455,"Win")</f>
        <v>1</v>
      </c>
      <c r="E972" s="7" t="n">
        <f aca="false">COUNTIFS('Duel Log'!AF$2:AF$5455,$A972,'Duel Log'!AG$2:AG$5455,$B972,'Duel Log'!AH$2:AH$5455,"Loss")</f>
        <v>0</v>
      </c>
      <c r="F972" s="7" t="n">
        <f aca="false">COUNTIFS('Duel Log'!AF$2:AF$5455,$A972,'Duel Log'!AG$2:AG$5455,$B972,'Duel Log'!AH$2:AH$5455,"Draw")</f>
        <v>0</v>
      </c>
      <c r="G972" s="13" t="n">
        <f aca="false">IFERROR(D972/C972,"")</f>
        <v>1</v>
      </c>
    </row>
    <row r="973" customFormat="false" ht="15" hidden="false" customHeight="true" outlineLevel="0" collapsed="false">
      <c r="A973" s="7" t="s">
        <v>3628</v>
      </c>
      <c r="B973" s="7" t="s">
        <v>930</v>
      </c>
      <c r="C973" s="7" t="n">
        <f aca="false">COUNTIFS('Duel Log'!AF$2:AF$5455,$A973,'Duel Log'!AG$2:AG$5455,$B973)</f>
        <v>1</v>
      </c>
      <c r="D973" s="7" t="n">
        <f aca="false">COUNTIFS('Duel Log'!AF$2:AF$5455,$A973,'Duel Log'!AG$2:AG$5455,$B973,'Duel Log'!AH$2:AH$5455,"Win")</f>
        <v>0</v>
      </c>
      <c r="E973" s="7" t="n">
        <f aca="false">COUNTIFS('Duel Log'!AF$2:AF$5455,$A973,'Duel Log'!AG$2:AG$5455,$B973,'Duel Log'!AH$2:AH$5455,"Loss")</f>
        <v>1</v>
      </c>
      <c r="F973" s="7" t="n">
        <f aca="false">COUNTIFS('Duel Log'!AF$2:AF$5455,$A973,'Duel Log'!AG$2:AG$5455,$B973,'Duel Log'!AH$2:AH$5455,"Draw")</f>
        <v>0</v>
      </c>
      <c r="G973" s="13" t="n">
        <f aca="false">IFERROR(D973/C973,"")</f>
        <v>0</v>
      </c>
    </row>
    <row r="974" customFormat="false" ht="15" hidden="false" customHeight="true" outlineLevel="0" collapsed="false">
      <c r="A974" s="7" t="s">
        <v>3937</v>
      </c>
      <c r="B974" s="7" t="s">
        <v>3936</v>
      </c>
      <c r="C974" s="7" t="n">
        <f aca="false">COUNTIFS('Duel Log'!AF$2:AF$5455,$A974,'Duel Log'!AG$2:AG$5455,$B974)</f>
        <v>2</v>
      </c>
      <c r="D974" s="7" t="n">
        <f aca="false">COUNTIFS('Duel Log'!AF$2:AF$5455,$A974,'Duel Log'!AG$2:AG$5455,$B974,'Duel Log'!AH$2:AH$5455,"Win")</f>
        <v>2</v>
      </c>
      <c r="E974" s="7" t="n">
        <f aca="false">COUNTIFS('Duel Log'!AF$2:AF$5455,$A974,'Duel Log'!AG$2:AG$5455,$B974,'Duel Log'!AH$2:AH$5455,"Loss")</f>
        <v>0</v>
      </c>
      <c r="F974" s="7" t="n">
        <f aca="false">COUNTIFS('Duel Log'!AF$2:AF$5455,$A974,'Duel Log'!AG$2:AG$5455,$B974,'Duel Log'!AH$2:AH$5455,"Draw")</f>
        <v>0</v>
      </c>
      <c r="G974" s="13" t="n">
        <f aca="false">IFERROR(D974/C974,"")</f>
        <v>1</v>
      </c>
    </row>
    <row r="975" customFormat="false" ht="15" hidden="false" customHeight="true" outlineLevel="0" collapsed="false">
      <c r="A975" s="7" t="s">
        <v>7027</v>
      </c>
      <c r="B975" s="7" t="s">
        <v>1556</v>
      </c>
      <c r="C975" s="7" t="n">
        <f aca="false">COUNTIFS('Duel Log'!AF$2:AF$5455,$A975,'Duel Log'!AG$2:AG$5455,$B975)</f>
        <v>1</v>
      </c>
      <c r="D975" s="7" t="n">
        <f aca="false">COUNTIFS('Duel Log'!AF$2:AF$5455,$A975,'Duel Log'!AG$2:AG$5455,$B975,'Duel Log'!AH$2:AH$5455,"Win")</f>
        <v>0</v>
      </c>
      <c r="E975" s="7" t="n">
        <f aca="false">COUNTIFS('Duel Log'!AF$2:AF$5455,$A975,'Duel Log'!AG$2:AG$5455,$B975,'Duel Log'!AH$2:AH$5455,"Loss")</f>
        <v>1</v>
      </c>
      <c r="F975" s="7" t="n">
        <f aca="false">COUNTIFS('Duel Log'!AF$2:AF$5455,$A975,'Duel Log'!AG$2:AG$5455,$B975,'Duel Log'!AH$2:AH$5455,"Draw")</f>
        <v>0</v>
      </c>
      <c r="G975" s="13" t="n">
        <f aca="false">IFERROR(D975/C975,"")</f>
        <v>0</v>
      </c>
    </row>
    <row r="976" customFormat="false" ht="15" hidden="false" customHeight="true" outlineLevel="0" collapsed="false">
      <c r="A976" s="7" t="s">
        <v>918</v>
      </c>
      <c r="B976" s="7" t="s">
        <v>919</v>
      </c>
      <c r="C976" s="7" t="n">
        <f aca="false">COUNTIFS('Duel Log'!AF$2:AF$5455,$A976,'Duel Log'!AG$2:AG$5455,$B976)</f>
        <v>1</v>
      </c>
      <c r="D976" s="7" t="n">
        <f aca="false">COUNTIFS('Duel Log'!AF$2:AF$5455,$A976,'Duel Log'!AG$2:AG$5455,$B976,'Duel Log'!AH$2:AH$5455,"Win")</f>
        <v>1</v>
      </c>
      <c r="E976" s="7" t="n">
        <f aca="false">COUNTIFS('Duel Log'!AF$2:AF$5455,$A976,'Duel Log'!AG$2:AG$5455,$B976,'Duel Log'!AH$2:AH$5455,"Loss")</f>
        <v>0</v>
      </c>
      <c r="F976" s="7" t="n">
        <f aca="false">COUNTIFS('Duel Log'!AF$2:AF$5455,$A976,'Duel Log'!AG$2:AG$5455,$B976,'Duel Log'!AH$2:AH$5455,"Draw")</f>
        <v>0</v>
      </c>
      <c r="G976" s="13" t="n">
        <f aca="false">IFERROR(D976/C976,"")</f>
        <v>1</v>
      </c>
    </row>
    <row r="977" customFormat="false" ht="15" hidden="false" customHeight="true" outlineLevel="0" collapsed="false">
      <c r="A977" s="7" t="s">
        <v>4535</v>
      </c>
      <c r="B977" s="7" t="s">
        <v>4536</v>
      </c>
      <c r="C977" s="7" t="n">
        <f aca="false">COUNTIFS('Duel Log'!AF$2:AF$5455,$A977,'Duel Log'!AG$2:AG$5455,$B977)</f>
        <v>1</v>
      </c>
      <c r="D977" s="7" t="n">
        <f aca="false">COUNTIFS('Duel Log'!AF$2:AF$5455,$A977,'Duel Log'!AG$2:AG$5455,$B977,'Duel Log'!AH$2:AH$5455,"Win")</f>
        <v>1</v>
      </c>
      <c r="E977" s="7" t="n">
        <f aca="false">COUNTIFS('Duel Log'!AF$2:AF$5455,$A977,'Duel Log'!AG$2:AG$5455,$B977,'Duel Log'!AH$2:AH$5455,"Loss")</f>
        <v>0</v>
      </c>
      <c r="F977" s="7" t="n">
        <f aca="false">COUNTIFS('Duel Log'!AF$2:AF$5455,$A977,'Duel Log'!AG$2:AG$5455,$B977,'Duel Log'!AH$2:AH$5455,"Draw")</f>
        <v>0</v>
      </c>
      <c r="G977" s="13" t="n">
        <f aca="false">IFERROR(D977/C977,"")</f>
        <v>1</v>
      </c>
    </row>
    <row r="978" customFormat="false" ht="15" hidden="false" customHeight="true" outlineLevel="0" collapsed="false">
      <c r="A978" s="7" t="s">
        <v>4145</v>
      </c>
      <c r="B978" s="7" t="s">
        <v>2970</v>
      </c>
      <c r="C978" s="7" t="n">
        <f aca="false">COUNTIFS('Duel Log'!AF$2:AF$5455,$A978,'Duel Log'!AG$2:AG$5455,$B978)</f>
        <v>2</v>
      </c>
      <c r="D978" s="7" t="n">
        <f aca="false">COUNTIFS('Duel Log'!AF$2:AF$5455,$A978,'Duel Log'!AG$2:AG$5455,$B978,'Duel Log'!AH$2:AH$5455,"Win")</f>
        <v>0</v>
      </c>
      <c r="E978" s="7" t="n">
        <f aca="false">COUNTIFS('Duel Log'!AF$2:AF$5455,$A978,'Duel Log'!AG$2:AG$5455,$B978,'Duel Log'!AH$2:AH$5455,"Loss")</f>
        <v>2</v>
      </c>
      <c r="F978" s="7" t="n">
        <f aca="false">COUNTIFS('Duel Log'!AF$2:AF$5455,$A978,'Duel Log'!AG$2:AG$5455,$B978,'Duel Log'!AH$2:AH$5455,"Draw")</f>
        <v>0</v>
      </c>
      <c r="G978" s="13" t="n">
        <f aca="false">IFERROR(D978/C978,"")</f>
        <v>0</v>
      </c>
    </row>
    <row r="979" customFormat="false" ht="15" hidden="false" customHeight="true" outlineLevel="0" collapsed="false">
      <c r="A979" s="7" t="s">
        <v>1759</v>
      </c>
      <c r="B979" s="7" t="s">
        <v>3757</v>
      </c>
      <c r="C979" s="7" t="n">
        <f aca="false">COUNTIFS('Duel Log'!AF$2:AF$5455,$A979,'Duel Log'!AG$2:AG$5455,$B979)</f>
        <v>1</v>
      </c>
      <c r="D979" s="7" t="n">
        <f aca="false">COUNTIFS('Duel Log'!AF$2:AF$5455,$A979,'Duel Log'!AG$2:AG$5455,$B979,'Duel Log'!AH$2:AH$5455,"Win")</f>
        <v>0</v>
      </c>
      <c r="E979" s="7" t="n">
        <f aca="false">COUNTIFS('Duel Log'!AF$2:AF$5455,$A979,'Duel Log'!AG$2:AG$5455,$B979,'Duel Log'!AH$2:AH$5455,"Loss")</f>
        <v>1</v>
      </c>
      <c r="F979" s="7" t="n">
        <f aca="false">COUNTIFS('Duel Log'!AF$2:AF$5455,$A979,'Duel Log'!AG$2:AG$5455,$B979,'Duel Log'!AH$2:AH$5455,"Draw")</f>
        <v>0</v>
      </c>
      <c r="G979" s="13" t="n">
        <f aca="false">IFERROR(D979/C979,"")</f>
        <v>0</v>
      </c>
    </row>
    <row r="980" customFormat="false" ht="15" hidden="false" customHeight="true" outlineLevel="0" collapsed="false">
      <c r="A980" s="7" t="s">
        <v>7244</v>
      </c>
      <c r="B980" s="7" t="s">
        <v>721</v>
      </c>
      <c r="C980" s="7" t="n">
        <f aca="false">COUNTIFS('Duel Log'!AF$2:AF$5455,$A980,'Duel Log'!AG$2:AG$5455,$B980)</f>
        <v>2</v>
      </c>
      <c r="D980" s="7" t="n">
        <f aca="false">COUNTIFS('Duel Log'!AF$2:AF$5455,$A980,'Duel Log'!AG$2:AG$5455,$B980,'Duel Log'!AH$2:AH$5455,"Win")</f>
        <v>2</v>
      </c>
      <c r="E980" s="7" t="n">
        <f aca="false">COUNTIFS('Duel Log'!AF$2:AF$5455,$A980,'Duel Log'!AG$2:AG$5455,$B980,'Duel Log'!AH$2:AH$5455,"Loss")</f>
        <v>0</v>
      </c>
      <c r="F980" s="7" t="n">
        <f aca="false">COUNTIFS('Duel Log'!AF$2:AF$5455,$A980,'Duel Log'!AG$2:AG$5455,$B980,'Duel Log'!AH$2:AH$5455,"Draw")</f>
        <v>0</v>
      </c>
      <c r="G980" s="13" t="n">
        <f aca="false">IFERROR(D980/C980,"")</f>
        <v>1</v>
      </c>
    </row>
    <row r="981" customFormat="false" ht="15" hidden="false" customHeight="true" outlineLevel="0" collapsed="false">
      <c r="A981" s="7" t="s">
        <v>7385</v>
      </c>
      <c r="B981" s="7" t="s">
        <v>1106</v>
      </c>
      <c r="C981" s="7" t="n">
        <f aca="false">COUNTIFS('Duel Log'!AF$2:AF$5455,$A981,'Duel Log'!AG$2:AG$5455,$B981)</f>
        <v>1</v>
      </c>
      <c r="D981" s="7" t="n">
        <f aca="false">COUNTIFS('Duel Log'!AF$2:AF$5455,$A981,'Duel Log'!AG$2:AG$5455,$B981,'Duel Log'!AH$2:AH$5455,"Win")</f>
        <v>1</v>
      </c>
      <c r="E981" s="7" t="n">
        <f aca="false">COUNTIFS('Duel Log'!AF$2:AF$5455,$A981,'Duel Log'!AG$2:AG$5455,$B981,'Duel Log'!AH$2:AH$5455,"Loss")</f>
        <v>0</v>
      </c>
      <c r="F981" s="7" t="n">
        <f aca="false">COUNTIFS('Duel Log'!AF$2:AF$5455,$A981,'Duel Log'!AG$2:AG$5455,$B981,'Duel Log'!AH$2:AH$5455,"Draw")</f>
        <v>0</v>
      </c>
      <c r="G981" s="13" t="n">
        <f aca="false">IFERROR(D981/C981,"")</f>
        <v>1</v>
      </c>
    </row>
    <row r="982" customFormat="false" ht="15" hidden="false" customHeight="true" outlineLevel="0" collapsed="false">
      <c r="A982" s="7" t="s">
        <v>392</v>
      </c>
      <c r="B982" s="7" t="s">
        <v>393</v>
      </c>
      <c r="C982" s="7" t="n">
        <f aca="false">COUNTIFS('Duel Log'!AF$2:AF$5455,$A982,'Duel Log'!AG$2:AG$5455,$B982)</f>
        <v>1</v>
      </c>
      <c r="D982" s="7" t="n">
        <f aca="false">COUNTIFS('Duel Log'!AF$2:AF$5455,$A982,'Duel Log'!AG$2:AG$5455,$B982,'Duel Log'!AH$2:AH$5455,"Win")</f>
        <v>1</v>
      </c>
      <c r="E982" s="7" t="n">
        <f aca="false">COUNTIFS('Duel Log'!AF$2:AF$5455,$A982,'Duel Log'!AG$2:AG$5455,$B982,'Duel Log'!AH$2:AH$5455,"Loss")</f>
        <v>0</v>
      </c>
      <c r="F982" s="7" t="n">
        <f aca="false">COUNTIFS('Duel Log'!AF$2:AF$5455,$A982,'Duel Log'!AG$2:AG$5455,$B982,'Duel Log'!AH$2:AH$5455,"Draw")</f>
        <v>0</v>
      </c>
      <c r="G982" s="13" t="n">
        <f aca="false">IFERROR(D982/C982,"")</f>
        <v>1</v>
      </c>
    </row>
    <row r="983" customFormat="false" ht="15" hidden="false" customHeight="true" outlineLevel="0" collapsed="false">
      <c r="A983" s="7" t="s">
        <v>8817</v>
      </c>
      <c r="B983" s="7" t="s">
        <v>780</v>
      </c>
      <c r="C983" s="7" t="n">
        <f aca="false">COUNTIFS('Duel Log'!AF$2:AF$5455,$A983,'Duel Log'!AG$2:AG$5455,$B983)</f>
        <v>1</v>
      </c>
      <c r="D983" s="7" t="n">
        <f aca="false">COUNTIFS('Duel Log'!AF$2:AF$5455,$A983,'Duel Log'!AG$2:AG$5455,$B983,'Duel Log'!AH$2:AH$5455,"Win")</f>
        <v>1</v>
      </c>
      <c r="E983" s="7" t="n">
        <f aca="false">COUNTIFS('Duel Log'!AF$2:AF$5455,$A983,'Duel Log'!AG$2:AG$5455,$B983,'Duel Log'!AH$2:AH$5455,"Loss")</f>
        <v>0</v>
      </c>
      <c r="F983" s="7" t="n">
        <f aca="false">COUNTIFS('Duel Log'!AF$2:AF$5455,$A983,'Duel Log'!AG$2:AG$5455,$B983,'Duel Log'!AH$2:AH$5455,"Draw")</f>
        <v>0</v>
      </c>
      <c r="G983" s="13" t="n">
        <f aca="false">IFERROR(D983/C983,"")</f>
        <v>1</v>
      </c>
    </row>
    <row r="984" customFormat="false" ht="15" hidden="false" customHeight="true" outlineLevel="0" collapsed="false">
      <c r="A984" s="7" t="s">
        <v>7476</v>
      </c>
      <c r="B984" s="7" t="s">
        <v>7475</v>
      </c>
      <c r="C984" s="7" t="n">
        <f aca="false">COUNTIFS('Duel Log'!AF$2:AF$5455,$A984,'Duel Log'!AG$2:AG$5455,$B984)</f>
        <v>1</v>
      </c>
      <c r="D984" s="7" t="n">
        <f aca="false">COUNTIFS('Duel Log'!AF$2:AF$5455,$A984,'Duel Log'!AG$2:AG$5455,$B984,'Duel Log'!AH$2:AH$5455,"Win")</f>
        <v>1</v>
      </c>
      <c r="E984" s="7" t="n">
        <f aca="false">COUNTIFS('Duel Log'!AF$2:AF$5455,$A984,'Duel Log'!AG$2:AG$5455,$B984,'Duel Log'!AH$2:AH$5455,"Loss")</f>
        <v>0</v>
      </c>
      <c r="F984" s="7" t="n">
        <f aca="false">COUNTIFS('Duel Log'!AF$2:AF$5455,$A984,'Duel Log'!AG$2:AG$5455,$B984,'Duel Log'!AH$2:AH$5455,"Draw")</f>
        <v>0</v>
      </c>
      <c r="G984" s="13" t="n">
        <f aca="false">IFERROR(D984/C984,"")</f>
        <v>1</v>
      </c>
    </row>
    <row r="985" customFormat="false" ht="15" hidden="false" customHeight="true" outlineLevel="0" collapsed="false">
      <c r="A985" s="7" t="s">
        <v>595</v>
      </c>
      <c r="B985" s="7" t="s">
        <v>964</v>
      </c>
      <c r="C985" s="7" t="n">
        <f aca="false">COUNTIFS('Duel Log'!AF$2:AF$5455,$A985,'Duel Log'!AG$2:AG$5455,$B985)</f>
        <v>1</v>
      </c>
      <c r="D985" s="7" t="n">
        <f aca="false">COUNTIFS('Duel Log'!AF$2:AF$5455,$A985,'Duel Log'!AG$2:AG$5455,$B985,'Duel Log'!AH$2:AH$5455,"Win")</f>
        <v>1</v>
      </c>
      <c r="E985" s="7" t="n">
        <f aca="false">COUNTIFS('Duel Log'!AF$2:AF$5455,$A985,'Duel Log'!AG$2:AG$5455,$B985,'Duel Log'!AH$2:AH$5455,"Loss")</f>
        <v>0</v>
      </c>
      <c r="F985" s="7" t="n">
        <f aca="false">COUNTIFS('Duel Log'!AF$2:AF$5455,$A985,'Duel Log'!AG$2:AG$5455,$B985,'Duel Log'!AH$2:AH$5455,"Draw")</f>
        <v>0</v>
      </c>
      <c r="G985" s="13" t="n">
        <f aca="false">IFERROR(D985/C985,"")</f>
        <v>1</v>
      </c>
    </row>
    <row r="986" customFormat="false" ht="15" hidden="false" customHeight="true" outlineLevel="0" collapsed="false">
      <c r="A986" s="7" t="s">
        <v>595</v>
      </c>
      <c r="B986" s="7" t="s">
        <v>1927</v>
      </c>
      <c r="C986" s="7" t="n">
        <f aca="false">COUNTIFS('Duel Log'!AF$2:AF$5455,$A986,'Duel Log'!AG$2:AG$5455,$B986)</f>
        <v>1</v>
      </c>
      <c r="D986" s="7" t="n">
        <f aca="false">COUNTIFS('Duel Log'!AF$2:AF$5455,$A986,'Duel Log'!AG$2:AG$5455,$B986,'Duel Log'!AH$2:AH$5455,"Win")</f>
        <v>0</v>
      </c>
      <c r="E986" s="7" t="n">
        <f aca="false">COUNTIFS('Duel Log'!AF$2:AF$5455,$A986,'Duel Log'!AG$2:AG$5455,$B986,'Duel Log'!AH$2:AH$5455,"Loss")</f>
        <v>1</v>
      </c>
      <c r="F986" s="7" t="n">
        <f aca="false">COUNTIFS('Duel Log'!AF$2:AF$5455,$A986,'Duel Log'!AG$2:AG$5455,$B986,'Duel Log'!AH$2:AH$5455,"Draw")</f>
        <v>0</v>
      </c>
      <c r="G986" s="13" t="n">
        <f aca="false">IFERROR(D986/C986,"")</f>
        <v>0</v>
      </c>
    </row>
    <row r="987" customFormat="false" ht="15" hidden="false" customHeight="true" outlineLevel="0" collapsed="false">
      <c r="A987" s="7" t="s">
        <v>595</v>
      </c>
      <c r="B987" s="7" t="s">
        <v>3505</v>
      </c>
      <c r="C987" s="7" t="n">
        <f aca="false">COUNTIFS('Duel Log'!AF$2:AF$5455,$A987,'Duel Log'!AG$2:AG$5455,$B987)</f>
        <v>2</v>
      </c>
      <c r="D987" s="7" t="n">
        <f aca="false">COUNTIFS('Duel Log'!AF$2:AF$5455,$A987,'Duel Log'!AG$2:AG$5455,$B987,'Duel Log'!AH$2:AH$5455,"Win")</f>
        <v>2</v>
      </c>
      <c r="E987" s="7" t="n">
        <f aca="false">COUNTIFS('Duel Log'!AF$2:AF$5455,$A987,'Duel Log'!AG$2:AG$5455,$B987,'Duel Log'!AH$2:AH$5455,"Loss")</f>
        <v>0</v>
      </c>
      <c r="F987" s="7" t="n">
        <f aca="false">COUNTIFS('Duel Log'!AF$2:AF$5455,$A987,'Duel Log'!AG$2:AG$5455,$B987,'Duel Log'!AH$2:AH$5455,"Draw")</f>
        <v>0</v>
      </c>
      <c r="G987" s="13" t="n">
        <f aca="false">IFERROR(D987/C987,"")</f>
        <v>1</v>
      </c>
    </row>
    <row r="988" customFormat="false" ht="15" hidden="false" customHeight="true" outlineLevel="0" collapsed="false">
      <c r="A988" s="7" t="s">
        <v>595</v>
      </c>
      <c r="B988" s="7" t="s">
        <v>1246</v>
      </c>
      <c r="C988" s="7" t="n">
        <f aca="false">COUNTIFS('Duel Log'!AF$2:AF$5455,$A988,'Duel Log'!AG$2:AG$5455,$B988)</f>
        <v>2</v>
      </c>
      <c r="D988" s="7" t="n">
        <f aca="false">COUNTIFS('Duel Log'!AF$2:AF$5455,$A988,'Duel Log'!AG$2:AG$5455,$B988,'Duel Log'!AH$2:AH$5455,"Win")</f>
        <v>2</v>
      </c>
      <c r="E988" s="7" t="n">
        <f aca="false">COUNTIFS('Duel Log'!AF$2:AF$5455,$A988,'Duel Log'!AG$2:AG$5455,$B988,'Duel Log'!AH$2:AH$5455,"Loss")</f>
        <v>0</v>
      </c>
      <c r="F988" s="7" t="n">
        <f aca="false">COUNTIFS('Duel Log'!AF$2:AF$5455,$A988,'Duel Log'!AG$2:AG$5455,$B988,'Duel Log'!AH$2:AH$5455,"Draw")</f>
        <v>0</v>
      </c>
      <c r="G988" s="13" t="n">
        <f aca="false">IFERROR(D988/C988,"")</f>
        <v>1</v>
      </c>
    </row>
    <row r="989" customFormat="false" ht="15" hidden="false" customHeight="true" outlineLevel="0" collapsed="false">
      <c r="A989" s="7" t="s">
        <v>595</v>
      </c>
      <c r="B989" s="7" t="s">
        <v>594</v>
      </c>
      <c r="C989" s="7" t="n">
        <f aca="false">COUNTIFS('Duel Log'!AF$2:AF$5455,$A989,'Duel Log'!AG$2:AG$5455,$B989)</f>
        <v>1</v>
      </c>
      <c r="D989" s="7" t="n">
        <f aca="false">COUNTIFS('Duel Log'!AF$2:AF$5455,$A989,'Duel Log'!AG$2:AG$5455,$B989,'Duel Log'!AH$2:AH$5455,"Win")</f>
        <v>1</v>
      </c>
      <c r="E989" s="7" t="n">
        <f aca="false">COUNTIFS('Duel Log'!AF$2:AF$5455,$A989,'Duel Log'!AG$2:AG$5455,$B989,'Duel Log'!AH$2:AH$5455,"Loss")</f>
        <v>0</v>
      </c>
      <c r="F989" s="7" t="n">
        <f aca="false">COUNTIFS('Duel Log'!AF$2:AF$5455,$A989,'Duel Log'!AG$2:AG$5455,$B989,'Duel Log'!AH$2:AH$5455,"Draw")</f>
        <v>0</v>
      </c>
      <c r="G989" s="13" t="n">
        <f aca="false">IFERROR(D989/C989,"")</f>
        <v>1</v>
      </c>
    </row>
    <row r="990" customFormat="false" ht="15" hidden="false" customHeight="true" outlineLevel="0" collapsed="false">
      <c r="A990" s="7" t="s">
        <v>595</v>
      </c>
      <c r="B990" s="7" t="s">
        <v>206</v>
      </c>
      <c r="C990" s="7" t="n">
        <f aca="false">COUNTIFS('Duel Log'!AF$2:AF$5455,$A990,'Duel Log'!AG$2:AG$5455,$B990)</f>
        <v>2</v>
      </c>
      <c r="D990" s="7" t="n">
        <f aca="false">COUNTIFS('Duel Log'!AF$2:AF$5455,$A990,'Duel Log'!AG$2:AG$5455,$B990,'Duel Log'!AH$2:AH$5455,"Win")</f>
        <v>0</v>
      </c>
      <c r="E990" s="7" t="n">
        <f aca="false">COUNTIFS('Duel Log'!AF$2:AF$5455,$A990,'Duel Log'!AG$2:AG$5455,$B990,'Duel Log'!AH$2:AH$5455,"Loss")</f>
        <v>2</v>
      </c>
      <c r="F990" s="7" t="n">
        <f aca="false">COUNTIFS('Duel Log'!AF$2:AF$5455,$A990,'Duel Log'!AG$2:AG$5455,$B990,'Duel Log'!AH$2:AH$5455,"Draw")</f>
        <v>0</v>
      </c>
      <c r="G990" s="13" t="n">
        <f aca="false">IFERROR(D990/C990,"")</f>
        <v>0</v>
      </c>
    </row>
    <row r="991" customFormat="false" ht="15" hidden="false" customHeight="true" outlineLevel="0" collapsed="false">
      <c r="A991" s="7" t="s">
        <v>595</v>
      </c>
      <c r="B991" s="7" t="s">
        <v>368</v>
      </c>
      <c r="C991" s="7" t="n">
        <f aca="false">COUNTIFS('Duel Log'!AF$2:AF$5455,$A991,'Duel Log'!AG$2:AG$5455,$B991)</f>
        <v>2</v>
      </c>
      <c r="D991" s="7" t="n">
        <f aca="false">COUNTIFS('Duel Log'!AF$2:AF$5455,$A991,'Duel Log'!AG$2:AG$5455,$B991,'Duel Log'!AH$2:AH$5455,"Win")</f>
        <v>0</v>
      </c>
      <c r="E991" s="7" t="n">
        <f aca="false">COUNTIFS('Duel Log'!AF$2:AF$5455,$A991,'Duel Log'!AG$2:AG$5455,$B991,'Duel Log'!AH$2:AH$5455,"Loss")</f>
        <v>2</v>
      </c>
      <c r="F991" s="7" t="n">
        <f aca="false">COUNTIFS('Duel Log'!AF$2:AF$5455,$A991,'Duel Log'!AG$2:AG$5455,$B991,'Duel Log'!AH$2:AH$5455,"Draw")</f>
        <v>0</v>
      </c>
      <c r="G991" s="13" t="n">
        <f aca="false">IFERROR(D991/C991,"")</f>
        <v>0</v>
      </c>
    </row>
    <row r="992" customFormat="false" ht="15" hidden="false" customHeight="true" outlineLevel="0" collapsed="false">
      <c r="A992" s="7" t="s">
        <v>595</v>
      </c>
      <c r="B992" s="7" t="s">
        <v>321</v>
      </c>
      <c r="C992" s="7" t="n">
        <f aca="false">COUNTIFS('Duel Log'!AF$2:AF$5455,$A992,'Duel Log'!AG$2:AG$5455,$B992)</f>
        <v>2</v>
      </c>
      <c r="D992" s="7" t="n">
        <f aca="false">COUNTIFS('Duel Log'!AF$2:AF$5455,$A992,'Duel Log'!AG$2:AG$5455,$B992,'Duel Log'!AH$2:AH$5455,"Win")</f>
        <v>0</v>
      </c>
      <c r="E992" s="7" t="n">
        <f aca="false">COUNTIFS('Duel Log'!AF$2:AF$5455,$A992,'Duel Log'!AG$2:AG$5455,$B992,'Duel Log'!AH$2:AH$5455,"Loss")</f>
        <v>2</v>
      </c>
      <c r="F992" s="7" t="n">
        <f aca="false">COUNTIFS('Duel Log'!AF$2:AF$5455,$A992,'Duel Log'!AG$2:AG$5455,$B992,'Duel Log'!AH$2:AH$5455,"Draw")</f>
        <v>0</v>
      </c>
      <c r="G992" s="13" t="n">
        <f aca="false">IFERROR(D992/C992,"")</f>
        <v>0</v>
      </c>
    </row>
    <row r="993" customFormat="false" ht="15" hidden="false" customHeight="true" outlineLevel="0" collapsed="false">
      <c r="A993" s="7" t="s">
        <v>595</v>
      </c>
      <c r="B993" s="7" t="s">
        <v>1038</v>
      </c>
      <c r="C993" s="7" t="n">
        <f aca="false">COUNTIFS('Duel Log'!AF$2:AF$5455,$A993,'Duel Log'!AG$2:AG$5455,$B993)</f>
        <v>2</v>
      </c>
      <c r="D993" s="7" t="n">
        <f aca="false">COUNTIFS('Duel Log'!AF$2:AF$5455,$A993,'Duel Log'!AG$2:AG$5455,$B993,'Duel Log'!AH$2:AH$5455,"Win")</f>
        <v>2</v>
      </c>
      <c r="E993" s="7" t="n">
        <f aca="false">COUNTIFS('Duel Log'!AF$2:AF$5455,$A993,'Duel Log'!AG$2:AG$5455,$B993,'Duel Log'!AH$2:AH$5455,"Loss")</f>
        <v>0</v>
      </c>
      <c r="F993" s="7" t="n">
        <f aca="false">COUNTIFS('Duel Log'!AF$2:AF$5455,$A993,'Duel Log'!AG$2:AG$5455,$B993,'Duel Log'!AH$2:AH$5455,"Draw")</f>
        <v>0</v>
      </c>
      <c r="G993" s="13" t="n">
        <f aca="false">IFERROR(D993/C993,"")</f>
        <v>1</v>
      </c>
    </row>
    <row r="994" customFormat="false" ht="15" hidden="false" customHeight="true" outlineLevel="0" collapsed="false">
      <c r="A994" s="7" t="s">
        <v>503</v>
      </c>
      <c r="B994" s="7" t="s">
        <v>2358</v>
      </c>
      <c r="C994" s="7" t="n">
        <f aca="false">COUNTIFS('Duel Log'!AF$2:AF$5455,$A994,'Duel Log'!AG$2:AG$5455,$B994)</f>
        <v>1</v>
      </c>
      <c r="D994" s="7" t="n">
        <f aca="false">COUNTIFS('Duel Log'!AF$2:AF$5455,$A994,'Duel Log'!AG$2:AG$5455,$B994,'Duel Log'!AH$2:AH$5455,"Win")</f>
        <v>1</v>
      </c>
      <c r="E994" s="7" t="n">
        <f aca="false">COUNTIFS('Duel Log'!AF$2:AF$5455,$A994,'Duel Log'!AG$2:AG$5455,$B994,'Duel Log'!AH$2:AH$5455,"Loss")</f>
        <v>0</v>
      </c>
      <c r="F994" s="7" t="n">
        <f aca="false">COUNTIFS('Duel Log'!AF$2:AF$5455,$A994,'Duel Log'!AG$2:AG$5455,$B994,'Duel Log'!AH$2:AH$5455,"Draw")</f>
        <v>0</v>
      </c>
      <c r="G994" s="13" t="n">
        <f aca="false">IFERROR(D994/C994,"")</f>
        <v>1</v>
      </c>
    </row>
    <row r="995" customFormat="false" ht="15" hidden="false" customHeight="true" outlineLevel="0" collapsed="false">
      <c r="A995" s="7" t="s">
        <v>503</v>
      </c>
      <c r="B995" s="7" t="s">
        <v>2970</v>
      </c>
      <c r="C995" s="7" t="n">
        <f aca="false">COUNTIFS('Duel Log'!AF$2:AF$5455,$A995,'Duel Log'!AG$2:AG$5455,$B995)</f>
        <v>1</v>
      </c>
      <c r="D995" s="7" t="n">
        <f aca="false">COUNTIFS('Duel Log'!AF$2:AF$5455,$A995,'Duel Log'!AG$2:AG$5455,$B995,'Duel Log'!AH$2:AH$5455,"Win")</f>
        <v>1</v>
      </c>
      <c r="E995" s="7" t="n">
        <f aca="false">COUNTIFS('Duel Log'!AF$2:AF$5455,$A995,'Duel Log'!AG$2:AG$5455,$B995,'Duel Log'!AH$2:AH$5455,"Loss")</f>
        <v>0</v>
      </c>
      <c r="F995" s="7" t="n">
        <f aca="false">COUNTIFS('Duel Log'!AF$2:AF$5455,$A995,'Duel Log'!AG$2:AG$5455,$B995,'Duel Log'!AH$2:AH$5455,"Draw")</f>
        <v>0</v>
      </c>
      <c r="G995" s="13" t="n">
        <f aca="false">IFERROR(D995/C995,"")</f>
        <v>1</v>
      </c>
    </row>
    <row r="996" customFormat="false" ht="15" hidden="false" customHeight="true" outlineLevel="0" collapsed="false">
      <c r="A996" s="7" t="s">
        <v>503</v>
      </c>
      <c r="B996" s="7" t="s">
        <v>3165</v>
      </c>
      <c r="C996" s="7" t="n">
        <f aca="false">COUNTIFS('Duel Log'!AF$2:AF$5455,$A996,'Duel Log'!AG$2:AG$5455,$B996)</f>
        <v>1</v>
      </c>
      <c r="D996" s="7" t="n">
        <f aca="false">COUNTIFS('Duel Log'!AF$2:AF$5455,$A996,'Duel Log'!AG$2:AG$5455,$B996,'Duel Log'!AH$2:AH$5455,"Win")</f>
        <v>0</v>
      </c>
      <c r="E996" s="7" t="n">
        <f aca="false">COUNTIFS('Duel Log'!AF$2:AF$5455,$A996,'Duel Log'!AG$2:AG$5455,$B996,'Duel Log'!AH$2:AH$5455,"Loss")</f>
        <v>1</v>
      </c>
      <c r="F996" s="7" t="n">
        <f aca="false">COUNTIFS('Duel Log'!AF$2:AF$5455,$A996,'Duel Log'!AG$2:AG$5455,$B996,'Duel Log'!AH$2:AH$5455,"Draw")</f>
        <v>0</v>
      </c>
      <c r="G996" s="13" t="n">
        <f aca="false">IFERROR(D996/C996,"")</f>
        <v>0</v>
      </c>
    </row>
    <row r="997" customFormat="false" ht="15" hidden="false" customHeight="true" outlineLevel="0" collapsed="false">
      <c r="A997" s="7" t="s">
        <v>503</v>
      </c>
      <c r="B997" s="7" t="s">
        <v>7658</v>
      </c>
      <c r="C997" s="7" t="n">
        <f aca="false">COUNTIFS('Duel Log'!AF$2:AF$5455,$A997,'Duel Log'!AG$2:AG$5455,$B997)</f>
        <v>1</v>
      </c>
      <c r="D997" s="7" t="n">
        <f aca="false">COUNTIFS('Duel Log'!AF$2:AF$5455,$A997,'Duel Log'!AG$2:AG$5455,$B997,'Duel Log'!AH$2:AH$5455,"Win")</f>
        <v>0</v>
      </c>
      <c r="E997" s="7" t="n">
        <f aca="false">COUNTIFS('Duel Log'!AF$2:AF$5455,$A997,'Duel Log'!AG$2:AG$5455,$B997,'Duel Log'!AH$2:AH$5455,"Loss")</f>
        <v>1</v>
      </c>
      <c r="F997" s="7" t="n">
        <f aca="false">COUNTIFS('Duel Log'!AF$2:AF$5455,$A997,'Duel Log'!AG$2:AG$5455,$B997,'Duel Log'!AH$2:AH$5455,"Draw")</f>
        <v>0</v>
      </c>
      <c r="G997" s="13" t="n">
        <f aca="false">IFERROR(D997/C997,"")</f>
        <v>0</v>
      </c>
    </row>
    <row r="998" customFormat="false" ht="15" hidden="false" customHeight="true" outlineLevel="0" collapsed="false">
      <c r="A998" s="7" t="s">
        <v>503</v>
      </c>
      <c r="B998" s="7" t="s">
        <v>6005</v>
      </c>
      <c r="C998" s="7" t="n">
        <f aca="false">COUNTIFS('Duel Log'!AF$2:AF$5455,$A998,'Duel Log'!AG$2:AG$5455,$B998)</f>
        <v>2</v>
      </c>
      <c r="D998" s="7" t="n">
        <f aca="false">COUNTIFS('Duel Log'!AF$2:AF$5455,$A998,'Duel Log'!AG$2:AG$5455,$B998,'Duel Log'!AH$2:AH$5455,"Win")</f>
        <v>2</v>
      </c>
      <c r="E998" s="7" t="n">
        <f aca="false">COUNTIFS('Duel Log'!AF$2:AF$5455,$A998,'Duel Log'!AG$2:AG$5455,$B998,'Duel Log'!AH$2:AH$5455,"Loss")</f>
        <v>0</v>
      </c>
      <c r="F998" s="7" t="n">
        <f aca="false">COUNTIFS('Duel Log'!AF$2:AF$5455,$A998,'Duel Log'!AG$2:AG$5455,$B998,'Duel Log'!AH$2:AH$5455,"Draw")</f>
        <v>0</v>
      </c>
      <c r="G998" s="13" t="n">
        <f aca="false">IFERROR(D998/C998,"")</f>
        <v>1</v>
      </c>
    </row>
    <row r="999" customFormat="false" ht="15" hidden="false" customHeight="true" outlineLevel="0" collapsed="false">
      <c r="A999" s="7" t="s">
        <v>503</v>
      </c>
      <c r="B999" s="7" t="s">
        <v>6111</v>
      </c>
      <c r="C999" s="7" t="n">
        <f aca="false">COUNTIFS('Duel Log'!AF$2:AF$5455,$A999,'Duel Log'!AG$2:AG$5455,$B999)</f>
        <v>1</v>
      </c>
      <c r="D999" s="7" t="n">
        <f aca="false">COUNTIFS('Duel Log'!AF$2:AF$5455,$A999,'Duel Log'!AG$2:AG$5455,$B999,'Duel Log'!AH$2:AH$5455,"Win")</f>
        <v>1</v>
      </c>
      <c r="E999" s="7" t="n">
        <f aca="false">COUNTIFS('Duel Log'!AF$2:AF$5455,$A999,'Duel Log'!AG$2:AG$5455,$B999,'Duel Log'!AH$2:AH$5455,"Loss")</f>
        <v>0</v>
      </c>
      <c r="F999" s="7" t="n">
        <f aca="false">COUNTIFS('Duel Log'!AF$2:AF$5455,$A999,'Duel Log'!AG$2:AG$5455,$B999,'Duel Log'!AH$2:AH$5455,"Draw")</f>
        <v>0</v>
      </c>
      <c r="G999" s="13" t="n">
        <f aca="false">IFERROR(D999/C999,"")</f>
        <v>1</v>
      </c>
    </row>
    <row r="1000" customFormat="false" ht="15" hidden="false" customHeight="true" outlineLevel="0" collapsed="false">
      <c r="A1000" s="7" t="s">
        <v>503</v>
      </c>
      <c r="B1000" s="7" t="s">
        <v>6690</v>
      </c>
      <c r="C1000" s="7" t="n">
        <f aca="false">COUNTIFS('Duel Log'!AF$2:AF$5455,$A1000,'Duel Log'!AG$2:AG$5455,$B1000)</f>
        <v>1</v>
      </c>
      <c r="D1000" s="7" t="n">
        <f aca="false">COUNTIFS('Duel Log'!AF$2:AF$5455,$A1000,'Duel Log'!AG$2:AG$5455,$B1000,'Duel Log'!AH$2:AH$5455,"Win")</f>
        <v>0</v>
      </c>
      <c r="E1000" s="7" t="n">
        <f aca="false">COUNTIFS('Duel Log'!AF$2:AF$5455,$A1000,'Duel Log'!AG$2:AG$5455,$B1000,'Duel Log'!AH$2:AH$5455,"Loss")</f>
        <v>1</v>
      </c>
      <c r="F1000" s="7" t="n">
        <f aca="false">COUNTIFS('Duel Log'!AF$2:AF$5455,$A1000,'Duel Log'!AG$2:AG$5455,$B1000,'Duel Log'!AH$2:AH$5455,"Draw")</f>
        <v>0</v>
      </c>
      <c r="G1000" s="13" t="n">
        <f aca="false">IFERROR(D1000/C1000,"")</f>
        <v>0</v>
      </c>
    </row>
    <row r="1001" customFormat="false" ht="15" hidden="false" customHeight="true" outlineLevel="0" collapsed="false">
      <c r="A1001" s="7" t="s">
        <v>503</v>
      </c>
      <c r="B1001" s="7" t="s">
        <v>3134</v>
      </c>
      <c r="C1001" s="7" t="n">
        <f aca="false">COUNTIFS('Duel Log'!AF$2:AF$5455,$A1001,'Duel Log'!AG$2:AG$5455,$B1001)</f>
        <v>2</v>
      </c>
      <c r="D1001" s="7" t="n">
        <f aca="false">COUNTIFS('Duel Log'!AF$2:AF$5455,$A1001,'Duel Log'!AG$2:AG$5455,$B1001,'Duel Log'!AH$2:AH$5455,"Win")</f>
        <v>2</v>
      </c>
      <c r="E1001" s="7" t="n">
        <f aca="false">COUNTIFS('Duel Log'!AF$2:AF$5455,$A1001,'Duel Log'!AG$2:AG$5455,$B1001,'Duel Log'!AH$2:AH$5455,"Loss")</f>
        <v>0</v>
      </c>
      <c r="F1001" s="7" t="n">
        <f aca="false">COUNTIFS('Duel Log'!AF$2:AF$5455,$A1001,'Duel Log'!AG$2:AG$5455,$B1001,'Duel Log'!AH$2:AH$5455,"Draw")</f>
        <v>0</v>
      </c>
      <c r="G1001" s="13" t="n">
        <f aca="false">IFERROR(D1001/C1001,"")</f>
        <v>1</v>
      </c>
    </row>
    <row r="1002" customFormat="false" ht="15" hidden="false" customHeight="true" outlineLevel="0" collapsed="false">
      <c r="A1002" s="7" t="s">
        <v>503</v>
      </c>
      <c r="B1002" s="7" t="s">
        <v>1499</v>
      </c>
      <c r="C1002" s="7" t="n">
        <f aca="false">COUNTIFS('Duel Log'!AF$2:AF$5455,$A1002,'Duel Log'!AG$2:AG$5455,$B1002)</f>
        <v>1</v>
      </c>
      <c r="D1002" s="7" t="n">
        <f aca="false">COUNTIFS('Duel Log'!AF$2:AF$5455,$A1002,'Duel Log'!AG$2:AG$5455,$B1002,'Duel Log'!AH$2:AH$5455,"Win")</f>
        <v>1</v>
      </c>
      <c r="E1002" s="7" t="n">
        <f aca="false">COUNTIFS('Duel Log'!AF$2:AF$5455,$A1002,'Duel Log'!AG$2:AG$5455,$B1002,'Duel Log'!AH$2:AH$5455,"Loss")</f>
        <v>0</v>
      </c>
      <c r="F1002" s="7" t="n">
        <f aca="false">COUNTIFS('Duel Log'!AF$2:AF$5455,$A1002,'Duel Log'!AG$2:AG$5455,$B1002,'Duel Log'!AH$2:AH$5455,"Draw")</f>
        <v>0</v>
      </c>
      <c r="G1002" s="13" t="n">
        <f aca="false">IFERROR(D1002/C1002,"")</f>
        <v>1</v>
      </c>
    </row>
    <row r="1003" customFormat="false" ht="15" hidden="false" customHeight="true" outlineLevel="0" collapsed="false">
      <c r="A1003" s="7" t="s">
        <v>503</v>
      </c>
      <c r="B1003" s="7" t="s">
        <v>1525</v>
      </c>
      <c r="C1003" s="7" t="n">
        <f aca="false">COUNTIFS('Duel Log'!AF$2:AF$5455,$A1003,'Duel Log'!AG$2:AG$5455,$B1003)</f>
        <v>2</v>
      </c>
      <c r="D1003" s="7" t="n">
        <f aca="false">COUNTIFS('Duel Log'!AF$2:AF$5455,$A1003,'Duel Log'!AG$2:AG$5455,$B1003,'Duel Log'!AH$2:AH$5455,"Win")</f>
        <v>2</v>
      </c>
      <c r="E1003" s="7" t="n">
        <f aca="false">COUNTIFS('Duel Log'!AF$2:AF$5455,$A1003,'Duel Log'!AG$2:AG$5455,$B1003,'Duel Log'!AH$2:AH$5455,"Loss")</f>
        <v>0</v>
      </c>
      <c r="F1003" s="7" t="n">
        <f aca="false">COUNTIFS('Duel Log'!AF$2:AF$5455,$A1003,'Duel Log'!AG$2:AG$5455,$B1003,'Duel Log'!AH$2:AH$5455,"Draw")</f>
        <v>0</v>
      </c>
      <c r="G1003" s="13" t="n">
        <f aca="false">IFERROR(D1003/C1003,"")</f>
        <v>1</v>
      </c>
    </row>
    <row r="1004" customFormat="false" ht="15" hidden="false" customHeight="true" outlineLevel="0" collapsed="false">
      <c r="A1004" s="7" t="s">
        <v>503</v>
      </c>
      <c r="B1004" s="7" t="s">
        <v>551</v>
      </c>
      <c r="C1004" s="7" t="n">
        <f aca="false">COUNTIFS('Duel Log'!AF$2:AF$5455,$A1004,'Duel Log'!AG$2:AG$5455,$B1004)</f>
        <v>1</v>
      </c>
      <c r="D1004" s="7" t="n">
        <f aca="false">COUNTIFS('Duel Log'!AF$2:AF$5455,$A1004,'Duel Log'!AG$2:AG$5455,$B1004,'Duel Log'!AH$2:AH$5455,"Win")</f>
        <v>1</v>
      </c>
      <c r="E1004" s="7" t="n">
        <f aca="false">COUNTIFS('Duel Log'!AF$2:AF$5455,$A1004,'Duel Log'!AG$2:AG$5455,$B1004,'Duel Log'!AH$2:AH$5455,"Loss")</f>
        <v>0</v>
      </c>
      <c r="F1004" s="7" t="n">
        <f aca="false">COUNTIFS('Duel Log'!AF$2:AF$5455,$A1004,'Duel Log'!AG$2:AG$5455,$B1004,'Duel Log'!AH$2:AH$5455,"Draw")</f>
        <v>0</v>
      </c>
      <c r="G1004" s="13" t="n">
        <f aca="false">IFERROR(D1004/C1004,"")</f>
        <v>1</v>
      </c>
    </row>
    <row r="1005" customFormat="false" ht="15" hidden="false" customHeight="true" outlineLevel="0" collapsed="false">
      <c r="A1005" s="7" t="s">
        <v>503</v>
      </c>
      <c r="B1005" s="7" t="s">
        <v>1070</v>
      </c>
      <c r="C1005" s="7" t="n">
        <f aca="false">COUNTIFS('Duel Log'!AF$2:AF$5455,$A1005,'Duel Log'!AG$2:AG$5455,$B1005)</f>
        <v>2</v>
      </c>
      <c r="D1005" s="7" t="n">
        <f aca="false">COUNTIFS('Duel Log'!AF$2:AF$5455,$A1005,'Duel Log'!AG$2:AG$5455,$B1005,'Duel Log'!AH$2:AH$5455,"Win")</f>
        <v>2</v>
      </c>
      <c r="E1005" s="7" t="n">
        <f aca="false">COUNTIFS('Duel Log'!AF$2:AF$5455,$A1005,'Duel Log'!AG$2:AG$5455,$B1005,'Duel Log'!AH$2:AH$5455,"Loss")</f>
        <v>0</v>
      </c>
      <c r="F1005" s="7" t="n">
        <f aca="false">COUNTIFS('Duel Log'!AF$2:AF$5455,$A1005,'Duel Log'!AG$2:AG$5455,$B1005,'Duel Log'!AH$2:AH$5455,"Draw")</f>
        <v>0</v>
      </c>
      <c r="G1005" s="13" t="n">
        <f aca="false">IFERROR(D1005/C1005,"")</f>
        <v>1</v>
      </c>
    </row>
    <row r="1006" customFormat="false" ht="15" hidden="false" customHeight="true" outlineLevel="0" collapsed="false">
      <c r="A1006" s="7" t="s">
        <v>503</v>
      </c>
      <c r="B1006" s="7" t="s">
        <v>603</v>
      </c>
      <c r="C1006" s="7" t="n">
        <f aca="false">COUNTIFS('Duel Log'!AF$2:AF$5455,$A1006,'Duel Log'!AG$2:AG$5455,$B1006)</f>
        <v>3</v>
      </c>
      <c r="D1006" s="7" t="n">
        <f aca="false">COUNTIFS('Duel Log'!AF$2:AF$5455,$A1006,'Duel Log'!AG$2:AG$5455,$B1006,'Duel Log'!AH$2:AH$5455,"Win")</f>
        <v>3</v>
      </c>
      <c r="E1006" s="7" t="n">
        <f aca="false">COUNTIFS('Duel Log'!AF$2:AF$5455,$A1006,'Duel Log'!AG$2:AG$5455,$B1006,'Duel Log'!AH$2:AH$5455,"Loss")</f>
        <v>0</v>
      </c>
      <c r="F1006" s="7" t="n">
        <f aca="false">COUNTIFS('Duel Log'!AF$2:AF$5455,$A1006,'Duel Log'!AG$2:AG$5455,$B1006,'Duel Log'!AH$2:AH$5455,"Draw")</f>
        <v>0</v>
      </c>
      <c r="G1006" s="13" t="n">
        <f aca="false">IFERROR(D1006/C1006,"")</f>
        <v>1</v>
      </c>
    </row>
    <row r="1007" customFormat="false" ht="15" hidden="false" customHeight="true" outlineLevel="0" collapsed="false">
      <c r="A1007" s="7" t="s">
        <v>503</v>
      </c>
      <c r="B1007" s="7" t="s">
        <v>5643</v>
      </c>
      <c r="C1007" s="7" t="n">
        <f aca="false">COUNTIFS('Duel Log'!AF$2:AF$5455,$A1007,'Duel Log'!AG$2:AG$5455,$B1007)</f>
        <v>2</v>
      </c>
      <c r="D1007" s="7" t="n">
        <f aca="false">COUNTIFS('Duel Log'!AF$2:AF$5455,$A1007,'Duel Log'!AG$2:AG$5455,$B1007,'Duel Log'!AH$2:AH$5455,"Win")</f>
        <v>2</v>
      </c>
      <c r="E1007" s="7" t="n">
        <f aca="false">COUNTIFS('Duel Log'!AF$2:AF$5455,$A1007,'Duel Log'!AG$2:AG$5455,$B1007,'Duel Log'!AH$2:AH$5455,"Loss")</f>
        <v>0</v>
      </c>
      <c r="F1007" s="7" t="n">
        <f aca="false">COUNTIFS('Duel Log'!AF$2:AF$5455,$A1007,'Duel Log'!AG$2:AG$5455,$B1007,'Duel Log'!AH$2:AH$5455,"Draw")</f>
        <v>0</v>
      </c>
      <c r="G1007" s="13" t="n">
        <f aca="false">IFERROR(D1007/C1007,"")</f>
        <v>1</v>
      </c>
    </row>
    <row r="1008" customFormat="false" ht="15" hidden="false" customHeight="true" outlineLevel="0" collapsed="false">
      <c r="A1008" s="7" t="s">
        <v>503</v>
      </c>
      <c r="B1008" s="7" t="s">
        <v>155</v>
      </c>
      <c r="C1008" s="7" t="n">
        <f aca="false">COUNTIFS('Duel Log'!AF$2:AF$5455,$A1008,'Duel Log'!AG$2:AG$5455,$B1008)</f>
        <v>6</v>
      </c>
      <c r="D1008" s="7" t="n">
        <f aca="false">COUNTIFS('Duel Log'!AF$2:AF$5455,$A1008,'Duel Log'!AG$2:AG$5455,$B1008,'Duel Log'!AH$2:AH$5455,"Win")</f>
        <v>5</v>
      </c>
      <c r="E1008" s="7" t="n">
        <f aca="false">COUNTIFS('Duel Log'!AF$2:AF$5455,$A1008,'Duel Log'!AG$2:AG$5455,$B1008,'Duel Log'!AH$2:AH$5455,"Loss")</f>
        <v>1</v>
      </c>
      <c r="F1008" s="7" t="n">
        <f aca="false">COUNTIFS('Duel Log'!AF$2:AF$5455,$A1008,'Duel Log'!AG$2:AG$5455,$B1008,'Duel Log'!AH$2:AH$5455,"Draw")</f>
        <v>0</v>
      </c>
      <c r="G1008" s="13" t="n">
        <f aca="false">IFERROR(D1008/C1008,"")</f>
        <v>0.833333333333333</v>
      </c>
    </row>
    <row r="1009" customFormat="false" ht="15" hidden="false" customHeight="true" outlineLevel="0" collapsed="false">
      <c r="A1009" s="7" t="s">
        <v>503</v>
      </c>
      <c r="B1009" s="7" t="s">
        <v>5495</v>
      </c>
      <c r="C1009" s="7" t="n">
        <f aca="false">COUNTIFS('Duel Log'!AF$2:AF$5455,$A1009,'Duel Log'!AG$2:AG$5455,$B1009)</f>
        <v>2</v>
      </c>
      <c r="D1009" s="7" t="n">
        <f aca="false">COUNTIFS('Duel Log'!AF$2:AF$5455,$A1009,'Duel Log'!AG$2:AG$5455,$B1009,'Duel Log'!AH$2:AH$5455,"Win")</f>
        <v>0</v>
      </c>
      <c r="E1009" s="7" t="n">
        <f aca="false">COUNTIFS('Duel Log'!AF$2:AF$5455,$A1009,'Duel Log'!AG$2:AG$5455,$B1009,'Duel Log'!AH$2:AH$5455,"Loss")</f>
        <v>2</v>
      </c>
      <c r="F1009" s="7" t="n">
        <f aca="false">COUNTIFS('Duel Log'!AF$2:AF$5455,$A1009,'Duel Log'!AG$2:AG$5455,$B1009,'Duel Log'!AH$2:AH$5455,"Draw")</f>
        <v>0</v>
      </c>
      <c r="G1009" s="13" t="n">
        <f aca="false">IFERROR(D1009/C1009,"")</f>
        <v>0</v>
      </c>
    </row>
    <row r="1010" customFormat="false" ht="15" hidden="false" customHeight="true" outlineLevel="0" collapsed="false">
      <c r="A1010" s="7" t="s">
        <v>503</v>
      </c>
      <c r="B1010" s="7" t="s">
        <v>538</v>
      </c>
      <c r="C1010" s="7" t="n">
        <f aca="false">COUNTIFS('Duel Log'!AF$2:AF$5455,$A1010,'Duel Log'!AG$2:AG$5455,$B1010)</f>
        <v>1</v>
      </c>
      <c r="D1010" s="7" t="n">
        <f aca="false">COUNTIFS('Duel Log'!AF$2:AF$5455,$A1010,'Duel Log'!AG$2:AG$5455,$B1010,'Duel Log'!AH$2:AH$5455,"Win")</f>
        <v>0</v>
      </c>
      <c r="E1010" s="7" t="n">
        <f aca="false">COUNTIFS('Duel Log'!AF$2:AF$5455,$A1010,'Duel Log'!AG$2:AG$5455,$B1010,'Duel Log'!AH$2:AH$5455,"Loss")</f>
        <v>1</v>
      </c>
      <c r="F1010" s="7" t="n">
        <f aca="false">COUNTIFS('Duel Log'!AF$2:AF$5455,$A1010,'Duel Log'!AG$2:AG$5455,$B1010,'Duel Log'!AH$2:AH$5455,"Draw")</f>
        <v>0</v>
      </c>
      <c r="G1010" s="13" t="n">
        <f aca="false">IFERROR(D1010/C1010,"")</f>
        <v>0</v>
      </c>
    </row>
    <row r="1011" customFormat="false" ht="15" hidden="false" customHeight="true" outlineLevel="0" collapsed="false">
      <c r="A1011" s="7" t="s">
        <v>503</v>
      </c>
      <c r="B1011" s="7" t="s">
        <v>296</v>
      </c>
      <c r="C1011" s="7" t="n">
        <f aca="false">COUNTIFS('Duel Log'!AF$2:AF$5455,$A1011,'Duel Log'!AG$2:AG$5455,$B1011)</f>
        <v>1</v>
      </c>
      <c r="D1011" s="7" t="n">
        <f aca="false">COUNTIFS('Duel Log'!AF$2:AF$5455,$A1011,'Duel Log'!AG$2:AG$5455,$B1011,'Duel Log'!AH$2:AH$5455,"Win")</f>
        <v>1</v>
      </c>
      <c r="E1011" s="7" t="n">
        <f aca="false">COUNTIFS('Duel Log'!AF$2:AF$5455,$A1011,'Duel Log'!AG$2:AG$5455,$B1011,'Duel Log'!AH$2:AH$5455,"Loss")</f>
        <v>0</v>
      </c>
      <c r="F1011" s="7" t="n">
        <f aca="false">COUNTIFS('Duel Log'!AF$2:AF$5455,$A1011,'Duel Log'!AG$2:AG$5455,$B1011,'Duel Log'!AH$2:AH$5455,"Draw")</f>
        <v>0</v>
      </c>
      <c r="G1011" s="13" t="n">
        <f aca="false">IFERROR(D1011/C1011,"")</f>
        <v>1</v>
      </c>
    </row>
    <row r="1012" customFormat="false" ht="15" hidden="false" customHeight="true" outlineLevel="0" collapsed="false">
      <c r="A1012" s="7" t="s">
        <v>503</v>
      </c>
      <c r="B1012" s="7" t="s">
        <v>7701</v>
      </c>
      <c r="C1012" s="7" t="n">
        <f aca="false">COUNTIFS('Duel Log'!AF$2:AF$5455,$A1012,'Duel Log'!AG$2:AG$5455,$B1012)</f>
        <v>1</v>
      </c>
      <c r="D1012" s="7" t="n">
        <f aca="false">COUNTIFS('Duel Log'!AF$2:AF$5455,$A1012,'Duel Log'!AG$2:AG$5455,$B1012,'Duel Log'!AH$2:AH$5455,"Win")</f>
        <v>0</v>
      </c>
      <c r="E1012" s="7" t="n">
        <f aca="false">COUNTIFS('Duel Log'!AF$2:AF$5455,$A1012,'Duel Log'!AG$2:AG$5455,$B1012,'Duel Log'!AH$2:AH$5455,"Loss")</f>
        <v>1</v>
      </c>
      <c r="F1012" s="7" t="n">
        <f aca="false">COUNTIFS('Duel Log'!AF$2:AF$5455,$A1012,'Duel Log'!AG$2:AG$5455,$B1012,'Duel Log'!AH$2:AH$5455,"Draw")</f>
        <v>0</v>
      </c>
      <c r="G1012" s="13" t="n">
        <f aca="false">IFERROR(D1012/C1012,"")</f>
        <v>0</v>
      </c>
    </row>
    <row r="1013" customFormat="false" ht="15" hidden="false" customHeight="true" outlineLevel="0" collapsed="false">
      <c r="A1013" s="7" t="s">
        <v>503</v>
      </c>
      <c r="B1013" s="7" t="s">
        <v>4476</v>
      </c>
      <c r="C1013" s="7" t="n">
        <f aca="false">COUNTIFS('Duel Log'!AF$2:AF$5455,$A1013,'Duel Log'!AG$2:AG$5455,$B1013)</f>
        <v>1</v>
      </c>
      <c r="D1013" s="7" t="n">
        <f aca="false">COUNTIFS('Duel Log'!AF$2:AF$5455,$A1013,'Duel Log'!AG$2:AG$5455,$B1013,'Duel Log'!AH$2:AH$5455,"Win")</f>
        <v>0</v>
      </c>
      <c r="E1013" s="7" t="n">
        <f aca="false">COUNTIFS('Duel Log'!AF$2:AF$5455,$A1013,'Duel Log'!AG$2:AG$5455,$B1013,'Duel Log'!AH$2:AH$5455,"Loss")</f>
        <v>1</v>
      </c>
      <c r="F1013" s="7" t="n">
        <f aca="false">COUNTIFS('Duel Log'!AF$2:AF$5455,$A1013,'Duel Log'!AG$2:AG$5455,$B1013,'Duel Log'!AH$2:AH$5455,"Draw")</f>
        <v>0</v>
      </c>
      <c r="G1013" s="13" t="n">
        <f aca="false">IFERROR(D1013/C1013,"")</f>
        <v>0</v>
      </c>
    </row>
    <row r="1014" customFormat="false" ht="15" hidden="false" customHeight="true" outlineLevel="0" collapsed="false">
      <c r="A1014" s="7" t="s">
        <v>503</v>
      </c>
      <c r="B1014" s="7" t="s">
        <v>216</v>
      </c>
      <c r="C1014" s="7" t="n">
        <f aca="false">COUNTIFS('Duel Log'!AF$2:AF$5455,$A1014,'Duel Log'!AG$2:AG$5455,$B1014)</f>
        <v>1</v>
      </c>
      <c r="D1014" s="7" t="n">
        <f aca="false">COUNTIFS('Duel Log'!AF$2:AF$5455,$A1014,'Duel Log'!AG$2:AG$5455,$B1014,'Duel Log'!AH$2:AH$5455,"Win")</f>
        <v>0</v>
      </c>
      <c r="E1014" s="7" t="n">
        <f aca="false">COUNTIFS('Duel Log'!AF$2:AF$5455,$A1014,'Duel Log'!AG$2:AG$5455,$B1014,'Duel Log'!AH$2:AH$5455,"Loss")</f>
        <v>1</v>
      </c>
      <c r="F1014" s="7" t="n">
        <f aca="false">COUNTIFS('Duel Log'!AF$2:AF$5455,$A1014,'Duel Log'!AG$2:AG$5455,$B1014,'Duel Log'!AH$2:AH$5455,"Draw")</f>
        <v>0</v>
      </c>
      <c r="G1014" s="13" t="n">
        <f aca="false">IFERROR(D1014/C1014,"")</f>
        <v>0</v>
      </c>
    </row>
    <row r="1015" customFormat="false" ht="15" hidden="false" customHeight="true" outlineLevel="0" collapsed="false">
      <c r="A1015" s="7" t="s">
        <v>503</v>
      </c>
      <c r="B1015" s="7" t="s">
        <v>134</v>
      </c>
      <c r="C1015" s="7" t="n">
        <f aca="false">COUNTIFS('Duel Log'!AF$2:AF$5455,$A1015,'Duel Log'!AG$2:AG$5455,$B1015)</f>
        <v>4</v>
      </c>
      <c r="D1015" s="7" t="n">
        <f aca="false">COUNTIFS('Duel Log'!AF$2:AF$5455,$A1015,'Duel Log'!AG$2:AG$5455,$B1015,'Duel Log'!AH$2:AH$5455,"Win")</f>
        <v>4</v>
      </c>
      <c r="E1015" s="7" t="n">
        <f aca="false">COUNTIFS('Duel Log'!AF$2:AF$5455,$A1015,'Duel Log'!AG$2:AG$5455,$B1015,'Duel Log'!AH$2:AH$5455,"Loss")</f>
        <v>0</v>
      </c>
      <c r="F1015" s="7" t="n">
        <f aca="false">COUNTIFS('Duel Log'!AF$2:AF$5455,$A1015,'Duel Log'!AG$2:AG$5455,$B1015,'Duel Log'!AH$2:AH$5455,"Draw")</f>
        <v>0</v>
      </c>
      <c r="G1015" s="13" t="n">
        <f aca="false">IFERROR(D1015/C1015,"")</f>
        <v>1</v>
      </c>
    </row>
    <row r="1016" customFormat="false" ht="15" hidden="false" customHeight="true" outlineLevel="0" collapsed="false">
      <c r="A1016" s="7" t="s">
        <v>503</v>
      </c>
      <c r="B1016" s="7" t="s">
        <v>7966</v>
      </c>
      <c r="C1016" s="7" t="n">
        <f aca="false">COUNTIFS('Duel Log'!AF$2:AF$5455,$A1016,'Duel Log'!AG$2:AG$5455,$B1016)</f>
        <v>1</v>
      </c>
      <c r="D1016" s="7" t="n">
        <f aca="false">COUNTIFS('Duel Log'!AF$2:AF$5455,$A1016,'Duel Log'!AG$2:AG$5455,$B1016,'Duel Log'!AH$2:AH$5455,"Win")</f>
        <v>0</v>
      </c>
      <c r="E1016" s="7" t="n">
        <f aca="false">COUNTIFS('Duel Log'!AF$2:AF$5455,$A1016,'Duel Log'!AG$2:AG$5455,$B1016,'Duel Log'!AH$2:AH$5455,"Loss")</f>
        <v>1</v>
      </c>
      <c r="F1016" s="7" t="n">
        <f aca="false">COUNTIFS('Duel Log'!AF$2:AF$5455,$A1016,'Duel Log'!AG$2:AG$5455,$B1016,'Duel Log'!AH$2:AH$5455,"Draw")</f>
        <v>0</v>
      </c>
      <c r="G1016" s="13" t="n">
        <f aca="false">IFERROR(D1016/C1016,"")</f>
        <v>0</v>
      </c>
    </row>
    <row r="1017" customFormat="false" ht="15" hidden="false" customHeight="true" outlineLevel="0" collapsed="false">
      <c r="A1017" s="7" t="s">
        <v>503</v>
      </c>
      <c r="B1017" s="7" t="s">
        <v>429</v>
      </c>
      <c r="C1017" s="7" t="n">
        <f aca="false">COUNTIFS('Duel Log'!AF$2:AF$5455,$A1017,'Duel Log'!AG$2:AG$5455,$B1017)</f>
        <v>5</v>
      </c>
      <c r="D1017" s="7" t="n">
        <f aca="false">COUNTIFS('Duel Log'!AF$2:AF$5455,$A1017,'Duel Log'!AG$2:AG$5455,$B1017,'Duel Log'!AH$2:AH$5455,"Win")</f>
        <v>3</v>
      </c>
      <c r="E1017" s="7" t="n">
        <f aca="false">COUNTIFS('Duel Log'!AF$2:AF$5455,$A1017,'Duel Log'!AG$2:AG$5455,$B1017,'Duel Log'!AH$2:AH$5455,"Loss")</f>
        <v>2</v>
      </c>
      <c r="F1017" s="7" t="n">
        <f aca="false">COUNTIFS('Duel Log'!AF$2:AF$5455,$A1017,'Duel Log'!AG$2:AG$5455,$B1017,'Duel Log'!AH$2:AH$5455,"Draw")</f>
        <v>0</v>
      </c>
      <c r="G1017" s="13" t="n">
        <f aca="false">IFERROR(D1017/C1017,"")</f>
        <v>0.6</v>
      </c>
    </row>
    <row r="1018" customFormat="false" ht="15" hidden="false" customHeight="true" outlineLevel="0" collapsed="false">
      <c r="A1018" s="7" t="s">
        <v>503</v>
      </c>
      <c r="B1018" s="7" t="s">
        <v>180</v>
      </c>
      <c r="C1018" s="7" t="n">
        <f aca="false">COUNTIFS('Duel Log'!AF$2:AF$5455,$A1018,'Duel Log'!AG$2:AG$5455,$B1018)</f>
        <v>1</v>
      </c>
      <c r="D1018" s="7" t="n">
        <f aca="false">COUNTIFS('Duel Log'!AF$2:AF$5455,$A1018,'Duel Log'!AG$2:AG$5455,$B1018,'Duel Log'!AH$2:AH$5455,"Win")</f>
        <v>0</v>
      </c>
      <c r="E1018" s="7" t="n">
        <f aca="false">COUNTIFS('Duel Log'!AF$2:AF$5455,$A1018,'Duel Log'!AG$2:AG$5455,$B1018,'Duel Log'!AH$2:AH$5455,"Loss")</f>
        <v>1</v>
      </c>
      <c r="F1018" s="7" t="n">
        <f aca="false">COUNTIFS('Duel Log'!AF$2:AF$5455,$A1018,'Duel Log'!AG$2:AG$5455,$B1018,'Duel Log'!AH$2:AH$5455,"Draw")</f>
        <v>0</v>
      </c>
      <c r="G1018" s="13" t="n">
        <f aca="false">IFERROR(D1018/C1018,"")</f>
        <v>0</v>
      </c>
    </row>
    <row r="1019" customFormat="false" ht="15" hidden="false" customHeight="true" outlineLevel="0" collapsed="false">
      <c r="A1019" s="7" t="s">
        <v>503</v>
      </c>
      <c r="B1019" s="7" t="s">
        <v>1132</v>
      </c>
      <c r="C1019" s="7" t="n">
        <f aca="false">COUNTIFS('Duel Log'!AF$2:AF$5455,$A1019,'Duel Log'!AG$2:AG$5455,$B1019)</f>
        <v>2</v>
      </c>
      <c r="D1019" s="7" t="n">
        <f aca="false">COUNTIFS('Duel Log'!AF$2:AF$5455,$A1019,'Duel Log'!AG$2:AG$5455,$B1019,'Duel Log'!AH$2:AH$5455,"Win")</f>
        <v>2</v>
      </c>
      <c r="E1019" s="7" t="n">
        <f aca="false">COUNTIFS('Duel Log'!AF$2:AF$5455,$A1019,'Duel Log'!AG$2:AG$5455,$B1019,'Duel Log'!AH$2:AH$5455,"Loss")</f>
        <v>0</v>
      </c>
      <c r="F1019" s="7" t="n">
        <f aca="false">COUNTIFS('Duel Log'!AF$2:AF$5455,$A1019,'Duel Log'!AG$2:AG$5455,$B1019,'Duel Log'!AH$2:AH$5455,"Draw")</f>
        <v>0</v>
      </c>
      <c r="G1019" s="13" t="n">
        <f aca="false">IFERROR(D1019/C1019,"")</f>
        <v>1</v>
      </c>
    </row>
    <row r="1020" customFormat="false" ht="15" hidden="false" customHeight="true" outlineLevel="0" collapsed="false">
      <c r="A1020" s="7" t="s">
        <v>503</v>
      </c>
      <c r="B1020" s="7" t="s">
        <v>1058</v>
      </c>
      <c r="C1020" s="7" t="n">
        <f aca="false">COUNTIFS('Duel Log'!AF$2:AF$5455,$A1020,'Duel Log'!AG$2:AG$5455,$B1020)</f>
        <v>2</v>
      </c>
      <c r="D1020" s="7" t="n">
        <f aca="false">COUNTIFS('Duel Log'!AF$2:AF$5455,$A1020,'Duel Log'!AG$2:AG$5455,$B1020,'Duel Log'!AH$2:AH$5455,"Win")</f>
        <v>2</v>
      </c>
      <c r="E1020" s="7" t="n">
        <f aca="false">COUNTIFS('Duel Log'!AF$2:AF$5455,$A1020,'Duel Log'!AG$2:AG$5455,$B1020,'Duel Log'!AH$2:AH$5455,"Loss")</f>
        <v>0</v>
      </c>
      <c r="F1020" s="7" t="n">
        <f aca="false">COUNTIFS('Duel Log'!AF$2:AF$5455,$A1020,'Duel Log'!AG$2:AG$5455,$B1020,'Duel Log'!AH$2:AH$5455,"Draw")</f>
        <v>0</v>
      </c>
      <c r="G1020" s="13" t="n">
        <f aca="false">IFERROR(D1020/C1020,"")</f>
        <v>1</v>
      </c>
    </row>
    <row r="1021" customFormat="false" ht="15" hidden="false" customHeight="true" outlineLevel="0" collapsed="false">
      <c r="A1021" s="7" t="s">
        <v>503</v>
      </c>
      <c r="B1021" s="7" t="s">
        <v>776</v>
      </c>
      <c r="C1021" s="7" t="n">
        <f aca="false">COUNTIFS('Duel Log'!AF$2:AF$5455,$A1021,'Duel Log'!AG$2:AG$5455,$B1021)</f>
        <v>2</v>
      </c>
      <c r="D1021" s="7" t="n">
        <f aca="false">COUNTIFS('Duel Log'!AF$2:AF$5455,$A1021,'Duel Log'!AG$2:AG$5455,$B1021,'Duel Log'!AH$2:AH$5455,"Win")</f>
        <v>0</v>
      </c>
      <c r="E1021" s="7" t="n">
        <f aca="false">COUNTIFS('Duel Log'!AF$2:AF$5455,$A1021,'Duel Log'!AG$2:AG$5455,$B1021,'Duel Log'!AH$2:AH$5455,"Loss")</f>
        <v>2</v>
      </c>
      <c r="F1021" s="7" t="n">
        <f aca="false">COUNTIFS('Duel Log'!AF$2:AF$5455,$A1021,'Duel Log'!AG$2:AG$5455,$B1021,'Duel Log'!AH$2:AH$5455,"Draw")</f>
        <v>0</v>
      </c>
      <c r="G1021" s="13" t="n">
        <f aca="false">IFERROR(D1021/C1021,"")</f>
        <v>0</v>
      </c>
    </row>
    <row r="1022" customFormat="false" ht="15" hidden="false" customHeight="true" outlineLevel="0" collapsed="false">
      <c r="A1022" s="7" t="s">
        <v>503</v>
      </c>
      <c r="B1022" s="7" t="s">
        <v>380</v>
      </c>
      <c r="C1022" s="7" t="n">
        <f aca="false">COUNTIFS('Duel Log'!AF$2:AF$5455,$A1022,'Duel Log'!AG$2:AG$5455,$B1022)</f>
        <v>6</v>
      </c>
      <c r="D1022" s="7" t="n">
        <f aca="false">COUNTIFS('Duel Log'!AF$2:AF$5455,$A1022,'Duel Log'!AG$2:AG$5455,$B1022,'Duel Log'!AH$2:AH$5455,"Win")</f>
        <v>3</v>
      </c>
      <c r="E1022" s="7" t="n">
        <f aca="false">COUNTIFS('Duel Log'!AF$2:AF$5455,$A1022,'Duel Log'!AG$2:AG$5455,$B1022,'Duel Log'!AH$2:AH$5455,"Loss")</f>
        <v>3</v>
      </c>
      <c r="F1022" s="7" t="n">
        <f aca="false">COUNTIFS('Duel Log'!AF$2:AF$5455,$A1022,'Duel Log'!AG$2:AG$5455,$B1022,'Duel Log'!AH$2:AH$5455,"Draw")</f>
        <v>0</v>
      </c>
      <c r="G1022" s="13" t="n">
        <f aca="false">IFERROR(D1022/C1022,"")</f>
        <v>0.5</v>
      </c>
    </row>
    <row r="1023" customFormat="false" ht="15" hidden="false" customHeight="true" outlineLevel="0" collapsed="false">
      <c r="A1023" s="7" t="s">
        <v>503</v>
      </c>
      <c r="B1023" s="7" t="s">
        <v>415</v>
      </c>
      <c r="C1023" s="7" t="n">
        <f aca="false">COUNTIFS('Duel Log'!AF$2:AF$5455,$A1023,'Duel Log'!AG$2:AG$5455,$B1023)</f>
        <v>3</v>
      </c>
      <c r="D1023" s="7" t="n">
        <f aca="false">COUNTIFS('Duel Log'!AF$2:AF$5455,$A1023,'Duel Log'!AG$2:AG$5455,$B1023,'Duel Log'!AH$2:AH$5455,"Win")</f>
        <v>3</v>
      </c>
      <c r="E1023" s="7" t="n">
        <f aca="false">COUNTIFS('Duel Log'!AF$2:AF$5455,$A1023,'Duel Log'!AG$2:AG$5455,$B1023,'Duel Log'!AH$2:AH$5455,"Loss")</f>
        <v>0</v>
      </c>
      <c r="F1023" s="7" t="n">
        <f aca="false">COUNTIFS('Duel Log'!AF$2:AF$5455,$A1023,'Duel Log'!AG$2:AG$5455,$B1023,'Duel Log'!AH$2:AH$5455,"Draw")</f>
        <v>0</v>
      </c>
      <c r="G1023" s="13" t="n">
        <f aca="false">IFERROR(D1023/C1023,"")</f>
        <v>1</v>
      </c>
    </row>
    <row r="1024" customFormat="false" ht="15" hidden="false" customHeight="true" outlineLevel="0" collapsed="false">
      <c r="A1024" s="7" t="s">
        <v>503</v>
      </c>
      <c r="B1024" s="7" t="s">
        <v>1327</v>
      </c>
      <c r="C1024" s="7" t="n">
        <f aca="false">COUNTIFS('Duel Log'!AF$2:AF$5455,$A1024,'Duel Log'!AG$2:AG$5455,$B1024)</f>
        <v>2</v>
      </c>
      <c r="D1024" s="7" t="n">
        <f aca="false">COUNTIFS('Duel Log'!AF$2:AF$5455,$A1024,'Duel Log'!AG$2:AG$5455,$B1024,'Duel Log'!AH$2:AH$5455,"Win")</f>
        <v>2</v>
      </c>
      <c r="E1024" s="7" t="n">
        <f aca="false">COUNTIFS('Duel Log'!AF$2:AF$5455,$A1024,'Duel Log'!AG$2:AG$5455,$B1024,'Duel Log'!AH$2:AH$5455,"Loss")</f>
        <v>0</v>
      </c>
      <c r="F1024" s="7" t="n">
        <f aca="false">COUNTIFS('Duel Log'!AF$2:AF$5455,$A1024,'Duel Log'!AG$2:AG$5455,$B1024,'Duel Log'!AH$2:AH$5455,"Draw")</f>
        <v>0</v>
      </c>
      <c r="G1024" s="13" t="n">
        <f aca="false">IFERROR(D1024/C1024,"")</f>
        <v>1</v>
      </c>
    </row>
    <row r="1025" customFormat="false" ht="15" hidden="false" customHeight="true" outlineLevel="0" collapsed="false">
      <c r="A1025" s="7" t="s">
        <v>503</v>
      </c>
      <c r="B1025" s="7" t="s">
        <v>4832</v>
      </c>
      <c r="C1025" s="7" t="n">
        <f aca="false">COUNTIFS('Duel Log'!AF$2:AF$5455,$A1025,'Duel Log'!AG$2:AG$5455,$B1025)</f>
        <v>1</v>
      </c>
      <c r="D1025" s="7" t="n">
        <f aca="false">COUNTIFS('Duel Log'!AF$2:AF$5455,$A1025,'Duel Log'!AG$2:AG$5455,$B1025,'Duel Log'!AH$2:AH$5455,"Win")</f>
        <v>0</v>
      </c>
      <c r="E1025" s="7" t="n">
        <f aca="false">COUNTIFS('Duel Log'!AF$2:AF$5455,$A1025,'Duel Log'!AG$2:AG$5455,$B1025,'Duel Log'!AH$2:AH$5455,"Loss")</f>
        <v>1</v>
      </c>
      <c r="F1025" s="7" t="n">
        <f aca="false">COUNTIFS('Duel Log'!AF$2:AF$5455,$A1025,'Duel Log'!AG$2:AG$5455,$B1025,'Duel Log'!AH$2:AH$5455,"Draw")</f>
        <v>0</v>
      </c>
      <c r="G1025" s="13" t="n">
        <f aca="false">IFERROR(D1025/C1025,"")</f>
        <v>0</v>
      </c>
    </row>
    <row r="1026" customFormat="false" ht="15" hidden="false" customHeight="true" outlineLevel="0" collapsed="false">
      <c r="A1026" s="7" t="s">
        <v>503</v>
      </c>
      <c r="B1026" s="7" t="s">
        <v>6725</v>
      </c>
      <c r="C1026" s="7" t="n">
        <f aca="false">COUNTIFS('Duel Log'!AF$2:AF$5455,$A1026,'Duel Log'!AG$2:AG$5455,$B1026)</f>
        <v>1</v>
      </c>
      <c r="D1026" s="7" t="n">
        <f aca="false">COUNTIFS('Duel Log'!AF$2:AF$5455,$A1026,'Duel Log'!AG$2:AG$5455,$B1026,'Duel Log'!AH$2:AH$5455,"Win")</f>
        <v>0</v>
      </c>
      <c r="E1026" s="7" t="n">
        <f aca="false">COUNTIFS('Duel Log'!AF$2:AF$5455,$A1026,'Duel Log'!AG$2:AG$5455,$B1026,'Duel Log'!AH$2:AH$5455,"Loss")</f>
        <v>1</v>
      </c>
      <c r="F1026" s="7" t="n">
        <f aca="false">COUNTIFS('Duel Log'!AF$2:AF$5455,$A1026,'Duel Log'!AG$2:AG$5455,$B1026,'Duel Log'!AH$2:AH$5455,"Draw")</f>
        <v>0</v>
      </c>
      <c r="G1026" s="13" t="n">
        <f aca="false">IFERROR(D1026/C1026,"")</f>
        <v>0</v>
      </c>
    </row>
    <row r="1027" customFormat="false" ht="15" hidden="false" customHeight="true" outlineLevel="0" collapsed="false">
      <c r="A1027" s="7" t="s">
        <v>503</v>
      </c>
      <c r="B1027" s="7" t="s">
        <v>4139</v>
      </c>
      <c r="C1027" s="7" t="n">
        <f aca="false">COUNTIFS('Duel Log'!AF$2:AF$5455,$A1027,'Duel Log'!AG$2:AG$5455,$B1027)</f>
        <v>2</v>
      </c>
      <c r="D1027" s="7" t="n">
        <f aca="false">COUNTIFS('Duel Log'!AF$2:AF$5455,$A1027,'Duel Log'!AG$2:AG$5455,$B1027,'Duel Log'!AH$2:AH$5455,"Win")</f>
        <v>2</v>
      </c>
      <c r="E1027" s="7" t="n">
        <f aca="false">COUNTIFS('Duel Log'!AF$2:AF$5455,$A1027,'Duel Log'!AG$2:AG$5455,$B1027,'Duel Log'!AH$2:AH$5455,"Loss")</f>
        <v>0</v>
      </c>
      <c r="F1027" s="7" t="n">
        <f aca="false">COUNTIFS('Duel Log'!AF$2:AF$5455,$A1027,'Duel Log'!AG$2:AG$5455,$B1027,'Duel Log'!AH$2:AH$5455,"Draw")</f>
        <v>0</v>
      </c>
      <c r="G1027" s="13" t="n">
        <f aca="false">IFERROR(D1027/C1027,"")</f>
        <v>1</v>
      </c>
    </row>
    <row r="1028" customFormat="false" ht="15" hidden="false" customHeight="true" outlineLevel="0" collapsed="false">
      <c r="A1028" s="7" t="s">
        <v>503</v>
      </c>
      <c r="B1028" s="7" t="s">
        <v>3403</v>
      </c>
      <c r="C1028" s="7" t="n">
        <f aca="false">COUNTIFS('Duel Log'!AF$2:AF$5455,$A1028,'Duel Log'!AG$2:AG$5455,$B1028)</f>
        <v>2</v>
      </c>
      <c r="D1028" s="7" t="n">
        <f aca="false">COUNTIFS('Duel Log'!AF$2:AF$5455,$A1028,'Duel Log'!AG$2:AG$5455,$B1028,'Duel Log'!AH$2:AH$5455,"Win")</f>
        <v>0</v>
      </c>
      <c r="E1028" s="7" t="n">
        <f aca="false">COUNTIFS('Duel Log'!AF$2:AF$5455,$A1028,'Duel Log'!AG$2:AG$5455,$B1028,'Duel Log'!AH$2:AH$5455,"Loss")</f>
        <v>2</v>
      </c>
      <c r="F1028" s="7" t="n">
        <f aca="false">COUNTIFS('Duel Log'!AF$2:AF$5455,$A1028,'Duel Log'!AG$2:AG$5455,$B1028,'Duel Log'!AH$2:AH$5455,"Draw")</f>
        <v>0</v>
      </c>
      <c r="G1028" s="13" t="n">
        <f aca="false">IFERROR(D1028/C1028,"")</f>
        <v>0</v>
      </c>
    </row>
    <row r="1029" customFormat="false" ht="15" hidden="false" customHeight="true" outlineLevel="0" collapsed="false">
      <c r="A1029" s="7" t="s">
        <v>503</v>
      </c>
      <c r="B1029" s="7" t="s">
        <v>206</v>
      </c>
      <c r="C1029" s="7" t="n">
        <f aca="false">COUNTIFS('Duel Log'!AF$2:AF$5455,$A1029,'Duel Log'!AG$2:AG$5455,$B1029)</f>
        <v>4</v>
      </c>
      <c r="D1029" s="7" t="n">
        <f aca="false">COUNTIFS('Duel Log'!AF$2:AF$5455,$A1029,'Duel Log'!AG$2:AG$5455,$B1029,'Duel Log'!AH$2:AH$5455,"Win")</f>
        <v>2</v>
      </c>
      <c r="E1029" s="7" t="n">
        <f aca="false">COUNTIFS('Duel Log'!AF$2:AF$5455,$A1029,'Duel Log'!AG$2:AG$5455,$B1029,'Duel Log'!AH$2:AH$5455,"Loss")</f>
        <v>2</v>
      </c>
      <c r="F1029" s="7" t="n">
        <f aca="false">COUNTIFS('Duel Log'!AF$2:AF$5455,$A1029,'Duel Log'!AG$2:AG$5455,$B1029,'Duel Log'!AH$2:AH$5455,"Draw")</f>
        <v>0</v>
      </c>
      <c r="G1029" s="13" t="n">
        <f aca="false">IFERROR(D1029/C1029,"")</f>
        <v>0.5</v>
      </c>
    </row>
    <row r="1030" customFormat="false" ht="15" hidden="false" customHeight="true" outlineLevel="0" collapsed="false">
      <c r="A1030" s="7" t="s">
        <v>503</v>
      </c>
      <c r="B1030" s="7" t="s">
        <v>2597</v>
      </c>
      <c r="C1030" s="7" t="n">
        <f aca="false">COUNTIFS('Duel Log'!AF$2:AF$5455,$A1030,'Duel Log'!AG$2:AG$5455,$B1030)</f>
        <v>1</v>
      </c>
      <c r="D1030" s="7" t="n">
        <f aca="false">COUNTIFS('Duel Log'!AF$2:AF$5455,$A1030,'Duel Log'!AG$2:AG$5455,$B1030,'Duel Log'!AH$2:AH$5455,"Win")</f>
        <v>1</v>
      </c>
      <c r="E1030" s="7" t="n">
        <f aca="false">COUNTIFS('Duel Log'!AF$2:AF$5455,$A1030,'Duel Log'!AG$2:AG$5455,$B1030,'Duel Log'!AH$2:AH$5455,"Loss")</f>
        <v>0</v>
      </c>
      <c r="F1030" s="7" t="n">
        <f aca="false">COUNTIFS('Duel Log'!AF$2:AF$5455,$A1030,'Duel Log'!AG$2:AG$5455,$B1030,'Duel Log'!AH$2:AH$5455,"Draw")</f>
        <v>0</v>
      </c>
      <c r="G1030" s="13" t="n">
        <f aca="false">IFERROR(D1030/C1030,"")</f>
        <v>1</v>
      </c>
    </row>
    <row r="1031" customFormat="false" ht="15" hidden="false" customHeight="true" outlineLevel="0" collapsed="false">
      <c r="A1031" s="7" t="s">
        <v>503</v>
      </c>
      <c r="B1031" s="7" t="s">
        <v>2083</v>
      </c>
      <c r="C1031" s="7" t="n">
        <f aca="false">COUNTIFS('Duel Log'!AF$2:AF$5455,$A1031,'Duel Log'!AG$2:AG$5455,$B1031)</f>
        <v>2</v>
      </c>
      <c r="D1031" s="7" t="n">
        <f aca="false">COUNTIFS('Duel Log'!AF$2:AF$5455,$A1031,'Duel Log'!AG$2:AG$5455,$B1031,'Duel Log'!AH$2:AH$5455,"Win")</f>
        <v>2</v>
      </c>
      <c r="E1031" s="7" t="n">
        <f aca="false">COUNTIFS('Duel Log'!AF$2:AF$5455,$A1031,'Duel Log'!AG$2:AG$5455,$B1031,'Duel Log'!AH$2:AH$5455,"Loss")</f>
        <v>0</v>
      </c>
      <c r="F1031" s="7" t="n">
        <f aca="false">COUNTIFS('Duel Log'!AF$2:AF$5455,$A1031,'Duel Log'!AG$2:AG$5455,$B1031,'Duel Log'!AH$2:AH$5455,"Draw")</f>
        <v>0</v>
      </c>
      <c r="G1031" s="13" t="n">
        <f aca="false">IFERROR(D1031/C1031,"")</f>
        <v>1</v>
      </c>
    </row>
    <row r="1032" customFormat="false" ht="15" hidden="false" customHeight="true" outlineLevel="0" collapsed="false">
      <c r="A1032" s="7" t="s">
        <v>503</v>
      </c>
      <c r="B1032" s="7" t="s">
        <v>2115</v>
      </c>
      <c r="C1032" s="7" t="n">
        <f aca="false">COUNTIFS('Duel Log'!AF$2:AF$5455,$A1032,'Duel Log'!AG$2:AG$5455,$B1032)</f>
        <v>2</v>
      </c>
      <c r="D1032" s="7" t="n">
        <f aca="false">COUNTIFS('Duel Log'!AF$2:AF$5455,$A1032,'Duel Log'!AG$2:AG$5455,$B1032,'Duel Log'!AH$2:AH$5455,"Win")</f>
        <v>0</v>
      </c>
      <c r="E1032" s="7" t="n">
        <f aca="false">COUNTIFS('Duel Log'!AF$2:AF$5455,$A1032,'Duel Log'!AG$2:AG$5455,$B1032,'Duel Log'!AH$2:AH$5455,"Loss")</f>
        <v>2</v>
      </c>
      <c r="F1032" s="7" t="n">
        <f aca="false">COUNTIFS('Duel Log'!AF$2:AF$5455,$A1032,'Duel Log'!AG$2:AG$5455,$B1032,'Duel Log'!AH$2:AH$5455,"Draw")</f>
        <v>0</v>
      </c>
      <c r="G1032" s="13" t="n">
        <f aca="false">IFERROR(D1032/C1032,"")</f>
        <v>0</v>
      </c>
    </row>
    <row r="1033" customFormat="false" ht="15" hidden="false" customHeight="true" outlineLevel="0" collapsed="false">
      <c r="A1033" s="7" t="s">
        <v>503</v>
      </c>
      <c r="B1033" s="7" t="s">
        <v>1399</v>
      </c>
      <c r="C1033" s="7" t="n">
        <f aca="false">COUNTIFS('Duel Log'!AF$2:AF$5455,$A1033,'Duel Log'!AG$2:AG$5455,$B1033)</f>
        <v>2</v>
      </c>
      <c r="D1033" s="7" t="n">
        <f aca="false">COUNTIFS('Duel Log'!AF$2:AF$5455,$A1033,'Duel Log'!AG$2:AG$5455,$B1033,'Duel Log'!AH$2:AH$5455,"Win")</f>
        <v>2</v>
      </c>
      <c r="E1033" s="7" t="n">
        <f aca="false">COUNTIFS('Duel Log'!AF$2:AF$5455,$A1033,'Duel Log'!AG$2:AG$5455,$B1033,'Duel Log'!AH$2:AH$5455,"Loss")</f>
        <v>0</v>
      </c>
      <c r="F1033" s="7" t="n">
        <f aca="false">COUNTIFS('Duel Log'!AF$2:AF$5455,$A1033,'Duel Log'!AG$2:AG$5455,$B1033,'Duel Log'!AH$2:AH$5455,"Draw")</f>
        <v>0</v>
      </c>
      <c r="G1033" s="13" t="n">
        <f aca="false">IFERROR(D1033/C1033,"")</f>
        <v>1</v>
      </c>
    </row>
    <row r="1034" customFormat="false" ht="15" hidden="false" customHeight="true" outlineLevel="0" collapsed="false">
      <c r="A1034" s="7" t="s">
        <v>503</v>
      </c>
      <c r="B1034" s="7" t="s">
        <v>321</v>
      </c>
      <c r="C1034" s="7" t="n">
        <f aca="false">COUNTIFS('Duel Log'!AF$2:AF$5455,$A1034,'Duel Log'!AG$2:AG$5455,$B1034)</f>
        <v>6</v>
      </c>
      <c r="D1034" s="7" t="n">
        <f aca="false">COUNTIFS('Duel Log'!AF$2:AF$5455,$A1034,'Duel Log'!AG$2:AG$5455,$B1034,'Duel Log'!AH$2:AH$5455,"Win")</f>
        <v>4</v>
      </c>
      <c r="E1034" s="7" t="n">
        <f aca="false">COUNTIFS('Duel Log'!AF$2:AF$5455,$A1034,'Duel Log'!AG$2:AG$5455,$B1034,'Duel Log'!AH$2:AH$5455,"Loss")</f>
        <v>2</v>
      </c>
      <c r="F1034" s="7" t="n">
        <f aca="false">COUNTIFS('Duel Log'!AF$2:AF$5455,$A1034,'Duel Log'!AG$2:AG$5455,$B1034,'Duel Log'!AH$2:AH$5455,"Draw")</f>
        <v>0</v>
      </c>
      <c r="G1034" s="13" t="n">
        <f aca="false">IFERROR(D1034/C1034,"")</f>
        <v>0.666666666666667</v>
      </c>
    </row>
    <row r="1035" customFormat="false" ht="15" hidden="false" customHeight="true" outlineLevel="0" collapsed="false">
      <c r="A1035" s="7" t="s">
        <v>503</v>
      </c>
      <c r="B1035" s="7" t="s">
        <v>502</v>
      </c>
      <c r="C1035" s="7" t="n">
        <f aca="false">COUNTIFS('Duel Log'!AF$2:AF$5455,$A1035,'Duel Log'!AG$2:AG$5455,$B1035)</f>
        <v>1</v>
      </c>
      <c r="D1035" s="7" t="n">
        <f aca="false">COUNTIFS('Duel Log'!AF$2:AF$5455,$A1035,'Duel Log'!AG$2:AG$5455,$B1035,'Duel Log'!AH$2:AH$5455,"Win")</f>
        <v>0</v>
      </c>
      <c r="E1035" s="7" t="n">
        <f aca="false">COUNTIFS('Duel Log'!AF$2:AF$5455,$A1035,'Duel Log'!AG$2:AG$5455,$B1035,'Duel Log'!AH$2:AH$5455,"Loss")</f>
        <v>1</v>
      </c>
      <c r="F1035" s="7" t="n">
        <f aca="false">COUNTIFS('Duel Log'!AF$2:AF$5455,$A1035,'Duel Log'!AG$2:AG$5455,$B1035,'Duel Log'!AH$2:AH$5455,"Draw")</f>
        <v>0</v>
      </c>
      <c r="G1035" s="13" t="n">
        <f aca="false">IFERROR(D1035/C1035,"")</f>
        <v>0</v>
      </c>
    </row>
    <row r="1036" customFormat="false" ht="15" hidden="false" customHeight="true" outlineLevel="0" collapsed="false">
      <c r="A1036" s="7" t="s">
        <v>503</v>
      </c>
      <c r="B1036" s="7" t="s">
        <v>2205</v>
      </c>
      <c r="C1036" s="7" t="n">
        <f aca="false">COUNTIFS('Duel Log'!AF$2:AF$5455,$A1036,'Duel Log'!AG$2:AG$5455,$B1036)</f>
        <v>1</v>
      </c>
      <c r="D1036" s="7" t="n">
        <f aca="false">COUNTIFS('Duel Log'!AF$2:AF$5455,$A1036,'Duel Log'!AG$2:AG$5455,$B1036,'Duel Log'!AH$2:AH$5455,"Win")</f>
        <v>1</v>
      </c>
      <c r="E1036" s="7" t="n">
        <f aca="false">COUNTIFS('Duel Log'!AF$2:AF$5455,$A1036,'Duel Log'!AG$2:AG$5455,$B1036,'Duel Log'!AH$2:AH$5455,"Loss")</f>
        <v>0</v>
      </c>
      <c r="F1036" s="7" t="n">
        <f aca="false">COUNTIFS('Duel Log'!AF$2:AF$5455,$A1036,'Duel Log'!AG$2:AG$5455,$B1036,'Duel Log'!AH$2:AH$5455,"Draw")</f>
        <v>0</v>
      </c>
      <c r="G1036" s="13" t="n">
        <f aca="false">IFERROR(D1036/C1036,"")</f>
        <v>1</v>
      </c>
    </row>
    <row r="1037" customFormat="false" ht="15" hidden="false" customHeight="true" outlineLevel="0" collapsed="false">
      <c r="A1037" s="7" t="s">
        <v>503</v>
      </c>
      <c r="B1037" s="7" t="s">
        <v>1178</v>
      </c>
      <c r="C1037" s="7" t="n">
        <f aca="false">COUNTIFS('Duel Log'!AF$2:AF$5455,$A1037,'Duel Log'!AG$2:AG$5455,$B1037)</f>
        <v>1</v>
      </c>
      <c r="D1037" s="7" t="n">
        <f aca="false">COUNTIFS('Duel Log'!AF$2:AF$5455,$A1037,'Duel Log'!AG$2:AG$5455,$B1037,'Duel Log'!AH$2:AH$5455,"Win")</f>
        <v>1</v>
      </c>
      <c r="E1037" s="7" t="n">
        <f aca="false">COUNTIFS('Duel Log'!AF$2:AF$5455,$A1037,'Duel Log'!AG$2:AG$5455,$B1037,'Duel Log'!AH$2:AH$5455,"Loss")</f>
        <v>0</v>
      </c>
      <c r="F1037" s="7" t="n">
        <f aca="false">COUNTIFS('Duel Log'!AF$2:AF$5455,$A1037,'Duel Log'!AG$2:AG$5455,$B1037,'Duel Log'!AH$2:AH$5455,"Draw")</f>
        <v>0</v>
      </c>
      <c r="G1037" s="13" t="n">
        <f aca="false">IFERROR(D1037/C1037,"")</f>
        <v>1</v>
      </c>
    </row>
    <row r="1038" customFormat="false" ht="15" hidden="false" customHeight="true" outlineLevel="0" collapsed="false">
      <c r="A1038" s="7" t="s">
        <v>503</v>
      </c>
      <c r="B1038" s="7" t="s">
        <v>2197</v>
      </c>
      <c r="C1038" s="7" t="n">
        <f aca="false">COUNTIFS('Duel Log'!AF$2:AF$5455,$A1038,'Duel Log'!AG$2:AG$5455,$B1038)</f>
        <v>1</v>
      </c>
      <c r="D1038" s="7" t="n">
        <f aca="false">COUNTIFS('Duel Log'!AF$2:AF$5455,$A1038,'Duel Log'!AG$2:AG$5455,$B1038,'Duel Log'!AH$2:AH$5455,"Win")</f>
        <v>1</v>
      </c>
      <c r="E1038" s="7" t="n">
        <f aca="false">COUNTIFS('Duel Log'!AF$2:AF$5455,$A1038,'Duel Log'!AG$2:AG$5455,$B1038,'Duel Log'!AH$2:AH$5455,"Loss")</f>
        <v>0</v>
      </c>
      <c r="F1038" s="7" t="n">
        <f aca="false">COUNTIFS('Duel Log'!AF$2:AF$5455,$A1038,'Duel Log'!AG$2:AG$5455,$B1038,'Duel Log'!AH$2:AH$5455,"Draw")</f>
        <v>0</v>
      </c>
      <c r="G1038" s="13" t="n">
        <f aca="false">IFERROR(D1038/C1038,"")</f>
        <v>1</v>
      </c>
    </row>
    <row r="1039" customFormat="false" ht="15" hidden="false" customHeight="true" outlineLevel="0" collapsed="false">
      <c r="A1039" s="7" t="s">
        <v>503</v>
      </c>
      <c r="B1039" s="7" t="s">
        <v>1277</v>
      </c>
      <c r="C1039" s="7" t="n">
        <f aca="false">COUNTIFS('Duel Log'!AF$2:AF$5455,$A1039,'Duel Log'!AG$2:AG$5455,$B1039)</f>
        <v>2</v>
      </c>
      <c r="D1039" s="7" t="n">
        <f aca="false">COUNTIFS('Duel Log'!AF$2:AF$5455,$A1039,'Duel Log'!AG$2:AG$5455,$B1039,'Duel Log'!AH$2:AH$5455,"Win")</f>
        <v>0</v>
      </c>
      <c r="E1039" s="7" t="n">
        <f aca="false">COUNTIFS('Duel Log'!AF$2:AF$5455,$A1039,'Duel Log'!AG$2:AG$5455,$B1039,'Duel Log'!AH$2:AH$5455,"Loss")</f>
        <v>2</v>
      </c>
      <c r="F1039" s="7" t="n">
        <f aca="false">COUNTIFS('Duel Log'!AF$2:AF$5455,$A1039,'Duel Log'!AG$2:AG$5455,$B1039,'Duel Log'!AH$2:AH$5455,"Draw")</f>
        <v>0</v>
      </c>
      <c r="G1039" s="13" t="n">
        <f aca="false">IFERROR(D1039/C1039,"")</f>
        <v>0</v>
      </c>
    </row>
    <row r="1040" customFormat="false" ht="15" hidden="false" customHeight="true" outlineLevel="0" collapsed="false">
      <c r="A1040" s="7" t="s">
        <v>503</v>
      </c>
      <c r="B1040" s="7" t="s">
        <v>120</v>
      </c>
      <c r="C1040" s="7" t="n">
        <f aca="false">COUNTIFS('Duel Log'!AF$2:AF$5455,$A1040,'Duel Log'!AG$2:AG$5455,$B1040)</f>
        <v>2</v>
      </c>
      <c r="D1040" s="7" t="n">
        <f aca="false">COUNTIFS('Duel Log'!AF$2:AF$5455,$A1040,'Duel Log'!AG$2:AG$5455,$B1040,'Duel Log'!AH$2:AH$5455,"Win")</f>
        <v>0</v>
      </c>
      <c r="E1040" s="7" t="n">
        <f aca="false">COUNTIFS('Duel Log'!AF$2:AF$5455,$A1040,'Duel Log'!AG$2:AG$5455,$B1040,'Duel Log'!AH$2:AH$5455,"Loss")</f>
        <v>2</v>
      </c>
      <c r="F1040" s="7" t="n">
        <f aca="false">COUNTIFS('Duel Log'!AF$2:AF$5455,$A1040,'Duel Log'!AG$2:AG$5455,$B1040,'Duel Log'!AH$2:AH$5455,"Draw")</f>
        <v>0</v>
      </c>
      <c r="G1040" s="13" t="n">
        <f aca="false">IFERROR(D1040/C1040,"")</f>
        <v>0</v>
      </c>
    </row>
    <row r="1041" customFormat="false" ht="15" hidden="false" customHeight="true" outlineLevel="0" collapsed="false">
      <c r="A1041" s="7" t="s">
        <v>503</v>
      </c>
      <c r="B1041" s="7" t="s">
        <v>701</v>
      </c>
      <c r="C1041" s="7" t="n">
        <f aca="false">COUNTIFS('Duel Log'!AF$2:AF$5455,$A1041,'Duel Log'!AG$2:AG$5455,$B1041)</f>
        <v>1</v>
      </c>
      <c r="D1041" s="7" t="n">
        <f aca="false">COUNTIFS('Duel Log'!AF$2:AF$5455,$A1041,'Duel Log'!AG$2:AG$5455,$B1041,'Duel Log'!AH$2:AH$5455,"Win")</f>
        <v>1</v>
      </c>
      <c r="E1041" s="7" t="n">
        <f aca="false">COUNTIFS('Duel Log'!AF$2:AF$5455,$A1041,'Duel Log'!AG$2:AG$5455,$B1041,'Duel Log'!AH$2:AH$5455,"Loss")</f>
        <v>0</v>
      </c>
      <c r="F1041" s="7" t="n">
        <f aca="false">COUNTIFS('Duel Log'!AF$2:AF$5455,$A1041,'Duel Log'!AG$2:AG$5455,$B1041,'Duel Log'!AH$2:AH$5455,"Draw")</f>
        <v>0</v>
      </c>
      <c r="G1041" s="13" t="n">
        <f aca="false">IFERROR(D1041/C1041,"")</f>
        <v>1</v>
      </c>
    </row>
    <row r="1042" customFormat="false" ht="15" hidden="false" customHeight="true" outlineLevel="0" collapsed="false">
      <c r="A1042" s="7" t="s">
        <v>503</v>
      </c>
      <c r="B1042" s="7" t="s">
        <v>1830</v>
      </c>
      <c r="C1042" s="7" t="n">
        <f aca="false">COUNTIFS('Duel Log'!AF$2:AF$5455,$A1042,'Duel Log'!AG$2:AG$5455,$B1042)</f>
        <v>2</v>
      </c>
      <c r="D1042" s="7" t="n">
        <f aca="false">COUNTIFS('Duel Log'!AF$2:AF$5455,$A1042,'Duel Log'!AG$2:AG$5455,$B1042,'Duel Log'!AH$2:AH$5455,"Win")</f>
        <v>0</v>
      </c>
      <c r="E1042" s="7" t="n">
        <f aca="false">COUNTIFS('Duel Log'!AF$2:AF$5455,$A1042,'Duel Log'!AG$2:AG$5455,$B1042,'Duel Log'!AH$2:AH$5455,"Loss")</f>
        <v>2</v>
      </c>
      <c r="F1042" s="7" t="n">
        <f aca="false">COUNTIFS('Duel Log'!AF$2:AF$5455,$A1042,'Duel Log'!AG$2:AG$5455,$B1042,'Duel Log'!AH$2:AH$5455,"Draw")</f>
        <v>0</v>
      </c>
      <c r="G1042" s="13" t="n">
        <f aca="false">IFERROR(D1042/C1042,"")</f>
        <v>0</v>
      </c>
    </row>
    <row r="1043" customFormat="false" ht="15" hidden="false" customHeight="true" outlineLevel="0" collapsed="false">
      <c r="A1043" s="7" t="s">
        <v>503</v>
      </c>
      <c r="B1043" s="7" t="s">
        <v>277</v>
      </c>
      <c r="C1043" s="7" t="n">
        <f aca="false">COUNTIFS('Duel Log'!AF$2:AF$5455,$A1043,'Duel Log'!AG$2:AG$5455,$B1043)</f>
        <v>1</v>
      </c>
      <c r="D1043" s="7" t="n">
        <f aca="false">COUNTIFS('Duel Log'!AF$2:AF$5455,$A1043,'Duel Log'!AG$2:AG$5455,$B1043,'Duel Log'!AH$2:AH$5455,"Win")</f>
        <v>0</v>
      </c>
      <c r="E1043" s="7" t="n">
        <f aca="false">COUNTIFS('Duel Log'!AF$2:AF$5455,$A1043,'Duel Log'!AG$2:AG$5455,$B1043,'Duel Log'!AH$2:AH$5455,"Loss")</f>
        <v>1</v>
      </c>
      <c r="F1043" s="7" t="n">
        <f aca="false">COUNTIFS('Duel Log'!AF$2:AF$5455,$A1043,'Duel Log'!AG$2:AG$5455,$B1043,'Duel Log'!AH$2:AH$5455,"Draw")</f>
        <v>0</v>
      </c>
      <c r="G1043" s="13" t="n">
        <f aca="false">IFERROR(D1043/C1043,"")</f>
        <v>0</v>
      </c>
    </row>
    <row r="1044" customFormat="false" ht="15" hidden="false" customHeight="true" outlineLevel="0" collapsed="false">
      <c r="A1044" s="7" t="s">
        <v>503</v>
      </c>
      <c r="B1044" s="7" t="s">
        <v>210</v>
      </c>
      <c r="C1044" s="7" t="n">
        <f aca="false">COUNTIFS('Duel Log'!AF$2:AF$5455,$A1044,'Duel Log'!AG$2:AG$5455,$B1044)</f>
        <v>1</v>
      </c>
      <c r="D1044" s="7" t="n">
        <f aca="false">COUNTIFS('Duel Log'!AF$2:AF$5455,$A1044,'Duel Log'!AG$2:AG$5455,$B1044,'Duel Log'!AH$2:AH$5455,"Win")</f>
        <v>1</v>
      </c>
      <c r="E1044" s="7" t="n">
        <f aca="false">COUNTIFS('Duel Log'!AF$2:AF$5455,$A1044,'Duel Log'!AG$2:AG$5455,$B1044,'Duel Log'!AH$2:AH$5455,"Loss")</f>
        <v>0</v>
      </c>
      <c r="F1044" s="7" t="n">
        <f aca="false">COUNTIFS('Duel Log'!AF$2:AF$5455,$A1044,'Duel Log'!AG$2:AG$5455,$B1044,'Duel Log'!AH$2:AH$5455,"Draw")</f>
        <v>0</v>
      </c>
      <c r="G1044" s="13" t="n">
        <f aca="false">IFERROR(D1044/C1044,"")</f>
        <v>1</v>
      </c>
    </row>
    <row r="1045" customFormat="false" ht="15" hidden="false" customHeight="true" outlineLevel="0" collapsed="false">
      <c r="A1045" s="7" t="s">
        <v>503</v>
      </c>
      <c r="B1045" s="7" t="s">
        <v>1001</v>
      </c>
      <c r="C1045" s="7" t="n">
        <f aca="false">COUNTIFS('Duel Log'!AF$2:AF$5455,$A1045,'Duel Log'!AG$2:AG$5455,$B1045)</f>
        <v>1</v>
      </c>
      <c r="D1045" s="7" t="n">
        <f aca="false">COUNTIFS('Duel Log'!AF$2:AF$5455,$A1045,'Duel Log'!AG$2:AG$5455,$B1045,'Duel Log'!AH$2:AH$5455,"Win")</f>
        <v>0</v>
      </c>
      <c r="E1045" s="7" t="n">
        <f aca="false">COUNTIFS('Duel Log'!AF$2:AF$5455,$A1045,'Duel Log'!AG$2:AG$5455,$B1045,'Duel Log'!AH$2:AH$5455,"Loss")</f>
        <v>1</v>
      </c>
      <c r="F1045" s="7" t="n">
        <f aca="false">COUNTIFS('Duel Log'!AF$2:AF$5455,$A1045,'Duel Log'!AG$2:AG$5455,$B1045,'Duel Log'!AH$2:AH$5455,"Draw")</f>
        <v>0</v>
      </c>
      <c r="G1045" s="13" t="n">
        <f aca="false">IFERROR(D1045/C1045,"")</f>
        <v>0</v>
      </c>
    </row>
    <row r="1046" customFormat="false" ht="15" hidden="false" customHeight="true" outlineLevel="0" collapsed="false">
      <c r="A1046" s="7" t="s">
        <v>503</v>
      </c>
      <c r="B1046" s="7" t="s">
        <v>494</v>
      </c>
      <c r="C1046" s="7" t="n">
        <f aca="false">COUNTIFS('Duel Log'!AF$2:AF$5455,$A1046,'Duel Log'!AG$2:AG$5455,$B1046)</f>
        <v>2</v>
      </c>
      <c r="D1046" s="7" t="n">
        <f aca="false">COUNTIFS('Duel Log'!AF$2:AF$5455,$A1046,'Duel Log'!AG$2:AG$5455,$B1046,'Duel Log'!AH$2:AH$5455,"Win")</f>
        <v>0</v>
      </c>
      <c r="E1046" s="7" t="n">
        <f aca="false">COUNTIFS('Duel Log'!AF$2:AF$5455,$A1046,'Duel Log'!AG$2:AG$5455,$B1046,'Duel Log'!AH$2:AH$5455,"Loss")</f>
        <v>2</v>
      </c>
      <c r="F1046" s="7" t="n">
        <f aca="false">COUNTIFS('Duel Log'!AF$2:AF$5455,$A1046,'Duel Log'!AG$2:AG$5455,$B1046,'Duel Log'!AH$2:AH$5455,"Draw")</f>
        <v>0</v>
      </c>
      <c r="G1046" s="13" t="n">
        <f aca="false">IFERROR(D1046/C1046,"")</f>
        <v>0</v>
      </c>
    </row>
    <row r="1047" customFormat="false" ht="15" hidden="false" customHeight="true" outlineLevel="0" collapsed="false">
      <c r="A1047" s="7" t="s">
        <v>503</v>
      </c>
      <c r="B1047" s="7" t="s">
        <v>8444</v>
      </c>
      <c r="C1047" s="7" t="n">
        <f aca="false">COUNTIFS('Duel Log'!AF$2:AF$5455,$A1047,'Duel Log'!AG$2:AG$5455,$B1047)</f>
        <v>1</v>
      </c>
      <c r="D1047" s="7" t="n">
        <f aca="false">COUNTIFS('Duel Log'!AF$2:AF$5455,$A1047,'Duel Log'!AG$2:AG$5455,$B1047,'Duel Log'!AH$2:AH$5455,"Win")</f>
        <v>0</v>
      </c>
      <c r="E1047" s="7" t="n">
        <f aca="false">COUNTIFS('Duel Log'!AF$2:AF$5455,$A1047,'Duel Log'!AG$2:AG$5455,$B1047,'Duel Log'!AH$2:AH$5455,"Loss")</f>
        <v>1</v>
      </c>
      <c r="F1047" s="7" t="n">
        <f aca="false">COUNTIFS('Duel Log'!AF$2:AF$5455,$A1047,'Duel Log'!AG$2:AG$5455,$B1047,'Duel Log'!AH$2:AH$5455,"Draw")</f>
        <v>0</v>
      </c>
      <c r="G1047" s="13" t="n">
        <f aca="false">IFERROR(D1047/C1047,"")</f>
        <v>0</v>
      </c>
    </row>
    <row r="1048" customFormat="false" ht="15" hidden="false" customHeight="true" outlineLevel="0" collapsed="false">
      <c r="A1048" s="7" t="s">
        <v>6196</v>
      </c>
      <c r="B1048" s="7" t="s">
        <v>668</v>
      </c>
      <c r="C1048" s="7" t="n">
        <f aca="false">COUNTIFS('Duel Log'!AF$2:AF$5455,$A1048,'Duel Log'!AG$2:AG$5455,$B1048)</f>
        <v>1</v>
      </c>
      <c r="D1048" s="7" t="n">
        <f aca="false">COUNTIFS('Duel Log'!AF$2:AF$5455,$A1048,'Duel Log'!AG$2:AG$5455,$B1048,'Duel Log'!AH$2:AH$5455,"Win")</f>
        <v>0</v>
      </c>
      <c r="E1048" s="7" t="n">
        <f aca="false">COUNTIFS('Duel Log'!AF$2:AF$5455,$A1048,'Duel Log'!AG$2:AG$5455,$B1048,'Duel Log'!AH$2:AH$5455,"Loss")</f>
        <v>1</v>
      </c>
      <c r="F1048" s="7" t="n">
        <f aca="false">COUNTIFS('Duel Log'!AF$2:AF$5455,$A1048,'Duel Log'!AG$2:AG$5455,$B1048,'Duel Log'!AH$2:AH$5455,"Draw")</f>
        <v>0</v>
      </c>
      <c r="G1048" s="13" t="n">
        <f aca="false">IFERROR(D1048/C1048,"")</f>
        <v>0</v>
      </c>
    </row>
    <row r="1049" customFormat="false" ht="15" hidden="false" customHeight="true" outlineLevel="0" collapsed="false">
      <c r="A1049" s="7" t="s">
        <v>6196</v>
      </c>
      <c r="B1049" s="7" t="s">
        <v>729</v>
      </c>
      <c r="C1049" s="7" t="n">
        <f aca="false">COUNTIFS('Duel Log'!AF$2:AF$5455,$A1049,'Duel Log'!AG$2:AG$5455,$B1049)</f>
        <v>2</v>
      </c>
      <c r="D1049" s="7" t="n">
        <f aca="false">COUNTIFS('Duel Log'!AF$2:AF$5455,$A1049,'Duel Log'!AG$2:AG$5455,$B1049,'Duel Log'!AH$2:AH$5455,"Win")</f>
        <v>0</v>
      </c>
      <c r="E1049" s="7" t="n">
        <f aca="false">COUNTIFS('Duel Log'!AF$2:AF$5455,$A1049,'Duel Log'!AG$2:AG$5455,$B1049,'Duel Log'!AH$2:AH$5455,"Loss")</f>
        <v>2</v>
      </c>
      <c r="F1049" s="7" t="n">
        <f aca="false">COUNTIFS('Duel Log'!AF$2:AF$5455,$A1049,'Duel Log'!AG$2:AG$5455,$B1049,'Duel Log'!AH$2:AH$5455,"Draw")</f>
        <v>0</v>
      </c>
      <c r="G1049" s="13" t="n">
        <f aca="false">IFERROR(D1049/C1049,"")</f>
        <v>0</v>
      </c>
    </row>
    <row r="1050" customFormat="false" ht="15" hidden="false" customHeight="true" outlineLevel="0" collapsed="false">
      <c r="A1050" s="7" t="s">
        <v>2569</v>
      </c>
      <c r="B1050" s="7" t="s">
        <v>380</v>
      </c>
      <c r="C1050" s="7" t="n">
        <f aca="false">COUNTIFS('Duel Log'!AF$2:AF$5455,$A1050,'Duel Log'!AG$2:AG$5455,$B1050)</f>
        <v>1</v>
      </c>
      <c r="D1050" s="7" t="n">
        <f aca="false">COUNTIFS('Duel Log'!AF$2:AF$5455,$A1050,'Duel Log'!AG$2:AG$5455,$B1050,'Duel Log'!AH$2:AH$5455,"Win")</f>
        <v>1</v>
      </c>
      <c r="E1050" s="7" t="n">
        <f aca="false">COUNTIFS('Duel Log'!AF$2:AF$5455,$A1050,'Duel Log'!AG$2:AG$5455,$B1050,'Duel Log'!AH$2:AH$5455,"Loss")</f>
        <v>0</v>
      </c>
      <c r="F1050" s="7" t="n">
        <f aca="false">COUNTIFS('Duel Log'!AF$2:AF$5455,$A1050,'Duel Log'!AG$2:AG$5455,$B1050,'Duel Log'!AH$2:AH$5455,"Draw")</f>
        <v>0</v>
      </c>
      <c r="G1050" s="13" t="n">
        <f aca="false">IFERROR(D1050/C1050,"")</f>
        <v>1</v>
      </c>
    </row>
    <row r="1051" customFormat="false" ht="15" hidden="false" customHeight="true" outlineLevel="0" collapsed="false">
      <c r="A1051" s="7" t="s">
        <v>2569</v>
      </c>
      <c r="B1051" s="7" t="s">
        <v>6439</v>
      </c>
      <c r="C1051" s="7" t="n">
        <f aca="false">COUNTIFS('Duel Log'!AF$2:AF$5455,$A1051,'Duel Log'!AG$2:AG$5455,$B1051)</f>
        <v>2</v>
      </c>
      <c r="D1051" s="7" t="n">
        <f aca="false">COUNTIFS('Duel Log'!AF$2:AF$5455,$A1051,'Duel Log'!AG$2:AG$5455,$B1051,'Duel Log'!AH$2:AH$5455,"Win")</f>
        <v>2</v>
      </c>
      <c r="E1051" s="7" t="n">
        <f aca="false">COUNTIFS('Duel Log'!AF$2:AF$5455,$A1051,'Duel Log'!AG$2:AG$5455,$B1051,'Duel Log'!AH$2:AH$5455,"Loss")</f>
        <v>0</v>
      </c>
      <c r="F1051" s="7" t="n">
        <f aca="false">COUNTIFS('Duel Log'!AF$2:AF$5455,$A1051,'Duel Log'!AG$2:AG$5455,$B1051,'Duel Log'!AH$2:AH$5455,"Draw")</f>
        <v>0</v>
      </c>
      <c r="G1051" s="13" t="n">
        <f aca="false">IFERROR(D1051/C1051,"")</f>
        <v>1</v>
      </c>
    </row>
    <row r="1052" customFormat="false" ht="15" hidden="false" customHeight="true" outlineLevel="0" collapsed="false">
      <c r="A1052" s="7" t="s">
        <v>2569</v>
      </c>
      <c r="B1052" s="7" t="s">
        <v>321</v>
      </c>
      <c r="C1052" s="7" t="n">
        <f aca="false">COUNTIFS('Duel Log'!AF$2:AF$5455,$A1052,'Duel Log'!AG$2:AG$5455,$B1052)</f>
        <v>2</v>
      </c>
      <c r="D1052" s="7" t="n">
        <f aca="false">COUNTIFS('Duel Log'!AF$2:AF$5455,$A1052,'Duel Log'!AG$2:AG$5455,$B1052,'Duel Log'!AH$2:AH$5455,"Win")</f>
        <v>0</v>
      </c>
      <c r="E1052" s="7" t="n">
        <f aca="false">COUNTIFS('Duel Log'!AF$2:AF$5455,$A1052,'Duel Log'!AG$2:AG$5455,$B1052,'Duel Log'!AH$2:AH$5455,"Loss")</f>
        <v>2</v>
      </c>
      <c r="F1052" s="7" t="n">
        <f aca="false">COUNTIFS('Duel Log'!AF$2:AF$5455,$A1052,'Duel Log'!AG$2:AG$5455,$B1052,'Duel Log'!AH$2:AH$5455,"Draw")</f>
        <v>0</v>
      </c>
      <c r="G1052" s="13" t="n">
        <f aca="false">IFERROR(D1052/C1052,"")</f>
        <v>0</v>
      </c>
    </row>
    <row r="1053" customFormat="false" ht="15" hidden="false" customHeight="true" outlineLevel="0" collapsed="false">
      <c r="A1053" s="7" t="s">
        <v>2569</v>
      </c>
      <c r="B1053" s="7" t="s">
        <v>2612</v>
      </c>
      <c r="C1053" s="7" t="n">
        <f aca="false">COUNTIFS('Duel Log'!AF$2:AF$5455,$A1053,'Duel Log'!AG$2:AG$5455,$B1053)</f>
        <v>1</v>
      </c>
      <c r="D1053" s="7" t="n">
        <f aca="false">COUNTIFS('Duel Log'!AF$2:AF$5455,$A1053,'Duel Log'!AG$2:AG$5455,$B1053,'Duel Log'!AH$2:AH$5455,"Win")</f>
        <v>0</v>
      </c>
      <c r="E1053" s="7" t="n">
        <f aca="false">COUNTIFS('Duel Log'!AF$2:AF$5455,$A1053,'Duel Log'!AG$2:AG$5455,$B1053,'Duel Log'!AH$2:AH$5455,"Loss")</f>
        <v>1</v>
      </c>
      <c r="F1053" s="7" t="n">
        <f aca="false">COUNTIFS('Duel Log'!AF$2:AF$5455,$A1053,'Duel Log'!AG$2:AG$5455,$B1053,'Duel Log'!AH$2:AH$5455,"Draw")</f>
        <v>0</v>
      </c>
      <c r="G1053" s="13" t="n">
        <f aca="false">IFERROR(D1053/C1053,"")</f>
        <v>0</v>
      </c>
    </row>
    <row r="1054" customFormat="false" ht="15" hidden="false" customHeight="true" outlineLevel="0" collapsed="false">
      <c r="A1054" s="7" t="s">
        <v>796</v>
      </c>
      <c r="B1054" s="7" t="s">
        <v>1222</v>
      </c>
      <c r="C1054" s="7" t="n">
        <f aca="false">COUNTIFS('Duel Log'!AF$2:AF$5455,$A1054,'Duel Log'!AG$2:AG$5455,$B1054)</f>
        <v>1</v>
      </c>
      <c r="D1054" s="7" t="n">
        <f aca="false">COUNTIFS('Duel Log'!AF$2:AF$5455,$A1054,'Duel Log'!AG$2:AG$5455,$B1054,'Duel Log'!AH$2:AH$5455,"Win")</f>
        <v>1</v>
      </c>
      <c r="E1054" s="7" t="n">
        <f aca="false">COUNTIFS('Duel Log'!AF$2:AF$5455,$A1054,'Duel Log'!AG$2:AG$5455,$B1054,'Duel Log'!AH$2:AH$5455,"Loss")</f>
        <v>0</v>
      </c>
      <c r="F1054" s="7" t="n">
        <f aca="false">COUNTIFS('Duel Log'!AF$2:AF$5455,$A1054,'Duel Log'!AG$2:AG$5455,$B1054,'Duel Log'!AH$2:AH$5455,"Draw")</f>
        <v>0</v>
      </c>
      <c r="G1054" s="13" t="n">
        <f aca="false">IFERROR(D1054/C1054,"")</f>
        <v>1</v>
      </c>
    </row>
    <row r="1055" customFormat="false" ht="15" hidden="false" customHeight="true" outlineLevel="0" collapsed="false">
      <c r="A1055" s="7" t="s">
        <v>796</v>
      </c>
      <c r="B1055" s="7" t="s">
        <v>795</v>
      </c>
      <c r="C1055" s="7" t="n">
        <f aca="false">COUNTIFS('Duel Log'!AF$2:AF$5455,$A1055,'Duel Log'!AG$2:AG$5455,$B1055)</f>
        <v>2</v>
      </c>
      <c r="D1055" s="7" t="n">
        <f aca="false">COUNTIFS('Duel Log'!AF$2:AF$5455,$A1055,'Duel Log'!AG$2:AG$5455,$B1055,'Duel Log'!AH$2:AH$5455,"Win")</f>
        <v>2</v>
      </c>
      <c r="E1055" s="7" t="n">
        <f aca="false">COUNTIFS('Duel Log'!AF$2:AF$5455,$A1055,'Duel Log'!AG$2:AG$5455,$B1055,'Duel Log'!AH$2:AH$5455,"Loss")</f>
        <v>0</v>
      </c>
      <c r="F1055" s="7" t="n">
        <f aca="false">COUNTIFS('Duel Log'!AF$2:AF$5455,$A1055,'Duel Log'!AG$2:AG$5455,$B1055,'Duel Log'!AH$2:AH$5455,"Draw")</f>
        <v>0</v>
      </c>
      <c r="G1055" s="13" t="n">
        <f aca="false">IFERROR(D1055/C1055,"")</f>
        <v>1</v>
      </c>
    </row>
    <row r="1056" customFormat="false" ht="15" hidden="false" customHeight="true" outlineLevel="0" collapsed="false">
      <c r="A1056" s="7" t="s">
        <v>796</v>
      </c>
      <c r="B1056" s="7" t="s">
        <v>4311</v>
      </c>
      <c r="C1056" s="7" t="n">
        <f aca="false">COUNTIFS('Duel Log'!AF$2:AF$5455,$A1056,'Duel Log'!AG$2:AG$5455,$B1056)</f>
        <v>2</v>
      </c>
      <c r="D1056" s="7" t="n">
        <f aca="false">COUNTIFS('Duel Log'!AF$2:AF$5455,$A1056,'Duel Log'!AG$2:AG$5455,$B1056,'Duel Log'!AH$2:AH$5455,"Win")</f>
        <v>2</v>
      </c>
      <c r="E1056" s="7" t="n">
        <f aca="false">COUNTIFS('Duel Log'!AF$2:AF$5455,$A1056,'Duel Log'!AG$2:AG$5455,$B1056,'Duel Log'!AH$2:AH$5455,"Loss")</f>
        <v>0</v>
      </c>
      <c r="F1056" s="7" t="n">
        <f aca="false">COUNTIFS('Duel Log'!AF$2:AF$5455,$A1056,'Duel Log'!AG$2:AG$5455,$B1056,'Duel Log'!AH$2:AH$5455,"Draw")</f>
        <v>0</v>
      </c>
      <c r="G1056" s="13" t="n">
        <f aca="false">IFERROR(D1056/C1056,"")</f>
        <v>1</v>
      </c>
    </row>
    <row r="1057" customFormat="false" ht="15" hidden="false" customHeight="true" outlineLevel="0" collapsed="false">
      <c r="A1057" s="7" t="s">
        <v>796</v>
      </c>
      <c r="B1057" s="7" t="s">
        <v>603</v>
      </c>
      <c r="C1057" s="7" t="n">
        <f aca="false">COUNTIFS('Duel Log'!AF$2:AF$5455,$A1057,'Duel Log'!AG$2:AG$5455,$B1057)</f>
        <v>1</v>
      </c>
      <c r="D1057" s="7" t="n">
        <f aca="false">COUNTIFS('Duel Log'!AF$2:AF$5455,$A1057,'Duel Log'!AG$2:AG$5455,$B1057,'Duel Log'!AH$2:AH$5455,"Win")</f>
        <v>1</v>
      </c>
      <c r="E1057" s="7" t="n">
        <f aca="false">COUNTIFS('Duel Log'!AF$2:AF$5455,$A1057,'Duel Log'!AG$2:AG$5455,$B1057,'Duel Log'!AH$2:AH$5455,"Loss")</f>
        <v>0</v>
      </c>
      <c r="F1057" s="7" t="n">
        <f aca="false">COUNTIFS('Duel Log'!AF$2:AF$5455,$A1057,'Duel Log'!AG$2:AG$5455,$B1057,'Duel Log'!AH$2:AH$5455,"Draw")</f>
        <v>0</v>
      </c>
      <c r="G1057" s="13" t="n">
        <f aca="false">IFERROR(D1057/C1057,"")</f>
        <v>1</v>
      </c>
    </row>
    <row r="1058" customFormat="false" ht="15" hidden="false" customHeight="true" outlineLevel="0" collapsed="false">
      <c r="A1058" s="7" t="s">
        <v>796</v>
      </c>
      <c r="B1058" s="7" t="s">
        <v>155</v>
      </c>
      <c r="C1058" s="7" t="n">
        <f aca="false">COUNTIFS('Duel Log'!AF$2:AF$5455,$A1058,'Duel Log'!AG$2:AG$5455,$B1058)</f>
        <v>3</v>
      </c>
      <c r="D1058" s="7" t="n">
        <f aca="false">COUNTIFS('Duel Log'!AF$2:AF$5455,$A1058,'Duel Log'!AG$2:AG$5455,$B1058,'Duel Log'!AH$2:AH$5455,"Win")</f>
        <v>1</v>
      </c>
      <c r="E1058" s="7" t="n">
        <f aca="false">COUNTIFS('Duel Log'!AF$2:AF$5455,$A1058,'Duel Log'!AG$2:AG$5455,$B1058,'Duel Log'!AH$2:AH$5455,"Loss")</f>
        <v>2</v>
      </c>
      <c r="F1058" s="7" t="n">
        <f aca="false">COUNTIFS('Duel Log'!AF$2:AF$5455,$A1058,'Duel Log'!AG$2:AG$5455,$B1058,'Duel Log'!AH$2:AH$5455,"Draw")</f>
        <v>0</v>
      </c>
      <c r="G1058" s="13" t="n">
        <f aca="false">IFERROR(D1058/C1058,"")</f>
        <v>0.333333333333333</v>
      </c>
    </row>
    <row r="1059" customFormat="false" ht="15" hidden="false" customHeight="true" outlineLevel="0" collapsed="false">
      <c r="A1059" s="7" t="s">
        <v>796</v>
      </c>
      <c r="B1059" s="7" t="s">
        <v>7227</v>
      </c>
      <c r="C1059" s="7" t="n">
        <f aca="false">COUNTIFS('Duel Log'!AF$2:AF$5455,$A1059,'Duel Log'!AG$2:AG$5455,$B1059)</f>
        <v>1</v>
      </c>
      <c r="D1059" s="7" t="n">
        <f aca="false">COUNTIFS('Duel Log'!AF$2:AF$5455,$A1059,'Duel Log'!AG$2:AG$5455,$B1059,'Duel Log'!AH$2:AH$5455,"Win")</f>
        <v>1</v>
      </c>
      <c r="E1059" s="7" t="n">
        <f aca="false">COUNTIFS('Duel Log'!AF$2:AF$5455,$A1059,'Duel Log'!AG$2:AG$5455,$B1059,'Duel Log'!AH$2:AH$5455,"Loss")</f>
        <v>0</v>
      </c>
      <c r="F1059" s="7" t="n">
        <f aca="false">COUNTIFS('Duel Log'!AF$2:AF$5455,$A1059,'Duel Log'!AG$2:AG$5455,$B1059,'Duel Log'!AH$2:AH$5455,"Draw")</f>
        <v>0</v>
      </c>
      <c r="G1059" s="13" t="n">
        <f aca="false">IFERROR(D1059/C1059,"")</f>
        <v>1</v>
      </c>
    </row>
    <row r="1060" customFormat="false" ht="15" hidden="false" customHeight="true" outlineLevel="0" collapsed="false">
      <c r="A1060" s="7" t="s">
        <v>796</v>
      </c>
      <c r="B1060" s="7" t="s">
        <v>180</v>
      </c>
      <c r="C1060" s="7" t="n">
        <f aca="false">COUNTIFS('Duel Log'!AF$2:AF$5455,$A1060,'Duel Log'!AG$2:AG$5455,$B1060)</f>
        <v>1</v>
      </c>
      <c r="D1060" s="7" t="n">
        <f aca="false">COUNTIFS('Duel Log'!AF$2:AF$5455,$A1060,'Duel Log'!AG$2:AG$5455,$B1060,'Duel Log'!AH$2:AH$5455,"Win")</f>
        <v>1</v>
      </c>
      <c r="E1060" s="7" t="n">
        <f aca="false">COUNTIFS('Duel Log'!AF$2:AF$5455,$A1060,'Duel Log'!AG$2:AG$5455,$B1060,'Duel Log'!AH$2:AH$5455,"Loss")</f>
        <v>0</v>
      </c>
      <c r="F1060" s="7" t="n">
        <f aca="false">COUNTIFS('Duel Log'!AF$2:AF$5455,$A1060,'Duel Log'!AG$2:AG$5455,$B1060,'Duel Log'!AH$2:AH$5455,"Draw")</f>
        <v>0</v>
      </c>
      <c r="G1060" s="13" t="n">
        <f aca="false">IFERROR(D1060/C1060,"")</f>
        <v>1</v>
      </c>
    </row>
    <row r="1061" customFormat="false" ht="15" hidden="false" customHeight="true" outlineLevel="0" collapsed="false">
      <c r="A1061" s="7" t="s">
        <v>796</v>
      </c>
      <c r="B1061" s="7" t="s">
        <v>492</v>
      </c>
      <c r="C1061" s="7" t="n">
        <f aca="false">COUNTIFS('Duel Log'!AF$2:AF$5455,$A1061,'Duel Log'!AG$2:AG$5455,$B1061)</f>
        <v>5</v>
      </c>
      <c r="D1061" s="7" t="n">
        <f aca="false">COUNTIFS('Duel Log'!AF$2:AF$5455,$A1061,'Duel Log'!AG$2:AG$5455,$B1061,'Duel Log'!AH$2:AH$5455,"Win")</f>
        <v>3</v>
      </c>
      <c r="E1061" s="7" t="n">
        <f aca="false">COUNTIFS('Duel Log'!AF$2:AF$5455,$A1061,'Duel Log'!AG$2:AG$5455,$B1061,'Duel Log'!AH$2:AH$5455,"Loss")</f>
        <v>2</v>
      </c>
      <c r="F1061" s="7" t="n">
        <f aca="false">COUNTIFS('Duel Log'!AF$2:AF$5455,$A1061,'Duel Log'!AG$2:AG$5455,$B1061,'Duel Log'!AH$2:AH$5455,"Draw")</f>
        <v>0</v>
      </c>
      <c r="G1061" s="13" t="n">
        <f aca="false">IFERROR(D1061/C1061,"")</f>
        <v>0.6</v>
      </c>
    </row>
    <row r="1062" customFormat="false" ht="15" hidden="false" customHeight="true" outlineLevel="0" collapsed="false">
      <c r="A1062" s="7" t="s">
        <v>796</v>
      </c>
      <c r="B1062" s="7" t="s">
        <v>2924</v>
      </c>
      <c r="C1062" s="7" t="n">
        <f aca="false">COUNTIFS('Duel Log'!AF$2:AF$5455,$A1062,'Duel Log'!AG$2:AG$5455,$B1062)</f>
        <v>2</v>
      </c>
      <c r="D1062" s="7" t="n">
        <f aca="false">COUNTIFS('Duel Log'!AF$2:AF$5455,$A1062,'Duel Log'!AG$2:AG$5455,$B1062,'Duel Log'!AH$2:AH$5455,"Win")</f>
        <v>0</v>
      </c>
      <c r="E1062" s="7" t="n">
        <f aca="false">COUNTIFS('Duel Log'!AF$2:AF$5455,$A1062,'Duel Log'!AG$2:AG$5455,$B1062,'Duel Log'!AH$2:AH$5455,"Loss")</f>
        <v>2</v>
      </c>
      <c r="F1062" s="7" t="n">
        <f aca="false">COUNTIFS('Duel Log'!AF$2:AF$5455,$A1062,'Duel Log'!AG$2:AG$5455,$B1062,'Duel Log'!AH$2:AH$5455,"Draw")</f>
        <v>0</v>
      </c>
      <c r="G1062" s="13" t="n">
        <f aca="false">IFERROR(D1062/C1062,"")</f>
        <v>0</v>
      </c>
    </row>
    <row r="1063" customFormat="false" ht="15" hidden="false" customHeight="true" outlineLevel="0" collapsed="false">
      <c r="A1063" s="7" t="s">
        <v>796</v>
      </c>
      <c r="B1063" s="7" t="s">
        <v>380</v>
      </c>
      <c r="C1063" s="7" t="n">
        <f aca="false">COUNTIFS('Duel Log'!AF$2:AF$5455,$A1063,'Duel Log'!AG$2:AG$5455,$B1063)</f>
        <v>2</v>
      </c>
      <c r="D1063" s="7" t="n">
        <f aca="false">COUNTIFS('Duel Log'!AF$2:AF$5455,$A1063,'Duel Log'!AG$2:AG$5455,$B1063,'Duel Log'!AH$2:AH$5455,"Win")</f>
        <v>0</v>
      </c>
      <c r="E1063" s="7" t="n">
        <f aca="false">COUNTIFS('Duel Log'!AF$2:AF$5455,$A1063,'Duel Log'!AG$2:AG$5455,$B1063,'Duel Log'!AH$2:AH$5455,"Loss")</f>
        <v>2</v>
      </c>
      <c r="F1063" s="7" t="n">
        <f aca="false">COUNTIFS('Duel Log'!AF$2:AF$5455,$A1063,'Duel Log'!AG$2:AG$5455,$B1063,'Duel Log'!AH$2:AH$5455,"Draw")</f>
        <v>0</v>
      </c>
      <c r="G1063" s="13" t="n">
        <f aca="false">IFERROR(D1063/C1063,"")</f>
        <v>0</v>
      </c>
    </row>
    <row r="1064" customFormat="false" ht="15" hidden="false" customHeight="true" outlineLevel="0" collapsed="false">
      <c r="A1064" s="7" t="s">
        <v>796</v>
      </c>
      <c r="B1064" s="7" t="s">
        <v>7351</v>
      </c>
      <c r="C1064" s="7" t="n">
        <f aca="false">COUNTIFS('Duel Log'!AF$2:AF$5455,$A1064,'Duel Log'!AG$2:AG$5455,$B1064)</f>
        <v>1</v>
      </c>
      <c r="D1064" s="7" t="n">
        <f aca="false">COUNTIFS('Duel Log'!AF$2:AF$5455,$A1064,'Duel Log'!AG$2:AG$5455,$B1064,'Duel Log'!AH$2:AH$5455,"Win")</f>
        <v>1</v>
      </c>
      <c r="E1064" s="7" t="n">
        <f aca="false">COUNTIFS('Duel Log'!AF$2:AF$5455,$A1064,'Duel Log'!AG$2:AG$5455,$B1064,'Duel Log'!AH$2:AH$5455,"Loss")</f>
        <v>0</v>
      </c>
      <c r="F1064" s="7" t="n">
        <f aca="false">COUNTIFS('Duel Log'!AF$2:AF$5455,$A1064,'Duel Log'!AG$2:AG$5455,$B1064,'Duel Log'!AH$2:AH$5455,"Draw")</f>
        <v>0</v>
      </c>
      <c r="G1064" s="13" t="n">
        <f aca="false">IFERROR(D1064/C1064,"")</f>
        <v>1</v>
      </c>
    </row>
    <row r="1065" customFormat="false" ht="15" hidden="false" customHeight="true" outlineLevel="0" collapsed="false">
      <c r="A1065" s="7" t="s">
        <v>796</v>
      </c>
      <c r="B1065" s="7" t="s">
        <v>668</v>
      </c>
      <c r="C1065" s="7" t="n">
        <f aca="false">COUNTIFS('Duel Log'!AF$2:AF$5455,$A1065,'Duel Log'!AG$2:AG$5455,$B1065)</f>
        <v>1</v>
      </c>
      <c r="D1065" s="7" t="n">
        <f aca="false">COUNTIFS('Duel Log'!AF$2:AF$5455,$A1065,'Duel Log'!AG$2:AG$5455,$B1065,'Duel Log'!AH$2:AH$5455,"Win")</f>
        <v>0</v>
      </c>
      <c r="E1065" s="7" t="n">
        <f aca="false">COUNTIFS('Duel Log'!AF$2:AF$5455,$A1065,'Duel Log'!AG$2:AG$5455,$B1065,'Duel Log'!AH$2:AH$5455,"Loss")</f>
        <v>1</v>
      </c>
      <c r="F1065" s="7" t="n">
        <f aca="false">COUNTIFS('Duel Log'!AF$2:AF$5455,$A1065,'Duel Log'!AG$2:AG$5455,$B1065,'Duel Log'!AH$2:AH$5455,"Draw")</f>
        <v>0</v>
      </c>
      <c r="G1065" s="13" t="n">
        <f aca="false">IFERROR(D1065/C1065,"")</f>
        <v>0</v>
      </c>
    </row>
    <row r="1066" customFormat="false" ht="15" hidden="false" customHeight="true" outlineLevel="0" collapsed="false">
      <c r="A1066" s="7" t="s">
        <v>796</v>
      </c>
      <c r="B1066" s="7" t="s">
        <v>368</v>
      </c>
      <c r="C1066" s="7" t="n">
        <f aca="false">COUNTIFS('Duel Log'!AF$2:AF$5455,$A1066,'Duel Log'!AG$2:AG$5455,$B1066)</f>
        <v>2</v>
      </c>
      <c r="D1066" s="7" t="n">
        <f aca="false">COUNTIFS('Duel Log'!AF$2:AF$5455,$A1066,'Duel Log'!AG$2:AG$5455,$B1066,'Duel Log'!AH$2:AH$5455,"Win")</f>
        <v>0</v>
      </c>
      <c r="E1066" s="7" t="n">
        <f aca="false">COUNTIFS('Duel Log'!AF$2:AF$5455,$A1066,'Duel Log'!AG$2:AG$5455,$B1066,'Duel Log'!AH$2:AH$5455,"Loss")</f>
        <v>2</v>
      </c>
      <c r="F1066" s="7" t="n">
        <f aca="false">COUNTIFS('Duel Log'!AF$2:AF$5455,$A1066,'Duel Log'!AG$2:AG$5455,$B1066,'Duel Log'!AH$2:AH$5455,"Draw")</f>
        <v>0</v>
      </c>
      <c r="G1066" s="13" t="n">
        <f aca="false">IFERROR(D1066/C1066,"")</f>
        <v>0</v>
      </c>
    </row>
    <row r="1067" customFormat="false" ht="15" hidden="false" customHeight="true" outlineLevel="0" collapsed="false">
      <c r="A1067" s="7" t="s">
        <v>796</v>
      </c>
      <c r="B1067" s="7" t="s">
        <v>321</v>
      </c>
      <c r="C1067" s="7" t="n">
        <f aca="false">COUNTIFS('Duel Log'!AF$2:AF$5455,$A1067,'Duel Log'!AG$2:AG$5455,$B1067)</f>
        <v>1</v>
      </c>
      <c r="D1067" s="7" t="n">
        <f aca="false">COUNTIFS('Duel Log'!AF$2:AF$5455,$A1067,'Duel Log'!AG$2:AG$5455,$B1067,'Duel Log'!AH$2:AH$5455,"Win")</f>
        <v>0</v>
      </c>
      <c r="E1067" s="7" t="n">
        <f aca="false">COUNTIFS('Duel Log'!AF$2:AF$5455,$A1067,'Duel Log'!AG$2:AG$5455,$B1067,'Duel Log'!AH$2:AH$5455,"Loss")</f>
        <v>1</v>
      </c>
      <c r="F1067" s="7" t="n">
        <f aca="false">COUNTIFS('Duel Log'!AF$2:AF$5455,$A1067,'Duel Log'!AG$2:AG$5455,$B1067,'Duel Log'!AH$2:AH$5455,"Draw")</f>
        <v>0</v>
      </c>
      <c r="G1067" s="13" t="n">
        <f aca="false">IFERROR(D1067/C1067,"")</f>
        <v>0</v>
      </c>
    </row>
    <row r="1068" customFormat="false" ht="15" hidden="false" customHeight="true" outlineLevel="0" collapsed="false">
      <c r="A1068" s="7" t="s">
        <v>796</v>
      </c>
      <c r="B1068" s="7" t="s">
        <v>3108</v>
      </c>
      <c r="C1068" s="7" t="n">
        <f aca="false">COUNTIFS('Duel Log'!AF$2:AF$5455,$A1068,'Duel Log'!AG$2:AG$5455,$B1068)</f>
        <v>1</v>
      </c>
      <c r="D1068" s="7" t="n">
        <f aca="false">COUNTIFS('Duel Log'!AF$2:AF$5455,$A1068,'Duel Log'!AG$2:AG$5455,$B1068,'Duel Log'!AH$2:AH$5455,"Win")</f>
        <v>1</v>
      </c>
      <c r="E1068" s="7" t="n">
        <f aca="false">COUNTIFS('Duel Log'!AF$2:AF$5455,$A1068,'Duel Log'!AG$2:AG$5455,$B1068,'Duel Log'!AH$2:AH$5455,"Loss")</f>
        <v>0</v>
      </c>
      <c r="F1068" s="7" t="n">
        <f aca="false">COUNTIFS('Duel Log'!AF$2:AF$5455,$A1068,'Duel Log'!AG$2:AG$5455,$B1068,'Duel Log'!AH$2:AH$5455,"Draw")</f>
        <v>0</v>
      </c>
      <c r="G1068" s="13" t="n">
        <f aca="false">IFERROR(D1068/C1068,"")</f>
        <v>1</v>
      </c>
    </row>
    <row r="1069" customFormat="false" ht="15" hidden="false" customHeight="true" outlineLevel="0" collapsed="false">
      <c r="A1069" s="7" t="s">
        <v>796</v>
      </c>
      <c r="B1069" s="7" t="s">
        <v>5730</v>
      </c>
      <c r="C1069" s="7" t="n">
        <f aca="false">COUNTIFS('Duel Log'!AF$2:AF$5455,$A1069,'Duel Log'!AG$2:AG$5455,$B1069)</f>
        <v>2</v>
      </c>
      <c r="D1069" s="7" t="n">
        <f aca="false">COUNTIFS('Duel Log'!AF$2:AF$5455,$A1069,'Duel Log'!AG$2:AG$5455,$B1069,'Duel Log'!AH$2:AH$5455,"Win")</f>
        <v>0</v>
      </c>
      <c r="E1069" s="7" t="n">
        <f aca="false">COUNTIFS('Duel Log'!AF$2:AF$5455,$A1069,'Duel Log'!AG$2:AG$5455,$B1069,'Duel Log'!AH$2:AH$5455,"Loss")</f>
        <v>2</v>
      </c>
      <c r="F1069" s="7" t="n">
        <f aca="false">COUNTIFS('Duel Log'!AF$2:AF$5455,$A1069,'Duel Log'!AG$2:AG$5455,$B1069,'Duel Log'!AH$2:AH$5455,"Draw")</f>
        <v>0</v>
      </c>
      <c r="G1069" s="13" t="n">
        <f aca="false">IFERROR(D1069/C1069,"")</f>
        <v>0</v>
      </c>
    </row>
    <row r="1070" customFormat="false" ht="15" hidden="false" customHeight="true" outlineLevel="0" collapsed="false">
      <c r="A1070" s="7" t="s">
        <v>796</v>
      </c>
      <c r="B1070" s="7" t="s">
        <v>2828</v>
      </c>
      <c r="C1070" s="7" t="n">
        <f aca="false">COUNTIFS('Duel Log'!AF$2:AF$5455,$A1070,'Duel Log'!AG$2:AG$5455,$B1070)</f>
        <v>1</v>
      </c>
      <c r="D1070" s="7" t="n">
        <f aca="false">COUNTIFS('Duel Log'!AF$2:AF$5455,$A1070,'Duel Log'!AG$2:AG$5455,$B1070,'Duel Log'!AH$2:AH$5455,"Win")</f>
        <v>1</v>
      </c>
      <c r="E1070" s="7" t="n">
        <f aca="false">COUNTIFS('Duel Log'!AF$2:AF$5455,$A1070,'Duel Log'!AG$2:AG$5455,$B1070,'Duel Log'!AH$2:AH$5455,"Loss")</f>
        <v>0</v>
      </c>
      <c r="F1070" s="7" t="n">
        <f aca="false">COUNTIFS('Duel Log'!AF$2:AF$5455,$A1070,'Duel Log'!AG$2:AG$5455,$B1070,'Duel Log'!AH$2:AH$5455,"Draw")</f>
        <v>0</v>
      </c>
      <c r="G1070" s="13" t="n">
        <f aca="false">IFERROR(D1070/C1070,"")</f>
        <v>1</v>
      </c>
    </row>
    <row r="1071" customFormat="false" ht="15" hidden="false" customHeight="true" outlineLevel="0" collapsed="false">
      <c r="A1071" s="7" t="s">
        <v>796</v>
      </c>
      <c r="B1071" s="7" t="s">
        <v>315</v>
      </c>
      <c r="C1071" s="7" t="n">
        <f aca="false">COUNTIFS('Duel Log'!AF$2:AF$5455,$A1071,'Duel Log'!AG$2:AG$5455,$B1071)</f>
        <v>2</v>
      </c>
      <c r="D1071" s="7" t="n">
        <f aca="false">COUNTIFS('Duel Log'!AF$2:AF$5455,$A1071,'Duel Log'!AG$2:AG$5455,$B1071,'Duel Log'!AH$2:AH$5455,"Win")</f>
        <v>2</v>
      </c>
      <c r="E1071" s="7" t="n">
        <f aca="false">COUNTIFS('Duel Log'!AF$2:AF$5455,$A1071,'Duel Log'!AG$2:AG$5455,$B1071,'Duel Log'!AH$2:AH$5455,"Loss")</f>
        <v>0</v>
      </c>
      <c r="F1071" s="7" t="n">
        <f aca="false">COUNTIFS('Duel Log'!AF$2:AF$5455,$A1071,'Duel Log'!AG$2:AG$5455,$B1071,'Duel Log'!AH$2:AH$5455,"Draw")</f>
        <v>0</v>
      </c>
      <c r="G1071" s="13" t="n">
        <f aca="false">IFERROR(D1071/C1071,"")</f>
        <v>1</v>
      </c>
    </row>
    <row r="1072" customFormat="false" ht="15" hidden="false" customHeight="true" outlineLevel="0" collapsed="false">
      <c r="A1072" s="7" t="s">
        <v>796</v>
      </c>
      <c r="B1072" s="7" t="s">
        <v>3008</v>
      </c>
      <c r="C1072" s="7" t="n">
        <f aca="false">COUNTIFS('Duel Log'!AF$2:AF$5455,$A1072,'Duel Log'!AG$2:AG$5455,$B1072)</f>
        <v>2</v>
      </c>
      <c r="D1072" s="7" t="n">
        <f aca="false">COUNTIFS('Duel Log'!AF$2:AF$5455,$A1072,'Duel Log'!AG$2:AG$5455,$B1072,'Duel Log'!AH$2:AH$5455,"Win")</f>
        <v>2</v>
      </c>
      <c r="E1072" s="7" t="n">
        <f aca="false">COUNTIFS('Duel Log'!AF$2:AF$5455,$A1072,'Duel Log'!AG$2:AG$5455,$B1072,'Duel Log'!AH$2:AH$5455,"Loss")</f>
        <v>0</v>
      </c>
      <c r="F1072" s="7" t="n">
        <f aca="false">COUNTIFS('Duel Log'!AF$2:AF$5455,$A1072,'Duel Log'!AG$2:AG$5455,$B1072,'Duel Log'!AH$2:AH$5455,"Draw")</f>
        <v>0</v>
      </c>
      <c r="G1072" s="13" t="n">
        <f aca="false">IFERROR(D1072/C1072,"")</f>
        <v>1</v>
      </c>
    </row>
    <row r="1073" customFormat="false" ht="15" hidden="false" customHeight="true" outlineLevel="0" collapsed="false">
      <c r="A1073" s="7" t="s">
        <v>8687</v>
      </c>
      <c r="B1073" s="7" t="s">
        <v>1103</v>
      </c>
      <c r="C1073" s="7" t="n">
        <f aca="false">COUNTIFS('Duel Log'!AF$2:AF$5455,$A1073,'Duel Log'!AG$2:AG$5455,$B1073)</f>
        <v>1</v>
      </c>
      <c r="D1073" s="7" t="n">
        <f aca="false">COUNTIFS('Duel Log'!AF$2:AF$5455,$A1073,'Duel Log'!AG$2:AG$5455,$B1073,'Duel Log'!AH$2:AH$5455,"Win")</f>
        <v>0</v>
      </c>
      <c r="E1073" s="7" t="n">
        <f aca="false">COUNTIFS('Duel Log'!AF$2:AF$5455,$A1073,'Duel Log'!AG$2:AG$5455,$B1073,'Duel Log'!AH$2:AH$5455,"Loss")</f>
        <v>1</v>
      </c>
      <c r="F1073" s="7" t="n">
        <f aca="false">COUNTIFS('Duel Log'!AF$2:AF$5455,$A1073,'Duel Log'!AG$2:AG$5455,$B1073,'Duel Log'!AH$2:AH$5455,"Draw")</f>
        <v>0</v>
      </c>
      <c r="G1073" s="13" t="n">
        <f aca="false">IFERROR(D1073/C1073,"")</f>
        <v>0</v>
      </c>
    </row>
    <row r="1074" customFormat="false" ht="15" hidden="false" customHeight="true" outlineLevel="0" collapsed="false">
      <c r="A1074" s="7" t="s">
        <v>8687</v>
      </c>
      <c r="B1074" s="7" t="s">
        <v>8686</v>
      </c>
      <c r="C1074" s="7" t="n">
        <f aca="false">COUNTIFS('Duel Log'!AF$2:AF$5455,$A1074,'Duel Log'!AG$2:AG$5455,$B1074)</f>
        <v>1</v>
      </c>
      <c r="D1074" s="7" t="n">
        <f aca="false">COUNTIFS('Duel Log'!AF$2:AF$5455,$A1074,'Duel Log'!AG$2:AG$5455,$B1074,'Duel Log'!AH$2:AH$5455,"Win")</f>
        <v>1</v>
      </c>
      <c r="E1074" s="7" t="n">
        <f aca="false">COUNTIFS('Duel Log'!AF$2:AF$5455,$A1074,'Duel Log'!AG$2:AG$5455,$B1074,'Duel Log'!AH$2:AH$5455,"Loss")</f>
        <v>0</v>
      </c>
      <c r="F1074" s="7" t="n">
        <f aca="false">COUNTIFS('Duel Log'!AF$2:AF$5455,$A1074,'Duel Log'!AG$2:AG$5455,$B1074,'Duel Log'!AH$2:AH$5455,"Draw")</f>
        <v>0</v>
      </c>
      <c r="G1074" s="13" t="n">
        <f aca="false">IFERROR(D1074/C1074,"")</f>
        <v>1</v>
      </c>
    </row>
    <row r="1075" customFormat="false" ht="15" hidden="false" customHeight="true" outlineLevel="0" collapsed="false">
      <c r="A1075" s="7" t="s">
        <v>1064</v>
      </c>
      <c r="B1075" s="7" t="s">
        <v>1063</v>
      </c>
      <c r="C1075" s="7" t="n">
        <f aca="false">COUNTIFS('Duel Log'!AF$2:AF$5455,$A1075,'Duel Log'!AG$2:AG$5455,$B1075)</f>
        <v>2</v>
      </c>
      <c r="D1075" s="7" t="n">
        <f aca="false">COUNTIFS('Duel Log'!AF$2:AF$5455,$A1075,'Duel Log'!AG$2:AG$5455,$B1075,'Duel Log'!AH$2:AH$5455,"Win")</f>
        <v>0</v>
      </c>
      <c r="E1075" s="7" t="n">
        <f aca="false">COUNTIFS('Duel Log'!AF$2:AF$5455,$A1075,'Duel Log'!AG$2:AG$5455,$B1075,'Duel Log'!AH$2:AH$5455,"Loss")</f>
        <v>2</v>
      </c>
      <c r="F1075" s="7" t="n">
        <f aca="false">COUNTIFS('Duel Log'!AF$2:AF$5455,$A1075,'Duel Log'!AG$2:AG$5455,$B1075,'Duel Log'!AH$2:AH$5455,"Draw")</f>
        <v>0</v>
      </c>
      <c r="G1075" s="13" t="n">
        <f aca="false">IFERROR(D1075/C1075,"")</f>
        <v>0</v>
      </c>
    </row>
    <row r="1076" customFormat="false" ht="15" hidden="false" customHeight="true" outlineLevel="0" collapsed="false">
      <c r="A1076" s="7" t="s">
        <v>1064</v>
      </c>
      <c r="B1076" s="7" t="s">
        <v>494</v>
      </c>
      <c r="C1076" s="7" t="n">
        <f aca="false">COUNTIFS('Duel Log'!AF$2:AF$5455,$A1076,'Duel Log'!AG$2:AG$5455,$B1076)</f>
        <v>2</v>
      </c>
      <c r="D1076" s="7" t="n">
        <f aca="false">COUNTIFS('Duel Log'!AF$2:AF$5455,$A1076,'Duel Log'!AG$2:AG$5455,$B1076,'Duel Log'!AH$2:AH$5455,"Win")</f>
        <v>2</v>
      </c>
      <c r="E1076" s="7" t="n">
        <f aca="false">COUNTIFS('Duel Log'!AF$2:AF$5455,$A1076,'Duel Log'!AG$2:AG$5455,$B1076,'Duel Log'!AH$2:AH$5455,"Loss")</f>
        <v>0</v>
      </c>
      <c r="F1076" s="7" t="n">
        <f aca="false">COUNTIFS('Duel Log'!AF$2:AF$5455,$A1076,'Duel Log'!AG$2:AG$5455,$B1076,'Duel Log'!AH$2:AH$5455,"Draw")</f>
        <v>0</v>
      </c>
      <c r="G1076" s="13" t="n">
        <f aca="false">IFERROR(D1076/C1076,"")</f>
        <v>1</v>
      </c>
    </row>
    <row r="1077" customFormat="false" ht="15" hidden="false" customHeight="true" outlineLevel="0" collapsed="false">
      <c r="A1077" s="7" t="s">
        <v>4189</v>
      </c>
      <c r="B1077" s="7" t="s">
        <v>1275</v>
      </c>
      <c r="C1077" s="7" t="n">
        <f aca="false">COUNTIFS('Duel Log'!AF$2:AF$5455,$A1077,'Duel Log'!AG$2:AG$5455,$B1077)</f>
        <v>1</v>
      </c>
      <c r="D1077" s="7" t="n">
        <f aca="false">COUNTIFS('Duel Log'!AF$2:AF$5455,$A1077,'Duel Log'!AG$2:AG$5455,$B1077,'Duel Log'!AH$2:AH$5455,"Win")</f>
        <v>0</v>
      </c>
      <c r="E1077" s="7" t="n">
        <f aca="false">COUNTIFS('Duel Log'!AF$2:AF$5455,$A1077,'Duel Log'!AG$2:AG$5455,$B1077,'Duel Log'!AH$2:AH$5455,"Loss")</f>
        <v>1</v>
      </c>
      <c r="F1077" s="7" t="n">
        <f aca="false">COUNTIFS('Duel Log'!AF$2:AF$5455,$A1077,'Duel Log'!AG$2:AG$5455,$B1077,'Duel Log'!AH$2:AH$5455,"Draw")</f>
        <v>0</v>
      </c>
      <c r="G1077" s="13" t="n">
        <f aca="false">IFERROR(D1077/C1077,"")</f>
        <v>0</v>
      </c>
    </row>
    <row r="1078" customFormat="false" ht="15" hidden="false" customHeight="true" outlineLevel="0" collapsed="false">
      <c r="A1078" s="7" t="s">
        <v>2380</v>
      </c>
      <c r="B1078" s="7" t="s">
        <v>2381</v>
      </c>
      <c r="C1078" s="7" t="n">
        <f aca="false">COUNTIFS('Duel Log'!AF$2:AF$5455,$A1078,'Duel Log'!AG$2:AG$5455,$B1078)</f>
        <v>1</v>
      </c>
      <c r="D1078" s="7" t="n">
        <f aca="false">COUNTIFS('Duel Log'!AF$2:AF$5455,$A1078,'Duel Log'!AG$2:AG$5455,$B1078,'Duel Log'!AH$2:AH$5455,"Win")</f>
        <v>1</v>
      </c>
      <c r="E1078" s="7" t="n">
        <f aca="false">COUNTIFS('Duel Log'!AF$2:AF$5455,$A1078,'Duel Log'!AG$2:AG$5455,$B1078,'Duel Log'!AH$2:AH$5455,"Loss")</f>
        <v>0</v>
      </c>
      <c r="F1078" s="7" t="n">
        <f aca="false">COUNTIFS('Duel Log'!AF$2:AF$5455,$A1078,'Duel Log'!AG$2:AG$5455,$B1078,'Duel Log'!AH$2:AH$5455,"Draw")</f>
        <v>0</v>
      </c>
      <c r="G1078" s="13" t="n">
        <f aca="false">IFERROR(D1078/C1078,"")</f>
        <v>1</v>
      </c>
    </row>
    <row r="1079" customFormat="false" ht="15" hidden="false" customHeight="true" outlineLevel="0" collapsed="false">
      <c r="A1079" s="7" t="s">
        <v>2380</v>
      </c>
      <c r="B1079" s="7" t="s">
        <v>3971</v>
      </c>
      <c r="C1079" s="7" t="n">
        <f aca="false">COUNTIFS('Duel Log'!AF$2:AF$5455,$A1079,'Duel Log'!AG$2:AG$5455,$B1079)</f>
        <v>2</v>
      </c>
      <c r="D1079" s="7" t="n">
        <f aca="false">COUNTIFS('Duel Log'!AF$2:AF$5455,$A1079,'Duel Log'!AG$2:AG$5455,$B1079,'Duel Log'!AH$2:AH$5455,"Win")</f>
        <v>0</v>
      </c>
      <c r="E1079" s="7" t="n">
        <f aca="false">COUNTIFS('Duel Log'!AF$2:AF$5455,$A1079,'Duel Log'!AG$2:AG$5455,$B1079,'Duel Log'!AH$2:AH$5455,"Loss")</f>
        <v>2</v>
      </c>
      <c r="F1079" s="7" t="n">
        <f aca="false">COUNTIFS('Duel Log'!AF$2:AF$5455,$A1079,'Duel Log'!AG$2:AG$5455,$B1079,'Duel Log'!AH$2:AH$5455,"Draw")</f>
        <v>0</v>
      </c>
      <c r="G1079" s="13" t="n">
        <f aca="false">IFERROR(D1079/C1079,"")</f>
        <v>0</v>
      </c>
    </row>
    <row r="1080" customFormat="false" ht="15" hidden="false" customHeight="true" outlineLevel="0" collapsed="false">
      <c r="A1080" s="7" t="s">
        <v>4428</v>
      </c>
      <c r="B1080" s="7" t="s">
        <v>603</v>
      </c>
      <c r="C1080" s="7" t="n">
        <f aca="false">COUNTIFS('Duel Log'!AF$2:AF$5455,$A1080,'Duel Log'!AG$2:AG$5455,$B1080)</f>
        <v>1</v>
      </c>
      <c r="D1080" s="7" t="n">
        <f aca="false">COUNTIFS('Duel Log'!AF$2:AF$5455,$A1080,'Duel Log'!AG$2:AG$5455,$B1080,'Duel Log'!AH$2:AH$5455,"Win")</f>
        <v>1</v>
      </c>
      <c r="E1080" s="7" t="n">
        <f aca="false">COUNTIFS('Duel Log'!AF$2:AF$5455,$A1080,'Duel Log'!AG$2:AG$5455,$B1080,'Duel Log'!AH$2:AH$5455,"Loss")</f>
        <v>0</v>
      </c>
      <c r="F1080" s="7" t="n">
        <f aca="false">COUNTIFS('Duel Log'!AF$2:AF$5455,$A1080,'Duel Log'!AG$2:AG$5455,$B1080,'Duel Log'!AH$2:AH$5455,"Draw")</f>
        <v>0</v>
      </c>
      <c r="G1080" s="13" t="n">
        <f aca="false">IFERROR(D1080/C1080,"")</f>
        <v>1</v>
      </c>
    </row>
    <row r="1081" customFormat="false" ht="15" hidden="false" customHeight="true" outlineLevel="0" collapsed="false">
      <c r="A1081" s="7" t="s">
        <v>2717</v>
      </c>
      <c r="B1081" s="7" t="s">
        <v>494</v>
      </c>
      <c r="C1081" s="7" t="n">
        <f aca="false">COUNTIFS('Duel Log'!AF$2:AF$5455,$A1081,'Duel Log'!AG$2:AG$5455,$B1081)</f>
        <v>1</v>
      </c>
      <c r="D1081" s="7" t="n">
        <f aca="false">COUNTIFS('Duel Log'!AF$2:AF$5455,$A1081,'Duel Log'!AG$2:AG$5455,$B1081,'Duel Log'!AH$2:AH$5455,"Win")</f>
        <v>0</v>
      </c>
      <c r="E1081" s="7" t="n">
        <f aca="false">COUNTIFS('Duel Log'!AF$2:AF$5455,$A1081,'Duel Log'!AG$2:AG$5455,$B1081,'Duel Log'!AH$2:AH$5455,"Loss")</f>
        <v>1</v>
      </c>
      <c r="F1081" s="7" t="n">
        <f aca="false">COUNTIFS('Duel Log'!AF$2:AF$5455,$A1081,'Duel Log'!AG$2:AG$5455,$B1081,'Duel Log'!AH$2:AH$5455,"Draw")</f>
        <v>0</v>
      </c>
      <c r="G1081" s="13" t="n">
        <f aca="false">IFERROR(D1081/C1081,"")</f>
        <v>0</v>
      </c>
    </row>
    <row r="1082" customFormat="false" ht="15" hidden="false" customHeight="true" outlineLevel="0" collapsed="false">
      <c r="A1082" s="7" t="s">
        <v>672</v>
      </c>
      <c r="B1082" s="7" t="s">
        <v>671</v>
      </c>
      <c r="C1082" s="7" t="n">
        <f aca="false">COUNTIFS('Duel Log'!AF$2:AF$5455,$A1082,'Duel Log'!AG$2:AG$5455,$B1082)</f>
        <v>2</v>
      </c>
      <c r="D1082" s="7" t="n">
        <f aca="false">COUNTIFS('Duel Log'!AF$2:AF$5455,$A1082,'Duel Log'!AG$2:AG$5455,$B1082,'Duel Log'!AH$2:AH$5455,"Win")</f>
        <v>0</v>
      </c>
      <c r="E1082" s="7" t="n">
        <f aca="false">COUNTIFS('Duel Log'!AF$2:AF$5455,$A1082,'Duel Log'!AG$2:AG$5455,$B1082,'Duel Log'!AH$2:AH$5455,"Loss")</f>
        <v>2</v>
      </c>
      <c r="F1082" s="7" t="n">
        <f aca="false">COUNTIFS('Duel Log'!AF$2:AF$5455,$A1082,'Duel Log'!AG$2:AG$5455,$B1082,'Duel Log'!AH$2:AH$5455,"Draw")</f>
        <v>0</v>
      </c>
      <c r="G1082" s="13" t="n">
        <f aca="false">IFERROR(D1082/C1082,"")</f>
        <v>0</v>
      </c>
    </row>
    <row r="1083" customFormat="false" ht="15" hidden="false" customHeight="true" outlineLevel="0" collapsed="false">
      <c r="A1083" s="7" t="s">
        <v>224</v>
      </c>
      <c r="B1083" s="7" t="s">
        <v>225</v>
      </c>
      <c r="C1083" s="7" t="n">
        <f aca="false">COUNTIFS('Duel Log'!AF$2:AF$5455,$A1083,'Duel Log'!AG$2:AG$5455,$B1083)</f>
        <v>2</v>
      </c>
      <c r="D1083" s="7" t="n">
        <f aca="false">COUNTIFS('Duel Log'!AF$2:AF$5455,$A1083,'Duel Log'!AG$2:AG$5455,$B1083,'Duel Log'!AH$2:AH$5455,"Win")</f>
        <v>0</v>
      </c>
      <c r="E1083" s="7" t="n">
        <f aca="false">COUNTIFS('Duel Log'!AF$2:AF$5455,$A1083,'Duel Log'!AG$2:AG$5455,$B1083,'Duel Log'!AH$2:AH$5455,"Loss")</f>
        <v>2</v>
      </c>
      <c r="F1083" s="7" t="n">
        <f aca="false">COUNTIFS('Duel Log'!AF$2:AF$5455,$A1083,'Duel Log'!AG$2:AG$5455,$B1083,'Duel Log'!AH$2:AH$5455,"Draw")</f>
        <v>0</v>
      </c>
      <c r="G1083" s="13" t="n">
        <f aca="false">IFERROR(D1083/C1083,"")</f>
        <v>0</v>
      </c>
    </row>
    <row r="1084" customFormat="false" ht="15" hidden="false" customHeight="true" outlineLevel="0" collapsed="false">
      <c r="A1084" s="7" t="s">
        <v>6850</v>
      </c>
      <c r="B1084" s="7" t="s">
        <v>1412</v>
      </c>
      <c r="C1084" s="7" t="n">
        <f aca="false">COUNTIFS('Duel Log'!AF$2:AF$5455,$A1084,'Duel Log'!AG$2:AG$5455,$B1084)</f>
        <v>2</v>
      </c>
      <c r="D1084" s="7" t="n">
        <f aca="false">COUNTIFS('Duel Log'!AF$2:AF$5455,$A1084,'Duel Log'!AG$2:AG$5455,$B1084,'Duel Log'!AH$2:AH$5455,"Win")</f>
        <v>2</v>
      </c>
      <c r="E1084" s="7" t="n">
        <f aca="false">COUNTIFS('Duel Log'!AF$2:AF$5455,$A1084,'Duel Log'!AG$2:AG$5455,$B1084,'Duel Log'!AH$2:AH$5455,"Loss")</f>
        <v>0</v>
      </c>
      <c r="F1084" s="7" t="n">
        <f aca="false">COUNTIFS('Duel Log'!AF$2:AF$5455,$A1084,'Duel Log'!AG$2:AG$5455,$B1084,'Duel Log'!AH$2:AH$5455,"Draw")</f>
        <v>0</v>
      </c>
      <c r="G1084" s="13" t="n">
        <f aca="false">IFERROR(D1084/C1084,"")</f>
        <v>1</v>
      </c>
    </row>
    <row r="1085" customFormat="false" ht="15" hidden="false" customHeight="true" outlineLevel="0" collapsed="false">
      <c r="A1085" s="7" t="s">
        <v>3088</v>
      </c>
      <c r="B1085" s="7" t="s">
        <v>3255</v>
      </c>
      <c r="C1085" s="7" t="n">
        <f aca="false">COUNTIFS('Duel Log'!AF$2:AF$5455,$A1085,'Duel Log'!AG$2:AG$5455,$B1085)</f>
        <v>2</v>
      </c>
      <c r="D1085" s="7" t="n">
        <f aca="false">COUNTIFS('Duel Log'!AF$2:AF$5455,$A1085,'Duel Log'!AG$2:AG$5455,$B1085,'Duel Log'!AH$2:AH$5455,"Win")</f>
        <v>2</v>
      </c>
      <c r="E1085" s="7" t="n">
        <f aca="false">COUNTIFS('Duel Log'!AF$2:AF$5455,$A1085,'Duel Log'!AG$2:AG$5455,$B1085,'Duel Log'!AH$2:AH$5455,"Loss")</f>
        <v>0</v>
      </c>
      <c r="F1085" s="7" t="n">
        <f aca="false">COUNTIFS('Duel Log'!AF$2:AF$5455,$A1085,'Duel Log'!AG$2:AG$5455,$B1085,'Duel Log'!AH$2:AH$5455,"Draw")</f>
        <v>0</v>
      </c>
      <c r="G1085" s="13" t="n">
        <f aca="false">IFERROR(D1085/C1085,"")</f>
        <v>1</v>
      </c>
    </row>
    <row r="1086" customFormat="false" ht="15" hidden="false" customHeight="true" outlineLevel="0" collapsed="false">
      <c r="A1086" s="7" t="s">
        <v>3088</v>
      </c>
      <c r="B1086" s="7" t="s">
        <v>5739</v>
      </c>
      <c r="C1086" s="7" t="n">
        <f aca="false">COUNTIFS('Duel Log'!AF$2:AF$5455,$A1086,'Duel Log'!AG$2:AG$5455,$B1086)</f>
        <v>2</v>
      </c>
      <c r="D1086" s="7" t="n">
        <f aca="false">COUNTIFS('Duel Log'!AF$2:AF$5455,$A1086,'Duel Log'!AG$2:AG$5455,$B1086,'Duel Log'!AH$2:AH$5455,"Win")</f>
        <v>2</v>
      </c>
      <c r="E1086" s="7" t="n">
        <f aca="false">COUNTIFS('Duel Log'!AF$2:AF$5455,$A1086,'Duel Log'!AG$2:AG$5455,$B1086,'Duel Log'!AH$2:AH$5455,"Loss")</f>
        <v>0</v>
      </c>
      <c r="F1086" s="7" t="n">
        <f aca="false">COUNTIFS('Duel Log'!AF$2:AF$5455,$A1086,'Duel Log'!AG$2:AG$5455,$B1086,'Duel Log'!AH$2:AH$5455,"Draw")</f>
        <v>0</v>
      </c>
      <c r="G1086" s="13" t="n">
        <f aca="false">IFERROR(D1086/C1086,"")</f>
        <v>1</v>
      </c>
    </row>
    <row r="1087" customFormat="false" ht="15" hidden="false" customHeight="true" outlineLevel="0" collapsed="false">
      <c r="A1087" s="7" t="s">
        <v>3088</v>
      </c>
      <c r="B1087" s="7" t="s">
        <v>3087</v>
      </c>
      <c r="C1087" s="7" t="n">
        <f aca="false">COUNTIFS('Duel Log'!AF$2:AF$5455,$A1087,'Duel Log'!AG$2:AG$5455,$B1087)</f>
        <v>2</v>
      </c>
      <c r="D1087" s="7" t="n">
        <f aca="false">COUNTIFS('Duel Log'!AF$2:AF$5455,$A1087,'Duel Log'!AG$2:AG$5455,$B1087,'Duel Log'!AH$2:AH$5455,"Win")</f>
        <v>2</v>
      </c>
      <c r="E1087" s="7" t="n">
        <f aca="false">COUNTIFS('Duel Log'!AF$2:AF$5455,$A1087,'Duel Log'!AG$2:AG$5455,$B1087,'Duel Log'!AH$2:AH$5455,"Loss")</f>
        <v>0</v>
      </c>
      <c r="F1087" s="7" t="n">
        <f aca="false">COUNTIFS('Duel Log'!AF$2:AF$5455,$A1087,'Duel Log'!AG$2:AG$5455,$B1087,'Duel Log'!AH$2:AH$5455,"Draw")</f>
        <v>0</v>
      </c>
      <c r="G1087" s="13" t="n">
        <f aca="false">IFERROR(D1087/C1087,"")</f>
        <v>1</v>
      </c>
    </row>
    <row r="1088" customFormat="false" ht="15" hidden="false" customHeight="true" outlineLevel="0" collapsed="false">
      <c r="A1088" s="7" t="s">
        <v>8521</v>
      </c>
      <c r="B1088" s="7" t="s">
        <v>8520</v>
      </c>
      <c r="C1088" s="7" t="n">
        <f aca="false">COUNTIFS('Duel Log'!AF$2:AF$5455,$A1088,'Duel Log'!AG$2:AG$5455,$B1088)</f>
        <v>2</v>
      </c>
      <c r="D1088" s="7" t="n">
        <f aca="false">COUNTIFS('Duel Log'!AF$2:AF$5455,$A1088,'Duel Log'!AG$2:AG$5455,$B1088,'Duel Log'!AH$2:AH$5455,"Win")</f>
        <v>0</v>
      </c>
      <c r="E1088" s="7" t="n">
        <f aca="false">COUNTIFS('Duel Log'!AF$2:AF$5455,$A1088,'Duel Log'!AG$2:AG$5455,$B1088,'Duel Log'!AH$2:AH$5455,"Loss")</f>
        <v>2</v>
      </c>
      <c r="F1088" s="7" t="n">
        <f aca="false">COUNTIFS('Duel Log'!AF$2:AF$5455,$A1088,'Duel Log'!AG$2:AG$5455,$B1088,'Duel Log'!AH$2:AH$5455,"Draw")</f>
        <v>0</v>
      </c>
      <c r="G1088" s="13" t="n">
        <f aca="false">IFERROR(D1088/C1088,"")</f>
        <v>0</v>
      </c>
    </row>
    <row r="1089" customFormat="false" ht="15" hidden="false" customHeight="true" outlineLevel="0" collapsed="false">
      <c r="A1089" s="7" t="s">
        <v>8675</v>
      </c>
      <c r="B1089" s="7" t="s">
        <v>8676</v>
      </c>
      <c r="C1089" s="7" t="n">
        <f aca="false">COUNTIFS('Duel Log'!AF$2:AF$5455,$A1089,'Duel Log'!AG$2:AG$5455,$B1089)</f>
        <v>1</v>
      </c>
      <c r="D1089" s="7" t="n">
        <f aca="false">COUNTIFS('Duel Log'!AF$2:AF$5455,$A1089,'Duel Log'!AG$2:AG$5455,$B1089,'Duel Log'!AH$2:AH$5455,"Win")</f>
        <v>0</v>
      </c>
      <c r="E1089" s="7" t="n">
        <f aca="false">COUNTIFS('Duel Log'!AF$2:AF$5455,$A1089,'Duel Log'!AG$2:AG$5455,$B1089,'Duel Log'!AH$2:AH$5455,"Loss")</f>
        <v>1</v>
      </c>
      <c r="F1089" s="7" t="n">
        <f aca="false">COUNTIFS('Duel Log'!AF$2:AF$5455,$A1089,'Duel Log'!AG$2:AG$5455,$B1089,'Duel Log'!AH$2:AH$5455,"Draw")</f>
        <v>0</v>
      </c>
      <c r="G1089" s="13" t="n">
        <f aca="false">IFERROR(D1089/C1089,"")</f>
        <v>0</v>
      </c>
    </row>
    <row r="1090" customFormat="false" ht="15" hidden="false" customHeight="true" outlineLevel="0" collapsed="false">
      <c r="A1090" s="7" t="s">
        <v>2291</v>
      </c>
      <c r="B1090" s="7" t="s">
        <v>2290</v>
      </c>
      <c r="C1090" s="7" t="n">
        <f aca="false">COUNTIFS('Duel Log'!AF$2:AF$5455,$A1090,'Duel Log'!AG$2:AG$5455,$B1090)</f>
        <v>1</v>
      </c>
      <c r="D1090" s="7" t="n">
        <f aca="false">COUNTIFS('Duel Log'!AF$2:AF$5455,$A1090,'Duel Log'!AG$2:AG$5455,$B1090,'Duel Log'!AH$2:AH$5455,"Win")</f>
        <v>0</v>
      </c>
      <c r="E1090" s="7" t="n">
        <f aca="false">COUNTIFS('Duel Log'!AF$2:AF$5455,$A1090,'Duel Log'!AG$2:AG$5455,$B1090,'Duel Log'!AH$2:AH$5455,"Loss")</f>
        <v>1</v>
      </c>
      <c r="F1090" s="7" t="n">
        <f aca="false">COUNTIFS('Duel Log'!AF$2:AF$5455,$A1090,'Duel Log'!AG$2:AG$5455,$B1090,'Duel Log'!AH$2:AH$5455,"Draw")</f>
        <v>0</v>
      </c>
      <c r="G1090" s="13" t="n">
        <f aca="false">IFERROR(D1090/C1090,"")</f>
        <v>0</v>
      </c>
    </row>
    <row r="1091" customFormat="false" ht="15" hidden="false" customHeight="true" outlineLevel="0" collapsed="false">
      <c r="A1091" s="7" t="s">
        <v>2291</v>
      </c>
      <c r="B1091" s="7" t="s">
        <v>2299</v>
      </c>
      <c r="C1091" s="7" t="n">
        <f aca="false">COUNTIFS('Duel Log'!AF$2:AF$5455,$A1091,'Duel Log'!AG$2:AG$5455,$B1091)</f>
        <v>1</v>
      </c>
      <c r="D1091" s="7" t="n">
        <f aca="false">COUNTIFS('Duel Log'!AF$2:AF$5455,$A1091,'Duel Log'!AG$2:AG$5455,$B1091,'Duel Log'!AH$2:AH$5455,"Win")</f>
        <v>1</v>
      </c>
      <c r="E1091" s="7" t="n">
        <f aca="false">COUNTIFS('Duel Log'!AF$2:AF$5455,$A1091,'Duel Log'!AG$2:AG$5455,$B1091,'Duel Log'!AH$2:AH$5455,"Loss")</f>
        <v>0</v>
      </c>
      <c r="F1091" s="7" t="n">
        <f aca="false">COUNTIFS('Duel Log'!AF$2:AF$5455,$A1091,'Duel Log'!AG$2:AG$5455,$B1091,'Duel Log'!AH$2:AH$5455,"Draw")</f>
        <v>0</v>
      </c>
      <c r="G1091" s="13" t="n">
        <f aca="false">IFERROR(D1091/C1091,"")</f>
        <v>1</v>
      </c>
    </row>
    <row r="1092" customFormat="false" ht="15" hidden="false" customHeight="true" outlineLevel="0" collapsed="false">
      <c r="A1092" s="7" t="s">
        <v>2358</v>
      </c>
      <c r="B1092" s="7" t="s">
        <v>1690</v>
      </c>
      <c r="C1092" s="7" t="n">
        <f aca="false">COUNTIFS('Duel Log'!AF$2:AF$5455,$A1092,'Duel Log'!AG$2:AG$5455,$B1092)</f>
        <v>2</v>
      </c>
      <c r="D1092" s="7" t="n">
        <f aca="false">COUNTIFS('Duel Log'!AF$2:AF$5455,$A1092,'Duel Log'!AG$2:AG$5455,$B1092,'Duel Log'!AH$2:AH$5455,"Win")</f>
        <v>2</v>
      </c>
      <c r="E1092" s="7" t="n">
        <f aca="false">COUNTIFS('Duel Log'!AF$2:AF$5455,$A1092,'Duel Log'!AG$2:AG$5455,$B1092,'Duel Log'!AH$2:AH$5455,"Loss")</f>
        <v>0</v>
      </c>
      <c r="F1092" s="7" t="n">
        <f aca="false">COUNTIFS('Duel Log'!AF$2:AF$5455,$A1092,'Duel Log'!AG$2:AG$5455,$B1092,'Duel Log'!AH$2:AH$5455,"Draw")</f>
        <v>0</v>
      </c>
      <c r="G1092" s="13" t="n">
        <f aca="false">IFERROR(D1092/C1092,"")</f>
        <v>1</v>
      </c>
    </row>
    <row r="1093" customFormat="false" ht="15" hidden="false" customHeight="true" outlineLevel="0" collapsed="false">
      <c r="A1093" s="7" t="s">
        <v>9098</v>
      </c>
      <c r="B1093" s="7" t="s">
        <v>543</v>
      </c>
      <c r="C1093" s="7" t="n">
        <f aca="false">COUNTIFS('Duel Log'!AF$2:AF$5455,$A1093,'Duel Log'!AG$2:AG$5455,$B1093)</f>
        <v>1</v>
      </c>
      <c r="D1093" s="7" t="n">
        <f aca="false">COUNTIFS('Duel Log'!AF$2:AF$5455,$A1093,'Duel Log'!AG$2:AG$5455,$B1093,'Duel Log'!AH$2:AH$5455,"Win")</f>
        <v>0</v>
      </c>
      <c r="E1093" s="7" t="n">
        <f aca="false">COUNTIFS('Duel Log'!AF$2:AF$5455,$A1093,'Duel Log'!AG$2:AG$5455,$B1093,'Duel Log'!AH$2:AH$5455,"Loss")</f>
        <v>1</v>
      </c>
      <c r="F1093" s="7" t="n">
        <f aca="false">COUNTIFS('Duel Log'!AF$2:AF$5455,$A1093,'Duel Log'!AG$2:AG$5455,$B1093,'Duel Log'!AH$2:AH$5455,"Draw")</f>
        <v>0</v>
      </c>
      <c r="G1093" s="13" t="n">
        <f aca="false">IFERROR(D1093/C1093,"")</f>
        <v>0</v>
      </c>
    </row>
    <row r="1094" customFormat="false" ht="15" hidden="false" customHeight="true" outlineLevel="0" collapsed="false">
      <c r="A1094" s="7" t="s">
        <v>5874</v>
      </c>
      <c r="B1094" s="7" t="s">
        <v>1430</v>
      </c>
      <c r="C1094" s="7" t="n">
        <f aca="false">COUNTIFS('Duel Log'!AF$2:AF$5455,$A1094,'Duel Log'!AG$2:AG$5455,$B1094)</f>
        <v>2</v>
      </c>
      <c r="D1094" s="7" t="n">
        <f aca="false">COUNTIFS('Duel Log'!AF$2:AF$5455,$A1094,'Duel Log'!AG$2:AG$5455,$B1094,'Duel Log'!AH$2:AH$5455,"Win")</f>
        <v>0</v>
      </c>
      <c r="E1094" s="7" t="n">
        <f aca="false">COUNTIFS('Duel Log'!AF$2:AF$5455,$A1094,'Duel Log'!AG$2:AG$5455,$B1094,'Duel Log'!AH$2:AH$5455,"Loss")</f>
        <v>2</v>
      </c>
      <c r="F1094" s="7" t="n">
        <f aca="false">COUNTIFS('Duel Log'!AF$2:AF$5455,$A1094,'Duel Log'!AG$2:AG$5455,$B1094,'Duel Log'!AH$2:AH$5455,"Draw")</f>
        <v>0</v>
      </c>
      <c r="G1094" s="13" t="n">
        <f aca="false">IFERROR(D1094/C1094,"")</f>
        <v>0</v>
      </c>
    </row>
    <row r="1095" customFormat="false" ht="15" hidden="false" customHeight="true" outlineLevel="0" collapsed="false">
      <c r="A1095" s="7" t="s">
        <v>3227</v>
      </c>
      <c r="B1095" s="7" t="s">
        <v>3226</v>
      </c>
      <c r="C1095" s="7" t="n">
        <f aca="false">COUNTIFS('Duel Log'!AF$2:AF$5455,$A1095,'Duel Log'!AG$2:AG$5455,$B1095)</f>
        <v>2</v>
      </c>
      <c r="D1095" s="7" t="n">
        <f aca="false">COUNTIFS('Duel Log'!AF$2:AF$5455,$A1095,'Duel Log'!AG$2:AG$5455,$B1095,'Duel Log'!AH$2:AH$5455,"Win")</f>
        <v>0</v>
      </c>
      <c r="E1095" s="7" t="n">
        <f aca="false">COUNTIFS('Duel Log'!AF$2:AF$5455,$A1095,'Duel Log'!AG$2:AG$5455,$B1095,'Duel Log'!AH$2:AH$5455,"Loss")</f>
        <v>2</v>
      </c>
      <c r="F1095" s="7" t="n">
        <f aca="false">COUNTIFS('Duel Log'!AF$2:AF$5455,$A1095,'Duel Log'!AG$2:AG$5455,$B1095,'Duel Log'!AH$2:AH$5455,"Draw")</f>
        <v>0</v>
      </c>
      <c r="G1095" s="13" t="n">
        <f aca="false">IFERROR(D1095/C1095,"")</f>
        <v>0</v>
      </c>
    </row>
    <row r="1096" customFormat="false" ht="15" hidden="false" customHeight="true" outlineLevel="0" collapsed="false">
      <c r="A1096" s="7" t="s">
        <v>1199</v>
      </c>
      <c r="B1096" s="7" t="s">
        <v>1198</v>
      </c>
      <c r="C1096" s="7" t="n">
        <f aca="false">COUNTIFS('Duel Log'!AF$2:AF$5455,$A1096,'Duel Log'!AG$2:AG$5455,$B1096)</f>
        <v>2</v>
      </c>
      <c r="D1096" s="7" t="n">
        <f aca="false">COUNTIFS('Duel Log'!AF$2:AF$5455,$A1096,'Duel Log'!AG$2:AG$5455,$B1096,'Duel Log'!AH$2:AH$5455,"Win")</f>
        <v>2</v>
      </c>
      <c r="E1096" s="7" t="n">
        <f aca="false">COUNTIFS('Duel Log'!AF$2:AF$5455,$A1096,'Duel Log'!AG$2:AG$5455,$B1096,'Duel Log'!AH$2:AH$5455,"Loss")</f>
        <v>0</v>
      </c>
      <c r="F1096" s="7" t="n">
        <f aca="false">COUNTIFS('Duel Log'!AF$2:AF$5455,$A1096,'Duel Log'!AG$2:AG$5455,$B1096,'Duel Log'!AH$2:AH$5455,"Draw")</f>
        <v>0</v>
      </c>
      <c r="G1096" s="13" t="n">
        <f aca="false">IFERROR(D1096/C1096,"")</f>
        <v>1</v>
      </c>
    </row>
    <row r="1097" customFormat="false" ht="15" hidden="false" customHeight="true" outlineLevel="0" collapsed="false">
      <c r="A1097" s="7" t="s">
        <v>3600</v>
      </c>
      <c r="B1097" s="7" t="s">
        <v>206</v>
      </c>
      <c r="C1097" s="7" t="n">
        <f aca="false">COUNTIFS('Duel Log'!AF$2:AF$5455,$A1097,'Duel Log'!AG$2:AG$5455,$B1097)</f>
        <v>1</v>
      </c>
      <c r="D1097" s="7" t="n">
        <f aca="false">COUNTIFS('Duel Log'!AF$2:AF$5455,$A1097,'Duel Log'!AG$2:AG$5455,$B1097,'Duel Log'!AH$2:AH$5455,"Win")</f>
        <v>1</v>
      </c>
      <c r="E1097" s="7" t="n">
        <f aca="false">COUNTIFS('Duel Log'!AF$2:AF$5455,$A1097,'Duel Log'!AG$2:AG$5455,$B1097,'Duel Log'!AH$2:AH$5455,"Loss")</f>
        <v>0</v>
      </c>
      <c r="F1097" s="7" t="n">
        <f aca="false">COUNTIFS('Duel Log'!AF$2:AF$5455,$A1097,'Duel Log'!AG$2:AG$5455,$B1097,'Duel Log'!AH$2:AH$5455,"Draw")</f>
        <v>0</v>
      </c>
      <c r="G1097" s="13" t="n">
        <f aca="false">IFERROR(D1097/C1097,"")</f>
        <v>1</v>
      </c>
    </row>
    <row r="1098" customFormat="false" ht="15" hidden="false" customHeight="true" outlineLevel="0" collapsed="false">
      <c r="A1098" s="7" t="s">
        <v>2364</v>
      </c>
      <c r="B1098" s="7" t="s">
        <v>2365</v>
      </c>
      <c r="C1098" s="7" t="n">
        <f aca="false">COUNTIFS('Duel Log'!AF$2:AF$5455,$A1098,'Duel Log'!AG$2:AG$5455,$B1098)</f>
        <v>1</v>
      </c>
      <c r="D1098" s="7" t="n">
        <f aca="false">COUNTIFS('Duel Log'!AF$2:AF$5455,$A1098,'Duel Log'!AG$2:AG$5455,$B1098,'Duel Log'!AH$2:AH$5455,"Win")</f>
        <v>1</v>
      </c>
      <c r="E1098" s="7" t="n">
        <f aca="false">COUNTIFS('Duel Log'!AF$2:AF$5455,$A1098,'Duel Log'!AG$2:AG$5455,$B1098,'Duel Log'!AH$2:AH$5455,"Loss")</f>
        <v>0</v>
      </c>
      <c r="F1098" s="7" t="n">
        <f aca="false">COUNTIFS('Duel Log'!AF$2:AF$5455,$A1098,'Duel Log'!AG$2:AG$5455,$B1098,'Duel Log'!AH$2:AH$5455,"Draw")</f>
        <v>0</v>
      </c>
      <c r="G1098" s="13" t="n">
        <f aca="false">IFERROR(D1098/C1098,"")</f>
        <v>1</v>
      </c>
    </row>
    <row r="1099" customFormat="false" ht="15" hidden="false" customHeight="true" outlineLevel="0" collapsed="false">
      <c r="A1099" s="7" t="s">
        <v>4038</v>
      </c>
      <c r="B1099" s="7" t="s">
        <v>155</v>
      </c>
      <c r="C1099" s="7" t="n">
        <f aca="false">COUNTIFS('Duel Log'!AF$2:AF$5455,$A1099,'Duel Log'!AG$2:AG$5455,$B1099)</f>
        <v>1</v>
      </c>
      <c r="D1099" s="7" t="n">
        <f aca="false">COUNTIFS('Duel Log'!AF$2:AF$5455,$A1099,'Duel Log'!AG$2:AG$5455,$B1099,'Duel Log'!AH$2:AH$5455,"Win")</f>
        <v>1</v>
      </c>
      <c r="E1099" s="7" t="n">
        <f aca="false">COUNTIFS('Duel Log'!AF$2:AF$5455,$A1099,'Duel Log'!AG$2:AG$5455,$B1099,'Duel Log'!AH$2:AH$5455,"Loss")</f>
        <v>0</v>
      </c>
      <c r="F1099" s="7" t="n">
        <f aca="false">COUNTIFS('Duel Log'!AF$2:AF$5455,$A1099,'Duel Log'!AG$2:AG$5455,$B1099,'Duel Log'!AH$2:AH$5455,"Draw")</f>
        <v>0</v>
      </c>
      <c r="G1099" s="13" t="n">
        <f aca="false">IFERROR(D1099/C1099,"")</f>
        <v>1</v>
      </c>
    </row>
    <row r="1100" customFormat="false" ht="15" hidden="false" customHeight="true" outlineLevel="0" collapsed="false">
      <c r="A1100" s="7" t="s">
        <v>9053</v>
      </c>
      <c r="B1100" s="7" t="s">
        <v>9054</v>
      </c>
      <c r="C1100" s="7" t="n">
        <f aca="false">COUNTIFS('Duel Log'!AF$2:AF$5455,$A1100,'Duel Log'!AG$2:AG$5455,$B1100)</f>
        <v>1</v>
      </c>
      <c r="D1100" s="7" t="n">
        <f aca="false">COUNTIFS('Duel Log'!AF$2:AF$5455,$A1100,'Duel Log'!AG$2:AG$5455,$B1100,'Duel Log'!AH$2:AH$5455,"Win")</f>
        <v>0</v>
      </c>
      <c r="E1100" s="7" t="n">
        <f aca="false">COUNTIFS('Duel Log'!AF$2:AF$5455,$A1100,'Duel Log'!AG$2:AG$5455,$B1100,'Duel Log'!AH$2:AH$5455,"Loss")</f>
        <v>1</v>
      </c>
      <c r="F1100" s="7" t="n">
        <f aca="false">COUNTIFS('Duel Log'!AF$2:AF$5455,$A1100,'Duel Log'!AG$2:AG$5455,$B1100,'Duel Log'!AH$2:AH$5455,"Draw")</f>
        <v>0</v>
      </c>
      <c r="G1100" s="13" t="n">
        <f aca="false">IFERROR(D1100/C1100,"")</f>
        <v>0</v>
      </c>
    </row>
    <row r="1101" customFormat="false" ht="15" hidden="false" customHeight="true" outlineLevel="0" collapsed="false">
      <c r="A1101" s="7" t="s">
        <v>5916</v>
      </c>
      <c r="B1101" s="7" t="s">
        <v>206</v>
      </c>
      <c r="C1101" s="7" t="n">
        <f aca="false">COUNTIFS('Duel Log'!AF$2:AF$5455,$A1101,'Duel Log'!AG$2:AG$5455,$B1101)</f>
        <v>1</v>
      </c>
      <c r="D1101" s="7" t="n">
        <f aca="false">COUNTIFS('Duel Log'!AF$2:AF$5455,$A1101,'Duel Log'!AG$2:AG$5455,$B1101,'Duel Log'!AH$2:AH$5455,"Win")</f>
        <v>1</v>
      </c>
      <c r="E1101" s="7" t="n">
        <f aca="false">COUNTIFS('Duel Log'!AF$2:AF$5455,$A1101,'Duel Log'!AG$2:AG$5455,$B1101,'Duel Log'!AH$2:AH$5455,"Loss")</f>
        <v>0</v>
      </c>
      <c r="F1101" s="7" t="n">
        <f aca="false">COUNTIFS('Duel Log'!AF$2:AF$5455,$A1101,'Duel Log'!AG$2:AG$5455,$B1101,'Duel Log'!AH$2:AH$5455,"Draw")</f>
        <v>0</v>
      </c>
      <c r="G1101" s="13" t="n">
        <f aca="false">IFERROR(D1101/C1101,"")</f>
        <v>1</v>
      </c>
    </row>
    <row r="1102" customFormat="false" ht="15" hidden="false" customHeight="true" outlineLevel="0" collapsed="false">
      <c r="A1102" s="7" t="s">
        <v>9115</v>
      </c>
      <c r="B1102" s="7" t="s">
        <v>321</v>
      </c>
      <c r="C1102" s="7" t="n">
        <f aca="false">COUNTIFS('Duel Log'!AF$2:AF$5455,$A1102,'Duel Log'!AG$2:AG$5455,$B1102)</f>
        <v>1</v>
      </c>
      <c r="D1102" s="7" t="n">
        <f aca="false">COUNTIFS('Duel Log'!AF$2:AF$5455,$A1102,'Duel Log'!AG$2:AG$5455,$B1102,'Duel Log'!AH$2:AH$5455,"Win")</f>
        <v>0</v>
      </c>
      <c r="E1102" s="7" t="n">
        <f aca="false">COUNTIFS('Duel Log'!AF$2:AF$5455,$A1102,'Duel Log'!AG$2:AG$5455,$B1102,'Duel Log'!AH$2:AH$5455,"Loss")</f>
        <v>1</v>
      </c>
      <c r="F1102" s="7" t="n">
        <f aca="false">COUNTIFS('Duel Log'!AF$2:AF$5455,$A1102,'Duel Log'!AG$2:AG$5455,$B1102,'Duel Log'!AH$2:AH$5455,"Draw")</f>
        <v>0</v>
      </c>
      <c r="G1102" s="13" t="n">
        <f aca="false">IFERROR(D1102/C1102,"")</f>
        <v>0</v>
      </c>
    </row>
    <row r="1103" customFormat="false" ht="15" hidden="false" customHeight="true" outlineLevel="0" collapsed="false">
      <c r="A1103" s="7" t="s">
        <v>3711</v>
      </c>
      <c r="B1103" s="7" t="s">
        <v>3668</v>
      </c>
      <c r="C1103" s="7" t="n">
        <f aca="false">COUNTIFS('Duel Log'!AF$2:AF$5455,$A1103,'Duel Log'!AG$2:AG$5455,$B1103)</f>
        <v>2</v>
      </c>
      <c r="D1103" s="7" t="n">
        <f aca="false">COUNTIFS('Duel Log'!AF$2:AF$5455,$A1103,'Duel Log'!AG$2:AG$5455,$B1103,'Duel Log'!AH$2:AH$5455,"Win")</f>
        <v>0</v>
      </c>
      <c r="E1103" s="7" t="n">
        <f aca="false">COUNTIFS('Duel Log'!AF$2:AF$5455,$A1103,'Duel Log'!AG$2:AG$5455,$B1103,'Duel Log'!AH$2:AH$5455,"Loss")</f>
        <v>2</v>
      </c>
      <c r="F1103" s="7" t="n">
        <f aca="false">COUNTIFS('Duel Log'!AF$2:AF$5455,$A1103,'Duel Log'!AG$2:AG$5455,$B1103,'Duel Log'!AH$2:AH$5455,"Draw")</f>
        <v>0</v>
      </c>
      <c r="G1103" s="13" t="n">
        <f aca="false">IFERROR(D1103/C1103,"")</f>
        <v>0</v>
      </c>
    </row>
    <row r="1104" customFormat="false" ht="15" hidden="false" customHeight="true" outlineLevel="0" collapsed="false">
      <c r="A1104" s="7" t="s">
        <v>3711</v>
      </c>
      <c r="B1104" s="7" t="s">
        <v>429</v>
      </c>
      <c r="C1104" s="7" t="n">
        <f aca="false">COUNTIFS('Duel Log'!AF$2:AF$5455,$A1104,'Duel Log'!AG$2:AG$5455,$B1104)</f>
        <v>2</v>
      </c>
      <c r="D1104" s="7" t="n">
        <f aca="false">COUNTIFS('Duel Log'!AF$2:AF$5455,$A1104,'Duel Log'!AG$2:AG$5455,$B1104,'Duel Log'!AH$2:AH$5455,"Win")</f>
        <v>0</v>
      </c>
      <c r="E1104" s="7" t="n">
        <f aca="false">COUNTIFS('Duel Log'!AF$2:AF$5455,$A1104,'Duel Log'!AG$2:AG$5455,$B1104,'Duel Log'!AH$2:AH$5455,"Loss")</f>
        <v>2</v>
      </c>
      <c r="F1104" s="7" t="n">
        <f aca="false">COUNTIFS('Duel Log'!AF$2:AF$5455,$A1104,'Duel Log'!AG$2:AG$5455,$B1104,'Duel Log'!AH$2:AH$5455,"Draw")</f>
        <v>0</v>
      </c>
      <c r="G1104" s="13" t="n">
        <f aca="false">IFERROR(D1104/C1104,"")</f>
        <v>0</v>
      </c>
    </row>
    <row r="1105" customFormat="false" ht="15" hidden="false" customHeight="true" outlineLevel="0" collapsed="false">
      <c r="A1105" s="7" t="s">
        <v>4101</v>
      </c>
      <c r="B1105" s="7" t="s">
        <v>2572</v>
      </c>
      <c r="C1105" s="7" t="n">
        <f aca="false">COUNTIFS('Duel Log'!AF$2:AF$5455,$A1105,'Duel Log'!AG$2:AG$5455,$B1105)</f>
        <v>1</v>
      </c>
      <c r="D1105" s="7" t="n">
        <f aca="false">COUNTIFS('Duel Log'!AF$2:AF$5455,$A1105,'Duel Log'!AG$2:AG$5455,$B1105,'Duel Log'!AH$2:AH$5455,"Win")</f>
        <v>0</v>
      </c>
      <c r="E1105" s="7" t="n">
        <f aca="false">COUNTIFS('Duel Log'!AF$2:AF$5455,$A1105,'Duel Log'!AG$2:AG$5455,$B1105,'Duel Log'!AH$2:AH$5455,"Loss")</f>
        <v>1</v>
      </c>
      <c r="F1105" s="7" t="n">
        <f aca="false">COUNTIFS('Duel Log'!AF$2:AF$5455,$A1105,'Duel Log'!AG$2:AG$5455,$B1105,'Duel Log'!AH$2:AH$5455,"Draw")</f>
        <v>0</v>
      </c>
      <c r="G1105" s="13" t="n">
        <f aca="false">IFERROR(D1105/C1105,"")</f>
        <v>0</v>
      </c>
    </row>
    <row r="1106" customFormat="false" ht="15" hidden="false" customHeight="true" outlineLevel="0" collapsed="false">
      <c r="A1106" s="7" t="s">
        <v>2062</v>
      </c>
      <c r="B1106" s="7" t="s">
        <v>2061</v>
      </c>
      <c r="C1106" s="7" t="n">
        <f aca="false">COUNTIFS('Duel Log'!AF$2:AF$5455,$A1106,'Duel Log'!AG$2:AG$5455,$B1106)</f>
        <v>2</v>
      </c>
      <c r="D1106" s="7" t="n">
        <f aca="false">COUNTIFS('Duel Log'!AF$2:AF$5455,$A1106,'Duel Log'!AG$2:AG$5455,$B1106,'Duel Log'!AH$2:AH$5455,"Win")</f>
        <v>2</v>
      </c>
      <c r="E1106" s="7" t="n">
        <f aca="false">COUNTIFS('Duel Log'!AF$2:AF$5455,$A1106,'Duel Log'!AG$2:AG$5455,$B1106,'Duel Log'!AH$2:AH$5455,"Loss")</f>
        <v>0</v>
      </c>
      <c r="F1106" s="7" t="n">
        <f aca="false">COUNTIFS('Duel Log'!AF$2:AF$5455,$A1106,'Duel Log'!AG$2:AG$5455,$B1106,'Duel Log'!AH$2:AH$5455,"Draw")</f>
        <v>0</v>
      </c>
      <c r="G1106" s="13" t="n">
        <f aca="false">IFERROR(D1106/C1106,"")</f>
        <v>1</v>
      </c>
    </row>
    <row r="1107" customFormat="false" ht="15" hidden="false" customHeight="true" outlineLevel="0" collapsed="false">
      <c r="A1107" s="7" t="s">
        <v>8212</v>
      </c>
      <c r="B1107" s="7" t="s">
        <v>1731</v>
      </c>
      <c r="C1107" s="7" t="n">
        <f aca="false">COUNTIFS('Duel Log'!AF$2:AF$5455,$A1107,'Duel Log'!AG$2:AG$5455,$B1107)</f>
        <v>2</v>
      </c>
      <c r="D1107" s="7" t="n">
        <f aca="false">COUNTIFS('Duel Log'!AF$2:AF$5455,$A1107,'Duel Log'!AG$2:AG$5455,$B1107,'Duel Log'!AH$2:AH$5455,"Win")</f>
        <v>2</v>
      </c>
      <c r="E1107" s="7" t="n">
        <f aca="false">COUNTIFS('Duel Log'!AF$2:AF$5455,$A1107,'Duel Log'!AG$2:AG$5455,$B1107,'Duel Log'!AH$2:AH$5455,"Loss")</f>
        <v>0</v>
      </c>
      <c r="F1107" s="7" t="n">
        <f aca="false">COUNTIFS('Duel Log'!AF$2:AF$5455,$A1107,'Duel Log'!AG$2:AG$5455,$B1107,'Duel Log'!AH$2:AH$5455,"Draw")</f>
        <v>0</v>
      </c>
      <c r="G1107" s="13" t="n">
        <f aca="false">IFERROR(D1107/C1107,"")</f>
        <v>1</v>
      </c>
    </row>
    <row r="1108" customFormat="false" ht="15" hidden="false" customHeight="true" outlineLevel="0" collapsed="false">
      <c r="A1108" s="7" t="s">
        <v>9563</v>
      </c>
      <c r="B1108" s="7" t="s">
        <v>380</v>
      </c>
      <c r="C1108" s="7" t="n">
        <f aca="false">COUNTIFS('Duel Log'!AF$2:AF$5455,$A1108,'Duel Log'!AG$2:AG$5455,$B1108)</f>
        <v>1</v>
      </c>
      <c r="D1108" s="7" t="n">
        <f aca="false">COUNTIFS('Duel Log'!AF$2:AF$5455,$A1108,'Duel Log'!AG$2:AG$5455,$B1108,'Duel Log'!AH$2:AH$5455,"Win")</f>
        <v>0</v>
      </c>
      <c r="E1108" s="7" t="n">
        <f aca="false">COUNTIFS('Duel Log'!AF$2:AF$5455,$A1108,'Duel Log'!AG$2:AG$5455,$B1108,'Duel Log'!AH$2:AH$5455,"Loss")</f>
        <v>1</v>
      </c>
      <c r="F1108" s="7" t="n">
        <f aca="false">COUNTIFS('Duel Log'!AF$2:AF$5455,$A1108,'Duel Log'!AG$2:AG$5455,$B1108,'Duel Log'!AH$2:AH$5455,"Draw")</f>
        <v>0</v>
      </c>
      <c r="G1108" s="13" t="n">
        <f aca="false">IFERROR(D1108/C1108,"")</f>
        <v>0</v>
      </c>
    </row>
    <row r="1109" customFormat="false" ht="15" hidden="false" customHeight="true" outlineLevel="0" collapsed="false">
      <c r="A1109" s="7" t="s">
        <v>4083</v>
      </c>
      <c r="B1109" s="7" t="s">
        <v>2733</v>
      </c>
      <c r="C1109" s="7" t="n">
        <f aca="false">COUNTIFS('Duel Log'!AF$2:AF$5455,$A1109,'Duel Log'!AG$2:AG$5455,$B1109)</f>
        <v>1</v>
      </c>
      <c r="D1109" s="7" t="n">
        <f aca="false">COUNTIFS('Duel Log'!AF$2:AF$5455,$A1109,'Duel Log'!AG$2:AG$5455,$B1109,'Duel Log'!AH$2:AH$5455,"Win")</f>
        <v>1</v>
      </c>
      <c r="E1109" s="7" t="n">
        <f aca="false">COUNTIFS('Duel Log'!AF$2:AF$5455,$A1109,'Duel Log'!AG$2:AG$5455,$B1109,'Duel Log'!AH$2:AH$5455,"Loss")</f>
        <v>0</v>
      </c>
      <c r="F1109" s="7" t="n">
        <f aca="false">COUNTIFS('Duel Log'!AF$2:AF$5455,$A1109,'Duel Log'!AG$2:AG$5455,$B1109,'Duel Log'!AH$2:AH$5455,"Draw")</f>
        <v>0</v>
      </c>
      <c r="G1109" s="13" t="n">
        <f aca="false">IFERROR(D1109/C1109,"")</f>
        <v>1</v>
      </c>
    </row>
    <row r="1110" customFormat="false" ht="15" hidden="false" customHeight="true" outlineLevel="0" collapsed="false">
      <c r="A1110" s="7" t="s">
        <v>835</v>
      </c>
      <c r="B1110" s="7" t="s">
        <v>834</v>
      </c>
      <c r="C1110" s="7" t="n">
        <f aca="false">COUNTIFS('Duel Log'!AF$2:AF$5455,$A1110,'Duel Log'!AG$2:AG$5455,$B1110)</f>
        <v>2</v>
      </c>
      <c r="D1110" s="7" t="n">
        <f aca="false">COUNTIFS('Duel Log'!AF$2:AF$5455,$A1110,'Duel Log'!AG$2:AG$5455,$B1110,'Duel Log'!AH$2:AH$5455,"Win")</f>
        <v>0</v>
      </c>
      <c r="E1110" s="7" t="n">
        <f aca="false">COUNTIFS('Duel Log'!AF$2:AF$5455,$A1110,'Duel Log'!AG$2:AG$5455,$B1110,'Duel Log'!AH$2:AH$5455,"Loss")</f>
        <v>2</v>
      </c>
      <c r="F1110" s="7" t="n">
        <f aca="false">COUNTIFS('Duel Log'!AF$2:AF$5455,$A1110,'Duel Log'!AG$2:AG$5455,$B1110,'Duel Log'!AH$2:AH$5455,"Draw")</f>
        <v>0</v>
      </c>
      <c r="G1110" s="13" t="n">
        <f aca="false">IFERROR(D1110/C1110,"")</f>
        <v>0</v>
      </c>
    </row>
    <row r="1111" customFormat="false" ht="15" hidden="false" customHeight="true" outlineLevel="0" collapsed="false">
      <c r="A1111" s="7" t="s">
        <v>9081</v>
      </c>
      <c r="B1111" s="7" t="s">
        <v>2696</v>
      </c>
      <c r="C1111" s="7" t="n">
        <f aca="false">COUNTIFS('Duel Log'!AF$2:AF$5455,$A1111,'Duel Log'!AG$2:AG$5455,$B1111)</f>
        <v>1</v>
      </c>
      <c r="D1111" s="7" t="n">
        <f aca="false">COUNTIFS('Duel Log'!AF$2:AF$5455,$A1111,'Duel Log'!AG$2:AG$5455,$B1111,'Duel Log'!AH$2:AH$5455,"Win")</f>
        <v>0</v>
      </c>
      <c r="E1111" s="7" t="n">
        <f aca="false">COUNTIFS('Duel Log'!AF$2:AF$5455,$A1111,'Duel Log'!AG$2:AG$5455,$B1111,'Duel Log'!AH$2:AH$5455,"Loss")</f>
        <v>1</v>
      </c>
      <c r="F1111" s="7" t="n">
        <f aca="false">COUNTIFS('Duel Log'!AF$2:AF$5455,$A1111,'Duel Log'!AG$2:AG$5455,$B1111,'Duel Log'!AH$2:AH$5455,"Draw")</f>
        <v>0</v>
      </c>
      <c r="G1111" s="13" t="n">
        <f aca="false">IFERROR(D1111/C1111,"")</f>
        <v>0</v>
      </c>
    </row>
    <row r="1112" customFormat="false" ht="15" hidden="false" customHeight="true" outlineLevel="0" collapsed="false">
      <c r="A1112" s="7" t="s">
        <v>1674</v>
      </c>
      <c r="B1112" s="7" t="s">
        <v>155</v>
      </c>
      <c r="C1112" s="7" t="n">
        <f aca="false">COUNTIFS('Duel Log'!AF$2:AF$5455,$A1112,'Duel Log'!AG$2:AG$5455,$B1112)</f>
        <v>1</v>
      </c>
      <c r="D1112" s="7" t="n">
        <f aca="false">COUNTIFS('Duel Log'!AF$2:AF$5455,$A1112,'Duel Log'!AG$2:AG$5455,$B1112,'Duel Log'!AH$2:AH$5455,"Win")</f>
        <v>0</v>
      </c>
      <c r="E1112" s="7" t="n">
        <f aca="false">COUNTIFS('Duel Log'!AF$2:AF$5455,$A1112,'Duel Log'!AG$2:AG$5455,$B1112,'Duel Log'!AH$2:AH$5455,"Loss")</f>
        <v>1</v>
      </c>
      <c r="F1112" s="7" t="n">
        <f aca="false">COUNTIFS('Duel Log'!AF$2:AF$5455,$A1112,'Duel Log'!AG$2:AG$5455,$B1112,'Duel Log'!AH$2:AH$5455,"Draw")</f>
        <v>0</v>
      </c>
      <c r="G1112" s="13" t="n">
        <f aca="false">IFERROR(D1112/C1112,"")</f>
        <v>0</v>
      </c>
    </row>
    <row r="1113" customFormat="false" ht="15" hidden="false" customHeight="true" outlineLevel="0" collapsed="false">
      <c r="A1113" s="7" t="s">
        <v>1674</v>
      </c>
      <c r="B1113" s="7" t="s">
        <v>216</v>
      </c>
      <c r="C1113" s="7" t="n">
        <f aca="false">COUNTIFS('Duel Log'!AF$2:AF$5455,$A1113,'Duel Log'!AG$2:AG$5455,$B1113)</f>
        <v>1</v>
      </c>
      <c r="D1113" s="7" t="n">
        <f aca="false">COUNTIFS('Duel Log'!AF$2:AF$5455,$A1113,'Duel Log'!AG$2:AG$5455,$B1113,'Duel Log'!AH$2:AH$5455,"Win")</f>
        <v>1</v>
      </c>
      <c r="E1113" s="7" t="n">
        <f aca="false">COUNTIFS('Duel Log'!AF$2:AF$5455,$A1113,'Duel Log'!AG$2:AG$5455,$B1113,'Duel Log'!AH$2:AH$5455,"Loss")</f>
        <v>0</v>
      </c>
      <c r="F1113" s="7" t="n">
        <f aca="false">COUNTIFS('Duel Log'!AF$2:AF$5455,$A1113,'Duel Log'!AG$2:AG$5455,$B1113,'Duel Log'!AH$2:AH$5455,"Draw")</f>
        <v>0</v>
      </c>
      <c r="G1113" s="13" t="n">
        <f aca="false">IFERROR(D1113/C1113,"")</f>
        <v>1</v>
      </c>
    </row>
    <row r="1114" customFormat="false" ht="15" hidden="false" customHeight="true" outlineLevel="0" collapsed="false">
      <c r="A1114" s="7" t="s">
        <v>1674</v>
      </c>
      <c r="B1114" s="7" t="s">
        <v>668</v>
      </c>
      <c r="C1114" s="7" t="n">
        <f aca="false">COUNTIFS('Duel Log'!AF$2:AF$5455,$A1114,'Duel Log'!AG$2:AG$5455,$B1114)</f>
        <v>1</v>
      </c>
      <c r="D1114" s="7" t="n">
        <f aca="false">COUNTIFS('Duel Log'!AF$2:AF$5455,$A1114,'Duel Log'!AG$2:AG$5455,$B1114,'Duel Log'!AH$2:AH$5455,"Win")</f>
        <v>0</v>
      </c>
      <c r="E1114" s="7" t="n">
        <f aca="false">COUNTIFS('Duel Log'!AF$2:AF$5455,$A1114,'Duel Log'!AG$2:AG$5455,$B1114,'Duel Log'!AH$2:AH$5455,"Loss")</f>
        <v>1</v>
      </c>
      <c r="F1114" s="7" t="n">
        <f aca="false">COUNTIFS('Duel Log'!AF$2:AF$5455,$A1114,'Duel Log'!AG$2:AG$5455,$B1114,'Duel Log'!AH$2:AH$5455,"Draw")</f>
        <v>0</v>
      </c>
      <c r="G1114" s="13" t="n">
        <f aca="false">IFERROR(D1114/C1114,"")</f>
        <v>0</v>
      </c>
    </row>
    <row r="1115" customFormat="false" ht="15" hidden="false" customHeight="true" outlineLevel="0" collapsed="false">
      <c r="A1115" s="7" t="s">
        <v>3026</v>
      </c>
      <c r="B1115" s="7" t="s">
        <v>3027</v>
      </c>
      <c r="C1115" s="7" t="n">
        <f aca="false">COUNTIFS('Duel Log'!AF$2:AF$5455,$A1115,'Duel Log'!AG$2:AG$5455,$B1115)</f>
        <v>1</v>
      </c>
      <c r="D1115" s="7" t="n">
        <f aca="false">COUNTIFS('Duel Log'!AF$2:AF$5455,$A1115,'Duel Log'!AG$2:AG$5455,$B1115,'Duel Log'!AH$2:AH$5455,"Win")</f>
        <v>0</v>
      </c>
      <c r="E1115" s="7" t="n">
        <f aca="false">COUNTIFS('Duel Log'!AF$2:AF$5455,$A1115,'Duel Log'!AG$2:AG$5455,$B1115,'Duel Log'!AH$2:AH$5455,"Loss")</f>
        <v>1</v>
      </c>
      <c r="F1115" s="7" t="n">
        <f aca="false">COUNTIFS('Duel Log'!AF$2:AF$5455,$A1115,'Duel Log'!AG$2:AG$5455,$B1115,'Duel Log'!AH$2:AH$5455,"Draw")</f>
        <v>0</v>
      </c>
      <c r="G1115" s="13" t="n">
        <f aca="false">IFERROR(D1115/C1115,"")</f>
        <v>0</v>
      </c>
    </row>
    <row r="1116" customFormat="false" ht="15" hidden="false" customHeight="true" outlineLevel="0" collapsed="false">
      <c r="A1116" s="7" t="s">
        <v>7394</v>
      </c>
      <c r="B1116" s="7" t="s">
        <v>7393</v>
      </c>
      <c r="C1116" s="7" t="n">
        <f aca="false">COUNTIFS('Duel Log'!AF$2:AF$5455,$A1116,'Duel Log'!AG$2:AG$5455,$B1116)</f>
        <v>1</v>
      </c>
      <c r="D1116" s="7" t="n">
        <f aca="false">COUNTIFS('Duel Log'!AF$2:AF$5455,$A1116,'Duel Log'!AG$2:AG$5455,$B1116,'Duel Log'!AH$2:AH$5455,"Win")</f>
        <v>0</v>
      </c>
      <c r="E1116" s="7" t="n">
        <f aca="false">COUNTIFS('Duel Log'!AF$2:AF$5455,$A1116,'Duel Log'!AG$2:AG$5455,$B1116,'Duel Log'!AH$2:AH$5455,"Loss")</f>
        <v>1</v>
      </c>
      <c r="F1116" s="7" t="n">
        <f aca="false">COUNTIFS('Duel Log'!AF$2:AF$5455,$A1116,'Duel Log'!AG$2:AG$5455,$B1116,'Duel Log'!AH$2:AH$5455,"Draw")</f>
        <v>0</v>
      </c>
      <c r="G1116" s="13" t="n">
        <f aca="false">IFERROR(D1116/C1116,"")</f>
        <v>0</v>
      </c>
    </row>
    <row r="1117" customFormat="false" ht="15" hidden="false" customHeight="true" outlineLevel="0" collapsed="false">
      <c r="A1117" s="7" t="s">
        <v>7394</v>
      </c>
      <c r="B1117" s="7" t="s">
        <v>267</v>
      </c>
      <c r="C1117" s="7" t="n">
        <f aca="false">COUNTIFS('Duel Log'!AF$2:AF$5455,$A1117,'Duel Log'!AG$2:AG$5455,$B1117)</f>
        <v>1</v>
      </c>
      <c r="D1117" s="7" t="n">
        <f aca="false">COUNTIFS('Duel Log'!AF$2:AF$5455,$A1117,'Duel Log'!AG$2:AG$5455,$B1117,'Duel Log'!AH$2:AH$5455,"Win")</f>
        <v>0</v>
      </c>
      <c r="E1117" s="7" t="n">
        <f aca="false">COUNTIFS('Duel Log'!AF$2:AF$5455,$A1117,'Duel Log'!AG$2:AG$5455,$B1117,'Duel Log'!AH$2:AH$5455,"Loss")</f>
        <v>1</v>
      </c>
      <c r="F1117" s="7" t="n">
        <f aca="false">COUNTIFS('Duel Log'!AF$2:AF$5455,$A1117,'Duel Log'!AG$2:AG$5455,$B1117,'Duel Log'!AH$2:AH$5455,"Draw")</f>
        <v>0</v>
      </c>
      <c r="G1117" s="13" t="n">
        <f aca="false">IFERROR(D1117/C1117,"")</f>
        <v>0</v>
      </c>
    </row>
    <row r="1118" customFormat="false" ht="15" hidden="false" customHeight="true" outlineLevel="0" collapsed="false">
      <c r="A1118" s="7" t="s">
        <v>633</v>
      </c>
      <c r="B1118" s="7" t="s">
        <v>632</v>
      </c>
      <c r="C1118" s="7" t="n">
        <f aca="false">COUNTIFS('Duel Log'!AF$2:AF$5455,$A1118,'Duel Log'!AG$2:AG$5455,$B1118)</f>
        <v>1</v>
      </c>
      <c r="D1118" s="7" t="n">
        <f aca="false">COUNTIFS('Duel Log'!AF$2:AF$5455,$A1118,'Duel Log'!AG$2:AG$5455,$B1118,'Duel Log'!AH$2:AH$5455,"Win")</f>
        <v>0</v>
      </c>
      <c r="E1118" s="7" t="n">
        <f aca="false">COUNTIFS('Duel Log'!AF$2:AF$5455,$A1118,'Duel Log'!AG$2:AG$5455,$B1118,'Duel Log'!AH$2:AH$5455,"Loss")</f>
        <v>1</v>
      </c>
      <c r="F1118" s="7" t="n">
        <f aca="false">COUNTIFS('Duel Log'!AF$2:AF$5455,$A1118,'Duel Log'!AG$2:AG$5455,$B1118,'Duel Log'!AH$2:AH$5455,"Draw")</f>
        <v>0</v>
      </c>
      <c r="G1118" s="13" t="n">
        <f aca="false">IFERROR(D1118/C1118,"")</f>
        <v>0</v>
      </c>
    </row>
    <row r="1119" customFormat="false" ht="15" hidden="false" customHeight="true" outlineLevel="0" collapsed="false">
      <c r="A1119" s="7" t="s">
        <v>927</v>
      </c>
      <c r="B1119" s="7" t="s">
        <v>180</v>
      </c>
      <c r="C1119" s="7" t="n">
        <f aca="false">COUNTIFS('Duel Log'!AF$2:AF$5455,$A1119,'Duel Log'!AG$2:AG$5455,$B1119)</f>
        <v>1</v>
      </c>
      <c r="D1119" s="7" t="n">
        <f aca="false">COUNTIFS('Duel Log'!AF$2:AF$5455,$A1119,'Duel Log'!AG$2:AG$5455,$B1119,'Duel Log'!AH$2:AH$5455,"Win")</f>
        <v>0</v>
      </c>
      <c r="E1119" s="7" t="n">
        <f aca="false">COUNTIFS('Duel Log'!AF$2:AF$5455,$A1119,'Duel Log'!AG$2:AG$5455,$B1119,'Duel Log'!AH$2:AH$5455,"Loss")</f>
        <v>1</v>
      </c>
      <c r="F1119" s="7" t="n">
        <f aca="false">COUNTIFS('Duel Log'!AF$2:AF$5455,$A1119,'Duel Log'!AG$2:AG$5455,$B1119,'Duel Log'!AH$2:AH$5455,"Draw")</f>
        <v>0</v>
      </c>
      <c r="G1119" s="13" t="n">
        <f aca="false">IFERROR(D1119/C1119,"")</f>
        <v>0</v>
      </c>
    </row>
    <row r="1120" customFormat="false" ht="15" hidden="false" customHeight="true" outlineLevel="0" collapsed="false">
      <c r="A1120" s="7" t="s">
        <v>927</v>
      </c>
      <c r="B1120" s="7" t="s">
        <v>316</v>
      </c>
      <c r="C1120" s="7" t="n">
        <f aca="false">COUNTIFS('Duel Log'!AF$2:AF$5455,$A1120,'Duel Log'!AG$2:AG$5455,$B1120)</f>
        <v>1</v>
      </c>
      <c r="D1120" s="7" t="n">
        <f aca="false">COUNTIFS('Duel Log'!AF$2:AF$5455,$A1120,'Duel Log'!AG$2:AG$5455,$B1120,'Duel Log'!AH$2:AH$5455,"Win")</f>
        <v>1</v>
      </c>
      <c r="E1120" s="7" t="n">
        <f aca="false">COUNTIFS('Duel Log'!AF$2:AF$5455,$A1120,'Duel Log'!AG$2:AG$5455,$B1120,'Duel Log'!AH$2:AH$5455,"Loss")</f>
        <v>0</v>
      </c>
      <c r="F1120" s="7" t="n">
        <f aca="false">COUNTIFS('Duel Log'!AF$2:AF$5455,$A1120,'Duel Log'!AG$2:AG$5455,$B1120,'Duel Log'!AH$2:AH$5455,"Draw")</f>
        <v>0</v>
      </c>
      <c r="G1120" s="13" t="n">
        <f aca="false">IFERROR(D1120/C1120,"")</f>
        <v>1</v>
      </c>
    </row>
    <row r="1121" customFormat="false" ht="15" hidden="false" customHeight="true" outlineLevel="0" collapsed="false">
      <c r="A1121" s="7" t="s">
        <v>1286</v>
      </c>
      <c r="B1121" s="7" t="s">
        <v>206</v>
      </c>
      <c r="C1121" s="7" t="n">
        <f aca="false">COUNTIFS('Duel Log'!AF$2:AF$5455,$A1121,'Duel Log'!AG$2:AG$5455,$B1121)</f>
        <v>2</v>
      </c>
      <c r="D1121" s="7" t="n">
        <f aca="false">COUNTIFS('Duel Log'!AF$2:AF$5455,$A1121,'Duel Log'!AG$2:AG$5455,$B1121,'Duel Log'!AH$2:AH$5455,"Win")</f>
        <v>0</v>
      </c>
      <c r="E1121" s="7" t="n">
        <f aca="false">COUNTIFS('Duel Log'!AF$2:AF$5455,$A1121,'Duel Log'!AG$2:AG$5455,$B1121,'Duel Log'!AH$2:AH$5455,"Loss")</f>
        <v>2</v>
      </c>
      <c r="F1121" s="7" t="n">
        <f aca="false">COUNTIFS('Duel Log'!AF$2:AF$5455,$A1121,'Duel Log'!AG$2:AG$5455,$B1121,'Duel Log'!AH$2:AH$5455,"Draw")</f>
        <v>0</v>
      </c>
      <c r="G1121" s="13" t="n">
        <f aca="false">IFERROR(D1121/C1121,"")</f>
        <v>0</v>
      </c>
    </row>
    <row r="1122" customFormat="false" ht="15" hidden="false" customHeight="true" outlineLevel="0" collapsed="false">
      <c r="A1122" s="7" t="s">
        <v>4245</v>
      </c>
      <c r="B1122" s="7" t="s">
        <v>1275</v>
      </c>
      <c r="C1122" s="7" t="n">
        <f aca="false">COUNTIFS('Duel Log'!AF$2:AF$5455,$A1122,'Duel Log'!AG$2:AG$5455,$B1122)</f>
        <v>2</v>
      </c>
      <c r="D1122" s="7" t="n">
        <f aca="false">COUNTIFS('Duel Log'!AF$2:AF$5455,$A1122,'Duel Log'!AG$2:AG$5455,$B1122,'Duel Log'!AH$2:AH$5455,"Win")</f>
        <v>0</v>
      </c>
      <c r="E1122" s="7" t="n">
        <f aca="false">COUNTIFS('Duel Log'!AF$2:AF$5455,$A1122,'Duel Log'!AG$2:AG$5455,$B1122,'Duel Log'!AH$2:AH$5455,"Loss")</f>
        <v>2</v>
      </c>
      <c r="F1122" s="7" t="n">
        <f aca="false">COUNTIFS('Duel Log'!AF$2:AF$5455,$A1122,'Duel Log'!AG$2:AG$5455,$B1122,'Duel Log'!AH$2:AH$5455,"Draw")</f>
        <v>0</v>
      </c>
      <c r="G1122" s="13" t="n">
        <f aca="false">IFERROR(D1122/C1122,"")</f>
        <v>0</v>
      </c>
    </row>
    <row r="1123" customFormat="false" ht="15" hidden="false" customHeight="true" outlineLevel="0" collapsed="false">
      <c r="A1123" s="7" t="s">
        <v>5230</v>
      </c>
      <c r="B1123" s="7" t="s">
        <v>429</v>
      </c>
      <c r="C1123" s="7" t="n">
        <f aca="false">COUNTIFS('Duel Log'!AF$2:AF$5455,$A1123,'Duel Log'!AG$2:AG$5455,$B1123)</f>
        <v>1</v>
      </c>
      <c r="D1123" s="7" t="n">
        <f aca="false">COUNTIFS('Duel Log'!AF$2:AF$5455,$A1123,'Duel Log'!AG$2:AG$5455,$B1123,'Duel Log'!AH$2:AH$5455,"Win")</f>
        <v>0</v>
      </c>
      <c r="E1123" s="7" t="n">
        <f aca="false">COUNTIFS('Duel Log'!AF$2:AF$5455,$A1123,'Duel Log'!AG$2:AG$5455,$B1123,'Duel Log'!AH$2:AH$5455,"Loss")</f>
        <v>1</v>
      </c>
      <c r="F1123" s="7" t="n">
        <f aca="false">COUNTIFS('Duel Log'!AF$2:AF$5455,$A1123,'Duel Log'!AG$2:AG$5455,$B1123,'Duel Log'!AH$2:AH$5455,"Draw")</f>
        <v>0</v>
      </c>
      <c r="G1123" s="13" t="n">
        <f aca="false">IFERROR(D1123/C1123,"")</f>
        <v>0</v>
      </c>
    </row>
    <row r="1124" customFormat="false" ht="15" hidden="false" customHeight="true" outlineLevel="0" collapsed="false">
      <c r="A1124" s="7" t="s">
        <v>1164</v>
      </c>
      <c r="B1124" s="7" t="s">
        <v>1163</v>
      </c>
      <c r="C1124" s="7" t="n">
        <f aca="false">COUNTIFS('Duel Log'!AF$2:AF$5455,$A1124,'Duel Log'!AG$2:AG$5455,$B1124)</f>
        <v>1</v>
      </c>
      <c r="D1124" s="7" t="n">
        <f aca="false">COUNTIFS('Duel Log'!AF$2:AF$5455,$A1124,'Duel Log'!AG$2:AG$5455,$B1124,'Duel Log'!AH$2:AH$5455,"Win")</f>
        <v>0</v>
      </c>
      <c r="E1124" s="7" t="n">
        <f aca="false">COUNTIFS('Duel Log'!AF$2:AF$5455,$A1124,'Duel Log'!AG$2:AG$5455,$B1124,'Duel Log'!AH$2:AH$5455,"Loss")</f>
        <v>1</v>
      </c>
      <c r="F1124" s="7" t="n">
        <f aca="false">COUNTIFS('Duel Log'!AF$2:AF$5455,$A1124,'Duel Log'!AG$2:AG$5455,$B1124,'Duel Log'!AH$2:AH$5455,"Draw")</f>
        <v>0</v>
      </c>
      <c r="G1124" s="13" t="n">
        <f aca="false">IFERROR(D1124/C1124,"")</f>
        <v>0</v>
      </c>
    </row>
    <row r="1125" customFormat="false" ht="15" hidden="false" customHeight="true" outlineLevel="0" collapsed="false">
      <c r="A1125" s="7" t="s">
        <v>6205</v>
      </c>
      <c r="B1125" s="7" t="s">
        <v>6206</v>
      </c>
      <c r="C1125" s="7" t="n">
        <f aca="false">COUNTIFS('Duel Log'!AF$2:AF$5455,$A1125,'Duel Log'!AG$2:AG$5455,$B1125)</f>
        <v>2</v>
      </c>
      <c r="D1125" s="7" t="n">
        <f aca="false">COUNTIFS('Duel Log'!AF$2:AF$5455,$A1125,'Duel Log'!AG$2:AG$5455,$B1125,'Duel Log'!AH$2:AH$5455,"Win")</f>
        <v>0</v>
      </c>
      <c r="E1125" s="7" t="n">
        <f aca="false">COUNTIFS('Duel Log'!AF$2:AF$5455,$A1125,'Duel Log'!AG$2:AG$5455,$B1125,'Duel Log'!AH$2:AH$5455,"Loss")</f>
        <v>2</v>
      </c>
      <c r="F1125" s="7" t="n">
        <f aca="false">COUNTIFS('Duel Log'!AF$2:AF$5455,$A1125,'Duel Log'!AG$2:AG$5455,$B1125,'Duel Log'!AH$2:AH$5455,"Draw")</f>
        <v>0</v>
      </c>
      <c r="G1125" s="13" t="n">
        <f aca="false">IFERROR(D1125/C1125,"")</f>
        <v>0</v>
      </c>
    </row>
    <row r="1126" customFormat="false" ht="15" hidden="false" customHeight="true" outlineLevel="0" collapsed="false">
      <c r="A1126" s="7" t="s">
        <v>4389</v>
      </c>
      <c r="B1126" s="7" t="s">
        <v>4388</v>
      </c>
      <c r="C1126" s="7" t="n">
        <f aca="false">COUNTIFS('Duel Log'!AF$2:AF$5455,$A1126,'Duel Log'!AG$2:AG$5455,$B1126)</f>
        <v>1</v>
      </c>
      <c r="D1126" s="7" t="n">
        <f aca="false">COUNTIFS('Duel Log'!AF$2:AF$5455,$A1126,'Duel Log'!AG$2:AG$5455,$B1126,'Duel Log'!AH$2:AH$5455,"Win")</f>
        <v>1</v>
      </c>
      <c r="E1126" s="7" t="n">
        <f aca="false">COUNTIFS('Duel Log'!AF$2:AF$5455,$A1126,'Duel Log'!AG$2:AG$5455,$B1126,'Duel Log'!AH$2:AH$5455,"Loss")</f>
        <v>0</v>
      </c>
      <c r="F1126" s="7" t="n">
        <f aca="false">COUNTIFS('Duel Log'!AF$2:AF$5455,$A1126,'Duel Log'!AG$2:AG$5455,$B1126,'Duel Log'!AH$2:AH$5455,"Draw")</f>
        <v>0</v>
      </c>
      <c r="G1126" s="13" t="n">
        <f aca="false">IFERROR(D1126/C1126,"")</f>
        <v>1</v>
      </c>
    </row>
    <row r="1127" customFormat="false" ht="15" hidden="false" customHeight="true" outlineLevel="0" collapsed="false">
      <c r="A1127" s="7" t="s">
        <v>7890</v>
      </c>
      <c r="B1127" s="7" t="s">
        <v>7873</v>
      </c>
      <c r="C1127" s="7" t="n">
        <f aca="false">COUNTIFS('Duel Log'!AF$2:AF$5455,$A1127,'Duel Log'!AG$2:AG$5455,$B1127)</f>
        <v>1</v>
      </c>
      <c r="D1127" s="7" t="n">
        <f aca="false">COUNTIFS('Duel Log'!AF$2:AF$5455,$A1127,'Duel Log'!AG$2:AG$5455,$B1127,'Duel Log'!AH$2:AH$5455,"Win")</f>
        <v>1</v>
      </c>
      <c r="E1127" s="7" t="n">
        <f aca="false">COUNTIFS('Duel Log'!AF$2:AF$5455,$A1127,'Duel Log'!AG$2:AG$5455,$B1127,'Duel Log'!AH$2:AH$5455,"Loss")</f>
        <v>0</v>
      </c>
      <c r="F1127" s="7" t="n">
        <f aca="false">COUNTIFS('Duel Log'!AF$2:AF$5455,$A1127,'Duel Log'!AG$2:AG$5455,$B1127,'Duel Log'!AH$2:AH$5455,"Draw")</f>
        <v>0</v>
      </c>
      <c r="G1127" s="13" t="n">
        <f aca="false">IFERROR(D1127/C1127,"")</f>
        <v>1</v>
      </c>
    </row>
    <row r="1128" customFormat="false" ht="15" hidden="false" customHeight="true" outlineLevel="0" collapsed="false">
      <c r="A1128" s="7" t="s">
        <v>8565</v>
      </c>
      <c r="B1128" s="7" t="s">
        <v>5848</v>
      </c>
      <c r="C1128" s="7" t="n">
        <f aca="false">COUNTIFS('Duel Log'!AF$2:AF$5455,$A1128,'Duel Log'!AG$2:AG$5455,$B1128)</f>
        <v>1</v>
      </c>
      <c r="D1128" s="7" t="n">
        <f aca="false">COUNTIFS('Duel Log'!AF$2:AF$5455,$A1128,'Duel Log'!AG$2:AG$5455,$B1128,'Duel Log'!AH$2:AH$5455,"Win")</f>
        <v>0</v>
      </c>
      <c r="E1128" s="7" t="n">
        <f aca="false">COUNTIFS('Duel Log'!AF$2:AF$5455,$A1128,'Duel Log'!AG$2:AG$5455,$B1128,'Duel Log'!AH$2:AH$5455,"Loss")</f>
        <v>1</v>
      </c>
      <c r="F1128" s="7" t="n">
        <f aca="false">COUNTIFS('Duel Log'!AF$2:AF$5455,$A1128,'Duel Log'!AG$2:AG$5455,$B1128,'Duel Log'!AH$2:AH$5455,"Draw")</f>
        <v>0</v>
      </c>
      <c r="G1128" s="13" t="n">
        <f aca="false">IFERROR(D1128/C1128,"")</f>
        <v>0</v>
      </c>
    </row>
    <row r="1129" customFormat="false" ht="15" hidden="false" customHeight="true" outlineLevel="0" collapsed="false">
      <c r="A1129" s="7" t="s">
        <v>7189</v>
      </c>
      <c r="B1129" s="7" t="s">
        <v>7190</v>
      </c>
      <c r="C1129" s="7" t="n">
        <f aca="false">COUNTIFS('Duel Log'!AF$2:AF$5455,$A1129,'Duel Log'!AG$2:AG$5455,$B1129)</f>
        <v>1</v>
      </c>
      <c r="D1129" s="7" t="n">
        <f aca="false">COUNTIFS('Duel Log'!AF$2:AF$5455,$A1129,'Duel Log'!AG$2:AG$5455,$B1129,'Duel Log'!AH$2:AH$5455,"Win")</f>
        <v>0</v>
      </c>
      <c r="E1129" s="7" t="n">
        <f aca="false">COUNTIFS('Duel Log'!AF$2:AF$5455,$A1129,'Duel Log'!AG$2:AG$5455,$B1129,'Duel Log'!AH$2:AH$5455,"Loss")</f>
        <v>1</v>
      </c>
      <c r="F1129" s="7" t="n">
        <f aca="false">COUNTIFS('Duel Log'!AF$2:AF$5455,$A1129,'Duel Log'!AG$2:AG$5455,$B1129,'Duel Log'!AH$2:AH$5455,"Draw")</f>
        <v>0</v>
      </c>
      <c r="G1129" s="13" t="n">
        <f aca="false">IFERROR(D1129/C1129,"")</f>
        <v>0</v>
      </c>
    </row>
    <row r="1130" customFormat="false" ht="15" hidden="false" customHeight="true" outlineLevel="0" collapsed="false">
      <c r="A1130" s="7" t="s">
        <v>7146</v>
      </c>
      <c r="B1130" s="7" t="s">
        <v>7178</v>
      </c>
      <c r="C1130" s="7" t="n">
        <f aca="false">COUNTIFS('Duel Log'!AF$2:AF$5455,$A1130,'Duel Log'!AG$2:AG$5455,$B1130)</f>
        <v>2</v>
      </c>
      <c r="D1130" s="7" t="n">
        <f aca="false">COUNTIFS('Duel Log'!AF$2:AF$5455,$A1130,'Duel Log'!AG$2:AG$5455,$B1130,'Duel Log'!AH$2:AH$5455,"Win")</f>
        <v>2</v>
      </c>
      <c r="E1130" s="7" t="n">
        <f aca="false">COUNTIFS('Duel Log'!AF$2:AF$5455,$A1130,'Duel Log'!AG$2:AG$5455,$B1130,'Duel Log'!AH$2:AH$5455,"Loss")</f>
        <v>0</v>
      </c>
      <c r="F1130" s="7" t="n">
        <f aca="false">COUNTIFS('Duel Log'!AF$2:AF$5455,$A1130,'Duel Log'!AG$2:AG$5455,$B1130,'Duel Log'!AH$2:AH$5455,"Draw")</f>
        <v>0</v>
      </c>
      <c r="G1130" s="13" t="n">
        <f aca="false">IFERROR(D1130/C1130,"")</f>
        <v>1</v>
      </c>
    </row>
    <row r="1131" customFormat="false" ht="15" hidden="false" customHeight="true" outlineLevel="0" collapsed="false">
      <c r="A1131" s="7" t="s">
        <v>7146</v>
      </c>
      <c r="B1131" s="7" t="s">
        <v>7209</v>
      </c>
      <c r="C1131" s="7" t="n">
        <f aca="false">COUNTIFS('Duel Log'!AF$2:AF$5455,$A1131,'Duel Log'!AG$2:AG$5455,$B1131)</f>
        <v>1</v>
      </c>
      <c r="D1131" s="7" t="n">
        <f aca="false">COUNTIFS('Duel Log'!AF$2:AF$5455,$A1131,'Duel Log'!AG$2:AG$5455,$B1131,'Duel Log'!AH$2:AH$5455,"Win")</f>
        <v>1</v>
      </c>
      <c r="E1131" s="7" t="n">
        <f aca="false">COUNTIFS('Duel Log'!AF$2:AF$5455,$A1131,'Duel Log'!AG$2:AG$5455,$B1131,'Duel Log'!AH$2:AH$5455,"Loss")</f>
        <v>0</v>
      </c>
      <c r="F1131" s="7" t="n">
        <f aca="false">COUNTIFS('Duel Log'!AF$2:AF$5455,$A1131,'Duel Log'!AG$2:AG$5455,$B1131,'Duel Log'!AH$2:AH$5455,"Draw")</f>
        <v>0</v>
      </c>
      <c r="G1131" s="13" t="n">
        <f aca="false">IFERROR(D1131/C1131,"")</f>
        <v>1</v>
      </c>
    </row>
    <row r="1132" customFormat="false" ht="15" hidden="false" customHeight="true" outlineLevel="0" collapsed="false">
      <c r="A1132" s="7" t="s">
        <v>4356</v>
      </c>
      <c r="B1132" s="7" t="s">
        <v>1568</v>
      </c>
      <c r="C1132" s="7" t="n">
        <f aca="false">COUNTIFS('Duel Log'!AF$2:AF$5455,$A1132,'Duel Log'!AG$2:AG$5455,$B1132)</f>
        <v>1</v>
      </c>
      <c r="D1132" s="7" t="n">
        <f aca="false">COUNTIFS('Duel Log'!AF$2:AF$5455,$A1132,'Duel Log'!AG$2:AG$5455,$B1132,'Duel Log'!AH$2:AH$5455,"Win")</f>
        <v>0</v>
      </c>
      <c r="E1132" s="7" t="n">
        <f aca="false">COUNTIFS('Duel Log'!AF$2:AF$5455,$A1132,'Duel Log'!AG$2:AG$5455,$B1132,'Duel Log'!AH$2:AH$5455,"Loss")</f>
        <v>1</v>
      </c>
      <c r="F1132" s="7" t="n">
        <f aca="false">COUNTIFS('Duel Log'!AF$2:AF$5455,$A1132,'Duel Log'!AG$2:AG$5455,$B1132,'Duel Log'!AH$2:AH$5455,"Draw")</f>
        <v>0</v>
      </c>
      <c r="G1132" s="13" t="n">
        <f aca="false">IFERROR(D1132/C1132,"")</f>
        <v>0</v>
      </c>
    </row>
    <row r="1133" customFormat="false" ht="15" hidden="false" customHeight="true" outlineLevel="0" collapsed="false">
      <c r="A1133" s="7" t="s">
        <v>7435</v>
      </c>
      <c r="B1133" s="7" t="s">
        <v>7436</v>
      </c>
      <c r="C1133" s="7" t="n">
        <f aca="false">COUNTIFS('Duel Log'!AF$2:AF$5455,$A1133,'Duel Log'!AG$2:AG$5455,$B1133)</f>
        <v>2</v>
      </c>
      <c r="D1133" s="7" t="n">
        <f aca="false">COUNTIFS('Duel Log'!AF$2:AF$5455,$A1133,'Duel Log'!AG$2:AG$5455,$B1133,'Duel Log'!AH$2:AH$5455,"Win")</f>
        <v>0</v>
      </c>
      <c r="E1133" s="7" t="n">
        <f aca="false">COUNTIFS('Duel Log'!AF$2:AF$5455,$A1133,'Duel Log'!AG$2:AG$5455,$B1133,'Duel Log'!AH$2:AH$5455,"Loss")</f>
        <v>2</v>
      </c>
      <c r="F1133" s="7" t="n">
        <f aca="false">COUNTIFS('Duel Log'!AF$2:AF$5455,$A1133,'Duel Log'!AG$2:AG$5455,$B1133,'Duel Log'!AH$2:AH$5455,"Draw")</f>
        <v>0</v>
      </c>
      <c r="G1133" s="13" t="n">
        <f aca="false">IFERROR(D1133/C1133,"")</f>
        <v>0</v>
      </c>
    </row>
    <row r="1134" customFormat="false" ht="15" hidden="false" customHeight="true" outlineLevel="0" collapsed="false">
      <c r="A1134" s="7" t="s">
        <v>912</v>
      </c>
      <c r="B1134" s="7" t="s">
        <v>911</v>
      </c>
      <c r="C1134" s="7" t="n">
        <f aca="false">COUNTIFS('Duel Log'!AF$2:AF$5455,$A1134,'Duel Log'!AG$2:AG$5455,$B1134)</f>
        <v>1</v>
      </c>
      <c r="D1134" s="7" t="n">
        <f aca="false">COUNTIFS('Duel Log'!AF$2:AF$5455,$A1134,'Duel Log'!AG$2:AG$5455,$B1134,'Duel Log'!AH$2:AH$5455,"Win")</f>
        <v>1</v>
      </c>
      <c r="E1134" s="7" t="n">
        <f aca="false">COUNTIFS('Duel Log'!AF$2:AF$5455,$A1134,'Duel Log'!AG$2:AG$5455,$B1134,'Duel Log'!AH$2:AH$5455,"Loss")</f>
        <v>0</v>
      </c>
      <c r="F1134" s="7" t="n">
        <f aca="false">COUNTIFS('Duel Log'!AF$2:AF$5455,$A1134,'Duel Log'!AG$2:AG$5455,$B1134,'Duel Log'!AH$2:AH$5455,"Draw")</f>
        <v>0</v>
      </c>
      <c r="G1134" s="13" t="n">
        <f aca="false">IFERROR(D1134/C1134,"")</f>
        <v>1</v>
      </c>
    </row>
    <row r="1135" customFormat="false" ht="15" hidden="false" customHeight="true" outlineLevel="0" collapsed="false">
      <c r="A1135" s="7" t="s">
        <v>912</v>
      </c>
      <c r="B1135" s="7" t="s">
        <v>368</v>
      </c>
      <c r="C1135" s="7" t="n">
        <f aca="false">COUNTIFS('Duel Log'!AF$2:AF$5455,$A1135,'Duel Log'!AG$2:AG$5455,$B1135)</f>
        <v>1</v>
      </c>
      <c r="D1135" s="7" t="n">
        <f aca="false">COUNTIFS('Duel Log'!AF$2:AF$5455,$A1135,'Duel Log'!AG$2:AG$5455,$B1135,'Duel Log'!AH$2:AH$5455,"Win")</f>
        <v>0</v>
      </c>
      <c r="E1135" s="7" t="n">
        <f aca="false">COUNTIFS('Duel Log'!AF$2:AF$5455,$A1135,'Duel Log'!AG$2:AG$5455,$B1135,'Duel Log'!AH$2:AH$5455,"Loss")</f>
        <v>1</v>
      </c>
      <c r="F1135" s="7" t="n">
        <f aca="false">COUNTIFS('Duel Log'!AF$2:AF$5455,$A1135,'Duel Log'!AG$2:AG$5455,$B1135,'Duel Log'!AH$2:AH$5455,"Draw")</f>
        <v>0</v>
      </c>
      <c r="G1135" s="13" t="n">
        <f aca="false">IFERROR(D1135/C1135,"")</f>
        <v>0</v>
      </c>
    </row>
    <row r="1136" customFormat="false" ht="15" hidden="false" customHeight="true" outlineLevel="0" collapsed="false">
      <c r="A1136" s="7" t="s">
        <v>3247</v>
      </c>
      <c r="B1136" s="7" t="s">
        <v>668</v>
      </c>
      <c r="C1136" s="7" t="n">
        <f aca="false">COUNTIFS('Duel Log'!AF$2:AF$5455,$A1136,'Duel Log'!AG$2:AG$5455,$B1136)</f>
        <v>2</v>
      </c>
      <c r="D1136" s="7" t="n">
        <f aca="false">COUNTIFS('Duel Log'!AF$2:AF$5455,$A1136,'Duel Log'!AG$2:AG$5455,$B1136,'Duel Log'!AH$2:AH$5455,"Win")</f>
        <v>2</v>
      </c>
      <c r="E1136" s="7" t="n">
        <f aca="false">COUNTIFS('Duel Log'!AF$2:AF$5455,$A1136,'Duel Log'!AG$2:AG$5455,$B1136,'Duel Log'!AH$2:AH$5455,"Loss")</f>
        <v>0</v>
      </c>
      <c r="F1136" s="7" t="n">
        <f aca="false">COUNTIFS('Duel Log'!AF$2:AF$5455,$A1136,'Duel Log'!AG$2:AG$5455,$B1136,'Duel Log'!AH$2:AH$5455,"Draw")</f>
        <v>0</v>
      </c>
      <c r="G1136" s="13" t="n">
        <f aca="false">IFERROR(D1136/C1136,"")</f>
        <v>1</v>
      </c>
    </row>
    <row r="1137" customFormat="false" ht="15" hidden="false" customHeight="true" outlineLevel="0" collapsed="false">
      <c r="A1137" s="7" t="s">
        <v>3247</v>
      </c>
      <c r="B1137" s="7" t="s">
        <v>8536</v>
      </c>
      <c r="C1137" s="7" t="n">
        <f aca="false">COUNTIFS('Duel Log'!AF$2:AF$5455,$A1137,'Duel Log'!AG$2:AG$5455,$B1137)</f>
        <v>2</v>
      </c>
      <c r="D1137" s="7" t="n">
        <f aca="false">COUNTIFS('Duel Log'!AF$2:AF$5455,$A1137,'Duel Log'!AG$2:AG$5455,$B1137,'Duel Log'!AH$2:AH$5455,"Win")</f>
        <v>2</v>
      </c>
      <c r="E1137" s="7" t="n">
        <f aca="false">COUNTIFS('Duel Log'!AF$2:AF$5455,$A1137,'Duel Log'!AG$2:AG$5455,$B1137,'Duel Log'!AH$2:AH$5455,"Loss")</f>
        <v>0</v>
      </c>
      <c r="F1137" s="7" t="n">
        <f aca="false">COUNTIFS('Duel Log'!AF$2:AF$5455,$A1137,'Duel Log'!AG$2:AG$5455,$B1137,'Duel Log'!AH$2:AH$5455,"Draw")</f>
        <v>0</v>
      </c>
      <c r="G1137" s="13" t="n">
        <f aca="false">IFERROR(D1137/C1137,"")</f>
        <v>1</v>
      </c>
    </row>
    <row r="1138" customFormat="false" ht="15" hidden="false" customHeight="true" outlineLevel="0" collapsed="false">
      <c r="A1138" s="7" t="s">
        <v>1386</v>
      </c>
      <c r="B1138" s="7" t="s">
        <v>1385</v>
      </c>
      <c r="C1138" s="7" t="n">
        <f aca="false">COUNTIFS('Duel Log'!AF$2:AF$5455,$A1138,'Duel Log'!AG$2:AG$5455,$B1138)</f>
        <v>2</v>
      </c>
      <c r="D1138" s="7" t="n">
        <f aca="false">COUNTIFS('Duel Log'!AF$2:AF$5455,$A1138,'Duel Log'!AG$2:AG$5455,$B1138,'Duel Log'!AH$2:AH$5455,"Win")</f>
        <v>2</v>
      </c>
      <c r="E1138" s="7" t="n">
        <f aca="false">COUNTIFS('Duel Log'!AF$2:AF$5455,$A1138,'Duel Log'!AG$2:AG$5455,$B1138,'Duel Log'!AH$2:AH$5455,"Loss")</f>
        <v>0</v>
      </c>
      <c r="F1138" s="7" t="n">
        <f aca="false">COUNTIFS('Duel Log'!AF$2:AF$5455,$A1138,'Duel Log'!AG$2:AG$5455,$B1138,'Duel Log'!AH$2:AH$5455,"Draw")</f>
        <v>0</v>
      </c>
      <c r="G1138" s="13" t="n">
        <f aca="false">IFERROR(D1138/C1138,"")</f>
        <v>1</v>
      </c>
    </row>
    <row r="1139" customFormat="false" ht="15" hidden="false" customHeight="true" outlineLevel="0" collapsed="false">
      <c r="A1139" s="7" t="s">
        <v>3080</v>
      </c>
      <c r="B1139" s="7" t="s">
        <v>3081</v>
      </c>
      <c r="C1139" s="7" t="n">
        <f aca="false">COUNTIFS('Duel Log'!AF$2:AF$5455,$A1139,'Duel Log'!AG$2:AG$5455,$B1139)</f>
        <v>2</v>
      </c>
      <c r="D1139" s="7" t="n">
        <f aca="false">COUNTIFS('Duel Log'!AF$2:AF$5455,$A1139,'Duel Log'!AG$2:AG$5455,$B1139,'Duel Log'!AH$2:AH$5455,"Win")</f>
        <v>0</v>
      </c>
      <c r="E1139" s="7" t="n">
        <f aca="false">COUNTIFS('Duel Log'!AF$2:AF$5455,$A1139,'Duel Log'!AG$2:AG$5455,$B1139,'Duel Log'!AH$2:AH$5455,"Loss")</f>
        <v>2</v>
      </c>
      <c r="F1139" s="7" t="n">
        <f aca="false">COUNTIFS('Duel Log'!AF$2:AF$5455,$A1139,'Duel Log'!AG$2:AG$5455,$B1139,'Duel Log'!AH$2:AH$5455,"Draw")</f>
        <v>0</v>
      </c>
      <c r="G1139" s="13" t="n">
        <f aca="false">IFERROR(D1139/C1139,"")</f>
        <v>0</v>
      </c>
    </row>
    <row r="1140" customFormat="false" ht="15" hidden="false" customHeight="true" outlineLevel="0" collapsed="false">
      <c r="A1140" s="7" t="s">
        <v>3659</v>
      </c>
      <c r="B1140" s="7" t="s">
        <v>3660</v>
      </c>
      <c r="C1140" s="7" t="n">
        <f aca="false">COUNTIFS('Duel Log'!AF$2:AF$5455,$A1140,'Duel Log'!AG$2:AG$5455,$B1140)</f>
        <v>2</v>
      </c>
      <c r="D1140" s="7" t="n">
        <f aca="false">COUNTIFS('Duel Log'!AF$2:AF$5455,$A1140,'Duel Log'!AG$2:AG$5455,$B1140,'Duel Log'!AH$2:AH$5455,"Win")</f>
        <v>0</v>
      </c>
      <c r="E1140" s="7" t="n">
        <f aca="false">COUNTIFS('Duel Log'!AF$2:AF$5455,$A1140,'Duel Log'!AG$2:AG$5455,$B1140,'Duel Log'!AH$2:AH$5455,"Loss")</f>
        <v>2</v>
      </c>
      <c r="F1140" s="7" t="n">
        <f aca="false">COUNTIFS('Duel Log'!AF$2:AF$5455,$A1140,'Duel Log'!AG$2:AG$5455,$B1140,'Duel Log'!AH$2:AH$5455,"Draw")</f>
        <v>0</v>
      </c>
      <c r="G1140" s="13" t="n">
        <f aca="false">IFERROR(D1140/C1140,"")</f>
        <v>0</v>
      </c>
    </row>
    <row r="1141" customFormat="false" ht="15" hidden="false" customHeight="true" outlineLevel="0" collapsed="false">
      <c r="A1141" s="7" t="s">
        <v>3441</v>
      </c>
      <c r="B1141" s="7" t="s">
        <v>3440</v>
      </c>
      <c r="C1141" s="7" t="n">
        <f aca="false">COUNTIFS('Duel Log'!AF$2:AF$5455,$A1141,'Duel Log'!AG$2:AG$5455,$B1141)</f>
        <v>1</v>
      </c>
      <c r="D1141" s="7" t="n">
        <f aca="false">COUNTIFS('Duel Log'!AF$2:AF$5455,$A1141,'Duel Log'!AG$2:AG$5455,$B1141,'Duel Log'!AH$2:AH$5455,"Win")</f>
        <v>0</v>
      </c>
      <c r="E1141" s="7" t="n">
        <f aca="false">COUNTIFS('Duel Log'!AF$2:AF$5455,$A1141,'Duel Log'!AG$2:AG$5455,$B1141,'Duel Log'!AH$2:AH$5455,"Loss")</f>
        <v>1</v>
      </c>
      <c r="F1141" s="7" t="n">
        <f aca="false">COUNTIFS('Duel Log'!AF$2:AF$5455,$A1141,'Duel Log'!AG$2:AG$5455,$B1141,'Duel Log'!AH$2:AH$5455,"Draw")</f>
        <v>0</v>
      </c>
      <c r="G1141" s="13" t="n">
        <f aca="false">IFERROR(D1141/C1141,"")</f>
        <v>0</v>
      </c>
    </row>
    <row r="1142" customFormat="false" ht="15" hidden="false" customHeight="true" outlineLevel="0" collapsed="false">
      <c r="A1142" s="7" t="s">
        <v>2825</v>
      </c>
      <c r="B1142" s="7" t="s">
        <v>2824</v>
      </c>
      <c r="C1142" s="7" t="n">
        <f aca="false">COUNTIFS('Duel Log'!AF$2:AF$5455,$A1142,'Duel Log'!AG$2:AG$5455,$B1142)</f>
        <v>2</v>
      </c>
      <c r="D1142" s="7" t="n">
        <f aca="false">COUNTIFS('Duel Log'!AF$2:AF$5455,$A1142,'Duel Log'!AG$2:AG$5455,$B1142,'Duel Log'!AH$2:AH$5455,"Win")</f>
        <v>0</v>
      </c>
      <c r="E1142" s="7" t="n">
        <f aca="false">COUNTIFS('Duel Log'!AF$2:AF$5455,$A1142,'Duel Log'!AG$2:AG$5455,$B1142,'Duel Log'!AH$2:AH$5455,"Loss")</f>
        <v>2</v>
      </c>
      <c r="F1142" s="7" t="n">
        <f aca="false">COUNTIFS('Duel Log'!AF$2:AF$5455,$A1142,'Duel Log'!AG$2:AG$5455,$B1142,'Duel Log'!AH$2:AH$5455,"Draw")</f>
        <v>0</v>
      </c>
      <c r="G1142" s="13" t="n">
        <f aca="false">IFERROR(D1142/C1142,"")</f>
        <v>0</v>
      </c>
    </row>
    <row r="1143" customFormat="false" ht="15" hidden="false" customHeight="true" outlineLevel="0" collapsed="false">
      <c r="A1143" s="7" t="s">
        <v>6253</v>
      </c>
      <c r="B1143" s="7" t="s">
        <v>6254</v>
      </c>
      <c r="C1143" s="7" t="n">
        <f aca="false">COUNTIFS('Duel Log'!AF$2:AF$5455,$A1143,'Duel Log'!AG$2:AG$5455,$B1143)</f>
        <v>1</v>
      </c>
      <c r="D1143" s="7" t="n">
        <f aca="false">COUNTIFS('Duel Log'!AF$2:AF$5455,$A1143,'Duel Log'!AG$2:AG$5455,$B1143,'Duel Log'!AH$2:AH$5455,"Win")</f>
        <v>1</v>
      </c>
      <c r="E1143" s="7" t="n">
        <f aca="false">COUNTIFS('Duel Log'!AF$2:AF$5455,$A1143,'Duel Log'!AG$2:AG$5455,$B1143,'Duel Log'!AH$2:AH$5455,"Loss")</f>
        <v>0</v>
      </c>
      <c r="F1143" s="7" t="n">
        <f aca="false">COUNTIFS('Duel Log'!AF$2:AF$5455,$A1143,'Duel Log'!AG$2:AG$5455,$B1143,'Duel Log'!AH$2:AH$5455,"Draw")</f>
        <v>0</v>
      </c>
      <c r="G1143" s="13" t="n">
        <f aca="false">IFERROR(D1143/C1143,"")</f>
        <v>1</v>
      </c>
    </row>
    <row r="1144" customFormat="false" ht="15" hidden="false" customHeight="true" outlineLevel="0" collapsed="false">
      <c r="A1144" s="7" t="s">
        <v>5104</v>
      </c>
      <c r="B1144" s="7" t="s">
        <v>206</v>
      </c>
      <c r="C1144" s="7" t="n">
        <f aca="false">COUNTIFS('Duel Log'!AF$2:AF$5455,$A1144,'Duel Log'!AG$2:AG$5455,$B1144)</f>
        <v>2</v>
      </c>
      <c r="D1144" s="7" t="n">
        <f aca="false">COUNTIFS('Duel Log'!AF$2:AF$5455,$A1144,'Duel Log'!AG$2:AG$5455,$B1144,'Duel Log'!AH$2:AH$5455,"Win")</f>
        <v>2</v>
      </c>
      <c r="E1144" s="7" t="n">
        <f aca="false">COUNTIFS('Duel Log'!AF$2:AF$5455,$A1144,'Duel Log'!AG$2:AG$5455,$B1144,'Duel Log'!AH$2:AH$5455,"Loss")</f>
        <v>0</v>
      </c>
      <c r="F1144" s="7" t="n">
        <f aca="false">COUNTIFS('Duel Log'!AF$2:AF$5455,$A1144,'Duel Log'!AG$2:AG$5455,$B1144,'Duel Log'!AH$2:AH$5455,"Draw")</f>
        <v>0</v>
      </c>
      <c r="G1144" s="13" t="n">
        <f aca="false">IFERROR(D1144/C1144,"")</f>
        <v>1</v>
      </c>
    </row>
    <row r="1145" customFormat="false" ht="15" hidden="false" customHeight="true" outlineLevel="0" collapsed="false">
      <c r="A1145" s="7" t="s">
        <v>6019</v>
      </c>
      <c r="B1145" s="7" t="s">
        <v>134</v>
      </c>
      <c r="C1145" s="7" t="n">
        <f aca="false">COUNTIFS('Duel Log'!AF$2:AF$5455,$A1145,'Duel Log'!AG$2:AG$5455,$B1145)</f>
        <v>2</v>
      </c>
      <c r="D1145" s="7" t="n">
        <f aca="false">COUNTIFS('Duel Log'!AF$2:AF$5455,$A1145,'Duel Log'!AG$2:AG$5455,$B1145,'Duel Log'!AH$2:AH$5455,"Win")</f>
        <v>0</v>
      </c>
      <c r="E1145" s="7" t="n">
        <f aca="false">COUNTIFS('Duel Log'!AF$2:AF$5455,$A1145,'Duel Log'!AG$2:AG$5455,$B1145,'Duel Log'!AH$2:AH$5455,"Loss")</f>
        <v>2</v>
      </c>
      <c r="F1145" s="7" t="n">
        <f aca="false">COUNTIFS('Duel Log'!AF$2:AF$5455,$A1145,'Duel Log'!AG$2:AG$5455,$B1145,'Duel Log'!AH$2:AH$5455,"Draw")</f>
        <v>0</v>
      </c>
      <c r="G1145" s="13" t="n">
        <f aca="false">IFERROR(D1145/C1145,"")</f>
        <v>0</v>
      </c>
    </row>
    <row r="1146" customFormat="false" ht="15" hidden="false" customHeight="true" outlineLevel="0" collapsed="false">
      <c r="A1146" s="7" t="s">
        <v>8302</v>
      </c>
      <c r="B1146" s="7" t="s">
        <v>8301</v>
      </c>
      <c r="C1146" s="7" t="n">
        <f aca="false">COUNTIFS('Duel Log'!AF$2:AF$5455,$A1146,'Duel Log'!AG$2:AG$5455,$B1146)</f>
        <v>1</v>
      </c>
      <c r="D1146" s="7" t="n">
        <f aca="false">COUNTIFS('Duel Log'!AF$2:AF$5455,$A1146,'Duel Log'!AG$2:AG$5455,$B1146,'Duel Log'!AH$2:AH$5455,"Win")</f>
        <v>0</v>
      </c>
      <c r="E1146" s="7" t="n">
        <f aca="false">COUNTIFS('Duel Log'!AF$2:AF$5455,$A1146,'Duel Log'!AG$2:AG$5455,$B1146,'Duel Log'!AH$2:AH$5455,"Loss")</f>
        <v>1</v>
      </c>
      <c r="F1146" s="7" t="n">
        <f aca="false">COUNTIFS('Duel Log'!AF$2:AF$5455,$A1146,'Duel Log'!AG$2:AG$5455,$B1146,'Duel Log'!AH$2:AH$5455,"Draw")</f>
        <v>0</v>
      </c>
      <c r="G1146" s="13" t="n">
        <f aca="false">IFERROR(D1146/C1146,"")</f>
        <v>0</v>
      </c>
    </row>
    <row r="1147" customFormat="false" ht="15" hidden="false" customHeight="true" outlineLevel="0" collapsed="false">
      <c r="A1147" s="7" t="s">
        <v>1484</v>
      </c>
      <c r="B1147" s="7" t="s">
        <v>858</v>
      </c>
      <c r="C1147" s="7" t="n">
        <f aca="false">COUNTIFS('Duel Log'!AF$2:AF$5455,$A1147,'Duel Log'!AG$2:AG$5455,$B1147)</f>
        <v>1</v>
      </c>
      <c r="D1147" s="7" t="n">
        <f aca="false">COUNTIFS('Duel Log'!AF$2:AF$5455,$A1147,'Duel Log'!AG$2:AG$5455,$B1147,'Duel Log'!AH$2:AH$5455,"Win")</f>
        <v>0</v>
      </c>
      <c r="E1147" s="7" t="n">
        <f aca="false">COUNTIFS('Duel Log'!AF$2:AF$5455,$A1147,'Duel Log'!AG$2:AG$5455,$B1147,'Duel Log'!AH$2:AH$5455,"Loss")</f>
        <v>1</v>
      </c>
      <c r="F1147" s="7" t="n">
        <f aca="false">COUNTIFS('Duel Log'!AF$2:AF$5455,$A1147,'Duel Log'!AG$2:AG$5455,$B1147,'Duel Log'!AH$2:AH$5455,"Draw")</f>
        <v>0</v>
      </c>
      <c r="G1147" s="13" t="n">
        <f aca="false">IFERROR(D1147/C1147,"")</f>
        <v>0</v>
      </c>
    </row>
    <row r="1148" customFormat="false" ht="15" hidden="false" customHeight="true" outlineLevel="0" collapsed="false">
      <c r="A1148" s="7" t="s">
        <v>1484</v>
      </c>
      <c r="B1148" s="7" t="s">
        <v>4157</v>
      </c>
      <c r="C1148" s="7" t="n">
        <f aca="false">COUNTIFS('Duel Log'!AF$2:AF$5455,$A1148,'Duel Log'!AG$2:AG$5455,$B1148)</f>
        <v>2</v>
      </c>
      <c r="D1148" s="7" t="n">
        <f aca="false">COUNTIFS('Duel Log'!AF$2:AF$5455,$A1148,'Duel Log'!AG$2:AG$5455,$B1148,'Duel Log'!AH$2:AH$5455,"Win")</f>
        <v>2</v>
      </c>
      <c r="E1148" s="7" t="n">
        <f aca="false">COUNTIFS('Duel Log'!AF$2:AF$5455,$A1148,'Duel Log'!AG$2:AG$5455,$B1148,'Duel Log'!AH$2:AH$5455,"Loss")</f>
        <v>0</v>
      </c>
      <c r="F1148" s="7" t="n">
        <f aca="false">COUNTIFS('Duel Log'!AF$2:AF$5455,$A1148,'Duel Log'!AG$2:AG$5455,$B1148,'Duel Log'!AH$2:AH$5455,"Draw")</f>
        <v>0</v>
      </c>
      <c r="G1148" s="13" t="n">
        <f aca="false">IFERROR(D1148/C1148,"")</f>
        <v>1</v>
      </c>
    </row>
    <row r="1149" customFormat="false" ht="15" hidden="false" customHeight="true" outlineLevel="0" collapsed="false">
      <c r="A1149" s="7" t="s">
        <v>1484</v>
      </c>
      <c r="B1149" s="7" t="s">
        <v>587</v>
      </c>
      <c r="C1149" s="7" t="n">
        <f aca="false">COUNTIFS('Duel Log'!AF$2:AF$5455,$A1149,'Duel Log'!AG$2:AG$5455,$B1149)</f>
        <v>1</v>
      </c>
      <c r="D1149" s="7" t="n">
        <f aca="false">COUNTIFS('Duel Log'!AF$2:AF$5455,$A1149,'Duel Log'!AG$2:AG$5455,$B1149,'Duel Log'!AH$2:AH$5455,"Win")</f>
        <v>0</v>
      </c>
      <c r="E1149" s="7" t="n">
        <f aca="false">COUNTIFS('Duel Log'!AF$2:AF$5455,$A1149,'Duel Log'!AG$2:AG$5455,$B1149,'Duel Log'!AH$2:AH$5455,"Loss")</f>
        <v>1</v>
      </c>
      <c r="F1149" s="7" t="n">
        <f aca="false">COUNTIFS('Duel Log'!AF$2:AF$5455,$A1149,'Duel Log'!AG$2:AG$5455,$B1149,'Duel Log'!AH$2:AH$5455,"Draw")</f>
        <v>0</v>
      </c>
      <c r="G1149" s="13" t="n">
        <f aca="false">IFERROR(D1149/C1149,"")</f>
        <v>0</v>
      </c>
    </row>
    <row r="1150" customFormat="false" ht="15" hidden="false" customHeight="true" outlineLevel="0" collapsed="false">
      <c r="A1150" s="7" t="s">
        <v>1484</v>
      </c>
      <c r="B1150" s="7" t="s">
        <v>5205</v>
      </c>
      <c r="C1150" s="7" t="n">
        <f aca="false">COUNTIFS('Duel Log'!AF$2:AF$5455,$A1150,'Duel Log'!AG$2:AG$5455,$B1150)</f>
        <v>2</v>
      </c>
      <c r="D1150" s="7" t="n">
        <f aca="false">COUNTIFS('Duel Log'!AF$2:AF$5455,$A1150,'Duel Log'!AG$2:AG$5455,$B1150,'Duel Log'!AH$2:AH$5455,"Win")</f>
        <v>2</v>
      </c>
      <c r="E1150" s="7" t="n">
        <f aca="false">COUNTIFS('Duel Log'!AF$2:AF$5455,$A1150,'Duel Log'!AG$2:AG$5455,$B1150,'Duel Log'!AH$2:AH$5455,"Loss")</f>
        <v>0</v>
      </c>
      <c r="F1150" s="7" t="n">
        <f aca="false">COUNTIFS('Duel Log'!AF$2:AF$5455,$A1150,'Duel Log'!AG$2:AG$5455,$B1150,'Duel Log'!AH$2:AH$5455,"Draw")</f>
        <v>0</v>
      </c>
      <c r="G1150" s="13" t="n">
        <f aca="false">IFERROR(D1150/C1150,"")</f>
        <v>1</v>
      </c>
    </row>
    <row r="1151" customFormat="false" ht="15" hidden="false" customHeight="true" outlineLevel="0" collapsed="false">
      <c r="A1151" s="7" t="s">
        <v>9256</v>
      </c>
      <c r="B1151" s="7" t="s">
        <v>9257</v>
      </c>
      <c r="C1151" s="7" t="n">
        <f aca="false">COUNTIFS('Duel Log'!AF$2:AF$5455,$A1151,'Duel Log'!AG$2:AG$5455,$B1151)</f>
        <v>1</v>
      </c>
      <c r="D1151" s="7" t="n">
        <f aca="false">COUNTIFS('Duel Log'!AF$2:AF$5455,$A1151,'Duel Log'!AG$2:AG$5455,$B1151,'Duel Log'!AH$2:AH$5455,"Win")</f>
        <v>1</v>
      </c>
      <c r="E1151" s="7" t="n">
        <f aca="false">COUNTIFS('Duel Log'!AF$2:AF$5455,$A1151,'Duel Log'!AG$2:AG$5455,$B1151,'Duel Log'!AH$2:AH$5455,"Loss")</f>
        <v>0</v>
      </c>
      <c r="F1151" s="7" t="n">
        <f aca="false">COUNTIFS('Duel Log'!AF$2:AF$5455,$A1151,'Duel Log'!AG$2:AG$5455,$B1151,'Duel Log'!AH$2:AH$5455,"Draw")</f>
        <v>0</v>
      </c>
      <c r="G1151" s="13" t="n">
        <f aca="false">IFERROR(D1151/C1151,"")</f>
        <v>1</v>
      </c>
    </row>
    <row r="1152" customFormat="false" ht="15" hidden="false" customHeight="true" outlineLevel="0" collapsed="false">
      <c r="A1152" s="7" t="s">
        <v>4402</v>
      </c>
      <c r="B1152" s="7" t="s">
        <v>1106</v>
      </c>
      <c r="C1152" s="7" t="n">
        <f aca="false">COUNTIFS('Duel Log'!AF$2:AF$5455,$A1152,'Duel Log'!AG$2:AG$5455,$B1152)</f>
        <v>1</v>
      </c>
      <c r="D1152" s="7" t="n">
        <f aca="false">COUNTIFS('Duel Log'!AF$2:AF$5455,$A1152,'Duel Log'!AG$2:AG$5455,$B1152,'Duel Log'!AH$2:AH$5455,"Win")</f>
        <v>0</v>
      </c>
      <c r="E1152" s="7" t="n">
        <f aca="false">COUNTIFS('Duel Log'!AF$2:AF$5455,$A1152,'Duel Log'!AG$2:AG$5455,$B1152,'Duel Log'!AH$2:AH$5455,"Loss")</f>
        <v>1</v>
      </c>
      <c r="F1152" s="7" t="n">
        <f aca="false">COUNTIFS('Duel Log'!AF$2:AF$5455,$A1152,'Duel Log'!AG$2:AG$5455,$B1152,'Duel Log'!AH$2:AH$5455,"Draw")</f>
        <v>0</v>
      </c>
      <c r="G1152" s="13" t="n">
        <f aca="false">IFERROR(D1152/C1152,"")</f>
        <v>0</v>
      </c>
    </row>
    <row r="1153" customFormat="false" ht="15" hidden="false" customHeight="true" outlineLevel="0" collapsed="false">
      <c r="A1153" s="7" t="s">
        <v>1323</v>
      </c>
      <c r="B1153" s="7" t="s">
        <v>2102</v>
      </c>
      <c r="C1153" s="7" t="n">
        <f aca="false">COUNTIFS('Duel Log'!AF$2:AF$5455,$A1153,'Duel Log'!AG$2:AG$5455,$B1153)</f>
        <v>1</v>
      </c>
      <c r="D1153" s="7" t="n">
        <f aca="false">COUNTIFS('Duel Log'!AF$2:AF$5455,$A1153,'Duel Log'!AG$2:AG$5455,$B1153,'Duel Log'!AH$2:AH$5455,"Win")</f>
        <v>1</v>
      </c>
      <c r="E1153" s="7" t="n">
        <f aca="false">COUNTIFS('Duel Log'!AF$2:AF$5455,$A1153,'Duel Log'!AG$2:AG$5455,$B1153,'Duel Log'!AH$2:AH$5455,"Loss")</f>
        <v>0</v>
      </c>
      <c r="F1153" s="7" t="n">
        <f aca="false">COUNTIFS('Duel Log'!AF$2:AF$5455,$A1153,'Duel Log'!AG$2:AG$5455,$B1153,'Duel Log'!AH$2:AH$5455,"Draw")</f>
        <v>0</v>
      </c>
      <c r="G1153" s="13" t="n">
        <f aca="false">IFERROR(D1153/C1153,"")</f>
        <v>1</v>
      </c>
    </row>
    <row r="1154" customFormat="false" ht="15" hidden="false" customHeight="true" outlineLevel="0" collapsed="false">
      <c r="A1154" s="7" t="s">
        <v>1323</v>
      </c>
      <c r="B1154" s="7" t="s">
        <v>1322</v>
      </c>
      <c r="C1154" s="7" t="n">
        <f aca="false">COUNTIFS('Duel Log'!AF$2:AF$5455,$A1154,'Duel Log'!AG$2:AG$5455,$B1154)</f>
        <v>2</v>
      </c>
      <c r="D1154" s="7" t="n">
        <f aca="false">COUNTIFS('Duel Log'!AF$2:AF$5455,$A1154,'Duel Log'!AG$2:AG$5455,$B1154,'Duel Log'!AH$2:AH$5455,"Win")</f>
        <v>0</v>
      </c>
      <c r="E1154" s="7" t="n">
        <f aca="false">COUNTIFS('Duel Log'!AF$2:AF$5455,$A1154,'Duel Log'!AG$2:AG$5455,$B1154,'Duel Log'!AH$2:AH$5455,"Loss")</f>
        <v>2</v>
      </c>
      <c r="F1154" s="7" t="n">
        <f aca="false">COUNTIFS('Duel Log'!AF$2:AF$5455,$A1154,'Duel Log'!AG$2:AG$5455,$B1154,'Duel Log'!AH$2:AH$5455,"Draw")</f>
        <v>0</v>
      </c>
      <c r="G1154" s="13" t="n">
        <f aca="false">IFERROR(D1154/C1154,"")</f>
        <v>0</v>
      </c>
    </row>
    <row r="1155" customFormat="false" ht="15" hidden="false" customHeight="true" outlineLevel="0" collapsed="false">
      <c r="A1155" s="7" t="s">
        <v>1323</v>
      </c>
      <c r="B1155" s="7" t="s">
        <v>321</v>
      </c>
      <c r="C1155" s="7" t="n">
        <f aca="false">COUNTIFS('Duel Log'!AF$2:AF$5455,$A1155,'Duel Log'!AG$2:AG$5455,$B1155)</f>
        <v>2</v>
      </c>
      <c r="D1155" s="7" t="n">
        <f aca="false">COUNTIFS('Duel Log'!AF$2:AF$5455,$A1155,'Duel Log'!AG$2:AG$5455,$B1155,'Duel Log'!AH$2:AH$5455,"Win")</f>
        <v>0</v>
      </c>
      <c r="E1155" s="7" t="n">
        <f aca="false">COUNTIFS('Duel Log'!AF$2:AF$5455,$A1155,'Duel Log'!AG$2:AG$5455,$B1155,'Duel Log'!AH$2:AH$5455,"Loss")</f>
        <v>2</v>
      </c>
      <c r="F1155" s="7" t="n">
        <f aca="false">COUNTIFS('Duel Log'!AF$2:AF$5455,$A1155,'Duel Log'!AG$2:AG$5455,$B1155,'Duel Log'!AH$2:AH$5455,"Draw")</f>
        <v>0</v>
      </c>
      <c r="G1155" s="13" t="n">
        <f aca="false">IFERROR(D1155/C1155,"")</f>
        <v>0</v>
      </c>
    </row>
    <row r="1156" customFormat="false" ht="15" hidden="false" customHeight="true" outlineLevel="0" collapsed="false">
      <c r="A1156" s="7" t="s">
        <v>1323</v>
      </c>
      <c r="B1156" s="7" t="s">
        <v>5026</v>
      </c>
      <c r="C1156" s="7" t="n">
        <f aca="false">COUNTIFS('Duel Log'!AF$2:AF$5455,$A1156,'Duel Log'!AG$2:AG$5455,$B1156)</f>
        <v>1</v>
      </c>
      <c r="D1156" s="7" t="n">
        <f aca="false">COUNTIFS('Duel Log'!AF$2:AF$5455,$A1156,'Duel Log'!AG$2:AG$5455,$B1156,'Duel Log'!AH$2:AH$5455,"Win")</f>
        <v>0</v>
      </c>
      <c r="E1156" s="7" t="n">
        <f aca="false">COUNTIFS('Duel Log'!AF$2:AF$5455,$A1156,'Duel Log'!AG$2:AG$5455,$B1156,'Duel Log'!AH$2:AH$5455,"Loss")</f>
        <v>1</v>
      </c>
      <c r="F1156" s="7" t="n">
        <f aca="false">COUNTIFS('Duel Log'!AF$2:AF$5455,$A1156,'Duel Log'!AG$2:AG$5455,$B1156,'Duel Log'!AH$2:AH$5455,"Draw")</f>
        <v>0</v>
      </c>
      <c r="G1156" s="13" t="n">
        <f aca="false">IFERROR(D1156/C1156,"")</f>
        <v>0</v>
      </c>
    </row>
    <row r="1157" customFormat="false" ht="15" hidden="false" customHeight="true" outlineLevel="0" collapsed="false">
      <c r="A1157" s="7" t="s">
        <v>1385</v>
      </c>
      <c r="B1157" s="7" t="s">
        <v>308</v>
      </c>
      <c r="C1157" s="7" t="n">
        <f aca="false">COUNTIFS('Duel Log'!AF$2:AF$5455,$A1157,'Duel Log'!AG$2:AG$5455,$B1157)</f>
        <v>1</v>
      </c>
      <c r="D1157" s="7" t="n">
        <f aca="false">COUNTIFS('Duel Log'!AF$2:AF$5455,$A1157,'Duel Log'!AG$2:AG$5455,$B1157,'Duel Log'!AH$2:AH$5455,"Win")</f>
        <v>1</v>
      </c>
      <c r="E1157" s="7" t="n">
        <f aca="false">COUNTIFS('Duel Log'!AF$2:AF$5455,$A1157,'Duel Log'!AG$2:AG$5455,$B1157,'Duel Log'!AH$2:AH$5455,"Loss")</f>
        <v>0</v>
      </c>
      <c r="F1157" s="7" t="n">
        <f aca="false">COUNTIFS('Duel Log'!AF$2:AF$5455,$A1157,'Duel Log'!AG$2:AG$5455,$B1157,'Duel Log'!AH$2:AH$5455,"Draw")</f>
        <v>0</v>
      </c>
      <c r="G1157" s="13" t="n">
        <f aca="false">IFERROR(D1157/C1157,"")</f>
        <v>1</v>
      </c>
    </row>
    <row r="1158" customFormat="false" ht="15" hidden="false" customHeight="true" outlineLevel="0" collapsed="false">
      <c r="A1158" s="7" t="s">
        <v>1385</v>
      </c>
      <c r="B1158" s="7" t="s">
        <v>380</v>
      </c>
      <c r="C1158" s="7" t="n">
        <f aca="false">COUNTIFS('Duel Log'!AF$2:AF$5455,$A1158,'Duel Log'!AG$2:AG$5455,$B1158)</f>
        <v>2</v>
      </c>
      <c r="D1158" s="7" t="n">
        <f aca="false">COUNTIFS('Duel Log'!AF$2:AF$5455,$A1158,'Duel Log'!AG$2:AG$5455,$B1158,'Duel Log'!AH$2:AH$5455,"Win")</f>
        <v>0</v>
      </c>
      <c r="E1158" s="7" t="n">
        <f aca="false">COUNTIFS('Duel Log'!AF$2:AF$5455,$A1158,'Duel Log'!AG$2:AG$5455,$B1158,'Duel Log'!AH$2:AH$5455,"Loss")</f>
        <v>2</v>
      </c>
      <c r="F1158" s="7" t="n">
        <f aca="false">COUNTIFS('Duel Log'!AF$2:AF$5455,$A1158,'Duel Log'!AG$2:AG$5455,$B1158,'Duel Log'!AH$2:AH$5455,"Draw")</f>
        <v>0</v>
      </c>
      <c r="G1158" s="13" t="n">
        <f aca="false">IFERROR(D1158/C1158,"")</f>
        <v>0</v>
      </c>
    </row>
    <row r="1159" customFormat="false" ht="15" hidden="false" customHeight="true" outlineLevel="0" collapsed="false">
      <c r="A1159" s="7" t="s">
        <v>1385</v>
      </c>
      <c r="B1159" s="7" t="s">
        <v>206</v>
      </c>
      <c r="C1159" s="7" t="n">
        <f aca="false">COUNTIFS('Duel Log'!AF$2:AF$5455,$A1159,'Duel Log'!AG$2:AG$5455,$B1159)</f>
        <v>2</v>
      </c>
      <c r="D1159" s="7" t="n">
        <f aca="false">COUNTIFS('Duel Log'!AF$2:AF$5455,$A1159,'Duel Log'!AG$2:AG$5455,$B1159,'Duel Log'!AH$2:AH$5455,"Win")</f>
        <v>2</v>
      </c>
      <c r="E1159" s="7" t="n">
        <f aca="false">COUNTIFS('Duel Log'!AF$2:AF$5455,$A1159,'Duel Log'!AG$2:AG$5455,$B1159,'Duel Log'!AH$2:AH$5455,"Loss")</f>
        <v>0</v>
      </c>
      <c r="F1159" s="7" t="n">
        <f aca="false">COUNTIFS('Duel Log'!AF$2:AF$5455,$A1159,'Duel Log'!AG$2:AG$5455,$B1159,'Duel Log'!AH$2:AH$5455,"Draw")</f>
        <v>0</v>
      </c>
      <c r="G1159" s="13" t="n">
        <f aca="false">IFERROR(D1159/C1159,"")</f>
        <v>1</v>
      </c>
    </row>
    <row r="1160" customFormat="false" ht="15" hidden="false" customHeight="true" outlineLevel="0" collapsed="false">
      <c r="A1160" s="7" t="s">
        <v>2400</v>
      </c>
      <c r="B1160" s="7" t="s">
        <v>296</v>
      </c>
      <c r="C1160" s="7" t="n">
        <f aca="false">COUNTIFS('Duel Log'!AF$2:AF$5455,$A1160,'Duel Log'!AG$2:AG$5455,$B1160)</f>
        <v>1</v>
      </c>
      <c r="D1160" s="7" t="n">
        <f aca="false">COUNTIFS('Duel Log'!AF$2:AF$5455,$A1160,'Duel Log'!AG$2:AG$5455,$B1160,'Duel Log'!AH$2:AH$5455,"Win")</f>
        <v>0</v>
      </c>
      <c r="E1160" s="7" t="n">
        <f aca="false">COUNTIFS('Duel Log'!AF$2:AF$5455,$A1160,'Duel Log'!AG$2:AG$5455,$B1160,'Duel Log'!AH$2:AH$5455,"Loss")</f>
        <v>1</v>
      </c>
      <c r="F1160" s="7" t="n">
        <f aca="false">COUNTIFS('Duel Log'!AF$2:AF$5455,$A1160,'Duel Log'!AG$2:AG$5455,$B1160,'Duel Log'!AH$2:AH$5455,"Draw")</f>
        <v>0</v>
      </c>
      <c r="G1160" s="13" t="n">
        <f aca="false">IFERROR(D1160/C1160,"")</f>
        <v>0</v>
      </c>
    </row>
    <row r="1161" customFormat="false" ht="15" hidden="false" customHeight="true" outlineLevel="0" collapsed="false">
      <c r="A1161" s="7" t="s">
        <v>2400</v>
      </c>
      <c r="B1161" s="7" t="s">
        <v>338</v>
      </c>
      <c r="C1161" s="7" t="n">
        <f aca="false">COUNTIFS('Duel Log'!AF$2:AF$5455,$A1161,'Duel Log'!AG$2:AG$5455,$B1161)</f>
        <v>1</v>
      </c>
      <c r="D1161" s="7" t="n">
        <f aca="false">COUNTIFS('Duel Log'!AF$2:AF$5455,$A1161,'Duel Log'!AG$2:AG$5455,$B1161,'Duel Log'!AH$2:AH$5455,"Win")</f>
        <v>0</v>
      </c>
      <c r="E1161" s="7" t="n">
        <f aca="false">COUNTIFS('Duel Log'!AF$2:AF$5455,$A1161,'Duel Log'!AG$2:AG$5455,$B1161,'Duel Log'!AH$2:AH$5455,"Loss")</f>
        <v>1</v>
      </c>
      <c r="F1161" s="7" t="n">
        <f aca="false">COUNTIFS('Duel Log'!AF$2:AF$5455,$A1161,'Duel Log'!AG$2:AG$5455,$B1161,'Duel Log'!AH$2:AH$5455,"Draw")</f>
        <v>0</v>
      </c>
      <c r="G1161" s="13" t="n">
        <f aca="false">IFERROR(D1161/C1161,"")</f>
        <v>0</v>
      </c>
    </row>
    <row r="1162" customFormat="false" ht="15" hidden="false" customHeight="true" outlineLevel="0" collapsed="false">
      <c r="A1162" s="7" t="s">
        <v>2400</v>
      </c>
      <c r="B1162" s="7" t="s">
        <v>2449</v>
      </c>
      <c r="C1162" s="7" t="n">
        <f aca="false">COUNTIFS('Duel Log'!AF$2:AF$5455,$A1162,'Duel Log'!AG$2:AG$5455,$B1162)</f>
        <v>1</v>
      </c>
      <c r="D1162" s="7" t="n">
        <f aca="false">COUNTIFS('Duel Log'!AF$2:AF$5455,$A1162,'Duel Log'!AG$2:AG$5455,$B1162,'Duel Log'!AH$2:AH$5455,"Win")</f>
        <v>1</v>
      </c>
      <c r="E1162" s="7" t="n">
        <f aca="false">COUNTIFS('Duel Log'!AF$2:AF$5455,$A1162,'Duel Log'!AG$2:AG$5455,$B1162,'Duel Log'!AH$2:AH$5455,"Loss")</f>
        <v>0</v>
      </c>
      <c r="F1162" s="7" t="n">
        <f aca="false">COUNTIFS('Duel Log'!AF$2:AF$5455,$A1162,'Duel Log'!AG$2:AG$5455,$B1162,'Duel Log'!AH$2:AH$5455,"Draw")</f>
        <v>0</v>
      </c>
      <c r="G1162" s="13" t="n">
        <f aca="false">IFERROR(D1162/C1162,"")</f>
        <v>1</v>
      </c>
    </row>
    <row r="1163" customFormat="false" ht="15" hidden="false" customHeight="true" outlineLevel="0" collapsed="false">
      <c r="A1163" s="7" t="s">
        <v>2970</v>
      </c>
      <c r="B1163" s="7" t="s">
        <v>380</v>
      </c>
      <c r="C1163" s="7" t="n">
        <f aca="false">COUNTIFS('Duel Log'!AF$2:AF$5455,$A1163,'Duel Log'!AG$2:AG$5455,$B1163)</f>
        <v>2</v>
      </c>
      <c r="D1163" s="7" t="n">
        <f aca="false">COUNTIFS('Duel Log'!AF$2:AF$5455,$A1163,'Duel Log'!AG$2:AG$5455,$B1163,'Duel Log'!AH$2:AH$5455,"Win")</f>
        <v>0</v>
      </c>
      <c r="E1163" s="7" t="n">
        <f aca="false">COUNTIFS('Duel Log'!AF$2:AF$5455,$A1163,'Duel Log'!AG$2:AG$5455,$B1163,'Duel Log'!AH$2:AH$5455,"Loss")</f>
        <v>2</v>
      </c>
      <c r="F1163" s="7" t="n">
        <f aca="false">COUNTIFS('Duel Log'!AF$2:AF$5455,$A1163,'Duel Log'!AG$2:AG$5455,$B1163,'Duel Log'!AH$2:AH$5455,"Draw")</f>
        <v>0</v>
      </c>
      <c r="G1163" s="13" t="n">
        <f aca="false">IFERROR(D1163/C1163,"")</f>
        <v>0</v>
      </c>
    </row>
    <row r="1164" customFormat="false" ht="15" hidden="false" customHeight="true" outlineLevel="0" collapsed="false">
      <c r="A1164" s="7" t="s">
        <v>2970</v>
      </c>
      <c r="B1164" s="7" t="s">
        <v>635</v>
      </c>
      <c r="C1164" s="7" t="n">
        <f aca="false">COUNTIFS('Duel Log'!AF$2:AF$5455,$A1164,'Duel Log'!AG$2:AG$5455,$B1164)</f>
        <v>1</v>
      </c>
      <c r="D1164" s="7" t="n">
        <f aca="false">COUNTIFS('Duel Log'!AF$2:AF$5455,$A1164,'Duel Log'!AG$2:AG$5455,$B1164,'Duel Log'!AH$2:AH$5455,"Win")</f>
        <v>0</v>
      </c>
      <c r="E1164" s="7" t="n">
        <f aca="false">COUNTIFS('Duel Log'!AF$2:AF$5455,$A1164,'Duel Log'!AG$2:AG$5455,$B1164,'Duel Log'!AH$2:AH$5455,"Loss")</f>
        <v>1</v>
      </c>
      <c r="F1164" s="7" t="n">
        <f aca="false">COUNTIFS('Duel Log'!AF$2:AF$5455,$A1164,'Duel Log'!AG$2:AG$5455,$B1164,'Duel Log'!AH$2:AH$5455,"Draw")</f>
        <v>0</v>
      </c>
      <c r="G1164" s="13" t="n">
        <f aca="false">IFERROR(D1164/C1164,"")</f>
        <v>0</v>
      </c>
    </row>
    <row r="1165" customFormat="false" ht="15" hidden="false" customHeight="true" outlineLevel="0" collapsed="false">
      <c r="A1165" s="7" t="s">
        <v>5214</v>
      </c>
      <c r="B1165" s="7" t="s">
        <v>538</v>
      </c>
      <c r="C1165" s="7" t="n">
        <f aca="false">COUNTIFS('Duel Log'!AF$2:AF$5455,$A1165,'Duel Log'!AG$2:AG$5455,$B1165)</f>
        <v>2</v>
      </c>
      <c r="D1165" s="7" t="n">
        <f aca="false">COUNTIFS('Duel Log'!AF$2:AF$5455,$A1165,'Duel Log'!AG$2:AG$5455,$B1165,'Duel Log'!AH$2:AH$5455,"Win")</f>
        <v>2</v>
      </c>
      <c r="E1165" s="7" t="n">
        <f aca="false">COUNTIFS('Duel Log'!AF$2:AF$5455,$A1165,'Duel Log'!AG$2:AG$5455,$B1165,'Duel Log'!AH$2:AH$5455,"Loss")</f>
        <v>0</v>
      </c>
      <c r="F1165" s="7" t="n">
        <f aca="false">COUNTIFS('Duel Log'!AF$2:AF$5455,$A1165,'Duel Log'!AG$2:AG$5455,$B1165,'Duel Log'!AH$2:AH$5455,"Draw")</f>
        <v>0</v>
      </c>
      <c r="G1165" s="13" t="n">
        <f aca="false">IFERROR(D1165/C1165,"")</f>
        <v>1</v>
      </c>
    </row>
    <row r="1166" customFormat="false" ht="15" hidden="false" customHeight="true" outlineLevel="0" collapsed="false">
      <c r="A1166" s="7" t="s">
        <v>5522</v>
      </c>
      <c r="B1166" s="7" t="s">
        <v>5521</v>
      </c>
      <c r="C1166" s="7" t="n">
        <f aca="false">COUNTIFS('Duel Log'!AF$2:AF$5455,$A1166,'Duel Log'!AG$2:AG$5455,$B1166)</f>
        <v>1</v>
      </c>
      <c r="D1166" s="7" t="n">
        <f aca="false">COUNTIFS('Duel Log'!AF$2:AF$5455,$A1166,'Duel Log'!AG$2:AG$5455,$B1166,'Duel Log'!AH$2:AH$5455,"Win")</f>
        <v>0</v>
      </c>
      <c r="E1166" s="7" t="n">
        <f aca="false">COUNTIFS('Duel Log'!AF$2:AF$5455,$A1166,'Duel Log'!AG$2:AG$5455,$B1166,'Duel Log'!AH$2:AH$5455,"Loss")</f>
        <v>1</v>
      </c>
      <c r="F1166" s="7" t="n">
        <f aca="false">COUNTIFS('Duel Log'!AF$2:AF$5455,$A1166,'Duel Log'!AG$2:AG$5455,$B1166,'Duel Log'!AH$2:AH$5455,"Draw")</f>
        <v>0</v>
      </c>
      <c r="G1166" s="13" t="n">
        <f aca="false">IFERROR(D1166/C1166,"")</f>
        <v>0</v>
      </c>
    </row>
    <row r="1167" customFormat="false" ht="15" hidden="false" customHeight="true" outlineLevel="0" collapsed="false">
      <c r="A1167" s="7" t="s">
        <v>7982</v>
      </c>
      <c r="B1167" s="7" t="s">
        <v>1849</v>
      </c>
      <c r="C1167" s="7" t="n">
        <f aca="false">COUNTIFS('Duel Log'!AF$2:AF$5455,$A1167,'Duel Log'!AG$2:AG$5455,$B1167)</f>
        <v>1</v>
      </c>
      <c r="D1167" s="7" t="n">
        <f aca="false">COUNTIFS('Duel Log'!AF$2:AF$5455,$A1167,'Duel Log'!AG$2:AG$5455,$B1167,'Duel Log'!AH$2:AH$5455,"Win")</f>
        <v>1</v>
      </c>
      <c r="E1167" s="7" t="n">
        <f aca="false">COUNTIFS('Duel Log'!AF$2:AF$5455,$A1167,'Duel Log'!AG$2:AG$5455,$B1167,'Duel Log'!AH$2:AH$5455,"Loss")</f>
        <v>0</v>
      </c>
      <c r="F1167" s="7" t="n">
        <f aca="false">COUNTIFS('Duel Log'!AF$2:AF$5455,$A1167,'Duel Log'!AG$2:AG$5455,$B1167,'Duel Log'!AH$2:AH$5455,"Draw")</f>
        <v>0</v>
      </c>
      <c r="G1167" s="13" t="n">
        <f aca="false">IFERROR(D1167/C1167,"")</f>
        <v>1</v>
      </c>
    </row>
    <row r="1168" customFormat="false" ht="15" hidden="false" customHeight="true" outlineLevel="0" collapsed="false">
      <c r="A1168" s="7" t="s">
        <v>7575</v>
      </c>
      <c r="B1168" s="7" t="s">
        <v>1038</v>
      </c>
      <c r="C1168" s="7" t="n">
        <f aca="false">COUNTIFS('Duel Log'!AF$2:AF$5455,$A1168,'Duel Log'!AG$2:AG$5455,$B1168)</f>
        <v>1</v>
      </c>
      <c r="D1168" s="7" t="n">
        <f aca="false">COUNTIFS('Duel Log'!AF$2:AF$5455,$A1168,'Duel Log'!AG$2:AG$5455,$B1168,'Duel Log'!AH$2:AH$5455,"Win")</f>
        <v>0</v>
      </c>
      <c r="E1168" s="7" t="n">
        <f aca="false">COUNTIFS('Duel Log'!AF$2:AF$5455,$A1168,'Duel Log'!AG$2:AG$5455,$B1168,'Duel Log'!AH$2:AH$5455,"Loss")</f>
        <v>1</v>
      </c>
      <c r="F1168" s="7" t="n">
        <f aca="false">COUNTIFS('Duel Log'!AF$2:AF$5455,$A1168,'Duel Log'!AG$2:AG$5455,$B1168,'Duel Log'!AH$2:AH$5455,"Draw")</f>
        <v>0</v>
      </c>
      <c r="G1168" s="13" t="n">
        <f aca="false">IFERROR(D1168/C1168,"")</f>
        <v>0</v>
      </c>
    </row>
    <row r="1169" customFormat="false" ht="15" hidden="false" customHeight="true" outlineLevel="0" collapsed="false">
      <c r="A1169" s="7" t="s">
        <v>6701</v>
      </c>
      <c r="B1169" s="7" t="s">
        <v>1573</v>
      </c>
      <c r="C1169" s="7" t="n">
        <f aca="false">COUNTIFS('Duel Log'!AF$2:AF$5455,$A1169,'Duel Log'!AG$2:AG$5455,$B1169)</f>
        <v>2</v>
      </c>
      <c r="D1169" s="7" t="n">
        <f aca="false">COUNTIFS('Duel Log'!AF$2:AF$5455,$A1169,'Duel Log'!AG$2:AG$5455,$B1169,'Duel Log'!AH$2:AH$5455,"Win")</f>
        <v>2</v>
      </c>
      <c r="E1169" s="7" t="n">
        <f aca="false">COUNTIFS('Duel Log'!AF$2:AF$5455,$A1169,'Duel Log'!AG$2:AG$5455,$B1169,'Duel Log'!AH$2:AH$5455,"Loss")</f>
        <v>0</v>
      </c>
      <c r="F1169" s="7" t="n">
        <f aca="false">COUNTIFS('Duel Log'!AF$2:AF$5455,$A1169,'Duel Log'!AG$2:AG$5455,$B1169,'Duel Log'!AH$2:AH$5455,"Draw")</f>
        <v>0</v>
      </c>
      <c r="G1169" s="13" t="n">
        <f aca="false">IFERROR(D1169/C1169,"")</f>
        <v>1</v>
      </c>
    </row>
    <row r="1170" customFormat="false" ht="15" hidden="false" customHeight="true" outlineLevel="0" collapsed="false">
      <c r="A1170" s="7" t="s">
        <v>4151</v>
      </c>
      <c r="B1170" s="7" t="s">
        <v>363</v>
      </c>
      <c r="C1170" s="7" t="n">
        <f aca="false">COUNTIFS('Duel Log'!AF$2:AF$5455,$A1170,'Duel Log'!AG$2:AG$5455,$B1170)</f>
        <v>2</v>
      </c>
      <c r="D1170" s="7" t="n">
        <f aca="false">COUNTIFS('Duel Log'!AF$2:AF$5455,$A1170,'Duel Log'!AG$2:AG$5455,$B1170,'Duel Log'!AH$2:AH$5455,"Win")</f>
        <v>0</v>
      </c>
      <c r="E1170" s="7" t="n">
        <f aca="false">COUNTIFS('Duel Log'!AF$2:AF$5455,$A1170,'Duel Log'!AG$2:AG$5455,$B1170,'Duel Log'!AH$2:AH$5455,"Loss")</f>
        <v>2</v>
      </c>
      <c r="F1170" s="7" t="n">
        <f aca="false">COUNTIFS('Duel Log'!AF$2:AF$5455,$A1170,'Duel Log'!AG$2:AG$5455,$B1170,'Duel Log'!AH$2:AH$5455,"Draw")</f>
        <v>0</v>
      </c>
      <c r="G1170" s="13" t="n">
        <f aca="false">IFERROR(D1170/C1170,"")</f>
        <v>0</v>
      </c>
    </row>
    <row r="1171" customFormat="false" ht="15" hidden="false" customHeight="true" outlineLevel="0" collapsed="false">
      <c r="A1171" s="7" t="s">
        <v>3157</v>
      </c>
      <c r="B1171" s="7" t="s">
        <v>155</v>
      </c>
      <c r="C1171" s="7" t="n">
        <f aca="false">COUNTIFS('Duel Log'!AF$2:AF$5455,$A1171,'Duel Log'!AG$2:AG$5455,$B1171)</f>
        <v>1</v>
      </c>
      <c r="D1171" s="7" t="n">
        <f aca="false">COUNTIFS('Duel Log'!AF$2:AF$5455,$A1171,'Duel Log'!AG$2:AG$5455,$B1171,'Duel Log'!AH$2:AH$5455,"Win")</f>
        <v>0</v>
      </c>
      <c r="E1171" s="7" t="n">
        <f aca="false">COUNTIFS('Duel Log'!AF$2:AF$5455,$A1171,'Duel Log'!AG$2:AG$5455,$B1171,'Duel Log'!AH$2:AH$5455,"Loss")</f>
        <v>1</v>
      </c>
      <c r="F1171" s="7" t="n">
        <f aca="false">COUNTIFS('Duel Log'!AF$2:AF$5455,$A1171,'Duel Log'!AG$2:AG$5455,$B1171,'Duel Log'!AH$2:AH$5455,"Draw")</f>
        <v>0</v>
      </c>
      <c r="G1171" s="13" t="n">
        <f aca="false">IFERROR(D1171/C1171,"")</f>
        <v>0</v>
      </c>
    </row>
    <row r="1172" customFormat="false" ht="15" hidden="false" customHeight="true" outlineLevel="0" collapsed="false">
      <c r="A1172" s="7" t="s">
        <v>3157</v>
      </c>
      <c r="B1172" s="7" t="s">
        <v>180</v>
      </c>
      <c r="C1172" s="7" t="n">
        <f aca="false">COUNTIFS('Duel Log'!AF$2:AF$5455,$A1172,'Duel Log'!AG$2:AG$5455,$B1172)</f>
        <v>1</v>
      </c>
      <c r="D1172" s="7" t="n">
        <f aca="false">COUNTIFS('Duel Log'!AF$2:AF$5455,$A1172,'Duel Log'!AG$2:AG$5455,$B1172,'Duel Log'!AH$2:AH$5455,"Win")</f>
        <v>0</v>
      </c>
      <c r="E1172" s="7" t="n">
        <f aca="false">COUNTIFS('Duel Log'!AF$2:AF$5455,$A1172,'Duel Log'!AG$2:AG$5455,$B1172,'Duel Log'!AH$2:AH$5455,"Loss")</f>
        <v>1</v>
      </c>
      <c r="F1172" s="7" t="n">
        <f aca="false">COUNTIFS('Duel Log'!AF$2:AF$5455,$A1172,'Duel Log'!AG$2:AG$5455,$B1172,'Duel Log'!AH$2:AH$5455,"Draw")</f>
        <v>0</v>
      </c>
      <c r="G1172" s="13" t="n">
        <f aca="false">IFERROR(D1172/C1172,"")</f>
        <v>0</v>
      </c>
    </row>
    <row r="1173" customFormat="false" ht="15" hidden="false" customHeight="true" outlineLevel="0" collapsed="false">
      <c r="A1173" s="7" t="s">
        <v>5667</v>
      </c>
      <c r="B1173" s="7" t="s">
        <v>5666</v>
      </c>
      <c r="C1173" s="7" t="n">
        <f aca="false">COUNTIFS('Duel Log'!AF$2:AF$5455,$A1173,'Duel Log'!AG$2:AG$5455,$B1173)</f>
        <v>1</v>
      </c>
      <c r="D1173" s="7" t="n">
        <f aca="false">COUNTIFS('Duel Log'!AF$2:AF$5455,$A1173,'Duel Log'!AG$2:AG$5455,$B1173,'Duel Log'!AH$2:AH$5455,"Win")</f>
        <v>0</v>
      </c>
      <c r="E1173" s="7" t="n">
        <f aca="false">COUNTIFS('Duel Log'!AF$2:AF$5455,$A1173,'Duel Log'!AG$2:AG$5455,$B1173,'Duel Log'!AH$2:AH$5455,"Loss")</f>
        <v>1</v>
      </c>
      <c r="F1173" s="7" t="n">
        <f aca="false">COUNTIFS('Duel Log'!AF$2:AF$5455,$A1173,'Duel Log'!AG$2:AG$5455,$B1173,'Duel Log'!AH$2:AH$5455,"Draw")</f>
        <v>0</v>
      </c>
      <c r="G1173" s="13" t="n">
        <f aca="false">IFERROR(D1173/C1173,"")</f>
        <v>0</v>
      </c>
    </row>
    <row r="1174" customFormat="false" ht="15" hidden="false" customHeight="true" outlineLevel="0" collapsed="false">
      <c r="A1174" s="7" t="s">
        <v>5667</v>
      </c>
      <c r="B1174" s="7" t="s">
        <v>3480</v>
      </c>
      <c r="C1174" s="7" t="n">
        <f aca="false">COUNTIFS('Duel Log'!AF$2:AF$5455,$A1174,'Duel Log'!AG$2:AG$5455,$B1174)</f>
        <v>2</v>
      </c>
      <c r="D1174" s="7" t="n">
        <f aca="false">COUNTIFS('Duel Log'!AF$2:AF$5455,$A1174,'Duel Log'!AG$2:AG$5455,$B1174,'Duel Log'!AH$2:AH$5455,"Win")</f>
        <v>2</v>
      </c>
      <c r="E1174" s="7" t="n">
        <f aca="false">COUNTIFS('Duel Log'!AF$2:AF$5455,$A1174,'Duel Log'!AG$2:AG$5455,$B1174,'Duel Log'!AH$2:AH$5455,"Loss")</f>
        <v>0</v>
      </c>
      <c r="F1174" s="7" t="n">
        <f aca="false">COUNTIFS('Duel Log'!AF$2:AF$5455,$A1174,'Duel Log'!AG$2:AG$5455,$B1174,'Duel Log'!AH$2:AH$5455,"Draw")</f>
        <v>0</v>
      </c>
      <c r="G1174" s="13" t="n">
        <f aca="false">IFERROR(D1174/C1174,"")</f>
        <v>1</v>
      </c>
    </row>
    <row r="1175" customFormat="false" ht="15" hidden="false" customHeight="true" outlineLevel="0" collapsed="false">
      <c r="A1175" s="7" t="s">
        <v>340</v>
      </c>
      <c r="B1175" s="7" t="s">
        <v>341</v>
      </c>
      <c r="C1175" s="7" t="n">
        <f aca="false">COUNTIFS('Duel Log'!AF$2:AF$5455,$A1175,'Duel Log'!AG$2:AG$5455,$B1175)</f>
        <v>2</v>
      </c>
      <c r="D1175" s="7" t="n">
        <f aca="false">COUNTIFS('Duel Log'!AF$2:AF$5455,$A1175,'Duel Log'!AG$2:AG$5455,$B1175,'Duel Log'!AH$2:AH$5455,"Win")</f>
        <v>0</v>
      </c>
      <c r="E1175" s="7" t="n">
        <f aca="false">COUNTIFS('Duel Log'!AF$2:AF$5455,$A1175,'Duel Log'!AG$2:AG$5455,$B1175,'Duel Log'!AH$2:AH$5455,"Loss")</f>
        <v>2</v>
      </c>
      <c r="F1175" s="7" t="n">
        <f aca="false">COUNTIFS('Duel Log'!AF$2:AF$5455,$A1175,'Duel Log'!AG$2:AG$5455,$B1175,'Duel Log'!AH$2:AH$5455,"Draw")</f>
        <v>0</v>
      </c>
      <c r="G1175" s="13" t="n">
        <f aca="false">IFERROR(D1175/C1175,"")</f>
        <v>0</v>
      </c>
    </row>
    <row r="1176" customFormat="false" ht="15" hidden="false" customHeight="true" outlineLevel="0" collapsed="false">
      <c r="A1176" s="7" t="s">
        <v>1222</v>
      </c>
      <c r="B1176" s="7" t="s">
        <v>4180</v>
      </c>
      <c r="C1176" s="7" t="n">
        <f aca="false">COUNTIFS('Duel Log'!AF$2:AF$5455,$A1176,'Duel Log'!AG$2:AG$5455,$B1176)</f>
        <v>1</v>
      </c>
      <c r="D1176" s="7" t="n">
        <f aca="false">COUNTIFS('Duel Log'!AF$2:AF$5455,$A1176,'Duel Log'!AG$2:AG$5455,$B1176,'Duel Log'!AH$2:AH$5455,"Win")</f>
        <v>1</v>
      </c>
      <c r="E1176" s="7" t="n">
        <f aca="false">COUNTIFS('Duel Log'!AF$2:AF$5455,$A1176,'Duel Log'!AG$2:AG$5455,$B1176,'Duel Log'!AH$2:AH$5455,"Loss")</f>
        <v>0</v>
      </c>
      <c r="F1176" s="7" t="n">
        <f aca="false">COUNTIFS('Duel Log'!AF$2:AF$5455,$A1176,'Duel Log'!AG$2:AG$5455,$B1176,'Duel Log'!AH$2:AH$5455,"Draw")</f>
        <v>0</v>
      </c>
      <c r="G1176" s="13" t="n">
        <f aca="false">IFERROR(D1176/C1176,"")</f>
        <v>1</v>
      </c>
    </row>
    <row r="1177" customFormat="false" ht="15" hidden="false" customHeight="true" outlineLevel="0" collapsed="false">
      <c r="A1177" s="7" t="s">
        <v>1222</v>
      </c>
      <c r="B1177" s="7" t="s">
        <v>8291</v>
      </c>
      <c r="C1177" s="7" t="n">
        <f aca="false">COUNTIFS('Duel Log'!AF$2:AF$5455,$A1177,'Duel Log'!AG$2:AG$5455,$B1177)</f>
        <v>1</v>
      </c>
      <c r="D1177" s="7" t="n">
        <f aca="false">COUNTIFS('Duel Log'!AF$2:AF$5455,$A1177,'Duel Log'!AG$2:AG$5455,$B1177,'Duel Log'!AH$2:AH$5455,"Win")</f>
        <v>1</v>
      </c>
      <c r="E1177" s="7" t="n">
        <f aca="false">COUNTIFS('Duel Log'!AF$2:AF$5455,$A1177,'Duel Log'!AG$2:AG$5455,$B1177,'Duel Log'!AH$2:AH$5455,"Loss")</f>
        <v>0</v>
      </c>
      <c r="F1177" s="7" t="n">
        <f aca="false">COUNTIFS('Duel Log'!AF$2:AF$5455,$A1177,'Duel Log'!AG$2:AG$5455,$B1177,'Duel Log'!AH$2:AH$5455,"Draw")</f>
        <v>0</v>
      </c>
      <c r="G1177" s="13" t="n">
        <f aca="false">IFERROR(D1177/C1177,"")</f>
        <v>1</v>
      </c>
    </row>
    <row r="1178" customFormat="false" ht="15" hidden="false" customHeight="true" outlineLevel="0" collapsed="false">
      <c r="A1178" s="7" t="s">
        <v>1222</v>
      </c>
      <c r="B1178" s="7" t="s">
        <v>2892</v>
      </c>
      <c r="C1178" s="7" t="n">
        <f aca="false">COUNTIFS('Duel Log'!AF$2:AF$5455,$A1178,'Duel Log'!AG$2:AG$5455,$B1178)</f>
        <v>1</v>
      </c>
      <c r="D1178" s="7" t="n">
        <f aca="false">COUNTIFS('Duel Log'!AF$2:AF$5455,$A1178,'Duel Log'!AG$2:AG$5455,$B1178,'Duel Log'!AH$2:AH$5455,"Win")</f>
        <v>0</v>
      </c>
      <c r="E1178" s="7" t="n">
        <f aca="false">COUNTIFS('Duel Log'!AF$2:AF$5455,$A1178,'Duel Log'!AG$2:AG$5455,$B1178,'Duel Log'!AH$2:AH$5455,"Loss")</f>
        <v>1</v>
      </c>
      <c r="F1178" s="7" t="n">
        <f aca="false">COUNTIFS('Duel Log'!AF$2:AF$5455,$A1178,'Duel Log'!AG$2:AG$5455,$B1178,'Duel Log'!AH$2:AH$5455,"Draw")</f>
        <v>0</v>
      </c>
      <c r="G1178" s="13" t="n">
        <f aca="false">IFERROR(D1178/C1178,"")</f>
        <v>0</v>
      </c>
    </row>
    <row r="1179" customFormat="false" ht="15" hidden="false" customHeight="true" outlineLevel="0" collapsed="false">
      <c r="A1179" s="7" t="s">
        <v>1222</v>
      </c>
      <c r="B1179" s="7" t="s">
        <v>6380</v>
      </c>
      <c r="C1179" s="7" t="n">
        <f aca="false">COUNTIFS('Duel Log'!AF$2:AF$5455,$A1179,'Duel Log'!AG$2:AG$5455,$B1179)</f>
        <v>2</v>
      </c>
      <c r="D1179" s="7" t="n">
        <f aca="false">COUNTIFS('Duel Log'!AF$2:AF$5455,$A1179,'Duel Log'!AG$2:AG$5455,$B1179,'Duel Log'!AH$2:AH$5455,"Win")</f>
        <v>2</v>
      </c>
      <c r="E1179" s="7" t="n">
        <f aca="false">COUNTIFS('Duel Log'!AF$2:AF$5455,$A1179,'Duel Log'!AG$2:AG$5455,$B1179,'Duel Log'!AH$2:AH$5455,"Loss")</f>
        <v>0</v>
      </c>
      <c r="F1179" s="7" t="n">
        <f aca="false">COUNTIFS('Duel Log'!AF$2:AF$5455,$A1179,'Duel Log'!AG$2:AG$5455,$B1179,'Duel Log'!AH$2:AH$5455,"Draw")</f>
        <v>0</v>
      </c>
      <c r="G1179" s="13" t="n">
        <f aca="false">IFERROR(D1179/C1179,"")</f>
        <v>1</v>
      </c>
    </row>
    <row r="1180" customFormat="false" ht="15" hidden="false" customHeight="true" outlineLevel="0" collapsed="false">
      <c r="A1180" s="7" t="s">
        <v>1222</v>
      </c>
      <c r="B1180" s="7" t="s">
        <v>1221</v>
      </c>
      <c r="C1180" s="7" t="n">
        <f aca="false">COUNTIFS('Duel Log'!AF$2:AF$5455,$A1180,'Duel Log'!AG$2:AG$5455,$B1180)</f>
        <v>1</v>
      </c>
      <c r="D1180" s="7" t="n">
        <f aca="false">COUNTIFS('Duel Log'!AF$2:AF$5455,$A1180,'Duel Log'!AG$2:AG$5455,$B1180,'Duel Log'!AH$2:AH$5455,"Win")</f>
        <v>0</v>
      </c>
      <c r="E1180" s="7" t="n">
        <f aca="false">COUNTIFS('Duel Log'!AF$2:AF$5455,$A1180,'Duel Log'!AG$2:AG$5455,$B1180,'Duel Log'!AH$2:AH$5455,"Loss")</f>
        <v>1</v>
      </c>
      <c r="F1180" s="7" t="n">
        <f aca="false">COUNTIFS('Duel Log'!AF$2:AF$5455,$A1180,'Duel Log'!AG$2:AG$5455,$B1180,'Duel Log'!AH$2:AH$5455,"Draw")</f>
        <v>0</v>
      </c>
      <c r="G1180" s="13" t="n">
        <f aca="false">IFERROR(D1180/C1180,"")</f>
        <v>0</v>
      </c>
    </row>
    <row r="1181" customFormat="false" ht="15" hidden="false" customHeight="true" outlineLevel="0" collapsed="false">
      <c r="A1181" s="7" t="s">
        <v>3175</v>
      </c>
      <c r="B1181" s="7" t="s">
        <v>2944</v>
      </c>
      <c r="C1181" s="7" t="n">
        <f aca="false">COUNTIFS('Duel Log'!AF$2:AF$5455,$A1181,'Duel Log'!AG$2:AG$5455,$B1181)</f>
        <v>2</v>
      </c>
      <c r="D1181" s="7" t="n">
        <f aca="false">COUNTIFS('Duel Log'!AF$2:AF$5455,$A1181,'Duel Log'!AG$2:AG$5455,$B1181,'Duel Log'!AH$2:AH$5455,"Win")</f>
        <v>2</v>
      </c>
      <c r="E1181" s="7" t="n">
        <f aca="false">COUNTIFS('Duel Log'!AF$2:AF$5455,$A1181,'Duel Log'!AG$2:AG$5455,$B1181,'Duel Log'!AH$2:AH$5455,"Loss")</f>
        <v>0</v>
      </c>
      <c r="F1181" s="7" t="n">
        <f aca="false">COUNTIFS('Duel Log'!AF$2:AF$5455,$A1181,'Duel Log'!AG$2:AG$5455,$B1181,'Duel Log'!AH$2:AH$5455,"Draw")</f>
        <v>0</v>
      </c>
      <c r="G1181" s="13" t="n">
        <f aca="false">IFERROR(D1181/C1181,"")</f>
        <v>1</v>
      </c>
    </row>
    <row r="1182" customFormat="false" ht="15" hidden="false" customHeight="true" outlineLevel="0" collapsed="false">
      <c r="A1182" s="7" t="s">
        <v>3168</v>
      </c>
      <c r="B1182" s="7" t="s">
        <v>3169</v>
      </c>
      <c r="C1182" s="7" t="n">
        <f aca="false">COUNTIFS('Duel Log'!AF$2:AF$5455,$A1182,'Duel Log'!AG$2:AG$5455,$B1182)</f>
        <v>2</v>
      </c>
      <c r="D1182" s="7" t="n">
        <f aca="false">COUNTIFS('Duel Log'!AF$2:AF$5455,$A1182,'Duel Log'!AG$2:AG$5455,$B1182,'Duel Log'!AH$2:AH$5455,"Win")</f>
        <v>2</v>
      </c>
      <c r="E1182" s="7" t="n">
        <f aca="false">COUNTIFS('Duel Log'!AF$2:AF$5455,$A1182,'Duel Log'!AG$2:AG$5455,$B1182,'Duel Log'!AH$2:AH$5455,"Loss")</f>
        <v>0</v>
      </c>
      <c r="F1182" s="7" t="n">
        <f aca="false">COUNTIFS('Duel Log'!AF$2:AF$5455,$A1182,'Duel Log'!AG$2:AG$5455,$B1182,'Duel Log'!AH$2:AH$5455,"Draw")</f>
        <v>0</v>
      </c>
      <c r="G1182" s="13" t="n">
        <f aca="false">IFERROR(D1182/C1182,"")</f>
        <v>1</v>
      </c>
    </row>
    <row r="1183" customFormat="false" ht="15" hidden="false" customHeight="true" outlineLevel="0" collapsed="false">
      <c r="A1183" s="7" t="s">
        <v>3751</v>
      </c>
      <c r="B1183" s="7" t="s">
        <v>6138</v>
      </c>
      <c r="C1183" s="7" t="n">
        <f aca="false">COUNTIFS('Duel Log'!AF$2:AF$5455,$A1183,'Duel Log'!AG$2:AG$5455,$B1183)</f>
        <v>1</v>
      </c>
      <c r="D1183" s="7" t="n">
        <f aca="false">COUNTIFS('Duel Log'!AF$2:AF$5455,$A1183,'Duel Log'!AG$2:AG$5455,$B1183,'Duel Log'!AH$2:AH$5455,"Win")</f>
        <v>1</v>
      </c>
      <c r="E1183" s="7" t="n">
        <f aca="false">COUNTIFS('Duel Log'!AF$2:AF$5455,$A1183,'Duel Log'!AG$2:AG$5455,$B1183,'Duel Log'!AH$2:AH$5455,"Loss")</f>
        <v>0</v>
      </c>
      <c r="F1183" s="7" t="n">
        <f aca="false">COUNTIFS('Duel Log'!AF$2:AF$5455,$A1183,'Duel Log'!AG$2:AG$5455,$B1183,'Duel Log'!AH$2:AH$5455,"Draw")</f>
        <v>0</v>
      </c>
      <c r="G1183" s="13" t="n">
        <f aca="false">IFERROR(D1183/C1183,"")</f>
        <v>1</v>
      </c>
    </row>
    <row r="1184" customFormat="false" ht="15" hidden="false" customHeight="true" outlineLevel="0" collapsed="false">
      <c r="A1184" s="7" t="s">
        <v>3751</v>
      </c>
      <c r="B1184" s="7" t="s">
        <v>5582</v>
      </c>
      <c r="C1184" s="7" t="n">
        <f aca="false">COUNTIFS('Duel Log'!AF$2:AF$5455,$A1184,'Duel Log'!AG$2:AG$5455,$B1184)</f>
        <v>1</v>
      </c>
      <c r="D1184" s="7" t="n">
        <f aca="false">COUNTIFS('Duel Log'!AF$2:AF$5455,$A1184,'Duel Log'!AG$2:AG$5455,$B1184,'Duel Log'!AH$2:AH$5455,"Win")</f>
        <v>1</v>
      </c>
      <c r="E1184" s="7" t="n">
        <f aca="false">COUNTIFS('Duel Log'!AF$2:AF$5455,$A1184,'Duel Log'!AG$2:AG$5455,$B1184,'Duel Log'!AH$2:AH$5455,"Loss")</f>
        <v>0</v>
      </c>
      <c r="F1184" s="7" t="n">
        <f aca="false">COUNTIFS('Duel Log'!AF$2:AF$5455,$A1184,'Duel Log'!AG$2:AG$5455,$B1184,'Duel Log'!AH$2:AH$5455,"Draw")</f>
        <v>0</v>
      </c>
      <c r="G1184" s="13" t="n">
        <f aca="false">IFERROR(D1184/C1184,"")</f>
        <v>1</v>
      </c>
    </row>
    <row r="1185" customFormat="false" ht="15" hidden="false" customHeight="true" outlineLevel="0" collapsed="false">
      <c r="A1185" s="7" t="s">
        <v>3751</v>
      </c>
      <c r="B1185" s="7" t="s">
        <v>4123</v>
      </c>
      <c r="C1185" s="7" t="n">
        <f aca="false">COUNTIFS('Duel Log'!AF$2:AF$5455,$A1185,'Duel Log'!AG$2:AG$5455,$B1185)</f>
        <v>2</v>
      </c>
      <c r="D1185" s="7" t="n">
        <f aca="false">COUNTIFS('Duel Log'!AF$2:AF$5455,$A1185,'Duel Log'!AG$2:AG$5455,$B1185,'Duel Log'!AH$2:AH$5455,"Win")</f>
        <v>2</v>
      </c>
      <c r="E1185" s="7" t="n">
        <f aca="false">COUNTIFS('Duel Log'!AF$2:AF$5455,$A1185,'Duel Log'!AG$2:AG$5455,$B1185,'Duel Log'!AH$2:AH$5455,"Loss")</f>
        <v>0</v>
      </c>
      <c r="F1185" s="7" t="n">
        <f aca="false">COUNTIFS('Duel Log'!AF$2:AF$5455,$A1185,'Duel Log'!AG$2:AG$5455,$B1185,'Duel Log'!AH$2:AH$5455,"Draw")</f>
        <v>0</v>
      </c>
      <c r="G1185" s="13" t="n">
        <f aca="false">IFERROR(D1185/C1185,"")</f>
        <v>1</v>
      </c>
    </row>
    <row r="1186" customFormat="false" ht="15" hidden="false" customHeight="true" outlineLevel="0" collapsed="false">
      <c r="A1186" s="7" t="s">
        <v>3751</v>
      </c>
      <c r="B1186" s="7" t="s">
        <v>4775</v>
      </c>
      <c r="C1186" s="7" t="n">
        <f aca="false">COUNTIFS('Duel Log'!AF$2:AF$5455,$A1186,'Duel Log'!AG$2:AG$5455,$B1186)</f>
        <v>1</v>
      </c>
      <c r="D1186" s="7" t="n">
        <f aca="false">COUNTIFS('Duel Log'!AF$2:AF$5455,$A1186,'Duel Log'!AG$2:AG$5455,$B1186,'Duel Log'!AH$2:AH$5455,"Win")</f>
        <v>0</v>
      </c>
      <c r="E1186" s="7" t="n">
        <f aca="false">COUNTIFS('Duel Log'!AF$2:AF$5455,$A1186,'Duel Log'!AG$2:AG$5455,$B1186,'Duel Log'!AH$2:AH$5455,"Loss")</f>
        <v>1</v>
      </c>
      <c r="F1186" s="7" t="n">
        <f aca="false">COUNTIFS('Duel Log'!AF$2:AF$5455,$A1186,'Duel Log'!AG$2:AG$5455,$B1186,'Duel Log'!AH$2:AH$5455,"Draw")</f>
        <v>0</v>
      </c>
      <c r="G1186" s="13" t="n">
        <f aca="false">IFERROR(D1186/C1186,"")</f>
        <v>0</v>
      </c>
    </row>
    <row r="1187" customFormat="false" ht="15" hidden="false" customHeight="true" outlineLevel="0" collapsed="false">
      <c r="A1187" s="7" t="s">
        <v>3751</v>
      </c>
      <c r="B1187" s="7" t="s">
        <v>1001</v>
      </c>
      <c r="C1187" s="7" t="n">
        <f aca="false">COUNTIFS('Duel Log'!AF$2:AF$5455,$A1187,'Duel Log'!AG$2:AG$5455,$B1187)</f>
        <v>1</v>
      </c>
      <c r="D1187" s="7" t="n">
        <f aca="false">COUNTIFS('Duel Log'!AF$2:AF$5455,$A1187,'Duel Log'!AG$2:AG$5455,$B1187,'Duel Log'!AH$2:AH$5455,"Win")</f>
        <v>1</v>
      </c>
      <c r="E1187" s="7" t="n">
        <f aca="false">COUNTIFS('Duel Log'!AF$2:AF$5455,$A1187,'Duel Log'!AG$2:AG$5455,$B1187,'Duel Log'!AH$2:AH$5455,"Loss")</f>
        <v>0</v>
      </c>
      <c r="F1187" s="7" t="n">
        <f aca="false">COUNTIFS('Duel Log'!AF$2:AF$5455,$A1187,'Duel Log'!AG$2:AG$5455,$B1187,'Duel Log'!AH$2:AH$5455,"Draw")</f>
        <v>0</v>
      </c>
      <c r="G1187" s="13" t="n">
        <f aca="false">IFERROR(D1187/C1187,"")</f>
        <v>1</v>
      </c>
    </row>
    <row r="1188" customFormat="false" ht="15" hidden="false" customHeight="true" outlineLevel="0" collapsed="false">
      <c r="A1188" s="7" t="s">
        <v>3190</v>
      </c>
      <c r="B1188" s="7" t="s">
        <v>3191</v>
      </c>
      <c r="C1188" s="7" t="n">
        <f aca="false">COUNTIFS('Duel Log'!AF$2:AF$5455,$A1188,'Duel Log'!AG$2:AG$5455,$B1188)</f>
        <v>2</v>
      </c>
      <c r="D1188" s="7" t="n">
        <f aca="false">COUNTIFS('Duel Log'!AF$2:AF$5455,$A1188,'Duel Log'!AG$2:AG$5455,$B1188,'Duel Log'!AH$2:AH$5455,"Win")</f>
        <v>0</v>
      </c>
      <c r="E1188" s="7" t="n">
        <f aca="false">COUNTIFS('Duel Log'!AF$2:AF$5455,$A1188,'Duel Log'!AG$2:AG$5455,$B1188,'Duel Log'!AH$2:AH$5455,"Loss")</f>
        <v>2</v>
      </c>
      <c r="F1188" s="7" t="n">
        <f aca="false">COUNTIFS('Duel Log'!AF$2:AF$5455,$A1188,'Duel Log'!AG$2:AG$5455,$B1188,'Duel Log'!AH$2:AH$5455,"Draw")</f>
        <v>0</v>
      </c>
      <c r="G1188" s="13" t="n">
        <f aca="false">IFERROR(D1188/C1188,"")</f>
        <v>0</v>
      </c>
    </row>
    <row r="1189" customFormat="false" ht="15" hidden="false" customHeight="true" outlineLevel="0" collapsed="false">
      <c r="A1189" s="7" t="s">
        <v>9317</v>
      </c>
      <c r="B1189" s="7" t="s">
        <v>9316</v>
      </c>
      <c r="C1189" s="7" t="n">
        <f aca="false">COUNTIFS('Duel Log'!AF$2:AF$5455,$A1189,'Duel Log'!AG$2:AG$5455,$B1189)</f>
        <v>2</v>
      </c>
      <c r="D1189" s="7" t="n">
        <f aca="false">COUNTIFS('Duel Log'!AF$2:AF$5455,$A1189,'Duel Log'!AG$2:AG$5455,$B1189,'Duel Log'!AH$2:AH$5455,"Win")</f>
        <v>0</v>
      </c>
      <c r="E1189" s="7" t="n">
        <f aca="false">COUNTIFS('Duel Log'!AF$2:AF$5455,$A1189,'Duel Log'!AG$2:AG$5455,$B1189,'Duel Log'!AH$2:AH$5455,"Loss")</f>
        <v>2</v>
      </c>
      <c r="F1189" s="7" t="n">
        <f aca="false">COUNTIFS('Duel Log'!AF$2:AF$5455,$A1189,'Duel Log'!AG$2:AG$5455,$B1189,'Duel Log'!AH$2:AH$5455,"Draw")</f>
        <v>0</v>
      </c>
      <c r="G1189" s="13" t="n">
        <f aca="false">IFERROR(D1189/C1189,"")</f>
        <v>0</v>
      </c>
    </row>
    <row r="1190" customFormat="false" ht="15" hidden="false" customHeight="true" outlineLevel="0" collapsed="false">
      <c r="A1190" s="7" t="s">
        <v>2742</v>
      </c>
      <c r="B1190" s="7" t="s">
        <v>2536</v>
      </c>
      <c r="C1190" s="7" t="n">
        <f aca="false">COUNTIFS('Duel Log'!AF$2:AF$5455,$A1190,'Duel Log'!AG$2:AG$5455,$B1190)</f>
        <v>2</v>
      </c>
      <c r="D1190" s="7" t="n">
        <f aca="false">COUNTIFS('Duel Log'!AF$2:AF$5455,$A1190,'Duel Log'!AG$2:AG$5455,$B1190,'Duel Log'!AH$2:AH$5455,"Win")</f>
        <v>0</v>
      </c>
      <c r="E1190" s="7" t="n">
        <f aca="false">COUNTIFS('Duel Log'!AF$2:AF$5455,$A1190,'Duel Log'!AG$2:AG$5455,$B1190,'Duel Log'!AH$2:AH$5455,"Loss")</f>
        <v>2</v>
      </c>
      <c r="F1190" s="7" t="n">
        <f aca="false">COUNTIFS('Duel Log'!AF$2:AF$5455,$A1190,'Duel Log'!AG$2:AG$5455,$B1190,'Duel Log'!AH$2:AH$5455,"Draw")</f>
        <v>0</v>
      </c>
      <c r="G1190" s="13" t="n">
        <f aca="false">IFERROR(D1190/C1190,"")</f>
        <v>0</v>
      </c>
    </row>
    <row r="1191" customFormat="false" ht="15" hidden="false" customHeight="true" outlineLevel="0" collapsed="false">
      <c r="A1191" s="7" t="s">
        <v>4368</v>
      </c>
      <c r="B1191" s="7" t="s">
        <v>1849</v>
      </c>
      <c r="C1191" s="7" t="n">
        <f aca="false">COUNTIFS('Duel Log'!AF$2:AF$5455,$A1191,'Duel Log'!AG$2:AG$5455,$B1191)</f>
        <v>2</v>
      </c>
      <c r="D1191" s="7" t="n">
        <f aca="false">COUNTIFS('Duel Log'!AF$2:AF$5455,$A1191,'Duel Log'!AG$2:AG$5455,$B1191,'Duel Log'!AH$2:AH$5455,"Win")</f>
        <v>2</v>
      </c>
      <c r="E1191" s="7" t="n">
        <f aca="false">COUNTIFS('Duel Log'!AF$2:AF$5455,$A1191,'Duel Log'!AG$2:AG$5455,$B1191,'Duel Log'!AH$2:AH$5455,"Loss")</f>
        <v>0</v>
      </c>
      <c r="F1191" s="7" t="n">
        <f aca="false">COUNTIFS('Duel Log'!AF$2:AF$5455,$A1191,'Duel Log'!AG$2:AG$5455,$B1191,'Duel Log'!AH$2:AH$5455,"Draw")</f>
        <v>0</v>
      </c>
      <c r="G1191" s="13" t="n">
        <f aca="false">IFERROR(D1191/C1191,"")</f>
        <v>1</v>
      </c>
    </row>
    <row r="1192" customFormat="false" ht="15" hidden="false" customHeight="true" outlineLevel="0" collapsed="false">
      <c r="A1192" s="7" t="s">
        <v>3791</v>
      </c>
      <c r="B1192" s="7" t="s">
        <v>296</v>
      </c>
      <c r="C1192" s="7" t="n">
        <f aca="false">COUNTIFS('Duel Log'!AF$2:AF$5455,$A1192,'Duel Log'!AG$2:AG$5455,$B1192)</f>
        <v>1</v>
      </c>
      <c r="D1192" s="7" t="n">
        <f aca="false">COUNTIFS('Duel Log'!AF$2:AF$5455,$A1192,'Duel Log'!AG$2:AG$5455,$B1192,'Duel Log'!AH$2:AH$5455,"Win")</f>
        <v>0</v>
      </c>
      <c r="E1192" s="7" t="n">
        <f aca="false">COUNTIFS('Duel Log'!AF$2:AF$5455,$A1192,'Duel Log'!AG$2:AG$5455,$B1192,'Duel Log'!AH$2:AH$5455,"Loss")</f>
        <v>1</v>
      </c>
      <c r="F1192" s="7" t="n">
        <f aca="false">COUNTIFS('Duel Log'!AF$2:AF$5455,$A1192,'Duel Log'!AG$2:AG$5455,$B1192,'Duel Log'!AH$2:AH$5455,"Draw")</f>
        <v>0</v>
      </c>
      <c r="G1192" s="13" t="n">
        <f aca="false">IFERROR(D1192/C1192,"")</f>
        <v>0</v>
      </c>
    </row>
    <row r="1193" customFormat="false" ht="15" hidden="false" customHeight="true" outlineLevel="0" collapsed="false">
      <c r="A1193" s="7" t="s">
        <v>3791</v>
      </c>
      <c r="B1193" s="7" t="s">
        <v>3790</v>
      </c>
      <c r="C1193" s="7" t="n">
        <f aca="false">COUNTIFS('Duel Log'!AF$2:AF$5455,$A1193,'Duel Log'!AG$2:AG$5455,$B1193)</f>
        <v>1</v>
      </c>
      <c r="D1193" s="7" t="n">
        <f aca="false">COUNTIFS('Duel Log'!AF$2:AF$5455,$A1193,'Duel Log'!AG$2:AG$5455,$B1193,'Duel Log'!AH$2:AH$5455,"Win")</f>
        <v>0</v>
      </c>
      <c r="E1193" s="7" t="n">
        <f aca="false">COUNTIFS('Duel Log'!AF$2:AF$5455,$A1193,'Duel Log'!AG$2:AG$5455,$B1193,'Duel Log'!AH$2:AH$5455,"Loss")</f>
        <v>1</v>
      </c>
      <c r="F1193" s="7" t="n">
        <f aca="false">COUNTIFS('Duel Log'!AF$2:AF$5455,$A1193,'Duel Log'!AG$2:AG$5455,$B1193,'Duel Log'!AH$2:AH$5455,"Draw")</f>
        <v>0</v>
      </c>
      <c r="G1193" s="13" t="n">
        <f aca="false">IFERROR(D1193/C1193,"")</f>
        <v>0</v>
      </c>
    </row>
    <row r="1194" customFormat="false" ht="15" hidden="false" customHeight="true" outlineLevel="0" collapsed="false">
      <c r="A1194" s="7" t="s">
        <v>1815</v>
      </c>
      <c r="B1194" s="7" t="s">
        <v>1814</v>
      </c>
      <c r="C1194" s="7" t="n">
        <f aca="false">COUNTIFS('Duel Log'!AF$2:AF$5455,$A1194,'Duel Log'!AG$2:AG$5455,$B1194)</f>
        <v>2</v>
      </c>
      <c r="D1194" s="7" t="n">
        <f aca="false">COUNTIFS('Duel Log'!AF$2:AF$5455,$A1194,'Duel Log'!AG$2:AG$5455,$B1194,'Duel Log'!AH$2:AH$5455,"Win")</f>
        <v>0</v>
      </c>
      <c r="E1194" s="7" t="n">
        <f aca="false">COUNTIFS('Duel Log'!AF$2:AF$5455,$A1194,'Duel Log'!AG$2:AG$5455,$B1194,'Duel Log'!AH$2:AH$5455,"Loss")</f>
        <v>2</v>
      </c>
      <c r="F1194" s="7" t="n">
        <f aca="false">COUNTIFS('Duel Log'!AF$2:AF$5455,$A1194,'Duel Log'!AG$2:AG$5455,$B1194,'Duel Log'!AH$2:AH$5455,"Draw")</f>
        <v>0</v>
      </c>
      <c r="G1194" s="13" t="n">
        <f aca="false">IFERROR(D1194/C1194,"")</f>
        <v>0</v>
      </c>
    </row>
    <row r="1195" customFormat="false" ht="15" hidden="false" customHeight="true" outlineLevel="0" collapsed="false">
      <c r="A1195" s="7" t="s">
        <v>2559</v>
      </c>
      <c r="B1195" s="7" t="s">
        <v>2560</v>
      </c>
      <c r="C1195" s="7" t="n">
        <f aca="false">COUNTIFS('Duel Log'!AF$2:AF$5455,$A1195,'Duel Log'!AG$2:AG$5455,$B1195)</f>
        <v>1</v>
      </c>
      <c r="D1195" s="7" t="n">
        <f aca="false">COUNTIFS('Duel Log'!AF$2:AF$5455,$A1195,'Duel Log'!AG$2:AG$5455,$B1195,'Duel Log'!AH$2:AH$5455,"Win")</f>
        <v>0</v>
      </c>
      <c r="E1195" s="7" t="n">
        <f aca="false">COUNTIFS('Duel Log'!AF$2:AF$5455,$A1195,'Duel Log'!AG$2:AG$5455,$B1195,'Duel Log'!AH$2:AH$5455,"Loss")</f>
        <v>1</v>
      </c>
      <c r="F1195" s="7" t="n">
        <f aca="false">COUNTIFS('Duel Log'!AF$2:AF$5455,$A1195,'Duel Log'!AG$2:AG$5455,$B1195,'Duel Log'!AH$2:AH$5455,"Draw")</f>
        <v>0</v>
      </c>
      <c r="G1195" s="13" t="n">
        <f aca="false">IFERROR(D1195/C1195,"")</f>
        <v>0</v>
      </c>
    </row>
    <row r="1196" customFormat="false" ht="15" hidden="false" customHeight="true" outlineLevel="0" collapsed="false">
      <c r="A1196" s="7" t="s">
        <v>1179</v>
      </c>
      <c r="B1196" s="7" t="s">
        <v>2877</v>
      </c>
      <c r="C1196" s="7" t="n">
        <f aca="false">COUNTIFS('Duel Log'!AF$2:AF$5455,$A1196,'Duel Log'!AG$2:AG$5455,$B1196)</f>
        <v>1</v>
      </c>
      <c r="D1196" s="7" t="n">
        <f aca="false">COUNTIFS('Duel Log'!AF$2:AF$5455,$A1196,'Duel Log'!AG$2:AG$5455,$B1196,'Duel Log'!AH$2:AH$5455,"Win")</f>
        <v>0</v>
      </c>
      <c r="E1196" s="7" t="n">
        <f aca="false">COUNTIFS('Duel Log'!AF$2:AF$5455,$A1196,'Duel Log'!AG$2:AG$5455,$B1196,'Duel Log'!AH$2:AH$5455,"Loss")</f>
        <v>1</v>
      </c>
      <c r="F1196" s="7" t="n">
        <f aca="false">COUNTIFS('Duel Log'!AF$2:AF$5455,$A1196,'Duel Log'!AG$2:AG$5455,$B1196,'Duel Log'!AH$2:AH$5455,"Draw")</f>
        <v>0</v>
      </c>
      <c r="G1196" s="13" t="n">
        <f aca="false">IFERROR(D1196/C1196,"")</f>
        <v>0</v>
      </c>
    </row>
    <row r="1197" customFormat="false" ht="15" hidden="false" customHeight="true" outlineLevel="0" collapsed="false">
      <c r="A1197" s="7" t="s">
        <v>1179</v>
      </c>
      <c r="B1197" s="7" t="s">
        <v>1178</v>
      </c>
      <c r="C1197" s="7" t="n">
        <f aca="false">COUNTIFS('Duel Log'!AF$2:AF$5455,$A1197,'Duel Log'!AG$2:AG$5455,$B1197)</f>
        <v>1</v>
      </c>
      <c r="D1197" s="7" t="n">
        <f aca="false">COUNTIFS('Duel Log'!AF$2:AF$5455,$A1197,'Duel Log'!AG$2:AG$5455,$B1197,'Duel Log'!AH$2:AH$5455,"Win")</f>
        <v>0</v>
      </c>
      <c r="E1197" s="7" t="n">
        <f aca="false">COUNTIFS('Duel Log'!AF$2:AF$5455,$A1197,'Duel Log'!AG$2:AG$5455,$B1197,'Duel Log'!AH$2:AH$5455,"Loss")</f>
        <v>1</v>
      </c>
      <c r="F1197" s="7" t="n">
        <f aca="false">COUNTIFS('Duel Log'!AF$2:AF$5455,$A1197,'Duel Log'!AG$2:AG$5455,$B1197,'Duel Log'!AH$2:AH$5455,"Draw")</f>
        <v>0</v>
      </c>
      <c r="G1197" s="13" t="n">
        <f aca="false">IFERROR(D1197/C1197,"")</f>
        <v>0</v>
      </c>
    </row>
    <row r="1198" customFormat="false" ht="15" hidden="false" customHeight="true" outlineLevel="0" collapsed="false">
      <c r="A1198" s="7" t="s">
        <v>1179</v>
      </c>
      <c r="B1198" s="7" t="s">
        <v>8050</v>
      </c>
      <c r="C1198" s="7" t="n">
        <f aca="false">COUNTIFS('Duel Log'!AF$2:AF$5455,$A1198,'Duel Log'!AG$2:AG$5455,$B1198)</f>
        <v>1</v>
      </c>
      <c r="D1198" s="7" t="n">
        <f aca="false">COUNTIFS('Duel Log'!AF$2:AF$5455,$A1198,'Duel Log'!AG$2:AG$5455,$B1198,'Duel Log'!AH$2:AH$5455,"Win")</f>
        <v>1</v>
      </c>
      <c r="E1198" s="7" t="n">
        <f aca="false">COUNTIFS('Duel Log'!AF$2:AF$5455,$A1198,'Duel Log'!AG$2:AG$5455,$B1198,'Duel Log'!AH$2:AH$5455,"Loss")</f>
        <v>0</v>
      </c>
      <c r="F1198" s="7" t="n">
        <f aca="false">COUNTIFS('Duel Log'!AF$2:AF$5455,$A1198,'Duel Log'!AG$2:AG$5455,$B1198,'Duel Log'!AH$2:AH$5455,"Draw")</f>
        <v>0</v>
      </c>
      <c r="G1198" s="13" t="n">
        <f aca="false">IFERROR(D1198/C1198,"")</f>
        <v>1</v>
      </c>
    </row>
    <row r="1199" customFormat="false" ht="15" hidden="false" customHeight="true" outlineLevel="0" collapsed="false">
      <c r="A1199" s="7" t="s">
        <v>3139</v>
      </c>
      <c r="B1199" s="7" t="s">
        <v>3140</v>
      </c>
      <c r="C1199" s="7" t="n">
        <f aca="false">COUNTIFS('Duel Log'!AF$2:AF$5455,$A1199,'Duel Log'!AG$2:AG$5455,$B1199)</f>
        <v>2</v>
      </c>
      <c r="D1199" s="7" t="n">
        <f aca="false">COUNTIFS('Duel Log'!AF$2:AF$5455,$A1199,'Duel Log'!AG$2:AG$5455,$B1199,'Duel Log'!AH$2:AH$5455,"Win")</f>
        <v>2</v>
      </c>
      <c r="E1199" s="7" t="n">
        <f aca="false">COUNTIFS('Duel Log'!AF$2:AF$5455,$A1199,'Duel Log'!AG$2:AG$5455,$B1199,'Duel Log'!AH$2:AH$5455,"Loss")</f>
        <v>0</v>
      </c>
      <c r="F1199" s="7" t="n">
        <f aca="false">COUNTIFS('Duel Log'!AF$2:AF$5455,$A1199,'Duel Log'!AG$2:AG$5455,$B1199,'Duel Log'!AH$2:AH$5455,"Draw")</f>
        <v>0</v>
      </c>
      <c r="G1199" s="13" t="n">
        <f aca="false">IFERROR(D1199/C1199,"")</f>
        <v>1</v>
      </c>
    </row>
    <row r="1200" customFormat="false" ht="15" hidden="false" customHeight="true" outlineLevel="0" collapsed="false">
      <c r="A1200" s="7" t="s">
        <v>4745</v>
      </c>
      <c r="B1200" s="7" t="s">
        <v>380</v>
      </c>
      <c r="C1200" s="7" t="n">
        <f aca="false">COUNTIFS('Duel Log'!AF$2:AF$5455,$A1200,'Duel Log'!AG$2:AG$5455,$B1200)</f>
        <v>1</v>
      </c>
      <c r="D1200" s="7" t="n">
        <f aca="false">COUNTIFS('Duel Log'!AF$2:AF$5455,$A1200,'Duel Log'!AG$2:AG$5455,$B1200,'Duel Log'!AH$2:AH$5455,"Win")</f>
        <v>0</v>
      </c>
      <c r="E1200" s="7" t="n">
        <f aca="false">COUNTIFS('Duel Log'!AF$2:AF$5455,$A1200,'Duel Log'!AG$2:AG$5455,$B1200,'Duel Log'!AH$2:AH$5455,"Loss")</f>
        <v>1</v>
      </c>
      <c r="F1200" s="7" t="n">
        <f aca="false">COUNTIFS('Duel Log'!AF$2:AF$5455,$A1200,'Duel Log'!AG$2:AG$5455,$B1200,'Duel Log'!AH$2:AH$5455,"Draw")</f>
        <v>0</v>
      </c>
      <c r="G1200" s="13" t="n">
        <f aca="false">IFERROR(D1200/C1200,"")</f>
        <v>0</v>
      </c>
    </row>
    <row r="1201" customFormat="false" ht="15" hidden="false" customHeight="true" outlineLevel="0" collapsed="false">
      <c r="A1201" s="7" t="s">
        <v>1168</v>
      </c>
      <c r="B1201" s="7" t="s">
        <v>7204</v>
      </c>
      <c r="C1201" s="7" t="n">
        <f aca="false">COUNTIFS('Duel Log'!AF$2:AF$5455,$A1201,'Duel Log'!AG$2:AG$5455,$B1201)</f>
        <v>1</v>
      </c>
      <c r="D1201" s="7" t="n">
        <f aca="false">COUNTIFS('Duel Log'!AF$2:AF$5455,$A1201,'Duel Log'!AG$2:AG$5455,$B1201,'Duel Log'!AH$2:AH$5455,"Win")</f>
        <v>0</v>
      </c>
      <c r="E1201" s="7" t="n">
        <f aca="false">COUNTIFS('Duel Log'!AF$2:AF$5455,$A1201,'Duel Log'!AG$2:AG$5455,$B1201,'Duel Log'!AH$2:AH$5455,"Loss")</f>
        <v>1</v>
      </c>
      <c r="F1201" s="7" t="n">
        <f aca="false">COUNTIFS('Duel Log'!AF$2:AF$5455,$A1201,'Duel Log'!AG$2:AG$5455,$B1201,'Duel Log'!AH$2:AH$5455,"Draw")</f>
        <v>0</v>
      </c>
      <c r="G1201" s="13" t="n">
        <f aca="false">IFERROR(D1201/C1201,"")</f>
        <v>0</v>
      </c>
    </row>
    <row r="1202" customFormat="false" ht="15" hidden="false" customHeight="true" outlineLevel="0" collapsed="false">
      <c r="A1202" s="7" t="s">
        <v>1168</v>
      </c>
      <c r="B1202" s="7" t="s">
        <v>1167</v>
      </c>
      <c r="C1202" s="7" t="n">
        <f aca="false">COUNTIFS('Duel Log'!AF$2:AF$5455,$A1202,'Duel Log'!AG$2:AG$5455,$B1202)</f>
        <v>2</v>
      </c>
      <c r="D1202" s="7" t="n">
        <f aca="false">COUNTIFS('Duel Log'!AF$2:AF$5455,$A1202,'Duel Log'!AG$2:AG$5455,$B1202,'Duel Log'!AH$2:AH$5455,"Win")</f>
        <v>0</v>
      </c>
      <c r="E1202" s="7" t="n">
        <f aca="false">COUNTIFS('Duel Log'!AF$2:AF$5455,$A1202,'Duel Log'!AG$2:AG$5455,$B1202,'Duel Log'!AH$2:AH$5455,"Loss")</f>
        <v>2</v>
      </c>
      <c r="F1202" s="7" t="n">
        <f aca="false">COUNTIFS('Duel Log'!AF$2:AF$5455,$A1202,'Duel Log'!AG$2:AG$5455,$B1202,'Duel Log'!AH$2:AH$5455,"Draw")</f>
        <v>0</v>
      </c>
      <c r="G1202" s="13" t="n">
        <f aca="false">IFERROR(D1202/C1202,"")</f>
        <v>0</v>
      </c>
    </row>
    <row r="1203" customFormat="false" ht="15" hidden="false" customHeight="true" outlineLevel="0" collapsed="false">
      <c r="A1203" s="7" t="s">
        <v>2722</v>
      </c>
      <c r="B1203" s="7" t="s">
        <v>538</v>
      </c>
      <c r="C1203" s="7" t="n">
        <f aca="false">COUNTIFS('Duel Log'!AF$2:AF$5455,$A1203,'Duel Log'!AG$2:AG$5455,$B1203)</f>
        <v>2</v>
      </c>
      <c r="D1203" s="7" t="n">
        <f aca="false">COUNTIFS('Duel Log'!AF$2:AF$5455,$A1203,'Duel Log'!AG$2:AG$5455,$B1203,'Duel Log'!AH$2:AH$5455,"Win")</f>
        <v>0</v>
      </c>
      <c r="E1203" s="7" t="n">
        <f aca="false">COUNTIFS('Duel Log'!AF$2:AF$5455,$A1203,'Duel Log'!AG$2:AG$5455,$B1203,'Duel Log'!AH$2:AH$5455,"Loss")</f>
        <v>2</v>
      </c>
      <c r="F1203" s="7" t="n">
        <f aca="false">COUNTIFS('Duel Log'!AF$2:AF$5455,$A1203,'Duel Log'!AG$2:AG$5455,$B1203,'Duel Log'!AH$2:AH$5455,"Draw")</f>
        <v>0</v>
      </c>
      <c r="G1203" s="13" t="n">
        <f aca="false">IFERROR(D1203/C1203,"")</f>
        <v>0</v>
      </c>
    </row>
    <row r="1204" customFormat="false" ht="15" hidden="false" customHeight="true" outlineLevel="0" collapsed="false">
      <c r="A1204" s="7" t="s">
        <v>1575</v>
      </c>
      <c r="B1204" s="7" t="s">
        <v>180</v>
      </c>
      <c r="C1204" s="7" t="n">
        <f aca="false">COUNTIFS('Duel Log'!AF$2:AF$5455,$A1204,'Duel Log'!AG$2:AG$5455,$B1204)</f>
        <v>2</v>
      </c>
      <c r="D1204" s="7" t="n">
        <f aca="false">COUNTIFS('Duel Log'!AF$2:AF$5455,$A1204,'Duel Log'!AG$2:AG$5455,$B1204,'Duel Log'!AH$2:AH$5455,"Win")</f>
        <v>0</v>
      </c>
      <c r="E1204" s="7" t="n">
        <f aca="false">COUNTIFS('Duel Log'!AF$2:AF$5455,$A1204,'Duel Log'!AG$2:AG$5455,$B1204,'Duel Log'!AH$2:AH$5455,"Loss")</f>
        <v>2</v>
      </c>
      <c r="F1204" s="7" t="n">
        <f aca="false">COUNTIFS('Duel Log'!AF$2:AF$5455,$A1204,'Duel Log'!AG$2:AG$5455,$B1204,'Duel Log'!AH$2:AH$5455,"Draw")</f>
        <v>0</v>
      </c>
      <c r="G1204" s="13" t="n">
        <f aca="false">IFERROR(D1204/C1204,"")</f>
        <v>0</v>
      </c>
    </row>
    <row r="1205" customFormat="false" ht="15" hidden="false" customHeight="true" outlineLevel="0" collapsed="false">
      <c r="A1205" s="7" t="s">
        <v>7255</v>
      </c>
      <c r="B1205" s="7" t="s">
        <v>7256</v>
      </c>
      <c r="C1205" s="7" t="n">
        <f aca="false">COUNTIFS('Duel Log'!AF$2:AF$5455,$A1205,'Duel Log'!AG$2:AG$5455,$B1205)</f>
        <v>2</v>
      </c>
      <c r="D1205" s="7" t="n">
        <f aca="false">COUNTIFS('Duel Log'!AF$2:AF$5455,$A1205,'Duel Log'!AG$2:AG$5455,$B1205,'Duel Log'!AH$2:AH$5455,"Win")</f>
        <v>0</v>
      </c>
      <c r="E1205" s="7" t="n">
        <f aca="false">COUNTIFS('Duel Log'!AF$2:AF$5455,$A1205,'Duel Log'!AG$2:AG$5455,$B1205,'Duel Log'!AH$2:AH$5455,"Loss")</f>
        <v>2</v>
      </c>
      <c r="F1205" s="7" t="n">
        <f aca="false">COUNTIFS('Duel Log'!AF$2:AF$5455,$A1205,'Duel Log'!AG$2:AG$5455,$B1205,'Duel Log'!AH$2:AH$5455,"Draw")</f>
        <v>0</v>
      </c>
      <c r="G1205" s="13" t="n">
        <f aca="false">IFERROR(D1205/C1205,"")</f>
        <v>0</v>
      </c>
    </row>
    <row r="1206" customFormat="false" ht="15" hidden="false" customHeight="true" outlineLevel="0" collapsed="false">
      <c r="A1206" s="7" t="s">
        <v>6096</v>
      </c>
      <c r="B1206" s="7" t="s">
        <v>6095</v>
      </c>
      <c r="C1206" s="7" t="n">
        <f aca="false">COUNTIFS('Duel Log'!AF$2:AF$5455,$A1206,'Duel Log'!AG$2:AG$5455,$B1206)</f>
        <v>2</v>
      </c>
      <c r="D1206" s="7" t="n">
        <f aca="false">COUNTIFS('Duel Log'!AF$2:AF$5455,$A1206,'Duel Log'!AG$2:AG$5455,$B1206,'Duel Log'!AH$2:AH$5455,"Win")</f>
        <v>2</v>
      </c>
      <c r="E1206" s="7" t="n">
        <f aca="false">COUNTIFS('Duel Log'!AF$2:AF$5455,$A1206,'Duel Log'!AG$2:AG$5455,$B1206,'Duel Log'!AH$2:AH$5455,"Loss")</f>
        <v>0</v>
      </c>
      <c r="F1206" s="7" t="n">
        <f aca="false">COUNTIFS('Duel Log'!AF$2:AF$5455,$A1206,'Duel Log'!AG$2:AG$5455,$B1206,'Duel Log'!AH$2:AH$5455,"Draw")</f>
        <v>0</v>
      </c>
      <c r="G1206" s="13" t="n">
        <f aca="false">IFERROR(D1206/C1206,"")</f>
        <v>1</v>
      </c>
    </row>
    <row r="1207" customFormat="false" ht="15" hidden="false" customHeight="true" outlineLevel="0" collapsed="false">
      <c r="A1207" s="7" t="s">
        <v>5685</v>
      </c>
      <c r="B1207" s="7" t="s">
        <v>5686</v>
      </c>
      <c r="C1207" s="7" t="n">
        <f aca="false">COUNTIFS('Duel Log'!AF$2:AF$5455,$A1207,'Duel Log'!AG$2:AG$5455,$B1207)</f>
        <v>2</v>
      </c>
      <c r="D1207" s="7" t="n">
        <f aca="false">COUNTIFS('Duel Log'!AF$2:AF$5455,$A1207,'Duel Log'!AG$2:AG$5455,$B1207,'Duel Log'!AH$2:AH$5455,"Win")</f>
        <v>0</v>
      </c>
      <c r="E1207" s="7" t="n">
        <f aca="false">COUNTIFS('Duel Log'!AF$2:AF$5455,$A1207,'Duel Log'!AG$2:AG$5455,$B1207,'Duel Log'!AH$2:AH$5455,"Loss")</f>
        <v>2</v>
      </c>
      <c r="F1207" s="7" t="n">
        <f aca="false">COUNTIFS('Duel Log'!AF$2:AF$5455,$A1207,'Duel Log'!AG$2:AG$5455,$B1207,'Duel Log'!AH$2:AH$5455,"Draw")</f>
        <v>0</v>
      </c>
      <c r="G1207" s="13" t="n">
        <f aca="false">IFERROR(D1207/C1207,"")</f>
        <v>0</v>
      </c>
    </row>
    <row r="1208" customFormat="false" ht="15" hidden="false" customHeight="true" outlineLevel="0" collapsed="false">
      <c r="A1208" s="7" t="s">
        <v>1616</v>
      </c>
      <c r="B1208" s="7" t="s">
        <v>295</v>
      </c>
      <c r="C1208" s="7" t="n">
        <f aca="false">COUNTIFS('Duel Log'!AF$2:AF$5455,$A1208,'Duel Log'!AG$2:AG$5455,$B1208)</f>
        <v>2</v>
      </c>
      <c r="D1208" s="7" t="n">
        <f aca="false">COUNTIFS('Duel Log'!AF$2:AF$5455,$A1208,'Duel Log'!AG$2:AG$5455,$B1208,'Duel Log'!AH$2:AH$5455,"Win")</f>
        <v>0</v>
      </c>
      <c r="E1208" s="7" t="n">
        <f aca="false">COUNTIFS('Duel Log'!AF$2:AF$5455,$A1208,'Duel Log'!AG$2:AG$5455,$B1208,'Duel Log'!AH$2:AH$5455,"Loss")</f>
        <v>2</v>
      </c>
      <c r="F1208" s="7" t="n">
        <f aca="false">COUNTIFS('Duel Log'!AF$2:AF$5455,$A1208,'Duel Log'!AG$2:AG$5455,$B1208,'Duel Log'!AH$2:AH$5455,"Draw")</f>
        <v>0</v>
      </c>
      <c r="G1208" s="13" t="n">
        <f aca="false">IFERROR(D1208/C1208,"")</f>
        <v>0</v>
      </c>
    </row>
    <row r="1209" customFormat="false" ht="15" hidden="false" customHeight="true" outlineLevel="0" collapsed="false">
      <c r="A1209" s="7" t="s">
        <v>1616</v>
      </c>
      <c r="B1209" s="7" t="s">
        <v>1617</v>
      </c>
      <c r="C1209" s="7" t="n">
        <f aca="false">COUNTIFS('Duel Log'!AF$2:AF$5455,$A1209,'Duel Log'!AG$2:AG$5455,$B1209)</f>
        <v>2</v>
      </c>
      <c r="D1209" s="7" t="n">
        <f aca="false">COUNTIFS('Duel Log'!AF$2:AF$5455,$A1209,'Duel Log'!AG$2:AG$5455,$B1209,'Duel Log'!AH$2:AH$5455,"Win")</f>
        <v>2</v>
      </c>
      <c r="E1209" s="7" t="n">
        <f aca="false">COUNTIFS('Duel Log'!AF$2:AF$5455,$A1209,'Duel Log'!AG$2:AG$5455,$B1209,'Duel Log'!AH$2:AH$5455,"Loss")</f>
        <v>0</v>
      </c>
      <c r="F1209" s="7" t="n">
        <f aca="false">COUNTIFS('Duel Log'!AF$2:AF$5455,$A1209,'Duel Log'!AG$2:AG$5455,$B1209,'Duel Log'!AH$2:AH$5455,"Draw")</f>
        <v>0</v>
      </c>
      <c r="G1209" s="13" t="n">
        <f aca="false">IFERROR(D1209/C1209,"")</f>
        <v>1</v>
      </c>
    </row>
    <row r="1210" customFormat="false" ht="15" hidden="false" customHeight="true" outlineLevel="0" collapsed="false">
      <c r="A1210" s="7" t="s">
        <v>1616</v>
      </c>
      <c r="B1210" s="7" t="s">
        <v>216</v>
      </c>
      <c r="C1210" s="7" t="n">
        <f aca="false">COUNTIFS('Duel Log'!AF$2:AF$5455,$A1210,'Duel Log'!AG$2:AG$5455,$B1210)</f>
        <v>1</v>
      </c>
      <c r="D1210" s="7" t="n">
        <f aca="false">COUNTIFS('Duel Log'!AF$2:AF$5455,$A1210,'Duel Log'!AG$2:AG$5455,$B1210,'Duel Log'!AH$2:AH$5455,"Win")</f>
        <v>0</v>
      </c>
      <c r="E1210" s="7" t="n">
        <f aca="false">COUNTIFS('Duel Log'!AF$2:AF$5455,$A1210,'Duel Log'!AG$2:AG$5455,$B1210,'Duel Log'!AH$2:AH$5455,"Loss")</f>
        <v>1</v>
      </c>
      <c r="F1210" s="7" t="n">
        <f aca="false">COUNTIFS('Duel Log'!AF$2:AF$5455,$A1210,'Duel Log'!AG$2:AG$5455,$B1210,'Duel Log'!AH$2:AH$5455,"Draw")</f>
        <v>0</v>
      </c>
      <c r="G1210" s="13" t="n">
        <f aca="false">IFERROR(D1210/C1210,"")</f>
        <v>0</v>
      </c>
    </row>
    <row r="1211" customFormat="false" ht="15" hidden="false" customHeight="true" outlineLevel="0" collapsed="false">
      <c r="A1211" s="7" t="s">
        <v>1616</v>
      </c>
      <c r="B1211" s="7" t="s">
        <v>6163</v>
      </c>
      <c r="C1211" s="7" t="n">
        <f aca="false">COUNTIFS('Duel Log'!AF$2:AF$5455,$A1211,'Duel Log'!AG$2:AG$5455,$B1211)</f>
        <v>1</v>
      </c>
      <c r="D1211" s="7" t="n">
        <f aca="false">COUNTIFS('Duel Log'!AF$2:AF$5455,$A1211,'Duel Log'!AG$2:AG$5455,$B1211,'Duel Log'!AH$2:AH$5455,"Win")</f>
        <v>1</v>
      </c>
      <c r="E1211" s="7" t="n">
        <f aca="false">COUNTIFS('Duel Log'!AF$2:AF$5455,$A1211,'Duel Log'!AG$2:AG$5455,$B1211,'Duel Log'!AH$2:AH$5455,"Loss")</f>
        <v>0</v>
      </c>
      <c r="F1211" s="7" t="n">
        <f aca="false">COUNTIFS('Duel Log'!AF$2:AF$5455,$A1211,'Duel Log'!AG$2:AG$5455,$B1211,'Duel Log'!AH$2:AH$5455,"Draw")</f>
        <v>0</v>
      </c>
      <c r="G1211" s="13" t="n">
        <f aca="false">IFERROR(D1211/C1211,"")</f>
        <v>1</v>
      </c>
    </row>
    <row r="1212" customFormat="false" ht="15" hidden="false" customHeight="true" outlineLevel="0" collapsed="false">
      <c r="A1212" s="7" t="s">
        <v>1616</v>
      </c>
      <c r="B1212" s="7" t="s">
        <v>1500</v>
      </c>
      <c r="C1212" s="7" t="n">
        <f aca="false">COUNTIFS('Duel Log'!AF$2:AF$5455,$A1212,'Duel Log'!AG$2:AG$5455,$B1212)</f>
        <v>1</v>
      </c>
      <c r="D1212" s="7" t="n">
        <f aca="false">COUNTIFS('Duel Log'!AF$2:AF$5455,$A1212,'Duel Log'!AG$2:AG$5455,$B1212,'Duel Log'!AH$2:AH$5455,"Win")</f>
        <v>1</v>
      </c>
      <c r="E1212" s="7" t="n">
        <f aca="false">COUNTIFS('Duel Log'!AF$2:AF$5455,$A1212,'Duel Log'!AG$2:AG$5455,$B1212,'Duel Log'!AH$2:AH$5455,"Loss")</f>
        <v>0</v>
      </c>
      <c r="F1212" s="7" t="n">
        <f aca="false">COUNTIFS('Duel Log'!AF$2:AF$5455,$A1212,'Duel Log'!AG$2:AG$5455,$B1212,'Duel Log'!AH$2:AH$5455,"Draw")</f>
        <v>0</v>
      </c>
      <c r="G1212" s="13" t="n">
        <f aca="false">IFERROR(D1212/C1212,"")</f>
        <v>1</v>
      </c>
    </row>
    <row r="1213" customFormat="false" ht="15" hidden="false" customHeight="true" outlineLevel="0" collapsed="false">
      <c r="A1213" s="7" t="s">
        <v>1091</v>
      </c>
      <c r="B1213" s="7" t="s">
        <v>3597</v>
      </c>
      <c r="C1213" s="7" t="n">
        <f aca="false">COUNTIFS('Duel Log'!AF$2:AF$5455,$A1213,'Duel Log'!AG$2:AG$5455,$B1213)</f>
        <v>1</v>
      </c>
      <c r="D1213" s="7" t="n">
        <f aca="false">COUNTIFS('Duel Log'!AF$2:AF$5455,$A1213,'Duel Log'!AG$2:AG$5455,$B1213,'Duel Log'!AH$2:AH$5455,"Win")</f>
        <v>1</v>
      </c>
      <c r="E1213" s="7" t="n">
        <f aca="false">COUNTIFS('Duel Log'!AF$2:AF$5455,$A1213,'Duel Log'!AG$2:AG$5455,$B1213,'Duel Log'!AH$2:AH$5455,"Loss")</f>
        <v>0</v>
      </c>
      <c r="F1213" s="7" t="n">
        <f aca="false">COUNTIFS('Duel Log'!AF$2:AF$5455,$A1213,'Duel Log'!AG$2:AG$5455,$B1213,'Duel Log'!AH$2:AH$5455,"Draw")</f>
        <v>0</v>
      </c>
      <c r="G1213" s="13" t="n">
        <f aca="false">IFERROR(D1213/C1213,"")</f>
        <v>1</v>
      </c>
    </row>
    <row r="1214" customFormat="false" ht="15" hidden="false" customHeight="true" outlineLevel="0" collapsed="false">
      <c r="A1214" s="7" t="s">
        <v>1091</v>
      </c>
      <c r="B1214" s="7" t="s">
        <v>924</v>
      </c>
      <c r="C1214" s="7" t="n">
        <f aca="false">COUNTIFS('Duel Log'!AF$2:AF$5455,$A1214,'Duel Log'!AG$2:AG$5455,$B1214)</f>
        <v>2</v>
      </c>
      <c r="D1214" s="7" t="n">
        <f aca="false">COUNTIFS('Duel Log'!AF$2:AF$5455,$A1214,'Duel Log'!AG$2:AG$5455,$B1214,'Duel Log'!AH$2:AH$5455,"Win")</f>
        <v>0</v>
      </c>
      <c r="E1214" s="7" t="n">
        <f aca="false">COUNTIFS('Duel Log'!AF$2:AF$5455,$A1214,'Duel Log'!AG$2:AG$5455,$B1214,'Duel Log'!AH$2:AH$5455,"Loss")</f>
        <v>2</v>
      </c>
      <c r="F1214" s="7" t="n">
        <f aca="false">COUNTIFS('Duel Log'!AF$2:AF$5455,$A1214,'Duel Log'!AG$2:AG$5455,$B1214,'Duel Log'!AH$2:AH$5455,"Draw")</f>
        <v>0</v>
      </c>
      <c r="G1214" s="13" t="n">
        <f aca="false">IFERROR(D1214/C1214,"")</f>
        <v>0</v>
      </c>
    </row>
    <row r="1215" customFormat="false" ht="15" hidden="false" customHeight="true" outlineLevel="0" collapsed="false">
      <c r="A1215" s="7" t="s">
        <v>1091</v>
      </c>
      <c r="B1215" s="7" t="s">
        <v>2085</v>
      </c>
      <c r="C1215" s="7" t="n">
        <f aca="false">COUNTIFS('Duel Log'!AF$2:AF$5455,$A1215,'Duel Log'!AG$2:AG$5455,$B1215)</f>
        <v>2</v>
      </c>
      <c r="D1215" s="7" t="n">
        <f aca="false">COUNTIFS('Duel Log'!AF$2:AF$5455,$A1215,'Duel Log'!AG$2:AG$5455,$B1215,'Duel Log'!AH$2:AH$5455,"Win")</f>
        <v>2</v>
      </c>
      <c r="E1215" s="7" t="n">
        <f aca="false">COUNTIFS('Duel Log'!AF$2:AF$5455,$A1215,'Duel Log'!AG$2:AG$5455,$B1215,'Duel Log'!AH$2:AH$5455,"Loss")</f>
        <v>0</v>
      </c>
      <c r="F1215" s="7" t="n">
        <f aca="false">COUNTIFS('Duel Log'!AF$2:AF$5455,$A1215,'Duel Log'!AG$2:AG$5455,$B1215,'Duel Log'!AH$2:AH$5455,"Draw")</f>
        <v>0</v>
      </c>
      <c r="G1215" s="13" t="n">
        <f aca="false">IFERROR(D1215/C1215,"")</f>
        <v>1</v>
      </c>
    </row>
    <row r="1216" customFormat="false" ht="15" hidden="false" customHeight="true" outlineLevel="0" collapsed="false">
      <c r="A1216" s="7" t="s">
        <v>1091</v>
      </c>
      <c r="B1216" s="7" t="s">
        <v>180</v>
      </c>
      <c r="C1216" s="7" t="n">
        <f aca="false">COUNTIFS('Duel Log'!AF$2:AF$5455,$A1216,'Duel Log'!AG$2:AG$5455,$B1216)</f>
        <v>1</v>
      </c>
      <c r="D1216" s="7" t="n">
        <f aca="false">COUNTIFS('Duel Log'!AF$2:AF$5455,$A1216,'Duel Log'!AG$2:AG$5455,$B1216,'Duel Log'!AH$2:AH$5455,"Win")</f>
        <v>0</v>
      </c>
      <c r="E1216" s="7" t="n">
        <f aca="false">COUNTIFS('Duel Log'!AF$2:AF$5455,$A1216,'Duel Log'!AG$2:AG$5455,$B1216,'Duel Log'!AH$2:AH$5455,"Loss")</f>
        <v>1</v>
      </c>
      <c r="F1216" s="7" t="n">
        <f aca="false">COUNTIFS('Duel Log'!AF$2:AF$5455,$A1216,'Duel Log'!AG$2:AG$5455,$B1216,'Duel Log'!AH$2:AH$5455,"Draw")</f>
        <v>0</v>
      </c>
      <c r="G1216" s="13" t="n">
        <f aca="false">IFERROR(D1216/C1216,"")</f>
        <v>0</v>
      </c>
    </row>
    <row r="1217" customFormat="false" ht="15" hidden="false" customHeight="true" outlineLevel="0" collapsed="false">
      <c r="A1217" s="7" t="s">
        <v>1091</v>
      </c>
      <c r="B1217" s="7" t="s">
        <v>1900</v>
      </c>
      <c r="C1217" s="7" t="n">
        <f aca="false">COUNTIFS('Duel Log'!AF$2:AF$5455,$A1217,'Duel Log'!AG$2:AG$5455,$B1217)</f>
        <v>1</v>
      </c>
      <c r="D1217" s="7" t="n">
        <f aca="false">COUNTIFS('Duel Log'!AF$2:AF$5455,$A1217,'Duel Log'!AG$2:AG$5455,$B1217,'Duel Log'!AH$2:AH$5455,"Win")</f>
        <v>1</v>
      </c>
      <c r="E1217" s="7" t="n">
        <f aca="false">COUNTIFS('Duel Log'!AF$2:AF$5455,$A1217,'Duel Log'!AG$2:AG$5455,$B1217,'Duel Log'!AH$2:AH$5455,"Loss")</f>
        <v>0</v>
      </c>
      <c r="F1217" s="7" t="n">
        <f aca="false">COUNTIFS('Duel Log'!AF$2:AF$5455,$A1217,'Duel Log'!AG$2:AG$5455,$B1217,'Duel Log'!AH$2:AH$5455,"Draw")</f>
        <v>0</v>
      </c>
      <c r="G1217" s="13" t="n">
        <f aca="false">IFERROR(D1217/C1217,"")</f>
        <v>1</v>
      </c>
    </row>
    <row r="1218" customFormat="false" ht="15" hidden="false" customHeight="true" outlineLevel="0" collapsed="false">
      <c r="A1218" s="7" t="s">
        <v>1091</v>
      </c>
      <c r="B1218" s="7" t="s">
        <v>285</v>
      </c>
      <c r="C1218" s="7" t="n">
        <f aca="false">COUNTIFS('Duel Log'!AF$2:AF$5455,$A1218,'Duel Log'!AG$2:AG$5455,$B1218)</f>
        <v>1</v>
      </c>
      <c r="D1218" s="7" t="n">
        <f aca="false">COUNTIFS('Duel Log'!AF$2:AF$5455,$A1218,'Duel Log'!AG$2:AG$5455,$B1218,'Duel Log'!AH$2:AH$5455,"Win")</f>
        <v>0</v>
      </c>
      <c r="E1218" s="7" t="n">
        <f aca="false">COUNTIFS('Duel Log'!AF$2:AF$5455,$A1218,'Duel Log'!AG$2:AG$5455,$B1218,'Duel Log'!AH$2:AH$5455,"Loss")</f>
        <v>1</v>
      </c>
      <c r="F1218" s="7" t="n">
        <f aca="false">COUNTIFS('Duel Log'!AF$2:AF$5455,$A1218,'Duel Log'!AG$2:AG$5455,$B1218,'Duel Log'!AH$2:AH$5455,"Draw")</f>
        <v>0</v>
      </c>
      <c r="G1218" s="13" t="n">
        <f aca="false">IFERROR(D1218/C1218,"")</f>
        <v>0</v>
      </c>
    </row>
    <row r="1219" customFormat="false" ht="15" hidden="false" customHeight="true" outlineLevel="0" collapsed="false">
      <c r="A1219" s="7" t="s">
        <v>1091</v>
      </c>
      <c r="B1219" s="7" t="s">
        <v>829</v>
      </c>
      <c r="C1219" s="7" t="n">
        <f aca="false">COUNTIFS('Duel Log'!AF$2:AF$5455,$A1219,'Duel Log'!AG$2:AG$5455,$B1219)</f>
        <v>2</v>
      </c>
      <c r="D1219" s="7" t="n">
        <f aca="false">COUNTIFS('Duel Log'!AF$2:AF$5455,$A1219,'Duel Log'!AG$2:AG$5455,$B1219,'Duel Log'!AH$2:AH$5455,"Win")</f>
        <v>2</v>
      </c>
      <c r="E1219" s="7" t="n">
        <f aca="false">COUNTIFS('Duel Log'!AF$2:AF$5455,$A1219,'Duel Log'!AG$2:AG$5455,$B1219,'Duel Log'!AH$2:AH$5455,"Loss")</f>
        <v>0</v>
      </c>
      <c r="F1219" s="7" t="n">
        <f aca="false">COUNTIFS('Duel Log'!AF$2:AF$5455,$A1219,'Duel Log'!AG$2:AG$5455,$B1219,'Duel Log'!AH$2:AH$5455,"Draw")</f>
        <v>0</v>
      </c>
      <c r="G1219" s="13" t="n">
        <f aca="false">IFERROR(D1219/C1219,"")</f>
        <v>1</v>
      </c>
    </row>
    <row r="1220" customFormat="false" ht="15" hidden="false" customHeight="true" outlineLevel="0" collapsed="false">
      <c r="A1220" s="7" t="s">
        <v>1091</v>
      </c>
      <c r="B1220" s="7" t="s">
        <v>1861</v>
      </c>
      <c r="C1220" s="7" t="n">
        <f aca="false">COUNTIFS('Duel Log'!AF$2:AF$5455,$A1220,'Duel Log'!AG$2:AG$5455,$B1220)</f>
        <v>2</v>
      </c>
      <c r="D1220" s="7" t="n">
        <f aca="false">COUNTIFS('Duel Log'!AF$2:AF$5455,$A1220,'Duel Log'!AG$2:AG$5455,$B1220,'Duel Log'!AH$2:AH$5455,"Win")</f>
        <v>0</v>
      </c>
      <c r="E1220" s="7" t="n">
        <f aca="false">COUNTIFS('Duel Log'!AF$2:AF$5455,$A1220,'Duel Log'!AG$2:AG$5455,$B1220,'Duel Log'!AH$2:AH$5455,"Loss")</f>
        <v>2</v>
      </c>
      <c r="F1220" s="7" t="n">
        <f aca="false">COUNTIFS('Duel Log'!AF$2:AF$5455,$A1220,'Duel Log'!AG$2:AG$5455,$B1220,'Duel Log'!AH$2:AH$5455,"Draw")</f>
        <v>0</v>
      </c>
      <c r="G1220" s="13" t="n">
        <f aca="false">IFERROR(D1220/C1220,"")</f>
        <v>0</v>
      </c>
    </row>
    <row r="1221" customFormat="false" ht="15" hidden="false" customHeight="true" outlineLevel="0" collapsed="false">
      <c r="A1221" s="7" t="s">
        <v>1091</v>
      </c>
      <c r="B1221" s="7" t="s">
        <v>6151</v>
      </c>
      <c r="C1221" s="7" t="n">
        <f aca="false">COUNTIFS('Duel Log'!AF$2:AF$5455,$A1221,'Duel Log'!AG$2:AG$5455,$B1221)</f>
        <v>1</v>
      </c>
      <c r="D1221" s="7" t="n">
        <f aca="false">COUNTIFS('Duel Log'!AF$2:AF$5455,$A1221,'Duel Log'!AG$2:AG$5455,$B1221,'Duel Log'!AH$2:AH$5455,"Win")</f>
        <v>1</v>
      </c>
      <c r="E1221" s="7" t="n">
        <f aca="false">COUNTIFS('Duel Log'!AF$2:AF$5455,$A1221,'Duel Log'!AG$2:AG$5455,$B1221,'Duel Log'!AH$2:AH$5455,"Loss")</f>
        <v>0</v>
      </c>
      <c r="F1221" s="7" t="n">
        <f aca="false">COUNTIFS('Duel Log'!AF$2:AF$5455,$A1221,'Duel Log'!AG$2:AG$5455,$B1221,'Duel Log'!AH$2:AH$5455,"Draw")</f>
        <v>0</v>
      </c>
      <c r="G1221" s="13" t="n">
        <f aca="false">IFERROR(D1221/C1221,"")</f>
        <v>1</v>
      </c>
    </row>
    <row r="1222" customFormat="false" ht="15" hidden="false" customHeight="true" outlineLevel="0" collapsed="false">
      <c r="A1222" s="7" t="s">
        <v>1091</v>
      </c>
      <c r="B1222" s="7" t="s">
        <v>1092</v>
      </c>
      <c r="C1222" s="7" t="n">
        <f aca="false">COUNTIFS('Duel Log'!AF$2:AF$5455,$A1222,'Duel Log'!AG$2:AG$5455,$B1222)</f>
        <v>2</v>
      </c>
      <c r="D1222" s="7" t="n">
        <f aca="false">COUNTIFS('Duel Log'!AF$2:AF$5455,$A1222,'Duel Log'!AG$2:AG$5455,$B1222,'Duel Log'!AH$2:AH$5455,"Win")</f>
        <v>2</v>
      </c>
      <c r="E1222" s="7" t="n">
        <f aca="false">COUNTIFS('Duel Log'!AF$2:AF$5455,$A1222,'Duel Log'!AG$2:AG$5455,$B1222,'Duel Log'!AH$2:AH$5455,"Loss")</f>
        <v>0</v>
      </c>
      <c r="F1222" s="7" t="n">
        <f aca="false">COUNTIFS('Duel Log'!AF$2:AF$5455,$A1222,'Duel Log'!AG$2:AG$5455,$B1222,'Duel Log'!AH$2:AH$5455,"Draw")</f>
        <v>0</v>
      </c>
      <c r="G1222" s="13" t="n">
        <f aca="false">IFERROR(D1222/C1222,"")</f>
        <v>1</v>
      </c>
    </row>
    <row r="1223" customFormat="false" ht="15" hidden="false" customHeight="true" outlineLevel="0" collapsed="false">
      <c r="A1223" s="7" t="s">
        <v>1091</v>
      </c>
      <c r="B1223" s="7" t="s">
        <v>6270</v>
      </c>
      <c r="C1223" s="7" t="n">
        <f aca="false">COUNTIFS('Duel Log'!AF$2:AF$5455,$A1223,'Duel Log'!AG$2:AG$5455,$B1223)</f>
        <v>1</v>
      </c>
      <c r="D1223" s="7" t="n">
        <f aca="false">COUNTIFS('Duel Log'!AF$2:AF$5455,$A1223,'Duel Log'!AG$2:AG$5455,$B1223,'Duel Log'!AH$2:AH$5455,"Win")</f>
        <v>0</v>
      </c>
      <c r="E1223" s="7" t="n">
        <f aca="false">COUNTIFS('Duel Log'!AF$2:AF$5455,$A1223,'Duel Log'!AG$2:AG$5455,$B1223,'Duel Log'!AH$2:AH$5455,"Loss")</f>
        <v>1</v>
      </c>
      <c r="F1223" s="7" t="n">
        <f aca="false">COUNTIFS('Duel Log'!AF$2:AF$5455,$A1223,'Duel Log'!AG$2:AG$5455,$B1223,'Duel Log'!AH$2:AH$5455,"Draw")</f>
        <v>0</v>
      </c>
      <c r="G1223" s="13" t="n">
        <f aca="false">IFERROR(D1223/C1223,"")</f>
        <v>0</v>
      </c>
    </row>
    <row r="1224" customFormat="false" ht="15" hidden="false" customHeight="true" outlineLevel="0" collapsed="false">
      <c r="A1224" s="7" t="s">
        <v>2394</v>
      </c>
      <c r="B1224" s="7" t="s">
        <v>3974</v>
      </c>
      <c r="C1224" s="7" t="n">
        <f aca="false">COUNTIFS('Duel Log'!AF$2:AF$5455,$A1224,'Duel Log'!AG$2:AG$5455,$B1224)</f>
        <v>2</v>
      </c>
      <c r="D1224" s="7" t="n">
        <f aca="false">COUNTIFS('Duel Log'!AF$2:AF$5455,$A1224,'Duel Log'!AG$2:AG$5455,$B1224,'Duel Log'!AH$2:AH$5455,"Win")</f>
        <v>2</v>
      </c>
      <c r="E1224" s="7" t="n">
        <f aca="false">COUNTIFS('Duel Log'!AF$2:AF$5455,$A1224,'Duel Log'!AG$2:AG$5455,$B1224,'Duel Log'!AH$2:AH$5455,"Loss")</f>
        <v>0</v>
      </c>
      <c r="F1224" s="7" t="n">
        <f aca="false">COUNTIFS('Duel Log'!AF$2:AF$5455,$A1224,'Duel Log'!AG$2:AG$5455,$B1224,'Duel Log'!AH$2:AH$5455,"Draw")</f>
        <v>0</v>
      </c>
      <c r="G1224" s="13" t="n">
        <f aca="false">IFERROR(D1224/C1224,"")</f>
        <v>1</v>
      </c>
    </row>
    <row r="1225" customFormat="false" ht="15" hidden="false" customHeight="true" outlineLevel="0" collapsed="false">
      <c r="A1225" s="7" t="s">
        <v>2394</v>
      </c>
      <c r="B1225" s="7" t="s">
        <v>603</v>
      </c>
      <c r="C1225" s="7" t="n">
        <f aca="false">COUNTIFS('Duel Log'!AF$2:AF$5455,$A1225,'Duel Log'!AG$2:AG$5455,$B1225)</f>
        <v>2</v>
      </c>
      <c r="D1225" s="7" t="n">
        <f aca="false">COUNTIFS('Duel Log'!AF$2:AF$5455,$A1225,'Duel Log'!AG$2:AG$5455,$B1225,'Duel Log'!AH$2:AH$5455,"Win")</f>
        <v>2</v>
      </c>
      <c r="E1225" s="7" t="n">
        <f aca="false">COUNTIFS('Duel Log'!AF$2:AF$5455,$A1225,'Duel Log'!AG$2:AG$5455,$B1225,'Duel Log'!AH$2:AH$5455,"Loss")</f>
        <v>0</v>
      </c>
      <c r="F1225" s="7" t="n">
        <f aca="false">COUNTIFS('Duel Log'!AF$2:AF$5455,$A1225,'Duel Log'!AG$2:AG$5455,$B1225,'Duel Log'!AH$2:AH$5455,"Draw")</f>
        <v>0</v>
      </c>
      <c r="G1225" s="13" t="n">
        <f aca="false">IFERROR(D1225/C1225,"")</f>
        <v>1</v>
      </c>
    </row>
    <row r="1226" customFormat="false" ht="15" hidden="false" customHeight="true" outlineLevel="0" collapsed="false">
      <c r="A1226" s="7" t="s">
        <v>2394</v>
      </c>
      <c r="B1226" s="7" t="s">
        <v>6618</v>
      </c>
      <c r="C1226" s="7" t="n">
        <f aca="false">COUNTIFS('Duel Log'!AF$2:AF$5455,$A1226,'Duel Log'!AG$2:AG$5455,$B1226)</f>
        <v>2</v>
      </c>
      <c r="D1226" s="7" t="n">
        <f aca="false">COUNTIFS('Duel Log'!AF$2:AF$5455,$A1226,'Duel Log'!AG$2:AG$5455,$B1226,'Duel Log'!AH$2:AH$5455,"Win")</f>
        <v>2</v>
      </c>
      <c r="E1226" s="7" t="n">
        <f aca="false">COUNTIFS('Duel Log'!AF$2:AF$5455,$A1226,'Duel Log'!AG$2:AG$5455,$B1226,'Duel Log'!AH$2:AH$5455,"Loss")</f>
        <v>0</v>
      </c>
      <c r="F1226" s="7" t="n">
        <f aca="false">COUNTIFS('Duel Log'!AF$2:AF$5455,$A1226,'Duel Log'!AG$2:AG$5455,$B1226,'Duel Log'!AH$2:AH$5455,"Draw")</f>
        <v>0</v>
      </c>
      <c r="G1226" s="13" t="n">
        <f aca="false">IFERROR(D1226/C1226,"")</f>
        <v>1</v>
      </c>
    </row>
    <row r="1227" customFormat="false" ht="15" hidden="false" customHeight="true" outlineLevel="0" collapsed="false">
      <c r="A1227" s="7" t="s">
        <v>2394</v>
      </c>
      <c r="B1227" s="7" t="s">
        <v>8359</v>
      </c>
      <c r="C1227" s="7" t="n">
        <f aca="false">COUNTIFS('Duel Log'!AF$2:AF$5455,$A1227,'Duel Log'!AG$2:AG$5455,$B1227)</f>
        <v>2</v>
      </c>
      <c r="D1227" s="7" t="n">
        <f aca="false">COUNTIFS('Duel Log'!AF$2:AF$5455,$A1227,'Duel Log'!AG$2:AG$5455,$B1227,'Duel Log'!AH$2:AH$5455,"Win")</f>
        <v>0</v>
      </c>
      <c r="E1227" s="7" t="n">
        <f aca="false">COUNTIFS('Duel Log'!AF$2:AF$5455,$A1227,'Duel Log'!AG$2:AG$5455,$B1227,'Duel Log'!AH$2:AH$5455,"Loss")</f>
        <v>2</v>
      </c>
      <c r="F1227" s="7" t="n">
        <f aca="false">COUNTIFS('Duel Log'!AF$2:AF$5455,$A1227,'Duel Log'!AG$2:AG$5455,$B1227,'Duel Log'!AH$2:AH$5455,"Draw")</f>
        <v>0</v>
      </c>
      <c r="G1227" s="13" t="n">
        <f aca="false">IFERROR(D1227/C1227,"")</f>
        <v>0</v>
      </c>
    </row>
    <row r="1228" customFormat="false" ht="15" hidden="false" customHeight="true" outlineLevel="0" collapsed="false">
      <c r="A1228" s="7" t="s">
        <v>2394</v>
      </c>
      <c r="B1228" s="7" t="s">
        <v>5967</v>
      </c>
      <c r="C1228" s="7" t="n">
        <f aca="false">COUNTIFS('Duel Log'!AF$2:AF$5455,$A1228,'Duel Log'!AG$2:AG$5455,$B1228)</f>
        <v>2</v>
      </c>
      <c r="D1228" s="7" t="n">
        <f aca="false">COUNTIFS('Duel Log'!AF$2:AF$5455,$A1228,'Duel Log'!AG$2:AG$5455,$B1228,'Duel Log'!AH$2:AH$5455,"Win")</f>
        <v>2</v>
      </c>
      <c r="E1228" s="7" t="n">
        <f aca="false">COUNTIFS('Duel Log'!AF$2:AF$5455,$A1228,'Duel Log'!AG$2:AG$5455,$B1228,'Duel Log'!AH$2:AH$5455,"Loss")</f>
        <v>0</v>
      </c>
      <c r="F1228" s="7" t="n">
        <f aca="false">COUNTIFS('Duel Log'!AF$2:AF$5455,$A1228,'Duel Log'!AG$2:AG$5455,$B1228,'Duel Log'!AH$2:AH$5455,"Draw")</f>
        <v>0</v>
      </c>
      <c r="G1228" s="13" t="n">
        <f aca="false">IFERROR(D1228/C1228,"")</f>
        <v>1</v>
      </c>
    </row>
    <row r="1229" customFormat="false" ht="15" hidden="false" customHeight="true" outlineLevel="0" collapsed="false">
      <c r="A1229" s="7" t="s">
        <v>2394</v>
      </c>
      <c r="B1229" s="7" t="s">
        <v>492</v>
      </c>
      <c r="C1229" s="7" t="n">
        <f aca="false">COUNTIFS('Duel Log'!AF$2:AF$5455,$A1229,'Duel Log'!AG$2:AG$5455,$B1229)</f>
        <v>2</v>
      </c>
      <c r="D1229" s="7" t="n">
        <f aca="false">COUNTIFS('Duel Log'!AF$2:AF$5455,$A1229,'Duel Log'!AG$2:AG$5455,$B1229,'Duel Log'!AH$2:AH$5455,"Win")</f>
        <v>2</v>
      </c>
      <c r="E1229" s="7" t="n">
        <f aca="false">COUNTIFS('Duel Log'!AF$2:AF$5455,$A1229,'Duel Log'!AG$2:AG$5455,$B1229,'Duel Log'!AH$2:AH$5455,"Loss")</f>
        <v>0</v>
      </c>
      <c r="F1229" s="7" t="n">
        <f aca="false">COUNTIFS('Duel Log'!AF$2:AF$5455,$A1229,'Duel Log'!AG$2:AG$5455,$B1229,'Duel Log'!AH$2:AH$5455,"Draw")</f>
        <v>0</v>
      </c>
      <c r="G1229" s="13" t="n">
        <f aca="false">IFERROR(D1229/C1229,"")</f>
        <v>1</v>
      </c>
    </row>
    <row r="1230" customFormat="false" ht="15" hidden="false" customHeight="true" outlineLevel="0" collapsed="false">
      <c r="A1230" s="7" t="s">
        <v>2394</v>
      </c>
      <c r="B1230" s="7" t="s">
        <v>1060</v>
      </c>
      <c r="C1230" s="7" t="n">
        <f aca="false">COUNTIFS('Duel Log'!AF$2:AF$5455,$A1230,'Duel Log'!AG$2:AG$5455,$B1230)</f>
        <v>1</v>
      </c>
      <c r="D1230" s="7" t="n">
        <f aca="false">COUNTIFS('Duel Log'!AF$2:AF$5455,$A1230,'Duel Log'!AG$2:AG$5455,$B1230,'Duel Log'!AH$2:AH$5455,"Win")</f>
        <v>0</v>
      </c>
      <c r="E1230" s="7" t="n">
        <f aca="false">COUNTIFS('Duel Log'!AF$2:AF$5455,$A1230,'Duel Log'!AG$2:AG$5455,$B1230,'Duel Log'!AH$2:AH$5455,"Loss")</f>
        <v>1</v>
      </c>
      <c r="F1230" s="7" t="n">
        <f aca="false">COUNTIFS('Duel Log'!AF$2:AF$5455,$A1230,'Duel Log'!AG$2:AG$5455,$B1230,'Duel Log'!AH$2:AH$5455,"Draw")</f>
        <v>0</v>
      </c>
      <c r="G1230" s="13" t="n">
        <f aca="false">IFERROR(D1230/C1230,"")</f>
        <v>0</v>
      </c>
    </row>
    <row r="1231" customFormat="false" ht="15" hidden="false" customHeight="true" outlineLevel="0" collapsed="false">
      <c r="A1231" s="7" t="s">
        <v>2394</v>
      </c>
      <c r="B1231" s="7" t="s">
        <v>776</v>
      </c>
      <c r="C1231" s="7" t="n">
        <f aca="false">COUNTIFS('Duel Log'!AF$2:AF$5455,$A1231,'Duel Log'!AG$2:AG$5455,$B1231)</f>
        <v>1</v>
      </c>
      <c r="D1231" s="7" t="n">
        <f aca="false">COUNTIFS('Duel Log'!AF$2:AF$5455,$A1231,'Duel Log'!AG$2:AG$5455,$B1231,'Duel Log'!AH$2:AH$5455,"Win")</f>
        <v>1</v>
      </c>
      <c r="E1231" s="7" t="n">
        <f aca="false">COUNTIFS('Duel Log'!AF$2:AF$5455,$A1231,'Duel Log'!AG$2:AG$5455,$B1231,'Duel Log'!AH$2:AH$5455,"Loss")</f>
        <v>0</v>
      </c>
      <c r="F1231" s="7" t="n">
        <f aca="false">COUNTIFS('Duel Log'!AF$2:AF$5455,$A1231,'Duel Log'!AG$2:AG$5455,$B1231,'Duel Log'!AH$2:AH$5455,"Draw")</f>
        <v>0</v>
      </c>
      <c r="G1231" s="13" t="n">
        <f aca="false">IFERROR(D1231/C1231,"")</f>
        <v>1</v>
      </c>
    </row>
    <row r="1232" customFormat="false" ht="15" hidden="false" customHeight="true" outlineLevel="0" collapsed="false">
      <c r="A1232" s="7" t="s">
        <v>2394</v>
      </c>
      <c r="B1232" s="7" t="s">
        <v>3427</v>
      </c>
      <c r="C1232" s="7" t="n">
        <f aca="false">COUNTIFS('Duel Log'!AF$2:AF$5455,$A1232,'Duel Log'!AG$2:AG$5455,$B1232)</f>
        <v>2</v>
      </c>
      <c r="D1232" s="7" t="n">
        <f aca="false">COUNTIFS('Duel Log'!AF$2:AF$5455,$A1232,'Duel Log'!AG$2:AG$5455,$B1232,'Duel Log'!AH$2:AH$5455,"Win")</f>
        <v>2</v>
      </c>
      <c r="E1232" s="7" t="n">
        <f aca="false">COUNTIFS('Duel Log'!AF$2:AF$5455,$A1232,'Duel Log'!AG$2:AG$5455,$B1232,'Duel Log'!AH$2:AH$5455,"Loss")</f>
        <v>0</v>
      </c>
      <c r="F1232" s="7" t="n">
        <f aca="false">COUNTIFS('Duel Log'!AF$2:AF$5455,$A1232,'Duel Log'!AG$2:AG$5455,$B1232,'Duel Log'!AH$2:AH$5455,"Draw")</f>
        <v>0</v>
      </c>
      <c r="G1232" s="13" t="n">
        <f aca="false">IFERROR(D1232/C1232,"")</f>
        <v>1</v>
      </c>
    </row>
    <row r="1233" customFormat="false" ht="15" hidden="false" customHeight="true" outlineLevel="0" collapsed="false">
      <c r="A1233" s="7" t="s">
        <v>2394</v>
      </c>
      <c r="B1233" s="7" t="s">
        <v>4130</v>
      </c>
      <c r="C1233" s="7" t="n">
        <f aca="false">COUNTIFS('Duel Log'!AF$2:AF$5455,$A1233,'Duel Log'!AG$2:AG$5455,$B1233)</f>
        <v>2</v>
      </c>
      <c r="D1233" s="7" t="n">
        <f aca="false">COUNTIFS('Duel Log'!AF$2:AF$5455,$A1233,'Duel Log'!AG$2:AG$5455,$B1233,'Duel Log'!AH$2:AH$5455,"Win")</f>
        <v>2</v>
      </c>
      <c r="E1233" s="7" t="n">
        <f aca="false">COUNTIFS('Duel Log'!AF$2:AF$5455,$A1233,'Duel Log'!AG$2:AG$5455,$B1233,'Duel Log'!AH$2:AH$5455,"Loss")</f>
        <v>0</v>
      </c>
      <c r="F1233" s="7" t="n">
        <f aca="false">COUNTIFS('Duel Log'!AF$2:AF$5455,$A1233,'Duel Log'!AG$2:AG$5455,$B1233,'Duel Log'!AH$2:AH$5455,"Draw")</f>
        <v>0</v>
      </c>
      <c r="G1233" s="13" t="n">
        <f aca="false">IFERROR(D1233/C1233,"")</f>
        <v>1</v>
      </c>
    </row>
    <row r="1234" customFormat="false" ht="15" hidden="false" customHeight="true" outlineLevel="0" collapsed="false">
      <c r="A1234" s="7" t="s">
        <v>2394</v>
      </c>
      <c r="B1234" s="7" t="s">
        <v>8618</v>
      </c>
      <c r="C1234" s="7" t="n">
        <f aca="false">COUNTIFS('Duel Log'!AF$2:AF$5455,$A1234,'Duel Log'!AG$2:AG$5455,$B1234)</f>
        <v>1</v>
      </c>
      <c r="D1234" s="7" t="n">
        <f aca="false">COUNTIFS('Duel Log'!AF$2:AF$5455,$A1234,'Duel Log'!AG$2:AG$5455,$B1234,'Duel Log'!AH$2:AH$5455,"Win")</f>
        <v>1</v>
      </c>
      <c r="E1234" s="7" t="n">
        <f aca="false">COUNTIFS('Duel Log'!AF$2:AF$5455,$A1234,'Duel Log'!AG$2:AG$5455,$B1234,'Duel Log'!AH$2:AH$5455,"Loss")</f>
        <v>0</v>
      </c>
      <c r="F1234" s="7" t="n">
        <f aca="false">COUNTIFS('Duel Log'!AF$2:AF$5455,$A1234,'Duel Log'!AG$2:AG$5455,$B1234,'Duel Log'!AH$2:AH$5455,"Draw")</f>
        <v>0</v>
      </c>
      <c r="G1234" s="13" t="n">
        <f aca="false">IFERROR(D1234/C1234,"")</f>
        <v>1</v>
      </c>
    </row>
    <row r="1235" customFormat="false" ht="15" hidden="false" customHeight="true" outlineLevel="0" collapsed="false">
      <c r="A1235" s="7" t="s">
        <v>2394</v>
      </c>
      <c r="B1235" s="7" t="s">
        <v>8554</v>
      </c>
      <c r="C1235" s="7" t="n">
        <f aca="false">COUNTIFS('Duel Log'!AF$2:AF$5455,$A1235,'Duel Log'!AG$2:AG$5455,$B1235)</f>
        <v>1</v>
      </c>
      <c r="D1235" s="7" t="n">
        <f aca="false">COUNTIFS('Duel Log'!AF$2:AF$5455,$A1235,'Duel Log'!AG$2:AG$5455,$B1235,'Duel Log'!AH$2:AH$5455,"Win")</f>
        <v>0</v>
      </c>
      <c r="E1235" s="7" t="n">
        <f aca="false">COUNTIFS('Duel Log'!AF$2:AF$5455,$A1235,'Duel Log'!AG$2:AG$5455,$B1235,'Duel Log'!AH$2:AH$5455,"Loss")</f>
        <v>1</v>
      </c>
      <c r="F1235" s="7" t="n">
        <f aca="false">COUNTIFS('Duel Log'!AF$2:AF$5455,$A1235,'Duel Log'!AG$2:AG$5455,$B1235,'Duel Log'!AH$2:AH$5455,"Draw")</f>
        <v>0</v>
      </c>
      <c r="G1235" s="13" t="n">
        <f aca="false">IFERROR(D1235/C1235,"")</f>
        <v>0</v>
      </c>
    </row>
    <row r="1236" customFormat="false" ht="15" hidden="false" customHeight="true" outlineLevel="0" collapsed="false">
      <c r="A1236" s="7" t="s">
        <v>2394</v>
      </c>
      <c r="B1236" s="7" t="s">
        <v>8436</v>
      </c>
      <c r="C1236" s="7" t="n">
        <f aca="false">COUNTIFS('Duel Log'!AF$2:AF$5455,$A1236,'Duel Log'!AG$2:AG$5455,$B1236)</f>
        <v>1</v>
      </c>
      <c r="D1236" s="7" t="n">
        <f aca="false">COUNTIFS('Duel Log'!AF$2:AF$5455,$A1236,'Duel Log'!AG$2:AG$5455,$B1236,'Duel Log'!AH$2:AH$5455,"Win")</f>
        <v>1</v>
      </c>
      <c r="E1236" s="7" t="n">
        <f aca="false">COUNTIFS('Duel Log'!AF$2:AF$5455,$A1236,'Duel Log'!AG$2:AG$5455,$B1236,'Duel Log'!AH$2:AH$5455,"Loss")</f>
        <v>0</v>
      </c>
      <c r="F1236" s="7" t="n">
        <f aca="false">COUNTIFS('Duel Log'!AF$2:AF$5455,$A1236,'Duel Log'!AG$2:AG$5455,$B1236,'Duel Log'!AH$2:AH$5455,"Draw")</f>
        <v>0</v>
      </c>
      <c r="G1236" s="13" t="n">
        <f aca="false">IFERROR(D1236/C1236,"")</f>
        <v>1</v>
      </c>
    </row>
    <row r="1237" customFormat="false" ht="15" hidden="false" customHeight="true" outlineLevel="0" collapsed="false">
      <c r="A1237" s="7" t="s">
        <v>2394</v>
      </c>
      <c r="B1237" s="7" t="s">
        <v>121</v>
      </c>
      <c r="C1237" s="7" t="n">
        <f aca="false">COUNTIFS('Duel Log'!AF$2:AF$5455,$A1237,'Duel Log'!AG$2:AG$5455,$B1237)</f>
        <v>2</v>
      </c>
      <c r="D1237" s="7" t="n">
        <f aca="false">COUNTIFS('Duel Log'!AF$2:AF$5455,$A1237,'Duel Log'!AG$2:AG$5455,$B1237,'Duel Log'!AH$2:AH$5455,"Win")</f>
        <v>2</v>
      </c>
      <c r="E1237" s="7" t="n">
        <f aca="false">COUNTIFS('Duel Log'!AF$2:AF$5455,$A1237,'Duel Log'!AG$2:AG$5455,$B1237,'Duel Log'!AH$2:AH$5455,"Loss")</f>
        <v>0</v>
      </c>
      <c r="F1237" s="7" t="n">
        <f aca="false">COUNTIFS('Duel Log'!AF$2:AF$5455,$A1237,'Duel Log'!AG$2:AG$5455,$B1237,'Duel Log'!AH$2:AH$5455,"Draw")</f>
        <v>0</v>
      </c>
      <c r="G1237" s="13" t="n">
        <f aca="false">IFERROR(D1237/C1237,"")</f>
        <v>1</v>
      </c>
    </row>
    <row r="1238" customFormat="false" ht="15" hidden="false" customHeight="true" outlineLevel="0" collapsed="false">
      <c r="A1238" s="7" t="s">
        <v>2394</v>
      </c>
      <c r="B1238" s="7" t="s">
        <v>1500</v>
      </c>
      <c r="C1238" s="7" t="n">
        <f aca="false">COUNTIFS('Duel Log'!AF$2:AF$5455,$A1238,'Duel Log'!AG$2:AG$5455,$B1238)</f>
        <v>1</v>
      </c>
      <c r="D1238" s="7" t="n">
        <f aca="false">COUNTIFS('Duel Log'!AF$2:AF$5455,$A1238,'Duel Log'!AG$2:AG$5455,$B1238,'Duel Log'!AH$2:AH$5455,"Win")</f>
        <v>1</v>
      </c>
      <c r="E1238" s="7" t="n">
        <f aca="false">COUNTIFS('Duel Log'!AF$2:AF$5455,$A1238,'Duel Log'!AG$2:AG$5455,$B1238,'Duel Log'!AH$2:AH$5455,"Loss")</f>
        <v>0</v>
      </c>
      <c r="F1238" s="7" t="n">
        <f aca="false">COUNTIFS('Duel Log'!AF$2:AF$5455,$A1238,'Duel Log'!AG$2:AG$5455,$B1238,'Duel Log'!AH$2:AH$5455,"Draw")</f>
        <v>0</v>
      </c>
      <c r="G1238" s="13" t="n">
        <f aca="false">IFERROR(D1238/C1238,"")</f>
        <v>1</v>
      </c>
    </row>
    <row r="1239" customFormat="false" ht="15" hidden="false" customHeight="true" outlineLevel="0" collapsed="false">
      <c r="A1239" s="7" t="s">
        <v>4173</v>
      </c>
      <c r="B1239" s="7" t="s">
        <v>4174</v>
      </c>
      <c r="C1239" s="7" t="n">
        <f aca="false">COUNTIFS('Duel Log'!AF$2:AF$5455,$A1239,'Duel Log'!AG$2:AG$5455,$B1239)</f>
        <v>1</v>
      </c>
      <c r="D1239" s="7" t="n">
        <f aca="false">COUNTIFS('Duel Log'!AF$2:AF$5455,$A1239,'Duel Log'!AG$2:AG$5455,$B1239,'Duel Log'!AH$2:AH$5455,"Win")</f>
        <v>0</v>
      </c>
      <c r="E1239" s="7" t="n">
        <f aca="false">COUNTIFS('Duel Log'!AF$2:AF$5455,$A1239,'Duel Log'!AG$2:AG$5455,$B1239,'Duel Log'!AH$2:AH$5455,"Loss")</f>
        <v>1</v>
      </c>
      <c r="F1239" s="7" t="n">
        <f aca="false">COUNTIFS('Duel Log'!AF$2:AF$5455,$A1239,'Duel Log'!AG$2:AG$5455,$B1239,'Duel Log'!AH$2:AH$5455,"Draw")</f>
        <v>0</v>
      </c>
      <c r="G1239" s="13" t="n">
        <f aca="false">IFERROR(D1239/C1239,"")</f>
        <v>0</v>
      </c>
    </row>
    <row r="1240" customFormat="false" ht="15" hidden="false" customHeight="true" outlineLevel="0" collapsed="false">
      <c r="A1240" s="7" t="s">
        <v>175</v>
      </c>
      <c r="B1240" s="7" t="s">
        <v>155</v>
      </c>
      <c r="C1240" s="7" t="n">
        <f aca="false">COUNTIFS('Duel Log'!AF$2:AF$5455,$A1240,'Duel Log'!AG$2:AG$5455,$B1240)</f>
        <v>1</v>
      </c>
      <c r="D1240" s="7" t="n">
        <f aca="false">COUNTIFS('Duel Log'!AF$2:AF$5455,$A1240,'Duel Log'!AG$2:AG$5455,$B1240,'Duel Log'!AH$2:AH$5455,"Win")</f>
        <v>1</v>
      </c>
      <c r="E1240" s="7" t="n">
        <f aca="false">COUNTIFS('Duel Log'!AF$2:AF$5455,$A1240,'Duel Log'!AG$2:AG$5455,$B1240,'Duel Log'!AH$2:AH$5455,"Loss")</f>
        <v>0</v>
      </c>
      <c r="F1240" s="7" t="n">
        <f aca="false">COUNTIFS('Duel Log'!AF$2:AF$5455,$A1240,'Duel Log'!AG$2:AG$5455,$B1240,'Duel Log'!AH$2:AH$5455,"Draw")</f>
        <v>0</v>
      </c>
      <c r="G1240" s="13" t="n">
        <f aca="false">IFERROR(D1240/C1240,"")</f>
        <v>1</v>
      </c>
    </row>
    <row r="1241" customFormat="false" ht="15" hidden="false" customHeight="true" outlineLevel="0" collapsed="false">
      <c r="A1241" s="7" t="s">
        <v>175</v>
      </c>
      <c r="B1241" s="7" t="s">
        <v>4064</v>
      </c>
      <c r="C1241" s="7" t="n">
        <f aca="false">COUNTIFS('Duel Log'!AF$2:AF$5455,$A1241,'Duel Log'!AG$2:AG$5455,$B1241)</f>
        <v>1</v>
      </c>
      <c r="D1241" s="7" t="n">
        <f aca="false">COUNTIFS('Duel Log'!AF$2:AF$5455,$A1241,'Duel Log'!AG$2:AG$5455,$B1241,'Duel Log'!AH$2:AH$5455,"Win")</f>
        <v>1</v>
      </c>
      <c r="E1241" s="7" t="n">
        <f aca="false">COUNTIFS('Duel Log'!AF$2:AF$5455,$A1241,'Duel Log'!AG$2:AG$5455,$B1241,'Duel Log'!AH$2:AH$5455,"Loss")</f>
        <v>0</v>
      </c>
      <c r="F1241" s="7" t="n">
        <f aca="false">COUNTIFS('Duel Log'!AF$2:AF$5455,$A1241,'Duel Log'!AG$2:AG$5455,$B1241,'Duel Log'!AH$2:AH$5455,"Draw")</f>
        <v>0</v>
      </c>
      <c r="G1241" s="13" t="n">
        <f aca="false">IFERROR(D1241/C1241,"")</f>
        <v>1</v>
      </c>
    </row>
    <row r="1242" customFormat="false" ht="15" hidden="false" customHeight="true" outlineLevel="0" collapsed="false">
      <c r="A1242" s="7" t="s">
        <v>175</v>
      </c>
      <c r="B1242" s="7" t="s">
        <v>174</v>
      </c>
      <c r="C1242" s="7" t="n">
        <f aca="false">COUNTIFS('Duel Log'!AF$2:AF$5455,$A1242,'Duel Log'!AG$2:AG$5455,$B1242)</f>
        <v>1</v>
      </c>
      <c r="D1242" s="7" t="n">
        <f aca="false">COUNTIFS('Duel Log'!AF$2:AF$5455,$A1242,'Duel Log'!AG$2:AG$5455,$B1242,'Duel Log'!AH$2:AH$5455,"Win")</f>
        <v>0</v>
      </c>
      <c r="E1242" s="7" t="n">
        <f aca="false">COUNTIFS('Duel Log'!AF$2:AF$5455,$A1242,'Duel Log'!AG$2:AG$5455,$B1242,'Duel Log'!AH$2:AH$5455,"Loss")</f>
        <v>1</v>
      </c>
      <c r="F1242" s="7" t="n">
        <f aca="false">COUNTIFS('Duel Log'!AF$2:AF$5455,$A1242,'Duel Log'!AG$2:AG$5455,$B1242,'Duel Log'!AH$2:AH$5455,"Draw")</f>
        <v>0</v>
      </c>
      <c r="G1242" s="13" t="n">
        <f aca="false">IFERROR(D1242/C1242,"")</f>
        <v>0</v>
      </c>
    </row>
    <row r="1243" customFormat="false" ht="15" hidden="false" customHeight="true" outlineLevel="0" collapsed="false">
      <c r="A1243" s="7" t="s">
        <v>7398</v>
      </c>
      <c r="B1243" s="7" t="s">
        <v>7399</v>
      </c>
      <c r="C1243" s="7" t="n">
        <f aca="false">COUNTIFS('Duel Log'!AF$2:AF$5455,$A1243,'Duel Log'!AG$2:AG$5455,$B1243)</f>
        <v>1</v>
      </c>
      <c r="D1243" s="7" t="n">
        <f aca="false">COUNTIFS('Duel Log'!AF$2:AF$5455,$A1243,'Duel Log'!AG$2:AG$5455,$B1243,'Duel Log'!AH$2:AH$5455,"Win")</f>
        <v>1</v>
      </c>
      <c r="E1243" s="7" t="n">
        <f aca="false">COUNTIFS('Duel Log'!AF$2:AF$5455,$A1243,'Duel Log'!AG$2:AG$5455,$B1243,'Duel Log'!AH$2:AH$5455,"Loss")</f>
        <v>0</v>
      </c>
      <c r="F1243" s="7" t="n">
        <f aca="false">COUNTIFS('Duel Log'!AF$2:AF$5455,$A1243,'Duel Log'!AG$2:AG$5455,$B1243,'Duel Log'!AH$2:AH$5455,"Draw")</f>
        <v>0</v>
      </c>
      <c r="G1243" s="13" t="n">
        <f aca="false">IFERROR(D1243/C1243,"")</f>
        <v>1</v>
      </c>
    </row>
    <row r="1244" customFormat="false" ht="15" hidden="false" customHeight="true" outlineLevel="0" collapsed="false">
      <c r="A1244" s="7" t="s">
        <v>545</v>
      </c>
      <c r="B1244" s="7" t="s">
        <v>243</v>
      </c>
      <c r="C1244" s="7" t="n">
        <f aca="false">COUNTIFS('Duel Log'!AF$2:AF$5455,$A1244,'Duel Log'!AG$2:AG$5455,$B1244)</f>
        <v>2</v>
      </c>
      <c r="D1244" s="7" t="n">
        <f aca="false">COUNTIFS('Duel Log'!AF$2:AF$5455,$A1244,'Duel Log'!AG$2:AG$5455,$B1244,'Duel Log'!AH$2:AH$5455,"Win")</f>
        <v>0</v>
      </c>
      <c r="E1244" s="7" t="n">
        <f aca="false">COUNTIFS('Duel Log'!AF$2:AF$5455,$A1244,'Duel Log'!AG$2:AG$5455,$B1244,'Duel Log'!AH$2:AH$5455,"Loss")</f>
        <v>2</v>
      </c>
      <c r="F1244" s="7" t="n">
        <f aca="false">COUNTIFS('Duel Log'!AF$2:AF$5455,$A1244,'Duel Log'!AG$2:AG$5455,$B1244,'Duel Log'!AH$2:AH$5455,"Draw")</f>
        <v>0</v>
      </c>
      <c r="G1244" s="13" t="n">
        <f aca="false">IFERROR(D1244/C1244,"")</f>
        <v>0</v>
      </c>
    </row>
    <row r="1245" customFormat="false" ht="15" hidden="false" customHeight="true" outlineLevel="0" collapsed="false">
      <c r="A1245" s="7" t="s">
        <v>7057</v>
      </c>
      <c r="B1245" s="7" t="s">
        <v>7058</v>
      </c>
      <c r="C1245" s="7" t="n">
        <f aca="false">COUNTIFS('Duel Log'!AF$2:AF$5455,$A1245,'Duel Log'!AG$2:AG$5455,$B1245)</f>
        <v>1</v>
      </c>
      <c r="D1245" s="7" t="n">
        <f aca="false">COUNTIFS('Duel Log'!AF$2:AF$5455,$A1245,'Duel Log'!AG$2:AG$5455,$B1245,'Duel Log'!AH$2:AH$5455,"Win")</f>
        <v>0</v>
      </c>
      <c r="E1245" s="7" t="n">
        <f aca="false">COUNTIFS('Duel Log'!AF$2:AF$5455,$A1245,'Duel Log'!AG$2:AG$5455,$B1245,'Duel Log'!AH$2:AH$5455,"Loss")</f>
        <v>1</v>
      </c>
      <c r="F1245" s="7" t="n">
        <f aca="false">COUNTIFS('Duel Log'!AF$2:AF$5455,$A1245,'Duel Log'!AG$2:AG$5455,$B1245,'Duel Log'!AH$2:AH$5455,"Draw")</f>
        <v>0</v>
      </c>
      <c r="G1245" s="13" t="n">
        <f aca="false">IFERROR(D1245/C1245,"")</f>
        <v>0</v>
      </c>
    </row>
    <row r="1246" customFormat="false" ht="15" hidden="false" customHeight="true" outlineLevel="0" collapsed="false">
      <c r="A1246" s="7" t="s">
        <v>9248</v>
      </c>
      <c r="B1246" s="7" t="s">
        <v>587</v>
      </c>
      <c r="C1246" s="7" t="n">
        <f aca="false">COUNTIFS('Duel Log'!AF$2:AF$5455,$A1246,'Duel Log'!AG$2:AG$5455,$B1246)</f>
        <v>1</v>
      </c>
      <c r="D1246" s="7" t="n">
        <f aca="false">COUNTIFS('Duel Log'!AF$2:AF$5455,$A1246,'Duel Log'!AG$2:AG$5455,$B1246,'Duel Log'!AH$2:AH$5455,"Win")</f>
        <v>1</v>
      </c>
      <c r="E1246" s="7" t="n">
        <f aca="false">COUNTIFS('Duel Log'!AF$2:AF$5455,$A1246,'Duel Log'!AG$2:AG$5455,$B1246,'Duel Log'!AH$2:AH$5455,"Loss")</f>
        <v>0</v>
      </c>
      <c r="F1246" s="7" t="n">
        <f aca="false">COUNTIFS('Duel Log'!AF$2:AF$5455,$A1246,'Duel Log'!AG$2:AG$5455,$B1246,'Duel Log'!AH$2:AH$5455,"Draw")</f>
        <v>0</v>
      </c>
      <c r="G1246" s="13" t="n">
        <f aca="false">IFERROR(D1246/C1246,"")</f>
        <v>1</v>
      </c>
    </row>
    <row r="1247" customFormat="false" ht="15" hidden="false" customHeight="true" outlineLevel="0" collapsed="false">
      <c r="A1247" s="7" t="s">
        <v>2410</v>
      </c>
      <c r="B1247" s="7" t="s">
        <v>2409</v>
      </c>
      <c r="C1247" s="7" t="n">
        <f aca="false">COUNTIFS('Duel Log'!AF$2:AF$5455,$A1247,'Duel Log'!AG$2:AG$5455,$B1247)</f>
        <v>1</v>
      </c>
      <c r="D1247" s="7" t="n">
        <f aca="false">COUNTIFS('Duel Log'!AF$2:AF$5455,$A1247,'Duel Log'!AG$2:AG$5455,$B1247,'Duel Log'!AH$2:AH$5455,"Win")</f>
        <v>0</v>
      </c>
      <c r="E1247" s="7" t="n">
        <f aca="false">COUNTIFS('Duel Log'!AF$2:AF$5455,$A1247,'Duel Log'!AG$2:AG$5455,$B1247,'Duel Log'!AH$2:AH$5455,"Loss")</f>
        <v>1</v>
      </c>
      <c r="F1247" s="7" t="n">
        <f aca="false">COUNTIFS('Duel Log'!AF$2:AF$5455,$A1247,'Duel Log'!AG$2:AG$5455,$B1247,'Duel Log'!AH$2:AH$5455,"Draw")</f>
        <v>0</v>
      </c>
      <c r="G1247" s="13" t="n">
        <f aca="false">IFERROR(D1247/C1247,"")</f>
        <v>0</v>
      </c>
    </row>
    <row r="1248" customFormat="false" ht="15" hidden="false" customHeight="true" outlineLevel="0" collapsed="false">
      <c r="A1248" s="7" t="s">
        <v>531</v>
      </c>
      <c r="B1248" s="7" t="s">
        <v>267</v>
      </c>
      <c r="C1248" s="7" t="n">
        <f aca="false">COUNTIFS('Duel Log'!AF$2:AF$5455,$A1248,'Duel Log'!AG$2:AG$5455,$B1248)</f>
        <v>2</v>
      </c>
      <c r="D1248" s="7" t="n">
        <f aca="false">COUNTIFS('Duel Log'!AF$2:AF$5455,$A1248,'Duel Log'!AG$2:AG$5455,$B1248,'Duel Log'!AH$2:AH$5455,"Win")</f>
        <v>0</v>
      </c>
      <c r="E1248" s="7" t="n">
        <f aca="false">COUNTIFS('Duel Log'!AF$2:AF$5455,$A1248,'Duel Log'!AG$2:AG$5455,$B1248,'Duel Log'!AH$2:AH$5455,"Loss")</f>
        <v>2</v>
      </c>
      <c r="F1248" s="7" t="n">
        <f aca="false">COUNTIFS('Duel Log'!AF$2:AF$5455,$A1248,'Duel Log'!AG$2:AG$5455,$B1248,'Duel Log'!AH$2:AH$5455,"Draw")</f>
        <v>0</v>
      </c>
      <c r="G1248" s="13" t="n">
        <f aca="false">IFERROR(D1248/C1248,"")</f>
        <v>0</v>
      </c>
    </row>
    <row r="1249" customFormat="false" ht="15" hidden="false" customHeight="true" outlineLevel="0" collapsed="false">
      <c r="A1249" s="7" t="s">
        <v>1719</v>
      </c>
      <c r="B1249" s="7" t="s">
        <v>1718</v>
      </c>
      <c r="C1249" s="7" t="n">
        <f aca="false">COUNTIFS('Duel Log'!AF$2:AF$5455,$A1249,'Duel Log'!AG$2:AG$5455,$B1249)</f>
        <v>2</v>
      </c>
      <c r="D1249" s="7" t="n">
        <f aca="false">COUNTIFS('Duel Log'!AF$2:AF$5455,$A1249,'Duel Log'!AG$2:AG$5455,$B1249,'Duel Log'!AH$2:AH$5455,"Win")</f>
        <v>0</v>
      </c>
      <c r="E1249" s="7" t="n">
        <f aca="false">COUNTIFS('Duel Log'!AF$2:AF$5455,$A1249,'Duel Log'!AG$2:AG$5455,$B1249,'Duel Log'!AH$2:AH$5455,"Loss")</f>
        <v>2</v>
      </c>
      <c r="F1249" s="7" t="n">
        <f aca="false">COUNTIFS('Duel Log'!AF$2:AF$5455,$A1249,'Duel Log'!AG$2:AG$5455,$B1249,'Duel Log'!AH$2:AH$5455,"Draw")</f>
        <v>0</v>
      </c>
      <c r="G1249" s="13" t="n">
        <f aca="false">IFERROR(D1249/C1249,"")</f>
        <v>0</v>
      </c>
    </row>
    <row r="1250" customFormat="false" ht="15" hidden="false" customHeight="true" outlineLevel="0" collapsed="false">
      <c r="A1250" s="7" t="s">
        <v>5117</v>
      </c>
      <c r="B1250" s="7" t="s">
        <v>5118</v>
      </c>
      <c r="C1250" s="7" t="n">
        <f aca="false">COUNTIFS('Duel Log'!AF$2:AF$5455,$A1250,'Duel Log'!AG$2:AG$5455,$B1250)</f>
        <v>2</v>
      </c>
      <c r="D1250" s="7" t="n">
        <f aca="false">COUNTIFS('Duel Log'!AF$2:AF$5455,$A1250,'Duel Log'!AG$2:AG$5455,$B1250,'Duel Log'!AH$2:AH$5455,"Win")</f>
        <v>0</v>
      </c>
      <c r="E1250" s="7" t="n">
        <f aca="false">COUNTIFS('Duel Log'!AF$2:AF$5455,$A1250,'Duel Log'!AG$2:AG$5455,$B1250,'Duel Log'!AH$2:AH$5455,"Loss")</f>
        <v>2</v>
      </c>
      <c r="F1250" s="7" t="n">
        <f aca="false">COUNTIFS('Duel Log'!AF$2:AF$5455,$A1250,'Duel Log'!AG$2:AG$5455,$B1250,'Duel Log'!AH$2:AH$5455,"Draw")</f>
        <v>0</v>
      </c>
      <c r="G1250" s="13" t="n">
        <f aca="false">IFERROR(D1250/C1250,"")</f>
        <v>0</v>
      </c>
    </row>
    <row r="1251" customFormat="false" ht="15" hidden="false" customHeight="true" outlineLevel="0" collapsed="false">
      <c r="A1251" s="7" t="s">
        <v>328</v>
      </c>
      <c r="B1251" s="7" t="s">
        <v>329</v>
      </c>
      <c r="C1251" s="7" t="n">
        <f aca="false">COUNTIFS('Duel Log'!AF$2:AF$5455,$A1251,'Duel Log'!AG$2:AG$5455,$B1251)</f>
        <v>2</v>
      </c>
      <c r="D1251" s="7" t="n">
        <f aca="false">COUNTIFS('Duel Log'!AF$2:AF$5455,$A1251,'Duel Log'!AG$2:AG$5455,$B1251,'Duel Log'!AH$2:AH$5455,"Win")</f>
        <v>2</v>
      </c>
      <c r="E1251" s="7" t="n">
        <f aca="false">COUNTIFS('Duel Log'!AF$2:AF$5455,$A1251,'Duel Log'!AG$2:AG$5455,$B1251,'Duel Log'!AH$2:AH$5455,"Loss")</f>
        <v>0</v>
      </c>
      <c r="F1251" s="7" t="n">
        <f aca="false">COUNTIFS('Duel Log'!AF$2:AF$5455,$A1251,'Duel Log'!AG$2:AG$5455,$B1251,'Duel Log'!AH$2:AH$5455,"Draw")</f>
        <v>0</v>
      </c>
      <c r="G1251" s="13" t="n">
        <f aca="false">IFERROR(D1251/C1251,"")</f>
        <v>1</v>
      </c>
    </row>
    <row r="1252" customFormat="false" ht="15" hidden="false" customHeight="true" outlineLevel="0" collapsed="false">
      <c r="A1252" s="7" t="s">
        <v>328</v>
      </c>
      <c r="B1252" s="7" t="s">
        <v>6008</v>
      </c>
      <c r="C1252" s="7" t="n">
        <f aca="false">COUNTIFS('Duel Log'!AF$2:AF$5455,$A1252,'Duel Log'!AG$2:AG$5455,$B1252)</f>
        <v>2</v>
      </c>
      <c r="D1252" s="7" t="n">
        <f aca="false">COUNTIFS('Duel Log'!AF$2:AF$5455,$A1252,'Duel Log'!AG$2:AG$5455,$B1252,'Duel Log'!AH$2:AH$5455,"Win")</f>
        <v>2</v>
      </c>
      <c r="E1252" s="7" t="n">
        <f aca="false">COUNTIFS('Duel Log'!AF$2:AF$5455,$A1252,'Duel Log'!AG$2:AG$5455,$B1252,'Duel Log'!AH$2:AH$5455,"Loss")</f>
        <v>0</v>
      </c>
      <c r="F1252" s="7" t="n">
        <f aca="false">COUNTIFS('Duel Log'!AF$2:AF$5455,$A1252,'Duel Log'!AG$2:AG$5455,$B1252,'Duel Log'!AH$2:AH$5455,"Draw")</f>
        <v>0</v>
      </c>
      <c r="G1252" s="13" t="n">
        <f aca="false">IFERROR(D1252/C1252,"")</f>
        <v>1</v>
      </c>
    </row>
    <row r="1253" customFormat="false" ht="15" hidden="false" customHeight="true" outlineLevel="0" collapsed="false">
      <c r="A1253" s="7" t="s">
        <v>328</v>
      </c>
      <c r="B1253" s="7" t="s">
        <v>787</v>
      </c>
      <c r="C1253" s="7" t="n">
        <f aca="false">COUNTIFS('Duel Log'!AF$2:AF$5455,$A1253,'Duel Log'!AG$2:AG$5455,$B1253)</f>
        <v>2</v>
      </c>
      <c r="D1253" s="7" t="n">
        <f aca="false">COUNTIFS('Duel Log'!AF$2:AF$5455,$A1253,'Duel Log'!AG$2:AG$5455,$B1253,'Duel Log'!AH$2:AH$5455,"Win")</f>
        <v>0</v>
      </c>
      <c r="E1253" s="7" t="n">
        <f aca="false">COUNTIFS('Duel Log'!AF$2:AF$5455,$A1253,'Duel Log'!AG$2:AG$5455,$B1253,'Duel Log'!AH$2:AH$5455,"Loss")</f>
        <v>2</v>
      </c>
      <c r="F1253" s="7" t="n">
        <f aca="false">COUNTIFS('Duel Log'!AF$2:AF$5455,$A1253,'Duel Log'!AG$2:AG$5455,$B1253,'Duel Log'!AH$2:AH$5455,"Draw")</f>
        <v>0</v>
      </c>
      <c r="G1253" s="13" t="n">
        <f aca="false">IFERROR(D1253/C1253,"")</f>
        <v>0</v>
      </c>
    </row>
    <row r="1254" customFormat="false" ht="15" hidden="false" customHeight="true" outlineLevel="0" collapsed="false">
      <c r="A1254" s="7" t="s">
        <v>8208</v>
      </c>
      <c r="B1254" s="7" t="s">
        <v>1881</v>
      </c>
      <c r="C1254" s="7" t="n">
        <f aca="false">COUNTIFS('Duel Log'!AF$2:AF$5455,$A1254,'Duel Log'!AG$2:AG$5455,$B1254)</f>
        <v>2</v>
      </c>
      <c r="D1254" s="7" t="n">
        <f aca="false">COUNTIFS('Duel Log'!AF$2:AF$5455,$A1254,'Duel Log'!AG$2:AG$5455,$B1254,'Duel Log'!AH$2:AH$5455,"Win")</f>
        <v>0</v>
      </c>
      <c r="E1254" s="7" t="n">
        <f aca="false">COUNTIFS('Duel Log'!AF$2:AF$5455,$A1254,'Duel Log'!AG$2:AG$5455,$B1254,'Duel Log'!AH$2:AH$5455,"Loss")</f>
        <v>2</v>
      </c>
      <c r="F1254" s="7" t="n">
        <f aca="false">COUNTIFS('Duel Log'!AF$2:AF$5455,$A1254,'Duel Log'!AG$2:AG$5455,$B1254,'Duel Log'!AH$2:AH$5455,"Draw")</f>
        <v>0</v>
      </c>
      <c r="G1254" s="13" t="n">
        <f aca="false">IFERROR(D1254/C1254,"")</f>
        <v>0</v>
      </c>
    </row>
    <row r="1255" customFormat="false" ht="15" hidden="false" customHeight="true" outlineLevel="0" collapsed="false">
      <c r="A1255" s="7" t="s">
        <v>3110</v>
      </c>
      <c r="B1255" s="7" t="s">
        <v>1001</v>
      </c>
      <c r="C1255" s="7" t="n">
        <f aca="false">COUNTIFS('Duel Log'!AF$2:AF$5455,$A1255,'Duel Log'!AG$2:AG$5455,$B1255)</f>
        <v>1</v>
      </c>
      <c r="D1255" s="7" t="n">
        <f aca="false">COUNTIFS('Duel Log'!AF$2:AF$5455,$A1255,'Duel Log'!AG$2:AG$5455,$B1255,'Duel Log'!AH$2:AH$5455,"Win")</f>
        <v>1</v>
      </c>
      <c r="E1255" s="7" t="n">
        <f aca="false">COUNTIFS('Duel Log'!AF$2:AF$5455,$A1255,'Duel Log'!AG$2:AG$5455,$B1255,'Duel Log'!AH$2:AH$5455,"Loss")</f>
        <v>0</v>
      </c>
      <c r="F1255" s="7" t="n">
        <f aca="false">COUNTIFS('Duel Log'!AF$2:AF$5455,$A1255,'Duel Log'!AG$2:AG$5455,$B1255,'Duel Log'!AH$2:AH$5455,"Draw")</f>
        <v>0</v>
      </c>
      <c r="G1255" s="13" t="n">
        <f aca="false">IFERROR(D1255/C1255,"")</f>
        <v>1</v>
      </c>
    </row>
    <row r="1256" customFormat="false" ht="15" hidden="false" customHeight="true" outlineLevel="0" collapsed="false">
      <c r="A1256" s="7" t="s">
        <v>751</v>
      </c>
      <c r="B1256" s="7" t="s">
        <v>750</v>
      </c>
      <c r="C1256" s="7" t="n">
        <f aca="false">COUNTIFS('Duel Log'!AF$2:AF$5455,$A1256,'Duel Log'!AG$2:AG$5455,$B1256)</f>
        <v>2</v>
      </c>
      <c r="D1256" s="7" t="n">
        <f aca="false">COUNTIFS('Duel Log'!AF$2:AF$5455,$A1256,'Duel Log'!AG$2:AG$5455,$B1256,'Duel Log'!AH$2:AH$5455,"Win")</f>
        <v>0</v>
      </c>
      <c r="E1256" s="7" t="n">
        <f aca="false">COUNTIFS('Duel Log'!AF$2:AF$5455,$A1256,'Duel Log'!AG$2:AG$5455,$B1256,'Duel Log'!AH$2:AH$5455,"Loss")</f>
        <v>2</v>
      </c>
      <c r="F1256" s="7" t="n">
        <f aca="false">COUNTIFS('Duel Log'!AF$2:AF$5455,$A1256,'Duel Log'!AG$2:AG$5455,$B1256,'Duel Log'!AH$2:AH$5455,"Draw")</f>
        <v>0</v>
      </c>
      <c r="G1256" s="13" t="n">
        <f aca="false">IFERROR(D1256/C1256,"")</f>
        <v>0</v>
      </c>
    </row>
    <row r="1257" customFormat="false" ht="15" hidden="false" customHeight="true" outlineLevel="0" collapsed="false">
      <c r="A1257" s="7" t="s">
        <v>2219</v>
      </c>
      <c r="B1257" s="7" t="s">
        <v>206</v>
      </c>
      <c r="C1257" s="7" t="n">
        <f aca="false">COUNTIFS('Duel Log'!AF$2:AF$5455,$A1257,'Duel Log'!AG$2:AG$5455,$B1257)</f>
        <v>1</v>
      </c>
      <c r="D1257" s="7" t="n">
        <f aca="false">COUNTIFS('Duel Log'!AF$2:AF$5455,$A1257,'Duel Log'!AG$2:AG$5455,$B1257,'Duel Log'!AH$2:AH$5455,"Win")</f>
        <v>0</v>
      </c>
      <c r="E1257" s="7" t="n">
        <f aca="false">COUNTIFS('Duel Log'!AF$2:AF$5455,$A1257,'Duel Log'!AG$2:AG$5455,$B1257,'Duel Log'!AH$2:AH$5455,"Loss")</f>
        <v>1</v>
      </c>
      <c r="F1257" s="7" t="n">
        <f aca="false">COUNTIFS('Duel Log'!AF$2:AF$5455,$A1257,'Duel Log'!AG$2:AG$5455,$B1257,'Duel Log'!AH$2:AH$5455,"Draw")</f>
        <v>0</v>
      </c>
      <c r="G1257" s="13" t="n">
        <f aca="false">IFERROR(D1257/C1257,"")</f>
        <v>0</v>
      </c>
    </row>
    <row r="1258" customFormat="false" ht="15" hidden="false" customHeight="true" outlineLevel="0" collapsed="false">
      <c r="A1258" s="7" t="s">
        <v>9242</v>
      </c>
      <c r="B1258" s="7" t="s">
        <v>206</v>
      </c>
      <c r="C1258" s="7" t="n">
        <f aca="false">COUNTIFS('Duel Log'!AF$2:AF$5455,$A1258,'Duel Log'!AG$2:AG$5455,$B1258)</f>
        <v>1</v>
      </c>
      <c r="D1258" s="7" t="n">
        <f aca="false">COUNTIFS('Duel Log'!AF$2:AF$5455,$A1258,'Duel Log'!AG$2:AG$5455,$B1258,'Duel Log'!AH$2:AH$5455,"Win")</f>
        <v>1</v>
      </c>
      <c r="E1258" s="7" t="n">
        <f aca="false">COUNTIFS('Duel Log'!AF$2:AF$5455,$A1258,'Duel Log'!AG$2:AG$5455,$B1258,'Duel Log'!AH$2:AH$5455,"Loss")</f>
        <v>0</v>
      </c>
      <c r="F1258" s="7" t="n">
        <f aca="false">COUNTIFS('Duel Log'!AF$2:AF$5455,$A1258,'Duel Log'!AG$2:AG$5455,$B1258,'Duel Log'!AH$2:AH$5455,"Draw")</f>
        <v>0</v>
      </c>
      <c r="G1258" s="13" t="n">
        <f aca="false">IFERROR(D1258/C1258,"")</f>
        <v>1</v>
      </c>
    </row>
    <row r="1259" customFormat="false" ht="15" hidden="false" customHeight="true" outlineLevel="0" collapsed="false">
      <c r="A1259" s="7" t="s">
        <v>5997</v>
      </c>
      <c r="B1259" s="7" t="s">
        <v>380</v>
      </c>
      <c r="C1259" s="7" t="n">
        <f aca="false">COUNTIFS('Duel Log'!AF$2:AF$5455,$A1259,'Duel Log'!AG$2:AG$5455,$B1259)</f>
        <v>2</v>
      </c>
      <c r="D1259" s="7" t="n">
        <f aca="false">COUNTIFS('Duel Log'!AF$2:AF$5455,$A1259,'Duel Log'!AG$2:AG$5455,$B1259,'Duel Log'!AH$2:AH$5455,"Win")</f>
        <v>0</v>
      </c>
      <c r="E1259" s="7" t="n">
        <f aca="false">COUNTIFS('Duel Log'!AF$2:AF$5455,$A1259,'Duel Log'!AG$2:AG$5455,$B1259,'Duel Log'!AH$2:AH$5455,"Loss")</f>
        <v>2</v>
      </c>
      <c r="F1259" s="7" t="n">
        <f aca="false">COUNTIFS('Duel Log'!AF$2:AF$5455,$A1259,'Duel Log'!AG$2:AG$5455,$B1259,'Duel Log'!AH$2:AH$5455,"Draw")</f>
        <v>0</v>
      </c>
      <c r="G1259" s="13" t="n">
        <f aca="false">IFERROR(D1259/C1259,"")</f>
        <v>0</v>
      </c>
    </row>
    <row r="1260" customFormat="false" ht="15" hidden="false" customHeight="true" outlineLevel="0" collapsed="false">
      <c r="A1260" s="7" t="s">
        <v>3331</v>
      </c>
      <c r="B1260" s="7" t="s">
        <v>888</v>
      </c>
      <c r="C1260" s="7" t="n">
        <f aca="false">COUNTIFS('Duel Log'!AF$2:AF$5455,$A1260,'Duel Log'!AG$2:AG$5455,$B1260)</f>
        <v>2</v>
      </c>
      <c r="D1260" s="7" t="n">
        <f aca="false">COUNTIFS('Duel Log'!AF$2:AF$5455,$A1260,'Duel Log'!AG$2:AG$5455,$B1260,'Duel Log'!AH$2:AH$5455,"Win")</f>
        <v>0</v>
      </c>
      <c r="E1260" s="7" t="n">
        <f aca="false">COUNTIFS('Duel Log'!AF$2:AF$5455,$A1260,'Duel Log'!AG$2:AG$5455,$B1260,'Duel Log'!AH$2:AH$5455,"Loss")</f>
        <v>2</v>
      </c>
      <c r="F1260" s="7" t="n">
        <f aca="false">COUNTIFS('Duel Log'!AF$2:AF$5455,$A1260,'Duel Log'!AG$2:AG$5455,$B1260,'Duel Log'!AH$2:AH$5455,"Draw")</f>
        <v>0</v>
      </c>
      <c r="G1260" s="13" t="n">
        <f aca="false">IFERROR(D1260/C1260,"")</f>
        <v>0</v>
      </c>
    </row>
    <row r="1261" customFormat="false" ht="15" hidden="false" customHeight="true" outlineLevel="0" collapsed="false">
      <c r="A1261" s="7" t="s">
        <v>6672</v>
      </c>
      <c r="B1261" s="7" t="s">
        <v>6673</v>
      </c>
      <c r="C1261" s="7" t="n">
        <f aca="false">COUNTIFS('Duel Log'!AF$2:AF$5455,$A1261,'Duel Log'!AG$2:AG$5455,$B1261)</f>
        <v>1</v>
      </c>
      <c r="D1261" s="7" t="n">
        <f aca="false">COUNTIFS('Duel Log'!AF$2:AF$5455,$A1261,'Duel Log'!AG$2:AG$5455,$B1261,'Duel Log'!AH$2:AH$5455,"Win")</f>
        <v>1</v>
      </c>
      <c r="E1261" s="7" t="n">
        <f aca="false">COUNTIFS('Duel Log'!AF$2:AF$5455,$A1261,'Duel Log'!AG$2:AG$5455,$B1261,'Duel Log'!AH$2:AH$5455,"Loss")</f>
        <v>0</v>
      </c>
      <c r="F1261" s="7" t="n">
        <f aca="false">COUNTIFS('Duel Log'!AF$2:AF$5455,$A1261,'Duel Log'!AG$2:AG$5455,$B1261,'Duel Log'!AH$2:AH$5455,"Draw")</f>
        <v>0</v>
      </c>
      <c r="G1261" s="13" t="n">
        <f aca="false">IFERROR(D1261/C1261,"")</f>
        <v>1</v>
      </c>
    </row>
    <row r="1262" customFormat="false" ht="15" hidden="false" customHeight="true" outlineLevel="0" collapsed="false">
      <c r="A1262" s="7" t="s">
        <v>9268</v>
      </c>
      <c r="B1262" s="7" t="s">
        <v>1359</v>
      </c>
      <c r="C1262" s="7" t="n">
        <f aca="false">COUNTIFS('Duel Log'!AF$2:AF$5455,$A1262,'Duel Log'!AG$2:AG$5455,$B1262)</f>
        <v>1</v>
      </c>
      <c r="D1262" s="7" t="n">
        <f aca="false">COUNTIFS('Duel Log'!AF$2:AF$5455,$A1262,'Duel Log'!AG$2:AG$5455,$B1262,'Duel Log'!AH$2:AH$5455,"Win")</f>
        <v>0</v>
      </c>
      <c r="E1262" s="7" t="n">
        <f aca="false">COUNTIFS('Duel Log'!AF$2:AF$5455,$A1262,'Duel Log'!AG$2:AG$5455,$B1262,'Duel Log'!AH$2:AH$5455,"Loss")</f>
        <v>1</v>
      </c>
      <c r="F1262" s="7" t="n">
        <f aca="false">COUNTIFS('Duel Log'!AF$2:AF$5455,$A1262,'Duel Log'!AG$2:AG$5455,$B1262,'Duel Log'!AH$2:AH$5455,"Draw")</f>
        <v>0</v>
      </c>
      <c r="G1262" s="13" t="n">
        <f aca="false">IFERROR(D1262/C1262,"")</f>
        <v>0</v>
      </c>
    </row>
    <row r="1263" customFormat="false" ht="15" hidden="false" customHeight="true" outlineLevel="0" collapsed="false">
      <c r="A1263" s="7" t="s">
        <v>8132</v>
      </c>
      <c r="B1263" s="7" t="s">
        <v>8131</v>
      </c>
      <c r="C1263" s="7" t="n">
        <f aca="false">COUNTIFS('Duel Log'!AF$2:AF$5455,$A1263,'Duel Log'!AG$2:AG$5455,$B1263)</f>
        <v>1</v>
      </c>
      <c r="D1263" s="7" t="n">
        <f aca="false">COUNTIFS('Duel Log'!AF$2:AF$5455,$A1263,'Duel Log'!AG$2:AG$5455,$B1263,'Duel Log'!AH$2:AH$5455,"Win")</f>
        <v>1</v>
      </c>
      <c r="E1263" s="7" t="n">
        <f aca="false">COUNTIFS('Duel Log'!AF$2:AF$5455,$A1263,'Duel Log'!AG$2:AG$5455,$B1263,'Duel Log'!AH$2:AH$5455,"Loss")</f>
        <v>0</v>
      </c>
      <c r="F1263" s="7" t="n">
        <f aca="false">COUNTIFS('Duel Log'!AF$2:AF$5455,$A1263,'Duel Log'!AG$2:AG$5455,$B1263,'Duel Log'!AH$2:AH$5455,"Draw")</f>
        <v>0</v>
      </c>
      <c r="G1263" s="13" t="n">
        <f aca="false">IFERROR(D1263/C1263,"")</f>
        <v>1</v>
      </c>
    </row>
    <row r="1264" customFormat="false" ht="15" hidden="false" customHeight="true" outlineLevel="0" collapsed="false">
      <c r="A1264" s="7" t="s">
        <v>4514</v>
      </c>
      <c r="B1264" s="7" t="s">
        <v>4511</v>
      </c>
      <c r="C1264" s="7" t="n">
        <f aca="false">COUNTIFS('Duel Log'!AF$2:AF$5455,$A1264,'Duel Log'!AG$2:AG$5455,$B1264)</f>
        <v>1</v>
      </c>
      <c r="D1264" s="7" t="n">
        <f aca="false">COUNTIFS('Duel Log'!AF$2:AF$5455,$A1264,'Duel Log'!AG$2:AG$5455,$B1264,'Duel Log'!AH$2:AH$5455,"Win")</f>
        <v>1</v>
      </c>
      <c r="E1264" s="7" t="n">
        <f aca="false">COUNTIFS('Duel Log'!AF$2:AF$5455,$A1264,'Duel Log'!AG$2:AG$5455,$B1264,'Duel Log'!AH$2:AH$5455,"Loss")</f>
        <v>0</v>
      </c>
      <c r="F1264" s="7" t="n">
        <f aca="false">COUNTIFS('Duel Log'!AF$2:AF$5455,$A1264,'Duel Log'!AG$2:AG$5455,$B1264,'Duel Log'!AH$2:AH$5455,"Draw")</f>
        <v>0</v>
      </c>
      <c r="G1264" s="13" t="n">
        <f aca="false">IFERROR(D1264/C1264,"")</f>
        <v>1</v>
      </c>
    </row>
    <row r="1265" customFormat="false" ht="15" hidden="false" customHeight="true" outlineLevel="0" collapsed="false">
      <c r="A1265" s="7" t="s">
        <v>770</v>
      </c>
      <c r="B1265" s="7" t="s">
        <v>769</v>
      </c>
      <c r="C1265" s="7" t="n">
        <f aca="false">COUNTIFS('Duel Log'!AF$2:AF$5455,$A1265,'Duel Log'!AG$2:AG$5455,$B1265)</f>
        <v>2</v>
      </c>
      <c r="D1265" s="7" t="n">
        <f aca="false">COUNTIFS('Duel Log'!AF$2:AF$5455,$A1265,'Duel Log'!AG$2:AG$5455,$B1265,'Duel Log'!AH$2:AH$5455,"Win")</f>
        <v>0</v>
      </c>
      <c r="E1265" s="7" t="n">
        <f aca="false">COUNTIFS('Duel Log'!AF$2:AF$5455,$A1265,'Duel Log'!AG$2:AG$5455,$B1265,'Duel Log'!AH$2:AH$5455,"Loss")</f>
        <v>2</v>
      </c>
      <c r="F1265" s="7" t="n">
        <f aca="false">COUNTIFS('Duel Log'!AF$2:AF$5455,$A1265,'Duel Log'!AG$2:AG$5455,$B1265,'Duel Log'!AH$2:AH$5455,"Draw")</f>
        <v>0</v>
      </c>
      <c r="G1265" s="13" t="n">
        <f aca="false">IFERROR(D1265/C1265,"")</f>
        <v>0</v>
      </c>
    </row>
    <row r="1266" customFormat="false" ht="15" hidden="false" customHeight="true" outlineLevel="0" collapsed="false">
      <c r="A1266" s="7" t="s">
        <v>443</v>
      </c>
      <c r="B1266" s="7" t="s">
        <v>2836</v>
      </c>
      <c r="C1266" s="7" t="n">
        <f aca="false">COUNTIFS('Duel Log'!AF$2:AF$5455,$A1266,'Duel Log'!AG$2:AG$5455,$B1266)</f>
        <v>2</v>
      </c>
      <c r="D1266" s="7" t="n">
        <f aca="false">COUNTIFS('Duel Log'!AF$2:AF$5455,$A1266,'Duel Log'!AG$2:AG$5455,$B1266,'Duel Log'!AH$2:AH$5455,"Win")</f>
        <v>0</v>
      </c>
      <c r="E1266" s="7" t="n">
        <f aca="false">COUNTIFS('Duel Log'!AF$2:AF$5455,$A1266,'Duel Log'!AG$2:AG$5455,$B1266,'Duel Log'!AH$2:AH$5455,"Loss")</f>
        <v>2</v>
      </c>
      <c r="F1266" s="7" t="n">
        <f aca="false">COUNTIFS('Duel Log'!AF$2:AF$5455,$A1266,'Duel Log'!AG$2:AG$5455,$B1266,'Duel Log'!AH$2:AH$5455,"Draw")</f>
        <v>0</v>
      </c>
      <c r="G1266" s="13" t="n">
        <f aca="false">IFERROR(D1266/C1266,"")</f>
        <v>0</v>
      </c>
    </row>
    <row r="1267" customFormat="false" ht="15" hidden="false" customHeight="true" outlineLevel="0" collapsed="false">
      <c r="A1267" s="7" t="s">
        <v>443</v>
      </c>
      <c r="B1267" s="7" t="s">
        <v>597</v>
      </c>
      <c r="C1267" s="7" t="n">
        <f aca="false">COUNTIFS('Duel Log'!AF$2:AF$5455,$A1267,'Duel Log'!AG$2:AG$5455,$B1267)</f>
        <v>1</v>
      </c>
      <c r="D1267" s="7" t="n">
        <f aca="false">COUNTIFS('Duel Log'!AF$2:AF$5455,$A1267,'Duel Log'!AG$2:AG$5455,$B1267,'Duel Log'!AH$2:AH$5455,"Win")</f>
        <v>0</v>
      </c>
      <c r="E1267" s="7" t="n">
        <f aca="false">COUNTIFS('Duel Log'!AF$2:AF$5455,$A1267,'Duel Log'!AG$2:AG$5455,$B1267,'Duel Log'!AH$2:AH$5455,"Loss")</f>
        <v>1</v>
      </c>
      <c r="F1267" s="7" t="n">
        <f aca="false">COUNTIFS('Duel Log'!AF$2:AF$5455,$A1267,'Duel Log'!AG$2:AG$5455,$B1267,'Duel Log'!AH$2:AH$5455,"Draw")</f>
        <v>0</v>
      </c>
      <c r="G1267" s="13" t="n">
        <f aca="false">IFERROR(D1267/C1267,"")</f>
        <v>0</v>
      </c>
    </row>
    <row r="1268" customFormat="false" ht="15" hidden="false" customHeight="true" outlineLevel="0" collapsed="false">
      <c r="A1268" s="7" t="s">
        <v>443</v>
      </c>
      <c r="B1268" s="7" t="s">
        <v>3341</v>
      </c>
      <c r="C1268" s="7" t="n">
        <f aca="false">COUNTIFS('Duel Log'!AF$2:AF$5455,$A1268,'Duel Log'!AG$2:AG$5455,$B1268)</f>
        <v>2</v>
      </c>
      <c r="D1268" s="7" t="n">
        <f aca="false">COUNTIFS('Duel Log'!AF$2:AF$5455,$A1268,'Duel Log'!AG$2:AG$5455,$B1268,'Duel Log'!AH$2:AH$5455,"Win")</f>
        <v>0</v>
      </c>
      <c r="E1268" s="7" t="n">
        <f aca="false">COUNTIFS('Duel Log'!AF$2:AF$5455,$A1268,'Duel Log'!AG$2:AG$5455,$B1268,'Duel Log'!AH$2:AH$5455,"Loss")</f>
        <v>2</v>
      </c>
      <c r="F1268" s="7" t="n">
        <f aca="false">COUNTIFS('Duel Log'!AF$2:AF$5455,$A1268,'Duel Log'!AG$2:AG$5455,$B1268,'Duel Log'!AH$2:AH$5455,"Draw")</f>
        <v>0</v>
      </c>
      <c r="G1268" s="13" t="n">
        <f aca="false">IFERROR(D1268/C1268,"")</f>
        <v>0</v>
      </c>
    </row>
    <row r="1269" customFormat="false" ht="15" hidden="false" customHeight="true" outlineLevel="0" collapsed="false">
      <c r="A1269" s="7" t="s">
        <v>443</v>
      </c>
      <c r="B1269" s="7" t="s">
        <v>4043</v>
      </c>
      <c r="C1269" s="7" t="n">
        <f aca="false">COUNTIFS('Duel Log'!AF$2:AF$5455,$A1269,'Duel Log'!AG$2:AG$5455,$B1269)</f>
        <v>1</v>
      </c>
      <c r="D1269" s="7" t="n">
        <f aca="false">COUNTIFS('Duel Log'!AF$2:AF$5455,$A1269,'Duel Log'!AG$2:AG$5455,$B1269,'Duel Log'!AH$2:AH$5455,"Win")</f>
        <v>1</v>
      </c>
      <c r="E1269" s="7" t="n">
        <f aca="false">COUNTIFS('Duel Log'!AF$2:AF$5455,$A1269,'Duel Log'!AG$2:AG$5455,$B1269,'Duel Log'!AH$2:AH$5455,"Loss")</f>
        <v>0</v>
      </c>
      <c r="F1269" s="7" t="n">
        <f aca="false">COUNTIFS('Duel Log'!AF$2:AF$5455,$A1269,'Duel Log'!AG$2:AG$5455,$B1269,'Duel Log'!AH$2:AH$5455,"Draw")</f>
        <v>0</v>
      </c>
      <c r="G1269" s="13" t="n">
        <f aca="false">IFERROR(D1269/C1269,"")</f>
        <v>1</v>
      </c>
    </row>
    <row r="1270" customFormat="false" ht="15" hidden="false" customHeight="true" outlineLevel="0" collapsed="false">
      <c r="A1270" s="7" t="s">
        <v>443</v>
      </c>
      <c r="B1270" s="7" t="s">
        <v>5890</v>
      </c>
      <c r="C1270" s="7" t="n">
        <f aca="false">COUNTIFS('Duel Log'!AF$2:AF$5455,$A1270,'Duel Log'!AG$2:AG$5455,$B1270)</f>
        <v>1</v>
      </c>
      <c r="D1270" s="7" t="n">
        <f aca="false">COUNTIFS('Duel Log'!AF$2:AF$5455,$A1270,'Duel Log'!AG$2:AG$5455,$B1270,'Duel Log'!AH$2:AH$5455,"Win")</f>
        <v>0</v>
      </c>
      <c r="E1270" s="7" t="n">
        <f aca="false">COUNTIFS('Duel Log'!AF$2:AF$5455,$A1270,'Duel Log'!AG$2:AG$5455,$B1270,'Duel Log'!AH$2:AH$5455,"Loss")</f>
        <v>1</v>
      </c>
      <c r="F1270" s="7" t="n">
        <f aca="false">COUNTIFS('Duel Log'!AF$2:AF$5455,$A1270,'Duel Log'!AG$2:AG$5455,$B1270,'Duel Log'!AH$2:AH$5455,"Draw")</f>
        <v>0</v>
      </c>
      <c r="G1270" s="13" t="n">
        <f aca="false">IFERROR(D1270/C1270,"")</f>
        <v>0</v>
      </c>
    </row>
    <row r="1271" customFormat="false" ht="15" hidden="false" customHeight="true" outlineLevel="0" collapsed="false">
      <c r="A1271" s="7" t="s">
        <v>443</v>
      </c>
      <c r="B1271" s="7" t="s">
        <v>6818</v>
      </c>
      <c r="C1271" s="7" t="n">
        <f aca="false">COUNTIFS('Duel Log'!AF$2:AF$5455,$A1271,'Duel Log'!AG$2:AG$5455,$B1271)</f>
        <v>2</v>
      </c>
      <c r="D1271" s="7" t="n">
        <f aca="false">COUNTIFS('Duel Log'!AF$2:AF$5455,$A1271,'Duel Log'!AG$2:AG$5455,$B1271,'Duel Log'!AH$2:AH$5455,"Win")</f>
        <v>2</v>
      </c>
      <c r="E1271" s="7" t="n">
        <f aca="false">COUNTIFS('Duel Log'!AF$2:AF$5455,$A1271,'Duel Log'!AG$2:AG$5455,$B1271,'Duel Log'!AH$2:AH$5455,"Loss")</f>
        <v>0</v>
      </c>
      <c r="F1271" s="7" t="n">
        <f aca="false">COUNTIFS('Duel Log'!AF$2:AF$5455,$A1271,'Duel Log'!AG$2:AG$5455,$B1271,'Duel Log'!AH$2:AH$5455,"Draw")</f>
        <v>0</v>
      </c>
      <c r="G1271" s="13" t="n">
        <f aca="false">IFERROR(D1271/C1271,"")</f>
        <v>1</v>
      </c>
    </row>
    <row r="1272" customFormat="false" ht="15" hidden="false" customHeight="true" outlineLevel="0" collapsed="false">
      <c r="A1272" s="7" t="s">
        <v>7451</v>
      </c>
      <c r="B1272" s="7" t="s">
        <v>7450</v>
      </c>
      <c r="C1272" s="7" t="n">
        <f aca="false">COUNTIFS('Duel Log'!AF$2:AF$5455,$A1272,'Duel Log'!AG$2:AG$5455,$B1272)</f>
        <v>2</v>
      </c>
      <c r="D1272" s="7" t="n">
        <f aca="false">COUNTIFS('Duel Log'!AF$2:AF$5455,$A1272,'Duel Log'!AG$2:AG$5455,$B1272,'Duel Log'!AH$2:AH$5455,"Win")</f>
        <v>0</v>
      </c>
      <c r="E1272" s="7" t="n">
        <f aca="false">COUNTIFS('Duel Log'!AF$2:AF$5455,$A1272,'Duel Log'!AG$2:AG$5455,$B1272,'Duel Log'!AH$2:AH$5455,"Loss")</f>
        <v>2</v>
      </c>
      <c r="F1272" s="7" t="n">
        <f aca="false">COUNTIFS('Duel Log'!AF$2:AF$5455,$A1272,'Duel Log'!AG$2:AG$5455,$B1272,'Duel Log'!AH$2:AH$5455,"Draw")</f>
        <v>0</v>
      </c>
      <c r="G1272" s="13" t="n">
        <f aca="false">IFERROR(D1272/C1272,"")</f>
        <v>0</v>
      </c>
    </row>
    <row r="1273" customFormat="false" ht="15" hidden="false" customHeight="true" outlineLevel="0" collapsed="false">
      <c r="A1273" s="7" t="s">
        <v>5167</v>
      </c>
      <c r="B1273" s="7" t="s">
        <v>262</v>
      </c>
      <c r="C1273" s="7" t="n">
        <f aca="false">COUNTIFS('Duel Log'!AF$2:AF$5455,$A1273,'Duel Log'!AG$2:AG$5455,$B1273)</f>
        <v>2</v>
      </c>
      <c r="D1273" s="7" t="n">
        <f aca="false">COUNTIFS('Duel Log'!AF$2:AF$5455,$A1273,'Duel Log'!AG$2:AG$5455,$B1273,'Duel Log'!AH$2:AH$5455,"Win")</f>
        <v>2</v>
      </c>
      <c r="E1273" s="7" t="n">
        <f aca="false">COUNTIFS('Duel Log'!AF$2:AF$5455,$A1273,'Duel Log'!AG$2:AG$5455,$B1273,'Duel Log'!AH$2:AH$5455,"Loss")</f>
        <v>0</v>
      </c>
      <c r="F1273" s="7" t="n">
        <f aca="false">COUNTIFS('Duel Log'!AF$2:AF$5455,$A1273,'Duel Log'!AG$2:AG$5455,$B1273,'Duel Log'!AH$2:AH$5455,"Draw")</f>
        <v>0</v>
      </c>
      <c r="G1273" s="13" t="n">
        <f aca="false">IFERROR(D1273/C1273,"")</f>
        <v>1</v>
      </c>
    </row>
    <row r="1274" customFormat="false" ht="15" hidden="false" customHeight="true" outlineLevel="0" collapsed="false">
      <c r="A1274" s="7" t="s">
        <v>7850</v>
      </c>
      <c r="B1274" s="7" t="s">
        <v>7849</v>
      </c>
      <c r="C1274" s="7" t="n">
        <f aca="false">COUNTIFS('Duel Log'!AF$2:AF$5455,$A1274,'Duel Log'!AG$2:AG$5455,$B1274)</f>
        <v>1</v>
      </c>
      <c r="D1274" s="7" t="n">
        <f aca="false">COUNTIFS('Duel Log'!AF$2:AF$5455,$A1274,'Duel Log'!AG$2:AG$5455,$B1274,'Duel Log'!AH$2:AH$5455,"Win")</f>
        <v>0</v>
      </c>
      <c r="E1274" s="7" t="n">
        <f aca="false">COUNTIFS('Duel Log'!AF$2:AF$5455,$A1274,'Duel Log'!AG$2:AG$5455,$B1274,'Duel Log'!AH$2:AH$5455,"Loss")</f>
        <v>1</v>
      </c>
      <c r="F1274" s="7" t="n">
        <f aca="false">COUNTIFS('Duel Log'!AF$2:AF$5455,$A1274,'Duel Log'!AG$2:AG$5455,$B1274,'Duel Log'!AH$2:AH$5455,"Draw")</f>
        <v>0</v>
      </c>
      <c r="G1274" s="13" t="n">
        <f aca="false">IFERROR(D1274/C1274,"")</f>
        <v>0</v>
      </c>
    </row>
    <row r="1275" customFormat="false" ht="15" hidden="false" customHeight="true" outlineLevel="0" collapsed="false">
      <c r="A1275" s="7" t="s">
        <v>4571</v>
      </c>
      <c r="B1275" s="7" t="s">
        <v>1467</v>
      </c>
      <c r="C1275" s="7" t="n">
        <f aca="false">COUNTIFS('Duel Log'!AF$2:AF$5455,$A1275,'Duel Log'!AG$2:AG$5455,$B1275)</f>
        <v>2</v>
      </c>
      <c r="D1275" s="7" t="n">
        <f aca="false">COUNTIFS('Duel Log'!AF$2:AF$5455,$A1275,'Duel Log'!AG$2:AG$5455,$B1275,'Duel Log'!AH$2:AH$5455,"Win")</f>
        <v>2</v>
      </c>
      <c r="E1275" s="7" t="n">
        <f aca="false">COUNTIFS('Duel Log'!AF$2:AF$5455,$A1275,'Duel Log'!AG$2:AG$5455,$B1275,'Duel Log'!AH$2:AH$5455,"Loss")</f>
        <v>0</v>
      </c>
      <c r="F1275" s="7" t="n">
        <f aca="false">COUNTIFS('Duel Log'!AF$2:AF$5455,$A1275,'Duel Log'!AG$2:AG$5455,$B1275,'Duel Log'!AH$2:AH$5455,"Draw")</f>
        <v>0</v>
      </c>
      <c r="G1275" s="13" t="n">
        <f aca="false">IFERROR(D1275/C1275,"")</f>
        <v>1</v>
      </c>
    </row>
    <row r="1276" customFormat="false" ht="15" hidden="false" customHeight="true" outlineLevel="0" collapsed="false">
      <c r="A1276" s="7" t="s">
        <v>4571</v>
      </c>
      <c r="B1276" s="7" t="s">
        <v>1001</v>
      </c>
      <c r="C1276" s="7" t="n">
        <f aca="false">COUNTIFS('Duel Log'!AF$2:AF$5455,$A1276,'Duel Log'!AG$2:AG$5455,$B1276)</f>
        <v>2</v>
      </c>
      <c r="D1276" s="7" t="n">
        <f aca="false">COUNTIFS('Duel Log'!AF$2:AF$5455,$A1276,'Duel Log'!AG$2:AG$5455,$B1276,'Duel Log'!AH$2:AH$5455,"Win")</f>
        <v>0</v>
      </c>
      <c r="E1276" s="7" t="n">
        <f aca="false">COUNTIFS('Duel Log'!AF$2:AF$5455,$A1276,'Duel Log'!AG$2:AG$5455,$B1276,'Duel Log'!AH$2:AH$5455,"Loss")</f>
        <v>2</v>
      </c>
      <c r="F1276" s="7" t="n">
        <f aca="false">COUNTIFS('Duel Log'!AF$2:AF$5455,$A1276,'Duel Log'!AG$2:AG$5455,$B1276,'Duel Log'!AH$2:AH$5455,"Draw")</f>
        <v>0</v>
      </c>
      <c r="G1276" s="13" t="n">
        <f aca="false">IFERROR(D1276/C1276,"")</f>
        <v>0</v>
      </c>
    </row>
    <row r="1277" customFormat="false" ht="15" hidden="false" customHeight="true" outlineLevel="0" collapsed="false">
      <c r="A1277" s="7" t="s">
        <v>5895</v>
      </c>
      <c r="B1277" s="7" t="s">
        <v>1001</v>
      </c>
      <c r="C1277" s="7" t="n">
        <f aca="false">COUNTIFS('Duel Log'!AF$2:AF$5455,$A1277,'Duel Log'!AG$2:AG$5455,$B1277)</f>
        <v>1</v>
      </c>
      <c r="D1277" s="7" t="n">
        <f aca="false">COUNTIFS('Duel Log'!AF$2:AF$5455,$A1277,'Duel Log'!AG$2:AG$5455,$B1277,'Duel Log'!AH$2:AH$5455,"Win")</f>
        <v>0</v>
      </c>
      <c r="E1277" s="7" t="n">
        <f aca="false">COUNTIFS('Duel Log'!AF$2:AF$5455,$A1277,'Duel Log'!AG$2:AG$5455,$B1277,'Duel Log'!AH$2:AH$5455,"Loss")</f>
        <v>1</v>
      </c>
      <c r="F1277" s="7" t="n">
        <f aca="false">COUNTIFS('Duel Log'!AF$2:AF$5455,$A1277,'Duel Log'!AG$2:AG$5455,$B1277,'Duel Log'!AH$2:AH$5455,"Draw")</f>
        <v>0</v>
      </c>
      <c r="G1277" s="13" t="n">
        <f aca="false">IFERROR(D1277/C1277,"")</f>
        <v>0</v>
      </c>
    </row>
    <row r="1278" customFormat="false" ht="15" hidden="false" customHeight="true" outlineLevel="0" collapsed="false">
      <c r="A1278" s="7" t="s">
        <v>6264</v>
      </c>
      <c r="B1278" s="7" t="s">
        <v>1511</v>
      </c>
      <c r="C1278" s="7" t="n">
        <f aca="false">COUNTIFS('Duel Log'!AF$2:AF$5455,$A1278,'Duel Log'!AG$2:AG$5455,$B1278)</f>
        <v>1</v>
      </c>
      <c r="D1278" s="7" t="n">
        <f aca="false">COUNTIFS('Duel Log'!AF$2:AF$5455,$A1278,'Duel Log'!AG$2:AG$5455,$B1278,'Duel Log'!AH$2:AH$5455,"Win")</f>
        <v>0</v>
      </c>
      <c r="E1278" s="7" t="n">
        <f aca="false">COUNTIFS('Duel Log'!AF$2:AF$5455,$A1278,'Duel Log'!AG$2:AG$5455,$B1278,'Duel Log'!AH$2:AH$5455,"Loss")</f>
        <v>1</v>
      </c>
      <c r="F1278" s="7" t="n">
        <f aca="false">COUNTIFS('Duel Log'!AF$2:AF$5455,$A1278,'Duel Log'!AG$2:AG$5455,$B1278,'Duel Log'!AH$2:AH$5455,"Draw")</f>
        <v>0</v>
      </c>
      <c r="G1278" s="13" t="n">
        <f aca="false">IFERROR(D1278/C1278,"")</f>
        <v>0</v>
      </c>
    </row>
    <row r="1279" customFormat="false" ht="15" hidden="false" customHeight="true" outlineLevel="0" collapsed="false">
      <c r="A1279" s="7" t="s">
        <v>976</v>
      </c>
      <c r="B1279" s="7" t="s">
        <v>975</v>
      </c>
      <c r="C1279" s="7" t="n">
        <f aca="false">COUNTIFS('Duel Log'!AF$2:AF$5455,$A1279,'Duel Log'!AG$2:AG$5455,$B1279)</f>
        <v>1</v>
      </c>
      <c r="D1279" s="7" t="n">
        <f aca="false">COUNTIFS('Duel Log'!AF$2:AF$5455,$A1279,'Duel Log'!AG$2:AG$5455,$B1279,'Duel Log'!AH$2:AH$5455,"Win")</f>
        <v>0</v>
      </c>
      <c r="E1279" s="7" t="n">
        <f aca="false">COUNTIFS('Duel Log'!AF$2:AF$5455,$A1279,'Duel Log'!AG$2:AG$5455,$B1279,'Duel Log'!AH$2:AH$5455,"Loss")</f>
        <v>1</v>
      </c>
      <c r="F1279" s="7" t="n">
        <f aca="false">COUNTIFS('Duel Log'!AF$2:AF$5455,$A1279,'Duel Log'!AG$2:AG$5455,$B1279,'Duel Log'!AH$2:AH$5455,"Draw")</f>
        <v>0</v>
      </c>
      <c r="G1279" s="13" t="n">
        <f aca="false">IFERROR(D1279/C1279,"")</f>
        <v>0</v>
      </c>
    </row>
    <row r="1280" customFormat="false" ht="15" hidden="false" customHeight="true" outlineLevel="0" collapsed="false">
      <c r="A1280" s="7" t="s">
        <v>7996</v>
      </c>
      <c r="B1280" s="7" t="s">
        <v>7997</v>
      </c>
      <c r="C1280" s="7" t="n">
        <f aca="false">COUNTIFS('Duel Log'!AF$2:AF$5455,$A1280,'Duel Log'!AG$2:AG$5455,$B1280)</f>
        <v>1</v>
      </c>
      <c r="D1280" s="7" t="n">
        <f aca="false">COUNTIFS('Duel Log'!AF$2:AF$5455,$A1280,'Duel Log'!AG$2:AG$5455,$B1280,'Duel Log'!AH$2:AH$5455,"Win")</f>
        <v>0</v>
      </c>
      <c r="E1280" s="7" t="n">
        <f aca="false">COUNTIFS('Duel Log'!AF$2:AF$5455,$A1280,'Duel Log'!AG$2:AG$5455,$B1280,'Duel Log'!AH$2:AH$5455,"Loss")</f>
        <v>1</v>
      </c>
      <c r="F1280" s="7" t="n">
        <f aca="false">COUNTIFS('Duel Log'!AF$2:AF$5455,$A1280,'Duel Log'!AG$2:AG$5455,$B1280,'Duel Log'!AH$2:AH$5455,"Draw")</f>
        <v>0</v>
      </c>
      <c r="G1280" s="13" t="n">
        <f aca="false">IFERROR(D1280/C1280,"")</f>
        <v>0</v>
      </c>
    </row>
    <row r="1281" customFormat="false" ht="15" hidden="false" customHeight="true" outlineLevel="0" collapsed="false">
      <c r="A1281" s="7" t="s">
        <v>6199</v>
      </c>
      <c r="B1281" s="7" t="s">
        <v>6198</v>
      </c>
      <c r="C1281" s="7" t="n">
        <f aca="false">COUNTIFS('Duel Log'!AF$2:AF$5455,$A1281,'Duel Log'!AG$2:AG$5455,$B1281)</f>
        <v>2</v>
      </c>
      <c r="D1281" s="7" t="n">
        <f aca="false">COUNTIFS('Duel Log'!AF$2:AF$5455,$A1281,'Duel Log'!AG$2:AG$5455,$B1281,'Duel Log'!AH$2:AH$5455,"Win")</f>
        <v>0</v>
      </c>
      <c r="E1281" s="7" t="n">
        <f aca="false">COUNTIFS('Duel Log'!AF$2:AF$5455,$A1281,'Duel Log'!AG$2:AG$5455,$B1281,'Duel Log'!AH$2:AH$5455,"Loss")</f>
        <v>2</v>
      </c>
      <c r="F1281" s="7" t="n">
        <f aca="false">COUNTIFS('Duel Log'!AF$2:AF$5455,$A1281,'Duel Log'!AG$2:AG$5455,$B1281,'Duel Log'!AH$2:AH$5455,"Draw")</f>
        <v>0</v>
      </c>
      <c r="G1281" s="13" t="n">
        <f aca="false">IFERROR(D1281/C1281,"")</f>
        <v>0</v>
      </c>
    </row>
    <row r="1282" customFormat="false" ht="15" hidden="false" customHeight="true" outlineLevel="0" collapsed="false">
      <c r="A1282" s="7" t="s">
        <v>5056</v>
      </c>
      <c r="B1282" s="7" t="s">
        <v>5055</v>
      </c>
      <c r="C1282" s="7" t="n">
        <f aca="false">COUNTIFS('Duel Log'!AF$2:AF$5455,$A1282,'Duel Log'!AG$2:AG$5455,$B1282)</f>
        <v>1</v>
      </c>
      <c r="D1282" s="7" t="n">
        <f aca="false">COUNTIFS('Duel Log'!AF$2:AF$5455,$A1282,'Duel Log'!AG$2:AG$5455,$B1282,'Duel Log'!AH$2:AH$5455,"Win")</f>
        <v>0</v>
      </c>
      <c r="E1282" s="7" t="n">
        <f aca="false">COUNTIFS('Duel Log'!AF$2:AF$5455,$A1282,'Duel Log'!AG$2:AG$5455,$B1282,'Duel Log'!AH$2:AH$5455,"Loss")</f>
        <v>1</v>
      </c>
      <c r="F1282" s="7" t="n">
        <f aca="false">COUNTIFS('Duel Log'!AF$2:AF$5455,$A1282,'Duel Log'!AG$2:AG$5455,$B1282,'Duel Log'!AH$2:AH$5455,"Draw")</f>
        <v>0</v>
      </c>
      <c r="G1282" s="13" t="n">
        <f aca="false">IFERROR(D1282/C1282,"")</f>
        <v>0</v>
      </c>
    </row>
    <row r="1283" customFormat="false" ht="15" hidden="false" customHeight="true" outlineLevel="0" collapsed="false">
      <c r="A1283" s="7" t="s">
        <v>7403</v>
      </c>
      <c r="B1283" s="7" t="s">
        <v>7404</v>
      </c>
      <c r="C1283" s="7" t="n">
        <f aca="false">COUNTIFS('Duel Log'!AF$2:AF$5455,$A1283,'Duel Log'!AG$2:AG$5455,$B1283)</f>
        <v>1</v>
      </c>
      <c r="D1283" s="7" t="n">
        <f aca="false">COUNTIFS('Duel Log'!AF$2:AF$5455,$A1283,'Duel Log'!AG$2:AG$5455,$B1283,'Duel Log'!AH$2:AH$5455,"Win")</f>
        <v>1</v>
      </c>
      <c r="E1283" s="7" t="n">
        <f aca="false">COUNTIFS('Duel Log'!AF$2:AF$5455,$A1283,'Duel Log'!AG$2:AG$5455,$B1283,'Duel Log'!AH$2:AH$5455,"Loss")</f>
        <v>0</v>
      </c>
      <c r="F1283" s="7" t="n">
        <f aca="false">COUNTIFS('Duel Log'!AF$2:AF$5455,$A1283,'Duel Log'!AG$2:AG$5455,$B1283,'Duel Log'!AH$2:AH$5455,"Draw")</f>
        <v>0</v>
      </c>
      <c r="G1283" s="13" t="n">
        <f aca="false">IFERROR(D1283/C1283,"")</f>
        <v>1</v>
      </c>
    </row>
    <row r="1284" customFormat="false" ht="15" hidden="false" customHeight="true" outlineLevel="0" collapsed="false">
      <c r="A1284" s="7" t="s">
        <v>5972</v>
      </c>
      <c r="B1284" s="7" t="s">
        <v>5973</v>
      </c>
      <c r="C1284" s="7" t="n">
        <f aca="false">COUNTIFS('Duel Log'!AF$2:AF$5455,$A1284,'Duel Log'!AG$2:AG$5455,$B1284)</f>
        <v>2</v>
      </c>
      <c r="D1284" s="7" t="n">
        <f aca="false">COUNTIFS('Duel Log'!AF$2:AF$5455,$A1284,'Duel Log'!AG$2:AG$5455,$B1284,'Duel Log'!AH$2:AH$5455,"Win")</f>
        <v>0</v>
      </c>
      <c r="E1284" s="7" t="n">
        <f aca="false">COUNTIFS('Duel Log'!AF$2:AF$5455,$A1284,'Duel Log'!AG$2:AG$5455,$B1284,'Duel Log'!AH$2:AH$5455,"Loss")</f>
        <v>2</v>
      </c>
      <c r="F1284" s="7" t="n">
        <f aca="false">COUNTIFS('Duel Log'!AF$2:AF$5455,$A1284,'Duel Log'!AG$2:AG$5455,$B1284,'Duel Log'!AH$2:AH$5455,"Draw")</f>
        <v>0</v>
      </c>
      <c r="G1284" s="13" t="n">
        <f aca="false">IFERROR(D1284/C1284,"")</f>
        <v>0</v>
      </c>
    </row>
    <row r="1285" customFormat="false" ht="15" hidden="false" customHeight="true" outlineLevel="0" collapsed="false">
      <c r="A1285" s="7" t="s">
        <v>9262</v>
      </c>
      <c r="B1285" s="7" t="s">
        <v>701</v>
      </c>
      <c r="C1285" s="7" t="n">
        <f aca="false">COUNTIFS('Duel Log'!AF$2:AF$5455,$A1285,'Duel Log'!AG$2:AG$5455,$B1285)</f>
        <v>1</v>
      </c>
      <c r="D1285" s="7" t="n">
        <f aca="false">COUNTIFS('Duel Log'!AF$2:AF$5455,$A1285,'Duel Log'!AG$2:AG$5455,$B1285,'Duel Log'!AH$2:AH$5455,"Win")</f>
        <v>0</v>
      </c>
      <c r="E1285" s="7" t="n">
        <f aca="false">COUNTIFS('Duel Log'!AF$2:AF$5455,$A1285,'Duel Log'!AG$2:AG$5455,$B1285,'Duel Log'!AH$2:AH$5455,"Loss")</f>
        <v>1</v>
      </c>
      <c r="F1285" s="7" t="n">
        <f aca="false">COUNTIFS('Duel Log'!AF$2:AF$5455,$A1285,'Duel Log'!AG$2:AG$5455,$B1285,'Duel Log'!AH$2:AH$5455,"Draw")</f>
        <v>0</v>
      </c>
      <c r="G1285" s="13" t="n">
        <f aca="false">IFERROR(D1285/C1285,"")</f>
        <v>0</v>
      </c>
    </row>
    <row r="1286" customFormat="false" ht="15" hidden="false" customHeight="true" outlineLevel="0" collapsed="false">
      <c r="A1286" s="7" t="s">
        <v>8064</v>
      </c>
      <c r="B1286" s="7" t="s">
        <v>134</v>
      </c>
      <c r="C1286" s="7" t="n">
        <f aca="false">COUNTIFS('Duel Log'!AF$2:AF$5455,$A1286,'Duel Log'!AG$2:AG$5455,$B1286)</f>
        <v>2</v>
      </c>
      <c r="D1286" s="7" t="n">
        <f aca="false">COUNTIFS('Duel Log'!AF$2:AF$5455,$A1286,'Duel Log'!AG$2:AG$5455,$B1286,'Duel Log'!AH$2:AH$5455,"Win")</f>
        <v>2</v>
      </c>
      <c r="E1286" s="7" t="n">
        <f aca="false">COUNTIFS('Duel Log'!AF$2:AF$5455,$A1286,'Duel Log'!AG$2:AG$5455,$B1286,'Duel Log'!AH$2:AH$5455,"Loss")</f>
        <v>0</v>
      </c>
      <c r="F1286" s="7" t="n">
        <f aca="false">COUNTIFS('Duel Log'!AF$2:AF$5455,$A1286,'Duel Log'!AG$2:AG$5455,$B1286,'Duel Log'!AH$2:AH$5455,"Draw")</f>
        <v>0</v>
      </c>
      <c r="G1286" s="13" t="n">
        <f aca="false">IFERROR(D1286/C1286,"")</f>
        <v>1</v>
      </c>
    </row>
    <row r="1287" customFormat="false" ht="15" hidden="false" customHeight="true" outlineLevel="0" collapsed="false">
      <c r="A1287" s="7" t="s">
        <v>2767</v>
      </c>
      <c r="B1287" s="7" t="s">
        <v>155</v>
      </c>
      <c r="C1287" s="7" t="n">
        <f aca="false">COUNTIFS('Duel Log'!AF$2:AF$5455,$A1287,'Duel Log'!AG$2:AG$5455,$B1287)</f>
        <v>2</v>
      </c>
      <c r="D1287" s="7" t="n">
        <f aca="false">COUNTIFS('Duel Log'!AF$2:AF$5455,$A1287,'Duel Log'!AG$2:AG$5455,$B1287,'Duel Log'!AH$2:AH$5455,"Win")</f>
        <v>0</v>
      </c>
      <c r="E1287" s="7" t="n">
        <f aca="false">COUNTIFS('Duel Log'!AF$2:AF$5455,$A1287,'Duel Log'!AG$2:AG$5455,$B1287,'Duel Log'!AH$2:AH$5455,"Loss")</f>
        <v>2</v>
      </c>
      <c r="F1287" s="7" t="n">
        <f aca="false">COUNTIFS('Duel Log'!AF$2:AF$5455,$A1287,'Duel Log'!AG$2:AG$5455,$B1287,'Duel Log'!AH$2:AH$5455,"Draw")</f>
        <v>0</v>
      </c>
      <c r="G1287" s="13" t="n">
        <f aca="false">IFERROR(D1287/C1287,"")</f>
        <v>0</v>
      </c>
    </row>
    <row r="1288" customFormat="false" ht="15" hidden="false" customHeight="true" outlineLevel="0" collapsed="false">
      <c r="A1288" s="7" t="s">
        <v>2767</v>
      </c>
      <c r="B1288" s="7" t="s">
        <v>206</v>
      </c>
      <c r="C1288" s="7" t="n">
        <f aca="false">COUNTIFS('Duel Log'!AF$2:AF$5455,$A1288,'Duel Log'!AG$2:AG$5455,$B1288)</f>
        <v>8</v>
      </c>
      <c r="D1288" s="7" t="n">
        <f aca="false">COUNTIFS('Duel Log'!AF$2:AF$5455,$A1288,'Duel Log'!AG$2:AG$5455,$B1288,'Duel Log'!AH$2:AH$5455,"Win")</f>
        <v>7</v>
      </c>
      <c r="E1288" s="7" t="n">
        <f aca="false">COUNTIFS('Duel Log'!AF$2:AF$5455,$A1288,'Duel Log'!AG$2:AG$5455,$B1288,'Duel Log'!AH$2:AH$5455,"Loss")</f>
        <v>1</v>
      </c>
      <c r="F1288" s="7" t="n">
        <f aca="false">COUNTIFS('Duel Log'!AF$2:AF$5455,$A1288,'Duel Log'!AG$2:AG$5455,$B1288,'Duel Log'!AH$2:AH$5455,"Draw")</f>
        <v>0</v>
      </c>
      <c r="G1288" s="13" t="n">
        <f aca="false">IFERROR(D1288/C1288,"")</f>
        <v>0.875</v>
      </c>
    </row>
    <row r="1289" customFormat="false" ht="15" hidden="false" customHeight="true" outlineLevel="0" collapsed="false">
      <c r="A1289" s="7" t="s">
        <v>2767</v>
      </c>
      <c r="B1289" s="7" t="s">
        <v>7515</v>
      </c>
      <c r="C1289" s="7" t="n">
        <f aca="false">COUNTIFS('Duel Log'!AF$2:AF$5455,$A1289,'Duel Log'!AG$2:AG$5455,$B1289)</f>
        <v>2</v>
      </c>
      <c r="D1289" s="7" t="n">
        <f aca="false">COUNTIFS('Duel Log'!AF$2:AF$5455,$A1289,'Duel Log'!AG$2:AG$5455,$B1289,'Duel Log'!AH$2:AH$5455,"Win")</f>
        <v>2</v>
      </c>
      <c r="E1289" s="7" t="n">
        <f aca="false">COUNTIFS('Duel Log'!AF$2:AF$5455,$A1289,'Duel Log'!AG$2:AG$5455,$B1289,'Duel Log'!AH$2:AH$5455,"Loss")</f>
        <v>0</v>
      </c>
      <c r="F1289" s="7" t="n">
        <f aca="false">COUNTIFS('Duel Log'!AF$2:AF$5455,$A1289,'Duel Log'!AG$2:AG$5455,$B1289,'Duel Log'!AH$2:AH$5455,"Draw")</f>
        <v>0</v>
      </c>
      <c r="G1289" s="13" t="n">
        <f aca="false">IFERROR(D1289/C1289,"")</f>
        <v>1</v>
      </c>
    </row>
    <row r="1290" customFormat="false" ht="15" hidden="false" customHeight="true" outlineLevel="0" collapsed="false">
      <c r="A1290" s="7" t="s">
        <v>821</v>
      </c>
      <c r="B1290" s="7" t="s">
        <v>8028</v>
      </c>
      <c r="C1290" s="7" t="n">
        <f aca="false">COUNTIFS('Duel Log'!AF$2:AF$5455,$A1290,'Duel Log'!AG$2:AG$5455,$B1290)</f>
        <v>1</v>
      </c>
      <c r="D1290" s="7" t="n">
        <f aca="false">COUNTIFS('Duel Log'!AF$2:AF$5455,$A1290,'Duel Log'!AG$2:AG$5455,$B1290,'Duel Log'!AH$2:AH$5455,"Win")</f>
        <v>0</v>
      </c>
      <c r="E1290" s="7" t="n">
        <f aca="false">COUNTIFS('Duel Log'!AF$2:AF$5455,$A1290,'Duel Log'!AG$2:AG$5455,$B1290,'Duel Log'!AH$2:AH$5455,"Loss")</f>
        <v>1</v>
      </c>
      <c r="F1290" s="7" t="n">
        <f aca="false">COUNTIFS('Duel Log'!AF$2:AF$5455,$A1290,'Duel Log'!AG$2:AG$5455,$B1290,'Duel Log'!AH$2:AH$5455,"Draw")</f>
        <v>0</v>
      </c>
      <c r="G1290" s="13" t="n">
        <f aca="false">IFERROR(D1290/C1290,"")</f>
        <v>0</v>
      </c>
    </row>
    <row r="1291" customFormat="false" ht="15" hidden="false" customHeight="true" outlineLevel="0" collapsed="false">
      <c r="A1291" s="7" t="s">
        <v>821</v>
      </c>
      <c r="B1291" s="7" t="s">
        <v>155</v>
      </c>
      <c r="C1291" s="7" t="n">
        <f aca="false">COUNTIFS('Duel Log'!AF$2:AF$5455,$A1291,'Duel Log'!AG$2:AG$5455,$B1291)</f>
        <v>1</v>
      </c>
      <c r="D1291" s="7" t="n">
        <f aca="false">COUNTIFS('Duel Log'!AF$2:AF$5455,$A1291,'Duel Log'!AG$2:AG$5455,$B1291,'Duel Log'!AH$2:AH$5455,"Win")</f>
        <v>1</v>
      </c>
      <c r="E1291" s="7" t="n">
        <f aca="false">COUNTIFS('Duel Log'!AF$2:AF$5455,$A1291,'Duel Log'!AG$2:AG$5455,$B1291,'Duel Log'!AH$2:AH$5455,"Loss")</f>
        <v>0</v>
      </c>
      <c r="F1291" s="7" t="n">
        <f aca="false">COUNTIFS('Duel Log'!AF$2:AF$5455,$A1291,'Duel Log'!AG$2:AG$5455,$B1291,'Duel Log'!AH$2:AH$5455,"Draw")</f>
        <v>0</v>
      </c>
      <c r="G1291" s="13" t="n">
        <f aca="false">IFERROR(D1291/C1291,"")</f>
        <v>1</v>
      </c>
    </row>
    <row r="1292" customFormat="false" ht="15" hidden="false" customHeight="true" outlineLevel="0" collapsed="false">
      <c r="A1292" s="7" t="s">
        <v>821</v>
      </c>
      <c r="B1292" s="7" t="s">
        <v>6866</v>
      </c>
      <c r="C1292" s="7" t="n">
        <f aca="false">COUNTIFS('Duel Log'!AF$2:AF$5455,$A1292,'Duel Log'!AG$2:AG$5455,$B1292)</f>
        <v>1</v>
      </c>
      <c r="D1292" s="7" t="n">
        <f aca="false">COUNTIFS('Duel Log'!AF$2:AF$5455,$A1292,'Duel Log'!AG$2:AG$5455,$B1292,'Duel Log'!AH$2:AH$5455,"Win")</f>
        <v>0</v>
      </c>
      <c r="E1292" s="7" t="n">
        <f aca="false">COUNTIFS('Duel Log'!AF$2:AF$5455,$A1292,'Duel Log'!AG$2:AG$5455,$B1292,'Duel Log'!AH$2:AH$5455,"Loss")</f>
        <v>1</v>
      </c>
      <c r="F1292" s="7" t="n">
        <f aca="false">COUNTIFS('Duel Log'!AF$2:AF$5455,$A1292,'Duel Log'!AG$2:AG$5455,$B1292,'Duel Log'!AH$2:AH$5455,"Draw")</f>
        <v>0</v>
      </c>
      <c r="G1292" s="13" t="n">
        <f aca="false">IFERROR(D1292/C1292,"")</f>
        <v>0</v>
      </c>
    </row>
    <row r="1293" customFormat="false" ht="15" hidden="false" customHeight="true" outlineLevel="0" collapsed="false">
      <c r="A1293" s="7" t="s">
        <v>821</v>
      </c>
      <c r="B1293" s="7" t="s">
        <v>822</v>
      </c>
      <c r="C1293" s="7" t="n">
        <f aca="false">COUNTIFS('Duel Log'!AF$2:AF$5455,$A1293,'Duel Log'!AG$2:AG$5455,$B1293)</f>
        <v>2</v>
      </c>
      <c r="D1293" s="7" t="n">
        <f aca="false">COUNTIFS('Duel Log'!AF$2:AF$5455,$A1293,'Duel Log'!AG$2:AG$5455,$B1293,'Duel Log'!AH$2:AH$5455,"Win")</f>
        <v>2</v>
      </c>
      <c r="E1293" s="7" t="n">
        <f aca="false">COUNTIFS('Duel Log'!AF$2:AF$5455,$A1293,'Duel Log'!AG$2:AG$5455,$B1293,'Duel Log'!AH$2:AH$5455,"Loss")</f>
        <v>0</v>
      </c>
      <c r="F1293" s="7" t="n">
        <f aca="false">COUNTIFS('Duel Log'!AF$2:AF$5455,$A1293,'Duel Log'!AG$2:AG$5455,$B1293,'Duel Log'!AH$2:AH$5455,"Draw")</f>
        <v>0</v>
      </c>
      <c r="G1293" s="13" t="n">
        <f aca="false">IFERROR(D1293/C1293,"")</f>
        <v>1</v>
      </c>
    </row>
    <row r="1294" customFormat="false" ht="15" hidden="false" customHeight="true" outlineLevel="0" collapsed="false">
      <c r="A1294" s="7" t="s">
        <v>821</v>
      </c>
      <c r="B1294" s="7" t="s">
        <v>783</v>
      </c>
      <c r="C1294" s="7" t="n">
        <f aca="false">COUNTIFS('Duel Log'!AF$2:AF$5455,$A1294,'Duel Log'!AG$2:AG$5455,$B1294)</f>
        <v>2</v>
      </c>
      <c r="D1294" s="7" t="n">
        <f aca="false">COUNTIFS('Duel Log'!AF$2:AF$5455,$A1294,'Duel Log'!AG$2:AG$5455,$B1294,'Duel Log'!AH$2:AH$5455,"Win")</f>
        <v>0</v>
      </c>
      <c r="E1294" s="7" t="n">
        <f aca="false">COUNTIFS('Duel Log'!AF$2:AF$5455,$A1294,'Duel Log'!AG$2:AG$5455,$B1294,'Duel Log'!AH$2:AH$5455,"Loss")</f>
        <v>2</v>
      </c>
      <c r="F1294" s="7" t="n">
        <f aca="false">COUNTIFS('Duel Log'!AF$2:AF$5455,$A1294,'Duel Log'!AG$2:AG$5455,$B1294,'Duel Log'!AH$2:AH$5455,"Draw")</f>
        <v>0</v>
      </c>
      <c r="G1294" s="13" t="n">
        <f aca="false">IFERROR(D1294/C1294,"")</f>
        <v>0</v>
      </c>
    </row>
    <row r="1295" customFormat="false" ht="15" hidden="false" customHeight="true" outlineLevel="0" collapsed="false">
      <c r="A1295" s="7" t="s">
        <v>821</v>
      </c>
      <c r="B1295" s="7" t="s">
        <v>368</v>
      </c>
      <c r="C1295" s="7" t="n">
        <f aca="false">COUNTIFS('Duel Log'!AF$2:AF$5455,$A1295,'Duel Log'!AG$2:AG$5455,$B1295)</f>
        <v>1</v>
      </c>
      <c r="D1295" s="7" t="n">
        <f aca="false">COUNTIFS('Duel Log'!AF$2:AF$5455,$A1295,'Duel Log'!AG$2:AG$5455,$B1295,'Duel Log'!AH$2:AH$5455,"Win")</f>
        <v>0</v>
      </c>
      <c r="E1295" s="7" t="n">
        <f aca="false">COUNTIFS('Duel Log'!AF$2:AF$5455,$A1295,'Duel Log'!AG$2:AG$5455,$B1295,'Duel Log'!AH$2:AH$5455,"Loss")</f>
        <v>1</v>
      </c>
      <c r="F1295" s="7" t="n">
        <f aca="false">COUNTIFS('Duel Log'!AF$2:AF$5455,$A1295,'Duel Log'!AG$2:AG$5455,$B1295,'Duel Log'!AH$2:AH$5455,"Draw")</f>
        <v>0</v>
      </c>
      <c r="G1295" s="13" t="n">
        <f aca="false">IFERROR(D1295/C1295,"")</f>
        <v>0</v>
      </c>
    </row>
    <row r="1296" customFormat="false" ht="15" hidden="false" customHeight="true" outlineLevel="0" collapsed="false">
      <c r="A1296" s="7" t="s">
        <v>550</v>
      </c>
      <c r="B1296" s="7" t="s">
        <v>551</v>
      </c>
      <c r="C1296" s="7" t="n">
        <f aca="false">COUNTIFS('Duel Log'!AF$2:AF$5455,$A1296,'Duel Log'!AG$2:AG$5455,$B1296)</f>
        <v>2</v>
      </c>
      <c r="D1296" s="7" t="n">
        <f aca="false">COUNTIFS('Duel Log'!AF$2:AF$5455,$A1296,'Duel Log'!AG$2:AG$5455,$B1296,'Duel Log'!AH$2:AH$5455,"Win")</f>
        <v>0</v>
      </c>
      <c r="E1296" s="7" t="n">
        <f aca="false">COUNTIFS('Duel Log'!AF$2:AF$5455,$A1296,'Duel Log'!AG$2:AG$5455,$B1296,'Duel Log'!AH$2:AH$5455,"Loss")</f>
        <v>2</v>
      </c>
      <c r="F1296" s="7" t="n">
        <f aca="false">COUNTIFS('Duel Log'!AF$2:AF$5455,$A1296,'Duel Log'!AG$2:AG$5455,$B1296,'Duel Log'!AH$2:AH$5455,"Draw")</f>
        <v>0</v>
      </c>
      <c r="G1296" s="13" t="n">
        <f aca="false">IFERROR(D1296/C1296,"")</f>
        <v>0</v>
      </c>
    </row>
    <row r="1297" customFormat="false" ht="15" hidden="false" customHeight="true" outlineLevel="0" collapsed="false">
      <c r="A1297" s="7" t="s">
        <v>550</v>
      </c>
      <c r="B1297" s="7" t="s">
        <v>415</v>
      </c>
      <c r="C1297" s="7" t="n">
        <f aca="false">COUNTIFS('Duel Log'!AF$2:AF$5455,$A1297,'Duel Log'!AG$2:AG$5455,$B1297)</f>
        <v>1</v>
      </c>
      <c r="D1297" s="7" t="n">
        <f aca="false">COUNTIFS('Duel Log'!AF$2:AF$5455,$A1297,'Duel Log'!AG$2:AG$5455,$B1297,'Duel Log'!AH$2:AH$5455,"Win")</f>
        <v>1</v>
      </c>
      <c r="E1297" s="7" t="n">
        <f aca="false">COUNTIFS('Duel Log'!AF$2:AF$5455,$A1297,'Duel Log'!AG$2:AG$5455,$B1297,'Duel Log'!AH$2:AH$5455,"Loss")</f>
        <v>0</v>
      </c>
      <c r="F1297" s="7" t="n">
        <f aca="false">COUNTIFS('Duel Log'!AF$2:AF$5455,$A1297,'Duel Log'!AG$2:AG$5455,$B1297,'Duel Log'!AH$2:AH$5455,"Draw")</f>
        <v>0</v>
      </c>
      <c r="G1297" s="13" t="n">
        <f aca="false">IFERROR(D1297/C1297,"")</f>
        <v>1</v>
      </c>
    </row>
    <row r="1298" customFormat="false" ht="15" hidden="false" customHeight="true" outlineLevel="0" collapsed="false">
      <c r="A1298" s="7" t="s">
        <v>8093</v>
      </c>
      <c r="B1298" s="7" t="s">
        <v>538</v>
      </c>
      <c r="C1298" s="7" t="n">
        <f aca="false">COUNTIFS('Duel Log'!AF$2:AF$5455,$A1298,'Duel Log'!AG$2:AG$5455,$B1298)</f>
        <v>2</v>
      </c>
      <c r="D1298" s="7" t="n">
        <f aca="false">COUNTIFS('Duel Log'!AF$2:AF$5455,$A1298,'Duel Log'!AG$2:AG$5455,$B1298,'Duel Log'!AH$2:AH$5455,"Win")</f>
        <v>0</v>
      </c>
      <c r="E1298" s="7" t="n">
        <f aca="false">COUNTIFS('Duel Log'!AF$2:AF$5455,$A1298,'Duel Log'!AG$2:AG$5455,$B1298,'Duel Log'!AH$2:AH$5455,"Loss")</f>
        <v>2</v>
      </c>
      <c r="F1298" s="7" t="n">
        <f aca="false">COUNTIFS('Duel Log'!AF$2:AF$5455,$A1298,'Duel Log'!AG$2:AG$5455,$B1298,'Duel Log'!AH$2:AH$5455,"Draw")</f>
        <v>0</v>
      </c>
      <c r="G1298" s="13" t="n">
        <f aca="false">IFERROR(D1298/C1298,"")</f>
        <v>0</v>
      </c>
    </row>
    <row r="1299" customFormat="false" ht="15" hidden="false" customHeight="true" outlineLevel="0" collapsed="false">
      <c r="A1299" s="7" t="s">
        <v>6812</v>
      </c>
      <c r="B1299" s="7" t="s">
        <v>4752</v>
      </c>
      <c r="C1299" s="7" t="n">
        <f aca="false">COUNTIFS('Duel Log'!AF$2:AF$5455,$A1299,'Duel Log'!AG$2:AG$5455,$B1299)</f>
        <v>2</v>
      </c>
      <c r="D1299" s="7" t="n">
        <f aca="false">COUNTIFS('Duel Log'!AF$2:AF$5455,$A1299,'Duel Log'!AG$2:AG$5455,$B1299,'Duel Log'!AH$2:AH$5455,"Win")</f>
        <v>0</v>
      </c>
      <c r="E1299" s="7" t="n">
        <f aca="false">COUNTIFS('Duel Log'!AF$2:AF$5455,$A1299,'Duel Log'!AG$2:AG$5455,$B1299,'Duel Log'!AH$2:AH$5455,"Loss")</f>
        <v>2</v>
      </c>
      <c r="F1299" s="7" t="n">
        <f aca="false">COUNTIFS('Duel Log'!AF$2:AF$5455,$A1299,'Duel Log'!AG$2:AG$5455,$B1299,'Duel Log'!AH$2:AH$5455,"Draw")</f>
        <v>0</v>
      </c>
      <c r="G1299" s="13" t="n">
        <f aca="false">IFERROR(D1299/C1299,"")</f>
        <v>0</v>
      </c>
    </row>
    <row r="1300" customFormat="false" ht="15" hidden="false" customHeight="true" outlineLevel="0" collapsed="false">
      <c r="A1300" s="7" t="s">
        <v>695</v>
      </c>
      <c r="B1300" s="7" t="s">
        <v>2771</v>
      </c>
      <c r="C1300" s="7" t="n">
        <f aca="false">COUNTIFS('Duel Log'!AF$2:AF$5455,$A1300,'Duel Log'!AG$2:AG$5455,$B1300)</f>
        <v>2</v>
      </c>
      <c r="D1300" s="7" t="n">
        <f aca="false">COUNTIFS('Duel Log'!AF$2:AF$5455,$A1300,'Duel Log'!AG$2:AG$5455,$B1300,'Duel Log'!AH$2:AH$5455,"Win")</f>
        <v>2</v>
      </c>
      <c r="E1300" s="7" t="n">
        <f aca="false">COUNTIFS('Duel Log'!AF$2:AF$5455,$A1300,'Duel Log'!AG$2:AG$5455,$B1300,'Duel Log'!AH$2:AH$5455,"Loss")</f>
        <v>0</v>
      </c>
      <c r="F1300" s="7" t="n">
        <f aca="false">COUNTIFS('Duel Log'!AF$2:AF$5455,$A1300,'Duel Log'!AG$2:AG$5455,$B1300,'Duel Log'!AH$2:AH$5455,"Draw")</f>
        <v>0</v>
      </c>
      <c r="G1300" s="13" t="n">
        <f aca="false">IFERROR(D1300/C1300,"")</f>
        <v>1</v>
      </c>
    </row>
    <row r="1301" customFormat="false" ht="15" hidden="false" customHeight="true" outlineLevel="0" collapsed="false">
      <c r="A1301" s="7" t="s">
        <v>695</v>
      </c>
      <c r="B1301" s="7" t="s">
        <v>694</v>
      </c>
      <c r="C1301" s="7" t="n">
        <f aca="false">COUNTIFS('Duel Log'!AF$2:AF$5455,$A1301,'Duel Log'!AG$2:AG$5455,$B1301)</f>
        <v>2</v>
      </c>
      <c r="D1301" s="7" t="n">
        <f aca="false">COUNTIFS('Duel Log'!AF$2:AF$5455,$A1301,'Duel Log'!AG$2:AG$5455,$B1301,'Duel Log'!AH$2:AH$5455,"Win")</f>
        <v>0</v>
      </c>
      <c r="E1301" s="7" t="n">
        <f aca="false">COUNTIFS('Duel Log'!AF$2:AF$5455,$A1301,'Duel Log'!AG$2:AG$5455,$B1301,'Duel Log'!AH$2:AH$5455,"Loss")</f>
        <v>2</v>
      </c>
      <c r="F1301" s="7" t="n">
        <f aca="false">COUNTIFS('Duel Log'!AF$2:AF$5455,$A1301,'Duel Log'!AG$2:AG$5455,$B1301,'Duel Log'!AH$2:AH$5455,"Draw")</f>
        <v>0</v>
      </c>
      <c r="G1301" s="13" t="n">
        <f aca="false">IFERROR(D1301/C1301,"")</f>
        <v>0</v>
      </c>
    </row>
    <row r="1302" customFormat="false" ht="15" hidden="false" customHeight="true" outlineLevel="0" collapsed="false">
      <c r="A1302" s="7" t="s">
        <v>8659</v>
      </c>
      <c r="B1302" s="7" t="s">
        <v>8660</v>
      </c>
      <c r="C1302" s="7" t="n">
        <f aca="false">COUNTIFS('Duel Log'!AF$2:AF$5455,$A1302,'Duel Log'!AG$2:AG$5455,$B1302)</f>
        <v>2</v>
      </c>
      <c r="D1302" s="7" t="n">
        <f aca="false">COUNTIFS('Duel Log'!AF$2:AF$5455,$A1302,'Duel Log'!AG$2:AG$5455,$B1302,'Duel Log'!AH$2:AH$5455,"Win")</f>
        <v>2</v>
      </c>
      <c r="E1302" s="7" t="n">
        <f aca="false">COUNTIFS('Duel Log'!AF$2:AF$5455,$A1302,'Duel Log'!AG$2:AG$5455,$B1302,'Duel Log'!AH$2:AH$5455,"Loss")</f>
        <v>0</v>
      </c>
      <c r="F1302" s="7" t="n">
        <f aca="false">COUNTIFS('Duel Log'!AF$2:AF$5455,$A1302,'Duel Log'!AG$2:AG$5455,$B1302,'Duel Log'!AH$2:AH$5455,"Draw")</f>
        <v>0</v>
      </c>
      <c r="G1302" s="13" t="n">
        <f aca="false">IFERROR(D1302/C1302,"")</f>
        <v>1</v>
      </c>
    </row>
    <row r="1303" customFormat="false" ht="15" hidden="false" customHeight="true" outlineLevel="0" collapsed="false">
      <c r="A1303" s="7" t="s">
        <v>5091</v>
      </c>
      <c r="B1303" s="7" t="s">
        <v>1870</v>
      </c>
      <c r="C1303" s="7" t="n">
        <f aca="false">COUNTIFS('Duel Log'!AF$2:AF$5455,$A1303,'Duel Log'!AG$2:AG$5455,$B1303)</f>
        <v>2</v>
      </c>
      <c r="D1303" s="7" t="n">
        <f aca="false">COUNTIFS('Duel Log'!AF$2:AF$5455,$A1303,'Duel Log'!AG$2:AG$5455,$B1303,'Duel Log'!AH$2:AH$5455,"Win")</f>
        <v>0</v>
      </c>
      <c r="E1303" s="7" t="n">
        <f aca="false">COUNTIFS('Duel Log'!AF$2:AF$5455,$A1303,'Duel Log'!AG$2:AG$5455,$B1303,'Duel Log'!AH$2:AH$5455,"Loss")</f>
        <v>2</v>
      </c>
      <c r="F1303" s="7" t="n">
        <f aca="false">COUNTIFS('Duel Log'!AF$2:AF$5455,$A1303,'Duel Log'!AG$2:AG$5455,$B1303,'Duel Log'!AH$2:AH$5455,"Draw")</f>
        <v>0</v>
      </c>
      <c r="G1303" s="13" t="n">
        <f aca="false">IFERROR(D1303/C1303,"")</f>
        <v>0</v>
      </c>
    </row>
    <row r="1304" customFormat="false" ht="15" hidden="false" customHeight="true" outlineLevel="0" collapsed="false">
      <c r="A1304" s="7" t="s">
        <v>2911</v>
      </c>
      <c r="B1304" s="7" t="s">
        <v>2912</v>
      </c>
      <c r="C1304" s="7" t="n">
        <f aca="false">COUNTIFS('Duel Log'!AF$2:AF$5455,$A1304,'Duel Log'!AG$2:AG$5455,$B1304)</f>
        <v>2</v>
      </c>
      <c r="D1304" s="7" t="n">
        <f aca="false">COUNTIFS('Duel Log'!AF$2:AF$5455,$A1304,'Duel Log'!AG$2:AG$5455,$B1304,'Duel Log'!AH$2:AH$5455,"Win")</f>
        <v>2</v>
      </c>
      <c r="E1304" s="7" t="n">
        <f aca="false">COUNTIFS('Duel Log'!AF$2:AF$5455,$A1304,'Duel Log'!AG$2:AG$5455,$B1304,'Duel Log'!AH$2:AH$5455,"Loss")</f>
        <v>0</v>
      </c>
      <c r="F1304" s="7" t="n">
        <f aca="false">COUNTIFS('Duel Log'!AF$2:AF$5455,$A1304,'Duel Log'!AG$2:AG$5455,$B1304,'Duel Log'!AH$2:AH$5455,"Draw")</f>
        <v>0</v>
      </c>
      <c r="G1304" s="13" t="n">
        <f aca="false">IFERROR(D1304/C1304,"")</f>
        <v>1</v>
      </c>
    </row>
    <row r="1305" customFormat="false" ht="15" hidden="false" customHeight="true" outlineLevel="0" collapsed="false">
      <c r="A1305" s="7" t="s">
        <v>5152</v>
      </c>
      <c r="B1305" s="7" t="s">
        <v>1365</v>
      </c>
      <c r="C1305" s="7" t="n">
        <f aca="false">COUNTIFS('Duel Log'!AF$2:AF$5455,$A1305,'Duel Log'!AG$2:AG$5455,$B1305)</f>
        <v>2</v>
      </c>
      <c r="D1305" s="7" t="n">
        <f aca="false">COUNTIFS('Duel Log'!AF$2:AF$5455,$A1305,'Duel Log'!AG$2:AG$5455,$B1305,'Duel Log'!AH$2:AH$5455,"Win")</f>
        <v>0</v>
      </c>
      <c r="E1305" s="7" t="n">
        <f aca="false">COUNTIFS('Duel Log'!AF$2:AF$5455,$A1305,'Duel Log'!AG$2:AG$5455,$B1305,'Duel Log'!AH$2:AH$5455,"Loss")</f>
        <v>2</v>
      </c>
      <c r="F1305" s="7" t="n">
        <f aca="false">COUNTIFS('Duel Log'!AF$2:AF$5455,$A1305,'Duel Log'!AG$2:AG$5455,$B1305,'Duel Log'!AH$2:AH$5455,"Draw")</f>
        <v>0</v>
      </c>
      <c r="G1305" s="13" t="n">
        <f aca="false">IFERROR(D1305/C1305,"")</f>
        <v>0</v>
      </c>
    </row>
    <row r="1306" customFormat="false" ht="15" hidden="false" customHeight="true" outlineLevel="0" collapsed="false">
      <c r="A1306" s="7" t="s">
        <v>2170</v>
      </c>
      <c r="B1306" s="7" t="s">
        <v>8455</v>
      </c>
      <c r="C1306" s="7" t="n">
        <f aca="false">COUNTIFS('Duel Log'!AF$2:AF$5455,$A1306,'Duel Log'!AG$2:AG$5455,$B1306)</f>
        <v>1</v>
      </c>
      <c r="D1306" s="7" t="n">
        <f aca="false">COUNTIFS('Duel Log'!AF$2:AF$5455,$A1306,'Duel Log'!AG$2:AG$5455,$B1306,'Duel Log'!AH$2:AH$5455,"Win")</f>
        <v>0</v>
      </c>
      <c r="E1306" s="7" t="n">
        <f aca="false">COUNTIFS('Duel Log'!AF$2:AF$5455,$A1306,'Duel Log'!AG$2:AG$5455,$B1306,'Duel Log'!AH$2:AH$5455,"Loss")</f>
        <v>1</v>
      </c>
      <c r="F1306" s="7" t="n">
        <f aca="false">COUNTIFS('Duel Log'!AF$2:AF$5455,$A1306,'Duel Log'!AG$2:AG$5455,$B1306,'Duel Log'!AH$2:AH$5455,"Draw")</f>
        <v>0</v>
      </c>
      <c r="G1306" s="13" t="n">
        <f aca="false">IFERROR(D1306/C1306,"")</f>
        <v>0</v>
      </c>
    </row>
    <row r="1307" customFormat="false" ht="15" hidden="false" customHeight="true" outlineLevel="0" collapsed="false">
      <c r="A1307" s="7" t="s">
        <v>2170</v>
      </c>
      <c r="B1307" s="7" t="s">
        <v>866</v>
      </c>
      <c r="C1307" s="7" t="n">
        <f aca="false">COUNTIFS('Duel Log'!AF$2:AF$5455,$A1307,'Duel Log'!AG$2:AG$5455,$B1307)</f>
        <v>2</v>
      </c>
      <c r="D1307" s="7" t="n">
        <f aca="false">COUNTIFS('Duel Log'!AF$2:AF$5455,$A1307,'Duel Log'!AG$2:AG$5455,$B1307,'Duel Log'!AH$2:AH$5455,"Win")</f>
        <v>0</v>
      </c>
      <c r="E1307" s="7" t="n">
        <f aca="false">COUNTIFS('Duel Log'!AF$2:AF$5455,$A1307,'Duel Log'!AG$2:AG$5455,$B1307,'Duel Log'!AH$2:AH$5455,"Loss")</f>
        <v>2</v>
      </c>
      <c r="F1307" s="7" t="n">
        <f aca="false">COUNTIFS('Duel Log'!AF$2:AF$5455,$A1307,'Duel Log'!AG$2:AG$5455,$B1307,'Duel Log'!AH$2:AH$5455,"Draw")</f>
        <v>0</v>
      </c>
      <c r="G1307" s="13" t="n">
        <f aca="false">IFERROR(D1307/C1307,"")</f>
        <v>0</v>
      </c>
    </row>
    <row r="1308" customFormat="false" ht="15" hidden="false" customHeight="true" outlineLevel="0" collapsed="false">
      <c r="A1308" s="7" t="s">
        <v>2154</v>
      </c>
      <c r="B1308" s="7" t="s">
        <v>155</v>
      </c>
      <c r="C1308" s="7" t="n">
        <f aca="false">COUNTIFS('Duel Log'!AF$2:AF$5455,$A1308,'Duel Log'!AG$2:AG$5455,$B1308)</f>
        <v>1</v>
      </c>
      <c r="D1308" s="7" t="n">
        <f aca="false">COUNTIFS('Duel Log'!AF$2:AF$5455,$A1308,'Duel Log'!AG$2:AG$5455,$B1308,'Duel Log'!AH$2:AH$5455,"Win")</f>
        <v>0</v>
      </c>
      <c r="E1308" s="7" t="n">
        <f aca="false">COUNTIFS('Duel Log'!AF$2:AF$5455,$A1308,'Duel Log'!AG$2:AG$5455,$B1308,'Duel Log'!AH$2:AH$5455,"Loss")</f>
        <v>1</v>
      </c>
      <c r="F1308" s="7" t="n">
        <f aca="false">COUNTIFS('Duel Log'!AF$2:AF$5455,$A1308,'Duel Log'!AG$2:AG$5455,$B1308,'Duel Log'!AH$2:AH$5455,"Draw")</f>
        <v>0</v>
      </c>
      <c r="G1308" s="13" t="n">
        <f aca="false">IFERROR(D1308/C1308,"")</f>
        <v>0</v>
      </c>
    </row>
    <row r="1309" customFormat="false" ht="15" hidden="false" customHeight="true" outlineLevel="0" collapsed="false">
      <c r="A1309" s="7" t="s">
        <v>2154</v>
      </c>
      <c r="B1309" s="7" t="s">
        <v>2507</v>
      </c>
      <c r="C1309" s="7" t="n">
        <f aca="false">COUNTIFS('Duel Log'!AF$2:AF$5455,$A1309,'Duel Log'!AG$2:AG$5455,$B1309)</f>
        <v>1</v>
      </c>
      <c r="D1309" s="7" t="n">
        <f aca="false">COUNTIFS('Duel Log'!AF$2:AF$5455,$A1309,'Duel Log'!AG$2:AG$5455,$B1309,'Duel Log'!AH$2:AH$5455,"Win")</f>
        <v>1</v>
      </c>
      <c r="E1309" s="7" t="n">
        <f aca="false">COUNTIFS('Duel Log'!AF$2:AF$5455,$A1309,'Duel Log'!AG$2:AG$5455,$B1309,'Duel Log'!AH$2:AH$5455,"Loss")</f>
        <v>0</v>
      </c>
      <c r="F1309" s="7" t="n">
        <f aca="false">COUNTIFS('Duel Log'!AF$2:AF$5455,$A1309,'Duel Log'!AG$2:AG$5455,$B1309,'Duel Log'!AH$2:AH$5455,"Draw")</f>
        <v>0</v>
      </c>
      <c r="G1309" s="13" t="n">
        <f aca="false">IFERROR(D1309/C1309,"")</f>
        <v>1</v>
      </c>
    </row>
    <row r="1310" customFormat="false" ht="15" hidden="false" customHeight="true" outlineLevel="0" collapsed="false">
      <c r="A1310" s="7" t="s">
        <v>2154</v>
      </c>
      <c r="B1310" s="7" t="s">
        <v>1555</v>
      </c>
      <c r="C1310" s="7" t="n">
        <f aca="false">COUNTIFS('Duel Log'!AF$2:AF$5455,$A1310,'Duel Log'!AG$2:AG$5455,$B1310)</f>
        <v>1</v>
      </c>
      <c r="D1310" s="7" t="n">
        <f aca="false">COUNTIFS('Duel Log'!AF$2:AF$5455,$A1310,'Duel Log'!AG$2:AG$5455,$B1310,'Duel Log'!AH$2:AH$5455,"Win")</f>
        <v>1</v>
      </c>
      <c r="E1310" s="7" t="n">
        <f aca="false">COUNTIFS('Duel Log'!AF$2:AF$5455,$A1310,'Duel Log'!AG$2:AG$5455,$B1310,'Duel Log'!AH$2:AH$5455,"Loss")</f>
        <v>0</v>
      </c>
      <c r="F1310" s="7" t="n">
        <f aca="false">COUNTIFS('Duel Log'!AF$2:AF$5455,$A1310,'Duel Log'!AG$2:AG$5455,$B1310,'Duel Log'!AH$2:AH$5455,"Draw")</f>
        <v>0</v>
      </c>
      <c r="G1310" s="13" t="n">
        <f aca="false">IFERROR(D1310/C1310,"")</f>
        <v>1</v>
      </c>
    </row>
    <row r="1311" customFormat="false" ht="15" hidden="false" customHeight="true" outlineLevel="0" collapsed="false">
      <c r="A1311" s="7" t="s">
        <v>2154</v>
      </c>
      <c r="B1311" s="7" t="s">
        <v>6251</v>
      </c>
      <c r="C1311" s="7" t="n">
        <f aca="false">COUNTIFS('Duel Log'!AF$2:AF$5455,$A1311,'Duel Log'!AG$2:AG$5455,$B1311)</f>
        <v>1</v>
      </c>
      <c r="D1311" s="7" t="n">
        <f aca="false">COUNTIFS('Duel Log'!AF$2:AF$5455,$A1311,'Duel Log'!AG$2:AG$5455,$B1311,'Duel Log'!AH$2:AH$5455,"Win")</f>
        <v>1</v>
      </c>
      <c r="E1311" s="7" t="n">
        <f aca="false">COUNTIFS('Duel Log'!AF$2:AF$5455,$A1311,'Duel Log'!AG$2:AG$5455,$B1311,'Duel Log'!AH$2:AH$5455,"Loss")</f>
        <v>0</v>
      </c>
      <c r="F1311" s="7" t="n">
        <f aca="false">COUNTIFS('Duel Log'!AF$2:AF$5455,$A1311,'Duel Log'!AG$2:AG$5455,$B1311,'Duel Log'!AH$2:AH$5455,"Draw")</f>
        <v>0</v>
      </c>
      <c r="G1311" s="13" t="n">
        <f aca="false">IFERROR(D1311/C1311,"")</f>
        <v>1</v>
      </c>
    </row>
    <row r="1312" customFormat="false" ht="15" hidden="false" customHeight="true" outlineLevel="0" collapsed="false">
      <c r="A1312" s="7" t="s">
        <v>2154</v>
      </c>
      <c r="B1312" s="7" t="s">
        <v>3215</v>
      </c>
      <c r="C1312" s="7" t="n">
        <f aca="false">COUNTIFS('Duel Log'!AF$2:AF$5455,$A1312,'Duel Log'!AG$2:AG$5455,$B1312)</f>
        <v>2</v>
      </c>
      <c r="D1312" s="7" t="n">
        <f aca="false">COUNTIFS('Duel Log'!AF$2:AF$5455,$A1312,'Duel Log'!AG$2:AG$5455,$B1312,'Duel Log'!AH$2:AH$5455,"Win")</f>
        <v>0</v>
      </c>
      <c r="E1312" s="7" t="n">
        <f aca="false">COUNTIFS('Duel Log'!AF$2:AF$5455,$A1312,'Duel Log'!AG$2:AG$5455,$B1312,'Duel Log'!AH$2:AH$5455,"Loss")</f>
        <v>2</v>
      </c>
      <c r="F1312" s="7" t="n">
        <f aca="false">COUNTIFS('Duel Log'!AF$2:AF$5455,$A1312,'Duel Log'!AG$2:AG$5455,$B1312,'Duel Log'!AH$2:AH$5455,"Draw")</f>
        <v>0</v>
      </c>
      <c r="G1312" s="13" t="n">
        <f aca="false">IFERROR(D1312/C1312,"")</f>
        <v>0</v>
      </c>
    </row>
    <row r="1313" customFormat="false" ht="15" hidden="false" customHeight="true" outlineLevel="0" collapsed="false">
      <c r="A1313" s="7" t="s">
        <v>2154</v>
      </c>
      <c r="B1313" s="7" t="s">
        <v>7158</v>
      </c>
      <c r="C1313" s="7" t="n">
        <f aca="false">COUNTIFS('Duel Log'!AF$2:AF$5455,$A1313,'Duel Log'!AG$2:AG$5455,$B1313)</f>
        <v>2</v>
      </c>
      <c r="D1313" s="7" t="n">
        <f aca="false">COUNTIFS('Duel Log'!AF$2:AF$5455,$A1313,'Duel Log'!AG$2:AG$5455,$B1313,'Duel Log'!AH$2:AH$5455,"Win")</f>
        <v>2</v>
      </c>
      <c r="E1313" s="7" t="n">
        <f aca="false">COUNTIFS('Duel Log'!AF$2:AF$5455,$A1313,'Duel Log'!AG$2:AG$5455,$B1313,'Duel Log'!AH$2:AH$5455,"Loss")</f>
        <v>0</v>
      </c>
      <c r="F1313" s="7" t="n">
        <f aca="false">COUNTIFS('Duel Log'!AF$2:AF$5455,$A1313,'Duel Log'!AG$2:AG$5455,$B1313,'Duel Log'!AH$2:AH$5455,"Draw")</f>
        <v>0</v>
      </c>
      <c r="G1313" s="13" t="n">
        <f aca="false">IFERROR(D1313/C1313,"")</f>
        <v>1</v>
      </c>
    </row>
    <row r="1314" customFormat="false" ht="15" hidden="false" customHeight="true" outlineLevel="0" collapsed="false">
      <c r="A1314" s="7" t="s">
        <v>1341</v>
      </c>
      <c r="B1314" s="7" t="s">
        <v>6740</v>
      </c>
      <c r="C1314" s="7" t="n">
        <f aca="false">COUNTIFS('Duel Log'!AF$2:AF$5455,$A1314,'Duel Log'!AG$2:AG$5455,$B1314)</f>
        <v>1</v>
      </c>
      <c r="D1314" s="7" t="n">
        <f aca="false">COUNTIFS('Duel Log'!AF$2:AF$5455,$A1314,'Duel Log'!AG$2:AG$5455,$B1314,'Duel Log'!AH$2:AH$5455,"Win")</f>
        <v>1</v>
      </c>
      <c r="E1314" s="7" t="n">
        <f aca="false">COUNTIFS('Duel Log'!AF$2:AF$5455,$A1314,'Duel Log'!AG$2:AG$5455,$B1314,'Duel Log'!AH$2:AH$5455,"Loss")</f>
        <v>0</v>
      </c>
      <c r="F1314" s="7" t="n">
        <f aca="false">COUNTIFS('Duel Log'!AF$2:AF$5455,$A1314,'Duel Log'!AG$2:AG$5455,$B1314,'Duel Log'!AH$2:AH$5455,"Draw")</f>
        <v>0</v>
      </c>
      <c r="G1314" s="13" t="n">
        <f aca="false">IFERROR(D1314/C1314,"")</f>
        <v>1</v>
      </c>
    </row>
    <row r="1315" customFormat="false" ht="15" hidden="false" customHeight="true" outlineLevel="0" collapsed="false">
      <c r="A1315" s="7" t="s">
        <v>1341</v>
      </c>
      <c r="B1315" s="7" t="s">
        <v>429</v>
      </c>
      <c r="C1315" s="7" t="n">
        <f aca="false">COUNTIFS('Duel Log'!AF$2:AF$5455,$A1315,'Duel Log'!AG$2:AG$5455,$B1315)</f>
        <v>2</v>
      </c>
      <c r="D1315" s="7" t="n">
        <f aca="false">COUNTIFS('Duel Log'!AF$2:AF$5455,$A1315,'Duel Log'!AG$2:AG$5455,$B1315,'Duel Log'!AH$2:AH$5455,"Win")</f>
        <v>0</v>
      </c>
      <c r="E1315" s="7" t="n">
        <f aca="false">COUNTIFS('Duel Log'!AF$2:AF$5455,$A1315,'Duel Log'!AG$2:AG$5455,$B1315,'Duel Log'!AH$2:AH$5455,"Loss")</f>
        <v>2</v>
      </c>
      <c r="F1315" s="7" t="n">
        <f aca="false">COUNTIFS('Duel Log'!AF$2:AF$5455,$A1315,'Duel Log'!AG$2:AG$5455,$B1315,'Duel Log'!AH$2:AH$5455,"Draw")</f>
        <v>0</v>
      </c>
      <c r="G1315" s="13" t="n">
        <f aca="false">IFERROR(D1315/C1315,"")</f>
        <v>0</v>
      </c>
    </row>
    <row r="1316" customFormat="false" ht="15" hidden="false" customHeight="true" outlineLevel="0" collapsed="false">
      <c r="A1316" s="7" t="s">
        <v>1341</v>
      </c>
      <c r="B1316" s="7" t="s">
        <v>2308</v>
      </c>
      <c r="C1316" s="7" t="n">
        <f aca="false">COUNTIFS('Duel Log'!AF$2:AF$5455,$A1316,'Duel Log'!AG$2:AG$5455,$B1316)</f>
        <v>2</v>
      </c>
      <c r="D1316" s="7" t="n">
        <f aca="false">COUNTIFS('Duel Log'!AF$2:AF$5455,$A1316,'Duel Log'!AG$2:AG$5455,$B1316,'Duel Log'!AH$2:AH$5455,"Win")</f>
        <v>0</v>
      </c>
      <c r="E1316" s="7" t="n">
        <f aca="false">COUNTIFS('Duel Log'!AF$2:AF$5455,$A1316,'Duel Log'!AG$2:AG$5455,$B1316,'Duel Log'!AH$2:AH$5455,"Loss")</f>
        <v>2</v>
      </c>
      <c r="F1316" s="7" t="n">
        <f aca="false">COUNTIFS('Duel Log'!AF$2:AF$5455,$A1316,'Duel Log'!AG$2:AG$5455,$B1316,'Duel Log'!AH$2:AH$5455,"Draw")</f>
        <v>0</v>
      </c>
      <c r="G1316" s="13" t="n">
        <f aca="false">IFERROR(D1316/C1316,"")</f>
        <v>0</v>
      </c>
    </row>
    <row r="1317" customFormat="false" ht="15" hidden="false" customHeight="true" outlineLevel="0" collapsed="false">
      <c r="A1317" s="7" t="s">
        <v>1341</v>
      </c>
      <c r="B1317" s="7" t="s">
        <v>206</v>
      </c>
      <c r="C1317" s="7" t="n">
        <f aca="false">COUNTIFS('Duel Log'!AF$2:AF$5455,$A1317,'Duel Log'!AG$2:AG$5455,$B1317)</f>
        <v>1</v>
      </c>
      <c r="D1317" s="7" t="n">
        <f aca="false">COUNTIFS('Duel Log'!AF$2:AF$5455,$A1317,'Duel Log'!AG$2:AG$5455,$B1317,'Duel Log'!AH$2:AH$5455,"Win")</f>
        <v>0</v>
      </c>
      <c r="E1317" s="7" t="n">
        <f aca="false">COUNTIFS('Duel Log'!AF$2:AF$5455,$A1317,'Duel Log'!AG$2:AG$5455,$B1317,'Duel Log'!AH$2:AH$5455,"Loss")</f>
        <v>1</v>
      </c>
      <c r="F1317" s="7" t="n">
        <f aca="false">COUNTIFS('Duel Log'!AF$2:AF$5455,$A1317,'Duel Log'!AG$2:AG$5455,$B1317,'Duel Log'!AH$2:AH$5455,"Draw")</f>
        <v>0</v>
      </c>
      <c r="G1317" s="13" t="n">
        <f aca="false">IFERROR(D1317/C1317,"")</f>
        <v>0</v>
      </c>
    </row>
    <row r="1318" customFormat="false" ht="15" hidden="false" customHeight="true" outlineLevel="0" collapsed="false">
      <c r="A1318" s="7" t="s">
        <v>1341</v>
      </c>
      <c r="B1318" s="7" t="s">
        <v>2377</v>
      </c>
      <c r="C1318" s="7" t="n">
        <f aca="false">COUNTIFS('Duel Log'!AF$2:AF$5455,$A1318,'Duel Log'!AG$2:AG$5455,$B1318)</f>
        <v>1</v>
      </c>
      <c r="D1318" s="7" t="n">
        <f aca="false">COUNTIFS('Duel Log'!AF$2:AF$5455,$A1318,'Duel Log'!AG$2:AG$5455,$B1318,'Duel Log'!AH$2:AH$5455,"Win")</f>
        <v>1</v>
      </c>
      <c r="E1318" s="7" t="n">
        <f aca="false">COUNTIFS('Duel Log'!AF$2:AF$5455,$A1318,'Duel Log'!AG$2:AG$5455,$B1318,'Duel Log'!AH$2:AH$5455,"Loss")</f>
        <v>0</v>
      </c>
      <c r="F1318" s="7" t="n">
        <f aca="false">COUNTIFS('Duel Log'!AF$2:AF$5455,$A1318,'Duel Log'!AG$2:AG$5455,$B1318,'Duel Log'!AH$2:AH$5455,"Draw")</f>
        <v>0</v>
      </c>
      <c r="G1318" s="13" t="n">
        <f aca="false">IFERROR(D1318/C1318,"")</f>
        <v>1</v>
      </c>
    </row>
    <row r="1319" customFormat="false" ht="15" hidden="false" customHeight="true" outlineLevel="0" collapsed="false">
      <c r="A1319" s="7" t="s">
        <v>1341</v>
      </c>
      <c r="B1319" s="7" t="s">
        <v>1861</v>
      </c>
      <c r="C1319" s="7" t="n">
        <f aca="false">COUNTIFS('Duel Log'!AF$2:AF$5455,$A1319,'Duel Log'!AG$2:AG$5455,$B1319)</f>
        <v>1</v>
      </c>
      <c r="D1319" s="7" t="n">
        <f aca="false">COUNTIFS('Duel Log'!AF$2:AF$5455,$A1319,'Duel Log'!AG$2:AG$5455,$B1319,'Duel Log'!AH$2:AH$5455,"Win")</f>
        <v>0</v>
      </c>
      <c r="E1319" s="7" t="n">
        <f aca="false">COUNTIFS('Duel Log'!AF$2:AF$5455,$A1319,'Duel Log'!AG$2:AG$5455,$B1319,'Duel Log'!AH$2:AH$5455,"Loss")</f>
        <v>1</v>
      </c>
      <c r="F1319" s="7" t="n">
        <f aca="false">COUNTIFS('Duel Log'!AF$2:AF$5455,$A1319,'Duel Log'!AG$2:AG$5455,$B1319,'Duel Log'!AH$2:AH$5455,"Draw")</f>
        <v>0</v>
      </c>
      <c r="G1319" s="13" t="n">
        <f aca="false">IFERROR(D1319/C1319,"")</f>
        <v>0</v>
      </c>
    </row>
    <row r="1320" customFormat="false" ht="15" hidden="false" customHeight="true" outlineLevel="0" collapsed="false">
      <c r="A1320" s="7" t="s">
        <v>1341</v>
      </c>
      <c r="B1320" s="7" t="s">
        <v>4062</v>
      </c>
      <c r="C1320" s="7" t="n">
        <f aca="false">COUNTIFS('Duel Log'!AF$2:AF$5455,$A1320,'Duel Log'!AG$2:AG$5455,$B1320)</f>
        <v>1</v>
      </c>
      <c r="D1320" s="7" t="n">
        <f aca="false">COUNTIFS('Duel Log'!AF$2:AF$5455,$A1320,'Duel Log'!AG$2:AG$5455,$B1320,'Duel Log'!AH$2:AH$5455,"Win")</f>
        <v>1</v>
      </c>
      <c r="E1320" s="7" t="n">
        <f aca="false">COUNTIFS('Duel Log'!AF$2:AF$5455,$A1320,'Duel Log'!AG$2:AG$5455,$B1320,'Duel Log'!AH$2:AH$5455,"Loss")</f>
        <v>0</v>
      </c>
      <c r="F1320" s="7" t="n">
        <f aca="false">COUNTIFS('Duel Log'!AF$2:AF$5455,$A1320,'Duel Log'!AG$2:AG$5455,$B1320,'Duel Log'!AH$2:AH$5455,"Draw")</f>
        <v>0</v>
      </c>
      <c r="G1320" s="13" t="n">
        <f aca="false">IFERROR(D1320/C1320,"")</f>
        <v>1</v>
      </c>
    </row>
    <row r="1321" customFormat="false" ht="15" hidden="false" customHeight="true" outlineLevel="0" collapsed="false">
      <c r="A1321" s="7" t="s">
        <v>1896</v>
      </c>
      <c r="B1321" s="7" t="s">
        <v>889</v>
      </c>
      <c r="C1321" s="7" t="n">
        <f aca="false">COUNTIFS('Duel Log'!AF$2:AF$5455,$A1321,'Duel Log'!AG$2:AG$5455,$B1321)</f>
        <v>2</v>
      </c>
      <c r="D1321" s="7" t="n">
        <f aca="false">COUNTIFS('Duel Log'!AF$2:AF$5455,$A1321,'Duel Log'!AG$2:AG$5455,$B1321,'Duel Log'!AH$2:AH$5455,"Win")</f>
        <v>0</v>
      </c>
      <c r="E1321" s="7" t="n">
        <f aca="false">COUNTIFS('Duel Log'!AF$2:AF$5455,$A1321,'Duel Log'!AG$2:AG$5455,$B1321,'Duel Log'!AH$2:AH$5455,"Loss")</f>
        <v>2</v>
      </c>
      <c r="F1321" s="7" t="n">
        <f aca="false">COUNTIFS('Duel Log'!AF$2:AF$5455,$A1321,'Duel Log'!AG$2:AG$5455,$B1321,'Duel Log'!AH$2:AH$5455,"Draw")</f>
        <v>0</v>
      </c>
      <c r="G1321" s="13" t="n">
        <f aca="false">IFERROR(D1321/C1321,"")</f>
        <v>0</v>
      </c>
    </row>
    <row r="1322" customFormat="false" ht="15" hidden="false" customHeight="true" outlineLevel="0" collapsed="false">
      <c r="A1322" s="7" t="s">
        <v>1896</v>
      </c>
      <c r="B1322" s="7" t="s">
        <v>155</v>
      </c>
      <c r="C1322" s="7" t="n">
        <f aca="false">COUNTIFS('Duel Log'!AF$2:AF$5455,$A1322,'Duel Log'!AG$2:AG$5455,$B1322)</f>
        <v>1</v>
      </c>
      <c r="D1322" s="7" t="n">
        <f aca="false">COUNTIFS('Duel Log'!AF$2:AF$5455,$A1322,'Duel Log'!AG$2:AG$5455,$B1322,'Duel Log'!AH$2:AH$5455,"Win")</f>
        <v>0</v>
      </c>
      <c r="E1322" s="7" t="n">
        <f aca="false">COUNTIFS('Duel Log'!AF$2:AF$5455,$A1322,'Duel Log'!AG$2:AG$5455,$B1322,'Duel Log'!AH$2:AH$5455,"Loss")</f>
        <v>1</v>
      </c>
      <c r="F1322" s="7" t="n">
        <f aca="false">COUNTIFS('Duel Log'!AF$2:AF$5455,$A1322,'Duel Log'!AG$2:AG$5455,$B1322,'Duel Log'!AH$2:AH$5455,"Draw")</f>
        <v>0</v>
      </c>
      <c r="G1322" s="13" t="n">
        <f aca="false">IFERROR(D1322/C1322,"")</f>
        <v>0</v>
      </c>
    </row>
    <row r="1323" customFormat="false" ht="15" hidden="false" customHeight="true" outlineLevel="0" collapsed="false">
      <c r="A1323" s="7" t="s">
        <v>1896</v>
      </c>
      <c r="B1323" s="7" t="s">
        <v>4017</v>
      </c>
      <c r="C1323" s="7" t="n">
        <f aca="false">COUNTIFS('Duel Log'!AF$2:AF$5455,$A1323,'Duel Log'!AG$2:AG$5455,$B1323)</f>
        <v>1</v>
      </c>
      <c r="D1323" s="7" t="n">
        <f aca="false">COUNTIFS('Duel Log'!AF$2:AF$5455,$A1323,'Duel Log'!AG$2:AG$5455,$B1323,'Duel Log'!AH$2:AH$5455,"Win")</f>
        <v>0</v>
      </c>
      <c r="E1323" s="7" t="n">
        <f aca="false">COUNTIFS('Duel Log'!AF$2:AF$5455,$A1323,'Duel Log'!AG$2:AG$5455,$B1323,'Duel Log'!AH$2:AH$5455,"Loss")</f>
        <v>1</v>
      </c>
      <c r="F1323" s="7" t="n">
        <f aca="false">COUNTIFS('Duel Log'!AF$2:AF$5455,$A1323,'Duel Log'!AG$2:AG$5455,$B1323,'Duel Log'!AH$2:AH$5455,"Draw")</f>
        <v>0</v>
      </c>
      <c r="G1323" s="13" t="n">
        <f aca="false">IFERROR(D1323/C1323,"")</f>
        <v>0</v>
      </c>
    </row>
    <row r="1324" customFormat="false" ht="15" hidden="false" customHeight="true" outlineLevel="0" collapsed="false">
      <c r="A1324" s="7" t="s">
        <v>1896</v>
      </c>
      <c r="B1324" s="7" t="s">
        <v>1782</v>
      </c>
      <c r="C1324" s="7" t="n">
        <f aca="false">COUNTIFS('Duel Log'!AF$2:AF$5455,$A1324,'Duel Log'!AG$2:AG$5455,$B1324)</f>
        <v>1</v>
      </c>
      <c r="D1324" s="7" t="n">
        <f aca="false">COUNTIFS('Duel Log'!AF$2:AF$5455,$A1324,'Duel Log'!AG$2:AG$5455,$B1324,'Duel Log'!AH$2:AH$5455,"Win")</f>
        <v>1</v>
      </c>
      <c r="E1324" s="7" t="n">
        <f aca="false">COUNTIFS('Duel Log'!AF$2:AF$5455,$A1324,'Duel Log'!AG$2:AG$5455,$B1324,'Duel Log'!AH$2:AH$5455,"Loss")</f>
        <v>0</v>
      </c>
      <c r="F1324" s="7" t="n">
        <f aca="false">COUNTIFS('Duel Log'!AF$2:AF$5455,$A1324,'Duel Log'!AG$2:AG$5455,$B1324,'Duel Log'!AH$2:AH$5455,"Draw")</f>
        <v>0</v>
      </c>
      <c r="G1324" s="13" t="n">
        <f aca="false">IFERROR(D1324/C1324,"")</f>
        <v>1</v>
      </c>
    </row>
    <row r="1325" customFormat="false" ht="15" hidden="false" customHeight="true" outlineLevel="0" collapsed="false">
      <c r="A1325" s="7" t="s">
        <v>1896</v>
      </c>
      <c r="B1325" s="7" t="s">
        <v>1895</v>
      </c>
      <c r="C1325" s="7" t="n">
        <f aca="false">COUNTIFS('Duel Log'!AF$2:AF$5455,$A1325,'Duel Log'!AG$2:AG$5455,$B1325)</f>
        <v>1</v>
      </c>
      <c r="D1325" s="7" t="n">
        <f aca="false">COUNTIFS('Duel Log'!AF$2:AF$5455,$A1325,'Duel Log'!AG$2:AG$5455,$B1325,'Duel Log'!AH$2:AH$5455,"Win")</f>
        <v>0</v>
      </c>
      <c r="E1325" s="7" t="n">
        <f aca="false">COUNTIFS('Duel Log'!AF$2:AF$5455,$A1325,'Duel Log'!AG$2:AG$5455,$B1325,'Duel Log'!AH$2:AH$5455,"Loss")</f>
        <v>1</v>
      </c>
      <c r="F1325" s="7" t="n">
        <f aca="false">COUNTIFS('Duel Log'!AF$2:AF$5455,$A1325,'Duel Log'!AG$2:AG$5455,$B1325,'Duel Log'!AH$2:AH$5455,"Draw")</f>
        <v>0</v>
      </c>
      <c r="G1325" s="13" t="n">
        <f aca="false">IFERROR(D1325/C1325,"")</f>
        <v>0</v>
      </c>
    </row>
    <row r="1326" customFormat="false" ht="15" hidden="false" customHeight="true" outlineLevel="0" collapsed="false">
      <c r="A1326" s="7" t="s">
        <v>1896</v>
      </c>
      <c r="B1326" s="7" t="s">
        <v>321</v>
      </c>
      <c r="C1326" s="7" t="n">
        <f aca="false">COUNTIFS('Duel Log'!AF$2:AF$5455,$A1326,'Duel Log'!AG$2:AG$5455,$B1326)</f>
        <v>1</v>
      </c>
      <c r="D1326" s="7" t="n">
        <f aca="false">COUNTIFS('Duel Log'!AF$2:AF$5455,$A1326,'Duel Log'!AG$2:AG$5455,$B1326,'Duel Log'!AH$2:AH$5455,"Win")</f>
        <v>0</v>
      </c>
      <c r="E1326" s="7" t="n">
        <f aca="false">COUNTIFS('Duel Log'!AF$2:AF$5455,$A1326,'Duel Log'!AG$2:AG$5455,$B1326,'Duel Log'!AH$2:AH$5455,"Loss")</f>
        <v>1</v>
      </c>
      <c r="F1326" s="7" t="n">
        <f aca="false">COUNTIFS('Duel Log'!AF$2:AF$5455,$A1326,'Duel Log'!AG$2:AG$5455,$B1326,'Duel Log'!AH$2:AH$5455,"Draw")</f>
        <v>0</v>
      </c>
      <c r="G1326" s="13" t="n">
        <f aca="false">IFERROR(D1326/C1326,"")</f>
        <v>0</v>
      </c>
    </row>
    <row r="1327" customFormat="false" ht="15" hidden="false" customHeight="true" outlineLevel="0" collapsed="false">
      <c r="A1327" s="7" t="s">
        <v>1896</v>
      </c>
      <c r="B1327" s="7" t="s">
        <v>8965</v>
      </c>
      <c r="C1327" s="7" t="n">
        <f aca="false">COUNTIFS('Duel Log'!AF$2:AF$5455,$A1327,'Duel Log'!AG$2:AG$5455,$B1327)</f>
        <v>1</v>
      </c>
      <c r="D1327" s="7" t="n">
        <f aca="false">COUNTIFS('Duel Log'!AF$2:AF$5455,$A1327,'Duel Log'!AG$2:AG$5455,$B1327,'Duel Log'!AH$2:AH$5455,"Win")</f>
        <v>0</v>
      </c>
      <c r="E1327" s="7" t="n">
        <f aca="false">COUNTIFS('Duel Log'!AF$2:AF$5455,$A1327,'Duel Log'!AG$2:AG$5455,$B1327,'Duel Log'!AH$2:AH$5455,"Loss")</f>
        <v>1</v>
      </c>
      <c r="F1327" s="7" t="n">
        <f aca="false">COUNTIFS('Duel Log'!AF$2:AF$5455,$A1327,'Duel Log'!AG$2:AG$5455,$B1327,'Duel Log'!AH$2:AH$5455,"Draw")</f>
        <v>0</v>
      </c>
      <c r="G1327" s="13" t="n">
        <f aca="false">IFERROR(D1327/C1327,"")</f>
        <v>0</v>
      </c>
    </row>
    <row r="1328" customFormat="false" ht="15" hidden="false" customHeight="true" outlineLevel="0" collapsed="false">
      <c r="A1328" s="7" t="s">
        <v>1896</v>
      </c>
      <c r="B1328" s="7" t="s">
        <v>519</v>
      </c>
      <c r="C1328" s="7" t="n">
        <f aca="false">COUNTIFS('Duel Log'!AF$2:AF$5455,$A1328,'Duel Log'!AG$2:AG$5455,$B1328)</f>
        <v>2</v>
      </c>
      <c r="D1328" s="7" t="n">
        <f aca="false">COUNTIFS('Duel Log'!AF$2:AF$5455,$A1328,'Duel Log'!AG$2:AG$5455,$B1328,'Duel Log'!AH$2:AH$5455,"Win")</f>
        <v>0</v>
      </c>
      <c r="E1328" s="7" t="n">
        <f aca="false">COUNTIFS('Duel Log'!AF$2:AF$5455,$A1328,'Duel Log'!AG$2:AG$5455,$B1328,'Duel Log'!AH$2:AH$5455,"Loss")</f>
        <v>2</v>
      </c>
      <c r="F1328" s="7" t="n">
        <f aca="false">COUNTIFS('Duel Log'!AF$2:AF$5455,$A1328,'Duel Log'!AG$2:AG$5455,$B1328,'Duel Log'!AH$2:AH$5455,"Draw")</f>
        <v>0</v>
      </c>
      <c r="G1328" s="13" t="n">
        <f aca="false">IFERROR(D1328/C1328,"")</f>
        <v>0</v>
      </c>
    </row>
    <row r="1329" customFormat="false" ht="15" hidden="false" customHeight="true" outlineLevel="0" collapsed="false">
      <c r="A1329" s="7" t="s">
        <v>1896</v>
      </c>
      <c r="B1329" s="7" t="s">
        <v>8976</v>
      </c>
      <c r="C1329" s="7" t="n">
        <f aca="false">COUNTIFS('Duel Log'!AF$2:AF$5455,$A1329,'Duel Log'!AG$2:AG$5455,$B1329)</f>
        <v>1</v>
      </c>
      <c r="D1329" s="7" t="n">
        <f aca="false">COUNTIFS('Duel Log'!AF$2:AF$5455,$A1329,'Duel Log'!AG$2:AG$5455,$B1329,'Duel Log'!AH$2:AH$5455,"Win")</f>
        <v>0</v>
      </c>
      <c r="E1329" s="7" t="n">
        <f aca="false">COUNTIFS('Duel Log'!AF$2:AF$5455,$A1329,'Duel Log'!AG$2:AG$5455,$B1329,'Duel Log'!AH$2:AH$5455,"Loss")</f>
        <v>1</v>
      </c>
      <c r="F1329" s="7" t="n">
        <f aca="false">COUNTIFS('Duel Log'!AF$2:AF$5455,$A1329,'Duel Log'!AG$2:AG$5455,$B1329,'Duel Log'!AH$2:AH$5455,"Draw")</f>
        <v>0</v>
      </c>
      <c r="G1329" s="13" t="n">
        <f aca="false">IFERROR(D1329/C1329,"")</f>
        <v>0</v>
      </c>
    </row>
    <row r="1330" customFormat="false" ht="15" hidden="false" customHeight="true" outlineLevel="0" collapsed="false">
      <c r="A1330" s="7" t="s">
        <v>7857</v>
      </c>
      <c r="B1330" s="7" t="s">
        <v>7856</v>
      </c>
      <c r="C1330" s="7" t="n">
        <f aca="false">COUNTIFS('Duel Log'!AF$2:AF$5455,$A1330,'Duel Log'!AG$2:AG$5455,$B1330)</f>
        <v>1</v>
      </c>
      <c r="D1330" s="7" t="n">
        <f aca="false">COUNTIFS('Duel Log'!AF$2:AF$5455,$A1330,'Duel Log'!AG$2:AG$5455,$B1330,'Duel Log'!AH$2:AH$5455,"Win")</f>
        <v>0</v>
      </c>
      <c r="E1330" s="7" t="n">
        <f aca="false">COUNTIFS('Duel Log'!AF$2:AF$5455,$A1330,'Duel Log'!AG$2:AG$5455,$B1330,'Duel Log'!AH$2:AH$5455,"Loss")</f>
        <v>1</v>
      </c>
      <c r="F1330" s="7" t="n">
        <f aca="false">COUNTIFS('Duel Log'!AF$2:AF$5455,$A1330,'Duel Log'!AG$2:AG$5455,$B1330,'Duel Log'!AH$2:AH$5455,"Draw")</f>
        <v>0</v>
      </c>
      <c r="G1330" s="13" t="n">
        <f aca="false">IFERROR(D1330/C1330,"")</f>
        <v>0</v>
      </c>
    </row>
    <row r="1331" customFormat="false" ht="15" hidden="false" customHeight="true" outlineLevel="0" collapsed="false">
      <c r="A1331" s="7" t="s">
        <v>7857</v>
      </c>
      <c r="B1331" s="7" t="s">
        <v>2438</v>
      </c>
      <c r="C1331" s="7" t="n">
        <f aca="false">COUNTIFS('Duel Log'!AF$2:AF$5455,$A1331,'Duel Log'!AG$2:AG$5455,$B1331)</f>
        <v>1</v>
      </c>
      <c r="D1331" s="7" t="n">
        <f aca="false">COUNTIFS('Duel Log'!AF$2:AF$5455,$A1331,'Duel Log'!AG$2:AG$5455,$B1331,'Duel Log'!AH$2:AH$5455,"Win")</f>
        <v>0</v>
      </c>
      <c r="E1331" s="7" t="n">
        <f aca="false">COUNTIFS('Duel Log'!AF$2:AF$5455,$A1331,'Duel Log'!AG$2:AG$5455,$B1331,'Duel Log'!AH$2:AH$5455,"Loss")</f>
        <v>1</v>
      </c>
      <c r="F1331" s="7" t="n">
        <f aca="false">COUNTIFS('Duel Log'!AF$2:AF$5455,$A1331,'Duel Log'!AG$2:AG$5455,$B1331,'Duel Log'!AH$2:AH$5455,"Draw")</f>
        <v>0</v>
      </c>
      <c r="G1331" s="13" t="n">
        <f aca="false">IFERROR(D1331/C1331,"")</f>
        <v>0</v>
      </c>
    </row>
    <row r="1332" customFormat="false" ht="15" hidden="false" customHeight="true" outlineLevel="0" collapsed="false">
      <c r="A1332" s="7" t="s">
        <v>483</v>
      </c>
      <c r="B1332" s="7" t="s">
        <v>1356</v>
      </c>
      <c r="C1332" s="7" t="n">
        <f aca="false">COUNTIFS('Duel Log'!AF$2:AF$5455,$A1332,'Duel Log'!AG$2:AG$5455,$B1332)</f>
        <v>2</v>
      </c>
      <c r="D1332" s="7" t="n">
        <f aca="false">COUNTIFS('Duel Log'!AF$2:AF$5455,$A1332,'Duel Log'!AG$2:AG$5455,$B1332,'Duel Log'!AH$2:AH$5455,"Win")</f>
        <v>2</v>
      </c>
      <c r="E1332" s="7" t="n">
        <f aca="false">COUNTIFS('Duel Log'!AF$2:AF$5455,$A1332,'Duel Log'!AG$2:AG$5455,$B1332,'Duel Log'!AH$2:AH$5455,"Loss")</f>
        <v>0</v>
      </c>
      <c r="F1332" s="7" t="n">
        <f aca="false">COUNTIFS('Duel Log'!AF$2:AF$5455,$A1332,'Duel Log'!AG$2:AG$5455,$B1332,'Duel Log'!AH$2:AH$5455,"Draw")</f>
        <v>0</v>
      </c>
      <c r="G1332" s="13" t="n">
        <f aca="false">IFERROR(D1332/C1332,"")</f>
        <v>1</v>
      </c>
    </row>
    <row r="1333" customFormat="false" ht="15" hidden="false" customHeight="true" outlineLevel="0" collapsed="false">
      <c r="A1333" s="7" t="s">
        <v>483</v>
      </c>
      <c r="B1333" s="7" t="s">
        <v>668</v>
      </c>
      <c r="C1333" s="7" t="n">
        <f aca="false">COUNTIFS('Duel Log'!AF$2:AF$5455,$A1333,'Duel Log'!AG$2:AG$5455,$B1333)</f>
        <v>1</v>
      </c>
      <c r="D1333" s="7" t="n">
        <f aca="false">COUNTIFS('Duel Log'!AF$2:AF$5455,$A1333,'Duel Log'!AG$2:AG$5455,$B1333,'Duel Log'!AH$2:AH$5455,"Win")</f>
        <v>0</v>
      </c>
      <c r="E1333" s="7" t="n">
        <f aca="false">COUNTIFS('Duel Log'!AF$2:AF$5455,$A1333,'Duel Log'!AG$2:AG$5455,$B1333,'Duel Log'!AH$2:AH$5455,"Loss")</f>
        <v>1</v>
      </c>
      <c r="F1333" s="7" t="n">
        <f aca="false">COUNTIFS('Duel Log'!AF$2:AF$5455,$A1333,'Duel Log'!AG$2:AG$5455,$B1333,'Duel Log'!AH$2:AH$5455,"Draw")</f>
        <v>0</v>
      </c>
      <c r="G1333" s="13" t="n">
        <f aca="false">IFERROR(D1333/C1333,"")</f>
        <v>0</v>
      </c>
    </row>
    <row r="1334" customFormat="false" ht="15" hidden="false" customHeight="true" outlineLevel="0" collapsed="false">
      <c r="A1334" s="7" t="s">
        <v>483</v>
      </c>
      <c r="B1334" s="7" t="s">
        <v>1853</v>
      </c>
      <c r="C1334" s="7" t="n">
        <f aca="false">COUNTIFS('Duel Log'!AF$2:AF$5455,$A1334,'Duel Log'!AG$2:AG$5455,$B1334)</f>
        <v>2</v>
      </c>
      <c r="D1334" s="7" t="n">
        <f aca="false">COUNTIFS('Duel Log'!AF$2:AF$5455,$A1334,'Duel Log'!AG$2:AG$5455,$B1334,'Duel Log'!AH$2:AH$5455,"Win")</f>
        <v>0</v>
      </c>
      <c r="E1334" s="7" t="n">
        <f aca="false">COUNTIFS('Duel Log'!AF$2:AF$5455,$A1334,'Duel Log'!AG$2:AG$5455,$B1334,'Duel Log'!AH$2:AH$5455,"Loss")</f>
        <v>2</v>
      </c>
      <c r="F1334" s="7" t="n">
        <f aca="false">COUNTIFS('Duel Log'!AF$2:AF$5455,$A1334,'Duel Log'!AG$2:AG$5455,$B1334,'Duel Log'!AH$2:AH$5455,"Draw")</f>
        <v>0</v>
      </c>
      <c r="G1334" s="13" t="n">
        <f aca="false">IFERROR(D1334/C1334,"")</f>
        <v>0</v>
      </c>
    </row>
    <row r="1335" customFormat="false" ht="15" hidden="false" customHeight="true" outlineLevel="0" collapsed="false">
      <c r="A1335" s="7" t="s">
        <v>3877</v>
      </c>
      <c r="B1335" s="7" t="s">
        <v>134</v>
      </c>
      <c r="C1335" s="7" t="n">
        <f aca="false">COUNTIFS('Duel Log'!AF$2:AF$5455,$A1335,'Duel Log'!AG$2:AG$5455,$B1335)</f>
        <v>2</v>
      </c>
      <c r="D1335" s="7" t="n">
        <f aca="false">COUNTIFS('Duel Log'!AF$2:AF$5455,$A1335,'Duel Log'!AG$2:AG$5455,$B1335,'Duel Log'!AH$2:AH$5455,"Win")</f>
        <v>0</v>
      </c>
      <c r="E1335" s="7" t="n">
        <f aca="false">COUNTIFS('Duel Log'!AF$2:AF$5455,$A1335,'Duel Log'!AG$2:AG$5455,$B1335,'Duel Log'!AH$2:AH$5455,"Loss")</f>
        <v>2</v>
      </c>
      <c r="F1335" s="7" t="n">
        <f aca="false">COUNTIFS('Duel Log'!AF$2:AF$5455,$A1335,'Duel Log'!AG$2:AG$5455,$B1335,'Duel Log'!AH$2:AH$5455,"Draw")</f>
        <v>0</v>
      </c>
      <c r="G1335" s="13" t="n">
        <f aca="false">IFERROR(D1335/C1335,"")</f>
        <v>0</v>
      </c>
    </row>
    <row r="1336" customFormat="false" ht="15" hidden="false" customHeight="true" outlineLevel="0" collapsed="false">
      <c r="A1336" s="7" t="s">
        <v>9209</v>
      </c>
      <c r="B1336" s="7" t="s">
        <v>9208</v>
      </c>
      <c r="C1336" s="7" t="n">
        <f aca="false">COUNTIFS('Duel Log'!AF$2:AF$5455,$A1336,'Duel Log'!AG$2:AG$5455,$B1336)</f>
        <v>1</v>
      </c>
      <c r="D1336" s="7" t="n">
        <f aca="false">COUNTIFS('Duel Log'!AF$2:AF$5455,$A1336,'Duel Log'!AG$2:AG$5455,$B1336,'Duel Log'!AH$2:AH$5455,"Win")</f>
        <v>0</v>
      </c>
      <c r="E1336" s="7" t="n">
        <f aca="false">COUNTIFS('Duel Log'!AF$2:AF$5455,$A1336,'Duel Log'!AG$2:AG$5455,$B1336,'Duel Log'!AH$2:AH$5455,"Loss")</f>
        <v>1</v>
      </c>
      <c r="F1336" s="7" t="n">
        <f aca="false">COUNTIFS('Duel Log'!AF$2:AF$5455,$A1336,'Duel Log'!AG$2:AG$5455,$B1336,'Duel Log'!AH$2:AH$5455,"Draw")</f>
        <v>0</v>
      </c>
      <c r="G1336" s="13" t="n">
        <f aca="false">IFERROR(D1336/C1336,"")</f>
        <v>0</v>
      </c>
    </row>
    <row r="1337" customFormat="false" ht="15" hidden="false" customHeight="true" outlineLevel="0" collapsed="false">
      <c r="A1337" s="7" t="s">
        <v>2812</v>
      </c>
      <c r="B1337" s="7" t="s">
        <v>2811</v>
      </c>
      <c r="C1337" s="7" t="n">
        <f aca="false">COUNTIFS('Duel Log'!AF$2:AF$5455,$A1337,'Duel Log'!AG$2:AG$5455,$B1337)</f>
        <v>2</v>
      </c>
      <c r="D1337" s="7" t="n">
        <f aca="false">COUNTIFS('Duel Log'!AF$2:AF$5455,$A1337,'Duel Log'!AG$2:AG$5455,$B1337,'Duel Log'!AH$2:AH$5455,"Win")</f>
        <v>0</v>
      </c>
      <c r="E1337" s="7" t="n">
        <f aca="false">COUNTIFS('Duel Log'!AF$2:AF$5455,$A1337,'Duel Log'!AG$2:AG$5455,$B1337,'Duel Log'!AH$2:AH$5455,"Loss")</f>
        <v>2</v>
      </c>
      <c r="F1337" s="7" t="n">
        <f aca="false">COUNTIFS('Duel Log'!AF$2:AF$5455,$A1337,'Duel Log'!AG$2:AG$5455,$B1337,'Duel Log'!AH$2:AH$5455,"Draw")</f>
        <v>0</v>
      </c>
      <c r="G1337" s="13" t="n">
        <f aca="false">IFERROR(D1337/C1337,"")</f>
        <v>0</v>
      </c>
    </row>
    <row r="1338" customFormat="false" ht="15" hidden="false" customHeight="true" outlineLevel="0" collapsed="false">
      <c r="A1338" s="7" t="s">
        <v>2812</v>
      </c>
      <c r="B1338" s="7" t="s">
        <v>497</v>
      </c>
      <c r="C1338" s="7" t="n">
        <f aca="false">COUNTIFS('Duel Log'!AF$2:AF$5455,$A1338,'Duel Log'!AG$2:AG$5455,$B1338)</f>
        <v>2</v>
      </c>
      <c r="D1338" s="7" t="n">
        <f aca="false">COUNTIFS('Duel Log'!AF$2:AF$5455,$A1338,'Duel Log'!AG$2:AG$5455,$B1338,'Duel Log'!AH$2:AH$5455,"Win")</f>
        <v>0</v>
      </c>
      <c r="E1338" s="7" t="n">
        <f aca="false">COUNTIFS('Duel Log'!AF$2:AF$5455,$A1338,'Duel Log'!AG$2:AG$5455,$B1338,'Duel Log'!AH$2:AH$5455,"Loss")</f>
        <v>2</v>
      </c>
      <c r="F1338" s="7" t="n">
        <f aca="false">COUNTIFS('Duel Log'!AF$2:AF$5455,$A1338,'Duel Log'!AG$2:AG$5455,$B1338,'Duel Log'!AH$2:AH$5455,"Draw")</f>
        <v>0</v>
      </c>
      <c r="G1338" s="13" t="n">
        <f aca="false">IFERROR(D1338/C1338,"")</f>
        <v>0</v>
      </c>
    </row>
    <row r="1339" customFormat="false" ht="15" hidden="false" customHeight="true" outlineLevel="0" collapsed="false">
      <c r="A1339" s="7" t="s">
        <v>2812</v>
      </c>
      <c r="B1339" s="7" t="s">
        <v>1032</v>
      </c>
      <c r="C1339" s="7" t="n">
        <f aca="false">COUNTIFS('Duel Log'!AF$2:AF$5455,$A1339,'Duel Log'!AG$2:AG$5455,$B1339)</f>
        <v>2</v>
      </c>
      <c r="D1339" s="7" t="n">
        <f aca="false">COUNTIFS('Duel Log'!AF$2:AF$5455,$A1339,'Duel Log'!AG$2:AG$5455,$B1339,'Duel Log'!AH$2:AH$5455,"Win")</f>
        <v>2</v>
      </c>
      <c r="E1339" s="7" t="n">
        <f aca="false">COUNTIFS('Duel Log'!AF$2:AF$5455,$A1339,'Duel Log'!AG$2:AG$5455,$B1339,'Duel Log'!AH$2:AH$5455,"Loss")</f>
        <v>0</v>
      </c>
      <c r="F1339" s="7" t="n">
        <f aca="false">COUNTIFS('Duel Log'!AF$2:AF$5455,$A1339,'Duel Log'!AG$2:AG$5455,$B1339,'Duel Log'!AH$2:AH$5455,"Draw")</f>
        <v>0</v>
      </c>
      <c r="G1339" s="13" t="n">
        <f aca="false">IFERROR(D1339/C1339,"")</f>
        <v>1</v>
      </c>
    </row>
    <row r="1340" customFormat="false" ht="15" hidden="false" customHeight="true" outlineLevel="0" collapsed="false">
      <c r="A1340" s="7" t="s">
        <v>5347</v>
      </c>
      <c r="B1340" s="7" t="s">
        <v>415</v>
      </c>
      <c r="C1340" s="7" t="n">
        <f aca="false">COUNTIFS('Duel Log'!AF$2:AF$5455,$A1340,'Duel Log'!AG$2:AG$5455,$B1340)</f>
        <v>1</v>
      </c>
      <c r="D1340" s="7" t="n">
        <f aca="false">COUNTIFS('Duel Log'!AF$2:AF$5455,$A1340,'Duel Log'!AG$2:AG$5455,$B1340,'Duel Log'!AH$2:AH$5455,"Win")</f>
        <v>0</v>
      </c>
      <c r="E1340" s="7" t="n">
        <f aca="false">COUNTIFS('Duel Log'!AF$2:AF$5455,$A1340,'Duel Log'!AG$2:AG$5455,$B1340,'Duel Log'!AH$2:AH$5455,"Loss")</f>
        <v>1</v>
      </c>
      <c r="F1340" s="7" t="n">
        <f aca="false">COUNTIFS('Duel Log'!AF$2:AF$5455,$A1340,'Duel Log'!AG$2:AG$5455,$B1340,'Duel Log'!AH$2:AH$5455,"Draw")</f>
        <v>0</v>
      </c>
      <c r="G1340" s="13" t="n">
        <f aca="false">IFERROR(D1340/C1340,"")</f>
        <v>0</v>
      </c>
    </row>
    <row r="1341" customFormat="false" ht="15" hidden="false" customHeight="true" outlineLevel="0" collapsed="false">
      <c r="A1341" s="7" t="s">
        <v>4876</v>
      </c>
      <c r="B1341" s="7" t="s">
        <v>832</v>
      </c>
      <c r="C1341" s="7" t="n">
        <f aca="false">COUNTIFS('Duel Log'!AF$2:AF$5455,$A1341,'Duel Log'!AG$2:AG$5455,$B1341)</f>
        <v>1</v>
      </c>
      <c r="D1341" s="7" t="n">
        <f aca="false">COUNTIFS('Duel Log'!AF$2:AF$5455,$A1341,'Duel Log'!AG$2:AG$5455,$B1341,'Duel Log'!AH$2:AH$5455,"Win")</f>
        <v>0</v>
      </c>
      <c r="E1341" s="7" t="n">
        <f aca="false">COUNTIFS('Duel Log'!AF$2:AF$5455,$A1341,'Duel Log'!AG$2:AG$5455,$B1341,'Duel Log'!AH$2:AH$5455,"Loss")</f>
        <v>1</v>
      </c>
      <c r="F1341" s="7" t="n">
        <f aca="false">COUNTIFS('Duel Log'!AF$2:AF$5455,$A1341,'Duel Log'!AG$2:AG$5455,$B1341,'Duel Log'!AH$2:AH$5455,"Draw")</f>
        <v>0</v>
      </c>
      <c r="G1341" s="13" t="n">
        <f aca="false">IFERROR(D1341/C1341,"")</f>
        <v>0</v>
      </c>
    </row>
    <row r="1342" customFormat="false" ht="15" hidden="false" customHeight="true" outlineLevel="0" collapsed="false">
      <c r="A1342" s="7" t="s">
        <v>4876</v>
      </c>
      <c r="B1342" s="7" t="s">
        <v>429</v>
      </c>
      <c r="C1342" s="7" t="n">
        <f aca="false">COUNTIFS('Duel Log'!AF$2:AF$5455,$A1342,'Duel Log'!AG$2:AG$5455,$B1342)</f>
        <v>1</v>
      </c>
      <c r="D1342" s="7" t="n">
        <f aca="false">COUNTIFS('Duel Log'!AF$2:AF$5455,$A1342,'Duel Log'!AG$2:AG$5455,$B1342,'Duel Log'!AH$2:AH$5455,"Win")</f>
        <v>0</v>
      </c>
      <c r="E1342" s="7" t="n">
        <f aca="false">COUNTIFS('Duel Log'!AF$2:AF$5455,$A1342,'Duel Log'!AG$2:AG$5455,$B1342,'Duel Log'!AH$2:AH$5455,"Loss")</f>
        <v>1</v>
      </c>
      <c r="F1342" s="7" t="n">
        <f aca="false">COUNTIFS('Duel Log'!AF$2:AF$5455,$A1342,'Duel Log'!AG$2:AG$5455,$B1342,'Duel Log'!AH$2:AH$5455,"Draw")</f>
        <v>0</v>
      </c>
      <c r="G1342" s="13" t="n">
        <f aca="false">IFERROR(D1342/C1342,"")</f>
        <v>0</v>
      </c>
    </row>
    <row r="1343" customFormat="false" ht="15" hidden="false" customHeight="true" outlineLevel="0" collapsed="false">
      <c r="A1343" s="7" t="s">
        <v>4876</v>
      </c>
      <c r="B1343" s="7" t="s">
        <v>5458</v>
      </c>
      <c r="C1343" s="7" t="n">
        <f aca="false">COUNTIFS('Duel Log'!AF$2:AF$5455,$A1343,'Duel Log'!AG$2:AG$5455,$B1343)</f>
        <v>1</v>
      </c>
      <c r="D1343" s="7" t="n">
        <f aca="false">COUNTIFS('Duel Log'!AF$2:AF$5455,$A1343,'Duel Log'!AG$2:AG$5455,$B1343,'Duel Log'!AH$2:AH$5455,"Win")</f>
        <v>0</v>
      </c>
      <c r="E1343" s="7" t="n">
        <f aca="false">COUNTIFS('Duel Log'!AF$2:AF$5455,$A1343,'Duel Log'!AG$2:AG$5455,$B1343,'Duel Log'!AH$2:AH$5455,"Loss")</f>
        <v>1</v>
      </c>
      <c r="F1343" s="7" t="n">
        <f aca="false">COUNTIFS('Duel Log'!AF$2:AF$5455,$A1343,'Duel Log'!AG$2:AG$5455,$B1343,'Duel Log'!AH$2:AH$5455,"Draw")</f>
        <v>0</v>
      </c>
      <c r="G1343" s="13" t="n">
        <f aca="false">IFERROR(D1343/C1343,"")</f>
        <v>0</v>
      </c>
    </row>
    <row r="1344" customFormat="false" ht="15" hidden="false" customHeight="true" outlineLevel="0" collapsed="false">
      <c r="A1344" s="7" t="s">
        <v>4876</v>
      </c>
      <c r="B1344" s="7" t="s">
        <v>4875</v>
      </c>
      <c r="C1344" s="7" t="n">
        <f aca="false">COUNTIFS('Duel Log'!AF$2:AF$5455,$A1344,'Duel Log'!AG$2:AG$5455,$B1344)</f>
        <v>2</v>
      </c>
      <c r="D1344" s="7" t="n">
        <f aca="false">COUNTIFS('Duel Log'!AF$2:AF$5455,$A1344,'Duel Log'!AG$2:AG$5455,$B1344,'Duel Log'!AH$2:AH$5455,"Win")</f>
        <v>0</v>
      </c>
      <c r="E1344" s="7" t="n">
        <f aca="false">COUNTIFS('Duel Log'!AF$2:AF$5455,$A1344,'Duel Log'!AG$2:AG$5455,$B1344,'Duel Log'!AH$2:AH$5455,"Loss")</f>
        <v>2</v>
      </c>
      <c r="F1344" s="7" t="n">
        <f aca="false">COUNTIFS('Duel Log'!AF$2:AF$5455,$A1344,'Duel Log'!AG$2:AG$5455,$B1344,'Duel Log'!AH$2:AH$5455,"Draw")</f>
        <v>0</v>
      </c>
      <c r="G1344" s="13" t="n">
        <f aca="false">IFERROR(D1344/C1344,"")</f>
        <v>0</v>
      </c>
    </row>
    <row r="1345" customFormat="false" ht="15" hidden="false" customHeight="true" outlineLevel="0" collapsed="false">
      <c r="A1345" s="7" t="s">
        <v>807</v>
      </c>
      <c r="B1345" s="7" t="s">
        <v>808</v>
      </c>
      <c r="C1345" s="7" t="n">
        <f aca="false">COUNTIFS('Duel Log'!AF$2:AF$5455,$A1345,'Duel Log'!AG$2:AG$5455,$B1345)</f>
        <v>2</v>
      </c>
      <c r="D1345" s="7" t="n">
        <f aca="false">COUNTIFS('Duel Log'!AF$2:AF$5455,$A1345,'Duel Log'!AG$2:AG$5455,$B1345,'Duel Log'!AH$2:AH$5455,"Win")</f>
        <v>2</v>
      </c>
      <c r="E1345" s="7" t="n">
        <f aca="false">COUNTIFS('Duel Log'!AF$2:AF$5455,$A1345,'Duel Log'!AG$2:AG$5455,$B1345,'Duel Log'!AH$2:AH$5455,"Loss")</f>
        <v>0</v>
      </c>
      <c r="F1345" s="7" t="n">
        <f aca="false">COUNTIFS('Duel Log'!AF$2:AF$5455,$A1345,'Duel Log'!AG$2:AG$5455,$B1345,'Duel Log'!AH$2:AH$5455,"Draw")</f>
        <v>0</v>
      </c>
      <c r="G1345" s="13" t="n">
        <f aca="false">IFERROR(D1345/C1345,"")</f>
        <v>1</v>
      </c>
    </row>
    <row r="1346" customFormat="false" ht="15" hidden="false" customHeight="true" outlineLevel="0" collapsed="false">
      <c r="A1346" s="7" t="s">
        <v>5508</v>
      </c>
      <c r="B1346" s="7" t="s">
        <v>321</v>
      </c>
      <c r="C1346" s="7" t="n">
        <f aca="false">COUNTIFS('Duel Log'!AF$2:AF$5455,$A1346,'Duel Log'!AG$2:AG$5455,$B1346)</f>
        <v>1</v>
      </c>
      <c r="D1346" s="7" t="n">
        <f aca="false">COUNTIFS('Duel Log'!AF$2:AF$5455,$A1346,'Duel Log'!AG$2:AG$5455,$B1346,'Duel Log'!AH$2:AH$5455,"Win")</f>
        <v>1</v>
      </c>
      <c r="E1346" s="7" t="n">
        <f aca="false">COUNTIFS('Duel Log'!AF$2:AF$5455,$A1346,'Duel Log'!AG$2:AG$5455,$B1346,'Duel Log'!AH$2:AH$5455,"Loss")</f>
        <v>0</v>
      </c>
      <c r="F1346" s="7" t="n">
        <f aca="false">COUNTIFS('Duel Log'!AF$2:AF$5455,$A1346,'Duel Log'!AG$2:AG$5455,$B1346,'Duel Log'!AH$2:AH$5455,"Draw")</f>
        <v>0</v>
      </c>
      <c r="G1346" s="13" t="n">
        <f aca="false">IFERROR(D1346/C1346,"")</f>
        <v>1</v>
      </c>
    </row>
    <row r="1347" customFormat="false" ht="15" hidden="false" customHeight="true" outlineLevel="0" collapsed="false">
      <c r="A1347" s="7" t="s">
        <v>5692</v>
      </c>
      <c r="B1347" s="7" t="s">
        <v>5693</v>
      </c>
      <c r="C1347" s="7" t="n">
        <f aca="false">COUNTIFS('Duel Log'!AF$2:AF$5455,$A1347,'Duel Log'!AG$2:AG$5455,$B1347)</f>
        <v>2</v>
      </c>
      <c r="D1347" s="7" t="n">
        <f aca="false">COUNTIFS('Duel Log'!AF$2:AF$5455,$A1347,'Duel Log'!AG$2:AG$5455,$B1347,'Duel Log'!AH$2:AH$5455,"Win")</f>
        <v>2</v>
      </c>
      <c r="E1347" s="7" t="n">
        <f aca="false">COUNTIFS('Duel Log'!AF$2:AF$5455,$A1347,'Duel Log'!AG$2:AG$5455,$B1347,'Duel Log'!AH$2:AH$5455,"Loss")</f>
        <v>0</v>
      </c>
      <c r="F1347" s="7" t="n">
        <f aca="false">COUNTIFS('Duel Log'!AF$2:AF$5455,$A1347,'Duel Log'!AG$2:AG$5455,$B1347,'Duel Log'!AH$2:AH$5455,"Draw")</f>
        <v>0</v>
      </c>
      <c r="G1347" s="13" t="n">
        <f aca="false">IFERROR(D1347/C1347,"")</f>
        <v>1</v>
      </c>
    </row>
    <row r="1348" customFormat="false" ht="15" hidden="false" customHeight="true" outlineLevel="0" collapsed="false">
      <c r="A1348" s="7" t="s">
        <v>1430</v>
      </c>
      <c r="B1348" s="7" t="s">
        <v>603</v>
      </c>
      <c r="C1348" s="7" t="n">
        <f aca="false">COUNTIFS('Duel Log'!AF$2:AF$5455,$A1348,'Duel Log'!AG$2:AG$5455,$B1348)</f>
        <v>2</v>
      </c>
      <c r="D1348" s="7" t="n">
        <f aca="false">COUNTIFS('Duel Log'!AF$2:AF$5455,$A1348,'Duel Log'!AG$2:AG$5455,$B1348,'Duel Log'!AH$2:AH$5455,"Win")</f>
        <v>0</v>
      </c>
      <c r="E1348" s="7" t="n">
        <f aca="false">COUNTIFS('Duel Log'!AF$2:AF$5455,$A1348,'Duel Log'!AG$2:AG$5455,$B1348,'Duel Log'!AH$2:AH$5455,"Loss")</f>
        <v>2</v>
      </c>
      <c r="F1348" s="7" t="n">
        <f aca="false">COUNTIFS('Duel Log'!AF$2:AF$5455,$A1348,'Duel Log'!AG$2:AG$5455,$B1348,'Duel Log'!AH$2:AH$5455,"Draw")</f>
        <v>0</v>
      </c>
      <c r="G1348" s="13" t="n">
        <f aca="false">IFERROR(D1348/C1348,"")</f>
        <v>0</v>
      </c>
    </row>
    <row r="1349" customFormat="false" ht="15" hidden="false" customHeight="true" outlineLevel="0" collapsed="false">
      <c r="A1349" s="7" t="s">
        <v>1430</v>
      </c>
      <c r="B1349" s="7" t="s">
        <v>9117</v>
      </c>
      <c r="C1349" s="7" t="n">
        <f aca="false">COUNTIFS('Duel Log'!AF$2:AF$5455,$A1349,'Duel Log'!AG$2:AG$5455,$B1349)</f>
        <v>1</v>
      </c>
      <c r="D1349" s="7" t="n">
        <f aca="false">COUNTIFS('Duel Log'!AF$2:AF$5455,$A1349,'Duel Log'!AG$2:AG$5455,$B1349,'Duel Log'!AH$2:AH$5455,"Win")</f>
        <v>0</v>
      </c>
      <c r="E1349" s="7" t="n">
        <f aca="false">COUNTIFS('Duel Log'!AF$2:AF$5455,$A1349,'Duel Log'!AG$2:AG$5455,$B1349,'Duel Log'!AH$2:AH$5455,"Loss")</f>
        <v>1</v>
      </c>
      <c r="F1349" s="7" t="n">
        <f aca="false">COUNTIFS('Duel Log'!AF$2:AF$5455,$A1349,'Duel Log'!AG$2:AG$5455,$B1349,'Duel Log'!AH$2:AH$5455,"Draw")</f>
        <v>0</v>
      </c>
      <c r="G1349" s="13" t="n">
        <f aca="false">IFERROR(D1349/C1349,"")</f>
        <v>0</v>
      </c>
    </row>
    <row r="1350" customFormat="false" ht="15" hidden="false" customHeight="true" outlineLevel="0" collapsed="false">
      <c r="A1350" s="7" t="s">
        <v>1430</v>
      </c>
      <c r="B1350" s="7" t="s">
        <v>1510</v>
      </c>
      <c r="C1350" s="7" t="n">
        <f aca="false">COUNTIFS('Duel Log'!AF$2:AF$5455,$A1350,'Duel Log'!AG$2:AG$5455,$B1350)</f>
        <v>1</v>
      </c>
      <c r="D1350" s="7" t="n">
        <f aca="false">COUNTIFS('Duel Log'!AF$2:AF$5455,$A1350,'Duel Log'!AG$2:AG$5455,$B1350,'Duel Log'!AH$2:AH$5455,"Win")</f>
        <v>0</v>
      </c>
      <c r="E1350" s="7" t="n">
        <f aca="false">COUNTIFS('Duel Log'!AF$2:AF$5455,$A1350,'Duel Log'!AG$2:AG$5455,$B1350,'Duel Log'!AH$2:AH$5455,"Loss")</f>
        <v>1</v>
      </c>
      <c r="F1350" s="7" t="n">
        <f aca="false">COUNTIFS('Duel Log'!AF$2:AF$5455,$A1350,'Duel Log'!AG$2:AG$5455,$B1350,'Duel Log'!AH$2:AH$5455,"Draw")</f>
        <v>0</v>
      </c>
      <c r="G1350" s="13" t="n">
        <f aca="false">IFERROR(D1350/C1350,"")</f>
        <v>0</v>
      </c>
    </row>
    <row r="1351" customFormat="false" ht="15" hidden="false" customHeight="true" outlineLevel="0" collapsed="false">
      <c r="A1351" s="7" t="s">
        <v>1430</v>
      </c>
      <c r="B1351" s="7" t="s">
        <v>8515</v>
      </c>
      <c r="C1351" s="7" t="n">
        <f aca="false">COUNTIFS('Duel Log'!AF$2:AF$5455,$A1351,'Duel Log'!AG$2:AG$5455,$B1351)</f>
        <v>2</v>
      </c>
      <c r="D1351" s="7" t="n">
        <f aca="false">COUNTIFS('Duel Log'!AF$2:AF$5455,$A1351,'Duel Log'!AG$2:AG$5455,$B1351,'Duel Log'!AH$2:AH$5455,"Win")</f>
        <v>2</v>
      </c>
      <c r="E1351" s="7" t="n">
        <f aca="false">COUNTIFS('Duel Log'!AF$2:AF$5455,$A1351,'Duel Log'!AG$2:AG$5455,$B1351,'Duel Log'!AH$2:AH$5455,"Loss")</f>
        <v>0</v>
      </c>
      <c r="F1351" s="7" t="n">
        <f aca="false">COUNTIFS('Duel Log'!AF$2:AF$5455,$A1351,'Duel Log'!AG$2:AG$5455,$B1351,'Duel Log'!AH$2:AH$5455,"Draw")</f>
        <v>0</v>
      </c>
      <c r="G1351" s="13" t="n">
        <f aca="false">IFERROR(D1351/C1351,"")</f>
        <v>1</v>
      </c>
    </row>
    <row r="1352" customFormat="false" ht="15" hidden="false" customHeight="true" outlineLevel="0" collapsed="false">
      <c r="A1352" s="7" t="s">
        <v>1430</v>
      </c>
      <c r="B1352" s="7" t="s">
        <v>134</v>
      </c>
      <c r="C1352" s="7" t="n">
        <f aca="false">COUNTIFS('Duel Log'!AF$2:AF$5455,$A1352,'Duel Log'!AG$2:AG$5455,$B1352)</f>
        <v>2</v>
      </c>
      <c r="D1352" s="7" t="n">
        <f aca="false">COUNTIFS('Duel Log'!AF$2:AF$5455,$A1352,'Duel Log'!AG$2:AG$5455,$B1352,'Duel Log'!AH$2:AH$5455,"Win")</f>
        <v>0</v>
      </c>
      <c r="E1352" s="7" t="n">
        <f aca="false">COUNTIFS('Duel Log'!AF$2:AF$5455,$A1352,'Duel Log'!AG$2:AG$5455,$B1352,'Duel Log'!AH$2:AH$5455,"Loss")</f>
        <v>2</v>
      </c>
      <c r="F1352" s="7" t="n">
        <f aca="false">COUNTIFS('Duel Log'!AF$2:AF$5455,$A1352,'Duel Log'!AG$2:AG$5455,$B1352,'Duel Log'!AH$2:AH$5455,"Draw")</f>
        <v>0</v>
      </c>
      <c r="G1352" s="13" t="n">
        <f aca="false">IFERROR(D1352/C1352,"")</f>
        <v>0</v>
      </c>
    </row>
    <row r="1353" customFormat="false" ht="15" hidden="false" customHeight="true" outlineLevel="0" collapsed="false">
      <c r="A1353" s="7" t="s">
        <v>1430</v>
      </c>
      <c r="B1353" s="7" t="s">
        <v>1151</v>
      </c>
      <c r="C1353" s="7" t="n">
        <f aca="false">COUNTIFS('Duel Log'!AF$2:AF$5455,$A1353,'Duel Log'!AG$2:AG$5455,$B1353)</f>
        <v>1</v>
      </c>
      <c r="D1353" s="7" t="n">
        <f aca="false">COUNTIFS('Duel Log'!AF$2:AF$5455,$A1353,'Duel Log'!AG$2:AG$5455,$B1353,'Duel Log'!AH$2:AH$5455,"Win")</f>
        <v>1</v>
      </c>
      <c r="E1353" s="7" t="n">
        <f aca="false">COUNTIFS('Duel Log'!AF$2:AF$5455,$A1353,'Duel Log'!AG$2:AG$5455,$B1353,'Duel Log'!AH$2:AH$5455,"Loss")</f>
        <v>0</v>
      </c>
      <c r="F1353" s="7" t="n">
        <f aca="false">COUNTIFS('Duel Log'!AF$2:AF$5455,$A1353,'Duel Log'!AG$2:AG$5455,$B1353,'Duel Log'!AH$2:AH$5455,"Draw")</f>
        <v>0</v>
      </c>
      <c r="G1353" s="13" t="n">
        <f aca="false">IFERROR(D1353/C1353,"")</f>
        <v>1</v>
      </c>
    </row>
    <row r="1354" customFormat="false" ht="15" hidden="false" customHeight="true" outlineLevel="0" collapsed="false">
      <c r="A1354" s="7" t="s">
        <v>1430</v>
      </c>
      <c r="B1354" s="7" t="s">
        <v>1429</v>
      </c>
      <c r="C1354" s="7" t="n">
        <f aca="false">COUNTIFS('Duel Log'!AF$2:AF$5455,$A1354,'Duel Log'!AG$2:AG$5455,$B1354)</f>
        <v>2</v>
      </c>
      <c r="D1354" s="7" t="n">
        <f aca="false">COUNTIFS('Duel Log'!AF$2:AF$5455,$A1354,'Duel Log'!AG$2:AG$5455,$B1354,'Duel Log'!AH$2:AH$5455,"Win")</f>
        <v>2</v>
      </c>
      <c r="E1354" s="7" t="n">
        <f aca="false">COUNTIFS('Duel Log'!AF$2:AF$5455,$A1354,'Duel Log'!AG$2:AG$5455,$B1354,'Duel Log'!AH$2:AH$5455,"Loss")</f>
        <v>0</v>
      </c>
      <c r="F1354" s="7" t="n">
        <f aca="false">COUNTIFS('Duel Log'!AF$2:AF$5455,$A1354,'Duel Log'!AG$2:AG$5455,$B1354,'Duel Log'!AH$2:AH$5455,"Draw")</f>
        <v>0</v>
      </c>
      <c r="G1354" s="13" t="n">
        <f aca="false">IFERROR(D1354/C1354,"")</f>
        <v>1</v>
      </c>
    </row>
    <row r="1355" customFormat="false" ht="15" hidden="false" customHeight="true" outlineLevel="0" collapsed="false">
      <c r="A1355" s="7" t="s">
        <v>1430</v>
      </c>
      <c r="B1355" s="7" t="s">
        <v>6106</v>
      </c>
      <c r="C1355" s="7" t="n">
        <f aca="false">COUNTIFS('Duel Log'!AF$2:AF$5455,$A1355,'Duel Log'!AG$2:AG$5455,$B1355)</f>
        <v>1</v>
      </c>
      <c r="D1355" s="7" t="n">
        <f aca="false">COUNTIFS('Duel Log'!AF$2:AF$5455,$A1355,'Duel Log'!AG$2:AG$5455,$B1355,'Duel Log'!AH$2:AH$5455,"Win")</f>
        <v>0</v>
      </c>
      <c r="E1355" s="7" t="n">
        <f aca="false">COUNTIFS('Duel Log'!AF$2:AF$5455,$A1355,'Duel Log'!AG$2:AG$5455,$B1355,'Duel Log'!AH$2:AH$5455,"Loss")</f>
        <v>1</v>
      </c>
      <c r="F1355" s="7" t="n">
        <f aca="false">COUNTIFS('Duel Log'!AF$2:AF$5455,$A1355,'Duel Log'!AG$2:AG$5455,$B1355,'Duel Log'!AH$2:AH$5455,"Draw")</f>
        <v>0</v>
      </c>
      <c r="G1355" s="13" t="n">
        <f aca="false">IFERROR(D1355/C1355,"")</f>
        <v>0</v>
      </c>
    </row>
    <row r="1356" customFormat="false" ht="15" hidden="false" customHeight="true" outlineLevel="0" collapsed="false">
      <c r="A1356" s="7" t="s">
        <v>1430</v>
      </c>
      <c r="B1356" s="7" t="s">
        <v>9094</v>
      </c>
      <c r="C1356" s="7" t="n">
        <f aca="false">COUNTIFS('Duel Log'!AF$2:AF$5455,$A1356,'Duel Log'!AG$2:AG$5455,$B1356)</f>
        <v>1</v>
      </c>
      <c r="D1356" s="7" t="n">
        <f aca="false">COUNTIFS('Duel Log'!AF$2:AF$5455,$A1356,'Duel Log'!AG$2:AG$5455,$B1356,'Duel Log'!AH$2:AH$5455,"Win")</f>
        <v>0</v>
      </c>
      <c r="E1356" s="7" t="n">
        <f aca="false">COUNTIFS('Duel Log'!AF$2:AF$5455,$A1356,'Duel Log'!AG$2:AG$5455,$B1356,'Duel Log'!AH$2:AH$5455,"Loss")</f>
        <v>1</v>
      </c>
      <c r="F1356" s="7" t="n">
        <f aca="false">COUNTIFS('Duel Log'!AF$2:AF$5455,$A1356,'Duel Log'!AG$2:AG$5455,$B1356,'Duel Log'!AH$2:AH$5455,"Draw")</f>
        <v>0</v>
      </c>
      <c r="G1356" s="13" t="n">
        <f aca="false">IFERROR(D1356/C1356,"")</f>
        <v>0</v>
      </c>
    </row>
    <row r="1357" customFormat="false" ht="15" hidden="false" customHeight="true" outlineLevel="0" collapsed="false">
      <c r="A1357" s="7" t="s">
        <v>1430</v>
      </c>
      <c r="B1357" s="7" t="s">
        <v>802</v>
      </c>
      <c r="C1357" s="7" t="n">
        <f aca="false">COUNTIFS('Duel Log'!AF$2:AF$5455,$A1357,'Duel Log'!AG$2:AG$5455,$B1357)</f>
        <v>1</v>
      </c>
      <c r="D1357" s="7" t="n">
        <f aca="false">COUNTIFS('Duel Log'!AF$2:AF$5455,$A1357,'Duel Log'!AG$2:AG$5455,$B1357,'Duel Log'!AH$2:AH$5455,"Win")</f>
        <v>0</v>
      </c>
      <c r="E1357" s="7" t="n">
        <f aca="false">COUNTIFS('Duel Log'!AF$2:AF$5455,$A1357,'Duel Log'!AG$2:AG$5455,$B1357,'Duel Log'!AH$2:AH$5455,"Loss")</f>
        <v>1</v>
      </c>
      <c r="F1357" s="7" t="n">
        <f aca="false">COUNTIFS('Duel Log'!AF$2:AF$5455,$A1357,'Duel Log'!AG$2:AG$5455,$B1357,'Duel Log'!AH$2:AH$5455,"Draw")</f>
        <v>0</v>
      </c>
      <c r="G1357" s="13" t="n">
        <f aca="false">IFERROR(D1357/C1357,"")</f>
        <v>0</v>
      </c>
    </row>
    <row r="1358" customFormat="false" ht="15" hidden="false" customHeight="true" outlineLevel="0" collapsed="false">
      <c r="A1358" s="7" t="s">
        <v>2940</v>
      </c>
      <c r="B1358" s="7" t="s">
        <v>363</v>
      </c>
      <c r="C1358" s="7" t="n">
        <f aca="false">COUNTIFS('Duel Log'!AF$2:AF$5455,$A1358,'Duel Log'!AG$2:AG$5455,$B1358)</f>
        <v>1</v>
      </c>
      <c r="D1358" s="7" t="n">
        <f aca="false">COUNTIFS('Duel Log'!AF$2:AF$5455,$A1358,'Duel Log'!AG$2:AG$5455,$B1358,'Duel Log'!AH$2:AH$5455,"Win")</f>
        <v>1</v>
      </c>
      <c r="E1358" s="7" t="n">
        <f aca="false">COUNTIFS('Duel Log'!AF$2:AF$5455,$A1358,'Duel Log'!AG$2:AG$5455,$B1358,'Duel Log'!AH$2:AH$5455,"Loss")</f>
        <v>0</v>
      </c>
      <c r="F1358" s="7" t="n">
        <f aca="false">COUNTIFS('Duel Log'!AF$2:AF$5455,$A1358,'Duel Log'!AG$2:AG$5455,$B1358,'Duel Log'!AH$2:AH$5455,"Draw")</f>
        <v>0</v>
      </c>
      <c r="G1358" s="13" t="n">
        <f aca="false">IFERROR(D1358/C1358,"")</f>
        <v>1</v>
      </c>
    </row>
    <row r="1359" customFormat="false" ht="15" hidden="false" customHeight="true" outlineLevel="0" collapsed="false">
      <c r="A1359" s="7" t="s">
        <v>2940</v>
      </c>
      <c r="B1359" s="7" t="s">
        <v>2941</v>
      </c>
      <c r="C1359" s="7" t="n">
        <f aca="false">COUNTIFS('Duel Log'!AF$2:AF$5455,$A1359,'Duel Log'!AG$2:AG$5455,$B1359)</f>
        <v>2</v>
      </c>
      <c r="D1359" s="7" t="n">
        <f aca="false">COUNTIFS('Duel Log'!AF$2:AF$5455,$A1359,'Duel Log'!AG$2:AG$5455,$B1359,'Duel Log'!AH$2:AH$5455,"Win")</f>
        <v>0</v>
      </c>
      <c r="E1359" s="7" t="n">
        <f aca="false">COUNTIFS('Duel Log'!AF$2:AF$5455,$A1359,'Duel Log'!AG$2:AG$5455,$B1359,'Duel Log'!AH$2:AH$5455,"Loss")</f>
        <v>2</v>
      </c>
      <c r="F1359" s="7" t="n">
        <f aca="false">COUNTIFS('Duel Log'!AF$2:AF$5455,$A1359,'Duel Log'!AG$2:AG$5455,$B1359,'Duel Log'!AH$2:AH$5455,"Draw")</f>
        <v>0</v>
      </c>
      <c r="G1359" s="13" t="n">
        <f aca="false">IFERROR(D1359/C1359,"")</f>
        <v>0</v>
      </c>
    </row>
    <row r="1360" customFormat="false" ht="15" hidden="false" customHeight="true" outlineLevel="0" collapsed="false">
      <c r="A1360" s="7" t="s">
        <v>689</v>
      </c>
      <c r="B1360" s="7" t="s">
        <v>363</v>
      </c>
      <c r="C1360" s="7" t="n">
        <f aca="false">COUNTIFS('Duel Log'!AF$2:AF$5455,$A1360,'Duel Log'!AG$2:AG$5455,$B1360)</f>
        <v>2</v>
      </c>
      <c r="D1360" s="7" t="n">
        <f aca="false">COUNTIFS('Duel Log'!AF$2:AF$5455,$A1360,'Duel Log'!AG$2:AG$5455,$B1360,'Duel Log'!AH$2:AH$5455,"Win")</f>
        <v>0</v>
      </c>
      <c r="E1360" s="7" t="n">
        <f aca="false">COUNTIFS('Duel Log'!AF$2:AF$5455,$A1360,'Duel Log'!AG$2:AG$5455,$B1360,'Duel Log'!AH$2:AH$5455,"Loss")</f>
        <v>2</v>
      </c>
      <c r="F1360" s="7" t="n">
        <f aca="false">COUNTIFS('Duel Log'!AF$2:AF$5455,$A1360,'Duel Log'!AG$2:AG$5455,$B1360,'Duel Log'!AH$2:AH$5455,"Draw")</f>
        <v>0</v>
      </c>
      <c r="G1360" s="13" t="n">
        <f aca="false">IFERROR(D1360/C1360,"")</f>
        <v>0</v>
      </c>
    </row>
    <row r="1361" customFormat="false" ht="15" hidden="false" customHeight="true" outlineLevel="0" collapsed="false">
      <c r="A1361" s="7" t="s">
        <v>1864</v>
      </c>
      <c r="B1361" s="7" t="s">
        <v>494</v>
      </c>
      <c r="C1361" s="7" t="n">
        <f aca="false">COUNTIFS('Duel Log'!AF$2:AF$5455,$A1361,'Duel Log'!AG$2:AG$5455,$B1361)</f>
        <v>2</v>
      </c>
      <c r="D1361" s="7" t="n">
        <f aca="false">COUNTIFS('Duel Log'!AF$2:AF$5455,$A1361,'Duel Log'!AG$2:AG$5455,$B1361,'Duel Log'!AH$2:AH$5455,"Win")</f>
        <v>0</v>
      </c>
      <c r="E1361" s="7" t="n">
        <f aca="false">COUNTIFS('Duel Log'!AF$2:AF$5455,$A1361,'Duel Log'!AG$2:AG$5455,$B1361,'Duel Log'!AH$2:AH$5455,"Loss")</f>
        <v>2</v>
      </c>
      <c r="F1361" s="7" t="n">
        <f aca="false">COUNTIFS('Duel Log'!AF$2:AF$5455,$A1361,'Duel Log'!AG$2:AG$5455,$B1361,'Duel Log'!AH$2:AH$5455,"Draw")</f>
        <v>0</v>
      </c>
      <c r="G1361" s="13" t="n">
        <f aca="false">IFERROR(D1361/C1361,"")</f>
        <v>0</v>
      </c>
    </row>
    <row r="1362" customFormat="false" ht="15" hidden="false" customHeight="true" outlineLevel="0" collapsed="false">
      <c r="A1362" s="7" t="s">
        <v>8549</v>
      </c>
      <c r="B1362" s="7" t="s">
        <v>8550</v>
      </c>
      <c r="C1362" s="7" t="n">
        <f aca="false">COUNTIFS('Duel Log'!AF$2:AF$5455,$A1362,'Duel Log'!AG$2:AG$5455,$B1362)</f>
        <v>1</v>
      </c>
      <c r="D1362" s="7" t="n">
        <f aca="false">COUNTIFS('Duel Log'!AF$2:AF$5455,$A1362,'Duel Log'!AG$2:AG$5455,$B1362,'Duel Log'!AH$2:AH$5455,"Win")</f>
        <v>1</v>
      </c>
      <c r="E1362" s="7" t="n">
        <f aca="false">COUNTIFS('Duel Log'!AF$2:AF$5455,$A1362,'Duel Log'!AG$2:AG$5455,$B1362,'Duel Log'!AH$2:AH$5455,"Loss")</f>
        <v>0</v>
      </c>
      <c r="F1362" s="7" t="n">
        <f aca="false">COUNTIFS('Duel Log'!AF$2:AF$5455,$A1362,'Duel Log'!AG$2:AG$5455,$B1362,'Duel Log'!AH$2:AH$5455,"Draw")</f>
        <v>0</v>
      </c>
      <c r="G1362" s="13" t="n">
        <f aca="false">IFERROR(D1362/C1362,"")</f>
        <v>1</v>
      </c>
    </row>
    <row r="1363" customFormat="false" ht="15" hidden="false" customHeight="true" outlineLevel="0" collapsed="false">
      <c r="A1363" s="7" t="s">
        <v>1799</v>
      </c>
      <c r="B1363" s="7" t="s">
        <v>2617</v>
      </c>
      <c r="C1363" s="7" t="n">
        <f aca="false">COUNTIFS('Duel Log'!AF$2:AF$5455,$A1363,'Duel Log'!AG$2:AG$5455,$B1363)</f>
        <v>1</v>
      </c>
      <c r="D1363" s="7" t="n">
        <f aca="false">COUNTIFS('Duel Log'!AF$2:AF$5455,$A1363,'Duel Log'!AG$2:AG$5455,$B1363,'Duel Log'!AH$2:AH$5455,"Win")</f>
        <v>0</v>
      </c>
      <c r="E1363" s="7" t="n">
        <f aca="false">COUNTIFS('Duel Log'!AF$2:AF$5455,$A1363,'Duel Log'!AG$2:AG$5455,$B1363,'Duel Log'!AH$2:AH$5455,"Loss")</f>
        <v>1</v>
      </c>
      <c r="F1363" s="7" t="n">
        <f aca="false">COUNTIFS('Duel Log'!AF$2:AF$5455,$A1363,'Duel Log'!AG$2:AG$5455,$B1363,'Duel Log'!AH$2:AH$5455,"Draw")</f>
        <v>0</v>
      </c>
      <c r="G1363" s="13" t="n">
        <f aca="false">IFERROR(D1363/C1363,"")</f>
        <v>0</v>
      </c>
    </row>
    <row r="1364" customFormat="false" ht="15" hidden="false" customHeight="true" outlineLevel="0" collapsed="false">
      <c r="A1364" s="7" t="s">
        <v>1799</v>
      </c>
      <c r="B1364" s="7" t="s">
        <v>1798</v>
      </c>
      <c r="C1364" s="7" t="n">
        <f aca="false">COUNTIFS('Duel Log'!AF$2:AF$5455,$A1364,'Duel Log'!AG$2:AG$5455,$B1364)</f>
        <v>2</v>
      </c>
      <c r="D1364" s="7" t="n">
        <f aca="false">COUNTIFS('Duel Log'!AF$2:AF$5455,$A1364,'Duel Log'!AG$2:AG$5455,$B1364,'Duel Log'!AH$2:AH$5455,"Win")</f>
        <v>2</v>
      </c>
      <c r="E1364" s="7" t="n">
        <f aca="false">COUNTIFS('Duel Log'!AF$2:AF$5455,$A1364,'Duel Log'!AG$2:AG$5455,$B1364,'Duel Log'!AH$2:AH$5455,"Loss")</f>
        <v>0</v>
      </c>
      <c r="F1364" s="7" t="n">
        <f aca="false">COUNTIFS('Duel Log'!AF$2:AF$5455,$A1364,'Duel Log'!AG$2:AG$5455,$B1364,'Duel Log'!AH$2:AH$5455,"Draw")</f>
        <v>0</v>
      </c>
      <c r="G1364" s="13" t="n">
        <f aca="false">IFERROR(D1364/C1364,"")</f>
        <v>1</v>
      </c>
    </row>
    <row r="1365" customFormat="false" ht="15" hidden="false" customHeight="true" outlineLevel="0" collapsed="false">
      <c r="A1365" s="7" t="s">
        <v>6884</v>
      </c>
      <c r="B1365" s="7" t="s">
        <v>1858</v>
      </c>
      <c r="C1365" s="7" t="n">
        <f aca="false">COUNTIFS('Duel Log'!AF$2:AF$5455,$A1365,'Duel Log'!AG$2:AG$5455,$B1365)</f>
        <v>1</v>
      </c>
      <c r="D1365" s="7" t="n">
        <f aca="false">COUNTIFS('Duel Log'!AF$2:AF$5455,$A1365,'Duel Log'!AG$2:AG$5455,$B1365,'Duel Log'!AH$2:AH$5455,"Win")</f>
        <v>0</v>
      </c>
      <c r="E1365" s="7" t="n">
        <f aca="false">COUNTIFS('Duel Log'!AF$2:AF$5455,$A1365,'Duel Log'!AG$2:AG$5455,$B1365,'Duel Log'!AH$2:AH$5455,"Loss")</f>
        <v>1</v>
      </c>
      <c r="F1365" s="7" t="n">
        <f aca="false">COUNTIFS('Duel Log'!AF$2:AF$5455,$A1365,'Duel Log'!AG$2:AG$5455,$B1365,'Duel Log'!AH$2:AH$5455,"Draw")</f>
        <v>0</v>
      </c>
      <c r="G1365" s="13" t="n">
        <f aca="false">IFERROR(D1365/C1365,"")</f>
        <v>0</v>
      </c>
    </row>
    <row r="1366" customFormat="false" ht="15" hidden="false" customHeight="true" outlineLevel="0" collapsed="false">
      <c r="A1366" s="7" t="s">
        <v>2545</v>
      </c>
      <c r="B1366" s="7" t="s">
        <v>518</v>
      </c>
      <c r="C1366" s="7" t="n">
        <f aca="false">COUNTIFS('Duel Log'!AF$2:AF$5455,$A1366,'Duel Log'!AG$2:AG$5455,$B1366)</f>
        <v>2</v>
      </c>
      <c r="D1366" s="7" t="n">
        <f aca="false">COUNTIFS('Duel Log'!AF$2:AF$5455,$A1366,'Duel Log'!AG$2:AG$5455,$B1366,'Duel Log'!AH$2:AH$5455,"Win")</f>
        <v>2</v>
      </c>
      <c r="E1366" s="7" t="n">
        <f aca="false">COUNTIFS('Duel Log'!AF$2:AF$5455,$A1366,'Duel Log'!AG$2:AG$5455,$B1366,'Duel Log'!AH$2:AH$5455,"Loss")</f>
        <v>0</v>
      </c>
      <c r="F1366" s="7" t="n">
        <f aca="false">COUNTIFS('Duel Log'!AF$2:AF$5455,$A1366,'Duel Log'!AG$2:AG$5455,$B1366,'Duel Log'!AH$2:AH$5455,"Draw")</f>
        <v>0</v>
      </c>
      <c r="G1366" s="13" t="n">
        <f aca="false">IFERROR(D1366/C1366,"")</f>
        <v>1</v>
      </c>
    </row>
    <row r="1367" customFormat="false" ht="15" hidden="false" customHeight="true" outlineLevel="0" collapsed="false">
      <c r="A1367" s="7" t="s">
        <v>2545</v>
      </c>
      <c r="B1367" s="7" t="s">
        <v>787</v>
      </c>
      <c r="C1367" s="7" t="n">
        <f aca="false">COUNTIFS('Duel Log'!AF$2:AF$5455,$A1367,'Duel Log'!AG$2:AG$5455,$B1367)</f>
        <v>1</v>
      </c>
      <c r="D1367" s="7" t="n">
        <f aca="false">COUNTIFS('Duel Log'!AF$2:AF$5455,$A1367,'Duel Log'!AG$2:AG$5455,$B1367,'Duel Log'!AH$2:AH$5455,"Win")</f>
        <v>0</v>
      </c>
      <c r="E1367" s="7" t="n">
        <f aca="false">COUNTIFS('Duel Log'!AF$2:AF$5455,$A1367,'Duel Log'!AG$2:AG$5455,$B1367,'Duel Log'!AH$2:AH$5455,"Loss")</f>
        <v>1</v>
      </c>
      <c r="F1367" s="7" t="n">
        <f aca="false">COUNTIFS('Duel Log'!AF$2:AF$5455,$A1367,'Duel Log'!AG$2:AG$5455,$B1367,'Duel Log'!AH$2:AH$5455,"Draw")</f>
        <v>0</v>
      </c>
      <c r="G1367" s="13" t="n">
        <f aca="false">IFERROR(D1367/C1367,"")</f>
        <v>0</v>
      </c>
    </row>
    <row r="1368" customFormat="false" ht="15" hidden="false" customHeight="true" outlineLevel="0" collapsed="false">
      <c r="A1368" s="7" t="s">
        <v>2545</v>
      </c>
      <c r="B1368" s="7" t="s">
        <v>2584</v>
      </c>
      <c r="C1368" s="7" t="n">
        <f aca="false">COUNTIFS('Duel Log'!AF$2:AF$5455,$A1368,'Duel Log'!AG$2:AG$5455,$B1368)</f>
        <v>2</v>
      </c>
      <c r="D1368" s="7" t="n">
        <f aca="false">COUNTIFS('Duel Log'!AF$2:AF$5455,$A1368,'Duel Log'!AG$2:AG$5455,$B1368,'Duel Log'!AH$2:AH$5455,"Win")</f>
        <v>0</v>
      </c>
      <c r="E1368" s="7" t="n">
        <f aca="false">COUNTIFS('Duel Log'!AF$2:AF$5455,$A1368,'Duel Log'!AG$2:AG$5455,$B1368,'Duel Log'!AH$2:AH$5455,"Loss")</f>
        <v>2</v>
      </c>
      <c r="F1368" s="7" t="n">
        <f aca="false">COUNTIFS('Duel Log'!AF$2:AF$5455,$A1368,'Duel Log'!AG$2:AG$5455,$B1368,'Duel Log'!AH$2:AH$5455,"Draw")</f>
        <v>0</v>
      </c>
      <c r="G1368" s="13" t="n">
        <f aca="false">IFERROR(D1368/C1368,"")</f>
        <v>0</v>
      </c>
    </row>
    <row r="1369" customFormat="false" ht="15" hidden="false" customHeight="true" outlineLevel="0" collapsed="false">
      <c r="A1369" s="7" t="s">
        <v>4852</v>
      </c>
      <c r="B1369" s="7" t="s">
        <v>1731</v>
      </c>
      <c r="C1369" s="7" t="n">
        <f aca="false">COUNTIFS('Duel Log'!AF$2:AF$5455,$A1369,'Duel Log'!AG$2:AG$5455,$B1369)</f>
        <v>1</v>
      </c>
      <c r="D1369" s="7" t="n">
        <f aca="false">COUNTIFS('Duel Log'!AF$2:AF$5455,$A1369,'Duel Log'!AG$2:AG$5455,$B1369,'Duel Log'!AH$2:AH$5455,"Win")</f>
        <v>1</v>
      </c>
      <c r="E1369" s="7" t="n">
        <f aca="false">COUNTIFS('Duel Log'!AF$2:AF$5455,$A1369,'Duel Log'!AG$2:AG$5455,$B1369,'Duel Log'!AH$2:AH$5455,"Loss")</f>
        <v>0</v>
      </c>
      <c r="F1369" s="7" t="n">
        <f aca="false">COUNTIFS('Duel Log'!AF$2:AF$5455,$A1369,'Duel Log'!AG$2:AG$5455,$B1369,'Duel Log'!AH$2:AH$5455,"Draw")</f>
        <v>0</v>
      </c>
      <c r="G1369" s="13" t="n">
        <f aca="false">IFERROR(D1369/C1369,"")</f>
        <v>1</v>
      </c>
    </row>
    <row r="1370" customFormat="false" ht="15" hidden="false" customHeight="true" outlineLevel="0" collapsed="false">
      <c r="A1370" s="7" t="s">
        <v>7380</v>
      </c>
      <c r="B1370" s="7" t="s">
        <v>858</v>
      </c>
      <c r="C1370" s="7" t="n">
        <f aca="false">COUNTIFS('Duel Log'!AF$2:AF$5455,$A1370,'Duel Log'!AG$2:AG$5455,$B1370)</f>
        <v>1</v>
      </c>
      <c r="D1370" s="7" t="n">
        <f aca="false">COUNTIFS('Duel Log'!AF$2:AF$5455,$A1370,'Duel Log'!AG$2:AG$5455,$B1370,'Duel Log'!AH$2:AH$5455,"Win")</f>
        <v>0</v>
      </c>
      <c r="E1370" s="7" t="n">
        <f aca="false">COUNTIFS('Duel Log'!AF$2:AF$5455,$A1370,'Duel Log'!AG$2:AG$5455,$B1370,'Duel Log'!AH$2:AH$5455,"Loss")</f>
        <v>1</v>
      </c>
      <c r="F1370" s="7" t="n">
        <f aca="false">COUNTIFS('Duel Log'!AF$2:AF$5455,$A1370,'Duel Log'!AG$2:AG$5455,$B1370,'Duel Log'!AH$2:AH$5455,"Draw")</f>
        <v>0</v>
      </c>
      <c r="G1370" s="13" t="n">
        <f aca="false">IFERROR(D1370/C1370,"")</f>
        <v>0</v>
      </c>
    </row>
    <row r="1371" customFormat="false" ht="15" hidden="false" customHeight="true" outlineLevel="0" collapsed="false">
      <c r="A1371" s="7" t="s">
        <v>7380</v>
      </c>
      <c r="B1371" s="7" t="s">
        <v>7419</v>
      </c>
      <c r="C1371" s="7" t="n">
        <f aca="false">COUNTIFS('Duel Log'!AF$2:AF$5455,$A1371,'Duel Log'!AG$2:AG$5455,$B1371)</f>
        <v>1</v>
      </c>
      <c r="D1371" s="7" t="n">
        <f aca="false">COUNTIFS('Duel Log'!AF$2:AF$5455,$A1371,'Duel Log'!AG$2:AG$5455,$B1371,'Duel Log'!AH$2:AH$5455,"Win")</f>
        <v>0</v>
      </c>
      <c r="E1371" s="7" t="n">
        <f aca="false">COUNTIFS('Duel Log'!AF$2:AF$5455,$A1371,'Duel Log'!AG$2:AG$5455,$B1371,'Duel Log'!AH$2:AH$5455,"Loss")</f>
        <v>1</v>
      </c>
      <c r="F1371" s="7" t="n">
        <f aca="false">COUNTIFS('Duel Log'!AF$2:AF$5455,$A1371,'Duel Log'!AG$2:AG$5455,$B1371,'Duel Log'!AH$2:AH$5455,"Draw")</f>
        <v>0</v>
      </c>
      <c r="G1371" s="13" t="n">
        <f aca="false">IFERROR(D1371/C1371,"")</f>
        <v>0</v>
      </c>
    </row>
    <row r="1372" customFormat="false" ht="15" hidden="false" customHeight="true" outlineLevel="0" collapsed="false">
      <c r="A1372" s="7" t="s">
        <v>3480</v>
      </c>
      <c r="B1372" s="7" t="s">
        <v>1103</v>
      </c>
      <c r="C1372" s="7" t="n">
        <f aca="false">COUNTIFS('Duel Log'!AF$2:AF$5455,$A1372,'Duel Log'!AG$2:AG$5455,$B1372)</f>
        <v>2</v>
      </c>
      <c r="D1372" s="7" t="n">
        <f aca="false">COUNTIFS('Duel Log'!AF$2:AF$5455,$A1372,'Duel Log'!AG$2:AG$5455,$B1372,'Duel Log'!AH$2:AH$5455,"Win")</f>
        <v>2</v>
      </c>
      <c r="E1372" s="7" t="n">
        <f aca="false">COUNTIFS('Duel Log'!AF$2:AF$5455,$A1372,'Duel Log'!AG$2:AG$5455,$B1372,'Duel Log'!AH$2:AH$5455,"Loss")</f>
        <v>0</v>
      </c>
      <c r="F1372" s="7" t="n">
        <f aca="false">COUNTIFS('Duel Log'!AF$2:AF$5455,$A1372,'Duel Log'!AG$2:AG$5455,$B1372,'Duel Log'!AH$2:AH$5455,"Draw")</f>
        <v>0</v>
      </c>
      <c r="G1372" s="13" t="n">
        <f aca="false">IFERROR(D1372/C1372,"")</f>
        <v>1</v>
      </c>
    </row>
    <row r="1373" customFormat="false" ht="15" hidden="false" customHeight="true" outlineLevel="0" collapsed="false">
      <c r="A1373" s="7" t="s">
        <v>2936</v>
      </c>
      <c r="B1373" s="7" t="s">
        <v>2937</v>
      </c>
      <c r="C1373" s="7" t="n">
        <f aca="false">COUNTIFS('Duel Log'!AF$2:AF$5455,$A1373,'Duel Log'!AG$2:AG$5455,$B1373)</f>
        <v>2</v>
      </c>
      <c r="D1373" s="7" t="n">
        <f aca="false">COUNTIFS('Duel Log'!AF$2:AF$5455,$A1373,'Duel Log'!AG$2:AG$5455,$B1373,'Duel Log'!AH$2:AH$5455,"Win")</f>
        <v>2</v>
      </c>
      <c r="E1373" s="7" t="n">
        <f aca="false">COUNTIFS('Duel Log'!AF$2:AF$5455,$A1373,'Duel Log'!AG$2:AG$5455,$B1373,'Duel Log'!AH$2:AH$5455,"Loss")</f>
        <v>0</v>
      </c>
      <c r="F1373" s="7" t="n">
        <f aca="false">COUNTIFS('Duel Log'!AF$2:AF$5455,$A1373,'Duel Log'!AG$2:AG$5455,$B1373,'Duel Log'!AH$2:AH$5455,"Draw")</f>
        <v>0</v>
      </c>
      <c r="G1373" s="13" t="n">
        <f aca="false">IFERROR(D1373/C1373,"")</f>
        <v>1</v>
      </c>
    </row>
    <row r="1374" customFormat="false" ht="15" hidden="false" customHeight="true" outlineLevel="0" collapsed="false">
      <c r="A1374" s="7" t="s">
        <v>7095</v>
      </c>
      <c r="B1374" s="7" t="s">
        <v>7096</v>
      </c>
      <c r="C1374" s="7" t="n">
        <f aca="false">COUNTIFS('Duel Log'!AF$2:AF$5455,$A1374,'Duel Log'!AG$2:AG$5455,$B1374)</f>
        <v>1</v>
      </c>
      <c r="D1374" s="7" t="n">
        <f aca="false">COUNTIFS('Duel Log'!AF$2:AF$5455,$A1374,'Duel Log'!AG$2:AG$5455,$B1374,'Duel Log'!AH$2:AH$5455,"Win")</f>
        <v>1</v>
      </c>
      <c r="E1374" s="7" t="n">
        <f aca="false">COUNTIFS('Duel Log'!AF$2:AF$5455,$A1374,'Duel Log'!AG$2:AG$5455,$B1374,'Duel Log'!AH$2:AH$5455,"Loss")</f>
        <v>0</v>
      </c>
      <c r="F1374" s="7" t="n">
        <f aca="false">COUNTIFS('Duel Log'!AF$2:AF$5455,$A1374,'Duel Log'!AG$2:AG$5455,$B1374,'Duel Log'!AH$2:AH$5455,"Draw")</f>
        <v>0</v>
      </c>
      <c r="G1374" s="13" t="n">
        <f aca="false">IFERROR(D1374/C1374,"")</f>
        <v>1</v>
      </c>
    </row>
    <row r="1375" customFormat="false" ht="15" hidden="false" customHeight="true" outlineLevel="0" collapsed="false">
      <c r="A1375" s="7" t="s">
        <v>3641</v>
      </c>
      <c r="B1375" s="7" t="s">
        <v>3640</v>
      </c>
      <c r="C1375" s="7" t="n">
        <f aca="false">COUNTIFS('Duel Log'!AF$2:AF$5455,$A1375,'Duel Log'!AG$2:AG$5455,$B1375)</f>
        <v>2</v>
      </c>
      <c r="D1375" s="7" t="n">
        <f aca="false">COUNTIFS('Duel Log'!AF$2:AF$5455,$A1375,'Duel Log'!AG$2:AG$5455,$B1375,'Duel Log'!AH$2:AH$5455,"Win")</f>
        <v>2</v>
      </c>
      <c r="E1375" s="7" t="n">
        <f aca="false">COUNTIFS('Duel Log'!AF$2:AF$5455,$A1375,'Duel Log'!AG$2:AG$5455,$B1375,'Duel Log'!AH$2:AH$5455,"Loss")</f>
        <v>0</v>
      </c>
      <c r="F1375" s="7" t="n">
        <f aca="false">COUNTIFS('Duel Log'!AF$2:AF$5455,$A1375,'Duel Log'!AG$2:AG$5455,$B1375,'Duel Log'!AH$2:AH$5455,"Draw")</f>
        <v>0</v>
      </c>
      <c r="G1375" s="13" t="n">
        <f aca="false">IFERROR(D1375/C1375,"")</f>
        <v>1</v>
      </c>
    </row>
    <row r="1376" customFormat="false" ht="15" hidden="false" customHeight="true" outlineLevel="0" collapsed="false">
      <c r="A1376" s="7" t="s">
        <v>1849</v>
      </c>
      <c r="B1376" s="7" t="s">
        <v>2256</v>
      </c>
      <c r="C1376" s="7" t="n">
        <f aca="false">COUNTIFS('Duel Log'!AF$2:AF$5455,$A1376,'Duel Log'!AG$2:AG$5455,$B1376)</f>
        <v>1</v>
      </c>
      <c r="D1376" s="7" t="n">
        <f aca="false">COUNTIFS('Duel Log'!AF$2:AF$5455,$A1376,'Duel Log'!AG$2:AG$5455,$B1376,'Duel Log'!AH$2:AH$5455,"Win")</f>
        <v>0</v>
      </c>
      <c r="E1376" s="7" t="n">
        <f aca="false">COUNTIFS('Duel Log'!AF$2:AF$5455,$A1376,'Duel Log'!AG$2:AG$5455,$B1376,'Duel Log'!AH$2:AH$5455,"Loss")</f>
        <v>1</v>
      </c>
      <c r="F1376" s="7" t="n">
        <f aca="false">COUNTIFS('Duel Log'!AF$2:AF$5455,$A1376,'Duel Log'!AG$2:AG$5455,$B1376,'Duel Log'!AH$2:AH$5455,"Draw")</f>
        <v>0</v>
      </c>
      <c r="G1376" s="13" t="n">
        <f aca="false">IFERROR(D1376/C1376,"")</f>
        <v>0</v>
      </c>
    </row>
    <row r="1377" customFormat="false" ht="15" hidden="false" customHeight="true" outlineLevel="0" collapsed="false">
      <c r="A1377" s="7" t="s">
        <v>1849</v>
      </c>
      <c r="B1377" s="7" t="s">
        <v>3519</v>
      </c>
      <c r="C1377" s="7" t="n">
        <f aca="false">COUNTIFS('Duel Log'!AF$2:AF$5455,$A1377,'Duel Log'!AG$2:AG$5455,$B1377)</f>
        <v>2</v>
      </c>
      <c r="D1377" s="7" t="n">
        <f aca="false">COUNTIFS('Duel Log'!AF$2:AF$5455,$A1377,'Duel Log'!AG$2:AG$5455,$B1377,'Duel Log'!AH$2:AH$5455,"Win")</f>
        <v>0</v>
      </c>
      <c r="E1377" s="7" t="n">
        <f aca="false">COUNTIFS('Duel Log'!AF$2:AF$5455,$A1377,'Duel Log'!AG$2:AG$5455,$B1377,'Duel Log'!AH$2:AH$5455,"Loss")</f>
        <v>2</v>
      </c>
      <c r="F1377" s="7" t="n">
        <f aca="false">COUNTIFS('Duel Log'!AF$2:AF$5455,$A1377,'Duel Log'!AG$2:AG$5455,$B1377,'Duel Log'!AH$2:AH$5455,"Draw")</f>
        <v>0</v>
      </c>
      <c r="G1377" s="13" t="n">
        <f aca="false">IFERROR(D1377/C1377,"")</f>
        <v>0</v>
      </c>
    </row>
    <row r="1378" customFormat="false" ht="15" hidden="false" customHeight="true" outlineLevel="0" collapsed="false">
      <c r="A1378" s="7" t="s">
        <v>1849</v>
      </c>
      <c r="B1378" s="7" t="s">
        <v>494</v>
      </c>
      <c r="C1378" s="7" t="n">
        <f aca="false">COUNTIFS('Duel Log'!AF$2:AF$5455,$A1378,'Duel Log'!AG$2:AG$5455,$B1378)</f>
        <v>1</v>
      </c>
      <c r="D1378" s="7" t="n">
        <f aca="false">COUNTIFS('Duel Log'!AF$2:AF$5455,$A1378,'Duel Log'!AG$2:AG$5455,$B1378,'Duel Log'!AH$2:AH$5455,"Win")</f>
        <v>0</v>
      </c>
      <c r="E1378" s="7" t="n">
        <f aca="false">COUNTIFS('Duel Log'!AF$2:AF$5455,$A1378,'Duel Log'!AG$2:AG$5455,$B1378,'Duel Log'!AH$2:AH$5455,"Loss")</f>
        <v>1</v>
      </c>
      <c r="F1378" s="7" t="n">
        <f aca="false">COUNTIFS('Duel Log'!AF$2:AF$5455,$A1378,'Duel Log'!AG$2:AG$5455,$B1378,'Duel Log'!AH$2:AH$5455,"Draw")</f>
        <v>0</v>
      </c>
      <c r="G1378" s="13" t="n">
        <f aca="false">IFERROR(D1378/C1378,"")</f>
        <v>0</v>
      </c>
    </row>
    <row r="1379" customFormat="false" ht="15" hidden="false" customHeight="true" outlineLevel="0" collapsed="false">
      <c r="A1379" s="7" t="s">
        <v>6843</v>
      </c>
      <c r="B1379" s="7" t="s">
        <v>217</v>
      </c>
      <c r="C1379" s="7" t="n">
        <f aca="false">COUNTIFS('Duel Log'!AF$2:AF$5455,$A1379,'Duel Log'!AG$2:AG$5455,$B1379)</f>
        <v>1</v>
      </c>
      <c r="D1379" s="7" t="n">
        <f aca="false">COUNTIFS('Duel Log'!AF$2:AF$5455,$A1379,'Duel Log'!AG$2:AG$5455,$B1379,'Duel Log'!AH$2:AH$5455,"Win")</f>
        <v>0</v>
      </c>
      <c r="E1379" s="7" t="n">
        <f aca="false">COUNTIFS('Duel Log'!AF$2:AF$5455,$A1379,'Duel Log'!AG$2:AG$5455,$B1379,'Duel Log'!AH$2:AH$5455,"Loss")</f>
        <v>1</v>
      </c>
      <c r="F1379" s="7" t="n">
        <f aca="false">COUNTIFS('Duel Log'!AF$2:AF$5455,$A1379,'Duel Log'!AG$2:AG$5455,$B1379,'Duel Log'!AH$2:AH$5455,"Draw")</f>
        <v>0</v>
      </c>
      <c r="G1379" s="13" t="n">
        <f aca="false">IFERROR(D1379/C1379,"")</f>
        <v>0</v>
      </c>
    </row>
    <row r="1380" customFormat="false" ht="15" hidden="false" customHeight="true" outlineLevel="0" collapsed="false">
      <c r="A1380" s="7" t="s">
        <v>4159</v>
      </c>
      <c r="B1380" s="7" t="s">
        <v>1311</v>
      </c>
      <c r="C1380" s="7" t="n">
        <f aca="false">COUNTIFS('Duel Log'!AF$2:AF$5455,$A1380,'Duel Log'!AG$2:AG$5455,$B1380)</f>
        <v>2</v>
      </c>
      <c r="D1380" s="7" t="n">
        <f aca="false">COUNTIFS('Duel Log'!AF$2:AF$5455,$A1380,'Duel Log'!AG$2:AG$5455,$B1380,'Duel Log'!AH$2:AH$5455,"Win")</f>
        <v>2</v>
      </c>
      <c r="E1380" s="7" t="n">
        <f aca="false">COUNTIFS('Duel Log'!AF$2:AF$5455,$A1380,'Duel Log'!AG$2:AG$5455,$B1380,'Duel Log'!AH$2:AH$5455,"Loss")</f>
        <v>0</v>
      </c>
      <c r="F1380" s="7" t="n">
        <f aca="false">COUNTIFS('Duel Log'!AF$2:AF$5455,$A1380,'Duel Log'!AG$2:AG$5455,$B1380,'Duel Log'!AH$2:AH$5455,"Draw")</f>
        <v>0</v>
      </c>
      <c r="G1380" s="13" t="n">
        <f aca="false">IFERROR(D1380/C1380,"")</f>
        <v>1</v>
      </c>
    </row>
    <row r="1381" customFormat="false" ht="15" hidden="false" customHeight="true" outlineLevel="0" collapsed="false">
      <c r="A1381" s="7" t="s">
        <v>8220</v>
      </c>
      <c r="B1381" s="7" t="s">
        <v>174</v>
      </c>
      <c r="C1381" s="7" t="n">
        <f aca="false">COUNTIFS('Duel Log'!AF$2:AF$5455,$A1381,'Duel Log'!AG$2:AG$5455,$B1381)</f>
        <v>2</v>
      </c>
      <c r="D1381" s="7" t="n">
        <f aca="false">COUNTIFS('Duel Log'!AF$2:AF$5455,$A1381,'Duel Log'!AG$2:AG$5455,$B1381,'Duel Log'!AH$2:AH$5455,"Win")</f>
        <v>2</v>
      </c>
      <c r="E1381" s="7" t="n">
        <f aca="false">COUNTIFS('Duel Log'!AF$2:AF$5455,$A1381,'Duel Log'!AG$2:AG$5455,$B1381,'Duel Log'!AH$2:AH$5455,"Loss")</f>
        <v>0</v>
      </c>
      <c r="F1381" s="7" t="n">
        <f aca="false">COUNTIFS('Duel Log'!AF$2:AF$5455,$A1381,'Duel Log'!AG$2:AG$5455,$B1381,'Duel Log'!AH$2:AH$5455,"Draw")</f>
        <v>0</v>
      </c>
      <c r="G1381" s="13" t="n">
        <f aca="false">IFERROR(D1381/C1381,"")</f>
        <v>1</v>
      </c>
    </row>
    <row r="1382" customFormat="false" ht="15" hidden="false" customHeight="true" outlineLevel="0" collapsed="false">
      <c r="A1382" s="7" t="s">
        <v>998</v>
      </c>
      <c r="B1382" s="7" t="s">
        <v>519</v>
      </c>
      <c r="C1382" s="7" t="n">
        <f aca="false">COUNTIFS('Duel Log'!AF$2:AF$5455,$A1382,'Duel Log'!AG$2:AG$5455,$B1382)</f>
        <v>2</v>
      </c>
      <c r="D1382" s="7" t="n">
        <f aca="false">COUNTIFS('Duel Log'!AF$2:AF$5455,$A1382,'Duel Log'!AG$2:AG$5455,$B1382,'Duel Log'!AH$2:AH$5455,"Win")</f>
        <v>0</v>
      </c>
      <c r="E1382" s="7" t="n">
        <f aca="false">COUNTIFS('Duel Log'!AF$2:AF$5455,$A1382,'Duel Log'!AG$2:AG$5455,$B1382,'Duel Log'!AH$2:AH$5455,"Loss")</f>
        <v>2</v>
      </c>
      <c r="F1382" s="7" t="n">
        <f aca="false">COUNTIFS('Duel Log'!AF$2:AF$5455,$A1382,'Duel Log'!AG$2:AG$5455,$B1382,'Duel Log'!AH$2:AH$5455,"Draw")</f>
        <v>0</v>
      </c>
      <c r="G1382" s="13" t="n">
        <f aca="false">IFERROR(D1382/C1382,"")</f>
        <v>0</v>
      </c>
    </row>
    <row r="1383" customFormat="false" ht="15" hidden="false" customHeight="true" outlineLevel="0" collapsed="false">
      <c r="A1383" s="7" t="s">
        <v>2471</v>
      </c>
      <c r="B1383" s="7" t="s">
        <v>3215</v>
      </c>
      <c r="C1383" s="7" t="n">
        <f aca="false">COUNTIFS('Duel Log'!AF$2:AF$5455,$A1383,'Duel Log'!AG$2:AG$5455,$B1383)</f>
        <v>2</v>
      </c>
      <c r="D1383" s="7" t="n">
        <f aca="false">COUNTIFS('Duel Log'!AF$2:AF$5455,$A1383,'Duel Log'!AG$2:AG$5455,$B1383,'Duel Log'!AH$2:AH$5455,"Win")</f>
        <v>2</v>
      </c>
      <c r="E1383" s="7" t="n">
        <f aca="false">COUNTIFS('Duel Log'!AF$2:AF$5455,$A1383,'Duel Log'!AG$2:AG$5455,$B1383,'Duel Log'!AH$2:AH$5455,"Loss")</f>
        <v>0</v>
      </c>
      <c r="F1383" s="7" t="n">
        <f aca="false">COUNTIFS('Duel Log'!AF$2:AF$5455,$A1383,'Duel Log'!AG$2:AG$5455,$B1383,'Duel Log'!AH$2:AH$5455,"Draw")</f>
        <v>0</v>
      </c>
      <c r="G1383" s="13" t="n">
        <f aca="false">IFERROR(D1383/C1383,"")</f>
        <v>1</v>
      </c>
    </row>
    <row r="1384" customFormat="false" ht="15" hidden="false" customHeight="true" outlineLevel="0" collapsed="false">
      <c r="A1384" s="7" t="s">
        <v>2471</v>
      </c>
      <c r="B1384" s="7" t="s">
        <v>519</v>
      </c>
      <c r="C1384" s="7" t="n">
        <f aca="false">COUNTIFS('Duel Log'!AF$2:AF$5455,$A1384,'Duel Log'!AG$2:AG$5455,$B1384)</f>
        <v>1</v>
      </c>
      <c r="D1384" s="7" t="n">
        <f aca="false">COUNTIFS('Duel Log'!AF$2:AF$5455,$A1384,'Duel Log'!AG$2:AG$5455,$B1384,'Duel Log'!AH$2:AH$5455,"Win")</f>
        <v>1</v>
      </c>
      <c r="E1384" s="7" t="n">
        <f aca="false">COUNTIFS('Duel Log'!AF$2:AF$5455,$A1384,'Duel Log'!AG$2:AG$5455,$B1384,'Duel Log'!AH$2:AH$5455,"Loss")</f>
        <v>0</v>
      </c>
      <c r="F1384" s="7" t="n">
        <f aca="false">COUNTIFS('Duel Log'!AF$2:AF$5455,$A1384,'Duel Log'!AG$2:AG$5455,$B1384,'Duel Log'!AH$2:AH$5455,"Draw")</f>
        <v>0</v>
      </c>
      <c r="G1384" s="13" t="n">
        <f aca="false">IFERROR(D1384/C1384,"")</f>
        <v>1</v>
      </c>
    </row>
    <row r="1385" customFormat="false" ht="15" hidden="false" customHeight="true" outlineLevel="0" collapsed="false">
      <c r="A1385" s="7" t="s">
        <v>3308</v>
      </c>
      <c r="B1385" s="7" t="s">
        <v>3309</v>
      </c>
      <c r="C1385" s="7" t="n">
        <f aca="false">COUNTIFS('Duel Log'!AF$2:AF$5455,$A1385,'Duel Log'!AG$2:AG$5455,$B1385)</f>
        <v>2</v>
      </c>
      <c r="D1385" s="7" t="n">
        <f aca="false">COUNTIFS('Duel Log'!AF$2:AF$5455,$A1385,'Duel Log'!AG$2:AG$5455,$B1385,'Duel Log'!AH$2:AH$5455,"Win")</f>
        <v>0</v>
      </c>
      <c r="E1385" s="7" t="n">
        <f aca="false">COUNTIFS('Duel Log'!AF$2:AF$5455,$A1385,'Duel Log'!AG$2:AG$5455,$B1385,'Duel Log'!AH$2:AH$5455,"Loss")</f>
        <v>2</v>
      </c>
      <c r="F1385" s="7" t="n">
        <f aca="false">COUNTIFS('Duel Log'!AF$2:AF$5455,$A1385,'Duel Log'!AG$2:AG$5455,$B1385,'Duel Log'!AH$2:AH$5455,"Draw")</f>
        <v>0</v>
      </c>
      <c r="G1385" s="13" t="n">
        <f aca="false">IFERROR(D1385/C1385,"")</f>
        <v>0</v>
      </c>
    </row>
    <row r="1386" customFormat="false" ht="15" hidden="false" customHeight="true" outlineLevel="0" collapsed="false">
      <c r="A1386" s="7" t="s">
        <v>5032</v>
      </c>
      <c r="B1386" s="7" t="s">
        <v>206</v>
      </c>
      <c r="C1386" s="7" t="n">
        <f aca="false">COUNTIFS('Duel Log'!AF$2:AF$5455,$A1386,'Duel Log'!AG$2:AG$5455,$B1386)</f>
        <v>2</v>
      </c>
      <c r="D1386" s="7" t="n">
        <f aca="false">COUNTIFS('Duel Log'!AF$2:AF$5455,$A1386,'Duel Log'!AG$2:AG$5455,$B1386,'Duel Log'!AH$2:AH$5455,"Win")</f>
        <v>0</v>
      </c>
      <c r="E1386" s="7" t="n">
        <f aca="false">COUNTIFS('Duel Log'!AF$2:AF$5455,$A1386,'Duel Log'!AG$2:AG$5455,$B1386,'Duel Log'!AH$2:AH$5455,"Loss")</f>
        <v>2</v>
      </c>
      <c r="F1386" s="7" t="n">
        <f aca="false">COUNTIFS('Duel Log'!AF$2:AF$5455,$A1386,'Duel Log'!AG$2:AG$5455,$B1386,'Duel Log'!AH$2:AH$5455,"Draw")</f>
        <v>0</v>
      </c>
      <c r="G1386" s="13" t="n">
        <f aca="false">IFERROR(D1386/C1386,"")</f>
        <v>0</v>
      </c>
    </row>
    <row r="1387" customFormat="false" ht="15" hidden="false" customHeight="true" outlineLevel="0" collapsed="false">
      <c r="A1387" s="7" t="s">
        <v>7282</v>
      </c>
      <c r="B1387" s="7" t="s">
        <v>494</v>
      </c>
      <c r="C1387" s="7" t="n">
        <f aca="false">COUNTIFS('Duel Log'!AF$2:AF$5455,$A1387,'Duel Log'!AG$2:AG$5455,$B1387)</f>
        <v>1</v>
      </c>
      <c r="D1387" s="7" t="n">
        <f aca="false">COUNTIFS('Duel Log'!AF$2:AF$5455,$A1387,'Duel Log'!AG$2:AG$5455,$B1387,'Duel Log'!AH$2:AH$5455,"Win")</f>
        <v>1</v>
      </c>
      <c r="E1387" s="7" t="n">
        <f aca="false">COUNTIFS('Duel Log'!AF$2:AF$5455,$A1387,'Duel Log'!AG$2:AG$5455,$B1387,'Duel Log'!AH$2:AH$5455,"Loss")</f>
        <v>0</v>
      </c>
      <c r="F1387" s="7" t="n">
        <f aca="false">COUNTIFS('Duel Log'!AF$2:AF$5455,$A1387,'Duel Log'!AG$2:AG$5455,$B1387,'Duel Log'!AH$2:AH$5455,"Draw")</f>
        <v>0</v>
      </c>
      <c r="G1387" s="13" t="n">
        <f aca="false">IFERROR(D1387/C1387,"")</f>
        <v>1</v>
      </c>
    </row>
    <row r="1388" customFormat="false" ht="15" hidden="false" customHeight="true" outlineLevel="0" collapsed="false">
      <c r="A1388" s="7" t="s">
        <v>8993</v>
      </c>
      <c r="B1388" s="7" t="s">
        <v>2205</v>
      </c>
      <c r="C1388" s="7" t="n">
        <f aca="false">COUNTIFS('Duel Log'!AF$2:AF$5455,$A1388,'Duel Log'!AG$2:AG$5455,$B1388)</f>
        <v>1</v>
      </c>
      <c r="D1388" s="7" t="n">
        <f aca="false">COUNTIFS('Duel Log'!AF$2:AF$5455,$A1388,'Duel Log'!AG$2:AG$5455,$B1388,'Duel Log'!AH$2:AH$5455,"Win")</f>
        <v>0</v>
      </c>
      <c r="E1388" s="7" t="n">
        <f aca="false">COUNTIFS('Duel Log'!AF$2:AF$5455,$A1388,'Duel Log'!AG$2:AG$5455,$B1388,'Duel Log'!AH$2:AH$5455,"Loss")</f>
        <v>1</v>
      </c>
      <c r="F1388" s="7" t="n">
        <f aca="false">COUNTIFS('Duel Log'!AF$2:AF$5455,$A1388,'Duel Log'!AG$2:AG$5455,$B1388,'Duel Log'!AH$2:AH$5455,"Draw")</f>
        <v>0</v>
      </c>
      <c r="G1388" s="13" t="n">
        <f aca="false">IFERROR(D1388/C1388,"")</f>
        <v>0</v>
      </c>
    </row>
    <row r="1389" customFormat="false" ht="15" hidden="false" customHeight="true" outlineLevel="0" collapsed="false">
      <c r="A1389" s="7" t="s">
        <v>2864</v>
      </c>
      <c r="B1389" s="7" t="s">
        <v>2863</v>
      </c>
      <c r="C1389" s="7" t="n">
        <f aca="false">COUNTIFS('Duel Log'!AF$2:AF$5455,$A1389,'Duel Log'!AG$2:AG$5455,$B1389)</f>
        <v>1</v>
      </c>
      <c r="D1389" s="7" t="n">
        <f aca="false">COUNTIFS('Duel Log'!AF$2:AF$5455,$A1389,'Duel Log'!AG$2:AG$5455,$B1389,'Duel Log'!AH$2:AH$5455,"Win")</f>
        <v>1</v>
      </c>
      <c r="E1389" s="7" t="n">
        <f aca="false">COUNTIFS('Duel Log'!AF$2:AF$5455,$A1389,'Duel Log'!AG$2:AG$5455,$B1389,'Duel Log'!AH$2:AH$5455,"Loss")</f>
        <v>0</v>
      </c>
      <c r="F1389" s="7" t="n">
        <f aca="false">COUNTIFS('Duel Log'!AF$2:AF$5455,$A1389,'Duel Log'!AG$2:AG$5455,$B1389,'Duel Log'!AH$2:AH$5455,"Draw")</f>
        <v>0</v>
      </c>
      <c r="G1389" s="13" t="n">
        <f aca="false">IFERROR(D1389/C1389,"")</f>
        <v>1</v>
      </c>
    </row>
    <row r="1390" customFormat="false" ht="15" hidden="false" customHeight="true" outlineLevel="0" collapsed="false">
      <c r="A1390" s="7" t="s">
        <v>6047</v>
      </c>
      <c r="B1390" s="7" t="s">
        <v>1657</v>
      </c>
      <c r="C1390" s="7" t="n">
        <f aca="false">COUNTIFS('Duel Log'!AF$2:AF$5455,$A1390,'Duel Log'!AG$2:AG$5455,$B1390)</f>
        <v>1</v>
      </c>
      <c r="D1390" s="7" t="n">
        <f aca="false">COUNTIFS('Duel Log'!AF$2:AF$5455,$A1390,'Duel Log'!AG$2:AG$5455,$B1390,'Duel Log'!AH$2:AH$5455,"Win")</f>
        <v>1</v>
      </c>
      <c r="E1390" s="7" t="n">
        <f aca="false">COUNTIFS('Duel Log'!AF$2:AF$5455,$A1390,'Duel Log'!AG$2:AG$5455,$B1390,'Duel Log'!AH$2:AH$5455,"Loss")</f>
        <v>0</v>
      </c>
      <c r="F1390" s="7" t="n">
        <f aca="false">COUNTIFS('Duel Log'!AF$2:AF$5455,$A1390,'Duel Log'!AG$2:AG$5455,$B1390,'Duel Log'!AH$2:AH$5455,"Draw")</f>
        <v>0</v>
      </c>
      <c r="G1390" s="13" t="n">
        <f aca="false">IFERROR(D1390/C1390,"")</f>
        <v>1</v>
      </c>
    </row>
    <row r="1391" customFormat="false" ht="15" hidden="false" customHeight="true" outlineLevel="0" collapsed="false">
      <c r="A1391" s="7" t="s">
        <v>2479</v>
      </c>
      <c r="B1391" s="7" t="s">
        <v>2480</v>
      </c>
      <c r="C1391" s="7" t="n">
        <f aca="false">COUNTIFS('Duel Log'!AF$2:AF$5455,$A1391,'Duel Log'!AG$2:AG$5455,$B1391)</f>
        <v>1</v>
      </c>
      <c r="D1391" s="7" t="n">
        <f aca="false">COUNTIFS('Duel Log'!AF$2:AF$5455,$A1391,'Duel Log'!AG$2:AG$5455,$B1391,'Duel Log'!AH$2:AH$5455,"Win")</f>
        <v>0</v>
      </c>
      <c r="E1391" s="7" t="n">
        <f aca="false">COUNTIFS('Duel Log'!AF$2:AF$5455,$A1391,'Duel Log'!AG$2:AG$5455,$B1391,'Duel Log'!AH$2:AH$5455,"Loss")</f>
        <v>1</v>
      </c>
      <c r="F1391" s="7" t="n">
        <f aca="false">COUNTIFS('Duel Log'!AF$2:AF$5455,$A1391,'Duel Log'!AG$2:AG$5455,$B1391,'Duel Log'!AH$2:AH$5455,"Draw")</f>
        <v>0</v>
      </c>
      <c r="G1391" s="13" t="n">
        <f aca="false">IFERROR(D1391/C1391,"")</f>
        <v>0</v>
      </c>
    </row>
    <row r="1392" customFormat="false" ht="15" hidden="false" customHeight="true" outlineLevel="0" collapsed="false">
      <c r="A1392" s="7" t="s">
        <v>2752</v>
      </c>
      <c r="B1392" s="7" t="s">
        <v>2751</v>
      </c>
      <c r="C1392" s="7" t="n">
        <f aca="false">COUNTIFS('Duel Log'!AF$2:AF$5455,$A1392,'Duel Log'!AG$2:AG$5455,$B1392)</f>
        <v>1</v>
      </c>
      <c r="D1392" s="7" t="n">
        <f aca="false">COUNTIFS('Duel Log'!AF$2:AF$5455,$A1392,'Duel Log'!AG$2:AG$5455,$B1392,'Duel Log'!AH$2:AH$5455,"Win")</f>
        <v>0</v>
      </c>
      <c r="E1392" s="7" t="n">
        <f aca="false">COUNTIFS('Duel Log'!AF$2:AF$5455,$A1392,'Duel Log'!AG$2:AG$5455,$B1392,'Duel Log'!AH$2:AH$5455,"Loss")</f>
        <v>1</v>
      </c>
      <c r="F1392" s="7" t="n">
        <f aca="false">COUNTIFS('Duel Log'!AF$2:AF$5455,$A1392,'Duel Log'!AG$2:AG$5455,$B1392,'Duel Log'!AH$2:AH$5455,"Draw")</f>
        <v>0</v>
      </c>
      <c r="G1392" s="13" t="n">
        <f aca="false">IFERROR(D1392/C1392,"")</f>
        <v>0</v>
      </c>
    </row>
    <row r="1393" customFormat="false" ht="15" hidden="false" customHeight="true" outlineLevel="0" collapsed="false">
      <c r="A1393" s="7" t="s">
        <v>5742</v>
      </c>
      <c r="B1393" s="7" t="s">
        <v>5741</v>
      </c>
      <c r="C1393" s="7" t="n">
        <f aca="false">COUNTIFS('Duel Log'!AF$2:AF$5455,$A1393,'Duel Log'!AG$2:AG$5455,$B1393)</f>
        <v>2</v>
      </c>
      <c r="D1393" s="7" t="n">
        <f aca="false">COUNTIFS('Duel Log'!AF$2:AF$5455,$A1393,'Duel Log'!AG$2:AG$5455,$B1393,'Duel Log'!AH$2:AH$5455,"Win")</f>
        <v>2</v>
      </c>
      <c r="E1393" s="7" t="n">
        <f aca="false">COUNTIFS('Duel Log'!AF$2:AF$5455,$A1393,'Duel Log'!AG$2:AG$5455,$B1393,'Duel Log'!AH$2:AH$5455,"Loss")</f>
        <v>0</v>
      </c>
      <c r="F1393" s="7" t="n">
        <f aca="false">COUNTIFS('Duel Log'!AF$2:AF$5455,$A1393,'Duel Log'!AG$2:AG$5455,$B1393,'Duel Log'!AH$2:AH$5455,"Draw")</f>
        <v>0</v>
      </c>
      <c r="G1393" s="13" t="n">
        <f aca="false">IFERROR(D1393/C1393,"")</f>
        <v>1</v>
      </c>
    </row>
    <row r="1394" customFormat="false" ht="15" hidden="false" customHeight="true" outlineLevel="0" collapsed="false">
      <c r="A1394" s="7" t="s">
        <v>3260</v>
      </c>
      <c r="B1394" s="7" t="s">
        <v>2932</v>
      </c>
      <c r="C1394" s="7" t="n">
        <f aca="false">COUNTIFS('Duel Log'!AF$2:AF$5455,$A1394,'Duel Log'!AG$2:AG$5455,$B1394)</f>
        <v>4</v>
      </c>
      <c r="D1394" s="7" t="n">
        <f aca="false">COUNTIFS('Duel Log'!AF$2:AF$5455,$A1394,'Duel Log'!AG$2:AG$5455,$B1394,'Duel Log'!AH$2:AH$5455,"Win")</f>
        <v>0</v>
      </c>
      <c r="E1394" s="7" t="n">
        <f aca="false">COUNTIFS('Duel Log'!AF$2:AF$5455,$A1394,'Duel Log'!AG$2:AG$5455,$B1394,'Duel Log'!AH$2:AH$5455,"Loss")</f>
        <v>4</v>
      </c>
      <c r="F1394" s="7" t="n">
        <f aca="false">COUNTIFS('Duel Log'!AF$2:AF$5455,$A1394,'Duel Log'!AG$2:AG$5455,$B1394,'Duel Log'!AH$2:AH$5455,"Draw")</f>
        <v>0</v>
      </c>
      <c r="G1394" s="13" t="n">
        <f aca="false">IFERROR(D1394/C1394,"")</f>
        <v>0</v>
      </c>
    </row>
    <row r="1395" customFormat="false" ht="15" hidden="false" customHeight="true" outlineLevel="0" collapsed="false">
      <c r="A1395" s="7" t="s">
        <v>2079</v>
      </c>
      <c r="B1395" s="7" t="s">
        <v>787</v>
      </c>
      <c r="C1395" s="7" t="n">
        <f aca="false">COUNTIFS('Duel Log'!AF$2:AF$5455,$A1395,'Duel Log'!AG$2:AG$5455,$B1395)</f>
        <v>2</v>
      </c>
      <c r="D1395" s="7" t="n">
        <f aca="false">COUNTIFS('Duel Log'!AF$2:AF$5455,$A1395,'Duel Log'!AG$2:AG$5455,$B1395,'Duel Log'!AH$2:AH$5455,"Win")</f>
        <v>0</v>
      </c>
      <c r="E1395" s="7" t="n">
        <f aca="false">COUNTIFS('Duel Log'!AF$2:AF$5455,$A1395,'Duel Log'!AG$2:AG$5455,$B1395,'Duel Log'!AH$2:AH$5455,"Loss")</f>
        <v>2</v>
      </c>
      <c r="F1395" s="7" t="n">
        <f aca="false">COUNTIFS('Duel Log'!AF$2:AF$5455,$A1395,'Duel Log'!AG$2:AG$5455,$B1395,'Duel Log'!AH$2:AH$5455,"Draw")</f>
        <v>0</v>
      </c>
      <c r="G1395" s="13" t="n">
        <f aca="false">IFERROR(D1395/C1395,"")</f>
        <v>0</v>
      </c>
    </row>
    <row r="1396" customFormat="false" ht="15" hidden="false" customHeight="true" outlineLevel="0" collapsed="false">
      <c r="A1396" s="7" t="s">
        <v>6654</v>
      </c>
      <c r="B1396" s="7" t="s">
        <v>3199</v>
      </c>
      <c r="C1396" s="7" t="n">
        <f aca="false">COUNTIFS('Duel Log'!AF$2:AF$5455,$A1396,'Duel Log'!AG$2:AG$5455,$B1396)</f>
        <v>1</v>
      </c>
      <c r="D1396" s="7" t="n">
        <f aca="false">COUNTIFS('Duel Log'!AF$2:AF$5455,$A1396,'Duel Log'!AG$2:AG$5455,$B1396,'Duel Log'!AH$2:AH$5455,"Win")</f>
        <v>0</v>
      </c>
      <c r="E1396" s="7" t="n">
        <f aca="false">COUNTIFS('Duel Log'!AF$2:AF$5455,$A1396,'Duel Log'!AG$2:AG$5455,$B1396,'Duel Log'!AH$2:AH$5455,"Loss")</f>
        <v>1</v>
      </c>
      <c r="F1396" s="7" t="n">
        <f aca="false">COUNTIFS('Duel Log'!AF$2:AF$5455,$A1396,'Duel Log'!AG$2:AG$5455,$B1396,'Duel Log'!AH$2:AH$5455,"Draw")</f>
        <v>0</v>
      </c>
      <c r="G1396" s="13" t="n">
        <f aca="false">IFERROR(D1396/C1396,"")</f>
        <v>0</v>
      </c>
    </row>
    <row r="1397" customFormat="false" ht="15" hidden="false" customHeight="true" outlineLevel="0" collapsed="false">
      <c r="A1397" s="7" t="s">
        <v>3974</v>
      </c>
      <c r="B1397" s="7" t="s">
        <v>5571</v>
      </c>
      <c r="C1397" s="7" t="n">
        <f aca="false">COUNTIFS('Duel Log'!AF$2:AF$5455,$A1397,'Duel Log'!AG$2:AG$5455,$B1397)</f>
        <v>2</v>
      </c>
      <c r="D1397" s="7" t="n">
        <f aca="false">COUNTIFS('Duel Log'!AF$2:AF$5455,$A1397,'Duel Log'!AG$2:AG$5455,$B1397,'Duel Log'!AH$2:AH$5455,"Win")</f>
        <v>0</v>
      </c>
      <c r="E1397" s="7" t="n">
        <f aca="false">COUNTIFS('Duel Log'!AF$2:AF$5455,$A1397,'Duel Log'!AG$2:AG$5455,$B1397,'Duel Log'!AH$2:AH$5455,"Loss")</f>
        <v>2</v>
      </c>
      <c r="F1397" s="7" t="n">
        <f aca="false">COUNTIFS('Duel Log'!AF$2:AF$5455,$A1397,'Duel Log'!AG$2:AG$5455,$B1397,'Duel Log'!AH$2:AH$5455,"Draw")</f>
        <v>0</v>
      </c>
      <c r="G1397" s="13" t="n">
        <f aca="false">IFERROR(D1397/C1397,"")</f>
        <v>0</v>
      </c>
    </row>
    <row r="1398" customFormat="false" ht="15" hidden="false" customHeight="true" outlineLevel="0" collapsed="false">
      <c r="A1398" s="7" t="s">
        <v>6240</v>
      </c>
      <c r="B1398" s="7" t="s">
        <v>6239</v>
      </c>
      <c r="C1398" s="7" t="n">
        <f aca="false">COUNTIFS('Duel Log'!AF$2:AF$5455,$A1398,'Duel Log'!AG$2:AG$5455,$B1398)</f>
        <v>1</v>
      </c>
      <c r="D1398" s="7" t="n">
        <f aca="false">COUNTIFS('Duel Log'!AF$2:AF$5455,$A1398,'Duel Log'!AG$2:AG$5455,$B1398,'Duel Log'!AH$2:AH$5455,"Win")</f>
        <v>1</v>
      </c>
      <c r="E1398" s="7" t="n">
        <f aca="false">COUNTIFS('Duel Log'!AF$2:AF$5455,$A1398,'Duel Log'!AG$2:AG$5455,$B1398,'Duel Log'!AH$2:AH$5455,"Loss")</f>
        <v>0</v>
      </c>
      <c r="F1398" s="7" t="n">
        <f aca="false">COUNTIFS('Duel Log'!AF$2:AF$5455,$A1398,'Duel Log'!AG$2:AG$5455,$B1398,'Duel Log'!AH$2:AH$5455,"Draw")</f>
        <v>0</v>
      </c>
      <c r="G1398" s="13" t="n">
        <f aca="false">IFERROR(D1398/C1398,"")</f>
        <v>1</v>
      </c>
    </row>
    <row r="1399" customFormat="false" ht="15" hidden="false" customHeight="true" outlineLevel="0" collapsed="false">
      <c r="A1399" s="7" t="s">
        <v>5676</v>
      </c>
      <c r="B1399" s="7" t="s">
        <v>5675</v>
      </c>
      <c r="C1399" s="7" t="n">
        <f aca="false">COUNTIFS('Duel Log'!AF$2:AF$5455,$A1399,'Duel Log'!AG$2:AG$5455,$B1399)</f>
        <v>1</v>
      </c>
      <c r="D1399" s="7" t="n">
        <f aca="false">COUNTIFS('Duel Log'!AF$2:AF$5455,$A1399,'Duel Log'!AG$2:AG$5455,$B1399,'Duel Log'!AH$2:AH$5455,"Win")</f>
        <v>0</v>
      </c>
      <c r="E1399" s="7" t="n">
        <f aca="false">COUNTIFS('Duel Log'!AF$2:AF$5455,$A1399,'Duel Log'!AG$2:AG$5455,$B1399,'Duel Log'!AH$2:AH$5455,"Loss")</f>
        <v>1</v>
      </c>
      <c r="F1399" s="7" t="n">
        <f aca="false">COUNTIFS('Duel Log'!AF$2:AF$5455,$A1399,'Duel Log'!AG$2:AG$5455,$B1399,'Duel Log'!AH$2:AH$5455,"Draw")</f>
        <v>0</v>
      </c>
      <c r="G1399" s="13" t="n">
        <f aca="false">IFERROR(D1399/C1399,"")</f>
        <v>0</v>
      </c>
    </row>
    <row r="1400" customFormat="false" ht="15" hidden="false" customHeight="true" outlineLevel="0" collapsed="false">
      <c r="A1400" s="7" t="s">
        <v>3770</v>
      </c>
      <c r="B1400" s="7" t="s">
        <v>3772</v>
      </c>
      <c r="C1400" s="7" t="n">
        <f aca="false">COUNTIFS('Duel Log'!AF$2:AF$5455,$A1400,'Duel Log'!AG$2:AG$5455,$B1400)</f>
        <v>1</v>
      </c>
      <c r="D1400" s="7" t="n">
        <f aca="false">COUNTIFS('Duel Log'!AF$2:AF$5455,$A1400,'Duel Log'!AG$2:AG$5455,$B1400,'Duel Log'!AH$2:AH$5455,"Win")</f>
        <v>0</v>
      </c>
      <c r="E1400" s="7" t="n">
        <f aca="false">COUNTIFS('Duel Log'!AF$2:AF$5455,$A1400,'Duel Log'!AG$2:AG$5455,$B1400,'Duel Log'!AH$2:AH$5455,"Loss")</f>
        <v>1</v>
      </c>
      <c r="F1400" s="7" t="n">
        <f aca="false">COUNTIFS('Duel Log'!AF$2:AF$5455,$A1400,'Duel Log'!AG$2:AG$5455,$B1400,'Duel Log'!AH$2:AH$5455,"Draw")</f>
        <v>0</v>
      </c>
      <c r="G1400" s="13" t="n">
        <f aca="false">IFERROR(D1400/C1400,"")</f>
        <v>0</v>
      </c>
    </row>
    <row r="1401" customFormat="false" ht="15" hidden="false" customHeight="true" outlineLevel="0" collapsed="false">
      <c r="A1401" s="7" t="s">
        <v>354</v>
      </c>
      <c r="B1401" s="7" t="s">
        <v>353</v>
      </c>
      <c r="C1401" s="7" t="n">
        <f aca="false">COUNTIFS('Duel Log'!AF$2:AF$5455,$A1401,'Duel Log'!AG$2:AG$5455,$B1401)</f>
        <v>2</v>
      </c>
      <c r="D1401" s="7" t="n">
        <f aca="false">COUNTIFS('Duel Log'!AF$2:AF$5455,$A1401,'Duel Log'!AG$2:AG$5455,$B1401,'Duel Log'!AH$2:AH$5455,"Win")</f>
        <v>0</v>
      </c>
      <c r="E1401" s="7" t="n">
        <f aca="false">COUNTIFS('Duel Log'!AF$2:AF$5455,$A1401,'Duel Log'!AG$2:AG$5455,$B1401,'Duel Log'!AH$2:AH$5455,"Loss")</f>
        <v>2</v>
      </c>
      <c r="F1401" s="7" t="n">
        <f aca="false">COUNTIFS('Duel Log'!AF$2:AF$5455,$A1401,'Duel Log'!AG$2:AG$5455,$B1401,'Duel Log'!AH$2:AH$5455,"Draw")</f>
        <v>0</v>
      </c>
      <c r="G1401" s="13" t="n">
        <f aca="false">IFERROR(D1401/C1401,"")</f>
        <v>0</v>
      </c>
    </row>
    <row r="1402" customFormat="false" ht="15" hidden="false" customHeight="true" outlineLevel="0" collapsed="false">
      <c r="A1402" s="7" t="s">
        <v>349</v>
      </c>
      <c r="B1402" s="7" t="s">
        <v>296</v>
      </c>
      <c r="C1402" s="7" t="n">
        <f aca="false">COUNTIFS('Duel Log'!AF$2:AF$5455,$A1402,'Duel Log'!AG$2:AG$5455,$B1402)</f>
        <v>2</v>
      </c>
      <c r="D1402" s="7" t="n">
        <f aca="false">COUNTIFS('Duel Log'!AF$2:AF$5455,$A1402,'Duel Log'!AG$2:AG$5455,$B1402,'Duel Log'!AH$2:AH$5455,"Win")</f>
        <v>0</v>
      </c>
      <c r="E1402" s="7" t="n">
        <f aca="false">COUNTIFS('Duel Log'!AF$2:AF$5455,$A1402,'Duel Log'!AG$2:AG$5455,$B1402,'Duel Log'!AH$2:AH$5455,"Loss")</f>
        <v>2</v>
      </c>
      <c r="F1402" s="7" t="n">
        <f aca="false">COUNTIFS('Duel Log'!AF$2:AF$5455,$A1402,'Duel Log'!AG$2:AG$5455,$B1402,'Duel Log'!AH$2:AH$5455,"Draw")</f>
        <v>0</v>
      </c>
      <c r="G1402" s="13" t="n">
        <f aca="false">IFERROR(D1402/C1402,"")</f>
        <v>0</v>
      </c>
    </row>
    <row r="1403" customFormat="false" ht="15" hidden="false" customHeight="true" outlineLevel="0" collapsed="false">
      <c r="A1403" s="7" t="s">
        <v>349</v>
      </c>
      <c r="B1403" s="7" t="s">
        <v>3501</v>
      </c>
      <c r="C1403" s="7" t="n">
        <f aca="false">COUNTIFS('Duel Log'!AF$2:AF$5455,$A1403,'Duel Log'!AG$2:AG$5455,$B1403)</f>
        <v>2</v>
      </c>
      <c r="D1403" s="7" t="n">
        <f aca="false">COUNTIFS('Duel Log'!AF$2:AF$5455,$A1403,'Duel Log'!AG$2:AG$5455,$B1403,'Duel Log'!AH$2:AH$5455,"Win")</f>
        <v>2</v>
      </c>
      <c r="E1403" s="7" t="n">
        <f aca="false">COUNTIFS('Duel Log'!AF$2:AF$5455,$A1403,'Duel Log'!AG$2:AG$5455,$B1403,'Duel Log'!AH$2:AH$5455,"Loss")</f>
        <v>0</v>
      </c>
      <c r="F1403" s="7" t="n">
        <f aca="false">COUNTIFS('Duel Log'!AF$2:AF$5455,$A1403,'Duel Log'!AG$2:AG$5455,$B1403,'Duel Log'!AH$2:AH$5455,"Draw")</f>
        <v>0</v>
      </c>
      <c r="G1403" s="13" t="n">
        <f aca="false">IFERROR(D1403/C1403,"")</f>
        <v>1</v>
      </c>
    </row>
    <row r="1404" customFormat="false" ht="15" hidden="false" customHeight="true" outlineLevel="0" collapsed="false">
      <c r="A1404" s="7" t="s">
        <v>349</v>
      </c>
      <c r="B1404" s="7" t="s">
        <v>776</v>
      </c>
      <c r="C1404" s="7" t="n">
        <f aca="false">COUNTIFS('Duel Log'!AF$2:AF$5455,$A1404,'Duel Log'!AG$2:AG$5455,$B1404)</f>
        <v>2</v>
      </c>
      <c r="D1404" s="7" t="n">
        <f aca="false">COUNTIFS('Duel Log'!AF$2:AF$5455,$A1404,'Duel Log'!AG$2:AG$5455,$B1404,'Duel Log'!AH$2:AH$5455,"Win")</f>
        <v>2</v>
      </c>
      <c r="E1404" s="7" t="n">
        <f aca="false">COUNTIFS('Duel Log'!AF$2:AF$5455,$A1404,'Duel Log'!AG$2:AG$5455,$B1404,'Duel Log'!AH$2:AH$5455,"Loss")</f>
        <v>0</v>
      </c>
      <c r="F1404" s="7" t="n">
        <f aca="false">COUNTIFS('Duel Log'!AF$2:AF$5455,$A1404,'Duel Log'!AG$2:AG$5455,$B1404,'Duel Log'!AH$2:AH$5455,"Draw")</f>
        <v>0</v>
      </c>
      <c r="G1404" s="13" t="n">
        <f aca="false">IFERROR(D1404/C1404,"")</f>
        <v>1</v>
      </c>
    </row>
    <row r="1405" customFormat="false" ht="15" hidden="false" customHeight="true" outlineLevel="0" collapsed="false">
      <c r="A1405" s="7" t="s">
        <v>349</v>
      </c>
      <c r="B1405" s="7" t="s">
        <v>350</v>
      </c>
      <c r="C1405" s="7" t="n">
        <f aca="false">COUNTIFS('Duel Log'!AF$2:AF$5455,$A1405,'Duel Log'!AG$2:AG$5455,$B1405)</f>
        <v>2</v>
      </c>
      <c r="D1405" s="7" t="n">
        <f aca="false">COUNTIFS('Duel Log'!AF$2:AF$5455,$A1405,'Duel Log'!AG$2:AG$5455,$B1405,'Duel Log'!AH$2:AH$5455,"Win")</f>
        <v>0</v>
      </c>
      <c r="E1405" s="7" t="n">
        <f aca="false">COUNTIFS('Duel Log'!AF$2:AF$5455,$A1405,'Duel Log'!AG$2:AG$5455,$B1405,'Duel Log'!AH$2:AH$5455,"Loss")</f>
        <v>2</v>
      </c>
      <c r="F1405" s="7" t="n">
        <f aca="false">COUNTIFS('Duel Log'!AF$2:AF$5455,$A1405,'Duel Log'!AG$2:AG$5455,$B1405,'Duel Log'!AH$2:AH$5455,"Draw")</f>
        <v>0</v>
      </c>
      <c r="G1405" s="13" t="n">
        <f aca="false">IFERROR(D1405/C1405,"")</f>
        <v>0</v>
      </c>
    </row>
    <row r="1406" customFormat="false" ht="15" hidden="false" customHeight="true" outlineLevel="0" collapsed="false">
      <c r="A1406" s="7" t="s">
        <v>349</v>
      </c>
      <c r="B1406" s="7" t="s">
        <v>206</v>
      </c>
      <c r="C1406" s="7" t="n">
        <f aca="false">COUNTIFS('Duel Log'!AF$2:AF$5455,$A1406,'Duel Log'!AG$2:AG$5455,$B1406)</f>
        <v>2</v>
      </c>
      <c r="D1406" s="7" t="n">
        <f aca="false">COUNTIFS('Duel Log'!AF$2:AF$5455,$A1406,'Duel Log'!AG$2:AG$5455,$B1406,'Duel Log'!AH$2:AH$5455,"Win")</f>
        <v>2</v>
      </c>
      <c r="E1406" s="7" t="n">
        <f aca="false">COUNTIFS('Duel Log'!AF$2:AF$5455,$A1406,'Duel Log'!AG$2:AG$5455,$B1406,'Duel Log'!AH$2:AH$5455,"Loss")</f>
        <v>0</v>
      </c>
      <c r="F1406" s="7" t="n">
        <f aca="false">COUNTIFS('Duel Log'!AF$2:AF$5455,$A1406,'Duel Log'!AG$2:AG$5455,$B1406,'Duel Log'!AH$2:AH$5455,"Draw")</f>
        <v>0</v>
      </c>
      <c r="G1406" s="13" t="n">
        <f aca="false">IFERROR(D1406/C1406,"")</f>
        <v>1</v>
      </c>
    </row>
    <row r="1407" customFormat="false" ht="15" hidden="false" customHeight="true" outlineLevel="0" collapsed="false">
      <c r="A1407" s="7" t="s">
        <v>1946</v>
      </c>
      <c r="B1407" s="7" t="s">
        <v>1945</v>
      </c>
      <c r="C1407" s="7" t="n">
        <f aca="false">COUNTIFS('Duel Log'!AF$2:AF$5455,$A1407,'Duel Log'!AG$2:AG$5455,$B1407)</f>
        <v>2</v>
      </c>
      <c r="D1407" s="7" t="n">
        <f aca="false">COUNTIFS('Duel Log'!AF$2:AF$5455,$A1407,'Duel Log'!AG$2:AG$5455,$B1407,'Duel Log'!AH$2:AH$5455,"Win")</f>
        <v>2</v>
      </c>
      <c r="E1407" s="7" t="n">
        <f aca="false">COUNTIFS('Duel Log'!AF$2:AF$5455,$A1407,'Duel Log'!AG$2:AG$5455,$B1407,'Duel Log'!AH$2:AH$5455,"Loss")</f>
        <v>0</v>
      </c>
      <c r="F1407" s="7" t="n">
        <f aca="false">COUNTIFS('Duel Log'!AF$2:AF$5455,$A1407,'Duel Log'!AG$2:AG$5455,$B1407,'Duel Log'!AH$2:AH$5455,"Draw")</f>
        <v>0</v>
      </c>
      <c r="G1407" s="13" t="n">
        <f aca="false">IFERROR(D1407/C1407,"")</f>
        <v>1</v>
      </c>
    </row>
    <row r="1408" customFormat="false" ht="15" hidden="false" customHeight="true" outlineLevel="0" collapsed="false">
      <c r="A1408" s="7" t="s">
        <v>1946</v>
      </c>
      <c r="B1408" s="7" t="s">
        <v>5989</v>
      </c>
      <c r="C1408" s="7" t="n">
        <f aca="false">COUNTIFS('Duel Log'!AF$2:AF$5455,$A1408,'Duel Log'!AG$2:AG$5455,$B1408)</f>
        <v>2</v>
      </c>
      <c r="D1408" s="7" t="n">
        <f aca="false">COUNTIFS('Duel Log'!AF$2:AF$5455,$A1408,'Duel Log'!AG$2:AG$5455,$B1408,'Duel Log'!AH$2:AH$5455,"Win")</f>
        <v>2</v>
      </c>
      <c r="E1408" s="7" t="n">
        <f aca="false">COUNTIFS('Duel Log'!AF$2:AF$5455,$A1408,'Duel Log'!AG$2:AG$5455,$B1408,'Duel Log'!AH$2:AH$5455,"Loss")</f>
        <v>0</v>
      </c>
      <c r="F1408" s="7" t="n">
        <f aca="false">COUNTIFS('Duel Log'!AF$2:AF$5455,$A1408,'Duel Log'!AG$2:AG$5455,$B1408,'Duel Log'!AH$2:AH$5455,"Draw")</f>
        <v>0</v>
      </c>
      <c r="G1408" s="13" t="n">
        <f aca="false">IFERROR(D1408/C1408,"")</f>
        <v>1</v>
      </c>
    </row>
    <row r="1409" customFormat="false" ht="15" hidden="false" customHeight="true" outlineLevel="0" collapsed="false">
      <c r="A1409" s="7" t="s">
        <v>1946</v>
      </c>
      <c r="B1409" s="7" t="s">
        <v>4883</v>
      </c>
      <c r="C1409" s="7" t="n">
        <f aca="false">COUNTIFS('Duel Log'!AF$2:AF$5455,$A1409,'Duel Log'!AG$2:AG$5455,$B1409)</f>
        <v>1</v>
      </c>
      <c r="D1409" s="7" t="n">
        <f aca="false">COUNTIFS('Duel Log'!AF$2:AF$5455,$A1409,'Duel Log'!AG$2:AG$5455,$B1409,'Duel Log'!AH$2:AH$5455,"Win")</f>
        <v>1</v>
      </c>
      <c r="E1409" s="7" t="n">
        <f aca="false">COUNTIFS('Duel Log'!AF$2:AF$5455,$A1409,'Duel Log'!AG$2:AG$5455,$B1409,'Duel Log'!AH$2:AH$5455,"Loss")</f>
        <v>0</v>
      </c>
      <c r="F1409" s="7" t="n">
        <f aca="false">COUNTIFS('Duel Log'!AF$2:AF$5455,$A1409,'Duel Log'!AG$2:AG$5455,$B1409,'Duel Log'!AH$2:AH$5455,"Draw")</f>
        <v>0</v>
      </c>
      <c r="G1409" s="13" t="n">
        <f aca="false">IFERROR(D1409/C1409,"")</f>
        <v>1</v>
      </c>
    </row>
    <row r="1410" customFormat="false" ht="15" hidden="false" customHeight="true" outlineLevel="0" collapsed="false">
      <c r="A1410" s="7" t="s">
        <v>421</v>
      </c>
      <c r="B1410" s="7" t="s">
        <v>422</v>
      </c>
      <c r="C1410" s="7" t="n">
        <f aca="false">COUNTIFS('Duel Log'!AF$2:AF$5455,$A1410,'Duel Log'!AG$2:AG$5455,$B1410)</f>
        <v>1</v>
      </c>
      <c r="D1410" s="7" t="n">
        <f aca="false">COUNTIFS('Duel Log'!AF$2:AF$5455,$A1410,'Duel Log'!AG$2:AG$5455,$B1410,'Duel Log'!AH$2:AH$5455,"Win")</f>
        <v>0</v>
      </c>
      <c r="E1410" s="7" t="n">
        <f aca="false">COUNTIFS('Duel Log'!AF$2:AF$5455,$A1410,'Duel Log'!AG$2:AG$5455,$B1410,'Duel Log'!AH$2:AH$5455,"Loss")</f>
        <v>1</v>
      </c>
      <c r="F1410" s="7" t="n">
        <f aca="false">COUNTIFS('Duel Log'!AF$2:AF$5455,$A1410,'Duel Log'!AG$2:AG$5455,$B1410,'Duel Log'!AH$2:AH$5455,"Draw")</f>
        <v>0</v>
      </c>
      <c r="G1410" s="13" t="n">
        <f aca="false">IFERROR(D1410/C1410,"")</f>
        <v>0</v>
      </c>
    </row>
    <row r="1411" customFormat="false" ht="15" hidden="false" customHeight="true" outlineLevel="0" collapsed="false">
      <c r="A1411" s="7" t="s">
        <v>8700</v>
      </c>
      <c r="B1411" s="7" t="s">
        <v>8699</v>
      </c>
      <c r="C1411" s="7" t="n">
        <f aca="false">COUNTIFS('Duel Log'!AF$2:AF$5455,$A1411,'Duel Log'!AG$2:AG$5455,$B1411)</f>
        <v>1</v>
      </c>
      <c r="D1411" s="7" t="n">
        <f aca="false">COUNTIFS('Duel Log'!AF$2:AF$5455,$A1411,'Duel Log'!AG$2:AG$5455,$B1411,'Duel Log'!AH$2:AH$5455,"Win")</f>
        <v>0</v>
      </c>
      <c r="E1411" s="7" t="n">
        <f aca="false">COUNTIFS('Duel Log'!AF$2:AF$5455,$A1411,'Duel Log'!AG$2:AG$5455,$B1411,'Duel Log'!AH$2:AH$5455,"Loss")</f>
        <v>1</v>
      </c>
      <c r="F1411" s="7" t="n">
        <f aca="false">COUNTIFS('Duel Log'!AF$2:AF$5455,$A1411,'Duel Log'!AG$2:AG$5455,$B1411,'Duel Log'!AH$2:AH$5455,"Draw")</f>
        <v>0</v>
      </c>
      <c r="G1411" s="13" t="n">
        <f aca="false">IFERROR(D1411/C1411,"")</f>
        <v>0</v>
      </c>
    </row>
    <row r="1412" customFormat="false" ht="15" hidden="false" customHeight="true" outlineLevel="0" collapsed="false">
      <c r="A1412" s="7" t="s">
        <v>313</v>
      </c>
      <c r="B1412" s="7" t="s">
        <v>206</v>
      </c>
      <c r="C1412" s="7" t="n">
        <f aca="false">COUNTIFS('Duel Log'!AF$2:AF$5455,$A1412,'Duel Log'!AG$2:AG$5455,$B1412)</f>
        <v>2</v>
      </c>
      <c r="D1412" s="7" t="n">
        <f aca="false">COUNTIFS('Duel Log'!AF$2:AF$5455,$A1412,'Duel Log'!AG$2:AG$5455,$B1412,'Duel Log'!AH$2:AH$5455,"Win")</f>
        <v>2</v>
      </c>
      <c r="E1412" s="7" t="n">
        <f aca="false">COUNTIFS('Duel Log'!AF$2:AF$5455,$A1412,'Duel Log'!AG$2:AG$5455,$B1412,'Duel Log'!AH$2:AH$5455,"Loss")</f>
        <v>0</v>
      </c>
      <c r="F1412" s="7" t="n">
        <f aca="false">COUNTIFS('Duel Log'!AF$2:AF$5455,$A1412,'Duel Log'!AG$2:AG$5455,$B1412,'Duel Log'!AH$2:AH$5455,"Draw")</f>
        <v>0</v>
      </c>
      <c r="G1412" s="13" t="n">
        <f aca="false">IFERROR(D1412/C1412,"")</f>
        <v>1</v>
      </c>
    </row>
    <row r="1413" customFormat="false" ht="15" hidden="false" customHeight="true" outlineLevel="0" collapsed="false">
      <c r="A1413" s="7" t="s">
        <v>3199</v>
      </c>
      <c r="B1413" s="7" t="s">
        <v>3198</v>
      </c>
      <c r="C1413" s="7" t="n">
        <f aca="false">COUNTIFS('Duel Log'!AF$2:AF$5455,$A1413,'Duel Log'!AG$2:AG$5455,$B1413)</f>
        <v>1</v>
      </c>
      <c r="D1413" s="7" t="n">
        <f aca="false">COUNTIFS('Duel Log'!AF$2:AF$5455,$A1413,'Duel Log'!AG$2:AG$5455,$B1413,'Duel Log'!AH$2:AH$5455,"Win")</f>
        <v>0</v>
      </c>
      <c r="E1413" s="7" t="n">
        <f aca="false">COUNTIFS('Duel Log'!AF$2:AF$5455,$A1413,'Duel Log'!AG$2:AG$5455,$B1413,'Duel Log'!AH$2:AH$5455,"Loss")</f>
        <v>1</v>
      </c>
      <c r="F1413" s="7" t="n">
        <f aca="false">COUNTIFS('Duel Log'!AF$2:AF$5455,$A1413,'Duel Log'!AG$2:AG$5455,$B1413,'Duel Log'!AH$2:AH$5455,"Draw")</f>
        <v>0</v>
      </c>
      <c r="G1413" s="13" t="n">
        <f aca="false">IFERROR(D1413/C1413,"")</f>
        <v>0</v>
      </c>
    </row>
    <row r="1414" customFormat="false" ht="15" hidden="false" customHeight="true" outlineLevel="0" collapsed="false">
      <c r="A1414" s="7" t="s">
        <v>3199</v>
      </c>
      <c r="B1414" s="7" t="s">
        <v>1001</v>
      </c>
      <c r="C1414" s="7" t="n">
        <f aca="false">COUNTIFS('Duel Log'!AF$2:AF$5455,$A1414,'Duel Log'!AG$2:AG$5455,$B1414)</f>
        <v>1</v>
      </c>
      <c r="D1414" s="7" t="n">
        <f aca="false">COUNTIFS('Duel Log'!AF$2:AF$5455,$A1414,'Duel Log'!AG$2:AG$5455,$B1414,'Duel Log'!AH$2:AH$5455,"Win")</f>
        <v>0</v>
      </c>
      <c r="E1414" s="7" t="n">
        <f aca="false">COUNTIFS('Duel Log'!AF$2:AF$5455,$A1414,'Duel Log'!AG$2:AG$5455,$B1414,'Duel Log'!AH$2:AH$5455,"Loss")</f>
        <v>1</v>
      </c>
      <c r="F1414" s="7" t="n">
        <f aca="false">COUNTIFS('Duel Log'!AF$2:AF$5455,$A1414,'Duel Log'!AG$2:AG$5455,$B1414,'Duel Log'!AH$2:AH$5455,"Draw")</f>
        <v>0</v>
      </c>
      <c r="G1414" s="13" t="n">
        <f aca="false">IFERROR(D1414/C1414,"")</f>
        <v>0</v>
      </c>
    </row>
    <row r="1415" customFormat="false" ht="15" hidden="false" customHeight="true" outlineLevel="0" collapsed="false">
      <c r="A1415" s="7" t="s">
        <v>2261</v>
      </c>
      <c r="B1415" s="7" t="s">
        <v>2262</v>
      </c>
      <c r="C1415" s="7" t="n">
        <f aca="false">COUNTIFS('Duel Log'!AF$2:AF$5455,$A1415,'Duel Log'!AG$2:AG$5455,$B1415)</f>
        <v>2</v>
      </c>
      <c r="D1415" s="7" t="n">
        <f aca="false">COUNTIFS('Duel Log'!AF$2:AF$5455,$A1415,'Duel Log'!AG$2:AG$5455,$B1415,'Duel Log'!AH$2:AH$5455,"Win")</f>
        <v>0</v>
      </c>
      <c r="E1415" s="7" t="n">
        <f aca="false">COUNTIFS('Duel Log'!AF$2:AF$5455,$A1415,'Duel Log'!AG$2:AG$5455,$B1415,'Duel Log'!AH$2:AH$5455,"Loss")</f>
        <v>2</v>
      </c>
      <c r="F1415" s="7" t="n">
        <f aca="false">COUNTIFS('Duel Log'!AF$2:AF$5455,$A1415,'Duel Log'!AG$2:AG$5455,$B1415,'Duel Log'!AH$2:AH$5455,"Draw")</f>
        <v>0</v>
      </c>
      <c r="G1415" s="13" t="n">
        <f aca="false">IFERROR(D1415/C1415,"")</f>
        <v>0</v>
      </c>
    </row>
    <row r="1416" customFormat="false" ht="15" hidden="false" customHeight="true" outlineLevel="0" collapsed="false">
      <c r="A1416" s="7" t="s">
        <v>6369</v>
      </c>
      <c r="B1416" s="7" t="s">
        <v>6368</v>
      </c>
      <c r="C1416" s="7" t="n">
        <f aca="false">COUNTIFS('Duel Log'!AF$2:AF$5455,$A1416,'Duel Log'!AG$2:AG$5455,$B1416)</f>
        <v>2</v>
      </c>
      <c r="D1416" s="7" t="n">
        <f aca="false">COUNTIFS('Duel Log'!AF$2:AF$5455,$A1416,'Duel Log'!AG$2:AG$5455,$B1416,'Duel Log'!AH$2:AH$5455,"Win")</f>
        <v>0</v>
      </c>
      <c r="E1416" s="7" t="n">
        <f aca="false">COUNTIFS('Duel Log'!AF$2:AF$5455,$A1416,'Duel Log'!AG$2:AG$5455,$B1416,'Duel Log'!AH$2:AH$5455,"Loss")</f>
        <v>2</v>
      </c>
      <c r="F1416" s="7" t="n">
        <f aca="false">COUNTIFS('Duel Log'!AF$2:AF$5455,$A1416,'Duel Log'!AG$2:AG$5455,$B1416,'Duel Log'!AH$2:AH$5455,"Draw")</f>
        <v>0</v>
      </c>
      <c r="G1416" s="13" t="n">
        <f aca="false">IFERROR(D1416/C1416,"")</f>
        <v>0</v>
      </c>
    </row>
    <row r="1417" customFormat="false" ht="15" hidden="false" customHeight="true" outlineLevel="0" collapsed="false">
      <c r="A1417" s="7" t="s">
        <v>9440</v>
      </c>
      <c r="B1417" s="7" t="s">
        <v>9439</v>
      </c>
      <c r="C1417" s="7" t="n">
        <f aca="false">COUNTIFS('Duel Log'!AF$2:AF$5455,$A1417,'Duel Log'!AG$2:AG$5455,$B1417)</f>
        <v>1</v>
      </c>
      <c r="D1417" s="7" t="n">
        <f aca="false">COUNTIFS('Duel Log'!AF$2:AF$5455,$A1417,'Duel Log'!AG$2:AG$5455,$B1417,'Duel Log'!AH$2:AH$5455,"Win")</f>
        <v>1</v>
      </c>
      <c r="E1417" s="7" t="n">
        <f aca="false">COUNTIFS('Duel Log'!AF$2:AF$5455,$A1417,'Duel Log'!AG$2:AG$5455,$B1417,'Duel Log'!AH$2:AH$5455,"Loss")</f>
        <v>0</v>
      </c>
      <c r="F1417" s="7" t="n">
        <f aca="false">COUNTIFS('Duel Log'!AF$2:AF$5455,$A1417,'Duel Log'!AG$2:AG$5455,$B1417,'Duel Log'!AH$2:AH$5455,"Draw")</f>
        <v>0</v>
      </c>
      <c r="G1417" s="13" t="n">
        <f aca="false">IFERROR(D1417/C1417,"")</f>
        <v>1</v>
      </c>
    </row>
    <row r="1418" customFormat="false" ht="15" hidden="false" customHeight="true" outlineLevel="0" collapsed="false">
      <c r="A1418" s="7" t="s">
        <v>8575</v>
      </c>
      <c r="B1418" s="7" t="s">
        <v>363</v>
      </c>
      <c r="C1418" s="7" t="n">
        <f aca="false">COUNTIFS('Duel Log'!AF$2:AF$5455,$A1418,'Duel Log'!AG$2:AG$5455,$B1418)</f>
        <v>1</v>
      </c>
      <c r="D1418" s="7" t="n">
        <f aca="false">COUNTIFS('Duel Log'!AF$2:AF$5455,$A1418,'Duel Log'!AG$2:AG$5455,$B1418,'Duel Log'!AH$2:AH$5455,"Win")</f>
        <v>0</v>
      </c>
      <c r="E1418" s="7" t="n">
        <f aca="false">COUNTIFS('Duel Log'!AF$2:AF$5455,$A1418,'Duel Log'!AG$2:AG$5455,$B1418,'Duel Log'!AH$2:AH$5455,"Loss")</f>
        <v>1</v>
      </c>
      <c r="F1418" s="7" t="n">
        <f aca="false">COUNTIFS('Duel Log'!AF$2:AF$5455,$A1418,'Duel Log'!AG$2:AG$5455,$B1418,'Duel Log'!AH$2:AH$5455,"Draw")</f>
        <v>0</v>
      </c>
      <c r="G1418" s="13" t="n">
        <f aca="false">IFERROR(D1418/C1418,"")</f>
        <v>0</v>
      </c>
    </row>
    <row r="1419" customFormat="false" ht="15" hidden="false" customHeight="true" outlineLevel="0" collapsed="false">
      <c r="A1419" s="7" t="s">
        <v>9526</v>
      </c>
      <c r="B1419" s="7" t="s">
        <v>380</v>
      </c>
      <c r="C1419" s="7" t="n">
        <f aca="false">COUNTIFS('Duel Log'!AF$2:AF$5455,$A1419,'Duel Log'!AG$2:AG$5455,$B1419)</f>
        <v>1</v>
      </c>
      <c r="D1419" s="7" t="n">
        <f aca="false">COUNTIFS('Duel Log'!AF$2:AF$5455,$A1419,'Duel Log'!AG$2:AG$5455,$B1419,'Duel Log'!AH$2:AH$5455,"Win")</f>
        <v>0</v>
      </c>
      <c r="E1419" s="7" t="n">
        <f aca="false">COUNTIFS('Duel Log'!AF$2:AF$5455,$A1419,'Duel Log'!AG$2:AG$5455,$B1419,'Duel Log'!AH$2:AH$5455,"Loss")</f>
        <v>1</v>
      </c>
      <c r="F1419" s="7" t="n">
        <f aca="false">COUNTIFS('Duel Log'!AF$2:AF$5455,$A1419,'Duel Log'!AG$2:AG$5455,$B1419,'Duel Log'!AH$2:AH$5455,"Draw")</f>
        <v>0</v>
      </c>
      <c r="G1419" s="13" t="n">
        <f aca="false">IFERROR(D1419/C1419,"")</f>
        <v>0</v>
      </c>
    </row>
    <row r="1420" customFormat="false" ht="15" hidden="false" customHeight="true" outlineLevel="0" collapsed="false">
      <c r="A1420" s="7" t="s">
        <v>6211</v>
      </c>
      <c r="B1420" s="7" t="s">
        <v>6212</v>
      </c>
      <c r="C1420" s="7" t="n">
        <f aca="false">COUNTIFS('Duel Log'!AF$2:AF$5455,$A1420,'Duel Log'!AG$2:AG$5455,$B1420)</f>
        <v>2</v>
      </c>
      <c r="D1420" s="7" t="n">
        <f aca="false">COUNTIFS('Duel Log'!AF$2:AF$5455,$A1420,'Duel Log'!AG$2:AG$5455,$B1420,'Duel Log'!AH$2:AH$5455,"Win")</f>
        <v>0</v>
      </c>
      <c r="E1420" s="7" t="n">
        <f aca="false">COUNTIFS('Duel Log'!AF$2:AF$5455,$A1420,'Duel Log'!AG$2:AG$5455,$B1420,'Duel Log'!AH$2:AH$5455,"Loss")</f>
        <v>2</v>
      </c>
      <c r="F1420" s="7" t="n">
        <f aca="false">COUNTIFS('Duel Log'!AF$2:AF$5455,$A1420,'Duel Log'!AG$2:AG$5455,$B1420,'Duel Log'!AH$2:AH$5455,"Draw")</f>
        <v>0</v>
      </c>
      <c r="G1420" s="13" t="n">
        <f aca="false">IFERROR(D1420/C1420,"")</f>
        <v>0</v>
      </c>
    </row>
    <row r="1421" customFormat="false" ht="15" hidden="false" customHeight="true" outlineLevel="0" collapsed="false">
      <c r="A1421" s="7" t="s">
        <v>3059</v>
      </c>
      <c r="B1421" s="7" t="s">
        <v>429</v>
      </c>
      <c r="C1421" s="7" t="n">
        <f aca="false">COUNTIFS('Duel Log'!AF$2:AF$5455,$A1421,'Duel Log'!AG$2:AG$5455,$B1421)</f>
        <v>1</v>
      </c>
      <c r="D1421" s="7" t="n">
        <f aca="false">COUNTIFS('Duel Log'!AF$2:AF$5455,$A1421,'Duel Log'!AG$2:AG$5455,$B1421,'Duel Log'!AH$2:AH$5455,"Win")</f>
        <v>0</v>
      </c>
      <c r="E1421" s="7" t="n">
        <f aca="false">COUNTIFS('Duel Log'!AF$2:AF$5455,$A1421,'Duel Log'!AG$2:AG$5455,$B1421,'Duel Log'!AH$2:AH$5455,"Loss")</f>
        <v>1</v>
      </c>
      <c r="F1421" s="7" t="n">
        <f aca="false">COUNTIFS('Duel Log'!AF$2:AF$5455,$A1421,'Duel Log'!AG$2:AG$5455,$B1421,'Duel Log'!AH$2:AH$5455,"Draw")</f>
        <v>0</v>
      </c>
      <c r="G1421" s="13" t="n">
        <f aca="false">IFERROR(D1421/C1421,"")</f>
        <v>0</v>
      </c>
    </row>
    <row r="1422" customFormat="false" ht="15" hidden="false" customHeight="true" outlineLevel="0" collapsed="false">
      <c r="A1422" s="7" t="s">
        <v>1773</v>
      </c>
      <c r="B1422" s="7" t="s">
        <v>668</v>
      </c>
      <c r="C1422" s="7" t="n">
        <f aca="false">COUNTIFS('Duel Log'!AF$2:AF$5455,$A1422,'Duel Log'!AG$2:AG$5455,$B1422)</f>
        <v>1</v>
      </c>
      <c r="D1422" s="7" t="n">
        <f aca="false">COUNTIFS('Duel Log'!AF$2:AF$5455,$A1422,'Duel Log'!AG$2:AG$5455,$B1422,'Duel Log'!AH$2:AH$5455,"Win")</f>
        <v>0</v>
      </c>
      <c r="E1422" s="7" t="n">
        <f aca="false">COUNTIFS('Duel Log'!AF$2:AF$5455,$A1422,'Duel Log'!AG$2:AG$5455,$B1422,'Duel Log'!AH$2:AH$5455,"Loss")</f>
        <v>1</v>
      </c>
      <c r="F1422" s="7" t="n">
        <f aca="false">COUNTIFS('Duel Log'!AF$2:AF$5455,$A1422,'Duel Log'!AG$2:AG$5455,$B1422,'Duel Log'!AH$2:AH$5455,"Draw")</f>
        <v>0</v>
      </c>
      <c r="G1422" s="13" t="n">
        <f aca="false">IFERROR(D1422/C1422,"")</f>
        <v>0</v>
      </c>
    </row>
    <row r="1423" customFormat="false" ht="15" hidden="false" customHeight="true" outlineLevel="0" collapsed="false">
      <c r="A1423" s="7" t="s">
        <v>1773</v>
      </c>
      <c r="B1423" s="7" t="s">
        <v>1772</v>
      </c>
      <c r="C1423" s="7" t="n">
        <f aca="false">COUNTIFS('Duel Log'!AF$2:AF$5455,$A1423,'Duel Log'!AG$2:AG$5455,$B1423)</f>
        <v>2</v>
      </c>
      <c r="D1423" s="7" t="n">
        <f aca="false">COUNTIFS('Duel Log'!AF$2:AF$5455,$A1423,'Duel Log'!AG$2:AG$5455,$B1423,'Duel Log'!AH$2:AH$5455,"Win")</f>
        <v>0</v>
      </c>
      <c r="E1423" s="7" t="n">
        <f aca="false">COUNTIFS('Duel Log'!AF$2:AF$5455,$A1423,'Duel Log'!AG$2:AG$5455,$B1423,'Duel Log'!AH$2:AH$5455,"Loss")</f>
        <v>2</v>
      </c>
      <c r="F1423" s="7" t="n">
        <f aca="false">COUNTIFS('Duel Log'!AF$2:AF$5455,$A1423,'Duel Log'!AG$2:AG$5455,$B1423,'Duel Log'!AH$2:AH$5455,"Draw")</f>
        <v>0</v>
      </c>
      <c r="G1423" s="13" t="n">
        <f aca="false">IFERROR(D1423/C1423,"")</f>
        <v>0</v>
      </c>
    </row>
    <row r="1424" customFormat="false" ht="15" hidden="false" customHeight="true" outlineLevel="0" collapsed="false">
      <c r="A1424" s="7" t="s">
        <v>1244</v>
      </c>
      <c r="B1424" s="7" t="s">
        <v>1243</v>
      </c>
      <c r="C1424" s="7" t="n">
        <f aca="false">COUNTIFS('Duel Log'!AF$2:AF$5455,$A1424,'Duel Log'!AG$2:AG$5455,$B1424)</f>
        <v>2</v>
      </c>
      <c r="D1424" s="7" t="n">
        <f aca="false">COUNTIFS('Duel Log'!AF$2:AF$5455,$A1424,'Duel Log'!AG$2:AG$5455,$B1424,'Duel Log'!AH$2:AH$5455,"Win")</f>
        <v>2</v>
      </c>
      <c r="E1424" s="7" t="n">
        <f aca="false">COUNTIFS('Duel Log'!AF$2:AF$5455,$A1424,'Duel Log'!AG$2:AG$5455,$B1424,'Duel Log'!AH$2:AH$5455,"Loss")</f>
        <v>0</v>
      </c>
      <c r="F1424" s="7" t="n">
        <f aca="false">COUNTIFS('Duel Log'!AF$2:AF$5455,$A1424,'Duel Log'!AG$2:AG$5455,$B1424,'Duel Log'!AH$2:AH$5455,"Draw")</f>
        <v>0</v>
      </c>
      <c r="G1424" s="13" t="n">
        <f aca="false">IFERROR(D1424/C1424,"")</f>
        <v>1</v>
      </c>
    </row>
    <row r="1425" customFormat="false" ht="15" hidden="false" customHeight="true" outlineLevel="0" collapsed="false">
      <c r="A1425" s="7" t="s">
        <v>1244</v>
      </c>
      <c r="B1425" s="7" t="s">
        <v>2108</v>
      </c>
      <c r="C1425" s="7" t="n">
        <f aca="false">COUNTIFS('Duel Log'!AF$2:AF$5455,$A1425,'Duel Log'!AG$2:AG$5455,$B1425)</f>
        <v>2</v>
      </c>
      <c r="D1425" s="7" t="n">
        <f aca="false">COUNTIFS('Duel Log'!AF$2:AF$5455,$A1425,'Duel Log'!AG$2:AG$5455,$B1425,'Duel Log'!AH$2:AH$5455,"Win")</f>
        <v>0</v>
      </c>
      <c r="E1425" s="7" t="n">
        <f aca="false">COUNTIFS('Duel Log'!AF$2:AF$5455,$A1425,'Duel Log'!AG$2:AG$5455,$B1425,'Duel Log'!AH$2:AH$5455,"Loss")</f>
        <v>2</v>
      </c>
      <c r="F1425" s="7" t="n">
        <f aca="false">COUNTIFS('Duel Log'!AF$2:AF$5455,$A1425,'Duel Log'!AG$2:AG$5455,$B1425,'Duel Log'!AH$2:AH$5455,"Draw")</f>
        <v>0</v>
      </c>
      <c r="G1425" s="13" t="n">
        <f aca="false">IFERROR(D1425/C1425,"")</f>
        <v>0</v>
      </c>
    </row>
    <row r="1426" customFormat="false" ht="15" hidden="false" customHeight="true" outlineLevel="0" collapsed="false">
      <c r="A1426" s="7" t="s">
        <v>8641</v>
      </c>
      <c r="B1426" s="7" t="s">
        <v>379</v>
      </c>
      <c r="C1426" s="7" t="n">
        <f aca="false">COUNTIFS('Duel Log'!AF$2:AF$5455,$A1426,'Duel Log'!AG$2:AG$5455,$B1426)</f>
        <v>1</v>
      </c>
      <c r="D1426" s="7" t="n">
        <f aca="false">COUNTIFS('Duel Log'!AF$2:AF$5455,$A1426,'Duel Log'!AG$2:AG$5455,$B1426,'Duel Log'!AH$2:AH$5455,"Win")</f>
        <v>0</v>
      </c>
      <c r="E1426" s="7" t="n">
        <f aca="false">COUNTIFS('Duel Log'!AF$2:AF$5455,$A1426,'Duel Log'!AG$2:AG$5455,$B1426,'Duel Log'!AH$2:AH$5455,"Loss")</f>
        <v>1</v>
      </c>
      <c r="F1426" s="7" t="n">
        <f aca="false">COUNTIFS('Duel Log'!AF$2:AF$5455,$A1426,'Duel Log'!AG$2:AG$5455,$B1426,'Duel Log'!AH$2:AH$5455,"Draw")</f>
        <v>0</v>
      </c>
      <c r="G1426" s="13" t="n">
        <f aca="false">IFERROR(D1426/C1426,"")</f>
        <v>0</v>
      </c>
    </row>
    <row r="1427" customFormat="false" ht="15" hidden="false" customHeight="true" outlineLevel="0" collapsed="false">
      <c r="A1427" s="7" t="s">
        <v>779</v>
      </c>
      <c r="B1427" s="7" t="s">
        <v>780</v>
      </c>
      <c r="C1427" s="7" t="n">
        <f aca="false">COUNTIFS('Duel Log'!AF$2:AF$5455,$A1427,'Duel Log'!AG$2:AG$5455,$B1427)</f>
        <v>2</v>
      </c>
      <c r="D1427" s="7" t="n">
        <f aca="false">COUNTIFS('Duel Log'!AF$2:AF$5455,$A1427,'Duel Log'!AG$2:AG$5455,$B1427,'Duel Log'!AH$2:AH$5455,"Win")</f>
        <v>2</v>
      </c>
      <c r="E1427" s="7" t="n">
        <f aca="false">COUNTIFS('Duel Log'!AF$2:AF$5455,$A1427,'Duel Log'!AG$2:AG$5455,$B1427,'Duel Log'!AH$2:AH$5455,"Loss")</f>
        <v>0</v>
      </c>
      <c r="F1427" s="7" t="n">
        <f aca="false">COUNTIFS('Duel Log'!AF$2:AF$5455,$A1427,'Duel Log'!AG$2:AG$5455,$B1427,'Duel Log'!AH$2:AH$5455,"Draw")</f>
        <v>0</v>
      </c>
      <c r="G1427" s="13" t="n">
        <f aca="false">IFERROR(D1427/C1427,"")</f>
        <v>1</v>
      </c>
    </row>
    <row r="1428" customFormat="false" ht="15" hidden="false" customHeight="true" outlineLevel="0" collapsed="false">
      <c r="A1428" s="7" t="s">
        <v>8431</v>
      </c>
      <c r="B1428" s="7" t="s">
        <v>8430</v>
      </c>
      <c r="C1428" s="7" t="n">
        <f aca="false">COUNTIFS('Duel Log'!AF$2:AF$5455,$A1428,'Duel Log'!AG$2:AG$5455,$B1428)</f>
        <v>1</v>
      </c>
      <c r="D1428" s="7" t="n">
        <f aca="false">COUNTIFS('Duel Log'!AF$2:AF$5455,$A1428,'Duel Log'!AG$2:AG$5455,$B1428,'Duel Log'!AH$2:AH$5455,"Win")</f>
        <v>1</v>
      </c>
      <c r="E1428" s="7" t="n">
        <f aca="false">COUNTIFS('Duel Log'!AF$2:AF$5455,$A1428,'Duel Log'!AG$2:AG$5455,$B1428,'Duel Log'!AH$2:AH$5455,"Loss")</f>
        <v>0</v>
      </c>
      <c r="F1428" s="7" t="n">
        <f aca="false">COUNTIFS('Duel Log'!AF$2:AF$5455,$A1428,'Duel Log'!AG$2:AG$5455,$B1428,'Duel Log'!AH$2:AH$5455,"Draw")</f>
        <v>0</v>
      </c>
      <c r="G1428" s="13" t="n">
        <f aca="false">IFERROR(D1428/C1428,"")</f>
        <v>1</v>
      </c>
    </row>
    <row r="1429" customFormat="false" ht="15" hidden="false" customHeight="true" outlineLevel="0" collapsed="false">
      <c r="A1429" s="7" t="s">
        <v>476</v>
      </c>
      <c r="B1429" s="7" t="s">
        <v>475</v>
      </c>
      <c r="C1429" s="7" t="n">
        <f aca="false">COUNTIFS('Duel Log'!AF$2:AF$5455,$A1429,'Duel Log'!AG$2:AG$5455,$B1429)</f>
        <v>1</v>
      </c>
      <c r="D1429" s="7" t="n">
        <f aca="false">COUNTIFS('Duel Log'!AF$2:AF$5455,$A1429,'Duel Log'!AG$2:AG$5455,$B1429,'Duel Log'!AH$2:AH$5455,"Win")</f>
        <v>0</v>
      </c>
      <c r="E1429" s="7" t="n">
        <f aca="false">COUNTIFS('Duel Log'!AF$2:AF$5455,$A1429,'Duel Log'!AG$2:AG$5455,$B1429,'Duel Log'!AH$2:AH$5455,"Loss")</f>
        <v>1</v>
      </c>
      <c r="F1429" s="7" t="n">
        <f aca="false">COUNTIFS('Duel Log'!AF$2:AF$5455,$A1429,'Duel Log'!AG$2:AG$5455,$B1429,'Duel Log'!AH$2:AH$5455,"Draw")</f>
        <v>0</v>
      </c>
      <c r="G1429" s="13" t="n">
        <f aca="false">IFERROR(D1429/C1429,"")</f>
        <v>0</v>
      </c>
    </row>
    <row r="1430" customFormat="false" ht="15" hidden="false" customHeight="true" outlineLevel="0" collapsed="false">
      <c r="A1430" s="7" t="s">
        <v>6416</v>
      </c>
      <c r="B1430" s="7" t="s">
        <v>6417</v>
      </c>
      <c r="C1430" s="7" t="n">
        <f aca="false">COUNTIFS('Duel Log'!AF$2:AF$5455,$A1430,'Duel Log'!AG$2:AG$5455,$B1430)</f>
        <v>2</v>
      </c>
      <c r="D1430" s="7" t="n">
        <f aca="false">COUNTIFS('Duel Log'!AF$2:AF$5455,$A1430,'Duel Log'!AG$2:AG$5455,$B1430,'Duel Log'!AH$2:AH$5455,"Win")</f>
        <v>0</v>
      </c>
      <c r="E1430" s="7" t="n">
        <f aca="false">COUNTIFS('Duel Log'!AF$2:AF$5455,$A1430,'Duel Log'!AG$2:AG$5455,$B1430,'Duel Log'!AH$2:AH$5455,"Loss")</f>
        <v>2</v>
      </c>
      <c r="F1430" s="7" t="n">
        <f aca="false">COUNTIFS('Duel Log'!AF$2:AF$5455,$A1430,'Duel Log'!AG$2:AG$5455,$B1430,'Duel Log'!AH$2:AH$5455,"Draw")</f>
        <v>0</v>
      </c>
      <c r="G1430" s="13" t="n">
        <f aca="false">IFERROR(D1430/C1430,"")</f>
        <v>0</v>
      </c>
    </row>
    <row r="1431" customFormat="false" ht="15" hidden="false" customHeight="true" outlineLevel="0" collapsed="false">
      <c r="A1431" s="7" t="s">
        <v>6386</v>
      </c>
      <c r="B1431" s="7" t="s">
        <v>813</v>
      </c>
      <c r="C1431" s="7" t="n">
        <f aca="false">COUNTIFS('Duel Log'!AF$2:AF$5455,$A1431,'Duel Log'!AG$2:AG$5455,$B1431)</f>
        <v>2</v>
      </c>
      <c r="D1431" s="7" t="n">
        <f aca="false">COUNTIFS('Duel Log'!AF$2:AF$5455,$A1431,'Duel Log'!AG$2:AG$5455,$B1431,'Duel Log'!AH$2:AH$5455,"Win")</f>
        <v>0</v>
      </c>
      <c r="E1431" s="7" t="n">
        <f aca="false">COUNTIFS('Duel Log'!AF$2:AF$5455,$A1431,'Duel Log'!AG$2:AG$5455,$B1431,'Duel Log'!AH$2:AH$5455,"Loss")</f>
        <v>2</v>
      </c>
      <c r="F1431" s="7" t="n">
        <f aca="false">COUNTIFS('Duel Log'!AF$2:AF$5455,$A1431,'Duel Log'!AG$2:AG$5455,$B1431,'Duel Log'!AH$2:AH$5455,"Draw")</f>
        <v>0</v>
      </c>
      <c r="G1431" s="13" t="n">
        <f aca="false">IFERROR(D1431/C1431,"")</f>
        <v>0</v>
      </c>
    </row>
    <row r="1432" customFormat="false" ht="15" hidden="false" customHeight="true" outlineLevel="0" collapsed="false">
      <c r="A1432" s="7" t="s">
        <v>1558</v>
      </c>
      <c r="B1432" s="7" t="s">
        <v>363</v>
      </c>
      <c r="C1432" s="7" t="n">
        <f aca="false">COUNTIFS('Duel Log'!AF$2:AF$5455,$A1432,'Duel Log'!AG$2:AG$5455,$B1432)</f>
        <v>2</v>
      </c>
      <c r="D1432" s="7" t="n">
        <f aca="false">COUNTIFS('Duel Log'!AF$2:AF$5455,$A1432,'Duel Log'!AG$2:AG$5455,$B1432,'Duel Log'!AH$2:AH$5455,"Win")</f>
        <v>0</v>
      </c>
      <c r="E1432" s="7" t="n">
        <f aca="false">COUNTIFS('Duel Log'!AF$2:AF$5455,$A1432,'Duel Log'!AG$2:AG$5455,$B1432,'Duel Log'!AH$2:AH$5455,"Loss")</f>
        <v>2</v>
      </c>
      <c r="F1432" s="7" t="n">
        <f aca="false">COUNTIFS('Duel Log'!AF$2:AF$5455,$A1432,'Duel Log'!AG$2:AG$5455,$B1432,'Duel Log'!AH$2:AH$5455,"Draw")</f>
        <v>0</v>
      </c>
      <c r="G1432" s="13" t="n">
        <f aca="false">IFERROR(D1432/C1432,"")</f>
        <v>0</v>
      </c>
    </row>
    <row r="1433" customFormat="false" ht="15" hidden="false" customHeight="true" outlineLevel="0" collapsed="false">
      <c r="A1433" s="7" t="s">
        <v>7018</v>
      </c>
      <c r="B1433" s="7" t="s">
        <v>7017</v>
      </c>
      <c r="C1433" s="7" t="n">
        <f aca="false">COUNTIFS('Duel Log'!AF$2:AF$5455,$A1433,'Duel Log'!AG$2:AG$5455,$B1433)</f>
        <v>1</v>
      </c>
      <c r="D1433" s="7" t="n">
        <f aca="false">COUNTIFS('Duel Log'!AF$2:AF$5455,$A1433,'Duel Log'!AG$2:AG$5455,$B1433,'Duel Log'!AH$2:AH$5455,"Win")</f>
        <v>1</v>
      </c>
      <c r="E1433" s="7" t="n">
        <f aca="false">COUNTIFS('Duel Log'!AF$2:AF$5455,$A1433,'Duel Log'!AG$2:AG$5455,$B1433,'Duel Log'!AH$2:AH$5455,"Loss")</f>
        <v>0</v>
      </c>
      <c r="F1433" s="7" t="n">
        <f aca="false">COUNTIFS('Duel Log'!AF$2:AF$5455,$A1433,'Duel Log'!AG$2:AG$5455,$B1433,'Duel Log'!AH$2:AH$5455,"Draw")</f>
        <v>0</v>
      </c>
      <c r="G1433" s="13" t="n">
        <f aca="false">IFERROR(D1433/C1433,"")</f>
        <v>1</v>
      </c>
    </row>
    <row r="1434" customFormat="false" ht="15" hidden="false" customHeight="true" outlineLevel="0" collapsed="false">
      <c r="A1434" s="7" t="s">
        <v>2951</v>
      </c>
      <c r="B1434" s="7" t="s">
        <v>2935</v>
      </c>
      <c r="C1434" s="7" t="n">
        <f aca="false">COUNTIFS('Duel Log'!AF$2:AF$5455,$A1434,'Duel Log'!AG$2:AG$5455,$B1434)</f>
        <v>2</v>
      </c>
      <c r="D1434" s="7" t="n">
        <f aca="false">COUNTIFS('Duel Log'!AF$2:AF$5455,$A1434,'Duel Log'!AG$2:AG$5455,$B1434,'Duel Log'!AH$2:AH$5455,"Win")</f>
        <v>0</v>
      </c>
      <c r="E1434" s="7" t="n">
        <f aca="false">COUNTIFS('Duel Log'!AF$2:AF$5455,$A1434,'Duel Log'!AG$2:AG$5455,$B1434,'Duel Log'!AH$2:AH$5455,"Loss")</f>
        <v>2</v>
      </c>
      <c r="F1434" s="7" t="n">
        <f aca="false">COUNTIFS('Duel Log'!AF$2:AF$5455,$A1434,'Duel Log'!AG$2:AG$5455,$B1434,'Duel Log'!AH$2:AH$5455,"Draw")</f>
        <v>0</v>
      </c>
      <c r="G1434" s="13" t="n">
        <f aca="false">IFERROR(D1434/C1434,"")</f>
        <v>0</v>
      </c>
    </row>
    <row r="1435" customFormat="false" ht="15" hidden="false" customHeight="true" outlineLevel="0" collapsed="false">
      <c r="A1435" s="7" t="s">
        <v>1664</v>
      </c>
      <c r="B1435" s="7" t="s">
        <v>1391</v>
      </c>
      <c r="C1435" s="7" t="n">
        <f aca="false">COUNTIFS('Duel Log'!AF$2:AF$5455,$A1435,'Duel Log'!AG$2:AG$5455,$B1435)</f>
        <v>1</v>
      </c>
      <c r="D1435" s="7" t="n">
        <f aca="false">COUNTIFS('Duel Log'!AF$2:AF$5455,$A1435,'Duel Log'!AG$2:AG$5455,$B1435,'Duel Log'!AH$2:AH$5455,"Win")</f>
        <v>0</v>
      </c>
      <c r="E1435" s="7" t="n">
        <f aca="false">COUNTIFS('Duel Log'!AF$2:AF$5455,$A1435,'Duel Log'!AG$2:AG$5455,$B1435,'Duel Log'!AH$2:AH$5455,"Loss")</f>
        <v>1</v>
      </c>
      <c r="F1435" s="7" t="n">
        <f aca="false">COUNTIFS('Duel Log'!AF$2:AF$5455,$A1435,'Duel Log'!AG$2:AG$5455,$B1435,'Duel Log'!AH$2:AH$5455,"Draw")</f>
        <v>0</v>
      </c>
      <c r="G1435" s="13" t="n">
        <f aca="false">IFERROR(D1435/C1435,"")</f>
        <v>0</v>
      </c>
    </row>
    <row r="1436" customFormat="false" ht="15" hidden="false" customHeight="true" outlineLevel="0" collapsed="false">
      <c r="A1436" s="7" t="s">
        <v>2253</v>
      </c>
      <c r="B1436" s="7" t="s">
        <v>134</v>
      </c>
      <c r="C1436" s="7" t="n">
        <f aca="false">COUNTIFS('Duel Log'!AF$2:AF$5455,$A1436,'Duel Log'!AG$2:AG$5455,$B1436)</f>
        <v>2</v>
      </c>
      <c r="D1436" s="7" t="n">
        <f aca="false">COUNTIFS('Duel Log'!AF$2:AF$5455,$A1436,'Duel Log'!AG$2:AG$5455,$B1436,'Duel Log'!AH$2:AH$5455,"Win")</f>
        <v>0</v>
      </c>
      <c r="E1436" s="7" t="n">
        <f aca="false">COUNTIFS('Duel Log'!AF$2:AF$5455,$A1436,'Duel Log'!AG$2:AG$5455,$B1436,'Duel Log'!AH$2:AH$5455,"Loss")</f>
        <v>2</v>
      </c>
      <c r="F1436" s="7" t="n">
        <f aca="false">COUNTIFS('Duel Log'!AF$2:AF$5455,$A1436,'Duel Log'!AG$2:AG$5455,$B1436,'Duel Log'!AH$2:AH$5455,"Draw")</f>
        <v>0</v>
      </c>
      <c r="G1436" s="13" t="n">
        <f aca="false">IFERROR(D1436/C1436,"")</f>
        <v>0</v>
      </c>
    </row>
    <row r="1437" customFormat="false" ht="15" hidden="false" customHeight="true" outlineLevel="0" collapsed="false">
      <c r="A1437" s="7" t="s">
        <v>3180</v>
      </c>
      <c r="B1437" s="7" t="s">
        <v>3181</v>
      </c>
      <c r="C1437" s="7" t="n">
        <f aca="false">COUNTIFS('Duel Log'!AF$2:AF$5455,$A1437,'Duel Log'!AG$2:AG$5455,$B1437)</f>
        <v>2</v>
      </c>
      <c r="D1437" s="7" t="n">
        <f aca="false">COUNTIFS('Duel Log'!AF$2:AF$5455,$A1437,'Duel Log'!AG$2:AG$5455,$B1437,'Duel Log'!AH$2:AH$5455,"Win")</f>
        <v>2</v>
      </c>
      <c r="E1437" s="7" t="n">
        <f aca="false">COUNTIFS('Duel Log'!AF$2:AF$5455,$A1437,'Duel Log'!AG$2:AG$5455,$B1437,'Duel Log'!AH$2:AH$5455,"Loss")</f>
        <v>0</v>
      </c>
      <c r="F1437" s="7" t="n">
        <f aca="false">COUNTIFS('Duel Log'!AF$2:AF$5455,$A1437,'Duel Log'!AG$2:AG$5455,$B1437,'Duel Log'!AH$2:AH$5455,"Draw")</f>
        <v>0</v>
      </c>
      <c r="G1437" s="13" t="n">
        <f aca="false">IFERROR(D1437/C1437,"")</f>
        <v>1</v>
      </c>
    </row>
    <row r="1438" customFormat="false" ht="15" hidden="false" customHeight="true" outlineLevel="0" collapsed="false">
      <c r="A1438" s="7" t="s">
        <v>3486</v>
      </c>
      <c r="B1438" s="7" t="s">
        <v>1228</v>
      </c>
      <c r="C1438" s="7" t="n">
        <f aca="false">COUNTIFS('Duel Log'!AF$2:AF$5455,$A1438,'Duel Log'!AG$2:AG$5455,$B1438)</f>
        <v>2</v>
      </c>
      <c r="D1438" s="7" t="n">
        <f aca="false">COUNTIFS('Duel Log'!AF$2:AF$5455,$A1438,'Duel Log'!AG$2:AG$5455,$B1438,'Duel Log'!AH$2:AH$5455,"Win")</f>
        <v>0</v>
      </c>
      <c r="E1438" s="7" t="n">
        <f aca="false">COUNTIFS('Duel Log'!AF$2:AF$5455,$A1438,'Duel Log'!AG$2:AG$5455,$B1438,'Duel Log'!AH$2:AH$5455,"Loss")</f>
        <v>2</v>
      </c>
      <c r="F1438" s="7" t="n">
        <f aca="false">COUNTIFS('Duel Log'!AF$2:AF$5455,$A1438,'Duel Log'!AG$2:AG$5455,$B1438,'Duel Log'!AH$2:AH$5455,"Draw")</f>
        <v>0</v>
      </c>
      <c r="G1438" s="13" t="n">
        <f aca="false">IFERROR(D1438/C1438,"")</f>
        <v>0</v>
      </c>
    </row>
    <row r="1439" customFormat="false" ht="15" hidden="false" customHeight="true" outlineLevel="0" collapsed="false">
      <c r="A1439" s="7" t="s">
        <v>6663</v>
      </c>
      <c r="B1439" s="7" t="s">
        <v>6662</v>
      </c>
      <c r="C1439" s="7" t="n">
        <f aca="false">COUNTIFS('Duel Log'!AF$2:AF$5455,$A1439,'Duel Log'!AG$2:AG$5455,$B1439)</f>
        <v>1</v>
      </c>
      <c r="D1439" s="7" t="n">
        <f aca="false">COUNTIFS('Duel Log'!AF$2:AF$5455,$A1439,'Duel Log'!AG$2:AG$5455,$B1439,'Duel Log'!AH$2:AH$5455,"Win")</f>
        <v>0</v>
      </c>
      <c r="E1439" s="7" t="n">
        <f aca="false">COUNTIFS('Duel Log'!AF$2:AF$5455,$A1439,'Duel Log'!AG$2:AG$5455,$B1439,'Duel Log'!AH$2:AH$5455,"Loss")</f>
        <v>1</v>
      </c>
      <c r="F1439" s="7" t="n">
        <f aca="false">COUNTIFS('Duel Log'!AF$2:AF$5455,$A1439,'Duel Log'!AG$2:AG$5455,$B1439,'Duel Log'!AH$2:AH$5455,"Draw")</f>
        <v>0</v>
      </c>
      <c r="G1439" s="13" t="n">
        <f aca="false">IFERROR(D1439/C1439,"")</f>
        <v>0</v>
      </c>
    </row>
    <row r="1440" customFormat="false" ht="15" hidden="false" customHeight="true" outlineLevel="0" collapsed="false">
      <c r="A1440" s="7" t="s">
        <v>5532</v>
      </c>
      <c r="B1440" s="7" t="s">
        <v>5531</v>
      </c>
      <c r="C1440" s="7" t="n">
        <f aca="false">COUNTIFS('Duel Log'!AF$2:AF$5455,$A1440,'Duel Log'!AG$2:AG$5455,$B1440)</f>
        <v>1</v>
      </c>
      <c r="D1440" s="7" t="n">
        <f aca="false">COUNTIFS('Duel Log'!AF$2:AF$5455,$A1440,'Duel Log'!AG$2:AG$5455,$B1440,'Duel Log'!AH$2:AH$5455,"Win")</f>
        <v>1</v>
      </c>
      <c r="E1440" s="7" t="n">
        <f aca="false">COUNTIFS('Duel Log'!AF$2:AF$5455,$A1440,'Duel Log'!AG$2:AG$5455,$B1440,'Duel Log'!AH$2:AH$5455,"Loss")</f>
        <v>0</v>
      </c>
      <c r="F1440" s="7" t="n">
        <f aca="false">COUNTIFS('Duel Log'!AF$2:AF$5455,$A1440,'Duel Log'!AG$2:AG$5455,$B1440,'Duel Log'!AH$2:AH$5455,"Draw")</f>
        <v>0</v>
      </c>
      <c r="G1440" s="13" t="n">
        <f aca="false">IFERROR(D1440/C1440,"")</f>
        <v>1</v>
      </c>
    </row>
    <row r="1441" customFormat="false" ht="15" hidden="false" customHeight="true" outlineLevel="0" collapsed="false">
      <c r="A1441" s="7" t="s">
        <v>3990</v>
      </c>
      <c r="B1441" s="7" t="s">
        <v>216</v>
      </c>
      <c r="C1441" s="7" t="n">
        <f aca="false">COUNTIFS('Duel Log'!AF$2:AF$5455,$A1441,'Duel Log'!AG$2:AG$5455,$B1441)</f>
        <v>2</v>
      </c>
      <c r="D1441" s="7" t="n">
        <f aca="false">COUNTIFS('Duel Log'!AF$2:AF$5455,$A1441,'Duel Log'!AG$2:AG$5455,$B1441,'Duel Log'!AH$2:AH$5455,"Win")</f>
        <v>2</v>
      </c>
      <c r="E1441" s="7" t="n">
        <f aca="false">COUNTIFS('Duel Log'!AF$2:AF$5455,$A1441,'Duel Log'!AG$2:AG$5455,$B1441,'Duel Log'!AH$2:AH$5455,"Loss")</f>
        <v>0</v>
      </c>
      <c r="F1441" s="7" t="n">
        <f aca="false">COUNTIFS('Duel Log'!AF$2:AF$5455,$A1441,'Duel Log'!AG$2:AG$5455,$B1441,'Duel Log'!AH$2:AH$5455,"Draw")</f>
        <v>0</v>
      </c>
      <c r="G1441" s="13" t="n">
        <f aca="false">IFERROR(D1441/C1441,"")</f>
        <v>1</v>
      </c>
    </row>
    <row r="1442" customFormat="false" ht="15" hidden="false" customHeight="true" outlineLevel="0" collapsed="false">
      <c r="A1442" s="7" t="s">
        <v>3990</v>
      </c>
      <c r="B1442" s="7" t="s">
        <v>3991</v>
      </c>
      <c r="C1442" s="7" t="n">
        <f aca="false">COUNTIFS('Duel Log'!AF$2:AF$5455,$A1442,'Duel Log'!AG$2:AG$5455,$B1442)</f>
        <v>2</v>
      </c>
      <c r="D1442" s="7" t="n">
        <f aca="false">COUNTIFS('Duel Log'!AF$2:AF$5455,$A1442,'Duel Log'!AG$2:AG$5455,$B1442,'Duel Log'!AH$2:AH$5455,"Win")</f>
        <v>2</v>
      </c>
      <c r="E1442" s="7" t="n">
        <f aca="false">COUNTIFS('Duel Log'!AF$2:AF$5455,$A1442,'Duel Log'!AG$2:AG$5455,$B1442,'Duel Log'!AH$2:AH$5455,"Loss")</f>
        <v>0</v>
      </c>
      <c r="F1442" s="7" t="n">
        <f aca="false">COUNTIFS('Duel Log'!AF$2:AF$5455,$A1442,'Duel Log'!AG$2:AG$5455,$B1442,'Duel Log'!AH$2:AH$5455,"Draw")</f>
        <v>0</v>
      </c>
      <c r="G1442" s="13" t="n">
        <f aca="false">IFERROR(D1442/C1442,"")</f>
        <v>1</v>
      </c>
    </row>
    <row r="1443" customFormat="false" ht="15" hidden="false" customHeight="true" outlineLevel="0" collapsed="false">
      <c r="A1443" s="7" t="s">
        <v>2129</v>
      </c>
      <c r="B1443" s="7" t="s">
        <v>368</v>
      </c>
      <c r="C1443" s="7" t="n">
        <f aca="false">COUNTIFS('Duel Log'!AF$2:AF$5455,$A1443,'Duel Log'!AG$2:AG$5455,$B1443)</f>
        <v>1</v>
      </c>
      <c r="D1443" s="7" t="n">
        <f aca="false">COUNTIFS('Duel Log'!AF$2:AF$5455,$A1443,'Duel Log'!AG$2:AG$5455,$B1443,'Duel Log'!AH$2:AH$5455,"Win")</f>
        <v>0</v>
      </c>
      <c r="E1443" s="7" t="n">
        <f aca="false">COUNTIFS('Duel Log'!AF$2:AF$5455,$A1443,'Duel Log'!AG$2:AG$5455,$B1443,'Duel Log'!AH$2:AH$5455,"Loss")</f>
        <v>1</v>
      </c>
      <c r="F1443" s="7" t="n">
        <f aca="false">COUNTIFS('Duel Log'!AF$2:AF$5455,$A1443,'Duel Log'!AG$2:AG$5455,$B1443,'Duel Log'!AH$2:AH$5455,"Draw")</f>
        <v>0</v>
      </c>
      <c r="G1443" s="13" t="n">
        <f aca="false">IFERROR(D1443/C1443,"")</f>
        <v>0</v>
      </c>
    </row>
    <row r="1444" customFormat="false" ht="15" hidden="false" customHeight="true" outlineLevel="0" collapsed="false">
      <c r="A1444" s="7" t="s">
        <v>8001</v>
      </c>
      <c r="B1444" s="7" t="s">
        <v>321</v>
      </c>
      <c r="C1444" s="7" t="n">
        <f aca="false">COUNTIFS('Duel Log'!AF$2:AF$5455,$A1444,'Duel Log'!AG$2:AG$5455,$B1444)</f>
        <v>1</v>
      </c>
      <c r="D1444" s="7" t="n">
        <f aca="false">COUNTIFS('Duel Log'!AF$2:AF$5455,$A1444,'Duel Log'!AG$2:AG$5455,$B1444,'Duel Log'!AH$2:AH$5455,"Win")</f>
        <v>0</v>
      </c>
      <c r="E1444" s="7" t="n">
        <f aca="false">COUNTIFS('Duel Log'!AF$2:AF$5455,$A1444,'Duel Log'!AG$2:AG$5455,$B1444,'Duel Log'!AH$2:AH$5455,"Loss")</f>
        <v>1</v>
      </c>
      <c r="F1444" s="7" t="n">
        <f aca="false">COUNTIFS('Duel Log'!AF$2:AF$5455,$A1444,'Duel Log'!AG$2:AG$5455,$B1444,'Duel Log'!AH$2:AH$5455,"Draw")</f>
        <v>0</v>
      </c>
      <c r="G1444" s="13" t="n">
        <f aca="false">IFERROR(D1444/C1444,"")</f>
        <v>0</v>
      </c>
    </row>
    <row r="1445" customFormat="false" ht="15" hidden="false" customHeight="true" outlineLevel="0" collapsed="false">
      <c r="A1445" s="7" t="s">
        <v>4251</v>
      </c>
      <c r="B1445" s="7" t="s">
        <v>155</v>
      </c>
      <c r="C1445" s="7" t="n">
        <f aca="false">COUNTIFS('Duel Log'!AF$2:AF$5455,$A1445,'Duel Log'!AG$2:AG$5455,$B1445)</f>
        <v>1</v>
      </c>
      <c r="D1445" s="7" t="n">
        <f aca="false">COUNTIFS('Duel Log'!AF$2:AF$5455,$A1445,'Duel Log'!AG$2:AG$5455,$B1445,'Duel Log'!AH$2:AH$5455,"Win")</f>
        <v>1</v>
      </c>
      <c r="E1445" s="7" t="n">
        <f aca="false">COUNTIFS('Duel Log'!AF$2:AF$5455,$A1445,'Duel Log'!AG$2:AG$5455,$B1445,'Duel Log'!AH$2:AH$5455,"Loss")</f>
        <v>0</v>
      </c>
      <c r="F1445" s="7" t="n">
        <f aca="false">COUNTIFS('Duel Log'!AF$2:AF$5455,$A1445,'Duel Log'!AG$2:AG$5455,$B1445,'Duel Log'!AH$2:AH$5455,"Draw")</f>
        <v>0</v>
      </c>
      <c r="G1445" s="13" t="n">
        <f aca="false">IFERROR(D1445/C1445,"")</f>
        <v>1</v>
      </c>
    </row>
    <row r="1446" customFormat="false" ht="15" hidden="false" customHeight="true" outlineLevel="0" collapsed="false">
      <c r="A1446" s="7" t="s">
        <v>4251</v>
      </c>
      <c r="B1446" s="7" t="s">
        <v>5793</v>
      </c>
      <c r="C1446" s="7" t="n">
        <f aca="false">COUNTIFS('Duel Log'!AF$2:AF$5455,$A1446,'Duel Log'!AG$2:AG$5455,$B1446)</f>
        <v>2</v>
      </c>
      <c r="D1446" s="7" t="n">
        <f aca="false">COUNTIFS('Duel Log'!AF$2:AF$5455,$A1446,'Duel Log'!AG$2:AG$5455,$B1446,'Duel Log'!AH$2:AH$5455,"Win")</f>
        <v>0</v>
      </c>
      <c r="E1446" s="7" t="n">
        <f aca="false">COUNTIFS('Duel Log'!AF$2:AF$5455,$A1446,'Duel Log'!AG$2:AG$5455,$B1446,'Duel Log'!AH$2:AH$5455,"Loss")</f>
        <v>2</v>
      </c>
      <c r="F1446" s="7" t="n">
        <f aca="false">COUNTIFS('Duel Log'!AF$2:AF$5455,$A1446,'Duel Log'!AG$2:AG$5455,$B1446,'Duel Log'!AH$2:AH$5455,"Draw")</f>
        <v>0</v>
      </c>
      <c r="G1446" s="13" t="n">
        <f aca="false">IFERROR(D1446/C1446,"")</f>
        <v>0</v>
      </c>
    </row>
    <row r="1447" customFormat="false" ht="15" hidden="false" customHeight="true" outlineLevel="0" collapsed="false">
      <c r="A1447" s="7" t="s">
        <v>3235</v>
      </c>
      <c r="B1447" s="7" t="s">
        <v>1870</v>
      </c>
      <c r="C1447" s="7" t="n">
        <f aca="false">COUNTIFS('Duel Log'!AF$2:AF$5455,$A1447,'Duel Log'!AG$2:AG$5455,$B1447)</f>
        <v>2</v>
      </c>
      <c r="D1447" s="7" t="n">
        <f aca="false">COUNTIFS('Duel Log'!AF$2:AF$5455,$A1447,'Duel Log'!AG$2:AG$5455,$B1447,'Duel Log'!AH$2:AH$5455,"Win")</f>
        <v>0</v>
      </c>
      <c r="E1447" s="7" t="n">
        <f aca="false">COUNTIFS('Duel Log'!AF$2:AF$5455,$A1447,'Duel Log'!AG$2:AG$5455,$B1447,'Duel Log'!AH$2:AH$5455,"Loss")</f>
        <v>2</v>
      </c>
      <c r="F1447" s="7" t="n">
        <f aca="false">COUNTIFS('Duel Log'!AF$2:AF$5455,$A1447,'Duel Log'!AG$2:AG$5455,$B1447,'Duel Log'!AH$2:AH$5455,"Draw")</f>
        <v>0</v>
      </c>
      <c r="G1447" s="13" t="n">
        <f aca="false">IFERROR(D1447/C1447,"")</f>
        <v>0</v>
      </c>
    </row>
    <row r="1448" customFormat="false" ht="15" hidden="false" customHeight="true" outlineLevel="0" collapsed="false">
      <c r="A1448" s="7" t="s">
        <v>3864</v>
      </c>
      <c r="B1448" s="7" t="s">
        <v>603</v>
      </c>
      <c r="C1448" s="7" t="n">
        <f aca="false">COUNTIFS('Duel Log'!AF$2:AF$5455,$A1448,'Duel Log'!AG$2:AG$5455,$B1448)</f>
        <v>2</v>
      </c>
      <c r="D1448" s="7" t="n">
        <f aca="false">COUNTIFS('Duel Log'!AF$2:AF$5455,$A1448,'Duel Log'!AG$2:AG$5455,$B1448,'Duel Log'!AH$2:AH$5455,"Win")</f>
        <v>0</v>
      </c>
      <c r="E1448" s="7" t="n">
        <f aca="false">COUNTIFS('Duel Log'!AF$2:AF$5455,$A1448,'Duel Log'!AG$2:AG$5455,$B1448,'Duel Log'!AH$2:AH$5455,"Loss")</f>
        <v>2</v>
      </c>
      <c r="F1448" s="7" t="n">
        <f aca="false">COUNTIFS('Duel Log'!AF$2:AF$5455,$A1448,'Duel Log'!AG$2:AG$5455,$B1448,'Duel Log'!AH$2:AH$5455,"Draw")</f>
        <v>0</v>
      </c>
      <c r="G1448" s="13" t="n">
        <f aca="false">IFERROR(D1448/C1448,"")</f>
        <v>0</v>
      </c>
    </row>
    <row r="1449" customFormat="false" ht="15" hidden="false" customHeight="true" outlineLevel="0" collapsed="false">
      <c r="A1449" s="7" t="s">
        <v>3621</v>
      </c>
      <c r="B1449" s="7" t="s">
        <v>603</v>
      </c>
      <c r="C1449" s="7" t="n">
        <f aca="false">COUNTIFS('Duel Log'!AF$2:AF$5455,$A1449,'Duel Log'!AG$2:AG$5455,$B1449)</f>
        <v>2</v>
      </c>
      <c r="D1449" s="7" t="n">
        <f aca="false">COUNTIFS('Duel Log'!AF$2:AF$5455,$A1449,'Duel Log'!AG$2:AG$5455,$B1449,'Duel Log'!AH$2:AH$5455,"Win")</f>
        <v>0</v>
      </c>
      <c r="E1449" s="7" t="n">
        <f aca="false">COUNTIFS('Duel Log'!AF$2:AF$5455,$A1449,'Duel Log'!AG$2:AG$5455,$B1449,'Duel Log'!AH$2:AH$5455,"Loss")</f>
        <v>2</v>
      </c>
      <c r="F1449" s="7" t="n">
        <f aca="false">COUNTIFS('Duel Log'!AF$2:AF$5455,$A1449,'Duel Log'!AG$2:AG$5455,$B1449,'Duel Log'!AH$2:AH$5455,"Draw")</f>
        <v>0</v>
      </c>
      <c r="G1449" s="13" t="n">
        <f aca="false">IFERROR(D1449/C1449,"")</f>
        <v>0</v>
      </c>
    </row>
    <row r="1450" customFormat="false" ht="15" hidden="false" customHeight="true" outlineLevel="0" collapsed="false">
      <c r="A1450" s="7" t="s">
        <v>7010</v>
      </c>
      <c r="B1450" s="7" t="s">
        <v>587</v>
      </c>
      <c r="C1450" s="7" t="n">
        <f aca="false">COUNTIFS('Duel Log'!AF$2:AF$5455,$A1450,'Duel Log'!AG$2:AG$5455,$B1450)</f>
        <v>1</v>
      </c>
      <c r="D1450" s="7" t="n">
        <f aca="false">COUNTIFS('Duel Log'!AF$2:AF$5455,$A1450,'Duel Log'!AG$2:AG$5455,$B1450,'Duel Log'!AH$2:AH$5455,"Win")</f>
        <v>0</v>
      </c>
      <c r="E1450" s="7" t="n">
        <f aca="false">COUNTIFS('Duel Log'!AF$2:AF$5455,$A1450,'Duel Log'!AG$2:AG$5455,$B1450,'Duel Log'!AH$2:AH$5455,"Loss")</f>
        <v>1</v>
      </c>
      <c r="F1450" s="7" t="n">
        <f aca="false">COUNTIFS('Duel Log'!AF$2:AF$5455,$A1450,'Duel Log'!AG$2:AG$5455,$B1450,'Duel Log'!AH$2:AH$5455,"Draw")</f>
        <v>0</v>
      </c>
      <c r="G1450" s="13" t="n">
        <f aca="false">IFERROR(D1450/C1450,"")</f>
        <v>0</v>
      </c>
    </row>
    <row r="1451" customFormat="false" ht="15" hidden="false" customHeight="true" outlineLevel="0" collapsed="false">
      <c r="A1451" s="7" t="s">
        <v>5775</v>
      </c>
      <c r="B1451" s="7" t="s">
        <v>701</v>
      </c>
      <c r="C1451" s="7" t="n">
        <f aca="false">COUNTIFS('Duel Log'!AF$2:AF$5455,$A1451,'Duel Log'!AG$2:AG$5455,$B1451)</f>
        <v>2</v>
      </c>
      <c r="D1451" s="7" t="n">
        <f aca="false">COUNTIFS('Duel Log'!AF$2:AF$5455,$A1451,'Duel Log'!AG$2:AG$5455,$B1451,'Duel Log'!AH$2:AH$5455,"Win")</f>
        <v>0</v>
      </c>
      <c r="E1451" s="7" t="n">
        <f aca="false">COUNTIFS('Duel Log'!AF$2:AF$5455,$A1451,'Duel Log'!AG$2:AG$5455,$B1451,'Duel Log'!AH$2:AH$5455,"Loss")</f>
        <v>2</v>
      </c>
      <c r="F1451" s="7" t="n">
        <f aca="false">COUNTIFS('Duel Log'!AF$2:AF$5455,$A1451,'Duel Log'!AG$2:AG$5455,$B1451,'Duel Log'!AH$2:AH$5455,"Draw")</f>
        <v>0</v>
      </c>
      <c r="G1451" s="13" t="n">
        <f aca="false">IFERROR(D1451/C1451,"")</f>
        <v>0</v>
      </c>
    </row>
    <row r="1452" customFormat="false" ht="15" hidden="false" customHeight="true" outlineLevel="0" collapsed="false">
      <c r="A1452" s="7" t="s">
        <v>1241</v>
      </c>
      <c r="B1452" s="7" t="s">
        <v>1103</v>
      </c>
      <c r="C1452" s="7" t="n">
        <f aca="false">COUNTIFS('Duel Log'!AF$2:AF$5455,$A1452,'Duel Log'!AG$2:AG$5455,$B1452)</f>
        <v>1</v>
      </c>
      <c r="D1452" s="7" t="n">
        <f aca="false">COUNTIFS('Duel Log'!AF$2:AF$5455,$A1452,'Duel Log'!AG$2:AG$5455,$B1452,'Duel Log'!AH$2:AH$5455,"Win")</f>
        <v>0</v>
      </c>
      <c r="E1452" s="7" t="n">
        <f aca="false">COUNTIFS('Duel Log'!AF$2:AF$5455,$A1452,'Duel Log'!AG$2:AG$5455,$B1452,'Duel Log'!AH$2:AH$5455,"Loss")</f>
        <v>1</v>
      </c>
      <c r="F1452" s="7" t="n">
        <f aca="false">COUNTIFS('Duel Log'!AF$2:AF$5455,$A1452,'Duel Log'!AG$2:AG$5455,$B1452,'Duel Log'!AH$2:AH$5455,"Draw")</f>
        <v>0</v>
      </c>
      <c r="G1452" s="13" t="n">
        <f aca="false">IFERROR(D1452/C1452,"")</f>
        <v>0</v>
      </c>
    </row>
    <row r="1453" customFormat="false" ht="15" hidden="false" customHeight="true" outlineLevel="0" collapsed="false">
      <c r="A1453" s="7" t="s">
        <v>1241</v>
      </c>
      <c r="B1453" s="7" t="s">
        <v>2582</v>
      </c>
      <c r="C1453" s="7" t="n">
        <f aca="false">COUNTIFS('Duel Log'!AF$2:AF$5455,$A1453,'Duel Log'!AG$2:AG$5455,$B1453)</f>
        <v>2</v>
      </c>
      <c r="D1453" s="7" t="n">
        <f aca="false">COUNTIFS('Duel Log'!AF$2:AF$5455,$A1453,'Duel Log'!AG$2:AG$5455,$B1453,'Duel Log'!AH$2:AH$5455,"Win")</f>
        <v>0</v>
      </c>
      <c r="E1453" s="7" t="n">
        <f aca="false">COUNTIFS('Duel Log'!AF$2:AF$5455,$A1453,'Duel Log'!AG$2:AG$5455,$B1453,'Duel Log'!AH$2:AH$5455,"Loss")</f>
        <v>2</v>
      </c>
      <c r="F1453" s="7" t="n">
        <f aca="false">COUNTIFS('Duel Log'!AF$2:AF$5455,$A1453,'Duel Log'!AG$2:AG$5455,$B1453,'Duel Log'!AH$2:AH$5455,"Draw")</f>
        <v>0</v>
      </c>
      <c r="G1453" s="13" t="n">
        <f aca="false">IFERROR(D1453/C1453,"")</f>
        <v>0</v>
      </c>
    </row>
    <row r="1454" customFormat="false" ht="15" hidden="false" customHeight="true" outlineLevel="0" collapsed="false">
      <c r="A1454" s="7" t="s">
        <v>1241</v>
      </c>
      <c r="B1454" s="7" t="s">
        <v>2221</v>
      </c>
      <c r="C1454" s="7" t="n">
        <f aca="false">COUNTIFS('Duel Log'!AF$2:AF$5455,$A1454,'Duel Log'!AG$2:AG$5455,$B1454)</f>
        <v>1</v>
      </c>
      <c r="D1454" s="7" t="n">
        <f aca="false">COUNTIFS('Duel Log'!AF$2:AF$5455,$A1454,'Duel Log'!AG$2:AG$5455,$B1454,'Duel Log'!AH$2:AH$5455,"Win")</f>
        <v>0</v>
      </c>
      <c r="E1454" s="7" t="n">
        <f aca="false">COUNTIFS('Duel Log'!AF$2:AF$5455,$A1454,'Duel Log'!AG$2:AG$5455,$B1454,'Duel Log'!AH$2:AH$5455,"Loss")</f>
        <v>1</v>
      </c>
      <c r="F1454" s="7" t="n">
        <f aca="false">COUNTIFS('Duel Log'!AF$2:AF$5455,$A1454,'Duel Log'!AG$2:AG$5455,$B1454,'Duel Log'!AH$2:AH$5455,"Draw")</f>
        <v>0</v>
      </c>
      <c r="G1454" s="13" t="n">
        <f aca="false">IFERROR(D1454/C1454,"")</f>
        <v>0</v>
      </c>
    </row>
    <row r="1455" customFormat="false" ht="15" hidden="false" customHeight="true" outlineLevel="0" collapsed="false">
      <c r="A1455" s="7" t="s">
        <v>7820</v>
      </c>
      <c r="B1455" s="7" t="s">
        <v>2102</v>
      </c>
      <c r="C1455" s="7" t="n">
        <f aca="false">COUNTIFS('Duel Log'!AF$2:AF$5455,$A1455,'Duel Log'!AG$2:AG$5455,$B1455)</f>
        <v>1</v>
      </c>
      <c r="D1455" s="7" t="n">
        <f aca="false">COUNTIFS('Duel Log'!AF$2:AF$5455,$A1455,'Duel Log'!AG$2:AG$5455,$B1455,'Duel Log'!AH$2:AH$5455,"Win")</f>
        <v>1</v>
      </c>
      <c r="E1455" s="7" t="n">
        <f aca="false">COUNTIFS('Duel Log'!AF$2:AF$5455,$A1455,'Duel Log'!AG$2:AG$5455,$B1455,'Duel Log'!AH$2:AH$5455,"Loss")</f>
        <v>0</v>
      </c>
      <c r="F1455" s="7" t="n">
        <f aca="false">COUNTIFS('Duel Log'!AF$2:AF$5455,$A1455,'Duel Log'!AG$2:AG$5455,$B1455,'Duel Log'!AH$2:AH$5455,"Draw")</f>
        <v>0</v>
      </c>
      <c r="G1455" s="13" t="n">
        <f aca="false">IFERROR(D1455/C1455,"")</f>
        <v>1</v>
      </c>
    </row>
    <row r="1456" customFormat="false" ht="15" hidden="false" customHeight="true" outlineLevel="0" collapsed="false">
      <c r="A1456" s="7" t="s">
        <v>4247</v>
      </c>
      <c r="B1456" s="7" t="s">
        <v>429</v>
      </c>
      <c r="C1456" s="7" t="n">
        <f aca="false">COUNTIFS('Duel Log'!AF$2:AF$5455,$A1456,'Duel Log'!AG$2:AG$5455,$B1456)</f>
        <v>1</v>
      </c>
      <c r="D1456" s="7" t="n">
        <f aca="false">COUNTIFS('Duel Log'!AF$2:AF$5455,$A1456,'Duel Log'!AG$2:AG$5455,$B1456,'Duel Log'!AH$2:AH$5455,"Win")</f>
        <v>1</v>
      </c>
      <c r="E1456" s="7" t="n">
        <f aca="false">COUNTIFS('Duel Log'!AF$2:AF$5455,$A1456,'Duel Log'!AG$2:AG$5455,$B1456,'Duel Log'!AH$2:AH$5455,"Loss")</f>
        <v>0</v>
      </c>
      <c r="F1456" s="7" t="n">
        <f aca="false">COUNTIFS('Duel Log'!AF$2:AF$5455,$A1456,'Duel Log'!AG$2:AG$5455,$B1456,'Duel Log'!AH$2:AH$5455,"Draw")</f>
        <v>0</v>
      </c>
      <c r="G1456" s="13" t="n">
        <f aca="false">IFERROR(D1456/C1456,"")</f>
        <v>1</v>
      </c>
    </row>
    <row r="1457" customFormat="false" ht="15" hidden="false" customHeight="true" outlineLevel="0" collapsed="false">
      <c r="A1457" s="7" t="s">
        <v>4247</v>
      </c>
      <c r="B1457" s="7" t="s">
        <v>4248</v>
      </c>
      <c r="C1457" s="7" t="n">
        <f aca="false">COUNTIFS('Duel Log'!AF$2:AF$5455,$A1457,'Duel Log'!AG$2:AG$5455,$B1457)</f>
        <v>2</v>
      </c>
      <c r="D1457" s="7" t="n">
        <f aca="false">COUNTIFS('Duel Log'!AF$2:AF$5455,$A1457,'Duel Log'!AG$2:AG$5455,$B1457,'Duel Log'!AH$2:AH$5455,"Win")</f>
        <v>0</v>
      </c>
      <c r="E1457" s="7" t="n">
        <f aca="false">COUNTIFS('Duel Log'!AF$2:AF$5455,$A1457,'Duel Log'!AG$2:AG$5455,$B1457,'Duel Log'!AH$2:AH$5455,"Loss")</f>
        <v>2</v>
      </c>
      <c r="F1457" s="7" t="n">
        <f aca="false">COUNTIFS('Duel Log'!AF$2:AF$5455,$A1457,'Duel Log'!AG$2:AG$5455,$B1457,'Duel Log'!AH$2:AH$5455,"Draw")</f>
        <v>0</v>
      </c>
      <c r="G1457" s="13" t="n">
        <f aca="false">IFERROR(D1457/C1457,"")</f>
        <v>0</v>
      </c>
    </row>
    <row r="1458" customFormat="false" ht="15" hidden="false" customHeight="true" outlineLevel="0" collapsed="false">
      <c r="A1458" s="7" t="s">
        <v>7008</v>
      </c>
      <c r="B1458" s="7" t="s">
        <v>7007</v>
      </c>
      <c r="C1458" s="7" t="n">
        <f aca="false">COUNTIFS('Duel Log'!AF$2:AF$5455,$A1458,'Duel Log'!AG$2:AG$5455,$B1458)</f>
        <v>1</v>
      </c>
      <c r="D1458" s="7" t="n">
        <f aca="false">COUNTIFS('Duel Log'!AF$2:AF$5455,$A1458,'Duel Log'!AG$2:AG$5455,$B1458,'Duel Log'!AH$2:AH$5455,"Win")</f>
        <v>0</v>
      </c>
      <c r="E1458" s="7" t="n">
        <f aca="false">COUNTIFS('Duel Log'!AF$2:AF$5455,$A1458,'Duel Log'!AG$2:AG$5455,$B1458,'Duel Log'!AH$2:AH$5455,"Loss")</f>
        <v>1</v>
      </c>
      <c r="F1458" s="7" t="n">
        <f aca="false">COUNTIFS('Duel Log'!AF$2:AF$5455,$A1458,'Duel Log'!AG$2:AG$5455,$B1458,'Duel Log'!AH$2:AH$5455,"Draw")</f>
        <v>0</v>
      </c>
      <c r="G1458" s="13" t="n">
        <f aca="false">IFERROR(D1458/C1458,"")</f>
        <v>0</v>
      </c>
    </row>
    <row r="1459" customFormat="false" ht="15" hidden="false" customHeight="true" outlineLevel="0" collapsed="false">
      <c r="A1459" s="7" t="s">
        <v>9366</v>
      </c>
      <c r="B1459" s="7" t="s">
        <v>9365</v>
      </c>
      <c r="C1459" s="7" t="n">
        <f aca="false">COUNTIFS('Duel Log'!AF$2:AF$5455,$A1459,'Duel Log'!AG$2:AG$5455,$B1459)</f>
        <v>1</v>
      </c>
      <c r="D1459" s="7" t="n">
        <f aca="false">COUNTIFS('Duel Log'!AF$2:AF$5455,$A1459,'Duel Log'!AG$2:AG$5455,$B1459,'Duel Log'!AH$2:AH$5455,"Win")</f>
        <v>0</v>
      </c>
      <c r="E1459" s="7" t="n">
        <f aca="false">COUNTIFS('Duel Log'!AF$2:AF$5455,$A1459,'Duel Log'!AG$2:AG$5455,$B1459,'Duel Log'!AH$2:AH$5455,"Loss")</f>
        <v>1</v>
      </c>
      <c r="F1459" s="7" t="n">
        <f aca="false">COUNTIFS('Duel Log'!AF$2:AF$5455,$A1459,'Duel Log'!AG$2:AG$5455,$B1459,'Duel Log'!AH$2:AH$5455,"Draw")</f>
        <v>0</v>
      </c>
      <c r="G1459" s="13" t="n">
        <f aca="false">IFERROR(D1459/C1459,"")</f>
        <v>0</v>
      </c>
    </row>
    <row r="1460" customFormat="false" ht="15" hidden="false" customHeight="true" outlineLevel="0" collapsed="false">
      <c r="A1460" s="7" t="s">
        <v>2840</v>
      </c>
      <c r="B1460" s="7" t="s">
        <v>1958</v>
      </c>
      <c r="C1460" s="7" t="n">
        <f aca="false">COUNTIFS('Duel Log'!AF$2:AF$5455,$A1460,'Duel Log'!AG$2:AG$5455,$B1460)</f>
        <v>2</v>
      </c>
      <c r="D1460" s="7" t="n">
        <f aca="false">COUNTIFS('Duel Log'!AF$2:AF$5455,$A1460,'Duel Log'!AG$2:AG$5455,$B1460,'Duel Log'!AH$2:AH$5455,"Win")</f>
        <v>0</v>
      </c>
      <c r="E1460" s="7" t="n">
        <f aca="false">COUNTIFS('Duel Log'!AF$2:AF$5455,$A1460,'Duel Log'!AG$2:AG$5455,$B1460,'Duel Log'!AH$2:AH$5455,"Loss")</f>
        <v>2</v>
      </c>
      <c r="F1460" s="7" t="n">
        <f aca="false">COUNTIFS('Duel Log'!AF$2:AF$5455,$A1460,'Duel Log'!AG$2:AG$5455,$B1460,'Duel Log'!AH$2:AH$5455,"Draw")</f>
        <v>0</v>
      </c>
      <c r="G1460" s="13" t="n">
        <f aca="false">IFERROR(D1460/C1460,"")</f>
        <v>0</v>
      </c>
    </row>
    <row r="1461" customFormat="false" ht="15" hidden="false" customHeight="true" outlineLevel="0" collapsed="false">
      <c r="A1461" s="7" t="s">
        <v>2530</v>
      </c>
      <c r="B1461" s="7" t="s">
        <v>2531</v>
      </c>
      <c r="C1461" s="7" t="n">
        <f aca="false">COUNTIFS('Duel Log'!AF$2:AF$5455,$A1461,'Duel Log'!AG$2:AG$5455,$B1461)</f>
        <v>2</v>
      </c>
      <c r="D1461" s="7" t="n">
        <f aca="false">COUNTIFS('Duel Log'!AF$2:AF$5455,$A1461,'Duel Log'!AG$2:AG$5455,$B1461,'Duel Log'!AH$2:AH$5455,"Win")</f>
        <v>2</v>
      </c>
      <c r="E1461" s="7" t="n">
        <f aca="false">COUNTIFS('Duel Log'!AF$2:AF$5455,$A1461,'Duel Log'!AG$2:AG$5455,$B1461,'Duel Log'!AH$2:AH$5455,"Loss")</f>
        <v>0</v>
      </c>
      <c r="F1461" s="7" t="n">
        <f aca="false">COUNTIFS('Duel Log'!AF$2:AF$5455,$A1461,'Duel Log'!AG$2:AG$5455,$B1461,'Duel Log'!AH$2:AH$5455,"Draw")</f>
        <v>0</v>
      </c>
      <c r="G1461" s="13" t="n">
        <f aca="false">IFERROR(D1461/C1461,"")</f>
        <v>1</v>
      </c>
    </row>
    <row r="1462" customFormat="false" ht="15" hidden="false" customHeight="true" outlineLevel="0" collapsed="false">
      <c r="A1462" s="7" t="s">
        <v>882</v>
      </c>
      <c r="B1462" s="7" t="s">
        <v>134</v>
      </c>
      <c r="C1462" s="7" t="n">
        <f aca="false">COUNTIFS('Duel Log'!AF$2:AF$5455,$A1462,'Duel Log'!AG$2:AG$5455,$B1462)</f>
        <v>2</v>
      </c>
      <c r="D1462" s="7" t="n">
        <f aca="false">COUNTIFS('Duel Log'!AF$2:AF$5455,$A1462,'Duel Log'!AG$2:AG$5455,$B1462,'Duel Log'!AH$2:AH$5455,"Win")</f>
        <v>2</v>
      </c>
      <c r="E1462" s="7" t="n">
        <f aca="false">COUNTIFS('Duel Log'!AF$2:AF$5455,$A1462,'Duel Log'!AG$2:AG$5455,$B1462,'Duel Log'!AH$2:AH$5455,"Loss")</f>
        <v>0</v>
      </c>
      <c r="F1462" s="7" t="n">
        <f aca="false">COUNTIFS('Duel Log'!AF$2:AF$5455,$A1462,'Duel Log'!AG$2:AG$5455,$B1462,'Duel Log'!AH$2:AH$5455,"Draw")</f>
        <v>0</v>
      </c>
      <c r="G1462" s="13" t="n">
        <f aca="false">IFERROR(D1462/C1462,"")</f>
        <v>1</v>
      </c>
    </row>
    <row r="1463" customFormat="false" ht="15" hidden="false" customHeight="true" outlineLevel="0" collapsed="false">
      <c r="A1463" s="7" t="s">
        <v>1316</v>
      </c>
      <c r="B1463" s="7" t="s">
        <v>701</v>
      </c>
      <c r="C1463" s="7" t="n">
        <f aca="false">COUNTIFS('Duel Log'!AF$2:AF$5455,$A1463,'Duel Log'!AG$2:AG$5455,$B1463)</f>
        <v>2</v>
      </c>
      <c r="D1463" s="7" t="n">
        <f aca="false">COUNTIFS('Duel Log'!AF$2:AF$5455,$A1463,'Duel Log'!AG$2:AG$5455,$B1463,'Duel Log'!AH$2:AH$5455,"Win")</f>
        <v>0</v>
      </c>
      <c r="E1463" s="7" t="n">
        <f aca="false">COUNTIFS('Duel Log'!AF$2:AF$5455,$A1463,'Duel Log'!AG$2:AG$5455,$B1463,'Duel Log'!AH$2:AH$5455,"Loss")</f>
        <v>2</v>
      </c>
      <c r="F1463" s="7" t="n">
        <f aca="false">COUNTIFS('Duel Log'!AF$2:AF$5455,$A1463,'Duel Log'!AG$2:AG$5455,$B1463,'Duel Log'!AH$2:AH$5455,"Draw")</f>
        <v>0</v>
      </c>
      <c r="G1463" s="13" t="n">
        <f aca="false">IFERROR(D1463/C1463,"")</f>
        <v>0</v>
      </c>
    </row>
    <row r="1464" customFormat="false" ht="15" hidden="false" customHeight="true" outlineLevel="0" collapsed="false">
      <c r="A1464" s="7" t="s">
        <v>2820</v>
      </c>
      <c r="B1464" s="7" t="s">
        <v>603</v>
      </c>
      <c r="C1464" s="7" t="n">
        <f aca="false">COUNTIFS('Duel Log'!AF$2:AF$5455,$A1464,'Duel Log'!AG$2:AG$5455,$B1464)</f>
        <v>2</v>
      </c>
      <c r="D1464" s="7" t="n">
        <f aca="false">COUNTIFS('Duel Log'!AF$2:AF$5455,$A1464,'Duel Log'!AG$2:AG$5455,$B1464,'Duel Log'!AH$2:AH$5455,"Win")</f>
        <v>2</v>
      </c>
      <c r="E1464" s="7" t="n">
        <f aca="false">COUNTIFS('Duel Log'!AF$2:AF$5455,$A1464,'Duel Log'!AG$2:AG$5455,$B1464,'Duel Log'!AH$2:AH$5455,"Loss")</f>
        <v>0</v>
      </c>
      <c r="F1464" s="7" t="n">
        <f aca="false">COUNTIFS('Duel Log'!AF$2:AF$5455,$A1464,'Duel Log'!AG$2:AG$5455,$B1464,'Duel Log'!AH$2:AH$5455,"Draw")</f>
        <v>0</v>
      </c>
      <c r="G1464" s="13" t="n">
        <f aca="false">IFERROR(D1464/C1464,"")</f>
        <v>1</v>
      </c>
    </row>
    <row r="1465" customFormat="false" ht="15" hidden="false" customHeight="true" outlineLevel="0" collapsed="false">
      <c r="A1465" s="7" t="s">
        <v>1672</v>
      </c>
      <c r="B1465" s="7" t="s">
        <v>380</v>
      </c>
      <c r="C1465" s="7" t="n">
        <f aca="false">COUNTIFS('Duel Log'!AF$2:AF$5455,$A1465,'Duel Log'!AG$2:AG$5455,$B1465)</f>
        <v>1</v>
      </c>
      <c r="D1465" s="7" t="n">
        <f aca="false">COUNTIFS('Duel Log'!AF$2:AF$5455,$A1465,'Duel Log'!AG$2:AG$5455,$B1465,'Duel Log'!AH$2:AH$5455,"Win")</f>
        <v>0</v>
      </c>
      <c r="E1465" s="7" t="n">
        <f aca="false">COUNTIFS('Duel Log'!AF$2:AF$5455,$A1465,'Duel Log'!AG$2:AG$5455,$B1465,'Duel Log'!AH$2:AH$5455,"Loss")</f>
        <v>1</v>
      </c>
      <c r="F1465" s="7" t="n">
        <f aca="false">COUNTIFS('Duel Log'!AF$2:AF$5455,$A1465,'Duel Log'!AG$2:AG$5455,$B1465,'Duel Log'!AH$2:AH$5455,"Draw")</f>
        <v>0</v>
      </c>
      <c r="G1465" s="13" t="n">
        <f aca="false">IFERROR(D1465/C1465,"")</f>
        <v>0</v>
      </c>
    </row>
    <row r="1466" customFormat="false" ht="15" hidden="false" customHeight="true" outlineLevel="0" collapsed="false">
      <c r="A1466" s="7" t="s">
        <v>5781</v>
      </c>
      <c r="B1466" s="7" t="s">
        <v>5780</v>
      </c>
      <c r="C1466" s="7" t="n">
        <f aca="false">COUNTIFS('Duel Log'!AF$2:AF$5455,$A1466,'Duel Log'!AG$2:AG$5455,$B1466)</f>
        <v>2</v>
      </c>
      <c r="D1466" s="7" t="n">
        <f aca="false">COUNTIFS('Duel Log'!AF$2:AF$5455,$A1466,'Duel Log'!AG$2:AG$5455,$B1466,'Duel Log'!AH$2:AH$5455,"Win")</f>
        <v>2</v>
      </c>
      <c r="E1466" s="7" t="n">
        <f aca="false">COUNTIFS('Duel Log'!AF$2:AF$5455,$A1466,'Duel Log'!AG$2:AG$5455,$B1466,'Duel Log'!AH$2:AH$5455,"Loss")</f>
        <v>0</v>
      </c>
      <c r="F1466" s="7" t="n">
        <f aca="false">COUNTIFS('Duel Log'!AF$2:AF$5455,$A1466,'Duel Log'!AG$2:AG$5455,$B1466,'Duel Log'!AH$2:AH$5455,"Draw")</f>
        <v>0</v>
      </c>
      <c r="G1466" s="13" t="n">
        <f aca="false">IFERROR(D1466/C1466,"")</f>
        <v>1</v>
      </c>
    </row>
    <row r="1467" customFormat="false" ht="15" hidden="false" customHeight="true" outlineLevel="0" collapsed="false">
      <c r="A1467" s="7" t="s">
        <v>5312</v>
      </c>
      <c r="B1467" s="7" t="s">
        <v>1103</v>
      </c>
      <c r="C1467" s="7" t="n">
        <f aca="false">COUNTIFS('Duel Log'!AF$2:AF$5455,$A1467,'Duel Log'!AG$2:AG$5455,$B1467)</f>
        <v>1</v>
      </c>
      <c r="D1467" s="7" t="n">
        <f aca="false">COUNTIFS('Duel Log'!AF$2:AF$5455,$A1467,'Duel Log'!AG$2:AG$5455,$B1467,'Duel Log'!AH$2:AH$5455,"Win")</f>
        <v>1</v>
      </c>
      <c r="E1467" s="7" t="n">
        <f aca="false">COUNTIFS('Duel Log'!AF$2:AF$5455,$A1467,'Duel Log'!AG$2:AG$5455,$B1467,'Duel Log'!AH$2:AH$5455,"Loss")</f>
        <v>0</v>
      </c>
      <c r="F1467" s="7" t="n">
        <f aca="false">COUNTIFS('Duel Log'!AF$2:AF$5455,$A1467,'Duel Log'!AG$2:AG$5455,$B1467,'Duel Log'!AH$2:AH$5455,"Draw")</f>
        <v>0</v>
      </c>
      <c r="G1467" s="13" t="n">
        <f aca="false">IFERROR(D1467/C1467,"")</f>
        <v>1</v>
      </c>
    </row>
    <row r="1468" customFormat="false" ht="15" hidden="false" customHeight="true" outlineLevel="0" collapsed="false">
      <c r="A1468" s="7" t="s">
        <v>5312</v>
      </c>
      <c r="B1468" s="7" t="s">
        <v>134</v>
      </c>
      <c r="C1468" s="7" t="n">
        <f aca="false">COUNTIFS('Duel Log'!AF$2:AF$5455,$A1468,'Duel Log'!AG$2:AG$5455,$B1468)</f>
        <v>1</v>
      </c>
      <c r="D1468" s="7" t="n">
        <f aca="false">COUNTIFS('Duel Log'!AF$2:AF$5455,$A1468,'Duel Log'!AG$2:AG$5455,$B1468,'Duel Log'!AH$2:AH$5455,"Win")</f>
        <v>1</v>
      </c>
      <c r="E1468" s="7" t="n">
        <f aca="false">COUNTIFS('Duel Log'!AF$2:AF$5455,$A1468,'Duel Log'!AG$2:AG$5455,$B1468,'Duel Log'!AH$2:AH$5455,"Loss")</f>
        <v>0</v>
      </c>
      <c r="F1468" s="7" t="n">
        <f aca="false">COUNTIFS('Duel Log'!AF$2:AF$5455,$A1468,'Duel Log'!AG$2:AG$5455,$B1468,'Duel Log'!AH$2:AH$5455,"Draw")</f>
        <v>0</v>
      </c>
      <c r="G1468" s="13" t="n">
        <f aca="false">IFERROR(D1468/C1468,"")</f>
        <v>1</v>
      </c>
    </row>
    <row r="1469" customFormat="false" ht="15" hidden="false" customHeight="true" outlineLevel="0" collapsed="false">
      <c r="A1469" s="7" t="s">
        <v>8244</v>
      </c>
      <c r="B1469" s="7" t="s">
        <v>783</v>
      </c>
      <c r="C1469" s="7" t="n">
        <f aca="false">COUNTIFS('Duel Log'!AF$2:AF$5455,$A1469,'Duel Log'!AG$2:AG$5455,$B1469)</f>
        <v>1</v>
      </c>
      <c r="D1469" s="7" t="n">
        <f aca="false">COUNTIFS('Duel Log'!AF$2:AF$5455,$A1469,'Duel Log'!AG$2:AG$5455,$B1469,'Duel Log'!AH$2:AH$5455,"Win")</f>
        <v>0</v>
      </c>
      <c r="E1469" s="7" t="n">
        <f aca="false">COUNTIFS('Duel Log'!AF$2:AF$5455,$A1469,'Duel Log'!AG$2:AG$5455,$B1469,'Duel Log'!AH$2:AH$5455,"Loss")</f>
        <v>1</v>
      </c>
      <c r="F1469" s="7" t="n">
        <f aca="false">COUNTIFS('Duel Log'!AF$2:AF$5455,$A1469,'Duel Log'!AG$2:AG$5455,$B1469,'Duel Log'!AH$2:AH$5455,"Draw")</f>
        <v>0</v>
      </c>
      <c r="G1469" s="13" t="n">
        <f aca="false">IFERROR(D1469/C1469,"")</f>
        <v>0</v>
      </c>
    </row>
    <row r="1470" customFormat="false" ht="15" hidden="false" customHeight="true" outlineLevel="0" collapsed="false">
      <c r="A1470" s="7" t="s">
        <v>2857</v>
      </c>
      <c r="B1470" s="7" t="s">
        <v>2858</v>
      </c>
      <c r="C1470" s="7" t="n">
        <f aca="false">COUNTIFS('Duel Log'!AF$2:AF$5455,$A1470,'Duel Log'!AG$2:AG$5455,$B1470)</f>
        <v>1</v>
      </c>
      <c r="D1470" s="7" t="n">
        <f aca="false">COUNTIFS('Duel Log'!AF$2:AF$5455,$A1470,'Duel Log'!AG$2:AG$5455,$B1470,'Duel Log'!AH$2:AH$5455,"Win")</f>
        <v>0</v>
      </c>
      <c r="E1470" s="7" t="n">
        <f aca="false">COUNTIFS('Duel Log'!AF$2:AF$5455,$A1470,'Duel Log'!AG$2:AG$5455,$B1470,'Duel Log'!AH$2:AH$5455,"Loss")</f>
        <v>1</v>
      </c>
      <c r="F1470" s="7" t="n">
        <f aca="false">COUNTIFS('Duel Log'!AF$2:AF$5455,$A1470,'Duel Log'!AG$2:AG$5455,$B1470,'Duel Log'!AH$2:AH$5455,"Draw")</f>
        <v>0</v>
      </c>
      <c r="G1470" s="13" t="n">
        <f aca="false">IFERROR(D1470/C1470,"")</f>
        <v>0</v>
      </c>
    </row>
    <row r="1471" customFormat="false" ht="15" hidden="false" customHeight="true" outlineLevel="0" collapsed="false">
      <c r="A1471" s="7" t="s">
        <v>5706</v>
      </c>
      <c r="B1471" s="7" t="s">
        <v>236</v>
      </c>
      <c r="C1471" s="7" t="n">
        <f aca="false">COUNTIFS('Duel Log'!AF$2:AF$5455,$A1471,'Duel Log'!AG$2:AG$5455,$B1471)</f>
        <v>2</v>
      </c>
      <c r="D1471" s="7" t="n">
        <f aca="false">COUNTIFS('Duel Log'!AF$2:AF$5455,$A1471,'Duel Log'!AG$2:AG$5455,$B1471,'Duel Log'!AH$2:AH$5455,"Win")</f>
        <v>0</v>
      </c>
      <c r="E1471" s="7" t="n">
        <f aca="false">COUNTIFS('Duel Log'!AF$2:AF$5455,$A1471,'Duel Log'!AG$2:AG$5455,$B1471,'Duel Log'!AH$2:AH$5455,"Loss")</f>
        <v>2</v>
      </c>
      <c r="F1471" s="7" t="n">
        <f aca="false">COUNTIFS('Duel Log'!AF$2:AF$5455,$A1471,'Duel Log'!AG$2:AG$5455,$B1471,'Duel Log'!AH$2:AH$5455,"Draw")</f>
        <v>0</v>
      </c>
      <c r="G1471" s="13" t="n">
        <f aca="false">IFERROR(D1471/C1471,"")</f>
        <v>0</v>
      </c>
    </row>
    <row r="1472" customFormat="false" ht="15" hidden="false" customHeight="true" outlineLevel="0" collapsed="false">
      <c r="A1472" s="7" t="s">
        <v>6275</v>
      </c>
      <c r="B1472" s="7" t="s">
        <v>3545</v>
      </c>
      <c r="C1472" s="7" t="n">
        <f aca="false">COUNTIFS('Duel Log'!AF$2:AF$5455,$A1472,'Duel Log'!AG$2:AG$5455,$B1472)</f>
        <v>1</v>
      </c>
      <c r="D1472" s="7" t="n">
        <f aca="false">COUNTIFS('Duel Log'!AF$2:AF$5455,$A1472,'Duel Log'!AG$2:AG$5455,$B1472,'Duel Log'!AH$2:AH$5455,"Win")</f>
        <v>1</v>
      </c>
      <c r="E1472" s="7" t="n">
        <f aca="false">COUNTIFS('Duel Log'!AF$2:AF$5455,$A1472,'Duel Log'!AG$2:AG$5455,$B1472,'Duel Log'!AH$2:AH$5455,"Loss")</f>
        <v>0</v>
      </c>
      <c r="F1472" s="7" t="n">
        <f aca="false">COUNTIFS('Duel Log'!AF$2:AF$5455,$A1472,'Duel Log'!AG$2:AG$5455,$B1472,'Duel Log'!AH$2:AH$5455,"Draw")</f>
        <v>0</v>
      </c>
      <c r="G1472" s="13" t="n">
        <f aca="false">IFERROR(D1472/C1472,"")</f>
        <v>1</v>
      </c>
    </row>
    <row r="1473" customFormat="false" ht="15" hidden="false" customHeight="true" outlineLevel="0" collapsed="false">
      <c r="A1473" s="7" t="s">
        <v>598</v>
      </c>
      <c r="B1473" s="7" t="s">
        <v>597</v>
      </c>
      <c r="C1473" s="7" t="n">
        <f aca="false">COUNTIFS('Duel Log'!AF$2:AF$5455,$A1473,'Duel Log'!AG$2:AG$5455,$B1473)</f>
        <v>1</v>
      </c>
      <c r="D1473" s="7" t="n">
        <f aca="false">COUNTIFS('Duel Log'!AF$2:AF$5455,$A1473,'Duel Log'!AG$2:AG$5455,$B1473,'Duel Log'!AH$2:AH$5455,"Win")</f>
        <v>0</v>
      </c>
      <c r="E1473" s="7" t="n">
        <f aca="false">COUNTIFS('Duel Log'!AF$2:AF$5455,$A1473,'Duel Log'!AG$2:AG$5455,$B1473,'Duel Log'!AH$2:AH$5455,"Loss")</f>
        <v>1</v>
      </c>
      <c r="F1473" s="7" t="n">
        <f aca="false">COUNTIFS('Duel Log'!AF$2:AF$5455,$A1473,'Duel Log'!AG$2:AG$5455,$B1473,'Duel Log'!AH$2:AH$5455,"Draw")</f>
        <v>0</v>
      </c>
      <c r="G1473" s="13" t="n">
        <f aca="false">IFERROR(D1473/C1473,"")</f>
        <v>0</v>
      </c>
    </row>
    <row r="1474" customFormat="false" ht="15" hidden="false" customHeight="true" outlineLevel="0" collapsed="false">
      <c r="A1474" s="7" t="s">
        <v>598</v>
      </c>
      <c r="B1474" s="7" t="s">
        <v>180</v>
      </c>
      <c r="C1474" s="7" t="n">
        <f aca="false">COUNTIFS('Duel Log'!AF$2:AF$5455,$A1474,'Duel Log'!AG$2:AG$5455,$B1474)</f>
        <v>1</v>
      </c>
      <c r="D1474" s="7" t="n">
        <f aca="false">COUNTIFS('Duel Log'!AF$2:AF$5455,$A1474,'Duel Log'!AG$2:AG$5455,$B1474,'Duel Log'!AH$2:AH$5455,"Win")</f>
        <v>0</v>
      </c>
      <c r="E1474" s="7" t="n">
        <f aca="false">COUNTIFS('Duel Log'!AF$2:AF$5455,$A1474,'Duel Log'!AG$2:AG$5455,$B1474,'Duel Log'!AH$2:AH$5455,"Loss")</f>
        <v>1</v>
      </c>
      <c r="F1474" s="7" t="n">
        <f aca="false">COUNTIFS('Duel Log'!AF$2:AF$5455,$A1474,'Duel Log'!AG$2:AG$5455,$B1474,'Duel Log'!AH$2:AH$5455,"Draw")</f>
        <v>0</v>
      </c>
      <c r="G1474" s="13" t="n">
        <f aca="false">IFERROR(D1474/C1474,"")</f>
        <v>0</v>
      </c>
    </row>
    <row r="1475" customFormat="false" ht="15" hidden="false" customHeight="true" outlineLevel="0" collapsed="false">
      <c r="A1475" s="7" t="s">
        <v>7565</v>
      </c>
      <c r="B1475" s="7" t="s">
        <v>7566</v>
      </c>
      <c r="C1475" s="7" t="n">
        <f aca="false">COUNTIFS('Duel Log'!AF$2:AF$5455,$A1475,'Duel Log'!AG$2:AG$5455,$B1475)</f>
        <v>1</v>
      </c>
      <c r="D1475" s="7" t="n">
        <f aca="false">COUNTIFS('Duel Log'!AF$2:AF$5455,$A1475,'Duel Log'!AG$2:AG$5455,$B1475,'Duel Log'!AH$2:AH$5455,"Win")</f>
        <v>1</v>
      </c>
      <c r="E1475" s="7" t="n">
        <f aca="false">COUNTIFS('Duel Log'!AF$2:AF$5455,$A1475,'Duel Log'!AG$2:AG$5455,$B1475,'Duel Log'!AH$2:AH$5455,"Loss")</f>
        <v>0</v>
      </c>
      <c r="F1475" s="7" t="n">
        <f aca="false">COUNTIFS('Duel Log'!AF$2:AF$5455,$A1475,'Duel Log'!AG$2:AG$5455,$B1475,'Duel Log'!AH$2:AH$5455,"Draw")</f>
        <v>0</v>
      </c>
      <c r="G1475" s="13" t="n">
        <f aca="false">IFERROR(D1475/C1475,"")</f>
        <v>1</v>
      </c>
    </row>
    <row r="1476" customFormat="false" ht="15" hidden="false" customHeight="true" outlineLevel="0" collapsed="false">
      <c r="A1476" s="7" t="s">
        <v>889</v>
      </c>
      <c r="B1476" s="7" t="s">
        <v>1505</v>
      </c>
      <c r="C1476" s="7" t="n">
        <f aca="false">COUNTIFS('Duel Log'!AF$2:AF$5455,$A1476,'Duel Log'!AG$2:AG$5455,$B1476)</f>
        <v>2</v>
      </c>
      <c r="D1476" s="7" t="n">
        <f aca="false">COUNTIFS('Duel Log'!AF$2:AF$5455,$A1476,'Duel Log'!AG$2:AG$5455,$B1476,'Duel Log'!AH$2:AH$5455,"Win")</f>
        <v>0</v>
      </c>
      <c r="E1476" s="7" t="n">
        <f aca="false">COUNTIFS('Duel Log'!AF$2:AF$5455,$A1476,'Duel Log'!AG$2:AG$5455,$B1476,'Duel Log'!AH$2:AH$5455,"Loss")</f>
        <v>2</v>
      </c>
      <c r="F1476" s="7" t="n">
        <f aca="false">COUNTIFS('Duel Log'!AF$2:AF$5455,$A1476,'Duel Log'!AG$2:AG$5455,$B1476,'Duel Log'!AH$2:AH$5455,"Draw")</f>
        <v>0</v>
      </c>
      <c r="G1476" s="13" t="n">
        <f aca="false">IFERROR(D1476/C1476,"")</f>
        <v>0</v>
      </c>
    </row>
    <row r="1477" customFormat="false" ht="15" hidden="false" customHeight="true" outlineLevel="0" collapsed="false">
      <c r="A1477" s="7" t="s">
        <v>889</v>
      </c>
      <c r="B1477" s="7" t="s">
        <v>888</v>
      </c>
      <c r="C1477" s="7" t="n">
        <f aca="false">COUNTIFS('Duel Log'!AF$2:AF$5455,$A1477,'Duel Log'!AG$2:AG$5455,$B1477)</f>
        <v>1</v>
      </c>
      <c r="D1477" s="7" t="n">
        <f aca="false">COUNTIFS('Duel Log'!AF$2:AF$5455,$A1477,'Duel Log'!AG$2:AG$5455,$B1477,'Duel Log'!AH$2:AH$5455,"Win")</f>
        <v>0</v>
      </c>
      <c r="E1477" s="7" t="n">
        <f aca="false">COUNTIFS('Duel Log'!AF$2:AF$5455,$A1477,'Duel Log'!AG$2:AG$5455,$B1477,'Duel Log'!AH$2:AH$5455,"Loss")</f>
        <v>1</v>
      </c>
      <c r="F1477" s="7" t="n">
        <f aca="false">COUNTIFS('Duel Log'!AF$2:AF$5455,$A1477,'Duel Log'!AG$2:AG$5455,$B1477,'Duel Log'!AH$2:AH$5455,"Draw")</f>
        <v>0</v>
      </c>
      <c r="G1477" s="13" t="n">
        <f aca="false">IFERROR(D1477/C1477,"")</f>
        <v>0</v>
      </c>
    </row>
    <row r="1478" customFormat="false" ht="15" hidden="false" customHeight="true" outlineLevel="0" collapsed="false">
      <c r="A1478" s="7" t="s">
        <v>889</v>
      </c>
      <c r="B1478" s="7" t="s">
        <v>1635</v>
      </c>
      <c r="C1478" s="7" t="n">
        <f aca="false">COUNTIFS('Duel Log'!AF$2:AF$5455,$A1478,'Duel Log'!AG$2:AG$5455,$B1478)</f>
        <v>1</v>
      </c>
      <c r="D1478" s="7" t="n">
        <f aca="false">COUNTIFS('Duel Log'!AF$2:AF$5455,$A1478,'Duel Log'!AG$2:AG$5455,$B1478,'Duel Log'!AH$2:AH$5455,"Win")</f>
        <v>1</v>
      </c>
      <c r="E1478" s="7" t="n">
        <f aca="false">COUNTIFS('Duel Log'!AF$2:AF$5455,$A1478,'Duel Log'!AG$2:AG$5455,$B1478,'Duel Log'!AH$2:AH$5455,"Loss")</f>
        <v>0</v>
      </c>
      <c r="F1478" s="7" t="n">
        <f aca="false">COUNTIFS('Duel Log'!AF$2:AF$5455,$A1478,'Duel Log'!AG$2:AG$5455,$B1478,'Duel Log'!AH$2:AH$5455,"Draw")</f>
        <v>0</v>
      </c>
      <c r="G1478" s="13" t="n">
        <f aca="false">IFERROR(D1478/C1478,"")</f>
        <v>1</v>
      </c>
    </row>
    <row r="1479" customFormat="false" ht="15" hidden="false" customHeight="true" outlineLevel="0" collapsed="false">
      <c r="A1479" s="7" t="s">
        <v>889</v>
      </c>
      <c r="B1479" s="7" t="s">
        <v>5026</v>
      </c>
      <c r="C1479" s="7" t="n">
        <f aca="false">COUNTIFS('Duel Log'!AF$2:AF$5455,$A1479,'Duel Log'!AG$2:AG$5455,$B1479)</f>
        <v>2</v>
      </c>
      <c r="D1479" s="7" t="n">
        <f aca="false">COUNTIFS('Duel Log'!AF$2:AF$5455,$A1479,'Duel Log'!AG$2:AG$5455,$B1479,'Duel Log'!AH$2:AH$5455,"Win")</f>
        <v>2</v>
      </c>
      <c r="E1479" s="7" t="n">
        <f aca="false">COUNTIFS('Duel Log'!AF$2:AF$5455,$A1479,'Duel Log'!AG$2:AG$5455,$B1479,'Duel Log'!AH$2:AH$5455,"Loss")</f>
        <v>0</v>
      </c>
      <c r="F1479" s="7" t="n">
        <f aca="false">COUNTIFS('Duel Log'!AF$2:AF$5455,$A1479,'Duel Log'!AG$2:AG$5455,$B1479,'Duel Log'!AH$2:AH$5455,"Draw")</f>
        <v>0</v>
      </c>
      <c r="G1479" s="13" t="n">
        <f aca="false">IFERROR(D1479/C1479,"")</f>
        <v>1</v>
      </c>
    </row>
    <row r="1480" customFormat="false" ht="15" hidden="false" customHeight="true" outlineLevel="0" collapsed="false">
      <c r="A1480" s="7" t="s">
        <v>889</v>
      </c>
      <c r="B1480" s="7" t="s">
        <v>4920</v>
      </c>
      <c r="C1480" s="7" t="n">
        <f aca="false">COUNTIFS('Duel Log'!AF$2:AF$5455,$A1480,'Duel Log'!AG$2:AG$5455,$B1480)</f>
        <v>1</v>
      </c>
      <c r="D1480" s="7" t="n">
        <f aca="false">COUNTIFS('Duel Log'!AF$2:AF$5455,$A1480,'Duel Log'!AG$2:AG$5455,$B1480,'Duel Log'!AH$2:AH$5455,"Win")</f>
        <v>0</v>
      </c>
      <c r="E1480" s="7" t="n">
        <f aca="false">COUNTIFS('Duel Log'!AF$2:AF$5455,$A1480,'Duel Log'!AG$2:AG$5455,$B1480,'Duel Log'!AH$2:AH$5455,"Loss")</f>
        <v>1</v>
      </c>
      <c r="F1480" s="7" t="n">
        <f aca="false">COUNTIFS('Duel Log'!AF$2:AF$5455,$A1480,'Duel Log'!AG$2:AG$5455,$B1480,'Duel Log'!AH$2:AH$5455,"Draw")</f>
        <v>0</v>
      </c>
      <c r="G1480" s="13" t="n">
        <f aca="false">IFERROR(D1480/C1480,"")</f>
        <v>0</v>
      </c>
    </row>
    <row r="1481" customFormat="false" ht="15" hidden="false" customHeight="true" outlineLevel="0" collapsed="false">
      <c r="A1481" s="7" t="s">
        <v>3134</v>
      </c>
      <c r="B1481" s="7" t="s">
        <v>662</v>
      </c>
      <c r="C1481" s="7" t="n">
        <f aca="false">COUNTIFS('Duel Log'!AF$2:AF$5455,$A1481,'Duel Log'!AG$2:AG$5455,$B1481)</f>
        <v>2</v>
      </c>
      <c r="D1481" s="7" t="n">
        <f aca="false">COUNTIFS('Duel Log'!AF$2:AF$5455,$A1481,'Duel Log'!AG$2:AG$5455,$B1481,'Duel Log'!AH$2:AH$5455,"Win")</f>
        <v>2</v>
      </c>
      <c r="E1481" s="7" t="n">
        <f aca="false">COUNTIFS('Duel Log'!AF$2:AF$5455,$A1481,'Duel Log'!AG$2:AG$5455,$B1481,'Duel Log'!AH$2:AH$5455,"Loss")</f>
        <v>0</v>
      </c>
      <c r="F1481" s="7" t="n">
        <f aca="false">COUNTIFS('Duel Log'!AF$2:AF$5455,$A1481,'Duel Log'!AG$2:AG$5455,$B1481,'Duel Log'!AH$2:AH$5455,"Draw")</f>
        <v>0</v>
      </c>
      <c r="G1481" s="13" t="n">
        <f aca="false">IFERROR(D1481/C1481,"")</f>
        <v>1</v>
      </c>
    </row>
    <row r="1482" customFormat="false" ht="15" hidden="false" customHeight="true" outlineLevel="0" collapsed="false">
      <c r="A1482" s="7" t="s">
        <v>3134</v>
      </c>
      <c r="B1482" s="7" t="s">
        <v>3125</v>
      </c>
      <c r="C1482" s="7" t="n">
        <f aca="false">COUNTIFS('Duel Log'!AF$2:AF$5455,$A1482,'Duel Log'!AG$2:AG$5455,$B1482)</f>
        <v>2</v>
      </c>
      <c r="D1482" s="7" t="n">
        <f aca="false">COUNTIFS('Duel Log'!AF$2:AF$5455,$A1482,'Duel Log'!AG$2:AG$5455,$B1482,'Duel Log'!AH$2:AH$5455,"Win")</f>
        <v>0</v>
      </c>
      <c r="E1482" s="7" t="n">
        <f aca="false">COUNTIFS('Duel Log'!AF$2:AF$5455,$A1482,'Duel Log'!AG$2:AG$5455,$B1482,'Duel Log'!AH$2:AH$5455,"Loss")</f>
        <v>2</v>
      </c>
      <c r="F1482" s="7" t="n">
        <f aca="false">COUNTIFS('Duel Log'!AF$2:AF$5455,$A1482,'Duel Log'!AG$2:AG$5455,$B1482,'Duel Log'!AH$2:AH$5455,"Draw")</f>
        <v>0</v>
      </c>
      <c r="G1482" s="13" t="n">
        <f aca="false">IFERROR(D1482/C1482,"")</f>
        <v>0</v>
      </c>
    </row>
    <row r="1483" customFormat="false" ht="15" hidden="false" customHeight="true" outlineLevel="0" collapsed="false">
      <c r="A1483" s="7" t="s">
        <v>459</v>
      </c>
      <c r="B1483" s="7" t="s">
        <v>460</v>
      </c>
      <c r="C1483" s="7" t="n">
        <f aca="false">COUNTIFS('Duel Log'!AF$2:AF$5455,$A1483,'Duel Log'!AG$2:AG$5455,$B1483)</f>
        <v>1</v>
      </c>
      <c r="D1483" s="7" t="n">
        <f aca="false">COUNTIFS('Duel Log'!AF$2:AF$5455,$A1483,'Duel Log'!AG$2:AG$5455,$B1483,'Duel Log'!AH$2:AH$5455,"Win")</f>
        <v>0</v>
      </c>
      <c r="E1483" s="7" t="n">
        <f aca="false">COUNTIFS('Duel Log'!AF$2:AF$5455,$A1483,'Duel Log'!AG$2:AG$5455,$B1483,'Duel Log'!AH$2:AH$5455,"Loss")</f>
        <v>1</v>
      </c>
      <c r="F1483" s="7" t="n">
        <f aca="false">COUNTIFS('Duel Log'!AF$2:AF$5455,$A1483,'Duel Log'!AG$2:AG$5455,$B1483,'Duel Log'!AH$2:AH$5455,"Draw")</f>
        <v>0</v>
      </c>
      <c r="G1483" s="13" t="n">
        <f aca="false">IFERROR(D1483/C1483,"")</f>
        <v>0</v>
      </c>
    </row>
    <row r="1484" customFormat="false" ht="15" hidden="false" customHeight="true" outlineLevel="0" collapsed="false">
      <c r="A1484" s="7" t="s">
        <v>2899</v>
      </c>
      <c r="B1484" s="7" t="s">
        <v>776</v>
      </c>
      <c r="C1484" s="7" t="n">
        <f aca="false">COUNTIFS('Duel Log'!AF$2:AF$5455,$A1484,'Duel Log'!AG$2:AG$5455,$B1484)</f>
        <v>4</v>
      </c>
      <c r="D1484" s="7" t="n">
        <f aca="false">COUNTIFS('Duel Log'!AF$2:AF$5455,$A1484,'Duel Log'!AG$2:AG$5455,$B1484,'Duel Log'!AH$2:AH$5455,"Win")</f>
        <v>2</v>
      </c>
      <c r="E1484" s="7" t="n">
        <f aca="false">COUNTIFS('Duel Log'!AF$2:AF$5455,$A1484,'Duel Log'!AG$2:AG$5455,$B1484,'Duel Log'!AH$2:AH$5455,"Loss")</f>
        <v>2</v>
      </c>
      <c r="F1484" s="7" t="n">
        <f aca="false">COUNTIFS('Duel Log'!AF$2:AF$5455,$A1484,'Duel Log'!AG$2:AG$5455,$B1484,'Duel Log'!AH$2:AH$5455,"Draw")</f>
        <v>0</v>
      </c>
      <c r="G1484" s="13" t="n">
        <f aca="false">IFERROR(D1484/C1484,"")</f>
        <v>0.5</v>
      </c>
    </row>
    <row r="1485" customFormat="false" ht="15" hidden="false" customHeight="true" outlineLevel="0" collapsed="false">
      <c r="A1485" s="7" t="s">
        <v>347</v>
      </c>
      <c r="B1485" s="7" t="s">
        <v>346</v>
      </c>
      <c r="C1485" s="7" t="n">
        <f aca="false">COUNTIFS('Duel Log'!AF$2:AF$5455,$A1485,'Duel Log'!AG$2:AG$5455,$B1485)</f>
        <v>2</v>
      </c>
      <c r="D1485" s="7" t="n">
        <f aca="false">COUNTIFS('Duel Log'!AF$2:AF$5455,$A1485,'Duel Log'!AG$2:AG$5455,$B1485,'Duel Log'!AH$2:AH$5455,"Win")</f>
        <v>0</v>
      </c>
      <c r="E1485" s="7" t="n">
        <f aca="false">COUNTIFS('Duel Log'!AF$2:AF$5455,$A1485,'Duel Log'!AG$2:AG$5455,$B1485,'Duel Log'!AH$2:AH$5455,"Loss")</f>
        <v>2</v>
      </c>
      <c r="F1485" s="7" t="n">
        <f aca="false">COUNTIFS('Duel Log'!AF$2:AF$5455,$A1485,'Duel Log'!AG$2:AG$5455,$B1485,'Duel Log'!AH$2:AH$5455,"Draw")</f>
        <v>0</v>
      </c>
      <c r="G1485" s="13" t="n">
        <f aca="false">IFERROR(D1485/C1485,"")</f>
        <v>0</v>
      </c>
    </row>
    <row r="1486" customFormat="false" ht="15" hidden="false" customHeight="true" outlineLevel="0" collapsed="false">
      <c r="A1486" s="7" t="s">
        <v>691</v>
      </c>
      <c r="B1486" s="7" t="s">
        <v>494</v>
      </c>
      <c r="C1486" s="7" t="n">
        <f aca="false">COUNTIFS('Duel Log'!AF$2:AF$5455,$A1486,'Duel Log'!AG$2:AG$5455,$B1486)</f>
        <v>2</v>
      </c>
      <c r="D1486" s="7" t="n">
        <f aca="false">COUNTIFS('Duel Log'!AF$2:AF$5455,$A1486,'Duel Log'!AG$2:AG$5455,$B1486,'Duel Log'!AH$2:AH$5455,"Win")</f>
        <v>0</v>
      </c>
      <c r="E1486" s="7" t="n">
        <f aca="false">COUNTIFS('Duel Log'!AF$2:AF$5455,$A1486,'Duel Log'!AG$2:AG$5455,$B1486,'Duel Log'!AH$2:AH$5455,"Loss")</f>
        <v>2</v>
      </c>
      <c r="F1486" s="7" t="n">
        <f aca="false">COUNTIFS('Duel Log'!AF$2:AF$5455,$A1486,'Duel Log'!AG$2:AG$5455,$B1486,'Duel Log'!AH$2:AH$5455,"Draw")</f>
        <v>0</v>
      </c>
      <c r="G1486" s="13" t="n">
        <f aca="false">IFERROR(D1486/C1486,"")</f>
        <v>0</v>
      </c>
    </row>
    <row r="1487" customFormat="false" ht="15" hidden="false" customHeight="true" outlineLevel="0" collapsed="false">
      <c r="A1487" s="7" t="s">
        <v>389</v>
      </c>
      <c r="B1487" s="7" t="s">
        <v>388</v>
      </c>
      <c r="C1487" s="7" t="n">
        <f aca="false">COUNTIFS('Duel Log'!AF$2:AF$5455,$A1487,'Duel Log'!AG$2:AG$5455,$B1487)</f>
        <v>1</v>
      </c>
      <c r="D1487" s="7" t="n">
        <f aca="false">COUNTIFS('Duel Log'!AF$2:AF$5455,$A1487,'Duel Log'!AG$2:AG$5455,$B1487,'Duel Log'!AH$2:AH$5455,"Win")</f>
        <v>1</v>
      </c>
      <c r="E1487" s="7" t="n">
        <f aca="false">COUNTIFS('Duel Log'!AF$2:AF$5455,$A1487,'Duel Log'!AG$2:AG$5455,$B1487,'Duel Log'!AH$2:AH$5455,"Loss")</f>
        <v>0</v>
      </c>
      <c r="F1487" s="7" t="n">
        <f aca="false">COUNTIFS('Duel Log'!AF$2:AF$5455,$A1487,'Duel Log'!AG$2:AG$5455,$B1487,'Duel Log'!AH$2:AH$5455,"Draw")</f>
        <v>0</v>
      </c>
      <c r="G1487" s="13" t="n">
        <f aca="false">IFERROR(D1487/C1487,"")</f>
        <v>1</v>
      </c>
    </row>
    <row r="1488" customFormat="false" ht="15" hidden="false" customHeight="true" outlineLevel="0" collapsed="false">
      <c r="A1488" s="7" t="s">
        <v>2370</v>
      </c>
      <c r="B1488" s="7" t="s">
        <v>1731</v>
      </c>
      <c r="C1488" s="7" t="n">
        <f aca="false">COUNTIFS('Duel Log'!AF$2:AF$5455,$A1488,'Duel Log'!AG$2:AG$5455,$B1488)</f>
        <v>1</v>
      </c>
      <c r="D1488" s="7" t="n">
        <f aca="false">COUNTIFS('Duel Log'!AF$2:AF$5455,$A1488,'Duel Log'!AG$2:AG$5455,$B1488,'Duel Log'!AH$2:AH$5455,"Win")</f>
        <v>1</v>
      </c>
      <c r="E1488" s="7" t="n">
        <f aca="false">COUNTIFS('Duel Log'!AF$2:AF$5455,$A1488,'Duel Log'!AG$2:AG$5455,$B1488,'Duel Log'!AH$2:AH$5455,"Loss")</f>
        <v>0</v>
      </c>
      <c r="F1488" s="7" t="n">
        <f aca="false">COUNTIFS('Duel Log'!AF$2:AF$5455,$A1488,'Duel Log'!AG$2:AG$5455,$B1488,'Duel Log'!AH$2:AH$5455,"Draw")</f>
        <v>0</v>
      </c>
      <c r="G1488" s="13" t="n">
        <f aca="false">IFERROR(D1488/C1488,"")</f>
        <v>1</v>
      </c>
    </row>
    <row r="1489" customFormat="false" ht="15" hidden="false" customHeight="true" outlineLevel="0" collapsed="false">
      <c r="A1489" s="7" t="s">
        <v>9036</v>
      </c>
      <c r="B1489" s="7" t="s">
        <v>206</v>
      </c>
      <c r="C1489" s="7" t="n">
        <f aca="false">COUNTIFS('Duel Log'!AF$2:AF$5455,$A1489,'Duel Log'!AG$2:AG$5455,$B1489)</f>
        <v>1</v>
      </c>
      <c r="D1489" s="7" t="n">
        <f aca="false">COUNTIFS('Duel Log'!AF$2:AF$5455,$A1489,'Duel Log'!AG$2:AG$5455,$B1489,'Duel Log'!AH$2:AH$5455,"Win")</f>
        <v>0</v>
      </c>
      <c r="E1489" s="7" t="n">
        <f aca="false">COUNTIFS('Duel Log'!AF$2:AF$5455,$A1489,'Duel Log'!AG$2:AG$5455,$B1489,'Duel Log'!AH$2:AH$5455,"Loss")</f>
        <v>1</v>
      </c>
      <c r="F1489" s="7" t="n">
        <f aca="false">COUNTIFS('Duel Log'!AF$2:AF$5455,$A1489,'Duel Log'!AG$2:AG$5455,$B1489,'Duel Log'!AH$2:AH$5455,"Draw")</f>
        <v>0</v>
      </c>
      <c r="G1489" s="13" t="n">
        <f aca="false">IFERROR(D1489/C1489,"")</f>
        <v>0</v>
      </c>
    </row>
    <row r="1490" customFormat="false" ht="15" hidden="false" customHeight="true" outlineLevel="0" collapsed="false">
      <c r="A1490" s="7" t="s">
        <v>4081</v>
      </c>
      <c r="B1490" s="7" t="s">
        <v>4080</v>
      </c>
      <c r="C1490" s="7" t="n">
        <f aca="false">COUNTIFS('Duel Log'!AF$2:AF$5455,$A1490,'Duel Log'!AG$2:AG$5455,$B1490)</f>
        <v>1</v>
      </c>
      <c r="D1490" s="7" t="n">
        <f aca="false">COUNTIFS('Duel Log'!AF$2:AF$5455,$A1490,'Duel Log'!AG$2:AG$5455,$B1490,'Duel Log'!AH$2:AH$5455,"Win")</f>
        <v>1</v>
      </c>
      <c r="E1490" s="7" t="n">
        <f aca="false">COUNTIFS('Duel Log'!AF$2:AF$5455,$A1490,'Duel Log'!AG$2:AG$5455,$B1490,'Duel Log'!AH$2:AH$5455,"Loss")</f>
        <v>0</v>
      </c>
      <c r="F1490" s="7" t="n">
        <f aca="false">COUNTIFS('Duel Log'!AF$2:AF$5455,$A1490,'Duel Log'!AG$2:AG$5455,$B1490,'Duel Log'!AH$2:AH$5455,"Draw")</f>
        <v>0</v>
      </c>
      <c r="G1490" s="13" t="n">
        <f aca="false">IFERROR(D1490/C1490,"")</f>
        <v>1</v>
      </c>
    </row>
    <row r="1491" customFormat="false" ht="15" hidden="false" customHeight="true" outlineLevel="0" collapsed="false">
      <c r="A1491" s="7" t="s">
        <v>1499</v>
      </c>
      <c r="B1491" s="7" t="s">
        <v>155</v>
      </c>
      <c r="C1491" s="7" t="n">
        <f aca="false">COUNTIFS('Duel Log'!AF$2:AF$5455,$A1491,'Duel Log'!AG$2:AG$5455,$B1491)</f>
        <v>1</v>
      </c>
      <c r="D1491" s="7" t="n">
        <f aca="false">COUNTIFS('Duel Log'!AF$2:AF$5455,$A1491,'Duel Log'!AG$2:AG$5455,$B1491,'Duel Log'!AH$2:AH$5455,"Win")</f>
        <v>1</v>
      </c>
      <c r="E1491" s="7" t="n">
        <f aca="false">COUNTIFS('Duel Log'!AF$2:AF$5455,$A1491,'Duel Log'!AG$2:AG$5455,$B1491,'Duel Log'!AH$2:AH$5455,"Loss")</f>
        <v>0</v>
      </c>
      <c r="F1491" s="7" t="n">
        <f aca="false">COUNTIFS('Duel Log'!AF$2:AF$5455,$A1491,'Duel Log'!AG$2:AG$5455,$B1491,'Duel Log'!AH$2:AH$5455,"Draw")</f>
        <v>0</v>
      </c>
      <c r="G1491" s="13" t="n">
        <f aca="false">IFERROR(D1491/C1491,"")</f>
        <v>1</v>
      </c>
    </row>
    <row r="1492" customFormat="false" ht="15" hidden="false" customHeight="true" outlineLevel="0" collapsed="false">
      <c r="A1492" s="7" t="s">
        <v>1499</v>
      </c>
      <c r="B1492" s="7" t="s">
        <v>4742</v>
      </c>
      <c r="C1492" s="7" t="n">
        <f aca="false">COUNTIFS('Duel Log'!AF$2:AF$5455,$A1492,'Duel Log'!AG$2:AG$5455,$B1492)</f>
        <v>2</v>
      </c>
      <c r="D1492" s="7" t="n">
        <f aca="false">COUNTIFS('Duel Log'!AF$2:AF$5455,$A1492,'Duel Log'!AG$2:AG$5455,$B1492,'Duel Log'!AH$2:AH$5455,"Win")</f>
        <v>2</v>
      </c>
      <c r="E1492" s="7" t="n">
        <f aca="false">COUNTIFS('Duel Log'!AF$2:AF$5455,$A1492,'Duel Log'!AG$2:AG$5455,$B1492,'Duel Log'!AH$2:AH$5455,"Loss")</f>
        <v>0</v>
      </c>
      <c r="F1492" s="7" t="n">
        <f aca="false">COUNTIFS('Duel Log'!AF$2:AF$5455,$A1492,'Duel Log'!AG$2:AG$5455,$B1492,'Duel Log'!AH$2:AH$5455,"Draw")</f>
        <v>0</v>
      </c>
      <c r="G1492" s="13" t="n">
        <f aca="false">IFERROR(D1492/C1492,"")</f>
        <v>1</v>
      </c>
    </row>
    <row r="1493" customFormat="false" ht="15" hidden="false" customHeight="true" outlineLevel="0" collapsed="false">
      <c r="A1493" s="7" t="s">
        <v>1499</v>
      </c>
      <c r="B1493" s="7" t="s">
        <v>1001</v>
      </c>
      <c r="C1493" s="7" t="n">
        <f aca="false">COUNTIFS('Duel Log'!AF$2:AF$5455,$A1493,'Duel Log'!AG$2:AG$5455,$B1493)</f>
        <v>1</v>
      </c>
      <c r="D1493" s="7" t="n">
        <f aca="false">COUNTIFS('Duel Log'!AF$2:AF$5455,$A1493,'Duel Log'!AG$2:AG$5455,$B1493,'Duel Log'!AH$2:AH$5455,"Win")</f>
        <v>0</v>
      </c>
      <c r="E1493" s="7" t="n">
        <f aca="false">COUNTIFS('Duel Log'!AF$2:AF$5455,$A1493,'Duel Log'!AG$2:AG$5455,$B1493,'Duel Log'!AH$2:AH$5455,"Loss")</f>
        <v>1</v>
      </c>
      <c r="F1493" s="7" t="n">
        <f aca="false">COUNTIFS('Duel Log'!AF$2:AF$5455,$A1493,'Duel Log'!AG$2:AG$5455,$B1493,'Duel Log'!AH$2:AH$5455,"Draw")</f>
        <v>0</v>
      </c>
      <c r="G1493" s="13" t="n">
        <f aca="false">IFERROR(D1493/C1493,"")</f>
        <v>0</v>
      </c>
    </row>
    <row r="1494" customFormat="false" ht="15" hidden="false" customHeight="true" outlineLevel="0" collapsed="false">
      <c r="A1494" s="7" t="s">
        <v>1499</v>
      </c>
      <c r="B1494" s="7" t="s">
        <v>1500</v>
      </c>
      <c r="C1494" s="7" t="n">
        <f aca="false">COUNTIFS('Duel Log'!AF$2:AF$5455,$A1494,'Duel Log'!AG$2:AG$5455,$B1494)</f>
        <v>1</v>
      </c>
      <c r="D1494" s="7" t="n">
        <f aca="false">COUNTIFS('Duel Log'!AF$2:AF$5455,$A1494,'Duel Log'!AG$2:AG$5455,$B1494,'Duel Log'!AH$2:AH$5455,"Win")</f>
        <v>0</v>
      </c>
      <c r="E1494" s="7" t="n">
        <f aca="false">COUNTIFS('Duel Log'!AF$2:AF$5455,$A1494,'Duel Log'!AG$2:AG$5455,$B1494,'Duel Log'!AH$2:AH$5455,"Loss")</f>
        <v>1</v>
      </c>
      <c r="F1494" s="7" t="n">
        <f aca="false">COUNTIFS('Duel Log'!AF$2:AF$5455,$A1494,'Duel Log'!AG$2:AG$5455,$B1494,'Duel Log'!AH$2:AH$5455,"Draw")</f>
        <v>0</v>
      </c>
      <c r="G1494" s="13" t="n">
        <f aca="false">IFERROR(D1494/C1494,"")</f>
        <v>0</v>
      </c>
    </row>
    <row r="1495" customFormat="false" ht="15" hidden="false" customHeight="true" outlineLevel="0" collapsed="false">
      <c r="A1495" s="7" t="s">
        <v>1103</v>
      </c>
      <c r="B1495" s="7" t="s">
        <v>603</v>
      </c>
      <c r="C1495" s="7" t="n">
        <f aca="false">COUNTIFS('Duel Log'!AF$2:AF$5455,$A1495,'Duel Log'!AG$2:AG$5455,$B1495)</f>
        <v>1</v>
      </c>
      <c r="D1495" s="7" t="n">
        <f aca="false">COUNTIFS('Duel Log'!AF$2:AF$5455,$A1495,'Duel Log'!AG$2:AG$5455,$B1495,'Duel Log'!AH$2:AH$5455,"Win")</f>
        <v>1</v>
      </c>
      <c r="E1495" s="7" t="n">
        <f aca="false">COUNTIFS('Duel Log'!AF$2:AF$5455,$A1495,'Duel Log'!AG$2:AG$5455,$B1495,'Duel Log'!AH$2:AH$5455,"Loss")</f>
        <v>0</v>
      </c>
      <c r="F1495" s="7" t="n">
        <f aca="false">COUNTIFS('Duel Log'!AF$2:AF$5455,$A1495,'Duel Log'!AG$2:AG$5455,$B1495,'Duel Log'!AH$2:AH$5455,"Draw")</f>
        <v>0</v>
      </c>
      <c r="G1495" s="13" t="n">
        <f aca="false">IFERROR(D1495/C1495,"")</f>
        <v>1</v>
      </c>
    </row>
    <row r="1496" customFormat="false" ht="15" hidden="false" customHeight="true" outlineLevel="0" collapsed="false">
      <c r="A1496" s="7" t="s">
        <v>1103</v>
      </c>
      <c r="B1496" s="7" t="s">
        <v>1874</v>
      </c>
      <c r="C1496" s="7" t="n">
        <f aca="false">COUNTIFS('Duel Log'!AF$2:AF$5455,$A1496,'Duel Log'!AG$2:AG$5455,$B1496)</f>
        <v>2</v>
      </c>
      <c r="D1496" s="7" t="n">
        <f aca="false">COUNTIFS('Duel Log'!AF$2:AF$5455,$A1496,'Duel Log'!AG$2:AG$5455,$B1496,'Duel Log'!AH$2:AH$5455,"Win")</f>
        <v>2</v>
      </c>
      <c r="E1496" s="7" t="n">
        <f aca="false">COUNTIFS('Duel Log'!AF$2:AF$5455,$A1496,'Duel Log'!AG$2:AG$5455,$B1496,'Duel Log'!AH$2:AH$5455,"Loss")</f>
        <v>0</v>
      </c>
      <c r="F1496" s="7" t="n">
        <f aca="false">COUNTIFS('Duel Log'!AF$2:AF$5455,$A1496,'Duel Log'!AG$2:AG$5455,$B1496,'Duel Log'!AH$2:AH$5455,"Draw")</f>
        <v>0</v>
      </c>
      <c r="G1496" s="13" t="n">
        <f aca="false">IFERROR(D1496/C1496,"")</f>
        <v>1</v>
      </c>
    </row>
    <row r="1497" customFormat="false" ht="15" hidden="false" customHeight="true" outlineLevel="0" collapsed="false">
      <c r="A1497" s="7" t="s">
        <v>1103</v>
      </c>
      <c r="B1497" s="7" t="s">
        <v>7969</v>
      </c>
      <c r="C1497" s="7" t="n">
        <f aca="false">COUNTIFS('Duel Log'!AF$2:AF$5455,$A1497,'Duel Log'!AG$2:AG$5455,$B1497)</f>
        <v>1</v>
      </c>
      <c r="D1497" s="7" t="n">
        <f aca="false">COUNTIFS('Duel Log'!AF$2:AF$5455,$A1497,'Duel Log'!AG$2:AG$5455,$B1497,'Duel Log'!AH$2:AH$5455,"Win")</f>
        <v>0</v>
      </c>
      <c r="E1497" s="7" t="n">
        <f aca="false">COUNTIFS('Duel Log'!AF$2:AF$5455,$A1497,'Duel Log'!AG$2:AG$5455,$B1497,'Duel Log'!AH$2:AH$5455,"Loss")</f>
        <v>1</v>
      </c>
      <c r="F1497" s="7" t="n">
        <f aca="false">COUNTIFS('Duel Log'!AF$2:AF$5455,$A1497,'Duel Log'!AG$2:AG$5455,$B1497,'Duel Log'!AH$2:AH$5455,"Draw")</f>
        <v>0</v>
      </c>
      <c r="G1497" s="13" t="n">
        <f aca="false">IFERROR(D1497/C1497,"")</f>
        <v>0</v>
      </c>
    </row>
    <row r="1498" customFormat="false" ht="15" hidden="false" customHeight="true" outlineLevel="0" collapsed="false">
      <c r="A1498" s="7" t="s">
        <v>1103</v>
      </c>
      <c r="B1498" s="7" t="s">
        <v>3749</v>
      </c>
      <c r="C1498" s="7" t="n">
        <f aca="false">COUNTIFS('Duel Log'!AF$2:AF$5455,$A1498,'Duel Log'!AG$2:AG$5455,$B1498)</f>
        <v>1</v>
      </c>
      <c r="D1498" s="7" t="n">
        <f aca="false">COUNTIFS('Duel Log'!AF$2:AF$5455,$A1498,'Duel Log'!AG$2:AG$5455,$B1498,'Duel Log'!AH$2:AH$5455,"Win")</f>
        <v>0</v>
      </c>
      <c r="E1498" s="7" t="n">
        <f aca="false">COUNTIFS('Duel Log'!AF$2:AF$5455,$A1498,'Duel Log'!AG$2:AG$5455,$B1498,'Duel Log'!AH$2:AH$5455,"Loss")</f>
        <v>1</v>
      </c>
      <c r="F1498" s="7" t="n">
        <f aca="false">COUNTIFS('Duel Log'!AF$2:AF$5455,$A1498,'Duel Log'!AG$2:AG$5455,$B1498,'Duel Log'!AH$2:AH$5455,"Draw")</f>
        <v>0</v>
      </c>
      <c r="G1498" s="13" t="n">
        <f aca="false">IFERROR(D1498/C1498,"")</f>
        <v>0</v>
      </c>
    </row>
    <row r="1499" customFormat="false" ht="15" hidden="false" customHeight="true" outlineLevel="0" collapsed="false">
      <c r="A1499" s="7" t="s">
        <v>1103</v>
      </c>
      <c r="B1499" s="7" t="s">
        <v>7990</v>
      </c>
      <c r="C1499" s="7" t="n">
        <f aca="false">COUNTIFS('Duel Log'!AF$2:AF$5455,$A1499,'Duel Log'!AG$2:AG$5455,$B1499)</f>
        <v>1</v>
      </c>
      <c r="D1499" s="7" t="n">
        <f aca="false">COUNTIFS('Duel Log'!AF$2:AF$5455,$A1499,'Duel Log'!AG$2:AG$5455,$B1499,'Duel Log'!AH$2:AH$5455,"Win")</f>
        <v>1</v>
      </c>
      <c r="E1499" s="7" t="n">
        <f aca="false">COUNTIFS('Duel Log'!AF$2:AF$5455,$A1499,'Duel Log'!AG$2:AG$5455,$B1499,'Duel Log'!AH$2:AH$5455,"Loss")</f>
        <v>0</v>
      </c>
      <c r="F1499" s="7" t="n">
        <f aca="false">COUNTIFS('Duel Log'!AF$2:AF$5455,$A1499,'Duel Log'!AG$2:AG$5455,$B1499,'Duel Log'!AH$2:AH$5455,"Draw")</f>
        <v>0</v>
      </c>
      <c r="G1499" s="13" t="n">
        <f aca="false">IFERROR(D1499/C1499,"")</f>
        <v>1</v>
      </c>
    </row>
    <row r="1500" customFormat="false" ht="15" hidden="false" customHeight="true" outlineLevel="0" collapsed="false">
      <c r="A1500" s="7" t="s">
        <v>1103</v>
      </c>
      <c r="B1500" s="7" t="s">
        <v>7300</v>
      </c>
      <c r="C1500" s="7" t="n">
        <f aca="false">COUNTIFS('Duel Log'!AF$2:AF$5455,$A1500,'Duel Log'!AG$2:AG$5455,$B1500)</f>
        <v>1</v>
      </c>
      <c r="D1500" s="7" t="n">
        <f aca="false">COUNTIFS('Duel Log'!AF$2:AF$5455,$A1500,'Duel Log'!AG$2:AG$5455,$B1500,'Duel Log'!AH$2:AH$5455,"Win")</f>
        <v>1</v>
      </c>
      <c r="E1500" s="7" t="n">
        <f aca="false">COUNTIFS('Duel Log'!AF$2:AF$5455,$A1500,'Duel Log'!AG$2:AG$5455,$B1500,'Duel Log'!AH$2:AH$5455,"Loss")</f>
        <v>0</v>
      </c>
      <c r="F1500" s="7" t="n">
        <f aca="false">COUNTIFS('Duel Log'!AF$2:AF$5455,$A1500,'Duel Log'!AG$2:AG$5455,$B1500,'Duel Log'!AH$2:AH$5455,"Draw")</f>
        <v>0</v>
      </c>
      <c r="G1500" s="13" t="n">
        <f aca="false">IFERROR(D1500/C1500,"")</f>
        <v>1</v>
      </c>
    </row>
    <row r="1501" customFormat="false" ht="15" hidden="false" customHeight="true" outlineLevel="0" collapsed="false">
      <c r="A1501" s="7" t="s">
        <v>1103</v>
      </c>
      <c r="B1501" s="7" t="s">
        <v>295</v>
      </c>
      <c r="C1501" s="7" t="n">
        <f aca="false">COUNTIFS('Duel Log'!AF$2:AF$5455,$A1501,'Duel Log'!AG$2:AG$5455,$B1501)</f>
        <v>2</v>
      </c>
      <c r="D1501" s="7" t="n">
        <f aca="false">COUNTIFS('Duel Log'!AF$2:AF$5455,$A1501,'Duel Log'!AG$2:AG$5455,$B1501,'Duel Log'!AH$2:AH$5455,"Win")</f>
        <v>0</v>
      </c>
      <c r="E1501" s="7" t="n">
        <f aca="false">COUNTIFS('Duel Log'!AF$2:AF$5455,$A1501,'Duel Log'!AG$2:AG$5455,$B1501,'Duel Log'!AH$2:AH$5455,"Loss")</f>
        <v>2</v>
      </c>
      <c r="F1501" s="7" t="n">
        <f aca="false">COUNTIFS('Duel Log'!AF$2:AF$5455,$A1501,'Duel Log'!AG$2:AG$5455,$B1501,'Duel Log'!AH$2:AH$5455,"Draw")</f>
        <v>0</v>
      </c>
      <c r="G1501" s="13" t="n">
        <f aca="false">IFERROR(D1501/C1501,"")</f>
        <v>0</v>
      </c>
    </row>
    <row r="1502" customFormat="false" ht="15" hidden="false" customHeight="true" outlineLevel="0" collapsed="false">
      <c r="A1502" s="7" t="s">
        <v>1103</v>
      </c>
      <c r="B1502" s="7" t="s">
        <v>4643</v>
      </c>
      <c r="C1502" s="7" t="n">
        <f aca="false">COUNTIFS('Duel Log'!AF$2:AF$5455,$A1502,'Duel Log'!AG$2:AG$5455,$B1502)</f>
        <v>1</v>
      </c>
      <c r="D1502" s="7" t="n">
        <f aca="false">COUNTIFS('Duel Log'!AF$2:AF$5455,$A1502,'Duel Log'!AG$2:AG$5455,$B1502,'Duel Log'!AH$2:AH$5455,"Win")</f>
        <v>0</v>
      </c>
      <c r="E1502" s="7" t="n">
        <f aca="false">COUNTIFS('Duel Log'!AF$2:AF$5455,$A1502,'Duel Log'!AG$2:AG$5455,$B1502,'Duel Log'!AH$2:AH$5455,"Loss")</f>
        <v>1</v>
      </c>
      <c r="F1502" s="7" t="n">
        <f aca="false">COUNTIFS('Duel Log'!AF$2:AF$5455,$A1502,'Duel Log'!AG$2:AG$5455,$B1502,'Duel Log'!AH$2:AH$5455,"Draw")</f>
        <v>0</v>
      </c>
      <c r="G1502" s="13" t="n">
        <f aca="false">IFERROR(D1502/C1502,"")</f>
        <v>0</v>
      </c>
    </row>
    <row r="1503" customFormat="false" ht="15" hidden="false" customHeight="true" outlineLevel="0" collapsed="false">
      <c r="A1503" s="7" t="s">
        <v>1103</v>
      </c>
      <c r="B1503" s="7" t="s">
        <v>429</v>
      </c>
      <c r="C1503" s="7" t="n">
        <f aca="false">COUNTIFS('Duel Log'!AF$2:AF$5455,$A1503,'Duel Log'!AG$2:AG$5455,$B1503)</f>
        <v>1</v>
      </c>
      <c r="D1503" s="7" t="n">
        <f aca="false">COUNTIFS('Duel Log'!AF$2:AF$5455,$A1503,'Duel Log'!AG$2:AG$5455,$B1503,'Duel Log'!AH$2:AH$5455,"Win")</f>
        <v>1</v>
      </c>
      <c r="E1503" s="7" t="n">
        <f aca="false">COUNTIFS('Duel Log'!AF$2:AF$5455,$A1503,'Duel Log'!AG$2:AG$5455,$B1503,'Duel Log'!AH$2:AH$5455,"Loss")</f>
        <v>0</v>
      </c>
      <c r="F1503" s="7" t="n">
        <f aca="false">COUNTIFS('Duel Log'!AF$2:AF$5455,$A1503,'Duel Log'!AG$2:AG$5455,$B1503,'Duel Log'!AH$2:AH$5455,"Draw")</f>
        <v>0</v>
      </c>
      <c r="G1503" s="13" t="n">
        <f aca="false">IFERROR(D1503/C1503,"")</f>
        <v>1</v>
      </c>
    </row>
    <row r="1504" customFormat="false" ht="15" hidden="false" customHeight="true" outlineLevel="0" collapsed="false">
      <c r="A1504" s="7" t="s">
        <v>1103</v>
      </c>
      <c r="B1504" s="7" t="s">
        <v>3519</v>
      </c>
      <c r="C1504" s="7" t="n">
        <f aca="false">COUNTIFS('Duel Log'!AF$2:AF$5455,$A1504,'Duel Log'!AG$2:AG$5455,$B1504)</f>
        <v>2</v>
      </c>
      <c r="D1504" s="7" t="n">
        <f aca="false">COUNTIFS('Duel Log'!AF$2:AF$5455,$A1504,'Duel Log'!AG$2:AG$5455,$B1504,'Duel Log'!AH$2:AH$5455,"Win")</f>
        <v>2</v>
      </c>
      <c r="E1504" s="7" t="n">
        <f aca="false">COUNTIFS('Duel Log'!AF$2:AF$5455,$A1504,'Duel Log'!AG$2:AG$5455,$B1504,'Duel Log'!AH$2:AH$5455,"Loss")</f>
        <v>0</v>
      </c>
      <c r="F1504" s="7" t="n">
        <f aca="false">COUNTIFS('Duel Log'!AF$2:AF$5455,$A1504,'Duel Log'!AG$2:AG$5455,$B1504,'Duel Log'!AH$2:AH$5455,"Draw")</f>
        <v>0</v>
      </c>
      <c r="G1504" s="13" t="n">
        <f aca="false">IFERROR(D1504/C1504,"")</f>
        <v>1</v>
      </c>
    </row>
    <row r="1505" customFormat="false" ht="15" hidden="false" customHeight="true" outlineLevel="0" collapsed="false">
      <c r="A1505" s="7" t="s">
        <v>1103</v>
      </c>
      <c r="B1505" s="7" t="s">
        <v>180</v>
      </c>
      <c r="C1505" s="7" t="n">
        <f aca="false">COUNTIFS('Duel Log'!AF$2:AF$5455,$A1505,'Duel Log'!AG$2:AG$5455,$B1505)</f>
        <v>2</v>
      </c>
      <c r="D1505" s="7" t="n">
        <f aca="false">COUNTIFS('Duel Log'!AF$2:AF$5455,$A1505,'Duel Log'!AG$2:AG$5455,$B1505,'Duel Log'!AH$2:AH$5455,"Win")</f>
        <v>0</v>
      </c>
      <c r="E1505" s="7" t="n">
        <f aca="false">COUNTIFS('Duel Log'!AF$2:AF$5455,$A1505,'Duel Log'!AG$2:AG$5455,$B1505,'Duel Log'!AH$2:AH$5455,"Loss")</f>
        <v>2</v>
      </c>
      <c r="F1505" s="7" t="n">
        <f aca="false">COUNTIFS('Duel Log'!AF$2:AF$5455,$A1505,'Duel Log'!AG$2:AG$5455,$B1505,'Duel Log'!AH$2:AH$5455,"Draw")</f>
        <v>0</v>
      </c>
      <c r="G1505" s="13" t="n">
        <f aca="false">IFERROR(D1505/C1505,"")</f>
        <v>0</v>
      </c>
    </row>
    <row r="1506" customFormat="false" ht="15" hidden="false" customHeight="true" outlineLevel="0" collapsed="false">
      <c r="A1506" s="7" t="s">
        <v>1103</v>
      </c>
      <c r="B1506" s="7" t="s">
        <v>1556</v>
      </c>
      <c r="C1506" s="7" t="n">
        <f aca="false">COUNTIFS('Duel Log'!AF$2:AF$5455,$A1506,'Duel Log'!AG$2:AG$5455,$B1506)</f>
        <v>1</v>
      </c>
      <c r="D1506" s="7" t="n">
        <f aca="false">COUNTIFS('Duel Log'!AF$2:AF$5455,$A1506,'Duel Log'!AG$2:AG$5455,$B1506,'Duel Log'!AH$2:AH$5455,"Win")</f>
        <v>1</v>
      </c>
      <c r="E1506" s="7" t="n">
        <f aca="false">COUNTIFS('Duel Log'!AF$2:AF$5455,$A1506,'Duel Log'!AG$2:AG$5455,$B1506,'Duel Log'!AH$2:AH$5455,"Loss")</f>
        <v>0</v>
      </c>
      <c r="F1506" s="7" t="n">
        <f aca="false">COUNTIFS('Duel Log'!AF$2:AF$5455,$A1506,'Duel Log'!AG$2:AG$5455,$B1506,'Duel Log'!AH$2:AH$5455,"Draw")</f>
        <v>0</v>
      </c>
      <c r="G1506" s="13" t="n">
        <f aca="false">IFERROR(D1506/C1506,"")</f>
        <v>1</v>
      </c>
    </row>
    <row r="1507" customFormat="false" ht="15" hidden="false" customHeight="true" outlineLevel="0" collapsed="false">
      <c r="A1507" s="7" t="s">
        <v>1103</v>
      </c>
      <c r="B1507" s="7" t="s">
        <v>859</v>
      </c>
      <c r="C1507" s="7" t="n">
        <f aca="false">COUNTIFS('Duel Log'!AF$2:AF$5455,$A1507,'Duel Log'!AG$2:AG$5455,$B1507)</f>
        <v>1</v>
      </c>
      <c r="D1507" s="7" t="n">
        <f aca="false">COUNTIFS('Duel Log'!AF$2:AF$5455,$A1507,'Duel Log'!AG$2:AG$5455,$B1507,'Duel Log'!AH$2:AH$5455,"Win")</f>
        <v>1</v>
      </c>
      <c r="E1507" s="7" t="n">
        <f aca="false">COUNTIFS('Duel Log'!AF$2:AF$5455,$A1507,'Duel Log'!AG$2:AG$5455,$B1507,'Duel Log'!AH$2:AH$5455,"Loss")</f>
        <v>0</v>
      </c>
      <c r="F1507" s="7" t="n">
        <f aca="false">COUNTIFS('Duel Log'!AF$2:AF$5455,$A1507,'Duel Log'!AG$2:AG$5455,$B1507,'Duel Log'!AH$2:AH$5455,"Draw")</f>
        <v>0</v>
      </c>
      <c r="G1507" s="13" t="n">
        <f aca="false">IFERROR(D1507/C1507,"")</f>
        <v>1</v>
      </c>
    </row>
    <row r="1508" customFormat="false" ht="15" hidden="false" customHeight="true" outlineLevel="0" collapsed="false">
      <c r="A1508" s="7" t="s">
        <v>1103</v>
      </c>
      <c r="B1508" s="7" t="s">
        <v>1635</v>
      </c>
      <c r="C1508" s="7" t="n">
        <f aca="false">COUNTIFS('Duel Log'!AF$2:AF$5455,$A1508,'Duel Log'!AG$2:AG$5455,$B1508)</f>
        <v>1</v>
      </c>
      <c r="D1508" s="7" t="n">
        <f aca="false">COUNTIFS('Duel Log'!AF$2:AF$5455,$A1508,'Duel Log'!AG$2:AG$5455,$B1508,'Duel Log'!AH$2:AH$5455,"Win")</f>
        <v>1</v>
      </c>
      <c r="E1508" s="7" t="n">
        <f aca="false">COUNTIFS('Duel Log'!AF$2:AF$5455,$A1508,'Duel Log'!AG$2:AG$5455,$B1508,'Duel Log'!AH$2:AH$5455,"Loss")</f>
        <v>0</v>
      </c>
      <c r="F1508" s="7" t="n">
        <f aca="false">COUNTIFS('Duel Log'!AF$2:AF$5455,$A1508,'Duel Log'!AG$2:AG$5455,$B1508,'Duel Log'!AH$2:AH$5455,"Draw")</f>
        <v>0</v>
      </c>
      <c r="G1508" s="13" t="n">
        <f aca="false">IFERROR(D1508/C1508,"")</f>
        <v>1</v>
      </c>
    </row>
    <row r="1509" customFormat="false" ht="15" hidden="false" customHeight="true" outlineLevel="0" collapsed="false">
      <c r="A1509" s="7" t="s">
        <v>1103</v>
      </c>
      <c r="B1509" s="7" t="s">
        <v>243</v>
      </c>
      <c r="C1509" s="7" t="n">
        <f aca="false">COUNTIFS('Duel Log'!AF$2:AF$5455,$A1509,'Duel Log'!AG$2:AG$5455,$B1509)</f>
        <v>1</v>
      </c>
      <c r="D1509" s="7" t="n">
        <f aca="false">COUNTIFS('Duel Log'!AF$2:AF$5455,$A1509,'Duel Log'!AG$2:AG$5455,$B1509,'Duel Log'!AH$2:AH$5455,"Win")</f>
        <v>0</v>
      </c>
      <c r="E1509" s="7" t="n">
        <f aca="false">COUNTIFS('Duel Log'!AF$2:AF$5455,$A1509,'Duel Log'!AG$2:AG$5455,$B1509,'Duel Log'!AH$2:AH$5455,"Loss")</f>
        <v>1</v>
      </c>
      <c r="F1509" s="7" t="n">
        <f aca="false">COUNTIFS('Duel Log'!AF$2:AF$5455,$A1509,'Duel Log'!AG$2:AG$5455,$B1509,'Duel Log'!AH$2:AH$5455,"Draw")</f>
        <v>0</v>
      </c>
      <c r="G1509" s="13" t="n">
        <f aca="false">IFERROR(D1509/C1509,"")</f>
        <v>0</v>
      </c>
    </row>
    <row r="1510" customFormat="false" ht="15" hidden="false" customHeight="true" outlineLevel="0" collapsed="false">
      <c r="A1510" s="7" t="s">
        <v>1103</v>
      </c>
      <c r="B1510" s="7" t="s">
        <v>7628</v>
      </c>
      <c r="C1510" s="7" t="n">
        <f aca="false">COUNTIFS('Duel Log'!AF$2:AF$5455,$A1510,'Duel Log'!AG$2:AG$5455,$B1510)</f>
        <v>2</v>
      </c>
      <c r="D1510" s="7" t="n">
        <f aca="false">COUNTIFS('Duel Log'!AF$2:AF$5455,$A1510,'Duel Log'!AG$2:AG$5455,$B1510,'Duel Log'!AH$2:AH$5455,"Win")</f>
        <v>0</v>
      </c>
      <c r="E1510" s="7" t="n">
        <f aca="false">COUNTIFS('Duel Log'!AF$2:AF$5455,$A1510,'Duel Log'!AG$2:AG$5455,$B1510,'Duel Log'!AH$2:AH$5455,"Loss")</f>
        <v>2</v>
      </c>
      <c r="F1510" s="7" t="n">
        <f aca="false">COUNTIFS('Duel Log'!AF$2:AF$5455,$A1510,'Duel Log'!AG$2:AG$5455,$B1510,'Duel Log'!AH$2:AH$5455,"Draw")</f>
        <v>0</v>
      </c>
      <c r="G1510" s="13" t="n">
        <f aca="false">IFERROR(D1510/C1510,"")</f>
        <v>0</v>
      </c>
    </row>
    <row r="1511" customFormat="false" ht="15" hidden="false" customHeight="true" outlineLevel="0" collapsed="false">
      <c r="A1511" s="7" t="s">
        <v>1103</v>
      </c>
      <c r="B1511" s="7" t="s">
        <v>1050</v>
      </c>
      <c r="C1511" s="7" t="n">
        <f aca="false">COUNTIFS('Duel Log'!AF$2:AF$5455,$A1511,'Duel Log'!AG$2:AG$5455,$B1511)</f>
        <v>2</v>
      </c>
      <c r="D1511" s="7" t="n">
        <f aca="false">COUNTIFS('Duel Log'!AF$2:AF$5455,$A1511,'Duel Log'!AG$2:AG$5455,$B1511,'Duel Log'!AH$2:AH$5455,"Win")</f>
        <v>2</v>
      </c>
      <c r="E1511" s="7" t="n">
        <f aca="false">COUNTIFS('Duel Log'!AF$2:AF$5455,$A1511,'Duel Log'!AG$2:AG$5455,$B1511,'Duel Log'!AH$2:AH$5455,"Loss")</f>
        <v>0</v>
      </c>
      <c r="F1511" s="7" t="n">
        <f aca="false">COUNTIFS('Duel Log'!AF$2:AF$5455,$A1511,'Duel Log'!AG$2:AG$5455,$B1511,'Duel Log'!AH$2:AH$5455,"Draw")</f>
        <v>0</v>
      </c>
      <c r="G1511" s="13" t="n">
        <f aca="false">IFERROR(D1511/C1511,"")</f>
        <v>1</v>
      </c>
    </row>
    <row r="1512" customFormat="false" ht="15" hidden="false" customHeight="true" outlineLevel="0" collapsed="false">
      <c r="A1512" s="7" t="s">
        <v>1103</v>
      </c>
      <c r="B1512" s="7" t="s">
        <v>4542</v>
      </c>
      <c r="C1512" s="7" t="n">
        <f aca="false">COUNTIFS('Duel Log'!AF$2:AF$5455,$A1512,'Duel Log'!AG$2:AG$5455,$B1512)</f>
        <v>1</v>
      </c>
      <c r="D1512" s="7" t="n">
        <f aca="false">COUNTIFS('Duel Log'!AF$2:AF$5455,$A1512,'Duel Log'!AG$2:AG$5455,$B1512,'Duel Log'!AH$2:AH$5455,"Win")</f>
        <v>0</v>
      </c>
      <c r="E1512" s="7" t="n">
        <f aca="false">COUNTIFS('Duel Log'!AF$2:AF$5455,$A1512,'Duel Log'!AG$2:AG$5455,$B1512,'Duel Log'!AH$2:AH$5455,"Loss")</f>
        <v>1</v>
      </c>
      <c r="F1512" s="7" t="n">
        <f aca="false">COUNTIFS('Duel Log'!AF$2:AF$5455,$A1512,'Duel Log'!AG$2:AG$5455,$B1512,'Duel Log'!AH$2:AH$5455,"Draw")</f>
        <v>0</v>
      </c>
      <c r="G1512" s="13" t="n">
        <f aca="false">IFERROR(D1512/C1512,"")</f>
        <v>0</v>
      </c>
    </row>
    <row r="1513" customFormat="false" ht="15" hidden="false" customHeight="true" outlineLevel="0" collapsed="false">
      <c r="A1513" s="7" t="s">
        <v>1103</v>
      </c>
      <c r="B1513" s="7" t="s">
        <v>701</v>
      </c>
      <c r="C1513" s="7" t="n">
        <f aca="false">COUNTIFS('Duel Log'!AF$2:AF$5455,$A1513,'Duel Log'!AG$2:AG$5455,$B1513)</f>
        <v>2</v>
      </c>
      <c r="D1513" s="7" t="n">
        <f aca="false">COUNTIFS('Duel Log'!AF$2:AF$5455,$A1513,'Duel Log'!AG$2:AG$5455,$B1513,'Duel Log'!AH$2:AH$5455,"Win")</f>
        <v>0</v>
      </c>
      <c r="E1513" s="7" t="n">
        <f aca="false">COUNTIFS('Duel Log'!AF$2:AF$5455,$A1513,'Duel Log'!AG$2:AG$5455,$B1513,'Duel Log'!AH$2:AH$5455,"Loss")</f>
        <v>2</v>
      </c>
      <c r="F1513" s="7" t="n">
        <f aca="false">COUNTIFS('Duel Log'!AF$2:AF$5455,$A1513,'Duel Log'!AG$2:AG$5455,$B1513,'Duel Log'!AH$2:AH$5455,"Draw")</f>
        <v>0</v>
      </c>
      <c r="G1513" s="13" t="n">
        <f aca="false">IFERROR(D1513/C1513,"")</f>
        <v>0</v>
      </c>
    </row>
    <row r="1514" customFormat="false" ht="15" hidden="false" customHeight="true" outlineLevel="0" collapsed="false">
      <c r="A1514" s="7" t="s">
        <v>1103</v>
      </c>
      <c r="B1514" s="7" t="s">
        <v>4346</v>
      </c>
      <c r="C1514" s="7" t="n">
        <f aca="false">COUNTIFS('Duel Log'!AF$2:AF$5455,$A1514,'Duel Log'!AG$2:AG$5455,$B1514)</f>
        <v>2</v>
      </c>
      <c r="D1514" s="7" t="n">
        <f aca="false">COUNTIFS('Duel Log'!AF$2:AF$5455,$A1514,'Duel Log'!AG$2:AG$5455,$B1514,'Duel Log'!AH$2:AH$5455,"Win")</f>
        <v>2</v>
      </c>
      <c r="E1514" s="7" t="n">
        <f aca="false">COUNTIFS('Duel Log'!AF$2:AF$5455,$A1514,'Duel Log'!AG$2:AG$5455,$B1514,'Duel Log'!AH$2:AH$5455,"Loss")</f>
        <v>0</v>
      </c>
      <c r="F1514" s="7" t="n">
        <f aca="false">COUNTIFS('Duel Log'!AF$2:AF$5455,$A1514,'Duel Log'!AG$2:AG$5455,$B1514,'Duel Log'!AH$2:AH$5455,"Draw")</f>
        <v>0</v>
      </c>
      <c r="G1514" s="13" t="n">
        <f aca="false">IFERROR(D1514/C1514,"")</f>
        <v>1</v>
      </c>
    </row>
    <row r="1515" customFormat="false" ht="15" hidden="false" customHeight="true" outlineLevel="0" collapsed="false">
      <c r="A1515" s="7" t="s">
        <v>1103</v>
      </c>
      <c r="B1515" s="7" t="s">
        <v>2491</v>
      </c>
      <c r="C1515" s="7" t="n">
        <f aca="false">COUNTIFS('Duel Log'!AF$2:AF$5455,$A1515,'Duel Log'!AG$2:AG$5455,$B1515)</f>
        <v>1</v>
      </c>
      <c r="D1515" s="7" t="n">
        <f aca="false">COUNTIFS('Duel Log'!AF$2:AF$5455,$A1515,'Duel Log'!AG$2:AG$5455,$B1515,'Duel Log'!AH$2:AH$5455,"Win")</f>
        <v>1</v>
      </c>
      <c r="E1515" s="7" t="n">
        <f aca="false">COUNTIFS('Duel Log'!AF$2:AF$5455,$A1515,'Duel Log'!AG$2:AG$5455,$B1515,'Duel Log'!AH$2:AH$5455,"Loss")</f>
        <v>0</v>
      </c>
      <c r="F1515" s="7" t="n">
        <f aca="false">COUNTIFS('Duel Log'!AF$2:AF$5455,$A1515,'Duel Log'!AG$2:AG$5455,$B1515,'Duel Log'!AH$2:AH$5455,"Draw")</f>
        <v>0</v>
      </c>
      <c r="G1515" s="13" t="n">
        <f aca="false">IFERROR(D1515/C1515,"")</f>
        <v>1</v>
      </c>
    </row>
    <row r="1516" customFormat="false" ht="15" hidden="false" customHeight="true" outlineLevel="0" collapsed="false">
      <c r="A1516" s="7" t="s">
        <v>1103</v>
      </c>
      <c r="B1516" s="7" t="s">
        <v>2710</v>
      </c>
      <c r="C1516" s="7" t="n">
        <f aca="false">COUNTIFS('Duel Log'!AF$2:AF$5455,$A1516,'Duel Log'!AG$2:AG$5455,$B1516)</f>
        <v>1</v>
      </c>
      <c r="D1516" s="7" t="n">
        <f aca="false">COUNTIFS('Duel Log'!AF$2:AF$5455,$A1516,'Duel Log'!AG$2:AG$5455,$B1516,'Duel Log'!AH$2:AH$5455,"Win")</f>
        <v>0</v>
      </c>
      <c r="E1516" s="7" t="n">
        <f aca="false">COUNTIFS('Duel Log'!AF$2:AF$5455,$A1516,'Duel Log'!AG$2:AG$5455,$B1516,'Duel Log'!AH$2:AH$5455,"Loss")</f>
        <v>1</v>
      </c>
      <c r="F1516" s="7" t="n">
        <f aca="false">COUNTIFS('Duel Log'!AF$2:AF$5455,$A1516,'Duel Log'!AG$2:AG$5455,$B1516,'Duel Log'!AH$2:AH$5455,"Draw")</f>
        <v>0</v>
      </c>
      <c r="G1516" s="13" t="n">
        <f aca="false">IFERROR(D1516/C1516,"")</f>
        <v>0</v>
      </c>
    </row>
    <row r="1517" customFormat="false" ht="15" hidden="false" customHeight="true" outlineLevel="0" collapsed="false">
      <c r="A1517" s="7" t="s">
        <v>4311</v>
      </c>
      <c r="B1517" s="7" t="s">
        <v>813</v>
      </c>
      <c r="C1517" s="7" t="n">
        <f aca="false">COUNTIFS('Duel Log'!AF$2:AF$5455,$A1517,'Duel Log'!AG$2:AG$5455,$B1517)</f>
        <v>2</v>
      </c>
      <c r="D1517" s="7" t="n">
        <f aca="false">COUNTIFS('Duel Log'!AF$2:AF$5455,$A1517,'Duel Log'!AG$2:AG$5455,$B1517,'Duel Log'!AH$2:AH$5455,"Win")</f>
        <v>2</v>
      </c>
      <c r="E1517" s="7" t="n">
        <f aca="false">COUNTIFS('Duel Log'!AF$2:AF$5455,$A1517,'Duel Log'!AG$2:AG$5455,$B1517,'Duel Log'!AH$2:AH$5455,"Loss")</f>
        <v>0</v>
      </c>
      <c r="F1517" s="7" t="n">
        <f aca="false">COUNTIFS('Duel Log'!AF$2:AF$5455,$A1517,'Duel Log'!AG$2:AG$5455,$B1517,'Duel Log'!AH$2:AH$5455,"Draw")</f>
        <v>0</v>
      </c>
      <c r="G1517" s="13" t="n">
        <f aca="false">IFERROR(D1517/C1517,"")</f>
        <v>1</v>
      </c>
    </row>
    <row r="1518" customFormat="false" ht="15" hidden="false" customHeight="true" outlineLevel="0" collapsed="false">
      <c r="A1518" s="7" t="s">
        <v>4311</v>
      </c>
      <c r="B1518" s="7" t="s">
        <v>859</v>
      </c>
      <c r="C1518" s="7" t="n">
        <f aca="false">COUNTIFS('Duel Log'!AF$2:AF$5455,$A1518,'Duel Log'!AG$2:AG$5455,$B1518)</f>
        <v>1</v>
      </c>
      <c r="D1518" s="7" t="n">
        <f aca="false">COUNTIFS('Duel Log'!AF$2:AF$5455,$A1518,'Duel Log'!AG$2:AG$5455,$B1518,'Duel Log'!AH$2:AH$5455,"Win")</f>
        <v>1</v>
      </c>
      <c r="E1518" s="7" t="n">
        <f aca="false">COUNTIFS('Duel Log'!AF$2:AF$5455,$A1518,'Duel Log'!AG$2:AG$5455,$B1518,'Duel Log'!AH$2:AH$5455,"Loss")</f>
        <v>0</v>
      </c>
      <c r="F1518" s="7" t="n">
        <f aca="false">COUNTIFS('Duel Log'!AF$2:AF$5455,$A1518,'Duel Log'!AG$2:AG$5455,$B1518,'Duel Log'!AH$2:AH$5455,"Draw")</f>
        <v>0</v>
      </c>
      <c r="G1518" s="13" t="n">
        <f aca="false">IFERROR(D1518/C1518,"")</f>
        <v>1</v>
      </c>
    </row>
    <row r="1519" customFormat="false" ht="15" hidden="false" customHeight="true" outlineLevel="0" collapsed="false">
      <c r="A1519" s="7" t="s">
        <v>7069</v>
      </c>
      <c r="B1519" s="7" t="s">
        <v>155</v>
      </c>
      <c r="C1519" s="7" t="n">
        <f aca="false">COUNTIFS('Duel Log'!AF$2:AF$5455,$A1519,'Duel Log'!AG$2:AG$5455,$B1519)</f>
        <v>1</v>
      </c>
      <c r="D1519" s="7" t="n">
        <f aca="false">COUNTIFS('Duel Log'!AF$2:AF$5455,$A1519,'Duel Log'!AG$2:AG$5455,$B1519,'Duel Log'!AH$2:AH$5455,"Win")</f>
        <v>1</v>
      </c>
      <c r="E1519" s="7" t="n">
        <f aca="false">COUNTIFS('Duel Log'!AF$2:AF$5455,$A1519,'Duel Log'!AG$2:AG$5455,$B1519,'Duel Log'!AH$2:AH$5455,"Loss")</f>
        <v>0</v>
      </c>
      <c r="F1519" s="7" t="n">
        <f aca="false">COUNTIFS('Duel Log'!AF$2:AF$5455,$A1519,'Duel Log'!AG$2:AG$5455,$B1519,'Duel Log'!AH$2:AH$5455,"Draw")</f>
        <v>0</v>
      </c>
      <c r="G1519" s="13" t="n">
        <f aca="false">IFERROR(D1519/C1519,"")</f>
        <v>1</v>
      </c>
    </row>
    <row r="1520" customFormat="false" ht="15" hidden="false" customHeight="true" outlineLevel="0" collapsed="false">
      <c r="A1520" s="7" t="s">
        <v>4864</v>
      </c>
      <c r="B1520" s="7" t="s">
        <v>1732</v>
      </c>
      <c r="C1520" s="7" t="n">
        <f aca="false">COUNTIFS('Duel Log'!AF$2:AF$5455,$A1520,'Duel Log'!AG$2:AG$5455,$B1520)</f>
        <v>1</v>
      </c>
      <c r="D1520" s="7" t="n">
        <f aca="false">COUNTIFS('Duel Log'!AF$2:AF$5455,$A1520,'Duel Log'!AG$2:AG$5455,$B1520,'Duel Log'!AH$2:AH$5455,"Win")</f>
        <v>0</v>
      </c>
      <c r="E1520" s="7" t="n">
        <f aca="false">COUNTIFS('Duel Log'!AF$2:AF$5455,$A1520,'Duel Log'!AG$2:AG$5455,$B1520,'Duel Log'!AH$2:AH$5455,"Loss")</f>
        <v>1</v>
      </c>
      <c r="F1520" s="7" t="n">
        <f aca="false">COUNTIFS('Duel Log'!AF$2:AF$5455,$A1520,'Duel Log'!AG$2:AG$5455,$B1520,'Duel Log'!AH$2:AH$5455,"Draw")</f>
        <v>0</v>
      </c>
      <c r="G1520" s="13" t="n">
        <f aca="false">IFERROR(D1520/C1520,"")</f>
        <v>0</v>
      </c>
    </row>
    <row r="1521" customFormat="false" ht="15" hidden="false" customHeight="true" outlineLevel="0" collapsed="false">
      <c r="A1521" s="7" t="s">
        <v>8725</v>
      </c>
      <c r="B1521" s="7" t="s">
        <v>492</v>
      </c>
      <c r="C1521" s="7" t="n">
        <f aca="false">COUNTIFS('Duel Log'!AF$2:AF$5455,$A1521,'Duel Log'!AG$2:AG$5455,$B1521)</f>
        <v>1</v>
      </c>
      <c r="D1521" s="7" t="n">
        <f aca="false">COUNTIFS('Duel Log'!AF$2:AF$5455,$A1521,'Duel Log'!AG$2:AG$5455,$B1521,'Duel Log'!AH$2:AH$5455,"Win")</f>
        <v>0</v>
      </c>
      <c r="E1521" s="7" t="n">
        <f aca="false">COUNTIFS('Duel Log'!AF$2:AF$5455,$A1521,'Duel Log'!AG$2:AG$5455,$B1521,'Duel Log'!AH$2:AH$5455,"Loss")</f>
        <v>1</v>
      </c>
      <c r="F1521" s="7" t="n">
        <f aca="false">COUNTIFS('Duel Log'!AF$2:AF$5455,$A1521,'Duel Log'!AG$2:AG$5455,$B1521,'Duel Log'!AH$2:AH$5455,"Draw")</f>
        <v>0</v>
      </c>
      <c r="G1521" s="13" t="n">
        <f aca="false">IFERROR(D1521/C1521,"")</f>
        <v>0</v>
      </c>
    </row>
    <row r="1522" customFormat="false" ht="15" hidden="false" customHeight="true" outlineLevel="0" collapsed="false">
      <c r="A1522" s="7" t="s">
        <v>6997</v>
      </c>
      <c r="B1522" s="7" t="s">
        <v>6996</v>
      </c>
      <c r="C1522" s="7" t="n">
        <f aca="false">COUNTIFS('Duel Log'!AF$2:AF$5455,$A1522,'Duel Log'!AG$2:AG$5455,$B1522)</f>
        <v>2</v>
      </c>
      <c r="D1522" s="7" t="n">
        <f aca="false">COUNTIFS('Duel Log'!AF$2:AF$5455,$A1522,'Duel Log'!AG$2:AG$5455,$B1522,'Duel Log'!AH$2:AH$5455,"Win")</f>
        <v>2</v>
      </c>
      <c r="E1522" s="7" t="n">
        <f aca="false">COUNTIFS('Duel Log'!AF$2:AF$5455,$A1522,'Duel Log'!AG$2:AG$5455,$B1522,'Duel Log'!AH$2:AH$5455,"Loss")</f>
        <v>0</v>
      </c>
      <c r="F1522" s="7" t="n">
        <f aca="false">COUNTIFS('Duel Log'!AF$2:AF$5455,$A1522,'Duel Log'!AG$2:AG$5455,$B1522,'Duel Log'!AH$2:AH$5455,"Draw")</f>
        <v>0</v>
      </c>
      <c r="G1522" s="13" t="n">
        <f aca="false">IFERROR(D1522/C1522,"")</f>
        <v>1</v>
      </c>
    </row>
    <row r="1523" customFormat="false" ht="15" hidden="false" customHeight="true" outlineLevel="0" collapsed="false">
      <c r="A1523" s="7" t="s">
        <v>6324</v>
      </c>
      <c r="B1523" s="7" t="s">
        <v>866</v>
      </c>
      <c r="C1523" s="7" t="n">
        <f aca="false">COUNTIFS('Duel Log'!AF$2:AF$5455,$A1523,'Duel Log'!AG$2:AG$5455,$B1523)</f>
        <v>1</v>
      </c>
      <c r="D1523" s="7" t="n">
        <f aca="false">COUNTIFS('Duel Log'!AF$2:AF$5455,$A1523,'Duel Log'!AG$2:AG$5455,$B1523,'Duel Log'!AH$2:AH$5455,"Win")</f>
        <v>0</v>
      </c>
      <c r="E1523" s="7" t="n">
        <f aca="false">COUNTIFS('Duel Log'!AF$2:AF$5455,$A1523,'Duel Log'!AG$2:AG$5455,$B1523,'Duel Log'!AH$2:AH$5455,"Loss")</f>
        <v>1</v>
      </c>
      <c r="F1523" s="7" t="n">
        <f aca="false">COUNTIFS('Duel Log'!AF$2:AF$5455,$A1523,'Duel Log'!AG$2:AG$5455,$B1523,'Duel Log'!AH$2:AH$5455,"Draw")</f>
        <v>0</v>
      </c>
      <c r="G1523" s="13" t="n">
        <f aca="false">IFERROR(D1523/C1523,"")</f>
        <v>0</v>
      </c>
    </row>
    <row r="1524" customFormat="false" ht="15" hidden="false" customHeight="true" outlineLevel="0" collapsed="false">
      <c r="A1524" s="7" t="s">
        <v>5357</v>
      </c>
      <c r="B1524" s="7" t="s">
        <v>635</v>
      </c>
      <c r="C1524" s="7" t="n">
        <f aca="false">COUNTIFS('Duel Log'!AF$2:AF$5455,$A1524,'Duel Log'!AG$2:AG$5455,$B1524)</f>
        <v>1</v>
      </c>
      <c r="D1524" s="7" t="n">
        <f aca="false">COUNTIFS('Duel Log'!AF$2:AF$5455,$A1524,'Duel Log'!AG$2:AG$5455,$B1524,'Duel Log'!AH$2:AH$5455,"Win")</f>
        <v>1</v>
      </c>
      <c r="E1524" s="7" t="n">
        <f aca="false">COUNTIFS('Duel Log'!AF$2:AF$5455,$A1524,'Duel Log'!AG$2:AG$5455,$B1524,'Duel Log'!AH$2:AH$5455,"Loss")</f>
        <v>0</v>
      </c>
      <c r="F1524" s="7" t="n">
        <f aca="false">COUNTIFS('Duel Log'!AF$2:AF$5455,$A1524,'Duel Log'!AG$2:AG$5455,$B1524,'Duel Log'!AH$2:AH$5455,"Draw")</f>
        <v>0</v>
      </c>
      <c r="G1524" s="13" t="n">
        <f aca="false">IFERROR(D1524/C1524,"")</f>
        <v>1</v>
      </c>
    </row>
    <row r="1525" customFormat="false" ht="15" hidden="false" customHeight="true" outlineLevel="0" collapsed="false">
      <c r="A1525" s="7" t="s">
        <v>5007</v>
      </c>
      <c r="B1525" s="7" t="s">
        <v>206</v>
      </c>
      <c r="C1525" s="7" t="n">
        <f aca="false">COUNTIFS('Duel Log'!AF$2:AF$5455,$A1525,'Duel Log'!AG$2:AG$5455,$B1525)</f>
        <v>2</v>
      </c>
      <c r="D1525" s="7" t="n">
        <f aca="false">COUNTIFS('Duel Log'!AF$2:AF$5455,$A1525,'Duel Log'!AG$2:AG$5455,$B1525,'Duel Log'!AH$2:AH$5455,"Win")</f>
        <v>2</v>
      </c>
      <c r="E1525" s="7" t="n">
        <f aca="false">COUNTIFS('Duel Log'!AF$2:AF$5455,$A1525,'Duel Log'!AG$2:AG$5455,$B1525,'Duel Log'!AH$2:AH$5455,"Loss")</f>
        <v>0</v>
      </c>
      <c r="F1525" s="7" t="n">
        <f aca="false">COUNTIFS('Duel Log'!AF$2:AF$5455,$A1525,'Duel Log'!AG$2:AG$5455,$B1525,'Duel Log'!AH$2:AH$5455,"Draw")</f>
        <v>0</v>
      </c>
      <c r="G1525" s="13" t="n">
        <f aca="false">IFERROR(D1525/C1525,"")</f>
        <v>1</v>
      </c>
    </row>
    <row r="1526" customFormat="false" ht="15" hidden="false" customHeight="true" outlineLevel="0" collapsed="false">
      <c r="A1526" s="7" t="s">
        <v>7447</v>
      </c>
      <c r="B1526" s="7" t="s">
        <v>7448</v>
      </c>
      <c r="C1526" s="7" t="n">
        <f aca="false">COUNTIFS('Duel Log'!AF$2:AF$5455,$A1526,'Duel Log'!AG$2:AG$5455,$B1526)</f>
        <v>2</v>
      </c>
      <c r="D1526" s="7" t="n">
        <f aca="false">COUNTIFS('Duel Log'!AF$2:AF$5455,$A1526,'Duel Log'!AG$2:AG$5455,$B1526,'Duel Log'!AH$2:AH$5455,"Win")</f>
        <v>2</v>
      </c>
      <c r="E1526" s="7" t="n">
        <f aca="false">COUNTIFS('Duel Log'!AF$2:AF$5455,$A1526,'Duel Log'!AG$2:AG$5455,$B1526,'Duel Log'!AH$2:AH$5455,"Loss")</f>
        <v>0</v>
      </c>
      <c r="F1526" s="7" t="n">
        <f aca="false">COUNTIFS('Duel Log'!AF$2:AF$5455,$A1526,'Duel Log'!AG$2:AG$5455,$B1526,'Duel Log'!AH$2:AH$5455,"Draw")</f>
        <v>0</v>
      </c>
      <c r="G1526" s="13" t="n">
        <f aca="false">IFERROR(D1526/C1526,"")</f>
        <v>1</v>
      </c>
    </row>
    <row r="1527" customFormat="false" ht="15" hidden="false" customHeight="true" outlineLevel="0" collapsed="false">
      <c r="A1527" s="7" t="s">
        <v>1525</v>
      </c>
      <c r="B1527" s="7" t="s">
        <v>3324</v>
      </c>
      <c r="C1527" s="7" t="n">
        <f aca="false">COUNTIFS('Duel Log'!AF$2:AF$5455,$A1527,'Duel Log'!AG$2:AG$5455,$B1527)</f>
        <v>2</v>
      </c>
      <c r="D1527" s="7" t="n">
        <f aca="false">COUNTIFS('Duel Log'!AF$2:AF$5455,$A1527,'Duel Log'!AG$2:AG$5455,$B1527,'Duel Log'!AH$2:AH$5455,"Win")</f>
        <v>2</v>
      </c>
      <c r="E1527" s="7" t="n">
        <f aca="false">COUNTIFS('Duel Log'!AF$2:AF$5455,$A1527,'Duel Log'!AG$2:AG$5455,$B1527,'Duel Log'!AH$2:AH$5455,"Loss")</f>
        <v>0</v>
      </c>
      <c r="F1527" s="7" t="n">
        <f aca="false">COUNTIFS('Duel Log'!AF$2:AF$5455,$A1527,'Duel Log'!AG$2:AG$5455,$B1527,'Duel Log'!AH$2:AH$5455,"Draw")</f>
        <v>0</v>
      </c>
      <c r="G1527" s="13" t="n">
        <f aca="false">IFERROR(D1527/C1527,"")</f>
        <v>1</v>
      </c>
    </row>
    <row r="1528" customFormat="false" ht="15" hidden="false" customHeight="true" outlineLevel="0" collapsed="false">
      <c r="A1528" s="7" t="s">
        <v>1525</v>
      </c>
      <c r="B1528" s="7" t="s">
        <v>380</v>
      </c>
      <c r="C1528" s="7" t="n">
        <f aca="false">COUNTIFS('Duel Log'!AF$2:AF$5455,$A1528,'Duel Log'!AG$2:AG$5455,$B1528)</f>
        <v>2</v>
      </c>
      <c r="D1528" s="7" t="n">
        <f aca="false">COUNTIFS('Duel Log'!AF$2:AF$5455,$A1528,'Duel Log'!AG$2:AG$5455,$B1528,'Duel Log'!AH$2:AH$5455,"Win")</f>
        <v>2</v>
      </c>
      <c r="E1528" s="7" t="n">
        <f aca="false">COUNTIFS('Duel Log'!AF$2:AF$5455,$A1528,'Duel Log'!AG$2:AG$5455,$B1528,'Duel Log'!AH$2:AH$5455,"Loss")</f>
        <v>0</v>
      </c>
      <c r="F1528" s="7" t="n">
        <f aca="false">COUNTIFS('Duel Log'!AF$2:AF$5455,$A1528,'Duel Log'!AG$2:AG$5455,$B1528,'Duel Log'!AH$2:AH$5455,"Draw")</f>
        <v>0</v>
      </c>
      <c r="G1528" s="13" t="n">
        <f aca="false">IFERROR(D1528/C1528,"")</f>
        <v>1</v>
      </c>
    </row>
    <row r="1529" customFormat="false" ht="15" hidden="false" customHeight="true" outlineLevel="0" collapsed="false">
      <c r="A1529" s="7" t="s">
        <v>4126</v>
      </c>
      <c r="B1529" s="7" t="s">
        <v>1540</v>
      </c>
      <c r="C1529" s="7" t="n">
        <f aca="false">COUNTIFS('Duel Log'!AF$2:AF$5455,$A1529,'Duel Log'!AG$2:AG$5455,$B1529)</f>
        <v>2</v>
      </c>
      <c r="D1529" s="7" t="n">
        <f aca="false">COUNTIFS('Duel Log'!AF$2:AF$5455,$A1529,'Duel Log'!AG$2:AG$5455,$B1529,'Duel Log'!AH$2:AH$5455,"Win")</f>
        <v>0</v>
      </c>
      <c r="E1529" s="7" t="n">
        <f aca="false">COUNTIFS('Duel Log'!AF$2:AF$5455,$A1529,'Duel Log'!AG$2:AG$5455,$B1529,'Duel Log'!AH$2:AH$5455,"Loss")</f>
        <v>2</v>
      </c>
      <c r="F1529" s="7" t="n">
        <f aca="false">COUNTIFS('Duel Log'!AF$2:AF$5455,$A1529,'Duel Log'!AG$2:AG$5455,$B1529,'Duel Log'!AH$2:AH$5455,"Draw")</f>
        <v>0</v>
      </c>
      <c r="G1529" s="13" t="n">
        <f aca="false">IFERROR(D1529/C1529,"")</f>
        <v>0</v>
      </c>
    </row>
    <row r="1530" customFormat="false" ht="15" hidden="false" customHeight="true" outlineLevel="0" collapsed="false">
      <c r="A1530" s="7" t="s">
        <v>3159</v>
      </c>
      <c r="B1530" s="7" t="s">
        <v>3668</v>
      </c>
      <c r="C1530" s="7" t="n">
        <f aca="false">COUNTIFS('Duel Log'!AF$2:AF$5455,$A1530,'Duel Log'!AG$2:AG$5455,$B1530)</f>
        <v>1</v>
      </c>
      <c r="D1530" s="7" t="n">
        <f aca="false">COUNTIFS('Duel Log'!AF$2:AF$5455,$A1530,'Duel Log'!AG$2:AG$5455,$B1530,'Duel Log'!AH$2:AH$5455,"Win")</f>
        <v>1</v>
      </c>
      <c r="E1530" s="7" t="n">
        <f aca="false">COUNTIFS('Duel Log'!AF$2:AF$5455,$A1530,'Duel Log'!AG$2:AG$5455,$B1530,'Duel Log'!AH$2:AH$5455,"Loss")</f>
        <v>0</v>
      </c>
      <c r="F1530" s="7" t="n">
        <f aca="false">COUNTIFS('Duel Log'!AF$2:AF$5455,$A1530,'Duel Log'!AG$2:AG$5455,$B1530,'Duel Log'!AH$2:AH$5455,"Draw")</f>
        <v>0</v>
      </c>
      <c r="G1530" s="13" t="n">
        <f aca="false">IFERROR(D1530/C1530,"")</f>
        <v>1</v>
      </c>
    </row>
    <row r="1531" customFormat="false" ht="15" hidden="false" customHeight="true" outlineLevel="0" collapsed="false">
      <c r="A1531" s="7" t="s">
        <v>3159</v>
      </c>
      <c r="B1531" s="7" t="s">
        <v>296</v>
      </c>
      <c r="C1531" s="7" t="n">
        <f aca="false">COUNTIFS('Duel Log'!AF$2:AF$5455,$A1531,'Duel Log'!AG$2:AG$5455,$B1531)</f>
        <v>1</v>
      </c>
      <c r="D1531" s="7" t="n">
        <f aca="false">COUNTIFS('Duel Log'!AF$2:AF$5455,$A1531,'Duel Log'!AG$2:AG$5455,$B1531,'Duel Log'!AH$2:AH$5455,"Win")</f>
        <v>0</v>
      </c>
      <c r="E1531" s="7" t="n">
        <f aca="false">COUNTIFS('Duel Log'!AF$2:AF$5455,$A1531,'Duel Log'!AG$2:AG$5455,$B1531,'Duel Log'!AH$2:AH$5455,"Loss")</f>
        <v>1</v>
      </c>
      <c r="F1531" s="7" t="n">
        <f aca="false">COUNTIFS('Duel Log'!AF$2:AF$5455,$A1531,'Duel Log'!AG$2:AG$5455,$B1531,'Duel Log'!AH$2:AH$5455,"Draw")</f>
        <v>0</v>
      </c>
      <c r="G1531" s="13" t="n">
        <f aca="false">IFERROR(D1531/C1531,"")</f>
        <v>0</v>
      </c>
    </row>
    <row r="1532" customFormat="false" ht="15" hidden="false" customHeight="true" outlineLevel="0" collapsed="false">
      <c r="A1532" s="7" t="s">
        <v>4023</v>
      </c>
      <c r="B1532" s="7" t="s">
        <v>155</v>
      </c>
      <c r="C1532" s="7" t="n">
        <f aca="false">COUNTIFS('Duel Log'!AF$2:AF$5455,$A1532,'Duel Log'!AG$2:AG$5455,$B1532)</f>
        <v>1</v>
      </c>
      <c r="D1532" s="7" t="n">
        <f aca="false">COUNTIFS('Duel Log'!AF$2:AF$5455,$A1532,'Duel Log'!AG$2:AG$5455,$B1532,'Duel Log'!AH$2:AH$5455,"Win")</f>
        <v>0</v>
      </c>
      <c r="E1532" s="7" t="n">
        <f aca="false">COUNTIFS('Duel Log'!AF$2:AF$5455,$A1532,'Duel Log'!AG$2:AG$5455,$B1532,'Duel Log'!AH$2:AH$5455,"Loss")</f>
        <v>1</v>
      </c>
      <c r="F1532" s="7" t="n">
        <f aca="false">COUNTIFS('Duel Log'!AF$2:AF$5455,$A1532,'Duel Log'!AG$2:AG$5455,$B1532,'Duel Log'!AH$2:AH$5455,"Draw")</f>
        <v>0</v>
      </c>
      <c r="G1532" s="13" t="n">
        <f aca="false">IFERROR(D1532/C1532,"")</f>
        <v>0</v>
      </c>
    </row>
    <row r="1533" customFormat="false" ht="15" hidden="false" customHeight="true" outlineLevel="0" collapsed="false">
      <c r="A1533" s="7" t="s">
        <v>4023</v>
      </c>
      <c r="B1533" s="7" t="s">
        <v>1228</v>
      </c>
      <c r="C1533" s="7" t="n">
        <f aca="false">COUNTIFS('Duel Log'!AF$2:AF$5455,$A1533,'Duel Log'!AG$2:AG$5455,$B1533)</f>
        <v>2</v>
      </c>
      <c r="D1533" s="7" t="n">
        <f aca="false">COUNTIFS('Duel Log'!AF$2:AF$5455,$A1533,'Duel Log'!AG$2:AG$5455,$B1533,'Duel Log'!AH$2:AH$5455,"Win")</f>
        <v>2</v>
      </c>
      <c r="E1533" s="7" t="n">
        <f aca="false">COUNTIFS('Duel Log'!AF$2:AF$5455,$A1533,'Duel Log'!AG$2:AG$5455,$B1533,'Duel Log'!AH$2:AH$5455,"Loss")</f>
        <v>0</v>
      </c>
      <c r="F1533" s="7" t="n">
        <f aca="false">COUNTIFS('Duel Log'!AF$2:AF$5455,$A1533,'Duel Log'!AG$2:AG$5455,$B1533,'Duel Log'!AH$2:AH$5455,"Draw")</f>
        <v>0</v>
      </c>
      <c r="G1533" s="13" t="n">
        <f aca="false">IFERROR(D1533/C1533,"")</f>
        <v>1</v>
      </c>
    </row>
    <row r="1534" customFormat="false" ht="15" hidden="false" customHeight="true" outlineLevel="0" collapsed="false">
      <c r="A1534" s="7" t="s">
        <v>4023</v>
      </c>
      <c r="B1534" s="7" t="s">
        <v>4792</v>
      </c>
      <c r="C1534" s="7" t="n">
        <f aca="false">COUNTIFS('Duel Log'!AF$2:AF$5455,$A1534,'Duel Log'!AG$2:AG$5455,$B1534)</f>
        <v>1</v>
      </c>
      <c r="D1534" s="7" t="n">
        <f aca="false">COUNTIFS('Duel Log'!AF$2:AF$5455,$A1534,'Duel Log'!AG$2:AG$5455,$B1534,'Duel Log'!AH$2:AH$5455,"Win")</f>
        <v>1</v>
      </c>
      <c r="E1534" s="7" t="n">
        <f aca="false">COUNTIFS('Duel Log'!AF$2:AF$5455,$A1534,'Duel Log'!AG$2:AG$5455,$B1534,'Duel Log'!AH$2:AH$5455,"Loss")</f>
        <v>0</v>
      </c>
      <c r="F1534" s="7" t="n">
        <f aca="false">COUNTIFS('Duel Log'!AF$2:AF$5455,$A1534,'Duel Log'!AG$2:AG$5455,$B1534,'Duel Log'!AH$2:AH$5455,"Draw")</f>
        <v>0</v>
      </c>
      <c r="G1534" s="13" t="n">
        <f aca="false">IFERROR(D1534/C1534,"")</f>
        <v>1</v>
      </c>
    </row>
    <row r="1535" customFormat="false" ht="15" hidden="false" customHeight="true" outlineLevel="0" collapsed="false">
      <c r="A1535" s="7" t="s">
        <v>4023</v>
      </c>
      <c r="B1535" s="7" t="s">
        <v>1347</v>
      </c>
      <c r="C1535" s="7" t="n">
        <f aca="false">COUNTIFS('Duel Log'!AF$2:AF$5455,$A1535,'Duel Log'!AG$2:AG$5455,$B1535)</f>
        <v>1</v>
      </c>
      <c r="D1535" s="7" t="n">
        <f aca="false">COUNTIFS('Duel Log'!AF$2:AF$5455,$A1535,'Duel Log'!AG$2:AG$5455,$B1535,'Duel Log'!AH$2:AH$5455,"Win")</f>
        <v>0</v>
      </c>
      <c r="E1535" s="7" t="n">
        <f aca="false">COUNTIFS('Duel Log'!AF$2:AF$5455,$A1535,'Duel Log'!AG$2:AG$5455,$B1535,'Duel Log'!AH$2:AH$5455,"Loss")</f>
        <v>1</v>
      </c>
      <c r="F1535" s="7" t="n">
        <f aca="false">COUNTIFS('Duel Log'!AF$2:AF$5455,$A1535,'Duel Log'!AG$2:AG$5455,$B1535,'Duel Log'!AH$2:AH$5455,"Draw")</f>
        <v>0</v>
      </c>
      <c r="G1535" s="13" t="n">
        <f aca="false">IFERROR(D1535/C1535,"")</f>
        <v>0</v>
      </c>
    </row>
    <row r="1536" customFormat="false" ht="15" hidden="false" customHeight="true" outlineLevel="0" collapsed="false">
      <c r="A1536" s="7" t="s">
        <v>4023</v>
      </c>
      <c r="B1536" s="7" t="s">
        <v>4022</v>
      </c>
      <c r="C1536" s="7" t="n">
        <f aca="false">COUNTIFS('Duel Log'!AF$2:AF$5455,$A1536,'Duel Log'!AG$2:AG$5455,$B1536)</f>
        <v>1</v>
      </c>
      <c r="D1536" s="7" t="n">
        <f aca="false">COUNTIFS('Duel Log'!AF$2:AF$5455,$A1536,'Duel Log'!AG$2:AG$5455,$B1536,'Duel Log'!AH$2:AH$5455,"Win")</f>
        <v>1</v>
      </c>
      <c r="E1536" s="7" t="n">
        <f aca="false">COUNTIFS('Duel Log'!AF$2:AF$5455,$A1536,'Duel Log'!AG$2:AG$5455,$B1536,'Duel Log'!AH$2:AH$5455,"Loss")</f>
        <v>0</v>
      </c>
      <c r="F1536" s="7" t="n">
        <f aca="false">COUNTIFS('Duel Log'!AF$2:AF$5455,$A1536,'Duel Log'!AG$2:AG$5455,$B1536,'Duel Log'!AH$2:AH$5455,"Draw")</f>
        <v>0</v>
      </c>
      <c r="G1536" s="13" t="n">
        <f aca="false">IFERROR(D1536/C1536,"")</f>
        <v>1</v>
      </c>
    </row>
    <row r="1537" customFormat="false" ht="15" hidden="false" customHeight="true" outlineLevel="0" collapsed="false">
      <c r="A1537" s="7" t="s">
        <v>4023</v>
      </c>
      <c r="B1537" s="7" t="s">
        <v>8034</v>
      </c>
      <c r="C1537" s="7" t="n">
        <f aca="false">COUNTIFS('Duel Log'!AF$2:AF$5455,$A1537,'Duel Log'!AG$2:AG$5455,$B1537)</f>
        <v>1</v>
      </c>
      <c r="D1537" s="7" t="n">
        <f aca="false">COUNTIFS('Duel Log'!AF$2:AF$5455,$A1537,'Duel Log'!AG$2:AG$5455,$B1537,'Duel Log'!AH$2:AH$5455,"Win")</f>
        <v>1</v>
      </c>
      <c r="E1537" s="7" t="n">
        <f aca="false">COUNTIFS('Duel Log'!AF$2:AF$5455,$A1537,'Duel Log'!AG$2:AG$5455,$B1537,'Duel Log'!AH$2:AH$5455,"Loss")</f>
        <v>0</v>
      </c>
      <c r="F1537" s="7" t="n">
        <f aca="false">COUNTIFS('Duel Log'!AF$2:AF$5455,$A1537,'Duel Log'!AG$2:AG$5455,$B1537,'Duel Log'!AH$2:AH$5455,"Draw")</f>
        <v>0</v>
      </c>
      <c r="G1537" s="13" t="n">
        <f aca="false">IFERROR(D1537/C1537,"")</f>
        <v>1</v>
      </c>
    </row>
    <row r="1538" customFormat="false" ht="15" hidden="false" customHeight="true" outlineLevel="0" collapsed="false">
      <c r="A1538" s="7" t="s">
        <v>4023</v>
      </c>
      <c r="B1538" s="7" t="s">
        <v>494</v>
      </c>
      <c r="C1538" s="7" t="n">
        <f aca="false">COUNTIFS('Duel Log'!AF$2:AF$5455,$A1538,'Duel Log'!AG$2:AG$5455,$B1538)</f>
        <v>1</v>
      </c>
      <c r="D1538" s="7" t="n">
        <f aca="false">COUNTIFS('Duel Log'!AF$2:AF$5455,$A1538,'Duel Log'!AG$2:AG$5455,$B1538,'Duel Log'!AH$2:AH$5455,"Win")</f>
        <v>1</v>
      </c>
      <c r="E1538" s="7" t="n">
        <f aca="false">COUNTIFS('Duel Log'!AF$2:AF$5455,$A1538,'Duel Log'!AG$2:AG$5455,$B1538,'Duel Log'!AH$2:AH$5455,"Loss")</f>
        <v>0</v>
      </c>
      <c r="F1538" s="7" t="n">
        <f aca="false">COUNTIFS('Duel Log'!AF$2:AF$5455,$A1538,'Duel Log'!AG$2:AG$5455,$B1538,'Duel Log'!AH$2:AH$5455,"Draw")</f>
        <v>0</v>
      </c>
      <c r="G1538" s="13" t="n">
        <f aca="false">IFERROR(D1538/C1538,"")</f>
        <v>1</v>
      </c>
    </row>
    <row r="1539" customFormat="false" ht="15" hidden="false" customHeight="true" outlineLevel="0" collapsed="false">
      <c r="A1539" s="7" t="s">
        <v>4992</v>
      </c>
      <c r="B1539" s="7" t="s">
        <v>8852</v>
      </c>
      <c r="C1539" s="7" t="n">
        <f aca="false">COUNTIFS('Duel Log'!AF$2:AF$5455,$A1539,'Duel Log'!AG$2:AG$5455,$B1539)</f>
        <v>2</v>
      </c>
      <c r="D1539" s="7" t="n">
        <f aca="false">COUNTIFS('Duel Log'!AF$2:AF$5455,$A1539,'Duel Log'!AG$2:AG$5455,$B1539,'Duel Log'!AH$2:AH$5455,"Win")</f>
        <v>0</v>
      </c>
      <c r="E1539" s="7" t="n">
        <f aca="false">COUNTIFS('Duel Log'!AF$2:AF$5455,$A1539,'Duel Log'!AG$2:AG$5455,$B1539,'Duel Log'!AH$2:AH$5455,"Loss")</f>
        <v>2</v>
      </c>
      <c r="F1539" s="7" t="n">
        <f aca="false">COUNTIFS('Duel Log'!AF$2:AF$5455,$A1539,'Duel Log'!AG$2:AG$5455,$B1539,'Duel Log'!AH$2:AH$5455,"Draw")</f>
        <v>0</v>
      </c>
      <c r="G1539" s="13" t="n">
        <f aca="false">IFERROR(D1539/C1539,"")</f>
        <v>0</v>
      </c>
    </row>
    <row r="1540" customFormat="false" ht="15" hidden="false" customHeight="true" outlineLevel="0" collapsed="false">
      <c r="A1540" s="7" t="s">
        <v>4992</v>
      </c>
      <c r="B1540" s="7" t="s">
        <v>919</v>
      </c>
      <c r="C1540" s="7" t="n">
        <f aca="false">COUNTIFS('Duel Log'!AF$2:AF$5455,$A1540,'Duel Log'!AG$2:AG$5455,$B1540)</f>
        <v>2</v>
      </c>
      <c r="D1540" s="7" t="n">
        <f aca="false">COUNTIFS('Duel Log'!AF$2:AF$5455,$A1540,'Duel Log'!AG$2:AG$5455,$B1540,'Duel Log'!AH$2:AH$5455,"Win")</f>
        <v>0</v>
      </c>
      <c r="E1540" s="7" t="n">
        <f aca="false">COUNTIFS('Duel Log'!AF$2:AF$5455,$A1540,'Duel Log'!AG$2:AG$5455,$B1540,'Duel Log'!AH$2:AH$5455,"Loss")</f>
        <v>2</v>
      </c>
      <c r="F1540" s="7" t="n">
        <f aca="false">COUNTIFS('Duel Log'!AF$2:AF$5455,$A1540,'Duel Log'!AG$2:AG$5455,$B1540,'Duel Log'!AH$2:AH$5455,"Draw")</f>
        <v>0</v>
      </c>
      <c r="G1540" s="13" t="n">
        <f aca="false">IFERROR(D1540/C1540,"")</f>
        <v>0</v>
      </c>
    </row>
    <row r="1541" customFormat="false" ht="15" hidden="false" customHeight="true" outlineLevel="0" collapsed="false">
      <c r="A1541" s="7" t="s">
        <v>4992</v>
      </c>
      <c r="B1541" s="7" t="s">
        <v>4993</v>
      </c>
      <c r="C1541" s="7" t="n">
        <f aca="false">COUNTIFS('Duel Log'!AF$2:AF$5455,$A1541,'Duel Log'!AG$2:AG$5455,$B1541)</f>
        <v>1</v>
      </c>
      <c r="D1541" s="7" t="n">
        <f aca="false">COUNTIFS('Duel Log'!AF$2:AF$5455,$A1541,'Duel Log'!AG$2:AG$5455,$B1541,'Duel Log'!AH$2:AH$5455,"Win")</f>
        <v>1</v>
      </c>
      <c r="E1541" s="7" t="n">
        <f aca="false">COUNTIFS('Duel Log'!AF$2:AF$5455,$A1541,'Duel Log'!AG$2:AG$5455,$B1541,'Duel Log'!AH$2:AH$5455,"Loss")</f>
        <v>0</v>
      </c>
      <c r="F1541" s="7" t="n">
        <f aca="false">COUNTIFS('Duel Log'!AF$2:AF$5455,$A1541,'Duel Log'!AG$2:AG$5455,$B1541,'Duel Log'!AH$2:AH$5455,"Draw")</f>
        <v>0</v>
      </c>
      <c r="G1541" s="13" t="n">
        <f aca="false">IFERROR(D1541/C1541,"")</f>
        <v>1</v>
      </c>
    </row>
    <row r="1542" customFormat="false" ht="15" hidden="false" customHeight="true" outlineLevel="0" collapsed="false">
      <c r="A1542" s="7" t="s">
        <v>4992</v>
      </c>
      <c r="B1542" s="7" t="s">
        <v>668</v>
      </c>
      <c r="C1542" s="7" t="n">
        <f aca="false">COUNTIFS('Duel Log'!AF$2:AF$5455,$A1542,'Duel Log'!AG$2:AG$5455,$B1542)</f>
        <v>1</v>
      </c>
      <c r="D1542" s="7" t="n">
        <f aca="false">COUNTIFS('Duel Log'!AF$2:AF$5455,$A1542,'Duel Log'!AG$2:AG$5455,$B1542,'Duel Log'!AH$2:AH$5455,"Win")</f>
        <v>0</v>
      </c>
      <c r="E1542" s="7" t="n">
        <f aca="false">COUNTIFS('Duel Log'!AF$2:AF$5455,$A1542,'Duel Log'!AG$2:AG$5455,$B1542,'Duel Log'!AH$2:AH$5455,"Loss")</f>
        <v>1</v>
      </c>
      <c r="F1542" s="7" t="n">
        <f aca="false">COUNTIFS('Duel Log'!AF$2:AF$5455,$A1542,'Duel Log'!AG$2:AG$5455,$B1542,'Duel Log'!AH$2:AH$5455,"Draw")</f>
        <v>0</v>
      </c>
      <c r="G1542" s="13" t="n">
        <f aca="false">IFERROR(D1542/C1542,"")</f>
        <v>0</v>
      </c>
    </row>
    <row r="1543" customFormat="false" ht="15" hidden="false" customHeight="true" outlineLevel="0" collapsed="false">
      <c r="A1543" s="7" t="s">
        <v>4992</v>
      </c>
      <c r="B1543" s="7" t="s">
        <v>321</v>
      </c>
      <c r="C1543" s="7" t="n">
        <f aca="false">COUNTIFS('Duel Log'!AF$2:AF$5455,$A1543,'Duel Log'!AG$2:AG$5455,$B1543)</f>
        <v>2</v>
      </c>
      <c r="D1543" s="7" t="n">
        <f aca="false">COUNTIFS('Duel Log'!AF$2:AF$5455,$A1543,'Duel Log'!AG$2:AG$5455,$B1543,'Duel Log'!AH$2:AH$5455,"Win")</f>
        <v>2</v>
      </c>
      <c r="E1543" s="7" t="n">
        <f aca="false">COUNTIFS('Duel Log'!AF$2:AF$5455,$A1543,'Duel Log'!AG$2:AG$5455,$B1543,'Duel Log'!AH$2:AH$5455,"Loss")</f>
        <v>0</v>
      </c>
      <c r="F1543" s="7" t="n">
        <f aca="false">COUNTIFS('Duel Log'!AF$2:AF$5455,$A1543,'Duel Log'!AG$2:AG$5455,$B1543,'Duel Log'!AH$2:AH$5455,"Draw")</f>
        <v>0</v>
      </c>
      <c r="G1543" s="13" t="n">
        <f aca="false">IFERROR(D1543/C1543,"")</f>
        <v>1</v>
      </c>
    </row>
    <row r="1544" customFormat="false" ht="15" hidden="false" customHeight="true" outlineLevel="0" collapsed="false">
      <c r="A1544" s="7" t="s">
        <v>4992</v>
      </c>
      <c r="B1544" s="7" t="s">
        <v>635</v>
      </c>
      <c r="C1544" s="7" t="n">
        <f aca="false">COUNTIFS('Duel Log'!AF$2:AF$5455,$A1544,'Duel Log'!AG$2:AG$5455,$B1544)</f>
        <v>2</v>
      </c>
      <c r="D1544" s="7" t="n">
        <f aca="false">COUNTIFS('Duel Log'!AF$2:AF$5455,$A1544,'Duel Log'!AG$2:AG$5455,$B1544,'Duel Log'!AH$2:AH$5455,"Win")</f>
        <v>2</v>
      </c>
      <c r="E1544" s="7" t="n">
        <f aca="false">COUNTIFS('Duel Log'!AF$2:AF$5455,$A1544,'Duel Log'!AG$2:AG$5455,$B1544,'Duel Log'!AH$2:AH$5455,"Loss")</f>
        <v>0</v>
      </c>
      <c r="F1544" s="7" t="n">
        <f aca="false">COUNTIFS('Duel Log'!AF$2:AF$5455,$A1544,'Duel Log'!AG$2:AG$5455,$B1544,'Duel Log'!AH$2:AH$5455,"Draw")</f>
        <v>0</v>
      </c>
      <c r="G1544" s="13" t="n">
        <f aca="false">IFERROR(D1544/C1544,"")</f>
        <v>1</v>
      </c>
    </row>
    <row r="1545" customFormat="false" ht="15" hidden="false" customHeight="true" outlineLevel="0" collapsed="false">
      <c r="A1545" s="7" t="s">
        <v>1513</v>
      </c>
      <c r="B1545" s="7" t="s">
        <v>1514</v>
      </c>
      <c r="C1545" s="7" t="n">
        <f aca="false">COUNTIFS('Duel Log'!AF$2:AF$5455,$A1545,'Duel Log'!AG$2:AG$5455,$B1545)</f>
        <v>2</v>
      </c>
      <c r="D1545" s="7" t="n">
        <f aca="false">COUNTIFS('Duel Log'!AF$2:AF$5455,$A1545,'Duel Log'!AG$2:AG$5455,$B1545,'Duel Log'!AH$2:AH$5455,"Win")</f>
        <v>2</v>
      </c>
      <c r="E1545" s="7" t="n">
        <f aca="false">COUNTIFS('Duel Log'!AF$2:AF$5455,$A1545,'Duel Log'!AG$2:AG$5455,$B1545,'Duel Log'!AH$2:AH$5455,"Loss")</f>
        <v>0</v>
      </c>
      <c r="F1545" s="7" t="n">
        <f aca="false">COUNTIFS('Duel Log'!AF$2:AF$5455,$A1545,'Duel Log'!AG$2:AG$5455,$B1545,'Duel Log'!AH$2:AH$5455,"Draw")</f>
        <v>0</v>
      </c>
      <c r="G1545" s="13" t="n">
        <f aca="false">IFERROR(D1545/C1545,"")</f>
        <v>1</v>
      </c>
    </row>
    <row r="1546" customFormat="false" ht="15" hidden="false" customHeight="true" outlineLevel="0" collapsed="false">
      <c r="A1546" s="7" t="s">
        <v>7079</v>
      </c>
      <c r="B1546" s="7" t="s">
        <v>1151</v>
      </c>
      <c r="C1546" s="7" t="n">
        <f aca="false">COUNTIFS('Duel Log'!AF$2:AF$5455,$A1546,'Duel Log'!AG$2:AG$5455,$B1546)</f>
        <v>1</v>
      </c>
      <c r="D1546" s="7" t="n">
        <f aca="false">COUNTIFS('Duel Log'!AF$2:AF$5455,$A1546,'Duel Log'!AG$2:AG$5455,$B1546,'Duel Log'!AH$2:AH$5455,"Win")</f>
        <v>1</v>
      </c>
      <c r="E1546" s="7" t="n">
        <f aca="false">COUNTIFS('Duel Log'!AF$2:AF$5455,$A1546,'Duel Log'!AG$2:AG$5455,$B1546,'Duel Log'!AH$2:AH$5455,"Loss")</f>
        <v>0</v>
      </c>
      <c r="F1546" s="7" t="n">
        <f aca="false">COUNTIFS('Duel Log'!AF$2:AF$5455,$A1546,'Duel Log'!AG$2:AG$5455,$B1546,'Duel Log'!AH$2:AH$5455,"Draw")</f>
        <v>0</v>
      </c>
      <c r="G1546" s="13" t="n">
        <f aca="false">IFERROR(D1546/C1546,"")</f>
        <v>1</v>
      </c>
    </row>
    <row r="1547" customFormat="false" ht="15" hidden="false" customHeight="true" outlineLevel="0" collapsed="false">
      <c r="A1547" s="7" t="s">
        <v>6375</v>
      </c>
      <c r="B1547" s="7" t="s">
        <v>6376</v>
      </c>
      <c r="C1547" s="7" t="n">
        <f aca="false">COUNTIFS('Duel Log'!AF$2:AF$5455,$A1547,'Duel Log'!AG$2:AG$5455,$B1547)</f>
        <v>2</v>
      </c>
      <c r="D1547" s="7" t="n">
        <f aca="false">COUNTIFS('Duel Log'!AF$2:AF$5455,$A1547,'Duel Log'!AG$2:AG$5455,$B1547,'Duel Log'!AH$2:AH$5455,"Win")</f>
        <v>2</v>
      </c>
      <c r="E1547" s="7" t="n">
        <f aca="false">COUNTIFS('Duel Log'!AF$2:AF$5455,$A1547,'Duel Log'!AG$2:AG$5455,$B1547,'Duel Log'!AH$2:AH$5455,"Loss")</f>
        <v>0</v>
      </c>
      <c r="F1547" s="7" t="n">
        <f aca="false">COUNTIFS('Duel Log'!AF$2:AF$5455,$A1547,'Duel Log'!AG$2:AG$5455,$B1547,'Duel Log'!AH$2:AH$5455,"Draw")</f>
        <v>0</v>
      </c>
      <c r="G1547" s="13" t="n">
        <f aca="false">IFERROR(D1547/C1547,"")</f>
        <v>1</v>
      </c>
    </row>
    <row r="1548" customFormat="false" ht="15" hidden="false" customHeight="true" outlineLevel="0" collapsed="false">
      <c r="A1548" s="7" t="s">
        <v>551</v>
      </c>
      <c r="B1548" s="7" t="s">
        <v>1391</v>
      </c>
      <c r="C1548" s="7" t="n">
        <f aca="false">COUNTIFS('Duel Log'!AF$2:AF$5455,$A1548,'Duel Log'!AG$2:AG$5455,$B1548)</f>
        <v>2</v>
      </c>
      <c r="D1548" s="7" t="n">
        <f aca="false">COUNTIFS('Duel Log'!AF$2:AF$5455,$A1548,'Duel Log'!AG$2:AG$5455,$B1548,'Duel Log'!AH$2:AH$5455,"Win")</f>
        <v>2</v>
      </c>
      <c r="E1548" s="7" t="n">
        <f aca="false">COUNTIFS('Duel Log'!AF$2:AF$5455,$A1548,'Duel Log'!AG$2:AG$5455,$B1548,'Duel Log'!AH$2:AH$5455,"Loss")</f>
        <v>0</v>
      </c>
      <c r="F1548" s="7" t="n">
        <f aca="false">COUNTIFS('Duel Log'!AF$2:AF$5455,$A1548,'Duel Log'!AG$2:AG$5455,$B1548,'Duel Log'!AH$2:AH$5455,"Draw")</f>
        <v>0</v>
      </c>
      <c r="G1548" s="13" t="n">
        <f aca="false">IFERROR(D1548/C1548,"")</f>
        <v>1</v>
      </c>
    </row>
    <row r="1549" customFormat="false" ht="15" hidden="false" customHeight="true" outlineLevel="0" collapsed="false">
      <c r="A1549" s="7" t="s">
        <v>551</v>
      </c>
      <c r="B1549" s="7" t="s">
        <v>6527</v>
      </c>
      <c r="C1549" s="7" t="n">
        <f aca="false">COUNTIFS('Duel Log'!AF$2:AF$5455,$A1549,'Duel Log'!AG$2:AG$5455,$B1549)</f>
        <v>2</v>
      </c>
      <c r="D1549" s="7" t="n">
        <f aca="false">COUNTIFS('Duel Log'!AF$2:AF$5455,$A1549,'Duel Log'!AG$2:AG$5455,$B1549,'Duel Log'!AH$2:AH$5455,"Win")</f>
        <v>2</v>
      </c>
      <c r="E1549" s="7" t="n">
        <f aca="false">COUNTIFS('Duel Log'!AF$2:AF$5455,$A1549,'Duel Log'!AG$2:AG$5455,$B1549,'Duel Log'!AH$2:AH$5455,"Loss")</f>
        <v>0</v>
      </c>
      <c r="F1549" s="7" t="n">
        <f aca="false">COUNTIFS('Duel Log'!AF$2:AF$5455,$A1549,'Duel Log'!AG$2:AG$5455,$B1549,'Duel Log'!AH$2:AH$5455,"Draw")</f>
        <v>0</v>
      </c>
      <c r="G1549" s="13" t="n">
        <f aca="false">IFERROR(D1549/C1549,"")</f>
        <v>1</v>
      </c>
    </row>
    <row r="1550" customFormat="false" ht="15" hidden="false" customHeight="true" outlineLevel="0" collapsed="false">
      <c r="A1550" s="7" t="s">
        <v>551</v>
      </c>
      <c r="B1550" s="7" t="s">
        <v>4412</v>
      </c>
      <c r="C1550" s="7" t="n">
        <f aca="false">COUNTIFS('Duel Log'!AF$2:AF$5455,$A1550,'Duel Log'!AG$2:AG$5455,$B1550)</f>
        <v>2</v>
      </c>
      <c r="D1550" s="7" t="n">
        <f aca="false">COUNTIFS('Duel Log'!AF$2:AF$5455,$A1550,'Duel Log'!AG$2:AG$5455,$B1550,'Duel Log'!AH$2:AH$5455,"Win")</f>
        <v>0</v>
      </c>
      <c r="E1550" s="7" t="n">
        <f aca="false">COUNTIFS('Duel Log'!AF$2:AF$5455,$A1550,'Duel Log'!AG$2:AG$5455,$B1550,'Duel Log'!AH$2:AH$5455,"Loss")</f>
        <v>2</v>
      </c>
      <c r="F1550" s="7" t="n">
        <f aca="false">COUNTIFS('Duel Log'!AF$2:AF$5455,$A1550,'Duel Log'!AG$2:AG$5455,$B1550,'Duel Log'!AH$2:AH$5455,"Draw")</f>
        <v>0</v>
      </c>
      <c r="G1550" s="13" t="n">
        <f aca="false">IFERROR(D1550/C1550,"")</f>
        <v>0</v>
      </c>
    </row>
    <row r="1551" customFormat="false" ht="15" hidden="false" customHeight="true" outlineLevel="0" collapsed="false">
      <c r="A1551" s="7" t="s">
        <v>3022</v>
      </c>
      <c r="B1551" s="7" t="s">
        <v>4447</v>
      </c>
      <c r="C1551" s="7" t="n">
        <f aca="false">COUNTIFS('Duel Log'!AF$2:AF$5455,$A1551,'Duel Log'!AG$2:AG$5455,$B1551)</f>
        <v>1</v>
      </c>
      <c r="D1551" s="7" t="n">
        <f aca="false">COUNTIFS('Duel Log'!AF$2:AF$5455,$A1551,'Duel Log'!AG$2:AG$5455,$B1551,'Duel Log'!AH$2:AH$5455,"Win")</f>
        <v>0</v>
      </c>
      <c r="E1551" s="7" t="n">
        <f aca="false">COUNTIFS('Duel Log'!AF$2:AF$5455,$A1551,'Duel Log'!AG$2:AG$5455,$B1551,'Duel Log'!AH$2:AH$5455,"Loss")</f>
        <v>1</v>
      </c>
      <c r="F1551" s="7" t="n">
        <f aca="false">COUNTIFS('Duel Log'!AF$2:AF$5455,$A1551,'Duel Log'!AG$2:AG$5455,$B1551,'Duel Log'!AH$2:AH$5455,"Draw")</f>
        <v>0</v>
      </c>
      <c r="G1551" s="13" t="n">
        <f aca="false">IFERROR(D1551/C1551,"")</f>
        <v>0</v>
      </c>
    </row>
    <row r="1552" customFormat="false" ht="15" hidden="false" customHeight="true" outlineLevel="0" collapsed="false">
      <c r="A1552" s="7" t="s">
        <v>3022</v>
      </c>
      <c r="B1552" s="7" t="s">
        <v>3021</v>
      </c>
      <c r="C1552" s="7" t="n">
        <f aca="false">COUNTIFS('Duel Log'!AF$2:AF$5455,$A1552,'Duel Log'!AG$2:AG$5455,$B1552)</f>
        <v>1</v>
      </c>
      <c r="D1552" s="7" t="n">
        <f aca="false">COUNTIFS('Duel Log'!AF$2:AF$5455,$A1552,'Duel Log'!AG$2:AG$5455,$B1552,'Duel Log'!AH$2:AH$5455,"Win")</f>
        <v>1</v>
      </c>
      <c r="E1552" s="7" t="n">
        <f aca="false">COUNTIFS('Duel Log'!AF$2:AF$5455,$A1552,'Duel Log'!AG$2:AG$5455,$B1552,'Duel Log'!AH$2:AH$5455,"Loss")</f>
        <v>0</v>
      </c>
      <c r="F1552" s="7" t="n">
        <f aca="false">COUNTIFS('Duel Log'!AF$2:AF$5455,$A1552,'Duel Log'!AG$2:AG$5455,$B1552,'Duel Log'!AH$2:AH$5455,"Draw")</f>
        <v>0</v>
      </c>
      <c r="G1552" s="13" t="n">
        <f aca="false">IFERROR(D1552/C1552,"")</f>
        <v>1</v>
      </c>
    </row>
    <row r="1553" customFormat="false" ht="15" hidden="false" customHeight="true" outlineLevel="0" collapsed="false">
      <c r="A1553" s="7" t="s">
        <v>3022</v>
      </c>
      <c r="B1553" s="7" t="s">
        <v>7373</v>
      </c>
      <c r="C1553" s="7" t="n">
        <f aca="false">COUNTIFS('Duel Log'!AF$2:AF$5455,$A1553,'Duel Log'!AG$2:AG$5455,$B1553)</f>
        <v>1</v>
      </c>
      <c r="D1553" s="7" t="n">
        <f aca="false">COUNTIFS('Duel Log'!AF$2:AF$5455,$A1553,'Duel Log'!AG$2:AG$5455,$B1553,'Duel Log'!AH$2:AH$5455,"Win")</f>
        <v>0</v>
      </c>
      <c r="E1553" s="7" t="n">
        <f aca="false">COUNTIFS('Duel Log'!AF$2:AF$5455,$A1553,'Duel Log'!AG$2:AG$5455,$B1553,'Duel Log'!AH$2:AH$5455,"Loss")</f>
        <v>1</v>
      </c>
      <c r="F1553" s="7" t="n">
        <f aca="false">COUNTIFS('Duel Log'!AF$2:AF$5455,$A1553,'Duel Log'!AG$2:AG$5455,$B1553,'Duel Log'!AH$2:AH$5455,"Draw")</f>
        <v>0</v>
      </c>
      <c r="G1553" s="13" t="n">
        <f aca="false">IFERROR(D1553/C1553,"")</f>
        <v>0</v>
      </c>
    </row>
    <row r="1554" customFormat="false" ht="15" hidden="false" customHeight="true" outlineLevel="0" collapsed="false">
      <c r="A1554" s="7" t="s">
        <v>3022</v>
      </c>
      <c r="B1554" s="7" t="s">
        <v>9361</v>
      </c>
      <c r="C1554" s="7" t="n">
        <f aca="false">COUNTIFS('Duel Log'!AF$2:AF$5455,$A1554,'Duel Log'!AG$2:AG$5455,$B1554)</f>
        <v>1</v>
      </c>
      <c r="D1554" s="7" t="n">
        <f aca="false">COUNTIFS('Duel Log'!AF$2:AF$5455,$A1554,'Duel Log'!AG$2:AG$5455,$B1554,'Duel Log'!AH$2:AH$5455,"Win")</f>
        <v>1</v>
      </c>
      <c r="E1554" s="7" t="n">
        <f aca="false">COUNTIFS('Duel Log'!AF$2:AF$5455,$A1554,'Duel Log'!AG$2:AG$5455,$B1554,'Duel Log'!AH$2:AH$5455,"Loss")</f>
        <v>0</v>
      </c>
      <c r="F1554" s="7" t="n">
        <f aca="false">COUNTIFS('Duel Log'!AF$2:AF$5455,$A1554,'Duel Log'!AG$2:AG$5455,$B1554,'Duel Log'!AH$2:AH$5455,"Draw")</f>
        <v>0</v>
      </c>
      <c r="G1554" s="13" t="n">
        <f aca="false">IFERROR(D1554/C1554,"")</f>
        <v>1</v>
      </c>
    </row>
    <row r="1555" customFormat="false" ht="15" hidden="false" customHeight="true" outlineLevel="0" collapsed="false">
      <c r="A1555" s="7" t="s">
        <v>2943</v>
      </c>
      <c r="B1555" s="7" t="s">
        <v>2944</v>
      </c>
      <c r="C1555" s="7" t="n">
        <f aca="false">COUNTIFS('Duel Log'!AF$2:AF$5455,$A1555,'Duel Log'!AG$2:AG$5455,$B1555)</f>
        <v>2</v>
      </c>
      <c r="D1555" s="7" t="n">
        <f aca="false">COUNTIFS('Duel Log'!AF$2:AF$5455,$A1555,'Duel Log'!AG$2:AG$5455,$B1555,'Duel Log'!AH$2:AH$5455,"Win")</f>
        <v>2</v>
      </c>
      <c r="E1555" s="7" t="n">
        <f aca="false">COUNTIFS('Duel Log'!AF$2:AF$5455,$A1555,'Duel Log'!AG$2:AG$5455,$B1555,'Duel Log'!AH$2:AH$5455,"Loss")</f>
        <v>0</v>
      </c>
      <c r="F1555" s="7" t="n">
        <f aca="false">COUNTIFS('Duel Log'!AF$2:AF$5455,$A1555,'Duel Log'!AG$2:AG$5455,$B1555,'Duel Log'!AH$2:AH$5455,"Draw")</f>
        <v>0</v>
      </c>
      <c r="G1555" s="13" t="n">
        <f aca="false">IFERROR(D1555/C1555,"")</f>
        <v>1</v>
      </c>
    </row>
    <row r="1556" customFormat="false" ht="15" hidden="false" customHeight="true" outlineLevel="0" collapsed="false">
      <c r="A1556" s="7" t="s">
        <v>6345</v>
      </c>
      <c r="B1556" s="7" t="s">
        <v>216</v>
      </c>
      <c r="C1556" s="7" t="n">
        <f aca="false">COUNTIFS('Duel Log'!AF$2:AF$5455,$A1556,'Duel Log'!AG$2:AG$5455,$B1556)</f>
        <v>1</v>
      </c>
      <c r="D1556" s="7" t="n">
        <f aca="false">COUNTIFS('Duel Log'!AF$2:AF$5455,$A1556,'Duel Log'!AG$2:AG$5455,$B1556,'Duel Log'!AH$2:AH$5455,"Win")</f>
        <v>0</v>
      </c>
      <c r="E1556" s="7" t="n">
        <f aca="false">COUNTIFS('Duel Log'!AF$2:AF$5455,$A1556,'Duel Log'!AG$2:AG$5455,$B1556,'Duel Log'!AH$2:AH$5455,"Loss")</f>
        <v>1</v>
      </c>
      <c r="F1556" s="7" t="n">
        <f aca="false">COUNTIFS('Duel Log'!AF$2:AF$5455,$A1556,'Duel Log'!AG$2:AG$5455,$B1556,'Duel Log'!AH$2:AH$5455,"Draw")</f>
        <v>0</v>
      </c>
      <c r="G1556" s="13" t="n">
        <f aca="false">IFERROR(D1556/C1556,"")</f>
        <v>0</v>
      </c>
    </row>
    <row r="1557" customFormat="false" ht="15" hidden="false" customHeight="true" outlineLevel="0" collapsed="false">
      <c r="A1557" s="7" t="s">
        <v>1568</v>
      </c>
      <c r="B1557" s="7" t="s">
        <v>9169</v>
      </c>
      <c r="C1557" s="7" t="n">
        <f aca="false">COUNTIFS('Duel Log'!AF$2:AF$5455,$A1557,'Duel Log'!AG$2:AG$5455,$B1557)</f>
        <v>1</v>
      </c>
      <c r="D1557" s="7" t="n">
        <f aca="false">COUNTIFS('Duel Log'!AF$2:AF$5455,$A1557,'Duel Log'!AG$2:AG$5455,$B1557,'Duel Log'!AH$2:AH$5455,"Win")</f>
        <v>1</v>
      </c>
      <c r="E1557" s="7" t="n">
        <f aca="false">COUNTIFS('Duel Log'!AF$2:AF$5455,$A1557,'Duel Log'!AG$2:AG$5455,$B1557,'Duel Log'!AH$2:AH$5455,"Loss")</f>
        <v>0</v>
      </c>
      <c r="F1557" s="7" t="n">
        <f aca="false">COUNTIFS('Duel Log'!AF$2:AF$5455,$A1557,'Duel Log'!AG$2:AG$5455,$B1557,'Duel Log'!AH$2:AH$5455,"Draw")</f>
        <v>0</v>
      </c>
      <c r="G1557" s="13" t="n">
        <f aca="false">IFERROR(D1557/C1557,"")</f>
        <v>1</v>
      </c>
    </row>
    <row r="1558" customFormat="false" ht="15" hidden="false" customHeight="true" outlineLevel="0" collapsed="false">
      <c r="A1558" s="7" t="s">
        <v>1568</v>
      </c>
      <c r="B1558" s="7" t="s">
        <v>1567</v>
      </c>
      <c r="C1558" s="7" t="n">
        <f aca="false">COUNTIFS('Duel Log'!AF$2:AF$5455,$A1558,'Duel Log'!AG$2:AG$5455,$B1558)</f>
        <v>2</v>
      </c>
      <c r="D1558" s="7" t="n">
        <f aca="false">COUNTIFS('Duel Log'!AF$2:AF$5455,$A1558,'Duel Log'!AG$2:AG$5455,$B1558,'Duel Log'!AH$2:AH$5455,"Win")</f>
        <v>0</v>
      </c>
      <c r="E1558" s="7" t="n">
        <f aca="false">COUNTIFS('Duel Log'!AF$2:AF$5455,$A1558,'Duel Log'!AG$2:AG$5455,$B1558,'Duel Log'!AH$2:AH$5455,"Loss")</f>
        <v>2</v>
      </c>
      <c r="F1558" s="7" t="n">
        <f aca="false">COUNTIFS('Duel Log'!AF$2:AF$5455,$A1558,'Duel Log'!AG$2:AG$5455,$B1558,'Duel Log'!AH$2:AH$5455,"Draw")</f>
        <v>0</v>
      </c>
      <c r="G1558" s="13" t="n">
        <f aca="false">IFERROR(D1558/C1558,"")</f>
        <v>0</v>
      </c>
    </row>
    <row r="1559" customFormat="false" ht="15" hidden="false" customHeight="true" outlineLevel="0" collapsed="false">
      <c r="A1559" s="7" t="s">
        <v>5615</v>
      </c>
      <c r="B1559" s="7" t="s">
        <v>1311</v>
      </c>
      <c r="C1559" s="7" t="n">
        <f aca="false">COUNTIFS('Duel Log'!AF$2:AF$5455,$A1559,'Duel Log'!AG$2:AG$5455,$B1559)</f>
        <v>2</v>
      </c>
      <c r="D1559" s="7" t="n">
        <f aca="false">COUNTIFS('Duel Log'!AF$2:AF$5455,$A1559,'Duel Log'!AG$2:AG$5455,$B1559,'Duel Log'!AH$2:AH$5455,"Win")</f>
        <v>0</v>
      </c>
      <c r="E1559" s="7" t="n">
        <f aca="false">COUNTIFS('Duel Log'!AF$2:AF$5455,$A1559,'Duel Log'!AG$2:AG$5455,$B1559,'Duel Log'!AH$2:AH$5455,"Loss")</f>
        <v>2</v>
      </c>
      <c r="F1559" s="7" t="n">
        <f aca="false">COUNTIFS('Duel Log'!AF$2:AF$5455,$A1559,'Duel Log'!AG$2:AG$5455,$B1559,'Duel Log'!AH$2:AH$5455,"Draw")</f>
        <v>0</v>
      </c>
      <c r="G1559" s="13" t="n">
        <f aca="false">IFERROR(D1559/C1559,"")</f>
        <v>0</v>
      </c>
    </row>
    <row r="1560" customFormat="false" ht="15" hidden="false" customHeight="true" outlineLevel="0" collapsed="false">
      <c r="A1560" s="7" t="s">
        <v>5615</v>
      </c>
      <c r="B1560" s="7" t="s">
        <v>206</v>
      </c>
      <c r="C1560" s="7" t="n">
        <f aca="false">COUNTIFS('Duel Log'!AF$2:AF$5455,$A1560,'Duel Log'!AG$2:AG$5455,$B1560)</f>
        <v>1</v>
      </c>
      <c r="D1560" s="7" t="n">
        <f aca="false">COUNTIFS('Duel Log'!AF$2:AF$5455,$A1560,'Duel Log'!AG$2:AG$5455,$B1560,'Duel Log'!AH$2:AH$5455,"Win")</f>
        <v>1</v>
      </c>
      <c r="E1560" s="7" t="n">
        <f aca="false">COUNTIFS('Duel Log'!AF$2:AF$5455,$A1560,'Duel Log'!AG$2:AG$5455,$B1560,'Duel Log'!AH$2:AH$5455,"Loss")</f>
        <v>0</v>
      </c>
      <c r="F1560" s="7" t="n">
        <f aca="false">COUNTIFS('Duel Log'!AF$2:AF$5455,$A1560,'Duel Log'!AG$2:AG$5455,$B1560,'Duel Log'!AH$2:AH$5455,"Draw")</f>
        <v>0</v>
      </c>
      <c r="G1560" s="13" t="n">
        <f aca="false">IFERROR(D1560/C1560,"")</f>
        <v>1</v>
      </c>
    </row>
    <row r="1561" customFormat="false" ht="15" hidden="false" customHeight="true" outlineLevel="0" collapsed="false">
      <c r="A1561" s="7" t="s">
        <v>4524</v>
      </c>
      <c r="B1561" s="7" t="s">
        <v>4525</v>
      </c>
      <c r="C1561" s="7" t="n">
        <f aca="false">COUNTIFS('Duel Log'!AF$2:AF$5455,$A1561,'Duel Log'!AG$2:AG$5455,$B1561)</f>
        <v>1</v>
      </c>
      <c r="D1561" s="7" t="n">
        <f aca="false">COUNTIFS('Duel Log'!AF$2:AF$5455,$A1561,'Duel Log'!AG$2:AG$5455,$B1561,'Duel Log'!AH$2:AH$5455,"Win")</f>
        <v>1</v>
      </c>
      <c r="E1561" s="7" t="n">
        <f aca="false">COUNTIFS('Duel Log'!AF$2:AF$5455,$A1561,'Duel Log'!AG$2:AG$5455,$B1561,'Duel Log'!AH$2:AH$5455,"Loss")</f>
        <v>0</v>
      </c>
      <c r="F1561" s="7" t="n">
        <f aca="false">COUNTIFS('Duel Log'!AF$2:AF$5455,$A1561,'Duel Log'!AG$2:AG$5455,$B1561,'Duel Log'!AH$2:AH$5455,"Draw")</f>
        <v>0</v>
      </c>
      <c r="G1561" s="13" t="n">
        <f aca="false">IFERROR(D1561/C1561,"")</f>
        <v>1</v>
      </c>
    </row>
    <row r="1562" customFormat="false" ht="15" hidden="false" customHeight="true" outlineLevel="0" collapsed="false">
      <c r="A1562" s="7" t="s">
        <v>3123</v>
      </c>
      <c r="B1562" s="7" t="s">
        <v>1861</v>
      </c>
      <c r="C1562" s="7" t="n">
        <f aca="false">COUNTIFS('Duel Log'!AF$2:AF$5455,$A1562,'Duel Log'!AG$2:AG$5455,$B1562)</f>
        <v>2</v>
      </c>
      <c r="D1562" s="7" t="n">
        <f aca="false">COUNTIFS('Duel Log'!AF$2:AF$5455,$A1562,'Duel Log'!AG$2:AG$5455,$B1562,'Duel Log'!AH$2:AH$5455,"Win")</f>
        <v>0</v>
      </c>
      <c r="E1562" s="7" t="n">
        <f aca="false">COUNTIFS('Duel Log'!AF$2:AF$5455,$A1562,'Duel Log'!AG$2:AG$5455,$B1562,'Duel Log'!AH$2:AH$5455,"Loss")</f>
        <v>2</v>
      </c>
      <c r="F1562" s="7" t="n">
        <f aca="false">COUNTIFS('Duel Log'!AF$2:AF$5455,$A1562,'Duel Log'!AG$2:AG$5455,$B1562,'Duel Log'!AH$2:AH$5455,"Draw")</f>
        <v>0</v>
      </c>
      <c r="G1562" s="13" t="n">
        <f aca="false">IFERROR(D1562/C1562,"")</f>
        <v>0</v>
      </c>
    </row>
    <row r="1563" customFormat="false" ht="15" hidden="false" customHeight="true" outlineLevel="0" collapsed="false">
      <c r="A1563" s="7" t="s">
        <v>6423</v>
      </c>
      <c r="B1563" s="7" t="s">
        <v>6422</v>
      </c>
      <c r="C1563" s="7" t="n">
        <f aca="false">COUNTIFS('Duel Log'!AF$2:AF$5455,$A1563,'Duel Log'!AG$2:AG$5455,$B1563)</f>
        <v>2</v>
      </c>
      <c r="D1563" s="7" t="n">
        <f aca="false">COUNTIFS('Duel Log'!AF$2:AF$5455,$A1563,'Duel Log'!AG$2:AG$5455,$B1563,'Duel Log'!AH$2:AH$5455,"Win")</f>
        <v>2</v>
      </c>
      <c r="E1563" s="7" t="n">
        <f aca="false">COUNTIFS('Duel Log'!AF$2:AF$5455,$A1563,'Duel Log'!AG$2:AG$5455,$B1563,'Duel Log'!AH$2:AH$5455,"Loss")</f>
        <v>0</v>
      </c>
      <c r="F1563" s="7" t="n">
        <f aca="false">COUNTIFS('Duel Log'!AF$2:AF$5455,$A1563,'Duel Log'!AG$2:AG$5455,$B1563,'Duel Log'!AH$2:AH$5455,"Draw")</f>
        <v>0</v>
      </c>
      <c r="G1563" s="13" t="n">
        <f aca="false">IFERROR(D1563/C1563,"")</f>
        <v>1</v>
      </c>
    </row>
    <row r="1564" customFormat="false" ht="15" hidden="false" customHeight="true" outlineLevel="0" collapsed="false">
      <c r="A1564" s="7" t="s">
        <v>5034</v>
      </c>
      <c r="B1564" s="7" t="s">
        <v>603</v>
      </c>
      <c r="C1564" s="7" t="n">
        <f aca="false">COUNTIFS('Duel Log'!AF$2:AF$5455,$A1564,'Duel Log'!AG$2:AG$5455,$B1564)</f>
        <v>2</v>
      </c>
      <c r="D1564" s="7" t="n">
        <f aca="false">COUNTIFS('Duel Log'!AF$2:AF$5455,$A1564,'Duel Log'!AG$2:AG$5455,$B1564,'Duel Log'!AH$2:AH$5455,"Win")</f>
        <v>2</v>
      </c>
      <c r="E1564" s="7" t="n">
        <f aca="false">COUNTIFS('Duel Log'!AF$2:AF$5455,$A1564,'Duel Log'!AG$2:AG$5455,$B1564,'Duel Log'!AH$2:AH$5455,"Loss")</f>
        <v>0</v>
      </c>
      <c r="F1564" s="7" t="n">
        <f aca="false">COUNTIFS('Duel Log'!AF$2:AF$5455,$A1564,'Duel Log'!AG$2:AG$5455,$B1564,'Duel Log'!AH$2:AH$5455,"Draw")</f>
        <v>0</v>
      </c>
      <c r="G1564" s="13" t="n">
        <f aca="false">IFERROR(D1564/C1564,"")</f>
        <v>1</v>
      </c>
    </row>
    <row r="1565" customFormat="false" ht="15" hidden="false" customHeight="true" outlineLevel="0" collapsed="false">
      <c r="A1565" s="7" t="s">
        <v>5034</v>
      </c>
      <c r="B1565" s="7" t="s">
        <v>8558</v>
      </c>
      <c r="C1565" s="7" t="n">
        <f aca="false">COUNTIFS('Duel Log'!AF$2:AF$5455,$A1565,'Duel Log'!AG$2:AG$5455,$B1565)</f>
        <v>1</v>
      </c>
      <c r="D1565" s="7" t="n">
        <f aca="false">COUNTIFS('Duel Log'!AF$2:AF$5455,$A1565,'Duel Log'!AG$2:AG$5455,$B1565,'Duel Log'!AH$2:AH$5455,"Win")</f>
        <v>1</v>
      </c>
      <c r="E1565" s="7" t="n">
        <f aca="false">COUNTIFS('Duel Log'!AF$2:AF$5455,$A1565,'Duel Log'!AG$2:AG$5455,$B1565,'Duel Log'!AH$2:AH$5455,"Loss")</f>
        <v>0</v>
      </c>
      <c r="F1565" s="7" t="n">
        <f aca="false">COUNTIFS('Duel Log'!AF$2:AF$5455,$A1565,'Duel Log'!AG$2:AG$5455,$B1565,'Duel Log'!AH$2:AH$5455,"Draw")</f>
        <v>0</v>
      </c>
      <c r="G1565" s="13" t="n">
        <f aca="false">IFERROR(D1565/C1565,"")</f>
        <v>1</v>
      </c>
    </row>
    <row r="1566" customFormat="false" ht="15" hidden="false" customHeight="true" outlineLevel="0" collapsed="false">
      <c r="A1566" s="7" t="s">
        <v>2462</v>
      </c>
      <c r="B1566" s="7" t="s">
        <v>2256</v>
      </c>
      <c r="C1566" s="7" t="n">
        <f aca="false">COUNTIFS('Duel Log'!AF$2:AF$5455,$A1566,'Duel Log'!AG$2:AG$5455,$B1566)</f>
        <v>1</v>
      </c>
      <c r="D1566" s="7" t="n">
        <f aca="false">COUNTIFS('Duel Log'!AF$2:AF$5455,$A1566,'Duel Log'!AG$2:AG$5455,$B1566,'Duel Log'!AH$2:AH$5455,"Win")</f>
        <v>0</v>
      </c>
      <c r="E1566" s="7" t="n">
        <f aca="false">COUNTIFS('Duel Log'!AF$2:AF$5455,$A1566,'Duel Log'!AG$2:AG$5455,$B1566,'Duel Log'!AH$2:AH$5455,"Loss")</f>
        <v>1</v>
      </c>
      <c r="F1566" s="7" t="n">
        <f aca="false">COUNTIFS('Duel Log'!AF$2:AF$5455,$A1566,'Duel Log'!AG$2:AG$5455,$B1566,'Duel Log'!AH$2:AH$5455,"Draw")</f>
        <v>0</v>
      </c>
      <c r="G1566" s="13" t="n">
        <f aca="false">IFERROR(D1566/C1566,"")</f>
        <v>0</v>
      </c>
    </row>
    <row r="1567" customFormat="false" ht="15" hidden="false" customHeight="true" outlineLevel="0" collapsed="false">
      <c r="A1567" s="7" t="s">
        <v>2462</v>
      </c>
      <c r="B1567" s="7" t="s">
        <v>5038</v>
      </c>
      <c r="C1567" s="7" t="n">
        <f aca="false">COUNTIFS('Duel Log'!AF$2:AF$5455,$A1567,'Duel Log'!AG$2:AG$5455,$B1567)</f>
        <v>1</v>
      </c>
      <c r="D1567" s="7" t="n">
        <f aca="false">COUNTIFS('Duel Log'!AF$2:AF$5455,$A1567,'Duel Log'!AG$2:AG$5455,$B1567,'Duel Log'!AH$2:AH$5455,"Win")</f>
        <v>1</v>
      </c>
      <c r="E1567" s="7" t="n">
        <f aca="false">COUNTIFS('Duel Log'!AF$2:AF$5455,$A1567,'Duel Log'!AG$2:AG$5455,$B1567,'Duel Log'!AH$2:AH$5455,"Loss")</f>
        <v>0</v>
      </c>
      <c r="F1567" s="7" t="n">
        <f aca="false">COUNTIFS('Duel Log'!AF$2:AF$5455,$A1567,'Duel Log'!AG$2:AG$5455,$B1567,'Duel Log'!AH$2:AH$5455,"Draw")</f>
        <v>0</v>
      </c>
      <c r="G1567" s="13" t="n">
        <f aca="false">IFERROR(D1567/C1567,"")</f>
        <v>1</v>
      </c>
    </row>
    <row r="1568" customFormat="false" ht="15" hidden="false" customHeight="true" outlineLevel="0" collapsed="false">
      <c r="A1568" s="7" t="s">
        <v>2462</v>
      </c>
      <c r="B1568" s="7" t="s">
        <v>2461</v>
      </c>
      <c r="C1568" s="7" t="n">
        <f aca="false">COUNTIFS('Duel Log'!AF$2:AF$5455,$A1568,'Duel Log'!AG$2:AG$5455,$B1568)</f>
        <v>2</v>
      </c>
      <c r="D1568" s="7" t="n">
        <f aca="false">COUNTIFS('Duel Log'!AF$2:AF$5455,$A1568,'Duel Log'!AG$2:AG$5455,$B1568,'Duel Log'!AH$2:AH$5455,"Win")</f>
        <v>0</v>
      </c>
      <c r="E1568" s="7" t="n">
        <f aca="false">COUNTIFS('Duel Log'!AF$2:AF$5455,$A1568,'Duel Log'!AG$2:AG$5455,$B1568,'Duel Log'!AH$2:AH$5455,"Loss")</f>
        <v>2</v>
      </c>
      <c r="F1568" s="7" t="n">
        <f aca="false">COUNTIFS('Duel Log'!AF$2:AF$5455,$A1568,'Duel Log'!AG$2:AG$5455,$B1568,'Duel Log'!AH$2:AH$5455,"Draw")</f>
        <v>0</v>
      </c>
      <c r="G1568" s="13" t="n">
        <f aca="false">IFERROR(D1568/C1568,"")</f>
        <v>0</v>
      </c>
    </row>
    <row r="1569" customFormat="false" ht="15" hidden="false" customHeight="true" outlineLevel="0" collapsed="false">
      <c r="A1569" s="7" t="s">
        <v>8486</v>
      </c>
      <c r="B1569" s="7" t="s">
        <v>8485</v>
      </c>
      <c r="C1569" s="7" t="n">
        <f aca="false">COUNTIFS('Duel Log'!AF$2:AF$5455,$A1569,'Duel Log'!AG$2:AG$5455,$B1569)</f>
        <v>1</v>
      </c>
      <c r="D1569" s="7" t="n">
        <f aca="false">COUNTIFS('Duel Log'!AF$2:AF$5455,$A1569,'Duel Log'!AG$2:AG$5455,$B1569,'Duel Log'!AH$2:AH$5455,"Win")</f>
        <v>0</v>
      </c>
      <c r="E1569" s="7" t="n">
        <f aca="false">COUNTIFS('Duel Log'!AF$2:AF$5455,$A1569,'Duel Log'!AG$2:AG$5455,$B1569,'Duel Log'!AH$2:AH$5455,"Loss")</f>
        <v>1</v>
      </c>
      <c r="F1569" s="7" t="n">
        <f aca="false">COUNTIFS('Duel Log'!AF$2:AF$5455,$A1569,'Duel Log'!AG$2:AG$5455,$B1569,'Duel Log'!AH$2:AH$5455,"Draw")</f>
        <v>0</v>
      </c>
      <c r="G1569" s="13" t="n">
        <f aca="false">IFERROR(D1569/C1569,"")</f>
        <v>0</v>
      </c>
    </row>
    <row r="1570" customFormat="false" ht="15" hidden="false" customHeight="true" outlineLevel="0" collapsed="false">
      <c r="A1570" s="7" t="s">
        <v>8657</v>
      </c>
      <c r="B1570" s="7" t="s">
        <v>729</v>
      </c>
      <c r="C1570" s="7" t="n">
        <f aca="false">COUNTIFS('Duel Log'!AF$2:AF$5455,$A1570,'Duel Log'!AG$2:AG$5455,$B1570)</f>
        <v>2</v>
      </c>
      <c r="D1570" s="7" t="n">
        <f aca="false">COUNTIFS('Duel Log'!AF$2:AF$5455,$A1570,'Duel Log'!AG$2:AG$5455,$B1570,'Duel Log'!AH$2:AH$5455,"Win")</f>
        <v>2</v>
      </c>
      <c r="E1570" s="7" t="n">
        <f aca="false">COUNTIFS('Duel Log'!AF$2:AF$5455,$A1570,'Duel Log'!AG$2:AG$5455,$B1570,'Duel Log'!AH$2:AH$5455,"Loss")</f>
        <v>0</v>
      </c>
      <c r="F1570" s="7" t="n">
        <f aca="false">COUNTIFS('Duel Log'!AF$2:AF$5455,$A1570,'Duel Log'!AG$2:AG$5455,$B1570,'Duel Log'!AH$2:AH$5455,"Draw")</f>
        <v>0</v>
      </c>
      <c r="G1570" s="13" t="n">
        <f aca="false">IFERROR(D1570/C1570,"")</f>
        <v>1</v>
      </c>
    </row>
    <row r="1571" customFormat="false" ht="15" hidden="false" customHeight="true" outlineLevel="0" collapsed="false">
      <c r="A1571" s="7" t="s">
        <v>2879</v>
      </c>
      <c r="B1571" s="7" t="s">
        <v>2887</v>
      </c>
      <c r="C1571" s="7" t="n">
        <f aca="false">COUNTIFS('Duel Log'!AF$2:AF$5455,$A1571,'Duel Log'!AG$2:AG$5455,$B1571)</f>
        <v>1</v>
      </c>
      <c r="D1571" s="7" t="n">
        <f aca="false">COUNTIFS('Duel Log'!AF$2:AF$5455,$A1571,'Duel Log'!AG$2:AG$5455,$B1571,'Duel Log'!AH$2:AH$5455,"Win")</f>
        <v>1</v>
      </c>
      <c r="E1571" s="7" t="n">
        <f aca="false">COUNTIFS('Duel Log'!AF$2:AF$5455,$A1571,'Duel Log'!AG$2:AG$5455,$B1571,'Duel Log'!AH$2:AH$5455,"Loss")</f>
        <v>0</v>
      </c>
      <c r="F1571" s="7" t="n">
        <f aca="false">COUNTIFS('Duel Log'!AF$2:AF$5455,$A1571,'Duel Log'!AG$2:AG$5455,$B1571,'Duel Log'!AH$2:AH$5455,"Draw")</f>
        <v>0</v>
      </c>
      <c r="G1571" s="13" t="n">
        <f aca="false">IFERROR(D1571/C1571,"")</f>
        <v>1</v>
      </c>
    </row>
    <row r="1572" customFormat="false" ht="15" hidden="false" customHeight="true" outlineLevel="0" collapsed="false">
      <c r="A1572" s="7" t="s">
        <v>2389</v>
      </c>
      <c r="B1572" s="7" t="s">
        <v>2388</v>
      </c>
      <c r="C1572" s="7" t="n">
        <f aca="false">COUNTIFS('Duel Log'!AF$2:AF$5455,$A1572,'Duel Log'!AG$2:AG$5455,$B1572)</f>
        <v>1</v>
      </c>
      <c r="D1572" s="7" t="n">
        <f aca="false">COUNTIFS('Duel Log'!AF$2:AF$5455,$A1572,'Duel Log'!AG$2:AG$5455,$B1572,'Duel Log'!AH$2:AH$5455,"Win")</f>
        <v>0</v>
      </c>
      <c r="E1572" s="7" t="n">
        <f aca="false">COUNTIFS('Duel Log'!AF$2:AF$5455,$A1572,'Duel Log'!AG$2:AG$5455,$B1572,'Duel Log'!AH$2:AH$5455,"Loss")</f>
        <v>1</v>
      </c>
      <c r="F1572" s="7" t="n">
        <f aca="false">COUNTIFS('Duel Log'!AF$2:AF$5455,$A1572,'Duel Log'!AG$2:AG$5455,$B1572,'Duel Log'!AH$2:AH$5455,"Draw")</f>
        <v>0</v>
      </c>
      <c r="G1572" s="13" t="n">
        <f aca="false">IFERROR(D1572/C1572,"")</f>
        <v>0</v>
      </c>
    </row>
    <row r="1573" customFormat="false" ht="15" hidden="false" customHeight="true" outlineLevel="0" collapsed="false">
      <c r="A1573" s="7" t="s">
        <v>1070</v>
      </c>
      <c r="B1573" s="7" t="s">
        <v>363</v>
      </c>
      <c r="C1573" s="7" t="n">
        <f aca="false">COUNTIFS('Duel Log'!AF$2:AF$5455,$A1573,'Duel Log'!AG$2:AG$5455,$B1573)</f>
        <v>2</v>
      </c>
      <c r="D1573" s="7" t="n">
        <f aca="false">COUNTIFS('Duel Log'!AF$2:AF$5455,$A1573,'Duel Log'!AG$2:AG$5455,$B1573,'Duel Log'!AH$2:AH$5455,"Win")</f>
        <v>0</v>
      </c>
      <c r="E1573" s="7" t="n">
        <f aca="false">COUNTIFS('Duel Log'!AF$2:AF$5455,$A1573,'Duel Log'!AG$2:AG$5455,$B1573,'Duel Log'!AH$2:AH$5455,"Loss")</f>
        <v>2</v>
      </c>
      <c r="F1573" s="7" t="n">
        <f aca="false">COUNTIFS('Duel Log'!AF$2:AF$5455,$A1573,'Duel Log'!AG$2:AG$5455,$B1573,'Duel Log'!AH$2:AH$5455,"Draw")</f>
        <v>0</v>
      </c>
      <c r="G1573" s="13" t="n">
        <f aca="false">IFERROR(D1573/C1573,"")</f>
        <v>0</v>
      </c>
    </row>
    <row r="1574" customFormat="false" ht="15" hidden="false" customHeight="true" outlineLevel="0" collapsed="false">
      <c r="A1574" s="7" t="s">
        <v>1070</v>
      </c>
      <c r="B1574" s="7" t="s">
        <v>1583</v>
      </c>
      <c r="C1574" s="7" t="n">
        <f aca="false">COUNTIFS('Duel Log'!AF$2:AF$5455,$A1574,'Duel Log'!AG$2:AG$5455,$B1574)</f>
        <v>2</v>
      </c>
      <c r="D1574" s="7" t="n">
        <f aca="false">COUNTIFS('Duel Log'!AF$2:AF$5455,$A1574,'Duel Log'!AG$2:AG$5455,$B1574,'Duel Log'!AH$2:AH$5455,"Win")</f>
        <v>2</v>
      </c>
      <c r="E1574" s="7" t="n">
        <f aca="false">COUNTIFS('Duel Log'!AF$2:AF$5455,$A1574,'Duel Log'!AG$2:AG$5455,$B1574,'Duel Log'!AH$2:AH$5455,"Loss")</f>
        <v>0</v>
      </c>
      <c r="F1574" s="7" t="n">
        <f aca="false">COUNTIFS('Duel Log'!AF$2:AF$5455,$A1574,'Duel Log'!AG$2:AG$5455,$B1574,'Duel Log'!AH$2:AH$5455,"Draw")</f>
        <v>0</v>
      </c>
      <c r="G1574" s="13" t="n">
        <f aca="false">IFERROR(D1574/C1574,"")</f>
        <v>1</v>
      </c>
    </row>
    <row r="1575" customFormat="false" ht="15" hidden="false" customHeight="true" outlineLevel="0" collapsed="false">
      <c r="A1575" s="7" t="s">
        <v>1070</v>
      </c>
      <c r="B1575" s="7" t="s">
        <v>380</v>
      </c>
      <c r="C1575" s="7" t="n">
        <f aca="false">COUNTIFS('Duel Log'!AF$2:AF$5455,$A1575,'Duel Log'!AG$2:AG$5455,$B1575)</f>
        <v>2</v>
      </c>
      <c r="D1575" s="7" t="n">
        <f aca="false">COUNTIFS('Duel Log'!AF$2:AF$5455,$A1575,'Duel Log'!AG$2:AG$5455,$B1575,'Duel Log'!AH$2:AH$5455,"Win")</f>
        <v>0</v>
      </c>
      <c r="E1575" s="7" t="n">
        <f aca="false">COUNTIFS('Duel Log'!AF$2:AF$5455,$A1575,'Duel Log'!AG$2:AG$5455,$B1575,'Duel Log'!AH$2:AH$5455,"Loss")</f>
        <v>2</v>
      </c>
      <c r="F1575" s="7" t="n">
        <f aca="false">COUNTIFS('Duel Log'!AF$2:AF$5455,$A1575,'Duel Log'!AG$2:AG$5455,$B1575,'Duel Log'!AH$2:AH$5455,"Draw")</f>
        <v>0</v>
      </c>
      <c r="G1575" s="13" t="n">
        <f aca="false">IFERROR(D1575/C1575,"")</f>
        <v>0</v>
      </c>
    </row>
    <row r="1576" customFormat="false" ht="15" hidden="false" customHeight="true" outlineLevel="0" collapsed="false">
      <c r="A1576" s="7" t="s">
        <v>1070</v>
      </c>
      <c r="B1576" s="7" t="s">
        <v>245</v>
      </c>
      <c r="C1576" s="7" t="n">
        <f aca="false">COUNTIFS('Duel Log'!AF$2:AF$5455,$A1576,'Duel Log'!AG$2:AG$5455,$B1576)</f>
        <v>2</v>
      </c>
      <c r="D1576" s="7" t="n">
        <f aca="false">COUNTIFS('Duel Log'!AF$2:AF$5455,$A1576,'Duel Log'!AG$2:AG$5455,$B1576,'Duel Log'!AH$2:AH$5455,"Win")</f>
        <v>2</v>
      </c>
      <c r="E1576" s="7" t="n">
        <f aca="false">COUNTIFS('Duel Log'!AF$2:AF$5455,$A1576,'Duel Log'!AG$2:AG$5455,$B1576,'Duel Log'!AH$2:AH$5455,"Loss")</f>
        <v>0</v>
      </c>
      <c r="F1576" s="7" t="n">
        <f aca="false">COUNTIFS('Duel Log'!AF$2:AF$5455,$A1576,'Duel Log'!AG$2:AG$5455,$B1576,'Duel Log'!AH$2:AH$5455,"Draw")</f>
        <v>0</v>
      </c>
      <c r="G1576" s="13" t="n">
        <f aca="false">IFERROR(D1576/C1576,"")</f>
        <v>1</v>
      </c>
    </row>
    <row r="1577" customFormat="false" ht="15" hidden="false" customHeight="true" outlineLevel="0" collapsed="false">
      <c r="A1577" s="7" t="s">
        <v>1070</v>
      </c>
      <c r="B1577" s="7" t="s">
        <v>494</v>
      </c>
      <c r="C1577" s="7" t="n">
        <f aca="false">COUNTIFS('Duel Log'!AF$2:AF$5455,$A1577,'Duel Log'!AG$2:AG$5455,$B1577)</f>
        <v>1</v>
      </c>
      <c r="D1577" s="7" t="n">
        <f aca="false">COUNTIFS('Duel Log'!AF$2:AF$5455,$A1577,'Duel Log'!AG$2:AG$5455,$B1577,'Duel Log'!AH$2:AH$5455,"Win")</f>
        <v>0</v>
      </c>
      <c r="E1577" s="7" t="n">
        <f aca="false">COUNTIFS('Duel Log'!AF$2:AF$5455,$A1577,'Duel Log'!AG$2:AG$5455,$B1577,'Duel Log'!AH$2:AH$5455,"Loss")</f>
        <v>1</v>
      </c>
      <c r="F1577" s="7" t="n">
        <f aca="false">COUNTIFS('Duel Log'!AF$2:AF$5455,$A1577,'Duel Log'!AG$2:AG$5455,$B1577,'Duel Log'!AH$2:AH$5455,"Draw")</f>
        <v>0</v>
      </c>
      <c r="G1577" s="13" t="n">
        <f aca="false">IFERROR(D1577/C1577,"")</f>
        <v>0</v>
      </c>
    </row>
    <row r="1578" customFormat="false" ht="15" hidden="false" customHeight="true" outlineLevel="0" collapsed="false">
      <c r="A1578" s="7" t="s">
        <v>9254</v>
      </c>
      <c r="B1578" s="7" t="s">
        <v>180</v>
      </c>
      <c r="C1578" s="7" t="n">
        <f aca="false">COUNTIFS('Duel Log'!AF$2:AF$5455,$A1578,'Duel Log'!AG$2:AG$5455,$B1578)</f>
        <v>1</v>
      </c>
      <c r="D1578" s="7" t="n">
        <f aca="false">COUNTIFS('Duel Log'!AF$2:AF$5455,$A1578,'Duel Log'!AG$2:AG$5455,$B1578,'Duel Log'!AH$2:AH$5455,"Win")</f>
        <v>0</v>
      </c>
      <c r="E1578" s="7" t="n">
        <f aca="false">COUNTIFS('Duel Log'!AF$2:AF$5455,$A1578,'Duel Log'!AG$2:AG$5455,$B1578,'Duel Log'!AH$2:AH$5455,"Loss")</f>
        <v>1</v>
      </c>
      <c r="F1578" s="7" t="n">
        <f aca="false">COUNTIFS('Duel Log'!AF$2:AF$5455,$A1578,'Duel Log'!AG$2:AG$5455,$B1578,'Duel Log'!AH$2:AH$5455,"Draw")</f>
        <v>0</v>
      </c>
      <c r="G1578" s="13" t="n">
        <f aca="false">IFERROR(D1578/C1578,"")</f>
        <v>0</v>
      </c>
    </row>
    <row r="1579" customFormat="false" ht="15" hidden="false" customHeight="true" outlineLevel="0" collapsed="false">
      <c r="A1579" s="7" t="s">
        <v>5837</v>
      </c>
      <c r="B1579" s="7" t="s">
        <v>5838</v>
      </c>
      <c r="C1579" s="7" t="n">
        <f aca="false">COUNTIFS('Duel Log'!AF$2:AF$5455,$A1579,'Duel Log'!AG$2:AG$5455,$B1579)</f>
        <v>1</v>
      </c>
      <c r="D1579" s="7" t="n">
        <f aca="false">COUNTIFS('Duel Log'!AF$2:AF$5455,$A1579,'Duel Log'!AG$2:AG$5455,$B1579,'Duel Log'!AH$2:AH$5455,"Win")</f>
        <v>0</v>
      </c>
      <c r="E1579" s="7" t="n">
        <f aca="false">COUNTIFS('Duel Log'!AF$2:AF$5455,$A1579,'Duel Log'!AG$2:AG$5455,$B1579,'Duel Log'!AH$2:AH$5455,"Loss")</f>
        <v>1</v>
      </c>
      <c r="F1579" s="7" t="n">
        <f aca="false">COUNTIFS('Duel Log'!AF$2:AF$5455,$A1579,'Duel Log'!AG$2:AG$5455,$B1579,'Duel Log'!AH$2:AH$5455,"Draw")</f>
        <v>0</v>
      </c>
      <c r="G1579" s="13" t="n">
        <f aca="false">IFERROR(D1579/C1579,"")</f>
        <v>0</v>
      </c>
    </row>
    <row r="1580" customFormat="false" ht="15" hidden="false" customHeight="true" outlineLevel="0" collapsed="false">
      <c r="A1580" s="7" t="s">
        <v>1586</v>
      </c>
      <c r="B1580" s="7" t="s">
        <v>1585</v>
      </c>
      <c r="C1580" s="7" t="n">
        <f aca="false">COUNTIFS('Duel Log'!AF$2:AF$5455,$A1580,'Duel Log'!AG$2:AG$5455,$B1580)</f>
        <v>2</v>
      </c>
      <c r="D1580" s="7" t="n">
        <f aca="false">COUNTIFS('Duel Log'!AF$2:AF$5455,$A1580,'Duel Log'!AG$2:AG$5455,$B1580,'Duel Log'!AH$2:AH$5455,"Win")</f>
        <v>0</v>
      </c>
      <c r="E1580" s="7" t="n">
        <f aca="false">COUNTIFS('Duel Log'!AF$2:AF$5455,$A1580,'Duel Log'!AG$2:AG$5455,$B1580,'Duel Log'!AH$2:AH$5455,"Loss")</f>
        <v>2</v>
      </c>
      <c r="F1580" s="7" t="n">
        <f aca="false">COUNTIFS('Duel Log'!AF$2:AF$5455,$A1580,'Duel Log'!AG$2:AG$5455,$B1580,'Duel Log'!AH$2:AH$5455,"Draw")</f>
        <v>0</v>
      </c>
      <c r="G1580" s="13" t="n">
        <f aca="false">IFERROR(D1580/C1580,"")</f>
        <v>0</v>
      </c>
    </row>
    <row r="1581" customFormat="false" ht="15" hidden="false" customHeight="true" outlineLevel="0" collapsed="false">
      <c r="A1581" s="7" t="s">
        <v>3250</v>
      </c>
      <c r="B1581" s="7" t="s">
        <v>3249</v>
      </c>
      <c r="C1581" s="7" t="n">
        <f aca="false">COUNTIFS('Duel Log'!AF$2:AF$5455,$A1581,'Duel Log'!AG$2:AG$5455,$B1581)</f>
        <v>2</v>
      </c>
      <c r="D1581" s="7" t="n">
        <f aca="false">COUNTIFS('Duel Log'!AF$2:AF$5455,$A1581,'Duel Log'!AG$2:AG$5455,$B1581,'Duel Log'!AH$2:AH$5455,"Win")</f>
        <v>2</v>
      </c>
      <c r="E1581" s="7" t="n">
        <f aca="false">COUNTIFS('Duel Log'!AF$2:AF$5455,$A1581,'Duel Log'!AG$2:AG$5455,$B1581,'Duel Log'!AH$2:AH$5455,"Loss")</f>
        <v>0</v>
      </c>
      <c r="F1581" s="7" t="n">
        <f aca="false">COUNTIFS('Duel Log'!AF$2:AF$5455,$A1581,'Duel Log'!AG$2:AG$5455,$B1581,'Duel Log'!AH$2:AH$5455,"Draw")</f>
        <v>0</v>
      </c>
      <c r="G1581" s="13" t="n">
        <f aca="false">IFERROR(D1581/C1581,"")</f>
        <v>1</v>
      </c>
    </row>
    <row r="1582" customFormat="false" ht="15" hidden="false" customHeight="true" outlineLevel="0" collapsed="false">
      <c r="A1582" s="7" t="s">
        <v>603</v>
      </c>
      <c r="B1582" s="7" t="s">
        <v>603</v>
      </c>
      <c r="C1582" s="7" t="n">
        <f aca="false">COUNTIFS('Duel Log'!AF$2:AF$5455,$A1582,'Duel Log'!AG$2:AG$5455,$B1582)</f>
        <v>4</v>
      </c>
      <c r="D1582" s="7" t="n">
        <f aca="false">COUNTIFS('Duel Log'!AF$2:AF$5455,$A1582,'Duel Log'!AG$2:AG$5455,$B1582,'Duel Log'!AH$2:AH$5455,"Win")</f>
        <v>1</v>
      </c>
      <c r="E1582" s="7" t="n">
        <f aca="false">COUNTIFS('Duel Log'!AF$2:AF$5455,$A1582,'Duel Log'!AG$2:AG$5455,$B1582,'Duel Log'!AH$2:AH$5455,"Loss")</f>
        <v>3</v>
      </c>
      <c r="F1582" s="7" t="n">
        <f aca="false">COUNTIFS('Duel Log'!AF$2:AF$5455,$A1582,'Duel Log'!AG$2:AG$5455,$B1582,'Duel Log'!AH$2:AH$5455,"Draw")</f>
        <v>0</v>
      </c>
      <c r="G1582" s="13" t="n">
        <f aca="false">IFERROR(D1582/C1582,"")</f>
        <v>0.25</v>
      </c>
    </row>
    <row r="1583" customFormat="false" ht="15" hidden="false" customHeight="true" outlineLevel="0" collapsed="false">
      <c r="A1583" s="7" t="s">
        <v>603</v>
      </c>
      <c r="B1583" s="7" t="s">
        <v>964</v>
      </c>
      <c r="C1583" s="7" t="n">
        <f aca="false">COUNTIFS('Duel Log'!AF$2:AF$5455,$A1583,'Duel Log'!AG$2:AG$5455,$B1583)</f>
        <v>3</v>
      </c>
      <c r="D1583" s="7" t="n">
        <f aca="false">COUNTIFS('Duel Log'!AF$2:AF$5455,$A1583,'Duel Log'!AG$2:AG$5455,$B1583,'Duel Log'!AH$2:AH$5455,"Win")</f>
        <v>2</v>
      </c>
      <c r="E1583" s="7" t="n">
        <f aca="false">COUNTIFS('Duel Log'!AF$2:AF$5455,$A1583,'Duel Log'!AG$2:AG$5455,$B1583,'Duel Log'!AH$2:AH$5455,"Loss")</f>
        <v>1</v>
      </c>
      <c r="F1583" s="7" t="n">
        <f aca="false">COUNTIFS('Duel Log'!AF$2:AF$5455,$A1583,'Duel Log'!AG$2:AG$5455,$B1583,'Duel Log'!AH$2:AH$5455,"Draw")</f>
        <v>0</v>
      </c>
      <c r="G1583" s="13" t="n">
        <f aca="false">IFERROR(D1583/C1583,"")</f>
        <v>0.666666666666667</v>
      </c>
    </row>
    <row r="1584" customFormat="false" ht="15" hidden="false" customHeight="true" outlineLevel="0" collapsed="false">
      <c r="A1584" s="7" t="s">
        <v>603</v>
      </c>
      <c r="B1584" s="7" t="s">
        <v>155</v>
      </c>
      <c r="C1584" s="7" t="n">
        <f aca="false">COUNTIFS('Duel Log'!AF$2:AF$5455,$A1584,'Duel Log'!AG$2:AG$5455,$B1584)</f>
        <v>10</v>
      </c>
      <c r="D1584" s="7" t="n">
        <f aca="false">COUNTIFS('Duel Log'!AF$2:AF$5455,$A1584,'Duel Log'!AG$2:AG$5455,$B1584,'Duel Log'!AH$2:AH$5455,"Win")</f>
        <v>5</v>
      </c>
      <c r="E1584" s="7" t="n">
        <f aca="false">COUNTIFS('Duel Log'!AF$2:AF$5455,$A1584,'Duel Log'!AG$2:AG$5455,$B1584,'Duel Log'!AH$2:AH$5455,"Loss")</f>
        <v>5</v>
      </c>
      <c r="F1584" s="7" t="n">
        <f aca="false">COUNTIFS('Duel Log'!AF$2:AF$5455,$A1584,'Duel Log'!AG$2:AG$5455,$B1584,'Duel Log'!AH$2:AH$5455,"Draw")</f>
        <v>0</v>
      </c>
      <c r="G1584" s="13" t="n">
        <f aca="false">IFERROR(D1584/C1584,"")</f>
        <v>0.5</v>
      </c>
    </row>
    <row r="1585" customFormat="false" ht="15" hidden="false" customHeight="true" outlineLevel="0" collapsed="false">
      <c r="A1585" s="7" t="s">
        <v>603</v>
      </c>
      <c r="B1585" s="7" t="s">
        <v>4530</v>
      </c>
      <c r="C1585" s="7" t="n">
        <f aca="false">COUNTIFS('Duel Log'!AF$2:AF$5455,$A1585,'Duel Log'!AG$2:AG$5455,$B1585)</f>
        <v>1</v>
      </c>
      <c r="D1585" s="7" t="n">
        <f aca="false">COUNTIFS('Duel Log'!AF$2:AF$5455,$A1585,'Duel Log'!AG$2:AG$5455,$B1585,'Duel Log'!AH$2:AH$5455,"Win")</f>
        <v>1</v>
      </c>
      <c r="E1585" s="7" t="n">
        <f aca="false">COUNTIFS('Duel Log'!AF$2:AF$5455,$A1585,'Duel Log'!AG$2:AG$5455,$B1585,'Duel Log'!AH$2:AH$5455,"Loss")</f>
        <v>0</v>
      </c>
      <c r="F1585" s="7" t="n">
        <f aca="false">COUNTIFS('Duel Log'!AF$2:AF$5455,$A1585,'Duel Log'!AG$2:AG$5455,$B1585,'Duel Log'!AH$2:AH$5455,"Draw")</f>
        <v>0</v>
      </c>
      <c r="G1585" s="13" t="n">
        <f aca="false">IFERROR(D1585/C1585,"")</f>
        <v>1</v>
      </c>
    </row>
    <row r="1586" customFormat="false" ht="15" hidden="false" customHeight="true" outlineLevel="0" collapsed="false">
      <c r="A1586" s="7" t="s">
        <v>603</v>
      </c>
      <c r="B1586" s="7" t="s">
        <v>6432</v>
      </c>
      <c r="C1586" s="7" t="n">
        <f aca="false">COUNTIFS('Duel Log'!AF$2:AF$5455,$A1586,'Duel Log'!AG$2:AG$5455,$B1586)</f>
        <v>2</v>
      </c>
      <c r="D1586" s="7" t="n">
        <f aca="false">COUNTIFS('Duel Log'!AF$2:AF$5455,$A1586,'Duel Log'!AG$2:AG$5455,$B1586,'Duel Log'!AH$2:AH$5455,"Win")</f>
        <v>2</v>
      </c>
      <c r="E1586" s="7" t="n">
        <f aca="false">COUNTIFS('Duel Log'!AF$2:AF$5455,$A1586,'Duel Log'!AG$2:AG$5455,$B1586,'Duel Log'!AH$2:AH$5455,"Loss")</f>
        <v>0</v>
      </c>
      <c r="F1586" s="7" t="n">
        <f aca="false">COUNTIFS('Duel Log'!AF$2:AF$5455,$A1586,'Duel Log'!AG$2:AG$5455,$B1586,'Duel Log'!AH$2:AH$5455,"Draw")</f>
        <v>0</v>
      </c>
      <c r="G1586" s="13" t="n">
        <f aca="false">IFERROR(D1586/C1586,"")</f>
        <v>1</v>
      </c>
    </row>
    <row r="1587" customFormat="false" ht="15" hidden="false" customHeight="true" outlineLevel="0" collapsed="false">
      <c r="A1587" s="7" t="s">
        <v>603</v>
      </c>
      <c r="B1587" s="7" t="s">
        <v>363</v>
      </c>
      <c r="C1587" s="7" t="n">
        <f aca="false">COUNTIFS('Duel Log'!AF$2:AF$5455,$A1587,'Duel Log'!AG$2:AG$5455,$B1587)</f>
        <v>2</v>
      </c>
      <c r="D1587" s="7" t="n">
        <f aca="false">COUNTIFS('Duel Log'!AF$2:AF$5455,$A1587,'Duel Log'!AG$2:AG$5455,$B1587,'Duel Log'!AH$2:AH$5455,"Win")</f>
        <v>2</v>
      </c>
      <c r="E1587" s="7" t="n">
        <f aca="false">COUNTIFS('Duel Log'!AF$2:AF$5455,$A1587,'Duel Log'!AG$2:AG$5455,$B1587,'Duel Log'!AH$2:AH$5455,"Loss")</f>
        <v>0</v>
      </c>
      <c r="F1587" s="7" t="n">
        <f aca="false">COUNTIFS('Duel Log'!AF$2:AF$5455,$A1587,'Duel Log'!AG$2:AG$5455,$B1587,'Duel Log'!AH$2:AH$5455,"Draw")</f>
        <v>0</v>
      </c>
      <c r="G1587" s="13" t="n">
        <f aca="false">IFERROR(D1587/C1587,"")</f>
        <v>1</v>
      </c>
    </row>
    <row r="1588" customFormat="false" ht="15" hidden="false" customHeight="true" outlineLevel="0" collapsed="false">
      <c r="A1588" s="7" t="s">
        <v>603</v>
      </c>
      <c r="B1588" s="7" t="s">
        <v>924</v>
      </c>
      <c r="C1588" s="7" t="n">
        <f aca="false">COUNTIFS('Duel Log'!AF$2:AF$5455,$A1588,'Duel Log'!AG$2:AG$5455,$B1588)</f>
        <v>2</v>
      </c>
      <c r="D1588" s="7" t="n">
        <f aca="false">COUNTIFS('Duel Log'!AF$2:AF$5455,$A1588,'Duel Log'!AG$2:AG$5455,$B1588,'Duel Log'!AH$2:AH$5455,"Win")</f>
        <v>2</v>
      </c>
      <c r="E1588" s="7" t="n">
        <f aca="false">COUNTIFS('Duel Log'!AF$2:AF$5455,$A1588,'Duel Log'!AG$2:AG$5455,$B1588,'Duel Log'!AH$2:AH$5455,"Loss")</f>
        <v>0</v>
      </c>
      <c r="F1588" s="7" t="n">
        <f aca="false">COUNTIFS('Duel Log'!AF$2:AF$5455,$A1588,'Duel Log'!AG$2:AG$5455,$B1588,'Duel Log'!AH$2:AH$5455,"Draw")</f>
        <v>0</v>
      </c>
      <c r="G1588" s="13" t="n">
        <f aca="false">IFERROR(D1588/C1588,"")</f>
        <v>1</v>
      </c>
    </row>
    <row r="1589" customFormat="false" ht="15" hidden="false" customHeight="true" outlineLevel="0" collapsed="false">
      <c r="A1589" s="7" t="s">
        <v>603</v>
      </c>
      <c r="B1589" s="7" t="s">
        <v>853</v>
      </c>
      <c r="C1589" s="7" t="n">
        <f aca="false">COUNTIFS('Duel Log'!AF$2:AF$5455,$A1589,'Duel Log'!AG$2:AG$5455,$B1589)</f>
        <v>3</v>
      </c>
      <c r="D1589" s="7" t="n">
        <f aca="false">COUNTIFS('Duel Log'!AF$2:AF$5455,$A1589,'Duel Log'!AG$2:AG$5455,$B1589,'Duel Log'!AH$2:AH$5455,"Win")</f>
        <v>2</v>
      </c>
      <c r="E1589" s="7" t="n">
        <f aca="false">COUNTIFS('Duel Log'!AF$2:AF$5455,$A1589,'Duel Log'!AG$2:AG$5455,$B1589,'Duel Log'!AH$2:AH$5455,"Loss")</f>
        <v>1</v>
      </c>
      <c r="F1589" s="7" t="n">
        <f aca="false">COUNTIFS('Duel Log'!AF$2:AF$5455,$A1589,'Duel Log'!AG$2:AG$5455,$B1589,'Duel Log'!AH$2:AH$5455,"Draw")</f>
        <v>0</v>
      </c>
      <c r="G1589" s="13" t="n">
        <f aca="false">IFERROR(D1589/C1589,"")</f>
        <v>0.666666666666667</v>
      </c>
    </row>
    <row r="1590" customFormat="false" ht="15" hidden="false" customHeight="true" outlineLevel="0" collapsed="false">
      <c r="A1590" s="7" t="s">
        <v>603</v>
      </c>
      <c r="B1590" s="7" t="s">
        <v>4626</v>
      </c>
      <c r="C1590" s="7" t="n">
        <f aca="false">COUNTIFS('Duel Log'!AF$2:AF$5455,$A1590,'Duel Log'!AG$2:AG$5455,$B1590)</f>
        <v>1</v>
      </c>
      <c r="D1590" s="7" t="n">
        <f aca="false">COUNTIFS('Duel Log'!AF$2:AF$5455,$A1590,'Duel Log'!AG$2:AG$5455,$B1590,'Duel Log'!AH$2:AH$5455,"Win")</f>
        <v>1</v>
      </c>
      <c r="E1590" s="7" t="n">
        <f aca="false">COUNTIFS('Duel Log'!AF$2:AF$5455,$A1590,'Duel Log'!AG$2:AG$5455,$B1590,'Duel Log'!AH$2:AH$5455,"Loss")</f>
        <v>0</v>
      </c>
      <c r="F1590" s="7" t="n">
        <f aca="false">COUNTIFS('Duel Log'!AF$2:AF$5455,$A1590,'Duel Log'!AG$2:AG$5455,$B1590,'Duel Log'!AH$2:AH$5455,"Draw")</f>
        <v>0</v>
      </c>
      <c r="G1590" s="13" t="n">
        <f aca="false">IFERROR(D1590/C1590,"")</f>
        <v>1</v>
      </c>
    </row>
    <row r="1591" customFormat="false" ht="15" hidden="false" customHeight="true" outlineLevel="0" collapsed="false">
      <c r="A1591" s="7" t="s">
        <v>603</v>
      </c>
      <c r="B1591" s="7" t="s">
        <v>4266</v>
      </c>
      <c r="C1591" s="7" t="n">
        <f aca="false">COUNTIFS('Duel Log'!AF$2:AF$5455,$A1591,'Duel Log'!AG$2:AG$5455,$B1591)</f>
        <v>1</v>
      </c>
      <c r="D1591" s="7" t="n">
        <f aca="false">COUNTIFS('Duel Log'!AF$2:AF$5455,$A1591,'Duel Log'!AG$2:AG$5455,$B1591,'Duel Log'!AH$2:AH$5455,"Win")</f>
        <v>0</v>
      </c>
      <c r="E1591" s="7" t="n">
        <f aca="false">COUNTIFS('Duel Log'!AF$2:AF$5455,$A1591,'Duel Log'!AG$2:AG$5455,$B1591,'Duel Log'!AH$2:AH$5455,"Loss")</f>
        <v>1</v>
      </c>
      <c r="F1591" s="7" t="n">
        <f aca="false">COUNTIFS('Duel Log'!AF$2:AF$5455,$A1591,'Duel Log'!AG$2:AG$5455,$B1591,'Duel Log'!AH$2:AH$5455,"Draw")</f>
        <v>0</v>
      </c>
      <c r="G1591" s="13" t="n">
        <f aca="false">IFERROR(D1591/C1591,"")</f>
        <v>0</v>
      </c>
    </row>
    <row r="1592" customFormat="false" ht="15" hidden="false" customHeight="true" outlineLevel="0" collapsed="false">
      <c r="A1592" s="7" t="s">
        <v>603</v>
      </c>
      <c r="B1592" s="7" t="s">
        <v>2650</v>
      </c>
      <c r="C1592" s="7" t="n">
        <f aca="false">COUNTIFS('Duel Log'!AF$2:AF$5455,$A1592,'Duel Log'!AG$2:AG$5455,$B1592)</f>
        <v>2</v>
      </c>
      <c r="D1592" s="7" t="n">
        <f aca="false">COUNTIFS('Duel Log'!AF$2:AF$5455,$A1592,'Duel Log'!AG$2:AG$5455,$B1592,'Duel Log'!AH$2:AH$5455,"Win")</f>
        <v>0</v>
      </c>
      <c r="E1592" s="7" t="n">
        <f aca="false">COUNTIFS('Duel Log'!AF$2:AF$5455,$A1592,'Duel Log'!AG$2:AG$5455,$B1592,'Duel Log'!AH$2:AH$5455,"Loss")</f>
        <v>2</v>
      </c>
      <c r="F1592" s="7" t="n">
        <f aca="false">COUNTIFS('Duel Log'!AF$2:AF$5455,$A1592,'Duel Log'!AG$2:AG$5455,$B1592,'Duel Log'!AH$2:AH$5455,"Draw")</f>
        <v>0</v>
      </c>
      <c r="G1592" s="13" t="n">
        <f aca="false">IFERROR(D1592/C1592,"")</f>
        <v>0</v>
      </c>
    </row>
    <row r="1593" customFormat="false" ht="15" hidden="false" customHeight="true" outlineLevel="0" collapsed="false">
      <c r="A1593" s="7" t="s">
        <v>603</v>
      </c>
      <c r="B1593" s="7" t="s">
        <v>1958</v>
      </c>
      <c r="C1593" s="7" t="n">
        <f aca="false">COUNTIFS('Duel Log'!AF$2:AF$5455,$A1593,'Duel Log'!AG$2:AG$5455,$B1593)</f>
        <v>2</v>
      </c>
      <c r="D1593" s="7" t="n">
        <f aca="false">COUNTIFS('Duel Log'!AF$2:AF$5455,$A1593,'Duel Log'!AG$2:AG$5455,$B1593,'Duel Log'!AH$2:AH$5455,"Win")</f>
        <v>0</v>
      </c>
      <c r="E1593" s="7" t="n">
        <f aca="false">COUNTIFS('Duel Log'!AF$2:AF$5455,$A1593,'Duel Log'!AG$2:AG$5455,$B1593,'Duel Log'!AH$2:AH$5455,"Loss")</f>
        <v>2</v>
      </c>
      <c r="F1593" s="7" t="n">
        <f aca="false">COUNTIFS('Duel Log'!AF$2:AF$5455,$A1593,'Duel Log'!AG$2:AG$5455,$B1593,'Duel Log'!AH$2:AH$5455,"Draw")</f>
        <v>0</v>
      </c>
      <c r="G1593" s="13" t="n">
        <f aca="false">IFERROR(D1593/C1593,"")</f>
        <v>0</v>
      </c>
    </row>
    <row r="1594" customFormat="false" ht="15" hidden="false" customHeight="true" outlineLevel="0" collapsed="false">
      <c r="A1594" s="7" t="s">
        <v>603</v>
      </c>
      <c r="B1594" s="7" t="s">
        <v>6958</v>
      </c>
      <c r="C1594" s="7" t="n">
        <f aca="false">COUNTIFS('Duel Log'!AF$2:AF$5455,$A1594,'Duel Log'!AG$2:AG$5455,$B1594)</f>
        <v>2</v>
      </c>
      <c r="D1594" s="7" t="n">
        <f aca="false">COUNTIFS('Duel Log'!AF$2:AF$5455,$A1594,'Duel Log'!AG$2:AG$5455,$B1594,'Duel Log'!AH$2:AH$5455,"Win")</f>
        <v>0</v>
      </c>
      <c r="E1594" s="7" t="n">
        <f aca="false">COUNTIFS('Duel Log'!AF$2:AF$5455,$A1594,'Duel Log'!AG$2:AG$5455,$B1594,'Duel Log'!AH$2:AH$5455,"Loss")</f>
        <v>2</v>
      </c>
      <c r="F1594" s="7" t="n">
        <f aca="false">COUNTIFS('Duel Log'!AF$2:AF$5455,$A1594,'Duel Log'!AG$2:AG$5455,$B1594,'Duel Log'!AH$2:AH$5455,"Draw")</f>
        <v>0</v>
      </c>
      <c r="G1594" s="13" t="n">
        <f aca="false">IFERROR(D1594/C1594,"")</f>
        <v>0</v>
      </c>
    </row>
    <row r="1595" customFormat="false" ht="15" hidden="false" customHeight="true" outlineLevel="0" collapsed="false">
      <c r="A1595" s="7" t="s">
        <v>603</v>
      </c>
      <c r="B1595" s="7" t="s">
        <v>7162</v>
      </c>
      <c r="C1595" s="7" t="n">
        <f aca="false">COUNTIFS('Duel Log'!AF$2:AF$5455,$A1595,'Duel Log'!AG$2:AG$5455,$B1595)</f>
        <v>2</v>
      </c>
      <c r="D1595" s="7" t="n">
        <f aca="false">COUNTIFS('Duel Log'!AF$2:AF$5455,$A1595,'Duel Log'!AG$2:AG$5455,$B1595,'Duel Log'!AH$2:AH$5455,"Win")</f>
        <v>0</v>
      </c>
      <c r="E1595" s="7" t="n">
        <f aca="false">COUNTIFS('Duel Log'!AF$2:AF$5455,$A1595,'Duel Log'!AG$2:AG$5455,$B1595,'Duel Log'!AH$2:AH$5455,"Loss")</f>
        <v>2</v>
      </c>
      <c r="F1595" s="7" t="n">
        <f aca="false">COUNTIFS('Duel Log'!AF$2:AF$5455,$A1595,'Duel Log'!AG$2:AG$5455,$B1595,'Duel Log'!AH$2:AH$5455,"Draw")</f>
        <v>0</v>
      </c>
      <c r="G1595" s="13" t="n">
        <f aca="false">IFERROR(D1595/C1595,"")</f>
        <v>0</v>
      </c>
    </row>
    <row r="1596" customFormat="false" ht="15" hidden="false" customHeight="true" outlineLevel="0" collapsed="false">
      <c r="A1596" s="7" t="s">
        <v>603</v>
      </c>
      <c r="B1596" s="7" t="s">
        <v>3324</v>
      </c>
      <c r="C1596" s="7" t="n">
        <f aca="false">COUNTIFS('Duel Log'!AF$2:AF$5455,$A1596,'Duel Log'!AG$2:AG$5455,$B1596)</f>
        <v>1</v>
      </c>
      <c r="D1596" s="7" t="n">
        <f aca="false">COUNTIFS('Duel Log'!AF$2:AF$5455,$A1596,'Duel Log'!AG$2:AG$5455,$B1596,'Duel Log'!AH$2:AH$5455,"Win")</f>
        <v>0</v>
      </c>
      <c r="E1596" s="7" t="n">
        <f aca="false">COUNTIFS('Duel Log'!AF$2:AF$5455,$A1596,'Duel Log'!AG$2:AG$5455,$B1596,'Duel Log'!AH$2:AH$5455,"Loss")</f>
        <v>1</v>
      </c>
      <c r="F1596" s="7" t="n">
        <f aca="false">COUNTIFS('Duel Log'!AF$2:AF$5455,$A1596,'Duel Log'!AG$2:AG$5455,$B1596,'Duel Log'!AH$2:AH$5455,"Draw")</f>
        <v>0</v>
      </c>
      <c r="G1596" s="13" t="n">
        <f aca="false">IFERROR(D1596/C1596,"")</f>
        <v>0</v>
      </c>
    </row>
    <row r="1597" customFormat="false" ht="15" hidden="false" customHeight="true" outlineLevel="0" collapsed="false">
      <c r="A1597" s="7" t="s">
        <v>603</v>
      </c>
      <c r="B1597" s="7" t="s">
        <v>296</v>
      </c>
      <c r="C1597" s="7" t="n">
        <f aca="false">COUNTIFS('Duel Log'!AF$2:AF$5455,$A1597,'Duel Log'!AG$2:AG$5455,$B1597)</f>
        <v>1</v>
      </c>
      <c r="D1597" s="7" t="n">
        <f aca="false">COUNTIFS('Duel Log'!AF$2:AF$5455,$A1597,'Duel Log'!AG$2:AG$5455,$B1597,'Duel Log'!AH$2:AH$5455,"Win")</f>
        <v>1</v>
      </c>
      <c r="E1597" s="7" t="n">
        <f aca="false">COUNTIFS('Duel Log'!AF$2:AF$5455,$A1597,'Duel Log'!AG$2:AG$5455,$B1597,'Duel Log'!AH$2:AH$5455,"Loss")</f>
        <v>0</v>
      </c>
      <c r="F1597" s="7" t="n">
        <f aca="false">COUNTIFS('Duel Log'!AF$2:AF$5455,$A1597,'Duel Log'!AG$2:AG$5455,$B1597,'Duel Log'!AH$2:AH$5455,"Draw")</f>
        <v>0</v>
      </c>
      <c r="G1597" s="13" t="n">
        <f aca="false">IFERROR(D1597/C1597,"")</f>
        <v>1</v>
      </c>
    </row>
    <row r="1598" customFormat="false" ht="15" hidden="false" customHeight="true" outlineLevel="0" collapsed="false">
      <c r="A1598" s="7" t="s">
        <v>603</v>
      </c>
      <c r="B1598" s="7" t="s">
        <v>295</v>
      </c>
      <c r="C1598" s="7" t="n">
        <f aca="false">COUNTIFS('Duel Log'!AF$2:AF$5455,$A1598,'Duel Log'!AG$2:AG$5455,$B1598)</f>
        <v>4</v>
      </c>
      <c r="D1598" s="7" t="n">
        <f aca="false">COUNTIFS('Duel Log'!AF$2:AF$5455,$A1598,'Duel Log'!AG$2:AG$5455,$B1598,'Duel Log'!AH$2:AH$5455,"Win")</f>
        <v>2</v>
      </c>
      <c r="E1598" s="7" t="n">
        <f aca="false">COUNTIFS('Duel Log'!AF$2:AF$5455,$A1598,'Duel Log'!AG$2:AG$5455,$B1598,'Duel Log'!AH$2:AH$5455,"Loss")</f>
        <v>2</v>
      </c>
      <c r="F1598" s="7" t="n">
        <f aca="false">COUNTIFS('Duel Log'!AF$2:AF$5455,$A1598,'Duel Log'!AG$2:AG$5455,$B1598,'Duel Log'!AH$2:AH$5455,"Draw")</f>
        <v>0</v>
      </c>
      <c r="G1598" s="13" t="n">
        <f aca="false">IFERROR(D1598/C1598,"")</f>
        <v>0.5</v>
      </c>
    </row>
    <row r="1599" customFormat="false" ht="15" hidden="false" customHeight="true" outlineLevel="0" collapsed="false">
      <c r="A1599" s="7" t="s">
        <v>603</v>
      </c>
      <c r="B1599" s="7" t="s">
        <v>840</v>
      </c>
      <c r="C1599" s="7" t="n">
        <f aca="false">COUNTIFS('Duel Log'!AF$2:AF$5455,$A1599,'Duel Log'!AG$2:AG$5455,$B1599)</f>
        <v>2</v>
      </c>
      <c r="D1599" s="7" t="n">
        <f aca="false">COUNTIFS('Duel Log'!AF$2:AF$5455,$A1599,'Duel Log'!AG$2:AG$5455,$B1599,'Duel Log'!AH$2:AH$5455,"Win")</f>
        <v>2</v>
      </c>
      <c r="E1599" s="7" t="n">
        <f aca="false">COUNTIFS('Duel Log'!AF$2:AF$5455,$A1599,'Duel Log'!AG$2:AG$5455,$B1599,'Duel Log'!AH$2:AH$5455,"Loss")</f>
        <v>0</v>
      </c>
      <c r="F1599" s="7" t="n">
        <f aca="false">COUNTIFS('Duel Log'!AF$2:AF$5455,$A1599,'Duel Log'!AG$2:AG$5455,$B1599,'Duel Log'!AH$2:AH$5455,"Draw")</f>
        <v>0</v>
      </c>
      <c r="G1599" s="13" t="n">
        <f aca="false">IFERROR(D1599/C1599,"")</f>
        <v>1</v>
      </c>
    </row>
    <row r="1600" customFormat="false" ht="15" hidden="false" customHeight="true" outlineLevel="0" collapsed="false">
      <c r="A1600" s="7" t="s">
        <v>603</v>
      </c>
      <c r="B1600" s="7" t="s">
        <v>338</v>
      </c>
      <c r="C1600" s="7" t="n">
        <f aca="false">COUNTIFS('Duel Log'!AF$2:AF$5455,$A1600,'Duel Log'!AG$2:AG$5455,$B1600)</f>
        <v>1</v>
      </c>
      <c r="D1600" s="7" t="n">
        <f aca="false">COUNTIFS('Duel Log'!AF$2:AF$5455,$A1600,'Duel Log'!AG$2:AG$5455,$B1600,'Duel Log'!AH$2:AH$5455,"Win")</f>
        <v>1</v>
      </c>
      <c r="E1600" s="7" t="n">
        <f aca="false">COUNTIFS('Duel Log'!AF$2:AF$5455,$A1600,'Duel Log'!AG$2:AG$5455,$B1600,'Duel Log'!AH$2:AH$5455,"Loss")</f>
        <v>0</v>
      </c>
      <c r="F1600" s="7" t="n">
        <f aca="false">COUNTIFS('Duel Log'!AF$2:AF$5455,$A1600,'Duel Log'!AG$2:AG$5455,$B1600,'Duel Log'!AH$2:AH$5455,"Draw")</f>
        <v>0</v>
      </c>
      <c r="G1600" s="13" t="n">
        <f aca="false">IFERROR(D1600/C1600,"")</f>
        <v>1</v>
      </c>
    </row>
    <row r="1601" customFormat="false" ht="15" hidden="false" customHeight="true" outlineLevel="0" collapsed="false">
      <c r="A1601" s="7" t="s">
        <v>603</v>
      </c>
      <c r="B1601" s="7" t="s">
        <v>379</v>
      </c>
      <c r="C1601" s="7" t="n">
        <f aca="false">COUNTIFS('Duel Log'!AF$2:AF$5455,$A1601,'Duel Log'!AG$2:AG$5455,$B1601)</f>
        <v>1</v>
      </c>
      <c r="D1601" s="7" t="n">
        <f aca="false">COUNTIFS('Duel Log'!AF$2:AF$5455,$A1601,'Duel Log'!AG$2:AG$5455,$B1601,'Duel Log'!AH$2:AH$5455,"Win")</f>
        <v>0</v>
      </c>
      <c r="E1601" s="7" t="n">
        <f aca="false">COUNTIFS('Duel Log'!AF$2:AF$5455,$A1601,'Duel Log'!AG$2:AG$5455,$B1601,'Duel Log'!AH$2:AH$5455,"Loss")</f>
        <v>1</v>
      </c>
      <c r="F1601" s="7" t="n">
        <f aca="false">COUNTIFS('Duel Log'!AF$2:AF$5455,$A1601,'Duel Log'!AG$2:AG$5455,$B1601,'Duel Log'!AH$2:AH$5455,"Draw")</f>
        <v>0</v>
      </c>
      <c r="G1601" s="13" t="n">
        <f aca="false">IFERROR(D1601/C1601,"")</f>
        <v>0</v>
      </c>
    </row>
    <row r="1602" customFormat="false" ht="15" hidden="false" customHeight="true" outlineLevel="0" collapsed="false">
      <c r="A1602" s="7" t="s">
        <v>603</v>
      </c>
      <c r="B1602" s="7" t="s">
        <v>134</v>
      </c>
      <c r="C1602" s="7" t="n">
        <f aca="false">COUNTIFS('Duel Log'!AF$2:AF$5455,$A1602,'Duel Log'!AG$2:AG$5455,$B1602)</f>
        <v>12</v>
      </c>
      <c r="D1602" s="7" t="n">
        <f aca="false">COUNTIFS('Duel Log'!AF$2:AF$5455,$A1602,'Duel Log'!AG$2:AG$5455,$B1602,'Duel Log'!AH$2:AH$5455,"Win")</f>
        <v>1</v>
      </c>
      <c r="E1602" s="7" t="n">
        <f aca="false">COUNTIFS('Duel Log'!AF$2:AF$5455,$A1602,'Duel Log'!AG$2:AG$5455,$B1602,'Duel Log'!AH$2:AH$5455,"Loss")</f>
        <v>11</v>
      </c>
      <c r="F1602" s="7" t="n">
        <f aca="false">COUNTIFS('Duel Log'!AF$2:AF$5455,$A1602,'Duel Log'!AG$2:AG$5455,$B1602,'Duel Log'!AH$2:AH$5455,"Draw")</f>
        <v>0</v>
      </c>
      <c r="G1602" s="13" t="n">
        <f aca="false">IFERROR(D1602/C1602,"")</f>
        <v>0.0833333333333333</v>
      </c>
    </row>
    <row r="1603" customFormat="false" ht="15" hidden="false" customHeight="true" outlineLevel="0" collapsed="false">
      <c r="A1603" s="7" t="s">
        <v>603</v>
      </c>
      <c r="B1603" s="7" t="s">
        <v>2326</v>
      </c>
      <c r="C1603" s="7" t="n">
        <f aca="false">COUNTIFS('Duel Log'!AF$2:AF$5455,$A1603,'Duel Log'!AG$2:AG$5455,$B1603)</f>
        <v>2</v>
      </c>
      <c r="D1603" s="7" t="n">
        <f aca="false">COUNTIFS('Duel Log'!AF$2:AF$5455,$A1603,'Duel Log'!AG$2:AG$5455,$B1603,'Duel Log'!AH$2:AH$5455,"Win")</f>
        <v>0</v>
      </c>
      <c r="E1603" s="7" t="n">
        <f aca="false">COUNTIFS('Duel Log'!AF$2:AF$5455,$A1603,'Duel Log'!AG$2:AG$5455,$B1603,'Duel Log'!AH$2:AH$5455,"Loss")</f>
        <v>2</v>
      </c>
      <c r="F1603" s="7" t="n">
        <f aca="false">COUNTIFS('Duel Log'!AF$2:AF$5455,$A1603,'Duel Log'!AG$2:AG$5455,$B1603,'Duel Log'!AH$2:AH$5455,"Draw")</f>
        <v>0</v>
      </c>
      <c r="G1603" s="13" t="n">
        <f aca="false">IFERROR(D1603/C1603,"")</f>
        <v>0</v>
      </c>
    </row>
    <row r="1604" customFormat="false" ht="15" hidden="false" customHeight="true" outlineLevel="0" collapsed="false">
      <c r="A1604" s="7" t="s">
        <v>603</v>
      </c>
      <c r="B1604" s="7" t="s">
        <v>4692</v>
      </c>
      <c r="C1604" s="7" t="n">
        <f aca="false">COUNTIFS('Duel Log'!AF$2:AF$5455,$A1604,'Duel Log'!AG$2:AG$5455,$B1604)</f>
        <v>4</v>
      </c>
      <c r="D1604" s="7" t="n">
        <f aca="false">COUNTIFS('Duel Log'!AF$2:AF$5455,$A1604,'Duel Log'!AG$2:AG$5455,$B1604,'Duel Log'!AH$2:AH$5455,"Win")</f>
        <v>4</v>
      </c>
      <c r="E1604" s="7" t="n">
        <f aca="false">COUNTIFS('Duel Log'!AF$2:AF$5455,$A1604,'Duel Log'!AG$2:AG$5455,$B1604,'Duel Log'!AH$2:AH$5455,"Loss")</f>
        <v>0</v>
      </c>
      <c r="F1604" s="7" t="n">
        <f aca="false">COUNTIFS('Duel Log'!AF$2:AF$5455,$A1604,'Duel Log'!AG$2:AG$5455,$B1604,'Duel Log'!AH$2:AH$5455,"Draw")</f>
        <v>0</v>
      </c>
      <c r="G1604" s="13" t="n">
        <f aca="false">IFERROR(D1604/C1604,"")</f>
        <v>1</v>
      </c>
    </row>
    <row r="1605" customFormat="false" ht="15" hidden="false" customHeight="true" outlineLevel="0" collapsed="false">
      <c r="A1605" s="7" t="s">
        <v>603</v>
      </c>
      <c r="B1605" s="7" t="s">
        <v>597</v>
      </c>
      <c r="C1605" s="7" t="n">
        <f aca="false">COUNTIFS('Duel Log'!AF$2:AF$5455,$A1605,'Duel Log'!AG$2:AG$5455,$B1605)</f>
        <v>1</v>
      </c>
      <c r="D1605" s="7" t="n">
        <f aca="false">COUNTIFS('Duel Log'!AF$2:AF$5455,$A1605,'Duel Log'!AG$2:AG$5455,$B1605,'Duel Log'!AH$2:AH$5455,"Win")</f>
        <v>1</v>
      </c>
      <c r="E1605" s="7" t="n">
        <f aca="false">COUNTIFS('Duel Log'!AF$2:AF$5455,$A1605,'Duel Log'!AG$2:AG$5455,$B1605,'Duel Log'!AH$2:AH$5455,"Loss")</f>
        <v>0</v>
      </c>
      <c r="F1605" s="7" t="n">
        <f aca="false">COUNTIFS('Duel Log'!AF$2:AF$5455,$A1605,'Duel Log'!AG$2:AG$5455,$B1605,'Duel Log'!AH$2:AH$5455,"Draw")</f>
        <v>0</v>
      </c>
      <c r="G1605" s="13" t="n">
        <f aca="false">IFERROR(D1605/C1605,"")</f>
        <v>1</v>
      </c>
    </row>
    <row r="1606" customFormat="false" ht="15" hidden="false" customHeight="true" outlineLevel="0" collapsed="false">
      <c r="A1606" s="7" t="s">
        <v>603</v>
      </c>
      <c r="B1606" s="7" t="s">
        <v>2740</v>
      </c>
      <c r="C1606" s="7" t="n">
        <f aca="false">COUNTIFS('Duel Log'!AF$2:AF$5455,$A1606,'Duel Log'!AG$2:AG$5455,$B1606)</f>
        <v>1</v>
      </c>
      <c r="D1606" s="7" t="n">
        <f aca="false">COUNTIFS('Duel Log'!AF$2:AF$5455,$A1606,'Duel Log'!AG$2:AG$5455,$B1606,'Duel Log'!AH$2:AH$5455,"Win")</f>
        <v>0</v>
      </c>
      <c r="E1606" s="7" t="n">
        <f aca="false">COUNTIFS('Duel Log'!AF$2:AF$5455,$A1606,'Duel Log'!AG$2:AG$5455,$B1606,'Duel Log'!AH$2:AH$5455,"Loss")</f>
        <v>1</v>
      </c>
      <c r="F1606" s="7" t="n">
        <f aca="false">COUNTIFS('Duel Log'!AF$2:AF$5455,$A1606,'Duel Log'!AG$2:AG$5455,$B1606,'Duel Log'!AH$2:AH$5455,"Draw")</f>
        <v>0</v>
      </c>
      <c r="G1606" s="13" t="n">
        <f aca="false">IFERROR(D1606/C1606,"")</f>
        <v>0</v>
      </c>
    </row>
    <row r="1607" customFormat="false" ht="15" hidden="false" customHeight="true" outlineLevel="0" collapsed="false">
      <c r="A1607" s="7" t="s">
        <v>603</v>
      </c>
      <c r="B1607" s="7" t="s">
        <v>6015</v>
      </c>
      <c r="C1607" s="7" t="n">
        <f aca="false">COUNTIFS('Duel Log'!AF$2:AF$5455,$A1607,'Duel Log'!AG$2:AG$5455,$B1607)</f>
        <v>2</v>
      </c>
      <c r="D1607" s="7" t="n">
        <f aca="false">COUNTIFS('Duel Log'!AF$2:AF$5455,$A1607,'Duel Log'!AG$2:AG$5455,$B1607,'Duel Log'!AH$2:AH$5455,"Win")</f>
        <v>2</v>
      </c>
      <c r="E1607" s="7" t="n">
        <f aca="false">COUNTIFS('Duel Log'!AF$2:AF$5455,$A1607,'Duel Log'!AG$2:AG$5455,$B1607,'Duel Log'!AH$2:AH$5455,"Loss")</f>
        <v>0</v>
      </c>
      <c r="F1607" s="7" t="n">
        <f aca="false">COUNTIFS('Duel Log'!AF$2:AF$5455,$A1607,'Duel Log'!AG$2:AG$5455,$B1607,'Duel Log'!AH$2:AH$5455,"Draw")</f>
        <v>0</v>
      </c>
      <c r="G1607" s="13" t="n">
        <f aca="false">IFERROR(D1607/C1607,"")</f>
        <v>1</v>
      </c>
    </row>
    <row r="1608" customFormat="false" ht="15" hidden="false" customHeight="true" outlineLevel="0" collapsed="false">
      <c r="A1608" s="7" t="s">
        <v>603</v>
      </c>
      <c r="B1608" s="7" t="s">
        <v>1106</v>
      </c>
      <c r="C1608" s="7" t="n">
        <f aca="false">COUNTIFS('Duel Log'!AF$2:AF$5455,$A1608,'Duel Log'!AG$2:AG$5455,$B1608)</f>
        <v>2</v>
      </c>
      <c r="D1608" s="7" t="n">
        <f aca="false">COUNTIFS('Duel Log'!AF$2:AF$5455,$A1608,'Duel Log'!AG$2:AG$5455,$B1608,'Duel Log'!AH$2:AH$5455,"Win")</f>
        <v>2</v>
      </c>
      <c r="E1608" s="7" t="n">
        <f aca="false">COUNTIFS('Duel Log'!AF$2:AF$5455,$A1608,'Duel Log'!AG$2:AG$5455,$B1608,'Duel Log'!AH$2:AH$5455,"Loss")</f>
        <v>0</v>
      </c>
      <c r="F1608" s="7" t="n">
        <f aca="false">COUNTIFS('Duel Log'!AF$2:AF$5455,$A1608,'Duel Log'!AG$2:AG$5455,$B1608,'Duel Log'!AH$2:AH$5455,"Draw")</f>
        <v>0</v>
      </c>
      <c r="G1608" s="13" t="n">
        <f aca="false">IFERROR(D1608/C1608,"")</f>
        <v>1</v>
      </c>
    </row>
    <row r="1609" customFormat="false" ht="15" hidden="false" customHeight="true" outlineLevel="0" collapsed="false">
      <c r="A1609" s="7" t="s">
        <v>603</v>
      </c>
      <c r="B1609" s="7" t="s">
        <v>429</v>
      </c>
      <c r="C1609" s="7" t="n">
        <f aca="false">COUNTIFS('Duel Log'!AF$2:AF$5455,$A1609,'Duel Log'!AG$2:AG$5455,$B1609)</f>
        <v>4</v>
      </c>
      <c r="D1609" s="7" t="n">
        <f aca="false">COUNTIFS('Duel Log'!AF$2:AF$5455,$A1609,'Duel Log'!AG$2:AG$5455,$B1609,'Duel Log'!AH$2:AH$5455,"Win")</f>
        <v>0</v>
      </c>
      <c r="E1609" s="7" t="n">
        <f aca="false">COUNTIFS('Duel Log'!AF$2:AF$5455,$A1609,'Duel Log'!AG$2:AG$5455,$B1609,'Duel Log'!AH$2:AH$5455,"Loss")</f>
        <v>4</v>
      </c>
      <c r="F1609" s="7" t="n">
        <f aca="false">COUNTIFS('Duel Log'!AF$2:AF$5455,$A1609,'Duel Log'!AG$2:AG$5455,$B1609,'Duel Log'!AH$2:AH$5455,"Draw")</f>
        <v>0</v>
      </c>
      <c r="G1609" s="13" t="n">
        <f aca="false">IFERROR(D1609/C1609,"")</f>
        <v>0</v>
      </c>
    </row>
    <row r="1610" customFormat="false" ht="15" hidden="false" customHeight="true" outlineLevel="0" collapsed="false">
      <c r="A1610" s="7" t="s">
        <v>603</v>
      </c>
      <c r="B1610" s="7" t="s">
        <v>180</v>
      </c>
      <c r="C1610" s="7" t="n">
        <f aca="false">COUNTIFS('Duel Log'!AF$2:AF$5455,$A1610,'Duel Log'!AG$2:AG$5455,$B1610)</f>
        <v>5</v>
      </c>
      <c r="D1610" s="7" t="n">
        <f aca="false">COUNTIFS('Duel Log'!AF$2:AF$5455,$A1610,'Duel Log'!AG$2:AG$5455,$B1610,'Duel Log'!AH$2:AH$5455,"Win")</f>
        <v>1</v>
      </c>
      <c r="E1610" s="7" t="n">
        <f aca="false">COUNTIFS('Duel Log'!AF$2:AF$5455,$A1610,'Duel Log'!AG$2:AG$5455,$B1610,'Duel Log'!AH$2:AH$5455,"Loss")</f>
        <v>4</v>
      </c>
      <c r="F1610" s="7" t="n">
        <f aca="false">COUNTIFS('Duel Log'!AF$2:AF$5455,$A1610,'Duel Log'!AG$2:AG$5455,$B1610,'Duel Log'!AH$2:AH$5455,"Draw")</f>
        <v>0</v>
      </c>
      <c r="G1610" s="13" t="n">
        <f aca="false">IFERROR(D1610/C1610,"")</f>
        <v>0.2</v>
      </c>
    </row>
    <row r="1611" customFormat="false" ht="15" hidden="false" customHeight="true" outlineLevel="0" collapsed="false">
      <c r="A1611" s="7" t="s">
        <v>603</v>
      </c>
      <c r="B1611" s="7" t="s">
        <v>589</v>
      </c>
      <c r="C1611" s="7" t="n">
        <f aca="false">COUNTIFS('Duel Log'!AF$2:AF$5455,$A1611,'Duel Log'!AG$2:AG$5455,$B1611)</f>
        <v>2</v>
      </c>
      <c r="D1611" s="7" t="n">
        <f aca="false">COUNTIFS('Duel Log'!AF$2:AF$5455,$A1611,'Duel Log'!AG$2:AG$5455,$B1611,'Duel Log'!AH$2:AH$5455,"Win")</f>
        <v>0</v>
      </c>
      <c r="E1611" s="7" t="n">
        <f aca="false">COUNTIFS('Duel Log'!AF$2:AF$5455,$A1611,'Duel Log'!AG$2:AG$5455,$B1611,'Duel Log'!AH$2:AH$5455,"Loss")</f>
        <v>2</v>
      </c>
      <c r="F1611" s="7" t="n">
        <f aca="false">COUNTIFS('Duel Log'!AF$2:AF$5455,$A1611,'Duel Log'!AG$2:AG$5455,$B1611,'Duel Log'!AH$2:AH$5455,"Draw")</f>
        <v>0</v>
      </c>
      <c r="G1611" s="13" t="n">
        <f aca="false">IFERROR(D1611/C1611,"")</f>
        <v>0</v>
      </c>
    </row>
    <row r="1612" customFormat="false" ht="15" hidden="false" customHeight="true" outlineLevel="0" collapsed="false">
      <c r="A1612" s="7" t="s">
        <v>603</v>
      </c>
      <c r="B1612" s="7" t="s">
        <v>1058</v>
      </c>
      <c r="C1612" s="7" t="n">
        <f aca="false">COUNTIFS('Duel Log'!AF$2:AF$5455,$A1612,'Duel Log'!AG$2:AG$5455,$B1612)</f>
        <v>1</v>
      </c>
      <c r="D1612" s="7" t="n">
        <f aca="false">COUNTIFS('Duel Log'!AF$2:AF$5455,$A1612,'Duel Log'!AG$2:AG$5455,$B1612,'Duel Log'!AH$2:AH$5455,"Win")</f>
        <v>1</v>
      </c>
      <c r="E1612" s="7" t="n">
        <f aca="false">COUNTIFS('Duel Log'!AF$2:AF$5455,$A1612,'Duel Log'!AG$2:AG$5455,$B1612,'Duel Log'!AH$2:AH$5455,"Loss")</f>
        <v>0</v>
      </c>
      <c r="F1612" s="7" t="n">
        <f aca="false">COUNTIFS('Duel Log'!AF$2:AF$5455,$A1612,'Duel Log'!AG$2:AG$5455,$B1612,'Duel Log'!AH$2:AH$5455,"Draw")</f>
        <v>0</v>
      </c>
      <c r="G1612" s="13" t="n">
        <f aca="false">IFERROR(D1612/C1612,"")</f>
        <v>1</v>
      </c>
    </row>
    <row r="1613" customFormat="false" ht="15" hidden="false" customHeight="true" outlineLevel="0" collapsed="false">
      <c r="A1613" s="7" t="s">
        <v>603</v>
      </c>
      <c r="B1613" s="7" t="s">
        <v>492</v>
      </c>
      <c r="C1613" s="7" t="n">
        <f aca="false">COUNTIFS('Duel Log'!AF$2:AF$5455,$A1613,'Duel Log'!AG$2:AG$5455,$B1613)</f>
        <v>3</v>
      </c>
      <c r="D1613" s="7" t="n">
        <f aca="false">COUNTIFS('Duel Log'!AF$2:AF$5455,$A1613,'Duel Log'!AG$2:AG$5455,$B1613,'Duel Log'!AH$2:AH$5455,"Win")</f>
        <v>0</v>
      </c>
      <c r="E1613" s="7" t="n">
        <f aca="false">COUNTIFS('Duel Log'!AF$2:AF$5455,$A1613,'Duel Log'!AG$2:AG$5455,$B1613,'Duel Log'!AH$2:AH$5455,"Loss")</f>
        <v>3</v>
      </c>
      <c r="F1613" s="7" t="n">
        <f aca="false">COUNTIFS('Duel Log'!AF$2:AF$5455,$A1613,'Duel Log'!AG$2:AG$5455,$B1613,'Duel Log'!AH$2:AH$5455,"Draw")</f>
        <v>0</v>
      </c>
      <c r="G1613" s="13" t="n">
        <f aca="false">IFERROR(D1613/C1613,"")</f>
        <v>0</v>
      </c>
    </row>
    <row r="1614" customFormat="false" ht="15" hidden="false" customHeight="true" outlineLevel="0" collapsed="false">
      <c r="A1614" s="7" t="s">
        <v>603</v>
      </c>
      <c r="B1614" s="7" t="s">
        <v>776</v>
      </c>
      <c r="C1614" s="7" t="n">
        <f aca="false">COUNTIFS('Duel Log'!AF$2:AF$5455,$A1614,'Duel Log'!AG$2:AG$5455,$B1614)</f>
        <v>2</v>
      </c>
      <c r="D1614" s="7" t="n">
        <f aca="false">COUNTIFS('Duel Log'!AF$2:AF$5455,$A1614,'Duel Log'!AG$2:AG$5455,$B1614,'Duel Log'!AH$2:AH$5455,"Win")</f>
        <v>0</v>
      </c>
      <c r="E1614" s="7" t="n">
        <f aca="false">COUNTIFS('Duel Log'!AF$2:AF$5455,$A1614,'Duel Log'!AG$2:AG$5455,$B1614,'Duel Log'!AH$2:AH$5455,"Loss")</f>
        <v>2</v>
      </c>
      <c r="F1614" s="7" t="n">
        <f aca="false">COUNTIFS('Duel Log'!AF$2:AF$5455,$A1614,'Duel Log'!AG$2:AG$5455,$B1614,'Duel Log'!AH$2:AH$5455,"Draw")</f>
        <v>0</v>
      </c>
      <c r="G1614" s="13" t="n">
        <f aca="false">IFERROR(D1614/C1614,"")</f>
        <v>0</v>
      </c>
    </row>
    <row r="1615" customFormat="false" ht="15" hidden="false" customHeight="true" outlineLevel="0" collapsed="false">
      <c r="A1615" s="7" t="s">
        <v>603</v>
      </c>
      <c r="B1615" s="7" t="s">
        <v>380</v>
      </c>
      <c r="C1615" s="7" t="n">
        <f aca="false">COUNTIFS('Duel Log'!AF$2:AF$5455,$A1615,'Duel Log'!AG$2:AG$5455,$B1615)</f>
        <v>8</v>
      </c>
      <c r="D1615" s="7" t="n">
        <f aca="false">COUNTIFS('Duel Log'!AF$2:AF$5455,$A1615,'Duel Log'!AG$2:AG$5455,$B1615,'Duel Log'!AH$2:AH$5455,"Win")</f>
        <v>2</v>
      </c>
      <c r="E1615" s="7" t="n">
        <f aca="false">COUNTIFS('Duel Log'!AF$2:AF$5455,$A1615,'Duel Log'!AG$2:AG$5455,$B1615,'Duel Log'!AH$2:AH$5455,"Loss")</f>
        <v>6</v>
      </c>
      <c r="F1615" s="7" t="n">
        <f aca="false">COUNTIFS('Duel Log'!AF$2:AF$5455,$A1615,'Duel Log'!AG$2:AG$5455,$B1615,'Duel Log'!AH$2:AH$5455,"Draw")</f>
        <v>0</v>
      </c>
      <c r="G1615" s="13" t="n">
        <f aca="false">IFERROR(D1615/C1615,"")</f>
        <v>0.25</v>
      </c>
    </row>
    <row r="1616" customFormat="false" ht="15" hidden="false" customHeight="true" outlineLevel="0" collapsed="false">
      <c r="A1616" s="7" t="s">
        <v>603</v>
      </c>
      <c r="B1616" s="7" t="s">
        <v>1246</v>
      </c>
      <c r="C1616" s="7" t="n">
        <f aca="false">COUNTIFS('Duel Log'!AF$2:AF$5455,$A1616,'Duel Log'!AG$2:AG$5455,$B1616)</f>
        <v>2</v>
      </c>
      <c r="D1616" s="7" t="n">
        <f aca="false">COUNTIFS('Duel Log'!AF$2:AF$5455,$A1616,'Duel Log'!AG$2:AG$5455,$B1616,'Duel Log'!AH$2:AH$5455,"Win")</f>
        <v>2</v>
      </c>
      <c r="E1616" s="7" t="n">
        <f aca="false">COUNTIFS('Duel Log'!AF$2:AF$5455,$A1616,'Duel Log'!AG$2:AG$5455,$B1616,'Duel Log'!AH$2:AH$5455,"Loss")</f>
        <v>0</v>
      </c>
      <c r="F1616" s="7" t="n">
        <f aca="false">COUNTIFS('Duel Log'!AF$2:AF$5455,$A1616,'Duel Log'!AG$2:AG$5455,$B1616,'Duel Log'!AH$2:AH$5455,"Draw")</f>
        <v>0</v>
      </c>
      <c r="G1616" s="13" t="n">
        <f aca="false">IFERROR(D1616/C1616,"")</f>
        <v>1</v>
      </c>
    </row>
    <row r="1617" customFormat="false" ht="15" hidden="false" customHeight="true" outlineLevel="0" collapsed="false">
      <c r="A1617" s="7" t="s">
        <v>603</v>
      </c>
      <c r="B1617" s="7" t="s">
        <v>415</v>
      </c>
      <c r="C1617" s="7" t="n">
        <f aca="false">COUNTIFS('Duel Log'!AF$2:AF$5455,$A1617,'Duel Log'!AG$2:AG$5455,$B1617)</f>
        <v>9</v>
      </c>
      <c r="D1617" s="7" t="n">
        <f aca="false">COUNTIFS('Duel Log'!AF$2:AF$5455,$A1617,'Duel Log'!AG$2:AG$5455,$B1617,'Duel Log'!AH$2:AH$5455,"Win")</f>
        <v>7</v>
      </c>
      <c r="E1617" s="7" t="n">
        <f aca="false">COUNTIFS('Duel Log'!AF$2:AF$5455,$A1617,'Duel Log'!AG$2:AG$5455,$B1617,'Duel Log'!AH$2:AH$5455,"Loss")</f>
        <v>2</v>
      </c>
      <c r="F1617" s="7" t="n">
        <f aca="false">COUNTIFS('Duel Log'!AF$2:AF$5455,$A1617,'Duel Log'!AG$2:AG$5455,$B1617,'Duel Log'!AH$2:AH$5455,"Draw")</f>
        <v>0</v>
      </c>
      <c r="G1617" s="13" t="n">
        <f aca="false">IFERROR(D1617/C1617,"")</f>
        <v>0.777777777777778</v>
      </c>
    </row>
    <row r="1618" customFormat="false" ht="15" hidden="false" customHeight="true" outlineLevel="0" collapsed="false">
      <c r="A1618" s="7" t="s">
        <v>603</v>
      </c>
      <c r="B1618" s="7" t="s">
        <v>9265</v>
      </c>
      <c r="C1618" s="7" t="n">
        <f aca="false">COUNTIFS('Duel Log'!AF$2:AF$5455,$A1618,'Duel Log'!AG$2:AG$5455,$B1618)</f>
        <v>1</v>
      </c>
      <c r="D1618" s="7" t="n">
        <f aca="false">COUNTIFS('Duel Log'!AF$2:AF$5455,$A1618,'Duel Log'!AG$2:AG$5455,$B1618,'Duel Log'!AH$2:AH$5455,"Win")</f>
        <v>1</v>
      </c>
      <c r="E1618" s="7" t="n">
        <f aca="false">COUNTIFS('Duel Log'!AF$2:AF$5455,$A1618,'Duel Log'!AG$2:AG$5455,$B1618,'Duel Log'!AH$2:AH$5455,"Loss")</f>
        <v>0</v>
      </c>
      <c r="F1618" s="7" t="n">
        <f aca="false">COUNTIFS('Duel Log'!AF$2:AF$5455,$A1618,'Duel Log'!AG$2:AG$5455,$B1618,'Duel Log'!AH$2:AH$5455,"Draw")</f>
        <v>0</v>
      </c>
      <c r="G1618" s="13" t="n">
        <f aca="false">IFERROR(D1618/C1618,"")</f>
        <v>1</v>
      </c>
    </row>
    <row r="1619" customFormat="false" ht="15" hidden="false" customHeight="true" outlineLevel="0" collapsed="false">
      <c r="A1619" s="7" t="s">
        <v>603</v>
      </c>
      <c r="B1619" s="7" t="s">
        <v>7304</v>
      </c>
      <c r="C1619" s="7" t="n">
        <f aca="false">COUNTIFS('Duel Log'!AF$2:AF$5455,$A1619,'Duel Log'!AG$2:AG$5455,$B1619)</f>
        <v>2</v>
      </c>
      <c r="D1619" s="7" t="n">
        <f aca="false">COUNTIFS('Duel Log'!AF$2:AF$5455,$A1619,'Duel Log'!AG$2:AG$5455,$B1619,'Duel Log'!AH$2:AH$5455,"Win")</f>
        <v>2</v>
      </c>
      <c r="E1619" s="7" t="n">
        <f aca="false">COUNTIFS('Duel Log'!AF$2:AF$5455,$A1619,'Duel Log'!AG$2:AG$5455,$B1619,'Duel Log'!AH$2:AH$5455,"Loss")</f>
        <v>0</v>
      </c>
      <c r="F1619" s="7" t="n">
        <f aca="false">COUNTIFS('Duel Log'!AF$2:AF$5455,$A1619,'Duel Log'!AG$2:AG$5455,$B1619,'Duel Log'!AH$2:AH$5455,"Draw")</f>
        <v>0</v>
      </c>
      <c r="G1619" s="13" t="n">
        <f aca="false">IFERROR(D1619/C1619,"")</f>
        <v>1</v>
      </c>
    </row>
    <row r="1620" customFormat="false" ht="15" hidden="false" customHeight="true" outlineLevel="0" collapsed="false">
      <c r="A1620" s="7" t="s">
        <v>603</v>
      </c>
      <c r="B1620" s="7" t="s">
        <v>1881</v>
      </c>
      <c r="C1620" s="7" t="n">
        <f aca="false">COUNTIFS('Duel Log'!AF$2:AF$5455,$A1620,'Duel Log'!AG$2:AG$5455,$B1620)</f>
        <v>2</v>
      </c>
      <c r="D1620" s="7" t="n">
        <f aca="false">COUNTIFS('Duel Log'!AF$2:AF$5455,$A1620,'Duel Log'!AG$2:AG$5455,$B1620,'Duel Log'!AH$2:AH$5455,"Win")</f>
        <v>0</v>
      </c>
      <c r="E1620" s="7" t="n">
        <f aca="false">COUNTIFS('Duel Log'!AF$2:AF$5455,$A1620,'Duel Log'!AG$2:AG$5455,$B1620,'Duel Log'!AH$2:AH$5455,"Loss")</f>
        <v>2</v>
      </c>
      <c r="F1620" s="7" t="n">
        <f aca="false">COUNTIFS('Duel Log'!AF$2:AF$5455,$A1620,'Duel Log'!AG$2:AG$5455,$B1620,'Duel Log'!AH$2:AH$5455,"Draw")</f>
        <v>0</v>
      </c>
      <c r="G1620" s="13" t="n">
        <f aca="false">IFERROR(D1620/C1620,"")</f>
        <v>0</v>
      </c>
    </row>
    <row r="1621" customFormat="false" ht="15" hidden="false" customHeight="true" outlineLevel="0" collapsed="false">
      <c r="A1621" s="7" t="s">
        <v>603</v>
      </c>
      <c r="B1621" s="7" t="s">
        <v>594</v>
      </c>
      <c r="C1621" s="7" t="n">
        <f aca="false">COUNTIFS('Duel Log'!AF$2:AF$5455,$A1621,'Duel Log'!AG$2:AG$5455,$B1621)</f>
        <v>2</v>
      </c>
      <c r="D1621" s="7" t="n">
        <f aca="false">COUNTIFS('Duel Log'!AF$2:AF$5455,$A1621,'Duel Log'!AG$2:AG$5455,$B1621,'Duel Log'!AH$2:AH$5455,"Win")</f>
        <v>0</v>
      </c>
      <c r="E1621" s="7" t="n">
        <f aca="false">COUNTIFS('Duel Log'!AF$2:AF$5455,$A1621,'Duel Log'!AG$2:AG$5455,$B1621,'Duel Log'!AH$2:AH$5455,"Loss")</f>
        <v>2</v>
      </c>
      <c r="F1621" s="7" t="n">
        <f aca="false">COUNTIFS('Duel Log'!AF$2:AF$5455,$A1621,'Duel Log'!AG$2:AG$5455,$B1621,'Duel Log'!AH$2:AH$5455,"Draw")</f>
        <v>0</v>
      </c>
      <c r="G1621" s="13" t="n">
        <f aca="false">IFERROR(D1621/C1621,"")</f>
        <v>0</v>
      </c>
    </row>
    <row r="1622" customFormat="false" ht="15" hidden="false" customHeight="true" outlineLevel="0" collapsed="false">
      <c r="A1622" s="7" t="s">
        <v>603</v>
      </c>
      <c r="B1622" s="7" t="s">
        <v>1311</v>
      </c>
      <c r="C1622" s="7" t="n">
        <f aca="false">COUNTIFS('Duel Log'!AF$2:AF$5455,$A1622,'Duel Log'!AG$2:AG$5455,$B1622)</f>
        <v>3</v>
      </c>
      <c r="D1622" s="7" t="n">
        <f aca="false">COUNTIFS('Duel Log'!AF$2:AF$5455,$A1622,'Duel Log'!AG$2:AG$5455,$B1622,'Duel Log'!AH$2:AH$5455,"Win")</f>
        <v>2</v>
      </c>
      <c r="E1622" s="7" t="n">
        <f aca="false">COUNTIFS('Duel Log'!AF$2:AF$5455,$A1622,'Duel Log'!AG$2:AG$5455,$B1622,'Duel Log'!AH$2:AH$5455,"Loss")</f>
        <v>1</v>
      </c>
      <c r="F1622" s="7" t="n">
        <f aca="false">COUNTIFS('Duel Log'!AF$2:AF$5455,$A1622,'Duel Log'!AG$2:AG$5455,$B1622,'Duel Log'!AH$2:AH$5455,"Draw")</f>
        <v>0</v>
      </c>
      <c r="G1622" s="13" t="n">
        <f aca="false">IFERROR(D1622/C1622,"")</f>
        <v>0.666666666666667</v>
      </c>
    </row>
    <row r="1623" customFormat="false" ht="15" hidden="false" customHeight="true" outlineLevel="0" collapsed="false">
      <c r="A1623" s="7" t="s">
        <v>603</v>
      </c>
      <c r="B1623" s="7" t="s">
        <v>618</v>
      </c>
      <c r="C1623" s="7" t="n">
        <f aca="false">COUNTIFS('Duel Log'!AF$2:AF$5455,$A1623,'Duel Log'!AG$2:AG$5455,$B1623)</f>
        <v>2</v>
      </c>
      <c r="D1623" s="7" t="n">
        <f aca="false">COUNTIFS('Duel Log'!AF$2:AF$5455,$A1623,'Duel Log'!AG$2:AG$5455,$B1623,'Duel Log'!AH$2:AH$5455,"Win")</f>
        <v>2</v>
      </c>
      <c r="E1623" s="7" t="n">
        <f aca="false">COUNTIFS('Duel Log'!AF$2:AF$5455,$A1623,'Duel Log'!AG$2:AG$5455,$B1623,'Duel Log'!AH$2:AH$5455,"Loss")</f>
        <v>0</v>
      </c>
      <c r="F1623" s="7" t="n">
        <f aca="false">COUNTIFS('Duel Log'!AF$2:AF$5455,$A1623,'Duel Log'!AG$2:AG$5455,$B1623,'Duel Log'!AH$2:AH$5455,"Draw")</f>
        <v>0</v>
      </c>
      <c r="G1623" s="13" t="n">
        <f aca="false">IFERROR(D1623/C1623,"")</f>
        <v>1</v>
      </c>
    </row>
    <row r="1624" customFormat="false" ht="15" hidden="false" customHeight="true" outlineLevel="0" collapsed="false">
      <c r="A1624" s="7" t="s">
        <v>603</v>
      </c>
      <c r="B1624" s="7" t="s">
        <v>1268</v>
      </c>
      <c r="C1624" s="7" t="n">
        <f aca="false">COUNTIFS('Duel Log'!AF$2:AF$5455,$A1624,'Duel Log'!AG$2:AG$5455,$B1624)</f>
        <v>2</v>
      </c>
      <c r="D1624" s="7" t="n">
        <f aca="false">COUNTIFS('Duel Log'!AF$2:AF$5455,$A1624,'Duel Log'!AG$2:AG$5455,$B1624,'Duel Log'!AH$2:AH$5455,"Win")</f>
        <v>2</v>
      </c>
      <c r="E1624" s="7" t="n">
        <f aca="false">COUNTIFS('Duel Log'!AF$2:AF$5455,$A1624,'Duel Log'!AG$2:AG$5455,$B1624,'Duel Log'!AH$2:AH$5455,"Loss")</f>
        <v>0</v>
      </c>
      <c r="F1624" s="7" t="n">
        <f aca="false">COUNTIFS('Duel Log'!AF$2:AF$5455,$A1624,'Duel Log'!AG$2:AG$5455,$B1624,'Duel Log'!AH$2:AH$5455,"Draw")</f>
        <v>0</v>
      </c>
      <c r="G1624" s="13" t="n">
        <f aca="false">IFERROR(D1624/C1624,"")</f>
        <v>1</v>
      </c>
    </row>
    <row r="1625" customFormat="false" ht="15" hidden="false" customHeight="true" outlineLevel="0" collapsed="false">
      <c r="A1625" s="7" t="s">
        <v>603</v>
      </c>
      <c r="B1625" s="7" t="s">
        <v>6260</v>
      </c>
      <c r="C1625" s="7" t="n">
        <f aca="false">COUNTIFS('Duel Log'!AF$2:AF$5455,$A1625,'Duel Log'!AG$2:AG$5455,$B1625)</f>
        <v>1</v>
      </c>
      <c r="D1625" s="7" t="n">
        <f aca="false">COUNTIFS('Duel Log'!AF$2:AF$5455,$A1625,'Duel Log'!AG$2:AG$5455,$B1625,'Duel Log'!AH$2:AH$5455,"Win")</f>
        <v>1</v>
      </c>
      <c r="E1625" s="7" t="n">
        <f aca="false">COUNTIFS('Duel Log'!AF$2:AF$5455,$A1625,'Duel Log'!AG$2:AG$5455,$B1625,'Duel Log'!AH$2:AH$5455,"Loss")</f>
        <v>0</v>
      </c>
      <c r="F1625" s="7" t="n">
        <f aca="false">COUNTIFS('Duel Log'!AF$2:AF$5455,$A1625,'Duel Log'!AG$2:AG$5455,$B1625,'Duel Log'!AH$2:AH$5455,"Draw")</f>
        <v>0</v>
      </c>
      <c r="G1625" s="13" t="n">
        <f aca="false">IFERROR(D1625/C1625,"")</f>
        <v>1</v>
      </c>
    </row>
    <row r="1626" customFormat="false" ht="15" hidden="false" customHeight="true" outlineLevel="0" collapsed="false">
      <c r="A1626" s="7" t="s">
        <v>603</v>
      </c>
      <c r="B1626" s="7" t="s">
        <v>1175</v>
      </c>
      <c r="C1626" s="7" t="n">
        <f aca="false">COUNTIFS('Duel Log'!AF$2:AF$5455,$A1626,'Duel Log'!AG$2:AG$5455,$B1626)</f>
        <v>2</v>
      </c>
      <c r="D1626" s="7" t="n">
        <f aca="false">COUNTIFS('Duel Log'!AF$2:AF$5455,$A1626,'Duel Log'!AG$2:AG$5455,$B1626,'Duel Log'!AH$2:AH$5455,"Win")</f>
        <v>0</v>
      </c>
      <c r="E1626" s="7" t="n">
        <f aca="false">COUNTIFS('Duel Log'!AF$2:AF$5455,$A1626,'Duel Log'!AG$2:AG$5455,$B1626,'Duel Log'!AH$2:AH$5455,"Loss")</f>
        <v>2</v>
      </c>
      <c r="F1626" s="7" t="n">
        <f aca="false">COUNTIFS('Duel Log'!AF$2:AF$5455,$A1626,'Duel Log'!AG$2:AG$5455,$B1626,'Duel Log'!AH$2:AH$5455,"Draw")</f>
        <v>0</v>
      </c>
      <c r="G1626" s="13" t="n">
        <f aca="false">IFERROR(D1626/C1626,"")</f>
        <v>0</v>
      </c>
    </row>
    <row r="1627" customFormat="false" ht="15" hidden="false" customHeight="true" outlineLevel="0" collapsed="false">
      <c r="A1627" s="7" t="s">
        <v>603</v>
      </c>
      <c r="B1627" s="7" t="s">
        <v>1389</v>
      </c>
      <c r="C1627" s="7" t="n">
        <f aca="false">COUNTIFS('Duel Log'!AF$2:AF$5455,$A1627,'Duel Log'!AG$2:AG$5455,$B1627)</f>
        <v>2</v>
      </c>
      <c r="D1627" s="7" t="n">
        <f aca="false">COUNTIFS('Duel Log'!AF$2:AF$5455,$A1627,'Duel Log'!AG$2:AG$5455,$B1627,'Duel Log'!AH$2:AH$5455,"Win")</f>
        <v>2</v>
      </c>
      <c r="E1627" s="7" t="n">
        <f aca="false">COUNTIFS('Duel Log'!AF$2:AF$5455,$A1627,'Duel Log'!AG$2:AG$5455,$B1627,'Duel Log'!AH$2:AH$5455,"Loss")</f>
        <v>0</v>
      </c>
      <c r="F1627" s="7" t="n">
        <f aca="false">COUNTIFS('Duel Log'!AF$2:AF$5455,$A1627,'Duel Log'!AG$2:AG$5455,$B1627,'Duel Log'!AH$2:AH$5455,"Draw")</f>
        <v>0</v>
      </c>
      <c r="G1627" s="13" t="n">
        <f aca="false">IFERROR(D1627/C1627,"")</f>
        <v>1</v>
      </c>
    </row>
    <row r="1628" customFormat="false" ht="15" hidden="false" customHeight="true" outlineLevel="0" collapsed="false">
      <c r="A1628" s="7" t="s">
        <v>603</v>
      </c>
      <c r="B1628" s="7" t="s">
        <v>2918</v>
      </c>
      <c r="C1628" s="7" t="n">
        <f aca="false">COUNTIFS('Duel Log'!AF$2:AF$5455,$A1628,'Duel Log'!AG$2:AG$5455,$B1628)</f>
        <v>2</v>
      </c>
      <c r="D1628" s="7" t="n">
        <f aca="false">COUNTIFS('Duel Log'!AF$2:AF$5455,$A1628,'Duel Log'!AG$2:AG$5455,$B1628,'Duel Log'!AH$2:AH$5455,"Win")</f>
        <v>0</v>
      </c>
      <c r="E1628" s="7" t="n">
        <f aca="false">COUNTIFS('Duel Log'!AF$2:AF$5455,$A1628,'Duel Log'!AG$2:AG$5455,$B1628,'Duel Log'!AH$2:AH$5455,"Loss")</f>
        <v>2</v>
      </c>
      <c r="F1628" s="7" t="n">
        <f aca="false">COUNTIFS('Duel Log'!AF$2:AF$5455,$A1628,'Duel Log'!AG$2:AG$5455,$B1628,'Duel Log'!AH$2:AH$5455,"Draw")</f>
        <v>0</v>
      </c>
      <c r="G1628" s="13" t="n">
        <f aca="false">IFERROR(D1628/C1628,"")</f>
        <v>0</v>
      </c>
    </row>
    <row r="1629" customFormat="false" ht="15" hidden="false" customHeight="true" outlineLevel="0" collapsed="false">
      <c r="A1629" s="7" t="s">
        <v>603</v>
      </c>
      <c r="B1629" s="7" t="s">
        <v>4704</v>
      </c>
      <c r="C1629" s="7" t="n">
        <f aca="false">COUNTIFS('Duel Log'!AF$2:AF$5455,$A1629,'Duel Log'!AG$2:AG$5455,$B1629)</f>
        <v>2</v>
      </c>
      <c r="D1629" s="7" t="n">
        <f aca="false">COUNTIFS('Duel Log'!AF$2:AF$5455,$A1629,'Duel Log'!AG$2:AG$5455,$B1629,'Duel Log'!AH$2:AH$5455,"Win")</f>
        <v>0</v>
      </c>
      <c r="E1629" s="7" t="n">
        <f aca="false">COUNTIFS('Duel Log'!AF$2:AF$5455,$A1629,'Duel Log'!AG$2:AG$5455,$B1629,'Duel Log'!AH$2:AH$5455,"Loss")</f>
        <v>2</v>
      </c>
      <c r="F1629" s="7" t="n">
        <f aca="false">COUNTIFS('Duel Log'!AF$2:AF$5455,$A1629,'Duel Log'!AG$2:AG$5455,$B1629,'Duel Log'!AH$2:AH$5455,"Draw")</f>
        <v>0</v>
      </c>
      <c r="G1629" s="13" t="n">
        <f aca="false">IFERROR(D1629/C1629,"")</f>
        <v>0</v>
      </c>
    </row>
    <row r="1630" customFormat="false" ht="15" hidden="false" customHeight="true" outlineLevel="0" collapsed="false">
      <c r="A1630" s="7" t="s">
        <v>603</v>
      </c>
      <c r="B1630" s="7" t="s">
        <v>206</v>
      </c>
      <c r="C1630" s="7" t="n">
        <f aca="false">COUNTIFS('Duel Log'!AF$2:AF$5455,$A1630,'Duel Log'!AG$2:AG$5455,$B1630)</f>
        <v>5</v>
      </c>
      <c r="D1630" s="7" t="n">
        <f aca="false">COUNTIFS('Duel Log'!AF$2:AF$5455,$A1630,'Duel Log'!AG$2:AG$5455,$B1630,'Duel Log'!AH$2:AH$5455,"Win")</f>
        <v>2</v>
      </c>
      <c r="E1630" s="7" t="n">
        <f aca="false">COUNTIFS('Duel Log'!AF$2:AF$5455,$A1630,'Duel Log'!AG$2:AG$5455,$B1630,'Duel Log'!AH$2:AH$5455,"Loss")</f>
        <v>3</v>
      </c>
      <c r="F1630" s="7" t="n">
        <f aca="false">COUNTIFS('Duel Log'!AF$2:AF$5455,$A1630,'Duel Log'!AG$2:AG$5455,$B1630,'Duel Log'!AH$2:AH$5455,"Draw")</f>
        <v>0</v>
      </c>
      <c r="G1630" s="13" t="n">
        <f aca="false">IFERROR(D1630/C1630,"")</f>
        <v>0.4</v>
      </c>
    </row>
    <row r="1631" customFormat="false" ht="15" hidden="false" customHeight="true" outlineLevel="0" collapsed="false">
      <c r="A1631" s="7" t="s">
        <v>603</v>
      </c>
      <c r="B1631" s="7" t="s">
        <v>368</v>
      </c>
      <c r="C1631" s="7" t="n">
        <f aca="false">COUNTIFS('Duel Log'!AF$2:AF$5455,$A1631,'Duel Log'!AG$2:AG$5455,$B1631)</f>
        <v>14</v>
      </c>
      <c r="D1631" s="7" t="n">
        <f aca="false">COUNTIFS('Duel Log'!AF$2:AF$5455,$A1631,'Duel Log'!AG$2:AG$5455,$B1631,'Duel Log'!AH$2:AH$5455,"Win")</f>
        <v>4</v>
      </c>
      <c r="E1631" s="7" t="n">
        <f aca="false">COUNTIFS('Duel Log'!AF$2:AF$5455,$A1631,'Duel Log'!AG$2:AG$5455,$B1631,'Duel Log'!AH$2:AH$5455,"Loss")</f>
        <v>10</v>
      </c>
      <c r="F1631" s="7" t="n">
        <f aca="false">COUNTIFS('Duel Log'!AF$2:AF$5455,$A1631,'Duel Log'!AG$2:AG$5455,$B1631,'Duel Log'!AH$2:AH$5455,"Draw")</f>
        <v>0</v>
      </c>
      <c r="G1631" s="13" t="n">
        <f aca="false">IFERROR(D1631/C1631,"")</f>
        <v>0.285714285714286</v>
      </c>
    </row>
    <row r="1632" customFormat="false" ht="15" hidden="false" customHeight="true" outlineLevel="0" collapsed="false">
      <c r="A1632" s="7" t="s">
        <v>603</v>
      </c>
      <c r="B1632" s="7" t="s">
        <v>3724</v>
      </c>
      <c r="C1632" s="7" t="n">
        <f aca="false">COUNTIFS('Duel Log'!AF$2:AF$5455,$A1632,'Duel Log'!AG$2:AG$5455,$B1632)</f>
        <v>1</v>
      </c>
      <c r="D1632" s="7" t="n">
        <f aca="false">COUNTIFS('Duel Log'!AF$2:AF$5455,$A1632,'Duel Log'!AG$2:AG$5455,$B1632,'Duel Log'!AH$2:AH$5455,"Win")</f>
        <v>1</v>
      </c>
      <c r="E1632" s="7" t="n">
        <f aca="false">COUNTIFS('Duel Log'!AF$2:AF$5455,$A1632,'Duel Log'!AG$2:AG$5455,$B1632,'Duel Log'!AH$2:AH$5455,"Loss")</f>
        <v>0</v>
      </c>
      <c r="F1632" s="7" t="n">
        <f aca="false">COUNTIFS('Duel Log'!AF$2:AF$5455,$A1632,'Duel Log'!AG$2:AG$5455,$B1632,'Duel Log'!AH$2:AH$5455,"Draw")</f>
        <v>0</v>
      </c>
      <c r="G1632" s="13" t="n">
        <f aca="false">IFERROR(D1632/C1632,"")</f>
        <v>1</v>
      </c>
    </row>
    <row r="1633" customFormat="false" ht="15" hidden="false" customHeight="true" outlineLevel="0" collapsed="false">
      <c r="A1633" s="7" t="s">
        <v>603</v>
      </c>
      <c r="B1633" s="7" t="s">
        <v>1635</v>
      </c>
      <c r="C1633" s="7" t="n">
        <f aca="false">COUNTIFS('Duel Log'!AF$2:AF$5455,$A1633,'Duel Log'!AG$2:AG$5455,$B1633)</f>
        <v>2</v>
      </c>
      <c r="D1633" s="7" t="n">
        <f aca="false">COUNTIFS('Duel Log'!AF$2:AF$5455,$A1633,'Duel Log'!AG$2:AG$5455,$B1633,'Duel Log'!AH$2:AH$5455,"Win")</f>
        <v>0</v>
      </c>
      <c r="E1633" s="7" t="n">
        <f aca="false">COUNTIFS('Duel Log'!AF$2:AF$5455,$A1633,'Duel Log'!AG$2:AG$5455,$B1633,'Duel Log'!AH$2:AH$5455,"Loss")</f>
        <v>2</v>
      </c>
      <c r="F1633" s="7" t="n">
        <f aca="false">COUNTIFS('Duel Log'!AF$2:AF$5455,$A1633,'Duel Log'!AG$2:AG$5455,$B1633,'Duel Log'!AH$2:AH$5455,"Draw")</f>
        <v>0</v>
      </c>
      <c r="G1633" s="13" t="n">
        <f aca="false">IFERROR(D1633/C1633,"")</f>
        <v>0</v>
      </c>
    </row>
    <row r="1634" customFormat="false" ht="15" hidden="false" customHeight="true" outlineLevel="0" collapsed="false">
      <c r="A1634" s="7" t="s">
        <v>603</v>
      </c>
      <c r="B1634" s="7" t="s">
        <v>958</v>
      </c>
      <c r="C1634" s="7" t="n">
        <f aca="false">COUNTIFS('Duel Log'!AF$2:AF$5455,$A1634,'Duel Log'!AG$2:AG$5455,$B1634)</f>
        <v>1</v>
      </c>
      <c r="D1634" s="7" t="n">
        <f aca="false">COUNTIFS('Duel Log'!AF$2:AF$5455,$A1634,'Duel Log'!AG$2:AG$5455,$B1634,'Duel Log'!AH$2:AH$5455,"Win")</f>
        <v>0</v>
      </c>
      <c r="E1634" s="7" t="n">
        <f aca="false">COUNTIFS('Duel Log'!AF$2:AF$5455,$A1634,'Duel Log'!AG$2:AG$5455,$B1634,'Duel Log'!AH$2:AH$5455,"Loss")</f>
        <v>1</v>
      </c>
      <c r="F1634" s="7" t="n">
        <f aca="false">COUNTIFS('Duel Log'!AF$2:AF$5455,$A1634,'Duel Log'!AG$2:AG$5455,$B1634,'Duel Log'!AH$2:AH$5455,"Draw")</f>
        <v>0</v>
      </c>
      <c r="G1634" s="13" t="n">
        <f aca="false">IFERROR(D1634/C1634,"")</f>
        <v>0</v>
      </c>
    </row>
    <row r="1635" customFormat="false" ht="15" hidden="false" customHeight="true" outlineLevel="0" collapsed="false">
      <c r="A1635" s="7" t="s">
        <v>603</v>
      </c>
      <c r="B1635" s="7" t="s">
        <v>321</v>
      </c>
      <c r="C1635" s="7" t="n">
        <f aca="false">COUNTIFS('Duel Log'!AF$2:AF$5455,$A1635,'Duel Log'!AG$2:AG$5455,$B1635)</f>
        <v>2</v>
      </c>
      <c r="D1635" s="7" t="n">
        <f aca="false">COUNTIFS('Duel Log'!AF$2:AF$5455,$A1635,'Duel Log'!AG$2:AG$5455,$B1635,'Duel Log'!AH$2:AH$5455,"Win")</f>
        <v>2</v>
      </c>
      <c r="E1635" s="7" t="n">
        <f aca="false">COUNTIFS('Duel Log'!AF$2:AF$5455,$A1635,'Duel Log'!AG$2:AG$5455,$B1635,'Duel Log'!AH$2:AH$5455,"Loss")</f>
        <v>0</v>
      </c>
      <c r="F1635" s="7" t="n">
        <f aca="false">COUNTIFS('Duel Log'!AF$2:AF$5455,$A1635,'Duel Log'!AG$2:AG$5455,$B1635,'Duel Log'!AH$2:AH$5455,"Draw")</f>
        <v>0</v>
      </c>
      <c r="G1635" s="13" t="n">
        <f aca="false">IFERROR(D1635/C1635,"")</f>
        <v>1</v>
      </c>
    </row>
    <row r="1636" customFormat="false" ht="15" hidden="false" customHeight="true" outlineLevel="0" collapsed="false">
      <c r="A1636" s="7" t="s">
        <v>603</v>
      </c>
      <c r="B1636" s="7" t="s">
        <v>756</v>
      </c>
      <c r="C1636" s="7" t="n">
        <f aca="false">COUNTIFS('Duel Log'!AF$2:AF$5455,$A1636,'Duel Log'!AG$2:AG$5455,$B1636)</f>
        <v>2</v>
      </c>
      <c r="D1636" s="7" t="n">
        <f aca="false">COUNTIFS('Duel Log'!AF$2:AF$5455,$A1636,'Duel Log'!AG$2:AG$5455,$B1636,'Duel Log'!AH$2:AH$5455,"Win")</f>
        <v>0</v>
      </c>
      <c r="E1636" s="7" t="n">
        <f aca="false">COUNTIFS('Duel Log'!AF$2:AF$5455,$A1636,'Duel Log'!AG$2:AG$5455,$B1636,'Duel Log'!AH$2:AH$5455,"Loss")</f>
        <v>2</v>
      </c>
      <c r="F1636" s="7" t="n">
        <f aca="false">COUNTIFS('Duel Log'!AF$2:AF$5455,$A1636,'Duel Log'!AG$2:AG$5455,$B1636,'Duel Log'!AH$2:AH$5455,"Draw")</f>
        <v>0</v>
      </c>
      <c r="G1636" s="13" t="n">
        <f aca="false">IFERROR(D1636/C1636,"")</f>
        <v>0</v>
      </c>
    </row>
    <row r="1637" customFormat="false" ht="15" hidden="false" customHeight="true" outlineLevel="0" collapsed="false">
      <c r="A1637" s="7" t="s">
        <v>603</v>
      </c>
      <c r="B1637" s="7" t="s">
        <v>1230</v>
      </c>
      <c r="C1637" s="7" t="n">
        <f aca="false">COUNTIFS('Duel Log'!AF$2:AF$5455,$A1637,'Duel Log'!AG$2:AG$5455,$B1637)</f>
        <v>1</v>
      </c>
      <c r="D1637" s="7" t="n">
        <f aca="false">COUNTIFS('Duel Log'!AF$2:AF$5455,$A1637,'Duel Log'!AG$2:AG$5455,$B1637,'Duel Log'!AH$2:AH$5455,"Win")</f>
        <v>0</v>
      </c>
      <c r="E1637" s="7" t="n">
        <f aca="false">COUNTIFS('Duel Log'!AF$2:AF$5455,$A1637,'Duel Log'!AG$2:AG$5455,$B1637,'Duel Log'!AH$2:AH$5455,"Loss")</f>
        <v>1</v>
      </c>
      <c r="F1637" s="7" t="n">
        <f aca="false">COUNTIFS('Duel Log'!AF$2:AF$5455,$A1637,'Duel Log'!AG$2:AG$5455,$B1637,'Duel Log'!AH$2:AH$5455,"Draw")</f>
        <v>0</v>
      </c>
      <c r="G1637" s="13" t="n">
        <f aca="false">IFERROR(D1637/C1637,"")</f>
        <v>0</v>
      </c>
    </row>
    <row r="1638" customFormat="false" ht="15" hidden="false" customHeight="true" outlineLevel="0" collapsed="false">
      <c r="A1638" s="7" t="s">
        <v>603</v>
      </c>
      <c r="B1638" s="7" t="s">
        <v>1170</v>
      </c>
      <c r="C1638" s="7" t="n">
        <f aca="false">COUNTIFS('Duel Log'!AF$2:AF$5455,$A1638,'Duel Log'!AG$2:AG$5455,$B1638)</f>
        <v>2</v>
      </c>
      <c r="D1638" s="7" t="n">
        <f aca="false">COUNTIFS('Duel Log'!AF$2:AF$5455,$A1638,'Duel Log'!AG$2:AG$5455,$B1638,'Duel Log'!AH$2:AH$5455,"Win")</f>
        <v>2</v>
      </c>
      <c r="E1638" s="7" t="n">
        <f aca="false">COUNTIFS('Duel Log'!AF$2:AF$5455,$A1638,'Duel Log'!AG$2:AG$5455,$B1638,'Duel Log'!AH$2:AH$5455,"Loss")</f>
        <v>0</v>
      </c>
      <c r="F1638" s="7" t="n">
        <f aca="false">COUNTIFS('Duel Log'!AF$2:AF$5455,$A1638,'Duel Log'!AG$2:AG$5455,$B1638,'Duel Log'!AH$2:AH$5455,"Draw")</f>
        <v>0</v>
      </c>
      <c r="G1638" s="13" t="n">
        <f aca="false">IFERROR(D1638/C1638,"")</f>
        <v>1</v>
      </c>
    </row>
    <row r="1639" customFormat="false" ht="15" hidden="false" customHeight="true" outlineLevel="0" collapsed="false">
      <c r="A1639" s="7" t="s">
        <v>603</v>
      </c>
      <c r="B1639" s="7" t="s">
        <v>1050</v>
      </c>
      <c r="C1639" s="7" t="n">
        <f aca="false">COUNTIFS('Duel Log'!AF$2:AF$5455,$A1639,'Duel Log'!AG$2:AG$5455,$B1639)</f>
        <v>2</v>
      </c>
      <c r="D1639" s="7" t="n">
        <f aca="false">COUNTIFS('Duel Log'!AF$2:AF$5455,$A1639,'Duel Log'!AG$2:AG$5455,$B1639,'Duel Log'!AH$2:AH$5455,"Win")</f>
        <v>2</v>
      </c>
      <c r="E1639" s="7" t="n">
        <f aca="false">COUNTIFS('Duel Log'!AF$2:AF$5455,$A1639,'Duel Log'!AG$2:AG$5455,$B1639,'Duel Log'!AH$2:AH$5455,"Loss")</f>
        <v>0</v>
      </c>
      <c r="F1639" s="7" t="n">
        <f aca="false">COUNTIFS('Duel Log'!AF$2:AF$5455,$A1639,'Duel Log'!AG$2:AG$5455,$B1639,'Duel Log'!AH$2:AH$5455,"Draw")</f>
        <v>0</v>
      </c>
      <c r="G1639" s="13" t="n">
        <f aca="false">IFERROR(D1639/C1639,"")</f>
        <v>1</v>
      </c>
    </row>
    <row r="1640" customFormat="false" ht="15" hidden="false" customHeight="true" outlineLevel="0" collapsed="false">
      <c r="A1640" s="7" t="s">
        <v>603</v>
      </c>
      <c r="B1640" s="7" t="s">
        <v>2680</v>
      </c>
      <c r="C1640" s="7" t="n">
        <f aca="false">COUNTIFS('Duel Log'!AF$2:AF$5455,$A1640,'Duel Log'!AG$2:AG$5455,$B1640)</f>
        <v>2</v>
      </c>
      <c r="D1640" s="7" t="n">
        <f aca="false">COUNTIFS('Duel Log'!AF$2:AF$5455,$A1640,'Duel Log'!AG$2:AG$5455,$B1640,'Duel Log'!AH$2:AH$5455,"Win")</f>
        <v>1</v>
      </c>
      <c r="E1640" s="7" t="n">
        <f aca="false">COUNTIFS('Duel Log'!AF$2:AF$5455,$A1640,'Duel Log'!AG$2:AG$5455,$B1640,'Duel Log'!AH$2:AH$5455,"Loss")</f>
        <v>1</v>
      </c>
      <c r="F1640" s="7" t="n">
        <f aca="false">COUNTIFS('Duel Log'!AF$2:AF$5455,$A1640,'Duel Log'!AG$2:AG$5455,$B1640,'Duel Log'!AH$2:AH$5455,"Draw")</f>
        <v>0</v>
      </c>
      <c r="G1640" s="13" t="n">
        <f aca="false">IFERROR(D1640/C1640,"")</f>
        <v>0.5</v>
      </c>
    </row>
    <row r="1641" customFormat="false" ht="15" hidden="false" customHeight="true" outlineLevel="0" collapsed="false">
      <c r="A1641" s="7" t="s">
        <v>603</v>
      </c>
      <c r="B1641" s="7" t="s">
        <v>967</v>
      </c>
      <c r="C1641" s="7" t="n">
        <f aca="false">COUNTIFS('Duel Log'!AF$2:AF$5455,$A1641,'Duel Log'!AG$2:AG$5455,$B1641)</f>
        <v>1</v>
      </c>
      <c r="D1641" s="7" t="n">
        <f aca="false">COUNTIFS('Duel Log'!AF$2:AF$5455,$A1641,'Duel Log'!AG$2:AG$5455,$B1641,'Duel Log'!AH$2:AH$5455,"Win")</f>
        <v>0</v>
      </c>
      <c r="E1641" s="7" t="n">
        <f aca="false">COUNTIFS('Duel Log'!AF$2:AF$5455,$A1641,'Duel Log'!AG$2:AG$5455,$B1641,'Duel Log'!AH$2:AH$5455,"Loss")</f>
        <v>1</v>
      </c>
      <c r="F1641" s="7" t="n">
        <f aca="false">COUNTIFS('Duel Log'!AF$2:AF$5455,$A1641,'Duel Log'!AG$2:AG$5455,$B1641,'Duel Log'!AH$2:AH$5455,"Draw")</f>
        <v>0</v>
      </c>
      <c r="G1641" s="13" t="n">
        <f aca="false">IFERROR(D1641/C1641,"")</f>
        <v>0</v>
      </c>
    </row>
    <row r="1642" customFormat="false" ht="15" hidden="false" customHeight="true" outlineLevel="0" collapsed="false">
      <c r="A1642" s="7" t="s">
        <v>603</v>
      </c>
      <c r="B1642" s="7" t="s">
        <v>787</v>
      </c>
      <c r="C1642" s="7" t="n">
        <f aca="false">COUNTIFS('Duel Log'!AF$2:AF$5455,$A1642,'Duel Log'!AG$2:AG$5455,$B1642)</f>
        <v>3</v>
      </c>
      <c r="D1642" s="7" t="n">
        <f aca="false">COUNTIFS('Duel Log'!AF$2:AF$5455,$A1642,'Duel Log'!AG$2:AG$5455,$B1642,'Duel Log'!AH$2:AH$5455,"Win")</f>
        <v>0</v>
      </c>
      <c r="E1642" s="7" t="n">
        <f aca="false">COUNTIFS('Duel Log'!AF$2:AF$5455,$A1642,'Duel Log'!AG$2:AG$5455,$B1642,'Duel Log'!AH$2:AH$5455,"Loss")</f>
        <v>3</v>
      </c>
      <c r="F1642" s="7" t="n">
        <f aca="false">COUNTIFS('Duel Log'!AF$2:AF$5455,$A1642,'Duel Log'!AG$2:AG$5455,$B1642,'Duel Log'!AH$2:AH$5455,"Draw")</f>
        <v>0</v>
      </c>
      <c r="G1642" s="13" t="n">
        <f aca="false">IFERROR(D1642/C1642,"")</f>
        <v>0</v>
      </c>
    </row>
    <row r="1643" customFormat="false" ht="15" hidden="false" customHeight="true" outlineLevel="0" collapsed="false">
      <c r="A1643" s="7" t="s">
        <v>603</v>
      </c>
      <c r="B1643" s="7" t="s">
        <v>8113</v>
      </c>
      <c r="C1643" s="7" t="n">
        <f aca="false">COUNTIFS('Duel Log'!AF$2:AF$5455,$A1643,'Duel Log'!AG$2:AG$5455,$B1643)</f>
        <v>1</v>
      </c>
      <c r="D1643" s="7" t="n">
        <f aca="false">COUNTIFS('Duel Log'!AF$2:AF$5455,$A1643,'Duel Log'!AG$2:AG$5455,$B1643,'Duel Log'!AH$2:AH$5455,"Win")</f>
        <v>0</v>
      </c>
      <c r="E1643" s="7" t="n">
        <f aca="false">COUNTIFS('Duel Log'!AF$2:AF$5455,$A1643,'Duel Log'!AG$2:AG$5455,$B1643,'Duel Log'!AH$2:AH$5455,"Loss")</f>
        <v>1</v>
      </c>
      <c r="F1643" s="7" t="n">
        <f aca="false">COUNTIFS('Duel Log'!AF$2:AF$5455,$A1643,'Duel Log'!AG$2:AG$5455,$B1643,'Duel Log'!AH$2:AH$5455,"Draw")</f>
        <v>0</v>
      </c>
      <c r="G1643" s="13" t="n">
        <f aca="false">IFERROR(D1643/C1643,"")</f>
        <v>0</v>
      </c>
    </row>
    <row r="1644" customFormat="false" ht="15" hidden="false" customHeight="true" outlineLevel="0" collapsed="false">
      <c r="A1644" s="7" t="s">
        <v>603</v>
      </c>
      <c r="B1644" s="7" t="s">
        <v>635</v>
      </c>
      <c r="C1644" s="7" t="n">
        <f aca="false">COUNTIFS('Duel Log'!AF$2:AF$5455,$A1644,'Duel Log'!AG$2:AG$5455,$B1644)</f>
        <v>1</v>
      </c>
      <c r="D1644" s="7" t="n">
        <f aca="false">COUNTIFS('Duel Log'!AF$2:AF$5455,$A1644,'Duel Log'!AG$2:AG$5455,$B1644,'Duel Log'!AH$2:AH$5455,"Win")</f>
        <v>0</v>
      </c>
      <c r="E1644" s="7" t="n">
        <f aca="false">COUNTIFS('Duel Log'!AF$2:AF$5455,$A1644,'Duel Log'!AG$2:AG$5455,$B1644,'Duel Log'!AH$2:AH$5455,"Loss")</f>
        <v>1</v>
      </c>
      <c r="F1644" s="7" t="n">
        <f aca="false">COUNTIFS('Duel Log'!AF$2:AF$5455,$A1644,'Duel Log'!AG$2:AG$5455,$B1644,'Duel Log'!AH$2:AH$5455,"Draw")</f>
        <v>0</v>
      </c>
      <c r="G1644" s="13" t="n">
        <f aca="false">IFERROR(D1644/C1644,"")</f>
        <v>0</v>
      </c>
    </row>
    <row r="1645" customFormat="false" ht="15" hidden="false" customHeight="true" outlineLevel="0" collapsed="false">
      <c r="A1645" s="7" t="s">
        <v>603</v>
      </c>
      <c r="B1645" s="7" t="s">
        <v>845</v>
      </c>
      <c r="C1645" s="7" t="n">
        <f aca="false">COUNTIFS('Duel Log'!AF$2:AF$5455,$A1645,'Duel Log'!AG$2:AG$5455,$B1645)</f>
        <v>1</v>
      </c>
      <c r="D1645" s="7" t="n">
        <f aca="false">COUNTIFS('Duel Log'!AF$2:AF$5455,$A1645,'Duel Log'!AG$2:AG$5455,$B1645,'Duel Log'!AH$2:AH$5455,"Win")</f>
        <v>0</v>
      </c>
      <c r="E1645" s="7" t="n">
        <f aca="false">COUNTIFS('Duel Log'!AF$2:AF$5455,$A1645,'Duel Log'!AG$2:AG$5455,$B1645,'Duel Log'!AH$2:AH$5455,"Loss")</f>
        <v>1</v>
      </c>
      <c r="F1645" s="7" t="n">
        <f aca="false">COUNTIFS('Duel Log'!AF$2:AF$5455,$A1645,'Duel Log'!AG$2:AG$5455,$B1645,'Duel Log'!AH$2:AH$5455,"Draw")</f>
        <v>0</v>
      </c>
      <c r="G1645" s="13" t="n">
        <f aca="false">IFERROR(D1645/C1645,"")</f>
        <v>0</v>
      </c>
    </row>
    <row r="1646" customFormat="false" ht="15" hidden="false" customHeight="true" outlineLevel="0" collapsed="false">
      <c r="A1646" s="7" t="s">
        <v>603</v>
      </c>
      <c r="B1646" s="7" t="s">
        <v>2197</v>
      </c>
      <c r="C1646" s="7" t="n">
        <f aca="false">COUNTIFS('Duel Log'!AF$2:AF$5455,$A1646,'Duel Log'!AG$2:AG$5455,$B1646)</f>
        <v>1</v>
      </c>
      <c r="D1646" s="7" t="n">
        <f aca="false">COUNTIFS('Duel Log'!AF$2:AF$5455,$A1646,'Duel Log'!AG$2:AG$5455,$B1646,'Duel Log'!AH$2:AH$5455,"Win")</f>
        <v>1</v>
      </c>
      <c r="E1646" s="7" t="n">
        <f aca="false">COUNTIFS('Duel Log'!AF$2:AF$5455,$A1646,'Duel Log'!AG$2:AG$5455,$B1646,'Duel Log'!AH$2:AH$5455,"Loss")</f>
        <v>0</v>
      </c>
      <c r="F1646" s="7" t="n">
        <f aca="false">COUNTIFS('Duel Log'!AF$2:AF$5455,$A1646,'Duel Log'!AG$2:AG$5455,$B1646,'Duel Log'!AH$2:AH$5455,"Draw")</f>
        <v>0</v>
      </c>
      <c r="G1646" s="13" t="n">
        <f aca="false">IFERROR(D1646/C1646,"")</f>
        <v>1</v>
      </c>
    </row>
    <row r="1647" customFormat="false" ht="15" hidden="false" customHeight="true" outlineLevel="0" collapsed="false">
      <c r="A1647" s="7" t="s">
        <v>603</v>
      </c>
      <c r="B1647" s="7" t="s">
        <v>1314</v>
      </c>
      <c r="C1647" s="7" t="n">
        <f aca="false">COUNTIFS('Duel Log'!AF$2:AF$5455,$A1647,'Duel Log'!AG$2:AG$5455,$B1647)</f>
        <v>2</v>
      </c>
      <c r="D1647" s="7" t="n">
        <f aca="false">COUNTIFS('Duel Log'!AF$2:AF$5455,$A1647,'Duel Log'!AG$2:AG$5455,$B1647,'Duel Log'!AH$2:AH$5455,"Win")</f>
        <v>0</v>
      </c>
      <c r="E1647" s="7" t="n">
        <f aca="false">COUNTIFS('Duel Log'!AF$2:AF$5455,$A1647,'Duel Log'!AG$2:AG$5455,$B1647,'Duel Log'!AH$2:AH$5455,"Loss")</f>
        <v>2</v>
      </c>
      <c r="F1647" s="7" t="n">
        <f aca="false">COUNTIFS('Duel Log'!AF$2:AF$5455,$A1647,'Duel Log'!AG$2:AG$5455,$B1647,'Duel Log'!AH$2:AH$5455,"Draw")</f>
        <v>0</v>
      </c>
      <c r="G1647" s="13" t="n">
        <f aca="false">IFERROR(D1647/C1647,"")</f>
        <v>0</v>
      </c>
    </row>
    <row r="1648" customFormat="false" ht="15" hidden="false" customHeight="true" outlineLevel="0" collapsed="false">
      <c r="A1648" s="7" t="s">
        <v>603</v>
      </c>
      <c r="B1648" s="7" t="s">
        <v>2271</v>
      </c>
      <c r="C1648" s="7" t="n">
        <f aca="false">COUNTIFS('Duel Log'!AF$2:AF$5455,$A1648,'Duel Log'!AG$2:AG$5455,$B1648)</f>
        <v>2</v>
      </c>
      <c r="D1648" s="7" t="n">
        <f aca="false">COUNTIFS('Duel Log'!AF$2:AF$5455,$A1648,'Duel Log'!AG$2:AG$5455,$B1648,'Duel Log'!AH$2:AH$5455,"Win")</f>
        <v>2</v>
      </c>
      <c r="E1648" s="7" t="n">
        <f aca="false">COUNTIFS('Duel Log'!AF$2:AF$5455,$A1648,'Duel Log'!AG$2:AG$5455,$B1648,'Duel Log'!AH$2:AH$5455,"Loss")</f>
        <v>0</v>
      </c>
      <c r="F1648" s="7" t="n">
        <f aca="false">COUNTIFS('Duel Log'!AF$2:AF$5455,$A1648,'Duel Log'!AG$2:AG$5455,$B1648,'Duel Log'!AH$2:AH$5455,"Draw")</f>
        <v>0</v>
      </c>
      <c r="G1648" s="13" t="n">
        <f aca="false">IFERROR(D1648/C1648,"")</f>
        <v>1</v>
      </c>
    </row>
    <row r="1649" customFormat="false" ht="15" hidden="false" customHeight="true" outlineLevel="0" collapsed="false">
      <c r="A1649" s="7" t="s">
        <v>603</v>
      </c>
      <c r="B1649" s="7" t="s">
        <v>5834</v>
      </c>
      <c r="C1649" s="7" t="n">
        <f aca="false">COUNTIFS('Duel Log'!AF$2:AF$5455,$A1649,'Duel Log'!AG$2:AG$5455,$B1649)</f>
        <v>1</v>
      </c>
      <c r="D1649" s="7" t="n">
        <f aca="false">COUNTIFS('Duel Log'!AF$2:AF$5455,$A1649,'Duel Log'!AG$2:AG$5455,$B1649,'Duel Log'!AH$2:AH$5455,"Win")</f>
        <v>0</v>
      </c>
      <c r="E1649" s="7" t="n">
        <f aca="false">COUNTIFS('Duel Log'!AF$2:AF$5455,$A1649,'Duel Log'!AG$2:AG$5455,$B1649,'Duel Log'!AH$2:AH$5455,"Loss")</f>
        <v>1</v>
      </c>
      <c r="F1649" s="7" t="n">
        <f aca="false">COUNTIFS('Duel Log'!AF$2:AF$5455,$A1649,'Duel Log'!AG$2:AG$5455,$B1649,'Duel Log'!AH$2:AH$5455,"Draw")</f>
        <v>0</v>
      </c>
      <c r="G1649" s="13" t="n">
        <f aca="false">IFERROR(D1649/C1649,"")</f>
        <v>0</v>
      </c>
    </row>
    <row r="1650" customFormat="false" ht="15" hidden="false" customHeight="true" outlineLevel="0" collapsed="false">
      <c r="A1650" s="7" t="s">
        <v>603</v>
      </c>
      <c r="B1650" s="7" t="s">
        <v>6882</v>
      </c>
      <c r="C1650" s="7" t="n">
        <f aca="false">COUNTIFS('Duel Log'!AF$2:AF$5455,$A1650,'Duel Log'!AG$2:AG$5455,$B1650)</f>
        <v>1</v>
      </c>
      <c r="D1650" s="7" t="n">
        <f aca="false">COUNTIFS('Duel Log'!AF$2:AF$5455,$A1650,'Duel Log'!AG$2:AG$5455,$B1650,'Duel Log'!AH$2:AH$5455,"Win")</f>
        <v>1</v>
      </c>
      <c r="E1650" s="7" t="n">
        <f aca="false">COUNTIFS('Duel Log'!AF$2:AF$5455,$A1650,'Duel Log'!AG$2:AG$5455,$B1650,'Duel Log'!AH$2:AH$5455,"Loss")</f>
        <v>0</v>
      </c>
      <c r="F1650" s="7" t="n">
        <f aca="false">COUNTIFS('Duel Log'!AF$2:AF$5455,$A1650,'Duel Log'!AG$2:AG$5455,$B1650,'Duel Log'!AH$2:AH$5455,"Draw")</f>
        <v>0</v>
      </c>
      <c r="G1650" s="13" t="n">
        <f aca="false">IFERROR(D1650/C1650,"")</f>
        <v>1</v>
      </c>
    </row>
    <row r="1651" customFormat="false" ht="15" hidden="false" customHeight="true" outlineLevel="0" collapsed="false">
      <c r="A1651" s="7" t="s">
        <v>603</v>
      </c>
      <c r="B1651" s="7" t="s">
        <v>4062</v>
      </c>
      <c r="C1651" s="7" t="n">
        <f aca="false">COUNTIFS('Duel Log'!AF$2:AF$5455,$A1651,'Duel Log'!AG$2:AG$5455,$B1651)</f>
        <v>1</v>
      </c>
      <c r="D1651" s="7" t="n">
        <f aca="false">COUNTIFS('Duel Log'!AF$2:AF$5455,$A1651,'Duel Log'!AG$2:AG$5455,$B1651,'Duel Log'!AH$2:AH$5455,"Win")</f>
        <v>0</v>
      </c>
      <c r="E1651" s="7" t="n">
        <f aca="false">COUNTIFS('Duel Log'!AF$2:AF$5455,$A1651,'Duel Log'!AG$2:AG$5455,$B1651,'Duel Log'!AH$2:AH$5455,"Loss")</f>
        <v>1</v>
      </c>
      <c r="F1651" s="7" t="n">
        <f aca="false">COUNTIFS('Duel Log'!AF$2:AF$5455,$A1651,'Duel Log'!AG$2:AG$5455,$B1651,'Duel Log'!AH$2:AH$5455,"Draw")</f>
        <v>0</v>
      </c>
      <c r="G1651" s="13" t="n">
        <f aca="false">IFERROR(D1651/C1651,"")</f>
        <v>0</v>
      </c>
    </row>
    <row r="1652" customFormat="false" ht="15" hidden="false" customHeight="true" outlineLevel="0" collapsed="false">
      <c r="A1652" s="7" t="s">
        <v>603</v>
      </c>
      <c r="B1652" s="7" t="s">
        <v>120</v>
      </c>
      <c r="C1652" s="7" t="n">
        <f aca="false">COUNTIFS('Duel Log'!AF$2:AF$5455,$A1652,'Duel Log'!AG$2:AG$5455,$B1652)</f>
        <v>2</v>
      </c>
      <c r="D1652" s="7" t="n">
        <f aca="false">COUNTIFS('Duel Log'!AF$2:AF$5455,$A1652,'Duel Log'!AG$2:AG$5455,$B1652,'Duel Log'!AH$2:AH$5455,"Win")</f>
        <v>0</v>
      </c>
      <c r="E1652" s="7" t="n">
        <f aca="false">COUNTIFS('Duel Log'!AF$2:AF$5455,$A1652,'Duel Log'!AG$2:AG$5455,$B1652,'Duel Log'!AH$2:AH$5455,"Loss")</f>
        <v>2</v>
      </c>
      <c r="F1652" s="7" t="n">
        <f aca="false">COUNTIFS('Duel Log'!AF$2:AF$5455,$A1652,'Duel Log'!AG$2:AG$5455,$B1652,'Duel Log'!AH$2:AH$5455,"Draw")</f>
        <v>0</v>
      </c>
      <c r="G1652" s="13" t="n">
        <f aca="false">IFERROR(D1652/C1652,"")</f>
        <v>0</v>
      </c>
    </row>
    <row r="1653" customFormat="false" ht="15" hidden="false" customHeight="true" outlineLevel="0" collapsed="false">
      <c r="A1653" s="7" t="s">
        <v>603</v>
      </c>
      <c r="B1653" s="7" t="s">
        <v>2438</v>
      </c>
      <c r="C1653" s="7" t="n">
        <f aca="false">COUNTIFS('Duel Log'!AF$2:AF$5455,$A1653,'Duel Log'!AG$2:AG$5455,$B1653)</f>
        <v>1</v>
      </c>
      <c r="D1653" s="7" t="n">
        <f aca="false">COUNTIFS('Duel Log'!AF$2:AF$5455,$A1653,'Duel Log'!AG$2:AG$5455,$B1653,'Duel Log'!AH$2:AH$5455,"Win")</f>
        <v>0</v>
      </c>
      <c r="E1653" s="7" t="n">
        <f aca="false">COUNTIFS('Duel Log'!AF$2:AF$5455,$A1653,'Duel Log'!AG$2:AG$5455,$B1653,'Duel Log'!AH$2:AH$5455,"Loss")</f>
        <v>1</v>
      </c>
      <c r="F1653" s="7" t="n">
        <f aca="false">COUNTIFS('Duel Log'!AF$2:AF$5455,$A1653,'Duel Log'!AG$2:AG$5455,$B1653,'Duel Log'!AH$2:AH$5455,"Draw")</f>
        <v>0</v>
      </c>
      <c r="G1653" s="13" t="n">
        <f aca="false">IFERROR(D1653/C1653,"")</f>
        <v>0</v>
      </c>
    </row>
    <row r="1654" customFormat="false" ht="15" hidden="false" customHeight="true" outlineLevel="0" collapsed="false">
      <c r="A1654" s="7" t="s">
        <v>603</v>
      </c>
      <c r="B1654" s="7" t="s">
        <v>526</v>
      </c>
      <c r="C1654" s="7" t="n">
        <f aca="false">COUNTIFS('Duel Log'!AF$2:AF$5455,$A1654,'Duel Log'!AG$2:AG$5455,$B1654)</f>
        <v>3</v>
      </c>
      <c r="D1654" s="7" t="n">
        <f aca="false">COUNTIFS('Duel Log'!AF$2:AF$5455,$A1654,'Duel Log'!AG$2:AG$5455,$B1654,'Duel Log'!AH$2:AH$5455,"Win")</f>
        <v>1</v>
      </c>
      <c r="E1654" s="7" t="n">
        <f aca="false">COUNTIFS('Duel Log'!AF$2:AF$5455,$A1654,'Duel Log'!AG$2:AG$5455,$B1654,'Duel Log'!AH$2:AH$5455,"Loss")</f>
        <v>2</v>
      </c>
      <c r="F1654" s="7" t="n">
        <f aca="false">COUNTIFS('Duel Log'!AF$2:AF$5455,$A1654,'Duel Log'!AG$2:AG$5455,$B1654,'Duel Log'!AH$2:AH$5455,"Draw")</f>
        <v>0</v>
      </c>
      <c r="G1654" s="13" t="n">
        <f aca="false">IFERROR(D1654/C1654,"")</f>
        <v>0.333333333333333</v>
      </c>
    </row>
    <row r="1655" customFormat="false" ht="15" hidden="false" customHeight="true" outlineLevel="0" collapsed="false">
      <c r="A1655" s="7" t="s">
        <v>603</v>
      </c>
      <c r="B1655" s="7" t="s">
        <v>1837</v>
      </c>
      <c r="C1655" s="7" t="n">
        <f aca="false">COUNTIFS('Duel Log'!AF$2:AF$5455,$A1655,'Duel Log'!AG$2:AG$5455,$B1655)</f>
        <v>2</v>
      </c>
      <c r="D1655" s="7" t="n">
        <f aca="false">COUNTIFS('Duel Log'!AF$2:AF$5455,$A1655,'Duel Log'!AG$2:AG$5455,$B1655,'Duel Log'!AH$2:AH$5455,"Win")</f>
        <v>2</v>
      </c>
      <c r="E1655" s="7" t="n">
        <f aca="false">COUNTIFS('Duel Log'!AF$2:AF$5455,$A1655,'Duel Log'!AG$2:AG$5455,$B1655,'Duel Log'!AH$2:AH$5455,"Loss")</f>
        <v>0</v>
      </c>
      <c r="F1655" s="7" t="n">
        <f aca="false">COUNTIFS('Duel Log'!AF$2:AF$5455,$A1655,'Duel Log'!AG$2:AG$5455,$B1655,'Duel Log'!AH$2:AH$5455,"Draw")</f>
        <v>0</v>
      </c>
      <c r="G1655" s="13" t="n">
        <f aca="false">IFERROR(D1655/C1655,"")</f>
        <v>1</v>
      </c>
    </row>
    <row r="1656" customFormat="false" ht="15" hidden="false" customHeight="true" outlineLevel="0" collapsed="false">
      <c r="A1656" s="7" t="s">
        <v>603</v>
      </c>
      <c r="B1656" s="7" t="s">
        <v>5289</v>
      </c>
      <c r="C1656" s="7" t="n">
        <f aca="false">COUNTIFS('Duel Log'!AF$2:AF$5455,$A1656,'Duel Log'!AG$2:AG$5455,$B1656)</f>
        <v>2</v>
      </c>
      <c r="D1656" s="7" t="n">
        <f aca="false">COUNTIFS('Duel Log'!AF$2:AF$5455,$A1656,'Duel Log'!AG$2:AG$5455,$B1656,'Duel Log'!AH$2:AH$5455,"Win")</f>
        <v>0</v>
      </c>
      <c r="E1656" s="7" t="n">
        <f aca="false">COUNTIFS('Duel Log'!AF$2:AF$5455,$A1656,'Duel Log'!AG$2:AG$5455,$B1656,'Duel Log'!AH$2:AH$5455,"Loss")</f>
        <v>2</v>
      </c>
      <c r="F1656" s="7" t="n">
        <f aca="false">COUNTIFS('Duel Log'!AF$2:AF$5455,$A1656,'Duel Log'!AG$2:AG$5455,$B1656,'Duel Log'!AH$2:AH$5455,"Draw")</f>
        <v>0</v>
      </c>
      <c r="G1656" s="13" t="n">
        <f aca="false">IFERROR(D1656/C1656,"")</f>
        <v>0</v>
      </c>
    </row>
    <row r="1657" customFormat="false" ht="15" hidden="false" customHeight="true" outlineLevel="0" collapsed="false">
      <c r="A1657" s="7" t="s">
        <v>603</v>
      </c>
      <c r="B1657" s="7" t="s">
        <v>1001</v>
      </c>
      <c r="C1657" s="7" t="n">
        <f aca="false">COUNTIFS('Duel Log'!AF$2:AF$5455,$A1657,'Duel Log'!AG$2:AG$5455,$B1657)</f>
        <v>1</v>
      </c>
      <c r="D1657" s="7" t="n">
        <f aca="false">COUNTIFS('Duel Log'!AF$2:AF$5455,$A1657,'Duel Log'!AG$2:AG$5455,$B1657,'Duel Log'!AH$2:AH$5455,"Win")</f>
        <v>0</v>
      </c>
      <c r="E1657" s="7" t="n">
        <f aca="false">COUNTIFS('Duel Log'!AF$2:AF$5455,$A1657,'Duel Log'!AG$2:AG$5455,$B1657,'Duel Log'!AH$2:AH$5455,"Loss")</f>
        <v>1</v>
      </c>
      <c r="F1657" s="7" t="n">
        <f aca="false">COUNTIFS('Duel Log'!AF$2:AF$5455,$A1657,'Duel Log'!AG$2:AG$5455,$B1657,'Duel Log'!AH$2:AH$5455,"Draw")</f>
        <v>0</v>
      </c>
      <c r="G1657" s="13" t="n">
        <f aca="false">IFERROR(D1657/C1657,"")</f>
        <v>0</v>
      </c>
    </row>
    <row r="1658" customFormat="false" ht="15" hidden="false" customHeight="true" outlineLevel="0" collapsed="false">
      <c r="A1658" s="7" t="s">
        <v>603</v>
      </c>
      <c r="B1658" s="7" t="s">
        <v>1597</v>
      </c>
      <c r="C1658" s="7" t="n">
        <f aca="false">COUNTIFS('Duel Log'!AF$2:AF$5455,$A1658,'Duel Log'!AG$2:AG$5455,$B1658)</f>
        <v>2</v>
      </c>
      <c r="D1658" s="7" t="n">
        <f aca="false">COUNTIFS('Duel Log'!AF$2:AF$5455,$A1658,'Duel Log'!AG$2:AG$5455,$B1658,'Duel Log'!AH$2:AH$5455,"Win")</f>
        <v>0</v>
      </c>
      <c r="E1658" s="7" t="n">
        <f aca="false">COUNTIFS('Duel Log'!AF$2:AF$5455,$A1658,'Duel Log'!AG$2:AG$5455,$B1658,'Duel Log'!AH$2:AH$5455,"Loss")</f>
        <v>2</v>
      </c>
      <c r="F1658" s="7" t="n">
        <f aca="false">COUNTIFS('Duel Log'!AF$2:AF$5455,$A1658,'Duel Log'!AG$2:AG$5455,$B1658,'Duel Log'!AH$2:AH$5455,"Draw")</f>
        <v>0</v>
      </c>
      <c r="G1658" s="13" t="n">
        <f aca="false">IFERROR(D1658/C1658,"")</f>
        <v>0</v>
      </c>
    </row>
    <row r="1659" customFormat="false" ht="15" hidden="false" customHeight="true" outlineLevel="0" collapsed="false">
      <c r="A1659" s="7" t="s">
        <v>603</v>
      </c>
      <c r="B1659" s="7" t="s">
        <v>6093</v>
      </c>
      <c r="C1659" s="7" t="n">
        <f aca="false">COUNTIFS('Duel Log'!AF$2:AF$5455,$A1659,'Duel Log'!AG$2:AG$5455,$B1659)</f>
        <v>2</v>
      </c>
      <c r="D1659" s="7" t="n">
        <f aca="false">COUNTIFS('Duel Log'!AF$2:AF$5455,$A1659,'Duel Log'!AG$2:AG$5455,$B1659,'Duel Log'!AH$2:AH$5455,"Win")</f>
        <v>2</v>
      </c>
      <c r="E1659" s="7" t="n">
        <f aca="false">COUNTIFS('Duel Log'!AF$2:AF$5455,$A1659,'Duel Log'!AG$2:AG$5455,$B1659,'Duel Log'!AH$2:AH$5455,"Loss")</f>
        <v>0</v>
      </c>
      <c r="F1659" s="7" t="n">
        <f aca="false">COUNTIFS('Duel Log'!AF$2:AF$5455,$A1659,'Duel Log'!AG$2:AG$5455,$B1659,'Duel Log'!AH$2:AH$5455,"Draw")</f>
        <v>0</v>
      </c>
      <c r="G1659" s="13" t="n">
        <f aca="false">IFERROR(D1659/C1659,"")</f>
        <v>1</v>
      </c>
    </row>
    <row r="1660" customFormat="false" ht="15" hidden="false" customHeight="true" outlineLevel="0" collapsed="false">
      <c r="A1660" s="7" t="s">
        <v>603</v>
      </c>
      <c r="B1660" s="7" t="s">
        <v>780</v>
      </c>
      <c r="C1660" s="7" t="n">
        <f aca="false">COUNTIFS('Duel Log'!AF$2:AF$5455,$A1660,'Duel Log'!AG$2:AG$5455,$B1660)</f>
        <v>1</v>
      </c>
      <c r="D1660" s="7" t="n">
        <f aca="false">COUNTIFS('Duel Log'!AF$2:AF$5455,$A1660,'Duel Log'!AG$2:AG$5455,$B1660,'Duel Log'!AH$2:AH$5455,"Win")</f>
        <v>0</v>
      </c>
      <c r="E1660" s="7" t="n">
        <f aca="false">COUNTIFS('Duel Log'!AF$2:AF$5455,$A1660,'Duel Log'!AG$2:AG$5455,$B1660,'Duel Log'!AH$2:AH$5455,"Loss")</f>
        <v>1</v>
      </c>
      <c r="F1660" s="7" t="n">
        <f aca="false">COUNTIFS('Duel Log'!AF$2:AF$5455,$A1660,'Duel Log'!AG$2:AG$5455,$B1660,'Duel Log'!AH$2:AH$5455,"Draw")</f>
        <v>0</v>
      </c>
      <c r="G1660" s="13" t="n">
        <f aca="false">IFERROR(D1660/C1660,"")</f>
        <v>0</v>
      </c>
    </row>
    <row r="1661" customFormat="false" ht="15" hidden="false" customHeight="true" outlineLevel="0" collapsed="false">
      <c r="A1661" s="7" t="s">
        <v>603</v>
      </c>
      <c r="B1661" s="7" t="s">
        <v>2563</v>
      </c>
      <c r="C1661" s="7" t="n">
        <f aca="false">COUNTIFS('Duel Log'!AF$2:AF$5455,$A1661,'Duel Log'!AG$2:AG$5455,$B1661)</f>
        <v>2</v>
      </c>
      <c r="D1661" s="7" t="n">
        <f aca="false">COUNTIFS('Duel Log'!AF$2:AF$5455,$A1661,'Duel Log'!AG$2:AG$5455,$B1661,'Duel Log'!AH$2:AH$5455,"Win")</f>
        <v>0</v>
      </c>
      <c r="E1661" s="7" t="n">
        <f aca="false">COUNTIFS('Duel Log'!AF$2:AF$5455,$A1661,'Duel Log'!AG$2:AG$5455,$B1661,'Duel Log'!AH$2:AH$5455,"Loss")</f>
        <v>2</v>
      </c>
      <c r="F1661" s="7" t="n">
        <f aca="false">COUNTIFS('Duel Log'!AF$2:AF$5455,$A1661,'Duel Log'!AG$2:AG$5455,$B1661,'Duel Log'!AH$2:AH$5455,"Draw")</f>
        <v>0</v>
      </c>
      <c r="G1661" s="13" t="n">
        <f aca="false">IFERROR(D1661/C1661,"")</f>
        <v>0</v>
      </c>
    </row>
    <row r="1662" customFormat="false" ht="15" hidden="false" customHeight="true" outlineLevel="0" collapsed="false">
      <c r="A1662" s="7" t="s">
        <v>603</v>
      </c>
      <c r="B1662" s="7" t="s">
        <v>790</v>
      </c>
      <c r="C1662" s="7" t="n">
        <f aca="false">COUNTIFS('Duel Log'!AF$2:AF$5455,$A1662,'Duel Log'!AG$2:AG$5455,$B1662)</f>
        <v>2</v>
      </c>
      <c r="D1662" s="7" t="n">
        <f aca="false">COUNTIFS('Duel Log'!AF$2:AF$5455,$A1662,'Duel Log'!AG$2:AG$5455,$B1662,'Duel Log'!AH$2:AH$5455,"Win")</f>
        <v>0</v>
      </c>
      <c r="E1662" s="7" t="n">
        <f aca="false">COUNTIFS('Duel Log'!AF$2:AF$5455,$A1662,'Duel Log'!AG$2:AG$5455,$B1662,'Duel Log'!AH$2:AH$5455,"Loss")</f>
        <v>2</v>
      </c>
      <c r="F1662" s="7" t="n">
        <f aca="false">COUNTIFS('Duel Log'!AF$2:AF$5455,$A1662,'Duel Log'!AG$2:AG$5455,$B1662,'Duel Log'!AH$2:AH$5455,"Draw")</f>
        <v>0</v>
      </c>
      <c r="G1662" s="13" t="n">
        <f aca="false">IFERROR(D1662/C1662,"")</f>
        <v>0</v>
      </c>
    </row>
    <row r="1663" customFormat="false" ht="15" hidden="false" customHeight="true" outlineLevel="0" collapsed="false">
      <c r="A1663" s="7" t="s">
        <v>603</v>
      </c>
      <c r="B1663" s="7" t="s">
        <v>1247</v>
      </c>
      <c r="C1663" s="7" t="n">
        <f aca="false">COUNTIFS('Duel Log'!AF$2:AF$5455,$A1663,'Duel Log'!AG$2:AG$5455,$B1663)</f>
        <v>2</v>
      </c>
      <c r="D1663" s="7" t="n">
        <f aca="false">COUNTIFS('Duel Log'!AF$2:AF$5455,$A1663,'Duel Log'!AG$2:AG$5455,$B1663,'Duel Log'!AH$2:AH$5455,"Win")</f>
        <v>0</v>
      </c>
      <c r="E1663" s="7" t="n">
        <f aca="false">COUNTIFS('Duel Log'!AF$2:AF$5455,$A1663,'Duel Log'!AG$2:AG$5455,$B1663,'Duel Log'!AH$2:AH$5455,"Loss")</f>
        <v>0</v>
      </c>
      <c r="F1663" s="7" t="n">
        <f aca="false">COUNTIFS('Duel Log'!AF$2:AF$5455,$A1663,'Duel Log'!AG$2:AG$5455,$B1663,'Duel Log'!AH$2:AH$5455,"Draw")</f>
        <v>2</v>
      </c>
      <c r="G1663" s="13" t="n">
        <f aca="false">IFERROR(D1663/C1663,"")</f>
        <v>0</v>
      </c>
    </row>
    <row r="1664" customFormat="false" ht="15" hidden="false" customHeight="true" outlineLevel="0" collapsed="false">
      <c r="A1664" s="7" t="s">
        <v>603</v>
      </c>
      <c r="B1664" s="7" t="s">
        <v>8474</v>
      </c>
      <c r="C1664" s="7" t="n">
        <f aca="false">COUNTIFS('Duel Log'!AF$2:AF$5455,$A1664,'Duel Log'!AG$2:AG$5455,$B1664)</f>
        <v>1</v>
      </c>
      <c r="D1664" s="7" t="n">
        <f aca="false">COUNTIFS('Duel Log'!AF$2:AF$5455,$A1664,'Duel Log'!AG$2:AG$5455,$B1664,'Duel Log'!AH$2:AH$5455,"Win")</f>
        <v>1</v>
      </c>
      <c r="E1664" s="7" t="n">
        <f aca="false">COUNTIFS('Duel Log'!AF$2:AF$5455,$A1664,'Duel Log'!AG$2:AG$5455,$B1664,'Duel Log'!AH$2:AH$5455,"Loss")</f>
        <v>0</v>
      </c>
      <c r="F1664" s="7" t="n">
        <f aca="false">COUNTIFS('Duel Log'!AF$2:AF$5455,$A1664,'Duel Log'!AG$2:AG$5455,$B1664,'Duel Log'!AH$2:AH$5455,"Draw")</f>
        <v>0</v>
      </c>
      <c r="G1664" s="13" t="n">
        <f aca="false">IFERROR(D1664/C1664,"")</f>
        <v>1</v>
      </c>
    </row>
    <row r="1665" customFormat="false" ht="15" hidden="false" customHeight="true" outlineLevel="0" collapsed="false">
      <c r="A1665" s="7" t="s">
        <v>603</v>
      </c>
      <c r="B1665" s="7" t="s">
        <v>288</v>
      </c>
      <c r="C1665" s="7" t="n">
        <f aca="false">COUNTIFS('Duel Log'!AF$2:AF$5455,$A1665,'Duel Log'!AG$2:AG$5455,$B1665)</f>
        <v>1</v>
      </c>
      <c r="D1665" s="7" t="n">
        <f aca="false">COUNTIFS('Duel Log'!AF$2:AF$5455,$A1665,'Duel Log'!AG$2:AG$5455,$B1665,'Duel Log'!AH$2:AH$5455,"Win")</f>
        <v>0</v>
      </c>
      <c r="E1665" s="7" t="n">
        <f aca="false">COUNTIFS('Duel Log'!AF$2:AF$5455,$A1665,'Duel Log'!AG$2:AG$5455,$B1665,'Duel Log'!AH$2:AH$5455,"Loss")</f>
        <v>1</v>
      </c>
      <c r="F1665" s="7" t="n">
        <f aca="false">COUNTIFS('Duel Log'!AF$2:AF$5455,$A1665,'Duel Log'!AG$2:AG$5455,$B1665,'Duel Log'!AH$2:AH$5455,"Draw")</f>
        <v>0</v>
      </c>
      <c r="G1665" s="13" t="n">
        <f aca="false">IFERROR(D1665/C1665,"")</f>
        <v>0</v>
      </c>
    </row>
    <row r="1666" customFormat="false" ht="15" hidden="false" customHeight="true" outlineLevel="0" collapsed="false">
      <c r="A1666" s="7" t="s">
        <v>2011</v>
      </c>
      <c r="B1666" s="7" t="s">
        <v>2308</v>
      </c>
      <c r="C1666" s="7" t="n">
        <f aca="false">COUNTIFS('Duel Log'!AF$2:AF$5455,$A1666,'Duel Log'!AG$2:AG$5455,$B1666)</f>
        <v>2</v>
      </c>
      <c r="D1666" s="7" t="n">
        <f aca="false">COUNTIFS('Duel Log'!AF$2:AF$5455,$A1666,'Duel Log'!AG$2:AG$5455,$B1666,'Duel Log'!AH$2:AH$5455,"Win")</f>
        <v>2</v>
      </c>
      <c r="E1666" s="7" t="n">
        <f aca="false">COUNTIFS('Duel Log'!AF$2:AF$5455,$A1666,'Duel Log'!AG$2:AG$5455,$B1666,'Duel Log'!AH$2:AH$5455,"Loss")</f>
        <v>0</v>
      </c>
      <c r="F1666" s="7" t="n">
        <f aca="false">COUNTIFS('Duel Log'!AF$2:AF$5455,$A1666,'Duel Log'!AG$2:AG$5455,$B1666,'Duel Log'!AH$2:AH$5455,"Draw")</f>
        <v>0</v>
      </c>
      <c r="G1666" s="13" t="n">
        <f aca="false">IFERROR(D1666/C1666,"")</f>
        <v>1</v>
      </c>
    </row>
    <row r="1667" customFormat="false" ht="15" hidden="false" customHeight="true" outlineLevel="0" collapsed="false">
      <c r="A1667" s="7" t="s">
        <v>2011</v>
      </c>
      <c r="B1667" s="7" t="s">
        <v>5770</v>
      </c>
      <c r="C1667" s="7" t="n">
        <f aca="false">COUNTIFS('Duel Log'!AF$2:AF$5455,$A1667,'Duel Log'!AG$2:AG$5455,$B1667)</f>
        <v>2</v>
      </c>
      <c r="D1667" s="7" t="n">
        <f aca="false">COUNTIFS('Duel Log'!AF$2:AF$5455,$A1667,'Duel Log'!AG$2:AG$5455,$B1667,'Duel Log'!AH$2:AH$5455,"Win")</f>
        <v>2</v>
      </c>
      <c r="E1667" s="7" t="n">
        <f aca="false">COUNTIFS('Duel Log'!AF$2:AF$5455,$A1667,'Duel Log'!AG$2:AG$5455,$B1667,'Duel Log'!AH$2:AH$5455,"Loss")</f>
        <v>0</v>
      </c>
      <c r="F1667" s="7" t="n">
        <f aca="false">COUNTIFS('Duel Log'!AF$2:AF$5455,$A1667,'Duel Log'!AG$2:AG$5455,$B1667,'Duel Log'!AH$2:AH$5455,"Draw")</f>
        <v>0</v>
      </c>
      <c r="G1667" s="13" t="n">
        <f aca="false">IFERROR(D1667/C1667,"")</f>
        <v>1</v>
      </c>
    </row>
    <row r="1668" customFormat="false" ht="15" hidden="false" customHeight="true" outlineLevel="0" collapsed="false">
      <c r="A1668" s="7" t="s">
        <v>2011</v>
      </c>
      <c r="B1668" s="7" t="s">
        <v>2010</v>
      </c>
      <c r="C1668" s="7" t="n">
        <f aca="false">COUNTIFS('Duel Log'!AF$2:AF$5455,$A1668,'Duel Log'!AG$2:AG$5455,$B1668)</f>
        <v>1</v>
      </c>
      <c r="D1668" s="7" t="n">
        <f aca="false">COUNTIFS('Duel Log'!AF$2:AF$5455,$A1668,'Duel Log'!AG$2:AG$5455,$B1668,'Duel Log'!AH$2:AH$5455,"Win")</f>
        <v>0</v>
      </c>
      <c r="E1668" s="7" t="n">
        <f aca="false">COUNTIFS('Duel Log'!AF$2:AF$5455,$A1668,'Duel Log'!AG$2:AG$5455,$B1668,'Duel Log'!AH$2:AH$5455,"Loss")</f>
        <v>1</v>
      </c>
      <c r="F1668" s="7" t="n">
        <f aca="false">COUNTIFS('Duel Log'!AF$2:AF$5455,$A1668,'Duel Log'!AG$2:AG$5455,$B1668,'Duel Log'!AH$2:AH$5455,"Draw")</f>
        <v>0</v>
      </c>
      <c r="G1668" s="13" t="n">
        <f aca="false">IFERROR(D1668/C1668,"")</f>
        <v>0</v>
      </c>
    </row>
    <row r="1669" customFormat="false" ht="15" hidden="false" customHeight="true" outlineLevel="0" collapsed="false">
      <c r="A1669" s="7" t="s">
        <v>7522</v>
      </c>
      <c r="B1669" s="7" t="s">
        <v>780</v>
      </c>
      <c r="C1669" s="7" t="n">
        <f aca="false">COUNTIFS('Duel Log'!AF$2:AF$5455,$A1669,'Duel Log'!AG$2:AG$5455,$B1669)</f>
        <v>2</v>
      </c>
      <c r="D1669" s="7" t="n">
        <f aca="false">COUNTIFS('Duel Log'!AF$2:AF$5455,$A1669,'Duel Log'!AG$2:AG$5455,$B1669,'Duel Log'!AH$2:AH$5455,"Win")</f>
        <v>0</v>
      </c>
      <c r="E1669" s="7" t="n">
        <f aca="false">COUNTIFS('Duel Log'!AF$2:AF$5455,$A1669,'Duel Log'!AG$2:AG$5455,$B1669,'Duel Log'!AH$2:AH$5455,"Loss")</f>
        <v>2</v>
      </c>
      <c r="F1669" s="7" t="n">
        <f aca="false">COUNTIFS('Duel Log'!AF$2:AF$5455,$A1669,'Duel Log'!AG$2:AG$5455,$B1669,'Duel Log'!AH$2:AH$5455,"Draw")</f>
        <v>0</v>
      </c>
      <c r="G1669" s="13" t="n">
        <f aca="false">IFERROR(D1669/C1669,"")</f>
        <v>0</v>
      </c>
    </row>
    <row r="1670" customFormat="false" ht="15" hidden="false" customHeight="true" outlineLevel="0" collapsed="false">
      <c r="A1670" s="7" t="s">
        <v>3700</v>
      </c>
      <c r="B1670" s="7" t="s">
        <v>1058</v>
      </c>
      <c r="C1670" s="7" t="n">
        <f aca="false">COUNTIFS('Duel Log'!AF$2:AF$5455,$A1670,'Duel Log'!AG$2:AG$5455,$B1670)</f>
        <v>2</v>
      </c>
      <c r="D1670" s="7" t="n">
        <f aca="false">COUNTIFS('Duel Log'!AF$2:AF$5455,$A1670,'Duel Log'!AG$2:AG$5455,$B1670,'Duel Log'!AH$2:AH$5455,"Win")</f>
        <v>2</v>
      </c>
      <c r="E1670" s="7" t="n">
        <f aca="false">COUNTIFS('Duel Log'!AF$2:AF$5455,$A1670,'Duel Log'!AG$2:AG$5455,$B1670,'Duel Log'!AH$2:AH$5455,"Loss")</f>
        <v>0</v>
      </c>
      <c r="F1670" s="7" t="n">
        <f aca="false">COUNTIFS('Duel Log'!AF$2:AF$5455,$A1670,'Duel Log'!AG$2:AG$5455,$B1670,'Duel Log'!AH$2:AH$5455,"Draw")</f>
        <v>0</v>
      </c>
      <c r="G1670" s="13" t="n">
        <f aca="false">IFERROR(D1670/C1670,"")</f>
        <v>1</v>
      </c>
    </row>
    <row r="1671" customFormat="false" ht="15" hidden="false" customHeight="true" outlineLevel="0" collapsed="false">
      <c r="A1671" s="7" t="s">
        <v>3700</v>
      </c>
      <c r="B1671" s="7" t="s">
        <v>5633</v>
      </c>
      <c r="C1671" s="7" t="n">
        <f aca="false">COUNTIFS('Duel Log'!AF$2:AF$5455,$A1671,'Duel Log'!AG$2:AG$5455,$B1671)</f>
        <v>2</v>
      </c>
      <c r="D1671" s="7" t="n">
        <f aca="false">COUNTIFS('Duel Log'!AF$2:AF$5455,$A1671,'Duel Log'!AG$2:AG$5455,$B1671,'Duel Log'!AH$2:AH$5455,"Win")</f>
        <v>2</v>
      </c>
      <c r="E1671" s="7" t="n">
        <f aca="false">COUNTIFS('Duel Log'!AF$2:AF$5455,$A1671,'Duel Log'!AG$2:AG$5455,$B1671,'Duel Log'!AH$2:AH$5455,"Loss")</f>
        <v>0</v>
      </c>
      <c r="F1671" s="7" t="n">
        <f aca="false">COUNTIFS('Duel Log'!AF$2:AF$5455,$A1671,'Duel Log'!AG$2:AG$5455,$B1671,'Duel Log'!AH$2:AH$5455,"Draw")</f>
        <v>0</v>
      </c>
      <c r="G1671" s="13" t="n">
        <f aca="false">IFERROR(D1671/C1671,"")</f>
        <v>1</v>
      </c>
    </row>
    <row r="1672" customFormat="false" ht="15" hidden="false" customHeight="true" outlineLevel="0" collapsed="false">
      <c r="A1672" s="7" t="s">
        <v>2638</v>
      </c>
      <c r="B1672" s="7" t="s">
        <v>4351</v>
      </c>
      <c r="C1672" s="7" t="n">
        <f aca="false">COUNTIFS('Duel Log'!AF$2:AF$5455,$A1672,'Duel Log'!AG$2:AG$5455,$B1672)</f>
        <v>2</v>
      </c>
      <c r="D1672" s="7" t="n">
        <f aca="false">COUNTIFS('Duel Log'!AF$2:AF$5455,$A1672,'Duel Log'!AG$2:AG$5455,$B1672,'Duel Log'!AH$2:AH$5455,"Win")</f>
        <v>0</v>
      </c>
      <c r="E1672" s="7" t="n">
        <f aca="false">COUNTIFS('Duel Log'!AF$2:AF$5455,$A1672,'Duel Log'!AG$2:AG$5455,$B1672,'Duel Log'!AH$2:AH$5455,"Loss")</f>
        <v>2</v>
      </c>
      <c r="F1672" s="7" t="n">
        <f aca="false">COUNTIFS('Duel Log'!AF$2:AF$5455,$A1672,'Duel Log'!AG$2:AG$5455,$B1672,'Duel Log'!AH$2:AH$5455,"Draw")</f>
        <v>0</v>
      </c>
      <c r="G1672" s="13" t="n">
        <f aca="false">IFERROR(D1672/C1672,"")</f>
        <v>0</v>
      </c>
    </row>
    <row r="1673" customFormat="false" ht="15" hidden="false" customHeight="true" outlineLevel="0" collapsed="false">
      <c r="A1673" s="7" t="s">
        <v>964</v>
      </c>
      <c r="B1673" s="7" t="s">
        <v>1050</v>
      </c>
      <c r="C1673" s="7" t="n">
        <f aca="false">COUNTIFS('Duel Log'!AF$2:AF$5455,$A1673,'Duel Log'!AG$2:AG$5455,$B1673)</f>
        <v>2</v>
      </c>
      <c r="D1673" s="7" t="n">
        <f aca="false">COUNTIFS('Duel Log'!AF$2:AF$5455,$A1673,'Duel Log'!AG$2:AG$5455,$B1673,'Duel Log'!AH$2:AH$5455,"Win")</f>
        <v>0</v>
      </c>
      <c r="E1673" s="7" t="n">
        <f aca="false">COUNTIFS('Duel Log'!AF$2:AF$5455,$A1673,'Duel Log'!AG$2:AG$5455,$B1673,'Duel Log'!AH$2:AH$5455,"Loss")</f>
        <v>2</v>
      </c>
      <c r="F1673" s="7" t="n">
        <f aca="false">COUNTIFS('Duel Log'!AF$2:AF$5455,$A1673,'Duel Log'!AG$2:AG$5455,$B1673,'Duel Log'!AH$2:AH$5455,"Draw")</f>
        <v>0</v>
      </c>
      <c r="G1673" s="13" t="n">
        <f aca="false">IFERROR(D1673/C1673,"")</f>
        <v>0</v>
      </c>
    </row>
    <row r="1674" customFormat="false" ht="15" hidden="false" customHeight="true" outlineLevel="0" collapsed="false">
      <c r="A1674" s="7" t="s">
        <v>964</v>
      </c>
      <c r="B1674" s="7" t="s">
        <v>316</v>
      </c>
      <c r="C1674" s="7" t="n">
        <f aca="false">COUNTIFS('Duel Log'!AF$2:AF$5455,$A1674,'Duel Log'!AG$2:AG$5455,$B1674)</f>
        <v>1</v>
      </c>
      <c r="D1674" s="7" t="n">
        <f aca="false">COUNTIFS('Duel Log'!AF$2:AF$5455,$A1674,'Duel Log'!AG$2:AG$5455,$B1674,'Duel Log'!AH$2:AH$5455,"Win")</f>
        <v>0</v>
      </c>
      <c r="E1674" s="7" t="n">
        <f aca="false">COUNTIFS('Duel Log'!AF$2:AF$5455,$A1674,'Duel Log'!AG$2:AG$5455,$B1674,'Duel Log'!AH$2:AH$5455,"Loss")</f>
        <v>1</v>
      </c>
      <c r="F1674" s="7" t="n">
        <f aca="false">COUNTIFS('Duel Log'!AF$2:AF$5455,$A1674,'Duel Log'!AG$2:AG$5455,$B1674,'Duel Log'!AH$2:AH$5455,"Draw")</f>
        <v>0</v>
      </c>
      <c r="G1674" s="13" t="n">
        <f aca="false">IFERROR(D1674/C1674,"")</f>
        <v>0</v>
      </c>
    </row>
    <row r="1675" customFormat="false" ht="15" hidden="false" customHeight="true" outlineLevel="0" collapsed="false">
      <c r="A1675" s="7" t="s">
        <v>964</v>
      </c>
      <c r="B1675" s="7" t="s">
        <v>7978</v>
      </c>
      <c r="C1675" s="7" t="n">
        <f aca="false">COUNTIFS('Duel Log'!AF$2:AF$5455,$A1675,'Duel Log'!AG$2:AG$5455,$B1675)</f>
        <v>1</v>
      </c>
      <c r="D1675" s="7" t="n">
        <f aca="false">COUNTIFS('Duel Log'!AF$2:AF$5455,$A1675,'Duel Log'!AG$2:AG$5455,$B1675,'Duel Log'!AH$2:AH$5455,"Win")</f>
        <v>0</v>
      </c>
      <c r="E1675" s="7" t="n">
        <f aca="false">COUNTIFS('Duel Log'!AF$2:AF$5455,$A1675,'Duel Log'!AG$2:AG$5455,$B1675,'Duel Log'!AH$2:AH$5455,"Loss")</f>
        <v>1</v>
      </c>
      <c r="F1675" s="7" t="n">
        <f aca="false">COUNTIFS('Duel Log'!AF$2:AF$5455,$A1675,'Duel Log'!AG$2:AG$5455,$B1675,'Duel Log'!AH$2:AH$5455,"Draw")</f>
        <v>0</v>
      </c>
      <c r="G1675" s="13" t="n">
        <f aca="false">IFERROR(D1675/C1675,"")</f>
        <v>0</v>
      </c>
    </row>
    <row r="1676" customFormat="false" ht="15" hidden="false" customHeight="true" outlineLevel="0" collapsed="false">
      <c r="A1676" s="7" t="s">
        <v>4437</v>
      </c>
      <c r="B1676" s="7" t="s">
        <v>4436</v>
      </c>
      <c r="C1676" s="7" t="n">
        <f aca="false">COUNTIFS('Duel Log'!AF$2:AF$5455,$A1676,'Duel Log'!AG$2:AG$5455,$B1676)</f>
        <v>1</v>
      </c>
      <c r="D1676" s="7" t="n">
        <f aca="false">COUNTIFS('Duel Log'!AF$2:AF$5455,$A1676,'Duel Log'!AG$2:AG$5455,$B1676,'Duel Log'!AH$2:AH$5455,"Win")</f>
        <v>1</v>
      </c>
      <c r="E1676" s="7" t="n">
        <f aca="false">COUNTIFS('Duel Log'!AF$2:AF$5455,$A1676,'Duel Log'!AG$2:AG$5455,$B1676,'Duel Log'!AH$2:AH$5455,"Loss")</f>
        <v>0</v>
      </c>
      <c r="F1676" s="7" t="n">
        <f aca="false">COUNTIFS('Duel Log'!AF$2:AF$5455,$A1676,'Duel Log'!AG$2:AG$5455,$B1676,'Duel Log'!AH$2:AH$5455,"Draw")</f>
        <v>0</v>
      </c>
      <c r="G1676" s="13" t="n">
        <f aca="false">IFERROR(D1676/C1676,"")</f>
        <v>1</v>
      </c>
    </row>
    <row r="1677" customFormat="false" ht="15" hidden="false" customHeight="true" outlineLevel="0" collapsed="false">
      <c r="A1677" s="7" t="s">
        <v>5130</v>
      </c>
      <c r="B1677" s="7" t="s">
        <v>1874</v>
      </c>
      <c r="C1677" s="7" t="n">
        <f aca="false">COUNTIFS('Duel Log'!AF$2:AF$5455,$A1677,'Duel Log'!AG$2:AG$5455,$B1677)</f>
        <v>2</v>
      </c>
      <c r="D1677" s="7" t="n">
        <f aca="false">COUNTIFS('Duel Log'!AF$2:AF$5455,$A1677,'Duel Log'!AG$2:AG$5455,$B1677,'Duel Log'!AH$2:AH$5455,"Win")</f>
        <v>0</v>
      </c>
      <c r="E1677" s="7" t="n">
        <f aca="false">COUNTIFS('Duel Log'!AF$2:AF$5455,$A1677,'Duel Log'!AG$2:AG$5455,$B1677,'Duel Log'!AH$2:AH$5455,"Loss")</f>
        <v>2</v>
      </c>
      <c r="F1677" s="7" t="n">
        <f aca="false">COUNTIFS('Duel Log'!AF$2:AF$5455,$A1677,'Duel Log'!AG$2:AG$5455,$B1677,'Duel Log'!AH$2:AH$5455,"Draw")</f>
        <v>0</v>
      </c>
      <c r="G1677" s="13" t="n">
        <f aca="false">IFERROR(D1677/C1677,"")</f>
        <v>0</v>
      </c>
    </row>
    <row r="1678" customFormat="false" ht="15" hidden="false" customHeight="true" outlineLevel="0" collapsed="false">
      <c r="A1678" s="7" t="s">
        <v>1270</v>
      </c>
      <c r="B1678" s="7" t="s">
        <v>236</v>
      </c>
      <c r="C1678" s="7" t="n">
        <f aca="false">COUNTIFS('Duel Log'!AF$2:AF$5455,$A1678,'Duel Log'!AG$2:AG$5455,$B1678)</f>
        <v>2</v>
      </c>
      <c r="D1678" s="7" t="n">
        <f aca="false">COUNTIFS('Duel Log'!AF$2:AF$5455,$A1678,'Duel Log'!AG$2:AG$5455,$B1678,'Duel Log'!AH$2:AH$5455,"Win")</f>
        <v>2</v>
      </c>
      <c r="E1678" s="7" t="n">
        <f aca="false">COUNTIFS('Duel Log'!AF$2:AF$5455,$A1678,'Duel Log'!AG$2:AG$5455,$B1678,'Duel Log'!AH$2:AH$5455,"Loss")</f>
        <v>0</v>
      </c>
      <c r="F1678" s="7" t="n">
        <f aca="false">COUNTIFS('Duel Log'!AF$2:AF$5455,$A1678,'Duel Log'!AG$2:AG$5455,$B1678,'Duel Log'!AH$2:AH$5455,"Draw")</f>
        <v>0</v>
      </c>
      <c r="G1678" s="13" t="n">
        <f aca="false">IFERROR(D1678/C1678,"")</f>
        <v>1</v>
      </c>
    </row>
    <row r="1679" customFormat="false" ht="15" hidden="false" customHeight="true" outlineLevel="0" collapsed="false">
      <c r="A1679" s="7" t="s">
        <v>3597</v>
      </c>
      <c r="B1679" s="7" t="s">
        <v>7823</v>
      </c>
      <c r="C1679" s="7" t="n">
        <f aca="false">COUNTIFS('Duel Log'!AF$2:AF$5455,$A1679,'Duel Log'!AG$2:AG$5455,$B1679)</f>
        <v>1</v>
      </c>
      <c r="D1679" s="7" t="n">
        <f aca="false">COUNTIFS('Duel Log'!AF$2:AF$5455,$A1679,'Duel Log'!AG$2:AG$5455,$B1679,'Duel Log'!AH$2:AH$5455,"Win")</f>
        <v>1</v>
      </c>
      <c r="E1679" s="7" t="n">
        <f aca="false">COUNTIFS('Duel Log'!AF$2:AF$5455,$A1679,'Duel Log'!AG$2:AG$5455,$B1679,'Duel Log'!AH$2:AH$5455,"Loss")</f>
        <v>0</v>
      </c>
      <c r="F1679" s="7" t="n">
        <f aca="false">COUNTIFS('Duel Log'!AF$2:AF$5455,$A1679,'Duel Log'!AG$2:AG$5455,$B1679,'Duel Log'!AH$2:AH$5455,"Draw")</f>
        <v>0</v>
      </c>
      <c r="G1679" s="13" t="n">
        <f aca="false">IFERROR(D1679/C1679,"")</f>
        <v>1</v>
      </c>
    </row>
    <row r="1680" customFormat="false" ht="15" hidden="false" customHeight="true" outlineLevel="0" collapsed="false">
      <c r="A1680" s="7" t="s">
        <v>3597</v>
      </c>
      <c r="B1680" s="7" t="s">
        <v>4430</v>
      </c>
      <c r="C1680" s="7" t="n">
        <f aca="false">COUNTIFS('Duel Log'!AF$2:AF$5455,$A1680,'Duel Log'!AG$2:AG$5455,$B1680)</f>
        <v>1</v>
      </c>
      <c r="D1680" s="7" t="n">
        <f aca="false">COUNTIFS('Duel Log'!AF$2:AF$5455,$A1680,'Duel Log'!AG$2:AG$5455,$B1680,'Duel Log'!AH$2:AH$5455,"Win")</f>
        <v>0</v>
      </c>
      <c r="E1680" s="7" t="n">
        <f aca="false">COUNTIFS('Duel Log'!AF$2:AF$5455,$A1680,'Duel Log'!AG$2:AG$5455,$B1680,'Duel Log'!AH$2:AH$5455,"Loss")</f>
        <v>1</v>
      </c>
      <c r="F1680" s="7" t="n">
        <f aca="false">COUNTIFS('Duel Log'!AF$2:AF$5455,$A1680,'Duel Log'!AG$2:AG$5455,$B1680,'Duel Log'!AH$2:AH$5455,"Draw")</f>
        <v>0</v>
      </c>
      <c r="G1680" s="13" t="n">
        <f aca="false">IFERROR(D1680/C1680,"")</f>
        <v>0</v>
      </c>
    </row>
    <row r="1681" customFormat="false" ht="15" hidden="false" customHeight="true" outlineLevel="0" collapsed="false">
      <c r="A1681" s="7" t="s">
        <v>3597</v>
      </c>
      <c r="B1681" s="7" t="s">
        <v>7856</v>
      </c>
      <c r="C1681" s="7" t="n">
        <f aca="false">COUNTIFS('Duel Log'!AF$2:AF$5455,$A1681,'Duel Log'!AG$2:AG$5455,$B1681)</f>
        <v>1</v>
      </c>
      <c r="D1681" s="7" t="n">
        <f aca="false">COUNTIFS('Duel Log'!AF$2:AF$5455,$A1681,'Duel Log'!AG$2:AG$5455,$B1681,'Duel Log'!AH$2:AH$5455,"Win")</f>
        <v>1</v>
      </c>
      <c r="E1681" s="7" t="n">
        <f aca="false">COUNTIFS('Duel Log'!AF$2:AF$5455,$A1681,'Duel Log'!AG$2:AG$5455,$B1681,'Duel Log'!AH$2:AH$5455,"Loss")</f>
        <v>0</v>
      </c>
      <c r="F1681" s="7" t="n">
        <f aca="false">COUNTIFS('Duel Log'!AF$2:AF$5455,$A1681,'Duel Log'!AG$2:AG$5455,$B1681,'Duel Log'!AH$2:AH$5455,"Draw")</f>
        <v>0</v>
      </c>
      <c r="G1681" s="13" t="n">
        <f aca="false">IFERROR(D1681/C1681,"")</f>
        <v>1</v>
      </c>
    </row>
    <row r="1682" customFormat="false" ht="15" hidden="false" customHeight="true" outlineLevel="0" collapsed="false">
      <c r="A1682" s="7" t="s">
        <v>3597</v>
      </c>
      <c r="B1682" s="7" t="s">
        <v>721</v>
      </c>
      <c r="C1682" s="7" t="n">
        <f aca="false">COUNTIFS('Duel Log'!AF$2:AF$5455,$A1682,'Duel Log'!AG$2:AG$5455,$B1682)</f>
        <v>2</v>
      </c>
      <c r="D1682" s="7" t="n">
        <f aca="false">COUNTIFS('Duel Log'!AF$2:AF$5455,$A1682,'Duel Log'!AG$2:AG$5455,$B1682,'Duel Log'!AH$2:AH$5455,"Win")</f>
        <v>0</v>
      </c>
      <c r="E1682" s="7" t="n">
        <f aca="false">COUNTIFS('Duel Log'!AF$2:AF$5455,$A1682,'Duel Log'!AG$2:AG$5455,$B1682,'Duel Log'!AH$2:AH$5455,"Loss")</f>
        <v>2</v>
      </c>
      <c r="F1682" s="7" t="n">
        <f aca="false">COUNTIFS('Duel Log'!AF$2:AF$5455,$A1682,'Duel Log'!AG$2:AG$5455,$B1682,'Duel Log'!AH$2:AH$5455,"Draw")</f>
        <v>0</v>
      </c>
      <c r="G1682" s="13" t="n">
        <f aca="false">IFERROR(D1682/C1682,"")</f>
        <v>0</v>
      </c>
    </row>
    <row r="1683" customFormat="false" ht="15" hidden="false" customHeight="true" outlineLevel="0" collapsed="false">
      <c r="A1683" s="7" t="s">
        <v>8345</v>
      </c>
      <c r="B1683" s="7" t="s">
        <v>8344</v>
      </c>
      <c r="C1683" s="7" t="n">
        <f aca="false">COUNTIFS('Duel Log'!AF$2:AF$5455,$A1683,'Duel Log'!AG$2:AG$5455,$B1683)</f>
        <v>1</v>
      </c>
      <c r="D1683" s="7" t="n">
        <f aca="false">COUNTIFS('Duel Log'!AF$2:AF$5455,$A1683,'Duel Log'!AG$2:AG$5455,$B1683,'Duel Log'!AH$2:AH$5455,"Win")</f>
        <v>1</v>
      </c>
      <c r="E1683" s="7" t="n">
        <f aca="false">COUNTIFS('Duel Log'!AF$2:AF$5455,$A1683,'Duel Log'!AG$2:AG$5455,$B1683,'Duel Log'!AH$2:AH$5455,"Loss")</f>
        <v>0</v>
      </c>
      <c r="F1683" s="7" t="n">
        <f aca="false">COUNTIFS('Duel Log'!AF$2:AF$5455,$A1683,'Duel Log'!AG$2:AG$5455,$B1683,'Duel Log'!AH$2:AH$5455,"Draw")</f>
        <v>0</v>
      </c>
      <c r="G1683" s="13" t="n">
        <f aca="false">IFERROR(D1683/C1683,"")</f>
        <v>1</v>
      </c>
    </row>
    <row r="1684" customFormat="false" ht="15" hidden="false" customHeight="true" outlineLevel="0" collapsed="false">
      <c r="A1684" s="7" t="s">
        <v>7448</v>
      </c>
      <c r="B1684" s="7" t="s">
        <v>259</v>
      </c>
      <c r="C1684" s="7" t="n">
        <f aca="false">COUNTIFS('Duel Log'!AF$2:AF$5455,$A1684,'Duel Log'!AG$2:AG$5455,$B1684)</f>
        <v>1</v>
      </c>
      <c r="D1684" s="7" t="n">
        <f aca="false">COUNTIFS('Duel Log'!AF$2:AF$5455,$A1684,'Duel Log'!AG$2:AG$5455,$B1684,'Duel Log'!AH$2:AH$5455,"Win")</f>
        <v>1</v>
      </c>
      <c r="E1684" s="7" t="n">
        <f aca="false">COUNTIFS('Duel Log'!AF$2:AF$5455,$A1684,'Duel Log'!AG$2:AG$5455,$B1684,'Duel Log'!AH$2:AH$5455,"Loss")</f>
        <v>0</v>
      </c>
      <c r="F1684" s="7" t="n">
        <f aca="false">COUNTIFS('Duel Log'!AF$2:AF$5455,$A1684,'Duel Log'!AG$2:AG$5455,$B1684,'Duel Log'!AH$2:AH$5455,"Draw")</f>
        <v>0</v>
      </c>
      <c r="G1684" s="13" t="n">
        <f aca="false">IFERROR(D1684/C1684,"")</f>
        <v>1</v>
      </c>
    </row>
    <row r="1685" customFormat="false" ht="15" hidden="false" customHeight="true" outlineLevel="0" collapsed="false">
      <c r="A1685" s="7" t="s">
        <v>7662</v>
      </c>
      <c r="B1685" s="7" t="s">
        <v>7661</v>
      </c>
      <c r="C1685" s="7" t="n">
        <f aca="false">COUNTIFS('Duel Log'!AF$2:AF$5455,$A1685,'Duel Log'!AG$2:AG$5455,$B1685)</f>
        <v>1</v>
      </c>
      <c r="D1685" s="7" t="n">
        <f aca="false">COUNTIFS('Duel Log'!AF$2:AF$5455,$A1685,'Duel Log'!AG$2:AG$5455,$B1685,'Duel Log'!AH$2:AH$5455,"Win")</f>
        <v>0</v>
      </c>
      <c r="E1685" s="7" t="n">
        <f aca="false">COUNTIFS('Duel Log'!AF$2:AF$5455,$A1685,'Duel Log'!AG$2:AG$5455,$B1685,'Duel Log'!AH$2:AH$5455,"Loss")</f>
        <v>1</v>
      </c>
      <c r="F1685" s="7" t="n">
        <f aca="false">COUNTIFS('Duel Log'!AF$2:AF$5455,$A1685,'Duel Log'!AG$2:AG$5455,$B1685,'Duel Log'!AH$2:AH$5455,"Draw")</f>
        <v>0</v>
      </c>
      <c r="G1685" s="13" t="n">
        <f aca="false">IFERROR(D1685/C1685,"")</f>
        <v>0</v>
      </c>
    </row>
    <row r="1686" customFormat="false" ht="15" hidden="false" customHeight="true" outlineLevel="0" collapsed="false">
      <c r="A1686" s="7" t="s">
        <v>1345</v>
      </c>
      <c r="B1686" s="7" t="s">
        <v>9060</v>
      </c>
      <c r="C1686" s="7" t="n">
        <f aca="false">COUNTIFS('Duel Log'!AF$2:AF$5455,$A1686,'Duel Log'!AG$2:AG$5455,$B1686)</f>
        <v>1</v>
      </c>
      <c r="D1686" s="7" t="n">
        <f aca="false">COUNTIFS('Duel Log'!AF$2:AF$5455,$A1686,'Duel Log'!AG$2:AG$5455,$B1686,'Duel Log'!AH$2:AH$5455,"Win")</f>
        <v>1</v>
      </c>
      <c r="E1686" s="7" t="n">
        <f aca="false">COUNTIFS('Duel Log'!AF$2:AF$5455,$A1686,'Duel Log'!AG$2:AG$5455,$B1686,'Duel Log'!AH$2:AH$5455,"Loss")</f>
        <v>0</v>
      </c>
      <c r="F1686" s="7" t="n">
        <f aca="false">COUNTIFS('Duel Log'!AF$2:AF$5455,$A1686,'Duel Log'!AG$2:AG$5455,$B1686,'Duel Log'!AH$2:AH$5455,"Draw")</f>
        <v>0</v>
      </c>
      <c r="G1686" s="13" t="n">
        <f aca="false">IFERROR(D1686/C1686,"")</f>
        <v>1</v>
      </c>
    </row>
    <row r="1687" customFormat="false" ht="15" hidden="false" customHeight="true" outlineLevel="0" collapsed="false">
      <c r="A1687" s="7" t="s">
        <v>1345</v>
      </c>
      <c r="B1687" s="7" t="s">
        <v>429</v>
      </c>
      <c r="C1687" s="7" t="n">
        <f aca="false">COUNTIFS('Duel Log'!AF$2:AF$5455,$A1687,'Duel Log'!AG$2:AG$5455,$B1687)</f>
        <v>1</v>
      </c>
      <c r="D1687" s="7" t="n">
        <f aca="false">COUNTIFS('Duel Log'!AF$2:AF$5455,$A1687,'Duel Log'!AG$2:AG$5455,$B1687,'Duel Log'!AH$2:AH$5455,"Win")</f>
        <v>0</v>
      </c>
      <c r="E1687" s="7" t="n">
        <f aca="false">COUNTIFS('Duel Log'!AF$2:AF$5455,$A1687,'Duel Log'!AG$2:AG$5455,$B1687,'Duel Log'!AH$2:AH$5455,"Loss")</f>
        <v>1</v>
      </c>
      <c r="F1687" s="7" t="n">
        <f aca="false">COUNTIFS('Duel Log'!AF$2:AF$5455,$A1687,'Duel Log'!AG$2:AG$5455,$B1687,'Duel Log'!AH$2:AH$5455,"Draw")</f>
        <v>0</v>
      </c>
      <c r="G1687" s="13" t="n">
        <f aca="false">IFERROR(D1687/C1687,"")</f>
        <v>0</v>
      </c>
    </row>
    <row r="1688" customFormat="false" ht="15" hidden="false" customHeight="true" outlineLevel="0" collapsed="false">
      <c r="A1688" s="7" t="s">
        <v>1345</v>
      </c>
      <c r="B1688" s="7" t="s">
        <v>368</v>
      </c>
      <c r="C1688" s="7" t="n">
        <f aca="false">COUNTIFS('Duel Log'!AF$2:AF$5455,$A1688,'Duel Log'!AG$2:AG$5455,$B1688)</f>
        <v>1</v>
      </c>
      <c r="D1688" s="7" t="n">
        <f aca="false">COUNTIFS('Duel Log'!AF$2:AF$5455,$A1688,'Duel Log'!AG$2:AG$5455,$B1688,'Duel Log'!AH$2:AH$5455,"Win")</f>
        <v>0</v>
      </c>
      <c r="E1688" s="7" t="n">
        <f aca="false">COUNTIFS('Duel Log'!AF$2:AF$5455,$A1688,'Duel Log'!AG$2:AG$5455,$B1688,'Duel Log'!AH$2:AH$5455,"Loss")</f>
        <v>1</v>
      </c>
      <c r="F1688" s="7" t="n">
        <f aca="false">COUNTIFS('Duel Log'!AF$2:AF$5455,$A1688,'Duel Log'!AG$2:AG$5455,$B1688,'Duel Log'!AH$2:AH$5455,"Draw")</f>
        <v>0</v>
      </c>
      <c r="G1688" s="13" t="n">
        <f aca="false">IFERROR(D1688/C1688,"")</f>
        <v>0</v>
      </c>
    </row>
    <row r="1689" customFormat="false" ht="15" hidden="false" customHeight="true" outlineLevel="0" collapsed="false">
      <c r="A1689" s="7" t="s">
        <v>1345</v>
      </c>
      <c r="B1689" s="7" t="s">
        <v>1820</v>
      </c>
      <c r="C1689" s="7" t="n">
        <f aca="false">COUNTIFS('Duel Log'!AF$2:AF$5455,$A1689,'Duel Log'!AG$2:AG$5455,$B1689)</f>
        <v>1</v>
      </c>
      <c r="D1689" s="7" t="n">
        <f aca="false">COUNTIFS('Duel Log'!AF$2:AF$5455,$A1689,'Duel Log'!AG$2:AG$5455,$B1689,'Duel Log'!AH$2:AH$5455,"Win")</f>
        <v>1</v>
      </c>
      <c r="E1689" s="7" t="n">
        <f aca="false">COUNTIFS('Duel Log'!AF$2:AF$5455,$A1689,'Duel Log'!AG$2:AG$5455,$B1689,'Duel Log'!AH$2:AH$5455,"Loss")</f>
        <v>0</v>
      </c>
      <c r="F1689" s="7" t="n">
        <f aca="false">COUNTIFS('Duel Log'!AF$2:AF$5455,$A1689,'Duel Log'!AG$2:AG$5455,$B1689,'Duel Log'!AH$2:AH$5455,"Draw")</f>
        <v>0</v>
      </c>
      <c r="G1689" s="13" t="n">
        <f aca="false">IFERROR(D1689/C1689,"")</f>
        <v>1</v>
      </c>
    </row>
    <row r="1690" customFormat="false" ht="15" hidden="false" customHeight="true" outlineLevel="0" collapsed="false">
      <c r="A1690" s="7" t="s">
        <v>1345</v>
      </c>
      <c r="B1690" s="7" t="s">
        <v>8048</v>
      </c>
      <c r="C1690" s="7" t="n">
        <f aca="false">COUNTIFS('Duel Log'!AF$2:AF$5455,$A1690,'Duel Log'!AG$2:AG$5455,$B1690)</f>
        <v>1</v>
      </c>
      <c r="D1690" s="7" t="n">
        <f aca="false">COUNTIFS('Duel Log'!AF$2:AF$5455,$A1690,'Duel Log'!AG$2:AG$5455,$B1690,'Duel Log'!AH$2:AH$5455,"Win")</f>
        <v>0</v>
      </c>
      <c r="E1690" s="7" t="n">
        <f aca="false">COUNTIFS('Duel Log'!AF$2:AF$5455,$A1690,'Duel Log'!AG$2:AG$5455,$B1690,'Duel Log'!AH$2:AH$5455,"Loss")</f>
        <v>1</v>
      </c>
      <c r="F1690" s="7" t="n">
        <f aca="false">COUNTIFS('Duel Log'!AF$2:AF$5455,$A1690,'Duel Log'!AG$2:AG$5455,$B1690,'Duel Log'!AH$2:AH$5455,"Draw")</f>
        <v>0</v>
      </c>
      <c r="G1690" s="13" t="n">
        <f aca="false">IFERROR(D1690/C1690,"")</f>
        <v>0</v>
      </c>
    </row>
    <row r="1691" customFormat="false" ht="15" hidden="false" customHeight="true" outlineLevel="0" collapsed="false">
      <c r="A1691" s="7" t="s">
        <v>9391</v>
      </c>
      <c r="B1691" s="7" t="s">
        <v>4157</v>
      </c>
      <c r="C1691" s="7" t="n">
        <f aca="false">COUNTIFS('Duel Log'!AF$2:AF$5455,$A1691,'Duel Log'!AG$2:AG$5455,$B1691)</f>
        <v>1</v>
      </c>
      <c r="D1691" s="7" t="n">
        <f aca="false">COUNTIFS('Duel Log'!AF$2:AF$5455,$A1691,'Duel Log'!AG$2:AG$5455,$B1691,'Duel Log'!AH$2:AH$5455,"Win")</f>
        <v>0</v>
      </c>
      <c r="E1691" s="7" t="n">
        <f aca="false">COUNTIFS('Duel Log'!AF$2:AF$5455,$A1691,'Duel Log'!AG$2:AG$5455,$B1691,'Duel Log'!AH$2:AH$5455,"Loss")</f>
        <v>1</v>
      </c>
      <c r="F1691" s="7" t="n">
        <f aca="false">COUNTIFS('Duel Log'!AF$2:AF$5455,$A1691,'Duel Log'!AG$2:AG$5455,$B1691,'Duel Log'!AH$2:AH$5455,"Draw")</f>
        <v>0</v>
      </c>
      <c r="G1691" s="13" t="n">
        <f aca="false">IFERROR(D1691/C1691,"")</f>
        <v>0</v>
      </c>
    </row>
    <row r="1692" customFormat="false" ht="15" hidden="false" customHeight="true" outlineLevel="0" collapsed="false">
      <c r="A1692" s="7" t="s">
        <v>4339</v>
      </c>
      <c r="B1692" s="7" t="s">
        <v>589</v>
      </c>
      <c r="C1692" s="7" t="n">
        <f aca="false">COUNTIFS('Duel Log'!AF$2:AF$5455,$A1692,'Duel Log'!AG$2:AG$5455,$B1692)</f>
        <v>2</v>
      </c>
      <c r="D1692" s="7" t="n">
        <f aca="false">COUNTIFS('Duel Log'!AF$2:AF$5455,$A1692,'Duel Log'!AG$2:AG$5455,$B1692,'Duel Log'!AH$2:AH$5455,"Win")</f>
        <v>0</v>
      </c>
      <c r="E1692" s="7" t="n">
        <f aca="false">COUNTIFS('Duel Log'!AF$2:AF$5455,$A1692,'Duel Log'!AG$2:AG$5455,$B1692,'Duel Log'!AH$2:AH$5455,"Loss")</f>
        <v>2</v>
      </c>
      <c r="F1692" s="7" t="n">
        <f aca="false">COUNTIFS('Duel Log'!AF$2:AF$5455,$A1692,'Duel Log'!AG$2:AG$5455,$B1692,'Duel Log'!AH$2:AH$5455,"Draw")</f>
        <v>0</v>
      </c>
      <c r="G1692" s="13" t="n">
        <f aca="false">IFERROR(D1692/C1692,"")</f>
        <v>0</v>
      </c>
    </row>
    <row r="1693" customFormat="false" ht="15" hidden="false" customHeight="true" outlineLevel="0" collapsed="false">
      <c r="A1693" s="7" t="s">
        <v>2456</v>
      </c>
      <c r="B1693" s="7" t="s">
        <v>4266</v>
      </c>
      <c r="C1693" s="7" t="n">
        <f aca="false">COUNTIFS('Duel Log'!AF$2:AF$5455,$A1693,'Duel Log'!AG$2:AG$5455,$B1693)</f>
        <v>1</v>
      </c>
      <c r="D1693" s="7" t="n">
        <f aca="false">COUNTIFS('Duel Log'!AF$2:AF$5455,$A1693,'Duel Log'!AG$2:AG$5455,$B1693,'Duel Log'!AH$2:AH$5455,"Win")</f>
        <v>0</v>
      </c>
      <c r="E1693" s="7" t="n">
        <f aca="false">COUNTIFS('Duel Log'!AF$2:AF$5455,$A1693,'Duel Log'!AG$2:AG$5455,$B1693,'Duel Log'!AH$2:AH$5455,"Loss")</f>
        <v>1</v>
      </c>
      <c r="F1693" s="7" t="n">
        <f aca="false">COUNTIFS('Duel Log'!AF$2:AF$5455,$A1693,'Duel Log'!AG$2:AG$5455,$B1693,'Duel Log'!AH$2:AH$5455,"Draw")</f>
        <v>0</v>
      </c>
      <c r="G1693" s="13" t="n">
        <f aca="false">IFERROR(D1693/C1693,"")</f>
        <v>0</v>
      </c>
    </row>
    <row r="1694" customFormat="false" ht="15" hidden="false" customHeight="true" outlineLevel="0" collapsed="false">
      <c r="A1694" s="7" t="s">
        <v>2456</v>
      </c>
      <c r="B1694" s="7" t="s">
        <v>2457</v>
      </c>
      <c r="C1694" s="7" t="n">
        <f aca="false">COUNTIFS('Duel Log'!AF$2:AF$5455,$A1694,'Duel Log'!AG$2:AG$5455,$B1694)</f>
        <v>1</v>
      </c>
      <c r="D1694" s="7" t="n">
        <f aca="false">COUNTIFS('Duel Log'!AF$2:AF$5455,$A1694,'Duel Log'!AG$2:AG$5455,$B1694,'Duel Log'!AH$2:AH$5455,"Win")</f>
        <v>1</v>
      </c>
      <c r="E1694" s="7" t="n">
        <f aca="false">COUNTIFS('Duel Log'!AF$2:AF$5455,$A1694,'Duel Log'!AG$2:AG$5455,$B1694,'Duel Log'!AH$2:AH$5455,"Loss")</f>
        <v>0</v>
      </c>
      <c r="F1694" s="7" t="n">
        <f aca="false">COUNTIFS('Duel Log'!AF$2:AF$5455,$A1694,'Duel Log'!AG$2:AG$5455,$B1694,'Duel Log'!AH$2:AH$5455,"Draw")</f>
        <v>0</v>
      </c>
      <c r="G1694" s="13" t="n">
        <f aca="false">IFERROR(D1694/C1694,"")</f>
        <v>1</v>
      </c>
    </row>
    <row r="1695" customFormat="false" ht="15" hidden="false" customHeight="true" outlineLevel="0" collapsed="false">
      <c r="A1695" s="7" t="s">
        <v>858</v>
      </c>
      <c r="B1695" s="7" t="s">
        <v>3339</v>
      </c>
      <c r="C1695" s="7" t="n">
        <f aca="false">COUNTIFS('Duel Log'!AF$2:AF$5455,$A1695,'Duel Log'!AG$2:AG$5455,$B1695)</f>
        <v>2</v>
      </c>
      <c r="D1695" s="7" t="n">
        <f aca="false">COUNTIFS('Duel Log'!AF$2:AF$5455,$A1695,'Duel Log'!AG$2:AG$5455,$B1695,'Duel Log'!AH$2:AH$5455,"Win")</f>
        <v>2</v>
      </c>
      <c r="E1695" s="7" t="n">
        <f aca="false">COUNTIFS('Duel Log'!AF$2:AF$5455,$A1695,'Duel Log'!AG$2:AG$5455,$B1695,'Duel Log'!AH$2:AH$5455,"Loss")</f>
        <v>0</v>
      </c>
      <c r="F1695" s="7" t="n">
        <f aca="false">COUNTIFS('Duel Log'!AF$2:AF$5455,$A1695,'Duel Log'!AG$2:AG$5455,$B1695,'Duel Log'!AH$2:AH$5455,"Draw")</f>
        <v>0</v>
      </c>
      <c r="G1695" s="13" t="n">
        <f aca="false">IFERROR(D1695/C1695,"")</f>
        <v>1</v>
      </c>
    </row>
    <row r="1696" customFormat="false" ht="15" hidden="false" customHeight="true" outlineLevel="0" collapsed="false">
      <c r="A1696" s="7" t="s">
        <v>858</v>
      </c>
      <c r="B1696" s="7" t="s">
        <v>1376</v>
      </c>
      <c r="C1696" s="7" t="n">
        <f aca="false">COUNTIFS('Duel Log'!AF$2:AF$5455,$A1696,'Duel Log'!AG$2:AG$5455,$B1696)</f>
        <v>2</v>
      </c>
      <c r="D1696" s="7" t="n">
        <f aca="false">COUNTIFS('Duel Log'!AF$2:AF$5455,$A1696,'Duel Log'!AG$2:AG$5455,$B1696,'Duel Log'!AH$2:AH$5455,"Win")</f>
        <v>2</v>
      </c>
      <c r="E1696" s="7" t="n">
        <f aca="false">COUNTIFS('Duel Log'!AF$2:AF$5455,$A1696,'Duel Log'!AG$2:AG$5455,$B1696,'Duel Log'!AH$2:AH$5455,"Loss")</f>
        <v>0</v>
      </c>
      <c r="F1696" s="7" t="n">
        <f aca="false">COUNTIFS('Duel Log'!AF$2:AF$5455,$A1696,'Duel Log'!AG$2:AG$5455,$B1696,'Duel Log'!AH$2:AH$5455,"Draw")</f>
        <v>0</v>
      </c>
      <c r="G1696" s="13" t="n">
        <f aca="false">IFERROR(D1696/C1696,"")</f>
        <v>1</v>
      </c>
    </row>
    <row r="1697" customFormat="false" ht="15" hidden="false" customHeight="true" outlineLevel="0" collapsed="false">
      <c r="A1697" s="7" t="s">
        <v>858</v>
      </c>
      <c r="B1697" s="7" t="s">
        <v>180</v>
      </c>
      <c r="C1697" s="7" t="n">
        <f aca="false">COUNTIFS('Duel Log'!AF$2:AF$5455,$A1697,'Duel Log'!AG$2:AG$5455,$B1697)</f>
        <v>2</v>
      </c>
      <c r="D1697" s="7" t="n">
        <f aca="false">COUNTIFS('Duel Log'!AF$2:AF$5455,$A1697,'Duel Log'!AG$2:AG$5455,$B1697,'Duel Log'!AH$2:AH$5455,"Win")</f>
        <v>0</v>
      </c>
      <c r="E1697" s="7" t="n">
        <f aca="false">COUNTIFS('Duel Log'!AF$2:AF$5455,$A1697,'Duel Log'!AG$2:AG$5455,$B1697,'Duel Log'!AH$2:AH$5455,"Loss")</f>
        <v>2</v>
      </c>
      <c r="F1697" s="7" t="n">
        <f aca="false">COUNTIFS('Duel Log'!AF$2:AF$5455,$A1697,'Duel Log'!AG$2:AG$5455,$B1697,'Duel Log'!AH$2:AH$5455,"Draw")</f>
        <v>0</v>
      </c>
      <c r="G1697" s="13" t="n">
        <f aca="false">IFERROR(D1697/C1697,"")</f>
        <v>0</v>
      </c>
    </row>
    <row r="1698" customFormat="false" ht="15" hidden="false" customHeight="true" outlineLevel="0" collapsed="false">
      <c r="A1698" s="7" t="s">
        <v>858</v>
      </c>
      <c r="B1698" s="7" t="s">
        <v>1491</v>
      </c>
      <c r="C1698" s="7" t="n">
        <f aca="false">COUNTIFS('Duel Log'!AF$2:AF$5455,$A1698,'Duel Log'!AG$2:AG$5455,$B1698)</f>
        <v>2</v>
      </c>
      <c r="D1698" s="7" t="n">
        <f aca="false">COUNTIFS('Duel Log'!AF$2:AF$5455,$A1698,'Duel Log'!AG$2:AG$5455,$B1698,'Duel Log'!AH$2:AH$5455,"Win")</f>
        <v>2</v>
      </c>
      <c r="E1698" s="7" t="n">
        <f aca="false">COUNTIFS('Duel Log'!AF$2:AF$5455,$A1698,'Duel Log'!AG$2:AG$5455,$B1698,'Duel Log'!AH$2:AH$5455,"Loss")</f>
        <v>0</v>
      </c>
      <c r="F1698" s="7" t="n">
        <f aca="false">COUNTIFS('Duel Log'!AF$2:AF$5455,$A1698,'Duel Log'!AG$2:AG$5455,$B1698,'Duel Log'!AH$2:AH$5455,"Draw")</f>
        <v>0</v>
      </c>
      <c r="G1698" s="13" t="n">
        <f aca="false">IFERROR(D1698/C1698,"")</f>
        <v>1</v>
      </c>
    </row>
    <row r="1699" customFormat="false" ht="15" hidden="false" customHeight="true" outlineLevel="0" collapsed="false">
      <c r="A1699" s="7" t="s">
        <v>858</v>
      </c>
      <c r="B1699" s="7" t="s">
        <v>2234</v>
      </c>
      <c r="C1699" s="7" t="n">
        <f aca="false">COUNTIFS('Duel Log'!AF$2:AF$5455,$A1699,'Duel Log'!AG$2:AG$5455,$B1699)</f>
        <v>2</v>
      </c>
      <c r="D1699" s="7" t="n">
        <f aca="false">COUNTIFS('Duel Log'!AF$2:AF$5455,$A1699,'Duel Log'!AG$2:AG$5455,$B1699,'Duel Log'!AH$2:AH$5455,"Win")</f>
        <v>2</v>
      </c>
      <c r="E1699" s="7" t="n">
        <f aca="false">COUNTIFS('Duel Log'!AF$2:AF$5455,$A1699,'Duel Log'!AG$2:AG$5455,$B1699,'Duel Log'!AH$2:AH$5455,"Loss")</f>
        <v>0</v>
      </c>
      <c r="F1699" s="7" t="n">
        <f aca="false">COUNTIFS('Duel Log'!AF$2:AF$5455,$A1699,'Duel Log'!AG$2:AG$5455,$B1699,'Duel Log'!AH$2:AH$5455,"Draw")</f>
        <v>0</v>
      </c>
      <c r="G1699" s="13" t="n">
        <f aca="false">IFERROR(D1699/C1699,"")</f>
        <v>1</v>
      </c>
    </row>
    <row r="1700" customFormat="false" ht="15" hidden="false" customHeight="true" outlineLevel="0" collapsed="false">
      <c r="A1700" s="7" t="s">
        <v>858</v>
      </c>
      <c r="B1700" s="7" t="s">
        <v>8875</v>
      </c>
      <c r="C1700" s="7" t="n">
        <f aca="false">COUNTIFS('Duel Log'!AF$2:AF$5455,$A1700,'Duel Log'!AG$2:AG$5455,$B1700)</f>
        <v>1</v>
      </c>
      <c r="D1700" s="7" t="n">
        <f aca="false">COUNTIFS('Duel Log'!AF$2:AF$5455,$A1700,'Duel Log'!AG$2:AG$5455,$B1700,'Duel Log'!AH$2:AH$5455,"Win")</f>
        <v>1</v>
      </c>
      <c r="E1700" s="7" t="n">
        <f aca="false">COUNTIFS('Duel Log'!AF$2:AF$5455,$A1700,'Duel Log'!AG$2:AG$5455,$B1700,'Duel Log'!AH$2:AH$5455,"Loss")</f>
        <v>0</v>
      </c>
      <c r="F1700" s="7" t="n">
        <f aca="false">COUNTIFS('Duel Log'!AF$2:AF$5455,$A1700,'Duel Log'!AG$2:AG$5455,$B1700,'Duel Log'!AH$2:AH$5455,"Draw")</f>
        <v>0</v>
      </c>
      <c r="G1700" s="13" t="n">
        <f aca="false">IFERROR(D1700/C1700,"")</f>
        <v>1</v>
      </c>
    </row>
    <row r="1701" customFormat="false" ht="15" hidden="false" customHeight="true" outlineLevel="0" collapsed="false">
      <c r="A1701" s="7" t="s">
        <v>858</v>
      </c>
      <c r="B1701" s="7" t="s">
        <v>859</v>
      </c>
      <c r="C1701" s="7" t="n">
        <f aca="false">COUNTIFS('Duel Log'!AF$2:AF$5455,$A1701,'Duel Log'!AG$2:AG$5455,$B1701)</f>
        <v>2</v>
      </c>
      <c r="D1701" s="7" t="n">
        <f aca="false">COUNTIFS('Duel Log'!AF$2:AF$5455,$A1701,'Duel Log'!AG$2:AG$5455,$B1701,'Duel Log'!AH$2:AH$5455,"Win")</f>
        <v>2</v>
      </c>
      <c r="E1701" s="7" t="n">
        <f aca="false">COUNTIFS('Duel Log'!AF$2:AF$5455,$A1701,'Duel Log'!AG$2:AG$5455,$B1701,'Duel Log'!AH$2:AH$5455,"Loss")</f>
        <v>0</v>
      </c>
      <c r="F1701" s="7" t="n">
        <f aca="false">COUNTIFS('Duel Log'!AF$2:AF$5455,$A1701,'Duel Log'!AG$2:AG$5455,$B1701,'Duel Log'!AH$2:AH$5455,"Draw")</f>
        <v>0</v>
      </c>
      <c r="G1701" s="13" t="n">
        <f aca="false">IFERROR(D1701/C1701,"")</f>
        <v>1</v>
      </c>
    </row>
    <row r="1702" customFormat="false" ht="15" hidden="false" customHeight="true" outlineLevel="0" collapsed="false">
      <c r="A1702" s="7" t="s">
        <v>858</v>
      </c>
      <c r="B1702" s="7" t="s">
        <v>6508</v>
      </c>
      <c r="C1702" s="7" t="n">
        <f aca="false">COUNTIFS('Duel Log'!AF$2:AF$5455,$A1702,'Duel Log'!AG$2:AG$5455,$B1702)</f>
        <v>1</v>
      </c>
      <c r="D1702" s="7" t="n">
        <f aca="false">COUNTIFS('Duel Log'!AF$2:AF$5455,$A1702,'Duel Log'!AG$2:AG$5455,$B1702,'Duel Log'!AH$2:AH$5455,"Win")</f>
        <v>1</v>
      </c>
      <c r="E1702" s="7" t="n">
        <f aca="false">COUNTIFS('Duel Log'!AF$2:AF$5455,$A1702,'Duel Log'!AG$2:AG$5455,$B1702,'Duel Log'!AH$2:AH$5455,"Loss")</f>
        <v>0</v>
      </c>
      <c r="F1702" s="7" t="n">
        <f aca="false">COUNTIFS('Duel Log'!AF$2:AF$5455,$A1702,'Duel Log'!AG$2:AG$5455,$B1702,'Duel Log'!AH$2:AH$5455,"Draw")</f>
        <v>0</v>
      </c>
      <c r="G1702" s="13" t="n">
        <f aca="false">IFERROR(D1702/C1702,"")</f>
        <v>1</v>
      </c>
    </row>
    <row r="1703" customFormat="false" ht="15" hidden="false" customHeight="true" outlineLevel="0" collapsed="false">
      <c r="A1703" s="7" t="s">
        <v>858</v>
      </c>
      <c r="B1703" s="7" t="s">
        <v>787</v>
      </c>
      <c r="C1703" s="7" t="n">
        <f aca="false">COUNTIFS('Duel Log'!AF$2:AF$5455,$A1703,'Duel Log'!AG$2:AG$5455,$B1703)</f>
        <v>1</v>
      </c>
      <c r="D1703" s="7" t="n">
        <f aca="false">COUNTIFS('Duel Log'!AF$2:AF$5455,$A1703,'Duel Log'!AG$2:AG$5455,$B1703,'Duel Log'!AH$2:AH$5455,"Win")</f>
        <v>0</v>
      </c>
      <c r="E1703" s="7" t="n">
        <f aca="false">COUNTIFS('Duel Log'!AF$2:AF$5455,$A1703,'Duel Log'!AG$2:AG$5455,$B1703,'Duel Log'!AH$2:AH$5455,"Loss")</f>
        <v>1</v>
      </c>
      <c r="F1703" s="7" t="n">
        <f aca="false">COUNTIFS('Duel Log'!AF$2:AF$5455,$A1703,'Duel Log'!AG$2:AG$5455,$B1703,'Duel Log'!AH$2:AH$5455,"Draw")</f>
        <v>0</v>
      </c>
      <c r="G1703" s="13" t="n">
        <f aca="false">IFERROR(D1703/C1703,"")</f>
        <v>0</v>
      </c>
    </row>
    <row r="1704" customFormat="false" ht="15" hidden="false" customHeight="true" outlineLevel="0" collapsed="false">
      <c r="A1704" s="7" t="s">
        <v>858</v>
      </c>
      <c r="B1704" s="7" t="s">
        <v>2368</v>
      </c>
      <c r="C1704" s="7" t="n">
        <f aca="false">COUNTIFS('Duel Log'!AF$2:AF$5455,$A1704,'Duel Log'!AG$2:AG$5455,$B1704)</f>
        <v>1</v>
      </c>
      <c r="D1704" s="7" t="n">
        <f aca="false">COUNTIFS('Duel Log'!AF$2:AF$5455,$A1704,'Duel Log'!AG$2:AG$5455,$B1704,'Duel Log'!AH$2:AH$5455,"Win")</f>
        <v>1</v>
      </c>
      <c r="E1704" s="7" t="n">
        <f aca="false">COUNTIFS('Duel Log'!AF$2:AF$5455,$A1704,'Duel Log'!AG$2:AG$5455,$B1704,'Duel Log'!AH$2:AH$5455,"Loss")</f>
        <v>0</v>
      </c>
      <c r="F1704" s="7" t="n">
        <f aca="false">COUNTIFS('Duel Log'!AF$2:AF$5455,$A1704,'Duel Log'!AG$2:AG$5455,$B1704,'Duel Log'!AH$2:AH$5455,"Draw")</f>
        <v>0</v>
      </c>
      <c r="G1704" s="13" t="n">
        <f aca="false">IFERROR(D1704/C1704,"")</f>
        <v>1</v>
      </c>
    </row>
    <row r="1705" customFormat="false" ht="15" hidden="false" customHeight="true" outlineLevel="0" collapsed="false">
      <c r="A1705" s="7" t="s">
        <v>858</v>
      </c>
      <c r="B1705" s="7" t="s">
        <v>1585</v>
      </c>
      <c r="C1705" s="7" t="n">
        <f aca="false">COUNTIFS('Duel Log'!AF$2:AF$5455,$A1705,'Duel Log'!AG$2:AG$5455,$B1705)</f>
        <v>1</v>
      </c>
      <c r="D1705" s="7" t="n">
        <f aca="false">COUNTIFS('Duel Log'!AF$2:AF$5455,$A1705,'Duel Log'!AG$2:AG$5455,$B1705,'Duel Log'!AH$2:AH$5455,"Win")</f>
        <v>1</v>
      </c>
      <c r="E1705" s="7" t="n">
        <f aca="false">COUNTIFS('Duel Log'!AF$2:AF$5455,$A1705,'Duel Log'!AG$2:AG$5455,$B1705,'Duel Log'!AH$2:AH$5455,"Loss")</f>
        <v>0</v>
      </c>
      <c r="F1705" s="7" t="n">
        <f aca="false">COUNTIFS('Duel Log'!AF$2:AF$5455,$A1705,'Duel Log'!AG$2:AG$5455,$B1705,'Duel Log'!AH$2:AH$5455,"Draw")</f>
        <v>0</v>
      </c>
      <c r="G1705" s="13" t="n">
        <f aca="false">IFERROR(D1705/C1705,"")</f>
        <v>1</v>
      </c>
    </row>
    <row r="1706" customFormat="false" ht="15" hidden="false" customHeight="true" outlineLevel="0" collapsed="false">
      <c r="A1706" s="7" t="s">
        <v>2258</v>
      </c>
      <c r="B1706" s="7" t="s">
        <v>5678</v>
      </c>
      <c r="C1706" s="7" t="n">
        <f aca="false">COUNTIFS('Duel Log'!AF$2:AF$5455,$A1706,'Duel Log'!AG$2:AG$5455,$B1706)</f>
        <v>1</v>
      </c>
      <c r="D1706" s="7" t="n">
        <f aca="false">COUNTIFS('Duel Log'!AF$2:AF$5455,$A1706,'Duel Log'!AG$2:AG$5455,$B1706,'Duel Log'!AH$2:AH$5455,"Win")</f>
        <v>1</v>
      </c>
      <c r="E1706" s="7" t="n">
        <f aca="false">COUNTIFS('Duel Log'!AF$2:AF$5455,$A1706,'Duel Log'!AG$2:AG$5455,$B1706,'Duel Log'!AH$2:AH$5455,"Loss")</f>
        <v>0</v>
      </c>
      <c r="F1706" s="7" t="n">
        <f aca="false">COUNTIFS('Duel Log'!AF$2:AF$5455,$A1706,'Duel Log'!AG$2:AG$5455,$B1706,'Duel Log'!AH$2:AH$5455,"Draw")</f>
        <v>0</v>
      </c>
      <c r="G1706" s="13" t="n">
        <f aca="false">IFERROR(D1706/C1706,"")</f>
        <v>1</v>
      </c>
    </row>
    <row r="1707" customFormat="false" ht="15" hidden="false" customHeight="true" outlineLevel="0" collapsed="false">
      <c r="A1707" s="7" t="s">
        <v>2258</v>
      </c>
      <c r="B1707" s="7" t="s">
        <v>967</v>
      </c>
      <c r="C1707" s="7" t="n">
        <f aca="false">COUNTIFS('Duel Log'!AF$2:AF$5455,$A1707,'Duel Log'!AG$2:AG$5455,$B1707)</f>
        <v>2</v>
      </c>
      <c r="D1707" s="7" t="n">
        <f aca="false">COUNTIFS('Duel Log'!AF$2:AF$5455,$A1707,'Duel Log'!AG$2:AG$5455,$B1707,'Duel Log'!AH$2:AH$5455,"Win")</f>
        <v>2</v>
      </c>
      <c r="E1707" s="7" t="n">
        <f aca="false">COUNTIFS('Duel Log'!AF$2:AF$5455,$A1707,'Duel Log'!AG$2:AG$5455,$B1707,'Duel Log'!AH$2:AH$5455,"Loss")</f>
        <v>0</v>
      </c>
      <c r="F1707" s="7" t="n">
        <f aca="false">COUNTIFS('Duel Log'!AF$2:AF$5455,$A1707,'Duel Log'!AG$2:AG$5455,$B1707,'Duel Log'!AH$2:AH$5455,"Draw")</f>
        <v>0</v>
      </c>
      <c r="G1707" s="13" t="n">
        <f aca="false">IFERROR(D1707/C1707,"")</f>
        <v>1</v>
      </c>
    </row>
    <row r="1708" customFormat="false" ht="15" hidden="false" customHeight="true" outlineLevel="0" collapsed="false">
      <c r="A1708" s="7" t="s">
        <v>8400</v>
      </c>
      <c r="B1708" s="7" t="s">
        <v>4201</v>
      </c>
      <c r="C1708" s="7" t="n">
        <f aca="false">COUNTIFS('Duel Log'!AF$2:AF$5455,$A1708,'Duel Log'!AG$2:AG$5455,$B1708)</f>
        <v>1</v>
      </c>
      <c r="D1708" s="7" t="n">
        <f aca="false">COUNTIFS('Duel Log'!AF$2:AF$5455,$A1708,'Duel Log'!AG$2:AG$5455,$B1708,'Duel Log'!AH$2:AH$5455,"Win")</f>
        <v>0</v>
      </c>
      <c r="E1708" s="7" t="n">
        <f aca="false">COUNTIFS('Duel Log'!AF$2:AF$5455,$A1708,'Duel Log'!AG$2:AG$5455,$B1708,'Duel Log'!AH$2:AH$5455,"Loss")</f>
        <v>1</v>
      </c>
      <c r="F1708" s="7" t="n">
        <f aca="false">COUNTIFS('Duel Log'!AF$2:AF$5455,$A1708,'Duel Log'!AG$2:AG$5455,$B1708,'Duel Log'!AH$2:AH$5455,"Draw")</f>
        <v>0</v>
      </c>
      <c r="G1708" s="13" t="n">
        <f aca="false">IFERROR(D1708/C1708,"")</f>
        <v>0</v>
      </c>
    </row>
    <row r="1709" customFormat="false" ht="15" hidden="false" customHeight="true" outlineLevel="0" collapsed="false">
      <c r="A1709" s="7" t="s">
        <v>8400</v>
      </c>
      <c r="B1709" s="7" t="s">
        <v>2140</v>
      </c>
      <c r="C1709" s="7" t="n">
        <f aca="false">COUNTIFS('Duel Log'!AF$2:AF$5455,$A1709,'Duel Log'!AG$2:AG$5455,$B1709)</f>
        <v>1</v>
      </c>
      <c r="D1709" s="7" t="n">
        <f aca="false">COUNTIFS('Duel Log'!AF$2:AF$5455,$A1709,'Duel Log'!AG$2:AG$5455,$B1709,'Duel Log'!AH$2:AH$5455,"Win")</f>
        <v>1</v>
      </c>
      <c r="E1709" s="7" t="n">
        <f aca="false">COUNTIFS('Duel Log'!AF$2:AF$5455,$A1709,'Duel Log'!AG$2:AG$5455,$B1709,'Duel Log'!AH$2:AH$5455,"Loss")</f>
        <v>0</v>
      </c>
      <c r="F1709" s="7" t="n">
        <f aca="false">COUNTIFS('Duel Log'!AF$2:AF$5455,$A1709,'Duel Log'!AG$2:AG$5455,$B1709,'Duel Log'!AH$2:AH$5455,"Draw")</f>
        <v>0</v>
      </c>
      <c r="G1709" s="13" t="n">
        <f aca="false">IFERROR(D1709/C1709,"")</f>
        <v>1</v>
      </c>
    </row>
    <row r="1710" customFormat="false" ht="15" hidden="false" customHeight="true" outlineLevel="0" collapsed="false">
      <c r="A1710" s="7" t="s">
        <v>8129</v>
      </c>
      <c r="B1710" s="7" t="s">
        <v>8128</v>
      </c>
      <c r="C1710" s="7" t="n">
        <f aca="false">COUNTIFS('Duel Log'!AF$2:AF$5455,$A1710,'Duel Log'!AG$2:AG$5455,$B1710)</f>
        <v>1</v>
      </c>
      <c r="D1710" s="7" t="n">
        <f aca="false">COUNTIFS('Duel Log'!AF$2:AF$5455,$A1710,'Duel Log'!AG$2:AG$5455,$B1710,'Duel Log'!AH$2:AH$5455,"Win")</f>
        <v>1</v>
      </c>
      <c r="E1710" s="7" t="n">
        <f aca="false">COUNTIFS('Duel Log'!AF$2:AF$5455,$A1710,'Duel Log'!AG$2:AG$5455,$B1710,'Duel Log'!AH$2:AH$5455,"Loss")</f>
        <v>0</v>
      </c>
      <c r="F1710" s="7" t="n">
        <f aca="false">COUNTIFS('Duel Log'!AF$2:AF$5455,$A1710,'Duel Log'!AG$2:AG$5455,$B1710,'Duel Log'!AH$2:AH$5455,"Draw")</f>
        <v>0</v>
      </c>
      <c r="G1710" s="13" t="n">
        <f aca="false">IFERROR(D1710/C1710,"")</f>
        <v>1</v>
      </c>
    </row>
    <row r="1711" customFormat="false" ht="15" hidden="false" customHeight="true" outlineLevel="0" collapsed="false">
      <c r="A1711" s="7" t="s">
        <v>3102</v>
      </c>
      <c r="B1711" s="7" t="s">
        <v>3103</v>
      </c>
      <c r="C1711" s="7" t="n">
        <f aca="false">COUNTIFS('Duel Log'!AF$2:AF$5455,$A1711,'Duel Log'!AG$2:AG$5455,$B1711)</f>
        <v>2</v>
      </c>
      <c r="D1711" s="7" t="n">
        <f aca="false">COUNTIFS('Duel Log'!AF$2:AF$5455,$A1711,'Duel Log'!AG$2:AG$5455,$B1711,'Duel Log'!AH$2:AH$5455,"Win")</f>
        <v>2</v>
      </c>
      <c r="E1711" s="7" t="n">
        <f aca="false">COUNTIFS('Duel Log'!AF$2:AF$5455,$A1711,'Duel Log'!AG$2:AG$5455,$B1711,'Duel Log'!AH$2:AH$5455,"Loss")</f>
        <v>0</v>
      </c>
      <c r="F1711" s="7" t="n">
        <f aca="false">COUNTIFS('Duel Log'!AF$2:AF$5455,$A1711,'Duel Log'!AG$2:AG$5455,$B1711,'Duel Log'!AH$2:AH$5455,"Draw")</f>
        <v>0</v>
      </c>
      <c r="G1711" s="13" t="n">
        <f aca="false">IFERROR(D1711/C1711,"")</f>
        <v>1</v>
      </c>
    </row>
    <row r="1712" customFormat="false" ht="15" hidden="false" customHeight="true" outlineLevel="0" collapsed="false">
      <c r="A1712" s="7" t="s">
        <v>1690</v>
      </c>
      <c r="B1712" s="7" t="s">
        <v>262</v>
      </c>
      <c r="C1712" s="7" t="n">
        <f aca="false">COUNTIFS('Duel Log'!AF$2:AF$5455,$A1712,'Duel Log'!AG$2:AG$5455,$B1712)</f>
        <v>1</v>
      </c>
      <c r="D1712" s="7" t="n">
        <f aca="false">COUNTIFS('Duel Log'!AF$2:AF$5455,$A1712,'Duel Log'!AG$2:AG$5455,$B1712,'Duel Log'!AH$2:AH$5455,"Win")</f>
        <v>0</v>
      </c>
      <c r="E1712" s="7" t="n">
        <f aca="false">COUNTIFS('Duel Log'!AF$2:AF$5455,$A1712,'Duel Log'!AG$2:AG$5455,$B1712,'Duel Log'!AH$2:AH$5455,"Loss")</f>
        <v>1</v>
      </c>
      <c r="F1712" s="7" t="n">
        <f aca="false">COUNTIFS('Duel Log'!AF$2:AF$5455,$A1712,'Duel Log'!AG$2:AG$5455,$B1712,'Duel Log'!AH$2:AH$5455,"Draw")</f>
        <v>0</v>
      </c>
      <c r="G1712" s="13" t="n">
        <f aca="false">IFERROR(D1712/C1712,"")</f>
        <v>0</v>
      </c>
    </row>
    <row r="1713" customFormat="false" ht="15" hidden="false" customHeight="true" outlineLevel="0" collapsed="false">
      <c r="A1713" s="7" t="s">
        <v>1690</v>
      </c>
      <c r="B1713" s="7" t="s">
        <v>380</v>
      </c>
      <c r="C1713" s="7" t="n">
        <f aca="false">COUNTIFS('Duel Log'!AF$2:AF$5455,$A1713,'Duel Log'!AG$2:AG$5455,$B1713)</f>
        <v>2</v>
      </c>
      <c r="D1713" s="7" t="n">
        <f aca="false">COUNTIFS('Duel Log'!AF$2:AF$5455,$A1713,'Duel Log'!AG$2:AG$5455,$B1713,'Duel Log'!AH$2:AH$5455,"Win")</f>
        <v>2</v>
      </c>
      <c r="E1713" s="7" t="n">
        <f aca="false">COUNTIFS('Duel Log'!AF$2:AF$5455,$A1713,'Duel Log'!AG$2:AG$5455,$B1713,'Duel Log'!AH$2:AH$5455,"Loss")</f>
        <v>0</v>
      </c>
      <c r="F1713" s="7" t="n">
        <f aca="false">COUNTIFS('Duel Log'!AF$2:AF$5455,$A1713,'Duel Log'!AG$2:AG$5455,$B1713,'Duel Log'!AH$2:AH$5455,"Draw")</f>
        <v>0</v>
      </c>
      <c r="G1713" s="13" t="n">
        <f aca="false">IFERROR(D1713/C1713,"")</f>
        <v>1</v>
      </c>
    </row>
    <row r="1714" customFormat="false" ht="15" hidden="false" customHeight="true" outlineLevel="0" collapsed="false">
      <c r="A1714" s="7" t="s">
        <v>1690</v>
      </c>
      <c r="B1714" s="7" t="s">
        <v>668</v>
      </c>
      <c r="C1714" s="7" t="n">
        <f aca="false">COUNTIFS('Duel Log'!AF$2:AF$5455,$A1714,'Duel Log'!AG$2:AG$5455,$B1714)</f>
        <v>2</v>
      </c>
      <c r="D1714" s="7" t="n">
        <f aca="false">COUNTIFS('Duel Log'!AF$2:AF$5455,$A1714,'Duel Log'!AG$2:AG$5455,$B1714,'Duel Log'!AH$2:AH$5455,"Win")</f>
        <v>0</v>
      </c>
      <c r="E1714" s="7" t="n">
        <f aca="false">COUNTIFS('Duel Log'!AF$2:AF$5455,$A1714,'Duel Log'!AG$2:AG$5455,$B1714,'Duel Log'!AH$2:AH$5455,"Loss")</f>
        <v>2</v>
      </c>
      <c r="F1714" s="7" t="n">
        <f aca="false">COUNTIFS('Duel Log'!AF$2:AF$5455,$A1714,'Duel Log'!AG$2:AG$5455,$B1714,'Duel Log'!AH$2:AH$5455,"Draw")</f>
        <v>0</v>
      </c>
      <c r="G1714" s="13" t="n">
        <f aca="false">IFERROR(D1714/C1714,"")</f>
        <v>0</v>
      </c>
    </row>
    <row r="1715" customFormat="false" ht="15" hidden="false" customHeight="true" outlineLevel="0" collapsed="false">
      <c r="A1715" s="7" t="s">
        <v>1690</v>
      </c>
      <c r="B1715" s="7" t="s">
        <v>2617</v>
      </c>
      <c r="C1715" s="7" t="n">
        <f aca="false">COUNTIFS('Duel Log'!AF$2:AF$5455,$A1715,'Duel Log'!AG$2:AG$5455,$B1715)</f>
        <v>1</v>
      </c>
      <c r="D1715" s="7" t="n">
        <f aca="false">COUNTIFS('Duel Log'!AF$2:AF$5455,$A1715,'Duel Log'!AG$2:AG$5455,$B1715,'Duel Log'!AH$2:AH$5455,"Win")</f>
        <v>1</v>
      </c>
      <c r="E1715" s="7" t="n">
        <f aca="false">COUNTIFS('Duel Log'!AF$2:AF$5455,$A1715,'Duel Log'!AG$2:AG$5455,$B1715,'Duel Log'!AH$2:AH$5455,"Loss")</f>
        <v>0</v>
      </c>
      <c r="F1715" s="7" t="n">
        <f aca="false">COUNTIFS('Duel Log'!AF$2:AF$5455,$A1715,'Duel Log'!AG$2:AG$5455,$B1715,'Duel Log'!AH$2:AH$5455,"Draw")</f>
        <v>0</v>
      </c>
      <c r="G1715" s="13" t="n">
        <f aca="false">IFERROR(D1715/C1715,"")</f>
        <v>1</v>
      </c>
    </row>
    <row r="1716" customFormat="false" ht="15" hidden="false" customHeight="true" outlineLevel="0" collapsed="false">
      <c r="A1716" s="7" t="s">
        <v>1690</v>
      </c>
      <c r="B1716" s="7" t="s">
        <v>1050</v>
      </c>
      <c r="C1716" s="7" t="n">
        <f aca="false">COUNTIFS('Duel Log'!AF$2:AF$5455,$A1716,'Duel Log'!AG$2:AG$5455,$B1716)</f>
        <v>2</v>
      </c>
      <c r="D1716" s="7" t="n">
        <f aca="false">COUNTIFS('Duel Log'!AF$2:AF$5455,$A1716,'Duel Log'!AG$2:AG$5455,$B1716,'Duel Log'!AH$2:AH$5455,"Win")</f>
        <v>2</v>
      </c>
      <c r="E1716" s="7" t="n">
        <f aca="false">COUNTIFS('Duel Log'!AF$2:AF$5455,$A1716,'Duel Log'!AG$2:AG$5455,$B1716,'Duel Log'!AH$2:AH$5455,"Loss")</f>
        <v>0</v>
      </c>
      <c r="F1716" s="7" t="n">
        <f aca="false">COUNTIFS('Duel Log'!AF$2:AF$5455,$A1716,'Duel Log'!AG$2:AG$5455,$B1716,'Duel Log'!AH$2:AH$5455,"Draw")</f>
        <v>0</v>
      </c>
      <c r="G1716" s="13" t="n">
        <f aca="false">IFERROR(D1716/C1716,"")</f>
        <v>1</v>
      </c>
    </row>
    <row r="1717" customFormat="false" ht="15" hidden="false" customHeight="true" outlineLevel="0" collapsed="false">
      <c r="A1717" s="7" t="s">
        <v>1690</v>
      </c>
      <c r="B1717" s="7" t="s">
        <v>2830</v>
      </c>
      <c r="C1717" s="7" t="n">
        <f aca="false">COUNTIFS('Duel Log'!AF$2:AF$5455,$A1717,'Duel Log'!AG$2:AG$5455,$B1717)</f>
        <v>2</v>
      </c>
      <c r="D1717" s="7" t="n">
        <f aca="false">COUNTIFS('Duel Log'!AF$2:AF$5455,$A1717,'Duel Log'!AG$2:AG$5455,$B1717,'Duel Log'!AH$2:AH$5455,"Win")</f>
        <v>2</v>
      </c>
      <c r="E1717" s="7" t="n">
        <f aca="false">COUNTIFS('Duel Log'!AF$2:AF$5455,$A1717,'Duel Log'!AG$2:AG$5455,$B1717,'Duel Log'!AH$2:AH$5455,"Loss")</f>
        <v>0</v>
      </c>
      <c r="F1717" s="7" t="n">
        <f aca="false">COUNTIFS('Duel Log'!AF$2:AF$5455,$A1717,'Duel Log'!AG$2:AG$5455,$B1717,'Duel Log'!AH$2:AH$5455,"Draw")</f>
        <v>0</v>
      </c>
      <c r="G1717" s="13" t="n">
        <f aca="false">IFERROR(D1717/C1717,"")</f>
        <v>1</v>
      </c>
    </row>
    <row r="1718" customFormat="false" ht="15" hidden="false" customHeight="true" outlineLevel="0" collapsed="false">
      <c r="A1718" s="7" t="s">
        <v>775</v>
      </c>
      <c r="B1718" s="7" t="s">
        <v>776</v>
      </c>
      <c r="C1718" s="7" t="n">
        <f aca="false">COUNTIFS('Duel Log'!AF$2:AF$5455,$A1718,'Duel Log'!AG$2:AG$5455,$B1718)</f>
        <v>2</v>
      </c>
      <c r="D1718" s="7" t="n">
        <f aca="false">COUNTIFS('Duel Log'!AF$2:AF$5455,$A1718,'Duel Log'!AG$2:AG$5455,$B1718,'Duel Log'!AH$2:AH$5455,"Win")</f>
        <v>0</v>
      </c>
      <c r="E1718" s="7" t="n">
        <f aca="false">COUNTIFS('Duel Log'!AF$2:AF$5455,$A1718,'Duel Log'!AG$2:AG$5455,$B1718,'Duel Log'!AH$2:AH$5455,"Loss")</f>
        <v>2</v>
      </c>
      <c r="F1718" s="7" t="n">
        <f aca="false">COUNTIFS('Duel Log'!AF$2:AF$5455,$A1718,'Duel Log'!AG$2:AG$5455,$B1718,'Duel Log'!AH$2:AH$5455,"Draw")</f>
        <v>0</v>
      </c>
      <c r="G1718" s="13" t="n">
        <f aca="false">IFERROR(D1718/C1718,"")</f>
        <v>0</v>
      </c>
    </row>
    <row r="1719" customFormat="false" ht="15" hidden="false" customHeight="true" outlineLevel="0" collapsed="false">
      <c r="A1719" s="7" t="s">
        <v>2806</v>
      </c>
      <c r="B1719" s="7" t="s">
        <v>2805</v>
      </c>
      <c r="C1719" s="7" t="n">
        <f aca="false">COUNTIFS('Duel Log'!AF$2:AF$5455,$A1719,'Duel Log'!AG$2:AG$5455,$B1719)</f>
        <v>1</v>
      </c>
      <c r="D1719" s="7" t="n">
        <f aca="false">COUNTIFS('Duel Log'!AF$2:AF$5455,$A1719,'Duel Log'!AG$2:AG$5455,$B1719,'Duel Log'!AH$2:AH$5455,"Win")</f>
        <v>1</v>
      </c>
      <c r="E1719" s="7" t="n">
        <f aca="false">COUNTIFS('Duel Log'!AF$2:AF$5455,$A1719,'Duel Log'!AG$2:AG$5455,$B1719,'Duel Log'!AH$2:AH$5455,"Loss")</f>
        <v>0</v>
      </c>
      <c r="F1719" s="7" t="n">
        <f aca="false">COUNTIFS('Duel Log'!AF$2:AF$5455,$A1719,'Duel Log'!AG$2:AG$5455,$B1719,'Duel Log'!AH$2:AH$5455,"Draw")</f>
        <v>0</v>
      </c>
      <c r="G1719" s="13" t="n">
        <f aca="false">IFERROR(D1719/C1719,"")</f>
        <v>1</v>
      </c>
    </row>
    <row r="1720" customFormat="false" ht="15" hidden="false" customHeight="true" outlineLevel="0" collapsed="false">
      <c r="A1720" s="7" t="s">
        <v>8111</v>
      </c>
      <c r="B1720" s="7" t="s">
        <v>1442</v>
      </c>
      <c r="C1720" s="7" t="n">
        <f aca="false">COUNTIFS('Duel Log'!AF$2:AF$5455,$A1720,'Duel Log'!AG$2:AG$5455,$B1720)</f>
        <v>1</v>
      </c>
      <c r="D1720" s="7" t="n">
        <f aca="false">COUNTIFS('Duel Log'!AF$2:AF$5455,$A1720,'Duel Log'!AG$2:AG$5455,$B1720,'Duel Log'!AH$2:AH$5455,"Win")</f>
        <v>0</v>
      </c>
      <c r="E1720" s="7" t="n">
        <f aca="false">COUNTIFS('Duel Log'!AF$2:AF$5455,$A1720,'Duel Log'!AG$2:AG$5455,$B1720,'Duel Log'!AH$2:AH$5455,"Loss")</f>
        <v>1</v>
      </c>
      <c r="F1720" s="7" t="n">
        <f aca="false">COUNTIFS('Duel Log'!AF$2:AF$5455,$A1720,'Duel Log'!AG$2:AG$5455,$B1720,'Duel Log'!AH$2:AH$5455,"Draw")</f>
        <v>0</v>
      </c>
      <c r="G1720" s="13" t="n">
        <f aca="false">IFERROR(D1720/C1720,"")</f>
        <v>0</v>
      </c>
    </row>
    <row r="1721" customFormat="false" ht="15" hidden="false" customHeight="true" outlineLevel="0" collapsed="false">
      <c r="A1721" s="7" t="s">
        <v>9171</v>
      </c>
      <c r="B1721" s="7" t="s">
        <v>4018</v>
      </c>
      <c r="C1721" s="7" t="n">
        <f aca="false">COUNTIFS('Duel Log'!AF$2:AF$5455,$A1721,'Duel Log'!AG$2:AG$5455,$B1721)</f>
        <v>1</v>
      </c>
      <c r="D1721" s="7" t="n">
        <f aca="false">COUNTIFS('Duel Log'!AF$2:AF$5455,$A1721,'Duel Log'!AG$2:AG$5455,$B1721,'Duel Log'!AH$2:AH$5455,"Win")</f>
        <v>0</v>
      </c>
      <c r="E1721" s="7" t="n">
        <f aca="false">COUNTIFS('Duel Log'!AF$2:AF$5455,$A1721,'Duel Log'!AG$2:AG$5455,$B1721,'Duel Log'!AH$2:AH$5455,"Loss")</f>
        <v>1</v>
      </c>
      <c r="F1721" s="7" t="n">
        <f aca="false">COUNTIFS('Duel Log'!AF$2:AF$5455,$A1721,'Duel Log'!AG$2:AG$5455,$B1721,'Duel Log'!AH$2:AH$5455,"Draw")</f>
        <v>0</v>
      </c>
      <c r="G1721" s="13" t="n">
        <f aca="false">IFERROR(D1721/C1721,"")</f>
        <v>0</v>
      </c>
    </row>
    <row r="1722" customFormat="false" ht="15" hidden="false" customHeight="true" outlineLevel="0" collapsed="false">
      <c r="A1722" s="7" t="s">
        <v>3874</v>
      </c>
      <c r="B1722" s="7" t="s">
        <v>2205</v>
      </c>
      <c r="C1722" s="7" t="n">
        <f aca="false">COUNTIFS('Duel Log'!AF$2:AF$5455,$A1722,'Duel Log'!AG$2:AG$5455,$B1722)</f>
        <v>2</v>
      </c>
      <c r="D1722" s="7" t="n">
        <f aca="false">COUNTIFS('Duel Log'!AF$2:AF$5455,$A1722,'Duel Log'!AG$2:AG$5455,$B1722,'Duel Log'!AH$2:AH$5455,"Win")</f>
        <v>2</v>
      </c>
      <c r="E1722" s="7" t="n">
        <f aca="false">COUNTIFS('Duel Log'!AF$2:AF$5455,$A1722,'Duel Log'!AG$2:AG$5455,$B1722,'Duel Log'!AH$2:AH$5455,"Loss")</f>
        <v>0</v>
      </c>
      <c r="F1722" s="7" t="n">
        <f aca="false">COUNTIFS('Duel Log'!AF$2:AF$5455,$A1722,'Duel Log'!AG$2:AG$5455,$B1722,'Duel Log'!AH$2:AH$5455,"Draw")</f>
        <v>0</v>
      </c>
      <c r="G1722" s="13" t="n">
        <f aca="false">IFERROR(D1722/C1722,"")</f>
        <v>1</v>
      </c>
    </row>
    <row r="1723" customFormat="false" ht="15" hidden="false" customHeight="true" outlineLevel="0" collapsed="false">
      <c r="A1723" s="7" t="s">
        <v>3497</v>
      </c>
      <c r="B1723" s="7" t="s">
        <v>3496</v>
      </c>
      <c r="C1723" s="7" t="n">
        <f aca="false">COUNTIFS('Duel Log'!AF$2:AF$5455,$A1723,'Duel Log'!AG$2:AG$5455,$B1723)</f>
        <v>2</v>
      </c>
      <c r="D1723" s="7" t="n">
        <f aca="false">COUNTIFS('Duel Log'!AF$2:AF$5455,$A1723,'Duel Log'!AG$2:AG$5455,$B1723,'Duel Log'!AH$2:AH$5455,"Win")</f>
        <v>2</v>
      </c>
      <c r="E1723" s="7" t="n">
        <f aca="false">COUNTIFS('Duel Log'!AF$2:AF$5455,$A1723,'Duel Log'!AG$2:AG$5455,$B1723,'Duel Log'!AH$2:AH$5455,"Loss")</f>
        <v>0</v>
      </c>
      <c r="F1723" s="7" t="n">
        <f aca="false">COUNTIFS('Duel Log'!AF$2:AF$5455,$A1723,'Duel Log'!AG$2:AG$5455,$B1723,'Duel Log'!AH$2:AH$5455,"Draw")</f>
        <v>0</v>
      </c>
      <c r="G1723" s="13" t="n">
        <f aca="false">IFERROR(D1723/C1723,"")</f>
        <v>1</v>
      </c>
    </row>
    <row r="1724" customFormat="false" ht="15" hidden="false" customHeight="true" outlineLevel="0" collapsed="false">
      <c r="A1724" s="7" t="s">
        <v>2773</v>
      </c>
      <c r="B1724" s="7" t="s">
        <v>2740</v>
      </c>
      <c r="C1724" s="7" t="n">
        <f aca="false">COUNTIFS('Duel Log'!AF$2:AF$5455,$A1724,'Duel Log'!AG$2:AG$5455,$B1724)</f>
        <v>2</v>
      </c>
      <c r="D1724" s="7" t="n">
        <f aca="false">COUNTIFS('Duel Log'!AF$2:AF$5455,$A1724,'Duel Log'!AG$2:AG$5455,$B1724,'Duel Log'!AH$2:AH$5455,"Win")</f>
        <v>0</v>
      </c>
      <c r="E1724" s="7" t="n">
        <f aca="false">COUNTIFS('Duel Log'!AF$2:AF$5455,$A1724,'Duel Log'!AG$2:AG$5455,$B1724,'Duel Log'!AH$2:AH$5455,"Loss")</f>
        <v>2</v>
      </c>
      <c r="F1724" s="7" t="n">
        <f aca="false">COUNTIFS('Duel Log'!AF$2:AF$5455,$A1724,'Duel Log'!AG$2:AG$5455,$B1724,'Duel Log'!AH$2:AH$5455,"Draw")</f>
        <v>0</v>
      </c>
      <c r="G1724" s="13" t="n">
        <f aca="false">IFERROR(D1724/C1724,"")</f>
        <v>0</v>
      </c>
    </row>
    <row r="1725" customFormat="false" ht="15" hidden="false" customHeight="true" outlineLevel="0" collapsed="false">
      <c r="A1725" s="7" t="s">
        <v>2267</v>
      </c>
      <c r="B1725" s="7" t="s">
        <v>2268</v>
      </c>
      <c r="C1725" s="7" t="n">
        <f aca="false">COUNTIFS('Duel Log'!AF$2:AF$5455,$A1725,'Duel Log'!AG$2:AG$5455,$B1725)</f>
        <v>2</v>
      </c>
      <c r="D1725" s="7" t="n">
        <f aca="false">COUNTIFS('Duel Log'!AF$2:AF$5455,$A1725,'Duel Log'!AG$2:AG$5455,$B1725,'Duel Log'!AH$2:AH$5455,"Win")</f>
        <v>0</v>
      </c>
      <c r="E1725" s="7" t="n">
        <f aca="false">COUNTIFS('Duel Log'!AF$2:AF$5455,$A1725,'Duel Log'!AG$2:AG$5455,$B1725,'Duel Log'!AH$2:AH$5455,"Loss")</f>
        <v>2</v>
      </c>
      <c r="F1725" s="7" t="n">
        <f aca="false">COUNTIFS('Duel Log'!AF$2:AF$5455,$A1725,'Duel Log'!AG$2:AG$5455,$B1725,'Duel Log'!AH$2:AH$5455,"Draw")</f>
        <v>0</v>
      </c>
      <c r="G1725" s="13" t="n">
        <f aca="false">IFERROR(D1725/C1725,"")</f>
        <v>0</v>
      </c>
    </row>
    <row r="1726" customFormat="false" ht="15" hidden="false" customHeight="true" outlineLevel="0" collapsed="false">
      <c r="A1726" s="7" t="s">
        <v>4949</v>
      </c>
      <c r="B1726" s="7" t="s">
        <v>1858</v>
      </c>
      <c r="C1726" s="7" t="n">
        <f aca="false">COUNTIFS('Duel Log'!AF$2:AF$5455,$A1726,'Duel Log'!AG$2:AG$5455,$B1726)</f>
        <v>1</v>
      </c>
      <c r="D1726" s="7" t="n">
        <f aca="false">COUNTIFS('Duel Log'!AF$2:AF$5455,$A1726,'Duel Log'!AG$2:AG$5455,$B1726,'Duel Log'!AH$2:AH$5455,"Win")</f>
        <v>1</v>
      </c>
      <c r="E1726" s="7" t="n">
        <f aca="false">COUNTIFS('Duel Log'!AF$2:AF$5455,$A1726,'Duel Log'!AG$2:AG$5455,$B1726,'Duel Log'!AH$2:AH$5455,"Loss")</f>
        <v>0</v>
      </c>
      <c r="F1726" s="7" t="n">
        <f aca="false">COUNTIFS('Duel Log'!AF$2:AF$5455,$A1726,'Duel Log'!AG$2:AG$5455,$B1726,'Duel Log'!AH$2:AH$5455,"Draw")</f>
        <v>0</v>
      </c>
      <c r="G1726" s="13" t="n">
        <f aca="false">IFERROR(D1726/C1726,"")</f>
        <v>1</v>
      </c>
    </row>
    <row r="1727" customFormat="false" ht="15" hidden="false" customHeight="true" outlineLevel="0" collapsed="false">
      <c r="A1727" s="7" t="s">
        <v>9412</v>
      </c>
      <c r="B1727" s="7" t="s">
        <v>9411</v>
      </c>
      <c r="C1727" s="7" t="n">
        <f aca="false">COUNTIFS('Duel Log'!AF$2:AF$5455,$A1727,'Duel Log'!AG$2:AG$5455,$B1727)</f>
        <v>1</v>
      </c>
      <c r="D1727" s="7" t="n">
        <f aca="false">COUNTIFS('Duel Log'!AF$2:AF$5455,$A1727,'Duel Log'!AG$2:AG$5455,$B1727,'Duel Log'!AH$2:AH$5455,"Win")</f>
        <v>0</v>
      </c>
      <c r="E1727" s="7" t="n">
        <f aca="false">COUNTIFS('Duel Log'!AF$2:AF$5455,$A1727,'Duel Log'!AG$2:AG$5455,$B1727,'Duel Log'!AH$2:AH$5455,"Loss")</f>
        <v>1</v>
      </c>
      <c r="F1727" s="7" t="n">
        <f aca="false">COUNTIFS('Duel Log'!AF$2:AF$5455,$A1727,'Duel Log'!AG$2:AG$5455,$B1727,'Duel Log'!AH$2:AH$5455,"Draw")</f>
        <v>0</v>
      </c>
      <c r="G1727" s="13" t="n">
        <f aca="false">IFERROR(D1727/C1727,"")</f>
        <v>0</v>
      </c>
    </row>
    <row r="1728" customFormat="false" ht="15" hidden="false" customHeight="true" outlineLevel="0" collapsed="false">
      <c r="A1728" s="7" t="s">
        <v>9412</v>
      </c>
      <c r="B1728" s="7" t="s">
        <v>9417</v>
      </c>
      <c r="C1728" s="7" t="n">
        <f aca="false">COUNTIFS('Duel Log'!AF$2:AF$5455,$A1728,'Duel Log'!AG$2:AG$5455,$B1728)</f>
        <v>1</v>
      </c>
      <c r="D1728" s="7" t="n">
        <f aca="false">COUNTIFS('Duel Log'!AF$2:AF$5455,$A1728,'Duel Log'!AG$2:AG$5455,$B1728,'Duel Log'!AH$2:AH$5455,"Win")</f>
        <v>0</v>
      </c>
      <c r="E1728" s="7" t="n">
        <f aca="false">COUNTIFS('Duel Log'!AF$2:AF$5455,$A1728,'Duel Log'!AG$2:AG$5455,$B1728,'Duel Log'!AH$2:AH$5455,"Loss")</f>
        <v>1</v>
      </c>
      <c r="F1728" s="7" t="n">
        <f aca="false">COUNTIFS('Duel Log'!AF$2:AF$5455,$A1728,'Duel Log'!AG$2:AG$5455,$B1728,'Duel Log'!AH$2:AH$5455,"Draw")</f>
        <v>0</v>
      </c>
      <c r="G1728" s="13" t="n">
        <f aca="false">IFERROR(D1728/C1728,"")</f>
        <v>0</v>
      </c>
    </row>
    <row r="1729" customFormat="false" ht="15" hidden="false" customHeight="true" outlineLevel="0" collapsed="false">
      <c r="A1729" s="7" t="s">
        <v>3290</v>
      </c>
      <c r="B1729" s="7" t="s">
        <v>3291</v>
      </c>
      <c r="C1729" s="7" t="n">
        <f aca="false">COUNTIFS('Duel Log'!AF$2:AF$5455,$A1729,'Duel Log'!AG$2:AG$5455,$B1729)</f>
        <v>2</v>
      </c>
      <c r="D1729" s="7" t="n">
        <f aca="false">COUNTIFS('Duel Log'!AF$2:AF$5455,$A1729,'Duel Log'!AG$2:AG$5455,$B1729,'Duel Log'!AH$2:AH$5455,"Win")</f>
        <v>2</v>
      </c>
      <c r="E1729" s="7" t="n">
        <f aca="false">COUNTIFS('Duel Log'!AF$2:AF$5455,$A1729,'Duel Log'!AG$2:AG$5455,$B1729,'Duel Log'!AH$2:AH$5455,"Loss")</f>
        <v>0</v>
      </c>
      <c r="F1729" s="7" t="n">
        <f aca="false">COUNTIFS('Duel Log'!AF$2:AF$5455,$A1729,'Duel Log'!AG$2:AG$5455,$B1729,'Duel Log'!AH$2:AH$5455,"Draw")</f>
        <v>0</v>
      </c>
      <c r="G1729" s="13" t="n">
        <f aca="false">IFERROR(D1729/C1729,"")</f>
        <v>1</v>
      </c>
    </row>
    <row r="1730" customFormat="false" ht="15" hidden="false" customHeight="true" outlineLevel="0" collapsed="false">
      <c r="A1730" s="7" t="s">
        <v>2801</v>
      </c>
      <c r="B1730" s="7" t="s">
        <v>840</v>
      </c>
      <c r="C1730" s="7" t="n">
        <f aca="false">COUNTIFS('Duel Log'!AF$2:AF$5455,$A1730,'Duel Log'!AG$2:AG$5455,$B1730)</f>
        <v>1</v>
      </c>
      <c r="D1730" s="7" t="n">
        <f aca="false">COUNTIFS('Duel Log'!AF$2:AF$5455,$A1730,'Duel Log'!AG$2:AG$5455,$B1730,'Duel Log'!AH$2:AH$5455,"Win")</f>
        <v>1</v>
      </c>
      <c r="E1730" s="7" t="n">
        <f aca="false">COUNTIFS('Duel Log'!AF$2:AF$5455,$A1730,'Duel Log'!AG$2:AG$5455,$B1730,'Duel Log'!AH$2:AH$5455,"Loss")</f>
        <v>0</v>
      </c>
      <c r="F1730" s="7" t="n">
        <f aca="false">COUNTIFS('Duel Log'!AF$2:AF$5455,$A1730,'Duel Log'!AG$2:AG$5455,$B1730,'Duel Log'!AH$2:AH$5455,"Draw")</f>
        <v>0</v>
      </c>
      <c r="G1730" s="13" t="n">
        <f aca="false">IFERROR(D1730/C1730,"")</f>
        <v>1</v>
      </c>
    </row>
    <row r="1731" customFormat="false" ht="15" hidden="false" customHeight="true" outlineLevel="0" collapsed="false">
      <c r="A1731" s="7" t="s">
        <v>4278</v>
      </c>
      <c r="B1731" s="7" t="s">
        <v>780</v>
      </c>
      <c r="C1731" s="7" t="n">
        <f aca="false">COUNTIFS('Duel Log'!AF$2:AF$5455,$A1731,'Duel Log'!AG$2:AG$5455,$B1731)</f>
        <v>1</v>
      </c>
      <c r="D1731" s="7" t="n">
        <f aca="false">COUNTIFS('Duel Log'!AF$2:AF$5455,$A1731,'Duel Log'!AG$2:AG$5455,$B1731,'Duel Log'!AH$2:AH$5455,"Win")</f>
        <v>0</v>
      </c>
      <c r="E1731" s="7" t="n">
        <f aca="false">COUNTIFS('Duel Log'!AF$2:AF$5455,$A1731,'Duel Log'!AG$2:AG$5455,$B1731,'Duel Log'!AH$2:AH$5455,"Loss")</f>
        <v>1</v>
      </c>
      <c r="F1731" s="7" t="n">
        <f aca="false">COUNTIFS('Duel Log'!AF$2:AF$5455,$A1731,'Duel Log'!AG$2:AG$5455,$B1731,'Duel Log'!AH$2:AH$5455,"Draw")</f>
        <v>0</v>
      </c>
      <c r="G1731" s="13" t="n">
        <f aca="false">IFERROR(D1731/C1731,"")</f>
        <v>0</v>
      </c>
    </row>
    <row r="1732" customFormat="false" ht="15" hidden="false" customHeight="true" outlineLevel="0" collapsed="false">
      <c r="A1732" s="7" t="s">
        <v>2542</v>
      </c>
      <c r="B1732" s="7" t="s">
        <v>2543</v>
      </c>
      <c r="C1732" s="7" t="n">
        <f aca="false">COUNTIFS('Duel Log'!AF$2:AF$5455,$A1732,'Duel Log'!AG$2:AG$5455,$B1732)</f>
        <v>2</v>
      </c>
      <c r="D1732" s="7" t="n">
        <f aca="false">COUNTIFS('Duel Log'!AF$2:AF$5455,$A1732,'Duel Log'!AG$2:AG$5455,$B1732,'Duel Log'!AH$2:AH$5455,"Win")</f>
        <v>0</v>
      </c>
      <c r="E1732" s="7" t="n">
        <f aca="false">COUNTIFS('Duel Log'!AF$2:AF$5455,$A1732,'Duel Log'!AG$2:AG$5455,$B1732,'Duel Log'!AH$2:AH$5455,"Loss")</f>
        <v>2</v>
      </c>
      <c r="F1732" s="7" t="n">
        <f aca="false">COUNTIFS('Duel Log'!AF$2:AF$5455,$A1732,'Duel Log'!AG$2:AG$5455,$B1732,'Duel Log'!AH$2:AH$5455,"Draw")</f>
        <v>0</v>
      </c>
      <c r="G1732" s="13" t="n">
        <f aca="false">IFERROR(D1732/C1732,"")</f>
        <v>0</v>
      </c>
    </row>
    <row r="1733" customFormat="false" ht="15" hidden="false" customHeight="true" outlineLevel="0" collapsed="false">
      <c r="A1733" s="7" t="s">
        <v>2542</v>
      </c>
      <c r="B1733" s="7" t="s">
        <v>6115</v>
      </c>
      <c r="C1733" s="7" t="n">
        <f aca="false">COUNTIFS('Duel Log'!AF$2:AF$5455,$A1733,'Duel Log'!AG$2:AG$5455,$B1733)</f>
        <v>1</v>
      </c>
      <c r="D1733" s="7" t="n">
        <f aca="false">COUNTIFS('Duel Log'!AF$2:AF$5455,$A1733,'Duel Log'!AG$2:AG$5455,$B1733,'Duel Log'!AH$2:AH$5455,"Win")</f>
        <v>1</v>
      </c>
      <c r="E1733" s="7" t="n">
        <f aca="false">COUNTIFS('Duel Log'!AF$2:AF$5455,$A1733,'Duel Log'!AG$2:AG$5455,$B1733,'Duel Log'!AH$2:AH$5455,"Loss")</f>
        <v>0</v>
      </c>
      <c r="F1733" s="7" t="n">
        <f aca="false">COUNTIFS('Duel Log'!AF$2:AF$5455,$A1733,'Duel Log'!AG$2:AG$5455,$B1733,'Duel Log'!AH$2:AH$5455,"Draw")</f>
        <v>0</v>
      </c>
      <c r="G1733" s="13" t="n">
        <f aca="false">IFERROR(D1733/C1733,"")</f>
        <v>1</v>
      </c>
    </row>
    <row r="1734" customFormat="false" ht="15" hidden="false" customHeight="true" outlineLevel="0" collapsed="false">
      <c r="A1734" s="7" t="s">
        <v>3009</v>
      </c>
      <c r="B1734" s="7" t="s">
        <v>813</v>
      </c>
      <c r="C1734" s="7" t="n">
        <f aca="false">COUNTIFS('Duel Log'!AF$2:AF$5455,$A1734,'Duel Log'!AG$2:AG$5455,$B1734)</f>
        <v>1</v>
      </c>
      <c r="D1734" s="7" t="n">
        <f aca="false">COUNTIFS('Duel Log'!AF$2:AF$5455,$A1734,'Duel Log'!AG$2:AG$5455,$B1734,'Duel Log'!AH$2:AH$5455,"Win")</f>
        <v>1</v>
      </c>
      <c r="E1734" s="7" t="n">
        <f aca="false">COUNTIFS('Duel Log'!AF$2:AF$5455,$A1734,'Duel Log'!AG$2:AG$5455,$B1734,'Duel Log'!AH$2:AH$5455,"Loss")</f>
        <v>0</v>
      </c>
      <c r="F1734" s="7" t="n">
        <f aca="false">COUNTIFS('Duel Log'!AF$2:AF$5455,$A1734,'Duel Log'!AG$2:AG$5455,$B1734,'Duel Log'!AH$2:AH$5455,"Draw")</f>
        <v>0</v>
      </c>
      <c r="G1734" s="13" t="n">
        <f aca="false">IFERROR(D1734/C1734,"")</f>
        <v>1</v>
      </c>
    </row>
    <row r="1735" customFormat="false" ht="15" hidden="false" customHeight="true" outlineLevel="0" collapsed="false">
      <c r="A1735" s="7" t="s">
        <v>3009</v>
      </c>
      <c r="B1735" s="7" t="s">
        <v>3008</v>
      </c>
      <c r="C1735" s="7" t="n">
        <f aca="false">COUNTIFS('Duel Log'!AF$2:AF$5455,$A1735,'Duel Log'!AG$2:AG$5455,$B1735)</f>
        <v>1</v>
      </c>
      <c r="D1735" s="7" t="n">
        <f aca="false">COUNTIFS('Duel Log'!AF$2:AF$5455,$A1735,'Duel Log'!AG$2:AG$5455,$B1735,'Duel Log'!AH$2:AH$5455,"Win")</f>
        <v>0</v>
      </c>
      <c r="E1735" s="7" t="n">
        <f aca="false">COUNTIFS('Duel Log'!AF$2:AF$5455,$A1735,'Duel Log'!AG$2:AG$5455,$B1735,'Duel Log'!AH$2:AH$5455,"Loss")</f>
        <v>1</v>
      </c>
      <c r="F1735" s="7" t="n">
        <f aca="false">COUNTIFS('Duel Log'!AF$2:AF$5455,$A1735,'Duel Log'!AG$2:AG$5455,$B1735,'Duel Log'!AH$2:AH$5455,"Draw")</f>
        <v>0</v>
      </c>
      <c r="G1735" s="13" t="n">
        <f aca="false">IFERROR(D1735/C1735,"")</f>
        <v>0</v>
      </c>
    </row>
    <row r="1736" customFormat="false" ht="15" hidden="false" customHeight="true" outlineLevel="0" collapsed="false">
      <c r="A1736" s="7" t="s">
        <v>7313</v>
      </c>
      <c r="B1736" s="7" t="s">
        <v>7314</v>
      </c>
      <c r="C1736" s="7" t="n">
        <f aca="false">COUNTIFS('Duel Log'!AF$2:AF$5455,$A1736,'Duel Log'!AG$2:AG$5455,$B1736)</f>
        <v>1</v>
      </c>
      <c r="D1736" s="7" t="n">
        <f aca="false">COUNTIFS('Duel Log'!AF$2:AF$5455,$A1736,'Duel Log'!AG$2:AG$5455,$B1736,'Duel Log'!AH$2:AH$5455,"Win")</f>
        <v>1</v>
      </c>
      <c r="E1736" s="7" t="n">
        <f aca="false">COUNTIFS('Duel Log'!AF$2:AF$5455,$A1736,'Duel Log'!AG$2:AG$5455,$B1736,'Duel Log'!AH$2:AH$5455,"Loss")</f>
        <v>0</v>
      </c>
      <c r="F1736" s="7" t="n">
        <f aca="false">COUNTIFS('Duel Log'!AF$2:AF$5455,$A1736,'Duel Log'!AG$2:AG$5455,$B1736,'Duel Log'!AH$2:AH$5455,"Draw")</f>
        <v>0</v>
      </c>
      <c r="G1736" s="13" t="n">
        <f aca="false">IFERROR(D1736/C1736,"")</f>
        <v>1</v>
      </c>
    </row>
    <row r="1737" customFormat="false" ht="15" hidden="false" customHeight="true" outlineLevel="0" collapsed="false">
      <c r="A1737" s="7" t="s">
        <v>5326</v>
      </c>
      <c r="B1737" s="7" t="s">
        <v>5325</v>
      </c>
      <c r="C1737" s="7" t="n">
        <f aca="false">COUNTIFS('Duel Log'!AF$2:AF$5455,$A1737,'Duel Log'!AG$2:AG$5455,$B1737)</f>
        <v>1</v>
      </c>
      <c r="D1737" s="7" t="n">
        <f aca="false">COUNTIFS('Duel Log'!AF$2:AF$5455,$A1737,'Duel Log'!AG$2:AG$5455,$B1737,'Duel Log'!AH$2:AH$5455,"Win")</f>
        <v>0</v>
      </c>
      <c r="E1737" s="7" t="n">
        <f aca="false">COUNTIFS('Duel Log'!AF$2:AF$5455,$A1737,'Duel Log'!AG$2:AG$5455,$B1737,'Duel Log'!AH$2:AH$5455,"Loss")</f>
        <v>1</v>
      </c>
      <c r="F1737" s="7" t="n">
        <f aca="false">COUNTIFS('Duel Log'!AF$2:AF$5455,$A1737,'Duel Log'!AG$2:AG$5455,$B1737,'Duel Log'!AH$2:AH$5455,"Draw")</f>
        <v>0</v>
      </c>
      <c r="G1737" s="13" t="n">
        <f aca="false">IFERROR(D1737/C1737,"")</f>
        <v>0</v>
      </c>
    </row>
    <row r="1738" customFormat="false" ht="15" hidden="false" customHeight="true" outlineLevel="0" collapsed="false">
      <c r="A1738" s="7" t="s">
        <v>308</v>
      </c>
      <c r="B1738" s="7" t="s">
        <v>6224</v>
      </c>
      <c r="C1738" s="7" t="n">
        <f aca="false">COUNTIFS('Duel Log'!AF$2:AF$5455,$A1738,'Duel Log'!AG$2:AG$5455,$B1738)</f>
        <v>2</v>
      </c>
      <c r="D1738" s="7" t="n">
        <f aca="false">COUNTIFS('Duel Log'!AF$2:AF$5455,$A1738,'Duel Log'!AG$2:AG$5455,$B1738,'Duel Log'!AH$2:AH$5455,"Win")</f>
        <v>0</v>
      </c>
      <c r="E1738" s="7" t="n">
        <f aca="false">COUNTIFS('Duel Log'!AF$2:AF$5455,$A1738,'Duel Log'!AG$2:AG$5455,$B1738,'Duel Log'!AH$2:AH$5455,"Loss")</f>
        <v>2</v>
      </c>
      <c r="F1738" s="7" t="n">
        <f aca="false">COUNTIFS('Duel Log'!AF$2:AF$5455,$A1738,'Duel Log'!AG$2:AG$5455,$B1738,'Duel Log'!AH$2:AH$5455,"Draw")</f>
        <v>0</v>
      </c>
      <c r="G1738" s="13" t="n">
        <f aca="false">IFERROR(D1738/C1738,"")</f>
        <v>0</v>
      </c>
    </row>
    <row r="1739" customFormat="false" ht="15" hidden="false" customHeight="true" outlineLevel="0" collapsed="false">
      <c r="A1739" s="7" t="s">
        <v>308</v>
      </c>
      <c r="B1739" s="7" t="s">
        <v>8613</v>
      </c>
      <c r="C1739" s="7" t="n">
        <f aca="false">COUNTIFS('Duel Log'!AF$2:AF$5455,$A1739,'Duel Log'!AG$2:AG$5455,$B1739)</f>
        <v>1</v>
      </c>
      <c r="D1739" s="7" t="n">
        <f aca="false">COUNTIFS('Duel Log'!AF$2:AF$5455,$A1739,'Duel Log'!AG$2:AG$5455,$B1739,'Duel Log'!AH$2:AH$5455,"Win")</f>
        <v>1</v>
      </c>
      <c r="E1739" s="7" t="n">
        <f aca="false">COUNTIFS('Duel Log'!AF$2:AF$5455,$A1739,'Duel Log'!AG$2:AG$5455,$B1739,'Duel Log'!AH$2:AH$5455,"Loss")</f>
        <v>0</v>
      </c>
      <c r="F1739" s="7" t="n">
        <f aca="false">COUNTIFS('Duel Log'!AF$2:AF$5455,$A1739,'Duel Log'!AG$2:AG$5455,$B1739,'Duel Log'!AH$2:AH$5455,"Draw")</f>
        <v>0</v>
      </c>
      <c r="G1739" s="13" t="n">
        <f aca="false">IFERROR(D1739/C1739,"")</f>
        <v>1</v>
      </c>
    </row>
    <row r="1740" customFormat="false" ht="15" hidden="false" customHeight="true" outlineLevel="0" collapsed="false">
      <c r="A1740" s="7" t="s">
        <v>308</v>
      </c>
      <c r="B1740" s="7" t="s">
        <v>180</v>
      </c>
      <c r="C1740" s="7" t="n">
        <f aca="false">COUNTIFS('Duel Log'!AF$2:AF$5455,$A1740,'Duel Log'!AG$2:AG$5455,$B1740)</f>
        <v>1</v>
      </c>
      <c r="D1740" s="7" t="n">
        <f aca="false">COUNTIFS('Duel Log'!AF$2:AF$5455,$A1740,'Duel Log'!AG$2:AG$5455,$B1740,'Duel Log'!AH$2:AH$5455,"Win")</f>
        <v>1</v>
      </c>
      <c r="E1740" s="7" t="n">
        <f aca="false">COUNTIFS('Duel Log'!AF$2:AF$5455,$A1740,'Duel Log'!AG$2:AG$5455,$B1740,'Duel Log'!AH$2:AH$5455,"Loss")</f>
        <v>0</v>
      </c>
      <c r="F1740" s="7" t="n">
        <f aca="false">COUNTIFS('Duel Log'!AF$2:AF$5455,$A1740,'Duel Log'!AG$2:AG$5455,$B1740,'Duel Log'!AH$2:AH$5455,"Draw")</f>
        <v>0</v>
      </c>
      <c r="G1740" s="13" t="n">
        <f aca="false">IFERROR(D1740/C1740,"")</f>
        <v>1</v>
      </c>
    </row>
    <row r="1741" customFormat="false" ht="15" hidden="false" customHeight="true" outlineLevel="0" collapsed="false">
      <c r="A1741" s="7" t="s">
        <v>308</v>
      </c>
      <c r="B1741" s="7" t="s">
        <v>309</v>
      </c>
      <c r="C1741" s="7" t="n">
        <f aca="false">COUNTIFS('Duel Log'!AF$2:AF$5455,$A1741,'Duel Log'!AG$2:AG$5455,$B1741)</f>
        <v>1</v>
      </c>
      <c r="D1741" s="7" t="n">
        <f aca="false">COUNTIFS('Duel Log'!AF$2:AF$5455,$A1741,'Duel Log'!AG$2:AG$5455,$B1741,'Duel Log'!AH$2:AH$5455,"Win")</f>
        <v>1</v>
      </c>
      <c r="E1741" s="7" t="n">
        <f aca="false">COUNTIFS('Duel Log'!AF$2:AF$5455,$A1741,'Duel Log'!AG$2:AG$5455,$B1741,'Duel Log'!AH$2:AH$5455,"Loss")</f>
        <v>0</v>
      </c>
      <c r="F1741" s="7" t="n">
        <f aca="false">COUNTIFS('Duel Log'!AF$2:AF$5455,$A1741,'Duel Log'!AG$2:AG$5455,$B1741,'Duel Log'!AH$2:AH$5455,"Draw")</f>
        <v>0</v>
      </c>
      <c r="G1741" s="13" t="n">
        <f aca="false">IFERROR(D1741/C1741,"")</f>
        <v>1</v>
      </c>
    </row>
    <row r="1742" customFormat="false" ht="15" hidden="false" customHeight="true" outlineLevel="0" collapsed="false">
      <c r="A1742" s="7" t="s">
        <v>308</v>
      </c>
      <c r="B1742" s="7" t="s">
        <v>380</v>
      </c>
      <c r="C1742" s="7" t="n">
        <f aca="false">COUNTIFS('Duel Log'!AF$2:AF$5455,$A1742,'Duel Log'!AG$2:AG$5455,$B1742)</f>
        <v>2</v>
      </c>
      <c r="D1742" s="7" t="n">
        <f aca="false">COUNTIFS('Duel Log'!AF$2:AF$5455,$A1742,'Duel Log'!AG$2:AG$5455,$B1742,'Duel Log'!AH$2:AH$5455,"Win")</f>
        <v>0</v>
      </c>
      <c r="E1742" s="7" t="n">
        <f aca="false">COUNTIFS('Duel Log'!AF$2:AF$5455,$A1742,'Duel Log'!AG$2:AG$5455,$B1742,'Duel Log'!AH$2:AH$5455,"Loss")</f>
        <v>2</v>
      </c>
      <c r="F1742" s="7" t="n">
        <f aca="false">COUNTIFS('Duel Log'!AF$2:AF$5455,$A1742,'Duel Log'!AG$2:AG$5455,$B1742,'Duel Log'!AH$2:AH$5455,"Draw")</f>
        <v>0</v>
      </c>
      <c r="G1742" s="13" t="n">
        <f aca="false">IFERROR(D1742/C1742,"")</f>
        <v>0</v>
      </c>
    </row>
    <row r="1743" customFormat="false" ht="15" hidden="false" customHeight="true" outlineLevel="0" collapsed="false">
      <c r="A1743" s="7" t="s">
        <v>308</v>
      </c>
      <c r="B1743" s="7" t="s">
        <v>7712</v>
      </c>
      <c r="C1743" s="7" t="n">
        <f aca="false">COUNTIFS('Duel Log'!AF$2:AF$5455,$A1743,'Duel Log'!AG$2:AG$5455,$B1743)</f>
        <v>2</v>
      </c>
      <c r="D1743" s="7" t="n">
        <f aca="false">COUNTIFS('Duel Log'!AF$2:AF$5455,$A1743,'Duel Log'!AG$2:AG$5455,$B1743,'Duel Log'!AH$2:AH$5455,"Win")</f>
        <v>0</v>
      </c>
      <c r="E1743" s="7" t="n">
        <f aca="false">COUNTIFS('Duel Log'!AF$2:AF$5455,$A1743,'Duel Log'!AG$2:AG$5455,$B1743,'Duel Log'!AH$2:AH$5455,"Loss")</f>
        <v>2</v>
      </c>
      <c r="F1743" s="7" t="n">
        <f aca="false">COUNTIFS('Duel Log'!AF$2:AF$5455,$A1743,'Duel Log'!AG$2:AG$5455,$B1743,'Duel Log'!AH$2:AH$5455,"Draw")</f>
        <v>0</v>
      </c>
      <c r="G1743" s="13" t="n">
        <f aca="false">IFERROR(D1743/C1743,"")</f>
        <v>0</v>
      </c>
    </row>
    <row r="1744" customFormat="false" ht="15" hidden="false" customHeight="true" outlineLevel="0" collapsed="false">
      <c r="A1744" s="7" t="s">
        <v>308</v>
      </c>
      <c r="B1744" s="7" t="s">
        <v>321</v>
      </c>
      <c r="C1744" s="7" t="n">
        <f aca="false">COUNTIFS('Duel Log'!AF$2:AF$5455,$A1744,'Duel Log'!AG$2:AG$5455,$B1744)</f>
        <v>3</v>
      </c>
      <c r="D1744" s="7" t="n">
        <f aca="false">COUNTIFS('Duel Log'!AF$2:AF$5455,$A1744,'Duel Log'!AG$2:AG$5455,$B1744,'Duel Log'!AH$2:AH$5455,"Win")</f>
        <v>0</v>
      </c>
      <c r="E1744" s="7" t="n">
        <f aca="false">COUNTIFS('Duel Log'!AF$2:AF$5455,$A1744,'Duel Log'!AG$2:AG$5455,$B1744,'Duel Log'!AH$2:AH$5455,"Loss")</f>
        <v>3</v>
      </c>
      <c r="F1744" s="7" t="n">
        <f aca="false">COUNTIFS('Duel Log'!AF$2:AF$5455,$A1744,'Duel Log'!AG$2:AG$5455,$B1744,'Duel Log'!AH$2:AH$5455,"Draw")</f>
        <v>0</v>
      </c>
      <c r="G1744" s="13" t="n">
        <f aca="false">IFERROR(D1744/C1744,"")</f>
        <v>0</v>
      </c>
    </row>
    <row r="1745" customFormat="false" ht="15" hidden="false" customHeight="true" outlineLevel="0" collapsed="false">
      <c r="A1745" s="7" t="s">
        <v>308</v>
      </c>
      <c r="B1745" s="7" t="s">
        <v>243</v>
      </c>
      <c r="C1745" s="7" t="n">
        <f aca="false">COUNTIFS('Duel Log'!AF$2:AF$5455,$A1745,'Duel Log'!AG$2:AG$5455,$B1745)</f>
        <v>2</v>
      </c>
      <c r="D1745" s="7" t="n">
        <f aca="false">COUNTIFS('Duel Log'!AF$2:AF$5455,$A1745,'Duel Log'!AG$2:AG$5455,$B1745,'Duel Log'!AH$2:AH$5455,"Win")</f>
        <v>0</v>
      </c>
      <c r="E1745" s="7" t="n">
        <f aca="false">COUNTIFS('Duel Log'!AF$2:AF$5455,$A1745,'Duel Log'!AG$2:AG$5455,$B1745,'Duel Log'!AH$2:AH$5455,"Loss")</f>
        <v>2</v>
      </c>
      <c r="F1745" s="7" t="n">
        <f aca="false">COUNTIFS('Duel Log'!AF$2:AF$5455,$A1745,'Duel Log'!AG$2:AG$5455,$B1745,'Duel Log'!AH$2:AH$5455,"Draw")</f>
        <v>0</v>
      </c>
      <c r="G1745" s="13" t="n">
        <f aca="false">IFERROR(D1745/C1745,"")</f>
        <v>0</v>
      </c>
    </row>
    <row r="1746" customFormat="false" ht="15" hidden="false" customHeight="true" outlineLevel="0" collapsed="false">
      <c r="A1746" s="7" t="s">
        <v>308</v>
      </c>
      <c r="B1746" s="7" t="s">
        <v>1923</v>
      </c>
      <c r="C1746" s="7" t="n">
        <f aca="false">COUNTIFS('Duel Log'!AF$2:AF$5455,$A1746,'Duel Log'!AG$2:AG$5455,$B1746)</f>
        <v>1</v>
      </c>
      <c r="D1746" s="7" t="n">
        <f aca="false">COUNTIFS('Duel Log'!AF$2:AF$5455,$A1746,'Duel Log'!AG$2:AG$5455,$B1746,'Duel Log'!AH$2:AH$5455,"Win")</f>
        <v>0</v>
      </c>
      <c r="E1746" s="7" t="n">
        <f aca="false">COUNTIFS('Duel Log'!AF$2:AF$5455,$A1746,'Duel Log'!AG$2:AG$5455,$B1746,'Duel Log'!AH$2:AH$5455,"Loss")</f>
        <v>1</v>
      </c>
      <c r="F1746" s="7" t="n">
        <f aca="false">COUNTIFS('Duel Log'!AF$2:AF$5455,$A1746,'Duel Log'!AG$2:AG$5455,$B1746,'Duel Log'!AH$2:AH$5455,"Draw")</f>
        <v>0</v>
      </c>
      <c r="G1746" s="13" t="n">
        <f aca="false">IFERROR(D1746/C1746,"")</f>
        <v>0</v>
      </c>
    </row>
    <row r="1747" customFormat="false" ht="15" hidden="false" customHeight="true" outlineLevel="0" collapsed="false">
      <c r="A1747" s="7" t="s">
        <v>308</v>
      </c>
      <c r="B1747" s="7" t="s">
        <v>787</v>
      </c>
      <c r="C1747" s="7" t="n">
        <f aca="false">COUNTIFS('Duel Log'!AF$2:AF$5455,$A1747,'Duel Log'!AG$2:AG$5455,$B1747)</f>
        <v>2</v>
      </c>
      <c r="D1747" s="7" t="n">
        <f aca="false">COUNTIFS('Duel Log'!AF$2:AF$5455,$A1747,'Duel Log'!AG$2:AG$5455,$B1747,'Duel Log'!AH$2:AH$5455,"Win")</f>
        <v>0</v>
      </c>
      <c r="E1747" s="7" t="n">
        <f aca="false">COUNTIFS('Duel Log'!AF$2:AF$5455,$A1747,'Duel Log'!AG$2:AG$5455,$B1747,'Duel Log'!AH$2:AH$5455,"Loss")</f>
        <v>2</v>
      </c>
      <c r="F1747" s="7" t="n">
        <f aca="false">COUNTIFS('Duel Log'!AF$2:AF$5455,$A1747,'Duel Log'!AG$2:AG$5455,$B1747,'Duel Log'!AH$2:AH$5455,"Draw")</f>
        <v>0</v>
      </c>
      <c r="G1747" s="13" t="n">
        <f aca="false">IFERROR(D1747/C1747,"")</f>
        <v>0</v>
      </c>
    </row>
    <row r="1748" customFormat="false" ht="15" hidden="false" customHeight="true" outlineLevel="0" collapsed="false">
      <c r="A1748" s="7" t="s">
        <v>308</v>
      </c>
      <c r="B1748" s="7" t="s">
        <v>635</v>
      </c>
      <c r="C1748" s="7" t="n">
        <f aca="false">COUNTIFS('Duel Log'!AF$2:AF$5455,$A1748,'Duel Log'!AG$2:AG$5455,$B1748)</f>
        <v>2</v>
      </c>
      <c r="D1748" s="7" t="n">
        <f aca="false">COUNTIFS('Duel Log'!AF$2:AF$5455,$A1748,'Duel Log'!AG$2:AG$5455,$B1748,'Duel Log'!AH$2:AH$5455,"Win")</f>
        <v>0</v>
      </c>
      <c r="E1748" s="7" t="n">
        <f aca="false">COUNTIFS('Duel Log'!AF$2:AF$5455,$A1748,'Duel Log'!AG$2:AG$5455,$B1748,'Duel Log'!AH$2:AH$5455,"Loss")</f>
        <v>2</v>
      </c>
      <c r="F1748" s="7" t="n">
        <f aca="false">COUNTIFS('Duel Log'!AF$2:AF$5455,$A1748,'Duel Log'!AG$2:AG$5455,$B1748,'Duel Log'!AH$2:AH$5455,"Draw")</f>
        <v>0</v>
      </c>
      <c r="G1748" s="13" t="n">
        <f aca="false">IFERROR(D1748/C1748,"")</f>
        <v>0</v>
      </c>
    </row>
    <row r="1749" customFormat="false" ht="15" hidden="false" customHeight="true" outlineLevel="0" collapsed="false">
      <c r="A1749" s="7" t="s">
        <v>308</v>
      </c>
      <c r="B1749" s="7" t="s">
        <v>3559</v>
      </c>
      <c r="C1749" s="7" t="n">
        <f aca="false">COUNTIFS('Duel Log'!AF$2:AF$5455,$A1749,'Duel Log'!AG$2:AG$5455,$B1749)</f>
        <v>2</v>
      </c>
      <c r="D1749" s="7" t="n">
        <f aca="false">COUNTIFS('Duel Log'!AF$2:AF$5455,$A1749,'Duel Log'!AG$2:AG$5455,$B1749,'Duel Log'!AH$2:AH$5455,"Win")</f>
        <v>0</v>
      </c>
      <c r="E1749" s="7" t="n">
        <f aca="false">COUNTIFS('Duel Log'!AF$2:AF$5455,$A1749,'Duel Log'!AG$2:AG$5455,$B1749,'Duel Log'!AH$2:AH$5455,"Loss")</f>
        <v>2</v>
      </c>
      <c r="F1749" s="7" t="n">
        <f aca="false">COUNTIFS('Duel Log'!AF$2:AF$5455,$A1749,'Duel Log'!AG$2:AG$5455,$B1749,'Duel Log'!AH$2:AH$5455,"Draw")</f>
        <v>0</v>
      </c>
      <c r="G1749" s="13" t="n">
        <f aca="false">IFERROR(D1749/C1749,"")</f>
        <v>0</v>
      </c>
    </row>
    <row r="1750" customFormat="false" ht="15" hidden="false" customHeight="true" outlineLevel="0" collapsed="false">
      <c r="A1750" s="7" t="s">
        <v>5848</v>
      </c>
      <c r="B1750" s="7" t="s">
        <v>5847</v>
      </c>
      <c r="C1750" s="7" t="n">
        <f aca="false">COUNTIFS('Duel Log'!AF$2:AF$5455,$A1750,'Duel Log'!AG$2:AG$5455,$B1750)</f>
        <v>2</v>
      </c>
      <c r="D1750" s="7" t="n">
        <f aca="false">COUNTIFS('Duel Log'!AF$2:AF$5455,$A1750,'Duel Log'!AG$2:AG$5455,$B1750,'Duel Log'!AH$2:AH$5455,"Win")</f>
        <v>0</v>
      </c>
      <c r="E1750" s="7" t="n">
        <f aca="false">COUNTIFS('Duel Log'!AF$2:AF$5455,$A1750,'Duel Log'!AG$2:AG$5455,$B1750,'Duel Log'!AH$2:AH$5455,"Loss")</f>
        <v>2</v>
      </c>
      <c r="F1750" s="7" t="n">
        <f aca="false">COUNTIFS('Duel Log'!AF$2:AF$5455,$A1750,'Duel Log'!AG$2:AG$5455,$B1750,'Duel Log'!AH$2:AH$5455,"Draw")</f>
        <v>0</v>
      </c>
      <c r="G1750" s="13" t="n">
        <f aca="false">IFERROR(D1750/C1750,"")</f>
        <v>0</v>
      </c>
    </row>
    <row r="1751" customFormat="false" ht="15" hidden="false" customHeight="true" outlineLevel="0" collapsed="false">
      <c r="A1751" s="7" t="s">
        <v>3827</v>
      </c>
      <c r="B1751" s="7" t="s">
        <v>7271</v>
      </c>
      <c r="C1751" s="7" t="n">
        <f aca="false">COUNTIFS('Duel Log'!AF$2:AF$5455,$A1751,'Duel Log'!AG$2:AG$5455,$B1751)</f>
        <v>1</v>
      </c>
      <c r="D1751" s="7" t="n">
        <f aca="false">COUNTIFS('Duel Log'!AF$2:AF$5455,$A1751,'Duel Log'!AG$2:AG$5455,$B1751,'Duel Log'!AH$2:AH$5455,"Win")</f>
        <v>1</v>
      </c>
      <c r="E1751" s="7" t="n">
        <f aca="false">COUNTIFS('Duel Log'!AF$2:AF$5455,$A1751,'Duel Log'!AG$2:AG$5455,$B1751,'Duel Log'!AH$2:AH$5455,"Loss")</f>
        <v>0</v>
      </c>
      <c r="F1751" s="7" t="n">
        <f aca="false">COUNTIFS('Duel Log'!AF$2:AF$5455,$A1751,'Duel Log'!AG$2:AG$5455,$B1751,'Duel Log'!AH$2:AH$5455,"Draw")</f>
        <v>0</v>
      </c>
      <c r="G1751" s="13" t="n">
        <f aca="false">IFERROR(D1751/C1751,"")</f>
        <v>1</v>
      </c>
    </row>
    <row r="1752" customFormat="false" ht="15" hidden="false" customHeight="true" outlineLevel="0" collapsed="false">
      <c r="A1752" s="7" t="s">
        <v>3827</v>
      </c>
      <c r="B1752" s="7" t="s">
        <v>363</v>
      </c>
      <c r="C1752" s="7" t="n">
        <f aca="false">COUNTIFS('Duel Log'!AF$2:AF$5455,$A1752,'Duel Log'!AG$2:AG$5455,$B1752)</f>
        <v>2</v>
      </c>
      <c r="D1752" s="7" t="n">
        <f aca="false">COUNTIFS('Duel Log'!AF$2:AF$5455,$A1752,'Duel Log'!AG$2:AG$5455,$B1752,'Duel Log'!AH$2:AH$5455,"Win")</f>
        <v>0</v>
      </c>
      <c r="E1752" s="7" t="n">
        <f aca="false">COUNTIFS('Duel Log'!AF$2:AF$5455,$A1752,'Duel Log'!AG$2:AG$5455,$B1752,'Duel Log'!AH$2:AH$5455,"Loss")</f>
        <v>2</v>
      </c>
      <c r="F1752" s="7" t="n">
        <f aca="false">COUNTIFS('Duel Log'!AF$2:AF$5455,$A1752,'Duel Log'!AG$2:AG$5455,$B1752,'Duel Log'!AH$2:AH$5455,"Draw")</f>
        <v>0</v>
      </c>
      <c r="G1752" s="13" t="n">
        <f aca="false">IFERROR(D1752/C1752,"")</f>
        <v>0</v>
      </c>
    </row>
    <row r="1753" customFormat="false" ht="15" hidden="false" customHeight="true" outlineLevel="0" collapsed="false">
      <c r="A1753" s="7" t="s">
        <v>3827</v>
      </c>
      <c r="B1753" s="7" t="s">
        <v>840</v>
      </c>
      <c r="C1753" s="7" t="n">
        <f aca="false">COUNTIFS('Duel Log'!AF$2:AF$5455,$A1753,'Duel Log'!AG$2:AG$5455,$B1753)</f>
        <v>1</v>
      </c>
      <c r="D1753" s="7" t="n">
        <f aca="false">COUNTIFS('Duel Log'!AF$2:AF$5455,$A1753,'Duel Log'!AG$2:AG$5455,$B1753,'Duel Log'!AH$2:AH$5455,"Win")</f>
        <v>0</v>
      </c>
      <c r="E1753" s="7" t="n">
        <f aca="false">COUNTIFS('Duel Log'!AF$2:AF$5455,$A1753,'Duel Log'!AG$2:AG$5455,$B1753,'Duel Log'!AH$2:AH$5455,"Loss")</f>
        <v>1</v>
      </c>
      <c r="F1753" s="7" t="n">
        <f aca="false">COUNTIFS('Duel Log'!AF$2:AF$5455,$A1753,'Duel Log'!AG$2:AG$5455,$B1753,'Duel Log'!AH$2:AH$5455,"Draw")</f>
        <v>0</v>
      </c>
      <c r="G1753" s="13" t="n">
        <f aca="false">IFERROR(D1753/C1753,"")</f>
        <v>0</v>
      </c>
    </row>
    <row r="1754" customFormat="false" ht="15" hidden="false" customHeight="true" outlineLevel="0" collapsed="false">
      <c r="A1754" s="7" t="s">
        <v>3827</v>
      </c>
      <c r="B1754" s="7" t="s">
        <v>368</v>
      </c>
      <c r="C1754" s="7" t="n">
        <f aca="false">COUNTIFS('Duel Log'!AF$2:AF$5455,$A1754,'Duel Log'!AG$2:AG$5455,$B1754)</f>
        <v>2</v>
      </c>
      <c r="D1754" s="7" t="n">
        <f aca="false">COUNTIFS('Duel Log'!AF$2:AF$5455,$A1754,'Duel Log'!AG$2:AG$5455,$B1754,'Duel Log'!AH$2:AH$5455,"Win")</f>
        <v>2</v>
      </c>
      <c r="E1754" s="7" t="n">
        <f aca="false">COUNTIFS('Duel Log'!AF$2:AF$5455,$A1754,'Duel Log'!AG$2:AG$5455,$B1754,'Duel Log'!AH$2:AH$5455,"Loss")</f>
        <v>0</v>
      </c>
      <c r="F1754" s="7" t="n">
        <f aca="false">COUNTIFS('Duel Log'!AF$2:AF$5455,$A1754,'Duel Log'!AG$2:AG$5455,$B1754,'Duel Log'!AH$2:AH$5455,"Draw")</f>
        <v>0</v>
      </c>
      <c r="G1754" s="13" t="n">
        <f aca="false">IFERROR(D1754/C1754,"")</f>
        <v>1</v>
      </c>
    </row>
    <row r="1755" customFormat="false" ht="15" hidden="false" customHeight="true" outlineLevel="0" collapsed="false">
      <c r="A1755" s="7" t="s">
        <v>2778</v>
      </c>
      <c r="B1755" s="7" t="s">
        <v>2779</v>
      </c>
      <c r="C1755" s="7" t="n">
        <f aca="false">COUNTIFS('Duel Log'!AF$2:AF$5455,$A1755,'Duel Log'!AG$2:AG$5455,$B1755)</f>
        <v>2</v>
      </c>
      <c r="D1755" s="7" t="n">
        <f aca="false">COUNTIFS('Duel Log'!AF$2:AF$5455,$A1755,'Duel Log'!AG$2:AG$5455,$B1755,'Duel Log'!AH$2:AH$5455,"Win")</f>
        <v>2</v>
      </c>
      <c r="E1755" s="7" t="n">
        <f aca="false">COUNTIFS('Duel Log'!AF$2:AF$5455,$A1755,'Duel Log'!AG$2:AG$5455,$B1755,'Duel Log'!AH$2:AH$5455,"Loss")</f>
        <v>0</v>
      </c>
      <c r="F1755" s="7" t="n">
        <f aca="false">COUNTIFS('Duel Log'!AF$2:AF$5455,$A1755,'Duel Log'!AG$2:AG$5455,$B1755,'Duel Log'!AH$2:AH$5455,"Draw")</f>
        <v>0</v>
      </c>
      <c r="G1755" s="13" t="n">
        <f aca="false">IFERROR(D1755/C1755,"")</f>
        <v>1</v>
      </c>
    </row>
    <row r="1756" customFormat="false" ht="15" hidden="false" customHeight="true" outlineLevel="0" collapsed="false">
      <c r="A1756" s="7" t="s">
        <v>6554</v>
      </c>
      <c r="B1756" s="7" t="s">
        <v>6553</v>
      </c>
      <c r="C1756" s="7" t="n">
        <f aca="false">COUNTIFS('Duel Log'!AF$2:AF$5455,$A1756,'Duel Log'!AG$2:AG$5455,$B1756)</f>
        <v>2</v>
      </c>
      <c r="D1756" s="7" t="n">
        <f aca="false">COUNTIFS('Duel Log'!AF$2:AF$5455,$A1756,'Duel Log'!AG$2:AG$5455,$B1756,'Duel Log'!AH$2:AH$5455,"Win")</f>
        <v>2</v>
      </c>
      <c r="E1756" s="7" t="n">
        <f aca="false">COUNTIFS('Duel Log'!AF$2:AF$5455,$A1756,'Duel Log'!AG$2:AG$5455,$B1756,'Duel Log'!AH$2:AH$5455,"Loss")</f>
        <v>0</v>
      </c>
      <c r="F1756" s="7" t="n">
        <f aca="false">COUNTIFS('Duel Log'!AF$2:AF$5455,$A1756,'Duel Log'!AG$2:AG$5455,$B1756,'Duel Log'!AH$2:AH$5455,"Draw")</f>
        <v>0</v>
      </c>
      <c r="G1756" s="13" t="n">
        <f aca="false">IFERROR(D1756/C1756,"")</f>
        <v>1</v>
      </c>
    </row>
    <row r="1757" customFormat="false" ht="15" hidden="false" customHeight="true" outlineLevel="0" collapsed="false">
      <c r="A1757" s="7" t="s">
        <v>959</v>
      </c>
      <c r="B1757" s="7" t="s">
        <v>958</v>
      </c>
      <c r="C1757" s="7" t="n">
        <f aca="false">COUNTIFS('Duel Log'!AF$2:AF$5455,$A1757,'Duel Log'!AG$2:AG$5455,$B1757)</f>
        <v>1</v>
      </c>
      <c r="D1757" s="7" t="n">
        <f aca="false">COUNTIFS('Duel Log'!AF$2:AF$5455,$A1757,'Duel Log'!AG$2:AG$5455,$B1757,'Duel Log'!AH$2:AH$5455,"Win")</f>
        <v>0</v>
      </c>
      <c r="E1757" s="7" t="n">
        <f aca="false">COUNTIFS('Duel Log'!AF$2:AF$5455,$A1757,'Duel Log'!AG$2:AG$5455,$B1757,'Duel Log'!AH$2:AH$5455,"Loss")</f>
        <v>1</v>
      </c>
      <c r="F1757" s="7" t="n">
        <f aca="false">COUNTIFS('Duel Log'!AF$2:AF$5455,$A1757,'Duel Log'!AG$2:AG$5455,$B1757,'Duel Log'!AH$2:AH$5455,"Draw")</f>
        <v>0</v>
      </c>
      <c r="G1757" s="13" t="n">
        <f aca="false">IFERROR(D1757/C1757,"")</f>
        <v>0</v>
      </c>
    </row>
    <row r="1758" customFormat="false" ht="15" hidden="false" customHeight="true" outlineLevel="0" collapsed="false">
      <c r="A1758" s="7" t="s">
        <v>2715</v>
      </c>
      <c r="B1758" s="7" t="s">
        <v>635</v>
      </c>
      <c r="C1758" s="7" t="n">
        <f aca="false">COUNTIFS('Duel Log'!AF$2:AF$5455,$A1758,'Duel Log'!AG$2:AG$5455,$B1758)</f>
        <v>1</v>
      </c>
      <c r="D1758" s="7" t="n">
        <f aca="false">COUNTIFS('Duel Log'!AF$2:AF$5455,$A1758,'Duel Log'!AG$2:AG$5455,$B1758,'Duel Log'!AH$2:AH$5455,"Win")</f>
        <v>1</v>
      </c>
      <c r="E1758" s="7" t="n">
        <f aca="false">COUNTIFS('Duel Log'!AF$2:AF$5455,$A1758,'Duel Log'!AG$2:AG$5455,$B1758,'Duel Log'!AH$2:AH$5455,"Loss")</f>
        <v>0</v>
      </c>
      <c r="F1758" s="7" t="n">
        <f aca="false">COUNTIFS('Duel Log'!AF$2:AF$5455,$A1758,'Duel Log'!AG$2:AG$5455,$B1758,'Duel Log'!AH$2:AH$5455,"Draw")</f>
        <v>0</v>
      </c>
      <c r="G1758" s="13" t="n">
        <f aca="false">IFERROR(D1758/C1758,"")</f>
        <v>1</v>
      </c>
    </row>
    <row r="1759" customFormat="false" ht="15" hidden="false" customHeight="true" outlineLevel="0" collapsed="false">
      <c r="A1759" s="7" t="s">
        <v>5222</v>
      </c>
      <c r="B1759" s="7" t="s">
        <v>783</v>
      </c>
      <c r="C1759" s="7" t="n">
        <f aca="false">COUNTIFS('Duel Log'!AF$2:AF$5455,$A1759,'Duel Log'!AG$2:AG$5455,$B1759)</f>
        <v>2</v>
      </c>
      <c r="D1759" s="7" t="n">
        <f aca="false">COUNTIFS('Duel Log'!AF$2:AF$5455,$A1759,'Duel Log'!AG$2:AG$5455,$B1759,'Duel Log'!AH$2:AH$5455,"Win")</f>
        <v>0</v>
      </c>
      <c r="E1759" s="7" t="n">
        <f aca="false">COUNTIFS('Duel Log'!AF$2:AF$5455,$A1759,'Duel Log'!AG$2:AG$5455,$B1759,'Duel Log'!AH$2:AH$5455,"Loss")</f>
        <v>2</v>
      </c>
      <c r="F1759" s="7" t="n">
        <f aca="false">COUNTIFS('Duel Log'!AF$2:AF$5455,$A1759,'Duel Log'!AG$2:AG$5455,$B1759,'Duel Log'!AH$2:AH$5455,"Draw")</f>
        <v>0</v>
      </c>
      <c r="G1759" s="13" t="n">
        <f aca="false">IFERROR(D1759/C1759,"")</f>
        <v>0</v>
      </c>
    </row>
    <row r="1760" customFormat="false" ht="15" hidden="false" customHeight="true" outlineLevel="0" collapsed="false">
      <c r="A1760" s="7" t="s">
        <v>4366</v>
      </c>
      <c r="B1760" s="7" t="s">
        <v>840</v>
      </c>
      <c r="C1760" s="7" t="n">
        <f aca="false">COUNTIFS('Duel Log'!AF$2:AF$5455,$A1760,'Duel Log'!AG$2:AG$5455,$B1760)</f>
        <v>2</v>
      </c>
      <c r="D1760" s="7" t="n">
        <f aca="false">COUNTIFS('Duel Log'!AF$2:AF$5455,$A1760,'Duel Log'!AG$2:AG$5455,$B1760,'Duel Log'!AH$2:AH$5455,"Win")</f>
        <v>0</v>
      </c>
      <c r="E1760" s="7" t="n">
        <f aca="false">COUNTIFS('Duel Log'!AF$2:AF$5455,$A1760,'Duel Log'!AG$2:AG$5455,$B1760,'Duel Log'!AH$2:AH$5455,"Loss")</f>
        <v>2</v>
      </c>
      <c r="F1760" s="7" t="n">
        <f aca="false">COUNTIFS('Duel Log'!AF$2:AF$5455,$A1760,'Duel Log'!AG$2:AG$5455,$B1760,'Duel Log'!AH$2:AH$5455,"Draw")</f>
        <v>0</v>
      </c>
      <c r="G1760" s="13" t="n">
        <f aca="false">IFERROR(D1760/C1760,"")</f>
        <v>0</v>
      </c>
    </row>
    <row r="1761" customFormat="false" ht="15" hidden="false" customHeight="true" outlineLevel="0" collapsed="false">
      <c r="A1761" s="7" t="s">
        <v>4439</v>
      </c>
      <c r="B1761" s="7" t="s">
        <v>4440</v>
      </c>
      <c r="C1761" s="7" t="n">
        <f aca="false">COUNTIFS('Duel Log'!AF$2:AF$5455,$A1761,'Duel Log'!AG$2:AG$5455,$B1761)</f>
        <v>1</v>
      </c>
      <c r="D1761" s="7" t="n">
        <f aca="false">COUNTIFS('Duel Log'!AF$2:AF$5455,$A1761,'Duel Log'!AG$2:AG$5455,$B1761,'Duel Log'!AH$2:AH$5455,"Win")</f>
        <v>0</v>
      </c>
      <c r="E1761" s="7" t="n">
        <f aca="false">COUNTIFS('Duel Log'!AF$2:AF$5455,$A1761,'Duel Log'!AG$2:AG$5455,$B1761,'Duel Log'!AH$2:AH$5455,"Loss")</f>
        <v>1</v>
      </c>
      <c r="F1761" s="7" t="n">
        <f aca="false">COUNTIFS('Duel Log'!AF$2:AF$5455,$A1761,'Duel Log'!AG$2:AG$5455,$B1761,'Duel Log'!AH$2:AH$5455,"Draw")</f>
        <v>0</v>
      </c>
      <c r="G1761" s="13" t="n">
        <f aca="false">IFERROR(D1761/C1761,"")</f>
        <v>0</v>
      </c>
    </row>
    <row r="1762" customFormat="false" ht="15" hidden="false" customHeight="true" outlineLevel="0" collapsed="false">
      <c r="A1762" s="7" t="s">
        <v>6621</v>
      </c>
      <c r="B1762" s="7" t="s">
        <v>295</v>
      </c>
      <c r="C1762" s="7" t="n">
        <f aca="false">COUNTIFS('Duel Log'!AF$2:AF$5455,$A1762,'Duel Log'!AG$2:AG$5455,$B1762)</f>
        <v>2</v>
      </c>
      <c r="D1762" s="7" t="n">
        <f aca="false">COUNTIFS('Duel Log'!AF$2:AF$5455,$A1762,'Duel Log'!AG$2:AG$5455,$B1762,'Duel Log'!AH$2:AH$5455,"Win")</f>
        <v>0</v>
      </c>
      <c r="E1762" s="7" t="n">
        <f aca="false">COUNTIFS('Duel Log'!AF$2:AF$5455,$A1762,'Duel Log'!AG$2:AG$5455,$B1762,'Duel Log'!AH$2:AH$5455,"Loss")</f>
        <v>2</v>
      </c>
      <c r="F1762" s="7" t="n">
        <f aca="false">COUNTIFS('Duel Log'!AF$2:AF$5455,$A1762,'Duel Log'!AG$2:AG$5455,$B1762,'Duel Log'!AH$2:AH$5455,"Draw")</f>
        <v>0</v>
      </c>
      <c r="G1762" s="13" t="n">
        <f aca="false">IFERROR(D1762/C1762,"")</f>
        <v>0</v>
      </c>
    </row>
    <row r="1763" customFormat="false" ht="15" hidden="false" customHeight="true" outlineLevel="0" collapsed="false">
      <c r="A1763" s="7" t="s">
        <v>5122</v>
      </c>
      <c r="B1763" s="7" t="s">
        <v>120</v>
      </c>
      <c r="C1763" s="7" t="n">
        <f aca="false">COUNTIFS('Duel Log'!AF$2:AF$5455,$A1763,'Duel Log'!AG$2:AG$5455,$B1763)</f>
        <v>2</v>
      </c>
      <c r="D1763" s="7" t="n">
        <f aca="false">COUNTIFS('Duel Log'!AF$2:AF$5455,$A1763,'Duel Log'!AG$2:AG$5455,$B1763,'Duel Log'!AH$2:AH$5455,"Win")</f>
        <v>2</v>
      </c>
      <c r="E1763" s="7" t="n">
        <f aca="false">COUNTIFS('Duel Log'!AF$2:AF$5455,$A1763,'Duel Log'!AG$2:AG$5455,$B1763,'Duel Log'!AH$2:AH$5455,"Loss")</f>
        <v>0</v>
      </c>
      <c r="F1763" s="7" t="n">
        <f aca="false">COUNTIFS('Duel Log'!AF$2:AF$5455,$A1763,'Duel Log'!AG$2:AG$5455,$B1763,'Duel Log'!AH$2:AH$5455,"Draw")</f>
        <v>0</v>
      </c>
      <c r="G1763" s="13" t="n">
        <f aca="false">IFERROR(D1763/C1763,"")</f>
        <v>1</v>
      </c>
    </row>
    <row r="1764" customFormat="false" ht="15" hidden="false" customHeight="true" outlineLevel="0" collapsed="false">
      <c r="A1764" s="7" t="s">
        <v>457</v>
      </c>
      <c r="B1764" s="7" t="s">
        <v>1236</v>
      </c>
      <c r="C1764" s="7" t="n">
        <f aca="false">COUNTIFS('Duel Log'!AF$2:AF$5455,$A1764,'Duel Log'!AG$2:AG$5455,$B1764)</f>
        <v>2</v>
      </c>
      <c r="D1764" s="7" t="n">
        <f aca="false">COUNTIFS('Duel Log'!AF$2:AF$5455,$A1764,'Duel Log'!AG$2:AG$5455,$B1764,'Duel Log'!AH$2:AH$5455,"Win")</f>
        <v>2</v>
      </c>
      <c r="E1764" s="7" t="n">
        <f aca="false">COUNTIFS('Duel Log'!AF$2:AF$5455,$A1764,'Duel Log'!AG$2:AG$5455,$B1764,'Duel Log'!AH$2:AH$5455,"Loss")</f>
        <v>0</v>
      </c>
      <c r="F1764" s="7" t="n">
        <f aca="false">COUNTIFS('Duel Log'!AF$2:AF$5455,$A1764,'Duel Log'!AG$2:AG$5455,$B1764,'Duel Log'!AH$2:AH$5455,"Draw")</f>
        <v>0</v>
      </c>
      <c r="G1764" s="13" t="n">
        <f aca="false">IFERROR(D1764/C1764,"")</f>
        <v>1</v>
      </c>
    </row>
    <row r="1765" customFormat="false" ht="15" hidden="false" customHeight="true" outlineLevel="0" collapsed="false">
      <c r="A1765" s="7" t="s">
        <v>457</v>
      </c>
      <c r="B1765" s="7" t="s">
        <v>296</v>
      </c>
      <c r="C1765" s="7" t="n">
        <f aca="false">COUNTIFS('Duel Log'!AF$2:AF$5455,$A1765,'Duel Log'!AG$2:AG$5455,$B1765)</f>
        <v>1</v>
      </c>
      <c r="D1765" s="7" t="n">
        <f aca="false">COUNTIFS('Duel Log'!AF$2:AF$5455,$A1765,'Duel Log'!AG$2:AG$5455,$B1765,'Duel Log'!AH$2:AH$5455,"Win")</f>
        <v>1</v>
      </c>
      <c r="E1765" s="7" t="n">
        <f aca="false">COUNTIFS('Duel Log'!AF$2:AF$5455,$A1765,'Duel Log'!AG$2:AG$5455,$B1765,'Duel Log'!AH$2:AH$5455,"Loss")</f>
        <v>0</v>
      </c>
      <c r="F1765" s="7" t="n">
        <f aca="false">COUNTIFS('Duel Log'!AF$2:AF$5455,$A1765,'Duel Log'!AG$2:AG$5455,$B1765,'Duel Log'!AH$2:AH$5455,"Draw")</f>
        <v>0</v>
      </c>
      <c r="G1765" s="13" t="n">
        <f aca="false">IFERROR(D1765/C1765,"")</f>
        <v>1</v>
      </c>
    </row>
    <row r="1766" customFormat="false" ht="15" hidden="false" customHeight="true" outlineLevel="0" collapsed="false">
      <c r="A1766" s="7" t="s">
        <v>457</v>
      </c>
      <c r="B1766" s="7" t="s">
        <v>1085</v>
      </c>
      <c r="C1766" s="7" t="n">
        <f aca="false">COUNTIFS('Duel Log'!AF$2:AF$5455,$A1766,'Duel Log'!AG$2:AG$5455,$B1766)</f>
        <v>2</v>
      </c>
      <c r="D1766" s="7" t="n">
        <f aca="false">COUNTIFS('Duel Log'!AF$2:AF$5455,$A1766,'Duel Log'!AG$2:AG$5455,$B1766,'Duel Log'!AH$2:AH$5455,"Win")</f>
        <v>2</v>
      </c>
      <c r="E1766" s="7" t="n">
        <f aca="false">COUNTIFS('Duel Log'!AF$2:AF$5455,$A1766,'Duel Log'!AG$2:AG$5455,$B1766,'Duel Log'!AH$2:AH$5455,"Loss")</f>
        <v>0</v>
      </c>
      <c r="F1766" s="7" t="n">
        <f aca="false">COUNTIFS('Duel Log'!AF$2:AF$5455,$A1766,'Duel Log'!AG$2:AG$5455,$B1766,'Duel Log'!AH$2:AH$5455,"Draw")</f>
        <v>0</v>
      </c>
      <c r="G1766" s="13" t="n">
        <f aca="false">IFERROR(D1766/C1766,"")</f>
        <v>1</v>
      </c>
    </row>
    <row r="1767" customFormat="false" ht="15" hidden="false" customHeight="true" outlineLevel="0" collapsed="false">
      <c r="A1767" s="7" t="s">
        <v>457</v>
      </c>
      <c r="B1767" s="7" t="s">
        <v>415</v>
      </c>
      <c r="C1767" s="7" t="n">
        <f aca="false">COUNTIFS('Duel Log'!AF$2:AF$5455,$A1767,'Duel Log'!AG$2:AG$5455,$B1767)</f>
        <v>1</v>
      </c>
      <c r="D1767" s="7" t="n">
        <f aca="false">COUNTIFS('Duel Log'!AF$2:AF$5455,$A1767,'Duel Log'!AG$2:AG$5455,$B1767,'Duel Log'!AH$2:AH$5455,"Win")</f>
        <v>1</v>
      </c>
      <c r="E1767" s="7" t="n">
        <f aca="false">COUNTIFS('Duel Log'!AF$2:AF$5455,$A1767,'Duel Log'!AG$2:AG$5455,$B1767,'Duel Log'!AH$2:AH$5455,"Loss")</f>
        <v>0</v>
      </c>
      <c r="F1767" s="7" t="n">
        <f aca="false">COUNTIFS('Duel Log'!AF$2:AF$5455,$A1767,'Duel Log'!AG$2:AG$5455,$B1767,'Duel Log'!AH$2:AH$5455,"Draw")</f>
        <v>0</v>
      </c>
      <c r="G1767" s="13" t="n">
        <f aca="false">IFERROR(D1767/C1767,"")</f>
        <v>1</v>
      </c>
    </row>
    <row r="1768" customFormat="false" ht="15" hidden="false" customHeight="true" outlineLevel="0" collapsed="false">
      <c r="A1768" s="7" t="s">
        <v>457</v>
      </c>
      <c r="B1768" s="7" t="s">
        <v>6434</v>
      </c>
      <c r="C1768" s="7" t="n">
        <f aca="false">COUNTIFS('Duel Log'!AF$2:AF$5455,$A1768,'Duel Log'!AG$2:AG$5455,$B1768)</f>
        <v>2</v>
      </c>
      <c r="D1768" s="7" t="n">
        <f aca="false">COUNTIFS('Duel Log'!AF$2:AF$5455,$A1768,'Duel Log'!AG$2:AG$5455,$B1768,'Duel Log'!AH$2:AH$5455,"Win")</f>
        <v>2</v>
      </c>
      <c r="E1768" s="7" t="n">
        <f aca="false">COUNTIFS('Duel Log'!AF$2:AF$5455,$A1768,'Duel Log'!AG$2:AG$5455,$B1768,'Duel Log'!AH$2:AH$5455,"Loss")</f>
        <v>0</v>
      </c>
      <c r="F1768" s="7" t="n">
        <f aca="false">COUNTIFS('Duel Log'!AF$2:AF$5455,$A1768,'Duel Log'!AG$2:AG$5455,$B1768,'Duel Log'!AH$2:AH$5455,"Draw")</f>
        <v>0</v>
      </c>
      <c r="G1768" s="13" t="n">
        <f aca="false">IFERROR(D1768/C1768,"")</f>
        <v>1</v>
      </c>
    </row>
    <row r="1769" customFormat="false" ht="15" hidden="false" customHeight="true" outlineLevel="0" collapsed="false">
      <c r="A1769" s="7" t="s">
        <v>457</v>
      </c>
      <c r="B1769" s="7" t="s">
        <v>594</v>
      </c>
      <c r="C1769" s="7" t="n">
        <f aca="false">COUNTIFS('Duel Log'!AF$2:AF$5455,$A1769,'Duel Log'!AG$2:AG$5455,$B1769)</f>
        <v>1</v>
      </c>
      <c r="D1769" s="7" t="n">
        <f aca="false">COUNTIFS('Duel Log'!AF$2:AF$5455,$A1769,'Duel Log'!AG$2:AG$5455,$B1769,'Duel Log'!AH$2:AH$5455,"Win")</f>
        <v>0</v>
      </c>
      <c r="E1769" s="7" t="n">
        <f aca="false">COUNTIFS('Duel Log'!AF$2:AF$5455,$A1769,'Duel Log'!AG$2:AG$5455,$B1769,'Duel Log'!AH$2:AH$5455,"Loss")</f>
        <v>1</v>
      </c>
      <c r="F1769" s="7" t="n">
        <f aca="false">COUNTIFS('Duel Log'!AF$2:AF$5455,$A1769,'Duel Log'!AG$2:AG$5455,$B1769,'Duel Log'!AH$2:AH$5455,"Draw")</f>
        <v>0</v>
      </c>
      <c r="G1769" s="13" t="n">
        <f aca="false">IFERROR(D1769/C1769,"")</f>
        <v>0</v>
      </c>
    </row>
    <row r="1770" customFormat="false" ht="15" hidden="false" customHeight="true" outlineLevel="0" collapsed="false">
      <c r="A1770" s="7" t="s">
        <v>457</v>
      </c>
      <c r="B1770" s="7" t="s">
        <v>1635</v>
      </c>
      <c r="C1770" s="7" t="n">
        <f aca="false">COUNTIFS('Duel Log'!AF$2:AF$5455,$A1770,'Duel Log'!AG$2:AG$5455,$B1770)</f>
        <v>2</v>
      </c>
      <c r="D1770" s="7" t="n">
        <f aca="false">COUNTIFS('Duel Log'!AF$2:AF$5455,$A1770,'Duel Log'!AG$2:AG$5455,$B1770,'Duel Log'!AH$2:AH$5455,"Win")</f>
        <v>2</v>
      </c>
      <c r="E1770" s="7" t="n">
        <f aca="false">COUNTIFS('Duel Log'!AF$2:AF$5455,$A1770,'Duel Log'!AG$2:AG$5455,$B1770,'Duel Log'!AH$2:AH$5455,"Loss")</f>
        <v>0</v>
      </c>
      <c r="F1770" s="7" t="n">
        <f aca="false">COUNTIFS('Duel Log'!AF$2:AF$5455,$A1770,'Duel Log'!AG$2:AG$5455,$B1770,'Duel Log'!AH$2:AH$5455,"Draw")</f>
        <v>0</v>
      </c>
      <c r="G1770" s="13" t="n">
        <f aca="false">IFERROR(D1770/C1770,"")</f>
        <v>1</v>
      </c>
    </row>
    <row r="1771" customFormat="false" ht="15" hidden="false" customHeight="true" outlineLevel="0" collapsed="false">
      <c r="A1771" s="7" t="s">
        <v>457</v>
      </c>
      <c r="B1771" s="7" t="s">
        <v>2135</v>
      </c>
      <c r="C1771" s="7" t="n">
        <f aca="false">COUNTIFS('Duel Log'!AF$2:AF$5455,$A1771,'Duel Log'!AG$2:AG$5455,$B1771)</f>
        <v>2</v>
      </c>
      <c r="D1771" s="7" t="n">
        <f aca="false">COUNTIFS('Duel Log'!AF$2:AF$5455,$A1771,'Duel Log'!AG$2:AG$5455,$B1771,'Duel Log'!AH$2:AH$5455,"Win")</f>
        <v>0</v>
      </c>
      <c r="E1771" s="7" t="n">
        <f aca="false">COUNTIFS('Duel Log'!AF$2:AF$5455,$A1771,'Duel Log'!AG$2:AG$5455,$B1771,'Duel Log'!AH$2:AH$5455,"Loss")</f>
        <v>2</v>
      </c>
      <c r="F1771" s="7" t="n">
        <f aca="false">COUNTIFS('Duel Log'!AF$2:AF$5455,$A1771,'Duel Log'!AG$2:AG$5455,$B1771,'Duel Log'!AH$2:AH$5455,"Draw")</f>
        <v>0</v>
      </c>
      <c r="G1771" s="13" t="n">
        <f aca="false">IFERROR(D1771/C1771,"")</f>
        <v>0</v>
      </c>
    </row>
    <row r="1772" customFormat="false" ht="15" hidden="false" customHeight="true" outlineLevel="0" collapsed="false">
      <c r="A1772" s="7" t="s">
        <v>457</v>
      </c>
      <c r="B1772" s="7" t="s">
        <v>6599</v>
      </c>
      <c r="C1772" s="7" t="n">
        <f aca="false">COUNTIFS('Duel Log'!AF$2:AF$5455,$A1772,'Duel Log'!AG$2:AG$5455,$B1772)</f>
        <v>1</v>
      </c>
      <c r="D1772" s="7" t="n">
        <f aca="false">COUNTIFS('Duel Log'!AF$2:AF$5455,$A1772,'Duel Log'!AG$2:AG$5455,$B1772,'Duel Log'!AH$2:AH$5455,"Win")</f>
        <v>1</v>
      </c>
      <c r="E1772" s="7" t="n">
        <f aca="false">COUNTIFS('Duel Log'!AF$2:AF$5455,$A1772,'Duel Log'!AG$2:AG$5455,$B1772,'Duel Log'!AH$2:AH$5455,"Loss")</f>
        <v>0</v>
      </c>
      <c r="F1772" s="7" t="n">
        <f aca="false">COUNTIFS('Duel Log'!AF$2:AF$5455,$A1772,'Duel Log'!AG$2:AG$5455,$B1772,'Duel Log'!AH$2:AH$5455,"Draw")</f>
        <v>0</v>
      </c>
      <c r="G1772" s="13" t="n">
        <f aca="false">IFERROR(D1772/C1772,"")</f>
        <v>1</v>
      </c>
    </row>
    <row r="1773" customFormat="false" ht="15" hidden="false" customHeight="true" outlineLevel="0" collapsed="false">
      <c r="A1773" s="7" t="s">
        <v>457</v>
      </c>
      <c r="B1773" s="7" t="s">
        <v>120</v>
      </c>
      <c r="C1773" s="7" t="n">
        <f aca="false">COUNTIFS('Duel Log'!AF$2:AF$5455,$A1773,'Duel Log'!AG$2:AG$5455,$B1773)</f>
        <v>2</v>
      </c>
      <c r="D1773" s="7" t="n">
        <f aca="false">COUNTIFS('Duel Log'!AF$2:AF$5455,$A1773,'Duel Log'!AG$2:AG$5455,$B1773,'Duel Log'!AH$2:AH$5455,"Win")</f>
        <v>0</v>
      </c>
      <c r="E1773" s="7" t="n">
        <f aca="false">COUNTIFS('Duel Log'!AF$2:AF$5455,$A1773,'Duel Log'!AG$2:AG$5455,$B1773,'Duel Log'!AH$2:AH$5455,"Loss")</f>
        <v>2</v>
      </c>
      <c r="F1773" s="7" t="n">
        <f aca="false">COUNTIFS('Duel Log'!AF$2:AF$5455,$A1773,'Duel Log'!AG$2:AG$5455,$B1773,'Duel Log'!AH$2:AH$5455,"Draw")</f>
        <v>0</v>
      </c>
      <c r="G1773" s="13" t="n">
        <f aca="false">IFERROR(D1773/C1773,"")</f>
        <v>0</v>
      </c>
    </row>
    <row r="1774" customFormat="false" ht="15" hidden="false" customHeight="true" outlineLevel="0" collapsed="false">
      <c r="A1774" s="7" t="s">
        <v>457</v>
      </c>
      <c r="B1774" s="7" t="s">
        <v>790</v>
      </c>
      <c r="C1774" s="7" t="n">
        <f aca="false">COUNTIFS('Duel Log'!AF$2:AF$5455,$A1774,'Duel Log'!AG$2:AG$5455,$B1774)</f>
        <v>1</v>
      </c>
      <c r="D1774" s="7" t="n">
        <f aca="false">COUNTIFS('Duel Log'!AF$2:AF$5455,$A1774,'Duel Log'!AG$2:AG$5455,$B1774,'Duel Log'!AH$2:AH$5455,"Win")</f>
        <v>0</v>
      </c>
      <c r="E1774" s="7" t="n">
        <f aca="false">COUNTIFS('Duel Log'!AF$2:AF$5455,$A1774,'Duel Log'!AG$2:AG$5455,$B1774,'Duel Log'!AH$2:AH$5455,"Loss")</f>
        <v>1</v>
      </c>
      <c r="F1774" s="7" t="n">
        <f aca="false">COUNTIFS('Duel Log'!AF$2:AF$5455,$A1774,'Duel Log'!AG$2:AG$5455,$B1774,'Duel Log'!AH$2:AH$5455,"Draw")</f>
        <v>0</v>
      </c>
      <c r="G1774" s="13" t="n">
        <f aca="false">IFERROR(D1774/C1774,"")</f>
        <v>0</v>
      </c>
    </row>
    <row r="1775" customFormat="false" ht="15" hidden="false" customHeight="true" outlineLevel="0" collapsed="false">
      <c r="A1775" s="7" t="s">
        <v>5859</v>
      </c>
      <c r="B1775" s="7" t="s">
        <v>3381</v>
      </c>
      <c r="C1775" s="7" t="n">
        <f aca="false">COUNTIFS('Duel Log'!AF$2:AF$5455,$A1775,'Duel Log'!AG$2:AG$5455,$B1775)</f>
        <v>2</v>
      </c>
      <c r="D1775" s="7" t="n">
        <f aca="false">COUNTIFS('Duel Log'!AF$2:AF$5455,$A1775,'Duel Log'!AG$2:AG$5455,$B1775,'Duel Log'!AH$2:AH$5455,"Win")</f>
        <v>0</v>
      </c>
      <c r="E1775" s="7" t="n">
        <f aca="false">COUNTIFS('Duel Log'!AF$2:AF$5455,$A1775,'Duel Log'!AG$2:AG$5455,$B1775,'Duel Log'!AH$2:AH$5455,"Loss")</f>
        <v>2</v>
      </c>
      <c r="F1775" s="7" t="n">
        <f aca="false">COUNTIFS('Duel Log'!AF$2:AF$5455,$A1775,'Duel Log'!AG$2:AG$5455,$B1775,'Duel Log'!AH$2:AH$5455,"Draw")</f>
        <v>0</v>
      </c>
      <c r="G1775" s="13" t="n">
        <f aca="false">IFERROR(D1775/C1775,"")</f>
        <v>0</v>
      </c>
    </row>
    <row r="1776" customFormat="false" ht="15" hidden="false" customHeight="true" outlineLevel="0" collapsed="false">
      <c r="A1776" s="7" t="s">
        <v>7015</v>
      </c>
      <c r="B1776" s="7" t="s">
        <v>7014</v>
      </c>
      <c r="C1776" s="7" t="n">
        <f aca="false">COUNTIFS('Duel Log'!AF$2:AF$5455,$A1776,'Duel Log'!AG$2:AG$5455,$B1776)</f>
        <v>1</v>
      </c>
      <c r="D1776" s="7" t="n">
        <f aca="false">COUNTIFS('Duel Log'!AF$2:AF$5455,$A1776,'Duel Log'!AG$2:AG$5455,$B1776,'Duel Log'!AH$2:AH$5455,"Win")</f>
        <v>0</v>
      </c>
      <c r="E1776" s="7" t="n">
        <f aca="false">COUNTIFS('Duel Log'!AF$2:AF$5455,$A1776,'Duel Log'!AG$2:AG$5455,$B1776,'Duel Log'!AH$2:AH$5455,"Loss")</f>
        <v>1</v>
      </c>
      <c r="F1776" s="7" t="n">
        <f aca="false">COUNTIFS('Duel Log'!AF$2:AF$5455,$A1776,'Duel Log'!AG$2:AG$5455,$B1776,'Duel Log'!AH$2:AH$5455,"Draw")</f>
        <v>0</v>
      </c>
      <c r="G1776" s="13" t="n">
        <f aca="false">IFERROR(D1776/C1776,"")</f>
        <v>0</v>
      </c>
    </row>
    <row r="1777" customFormat="false" ht="15" hidden="false" customHeight="true" outlineLevel="0" collapsed="false">
      <c r="A1777" s="7" t="s">
        <v>9140</v>
      </c>
      <c r="B1777" s="7" t="s">
        <v>7413</v>
      </c>
      <c r="C1777" s="7" t="n">
        <f aca="false">COUNTIFS('Duel Log'!AF$2:AF$5455,$A1777,'Duel Log'!AG$2:AG$5455,$B1777)</f>
        <v>1</v>
      </c>
      <c r="D1777" s="7" t="n">
        <f aca="false">COUNTIFS('Duel Log'!AF$2:AF$5455,$A1777,'Duel Log'!AG$2:AG$5455,$B1777,'Duel Log'!AH$2:AH$5455,"Win")</f>
        <v>0</v>
      </c>
      <c r="E1777" s="7" t="n">
        <f aca="false">COUNTIFS('Duel Log'!AF$2:AF$5455,$A1777,'Duel Log'!AG$2:AG$5455,$B1777,'Duel Log'!AH$2:AH$5455,"Loss")</f>
        <v>1</v>
      </c>
      <c r="F1777" s="7" t="n">
        <f aca="false">COUNTIFS('Duel Log'!AF$2:AF$5455,$A1777,'Duel Log'!AG$2:AG$5455,$B1777,'Duel Log'!AH$2:AH$5455,"Draw")</f>
        <v>0</v>
      </c>
      <c r="G1777" s="13" t="n">
        <f aca="false">IFERROR(D1777/C1777,"")</f>
        <v>0</v>
      </c>
    </row>
    <row r="1778" customFormat="false" ht="15" hidden="false" customHeight="true" outlineLevel="0" collapsed="false">
      <c r="A1778" s="7" t="s">
        <v>4799</v>
      </c>
      <c r="B1778" s="7" t="s">
        <v>2205</v>
      </c>
      <c r="C1778" s="7" t="n">
        <f aca="false">COUNTIFS('Duel Log'!AF$2:AF$5455,$A1778,'Duel Log'!AG$2:AG$5455,$B1778)</f>
        <v>1</v>
      </c>
      <c r="D1778" s="7" t="n">
        <f aca="false">COUNTIFS('Duel Log'!AF$2:AF$5455,$A1778,'Duel Log'!AG$2:AG$5455,$B1778,'Duel Log'!AH$2:AH$5455,"Win")</f>
        <v>0</v>
      </c>
      <c r="E1778" s="7" t="n">
        <f aca="false">COUNTIFS('Duel Log'!AF$2:AF$5455,$A1778,'Duel Log'!AG$2:AG$5455,$B1778,'Duel Log'!AH$2:AH$5455,"Loss")</f>
        <v>1</v>
      </c>
      <c r="F1778" s="7" t="n">
        <f aca="false">COUNTIFS('Duel Log'!AF$2:AF$5455,$A1778,'Duel Log'!AG$2:AG$5455,$B1778,'Duel Log'!AH$2:AH$5455,"Draw")</f>
        <v>0</v>
      </c>
      <c r="G1778" s="13" t="n">
        <f aca="false">IFERROR(D1778/C1778,"")</f>
        <v>0</v>
      </c>
    </row>
    <row r="1779" customFormat="false" ht="15" hidden="false" customHeight="true" outlineLevel="0" collapsed="false">
      <c r="A1779" s="7" t="s">
        <v>4799</v>
      </c>
      <c r="B1779" s="7" t="s">
        <v>7776</v>
      </c>
      <c r="C1779" s="7" t="n">
        <f aca="false">COUNTIFS('Duel Log'!AF$2:AF$5455,$A1779,'Duel Log'!AG$2:AG$5455,$B1779)</f>
        <v>2</v>
      </c>
      <c r="D1779" s="7" t="n">
        <f aca="false">COUNTIFS('Duel Log'!AF$2:AF$5455,$A1779,'Duel Log'!AG$2:AG$5455,$B1779,'Duel Log'!AH$2:AH$5455,"Win")</f>
        <v>2</v>
      </c>
      <c r="E1779" s="7" t="n">
        <f aca="false">COUNTIFS('Duel Log'!AF$2:AF$5455,$A1779,'Duel Log'!AG$2:AG$5455,$B1779,'Duel Log'!AH$2:AH$5455,"Loss")</f>
        <v>0</v>
      </c>
      <c r="F1779" s="7" t="n">
        <f aca="false">COUNTIFS('Duel Log'!AF$2:AF$5455,$A1779,'Duel Log'!AG$2:AG$5455,$B1779,'Duel Log'!AH$2:AH$5455,"Draw")</f>
        <v>0</v>
      </c>
      <c r="G1779" s="13" t="n">
        <f aca="false">IFERROR(D1779/C1779,"")</f>
        <v>1</v>
      </c>
    </row>
    <row r="1780" customFormat="false" ht="15" hidden="false" customHeight="true" outlineLevel="0" collapsed="false">
      <c r="A1780" s="7" t="s">
        <v>4799</v>
      </c>
      <c r="B1780" s="7" t="s">
        <v>267</v>
      </c>
      <c r="C1780" s="7" t="n">
        <f aca="false">COUNTIFS('Duel Log'!AF$2:AF$5455,$A1780,'Duel Log'!AG$2:AG$5455,$B1780)</f>
        <v>1</v>
      </c>
      <c r="D1780" s="7" t="n">
        <f aca="false">COUNTIFS('Duel Log'!AF$2:AF$5455,$A1780,'Duel Log'!AG$2:AG$5455,$B1780,'Duel Log'!AH$2:AH$5455,"Win")</f>
        <v>0</v>
      </c>
      <c r="E1780" s="7" t="n">
        <f aca="false">COUNTIFS('Duel Log'!AF$2:AF$5455,$A1780,'Duel Log'!AG$2:AG$5455,$B1780,'Duel Log'!AH$2:AH$5455,"Loss")</f>
        <v>1</v>
      </c>
      <c r="F1780" s="7" t="n">
        <f aca="false">COUNTIFS('Duel Log'!AF$2:AF$5455,$A1780,'Duel Log'!AG$2:AG$5455,$B1780,'Duel Log'!AH$2:AH$5455,"Draw")</f>
        <v>0</v>
      </c>
      <c r="G1780" s="13" t="n">
        <f aca="false">IFERROR(D1780/C1780,"")</f>
        <v>0</v>
      </c>
    </row>
    <row r="1781" customFormat="false" ht="15" hidden="false" customHeight="true" outlineLevel="0" collapsed="false">
      <c r="A1781" s="7" t="s">
        <v>2932</v>
      </c>
      <c r="B1781" s="7" t="s">
        <v>853</v>
      </c>
      <c r="C1781" s="7" t="n">
        <f aca="false">COUNTIFS('Duel Log'!AF$2:AF$5455,$A1781,'Duel Log'!AG$2:AG$5455,$B1781)</f>
        <v>2</v>
      </c>
      <c r="D1781" s="7" t="n">
        <f aca="false">COUNTIFS('Duel Log'!AF$2:AF$5455,$A1781,'Duel Log'!AG$2:AG$5455,$B1781,'Duel Log'!AH$2:AH$5455,"Win")</f>
        <v>2</v>
      </c>
      <c r="E1781" s="7" t="n">
        <f aca="false">COUNTIFS('Duel Log'!AF$2:AF$5455,$A1781,'Duel Log'!AG$2:AG$5455,$B1781,'Duel Log'!AH$2:AH$5455,"Loss")</f>
        <v>0</v>
      </c>
      <c r="F1781" s="7" t="n">
        <f aca="false">COUNTIFS('Duel Log'!AF$2:AF$5455,$A1781,'Duel Log'!AG$2:AG$5455,$B1781,'Duel Log'!AH$2:AH$5455,"Draw")</f>
        <v>0</v>
      </c>
      <c r="G1781" s="13" t="n">
        <f aca="false">IFERROR(D1781/C1781,"")</f>
        <v>1</v>
      </c>
    </row>
    <row r="1782" customFormat="false" ht="15" hidden="false" customHeight="true" outlineLevel="0" collapsed="false">
      <c r="A1782" s="7" t="s">
        <v>2932</v>
      </c>
      <c r="B1782" s="7" t="s">
        <v>2931</v>
      </c>
      <c r="C1782" s="7" t="n">
        <f aca="false">COUNTIFS('Duel Log'!AF$2:AF$5455,$A1782,'Duel Log'!AG$2:AG$5455,$B1782)</f>
        <v>2</v>
      </c>
      <c r="D1782" s="7" t="n">
        <f aca="false">COUNTIFS('Duel Log'!AF$2:AF$5455,$A1782,'Duel Log'!AG$2:AG$5455,$B1782,'Duel Log'!AH$2:AH$5455,"Win")</f>
        <v>0</v>
      </c>
      <c r="E1782" s="7" t="n">
        <f aca="false">COUNTIFS('Duel Log'!AF$2:AF$5455,$A1782,'Duel Log'!AG$2:AG$5455,$B1782,'Duel Log'!AH$2:AH$5455,"Loss")</f>
        <v>2</v>
      </c>
      <c r="F1782" s="7" t="n">
        <f aca="false">COUNTIFS('Duel Log'!AF$2:AF$5455,$A1782,'Duel Log'!AG$2:AG$5455,$B1782,'Duel Log'!AH$2:AH$5455,"Draw")</f>
        <v>0</v>
      </c>
      <c r="G1782" s="13" t="n">
        <f aca="false">IFERROR(D1782/C1782,"")</f>
        <v>0</v>
      </c>
    </row>
    <row r="1783" customFormat="false" ht="15" hidden="false" customHeight="true" outlineLevel="0" collapsed="false">
      <c r="A1783" s="7" t="s">
        <v>2932</v>
      </c>
      <c r="B1783" s="7" t="s">
        <v>296</v>
      </c>
      <c r="C1783" s="7" t="n">
        <f aca="false">COUNTIFS('Duel Log'!AF$2:AF$5455,$A1783,'Duel Log'!AG$2:AG$5455,$B1783)</f>
        <v>2</v>
      </c>
      <c r="D1783" s="7" t="n">
        <f aca="false">COUNTIFS('Duel Log'!AF$2:AF$5455,$A1783,'Duel Log'!AG$2:AG$5455,$B1783,'Duel Log'!AH$2:AH$5455,"Win")</f>
        <v>2</v>
      </c>
      <c r="E1783" s="7" t="n">
        <f aca="false">COUNTIFS('Duel Log'!AF$2:AF$5455,$A1783,'Duel Log'!AG$2:AG$5455,$B1783,'Duel Log'!AH$2:AH$5455,"Loss")</f>
        <v>0</v>
      </c>
      <c r="F1783" s="7" t="n">
        <f aca="false">COUNTIFS('Duel Log'!AF$2:AF$5455,$A1783,'Duel Log'!AG$2:AG$5455,$B1783,'Duel Log'!AH$2:AH$5455,"Draw")</f>
        <v>0</v>
      </c>
      <c r="G1783" s="13" t="n">
        <f aca="false">IFERROR(D1783/C1783,"")</f>
        <v>1</v>
      </c>
    </row>
    <row r="1784" customFormat="false" ht="15" hidden="false" customHeight="true" outlineLevel="0" collapsed="false">
      <c r="A1784" s="7" t="s">
        <v>155</v>
      </c>
      <c r="B1784" s="7" t="s">
        <v>155</v>
      </c>
      <c r="C1784" s="7" t="n">
        <f aca="false">COUNTIFS('Duel Log'!AF$2:AF$5455,$A1784,'Duel Log'!AG$2:AG$5455,$B1784)</f>
        <v>3</v>
      </c>
      <c r="D1784" s="7" t="n">
        <f aca="false">COUNTIFS('Duel Log'!AF$2:AF$5455,$A1784,'Duel Log'!AG$2:AG$5455,$B1784,'Duel Log'!AH$2:AH$5455,"Win")</f>
        <v>1</v>
      </c>
      <c r="E1784" s="7" t="n">
        <f aca="false">COUNTIFS('Duel Log'!AF$2:AF$5455,$A1784,'Duel Log'!AG$2:AG$5455,$B1784,'Duel Log'!AH$2:AH$5455,"Loss")</f>
        <v>2</v>
      </c>
      <c r="F1784" s="7" t="n">
        <f aca="false">COUNTIFS('Duel Log'!AF$2:AF$5455,$A1784,'Duel Log'!AG$2:AG$5455,$B1784,'Duel Log'!AH$2:AH$5455,"Draw")</f>
        <v>0</v>
      </c>
      <c r="G1784" s="13" t="n">
        <f aca="false">IFERROR(D1784/C1784,"")</f>
        <v>0.333333333333333</v>
      </c>
    </row>
    <row r="1785" customFormat="false" ht="15" hidden="false" customHeight="true" outlineLevel="0" collapsed="false">
      <c r="A1785" s="7" t="s">
        <v>155</v>
      </c>
      <c r="B1785" s="7" t="s">
        <v>930</v>
      </c>
      <c r="C1785" s="7" t="n">
        <f aca="false">COUNTIFS('Duel Log'!AF$2:AF$5455,$A1785,'Duel Log'!AG$2:AG$5455,$B1785)</f>
        <v>1</v>
      </c>
      <c r="D1785" s="7" t="n">
        <f aca="false">COUNTIFS('Duel Log'!AF$2:AF$5455,$A1785,'Duel Log'!AG$2:AG$5455,$B1785,'Duel Log'!AH$2:AH$5455,"Win")</f>
        <v>1</v>
      </c>
      <c r="E1785" s="7" t="n">
        <f aca="false">COUNTIFS('Duel Log'!AF$2:AF$5455,$A1785,'Duel Log'!AG$2:AG$5455,$B1785,'Duel Log'!AH$2:AH$5455,"Loss")</f>
        <v>0</v>
      </c>
      <c r="F1785" s="7" t="n">
        <f aca="false">COUNTIFS('Duel Log'!AF$2:AF$5455,$A1785,'Duel Log'!AG$2:AG$5455,$B1785,'Duel Log'!AH$2:AH$5455,"Draw")</f>
        <v>0</v>
      </c>
      <c r="G1785" s="13" t="n">
        <f aca="false">IFERROR(D1785/C1785,"")</f>
        <v>1</v>
      </c>
    </row>
    <row r="1786" customFormat="false" ht="15" hidden="false" customHeight="true" outlineLevel="0" collapsed="false">
      <c r="A1786" s="7" t="s">
        <v>155</v>
      </c>
      <c r="B1786" s="7" t="s">
        <v>262</v>
      </c>
      <c r="C1786" s="7" t="n">
        <f aca="false">COUNTIFS('Duel Log'!AF$2:AF$5455,$A1786,'Duel Log'!AG$2:AG$5455,$B1786)</f>
        <v>1</v>
      </c>
      <c r="D1786" s="7" t="n">
        <f aca="false">COUNTIFS('Duel Log'!AF$2:AF$5455,$A1786,'Duel Log'!AG$2:AG$5455,$B1786,'Duel Log'!AH$2:AH$5455,"Win")</f>
        <v>1</v>
      </c>
      <c r="E1786" s="7" t="n">
        <f aca="false">COUNTIFS('Duel Log'!AF$2:AF$5455,$A1786,'Duel Log'!AG$2:AG$5455,$B1786,'Duel Log'!AH$2:AH$5455,"Loss")</f>
        <v>0</v>
      </c>
      <c r="F1786" s="7" t="n">
        <f aca="false">COUNTIFS('Duel Log'!AF$2:AF$5455,$A1786,'Duel Log'!AG$2:AG$5455,$B1786,'Duel Log'!AH$2:AH$5455,"Draw")</f>
        <v>0</v>
      </c>
      <c r="G1786" s="13" t="n">
        <f aca="false">IFERROR(D1786/C1786,"")</f>
        <v>1</v>
      </c>
    </row>
    <row r="1787" customFormat="false" ht="15" hidden="false" customHeight="true" outlineLevel="0" collapsed="false">
      <c r="A1787" s="7" t="s">
        <v>155</v>
      </c>
      <c r="B1787" s="7" t="s">
        <v>4452</v>
      </c>
      <c r="C1787" s="7" t="n">
        <f aca="false">COUNTIFS('Duel Log'!AF$2:AF$5455,$A1787,'Duel Log'!AG$2:AG$5455,$B1787)</f>
        <v>1</v>
      </c>
      <c r="D1787" s="7" t="n">
        <f aca="false">COUNTIFS('Duel Log'!AF$2:AF$5455,$A1787,'Duel Log'!AG$2:AG$5455,$B1787,'Duel Log'!AH$2:AH$5455,"Win")</f>
        <v>1</v>
      </c>
      <c r="E1787" s="7" t="n">
        <f aca="false">COUNTIFS('Duel Log'!AF$2:AF$5455,$A1787,'Duel Log'!AG$2:AG$5455,$B1787,'Duel Log'!AH$2:AH$5455,"Loss")</f>
        <v>0</v>
      </c>
      <c r="F1787" s="7" t="n">
        <f aca="false">COUNTIFS('Duel Log'!AF$2:AF$5455,$A1787,'Duel Log'!AG$2:AG$5455,$B1787,'Duel Log'!AH$2:AH$5455,"Draw")</f>
        <v>0</v>
      </c>
      <c r="G1787" s="13" t="n">
        <f aca="false">IFERROR(D1787/C1787,"")</f>
        <v>1</v>
      </c>
    </row>
    <row r="1788" customFormat="false" ht="15" hidden="false" customHeight="true" outlineLevel="0" collapsed="false">
      <c r="A1788" s="7" t="s">
        <v>155</v>
      </c>
      <c r="B1788" s="7" t="s">
        <v>1061</v>
      </c>
      <c r="C1788" s="7" t="n">
        <f aca="false">COUNTIFS('Duel Log'!AF$2:AF$5455,$A1788,'Duel Log'!AG$2:AG$5455,$B1788)</f>
        <v>1</v>
      </c>
      <c r="D1788" s="7" t="n">
        <f aca="false">COUNTIFS('Duel Log'!AF$2:AF$5455,$A1788,'Duel Log'!AG$2:AG$5455,$B1788,'Duel Log'!AH$2:AH$5455,"Win")</f>
        <v>0</v>
      </c>
      <c r="E1788" s="7" t="n">
        <f aca="false">COUNTIFS('Duel Log'!AF$2:AF$5455,$A1788,'Duel Log'!AG$2:AG$5455,$B1788,'Duel Log'!AH$2:AH$5455,"Loss")</f>
        <v>1</v>
      </c>
      <c r="F1788" s="7" t="n">
        <f aca="false">COUNTIFS('Duel Log'!AF$2:AF$5455,$A1788,'Duel Log'!AG$2:AG$5455,$B1788,'Duel Log'!AH$2:AH$5455,"Draw")</f>
        <v>0</v>
      </c>
      <c r="G1788" s="13" t="n">
        <f aca="false">IFERROR(D1788/C1788,"")</f>
        <v>0</v>
      </c>
    </row>
    <row r="1789" customFormat="false" ht="15" hidden="false" customHeight="true" outlineLevel="0" collapsed="false">
      <c r="A1789" s="7" t="s">
        <v>155</v>
      </c>
      <c r="B1789" s="7" t="s">
        <v>813</v>
      </c>
      <c r="C1789" s="7" t="n">
        <f aca="false">COUNTIFS('Duel Log'!AF$2:AF$5455,$A1789,'Duel Log'!AG$2:AG$5455,$B1789)</f>
        <v>8</v>
      </c>
      <c r="D1789" s="7" t="n">
        <f aca="false">COUNTIFS('Duel Log'!AF$2:AF$5455,$A1789,'Duel Log'!AG$2:AG$5455,$B1789,'Duel Log'!AH$2:AH$5455,"Win")</f>
        <v>6</v>
      </c>
      <c r="E1789" s="7" t="n">
        <f aca="false">COUNTIFS('Duel Log'!AF$2:AF$5455,$A1789,'Duel Log'!AG$2:AG$5455,$B1789,'Duel Log'!AH$2:AH$5455,"Loss")</f>
        <v>2</v>
      </c>
      <c r="F1789" s="7" t="n">
        <f aca="false">COUNTIFS('Duel Log'!AF$2:AF$5455,$A1789,'Duel Log'!AG$2:AG$5455,$B1789,'Duel Log'!AH$2:AH$5455,"Draw")</f>
        <v>0</v>
      </c>
      <c r="G1789" s="13" t="n">
        <f aca="false">IFERROR(D1789/C1789,"")</f>
        <v>0.75</v>
      </c>
    </row>
    <row r="1790" customFormat="false" ht="15" hidden="false" customHeight="true" outlineLevel="0" collapsed="false">
      <c r="A1790" s="7" t="s">
        <v>155</v>
      </c>
      <c r="B1790" s="7" t="s">
        <v>538</v>
      </c>
      <c r="C1790" s="7" t="n">
        <f aca="false">COUNTIFS('Duel Log'!AF$2:AF$5455,$A1790,'Duel Log'!AG$2:AG$5455,$B1790)</f>
        <v>7</v>
      </c>
      <c r="D1790" s="7" t="n">
        <f aca="false">COUNTIFS('Duel Log'!AF$2:AF$5455,$A1790,'Duel Log'!AG$2:AG$5455,$B1790,'Duel Log'!AH$2:AH$5455,"Win")</f>
        <v>1</v>
      </c>
      <c r="E1790" s="7" t="n">
        <f aca="false">COUNTIFS('Duel Log'!AF$2:AF$5455,$A1790,'Duel Log'!AG$2:AG$5455,$B1790,'Duel Log'!AH$2:AH$5455,"Loss")</f>
        <v>6</v>
      </c>
      <c r="F1790" s="7" t="n">
        <f aca="false">COUNTIFS('Duel Log'!AF$2:AF$5455,$A1790,'Duel Log'!AG$2:AG$5455,$B1790,'Duel Log'!AH$2:AH$5455,"Draw")</f>
        <v>0</v>
      </c>
      <c r="G1790" s="13" t="n">
        <f aca="false">IFERROR(D1790/C1790,"")</f>
        <v>0.142857142857143</v>
      </c>
    </row>
    <row r="1791" customFormat="false" ht="15" hidden="false" customHeight="true" outlineLevel="0" collapsed="false">
      <c r="A1791" s="7" t="s">
        <v>155</v>
      </c>
      <c r="B1791" s="7" t="s">
        <v>1958</v>
      </c>
      <c r="C1791" s="7" t="n">
        <f aca="false">COUNTIFS('Duel Log'!AF$2:AF$5455,$A1791,'Duel Log'!AG$2:AG$5455,$B1791)</f>
        <v>2</v>
      </c>
      <c r="D1791" s="7" t="n">
        <f aca="false">COUNTIFS('Duel Log'!AF$2:AF$5455,$A1791,'Duel Log'!AG$2:AG$5455,$B1791,'Duel Log'!AH$2:AH$5455,"Win")</f>
        <v>0</v>
      </c>
      <c r="E1791" s="7" t="n">
        <f aca="false">COUNTIFS('Duel Log'!AF$2:AF$5455,$A1791,'Duel Log'!AG$2:AG$5455,$B1791,'Duel Log'!AH$2:AH$5455,"Loss")</f>
        <v>2</v>
      </c>
      <c r="F1791" s="7" t="n">
        <f aca="false">COUNTIFS('Duel Log'!AF$2:AF$5455,$A1791,'Duel Log'!AG$2:AG$5455,$B1791,'Duel Log'!AH$2:AH$5455,"Draw")</f>
        <v>0</v>
      </c>
      <c r="G1791" s="13" t="n">
        <f aca="false">IFERROR(D1791/C1791,"")</f>
        <v>0</v>
      </c>
    </row>
    <row r="1792" customFormat="false" ht="15" hidden="false" customHeight="true" outlineLevel="0" collapsed="false">
      <c r="A1792" s="7" t="s">
        <v>155</v>
      </c>
      <c r="B1792" s="7" t="s">
        <v>4447</v>
      </c>
      <c r="C1792" s="7" t="n">
        <f aca="false">COUNTIFS('Duel Log'!AF$2:AF$5455,$A1792,'Duel Log'!AG$2:AG$5455,$B1792)</f>
        <v>1</v>
      </c>
      <c r="D1792" s="7" t="n">
        <f aca="false">COUNTIFS('Duel Log'!AF$2:AF$5455,$A1792,'Duel Log'!AG$2:AG$5455,$B1792,'Duel Log'!AH$2:AH$5455,"Win")</f>
        <v>1</v>
      </c>
      <c r="E1792" s="7" t="n">
        <f aca="false">COUNTIFS('Duel Log'!AF$2:AF$5455,$A1792,'Duel Log'!AG$2:AG$5455,$B1792,'Duel Log'!AH$2:AH$5455,"Loss")</f>
        <v>0</v>
      </c>
      <c r="F1792" s="7" t="n">
        <f aca="false">COUNTIFS('Duel Log'!AF$2:AF$5455,$A1792,'Duel Log'!AG$2:AG$5455,$B1792,'Duel Log'!AH$2:AH$5455,"Draw")</f>
        <v>0</v>
      </c>
      <c r="G1792" s="13" t="n">
        <f aca="false">IFERROR(D1792/C1792,"")</f>
        <v>1</v>
      </c>
    </row>
    <row r="1793" customFormat="false" ht="15" hidden="false" customHeight="true" outlineLevel="0" collapsed="false">
      <c r="A1793" s="7" t="s">
        <v>155</v>
      </c>
      <c r="B1793" s="7" t="s">
        <v>296</v>
      </c>
      <c r="C1793" s="7" t="n">
        <f aca="false">COUNTIFS('Duel Log'!AF$2:AF$5455,$A1793,'Duel Log'!AG$2:AG$5455,$B1793)</f>
        <v>1</v>
      </c>
      <c r="D1793" s="7" t="n">
        <f aca="false">COUNTIFS('Duel Log'!AF$2:AF$5455,$A1793,'Duel Log'!AG$2:AG$5455,$B1793,'Duel Log'!AH$2:AH$5455,"Win")</f>
        <v>1</v>
      </c>
      <c r="E1793" s="7" t="n">
        <f aca="false">COUNTIFS('Duel Log'!AF$2:AF$5455,$A1793,'Duel Log'!AG$2:AG$5455,$B1793,'Duel Log'!AH$2:AH$5455,"Loss")</f>
        <v>0</v>
      </c>
      <c r="F1793" s="7" t="n">
        <f aca="false">COUNTIFS('Duel Log'!AF$2:AF$5455,$A1793,'Duel Log'!AG$2:AG$5455,$B1793,'Duel Log'!AH$2:AH$5455,"Draw")</f>
        <v>0</v>
      </c>
      <c r="G1793" s="13" t="n">
        <f aca="false">IFERROR(D1793/C1793,"")</f>
        <v>1</v>
      </c>
    </row>
    <row r="1794" customFormat="false" ht="15" hidden="false" customHeight="true" outlineLevel="0" collapsed="false">
      <c r="A1794" s="7" t="s">
        <v>155</v>
      </c>
      <c r="B1794" s="7" t="s">
        <v>475</v>
      </c>
      <c r="C1794" s="7" t="n">
        <f aca="false">COUNTIFS('Duel Log'!AF$2:AF$5455,$A1794,'Duel Log'!AG$2:AG$5455,$B1794)</f>
        <v>1</v>
      </c>
      <c r="D1794" s="7" t="n">
        <f aca="false">COUNTIFS('Duel Log'!AF$2:AF$5455,$A1794,'Duel Log'!AG$2:AG$5455,$B1794,'Duel Log'!AH$2:AH$5455,"Win")</f>
        <v>0</v>
      </c>
      <c r="E1794" s="7" t="n">
        <f aca="false">COUNTIFS('Duel Log'!AF$2:AF$5455,$A1794,'Duel Log'!AG$2:AG$5455,$B1794,'Duel Log'!AH$2:AH$5455,"Loss")</f>
        <v>1</v>
      </c>
      <c r="F1794" s="7" t="n">
        <f aca="false">COUNTIFS('Duel Log'!AF$2:AF$5455,$A1794,'Duel Log'!AG$2:AG$5455,$B1794,'Duel Log'!AH$2:AH$5455,"Draw")</f>
        <v>0</v>
      </c>
      <c r="G1794" s="13" t="n">
        <f aca="false">IFERROR(D1794/C1794,"")</f>
        <v>0</v>
      </c>
    </row>
    <row r="1795" customFormat="false" ht="15" hidden="false" customHeight="true" outlineLevel="0" collapsed="false">
      <c r="A1795" s="7" t="s">
        <v>155</v>
      </c>
      <c r="B1795" s="7" t="s">
        <v>6493</v>
      </c>
      <c r="C1795" s="7" t="n">
        <f aca="false">COUNTIFS('Duel Log'!AF$2:AF$5455,$A1795,'Duel Log'!AG$2:AG$5455,$B1795)</f>
        <v>1</v>
      </c>
      <c r="D1795" s="7" t="n">
        <f aca="false">COUNTIFS('Duel Log'!AF$2:AF$5455,$A1795,'Duel Log'!AG$2:AG$5455,$B1795,'Duel Log'!AH$2:AH$5455,"Win")</f>
        <v>1</v>
      </c>
      <c r="E1795" s="7" t="n">
        <f aca="false">COUNTIFS('Duel Log'!AF$2:AF$5455,$A1795,'Duel Log'!AG$2:AG$5455,$B1795,'Duel Log'!AH$2:AH$5455,"Loss")</f>
        <v>0</v>
      </c>
      <c r="F1795" s="7" t="n">
        <f aca="false">COUNTIFS('Duel Log'!AF$2:AF$5455,$A1795,'Duel Log'!AG$2:AG$5455,$B1795,'Duel Log'!AH$2:AH$5455,"Draw")</f>
        <v>0</v>
      </c>
      <c r="G1795" s="13" t="n">
        <f aca="false">IFERROR(D1795/C1795,"")</f>
        <v>1</v>
      </c>
    </row>
    <row r="1796" customFormat="false" ht="15" hidden="false" customHeight="true" outlineLevel="0" collapsed="false">
      <c r="A1796" s="7" t="s">
        <v>155</v>
      </c>
      <c r="B1796" s="7" t="s">
        <v>1280</v>
      </c>
      <c r="C1796" s="7" t="n">
        <f aca="false">COUNTIFS('Duel Log'!AF$2:AF$5455,$A1796,'Duel Log'!AG$2:AG$5455,$B1796)</f>
        <v>1</v>
      </c>
      <c r="D1796" s="7" t="n">
        <f aca="false">COUNTIFS('Duel Log'!AF$2:AF$5455,$A1796,'Duel Log'!AG$2:AG$5455,$B1796,'Duel Log'!AH$2:AH$5455,"Win")</f>
        <v>1</v>
      </c>
      <c r="E1796" s="7" t="n">
        <f aca="false">COUNTIFS('Duel Log'!AF$2:AF$5455,$A1796,'Duel Log'!AG$2:AG$5455,$B1796,'Duel Log'!AH$2:AH$5455,"Loss")</f>
        <v>0</v>
      </c>
      <c r="F1796" s="7" t="n">
        <f aca="false">COUNTIFS('Duel Log'!AF$2:AF$5455,$A1796,'Duel Log'!AG$2:AG$5455,$B1796,'Duel Log'!AH$2:AH$5455,"Draw")</f>
        <v>0</v>
      </c>
      <c r="G1796" s="13" t="n">
        <f aca="false">IFERROR(D1796/C1796,"")</f>
        <v>1</v>
      </c>
    </row>
    <row r="1797" customFormat="false" ht="15" hidden="false" customHeight="true" outlineLevel="0" collapsed="false">
      <c r="A1797" s="7" t="s">
        <v>155</v>
      </c>
      <c r="B1797" s="7" t="s">
        <v>840</v>
      </c>
      <c r="C1797" s="7" t="n">
        <f aca="false">COUNTIFS('Duel Log'!AF$2:AF$5455,$A1797,'Duel Log'!AG$2:AG$5455,$B1797)</f>
        <v>2</v>
      </c>
      <c r="D1797" s="7" t="n">
        <f aca="false">COUNTIFS('Duel Log'!AF$2:AF$5455,$A1797,'Duel Log'!AG$2:AG$5455,$B1797,'Duel Log'!AH$2:AH$5455,"Win")</f>
        <v>1</v>
      </c>
      <c r="E1797" s="7" t="n">
        <f aca="false">COUNTIFS('Duel Log'!AF$2:AF$5455,$A1797,'Duel Log'!AG$2:AG$5455,$B1797,'Duel Log'!AH$2:AH$5455,"Loss")</f>
        <v>1</v>
      </c>
      <c r="F1797" s="7" t="n">
        <f aca="false">COUNTIFS('Duel Log'!AF$2:AF$5455,$A1797,'Duel Log'!AG$2:AG$5455,$B1797,'Duel Log'!AH$2:AH$5455,"Draw")</f>
        <v>0</v>
      </c>
      <c r="G1797" s="13" t="n">
        <f aca="false">IFERROR(D1797/C1797,"")</f>
        <v>0.5</v>
      </c>
    </row>
    <row r="1798" customFormat="false" ht="15" hidden="false" customHeight="true" outlineLevel="0" collapsed="false">
      <c r="A1798" s="7" t="s">
        <v>155</v>
      </c>
      <c r="B1798" s="7" t="s">
        <v>2256</v>
      </c>
      <c r="C1798" s="7" t="n">
        <f aca="false">COUNTIFS('Duel Log'!AF$2:AF$5455,$A1798,'Duel Log'!AG$2:AG$5455,$B1798)</f>
        <v>1</v>
      </c>
      <c r="D1798" s="7" t="n">
        <f aca="false">COUNTIFS('Duel Log'!AF$2:AF$5455,$A1798,'Duel Log'!AG$2:AG$5455,$B1798,'Duel Log'!AH$2:AH$5455,"Win")</f>
        <v>1</v>
      </c>
      <c r="E1798" s="7" t="n">
        <f aca="false">COUNTIFS('Duel Log'!AF$2:AF$5455,$A1798,'Duel Log'!AG$2:AG$5455,$B1798,'Duel Log'!AH$2:AH$5455,"Loss")</f>
        <v>0</v>
      </c>
      <c r="F1798" s="7" t="n">
        <f aca="false">COUNTIFS('Duel Log'!AF$2:AF$5455,$A1798,'Duel Log'!AG$2:AG$5455,$B1798,'Duel Log'!AH$2:AH$5455,"Draw")</f>
        <v>0</v>
      </c>
      <c r="G1798" s="13" t="n">
        <f aca="false">IFERROR(D1798/C1798,"")</f>
        <v>1</v>
      </c>
    </row>
    <row r="1799" customFormat="false" ht="15" hidden="false" customHeight="true" outlineLevel="0" collapsed="false">
      <c r="A1799" s="7" t="s">
        <v>155</v>
      </c>
      <c r="B1799" s="7" t="s">
        <v>216</v>
      </c>
      <c r="C1799" s="7" t="n">
        <f aca="false">COUNTIFS('Duel Log'!AF$2:AF$5455,$A1799,'Duel Log'!AG$2:AG$5455,$B1799)</f>
        <v>1</v>
      </c>
      <c r="D1799" s="7" t="n">
        <f aca="false">COUNTIFS('Duel Log'!AF$2:AF$5455,$A1799,'Duel Log'!AG$2:AG$5455,$B1799,'Duel Log'!AH$2:AH$5455,"Win")</f>
        <v>1</v>
      </c>
      <c r="E1799" s="7" t="n">
        <f aca="false">COUNTIFS('Duel Log'!AF$2:AF$5455,$A1799,'Duel Log'!AG$2:AG$5455,$B1799,'Duel Log'!AH$2:AH$5455,"Loss")</f>
        <v>0</v>
      </c>
      <c r="F1799" s="7" t="n">
        <f aca="false">COUNTIFS('Duel Log'!AF$2:AF$5455,$A1799,'Duel Log'!AG$2:AG$5455,$B1799,'Duel Log'!AH$2:AH$5455,"Draw")</f>
        <v>0</v>
      </c>
      <c r="G1799" s="13" t="n">
        <f aca="false">IFERROR(D1799/C1799,"")</f>
        <v>1</v>
      </c>
    </row>
    <row r="1800" customFormat="false" ht="15" hidden="false" customHeight="true" outlineLevel="0" collapsed="false">
      <c r="A1800" s="7" t="s">
        <v>155</v>
      </c>
      <c r="B1800" s="7" t="s">
        <v>134</v>
      </c>
      <c r="C1800" s="7" t="n">
        <f aca="false">COUNTIFS('Duel Log'!AF$2:AF$5455,$A1800,'Duel Log'!AG$2:AG$5455,$B1800)</f>
        <v>9</v>
      </c>
      <c r="D1800" s="7" t="n">
        <f aca="false">COUNTIFS('Duel Log'!AF$2:AF$5455,$A1800,'Duel Log'!AG$2:AG$5455,$B1800,'Duel Log'!AH$2:AH$5455,"Win")</f>
        <v>5</v>
      </c>
      <c r="E1800" s="7" t="n">
        <f aca="false">COUNTIFS('Duel Log'!AF$2:AF$5455,$A1800,'Duel Log'!AG$2:AG$5455,$B1800,'Duel Log'!AH$2:AH$5455,"Loss")</f>
        <v>4</v>
      </c>
      <c r="F1800" s="7" t="n">
        <f aca="false">COUNTIFS('Duel Log'!AF$2:AF$5455,$A1800,'Duel Log'!AG$2:AG$5455,$B1800,'Duel Log'!AH$2:AH$5455,"Draw")</f>
        <v>0</v>
      </c>
      <c r="G1800" s="13" t="n">
        <f aca="false">IFERROR(D1800/C1800,"")</f>
        <v>0.555555555555556</v>
      </c>
    </row>
    <row r="1801" customFormat="false" ht="15" hidden="false" customHeight="true" outlineLevel="0" collapsed="false">
      <c r="A1801" s="7" t="s">
        <v>155</v>
      </c>
      <c r="B1801" s="7" t="s">
        <v>2449</v>
      </c>
      <c r="C1801" s="7" t="n">
        <f aca="false">COUNTIFS('Duel Log'!AF$2:AF$5455,$A1801,'Duel Log'!AG$2:AG$5455,$B1801)</f>
        <v>1</v>
      </c>
      <c r="D1801" s="7" t="n">
        <f aca="false">COUNTIFS('Duel Log'!AF$2:AF$5455,$A1801,'Duel Log'!AG$2:AG$5455,$B1801,'Duel Log'!AH$2:AH$5455,"Win")</f>
        <v>1</v>
      </c>
      <c r="E1801" s="7" t="n">
        <f aca="false">COUNTIFS('Duel Log'!AF$2:AF$5455,$A1801,'Duel Log'!AG$2:AG$5455,$B1801,'Duel Log'!AH$2:AH$5455,"Loss")</f>
        <v>0</v>
      </c>
      <c r="F1801" s="7" t="n">
        <f aca="false">COUNTIFS('Duel Log'!AF$2:AF$5455,$A1801,'Duel Log'!AG$2:AG$5455,$B1801,'Duel Log'!AH$2:AH$5455,"Draw")</f>
        <v>0</v>
      </c>
      <c r="G1801" s="13" t="n">
        <f aca="false">IFERROR(D1801/C1801,"")</f>
        <v>1</v>
      </c>
    </row>
    <row r="1802" customFormat="false" ht="15" hidden="false" customHeight="true" outlineLevel="0" collapsed="false">
      <c r="A1802" s="7" t="s">
        <v>155</v>
      </c>
      <c r="B1802" s="7" t="s">
        <v>9120</v>
      </c>
      <c r="C1802" s="7" t="n">
        <f aca="false">COUNTIFS('Duel Log'!AF$2:AF$5455,$A1802,'Duel Log'!AG$2:AG$5455,$B1802)</f>
        <v>1</v>
      </c>
      <c r="D1802" s="7" t="n">
        <f aca="false">COUNTIFS('Duel Log'!AF$2:AF$5455,$A1802,'Duel Log'!AG$2:AG$5455,$B1802,'Duel Log'!AH$2:AH$5455,"Win")</f>
        <v>1</v>
      </c>
      <c r="E1802" s="7" t="n">
        <f aca="false">COUNTIFS('Duel Log'!AF$2:AF$5455,$A1802,'Duel Log'!AG$2:AG$5455,$B1802,'Duel Log'!AH$2:AH$5455,"Loss")</f>
        <v>0</v>
      </c>
      <c r="F1802" s="7" t="n">
        <f aca="false">COUNTIFS('Duel Log'!AF$2:AF$5455,$A1802,'Duel Log'!AG$2:AG$5455,$B1802,'Duel Log'!AH$2:AH$5455,"Draw")</f>
        <v>0</v>
      </c>
      <c r="G1802" s="13" t="n">
        <f aca="false">IFERROR(D1802/C1802,"")</f>
        <v>1</v>
      </c>
    </row>
    <row r="1803" customFormat="false" ht="15" hidden="false" customHeight="true" outlineLevel="0" collapsed="false">
      <c r="A1803" s="7" t="s">
        <v>155</v>
      </c>
      <c r="B1803" s="7" t="s">
        <v>597</v>
      </c>
      <c r="C1803" s="7" t="n">
        <f aca="false">COUNTIFS('Duel Log'!AF$2:AF$5455,$A1803,'Duel Log'!AG$2:AG$5455,$B1803)</f>
        <v>2</v>
      </c>
      <c r="D1803" s="7" t="n">
        <f aca="false">COUNTIFS('Duel Log'!AF$2:AF$5455,$A1803,'Duel Log'!AG$2:AG$5455,$B1803,'Duel Log'!AH$2:AH$5455,"Win")</f>
        <v>0</v>
      </c>
      <c r="E1803" s="7" t="n">
        <f aca="false">COUNTIFS('Duel Log'!AF$2:AF$5455,$A1803,'Duel Log'!AG$2:AG$5455,$B1803,'Duel Log'!AH$2:AH$5455,"Loss")</f>
        <v>2</v>
      </c>
      <c r="F1803" s="7" t="n">
        <f aca="false">COUNTIFS('Duel Log'!AF$2:AF$5455,$A1803,'Duel Log'!AG$2:AG$5455,$B1803,'Duel Log'!AH$2:AH$5455,"Draw")</f>
        <v>0</v>
      </c>
      <c r="G1803" s="13" t="n">
        <f aca="false">IFERROR(D1803/C1803,"")</f>
        <v>0</v>
      </c>
    </row>
    <row r="1804" customFormat="false" ht="15" hidden="false" customHeight="true" outlineLevel="0" collapsed="false">
      <c r="A1804" s="7" t="s">
        <v>155</v>
      </c>
      <c r="B1804" s="7" t="s">
        <v>4788</v>
      </c>
      <c r="C1804" s="7" t="n">
        <f aca="false">COUNTIFS('Duel Log'!AF$2:AF$5455,$A1804,'Duel Log'!AG$2:AG$5455,$B1804)</f>
        <v>2</v>
      </c>
      <c r="D1804" s="7" t="n">
        <f aca="false">COUNTIFS('Duel Log'!AF$2:AF$5455,$A1804,'Duel Log'!AG$2:AG$5455,$B1804,'Duel Log'!AH$2:AH$5455,"Win")</f>
        <v>2</v>
      </c>
      <c r="E1804" s="7" t="n">
        <f aca="false">COUNTIFS('Duel Log'!AF$2:AF$5455,$A1804,'Duel Log'!AG$2:AG$5455,$B1804,'Duel Log'!AH$2:AH$5455,"Loss")</f>
        <v>0</v>
      </c>
      <c r="F1804" s="7" t="n">
        <f aca="false">COUNTIFS('Duel Log'!AF$2:AF$5455,$A1804,'Duel Log'!AG$2:AG$5455,$B1804,'Duel Log'!AH$2:AH$5455,"Draw")</f>
        <v>0</v>
      </c>
      <c r="G1804" s="13" t="n">
        <f aca="false">IFERROR(D1804/C1804,"")</f>
        <v>1</v>
      </c>
    </row>
    <row r="1805" customFormat="false" ht="15" hidden="false" customHeight="true" outlineLevel="0" collapsed="false">
      <c r="A1805" s="7" t="s">
        <v>155</v>
      </c>
      <c r="B1805" s="7" t="s">
        <v>6249</v>
      </c>
      <c r="C1805" s="7" t="n">
        <f aca="false">COUNTIFS('Duel Log'!AF$2:AF$5455,$A1805,'Duel Log'!AG$2:AG$5455,$B1805)</f>
        <v>1</v>
      </c>
      <c r="D1805" s="7" t="n">
        <f aca="false">COUNTIFS('Duel Log'!AF$2:AF$5455,$A1805,'Duel Log'!AG$2:AG$5455,$B1805,'Duel Log'!AH$2:AH$5455,"Win")</f>
        <v>0</v>
      </c>
      <c r="E1805" s="7" t="n">
        <f aca="false">COUNTIFS('Duel Log'!AF$2:AF$5455,$A1805,'Duel Log'!AG$2:AG$5455,$B1805,'Duel Log'!AH$2:AH$5455,"Loss")</f>
        <v>1</v>
      </c>
      <c r="F1805" s="7" t="n">
        <f aca="false">COUNTIFS('Duel Log'!AF$2:AF$5455,$A1805,'Duel Log'!AG$2:AG$5455,$B1805,'Duel Log'!AH$2:AH$5455,"Draw")</f>
        <v>0</v>
      </c>
      <c r="G1805" s="13" t="n">
        <f aca="false">IFERROR(D1805/C1805,"")</f>
        <v>0</v>
      </c>
    </row>
    <row r="1806" customFormat="false" ht="15" hidden="false" customHeight="true" outlineLevel="0" collapsed="false">
      <c r="A1806" s="7" t="s">
        <v>155</v>
      </c>
      <c r="B1806" s="7" t="s">
        <v>2811</v>
      </c>
      <c r="C1806" s="7" t="n">
        <f aca="false">COUNTIFS('Duel Log'!AF$2:AF$5455,$A1806,'Duel Log'!AG$2:AG$5455,$B1806)</f>
        <v>2</v>
      </c>
      <c r="D1806" s="7" t="n">
        <f aca="false">COUNTIFS('Duel Log'!AF$2:AF$5455,$A1806,'Duel Log'!AG$2:AG$5455,$B1806,'Duel Log'!AH$2:AH$5455,"Win")</f>
        <v>2</v>
      </c>
      <c r="E1806" s="7" t="n">
        <f aca="false">COUNTIFS('Duel Log'!AF$2:AF$5455,$A1806,'Duel Log'!AG$2:AG$5455,$B1806,'Duel Log'!AH$2:AH$5455,"Loss")</f>
        <v>0</v>
      </c>
      <c r="F1806" s="7" t="n">
        <f aca="false">COUNTIFS('Duel Log'!AF$2:AF$5455,$A1806,'Duel Log'!AG$2:AG$5455,$B1806,'Duel Log'!AH$2:AH$5455,"Draw")</f>
        <v>0</v>
      </c>
      <c r="G1806" s="13" t="n">
        <f aca="false">IFERROR(D1806/C1806,"")</f>
        <v>1</v>
      </c>
    </row>
    <row r="1807" customFormat="false" ht="15" hidden="false" customHeight="true" outlineLevel="0" collapsed="false">
      <c r="A1807" s="7" t="s">
        <v>155</v>
      </c>
      <c r="B1807" s="7" t="s">
        <v>3656</v>
      </c>
      <c r="C1807" s="7" t="n">
        <f aca="false">COUNTIFS('Duel Log'!AF$2:AF$5455,$A1807,'Duel Log'!AG$2:AG$5455,$B1807)</f>
        <v>2</v>
      </c>
      <c r="D1807" s="7" t="n">
        <f aca="false">COUNTIFS('Duel Log'!AF$2:AF$5455,$A1807,'Duel Log'!AG$2:AG$5455,$B1807,'Duel Log'!AH$2:AH$5455,"Win")</f>
        <v>2</v>
      </c>
      <c r="E1807" s="7" t="n">
        <f aca="false">COUNTIFS('Duel Log'!AF$2:AF$5455,$A1807,'Duel Log'!AG$2:AG$5455,$B1807,'Duel Log'!AH$2:AH$5455,"Loss")</f>
        <v>0</v>
      </c>
      <c r="F1807" s="7" t="n">
        <f aca="false">COUNTIFS('Duel Log'!AF$2:AF$5455,$A1807,'Duel Log'!AG$2:AG$5455,$B1807,'Duel Log'!AH$2:AH$5455,"Draw")</f>
        <v>0</v>
      </c>
      <c r="G1807" s="13" t="n">
        <f aca="false">IFERROR(D1807/C1807,"")</f>
        <v>1</v>
      </c>
    </row>
    <row r="1808" customFormat="false" ht="15" hidden="false" customHeight="true" outlineLevel="0" collapsed="false">
      <c r="A1808" s="7" t="s">
        <v>155</v>
      </c>
      <c r="B1808" s="7" t="s">
        <v>1106</v>
      </c>
      <c r="C1808" s="7" t="n">
        <f aca="false">COUNTIFS('Duel Log'!AF$2:AF$5455,$A1808,'Duel Log'!AG$2:AG$5455,$B1808)</f>
        <v>3</v>
      </c>
      <c r="D1808" s="7" t="n">
        <f aca="false">COUNTIFS('Duel Log'!AF$2:AF$5455,$A1808,'Duel Log'!AG$2:AG$5455,$B1808,'Duel Log'!AH$2:AH$5455,"Win")</f>
        <v>3</v>
      </c>
      <c r="E1808" s="7" t="n">
        <f aca="false">COUNTIFS('Duel Log'!AF$2:AF$5455,$A1808,'Duel Log'!AG$2:AG$5455,$B1808,'Duel Log'!AH$2:AH$5455,"Loss")</f>
        <v>0</v>
      </c>
      <c r="F1808" s="7" t="n">
        <f aca="false">COUNTIFS('Duel Log'!AF$2:AF$5455,$A1808,'Duel Log'!AG$2:AG$5455,$B1808,'Duel Log'!AH$2:AH$5455,"Draw")</f>
        <v>0</v>
      </c>
      <c r="G1808" s="13" t="n">
        <f aca="false">IFERROR(D1808/C1808,"")</f>
        <v>1</v>
      </c>
    </row>
    <row r="1809" customFormat="false" ht="15" hidden="false" customHeight="true" outlineLevel="0" collapsed="false">
      <c r="A1809" s="7" t="s">
        <v>155</v>
      </c>
      <c r="B1809" s="7" t="s">
        <v>429</v>
      </c>
      <c r="C1809" s="7" t="n">
        <f aca="false">COUNTIFS('Duel Log'!AF$2:AF$5455,$A1809,'Duel Log'!AG$2:AG$5455,$B1809)</f>
        <v>6</v>
      </c>
      <c r="D1809" s="7" t="n">
        <f aca="false">COUNTIFS('Duel Log'!AF$2:AF$5455,$A1809,'Duel Log'!AG$2:AG$5455,$B1809,'Duel Log'!AH$2:AH$5455,"Win")</f>
        <v>3</v>
      </c>
      <c r="E1809" s="7" t="n">
        <f aca="false">COUNTIFS('Duel Log'!AF$2:AF$5455,$A1809,'Duel Log'!AG$2:AG$5455,$B1809,'Duel Log'!AH$2:AH$5455,"Loss")</f>
        <v>3</v>
      </c>
      <c r="F1809" s="7" t="n">
        <f aca="false">COUNTIFS('Duel Log'!AF$2:AF$5455,$A1809,'Duel Log'!AG$2:AG$5455,$B1809,'Duel Log'!AH$2:AH$5455,"Draw")</f>
        <v>0</v>
      </c>
      <c r="G1809" s="13" t="n">
        <f aca="false">IFERROR(D1809/C1809,"")</f>
        <v>0.5</v>
      </c>
    </row>
    <row r="1810" customFormat="false" ht="15" hidden="false" customHeight="true" outlineLevel="0" collapsed="false">
      <c r="A1810" s="7" t="s">
        <v>155</v>
      </c>
      <c r="B1810" s="7" t="s">
        <v>2518</v>
      </c>
      <c r="C1810" s="7" t="n">
        <f aca="false">COUNTIFS('Duel Log'!AF$2:AF$5455,$A1810,'Duel Log'!AG$2:AG$5455,$B1810)</f>
        <v>1</v>
      </c>
      <c r="D1810" s="7" t="n">
        <f aca="false">COUNTIFS('Duel Log'!AF$2:AF$5455,$A1810,'Duel Log'!AG$2:AG$5455,$B1810,'Duel Log'!AH$2:AH$5455,"Win")</f>
        <v>1</v>
      </c>
      <c r="E1810" s="7" t="n">
        <f aca="false">COUNTIFS('Duel Log'!AF$2:AF$5455,$A1810,'Duel Log'!AG$2:AG$5455,$B1810,'Duel Log'!AH$2:AH$5455,"Loss")</f>
        <v>0</v>
      </c>
      <c r="F1810" s="7" t="n">
        <f aca="false">COUNTIFS('Duel Log'!AF$2:AF$5455,$A1810,'Duel Log'!AG$2:AG$5455,$B1810,'Duel Log'!AH$2:AH$5455,"Draw")</f>
        <v>0</v>
      </c>
      <c r="G1810" s="13" t="n">
        <f aca="false">IFERROR(D1810/C1810,"")</f>
        <v>1</v>
      </c>
    </row>
    <row r="1811" customFormat="false" ht="15" hidden="false" customHeight="true" outlineLevel="0" collapsed="false">
      <c r="A1811" s="7" t="s">
        <v>155</v>
      </c>
      <c r="B1811" s="7" t="s">
        <v>180</v>
      </c>
      <c r="C1811" s="7" t="n">
        <f aca="false">COUNTIFS('Duel Log'!AF$2:AF$5455,$A1811,'Duel Log'!AG$2:AG$5455,$B1811)</f>
        <v>8</v>
      </c>
      <c r="D1811" s="7" t="n">
        <f aca="false">COUNTIFS('Duel Log'!AF$2:AF$5455,$A1811,'Duel Log'!AG$2:AG$5455,$B1811,'Duel Log'!AH$2:AH$5455,"Win")</f>
        <v>4</v>
      </c>
      <c r="E1811" s="7" t="n">
        <f aca="false">COUNTIFS('Duel Log'!AF$2:AF$5455,$A1811,'Duel Log'!AG$2:AG$5455,$B1811,'Duel Log'!AH$2:AH$5455,"Loss")</f>
        <v>4</v>
      </c>
      <c r="F1811" s="7" t="n">
        <f aca="false">COUNTIFS('Duel Log'!AF$2:AF$5455,$A1811,'Duel Log'!AG$2:AG$5455,$B1811,'Duel Log'!AH$2:AH$5455,"Draw")</f>
        <v>0</v>
      </c>
      <c r="G1811" s="13" t="n">
        <f aca="false">IFERROR(D1811/C1811,"")</f>
        <v>0.5</v>
      </c>
    </row>
    <row r="1812" customFormat="false" ht="15" hidden="false" customHeight="true" outlineLevel="0" collapsed="false">
      <c r="A1812" s="7" t="s">
        <v>155</v>
      </c>
      <c r="B1812" s="7" t="s">
        <v>1467</v>
      </c>
      <c r="C1812" s="7" t="n">
        <f aca="false">COUNTIFS('Duel Log'!AF$2:AF$5455,$A1812,'Duel Log'!AG$2:AG$5455,$B1812)</f>
        <v>1</v>
      </c>
      <c r="D1812" s="7" t="n">
        <f aca="false">COUNTIFS('Duel Log'!AF$2:AF$5455,$A1812,'Duel Log'!AG$2:AG$5455,$B1812,'Duel Log'!AH$2:AH$5455,"Win")</f>
        <v>0</v>
      </c>
      <c r="E1812" s="7" t="n">
        <f aca="false">COUNTIFS('Duel Log'!AF$2:AF$5455,$A1812,'Duel Log'!AG$2:AG$5455,$B1812,'Duel Log'!AH$2:AH$5455,"Loss")</f>
        <v>1</v>
      </c>
      <c r="F1812" s="7" t="n">
        <f aca="false">COUNTIFS('Duel Log'!AF$2:AF$5455,$A1812,'Duel Log'!AG$2:AG$5455,$B1812,'Duel Log'!AH$2:AH$5455,"Draw")</f>
        <v>0</v>
      </c>
      <c r="G1812" s="13" t="n">
        <f aca="false">IFERROR(D1812/C1812,"")</f>
        <v>0</v>
      </c>
    </row>
    <row r="1813" customFormat="false" ht="15" hidden="false" customHeight="true" outlineLevel="0" collapsed="false">
      <c r="A1813" s="7" t="s">
        <v>155</v>
      </c>
      <c r="B1813" s="7" t="s">
        <v>1132</v>
      </c>
      <c r="C1813" s="7" t="n">
        <f aca="false">COUNTIFS('Duel Log'!AF$2:AF$5455,$A1813,'Duel Log'!AG$2:AG$5455,$B1813)</f>
        <v>2</v>
      </c>
      <c r="D1813" s="7" t="n">
        <f aca="false">COUNTIFS('Duel Log'!AF$2:AF$5455,$A1813,'Duel Log'!AG$2:AG$5455,$B1813,'Duel Log'!AH$2:AH$5455,"Win")</f>
        <v>2</v>
      </c>
      <c r="E1813" s="7" t="n">
        <f aca="false">COUNTIFS('Duel Log'!AF$2:AF$5455,$A1813,'Duel Log'!AG$2:AG$5455,$B1813,'Duel Log'!AH$2:AH$5455,"Loss")</f>
        <v>0</v>
      </c>
      <c r="F1813" s="7" t="n">
        <f aca="false">COUNTIFS('Duel Log'!AF$2:AF$5455,$A1813,'Duel Log'!AG$2:AG$5455,$B1813,'Duel Log'!AH$2:AH$5455,"Draw")</f>
        <v>0</v>
      </c>
      <c r="G1813" s="13" t="n">
        <f aca="false">IFERROR(D1813/C1813,"")</f>
        <v>1</v>
      </c>
    </row>
    <row r="1814" customFormat="false" ht="15" hidden="false" customHeight="true" outlineLevel="0" collapsed="false">
      <c r="A1814" s="7" t="s">
        <v>155</v>
      </c>
      <c r="B1814" s="7" t="s">
        <v>1058</v>
      </c>
      <c r="C1814" s="7" t="n">
        <f aca="false">COUNTIFS('Duel Log'!AF$2:AF$5455,$A1814,'Duel Log'!AG$2:AG$5455,$B1814)</f>
        <v>3</v>
      </c>
      <c r="D1814" s="7" t="n">
        <f aca="false">COUNTIFS('Duel Log'!AF$2:AF$5455,$A1814,'Duel Log'!AG$2:AG$5455,$B1814,'Duel Log'!AH$2:AH$5455,"Win")</f>
        <v>2</v>
      </c>
      <c r="E1814" s="7" t="n">
        <f aca="false">COUNTIFS('Duel Log'!AF$2:AF$5455,$A1814,'Duel Log'!AG$2:AG$5455,$B1814,'Duel Log'!AH$2:AH$5455,"Loss")</f>
        <v>1</v>
      </c>
      <c r="F1814" s="7" t="n">
        <f aca="false">COUNTIFS('Duel Log'!AF$2:AF$5455,$A1814,'Duel Log'!AG$2:AG$5455,$B1814,'Duel Log'!AH$2:AH$5455,"Draw")</f>
        <v>0</v>
      </c>
      <c r="G1814" s="13" t="n">
        <f aca="false">IFERROR(D1814/C1814,"")</f>
        <v>0.666666666666667</v>
      </c>
    </row>
    <row r="1815" customFormat="false" ht="15" hidden="false" customHeight="true" outlineLevel="0" collapsed="false">
      <c r="A1815" s="7" t="s">
        <v>155</v>
      </c>
      <c r="B1815" s="7" t="s">
        <v>4270</v>
      </c>
      <c r="C1815" s="7" t="n">
        <f aca="false">COUNTIFS('Duel Log'!AF$2:AF$5455,$A1815,'Duel Log'!AG$2:AG$5455,$B1815)</f>
        <v>2</v>
      </c>
      <c r="D1815" s="7" t="n">
        <f aca="false">COUNTIFS('Duel Log'!AF$2:AF$5455,$A1815,'Duel Log'!AG$2:AG$5455,$B1815,'Duel Log'!AH$2:AH$5455,"Win")</f>
        <v>2</v>
      </c>
      <c r="E1815" s="7" t="n">
        <f aca="false">COUNTIFS('Duel Log'!AF$2:AF$5455,$A1815,'Duel Log'!AG$2:AG$5455,$B1815,'Duel Log'!AH$2:AH$5455,"Loss")</f>
        <v>0</v>
      </c>
      <c r="F1815" s="7" t="n">
        <f aca="false">COUNTIFS('Duel Log'!AF$2:AF$5455,$A1815,'Duel Log'!AG$2:AG$5455,$B1815,'Duel Log'!AH$2:AH$5455,"Draw")</f>
        <v>0</v>
      </c>
      <c r="G1815" s="13" t="n">
        <f aca="false">IFERROR(D1815/C1815,"")</f>
        <v>1</v>
      </c>
    </row>
    <row r="1816" customFormat="false" ht="15" hidden="false" customHeight="true" outlineLevel="0" collapsed="false">
      <c r="A1816" s="7" t="s">
        <v>155</v>
      </c>
      <c r="B1816" s="7" t="s">
        <v>2173</v>
      </c>
      <c r="C1816" s="7" t="n">
        <f aca="false">COUNTIFS('Duel Log'!AF$2:AF$5455,$A1816,'Duel Log'!AG$2:AG$5455,$B1816)</f>
        <v>2</v>
      </c>
      <c r="D1816" s="7" t="n">
        <f aca="false">COUNTIFS('Duel Log'!AF$2:AF$5455,$A1816,'Duel Log'!AG$2:AG$5455,$B1816,'Duel Log'!AH$2:AH$5455,"Win")</f>
        <v>2</v>
      </c>
      <c r="E1816" s="7" t="n">
        <f aca="false">COUNTIFS('Duel Log'!AF$2:AF$5455,$A1816,'Duel Log'!AG$2:AG$5455,$B1816,'Duel Log'!AH$2:AH$5455,"Loss")</f>
        <v>0</v>
      </c>
      <c r="F1816" s="7" t="n">
        <f aca="false">COUNTIFS('Duel Log'!AF$2:AF$5455,$A1816,'Duel Log'!AG$2:AG$5455,$B1816,'Duel Log'!AH$2:AH$5455,"Draw")</f>
        <v>0</v>
      </c>
      <c r="G1816" s="13" t="n">
        <f aca="false">IFERROR(D1816/C1816,"")</f>
        <v>1</v>
      </c>
    </row>
    <row r="1817" customFormat="false" ht="15" hidden="false" customHeight="true" outlineLevel="0" collapsed="false">
      <c r="A1817" s="7" t="s">
        <v>155</v>
      </c>
      <c r="B1817" s="7" t="s">
        <v>217</v>
      </c>
      <c r="C1817" s="7" t="n">
        <f aca="false">COUNTIFS('Duel Log'!AF$2:AF$5455,$A1817,'Duel Log'!AG$2:AG$5455,$B1817)</f>
        <v>1</v>
      </c>
      <c r="D1817" s="7" t="n">
        <f aca="false">COUNTIFS('Duel Log'!AF$2:AF$5455,$A1817,'Duel Log'!AG$2:AG$5455,$B1817,'Duel Log'!AH$2:AH$5455,"Win")</f>
        <v>1</v>
      </c>
      <c r="E1817" s="7" t="n">
        <f aca="false">COUNTIFS('Duel Log'!AF$2:AF$5455,$A1817,'Duel Log'!AG$2:AG$5455,$B1817,'Duel Log'!AH$2:AH$5455,"Loss")</f>
        <v>0</v>
      </c>
      <c r="F1817" s="7" t="n">
        <f aca="false">COUNTIFS('Duel Log'!AF$2:AF$5455,$A1817,'Duel Log'!AG$2:AG$5455,$B1817,'Duel Log'!AH$2:AH$5455,"Draw")</f>
        <v>0</v>
      </c>
      <c r="G1817" s="13" t="n">
        <f aca="false">IFERROR(D1817/C1817,"")</f>
        <v>1</v>
      </c>
    </row>
    <row r="1818" customFormat="false" ht="15" hidden="false" customHeight="true" outlineLevel="0" collapsed="false">
      <c r="A1818" s="7" t="s">
        <v>155</v>
      </c>
      <c r="B1818" s="7" t="s">
        <v>1556</v>
      </c>
      <c r="C1818" s="7" t="n">
        <f aca="false">COUNTIFS('Duel Log'!AF$2:AF$5455,$A1818,'Duel Log'!AG$2:AG$5455,$B1818)</f>
        <v>1</v>
      </c>
      <c r="D1818" s="7" t="n">
        <f aca="false">COUNTIFS('Duel Log'!AF$2:AF$5455,$A1818,'Duel Log'!AG$2:AG$5455,$B1818,'Duel Log'!AH$2:AH$5455,"Win")</f>
        <v>1</v>
      </c>
      <c r="E1818" s="7" t="n">
        <f aca="false">COUNTIFS('Duel Log'!AF$2:AF$5455,$A1818,'Duel Log'!AG$2:AG$5455,$B1818,'Duel Log'!AH$2:AH$5455,"Loss")</f>
        <v>0</v>
      </c>
      <c r="F1818" s="7" t="n">
        <f aca="false">COUNTIFS('Duel Log'!AF$2:AF$5455,$A1818,'Duel Log'!AG$2:AG$5455,$B1818,'Duel Log'!AH$2:AH$5455,"Draw")</f>
        <v>0</v>
      </c>
      <c r="G1818" s="13" t="n">
        <f aca="false">IFERROR(D1818/C1818,"")</f>
        <v>1</v>
      </c>
    </row>
    <row r="1819" customFormat="false" ht="15" hidden="false" customHeight="true" outlineLevel="0" collapsed="false">
      <c r="A1819" s="7" t="s">
        <v>155</v>
      </c>
      <c r="B1819" s="7" t="s">
        <v>380</v>
      </c>
      <c r="C1819" s="7" t="n">
        <f aca="false">COUNTIFS('Duel Log'!AF$2:AF$5455,$A1819,'Duel Log'!AG$2:AG$5455,$B1819)</f>
        <v>10</v>
      </c>
      <c r="D1819" s="7" t="n">
        <f aca="false">COUNTIFS('Duel Log'!AF$2:AF$5455,$A1819,'Duel Log'!AG$2:AG$5455,$B1819,'Duel Log'!AH$2:AH$5455,"Win")</f>
        <v>9</v>
      </c>
      <c r="E1819" s="7" t="n">
        <f aca="false">COUNTIFS('Duel Log'!AF$2:AF$5455,$A1819,'Duel Log'!AG$2:AG$5455,$B1819,'Duel Log'!AH$2:AH$5455,"Loss")</f>
        <v>1</v>
      </c>
      <c r="F1819" s="7" t="n">
        <f aca="false">COUNTIFS('Duel Log'!AF$2:AF$5455,$A1819,'Duel Log'!AG$2:AG$5455,$B1819,'Duel Log'!AH$2:AH$5455,"Draw")</f>
        <v>0</v>
      </c>
      <c r="G1819" s="13" t="n">
        <f aca="false">IFERROR(D1819/C1819,"")</f>
        <v>0.9</v>
      </c>
    </row>
    <row r="1820" customFormat="false" ht="15" hidden="false" customHeight="true" outlineLevel="0" collapsed="false">
      <c r="A1820" s="7" t="s">
        <v>155</v>
      </c>
      <c r="B1820" s="7" t="s">
        <v>745</v>
      </c>
      <c r="C1820" s="7" t="n">
        <f aca="false">COUNTIFS('Duel Log'!AF$2:AF$5455,$A1820,'Duel Log'!AG$2:AG$5455,$B1820)</f>
        <v>2</v>
      </c>
      <c r="D1820" s="7" t="n">
        <f aca="false">COUNTIFS('Duel Log'!AF$2:AF$5455,$A1820,'Duel Log'!AG$2:AG$5455,$B1820,'Duel Log'!AH$2:AH$5455,"Win")</f>
        <v>0</v>
      </c>
      <c r="E1820" s="7" t="n">
        <f aca="false">COUNTIFS('Duel Log'!AF$2:AF$5455,$A1820,'Duel Log'!AG$2:AG$5455,$B1820,'Duel Log'!AH$2:AH$5455,"Loss")</f>
        <v>2</v>
      </c>
      <c r="F1820" s="7" t="n">
        <f aca="false">COUNTIFS('Duel Log'!AF$2:AF$5455,$A1820,'Duel Log'!AG$2:AG$5455,$B1820,'Duel Log'!AH$2:AH$5455,"Draw")</f>
        <v>0</v>
      </c>
      <c r="G1820" s="13" t="n">
        <f aca="false">IFERROR(D1820/C1820,"")</f>
        <v>0</v>
      </c>
    </row>
    <row r="1821" customFormat="false" ht="15" hidden="false" customHeight="true" outlineLevel="0" collapsed="false">
      <c r="A1821" s="7" t="s">
        <v>155</v>
      </c>
      <c r="B1821" s="7" t="s">
        <v>236</v>
      </c>
      <c r="C1821" s="7" t="n">
        <f aca="false">COUNTIFS('Duel Log'!AF$2:AF$5455,$A1821,'Duel Log'!AG$2:AG$5455,$B1821)</f>
        <v>2</v>
      </c>
      <c r="D1821" s="7" t="n">
        <f aca="false">COUNTIFS('Duel Log'!AF$2:AF$5455,$A1821,'Duel Log'!AG$2:AG$5455,$B1821,'Duel Log'!AH$2:AH$5455,"Win")</f>
        <v>0</v>
      </c>
      <c r="E1821" s="7" t="n">
        <f aca="false">COUNTIFS('Duel Log'!AF$2:AF$5455,$A1821,'Duel Log'!AG$2:AG$5455,$B1821,'Duel Log'!AH$2:AH$5455,"Loss")</f>
        <v>2</v>
      </c>
      <c r="F1821" s="7" t="n">
        <f aca="false">COUNTIFS('Duel Log'!AF$2:AF$5455,$A1821,'Duel Log'!AG$2:AG$5455,$B1821,'Duel Log'!AH$2:AH$5455,"Draw")</f>
        <v>0</v>
      </c>
      <c r="G1821" s="13" t="n">
        <f aca="false">IFERROR(D1821/C1821,"")</f>
        <v>0</v>
      </c>
    </row>
    <row r="1822" customFormat="false" ht="15" hidden="false" customHeight="true" outlineLevel="0" collapsed="false">
      <c r="A1822" s="7" t="s">
        <v>155</v>
      </c>
      <c r="B1822" s="7" t="s">
        <v>415</v>
      </c>
      <c r="C1822" s="7" t="n">
        <f aca="false">COUNTIFS('Duel Log'!AF$2:AF$5455,$A1822,'Duel Log'!AG$2:AG$5455,$B1822)</f>
        <v>2</v>
      </c>
      <c r="D1822" s="7" t="n">
        <f aca="false">COUNTIFS('Duel Log'!AF$2:AF$5455,$A1822,'Duel Log'!AG$2:AG$5455,$B1822,'Duel Log'!AH$2:AH$5455,"Win")</f>
        <v>2</v>
      </c>
      <c r="E1822" s="7" t="n">
        <f aca="false">COUNTIFS('Duel Log'!AF$2:AF$5455,$A1822,'Duel Log'!AG$2:AG$5455,$B1822,'Duel Log'!AH$2:AH$5455,"Loss")</f>
        <v>0</v>
      </c>
      <c r="F1822" s="7" t="n">
        <f aca="false">COUNTIFS('Duel Log'!AF$2:AF$5455,$A1822,'Duel Log'!AG$2:AG$5455,$B1822,'Duel Log'!AH$2:AH$5455,"Draw")</f>
        <v>0</v>
      </c>
      <c r="G1822" s="13" t="n">
        <f aca="false">IFERROR(D1822/C1822,"")</f>
        <v>1</v>
      </c>
    </row>
    <row r="1823" customFormat="false" ht="15" hidden="false" customHeight="true" outlineLevel="0" collapsed="false">
      <c r="A1823" s="7" t="s">
        <v>155</v>
      </c>
      <c r="B1823" s="7" t="s">
        <v>9162</v>
      </c>
      <c r="C1823" s="7" t="n">
        <f aca="false">COUNTIFS('Duel Log'!AF$2:AF$5455,$A1823,'Duel Log'!AG$2:AG$5455,$B1823)</f>
        <v>1</v>
      </c>
      <c r="D1823" s="7" t="n">
        <f aca="false">COUNTIFS('Duel Log'!AF$2:AF$5455,$A1823,'Duel Log'!AG$2:AG$5455,$B1823,'Duel Log'!AH$2:AH$5455,"Win")</f>
        <v>1</v>
      </c>
      <c r="E1823" s="7" t="n">
        <f aca="false">COUNTIFS('Duel Log'!AF$2:AF$5455,$A1823,'Duel Log'!AG$2:AG$5455,$B1823,'Duel Log'!AH$2:AH$5455,"Loss")</f>
        <v>0</v>
      </c>
      <c r="F1823" s="7" t="n">
        <f aca="false">COUNTIFS('Duel Log'!AF$2:AF$5455,$A1823,'Duel Log'!AG$2:AG$5455,$B1823,'Duel Log'!AH$2:AH$5455,"Draw")</f>
        <v>0</v>
      </c>
      <c r="G1823" s="13" t="n">
        <f aca="false">IFERROR(D1823/C1823,"")</f>
        <v>1</v>
      </c>
    </row>
    <row r="1824" customFormat="false" ht="15" hidden="false" customHeight="true" outlineLevel="0" collapsed="false">
      <c r="A1824" s="7" t="s">
        <v>155</v>
      </c>
      <c r="B1824" s="7" t="s">
        <v>668</v>
      </c>
      <c r="C1824" s="7" t="n">
        <f aca="false">COUNTIFS('Duel Log'!AF$2:AF$5455,$A1824,'Duel Log'!AG$2:AG$5455,$B1824)</f>
        <v>2</v>
      </c>
      <c r="D1824" s="7" t="n">
        <f aca="false">COUNTIFS('Duel Log'!AF$2:AF$5455,$A1824,'Duel Log'!AG$2:AG$5455,$B1824,'Duel Log'!AH$2:AH$5455,"Win")</f>
        <v>0</v>
      </c>
      <c r="E1824" s="7" t="n">
        <f aca="false">COUNTIFS('Duel Log'!AF$2:AF$5455,$A1824,'Duel Log'!AG$2:AG$5455,$B1824,'Duel Log'!AH$2:AH$5455,"Loss")</f>
        <v>2</v>
      </c>
      <c r="F1824" s="7" t="n">
        <f aca="false">COUNTIFS('Duel Log'!AF$2:AF$5455,$A1824,'Duel Log'!AG$2:AG$5455,$B1824,'Duel Log'!AH$2:AH$5455,"Draw")</f>
        <v>0</v>
      </c>
      <c r="G1824" s="13" t="n">
        <f aca="false">IFERROR(D1824/C1824,"")</f>
        <v>0</v>
      </c>
    </row>
    <row r="1825" customFormat="false" ht="15" hidden="false" customHeight="true" outlineLevel="0" collapsed="false">
      <c r="A1825" s="7" t="s">
        <v>155</v>
      </c>
      <c r="B1825" s="7" t="s">
        <v>4792</v>
      </c>
      <c r="C1825" s="7" t="n">
        <f aca="false">COUNTIFS('Duel Log'!AF$2:AF$5455,$A1825,'Duel Log'!AG$2:AG$5455,$B1825)</f>
        <v>1</v>
      </c>
      <c r="D1825" s="7" t="n">
        <f aca="false">COUNTIFS('Duel Log'!AF$2:AF$5455,$A1825,'Duel Log'!AG$2:AG$5455,$B1825,'Duel Log'!AH$2:AH$5455,"Win")</f>
        <v>0</v>
      </c>
      <c r="E1825" s="7" t="n">
        <f aca="false">COUNTIFS('Duel Log'!AF$2:AF$5455,$A1825,'Duel Log'!AG$2:AG$5455,$B1825,'Duel Log'!AH$2:AH$5455,"Loss")</f>
        <v>1</v>
      </c>
      <c r="F1825" s="7" t="n">
        <f aca="false">COUNTIFS('Duel Log'!AF$2:AF$5455,$A1825,'Duel Log'!AG$2:AG$5455,$B1825,'Duel Log'!AH$2:AH$5455,"Draw")</f>
        <v>0</v>
      </c>
      <c r="G1825" s="13" t="n">
        <f aca="false">IFERROR(D1825/C1825,"")</f>
        <v>0</v>
      </c>
    </row>
    <row r="1826" customFormat="false" ht="15" hidden="false" customHeight="true" outlineLevel="0" collapsed="false">
      <c r="A1826" s="7" t="s">
        <v>155</v>
      </c>
      <c r="B1826" s="7" t="s">
        <v>1851</v>
      </c>
      <c r="C1826" s="7" t="n">
        <f aca="false">COUNTIFS('Duel Log'!AF$2:AF$5455,$A1826,'Duel Log'!AG$2:AG$5455,$B1826)</f>
        <v>2</v>
      </c>
      <c r="D1826" s="7" t="n">
        <f aca="false">COUNTIFS('Duel Log'!AF$2:AF$5455,$A1826,'Duel Log'!AG$2:AG$5455,$B1826,'Duel Log'!AH$2:AH$5455,"Win")</f>
        <v>0</v>
      </c>
      <c r="E1826" s="7" t="n">
        <f aca="false">COUNTIFS('Duel Log'!AF$2:AF$5455,$A1826,'Duel Log'!AG$2:AG$5455,$B1826,'Duel Log'!AH$2:AH$5455,"Loss")</f>
        <v>2</v>
      </c>
      <c r="F1826" s="7" t="n">
        <f aca="false">COUNTIFS('Duel Log'!AF$2:AF$5455,$A1826,'Duel Log'!AG$2:AG$5455,$B1826,'Duel Log'!AH$2:AH$5455,"Draw")</f>
        <v>0</v>
      </c>
      <c r="G1826" s="13" t="n">
        <f aca="false">IFERROR(D1826/C1826,"")</f>
        <v>0</v>
      </c>
    </row>
    <row r="1827" customFormat="false" ht="15" hidden="false" customHeight="true" outlineLevel="0" collapsed="false">
      <c r="A1827" s="7" t="s">
        <v>155</v>
      </c>
      <c r="B1827" s="7" t="s">
        <v>2040</v>
      </c>
      <c r="C1827" s="7" t="n">
        <f aca="false">COUNTIFS('Duel Log'!AF$2:AF$5455,$A1827,'Duel Log'!AG$2:AG$5455,$B1827)</f>
        <v>1</v>
      </c>
      <c r="D1827" s="7" t="n">
        <f aca="false">COUNTIFS('Duel Log'!AF$2:AF$5455,$A1827,'Duel Log'!AG$2:AG$5455,$B1827,'Duel Log'!AH$2:AH$5455,"Win")</f>
        <v>0</v>
      </c>
      <c r="E1827" s="7" t="n">
        <f aca="false">COUNTIFS('Duel Log'!AF$2:AF$5455,$A1827,'Duel Log'!AG$2:AG$5455,$B1827,'Duel Log'!AH$2:AH$5455,"Loss")</f>
        <v>1</v>
      </c>
      <c r="F1827" s="7" t="n">
        <f aca="false">COUNTIFS('Duel Log'!AF$2:AF$5455,$A1827,'Duel Log'!AG$2:AG$5455,$B1827,'Duel Log'!AH$2:AH$5455,"Draw")</f>
        <v>0</v>
      </c>
      <c r="G1827" s="13" t="n">
        <f aca="false">IFERROR(D1827/C1827,"")</f>
        <v>0</v>
      </c>
    </row>
    <row r="1828" customFormat="false" ht="15" hidden="false" customHeight="true" outlineLevel="0" collapsed="false">
      <c r="A1828" s="7" t="s">
        <v>155</v>
      </c>
      <c r="B1828" s="7" t="s">
        <v>605</v>
      </c>
      <c r="C1828" s="7" t="n">
        <f aca="false">COUNTIFS('Duel Log'!AF$2:AF$5455,$A1828,'Duel Log'!AG$2:AG$5455,$B1828)</f>
        <v>2</v>
      </c>
      <c r="D1828" s="7" t="n">
        <f aca="false">COUNTIFS('Duel Log'!AF$2:AF$5455,$A1828,'Duel Log'!AG$2:AG$5455,$B1828,'Duel Log'!AH$2:AH$5455,"Win")</f>
        <v>2</v>
      </c>
      <c r="E1828" s="7" t="n">
        <f aca="false">COUNTIFS('Duel Log'!AF$2:AF$5455,$A1828,'Duel Log'!AG$2:AG$5455,$B1828,'Duel Log'!AH$2:AH$5455,"Loss")</f>
        <v>0</v>
      </c>
      <c r="F1828" s="7" t="n">
        <f aca="false">COUNTIFS('Duel Log'!AF$2:AF$5455,$A1828,'Duel Log'!AG$2:AG$5455,$B1828,'Duel Log'!AH$2:AH$5455,"Draw")</f>
        <v>0</v>
      </c>
      <c r="G1828" s="13" t="n">
        <f aca="false">IFERROR(D1828/C1828,"")</f>
        <v>1</v>
      </c>
    </row>
    <row r="1829" customFormat="false" ht="15" hidden="false" customHeight="true" outlineLevel="0" collapsed="false">
      <c r="A1829" s="7" t="s">
        <v>155</v>
      </c>
      <c r="B1829" s="7" t="s">
        <v>1427</v>
      </c>
      <c r="C1829" s="7" t="n">
        <f aca="false">COUNTIFS('Duel Log'!AF$2:AF$5455,$A1829,'Duel Log'!AG$2:AG$5455,$B1829)</f>
        <v>1</v>
      </c>
      <c r="D1829" s="7" t="n">
        <f aca="false">COUNTIFS('Duel Log'!AF$2:AF$5455,$A1829,'Duel Log'!AG$2:AG$5455,$B1829,'Duel Log'!AH$2:AH$5455,"Win")</f>
        <v>1</v>
      </c>
      <c r="E1829" s="7" t="n">
        <f aca="false">COUNTIFS('Duel Log'!AF$2:AF$5455,$A1829,'Duel Log'!AG$2:AG$5455,$B1829,'Duel Log'!AH$2:AH$5455,"Loss")</f>
        <v>0</v>
      </c>
      <c r="F1829" s="7" t="n">
        <f aca="false">COUNTIFS('Duel Log'!AF$2:AF$5455,$A1829,'Duel Log'!AG$2:AG$5455,$B1829,'Duel Log'!AH$2:AH$5455,"Draw")</f>
        <v>0</v>
      </c>
      <c r="G1829" s="13" t="n">
        <f aca="false">IFERROR(D1829/C1829,"")</f>
        <v>1</v>
      </c>
    </row>
    <row r="1830" customFormat="false" ht="15" hidden="false" customHeight="true" outlineLevel="0" collapsed="false">
      <c r="A1830" s="7" t="s">
        <v>155</v>
      </c>
      <c r="B1830" s="7" t="s">
        <v>8955</v>
      </c>
      <c r="C1830" s="7" t="n">
        <f aca="false">COUNTIFS('Duel Log'!AF$2:AF$5455,$A1830,'Duel Log'!AG$2:AG$5455,$B1830)</f>
        <v>1</v>
      </c>
      <c r="D1830" s="7" t="n">
        <f aca="false">COUNTIFS('Duel Log'!AF$2:AF$5455,$A1830,'Duel Log'!AG$2:AG$5455,$B1830,'Duel Log'!AH$2:AH$5455,"Win")</f>
        <v>0</v>
      </c>
      <c r="E1830" s="7" t="n">
        <f aca="false">COUNTIFS('Duel Log'!AF$2:AF$5455,$A1830,'Duel Log'!AG$2:AG$5455,$B1830,'Duel Log'!AH$2:AH$5455,"Loss")</f>
        <v>1</v>
      </c>
      <c r="F1830" s="7" t="n">
        <f aca="false">COUNTIFS('Duel Log'!AF$2:AF$5455,$A1830,'Duel Log'!AG$2:AG$5455,$B1830,'Duel Log'!AH$2:AH$5455,"Draw")</f>
        <v>0</v>
      </c>
      <c r="G1830" s="13" t="n">
        <f aca="false">IFERROR(D1830/C1830,"")</f>
        <v>0</v>
      </c>
    </row>
    <row r="1831" customFormat="false" ht="15" hidden="false" customHeight="true" outlineLevel="0" collapsed="false">
      <c r="A1831" s="7" t="s">
        <v>155</v>
      </c>
      <c r="B1831" s="7" t="s">
        <v>783</v>
      </c>
      <c r="C1831" s="7" t="n">
        <f aca="false">COUNTIFS('Duel Log'!AF$2:AF$5455,$A1831,'Duel Log'!AG$2:AG$5455,$B1831)</f>
        <v>2</v>
      </c>
      <c r="D1831" s="7" t="n">
        <f aca="false">COUNTIFS('Duel Log'!AF$2:AF$5455,$A1831,'Duel Log'!AG$2:AG$5455,$B1831,'Duel Log'!AH$2:AH$5455,"Win")</f>
        <v>0</v>
      </c>
      <c r="E1831" s="7" t="n">
        <f aca="false">COUNTIFS('Duel Log'!AF$2:AF$5455,$A1831,'Duel Log'!AG$2:AG$5455,$B1831,'Duel Log'!AH$2:AH$5455,"Loss")</f>
        <v>2</v>
      </c>
      <c r="F1831" s="7" t="n">
        <f aca="false">COUNTIFS('Duel Log'!AF$2:AF$5455,$A1831,'Duel Log'!AG$2:AG$5455,$B1831,'Duel Log'!AH$2:AH$5455,"Draw")</f>
        <v>0</v>
      </c>
      <c r="G1831" s="13" t="n">
        <f aca="false">IFERROR(D1831/C1831,"")</f>
        <v>0</v>
      </c>
    </row>
    <row r="1832" customFormat="false" ht="15" hidden="false" customHeight="true" outlineLevel="0" collapsed="false">
      <c r="A1832" s="7" t="s">
        <v>155</v>
      </c>
      <c r="B1832" s="7" t="s">
        <v>368</v>
      </c>
      <c r="C1832" s="7" t="n">
        <f aca="false">COUNTIFS('Duel Log'!AF$2:AF$5455,$A1832,'Duel Log'!AG$2:AG$5455,$B1832)</f>
        <v>2</v>
      </c>
      <c r="D1832" s="7" t="n">
        <f aca="false">COUNTIFS('Duel Log'!AF$2:AF$5455,$A1832,'Duel Log'!AG$2:AG$5455,$B1832,'Duel Log'!AH$2:AH$5455,"Win")</f>
        <v>2</v>
      </c>
      <c r="E1832" s="7" t="n">
        <f aca="false">COUNTIFS('Duel Log'!AF$2:AF$5455,$A1832,'Duel Log'!AG$2:AG$5455,$B1832,'Duel Log'!AH$2:AH$5455,"Loss")</f>
        <v>0</v>
      </c>
      <c r="F1832" s="7" t="n">
        <f aca="false">COUNTIFS('Duel Log'!AF$2:AF$5455,$A1832,'Duel Log'!AG$2:AG$5455,$B1832,'Duel Log'!AH$2:AH$5455,"Draw")</f>
        <v>0</v>
      </c>
      <c r="G1832" s="13" t="n">
        <f aca="false">IFERROR(D1832/C1832,"")</f>
        <v>1</v>
      </c>
    </row>
    <row r="1833" customFormat="false" ht="15" hidden="false" customHeight="true" outlineLevel="0" collapsed="false">
      <c r="A1833" s="7" t="s">
        <v>155</v>
      </c>
      <c r="B1833" s="7" t="s">
        <v>6788</v>
      </c>
      <c r="C1833" s="7" t="n">
        <f aca="false">COUNTIFS('Duel Log'!AF$2:AF$5455,$A1833,'Duel Log'!AG$2:AG$5455,$B1833)</f>
        <v>1</v>
      </c>
      <c r="D1833" s="7" t="n">
        <f aca="false">COUNTIFS('Duel Log'!AF$2:AF$5455,$A1833,'Duel Log'!AG$2:AG$5455,$B1833,'Duel Log'!AH$2:AH$5455,"Win")</f>
        <v>0</v>
      </c>
      <c r="E1833" s="7" t="n">
        <f aca="false">COUNTIFS('Duel Log'!AF$2:AF$5455,$A1833,'Duel Log'!AG$2:AG$5455,$B1833,'Duel Log'!AH$2:AH$5455,"Loss")</f>
        <v>1</v>
      </c>
      <c r="F1833" s="7" t="n">
        <f aca="false">COUNTIFS('Duel Log'!AF$2:AF$5455,$A1833,'Duel Log'!AG$2:AG$5455,$B1833,'Duel Log'!AH$2:AH$5455,"Draw")</f>
        <v>0</v>
      </c>
      <c r="G1833" s="13" t="n">
        <f aca="false">IFERROR(D1833/C1833,"")</f>
        <v>0</v>
      </c>
    </row>
    <row r="1834" customFormat="false" ht="15" hidden="false" customHeight="true" outlineLevel="0" collapsed="false">
      <c r="A1834" s="7" t="s">
        <v>155</v>
      </c>
      <c r="B1834" s="7" t="s">
        <v>1354</v>
      </c>
      <c r="C1834" s="7" t="n">
        <f aca="false">COUNTIFS('Duel Log'!AF$2:AF$5455,$A1834,'Duel Log'!AG$2:AG$5455,$B1834)</f>
        <v>1</v>
      </c>
      <c r="D1834" s="7" t="n">
        <f aca="false">COUNTIFS('Duel Log'!AF$2:AF$5455,$A1834,'Duel Log'!AG$2:AG$5455,$B1834,'Duel Log'!AH$2:AH$5455,"Win")</f>
        <v>1</v>
      </c>
      <c r="E1834" s="7" t="n">
        <f aca="false">COUNTIFS('Duel Log'!AF$2:AF$5455,$A1834,'Duel Log'!AG$2:AG$5455,$B1834,'Duel Log'!AH$2:AH$5455,"Loss")</f>
        <v>0</v>
      </c>
      <c r="F1834" s="7" t="n">
        <f aca="false">COUNTIFS('Duel Log'!AF$2:AF$5455,$A1834,'Duel Log'!AG$2:AG$5455,$B1834,'Duel Log'!AH$2:AH$5455,"Draw")</f>
        <v>0</v>
      </c>
      <c r="G1834" s="13" t="n">
        <f aca="false">IFERROR(D1834/C1834,"")</f>
        <v>1</v>
      </c>
    </row>
    <row r="1835" customFormat="false" ht="15" hidden="false" customHeight="true" outlineLevel="0" collapsed="false">
      <c r="A1835" s="7" t="s">
        <v>155</v>
      </c>
      <c r="B1835" s="7" t="s">
        <v>829</v>
      </c>
      <c r="C1835" s="7" t="n">
        <f aca="false">COUNTIFS('Duel Log'!AF$2:AF$5455,$A1835,'Duel Log'!AG$2:AG$5455,$B1835)</f>
        <v>1</v>
      </c>
      <c r="D1835" s="7" t="n">
        <f aca="false">COUNTIFS('Duel Log'!AF$2:AF$5455,$A1835,'Duel Log'!AG$2:AG$5455,$B1835,'Duel Log'!AH$2:AH$5455,"Win")</f>
        <v>0</v>
      </c>
      <c r="E1835" s="7" t="n">
        <f aca="false">COUNTIFS('Duel Log'!AF$2:AF$5455,$A1835,'Duel Log'!AG$2:AG$5455,$B1835,'Duel Log'!AH$2:AH$5455,"Loss")</f>
        <v>1</v>
      </c>
      <c r="F1835" s="7" t="n">
        <f aca="false">COUNTIFS('Duel Log'!AF$2:AF$5455,$A1835,'Duel Log'!AG$2:AG$5455,$B1835,'Duel Log'!AH$2:AH$5455,"Draw")</f>
        <v>0</v>
      </c>
      <c r="G1835" s="13" t="n">
        <f aca="false">IFERROR(D1835/C1835,"")</f>
        <v>0</v>
      </c>
    </row>
    <row r="1836" customFormat="false" ht="15" hidden="false" customHeight="true" outlineLevel="0" collapsed="false">
      <c r="A1836" s="7" t="s">
        <v>155</v>
      </c>
      <c r="B1836" s="7" t="s">
        <v>321</v>
      </c>
      <c r="C1836" s="7" t="n">
        <f aca="false">COUNTIFS('Duel Log'!AF$2:AF$5455,$A1836,'Duel Log'!AG$2:AG$5455,$B1836)</f>
        <v>4</v>
      </c>
      <c r="D1836" s="7" t="n">
        <f aca="false">COUNTIFS('Duel Log'!AF$2:AF$5455,$A1836,'Duel Log'!AG$2:AG$5455,$B1836,'Duel Log'!AH$2:AH$5455,"Win")</f>
        <v>4</v>
      </c>
      <c r="E1836" s="7" t="n">
        <f aca="false">COUNTIFS('Duel Log'!AF$2:AF$5455,$A1836,'Duel Log'!AG$2:AG$5455,$B1836,'Duel Log'!AH$2:AH$5455,"Loss")</f>
        <v>0</v>
      </c>
      <c r="F1836" s="7" t="n">
        <f aca="false">COUNTIFS('Duel Log'!AF$2:AF$5455,$A1836,'Duel Log'!AG$2:AG$5455,$B1836,'Duel Log'!AH$2:AH$5455,"Draw")</f>
        <v>0</v>
      </c>
      <c r="G1836" s="13" t="n">
        <f aca="false">IFERROR(D1836/C1836,"")</f>
        <v>1</v>
      </c>
    </row>
    <row r="1837" customFormat="false" ht="15" hidden="false" customHeight="true" outlineLevel="0" collapsed="false">
      <c r="A1837" s="7" t="s">
        <v>155</v>
      </c>
      <c r="B1837" s="7" t="s">
        <v>6860</v>
      </c>
      <c r="C1837" s="7" t="n">
        <f aca="false">COUNTIFS('Duel Log'!AF$2:AF$5455,$A1837,'Duel Log'!AG$2:AG$5455,$B1837)</f>
        <v>2</v>
      </c>
      <c r="D1837" s="7" t="n">
        <f aca="false">COUNTIFS('Duel Log'!AF$2:AF$5455,$A1837,'Duel Log'!AG$2:AG$5455,$B1837,'Duel Log'!AH$2:AH$5455,"Win")</f>
        <v>2</v>
      </c>
      <c r="E1837" s="7" t="n">
        <f aca="false">COUNTIFS('Duel Log'!AF$2:AF$5455,$A1837,'Duel Log'!AG$2:AG$5455,$B1837,'Duel Log'!AH$2:AH$5455,"Loss")</f>
        <v>0</v>
      </c>
      <c r="F1837" s="7" t="n">
        <f aca="false">COUNTIFS('Duel Log'!AF$2:AF$5455,$A1837,'Duel Log'!AG$2:AG$5455,$B1837,'Duel Log'!AH$2:AH$5455,"Draw")</f>
        <v>0</v>
      </c>
      <c r="G1837" s="13" t="n">
        <f aca="false">IFERROR(D1837/C1837,"")</f>
        <v>1</v>
      </c>
    </row>
    <row r="1838" customFormat="false" ht="15" hidden="false" customHeight="true" outlineLevel="0" collapsed="false">
      <c r="A1838" s="7" t="s">
        <v>155</v>
      </c>
      <c r="B1838" s="7" t="s">
        <v>967</v>
      </c>
      <c r="C1838" s="7" t="n">
        <f aca="false">COUNTIFS('Duel Log'!AF$2:AF$5455,$A1838,'Duel Log'!AG$2:AG$5455,$B1838)</f>
        <v>2</v>
      </c>
      <c r="D1838" s="7" t="n">
        <f aca="false">COUNTIFS('Duel Log'!AF$2:AF$5455,$A1838,'Duel Log'!AG$2:AG$5455,$B1838,'Duel Log'!AH$2:AH$5455,"Win")</f>
        <v>2</v>
      </c>
      <c r="E1838" s="7" t="n">
        <f aca="false">COUNTIFS('Duel Log'!AF$2:AF$5455,$A1838,'Duel Log'!AG$2:AG$5455,$B1838,'Duel Log'!AH$2:AH$5455,"Loss")</f>
        <v>0</v>
      </c>
      <c r="F1838" s="7" t="n">
        <f aca="false">COUNTIFS('Duel Log'!AF$2:AF$5455,$A1838,'Duel Log'!AG$2:AG$5455,$B1838,'Duel Log'!AH$2:AH$5455,"Draw")</f>
        <v>0</v>
      </c>
      <c r="G1838" s="13" t="n">
        <f aca="false">IFERROR(D1838/C1838,"")</f>
        <v>1</v>
      </c>
    </row>
    <row r="1839" customFormat="false" ht="15" hidden="false" customHeight="true" outlineLevel="0" collapsed="false">
      <c r="A1839" s="7" t="s">
        <v>155</v>
      </c>
      <c r="B1839" s="7" t="s">
        <v>635</v>
      </c>
      <c r="C1839" s="7" t="n">
        <f aca="false">COUNTIFS('Duel Log'!AF$2:AF$5455,$A1839,'Duel Log'!AG$2:AG$5455,$B1839)</f>
        <v>5</v>
      </c>
      <c r="D1839" s="7" t="n">
        <f aca="false">COUNTIFS('Duel Log'!AF$2:AF$5455,$A1839,'Duel Log'!AG$2:AG$5455,$B1839,'Duel Log'!AH$2:AH$5455,"Win")</f>
        <v>3</v>
      </c>
      <c r="E1839" s="7" t="n">
        <f aca="false">COUNTIFS('Duel Log'!AF$2:AF$5455,$A1839,'Duel Log'!AG$2:AG$5455,$B1839,'Duel Log'!AH$2:AH$5455,"Loss")</f>
        <v>2</v>
      </c>
      <c r="F1839" s="7" t="n">
        <f aca="false">COUNTIFS('Duel Log'!AF$2:AF$5455,$A1839,'Duel Log'!AG$2:AG$5455,$B1839,'Duel Log'!AH$2:AH$5455,"Draw")</f>
        <v>0</v>
      </c>
      <c r="G1839" s="13" t="n">
        <f aca="false">IFERROR(D1839/C1839,"")</f>
        <v>0.6</v>
      </c>
    </row>
    <row r="1840" customFormat="false" ht="15" hidden="false" customHeight="true" outlineLevel="0" collapsed="false">
      <c r="A1840" s="7" t="s">
        <v>155</v>
      </c>
      <c r="B1840" s="7" t="s">
        <v>664</v>
      </c>
      <c r="C1840" s="7" t="n">
        <f aca="false">COUNTIFS('Duel Log'!AF$2:AF$5455,$A1840,'Duel Log'!AG$2:AG$5455,$B1840)</f>
        <v>2</v>
      </c>
      <c r="D1840" s="7" t="n">
        <f aca="false">COUNTIFS('Duel Log'!AF$2:AF$5455,$A1840,'Duel Log'!AG$2:AG$5455,$B1840,'Duel Log'!AH$2:AH$5455,"Win")</f>
        <v>2</v>
      </c>
      <c r="E1840" s="7" t="n">
        <f aca="false">COUNTIFS('Duel Log'!AF$2:AF$5455,$A1840,'Duel Log'!AG$2:AG$5455,$B1840,'Duel Log'!AH$2:AH$5455,"Loss")</f>
        <v>0</v>
      </c>
      <c r="F1840" s="7" t="n">
        <f aca="false">COUNTIFS('Duel Log'!AF$2:AF$5455,$A1840,'Duel Log'!AG$2:AG$5455,$B1840,'Duel Log'!AH$2:AH$5455,"Draw")</f>
        <v>0</v>
      </c>
      <c r="G1840" s="13" t="n">
        <f aca="false">IFERROR(D1840/C1840,"")</f>
        <v>1</v>
      </c>
    </row>
    <row r="1841" customFormat="false" ht="15" hidden="false" customHeight="true" outlineLevel="0" collapsed="false">
      <c r="A1841" s="7" t="s">
        <v>155</v>
      </c>
      <c r="B1841" s="7" t="s">
        <v>1105</v>
      </c>
      <c r="C1841" s="7" t="n">
        <f aca="false">COUNTIFS('Duel Log'!AF$2:AF$5455,$A1841,'Duel Log'!AG$2:AG$5455,$B1841)</f>
        <v>2</v>
      </c>
      <c r="D1841" s="7" t="n">
        <f aca="false">COUNTIFS('Duel Log'!AF$2:AF$5455,$A1841,'Duel Log'!AG$2:AG$5455,$B1841,'Duel Log'!AH$2:AH$5455,"Win")</f>
        <v>0</v>
      </c>
      <c r="E1841" s="7" t="n">
        <f aca="false">COUNTIFS('Duel Log'!AF$2:AF$5455,$A1841,'Duel Log'!AG$2:AG$5455,$B1841,'Duel Log'!AH$2:AH$5455,"Loss")</f>
        <v>2</v>
      </c>
      <c r="F1841" s="7" t="n">
        <f aca="false">COUNTIFS('Duel Log'!AF$2:AF$5455,$A1841,'Duel Log'!AG$2:AG$5455,$B1841,'Duel Log'!AH$2:AH$5455,"Draw")</f>
        <v>0</v>
      </c>
      <c r="G1841" s="13" t="n">
        <f aca="false">IFERROR(D1841/C1841,"")</f>
        <v>0</v>
      </c>
    </row>
    <row r="1842" customFormat="false" ht="15" hidden="false" customHeight="true" outlineLevel="0" collapsed="false">
      <c r="A1842" s="7" t="s">
        <v>155</v>
      </c>
      <c r="B1842" s="7" t="s">
        <v>819</v>
      </c>
      <c r="C1842" s="7" t="n">
        <f aca="false">COUNTIFS('Duel Log'!AF$2:AF$5455,$A1842,'Duel Log'!AG$2:AG$5455,$B1842)</f>
        <v>2</v>
      </c>
      <c r="D1842" s="7" t="n">
        <f aca="false">COUNTIFS('Duel Log'!AF$2:AF$5455,$A1842,'Duel Log'!AG$2:AG$5455,$B1842,'Duel Log'!AH$2:AH$5455,"Win")</f>
        <v>2</v>
      </c>
      <c r="E1842" s="7" t="n">
        <f aca="false">COUNTIFS('Duel Log'!AF$2:AF$5455,$A1842,'Duel Log'!AG$2:AG$5455,$B1842,'Duel Log'!AH$2:AH$5455,"Loss")</f>
        <v>0</v>
      </c>
      <c r="F1842" s="7" t="n">
        <f aca="false">COUNTIFS('Duel Log'!AF$2:AF$5455,$A1842,'Duel Log'!AG$2:AG$5455,$B1842,'Duel Log'!AH$2:AH$5455,"Draw")</f>
        <v>0</v>
      </c>
      <c r="G1842" s="13" t="n">
        <f aca="false">IFERROR(D1842/C1842,"")</f>
        <v>1</v>
      </c>
    </row>
    <row r="1843" customFormat="false" ht="15" hidden="false" customHeight="true" outlineLevel="0" collapsed="false">
      <c r="A1843" s="7" t="s">
        <v>155</v>
      </c>
      <c r="B1843" s="7" t="s">
        <v>3605</v>
      </c>
      <c r="C1843" s="7" t="n">
        <f aca="false">COUNTIFS('Duel Log'!AF$2:AF$5455,$A1843,'Duel Log'!AG$2:AG$5455,$B1843)</f>
        <v>1</v>
      </c>
      <c r="D1843" s="7" t="n">
        <f aca="false">COUNTIFS('Duel Log'!AF$2:AF$5455,$A1843,'Duel Log'!AG$2:AG$5455,$B1843,'Duel Log'!AH$2:AH$5455,"Win")</f>
        <v>1</v>
      </c>
      <c r="E1843" s="7" t="n">
        <f aca="false">COUNTIFS('Duel Log'!AF$2:AF$5455,$A1843,'Duel Log'!AG$2:AG$5455,$B1843,'Duel Log'!AH$2:AH$5455,"Loss")</f>
        <v>0</v>
      </c>
      <c r="F1843" s="7" t="n">
        <f aca="false">COUNTIFS('Duel Log'!AF$2:AF$5455,$A1843,'Duel Log'!AG$2:AG$5455,$B1843,'Duel Log'!AH$2:AH$5455,"Draw")</f>
        <v>0</v>
      </c>
      <c r="G1843" s="13" t="n">
        <f aca="false">IFERROR(D1843/C1843,"")</f>
        <v>1</v>
      </c>
    </row>
    <row r="1844" customFormat="false" ht="15" hidden="false" customHeight="true" outlineLevel="0" collapsed="false">
      <c r="A1844" s="7" t="s">
        <v>155</v>
      </c>
      <c r="B1844" s="7" t="s">
        <v>2869</v>
      </c>
      <c r="C1844" s="7" t="n">
        <f aca="false">COUNTIFS('Duel Log'!AF$2:AF$5455,$A1844,'Duel Log'!AG$2:AG$5455,$B1844)</f>
        <v>1</v>
      </c>
      <c r="D1844" s="7" t="n">
        <f aca="false">COUNTIFS('Duel Log'!AF$2:AF$5455,$A1844,'Duel Log'!AG$2:AG$5455,$B1844,'Duel Log'!AH$2:AH$5455,"Win")</f>
        <v>1</v>
      </c>
      <c r="E1844" s="7" t="n">
        <f aca="false">COUNTIFS('Duel Log'!AF$2:AF$5455,$A1844,'Duel Log'!AG$2:AG$5455,$B1844,'Duel Log'!AH$2:AH$5455,"Loss")</f>
        <v>0</v>
      </c>
      <c r="F1844" s="7" t="n">
        <f aca="false">COUNTIFS('Duel Log'!AF$2:AF$5455,$A1844,'Duel Log'!AG$2:AG$5455,$B1844,'Duel Log'!AH$2:AH$5455,"Draw")</f>
        <v>0</v>
      </c>
      <c r="G1844" s="13" t="n">
        <f aca="false">IFERROR(D1844/C1844,"")</f>
        <v>1</v>
      </c>
    </row>
    <row r="1845" customFormat="false" ht="15" hidden="false" customHeight="true" outlineLevel="0" collapsed="false">
      <c r="A1845" s="7" t="s">
        <v>155</v>
      </c>
      <c r="B1845" s="7" t="s">
        <v>2205</v>
      </c>
      <c r="C1845" s="7" t="n">
        <f aca="false">COUNTIFS('Duel Log'!AF$2:AF$5455,$A1845,'Duel Log'!AG$2:AG$5455,$B1845)</f>
        <v>2</v>
      </c>
      <c r="D1845" s="7" t="n">
        <f aca="false">COUNTIFS('Duel Log'!AF$2:AF$5455,$A1845,'Duel Log'!AG$2:AG$5455,$B1845,'Duel Log'!AH$2:AH$5455,"Win")</f>
        <v>0</v>
      </c>
      <c r="E1845" s="7" t="n">
        <f aca="false">COUNTIFS('Duel Log'!AF$2:AF$5455,$A1845,'Duel Log'!AG$2:AG$5455,$B1845,'Duel Log'!AH$2:AH$5455,"Loss")</f>
        <v>2</v>
      </c>
      <c r="F1845" s="7" t="n">
        <f aca="false">COUNTIFS('Duel Log'!AF$2:AF$5455,$A1845,'Duel Log'!AG$2:AG$5455,$B1845,'Duel Log'!AH$2:AH$5455,"Draw")</f>
        <v>0</v>
      </c>
      <c r="G1845" s="13" t="n">
        <f aca="false">IFERROR(D1845/C1845,"")</f>
        <v>0</v>
      </c>
    </row>
    <row r="1846" customFormat="false" ht="15" hidden="false" customHeight="true" outlineLevel="0" collapsed="false">
      <c r="A1846" s="7" t="s">
        <v>155</v>
      </c>
      <c r="B1846" s="7" t="s">
        <v>1063</v>
      </c>
      <c r="C1846" s="7" t="n">
        <f aca="false">COUNTIFS('Duel Log'!AF$2:AF$5455,$A1846,'Duel Log'!AG$2:AG$5455,$B1846)</f>
        <v>1</v>
      </c>
      <c r="D1846" s="7" t="n">
        <f aca="false">COUNTIFS('Duel Log'!AF$2:AF$5455,$A1846,'Duel Log'!AG$2:AG$5455,$B1846,'Duel Log'!AH$2:AH$5455,"Win")</f>
        <v>0</v>
      </c>
      <c r="E1846" s="7" t="n">
        <f aca="false">COUNTIFS('Duel Log'!AF$2:AF$5455,$A1846,'Duel Log'!AG$2:AG$5455,$B1846,'Duel Log'!AH$2:AH$5455,"Loss")</f>
        <v>1</v>
      </c>
      <c r="F1846" s="7" t="n">
        <f aca="false">COUNTIFS('Duel Log'!AF$2:AF$5455,$A1846,'Duel Log'!AG$2:AG$5455,$B1846,'Duel Log'!AH$2:AH$5455,"Draw")</f>
        <v>0</v>
      </c>
      <c r="G1846" s="13" t="n">
        <f aca="false">IFERROR(D1846/C1846,"")</f>
        <v>0</v>
      </c>
    </row>
    <row r="1847" customFormat="false" ht="15" hidden="false" customHeight="true" outlineLevel="0" collapsed="false">
      <c r="A1847" s="7" t="s">
        <v>155</v>
      </c>
      <c r="B1847" s="7" t="s">
        <v>3555</v>
      </c>
      <c r="C1847" s="7" t="n">
        <f aca="false">COUNTIFS('Duel Log'!AF$2:AF$5455,$A1847,'Duel Log'!AG$2:AG$5455,$B1847)</f>
        <v>2</v>
      </c>
      <c r="D1847" s="7" t="n">
        <f aca="false">COUNTIFS('Duel Log'!AF$2:AF$5455,$A1847,'Duel Log'!AG$2:AG$5455,$B1847,'Duel Log'!AH$2:AH$5455,"Win")</f>
        <v>2</v>
      </c>
      <c r="E1847" s="7" t="n">
        <f aca="false">COUNTIFS('Duel Log'!AF$2:AF$5455,$A1847,'Duel Log'!AG$2:AG$5455,$B1847,'Duel Log'!AH$2:AH$5455,"Loss")</f>
        <v>0</v>
      </c>
      <c r="F1847" s="7" t="n">
        <f aca="false">COUNTIFS('Duel Log'!AF$2:AF$5455,$A1847,'Duel Log'!AG$2:AG$5455,$B1847,'Duel Log'!AH$2:AH$5455,"Draw")</f>
        <v>0</v>
      </c>
      <c r="G1847" s="13" t="n">
        <f aca="false">IFERROR(D1847/C1847,"")</f>
        <v>1</v>
      </c>
    </row>
    <row r="1848" customFormat="false" ht="15" hidden="false" customHeight="true" outlineLevel="0" collapsed="false">
      <c r="A1848" s="7" t="s">
        <v>155</v>
      </c>
      <c r="B1848" s="7" t="s">
        <v>120</v>
      </c>
      <c r="C1848" s="7" t="n">
        <f aca="false">COUNTIFS('Duel Log'!AF$2:AF$5455,$A1848,'Duel Log'!AG$2:AG$5455,$B1848)</f>
        <v>2</v>
      </c>
      <c r="D1848" s="7" t="n">
        <f aca="false">COUNTIFS('Duel Log'!AF$2:AF$5455,$A1848,'Duel Log'!AG$2:AG$5455,$B1848,'Duel Log'!AH$2:AH$5455,"Win")</f>
        <v>0</v>
      </c>
      <c r="E1848" s="7" t="n">
        <f aca="false">COUNTIFS('Duel Log'!AF$2:AF$5455,$A1848,'Duel Log'!AG$2:AG$5455,$B1848,'Duel Log'!AH$2:AH$5455,"Loss")</f>
        <v>2</v>
      </c>
      <c r="F1848" s="7" t="n">
        <f aca="false">COUNTIFS('Duel Log'!AF$2:AF$5455,$A1848,'Duel Log'!AG$2:AG$5455,$B1848,'Duel Log'!AH$2:AH$5455,"Draw")</f>
        <v>0</v>
      </c>
      <c r="G1848" s="13" t="n">
        <f aca="false">IFERROR(D1848/C1848,"")</f>
        <v>0</v>
      </c>
    </row>
    <row r="1849" customFormat="false" ht="15" hidden="false" customHeight="true" outlineLevel="0" collapsed="false">
      <c r="A1849" s="7" t="s">
        <v>155</v>
      </c>
      <c r="B1849" s="7" t="s">
        <v>701</v>
      </c>
      <c r="C1849" s="7" t="n">
        <f aca="false">COUNTIFS('Duel Log'!AF$2:AF$5455,$A1849,'Duel Log'!AG$2:AG$5455,$B1849)</f>
        <v>3</v>
      </c>
      <c r="D1849" s="7" t="n">
        <f aca="false">COUNTIFS('Duel Log'!AF$2:AF$5455,$A1849,'Duel Log'!AG$2:AG$5455,$B1849,'Duel Log'!AH$2:AH$5455,"Win")</f>
        <v>3</v>
      </c>
      <c r="E1849" s="7" t="n">
        <f aca="false">COUNTIFS('Duel Log'!AF$2:AF$5455,$A1849,'Duel Log'!AG$2:AG$5455,$B1849,'Duel Log'!AH$2:AH$5455,"Loss")</f>
        <v>0</v>
      </c>
      <c r="F1849" s="7" t="n">
        <f aca="false">COUNTIFS('Duel Log'!AF$2:AF$5455,$A1849,'Duel Log'!AG$2:AG$5455,$B1849,'Duel Log'!AH$2:AH$5455,"Draw")</f>
        <v>0</v>
      </c>
      <c r="G1849" s="13" t="n">
        <f aca="false">IFERROR(D1849/C1849,"")</f>
        <v>1</v>
      </c>
    </row>
    <row r="1850" customFormat="false" ht="15" hidden="false" customHeight="true" outlineLevel="0" collapsed="false">
      <c r="A1850" s="7" t="s">
        <v>155</v>
      </c>
      <c r="B1850" s="7" t="s">
        <v>891</v>
      </c>
      <c r="C1850" s="7" t="n">
        <f aca="false">COUNTIFS('Duel Log'!AF$2:AF$5455,$A1850,'Duel Log'!AG$2:AG$5455,$B1850)</f>
        <v>2</v>
      </c>
      <c r="D1850" s="7" t="n">
        <f aca="false">COUNTIFS('Duel Log'!AF$2:AF$5455,$A1850,'Duel Log'!AG$2:AG$5455,$B1850,'Duel Log'!AH$2:AH$5455,"Win")</f>
        <v>2</v>
      </c>
      <c r="E1850" s="7" t="n">
        <f aca="false">COUNTIFS('Duel Log'!AF$2:AF$5455,$A1850,'Duel Log'!AG$2:AG$5455,$B1850,'Duel Log'!AH$2:AH$5455,"Loss")</f>
        <v>0</v>
      </c>
      <c r="F1850" s="7" t="n">
        <f aca="false">COUNTIFS('Duel Log'!AF$2:AF$5455,$A1850,'Duel Log'!AG$2:AG$5455,$B1850,'Duel Log'!AH$2:AH$5455,"Draw")</f>
        <v>0</v>
      </c>
      <c r="G1850" s="13" t="n">
        <f aca="false">IFERROR(D1850/C1850,"")</f>
        <v>1</v>
      </c>
    </row>
    <row r="1851" customFormat="false" ht="15" hidden="false" customHeight="true" outlineLevel="0" collapsed="false">
      <c r="A1851" s="7" t="s">
        <v>155</v>
      </c>
      <c r="B1851" s="7" t="s">
        <v>6455</v>
      </c>
      <c r="C1851" s="7" t="n">
        <f aca="false">COUNTIFS('Duel Log'!AF$2:AF$5455,$A1851,'Duel Log'!AG$2:AG$5455,$B1851)</f>
        <v>2</v>
      </c>
      <c r="D1851" s="7" t="n">
        <f aca="false">COUNTIFS('Duel Log'!AF$2:AF$5455,$A1851,'Duel Log'!AG$2:AG$5455,$B1851,'Duel Log'!AH$2:AH$5455,"Win")</f>
        <v>2</v>
      </c>
      <c r="E1851" s="7" t="n">
        <f aca="false">COUNTIFS('Duel Log'!AF$2:AF$5455,$A1851,'Duel Log'!AG$2:AG$5455,$B1851,'Duel Log'!AH$2:AH$5455,"Loss")</f>
        <v>0</v>
      </c>
      <c r="F1851" s="7" t="n">
        <f aca="false">COUNTIFS('Duel Log'!AF$2:AF$5455,$A1851,'Duel Log'!AG$2:AG$5455,$B1851,'Duel Log'!AH$2:AH$5455,"Draw")</f>
        <v>0</v>
      </c>
      <c r="G1851" s="13" t="n">
        <f aca="false">IFERROR(D1851/C1851,"")</f>
        <v>1</v>
      </c>
    </row>
    <row r="1852" customFormat="false" ht="15" hidden="false" customHeight="true" outlineLevel="0" collapsed="false">
      <c r="A1852" s="7" t="s">
        <v>155</v>
      </c>
      <c r="B1852" s="7" t="s">
        <v>3940</v>
      </c>
      <c r="C1852" s="7" t="n">
        <f aca="false">COUNTIFS('Duel Log'!AF$2:AF$5455,$A1852,'Duel Log'!AG$2:AG$5455,$B1852)</f>
        <v>2</v>
      </c>
      <c r="D1852" s="7" t="n">
        <f aca="false">COUNTIFS('Duel Log'!AF$2:AF$5455,$A1852,'Duel Log'!AG$2:AG$5455,$B1852,'Duel Log'!AH$2:AH$5455,"Win")</f>
        <v>0</v>
      </c>
      <c r="E1852" s="7" t="n">
        <f aca="false">COUNTIFS('Duel Log'!AF$2:AF$5455,$A1852,'Duel Log'!AG$2:AG$5455,$B1852,'Duel Log'!AH$2:AH$5455,"Loss")</f>
        <v>2</v>
      </c>
      <c r="F1852" s="7" t="n">
        <f aca="false">COUNTIFS('Duel Log'!AF$2:AF$5455,$A1852,'Duel Log'!AG$2:AG$5455,$B1852,'Duel Log'!AH$2:AH$5455,"Draw")</f>
        <v>0</v>
      </c>
      <c r="G1852" s="13" t="n">
        <f aca="false">IFERROR(D1852/C1852,"")</f>
        <v>0</v>
      </c>
    </row>
    <row r="1853" customFormat="false" ht="15" hidden="false" customHeight="true" outlineLevel="0" collapsed="false">
      <c r="A1853" s="7" t="s">
        <v>155</v>
      </c>
      <c r="B1853" s="7" t="s">
        <v>1275</v>
      </c>
      <c r="C1853" s="7" t="n">
        <f aca="false">COUNTIFS('Duel Log'!AF$2:AF$5455,$A1853,'Duel Log'!AG$2:AG$5455,$B1853)</f>
        <v>1</v>
      </c>
      <c r="D1853" s="7" t="n">
        <f aca="false">COUNTIFS('Duel Log'!AF$2:AF$5455,$A1853,'Duel Log'!AG$2:AG$5455,$B1853,'Duel Log'!AH$2:AH$5455,"Win")</f>
        <v>1</v>
      </c>
      <c r="E1853" s="7" t="n">
        <f aca="false">COUNTIFS('Duel Log'!AF$2:AF$5455,$A1853,'Duel Log'!AG$2:AG$5455,$B1853,'Duel Log'!AH$2:AH$5455,"Loss")</f>
        <v>0</v>
      </c>
      <c r="F1853" s="7" t="n">
        <f aca="false">COUNTIFS('Duel Log'!AF$2:AF$5455,$A1853,'Duel Log'!AG$2:AG$5455,$B1853,'Duel Log'!AH$2:AH$5455,"Draw")</f>
        <v>0</v>
      </c>
      <c r="G1853" s="13" t="n">
        <f aca="false">IFERROR(D1853/C1853,"")</f>
        <v>1</v>
      </c>
    </row>
    <row r="1854" customFormat="false" ht="15" hidden="false" customHeight="true" outlineLevel="0" collapsed="false">
      <c r="A1854" s="7" t="s">
        <v>155</v>
      </c>
      <c r="B1854" s="7" t="s">
        <v>6738</v>
      </c>
      <c r="C1854" s="7" t="n">
        <f aca="false">COUNTIFS('Duel Log'!AF$2:AF$5455,$A1854,'Duel Log'!AG$2:AG$5455,$B1854)</f>
        <v>1</v>
      </c>
      <c r="D1854" s="7" t="n">
        <f aca="false">COUNTIFS('Duel Log'!AF$2:AF$5455,$A1854,'Duel Log'!AG$2:AG$5455,$B1854,'Duel Log'!AH$2:AH$5455,"Win")</f>
        <v>0</v>
      </c>
      <c r="E1854" s="7" t="n">
        <f aca="false">COUNTIFS('Duel Log'!AF$2:AF$5455,$A1854,'Duel Log'!AG$2:AG$5455,$B1854,'Duel Log'!AH$2:AH$5455,"Loss")</f>
        <v>1</v>
      </c>
      <c r="F1854" s="7" t="n">
        <f aca="false">COUNTIFS('Duel Log'!AF$2:AF$5455,$A1854,'Duel Log'!AG$2:AG$5455,$B1854,'Duel Log'!AH$2:AH$5455,"Draw")</f>
        <v>0</v>
      </c>
      <c r="G1854" s="13" t="n">
        <f aca="false">IFERROR(D1854/C1854,"")</f>
        <v>0</v>
      </c>
    </row>
    <row r="1855" customFormat="false" ht="15" hidden="false" customHeight="true" outlineLevel="0" collapsed="false">
      <c r="A1855" s="7" t="s">
        <v>155</v>
      </c>
      <c r="B1855" s="7" t="s">
        <v>2909</v>
      </c>
      <c r="C1855" s="7" t="n">
        <f aca="false">COUNTIFS('Duel Log'!AF$2:AF$5455,$A1855,'Duel Log'!AG$2:AG$5455,$B1855)</f>
        <v>2</v>
      </c>
      <c r="D1855" s="7" t="n">
        <f aca="false">COUNTIFS('Duel Log'!AF$2:AF$5455,$A1855,'Duel Log'!AG$2:AG$5455,$B1855,'Duel Log'!AH$2:AH$5455,"Win")</f>
        <v>2</v>
      </c>
      <c r="E1855" s="7" t="n">
        <f aca="false">COUNTIFS('Duel Log'!AF$2:AF$5455,$A1855,'Duel Log'!AG$2:AG$5455,$B1855,'Duel Log'!AH$2:AH$5455,"Loss")</f>
        <v>0</v>
      </c>
      <c r="F1855" s="7" t="n">
        <f aca="false">COUNTIFS('Duel Log'!AF$2:AF$5455,$A1855,'Duel Log'!AG$2:AG$5455,$B1855,'Duel Log'!AH$2:AH$5455,"Draw")</f>
        <v>0</v>
      </c>
      <c r="G1855" s="13" t="n">
        <f aca="false">IFERROR(D1855/C1855,"")</f>
        <v>1</v>
      </c>
    </row>
    <row r="1856" customFormat="false" ht="15" hidden="false" customHeight="true" outlineLevel="0" collapsed="false">
      <c r="A1856" s="7" t="s">
        <v>155</v>
      </c>
      <c r="B1856" s="7" t="s">
        <v>866</v>
      </c>
      <c r="C1856" s="7" t="n">
        <f aca="false">COUNTIFS('Duel Log'!AF$2:AF$5455,$A1856,'Duel Log'!AG$2:AG$5455,$B1856)</f>
        <v>2</v>
      </c>
      <c r="D1856" s="7" t="n">
        <f aca="false">COUNTIFS('Duel Log'!AF$2:AF$5455,$A1856,'Duel Log'!AG$2:AG$5455,$B1856,'Duel Log'!AH$2:AH$5455,"Win")</f>
        <v>0</v>
      </c>
      <c r="E1856" s="7" t="n">
        <f aca="false">COUNTIFS('Duel Log'!AF$2:AF$5455,$A1856,'Duel Log'!AG$2:AG$5455,$B1856,'Duel Log'!AH$2:AH$5455,"Loss")</f>
        <v>2</v>
      </c>
      <c r="F1856" s="7" t="n">
        <f aca="false">COUNTIFS('Duel Log'!AF$2:AF$5455,$A1856,'Duel Log'!AG$2:AG$5455,$B1856,'Duel Log'!AH$2:AH$5455,"Draw")</f>
        <v>0</v>
      </c>
      <c r="G1856" s="13" t="n">
        <f aca="false">IFERROR(D1856/C1856,"")</f>
        <v>0</v>
      </c>
    </row>
    <row r="1857" customFormat="false" ht="15" hidden="false" customHeight="true" outlineLevel="0" collapsed="false">
      <c r="A1857" s="7" t="s">
        <v>155</v>
      </c>
      <c r="B1857" s="7" t="s">
        <v>2612</v>
      </c>
      <c r="C1857" s="7" t="n">
        <f aca="false">COUNTIFS('Duel Log'!AF$2:AF$5455,$A1857,'Duel Log'!AG$2:AG$5455,$B1857)</f>
        <v>1</v>
      </c>
      <c r="D1857" s="7" t="n">
        <f aca="false">COUNTIFS('Duel Log'!AF$2:AF$5455,$A1857,'Duel Log'!AG$2:AG$5455,$B1857,'Duel Log'!AH$2:AH$5455,"Win")</f>
        <v>1</v>
      </c>
      <c r="E1857" s="7" t="n">
        <f aca="false">COUNTIFS('Duel Log'!AF$2:AF$5455,$A1857,'Duel Log'!AG$2:AG$5455,$B1857,'Duel Log'!AH$2:AH$5455,"Loss")</f>
        <v>0</v>
      </c>
      <c r="F1857" s="7" t="n">
        <f aca="false">COUNTIFS('Duel Log'!AF$2:AF$5455,$A1857,'Duel Log'!AG$2:AG$5455,$B1857,'Duel Log'!AH$2:AH$5455,"Draw")</f>
        <v>0</v>
      </c>
      <c r="G1857" s="13" t="n">
        <f aca="false">IFERROR(D1857/C1857,"")</f>
        <v>1</v>
      </c>
    </row>
    <row r="1858" customFormat="false" ht="15" hidden="false" customHeight="true" outlineLevel="0" collapsed="false">
      <c r="A1858" s="7" t="s">
        <v>155</v>
      </c>
      <c r="B1858" s="7" t="s">
        <v>7172</v>
      </c>
      <c r="C1858" s="7" t="n">
        <f aca="false">COUNTIFS('Duel Log'!AF$2:AF$5455,$A1858,'Duel Log'!AG$2:AG$5455,$B1858)</f>
        <v>2</v>
      </c>
      <c r="D1858" s="7" t="n">
        <f aca="false">COUNTIFS('Duel Log'!AF$2:AF$5455,$A1858,'Duel Log'!AG$2:AG$5455,$B1858,'Duel Log'!AH$2:AH$5455,"Win")</f>
        <v>2</v>
      </c>
      <c r="E1858" s="7" t="n">
        <f aca="false">COUNTIFS('Duel Log'!AF$2:AF$5455,$A1858,'Duel Log'!AG$2:AG$5455,$B1858,'Duel Log'!AH$2:AH$5455,"Loss")</f>
        <v>0</v>
      </c>
      <c r="F1858" s="7" t="n">
        <f aca="false">COUNTIFS('Duel Log'!AF$2:AF$5455,$A1858,'Duel Log'!AG$2:AG$5455,$B1858,'Duel Log'!AH$2:AH$5455,"Draw")</f>
        <v>0</v>
      </c>
      <c r="G1858" s="13" t="n">
        <f aca="false">IFERROR(D1858/C1858,"")</f>
        <v>1</v>
      </c>
    </row>
    <row r="1859" customFormat="false" ht="15" hidden="false" customHeight="true" outlineLevel="0" collapsed="false">
      <c r="A1859" s="7" t="s">
        <v>155</v>
      </c>
      <c r="B1859" s="7" t="s">
        <v>1167</v>
      </c>
      <c r="C1859" s="7" t="n">
        <f aca="false">COUNTIFS('Duel Log'!AF$2:AF$5455,$A1859,'Duel Log'!AG$2:AG$5455,$B1859)</f>
        <v>2</v>
      </c>
      <c r="D1859" s="7" t="n">
        <f aca="false">COUNTIFS('Duel Log'!AF$2:AF$5455,$A1859,'Duel Log'!AG$2:AG$5455,$B1859,'Duel Log'!AH$2:AH$5455,"Win")</f>
        <v>2</v>
      </c>
      <c r="E1859" s="7" t="n">
        <f aca="false">COUNTIFS('Duel Log'!AF$2:AF$5455,$A1859,'Duel Log'!AG$2:AG$5455,$B1859,'Duel Log'!AH$2:AH$5455,"Loss")</f>
        <v>0</v>
      </c>
      <c r="F1859" s="7" t="n">
        <f aca="false">COUNTIFS('Duel Log'!AF$2:AF$5455,$A1859,'Duel Log'!AG$2:AG$5455,$B1859,'Duel Log'!AH$2:AH$5455,"Draw")</f>
        <v>0</v>
      </c>
      <c r="G1859" s="13" t="n">
        <f aca="false">IFERROR(D1859/C1859,"")</f>
        <v>1</v>
      </c>
    </row>
    <row r="1860" customFormat="false" ht="15" hidden="false" customHeight="true" outlineLevel="0" collapsed="false">
      <c r="A1860" s="7" t="s">
        <v>155</v>
      </c>
      <c r="B1860" s="7" t="s">
        <v>744</v>
      </c>
      <c r="C1860" s="7" t="n">
        <f aca="false">COUNTIFS('Duel Log'!AF$2:AF$5455,$A1860,'Duel Log'!AG$2:AG$5455,$B1860)</f>
        <v>1</v>
      </c>
      <c r="D1860" s="7" t="n">
        <f aca="false">COUNTIFS('Duel Log'!AF$2:AF$5455,$A1860,'Duel Log'!AG$2:AG$5455,$B1860,'Duel Log'!AH$2:AH$5455,"Win")</f>
        <v>1</v>
      </c>
      <c r="E1860" s="7" t="n">
        <f aca="false">COUNTIFS('Duel Log'!AF$2:AF$5455,$A1860,'Duel Log'!AG$2:AG$5455,$B1860,'Duel Log'!AH$2:AH$5455,"Loss")</f>
        <v>0</v>
      </c>
      <c r="F1860" s="7" t="n">
        <f aca="false">COUNTIFS('Duel Log'!AF$2:AF$5455,$A1860,'Duel Log'!AG$2:AG$5455,$B1860,'Duel Log'!AH$2:AH$5455,"Draw")</f>
        <v>0</v>
      </c>
      <c r="G1860" s="13" t="n">
        <f aca="false">IFERROR(D1860/C1860,"")</f>
        <v>1</v>
      </c>
    </row>
    <row r="1861" customFormat="false" ht="15" hidden="false" customHeight="true" outlineLevel="0" collapsed="false">
      <c r="A1861" s="7" t="s">
        <v>155</v>
      </c>
      <c r="B1861" s="7" t="s">
        <v>8881</v>
      </c>
      <c r="C1861" s="7" t="n">
        <f aca="false">COUNTIFS('Duel Log'!AF$2:AF$5455,$A1861,'Duel Log'!AG$2:AG$5455,$B1861)</f>
        <v>1</v>
      </c>
      <c r="D1861" s="7" t="n">
        <f aca="false">COUNTIFS('Duel Log'!AF$2:AF$5455,$A1861,'Duel Log'!AG$2:AG$5455,$B1861,'Duel Log'!AH$2:AH$5455,"Win")</f>
        <v>1</v>
      </c>
      <c r="E1861" s="7" t="n">
        <f aca="false">COUNTIFS('Duel Log'!AF$2:AF$5455,$A1861,'Duel Log'!AG$2:AG$5455,$B1861,'Duel Log'!AH$2:AH$5455,"Loss")</f>
        <v>0</v>
      </c>
      <c r="F1861" s="7" t="n">
        <f aca="false">COUNTIFS('Duel Log'!AF$2:AF$5455,$A1861,'Duel Log'!AG$2:AG$5455,$B1861,'Duel Log'!AH$2:AH$5455,"Draw")</f>
        <v>0</v>
      </c>
      <c r="G1861" s="13" t="n">
        <f aca="false">IFERROR(D1861/C1861,"")</f>
        <v>1</v>
      </c>
    </row>
    <row r="1862" customFormat="false" ht="15" hidden="false" customHeight="true" outlineLevel="0" collapsed="false">
      <c r="A1862" s="7" t="s">
        <v>155</v>
      </c>
      <c r="B1862" s="7" t="s">
        <v>210</v>
      </c>
      <c r="C1862" s="7" t="n">
        <f aca="false">COUNTIFS('Duel Log'!AF$2:AF$5455,$A1862,'Duel Log'!AG$2:AG$5455,$B1862)</f>
        <v>2</v>
      </c>
      <c r="D1862" s="7" t="n">
        <f aca="false">COUNTIFS('Duel Log'!AF$2:AF$5455,$A1862,'Duel Log'!AG$2:AG$5455,$B1862,'Duel Log'!AH$2:AH$5455,"Win")</f>
        <v>2</v>
      </c>
      <c r="E1862" s="7" t="n">
        <f aca="false">COUNTIFS('Duel Log'!AF$2:AF$5455,$A1862,'Duel Log'!AG$2:AG$5455,$B1862,'Duel Log'!AH$2:AH$5455,"Loss")</f>
        <v>0</v>
      </c>
      <c r="F1862" s="7" t="n">
        <f aca="false">COUNTIFS('Duel Log'!AF$2:AF$5455,$A1862,'Duel Log'!AG$2:AG$5455,$B1862,'Duel Log'!AH$2:AH$5455,"Draw")</f>
        <v>0</v>
      </c>
      <c r="G1862" s="13" t="n">
        <f aca="false">IFERROR(D1862/C1862,"")</f>
        <v>1</v>
      </c>
    </row>
    <row r="1863" customFormat="false" ht="15" hidden="false" customHeight="true" outlineLevel="0" collapsed="false">
      <c r="A1863" s="7" t="s">
        <v>155</v>
      </c>
      <c r="B1863" s="7" t="s">
        <v>721</v>
      </c>
      <c r="C1863" s="7" t="n">
        <f aca="false">COUNTIFS('Duel Log'!AF$2:AF$5455,$A1863,'Duel Log'!AG$2:AG$5455,$B1863)</f>
        <v>3</v>
      </c>
      <c r="D1863" s="7" t="n">
        <f aca="false">COUNTIFS('Duel Log'!AF$2:AF$5455,$A1863,'Duel Log'!AG$2:AG$5455,$B1863,'Duel Log'!AH$2:AH$5455,"Win")</f>
        <v>1</v>
      </c>
      <c r="E1863" s="7" t="n">
        <f aca="false">COUNTIFS('Duel Log'!AF$2:AF$5455,$A1863,'Duel Log'!AG$2:AG$5455,$B1863,'Duel Log'!AH$2:AH$5455,"Loss")</f>
        <v>2</v>
      </c>
      <c r="F1863" s="7" t="n">
        <f aca="false">COUNTIFS('Duel Log'!AF$2:AF$5455,$A1863,'Duel Log'!AG$2:AG$5455,$B1863,'Duel Log'!AH$2:AH$5455,"Draw")</f>
        <v>0</v>
      </c>
      <c r="G1863" s="13" t="n">
        <f aca="false">IFERROR(D1863/C1863,"")</f>
        <v>0.333333333333333</v>
      </c>
    </row>
    <row r="1864" customFormat="false" ht="15" hidden="false" customHeight="true" outlineLevel="0" collapsed="false">
      <c r="A1864" s="7" t="s">
        <v>155</v>
      </c>
      <c r="B1864" s="7" t="s">
        <v>494</v>
      </c>
      <c r="C1864" s="7" t="n">
        <f aca="false">COUNTIFS('Duel Log'!AF$2:AF$5455,$A1864,'Duel Log'!AG$2:AG$5455,$B1864)</f>
        <v>1</v>
      </c>
      <c r="D1864" s="7" t="n">
        <f aca="false">COUNTIFS('Duel Log'!AF$2:AF$5455,$A1864,'Duel Log'!AG$2:AG$5455,$B1864,'Duel Log'!AH$2:AH$5455,"Win")</f>
        <v>1</v>
      </c>
      <c r="E1864" s="7" t="n">
        <f aca="false">COUNTIFS('Duel Log'!AF$2:AF$5455,$A1864,'Duel Log'!AG$2:AG$5455,$B1864,'Duel Log'!AH$2:AH$5455,"Loss")</f>
        <v>0</v>
      </c>
      <c r="F1864" s="7" t="n">
        <f aca="false">COUNTIFS('Duel Log'!AF$2:AF$5455,$A1864,'Duel Log'!AG$2:AG$5455,$B1864,'Duel Log'!AH$2:AH$5455,"Draw")</f>
        <v>0</v>
      </c>
      <c r="G1864" s="13" t="n">
        <f aca="false">IFERROR(D1864/C1864,"")</f>
        <v>1</v>
      </c>
    </row>
    <row r="1865" customFormat="false" ht="15" hidden="false" customHeight="true" outlineLevel="0" collapsed="false">
      <c r="A1865" s="7" t="s">
        <v>155</v>
      </c>
      <c r="B1865" s="7" t="s">
        <v>3719</v>
      </c>
      <c r="C1865" s="7" t="n">
        <f aca="false">COUNTIFS('Duel Log'!AF$2:AF$5455,$A1865,'Duel Log'!AG$2:AG$5455,$B1865)</f>
        <v>1</v>
      </c>
      <c r="D1865" s="7" t="n">
        <f aca="false">COUNTIFS('Duel Log'!AF$2:AF$5455,$A1865,'Duel Log'!AG$2:AG$5455,$B1865,'Duel Log'!AH$2:AH$5455,"Win")</f>
        <v>1</v>
      </c>
      <c r="E1865" s="7" t="n">
        <f aca="false">COUNTIFS('Duel Log'!AF$2:AF$5455,$A1865,'Duel Log'!AG$2:AG$5455,$B1865,'Duel Log'!AH$2:AH$5455,"Loss")</f>
        <v>0</v>
      </c>
      <c r="F1865" s="7" t="n">
        <f aca="false">COUNTIFS('Duel Log'!AF$2:AF$5455,$A1865,'Duel Log'!AG$2:AG$5455,$B1865,'Duel Log'!AH$2:AH$5455,"Draw")</f>
        <v>0</v>
      </c>
      <c r="G1865" s="13" t="n">
        <f aca="false">IFERROR(D1865/C1865,"")</f>
        <v>1</v>
      </c>
    </row>
    <row r="1866" customFormat="false" ht="15" hidden="false" customHeight="true" outlineLevel="0" collapsed="false">
      <c r="A1866" s="7" t="s">
        <v>155</v>
      </c>
      <c r="B1866" s="7" t="s">
        <v>1500</v>
      </c>
      <c r="C1866" s="7" t="n">
        <f aca="false">COUNTIFS('Duel Log'!AF$2:AF$5455,$A1866,'Duel Log'!AG$2:AG$5455,$B1866)</f>
        <v>1</v>
      </c>
      <c r="D1866" s="7" t="n">
        <f aca="false">COUNTIFS('Duel Log'!AF$2:AF$5455,$A1866,'Duel Log'!AG$2:AG$5455,$B1866,'Duel Log'!AH$2:AH$5455,"Win")</f>
        <v>1</v>
      </c>
      <c r="E1866" s="7" t="n">
        <f aca="false">COUNTIFS('Duel Log'!AF$2:AF$5455,$A1866,'Duel Log'!AG$2:AG$5455,$B1866,'Duel Log'!AH$2:AH$5455,"Loss")</f>
        <v>0</v>
      </c>
      <c r="F1866" s="7" t="n">
        <f aca="false">COUNTIFS('Duel Log'!AF$2:AF$5455,$A1866,'Duel Log'!AG$2:AG$5455,$B1866,'Duel Log'!AH$2:AH$5455,"Draw")</f>
        <v>0</v>
      </c>
      <c r="G1866" s="13" t="n">
        <f aca="false">IFERROR(D1866/C1866,"")</f>
        <v>1</v>
      </c>
    </row>
    <row r="1867" customFormat="false" ht="15" hidden="false" customHeight="true" outlineLevel="0" collapsed="false">
      <c r="A1867" s="7" t="s">
        <v>155</v>
      </c>
      <c r="B1867" s="7" t="s">
        <v>4952</v>
      </c>
      <c r="C1867" s="7" t="n">
        <f aca="false">COUNTIFS('Duel Log'!AF$2:AF$5455,$A1867,'Duel Log'!AG$2:AG$5455,$B1867)</f>
        <v>1</v>
      </c>
      <c r="D1867" s="7" t="n">
        <f aca="false">COUNTIFS('Duel Log'!AF$2:AF$5455,$A1867,'Duel Log'!AG$2:AG$5455,$B1867,'Duel Log'!AH$2:AH$5455,"Win")</f>
        <v>0</v>
      </c>
      <c r="E1867" s="7" t="n">
        <f aca="false">COUNTIFS('Duel Log'!AF$2:AF$5455,$A1867,'Duel Log'!AG$2:AG$5455,$B1867,'Duel Log'!AH$2:AH$5455,"Loss")</f>
        <v>1</v>
      </c>
      <c r="F1867" s="7" t="n">
        <f aca="false">COUNTIFS('Duel Log'!AF$2:AF$5455,$A1867,'Duel Log'!AG$2:AG$5455,$B1867,'Duel Log'!AH$2:AH$5455,"Draw")</f>
        <v>0</v>
      </c>
      <c r="G1867" s="13" t="n">
        <f aca="false">IFERROR(D1867/C1867,"")</f>
        <v>0</v>
      </c>
    </row>
    <row r="1868" customFormat="false" ht="15" hidden="false" customHeight="true" outlineLevel="0" collapsed="false">
      <c r="A1868" s="7" t="s">
        <v>155</v>
      </c>
      <c r="B1868" s="7" t="s">
        <v>2686</v>
      </c>
      <c r="C1868" s="7" t="n">
        <f aca="false">COUNTIFS('Duel Log'!AF$2:AF$5455,$A1868,'Duel Log'!AG$2:AG$5455,$B1868)</f>
        <v>2</v>
      </c>
      <c r="D1868" s="7" t="n">
        <f aca="false">COUNTIFS('Duel Log'!AF$2:AF$5455,$A1868,'Duel Log'!AG$2:AG$5455,$B1868,'Duel Log'!AH$2:AH$5455,"Win")</f>
        <v>2</v>
      </c>
      <c r="E1868" s="7" t="n">
        <f aca="false">COUNTIFS('Duel Log'!AF$2:AF$5455,$A1868,'Duel Log'!AG$2:AG$5455,$B1868,'Duel Log'!AH$2:AH$5455,"Loss")</f>
        <v>0</v>
      </c>
      <c r="F1868" s="7" t="n">
        <f aca="false">COUNTIFS('Duel Log'!AF$2:AF$5455,$A1868,'Duel Log'!AG$2:AG$5455,$B1868,'Duel Log'!AH$2:AH$5455,"Draw")</f>
        <v>0</v>
      </c>
      <c r="G1868" s="13" t="n">
        <f aca="false">IFERROR(D1868/C1868,"")</f>
        <v>1</v>
      </c>
    </row>
    <row r="1869" customFormat="false" ht="15" hidden="false" customHeight="true" outlineLevel="0" collapsed="false">
      <c r="A1869" s="7" t="s">
        <v>2245</v>
      </c>
      <c r="B1869" s="7" t="s">
        <v>134</v>
      </c>
      <c r="C1869" s="7" t="n">
        <f aca="false">COUNTIFS('Duel Log'!AF$2:AF$5455,$A1869,'Duel Log'!AG$2:AG$5455,$B1869)</f>
        <v>2</v>
      </c>
      <c r="D1869" s="7" t="n">
        <f aca="false">COUNTIFS('Duel Log'!AF$2:AF$5455,$A1869,'Duel Log'!AG$2:AG$5455,$B1869,'Duel Log'!AH$2:AH$5455,"Win")</f>
        <v>2</v>
      </c>
      <c r="E1869" s="7" t="n">
        <f aca="false">COUNTIFS('Duel Log'!AF$2:AF$5455,$A1869,'Duel Log'!AG$2:AG$5455,$B1869,'Duel Log'!AH$2:AH$5455,"Loss")</f>
        <v>0</v>
      </c>
      <c r="F1869" s="7" t="n">
        <f aca="false">COUNTIFS('Duel Log'!AF$2:AF$5455,$A1869,'Duel Log'!AG$2:AG$5455,$B1869,'Duel Log'!AH$2:AH$5455,"Draw")</f>
        <v>0</v>
      </c>
      <c r="G1869" s="13" t="n">
        <f aca="false">IFERROR(D1869/C1869,"")</f>
        <v>1</v>
      </c>
    </row>
    <row r="1870" customFormat="false" ht="15" hidden="false" customHeight="true" outlineLevel="0" collapsed="false">
      <c r="A1870" s="7" t="s">
        <v>2245</v>
      </c>
      <c r="B1870" s="7" t="s">
        <v>180</v>
      </c>
      <c r="C1870" s="7" t="n">
        <f aca="false">COUNTIFS('Duel Log'!AF$2:AF$5455,$A1870,'Duel Log'!AG$2:AG$5455,$B1870)</f>
        <v>1</v>
      </c>
      <c r="D1870" s="7" t="n">
        <f aca="false">COUNTIFS('Duel Log'!AF$2:AF$5455,$A1870,'Duel Log'!AG$2:AG$5455,$B1870,'Duel Log'!AH$2:AH$5455,"Win")</f>
        <v>0</v>
      </c>
      <c r="E1870" s="7" t="n">
        <f aca="false">COUNTIFS('Duel Log'!AF$2:AF$5455,$A1870,'Duel Log'!AG$2:AG$5455,$B1870,'Duel Log'!AH$2:AH$5455,"Loss")</f>
        <v>1</v>
      </c>
      <c r="F1870" s="7" t="n">
        <f aca="false">COUNTIFS('Duel Log'!AF$2:AF$5455,$A1870,'Duel Log'!AG$2:AG$5455,$B1870,'Duel Log'!AH$2:AH$5455,"Draw")</f>
        <v>0</v>
      </c>
      <c r="G1870" s="13" t="n">
        <f aca="false">IFERROR(D1870/C1870,"")</f>
        <v>0</v>
      </c>
    </row>
    <row r="1871" customFormat="false" ht="15" hidden="false" customHeight="true" outlineLevel="0" collapsed="false">
      <c r="A1871" s="7" t="s">
        <v>2245</v>
      </c>
      <c r="B1871" s="7" t="s">
        <v>380</v>
      </c>
      <c r="C1871" s="7" t="n">
        <f aca="false">COUNTIFS('Duel Log'!AF$2:AF$5455,$A1871,'Duel Log'!AG$2:AG$5455,$B1871)</f>
        <v>1</v>
      </c>
      <c r="D1871" s="7" t="n">
        <f aca="false">COUNTIFS('Duel Log'!AF$2:AF$5455,$A1871,'Duel Log'!AG$2:AG$5455,$B1871,'Duel Log'!AH$2:AH$5455,"Win")</f>
        <v>1</v>
      </c>
      <c r="E1871" s="7" t="n">
        <f aca="false">COUNTIFS('Duel Log'!AF$2:AF$5455,$A1871,'Duel Log'!AG$2:AG$5455,$B1871,'Duel Log'!AH$2:AH$5455,"Loss")</f>
        <v>0</v>
      </c>
      <c r="F1871" s="7" t="n">
        <f aca="false">COUNTIFS('Duel Log'!AF$2:AF$5455,$A1871,'Duel Log'!AG$2:AG$5455,$B1871,'Duel Log'!AH$2:AH$5455,"Draw")</f>
        <v>0</v>
      </c>
      <c r="G1871" s="13" t="n">
        <f aca="false">IFERROR(D1871/C1871,"")</f>
        <v>1</v>
      </c>
    </row>
    <row r="1872" customFormat="false" ht="15" hidden="false" customHeight="true" outlineLevel="0" collapsed="false">
      <c r="A1872" s="7" t="s">
        <v>2245</v>
      </c>
      <c r="B1872" s="7" t="s">
        <v>5664</v>
      </c>
      <c r="C1872" s="7" t="n">
        <f aca="false">COUNTIFS('Duel Log'!AF$2:AF$5455,$A1872,'Duel Log'!AG$2:AG$5455,$B1872)</f>
        <v>1</v>
      </c>
      <c r="D1872" s="7" t="n">
        <f aca="false">COUNTIFS('Duel Log'!AF$2:AF$5455,$A1872,'Duel Log'!AG$2:AG$5455,$B1872,'Duel Log'!AH$2:AH$5455,"Win")</f>
        <v>1</v>
      </c>
      <c r="E1872" s="7" t="n">
        <f aca="false">COUNTIFS('Duel Log'!AF$2:AF$5455,$A1872,'Duel Log'!AG$2:AG$5455,$B1872,'Duel Log'!AH$2:AH$5455,"Loss")</f>
        <v>0</v>
      </c>
      <c r="F1872" s="7" t="n">
        <f aca="false">COUNTIFS('Duel Log'!AF$2:AF$5455,$A1872,'Duel Log'!AG$2:AG$5455,$B1872,'Duel Log'!AH$2:AH$5455,"Draw")</f>
        <v>0</v>
      </c>
      <c r="G1872" s="13" t="n">
        <f aca="false">IFERROR(D1872/C1872,"")</f>
        <v>1</v>
      </c>
    </row>
    <row r="1873" customFormat="false" ht="15" hidden="false" customHeight="true" outlineLevel="0" collapsed="false">
      <c r="A1873" s="7" t="s">
        <v>4495</v>
      </c>
      <c r="B1873" s="7" t="s">
        <v>216</v>
      </c>
      <c r="C1873" s="7" t="n">
        <f aca="false">COUNTIFS('Duel Log'!AF$2:AF$5455,$A1873,'Duel Log'!AG$2:AG$5455,$B1873)</f>
        <v>1</v>
      </c>
      <c r="D1873" s="7" t="n">
        <f aca="false">COUNTIFS('Duel Log'!AF$2:AF$5455,$A1873,'Duel Log'!AG$2:AG$5455,$B1873,'Duel Log'!AH$2:AH$5455,"Win")</f>
        <v>0</v>
      </c>
      <c r="E1873" s="7" t="n">
        <f aca="false">COUNTIFS('Duel Log'!AF$2:AF$5455,$A1873,'Duel Log'!AG$2:AG$5455,$B1873,'Duel Log'!AH$2:AH$5455,"Loss")</f>
        <v>1</v>
      </c>
      <c r="F1873" s="7" t="n">
        <f aca="false">COUNTIFS('Duel Log'!AF$2:AF$5455,$A1873,'Duel Log'!AG$2:AG$5455,$B1873,'Duel Log'!AH$2:AH$5455,"Draw")</f>
        <v>0</v>
      </c>
      <c r="G1873" s="13" t="n">
        <f aca="false">IFERROR(D1873/C1873,"")</f>
        <v>0</v>
      </c>
    </row>
    <row r="1874" customFormat="false" ht="15" hidden="false" customHeight="true" outlineLevel="0" collapsed="false">
      <c r="A1874" s="7" t="s">
        <v>2089</v>
      </c>
      <c r="B1874" s="7" t="s">
        <v>399</v>
      </c>
      <c r="C1874" s="7" t="n">
        <f aca="false">COUNTIFS('Duel Log'!AF$2:AF$5455,$A1874,'Duel Log'!AG$2:AG$5455,$B1874)</f>
        <v>2</v>
      </c>
      <c r="D1874" s="7" t="n">
        <f aca="false">COUNTIFS('Duel Log'!AF$2:AF$5455,$A1874,'Duel Log'!AG$2:AG$5455,$B1874,'Duel Log'!AH$2:AH$5455,"Win")</f>
        <v>2</v>
      </c>
      <c r="E1874" s="7" t="n">
        <f aca="false">COUNTIFS('Duel Log'!AF$2:AF$5455,$A1874,'Duel Log'!AG$2:AG$5455,$B1874,'Duel Log'!AH$2:AH$5455,"Loss")</f>
        <v>0</v>
      </c>
      <c r="F1874" s="7" t="n">
        <f aca="false">COUNTIFS('Duel Log'!AF$2:AF$5455,$A1874,'Duel Log'!AG$2:AG$5455,$B1874,'Duel Log'!AH$2:AH$5455,"Draw")</f>
        <v>0</v>
      </c>
      <c r="G1874" s="13" t="n">
        <f aca="false">IFERROR(D1874/C1874,"")</f>
        <v>1</v>
      </c>
    </row>
    <row r="1875" customFormat="false" ht="15" hidden="false" customHeight="true" outlineLevel="0" collapsed="false">
      <c r="A1875" s="7" t="s">
        <v>2089</v>
      </c>
      <c r="B1875" s="7" t="s">
        <v>2090</v>
      </c>
      <c r="C1875" s="7" t="n">
        <f aca="false">COUNTIFS('Duel Log'!AF$2:AF$5455,$A1875,'Duel Log'!AG$2:AG$5455,$B1875)</f>
        <v>2</v>
      </c>
      <c r="D1875" s="7" t="n">
        <f aca="false">COUNTIFS('Duel Log'!AF$2:AF$5455,$A1875,'Duel Log'!AG$2:AG$5455,$B1875,'Duel Log'!AH$2:AH$5455,"Win")</f>
        <v>2</v>
      </c>
      <c r="E1875" s="7" t="n">
        <f aca="false">COUNTIFS('Duel Log'!AF$2:AF$5455,$A1875,'Duel Log'!AG$2:AG$5455,$B1875,'Duel Log'!AH$2:AH$5455,"Loss")</f>
        <v>0</v>
      </c>
      <c r="F1875" s="7" t="n">
        <f aca="false">COUNTIFS('Duel Log'!AF$2:AF$5455,$A1875,'Duel Log'!AG$2:AG$5455,$B1875,'Duel Log'!AH$2:AH$5455,"Draw")</f>
        <v>0</v>
      </c>
      <c r="G1875" s="13" t="n">
        <f aca="false">IFERROR(D1875/C1875,"")</f>
        <v>1</v>
      </c>
    </row>
    <row r="1876" customFormat="false" ht="15" hidden="false" customHeight="true" outlineLevel="0" collapsed="false">
      <c r="A1876" s="7" t="s">
        <v>7937</v>
      </c>
      <c r="B1876" s="7" t="s">
        <v>5799</v>
      </c>
      <c r="C1876" s="7" t="n">
        <f aca="false">COUNTIFS('Duel Log'!AF$2:AF$5455,$A1876,'Duel Log'!AG$2:AG$5455,$B1876)</f>
        <v>2</v>
      </c>
      <c r="D1876" s="7" t="n">
        <f aca="false">COUNTIFS('Duel Log'!AF$2:AF$5455,$A1876,'Duel Log'!AG$2:AG$5455,$B1876,'Duel Log'!AH$2:AH$5455,"Win")</f>
        <v>0</v>
      </c>
      <c r="E1876" s="7" t="n">
        <f aca="false">COUNTIFS('Duel Log'!AF$2:AF$5455,$A1876,'Duel Log'!AG$2:AG$5455,$B1876,'Duel Log'!AH$2:AH$5455,"Loss")</f>
        <v>2</v>
      </c>
      <c r="F1876" s="7" t="n">
        <f aca="false">COUNTIFS('Duel Log'!AF$2:AF$5455,$A1876,'Duel Log'!AG$2:AG$5455,$B1876,'Duel Log'!AH$2:AH$5455,"Draw")</f>
        <v>0</v>
      </c>
      <c r="G1876" s="13" t="n">
        <f aca="false">IFERROR(D1876/C1876,"")</f>
        <v>0</v>
      </c>
    </row>
    <row r="1877" customFormat="false" ht="15" hidden="false" customHeight="true" outlineLevel="0" collapsed="false">
      <c r="A1877" s="7" t="s">
        <v>6491</v>
      </c>
      <c r="B1877" s="7" t="s">
        <v>1246</v>
      </c>
      <c r="C1877" s="7" t="n">
        <f aca="false">COUNTIFS('Duel Log'!AF$2:AF$5455,$A1877,'Duel Log'!AG$2:AG$5455,$B1877)</f>
        <v>1</v>
      </c>
      <c r="D1877" s="7" t="n">
        <f aca="false">COUNTIFS('Duel Log'!AF$2:AF$5455,$A1877,'Duel Log'!AG$2:AG$5455,$B1877,'Duel Log'!AH$2:AH$5455,"Win")</f>
        <v>1</v>
      </c>
      <c r="E1877" s="7" t="n">
        <f aca="false">COUNTIFS('Duel Log'!AF$2:AF$5455,$A1877,'Duel Log'!AG$2:AG$5455,$B1877,'Duel Log'!AH$2:AH$5455,"Loss")</f>
        <v>0</v>
      </c>
      <c r="F1877" s="7" t="n">
        <f aca="false">COUNTIFS('Duel Log'!AF$2:AF$5455,$A1877,'Duel Log'!AG$2:AG$5455,$B1877,'Duel Log'!AH$2:AH$5455,"Draw")</f>
        <v>0</v>
      </c>
      <c r="G1877" s="13" t="n">
        <f aca="false">IFERROR(D1877/C1877,"")</f>
        <v>1</v>
      </c>
    </row>
    <row r="1878" customFormat="false" ht="15" hidden="false" customHeight="true" outlineLevel="0" collapsed="false">
      <c r="A1878" s="7" t="s">
        <v>1874</v>
      </c>
      <c r="B1878" s="7" t="s">
        <v>2234</v>
      </c>
      <c r="C1878" s="7" t="n">
        <f aca="false">COUNTIFS('Duel Log'!AF$2:AF$5455,$A1878,'Duel Log'!AG$2:AG$5455,$B1878)</f>
        <v>1</v>
      </c>
      <c r="D1878" s="7" t="n">
        <f aca="false">COUNTIFS('Duel Log'!AF$2:AF$5455,$A1878,'Duel Log'!AG$2:AG$5455,$B1878,'Duel Log'!AH$2:AH$5455,"Win")</f>
        <v>0</v>
      </c>
      <c r="E1878" s="7" t="n">
        <f aca="false">COUNTIFS('Duel Log'!AF$2:AF$5455,$A1878,'Duel Log'!AG$2:AG$5455,$B1878,'Duel Log'!AH$2:AH$5455,"Loss")</f>
        <v>1</v>
      </c>
      <c r="F1878" s="7" t="n">
        <f aca="false">COUNTIFS('Duel Log'!AF$2:AF$5455,$A1878,'Duel Log'!AG$2:AG$5455,$B1878,'Duel Log'!AH$2:AH$5455,"Draw")</f>
        <v>0</v>
      </c>
      <c r="G1878" s="13" t="n">
        <f aca="false">IFERROR(D1878/C1878,"")</f>
        <v>0</v>
      </c>
    </row>
    <row r="1879" customFormat="false" ht="15" hidden="false" customHeight="true" outlineLevel="0" collapsed="false">
      <c r="A1879" s="7" t="s">
        <v>1874</v>
      </c>
      <c r="B1879" s="7" t="s">
        <v>380</v>
      </c>
      <c r="C1879" s="7" t="n">
        <f aca="false">COUNTIFS('Duel Log'!AF$2:AF$5455,$A1879,'Duel Log'!AG$2:AG$5455,$B1879)</f>
        <v>1</v>
      </c>
      <c r="D1879" s="7" t="n">
        <f aca="false">COUNTIFS('Duel Log'!AF$2:AF$5455,$A1879,'Duel Log'!AG$2:AG$5455,$B1879,'Duel Log'!AH$2:AH$5455,"Win")</f>
        <v>0</v>
      </c>
      <c r="E1879" s="7" t="n">
        <f aca="false">COUNTIFS('Duel Log'!AF$2:AF$5455,$A1879,'Duel Log'!AG$2:AG$5455,$B1879,'Duel Log'!AH$2:AH$5455,"Loss")</f>
        <v>1</v>
      </c>
      <c r="F1879" s="7" t="n">
        <f aca="false">COUNTIFS('Duel Log'!AF$2:AF$5455,$A1879,'Duel Log'!AG$2:AG$5455,$B1879,'Duel Log'!AH$2:AH$5455,"Draw")</f>
        <v>0</v>
      </c>
      <c r="G1879" s="13" t="n">
        <f aca="false">IFERROR(D1879/C1879,"")</f>
        <v>0</v>
      </c>
    </row>
    <row r="1880" customFormat="false" ht="15" hidden="false" customHeight="true" outlineLevel="0" collapsed="false">
      <c r="A1880" s="7" t="s">
        <v>1874</v>
      </c>
      <c r="B1880" s="7" t="s">
        <v>1151</v>
      </c>
      <c r="C1880" s="7" t="n">
        <f aca="false">COUNTIFS('Duel Log'!AF$2:AF$5455,$A1880,'Duel Log'!AG$2:AG$5455,$B1880)</f>
        <v>2</v>
      </c>
      <c r="D1880" s="7" t="n">
        <f aca="false">COUNTIFS('Duel Log'!AF$2:AF$5455,$A1880,'Duel Log'!AG$2:AG$5455,$B1880,'Duel Log'!AH$2:AH$5455,"Win")</f>
        <v>0</v>
      </c>
      <c r="E1880" s="7" t="n">
        <f aca="false">COUNTIFS('Duel Log'!AF$2:AF$5455,$A1880,'Duel Log'!AG$2:AG$5455,$B1880,'Duel Log'!AH$2:AH$5455,"Loss")</f>
        <v>2</v>
      </c>
      <c r="F1880" s="7" t="n">
        <f aca="false">COUNTIFS('Duel Log'!AF$2:AF$5455,$A1880,'Duel Log'!AG$2:AG$5455,$B1880,'Duel Log'!AH$2:AH$5455,"Draw")</f>
        <v>0</v>
      </c>
      <c r="G1880" s="13" t="n">
        <f aca="false">IFERROR(D1880/C1880,"")</f>
        <v>0</v>
      </c>
    </row>
    <row r="1881" customFormat="false" ht="15" hidden="false" customHeight="true" outlineLevel="0" collapsed="false">
      <c r="A1881" s="7" t="s">
        <v>1874</v>
      </c>
      <c r="B1881" s="7" t="s">
        <v>321</v>
      </c>
      <c r="C1881" s="7" t="n">
        <f aca="false">COUNTIFS('Duel Log'!AF$2:AF$5455,$A1881,'Duel Log'!AG$2:AG$5455,$B1881)</f>
        <v>1</v>
      </c>
      <c r="D1881" s="7" t="n">
        <f aca="false">COUNTIFS('Duel Log'!AF$2:AF$5455,$A1881,'Duel Log'!AG$2:AG$5455,$B1881,'Duel Log'!AH$2:AH$5455,"Win")</f>
        <v>0</v>
      </c>
      <c r="E1881" s="7" t="n">
        <f aca="false">COUNTIFS('Duel Log'!AF$2:AF$5455,$A1881,'Duel Log'!AG$2:AG$5455,$B1881,'Duel Log'!AH$2:AH$5455,"Loss")</f>
        <v>1</v>
      </c>
      <c r="F1881" s="7" t="n">
        <f aca="false">COUNTIFS('Duel Log'!AF$2:AF$5455,$A1881,'Duel Log'!AG$2:AG$5455,$B1881,'Duel Log'!AH$2:AH$5455,"Draw")</f>
        <v>0</v>
      </c>
      <c r="G1881" s="13" t="n">
        <f aca="false">IFERROR(D1881/C1881,"")</f>
        <v>0</v>
      </c>
    </row>
    <row r="1882" customFormat="false" ht="15" hidden="false" customHeight="true" outlineLevel="0" collapsed="false">
      <c r="A1882" s="7" t="s">
        <v>1874</v>
      </c>
      <c r="B1882" s="7" t="s">
        <v>5219</v>
      </c>
      <c r="C1882" s="7" t="n">
        <f aca="false">COUNTIFS('Duel Log'!AF$2:AF$5455,$A1882,'Duel Log'!AG$2:AG$5455,$B1882)</f>
        <v>2</v>
      </c>
      <c r="D1882" s="7" t="n">
        <f aca="false">COUNTIFS('Duel Log'!AF$2:AF$5455,$A1882,'Duel Log'!AG$2:AG$5455,$B1882,'Duel Log'!AH$2:AH$5455,"Win")</f>
        <v>0</v>
      </c>
      <c r="E1882" s="7" t="n">
        <f aca="false">COUNTIFS('Duel Log'!AF$2:AF$5455,$A1882,'Duel Log'!AG$2:AG$5455,$B1882,'Duel Log'!AH$2:AH$5455,"Loss")</f>
        <v>2</v>
      </c>
      <c r="F1882" s="7" t="n">
        <f aca="false">COUNTIFS('Duel Log'!AF$2:AF$5455,$A1882,'Duel Log'!AG$2:AG$5455,$B1882,'Duel Log'!AH$2:AH$5455,"Draw")</f>
        <v>0</v>
      </c>
      <c r="G1882" s="13" t="n">
        <f aca="false">IFERROR(D1882/C1882,"")</f>
        <v>0</v>
      </c>
    </row>
    <row r="1883" customFormat="false" ht="15" hidden="false" customHeight="true" outlineLevel="0" collapsed="false">
      <c r="A1883" s="7" t="s">
        <v>6761</v>
      </c>
      <c r="B1883" s="7" t="s">
        <v>5673</v>
      </c>
      <c r="C1883" s="7" t="n">
        <f aca="false">COUNTIFS('Duel Log'!AF$2:AF$5455,$A1883,'Duel Log'!AG$2:AG$5455,$B1883)</f>
        <v>1</v>
      </c>
      <c r="D1883" s="7" t="n">
        <f aca="false">COUNTIFS('Duel Log'!AF$2:AF$5455,$A1883,'Duel Log'!AG$2:AG$5455,$B1883,'Duel Log'!AH$2:AH$5455,"Win")</f>
        <v>0</v>
      </c>
      <c r="E1883" s="7" t="n">
        <f aca="false">COUNTIFS('Duel Log'!AF$2:AF$5455,$A1883,'Duel Log'!AG$2:AG$5455,$B1883,'Duel Log'!AH$2:AH$5455,"Loss")</f>
        <v>1</v>
      </c>
      <c r="F1883" s="7" t="n">
        <f aca="false">COUNTIFS('Duel Log'!AF$2:AF$5455,$A1883,'Duel Log'!AG$2:AG$5455,$B1883,'Duel Log'!AH$2:AH$5455,"Draw")</f>
        <v>0</v>
      </c>
      <c r="G1883" s="13" t="n">
        <f aca="false">IFERROR(D1883/C1883,"")</f>
        <v>0</v>
      </c>
    </row>
    <row r="1884" customFormat="false" ht="15" hidden="false" customHeight="true" outlineLevel="0" collapsed="false">
      <c r="A1884" s="7" t="s">
        <v>9057</v>
      </c>
      <c r="B1884" s="7" t="s">
        <v>2727</v>
      </c>
      <c r="C1884" s="7" t="n">
        <f aca="false">COUNTIFS('Duel Log'!AF$2:AF$5455,$A1884,'Duel Log'!AG$2:AG$5455,$B1884)</f>
        <v>1</v>
      </c>
      <c r="D1884" s="7" t="n">
        <f aca="false">COUNTIFS('Duel Log'!AF$2:AF$5455,$A1884,'Duel Log'!AG$2:AG$5455,$B1884,'Duel Log'!AH$2:AH$5455,"Win")</f>
        <v>0</v>
      </c>
      <c r="E1884" s="7" t="n">
        <f aca="false">COUNTIFS('Duel Log'!AF$2:AF$5455,$A1884,'Duel Log'!AG$2:AG$5455,$B1884,'Duel Log'!AH$2:AH$5455,"Loss")</f>
        <v>1</v>
      </c>
      <c r="F1884" s="7" t="n">
        <f aca="false">COUNTIFS('Duel Log'!AF$2:AF$5455,$A1884,'Duel Log'!AG$2:AG$5455,$B1884,'Duel Log'!AH$2:AH$5455,"Draw")</f>
        <v>0</v>
      </c>
      <c r="G1884" s="13" t="n">
        <f aca="false">IFERROR(D1884/C1884,"")</f>
        <v>0</v>
      </c>
    </row>
    <row r="1885" customFormat="false" ht="15" hidden="false" customHeight="true" outlineLevel="0" collapsed="false">
      <c r="A1885" s="7" t="s">
        <v>5537</v>
      </c>
      <c r="B1885" s="7" t="s">
        <v>526</v>
      </c>
      <c r="C1885" s="7" t="n">
        <f aca="false">COUNTIFS('Duel Log'!AF$2:AF$5455,$A1885,'Duel Log'!AG$2:AG$5455,$B1885)</f>
        <v>1</v>
      </c>
      <c r="D1885" s="7" t="n">
        <f aca="false">COUNTIFS('Duel Log'!AF$2:AF$5455,$A1885,'Duel Log'!AG$2:AG$5455,$B1885,'Duel Log'!AH$2:AH$5455,"Win")</f>
        <v>0</v>
      </c>
      <c r="E1885" s="7" t="n">
        <f aca="false">COUNTIFS('Duel Log'!AF$2:AF$5455,$A1885,'Duel Log'!AG$2:AG$5455,$B1885,'Duel Log'!AH$2:AH$5455,"Loss")</f>
        <v>1</v>
      </c>
      <c r="F1885" s="7" t="n">
        <f aca="false">COUNTIFS('Duel Log'!AF$2:AF$5455,$A1885,'Duel Log'!AG$2:AG$5455,$B1885,'Duel Log'!AH$2:AH$5455,"Draw")</f>
        <v>0</v>
      </c>
      <c r="G1885" s="13" t="n">
        <f aca="false">IFERROR(D1885/C1885,"")</f>
        <v>0</v>
      </c>
    </row>
    <row r="1886" customFormat="false" ht="15" hidden="false" customHeight="true" outlineLevel="0" collapsed="false">
      <c r="A1886" s="7" t="s">
        <v>5862</v>
      </c>
      <c r="B1886" s="7" t="s">
        <v>5861</v>
      </c>
      <c r="C1886" s="7" t="n">
        <f aca="false">COUNTIFS('Duel Log'!AF$2:AF$5455,$A1886,'Duel Log'!AG$2:AG$5455,$B1886)</f>
        <v>2</v>
      </c>
      <c r="D1886" s="7" t="n">
        <f aca="false">COUNTIFS('Duel Log'!AF$2:AF$5455,$A1886,'Duel Log'!AG$2:AG$5455,$B1886,'Duel Log'!AH$2:AH$5455,"Win")</f>
        <v>2</v>
      </c>
      <c r="E1886" s="7" t="n">
        <f aca="false">COUNTIFS('Duel Log'!AF$2:AF$5455,$A1886,'Duel Log'!AG$2:AG$5455,$B1886,'Duel Log'!AH$2:AH$5455,"Loss")</f>
        <v>0</v>
      </c>
      <c r="F1886" s="7" t="n">
        <f aca="false">COUNTIFS('Duel Log'!AF$2:AF$5455,$A1886,'Duel Log'!AG$2:AG$5455,$B1886,'Duel Log'!AH$2:AH$5455,"Draw")</f>
        <v>0</v>
      </c>
      <c r="G1886" s="13" t="n">
        <f aca="false">IFERROR(D1886/C1886,"")</f>
        <v>1</v>
      </c>
    </row>
    <row r="1887" customFormat="false" ht="15" hidden="false" customHeight="true" outlineLevel="0" collapsed="false">
      <c r="A1887" s="7" t="s">
        <v>8039</v>
      </c>
      <c r="B1887" s="7" t="s">
        <v>8040</v>
      </c>
      <c r="C1887" s="7" t="n">
        <f aca="false">COUNTIFS('Duel Log'!AF$2:AF$5455,$A1887,'Duel Log'!AG$2:AG$5455,$B1887)</f>
        <v>1</v>
      </c>
      <c r="D1887" s="7" t="n">
        <f aca="false">COUNTIFS('Duel Log'!AF$2:AF$5455,$A1887,'Duel Log'!AG$2:AG$5455,$B1887,'Duel Log'!AH$2:AH$5455,"Win")</f>
        <v>1</v>
      </c>
      <c r="E1887" s="7" t="n">
        <f aca="false">COUNTIFS('Duel Log'!AF$2:AF$5455,$A1887,'Duel Log'!AG$2:AG$5455,$B1887,'Duel Log'!AH$2:AH$5455,"Loss")</f>
        <v>0</v>
      </c>
      <c r="F1887" s="7" t="n">
        <f aca="false">COUNTIFS('Duel Log'!AF$2:AF$5455,$A1887,'Duel Log'!AG$2:AG$5455,$B1887,'Duel Log'!AH$2:AH$5455,"Draw")</f>
        <v>0</v>
      </c>
      <c r="G1887" s="13" t="n">
        <f aca="false">IFERROR(D1887/C1887,"")</f>
        <v>1</v>
      </c>
    </row>
    <row r="1888" customFormat="false" ht="15" hidden="false" customHeight="true" outlineLevel="0" collapsed="false">
      <c r="A1888" s="7" t="s">
        <v>769</v>
      </c>
      <c r="B1888" s="7" t="s">
        <v>587</v>
      </c>
      <c r="C1888" s="7" t="n">
        <f aca="false">COUNTIFS('Duel Log'!AF$2:AF$5455,$A1888,'Duel Log'!AG$2:AG$5455,$B1888)</f>
        <v>2</v>
      </c>
      <c r="D1888" s="7" t="n">
        <f aca="false">COUNTIFS('Duel Log'!AF$2:AF$5455,$A1888,'Duel Log'!AG$2:AG$5455,$B1888,'Duel Log'!AH$2:AH$5455,"Win")</f>
        <v>0</v>
      </c>
      <c r="E1888" s="7" t="n">
        <f aca="false">COUNTIFS('Duel Log'!AF$2:AF$5455,$A1888,'Duel Log'!AG$2:AG$5455,$B1888,'Duel Log'!AH$2:AH$5455,"Loss")</f>
        <v>2</v>
      </c>
      <c r="F1888" s="7" t="n">
        <f aca="false">COUNTIFS('Duel Log'!AF$2:AF$5455,$A1888,'Duel Log'!AG$2:AG$5455,$B1888,'Duel Log'!AH$2:AH$5455,"Draw")</f>
        <v>0</v>
      </c>
      <c r="G1888" s="13" t="n">
        <f aca="false">IFERROR(D1888/C1888,"")</f>
        <v>0</v>
      </c>
    </row>
    <row r="1889" customFormat="false" ht="15" hidden="false" customHeight="true" outlineLevel="0" collapsed="false">
      <c r="A1889" s="7" t="s">
        <v>769</v>
      </c>
      <c r="B1889" s="7" t="s">
        <v>3466</v>
      </c>
      <c r="C1889" s="7" t="n">
        <f aca="false">COUNTIFS('Duel Log'!AF$2:AF$5455,$A1889,'Duel Log'!AG$2:AG$5455,$B1889)</f>
        <v>2</v>
      </c>
      <c r="D1889" s="7" t="n">
        <f aca="false">COUNTIFS('Duel Log'!AF$2:AF$5455,$A1889,'Duel Log'!AG$2:AG$5455,$B1889,'Duel Log'!AH$2:AH$5455,"Win")</f>
        <v>0</v>
      </c>
      <c r="E1889" s="7" t="n">
        <f aca="false">COUNTIFS('Duel Log'!AF$2:AF$5455,$A1889,'Duel Log'!AG$2:AG$5455,$B1889,'Duel Log'!AH$2:AH$5455,"Loss")</f>
        <v>2</v>
      </c>
      <c r="F1889" s="7" t="n">
        <f aca="false">COUNTIFS('Duel Log'!AF$2:AF$5455,$A1889,'Duel Log'!AG$2:AG$5455,$B1889,'Duel Log'!AH$2:AH$5455,"Draw")</f>
        <v>0</v>
      </c>
      <c r="G1889" s="13" t="n">
        <f aca="false">IFERROR(D1889/C1889,"")</f>
        <v>0</v>
      </c>
    </row>
    <row r="1890" customFormat="false" ht="15" hidden="false" customHeight="true" outlineLevel="0" collapsed="false">
      <c r="A1890" s="7" t="s">
        <v>3671</v>
      </c>
      <c r="B1890" s="7" t="s">
        <v>1036</v>
      </c>
      <c r="C1890" s="7" t="n">
        <f aca="false">COUNTIFS('Duel Log'!AF$2:AF$5455,$A1890,'Duel Log'!AG$2:AG$5455,$B1890)</f>
        <v>1</v>
      </c>
      <c r="D1890" s="7" t="n">
        <f aca="false">COUNTIFS('Duel Log'!AF$2:AF$5455,$A1890,'Duel Log'!AG$2:AG$5455,$B1890,'Duel Log'!AH$2:AH$5455,"Win")</f>
        <v>0</v>
      </c>
      <c r="E1890" s="7" t="n">
        <f aca="false">COUNTIFS('Duel Log'!AF$2:AF$5455,$A1890,'Duel Log'!AG$2:AG$5455,$B1890,'Duel Log'!AH$2:AH$5455,"Loss")</f>
        <v>1</v>
      </c>
      <c r="F1890" s="7" t="n">
        <f aca="false">COUNTIFS('Duel Log'!AF$2:AF$5455,$A1890,'Duel Log'!AG$2:AG$5455,$B1890,'Duel Log'!AH$2:AH$5455,"Draw")</f>
        <v>0</v>
      </c>
      <c r="G1890" s="13" t="n">
        <f aca="false">IFERROR(D1890/C1890,"")</f>
        <v>0</v>
      </c>
    </row>
    <row r="1891" customFormat="false" ht="15" hidden="false" customHeight="true" outlineLevel="0" collapsed="false">
      <c r="A1891" s="7" t="s">
        <v>3671</v>
      </c>
      <c r="B1891" s="7" t="s">
        <v>210</v>
      </c>
      <c r="C1891" s="7" t="n">
        <f aca="false">COUNTIFS('Duel Log'!AF$2:AF$5455,$A1891,'Duel Log'!AG$2:AG$5455,$B1891)</f>
        <v>2</v>
      </c>
      <c r="D1891" s="7" t="n">
        <f aca="false">COUNTIFS('Duel Log'!AF$2:AF$5455,$A1891,'Duel Log'!AG$2:AG$5455,$B1891,'Duel Log'!AH$2:AH$5455,"Win")</f>
        <v>0</v>
      </c>
      <c r="E1891" s="7" t="n">
        <f aca="false">COUNTIFS('Duel Log'!AF$2:AF$5455,$A1891,'Duel Log'!AG$2:AG$5455,$B1891,'Duel Log'!AH$2:AH$5455,"Loss")</f>
        <v>2</v>
      </c>
      <c r="F1891" s="7" t="n">
        <f aca="false">COUNTIFS('Duel Log'!AF$2:AF$5455,$A1891,'Duel Log'!AG$2:AG$5455,$B1891,'Duel Log'!AH$2:AH$5455,"Draw")</f>
        <v>0</v>
      </c>
      <c r="G1891" s="13" t="n">
        <f aca="false">IFERROR(D1891/C1891,"")</f>
        <v>0</v>
      </c>
    </row>
    <row r="1892" customFormat="false" ht="15" hidden="false" customHeight="true" outlineLevel="0" collapsed="false">
      <c r="A1892" s="7" t="s">
        <v>6777</v>
      </c>
      <c r="B1892" s="7" t="s">
        <v>2221</v>
      </c>
      <c r="C1892" s="7" t="n">
        <f aca="false">COUNTIFS('Duel Log'!AF$2:AF$5455,$A1892,'Duel Log'!AG$2:AG$5455,$B1892)</f>
        <v>1</v>
      </c>
      <c r="D1892" s="7" t="n">
        <f aca="false">COUNTIFS('Duel Log'!AF$2:AF$5455,$A1892,'Duel Log'!AG$2:AG$5455,$B1892,'Duel Log'!AH$2:AH$5455,"Win")</f>
        <v>0</v>
      </c>
      <c r="E1892" s="7" t="n">
        <f aca="false">COUNTIFS('Duel Log'!AF$2:AF$5455,$A1892,'Duel Log'!AG$2:AG$5455,$B1892,'Duel Log'!AH$2:AH$5455,"Loss")</f>
        <v>1</v>
      </c>
      <c r="F1892" s="7" t="n">
        <f aca="false">COUNTIFS('Duel Log'!AF$2:AF$5455,$A1892,'Duel Log'!AG$2:AG$5455,$B1892,'Duel Log'!AH$2:AH$5455,"Draw")</f>
        <v>0</v>
      </c>
      <c r="G1892" s="13" t="n">
        <f aca="false">IFERROR(D1892/C1892,"")</f>
        <v>0</v>
      </c>
    </row>
    <row r="1893" customFormat="false" ht="15" hidden="false" customHeight="true" outlineLevel="0" collapsed="false">
      <c r="A1893" s="7" t="s">
        <v>2190</v>
      </c>
      <c r="B1893" s="7" t="s">
        <v>587</v>
      </c>
      <c r="C1893" s="7" t="n">
        <f aca="false">COUNTIFS('Duel Log'!AF$2:AF$5455,$A1893,'Duel Log'!AG$2:AG$5455,$B1893)</f>
        <v>1</v>
      </c>
      <c r="D1893" s="7" t="n">
        <f aca="false">COUNTIFS('Duel Log'!AF$2:AF$5455,$A1893,'Duel Log'!AG$2:AG$5455,$B1893,'Duel Log'!AH$2:AH$5455,"Win")</f>
        <v>1</v>
      </c>
      <c r="E1893" s="7" t="n">
        <f aca="false">COUNTIFS('Duel Log'!AF$2:AF$5455,$A1893,'Duel Log'!AG$2:AG$5455,$B1893,'Duel Log'!AH$2:AH$5455,"Loss")</f>
        <v>0</v>
      </c>
      <c r="F1893" s="7" t="n">
        <f aca="false">COUNTIFS('Duel Log'!AF$2:AF$5455,$A1893,'Duel Log'!AG$2:AG$5455,$B1893,'Duel Log'!AH$2:AH$5455,"Draw")</f>
        <v>0</v>
      </c>
      <c r="G1893" s="13" t="n">
        <f aca="false">IFERROR(D1893/C1893,"")</f>
        <v>1</v>
      </c>
    </row>
    <row r="1894" customFormat="false" ht="15" hidden="false" customHeight="true" outlineLevel="0" collapsed="false">
      <c r="A1894" s="7" t="s">
        <v>7128</v>
      </c>
      <c r="B1894" s="7" t="s">
        <v>4788</v>
      </c>
      <c r="C1894" s="7" t="n">
        <f aca="false">COUNTIFS('Duel Log'!AF$2:AF$5455,$A1894,'Duel Log'!AG$2:AG$5455,$B1894)</f>
        <v>1</v>
      </c>
      <c r="D1894" s="7" t="n">
        <f aca="false">COUNTIFS('Duel Log'!AF$2:AF$5455,$A1894,'Duel Log'!AG$2:AG$5455,$B1894,'Duel Log'!AH$2:AH$5455,"Win")</f>
        <v>1</v>
      </c>
      <c r="E1894" s="7" t="n">
        <f aca="false">COUNTIFS('Duel Log'!AF$2:AF$5455,$A1894,'Duel Log'!AG$2:AG$5455,$B1894,'Duel Log'!AH$2:AH$5455,"Loss")</f>
        <v>0</v>
      </c>
      <c r="F1894" s="7" t="n">
        <f aca="false">COUNTIFS('Duel Log'!AF$2:AF$5455,$A1894,'Duel Log'!AG$2:AG$5455,$B1894,'Duel Log'!AH$2:AH$5455,"Draw")</f>
        <v>0</v>
      </c>
      <c r="G1894" s="13" t="n">
        <f aca="false">IFERROR(D1894/C1894,"")</f>
        <v>1</v>
      </c>
    </row>
    <row r="1895" customFormat="false" ht="15" hidden="false" customHeight="true" outlineLevel="0" collapsed="false">
      <c r="A1895" s="7" t="s">
        <v>1301</v>
      </c>
      <c r="B1895" s="7" t="s">
        <v>1300</v>
      </c>
      <c r="C1895" s="7" t="n">
        <f aca="false">COUNTIFS('Duel Log'!AF$2:AF$5455,$A1895,'Duel Log'!AG$2:AG$5455,$B1895)</f>
        <v>2</v>
      </c>
      <c r="D1895" s="7" t="n">
        <f aca="false">COUNTIFS('Duel Log'!AF$2:AF$5455,$A1895,'Duel Log'!AG$2:AG$5455,$B1895,'Duel Log'!AH$2:AH$5455,"Win")</f>
        <v>2</v>
      </c>
      <c r="E1895" s="7" t="n">
        <f aca="false">COUNTIFS('Duel Log'!AF$2:AF$5455,$A1895,'Duel Log'!AG$2:AG$5455,$B1895,'Duel Log'!AH$2:AH$5455,"Loss")</f>
        <v>0</v>
      </c>
      <c r="F1895" s="7" t="n">
        <f aca="false">COUNTIFS('Duel Log'!AF$2:AF$5455,$A1895,'Duel Log'!AG$2:AG$5455,$B1895,'Duel Log'!AH$2:AH$5455,"Draw")</f>
        <v>0</v>
      </c>
      <c r="G1895" s="13" t="n">
        <f aca="false">IFERROR(D1895/C1895,"")</f>
        <v>1</v>
      </c>
    </row>
    <row r="1896" customFormat="false" ht="15" hidden="false" customHeight="true" outlineLevel="0" collapsed="false">
      <c r="A1896" s="7" t="s">
        <v>641</v>
      </c>
      <c r="B1896" s="7" t="s">
        <v>526</v>
      </c>
      <c r="C1896" s="7" t="n">
        <f aca="false">COUNTIFS('Duel Log'!AF$2:AF$5455,$A1896,'Duel Log'!AG$2:AG$5455,$B1896)</f>
        <v>1</v>
      </c>
      <c r="D1896" s="7" t="n">
        <f aca="false">COUNTIFS('Duel Log'!AF$2:AF$5455,$A1896,'Duel Log'!AG$2:AG$5455,$B1896,'Duel Log'!AH$2:AH$5455,"Win")</f>
        <v>0</v>
      </c>
      <c r="E1896" s="7" t="n">
        <f aca="false">COUNTIFS('Duel Log'!AF$2:AF$5455,$A1896,'Duel Log'!AG$2:AG$5455,$B1896,'Duel Log'!AH$2:AH$5455,"Loss")</f>
        <v>1</v>
      </c>
      <c r="F1896" s="7" t="n">
        <f aca="false">COUNTIFS('Duel Log'!AF$2:AF$5455,$A1896,'Duel Log'!AG$2:AG$5455,$B1896,'Duel Log'!AH$2:AH$5455,"Draw")</f>
        <v>0</v>
      </c>
      <c r="G1896" s="13" t="n">
        <f aca="false">IFERROR(D1896/C1896,"")</f>
        <v>0</v>
      </c>
    </row>
    <row r="1897" customFormat="false" ht="15" hidden="false" customHeight="true" outlineLevel="0" collapsed="false">
      <c r="A1897" s="7" t="s">
        <v>5076</v>
      </c>
      <c r="B1897" s="7" t="s">
        <v>321</v>
      </c>
      <c r="C1897" s="7" t="n">
        <f aca="false">COUNTIFS('Duel Log'!AF$2:AF$5455,$A1897,'Duel Log'!AG$2:AG$5455,$B1897)</f>
        <v>1</v>
      </c>
      <c r="D1897" s="7" t="n">
        <f aca="false">COUNTIFS('Duel Log'!AF$2:AF$5455,$A1897,'Duel Log'!AG$2:AG$5455,$B1897,'Duel Log'!AH$2:AH$5455,"Win")</f>
        <v>1</v>
      </c>
      <c r="E1897" s="7" t="n">
        <f aca="false">COUNTIFS('Duel Log'!AF$2:AF$5455,$A1897,'Duel Log'!AG$2:AG$5455,$B1897,'Duel Log'!AH$2:AH$5455,"Loss")</f>
        <v>0</v>
      </c>
      <c r="F1897" s="7" t="n">
        <f aca="false">COUNTIFS('Duel Log'!AF$2:AF$5455,$A1897,'Duel Log'!AG$2:AG$5455,$B1897,'Duel Log'!AH$2:AH$5455,"Draw")</f>
        <v>0</v>
      </c>
      <c r="G1897" s="13" t="n">
        <f aca="false">IFERROR(D1897/C1897,"")</f>
        <v>1</v>
      </c>
    </row>
    <row r="1898" customFormat="false" ht="15" hidden="false" customHeight="true" outlineLevel="0" collapsed="false">
      <c r="A1898" s="7" t="s">
        <v>4157</v>
      </c>
      <c r="B1898" s="7" t="s">
        <v>4891</v>
      </c>
      <c r="C1898" s="7" t="n">
        <f aca="false">COUNTIFS('Duel Log'!AF$2:AF$5455,$A1898,'Duel Log'!AG$2:AG$5455,$B1898)</f>
        <v>1</v>
      </c>
      <c r="D1898" s="7" t="n">
        <f aca="false">COUNTIFS('Duel Log'!AF$2:AF$5455,$A1898,'Duel Log'!AG$2:AG$5455,$B1898,'Duel Log'!AH$2:AH$5455,"Win")</f>
        <v>0</v>
      </c>
      <c r="E1898" s="7" t="n">
        <f aca="false">COUNTIFS('Duel Log'!AF$2:AF$5455,$A1898,'Duel Log'!AG$2:AG$5455,$B1898,'Duel Log'!AH$2:AH$5455,"Loss")</f>
        <v>1</v>
      </c>
      <c r="F1898" s="7" t="n">
        <f aca="false">COUNTIFS('Duel Log'!AF$2:AF$5455,$A1898,'Duel Log'!AG$2:AG$5455,$B1898,'Duel Log'!AH$2:AH$5455,"Draw")</f>
        <v>0</v>
      </c>
      <c r="G1898" s="13" t="n">
        <f aca="false">IFERROR(D1898/C1898,"")</f>
        <v>0</v>
      </c>
    </row>
    <row r="1899" customFormat="false" ht="15" hidden="false" customHeight="true" outlineLevel="0" collapsed="false">
      <c r="A1899" s="7" t="s">
        <v>7969</v>
      </c>
      <c r="B1899" s="7" t="s">
        <v>380</v>
      </c>
      <c r="C1899" s="7" t="n">
        <f aca="false">COUNTIFS('Duel Log'!AF$2:AF$5455,$A1899,'Duel Log'!AG$2:AG$5455,$B1899)</f>
        <v>1</v>
      </c>
      <c r="D1899" s="7" t="n">
        <f aca="false">COUNTIFS('Duel Log'!AF$2:AF$5455,$A1899,'Duel Log'!AG$2:AG$5455,$B1899,'Duel Log'!AH$2:AH$5455,"Win")</f>
        <v>0</v>
      </c>
      <c r="E1899" s="7" t="n">
        <f aca="false">COUNTIFS('Duel Log'!AF$2:AF$5455,$A1899,'Duel Log'!AG$2:AG$5455,$B1899,'Duel Log'!AH$2:AH$5455,"Loss")</f>
        <v>1</v>
      </c>
      <c r="F1899" s="7" t="n">
        <f aca="false">COUNTIFS('Duel Log'!AF$2:AF$5455,$A1899,'Duel Log'!AG$2:AG$5455,$B1899,'Duel Log'!AH$2:AH$5455,"Draw")</f>
        <v>0</v>
      </c>
      <c r="G1899" s="13" t="n">
        <f aca="false">IFERROR(D1899/C1899,"")</f>
        <v>0</v>
      </c>
    </row>
    <row r="1900" customFormat="false" ht="15" hidden="false" customHeight="true" outlineLevel="0" collapsed="false">
      <c r="A1900" s="7" t="s">
        <v>3545</v>
      </c>
      <c r="B1900" s="7" t="s">
        <v>3546</v>
      </c>
      <c r="C1900" s="7" t="n">
        <f aca="false">COUNTIFS('Duel Log'!AF$2:AF$5455,$A1900,'Duel Log'!AG$2:AG$5455,$B1900)</f>
        <v>1</v>
      </c>
      <c r="D1900" s="7" t="n">
        <f aca="false">COUNTIFS('Duel Log'!AF$2:AF$5455,$A1900,'Duel Log'!AG$2:AG$5455,$B1900,'Duel Log'!AH$2:AH$5455,"Win")</f>
        <v>0</v>
      </c>
      <c r="E1900" s="7" t="n">
        <f aca="false">COUNTIFS('Duel Log'!AF$2:AF$5455,$A1900,'Duel Log'!AG$2:AG$5455,$B1900,'Duel Log'!AH$2:AH$5455,"Loss")</f>
        <v>1</v>
      </c>
      <c r="F1900" s="7" t="n">
        <f aca="false">COUNTIFS('Duel Log'!AF$2:AF$5455,$A1900,'Duel Log'!AG$2:AG$5455,$B1900,'Duel Log'!AH$2:AH$5455,"Draw")</f>
        <v>0</v>
      </c>
      <c r="G1900" s="13" t="n">
        <f aca="false">IFERROR(D1900/C1900,"")</f>
        <v>0</v>
      </c>
    </row>
    <row r="1901" customFormat="false" ht="15" hidden="false" customHeight="true" outlineLevel="0" collapsed="false">
      <c r="A1901" s="7" t="s">
        <v>3545</v>
      </c>
      <c r="B1901" s="7" t="s">
        <v>7975</v>
      </c>
      <c r="C1901" s="7" t="n">
        <f aca="false">COUNTIFS('Duel Log'!AF$2:AF$5455,$A1901,'Duel Log'!AG$2:AG$5455,$B1901)</f>
        <v>1</v>
      </c>
      <c r="D1901" s="7" t="n">
        <f aca="false">COUNTIFS('Duel Log'!AF$2:AF$5455,$A1901,'Duel Log'!AG$2:AG$5455,$B1901,'Duel Log'!AH$2:AH$5455,"Win")</f>
        <v>1</v>
      </c>
      <c r="E1901" s="7" t="n">
        <f aca="false">COUNTIFS('Duel Log'!AF$2:AF$5455,$A1901,'Duel Log'!AG$2:AG$5455,$B1901,'Duel Log'!AH$2:AH$5455,"Loss")</f>
        <v>0</v>
      </c>
      <c r="F1901" s="7" t="n">
        <f aca="false">COUNTIFS('Duel Log'!AF$2:AF$5455,$A1901,'Duel Log'!AG$2:AG$5455,$B1901,'Duel Log'!AH$2:AH$5455,"Draw")</f>
        <v>0</v>
      </c>
      <c r="G1901" s="13" t="n">
        <f aca="false">IFERROR(D1901/C1901,"")</f>
        <v>1</v>
      </c>
    </row>
    <row r="1902" customFormat="false" ht="15" hidden="false" customHeight="true" outlineLevel="0" collapsed="false">
      <c r="A1902" s="7" t="s">
        <v>3116</v>
      </c>
      <c r="B1902" s="7" t="s">
        <v>3117</v>
      </c>
      <c r="C1902" s="7" t="n">
        <f aca="false">COUNTIFS('Duel Log'!AF$2:AF$5455,$A1902,'Duel Log'!AG$2:AG$5455,$B1902)</f>
        <v>2</v>
      </c>
      <c r="D1902" s="7" t="n">
        <f aca="false">COUNTIFS('Duel Log'!AF$2:AF$5455,$A1902,'Duel Log'!AG$2:AG$5455,$B1902,'Duel Log'!AH$2:AH$5455,"Win")</f>
        <v>0</v>
      </c>
      <c r="E1902" s="7" t="n">
        <f aca="false">COUNTIFS('Duel Log'!AF$2:AF$5455,$A1902,'Duel Log'!AG$2:AG$5455,$B1902,'Duel Log'!AH$2:AH$5455,"Loss")</f>
        <v>2</v>
      </c>
      <c r="F1902" s="7" t="n">
        <f aca="false">COUNTIFS('Duel Log'!AF$2:AF$5455,$A1902,'Duel Log'!AG$2:AG$5455,$B1902,'Duel Log'!AH$2:AH$5455,"Draw")</f>
        <v>0</v>
      </c>
      <c r="G1902" s="13" t="n">
        <f aca="false">IFERROR(D1902/C1902,"")</f>
        <v>0</v>
      </c>
    </row>
    <row r="1903" customFormat="false" ht="15" hidden="false" customHeight="true" outlineLevel="0" collapsed="false">
      <c r="A1903" s="7" t="s">
        <v>4099</v>
      </c>
      <c r="B1903" s="7" t="s">
        <v>4098</v>
      </c>
      <c r="C1903" s="7" t="n">
        <f aca="false">COUNTIFS('Duel Log'!AF$2:AF$5455,$A1903,'Duel Log'!AG$2:AG$5455,$B1903)</f>
        <v>1</v>
      </c>
      <c r="D1903" s="7" t="n">
        <f aca="false">COUNTIFS('Duel Log'!AF$2:AF$5455,$A1903,'Duel Log'!AG$2:AG$5455,$B1903,'Duel Log'!AH$2:AH$5455,"Win")</f>
        <v>0</v>
      </c>
      <c r="E1903" s="7" t="n">
        <f aca="false">COUNTIFS('Duel Log'!AF$2:AF$5455,$A1903,'Duel Log'!AG$2:AG$5455,$B1903,'Duel Log'!AH$2:AH$5455,"Loss")</f>
        <v>1</v>
      </c>
      <c r="F1903" s="7" t="n">
        <f aca="false">COUNTIFS('Duel Log'!AF$2:AF$5455,$A1903,'Duel Log'!AG$2:AG$5455,$B1903,'Duel Log'!AH$2:AH$5455,"Draw")</f>
        <v>0</v>
      </c>
      <c r="G1903" s="13" t="n">
        <f aca="false">IFERROR(D1903/C1903,"")</f>
        <v>0</v>
      </c>
    </row>
    <row r="1904" customFormat="false" ht="15" hidden="false" customHeight="true" outlineLevel="0" collapsed="false">
      <c r="A1904" s="7" t="s">
        <v>1745</v>
      </c>
      <c r="B1904" s="7" t="s">
        <v>262</v>
      </c>
      <c r="C1904" s="7" t="n">
        <f aca="false">COUNTIFS('Duel Log'!AF$2:AF$5455,$A1904,'Duel Log'!AG$2:AG$5455,$B1904)</f>
        <v>2</v>
      </c>
      <c r="D1904" s="7" t="n">
        <f aca="false">COUNTIFS('Duel Log'!AF$2:AF$5455,$A1904,'Duel Log'!AG$2:AG$5455,$B1904,'Duel Log'!AH$2:AH$5455,"Win")</f>
        <v>0</v>
      </c>
      <c r="E1904" s="7" t="n">
        <f aca="false">COUNTIFS('Duel Log'!AF$2:AF$5455,$A1904,'Duel Log'!AG$2:AG$5455,$B1904,'Duel Log'!AH$2:AH$5455,"Loss")</f>
        <v>2</v>
      </c>
      <c r="F1904" s="7" t="n">
        <f aca="false">COUNTIFS('Duel Log'!AF$2:AF$5455,$A1904,'Duel Log'!AG$2:AG$5455,$B1904,'Duel Log'!AH$2:AH$5455,"Draw")</f>
        <v>0</v>
      </c>
      <c r="G1904" s="13" t="n">
        <f aca="false">IFERROR(D1904/C1904,"")</f>
        <v>0</v>
      </c>
    </row>
    <row r="1905" customFormat="false" ht="15" hidden="false" customHeight="true" outlineLevel="0" collapsed="false">
      <c r="A1905" s="7" t="s">
        <v>9159</v>
      </c>
      <c r="B1905" s="7" t="s">
        <v>9160</v>
      </c>
      <c r="C1905" s="7" t="n">
        <f aca="false">COUNTIFS('Duel Log'!AF$2:AF$5455,$A1905,'Duel Log'!AG$2:AG$5455,$B1905)</f>
        <v>1</v>
      </c>
      <c r="D1905" s="7" t="n">
        <f aca="false">COUNTIFS('Duel Log'!AF$2:AF$5455,$A1905,'Duel Log'!AG$2:AG$5455,$B1905,'Duel Log'!AH$2:AH$5455,"Win")</f>
        <v>0</v>
      </c>
      <c r="E1905" s="7" t="n">
        <f aca="false">COUNTIFS('Duel Log'!AF$2:AF$5455,$A1905,'Duel Log'!AG$2:AG$5455,$B1905,'Duel Log'!AH$2:AH$5455,"Loss")</f>
        <v>1</v>
      </c>
      <c r="F1905" s="7" t="n">
        <f aca="false">COUNTIFS('Duel Log'!AF$2:AF$5455,$A1905,'Duel Log'!AG$2:AG$5455,$B1905,'Duel Log'!AH$2:AH$5455,"Draw")</f>
        <v>0</v>
      </c>
      <c r="G1905" s="13" t="n">
        <f aca="false">IFERROR(D1905/C1905,"")</f>
        <v>0</v>
      </c>
    </row>
    <row r="1906" customFormat="false" ht="15" hidden="false" customHeight="true" outlineLevel="0" collapsed="false">
      <c r="A1906" s="7" t="s">
        <v>8260</v>
      </c>
      <c r="B1906" s="7" t="s">
        <v>7300</v>
      </c>
      <c r="C1906" s="7" t="n">
        <f aca="false">COUNTIFS('Duel Log'!AF$2:AF$5455,$A1906,'Duel Log'!AG$2:AG$5455,$B1906)</f>
        <v>1</v>
      </c>
      <c r="D1906" s="7" t="n">
        <f aca="false">COUNTIFS('Duel Log'!AF$2:AF$5455,$A1906,'Duel Log'!AG$2:AG$5455,$B1906,'Duel Log'!AH$2:AH$5455,"Win")</f>
        <v>1</v>
      </c>
      <c r="E1906" s="7" t="n">
        <f aca="false">COUNTIFS('Duel Log'!AF$2:AF$5455,$A1906,'Duel Log'!AG$2:AG$5455,$B1906,'Duel Log'!AH$2:AH$5455,"Loss")</f>
        <v>0</v>
      </c>
      <c r="F1906" s="7" t="n">
        <f aca="false">COUNTIFS('Duel Log'!AF$2:AF$5455,$A1906,'Duel Log'!AG$2:AG$5455,$B1906,'Duel Log'!AH$2:AH$5455,"Draw")</f>
        <v>0</v>
      </c>
      <c r="G1906" s="13" t="n">
        <f aca="false">IFERROR(D1906/C1906,"")</f>
        <v>1</v>
      </c>
    </row>
    <row r="1907" customFormat="false" ht="15" hidden="false" customHeight="true" outlineLevel="0" collapsed="false">
      <c r="A1907" s="7" t="s">
        <v>8124</v>
      </c>
      <c r="B1907" s="7" t="s">
        <v>217</v>
      </c>
      <c r="C1907" s="7" t="n">
        <f aca="false">COUNTIFS('Duel Log'!AF$2:AF$5455,$A1907,'Duel Log'!AG$2:AG$5455,$B1907)</f>
        <v>1</v>
      </c>
      <c r="D1907" s="7" t="n">
        <f aca="false">COUNTIFS('Duel Log'!AF$2:AF$5455,$A1907,'Duel Log'!AG$2:AG$5455,$B1907,'Duel Log'!AH$2:AH$5455,"Win")</f>
        <v>0</v>
      </c>
      <c r="E1907" s="7" t="n">
        <f aca="false">COUNTIFS('Duel Log'!AF$2:AF$5455,$A1907,'Duel Log'!AG$2:AG$5455,$B1907,'Duel Log'!AH$2:AH$5455,"Loss")</f>
        <v>1</v>
      </c>
      <c r="F1907" s="7" t="n">
        <f aca="false">COUNTIFS('Duel Log'!AF$2:AF$5455,$A1907,'Duel Log'!AG$2:AG$5455,$B1907,'Duel Log'!AH$2:AH$5455,"Draw")</f>
        <v>0</v>
      </c>
      <c r="G1907" s="13" t="n">
        <f aca="false">IFERROR(D1907/C1907,"")</f>
        <v>0</v>
      </c>
    </row>
    <row r="1908" customFormat="false" ht="15" hidden="false" customHeight="true" outlineLevel="0" collapsed="false">
      <c r="A1908" s="7" t="s">
        <v>990</v>
      </c>
      <c r="B1908" s="7" t="s">
        <v>180</v>
      </c>
      <c r="C1908" s="7" t="n">
        <f aca="false">COUNTIFS('Duel Log'!AF$2:AF$5455,$A1908,'Duel Log'!AG$2:AG$5455,$B1908)</f>
        <v>1</v>
      </c>
      <c r="D1908" s="7" t="n">
        <f aca="false">COUNTIFS('Duel Log'!AF$2:AF$5455,$A1908,'Duel Log'!AG$2:AG$5455,$B1908,'Duel Log'!AH$2:AH$5455,"Win")</f>
        <v>0</v>
      </c>
      <c r="E1908" s="7" t="n">
        <f aca="false">COUNTIFS('Duel Log'!AF$2:AF$5455,$A1908,'Duel Log'!AG$2:AG$5455,$B1908,'Duel Log'!AH$2:AH$5455,"Loss")</f>
        <v>1</v>
      </c>
      <c r="F1908" s="7" t="n">
        <f aca="false">COUNTIFS('Duel Log'!AF$2:AF$5455,$A1908,'Duel Log'!AG$2:AG$5455,$B1908,'Duel Log'!AH$2:AH$5455,"Draw")</f>
        <v>0</v>
      </c>
      <c r="G1908" s="13" t="n">
        <f aca="false">IFERROR(D1908/C1908,"")</f>
        <v>0</v>
      </c>
    </row>
    <row r="1909" customFormat="false" ht="15" hidden="false" customHeight="true" outlineLevel="0" collapsed="false">
      <c r="A1909" s="7" t="s">
        <v>5911</v>
      </c>
      <c r="B1909" s="7" t="s">
        <v>5910</v>
      </c>
      <c r="C1909" s="7" t="n">
        <f aca="false">COUNTIFS('Duel Log'!AF$2:AF$5455,$A1909,'Duel Log'!AG$2:AG$5455,$B1909)</f>
        <v>1</v>
      </c>
      <c r="D1909" s="7" t="n">
        <f aca="false">COUNTIFS('Duel Log'!AF$2:AF$5455,$A1909,'Duel Log'!AG$2:AG$5455,$B1909,'Duel Log'!AH$2:AH$5455,"Win")</f>
        <v>0</v>
      </c>
      <c r="E1909" s="7" t="n">
        <f aca="false">COUNTIFS('Duel Log'!AF$2:AF$5455,$A1909,'Duel Log'!AG$2:AG$5455,$B1909,'Duel Log'!AH$2:AH$5455,"Loss")</f>
        <v>1</v>
      </c>
      <c r="F1909" s="7" t="n">
        <f aca="false">COUNTIFS('Duel Log'!AF$2:AF$5455,$A1909,'Duel Log'!AG$2:AG$5455,$B1909,'Duel Log'!AH$2:AH$5455,"Draw")</f>
        <v>0</v>
      </c>
      <c r="G1909" s="13" t="n">
        <f aca="false">IFERROR(D1909/C1909,"")</f>
        <v>0</v>
      </c>
    </row>
    <row r="1910" customFormat="false" ht="15" hidden="false" customHeight="true" outlineLevel="0" collapsed="false">
      <c r="A1910" s="7" t="s">
        <v>7994</v>
      </c>
      <c r="B1910" s="7" t="s">
        <v>295</v>
      </c>
      <c r="C1910" s="7" t="n">
        <f aca="false">COUNTIFS('Duel Log'!AF$2:AF$5455,$A1910,'Duel Log'!AG$2:AG$5455,$B1910)</f>
        <v>1</v>
      </c>
      <c r="D1910" s="7" t="n">
        <f aca="false">COUNTIFS('Duel Log'!AF$2:AF$5455,$A1910,'Duel Log'!AG$2:AG$5455,$B1910,'Duel Log'!AH$2:AH$5455,"Win")</f>
        <v>0</v>
      </c>
      <c r="E1910" s="7" t="n">
        <f aca="false">COUNTIFS('Duel Log'!AF$2:AF$5455,$A1910,'Duel Log'!AG$2:AG$5455,$B1910,'Duel Log'!AH$2:AH$5455,"Loss")</f>
        <v>1</v>
      </c>
      <c r="F1910" s="7" t="n">
        <f aca="false">COUNTIFS('Duel Log'!AF$2:AF$5455,$A1910,'Duel Log'!AG$2:AG$5455,$B1910,'Duel Log'!AH$2:AH$5455,"Draw")</f>
        <v>0</v>
      </c>
      <c r="G1910" s="13" t="n">
        <f aca="false">IFERROR(D1910/C1910,"")</f>
        <v>0</v>
      </c>
    </row>
    <row r="1911" customFormat="false" ht="15" hidden="false" customHeight="true" outlineLevel="0" collapsed="false">
      <c r="A1911" s="7" t="s">
        <v>7738</v>
      </c>
      <c r="B1911" s="7" t="s">
        <v>3405</v>
      </c>
      <c r="C1911" s="7" t="n">
        <f aca="false">COUNTIFS('Duel Log'!AF$2:AF$5455,$A1911,'Duel Log'!AG$2:AG$5455,$B1911)</f>
        <v>2</v>
      </c>
      <c r="D1911" s="7" t="n">
        <f aca="false">COUNTIFS('Duel Log'!AF$2:AF$5455,$A1911,'Duel Log'!AG$2:AG$5455,$B1911,'Duel Log'!AH$2:AH$5455,"Win")</f>
        <v>2</v>
      </c>
      <c r="E1911" s="7" t="n">
        <f aca="false">COUNTIFS('Duel Log'!AF$2:AF$5455,$A1911,'Duel Log'!AG$2:AG$5455,$B1911,'Duel Log'!AH$2:AH$5455,"Loss")</f>
        <v>0</v>
      </c>
      <c r="F1911" s="7" t="n">
        <f aca="false">COUNTIFS('Duel Log'!AF$2:AF$5455,$A1911,'Duel Log'!AG$2:AG$5455,$B1911,'Duel Log'!AH$2:AH$5455,"Draw")</f>
        <v>0</v>
      </c>
      <c r="G1911" s="13" t="n">
        <f aca="false">IFERROR(D1911/C1911,"")</f>
        <v>1</v>
      </c>
    </row>
    <row r="1912" customFormat="false" ht="15" hidden="false" customHeight="true" outlineLevel="0" collapsed="false">
      <c r="A1912" s="7" t="s">
        <v>643</v>
      </c>
      <c r="B1912" s="7" t="s">
        <v>321</v>
      </c>
      <c r="C1912" s="7" t="n">
        <f aca="false">COUNTIFS('Duel Log'!AF$2:AF$5455,$A1912,'Duel Log'!AG$2:AG$5455,$B1912)</f>
        <v>1</v>
      </c>
      <c r="D1912" s="7" t="n">
        <f aca="false">COUNTIFS('Duel Log'!AF$2:AF$5455,$A1912,'Duel Log'!AG$2:AG$5455,$B1912,'Duel Log'!AH$2:AH$5455,"Win")</f>
        <v>0</v>
      </c>
      <c r="E1912" s="7" t="n">
        <f aca="false">COUNTIFS('Duel Log'!AF$2:AF$5455,$A1912,'Duel Log'!AG$2:AG$5455,$B1912,'Duel Log'!AH$2:AH$5455,"Loss")</f>
        <v>1</v>
      </c>
      <c r="F1912" s="7" t="n">
        <f aca="false">COUNTIFS('Duel Log'!AF$2:AF$5455,$A1912,'Duel Log'!AG$2:AG$5455,$B1912,'Duel Log'!AH$2:AH$5455,"Draw")</f>
        <v>0</v>
      </c>
      <c r="G1912" s="13" t="n">
        <f aca="false">IFERROR(D1912/C1912,"")</f>
        <v>0</v>
      </c>
    </row>
    <row r="1913" customFormat="false" ht="15" hidden="false" customHeight="true" outlineLevel="0" collapsed="false">
      <c r="A1913" s="7" t="s">
        <v>4530</v>
      </c>
      <c r="B1913" s="7" t="s">
        <v>296</v>
      </c>
      <c r="C1913" s="7" t="n">
        <f aca="false">COUNTIFS('Duel Log'!AF$2:AF$5455,$A1913,'Duel Log'!AG$2:AG$5455,$B1913)</f>
        <v>2</v>
      </c>
      <c r="D1913" s="7" t="n">
        <f aca="false">COUNTIFS('Duel Log'!AF$2:AF$5455,$A1913,'Duel Log'!AG$2:AG$5455,$B1913,'Duel Log'!AH$2:AH$5455,"Win")</f>
        <v>2</v>
      </c>
      <c r="E1913" s="7" t="n">
        <f aca="false">COUNTIFS('Duel Log'!AF$2:AF$5455,$A1913,'Duel Log'!AG$2:AG$5455,$B1913,'Duel Log'!AH$2:AH$5455,"Loss")</f>
        <v>0</v>
      </c>
      <c r="F1913" s="7" t="n">
        <f aca="false">COUNTIFS('Duel Log'!AF$2:AF$5455,$A1913,'Duel Log'!AG$2:AG$5455,$B1913,'Duel Log'!AH$2:AH$5455,"Draw")</f>
        <v>0</v>
      </c>
      <c r="G1913" s="13" t="n">
        <f aca="false">IFERROR(D1913/C1913,"")</f>
        <v>1</v>
      </c>
    </row>
    <row r="1914" customFormat="false" ht="15" hidden="false" customHeight="true" outlineLevel="0" collapsed="false">
      <c r="A1914" s="7" t="s">
        <v>4530</v>
      </c>
      <c r="B1914" s="7" t="s">
        <v>206</v>
      </c>
      <c r="C1914" s="7" t="n">
        <f aca="false">COUNTIFS('Duel Log'!AF$2:AF$5455,$A1914,'Duel Log'!AG$2:AG$5455,$B1914)</f>
        <v>2</v>
      </c>
      <c r="D1914" s="7" t="n">
        <f aca="false">COUNTIFS('Duel Log'!AF$2:AF$5455,$A1914,'Duel Log'!AG$2:AG$5455,$B1914,'Duel Log'!AH$2:AH$5455,"Win")</f>
        <v>0</v>
      </c>
      <c r="E1914" s="7" t="n">
        <f aca="false">COUNTIFS('Duel Log'!AF$2:AF$5455,$A1914,'Duel Log'!AG$2:AG$5455,$B1914,'Duel Log'!AH$2:AH$5455,"Loss")</f>
        <v>2</v>
      </c>
      <c r="F1914" s="7" t="n">
        <f aca="false">COUNTIFS('Duel Log'!AF$2:AF$5455,$A1914,'Duel Log'!AG$2:AG$5455,$B1914,'Duel Log'!AH$2:AH$5455,"Draw")</f>
        <v>0</v>
      </c>
      <c r="G1914" s="13" t="n">
        <f aca="false">IFERROR(D1914/C1914,"")</f>
        <v>0</v>
      </c>
    </row>
    <row r="1915" customFormat="false" ht="15" hidden="false" customHeight="true" outlineLevel="0" collapsed="false">
      <c r="A1915" s="7" t="s">
        <v>4530</v>
      </c>
      <c r="B1915" s="7" t="s">
        <v>368</v>
      </c>
      <c r="C1915" s="7" t="n">
        <f aca="false">COUNTIFS('Duel Log'!AF$2:AF$5455,$A1915,'Duel Log'!AG$2:AG$5455,$B1915)</f>
        <v>1</v>
      </c>
      <c r="D1915" s="7" t="n">
        <f aca="false">COUNTIFS('Duel Log'!AF$2:AF$5455,$A1915,'Duel Log'!AG$2:AG$5455,$B1915,'Duel Log'!AH$2:AH$5455,"Win")</f>
        <v>0</v>
      </c>
      <c r="E1915" s="7" t="n">
        <f aca="false">COUNTIFS('Duel Log'!AF$2:AF$5455,$A1915,'Duel Log'!AG$2:AG$5455,$B1915,'Duel Log'!AH$2:AH$5455,"Loss")</f>
        <v>1</v>
      </c>
      <c r="F1915" s="7" t="n">
        <f aca="false">COUNTIFS('Duel Log'!AF$2:AF$5455,$A1915,'Duel Log'!AG$2:AG$5455,$B1915,'Duel Log'!AH$2:AH$5455,"Draw")</f>
        <v>0</v>
      </c>
      <c r="G1915" s="13" t="n">
        <f aca="false">IFERROR(D1915/C1915,"")</f>
        <v>0</v>
      </c>
    </row>
    <row r="1916" customFormat="false" ht="15" hidden="false" customHeight="true" outlineLevel="0" collapsed="false">
      <c r="A1916" s="7" t="s">
        <v>1989</v>
      </c>
      <c r="B1916" s="7" t="s">
        <v>1990</v>
      </c>
      <c r="C1916" s="7" t="n">
        <f aca="false">COUNTIFS('Duel Log'!AF$2:AF$5455,$A1916,'Duel Log'!AG$2:AG$5455,$B1916)</f>
        <v>2</v>
      </c>
      <c r="D1916" s="7" t="n">
        <f aca="false">COUNTIFS('Duel Log'!AF$2:AF$5455,$A1916,'Duel Log'!AG$2:AG$5455,$B1916,'Duel Log'!AH$2:AH$5455,"Win")</f>
        <v>2</v>
      </c>
      <c r="E1916" s="7" t="n">
        <f aca="false">COUNTIFS('Duel Log'!AF$2:AF$5455,$A1916,'Duel Log'!AG$2:AG$5455,$B1916,'Duel Log'!AH$2:AH$5455,"Loss")</f>
        <v>0</v>
      </c>
      <c r="F1916" s="7" t="n">
        <f aca="false">COUNTIFS('Duel Log'!AF$2:AF$5455,$A1916,'Duel Log'!AG$2:AG$5455,$B1916,'Duel Log'!AH$2:AH$5455,"Draw")</f>
        <v>0</v>
      </c>
      <c r="G1916" s="13" t="n">
        <f aca="false">IFERROR(D1916/C1916,"")</f>
        <v>1</v>
      </c>
    </row>
    <row r="1917" customFormat="false" ht="15" hidden="false" customHeight="true" outlineLevel="0" collapsed="false">
      <c r="A1917" s="7" t="s">
        <v>4905</v>
      </c>
      <c r="B1917" s="7" t="s">
        <v>4904</v>
      </c>
      <c r="C1917" s="7" t="n">
        <f aca="false">COUNTIFS('Duel Log'!AF$2:AF$5455,$A1917,'Duel Log'!AG$2:AG$5455,$B1917)</f>
        <v>1</v>
      </c>
      <c r="D1917" s="7" t="n">
        <f aca="false">COUNTIFS('Duel Log'!AF$2:AF$5455,$A1917,'Duel Log'!AG$2:AG$5455,$B1917,'Duel Log'!AH$2:AH$5455,"Win")</f>
        <v>0</v>
      </c>
      <c r="E1917" s="7" t="n">
        <f aca="false">COUNTIFS('Duel Log'!AF$2:AF$5455,$A1917,'Duel Log'!AG$2:AG$5455,$B1917,'Duel Log'!AH$2:AH$5455,"Loss")</f>
        <v>1</v>
      </c>
      <c r="F1917" s="7" t="n">
        <f aca="false">COUNTIFS('Duel Log'!AF$2:AF$5455,$A1917,'Duel Log'!AG$2:AG$5455,$B1917,'Duel Log'!AH$2:AH$5455,"Draw")</f>
        <v>0</v>
      </c>
      <c r="G1917" s="13" t="n">
        <f aca="false">IFERROR(D1917/C1917,"")</f>
        <v>0</v>
      </c>
    </row>
    <row r="1918" customFormat="false" ht="15" hidden="false" customHeight="true" outlineLevel="0" collapsed="false">
      <c r="A1918" s="7" t="s">
        <v>1325</v>
      </c>
      <c r="B1918" s="7" t="s">
        <v>363</v>
      </c>
      <c r="C1918" s="7" t="n">
        <f aca="false">COUNTIFS('Duel Log'!AF$2:AF$5455,$A1918,'Duel Log'!AG$2:AG$5455,$B1918)</f>
        <v>2</v>
      </c>
      <c r="D1918" s="7" t="n">
        <f aca="false">COUNTIFS('Duel Log'!AF$2:AF$5455,$A1918,'Duel Log'!AG$2:AG$5455,$B1918,'Duel Log'!AH$2:AH$5455,"Win")</f>
        <v>0</v>
      </c>
      <c r="E1918" s="7" t="n">
        <f aca="false">COUNTIFS('Duel Log'!AF$2:AF$5455,$A1918,'Duel Log'!AG$2:AG$5455,$B1918,'Duel Log'!AH$2:AH$5455,"Loss")</f>
        <v>2</v>
      </c>
      <c r="F1918" s="7" t="n">
        <f aca="false">COUNTIFS('Duel Log'!AF$2:AF$5455,$A1918,'Duel Log'!AG$2:AG$5455,$B1918,'Duel Log'!AH$2:AH$5455,"Draw")</f>
        <v>0</v>
      </c>
      <c r="G1918" s="13" t="n">
        <f aca="false">IFERROR(D1918/C1918,"")</f>
        <v>0</v>
      </c>
    </row>
    <row r="1919" customFormat="false" ht="15" hidden="false" customHeight="true" outlineLevel="0" collapsed="false">
      <c r="A1919" s="7" t="s">
        <v>6649</v>
      </c>
      <c r="B1919" s="7" t="s">
        <v>1300</v>
      </c>
      <c r="C1919" s="7" t="n">
        <f aca="false">COUNTIFS('Duel Log'!AF$2:AF$5455,$A1919,'Duel Log'!AG$2:AG$5455,$B1919)</f>
        <v>1</v>
      </c>
      <c r="D1919" s="7" t="n">
        <f aca="false">COUNTIFS('Duel Log'!AF$2:AF$5455,$A1919,'Duel Log'!AG$2:AG$5455,$B1919,'Duel Log'!AH$2:AH$5455,"Win")</f>
        <v>0</v>
      </c>
      <c r="E1919" s="7" t="n">
        <f aca="false">COUNTIFS('Duel Log'!AF$2:AF$5455,$A1919,'Duel Log'!AG$2:AG$5455,$B1919,'Duel Log'!AH$2:AH$5455,"Loss")</f>
        <v>1</v>
      </c>
      <c r="F1919" s="7" t="n">
        <f aca="false">COUNTIFS('Duel Log'!AF$2:AF$5455,$A1919,'Duel Log'!AG$2:AG$5455,$B1919,'Duel Log'!AH$2:AH$5455,"Draw")</f>
        <v>0</v>
      </c>
      <c r="G1919" s="13" t="n">
        <f aca="false">IFERROR(D1919/C1919,"")</f>
        <v>0</v>
      </c>
    </row>
    <row r="1920" customFormat="false" ht="15" hidden="false" customHeight="true" outlineLevel="0" collapsed="false">
      <c r="A1920" s="7" t="s">
        <v>2059</v>
      </c>
      <c r="B1920" s="7" t="s">
        <v>267</v>
      </c>
      <c r="C1920" s="7" t="n">
        <f aca="false">COUNTIFS('Duel Log'!AF$2:AF$5455,$A1920,'Duel Log'!AG$2:AG$5455,$B1920)</f>
        <v>2</v>
      </c>
      <c r="D1920" s="7" t="n">
        <f aca="false">COUNTIFS('Duel Log'!AF$2:AF$5455,$A1920,'Duel Log'!AG$2:AG$5455,$B1920,'Duel Log'!AH$2:AH$5455,"Win")</f>
        <v>2</v>
      </c>
      <c r="E1920" s="7" t="n">
        <f aca="false">COUNTIFS('Duel Log'!AF$2:AF$5455,$A1920,'Duel Log'!AG$2:AG$5455,$B1920,'Duel Log'!AH$2:AH$5455,"Loss")</f>
        <v>0</v>
      </c>
      <c r="F1920" s="7" t="n">
        <f aca="false">COUNTIFS('Duel Log'!AF$2:AF$5455,$A1920,'Duel Log'!AG$2:AG$5455,$B1920,'Duel Log'!AH$2:AH$5455,"Draw")</f>
        <v>0</v>
      </c>
      <c r="G1920" s="13" t="n">
        <f aca="false">IFERROR(D1920/C1920,"")</f>
        <v>1</v>
      </c>
    </row>
    <row r="1921" customFormat="false" ht="15" hidden="false" customHeight="true" outlineLevel="0" collapsed="false">
      <c r="A1921" s="7" t="s">
        <v>3788</v>
      </c>
      <c r="B1921" s="7" t="s">
        <v>1427</v>
      </c>
      <c r="C1921" s="7" t="n">
        <f aca="false">COUNTIFS('Duel Log'!AF$2:AF$5455,$A1921,'Duel Log'!AG$2:AG$5455,$B1921)</f>
        <v>1</v>
      </c>
      <c r="D1921" s="7" t="n">
        <f aca="false">COUNTIFS('Duel Log'!AF$2:AF$5455,$A1921,'Duel Log'!AG$2:AG$5455,$B1921,'Duel Log'!AH$2:AH$5455,"Win")</f>
        <v>0</v>
      </c>
      <c r="E1921" s="7" t="n">
        <f aca="false">COUNTIFS('Duel Log'!AF$2:AF$5455,$A1921,'Duel Log'!AG$2:AG$5455,$B1921,'Duel Log'!AH$2:AH$5455,"Loss")</f>
        <v>1</v>
      </c>
      <c r="F1921" s="7" t="n">
        <f aca="false">COUNTIFS('Duel Log'!AF$2:AF$5455,$A1921,'Duel Log'!AG$2:AG$5455,$B1921,'Duel Log'!AH$2:AH$5455,"Draw")</f>
        <v>0</v>
      </c>
      <c r="G1921" s="13" t="n">
        <f aca="false">IFERROR(D1921/C1921,"")</f>
        <v>0</v>
      </c>
    </row>
    <row r="1922" customFormat="false" ht="15" hidden="false" customHeight="true" outlineLevel="0" collapsed="false">
      <c r="A1922" s="7" t="s">
        <v>3788</v>
      </c>
      <c r="B1922" s="7" t="s">
        <v>3787</v>
      </c>
      <c r="C1922" s="7" t="n">
        <f aca="false">COUNTIFS('Duel Log'!AF$2:AF$5455,$A1922,'Duel Log'!AG$2:AG$5455,$B1922)</f>
        <v>1</v>
      </c>
      <c r="D1922" s="7" t="n">
        <f aca="false">COUNTIFS('Duel Log'!AF$2:AF$5455,$A1922,'Duel Log'!AG$2:AG$5455,$B1922,'Duel Log'!AH$2:AH$5455,"Win")</f>
        <v>1</v>
      </c>
      <c r="E1922" s="7" t="n">
        <f aca="false">COUNTIFS('Duel Log'!AF$2:AF$5455,$A1922,'Duel Log'!AG$2:AG$5455,$B1922,'Duel Log'!AH$2:AH$5455,"Loss")</f>
        <v>0</v>
      </c>
      <c r="F1922" s="7" t="n">
        <f aca="false">COUNTIFS('Duel Log'!AF$2:AF$5455,$A1922,'Duel Log'!AG$2:AG$5455,$B1922,'Duel Log'!AH$2:AH$5455,"Draw")</f>
        <v>0</v>
      </c>
      <c r="G1922" s="13" t="n">
        <f aca="false">IFERROR(D1922/C1922,"")</f>
        <v>1</v>
      </c>
    </row>
    <row r="1923" customFormat="false" ht="15" hidden="false" customHeight="true" outlineLevel="0" collapsed="false">
      <c r="A1923" s="7" t="s">
        <v>6646</v>
      </c>
      <c r="B1923" s="7" t="s">
        <v>787</v>
      </c>
      <c r="C1923" s="7" t="n">
        <f aca="false">COUNTIFS('Duel Log'!AF$2:AF$5455,$A1923,'Duel Log'!AG$2:AG$5455,$B1923)</f>
        <v>1</v>
      </c>
      <c r="D1923" s="7" t="n">
        <f aca="false">COUNTIFS('Duel Log'!AF$2:AF$5455,$A1923,'Duel Log'!AG$2:AG$5455,$B1923,'Duel Log'!AH$2:AH$5455,"Win")</f>
        <v>0</v>
      </c>
      <c r="E1923" s="7" t="n">
        <f aca="false">COUNTIFS('Duel Log'!AF$2:AF$5455,$A1923,'Duel Log'!AG$2:AG$5455,$B1923,'Duel Log'!AH$2:AH$5455,"Loss")</f>
        <v>1</v>
      </c>
      <c r="F1923" s="7" t="n">
        <f aca="false">COUNTIFS('Duel Log'!AF$2:AF$5455,$A1923,'Duel Log'!AG$2:AG$5455,$B1923,'Duel Log'!AH$2:AH$5455,"Draw")</f>
        <v>0</v>
      </c>
      <c r="G1923" s="13" t="n">
        <f aca="false">IFERROR(D1923/C1923,"")</f>
        <v>0</v>
      </c>
    </row>
    <row r="1924" customFormat="false" ht="15" hidden="false" customHeight="true" outlineLevel="0" collapsed="false">
      <c r="A1924" s="7" t="s">
        <v>5404</v>
      </c>
      <c r="B1924" s="7" t="s">
        <v>5403</v>
      </c>
      <c r="C1924" s="7" t="n">
        <f aca="false">COUNTIFS('Duel Log'!AF$2:AF$5455,$A1924,'Duel Log'!AG$2:AG$5455,$B1924)</f>
        <v>1</v>
      </c>
      <c r="D1924" s="7" t="n">
        <f aca="false">COUNTIFS('Duel Log'!AF$2:AF$5455,$A1924,'Duel Log'!AG$2:AG$5455,$B1924,'Duel Log'!AH$2:AH$5455,"Win")</f>
        <v>0</v>
      </c>
      <c r="E1924" s="7" t="n">
        <f aca="false">COUNTIFS('Duel Log'!AF$2:AF$5455,$A1924,'Duel Log'!AG$2:AG$5455,$B1924,'Duel Log'!AH$2:AH$5455,"Loss")</f>
        <v>1</v>
      </c>
      <c r="F1924" s="7" t="n">
        <f aca="false">COUNTIFS('Duel Log'!AF$2:AF$5455,$A1924,'Duel Log'!AG$2:AG$5455,$B1924,'Duel Log'!AH$2:AH$5455,"Draw")</f>
        <v>0</v>
      </c>
      <c r="G1924" s="13" t="n">
        <f aca="false">IFERROR(D1924/C1924,"")</f>
        <v>0</v>
      </c>
    </row>
    <row r="1925" customFormat="false" ht="15" hidden="false" customHeight="true" outlineLevel="0" collapsed="false">
      <c r="A1925" s="7" t="s">
        <v>1927</v>
      </c>
      <c r="B1925" s="7" t="s">
        <v>3652</v>
      </c>
      <c r="C1925" s="7" t="n">
        <f aca="false">COUNTIFS('Duel Log'!AF$2:AF$5455,$A1925,'Duel Log'!AG$2:AG$5455,$B1925)</f>
        <v>2</v>
      </c>
      <c r="D1925" s="7" t="n">
        <f aca="false">COUNTIFS('Duel Log'!AF$2:AF$5455,$A1925,'Duel Log'!AG$2:AG$5455,$B1925,'Duel Log'!AH$2:AH$5455,"Win")</f>
        <v>2</v>
      </c>
      <c r="E1925" s="7" t="n">
        <f aca="false">COUNTIFS('Duel Log'!AF$2:AF$5455,$A1925,'Duel Log'!AG$2:AG$5455,$B1925,'Duel Log'!AH$2:AH$5455,"Loss")</f>
        <v>0</v>
      </c>
      <c r="F1925" s="7" t="n">
        <f aca="false">COUNTIFS('Duel Log'!AF$2:AF$5455,$A1925,'Duel Log'!AG$2:AG$5455,$B1925,'Duel Log'!AH$2:AH$5455,"Draw")</f>
        <v>0</v>
      </c>
      <c r="G1925" s="13" t="n">
        <f aca="false">IFERROR(D1925/C1925,"")</f>
        <v>1</v>
      </c>
    </row>
    <row r="1926" customFormat="false" ht="15" hidden="false" customHeight="true" outlineLevel="0" collapsed="false">
      <c r="A1926" s="7" t="s">
        <v>1927</v>
      </c>
      <c r="B1926" s="7" t="s">
        <v>3719</v>
      </c>
      <c r="C1926" s="7" t="n">
        <f aca="false">COUNTIFS('Duel Log'!AF$2:AF$5455,$A1926,'Duel Log'!AG$2:AG$5455,$B1926)</f>
        <v>1</v>
      </c>
      <c r="D1926" s="7" t="n">
        <f aca="false">COUNTIFS('Duel Log'!AF$2:AF$5455,$A1926,'Duel Log'!AG$2:AG$5455,$B1926,'Duel Log'!AH$2:AH$5455,"Win")</f>
        <v>1</v>
      </c>
      <c r="E1926" s="7" t="n">
        <f aca="false">COUNTIFS('Duel Log'!AF$2:AF$5455,$A1926,'Duel Log'!AG$2:AG$5455,$B1926,'Duel Log'!AH$2:AH$5455,"Loss")</f>
        <v>0</v>
      </c>
      <c r="F1926" s="7" t="n">
        <f aca="false">COUNTIFS('Duel Log'!AF$2:AF$5455,$A1926,'Duel Log'!AG$2:AG$5455,$B1926,'Duel Log'!AH$2:AH$5455,"Draw")</f>
        <v>0</v>
      </c>
      <c r="G1926" s="13" t="n">
        <f aca="false">IFERROR(D1926/C1926,"")</f>
        <v>1</v>
      </c>
    </row>
    <row r="1927" customFormat="false" ht="15" hidden="false" customHeight="true" outlineLevel="0" collapsed="false">
      <c r="A1927" s="7" t="s">
        <v>3185</v>
      </c>
      <c r="B1927" s="7" t="s">
        <v>2102</v>
      </c>
      <c r="C1927" s="7" t="n">
        <f aca="false">COUNTIFS('Duel Log'!AF$2:AF$5455,$A1927,'Duel Log'!AG$2:AG$5455,$B1927)</f>
        <v>2</v>
      </c>
      <c r="D1927" s="7" t="n">
        <f aca="false">COUNTIFS('Duel Log'!AF$2:AF$5455,$A1927,'Duel Log'!AG$2:AG$5455,$B1927,'Duel Log'!AH$2:AH$5455,"Win")</f>
        <v>2</v>
      </c>
      <c r="E1927" s="7" t="n">
        <f aca="false">COUNTIFS('Duel Log'!AF$2:AF$5455,$A1927,'Duel Log'!AG$2:AG$5455,$B1927,'Duel Log'!AH$2:AH$5455,"Loss")</f>
        <v>0</v>
      </c>
      <c r="F1927" s="7" t="n">
        <f aca="false">COUNTIFS('Duel Log'!AF$2:AF$5455,$A1927,'Duel Log'!AG$2:AG$5455,$B1927,'Duel Log'!AH$2:AH$5455,"Draw")</f>
        <v>0</v>
      </c>
      <c r="G1927" s="13" t="n">
        <f aca="false">IFERROR(D1927/C1927,"")</f>
        <v>1</v>
      </c>
    </row>
    <row r="1928" customFormat="false" ht="15" hidden="false" customHeight="true" outlineLevel="0" collapsed="false">
      <c r="A1928" s="7" t="s">
        <v>2912</v>
      </c>
      <c r="B1928" s="7" t="s">
        <v>652</v>
      </c>
      <c r="C1928" s="7" t="n">
        <f aca="false">COUNTIFS('Duel Log'!AF$2:AF$5455,$A1928,'Duel Log'!AG$2:AG$5455,$B1928)</f>
        <v>2</v>
      </c>
      <c r="D1928" s="7" t="n">
        <f aca="false">COUNTIFS('Duel Log'!AF$2:AF$5455,$A1928,'Duel Log'!AG$2:AG$5455,$B1928,'Duel Log'!AH$2:AH$5455,"Win")</f>
        <v>0</v>
      </c>
      <c r="E1928" s="7" t="n">
        <f aca="false">COUNTIFS('Duel Log'!AF$2:AF$5455,$A1928,'Duel Log'!AG$2:AG$5455,$B1928,'Duel Log'!AH$2:AH$5455,"Loss")</f>
        <v>2</v>
      </c>
      <c r="F1928" s="7" t="n">
        <f aca="false">COUNTIFS('Duel Log'!AF$2:AF$5455,$A1928,'Duel Log'!AG$2:AG$5455,$B1928,'Duel Log'!AH$2:AH$5455,"Draw")</f>
        <v>0</v>
      </c>
      <c r="G1928" s="13" t="n">
        <f aca="false">IFERROR(D1928/C1928,"")</f>
        <v>0</v>
      </c>
    </row>
    <row r="1929" customFormat="false" ht="15" hidden="false" customHeight="true" outlineLevel="0" collapsed="false">
      <c r="A1929" s="7" t="s">
        <v>363</v>
      </c>
      <c r="B1929" s="7" t="s">
        <v>2249</v>
      </c>
      <c r="C1929" s="7" t="n">
        <f aca="false">COUNTIFS('Duel Log'!AF$2:AF$5455,$A1929,'Duel Log'!AG$2:AG$5455,$B1929)</f>
        <v>2</v>
      </c>
      <c r="D1929" s="7" t="n">
        <f aca="false">COUNTIFS('Duel Log'!AF$2:AF$5455,$A1929,'Duel Log'!AG$2:AG$5455,$B1929,'Duel Log'!AH$2:AH$5455,"Win")</f>
        <v>0</v>
      </c>
      <c r="E1929" s="7" t="n">
        <f aca="false">COUNTIFS('Duel Log'!AF$2:AF$5455,$A1929,'Duel Log'!AG$2:AG$5455,$B1929,'Duel Log'!AH$2:AH$5455,"Loss")</f>
        <v>2</v>
      </c>
      <c r="F1929" s="7" t="n">
        <f aca="false">COUNTIFS('Duel Log'!AF$2:AF$5455,$A1929,'Duel Log'!AG$2:AG$5455,$B1929,'Duel Log'!AH$2:AH$5455,"Draw")</f>
        <v>0</v>
      </c>
      <c r="G1929" s="13" t="n">
        <f aca="false">IFERROR(D1929/C1929,"")</f>
        <v>0</v>
      </c>
    </row>
    <row r="1930" customFormat="false" ht="15" hidden="false" customHeight="true" outlineLevel="0" collapsed="false">
      <c r="A1930" s="7" t="s">
        <v>363</v>
      </c>
      <c r="B1930" s="7" t="s">
        <v>2338</v>
      </c>
      <c r="C1930" s="7" t="n">
        <f aca="false">COUNTIFS('Duel Log'!AF$2:AF$5455,$A1930,'Duel Log'!AG$2:AG$5455,$B1930)</f>
        <v>2</v>
      </c>
      <c r="D1930" s="7" t="n">
        <f aca="false">COUNTIFS('Duel Log'!AF$2:AF$5455,$A1930,'Duel Log'!AG$2:AG$5455,$B1930,'Duel Log'!AH$2:AH$5455,"Win")</f>
        <v>0</v>
      </c>
      <c r="E1930" s="7" t="n">
        <f aca="false">COUNTIFS('Duel Log'!AF$2:AF$5455,$A1930,'Duel Log'!AG$2:AG$5455,$B1930,'Duel Log'!AH$2:AH$5455,"Loss")</f>
        <v>2</v>
      </c>
      <c r="F1930" s="7" t="n">
        <f aca="false">COUNTIFS('Duel Log'!AF$2:AF$5455,$A1930,'Duel Log'!AG$2:AG$5455,$B1930,'Duel Log'!AH$2:AH$5455,"Draw")</f>
        <v>0</v>
      </c>
      <c r="G1930" s="13" t="n">
        <f aca="false">IFERROR(D1930/C1930,"")</f>
        <v>0</v>
      </c>
    </row>
    <row r="1931" customFormat="false" ht="15" hidden="false" customHeight="true" outlineLevel="0" collapsed="false">
      <c r="A1931" s="7" t="s">
        <v>363</v>
      </c>
      <c r="B1931" s="7" t="s">
        <v>1061</v>
      </c>
      <c r="C1931" s="7" t="n">
        <f aca="false">COUNTIFS('Duel Log'!AF$2:AF$5455,$A1931,'Duel Log'!AG$2:AG$5455,$B1931)</f>
        <v>1</v>
      </c>
      <c r="D1931" s="7" t="n">
        <f aca="false">COUNTIFS('Duel Log'!AF$2:AF$5455,$A1931,'Duel Log'!AG$2:AG$5455,$B1931,'Duel Log'!AH$2:AH$5455,"Win")</f>
        <v>1</v>
      </c>
      <c r="E1931" s="7" t="n">
        <f aca="false">COUNTIFS('Duel Log'!AF$2:AF$5455,$A1931,'Duel Log'!AG$2:AG$5455,$B1931,'Duel Log'!AH$2:AH$5455,"Loss")</f>
        <v>0</v>
      </c>
      <c r="F1931" s="7" t="n">
        <f aca="false">COUNTIFS('Duel Log'!AF$2:AF$5455,$A1931,'Duel Log'!AG$2:AG$5455,$B1931,'Duel Log'!AH$2:AH$5455,"Draw")</f>
        <v>0</v>
      </c>
      <c r="G1931" s="13" t="n">
        <f aca="false">IFERROR(D1931/C1931,"")</f>
        <v>1</v>
      </c>
    </row>
    <row r="1932" customFormat="false" ht="15" hidden="false" customHeight="true" outlineLevel="0" collapsed="false">
      <c r="A1932" s="7" t="s">
        <v>363</v>
      </c>
      <c r="B1932" s="7" t="s">
        <v>1817</v>
      </c>
      <c r="C1932" s="7" t="n">
        <f aca="false">COUNTIFS('Duel Log'!AF$2:AF$5455,$A1932,'Duel Log'!AG$2:AG$5455,$B1932)</f>
        <v>2</v>
      </c>
      <c r="D1932" s="7" t="n">
        <f aca="false">COUNTIFS('Duel Log'!AF$2:AF$5455,$A1932,'Duel Log'!AG$2:AG$5455,$B1932,'Duel Log'!AH$2:AH$5455,"Win")</f>
        <v>2</v>
      </c>
      <c r="E1932" s="7" t="n">
        <f aca="false">COUNTIFS('Duel Log'!AF$2:AF$5455,$A1932,'Duel Log'!AG$2:AG$5455,$B1932,'Duel Log'!AH$2:AH$5455,"Loss")</f>
        <v>0</v>
      </c>
      <c r="F1932" s="7" t="n">
        <f aca="false">COUNTIFS('Duel Log'!AF$2:AF$5455,$A1932,'Duel Log'!AG$2:AG$5455,$B1932,'Duel Log'!AH$2:AH$5455,"Draw")</f>
        <v>0</v>
      </c>
      <c r="G1932" s="13" t="n">
        <f aca="false">IFERROR(D1932/C1932,"")</f>
        <v>1</v>
      </c>
    </row>
    <row r="1933" customFormat="false" ht="15" hidden="false" customHeight="true" outlineLevel="0" collapsed="false">
      <c r="A1933" s="7" t="s">
        <v>363</v>
      </c>
      <c r="B1933" s="7" t="s">
        <v>362</v>
      </c>
      <c r="C1933" s="7" t="n">
        <f aca="false">COUNTIFS('Duel Log'!AF$2:AF$5455,$A1933,'Duel Log'!AG$2:AG$5455,$B1933)</f>
        <v>2</v>
      </c>
      <c r="D1933" s="7" t="n">
        <f aca="false">COUNTIFS('Duel Log'!AF$2:AF$5455,$A1933,'Duel Log'!AG$2:AG$5455,$B1933,'Duel Log'!AH$2:AH$5455,"Win")</f>
        <v>0</v>
      </c>
      <c r="E1933" s="7" t="n">
        <f aca="false">COUNTIFS('Duel Log'!AF$2:AF$5455,$A1933,'Duel Log'!AG$2:AG$5455,$B1933,'Duel Log'!AH$2:AH$5455,"Loss")</f>
        <v>2</v>
      </c>
      <c r="F1933" s="7" t="n">
        <f aca="false">COUNTIFS('Duel Log'!AF$2:AF$5455,$A1933,'Duel Log'!AG$2:AG$5455,$B1933,'Duel Log'!AH$2:AH$5455,"Draw")</f>
        <v>0</v>
      </c>
      <c r="G1933" s="13" t="n">
        <f aca="false">IFERROR(D1933/C1933,"")</f>
        <v>0</v>
      </c>
    </row>
    <row r="1934" customFormat="false" ht="15" hidden="false" customHeight="true" outlineLevel="0" collapsed="false">
      <c r="A1934" s="7" t="s">
        <v>363</v>
      </c>
      <c r="B1934" s="7" t="s">
        <v>216</v>
      </c>
      <c r="C1934" s="7" t="n">
        <f aca="false">COUNTIFS('Duel Log'!AF$2:AF$5455,$A1934,'Duel Log'!AG$2:AG$5455,$B1934)</f>
        <v>2</v>
      </c>
      <c r="D1934" s="7" t="n">
        <f aca="false">COUNTIFS('Duel Log'!AF$2:AF$5455,$A1934,'Duel Log'!AG$2:AG$5455,$B1934,'Duel Log'!AH$2:AH$5455,"Win")</f>
        <v>2</v>
      </c>
      <c r="E1934" s="7" t="n">
        <f aca="false">COUNTIFS('Duel Log'!AF$2:AF$5455,$A1934,'Duel Log'!AG$2:AG$5455,$B1934,'Duel Log'!AH$2:AH$5455,"Loss")</f>
        <v>0</v>
      </c>
      <c r="F1934" s="7" t="n">
        <f aca="false">COUNTIFS('Duel Log'!AF$2:AF$5455,$A1934,'Duel Log'!AG$2:AG$5455,$B1934,'Duel Log'!AH$2:AH$5455,"Draw")</f>
        <v>0</v>
      </c>
      <c r="G1934" s="13" t="n">
        <f aca="false">IFERROR(D1934/C1934,"")</f>
        <v>1</v>
      </c>
    </row>
    <row r="1935" customFormat="false" ht="15" hidden="false" customHeight="true" outlineLevel="0" collapsed="false">
      <c r="A1935" s="7" t="s">
        <v>363</v>
      </c>
      <c r="B1935" s="7" t="s">
        <v>134</v>
      </c>
      <c r="C1935" s="7" t="n">
        <f aca="false">COUNTIFS('Duel Log'!AF$2:AF$5455,$A1935,'Duel Log'!AG$2:AG$5455,$B1935)</f>
        <v>5</v>
      </c>
      <c r="D1935" s="7" t="n">
        <f aca="false">COUNTIFS('Duel Log'!AF$2:AF$5455,$A1935,'Duel Log'!AG$2:AG$5455,$B1935,'Duel Log'!AH$2:AH$5455,"Win")</f>
        <v>2</v>
      </c>
      <c r="E1935" s="7" t="n">
        <f aca="false">COUNTIFS('Duel Log'!AF$2:AF$5455,$A1935,'Duel Log'!AG$2:AG$5455,$B1935,'Duel Log'!AH$2:AH$5455,"Loss")</f>
        <v>3</v>
      </c>
      <c r="F1935" s="7" t="n">
        <f aca="false">COUNTIFS('Duel Log'!AF$2:AF$5455,$A1935,'Duel Log'!AG$2:AG$5455,$B1935,'Duel Log'!AH$2:AH$5455,"Draw")</f>
        <v>0</v>
      </c>
      <c r="G1935" s="13" t="n">
        <f aca="false">IFERROR(D1935/C1935,"")</f>
        <v>0.4</v>
      </c>
    </row>
    <row r="1936" customFormat="false" ht="15" hidden="false" customHeight="true" outlineLevel="0" collapsed="false">
      <c r="A1936" s="7" t="s">
        <v>363</v>
      </c>
      <c r="B1936" s="7" t="s">
        <v>4569</v>
      </c>
      <c r="C1936" s="7" t="n">
        <f aca="false">COUNTIFS('Duel Log'!AF$2:AF$5455,$A1936,'Duel Log'!AG$2:AG$5455,$B1936)</f>
        <v>2</v>
      </c>
      <c r="D1936" s="7" t="n">
        <f aca="false">COUNTIFS('Duel Log'!AF$2:AF$5455,$A1936,'Duel Log'!AG$2:AG$5455,$B1936,'Duel Log'!AH$2:AH$5455,"Win")</f>
        <v>0</v>
      </c>
      <c r="E1936" s="7" t="n">
        <f aca="false">COUNTIFS('Duel Log'!AF$2:AF$5455,$A1936,'Duel Log'!AG$2:AG$5455,$B1936,'Duel Log'!AH$2:AH$5455,"Loss")</f>
        <v>2</v>
      </c>
      <c r="F1936" s="7" t="n">
        <f aca="false">COUNTIFS('Duel Log'!AF$2:AF$5455,$A1936,'Duel Log'!AG$2:AG$5455,$B1936,'Duel Log'!AH$2:AH$5455,"Draw")</f>
        <v>0</v>
      </c>
      <c r="G1936" s="13" t="n">
        <f aca="false">IFERROR(D1936/C1936,"")</f>
        <v>0</v>
      </c>
    </row>
    <row r="1937" customFormat="false" ht="15" hidden="false" customHeight="true" outlineLevel="0" collapsed="false">
      <c r="A1937" s="7" t="s">
        <v>363</v>
      </c>
      <c r="B1937" s="7" t="s">
        <v>3078</v>
      </c>
      <c r="C1937" s="7" t="n">
        <f aca="false">COUNTIFS('Duel Log'!AF$2:AF$5455,$A1937,'Duel Log'!AG$2:AG$5455,$B1937)</f>
        <v>2</v>
      </c>
      <c r="D1937" s="7" t="n">
        <f aca="false">COUNTIFS('Duel Log'!AF$2:AF$5455,$A1937,'Duel Log'!AG$2:AG$5455,$B1937,'Duel Log'!AH$2:AH$5455,"Win")</f>
        <v>0</v>
      </c>
      <c r="E1937" s="7" t="n">
        <f aca="false">COUNTIFS('Duel Log'!AF$2:AF$5455,$A1937,'Duel Log'!AG$2:AG$5455,$B1937,'Duel Log'!AH$2:AH$5455,"Loss")</f>
        <v>2</v>
      </c>
      <c r="F1937" s="7" t="n">
        <f aca="false">COUNTIFS('Duel Log'!AF$2:AF$5455,$A1937,'Duel Log'!AG$2:AG$5455,$B1937,'Duel Log'!AH$2:AH$5455,"Draw")</f>
        <v>0</v>
      </c>
      <c r="G1937" s="13" t="n">
        <f aca="false">IFERROR(D1937/C1937,"")</f>
        <v>0</v>
      </c>
    </row>
    <row r="1938" customFormat="false" ht="15" hidden="false" customHeight="true" outlineLevel="0" collapsed="false">
      <c r="A1938" s="7" t="s">
        <v>363</v>
      </c>
      <c r="B1938" s="7" t="s">
        <v>3960</v>
      </c>
      <c r="C1938" s="7" t="n">
        <f aca="false">COUNTIFS('Duel Log'!AF$2:AF$5455,$A1938,'Duel Log'!AG$2:AG$5455,$B1938)</f>
        <v>2</v>
      </c>
      <c r="D1938" s="7" t="n">
        <f aca="false">COUNTIFS('Duel Log'!AF$2:AF$5455,$A1938,'Duel Log'!AG$2:AG$5455,$B1938,'Duel Log'!AH$2:AH$5455,"Win")</f>
        <v>0</v>
      </c>
      <c r="E1938" s="7" t="n">
        <f aca="false">COUNTIFS('Duel Log'!AF$2:AF$5455,$A1938,'Duel Log'!AG$2:AG$5455,$B1938,'Duel Log'!AH$2:AH$5455,"Loss")</f>
        <v>2</v>
      </c>
      <c r="F1938" s="7" t="n">
        <f aca="false">COUNTIFS('Duel Log'!AF$2:AF$5455,$A1938,'Duel Log'!AG$2:AG$5455,$B1938,'Duel Log'!AH$2:AH$5455,"Draw")</f>
        <v>0</v>
      </c>
      <c r="G1938" s="13" t="n">
        <f aca="false">IFERROR(D1938/C1938,"")</f>
        <v>0</v>
      </c>
    </row>
    <row r="1939" customFormat="false" ht="15" hidden="false" customHeight="true" outlineLevel="0" collapsed="false">
      <c r="A1939" s="7" t="s">
        <v>363</v>
      </c>
      <c r="B1939" s="7" t="s">
        <v>380</v>
      </c>
      <c r="C1939" s="7" t="n">
        <f aca="false">COUNTIFS('Duel Log'!AF$2:AF$5455,$A1939,'Duel Log'!AG$2:AG$5455,$B1939)</f>
        <v>2</v>
      </c>
      <c r="D1939" s="7" t="n">
        <f aca="false">COUNTIFS('Duel Log'!AF$2:AF$5455,$A1939,'Duel Log'!AG$2:AG$5455,$B1939,'Duel Log'!AH$2:AH$5455,"Win")</f>
        <v>2</v>
      </c>
      <c r="E1939" s="7" t="n">
        <f aca="false">COUNTIFS('Duel Log'!AF$2:AF$5455,$A1939,'Duel Log'!AG$2:AG$5455,$B1939,'Duel Log'!AH$2:AH$5455,"Loss")</f>
        <v>0</v>
      </c>
      <c r="F1939" s="7" t="n">
        <f aca="false">COUNTIFS('Duel Log'!AF$2:AF$5455,$A1939,'Duel Log'!AG$2:AG$5455,$B1939,'Duel Log'!AH$2:AH$5455,"Draw")</f>
        <v>0</v>
      </c>
      <c r="G1939" s="13" t="n">
        <f aca="false">IFERROR(D1939/C1939,"")</f>
        <v>1</v>
      </c>
    </row>
    <row r="1940" customFormat="false" ht="15" hidden="false" customHeight="true" outlineLevel="0" collapsed="false">
      <c r="A1940" s="7" t="s">
        <v>363</v>
      </c>
      <c r="B1940" s="7" t="s">
        <v>1858</v>
      </c>
      <c r="C1940" s="7" t="n">
        <f aca="false">COUNTIFS('Duel Log'!AF$2:AF$5455,$A1940,'Duel Log'!AG$2:AG$5455,$B1940)</f>
        <v>2</v>
      </c>
      <c r="D1940" s="7" t="n">
        <f aca="false">COUNTIFS('Duel Log'!AF$2:AF$5455,$A1940,'Duel Log'!AG$2:AG$5455,$B1940,'Duel Log'!AH$2:AH$5455,"Win")</f>
        <v>0</v>
      </c>
      <c r="E1940" s="7" t="n">
        <f aca="false">COUNTIFS('Duel Log'!AF$2:AF$5455,$A1940,'Duel Log'!AG$2:AG$5455,$B1940,'Duel Log'!AH$2:AH$5455,"Loss")</f>
        <v>2</v>
      </c>
      <c r="F1940" s="7" t="n">
        <f aca="false">COUNTIFS('Duel Log'!AF$2:AF$5455,$A1940,'Duel Log'!AG$2:AG$5455,$B1940,'Duel Log'!AH$2:AH$5455,"Draw")</f>
        <v>0</v>
      </c>
      <c r="G1940" s="13" t="n">
        <f aca="false">IFERROR(D1940/C1940,"")</f>
        <v>0</v>
      </c>
    </row>
    <row r="1941" customFormat="false" ht="15" hidden="false" customHeight="true" outlineLevel="0" collapsed="false">
      <c r="A1941" s="7" t="s">
        <v>363</v>
      </c>
      <c r="B1941" s="7" t="s">
        <v>9028</v>
      </c>
      <c r="C1941" s="7" t="n">
        <f aca="false">COUNTIFS('Duel Log'!AF$2:AF$5455,$A1941,'Duel Log'!AG$2:AG$5455,$B1941)</f>
        <v>1</v>
      </c>
      <c r="D1941" s="7" t="n">
        <f aca="false">COUNTIFS('Duel Log'!AF$2:AF$5455,$A1941,'Duel Log'!AG$2:AG$5455,$B1941,'Duel Log'!AH$2:AH$5455,"Win")</f>
        <v>0</v>
      </c>
      <c r="E1941" s="7" t="n">
        <f aca="false">COUNTIFS('Duel Log'!AF$2:AF$5455,$A1941,'Duel Log'!AG$2:AG$5455,$B1941,'Duel Log'!AH$2:AH$5455,"Loss")</f>
        <v>1</v>
      </c>
      <c r="F1941" s="7" t="n">
        <f aca="false">COUNTIFS('Duel Log'!AF$2:AF$5455,$A1941,'Duel Log'!AG$2:AG$5455,$B1941,'Duel Log'!AH$2:AH$5455,"Draw")</f>
        <v>0</v>
      </c>
      <c r="G1941" s="13" t="n">
        <f aca="false">IFERROR(D1941/C1941,"")</f>
        <v>0</v>
      </c>
    </row>
    <row r="1942" customFormat="false" ht="15" hidden="false" customHeight="true" outlineLevel="0" collapsed="false">
      <c r="A1942" s="7" t="s">
        <v>363</v>
      </c>
      <c r="B1942" s="7" t="s">
        <v>668</v>
      </c>
      <c r="C1942" s="7" t="n">
        <f aca="false">COUNTIFS('Duel Log'!AF$2:AF$5455,$A1942,'Duel Log'!AG$2:AG$5455,$B1942)</f>
        <v>4</v>
      </c>
      <c r="D1942" s="7" t="n">
        <f aca="false">COUNTIFS('Duel Log'!AF$2:AF$5455,$A1942,'Duel Log'!AG$2:AG$5455,$B1942,'Duel Log'!AH$2:AH$5455,"Win")</f>
        <v>4</v>
      </c>
      <c r="E1942" s="7" t="n">
        <f aca="false">COUNTIFS('Duel Log'!AF$2:AF$5455,$A1942,'Duel Log'!AG$2:AG$5455,$B1942,'Duel Log'!AH$2:AH$5455,"Loss")</f>
        <v>0</v>
      </c>
      <c r="F1942" s="7" t="n">
        <f aca="false">COUNTIFS('Duel Log'!AF$2:AF$5455,$A1942,'Duel Log'!AG$2:AG$5455,$B1942,'Duel Log'!AH$2:AH$5455,"Draw")</f>
        <v>0</v>
      </c>
      <c r="G1942" s="13" t="n">
        <f aca="false">IFERROR(D1942/C1942,"")</f>
        <v>1</v>
      </c>
    </row>
    <row r="1943" customFormat="false" ht="15" hidden="false" customHeight="true" outlineLevel="0" collapsed="false">
      <c r="A1943" s="7" t="s">
        <v>363</v>
      </c>
      <c r="B1943" s="7" t="s">
        <v>594</v>
      </c>
      <c r="C1943" s="7" t="n">
        <f aca="false">COUNTIFS('Duel Log'!AF$2:AF$5455,$A1943,'Duel Log'!AG$2:AG$5455,$B1943)</f>
        <v>2</v>
      </c>
      <c r="D1943" s="7" t="n">
        <f aca="false">COUNTIFS('Duel Log'!AF$2:AF$5455,$A1943,'Duel Log'!AG$2:AG$5455,$B1943,'Duel Log'!AH$2:AH$5455,"Win")</f>
        <v>2</v>
      </c>
      <c r="E1943" s="7" t="n">
        <f aca="false">COUNTIFS('Duel Log'!AF$2:AF$5455,$A1943,'Duel Log'!AG$2:AG$5455,$B1943,'Duel Log'!AH$2:AH$5455,"Loss")</f>
        <v>0</v>
      </c>
      <c r="F1943" s="7" t="n">
        <f aca="false">COUNTIFS('Duel Log'!AF$2:AF$5455,$A1943,'Duel Log'!AG$2:AG$5455,$B1943,'Duel Log'!AH$2:AH$5455,"Draw")</f>
        <v>0</v>
      </c>
      <c r="G1943" s="13" t="n">
        <f aca="false">IFERROR(D1943/C1943,"")</f>
        <v>1</v>
      </c>
    </row>
    <row r="1944" customFormat="false" ht="15" hidden="false" customHeight="true" outlineLevel="0" collapsed="false">
      <c r="A1944" s="7" t="s">
        <v>363</v>
      </c>
      <c r="B1944" s="7" t="s">
        <v>9149</v>
      </c>
      <c r="C1944" s="7" t="n">
        <f aca="false">COUNTIFS('Duel Log'!AF$2:AF$5455,$A1944,'Duel Log'!AG$2:AG$5455,$B1944)</f>
        <v>1</v>
      </c>
      <c r="D1944" s="7" t="n">
        <f aca="false">COUNTIFS('Duel Log'!AF$2:AF$5455,$A1944,'Duel Log'!AG$2:AG$5455,$B1944,'Duel Log'!AH$2:AH$5455,"Win")</f>
        <v>0</v>
      </c>
      <c r="E1944" s="7" t="n">
        <f aca="false">COUNTIFS('Duel Log'!AF$2:AF$5455,$A1944,'Duel Log'!AG$2:AG$5455,$B1944,'Duel Log'!AH$2:AH$5455,"Loss")</f>
        <v>1</v>
      </c>
      <c r="F1944" s="7" t="n">
        <f aca="false">COUNTIFS('Duel Log'!AF$2:AF$5455,$A1944,'Duel Log'!AG$2:AG$5455,$B1944,'Duel Log'!AH$2:AH$5455,"Draw")</f>
        <v>0</v>
      </c>
      <c r="G1944" s="13" t="n">
        <f aca="false">IFERROR(D1944/C1944,"")</f>
        <v>0</v>
      </c>
    </row>
    <row r="1945" customFormat="false" ht="15" hidden="false" customHeight="true" outlineLevel="0" collapsed="false">
      <c r="A1945" s="7" t="s">
        <v>363</v>
      </c>
      <c r="B1945" s="7" t="s">
        <v>2671</v>
      </c>
      <c r="C1945" s="7" t="n">
        <f aca="false">COUNTIFS('Duel Log'!AF$2:AF$5455,$A1945,'Duel Log'!AG$2:AG$5455,$B1945)</f>
        <v>1</v>
      </c>
      <c r="D1945" s="7" t="n">
        <f aca="false">COUNTIFS('Duel Log'!AF$2:AF$5455,$A1945,'Duel Log'!AG$2:AG$5455,$B1945,'Duel Log'!AH$2:AH$5455,"Win")</f>
        <v>1</v>
      </c>
      <c r="E1945" s="7" t="n">
        <f aca="false">COUNTIFS('Duel Log'!AF$2:AF$5455,$A1945,'Duel Log'!AG$2:AG$5455,$B1945,'Duel Log'!AH$2:AH$5455,"Loss")</f>
        <v>0</v>
      </c>
      <c r="F1945" s="7" t="n">
        <f aca="false">COUNTIFS('Duel Log'!AF$2:AF$5455,$A1945,'Duel Log'!AG$2:AG$5455,$B1945,'Duel Log'!AH$2:AH$5455,"Draw")</f>
        <v>0</v>
      </c>
      <c r="G1945" s="13" t="n">
        <f aca="false">IFERROR(D1945/C1945,"")</f>
        <v>1</v>
      </c>
    </row>
    <row r="1946" customFormat="false" ht="15" hidden="false" customHeight="true" outlineLevel="0" collapsed="false">
      <c r="A1946" s="7" t="s">
        <v>363</v>
      </c>
      <c r="B1946" s="7" t="s">
        <v>1968</v>
      </c>
      <c r="C1946" s="7" t="n">
        <f aca="false">COUNTIFS('Duel Log'!AF$2:AF$5455,$A1946,'Duel Log'!AG$2:AG$5455,$B1946)</f>
        <v>2</v>
      </c>
      <c r="D1946" s="7" t="n">
        <f aca="false">COUNTIFS('Duel Log'!AF$2:AF$5455,$A1946,'Duel Log'!AG$2:AG$5455,$B1946,'Duel Log'!AH$2:AH$5455,"Win")</f>
        <v>2</v>
      </c>
      <c r="E1946" s="7" t="n">
        <f aca="false">COUNTIFS('Duel Log'!AF$2:AF$5455,$A1946,'Duel Log'!AG$2:AG$5455,$B1946,'Duel Log'!AH$2:AH$5455,"Loss")</f>
        <v>0</v>
      </c>
      <c r="F1946" s="7" t="n">
        <f aca="false">COUNTIFS('Duel Log'!AF$2:AF$5455,$A1946,'Duel Log'!AG$2:AG$5455,$B1946,'Duel Log'!AH$2:AH$5455,"Draw")</f>
        <v>0</v>
      </c>
      <c r="G1946" s="13" t="n">
        <f aca="false">IFERROR(D1946/C1946,"")</f>
        <v>1</v>
      </c>
    </row>
    <row r="1947" customFormat="false" ht="15" hidden="false" customHeight="true" outlineLevel="0" collapsed="false">
      <c r="A1947" s="7" t="s">
        <v>363</v>
      </c>
      <c r="B1947" s="7" t="s">
        <v>8204</v>
      </c>
      <c r="C1947" s="7" t="n">
        <f aca="false">COUNTIFS('Duel Log'!AF$2:AF$5455,$A1947,'Duel Log'!AG$2:AG$5455,$B1947)</f>
        <v>2</v>
      </c>
      <c r="D1947" s="7" t="n">
        <f aca="false">COUNTIFS('Duel Log'!AF$2:AF$5455,$A1947,'Duel Log'!AG$2:AG$5455,$B1947,'Duel Log'!AH$2:AH$5455,"Win")</f>
        <v>2</v>
      </c>
      <c r="E1947" s="7" t="n">
        <f aca="false">COUNTIFS('Duel Log'!AF$2:AF$5455,$A1947,'Duel Log'!AG$2:AG$5455,$B1947,'Duel Log'!AH$2:AH$5455,"Loss")</f>
        <v>0</v>
      </c>
      <c r="F1947" s="7" t="n">
        <f aca="false">COUNTIFS('Duel Log'!AF$2:AF$5455,$A1947,'Duel Log'!AG$2:AG$5455,$B1947,'Duel Log'!AH$2:AH$5455,"Draw")</f>
        <v>0</v>
      </c>
      <c r="G1947" s="13" t="n">
        <f aca="false">IFERROR(D1947/C1947,"")</f>
        <v>1</v>
      </c>
    </row>
    <row r="1948" customFormat="false" ht="15" hidden="false" customHeight="true" outlineLevel="0" collapsed="false">
      <c r="A1948" s="7" t="s">
        <v>363</v>
      </c>
      <c r="B1948" s="7" t="s">
        <v>1795</v>
      </c>
      <c r="C1948" s="7" t="n">
        <f aca="false">COUNTIFS('Duel Log'!AF$2:AF$5455,$A1948,'Duel Log'!AG$2:AG$5455,$B1948)</f>
        <v>2</v>
      </c>
      <c r="D1948" s="7" t="n">
        <f aca="false">COUNTIFS('Duel Log'!AF$2:AF$5455,$A1948,'Duel Log'!AG$2:AG$5455,$B1948,'Duel Log'!AH$2:AH$5455,"Win")</f>
        <v>2</v>
      </c>
      <c r="E1948" s="7" t="n">
        <f aca="false">COUNTIFS('Duel Log'!AF$2:AF$5455,$A1948,'Duel Log'!AG$2:AG$5455,$B1948,'Duel Log'!AH$2:AH$5455,"Loss")</f>
        <v>0</v>
      </c>
      <c r="F1948" s="7" t="n">
        <f aca="false">COUNTIFS('Duel Log'!AF$2:AF$5455,$A1948,'Duel Log'!AG$2:AG$5455,$B1948,'Duel Log'!AH$2:AH$5455,"Draw")</f>
        <v>0</v>
      </c>
      <c r="G1948" s="13" t="n">
        <f aca="false">IFERROR(D1948/C1948,"")</f>
        <v>1</v>
      </c>
    </row>
    <row r="1949" customFormat="false" ht="15" hidden="false" customHeight="true" outlineLevel="0" collapsed="false">
      <c r="A1949" s="7" t="s">
        <v>363</v>
      </c>
      <c r="B1949" s="7" t="s">
        <v>5745</v>
      </c>
      <c r="C1949" s="7" t="n">
        <f aca="false">COUNTIFS('Duel Log'!AF$2:AF$5455,$A1949,'Duel Log'!AG$2:AG$5455,$B1949)</f>
        <v>2</v>
      </c>
      <c r="D1949" s="7" t="n">
        <f aca="false">COUNTIFS('Duel Log'!AF$2:AF$5455,$A1949,'Duel Log'!AG$2:AG$5455,$B1949,'Duel Log'!AH$2:AH$5455,"Win")</f>
        <v>2</v>
      </c>
      <c r="E1949" s="7" t="n">
        <f aca="false">COUNTIFS('Duel Log'!AF$2:AF$5455,$A1949,'Duel Log'!AG$2:AG$5455,$B1949,'Duel Log'!AH$2:AH$5455,"Loss")</f>
        <v>0</v>
      </c>
      <c r="F1949" s="7" t="n">
        <f aca="false">COUNTIFS('Duel Log'!AF$2:AF$5455,$A1949,'Duel Log'!AG$2:AG$5455,$B1949,'Duel Log'!AH$2:AH$5455,"Draw")</f>
        <v>0</v>
      </c>
      <c r="G1949" s="13" t="n">
        <f aca="false">IFERROR(D1949/C1949,"")</f>
        <v>1</v>
      </c>
    </row>
    <row r="1950" customFormat="false" ht="15" hidden="false" customHeight="true" outlineLevel="0" collapsed="false">
      <c r="A1950" s="7" t="s">
        <v>363</v>
      </c>
      <c r="B1950" s="7" t="s">
        <v>396</v>
      </c>
      <c r="C1950" s="7" t="n">
        <f aca="false">COUNTIFS('Duel Log'!AF$2:AF$5455,$A1950,'Duel Log'!AG$2:AG$5455,$B1950)</f>
        <v>1</v>
      </c>
      <c r="D1950" s="7" t="n">
        <f aca="false">COUNTIFS('Duel Log'!AF$2:AF$5455,$A1950,'Duel Log'!AG$2:AG$5455,$B1950,'Duel Log'!AH$2:AH$5455,"Win")</f>
        <v>0</v>
      </c>
      <c r="E1950" s="7" t="n">
        <f aca="false">COUNTIFS('Duel Log'!AF$2:AF$5455,$A1950,'Duel Log'!AG$2:AG$5455,$B1950,'Duel Log'!AH$2:AH$5455,"Loss")</f>
        <v>1</v>
      </c>
      <c r="F1950" s="7" t="n">
        <f aca="false">COUNTIFS('Duel Log'!AF$2:AF$5455,$A1950,'Duel Log'!AG$2:AG$5455,$B1950,'Duel Log'!AH$2:AH$5455,"Draw")</f>
        <v>0</v>
      </c>
      <c r="G1950" s="13" t="n">
        <f aca="false">IFERROR(D1950/C1950,"")</f>
        <v>0</v>
      </c>
    </row>
    <row r="1951" customFormat="false" ht="15" hidden="false" customHeight="true" outlineLevel="0" collapsed="false">
      <c r="A1951" s="7" t="s">
        <v>363</v>
      </c>
      <c r="B1951" s="7" t="s">
        <v>3293</v>
      </c>
      <c r="C1951" s="7" t="n">
        <f aca="false">COUNTIFS('Duel Log'!AF$2:AF$5455,$A1951,'Duel Log'!AG$2:AG$5455,$B1951)</f>
        <v>2</v>
      </c>
      <c r="D1951" s="7" t="n">
        <f aca="false">COUNTIFS('Duel Log'!AF$2:AF$5455,$A1951,'Duel Log'!AG$2:AG$5455,$B1951,'Duel Log'!AH$2:AH$5455,"Win")</f>
        <v>0</v>
      </c>
      <c r="E1951" s="7" t="n">
        <f aca="false">COUNTIFS('Duel Log'!AF$2:AF$5455,$A1951,'Duel Log'!AG$2:AG$5455,$B1951,'Duel Log'!AH$2:AH$5455,"Loss")</f>
        <v>2</v>
      </c>
      <c r="F1951" s="7" t="n">
        <f aca="false">COUNTIFS('Duel Log'!AF$2:AF$5455,$A1951,'Duel Log'!AG$2:AG$5455,$B1951,'Duel Log'!AH$2:AH$5455,"Draw")</f>
        <v>0</v>
      </c>
      <c r="G1951" s="13" t="n">
        <f aca="false">IFERROR(D1951/C1951,"")</f>
        <v>0</v>
      </c>
    </row>
    <row r="1952" customFormat="false" ht="15" hidden="false" customHeight="true" outlineLevel="0" collapsed="false">
      <c r="A1952" s="7" t="s">
        <v>363</v>
      </c>
      <c r="B1952" s="7" t="s">
        <v>1072</v>
      </c>
      <c r="C1952" s="7" t="n">
        <f aca="false">COUNTIFS('Duel Log'!AF$2:AF$5455,$A1952,'Duel Log'!AG$2:AG$5455,$B1952)</f>
        <v>2</v>
      </c>
      <c r="D1952" s="7" t="n">
        <f aca="false">COUNTIFS('Duel Log'!AF$2:AF$5455,$A1952,'Duel Log'!AG$2:AG$5455,$B1952,'Duel Log'!AH$2:AH$5455,"Win")</f>
        <v>2</v>
      </c>
      <c r="E1952" s="7" t="n">
        <f aca="false">COUNTIFS('Duel Log'!AF$2:AF$5455,$A1952,'Duel Log'!AG$2:AG$5455,$B1952,'Duel Log'!AH$2:AH$5455,"Loss")</f>
        <v>0</v>
      </c>
      <c r="F1952" s="7" t="n">
        <f aca="false">COUNTIFS('Duel Log'!AF$2:AF$5455,$A1952,'Duel Log'!AG$2:AG$5455,$B1952,'Duel Log'!AH$2:AH$5455,"Draw")</f>
        <v>0</v>
      </c>
      <c r="G1952" s="13" t="n">
        <f aca="false">IFERROR(D1952/C1952,"")</f>
        <v>1</v>
      </c>
    </row>
    <row r="1953" customFormat="false" ht="15" hidden="false" customHeight="true" outlineLevel="0" collapsed="false">
      <c r="A1953" s="7" t="s">
        <v>363</v>
      </c>
      <c r="B1953" s="7" t="s">
        <v>2176</v>
      </c>
      <c r="C1953" s="7" t="n">
        <f aca="false">COUNTIFS('Duel Log'!AF$2:AF$5455,$A1953,'Duel Log'!AG$2:AG$5455,$B1953)</f>
        <v>2</v>
      </c>
      <c r="D1953" s="7" t="n">
        <f aca="false">COUNTIFS('Duel Log'!AF$2:AF$5455,$A1953,'Duel Log'!AG$2:AG$5455,$B1953,'Duel Log'!AH$2:AH$5455,"Win")</f>
        <v>0</v>
      </c>
      <c r="E1953" s="7" t="n">
        <f aca="false">COUNTIFS('Duel Log'!AF$2:AF$5455,$A1953,'Duel Log'!AG$2:AG$5455,$B1953,'Duel Log'!AH$2:AH$5455,"Loss")</f>
        <v>2</v>
      </c>
      <c r="F1953" s="7" t="n">
        <f aca="false">COUNTIFS('Duel Log'!AF$2:AF$5455,$A1953,'Duel Log'!AG$2:AG$5455,$B1953,'Duel Log'!AH$2:AH$5455,"Draw")</f>
        <v>0</v>
      </c>
      <c r="G1953" s="13" t="n">
        <f aca="false">IFERROR(D1953/C1953,"")</f>
        <v>0</v>
      </c>
    </row>
    <row r="1954" customFormat="false" ht="15" hidden="false" customHeight="true" outlineLevel="0" collapsed="false">
      <c r="A1954" s="7" t="s">
        <v>363</v>
      </c>
      <c r="B1954" s="7" t="s">
        <v>1837</v>
      </c>
      <c r="C1954" s="7" t="n">
        <f aca="false">COUNTIFS('Duel Log'!AF$2:AF$5455,$A1954,'Duel Log'!AG$2:AG$5455,$B1954)</f>
        <v>2</v>
      </c>
      <c r="D1954" s="7" t="n">
        <f aca="false">COUNTIFS('Duel Log'!AF$2:AF$5455,$A1954,'Duel Log'!AG$2:AG$5455,$B1954,'Duel Log'!AH$2:AH$5455,"Win")</f>
        <v>2</v>
      </c>
      <c r="E1954" s="7" t="n">
        <f aca="false">COUNTIFS('Duel Log'!AF$2:AF$5455,$A1954,'Duel Log'!AG$2:AG$5455,$B1954,'Duel Log'!AH$2:AH$5455,"Loss")</f>
        <v>0</v>
      </c>
      <c r="F1954" s="7" t="n">
        <f aca="false">COUNTIFS('Duel Log'!AF$2:AF$5455,$A1954,'Duel Log'!AG$2:AG$5455,$B1954,'Duel Log'!AH$2:AH$5455,"Draw")</f>
        <v>0</v>
      </c>
      <c r="G1954" s="13" t="n">
        <f aca="false">IFERROR(D1954/C1954,"")</f>
        <v>1</v>
      </c>
    </row>
    <row r="1955" customFormat="false" ht="15" hidden="false" customHeight="true" outlineLevel="0" collapsed="false">
      <c r="A1955" s="7" t="s">
        <v>363</v>
      </c>
      <c r="B1955" s="7" t="s">
        <v>2004</v>
      </c>
      <c r="C1955" s="7" t="n">
        <f aca="false">COUNTIFS('Duel Log'!AF$2:AF$5455,$A1955,'Duel Log'!AG$2:AG$5455,$B1955)</f>
        <v>2</v>
      </c>
      <c r="D1955" s="7" t="n">
        <f aca="false">COUNTIFS('Duel Log'!AF$2:AF$5455,$A1955,'Duel Log'!AG$2:AG$5455,$B1955,'Duel Log'!AH$2:AH$5455,"Win")</f>
        <v>2</v>
      </c>
      <c r="E1955" s="7" t="n">
        <f aca="false">COUNTIFS('Duel Log'!AF$2:AF$5455,$A1955,'Duel Log'!AG$2:AG$5455,$B1955,'Duel Log'!AH$2:AH$5455,"Loss")</f>
        <v>0</v>
      </c>
      <c r="F1955" s="7" t="n">
        <f aca="false">COUNTIFS('Duel Log'!AF$2:AF$5455,$A1955,'Duel Log'!AG$2:AG$5455,$B1955,'Duel Log'!AH$2:AH$5455,"Draw")</f>
        <v>0</v>
      </c>
      <c r="G1955" s="13" t="n">
        <f aca="false">IFERROR(D1955/C1955,"")</f>
        <v>1</v>
      </c>
    </row>
    <row r="1956" customFormat="false" ht="15" hidden="false" customHeight="true" outlineLevel="0" collapsed="false">
      <c r="A1956" s="7" t="s">
        <v>363</v>
      </c>
      <c r="B1956" s="7" t="s">
        <v>9394</v>
      </c>
      <c r="C1956" s="7" t="n">
        <f aca="false">COUNTIFS('Duel Log'!AF$2:AF$5455,$A1956,'Duel Log'!AG$2:AG$5455,$B1956)</f>
        <v>1</v>
      </c>
      <c r="D1956" s="7" t="n">
        <f aca="false">COUNTIFS('Duel Log'!AF$2:AF$5455,$A1956,'Duel Log'!AG$2:AG$5455,$B1956,'Duel Log'!AH$2:AH$5455,"Win")</f>
        <v>0</v>
      </c>
      <c r="E1956" s="7" t="n">
        <f aca="false">COUNTIFS('Duel Log'!AF$2:AF$5455,$A1956,'Duel Log'!AG$2:AG$5455,$B1956,'Duel Log'!AH$2:AH$5455,"Loss")</f>
        <v>1</v>
      </c>
      <c r="F1956" s="7" t="n">
        <f aca="false">COUNTIFS('Duel Log'!AF$2:AF$5455,$A1956,'Duel Log'!AG$2:AG$5455,$B1956,'Duel Log'!AH$2:AH$5455,"Draw")</f>
        <v>0</v>
      </c>
      <c r="G1956" s="13" t="n">
        <f aca="false">IFERROR(D1956/C1956,"")</f>
        <v>0</v>
      </c>
    </row>
    <row r="1957" customFormat="false" ht="15" hidden="false" customHeight="true" outlineLevel="0" collapsed="false">
      <c r="A1957" s="7" t="s">
        <v>363</v>
      </c>
      <c r="B1957" s="7" t="s">
        <v>7797</v>
      </c>
      <c r="C1957" s="7" t="n">
        <f aca="false">COUNTIFS('Duel Log'!AF$2:AF$5455,$A1957,'Duel Log'!AG$2:AG$5455,$B1957)</f>
        <v>2</v>
      </c>
      <c r="D1957" s="7" t="n">
        <f aca="false">COUNTIFS('Duel Log'!AF$2:AF$5455,$A1957,'Duel Log'!AG$2:AG$5455,$B1957,'Duel Log'!AH$2:AH$5455,"Win")</f>
        <v>0</v>
      </c>
      <c r="E1957" s="7" t="n">
        <f aca="false">COUNTIFS('Duel Log'!AF$2:AF$5455,$A1957,'Duel Log'!AG$2:AG$5455,$B1957,'Duel Log'!AH$2:AH$5455,"Loss")</f>
        <v>2</v>
      </c>
      <c r="F1957" s="7" t="n">
        <f aca="false">COUNTIFS('Duel Log'!AF$2:AF$5455,$A1957,'Duel Log'!AG$2:AG$5455,$B1957,'Duel Log'!AH$2:AH$5455,"Draw")</f>
        <v>0</v>
      </c>
      <c r="G1957" s="13" t="n">
        <f aca="false">IFERROR(D1957/C1957,"")</f>
        <v>0</v>
      </c>
    </row>
    <row r="1958" customFormat="false" ht="15" hidden="false" customHeight="true" outlineLevel="0" collapsed="false">
      <c r="A1958" s="7" t="s">
        <v>363</v>
      </c>
      <c r="B1958" s="7" t="s">
        <v>494</v>
      </c>
      <c r="C1958" s="7" t="n">
        <f aca="false">COUNTIFS('Duel Log'!AF$2:AF$5455,$A1958,'Duel Log'!AG$2:AG$5455,$B1958)</f>
        <v>2</v>
      </c>
      <c r="D1958" s="7" t="n">
        <f aca="false">COUNTIFS('Duel Log'!AF$2:AF$5455,$A1958,'Duel Log'!AG$2:AG$5455,$B1958,'Duel Log'!AH$2:AH$5455,"Win")</f>
        <v>2</v>
      </c>
      <c r="E1958" s="7" t="n">
        <f aca="false">COUNTIFS('Duel Log'!AF$2:AF$5455,$A1958,'Duel Log'!AG$2:AG$5455,$B1958,'Duel Log'!AH$2:AH$5455,"Loss")</f>
        <v>0</v>
      </c>
      <c r="F1958" s="7" t="n">
        <f aca="false">COUNTIFS('Duel Log'!AF$2:AF$5455,$A1958,'Duel Log'!AG$2:AG$5455,$B1958,'Duel Log'!AH$2:AH$5455,"Draw")</f>
        <v>0</v>
      </c>
      <c r="G1958" s="13" t="n">
        <f aca="false">IFERROR(D1958/C1958,"")</f>
        <v>1</v>
      </c>
    </row>
    <row r="1959" customFormat="false" ht="15" hidden="false" customHeight="true" outlineLevel="0" collapsed="false">
      <c r="A1959" s="7" t="s">
        <v>363</v>
      </c>
      <c r="B1959" s="7" t="s">
        <v>2140</v>
      </c>
      <c r="C1959" s="7" t="n">
        <f aca="false">COUNTIFS('Duel Log'!AF$2:AF$5455,$A1959,'Duel Log'!AG$2:AG$5455,$B1959)</f>
        <v>1</v>
      </c>
      <c r="D1959" s="7" t="n">
        <f aca="false">COUNTIFS('Duel Log'!AF$2:AF$5455,$A1959,'Duel Log'!AG$2:AG$5455,$B1959,'Duel Log'!AH$2:AH$5455,"Win")</f>
        <v>0</v>
      </c>
      <c r="E1959" s="7" t="n">
        <f aca="false">COUNTIFS('Duel Log'!AF$2:AF$5455,$A1959,'Duel Log'!AG$2:AG$5455,$B1959,'Duel Log'!AH$2:AH$5455,"Loss")</f>
        <v>1</v>
      </c>
      <c r="F1959" s="7" t="n">
        <f aca="false">COUNTIFS('Duel Log'!AF$2:AF$5455,$A1959,'Duel Log'!AG$2:AG$5455,$B1959,'Duel Log'!AH$2:AH$5455,"Draw")</f>
        <v>0</v>
      </c>
      <c r="G1959" s="13" t="n">
        <f aca="false">IFERROR(D1959/C1959,"")</f>
        <v>0</v>
      </c>
    </row>
    <row r="1960" customFormat="false" ht="15" hidden="false" customHeight="true" outlineLevel="0" collapsed="false">
      <c r="A1960" s="7" t="s">
        <v>930</v>
      </c>
      <c r="B1960" s="7" t="s">
        <v>668</v>
      </c>
      <c r="C1960" s="7" t="n">
        <f aca="false">COUNTIFS('Duel Log'!AF$2:AF$5455,$A1960,'Duel Log'!AG$2:AG$5455,$B1960)</f>
        <v>2</v>
      </c>
      <c r="D1960" s="7" t="n">
        <f aca="false">COUNTIFS('Duel Log'!AF$2:AF$5455,$A1960,'Duel Log'!AG$2:AG$5455,$B1960,'Duel Log'!AH$2:AH$5455,"Win")</f>
        <v>2</v>
      </c>
      <c r="E1960" s="7" t="n">
        <f aca="false">COUNTIFS('Duel Log'!AF$2:AF$5455,$A1960,'Duel Log'!AG$2:AG$5455,$B1960,'Duel Log'!AH$2:AH$5455,"Loss")</f>
        <v>0</v>
      </c>
      <c r="F1960" s="7" t="n">
        <f aca="false">COUNTIFS('Duel Log'!AF$2:AF$5455,$A1960,'Duel Log'!AG$2:AG$5455,$B1960,'Duel Log'!AH$2:AH$5455,"Draw")</f>
        <v>0</v>
      </c>
      <c r="G1960" s="13" t="n">
        <f aca="false">IFERROR(D1960/C1960,"")</f>
        <v>1</v>
      </c>
    </row>
    <row r="1961" customFormat="false" ht="15" hidden="false" customHeight="true" outlineLevel="0" collapsed="false">
      <c r="A1961" s="7" t="s">
        <v>930</v>
      </c>
      <c r="B1961" s="7" t="s">
        <v>6641</v>
      </c>
      <c r="C1961" s="7" t="n">
        <f aca="false">COUNTIFS('Duel Log'!AF$2:AF$5455,$A1961,'Duel Log'!AG$2:AG$5455,$B1961)</f>
        <v>2</v>
      </c>
      <c r="D1961" s="7" t="n">
        <f aca="false">COUNTIFS('Duel Log'!AF$2:AF$5455,$A1961,'Duel Log'!AG$2:AG$5455,$B1961,'Duel Log'!AH$2:AH$5455,"Win")</f>
        <v>2</v>
      </c>
      <c r="E1961" s="7" t="n">
        <f aca="false">COUNTIFS('Duel Log'!AF$2:AF$5455,$A1961,'Duel Log'!AG$2:AG$5455,$B1961,'Duel Log'!AH$2:AH$5455,"Loss")</f>
        <v>0</v>
      </c>
      <c r="F1961" s="7" t="n">
        <f aca="false">COUNTIFS('Duel Log'!AF$2:AF$5455,$A1961,'Duel Log'!AG$2:AG$5455,$B1961,'Duel Log'!AH$2:AH$5455,"Draw")</f>
        <v>0</v>
      </c>
      <c r="G1961" s="13" t="n">
        <f aca="false">IFERROR(D1961/C1961,"")</f>
        <v>1</v>
      </c>
    </row>
    <row r="1962" customFormat="false" ht="15" hidden="false" customHeight="true" outlineLevel="0" collapsed="false">
      <c r="A1962" s="7" t="s">
        <v>4414</v>
      </c>
      <c r="B1962" s="7" t="s">
        <v>380</v>
      </c>
      <c r="C1962" s="7" t="n">
        <f aca="false">COUNTIFS('Duel Log'!AF$2:AF$5455,$A1962,'Duel Log'!AG$2:AG$5455,$B1962)</f>
        <v>1</v>
      </c>
      <c r="D1962" s="7" t="n">
        <f aca="false">COUNTIFS('Duel Log'!AF$2:AF$5455,$A1962,'Duel Log'!AG$2:AG$5455,$B1962,'Duel Log'!AH$2:AH$5455,"Win")</f>
        <v>1</v>
      </c>
      <c r="E1962" s="7" t="n">
        <f aca="false">COUNTIFS('Duel Log'!AF$2:AF$5455,$A1962,'Duel Log'!AG$2:AG$5455,$B1962,'Duel Log'!AH$2:AH$5455,"Loss")</f>
        <v>0</v>
      </c>
      <c r="F1962" s="7" t="n">
        <f aca="false">COUNTIFS('Duel Log'!AF$2:AF$5455,$A1962,'Duel Log'!AG$2:AG$5455,$B1962,'Duel Log'!AH$2:AH$5455,"Draw")</f>
        <v>0</v>
      </c>
      <c r="G1962" s="13" t="n">
        <f aca="false">IFERROR(D1962/C1962,"")</f>
        <v>1</v>
      </c>
    </row>
    <row r="1963" customFormat="false" ht="15" hidden="false" customHeight="true" outlineLevel="0" collapsed="false">
      <c r="A1963" s="7" t="s">
        <v>924</v>
      </c>
      <c r="B1963" s="7" t="s">
        <v>8338</v>
      </c>
      <c r="C1963" s="7" t="n">
        <f aca="false">COUNTIFS('Duel Log'!AF$2:AF$5455,$A1963,'Duel Log'!AG$2:AG$5455,$B1963)</f>
        <v>1</v>
      </c>
      <c r="D1963" s="7" t="n">
        <f aca="false">COUNTIFS('Duel Log'!AF$2:AF$5455,$A1963,'Duel Log'!AG$2:AG$5455,$B1963,'Duel Log'!AH$2:AH$5455,"Win")</f>
        <v>0</v>
      </c>
      <c r="E1963" s="7" t="n">
        <f aca="false">COUNTIFS('Duel Log'!AF$2:AF$5455,$A1963,'Duel Log'!AG$2:AG$5455,$B1963,'Duel Log'!AH$2:AH$5455,"Loss")</f>
        <v>1</v>
      </c>
      <c r="F1963" s="7" t="n">
        <f aca="false">COUNTIFS('Duel Log'!AF$2:AF$5455,$A1963,'Duel Log'!AG$2:AG$5455,$B1963,'Duel Log'!AH$2:AH$5455,"Draw")</f>
        <v>0</v>
      </c>
      <c r="G1963" s="13" t="n">
        <f aca="false">IFERROR(D1963/C1963,"")</f>
        <v>0</v>
      </c>
    </row>
    <row r="1964" customFormat="false" ht="15" hidden="false" customHeight="true" outlineLevel="0" collapsed="false">
      <c r="A1964" s="7" t="s">
        <v>924</v>
      </c>
      <c r="B1964" s="7" t="s">
        <v>1236</v>
      </c>
      <c r="C1964" s="7" t="n">
        <f aca="false">COUNTIFS('Duel Log'!AF$2:AF$5455,$A1964,'Duel Log'!AG$2:AG$5455,$B1964)</f>
        <v>1</v>
      </c>
      <c r="D1964" s="7" t="n">
        <f aca="false">COUNTIFS('Duel Log'!AF$2:AF$5455,$A1964,'Duel Log'!AG$2:AG$5455,$B1964,'Duel Log'!AH$2:AH$5455,"Win")</f>
        <v>0</v>
      </c>
      <c r="E1964" s="7" t="n">
        <f aca="false">COUNTIFS('Duel Log'!AF$2:AF$5455,$A1964,'Duel Log'!AG$2:AG$5455,$B1964,'Duel Log'!AH$2:AH$5455,"Loss")</f>
        <v>1</v>
      </c>
      <c r="F1964" s="7" t="n">
        <f aca="false">COUNTIFS('Duel Log'!AF$2:AF$5455,$A1964,'Duel Log'!AG$2:AG$5455,$B1964,'Duel Log'!AH$2:AH$5455,"Draw")</f>
        <v>0</v>
      </c>
      <c r="G1964" s="13" t="n">
        <f aca="false">IFERROR(D1964/C1964,"")</f>
        <v>0</v>
      </c>
    </row>
    <row r="1965" customFormat="false" ht="15" hidden="false" customHeight="true" outlineLevel="0" collapsed="false">
      <c r="A1965" s="7" t="s">
        <v>924</v>
      </c>
      <c r="B1965" s="7" t="s">
        <v>2907</v>
      </c>
      <c r="C1965" s="7" t="n">
        <f aca="false">COUNTIFS('Duel Log'!AF$2:AF$5455,$A1965,'Duel Log'!AG$2:AG$5455,$B1965)</f>
        <v>2</v>
      </c>
      <c r="D1965" s="7" t="n">
        <f aca="false">COUNTIFS('Duel Log'!AF$2:AF$5455,$A1965,'Duel Log'!AG$2:AG$5455,$B1965,'Duel Log'!AH$2:AH$5455,"Win")</f>
        <v>2</v>
      </c>
      <c r="E1965" s="7" t="n">
        <f aca="false">COUNTIFS('Duel Log'!AF$2:AF$5455,$A1965,'Duel Log'!AG$2:AG$5455,$B1965,'Duel Log'!AH$2:AH$5455,"Loss")</f>
        <v>0</v>
      </c>
      <c r="F1965" s="7" t="n">
        <f aca="false">COUNTIFS('Duel Log'!AF$2:AF$5455,$A1965,'Duel Log'!AG$2:AG$5455,$B1965,'Duel Log'!AH$2:AH$5455,"Draw")</f>
        <v>0</v>
      </c>
      <c r="G1965" s="13" t="n">
        <f aca="false">IFERROR(D1965/C1965,"")</f>
        <v>1</v>
      </c>
    </row>
    <row r="1966" customFormat="false" ht="15" hidden="false" customHeight="true" outlineLevel="0" collapsed="false">
      <c r="A1966" s="7" t="s">
        <v>924</v>
      </c>
      <c r="B1966" s="7" t="s">
        <v>6570</v>
      </c>
      <c r="C1966" s="7" t="n">
        <f aca="false">COUNTIFS('Duel Log'!AF$2:AF$5455,$A1966,'Duel Log'!AG$2:AG$5455,$B1966)</f>
        <v>1</v>
      </c>
      <c r="D1966" s="7" t="n">
        <f aca="false">COUNTIFS('Duel Log'!AF$2:AF$5455,$A1966,'Duel Log'!AG$2:AG$5455,$B1966,'Duel Log'!AH$2:AH$5455,"Win")</f>
        <v>1</v>
      </c>
      <c r="E1966" s="7" t="n">
        <f aca="false">COUNTIFS('Duel Log'!AF$2:AF$5455,$A1966,'Duel Log'!AG$2:AG$5455,$B1966,'Duel Log'!AH$2:AH$5455,"Loss")</f>
        <v>0</v>
      </c>
      <c r="F1966" s="7" t="n">
        <f aca="false">COUNTIFS('Duel Log'!AF$2:AF$5455,$A1966,'Duel Log'!AG$2:AG$5455,$B1966,'Duel Log'!AH$2:AH$5455,"Draw")</f>
        <v>0</v>
      </c>
      <c r="G1966" s="13" t="n">
        <f aca="false">IFERROR(D1966/C1966,"")</f>
        <v>1</v>
      </c>
    </row>
    <row r="1967" customFormat="false" ht="15" hidden="false" customHeight="true" outlineLevel="0" collapsed="false">
      <c r="A1967" s="7" t="s">
        <v>924</v>
      </c>
      <c r="B1967" s="7" t="s">
        <v>6770</v>
      </c>
      <c r="C1967" s="7" t="n">
        <f aca="false">COUNTIFS('Duel Log'!AF$2:AF$5455,$A1967,'Duel Log'!AG$2:AG$5455,$B1967)</f>
        <v>1</v>
      </c>
      <c r="D1967" s="7" t="n">
        <f aca="false">COUNTIFS('Duel Log'!AF$2:AF$5455,$A1967,'Duel Log'!AG$2:AG$5455,$B1967,'Duel Log'!AH$2:AH$5455,"Win")</f>
        <v>0</v>
      </c>
      <c r="E1967" s="7" t="n">
        <f aca="false">COUNTIFS('Duel Log'!AF$2:AF$5455,$A1967,'Duel Log'!AG$2:AG$5455,$B1967,'Duel Log'!AH$2:AH$5455,"Loss")</f>
        <v>1</v>
      </c>
      <c r="F1967" s="7" t="n">
        <f aca="false">COUNTIFS('Duel Log'!AF$2:AF$5455,$A1967,'Duel Log'!AG$2:AG$5455,$B1967,'Duel Log'!AH$2:AH$5455,"Draw")</f>
        <v>0</v>
      </c>
      <c r="G1967" s="13" t="n">
        <f aca="false">IFERROR(D1967/C1967,"")</f>
        <v>0</v>
      </c>
    </row>
    <row r="1968" customFormat="false" ht="15" hidden="false" customHeight="true" outlineLevel="0" collapsed="false">
      <c r="A1968" s="7" t="s">
        <v>924</v>
      </c>
      <c r="B1968" s="7" t="s">
        <v>668</v>
      </c>
      <c r="C1968" s="7" t="n">
        <f aca="false">COUNTIFS('Duel Log'!AF$2:AF$5455,$A1968,'Duel Log'!AG$2:AG$5455,$B1968)</f>
        <v>2</v>
      </c>
      <c r="D1968" s="7" t="n">
        <f aca="false">COUNTIFS('Duel Log'!AF$2:AF$5455,$A1968,'Duel Log'!AG$2:AG$5455,$B1968,'Duel Log'!AH$2:AH$5455,"Win")</f>
        <v>2</v>
      </c>
      <c r="E1968" s="7" t="n">
        <f aca="false">COUNTIFS('Duel Log'!AF$2:AF$5455,$A1968,'Duel Log'!AG$2:AG$5455,$B1968,'Duel Log'!AH$2:AH$5455,"Loss")</f>
        <v>0</v>
      </c>
      <c r="F1968" s="7" t="n">
        <f aca="false">COUNTIFS('Duel Log'!AF$2:AF$5455,$A1968,'Duel Log'!AG$2:AG$5455,$B1968,'Duel Log'!AH$2:AH$5455,"Draw")</f>
        <v>0</v>
      </c>
      <c r="G1968" s="13" t="n">
        <f aca="false">IFERROR(D1968/C1968,"")</f>
        <v>1</v>
      </c>
    </row>
    <row r="1969" customFormat="false" ht="15" hidden="false" customHeight="true" outlineLevel="0" collapsed="false">
      <c r="A1969" s="7" t="s">
        <v>924</v>
      </c>
      <c r="B1969" s="7" t="s">
        <v>1653</v>
      </c>
      <c r="C1969" s="7" t="n">
        <f aca="false">COUNTIFS('Duel Log'!AF$2:AF$5455,$A1969,'Duel Log'!AG$2:AG$5455,$B1969)</f>
        <v>2</v>
      </c>
      <c r="D1969" s="7" t="n">
        <f aca="false">COUNTIFS('Duel Log'!AF$2:AF$5455,$A1969,'Duel Log'!AG$2:AG$5455,$B1969,'Duel Log'!AH$2:AH$5455,"Win")</f>
        <v>0</v>
      </c>
      <c r="E1969" s="7" t="n">
        <f aca="false">COUNTIFS('Duel Log'!AF$2:AF$5455,$A1969,'Duel Log'!AG$2:AG$5455,$B1969,'Duel Log'!AH$2:AH$5455,"Loss")</f>
        <v>2</v>
      </c>
      <c r="F1969" s="7" t="n">
        <f aca="false">COUNTIFS('Duel Log'!AF$2:AF$5455,$A1969,'Duel Log'!AG$2:AG$5455,$B1969,'Duel Log'!AH$2:AH$5455,"Draw")</f>
        <v>0</v>
      </c>
      <c r="G1969" s="13" t="n">
        <f aca="false">IFERROR(D1969/C1969,"")</f>
        <v>0</v>
      </c>
    </row>
    <row r="1970" customFormat="false" ht="15" hidden="false" customHeight="true" outlineLevel="0" collapsed="false">
      <c r="A1970" s="7" t="s">
        <v>924</v>
      </c>
      <c r="B1970" s="7" t="s">
        <v>2885</v>
      </c>
      <c r="C1970" s="7" t="n">
        <f aca="false">COUNTIFS('Duel Log'!AF$2:AF$5455,$A1970,'Duel Log'!AG$2:AG$5455,$B1970)</f>
        <v>1</v>
      </c>
      <c r="D1970" s="7" t="n">
        <f aca="false">COUNTIFS('Duel Log'!AF$2:AF$5455,$A1970,'Duel Log'!AG$2:AG$5455,$B1970,'Duel Log'!AH$2:AH$5455,"Win")</f>
        <v>1</v>
      </c>
      <c r="E1970" s="7" t="n">
        <f aca="false">COUNTIFS('Duel Log'!AF$2:AF$5455,$A1970,'Duel Log'!AG$2:AG$5455,$B1970,'Duel Log'!AH$2:AH$5455,"Loss")</f>
        <v>0</v>
      </c>
      <c r="F1970" s="7" t="n">
        <f aca="false">COUNTIFS('Duel Log'!AF$2:AF$5455,$A1970,'Duel Log'!AG$2:AG$5455,$B1970,'Duel Log'!AH$2:AH$5455,"Draw")</f>
        <v>0</v>
      </c>
      <c r="G1970" s="13" t="n">
        <f aca="false">IFERROR(D1970/C1970,"")</f>
        <v>1</v>
      </c>
    </row>
    <row r="1971" customFormat="false" ht="15" hidden="false" customHeight="true" outlineLevel="0" collapsed="false">
      <c r="A1971" s="7" t="s">
        <v>924</v>
      </c>
      <c r="B1971" s="7" t="s">
        <v>925</v>
      </c>
      <c r="C1971" s="7" t="n">
        <f aca="false">COUNTIFS('Duel Log'!AF$2:AF$5455,$A1971,'Duel Log'!AG$2:AG$5455,$B1971)</f>
        <v>1</v>
      </c>
      <c r="D1971" s="7" t="n">
        <f aca="false">COUNTIFS('Duel Log'!AF$2:AF$5455,$A1971,'Duel Log'!AG$2:AG$5455,$B1971,'Duel Log'!AH$2:AH$5455,"Win")</f>
        <v>0</v>
      </c>
      <c r="E1971" s="7" t="n">
        <f aca="false">COUNTIFS('Duel Log'!AF$2:AF$5455,$A1971,'Duel Log'!AG$2:AG$5455,$B1971,'Duel Log'!AH$2:AH$5455,"Loss")</f>
        <v>1</v>
      </c>
      <c r="F1971" s="7" t="n">
        <f aca="false">COUNTIFS('Duel Log'!AF$2:AF$5455,$A1971,'Duel Log'!AG$2:AG$5455,$B1971,'Duel Log'!AH$2:AH$5455,"Draw")</f>
        <v>0</v>
      </c>
      <c r="G1971" s="13" t="n">
        <f aca="false">IFERROR(D1971/C1971,"")</f>
        <v>0</v>
      </c>
    </row>
    <row r="1972" customFormat="false" ht="15" hidden="false" customHeight="true" outlineLevel="0" collapsed="false">
      <c r="A1972" s="7" t="s">
        <v>924</v>
      </c>
      <c r="B1972" s="7" t="s">
        <v>721</v>
      </c>
      <c r="C1972" s="7" t="n">
        <f aca="false">COUNTIFS('Duel Log'!AF$2:AF$5455,$A1972,'Duel Log'!AG$2:AG$5455,$B1972)</f>
        <v>2</v>
      </c>
      <c r="D1972" s="7" t="n">
        <f aca="false">COUNTIFS('Duel Log'!AF$2:AF$5455,$A1972,'Duel Log'!AG$2:AG$5455,$B1972,'Duel Log'!AH$2:AH$5455,"Win")</f>
        <v>2</v>
      </c>
      <c r="E1972" s="7" t="n">
        <f aca="false">COUNTIFS('Duel Log'!AF$2:AF$5455,$A1972,'Duel Log'!AG$2:AG$5455,$B1972,'Duel Log'!AH$2:AH$5455,"Loss")</f>
        <v>0</v>
      </c>
      <c r="F1972" s="7" t="n">
        <f aca="false">COUNTIFS('Duel Log'!AF$2:AF$5455,$A1972,'Duel Log'!AG$2:AG$5455,$B1972,'Duel Log'!AH$2:AH$5455,"Draw")</f>
        <v>0</v>
      </c>
      <c r="G1972" s="13" t="n">
        <f aca="false">IFERROR(D1972/C1972,"")</f>
        <v>1</v>
      </c>
    </row>
    <row r="1973" customFormat="false" ht="15" hidden="false" customHeight="true" outlineLevel="0" collapsed="false">
      <c r="A1973" s="7" t="s">
        <v>6382</v>
      </c>
      <c r="B1973" s="7" t="s">
        <v>2975</v>
      </c>
      <c r="C1973" s="7" t="n">
        <f aca="false">COUNTIFS('Duel Log'!AF$2:AF$5455,$A1973,'Duel Log'!AG$2:AG$5455,$B1973)</f>
        <v>2</v>
      </c>
      <c r="D1973" s="7" t="n">
        <f aca="false">COUNTIFS('Duel Log'!AF$2:AF$5455,$A1973,'Duel Log'!AG$2:AG$5455,$B1973,'Duel Log'!AH$2:AH$5455,"Win")</f>
        <v>0</v>
      </c>
      <c r="E1973" s="7" t="n">
        <f aca="false">COUNTIFS('Duel Log'!AF$2:AF$5455,$A1973,'Duel Log'!AG$2:AG$5455,$B1973,'Duel Log'!AH$2:AH$5455,"Loss")</f>
        <v>2</v>
      </c>
      <c r="F1973" s="7" t="n">
        <f aca="false">COUNTIFS('Duel Log'!AF$2:AF$5455,$A1973,'Duel Log'!AG$2:AG$5455,$B1973,'Duel Log'!AH$2:AH$5455,"Draw")</f>
        <v>0</v>
      </c>
      <c r="G1973" s="13" t="n">
        <f aca="false">IFERROR(D1973/C1973,"")</f>
        <v>0</v>
      </c>
    </row>
    <row r="1974" customFormat="false" ht="15" hidden="false" customHeight="true" outlineLevel="0" collapsed="false">
      <c r="A1974" s="7" t="s">
        <v>9203</v>
      </c>
      <c r="B1974" s="7" t="s">
        <v>9204</v>
      </c>
      <c r="C1974" s="7" t="n">
        <f aca="false">COUNTIFS('Duel Log'!AF$2:AF$5455,$A1974,'Duel Log'!AG$2:AG$5455,$B1974)</f>
        <v>1</v>
      </c>
      <c r="D1974" s="7" t="n">
        <f aca="false">COUNTIFS('Duel Log'!AF$2:AF$5455,$A1974,'Duel Log'!AG$2:AG$5455,$B1974,'Duel Log'!AH$2:AH$5455,"Win")</f>
        <v>1</v>
      </c>
      <c r="E1974" s="7" t="n">
        <f aca="false">COUNTIFS('Duel Log'!AF$2:AF$5455,$A1974,'Duel Log'!AG$2:AG$5455,$B1974,'Duel Log'!AH$2:AH$5455,"Loss")</f>
        <v>0</v>
      </c>
      <c r="F1974" s="7" t="n">
        <f aca="false">COUNTIFS('Duel Log'!AF$2:AF$5455,$A1974,'Duel Log'!AG$2:AG$5455,$B1974,'Duel Log'!AH$2:AH$5455,"Draw")</f>
        <v>0</v>
      </c>
      <c r="G1974" s="13" t="n">
        <f aca="false">IFERROR(D1974/C1974,"")</f>
        <v>1</v>
      </c>
    </row>
    <row r="1975" customFormat="false" ht="15" hidden="false" customHeight="true" outlineLevel="0" collapsed="false">
      <c r="A1975" s="7" t="s">
        <v>9414</v>
      </c>
      <c r="B1975" s="7" t="s">
        <v>9415</v>
      </c>
      <c r="C1975" s="7" t="n">
        <f aca="false">COUNTIFS('Duel Log'!AF$2:AF$5455,$A1975,'Duel Log'!AG$2:AG$5455,$B1975)</f>
        <v>1</v>
      </c>
      <c r="D1975" s="7" t="n">
        <f aca="false">COUNTIFS('Duel Log'!AF$2:AF$5455,$A1975,'Duel Log'!AG$2:AG$5455,$B1975,'Duel Log'!AH$2:AH$5455,"Win")</f>
        <v>0</v>
      </c>
      <c r="E1975" s="7" t="n">
        <f aca="false">COUNTIFS('Duel Log'!AF$2:AF$5455,$A1975,'Duel Log'!AG$2:AG$5455,$B1975,'Duel Log'!AH$2:AH$5455,"Loss")</f>
        <v>1</v>
      </c>
      <c r="F1975" s="7" t="n">
        <f aca="false">COUNTIFS('Duel Log'!AF$2:AF$5455,$A1975,'Duel Log'!AG$2:AG$5455,$B1975,'Duel Log'!AH$2:AH$5455,"Draw")</f>
        <v>0</v>
      </c>
      <c r="G1975" s="13" t="n">
        <f aca="false">IFERROR(D1975/C1975,"")</f>
        <v>0</v>
      </c>
    </row>
    <row r="1976" customFormat="false" ht="15" hidden="false" customHeight="true" outlineLevel="0" collapsed="false">
      <c r="A1976" s="7" t="s">
        <v>3869</v>
      </c>
      <c r="B1976" s="7" t="s">
        <v>3868</v>
      </c>
      <c r="C1976" s="7" t="n">
        <f aca="false">COUNTIFS('Duel Log'!AF$2:AF$5455,$A1976,'Duel Log'!AG$2:AG$5455,$B1976)</f>
        <v>2</v>
      </c>
      <c r="D1976" s="7" t="n">
        <f aca="false">COUNTIFS('Duel Log'!AF$2:AF$5455,$A1976,'Duel Log'!AG$2:AG$5455,$B1976,'Duel Log'!AH$2:AH$5455,"Win")</f>
        <v>2</v>
      </c>
      <c r="E1976" s="7" t="n">
        <f aca="false">COUNTIFS('Duel Log'!AF$2:AF$5455,$A1976,'Duel Log'!AG$2:AG$5455,$B1976,'Duel Log'!AH$2:AH$5455,"Loss")</f>
        <v>0</v>
      </c>
      <c r="F1976" s="7" t="n">
        <f aca="false">COUNTIFS('Duel Log'!AF$2:AF$5455,$A1976,'Duel Log'!AG$2:AG$5455,$B1976,'Duel Log'!AH$2:AH$5455,"Draw")</f>
        <v>0</v>
      </c>
      <c r="G1976" s="13" t="n">
        <f aca="false">IFERROR(D1976/C1976,"")</f>
        <v>1</v>
      </c>
    </row>
    <row r="1977" customFormat="false" ht="15" hidden="false" customHeight="true" outlineLevel="0" collapsed="false">
      <c r="A1977" s="7" t="s">
        <v>805</v>
      </c>
      <c r="B1977" s="7" t="s">
        <v>494</v>
      </c>
      <c r="C1977" s="7" t="n">
        <f aca="false">COUNTIFS('Duel Log'!AF$2:AF$5455,$A1977,'Duel Log'!AG$2:AG$5455,$B1977)</f>
        <v>2</v>
      </c>
      <c r="D1977" s="7" t="n">
        <f aca="false">COUNTIFS('Duel Log'!AF$2:AF$5455,$A1977,'Duel Log'!AG$2:AG$5455,$B1977,'Duel Log'!AH$2:AH$5455,"Win")</f>
        <v>2</v>
      </c>
      <c r="E1977" s="7" t="n">
        <f aca="false">COUNTIFS('Duel Log'!AF$2:AF$5455,$A1977,'Duel Log'!AG$2:AG$5455,$B1977,'Duel Log'!AH$2:AH$5455,"Loss")</f>
        <v>0</v>
      </c>
      <c r="F1977" s="7" t="n">
        <f aca="false">COUNTIFS('Duel Log'!AF$2:AF$5455,$A1977,'Duel Log'!AG$2:AG$5455,$B1977,'Duel Log'!AH$2:AH$5455,"Draw")</f>
        <v>0</v>
      </c>
      <c r="G1977" s="13" t="n">
        <f aca="false">IFERROR(D1977/C1977,"")</f>
        <v>1</v>
      </c>
    </row>
    <row r="1978" customFormat="false" ht="15" hidden="false" customHeight="true" outlineLevel="0" collapsed="false">
      <c r="A1978" s="7" t="s">
        <v>1363</v>
      </c>
      <c r="B1978" s="7" t="s">
        <v>1362</v>
      </c>
      <c r="C1978" s="7" t="n">
        <f aca="false">COUNTIFS('Duel Log'!AF$2:AF$5455,$A1978,'Duel Log'!AG$2:AG$5455,$B1978)</f>
        <v>2</v>
      </c>
      <c r="D1978" s="7" t="n">
        <f aca="false">COUNTIFS('Duel Log'!AF$2:AF$5455,$A1978,'Duel Log'!AG$2:AG$5455,$B1978,'Duel Log'!AH$2:AH$5455,"Win")</f>
        <v>0</v>
      </c>
      <c r="E1978" s="7" t="n">
        <f aca="false">COUNTIFS('Duel Log'!AF$2:AF$5455,$A1978,'Duel Log'!AG$2:AG$5455,$B1978,'Duel Log'!AH$2:AH$5455,"Loss")</f>
        <v>2</v>
      </c>
      <c r="F1978" s="7" t="n">
        <f aca="false">COUNTIFS('Duel Log'!AF$2:AF$5455,$A1978,'Duel Log'!AG$2:AG$5455,$B1978,'Duel Log'!AH$2:AH$5455,"Draw")</f>
        <v>0</v>
      </c>
      <c r="G1978" s="13" t="n">
        <f aca="false">IFERROR(D1978/C1978,"")</f>
        <v>0</v>
      </c>
    </row>
    <row r="1979" customFormat="false" ht="15" hidden="false" customHeight="true" outlineLevel="0" collapsed="false">
      <c r="A1979" s="7" t="s">
        <v>8456</v>
      </c>
      <c r="B1979" s="7" t="s">
        <v>8455</v>
      </c>
      <c r="C1979" s="7" t="n">
        <f aca="false">COUNTIFS('Duel Log'!AF$2:AF$5455,$A1979,'Duel Log'!AG$2:AG$5455,$B1979)</f>
        <v>1</v>
      </c>
      <c r="D1979" s="7" t="n">
        <f aca="false">COUNTIFS('Duel Log'!AF$2:AF$5455,$A1979,'Duel Log'!AG$2:AG$5455,$B1979,'Duel Log'!AH$2:AH$5455,"Win")</f>
        <v>0</v>
      </c>
      <c r="E1979" s="7" t="n">
        <f aca="false">COUNTIFS('Duel Log'!AF$2:AF$5455,$A1979,'Duel Log'!AG$2:AG$5455,$B1979,'Duel Log'!AH$2:AH$5455,"Loss")</f>
        <v>1</v>
      </c>
      <c r="F1979" s="7" t="n">
        <f aca="false">COUNTIFS('Duel Log'!AF$2:AF$5455,$A1979,'Duel Log'!AG$2:AG$5455,$B1979,'Duel Log'!AH$2:AH$5455,"Draw")</f>
        <v>0</v>
      </c>
      <c r="G1979" s="13" t="n">
        <f aca="false">IFERROR(D1979/C1979,"")</f>
        <v>0</v>
      </c>
    </row>
    <row r="1980" customFormat="false" ht="15" hidden="false" customHeight="true" outlineLevel="0" collapsed="false">
      <c r="A1980" s="7" t="s">
        <v>3649</v>
      </c>
      <c r="B1980" s="7" t="s">
        <v>180</v>
      </c>
      <c r="C1980" s="7" t="n">
        <f aca="false">COUNTIFS('Duel Log'!AF$2:AF$5455,$A1980,'Duel Log'!AG$2:AG$5455,$B1980)</f>
        <v>2</v>
      </c>
      <c r="D1980" s="7" t="n">
        <f aca="false">COUNTIFS('Duel Log'!AF$2:AF$5455,$A1980,'Duel Log'!AG$2:AG$5455,$B1980,'Duel Log'!AH$2:AH$5455,"Win")</f>
        <v>2</v>
      </c>
      <c r="E1980" s="7" t="n">
        <f aca="false">COUNTIFS('Duel Log'!AF$2:AF$5455,$A1980,'Duel Log'!AG$2:AG$5455,$B1980,'Duel Log'!AH$2:AH$5455,"Loss")</f>
        <v>0</v>
      </c>
      <c r="F1980" s="7" t="n">
        <f aca="false">COUNTIFS('Duel Log'!AF$2:AF$5455,$A1980,'Duel Log'!AG$2:AG$5455,$B1980,'Duel Log'!AH$2:AH$5455,"Draw")</f>
        <v>0</v>
      </c>
      <c r="G1980" s="13" t="n">
        <f aca="false">IFERROR(D1980/C1980,"")</f>
        <v>1</v>
      </c>
    </row>
    <row r="1981" customFormat="false" ht="15" hidden="false" customHeight="true" outlineLevel="0" collapsed="false">
      <c r="A1981" s="7" t="s">
        <v>3607</v>
      </c>
      <c r="B1981" s="7" t="s">
        <v>1500</v>
      </c>
      <c r="C1981" s="7" t="n">
        <f aca="false">COUNTIFS('Duel Log'!AF$2:AF$5455,$A1981,'Duel Log'!AG$2:AG$5455,$B1981)</f>
        <v>1</v>
      </c>
      <c r="D1981" s="7" t="n">
        <f aca="false">COUNTIFS('Duel Log'!AF$2:AF$5455,$A1981,'Duel Log'!AG$2:AG$5455,$B1981,'Duel Log'!AH$2:AH$5455,"Win")</f>
        <v>1</v>
      </c>
      <c r="E1981" s="7" t="n">
        <f aca="false">COUNTIFS('Duel Log'!AF$2:AF$5455,$A1981,'Duel Log'!AG$2:AG$5455,$B1981,'Duel Log'!AH$2:AH$5455,"Loss")</f>
        <v>0</v>
      </c>
      <c r="F1981" s="7" t="n">
        <f aca="false">COUNTIFS('Duel Log'!AF$2:AF$5455,$A1981,'Duel Log'!AG$2:AG$5455,$B1981,'Duel Log'!AH$2:AH$5455,"Draw")</f>
        <v>0</v>
      </c>
      <c r="G1981" s="13" t="n">
        <f aca="false">IFERROR(D1981/C1981,"")</f>
        <v>1</v>
      </c>
    </row>
    <row r="1982" customFormat="false" ht="15" hidden="false" customHeight="true" outlineLevel="0" collapsed="false">
      <c r="A1982" s="7" t="s">
        <v>9105</v>
      </c>
      <c r="B1982" s="7" t="s">
        <v>9106</v>
      </c>
      <c r="C1982" s="7" t="n">
        <f aca="false">COUNTIFS('Duel Log'!AF$2:AF$5455,$A1982,'Duel Log'!AG$2:AG$5455,$B1982)</f>
        <v>1</v>
      </c>
      <c r="D1982" s="7" t="n">
        <f aca="false">COUNTIFS('Duel Log'!AF$2:AF$5455,$A1982,'Duel Log'!AG$2:AG$5455,$B1982,'Duel Log'!AH$2:AH$5455,"Win")</f>
        <v>0</v>
      </c>
      <c r="E1982" s="7" t="n">
        <f aca="false">COUNTIFS('Duel Log'!AF$2:AF$5455,$A1982,'Duel Log'!AG$2:AG$5455,$B1982,'Duel Log'!AH$2:AH$5455,"Loss")</f>
        <v>1</v>
      </c>
      <c r="F1982" s="7" t="n">
        <f aca="false">COUNTIFS('Duel Log'!AF$2:AF$5455,$A1982,'Duel Log'!AG$2:AG$5455,$B1982,'Duel Log'!AH$2:AH$5455,"Draw")</f>
        <v>0</v>
      </c>
      <c r="G1982" s="13" t="n">
        <f aca="false">IFERROR(D1982/C1982,"")</f>
        <v>0</v>
      </c>
    </row>
    <row r="1983" customFormat="false" ht="15" hidden="false" customHeight="true" outlineLevel="0" collapsed="false">
      <c r="A1983" s="7" t="s">
        <v>6735</v>
      </c>
      <c r="B1983" s="7" t="s">
        <v>4613</v>
      </c>
      <c r="C1983" s="7" t="n">
        <f aca="false">COUNTIFS('Duel Log'!AF$2:AF$5455,$A1983,'Duel Log'!AG$2:AG$5455,$B1983)</f>
        <v>1</v>
      </c>
      <c r="D1983" s="7" t="n">
        <f aca="false">COUNTIFS('Duel Log'!AF$2:AF$5455,$A1983,'Duel Log'!AG$2:AG$5455,$B1983,'Duel Log'!AH$2:AH$5455,"Win")</f>
        <v>1</v>
      </c>
      <c r="E1983" s="7" t="n">
        <f aca="false">COUNTIFS('Duel Log'!AF$2:AF$5455,$A1983,'Duel Log'!AG$2:AG$5455,$B1983,'Duel Log'!AH$2:AH$5455,"Loss")</f>
        <v>0</v>
      </c>
      <c r="F1983" s="7" t="n">
        <f aca="false">COUNTIFS('Duel Log'!AF$2:AF$5455,$A1983,'Duel Log'!AG$2:AG$5455,$B1983,'Duel Log'!AH$2:AH$5455,"Draw")</f>
        <v>0</v>
      </c>
      <c r="G1983" s="13" t="n">
        <f aca="false">IFERROR(D1983/C1983,"")</f>
        <v>1</v>
      </c>
    </row>
    <row r="1984" customFormat="false" ht="15" hidden="false" customHeight="true" outlineLevel="0" collapsed="false">
      <c r="A1984" s="7" t="s">
        <v>1412</v>
      </c>
      <c r="B1984" s="7" t="s">
        <v>3683</v>
      </c>
      <c r="C1984" s="7" t="n">
        <f aca="false">COUNTIFS('Duel Log'!AF$2:AF$5455,$A1984,'Duel Log'!AG$2:AG$5455,$B1984)</f>
        <v>2</v>
      </c>
      <c r="D1984" s="7" t="n">
        <f aca="false">COUNTIFS('Duel Log'!AF$2:AF$5455,$A1984,'Duel Log'!AG$2:AG$5455,$B1984,'Duel Log'!AH$2:AH$5455,"Win")</f>
        <v>2</v>
      </c>
      <c r="E1984" s="7" t="n">
        <f aca="false">COUNTIFS('Duel Log'!AF$2:AF$5455,$A1984,'Duel Log'!AG$2:AG$5455,$B1984,'Duel Log'!AH$2:AH$5455,"Loss")</f>
        <v>0</v>
      </c>
      <c r="F1984" s="7" t="n">
        <f aca="false">COUNTIFS('Duel Log'!AF$2:AF$5455,$A1984,'Duel Log'!AG$2:AG$5455,$B1984,'Duel Log'!AH$2:AH$5455,"Draw")</f>
        <v>0</v>
      </c>
      <c r="G1984" s="13" t="n">
        <f aca="false">IFERROR(D1984/C1984,"")</f>
        <v>1</v>
      </c>
    </row>
    <row r="1985" customFormat="false" ht="15" hidden="false" customHeight="true" outlineLevel="0" collapsed="false">
      <c r="A1985" s="7" t="s">
        <v>1412</v>
      </c>
      <c r="B1985" s="7" t="s">
        <v>1858</v>
      </c>
      <c r="C1985" s="7" t="n">
        <f aca="false">COUNTIFS('Duel Log'!AF$2:AF$5455,$A1985,'Duel Log'!AG$2:AG$5455,$B1985)</f>
        <v>2</v>
      </c>
      <c r="D1985" s="7" t="n">
        <f aca="false">COUNTIFS('Duel Log'!AF$2:AF$5455,$A1985,'Duel Log'!AG$2:AG$5455,$B1985,'Duel Log'!AH$2:AH$5455,"Win")</f>
        <v>2</v>
      </c>
      <c r="E1985" s="7" t="n">
        <f aca="false">COUNTIFS('Duel Log'!AF$2:AF$5455,$A1985,'Duel Log'!AG$2:AG$5455,$B1985,'Duel Log'!AH$2:AH$5455,"Loss")</f>
        <v>0</v>
      </c>
      <c r="F1985" s="7" t="n">
        <f aca="false">COUNTIFS('Duel Log'!AF$2:AF$5455,$A1985,'Duel Log'!AG$2:AG$5455,$B1985,'Duel Log'!AH$2:AH$5455,"Draw")</f>
        <v>0</v>
      </c>
      <c r="G1985" s="13" t="n">
        <f aca="false">IFERROR(D1985/C1985,"")</f>
        <v>1</v>
      </c>
    </row>
    <row r="1986" customFormat="false" ht="15" hidden="false" customHeight="true" outlineLevel="0" collapsed="false">
      <c r="A1986" s="7" t="s">
        <v>1412</v>
      </c>
      <c r="B1986" s="7" t="s">
        <v>1230</v>
      </c>
      <c r="C1986" s="7" t="n">
        <f aca="false">COUNTIFS('Duel Log'!AF$2:AF$5455,$A1986,'Duel Log'!AG$2:AG$5455,$B1986)</f>
        <v>1</v>
      </c>
      <c r="D1986" s="7" t="n">
        <f aca="false">COUNTIFS('Duel Log'!AF$2:AF$5455,$A1986,'Duel Log'!AG$2:AG$5455,$B1986,'Duel Log'!AH$2:AH$5455,"Win")</f>
        <v>0</v>
      </c>
      <c r="E1986" s="7" t="n">
        <f aca="false">COUNTIFS('Duel Log'!AF$2:AF$5455,$A1986,'Duel Log'!AG$2:AG$5455,$B1986,'Duel Log'!AH$2:AH$5455,"Loss")</f>
        <v>1</v>
      </c>
      <c r="F1986" s="7" t="n">
        <f aca="false">COUNTIFS('Duel Log'!AF$2:AF$5455,$A1986,'Duel Log'!AG$2:AG$5455,$B1986,'Duel Log'!AH$2:AH$5455,"Draw")</f>
        <v>0</v>
      </c>
      <c r="G1986" s="13" t="n">
        <f aca="false">IFERROR(D1986/C1986,"")</f>
        <v>0</v>
      </c>
    </row>
    <row r="1987" customFormat="false" ht="15" hidden="false" customHeight="true" outlineLevel="0" collapsed="false">
      <c r="A1987" s="7" t="s">
        <v>1412</v>
      </c>
      <c r="B1987" s="7" t="s">
        <v>1411</v>
      </c>
      <c r="C1987" s="7" t="n">
        <f aca="false">COUNTIFS('Duel Log'!AF$2:AF$5455,$A1987,'Duel Log'!AG$2:AG$5455,$B1987)</f>
        <v>2</v>
      </c>
      <c r="D1987" s="7" t="n">
        <f aca="false">COUNTIFS('Duel Log'!AF$2:AF$5455,$A1987,'Duel Log'!AG$2:AG$5455,$B1987,'Duel Log'!AH$2:AH$5455,"Win")</f>
        <v>0</v>
      </c>
      <c r="E1987" s="7" t="n">
        <f aca="false">COUNTIFS('Duel Log'!AF$2:AF$5455,$A1987,'Duel Log'!AG$2:AG$5455,$B1987,'Duel Log'!AH$2:AH$5455,"Loss")</f>
        <v>2</v>
      </c>
      <c r="F1987" s="7" t="n">
        <f aca="false">COUNTIFS('Duel Log'!AF$2:AF$5455,$A1987,'Duel Log'!AG$2:AG$5455,$B1987,'Duel Log'!AH$2:AH$5455,"Draw")</f>
        <v>0</v>
      </c>
      <c r="G1987" s="13" t="n">
        <f aca="false">IFERROR(D1987/C1987,"")</f>
        <v>0</v>
      </c>
    </row>
    <row r="1988" customFormat="false" ht="15" hidden="false" customHeight="true" outlineLevel="0" collapsed="false">
      <c r="A1988" s="7" t="s">
        <v>1412</v>
      </c>
      <c r="B1988" s="7" t="s">
        <v>7071</v>
      </c>
      <c r="C1988" s="7" t="n">
        <f aca="false">COUNTIFS('Duel Log'!AF$2:AF$5455,$A1988,'Duel Log'!AG$2:AG$5455,$B1988)</f>
        <v>1</v>
      </c>
      <c r="D1988" s="7" t="n">
        <f aca="false">COUNTIFS('Duel Log'!AF$2:AF$5455,$A1988,'Duel Log'!AG$2:AG$5455,$B1988,'Duel Log'!AH$2:AH$5455,"Win")</f>
        <v>1</v>
      </c>
      <c r="E1988" s="7" t="n">
        <f aca="false">COUNTIFS('Duel Log'!AF$2:AF$5455,$A1988,'Duel Log'!AG$2:AG$5455,$B1988,'Duel Log'!AH$2:AH$5455,"Loss")</f>
        <v>0</v>
      </c>
      <c r="F1988" s="7" t="n">
        <f aca="false">COUNTIFS('Duel Log'!AF$2:AF$5455,$A1988,'Duel Log'!AG$2:AG$5455,$B1988,'Duel Log'!AH$2:AH$5455,"Draw")</f>
        <v>0</v>
      </c>
      <c r="G1988" s="13" t="n">
        <f aca="false">IFERROR(D1988/C1988,"")</f>
        <v>1</v>
      </c>
    </row>
    <row r="1989" customFormat="false" ht="15" hidden="false" customHeight="true" outlineLevel="0" collapsed="false">
      <c r="A1989" s="7" t="s">
        <v>1412</v>
      </c>
      <c r="B1989" s="7" t="s">
        <v>4040</v>
      </c>
      <c r="C1989" s="7" t="n">
        <f aca="false">COUNTIFS('Duel Log'!AF$2:AF$5455,$A1989,'Duel Log'!AG$2:AG$5455,$B1989)</f>
        <v>1</v>
      </c>
      <c r="D1989" s="7" t="n">
        <f aca="false">COUNTIFS('Duel Log'!AF$2:AF$5455,$A1989,'Duel Log'!AG$2:AG$5455,$B1989,'Duel Log'!AH$2:AH$5455,"Win")</f>
        <v>0</v>
      </c>
      <c r="E1989" s="7" t="n">
        <f aca="false">COUNTIFS('Duel Log'!AF$2:AF$5455,$A1989,'Duel Log'!AG$2:AG$5455,$B1989,'Duel Log'!AH$2:AH$5455,"Loss")</f>
        <v>1</v>
      </c>
      <c r="F1989" s="7" t="n">
        <f aca="false">COUNTIFS('Duel Log'!AF$2:AF$5455,$A1989,'Duel Log'!AG$2:AG$5455,$B1989,'Duel Log'!AH$2:AH$5455,"Draw")</f>
        <v>0</v>
      </c>
      <c r="G1989" s="13" t="n">
        <f aca="false">IFERROR(D1989/C1989,"")</f>
        <v>0</v>
      </c>
    </row>
    <row r="1990" customFormat="false" ht="15" hidden="false" customHeight="true" outlineLevel="0" collapsed="false">
      <c r="A1990" s="7" t="s">
        <v>3983</v>
      </c>
      <c r="B1990" s="7" t="s">
        <v>9151</v>
      </c>
      <c r="C1990" s="7" t="n">
        <f aca="false">COUNTIFS('Duel Log'!AF$2:AF$5455,$A1990,'Duel Log'!AG$2:AG$5455,$B1990)</f>
        <v>1</v>
      </c>
      <c r="D1990" s="7" t="n">
        <f aca="false">COUNTIFS('Duel Log'!AF$2:AF$5455,$A1990,'Duel Log'!AG$2:AG$5455,$B1990,'Duel Log'!AH$2:AH$5455,"Win")</f>
        <v>0</v>
      </c>
      <c r="E1990" s="7" t="n">
        <f aca="false">COUNTIFS('Duel Log'!AF$2:AF$5455,$A1990,'Duel Log'!AG$2:AG$5455,$B1990,'Duel Log'!AH$2:AH$5455,"Loss")</f>
        <v>1</v>
      </c>
      <c r="F1990" s="7" t="n">
        <f aca="false">COUNTIFS('Duel Log'!AF$2:AF$5455,$A1990,'Duel Log'!AG$2:AG$5455,$B1990,'Duel Log'!AH$2:AH$5455,"Draw")</f>
        <v>0</v>
      </c>
      <c r="G1990" s="13" t="n">
        <f aca="false">IFERROR(D1990/C1990,"")</f>
        <v>0</v>
      </c>
    </row>
    <row r="1991" customFormat="false" ht="15" hidden="false" customHeight="true" outlineLevel="0" collapsed="false">
      <c r="A1991" s="7" t="s">
        <v>3983</v>
      </c>
      <c r="B1991" s="7" t="s">
        <v>3984</v>
      </c>
      <c r="C1991" s="7" t="n">
        <f aca="false">COUNTIFS('Duel Log'!AF$2:AF$5455,$A1991,'Duel Log'!AG$2:AG$5455,$B1991)</f>
        <v>2</v>
      </c>
      <c r="D1991" s="7" t="n">
        <f aca="false">COUNTIFS('Duel Log'!AF$2:AF$5455,$A1991,'Duel Log'!AG$2:AG$5455,$B1991,'Duel Log'!AH$2:AH$5455,"Win")</f>
        <v>2</v>
      </c>
      <c r="E1991" s="7" t="n">
        <f aca="false">COUNTIFS('Duel Log'!AF$2:AF$5455,$A1991,'Duel Log'!AG$2:AG$5455,$B1991,'Duel Log'!AH$2:AH$5455,"Loss")</f>
        <v>0</v>
      </c>
      <c r="F1991" s="7" t="n">
        <f aca="false">COUNTIFS('Duel Log'!AF$2:AF$5455,$A1991,'Duel Log'!AG$2:AG$5455,$B1991,'Duel Log'!AH$2:AH$5455,"Draw")</f>
        <v>0</v>
      </c>
      <c r="G1991" s="13" t="n">
        <f aca="false">IFERROR(D1991/C1991,"")</f>
        <v>1</v>
      </c>
    </row>
    <row r="1992" customFormat="false" ht="15" hidden="false" customHeight="true" outlineLevel="0" collapsed="false">
      <c r="A1992" s="7" t="s">
        <v>1583</v>
      </c>
      <c r="B1992" s="7" t="s">
        <v>543</v>
      </c>
      <c r="C1992" s="7" t="n">
        <f aca="false">COUNTIFS('Duel Log'!AF$2:AF$5455,$A1992,'Duel Log'!AG$2:AG$5455,$B1992)</f>
        <v>2</v>
      </c>
      <c r="D1992" s="7" t="n">
        <f aca="false">COUNTIFS('Duel Log'!AF$2:AF$5455,$A1992,'Duel Log'!AG$2:AG$5455,$B1992,'Duel Log'!AH$2:AH$5455,"Win")</f>
        <v>2</v>
      </c>
      <c r="E1992" s="7" t="n">
        <f aca="false">COUNTIFS('Duel Log'!AF$2:AF$5455,$A1992,'Duel Log'!AG$2:AG$5455,$B1992,'Duel Log'!AH$2:AH$5455,"Loss")</f>
        <v>0</v>
      </c>
      <c r="F1992" s="7" t="n">
        <f aca="false">COUNTIFS('Duel Log'!AF$2:AF$5455,$A1992,'Duel Log'!AG$2:AG$5455,$B1992,'Duel Log'!AH$2:AH$5455,"Draw")</f>
        <v>0</v>
      </c>
      <c r="G1992" s="13" t="n">
        <f aca="false">IFERROR(D1992/C1992,"")</f>
        <v>1</v>
      </c>
    </row>
    <row r="1993" customFormat="false" ht="15" hidden="false" customHeight="true" outlineLevel="0" collapsed="false">
      <c r="A1993" s="7" t="s">
        <v>3668</v>
      </c>
      <c r="B1993" s="7" t="s">
        <v>3669</v>
      </c>
      <c r="C1993" s="7" t="n">
        <f aca="false">COUNTIFS('Duel Log'!AF$2:AF$5455,$A1993,'Duel Log'!AG$2:AG$5455,$B1993)</f>
        <v>2</v>
      </c>
      <c r="D1993" s="7" t="n">
        <f aca="false">COUNTIFS('Duel Log'!AF$2:AF$5455,$A1993,'Duel Log'!AG$2:AG$5455,$B1993,'Duel Log'!AH$2:AH$5455,"Win")</f>
        <v>0</v>
      </c>
      <c r="E1993" s="7" t="n">
        <f aca="false">COUNTIFS('Duel Log'!AF$2:AF$5455,$A1993,'Duel Log'!AG$2:AG$5455,$B1993,'Duel Log'!AH$2:AH$5455,"Loss")</f>
        <v>2</v>
      </c>
      <c r="F1993" s="7" t="n">
        <f aca="false">COUNTIFS('Duel Log'!AF$2:AF$5455,$A1993,'Duel Log'!AG$2:AG$5455,$B1993,'Duel Log'!AH$2:AH$5455,"Draw")</f>
        <v>0</v>
      </c>
      <c r="G1993" s="13" t="n">
        <f aca="false">IFERROR(D1993/C1993,"")</f>
        <v>0</v>
      </c>
    </row>
    <row r="1994" customFormat="false" ht="15" hidden="false" customHeight="true" outlineLevel="0" collapsed="false">
      <c r="A1994" s="7" t="s">
        <v>3668</v>
      </c>
      <c r="B1994" s="7" t="s">
        <v>6351</v>
      </c>
      <c r="C1994" s="7" t="n">
        <f aca="false">COUNTIFS('Duel Log'!AF$2:AF$5455,$A1994,'Duel Log'!AG$2:AG$5455,$B1994)</f>
        <v>1</v>
      </c>
      <c r="D1994" s="7" t="n">
        <f aca="false">COUNTIFS('Duel Log'!AF$2:AF$5455,$A1994,'Duel Log'!AG$2:AG$5455,$B1994,'Duel Log'!AH$2:AH$5455,"Win")</f>
        <v>0</v>
      </c>
      <c r="E1994" s="7" t="n">
        <f aca="false">COUNTIFS('Duel Log'!AF$2:AF$5455,$A1994,'Duel Log'!AG$2:AG$5455,$B1994,'Duel Log'!AH$2:AH$5455,"Loss")</f>
        <v>1</v>
      </c>
      <c r="F1994" s="7" t="n">
        <f aca="false">COUNTIFS('Duel Log'!AF$2:AF$5455,$A1994,'Duel Log'!AG$2:AG$5455,$B1994,'Duel Log'!AH$2:AH$5455,"Draw")</f>
        <v>0</v>
      </c>
      <c r="G1994" s="13" t="n">
        <f aca="false">IFERROR(D1994/C1994,"")</f>
        <v>0</v>
      </c>
    </row>
    <row r="1995" customFormat="false" ht="15" hidden="false" customHeight="true" outlineLevel="0" collapsed="false">
      <c r="A1995" s="7" t="s">
        <v>3668</v>
      </c>
      <c r="B1995" s="7" t="s">
        <v>6707</v>
      </c>
      <c r="C1995" s="7" t="n">
        <f aca="false">COUNTIFS('Duel Log'!AF$2:AF$5455,$A1995,'Duel Log'!AG$2:AG$5455,$B1995)</f>
        <v>2</v>
      </c>
      <c r="D1995" s="7" t="n">
        <f aca="false">COUNTIFS('Duel Log'!AF$2:AF$5455,$A1995,'Duel Log'!AG$2:AG$5455,$B1995,'Duel Log'!AH$2:AH$5455,"Win")</f>
        <v>0</v>
      </c>
      <c r="E1995" s="7" t="n">
        <f aca="false">COUNTIFS('Duel Log'!AF$2:AF$5455,$A1995,'Duel Log'!AG$2:AG$5455,$B1995,'Duel Log'!AH$2:AH$5455,"Loss")</f>
        <v>2</v>
      </c>
      <c r="F1995" s="7" t="n">
        <f aca="false">COUNTIFS('Duel Log'!AF$2:AF$5455,$A1995,'Duel Log'!AG$2:AG$5455,$B1995,'Duel Log'!AH$2:AH$5455,"Draw")</f>
        <v>0</v>
      </c>
      <c r="G1995" s="13" t="n">
        <f aca="false">IFERROR(D1995/C1995,"")</f>
        <v>0</v>
      </c>
    </row>
    <row r="1996" customFormat="false" ht="15" hidden="false" customHeight="true" outlineLevel="0" collapsed="false">
      <c r="A1996" s="7" t="s">
        <v>3702</v>
      </c>
      <c r="B1996" s="7" t="s">
        <v>1489</v>
      </c>
      <c r="C1996" s="7" t="n">
        <f aca="false">COUNTIFS('Duel Log'!AF$2:AF$5455,$A1996,'Duel Log'!AG$2:AG$5455,$B1996)</f>
        <v>2</v>
      </c>
      <c r="D1996" s="7" t="n">
        <f aca="false">COUNTIFS('Duel Log'!AF$2:AF$5455,$A1996,'Duel Log'!AG$2:AG$5455,$B1996,'Duel Log'!AH$2:AH$5455,"Win")</f>
        <v>2</v>
      </c>
      <c r="E1996" s="7" t="n">
        <f aca="false">COUNTIFS('Duel Log'!AF$2:AF$5455,$A1996,'Duel Log'!AG$2:AG$5455,$B1996,'Duel Log'!AH$2:AH$5455,"Loss")</f>
        <v>0</v>
      </c>
      <c r="F1996" s="7" t="n">
        <f aca="false">COUNTIFS('Duel Log'!AF$2:AF$5455,$A1996,'Duel Log'!AG$2:AG$5455,$B1996,'Duel Log'!AH$2:AH$5455,"Draw")</f>
        <v>0</v>
      </c>
      <c r="G1996" s="13" t="n">
        <f aca="false">IFERROR(D1996/C1996,"")</f>
        <v>1</v>
      </c>
    </row>
    <row r="1997" customFormat="false" ht="15" hidden="false" customHeight="true" outlineLevel="0" collapsed="false">
      <c r="A1997" s="7" t="s">
        <v>4425</v>
      </c>
      <c r="B1997" s="7" t="s">
        <v>4424</v>
      </c>
      <c r="C1997" s="7" t="n">
        <f aca="false">COUNTIFS('Duel Log'!AF$2:AF$5455,$A1997,'Duel Log'!AG$2:AG$5455,$B1997)</f>
        <v>1</v>
      </c>
      <c r="D1997" s="7" t="n">
        <f aca="false">COUNTIFS('Duel Log'!AF$2:AF$5455,$A1997,'Duel Log'!AG$2:AG$5455,$B1997,'Duel Log'!AH$2:AH$5455,"Win")</f>
        <v>0</v>
      </c>
      <c r="E1997" s="7" t="n">
        <f aca="false">COUNTIFS('Duel Log'!AF$2:AF$5455,$A1997,'Duel Log'!AG$2:AG$5455,$B1997,'Duel Log'!AH$2:AH$5455,"Loss")</f>
        <v>1</v>
      </c>
      <c r="F1997" s="7" t="n">
        <f aca="false">COUNTIFS('Duel Log'!AF$2:AF$5455,$A1997,'Duel Log'!AG$2:AG$5455,$B1997,'Duel Log'!AH$2:AH$5455,"Draw")</f>
        <v>0</v>
      </c>
      <c r="G1997" s="13" t="n">
        <f aca="false">IFERROR(D1997/C1997,"")</f>
        <v>0</v>
      </c>
    </row>
    <row r="1998" customFormat="false" ht="15" hidden="false" customHeight="true" outlineLevel="0" collapsed="false">
      <c r="A1998" s="7" t="s">
        <v>8948</v>
      </c>
      <c r="B1998" s="7" t="s">
        <v>2528</v>
      </c>
      <c r="C1998" s="7" t="n">
        <f aca="false">COUNTIFS('Duel Log'!AF$2:AF$5455,$A1998,'Duel Log'!AG$2:AG$5455,$B1998)</f>
        <v>1</v>
      </c>
      <c r="D1998" s="7" t="n">
        <f aca="false">COUNTIFS('Duel Log'!AF$2:AF$5455,$A1998,'Duel Log'!AG$2:AG$5455,$B1998,'Duel Log'!AH$2:AH$5455,"Win")</f>
        <v>1</v>
      </c>
      <c r="E1998" s="7" t="n">
        <f aca="false">COUNTIFS('Duel Log'!AF$2:AF$5455,$A1998,'Duel Log'!AG$2:AG$5455,$B1998,'Duel Log'!AH$2:AH$5455,"Loss")</f>
        <v>0</v>
      </c>
      <c r="F1998" s="7" t="n">
        <f aca="false">COUNTIFS('Duel Log'!AF$2:AF$5455,$A1998,'Duel Log'!AG$2:AG$5455,$B1998,'Duel Log'!AH$2:AH$5455,"Draw")</f>
        <v>0</v>
      </c>
      <c r="G1998" s="13" t="n">
        <f aca="false">IFERROR(D1998/C1998,"")</f>
        <v>1</v>
      </c>
    </row>
    <row r="1999" customFormat="false" ht="15" hidden="false" customHeight="true" outlineLevel="0" collapsed="false">
      <c r="A1999" s="7" t="s">
        <v>262</v>
      </c>
      <c r="B1999" s="7" t="s">
        <v>840</v>
      </c>
      <c r="C1999" s="7" t="n">
        <f aca="false">COUNTIFS('Duel Log'!AF$2:AF$5455,$A1999,'Duel Log'!AG$2:AG$5455,$B1999)</f>
        <v>1</v>
      </c>
      <c r="D1999" s="7" t="n">
        <f aca="false">COUNTIFS('Duel Log'!AF$2:AF$5455,$A1999,'Duel Log'!AG$2:AG$5455,$B1999,'Duel Log'!AH$2:AH$5455,"Win")</f>
        <v>0</v>
      </c>
      <c r="E1999" s="7" t="n">
        <f aca="false">COUNTIFS('Duel Log'!AF$2:AF$5455,$A1999,'Duel Log'!AG$2:AG$5455,$B1999,'Duel Log'!AH$2:AH$5455,"Loss")</f>
        <v>1</v>
      </c>
      <c r="F1999" s="7" t="n">
        <f aca="false">COUNTIFS('Duel Log'!AF$2:AF$5455,$A1999,'Duel Log'!AG$2:AG$5455,$B1999,'Duel Log'!AH$2:AH$5455,"Draw")</f>
        <v>0</v>
      </c>
      <c r="G1999" s="13" t="n">
        <f aca="false">IFERROR(D1999/C1999,"")</f>
        <v>0</v>
      </c>
    </row>
    <row r="2000" customFormat="false" ht="15" hidden="false" customHeight="true" outlineLevel="0" collapsed="false">
      <c r="A2000" s="7" t="s">
        <v>262</v>
      </c>
      <c r="B2000" s="7" t="s">
        <v>216</v>
      </c>
      <c r="C2000" s="7" t="n">
        <f aca="false">COUNTIFS('Duel Log'!AF$2:AF$5455,$A2000,'Duel Log'!AG$2:AG$5455,$B2000)</f>
        <v>1</v>
      </c>
      <c r="D2000" s="7" t="n">
        <f aca="false">COUNTIFS('Duel Log'!AF$2:AF$5455,$A2000,'Duel Log'!AG$2:AG$5455,$B2000,'Duel Log'!AH$2:AH$5455,"Win")</f>
        <v>0</v>
      </c>
      <c r="E2000" s="7" t="n">
        <f aca="false">COUNTIFS('Duel Log'!AF$2:AF$5455,$A2000,'Duel Log'!AG$2:AG$5455,$B2000,'Duel Log'!AH$2:AH$5455,"Loss")</f>
        <v>1</v>
      </c>
      <c r="F2000" s="7" t="n">
        <f aca="false">COUNTIFS('Duel Log'!AF$2:AF$5455,$A2000,'Duel Log'!AG$2:AG$5455,$B2000,'Duel Log'!AH$2:AH$5455,"Draw")</f>
        <v>0</v>
      </c>
      <c r="G2000" s="13" t="n">
        <f aca="false">IFERROR(D2000/C2000,"")</f>
        <v>0</v>
      </c>
    </row>
    <row r="2001" customFormat="false" ht="15" hidden="false" customHeight="true" outlineLevel="0" collapsed="false">
      <c r="A2001" s="7" t="s">
        <v>262</v>
      </c>
      <c r="B2001" s="7" t="s">
        <v>380</v>
      </c>
      <c r="C2001" s="7" t="n">
        <f aca="false">COUNTIFS('Duel Log'!AF$2:AF$5455,$A2001,'Duel Log'!AG$2:AG$5455,$B2001)</f>
        <v>1</v>
      </c>
      <c r="D2001" s="7" t="n">
        <f aca="false">COUNTIFS('Duel Log'!AF$2:AF$5455,$A2001,'Duel Log'!AG$2:AG$5455,$B2001,'Duel Log'!AH$2:AH$5455,"Win")</f>
        <v>0</v>
      </c>
      <c r="E2001" s="7" t="n">
        <f aca="false">COUNTIFS('Duel Log'!AF$2:AF$5455,$A2001,'Duel Log'!AG$2:AG$5455,$B2001,'Duel Log'!AH$2:AH$5455,"Loss")</f>
        <v>1</v>
      </c>
      <c r="F2001" s="7" t="n">
        <f aca="false">COUNTIFS('Duel Log'!AF$2:AF$5455,$A2001,'Duel Log'!AG$2:AG$5455,$B2001,'Duel Log'!AH$2:AH$5455,"Draw")</f>
        <v>0</v>
      </c>
      <c r="G2001" s="13" t="n">
        <f aca="false">IFERROR(D2001/C2001,"")</f>
        <v>0</v>
      </c>
    </row>
    <row r="2002" customFormat="false" ht="15" hidden="false" customHeight="true" outlineLevel="0" collapsed="false">
      <c r="A2002" s="7" t="s">
        <v>262</v>
      </c>
      <c r="B2002" s="7" t="s">
        <v>1175</v>
      </c>
      <c r="C2002" s="7" t="n">
        <f aca="false">COUNTIFS('Duel Log'!AF$2:AF$5455,$A2002,'Duel Log'!AG$2:AG$5455,$B2002)</f>
        <v>2</v>
      </c>
      <c r="D2002" s="7" t="n">
        <f aca="false">COUNTIFS('Duel Log'!AF$2:AF$5455,$A2002,'Duel Log'!AG$2:AG$5455,$B2002,'Duel Log'!AH$2:AH$5455,"Win")</f>
        <v>0</v>
      </c>
      <c r="E2002" s="7" t="n">
        <f aca="false">COUNTIFS('Duel Log'!AF$2:AF$5455,$A2002,'Duel Log'!AG$2:AG$5455,$B2002,'Duel Log'!AH$2:AH$5455,"Loss")</f>
        <v>2</v>
      </c>
      <c r="F2002" s="7" t="n">
        <f aca="false">COUNTIFS('Duel Log'!AF$2:AF$5455,$A2002,'Duel Log'!AG$2:AG$5455,$B2002,'Duel Log'!AH$2:AH$5455,"Draw")</f>
        <v>0</v>
      </c>
      <c r="G2002" s="13" t="n">
        <f aca="false">IFERROR(D2002/C2002,"")</f>
        <v>0</v>
      </c>
    </row>
    <row r="2003" customFormat="false" ht="15" hidden="false" customHeight="true" outlineLevel="0" collapsed="false">
      <c r="A2003" s="7" t="s">
        <v>262</v>
      </c>
      <c r="B2003" s="7" t="s">
        <v>267</v>
      </c>
      <c r="C2003" s="7" t="n">
        <f aca="false">COUNTIFS('Duel Log'!AF$2:AF$5455,$A2003,'Duel Log'!AG$2:AG$5455,$B2003)</f>
        <v>1</v>
      </c>
      <c r="D2003" s="7" t="n">
        <f aca="false">COUNTIFS('Duel Log'!AF$2:AF$5455,$A2003,'Duel Log'!AG$2:AG$5455,$B2003,'Duel Log'!AH$2:AH$5455,"Win")</f>
        <v>1</v>
      </c>
      <c r="E2003" s="7" t="n">
        <f aca="false">COUNTIFS('Duel Log'!AF$2:AF$5455,$A2003,'Duel Log'!AG$2:AG$5455,$B2003,'Duel Log'!AH$2:AH$5455,"Loss")</f>
        <v>0</v>
      </c>
      <c r="F2003" s="7" t="n">
        <f aca="false">COUNTIFS('Duel Log'!AF$2:AF$5455,$A2003,'Duel Log'!AG$2:AG$5455,$B2003,'Duel Log'!AH$2:AH$5455,"Draw")</f>
        <v>0</v>
      </c>
      <c r="G2003" s="13" t="n">
        <f aca="false">IFERROR(D2003/C2003,"")</f>
        <v>1</v>
      </c>
    </row>
    <row r="2004" customFormat="false" ht="15" hidden="false" customHeight="true" outlineLevel="0" collapsed="false">
      <c r="A2004" s="7" t="s">
        <v>1510</v>
      </c>
      <c r="B2004" s="7" t="s">
        <v>1511</v>
      </c>
      <c r="C2004" s="7" t="n">
        <f aca="false">COUNTIFS('Duel Log'!AF$2:AF$5455,$A2004,'Duel Log'!AG$2:AG$5455,$B2004)</f>
        <v>2</v>
      </c>
      <c r="D2004" s="7" t="n">
        <f aca="false">COUNTIFS('Duel Log'!AF$2:AF$5455,$A2004,'Duel Log'!AG$2:AG$5455,$B2004,'Duel Log'!AH$2:AH$5455,"Win")</f>
        <v>2</v>
      </c>
      <c r="E2004" s="7" t="n">
        <f aca="false">COUNTIFS('Duel Log'!AF$2:AF$5455,$A2004,'Duel Log'!AG$2:AG$5455,$B2004,'Duel Log'!AH$2:AH$5455,"Loss")</f>
        <v>0</v>
      </c>
      <c r="F2004" s="7" t="n">
        <f aca="false">COUNTIFS('Duel Log'!AF$2:AF$5455,$A2004,'Duel Log'!AG$2:AG$5455,$B2004,'Duel Log'!AH$2:AH$5455,"Draw")</f>
        <v>0</v>
      </c>
      <c r="G2004" s="13" t="n">
        <f aca="false">IFERROR(D2004/C2004,"")</f>
        <v>1</v>
      </c>
    </row>
    <row r="2005" customFormat="false" ht="15" hidden="false" customHeight="true" outlineLevel="0" collapsed="false">
      <c r="A2005" s="7" t="s">
        <v>1510</v>
      </c>
      <c r="B2005" s="7" t="s">
        <v>380</v>
      </c>
      <c r="C2005" s="7" t="n">
        <f aca="false">COUNTIFS('Duel Log'!AF$2:AF$5455,$A2005,'Duel Log'!AG$2:AG$5455,$B2005)</f>
        <v>2</v>
      </c>
      <c r="D2005" s="7" t="n">
        <f aca="false">COUNTIFS('Duel Log'!AF$2:AF$5455,$A2005,'Duel Log'!AG$2:AG$5455,$B2005,'Duel Log'!AH$2:AH$5455,"Win")</f>
        <v>2</v>
      </c>
      <c r="E2005" s="7" t="n">
        <f aca="false">COUNTIFS('Duel Log'!AF$2:AF$5455,$A2005,'Duel Log'!AG$2:AG$5455,$B2005,'Duel Log'!AH$2:AH$5455,"Loss")</f>
        <v>0</v>
      </c>
      <c r="F2005" s="7" t="n">
        <f aca="false">COUNTIFS('Duel Log'!AF$2:AF$5455,$A2005,'Duel Log'!AG$2:AG$5455,$B2005,'Duel Log'!AH$2:AH$5455,"Draw")</f>
        <v>0</v>
      </c>
      <c r="G2005" s="13" t="n">
        <f aca="false">IFERROR(D2005/C2005,"")</f>
        <v>1</v>
      </c>
    </row>
    <row r="2006" customFormat="false" ht="15" hidden="false" customHeight="true" outlineLevel="0" collapsed="false">
      <c r="A2006" s="7" t="s">
        <v>3757</v>
      </c>
      <c r="B2006" s="7" t="s">
        <v>6719</v>
      </c>
      <c r="C2006" s="7" t="n">
        <f aca="false">COUNTIFS('Duel Log'!AF$2:AF$5455,$A2006,'Duel Log'!AG$2:AG$5455,$B2006)</f>
        <v>1</v>
      </c>
      <c r="D2006" s="7" t="n">
        <f aca="false">COUNTIFS('Duel Log'!AF$2:AF$5455,$A2006,'Duel Log'!AG$2:AG$5455,$B2006,'Duel Log'!AH$2:AH$5455,"Win")</f>
        <v>1</v>
      </c>
      <c r="E2006" s="7" t="n">
        <f aca="false">COUNTIFS('Duel Log'!AF$2:AF$5455,$A2006,'Duel Log'!AG$2:AG$5455,$B2006,'Duel Log'!AH$2:AH$5455,"Loss")</f>
        <v>0</v>
      </c>
      <c r="F2006" s="7" t="n">
        <f aca="false">COUNTIFS('Duel Log'!AF$2:AF$5455,$A2006,'Duel Log'!AG$2:AG$5455,$B2006,'Duel Log'!AH$2:AH$5455,"Draw")</f>
        <v>0</v>
      </c>
      <c r="G2006" s="13" t="n">
        <f aca="false">IFERROR(D2006/C2006,"")</f>
        <v>1</v>
      </c>
    </row>
    <row r="2007" customFormat="false" ht="15" hidden="false" customHeight="true" outlineLevel="0" collapsed="false">
      <c r="A2007" s="7" t="s">
        <v>3757</v>
      </c>
      <c r="B2007" s="7" t="s">
        <v>243</v>
      </c>
      <c r="C2007" s="7" t="n">
        <f aca="false">COUNTIFS('Duel Log'!AF$2:AF$5455,$A2007,'Duel Log'!AG$2:AG$5455,$B2007)</f>
        <v>2</v>
      </c>
      <c r="D2007" s="7" t="n">
        <f aca="false">COUNTIFS('Duel Log'!AF$2:AF$5455,$A2007,'Duel Log'!AG$2:AG$5455,$B2007,'Duel Log'!AH$2:AH$5455,"Win")</f>
        <v>0</v>
      </c>
      <c r="E2007" s="7" t="n">
        <f aca="false">COUNTIFS('Duel Log'!AF$2:AF$5455,$A2007,'Duel Log'!AG$2:AG$5455,$B2007,'Duel Log'!AH$2:AH$5455,"Loss")</f>
        <v>2</v>
      </c>
      <c r="F2007" s="7" t="n">
        <f aca="false">COUNTIFS('Duel Log'!AF$2:AF$5455,$A2007,'Duel Log'!AG$2:AG$5455,$B2007,'Duel Log'!AH$2:AH$5455,"Draw")</f>
        <v>0</v>
      </c>
      <c r="G2007" s="13" t="n">
        <f aca="false">IFERROR(D2007/C2007,"")</f>
        <v>0</v>
      </c>
    </row>
    <row r="2008" customFormat="false" ht="15" hidden="false" customHeight="true" outlineLevel="0" collapsed="false">
      <c r="A2008" s="7" t="s">
        <v>8971</v>
      </c>
      <c r="B2008" s="7" t="s">
        <v>2205</v>
      </c>
      <c r="C2008" s="7" t="n">
        <f aca="false">COUNTIFS('Duel Log'!AF$2:AF$5455,$A2008,'Duel Log'!AG$2:AG$5455,$B2008)</f>
        <v>1</v>
      </c>
      <c r="D2008" s="7" t="n">
        <f aca="false">COUNTIFS('Duel Log'!AF$2:AF$5455,$A2008,'Duel Log'!AG$2:AG$5455,$B2008,'Duel Log'!AH$2:AH$5455,"Win")</f>
        <v>0</v>
      </c>
      <c r="E2008" s="7" t="n">
        <f aca="false">COUNTIFS('Duel Log'!AF$2:AF$5455,$A2008,'Duel Log'!AG$2:AG$5455,$B2008,'Duel Log'!AH$2:AH$5455,"Loss")</f>
        <v>1</v>
      </c>
      <c r="F2008" s="7" t="n">
        <f aca="false">COUNTIFS('Duel Log'!AF$2:AF$5455,$A2008,'Duel Log'!AG$2:AG$5455,$B2008,'Duel Log'!AH$2:AH$5455,"Draw")</f>
        <v>0</v>
      </c>
      <c r="G2008" s="13" t="n">
        <f aca="false">IFERROR(D2008/C2008,"")</f>
        <v>0</v>
      </c>
    </row>
    <row r="2009" customFormat="false" ht="15" hidden="false" customHeight="true" outlineLevel="0" collapsed="false">
      <c r="A2009" s="7" t="s">
        <v>1804</v>
      </c>
      <c r="B2009" s="7" t="s">
        <v>6155</v>
      </c>
      <c r="C2009" s="7" t="n">
        <f aca="false">COUNTIFS('Duel Log'!AF$2:AF$5455,$A2009,'Duel Log'!AG$2:AG$5455,$B2009)</f>
        <v>1</v>
      </c>
      <c r="D2009" s="7" t="n">
        <f aca="false">COUNTIFS('Duel Log'!AF$2:AF$5455,$A2009,'Duel Log'!AG$2:AG$5455,$B2009,'Duel Log'!AH$2:AH$5455,"Win")</f>
        <v>1</v>
      </c>
      <c r="E2009" s="7" t="n">
        <f aca="false">COUNTIFS('Duel Log'!AF$2:AF$5455,$A2009,'Duel Log'!AG$2:AG$5455,$B2009,'Duel Log'!AH$2:AH$5455,"Loss")</f>
        <v>0</v>
      </c>
      <c r="F2009" s="7" t="n">
        <f aca="false">COUNTIFS('Duel Log'!AF$2:AF$5455,$A2009,'Duel Log'!AG$2:AG$5455,$B2009,'Duel Log'!AH$2:AH$5455,"Draw")</f>
        <v>0</v>
      </c>
      <c r="G2009" s="13" t="n">
        <f aca="false">IFERROR(D2009/C2009,"")</f>
        <v>1</v>
      </c>
    </row>
    <row r="2010" customFormat="false" ht="15" hidden="false" customHeight="true" outlineLevel="0" collapsed="false">
      <c r="A2010" s="7" t="s">
        <v>1804</v>
      </c>
      <c r="B2010" s="7" t="s">
        <v>246</v>
      </c>
      <c r="C2010" s="7" t="n">
        <f aca="false">COUNTIFS('Duel Log'!AF$2:AF$5455,$A2010,'Duel Log'!AG$2:AG$5455,$B2010)</f>
        <v>2</v>
      </c>
      <c r="D2010" s="7" t="n">
        <f aca="false">COUNTIFS('Duel Log'!AF$2:AF$5455,$A2010,'Duel Log'!AG$2:AG$5455,$B2010,'Duel Log'!AH$2:AH$5455,"Win")</f>
        <v>0</v>
      </c>
      <c r="E2010" s="7" t="n">
        <f aca="false">COUNTIFS('Duel Log'!AF$2:AF$5455,$A2010,'Duel Log'!AG$2:AG$5455,$B2010,'Duel Log'!AH$2:AH$5455,"Loss")</f>
        <v>2</v>
      </c>
      <c r="F2010" s="7" t="n">
        <f aca="false">COUNTIFS('Duel Log'!AF$2:AF$5455,$A2010,'Duel Log'!AG$2:AG$5455,$B2010,'Duel Log'!AH$2:AH$5455,"Draw")</f>
        <v>0</v>
      </c>
      <c r="G2010" s="13" t="n">
        <f aca="false">IFERROR(D2010/C2010,"")</f>
        <v>0</v>
      </c>
    </row>
    <row r="2011" customFormat="false" ht="15" hidden="false" customHeight="true" outlineLevel="0" collapsed="false">
      <c r="A2011" s="7" t="s">
        <v>853</v>
      </c>
      <c r="B2011" s="7" t="s">
        <v>2572</v>
      </c>
      <c r="C2011" s="7" t="n">
        <f aca="false">COUNTIFS('Duel Log'!AF$2:AF$5455,$A2011,'Duel Log'!AG$2:AG$5455,$B2011)</f>
        <v>1</v>
      </c>
      <c r="D2011" s="7" t="n">
        <f aca="false">COUNTIFS('Duel Log'!AF$2:AF$5455,$A2011,'Duel Log'!AG$2:AG$5455,$B2011,'Duel Log'!AH$2:AH$5455,"Win")</f>
        <v>1</v>
      </c>
      <c r="E2011" s="7" t="n">
        <f aca="false">COUNTIFS('Duel Log'!AF$2:AF$5455,$A2011,'Duel Log'!AG$2:AG$5455,$B2011,'Duel Log'!AH$2:AH$5455,"Loss")</f>
        <v>0</v>
      </c>
      <c r="F2011" s="7" t="n">
        <f aca="false">COUNTIFS('Duel Log'!AF$2:AF$5455,$A2011,'Duel Log'!AG$2:AG$5455,$B2011,'Duel Log'!AH$2:AH$5455,"Draw")</f>
        <v>0</v>
      </c>
      <c r="G2011" s="13" t="n">
        <f aca="false">IFERROR(D2011/C2011,"")</f>
        <v>1</v>
      </c>
    </row>
    <row r="2012" customFormat="false" ht="15" hidden="false" customHeight="true" outlineLevel="0" collapsed="false">
      <c r="A2012" s="7" t="s">
        <v>853</v>
      </c>
      <c r="B2012" s="7" t="s">
        <v>852</v>
      </c>
      <c r="C2012" s="7" t="n">
        <f aca="false">COUNTIFS('Duel Log'!AF$2:AF$5455,$A2012,'Duel Log'!AG$2:AG$5455,$B2012)</f>
        <v>2</v>
      </c>
      <c r="D2012" s="7" t="n">
        <f aca="false">COUNTIFS('Duel Log'!AF$2:AF$5455,$A2012,'Duel Log'!AG$2:AG$5455,$B2012,'Duel Log'!AH$2:AH$5455,"Win")</f>
        <v>2</v>
      </c>
      <c r="E2012" s="7" t="n">
        <f aca="false">COUNTIFS('Duel Log'!AF$2:AF$5455,$A2012,'Duel Log'!AG$2:AG$5455,$B2012,'Duel Log'!AH$2:AH$5455,"Loss")</f>
        <v>0</v>
      </c>
      <c r="F2012" s="7" t="n">
        <f aca="false">COUNTIFS('Duel Log'!AF$2:AF$5455,$A2012,'Duel Log'!AG$2:AG$5455,$B2012,'Duel Log'!AH$2:AH$5455,"Draw")</f>
        <v>0</v>
      </c>
      <c r="G2012" s="13" t="n">
        <f aca="false">IFERROR(D2012/C2012,"")</f>
        <v>1</v>
      </c>
    </row>
    <row r="2013" customFormat="false" ht="15" hidden="false" customHeight="true" outlineLevel="0" collapsed="false">
      <c r="A2013" s="7" t="s">
        <v>853</v>
      </c>
      <c r="B2013" s="7" t="s">
        <v>429</v>
      </c>
      <c r="C2013" s="7" t="n">
        <f aca="false">COUNTIFS('Duel Log'!AF$2:AF$5455,$A2013,'Duel Log'!AG$2:AG$5455,$B2013)</f>
        <v>2</v>
      </c>
      <c r="D2013" s="7" t="n">
        <f aca="false">COUNTIFS('Duel Log'!AF$2:AF$5455,$A2013,'Duel Log'!AG$2:AG$5455,$B2013,'Duel Log'!AH$2:AH$5455,"Win")</f>
        <v>0</v>
      </c>
      <c r="E2013" s="7" t="n">
        <f aca="false">COUNTIFS('Duel Log'!AF$2:AF$5455,$A2013,'Duel Log'!AG$2:AG$5455,$B2013,'Duel Log'!AH$2:AH$5455,"Loss")</f>
        <v>2</v>
      </c>
      <c r="F2013" s="7" t="n">
        <f aca="false">COUNTIFS('Duel Log'!AF$2:AF$5455,$A2013,'Duel Log'!AG$2:AG$5455,$B2013,'Duel Log'!AH$2:AH$5455,"Draw")</f>
        <v>0</v>
      </c>
      <c r="G2013" s="13" t="n">
        <f aca="false">IFERROR(D2013/C2013,"")</f>
        <v>0</v>
      </c>
    </row>
    <row r="2014" customFormat="false" ht="15" hidden="false" customHeight="true" outlineLevel="0" collapsed="false">
      <c r="A2014" s="7" t="s">
        <v>853</v>
      </c>
      <c r="B2014" s="7" t="s">
        <v>180</v>
      </c>
      <c r="C2014" s="7" t="n">
        <f aca="false">COUNTIFS('Duel Log'!AF$2:AF$5455,$A2014,'Duel Log'!AG$2:AG$5455,$B2014)</f>
        <v>2</v>
      </c>
      <c r="D2014" s="7" t="n">
        <f aca="false">COUNTIFS('Duel Log'!AF$2:AF$5455,$A2014,'Duel Log'!AG$2:AG$5455,$B2014,'Duel Log'!AH$2:AH$5455,"Win")</f>
        <v>2</v>
      </c>
      <c r="E2014" s="7" t="n">
        <f aca="false">COUNTIFS('Duel Log'!AF$2:AF$5455,$A2014,'Duel Log'!AG$2:AG$5455,$B2014,'Duel Log'!AH$2:AH$5455,"Loss")</f>
        <v>0</v>
      </c>
      <c r="F2014" s="7" t="n">
        <f aca="false">COUNTIFS('Duel Log'!AF$2:AF$5455,$A2014,'Duel Log'!AG$2:AG$5455,$B2014,'Duel Log'!AH$2:AH$5455,"Draw")</f>
        <v>0</v>
      </c>
      <c r="G2014" s="13" t="n">
        <f aca="false">IFERROR(D2014/C2014,"")</f>
        <v>1</v>
      </c>
    </row>
    <row r="2015" customFormat="false" ht="15" hidden="false" customHeight="true" outlineLevel="0" collapsed="false">
      <c r="A2015" s="7" t="s">
        <v>853</v>
      </c>
      <c r="B2015" s="7" t="s">
        <v>415</v>
      </c>
      <c r="C2015" s="7" t="n">
        <f aca="false">COUNTIFS('Duel Log'!AF$2:AF$5455,$A2015,'Duel Log'!AG$2:AG$5455,$B2015)</f>
        <v>1</v>
      </c>
      <c r="D2015" s="7" t="n">
        <f aca="false">COUNTIFS('Duel Log'!AF$2:AF$5455,$A2015,'Duel Log'!AG$2:AG$5455,$B2015,'Duel Log'!AH$2:AH$5455,"Win")</f>
        <v>1</v>
      </c>
      <c r="E2015" s="7" t="n">
        <f aca="false">COUNTIFS('Duel Log'!AF$2:AF$5455,$A2015,'Duel Log'!AG$2:AG$5455,$B2015,'Duel Log'!AH$2:AH$5455,"Loss")</f>
        <v>0</v>
      </c>
      <c r="F2015" s="7" t="n">
        <f aca="false">COUNTIFS('Duel Log'!AF$2:AF$5455,$A2015,'Duel Log'!AG$2:AG$5455,$B2015,'Duel Log'!AH$2:AH$5455,"Draw")</f>
        <v>0</v>
      </c>
      <c r="G2015" s="13" t="n">
        <f aca="false">IFERROR(D2015/C2015,"")</f>
        <v>1</v>
      </c>
    </row>
    <row r="2016" customFormat="false" ht="15" hidden="false" customHeight="true" outlineLevel="0" collapsed="false">
      <c r="A2016" s="7" t="s">
        <v>853</v>
      </c>
      <c r="B2016" s="7" t="s">
        <v>8218</v>
      </c>
      <c r="C2016" s="7" t="n">
        <f aca="false">COUNTIFS('Duel Log'!AF$2:AF$5455,$A2016,'Duel Log'!AG$2:AG$5455,$B2016)</f>
        <v>2</v>
      </c>
      <c r="D2016" s="7" t="n">
        <f aca="false">COUNTIFS('Duel Log'!AF$2:AF$5455,$A2016,'Duel Log'!AG$2:AG$5455,$B2016,'Duel Log'!AH$2:AH$5455,"Win")</f>
        <v>2</v>
      </c>
      <c r="E2016" s="7" t="n">
        <f aca="false">COUNTIFS('Duel Log'!AF$2:AF$5455,$A2016,'Duel Log'!AG$2:AG$5455,$B2016,'Duel Log'!AH$2:AH$5455,"Loss")</f>
        <v>0</v>
      </c>
      <c r="F2016" s="7" t="n">
        <f aca="false">COUNTIFS('Duel Log'!AF$2:AF$5455,$A2016,'Duel Log'!AG$2:AG$5455,$B2016,'Duel Log'!AH$2:AH$5455,"Draw")</f>
        <v>0</v>
      </c>
      <c r="G2016" s="13" t="n">
        <f aca="false">IFERROR(D2016/C2016,"")</f>
        <v>1</v>
      </c>
    </row>
    <row r="2017" customFormat="false" ht="15" hidden="false" customHeight="true" outlineLevel="0" collapsed="false">
      <c r="A2017" s="7" t="s">
        <v>853</v>
      </c>
      <c r="B2017" s="7" t="s">
        <v>668</v>
      </c>
      <c r="C2017" s="7" t="n">
        <f aca="false">COUNTIFS('Duel Log'!AF$2:AF$5455,$A2017,'Duel Log'!AG$2:AG$5455,$B2017)</f>
        <v>2</v>
      </c>
      <c r="D2017" s="7" t="n">
        <f aca="false">COUNTIFS('Duel Log'!AF$2:AF$5455,$A2017,'Duel Log'!AG$2:AG$5455,$B2017,'Duel Log'!AH$2:AH$5455,"Win")</f>
        <v>0</v>
      </c>
      <c r="E2017" s="7" t="n">
        <f aca="false">COUNTIFS('Duel Log'!AF$2:AF$5455,$A2017,'Duel Log'!AG$2:AG$5455,$B2017,'Duel Log'!AH$2:AH$5455,"Loss")</f>
        <v>2</v>
      </c>
      <c r="F2017" s="7" t="n">
        <f aca="false">COUNTIFS('Duel Log'!AF$2:AF$5455,$A2017,'Duel Log'!AG$2:AG$5455,$B2017,'Duel Log'!AH$2:AH$5455,"Draw")</f>
        <v>0</v>
      </c>
      <c r="G2017" s="13" t="n">
        <f aca="false">IFERROR(D2017/C2017,"")</f>
        <v>0</v>
      </c>
    </row>
    <row r="2018" customFormat="false" ht="15" hidden="false" customHeight="true" outlineLevel="0" collapsed="false">
      <c r="A2018" s="7" t="s">
        <v>853</v>
      </c>
      <c r="B2018" s="7" t="s">
        <v>5924</v>
      </c>
      <c r="C2018" s="7" t="n">
        <f aca="false">COUNTIFS('Duel Log'!AF$2:AF$5455,$A2018,'Duel Log'!AG$2:AG$5455,$B2018)</f>
        <v>1</v>
      </c>
      <c r="D2018" s="7" t="n">
        <f aca="false">COUNTIFS('Duel Log'!AF$2:AF$5455,$A2018,'Duel Log'!AG$2:AG$5455,$B2018,'Duel Log'!AH$2:AH$5455,"Win")</f>
        <v>1</v>
      </c>
      <c r="E2018" s="7" t="n">
        <f aca="false">COUNTIFS('Duel Log'!AF$2:AF$5455,$A2018,'Duel Log'!AG$2:AG$5455,$B2018,'Duel Log'!AH$2:AH$5455,"Loss")</f>
        <v>0</v>
      </c>
      <c r="F2018" s="7" t="n">
        <f aca="false">COUNTIFS('Duel Log'!AF$2:AF$5455,$A2018,'Duel Log'!AG$2:AG$5455,$B2018,'Duel Log'!AH$2:AH$5455,"Draw")</f>
        <v>0</v>
      </c>
      <c r="G2018" s="13" t="n">
        <f aca="false">IFERROR(D2018/C2018,"")</f>
        <v>1</v>
      </c>
    </row>
    <row r="2019" customFormat="false" ht="15" hidden="false" customHeight="true" outlineLevel="0" collapsed="false">
      <c r="A2019" s="7" t="s">
        <v>853</v>
      </c>
      <c r="B2019" s="7" t="s">
        <v>1001</v>
      </c>
      <c r="C2019" s="7" t="n">
        <f aca="false">COUNTIFS('Duel Log'!AF$2:AF$5455,$A2019,'Duel Log'!AG$2:AG$5455,$B2019)</f>
        <v>1</v>
      </c>
      <c r="D2019" s="7" t="n">
        <f aca="false">COUNTIFS('Duel Log'!AF$2:AF$5455,$A2019,'Duel Log'!AG$2:AG$5455,$B2019,'Duel Log'!AH$2:AH$5455,"Win")</f>
        <v>0</v>
      </c>
      <c r="E2019" s="7" t="n">
        <f aca="false">COUNTIFS('Duel Log'!AF$2:AF$5455,$A2019,'Duel Log'!AG$2:AG$5455,$B2019,'Duel Log'!AH$2:AH$5455,"Loss")</f>
        <v>1</v>
      </c>
      <c r="F2019" s="7" t="n">
        <f aca="false">COUNTIFS('Duel Log'!AF$2:AF$5455,$A2019,'Duel Log'!AG$2:AG$5455,$B2019,'Duel Log'!AH$2:AH$5455,"Draw")</f>
        <v>0</v>
      </c>
      <c r="G2019" s="13" t="n">
        <f aca="false">IFERROR(D2019/C2019,"")</f>
        <v>0</v>
      </c>
    </row>
    <row r="2020" customFormat="false" ht="15" hidden="false" customHeight="true" outlineLevel="0" collapsed="false">
      <c r="A2020" s="7" t="s">
        <v>8606</v>
      </c>
      <c r="B2020" s="7" t="s">
        <v>8607</v>
      </c>
      <c r="C2020" s="7" t="n">
        <f aca="false">COUNTIFS('Duel Log'!AF$2:AF$5455,$A2020,'Duel Log'!AG$2:AG$5455,$B2020)</f>
        <v>1</v>
      </c>
      <c r="D2020" s="7" t="n">
        <f aca="false">COUNTIFS('Duel Log'!AF$2:AF$5455,$A2020,'Duel Log'!AG$2:AG$5455,$B2020,'Duel Log'!AH$2:AH$5455,"Win")</f>
        <v>1</v>
      </c>
      <c r="E2020" s="7" t="n">
        <f aca="false">COUNTIFS('Duel Log'!AF$2:AF$5455,$A2020,'Duel Log'!AG$2:AG$5455,$B2020,'Duel Log'!AH$2:AH$5455,"Loss")</f>
        <v>0</v>
      </c>
      <c r="F2020" s="7" t="n">
        <f aca="false">COUNTIFS('Duel Log'!AF$2:AF$5455,$A2020,'Duel Log'!AG$2:AG$5455,$B2020,'Duel Log'!AH$2:AH$5455,"Draw")</f>
        <v>0</v>
      </c>
      <c r="G2020" s="13" t="n">
        <f aca="false">IFERROR(D2020/C2020,"")</f>
        <v>1</v>
      </c>
    </row>
    <row r="2021" customFormat="false" ht="15" hidden="false" customHeight="true" outlineLevel="0" collapsed="false">
      <c r="A2021" s="7" t="s">
        <v>334</v>
      </c>
      <c r="B2021" s="7" t="s">
        <v>335</v>
      </c>
      <c r="C2021" s="7" t="n">
        <f aca="false">COUNTIFS('Duel Log'!AF$2:AF$5455,$A2021,'Duel Log'!AG$2:AG$5455,$B2021)</f>
        <v>2</v>
      </c>
      <c r="D2021" s="7" t="n">
        <f aca="false">COUNTIFS('Duel Log'!AF$2:AF$5455,$A2021,'Duel Log'!AG$2:AG$5455,$B2021,'Duel Log'!AH$2:AH$5455,"Win")</f>
        <v>2</v>
      </c>
      <c r="E2021" s="7" t="n">
        <f aca="false">COUNTIFS('Duel Log'!AF$2:AF$5455,$A2021,'Duel Log'!AG$2:AG$5455,$B2021,'Duel Log'!AH$2:AH$5455,"Loss")</f>
        <v>0</v>
      </c>
      <c r="F2021" s="7" t="n">
        <f aca="false">COUNTIFS('Duel Log'!AF$2:AF$5455,$A2021,'Duel Log'!AG$2:AG$5455,$B2021,'Duel Log'!AH$2:AH$5455,"Draw")</f>
        <v>0</v>
      </c>
      <c r="G2021" s="13" t="n">
        <f aca="false">IFERROR(D2021/C2021,"")</f>
        <v>1</v>
      </c>
    </row>
    <row r="2022" customFormat="false" ht="15" hidden="false" customHeight="true" outlineLevel="0" collapsed="false">
      <c r="A2022" s="7" t="s">
        <v>334</v>
      </c>
      <c r="B2022" s="7" t="s">
        <v>7217</v>
      </c>
      <c r="C2022" s="7" t="n">
        <f aca="false">COUNTIFS('Duel Log'!AF$2:AF$5455,$A2022,'Duel Log'!AG$2:AG$5455,$B2022)</f>
        <v>1</v>
      </c>
      <c r="D2022" s="7" t="n">
        <f aca="false">COUNTIFS('Duel Log'!AF$2:AF$5455,$A2022,'Duel Log'!AG$2:AG$5455,$B2022,'Duel Log'!AH$2:AH$5455,"Win")</f>
        <v>0</v>
      </c>
      <c r="E2022" s="7" t="n">
        <f aca="false">COUNTIFS('Duel Log'!AF$2:AF$5455,$A2022,'Duel Log'!AG$2:AG$5455,$B2022,'Duel Log'!AH$2:AH$5455,"Loss")</f>
        <v>1</v>
      </c>
      <c r="F2022" s="7" t="n">
        <f aca="false">COUNTIFS('Duel Log'!AF$2:AF$5455,$A2022,'Duel Log'!AG$2:AG$5455,$B2022,'Duel Log'!AH$2:AH$5455,"Draw")</f>
        <v>0</v>
      </c>
      <c r="G2022" s="13" t="n">
        <f aca="false">IFERROR(D2022/C2022,"")</f>
        <v>0</v>
      </c>
    </row>
    <row r="2023" customFormat="false" ht="15" hidden="false" customHeight="true" outlineLevel="0" collapsed="false">
      <c r="A2023" s="7" t="s">
        <v>5511</v>
      </c>
      <c r="B2023" s="7" t="s">
        <v>5510</v>
      </c>
      <c r="C2023" s="7" t="n">
        <f aca="false">COUNTIFS('Duel Log'!AF$2:AF$5455,$A2023,'Duel Log'!AG$2:AG$5455,$B2023)</f>
        <v>1</v>
      </c>
      <c r="D2023" s="7" t="n">
        <f aca="false">COUNTIFS('Duel Log'!AF$2:AF$5455,$A2023,'Duel Log'!AG$2:AG$5455,$B2023,'Duel Log'!AH$2:AH$5455,"Win")</f>
        <v>0</v>
      </c>
      <c r="E2023" s="7" t="n">
        <f aca="false">COUNTIFS('Duel Log'!AF$2:AF$5455,$A2023,'Duel Log'!AG$2:AG$5455,$B2023,'Duel Log'!AH$2:AH$5455,"Loss")</f>
        <v>1</v>
      </c>
      <c r="F2023" s="7" t="n">
        <f aca="false">COUNTIFS('Duel Log'!AF$2:AF$5455,$A2023,'Duel Log'!AG$2:AG$5455,$B2023,'Duel Log'!AH$2:AH$5455,"Draw")</f>
        <v>0</v>
      </c>
      <c r="G2023" s="13" t="n">
        <f aca="false">IFERROR(D2023/C2023,"")</f>
        <v>0</v>
      </c>
    </row>
    <row r="2024" customFormat="false" ht="15" hidden="false" customHeight="true" outlineLevel="0" collapsed="false">
      <c r="A2024" s="7" t="s">
        <v>1061</v>
      </c>
      <c r="B2024" s="7" t="s">
        <v>346</v>
      </c>
      <c r="C2024" s="7" t="n">
        <f aca="false">COUNTIFS('Duel Log'!AF$2:AF$5455,$A2024,'Duel Log'!AG$2:AG$5455,$B2024)</f>
        <v>1</v>
      </c>
      <c r="D2024" s="7" t="n">
        <f aca="false">COUNTIFS('Duel Log'!AF$2:AF$5455,$A2024,'Duel Log'!AG$2:AG$5455,$B2024,'Duel Log'!AH$2:AH$5455,"Win")</f>
        <v>0</v>
      </c>
      <c r="E2024" s="7" t="n">
        <f aca="false">COUNTIFS('Duel Log'!AF$2:AF$5455,$A2024,'Duel Log'!AG$2:AG$5455,$B2024,'Duel Log'!AH$2:AH$5455,"Loss")</f>
        <v>1</v>
      </c>
      <c r="F2024" s="7" t="n">
        <f aca="false">COUNTIFS('Duel Log'!AF$2:AF$5455,$A2024,'Duel Log'!AG$2:AG$5455,$B2024,'Duel Log'!AH$2:AH$5455,"Draw")</f>
        <v>0</v>
      </c>
      <c r="G2024" s="13" t="n">
        <f aca="false">IFERROR(D2024/C2024,"")</f>
        <v>0</v>
      </c>
    </row>
    <row r="2025" customFormat="false" ht="15" hidden="false" customHeight="true" outlineLevel="0" collapsed="false">
      <c r="A2025" s="7" t="s">
        <v>1061</v>
      </c>
      <c r="B2025" s="7" t="s">
        <v>180</v>
      </c>
      <c r="C2025" s="7" t="n">
        <f aca="false">COUNTIFS('Duel Log'!AF$2:AF$5455,$A2025,'Duel Log'!AG$2:AG$5455,$B2025)</f>
        <v>2</v>
      </c>
      <c r="D2025" s="7" t="n">
        <f aca="false">COUNTIFS('Duel Log'!AF$2:AF$5455,$A2025,'Duel Log'!AG$2:AG$5455,$B2025,'Duel Log'!AH$2:AH$5455,"Win")</f>
        <v>2</v>
      </c>
      <c r="E2025" s="7" t="n">
        <f aca="false">COUNTIFS('Duel Log'!AF$2:AF$5455,$A2025,'Duel Log'!AG$2:AG$5455,$B2025,'Duel Log'!AH$2:AH$5455,"Loss")</f>
        <v>0</v>
      </c>
      <c r="F2025" s="7" t="n">
        <f aca="false">COUNTIFS('Duel Log'!AF$2:AF$5455,$A2025,'Duel Log'!AG$2:AG$5455,$B2025,'Duel Log'!AH$2:AH$5455,"Draw")</f>
        <v>0</v>
      </c>
      <c r="G2025" s="13" t="n">
        <f aca="false">IFERROR(D2025/C2025,"")</f>
        <v>1</v>
      </c>
    </row>
    <row r="2026" customFormat="false" ht="15" hidden="false" customHeight="true" outlineLevel="0" collapsed="false">
      <c r="A2026" s="7" t="s">
        <v>1061</v>
      </c>
      <c r="B2026" s="7" t="s">
        <v>1060</v>
      </c>
      <c r="C2026" s="7" t="n">
        <f aca="false">COUNTIFS('Duel Log'!AF$2:AF$5455,$A2026,'Duel Log'!AG$2:AG$5455,$B2026)</f>
        <v>2</v>
      </c>
      <c r="D2026" s="7" t="n">
        <f aca="false">COUNTIFS('Duel Log'!AF$2:AF$5455,$A2026,'Duel Log'!AG$2:AG$5455,$B2026,'Duel Log'!AH$2:AH$5455,"Win")</f>
        <v>0</v>
      </c>
      <c r="E2026" s="7" t="n">
        <f aca="false">COUNTIFS('Duel Log'!AF$2:AF$5455,$A2026,'Duel Log'!AG$2:AG$5455,$B2026,'Duel Log'!AH$2:AH$5455,"Loss")</f>
        <v>2</v>
      </c>
      <c r="F2026" s="7" t="n">
        <f aca="false">COUNTIFS('Duel Log'!AF$2:AF$5455,$A2026,'Duel Log'!AG$2:AG$5455,$B2026,'Duel Log'!AH$2:AH$5455,"Draw")</f>
        <v>0</v>
      </c>
      <c r="G2026" s="13" t="n">
        <f aca="false">IFERROR(D2026/C2026,"")</f>
        <v>0</v>
      </c>
    </row>
    <row r="2027" customFormat="false" ht="15" hidden="false" customHeight="true" outlineLevel="0" collapsed="false">
      <c r="A2027" s="7" t="s">
        <v>1061</v>
      </c>
      <c r="B2027" s="7" t="s">
        <v>380</v>
      </c>
      <c r="C2027" s="7" t="n">
        <f aca="false">COUNTIFS('Duel Log'!AF$2:AF$5455,$A2027,'Duel Log'!AG$2:AG$5455,$B2027)</f>
        <v>4</v>
      </c>
      <c r="D2027" s="7" t="n">
        <f aca="false">COUNTIFS('Duel Log'!AF$2:AF$5455,$A2027,'Duel Log'!AG$2:AG$5455,$B2027,'Duel Log'!AH$2:AH$5455,"Win")</f>
        <v>0</v>
      </c>
      <c r="E2027" s="7" t="n">
        <f aca="false">COUNTIFS('Duel Log'!AF$2:AF$5455,$A2027,'Duel Log'!AG$2:AG$5455,$B2027,'Duel Log'!AH$2:AH$5455,"Loss")</f>
        <v>4</v>
      </c>
      <c r="F2027" s="7" t="n">
        <f aca="false">COUNTIFS('Duel Log'!AF$2:AF$5455,$A2027,'Duel Log'!AG$2:AG$5455,$B2027,'Duel Log'!AH$2:AH$5455,"Draw")</f>
        <v>0</v>
      </c>
      <c r="G2027" s="13" t="n">
        <f aca="false">IFERROR(D2027/C2027,"")</f>
        <v>0</v>
      </c>
    </row>
    <row r="2028" customFormat="false" ht="15" hidden="false" customHeight="true" outlineLevel="0" collapsed="false">
      <c r="A2028" s="7" t="s">
        <v>1061</v>
      </c>
      <c r="B2028" s="7" t="s">
        <v>415</v>
      </c>
      <c r="C2028" s="7" t="n">
        <f aca="false">COUNTIFS('Duel Log'!AF$2:AF$5455,$A2028,'Duel Log'!AG$2:AG$5455,$B2028)</f>
        <v>3</v>
      </c>
      <c r="D2028" s="7" t="n">
        <f aca="false">COUNTIFS('Duel Log'!AF$2:AF$5455,$A2028,'Duel Log'!AG$2:AG$5455,$B2028,'Duel Log'!AH$2:AH$5455,"Win")</f>
        <v>1</v>
      </c>
      <c r="E2028" s="7" t="n">
        <f aca="false">COUNTIFS('Duel Log'!AF$2:AF$5455,$A2028,'Duel Log'!AG$2:AG$5455,$B2028,'Duel Log'!AH$2:AH$5455,"Loss")</f>
        <v>2</v>
      </c>
      <c r="F2028" s="7" t="n">
        <f aca="false">COUNTIFS('Duel Log'!AF$2:AF$5455,$A2028,'Duel Log'!AG$2:AG$5455,$B2028,'Duel Log'!AH$2:AH$5455,"Draw")</f>
        <v>0</v>
      </c>
      <c r="G2028" s="13" t="n">
        <f aca="false">IFERROR(D2028/C2028,"")</f>
        <v>0.333333333333333</v>
      </c>
    </row>
    <row r="2029" customFormat="false" ht="15" hidden="false" customHeight="true" outlineLevel="0" collapsed="false">
      <c r="A2029" s="7" t="s">
        <v>1061</v>
      </c>
      <c r="B2029" s="7" t="s">
        <v>206</v>
      </c>
      <c r="C2029" s="7" t="n">
        <f aca="false">COUNTIFS('Duel Log'!AF$2:AF$5455,$A2029,'Duel Log'!AG$2:AG$5455,$B2029)</f>
        <v>3</v>
      </c>
      <c r="D2029" s="7" t="n">
        <f aca="false">COUNTIFS('Duel Log'!AF$2:AF$5455,$A2029,'Duel Log'!AG$2:AG$5455,$B2029,'Duel Log'!AH$2:AH$5455,"Win")</f>
        <v>2</v>
      </c>
      <c r="E2029" s="7" t="n">
        <f aca="false">COUNTIFS('Duel Log'!AF$2:AF$5455,$A2029,'Duel Log'!AG$2:AG$5455,$B2029,'Duel Log'!AH$2:AH$5455,"Loss")</f>
        <v>1</v>
      </c>
      <c r="F2029" s="7" t="n">
        <f aca="false">COUNTIFS('Duel Log'!AF$2:AF$5455,$A2029,'Duel Log'!AG$2:AG$5455,$B2029,'Duel Log'!AH$2:AH$5455,"Draw")</f>
        <v>0</v>
      </c>
      <c r="G2029" s="13" t="n">
        <f aca="false">IFERROR(D2029/C2029,"")</f>
        <v>0.666666666666667</v>
      </c>
    </row>
    <row r="2030" customFormat="false" ht="15" hidden="false" customHeight="true" outlineLevel="0" collapsed="false">
      <c r="A2030" s="7" t="s">
        <v>1061</v>
      </c>
      <c r="B2030" s="7" t="s">
        <v>5228</v>
      </c>
      <c r="C2030" s="7" t="n">
        <f aca="false">COUNTIFS('Duel Log'!AF$2:AF$5455,$A2030,'Duel Log'!AG$2:AG$5455,$B2030)</f>
        <v>1</v>
      </c>
      <c r="D2030" s="7" t="n">
        <f aca="false">COUNTIFS('Duel Log'!AF$2:AF$5455,$A2030,'Duel Log'!AG$2:AG$5455,$B2030,'Duel Log'!AH$2:AH$5455,"Win")</f>
        <v>0</v>
      </c>
      <c r="E2030" s="7" t="n">
        <f aca="false">COUNTIFS('Duel Log'!AF$2:AF$5455,$A2030,'Duel Log'!AG$2:AG$5455,$B2030,'Duel Log'!AH$2:AH$5455,"Loss")</f>
        <v>1</v>
      </c>
      <c r="F2030" s="7" t="n">
        <f aca="false">COUNTIFS('Duel Log'!AF$2:AF$5455,$A2030,'Duel Log'!AG$2:AG$5455,$B2030,'Duel Log'!AH$2:AH$5455,"Draw")</f>
        <v>0</v>
      </c>
      <c r="G2030" s="13" t="n">
        <f aca="false">IFERROR(D2030/C2030,"")</f>
        <v>0</v>
      </c>
    </row>
    <row r="2031" customFormat="false" ht="15" hidden="false" customHeight="true" outlineLevel="0" collapsed="false">
      <c r="A2031" s="7" t="s">
        <v>1061</v>
      </c>
      <c r="B2031" s="7" t="s">
        <v>2150</v>
      </c>
      <c r="C2031" s="7" t="n">
        <f aca="false">COUNTIFS('Duel Log'!AF$2:AF$5455,$A2031,'Duel Log'!AG$2:AG$5455,$B2031)</f>
        <v>2</v>
      </c>
      <c r="D2031" s="7" t="n">
        <f aca="false">COUNTIFS('Duel Log'!AF$2:AF$5455,$A2031,'Duel Log'!AG$2:AG$5455,$B2031,'Duel Log'!AH$2:AH$5455,"Win")</f>
        <v>2</v>
      </c>
      <c r="E2031" s="7" t="n">
        <f aca="false">COUNTIFS('Duel Log'!AF$2:AF$5455,$A2031,'Duel Log'!AG$2:AG$5455,$B2031,'Duel Log'!AH$2:AH$5455,"Loss")</f>
        <v>0</v>
      </c>
      <c r="F2031" s="7" t="n">
        <f aca="false">COUNTIFS('Duel Log'!AF$2:AF$5455,$A2031,'Duel Log'!AG$2:AG$5455,$B2031,'Duel Log'!AH$2:AH$5455,"Draw")</f>
        <v>0</v>
      </c>
      <c r="G2031" s="13" t="n">
        <f aca="false">IFERROR(D2031/C2031,"")</f>
        <v>1</v>
      </c>
    </row>
    <row r="2032" customFormat="false" ht="15" hidden="false" customHeight="true" outlineLevel="0" collapsed="false">
      <c r="A2032" s="7" t="s">
        <v>1061</v>
      </c>
      <c r="B2032" s="7" t="s">
        <v>3709</v>
      </c>
      <c r="C2032" s="7" t="n">
        <f aca="false">COUNTIFS('Duel Log'!AF$2:AF$5455,$A2032,'Duel Log'!AG$2:AG$5455,$B2032)</f>
        <v>2</v>
      </c>
      <c r="D2032" s="7" t="n">
        <f aca="false">COUNTIFS('Duel Log'!AF$2:AF$5455,$A2032,'Duel Log'!AG$2:AG$5455,$B2032,'Duel Log'!AH$2:AH$5455,"Win")</f>
        <v>0</v>
      </c>
      <c r="E2032" s="7" t="n">
        <f aca="false">COUNTIFS('Duel Log'!AF$2:AF$5455,$A2032,'Duel Log'!AG$2:AG$5455,$B2032,'Duel Log'!AH$2:AH$5455,"Loss")</f>
        <v>2</v>
      </c>
      <c r="F2032" s="7" t="n">
        <f aca="false">COUNTIFS('Duel Log'!AF$2:AF$5455,$A2032,'Duel Log'!AG$2:AG$5455,$B2032,'Duel Log'!AH$2:AH$5455,"Draw")</f>
        <v>0</v>
      </c>
      <c r="G2032" s="13" t="n">
        <f aca="false">IFERROR(D2032/C2032,"")</f>
        <v>0</v>
      </c>
    </row>
    <row r="2033" customFormat="false" ht="15" hidden="false" customHeight="true" outlineLevel="0" collapsed="false">
      <c r="A2033" s="7" t="s">
        <v>1061</v>
      </c>
      <c r="B2033" s="7" t="s">
        <v>3366</v>
      </c>
      <c r="C2033" s="7" t="n">
        <f aca="false">COUNTIFS('Duel Log'!AF$2:AF$5455,$A2033,'Duel Log'!AG$2:AG$5455,$B2033)</f>
        <v>2</v>
      </c>
      <c r="D2033" s="7" t="n">
        <f aca="false">COUNTIFS('Duel Log'!AF$2:AF$5455,$A2033,'Duel Log'!AG$2:AG$5455,$B2033,'Duel Log'!AH$2:AH$5455,"Win")</f>
        <v>2</v>
      </c>
      <c r="E2033" s="7" t="n">
        <f aca="false">COUNTIFS('Duel Log'!AF$2:AF$5455,$A2033,'Duel Log'!AG$2:AG$5455,$B2033,'Duel Log'!AH$2:AH$5455,"Loss")</f>
        <v>0</v>
      </c>
      <c r="F2033" s="7" t="n">
        <f aca="false">COUNTIFS('Duel Log'!AF$2:AF$5455,$A2033,'Duel Log'!AG$2:AG$5455,$B2033,'Duel Log'!AH$2:AH$5455,"Draw")</f>
        <v>0</v>
      </c>
      <c r="G2033" s="13" t="n">
        <f aca="false">IFERROR(D2033/C2033,"")</f>
        <v>1</v>
      </c>
    </row>
    <row r="2034" customFormat="false" ht="15" hidden="false" customHeight="true" outlineLevel="0" collapsed="false">
      <c r="A2034" s="7" t="s">
        <v>3491</v>
      </c>
      <c r="B2034" s="7" t="s">
        <v>3490</v>
      </c>
      <c r="C2034" s="7" t="n">
        <f aca="false">COUNTIFS('Duel Log'!AF$2:AF$5455,$A2034,'Duel Log'!AG$2:AG$5455,$B2034)</f>
        <v>2</v>
      </c>
      <c r="D2034" s="7" t="n">
        <f aca="false">COUNTIFS('Duel Log'!AF$2:AF$5455,$A2034,'Duel Log'!AG$2:AG$5455,$B2034,'Duel Log'!AH$2:AH$5455,"Win")</f>
        <v>0</v>
      </c>
      <c r="E2034" s="7" t="n">
        <f aca="false">COUNTIFS('Duel Log'!AF$2:AF$5455,$A2034,'Duel Log'!AG$2:AG$5455,$B2034,'Duel Log'!AH$2:AH$5455,"Loss")</f>
        <v>2</v>
      </c>
      <c r="F2034" s="7" t="n">
        <f aca="false">COUNTIFS('Duel Log'!AF$2:AF$5455,$A2034,'Duel Log'!AG$2:AG$5455,$B2034,'Duel Log'!AH$2:AH$5455,"Draw")</f>
        <v>0</v>
      </c>
      <c r="G2034" s="13" t="n">
        <f aca="false">IFERROR(D2034/C2034,"")</f>
        <v>0</v>
      </c>
    </row>
    <row r="2035" customFormat="false" ht="15" hidden="false" customHeight="true" outlineLevel="0" collapsed="false">
      <c r="A2035" s="7" t="s">
        <v>5582</v>
      </c>
      <c r="B2035" s="7" t="s">
        <v>888</v>
      </c>
      <c r="C2035" s="7" t="n">
        <f aca="false">COUNTIFS('Duel Log'!AF$2:AF$5455,$A2035,'Duel Log'!AG$2:AG$5455,$B2035)</f>
        <v>2</v>
      </c>
      <c r="D2035" s="7" t="n">
        <f aca="false">COUNTIFS('Duel Log'!AF$2:AF$5455,$A2035,'Duel Log'!AG$2:AG$5455,$B2035,'Duel Log'!AH$2:AH$5455,"Win")</f>
        <v>2</v>
      </c>
      <c r="E2035" s="7" t="n">
        <f aca="false">COUNTIFS('Duel Log'!AF$2:AF$5455,$A2035,'Duel Log'!AG$2:AG$5455,$B2035,'Duel Log'!AH$2:AH$5455,"Loss")</f>
        <v>0</v>
      </c>
      <c r="F2035" s="7" t="n">
        <f aca="false">COUNTIFS('Duel Log'!AF$2:AF$5455,$A2035,'Duel Log'!AG$2:AG$5455,$B2035,'Duel Log'!AH$2:AH$5455,"Draw")</f>
        <v>0</v>
      </c>
      <c r="G2035" s="13" t="n">
        <f aca="false">IFERROR(D2035/C2035,"")</f>
        <v>1</v>
      </c>
    </row>
    <row r="2036" customFormat="false" ht="15" hidden="false" customHeight="true" outlineLevel="0" collapsed="false">
      <c r="A2036" s="7" t="s">
        <v>4458</v>
      </c>
      <c r="B2036" s="7" t="s">
        <v>267</v>
      </c>
      <c r="C2036" s="7" t="n">
        <f aca="false">COUNTIFS('Duel Log'!AF$2:AF$5455,$A2036,'Duel Log'!AG$2:AG$5455,$B2036)</f>
        <v>1</v>
      </c>
      <c r="D2036" s="7" t="n">
        <f aca="false">COUNTIFS('Duel Log'!AF$2:AF$5455,$A2036,'Duel Log'!AG$2:AG$5455,$B2036,'Duel Log'!AH$2:AH$5455,"Win")</f>
        <v>0</v>
      </c>
      <c r="E2036" s="7" t="n">
        <f aca="false">COUNTIFS('Duel Log'!AF$2:AF$5455,$A2036,'Duel Log'!AG$2:AG$5455,$B2036,'Duel Log'!AH$2:AH$5455,"Loss")</f>
        <v>1</v>
      </c>
      <c r="F2036" s="7" t="n">
        <f aca="false">COUNTIFS('Duel Log'!AF$2:AF$5455,$A2036,'Duel Log'!AG$2:AG$5455,$B2036,'Duel Log'!AH$2:AH$5455,"Draw")</f>
        <v>0</v>
      </c>
      <c r="G2036" s="13" t="n">
        <f aca="false">IFERROR(D2036/C2036,"")</f>
        <v>0</v>
      </c>
    </row>
    <row r="2037" customFormat="false" ht="15" hidden="false" customHeight="true" outlineLevel="0" collapsed="false">
      <c r="A2037" s="7" t="s">
        <v>4626</v>
      </c>
      <c r="B2037" s="7" t="s">
        <v>9371</v>
      </c>
      <c r="C2037" s="7" t="n">
        <f aca="false">COUNTIFS('Duel Log'!AF$2:AF$5455,$A2037,'Duel Log'!AG$2:AG$5455,$B2037)</f>
        <v>1</v>
      </c>
      <c r="D2037" s="7" t="n">
        <f aca="false">COUNTIFS('Duel Log'!AF$2:AF$5455,$A2037,'Duel Log'!AG$2:AG$5455,$B2037,'Duel Log'!AH$2:AH$5455,"Win")</f>
        <v>1</v>
      </c>
      <c r="E2037" s="7" t="n">
        <f aca="false">COUNTIFS('Duel Log'!AF$2:AF$5455,$A2037,'Duel Log'!AG$2:AG$5455,$B2037,'Duel Log'!AH$2:AH$5455,"Loss")</f>
        <v>0</v>
      </c>
      <c r="F2037" s="7" t="n">
        <f aca="false">COUNTIFS('Duel Log'!AF$2:AF$5455,$A2037,'Duel Log'!AG$2:AG$5455,$B2037,'Duel Log'!AH$2:AH$5455,"Draw")</f>
        <v>0</v>
      </c>
      <c r="G2037" s="13" t="n">
        <f aca="false">IFERROR(D2037/C2037,"")</f>
        <v>1</v>
      </c>
    </row>
    <row r="2038" customFormat="false" ht="15" hidden="false" customHeight="true" outlineLevel="0" collapsed="false">
      <c r="A2038" s="7" t="s">
        <v>7990</v>
      </c>
      <c r="B2038" s="7" t="s">
        <v>9445</v>
      </c>
      <c r="C2038" s="7" t="n">
        <f aca="false">COUNTIFS('Duel Log'!AF$2:AF$5455,$A2038,'Duel Log'!AG$2:AG$5455,$B2038)</f>
        <v>1</v>
      </c>
      <c r="D2038" s="7" t="n">
        <f aca="false">COUNTIFS('Duel Log'!AF$2:AF$5455,$A2038,'Duel Log'!AG$2:AG$5455,$B2038,'Duel Log'!AH$2:AH$5455,"Win")</f>
        <v>0</v>
      </c>
      <c r="E2038" s="7" t="n">
        <f aca="false">COUNTIFS('Duel Log'!AF$2:AF$5455,$A2038,'Duel Log'!AG$2:AG$5455,$B2038,'Duel Log'!AH$2:AH$5455,"Loss")</f>
        <v>1</v>
      </c>
      <c r="F2038" s="7" t="n">
        <f aca="false">COUNTIFS('Duel Log'!AF$2:AF$5455,$A2038,'Duel Log'!AG$2:AG$5455,$B2038,'Duel Log'!AH$2:AH$5455,"Draw")</f>
        <v>0</v>
      </c>
      <c r="G2038" s="13" t="n">
        <f aca="false">IFERROR(D2038/C2038,"")</f>
        <v>0</v>
      </c>
    </row>
    <row r="2039" customFormat="false" ht="15" hidden="false" customHeight="true" outlineLevel="0" collapsed="false">
      <c r="A2039" s="7" t="s">
        <v>814</v>
      </c>
      <c r="B2039" s="7" t="s">
        <v>813</v>
      </c>
      <c r="C2039" s="7" t="n">
        <f aca="false">COUNTIFS('Duel Log'!AF$2:AF$5455,$A2039,'Duel Log'!AG$2:AG$5455,$B2039)</f>
        <v>2</v>
      </c>
      <c r="D2039" s="7" t="n">
        <f aca="false">COUNTIFS('Duel Log'!AF$2:AF$5455,$A2039,'Duel Log'!AG$2:AG$5455,$B2039,'Duel Log'!AH$2:AH$5455,"Win")</f>
        <v>2</v>
      </c>
      <c r="E2039" s="7" t="n">
        <f aca="false">COUNTIFS('Duel Log'!AF$2:AF$5455,$A2039,'Duel Log'!AG$2:AG$5455,$B2039,'Duel Log'!AH$2:AH$5455,"Loss")</f>
        <v>0</v>
      </c>
      <c r="F2039" s="7" t="n">
        <f aca="false">COUNTIFS('Duel Log'!AF$2:AF$5455,$A2039,'Duel Log'!AG$2:AG$5455,$B2039,'Duel Log'!AH$2:AH$5455,"Draw")</f>
        <v>0</v>
      </c>
      <c r="G2039" s="13" t="n">
        <f aca="false">IFERROR(D2039/C2039,"")</f>
        <v>1</v>
      </c>
    </row>
    <row r="2040" customFormat="false" ht="15" hidden="false" customHeight="true" outlineLevel="0" collapsed="false">
      <c r="A2040" s="7" t="s">
        <v>814</v>
      </c>
      <c r="B2040" s="7" t="s">
        <v>134</v>
      </c>
      <c r="C2040" s="7" t="n">
        <f aca="false">COUNTIFS('Duel Log'!AF$2:AF$5455,$A2040,'Duel Log'!AG$2:AG$5455,$B2040)</f>
        <v>1</v>
      </c>
      <c r="D2040" s="7" t="n">
        <f aca="false">COUNTIFS('Duel Log'!AF$2:AF$5455,$A2040,'Duel Log'!AG$2:AG$5455,$B2040,'Duel Log'!AH$2:AH$5455,"Win")</f>
        <v>0</v>
      </c>
      <c r="E2040" s="7" t="n">
        <f aca="false">COUNTIFS('Duel Log'!AF$2:AF$5455,$A2040,'Duel Log'!AG$2:AG$5455,$B2040,'Duel Log'!AH$2:AH$5455,"Loss")</f>
        <v>1</v>
      </c>
      <c r="F2040" s="7" t="n">
        <f aca="false">COUNTIFS('Duel Log'!AF$2:AF$5455,$A2040,'Duel Log'!AG$2:AG$5455,$B2040,'Duel Log'!AH$2:AH$5455,"Draw")</f>
        <v>0</v>
      </c>
      <c r="G2040" s="13" t="n">
        <f aca="false">IFERROR(D2040/C2040,"")</f>
        <v>0</v>
      </c>
    </row>
    <row r="2041" customFormat="false" ht="15" hidden="false" customHeight="true" outlineLevel="0" collapsed="false">
      <c r="A2041" s="7" t="s">
        <v>814</v>
      </c>
      <c r="B2041" s="7" t="s">
        <v>321</v>
      </c>
      <c r="C2041" s="7" t="n">
        <f aca="false">COUNTIFS('Duel Log'!AF$2:AF$5455,$A2041,'Duel Log'!AG$2:AG$5455,$B2041)</f>
        <v>1</v>
      </c>
      <c r="D2041" s="7" t="n">
        <f aca="false">COUNTIFS('Duel Log'!AF$2:AF$5455,$A2041,'Duel Log'!AG$2:AG$5455,$B2041,'Duel Log'!AH$2:AH$5455,"Win")</f>
        <v>0</v>
      </c>
      <c r="E2041" s="7" t="n">
        <f aca="false">COUNTIFS('Duel Log'!AF$2:AF$5455,$A2041,'Duel Log'!AG$2:AG$5455,$B2041,'Duel Log'!AH$2:AH$5455,"Loss")</f>
        <v>1</v>
      </c>
      <c r="F2041" s="7" t="n">
        <f aca="false">COUNTIFS('Duel Log'!AF$2:AF$5455,$A2041,'Duel Log'!AG$2:AG$5455,$B2041,'Duel Log'!AH$2:AH$5455,"Draw")</f>
        <v>0</v>
      </c>
      <c r="G2041" s="13" t="n">
        <f aca="false">IFERROR(D2041/C2041,"")</f>
        <v>0</v>
      </c>
    </row>
    <row r="2042" customFormat="false" ht="15" hidden="false" customHeight="true" outlineLevel="0" collapsed="false">
      <c r="A2042" s="7" t="s">
        <v>8709</v>
      </c>
      <c r="B2042" s="7" t="s">
        <v>1635</v>
      </c>
      <c r="C2042" s="7" t="n">
        <f aca="false">COUNTIFS('Duel Log'!AF$2:AF$5455,$A2042,'Duel Log'!AG$2:AG$5455,$B2042)</f>
        <v>1</v>
      </c>
      <c r="D2042" s="7" t="n">
        <f aca="false">COUNTIFS('Duel Log'!AF$2:AF$5455,$A2042,'Duel Log'!AG$2:AG$5455,$B2042,'Duel Log'!AH$2:AH$5455,"Win")</f>
        <v>1</v>
      </c>
      <c r="E2042" s="7" t="n">
        <f aca="false">COUNTIFS('Duel Log'!AF$2:AF$5455,$A2042,'Duel Log'!AG$2:AG$5455,$B2042,'Duel Log'!AH$2:AH$5455,"Loss")</f>
        <v>0</v>
      </c>
      <c r="F2042" s="7" t="n">
        <f aca="false">COUNTIFS('Duel Log'!AF$2:AF$5455,$A2042,'Duel Log'!AG$2:AG$5455,$B2042,'Duel Log'!AH$2:AH$5455,"Draw")</f>
        <v>0</v>
      </c>
      <c r="G2042" s="13" t="n">
        <f aca="false">IFERROR(D2042/C2042,"")</f>
        <v>1</v>
      </c>
    </row>
    <row r="2043" customFormat="false" ht="15" hidden="false" customHeight="true" outlineLevel="0" collapsed="false">
      <c r="A2043" s="7" t="s">
        <v>4266</v>
      </c>
      <c r="B2043" s="7" t="s">
        <v>101</v>
      </c>
      <c r="C2043" s="7" t="n">
        <f aca="false">COUNTIFS('Duel Log'!AF$2:AF$5455,$A2043,'Duel Log'!AG$2:AG$5455,$B2043)</f>
        <v>1</v>
      </c>
      <c r="D2043" s="7" t="n">
        <f aca="false">COUNTIFS('Duel Log'!AF$2:AF$5455,$A2043,'Duel Log'!AG$2:AG$5455,$B2043,'Duel Log'!AH$2:AH$5455,"Win")</f>
        <v>0</v>
      </c>
      <c r="E2043" s="7" t="n">
        <f aca="false">COUNTIFS('Duel Log'!AF$2:AF$5455,$A2043,'Duel Log'!AG$2:AG$5455,$B2043,'Duel Log'!AH$2:AH$5455,"Loss")</f>
        <v>1</v>
      </c>
      <c r="F2043" s="7" t="n">
        <f aca="false">COUNTIFS('Duel Log'!AF$2:AF$5455,$A2043,'Duel Log'!AG$2:AG$5455,$B2043,'Duel Log'!AH$2:AH$5455,"Draw")</f>
        <v>0</v>
      </c>
      <c r="G2043" s="13" t="n">
        <f aca="false">IFERROR(D2043/C2043,"")</f>
        <v>0</v>
      </c>
    </row>
    <row r="2044" customFormat="false" ht="15" hidden="false" customHeight="true" outlineLevel="0" collapsed="false">
      <c r="A2044" s="7" t="s">
        <v>4266</v>
      </c>
      <c r="B2044" s="7" t="s">
        <v>206</v>
      </c>
      <c r="C2044" s="7" t="n">
        <f aca="false">COUNTIFS('Duel Log'!AF$2:AF$5455,$A2044,'Duel Log'!AG$2:AG$5455,$B2044)</f>
        <v>2</v>
      </c>
      <c r="D2044" s="7" t="n">
        <f aca="false">COUNTIFS('Duel Log'!AF$2:AF$5455,$A2044,'Duel Log'!AG$2:AG$5455,$B2044,'Duel Log'!AH$2:AH$5455,"Win")</f>
        <v>0</v>
      </c>
      <c r="E2044" s="7" t="n">
        <f aca="false">COUNTIFS('Duel Log'!AF$2:AF$5455,$A2044,'Duel Log'!AG$2:AG$5455,$B2044,'Duel Log'!AH$2:AH$5455,"Loss")</f>
        <v>2</v>
      </c>
      <c r="F2044" s="7" t="n">
        <f aca="false">COUNTIFS('Duel Log'!AF$2:AF$5455,$A2044,'Duel Log'!AG$2:AG$5455,$B2044,'Duel Log'!AH$2:AH$5455,"Draw")</f>
        <v>0</v>
      </c>
      <c r="G2044" s="13" t="n">
        <f aca="false">IFERROR(D2044/C2044,"")</f>
        <v>0</v>
      </c>
    </row>
    <row r="2045" customFormat="false" ht="15" hidden="false" customHeight="true" outlineLevel="0" collapsed="false">
      <c r="A2045" s="7" t="s">
        <v>4266</v>
      </c>
      <c r="B2045" s="7" t="s">
        <v>4373</v>
      </c>
      <c r="C2045" s="7" t="n">
        <f aca="false">COUNTIFS('Duel Log'!AF$2:AF$5455,$A2045,'Duel Log'!AG$2:AG$5455,$B2045)</f>
        <v>2</v>
      </c>
      <c r="D2045" s="7" t="n">
        <f aca="false">COUNTIFS('Duel Log'!AF$2:AF$5455,$A2045,'Duel Log'!AG$2:AG$5455,$B2045,'Duel Log'!AH$2:AH$5455,"Win")</f>
        <v>2</v>
      </c>
      <c r="E2045" s="7" t="n">
        <f aca="false">COUNTIFS('Duel Log'!AF$2:AF$5455,$A2045,'Duel Log'!AG$2:AG$5455,$B2045,'Duel Log'!AH$2:AH$5455,"Loss")</f>
        <v>0</v>
      </c>
      <c r="F2045" s="7" t="n">
        <f aca="false">COUNTIFS('Duel Log'!AF$2:AF$5455,$A2045,'Duel Log'!AG$2:AG$5455,$B2045,'Duel Log'!AH$2:AH$5455,"Draw")</f>
        <v>0</v>
      </c>
      <c r="G2045" s="13" t="n">
        <f aca="false">IFERROR(D2045/C2045,"")</f>
        <v>1</v>
      </c>
    </row>
    <row r="2046" customFormat="false" ht="15" hidden="false" customHeight="true" outlineLevel="0" collapsed="false">
      <c r="A2046" s="7" t="s">
        <v>2650</v>
      </c>
      <c r="B2046" s="7" t="s">
        <v>2651</v>
      </c>
      <c r="C2046" s="7" t="n">
        <f aca="false">COUNTIFS('Duel Log'!AF$2:AF$5455,$A2046,'Duel Log'!AG$2:AG$5455,$B2046)</f>
        <v>2</v>
      </c>
      <c r="D2046" s="7" t="n">
        <f aca="false">COUNTIFS('Duel Log'!AF$2:AF$5455,$A2046,'Duel Log'!AG$2:AG$5455,$B2046,'Duel Log'!AH$2:AH$5455,"Win")</f>
        <v>0</v>
      </c>
      <c r="E2046" s="7" t="n">
        <f aca="false">COUNTIFS('Duel Log'!AF$2:AF$5455,$A2046,'Duel Log'!AG$2:AG$5455,$B2046,'Duel Log'!AH$2:AH$5455,"Loss")</f>
        <v>2</v>
      </c>
      <c r="F2046" s="7" t="n">
        <f aca="false">COUNTIFS('Duel Log'!AF$2:AF$5455,$A2046,'Duel Log'!AG$2:AG$5455,$B2046,'Duel Log'!AH$2:AH$5455,"Draw")</f>
        <v>0</v>
      </c>
      <c r="G2046" s="13" t="n">
        <f aca="false">IFERROR(D2046/C2046,"")</f>
        <v>0</v>
      </c>
    </row>
    <row r="2047" customFormat="false" ht="15" hidden="false" customHeight="true" outlineLevel="0" collapsed="false">
      <c r="A2047" s="7" t="s">
        <v>2877</v>
      </c>
      <c r="B2047" s="7" t="s">
        <v>635</v>
      </c>
      <c r="C2047" s="7" t="n">
        <f aca="false">COUNTIFS('Duel Log'!AF$2:AF$5455,$A2047,'Duel Log'!AG$2:AG$5455,$B2047)</f>
        <v>1</v>
      </c>
      <c r="D2047" s="7" t="n">
        <f aca="false">COUNTIFS('Duel Log'!AF$2:AF$5455,$A2047,'Duel Log'!AG$2:AG$5455,$B2047,'Duel Log'!AH$2:AH$5455,"Win")</f>
        <v>0</v>
      </c>
      <c r="E2047" s="7" t="n">
        <f aca="false">COUNTIFS('Duel Log'!AF$2:AF$5455,$A2047,'Duel Log'!AG$2:AG$5455,$B2047,'Duel Log'!AH$2:AH$5455,"Loss")</f>
        <v>1</v>
      </c>
      <c r="F2047" s="7" t="n">
        <f aca="false">COUNTIFS('Duel Log'!AF$2:AF$5455,$A2047,'Duel Log'!AG$2:AG$5455,$B2047,'Duel Log'!AH$2:AH$5455,"Draw")</f>
        <v>0</v>
      </c>
      <c r="G2047" s="13" t="n">
        <f aca="false">IFERROR(D2047/C2047,"")</f>
        <v>0</v>
      </c>
    </row>
    <row r="2048" customFormat="false" ht="15" hidden="false" customHeight="true" outlineLevel="0" collapsed="false">
      <c r="A2048" s="7" t="s">
        <v>8681</v>
      </c>
      <c r="B2048" s="7" t="s">
        <v>216</v>
      </c>
      <c r="C2048" s="7" t="n">
        <f aca="false">COUNTIFS('Duel Log'!AF$2:AF$5455,$A2048,'Duel Log'!AG$2:AG$5455,$B2048)</f>
        <v>1</v>
      </c>
      <c r="D2048" s="7" t="n">
        <f aca="false">COUNTIFS('Duel Log'!AF$2:AF$5455,$A2048,'Duel Log'!AG$2:AG$5455,$B2048,'Duel Log'!AH$2:AH$5455,"Win")</f>
        <v>0</v>
      </c>
      <c r="E2048" s="7" t="n">
        <f aca="false">COUNTIFS('Duel Log'!AF$2:AF$5455,$A2048,'Duel Log'!AG$2:AG$5455,$B2048,'Duel Log'!AH$2:AH$5455,"Loss")</f>
        <v>1</v>
      </c>
      <c r="F2048" s="7" t="n">
        <f aca="false">COUNTIFS('Duel Log'!AF$2:AF$5455,$A2048,'Duel Log'!AG$2:AG$5455,$B2048,'Duel Log'!AH$2:AH$5455,"Draw")</f>
        <v>0</v>
      </c>
      <c r="G2048" s="13" t="n">
        <f aca="false">IFERROR(D2048/C2048,"")</f>
        <v>0</v>
      </c>
    </row>
    <row r="2049" customFormat="false" ht="15" hidden="false" customHeight="true" outlineLevel="0" collapsed="false">
      <c r="A2049" s="7" t="s">
        <v>9111</v>
      </c>
      <c r="B2049" s="7" t="s">
        <v>7513</v>
      </c>
      <c r="C2049" s="7" t="n">
        <f aca="false">COUNTIFS('Duel Log'!AF$2:AF$5455,$A2049,'Duel Log'!AG$2:AG$5455,$B2049)</f>
        <v>1</v>
      </c>
      <c r="D2049" s="7" t="n">
        <f aca="false">COUNTIFS('Duel Log'!AF$2:AF$5455,$A2049,'Duel Log'!AG$2:AG$5455,$B2049,'Duel Log'!AH$2:AH$5455,"Win")</f>
        <v>0</v>
      </c>
      <c r="E2049" s="7" t="n">
        <f aca="false">COUNTIFS('Duel Log'!AF$2:AF$5455,$A2049,'Duel Log'!AG$2:AG$5455,$B2049,'Duel Log'!AH$2:AH$5455,"Loss")</f>
        <v>1</v>
      </c>
      <c r="F2049" s="7" t="n">
        <f aca="false">COUNTIFS('Duel Log'!AF$2:AF$5455,$A2049,'Duel Log'!AG$2:AG$5455,$B2049,'Duel Log'!AH$2:AH$5455,"Draw")</f>
        <v>0</v>
      </c>
      <c r="G2049" s="13" t="n">
        <f aca="false">IFERROR(D2049/C2049,"")</f>
        <v>0</v>
      </c>
    </row>
    <row r="2050" customFormat="false" ht="15" hidden="false" customHeight="true" outlineLevel="0" collapsed="false">
      <c r="A2050" s="7" t="s">
        <v>346</v>
      </c>
      <c r="B2050" s="7" t="s">
        <v>5556</v>
      </c>
      <c r="C2050" s="7" t="n">
        <f aca="false">COUNTIFS('Duel Log'!AF$2:AF$5455,$A2050,'Duel Log'!AG$2:AG$5455,$B2050)</f>
        <v>1</v>
      </c>
      <c r="D2050" s="7" t="n">
        <f aca="false">COUNTIFS('Duel Log'!AF$2:AF$5455,$A2050,'Duel Log'!AG$2:AG$5455,$B2050,'Duel Log'!AH$2:AH$5455,"Win")</f>
        <v>1</v>
      </c>
      <c r="E2050" s="7" t="n">
        <f aca="false">COUNTIFS('Duel Log'!AF$2:AF$5455,$A2050,'Duel Log'!AG$2:AG$5455,$B2050,'Duel Log'!AH$2:AH$5455,"Loss")</f>
        <v>0</v>
      </c>
      <c r="F2050" s="7" t="n">
        <f aca="false">COUNTIFS('Duel Log'!AF$2:AF$5455,$A2050,'Duel Log'!AG$2:AG$5455,$B2050,'Duel Log'!AH$2:AH$5455,"Draw")</f>
        <v>0</v>
      </c>
      <c r="G2050" s="13" t="n">
        <f aca="false">IFERROR(D2050/C2050,"")</f>
        <v>1</v>
      </c>
    </row>
    <row r="2051" customFormat="false" ht="15" hidden="false" customHeight="true" outlineLevel="0" collapsed="false">
      <c r="A2051" s="7" t="s">
        <v>346</v>
      </c>
      <c r="B2051" s="7" t="s">
        <v>134</v>
      </c>
      <c r="C2051" s="7" t="n">
        <f aca="false">COUNTIFS('Duel Log'!AF$2:AF$5455,$A2051,'Duel Log'!AG$2:AG$5455,$B2051)</f>
        <v>2</v>
      </c>
      <c r="D2051" s="7" t="n">
        <f aca="false">COUNTIFS('Duel Log'!AF$2:AF$5455,$A2051,'Duel Log'!AG$2:AG$5455,$B2051,'Duel Log'!AH$2:AH$5455,"Win")</f>
        <v>0</v>
      </c>
      <c r="E2051" s="7" t="n">
        <f aca="false">COUNTIFS('Duel Log'!AF$2:AF$5455,$A2051,'Duel Log'!AG$2:AG$5455,$B2051,'Duel Log'!AH$2:AH$5455,"Loss")</f>
        <v>2</v>
      </c>
      <c r="F2051" s="7" t="n">
        <f aca="false">COUNTIFS('Duel Log'!AF$2:AF$5455,$A2051,'Duel Log'!AG$2:AG$5455,$B2051,'Duel Log'!AH$2:AH$5455,"Draw")</f>
        <v>0</v>
      </c>
      <c r="G2051" s="13" t="n">
        <f aca="false">IFERROR(D2051/C2051,"")</f>
        <v>0</v>
      </c>
    </row>
    <row r="2052" customFormat="false" ht="15" hidden="false" customHeight="true" outlineLevel="0" collapsed="false">
      <c r="A2052" s="7" t="s">
        <v>346</v>
      </c>
      <c r="B2052" s="7" t="s">
        <v>776</v>
      </c>
      <c r="C2052" s="7" t="n">
        <f aca="false">COUNTIFS('Duel Log'!AF$2:AF$5455,$A2052,'Duel Log'!AG$2:AG$5455,$B2052)</f>
        <v>1</v>
      </c>
      <c r="D2052" s="7" t="n">
        <f aca="false">COUNTIFS('Duel Log'!AF$2:AF$5455,$A2052,'Duel Log'!AG$2:AG$5455,$B2052,'Duel Log'!AH$2:AH$5455,"Win")</f>
        <v>1</v>
      </c>
      <c r="E2052" s="7" t="n">
        <f aca="false">COUNTIFS('Duel Log'!AF$2:AF$5455,$A2052,'Duel Log'!AG$2:AG$5455,$B2052,'Duel Log'!AH$2:AH$5455,"Loss")</f>
        <v>0</v>
      </c>
      <c r="F2052" s="7" t="n">
        <f aca="false">COUNTIFS('Duel Log'!AF$2:AF$5455,$A2052,'Duel Log'!AG$2:AG$5455,$B2052,'Duel Log'!AH$2:AH$5455,"Draw")</f>
        <v>0</v>
      </c>
      <c r="G2052" s="13" t="n">
        <f aca="false">IFERROR(D2052/C2052,"")</f>
        <v>1</v>
      </c>
    </row>
    <row r="2053" customFormat="false" ht="15" hidden="false" customHeight="true" outlineLevel="0" collapsed="false">
      <c r="A2053" s="7" t="s">
        <v>346</v>
      </c>
      <c r="B2053" s="7" t="s">
        <v>3943</v>
      </c>
      <c r="C2053" s="7" t="n">
        <f aca="false">COUNTIFS('Duel Log'!AF$2:AF$5455,$A2053,'Duel Log'!AG$2:AG$5455,$B2053)</f>
        <v>2</v>
      </c>
      <c r="D2053" s="7" t="n">
        <f aca="false">COUNTIFS('Duel Log'!AF$2:AF$5455,$A2053,'Duel Log'!AG$2:AG$5455,$B2053,'Duel Log'!AH$2:AH$5455,"Win")</f>
        <v>0</v>
      </c>
      <c r="E2053" s="7" t="n">
        <f aca="false">COUNTIFS('Duel Log'!AF$2:AF$5455,$A2053,'Duel Log'!AG$2:AG$5455,$B2053,'Duel Log'!AH$2:AH$5455,"Loss")</f>
        <v>2</v>
      </c>
      <c r="F2053" s="7" t="n">
        <f aca="false">COUNTIFS('Duel Log'!AF$2:AF$5455,$A2053,'Duel Log'!AG$2:AG$5455,$B2053,'Duel Log'!AH$2:AH$5455,"Draw")</f>
        <v>0</v>
      </c>
      <c r="G2053" s="13" t="n">
        <f aca="false">IFERROR(D2053/C2053,"")</f>
        <v>0</v>
      </c>
    </row>
    <row r="2054" customFormat="false" ht="15" hidden="false" customHeight="true" outlineLevel="0" collapsed="false">
      <c r="A2054" s="7" t="s">
        <v>346</v>
      </c>
      <c r="B2054" s="7" t="s">
        <v>829</v>
      </c>
      <c r="C2054" s="7" t="n">
        <f aca="false">COUNTIFS('Duel Log'!AF$2:AF$5455,$A2054,'Duel Log'!AG$2:AG$5455,$B2054)</f>
        <v>1</v>
      </c>
      <c r="D2054" s="7" t="n">
        <f aca="false">COUNTIFS('Duel Log'!AF$2:AF$5455,$A2054,'Duel Log'!AG$2:AG$5455,$B2054,'Duel Log'!AH$2:AH$5455,"Win")</f>
        <v>1</v>
      </c>
      <c r="E2054" s="7" t="n">
        <f aca="false">COUNTIFS('Duel Log'!AF$2:AF$5455,$A2054,'Duel Log'!AG$2:AG$5455,$B2054,'Duel Log'!AH$2:AH$5455,"Loss")</f>
        <v>0</v>
      </c>
      <c r="F2054" s="7" t="n">
        <f aca="false">COUNTIFS('Duel Log'!AF$2:AF$5455,$A2054,'Duel Log'!AG$2:AG$5455,$B2054,'Duel Log'!AH$2:AH$5455,"Draw")</f>
        <v>0</v>
      </c>
      <c r="G2054" s="13" t="n">
        <f aca="false">IFERROR(D2054/C2054,"")</f>
        <v>1</v>
      </c>
    </row>
    <row r="2055" customFormat="false" ht="15" hidden="false" customHeight="true" outlineLevel="0" collapsed="false">
      <c r="A2055" s="7" t="s">
        <v>346</v>
      </c>
      <c r="B2055" s="7" t="s">
        <v>787</v>
      </c>
      <c r="C2055" s="7" t="n">
        <f aca="false">COUNTIFS('Duel Log'!AF$2:AF$5455,$A2055,'Duel Log'!AG$2:AG$5455,$B2055)</f>
        <v>1</v>
      </c>
      <c r="D2055" s="7" t="n">
        <f aca="false">COUNTIFS('Duel Log'!AF$2:AF$5455,$A2055,'Duel Log'!AG$2:AG$5455,$B2055,'Duel Log'!AH$2:AH$5455,"Win")</f>
        <v>1</v>
      </c>
      <c r="E2055" s="7" t="n">
        <f aca="false">COUNTIFS('Duel Log'!AF$2:AF$5455,$A2055,'Duel Log'!AG$2:AG$5455,$B2055,'Duel Log'!AH$2:AH$5455,"Loss")</f>
        <v>0</v>
      </c>
      <c r="F2055" s="7" t="n">
        <f aca="false">COUNTIFS('Duel Log'!AF$2:AF$5455,$A2055,'Duel Log'!AG$2:AG$5455,$B2055,'Duel Log'!AH$2:AH$5455,"Draw")</f>
        <v>0</v>
      </c>
      <c r="G2055" s="13" t="n">
        <f aca="false">IFERROR(D2055/C2055,"")</f>
        <v>1</v>
      </c>
    </row>
    <row r="2056" customFormat="false" ht="15" hidden="false" customHeight="true" outlineLevel="0" collapsed="false">
      <c r="A2056" s="7" t="s">
        <v>346</v>
      </c>
      <c r="B2056" s="7" t="s">
        <v>2828</v>
      </c>
      <c r="C2056" s="7" t="n">
        <f aca="false">COUNTIFS('Duel Log'!AF$2:AF$5455,$A2056,'Duel Log'!AG$2:AG$5455,$B2056)</f>
        <v>2</v>
      </c>
      <c r="D2056" s="7" t="n">
        <f aca="false">COUNTIFS('Duel Log'!AF$2:AF$5455,$A2056,'Duel Log'!AG$2:AG$5455,$B2056,'Duel Log'!AH$2:AH$5455,"Win")</f>
        <v>2</v>
      </c>
      <c r="E2056" s="7" t="n">
        <f aca="false">COUNTIFS('Duel Log'!AF$2:AF$5455,$A2056,'Duel Log'!AG$2:AG$5455,$B2056,'Duel Log'!AH$2:AH$5455,"Loss")</f>
        <v>0</v>
      </c>
      <c r="F2056" s="7" t="n">
        <f aca="false">COUNTIFS('Duel Log'!AF$2:AF$5455,$A2056,'Duel Log'!AG$2:AG$5455,$B2056,'Duel Log'!AH$2:AH$5455,"Draw")</f>
        <v>0</v>
      </c>
      <c r="G2056" s="13" t="n">
        <f aca="false">IFERROR(D2056/C2056,"")</f>
        <v>1</v>
      </c>
    </row>
    <row r="2057" customFormat="false" ht="15" hidden="false" customHeight="true" outlineLevel="0" collapsed="false">
      <c r="A2057" s="7" t="s">
        <v>346</v>
      </c>
      <c r="B2057" s="7" t="s">
        <v>7720</v>
      </c>
      <c r="C2057" s="7" t="n">
        <f aca="false">COUNTIFS('Duel Log'!AF$2:AF$5455,$A2057,'Duel Log'!AG$2:AG$5455,$B2057)</f>
        <v>2</v>
      </c>
      <c r="D2057" s="7" t="n">
        <f aca="false">COUNTIFS('Duel Log'!AF$2:AF$5455,$A2057,'Duel Log'!AG$2:AG$5455,$B2057,'Duel Log'!AH$2:AH$5455,"Win")</f>
        <v>2</v>
      </c>
      <c r="E2057" s="7" t="n">
        <f aca="false">COUNTIFS('Duel Log'!AF$2:AF$5455,$A2057,'Duel Log'!AG$2:AG$5455,$B2057,'Duel Log'!AH$2:AH$5455,"Loss")</f>
        <v>0</v>
      </c>
      <c r="F2057" s="7" t="n">
        <f aca="false">COUNTIFS('Duel Log'!AF$2:AF$5455,$A2057,'Duel Log'!AG$2:AG$5455,$B2057,'Duel Log'!AH$2:AH$5455,"Draw")</f>
        <v>0</v>
      </c>
      <c r="G2057" s="13" t="n">
        <f aca="false">IFERROR(D2057/C2057,"")</f>
        <v>1</v>
      </c>
    </row>
    <row r="2058" customFormat="false" ht="15" hidden="false" customHeight="true" outlineLevel="0" collapsed="false">
      <c r="A2058" s="7" t="s">
        <v>346</v>
      </c>
      <c r="B2058" s="7" t="s">
        <v>866</v>
      </c>
      <c r="C2058" s="7" t="n">
        <f aca="false">COUNTIFS('Duel Log'!AF$2:AF$5455,$A2058,'Duel Log'!AG$2:AG$5455,$B2058)</f>
        <v>1</v>
      </c>
      <c r="D2058" s="7" t="n">
        <f aca="false">COUNTIFS('Duel Log'!AF$2:AF$5455,$A2058,'Duel Log'!AG$2:AG$5455,$B2058,'Duel Log'!AH$2:AH$5455,"Win")</f>
        <v>0</v>
      </c>
      <c r="E2058" s="7" t="n">
        <f aca="false">COUNTIFS('Duel Log'!AF$2:AF$5455,$A2058,'Duel Log'!AG$2:AG$5455,$B2058,'Duel Log'!AH$2:AH$5455,"Loss")</f>
        <v>1</v>
      </c>
      <c r="F2058" s="7" t="n">
        <f aca="false">COUNTIFS('Duel Log'!AF$2:AF$5455,$A2058,'Duel Log'!AG$2:AG$5455,$B2058,'Duel Log'!AH$2:AH$5455,"Draw")</f>
        <v>0</v>
      </c>
      <c r="G2058" s="13" t="n">
        <f aca="false">IFERROR(D2058/C2058,"")</f>
        <v>0</v>
      </c>
    </row>
    <row r="2059" customFormat="false" ht="15" hidden="false" customHeight="true" outlineLevel="0" collapsed="false">
      <c r="A2059" s="7" t="s">
        <v>2921</v>
      </c>
      <c r="B2059" s="7" t="s">
        <v>2922</v>
      </c>
      <c r="C2059" s="7" t="n">
        <f aca="false">COUNTIFS('Duel Log'!AF$2:AF$5455,$A2059,'Duel Log'!AG$2:AG$5455,$B2059)</f>
        <v>2</v>
      </c>
      <c r="D2059" s="7" t="n">
        <f aca="false">COUNTIFS('Duel Log'!AF$2:AF$5455,$A2059,'Duel Log'!AG$2:AG$5455,$B2059,'Duel Log'!AH$2:AH$5455,"Win")</f>
        <v>2</v>
      </c>
      <c r="E2059" s="7" t="n">
        <f aca="false">COUNTIFS('Duel Log'!AF$2:AF$5455,$A2059,'Duel Log'!AG$2:AG$5455,$B2059,'Duel Log'!AH$2:AH$5455,"Loss")</f>
        <v>0</v>
      </c>
      <c r="F2059" s="7" t="n">
        <f aca="false">COUNTIFS('Duel Log'!AF$2:AF$5455,$A2059,'Duel Log'!AG$2:AG$5455,$B2059,'Duel Log'!AH$2:AH$5455,"Draw")</f>
        <v>0</v>
      </c>
      <c r="G2059" s="13" t="n">
        <f aca="false">IFERROR(D2059/C2059,"")</f>
        <v>1</v>
      </c>
    </row>
    <row r="2060" customFormat="false" ht="15" hidden="false" customHeight="true" outlineLevel="0" collapsed="false">
      <c r="A2060" s="7" t="s">
        <v>2935</v>
      </c>
      <c r="B2060" s="7" t="s">
        <v>180</v>
      </c>
      <c r="C2060" s="7" t="n">
        <f aca="false">COUNTIFS('Duel Log'!AF$2:AF$5455,$A2060,'Duel Log'!AG$2:AG$5455,$B2060)</f>
        <v>2</v>
      </c>
      <c r="D2060" s="7" t="n">
        <f aca="false">COUNTIFS('Duel Log'!AF$2:AF$5455,$A2060,'Duel Log'!AG$2:AG$5455,$B2060,'Duel Log'!AH$2:AH$5455,"Win")</f>
        <v>0</v>
      </c>
      <c r="E2060" s="7" t="n">
        <f aca="false">COUNTIFS('Duel Log'!AF$2:AF$5455,$A2060,'Duel Log'!AG$2:AG$5455,$B2060,'Duel Log'!AH$2:AH$5455,"Loss")</f>
        <v>2</v>
      </c>
      <c r="F2060" s="7" t="n">
        <f aca="false">COUNTIFS('Duel Log'!AF$2:AF$5455,$A2060,'Duel Log'!AG$2:AG$5455,$B2060,'Duel Log'!AH$2:AH$5455,"Draw")</f>
        <v>0</v>
      </c>
      <c r="G2060" s="13" t="n">
        <f aca="false">IFERROR(D2060/C2060,"")</f>
        <v>0</v>
      </c>
    </row>
    <row r="2061" customFormat="false" ht="15" hidden="false" customHeight="true" outlineLevel="0" collapsed="false">
      <c r="A2061" s="7" t="s">
        <v>2935</v>
      </c>
      <c r="B2061" s="7" t="s">
        <v>3443</v>
      </c>
      <c r="C2061" s="7" t="n">
        <f aca="false">COUNTIFS('Duel Log'!AF$2:AF$5455,$A2061,'Duel Log'!AG$2:AG$5455,$B2061)</f>
        <v>1</v>
      </c>
      <c r="D2061" s="7" t="n">
        <f aca="false">COUNTIFS('Duel Log'!AF$2:AF$5455,$A2061,'Duel Log'!AG$2:AG$5455,$B2061,'Duel Log'!AH$2:AH$5455,"Win")</f>
        <v>0</v>
      </c>
      <c r="E2061" s="7" t="n">
        <f aca="false">COUNTIFS('Duel Log'!AF$2:AF$5455,$A2061,'Duel Log'!AG$2:AG$5455,$B2061,'Duel Log'!AH$2:AH$5455,"Loss")</f>
        <v>1</v>
      </c>
      <c r="F2061" s="7" t="n">
        <f aca="false">COUNTIFS('Duel Log'!AF$2:AF$5455,$A2061,'Duel Log'!AG$2:AG$5455,$B2061,'Duel Log'!AH$2:AH$5455,"Draw")</f>
        <v>0</v>
      </c>
      <c r="G2061" s="13" t="n">
        <f aca="false">IFERROR(D2061/C2061,"")</f>
        <v>0</v>
      </c>
    </row>
    <row r="2062" customFormat="false" ht="15" hidden="false" customHeight="true" outlineLevel="0" collapsed="false">
      <c r="A2062" s="7" t="s">
        <v>3172</v>
      </c>
      <c r="B2062" s="7" t="s">
        <v>4341</v>
      </c>
      <c r="C2062" s="7" t="n">
        <f aca="false">COUNTIFS('Duel Log'!AF$2:AF$5455,$A2062,'Duel Log'!AG$2:AG$5455,$B2062)</f>
        <v>2</v>
      </c>
      <c r="D2062" s="7" t="n">
        <f aca="false">COUNTIFS('Duel Log'!AF$2:AF$5455,$A2062,'Duel Log'!AG$2:AG$5455,$B2062,'Duel Log'!AH$2:AH$5455,"Win")</f>
        <v>2</v>
      </c>
      <c r="E2062" s="7" t="n">
        <f aca="false">COUNTIFS('Duel Log'!AF$2:AF$5455,$A2062,'Duel Log'!AG$2:AG$5455,$B2062,'Duel Log'!AH$2:AH$5455,"Loss")</f>
        <v>0</v>
      </c>
      <c r="F2062" s="7" t="n">
        <f aca="false">COUNTIFS('Duel Log'!AF$2:AF$5455,$A2062,'Duel Log'!AG$2:AG$5455,$B2062,'Duel Log'!AH$2:AH$5455,"Draw")</f>
        <v>0</v>
      </c>
      <c r="G2062" s="13" t="n">
        <f aca="false">IFERROR(D2062/C2062,"")</f>
        <v>1</v>
      </c>
    </row>
    <row r="2063" customFormat="false" ht="15" hidden="false" customHeight="true" outlineLevel="0" collapsed="false">
      <c r="A2063" s="7" t="s">
        <v>3172</v>
      </c>
      <c r="B2063" s="7" t="s">
        <v>3171</v>
      </c>
      <c r="C2063" s="7" t="n">
        <f aca="false">COUNTIFS('Duel Log'!AF$2:AF$5455,$A2063,'Duel Log'!AG$2:AG$5455,$B2063)</f>
        <v>2</v>
      </c>
      <c r="D2063" s="7" t="n">
        <f aca="false">COUNTIFS('Duel Log'!AF$2:AF$5455,$A2063,'Duel Log'!AG$2:AG$5455,$B2063,'Duel Log'!AH$2:AH$5455,"Win")</f>
        <v>0</v>
      </c>
      <c r="E2063" s="7" t="n">
        <f aca="false">COUNTIFS('Duel Log'!AF$2:AF$5455,$A2063,'Duel Log'!AG$2:AG$5455,$B2063,'Duel Log'!AH$2:AH$5455,"Loss")</f>
        <v>2</v>
      </c>
      <c r="F2063" s="7" t="n">
        <f aca="false">COUNTIFS('Duel Log'!AF$2:AF$5455,$A2063,'Duel Log'!AG$2:AG$5455,$B2063,'Duel Log'!AH$2:AH$5455,"Draw")</f>
        <v>0</v>
      </c>
      <c r="G2063" s="13" t="n">
        <f aca="false">IFERROR(D2063/C2063,"")</f>
        <v>0</v>
      </c>
    </row>
    <row r="2064" customFormat="false" ht="15" hidden="false" customHeight="true" outlineLevel="0" collapsed="false">
      <c r="A2064" s="7" t="s">
        <v>8477</v>
      </c>
      <c r="B2064" s="7" t="s">
        <v>8476</v>
      </c>
      <c r="C2064" s="7" t="n">
        <f aca="false">COUNTIFS('Duel Log'!AF$2:AF$5455,$A2064,'Duel Log'!AG$2:AG$5455,$B2064)</f>
        <v>1</v>
      </c>
      <c r="D2064" s="7" t="n">
        <f aca="false">COUNTIFS('Duel Log'!AF$2:AF$5455,$A2064,'Duel Log'!AG$2:AG$5455,$B2064,'Duel Log'!AH$2:AH$5455,"Win")</f>
        <v>1</v>
      </c>
      <c r="E2064" s="7" t="n">
        <f aca="false">COUNTIFS('Duel Log'!AF$2:AF$5455,$A2064,'Duel Log'!AG$2:AG$5455,$B2064,'Duel Log'!AH$2:AH$5455,"Loss")</f>
        <v>0</v>
      </c>
      <c r="F2064" s="7" t="n">
        <f aca="false">COUNTIFS('Duel Log'!AF$2:AF$5455,$A2064,'Duel Log'!AG$2:AG$5455,$B2064,'Duel Log'!AH$2:AH$5455,"Draw")</f>
        <v>0</v>
      </c>
      <c r="G2064" s="13" t="n">
        <f aca="false">IFERROR(D2064/C2064,"")</f>
        <v>1</v>
      </c>
    </row>
    <row r="2065" customFormat="false" ht="15" hidden="false" customHeight="true" outlineLevel="0" collapsed="false">
      <c r="A2065" s="7" t="s">
        <v>813</v>
      </c>
      <c r="B2065" s="7" t="s">
        <v>4255</v>
      </c>
      <c r="C2065" s="7" t="n">
        <f aca="false">COUNTIFS('Duel Log'!AF$2:AF$5455,$A2065,'Duel Log'!AG$2:AG$5455,$B2065)</f>
        <v>1</v>
      </c>
      <c r="D2065" s="7" t="n">
        <f aca="false">COUNTIFS('Duel Log'!AF$2:AF$5455,$A2065,'Duel Log'!AG$2:AG$5455,$B2065,'Duel Log'!AH$2:AH$5455,"Win")</f>
        <v>1</v>
      </c>
      <c r="E2065" s="7" t="n">
        <f aca="false">COUNTIFS('Duel Log'!AF$2:AF$5455,$A2065,'Duel Log'!AG$2:AG$5455,$B2065,'Duel Log'!AH$2:AH$5455,"Loss")</f>
        <v>0</v>
      </c>
      <c r="F2065" s="7" t="n">
        <f aca="false">COUNTIFS('Duel Log'!AF$2:AF$5455,$A2065,'Duel Log'!AG$2:AG$5455,$B2065,'Duel Log'!AH$2:AH$5455,"Draw")</f>
        <v>0</v>
      </c>
      <c r="G2065" s="13" t="n">
        <f aca="false">IFERROR(D2065/C2065,"")</f>
        <v>1</v>
      </c>
    </row>
    <row r="2066" customFormat="false" ht="15" hidden="false" customHeight="true" outlineLevel="0" collapsed="false">
      <c r="A2066" s="7" t="s">
        <v>813</v>
      </c>
      <c r="B2066" s="7" t="s">
        <v>2175</v>
      </c>
      <c r="C2066" s="7" t="n">
        <f aca="false">COUNTIFS('Duel Log'!AF$2:AF$5455,$A2066,'Duel Log'!AG$2:AG$5455,$B2066)</f>
        <v>2</v>
      </c>
      <c r="D2066" s="7" t="n">
        <f aca="false">COUNTIFS('Duel Log'!AF$2:AF$5455,$A2066,'Duel Log'!AG$2:AG$5455,$B2066,'Duel Log'!AH$2:AH$5455,"Win")</f>
        <v>2</v>
      </c>
      <c r="E2066" s="7" t="n">
        <f aca="false">COUNTIFS('Duel Log'!AF$2:AF$5455,$A2066,'Duel Log'!AG$2:AG$5455,$B2066,'Duel Log'!AH$2:AH$5455,"Loss")</f>
        <v>0</v>
      </c>
      <c r="F2066" s="7" t="n">
        <f aca="false">COUNTIFS('Duel Log'!AF$2:AF$5455,$A2066,'Duel Log'!AG$2:AG$5455,$B2066,'Duel Log'!AH$2:AH$5455,"Draw")</f>
        <v>0</v>
      </c>
      <c r="G2066" s="13" t="n">
        <f aca="false">IFERROR(D2066/C2066,"")</f>
        <v>1</v>
      </c>
    </row>
    <row r="2067" customFormat="false" ht="15" hidden="false" customHeight="true" outlineLevel="0" collapsed="false">
      <c r="A2067" s="7" t="s">
        <v>813</v>
      </c>
      <c r="B2067" s="7" t="s">
        <v>4201</v>
      </c>
      <c r="C2067" s="7" t="n">
        <f aca="false">COUNTIFS('Duel Log'!AF$2:AF$5455,$A2067,'Duel Log'!AG$2:AG$5455,$B2067)</f>
        <v>1</v>
      </c>
      <c r="D2067" s="7" t="n">
        <f aca="false">COUNTIFS('Duel Log'!AF$2:AF$5455,$A2067,'Duel Log'!AG$2:AG$5455,$B2067,'Duel Log'!AH$2:AH$5455,"Win")</f>
        <v>0</v>
      </c>
      <c r="E2067" s="7" t="n">
        <f aca="false">COUNTIFS('Duel Log'!AF$2:AF$5455,$A2067,'Duel Log'!AG$2:AG$5455,$B2067,'Duel Log'!AH$2:AH$5455,"Loss")</f>
        <v>1</v>
      </c>
      <c r="F2067" s="7" t="n">
        <f aca="false">COUNTIFS('Duel Log'!AF$2:AF$5455,$A2067,'Duel Log'!AG$2:AG$5455,$B2067,'Duel Log'!AH$2:AH$5455,"Draw")</f>
        <v>0</v>
      </c>
      <c r="G2067" s="13" t="n">
        <f aca="false">IFERROR(D2067/C2067,"")</f>
        <v>0</v>
      </c>
    </row>
    <row r="2068" customFormat="false" ht="15" hidden="false" customHeight="true" outlineLevel="0" collapsed="false">
      <c r="A2068" s="7" t="s">
        <v>813</v>
      </c>
      <c r="B2068" s="7" t="s">
        <v>6373</v>
      </c>
      <c r="C2068" s="7" t="n">
        <f aca="false">COUNTIFS('Duel Log'!AF$2:AF$5455,$A2068,'Duel Log'!AG$2:AG$5455,$B2068)</f>
        <v>2</v>
      </c>
      <c r="D2068" s="7" t="n">
        <f aca="false">COUNTIFS('Duel Log'!AF$2:AF$5455,$A2068,'Duel Log'!AG$2:AG$5455,$B2068,'Duel Log'!AH$2:AH$5455,"Win")</f>
        <v>2</v>
      </c>
      <c r="E2068" s="7" t="n">
        <f aca="false">COUNTIFS('Duel Log'!AF$2:AF$5455,$A2068,'Duel Log'!AG$2:AG$5455,$B2068,'Duel Log'!AH$2:AH$5455,"Loss")</f>
        <v>0</v>
      </c>
      <c r="F2068" s="7" t="n">
        <f aca="false">COUNTIFS('Duel Log'!AF$2:AF$5455,$A2068,'Duel Log'!AG$2:AG$5455,$B2068,'Duel Log'!AH$2:AH$5455,"Draw")</f>
        <v>0</v>
      </c>
      <c r="G2068" s="13" t="n">
        <f aca="false">IFERROR(D2068/C2068,"")</f>
        <v>1</v>
      </c>
    </row>
    <row r="2069" customFormat="false" ht="15" hidden="false" customHeight="true" outlineLevel="0" collapsed="false">
      <c r="A2069" s="7" t="s">
        <v>813</v>
      </c>
      <c r="B2069" s="7" t="s">
        <v>3283</v>
      </c>
      <c r="C2069" s="7" t="n">
        <f aca="false">COUNTIFS('Duel Log'!AF$2:AF$5455,$A2069,'Duel Log'!AG$2:AG$5455,$B2069)</f>
        <v>1</v>
      </c>
      <c r="D2069" s="7" t="n">
        <f aca="false">COUNTIFS('Duel Log'!AF$2:AF$5455,$A2069,'Duel Log'!AG$2:AG$5455,$B2069,'Duel Log'!AH$2:AH$5455,"Win")</f>
        <v>1</v>
      </c>
      <c r="E2069" s="7" t="n">
        <f aca="false">COUNTIFS('Duel Log'!AF$2:AF$5455,$A2069,'Duel Log'!AG$2:AG$5455,$B2069,'Duel Log'!AH$2:AH$5455,"Loss")</f>
        <v>0</v>
      </c>
      <c r="F2069" s="7" t="n">
        <f aca="false">COUNTIFS('Duel Log'!AF$2:AF$5455,$A2069,'Duel Log'!AG$2:AG$5455,$B2069,'Duel Log'!AH$2:AH$5455,"Draw")</f>
        <v>0</v>
      </c>
      <c r="G2069" s="13" t="n">
        <f aca="false">IFERROR(D2069/C2069,"")</f>
        <v>1</v>
      </c>
    </row>
    <row r="2070" customFormat="false" ht="15" hidden="false" customHeight="true" outlineLevel="0" collapsed="false">
      <c r="A2070" s="7" t="s">
        <v>813</v>
      </c>
      <c r="B2070" s="7" t="s">
        <v>206</v>
      </c>
      <c r="C2070" s="7" t="n">
        <f aca="false">COUNTIFS('Duel Log'!AF$2:AF$5455,$A2070,'Duel Log'!AG$2:AG$5455,$B2070)</f>
        <v>2</v>
      </c>
      <c r="D2070" s="7" t="n">
        <f aca="false">COUNTIFS('Duel Log'!AF$2:AF$5455,$A2070,'Duel Log'!AG$2:AG$5455,$B2070,'Duel Log'!AH$2:AH$5455,"Win")</f>
        <v>0</v>
      </c>
      <c r="E2070" s="7" t="n">
        <f aca="false">COUNTIFS('Duel Log'!AF$2:AF$5455,$A2070,'Duel Log'!AG$2:AG$5455,$B2070,'Duel Log'!AH$2:AH$5455,"Loss")</f>
        <v>2</v>
      </c>
      <c r="F2070" s="7" t="n">
        <f aca="false">COUNTIFS('Duel Log'!AF$2:AF$5455,$A2070,'Duel Log'!AG$2:AG$5455,$B2070,'Duel Log'!AH$2:AH$5455,"Draw")</f>
        <v>0</v>
      </c>
      <c r="G2070" s="13" t="n">
        <f aca="false">IFERROR(D2070/C2070,"")</f>
        <v>0</v>
      </c>
    </row>
    <row r="2071" customFormat="false" ht="15" hidden="false" customHeight="true" outlineLevel="0" collapsed="false">
      <c r="A2071" s="7" t="s">
        <v>813</v>
      </c>
      <c r="B2071" s="7" t="s">
        <v>7935</v>
      </c>
      <c r="C2071" s="7" t="n">
        <f aca="false">COUNTIFS('Duel Log'!AF$2:AF$5455,$A2071,'Duel Log'!AG$2:AG$5455,$B2071)</f>
        <v>2</v>
      </c>
      <c r="D2071" s="7" t="n">
        <f aca="false">COUNTIFS('Duel Log'!AF$2:AF$5455,$A2071,'Duel Log'!AG$2:AG$5455,$B2071,'Duel Log'!AH$2:AH$5455,"Win")</f>
        <v>2</v>
      </c>
      <c r="E2071" s="7" t="n">
        <f aca="false">COUNTIFS('Duel Log'!AF$2:AF$5455,$A2071,'Duel Log'!AG$2:AG$5455,$B2071,'Duel Log'!AH$2:AH$5455,"Loss")</f>
        <v>0</v>
      </c>
      <c r="F2071" s="7" t="n">
        <f aca="false">COUNTIFS('Duel Log'!AF$2:AF$5455,$A2071,'Duel Log'!AG$2:AG$5455,$B2071,'Duel Log'!AH$2:AH$5455,"Draw")</f>
        <v>0</v>
      </c>
      <c r="G2071" s="13" t="n">
        <f aca="false">IFERROR(D2071/C2071,"")</f>
        <v>1</v>
      </c>
    </row>
    <row r="2072" customFormat="false" ht="15" hidden="false" customHeight="true" outlineLevel="0" collapsed="false">
      <c r="A2072" s="7" t="s">
        <v>813</v>
      </c>
      <c r="B2072" s="7" t="s">
        <v>368</v>
      </c>
      <c r="C2072" s="7" t="n">
        <f aca="false">COUNTIFS('Duel Log'!AF$2:AF$5455,$A2072,'Duel Log'!AG$2:AG$5455,$B2072)</f>
        <v>1</v>
      </c>
      <c r="D2072" s="7" t="n">
        <f aca="false">COUNTIFS('Duel Log'!AF$2:AF$5455,$A2072,'Duel Log'!AG$2:AG$5455,$B2072,'Duel Log'!AH$2:AH$5455,"Win")</f>
        <v>1</v>
      </c>
      <c r="E2072" s="7" t="n">
        <f aca="false">COUNTIFS('Duel Log'!AF$2:AF$5455,$A2072,'Duel Log'!AG$2:AG$5455,$B2072,'Duel Log'!AH$2:AH$5455,"Loss")</f>
        <v>0</v>
      </c>
      <c r="F2072" s="7" t="n">
        <f aca="false">COUNTIFS('Duel Log'!AF$2:AF$5455,$A2072,'Duel Log'!AG$2:AG$5455,$B2072,'Duel Log'!AH$2:AH$5455,"Draw")</f>
        <v>0</v>
      </c>
      <c r="G2072" s="13" t="n">
        <f aca="false">IFERROR(D2072/C2072,"")</f>
        <v>1</v>
      </c>
    </row>
    <row r="2073" customFormat="false" ht="15" hidden="false" customHeight="true" outlineLevel="0" collapsed="false">
      <c r="A2073" s="7" t="s">
        <v>813</v>
      </c>
      <c r="B2073" s="7" t="s">
        <v>5110</v>
      </c>
      <c r="C2073" s="7" t="n">
        <f aca="false">COUNTIFS('Duel Log'!AF$2:AF$5455,$A2073,'Duel Log'!AG$2:AG$5455,$B2073)</f>
        <v>2</v>
      </c>
      <c r="D2073" s="7" t="n">
        <f aca="false">COUNTIFS('Duel Log'!AF$2:AF$5455,$A2073,'Duel Log'!AG$2:AG$5455,$B2073,'Duel Log'!AH$2:AH$5455,"Win")</f>
        <v>0</v>
      </c>
      <c r="E2073" s="7" t="n">
        <f aca="false">COUNTIFS('Duel Log'!AF$2:AF$5455,$A2073,'Duel Log'!AG$2:AG$5455,$B2073,'Duel Log'!AH$2:AH$5455,"Loss")</f>
        <v>2</v>
      </c>
      <c r="F2073" s="7" t="n">
        <f aca="false">COUNTIFS('Duel Log'!AF$2:AF$5455,$A2073,'Duel Log'!AG$2:AG$5455,$B2073,'Duel Log'!AH$2:AH$5455,"Draw")</f>
        <v>0</v>
      </c>
      <c r="G2073" s="13" t="n">
        <f aca="false">IFERROR(D2073/C2073,"")</f>
        <v>0</v>
      </c>
    </row>
    <row r="2074" customFormat="false" ht="15" hidden="false" customHeight="true" outlineLevel="0" collapsed="false">
      <c r="A2074" s="7" t="s">
        <v>813</v>
      </c>
      <c r="B2074" s="7" t="s">
        <v>635</v>
      </c>
      <c r="C2074" s="7" t="n">
        <f aca="false">COUNTIFS('Duel Log'!AF$2:AF$5455,$A2074,'Duel Log'!AG$2:AG$5455,$B2074)</f>
        <v>4</v>
      </c>
      <c r="D2074" s="7" t="n">
        <f aca="false">COUNTIFS('Duel Log'!AF$2:AF$5455,$A2074,'Duel Log'!AG$2:AG$5455,$B2074,'Duel Log'!AH$2:AH$5455,"Win")</f>
        <v>2</v>
      </c>
      <c r="E2074" s="7" t="n">
        <f aca="false">COUNTIFS('Duel Log'!AF$2:AF$5455,$A2074,'Duel Log'!AG$2:AG$5455,$B2074,'Duel Log'!AH$2:AH$5455,"Loss")</f>
        <v>2</v>
      </c>
      <c r="F2074" s="7" t="n">
        <f aca="false">COUNTIFS('Duel Log'!AF$2:AF$5455,$A2074,'Duel Log'!AG$2:AG$5455,$B2074,'Duel Log'!AH$2:AH$5455,"Draw")</f>
        <v>0</v>
      </c>
      <c r="G2074" s="13" t="n">
        <f aca="false">IFERROR(D2074/C2074,"")</f>
        <v>0.5</v>
      </c>
    </row>
    <row r="2075" customFormat="false" ht="15" hidden="false" customHeight="true" outlineLevel="0" collapsed="false">
      <c r="A2075" s="7" t="s">
        <v>813</v>
      </c>
      <c r="B2075" s="7" t="s">
        <v>8883</v>
      </c>
      <c r="C2075" s="7" t="n">
        <f aca="false">COUNTIFS('Duel Log'!AF$2:AF$5455,$A2075,'Duel Log'!AG$2:AG$5455,$B2075)</f>
        <v>1</v>
      </c>
      <c r="D2075" s="7" t="n">
        <f aca="false">COUNTIFS('Duel Log'!AF$2:AF$5455,$A2075,'Duel Log'!AG$2:AG$5455,$B2075,'Duel Log'!AH$2:AH$5455,"Win")</f>
        <v>1</v>
      </c>
      <c r="E2075" s="7" t="n">
        <f aca="false">COUNTIFS('Duel Log'!AF$2:AF$5455,$A2075,'Duel Log'!AG$2:AG$5455,$B2075,'Duel Log'!AH$2:AH$5455,"Loss")</f>
        <v>0</v>
      </c>
      <c r="F2075" s="7" t="n">
        <f aca="false">COUNTIFS('Duel Log'!AF$2:AF$5455,$A2075,'Duel Log'!AG$2:AG$5455,$B2075,'Duel Log'!AH$2:AH$5455,"Draw")</f>
        <v>0</v>
      </c>
      <c r="G2075" s="13" t="n">
        <f aca="false">IFERROR(D2075/C2075,"")</f>
        <v>1</v>
      </c>
    </row>
    <row r="2076" customFormat="false" ht="15" hidden="false" customHeight="true" outlineLevel="0" collapsed="false">
      <c r="A2076" s="7" t="s">
        <v>813</v>
      </c>
      <c r="B2076" s="7" t="s">
        <v>3565</v>
      </c>
      <c r="C2076" s="7" t="n">
        <f aca="false">COUNTIFS('Duel Log'!AF$2:AF$5455,$A2076,'Duel Log'!AG$2:AG$5455,$B2076)</f>
        <v>2</v>
      </c>
      <c r="D2076" s="7" t="n">
        <f aca="false">COUNTIFS('Duel Log'!AF$2:AF$5455,$A2076,'Duel Log'!AG$2:AG$5455,$B2076,'Duel Log'!AH$2:AH$5455,"Win")</f>
        <v>2</v>
      </c>
      <c r="E2076" s="7" t="n">
        <f aca="false">COUNTIFS('Duel Log'!AF$2:AF$5455,$A2076,'Duel Log'!AG$2:AG$5455,$B2076,'Duel Log'!AH$2:AH$5455,"Loss")</f>
        <v>0</v>
      </c>
      <c r="F2076" s="7" t="n">
        <f aca="false">COUNTIFS('Duel Log'!AF$2:AF$5455,$A2076,'Duel Log'!AG$2:AG$5455,$B2076,'Duel Log'!AH$2:AH$5455,"Draw")</f>
        <v>0</v>
      </c>
      <c r="G2076" s="13" t="n">
        <f aca="false">IFERROR(D2076/C2076,"")</f>
        <v>1</v>
      </c>
    </row>
    <row r="2077" customFormat="false" ht="15" hidden="false" customHeight="true" outlineLevel="0" collapsed="false">
      <c r="A2077" s="7" t="s">
        <v>813</v>
      </c>
      <c r="B2077" s="7" t="s">
        <v>1275</v>
      </c>
      <c r="C2077" s="7" t="n">
        <f aca="false">COUNTIFS('Duel Log'!AF$2:AF$5455,$A2077,'Duel Log'!AG$2:AG$5455,$B2077)</f>
        <v>6</v>
      </c>
      <c r="D2077" s="7" t="n">
        <f aca="false">COUNTIFS('Duel Log'!AF$2:AF$5455,$A2077,'Duel Log'!AG$2:AG$5455,$B2077,'Duel Log'!AH$2:AH$5455,"Win")</f>
        <v>2</v>
      </c>
      <c r="E2077" s="7" t="n">
        <f aca="false">COUNTIFS('Duel Log'!AF$2:AF$5455,$A2077,'Duel Log'!AG$2:AG$5455,$B2077,'Duel Log'!AH$2:AH$5455,"Loss")</f>
        <v>4</v>
      </c>
      <c r="F2077" s="7" t="n">
        <f aca="false">COUNTIFS('Duel Log'!AF$2:AF$5455,$A2077,'Duel Log'!AG$2:AG$5455,$B2077,'Duel Log'!AH$2:AH$5455,"Draw")</f>
        <v>0</v>
      </c>
      <c r="G2077" s="13" t="n">
        <f aca="false">IFERROR(D2077/C2077,"")</f>
        <v>0.333333333333333</v>
      </c>
    </row>
    <row r="2078" customFormat="false" ht="15" hidden="false" customHeight="true" outlineLevel="0" collapsed="false">
      <c r="A2078" s="7" t="s">
        <v>813</v>
      </c>
      <c r="B2078" s="7" t="s">
        <v>1001</v>
      </c>
      <c r="C2078" s="7" t="n">
        <f aca="false">COUNTIFS('Duel Log'!AF$2:AF$5455,$A2078,'Duel Log'!AG$2:AG$5455,$B2078)</f>
        <v>2</v>
      </c>
      <c r="D2078" s="7" t="n">
        <f aca="false">COUNTIFS('Duel Log'!AF$2:AF$5455,$A2078,'Duel Log'!AG$2:AG$5455,$B2078,'Duel Log'!AH$2:AH$5455,"Win")</f>
        <v>0</v>
      </c>
      <c r="E2078" s="7" t="n">
        <f aca="false">COUNTIFS('Duel Log'!AF$2:AF$5455,$A2078,'Duel Log'!AG$2:AG$5455,$B2078,'Duel Log'!AH$2:AH$5455,"Loss")</f>
        <v>2</v>
      </c>
      <c r="F2078" s="7" t="n">
        <f aca="false">COUNTIFS('Duel Log'!AF$2:AF$5455,$A2078,'Duel Log'!AG$2:AG$5455,$B2078,'Duel Log'!AH$2:AH$5455,"Draw")</f>
        <v>0</v>
      </c>
      <c r="G2078" s="13" t="n">
        <f aca="false">IFERROR(D2078/C2078,"")</f>
        <v>0</v>
      </c>
    </row>
    <row r="2079" customFormat="false" ht="15" hidden="false" customHeight="true" outlineLevel="0" collapsed="false">
      <c r="A2079" s="7" t="s">
        <v>813</v>
      </c>
      <c r="B2079" s="7" t="s">
        <v>494</v>
      </c>
      <c r="C2079" s="7" t="n">
        <f aca="false">COUNTIFS('Duel Log'!AF$2:AF$5455,$A2079,'Duel Log'!AG$2:AG$5455,$B2079)</f>
        <v>1</v>
      </c>
      <c r="D2079" s="7" t="n">
        <f aca="false">COUNTIFS('Duel Log'!AF$2:AF$5455,$A2079,'Duel Log'!AG$2:AG$5455,$B2079,'Duel Log'!AH$2:AH$5455,"Win")</f>
        <v>0</v>
      </c>
      <c r="E2079" s="7" t="n">
        <f aca="false">COUNTIFS('Duel Log'!AF$2:AF$5455,$A2079,'Duel Log'!AG$2:AG$5455,$B2079,'Duel Log'!AH$2:AH$5455,"Loss")</f>
        <v>1</v>
      </c>
      <c r="F2079" s="7" t="n">
        <f aca="false">COUNTIFS('Duel Log'!AF$2:AF$5455,$A2079,'Duel Log'!AG$2:AG$5455,$B2079,'Duel Log'!AH$2:AH$5455,"Draw")</f>
        <v>0</v>
      </c>
      <c r="G2079" s="13" t="n">
        <f aca="false">IFERROR(D2079/C2079,"")</f>
        <v>0</v>
      </c>
    </row>
    <row r="2080" customFormat="false" ht="15" hidden="false" customHeight="true" outlineLevel="0" collapsed="false">
      <c r="A2080" s="7" t="s">
        <v>813</v>
      </c>
      <c r="B2080" s="7" t="s">
        <v>8806</v>
      </c>
      <c r="C2080" s="7" t="n">
        <f aca="false">COUNTIFS('Duel Log'!AF$2:AF$5455,$A2080,'Duel Log'!AG$2:AG$5455,$B2080)</f>
        <v>1</v>
      </c>
      <c r="D2080" s="7" t="n">
        <f aca="false">COUNTIFS('Duel Log'!AF$2:AF$5455,$A2080,'Duel Log'!AG$2:AG$5455,$B2080,'Duel Log'!AH$2:AH$5455,"Win")</f>
        <v>1</v>
      </c>
      <c r="E2080" s="7" t="n">
        <f aca="false">COUNTIFS('Duel Log'!AF$2:AF$5455,$A2080,'Duel Log'!AG$2:AG$5455,$B2080,'Duel Log'!AH$2:AH$5455,"Loss")</f>
        <v>0</v>
      </c>
      <c r="F2080" s="7" t="n">
        <f aca="false">COUNTIFS('Duel Log'!AF$2:AF$5455,$A2080,'Duel Log'!AG$2:AG$5455,$B2080,'Duel Log'!AH$2:AH$5455,"Draw")</f>
        <v>0</v>
      </c>
      <c r="G2080" s="13" t="n">
        <f aca="false">IFERROR(D2080/C2080,"")</f>
        <v>1</v>
      </c>
    </row>
    <row r="2081" customFormat="false" ht="15" hidden="false" customHeight="true" outlineLevel="0" collapsed="false">
      <c r="A2081" s="7" t="s">
        <v>8902</v>
      </c>
      <c r="B2081" s="7" t="s">
        <v>8901</v>
      </c>
      <c r="C2081" s="7" t="n">
        <f aca="false">COUNTIFS('Duel Log'!AF$2:AF$5455,$A2081,'Duel Log'!AG$2:AG$5455,$B2081)</f>
        <v>1</v>
      </c>
      <c r="D2081" s="7" t="n">
        <f aca="false">COUNTIFS('Duel Log'!AF$2:AF$5455,$A2081,'Duel Log'!AG$2:AG$5455,$B2081,'Duel Log'!AH$2:AH$5455,"Win")</f>
        <v>0</v>
      </c>
      <c r="E2081" s="7" t="n">
        <f aca="false">COUNTIFS('Duel Log'!AF$2:AF$5455,$A2081,'Duel Log'!AG$2:AG$5455,$B2081,'Duel Log'!AH$2:AH$5455,"Loss")</f>
        <v>1</v>
      </c>
      <c r="F2081" s="7" t="n">
        <f aca="false">COUNTIFS('Duel Log'!AF$2:AF$5455,$A2081,'Duel Log'!AG$2:AG$5455,$B2081,'Duel Log'!AH$2:AH$5455,"Draw")</f>
        <v>0</v>
      </c>
      <c r="G2081" s="13" t="n">
        <f aca="false">IFERROR(D2081/C2081,"")</f>
        <v>0</v>
      </c>
    </row>
    <row r="2082" customFormat="false" ht="15" hidden="false" customHeight="true" outlineLevel="0" collapsed="false">
      <c r="A2082" s="7" t="s">
        <v>538</v>
      </c>
      <c r="B2082" s="7" t="s">
        <v>296</v>
      </c>
      <c r="C2082" s="7" t="n">
        <f aca="false">COUNTIFS('Duel Log'!AF$2:AF$5455,$A2082,'Duel Log'!AG$2:AG$5455,$B2082)</f>
        <v>2</v>
      </c>
      <c r="D2082" s="7" t="n">
        <f aca="false">COUNTIFS('Duel Log'!AF$2:AF$5455,$A2082,'Duel Log'!AG$2:AG$5455,$B2082,'Duel Log'!AH$2:AH$5455,"Win")</f>
        <v>0</v>
      </c>
      <c r="E2082" s="7" t="n">
        <f aca="false">COUNTIFS('Duel Log'!AF$2:AF$5455,$A2082,'Duel Log'!AG$2:AG$5455,$B2082,'Duel Log'!AH$2:AH$5455,"Loss")</f>
        <v>2</v>
      </c>
      <c r="F2082" s="7" t="n">
        <f aca="false">COUNTIFS('Duel Log'!AF$2:AF$5455,$A2082,'Duel Log'!AG$2:AG$5455,$B2082,'Duel Log'!AH$2:AH$5455,"Draw")</f>
        <v>0</v>
      </c>
      <c r="G2082" s="13" t="n">
        <f aca="false">IFERROR(D2082/C2082,"")</f>
        <v>0</v>
      </c>
    </row>
    <row r="2083" customFormat="false" ht="15" hidden="false" customHeight="true" outlineLevel="0" collapsed="false">
      <c r="A2083" s="7" t="s">
        <v>538</v>
      </c>
      <c r="B2083" s="7" t="s">
        <v>1371</v>
      </c>
      <c r="C2083" s="7" t="n">
        <f aca="false">COUNTIFS('Duel Log'!AF$2:AF$5455,$A2083,'Duel Log'!AG$2:AG$5455,$B2083)</f>
        <v>2</v>
      </c>
      <c r="D2083" s="7" t="n">
        <f aca="false">COUNTIFS('Duel Log'!AF$2:AF$5455,$A2083,'Duel Log'!AG$2:AG$5455,$B2083,'Duel Log'!AH$2:AH$5455,"Win")</f>
        <v>2</v>
      </c>
      <c r="E2083" s="7" t="n">
        <f aca="false">COUNTIFS('Duel Log'!AF$2:AF$5455,$A2083,'Duel Log'!AG$2:AG$5455,$B2083,'Duel Log'!AH$2:AH$5455,"Loss")</f>
        <v>0</v>
      </c>
      <c r="F2083" s="7" t="n">
        <f aca="false">COUNTIFS('Duel Log'!AF$2:AF$5455,$A2083,'Duel Log'!AG$2:AG$5455,$B2083,'Duel Log'!AH$2:AH$5455,"Draw")</f>
        <v>0</v>
      </c>
      <c r="G2083" s="13" t="n">
        <f aca="false">IFERROR(D2083/C2083,"")</f>
        <v>1</v>
      </c>
    </row>
    <row r="2084" customFormat="false" ht="15" hidden="false" customHeight="true" outlineLevel="0" collapsed="false">
      <c r="A2084" s="7" t="s">
        <v>538</v>
      </c>
      <c r="B2084" s="7" t="s">
        <v>2727</v>
      </c>
      <c r="C2084" s="7" t="n">
        <f aca="false">COUNTIFS('Duel Log'!AF$2:AF$5455,$A2084,'Duel Log'!AG$2:AG$5455,$B2084)</f>
        <v>1</v>
      </c>
      <c r="D2084" s="7" t="n">
        <f aca="false">COUNTIFS('Duel Log'!AF$2:AF$5455,$A2084,'Duel Log'!AG$2:AG$5455,$B2084,'Duel Log'!AH$2:AH$5455,"Win")</f>
        <v>1</v>
      </c>
      <c r="E2084" s="7" t="n">
        <f aca="false">COUNTIFS('Duel Log'!AF$2:AF$5455,$A2084,'Duel Log'!AG$2:AG$5455,$B2084,'Duel Log'!AH$2:AH$5455,"Loss")</f>
        <v>0</v>
      </c>
      <c r="F2084" s="7" t="n">
        <f aca="false">COUNTIFS('Duel Log'!AF$2:AF$5455,$A2084,'Duel Log'!AG$2:AG$5455,$B2084,'Duel Log'!AH$2:AH$5455,"Draw")</f>
        <v>0</v>
      </c>
      <c r="G2084" s="13" t="n">
        <f aca="false">IFERROR(D2084/C2084,"")</f>
        <v>1</v>
      </c>
    </row>
    <row r="2085" customFormat="false" ht="15" hidden="false" customHeight="true" outlineLevel="0" collapsed="false">
      <c r="A2085" s="7" t="s">
        <v>538</v>
      </c>
      <c r="B2085" s="7" t="s">
        <v>134</v>
      </c>
      <c r="C2085" s="7" t="n">
        <f aca="false">COUNTIFS('Duel Log'!AF$2:AF$5455,$A2085,'Duel Log'!AG$2:AG$5455,$B2085)</f>
        <v>1</v>
      </c>
      <c r="D2085" s="7" t="n">
        <f aca="false">COUNTIFS('Duel Log'!AF$2:AF$5455,$A2085,'Duel Log'!AG$2:AG$5455,$B2085,'Duel Log'!AH$2:AH$5455,"Win")</f>
        <v>0</v>
      </c>
      <c r="E2085" s="7" t="n">
        <f aca="false">COUNTIFS('Duel Log'!AF$2:AF$5455,$A2085,'Duel Log'!AG$2:AG$5455,$B2085,'Duel Log'!AH$2:AH$5455,"Loss")</f>
        <v>1</v>
      </c>
      <c r="F2085" s="7" t="n">
        <f aca="false">COUNTIFS('Duel Log'!AF$2:AF$5455,$A2085,'Duel Log'!AG$2:AG$5455,$B2085,'Duel Log'!AH$2:AH$5455,"Draw")</f>
        <v>0</v>
      </c>
      <c r="G2085" s="13" t="n">
        <f aca="false">IFERROR(D2085/C2085,"")</f>
        <v>0</v>
      </c>
    </row>
    <row r="2086" customFormat="false" ht="15" hidden="false" customHeight="true" outlineLevel="0" collapsed="false">
      <c r="A2086" s="7" t="s">
        <v>538</v>
      </c>
      <c r="B2086" s="7" t="s">
        <v>1058</v>
      </c>
      <c r="C2086" s="7" t="n">
        <f aca="false">COUNTIFS('Duel Log'!AF$2:AF$5455,$A2086,'Duel Log'!AG$2:AG$5455,$B2086)</f>
        <v>2</v>
      </c>
      <c r="D2086" s="7" t="n">
        <f aca="false">COUNTIFS('Duel Log'!AF$2:AF$5455,$A2086,'Duel Log'!AG$2:AG$5455,$B2086,'Duel Log'!AH$2:AH$5455,"Win")</f>
        <v>2</v>
      </c>
      <c r="E2086" s="7" t="n">
        <f aca="false">COUNTIFS('Duel Log'!AF$2:AF$5455,$A2086,'Duel Log'!AG$2:AG$5455,$B2086,'Duel Log'!AH$2:AH$5455,"Loss")</f>
        <v>0</v>
      </c>
      <c r="F2086" s="7" t="n">
        <f aca="false">COUNTIFS('Duel Log'!AF$2:AF$5455,$A2086,'Duel Log'!AG$2:AG$5455,$B2086,'Duel Log'!AH$2:AH$5455,"Draw")</f>
        <v>0</v>
      </c>
      <c r="G2086" s="13" t="n">
        <f aca="false">IFERROR(D2086/C2086,"")</f>
        <v>1</v>
      </c>
    </row>
    <row r="2087" customFormat="false" ht="15" hidden="false" customHeight="true" outlineLevel="0" collapsed="false">
      <c r="A2087" s="7" t="s">
        <v>538</v>
      </c>
      <c r="B2087" s="7" t="s">
        <v>9031</v>
      </c>
      <c r="C2087" s="7" t="n">
        <f aca="false">COUNTIFS('Duel Log'!AF$2:AF$5455,$A2087,'Duel Log'!AG$2:AG$5455,$B2087)</f>
        <v>1</v>
      </c>
      <c r="D2087" s="7" t="n">
        <f aca="false">COUNTIFS('Duel Log'!AF$2:AF$5455,$A2087,'Duel Log'!AG$2:AG$5455,$B2087,'Duel Log'!AH$2:AH$5455,"Win")</f>
        <v>1</v>
      </c>
      <c r="E2087" s="7" t="n">
        <f aca="false">COUNTIFS('Duel Log'!AF$2:AF$5455,$A2087,'Duel Log'!AG$2:AG$5455,$B2087,'Duel Log'!AH$2:AH$5455,"Loss")</f>
        <v>0</v>
      </c>
      <c r="F2087" s="7" t="n">
        <f aca="false">COUNTIFS('Duel Log'!AF$2:AF$5455,$A2087,'Duel Log'!AG$2:AG$5455,$B2087,'Duel Log'!AH$2:AH$5455,"Draw")</f>
        <v>0</v>
      </c>
      <c r="G2087" s="13" t="n">
        <f aca="false">IFERROR(D2087/C2087,"")</f>
        <v>1</v>
      </c>
    </row>
    <row r="2088" customFormat="false" ht="15" hidden="false" customHeight="true" outlineLevel="0" collapsed="false">
      <c r="A2088" s="7" t="s">
        <v>538</v>
      </c>
      <c r="B2088" s="7" t="s">
        <v>7613</v>
      </c>
      <c r="C2088" s="7" t="n">
        <f aca="false">COUNTIFS('Duel Log'!AF$2:AF$5455,$A2088,'Duel Log'!AG$2:AG$5455,$B2088)</f>
        <v>1</v>
      </c>
      <c r="D2088" s="7" t="n">
        <f aca="false">COUNTIFS('Duel Log'!AF$2:AF$5455,$A2088,'Duel Log'!AG$2:AG$5455,$B2088,'Duel Log'!AH$2:AH$5455,"Win")</f>
        <v>1</v>
      </c>
      <c r="E2088" s="7" t="n">
        <f aca="false">COUNTIFS('Duel Log'!AF$2:AF$5455,$A2088,'Duel Log'!AG$2:AG$5455,$B2088,'Duel Log'!AH$2:AH$5455,"Loss")</f>
        <v>0</v>
      </c>
      <c r="F2088" s="7" t="n">
        <f aca="false">COUNTIFS('Duel Log'!AF$2:AF$5455,$A2088,'Duel Log'!AG$2:AG$5455,$B2088,'Duel Log'!AH$2:AH$5455,"Draw")</f>
        <v>0</v>
      </c>
      <c r="G2088" s="13" t="n">
        <f aca="false">IFERROR(D2088/C2088,"")</f>
        <v>1</v>
      </c>
    </row>
    <row r="2089" customFormat="false" ht="15" hidden="false" customHeight="true" outlineLevel="0" collapsed="false">
      <c r="A2089" s="7" t="s">
        <v>538</v>
      </c>
      <c r="B2089" s="7" t="s">
        <v>652</v>
      </c>
      <c r="C2089" s="7" t="n">
        <f aca="false">COUNTIFS('Duel Log'!AF$2:AF$5455,$A2089,'Duel Log'!AG$2:AG$5455,$B2089)</f>
        <v>2</v>
      </c>
      <c r="D2089" s="7" t="n">
        <f aca="false">COUNTIFS('Duel Log'!AF$2:AF$5455,$A2089,'Duel Log'!AG$2:AG$5455,$B2089,'Duel Log'!AH$2:AH$5455,"Win")</f>
        <v>2</v>
      </c>
      <c r="E2089" s="7" t="n">
        <f aca="false">COUNTIFS('Duel Log'!AF$2:AF$5455,$A2089,'Duel Log'!AG$2:AG$5455,$B2089,'Duel Log'!AH$2:AH$5455,"Loss")</f>
        <v>0</v>
      </c>
      <c r="F2089" s="7" t="n">
        <f aca="false">COUNTIFS('Duel Log'!AF$2:AF$5455,$A2089,'Duel Log'!AG$2:AG$5455,$B2089,'Duel Log'!AH$2:AH$5455,"Draw")</f>
        <v>0</v>
      </c>
      <c r="G2089" s="13" t="n">
        <f aca="false">IFERROR(D2089/C2089,"")</f>
        <v>1</v>
      </c>
    </row>
    <row r="2090" customFormat="false" ht="15" hidden="false" customHeight="true" outlineLevel="0" collapsed="false">
      <c r="A2090" s="7" t="s">
        <v>538</v>
      </c>
      <c r="B2090" s="7" t="s">
        <v>1599</v>
      </c>
      <c r="C2090" s="7" t="n">
        <f aca="false">COUNTIFS('Duel Log'!AF$2:AF$5455,$A2090,'Duel Log'!AG$2:AG$5455,$B2090)</f>
        <v>2</v>
      </c>
      <c r="D2090" s="7" t="n">
        <f aca="false">COUNTIFS('Duel Log'!AF$2:AF$5455,$A2090,'Duel Log'!AG$2:AG$5455,$B2090,'Duel Log'!AH$2:AH$5455,"Win")</f>
        <v>0</v>
      </c>
      <c r="E2090" s="7" t="n">
        <f aca="false">COUNTIFS('Duel Log'!AF$2:AF$5455,$A2090,'Duel Log'!AG$2:AG$5455,$B2090,'Duel Log'!AH$2:AH$5455,"Loss")</f>
        <v>2</v>
      </c>
      <c r="F2090" s="7" t="n">
        <f aca="false">COUNTIFS('Duel Log'!AF$2:AF$5455,$A2090,'Duel Log'!AG$2:AG$5455,$B2090,'Duel Log'!AH$2:AH$5455,"Draw")</f>
        <v>0</v>
      </c>
      <c r="G2090" s="13" t="n">
        <f aca="false">IFERROR(D2090/C2090,"")</f>
        <v>0</v>
      </c>
    </row>
    <row r="2091" customFormat="false" ht="15" hidden="false" customHeight="true" outlineLevel="0" collapsed="false">
      <c r="A2091" s="7" t="s">
        <v>538</v>
      </c>
      <c r="B2091" s="7" t="s">
        <v>1505</v>
      </c>
      <c r="C2091" s="7" t="n">
        <f aca="false">COUNTIFS('Duel Log'!AF$2:AF$5455,$A2091,'Duel Log'!AG$2:AG$5455,$B2091)</f>
        <v>1</v>
      </c>
      <c r="D2091" s="7" t="n">
        <f aca="false">COUNTIFS('Duel Log'!AF$2:AF$5455,$A2091,'Duel Log'!AG$2:AG$5455,$B2091,'Duel Log'!AH$2:AH$5455,"Win")</f>
        <v>1</v>
      </c>
      <c r="E2091" s="7" t="n">
        <f aca="false">COUNTIFS('Duel Log'!AF$2:AF$5455,$A2091,'Duel Log'!AG$2:AG$5455,$B2091,'Duel Log'!AH$2:AH$5455,"Loss")</f>
        <v>0</v>
      </c>
      <c r="F2091" s="7" t="n">
        <f aca="false">COUNTIFS('Duel Log'!AF$2:AF$5455,$A2091,'Duel Log'!AG$2:AG$5455,$B2091,'Duel Log'!AH$2:AH$5455,"Draw")</f>
        <v>0</v>
      </c>
      <c r="G2091" s="13" t="n">
        <f aca="false">IFERROR(D2091/C2091,"")</f>
        <v>1</v>
      </c>
    </row>
    <row r="2092" customFormat="false" ht="15" hidden="false" customHeight="true" outlineLevel="0" collapsed="false">
      <c r="A2092" s="7" t="s">
        <v>538</v>
      </c>
      <c r="B2092" s="7" t="s">
        <v>587</v>
      </c>
      <c r="C2092" s="7" t="n">
        <f aca="false">COUNTIFS('Duel Log'!AF$2:AF$5455,$A2092,'Duel Log'!AG$2:AG$5455,$B2092)</f>
        <v>2</v>
      </c>
      <c r="D2092" s="7" t="n">
        <f aca="false">COUNTIFS('Duel Log'!AF$2:AF$5455,$A2092,'Duel Log'!AG$2:AG$5455,$B2092,'Duel Log'!AH$2:AH$5455,"Win")</f>
        <v>0</v>
      </c>
      <c r="E2092" s="7" t="n">
        <f aca="false">COUNTIFS('Duel Log'!AF$2:AF$5455,$A2092,'Duel Log'!AG$2:AG$5455,$B2092,'Duel Log'!AH$2:AH$5455,"Loss")</f>
        <v>2</v>
      </c>
      <c r="F2092" s="7" t="n">
        <f aca="false">COUNTIFS('Duel Log'!AF$2:AF$5455,$A2092,'Duel Log'!AG$2:AG$5455,$B2092,'Duel Log'!AH$2:AH$5455,"Draw")</f>
        <v>0</v>
      </c>
      <c r="G2092" s="13" t="n">
        <f aca="false">IFERROR(D2092/C2092,"")</f>
        <v>0</v>
      </c>
    </row>
    <row r="2093" customFormat="false" ht="15" hidden="false" customHeight="true" outlineLevel="0" collapsed="false">
      <c r="A2093" s="7" t="s">
        <v>538</v>
      </c>
      <c r="B2093" s="7" t="s">
        <v>206</v>
      </c>
      <c r="C2093" s="7" t="n">
        <f aca="false">COUNTIFS('Duel Log'!AF$2:AF$5455,$A2093,'Duel Log'!AG$2:AG$5455,$B2093)</f>
        <v>2</v>
      </c>
      <c r="D2093" s="7" t="n">
        <f aca="false">COUNTIFS('Duel Log'!AF$2:AF$5455,$A2093,'Duel Log'!AG$2:AG$5455,$B2093,'Duel Log'!AH$2:AH$5455,"Win")</f>
        <v>0</v>
      </c>
      <c r="E2093" s="7" t="n">
        <f aca="false">COUNTIFS('Duel Log'!AF$2:AF$5455,$A2093,'Duel Log'!AG$2:AG$5455,$B2093,'Duel Log'!AH$2:AH$5455,"Loss")</f>
        <v>2</v>
      </c>
      <c r="F2093" s="7" t="n">
        <f aca="false">COUNTIFS('Duel Log'!AF$2:AF$5455,$A2093,'Duel Log'!AG$2:AG$5455,$B2093,'Duel Log'!AH$2:AH$5455,"Draw")</f>
        <v>0</v>
      </c>
      <c r="G2093" s="13" t="n">
        <f aca="false">IFERROR(D2093/C2093,"")</f>
        <v>0</v>
      </c>
    </row>
    <row r="2094" customFormat="false" ht="15" hidden="false" customHeight="true" outlineLevel="0" collapsed="false">
      <c r="A2094" s="7" t="s">
        <v>538</v>
      </c>
      <c r="B2094" s="7" t="s">
        <v>4000</v>
      </c>
      <c r="C2094" s="7" t="n">
        <f aca="false">COUNTIFS('Duel Log'!AF$2:AF$5455,$A2094,'Duel Log'!AG$2:AG$5455,$B2094)</f>
        <v>2</v>
      </c>
      <c r="D2094" s="7" t="n">
        <f aca="false">COUNTIFS('Duel Log'!AF$2:AF$5455,$A2094,'Duel Log'!AG$2:AG$5455,$B2094,'Duel Log'!AH$2:AH$5455,"Win")</f>
        <v>0</v>
      </c>
      <c r="E2094" s="7" t="n">
        <f aca="false">COUNTIFS('Duel Log'!AF$2:AF$5455,$A2094,'Duel Log'!AG$2:AG$5455,$B2094,'Duel Log'!AH$2:AH$5455,"Loss")</f>
        <v>2</v>
      </c>
      <c r="F2094" s="7" t="n">
        <f aca="false">COUNTIFS('Duel Log'!AF$2:AF$5455,$A2094,'Duel Log'!AG$2:AG$5455,$B2094,'Duel Log'!AH$2:AH$5455,"Draw")</f>
        <v>0</v>
      </c>
      <c r="G2094" s="13" t="n">
        <f aca="false">IFERROR(D2094/C2094,"")</f>
        <v>0</v>
      </c>
    </row>
    <row r="2095" customFormat="false" ht="15" hidden="false" customHeight="true" outlineLevel="0" collapsed="false">
      <c r="A2095" s="7" t="s">
        <v>538</v>
      </c>
      <c r="B2095" s="7" t="s">
        <v>7790</v>
      </c>
      <c r="C2095" s="7" t="n">
        <f aca="false">COUNTIFS('Duel Log'!AF$2:AF$5455,$A2095,'Duel Log'!AG$2:AG$5455,$B2095)</f>
        <v>1</v>
      </c>
      <c r="D2095" s="7" t="n">
        <f aca="false">COUNTIFS('Duel Log'!AF$2:AF$5455,$A2095,'Duel Log'!AG$2:AG$5455,$B2095,'Duel Log'!AH$2:AH$5455,"Win")</f>
        <v>1</v>
      </c>
      <c r="E2095" s="7" t="n">
        <f aca="false">COUNTIFS('Duel Log'!AF$2:AF$5455,$A2095,'Duel Log'!AG$2:AG$5455,$B2095,'Duel Log'!AH$2:AH$5455,"Loss")</f>
        <v>0</v>
      </c>
      <c r="F2095" s="7" t="n">
        <f aca="false">COUNTIFS('Duel Log'!AF$2:AF$5455,$A2095,'Duel Log'!AG$2:AG$5455,$B2095,'Duel Log'!AH$2:AH$5455,"Draw")</f>
        <v>0</v>
      </c>
      <c r="G2095" s="13" t="n">
        <f aca="false">IFERROR(D2095/C2095,"")</f>
        <v>1</v>
      </c>
    </row>
    <row r="2096" customFormat="false" ht="15" hidden="false" customHeight="true" outlineLevel="0" collapsed="false">
      <c r="A2096" s="7" t="s">
        <v>538</v>
      </c>
      <c r="B2096" s="7" t="s">
        <v>1750</v>
      </c>
      <c r="C2096" s="7" t="n">
        <f aca="false">COUNTIFS('Duel Log'!AF$2:AF$5455,$A2096,'Duel Log'!AG$2:AG$5455,$B2096)</f>
        <v>2</v>
      </c>
      <c r="D2096" s="7" t="n">
        <f aca="false">COUNTIFS('Duel Log'!AF$2:AF$5455,$A2096,'Duel Log'!AG$2:AG$5455,$B2096,'Duel Log'!AH$2:AH$5455,"Win")</f>
        <v>2</v>
      </c>
      <c r="E2096" s="7" t="n">
        <f aca="false">COUNTIFS('Duel Log'!AF$2:AF$5455,$A2096,'Duel Log'!AG$2:AG$5455,$B2096,'Duel Log'!AH$2:AH$5455,"Loss")</f>
        <v>0</v>
      </c>
      <c r="F2096" s="7" t="n">
        <f aca="false">COUNTIFS('Duel Log'!AF$2:AF$5455,$A2096,'Duel Log'!AG$2:AG$5455,$B2096,'Duel Log'!AH$2:AH$5455,"Draw")</f>
        <v>0</v>
      </c>
      <c r="G2096" s="13" t="n">
        <f aca="false">IFERROR(D2096/C2096,"")</f>
        <v>1</v>
      </c>
    </row>
    <row r="2097" customFormat="false" ht="15" hidden="false" customHeight="true" outlineLevel="0" collapsed="false">
      <c r="A2097" s="7" t="s">
        <v>538</v>
      </c>
      <c r="B2097" s="7" t="s">
        <v>7923</v>
      </c>
      <c r="C2097" s="7" t="n">
        <f aca="false">COUNTIFS('Duel Log'!AF$2:AF$5455,$A2097,'Duel Log'!AG$2:AG$5455,$B2097)</f>
        <v>1</v>
      </c>
      <c r="D2097" s="7" t="n">
        <f aca="false">COUNTIFS('Duel Log'!AF$2:AF$5455,$A2097,'Duel Log'!AG$2:AG$5455,$B2097,'Duel Log'!AH$2:AH$5455,"Win")</f>
        <v>0</v>
      </c>
      <c r="E2097" s="7" t="n">
        <f aca="false">COUNTIFS('Duel Log'!AF$2:AF$5455,$A2097,'Duel Log'!AG$2:AG$5455,$B2097,'Duel Log'!AH$2:AH$5455,"Loss")</f>
        <v>1</v>
      </c>
      <c r="F2097" s="7" t="n">
        <f aca="false">COUNTIFS('Duel Log'!AF$2:AF$5455,$A2097,'Duel Log'!AG$2:AG$5455,$B2097,'Duel Log'!AH$2:AH$5455,"Draw")</f>
        <v>0</v>
      </c>
      <c r="G2097" s="13" t="n">
        <f aca="false">IFERROR(D2097/C2097,"")</f>
        <v>0</v>
      </c>
    </row>
    <row r="2098" customFormat="false" ht="15" hidden="false" customHeight="true" outlineLevel="0" collapsed="false">
      <c r="A2098" s="7" t="s">
        <v>538</v>
      </c>
      <c r="B2098" s="7" t="s">
        <v>1893</v>
      </c>
      <c r="C2098" s="7" t="n">
        <f aca="false">COUNTIFS('Duel Log'!AF$2:AF$5455,$A2098,'Duel Log'!AG$2:AG$5455,$B2098)</f>
        <v>1</v>
      </c>
      <c r="D2098" s="7" t="n">
        <f aca="false">COUNTIFS('Duel Log'!AF$2:AF$5455,$A2098,'Duel Log'!AG$2:AG$5455,$B2098,'Duel Log'!AH$2:AH$5455,"Win")</f>
        <v>0</v>
      </c>
      <c r="E2098" s="7" t="n">
        <f aca="false">COUNTIFS('Duel Log'!AF$2:AF$5455,$A2098,'Duel Log'!AG$2:AG$5455,$B2098,'Duel Log'!AH$2:AH$5455,"Loss")</f>
        <v>1</v>
      </c>
      <c r="F2098" s="7" t="n">
        <f aca="false">COUNTIFS('Duel Log'!AF$2:AF$5455,$A2098,'Duel Log'!AG$2:AG$5455,$B2098,'Duel Log'!AH$2:AH$5455,"Draw")</f>
        <v>0</v>
      </c>
      <c r="G2098" s="13" t="n">
        <f aca="false">IFERROR(D2098/C2098,"")</f>
        <v>0</v>
      </c>
    </row>
    <row r="2099" customFormat="false" ht="15" hidden="false" customHeight="true" outlineLevel="0" collapsed="false">
      <c r="A2099" s="7" t="s">
        <v>538</v>
      </c>
      <c r="B2099" s="7" t="s">
        <v>9131</v>
      </c>
      <c r="C2099" s="7" t="n">
        <f aca="false">COUNTIFS('Duel Log'!AF$2:AF$5455,$A2099,'Duel Log'!AG$2:AG$5455,$B2099)</f>
        <v>1</v>
      </c>
      <c r="D2099" s="7" t="n">
        <f aca="false">COUNTIFS('Duel Log'!AF$2:AF$5455,$A2099,'Duel Log'!AG$2:AG$5455,$B2099,'Duel Log'!AH$2:AH$5455,"Win")</f>
        <v>1</v>
      </c>
      <c r="E2099" s="7" t="n">
        <f aca="false">COUNTIFS('Duel Log'!AF$2:AF$5455,$A2099,'Duel Log'!AG$2:AG$5455,$B2099,'Duel Log'!AH$2:AH$5455,"Loss")</f>
        <v>0</v>
      </c>
      <c r="F2099" s="7" t="n">
        <f aca="false">COUNTIFS('Duel Log'!AF$2:AF$5455,$A2099,'Duel Log'!AG$2:AG$5455,$B2099,'Duel Log'!AH$2:AH$5455,"Draw")</f>
        <v>0</v>
      </c>
      <c r="G2099" s="13" t="n">
        <f aca="false">IFERROR(D2099/C2099,"")</f>
        <v>1</v>
      </c>
    </row>
    <row r="2100" customFormat="false" ht="15" hidden="false" customHeight="true" outlineLevel="0" collapsed="false">
      <c r="A2100" s="7" t="s">
        <v>538</v>
      </c>
      <c r="B2100" s="7" t="s">
        <v>1732</v>
      </c>
      <c r="C2100" s="7" t="n">
        <f aca="false">COUNTIFS('Duel Log'!AF$2:AF$5455,$A2100,'Duel Log'!AG$2:AG$5455,$B2100)</f>
        <v>1</v>
      </c>
      <c r="D2100" s="7" t="n">
        <f aca="false">COUNTIFS('Duel Log'!AF$2:AF$5455,$A2100,'Duel Log'!AG$2:AG$5455,$B2100,'Duel Log'!AH$2:AH$5455,"Win")</f>
        <v>1</v>
      </c>
      <c r="E2100" s="7" t="n">
        <f aca="false">COUNTIFS('Duel Log'!AF$2:AF$5455,$A2100,'Duel Log'!AG$2:AG$5455,$B2100,'Duel Log'!AH$2:AH$5455,"Loss")</f>
        <v>0</v>
      </c>
      <c r="F2100" s="7" t="n">
        <f aca="false">COUNTIFS('Duel Log'!AF$2:AF$5455,$A2100,'Duel Log'!AG$2:AG$5455,$B2100,'Duel Log'!AH$2:AH$5455,"Draw")</f>
        <v>0</v>
      </c>
      <c r="G2100" s="13" t="n">
        <f aca="false">IFERROR(D2100/C2100,"")</f>
        <v>1</v>
      </c>
    </row>
    <row r="2101" customFormat="false" ht="15" hidden="false" customHeight="true" outlineLevel="0" collapsed="false">
      <c r="A2101" s="7" t="s">
        <v>538</v>
      </c>
      <c r="B2101" s="7" t="s">
        <v>780</v>
      </c>
      <c r="C2101" s="7" t="n">
        <f aca="false">COUNTIFS('Duel Log'!AF$2:AF$5455,$A2101,'Duel Log'!AG$2:AG$5455,$B2101)</f>
        <v>1</v>
      </c>
      <c r="D2101" s="7" t="n">
        <f aca="false">COUNTIFS('Duel Log'!AF$2:AF$5455,$A2101,'Duel Log'!AG$2:AG$5455,$B2101,'Duel Log'!AH$2:AH$5455,"Win")</f>
        <v>1</v>
      </c>
      <c r="E2101" s="7" t="n">
        <f aca="false">COUNTIFS('Duel Log'!AF$2:AF$5455,$A2101,'Duel Log'!AG$2:AG$5455,$B2101,'Duel Log'!AH$2:AH$5455,"Loss")</f>
        <v>0</v>
      </c>
      <c r="F2101" s="7" t="n">
        <f aca="false">COUNTIFS('Duel Log'!AF$2:AF$5455,$A2101,'Duel Log'!AG$2:AG$5455,$B2101,'Duel Log'!AH$2:AH$5455,"Draw")</f>
        <v>0</v>
      </c>
      <c r="G2101" s="13" t="n">
        <f aca="false">IFERROR(D2101/C2101,"")</f>
        <v>1</v>
      </c>
    </row>
    <row r="2102" customFormat="false" ht="15" hidden="false" customHeight="true" outlineLevel="0" collapsed="false">
      <c r="A2102" s="7" t="s">
        <v>538</v>
      </c>
      <c r="B2102" s="7" t="s">
        <v>1784</v>
      </c>
      <c r="C2102" s="7" t="n">
        <f aca="false">COUNTIFS('Duel Log'!AF$2:AF$5455,$A2102,'Duel Log'!AG$2:AG$5455,$B2102)</f>
        <v>1</v>
      </c>
      <c r="D2102" s="7" t="n">
        <f aca="false">COUNTIFS('Duel Log'!AF$2:AF$5455,$A2102,'Duel Log'!AG$2:AG$5455,$B2102,'Duel Log'!AH$2:AH$5455,"Win")</f>
        <v>1</v>
      </c>
      <c r="E2102" s="7" t="n">
        <f aca="false">COUNTIFS('Duel Log'!AF$2:AF$5455,$A2102,'Duel Log'!AG$2:AG$5455,$B2102,'Duel Log'!AH$2:AH$5455,"Loss")</f>
        <v>0</v>
      </c>
      <c r="F2102" s="7" t="n">
        <f aca="false">COUNTIFS('Duel Log'!AF$2:AF$5455,$A2102,'Duel Log'!AG$2:AG$5455,$B2102,'Duel Log'!AH$2:AH$5455,"Draw")</f>
        <v>0</v>
      </c>
      <c r="G2102" s="13" t="n">
        <f aca="false">IFERROR(D2102/C2102,"")</f>
        <v>1</v>
      </c>
    </row>
    <row r="2103" customFormat="false" ht="15" hidden="false" customHeight="true" outlineLevel="0" collapsed="false">
      <c r="A2103" s="7" t="s">
        <v>538</v>
      </c>
      <c r="B2103" s="7" t="s">
        <v>1563</v>
      </c>
      <c r="C2103" s="7" t="n">
        <f aca="false">COUNTIFS('Duel Log'!AF$2:AF$5455,$A2103,'Duel Log'!AG$2:AG$5455,$B2103)</f>
        <v>2</v>
      </c>
      <c r="D2103" s="7" t="n">
        <f aca="false">COUNTIFS('Duel Log'!AF$2:AF$5455,$A2103,'Duel Log'!AG$2:AG$5455,$B2103,'Duel Log'!AH$2:AH$5455,"Win")</f>
        <v>0</v>
      </c>
      <c r="E2103" s="7" t="n">
        <f aca="false">COUNTIFS('Duel Log'!AF$2:AF$5455,$A2103,'Duel Log'!AG$2:AG$5455,$B2103,'Duel Log'!AH$2:AH$5455,"Loss")</f>
        <v>2</v>
      </c>
      <c r="F2103" s="7" t="n">
        <f aca="false">COUNTIFS('Duel Log'!AF$2:AF$5455,$A2103,'Duel Log'!AG$2:AG$5455,$B2103,'Duel Log'!AH$2:AH$5455,"Draw")</f>
        <v>0</v>
      </c>
      <c r="G2103" s="13" t="n">
        <f aca="false">IFERROR(D2103/C2103,"")</f>
        <v>0</v>
      </c>
    </row>
    <row r="2104" customFormat="false" ht="15" hidden="false" customHeight="true" outlineLevel="0" collapsed="false">
      <c r="A2104" s="7" t="s">
        <v>5701</v>
      </c>
      <c r="B2104" s="7" t="s">
        <v>236</v>
      </c>
      <c r="C2104" s="7" t="n">
        <f aca="false">COUNTIFS('Duel Log'!AF$2:AF$5455,$A2104,'Duel Log'!AG$2:AG$5455,$B2104)</f>
        <v>2</v>
      </c>
      <c r="D2104" s="7" t="n">
        <f aca="false">COUNTIFS('Duel Log'!AF$2:AF$5455,$A2104,'Duel Log'!AG$2:AG$5455,$B2104,'Duel Log'!AH$2:AH$5455,"Win")</f>
        <v>0</v>
      </c>
      <c r="E2104" s="7" t="n">
        <f aca="false">COUNTIFS('Duel Log'!AF$2:AF$5455,$A2104,'Duel Log'!AG$2:AG$5455,$B2104,'Duel Log'!AH$2:AH$5455,"Loss")</f>
        <v>2</v>
      </c>
      <c r="F2104" s="7" t="n">
        <f aca="false">COUNTIFS('Duel Log'!AF$2:AF$5455,$A2104,'Duel Log'!AG$2:AG$5455,$B2104,'Duel Log'!AH$2:AH$5455,"Draw")</f>
        <v>0</v>
      </c>
      <c r="G2104" s="13" t="n">
        <f aca="false">IFERROR(D2104/C2104,"")</f>
        <v>0</v>
      </c>
    </row>
    <row r="2105" customFormat="false" ht="15" hidden="false" customHeight="true" outlineLevel="0" collapsed="false">
      <c r="A2105" s="7" t="s">
        <v>5425</v>
      </c>
      <c r="B2105" s="7" t="s">
        <v>5424</v>
      </c>
      <c r="C2105" s="7" t="n">
        <f aca="false">COUNTIFS('Duel Log'!AF$2:AF$5455,$A2105,'Duel Log'!AG$2:AG$5455,$B2105)</f>
        <v>2</v>
      </c>
      <c r="D2105" s="7" t="n">
        <f aca="false">COUNTIFS('Duel Log'!AF$2:AF$5455,$A2105,'Duel Log'!AG$2:AG$5455,$B2105,'Duel Log'!AH$2:AH$5455,"Win")</f>
        <v>2</v>
      </c>
      <c r="E2105" s="7" t="n">
        <f aca="false">COUNTIFS('Duel Log'!AF$2:AF$5455,$A2105,'Duel Log'!AG$2:AG$5455,$B2105,'Duel Log'!AH$2:AH$5455,"Loss")</f>
        <v>0</v>
      </c>
      <c r="F2105" s="7" t="n">
        <f aca="false">COUNTIFS('Duel Log'!AF$2:AF$5455,$A2105,'Duel Log'!AG$2:AG$5455,$B2105,'Duel Log'!AH$2:AH$5455,"Draw")</f>
        <v>0</v>
      </c>
      <c r="G2105" s="13" t="n">
        <f aca="false">IFERROR(D2105/C2105,"")</f>
        <v>1</v>
      </c>
    </row>
    <row r="2106" customFormat="false" ht="15" hidden="false" customHeight="true" outlineLevel="0" collapsed="false">
      <c r="A2106" s="7" t="s">
        <v>8859</v>
      </c>
      <c r="B2106" s="7" t="s">
        <v>1001</v>
      </c>
      <c r="C2106" s="7" t="n">
        <f aca="false">COUNTIFS('Duel Log'!AF$2:AF$5455,$A2106,'Duel Log'!AG$2:AG$5455,$B2106)</f>
        <v>1</v>
      </c>
      <c r="D2106" s="7" t="n">
        <f aca="false">COUNTIFS('Duel Log'!AF$2:AF$5455,$A2106,'Duel Log'!AG$2:AG$5455,$B2106,'Duel Log'!AH$2:AH$5455,"Win")</f>
        <v>0</v>
      </c>
      <c r="E2106" s="7" t="n">
        <f aca="false">COUNTIFS('Duel Log'!AF$2:AF$5455,$A2106,'Duel Log'!AG$2:AG$5455,$B2106,'Duel Log'!AH$2:AH$5455,"Loss")</f>
        <v>1</v>
      </c>
      <c r="F2106" s="7" t="n">
        <f aca="false">COUNTIFS('Duel Log'!AF$2:AF$5455,$A2106,'Duel Log'!AG$2:AG$5455,$B2106,'Duel Log'!AH$2:AH$5455,"Draw")</f>
        <v>0</v>
      </c>
      <c r="G2106" s="13" t="n">
        <f aca="false">IFERROR(D2106/C2106,"")</f>
        <v>0</v>
      </c>
    </row>
    <row r="2107" customFormat="false" ht="15" hidden="false" customHeight="true" outlineLevel="0" collapsed="false">
      <c r="A2107" s="7" t="s">
        <v>5831</v>
      </c>
      <c r="B2107" s="7" t="s">
        <v>5832</v>
      </c>
      <c r="C2107" s="7" t="n">
        <f aca="false">COUNTIFS('Duel Log'!AF$2:AF$5455,$A2107,'Duel Log'!AG$2:AG$5455,$B2107)</f>
        <v>1</v>
      </c>
      <c r="D2107" s="7" t="n">
        <f aca="false">COUNTIFS('Duel Log'!AF$2:AF$5455,$A2107,'Duel Log'!AG$2:AG$5455,$B2107,'Duel Log'!AH$2:AH$5455,"Win")</f>
        <v>1</v>
      </c>
      <c r="E2107" s="7" t="n">
        <f aca="false">COUNTIFS('Duel Log'!AF$2:AF$5455,$A2107,'Duel Log'!AG$2:AG$5455,$B2107,'Duel Log'!AH$2:AH$5455,"Loss")</f>
        <v>0</v>
      </c>
      <c r="F2107" s="7" t="n">
        <f aca="false">COUNTIFS('Duel Log'!AF$2:AF$5455,$A2107,'Duel Log'!AG$2:AG$5455,$B2107,'Duel Log'!AH$2:AH$5455,"Draw")</f>
        <v>0</v>
      </c>
      <c r="G2107" s="13" t="n">
        <f aca="false">IFERROR(D2107/C2107,"")</f>
        <v>1</v>
      </c>
    </row>
    <row r="2108" customFormat="false" ht="15" hidden="false" customHeight="true" outlineLevel="0" collapsed="false">
      <c r="A2108" s="7" t="s">
        <v>4593</v>
      </c>
      <c r="B2108" s="7" t="s">
        <v>468</v>
      </c>
      <c r="C2108" s="7" t="n">
        <f aca="false">COUNTIFS('Duel Log'!AF$2:AF$5455,$A2108,'Duel Log'!AG$2:AG$5455,$B2108)</f>
        <v>2</v>
      </c>
      <c r="D2108" s="7" t="n">
        <f aca="false">COUNTIFS('Duel Log'!AF$2:AF$5455,$A2108,'Duel Log'!AG$2:AG$5455,$B2108,'Duel Log'!AH$2:AH$5455,"Win")</f>
        <v>0</v>
      </c>
      <c r="E2108" s="7" t="n">
        <f aca="false">COUNTIFS('Duel Log'!AF$2:AF$5455,$A2108,'Duel Log'!AG$2:AG$5455,$B2108,'Duel Log'!AH$2:AH$5455,"Loss")</f>
        <v>2</v>
      </c>
      <c r="F2108" s="7" t="n">
        <f aca="false">COUNTIFS('Duel Log'!AF$2:AF$5455,$A2108,'Duel Log'!AG$2:AG$5455,$B2108,'Duel Log'!AH$2:AH$5455,"Draw")</f>
        <v>0</v>
      </c>
      <c r="G2108" s="13" t="n">
        <f aca="false">IFERROR(D2108/C2108,"")</f>
        <v>0</v>
      </c>
    </row>
    <row r="2109" customFormat="false" ht="15" hidden="false" customHeight="true" outlineLevel="0" collapsed="false">
      <c r="A2109" s="7" t="s">
        <v>6625</v>
      </c>
      <c r="B2109" s="7" t="s">
        <v>519</v>
      </c>
      <c r="C2109" s="7" t="n">
        <f aca="false">COUNTIFS('Duel Log'!AF$2:AF$5455,$A2109,'Duel Log'!AG$2:AG$5455,$B2109)</f>
        <v>2</v>
      </c>
      <c r="D2109" s="7" t="n">
        <f aca="false">COUNTIFS('Duel Log'!AF$2:AF$5455,$A2109,'Duel Log'!AG$2:AG$5455,$B2109,'Duel Log'!AH$2:AH$5455,"Win")</f>
        <v>0</v>
      </c>
      <c r="E2109" s="7" t="n">
        <f aca="false">COUNTIFS('Duel Log'!AF$2:AF$5455,$A2109,'Duel Log'!AG$2:AG$5455,$B2109,'Duel Log'!AH$2:AH$5455,"Loss")</f>
        <v>2</v>
      </c>
      <c r="F2109" s="7" t="n">
        <f aca="false">COUNTIFS('Duel Log'!AF$2:AF$5455,$A2109,'Duel Log'!AG$2:AG$5455,$B2109,'Duel Log'!AH$2:AH$5455,"Draw")</f>
        <v>0</v>
      </c>
      <c r="G2109" s="13" t="n">
        <f aca="false">IFERROR(D2109/C2109,"")</f>
        <v>0</v>
      </c>
    </row>
    <row r="2110" customFormat="false" ht="15" hidden="false" customHeight="true" outlineLevel="0" collapsed="false">
      <c r="A2110" s="7" t="s">
        <v>2814</v>
      </c>
      <c r="B2110" s="7" t="s">
        <v>1032</v>
      </c>
      <c r="C2110" s="7" t="n">
        <f aca="false">COUNTIFS('Duel Log'!AF$2:AF$5455,$A2110,'Duel Log'!AG$2:AG$5455,$B2110)</f>
        <v>2</v>
      </c>
      <c r="D2110" s="7" t="n">
        <f aca="false">COUNTIFS('Duel Log'!AF$2:AF$5455,$A2110,'Duel Log'!AG$2:AG$5455,$B2110,'Duel Log'!AH$2:AH$5455,"Win")</f>
        <v>0</v>
      </c>
      <c r="E2110" s="7" t="n">
        <f aca="false">COUNTIFS('Duel Log'!AF$2:AF$5455,$A2110,'Duel Log'!AG$2:AG$5455,$B2110,'Duel Log'!AH$2:AH$5455,"Loss")</f>
        <v>2</v>
      </c>
      <c r="F2110" s="7" t="n">
        <f aca="false">COUNTIFS('Duel Log'!AF$2:AF$5455,$A2110,'Duel Log'!AG$2:AG$5455,$B2110,'Duel Log'!AH$2:AH$5455,"Draw")</f>
        <v>0</v>
      </c>
      <c r="G2110" s="13" t="n">
        <f aca="false">IFERROR(D2110/C2110,"")</f>
        <v>0</v>
      </c>
    </row>
    <row r="2111" customFormat="false" ht="15" hidden="false" customHeight="true" outlineLevel="0" collapsed="false">
      <c r="A2111" s="7" t="s">
        <v>7300</v>
      </c>
      <c r="B2111" s="7" t="s">
        <v>415</v>
      </c>
      <c r="C2111" s="7" t="n">
        <f aca="false">COUNTIFS('Duel Log'!AF$2:AF$5455,$A2111,'Duel Log'!AG$2:AG$5455,$B2111)</f>
        <v>1</v>
      </c>
      <c r="D2111" s="7" t="n">
        <f aca="false">COUNTIFS('Duel Log'!AF$2:AF$5455,$A2111,'Duel Log'!AG$2:AG$5455,$B2111,'Duel Log'!AH$2:AH$5455,"Win")</f>
        <v>1</v>
      </c>
      <c r="E2111" s="7" t="n">
        <f aca="false">COUNTIFS('Duel Log'!AF$2:AF$5455,$A2111,'Duel Log'!AG$2:AG$5455,$B2111,'Duel Log'!AH$2:AH$5455,"Loss")</f>
        <v>0</v>
      </c>
      <c r="F2111" s="7" t="n">
        <f aca="false">COUNTIFS('Duel Log'!AF$2:AF$5455,$A2111,'Duel Log'!AG$2:AG$5455,$B2111,'Duel Log'!AH$2:AH$5455,"Draw")</f>
        <v>0</v>
      </c>
      <c r="G2111" s="13" t="n">
        <f aca="false">IFERROR(D2111/C2111,"")</f>
        <v>1</v>
      </c>
    </row>
    <row r="2112" customFormat="false" ht="15" hidden="false" customHeight="true" outlineLevel="0" collapsed="false">
      <c r="A2112" s="7" t="s">
        <v>7300</v>
      </c>
      <c r="B2112" s="7" t="s">
        <v>635</v>
      </c>
      <c r="C2112" s="7" t="n">
        <f aca="false">COUNTIFS('Duel Log'!AF$2:AF$5455,$A2112,'Duel Log'!AG$2:AG$5455,$B2112)</f>
        <v>2</v>
      </c>
      <c r="D2112" s="7" t="n">
        <f aca="false">COUNTIFS('Duel Log'!AF$2:AF$5455,$A2112,'Duel Log'!AG$2:AG$5455,$B2112,'Duel Log'!AH$2:AH$5455,"Win")</f>
        <v>0</v>
      </c>
      <c r="E2112" s="7" t="n">
        <f aca="false">COUNTIFS('Duel Log'!AF$2:AF$5455,$A2112,'Duel Log'!AG$2:AG$5455,$B2112,'Duel Log'!AH$2:AH$5455,"Loss")</f>
        <v>2</v>
      </c>
      <c r="F2112" s="7" t="n">
        <f aca="false">COUNTIFS('Duel Log'!AF$2:AF$5455,$A2112,'Duel Log'!AG$2:AG$5455,$B2112,'Duel Log'!AH$2:AH$5455,"Draw")</f>
        <v>0</v>
      </c>
      <c r="G2112" s="13" t="n">
        <f aca="false">IFERROR(D2112/C2112,"")</f>
        <v>0</v>
      </c>
    </row>
    <row r="2113" customFormat="false" ht="15" hidden="false" customHeight="true" outlineLevel="0" collapsed="false">
      <c r="A2113" s="7" t="s">
        <v>445</v>
      </c>
      <c r="B2113" s="7" t="s">
        <v>206</v>
      </c>
      <c r="C2113" s="7" t="n">
        <f aca="false">COUNTIFS('Duel Log'!AF$2:AF$5455,$A2113,'Duel Log'!AG$2:AG$5455,$B2113)</f>
        <v>1</v>
      </c>
      <c r="D2113" s="7" t="n">
        <f aca="false">COUNTIFS('Duel Log'!AF$2:AF$5455,$A2113,'Duel Log'!AG$2:AG$5455,$B2113,'Duel Log'!AH$2:AH$5455,"Win")</f>
        <v>0</v>
      </c>
      <c r="E2113" s="7" t="n">
        <f aca="false">COUNTIFS('Duel Log'!AF$2:AF$5455,$A2113,'Duel Log'!AG$2:AG$5455,$B2113,'Duel Log'!AH$2:AH$5455,"Loss")</f>
        <v>1</v>
      </c>
      <c r="F2113" s="7" t="n">
        <f aca="false">COUNTIFS('Duel Log'!AF$2:AF$5455,$A2113,'Duel Log'!AG$2:AG$5455,$B2113,'Duel Log'!AH$2:AH$5455,"Draw")</f>
        <v>0</v>
      </c>
      <c r="G2113" s="13" t="n">
        <f aca="false">IFERROR(D2113/C2113,"")</f>
        <v>0</v>
      </c>
    </row>
    <row r="2114" customFormat="false" ht="15" hidden="false" customHeight="true" outlineLevel="0" collapsed="false">
      <c r="A2114" s="7" t="s">
        <v>5662</v>
      </c>
      <c r="B2114" s="7" t="s">
        <v>5661</v>
      </c>
      <c r="C2114" s="7" t="n">
        <f aca="false">COUNTIFS('Duel Log'!AF$2:AF$5455,$A2114,'Duel Log'!AG$2:AG$5455,$B2114)</f>
        <v>1</v>
      </c>
      <c r="D2114" s="7" t="n">
        <f aca="false">COUNTIFS('Duel Log'!AF$2:AF$5455,$A2114,'Duel Log'!AG$2:AG$5455,$B2114,'Duel Log'!AH$2:AH$5455,"Win")</f>
        <v>0</v>
      </c>
      <c r="E2114" s="7" t="n">
        <f aca="false">COUNTIFS('Duel Log'!AF$2:AF$5455,$A2114,'Duel Log'!AG$2:AG$5455,$B2114,'Duel Log'!AH$2:AH$5455,"Loss")</f>
        <v>1</v>
      </c>
      <c r="F2114" s="7" t="n">
        <f aca="false">COUNTIFS('Duel Log'!AF$2:AF$5455,$A2114,'Duel Log'!AG$2:AG$5455,$B2114,'Duel Log'!AH$2:AH$5455,"Draw")</f>
        <v>0</v>
      </c>
      <c r="G2114" s="13" t="n">
        <f aca="false">IFERROR(D2114/C2114,"")</f>
        <v>0</v>
      </c>
    </row>
    <row r="2115" customFormat="false" ht="15" hidden="false" customHeight="true" outlineLevel="0" collapsed="false">
      <c r="A2115" s="7" t="s">
        <v>4286</v>
      </c>
      <c r="B2115" s="7" t="s">
        <v>243</v>
      </c>
      <c r="C2115" s="7" t="n">
        <f aca="false">COUNTIFS('Duel Log'!AF$2:AF$5455,$A2115,'Duel Log'!AG$2:AG$5455,$B2115)</f>
        <v>1</v>
      </c>
      <c r="D2115" s="7" t="n">
        <f aca="false">COUNTIFS('Duel Log'!AF$2:AF$5455,$A2115,'Duel Log'!AG$2:AG$5455,$B2115,'Duel Log'!AH$2:AH$5455,"Win")</f>
        <v>0</v>
      </c>
      <c r="E2115" s="7" t="n">
        <f aca="false">COUNTIFS('Duel Log'!AF$2:AF$5455,$A2115,'Duel Log'!AG$2:AG$5455,$B2115,'Duel Log'!AH$2:AH$5455,"Loss")</f>
        <v>1</v>
      </c>
      <c r="F2115" s="7" t="n">
        <f aca="false">COUNTIFS('Duel Log'!AF$2:AF$5455,$A2115,'Duel Log'!AG$2:AG$5455,$B2115,'Duel Log'!AH$2:AH$5455,"Draw")</f>
        <v>0</v>
      </c>
      <c r="G2115" s="13" t="n">
        <f aca="false">IFERROR(D2115/C2115,"")</f>
        <v>0</v>
      </c>
    </row>
    <row r="2116" customFormat="false" ht="15" hidden="false" customHeight="true" outlineLevel="0" collapsed="false">
      <c r="A2116" s="7" t="s">
        <v>627</v>
      </c>
      <c r="B2116" s="7" t="s">
        <v>873</v>
      </c>
      <c r="C2116" s="7" t="n">
        <f aca="false">COUNTIFS('Duel Log'!AF$2:AF$5455,$A2116,'Duel Log'!AG$2:AG$5455,$B2116)</f>
        <v>2</v>
      </c>
      <c r="D2116" s="7" t="n">
        <f aca="false">COUNTIFS('Duel Log'!AF$2:AF$5455,$A2116,'Duel Log'!AG$2:AG$5455,$B2116,'Duel Log'!AH$2:AH$5455,"Win")</f>
        <v>2</v>
      </c>
      <c r="E2116" s="7" t="n">
        <f aca="false">COUNTIFS('Duel Log'!AF$2:AF$5455,$A2116,'Duel Log'!AG$2:AG$5455,$B2116,'Duel Log'!AH$2:AH$5455,"Loss")</f>
        <v>0</v>
      </c>
      <c r="F2116" s="7" t="n">
        <f aca="false">COUNTIFS('Duel Log'!AF$2:AF$5455,$A2116,'Duel Log'!AG$2:AG$5455,$B2116,'Duel Log'!AH$2:AH$5455,"Draw")</f>
        <v>0</v>
      </c>
      <c r="G2116" s="13" t="n">
        <f aca="false">IFERROR(D2116/C2116,"")</f>
        <v>1</v>
      </c>
    </row>
    <row r="2117" customFormat="false" ht="15" hidden="false" customHeight="true" outlineLevel="0" collapsed="false">
      <c r="A2117" s="7" t="s">
        <v>627</v>
      </c>
      <c r="B2117" s="7" t="s">
        <v>502</v>
      </c>
      <c r="C2117" s="7" t="n">
        <f aca="false">COUNTIFS('Duel Log'!AF$2:AF$5455,$A2117,'Duel Log'!AG$2:AG$5455,$B2117)</f>
        <v>2</v>
      </c>
      <c r="D2117" s="7" t="n">
        <f aca="false">COUNTIFS('Duel Log'!AF$2:AF$5455,$A2117,'Duel Log'!AG$2:AG$5455,$B2117,'Duel Log'!AH$2:AH$5455,"Win")</f>
        <v>0</v>
      </c>
      <c r="E2117" s="7" t="n">
        <f aca="false">COUNTIFS('Duel Log'!AF$2:AF$5455,$A2117,'Duel Log'!AG$2:AG$5455,$B2117,'Duel Log'!AH$2:AH$5455,"Loss")</f>
        <v>2</v>
      </c>
      <c r="F2117" s="7" t="n">
        <f aca="false">COUNTIFS('Duel Log'!AF$2:AF$5455,$A2117,'Duel Log'!AG$2:AG$5455,$B2117,'Duel Log'!AH$2:AH$5455,"Draw")</f>
        <v>0</v>
      </c>
      <c r="G2117" s="13" t="n">
        <f aca="false">IFERROR(D2117/C2117,"")</f>
        <v>0</v>
      </c>
    </row>
    <row r="2118" customFormat="false" ht="15" hidden="false" customHeight="true" outlineLevel="0" collapsed="false">
      <c r="A2118" s="7" t="s">
        <v>873</v>
      </c>
      <c r="B2118" s="7" t="s">
        <v>2234</v>
      </c>
      <c r="C2118" s="7" t="n">
        <f aca="false">COUNTIFS('Duel Log'!AF$2:AF$5455,$A2118,'Duel Log'!AG$2:AG$5455,$B2118)</f>
        <v>2</v>
      </c>
      <c r="D2118" s="7" t="n">
        <f aca="false">COUNTIFS('Duel Log'!AF$2:AF$5455,$A2118,'Duel Log'!AG$2:AG$5455,$B2118,'Duel Log'!AH$2:AH$5455,"Win")</f>
        <v>0</v>
      </c>
      <c r="E2118" s="7" t="n">
        <f aca="false">COUNTIFS('Duel Log'!AF$2:AF$5455,$A2118,'Duel Log'!AG$2:AG$5455,$B2118,'Duel Log'!AH$2:AH$5455,"Loss")</f>
        <v>2</v>
      </c>
      <c r="F2118" s="7" t="n">
        <f aca="false">COUNTIFS('Duel Log'!AF$2:AF$5455,$A2118,'Duel Log'!AG$2:AG$5455,$B2118,'Duel Log'!AH$2:AH$5455,"Draw")</f>
        <v>0</v>
      </c>
      <c r="G2118" s="13" t="n">
        <f aca="false">IFERROR(D2118/C2118,"")</f>
        <v>0</v>
      </c>
    </row>
    <row r="2119" customFormat="false" ht="15" hidden="false" customHeight="true" outlineLevel="0" collapsed="false">
      <c r="A2119" s="7" t="s">
        <v>873</v>
      </c>
      <c r="B2119" s="7" t="s">
        <v>101</v>
      </c>
      <c r="C2119" s="7" t="n">
        <f aca="false">COUNTIFS('Duel Log'!AF$2:AF$5455,$A2119,'Duel Log'!AG$2:AG$5455,$B2119)</f>
        <v>1</v>
      </c>
      <c r="D2119" s="7" t="n">
        <f aca="false">COUNTIFS('Duel Log'!AF$2:AF$5455,$A2119,'Duel Log'!AG$2:AG$5455,$B2119,'Duel Log'!AH$2:AH$5455,"Win")</f>
        <v>0</v>
      </c>
      <c r="E2119" s="7" t="n">
        <f aca="false">COUNTIFS('Duel Log'!AF$2:AF$5455,$A2119,'Duel Log'!AG$2:AG$5455,$B2119,'Duel Log'!AH$2:AH$5455,"Loss")</f>
        <v>1</v>
      </c>
      <c r="F2119" s="7" t="n">
        <f aca="false">COUNTIFS('Duel Log'!AF$2:AF$5455,$A2119,'Duel Log'!AG$2:AG$5455,$B2119,'Duel Log'!AH$2:AH$5455,"Draw")</f>
        <v>0</v>
      </c>
      <c r="G2119" s="13" t="n">
        <f aca="false">IFERROR(D2119/C2119,"")</f>
        <v>0</v>
      </c>
    </row>
    <row r="2120" customFormat="false" ht="15" hidden="false" customHeight="true" outlineLevel="0" collapsed="false">
      <c r="A2120" s="7" t="s">
        <v>873</v>
      </c>
      <c r="B2120" s="7" t="s">
        <v>206</v>
      </c>
      <c r="C2120" s="7" t="n">
        <f aca="false">COUNTIFS('Duel Log'!AF$2:AF$5455,$A2120,'Duel Log'!AG$2:AG$5455,$B2120)</f>
        <v>1</v>
      </c>
      <c r="D2120" s="7" t="n">
        <f aca="false">COUNTIFS('Duel Log'!AF$2:AF$5455,$A2120,'Duel Log'!AG$2:AG$5455,$B2120,'Duel Log'!AH$2:AH$5455,"Win")</f>
        <v>1</v>
      </c>
      <c r="E2120" s="7" t="n">
        <f aca="false">COUNTIFS('Duel Log'!AF$2:AF$5455,$A2120,'Duel Log'!AG$2:AG$5455,$B2120,'Duel Log'!AH$2:AH$5455,"Loss")</f>
        <v>0</v>
      </c>
      <c r="F2120" s="7" t="n">
        <f aca="false">COUNTIFS('Duel Log'!AF$2:AF$5455,$A2120,'Duel Log'!AG$2:AG$5455,$B2120,'Duel Log'!AH$2:AH$5455,"Draw")</f>
        <v>0</v>
      </c>
      <c r="G2120" s="13" t="n">
        <f aca="false">IFERROR(D2120/C2120,"")</f>
        <v>1</v>
      </c>
    </row>
    <row r="2121" customFormat="false" ht="15" hidden="false" customHeight="true" outlineLevel="0" collapsed="false">
      <c r="A2121" s="7" t="s">
        <v>873</v>
      </c>
      <c r="B2121" s="7" t="s">
        <v>4018</v>
      </c>
      <c r="C2121" s="7" t="n">
        <f aca="false">COUNTIFS('Duel Log'!AF$2:AF$5455,$A2121,'Duel Log'!AG$2:AG$5455,$B2121)</f>
        <v>1</v>
      </c>
      <c r="D2121" s="7" t="n">
        <f aca="false">COUNTIFS('Duel Log'!AF$2:AF$5455,$A2121,'Duel Log'!AG$2:AG$5455,$B2121,'Duel Log'!AH$2:AH$5455,"Win")</f>
        <v>0</v>
      </c>
      <c r="E2121" s="7" t="n">
        <f aca="false">COUNTIFS('Duel Log'!AF$2:AF$5455,$A2121,'Duel Log'!AG$2:AG$5455,$B2121,'Duel Log'!AH$2:AH$5455,"Loss")</f>
        <v>1</v>
      </c>
      <c r="F2121" s="7" t="n">
        <f aca="false">COUNTIFS('Duel Log'!AF$2:AF$5455,$A2121,'Duel Log'!AG$2:AG$5455,$B2121,'Duel Log'!AH$2:AH$5455,"Draw")</f>
        <v>0</v>
      </c>
      <c r="G2121" s="13" t="n">
        <f aca="false">IFERROR(D2121/C2121,"")</f>
        <v>0</v>
      </c>
    </row>
    <row r="2122" customFormat="false" ht="15" hidden="false" customHeight="true" outlineLevel="0" collapsed="false">
      <c r="A2122" s="7" t="s">
        <v>873</v>
      </c>
      <c r="B2122" s="7" t="s">
        <v>494</v>
      </c>
      <c r="C2122" s="7" t="n">
        <f aca="false">COUNTIFS('Duel Log'!AF$2:AF$5455,$A2122,'Duel Log'!AG$2:AG$5455,$B2122)</f>
        <v>1</v>
      </c>
      <c r="D2122" s="7" t="n">
        <f aca="false">COUNTIFS('Duel Log'!AF$2:AF$5455,$A2122,'Duel Log'!AG$2:AG$5455,$B2122,'Duel Log'!AH$2:AH$5455,"Win")</f>
        <v>1</v>
      </c>
      <c r="E2122" s="7" t="n">
        <f aca="false">COUNTIFS('Duel Log'!AF$2:AF$5455,$A2122,'Duel Log'!AG$2:AG$5455,$B2122,'Duel Log'!AH$2:AH$5455,"Loss")</f>
        <v>0</v>
      </c>
      <c r="F2122" s="7" t="n">
        <f aca="false">COUNTIFS('Duel Log'!AF$2:AF$5455,$A2122,'Duel Log'!AG$2:AG$5455,$B2122,'Duel Log'!AH$2:AH$5455,"Draw")</f>
        <v>0</v>
      </c>
      <c r="G2122" s="13" t="n">
        <f aca="false">IFERROR(D2122/C2122,"")</f>
        <v>1</v>
      </c>
    </row>
    <row r="2123" customFormat="false" ht="15" hidden="false" customHeight="true" outlineLevel="0" collapsed="false">
      <c r="A2123" s="7" t="s">
        <v>5238</v>
      </c>
      <c r="B2123" s="7" t="s">
        <v>296</v>
      </c>
      <c r="C2123" s="7" t="n">
        <f aca="false">COUNTIFS('Duel Log'!AF$2:AF$5455,$A2123,'Duel Log'!AG$2:AG$5455,$B2123)</f>
        <v>1</v>
      </c>
      <c r="D2123" s="7" t="n">
        <f aca="false">COUNTIFS('Duel Log'!AF$2:AF$5455,$A2123,'Duel Log'!AG$2:AG$5455,$B2123,'Duel Log'!AH$2:AH$5455,"Win")</f>
        <v>0</v>
      </c>
      <c r="E2123" s="7" t="n">
        <f aca="false">COUNTIFS('Duel Log'!AF$2:AF$5455,$A2123,'Duel Log'!AG$2:AG$5455,$B2123,'Duel Log'!AH$2:AH$5455,"Loss")</f>
        <v>1</v>
      </c>
      <c r="F2123" s="7" t="n">
        <f aca="false">COUNTIFS('Duel Log'!AF$2:AF$5455,$A2123,'Duel Log'!AG$2:AG$5455,$B2123,'Duel Log'!AH$2:AH$5455,"Draw")</f>
        <v>0</v>
      </c>
      <c r="G2123" s="13" t="n">
        <f aca="false">IFERROR(D2123/C2123,"")</f>
        <v>0</v>
      </c>
    </row>
    <row r="2124" customFormat="false" ht="15" hidden="false" customHeight="true" outlineLevel="0" collapsed="false">
      <c r="A2124" s="7" t="s">
        <v>832</v>
      </c>
      <c r="B2124" s="7" t="s">
        <v>3409</v>
      </c>
      <c r="C2124" s="7" t="n">
        <f aca="false">COUNTIFS('Duel Log'!AF$2:AF$5455,$A2124,'Duel Log'!AG$2:AG$5455,$B2124)</f>
        <v>1</v>
      </c>
      <c r="D2124" s="7" t="n">
        <f aca="false">COUNTIFS('Duel Log'!AF$2:AF$5455,$A2124,'Duel Log'!AG$2:AG$5455,$B2124,'Duel Log'!AH$2:AH$5455,"Win")</f>
        <v>1</v>
      </c>
      <c r="E2124" s="7" t="n">
        <f aca="false">COUNTIFS('Duel Log'!AF$2:AF$5455,$A2124,'Duel Log'!AG$2:AG$5455,$B2124,'Duel Log'!AH$2:AH$5455,"Loss")</f>
        <v>0</v>
      </c>
      <c r="F2124" s="7" t="n">
        <f aca="false">COUNTIFS('Duel Log'!AF$2:AF$5455,$A2124,'Duel Log'!AG$2:AG$5455,$B2124,'Duel Log'!AH$2:AH$5455,"Draw")</f>
        <v>0</v>
      </c>
      <c r="G2124" s="13" t="n">
        <f aca="false">IFERROR(D2124/C2124,"")</f>
        <v>1</v>
      </c>
    </row>
    <row r="2125" customFormat="false" ht="15" hidden="false" customHeight="true" outlineLevel="0" collapsed="false">
      <c r="A2125" s="7" t="s">
        <v>832</v>
      </c>
      <c r="B2125" s="7" t="s">
        <v>1389</v>
      </c>
      <c r="C2125" s="7" t="n">
        <f aca="false">COUNTIFS('Duel Log'!AF$2:AF$5455,$A2125,'Duel Log'!AG$2:AG$5455,$B2125)</f>
        <v>1</v>
      </c>
      <c r="D2125" s="7" t="n">
        <f aca="false">COUNTIFS('Duel Log'!AF$2:AF$5455,$A2125,'Duel Log'!AG$2:AG$5455,$B2125,'Duel Log'!AH$2:AH$5455,"Win")</f>
        <v>1</v>
      </c>
      <c r="E2125" s="7" t="n">
        <f aca="false">COUNTIFS('Duel Log'!AF$2:AF$5455,$A2125,'Duel Log'!AG$2:AG$5455,$B2125,'Duel Log'!AH$2:AH$5455,"Loss")</f>
        <v>0</v>
      </c>
      <c r="F2125" s="7" t="n">
        <f aca="false">COUNTIFS('Duel Log'!AF$2:AF$5455,$A2125,'Duel Log'!AG$2:AG$5455,$B2125,'Duel Log'!AH$2:AH$5455,"Draw")</f>
        <v>0</v>
      </c>
      <c r="G2125" s="13" t="n">
        <f aca="false">IFERROR(D2125/C2125,"")</f>
        <v>1</v>
      </c>
    </row>
    <row r="2126" customFormat="false" ht="15" hidden="false" customHeight="true" outlineLevel="0" collapsed="false">
      <c r="A2126" s="7" t="s">
        <v>1236</v>
      </c>
      <c r="B2126" s="7" t="s">
        <v>429</v>
      </c>
      <c r="C2126" s="7" t="n">
        <f aca="false">COUNTIFS('Duel Log'!AF$2:AF$5455,$A2126,'Duel Log'!AG$2:AG$5455,$B2126)</f>
        <v>1</v>
      </c>
      <c r="D2126" s="7" t="n">
        <f aca="false">COUNTIFS('Duel Log'!AF$2:AF$5455,$A2126,'Duel Log'!AG$2:AG$5455,$B2126,'Duel Log'!AH$2:AH$5455,"Win")</f>
        <v>0</v>
      </c>
      <c r="E2126" s="7" t="n">
        <f aca="false">COUNTIFS('Duel Log'!AF$2:AF$5455,$A2126,'Duel Log'!AG$2:AG$5455,$B2126,'Duel Log'!AH$2:AH$5455,"Loss")</f>
        <v>1</v>
      </c>
      <c r="F2126" s="7" t="n">
        <f aca="false">COUNTIFS('Duel Log'!AF$2:AF$5455,$A2126,'Duel Log'!AG$2:AG$5455,$B2126,'Duel Log'!AH$2:AH$5455,"Draw")</f>
        <v>0</v>
      </c>
      <c r="G2126" s="13" t="n">
        <f aca="false">IFERROR(D2126/C2126,"")</f>
        <v>0</v>
      </c>
    </row>
    <row r="2127" customFormat="false" ht="15" hidden="false" customHeight="true" outlineLevel="0" collapsed="false">
      <c r="A2127" s="7" t="s">
        <v>6077</v>
      </c>
      <c r="B2127" s="7" t="s">
        <v>206</v>
      </c>
      <c r="C2127" s="7" t="n">
        <f aca="false">COUNTIFS('Duel Log'!AF$2:AF$5455,$A2127,'Duel Log'!AG$2:AG$5455,$B2127)</f>
        <v>2</v>
      </c>
      <c r="D2127" s="7" t="n">
        <f aca="false">COUNTIFS('Duel Log'!AF$2:AF$5455,$A2127,'Duel Log'!AG$2:AG$5455,$B2127,'Duel Log'!AH$2:AH$5455,"Win")</f>
        <v>0</v>
      </c>
      <c r="E2127" s="7" t="n">
        <f aca="false">COUNTIFS('Duel Log'!AF$2:AF$5455,$A2127,'Duel Log'!AG$2:AG$5455,$B2127,'Duel Log'!AH$2:AH$5455,"Loss")</f>
        <v>2</v>
      </c>
      <c r="F2127" s="7" t="n">
        <f aca="false">COUNTIFS('Duel Log'!AF$2:AF$5455,$A2127,'Duel Log'!AG$2:AG$5455,$B2127,'Duel Log'!AH$2:AH$5455,"Draw")</f>
        <v>0</v>
      </c>
      <c r="G2127" s="13" t="n">
        <f aca="false">IFERROR(D2127/C2127,"")</f>
        <v>0</v>
      </c>
    </row>
    <row r="2128" customFormat="false" ht="15" hidden="false" customHeight="true" outlineLevel="0" collapsed="false">
      <c r="A2128" s="7" t="s">
        <v>7752</v>
      </c>
      <c r="B2128" s="7" t="s">
        <v>8988</v>
      </c>
      <c r="C2128" s="7" t="n">
        <f aca="false">COUNTIFS('Duel Log'!AF$2:AF$5455,$A2128,'Duel Log'!AG$2:AG$5455,$B2128)</f>
        <v>1</v>
      </c>
      <c r="D2128" s="7" t="n">
        <f aca="false">COUNTIFS('Duel Log'!AF$2:AF$5455,$A2128,'Duel Log'!AG$2:AG$5455,$B2128,'Duel Log'!AH$2:AH$5455,"Win")</f>
        <v>0</v>
      </c>
      <c r="E2128" s="7" t="n">
        <f aca="false">COUNTIFS('Duel Log'!AF$2:AF$5455,$A2128,'Duel Log'!AG$2:AG$5455,$B2128,'Duel Log'!AH$2:AH$5455,"Loss")</f>
        <v>1</v>
      </c>
      <c r="F2128" s="7" t="n">
        <f aca="false">COUNTIFS('Duel Log'!AF$2:AF$5455,$A2128,'Duel Log'!AG$2:AG$5455,$B2128,'Duel Log'!AH$2:AH$5455,"Draw")</f>
        <v>0</v>
      </c>
      <c r="G2128" s="13" t="n">
        <f aca="false">IFERROR(D2128/C2128,"")</f>
        <v>0</v>
      </c>
    </row>
    <row r="2129" customFormat="false" ht="15" hidden="false" customHeight="true" outlineLevel="0" collapsed="false">
      <c r="A2129" s="7" t="s">
        <v>7752</v>
      </c>
      <c r="B2129" s="7" t="s">
        <v>3638</v>
      </c>
      <c r="C2129" s="7" t="n">
        <f aca="false">COUNTIFS('Duel Log'!AF$2:AF$5455,$A2129,'Duel Log'!AG$2:AG$5455,$B2129)</f>
        <v>1</v>
      </c>
      <c r="D2129" s="7" t="n">
        <f aca="false">COUNTIFS('Duel Log'!AF$2:AF$5455,$A2129,'Duel Log'!AG$2:AG$5455,$B2129,'Duel Log'!AH$2:AH$5455,"Win")</f>
        <v>0</v>
      </c>
      <c r="E2129" s="7" t="n">
        <f aca="false">COUNTIFS('Duel Log'!AF$2:AF$5455,$A2129,'Duel Log'!AG$2:AG$5455,$B2129,'Duel Log'!AH$2:AH$5455,"Loss")</f>
        <v>1</v>
      </c>
      <c r="F2129" s="7" t="n">
        <f aca="false">COUNTIFS('Duel Log'!AF$2:AF$5455,$A2129,'Duel Log'!AG$2:AG$5455,$B2129,'Duel Log'!AH$2:AH$5455,"Draw")</f>
        <v>0</v>
      </c>
      <c r="G2129" s="13" t="n">
        <f aca="false">IFERROR(D2129/C2129,"")</f>
        <v>0</v>
      </c>
    </row>
    <row r="2130" customFormat="false" ht="15" hidden="false" customHeight="true" outlineLevel="0" collapsed="false">
      <c r="A2130" s="7" t="s">
        <v>5058</v>
      </c>
      <c r="B2130" s="7" t="s">
        <v>1782</v>
      </c>
      <c r="C2130" s="7" t="n">
        <f aca="false">COUNTIFS('Duel Log'!AF$2:AF$5455,$A2130,'Duel Log'!AG$2:AG$5455,$B2130)</f>
        <v>1</v>
      </c>
      <c r="D2130" s="7" t="n">
        <f aca="false">COUNTIFS('Duel Log'!AF$2:AF$5455,$A2130,'Duel Log'!AG$2:AG$5455,$B2130,'Duel Log'!AH$2:AH$5455,"Win")</f>
        <v>0</v>
      </c>
      <c r="E2130" s="7" t="n">
        <f aca="false">COUNTIFS('Duel Log'!AF$2:AF$5455,$A2130,'Duel Log'!AG$2:AG$5455,$B2130,'Duel Log'!AH$2:AH$5455,"Loss")</f>
        <v>1</v>
      </c>
      <c r="F2130" s="7" t="n">
        <f aca="false">COUNTIFS('Duel Log'!AF$2:AF$5455,$A2130,'Duel Log'!AG$2:AG$5455,$B2130,'Duel Log'!AH$2:AH$5455,"Draw")</f>
        <v>0</v>
      </c>
      <c r="G2130" s="13" t="n">
        <f aca="false">IFERROR(D2130/C2130,"")</f>
        <v>0</v>
      </c>
    </row>
    <row r="2131" customFormat="false" ht="15" hidden="false" customHeight="true" outlineLevel="0" collapsed="false">
      <c r="A2131" s="7" t="s">
        <v>698</v>
      </c>
      <c r="B2131" s="7" t="s">
        <v>697</v>
      </c>
      <c r="C2131" s="7" t="n">
        <f aca="false">COUNTIFS('Duel Log'!AF$2:AF$5455,$A2131,'Duel Log'!AG$2:AG$5455,$B2131)</f>
        <v>2</v>
      </c>
      <c r="D2131" s="7" t="n">
        <f aca="false">COUNTIFS('Duel Log'!AF$2:AF$5455,$A2131,'Duel Log'!AG$2:AG$5455,$B2131,'Duel Log'!AH$2:AH$5455,"Win")</f>
        <v>0</v>
      </c>
      <c r="E2131" s="7" t="n">
        <f aca="false">COUNTIFS('Duel Log'!AF$2:AF$5455,$A2131,'Duel Log'!AG$2:AG$5455,$B2131,'Duel Log'!AH$2:AH$5455,"Loss")</f>
        <v>2</v>
      </c>
      <c r="F2131" s="7" t="n">
        <f aca="false">COUNTIFS('Duel Log'!AF$2:AF$5455,$A2131,'Duel Log'!AG$2:AG$5455,$B2131,'Duel Log'!AH$2:AH$5455,"Draw")</f>
        <v>0</v>
      </c>
      <c r="G2131" s="13" t="n">
        <f aca="false">IFERROR(D2131/C2131,"")</f>
        <v>0</v>
      </c>
    </row>
    <row r="2132" customFormat="false" ht="15" hidden="false" customHeight="true" outlineLevel="0" collapsed="false">
      <c r="A2132" s="7" t="s">
        <v>1958</v>
      </c>
      <c r="B2132" s="7" t="s">
        <v>134</v>
      </c>
      <c r="C2132" s="7" t="n">
        <f aca="false">COUNTIFS('Duel Log'!AF$2:AF$5455,$A2132,'Duel Log'!AG$2:AG$5455,$B2132)</f>
        <v>2</v>
      </c>
      <c r="D2132" s="7" t="n">
        <f aca="false">COUNTIFS('Duel Log'!AF$2:AF$5455,$A2132,'Duel Log'!AG$2:AG$5455,$B2132,'Duel Log'!AH$2:AH$5455,"Win")</f>
        <v>0</v>
      </c>
      <c r="E2132" s="7" t="n">
        <f aca="false">COUNTIFS('Duel Log'!AF$2:AF$5455,$A2132,'Duel Log'!AG$2:AG$5455,$B2132,'Duel Log'!AH$2:AH$5455,"Loss")</f>
        <v>2</v>
      </c>
      <c r="F2132" s="7" t="n">
        <f aca="false">COUNTIFS('Duel Log'!AF$2:AF$5455,$A2132,'Duel Log'!AG$2:AG$5455,$B2132,'Duel Log'!AH$2:AH$5455,"Draw")</f>
        <v>0</v>
      </c>
      <c r="G2132" s="13" t="n">
        <f aca="false">IFERROR(D2132/C2132,"")</f>
        <v>0</v>
      </c>
    </row>
    <row r="2133" customFormat="false" ht="15" hidden="false" customHeight="true" outlineLevel="0" collapsed="false">
      <c r="A2133" s="7" t="s">
        <v>1958</v>
      </c>
      <c r="B2133" s="7" t="s">
        <v>6936</v>
      </c>
      <c r="C2133" s="7" t="n">
        <f aca="false">COUNTIFS('Duel Log'!AF$2:AF$5455,$A2133,'Duel Log'!AG$2:AG$5455,$B2133)</f>
        <v>2</v>
      </c>
      <c r="D2133" s="7" t="n">
        <f aca="false">COUNTIFS('Duel Log'!AF$2:AF$5455,$A2133,'Duel Log'!AG$2:AG$5455,$B2133,'Duel Log'!AH$2:AH$5455,"Win")</f>
        <v>2</v>
      </c>
      <c r="E2133" s="7" t="n">
        <f aca="false">COUNTIFS('Duel Log'!AF$2:AF$5455,$A2133,'Duel Log'!AG$2:AG$5455,$B2133,'Duel Log'!AH$2:AH$5455,"Loss")</f>
        <v>0</v>
      </c>
      <c r="F2133" s="7" t="n">
        <f aca="false">COUNTIFS('Duel Log'!AF$2:AF$5455,$A2133,'Duel Log'!AG$2:AG$5455,$B2133,'Duel Log'!AH$2:AH$5455,"Draw")</f>
        <v>0</v>
      </c>
      <c r="G2133" s="13" t="n">
        <f aca="false">IFERROR(D2133/C2133,"")</f>
        <v>1</v>
      </c>
    </row>
    <row r="2134" customFormat="false" ht="15" hidden="false" customHeight="true" outlineLevel="0" collapsed="false">
      <c r="A2134" s="7" t="s">
        <v>1958</v>
      </c>
      <c r="B2134" s="7" t="s">
        <v>1731</v>
      </c>
      <c r="C2134" s="7" t="n">
        <f aca="false">COUNTIFS('Duel Log'!AF$2:AF$5455,$A2134,'Duel Log'!AG$2:AG$5455,$B2134)</f>
        <v>2</v>
      </c>
      <c r="D2134" s="7" t="n">
        <f aca="false">COUNTIFS('Duel Log'!AF$2:AF$5455,$A2134,'Duel Log'!AG$2:AG$5455,$B2134,'Duel Log'!AH$2:AH$5455,"Win")</f>
        <v>0</v>
      </c>
      <c r="E2134" s="7" t="n">
        <f aca="false">COUNTIFS('Duel Log'!AF$2:AF$5455,$A2134,'Duel Log'!AG$2:AG$5455,$B2134,'Duel Log'!AH$2:AH$5455,"Loss")</f>
        <v>2</v>
      </c>
      <c r="F2134" s="7" t="n">
        <f aca="false">COUNTIFS('Duel Log'!AF$2:AF$5455,$A2134,'Duel Log'!AG$2:AG$5455,$B2134,'Duel Log'!AH$2:AH$5455,"Draw")</f>
        <v>0</v>
      </c>
      <c r="G2134" s="13" t="n">
        <f aca="false">IFERROR(D2134/C2134,"")</f>
        <v>0</v>
      </c>
    </row>
    <row r="2135" customFormat="false" ht="15" hidden="false" customHeight="true" outlineLevel="0" collapsed="false">
      <c r="A2135" s="7" t="s">
        <v>1958</v>
      </c>
      <c r="B2135" s="7" t="s">
        <v>1300</v>
      </c>
      <c r="C2135" s="7" t="n">
        <f aca="false">COUNTIFS('Duel Log'!AF$2:AF$5455,$A2135,'Duel Log'!AG$2:AG$5455,$B2135)</f>
        <v>1</v>
      </c>
      <c r="D2135" s="7" t="n">
        <f aca="false">COUNTIFS('Duel Log'!AF$2:AF$5455,$A2135,'Duel Log'!AG$2:AG$5455,$B2135,'Duel Log'!AH$2:AH$5455,"Win")</f>
        <v>0</v>
      </c>
      <c r="E2135" s="7" t="n">
        <f aca="false">COUNTIFS('Duel Log'!AF$2:AF$5455,$A2135,'Duel Log'!AG$2:AG$5455,$B2135,'Duel Log'!AH$2:AH$5455,"Loss")</f>
        <v>1</v>
      </c>
      <c r="F2135" s="7" t="n">
        <f aca="false">COUNTIFS('Duel Log'!AF$2:AF$5455,$A2135,'Duel Log'!AG$2:AG$5455,$B2135,'Duel Log'!AH$2:AH$5455,"Draw")</f>
        <v>0</v>
      </c>
      <c r="G2135" s="13" t="n">
        <f aca="false">IFERROR(D2135/C2135,"")</f>
        <v>0</v>
      </c>
    </row>
    <row r="2136" customFormat="false" ht="15" hidden="false" customHeight="true" outlineLevel="0" collapsed="false">
      <c r="A2136" s="7" t="s">
        <v>1958</v>
      </c>
      <c r="B2136" s="7" t="s">
        <v>259</v>
      </c>
      <c r="C2136" s="7" t="n">
        <f aca="false">COUNTIFS('Duel Log'!AF$2:AF$5455,$A2136,'Duel Log'!AG$2:AG$5455,$B2136)</f>
        <v>2</v>
      </c>
      <c r="D2136" s="7" t="n">
        <f aca="false">COUNTIFS('Duel Log'!AF$2:AF$5455,$A2136,'Duel Log'!AG$2:AG$5455,$B2136,'Duel Log'!AH$2:AH$5455,"Win")</f>
        <v>2</v>
      </c>
      <c r="E2136" s="7" t="n">
        <f aca="false">COUNTIFS('Duel Log'!AF$2:AF$5455,$A2136,'Duel Log'!AG$2:AG$5455,$B2136,'Duel Log'!AH$2:AH$5455,"Loss")</f>
        <v>0</v>
      </c>
      <c r="F2136" s="7" t="n">
        <f aca="false">COUNTIFS('Duel Log'!AF$2:AF$5455,$A2136,'Duel Log'!AG$2:AG$5455,$B2136,'Duel Log'!AH$2:AH$5455,"Draw")</f>
        <v>0</v>
      </c>
      <c r="G2136" s="13" t="n">
        <f aca="false">IFERROR(D2136/C2136,"")</f>
        <v>1</v>
      </c>
    </row>
    <row r="2137" customFormat="false" ht="15" hidden="false" customHeight="true" outlineLevel="0" collapsed="false">
      <c r="A2137" s="7" t="s">
        <v>1958</v>
      </c>
      <c r="B2137" s="7" t="s">
        <v>245</v>
      </c>
      <c r="C2137" s="7" t="n">
        <f aca="false">COUNTIFS('Duel Log'!AF$2:AF$5455,$A2137,'Duel Log'!AG$2:AG$5455,$B2137)</f>
        <v>1</v>
      </c>
      <c r="D2137" s="7" t="n">
        <f aca="false">COUNTIFS('Duel Log'!AF$2:AF$5455,$A2137,'Duel Log'!AG$2:AG$5455,$B2137,'Duel Log'!AH$2:AH$5455,"Win")</f>
        <v>0</v>
      </c>
      <c r="E2137" s="7" t="n">
        <f aca="false">COUNTIFS('Duel Log'!AF$2:AF$5455,$A2137,'Duel Log'!AG$2:AG$5455,$B2137,'Duel Log'!AH$2:AH$5455,"Loss")</f>
        <v>1</v>
      </c>
      <c r="F2137" s="7" t="n">
        <f aca="false">COUNTIFS('Duel Log'!AF$2:AF$5455,$A2137,'Duel Log'!AG$2:AG$5455,$B2137,'Duel Log'!AH$2:AH$5455,"Draw")</f>
        <v>0</v>
      </c>
      <c r="G2137" s="13" t="n">
        <f aca="false">IFERROR(D2137/C2137,"")</f>
        <v>0</v>
      </c>
    </row>
    <row r="2138" customFormat="false" ht="15" hidden="false" customHeight="true" outlineLevel="0" collapsed="false">
      <c r="A2138" s="7" t="s">
        <v>7051</v>
      </c>
      <c r="B2138" s="7" t="s">
        <v>7050</v>
      </c>
      <c r="C2138" s="7" t="n">
        <f aca="false">COUNTIFS('Duel Log'!AF$2:AF$5455,$A2138,'Duel Log'!AG$2:AG$5455,$B2138)</f>
        <v>1</v>
      </c>
      <c r="D2138" s="7" t="n">
        <f aca="false">COUNTIFS('Duel Log'!AF$2:AF$5455,$A2138,'Duel Log'!AG$2:AG$5455,$B2138,'Duel Log'!AH$2:AH$5455,"Win")</f>
        <v>0</v>
      </c>
      <c r="E2138" s="7" t="n">
        <f aca="false">COUNTIFS('Duel Log'!AF$2:AF$5455,$A2138,'Duel Log'!AG$2:AG$5455,$B2138,'Duel Log'!AH$2:AH$5455,"Loss")</f>
        <v>1</v>
      </c>
      <c r="F2138" s="7" t="n">
        <f aca="false">COUNTIFS('Duel Log'!AF$2:AF$5455,$A2138,'Duel Log'!AG$2:AG$5455,$B2138,'Duel Log'!AH$2:AH$5455,"Draw")</f>
        <v>0</v>
      </c>
      <c r="G2138" s="13" t="n">
        <f aca="false">IFERROR(D2138/C2138,"")</f>
        <v>0</v>
      </c>
    </row>
    <row r="2139" customFormat="false" ht="15" hidden="false" customHeight="true" outlineLevel="0" collapsed="false">
      <c r="A2139" s="7" t="s">
        <v>6024</v>
      </c>
      <c r="B2139" s="7" t="s">
        <v>6025</v>
      </c>
      <c r="C2139" s="7" t="n">
        <f aca="false">COUNTIFS('Duel Log'!AF$2:AF$5455,$A2139,'Duel Log'!AG$2:AG$5455,$B2139)</f>
        <v>2</v>
      </c>
      <c r="D2139" s="7" t="n">
        <f aca="false">COUNTIFS('Duel Log'!AF$2:AF$5455,$A2139,'Duel Log'!AG$2:AG$5455,$B2139,'Duel Log'!AH$2:AH$5455,"Win")</f>
        <v>0</v>
      </c>
      <c r="E2139" s="7" t="n">
        <f aca="false">COUNTIFS('Duel Log'!AF$2:AF$5455,$A2139,'Duel Log'!AG$2:AG$5455,$B2139,'Duel Log'!AH$2:AH$5455,"Loss")</f>
        <v>2</v>
      </c>
      <c r="F2139" s="7" t="n">
        <f aca="false">COUNTIFS('Duel Log'!AF$2:AF$5455,$A2139,'Duel Log'!AG$2:AG$5455,$B2139,'Duel Log'!AH$2:AH$5455,"Draw")</f>
        <v>0</v>
      </c>
      <c r="G2139" s="13" t="n">
        <f aca="false">IFERROR(D2139/C2139,"")</f>
        <v>0</v>
      </c>
    </row>
    <row r="2140" customFormat="false" ht="15" hidden="false" customHeight="true" outlineLevel="0" collapsed="false">
      <c r="A2140" s="7" t="s">
        <v>4902</v>
      </c>
      <c r="B2140" s="7" t="s">
        <v>4832</v>
      </c>
      <c r="C2140" s="7" t="n">
        <f aca="false">COUNTIFS('Duel Log'!AF$2:AF$5455,$A2140,'Duel Log'!AG$2:AG$5455,$B2140)</f>
        <v>1</v>
      </c>
      <c r="D2140" s="7" t="n">
        <f aca="false">COUNTIFS('Duel Log'!AF$2:AF$5455,$A2140,'Duel Log'!AG$2:AG$5455,$B2140,'Duel Log'!AH$2:AH$5455,"Win")</f>
        <v>0</v>
      </c>
      <c r="E2140" s="7" t="n">
        <f aca="false">COUNTIFS('Duel Log'!AF$2:AF$5455,$A2140,'Duel Log'!AG$2:AG$5455,$B2140,'Duel Log'!AH$2:AH$5455,"Loss")</f>
        <v>1</v>
      </c>
      <c r="F2140" s="7" t="n">
        <f aca="false">COUNTIFS('Duel Log'!AF$2:AF$5455,$A2140,'Duel Log'!AG$2:AG$5455,$B2140,'Duel Log'!AH$2:AH$5455,"Draw")</f>
        <v>0</v>
      </c>
      <c r="G2140" s="13" t="n">
        <f aca="false">IFERROR(D2140/C2140,"")</f>
        <v>0</v>
      </c>
    </row>
    <row r="2141" customFormat="false" ht="15" hidden="false" customHeight="true" outlineLevel="0" collapsed="false">
      <c r="A2141" s="7" t="s">
        <v>7828</v>
      </c>
      <c r="B2141" s="7" t="s">
        <v>7771</v>
      </c>
      <c r="C2141" s="7" t="n">
        <f aca="false">COUNTIFS('Duel Log'!AF$2:AF$5455,$A2141,'Duel Log'!AG$2:AG$5455,$B2141)</f>
        <v>1</v>
      </c>
      <c r="D2141" s="7" t="n">
        <f aca="false">COUNTIFS('Duel Log'!AF$2:AF$5455,$A2141,'Duel Log'!AG$2:AG$5455,$B2141,'Duel Log'!AH$2:AH$5455,"Win")</f>
        <v>0</v>
      </c>
      <c r="E2141" s="7" t="n">
        <f aca="false">COUNTIFS('Duel Log'!AF$2:AF$5455,$A2141,'Duel Log'!AG$2:AG$5455,$B2141,'Duel Log'!AH$2:AH$5455,"Loss")</f>
        <v>1</v>
      </c>
      <c r="F2141" s="7" t="n">
        <f aca="false">COUNTIFS('Duel Log'!AF$2:AF$5455,$A2141,'Duel Log'!AG$2:AG$5455,$B2141,'Duel Log'!AH$2:AH$5455,"Draw")</f>
        <v>0</v>
      </c>
      <c r="G2141" s="13" t="n">
        <f aca="false">IFERROR(D2141/C2141,"")</f>
        <v>0</v>
      </c>
    </row>
    <row r="2142" customFormat="false" ht="15" hidden="false" customHeight="true" outlineLevel="0" collapsed="false">
      <c r="A2142" s="7" t="s">
        <v>3447</v>
      </c>
      <c r="B2142" s="7" t="s">
        <v>2586</v>
      </c>
      <c r="C2142" s="7" t="n">
        <f aca="false">COUNTIFS('Duel Log'!AF$2:AF$5455,$A2142,'Duel Log'!AG$2:AG$5455,$B2142)</f>
        <v>1</v>
      </c>
      <c r="D2142" s="7" t="n">
        <f aca="false">COUNTIFS('Duel Log'!AF$2:AF$5455,$A2142,'Duel Log'!AG$2:AG$5455,$B2142,'Duel Log'!AH$2:AH$5455,"Win")</f>
        <v>0</v>
      </c>
      <c r="E2142" s="7" t="n">
        <f aca="false">COUNTIFS('Duel Log'!AF$2:AF$5455,$A2142,'Duel Log'!AG$2:AG$5455,$B2142,'Duel Log'!AH$2:AH$5455,"Loss")</f>
        <v>1</v>
      </c>
      <c r="F2142" s="7" t="n">
        <f aca="false">COUNTIFS('Duel Log'!AF$2:AF$5455,$A2142,'Duel Log'!AG$2:AG$5455,$B2142,'Duel Log'!AH$2:AH$5455,"Draw")</f>
        <v>0</v>
      </c>
      <c r="G2142" s="13" t="n">
        <f aca="false">IFERROR(D2142/C2142,"")</f>
        <v>0</v>
      </c>
    </row>
    <row r="2143" customFormat="false" ht="15" hidden="false" customHeight="true" outlineLevel="0" collapsed="false">
      <c r="A2143" s="7" t="s">
        <v>2816</v>
      </c>
      <c r="B2143" s="7" t="s">
        <v>2817</v>
      </c>
      <c r="C2143" s="7" t="n">
        <f aca="false">COUNTIFS('Duel Log'!AF$2:AF$5455,$A2143,'Duel Log'!AG$2:AG$5455,$B2143)</f>
        <v>2</v>
      </c>
      <c r="D2143" s="7" t="n">
        <f aca="false">COUNTIFS('Duel Log'!AF$2:AF$5455,$A2143,'Duel Log'!AG$2:AG$5455,$B2143,'Duel Log'!AH$2:AH$5455,"Win")</f>
        <v>0</v>
      </c>
      <c r="E2143" s="7" t="n">
        <f aca="false">COUNTIFS('Duel Log'!AF$2:AF$5455,$A2143,'Duel Log'!AG$2:AG$5455,$B2143,'Duel Log'!AH$2:AH$5455,"Loss")</f>
        <v>2</v>
      </c>
      <c r="F2143" s="7" t="n">
        <f aca="false">COUNTIFS('Duel Log'!AF$2:AF$5455,$A2143,'Duel Log'!AG$2:AG$5455,$B2143,'Duel Log'!AH$2:AH$5455,"Draw")</f>
        <v>0</v>
      </c>
      <c r="G2143" s="13" t="n">
        <f aca="false">IFERROR(D2143/C2143,"")</f>
        <v>0</v>
      </c>
    </row>
    <row r="2144" customFormat="false" ht="15" hidden="false" customHeight="true" outlineLevel="0" collapsed="false">
      <c r="A2144" s="7" t="s">
        <v>7423</v>
      </c>
      <c r="B2144" s="7" t="s">
        <v>1106</v>
      </c>
      <c r="C2144" s="7" t="n">
        <f aca="false">COUNTIFS('Duel Log'!AF$2:AF$5455,$A2144,'Duel Log'!AG$2:AG$5455,$B2144)</f>
        <v>1</v>
      </c>
      <c r="D2144" s="7" t="n">
        <f aca="false">COUNTIFS('Duel Log'!AF$2:AF$5455,$A2144,'Duel Log'!AG$2:AG$5455,$B2144,'Duel Log'!AH$2:AH$5455,"Win")</f>
        <v>1</v>
      </c>
      <c r="E2144" s="7" t="n">
        <f aca="false">COUNTIFS('Duel Log'!AF$2:AF$5455,$A2144,'Duel Log'!AG$2:AG$5455,$B2144,'Duel Log'!AH$2:AH$5455,"Loss")</f>
        <v>0</v>
      </c>
      <c r="F2144" s="7" t="n">
        <f aca="false">COUNTIFS('Duel Log'!AF$2:AF$5455,$A2144,'Duel Log'!AG$2:AG$5455,$B2144,'Duel Log'!AH$2:AH$5455,"Draw")</f>
        <v>0</v>
      </c>
      <c r="G2144" s="13" t="n">
        <f aca="false">IFERROR(D2144/C2144,"")</f>
        <v>1</v>
      </c>
    </row>
    <row r="2145" customFormat="false" ht="15" hidden="false" customHeight="true" outlineLevel="0" collapsed="false">
      <c r="A2145" s="7" t="s">
        <v>1752</v>
      </c>
      <c r="B2145" s="7" t="s">
        <v>543</v>
      </c>
      <c r="C2145" s="7" t="n">
        <f aca="false">COUNTIFS('Duel Log'!AF$2:AF$5455,$A2145,'Duel Log'!AG$2:AG$5455,$B2145)</f>
        <v>2</v>
      </c>
      <c r="D2145" s="7" t="n">
        <f aca="false">COUNTIFS('Duel Log'!AF$2:AF$5455,$A2145,'Duel Log'!AG$2:AG$5455,$B2145,'Duel Log'!AH$2:AH$5455,"Win")</f>
        <v>0</v>
      </c>
      <c r="E2145" s="7" t="n">
        <f aca="false">COUNTIFS('Duel Log'!AF$2:AF$5455,$A2145,'Duel Log'!AG$2:AG$5455,$B2145,'Duel Log'!AH$2:AH$5455,"Loss")</f>
        <v>2</v>
      </c>
      <c r="F2145" s="7" t="n">
        <f aca="false">COUNTIFS('Duel Log'!AF$2:AF$5455,$A2145,'Duel Log'!AG$2:AG$5455,$B2145,'Duel Log'!AH$2:AH$5455,"Draw")</f>
        <v>0</v>
      </c>
      <c r="G2145" s="13" t="n">
        <f aca="false">IFERROR(D2145/C2145,"")</f>
        <v>0</v>
      </c>
    </row>
    <row r="2146" customFormat="false" ht="15" hidden="false" customHeight="true" outlineLevel="0" collapsed="false">
      <c r="A2146" s="7" t="s">
        <v>2689</v>
      </c>
      <c r="B2146" s="7" t="s">
        <v>5892</v>
      </c>
      <c r="C2146" s="7" t="n">
        <f aca="false">COUNTIFS('Duel Log'!AF$2:AF$5455,$A2146,'Duel Log'!AG$2:AG$5455,$B2146)</f>
        <v>1</v>
      </c>
      <c r="D2146" s="7" t="n">
        <f aca="false">COUNTIFS('Duel Log'!AF$2:AF$5455,$A2146,'Duel Log'!AG$2:AG$5455,$B2146,'Duel Log'!AH$2:AH$5455,"Win")</f>
        <v>0</v>
      </c>
      <c r="E2146" s="7" t="n">
        <f aca="false">COUNTIFS('Duel Log'!AF$2:AF$5455,$A2146,'Duel Log'!AG$2:AG$5455,$B2146,'Duel Log'!AH$2:AH$5455,"Loss")</f>
        <v>1</v>
      </c>
      <c r="F2146" s="7" t="n">
        <f aca="false">COUNTIFS('Duel Log'!AF$2:AF$5455,$A2146,'Duel Log'!AG$2:AG$5455,$B2146,'Duel Log'!AH$2:AH$5455,"Draw")</f>
        <v>0</v>
      </c>
      <c r="G2146" s="13" t="n">
        <f aca="false">IFERROR(D2146/C2146,"")</f>
        <v>0</v>
      </c>
    </row>
    <row r="2147" customFormat="false" ht="15" hidden="false" customHeight="true" outlineLevel="0" collapsed="false">
      <c r="A2147" s="7" t="s">
        <v>2689</v>
      </c>
      <c r="B2147" s="7" t="s">
        <v>206</v>
      </c>
      <c r="C2147" s="7" t="n">
        <f aca="false">COUNTIFS('Duel Log'!AF$2:AF$5455,$A2147,'Duel Log'!AG$2:AG$5455,$B2147)</f>
        <v>1</v>
      </c>
      <c r="D2147" s="7" t="n">
        <f aca="false">COUNTIFS('Duel Log'!AF$2:AF$5455,$A2147,'Duel Log'!AG$2:AG$5455,$B2147,'Duel Log'!AH$2:AH$5455,"Win")</f>
        <v>0</v>
      </c>
      <c r="E2147" s="7" t="n">
        <f aca="false">COUNTIFS('Duel Log'!AF$2:AF$5455,$A2147,'Duel Log'!AG$2:AG$5455,$B2147,'Duel Log'!AH$2:AH$5455,"Loss")</f>
        <v>1</v>
      </c>
      <c r="F2147" s="7" t="n">
        <f aca="false">COUNTIFS('Duel Log'!AF$2:AF$5455,$A2147,'Duel Log'!AG$2:AG$5455,$B2147,'Duel Log'!AH$2:AH$5455,"Draw")</f>
        <v>0</v>
      </c>
      <c r="G2147" s="13" t="n">
        <f aca="false">IFERROR(D2147/C2147,"")</f>
        <v>0</v>
      </c>
    </row>
    <row r="2148" customFormat="false" ht="15" hidden="false" customHeight="true" outlineLevel="0" collapsed="false">
      <c r="A2148" s="7" t="s">
        <v>2689</v>
      </c>
      <c r="B2148" s="7" t="s">
        <v>5870</v>
      </c>
      <c r="C2148" s="7" t="n">
        <f aca="false">COUNTIFS('Duel Log'!AF$2:AF$5455,$A2148,'Duel Log'!AG$2:AG$5455,$B2148)</f>
        <v>2</v>
      </c>
      <c r="D2148" s="7" t="n">
        <f aca="false">COUNTIFS('Duel Log'!AF$2:AF$5455,$A2148,'Duel Log'!AG$2:AG$5455,$B2148,'Duel Log'!AH$2:AH$5455,"Win")</f>
        <v>0</v>
      </c>
      <c r="E2148" s="7" t="n">
        <f aca="false">COUNTIFS('Duel Log'!AF$2:AF$5455,$A2148,'Duel Log'!AG$2:AG$5455,$B2148,'Duel Log'!AH$2:AH$5455,"Loss")</f>
        <v>2</v>
      </c>
      <c r="F2148" s="7" t="n">
        <f aca="false">COUNTIFS('Duel Log'!AF$2:AF$5455,$A2148,'Duel Log'!AG$2:AG$5455,$B2148,'Duel Log'!AH$2:AH$5455,"Draw")</f>
        <v>0</v>
      </c>
      <c r="G2148" s="13" t="n">
        <f aca="false">IFERROR(D2148/C2148,"")</f>
        <v>0</v>
      </c>
    </row>
    <row r="2149" customFormat="false" ht="15" hidden="false" customHeight="true" outlineLevel="0" collapsed="false">
      <c r="A2149" s="7" t="s">
        <v>2689</v>
      </c>
      <c r="B2149" s="7" t="s">
        <v>8479</v>
      </c>
      <c r="C2149" s="7" t="n">
        <f aca="false">COUNTIFS('Duel Log'!AF$2:AF$5455,$A2149,'Duel Log'!AG$2:AG$5455,$B2149)</f>
        <v>1</v>
      </c>
      <c r="D2149" s="7" t="n">
        <f aca="false">COUNTIFS('Duel Log'!AF$2:AF$5455,$A2149,'Duel Log'!AG$2:AG$5455,$B2149,'Duel Log'!AH$2:AH$5455,"Win")</f>
        <v>0</v>
      </c>
      <c r="E2149" s="7" t="n">
        <f aca="false">COUNTIFS('Duel Log'!AF$2:AF$5455,$A2149,'Duel Log'!AG$2:AG$5455,$B2149,'Duel Log'!AH$2:AH$5455,"Loss")</f>
        <v>1</v>
      </c>
      <c r="F2149" s="7" t="n">
        <f aca="false">COUNTIFS('Duel Log'!AF$2:AF$5455,$A2149,'Duel Log'!AG$2:AG$5455,$B2149,'Duel Log'!AH$2:AH$5455,"Draw")</f>
        <v>0</v>
      </c>
      <c r="G2149" s="13" t="n">
        <f aca="false">IFERROR(D2149/C2149,"")</f>
        <v>0</v>
      </c>
    </row>
    <row r="2150" customFormat="false" ht="15" hidden="false" customHeight="true" outlineLevel="0" collapsed="false">
      <c r="A2150" s="7" t="s">
        <v>2689</v>
      </c>
      <c r="B2150" s="7" t="s">
        <v>1167</v>
      </c>
      <c r="C2150" s="7" t="n">
        <f aca="false">COUNTIFS('Duel Log'!AF$2:AF$5455,$A2150,'Duel Log'!AG$2:AG$5455,$B2150)</f>
        <v>1</v>
      </c>
      <c r="D2150" s="7" t="n">
        <f aca="false">COUNTIFS('Duel Log'!AF$2:AF$5455,$A2150,'Duel Log'!AG$2:AG$5455,$B2150,'Duel Log'!AH$2:AH$5455,"Win")</f>
        <v>0</v>
      </c>
      <c r="E2150" s="7" t="n">
        <f aca="false">COUNTIFS('Duel Log'!AF$2:AF$5455,$A2150,'Duel Log'!AG$2:AG$5455,$B2150,'Duel Log'!AH$2:AH$5455,"Loss")</f>
        <v>1</v>
      </c>
      <c r="F2150" s="7" t="n">
        <f aca="false">COUNTIFS('Duel Log'!AF$2:AF$5455,$A2150,'Duel Log'!AG$2:AG$5455,$B2150,'Duel Log'!AH$2:AH$5455,"Draw")</f>
        <v>0</v>
      </c>
      <c r="G2150" s="13" t="n">
        <f aca="false">IFERROR(D2150/C2150,"")</f>
        <v>0</v>
      </c>
    </row>
    <row r="2151" customFormat="false" ht="15" hidden="false" customHeight="true" outlineLevel="0" collapsed="false">
      <c r="A2151" s="7" t="s">
        <v>6680</v>
      </c>
      <c r="B2151" s="7" t="s">
        <v>668</v>
      </c>
      <c r="C2151" s="7" t="n">
        <f aca="false">COUNTIFS('Duel Log'!AF$2:AF$5455,$A2151,'Duel Log'!AG$2:AG$5455,$B2151)</f>
        <v>1</v>
      </c>
      <c r="D2151" s="7" t="n">
        <f aca="false">COUNTIFS('Duel Log'!AF$2:AF$5455,$A2151,'Duel Log'!AG$2:AG$5455,$B2151,'Duel Log'!AH$2:AH$5455,"Win")</f>
        <v>0</v>
      </c>
      <c r="E2151" s="7" t="n">
        <f aca="false">COUNTIFS('Duel Log'!AF$2:AF$5455,$A2151,'Duel Log'!AG$2:AG$5455,$B2151,'Duel Log'!AH$2:AH$5455,"Loss")</f>
        <v>1</v>
      </c>
      <c r="F2151" s="7" t="n">
        <f aca="false">COUNTIFS('Duel Log'!AF$2:AF$5455,$A2151,'Duel Log'!AG$2:AG$5455,$B2151,'Duel Log'!AH$2:AH$5455,"Draw")</f>
        <v>0</v>
      </c>
      <c r="G2151" s="13" t="n">
        <f aca="false">IFERROR(D2151/C2151,"")</f>
        <v>0</v>
      </c>
    </row>
    <row r="2152" customFormat="false" ht="15" hidden="false" customHeight="true" outlineLevel="0" collapsed="false">
      <c r="A2152" s="7" t="s">
        <v>5392</v>
      </c>
      <c r="B2152" s="7" t="s">
        <v>2234</v>
      </c>
      <c r="C2152" s="7" t="n">
        <f aca="false">COUNTIFS('Duel Log'!AF$2:AF$5455,$A2152,'Duel Log'!AG$2:AG$5455,$B2152)</f>
        <v>1</v>
      </c>
      <c r="D2152" s="7" t="n">
        <f aca="false">COUNTIFS('Duel Log'!AF$2:AF$5455,$A2152,'Duel Log'!AG$2:AG$5455,$B2152,'Duel Log'!AH$2:AH$5455,"Win")</f>
        <v>0</v>
      </c>
      <c r="E2152" s="7" t="n">
        <f aca="false">COUNTIFS('Duel Log'!AF$2:AF$5455,$A2152,'Duel Log'!AG$2:AG$5455,$B2152,'Duel Log'!AH$2:AH$5455,"Loss")</f>
        <v>1</v>
      </c>
      <c r="F2152" s="7" t="n">
        <f aca="false">COUNTIFS('Duel Log'!AF$2:AF$5455,$A2152,'Duel Log'!AG$2:AG$5455,$B2152,'Duel Log'!AH$2:AH$5455,"Draw")</f>
        <v>0</v>
      </c>
      <c r="G2152" s="13" t="n">
        <f aca="false">IFERROR(D2152/C2152,"")</f>
        <v>0</v>
      </c>
    </row>
    <row r="2153" customFormat="false" ht="15" hidden="false" customHeight="true" outlineLevel="0" collapsed="false">
      <c r="A2153" s="7" t="s">
        <v>5851</v>
      </c>
      <c r="B2153" s="7" t="s">
        <v>134</v>
      </c>
      <c r="C2153" s="7" t="n">
        <f aca="false">COUNTIFS('Duel Log'!AF$2:AF$5455,$A2153,'Duel Log'!AG$2:AG$5455,$B2153)</f>
        <v>2</v>
      </c>
      <c r="D2153" s="7" t="n">
        <f aca="false">COUNTIFS('Duel Log'!AF$2:AF$5455,$A2153,'Duel Log'!AG$2:AG$5455,$B2153,'Duel Log'!AH$2:AH$5455,"Win")</f>
        <v>0</v>
      </c>
      <c r="E2153" s="7" t="n">
        <f aca="false">COUNTIFS('Duel Log'!AF$2:AF$5455,$A2153,'Duel Log'!AG$2:AG$5455,$B2153,'Duel Log'!AH$2:AH$5455,"Loss")</f>
        <v>2</v>
      </c>
      <c r="F2153" s="7" t="n">
        <f aca="false">COUNTIFS('Duel Log'!AF$2:AF$5455,$A2153,'Duel Log'!AG$2:AG$5455,$B2153,'Duel Log'!AH$2:AH$5455,"Draw")</f>
        <v>0</v>
      </c>
      <c r="G2153" s="13" t="n">
        <f aca="false">IFERROR(D2153/C2153,"")</f>
        <v>0</v>
      </c>
    </row>
    <row r="2154" customFormat="false" ht="15" hidden="false" customHeight="true" outlineLevel="0" collapsed="false">
      <c r="A2154" s="7" t="s">
        <v>7761</v>
      </c>
      <c r="B2154" s="7" t="s">
        <v>1052</v>
      </c>
      <c r="C2154" s="7" t="n">
        <f aca="false">COUNTIFS('Duel Log'!AF$2:AF$5455,$A2154,'Duel Log'!AG$2:AG$5455,$B2154)</f>
        <v>1</v>
      </c>
      <c r="D2154" s="7" t="n">
        <f aca="false">COUNTIFS('Duel Log'!AF$2:AF$5455,$A2154,'Duel Log'!AG$2:AG$5455,$B2154,'Duel Log'!AH$2:AH$5455,"Win")</f>
        <v>0</v>
      </c>
      <c r="E2154" s="7" t="n">
        <f aca="false">COUNTIFS('Duel Log'!AF$2:AF$5455,$A2154,'Duel Log'!AG$2:AG$5455,$B2154,'Duel Log'!AH$2:AH$5455,"Loss")</f>
        <v>1</v>
      </c>
      <c r="F2154" s="7" t="n">
        <f aca="false">COUNTIFS('Duel Log'!AF$2:AF$5455,$A2154,'Duel Log'!AG$2:AG$5455,$B2154,'Duel Log'!AH$2:AH$5455,"Draw")</f>
        <v>0</v>
      </c>
      <c r="G2154" s="13" t="n">
        <f aca="false">IFERROR(D2154/C2154,"")</f>
        <v>0</v>
      </c>
    </row>
    <row r="2155" customFormat="false" ht="15" hidden="false" customHeight="true" outlineLevel="0" collapsed="false">
      <c r="A2155" s="7" t="s">
        <v>3040</v>
      </c>
      <c r="B2155" s="7" t="s">
        <v>1175</v>
      </c>
      <c r="C2155" s="7" t="n">
        <f aca="false">COUNTIFS('Duel Log'!AF$2:AF$5455,$A2155,'Duel Log'!AG$2:AG$5455,$B2155)</f>
        <v>1</v>
      </c>
      <c r="D2155" s="7" t="n">
        <f aca="false">COUNTIFS('Duel Log'!AF$2:AF$5455,$A2155,'Duel Log'!AG$2:AG$5455,$B2155,'Duel Log'!AH$2:AH$5455,"Win")</f>
        <v>1</v>
      </c>
      <c r="E2155" s="7" t="n">
        <f aca="false">COUNTIFS('Duel Log'!AF$2:AF$5455,$A2155,'Duel Log'!AG$2:AG$5455,$B2155,'Duel Log'!AH$2:AH$5455,"Loss")</f>
        <v>0</v>
      </c>
      <c r="F2155" s="7" t="n">
        <f aca="false">COUNTIFS('Duel Log'!AF$2:AF$5455,$A2155,'Duel Log'!AG$2:AG$5455,$B2155,'Duel Log'!AH$2:AH$5455,"Draw")</f>
        <v>0</v>
      </c>
      <c r="G2155" s="13" t="n">
        <f aca="false">IFERROR(D2155/C2155,"")</f>
        <v>1</v>
      </c>
    </row>
    <row r="2156" customFormat="false" ht="15" hidden="false" customHeight="true" outlineLevel="0" collapsed="false">
      <c r="A2156" s="7" t="s">
        <v>3057</v>
      </c>
      <c r="B2156" s="7" t="s">
        <v>6465</v>
      </c>
      <c r="C2156" s="7" t="n">
        <f aca="false">COUNTIFS('Duel Log'!AF$2:AF$5455,$A2156,'Duel Log'!AG$2:AG$5455,$B2156)</f>
        <v>2</v>
      </c>
      <c r="D2156" s="7" t="n">
        <f aca="false">COUNTIFS('Duel Log'!AF$2:AF$5455,$A2156,'Duel Log'!AG$2:AG$5455,$B2156,'Duel Log'!AH$2:AH$5455,"Win")</f>
        <v>2</v>
      </c>
      <c r="E2156" s="7" t="n">
        <f aca="false">COUNTIFS('Duel Log'!AF$2:AF$5455,$A2156,'Duel Log'!AG$2:AG$5455,$B2156,'Duel Log'!AH$2:AH$5455,"Loss")</f>
        <v>0</v>
      </c>
      <c r="F2156" s="7" t="n">
        <f aca="false">COUNTIFS('Duel Log'!AF$2:AF$5455,$A2156,'Duel Log'!AG$2:AG$5455,$B2156,'Duel Log'!AH$2:AH$5455,"Draw")</f>
        <v>0</v>
      </c>
      <c r="G2156" s="13" t="n">
        <f aca="false">IFERROR(D2156/C2156,"")</f>
        <v>1</v>
      </c>
    </row>
    <row r="2157" customFormat="false" ht="15" hidden="false" customHeight="true" outlineLevel="0" collapsed="false">
      <c r="A2157" s="7" t="s">
        <v>3057</v>
      </c>
      <c r="B2157" s="7" t="s">
        <v>3056</v>
      </c>
      <c r="C2157" s="7" t="n">
        <f aca="false">COUNTIFS('Duel Log'!AF$2:AF$5455,$A2157,'Duel Log'!AG$2:AG$5455,$B2157)</f>
        <v>1</v>
      </c>
      <c r="D2157" s="7" t="n">
        <f aca="false">COUNTIFS('Duel Log'!AF$2:AF$5455,$A2157,'Duel Log'!AG$2:AG$5455,$B2157,'Duel Log'!AH$2:AH$5455,"Win")</f>
        <v>1</v>
      </c>
      <c r="E2157" s="7" t="n">
        <f aca="false">COUNTIFS('Duel Log'!AF$2:AF$5455,$A2157,'Duel Log'!AG$2:AG$5455,$B2157,'Duel Log'!AH$2:AH$5455,"Loss")</f>
        <v>0</v>
      </c>
      <c r="F2157" s="7" t="n">
        <f aca="false">COUNTIFS('Duel Log'!AF$2:AF$5455,$A2157,'Duel Log'!AG$2:AG$5455,$B2157,'Duel Log'!AH$2:AH$5455,"Draw")</f>
        <v>0</v>
      </c>
      <c r="G2157" s="13" t="n">
        <f aca="false">IFERROR(D2157/C2157,"")</f>
        <v>1</v>
      </c>
    </row>
    <row r="2158" customFormat="false" ht="15" hidden="false" customHeight="true" outlineLevel="0" collapsed="false">
      <c r="A2158" s="7" t="s">
        <v>4549</v>
      </c>
      <c r="B2158" s="7" t="s">
        <v>180</v>
      </c>
      <c r="C2158" s="7" t="n">
        <f aca="false">COUNTIFS('Duel Log'!AF$2:AF$5455,$A2158,'Duel Log'!AG$2:AG$5455,$B2158)</f>
        <v>1</v>
      </c>
      <c r="D2158" s="7" t="n">
        <f aca="false">COUNTIFS('Duel Log'!AF$2:AF$5455,$A2158,'Duel Log'!AG$2:AG$5455,$B2158,'Duel Log'!AH$2:AH$5455,"Win")</f>
        <v>0</v>
      </c>
      <c r="E2158" s="7" t="n">
        <f aca="false">COUNTIFS('Duel Log'!AF$2:AF$5455,$A2158,'Duel Log'!AG$2:AG$5455,$B2158,'Duel Log'!AH$2:AH$5455,"Loss")</f>
        <v>1</v>
      </c>
      <c r="F2158" s="7" t="n">
        <f aca="false">COUNTIFS('Duel Log'!AF$2:AF$5455,$A2158,'Duel Log'!AG$2:AG$5455,$B2158,'Duel Log'!AH$2:AH$5455,"Draw")</f>
        <v>0</v>
      </c>
      <c r="G2158" s="13" t="n">
        <f aca="false">IFERROR(D2158/C2158,"")</f>
        <v>0</v>
      </c>
    </row>
    <row r="2159" customFormat="false" ht="15" hidden="false" customHeight="true" outlineLevel="0" collapsed="false">
      <c r="A2159" s="7" t="s">
        <v>6510</v>
      </c>
      <c r="B2159" s="7" t="s">
        <v>6511</v>
      </c>
      <c r="C2159" s="7" t="n">
        <f aca="false">COUNTIFS('Duel Log'!AF$2:AF$5455,$A2159,'Duel Log'!AG$2:AG$5455,$B2159)</f>
        <v>1</v>
      </c>
      <c r="D2159" s="7" t="n">
        <f aca="false">COUNTIFS('Duel Log'!AF$2:AF$5455,$A2159,'Duel Log'!AG$2:AG$5455,$B2159,'Duel Log'!AH$2:AH$5455,"Win")</f>
        <v>1</v>
      </c>
      <c r="E2159" s="7" t="n">
        <f aca="false">COUNTIFS('Duel Log'!AF$2:AF$5455,$A2159,'Duel Log'!AG$2:AG$5455,$B2159,'Duel Log'!AH$2:AH$5455,"Loss")</f>
        <v>0</v>
      </c>
      <c r="F2159" s="7" t="n">
        <f aca="false">COUNTIFS('Duel Log'!AF$2:AF$5455,$A2159,'Duel Log'!AG$2:AG$5455,$B2159,'Duel Log'!AH$2:AH$5455,"Draw")</f>
        <v>0</v>
      </c>
      <c r="G2159" s="13" t="n">
        <f aca="false">IFERROR(D2159/C2159,"")</f>
        <v>1</v>
      </c>
    </row>
    <row r="2160" customFormat="false" ht="15" hidden="false" customHeight="true" outlineLevel="0" collapsed="false">
      <c r="A2160" s="7" t="s">
        <v>4706</v>
      </c>
      <c r="B2160" s="7" t="s">
        <v>4707</v>
      </c>
      <c r="C2160" s="7" t="n">
        <f aca="false">COUNTIFS('Duel Log'!AF$2:AF$5455,$A2160,'Duel Log'!AG$2:AG$5455,$B2160)</f>
        <v>2</v>
      </c>
      <c r="D2160" s="7" t="n">
        <f aca="false">COUNTIFS('Duel Log'!AF$2:AF$5455,$A2160,'Duel Log'!AG$2:AG$5455,$B2160,'Duel Log'!AH$2:AH$5455,"Win")</f>
        <v>0</v>
      </c>
      <c r="E2160" s="7" t="n">
        <f aca="false">COUNTIFS('Duel Log'!AF$2:AF$5455,$A2160,'Duel Log'!AG$2:AG$5455,$B2160,'Duel Log'!AH$2:AH$5455,"Loss")</f>
        <v>2</v>
      </c>
      <c r="F2160" s="7" t="n">
        <f aca="false">COUNTIFS('Duel Log'!AF$2:AF$5455,$A2160,'Duel Log'!AG$2:AG$5455,$B2160,'Duel Log'!AH$2:AH$5455,"Draw")</f>
        <v>0</v>
      </c>
      <c r="G2160" s="13" t="n">
        <f aca="false">IFERROR(D2160/C2160,"")</f>
        <v>0</v>
      </c>
    </row>
    <row r="2161" customFormat="false" ht="15" hidden="false" customHeight="true" outlineLevel="0" collapsed="false">
      <c r="A2161" s="7" t="s">
        <v>3208</v>
      </c>
      <c r="B2161" s="7" t="s">
        <v>3207</v>
      </c>
      <c r="C2161" s="7" t="n">
        <f aca="false">COUNTIFS('Duel Log'!AF$2:AF$5455,$A2161,'Duel Log'!AG$2:AG$5455,$B2161)</f>
        <v>1</v>
      </c>
      <c r="D2161" s="7" t="n">
        <f aca="false">COUNTIFS('Duel Log'!AF$2:AF$5455,$A2161,'Duel Log'!AG$2:AG$5455,$B2161,'Duel Log'!AH$2:AH$5455,"Win")</f>
        <v>1</v>
      </c>
      <c r="E2161" s="7" t="n">
        <f aca="false">COUNTIFS('Duel Log'!AF$2:AF$5455,$A2161,'Duel Log'!AG$2:AG$5455,$B2161,'Duel Log'!AH$2:AH$5455,"Loss")</f>
        <v>0</v>
      </c>
      <c r="F2161" s="7" t="n">
        <f aca="false">COUNTIFS('Duel Log'!AF$2:AF$5455,$A2161,'Duel Log'!AG$2:AG$5455,$B2161,'Duel Log'!AH$2:AH$5455,"Draw")</f>
        <v>0</v>
      </c>
      <c r="G2161" s="13" t="n">
        <f aca="false">IFERROR(D2161/C2161,"")</f>
        <v>1</v>
      </c>
    </row>
    <row r="2162" customFormat="false" ht="15" hidden="false" customHeight="true" outlineLevel="0" collapsed="false">
      <c r="A2162" s="7" t="s">
        <v>4629</v>
      </c>
      <c r="B2162" s="7" t="s">
        <v>4628</v>
      </c>
      <c r="C2162" s="7" t="n">
        <f aca="false">COUNTIFS('Duel Log'!AF$2:AF$5455,$A2162,'Duel Log'!AG$2:AG$5455,$B2162)</f>
        <v>1</v>
      </c>
      <c r="D2162" s="7" t="n">
        <f aca="false">COUNTIFS('Duel Log'!AF$2:AF$5455,$A2162,'Duel Log'!AG$2:AG$5455,$B2162,'Duel Log'!AH$2:AH$5455,"Win")</f>
        <v>1</v>
      </c>
      <c r="E2162" s="7" t="n">
        <f aca="false">COUNTIFS('Duel Log'!AF$2:AF$5455,$A2162,'Duel Log'!AG$2:AG$5455,$B2162,'Duel Log'!AH$2:AH$5455,"Loss")</f>
        <v>0</v>
      </c>
      <c r="F2162" s="7" t="n">
        <f aca="false">COUNTIFS('Duel Log'!AF$2:AF$5455,$A2162,'Duel Log'!AG$2:AG$5455,$B2162,'Duel Log'!AH$2:AH$5455,"Draw")</f>
        <v>0</v>
      </c>
      <c r="G2162" s="13" t="n">
        <f aca="false">IFERROR(D2162/C2162,"")</f>
        <v>1</v>
      </c>
    </row>
    <row r="2163" customFormat="false" ht="15" hidden="false" customHeight="true" outlineLevel="0" collapsed="false">
      <c r="A2163" s="7" t="s">
        <v>289</v>
      </c>
      <c r="B2163" s="7" t="s">
        <v>288</v>
      </c>
      <c r="C2163" s="7" t="n">
        <f aca="false">COUNTIFS('Duel Log'!AF$2:AF$5455,$A2163,'Duel Log'!AG$2:AG$5455,$B2163)</f>
        <v>1</v>
      </c>
      <c r="D2163" s="7" t="n">
        <f aca="false">COUNTIFS('Duel Log'!AF$2:AF$5455,$A2163,'Duel Log'!AG$2:AG$5455,$B2163,'Duel Log'!AH$2:AH$5455,"Win")</f>
        <v>0</v>
      </c>
      <c r="E2163" s="7" t="n">
        <f aca="false">COUNTIFS('Duel Log'!AF$2:AF$5455,$A2163,'Duel Log'!AG$2:AG$5455,$B2163,'Duel Log'!AH$2:AH$5455,"Loss")</f>
        <v>1</v>
      </c>
      <c r="F2163" s="7" t="n">
        <f aca="false">COUNTIFS('Duel Log'!AF$2:AF$5455,$A2163,'Duel Log'!AG$2:AG$5455,$B2163,'Duel Log'!AH$2:AH$5455,"Draw")</f>
        <v>0</v>
      </c>
      <c r="G2163" s="13" t="n">
        <f aca="false">IFERROR(D2163/C2163,"")</f>
        <v>0</v>
      </c>
    </row>
    <row r="2164" customFormat="false" ht="15" hidden="false" customHeight="true" outlineLevel="0" collapsed="false">
      <c r="A2164" s="7" t="s">
        <v>6214</v>
      </c>
      <c r="B2164" s="7" t="s">
        <v>787</v>
      </c>
      <c r="C2164" s="7" t="n">
        <f aca="false">COUNTIFS('Duel Log'!AF$2:AF$5455,$A2164,'Duel Log'!AG$2:AG$5455,$B2164)</f>
        <v>1</v>
      </c>
      <c r="D2164" s="7" t="n">
        <f aca="false">COUNTIFS('Duel Log'!AF$2:AF$5455,$A2164,'Duel Log'!AG$2:AG$5455,$B2164,'Duel Log'!AH$2:AH$5455,"Win")</f>
        <v>1</v>
      </c>
      <c r="E2164" s="7" t="n">
        <f aca="false">COUNTIFS('Duel Log'!AF$2:AF$5455,$A2164,'Duel Log'!AG$2:AG$5455,$B2164,'Duel Log'!AH$2:AH$5455,"Loss")</f>
        <v>0</v>
      </c>
      <c r="F2164" s="7" t="n">
        <f aca="false">COUNTIFS('Duel Log'!AF$2:AF$5455,$A2164,'Duel Log'!AG$2:AG$5455,$B2164,'Duel Log'!AH$2:AH$5455,"Draw")</f>
        <v>0</v>
      </c>
      <c r="G2164" s="13" t="n">
        <f aca="false">IFERROR(D2164/C2164,"")</f>
        <v>1</v>
      </c>
    </row>
    <row r="2165" customFormat="false" ht="15" hidden="false" customHeight="true" outlineLevel="0" collapsed="false">
      <c r="A2165" s="7" t="s">
        <v>6214</v>
      </c>
      <c r="B2165" s="7" t="s">
        <v>9536</v>
      </c>
      <c r="C2165" s="7" t="n">
        <f aca="false">COUNTIFS('Duel Log'!AF$2:AF$5455,$A2165,'Duel Log'!AG$2:AG$5455,$B2165)</f>
        <v>1</v>
      </c>
      <c r="D2165" s="7" t="n">
        <f aca="false">COUNTIFS('Duel Log'!AF$2:AF$5455,$A2165,'Duel Log'!AG$2:AG$5455,$B2165,'Duel Log'!AH$2:AH$5455,"Win")</f>
        <v>1</v>
      </c>
      <c r="E2165" s="7" t="n">
        <f aca="false">COUNTIFS('Duel Log'!AF$2:AF$5455,$A2165,'Duel Log'!AG$2:AG$5455,$B2165,'Duel Log'!AH$2:AH$5455,"Loss")</f>
        <v>0</v>
      </c>
      <c r="F2165" s="7" t="n">
        <f aca="false">COUNTIFS('Duel Log'!AF$2:AF$5455,$A2165,'Duel Log'!AG$2:AG$5455,$B2165,'Duel Log'!AH$2:AH$5455,"Draw")</f>
        <v>0</v>
      </c>
      <c r="G2165" s="13" t="n">
        <f aca="false">IFERROR(D2165/C2165,"")</f>
        <v>1</v>
      </c>
    </row>
    <row r="2166" customFormat="false" ht="15" hidden="false" customHeight="true" outlineLevel="0" collapsed="false">
      <c r="A2166" s="7" t="s">
        <v>6214</v>
      </c>
      <c r="B2166" s="7" t="s">
        <v>9565</v>
      </c>
      <c r="C2166" s="7" t="n">
        <f aca="false">COUNTIFS('Duel Log'!AF$2:AF$5455,$A2166,'Duel Log'!AG$2:AG$5455,$B2166)</f>
        <v>1</v>
      </c>
      <c r="D2166" s="7" t="n">
        <f aca="false">COUNTIFS('Duel Log'!AF$2:AF$5455,$A2166,'Duel Log'!AG$2:AG$5455,$B2166,'Duel Log'!AH$2:AH$5455,"Win")</f>
        <v>1</v>
      </c>
      <c r="E2166" s="7" t="n">
        <f aca="false">COUNTIFS('Duel Log'!AF$2:AF$5455,$A2166,'Duel Log'!AG$2:AG$5455,$B2166,'Duel Log'!AH$2:AH$5455,"Loss")</f>
        <v>0</v>
      </c>
      <c r="F2166" s="7" t="n">
        <f aca="false">COUNTIFS('Duel Log'!AF$2:AF$5455,$A2166,'Duel Log'!AG$2:AG$5455,$B2166,'Duel Log'!AH$2:AH$5455,"Draw")</f>
        <v>0</v>
      </c>
      <c r="G2166" s="13" t="n">
        <f aca="false">IFERROR(D2166/C2166,"")</f>
        <v>1</v>
      </c>
    </row>
    <row r="2167" customFormat="false" ht="15" hidden="false" customHeight="true" outlineLevel="0" collapsed="false">
      <c r="A2167" s="7" t="s">
        <v>1886</v>
      </c>
      <c r="B2167" s="7" t="s">
        <v>134</v>
      </c>
      <c r="C2167" s="7" t="n">
        <f aca="false">COUNTIFS('Duel Log'!AF$2:AF$5455,$A2167,'Duel Log'!AG$2:AG$5455,$B2167)</f>
        <v>2</v>
      </c>
      <c r="D2167" s="7" t="n">
        <f aca="false">COUNTIFS('Duel Log'!AF$2:AF$5455,$A2167,'Duel Log'!AG$2:AG$5455,$B2167,'Duel Log'!AH$2:AH$5455,"Win")</f>
        <v>2</v>
      </c>
      <c r="E2167" s="7" t="n">
        <f aca="false">COUNTIFS('Duel Log'!AF$2:AF$5455,$A2167,'Duel Log'!AG$2:AG$5455,$B2167,'Duel Log'!AH$2:AH$5455,"Loss")</f>
        <v>0</v>
      </c>
      <c r="F2167" s="7" t="n">
        <f aca="false">COUNTIFS('Duel Log'!AF$2:AF$5455,$A2167,'Duel Log'!AG$2:AG$5455,$B2167,'Duel Log'!AH$2:AH$5455,"Draw")</f>
        <v>0</v>
      </c>
      <c r="G2167" s="13" t="n">
        <f aca="false">IFERROR(D2167/C2167,"")</f>
        <v>1</v>
      </c>
    </row>
    <row r="2168" customFormat="false" ht="15" hidden="false" customHeight="true" outlineLevel="0" collapsed="false">
      <c r="A2168" s="7" t="s">
        <v>1886</v>
      </c>
      <c r="B2168" s="7" t="s">
        <v>1050</v>
      </c>
      <c r="C2168" s="7" t="n">
        <f aca="false">COUNTIFS('Duel Log'!AF$2:AF$5455,$A2168,'Duel Log'!AG$2:AG$5455,$B2168)</f>
        <v>2</v>
      </c>
      <c r="D2168" s="7" t="n">
        <f aca="false">COUNTIFS('Duel Log'!AF$2:AF$5455,$A2168,'Duel Log'!AG$2:AG$5455,$B2168,'Duel Log'!AH$2:AH$5455,"Win")</f>
        <v>0</v>
      </c>
      <c r="E2168" s="7" t="n">
        <f aca="false">COUNTIFS('Duel Log'!AF$2:AF$5455,$A2168,'Duel Log'!AG$2:AG$5455,$B2168,'Duel Log'!AH$2:AH$5455,"Loss")</f>
        <v>2</v>
      </c>
      <c r="F2168" s="7" t="n">
        <f aca="false">COUNTIFS('Duel Log'!AF$2:AF$5455,$A2168,'Duel Log'!AG$2:AG$5455,$B2168,'Duel Log'!AH$2:AH$5455,"Draw")</f>
        <v>0</v>
      </c>
      <c r="G2168" s="13" t="n">
        <f aca="false">IFERROR(D2168/C2168,"")</f>
        <v>0</v>
      </c>
    </row>
    <row r="2169" customFormat="false" ht="15" hidden="false" customHeight="true" outlineLevel="0" collapsed="false">
      <c r="A2169" s="7" t="s">
        <v>3707</v>
      </c>
      <c r="B2169" s="7" t="s">
        <v>492</v>
      </c>
      <c r="C2169" s="7" t="n">
        <f aca="false">COUNTIFS('Duel Log'!AF$2:AF$5455,$A2169,'Duel Log'!AG$2:AG$5455,$B2169)</f>
        <v>2</v>
      </c>
      <c r="D2169" s="7" t="n">
        <f aca="false">COUNTIFS('Duel Log'!AF$2:AF$5455,$A2169,'Duel Log'!AG$2:AG$5455,$B2169,'Duel Log'!AH$2:AH$5455,"Win")</f>
        <v>2</v>
      </c>
      <c r="E2169" s="7" t="n">
        <f aca="false">COUNTIFS('Duel Log'!AF$2:AF$5455,$A2169,'Duel Log'!AG$2:AG$5455,$B2169,'Duel Log'!AH$2:AH$5455,"Loss")</f>
        <v>0</v>
      </c>
      <c r="F2169" s="7" t="n">
        <f aca="false">COUNTIFS('Duel Log'!AF$2:AF$5455,$A2169,'Duel Log'!AG$2:AG$5455,$B2169,'Duel Log'!AH$2:AH$5455,"Draw")</f>
        <v>0</v>
      </c>
      <c r="G2169" s="13" t="n">
        <f aca="false">IFERROR(D2169/C2169,"")</f>
        <v>1</v>
      </c>
    </row>
    <row r="2170" customFormat="false" ht="15" hidden="false" customHeight="true" outlineLevel="0" collapsed="false">
      <c r="A2170" s="7" t="s">
        <v>7289</v>
      </c>
      <c r="B2170" s="7" t="s">
        <v>368</v>
      </c>
      <c r="C2170" s="7" t="n">
        <f aca="false">COUNTIFS('Duel Log'!AF$2:AF$5455,$A2170,'Duel Log'!AG$2:AG$5455,$B2170)</f>
        <v>1</v>
      </c>
      <c r="D2170" s="7" t="n">
        <f aca="false">COUNTIFS('Duel Log'!AF$2:AF$5455,$A2170,'Duel Log'!AG$2:AG$5455,$B2170,'Duel Log'!AH$2:AH$5455,"Win")</f>
        <v>0</v>
      </c>
      <c r="E2170" s="7" t="n">
        <f aca="false">COUNTIFS('Duel Log'!AF$2:AF$5455,$A2170,'Duel Log'!AG$2:AG$5455,$B2170,'Duel Log'!AH$2:AH$5455,"Loss")</f>
        <v>1</v>
      </c>
      <c r="F2170" s="7" t="n">
        <f aca="false">COUNTIFS('Duel Log'!AF$2:AF$5455,$A2170,'Duel Log'!AG$2:AG$5455,$B2170,'Duel Log'!AH$2:AH$5455,"Draw")</f>
        <v>0</v>
      </c>
      <c r="G2170" s="13" t="n">
        <f aca="false">IFERROR(D2170/C2170,"")</f>
        <v>0</v>
      </c>
    </row>
    <row r="2171" customFormat="false" ht="15" hidden="false" customHeight="true" outlineLevel="0" collapsed="false">
      <c r="A2171" s="7" t="s">
        <v>2705</v>
      </c>
      <c r="B2171" s="7" t="s">
        <v>2706</v>
      </c>
      <c r="C2171" s="7" t="n">
        <f aca="false">COUNTIFS('Duel Log'!AF$2:AF$5455,$A2171,'Duel Log'!AG$2:AG$5455,$B2171)</f>
        <v>1</v>
      </c>
      <c r="D2171" s="7" t="n">
        <f aca="false">COUNTIFS('Duel Log'!AF$2:AF$5455,$A2171,'Duel Log'!AG$2:AG$5455,$B2171,'Duel Log'!AH$2:AH$5455,"Win")</f>
        <v>0</v>
      </c>
      <c r="E2171" s="7" t="n">
        <f aca="false">COUNTIFS('Duel Log'!AF$2:AF$5455,$A2171,'Duel Log'!AG$2:AG$5455,$B2171,'Duel Log'!AH$2:AH$5455,"Loss")</f>
        <v>1</v>
      </c>
      <c r="F2171" s="7" t="n">
        <f aca="false">COUNTIFS('Duel Log'!AF$2:AF$5455,$A2171,'Duel Log'!AG$2:AG$5455,$B2171,'Duel Log'!AH$2:AH$5455,"Draw")</f>
        <v>0</v>
      </c>
      <c r="G2171" s="13" t="n">
        <f aca="false">IFERROR(D2171/C2171,"")</f>
        <v>0</v>
      </c>
    </row>
    <row r="2172" customFormat="false" ht="15" hidden="false" customHeight="true" outlineLevel="0" collapsed="false">
      <c r="A2172" s="7" t="s">
        <v>3324</v>
      </c>
      <c r="B2172" s="7" t="s">
        <v>180</v>
      </c>
      <c r="C2172" s="7" t="n">
        <f aca="false">COUNTIFS('Duel Log'!AF$2:AF$5455,$A2172,'Duel Log'!AG$2:AG$5455,$B2172)</f>
        <v>4</v>
      </c>
      <c r="D2172" s="7" t="n">
        <f aca="false">COUNTIFS('Duel Log'!AF$2:AF$5455,$A2172,'Duel Log'!AG$2:AG$5455,$B2172,'Duel Log'!AH$2:AH$5455,"Win")</f>
        <v>4</v>
      </c>
      <c r="E2172" s="7" t="n">
        <f aca="false">COUNTIFS('Duel Log'!AF$2:AF$5455,$A2172,'Duel Log'!AG$2:AG$5455,$B2172,'Duel Log'!AH$2:AH$5455,"Loss")</f>
        <v>0</v>
      </c>
      <c r="F2172" s="7" t="n">
        <f aca="false">COUNTIFS('Duel Log'!AF$2:AF$5455,$A2172,'Duel Log'!AG$2:AG$5455,$B2172,'Duel Log'!AH$2:AH$5455,"Draw")</f>
        <v>0</v>
      </c>
      <c r="G2172" s="13" t="n">
        <f aca="false">IFERROR(D2172/C2172,"")</f>
        <v>1</v>
      </c>
    </row>
    <row r="2173" customFormat="false" ht="15" hidden="false" customHeight="true" outlineLevel="0" collapsed="false">
      <c r="A2173" s="7" t="s">
        <v>3324</v>
      </c>
      <c r="B2173" s="7" t="s">
        <v>1540</v>
      </c>
      <c r="C2173" s="7" t="n">
        <f aca="false">COUNTIFS('Duel Log'!AF$2:AF$5455,$A2173,'Duel Log'!AG$2:AG$5455,$B2173)</f>
        <v>1</v>
      </c>
      <c r="D2173" s="7" t="n">
        <f aca="false">COUNTIFS('Duel Log'!AF$2:AF$5455,$A2173,'Duel Log'!AG$2:AG$5455,$B2173,'Duel Log'!AH$2:AH$5455,"Win")</f>
        <v>0</v>
      </c>
      <c r="E2173" s="7" t="n">
        <f aca="false">COUNTIFS('Duel Log'!AF$2:AF$5455,$A2173,'Duel Log'!AG$2:AG$5455,$B2173,'Duel Log'!AH$2:AH$5455,"Loss")</f>
        <v>1</v>
      </c>
      <c r="F2173" s="7" t="n">
        <f aca="false">COUNTIFS('Duel Log'!AF$2:AF$5455,$A2173,'Duel Log'!AG$2:AG$5455,$B2173,'Duel Log'!AH$2:AH$5455,"Draw")</f>
        <v>0</v>
      </c>
      <c r="G2173" s="13" t="n">
        <f aca="false">IFERROR(D2173/C2173,"")</f>
        <v>0</v>
      </c>
    </row>
    <row r="2174" customFormat="false" ht="15" hidden="false" customHeight="true" outlineLevel="0" collapsed="false">
      <c r="A2174" s="7" t="s">
        <v>3231</v>
      </c>
      <c r="B2174" s="7" t="s">
        <v>635</v>
      </c>
      <c r="C2174" s="7" t="n">
        <f aca="false">COUNTIFS('Duel Log'!AF$2:AF$5455,$A2174,'Duel Log'!AG$2:AG$5455,$B2174)</f>
        <v>4</v>
      </c>
      <c r="D2174" s="7" t="n">
        <f aca="false">COUNTIFS('Duel Log'!AF$2:AF$5455,$A2174,'Duel Log'!AG$2:AG$5455,$B2174,'Duel Log'!AH$2:AH$5455,"Win")</f>
        <v>2</v>
      </c>
      <c r="E2174" s="7" t="n">
        <f aca="false">COUNTIFS('Duel Log'!AF$2:AF$5455,$A2174,'Duel Log'!AG$2:AG$5455,$B2174,'Duel Log'!AH$2:AH$5455,"Loss")</f>
        <v>2</v>
      </c>
      <c r="F2174" s="7" t="n">
        <f aca="false">COUNTIFS('Duel Log'!AF$2:AF$5455,$A2174,'Duel Log'!AG$2:AG$5455,$B2174,'Duel Log'!AH$2:AH$5455,"Draw")</f>
        <v>0</v>
      </c>
      <c r="G2174" s="13" t="n">
        <f aca="false">IFERROR(D2174/C2174,"")</f>
        <v>0.5</v>
      </c>
    </row>
    <row r="2175" customFormat="false" ht="15" hidden="false" customHeight="true" outlineLevel="0" collapsed="false">
      <c r="A2175" s="7" t="s">
        <v>2696</v>
      </c>
      <c r="B2175" s="7" t="s">
        <v>2697</v>
      </c>
      <c r="C2175" s="7" t="n">
        <f aca="false">COUNTIFS('Duel Log'!AF$2:AF$5455,$A2175,'Duel Log'!AG$2:AG$5455,$B2175)</f>
        <v>1</v>
      </c>
      <c r="D2175" s="7" t="n">
        <f aca="false">COUNTIFS('Duel Log'!AF$2:AF$5455,$A2175,'Duel Log'!AG$2:AG$5455,$B2175,'Duel Log'!AH$2:AH$5455,"Win")</f>
        <v>1</v>
      </c>
      <c r="E2175" s="7" t="n">
        <f aca="false">COUNTIFS('Duel Log'!AF$2:AF$5455,$A2175,'Duel Log'!AG$2:AG$5455,$B2175,'Duel Log'!AH$2:AH$5455,"Loss")</f>
        <v>0</v>
      </c>
      <c r="F2175" s="7" t="n">
        <f aca="false">COUNTIFS('Duel Log'!AF$2:AF$5455,$A2175,'Duel Log'!AG$2:AG$5455,$B2175,'Duel Log'!AH$2:AH$5455,"Draw")</f>
        <v>0</v>
      </c>
      <c r="G2175" s="13" t="n">
        <f aca="false">IFERROR(D2175/C2175,"")</f>
        <v>1</v>
      </c>
    </row>
    <row r="2176" customFormat="false" ht="15" hidden="false" customHeight="true" outlineLevel="0" collapsed="false">
      <c r="A2176" s="7" t="s">
        <v>1667</v>
      </c>
      <c r="B2176" s="7" t="s">
        <v>1666</v>
      </c>
      <c r="C2176" s="7" t="n">
        <f aca="false">COUNTIFS('Duel Log'!AF$2:AF$5455,$A2176,'Duel Log'!AG$2:AG$5455,$B2176)</f>
        <v>1</v>
      </c>
      <c r="D2176" s="7" t="n">
        <f aca="false">COUNTIFS('Duel Log'!AF$2:AF$5455,$A2176,'Duel Log'!AG$2:AG$5455,$B2176,'Duel Log'!AH$2:AH$5455,"Win")</f>
        <v>0</v>
      </c>
      <c r="E2176" s="7" t="n">
        <f aca="false">COUNTIFS('Duel Log'!AF$2:AF$5455,$A2176,'Duel Log'!AG$2:AG$5455,$B2176,'Duel Log'!AH$2:AH$5455,"Loss")</f>
        <v>1</v>
      </c>
      <c r="F2176" s="7" t="n">
        <f aca="false">COUNTIFS('Duel Log'!AF$2:AF$5455,$A2176,'Duel Log'!AG$2:AG$5455,$B2176,'Duel Log'!AH$2:AH$5455,"Draw")</f>
        <v>0</v>
      </c>
      <c r="G2176" s="13" t="n">
        <f aca="false">IFERROR(D2176/C2176,"")</f>
        <v>0</v>
      </c>
    </row>
    <row r="2177" customFormat="false" ht="15" hidden="false" customHeight="true" outlineLevel="0" collapsed="false">
      <c r="A2177" s="7" t="s">
        <v>2979</v>
      </c>
      <c r="B2177" s="7" t="s">
        <v>2978</v>
      </c>
      <c r="C2177" s="7" t="n">
        <f aca="false">COUNTIFS('Duel Log'!AF$2:AF$5455,$A2177,'Duel Log'!AG$2:AG$5455,$B2177)</f>
        <v>2</v>
      </c>
      <c r="D2177" s="7" t="n">
        <f aca="false">COUNTIFS('Duel Log'!AF$2:AF$5455,$A2177,'Duel Log'!AG$2:AG$5455,$B2177,'Duel Log'!AH$2:AH$5455,"Win")</f>
        <v>2</v>
      </c>
      <c r="E2177" s="7" t="n">
        <f aca="false">COUNTIFS('Duel Log'!AF$2:AF$5455,$A2177,'Duel Log'!AG$2:AG$5455,$B2177,'Duel Log'!AH$2:AH$5455,"Loss")</f>
        <v>0</v>
      </c>
      <c r="F2177" s="7" t="n">
        <f aca="false">COUNTIFS('Duel Log'!AF$2:AF$5455,$A2177,'Duel Log'!AG$2:AG$5455,$B2177,'Duel Log'!AH$2:AH$5455,"Draw")</f>
        <v>0</v>
      </c>
      <c r="G2177" s="13" t="n">
        <f aca="false">IFERROR(D2177/C2177,"")</f>
        <v>1</v>
      </c>
    </row>
    <row r="2178" customFormat="false" ht="15" hidden="false" customHeight="true" outlineLevel="0" collapsed="false">
      <c r="A2178" s="7" t="s">
        <v>7062</v>
      </c>
      <c r="B2178" s="7" t="s">
        <v>7035</v>
      </c>
      <c r="C2178" s="7" t="n">
        <f aca="false">COUNTIFS('Duel Log'!AF$2:AF$5455,$A2178,'Duel Log'!AG$2:AG$5455,$B2178)</f>
        <v>1</v>
      </c>
      <c r="D2178" s="7" t="n">
        <f aca="false">COUNTIFS('Duel Log'!AF$2:AF$5455,$A2178,'Duel Log'!AG$2:AG$5455,$B2178,'Duel Log'!AH$2:AH$5455,"Win")</f>
        <v>0</v>
      </c>
      <c r="E2178" s="7" t="n">
        <f aca="false">COUNTIFS('Duel Log'!AF$2:AF$5455,$A2178,'Duel Log'!AG$2:AG$5455,$B2178,'Duel Log'!AH$2:AH$5455,"Loss")</f>
        <v>1</v>
      </c>
      <c r="F2178" s="7" t="n">
        <f aca="false">COUNTIFS('Duel Log'!AF$2:AF$5455,$A2178,'Duel Log'!AG$2:AG$5455,$B2178,'Duel Log'!AH$2:AH$5455,"Draw")</f>
        <v>0</v>
      </c>
      <c r="G2178" s="13" t="n">
        <f aca="false">IFERROR(D2178/C2178,"")</f>
        <v>0</v>
      </c>
    </row>
    <row r="2179" customFormat="false" ht="15" hidden="false" customHeight="true" outlineLevel="0" collapsed="false">
      <c r="A2179" s="7" t="s">
        <v>4837</v>
      </c>
      <c r="B2179" s="7" t="s">
        <v>399</v>
      </c>
      <c r="C2179" s="7" t="n">
        <f aca="false">COUNTIFS('Duel Log'!AF$2:AF$5455,$A2179,'Duel Log'!AG$2:AG$5455,$B2179)</f>
        <v>1</v>
      </c>
      <c r="D2179" s="7" t="n">
        <f aca="false">COUNTIFS('Duel Log'!AF$2:AF$5455,$A2179,'Duel Log'!AG$2:AG$5455,$B2179,'Duel Log'!AH$2:AH$5455,"Win")</f>
        <v>0</v>
      </c>
      <c r="E2179" s="7" t="n">
        <f aca="false">COUNTIFS('Duel Log'!AF$2:AF$5455,$A2179,'Duel Log'!AG$2:AG$5455,$B2179,'Duel Log'!AH$2:AH$5455,"Loss")</f>
        <v>1</v>
      </c>
      <c r="F2179" s="7" t="n">
        <f aca="false">COUNTIFS('Duel Log'!AF$2:AF$5455,$A2179,'Duel Log'!AG$2:AG$5455,$B2179,'Duel Log'!AH$2:AH$5455,"Draw")</f>
        <v>0</v>
      </c>
      <c r="G2179" s="13" t="n">
        <f aca="false">IFERROR(D2179/C2179,"")</f>
        <v>0</v>
      </c>
    </row>
    <row r="2180" customFormat="false" ht="15" hidden="false" customHeight="true" outlineLevel="0" collapsed="false">
      <c r="A2180" s="7" t="s">
        <v>4837</v>
      </c>
      <c r="B2180" s="7" t="s">
        <v>1657</v>
      </c>
      <c r="C2180" s="7" t="n">
        <f aca="false">COUNTIFS('Duel Log'!AF$2:AF$5455,$A2180,'Duel Log'!AG$2:AG$5455,$B2180)</f>
        <v>1</v>
      </c>
      <c r="D2180" s="7" t="n">
        <f aca="false">COUNTIFS('Duel Log'!AF$2:AF$5455,$A2180,'Duel Log'!AG$2:AG$5455,$B2180,'Duel Log'!AH$2:AH$5455,"Win")</f>
        <v>0</v>
      </c>
      <c r="E2180" s="7" t="n">
        <f aca="false">COUNTIFS('Duel Log'!AF$2:AF$5455,$A2180,'Duel Log'!AG$2:AG$5455,$B2180,'Duel Log'!AH$2:AH$5455,"Loss")</f>
        <v>1</v>
      </c>
      <c r="F2180" s="7" t="n">
        <f aca="false">COUNTIFS('Duel Log'!AF$2:AF$5455,$A2180,'Duel Log'!AG$2:AG$5455,$B2180,'Duel Log'!AH$2:AH$5455,"Draw")</f>
        <v>0</v>
      </c>
      <c r="G2180" s="13" t="n">
        <f aca="false">IFERROR(D2180/C2180,"")</f>
        <v>0</v>
      </c>
    </row>
    <row r="2181" customFormat="false" ht="15" hidden="false" customHeight="true" outlineLevel="0" collapsed="false">
      <c r="A2181" s="7" t="s">
        <v>1228</v>
      </c>
      <c r="B2181" s="7" t="s">
        <v>296</v>
      </c>
      <c r="C2181" s="7" t="n">
        <f aca="false">COUNTIFS('Duel Log'!AF$2:AF$5455,$A2181,'Duel Log'!AG$2:AG$5455,$B2181)</f>
        <v>1</v>
      </c>
      <c r="D2181" s="7" t="n">
        <f aca="false">COUNTIFS('Duel Log'!AF$2:AF$5455,$A2181,'Duel Log'!AG$2:AG$5455,$B2181,'Duel Log'!AH$2:AH$5455,"Win")</f>
        <v>1</v>
      </c>
      <c r="E2181" s="7" t="n">
        <f aca="false">COUNTIFS('Duel Log'!AF$2:AF$5455,$A2181,'Duel Log'!AG$2:AG$5455,$B2181,'Duel Log'!AH$2:AH$5455,"Loss")</f>
        <v>0</v>
      </c>
      <c r="F2181" s="7" t="n">
        <f aca="false">COUNTIFS('Duel Log'!AF$2:AF$5455,$A2181,'Duel Log'!AG$2:AG$5455,$B2181,'Duel Log'!AH$2:AH$5455,"Draw")</f>
        <v>0</v>
      </c>
      <c r="G2181" s="13" t="n">
        <f aca="false">IFERROR(D2181/C2181,"")</f>
        <v>1</v>
      </c>
    </row>
    <row r="2182" customFormat="false" ht="15" hidden="false" customHeight="true" outlineLevel="0" collapsed="false">
      <c r="A2182" s="7" t="s">
        <v>1228</v>
      </c>
      <c r="B2182" s="7" t="s">
        <v>5730</v>
      </c>
      <c r="C2182" s="7" t="n">
        <f aca="false">COUNTIFS('Duel Log'!AF$2:AF$5455,$A2182,'Duel Log'!AG$2:AG$5455,$B2182)</f>
        <v>2</v>
      </c>
      <c r="D2182" s="7" t="n">
        <f aca="false">COUNTIFS('Duel Log'!AF$2:AF$5455,$A2182,'Duel Log'!AG$2:AG$5455,$B2182,'Duel Log'!AH$2:AH$5455,"Win")</f>
        <v>2</v>
      </c>
      <c r="E2182" s="7" t="n">
        <f aca="false">COUNTIFS('Duel Log'!AF$2:AF$5455,$A2182,'Duel Log'!AG$2:AG$5455,$B2182,'Duel Log'!AH$2:AH$5455,"Loss")</f>
        <v>0</v>
      </c>
      <c r="F2182" s="7" t="n">
        <f aca="false">COUNTIFS('Duel Log'!AF$2:AF$5455,$A2182,'Duel Log'!AG$2:AG$5455,$B2182,'Duel Log'!AH$2:AH$5455,"Draw")</f>
        <v>0</v>
      </c>
      <c r="G2182" s="13" t="n">
        <f aca="false">IFERROR(D2182/C2182,"")</f>
        <v>1</v>
      </c>
    </row>
    <row r="2183" customFormat="false" ht="15" hidden="false" customHeight="true" outlineLevel="0" collapsed="false">
      <c r="A2183" s="7" t="s">
        <v>7597</v>
      </c>
      <c r="B2183" s="7" t="s">
        <v>2197</v>
      </c>
      <c r="C2183" s="7" t="n">
        <f aca="false">COUNTIFS('Duel Log'!AF$2:AF$5455,$A2183,'Duel Log'!AG$2:AG$5455,$B2183)</f>
        <v>1</v>
      </c>
      <c r="D2183" s="7" t="n">
        <f aca="false">COUNTIFS('Duel Log'!AF$2:AF$5455,$A2183,'Duel Log'!AG$2:AG$5455,$B2183,'Duel Log'!AH$2:AH$5455,"Win")</f>
        <v>0</v>
      </c>
      <c r="E2183" s="7" t="n">
        <f aca="false">COUNTIFS('Duel Log'!AF$2:AF$5455,$A2183,'Duel Log'!AG$2:AG$5455,$B2183,'Duel Log'!AH$2:AH$5455,"Loss")</f>
        <v>1</v>
      </c>
      <c r="F2183" s="7" t="n">
        <f aca="false">COUNTIFS('Duel Log'!AF$2:AF$5455,$A2183,'Duel Log'!AG$2:AG$5455,$B2183,'Duel Log'!AH$2:AH$5455,"Draw")</f>
        <v>0</v>
      </c>
      <c r="G2183" s="13" t="n">
        <f aca="false">IFERROR(D2183/C2183,"")</f>
        <v>0</v>
      </c>
    </row>
    <row r="2184" customFormat="false" ht="15" hidden="false" customHeight="true" outlineLevel="0" collapsed="false">
      <c r="A2184" s="7" t="s">
        <v>8981</v>
      </c>
      <c r="B2184" s="7" t="s">
        <v>2205</v>
      </c>
      <c r="C2184" s="7" t="n">
        <f aca="false">COUNTIFS('Duel Log'!AF$2:AF$5455,$A2184,'Duel Log'!AG$2:AG$5455,$B2184)</f>
        <v>1</v>
      </c>
      <c r="D2184" s="7" t="n">
        <f aca="false">COUNTIFS('Duel Log'!AF$2:AF$5455,$A2184,'Duel Log'!AG$2:AG$5455,$B2184,'Duel Log'!AH$2:AH$5455,"Win")</f>
        <v>0</v>
      </c>
      <c r="E2184" s="7" t="n">
        <f aca="false">COUNTIFS('Duel Log'!AF$2:AF$5455,$A2184,'Duel Log'!AG$2:AG$5455,$B2184,'Duel Log'!AH$2:AH$5455,"Loss")</f>
        <v>1</v>
      </c>
      <c r="F2184" s="7" t="n">
        <f aca="false">COUNTIFS('Duel Log'!AF$2:AF$5455,$A2184,'Duel Log'!AG$2:AG$5455,$B2184,'Duel Log'!AH$2:AH$5455,"Draw")</f>
        <v>0</v>
      </c>
      <c r="G2184" s="13" t="n">
        <f aca="false">IFERROR(D2184/C2184,"")</f>
        <v>0</v>
      </c>
    </row>
    <row r="2185" customFormat="false" ht="15" hidden="false" customHeight="true" outlineLevel="0" collapsed="false">
      <c r="A2185" s="7" t="s">
        <v>3775</v>
      </c>
      <c r="B2185" s="7" t="s">
        <v>3774</v>
      </c>
      <c r="C2185" s="7" t="n">
        <f aca="false">COUNTIFS('Duel Log'!AF$2:AF$5455,$A2185,'Duel Log'!AG$2:AG$5455,$B2185)</f>
        <v>1</v>
      </c>
      <c r="D2185" s="7" t="n">
        <f aca="false">COUNTIFS('Duel Log'!AF$2:AF$5455,$A2185,'Duel Log'!AG$2:AG$5455,$B2185,'Duel Log'!AH$2:AH$5455,"Win")</f>
        <v>0</v>
      </c>
      <c r="E2185" s="7" t="n">
        <f aca="false">COUNTIFS('Duel Log'!AF$2:AF$5455,$A2185,'Duel Log'!AG$2:AG$5455,$B2185,'Duel Log'!AH$2:AH$5455,"Loss")</f>
        <v>1</v>
      </c>
      <c r="F2185" s="7" t="n">
        <f aca="false">COUNTIFS('Duel Log'!AF$2:AF$5455,$A2185,'Duel Log'!AG$2:AG$5455,$B2185,'Duel Log'!AH$2:AH$5455,"Draw")</f>
        <v>0</v>
      </c>
      <c r="G2185" s="13" t="n">
        <f aca="false">IFERROR(D2185/C2185,"")</f>
        <v>0</v>
      </c>
    </row>
    <row r="2186" customFormat="false" ht="15" hidden="false" customHeight="true" outlineLevel="0" collapsed="false">
      <c r="A2186" s="7" t="s">
        <v>2444</v>
      </c>
      <c r="B2186" s="7" t="s">
        <v>2443</v>
      </c>
      <c r="C2186" s="7" t="n">
        <f aca="false">COUNTIFS('Duel Log'!AF$2:AF$5455,$A2186,'Duel Log'!AG$2:AG$5455,$B2186)</f>
        <v>1</v>
      </c>
      <c r="D2186" s="7" t="n">
        <f aca="false">COUNTIFS('Duel Log'!AF$2:AF$5455,$A2186,'Duel Log'!AG$2:AG$5455,$B2186,'Duel Log'!AH$2:AH$5455,"Win")</f>
        <v>1</v>
      </c>
      <c r="E2186" s="7" t="n">
        <f aca="false">COUNTIFS('Duel Log'!AF$2:AF$5455,$A2186,'Duel Log'!AG$2:AG$5455,$B2186,'Duel Log'!AH$2:AH$5455,"Loss")</f>
        <v>0</v>
      </c>
      <c r="F2186" s="7" t="n">
        <f aca="false">COUNTIFS('Duel Log'!AF$2:AF$5455,$A2186,'Duel Log'!AG$2:AG$5455,$B2186,'Duel Log'!AH$2:AH$5455,"Draw")</f>
        <v>0</v>
      </c>
      <c r="G2186" s="13" t="n">
        <f aca="false">IFERROR(D2186/C2186,"")</f>
        <v>1</v>
      </c>
    </row>
    <row r="2187" customFormat="false" ht="15" hidden="false" customHeight="true" outlineLevel="0" collapsed="false">
      <c r="A2187" s="7" t="s">
        <v>3588</v>
      </c>
      <c r="B2187" s="7" t="s">
        <v>859</v>
      </c>
      <c r="C2187" s="7" t="n">
        <f aca="false">COUNTIFS('Duel Log'!AF$2:AF$5455,$A2187,'Duel Log'!AG$2:AG$5455,$B2187)</f>
        <v>1</v>
      </c>
      <c r="D2187" s="7" t="n">
        <f aca="false">COUNTIFS('Duel Log'!AF$2:AF$5455,$A2187,'Duel Log'!AG$2:AG$5455,$B2187,'Duel Log'!AH$2:AH$5455,"Win")</f>
        <v>0</v>
      </c>
      <c r="E2187" s="7" t="n">
        <f aca="false">COUNTIFS('Duel Log'!AF$2:AF$5455,$A2187,'Duel Log'!AG$2:AG$5455,$B2187,'Duel Log'!AH$2:AH$5455,"Loss")</f>
        <v>1</v>
      </c>
      <c r="F2187" s="7" t="n">
        <f aca="false">COUNTIFS('Duel Log'!AF$2:AF$5455,$A2187,'Duel Log'!AG$2:AG$5455,$B2187,'Duel Log'!AH$2:AH$5455,"Draw")</f>
        <v>0</v>
      </c>
      <c r="G2187" s="13" t="n">
        <f aca="false">IFERROR(D2187/C2187,"")</f>
        <v>0</v>
      </c>
    </row>
    <row r="2188" customFormat="false" ht="15" hidden="false" customHeight="true" outlineLevel="0" collapsed="false">
      <c r="A2188" s="7" t="s">
        <v>6651</v>
      </c>
      <c r="B2188" s="7" t="s">
        <v>6652</v>
      </c>
      <c r="C2188" s="7" t="n">
        <f aca="false">COUNTIFS('Duel Log'!AF$2:AF$5455,$A2188,'Duel Log'!AG$2:AG$5455,$B2188)</f>
        <v>1</v>
      </c>
      <c r="D2188" s="7" t="n">
        <f aca="false">COUNTIFS('Duel Log'!AF$2:AF$5455,$A2188,'Duel Log'!AG$2:AG$5455,$B2188,'Duel Log'!AH$2:AH$5455,"Win")</f>
        <v>1</v>
      </c>
      <c r="E2188" s="7" t="n">
        <f aca="false">COUNTIFS('Duel Log'!AF$2:AF$5455,$A2188,'Duel Log'!AG$2:AG$5455,$B2188,'Duel Log'!AH$2:AH$5455,"Loss")</f>
        <v>0</v>
      </c>
      <c r="F2188" s="7" t="n">
        <f aca="false">COUNTIFS('Duel Log'!AF$2:AF$5455,$A2188,'Duel Log'!AG$2:AG$5455,$B2188,'Duel Log'!AH$2:AH$5455,"Draw")</f>
        <v>0</v>
      </c>
      <c r="G2188" s="13" t="n">
        <f aca="false">IFERROR(D2188/C2188,"")</f>
        <v>1</v>
      </c>
    </row>
    <row r="2189" customFormat="false" ht="15" hidden="false" customHeight="true" outlineLevel="0" collapsed="false">
      <c r="A2189" s="7" t="s">
        <v>6651</v>
      </c>
      <c r="B2189" s="7" t="s">
        <v>721</v>
      </c>
      <c r="C2189" s="7" t="n">
        <f aca="false">COUNTIFS('Duel Log'!AF$2:AF$5455,$A2189,'Duel Log'!AG$2:AG$5455,$B2189)</f>
        <v>1</v>
      </c>
      <c r="D2189" s="7" t="n">
        <f aca="false">COUNTIFS('Duel Log'!AF$2:AF$5455,$A2189,'Duel Log'!AG$2:AG$5455,$B2189,'Duel Log'!AH$2:AH$5455,"Win")</f>
        <v>1</v>
      </c>
      <c r="E2189" s="7" t="n">
        <f aca="false">COUNTIFS('Duel Log'!AF$2:AF$5455,$A2189,'Duel Log'!AG$2:AG$5455,$B2189,'Duel Log'!AH$2:AH$5455,"Loss")</f>
        <v>0</v>
      </c>
      <c r="F2189" s="7" t="n">
        <f aca="false">COUNTIFS('Duel Log'!AF$2:AF$5455,$A2189,'Duel Log'!AG$2:AG$5455,$B2189,'Duel Log'!AH$2:AH$5455,"Draw")</f>
        <v>0</v>
      </c>
      <c r="G2189" s="13" t="n">
        <f aca="false">IFERROR(D2189/C2189,"")</f>
        <v>1</v>
      </c>
    </row>
    <row r="2190" customFormat="false" ht="15" hidden="false" customHeight="true" outlineLevel="0" collapsed="false">
      <c r="A2190" s="7" t="s">
        <v>2195</v>
      </c>
      <c r="B2190" s="7" t="s">
        <v>206</v>
      </c>
      <c r="C2190" s="7" t="n">
        <f aca="false">COUNTIFS('Duel Log'!AF$2:AF$5455,$A2190,'Duel Log'!AG$2:AG$5455,$B2190)</f>
        <v>1</v>
      </c>
      <c r="D2190" s="7" t="n">
        <f aca="false">COUNTIFS('Duel Log'!AF$2:AF$5455,$A2190,'Duel Log'!AG$2:AG$5455,$B2190,'Duel Log'!AH$2:AH$5455,"Win")</f>
        <v>0</v>
      </c>
      <c r="E2190" s="7" t="n">
        <f aca="false">COUNTIFS('Duel Log'!AF$2:AF$5455,$A2190,'Duel Log'!AG$2:AG$5455,$B2190,'Duel Log'!AH$2:AH$5455,"Loss")</f>
        <v>1</v>
      </c>
      <c r="F2190" s="7" t="n">
        <f aca="false">COUNTIFS('Duel Log'!AF$2:AF$5455,$A2190,'Duel Log'!AG$2:AG$5455,$B2190,'Duel Log'!AH$2:AH$5455,"Draw")</f>
        <v>0</v>
      </c>
      <c r="G2190" s="13" t="n">
        <f aca="false">IFERROR(D2190/C2190,"")</f>
        <v>0</v>
      </c>
    </row>
    <row r="2191" customFormat="false" ht="15" hidden="false" customHeight="true" outlineLevel="0" collapsed="false">
      <c r="A2191" s="7" t="s">
        <v>8587</v>
      </c>
      <c r="B2191" s="7" t="s">
        <v>121</v>
      </c>
      <c r="C2191" s="7" t="n">
        <f aca="false">COUNTIFS('Duel Log'!AF$2:AF$5455,$A2191,'Duel Log'!AG$2:AG$5455,$B2191)</f>
        <v>1</v>
      </c>
      <c r="D2191" s="7" t="n">
        <f aca="false">COUNTIFS('Duel Log'!AF$2:AF$5455,$A2191,'Duel Log'!AG$2:AG$5455,$B2191,'Duel Log'!AH$2:AH$5455,"Win")</f>
        <v>0</v>
      </c>
      <c r="E2191" s="7" t="n">
        <f aca="false">COUNTIFS('Duel Log'!AF$2:AF$5455,$A2191,'Duel Log'!AG$2:AG$5455,$B2191,'Duel Log'!AH$2:AH$5455,"Loss")</f>
        <v>1</v>
      </c>
      <c r="F2191" s="7" t="n">
        <f aca="false">COUNTIFS('Duel Log'!AF$2:AF$5455,$A2191,'Duel Log'!AG$2:AG$5455,$B2191,'Duel Log'!AH$2:AH$5455,"Draw")</f>
        <v>0</v>
      </c>
      <c r="G2191" s="13" t="n">
        <f aca="false">IFERROR(D2191/C2191,"")</f>
        <v>0</v>
      </c>
    </row>
    <row r="2192" customFormat="false" ht="15" hidden="false" customHeight="true" outlineLevel="0" collapsed="false">
      <c r="A2192" s="7" t="s">
        <v>5413</v>
      </c>
      <c r="B2192" s="7" t="s">
        <v>379</v>
      </c>
      <c r="C2192" s="7" t="n">
        <f aca="false">COUNTIFS('Duel Log'!AF$2:AF$5455,$A2192,'Duel Log'!AG$2:AG$5455,$B2192)</f>
        <v>2</v>
      </c>
      <c r="D2192" s="7" t="n">
        <f aca="false">COUNTIFS('Duel Log'!AF$2:AF$5455,$A2192,'Duel Log'!AG$2:AG$5455,$B2192,'Duel Log'!AH$2:AH$5455,"Win")</f>
        <v>2</v>
      </c>
      <c r="E2192" s="7" t="n">
        <f aca="false">COUNTIFS('Duel Log'!AF$2:AF$5455,$A2192,'Duel Log'!AG$2:AG$5455,$B2192,'Duel Log'!AH$2:AH$5455,"Loss")</f>
        <v>0</v>
      </c>
      <c r="F2192" s="7" t="n">
        <f aca="false">COUNTIFS('Duel Log'!AF$2:AF$5455,$A2192,'Duel Log'!AG$2:AG$5455,$B2192,'Duel Log'!AH$2:AH$5455,"Draw")</f>
        <v>0</v>
      </c>
      <c r="G2192" s="13" t="n">
        <f aca="false">IFERROR(D2192/C2192,"")</f>
        <v>1</v>
      </c>
    </row>
    <row r="2193" customFormat="false" ht="15" hidden="false" customHeight="true" outlineLevel="0" collapsed="false">
      <c r="A2193" s="7" t="s">
        <v>2572</v>
      </c>
      <c r="B2193" s="7" t="s">
        <v>379</v>
      </c>
      <c r="C2193" s="7" t="n">
        <f aca="false">COUNTIFS('Duel Log'!AF$2:AF$5455,$A2193,'Duel Log'!AG$2:AG$5455,$B2193)</f>
        <v>2</v>
      </c>
      <c r="D2193" s="7" t="n">
        <f aca="false">COUNTIFS('Duel Log'!AF$2:AF$5455,$A2193,'Duel Log'!AG$2:AG$5455,$B2193,'Duel Log'!AH$2:AH$5455,"Win")</f>
        <v>0</v>
      </c>
      <c r="E2193" s="7" t="n">
        <f aca="false">COUNTIFS('Duel Log'!AF$2:AF$5455,$A2193,'Duel Log'!AG$2:AG$5455,$B2193,'Duel Log'!AH$2:AH$5455,"Loss")</f>
        <v>2</v>
      </c>
      <c r="F2193" s="7" t="n">
        <f aca="false">COUNTIFS('Duel Log'!AF$2:AF$5455,$A2193,'Duel Log'!AG$2:AG$5455,$B2193,'Duel Log'!AH$2:AH$5455,"Draw")</f>
        <v>0</v>
      </c>
      <c r="G2193" s="13" t="n">
        <f aca="false">IFERROR(D2193/C2193,"")</f>
        <v>0</v>
      </c>
    </row>
    <row r="2194" customFormat="false" ht="15" hidden="false" customHeight="true" outlineLevel="0" collapsed="false">
      <c r="A2194" s="7" t="s">
        <v>2572</v>
      </c>
      <c r="B2194" s="7" t="s">
        <v>216</v>
      </c>
      <c r="C2194" s="7" t="n">
        <f aca="false">COUNTIFS('Duel Log'!AF$2:AF$5455,$A2194,'Duel Log'!AG$2:AG$5455,$B2194)</f>
        <v>1</v>
      </c>
      <c r="D2194" s="7" t="n">
        <f aca="false">COUNTIFS('Duel Log'!AF$2:AF$5455,$A2194,'Duel Log'!AG$2:AG$5455,$B2194,'Duel Log'!AH$2:AH$5455,"Win")</f>
        <v>0</v>
      </c>
      <c r="E2194" s="7" t="n">
        <f aca="false">COUNTIFS('Duel Log'!AF$2:AF$5455,$A2194,'Duel Log'!AG$2:AG$5455,$B2194,'Duel Log'!AH$2:AH$5455,"Loss")</f>
        <v>1</v>
      </c>
      <c r="F2194" s="7" t="n">
        <f aca="false">COUNTIFS('Duel Log'!AF$2:AF$5455,$A2194,'Duel Log'!AG$2:AG$5455,$B2194,'Duel Log'!AH$2:AH$5455,"Draw")</f>
        <v>0</v>
      </c>
      <c r="G2194" s="13" t="n">
        <f aca="false">IFERROR(D2194/C2194,"")</f>
        <v>0</v>
      </c>
    </row>
    <row r="2195" customFormat="false" ht="15" hidden="false" customHeight="true" outlineLevel="0" collapsed="false">
      <c r="A2195" s="7" t="s">
        <v>2572</v>
      </c>
      <c r="B2195" s="7" t="s">
        <v>180</v>
      </c>
      <c r="C2195" s="7" t="n">
        <f aca="false">COUNTIFS('Duel Log'!AF$2:AF$5455,$A2195,'Duel Log'!AG$2:AG$5455,$B2195)</f>
        <v>3</v>
      </c>
      <c r="D2195" s="7" t="n">
        <f aca="false">COUNTIFS('Duel Log'!AF$2:AF$5455,$A2195,'Duel Log'!AG$2:AG$5455,$B2195,'Duel Log'!AH$2:AH$5455,"Win")</f>
        <v>3</v>
      </c>
      <c r="E2195" s="7" t="n">
        <f aca="false">COUNTIFS('Duel Log'!AF$2:AF$5455,$A2195,'Duel Log'!AG$2:AG$5455,$B2195,'Duel Log'!AH$2:AH$5455,"Loss")</f>
        <v>0</v>
      </c>
      <c r="F2195" s="7" t="n">
        <f aca="false">COUNTIFS('Duel Log'!AF$2:AF$5455,$A2195,'Duel Log'!AG$2:AG$5455,$B2195,'Duel Log'!AH$2:AH$5455,"Draw")</f>
        <v>0</v>
      </c>
      <c r="G2195" s="13" t="n">
        <f aca="false">IFERROR(D2195/C2195,"")</f>
        <v>1</v>
      </c>
    </row>
    <row r="2196" customFormat="false" ht="15" hidden="false" customHeight="true" outlineLevel="0" collapsed="false">
      <c r="A2196" s="7" t="s">
        <v>2572</v>
      </c>
      <c r="B2196" s="7" t="s">
        <v>380</v>
      </c>
      <c r="C2196" s="7" t="n">
        <f aca="false">COUNTIFS('Duel Log'!AF$2:AF$5455,$A2196,'Duel Log'!AG$2:AG$5455,$B2196)</f>
        <v>4</v>
      </c>
      <c r="D2196" s="7" t="n">
        <f aca="false">COUNTIFS('Duel Log'!AF$2:AF$5455,$A2196,'Duel Log'!AG$2:AG$5455,$B2196,'Duel Log'!AH$2:AH$5455,"Win")</f>
        <v>2</v>
      </c>
      <c r="E2196" s="7" t="n">
        <f aca="false">COUNTIFS('Duel Log'!AF$2:AF$5455,$A2196,'Duel Log'!AG$2:AG$5455,$B2196,'Duel Log'!AH$2:AH$5455,"Loss")</f>
        <v>2</v>
      </c>
      <c r="F2196" s="7" t="n">
        <f aca="false">COUNTIFS('Duel Log'!AF$2:AF$5455,$A2196,'Duel Log'!AG$2:AG$5455,$B2196,'Duel Log'!AH$2:AH$5455,"Draw")</f>
        <v>0</v>
      </c>
      <c r="G2196" s="13" t="n">
        <f aca="false">IFERROR(D2196/C2196,"")</f>
        <v>0.5</v>
      </c>
    </row>
    <row r="2197" customFormat="false" ht="15" hidden="false" customHeight="true" outlineLevel="0" collapsed="false">
      <c r="A2197" s="7" t="s">
        <v>2572</v>
      </c>
      <c r="B2197" s="7" t="s">
        <v>415</v>
      </c>
      <c r="C2197" s="7" t="n">
        <f aca="false">COUNTIFS('Duel Log'!AF$2:AF$5455,$A2197,'Duel Log'!AG$2:AG$5455,$B2197)</f>
        <v>2</v>
      </c>
      <c r="D2197" s="7" t="n">
        <f aca="false">COUNTIFS('Duel Log'!AF$2:AF$5455,$A2197,'Duel Log'!AG$2:AG$5455,$B2197,'Duel Log'!AH$2:AH$5455,"Win")</f>
        <v>2</v>
      </c>
      <c r="E2197" s="7" t="n">
        <f aca="false">COUNTIFS('Duel Log'!AF$2:AF$5455,$A2197,'Duel Log'!AG$2:AG$5455,$B2197,'Duel Log'!AH$2:AH$5455,"Loss")</f>
        <v>0</v>
      </c>
      <c r="F2197" s="7" t="n">
        <f aca="false">COUNTIFS('Duel Log'!AF$2:AF$5455,$A2197,'Duel Log'!AG$2:AG$5455,$B2197,'Duel Log'!AH$2:AH$5455,"Draw")</f>
        <v>0</v>
      </c>
      <c r="G2197" s="13" t="n">
        <f aca="false">IFERROR(D2197/C2197,"")</f>
        <v>1</v>
      </c>
    </row>
    <row r="2198" customFormat="false" ht="15" hidden="false" customHeight="true" outlineLevel="0" collapsed="false">
      <c r="A2198" s="7" t="s">
        <v>2572</v>
      </c>
      <c r="B2198" s="7" t="s">
        <v>668</v>
      </c>
      <c r="C2198" s="7" t="n">
        <f aca="false">COUNTIFS('Duel Log'!AF$2:AF$5455,$A2198,'Duel Log'!AG$2:AG$5455,$B2198)</f>
        <v>2</v>
      </c>
      <c r="D2198" s="7" t="n">
        <f aca="false">COUNTIFS('Duel Log'!AF$2:AF$5455,$A2198,'Duel Log'!AG$2:AG$5455,$B2198,'Duel Log'!AH$2:AH$5455,"Win")</f>
        <v>0</v>
      </c>
      <c r="E2198" s="7" t="n">
        <f aca="false">COUNTIFS('Duel Log'!AF$2:AF$5455,$A2198,'Duel Log'!AG$2:AG$5455,$B2198,'Duel Log'!AH$2:AH$5455,"Loss")</f>
        <v>2</v>
      </c>
      <c r="F2198" s="7" t="n">
        <f aca="false">COUNTIFS('Duel Log'!AF$2:AF$5455,$A2198,'Duel Log'!AG$2:AG$5455,$B2198,'Duel Log'!AH$2:AH$5455,"Draw")</f>
        <v>0</v>
      </c>
      <c r="G2198" s="13" t="n">
        <f aca="false">IFERROR(D2198/C2198,"")</f>
        <v>0</v>
      </c>
    </row>
    <row r="2199" customFormat="false" ht="15" hidden="false" customHeight="true" outlineLevel="0" collapsed="false">
      <c r="A2199" s="7" t="s">
        <v>2572</v>
      </c>
      <c r="B2199" s="7" t="s">
        <v>206</v>
      </c>
      <c r="C2199" s="7" t="n">
        <f aca="false">COUNTIFS('Duel Log'!AF$2:AF$5455,$A2199,'Duel Log'!AG$2:AG$5455,$B2199)</f>
        <v>1</v>
      </c>
      <c r="D2199" s="7" t="n">
        <f aca="false">COUNTIFS('Duel Log'!AF$2:AF$5455,$A2199,'Duel Log'!AG$2:AG$5455,$B2199,'Duel Log'!AH$2:AH$5455,"Win")</f>
        <v>0</v>
      </c>
      <c r="E2199" s="7" t="n">
        <f aca="false">COUNTIFS('Duel Log'!AF$2:AF$5455,$A2199,'Duel Log'!AG$2:AG$5455,$B2199,'Duel Log'!AH$2:AH$5455,"Loss")</f>
        <v>1</v>
      </c>
      <c r="F2199" s="7" t="n">
        <f aca="false">COUNTIFS('Duel Log'!AF$2:AF$5455,$A2199,'Duel Log'!AG$2:AG$5455,$B2199,'Duel Log'!AH$2:AH$5455,"Draw")</f>
        <v>0</v>
      </c>
      <c r="G2199" s="13" t="n">
        <f aca="false">IFERROR(D2199/C2199,"")</f>
        <v>0</v>
      </c>
    </row>
    <row r="2200" customFormat="false" ht="15" hidden="false" customHeight="true" outlineLevel="0" collapsed="false">
      <c r="A2200" s="7" t="s">
        <v>1606</v>
      </c>
      <c r="B2200" s="7" t="s">
        <v>1605</v>
      </c>
      <c r="C2200" s="7" t="n">
        <f aca="false">COUNTIFS('Duel Log'!AF$2:AF$5455,$A2200,'Duel Log'!AG$2:AG$5455,$B2200)</f>
        <v>2</v>
      </c>
      <c r="D2200" s="7" t="n">
        <f aca="false">COUNTIFS('Duel Log'!AF$2:AF$5455,$A2200,'Duel Log'!AG$2:AG$5455,$B2200,'Duel Log'!AH$2:AH$5455,"Win")</f>
        <v>2</v>
      </c>
      <c r="E2200" s="7" t="n">
        <f aca="false">COUNTIFS('Duel Log'!AF$2:AF$5455,$A2200,'Duel Log'!AG$2:AG$5455,$B2200,'Duel Log'!AH$2:AH$5455,"Loss")</f>
        <v>0</v>
      </c>
      <c r="F2200" s="7" t="n">
        <f aca="false">COUNTIFS('Duel Log'!AF$2:AF$5455,$A2200,'Duel Log'!AG$2:AG$5455,$B2200,'Duel Log'!AH$2:AH$5455,"Draw")</f>
        <v>0</v>
      </c>
      <c r="G2200" s="13" t="n">
        <f aca="false">IFERROR(D2200/C2200,"")</f>
        <v>1</v>
      </c>
    </row>
    <row r="2201" customFormat="false" ht="15" hidden="false" customHeight="true" outlineLevel="0" collapsed="false">
      <c r="A2201" s="7" t="s">
        <v>296</v>
      </c>
      <c r="B2201" s="7" t="s">
        <v>295</v>
      </c>
      <c r="C2201" s="7" t="n">
        <f aca="false">COUNTIFS('Duel Log'!AF$2:AF$5455,$A2201,'Duel Log'!AG$2:AG$5455,$B2201)</f>
        <v>1</v>
      </c>
      <c r="D2201" s="7" t="n">
        <f aca="false">COUNTIFS('Duel Log'!AF$2:AF$5455,$A2201,'Duel Log'!AG$2:AG$5455,$B2201,'Duel Log'!AH$2:AH$5455,"Win")</f>
        <v>1</v>
      </c>
      <c r="E2201" s="7" t="n">
        <f aca="false">COUNTIFS('Duel Log'!AF$2:AF$5455,$A2201,'Duel Log'!AG$2:AG$5455,$B2201,'Duel Log'!AH$2:AH$5455,"Loss")</f>
        <v>0</v>
      </c>
      <c r="F2201" s="7" t="n">
        <f aca="false">COUNTIFS('Duel Log'!AF$2:AF$5455,$A2201,'Duel Log'!AG$2:AG$5455,$B2201,'Duel Log'!AH$2:AH$5455,"Draw")</f>
        <v>0</v>
      </c>
      <c r="G2201" s="13" t="n">
        <f aca="false">IFERROR(D2201/C2201,"")</f>
        <v>1</v>
      </c>
    </row>
    <row r="2202" customFormat="false" ht="15" hidden="false" customHeight="true" outlineLevel="0" collapsed="false">
      <c r="A2202" s="7" t="s">
        <v>296</v>
      </c>
      <c r="B2202" s="7" t="s">
        <v>840</v>
      </c>
      <c r="C2202" s="7" t="n">
        <f aca="false">COUNTIFS('Duel Log'!AF$2:AF$5455,$A2202,'Duel Log'!AG$2:AG$5455,$B2202)</f>
        <v>1</v>
      </c>
      <c r="D2202" s="7" t="n">
        <f aca="false">COUNTIFS('Duel Log'!AF$2:AF$5455,$A2202,'Duel Log'!AG$2:AG$5455,$B2202,'Duel Log'!AH$2:AH$5455,"Win")</f>
        <v>0</v>
      </c>
      <c r="E2202" s="7" t="n">
        <f aca="false">COUNTIFS('Duel Log'!AF$2:AF$5455,$A2202,'Duel Log'!AG$2:AG$5455,$B2202,'Duel Log'!AH$2:AH$5455,"Loss")</f>
        <v>1</v>
      </c>
      <c r="F2202" s="7" t="n">
        <f aca="false">COUNTIFS('Duel Log'!AF$2:AF$5455,$A2202,'Duel Log'!AG$2:AG$5455,$B2202,'Duel Log'!AH$2:AH$5455,"Draw")</f>
        <v>0</v>
      </c>
      <c r="G2202" s="13" t="n">
        <f aca="false">IFERROR(D2202/C2202,"")</f>
        <v>0</v>
      </c>
    </row>
    <row r="2203" customFormat="false" ht="15" hidden="false" customHeight="true" outlineLevel="0" collapsed="false">
      <c r="A2203" s="7" t="s">
        <v>296</v>
      </c>
      <c r="B2203" s="7" t="s">
        <v>1106</v>
      </c>
      <c r="C2203" s="7" t="n">
        <f aca="false">COUNTIFS('Duel Log'!AF$2:AF$5455,$A2203,'Duel Log'!AG$2:AG$5455,$B2203)</f>
        <v>1</v>
      </c>
      <c r="D2203" s="7" t="n">
        <f aca="false">COUNTIFS('Duel Log'!AF$2:AF$5455,$A2203,'Duel Log'!AG$2:AG$5455,$B2203,'Duel Log'!AH$2:AH$5455,"Win")</f>
        <v>0</v>
      </c>
      <c r="E2203" s="7" t="n">
        <f aca="false">COUNTIFS('Duel Log'!AF$2:AF$5455,$A2203,'Duel Log'!AG$2:AG$5455,$B2203,'Duel Log'!AH$2:AH$5455,"Loss")</f>
        <v>1</v>
      </c>
      <c r="F2203" s="7" t="n">
        <f aca="false">COUNTIFS('Duel Log'!AF$2:AF$5455,$A2203,'Duel Log'!AG$2:AG$5455,$B2203,'Duel Log'!AH$2:AH$5455,"Draw")</f>
        <v>0</v>
      </c>
      <c r="G2203" s="13" t="n">
        <f aca="false">IFERROR(D2203/C2203,"")</f>
        <v>0</v>
      </c>
    </row>
    <row r="2204" customFormat="false" ht="15" hidden="false" customHeight="true" outlineLevel="0" collapsed="false">
      <c r="A2204" s="7" t="s">
        <v>296</v>
      </c>
      <c r="B2204" s="7" t="s">
        <v>180</v>
      </c>
      <c r="C2204" s="7" t="n">
        <f aca="false">COUNTIFS('Duel Log'!AF$2:AF$5455,$A2204,'Duel Log'!AG$2:AG$5455,$B2204)</f>
        <v>2</v>
      </c>
      <c r="D2204" s="7" t="n">
        <f aca="false">COUNTIFS('Duel Log'!AF$2:AF$5455,$A2204,'Duel Log'!AG$2:AG$5455,$B2204,'Duel Log'!AH$2:AH$5455,"Win")</f>
        <v>0</v>
      </c>
      <c r="E2204" s="7" t="n">
        <f aca="false">COUNTIFS('Duel Log'!AF$2:AF$5455,$A2204,'Duel Log'!AG$2:AG$5455,$B2204,'Duel Log'!AH$2:AH$5455,"Loss")</f>
        <v>2</v>
      </c>
      <c r="F2204" s="7" t="n">
        <f aca="false">COUNTIFS('Duel Log'!AF$2:AF$5455,$A2204,'Duel Log'!AG$2:AG$5455,$B2204,'Duel Log'!AH$2:AH$5455,"Draw")</f>
        <v>0</v>
      </c>
      <c r="G2204" s="13" t="n">
        <f aca="false">IFERROR(D2204/C2204,"")</f>
        <v>0</v>
      </c>
    </row>
    <row r="2205" customFormat="false" ht="15" hidden="false" customHeight="true" outlineLevel="0" collapsed="false">
      <c r="A2205" s="7" t="s">
        <v>296</v>
      </c>
      <c r="B2205" s="7" t="s">
        <v>2757</v>
      </c>
      <c r="C2205" s="7" t="n">
        <f aca="false">COUNTIFS('Duel Log'!AF$2:AF$5455,$A2205,'Duel Log'!AG$2:AG$5455,$B2205)</f>
        <v>2</v>
      </c>
      <c r="D2205" s="7" t="n">
        <f aca="false">COUNTIFS('Duel Log'!AF$2:AF$5455,$A2205,'Duel Log'!AG$2:AG$5455,$B2205,'Duel Log'!AH$2:AH$5455,"Win")</f>
        <v>0</v>
      </c>
      <c r="E2205" s="7" t="n">
        <f aca="false">COUNTIFS('Duel Log'!AF$2:AF$5455,$A2205,'Duel Log'!AG$2:AG$5455,$B2205,'Duel Log'!AH$2:AH$5455,"Loss")</f>
        <v>2</v>
      </c>
      <c r="F2205" s="7" t="n">
        <f aca="false">COUNTIFS('Duel Log'!AF$2:AF$5455,$A2205,'Duel Log'!AG$2:AG$5455,$B2205,'Duel Log'!AH$2:AH$5455,"Draw")</f>
        <v>0</v>
      </c>
      <c r="G2205" s="13" t="n">
        <f aca="false">IFERROR(D2205/C2205,"")</f>
        <v>0</v>
      </c>
    </row>
    <row r="2206" customFormat="false" ht="15" hidden="false" customHeight="true" outlineLevel="0" collapsed="false">
      <c r="A2206" s="7" t="s">
        <v>296</v>
      </c>
      <c r="B2206" s="7" t="s">
        <v>5247</v>
      </c>
      <c r="C2206" s="7" t="n">
        <f aca="false">COUNTIFS('Duel Log'!AF$2:AF$5455,$A2206,'Duel Log'!AG$2:AG$5455,$B2206)</f>
        <v>2</v>
      </c>
      <c r="D2206" s="7" t="n">
        <f aca="false">COUNTIFS('Duel Log'!AF$2:AF$5455,$A2206,'Duel Log'!AG$2:AG$5455,$B2206,'Duel Log'!AH$2:AH$5455,"Win")</f>
        <v>2</v>
      </c>
      <c r="E2206" s="7" t="n">
        <f aca="false">COUNTIFS('Duel Log'!AF$2:AF$5455,$A2206,'Duel Log'!AG$2:AG$5455,$B2206,'Duel Log'!AH$2:AH$5455,"Loss")</f>
        <v>0</v>
      </c>
      <c r="F2206" s="7" t="n">
        <f aca="false">COUNTIFS('Duel Log'!AF$2:AF$5455,$A2206,'Duel Log'!AG$2:AG$5455,$B2206,'Duel Log'!AH$2:AH$5455,"Draw")</f>
        <v>0</v>
      </c>
      <c r="G2206" s="13" t="n">
        <f aca="false">IFERROR(D2206/C2206,"")</f>
        <v>1</v>
      </c>
    </row>
    <row r="2207" customFormat="false" ht="15" hidden="false" customHeight="true" outlineLevel="0" collapsed="false">
      <c r="A2207" s="7" t="s">
        <v>296</v>
      </c>
      <c r="B2207" s="7" t="s">
        <v>9435</v>
      </c>
      <c r="C2207" s="7" t="n">
        <f aca="false">COUNTIFS('Duel Log'!AF$2:AF$5455,$A2207,'Duel Log'!AG$2:AG$5455,$B2207)</f>
        <v>1</v>
      </c>
      <c r="D2207" s="7" t="n">
        <f aca="false">COUNTIFS('Duel Log'!AF$2:AF$5455,$A2207,'Duel Log'!AG$2:AG$5455,$B2207,'Duel Log'!AH$2:AH$5455,"Win")</f>
        <v>0</v>
      </c>
      <c r="E2207" s="7" t="n">
        <f aca="false">COUNTIFS('Duel Log'!AF$2:AF$5455,$A2207,'Duel Log'!AG$2:AG$5455,$B2207,'Duel Log'!AH$2:AH$5455,"Loss")</f>
        <v>1</v>
      </c>
      <c r="F2207" s="7" t="n">
        <f aca="false">COUNTIFS('Duel Log'!AF$2:AF$5455,$A2207,'Duel Log'!AG$2:AG$5455,$B2207,'Duel Log'!AH$2:AH$5455,"Draw")</f>
        <v>0</v>
      </c>
      <c r="G2207" s="13" t="n">
        <f aca="false">IFERROR(D2207/C2207,"")</f>
        <v>0</v>
      </c>
    </row>
    <row r="2208" customFormat="false" ht="15" hidden="false" customHeight="true" outlineLevel="0" collapsed="false">
      <c r="A2208" s="7" t="s">
        <v>296</v>
      </c>
      <c r="B2208" s="7" t="s">
        <v>1858</v>
      </c>
      <c r="C2208" s="7" t="n">
        <f aca="false">COUNTIFS('Duel Log'!AF$2:AF$5455,$A2208,'Duel Log'!AG$2:AG$5455,$B2208)</f>
        <v>1</v>
      </c>
      <c r="D2208" s="7" t="n">
        <f aca="false">COUNTIFS('Duel Log'!AF$2:AF$5455,$A2208,'Duel Log'!AG$2:AG$5455,$B2208,'Duel Log'!AH$2:AH$5455,"Win")</f>
        <v>0</v>
      </c>
      <c r="E2208" s="7" t="n">
        <f aca="false">COUNTIFS('Duel Log'!AF$2:AF$5455,$A2208,'Duel Log'!AG$2:AG$5455,$B2208,'Duel Log'!AH$2:AH$5455,"Loss")</f>
        <v>1</v>
      </c>
      <c r="F2208" s="7" t="n">
        <f aca="false">COUNTIFS('Duel Log'!AF$2:AF$5455,$A2208,'Duel Log'!AG$2:AG$5455,$B2208,'Duel Log'!AH$2:AH$5455,"Draw")</f>
        <v>0</v>
      </c>
      <c r="G2208" s="13" t="n">
        <f aca="false">IFERROR(D2208/C2208,"")</f>
        <v>0</v>
      </c>
    </row>
    <row r="2209" customFormat="false" ht="15" hidden="false" customHeight="true" outlineLevel="0" collapsed="false">
      <c r="A2209" s="7" t="s">
        <v>296</v>
      </c>
      <c r="B2209" s="7" t="s">
        <v>859</v>
      </c>
      <c r="C2209" s="7" t="n">
        <f aca="false">COUNTIFS('Duel Log'!AF$2:AF$5455,$A2209,'Duel Log'!AG$2:AG$5455,$B2209)</f>
        <v>1</v>
      </c>
      <c r="D2209" s="7" t="n">
        <f aca="false">COUNTIFS('Duel Log'!AF$2:AF$5455,$A2209,'Duel Log'!AG$2:AG$5455,$B2209,'Duel Log'!AH$2:AH$5455,"Win")</f>
        <v>0</v>
      </c>
      <c r="E2209" s="7" t="n">
        <f aca="false">COUNTIFS('Duel Log'!AF$2:AF$5455,$A2209,'Duel Log'!AG$2:AG$5455,$B2209,'Duel Log'!AH$2:AH$5455,"Loss")</f>
        <v>1</v>
      </c>
      <c r="F2209" s="7" t="n">
        <f aca="false">COUNTIFS('Duel Log'!AF$2:AF$5455,$A2209,'Duel Log'!AG$2:AG$5455,$B2209,'Duel Log'!AH$2:AH$5455,"Draw")</f>
        <v>0</v>
      </c>
      <c r="G2209" s="13" t="n">
        <f aca="false">IFERROR(D2209/C2209,"")</f>
        <v>0</v>
      </c>
    </row>
    <row r="2210" customFormat="false" ht="15" hidden="false" customHeight="true" outlineLevel="0" collapsed="false">
      <c r="A2210" s="7" t="s">
        <v>296</v>
      </c>
      <c r="B2210" s="7" t="s">
        <v>7949</v>
      </c>
      <c r="C2210" s="7" t="n">
        <f aca="false">COUNTIFS('Duel Log'!AF$2:AF$5455,$A2210,'Duel Log'!AG$2:AG$5455,$B2210)</f>
        <v>2</v>
      </c>
      <c r="D2210" s="7" t="n">
        <f aca="false">COUNTIFS('Duel Log'!AF$2:AF$5455,$A2210,'Duel Log'!AG$2:AG$5455,$B2210,'Duel Log'!AH$2:AH$5455,"Win")</f>
        <v>0</v>
      </c>
      <c r="E2210" s="7" t="n">
        <f aca="false">COUNTIFS('Duel Log'!AF$2:AF$5455,$A2210,'Duel Log'!AG$2:AG$5455,$B2210,'Duel Log'!AH$2:AH$5455,"Loss")</f>
        <v>2</v>
      </c>
      <c r="F2210" s="7" t="n">
        <f aca="false">COUNTIFS('Duel Log'!AF$2:AF$5455,$A2210,'Duel Log'!AG$2:AG$5455,$B2210,'Duel Log'!AH$2:AH$5455,"Draw")</f>
        <v>0</v>
      </c>
      <c r="G2210" s="13" t="n">
        <f aca="false">IFERROR(D2210/C2210,"")</f>
        <v>0</v>
      </c>
    </row>
    <row r="2211" customFormat="false" ht="15" hidden="false" customHeight="true" outlineLevel="0" collapsed="false">
      <c r="A2211" s="7" t="s">
        <v>296</v>
      </c>
      <c r="B2211" s="7" t="s">
        <v>6045</v>
      </c>
      <c r="C2211" s="7" t="n">
        <f aca="false">COUNTIFS('Duel Log'!AF$2:AF$5455,$A2211,'Duel Log'!AG$2:AG$5455,$B2211)</f>
        <v>1</v>
      </c>
      <c r="D2211" s="7" t="n">
        <f aca="false">COUNTIFS('Duel Log'!AF$2:AF$5455,$A2211,'Duel Log'!AG$2:AG$5455,$B2211,'Duel Log'!AH$2:AH$5455,"Win")</f>
        <v>1</v>
      </c>
      <c r="E2211" s="7" t="n">
        <f aca="false">COUNTIFS('Duel Log'!AF$2:AF$5455,$A2211,'Duel Log'!AG$2:AG$5455,$B2211,'Duel Log'!AH$2:AH$5455,"Loss")</f>
        <v>0</v>
      </c>
      <c r="F2211" s="7" t="n">
        <f aca="false">COUNTIFS('Duel Log'!AF$2:AF$5455,$A2211,'Duel Log'!AG$2:AG$5455,$B2211,'Duel Log'!AH$2:AH$5455,"Draw")</f>
        <v>0</v>
      </c>
      <c r="G2211" s="13" t="n">
        <f aca="false">IFERROR(D2211/C2211,"")</f>
        <v>1</v>
      </c>
    </row>
    <row r="2212" customFormat="false" ht="15" hidden="false" customHeight="true" outlineLevel="0" collapsed="false">
      <c r="A2212" s="7" t="s">
        <v>296</v>
      </c>
      <c r="B2212" s="7" t="s">
        <v>668</v>
      </c>
      <c r="C2212" s="7" t="n">
        <f aca="false">COUNTIFS('Duel Log'!AF$2:AF$5455,$A2212,'Duel Log'!AG$2:AG$5455,$B2212)</f>
        <v>2</v>
      </c>
      <c r="D2212" s="7" t="n">
        <f aca="false">COUNTIFS('Duel Log'!AF$2:AF$5455,$A2212,'Duel Log'!AG$2:AG$5455,$B2212,'Duel Log'!AH$2:AH$5455,"Win")</f>
        <v>2</v>
      </c>
      <c r="E2212" s="7" t="n">
        <f aca="false">COUNTIFS('Duel Log'!AF$2:AF$5455,$A2212,'Duel Log'!AG$2:AG$5455,$B2212,'Duel Log'!AH$2:AH$5455,"Loss")</f>
        <v>0</v>
      </c>
      <c r="F2212" s="7" t="n">
        <f aca="false">COUNTIFS('Duel Log'!AF$2:AF$5455,$A2212,'Duel Log'!AG$2:AG$5455,$B2212,'Duel Log'!AH$2:AH$5455,"Draw")</f>
        <v>0</v>
      </c>
      <c r="G2212" s="13" t="n">
        <f aca="false">IFERROR(D2212/C2212,"")</f>
        <v>1</v>
      </c>
    </row>
    <row r="2213" customFormat="false" ht="15" hidden="false" customHeight="true" outlineLevel="0" collapsed="false">
      <c r="A2213" s="7" t="s">
        <v>296</v>
      </c>
      <c r="B2213" s="7" t="s">
        <v>7771</v>
      </c>
      <c r="C2213" s="7" t="n">
        <f aca="false">COUNTIFS('Duel Log'!AF$2:AF$5455,$A2213,'Duel Log'!AG$2:AG$5455,$B2213)</f>
        <v>1</v>
      </c>
      <c r="D2213" s="7" t="n">
        <f aca="false">COUNTIFS('Duel Log'!AF$2:AF$5455,$A2213,'Duel Log'!AG$2:AG$5455,$B2213,'Duel Log'!AH$2:AH$5455,"Win")</f>
        <v>0</v>
      </c>
      <c r="E2213" s="7" t="n">
        <f aca="false">COUNTIFS('Duel Log'!AF$2:AF$5455,$A2213,'Duel Log'!AG$2:AG$5455,$B2213,'Duel Log'!AH$2:AH$5455,"Loss")</f>
        <v>1</v>
      </c>
      <c r="F2213" s="7" t="n">
        <f aca="false">COUNTIFS('Duel Log'!AF$2:AF$5455,$A2213,'Duel Log'!AG$2:AG$5455,$B2213,'Duel Log'!AH$2:AH$5455,"Draw")</f>
        <v>0</v>
      </c>
      <c r="G2213" s="13" t="n">
        <f aca="false">IFERROR(D2213/C2213,"")</f>
        <v>0</v>
      </c>
    </row>
    <row r="2214" customFormat="false" ht="15" hidden="false" customHeight="true" outlineLevel="0" collapsed="false">
      <c r="A2214" s="7" t="s">
        <v>296</v>
      </c>
      <c r="B2214" s="7" t="s">
        <v>8955</v>
      </c>
      <c r="C2214" s="7" t="n">
        <f aca="false">COUNTIFS('Duel Log'!AF$2:AF$5455,$A2214,'Duel Log'!AG$2:AG$5455,$B2214)</f>
        <v>1</v>
      </c>
      <c r="D2214" s="7" t="n">
        <f aca="false">COUNTIFS('Duel Log'!AF$2:AF$5455,$A2214,'Duel Log'!AG$2:AG$5455,$B2214,'Duel Log'!AH$2:AH$5455,"Win")</f>
        <v>1</v>
      </c>
      <c r="E2214" s="7" t="n">
        <f aca="false">COUNTIFS('Duel Log'!AF$2:AF$5455,$A2214,'Duel Log'!AG$2:AG$5455,$B2214,'Duel Log'!AH$2:AH$5455,"Loss")</f>
        <v>0</v>
      </c>
      <c r="F2214" s="7" t="n">
        <f aca="false">COUNTIFS('Duel Log'!AF$2:AF$5455,$A2214,'Duel Log'!AG$2:AG$5455,$B2214,'Duel Log'!AH$2:AH$5455,"Draw")</f>
        <v>0</v>
      </c>
      <c r="G2214" s="13" t="n">
        <f aca="false">IFERROR(D2214/C2214,"")</f>
        <v>1</v>
      </c>
    </row>
    <row r="2215" customFormat="false" ht="15" hidden="false" customHeight="true" outlineLevel="0" collapsed="false">
      <c r="A2215" s="7" t="s">
        <v>296</v>
      </c>
      <c r="B2215" s="7" t="s">
        <v>5476</v>
      </c>
      <c r="C2215" s="7" t="n">
        <f aca="false">COUNTIFS('Duel Log'!AF$2:AF$5455,$A2215,'Duel Log'!AG$2:AG$5455,$B2215)</f>
        <v>2</v>
      </c>
      <c r="D2215" s="7" t="n">
        <f aca="false">COUNTIFS('Duel Log'!AF$2:AF$5455,$A2215,'Duel Log'!AG$2:AG$5455,$B2215,'Duel Log'!AH$2:AH$5455,"Win")</f>
        <v>2</v>
      </c>
      <c r="E2215" s="7" t="n">
        <f aca="false">COUNTIFS('Duel Log'!AF$2:AF$5455,$A2215,'Duel Log'!AG$2:AG$5455,$B2215,'Duel Log'!AH$2:AH$5455,"Loss")</f>
        <v>0</v>
      </c>
      <c r="F2215" s="7" t="n">
        <f aca="false">COUNTIFS('Duel Log'!AF$2:AF$5455,$A2215,'Duel Log'!AG$2:AG$5455,$B2215,'Duel Log'!AH$2:AH$5455,"Draw")</f>
        <v>0</v>
      </c>
      <c r="G2215" s="13" t="n">
        <f aca="false">IFERROR(D2215/C2215,"")</f>
        <v>1</v>
      </c>
    </row>
    <row r="2216" customFormat="false" ht="15" hidden="false" customHeight="true" outlineLevel="0" collapsed="false">
      <c r="A2216" s="7" t="s">
        <v>296</v>
      </c>
      <c r="B2216" s="7" t="s">
        <v>206</v>
      </c>
      <c r="C2216" s="7" t="n">
        <f aca="false">COUNTIFS('Duel Log'!AF$2:AF$5455,$A2216,'Duel Log'!AG$2:AG$5455,$B2216)</f>
        <v>1</v>
      </c>
      <c r="D2216" s="7" t="n">
        <f aca="false">COUNTIFS('Duel Log'!AF$2:AF$5455,$A2216,'Duel Log'!AG$2:AG$5455,$B2216,'Duel Log'!AH$2:AH$5455,"Win")</f>
        <v>0</v>
      </c>
      <c r="E2216" s="7" t="n">
        <f aca="false">COUNTIFS('Duel Log'!AF$2:AF$5455,$A2216,'Duel Log'!AG$2:AG$5455,$B2216,'Duel Log'!AH$2:AH$5455,"Loss")</f>
        <v>1</v>
      </c>
      <c r="F2216" s="7" t="n">
        <f aca="false">COUNTIFS('Duel Log'!AF$2:AF$5455,$A2216,'Duel Log'!AG$2:AG$5455,$B2216,'Duel Log'!AH$2:AH$5455,"Draw")</f>
        <v>0</v>
      </c>
      <c r="G2216" s="13" t="n">
        <f aca="false">IFERROR(D2216/C2216,"")</f>
        <v>0</v>
      </c>
    </row>
    <row r="2217" customFormat="false" ht="15" hidden="false" customHeight="true" outlineLevel="0" collapsed="false">
      <c r="A2217" s="7" t="s">
        <v>296</v>
      </c>
      <c r="B2217" s="7" t="s">
        <v>2083</v>
      </c>
      <c r="C2217" s="7" t="n">
        <f aca="false">COUNTIFS('Duel Log'!AF$2:AF$5455,$A2217,'Duel Log'!AG$2:AG$5455,$B2217)</f>
        <v>1</v>
      </c>
      <c r="D2217" s="7" t="n">
        <f aca="false">COUNTIFS('Duel Log'!AF$2:AF$5455,$A2217,'Duel Log'!AG$2:AG$5455,$B2217,'Duel Log'!AH$2:AH$5455,"Win")</f>
        <v>1</v>
      </c>
      <c r="E2217" s="7" t="n">
        <f aca="false">COUNTIFS('Duel Log'!AF$2:AF$5455,$A2217,'Duel Log'!AG$2:AG$5455,$B2217,'Duel Log'!AH$2:AH$5455,"Loss")</f>
        <v>0</v>
      </c>
      <c r="F2217" s="7" t="n">
        <f aca="false">COUNTIFS('Duel Log'!AF$2:AF$5455,$A2217,'Duel Log'!AG$2:AG$5455,$B2217,'Duel Log'!AH$2:AH$5455,"Draw")</f>
        <v>0</v>
      </c>
      <c r="G2217" s="13" t="n">
        <f aca="false">IFERROR(D2217/C2217,"")</f>
        <v>1</v>
      </c>
    </row>
    <row r="2218" customFormat="false" ht="15" hidden="false" customHeight="true" outlineLevel="0" collapsed="false">
      <c r="A2218" s="7" t="s">
        <v>296</v>
      </c>
      <c r="B2218" s="7" t="s">
        <v>321</v>
      </c>
      <c r="C2218" s="7" t="n">
        <f aca="false">COUNTIFS('Duel Log'!AF$2:AF$5455,$A2218,'Duel Log'!AG$2:AG$5455,$B2218)</f>
        <v>2</v>
      </c>
      <c r="D2218" s="7" t="n">
        <f aca="false">COUNTIFS('Duel Log'!AF$2:AF$5455,$A2218,'Duel Log'!AG$2:AG$5455,$B2218,'Duel Log'!AH$2:AH$5455,"Win")</f>
        <v>0</v>
      </c>
      <c r="E2218" s="7" t="n">
        <f aca="false">COUNTIFS('Duel Log'!AF$2:AF$5455,$A2218,'Duel Log'!AG$2:AG$5455,$B2218,'Duel Log'!AH$2:AH$5455,"Loss")</f>
        <v>2</v>
      </c>
      <c r="F2218" s="7" t="n">
        <f aca="false">COUNTIFS('Duel Log'!AF$2:AF$5455,$A2218,'Duel Log'!AG$2:AG$5455,$B2218,'Duel Log'!AH$2:AH$5455,"Draw")</f>
        <v>0</v>
      </c>
      <c r="G2218" s="13" t="n">
        <f aca="false">IFERROR(D2218/C2218,"")</f>
        <v>0</v>
      </c>
    </row>
    <row r="2219" customFormat="false" ht="15" hidden="false" customHeight="true" outlineLevel="0" collapsed="false">
      <c r="A2219" s="7" t="s">
        <v>296</v>
      </c>
      <c r="B2219" s="7" t="s">
        <v>973</v>
      </c>
      <c r="C2219" s="7" t="n">
        <f aca="false">COUNTIFS('Duel Log'!AF$2:AF$5455,$A2219,'Duel Log'!AG$2:AG$5455,$B2219)</f>
        <v>1</v>
      </c>
      <c r="D2219" s="7" t="n">
        <f aca="false">COUNTIFS('Duel Log'!AF$2:AF$5455,$A2219,'Duel Log'!AG$2:AG$5455,$B2219,'Duel Log'!AH$2:AH$5455,"Win")</f>
        <v>1</v>
      </c>
      <c r="E2219" s="7" t="n">
        <f aca="false">COUNTIFS('Duel Log'!AF$2:AF$5455,$A2219,'Duel Log'!AG$2:AG$5455,$B2219,'Duel Log'!AH$2:AH$5455,"Loss")</f>
        <v>0</v>
      </c>
      <c r="F2219" s="7" t="n">
        <f aca="false">COUNTIFS('Duel Log'!AF$2:AF$5455,$A2219,'Duel Log'!AG$2:AG$5455,$B2219,'Duel Log'!AH$2:AH$5455,"Draw")</f>
        <v>0</v>
      </c>
      <c r="G2219" s="13" t="n">
        <f aca="false">IFERROR(D2219/C2219,"")</f>
        <v>1</v>
      </c>
    </row>
    <row r="2220" customFormat="false" ht="15" hidden="false" customHeight="true" outlineLevel="0" collapsed="false">
      <c r="A2220" s="7" t="s">
        <v>296</v>
      </c>
      <c r="B2220" s="7" t="s">
        <v>5703</v>
      </c>
      <c r="C2220" s="7" t="n">
        <f aca="false">COUNTIFS('Duel Log'!AF$2:AF$5455,$A2220,'Duel Log'!AG$2:AG$5455,$B2220)</f>
        <v>2</v>
      </c>
      <c r="D2220" s="7" t="n">
        <f aca="false">COUNTIFS('Duel Log'!AF$2:AF$5455,$A2220,'Duel Log'!AG$2:AG$5455,$B2220,'Duel Log'!AH$2:AH$5455,"Win")</f>
        <v>0</v>
      </c>
      <c r="E2220" s="7" t="n">
        <f aca="false">COUNTIFS('Duel Log'!AF$2:AF$5455,$A2220,'Duel Log'!AG$2:AG$5455,$B2220,'Duel Log'!AH$2:AH$5455,"Loss")</f>
        <v>2</v>
      </c>
      <c r="F2220" s="7" t="n">
        <f aca="false">COUNTIFS('Duel Log'!AF$2:AF$5455,$A2220,'Duel Log'!AG$2:AG$5455,$B2220,'Duel Log'!AH$2:AH$5455,"Draw")</f>
        <v>0</v>
      </c>
      <c r="G2220" s="13" t="n">
        <f aca="false">IFERROR(D2220/C2220,"")</f>
        <v>0</v>
      </c>
    </row>
    <row r="2221" customFormat="false" ht="15" hidden="false" customHeight="true" outlineLevel="0" collapsed="false">
      <c r="A2221" s="7" t="s">
        <v>296</v>
      </c>
      <c r="B2221" s="7" t="s">
        <v>404</v>
      </c>
      <c r="C2221" s="7" t="n">
        <f aca="false">COUNTIFS('Duel Log'!AF$2:AF$5455,$A2221,'Duel Log'!AG$2:AG$5455,$B2221)</f>
        <v>1</v>
      </c>
      <c r="D2221" s="7" t="n">
        <f aca="false">COUNTIFS('Duel Log'!AF$2:AF$5455,$A2221,'Duel Log'!AG$2:AG$5455,$B2221,'Duel Log'!AH$2:AH$5455,"Win")</f>
        <v>0</v>
      </c>
      <c r="E2221" s="7" t="n">
        <f aca="false">COUNTIFS('Duel Log'!AF$2:AF$5455,$A2221,'Duel Log'!AG$2:AG$5455,$B2221,'Duel Log'!AH$2:AH$5455,"Loss")</f>
        <v>1</v>
      </c>
      <c r="F2221" s="7" t="n">
        <f aca="false">COUNTIFS('Duel Log'!AF$2:AF$5455,$A2221,'Duel Log'!AG$2:AG$5455,$B2221,'Duel Log'!AH$2:AH$5455,"Draw")</f>
        <v>0</v>
      </c>
      <c r="G2221" s="13" t="n">
        <f aca="false">IFERROR(D2221/C2221,"")</f>
        <v>0</v>
      </c>
    </row>
    <row r="2222" customFormat="false" ht="15" hidden="false" customHeight="true" outlineLevel="0" collapsed="false">
      <c r="A2222" s="7" t="s">
        <v>296</v>
      </c>
      <c r="B2222" s="7" t="s">
        <v>4045</v>
      </c>
      <c r="C2222" s="7" t="n">
        <f aca="false">COUNTIFS('Duel Log'!AF$2:AF$5455,$A2222,'Duel Log'!AG$2:AG$5455,$B2222)</f>
        <v>1</v>
      </c>
      <c r="D2222" s="7" t="n">
        <f aca="false">COUNTIFS('Duel Log'!AF$2:AF$5455,$A2222,'Duel Log'!AG$2:AG$5455,$B2222,'Duel Log'!AH$2:AH$5455,"Win")</f>
        <v>1</v>
      </c>
      <c r="E2222" s="7" t="n">
        <f aca="false">COUNTIFS('Duel Log'!AF$2:AF$5455,$A2222,'Duel Log'!AG$2:AG$5455,$B2222,'Duel Log'!AH$2:AH$5455,"Loss")</f>
        <v>0</v>
      </c>
      <c r="F2222" s="7" t="n">
        <f aca="false">COUNTIFS('Duel Log'!AF$2:AF$5455,$A2222,'Duel Log'!AG$2:AG$5455,$B2222,'Duel Log'!AH$2:AH$5455,"Draw")</f>
        <v>0</v>
      </c>
      <c r="G2222" s="13" t="n">
        <f aca="false">IFERROR(D2222/C2222,"")</f>
        <v>1</v>
      </c>
    </row>
    <row r="2223" customFormat="false" ht="15" hidden="false" customHeight="true" outlineLevel="0" collapsed="false">
      <c r="A2223" s="7" t="s">
        <v>296</v>
      </c>
      <c r="B2223" s="7" t="s">
        <v>6623</v>
      </c>
      <c r="C2223" s="7" t="n">
        <f aca="false">COUNTIFS('Duel Log'!AF$2:AF$5455,$A2223,'Duel Log'!AG$2:AG$5455,$B2223)</f>
        <v>2</v>
      </c>
      <c r="D2223" s="7" t="n">
        <f aca="false">COUNTIFS('Duel Log'!AF$2:AF$5455,$A2223,'Duel Log'!AG$2:AG$5455,$B2223,'Duel Log'!AH$2:AH$5455,"Win")</f>
        <v>2</v>
      </c>
      <c r="E2223" s="7" t="n">
        <f aca="false">COUNTIFS('Duel Log'!AF$2:AF$5455,$A2223,'Duel Log'!AG$2:AG$5455,$B2223,'Duel Log'!AH$2:AH$5455,"Loss")</f>
        <v>0</v>
      </c>
      <c r="F2223" s="7" t="n">
        <f aca="false">COUNTIFS('Duel Log'!AF$2:AF$5455,$A2223,'Duel Log'!AG$2:AG$5455,$B2223,'Duel Log'!AH$2:AH$5455,"Draw")</f>
        <v>0</v>
      </c>
      <c r="G2223" s="13" t="n">
        <f aca="false">IFERROR(D2223/C2223,"")</f>
        <v>1</v>
      </c>
    </row>
    <row r="2224" customFormat="false" ht="15" hidden="false" customHeight="true" outlineLevel="0" collapsed="false">
      <c r="A2224" s="7" t="s">
        <v>296</v>
      </c>
      <c r="B2224" s="7" t="s">
        <v>6181</v>
      </c>
      <c r="C2224" s="7" t="n">
        <f aca="false">COUNTIFS('Duel Log'!AF$2:AF$5455,$A2224,'Duel Log'!AG$2:AG$5455,$B2224)</f>
        <v>2</v>
      </c>
      <c r="D2224" s="7" t="n">
        <f aca="false">COUNTIFS('Duel Log'!AF$2:AF$5455,$A2224,'Duel Log'!AG$2:AG$5455,$B2224,'Duel Log'!AH$2:AH$5455,"Win")</f>
        <v>2</v>
      </c>
      <c r="E2224" s="7" t="n">
        <f aca="false">COUNTIFS('Duel Log'!AF$2:AF$5455,$A2224,'Duel Log'!AG$2:AG$5455,$B2224,'Duel Log'!AH$2:AH$5455,"Loss")</f>
        <v>0</v>
      </c>
      <c r="F2224" s="7" t="n">
        <f aca="false">COUNTIFS('Duel Log'!AF$2:AF$5455,$A2224,'Duel Log'!AG$2:AG$5455,$B2224,'Duel Log'!AH$2:AH$5455,"Draw")</f>
        <v>0</v>
      </c>
      <c r="G2224" s="13" t="n">
        <f aca="false">IFERROR(D2224/C2224,"")</f>
        <v>1</v>
      </c>
    </row>
    <row r="2225" customFormat="false" ht="15" hidden="false" customHeight="true" outlineLevel="0" collapsed="false">
      <c r="A2225" s="7" t="s">
        <v>296</v>
      </c>
      <c r="B2225" s="7" t="s">
        <v>1275</v>
      </c>
      <c r="C2225" s="7" t="n">
        <f aca="false">COUNTIFS('Duel Log'!AF$2:AF$5455,$A2225,'Duel Log'!AG$2:AG$5455,$B2225)</f>
        <v>1</v>
      </c>
      <c r="D2225" s="7" t="n">
        <f aca="false">COUNTIFS('Duel Log'!AF$2:AF$5455,$A2225,'Duel Log'!AG$2:AG$5455,$B2225,'Duel Log'!AH$2:AH$5455,"Win")</f>
        <v>0</v>
      </c>
      <c r="E2225" s="7" t="n">
        <f aca="false">COUNTIFS('Duel Log'!AF$2:AF$5455,$A2225,'Duel Log'!AG$2:AG$5455,$B2225,'Duel Log'!AH$2:AH$5455,"Loss")</f>
        <v>1</v>
      </c>
      <c r="F2225" s="7" t="n">
        <f aca="false">COUNTIFS('Duel Log'!AF$2:AF$5455,$A2225,'Duel Log'!AG$2:AG$5455,$B2225,'Duel Log'!AH$2:AH$5455,"Draw")</f>
        <v>0</v>
      </c>
      <c r="G2225" s="13" t="n">
        <f aca="false">IFERROR(D2225/C2225,"")</f>
        <v>0</v>
      </c>
    </row>
    <row r="2226" customFormat="false" ht="15" hidden="false" customHeight="true" outlineLevel="0" collapsed="false">
      <c r="A2226" s="7" t="s">
        <v>296</v>
      </c>
      <c r="B2226" s="7" t="s">
        <v>3729</v>
      </c>
      <c r="C2226" s="7" t="n">
        <f aca="false">COUNTIFS('Duel Log'!AF$2:AF$5455,$A2226,'Duel Log'!AG$2:AG$5455,$B2226)</f>
        <v>1</v>
      </c>
      <c r="D2226" s="7" t="n">
        <f aca="false">COUNTIFS('Duel Log'!AF$2:AF$5455,$A2226,'Duel Log'!AG$2:AG$5455,$B2226,'Duel Log'!AH$2:AH$5455,"Win")</f>
        <v>1</v>
      </c>
      <c r="E2226" s="7" t="n">
        <f aca="false">COUNTIFS('Duel Log'!AF$2:AF$5455,$A2226,'Duel Log'!AG$2:AG$5455,$B2226,'Duel Log'!AH$2:AH$5455,"Loss")</f>
        <v>0</v>
      </c>
      <c r="F2226" s="7" t="n">
        <f aca="false">COUNTIFS('Duel Log'!AF$2:AF$5455,$A2226,'Duel Log'!AG$2:AG$5455,$B2226,'Duel Log'!AH$2:AH$5455,"Draw")</f>
        <v>0</v>
      </c>
      <c r="G2226" s="13" t="n">
        <f aca="false">IFERROR(D2226/C2226,"")</f>
        <v>1</v>
      </c>
    </row>
    <row r="2227" customFormat="false" ht="15" hidden="false" customHeight="true" outlineLevel="0" collapsed="false">
      <c r="A2227" s="7" t="s">
        <v>296</v>
      </c>
      <c r="B2227" s="7" t="s">
        <v>4960</v>
      </c>
      <c r="C2227" s="7" t="n">
        <f aca="false">COUNTIFS('Duel Log'!AF$2:AF$5455,$A2227,'Duel Log'!AG$2:AG$5455,$B2227)</f>
        <v>1</v>
      </c>
      <c r="D2227" s="7" t="n">
        <f aca="false">COUNTIFS('Duel Log'!AF$2:AF$5455,$A2227,'Duel Log'!AG$2:AG$5455,$B2227,'Duel Log'!AH$2:AH$5455,"Win")</f>
        <v>1</v>
      </c>
      <c r="E2227" s="7" t="n">
        <f aca="false">COUNTIFS('Duel Log'!AF$2:AF$5455,$A2227,'Duel Log'!AG$2:AG$5455,$B2227,'Duel Log'!AH$2:AH$5455,"Loss")</f>
        <v>0</v>
      </c>
      <c r="F2227" s="7" t="n">
        <f aca="false">COUNTIFS('Duel Log'!AF$2:AF$5455,$A2227,'Duel Log'!AG$2:AG$5455,$B2227,'Duel Log'!AH$2:AH$5455,"Draw")</f>
        <v>0</v>
      </c>
      <c r="G2227" s="13" t="n">
        <f aca="false">IFERROR(D2227/C2227,"")</f>
        <v>1</v>
      </c>
    </row>
    <row r="2228" customFormat="false" ht="15" hidden="false" customHeight="true" outlineLevel="0" collapsed="false">
      <c r="A2228" s="7" t="s">
        <v>296</v>
      </c>
      <c r="B2228" s="7" t="s">
        <v>267</v>
      </c>
      <c r="C2228" s="7" t="n">
        <f aca="false">COUNTIFS('Duel Log'!AF$2:AF$5455,$A2228,'Duel Log'!AG$2:AG$5455,$B2228)</f>
        <v>1</v>
      </c>
      <c r="D2228" s="7" t="n">
        <f aca="false">COUNTIFS('Duel Log'!AF$2:AF$5455,$A2228,'Duel Log'!AG$2:AG$5455,$B2228,'Duel Log'!AH$2:AH$5455,"Win")</f>
        <v>1</v>
      </c>
      <c r="E2228" s="7" t="n">
        <f aca="false">COUNTIFS('Duel Log'!AF$2:AF$5455,$A2228,'Duel Log'!AG$2:AG$5455,$B2228,'Duel Log'!AH$2:AH$5455,"Loss")</f>
        <v>0</v>
      </c>
      <c r="F2228" s="7" t="n">
        <f aca="false">COUNTIFS('Duel Log'!AF$2:AF$5455,$A2228,'Duel Log'!AG$2:AG$5455,$B2228,'Duel Log'!AH$2:AH$5455,"Draw")</f>
        <v>0</v>
      </c>
      <c r="G2228" s="13" t="n">
        <f aca="false">IFERROR(D2228/C2228,"")</f>
        <v>1</v>
      </c>
    </row>
    <row r="2229" customFormat="false" ht="15" hidden="false" customHeight="true" outlineLevel="0" collapsed="false">
      <c r="A2229" s="7" t="s">
        <v>296</v>
      </c>
      <c r="B2229" s="7" t="s">
        <v>2140</v>
      </c>
      <c r="C2229" s="7" t="n">
        <f aca="false">COUNTIFS('Duel Log'!AF$2:AF$5455,$A2229,'Duel Log'!AG$2:AG$5455,$B2229)</f>
        <v>2</v>
      </c>
      <c r="D2229" s="7" t="n">
        <f aca="false">COUNTIFS('Duel Log'!AF$2:AF$5455,$A2229,'Duel Log'!AG$2:AG$5455,$B2229,'Duel Log'!AH$2:AH$5455,"Win")</f>
        <v>2</v>
      </c>
      <c r="E2229" s="7" t="n">
        <f aca="false">COUNTIFS('Duel Log'!AF$2:AF$5455,$A2229,'Duel Log'!AG$2:AG$5455,$B2229,'Duel Log'!AH$2:AH$5455,"Loss")</f>
        <v>0</v>
      </c>
      <c r="F2229" s="7" t="n">
        <f aca="false">COUNTIFS('Duel Log'!AF$2:AF$5455,$A2229,'Duel Log'!AG$2:AG$5455,$B2229,'Duel Log'!AH$2:AH$5455,"Draw")</f>
        <v>0</v>
      </c>
      <c r="G2229" s="13" t="n">
        <f aca="false">IFERROR(D2229/C2229,"")</f>
        <v>1</v>
      </c>
    </row>
    <row r="2230" customFormat="false" ht="15" hidden="false" customHeight="true" outlineLevel="0" collapsed="false">
      <c r="A2230" s="7" t="s">
        <v>296</v>
      </c>
      <c r="B2230" s="7" t="s">
        <v>282</v>
      </c>
      <c r="C2230" s="7" t="n">
        <f aca="false">COUNTIFS('Duel Log'!AF$2:AF$5455,$A2230,'Duel Log'!AG$2:AG$5455,$B2230)</f>
        <v>1</v>
      </c>
      <c r="D2230" s="7" t="n">
        <f aca="false">COUNTIFS('Duel Log'!AF$2:AF$5455,$A2230,'Duel Log'!AG$2:AG$5455,$B2230,'Duel Log'!AH$2:AH$5455,"Win")</f>
        <v>1</v>
      </c>
      <c r="E2230" s="7" t="n">
        <f aca="false">COUNTIFS('Duel Log'!AF$2:AF$5455,$A2230,'Duel Log'!AG$2:AG$5455,$B2230,'Duel Log'!AH$2:AH$5455,"Loss")</f>
        <v>0</v>
      </c>
      <c r="F2230" s="7" t="n">
        <f aca="false">COUNTIFS('Duel Log'!AF$2:AF$5455,$A2230,'Duel Log'!AG$2:AG$5455,$B2230,'Duel Log'!AH$2:AH$5455,"Draw")</f>
        <v>0</v>
      </c>
      <c r="G2230" s="13" t="n">
        <f aca="false">IFERROR(D2230/C2230,"")</f>
        <v>1</v>
      </c>
    </row>
    <row r="2231" customFormat="false" ht="15" hidden="false" customHeight="true" outlineLevel="0" collapsed="false">
      <c r="A2231" s="7" t="s">
        <v>296</v>
      </c>
      <c r="B2231" s="7" t="s">
        <v>2419</v>
      </c>
      <c r="C2231" s="7" t="n">
        <f aca="false">COUNTIFS('Duel Log'!AF$2:AF$5455,$A2231,'Duel Log'!AG$2:AG$5455,$B2231)</f>
        <v>1</v>
      </c>
      <c r="D2231" s="7" t="n">
        <f aca="false">COUNTIFS('Duel Log'!AF$2:AF$5455,$A2231,'Duel Log'!AG$2:AG$5455,$B2231,'Duel Log'!AH$2:AH$5455,"Win")</f>
        <v>0</v>
      </c>
      <c r="E2231" s="7" t="n">
        <f aca="false">COUNTIFS('Duel Log'!AF$2:AF$5455,$A2231,'Duel Log'!AG$2:AG$5455,$B2231,'Duel Log'!AH$2:AH$5455,"Loss")</f>
        <v>1</v>
      </c>
      <c r="F2231" s="7" t="n">
        <f aca="false">COUNTIFS('Duel Log'!AF$2:AF$5455,$A2231,'Duel Log'!AG$2:AG$5455,$B2231,'Duel Log'!AH$2:AH$5455,"Draw")</f>
        <v>0</v>
      </c>
      <c r="G2231" s="13" t="n">
        <f aca="false">IFERROR(D2231/C2231,"")</f>
        <v>0</v>
      </c>
    </row>
    <row r="2232" customFormat="false" ht="15" hidden="false" customHeight="true" outlineLevel="0" collapsed="false">
      <c r="A2232" s="7" t="s">
        <v>3092</v>
      </c>
      <c r="B2232" s="7" t="s">
        <v>3093</v>
      </c>
      <c r="C2232" s="7" t="n">
        <f aca="false">COUNTIFS('Duel Log'!AF$2:AF$5455,$A2232,'Duel Log'!AG$2:AG$5455,$B2232)</f>
        <v>2</v>
      </c>
      <c r="D2232" s="7" t="n">
        <f aca="false">COUNTIFS('Duel Log'!AF$2:AF$5455,$A2232,'Duel Log'!AG$2:AG$5455,$B2232,'Duel Log'!AH$2:AH$5455,"Win")</f>
        <v>0</v>
      </c>
      <c r="E2232" s="7" t="n">
        <f aca="false">COUNTIFS('Duel Log'!AF$2:AF$5455,$A2232,'Duel Log'!AG$2:AG$5455,$B2232,'Duel Log'!AH$2:AH$5455,"Loss")</f>
        <v>2</v>
      </c>
      <c r="F2232" s="7" t="n">
        <f aca="false">COUNTIFS('Duel Log'!AF$2:AF$5455,$A2232,'Duel Log'!AG$2:AG$5455,$B2232,'Duel Log'!AH$2:AH$5455,"Draw")</f>
        <v>0</v>
      </c>
      <c r="G2232" s="13" t="n">
        <f aca="false">IFERROR(D2232/C2232,"")</f>
        <v>0</v>
      </c>
    </row>
    <row r="2233" customFormat="false" ht="15" hidden="false" customHeight="true" outlineLevel="0" collapsed="false">
      <c r="A2233" s="7" t="s">
        <v>3387</v>
      </c>
      <c r="B2233" s="7" t="s">
        <v>3386</v>
      </c>
      <c r="C2233" s="7" t="n">
        <f aca="false">COUNTIFS('Duel Log'!AF$2:AF$5455,$A2233,'Duel Log'!AG$2:AG$5455,$B2233)</f>
        <v>2</v>
      </c>
      <c r="D2233" s="7" t="n">
        <f aca="false">COUNTIFS('Duel Log'!AF$2:AF$5455,$A2233,'Duel Log'!AG$2:AG$5455,$B2233,'Duel Log'!AH$2:AH$5455,"Win")</f>
        <v>2</v>
      </c>
      <c r="E2233" s="7" t="n">
        <f aca="false">COUNTIFS('Duel Log'!AF$2:AF$5455,$A2233,'Duel Log'!AG$2:AG$5455,$B2233,'Duel Log'!AH$2:AH$5455,"Loss")</f>
        <v>0</v>
      </c>
      <c r="F2233" s="7" t="n">
        <f aca="false">COUNTIFS('Duel Log'!AF$2:AF$5455,$A2233,'Duel Log'!AG$2:AG$5455,$B2233,'Duel Log'!AH$2:AH$5455,"Draw")</f>
        <v>0</v>
      </c>
      <c r="G2233" s="13" t="n">
        <f aca="false">IFERROR(D2233/C2233,"")</f>
        <v>1</v>
      </c>
    </row>
    <row r="2234" customFormat="false" ht="15" hidden="false" customHeight="true" outlineLevel="0" collapsed="false">
      <c r="A2234" s="7" t="s">
        <v>295</v>
      </c>
      <c r="B2234" s="7" t="s">
        <v>3633</v>
      </c>
      <c r="C2234" s="7" t="n">
        <f aca="false">COUNTIFS('Duel Log'!AF$2:AF$5455,$A2234,'Duel Log'!AG$2:AG$5455,$B2234)</f>
        <v>2</v>
      </c>
      <c r="D2234" s="7" t="n">
        <f aca="false">COUNTIFS('Duel Log'!AF$2:AF$5455,$A2234,'Duel Log'!AG$2:AG$5455,$B2234,'Duel Log'!AH$2:AH$5455,"Win")</f>
        <v>0</v>
      </c>
      <c r="E2234" s="7" t="n">
        <f aca="false">COUNTIFS('Duel Log'!AF$2:AF$5455,$A2234,'Duel Log'!AG$2:AG$5455,$B2234,'Duel Log'!AH$2:AH$5455,"Loss")</f>
        <v>2</v>
      </c>
      <c r="F2234" s="7" t="n">
        <f aca="false">COUNTIFS('Duel Log'!AF$2:AF$5455,$A2234,'Duel Log'!AG$2:AG$5455,$B2234,'Duel Log'!AH$2:AH$5455,"Draw")</f>
        <v>0</v>
      </c>
      <c r="G2234" s="13" t="n">
        <f aca="false">IFERROR(D2234/C2234,"")</f>
        <v>0</v>
      </c>
    </row>
    <row r="2235" customFormat="false" ht="15" hidden="false" customHeight="true" outlineLevel="0" collapsed="false">
      <c r="A2235" s="7" t="s">
        <v>295</v>
      </c>
      <c r="B2235" s="7" t="s">
        <v>2156</v>
      </c>
      <c r="C2235" s="7" t="n">
        <f aca="false">COUNTIFS('Duel Log'!AF$2:AF$5455,$A2235,'Duel Log'!AG$2:AG$5455,$B2235)</f>
        <v>2</v>
      </c>
      <c r="D2235" s="7" t="n">
        <f aca="false">COUNTIFS('Duel Log'!AF$2:AF$5455,$A2235,'Duel Log'!AG$2:AG$5455,$B2235,'Duel Log'!AH$2:AH$5455,"Win")</f>
        <v>0</v>
      </c>
      <c r="E2235" s="7" t="n">
        <f aca="false">COUNTIFS('Duel Log'!AF$2:AF$5455,$A2235,'Duel Log'!AG$2:AG$5455,$B2235,'Duel Log'!AH$2:AH$5455,"Loss")</f>
        <v>2</v>
      </c>
      <c r="F2235" s="7" t="n">
        <f aca="false">COUNTIFS('Duel Log'!AF$2:AF$5455,$A2235,'Duel Log'!AG$2:AG$5455,$B2235,'Duel Log'!AH$2:AH$5455,"Draw")</f>
        <v>0</v>
      </c>
      <c r="G2235" s="13" t="n">
        <f aca="false">IFERROR(D2235/C2235,"")</f>
        <v>0</v>
      </c>
    </row>
    <row r="2236" customFormat="false" ht="15" hidden="false" customHeight="true" outlineLevel="0" collapsed="false">
      <c r="A2236" s="7" t="s">
        <v>295</v>
      </c>
      <c r="B2236" s="7" t="s">
        <v>134</v>
      </c>
      <c r="C2236" s="7" t="n">
        <f aca="false">COUNTIFS('Duel Log'!AF$2:AF$5455,$A2236,'Duel Log'!AG$2:AG$5455,$B2236)</f>
        <v>1</v>
      </c>
      <c r="D2236" s="7" t="n">
        <f aca="false">COUNTIFS('Duel Log'!AF$2:AF$5455,$A2236,'Duel Log'!AG$2:AG$5455,$B2236,'Duel Log'!AH$2:AH$5455,"Win")</f>
        <v>0</v>
      </c>
      <c r="E2236" s="7" t="n">
        <f aca="false">COUNTIFS('Duel Log'!AF$2:AF$5455,$A2236,'Duel Log'!AG$2:AG$5455,$B2236,'Duel Log'!AH$2:AH$5455,"Loss")</f>
        <v>1</v>
      </c>
      <c r="F2236" s="7" t="n">
        <f aca="false">COUNTIFS('Duel Log'!AF$2:AF$5455,$A2236,'Duel Log'!AG$2:AG$5455,$B2236,'Duel Log'!AH$2:AH$5455,"Draw")</f>
        <v>0</v>
      </c>
      <c r="G2236" s="13" t="n">
        <f aca="false">IFERROR(D2236/C2236,"")</f>
        <v>0</v>
      </c>
    </row>
    <row r="2237" customFormat="false" ht="15" hidden="false" customHeight="true" outlineLevel="0" collapsed="false">
      <c r="A2237" s="7" t="s">
        <v>295</v>
      </c>
      <c r="B2237" s="7" t="s">
        <v>662</v>
      </c>
      <c r="C2237" s="7" t="n">
        <f aca="false">COUNTIFS('Duel Log'!AF$2:AF$5455,$A2237,'Duel Log'!AG$2:AG$5455,$B2237)</f>
        <v>1</v>
      </c>
      <c r="D2237" s="7" t="n">
        <f aca="false">COUNTIFS('Duel Log'!AF$2:AF$5455,$A2237,'Duel Log'!AG$2:AG$5455,$B2237,'Duel Log'!AH$2:AH$5455,"Win")</f>
        <v>0</v>
      </c>
      <c r="E2237" s="7" t="n">
        <f aca="false">COUNTIFS('Duel Log'!AF$2:AF$5455,$A2237,'Duel Log'!AG$2:AG$5455,$B2237,'Duel Log'!AH$2:AH$5455,"Loss")</f>
        <v>1</v>
      </c>
      <c r="F2237" s="7" t="n">
        <f aca="false">COUNTIFS('Duel Log'!AF$2:AF$5455,$A2237,'Duel Log'!AG$2:AG$5455,$B2237,'Duel Log'!AH$2:AH$5455,"Draw")</f>
        <v>0</v>
      </c>
      <c r="G2237" s="13" t="n">
        <f aca="false">IFERROR(D2237/C2237,"")</f>
        <v>0</v>
      </c>
    </row>
    <row r="2238" customFormat="false" ht="15" hidden="false" customHeight="true" outlineLevel="0" collapsed="false">
      <c r="A2238" s="7" t="s">
        <v>295</v>
      </c>
      <c r="B2238" s="7" t="s">
        <v>589</v>
      </c>
      <c r="C2238" s="7" t="n">
        <f aca="false">COUNTIFS('Duel Log'!AF$2:AF$5455,$A2238,'Duel Log'!AG$2:AG$5455,$B2238)</f>
        <v>1</v>
      </c>
      <c r="D2238" s="7" t="n">
        <f aca="false">COUNTIFS('Duel Log'!AF$2:AF$5455,$A2238,'Duel Log'!AG$2:AG$5455,$B2238,'Duel Log'!AH$2:AH$5455,"Win")</f>
        <v>1</v>
      </c>
      <c r="E2238" s="7" t="n">
        <f aca="false">COUNTIFS('Duel Log'!AF$2:AF$5455,$A2238,'Duel Log'!AG$2:AG$5455,$B2238,'Duel Log'!AH$2:AH$5455,"Loss")</f>
        <v>0</v>
      </c>
      <c r="F2238" s="7" t="n">
        <f aca="false">COUNTIFS('Duel Log'!AF$2:AF$5455,$A2238,'Duel Log'!AG$2:AG$5455,$B2238,'Duel Log'!AH$2:AH$5455,"Draw")</f>
        <v>0</v>
      </c>
      <c r="G2238" s="13" t="n">
        <f aca="false">IFERROR(D2238/C2238,"")</f>
        <v>1</v>
      </c>
    </row>
    <row r="2239" customFormat="false" ht="15" hidden="false" customHeight="true" outlineLevel="0" collapsed="false">
      <c r="A2239" s="7" t="s">
        <v>295</v>
      </c>
      <c r="B2239" s="7" t="s">
        <v>492</v>
      </c>
      <c r="C2239" s="7" t="n">
        <f aca="false">COUNTIFS('Duel Log'!AF$2:AF$5455,$A2239,'Duel Log'!AG$2:AG$5455,$B2239)</f>
        <v>1</v>
      </c>
      <c r="D2239" s="7" t="n">
        <f aca="false">COUNTIFS('Duel Log'!AF$2:AF$5455,$A2239,'Duel Log'!AG$2:AG$5455,$B2239,'Duel Log'!AH$2:AH$5455,"Win")</f>
        <v>0</v>
      </c>
      <c r="E2239" s="7" t="n">
        <f aca="false">COUNTIFS('Duel Log'!AF$2:AF$5455,$A2239,'Duel Log'!AG$2:AG$5455,$B2239,'Duel Log'!AH$2:AH$5455,"Loss")</f>
        <v>1</v>
      </c>
      <c r="F2239" s="7" t="n">
        <f aca="false">COUNTIFS('Duel Log'!AF$2:AF$5455,$A2239,'Duel Log'!AG$2:AG$5455,$B2239,'Duel Log'!AH$2:AH$5455,"Draw")</f>
        <v>0</v>
      </c>
      <c r="G2239" s="13" t="n">
        <f aca="false">IFERROR(D2239/C2239,"")</f>
        <v>0</v>
      </c>
    </row>
    <row r="2240" customFormat="false" ht="15" hidden="false" customHeight="true" outlineLevel="0" collapsed="false">
      <c r="A2240" s="7" t="s">
        <v>295</v>
      </c>
      <c r="B2240" s="7" t="s">
        <v>217</v>
      </c>
      <c r="C2240" s="7" t="n">
        <f aca="false">COUNTIFS('Duel Log'!AF$2:AF$5455,$A2240,'Duel Log'!AG$2:AG$5455,$B2240)</f>
        <v>2</v>
      </c>
      <c r="D2240" s="7" t="n">
        <f aca="false">COUNTIFS('Duel Log'!AF$2:AF$5455,$A2240,'Duel Log'!AG$2:AG$5455,$B2240,'Duel Log'!AH$2:AH$5455,"Win")</f>
        <v>0</v>
      </c>
      <c r="E2240" s="7" t="n">
        <f aca="false">COUNTIFS('Duel Log'!AF$2:AF$5455,$A2240,'Duel Log'!AG$2:AG$5455,$B2240,'Duel Log'!AH$2:AH$5455,"Loss")</f>
        <v>2</v>
      </c>
      <c r="F2240" s="7" t="n">
        <f aca="false">COUNTIFS('Duel Log'!AF$2:AF$5455,$A2240,'Duel Log'!AG$2:AG$5455,$B2240,'Duel Log'!AH$2:AH$5455,"Draw")</f>
        <v>0</v>
      </c>
      <c r="G2240" s="13" t="n">
        <f aca="false">IFERROR(D2240/C2240,"")</f>
        <v>0</v>
      </c>
    </row>
    <row r="2241" customFormat="false" ht="15" hidden="false" customHeight="true" outlineLevel="0" collapsed="false">
      <c r="A2241" s="7" t="s">
        <v>295</v>
      </c>
      <c r="B2241" s="7" t="s">
        <v>776</v>
      </c>
      <c r="C2241" s="7" t="n">
        <f aca="false">COUNTIFS('Duel Log'!AF$2:AF$5455,$A2241,'Duel Log'!AG$2:AG$5455,$B2241)</f>
        <v>1</v>
      </c>
      <c r="D2241" s="7" t="n">
        <f aca="false">COUNTIFS('Duel Log'!AF$2:AF$5455,$A2241,'Duel Log'!AG$2:AG$5455,$B2241,'Duel Log'!AH$2:AH$5455,"Win")</f>
        <v>0</v>
      </c>
      <c r="E2241" s="7" t="n">
        <f aca="false">COUNTIFS('Duel Log'!AF$2:AF$5455,$A2241,'Duel Log'!AG$2:AG$5455,$B2241,'Duel Log'!AH$2:AH$5455,"Loss")</f>
        <v>1</v>
      </c>
      <c r="F2241" s="7" t="n">
        <f aca="false">COUNTIFS('Duel Log'!AF$2:AF$5455,$A2241,'Duel Log'!AG$2:AG$5455,$B2241,'Duel Log'!AH$2:AH$5455,"Draw")</f>
        <v>0</v>
      </c>
      <c r="G2241" s="13" t="n">
        <f aca="false">IFERROR(D2241/C2241,"")</f>
        <v>0</v>
      </c>
    </row>
    <row r="2242" customFormat="false" ht="15" hidden="false" customHeight="true" outlineLevel="0" collapsed="false">
      <c r="A2242" s="7" t="s">
        <v>295</v>
      </c>
      <c r="B2242" s="7" t="s">
        <v>1858</v>
      </c>
      <c r="C2242" s="7" t="n">
        <f aca="false">COUNTIFS('Duel Log'!AF$2:AF$5455,$A2242,'Duel Log'!AG$2:AG$5455,$B2242)</f>
        <v>2</v>
      </c>
      <c r="D2242" s="7" t="n">
        <f aca="false">COUNTIFS('Duel Log'!AF$2:AF$5455,$A2242,'Duel Log'!AG$2:AG$5455,$B2242,'Duel Log'!AH$2:AH$5455,"Win")</f>
        <v>0</v>
      </c>
      <c r="E2242" s="7" t="n">
        <f aca="false">COUNTIFS('Duel Log'!AF$2:AF$5455,$A2242,'Duel Log'!AG$2:AG$5455,$B2242,'Duel Log'!AH$2:AH$5455,"Loss")</f>
        <v>2</v>
      </c>
      <c r="F2242" s="7" t="n">
        <f aca="false">COUNTIFS('Duel Log'!AF$2:AF$5455,$A2242,'Duel Log'!AG$2:AG$5455,$B2242,'Duel Log'!AH$2:AH$5455,"Draw")</f>
        <v>0</v>
      </c>
      <c r="G2242" s="13" t="n">
        <f aca="false">IFERROR(D2242/C2242,"")</f>
        <v>0</v>
      </c>
    </row>
    <row r="2243" customFormat="false" ht="15" hidden="false" customHeight="true" outlineLevel="0" collapsed="false">
      <c r="A2243" s="7" t="s">
        <v>295</v>
      </c>
      <c r="B2243" s="7" t="s">
        <v>6946</v>
      </c>
      <c r="C2243" s="7" t="n">
        <f aca="false">COUNTIFS('Duel Log'!AF$2:AF$5455,$A2243,'Duel Log'!AG$2:AG$5455,$B2243)</f>
        <v>2</v>
      </c>
      <c r="D2243" s="7" t="n">
        <f aca="false">COUNTIFS('Duel Log'!AF$2:AF$5455,$A2243,'Duel Log'!AG$2:AG$5455,$B2243,'Duel Log'!AH$2:AH$5455,"Win")</f>
        <v>0</v>
      </c>
      <c r="E2243" s="7" t="n">
        <f aca="false">COUNTIFS('Duel Log'!AF$2:AF$5455,$A2243,'Duel Log'!AG$2:AG$5455,$B2243,'Duel Log'!AH$2:AH$5455,"Loss")</f>
        <v>2</v>
      </c>
      <c r="F2243" s="7" t="n">
        <f aca="false">COUNTIFS('Duel Log'!AF$2:AF$5455,$A2243,'Duel Log'!AG$2:AG$5455,$B2243,'Duel Log'!AH$2:AH$5455,"Draw")</f>
        <v>0</v>
      </c>
      <c r="G2243" s="13" t="n">
        <f aca="false">IFERROR(D2243/C2243,"")</f>
        <v>0</v>
      </c>
    </row>
    <row r="2244" customFormat="false" ht="15" hidden="false" customHeight="true" outlineLevel="0" collapsed="false">
      <c r="A2244" s="7" t="s">
        <v>295</v>
      </c>
      <c r="B2244" s="7" t="s">
        <v>368</v>
      </c>
      <c r="C2244" s="7" t="n">
        <f aca="false">COUNTIFS('Duel Log'!AF$2:AF$5455,$A2244,'Duel Log'!AG$2:AG$5455,$B2244)</f>
        <v>2</v>
      </c>
      <c r="D2244" s="7" t="n">
        <f aca="false">COUNTIFS('Duel Log'!AF$2:AF$5455,$A2244,'Duel Log'!AG$2:AG$5455,$B2244,'Duel Log'!AH$2:AH$5455,"Win")</f>
        <v>2</v>
      </c>
      <c r="E2244" s="7" t="n">
        <f aca="false">COUNTIFS('Duel Log'!AF$2:AF$5455,$A2244,'Duel Log'!AG$2:AG$5455,$B2244,'Duel Log'!AH$2:AH$5455,"Loss")</f>
        <v>0</v>
      </c>
      <c r="F2244" s="7" t="n">
        <f aca="false">COUNTIFS('Duel Log'!AF$2:AF$5455,$A2244,'Duel Log'!AG$2:AG$5455,$B2244,'Duel Log'!AH$2:AH$5455,"Draw")</f>
        <v>0</v>
      </c>
      <c r="G2244" s="13" t="n">
        <f aca="false">IFERROR(D2244/C2244,"")</f>
        <v>1</v>
      </c>
    </row>
    <row r="2245" customFormat="false" ht="15" hidden="false" customHeight="true" outlineLevel="0" collapsed="false">
      <c r="A2245" s="7" t="s">
        <v>295</v>
      </c>
      <c r="B2245" s="7" t="s">
        <v>1314</v>
      </c>
      <c r="C2245" s="7" t="n">
        <f aca="false">COUNTIFS('Duel Log'!AF$2:AF$5455,$A2245,'Duel Log'!AG$2:AG$5455,$B2245)</f>
        <v>2</v>
      </c>
      <c r="D2245" s="7" t="n">
        <f aca="false">COUNTIFS('Duel Log'!AF$2:AF$5455,$A2245,'Duel Log'!AG$2:AG$5455,$B2245,'Duel Log'!AH$2:AH$5455,"Win")</f>
        <v>0</v>
      </c>
      <c r="E2245" s="7" t="n">
        <f aca="false">COUNTIFS('Duel Log'!AF$2:AF$5455,$A2245,'Duel Log'!AG$2:AG$5455,$B2245,'Duel Log'!AH$2:AH$5455,"Loss")</f>
        <v>2</v>
      </c>
      <c r="F2245" s="7" t="n">
        <f aca="false">COUNTIFS('Duel Log'!AF$2:AF$5455,$A2245,'Duel Log'!AG$2:AG$5455,$B2245,'Duel Log'!AH$2:AH$5455,"Draw")</f>
        <v>0</v>
      </c>
      <c r="G2245" s="13" t="n">
        <f aca="false">IFERROR(D2245/C2245,"")</f>
        <v>0</v>
      </c>
    </row>
    <row r="2246" customFormat="false" ht="15" hidden="false" customHeight="true" outlineLevel="0" collapsed="false">
      <c r="A2246" s="7" t="s">
        <v>295</v>
      </c>
      <c r="B2246" s="7" t="s">
        <v>701</v>
      </c>
      <c r="C2246" s="7" t="n">
        <f aca="false">COUNTIFS('Duel Log'!AF$2:AF$5455,$A2246,'Duel Log'!AG$2:AG$5455,$B2246)</f>
        <v>1</v>
      </c>
      <c r="D2246" s="7" t="n">
        <f aca="false">COUNTIFS('Duel Log'!AF$2:AF$5455,$A2246,'Duel Log'!AG$2:AG$5455,$B2246,'Duel Log'!AH$2:AH$5455,"Win")</f>
        <v>1</v>
      </c>
      <c r="E2246" s="7" t="n">
        <f aca="false">COUNTIFS('Duel Log'!AF$2:AF$5455,$A2246,'Duel Log'!AG$2:AG$5455,$B2246,'Duel Log'!AH$2:AH$5455,"Loss")</f>
        <v>0</v>
      </c>
      <c r="F2246" s="7" t="n">
        <f aca="false">COUNTIFS('Duel Log'!AF$2:AF$5455,$A2246,'Duel Log'!AG$2:AG$5455,$B2246,'Duel Log'!AH$2:AH$5455,"Draw")</f>
        <v>0</v>
      </c>
      <c r="G2246" s="13" t="n">
        <f aca="false">IFERROR(D2246/C2246,"")</f>
        <v>1</v>
      </c>
    </row>
    <row r="2247" customFormat="false" ht="15" hidden="false" customHeight="true" outlineLevel="0" collapsed="false">
      <c r="A2247" s="7" t="s">
        <v>295</v>
      </c>
      <c r="B2247" s="7" t="s">
        <v>659</v>
      </c>
      <c r="C2247" s="7" t="n">
        <f aca="false">COUNTIFS('Duel Log'!AF$2:AF$5455,$A2247,'Duel Log'!AG$2:AG$5455,$B2247)</f>
        <v>1</v>
      </c>
      <c r="D2247" s="7" t="n">
        <f aca="false">COUNTIFS('Duel Log'!AF$2:AF$5455,$A2247,'Duel Log'!AG$2:AG$5455,$B2247,'Duel Log'!AH$2:AH$5455,"Win")</f>
        <v>0</v>
      </c>
      <c r="E2247" s="7" t="n">
        <f aca="false">COUNTIFS('Duel Log'!AF$2:AF$5455,$A2247,'Duel Log'!AG$2:AG$5455,$B2247,'Duel Log'!AH$2:AH$5455,"Loss")</f>
        <v>1</v>
      </c>
      <c r="F2247" s="7" t="n">
        <f aca="false">COUNTIFS('Duel Log'!AF$2:AF$5455,$A2247,'Duel Log'!AG$2:AG$5455,$B2247,'Duel Log'!AH$2:AH$5455,"Draw")</f>
        <v>0</v>
      </c>
      <c r="G2247" s="13" t="n">
        <f aca="false">IFERROR(D2247/C2247,"")</f>
        <v>0</v>
      </c>
    </row>
    <row r="2248" customFormat="false" ht="15" hidden="false" customHeight="true" outlineLevel="0" collapsed="false">
      <c r="A2248" s="7" t="s">
        <v>295</v>
      </c>
      <c r="B2248" s="7" t="s">
        <v>1167</v>
      </c>
      <c r="C2248" s="7" t="n">
        <f aca="false">COUNTIFS('Duel Log'!AF$2:AF$5455,$A2248,'Duel Log'!AG$2:AG$5455,$B2248)</f>
        <v>1</v>
      </c>
      <c r="D2248" s="7" t="n">
        <f aca="false">COUNTIFS('Duel Log'!AF$2:AF$5455,$A2248,'Duel Log'!AG$2:AG$5455,$B2248,'Duel Log'!AH$2:AH$5455,"Win")</f>
        <v>1</v>
      </c>
      <c r="E2248" s="7" t="n">
        <f aca="false">COUNTIFS('Duel Log'!AF$2:AF$5455,$A2248,'Duel Log'!AG$2:AG$5455,$B2248,'Duel Log'!AH$2:AH$5455,"Loss")</f>
        <v>0</v>
      </c>
      <c r="F2248" s="7" t="n">
        <f aca="false">COUNTIFS('Duel Log'!AF$2:AF$5455,$A2248,'Duel Log'!AG$2:AG$5455,$B2248,'Duel Log'!AH$2:AH$5455,"Draw")</f>
        <v>0</v>
      </c>
      <c r="G2248" s="13" t="n">
        <f aca="false">IFERROR(D2248/C2248,"")</f>
        <v>1</v>
      </c>
    </row>
    <row r="2249" customFormat="false" ht="15" hidden="false" customHeight="true" outlineLevel="0" collapsed="false">
      <c r="A2249" s="7" t="s">
        <v>295</v>
      </c>
      <c r="B2249" s="7" t="s">
        <v>1001</v>
      </c>
      <c r="C2249" s="7" t="n">
        <f aca="false">COUNTIFS('Duel Log'!AF$2:AF$5455,$A2249,'Duel Log'!AG$2:AG$5455,$B2249)</f>
        <v>1</v>
      </c>
      <c r="D2249" s="7" t="n">
        <f aca="false">COUNTIFS('Duel Log'!AF$2:AF$5455,$A2249,'Duel Log'!AG$2:AG$5455,$B2249,'Duel Log'!AH$2:AH$5455,"Win")</f>
        <v>0</v>
      </c>
      <c r="E2249" s="7" t="n">
        <f aca="false">COUNTIFS('Duel Log'!AF$2:AF$5455,$A2249,'Duel Log'!AG$2:AG$5455,$B2249,'Duel Log'!AH$2:AH$5455,"Loss")</f>
        <v>1</v>
      </c>
      <c r="F2249" s="7" t="n">
        <f aca="false">COUNTIFS('Duel Log'!AF$2:AF$5455,$A2249,'Duel Log'!AG$2:AG$5455,$B2249,'Duel Log'!AH$2:AH$5455,"Draw")</f>
        <v>0</v>
      </c>
      <c r="G2249" s="13" t="n">
        <f aca="false">IFERROR(D2249/C2249,"")</f>
        <v>0</v>
      </c>
    </row>
    <row r="2250" customFormat="false" ht="15" hidden="false" customHeight="true" outlineLevel="0" collapsed="false">
      <c r="A2250" s="7" t="s">
        <v>295</v>
      </c>
      <c r="B2250" s="7" t="s">
        <v>7718</v>
      </c>
      <c r="C2250" s="7" t="n">
        <f aca="false">COUNTIFS('Duel Log'!AF$2:AF$5455,$A2250,'Duel Log'!AG$2:AG$5455,$B2250)</f>
        <v>2</v>
      </c>
      <c r="D2250" s="7" t="n">
        <f aca="false">COUNTIFS('Duel Log'!AF$2:AF$5455,$A2250,'Duel Log'!AG$2:AG$5455,$B2250,'Duel Log'!AH$2:AH$5455,"Win")</f>
        <v>2</v>
      </c>
      <c r="E2250" s="7" t="n">
        <f aca="false">COUNTIFS('Duel Log'!AF$2:AF$5455,$A2250,'Duel Log'!AG$2:AG$5455,$B2250,'Duel Log'!AH$2:AH$5455,"Loss")</f>
        <v>0</v>
      </c>
      <c r="F2250" s="7" t="n">
        <f aca="false">COUNTIFS('Duel Log'!AF$2:AF$5455,$A2250,'Duel Log'!AG$2:AG$5455,$B2250,'Duel Log'!AH$2:AH$5455,"Draw")</f>
        <v>0</v>
      </c>
      <c r="G2250" s="13" t="n">
        <f aca="false">IFERROR(D2250/C2250,"")</f>
        <v>1</v>
      </c>
    </row>
    <row r="2251" customFormat="false" ht="15" hidden="false" customHeight="true" outlineLevel="0" collapsed="false">
      <c r="A2251" s="7" t="s">
        <v>1948</v>
      </c>
      <c r="B2251" s="7" t="s">
        <v>259</v>
      </c>
      <c r="C2251" s="7" t="n">
        <f aca="false">COUNTIFS('Duel Log'!AF$2:AF$5455,$A2251,'Duel Log'!AG$2:AG$5455,$B2251)</f>
        <v>2</v>
      </c>
      <c r="D2251" s="7" t="n">
        <f aca="false">COUNTIFS('Duel Log'!AF$2:AF$5455,$A2251,'Duel Log'!AG$2:AG$5455,$B2251,'Duel Log'!AH$2:AH$5455,"Win")</f>
        <v>0</v>
      </c>
      <c r="E2251" s="7" t="n">
        <f aca="false">COUNTIFS('Duel Log'!AF$2:AF$5455,$A2251,'Duel Log'!AG$2:AG$5455,$B2251,'Duel Log'!AH$2:AH$5455,"Loss")</f>
        <v>2</v>
      </c>
      <c r="F2251" s="7" t="n">
        <f aca="false">COUNTIFS('Duel Log'!AF$2:AF$5455,$A2251,'Duel Log'!AG$2:AG$5455,$B2251,'Duel Log'!AH$2:AH$5455,"Draw")</f>
        <v>0</v>
      </c>
      <c r="G2251" s="13" t="n">
        <f aca="false">IFERROR(D2251/C2251,"")</f>
        <v>0</v>
      </c>
    </row>
    <row r="2252" customFormat="false" ht="15" hidden="false" customHeight="true" outlineLevel="0" collapsed="false">
      <c r="A2252" s="7" t="s">
        <v>2028</v>
      </c>
      <c r="B2252" s="7" t="s">
        <v>492</v>
      </c>
      <c r="C2252" s="7" t="n">
        <f aca="false">COUNTIFS('Duel Log'!AF$2:AF$5455,$A2252,'Duel Log'!AG$2:AG$5455,$B2252)</f>
        <v>1</v>
      </c>
      <c r="D2252" s="7" t="n">
        <f aca="false">COUNTIFS('Duel Log'!AF$2:AF$5455,$A2252,'Duel Log'!AG$2:AG$5455,$B2252,'Duel Log'!AH$2:AH$5455,"Win")</f>
        <v>0</v>
      </c>
      <c r="E2252" s="7" t="n">
        <f aca="false">COUNTIFS('Duel Log'!AF$2:AF$5455,$A2252,'Duel Log'!AG$2:AG$5455,$B2252,'Duel Log'!AH$2:AH$5455,"Loss")</f>
        <v>1</v>
      </c>
      <c r="F2252" s="7" t="n">
        <f aca="false">COUNTIFS('Duel Log'!AF$2:AF$5455,$A2252,'Duel Log'!AG$2:AG$5455,$B2252,'Duel Log'!AH$2:AH$5455,"Draw")</f>
        <v>0</v>
      </c>
      <c r="G2252" s="13" t="n">
        <f aca="false">IFERROR(D2252/C2252,"")</f>
        <v>0</v>
      </c>
    </row>
    <row r="2253" customFormat="false" ht="15" hidden="false" customHeight="true" outlineLevel="0" collapsed="false">
      <c r="A2253" s="7" t="s">
        <v>2464</v>
      </c>
      <c r="B2253" s="7" t="s">
        <v>2465</v>
      </c>
      <c r="C2253" s="7" t="n">
        <f aca="false">COUNTIFS('Duel Log'!AF$2:AF$5455,$A2253,'Duel Log'!AG$2:AG$5455,$B2253)</f>
        <v>2</v>
      </c>
      <c r="D2253" s="7" t="n">
        <f aca="false">COUNTIFS('Duel Log'!AF$2:AF$5455,$A2253,'Duel Log'!AG$2:AG$5455,$B2253,'Duel Log'!AH$2:AH$5455,"Win")</f>
        <v>0</v>
      </c>
      <c r="E2253" s="7" t="n">
        <f aca="false">COUNTIFS('Duel Log'!AF$2:AF$5455,$A2253,'Duel Log'!AG$2:AG$5455,$B2253,'Duel Log'!AH$2:AH$5455,"Loss")</f>
        <v>2</v>
      </c>
      <c r="F2253" s="7" t="n">
        <f aca="false">COUNTIFS('Duel Log'!AF$2:AF$5455,$A2253,'Duel Log'!AG$2:AG$5455,$B2253,'Duel Log'!AH$2:AH$5455,"Draw")</f>
        <v>0</v>
      </c>
      <c r="G2253" s="13" t="n">
        <f aca="false">IFERROR(D2253/C2253,"")</f>
        <v>0</v>
      </c>
    </row>
    <row r="2254" customFormat="false" ht="15" hidden="false" customHeight="true" outlineLevel="0" collapsed="false">
      <c r="A2254" s="7" t="s">
        <v>6134</v>
      </c>
      <c r="B2254" s="7" t="s">
        <v>1106</v>
      </c>
      <c r="C2254" s="7" t="n">
        <f aca="false">COUNTIFS('Duel Log'!AF$2:AF$5455,$A2254,'Duel Log'!AG$2:AG$5455,$B2254)</f>
        <v>1</v>
      </c>
      <c r="D2254" s="7" t="n">
        <f aca="false">COUNTIFS('Duel Log'!AF$2:AF$5455,$A2254,'Duel Log'!AG$2:AG$5455,$B2254,'Duel Log'!AH$2:AH$5455,"Win")</f>
        <v>0</v>
      </c>
      <c r="E2254" s="7" t="n">
        <f aca="false">COUNTIFS('Duel Log'!AF$2:AF$5455,$A2254,'Duel Log'!AG$2:AG$5455,$B2254,'Duel Log'!AH$2:AH$5455,"Loss")</f>
        <v>1</v>
      </c>
      <c r="F2254" s="7" t="n">
        <f aca="false">COUNTIFS('Duel Log'!AF$2:AF$5455,$A2254,'Duel Log'!AG$2:AG$5455,$B2254,'Duel Log'!AH$2:AH$5455,"Draw")</f>
        <v>0</v>
      </c>
      <c r="G2254" s="13" t="n">
        <f aca="false">IFERROR(D2254/C2254,"")</f>
        <v>0</v>
      </c>
    </row>
    <row r="2255" customFormat="false" ht="15" hidden="false" customHeight="true" outlineLevel="0" collapsed="false">
      <c r="A2255" s="7" t="s">
        <v>6134</v>
      </c>
      <c r="B2255" s="7" t="s">
        <v>429</v>
      </c>
      <c r="C2255" s="7" t="n">
        <f aca="false">COUNTIFS('Duel Log'!AF$2:AF$5455,$A2255,'Duel Log'!AG$2:AG$5455,$B2255)</f>
        <v>1</v>
      </c>
      <c r="D2255" s="7" t="n">
        <f aca="false">COUNTIFS('Duel Log'!AF$2:AF$5455,$A2255,'Duel Log'!AG$2:AG$5455,$B2255,'Duel Log'!AH$2:AH$5455,"Win")</f>
        <v>1</v>
      </c>
      <c r="E2255" s="7" t="n">
        <f aca="false">COUNTIFS('Duel Log'!AF$2:AF$5455,$A2255,'Duel Log'!AG$2:AG$5455,$B2255,'Duel Log'!AH$2:AH$5455,"Loss")</f>
        <v>0</v>
      </c>
      <c r="F2255" s="7" t="n">
        <f aca="false">COUNTIFS('Duel Log'!AF$2:AF$5455,$A2255,'Duel Log'!AG$2:AG$5455,$B2255,'Duel Log'!AH$2:AH$5455,"Draw")</f>
        <v>0</v>
      </c>
      <c r="G2255" s="13" t="n">
        <f aca="false">IFERROR(D2255/C2255,"")</f>
        <v>1</v>
      </c>
    </row>
    <row r="2256" customFormat="false" ht="15" hidden="false" customHeight="true" outlineLevel="0" collapsed="false">
      <c r="A2256" s="7" t="s">
        <v>6134</v>
      </c>
      <c r="B2256" s="7" t="s">
        <v>174</v>
      </c>
      <c r="C2256" s="7" t="n">
        <f aca="false">COUNTIFS('Duel Log'!AF$2:AF$5455,$A2256,'Duel Log'!AG$2:AG$5455,$B2256)</f>
        <v>1</v>
      </c>
      <c r="D2256" s="7" t="n">
        <f aca="false">COUNTIFS('Duel Log'!AF$2:AF$5455,$A2256,'Duel Log'!AG$2:AG$5455,$B2256,'Duel Log'!AH$2:AH$5455,"Win")</f>
        <v>1</v>
      </c>
      <c r="E2256" s="7" t="n">
        <f aca="false">COUNTIFS('Duel Log'!AF$2:AF$5455,$A2256,'Duel Log'!AG$2:AG$5455,$B2256,'Duel Log'!AH$2:AH$5455,"Loss")</f>
        <v>0</v>
      </c>
      <c r="F2256" s="7" t="n">
        <f aca="false">COUNTIFS('Duel Log'!AF$2:AF$5455,$A2256,'Duel Log'!AG$2:AG$5455,$B2256,'Duel Log'!AH$2:AH$5455,"Draw")</f>
        <v>0</v>
      </c>
      <c r="G2256" s="13" t="n">
        <f aca="false">IFERROR(D2256/C2256,"")</f>
        <v>1</v>
      </c>
    </row>
    <row r="2257" customFormat="false" ht="15" hidden="false" customHeight="true" outlineLevel="0" collapsed="false">
      <c r="A2257" s="7" t="s">
        <v>6134</v>
      </c>
      <c r="B2257" s="7" t="s">
        <v>787</v>
      </c>
      <c r="C2257" s="7" t="n">
        <f aca="false">COUNTIFS('Duel Log'!AF$2:AF$5455,$A2257,'Duel Log'!AG$2:AG$5455,$B2257)</f>
        <v>1</v>
      </c>
      <c r="D2257" s="7" t="n">
        <f aca="false">COUNTIFS('Duel Log'!AF$2:AF$5455,$A2257,'Duel Log'!AG$2:AG$5455,$B2257,'Duel Log'!AH$2:AH$5455,"Win")</f>
        <v>0</v>
      </c>
      <c r="E2257" s="7" t="n">
        <f aca="false">COUNTIFS('Duel Log'!AF$2:AF$5455,$A2257,'Duel Log'!AG$2:AG$5455,$B2257,'Duel Log'!AH$2:AH$5455,"Loss")</f>
        <v>1</v>
      </c>
      <c r="F2257" s="7" t="n">
        <f aca="false">COUNTIFS('Duel Log'!AF$2:AF$5455,$A2257,'Duel Log'!AG$2:AG$5455,$B2257,'Duel Log'!AH$2:AH$5455,"Draw")</f>
        <v>0</v>
      </c>
      <c r="G2257" s="13" t="n">
        <f aca="false">IFERROR(D2257/C2257,"")</f>
        <v>0</v>
      </c>
    </row>
    <row r="2258" customFormat="false" ht="15" hidden="false" customHeight="true" outlineLevel="0" collapsed="false">
      <c r="A2258" s="7" t="s">
        <v>2312</v>
      </c>
      <c r="B2258" s="7" t="s">
        <v>2311</v>
      </c>
      <c r="C2258" s="7" t="n">
        <f aca="false">COUNTIFS('Duel Log'!AF$2:AF$5455,$A2258,'Duel Log'!AG$2:AG$5455,$B2258)</f>
        <v>1</v>
      </c>
      <c r="D2258" s="7" t="n">
        <f aca="false">COUNTIFS('Duel Log'!AF$2:AF$5455,$A2258,'Duel Log'!AG$2:AG$5455,$B2258,'Duel Log'!AH$2:AH$5455,"Win")</f>
        <v>0</v>
      </c>
      <c r="E2258" s="7" t="n">
        <f aca="false">COUNTIFS('Duel Log'!AF$2:AF$5455,$A2258,'Duel Log'!AG$2:AG$5455,$B2258,'Duel Log'!AH$2:AH$5455,"Loss")</f>
        <v>1</v>
      </c>
      <c r="F2258" s="7" t="n">
        <f aca="false">COUNTIFS('Duel Log'!AF$2:AF$5455,$A2258,'Duel Log'!AG$2:AG$5455,$B2258,'Duel Log'!AH$2:AH$5455,"Draw")</f>
        <v>0</v>
      </c>
      <c r="G2258" s="13" t="n">
        <f aca="false">IFERROR(D2258/C2258,"")</f>
        <v>0</v>
      </c>
    </row>
    <row r="2259" customFormat="false" ht="15" hidden="false" customHeight="true" outlineLevel="0" collapsed="false">
      <c r="A2259" s="7" t="s">
        <v>2312</v>
      </c>
      <c r="B2259" s="7" t="s">
        <v>2176</v>
      </c>
      <c r="C2259" s="7" t="n">
        <f aca="false">COUNTIFS('Duel Log'!AF$2:AF$5455,$A2259,'Duel Log'!AG$2:AG$5455,$B2259)</f>
        <v>1</v>
      </c>
      <c r="D2259" s="7" t="n">
        <f aca="false">COUNTIFS('Duel Log'!AF$2:AF$5455,$A2259,'Duel Log'!AG$2:AG$5455,$B2259,'Duel Log'!AH$2:AH$5455,"Win")</f>
        <v>1</v>
      </c>
      <c r="E2259" s="7" t="n">
        <f aca="false">COUNTIFS('Duel Log'!AF$2:AF$5455,$A2259,'Duel Log'!AG$2:AG$5455,$B2259,'Duel Log'!AH$2:AH$5455,"Loss")</f>
        <v>0</v>
      </c>
      <c r="F2259" s="7" t="n">
        <f aca="false">COUNTIFS('Duel Log'!AF$2:AF$5455,$A2259,'Duel Log'!AG$2:AG$5455,$B2259,'Duel Log'!AH$2:AH$5455,"Draw")</f>
        <v>0</v>
      </c>
      <c r="G2259" s="13" t="n">
        <f aca="false">IFERROR(D2259/C2259,"")</f>
        <v>1</v>
      </c>
    </row>
    <row r="2260" customFormat="false" ht="15" hidden="false" customHeight="true" outlineLevel="0" collapsed="false">
      <c r="A2260" s="7" t="s">
        <v>191</v>
      </c>
      <c r="B2260" s="7" t="s">
        <v>269</v>
      </c>
      <c r="C2260" s="7" t="n">
        <f aca="false">COUNTIFS('Duel Log'!AF$2:AF$5455,$A2260,'Duel Log'!AG$2:AG$5455,$B2260)</f>
        <v>2</v>
      </c>
      <c r="D2260" s="7" t="n">
        <f aca="false">COUNTIFS('Duel Log'!AF$2:AF$5455,$A2260,'Duel Log'!AG$2:AG$5455,$B2260,'Duel Log'!AH$2:AH$5455,"Win")</f>
        <v>0</v>
      </c>
      <c r="E2260" s="7" t="n">
        <f aca="false">COUNTIFS('Duel Log'!AF$2:AF$5455,$A2260,'Duel Log'!AG$2:AG$5455,$B2260,'Duel Log'!AH$2:AH$5455,"Loss")</f>
        <v>2</v>
      </c>
      <c r="F2260" s="7" t="n">
        <f aca="false">COUNTIFS('Duel Log'!AF$2:AF$5455,$A2260,'Duel Log'!AG$2:AG$5455,$B2260,'Duel Log'!AH$2:AH$5455,"Draw")</f>
        <v>0</v>
      </c>
      <c r="G2260" s="13" t="n">
        <f aca="false">IFERROR(D2260/C2260,"")</f>
        <v>0</v>
      </c>
    </row>
    <row r="2261" customFormat="false" ht="15" hidden="false" customHeight="true" outlineLevel="0" collapsed="false">
      <c r="A2261" s="7" t="s">
        <v>191</v>
      </c>
      <c r="B2261" s="7" t="s">
        <v>180</v>
      </c>
      <c r="C2261" s="7" t="n">
        <f aca="false">COUNTIFS('Duel Log'!AF$2:AF$5455,$A2261,'Duel Log'!AG$2:AG$5455,$B2261)</f>
        <v>1</v>
      </c>
      <c r="D2261" s="7" t="n">
        <f aca="false">COUNTIFS('Duel Log'!AF$2:AF$5455,$A2261,'Duel Log'!AG$2:AG$5455,$B2261,'Duel Log'!AH$2:AH$5455,"Win")</f>
        <v>0</v>
      </c>
      <c r="E2261" s="7" t="n">
        <f aca="false">COUNTIFS('Duel Log'!AF$2:AF$5455,$A2261,'Duel Log'!AG$2:AG$5455,$B2261,'Duel Log'!AH$2:AH$5455,"Loss")</f>
        <v>1</v>
      </c>
      <c r="F2261" s="7" t="n">
        <f aca="false">COUNTIFS('Duel Log'!AF$2:AF$5455,$A2261,'Duel Log'!AG$2:AG$5455,$B2261,'Duel Log'!AH$2:AH$5455,"Draw")</f>
        <v>0</v>
      </c>
      <c r="G2261" s="13" t="n">
        <f aca="false">IFERROR(D2261/C2261,"")</f>
        <v>0</v>
      </c>
    </row>
    <row r="2262" customFormat="false" ht="15" hidden="false" customHeight="true" outlineLevel="0" collapsed="false">
      <c r="A2262" s="7" t="s">
        <v>191</v>
      </c>
      <c r="B2262" s="7" t="s">
        <v>101</v>
      </c>
      <c r="C2262" s="7" t="n">
        <f aca="false">COUNTIFS('Duel Log'!AF$2:AF$5455,$A2262,'Duel Log'!AG$2:AG$5455,$B2262)</f>
        <v>2</v>
      </c>
      <c r="D2262" s="7" t="n">
        <f aca="false">COUNTIFS('Duel Log'!AF$2:AF$5455,$A2262,'Duel Log'!AG$2:AG$5455,$B2262,'Duel Log'!AH$2:AH$5455,"Win")</f>
        <v>0</v>
      </c>
      <c r="E2262" s="7" t="n">
        <f aca="false">COUNTIFS('Duel Log'!AF$2:AF$5455,$A2262,'Duel Log'!AG$2:AG$5455,$B2262,'Duel Log'!AH$2:AH$5455,"Loss")</f>
        <v>2</v>
      </c>
      <c r="F2262" s="7" t="n">
        <f aca="false">COUNTIFS('Duel Log'!AF$2:AF$5455,$A2262,'Duel Log'!AG$2:AG$5455,$B2262,'Duel Log'!AH$2:AH$5455,"Draw")</f>
        <v>0</v>
      </c>
      <c r="G2262" s="13" t="n">
        <f aca="false">IFERROR(D2262/C2262,"")</f>
        <v>0</v>
      </c>
    </row>
    <row r="2263" customFormat="false" ht="15" hidden="false" customHeight="true" outlineLevel="0" collapsed="false">
      <c r="A2263" s="7" t="s">
        <v>191</v>
      </c>
      <c r="B2263" s="7" t="s">
        <v>3457</v>
      </c>
      <c r="C2263" s="7" t="n">
        <f aca="false">COUNTIFS('Duel Log'!AF$2:AF$5455,$A2263,'Duel Log'!AG$2:AG$5455,$B2263)</f>
        <v>2</v>
      </c>
      <c r="D2263" s="7" t="n">
        <f aca="false">COUNTIFS('Duel Log'!AF$2:AF$5455,$A2263,'Duel Log'!AG$2:AG$5455,$B2263,'Duel Log'!AH$2:AH$5455,"Win")</f>
        <v>0</v>
      </c>
      <c r="E2263" s="7" t="n">
        <f aca="false">COUNTIFS('Duel Log'!AF$2:AF$5455,$A2263,'Duel Log'!AG$2:AG$5455,$B2263,'Duel Log'!AH$2:AH$5455,"Loss")</f>
        <v>2</v>
      </c>
      <c r="F2263" s="7" t="n">
        <f aca="false">COUNTIFS('Duel Log'!AF$2:AF$5455,$A2263,'Duel Log'!AG$2:AG$5455,$B2263,'Duel Log'!AH$2:AH$5455,"Draw")</f>
        <v>0</v>
      </c>
      <c r="G2263" s="13" t="n">
        <f aca="false">IFERROR(D2263/C2263,"")</f>
        <v>0</v>
      </c>
    </row>
    <row r="2264" customFormat="false" ht="15" hidden="false" customHeight="true" outlineLevel="0" collapsed="false">
      <c r="A2264" s="7" t="s">
        <v>3426</v>
      </c>
      <c r="B2264" s="7" t="s">
        <v>3427</v>
      </c>
      <c r="C2264" s="7" t="n">
        <f aca="false">COUNTIFS('Duel Log'!AF$2:AF$5455,$A2264,'Duel Log'!AG$2:AG$5455,$B2264)</f>
        <v>1</v>
      </c>
      <c r="D2264" s="7" t="n">
        <f aca="false">COUNTIFS('Duel Log'!AF$2:AF$5455,$A2264,'Duel Log'!AG$2:AG$5455,$B2264,'Duel Log'!AH$2:AH$5455,"Win")</f>
        <v>1</v>
      </c>
      <c r="E2264" s="7" t="n">
        <f aca="false">COUNTIFS('Duel Log'!AF$2:AF$5455,$A2264,'Duel Log'!AG$2:AG$5455,$B2264,'Duel Log'!AH$2:AH$5455,"Loss")</f>
        <v>0</v>
      </c>
      <c r="F2264" s="7" t="n">
        <f aca="false">COUNTIFS('Duel Log'!AF$2:AF$5455,$A2264,'Duel Log'!AG$2:AG$5455,$B2264,'Duel Log'!AH$2:AH$5455,"Draw")</f>
        <v>0</v>
      </c>
      <c r="G2264" s="13" t="n">
        <f aca="false">IFERROR(D2264/C2264,"")</f>
        <v>1</v>
      </c>
    </row>
    <row r="2265" customFormat="false" ht="15" hidden="false" customHeight="true" outlineLevel="0" collapsed="false">
      <c r="A2265" s="7" t="s">
        <v>5141</v>
      </c>
      <c r="B2265" s="7" t="s">
        <v>2377</v>
      </c>
      <c r="C2265" s="7" t="n">
        <f aca="false">COUNTIFS('Duel Log'!AF$2:AF$5455,$A2265,'Duel Log'!AG$2:AG$5455,$B2265)</f>
        <v>2</v>
      </c>
      <c r="D2265" s="7" t="n">
        <f aca="false">COUNTIFS('Duel Log'!AF$2:AF$5455,$A2265,'Duel Log'!AG$2:AG$5455,$B2265,'Duel Log'!AH$2:AH$5455,"Win")</f>
        <v>0</v>
      </c>
      <c r="E2265" s="7" t="n">
        <f aca="false">COUNTIFS('Duel Log'!AF$2:AF$5455,$A2265,'Duel Log'!AG$2:AG$5455,$B2265,'Duel Log'!AH$2:AH$5455,"Loss")</f>
        <v>2</v>
      </c>
      <c r="F2265" s="7" t="n">
        <f aca="false">COUNTIFS('Duel Log'!AF$2:AF$5455,$A2265,'Duel Log'!AG$2:AG$5455,$B2265,'Duel Log'!AH$2:AH$5455,"Draw")</f>
        <v>0</v>
      </c>
      <c r="G2265" s="13" t="n">
        <f aca="false">IFERROR(D2265/C2265,"")</f>
        <v>0</v>
      </c>
    </row>
    <row r="2266" customFormat="false" ht="15" hidden="false" customHeight="true" outlineLevel="0" collapsed="false">
      <c r="A2266" s="7" t="s">
        <v>528</v>
      </c>
      <c r="B2266" s="7" t="s">
        <v>529</v>
      </c>
      <c r="C2266" s="7" t="n">
        <f aca="false">COUNTIFS('Duel Log'!AF$2:AF$5455,$A2266,'Duel Log'!AG$2:AG$5455,$B2266)</f>
        <v>2</v>
      </c>
      <c r="D2266" s="7" t="n">
        <f aca="false">COUNTIFS('Duel Log'!AF$2:AF$5455,$A2266,'Duel Log'!AG$2:AG$5455,$B2266,'Duel Log'!AH$2:AH$5455,"Win")</f>
        <v>0</v>
      </c>
      <c r="E2266" s="7" t="n">
        <f aca="false">COUNTIFS('Duel Log'!AF$2:AF$5455,$A2266,'Duel Log'!AG$2:AG$5455,$B2266,'Duel Log'!AH$2:AH$5455,"Loss")</f>
        <v>2</v>
      </c>
      <c r="F2266" s="7" t="n">
        <f aca="false">COUNTIFS('Duel Log'!AF$2:AF$5455,$A2266,'Duel Log'!AG$2:AG$5455,$B2266,'Duel Log'!AH$2:AH$5455,"Draw")</f>
        <v>0</v>
      </c>
      <c r="G2266" s="13" t="n">
        <f aca="false">IFERROR(D2266/C2266,"")</f>
        <v>0</v>
      </c>
    </row>
    <row r="2267" customFormat="false" ht="15" hidden="false" customHeight="true" outlineLevel="0" collapsed="false">
      <c r="A2267" s="7" t="s">
        <v>5591</v>
      </c>
      <c r="B2267" s="7" t="s">
        <v>526</v>
      </c>
      <c r="C2267" s="7" t="n">
        <f aca="false">COUNTIFS('Duel Log'!AF$2:AF$5455,$A2267,'Duel Log'!AG$2:AG$5455,$B2267)</f>
        <v>2</v>
      </c>
      <c r="D2267" s="7" t="n">
        <f aca="false">COUNTIFS('Duel Log'!AF$2:AF$5455,$A2267,'Duel Log'!AG$2:AG$5455,$B2267,'Duel Log'!AH$2:AH$5455,"Win")</f>
        <v>0</v>
      </c>
      <c r="E2267" s="7" t="n">
        <f aca="false">COUNTIFS('Duel Log'!AF$2:AF$5455,$A2267,'Duel Log'!AG$2:AG$5455,$B2267,'Duel Log'!AH$2:AH$5455,"Loss")</f>
        <v>2</v>
      </c>
      <c r="F2267" s="7" t="n">
        <f aca="false">COUNTIFS('Duel Log'!AF$2:AF$5455,$A2267,'Duel Log'!AG$2:AG$5455,$B2267,'Duel Log'!AH$2:AH$5455,"Draw")</f>
        <v>0</v>
      </c>
      <c r="G2267" s="13" t="n">
        <f aca="false">IFERROR(D2267/C2267,"")</f>
        <v>0</v>
      </c>
    </row>
    <row r="2268" customFormat="false" ht="15" hidden="false" customHeight="true" outlineLevel="0" collapsed="false">
      <c r="A2268" s="7" t="s">
        <v>3329</v>
      </c>
      <c r="B2268" s="7" t="s">
        <v>3305</v>
      </c>
      <c r="C2268" s="7" t="n">
        <f aca="false">COUNTIFS('Duel Log'!AF$2:AF$5455,$A2268,'Duel Log'!AG$2:AG$5455,$B2268)</f>
        <v>2</v>
      </c>
      <c r="D2268" s="7" t="n">
        <f aca="false">COUNTIFS('Duel Log'!AF$2:AF$5455,$A2268,'Duel Log'!AG$2:AG$5455,$B2268,'Duel Log'!AH$2:AH$5455,"Win")</f>
        <v>0</v>
      </c>
      <c r="E2268" s="7" t="n">
        <f aca="false">COUNTIFS('Duel Log'!AF$2:AF$5455,$A2268,'Duel Log'!AG$2:AG$5455,$B2268,'Duel Log'!AH$2:AH$5455,"Loss")</f>
        <v>2</v>
      </c>
      <c r="F2268" s="7" t="n">
        <f aca="false">COUNTIFS('Duel Log'!AF$2:AF$5455,$A2268,'Duel Log'!AG$2:AG$5455,$B2268,'Duel Log'!AH$2:AH$5455,"Draw")</f>
        <v>0</v>
      </c>
      <c r="G2268" s="13" t="n">
        <f aca="false">IFERROR(D2268/C2268,"")</f>
        <v>0</v>
      </c>
    </row>
    <row r="2269" customFormat="false" ht="15" hidden="false" customHeight="true" outlineLevel="0" collapsed="false">
      <c r="A2269" s="7" t="s">
        <v>625</v>
      </c>
      <c r="B2269" s="7" t="s">
        <v>380</v>
      </c>
      <c r="C2269" s="7" t="n">
        <f aca="false">COUNTIFS('Duel Log'!AF$2:AF$5455,$A2269,'Duel Log'!AG$2:AG$5455,$B2269)</f>
        <v>2</v>
      </c>
      <c r="D2269" s="7" t="n">
        <f aca="false">COUNTIFS('Duel Log'!AF$2:AF$5455,$A2269,'Duel Log'!AG$2:AG$5455,$B2269,'Duel Log'!AH$2:AH$5455,"Win")</f>
        <v>2</v>
      </c>
      <c r="E2269" s="7" t="n">
        <f aca="false">COUNTIFS('Duel Log'!AF$2:AF$5455,$A2269,'Duel Log'!AG$2:AG$5455,$B2269,'Duel Log'!AH$2:AH$5455,"Loss")</f>
        <v>0</v>
      </c>
      <c r="F2269" s="7" t="n">
        <f aca="false">COUNTIFS('Duel Log'!AF$2:AF$5455,$A2269,'Duel Log'!AG$2:AG$5455,$B2269,'Duel Log'!AH$2:AH$5455,"Draw")</f>
        <v>0</v>
      </c>
      <c r="G2269" s="13" t="n">
        <f aca="false">IFERROR(D2269/C2269,"")</f>
        <v>1</v>
      </c>
    </row>
    <row r="2270" customFormat="false" ht="15" hidden="false" customHeight="true" outlineLevel="0" collapsed="false">
      <c r="A2270" s="7" t="s">
        <v>8367</v>
      </c>
      <c r="B2270" s="7" t="s">
        <v>243</v>
      </c>
      <c r="C2270" s="7" t="n">
        <f aca="false">COUNTIFS('Duel Log'!AF$2:AF$5455,$A2270,'Duel Log'!AG$2:AG$5455,$B2270)</f>
        <v>2</v>
      </c>
      <c r="D2270" s="7" t="n">
        <f aca="false">COUNTIFS('Duel Log'!AF$2:AF$5455,$A2270,'Duel Log'!AG$2:AG$5455,$B2270,'Duel Log'!AH$2:AH$5455,"Win")</f>
        <v>0</v>
      </c>
      <c r="E2270" s="7" t="n">
        <f aca="false">COUNTIFS('Duel Log'!AF$2:AF$5455,$A2270,'Duel Log'!AG$2:AG$5455,$B2270,'Duel Log'!AH$2:AH$5455,"Loss")</f>
        <v>2</v>
      </c>
      <c r="F2270" s="7" t="n">
        <f aca="false">COUNTIFS('Duel Log'!AF$2:AF$5455,$A2270,'Duel Log'!AG$2:AG$5455,$B2270,'Duel Log'!AH$2:AH$5455,"Draw")</f>
        <v>0</v>
      </c>
      <c r="G2270" s="13" t="n">
        <f aca="false">IFERROR(D2270/C2270,"")</f>
        <v>0</v>
      </c>
    </row>
    <row r="2271" customFormat="false" ht="15" hidden="false" customHeight="true" outlineLevel="0" collapsed="false">
      <c r="A2271" s="7" t="s">
        <v>2303</v>
      </c>
      <c r="B2271" s="7" t="s">
        <v>6911</v>
      </c>
      <c r="C2271" s="7" t="n">
        <f aca="false">COUNTIFS('Duel Log'!AF$2:AF$5455,$A2271,'Duel Log'!AG$2:AG$5455,$B2271)</f>
        <v>1</v>
      </c>
      <c r="D2271" s="7" t="n">
        <f aca="false">COUNTIFS('Duel Log'!AF$2:AF$5455,$A2271,'Duel Log'!AG$2:AG$5455,$B2271,'Duel Log'!AH$2:AH$5455,"Win")</f>
        <v>1</v>
      </c>
      <c r="E2271" s="7" t="n">
        <f aca="false">COUNTIFS('Duel Log'!AF$2:AF$5455,$A2271,'Duel Log'!AG$2:AG$5455,$B2271,'Duel Log'!AH$2:AH$5455,"Loss")</f>
        <v>0</v>
      </c>
      <c r="F2271" s="7" t="n">
        <f aca="false">COUNTIFS('Duel Log'!AF$2:AF$5455,$A2271,'Duel Log'!AG$2:AG$5455,$B2271,'Duel Log'!AH$2:AH$5455,"Draw")</f>
        <v>0</v>
      </c>
      <c r="G2271" s="13" t="n">
        <f aca="false">IFERROR(D2271/C2271,"")</f>
        <v>1</v>
      </c>
    </row>
    <row r="2272" customFormat="false" ht="15" hidden="false" customHeight="true" outlineLevel="0" collapsed="false">
      <c r="A2272" s="7" t="s">
        <v>2073</v>
      </c>
      <c r="B2272" s="7" t="s">
        <v>3032</v>
      </c>
      <c r="C2272" s="7" t="n">
        <f aca="false">COUNTIFS('Duel Log'!AF$2:AF$5455,$A2272,'Duel Log'!AG$2:AG$5455,$B2272)</f>
        <v>1</v>
      </c>
      <c r="D2272" s="7" t="n">
        <f aca="false">COUNTIFS('Duel Log'!AF$2:AF$5455,$A2272,'Duel Log'!AG$2:AG$5455,$B2272,'Duel Log'!AH$2:AH$5455,"Win")</f>
        <v>1</v>
      </c>
      <c r="E2272" s="7" t="n">
        <f aca="false">COUNTIFS('Duel Log'!AF$2:AF$5455,$A2272,'Duel Log'!AG$2:AG$5455,$B2272,'Duel Log'!AH$2:AH$5455,"Loss")</f>
        <v>0</v>
      </c>
      <c r="F2272" s="7" t="n">
        <f aca="false">COUNTIFS('Duel Log'!AF$2:AF$5455,$A2272,'Duel Log'!AG$2:AG$5455,$B2272,'Duel Log'!AH$2:AH$5455,"Draw")</f>
        <v>0</v>
      </c>
      <c r="G2272" s="13" t="n">
        <f aca="false">IFERROR(D2272/C2272,"")</f>
        <v>1</v>
      </c>
    </row>
    <row r="2273" customFormat="false" ht="15" hidden="false" customHeight="true" outlineLevel="0" collapsed="false">
      <c r="A2273" s="7" t="s">
        <v>3673</v>
      </c>
      <c r="B2273" s="7" t="s">
        <v>3674</v>
      </c>
      <c r="C2273" s="7" t="n">
        <f aca="false">COUNTIFS('Duel Log'!AF$2:AF$5455,$A2273,'Duel Log'!AG$2:AG$5455,$B2273)</f>
        <v>2</v>
      </c>
      <c r="D2273" s="7" t="n">
        <f aca="false">COUNTIFS('Duel Log'!AF$2:AF$5455,$A2273,'Duel Log'!AG$2:AG$5455,$B2273,'Duel Log'!AH$2:AH$5455,"Win")</f>
        <v>0</v>
      </c>
      <c r="E2273" s="7" t="n">
        <f aca="false">COUNTIFS('Duel Log'!AF$2:AF$5455,$A2273,'Duel Log'!AG$2:AG$5455,$B2273,'Duel Log'!AH$2:AH$5455,"Loss")</f>
        <v>2</v>
      </c>
      <c r="F2273" s="7" t="n">
        <f aca="false">COUNTIFS('Duel Log'!AF$2:AF$5455,$A2273,'Duel Log'!AG$2:AG$5455,$B2273,'Duel Log'!AH$2:AH$5455,"Draw")</f>
        <v>0</v>
      </c>
      <c r="G2273" s="13" t="n">
        <f aca="false">IFERROR(D2273/C2273,"")</f>
        <v>0</v>
      </c>
    </row>
    <row r="2274" customFormat="false" ht="15" hidden="false" customHeight="true" outlineLevel="0" collapsed="false">
      <c r="A2274" s="7" t="s">
        <v>3633</v>
      </c>
      <c r="B2274" s="7" t="s">
        <v>776</v>
      </c>
      <c r="C2274" s="7" t="n">
        <f aca="false">COUNTIFS('Duel Log'!AF$2:AF$5455,$A2274,'Duel Log'!AG$2:AG$5455,$B2274)</f>
        <v>1</v>
      </c>
      <c r="D2274" s="7" t="n">
        <f aca="false">COUNTIFS('Duel Log'!AF$2:AF$5455,$A2274,'Duel Log'!AG$2:AG$5455,$B2274,'Duel Log'!AH$2:AH$5455,"Win")</f>
        <v>0</v>
      </c>
      <c r="E2274" s="7" t="n">
        <f aca="false">COUNTIFS('Duel Log'!AF$2:AF$5455,$A2274,'Duel Log'!AG$2:AG$5455,$B2274,'Duel Log'!AH$2:AH$5455,"Loss")</f>
        <v>1</v>
      </c>
      <c r="F2274" s="7" t="n">
        <f aca="false">COUNTIFS('Duel Log'!AF$2:AF$5455,$A2274,'Duel Log'!AG$2:AG$5455,$B2274,'Duel Log'!AH$2:AH$5455,"Draw")</f>
        <v>0</v>
      </c>
      <c r="G2274" s="13" t="n">
        <f aca="false">IFERROR(D2274/C2274,"")</f>
        <v>0</v>
      </c>
    </row>
    <row r="2275" customFormat="false" ht="15" hidden="false" customHeight="true" outlineLevel="0" collapsed="false">
      <c r="A2275" s="7" t="s">
        <v>2204</v>
      </c>
      <c r="B2275" s="7" t="s">
        <v>2205</v>
      </c>
      <c r="C2275" s="7" t="n">
        <f aca="false">COUNTIFS('Duel Log'!AF$2:AF$5455,$A2275,'Duel Log'!AG$2:AG$5455,$B2275)</f>
        <v>1</v>
      </c>
      <c r="D2275" s="7" t="n">
        <f aca="false">COUNTIFS('Duel Log'!AF$2:AF$5455,$A2275,'Duel Log'!AG$2:AG$5455,$B2275,'Duel Log'!AH$2:AH$5455,"Win")</f>
        <v>1</v>
      </c>
      <c r="E2275" s="7" t="n">
        <f aca="false">COUNTIFS('Duel Log'!AF$2:AF$5455,$A2275,'Duel Log'!AG$2:AG$5455,$B2275,'Duel Log'!AH$2:AH$5455,"Loss")</f>
        <v>0</v>
      </c>
      <c r="F2275" s="7" t="n">
        <f aca="false">COUNTIFS('Duel Log'!AF$2:AF$5455,$A2275,'Duel Log'!AG$2:AG$5455,$B2275,'Duel Log'!AH$2:AH$5455,"Draw")</f>
        <v>0</v>
      </c>
      <c r="G2275" s="13" t="n">
        <f aca="false">IFERROR(D2275/C2275,"")</f>
        <v>1</v>
      </c>
    </row>
    <row r="2276" customFormat="false" ht="15" hidden="false" customHeight="true" outlineLevel="0" collapsed="false">
      <c r="A2276" s="7" t="s">
        <v>9251</v>
      </c>
      <c r="B2276" s="7" t="s">
        <v>9250</v>
      </c>
      <c r="C2276" s="7" t="n">
        <f aca="false">COUNTIFS('Duel Log'!AF$2:AF$5455,$A2276,'Duel Log'!AG$2:AG$5455,$B2276)</f>
        <v>1</v>
      </c>
      <c r="D2276" s="7" t="n">
        <f aca="false">COUNTIFS('Duel Log'!AF$2:AF$5455,$A2276,'Duel Log'!AG$2:AG$5455,$B2276,'Duel Log'!AH$2:AH$5455,"Win")</f>
        <v>1</v>
      </c>
      <c r="E2276" s="7" t="n">
        <f aca="false">COUNTIFS('Duel Log'!AF$2:AF$5455,$A2276,'Duel Log'!AG$2:AG$5455,$B2276,'Duel Log'!AH$2:AH$5455,"Loss")</f>
        <v>0</v>
      </c>
      <c r="F2276" s="7" t="n">
        <f aca="false">COUNTIFS('Duel Log'!AF$2:AF$5455,$A2276,'Duel Log'!AG$2:AG$5455,$B2276,'Duel Log'!AH$2:AH$5455,"Draw")</f>
        <v>0</v>
      </c>
      <c r="G2276" s="13" t="n">
        <f aca="false">IFERROR(D2276/C2276,"")</f>
        <v>1</v>
      </c>
    </row>
    <row r="2277" customFormat="false" ht="15" hidden="false" customHeight="true" outlineLevel="0" collapsed="false">
      <c r="A2277" s="7" t="s">
        <v>1099</v>
      </c>
      <c r="B2277" s="7" t="s">
        <v>1100</v>
      </c>
      <c r="C2277" s="7" t="n">
        <f aca="false">COUNTIFS('Duel Log'!AF$2:AF$5455,$A2277,'Duel Log'!AG$2:AG$5455,$B2277)</f>
        <v>2</v>
      </c>
      <c r="D2277" s="7" t="n">
        <f aca="false">COUNTIFS('Duel Log'!AF$2:AF$5455,$A2277,'Duel Log'!AG$2:AG$5455,$B2277,'Duel Log'!AH$2:AH$5455,"Win")</f>
        <v>2</v>
      </c>
      <c r="E2277" s="7" t="n">
        <f aca="false">COUNTIFS('Duel Log'!AF$2:AF$5455,$A2277,'Duel Log'!AG$2:AG$5455,$B2277,'Duel Log'!AH$2:AH$5455,"Loss")</f>
        <v>0</v>
      </c>
      <c r="F2277" s="7" t="n">
        <f aca="false">COUNTIFS('Duel Log'!AF$2:AF$5455,$A2277,'Duel Log'!AG$2:AG$5455,$B2277,'Duel Log'!AH$2:AH$5455,"Draw")</f>
        <v>0</v>
      </c>
      <c r="G2277" s="13" t="n">
        <f aca="false">IFERROR(D2277/C2277,"")</f>
        <v>1</v>
      </c>
    </row>
    <row r="2278" customFormat="false" ht="15" hidden="false" customHeight="true" outlineLevel="0" collapsed="false">
      <c r="A2278" s="7" t="s">
        <v>1053</v>
      </c>
      <c r="B2278" s="7" t="s">
        <v>1052</v>
      </c>
      <c r="C2278" s="7" t="n">
        <f aca="false">COUNTIFS('Duel Log'!AF$2:AF$5455,$A2278,'Duel Log'!AG$2:AG$5455,$B2278)</f>
        <v>2</v>
      </c>
      <c r="D2278" s="7" t="n">
        <f aca="false">COUNTIFS('Duel Log'!AF$2:AF$5455,$A2278,'Duel Log'!AG$2:AG$5455,$B2278,'Duel Log'!AH$2:AH$5455,"Win")</f>
        <v>0</v>
      </c>
      <c r="E2278" s="7" t="n">
        <f aca="false">COUNTIFS('Duel Log'!AF$2:AF$5455,$A2278,'Duel Log'!AG$2:AG$5455,$B2278,'Duel Log'!AH$2:AH$5455,"Loss")</f>
        <v>2</v>
      </c>
      <c r="F2278" s="7" t="n">
        <f aca="false">COUNTIFS('Duel Log'!AF$2:AF$5455,$A2278,'Duel Log'!AG$2:AG$5455,$B2278,'Duel Log'!AH$2:AH$5455,"Draw")</f>
        <v>0</v>
      </c>
      <c r="G2278" s="13" t="n">
        <f aca="false">IFERROR(D2278/C2278,"")</f>
        <v>0</v>
      </c>
    </row>
    <row r="2279" customFormat="false" ht="15" hidden="false" customHeight="true" outlineLevel="0" collapsed="false">
      <c r="A2279" s="7" t="s">
        <v>9002</v>
      </c>
      <c r="B2279" s="7" t="s">
        <v>9003</v>
      </c>
      <c r="C2279" s="7" t="n">
        <f aca="false">COUNTIFS('Duel Log'!AF$2:AF$5455,$A2279,'Duel Log'!AG$2:AG$5455,$B2279)</f>
        <v>1</v>
      </c>
      <c r="D2279" s="7" t="n">
        <f aca="false">COUNTIFS('Duel Log'!AF$2:AF$5455,$A2279,'Duel Log'!AG$2:AG$5455,$B2279,'Duel Log'!AH$2:AH$5455,"Win")</f>
        <v>1</v>
      </c>
      <c r="E2279" s="7" t="n">
        <f aca="false">COUNTIFS('Duel Log'!AF$2:AF$5455,$A2279,'Duel Log'!AG$2:AG$5455,$B2279,'Duel Log'!AH$2:AH$5455,"Loss")</f>
        <v>0</v>
      </c>
      <c r="F2279" s="7" t="n">
        <f aca="false">COUNTIFS('Duel Log'!AF$2:AF$5455,$A2279,'Duel Log'!AG$2:AG$5455,$B2279,'Duel Log'!AH$2:AH$5455,"Draw")</f>
        <v>0</v>
      </c>
      <c r="G2279" s="13" t="n">
        <f aca="false">IFERROR(D2279/C2279,"")</f>
        <v>1</v>
      </c>
    </row>
    <row r="2280" customFormat="false" ht="15" hidden="false" customHeight="true" outlineLevel="0" collapsed="false">
      <c r="A2280" s="7" t="s">
        <v>4881</v>
      </c>
      <c r="B2280" s="7" t="s">
        <v>3000</v>
      </c>
      <c r="C2280" s="7" t="n">
        <f aca="false">COUNTIFS('Duel Log'!AF$2:AF$5455,$A2280,'Duel Log'!AG$2:AG$5455,$B2280)</f>
        <v>1</v>
      </c>
      <c r="D2280" s="7" t="n">
        <f aca="false">COUNTIFS('Duel Log'!AF$2:AF$5455,$A2280,'Duel Log'!AG$2:AG$5455,$B2280,'Duel Log'!AH$2:AH$5455,"Win")</f>
        <v>1</v>
      </c>
      <c r="E2280" s="7" t="n">
        <f aca="false">COUNTIFS('Duel Log'!AF$2:AF$5455,$A2280,'Duel Log'!AG$2:AG$5455,$B2280,'Duel Log'!AH$2:AH$5455,"Loss")</f>
        <v>0</v>
      </c>
      <c r="F2280" s="7" t="n">
        <f aca="false">COUNTIFS('Duel Log'!AF$2:AF$5455,$A2280,'Duel Log'!AG$2:AG$5455,$B2280,'Duel Log'!AH$2:AH$5455,"Draw")</f>
        <v>0</v>
      </c>
      <c r="G2280" s="13" t="n">
        <f aca="false">IFERROR(D2280/C2280,"")</f>
        <v>1</v>
      </c>
    </row>
    <row r="2281" customFormat="false" ht="15" hidden="false" customHeight="true" outlineLevel="0" collapsed="false">
      <c r="A2281" s="7" t="s">
        <v>2322</v>
      </c>
      <c r="B2281" s="7" t="s">
        <v>2323</v>
      </c>
      <c r="C2281" s="7" t="n">
        <f aca="false">COUNTIFS('Duel Log'!AF$2:AF$5455,$A2281,'Duel Log'!AG$2:AG$5455,$B2281)</f>
        <v>2</v>
      </c>
      <c r="D2281" s="7" t="n">
        <f aca="false">COUNTIFS('Duel Log'!AF$2:AF$5455,$A2281,'Duel Log'!AG$2:AG$5455,$B2281,'Duel Log'!AH$2:AH$5455,"Win")</f>
        <v>2</v>
      </c>
      <c r="E2281" s="7" t="n">
        <f aca="false">COUNTIFS('Duel Log'!AF$2:AF$5455,$A2281,'Duel Log'!AG$2:AG$5455,$B2281,'Duel Log'!AH$2:AH$5455,"Loss")</f>
        <v>0</v>
      </c>
      <c r="F2281" s="7" t="n">
        <f aca="false">COUNTIFS('Duel Log'!AF$2:AF$5455,$A2281,'Duel Log'!AG$2:AG$5455,$B2281,'Duel Log'!AH$2:AH$5455,"Draw")</f>
        <v>0</v>
      </c>
      <c r="G2281" s="13" t="n">
        <f aca="false">IFERROR(D2281/C2281,"")</f>
        <v>1</v>
      </c>
    </row>
    <row r="2282" customFormat="false" ht="15" hidden="false" customHeight="true" outlineLevel="0" collapsed="false">
      <c r="A2282" s="7" t="s">
        <v>7513</v>
      </c>
      <c r="B2282" s="7" t="s">
        <v>7512</v>
      </c>
      <c r="C2282" s="7" t="n">
        <f aca="false">COUNTIFS('Duel Log'!AF$2:AF$5455,$A2282,'Duel Log'!AG$2:AG$5455,$B2282)</f>
        <v>2</v>
      </c>
      <c r="D2282" s="7" t="n">
        <f aca="false">COUNTIFS('Duel Log'!AF$2:AF$5455,$A2282,'Duel Log'!AG$2:AG$5455,$B2282,'Duel Log'!AH$2:AH$5455,"Win")</f>
        <v>0</v>
      </c>
      <c r="E2282" s="7" t="n">
        <f aca="false">COUNTIFS('Duel Log'!AF$2:AF$5455,$A2282,'Duel Log'!AG$2:AG$5455,$B2282,'Duel Log'!AH$2:AH$5455,"Loss")</f>
        <v>2</v>
      </c>
      <c r="F2282" s="7" t="n">
        <f aca="false">COUNTIFS('Duel Log'!AF$2:AF$5455,$A2282,'Duel Log'!AG$2:AG$5455,$B2282,'Duel Log'!AH$2:AH$5455,"Draw")</f>
        <v>0</v>
      </c>
      <c r="G2282" s="13" t="n">
        <f aca="false">IFERROR(D2282/C2282,"")</f>
        <v>0</v>
      </c>
    </row>
    <row r="2283" customFormat="false" ht="15" hidden="false" customHeight="true" outlineLevel="0" collapsed="false">
      <c r="A2283" s="7" t="s">
        <v>5108</v>
      </c>
      <c r="B2283" s="7" t="s">
        <v>5124</v>
      </c>
      <c r="C2283" s="7" t="n">
        <f aca="false">COUNTIFS('Duel Log'!AF$2:AF$5455,$A2283,'Duel Log'!AG$2:AG$5455,$B2283)</f>
        <v>2</v>
      </c>
      <c r="D2283" s="7" t="n">
        <f aca="false">COUNTIFS('Duel Log'!AF$2:AF$5455,$A2283,'Duel Log'!AG$2:AG$5455,$B2283,'Duel Log'!AH$2:AH$5455,"Win")</f>
        <v>0</v>
      </c>
      <c r="E2283" s="7" t="n">
        <f aca="false">COUNTIFS('Duel Log'!AF$2:AF$5455,$A2283,'Duel Log'!AG$2:AG$5455,$B2283,'Duel Log'!AH$2:AH$5455,"Loss")</f>
        <v>2</v>
      </c>
      <c r="F2283" s="7" t="n">
        <f aca="false">COUNTIFS('Duel Log'!AF$2:AF$5455,$A2283,'Duel Log'!AG$2:AG$5455,$B2283,'Duel Log'!AH$2:AH$5455,"Draw")</f>
        <v>0</v>
      </c>
      <c r="G2283" s="13" t="n">
        <f aca="false">IFERROR(D2283/C2283,"")</f>
        <v>0</v>
      </c>
    </row>
    <row r="2284" customFormat="false" ht="15" hidden="false" customHeight="true" outlineLevel="0" collapsed="false">
      <c r="A2284" s="7" t="s">
        <v>5108</v>
      </c>
      <c r="B2284" s="7" t="s">
        <v>380</v>
      </c>
      <c r="C2284" s="7" t="n">
        <f aca="false">COUNTIFS('Duel Log'!AF$2:AF$5455,$A2284,'Duel Log'!AG$2:AG$5455,$B2284)</f>
        <v>2</v>
      </c>
      <c r="D2284" s="7" t="n">
        <f aca="false">COUNTIFS('Duel Log'!AF$2:AF$5455,$A2284,'Duel Log'!AG$2:AG$5455,$B2284,'Duel Log'!AH$2:AH$5455,"Win")</f>
        <v>0</v>
      </c>
      <c r="E2284" s="7" t="n">
        <f aca="false">COUNTIFS('Duel Log'!AF$2:AF$5455,$A2284,'Duel Log'!AG$2:AG$5455,$B2284,'Duel Log'!AH$2:AH$5455,"Loss")</f>
        <v>2</v>
      </c>
      <c r="F2284" s="7" t="n">
        <f aca="false">COUNTIFS('Duel Log'!AF$2:AF$5455,$A2284,'Duel Log'!AG$2:AG$5455,$B2284,'Duel Log'!AH$2:AH$5455,"Draw")</f>
        <v>0</v>
      </c>
      <c r="G2284" s="13" t="n">
        <f aca="false">IFERROR(D2284/C2284,"")</f>
        <v>0</v>
      </c>
    </row>
    <row r="2285" customFormat="false" ht="15" hidden="false" customHeight="true" outlineLevel="0" collapsed="false">
      <c r="A2285" s="7" t="s">
        <v>5108</v>
      </c>
      <c r="B2285" s="7" t="s">
        <v>2083</v>
      </c>
      <c r="C2285" s="7" t="n">
        <f aca="false">COUNTIFS('Duel Log'!AF$2:AF$5455,$A2285,'Duel Log'!AG$2:AG$5455,$B2285)</f>
        <v>1</v>
      </c>
      <c r="D2285" s="7" t="n">
        <f aca="false">COUNTIFS('Duel Log'!AF$2:AF$5455,$A2285,'Duel Log'!AG$2:AG$5455,$B2285,'Duel Log'!AH$2:AH$5455,"Win")</f>
        <v>0</v>
      </c>
      <c r="E2285" s="7" t="n">
        <f aca="false">COUNTIFS('Duel Log'!AF$2:AF$5455,$A2285,'Duel Log'!AG$2:AG$5455,$B2285,'Duel Log'!AH$2:AH$5455,"Loss")</f>
        <v>1</v>
      </c>
      <c r="F2285" s="7" t="n">
        <f aca="false">COUNTIFS('Duel Log'!AF$2:AF$5455,$A2285,'Duel Log'!AG$2:AG$5455,$B2285,'Duel Log'!AH$2:AH$5455,"Draw")</f>
        <v>0</v>
      </c>
      <c r="G2285" s="13" t="n">
        <f aca="false">IFERROR(D2285/C2285,"")</f>
        <v>0</v>
      </c>
    </row>
    <row r="2286" customFormat="false" ht="15" hidden="false" customHeight="true" outlineLevel="0" collapsed="false">
      <c r="A2286" s="7" t="s">
        <v>4936</v>
      </c>
      <c r="B2286" s="7" t="s">
        <v>1000</v>
      </c>
      <c r="C2286" s="7" t="n">
        <f aca="false">COUNTIFS('Duel Log'!AF$2:AF$5455,$A2286,'Duel Log'!AG$2:AG$5455,$B2286)</f>
        <v>1</v>
      </c>
      <c r="D2286" s="7" t="n">
        <f aca="false">COUNTIFS('Duel Log'!AF$2:AF$5455,$A2286,'Duel Log'!AG$2:AG$5455,$B2286,'Duel Log'!AH$2:AH$5455,"Win")</f>
        <v>0</v>
      </c>
      <c r="E2286" s="7" t="n">
        <f aca="false">COUNTIFS('Duel Log'!AF$2:AF$5455,$A2286,'Duel Log'!AG$2:AG$5455,$B2286,'Duel Log'!AH$2:AH$5455,"Loss")</f>
        <v>1</v>
      </c>
      <c r="F2286" s="7" t="n">
        <f aca="false">COUNTIFS('Duel Log'!AF$2:AF$5455,$A2286,'Duel Log'!AG$2:AG$5455,$B2286,'Duel Log'!AH$2:AH$5455,"Draw")</f>
        <v>0</v>
      </c>
      <c r="G2286" s="13" t="n">
        <f aca="false">IFERROR(D2286/C2286,"")</f>
        <v>0</v>
      </c>
    </row>
    <row r="2287" customFormat="false" ht="15" hidden="false" customHeight="true" outlineLevel="0" collapsed="false">
      <c r="A2287" s="7" t="s">
        <v>1822</v>
      </c>
      <c r="B2287" s="7" t="s">
        <v>1823</v>
      </c>
      <c r="C2287" s="7" t="n">
        <f aca="false">COUNTIFS('Duel Log'!AF$2:AF$5455,$A2287,'Duel Log'!AG$2:AG$5455,$B2287)</f>
        <v>2</v>
      </c>
      <c r="D2287" s="7" t="n">
        <f aca="false">COUNTIFS('Duel Log'!AF$2:AF$5455,$A2287,'Duel Log'!AG$2:AG$5455,$B2287,'Duel Log'!AH$2:AH$5455,"Win")</f>
        <v>0</v>
      </c>
      <c r="E2287" s="7" t="n">
        <f aca="false">COUNTIFS('Duel Log'!AF$2:AF$5455,$A2287,'Duel Log'!AG$2:AG$5455,$B2287,'Duel Log'!AH$2:AH$5455,"Loss")</f>
        <v>2</v>
      </c>
      <c r="F2287" s="7" t="n">
        <f aca="false">COUNTIFS('Duel Log'!AF$2:AF$5455,$A2287,'Duel Log'!AG$2:AG$5455,$B2287,'Duel Log'!AH$2:AH$5455,"Draw")</f>
        <v>0</v>
      </c>
      <c r="G2287" s="13" t="n">
        <f aca="false">IFERROR(D2287/C2287,"")</f>
        <v>0</v>
      </c>
    </row>
    <row r="2288" customFormat="false" ht="15" hidden="false" customHeight="true" outlineLevel="0" collapsed="false">
      <c r="A2288" s="7" t="s">
        <v>3113</v>
      </c>
      <c r="B2288" s="7" t="s">
        <v>3114</v>
      </c>
      <c r="C2288" s="7" t="n">
        <f aca="false">COUNTIFS('Duel Log'!AF$2:AF$5455,$A2288,'Duel Log'!AG$2:AG$5455,$B2288)</f>
        <v>2</v>
      </c>
      <c r="D2288" s="7" t="n">
        <f aca="false">COUNTIFS('Duel Log'!AF$2:AF$5455,$A2288,'Duel Log'!AG$2:AG$5455,$B2288,'Duel Log'!AH$2:AH$5455,"Win")</f>
        <v>0</v>
      </c>
      <c r="E2288" s="7" t="n">
        <f aca="false">COUNTIFS('Duel Log'!AF$2:AF$5455,$A2288,'Duel Log'!AG$2:AG$5455,$B2288,'Duel Log'!AH$2:AH$5455,"Loss")</f>
        <v>2</v>
      </c>
      <c r="F2288" s="7" t="n">
        <f aca="false">COUNTIFS('Duel Log'!AF$2:AF$5455,$A2288,'Duel Log'!AG$2:AG$5455,$B2288,'Duel Log'!AH$2:AH$5455,"Draw")</f>
        <v>0</v>
      </c>
      <c r="G2288" s="13" t="n">
        <f aca="false">IFERROR(D2288/C2288,"")</f>
        <v>0</v>
      </c>
    </row>
    <row r="2289" customFormat="false" ht="15" hidden="false" customHeight="true" outlineLevel="0" collapsed="false">
      <c r="A2289" s="7" t="s">
        <v>3113</v>
      </c>
      <c r="B2289" s="7" t="s">
        <v>6966</v>
      </c>
      <c r="C2289" s="7" t="n">
        <f aca="false">COUNTIFS('Duel Log'!AF$2:AF$5455,$A2289,'Duel Log'!AG$2:AG$5455,$B2289)</f>
        <v>2</v>
      </c>
      <c r="D2289" s="7" t="n">
        <f aca="false">COUNTIFS('Duel Log'!AF$2:AF$5455,$A2289,'Duel Log'!AG$2:AG$5455,$B2289,'Duel Log'!AH$2:AH$5455,"Win")</f>
        <v>2</v>
      </c>
      <c r="E2289" s="7" t="n">
        <f aca="false">COUNTIFS('Duel Log'!AF$2:AF$5455,$A2289,'Duel Log'!AG$2:AG$5455,$B2289,'Duel Log'!AH$2:AH$5455,"Loss")</f>
        <v>0</v>
      </c>
      <c r="F2289" s="7" t="n">
        <f aca="false">COUNTIFS('Duel Log'!AF$2:AF$5455,$A2289,'Duel Log'!AG$2:AG$5455,$B2289,'Duel Log'!AH$2:AH$5455,"Draw")</f>
        <v>0</v>
      </c>
      <c r="G2289" s="13" t="n">
        <f aca="false">IFERROR(D2289/C2289,"")</f>
        <v>1</v>
      </c>
    </row>
    <row r="2290" customFormat="false" ht="15" hidden="false" customHeight="true" outlineLevel="0" collapsed="false">
      <c r="A2290" s="7" t="s">
        <v>2548</v>
      </c>
      <c r="B2290" s="7" t="s">
        <v>1468</v>
      </c>
      <c r="C2290" s="7" t="n">
        <f aca="false">COUNTIFS('Duel Log'!AF$2:AF$5455,$A2290,'Duel Log'!AG$2:AG$5455,$B2290)</f>
        <v>2</v>
      </c>
      <c r="D2290" s="7" t="n">
        <f aca="false">COUNTIFS('Duel Log'!AF$2:AF$5455,$A2290,'Duel Log'!AG$2:AG$5455,$B2290,'Duel Log'!AH$2:AH$5455,"Win")</f>
        <v>0</v>
      </c>
      <c r="E2290" s="7" t="n">
        <f aca="false">COUNTIFS('Duel Log'!AF$2:AF$5455,$A2290,'Duel Log'!AG$2:AG$5455,$B2290,'Duel Log'!AH$2:AH$5455,"Loss")</f>
        <v>2</v>
      </c>
      <c r="F2290" s="7" t="n">
        <f aca="false">COUNTIFS('Duel Log'!AF$2:AF$5455,$A2290,'Duel Log'!AG$2:AG$5455,$B2290,'Duel Log'!AH$2:AH$5455,"Draw")</f>
        <v>0</v>
      </c>
      <c r="G2290" s="13" t="n">
        <f aca="false">IFERROR(D2290/C2290,"")</f>
        <v>0</v>
      </c>
    </row>
    <row r="2291" customFormat="false" ht="15" hidden="false" customHeight="true" outlineLevel="0" collapsed="false">
      <c r="A2291" s="7" t="s">
        <v>8422</v>
      </c>
      <c r="B2291" s="7" t="s">
        <v>429</v>
      </c>
      <c r="C2291" s="7" t="n">
        <f aca="false">COUNTIFS('Duel Log'!AF$2:AF$5455,$A2291,'Duel Log'!AG$2:AG$5455,$B2291)</f>
        <v>1</v>
      </c>
      <c r="D2291" s="7" t="n">
        <f aca="false">COUNTIFS('Duel Log'!AF$2:AF$5455,$A2291,'Duel Log'!AG$2:AG$5455,$B2291,'Duel Log'!AH$2:AH$5455,"Win")</f>
        <v>0</v>
      </c>
      <c r="E2291" s="7" t="n">
        <f aca="false">COUNTIFS('Duel Log'!AF$2:AF$5455,$A2291,'Duel Log'!AG$2:AG$5455,$B2291,'Duel Log'!AH$2:AH$5455,"Loss")</f>
        <v>1</v>
      </c>
      <c r="F2291" s="7" t="n">
        <f aca="false">COUNTIFS('Duel Log'!AF$2:AF$5455,$A2291,'Duel Log'!AG$2:AG$5455,$B2291,'Duel Log'!AH$2:AH$5455,"Draw")</f>
        <v>0</v>
      </c>
      <c r="G2291" s="13" t="n">
        <f aca="false">IFERROR(D2291/C2291,"")</f>
        <v>0</v>
      </c>
    </row>
    <row r="2292" customFormat="false" ht="15" hidden="false" customHeight="true" outlineLevel="0" collapsed="false">
      <c r="A2292" s="7" t="s">
        <v>2156</v>
      </c>
      <c r="B2292" s="7" t="s">
        <v>180</v>
      </c>
      <c r="C2292" s="7" t="n">
        <f aca="false">COUNTIFS('Duel Log'!AF$2:AF$5455,$A2292,'Duel Log'!AG$2:AG$5455,$B2292)</f>
        <v>2</v>
      </c>
      <c r="D2292" s="7" t="n">
        <f aca="false">COUNTIFS('Duel Log'!AF$2:AF$5455,$A2292,'Duel Log'!AG$2:AG$5455,$B2292,'Duel Log'!AH$2:AH$5455,"Win")</f>
        <v>0</v>
      </c>
      <c r="E2292" s="7" t="n">
        <f aca="false">COUNTIFS('Duel Log'!AF$2:AF$5455,$A2292,'Duel Log'!AG$2:AG$5455,$B2292,'Duel Log'!AH$2:AH$5455,"Loss")</f>
        <v>2</v>
      </c>
      <c r="F2292" s="7" t="n">
        <f aca="false">COUNTIFS('Duel Log'!AF$2:AF$5455,$A2292,'Duel Log'!AG$2:AG$5455,$B2292,'Duel Log'!AH$2:AH$5455,"Draw")</f>
        <v>0</v>
      </c>
      <c r="G2292" s="13" t="n">
        <f aca="false">IFERROR(D2292/C2292,"")</f>
        <v>0</v>
      </c>
    </row>
    <row r="2293" customFormat="false" ht="15" hidden="false" customHeight="true" outlineLevel="0" collapsed="false">
      <c r="A2293" s="7" t="s">
        <v>2988</v>
      </c>
      <c r="B2293" s="7" t="s">
        <v>2987</v>
      </c>
      <c r="C2293" s="7" t="n">
        <f aca="false">COUNTIFS('Duel Log'!AF$2:AF$5455,$A2293,'Duel Log'!AG$2:AG$5455,$B2293)</f>
        <v>2</v>
      </c>
      <c r="D2293" s="7" t="n">
        <f aca="false">COUNTIFS('Duel Log'!AF$2:AF$5455,$A2293,'Duel Log'!AG$2:AG$5455,$B2293,'Duel Log'!AH$2:AH$5455,"Win")</f>
        <v>2</v>
      </c>
      <c r="E2293" s="7" t="n">
        <f aca="false">COUNTIFS('Duel Log'!AF$2:AF$5455,$A2293,'Duel Log'!AG$2:AG$5455,$B2293,'Duel Log'!AH$2:AH$5455,"Loss")</f>
        <v>0</v>
      </c>
      <c r="F2293" s="7" t="n">
        <f aca="false">COUNTIFS('Duel Log'!AF$2:AF$5455,$A2293,'Duel Log'!AG$2:AG$5455,$B2293,'Duel Log'!AH$2:AH$5455,"Draw")</f>
        <v>0</v>
      </c>
      <c r="G2293" s="13" t="n">
        <f aca="false">IFERROR(D2293/C2293,"")</f>
        <v>1</v>
      </c>
    </row>
    <row r="2294" customFormat="false" ht="15" hidden="false" customHeight="true" outlineLevel="0" collapsed="false">
      <c r="A2294" s="7" t="s">
        <v>2988</v>
      </c>
      <c r="B2294" s="7" t="s">
        <v>7023</v>
      </c>
      <c r="C2294" s="7" t="n">
        <f aca="false">COUNTIFS('Duel Log'!AF$2:AF$5455,$A2294,'Duel Log'!AG$2:AG$5455,$B2294)</f>
        <v>1</v>
      </c>
      <c r="D2294" s="7" t="n">
        <f aca="false">COUNTIFS('Duel Log'!AF$2:AF$5455,$A2294,'Duel Log'!AG$2:AG$5455,$B2294,'Duel Log'!AH$2:AH$5455,"Win")</f>
        <v>1</v>
      </c>
      <c r="E2294" s="7" t="n">
        <f aca="false">COUNTIFS('Duel Log'!AF$2:AF$5455,$A2294,'Duel Log'!AG$2:AG$5455,$B2294,'Duel Log'!AH$2:AH$5455,"Loss")</f>
        <v>0</v>
      </c>
      <c r="F2294" s="7" t="n">
        <f aca="false">COUNTIFS('Duel Log'!AF$2:AF$5455,$A2294,'Duel Log'!AG$2:AG$5455,$B2294,'Duel Log'!AH$2:AH$5455,"Draw")</f>
        <v>0</v>
      </c>
      <c r="G2294" s="13" t="n">
        <f aca="false">IFERROR(D2294/C2294,"")</f>
        <v>1</v>
      </c>
    </row>
    <row r="2295" customFormat="false" ht="15" hidden="false" customHeight="true" outlineLevel="0" collapsed="false">
      <c r="A2295" s="7" t="s">
        <v>739</v>
      </c>
      <c r="B2295" s="7" t="s">
        <v>738</v>
      </c>
      <c r="C2295" s="7" t="n">
        <f aca="false">COUNTIFS('Duel Log'!AF$2:AF$5455,$A2295,'Duel Log'!AG$2:AG$5455,$B2295)</f>
        <v>2</v>
      </c>
      <c r="D2295" s="7" t="n">
        <f aca="false">COUNTIFS('Duel Log'!AF$2:AF$5455,$A2295,'Duel Log'!AG$2:AG$5455,$B2295,'Duel Log'!AH$2:AH$5455,"Win")</f>
        <v>0</v>
      </c>
      <c r="E2295" s="7" t="n">
        <f aca="false">COUNTIFS('Duel Log'!AF$2:AF$5455,$A2295,'Duel Log'!AG$2:AG$5455,$B2295,'Duel Log'!AH$2:AH$5455,"Loss")</f>
        <v>2</v>
      </c>
      <c r="F2295" s="7" t="n">
        <f aca="false">COUNTIFS('Duel Log'!AF$2:AF$5455,$A2295,'Duel Log'!AG$2:AG$5455,$B2295,'Duel Log'!AH$2:AH$5455,"Draw")</f>
        <v>0</v>
      </c>
      <c r="G2295" s="13" t="n">
        <f aca="false">IFERROR(D2295/C2295,"")</f>
        <v>0</v>
      </c>
    </row>
    <row r="2296" customFormat="false" ht="15" hidden="false" customHeight="true" outlineLevel="0" collapsed="false">
      <c r="A2296" s="7" t="s">
        <v>7701</v>
      </c>
      <c r="B2296" s="7" t="s">
        <v>1089</v>
      </c>
      <c r="C2296" s="7" t="n">
        <f aca="false">COUNTIFS('Duel Log'!AF$2:AF$5455,$A2296,'Duel Log'!AG$2:AG$5455,$B2296)</f>
        <v>2</v>
      </c>
      <c r="D2296" s="7" t="n">
        <f aca="false">COUNTIFS('Duel Log'!AF$2:AF$5455,$A2296,'Duel Log'!AG$2:AG$5455,$B2296,'Duel Log'!AH$2:AH$5455,"Win")</f>
        <v>2</v>
      </c>
      <c r="E2296" s="7" t="n">
        <f aca="false">COUNTIFS('Duel Log'!AF$2:AF$5455,$A2296,'Duel Log'!AG$2:AG$5455,$B2296,'Duel Log'!AH$2:AH$5455,"Loss")</f>
        <v>0</v>
      </c>
      <c r="F2296" s="7" t="n">
        <f aca="false">COUNTIFS('Duel Log'!AF$2:AF$5455,$A2296,'Duel Log'!AG$2:AG$5455,$B2296,'Duel Log'!AH$2:AH$5455,"Draw")</f>
        <v>0</v>
      </c>
      <c r="G2296" s="13" t="n">
        <f aca="false">IFERROR(D2296/C2296,"")</f>
        <v>1</v>
      </c>
    </row>
    <row r="2297" customFormat="false" ht="15" hidden="false" customHeight="true" outlineLevel="0" collapsed="false">
      <c r="A2297" s="7" t="s">
        <v>1468</v>
      </c>
      <c r="B2297" s="7" t="s">
        <v>429</v>
      </c>
      <c r="C2297" s="7" t="n">
        <f aca="false">COUNTIFS('Duel Log'!AF$2:AF$5455,$A2297,'Duel Log'!AG$2:AG$5455,$B2297)</f>
        <v>2</v>
      </c>
      <c r="D2297" s="7" t="n">
        <f aca="false">COUNTIFS('Duel Log'!AF$2:AF$5455,$A2297,'Duel Log'!AG$2:AG$5455,$B2297,'Duel Log'!AH$2:AH$5455,"Win")</f>
        <v>2</v>
      </c>
      <c r="E2297" s="7" t="n">
        <f aca="false">COUNTIFS('Duel Log'!AF$2:AF$5455,$A2297,'Duel Log'!AG$2:AG$5455,$B2297,'Duel Log'!AH$2:AH$5455,"Loss")</f>
        <v>0</v>
      </c>
      <c r="F2297" s="7" t="n">
        <f aca="false">COUNTIFS('Duel Log'!AF$2:AF$5455,$A2297,'Duel Log'!AG$2:AG$5455,$B2297,'Duel Log'!AH$2:AH$5455,"Draw")</f>
        <v>0</v>
      </c>
      <c r="G2297" s="13" t="n">
        <f aca="false">IFERROR(D2297/C2297,"")</f>
        <v>1</v>
      </c>
    </row>
    <row r="2298" customFormat="false" ht="15" hidden="false" customHeight="true" outlineLevel="0" collapsed="false">
      <c r="A2298" s="7" t="s">
        <v>1468</v>
      </c>
      <c r="B2298" s="7" t="s">
        <v>1467</v>
      </c>
      <c r="C2298" s="7" t="n">
        <f aca="false">COUNTIFS('Duel Log'!AF$2:AF$5455,$A2298,'Duel Log'!AG$2:AG$5455,$B2298)</f>
        <v>1</v>
      </c>
      <c r="D2298" s="7" t="n">
        <f aca="false">COUNTIFS('Duel Log'!AF$2:AF$5455,$A2298,'Duel Log'!AG$2:AG$5455,$B2298,'Duel Log'!AH$2:AH$5455,"Win")</f>
        <v>1</v>
      </c>
      <c r="E2298" s="7" t="n">
        <f aca="false">COUNTIFS('Duel Log'!AF$2:AF$5455,$A2298,'Duel Log'!AG$2:AG$5455,$B2298,'Duel Log'!AH$2:AH$5455,"Loss")</f>
        <v>0</v>
      </c>
      <c r="F2298" s="7" t="n">
        <f aca="false">COUNTIFS('Duel Log'!AF$2:AF$5455,$A2298,'Duel Log'!AG$2:AG$5455,$B2298,'Duel Log'!AH$2:AH$5455,"Draw")</f>
        <v>0</v>
      </c>
      <c r="G2298" s="13" t="n">
        <f aca="false">IFERROR(D2298/C2298,"")</f>
        <v>1</v>
      </c>
    </row>
    <row r="2299" customFormat="false" ht="15" hidden="false" customHeight="true" outlineLevel="0" collapsed="false">
      <c r="A2299" s="7" t="s">
        <v>1468</v>
      </c>
      <c r="B2299" s="7" t="s">
        <v>7396</v>
      </c>
      <c r="C2299" s="7" t="n">
        <f aca="false">COUNTIFS('Duel Log'!AF$2:AF$5455,$A2299,'Duel Log'!AG$2:AG$5455,$B2299)</f>
        <v>1</v>
      </c>
      <c r="D2299" s="7" t="n">
        <f aca="false">COUNTIFS('Duel Log'!AF$2:AF$5455,$A2299,'Duel Log'!AG$2:AG$5455,$B2299,'Duel Log'!AH$2:AH$5455,"Win")</f>
        <v>1</v>
      </c>
      <c r="E2299" s="7" t="n">
        <f aca="false">COUNTIFS('Duel Log'!AF$2:AF$5455,$A2299,'Duel Log'!AG$2:AG$5455,$B2299,'Duel Log'!AH$2:AH$5455,"Loss")</f>
        <v>0</v>
      </c>
      <c r="F2299" s="7" t="n">
        <f aca="false">COUNTIFS('Duel Log'!AF$2:AF$5455,$A2299,'Duel Log'!AG$2:AG$5455,$B2299,'Duel Log'!AH$2:AH$5455,"Draw")</f>
        <v>0</v>
      </c>
      <c r="G2299" s="13" t="n">
        <f aca="false">IFERROR(D2299/C2299,"")</f>
        <v>1</v>
      </c>
    </row>
    <row r="2300" customFormat="false" ht="15" hidden="false" customHeight="true" outlineLevel="0" collapsed="false">
      <c r="A2300" s="7" t="s">
        <v>1468</v>
      </c>
      <c r="B2300" s="7" t="s">
        <v>4143</v>
      </c>
      <c r="C2300" s="7" t="n">
        <f aca="false">COUNTIFS('Duel Log'!AF$2:AF$5455,$A2300,'Duel Log'!AG$2:AG$5455,$B2300)</f>
        <v>2</v>
      </c>
      <c r="D2300" s="7" t="n">
        <f aca="false">COUNTIFS('Duel Log'!AF$2:AF$5455,$A2300,'Duel Log'!AG$2:AG$5455,$B2300,'Duel Log'!AH$2:AH$5455,"Win")</f>
        <v>0</v>
      </c>
      <c r="E2300" s="7" t="n">
        <f aca="false">COUNTIFS('Duel Log'!AF$2:AF$5455,$A2300,'Duel Log'!AG$2:AG$5455,$B2300,'Duel Log'!AH$2:AH$5455,"Loss")</f>
        <v>2</v>
      </c>
      <c r="F2300" s="7" t="n">
        <f aca="false">COUNTIFS('Duel Log'!AF$2:AF$5455,$A2300,'Duel Log'!AG$2:AG$5455,$B2300,'Duel Log'!AH$2:AH$5455,"Draw")</f>
        <v>0</v>
      </c>
      <c r="G2300" s="13" t="n">
        <f aca="false">IFERROR(D2300/C2300,"")</f>
        <v>0</v>
      </c>
    </row>
    <row r="2301" customFormat="false" ht="15" hidden="false" customHeight="true" outlineLevel="0" collapsed="false">
      <c r="A2301" s="7" t="s">
        <v>1468</v>
      </c>
      <c r="B2301" s="7" t="s">
        <v>2584</v>
      </c>
      <c r="C2301" s="7" t="n">
        <f aca="false">COUNTIFS('Duel Log'!AF$2:AF$5455,$A2301,'Duel Log'!AG$2:AG$5455,$B2301)</f>
        <v>2</v>
      </c>
      <c r="D2301" s="7" t="n">
        <f aca="false">COUNTIFS('Duel Log'!AF$2:AF$5455,$A2301,'Duel Log'!AG$2:AG$5455,$B2301,'Duel Log'!AH$2:AH$5455,"Win")</f>
        <v>0</v>
      </c>
      <c r="E2301" s="7" t="n">
        <f aca="false">COUNTIFS('Duel Log'!AF$2:AF$5455,$A2301,'Duel Log'!AG$2:AG$5455,$B2301,'Duel Log'!AH$2:AH$5455,"Loss")</f>
        <v>2</v>
      </c>
      <c r="F2301" s="7" t="n">
        <f aca="false">COUNTIFS('Duel Log'!AF$2:AF$5455,$A2301,'Duel Log'!AG$2:AG$5455,$B2301,'Duel Log'!AH$2:AH$5455,"Draw")</f>
        <v>0</v>
      </c>
      <c r="G2301" s="13" t="n">
        <f aca="false">IFERROR(D2301/C2301,"")</f>
        <v>0</v>
      </c>
    </row>
    <row r="2302" customFormat="false" ht="15" hidden="false" customHeight="true" outlineLevel="0" collapsed="false">
      <c r="A2302" s="7" t="s">
        <v>1280</v>
      </c>
      <c r="B2302" s="7" t="s">
        <v>1635</v>
      </c>
      <c r="C2302" s="7" t="n">
        <f aca="false">COUNTIFS('Duel Log'!AF$2:AF$5455,$A2302,'Duel Log'!AG$2:AG$5455,$B2302)</f>
        <v>2</v>
      </c>
      <c r="D2302" s="7" t="n">
        <f aca="false">COUNTIFS('Duel Log'!AF$2:AF$5455,$A2302,'Duel Log'!AG$2:AG$5455,$B2302,'Duel Log'!AH$2:AH$5455,"Win")</f>
        <v>0</v>
      </c>
      <c r="E2302" s="7" t="n">
        <f aca="false">COUNTIFS('Duel Log'!AF$2:AF$5455,$A2302,'Duel Log'!AG$2:AG$5455,$B2302,'Duel Log'!AH$2:AH$5455,"Loss")</f>
        <v>2</v>
      </c>
      <c r="F2302" s="7" t="n">
        <f aca="false">COUNTIFS('Duel Log'!AF$2:AF$5455,$A2302,'Duel Log'!AG$2:AG$5455,$B2302,'Duel Log'!AH$2:AH$5455,"Draw")</f>
        <v>0</v>
      </c>
      <c r="G2302" s="13" t="n">
        <f aca="false">IFERROR(D2302/C2302,"")</f>
        <v>0</v>
      </c>
    </row>
    <row r="2303" customFormat="false" ht="15" hidden="false" customHeight="true" outlineLevel="0" collapsed="false">
      <c r="A2303" s="7" t="s">
        <v>1280</v>
      </c>
      <c r="B2303" s="7" t="s">
        <v>635</v>
      </c>
      <c r="C2303" s="7" t="n">
        <f aca="false">COUNTIFS('Duel Log'!AF$2:AF$5455,$A2303,'Duel Log'!AG$2:AG$5455,$B2303)</f>
        <v>2</v>
      </c>
      <c r="D2303" s="7" t="n">
        <f aca="false">COUNTIFS('Duel Log'!AF$2:AF$5455,$A2303,'Duel Log'!AG$2:AG$5455,$B2303,'Duel Log'!AH$2:AH$5455,"Win")</f>
        <v>0</v>
      </c>
      <c r="E2303" s="7" t="n">
        <f aca="false">COUNTIFS('Duel Log'!AF$2:AF$5455,$A2303,'Duel Log'!AG$2:AG$5455,$B2303,'Duel Log'!AH$2:AH$5455,"Loss")</f>
        <v>2</v>
      </c>
      <c r="F2303" s="7" t="n">
        <f aca="false">COUNTIFS('Duel Log'!AF$2:AF$5455,$A2303,'Duel Log'!AG$2:AG$5455,$B2303,'Duel Log'!AH$2:AH$5455,"Draw")</f>
        <v>0</v>
      </c>
      <c r="G2303" s="13" t="n">
        <f aca="false">IFERROR(D2303/C2303,"")</f>
        <v>0</v>
      </c>
    </row>
    <row r="2304" customFormat="false" ht="15" hidden="false" customHeight="true" outlineLevel="0" collapsed="false">
      <c r="A2304" s="7" t="s">
        <v>8236</v>
      </c>
      <c r="B2304" s="7" t="s">
        <v>285</v>
      </c>
      <c r="C2304" s="7" t="n">
        <f aca="false">COUNTIFS('Duel Log'!AF$2:AF$5455,$A2304,'Duel Log'!AG$2:AG$5455,$B2304)</f>
        <v>1</v>
      </c>
      <c r="D2304" s="7" t="n">
        <f aca="false">COUNTIFS('Duel Log'!AF$2:AF$5455,$A2304,'Duel Log'!AG$2:AG$5455,$B2304,'Duel Log'!AH$2:AH$5455,"Win")</f>
        <v>0</v>
      </c>
      <c r="E2304" s="7" t="n">
        <f aca="false">COUNTIFS('Duel Log'!AF$2:AF$5455,$A2304,'Duel Log'!AG$2:AG$5455,$B2304,'Duel Log'!AH$2:AH$5455,"Loss")</f>
        <v>1</v>
      </c>
      <c r="F2304" s="7" t="n">
        <f aca="false">COUNTIFS('Duel Log'!AF$2:AF$5455,$A2304,'Duel Log'!AG$2:AG$5455,$B2304,'Duel Log'!AH$2:AH$5455,"Draw")</f>
        <v>0</v>
      </c>
      <c r="G2304" s="13" t="n">
        <f aca="false">IFERROR(D2304/C2304,"")</f>
        <v>0</v>
      </c>
    </row>
    <row r="2305" customFormat="false" ht="15" hidden="false" customHeight="true" outlineLevel="0" collapsed="false">
      <c r="A2305" s="7" t="s">
        <v>8236</v>
      </c>
      <c r="B2305" s="7" t="s">
        <v>1500</v>
      </c>
      <c r="C2305" s="7" t="n">
        <f aca="false">COUNTIFS('Duel Log'!AF$2:AF$5455,$A2305,'Duel Log'!AG$2:AG$5455,$B2305)</f>
        <v>1</v>
      </c>
      <c r="D2305" s="7" t="n">
        <f aca="false">COUNTIFS('Duel Log'!AF$2:AF$5455,$A2305,'Duel Log'!AG$2:AG$5455,$B2305,'Duel Log'!AH$2:AH$5455,"Win")</f>
        <v>1</v>
      </c>
      <c r="E2305" s="7" t="n">
        <f aca="false">COUNTIFS('Duel Log'!AF$2:AF$5455,$A2305,'Duel Log'!AG$2:AG$5455,$B2305,'Duel Log'!AH$2:AH$5455,"Loss")</f>
        <v>0</v>
      </c>
      <c r="F2305" s="7" t="n">
        <f aca="false">COUNTIFS('Duel Log'!AF$2:AF$5455,$A2305,'Duel Log'!AG$2:AG$5455,$B2305,'Duel Log'!AH$2:AH$5455,"Draw")</f>
        <v>0</v>
      </c>
      <c r="G2305" s="13" t="n">
        <f aca="false">IFERROR(D2305/C2305,"")</f>
        <v>1</v>
      </c>
    </row>
    <row r="2306" customFormat="false" ht="15" hidden="false" customHeight="true" outlineLevel="0" collapsed="false">
      <c r="A2306" s="7" t="s">
        <v>3409</v>
      </c>
      <c r="B2306" s="7" t="s">
        <v>1555</v>
      </c>
      <c r="C2306" s="7" t="n">
        <f aca="false">COUNTIFS('Duel Log'!AF$2:AF$5455,$A2306,'Duel Log'!AG$2:AG$5455,$B2306)</f>
        <v>1</v>
      </c>
      <c r="D2306" s="7" t="n">
        <f aca="false">COUNTIFS('Duel Log'!AF$2:AF$5455,$A2306,'Duel Log'!AG$2:AG$5455,$B2306,'Duel Log'!AH$2:AH$5455,"Win")</f>
        <v>1</v>
      </c>
      <c r="E2306" s="7" t="n">
        <f aca="false">COUNTIFS('Duel Log'!AF$2:AF$5455,$A2306,'Duel Log'!AG$2:AG$5455,$B2306,'Duel Log'!AH$2:AH$5455,"Loss")</f>
        <v>0</v>
      </c>
      <c r="F2306" s="7" t="n">
        <f aca="false">COUNTIFS('Duel Log'!AF$2:AF$5455,$A2306,'Duel Log'!AG$2:AG$5455,$B2306,'Duel Log'!AH$2:AH$5455,"Draw")</f>
        <v>0</v>
      </c>
      <c r="G2306" s="13" t="n">
        <f aca="false">IFERROR(D2306/C2306,"")</f>
        <v>1</v>
      </c>
    </row>
    <row r="2307" customFormat="false" ht="15" hidden="false" customHeight="true" outlineLevel="0" collapsed="false">
      <c r="A2307" s="7" t="s">
        <v>3409</v>
      </c>
      <c r="B2307" s="7" t="s">
        <v>3410</v>
      </c>
      <c r="C2307" s="7" t="n">
        <f aca="false">COUNTIFS('Duel Log'!AF$2:AF$5455,$A2307,'Duel Log'!AG$2:AG$5455,$B2307)</f>
        <v>2</v>
      </c>
      <c r="D2307" s="7" t="n">
        <f aca="false">COUNTIFS('Duel Log'!AF$2:AF$5455,$A2307,'Duel Log'!AG$2:AG$5455,$B2307,'Duel Log'!AH$2:AH$5455,"Win")</f>
        <v>2</v>
      </c>
      <c r="E2307" s="7" t="n">
        <f aca="false">COUNTIFS('Duel Log'!AF$2:AF$5455,$A2307,'Duel Log'!AG$2:AG$5455,$B2307,'Duel Log'!AH$2:AH$5455,"Loss")</f>
        <v>0</v>
      </c>
      <c r="F2307" s="7" t="n">
        <f aca="false">COUNTIFS('Duel Log'!AF$2:AF$5455,$A2307,'Duel Log'!AG$2:AG$5455,$B2307,'Duel Log'!AH$2:AH$5455,"Draw")</f>
        <v>0</v>
      </c>
      <c r="G2307" s="13" t="n">
        <f aca="false">IFERROR(D2307/C2307,"")</f>
        <v>1</v>
      </c>
    </row>
    <row r="2308" customFormat="false" ht="15" hidden="false" customHeight="true" outlineLevel="0" collapsed="false">
      <c r="A2308" s="7" t="s">
        <v>5382</v>
      </c>
      <c r="B2308" s="7" t="s">
        <v>5383</v>
      </c>
      <c r="C2308" s="7" t="n">
        <f aca="false">COUNTIFS('Duel Log'!AF$2:AF$5455,$A2308,'Duel Log'!AG$2:AG$5455,$B2308)</f>
        <v>1</v>
      </c>
      <c r="D2308" s="7" t="n">
        <f aca="false">COUNTIFS('Duel Log'!AF$2:AF$5455,$A2308,'Duel Log'!AG$2:AG$5455,$B2308,'Duel Log'!AH$2:AH$5455,"Win")</f>
        <v>1</v>
      </c>
      <c r="E2308" s="7" t="n">
        <f aca="false">COUNTIFS('Duel Log'!AF$2:AF$5455,$A2308,'Duel Log'!AG$2:AG$5455,$B2308,'Duel Log'!AH$2:AH$5455,"Loss")</f>
        <v>0</v>
      </c>
      <c r="F2308" s="7" t="n">
        <f aca="false">COUNTIFS('Duel Log'!AF$2:AF$5455,$A2308,'Duel Log'!AG$2:AG$5455,$B2308,'Duel Log'!AH$2:AH$5455,"Draw")</f>
        <v>0</v>
      </c>
      <c r="G2308" s="13" t="n">
        <f aca="false">IFERROR(D2308/C2308,"")</f>
        <v>1</v>
      </c>
    </row>
    <row r="2309" customFormat="false" ht="15" hidden="false" customHeight="true" outlineLevel="0" collapsed="false">
      <c r="A2309" s="7" t="s">
        <v>6303</v>
      </c>
      <c r="B2309" s="7" t="s">
        <v>6304</v>
      </c>
      <c r="C2309" s="7" t="n">
        <f aca="false">COUNTIFS('Duel Log'!AF$2:AF$5455,$A2309,'Duel Log'!AG$2:AG$5455,$B2309)</f>
        <v>1</v>
      </c>
      <c r="D2309" s="7" t="n">
        <f aca="false">COUNTIFS('Duel Log'!AF$2:AF$5455,$A2309,'Duel Log'!AG$2:AG$5455,$B2309,'Duel Log'!AH$2:AH$5455,"Win")</f>
        <v>0</v>
      </c>
      <c r="E2309" s="7" t="n">
        <f aca="false">COUNTIFS('Duel Log'!AF$2:AF$5455,$A2309,'Duel Log'!AG$2:AG$5455,$B2309,'Duel Log'!AH$2:AH$5455,"Loss")</f>
        <v>1</v>
      </c>
      <c r="F2309" s="7" t="n">
        <f aca="false">COUNTIFS('Duel Log'!AF$2:AF$5455,$A2309,'Duel Log'!AG$2:AG$5455,$B2309,'Duel Log'!AH$2:AH$5455,"Draw")</f>
        <v>0</v>
      </c>
      <c r="G2309" s="13" t="n">
        <f aca="false">IFERROR(D2309/C2309,"")</f>
        <v>0</v>
      </c>
    </row>
    <row r="2310" customFormat="false" ht="15" hidden="false" customHeight="true" outlineLevel="0" collapsed="false">
      <c r="A2310" s="7" t="s">
        <v>3623</v>
      </c>
      <c r="B2310" s="7" t="s">
        <v>494</v>
      </c>
      <c r="C2310" s="7" t="n">
        <f aca="false">COUNTIFS('Duel Log'!AF$2:AF$5455,$A2310,'Duel Log'!AG$2:AG$5455,$B2310)</f>
        <v>2</v>
      </c>
      <c r="D2310" s="7" t="n">
        <f aca="false">COUNTIFS('Duel Log'!AF$2:AF$5455,$A2310,'Duel Log'!AG$2:AG$5455,$B2310,'Duel Log'!AH$2:AH$5455,"Win")</f>
        <v>2</v>
      </c>
      <c r="E2310" s="7" t="n">
        <f aca="false">COUNTIFS('Duel Log'!AF$2:AF$5455,$A2310,'Duel Log'!AG$2:AG$5455,$B2310,'Duel Log'!AH$2:AH$5455,"Loss")</f>
        <v>0</v>
      </c>
      <c r="F2310" s="7" t="n">
        <f aca="false">COUNTIFS('Duel Log'!AF$2:AF$5455,$A2310,'Duel Log'!AG$2:AG$5455,$B2310,'Duel Log'!AH$2:AH$5455,"Draw")</f>
        <v>0</v>
      </c>
      <c r="G2310" s="13" t="n">
        <f aca="false">IFERROR(D2310/C2310,"")</f>
        <v>1</v>
      </c>
    </row>
    <row r="2311" customFormat="false" ht="15" hidden="false" customHeight="true" outlineLevel="0" collapsed="false">
      <c r="A2311" s="7" t="s">
        <v>4501</v>
      </c>
      <c r="B2311" s="7" t="s">
        <v>4500</v>
      </c>
      <c r="C2311" s="7" t="n">
        <f aca="false">COUNTIFS('Duel Log'!AF$2:AF$5455,$A2311,'Duel Log'!AG$2:AG$5455,$B2311)</f>
        <v>1</v>
      </c>
      <c r="D2311" s="7" t="n">
        <f aca="false">COUNTIFS('Duel Log'!AF$2:AF$5455,$A2311,'Duel Log'!AG$2:AG$5455,$B2311,'Duel Log'!AH$2:AH$5455,"Win")</f>
        <v>1</v>
      </c>
      <c r="E2311" s="7" t="n">
        <f aca="false">COUNTIFS('Duel Log'!AF$2:AF$5455,$A2311,'Duel Log'!AG$2:AG$5455,$B2311,'Duel Log'!AH$2:AH$5455,"Loss")</f>
        <v>0</v>
      </c>
      <c r="F2311" s="7" t="n">
        <f aca="false">COUNTIFS('Duel Log'!AF$2:AF$5455,$A2311,'Duel Log'!AG$2:AG$5455,$B2311,'Duel Log'!AH$2:AH$5455,"Draw")</f>
        <v>0</v>
      </c>
      <c r="G2311" s="13" t="n">
        <f aca="false">IFERROR(D2311/C2311,"")</f>
        <v>1</v>
      </c>
    </row>
    <row r="2312" customFormat="false" ht="15" hidden="false" customHeight="true" outlineLevel="0" collapsed="false">
      <c r="A2312" s="7" t="s">
        <v>7787</v>
      </c>
      <c r="B2312" s="7" t="s">
        <v>1230</v>
      </c>
      <c r="C2312" s="7" t="n">
        <f aca="false">COUNTIFS('Duel Log'!AF$2:AF$5455,$A2312,'Duel Log'!AG$2:AG$5455,$B2312)</f>
        <v>1</v>
      </c>
      <c r="D2312" s="7" t="n">
        <f aca="false">COUNTIFS('Duel Log'!AF$2:AF$5455,$A2312,'Duel Log'!AG$2:AG$5455,$B2312,'Duel Log'!AH$2:AH$5455,"Win")</f>
        <v>1</v>
      </c>
      <c r="E2312" s="7" t="n">
        <f aca="false">COUNTIFS('Duel Log'!AF$2:AF$5455,$A2312,'Duel Log'!AG$2:AG$5455,$B2312,'Duel Log'!AH$2:AH$5455,"Loss")</f>
        <v>0</v>
      </c>
      <c r="F2312" s="7" t="n">
        <f aca="false">COUNTIFS('Duel Log'!AF$2:AF$5455,$A2312,'Duel Log'!AG$2:AG$5455,$B2312,'Duel Log'!AH$2:AH$5455,"Draw")</f>
        <v>0</v>
      </c>
      <c r="G2312" s="13" t="n">
        <f aca="false">IFERROR(D2312/C2312,"")</f>
        <v>1</v>
      </c>
    </row>
    <row r="2313" customFormat="false" ht="15" hidden="false" customHeight="true" outlineLevel="0" collapsed="false">
      <c r="A2313" s="7" t="s">
        <v>4467</v>
      </c>
      <c r="B2313" s="7" t="s">
        <v>4466</v>
      </c>
      <c r="C2313" s="7" t="n">
        <f aca="false">COUNTIFS('Duel Log'!AF$2:AF$5455,$A2313,'Duel Log'!AG$2:AG$5455,$B2313)</f>
        <v>1</v>
      </c>
      <c r="D2313" s="7" t="n">
        <f aca="false">COUNTIFS('Duel Log'!AF$2:AF$5455,$A2313,'Duel Log'!AG$2:AG$5455,$B2313,'Duel Log'!AH$2:AH$5455,"Win")</f>
        <v>0</v>
      </c>
      <c r="E2313" s="7" t="n">
        <f aca="false">COUNTIFS('Duel Log'!AF$2:AF$5455,$A2313,'Duel Log'!AG$2:AG$5455,$B2313,'Duel Log'!AH$2:AH$5455,"Loss")</f>
        <v>1</v>
      </c>
      <c r="F2313" s="7" t="n">
        <f aca="false">COUNTIFS('Duel Log'!AF$2:AF$5455,$A2313,'Duel Log'!AG$2:AG$5455,$B2313,'Duel Log'!AH$2:AH$5455,"Draw")</f>
        <v>0</v>
      </c>
      <c r="G2313" s="13" t="n">
        <f aca="false">IFERROR(D2313/C2313,"")</f>
        <v>0</v>
      </c>
    </row>
    <row r="2314" customFormat="false" ht="15" hidden="false" customHeight="true" outlineLevel="0" collapsed="false">
      <c r="A2314" s="7" t="s">
        <v>8471</v>
      </c>
      <c r="B2314" s="7" t="s">
        <v>1716</v>
      </c>
      <c r="C2314" s="7" t="n">
        <f aca="false">COUNTIFS('Duel Log'!AF$2:AF$5455,$A2314,'Duel Log'!AG$2:AG$5455,$B2314)</f>
        <v>1</v>
      </c>
      <c r="D2314" s="7" t="n">
        <f aca="false">COUNTIFS('Duel Log'!AF$2:AF$5455,$A2314,'Duel Log'!AG$2:AG$5455,$B2314,'Duel Log'!AH$2:AH$5455,"Win")</f>
        <v>0</v>
      </c>
      <c r="E2314" s="7" t="n">
        <f aca="false">COUNTIFS('Duel Log'!AF$2:AF$5455,$A2314,'Duel Log'!AG$2:AG$5455,$B2314,'Duel Log'!AH$2:AH$5455,"Loss")</f>
        <v>1</v>
      </c>
      <c r="F2314" s="7" t="n">
        <f aca="false">COUNTIFS('Duel Log'!AF$2:AF$5455,$A2314,'Duel Log'!AG$2:AG$5455,$B2314,'Duel Log'!AH$2:AH$5455,"Draw")</f>
        <v>0</v>
      </c>
      <c r="G2314" s="13" t="n">
        <f aca="false">IFERROR(D2314/C2314,"")</f>
        <v>0</v>
      </c>
    </row>
    <row r="2315" customFormat="false" ht="15" hidden="false" customHeight="true" outlineLevel="0" collapsed="false">
      <c r="A2315" s="7" t="s">
        <v>2334</v>
      </c>
      <c r="B2315" s="7" t="s">
        <v>1036</v>
      </c>
      <c r="C2315" s="7" t="n">
        <f aca="false">COUNTIFS('Duel Log'!AF$2:AF$5455,$A2315,'Duel Log'!AG$2:AG$5455,$B2315)</f>
        <v>2</v>
      </c>
      <c r="D2315" s="7" t="n">
        <f aca="false">COUNTIFS('Duel Log'!AF$2:AF$5455,$A2315,'Duel Log'!AG$2:AG$5455,$B2315,'Duel Log'!AH$2:AH$5455,"Win")</f>
        <v>2</v>
      </c>
      <c r="E2315" s="7" t="n">
        <f aca="false">COUNTIFS('Duel Log'!AF$2:AF$5455,$A2315,'Duel Log'!AG$2:AG$5455,$B2315,'Duel Log'!AH$2:AH$5455,"Loss")</f>
        <v>0</v>
      </c>
      <c r="F2315" s="7" t="n">
        <f aca="false">COUNTIFS('Duel Log'!AF$2:AF$5455,$A2315,'Duel Log'!AG$2:AG$5455,$B2315,'Duel Log'!AH$2:AH$5455,"Draw")</f>
        <v>0</v>
      </c>
      <c r="G2315" s="13" t="n">
        <f aca="false">IFERROR(D2315/C2315,"")</f>
        <v>1</v>
      </c>
    </row>
    <row r="2316" customFormat="false" ht="15" hidden="false" customHeight="true" outlineLevel="0" collapsed="false">
      <c r="A2316" s="7" t="s">
        <v>3218</v>
      </c>
      <c r="B2316" s="7" t="s">
        <v>3217</v>
      </c>
      <c r="C2316" s="7" t="n">
        <f aca="false">COUNTIFS('Duel Log'!AF$2:AF$5455,$A2316,'Duel Log'!AG$2:AG$5455,$B2316)</f>
        <v>2</v>
      </c>
      <c r="D2316" s="7" t="n">
        <f aca="false">COUNTIFS('Duel Log'!AF$2:AF$5455,$A2316,'Duel Log'!AG$2:AG$5455,$B2316,'Duel Log'!AH$2:AH$5455,"Win")</f>
        <v>0</v>
      </c>
      <c r="E2316" s="7" t="n">
        <f aca="false">COUNTIFS('Duel Log'!AF$2:AF$5455,$A2316,'Duel Log'!AG$2:AG$5455,$B2316,'Duel Log'!AH$2:AH$5455,"Loss")</f>
        <v>2</v>
      </c>
      <c r="F2316" s="7" t="n">
        <f aca="false">COUNTIFS('Duel Log'!AF$2:AF$5455,$A2316,'Duel Log'!AG$2:AG$5455,$B2316,'Duel Log'!AH$2:AH$5455,"Draw")</f>
        <v>0</v>
      </c>
      <c r="G2316" s="13" t="n">
        <f aca="false">IFERROR(D2316/C2316,"")</f>
        <v>0</v>
      </c>
    </row>
    <row r="2317" customFormat="false" ht="15" hidden="false" customHeight="true" outlineLevel="0" collapsed="false">
      <c r="A2317" s="7" t="s">
        <v>4650</v>
      </c>
      <c r="B2317" s="7" t="s">
        <v>4649</v>
      </c>
      <c r="C2317" s="7" t="n">
        <f aca="false">COUNTIFS('Duel Log'!AF$2:AF$5455,$A2317,'Duel Log'!AG$2:AG$5455,$B2317)</f>
        <v>1</v>
      </c>
      <c r="D2317" s="7" t="n">
        <f aca="false">COUNTIFS('Duel Log'!AF$2:AF$5455,$A2317,'Duel Log'!AG$2:AG$5455,$B2317,'Duel Log'!AH$2:AH$5455,"Win")</f>
        <v>0</v>
      </c>
      <c r="E2317" s="7" t="n">
        <f aca="false">COUNTIFS('Duel Log'!AF$2:AF$5455,$A2317,'Duel Log'!AG$2:AG$5455,$B2317,'Duel Log'!AH$2:AH$5455,"Loss")</f>
        <v>1</v>
      </c>
      <c r="F2317" s="7" t="n">
        <f aca="false">COUNTIFS('Duel Log'!AF$2:AF$5455,$A2317,'Duel Log'!AG$2:AG$5455,$B2317,'Duel Log'!AH$2:AH$5455,"Draw")</f>
        <v>0</v>
      </c>
      <c r="G2317" s="13" t="n">
        <f aca="false">IFERROR(D2317/C2317,"")</f>
        <v>0</v>
      </c>
    </row>
    <row r="2318" customFormat="false" ht="15" hidden="false" customHeight="true" outlineLevel="0" collapsed="false">
      <c r="A2318" s="7" t="s">
        <v>3198</v>
      </c>
      <c r="B2318" s="7" t="s">
        <v>216</v>
      </c>
      <c r="C2318" s="7" t="n">
        <f aca="false">COUNTIFS('Duel Log'!AF$2:AF$5455,$A2318,'Duel Log'!AG$2:AG$5455,$B2318)</f>
        <v>1</v>
      </c>
      <c r="D2318" s="7" t="n">
        <f aca="false">COUNTIFS('Duel Log'!AF$2:AF$5455,$A2318,'Duel Log'!AG$2:AG$5455,$B2318,'Duel Log'!AH$2:AH$5455,"Win")</f>
        <v>1</v>
      </c>
      <c r="E2318" s="7" t="n">
        <f aca="false">COUNTIFS('Duel Log'!AF$2:AF$5455,$A2318,'Duel Log'!AG$2:AG$5455,$B2318,'Duel Log'!AH$2:AH$5455,"Loss")</f>
        <v>0</v>
      </c>
      <c r="F2318" s="7" t="n">
        <f aca="false">COUNTIFS('Duel Log'!AF$2:AF$5455,$A2318,'Duel Log'!AG$2:AG$5455,$B2318,'Duel Log'!AH$2:AH$5455,"Draw")</f>
        <v>0</v>
      </c>
      <c r="G2318" s="13" t="n">
        <f aca="false">IFERROR(D2318/C2318,"")</f>
        <v>1</v>
      </c>
    </row>
    <row r="2319" customFormat="false" ht="15" hidden="false" customHeight="true" outlineLevel="0" collapsed="false">
      <c r="A2319" s="7" t="s">
        <v>5124</v>
      </c>
      <c r="B2319" s="7" t="s">
        <v>5628</v>
      </c>
      <c r="C2319" s="7" t="n">
        <f aca="false">COUNTIFS('Duel Log'!AF$2:AF$5455,$A2319,'Duel Log'!AG$2:AG$5455,$B2319)</f>
        <v>1</v>
      </c>
      <c r="D2319" s="7" t="n">
        <f aca="false">COUNTIFS('Duel Log'!AF$2:AF$5455,$A2319,'Duel Log'!AG$2:AG$5455,$B2319,'Duel Log'!AH$2:AH$5455,"Win")</f>
        <v>0</v>
      </c>
      <c r="E2319" s="7" t="n">
        <f aca="false">COUNTIFS('Duel Log'!AF$2:AF$5455,$A2319,'Duel Log'!AG$2:AG$5455,$B2319,'Duel Log'!AH$2:AH$5455,"Loss")</f>
        <v>1</v>
      </c>
      <c r="F2319" s="7" t="n">
        <f aca="false">COUNTIFS('Duel Log'!AF$2:AF$5455,$A2319,'Duel Log'!AG$2:AG$5455,$B2319,'Duel Log'!AH$2:AH$5455,"Draw")</f>
        <v>0</v>
      </c>
      <c r="G2319" s="13" t="n">
        <f aca="false">IFERROR(D2319/C2319,"")</f>
        <v>0</v>
      </c>
    </row>
    <row r="2320" customFormat="false" ht="15" hidden="false" customHeight="true" outlineLevel="0" collapsed="false">
      <c r="A2320" s="7" t="s">
        <v>840</v>
      </c>
      <c r="B2320" s="7" t="s">
        <v>216</v>
      </c>
      <c r="C2320" s="7" t="n">
        <f aca="false">COUNTIFS('Duel Log'!AF$2:AF$5455,$A2320,'Duel Log'!AG$2:AG$5455,$B2320)</f>
        <v>1</v>
      </c>
      <c r="D2320" s="7" t="n">
        <f aca="false">COUNTIFS('Duel Log'!AF$2:AF$5455,$A2320,'Duel Log'!AG$2:AG$5455,$B2320,'Duel Log'!AH$2:AH$5455,"Win")</f>
        <v>1</v>
      </c>
      <c r="E2320" s="7" t="n">
        <f aca="false">COUNTIFS('Duel Log'!AF$2:AF$5455,$A2320,'Duel Log'!AG$2:AG$5455,$B2320,'Duel Log'!AH$2:AH$5455,"Loss")</f>
        <v>0</v>
      </c>
      <c r="F2320" s="7" t="n">
        <f aca="false">COUNTIFS('Duel Log'!AF$2:AF$5455,$A2320,'Duel Log'!AG$2:AG$5455,$B2320,'Duel Log'!AH$2:AH$5455,"Draw")</f>
        <v>0</v>
      </c>
      <c r="G2320" s="13" t="n">
        <f aca="false">IFERROR(D2320/C2320,"")</f>
        <v>1</v>
      </c>
    </row>
    <row r="2321" customFormat="false" ht="15" hidden="false" customHeight="true" outlineLevel="0" collapsed="false">
      <c r="A2321" s="7" t="s">
        <v>840</v>
      </c>
      <c r="B2321" s="7" t="s">
        <v>134</v>
      </c>
      <c r="C2321" s="7" t="n">
        <f aca="false">COUNTIFS('Duel Log'!AF$2:AF$5455,$A2321,'Duel Log'!AG$2:AG$5455,$B2321)</f>
        <v>1</v>
      </c>
      <c r="D2321" s="7" t="n">
        <f aca="false">COUNTIFS('Duel Log'!AF$2:AF$5455,$A2321,'Duel Log'!AG$2:AG$5455,$B2321,'Duel Log'!AH$2:AH$5455,"Win")</f>
        <v>0</v>
      </c>
      <c r="E2321" s="7" t="n">
        <f aca="false">COUNTIFS('Duel Log'!AF$2:AF$5455,$A2321,'Duel Log'!AG$2:AG$5455,$B2321,'Duel Log'!AH$2:AH$5455,"Loss")</f>
        <v>1</v>
      </c>
      <c r="F2321" s="7" t="n">
        <f aca="false">COUNTIFS('Duel Log'!AF$2:AF$5455,$A2321,'Duel Log'!AG$2:AG$5455,$B2321,'Duel Log'!AH$2:AH$5455,"Draw")</f>
        <v>0</v>
      </c>
      <c r="G2321" s="13" t="n">
        <f aca="false">IFERROR(D2321/C2321,"")</f>
        <v>0</v>
      </c>
    </row>
    <row r="2322" customFormat="false" ht="15" hidden="false" customHeight="true" outlineLevel="0" collapsed="false">
      <c r="A2322" s="7" t="s">
        <v>840</v>
      </c>
      <c r="B2322" s="7" t="s">
        <v>8149</v>
      </c>
      <c r="C2322" s="7" t="n">
        <f aca="false">COUNTIFS('Duel Log'!AF$2:AF$5455,$A2322,'Duel Log'!AG$2:AG$5455,$B2322)</f>
        <v>1</v>
      </c>
      <c r="D2322" s="7" t="n">
        <f aca="false">COUNTIFS('Duel Log'!AF$2:AF$5455,$A2322,'Duel Log'!AG$2:AG$5455,$B2322,'Duel Log'!AH$2:AH$5455,"Win")</f>
        <v>1</v>
      </c>
      <c r="E2322" s="7" t="n">
        <f aca="false">COUNTIFS('Duel Log'!AF$2:AF$5455,$A2322,'Duel Log'!AG$2:AG$5455,$B2322,'Duel Log'!AH$2:AH$5455,"Loss")</f>
        <v>0</v>
      </c>
      <c r="F2322" s="7" t="n">
        <f aca="false">COUNTIFS('Duel Log'!AF$2:AF$5455,$A2322,'Duel Log'!AG$2:AG$5455,$B2322,'Duel Log'!AH$2:AH$5455,"Draw")</f>
        <v>0</v>
      </c>
      <c r="G2322" s="13" t="n">
        <f aca="false">IFERROR(D2322/C2322,"")</f>
        <v>1</v>
      </c>
    </row>
    <row r="2323" customFormat="false" ht="15" hidden="false" customHeight="true" outlineLevel="0" collapsed="false">
      <c r="A2323" s="7" t="s">
        <v>840</v>
      </c>
      <c r="B2323" s="7" t="s">
        <v>180</v>
      </c>
      <c r="C2323" s="7" t="n">
        <f aca="false">COUNTIFS('Duel Log'!AF$2:AF$5455,$A2323,'Duel Log'!AG$2:AG$5455,$B2323)</f>
        <v>2</v>
      </c>
      <c r="D2323" s="7" t="n">
        <f aca="false">COUNTIFS('Duel Log'!AF$2:AF$5455,$A2323,'Duel Log'!AG$2:AG$5455,$B2323,'Duel Log'!AH$2:AH$5455,"Win")</f>
        <v>2</v>
      </c>
      <c r="E2323" s="7" t="n">
        <f aca="false">COUNTIFS('Duel Log'!AF$2:AF$5455,$A2323,'Duel Log'!AG$2:AG$5455,$B2323,'Duel Log'!AH$2:AH$5455,"Loss")</f>
        <v>0</v>
      </c>
      <c r="F2323" s="7" t="n">
        <f aca="false">COUNTIFS('Duel Log'!AF$2:AF$5455,$A2323,'Duel Log'!AG$2:AG$5455,$B2323,'Duel Log'!AH$2:AH$5455,"Draw")</f>
        <v>0</v>
      </c>
      <c r="G2323" s="13" t="n">
        <f aca="false">IFERROR(D2323/C2323,"")</f>
        <v>1</v>
      </c>
    </row>
    <row r="2324" customFormat="false" ht="15" hidden="false" customHeight="true" outlineLevel="0" collapsed="false">
      <c r="A2324" s="7" t="s">
        <v>840</v>
      </c>
      <c r="B2324" s="7" t="s">
        <v>492</v>
      </c>
      <c r="C2324" s="7" t="n">
        <f aca="false">COUNTIFS('Duel Log'!AF$2:AF$5455,$A2324,'Duel Log'!AG$2:AG$5455,$B2324)</f>
        <v>2</v>
      </c>
      <c r="D2324" s="7" t="n">
        <f aca="false">COUNTIFS('Duel Log'!AF$2:AF$5455,$A2324,'Duel Log'!AG$2:AG$5455,$B2324,'Duel Log'!AH$2:AH$5455,"Win")</f>
        <v>2</v>
      </c>
      <c r="E2324" s="7" t="n">
        <f aca="false">COUNTIFS('Duel Log'!AF$2:AF$5455,$A2324,'Duel Log'!AG$2:AG$5455,$B2324,'Duel Log'!AH$2:AH$5455,"Loss")</f>
        <v>0</v>
      </c>
      <c r="F2324" s="7" t="n">
        <f aca="false">COUNTIFS('Duel Log'!AF$2:AF$5455,$A2324,'Duel Log'!AG$2:AG$5455,$B2324,'Duel Log'!AH$2:AH$5455,"Draw")</f>
        <v>0</v>
      </c>
      <c r="G2324" s="13" t="n">
        <f aca="false">IFERROR(D2324/C2324,"")</f>
        <v>1</v>
      </c>
    </row>
    <row r="2325" customFormat="false" ht="15" hidden="false" customHeight="true" outlineLevel="0" collapsed="false">
      <c r="A2325" s="7" t="s">
        <v>840</v>
      </c>
      <c r="B2325" s="7" t="s">
        <v>380</v>
      </c>
      <c r="C2325" s="7" t="n">
        <f aca="false">COUNTIFS('Duel Log'!AF$2:AF$5455,$A2325,'Duel Log'!AG$2:AG$5455,$B2325)</f>
        <v>1</v>
      </c>
      <c r="D2325" s="7" t="n">
        <f aca="false">COUNTIFS('Duel Log'!AF$2:AF$5455,$A2325,'Duel Log'!AG$2:AG$5455,$B2325,'Duel Log'!AH$2:AH$5455,"Win")</f>
        <v>1</v>
      </c>
      <c r="E2325" s="7" t="n">
        <f aca="false">COUNTIFS('Duel Log'!AF$2:AF$5455,$A2325,'Duel Log'!AG$2:AG$5455,$B2325,'Duel Log'!AH$2:AH$5455,"Loss")</f>
        <v>0</v>
      </c>
      <c r="F2325" s="7" t="n">
        <f aca="false">COUNTIFS('Duel Log'!AF$2:AF$5455,$A2325,'Duel Log'!AG$2:AG$5455,$B2325,'Duel Log'!AH$2:AH$5455,"Draw")</f>
        <v>0</v>
      </c>
      <c r="G2325" s="13" t="n">
        <f aca="false">IFERROR(D2325/C2325,"")</f>
        <v>1</v>
      </c>
    </row>
    <row r="2326" customFormat="false" ht="15" hidden="false" customHeight="true" outlineLevel="0" collapsed="false">
      <c r="A2326" s="7" t="s">
        <v>840</v>
      </c>
      <c r="B2326" s="7" t="s">
        <v>236</v>
      </c>
      <c r="C2326" s="7" t="n">
        <f aca="false">COUNTIFS('Duel Log'!AF$2:AF$5455,$A2326,'Duel Log'!AG$2:AG$5455,$B2326)</f>
        <v>2</v>
      </c>
      <c r="D2326" s="7" t="n">
        <f aca="false">COUNTIFS('Duel Log'!AF$2:AF$5455,$A2326,'Duel Log'!AG$2:AG$5455,$B2326,'Duel Log'!AH$2:AH$5455,"Win")</f>
        <v>2</v>
      </c>
      <c r="E2326" s="7" t="n">
        <f aca="false">COUNTIFS('Duel Log'!AF$2:AF$5455,$A2326,'Duel Log'!AG$2:AG$5455,$B2326,'Duel Log'!AH$2:AH$5455,"Loss")</f>
        <v>0</v>
      </c>
      <c r="F2326" s="7" t="n">
        <f aca="false">COUNTIFS('Duel Log'!AF$2:AF$5455,$A2326,'Duel Log'!AG$2:AG$5455,$B2326,'Duel Log'!AH$2:AH$5455,"Draw")</f>
        <v>0</v>
      </c>
      <c r="G2326" s="13" t="n">
        <f aca="false">IFERROR(D2326/C2326,"")</f>
        <v>1</v>
      </c>
    </row>
    <row r="2327" customFormat="false" ht="15" hidden="false" customHeight="true" outlineLevel="0" collapsed="false">
      <c r="A2327" s="7" t="s">
        <v>840</v>
      </c>
      <c r="B2327" s="7" t="s">
        <v>368</v>
      </c>
      <c r="C2327" s="7" t="n">
        <f aca="false">COUNTIFS('Duel Log'!AF$2:AF$5455,$A2327,'Duel Log'!AG$2:AG$5455,$B2327)</f>
        <v>1</v>
      </c>
      <c r="D2327" s="7" t="n">
        <f aca="false">COUNTIFS('Duel Log'!AF$2:AF$5455,$A2327,'Duel Log'!AG$2:AG$5455,$B2327,'Duel Log'!AH$2:AH$5455,"Win")</f>
        <v>0</v>
      </c>
      <c r="E2327" s="7" t="n">
        <f aca="false">COUNTIFS('Duel Log'!AF$2:AF$5455,$A2327,'Duel Log'!AG$2:AG$5455,$B2327,'Duel Log'!AH$2:AH$5455,"Loss")</f>
        <v>1</v>
      </c>
      <c r="F2327" s="7" t="n">
        <f aca="false">COUNTIFS('Duel Log'!AF$2:AF$5455,$A2327,'Duel Log'!AG$2:AG$5455,$B2327,'Duel Log'!AH$2:AH$5455,"Draw")</f>
        <v>0</v>
      </c>
      <c r="G2327" s="13" t="n">
        <f aca="false">IFERROR(D2327/C2327,"")</f>
        <v>0</v>
      </c>
    </row>
    <row r="2328" customFormat="false" ht="15" hidden="false" customHeight="true" outlineLevel="0" collapsed="false">
      <c r="A2328" s="7" t="s">
        <v>840</v>
      </c>
      <c r="B2328" s="7" t="s">
        <v>1657</v>
      </c>
      <c r="C2328" s="7" t="n">
        <f aca="false">COUNTIFS('Duel Log'!AF$2:AF$5455,$A2328,'Duel Log'!AG$2:AG$5455,$B2328)</f>
        <v>2</v>
      </c>
      <c r="D2328" s="7" t="n">
        <f aca="false">COUNTIFS('Duel Log'!AF$2:AF$5455,$A2328,'Duel Log'!AG$2:AG$5455,$B2328,'Duel Log'!AH$2:AH$5455,"Win")</f>
        <v>0</v>
      </c>
      <c r="E2328" s="7" t="n">
        <f aca="false">COUNTIFS('Duel Log'!AF$2:AF$5455,$A2328,'Duel Log'!AG$2:AG$5455,$B2328,'Duel Log'!AH$2:AH$5455,"Loss")</f>
        <v>2</v>
      </c>
      <c r="F2328" s="7" t="n">
        <f aca="false">COUNTIFS('Duel Log'!AF$2:AF$5455,$A2328,'Duel Log'!AG$2:AG$5455,$B2328,'Duel Log'!AH$2:AH$5455,"Draw")</f>
        <v>0</v>
      </c>
      <c r="G2328" s="13" t="n">
        <f aca="false">IFERROR(D2328/C2328,"")</f>
        <v>0</v>
      </c>
    </row>
    <row r="2329" customFormat="false" ht="15" hidden="false" customHeight="true" outlineLevel="0" collapsed="false">
      <c r="A2329" s="7" t="s">
        <v>840</v>
      </c>
      <c r="B2329" s="7" t="s">
        <v>958</v>
      </c>
      <c r="C2329" s="7" t="n">
        <f aca="false">COUNTIFS('Duel Log'!AF$2:AF$5455,$A2329,'Duel Log'!AG$2:AG$5455,$B2329)</f>
        <v>1</v>
      </c>
      <c r="D2329" s="7" t="n">
        <f aca="false">COUNTIFS('Duel Log'!AF$2:AF$5455,$A2329,'Duel Log'!AG$2:AG$5455,$B2329,'Duel Log'!AH$2:AH$5455,"Win")</f>
        <v>1</v>
      </c>
      <c r="E2329" s="7" t="n">
        <f aca="false">COUNTIFS('Duel Log'!AF$2:AF$5455,$A2329,'Duel Log'!AG$2:AG$5455,$B2329,'Duel Log'!AH$2:AH$5455,"Loss")</f>
        <v>0</v>
      </c>
      <c r="F2329" s="7" t="n">
        <f aca="false">COUNTIFS('Duel Log'!AF$2:AF$5455,$A2329,'Duel Log'!AG$2:AG$5455,$B2329,'Duel Log'!AH$2:AH$5455,"Draw")</f>
        <v>0</v>
      </c>
      <c r="G2329" s="13" t="n">
        <f aca="false">IFERROR(D2329/C2329,"")</f>
        <v>1</v>
      </c>
    </row>
    <row r="2330" customFormat="false" ht="15" hidden="false" customHeight="true" outlineLevel="0" collapsed="false">
      <c r="A2330" s="7" t="s">
        <v>840</v>
      </c>
      <c r="B2330" s="7" t="s">
        <v>787</v>
      </c>
      <c r="C2330" s="7" t="n">
        <f aca="false">COUNTIFS('Duel Log'!AF$2:AF$5455,$A2330,'Duel Log'!AG$2:AG$5455,$B2330)</f>
        <v>2</v>
      </c>
      <c r="D2330" s="7" t="n">
        <f aca="false">COUNTIFS('Duel Log'!AF$2:AF$5455,$A2330,'Duel Log'!AG$2:AG$5455,$B2330,'Duel Log'!AH$2:AH$5455,"Win")</f>
        <v>0</v>
      </c>
      <c r="E2330" s="7" t="n">
        <f aca="false">COUNTIFS('Duel Log'!AF$2:AF$5455,$A2330,'Duel Log'!AG$2:AG$5455,$B2330,'Duel Log'!AH$2:AH$5455,"Loss")</f>
        <v>2</v>
      </c>
      <c r="F2330" s="7" t="n">
        <f aca="false">COUNTIFS('Duel Log'!AF$2:AF$5455,$A2330,'Duel Log'!AG$2:AG$5455,$B2330,'Duel Log'!AH$2:AH$5455,"Draw")</f>
        <v>0</v>
      </c>
      <c r="G2330" s="13" t="n">
        <f aca="false">IFERROR(D2330/C2330,"")</f>
        <v>0</v>
      </c>
    </row>
    <row r="2331" customFormat="false" ht="15" hidden="false" customHeight="true" outlineLevel="0" collapsed="false">
      <c r="A2331" s="7" t="s">
        <v>840</v>
      </c>
      <c r="B2331" s="7" t="s">
        <v>7039</v>
      </c>
      <c r="C2331" s="7" t="n">
        <f aca="false">COUNTIFS('Duel Log'!AF$2:AF$5455,$A2331,'Duel Log'!AG$2:AG$5455,$B2331)</f>
        <v>1</v>
      </c>
      <c r="D2331" s="7" t="n">
        <f aca="false">COUNTIFS('Duel Log'!AF$2:AF$5455,$A2331,'Duel Log'!AG$2:AG$5455,$B2331,'Duel Log'!AH$2:AH$5455,"Win")</f>
        <v>1</v>
      </c>
      <c r="E2331" s="7" t="n">
        <f aca="false">COUNTIFS('Duel Log'!AF$2:AF$5455,$A2331,'Duel Log'!AG$2:AG$5455,$B2331,'Duel Log'!AH$2:AH$5455,"Loss")</f>
        <v>0</v>
      </c>
      <c r="F2331" s="7" t="n">
        <f aca="false">COUNTIFS('Duel Log'!AF$2:AF$5455,$A2331,'Duel Log'!AG$2:AG$5455,$B2331,'Duel Log'!AH$2:AH$5455,"Draw")</f>
        <v>0</v>
      </c>
      <c r="G2331" s="13" t="n">
        <f aca="false">IFERROR(D2331/C2331,"")</f>
        <v>1</v>
      </c>
    </row>
    <row r="2332" customFormat="false" ht="15" hidden="false" customHeight="true" outlineLevel="0" collapsed="false">
      <c r="A2332" s="7" t="s">
        <v>840</v>
      </c>
      <c r="B2332" s="7" t="s">
        <v>819</v>
      </c>
      <c r="C2332" s="7" t="n">
        <f aca="false">COUNTIFS('Duel Log'!AF$2:AF$5455,$A2332,'Duel Log'!AG$2:AG$5455,$B2332)</f>
        <v>2</v>
      </c>
      <c r="D2332" s="7" t="n">
        <f aca="false">COUNTIFS('Duel Log'!AF$2:AF$5455,$A2332,'Duel Log'!AG$2:AG$5455,$B2332,'Duel Log'!AH$2:AH$5455,"Win")</f>
        <v>2</v>
      </c>
      <c r="E2332" s="7" t="n">
        <f aca="false">COUNTIFS('Duel Log'!AF$2:AF$5455,$A2332,'Duel Log'!AG$2:AG$5455,$B2332,'Duel Log'!AH$2:AH$5455,"Loss")</f>
        <v>0</v>
      </c>
      <c r="F2332" s="7" t="n">
        <f aca="false">COUNTIFS('Duel Log'!AF$2:AF$5455,$A2332,'Duel Log'!AG$2:AG$5455,$B2332,'Duel Log'!AH$2:AH$5455,"Draw")</f>
        <v>0</v>
      </c>
      <c r="G2332" s="13" t="n">
        <f aca="false">IFERROR(D2332/C2332,"")</f>
        <v>1</v>
      </c>
    </row>
    <row r="2333" customFormat="false" ht="15" hidden="false" customHeight="true" outlineLevel="0" collapsed="false">
      <c r="A2333" s="7" t="s">
        <v>840</v>
      </c>
      <c r="B2333" s="7" t="s">
        <v>3224</v>
      </c>
      <c r="C2333" s="7" t="n">
        <f aca="false">COUNTIFS('Duel Log'!AF$2:AF$5455,$A2333,'Duel Log'!AG$2:AG$5455,$B2333)</f>
        <v>2</v>
      </c>
      <c r="D2333" s="7" t="n">
        <f aca="false">COUNTIFS('Duel Log'!AF$2:AF$5455,$A2333,'Duel Log'!AG$2:AG$5455,$B2333,'Duel Log'!AH$2:AH$5455,"Win")</f>
        <v>0</v>
      </c>
      <c r="E2333" s="7" t="n">
        <f aca="false">COUNTIFS('Duel Log'!AF$2:AF$5455,$A2333,'Duel Log'!AG$2:AG$5455,$B2333,'Duel Log'!AH$2:AH$5455,"Loss")</f>
        <v>2</v>
      </c>
      <c r="F2333" s="7" t="n">
        <f aca="false">COUNTIFS('Duel Log'!AF$2:AF$5455,$A2333,'Duel Log'!AG$2:AG$5455,$B2333,'Duel Log'!AH$2:AH$5455,"Draw")</f>
        <v>0</v>
      </c>
      <c r="G2333" s="13" t="n">
        <f aca="false">IFERROR(D2333/C2333,"")</f>
        <v>0</v>
      </c>
    </row>
    <row r="2334" customFormat="false" ht="15" hidden="false" customHeight="true" outlineLevel="0" collapsed="false">
      <c r="A2334" s="7" t="s">
        <v>840</v>
      </c>
      <c r="B2334" s="7" t="s">
        <v>5823</v>
      </c>
      <c r="C2334" s="7" t="n">
        <f aca="false">COUNTIFS('Duel Log'!AF$2:AF$5455,$A2334,'Duel Log'!AG$2:AG$5455,$B2334)</f>
        <v>1</v>
      </c>
      <c r="D2334" s="7" t="n">
        <f aca="false">COUNTIFS('Duel Log'!AF$2:AF$5455,$A2334,'Duel Log'!AG$2:AG$5455,$B2334,'Duel Log'!AH$2:AH$5455,"Win")</f>
        <v>0</v>
      </c>
      <c r="E2334" s="7" t="n">
        <f aca="false">COUNTIFS('Duel Log'!AF$2:AF$5455,$A2334,'Duel Log'!AG$2:AG$5455,$B2334,'Duel Log'!AH$2:AH$5455,"Loss")</f>
        <v>1</v>
      </c>
      <c r="F2334" s="7" t="n">
        <f aca="false">COUNTIFS('Duel Log'!AF$2:AF$5455,$A2334,'Duel Log'!AG$2:AG$5455,$B2334,'Duel Log'!AH$2:AH$5455,"Draw")</f>
        <v>0</v>
      </c>
      <c r="G2334" s="13" t="n">
        <f aca="false">IFERROR(D2334/C2334,"")</f>
        <v>0</v>
      </c>
    </row>
    <row r="2335" customFormat="false" ht="15" hidden="false" customHeight="true" outlineLevel="0" collapsed="false">
      <c r="A2335" s="7" t="s">
        <v>840</v>
      </c>
      <c r="B2335" s="7" t="s">
        <v>3680</v>
      </c>
      <c r="C2335" s="7" t="n">
        <f aca="false">COUNTIFS('Duel Log'!AF$2:AF$5455,$A2335,'Duel Log'!AG$2:AG$5455,$B2335)</f>
        <v>2</v>
      </c>
      <c r="D2335" s="7" t="n">
        <f aca="false">COUNTIFS('Duel Log'!AF$2:AF$5455,$A2335,'Duel Log'!AG$2:AG$5455,$B2335,'Duel Log'!AH$2:AH$5455,"Win")</f>
        <v>2</v>
      </c>
      <c r="E2335" s="7" t="n">
        <f aca="false">COUNTIFS('Duel Log'!AF$2:AF$5455,$A2335,'Duel Log'!AG$2:AG$5455,$B2335,'Duel Log'!AH$2:AH$5455,"Loss")</f>
        <v>0</v>
      </c>
      <c r="F2335" s="7" t="n">
        <f aca="false">COUNTIFS('Duel Log'!AF$2:AF$5455,$A2335,'Duel Log'!AG$2:AG$5455,$B2335,'Duel Log'!AH$2:AH$5455,"Draw")</f>
        <v>0</v>
      </c>
      <c r="G2335" s="13" t="n">
        <f aca="false">IFERROR(D2335/C2335,"")</f>
        <v>1</v>
      </c>
    </row>
    <row r="2336" customFormat="false" ht="15" hidden="false" customHeight="true" outlineLevel="0" collapsed="false">
      <c r="A2336" s="7" t="s">
        <v>6449</v>
      </c>
      <c r="B2336" s="7" t="s">
        <v>6450</v>
      </c>
      <c r="C2336" s="7" t="n">
        <f aca="false">COUNTIFS('Duel Log'!AF$2:AF$5455,$A2336,'Duel Log'!AG$2:AG$5455,$B2336)</f>
        <v>2</v>
      </c>
      <c r="D2336" s="7" t="n">
        <f aca="false">COUNTIFS('Duel Log'!AF$2:AF$5455,$A2336,'Duel Log'!AG$2:AG$5455,$B2336,'Duel Log'!AH$2:AH$5455,"Win")</f>
        <v>2</v>
      </c>
      <c r="E2336" s="7" t="n">
        <f aca="false">COUNTIFS('Duel Log'!AF$2:AF$5455,$A2336,'Duel Log'!AG$2:AG$5455,$B2336,'Duel Log'!AH$2:AH$5455,"Loss")</f>
        <v>0</v>
      </c>
      <c r="F2336" s="7" t="n">
        <f aca="false">COUNTIFS('Duel Log'!AF$2:AF$5455,$A2336,'Duel Log'!AG$2:AG$5455,$B2336,'Duel Log'!AH$2:AH$5455,"Draw")</f>
        <v>0</v>
      </c>
      <c r="G2336" s="13" t="n">
        <f aca="false">IFERROR(D2336/C2336,"")</f>
        <v>1</v>
      </c>
    </row>
    <row r="2337" customFormat="false" ht="15" hidden="false" customHeight="true" outlineLevel="0" collapsed="false">
      <c r="A2337" s="7" t="s">
        <v>2861</v>
      </c>
      <c r="B2337" s="7" t="s">
        <v>2860</v>
      </c>
      <c r="C2337" s="7" t="n">
        <f aca="false">COUNTIFS('Duel Log'!AF$2:AF$5455,$A2337,'Duel Log'!AG$2:AG$5455,$B2337)</f>
        <v>1</v>
      </c>
      <c r="D2337" s="7" t="n">
        <f aca="false">COUNTIFS('Duel Log'!AF$2:AF$5455,$A2337,'Duel Log'!AG$2:AG$5455,$B2337,'Duel Log'!AH$2:AH$5455,"Win")</f>
        <v>0</v>
      </c>
      <c r="E2337" s="7" t="n">
        <f aca="false">COUNTIFS('Duel Log'!AF$2:AF$5455,$A2337,'Duel Log'!AG$2:AG$5455,$B2337,'Duel Log'!AH$2:AH$5455,"Loss")</f>
        <v>1</v>
      </c>
      <c r="F2337" s="7" t="n">
        <f aca="false">COUNTIFS('Duel Log'!AF$2:AF$5455,$A2337,'Duel Log'!AG$2:AG$5455,$B2337,'Duel Log'!AH$2:AH$5455,"Draw")</f>
        <v>0</v>
      </c>
      <c r="G2337" s="13" t="n">
        <f aca="false">IFERROR(D2337/C2337,"")</f>
        <v>0</v>
      </c>
    </row>
    <row r="2338" customFormat="false" ht="15" hidden="false" customHeight="true" outlineLevel="0" collapsed="false">
      <c r="A2338" s="7" t="s">
        <v>2043</v>
      </c>
      <c r="B2338" s="7" t="s">
        <v>2042</v>
      </c>
      <c r="C2338" s="7" t="n">
        <f aca="false">COUNTIFS('Duel Log'!AF$2:AF$5455,$A2338,'Duel Log'!AG$2:AG$5455,$B2338)</f>
        <v>1</v>
      </c>
      <c r="D2338" s="7" t="n">
        <f aca="false">COUNTIFS('Duel Log'!AF$2:AF$5455,$A2338,'Duel Log'!AG$2:AG$5455,$B2338,'Duel Log'!AH$2:AH$5455,"Win")</f>
        <v>1</v>
      </c>
      <c r="E2338" s="7" t="n">
        <f aca="false">COUNTIFS('Duel Log'!AF$2:AF$5455,$A2338,'Duel Log'!AG$2:AG$5455,$B2338,'Duel Log'!AH$2:AH$5455,"Loss")</f>
        <v>0</v>
      </c>
      <c r="F2338" s="7" t="n">
        <f aca="false">COUNTIFS('Duel Log'!AF$2:AF$5455,$A2338,'Duel Log'!AG$2:AG$5455,$B2338,'Duel Log'!AH$2:AH$5455,"Draw")</f>
        <v>0</v>
      </c>
      <c r="G2338" s="13" t="n">
        <f aca="false">IFERROR(D2338/C2338,"")</f>
        <v>1</v>
      </c>
    </row>
    <row r="2339" customFormat="false" ht="15" hidden="false" customHeight="true" outlineLevel="0" collapsed="false">
      <c r="A2339" s="7" t="s">
        <v>7917</v>
      </c>
      <c r="B2339" s="7" t="s">
        <v>379</v>
      </c>
      <c r="C2339" s="7" t="n">
        <f aca="false">COUNTIFS('Duel Log'!AF$2:AF$5455,$A2339,'Duel Log'!AG$2:AG$5455,$B2339)</f>
        <v>1</v>
      </c>
      <c r="D2339" s="7" t="n">
        <f aca="false">COUNTIFS('Duel Log'!AF$2:AF$5455,$A2339,'Duel Log'!AG$2:AG$5455,$B2339,'Duel Log'!AH$2:AH$5455,"Win")</f>
        <v>1</v>
      </c>
      <c r="E2339" s="7" t="n">
        <f aca="false">COUNTIFS('Duel Log'!AF$2:AF$5455,$A2339,'Duel Log'!AG$2:AG$5455,$B2339,'Duel Log'!AH$2:AH$5455,"Loss")</f>
        <v>0</v>
      </c>
      <c r="F2339" s="7" t="n">
        <f aca="false">COUNTIFS('Duel Log'!AF$2:AF$5455,$A2339,'Duel Log'!AG$2:AG$5455,$B2339,'Duel Log'!AH$2:AH$5455,"Draw")</f>
        <v>0</v>
      </c>
      <c r="G2339" s="13" t="n">
        <f aca="false">IFERROR(D2339/C2339,"")</f>
        <v>1</v>
      </c>
    </row>
    <row r="2340" customFormat="false" ht="15" hidden="false" customHeight="true" outlineLevel="0" collapsed="false">
      <c r="A2340" s="7" t="s">
        <v>4699</v>
      </c>
      <c r="B2340" s="7" t="s">
        <v>4700</v>
      </c>
      <c r="C2340" s="7" t="n">
        <f aca="false">COUNTIFS('Duel Log'!AF$2:AF$5455,$A2340,'Duel Log'!AG$2:AG$5455,$B2340)</f>
        <v>2</v>
      </c>
      <c r="D2340" s="7" t="n">
        <f aca="false">COUNTIFS('Duel Log'!AF$2:AF$5455,$A2340,'Duel Log'!AG$2:AG$5455,$B2340,'Duel Log'!AH$2:AH$5455,"Win")</f>
        <v>0</v>
      </c>
      <c r="E2340" s="7" t="n">
        <f aca="false">COUNTIFS('Duel Log'!AF$2:AF$5455,$A2340,'Duel Log'!AG$2:AG$5455,$B2340,'Duel Log'!AH$2:AH$5455,"Loss")</f>
        <v>2</v>
      </c>
      <c r="F2340" s="7" t="n">
        <f aca="false">COUNTIFS('Duel Log'!AF$2:AF$5455,$A2340,'Duel Log'!AG$2:AG$5455,$B2340,'Duel Log'!AH$2:AH$5455,"Draw")</f>
        <v>0</v>
      </c>
      <c r="G2340" s="13" t="n">
        <f aca="false">IFERROR(D2340/C2340,"")</f>
        <v>0</v>
      </c>
    </row>
    <row r="2341" customFormat="false" ht="15" hidden="false" customHeight="true" outlineLevel="0" collapsed="false">
      <c r="A2341" s="7" t="s">
        <v>7144</v>
      </c>
      <c r="B2341" s="7" t="s">
        <v>7143</v>
      </c>
      <c r="C2341" s="7" t="n">
        <f aca="false">COUNTIFS('Duel Log'!AF$2:AF$5455,$A2341,'Duel Log'!AG$2:AG$5455,$B2341)</f>
        <v>1</v>
      </c>
      <c r="D2341" s="7" t="n">
        <f aca="false">COUNTIFS('Duel Log'!AF$2:AF$5455,$A2341,'Duel Log'!AG$2:AG$5455,$B2341,'Duel Log'!AH$2:AH$5455,"Win")</f>
        <v>1</v>
      </c>
      <c r="E2341" s="7" t="n">
        <f aca="false">COUNTIFS('Duel Log'!AF$2:AF$5455,$A2341,'Duel Log'!AG$2:AG$5455,$B2341,'Duel Log'!AH$2:AH$5455,"Loss")</f>
        <v>0</v>
      </c>
      <c r="F2341" s="7" t="n">
        <f aca="false">COUNTIFS('Duel Log'!AF$2:AF$5455,$A2341,'Duel Log'!AG$2:AG$5455,$B2341,'Duel Log'!AH$2:AH$5455,"Draw")</f>
        <v>0</v>
      </c>
      <c r="G2341" s="13" t="n">
        <f aca="false">IFERROR(D2341/C2341,"")</f>
        <v>1</v>
      </c>
    </row>
    <row r="2342" customFormat="false" ht="15" hidden="false" customHeight="true" outlineLevel="0" collapsed="false">
      <c r="A2342" s="7" t="s">
        <v>8357</v>
      </c>
      <c r="B2342" s="7" t="s">
        <v>1001</v>
      </c>
      <c r="C2342" s="7" t="n">
        <f aca="false">COUNTIFS('Duel Log'!AF$2:AF$5455,$A2342,'Duel Log'!AG$2:AG$5455,$B2342)</f>
        <v>2</v>
      </c>
      <c r="D2342" s="7" t="n">
        <f aca="false">COUNTIFS('Duel Log'!AF$2:AF$5455,$A2342,'Duel Log'!AG$2:AG$5455,$B2342,'Duel Log'!AH$2:AH$5455,"Win")</f>
        <v>0</v>
      </c>
      <c r="E2342" s="7" t="n">
        <f aca="false">COUNTIFS('Duel Log'!AF$2:AF$5455,$A2342,'Duel Log'!AG$2:AG$5455,$B2342,'Duel Log'!AH$2:AH$5455,"Loss")</f>
        <v>2</v>
      </c>
      <c r="F2342" s="7" t="n">
        <f aca="false">COUNTIFS('Duel Log'!AF$2:AF$5455,$A2342,'Duel Log'!AG$2:AG$5455,$B2342,'Duel Log'!AH$2:AH$5455,"Draw")</f>
        <v>0</v>
      </c>
      <c r="G2342" s="13" t="n">
        <f aca="false">IFERROR(D2342/C2342,"")</f>
        <v>0</v>
      </c>
    </row>
    <row r="2343" customFormat="false" ht="15" hidden="false" customHeight="true" outlineLevel="0" collapsed="false">
      <c r="A2343" s="7" t="s">
        <v>6165</v>
      </c>
      <c r="B2343" s="7" t="s">
        <v>6166</v>
      </c>
      <c r="C2343" s="7" t="n">
        <f aca="false">COUNTIFS('Duel Log'!AF$2:AF$5455,$A2343,'Duel Log'!AG$2:AG$5455,$B2343)</f>
        <v>1</v>
      </c>
      <c r="D2343" s="7" t="n">
        <f aca="false">COUNTIFS('Duel Log'!AF$2:AF$5455,$A2343,'Duel Log'!AG$2:AG$5455,$B2343,'Duel Log'!AH$2:AH$5455,"Win")</f>
        <v>1</v>
      </c>
      <c r="E2343" s="7" t="n">
        <f aca="false">COUNTIFS('Duel Log'!AF$2:AF$5455,$A2343,'Duel Log'!AG$2:AG$5455,$B2343,'Duel Log'!AH$2:AH$5455,"Loss")</f>
        <v>0</v>
      </c>
      <c r="F2343" s="7" t="n">
        <f aca="false">COUNTIFS('Duel Log'!AF$2:AF$5455,$A2343,'Duel Log'!AG$2:AG$5455,$B2343,'Duel Log'!AH$2:AH$5455,"Draw")</f>
        <v>0</v>
      </c>
      <c r="G2343" s="13" t="n">
        <f aca="false">IFERROR(D2343/C2343,"")</f>
        <v>1</v>
      </c>
    </row>
    <row r="2344" customFormat="false" ht="15" hidden="false" customHeight="true" outlineLevel="0" collapsed="false">
      <c r="A2344" s="7" t="s">
        <v>9404</v>
      </c>
      <c r="B2344" s="7" t="s">
        <v>9403</v>
      </c>
      <c r="C2344" s="7" t="n">
        <f aca="false">COUNTIFS('Duel Log'!AF$2:AF$5455,$A2344,'Duel Log'!AG$2:AG$5455,$B2344)</f>
        <v>1</v>
      </c>
      <c r="D2344" s="7" t="n">
        <f aca="false">COUNTIFS('Duel Log'!AF$2:AF$5455,$A2344,'Duel Log'!AG$2:AG$5455,$B2344,'Duel Log'!AH$2:AH$5455,"Win")</f>
        <v>1</v>
      </c>
      <c r="E2344" s="7" t="n">
        <f aca="false">COUNTIFS('Duel Log'!AF$2:AF$5455,$A2344,'Duel Log'!AG$2:AG$5455,$B2344,'Duel Log'!AH$2:AH$5455,"Loss")</f>
        <v>0</v>
      </c>
      <c r="F2344" s="7" t="n">
        <f aca="false">COUNTIFS('Duel Log'!AF$2:AF$5455,$A2344,'Duel Log'!AG$2:AG$5455,$B2344,'Duel Log'!AH$2:AH$5455,"Draw")</f>
        <v>0</v>
      </c>
      <c r="G2344" s="13" t="n">
        <f aca="false">IFERROR(D2344/C2344,"")</f>
        <v>1</v>
      </c>
    </row>
    <row r="2345" customFormat="false" ht="15" hidden="false" customHeight="true" outlineLevel="0" collapsed="false">
      <c r="A2345" s="7" t="s">
        <v>2056</v>
      </c>
      <c r="B2345" s="7" t="s">
        <v>1643</v>
      </c>
      <c r="C2345" s="7" t="n">
        <f aca="false">COUNTIFS('Duel Log'!AF$2:AF$5455,$A2345,'Duel Log'!AG$2:AG$5455,$B2345)</f>
        <v>1</v>
      </c>
      <c r="D2345" s="7" t="n">
        <f aca="false">COUNTIFS('Duel Log'!AF$2:AF$5455,$A2345,'Duel Log'!AG$2:AG$5455,$B2345,'Duel Log'!AH$2:AH$5455,"Win")</f>
        <v>1</v>
      </c>
      <c r="E2345" s="7" t="n">
        <f aca="false">COUNTIFS('Duel Log'!AF$2:AF$5455,$A2345,'Duel Log'!AG$2:AG$5455,$B2345,'Duel Log'!AH$2:AH$5455,"Loss")</f>
        <v>0</v>
      </c>
      <c r="F2345" s="7" t="n">
        <f aca="false">COUNTIFS('Duel Log'!AF$2:AF$5455,$A2345,'Duel Log'!AG$2:AG$5455,$B2345,'Duel Log'!AH$2:AH$5455,"Draw")</f>
        <v>0</v>
      </c>
      <c r="G2345" s="13" t="n">
        <f aca="false">IFERROR(D2345/C2345,"")</f>
        <v>1</v>
      </c>
    </row>
    <row r="2346" customFormat="false" ht="15" hidden="false" customHeight="true" outlineLevel="0" collapsed="false">
      <c r="A2346" s="7" t="s">
        <v>2636</v>
      </c>
      <c r="B2346" s="7" t="s">
        <v>635</v>
      </c>
      <c r="C2346" s="7" t="n">
        <f aca="false">COUNTIFS('Duel Log'!AF$2:AF$5455,$A2346,'Duel Log'!AG$2:AG$5455,$B2346)</f>
        <v>2</v>
      </c>
      <c r="D2346" s="7" t="n">
        <f aca="false">COUNTIFS('Duel Log'!AF$2:AF$5455,$A2346,'Duel Log'!AG$2:AG$5455,$B2346,'Duel Log'!AH$2:AH$5455,"Win")</f>
        <v>0</v>
      </c>
      <c r="E2346" s="7" t="n">
        <f aca="false">COUNTIFS('Duel Log'!AF$2:AF$5455,$A2346,'Duel Log'!AG$2:AG$5455,$B2346,'Duel Log'!AH$2:AH$5455,"Loss")</f>
        <v>2</v>
      </c>
      <c r="F2346" s="7" t="n">
        <f aca="false">COUNTIFS('Duel Log'!AF$2:AF$5455,$A2346,'Duel Log'!AG$2:AG$5455,$B2346,'Duel Log'!AH$2:AH$5455,"Draw")</f>
        <v>0</v>
      </c>
      <c r="G2346" s="13" t="n">
        <f aca="false">IFERROR(D2346/C2346,"")</f>
        <v>0</v>
      </c>
    </row>
    <row r="2347" customFormat="false" ht="15" hidden="false" customHeight="true" outlineLevel="0" collapsed="false">
      <c r="A2347" s="7" t="s">
        <v>2727</v>
      </c>
      <c r="B2347" s="7" t="s">
        <v>101</v>
      </c>
      <c r="C2347" s="7" t="n">
        <f aca="false">COUNTIFS('Duel Log'!AF$2:AF$5455,$A2347,'Duel Log'!AG$2:AG$5455,$B2347)</f>
        <v>1</v>
      </c>
      <c r="D2347" s="7" t="n">
        <f aca="false">COUNTIFS('Duel Log'!AF$2:AF$5455,$A2347,'Duel Log'!AG$2:AG$5455,$B2347,'Duel Log'!AH$2:AH$5455,"Win")</f>
        <v>0</v>
      </c>
      <c r="E2347" s="7" t="n">
        <f aca="false">COUNTIFS('Duel Log'!AF$2:AF$5455,$A2347,'Duel Log'!AG$2:AG$5455,$B2347,'Duel Log'!AH$2:AH$5455,"Loss")</f>
        <v>1</v>
      </c>
      <c r="F2347" s="7" t="n">
        <f aca="false">COUNTIFS('Duel Log'!AF$2:AF$5455,$A2347,'Duel Log'!AG$2:AG$5455,$B2347,'Duel Log'!AH$2:AH$5455,"Draw")</f>
        <v>0</v>
      </c>
      <c r="G2347" s="13" t="n">
        <f aca="false">IFERROR(D2347/C2347,"")</f>
        <v>0</v>
      </c>
    </row>
    <row r="2348" customFormat="false" ht="15" hidden="false" customHeight="true" outlineLevel="0" collapsed="false">
      <c r="A2348" s="7" t="s">
        <v>9076</v>
      </c>
      <c r="B2348" s="7" t="s">
        <v>9075</v>
      </c>
      <c r="C2348" s="7" t="n">
        <f aca="false">COUNTIFS('Duel Log'!AF$2:AF$5455,$A2348,'Duel Log'!AG$2:AG$5455,$B2348)</f>
        <v>1</v>
      </c>
      <c r="D2348" s="7" t="n">
        <f aca="false">COUNTIFS('Duel Log'!AF$2:AF$5455,$A2348,'Duel Log'!AG$2:AG$5455,$B2348,'Duel Log'!AH$2:AH$5455,"Win")</f>
        <v>0</v>
      </c>
      <c r="E2348" s="7" t="n">
        <f aca="false">COUNTIFS('Duel Log'!AF$2:AF$5455,$A2348,'Duel Log'!AG$2:AG$5455,$B2348,'Duel Log'!AH$2:AH$5455,"Loss")</f>
        <v>1</v>
      </c>
      <c r="F2348" s="7" t="n">
        <f aca="false">COUNTIFS('Duel Log'!AF$2:AF$5455,$A2348,'Duel Log'!AG$2:AG$5455,$B2348,'Duel Log'!AH$2:AH$5455,"Draw")</f>
        <v>0</v>
      </c>
      <c r="G2348" s="13" t="n">
        <f aca="false">IFERROR(D2348/C2348,"")</f>
        <v>0</v>
      </c>
    </row>
    <row r="2349" customFormat="false" ht="15" hidden="false" customHeight="true" outlineLevel="0" collapsed="false">
      <c r="A2349" s="7" t="s">
        <v>338</v>
      </c>
      <c r="B2349" s="7" t="s">
        <v>7920</v>
      </c>
      <c r="C2349" s="7" t="n">
        <f aca="false">COUNTIFS('Duel Log'!AF$2:AF$5455,$A2349,'Duel Log'!AG$2:AG$5455,$B2349)</f>
        <v>1</v>
      </c>
      <c r="D2349" s="7" t="n">
        <f aca="false">COUNTIFS('Duel Log'!AF$2:AF$5455,$A2349,'Duel Log'!AG$2:AG$5455,$B2349,'Duel Log'!AH$2:AH$5455,"Win")</f>
        <v>0</v>
      </c>
      <c r="E2349" s="7" t="n">
        <f aca="false">COUNTIFS('Duel Log'!AF$2:AF$5455,$A2349,'Duel Log'!AG$2:AG$5455,$B2349,'Duel Log'!AH$2:AH$5455,"Loss")</f>
        <v>1</v>
      </c>
      <c r="F2349" s="7" t="n">
        <f aca="false">COUNTIFS('Duel Log'!AF$2:AF$5455,$A2349,'Duel Log'!AG$2:AG$5455,$B2349,'Duel Log'!AH$2:AH$5455,"Draw")</f>
        <v>0</v>
      </c>
      <c r="G2349" s="13" t="n">
        <f aca="false">IFERROR(D2349/C2349,"")</f>
        <v>0</v>
      </c>
    </row>
    <row r="2350" customFormat="false" ht="15" hidden="false" customHeight="true" outlineLevel="0" collapsed="false">
      <c r="A2350" s="7" t="s">
        <v>3951</v>
      </c>
      <c r="B2350" s="7" t="s">
        <v>368</v>
      </c>
      <c r="C2350" s="7" t="n">
        <f aca="false">COUNTIFS('Duel Log'!AF$2:AF$5455,$A2350,'Duel Log'!AG$2:AG$5455,$B2350)</f>
        <v>2</v>
      </c>
      <c r="D2350" s="7" t="n">
        <f aca="false">COUNTIFS('Duel Log'!AF$2:AF$5455,$A2350,'Duel Log'!AG$2:AG$5455,$B2350,'Duel Log'!AH$2:AH$5455,"Win")</f>
        <v>0</v>
      </c>
      <c r="E2350" s="7" t="n">
        <f aca="false">COUNTIFS('Duel Log'!AF$2:AF$5455,$A2350,'Duel Log'!AG$2:AG$5455,$B2350,'Duel Log'!AH$2:AH$5455,"Loss")</f>
        <v>2</v>
      </c>
      <c r="F2350" s="7" t="n">
        <f aca="false">COUNTIFS('Duel Log'!AF$2:AF$5455,$A2350,'Duel Log'!AG$2:AG$5455,$B2350,'Duel Log'!AH$2:AH$5455,"Draw")</f>
        <v>0</v>
      </c>
      <c r="G2350" s="13" t="n">
        <f aca="false">IFERROR(D2350/C2350,"")</f>
        <v>0</v>
      </c>
    </row>
    <row r="2351" customFormat="false" ht="15" hidden="false" customHeight="true" outlineLevel="0" collapsed="false">
      <c r="A2351" s="7" t="s">
        <v>7964</v>
      </c>
      <c r="B2351" s="7" t="s">
        <v>7963</v>
      </c>
      <c r="C2351" s="7" t="n">
        <f aca="false">COUNTIFS('Duel Log'!AF$2:AF$5455,$A2351,'Duel Log'!AG$2:AG$5455,$B2351)</f>
        <v>1</v>
      </c>
      <c r="D2351" s="7" t="n">
        <f aca="false">COUNTIFS('Duel Log'!AF$2:AF$5455,$A2351,'Duel Log'!AG$2:AG$5455,$B2351,'Duel Log'!AH$2:AH$5455,"Win")</f>
        <v>0</v>
      </c>
      <c r="E2351" s="7" t="n">
        <f aca="false">COUNTIFS('Duel Log'!AF$2:AF$5455,$A2351,'Duel Log'!AG$2:AG$5455,$B2351,'Duel Log'!AH$2:AH$5455,"Loss")</f>
        <v>1</v>
      </c>
      <c r="F2351" s="7" t="n">
        <f aca="false">COUNTIFS('Duel Log'!AF$2:AF$5455,$A2351,'Duel Log'!AG$2:AG$5455,$B2351,'Duel Log'!AH$2:AH$5455,"Draw")</f>
        <v>0</v>
      </c>
      <c r="G2351" s="13" t="n">
        <f aca="false">IFERROR(D2351/C2351,"")</f>
        <v>0</v>
      </c>
    </row>
    <row r="2352" customFormat="false" ht="15" hidden="false" customHeight="true" outlineLevel="0" collapsed="false">
      <c r="A2352" s="7" t="s">
        <v>496</v>
      </c>
      <c r="B2352" s="7" t="s">
        <v>497</v>
      </c>
      <c r="C2352" s="7" t="n">
        <f aca="false">COUNTIFS('Duel Log'!AF$2:AF$5455,$A2352,'Duel Log'!AG$2:AG$5455,$B2352)</f>
        <v>1</v>
      </c>
      <c r="D2352" s="7" t="n">
        <f aca="false">COUNTIFS('Duel Log'!AF$2:AF$5455,$A2352,'Duel Log'!AG$2:AG$5455,$B2352,'Duel Log'!AH$2:AH$5455,"Win")</f>
        <v>0</v>
      </c>
      <c r="E2352" s="7" t="n">
        <f aca="false">COUNTIFS('Duel Log'!AF$2:AF$5455,$A2352,'Duel Log'!AG$2:AG$5455,$B2352,'Duel Log'!AH$2:AH$5455,"Loss")</f>
        <v>1</v>
      </c>
      <c r="F2352" s="7" t="n">
        <f aca="false">COUNTIFS('Duel Log'!AF$2:AF$5455,$A2352,'Duel Log'!AG$2:AG$5455,$B2352,'Duel Log'!AH$2:AH$5455,"Draw")</f>
        <v>0</v>
      </c>
      <c r="G2352" s="13" t="n">
        <f aca="false">IFERROR(D2352/C2352,"")</f>
        <v>0</v>
      </c>
    </row>
    <row r="2353" customFormat="false" ht="15" hidden="false" customHeight="true" outlineLevel="0" collapsed="false">
      <c r="A2353" s="7" t="s">
        <v>1176</v>
      </c>
      <c r="B2353" s="7" t="s">
        <v>1175</v>
      </c>
      <c r="C2353" s="7" t="n">
        <f aca="false">COUNTIFS('Duel Log'!AF$2:AF$5455,$A2353,'Duel Log'!AG$2:AG$5455,$B2353)</f>
        <v>1</v>
      </c>
      <c r="D2353" s="7" t="n">
        <f aca="false">COUNTIFS('Duel Log'!AF$2:AF$5455,$A2353,'Duel Log'!AG$2:AG$5455,$B2353,'Duel Log'!AH$2:AH$5455,"Win")</f>
        <v>0</v>
      </c>
      <c r="E2353" s="7" t="n">
        <f aca="false">COUNTIFS('Duel Log'!AF$2:AF$5455,$A2353,'Duel Log'!AG$2:AG$5455,$B2353,'Duel Log'!AH$2:AH$5455,"Loss")</f>
        <v>1</v>
      </c>
      <c r="F2353" s="7" t="n">
        <f aca="false">COUNTIFS('Duel Log'!AF$2:AF$5455,$A2353,'Duel Log'!AG$2:AG$5455,$B2353,'Duel Log'!AH$2:AH$5455,"Draw")</f>
        <v>0</v>
      </c>
      <c r="G2353" s="13" t="n">
        <f aca="false">IFERROR(D2353/C2353,"")</f>
        <v>0</v>
      </c>
    </row>
    <row r="2354" customFormat="false" ht="15" hidden="false" customHeight="true" outlineLevel="0" collapsed="false">
      <c r="A2354" s="7" t="s">
        <v>6201</v>
      </c>
      <c r="B2354" s="7" t="s">
        <v>6202</v>
      </c>
      <c r="C2354" s="7" t="n">
        <f aca="false">COUNTIFS('Duel Log'!AF$2:AF$5455,$A2354,'Duel Log'!AG$2:AG$5455,$B2354)</f>
        <v>2</v>
      </c>
      <c r="D2354" s="7" t="n">
        <f aca="false">COUNTIFS('Duel Log'!AF$2:AF$5455,$A2354,'Duel Log'!AG$2:AG$5455,$B2354,'Duel Log'!AH$2:AH$5455,"Win")</f>
        <v>2</v>
      </c>
      <c r="E2354" s="7" t="n">
        <f aca="false">COUNTIFS('Duel Log'!AF$2:AF$5455,$A2354,'Duel Log'!AG$2:AG$5455,$B2354,'Duel Log'!AH$2:AH$5455,"Loss")</f>
        <v>0</v>
      </c>
      <c r="F2354" s="7" t="n">
        <f aca="false">COUNTIFS('Duel Log'!AF$2:AF$5455,$A2354,'Duel Log'!AG$2:AG$5455,$B2354,'Duel Log'!AH$2:AH$5455,"Draw")</f>
        <v>0</v>
      </c>
      <c r="G2354" s="13" t="n">
        <f aca="false">IFERROR(D2354/C2354,"")</f>
        <v>1</v>
      </c>
    </row>
    <row r="2355" customFormat="false" ht="15" hidden="false" customHeight="true" outlineLevel="0" collapsed="false">
      <c r="A2355" s="7" t="s">
        <v>161</v>
      </c>
      <c r="B2355" s="7" t="s">
        <v>1503</v>
      </c>
      <c r="C2355" s="7" t="n">
        <f aca="false">COUNTIFS('Duel Log'!AF$2:AF$5455,$A2355,'Duel Log'!AG$2:AG$5455,$B2355)</f>
        <v>2</v>
      </c>
      <c r="D2355" s="7" t="n">
        <f aca="false">COUNTIFS('Duel Log'!AF$2:AF$5455,$A2355,'Duel Log'!AG$2:AG$5455,$B2355,'Duel Log'!AH$2:AH$5455,"Win")</f>
        <v>2</v>
      </c>
      <c r="E2355" s="7" t="n">
        <f aca="false">COUNTIFS('Duel Log'!AF$2:AF$5455,$A2355,'Duel Log'!AG$2:AG$5455,$B2355,'Duel Log'!AH$2:AH$5455,"Loss")</f>
        <v>0</v>
      </c>
      <c r="F2355" s="7" t="n">
        <f aca="false">COUNTIFS('Duel Log'!AF$2:AF$5455,$A2355,'Duel Log'!AG$2:AG$5455,$B2355,'Duel Log'!AH$2:AH$5455,"Draw")</f>
        <v>0</v>
      </c>
      <c r="G2355" s="13" t="n">
        <f aca="false">IFERROR(D2355/C2355,"")</f>
        <v>1</v>
      </c>
    </row>
    <row r="2356" customFormat="false" ht="15" hidden="false" customHeight="true" outlineLevel="0" collapsed="false">
      <c r="A2356" s="7" t="s">
        <v>161</v>
      </c>
      <c r="B2356" s="7" t="s">
        <v>160</v>
      </c>
      <c r="C2356" s="7" t="n">
        <f aca="false">COUNTIFS('Duel Log'!AF$2:AF$5455,$A2356,'Duel Log'!AG$2:AG$5455,$B2356)</f>
        <v>2</v>
      </c>
      <c r="D2356" s="7" t="n">
        <f aca="false">COUNTIFS('Duel Log'!AF$2:AF$5455,$A2356,'Duel Log'!AG$2:AG$5455,$B2356,'Duel Log'!AH$2:AH$5455,"Win")</f>
        <v>2</v>
      </c>
      <c r="E2356" s="7" t="n">
        <f aca="false">COUNTIFS('Duel Log'!AF$2:AF$5455,$A2356,'Duel Log'!AG$2:AG$5455,$B2356,'Duel Log'!AH$2:AH$5455,"Loss")</f>
        <v>0</v>
      </c>
      <c r="F2356" s="7" t="n">
        <f aca="false">COUNTIFS('Duel Log'!AF$2:AF$5455,$A2356,'Duel Log'!AG$2:AG$5455,$B2356,'Duel Log'!AH$2:AH$5455,"Draw")</f>
        <v>0</v>
      </c>
      <c r="G2356" s="13" t="n">
        <f aca="false">IFERROR(D2356/C2356,"")</f>
        <v>1</v>
      </c>
    </row>
    <row r="2357" customFormat="false" ht="15" hidden="false" customHeight="true" outlineLevel="0" collapsed="false">
      <c r="A2357" s="7" t="s">
        <v>379</v>
      </c>
      <c r="B2357" s="7" t="s">
        <v>134</v>
      </c>
      <c r="C2357" s="7" t="n">
        <f aca="false">COUNTIFS('Duel Log'!AF$2:AF$5455,$A2357,'Duel Log'!AG$2:AG$5455,$B2357)</f>
        <v>1</v>
      </c>
      <c r="D2357" s="7" t="n">
        <f aca="false">COUNTIFS('Duel Log'!AF$2:AF$5455,$A2357,'Duel Log'!AG$2:AG$5455,$B2357,'Duel Log'!AH$2:AH$5455,"Win")</f>
        <v>1</v>
      </c>
      <c r="E2357" s="7" t="n">
        <f aca="false">COUNTIFS('Duel Log'!AF$2:AF$5455,$A2357,'Duel Log'!AG$2:AG$5455,$B2357,'Duel Log'!AH$2:AH$5455,"Loss")</f>
        <v>0</v>
      </c>
      <c r="F2357" s="7" t="n">
        <f aca="false">COUNTIFS('Duel Log'!AF$2:AF$5455,$A2357,'Duel Log'!AG$2:AG$5455,$B2357,'Duel Log'!AH$2:AH$5455,"Draw")</f>
        <v>0</v>
      </c>
      <c r="G2357" s="13" t="n">
        <f aca="false">IFERROR(D2357/C2357,"")</f>
        <v>1</v>
      </c>
    </row>
    <row r="2358" customFormat="false" ht="15" hidden="false" customHeight="true" outlineLevel="0" collapsed="false">
      <c r="A2358" s="7" t="s">
        <v>379</v>
      </c>
      <c r="B2358" s="7" t="s">
        <v>217</v>
      </c>
      <c r="C2358" s="7" t="n">
        <f aca="false">COUNTIFS('Duel Log'!AF$2:AF$5455,$A2358,'Duel Log'!AG$2:AG$5455,$B2358)</f>
        <v>2</v>
      </c>
      <c r="D2358" s="7" t="n">
        <f aca="false">COUNTIFS('Duel Log'!AF$2:AF$5455,$A2358,'Duel Log'!AG$2:AG$5455,$B2358,'Duel Log'!AH$2:AH$5455,"Win")</f>
        <v>0</v>
      </c>
      <c r="E2358" s="7" t="n">
        <f aca="false">COUNTIFS('Duel Log'!AF$2:AF$5455,$A2358,'Duel Log'!AG$2:AG$5455,$B2358,'Duel Log'!AH$2:AH$5455,"Loss")</f>
        <v>2</v>
      </c>
      <c r="F2358" s="7" t="n">
        <f aca="false">COUNTIFS('Duel Log'!AF$2:AF$5455,$A2358,'Duel Log'!AG$2:AG$5455,$B2358,'Duel Log'!AH$2:AH$5455,"Draw")</f>
        <v>0</v>
      </c>
      <c r="G2358" s="13" t="n">
        <f aca="false">IFERROR(D2358/C2358,"")</f>
        <v>0</v>
      </c>
    </row>
    <row r="2359" customFormat="false" ht="15" hidden="false" customHeight="true" outlineLevel="0" collapsed="false">
      <c r="A2359" s="7" t="s">
        <v>379</v>
      </c>
      <c r="B2359" s="7" t="s">
        <v>4613</v>
      </c>
      <c r="C2359" s="7" t="n">
        <f aca="false">COUNTIFS('Duel Log'!AF$2:AF$5455,$A2359,'Duel Log'!AG$2:AG$5455,$B2359)</f>
        <v>2</v>
      </c>
      <c r="D2359" s="7" t="n">
        <f aca="false">COUNTIFS('Duel Log'!AF$2:AF$5455,$A2359,'Duel Log'!AG$2:AG$5455,$B2359,'Duel Log'!AH$2:AH$5455,"Win")</f>
        <v>2</v>
      </c>
      <c r="E2359" s="7" t="n">
        <f aca="false">COUNTIFS('Duel Log'!AF$2:AF$5455,$A2359,'Duel Log'!AG$2:AG$5455,$B2359,'Duel Log'!AH$2:AH$5455,"Loss")</f>
        <v>0</v>
      </c>
      <c r="F2359" s="7" t="n">
        <f aca="false">COUNTIFS('Duel Log'!AF$2:AF$5455,$A2359,'Duel Log'!AG$2:AG$5455,$B2359,'Duel Log'!AH$2:AH$5455,"Draw")</f>
        <v>0</v>
      </c>
      <c r="G2359" s="13" t="n">
        <f aca="false">IFERROR(D2359/C2359,"")</f>
        <v>1</v>
      </c>
    </row>
    <row r="2360" customFormat="false" ht="15" hidden="false" customHeight="true" outlineLevel="0" collapsed="false">
      <c r="A2360" s="7" t="s">
        <v>379</v>
      </c>
      <c r="B2360" s="7" t="s">
        <v>380</v>
      </c>
      <c r="C2360" s="7" t="n">
        <f aca="false">COUNTIFS('Duel Log'!AF$2:AF$5455,$A2360,'Duel Log'!AG$2:AG$5455,$B2360)</f>
        <v>2</v>
      </c>
      <c r="D2360" s="7" t="n">
        <f aca="false">COUNTIFS('Duel Log'!AF$2:AF$5455,$A2360,'Duel Log'!AG$2:AG$5455,$B2360,'Duel Log'!AH$2:AH$5455,"Win")</f>
        <v>0</v>
      </c>
      <c r="E2360" s="7" t="n">
        <f aca="false">COUNTIFS('Duel Log'!AF$2:AF$5455,$A2360,'Duel Log'!AG$2:AG$5455,$B2360,'Duel Log'!AH$2:AH$5455,"Loss")</f>
        <v>2</v>
      </c>
      <c r="F2360" s="7" t="n">
        <f aca="false">COUNTIFS('Duel Log'!AF$2:AF$5455,$A2360,'Duel Log'!AG$2:AG$5455,$B2360,'Duel Log'!AH$2:AH$5455,"Draw")</f>
        <v>0</v>
      </c>
      <c r="G2360" s="13" t="n">
        <f aca="false">IFERROR(D2360/C2360,"")</f>
        <v>0</v>
      </c>
    </row>
    <row r="2361" customFormat="false" ht="15" hidden="false" customHeight="true" outlineLevel="0" collapsed="false">
      <c r="A2361" s="7" t="s">
        <v>379</v>
      </c>
      <c r="B2361" s="7" t="s">
        <v>859</v>
      </c>
      <c r="C2361" s="7" t="n">
        <f aca="false">COUNTIFS('Duel Log'!AF$2:AF$5455,$A2361,'Duel Log'!AG$2:AG$5455,$B2361)</f>
        <v>2</v>
      </c>
      <c r="D2361" s="7" t="n">
        <f aca="false">COUNTIFS('Duel Log'!AF$2:AF$5455,$A2361,'Duel Log'!AG$2:AG$5455,$B2361,'Duel Log'!AH$2:AH$5455,"Win")</f>
        <v>2</v>
      </c>
      <c r="E2361" s="7" t="n">
        <f aca="false">COUNTIFS('Duel Log'!AF$2:AF$5455,$A2361,'Duel Log'!AG$2:AG$5455,$B2361,'Duel Log'!AH$2:AH$5455,"Loss")</f>
        <v>0</v>
      </c>
      <c r="F2361" s="7" t="n">
        <f aca="false">COUNTIFS('Duel Log'!AF$2:AF$5455,$A2361,'Duel Log'!AG$2:AG$5455,$B2361,'Duel Log'!AH$2:AH$5455,"Draw")</f>
        <v>0</v>
      </c>
      <c r="G2361" s="13" t="n">
        <f aca="false">IFERROR(D2361/C2361,"")</f>
        <v>1</v>
      </c>
    </row>
    <row r="2362" customFormat="false" ht="15" hidden="false" customHeight="true" outlineLevel="0" collapsed="false">
      <c r="A2362" s="7" t="s">
        <v>379</v>
      </c>
      <c r="B2362" s="7" t="s">
        <v>236</v>
      </c>
      <c r="C2362" s="7" t="n">
        <f aca="false">COUNTIFS('Duel Log'!AF$2:AF$5455,$A2362,'Duel Log'!AG$2:AG$5455,$B2362)</f>
        <v>2</v>
      </c>
      <c r="D2362" s="7" t="n">
        <f aca="false">COUNTIFS('Duel Log'!AF$2:AF$5455,$A2362,'Duel Log'!AG$2:AG$5455,$B2362,'Duel Log'!AH$2:AH$5455,"Win")</f>
        <v>0</v>
      </c>
      <c r="E2362" s="7" t="n">
        <f aca="false">COUNTIFS('Duel Log'!AF$2:AF$5455,$A2362,'Duel Log'!AG$2:AG$5455,$B2362,'Duel Log'!AH$2:AH$5455,"Loss")</f>
        <v>2</v>
      </c>
      <c r="F2362" s="7" t="n">
        <f aca="false">COUNTIFS('Duel Log'!AF$2:AF$5455,$A2362,'Duel Log'!AG$2:AG$5455,$B2362,'Duel Log'!AH$2:AH$5455,"Draw")</f>
        <v>0</v>
      </c>
      <c r="G2362" s="13" t="n">
        <f aca="false">IFERROR(D2362/C2362,"")</f>
        <v>0</v>
      </c>
    </row>
    <row r="2363" customFormat="false" ht="15" hidden="false" customHeight="true" outlineLevel="0" collapsed="false">
      <c r="A2363" s="7" t="s">
        <v>379</v>
      </c>
      <c r="B2363" s="7" t="s">
        <v>368</v>
      </c>
      <c r="C2363" s="7" t="n">
        <f aca="false">COUNTIFS('Duel Log'!AF$2:AF$5455,$A2363,'Duel Log'!AG$2:AG$5455,$B2363)</f>
        <v>1</v>
      </c>
      <c r="D2363" s="7" t="n">
        <f aca="false">COUNTIFS('Duel Log'!AF$2:AF$5455,$A2363,'Duel Log'!AG$2:AG$5455,$B2363,'Duel Log'!AH$2:AH$5455,"Win")</f>
        <v>1</v>
      </c>
      <c r="E2363" s="7" t="n">
        <f aca="false">COUNTIFS('Duel Log'!AF$2:AF$5455,$A2363,'Duel Log'!AG$2:AG$5455,$B2363,'Duel Log'!AH$2:AH$5455,"Loss")</f>
        <v>0</v>
      </c>
      <c r="F2363" s="7" t="n">
        <f aca="false">COUNTIFS('Duel Log'!AF$2:AF$5455,$A2363,'Duel Log'!AG$2:AG$5455,$B2363,'Duel Log'!AH$2:AH$5455,"Draw")</f>
        <v>0</v>
      </c>
      <c r="G2363" s="13" t="n">
        <f aca="false">IFERROR(D2363/C2363,"")</f>
        <v>1</v>
      </c>
    </row>
    <row r="2364" customFormat="false" ht="15" hidden="false" customHeight="true" outlineLevel="0" collapsed="false">
      <c r="A2364" s="7" t="s">
        <v>379</v>
      </c>
      <c r="B2364" s="7" t="s">
        <v>243</v>
      </c>
      <c r="C2364" s="7" t="n">
        <f aca="false">COUNTIFS('Duel Log'!AF$2:AF$5455,$A2364,'Duel Log'!AG$2:AG$5455,$B2364)</f>
        <v>1</v>
      </c>
      <c r="D2364" s="7" t="n">
        <f aca="false">COUNTIFS('Duel Log'!AF$2:AF$5455,$A2364,'Duel Log'!AG$2:AG$5455,$B2364,'Duel Log'!AH$2:AH$5455,"Win")</f>
        <v>0</v>
      </c>
      <c r="E2364" s="7" t="n">
        <f aca="false">COUNTIFS('Duel Log'!AF$2:AF$5455,$A2364,'Duel Log'!AG$2:AG$5455,$B2364,'Duel Log'!AH$2:AH$5455,"Loss")</f>
        <v>1</v>
      </c>
      <c r="F2364" s="7" t="n">
        <f aca="false">COUNTIFS('Duel Log'!AF$2:AF$5455,$A2364,'Duel Log'!AG$2:AG$5455,$B2364,'Duel Log'!AH$2:AH$5455,"Draw")</f>
        <v>0</v>
      </c>
      <c r="G2364" s="13" t="n">
        <f aca="false">IFERROR(D2364/C2364,"")</f>
        <v>0</v>
      </c>
    </row>
    <row r="2365" customFormat="false" ht="15" hidden="false" customHeight="true" outlineLevel="0" collapsed="false">
      <c r="A2365" s="7" t="s">
        <v>379</v>
      </c>
      <c r="B2365" s="7" t="s">
        <v>736</v>
      </c>
      <c r="C2365" s="7" t="n">
        <f aca="false">COUNTIFS('Duel Log'!AF$2:AF$5455,$A2365,'Duel Log'!AG$2:AG$5455,$B2365)</f>
        <v>2</v>
      </c>
      <c r="D2365" s="7" t="n">
        <f aca="false">COUNTIFS('Duel Log'!AF$2:AF$5455,$A2365,'Duel Log'!AG$2:AG$5455,$B2365,'Duel Log'!AH$2:AH$5455,"Win")</f>
        <v>2</v>
      </c>
      <c r="E2365" s="7" t="n">
        <f aca="false">COUNTIFS('Duel Log'!AF$2:AF$5455,$A2365,'Duel Log'!AG$2:AG$5455,$B2365,'Duel Log'!AH$2:AH$5455,"Loss")</f>
        <v>0</v>
      </c>
      <c r="F2365" s="7" t="n">
        <f aca="false">COUNTIFS('Duel Log'!AF$2:AF$5455,$A2365,'Duel Log'!AG$2:AG$5455,$B2365,'Duel Log'!AH$2:AH$5455,"Draw")</f>
        <v>0</v>
      </c>
      <c r="G2365" s="13" t="n">
        <f aca="false">IFERROR(D2365/C2365,"")</f>
        <v>1</v>
      </c>
    </row>
    <row r="2366" customFormat="false" ht="15" hidden="false" customHeight="true" outlineLevel="0" collapsed="false">
      <c r="A2366" s="7" t="s">
        <v>379</v>
      </c>
      <c r="B2366" s="7" t="s">
        <v>6246</v>
      </c>
      <c r="C2366" s="7" t="n">
        <f aca="false">COUNTIFS('Duel Log'!AF$2:AF$5455,$A2366,'Duel Log'!AG$2:AG$5455,$B2366)</f>
        <v>1</v>
      </c>
      <c r="D2366" s="7" t="n">
        <f aca="false">COUNTIFS('Duel Log'!AF$2:AF$5455,$A2366,'Duel Log'!AG$2:AG$5455,$B2366,'Duel Log'!AH$2:AH$5455,"Win")</f>
        <v>0</v>
      </c>
      <c r="E2366" s="7" t="n">
        <f aca="false">COUNTIFS('Duel Log'!AF$2:AF$5455,$A2366,'Duel Log'!AG$2:AG$5455,$B2366,'Duel Log'!AH$2:AH$5455,"Loss")</f>
        <v>1</v>
      </c>
      <c r="F2366" s="7" t="n">
        <f aca="false">COUNTIFS('Duel Log'!AF$2:AF$5455,$A2366,'Duel Log'!AG$2:AG$5455,$B2366,'Duel Log'!AH$2:AH$5455,"Draw")</f>
        <v>0</v>
      </c>
      <c r="G2366" s="13" t="n">
        <f aca="false">IFERROR(D2366/C2366,"")</f>
        <v>0</v>
      </c>
    </row>
    <row r="2367" customFormat="false" ht="15" hidden="false" customHeight="true" outlineLevel="0" collapsed="false">
      <c r="A2367" s="7" t="s">
        <v>379</v>
      </c>
      <c r="B2367" s="7" t="s">
        <v>6177</v>
      </c>
      <c r="C2367" s="7" t="n">
        <f aca="false">COUNTIFS('Duel Log'!AF$2:AF$5455,$A2367,'Duel Log'!AG$2:AG$5455,$B2367)</f>
        <v>2</v>
      </c>
      <c r="D2367" s="7" t="n">
        <f aca="false">COUNTIFS('Duel Log'!AF$2:AF$5455,$A2367,'Duel Log'!AG$2:AG$5455,$B2367,'Duel Log'!AH$2:AH$5455,"Win")</f>
        <v>2</v>
      </c>
      <c r="E2367" s="7" t="n">
        <f aca="false">COUNTIFS('Duel Log'!AF$2:AF$5455,$A2367,'Duel Log'!AG$2:AG$5455,$B2367,'Duel Log'!AH$2:AH$5455,"Loss")</f>
        <v>0</v>
      </c>
      <c r="F2367" s="7" t="n">
        <f aca="false">COUNTIFS('Duel Log'!AF$2:AF$5455,$A2367,'Duel Log'!AG$2:AG$5455,$B2367,'Duel Log'!AH$2:AH$5455,"Draw")</f>
        <v>0</v>
      </c>
      <c r="G2367" s="13" t="n">
        <f aca="false">IFERROR(D2367/C2367,"")</f>
        <v>1</v>
      </c>
    </row>
    <row r="2368" customFormat="false" ht="15" hidden="false" customHeight="true" outlineLevel="0" collapsed="false">
      <c r="A2368" s="7" t="s">
        <v>379</v>
      </c>
      <c r="B2368" s="7" t="s">
        <v>1941</v>
      </c>
      <c r="C2368" s="7" t="n">
        <f aca="false">COUNTIFS('Duel Log'!AF$2:AF$5455,$A2368,'Duel Log'!AG$2:AG$5455,$B2368)</f>
        <v>2</v>
      </c>
      <c r="D2368" s="7" t="n">
        <f aca="false">COUNTIFS('Duel Log'!AF$2:AF$5455,$A2368,'Duel Log'!AG$2:AG$5455,$B2368,'Duel Log'!AH$2:AH$5455,"Win")</f>
        <v>0</v>
      </c>
      <c r="E2368" s="7" t="n">
        <f aca="false">COUNTIFS('Duel Log'!AF$2:AF$5455,$A2368,'Duel Log'!AG$2:AG$5455,$B2368,'Duel Log'!AH$2:AH$5455,"Loss")</f>
        <v>2</v>
      </c>
      <c r="F2368" s="7" t="n">
        <f aca="false">COUNTIFS('Duel Log'!AF$2:AF$5455,$A2368,'Duel Log'!AG$2:AG$5455,$B2368,'Duel Log'!AH$2:AH$5455,"Draw")</f>
        <v>0</v>
      </c>
      <c r="G2368" s="13" t="n">
        <f aca="false">IFERROR(D2368/C2368,"")</f>
        <v>0</v>
      </c>
    </row>
    <row r="2369" customFormat="false" ht="15" hidden="false" customHeight="true" outlineLevel="0" collapsed="false">
      <c r="A2369" s="7" t="s">
        <v>379</v>
      </c>
      <c r="B2369" s="7" t="s">
        <v>938</v>
      </c>
      <c r="C2369" s="7" t="n">
        <f aca="false">COUNTIFS('Duel Log'!AF$2:AF$5455,$A2369,'Duel Log'!AG$2:AG$5455,$B2369)</f>
        <v>1</v>
      </c>
      <c r="D2369" s="7" t="n">
        <f aca="false">COUNTIFS('Duel Log'!AF$2:AF$5455,$A2369,'Duel Log'!AG$2:AG$5455,$B2369,'Duel Log'!AH$2:AH$5455,"Win")</f>
        <v>0</v>
      </c>
      <c r="E2369" s="7" t="n">
        <f aca="false">COUNTIFS('Duel Log'!AF$2:AF$5455,$A2369,'Duel Log'!AG$2:AG$5455,$B2369,'Duel Log'!AH$2:AH$5455,"Loss")</f>
        <v>1</v>
      </c>
      <c r="F2369" s="7" t="n">
        <f aca="false">COUNTIFS('Duel Log'!AF$2:AF$5455,$A2369,'Duel Log'!AG$2:AG$5455,$B2369,'Duel Log'!AH$2:AH$5455,"Draw")</f>
        <v>0</v>
      </c>
      <c r="G2369" s="13" t="n">
        <f aca="false">IFERROR(D2369/C2369,"")</f>
        <v>0</v>
      </c>
    </row>
    <row r="2370" customFormat="false" ht="15" hidden="false" customHeight="true" outlineLevel="0" collapsed="false">
      <c r="A2370" s="7" t="s">
        <v>379</v>
      </c>
      <c r="B2370" s="7" t="s">
        <v>1001</v>
      </c>
      <c r="C2370" s="7" t="n">
        <f aca="false">COUNTIFS('Duel Log'!AF$2:AF$5455,$A2370,'Duel Log'!AG$2:AG$5455,$B2370)</f>
        <v>1</v>
      </c>
      <c r="D2370" s="7" t="n">
        <f aca="false">COUNTIFS('Duel Log'!AF$2:AF$5455,$A2370,'Duel Log'!AG$2:AG$5455,$B2370,'Duel Log'!AH$2:AH$5455,"Win")</f>
        <v>0</v>
      </c>
      <c r="E2370" s="7" t="n">
        <f aca="false">COUNTIFS('Duel Log'!AF$2:AF$5455,$A2370,'Duel Log'!AG$2:AG$5455,$B2370,'Duel Log'!AH$2:AH$5455,"Loss")</f>
        <v>1</v>
      </c>
      <c r="F2370" s="7" t="n">
        <f aca="false">COUNTIFS('Duel Log'!AF$2:AF$5455,$A2370,'Duel Log'!AG$2:AG$5455,$B2370,'Duel Log'!AH$2:AH$5455,"Draw")</f>
        <v>0</v>
      </c>
      <c r="G2370" s="13" t="n">
        <f aca="false">IFERROR(D2370/C2370,"")</f>
        <v>0</v>
      </c>
    </row>
    <row r="2371" customFormat="false" ht="15" hidden="false" customHeight="true" outlineLevel="0" collapsed="false">
      <c r="A2371" s="7" t="s">
        <v>2256</v>
      </c>
      <c r="B2371" s="7" t="s">
        <v>1456</v>
      </c>
      <c r="C2371" s="7" t="n">
        <f aca="false">COUNTIFS('Duel Log'!AF$2:AF$5455,$A2371,'Duel Log'!AG$2:AG$5455,$B2371)</f>
        <v>2</v>
      </c>
      <c r="D2371" s="7" t="n">
        <f aca="false">COUNTIFS('Duel Log'!AF$2:AF$5455,$A2371,'Duel Log'!AG$2:AG$5455,$B2371,'Duel Log'!AH$2:AH$5455,"Win")</f>
        <v>0</v>
      </c>
      <c r="E2371" s="7" t="n">
        <f aca="false">COUNTIFS('Duel Log'!AF$2:AF$5455,$A2371,'Duel Log'!AG$2:AG$5455,$B2371,'Duel Log'!AH$2:AH$5455,"Loss")</f>
        <v>2</v>
      </c>
      <c r="F2371" s="7" t="n">
        <f aca="false">COUNTIFS('Duel Log'!AF$2:AF$5455,$A2371,'Duel Log'!AG$2:AG$5455,$B2371,'Duel Log'!AH$2:AH$5455,"Draw")</f>
        <v>0</v>
      </c>
      <c r="G2371" s="13" t="n">
        <f aca="false">IFERROR(D2371/C2371,"")</f>
        <v>0</v>
      </c>
    </row>
    <row r="2372" customFormat="false" ht="15" hidden="false" customHeight="true" outlineLevel="0" collapsed="false">
      <c r="A2372" s="7" t="s">
        <v>2256</v>
      </c>
      <c r="B2372" s="7" t="s">
        <v>492</v>
      </c>
      <c r="C2372" s="7" t="n">
        <f aca="false">COUNTIFS('Duel Log'!AF$2:AF$5455,$A2372,'Duel Log'!AG$2:AG$5455,$B2372)</f>
        <v>1</v>
      </c>
      <c r="D2372" s="7" t="n">
        <f aca="false">COUNTIFS('Duel Log'!AF$2:AF$5455,$A2372,'Duel Log'!AG$2:AG$5455,$B2372,'Duel Log'!AH$2:AH$5455,"Win")</f>
        <v>0</v>
      </c>
      <c r="E2372" s="7" t="n">
        <f aca="false">COUNTIFS('Duel Log'!AF$2:AF$5455,$A2372,'Duel Log'!AG$2:AG$5455,$B2372,'Duel Log'!AH$2:AH$5455,"Loss")</f>
        <v>1</v>
      </c>
      <c r="F2372" s="7" t="n">
        <f aca="false">COUNTIFS('Duel Log'!AF$2:AF$5455,$A2372,'Duel Log'!AG$2:AG$5455,$B2372,'Duel Log'!AH$2:AH$5455,"Draw")</f>
        <v>0</v>
      </c>
      <c r="G2372" s="13" t="n">
        <f aca="false">IFERROR(D2372/C2372,"")</f>
        <v>0</v>
      </c>
    </row>
    <row r="2373" customFormat="false" ht="15" hidden="false" customHeight="true" outlineLevel="0" collapsed="false">
      <c r="A2373" s="7" t="s">
        <v>2256</v>
      </c>
      <c r="B2373" s="7" t="s">
        <v>7795</v>
      </c>
      <c r="C2373" s="7" t="n">
        <f aca="false">COUNTIFS('Duel Log'!AF$2:AF$5455,$A2373,'Duel Log'!AG$2:AG$5455,$B2373)</f>
        <v>2</v>
      </c>
      <c r="D2373" s="7" t="n">
        <f aca="false">COUNTIFS('Duel Log'!AF$2:AF$5455,$A2373,'Duel Log'!AG$2:AG$5455,$B2373,'Duel Log'!AH$2:AH$5455,"Win")</f>
        <v>2</v>
      </c>
      <c r="E2373" s="7" t="n">
        <f aca="false">COUNTIFS('Duel Log'!AF$2:AF$5455,$A2373,'Duel Log'!AG$2:AG$5455,$B2373,'Duel Log'!AH$2:AH$5455,"Loss")</f>
        <v>0</v>
      </c>
      <c r="F2373" s="7" t="n">
        <f aca="false">COUNTIFS('Duel Log'!AF$2:AF$5455,$A2373,'Duel Log'!AG$2:AG$5455,$B2373,'Duel Log'!AH$2:AH$5455,"Draw")</f>
        <v>0</v>
      </c>
      <c r="G2373" s="13" t="n">
        <f aca="false">IFERROR(D2373/C2373,"")</f>
        <v>1</v>
      </c>
    </row>
    <row r="2374" customFormat="false" ht="15" hidden="false" customHeight="true" outlineLevel="0" collapsed="false">
      <c r="A2374" s="7" t="s">
        <v>6414</v>
      </c>
      <c r="B2374" s="7" t="s">
        <v>1100</v>
      </c>
      <c r="C2374" s="7" t="n">
        <f aca="false">COUNTIFS('Duel Log'!AF$2:AF$5455,$A2374,'Duel Log'!AG$2:AG$5455,$B2374)</f>
        <v>2</v>
      </c>
      <c r="D2374" s="7" t="n">
        <f aca="false">COUNTIFS('Duel Log'!AF$2:AF$5455,$A2374,'Duel Log'!AG$2:AG$5455,$B2374,'Duel Log'!AH$2:AH$5455,"Win")</f>
        <v>0</v>
      </c>
      <c r="E2374" s="7" t="n">
        <f aca="false">COUNTIFS('Duel Log'!AF$2:AF$5455,$A2374,'Duel Log'!AG$2:AG$5455,$B2374,'Duel Log'!AH$2:AH$5455,"Loss")</f>
        <v>2</v>
      </c>
      <c r="F2374" s="7" t="n">
        <f aca="false">COUNTIFS('Duel Log'!AF$2:AF$5455,$A2374,'Duel Log'!AG$2:AG$5455,$B2374,'Duel Log'!AH$2:AH$5455,"Draw")</f>
        <v>0</v>
      </c>
      <c r="G2374" s="13" t="n">
        <f aca="false">IFERROR(D2374/C2374,"")</f>
        <v>0</v>
      </c>
    </row>
    <row r="2375" customFormat="false" ht="15" hidden="false" customHeight="true" outlineLevel="0" collapsed="false">
      <c r="A2375" s="7" t="s">
        <v>8729</v>
      </c>
      <c r="B2375" s="7" t="s">
        <v>180</v>
      </c>
      <c r="C2375" s="7" t="n">
        <f aca="false">COUNTIFS('Duel Log'!AF$2:AF$5455,$A2375,'Duel Log'!AG$2:AG$5455,$B2375)</f>
        <v>2</v>
      </c>
      <c r="D2375" s="7" t="n">
        <f aca="false">COUNTIFS('Duel Log'!AF$2:AF$5455,$A2375,'Duel Log'!AG$2:AG$5455,$B2375,'Duel Log'!AH$2:AH$5455,"Win")</f>
        <v>0</v>
      </c>
      <c r="E2375" s="7" t="n">
        <f aca="false">COUNTIFS('Duel Log'!AF$2:AF$5455,$A2375,'Duel Log'!AG$2:AG$5455,$B2375,'Duel Log'!AH$2:AH$5455,"Loss")</f>
        <v>2</v>
      </c>
      <c r="F2375" s="7" t="n">
        <f aca="false">COUNTIFS('Duel Log'!AF$2:AF$5455,$A2375,'Duel Log'!AG$2:AG$5455,$B2375,'Duel Log'!AH$2:AH$5455,"Draw")</f>
        <v>0</v>
      </c>
      <c r="G2375" s="13" t="n">
        <f aca="false">IFERROR(D2375/C2375,"")</f>
        <v>0</v>
      </c>
    </row>
    <row r="2376" customFormat="false" ht="15" hidden="false" customHeight="true" outlineLevel="0" collapsed="false">
      <c r="A2376" s="7" t="s">
        <v>6480</v>
      </c>
      <c r="B2376" s="7" t="s">
        <v>6479</v>
      </c>
      <c r="C2376" s="7" t="n">
        <f aca="false">COUNTIFS('Duel Log'!AF$2:AF$5455,$A2376,'Duel Log'!AG$2:AG$5455,$B2376)</f>
        <v>1</v>
      </c>
      <c r="D2376" s="7" t="n">
        <f aca="false">COUNTIFS('Duel Log'!AF$2:AF$5455,$A2376,'Duel Log'!AG$2:AG$5455,$B2376,'Duel Log'!AH$2:AH$5455,"Win")</f>
        <v>1</v>
      </c>
      <c r="E2376" s="7" t="n">
        <f aca="false">COUNTIFS('Duel Log'!AF$2:AF$5455,$A2376,'Duel Log'!AG$2:AG$5455,$B2376,'Duel Log'!AH$2:AH$5455,"Loss")</f>
        <v>0</v>
      </c>
      <c r="F2376" s="7" t="n">
        <f aca="false">COUNTIFS('Duel Log'!AF$2:AF$5455,$A2376,'Duel Log'!AG$2:AG$5455,$B2376,'Duel Log'!AH$2:AH$5455,"Draw")</f>
        <v>0</v>
      </c>
      <c r="G2376" s="13" t="n">
        <f aca="false">IFERROR(D2376/C2376,"")</f>
        <v>1</v>
      </c>
    </row>
    <row r="2377" customFormat="false" ht="15" hidden="false" customHeight="true" outlineLevel="0" collapsed="false">
      <c r="A2377" s="7" t="s">
        <v>8324</v>
      </c>
      <c r="B2377" s="7" t="s">
        <v>8323</v>
      </c>
      <c r="C2377" s="7" t="n">
        <f aca="false">COUNTIFS('Duel Log'!AF$2:AF$5455,$A2377,'Duel Log'!AG$2:AG$5455,$B2377)</f>
        <v>1</v>
      </c>
      <c r="D2377" s="7" t="n">
        <f aca="false">COUNTIFS('Duel Log'!AF$2:AF$5455,$A2377,'Duel Log'!AG$2:AG$5455,$B2377,'Duel Log'!AH$2:AH$5455,"Win")</f>
        <v>0</v>
      </c>
      <c r="E2377" s="7" t="n">
        <f aca="false">COUNTIFS('Duel Log'!AF$2:AF$5455,$A2377,'Duel Log'!AG$2:AG$5455,$B2377,'Duel Log'!AH$2:AH$5455,"Loss")</f>
        <v>1</v>
      </c>
      <c r="F2377" s="7" t="n">
        <f aca="false">COUNTIFS('Duel Log'!AF$2:AF$5455,$A2377,'Duel Log'!AG$2:AG$5455,$B2377,'Duel Log'!AH$2:AH$5455,"Draw")</f>
        <v>0</v>
      </c>
      <c r="G2377" s="13" t="n">
        <f aca="false">IFERROR(D2377/C2377,"")</f>
        <v>0</v>
      </c>
    </row>
    <row r="2378" customFormat="false" ht="15" hidden="false" customHeight="true" outlineLevel="0" collapsed="false">
      <c r="A2378" s="7" t="s">
        <v>3093</v>
      </c>
      <c r="B2378" s="7" t="s">
        <v>380</v>
      </c>
      <c r="C2378" s="7" t="n">
        <f aca="false">COUNTIFS('Duel Log'!AF$2:AF$5455,$A2378,'Duel Log'!AG$2:AG$5455,$B2378)</f>
        <v>4</v>
      </c>
      <c r="D2378" s="7" t="n">
        <f aca="false">COUNTIFS('Duel Log'!AF$2:AF$5455,$A2378,'Duel Log'!AG$2:AG$5455,$B2378,'Duel Log'!AH$2:AH$5455,"Win")</f>
        <v>2</v>
      </c>
      <c r="E2378" s="7" t="n">
        <f aca="false">COUNTIFS('Duel Log'!AF$2:AF$5455,$A2378,'Duel Log'!AG$2:AG$5455,$B2378,'Duel Log'!AH$2:AH$5455,"Loss")</f>
        <v>2</v>
      </c>
      <c r="F2378" s="7" t="n">
        <f aca="false">COUNTIFS('Duel Log'!AF$2:AF$5455,$A2378,'Duel Log'!AG$2:AG$5455,$B2378,'Duel Log'!AH$2:AH$5455,"Draw")</f>
        <v>0</v>
      </c>
      <c r="G2378" s="13" t="n">
        <f aca="false">IFERROR(D2378/C2378,"")</f>
        <v>0.5</v>
      </c>
    </row>
    <row r="2379" customFormat="false" ht="15" hidden="false" customHeight="true" outlineLevel="0" collapsed="false">
      <c r="A2379" s="7" t="s">
        <v>5307</v>
      </c>
      <c r="B2379" s="7" t="s">
        <v>368</v>
      </c>
      <c r="C2379" s="7" t="n">
        <f aca="false">COUNTIFS('Duel Log'!AF$2:AF$5455,$A2379,'Duel Log'!AG$2:AG$5455,$B2379)</f>
        <v>1</v>
      </c>
      <c r="D2379" s="7" t="n">
        <f aca="false">COUNTIFS('Duel Log'!AF$2:AF$5455,$A2379,'Duel Log'!AG$2:AG$5455,$B2379,'Duel Log'!AH$2:AH$5455,"Win")</f>
        <v>1</v>
      </c>
      <c r="E2379" s="7" t="n">
        <f aca="false">COUNTIFS('Duel Log'!AF$2:AF$5455,$A2379,'Duel Log'!AG$2:AG$5455,$B2379,'Duel Log'!AH$2:AH$5455,"Loss")</f>
        <v>0</v>
      </c>
      <c r="F2379" s="7" t="n">
        <f aca="false">COUNTIFS('Duel Log'!AF$2:AF$5455,$A2379,'Duel Log'!AG$2:AG$5455,$B2379,'Duel Log'!AH$2:AH$5455,"Draw")</f>
        <v>0</v>
      </c>
      <c r="G2379" s="13" t="n">
        <f aca="false">IFERROR(D2379/C2379,"")</f>
        <v>1</v>
      </c>
    </row>
    <row r="2380" customFormat="false" ht="15" hidden="false" customHeight="true" outlineLevel="0" collapsed="false">
      <c r="A2380" s="7" t="s">
        <v>3503</v>
      </c>
      <c r="B2380" s="7" t="s">
        <v>380</v>
      </c>
      <c r="C2380" s="7" t="n">
        <f aca="false">COUNTIFS('Duel Log'!AF$2:AF$5455,$A2380,'Duel Log'!AG$2:AG$5455,$B2380)</f>
        <v>2</v>
      </c>
      <c r="D2380" s="7" t="n">
        <f aca="false">COUNTIFS('Duel Log'!AF$2:AF$5455,$A2380,'Duel Log'!AG$2:AG$5455,$B2380,'Duel Log'!AH$2:AH$5455,"Win")</f>
        <v>0</v>
      </c>
      <c r="E2380" s="7" t="n">
        <f aca="false">COUNTIFS('Duel Log'!AF$2:AF$5455,$A2380,'Duel Log'!AG$2:AG$5455,$B2380,'Duel Log'!AH$2:AH$5455,"Loss")</f>
        <v>2</v>
      </c>
      <c r="F2380" s="7" t="n">
        <f aca="false">COUNTIFS('Duel Log'!AF$2:AF$5455,$A2380,'Duel Log'!AG$2:AG$5455,$B2380,'Duel Log'!AH$2:AH$5455,"Draw")</f>
        <v>0</v>
      </c>
      <c r="G2380" s="13" t="n">
        <f aca="false">IFERROR(D2380/C2380,"")</f>
        <v>0</v>
      </c>
    </row>
    <row r="2381" customFormat="false" ht="15" hidden="false" customHeight="true" outlineLevel="0" collapsed="false">
      <c r="A2381" s="7" t="s">
        <v>7227</v>
      </c>
      <c r="B2381" s="7" t="s">
        <v>1151</v>
      </c>
      <c r="C2381" s="7" t="n">
        <f aca="false">COUNTIFS('Duel Log'!AF$2:AF$5455,$A2381,'Duel Log'!AG$2:AG$5455,$B2381)</f>
        <v>1</v>
      </c>
      <c r="D2381" s="7" t="n">
        <f aca="false">COUNTIFS('Duel Log'!AF$2:AF$5455,$A2381,'Duel Log'!AG$2:AG$5455,$B2381,'Duel Log'!AH$2:AH$5455,"Win")</f>
        <v>0</v>
      </c>
      <c r="E2381" s="7" t="n">
        <f aca="false">COUNTIFS('Duel Log'!AF$2:AF$5455,$A2381,'Duel Log'!AG$2:AG$5455,$B2381,'Duel Log'!AH$2:AH$5455,"Loss")</f>
        <v>1</v>
      </c>
      <c r="F2381" s="7" t="n">
        <f aca="false">COUNTIFS('Duel Log'!AF$2:AF$5455,$A2381,'Duel Log'!AG$2:AG$5455,$B2381,'Duel Log'!AH$2:AH$5455,"Draw")</f>
        <v>0</v>
      </c>
      <c r="G2381" s="13" t="n">
        <f aca="false">IFERROR(D2381/C2381,"")</f>
        <v>0</v>
      </c>
    </row>
    <row r="2382" customFormat="false" ht="15" hidden="false" customHeight="true" outlineLevel="0" collapsed="false">
      <c r="A2382" s="7" t="s">
        <v>3222</v>
      </c>
      <c r="B2382" s="7" t="s">
        <v>3221</v>
      </c>
      <c r="C2382" s="7" t="n">
        <f aca="false">COUNTIFS('Duel Log'!AF$2:AF$5455,$A2382,'Duel Log'!AG$2:AG$5455,$B2382)</f>
        <v>2</v>
      </c>
      <c r="D2382" s="7" t="n">
        <f aca="false">COUNTIFS('Duel Log'!AF$2:AF$5455,$A2382,'Duel Log'!AG$2:AG$5455,$B2382,'Duel Log'!AH$2:AH$5455,"Win")</f>
        <v>0</v>
      </c>
      <c r="E2382" s="7" t="n">
        <f aca="false">COUNTIFS('Duel Log'!AF$2:AF$5455,$A2382,'Duel Log'!AG$2:AG$5455,$B2382,'Duel Log'!AH$2:AH$5455,"Loss")</f>
        <v>2</v>
      </c>
      <c r="F2382" s="7" t="n">
        <f aca="false">COUNTIFS('Duel Log'!AF$2:AF$5455,$A2382,'Duel Log'!AG$2:AG$5455,$B2382,'Duel Log'!AH$2:AH$5455,"Draw")</f>
        <v>0</v>
      </c>
      <c r="G2382" s="13" t="n">
        <f aca="false">IFERROR(D2382/C2382,"")</f>
        <v>0</v>
      </c>
    </row>
    <row r="2383" customFormat="false" ht="15" hidden="false" customHeight="true" outlineLevel="0" collapsed="false">
      <c r="A2383" s="7" t="s">
        <v>5675</v>
      </c>
      <c r="B2383" s="7" t="s">
        <v>494</v>
      </c>
      <c r="C2383" s="7" t="n">
        <f aca="false">COUNTIFS('Duel Log'!AF$2:AF$5455,$A2383,'Duel Log'!AG$2:AG$5455,$B2383)</f>
        <v>2</v>
      </c>
      <c r="D2383" s="7" t="n">
        <f aca="false">COUNTIFS('Duel Log'!AF$2:AF$5455,$A2383,'Duel Log'!AG$2:AG$5455,$B2383,'Duel Log'!AH$2:AH$5455,"Win")</f>
        <v>2</v>
      </c>
      <c r="E2383" s="7" t="n">
        <f aca="false">COUNTIFS('Duel Log'!AF$2:AF$5455,$A2383,'Duel Log'!AG$2:AG$5455,$B2383,'Duel Log'!AH$2:AH$5455,"Loss")</f>
        <v>0</v>
      </c>
      <c r="F2383" s="7" t="n">
        <f aca="false">COUNTIFS('Duel Log'!AF$2:AF$5455,$A2383,'Duel Log'!AG$2:AG$5455,$B2383,'Duel Log'!AH$2:AH$5455,"Draw")</f>
        <v>0</v>
      </c>
      <c r="G2383" s="13" t="n">
        <f aca="false">IFERROR(D2383/C2383,"")</f>
        <v>1</v>
      </c>
    </row>
    <row r="2384" customFormat="false" ht="15" hidden="false" customHeight="true" outlineLevel="0" collapsed="false">
      <c r="A2384" s="7" t="s">
        <v>5661</v>
      </c>
      <c r="B2384" s="7" t="s">
        <v>492</v>
      </c>
      <c r="C2384" s="7" t="n">
        <f aca="false">COUNTIFS('Duel Log'!AF$2:AF$5455,$A2384,'Duel Log'!AG$2:AG$5455,$B2384)</f>
        <v>1</v>
      </c>
      <c r="D2384" s="7" t="n">
        <f aca="false">COUNTIFS('Duel Log'!AF$2:AF$5455,$A2384,'Duel Log'!AG$2:AG$5455,$B2384,'Duel Log'!AH$2:AH$5455,"Win")</f>
        <v>1</v>
      </c>
      <c r="E2384" s="7" t="n">
        <f aca="false">COUNTIFS('Duel Log'!AF$2:AF$5455,$A2384,'Duel Log'!AG$2:AG$5455,$B2384,'Duel Log'!AH$2:AH$5455,"Loss")</f>
        <v>0</v>
      </c>
      <c r="F2384" s="7" t="n">
        <f aca="false">COUNTIFS('Duel Log'!AF$2:AF$5455,$A2384,'Duel Log'!AG$2:AG$5455,$B2384,'Duel Log'!AH$2:AH$5455,"Draw")</f>
        <v>0</v>
      </c>
      <c r="G2384" s="13" t="n">
        <f aca="false">IFERROR(D2384/C2384,"")</f>
        <v>1</v>
      </c>
    </row>
    <row r="2385" customFormat="false" ht="15" hidden="false" customHeight="true" outlineLevel="0" collapsed="false">
      <c r="A2385" s="7" t="s">
        <v>9286</v>
      </c>
      <c r="B2385" s="7" t="s">
        <v>9285</v>
      </c>
      <c r="C2385" s="7" t="n">
        <f aca="false">COUNTIFS('Duel Log'!AF$2:AF$5455,$A2385,'Duel Log'!AG$2:AG$5455,$B2385)</f>
        <v>1</v>
      </c>
      <c r="D2385" s="7" t="n">
        <f aca="false">COUNTIFS('Duel Log'!AF$2:AF$5455,$A2385,'Duel Log'!AG$2:AG$5455,$B2385,'Duel Log'!AH$2:AH$5455,"Win")</f>
        <v>0</v>
      </c>
      <c r="E2385" s="7" t="n">
        <f aca="false">COUNTIFS('Duel Log'!AF$2:AF$5455,$A2385,'Duel Log'!AG$2:AG$5455,$B2385,'Duel Log'!AH$2:AH$5455,"Loss")</f>
        <v>1</v>
      </c>
      <c r="F2385" s="7" t="n">
        <f aca="false">COUNTIFS('Duel Log'!AF$2:AF$5455,$A2385,'Duel Log'!AG$2:AG$5455,$B2385,'Duel Log'!AH$2:AH$5455,"Draw")</f>
        <v>0</v>
      </c>
      <c r="G2385" s="13" t="n">
        <f aca="false">IFERROR(D2385/C2385,"")</f>
        <v>0</v>
      </c>
    </row>
    <row r="2386" customFormat="false" ht="15" hidden="false" customHeight="true" outlineLevel="0" collapsed="false">
      <c r="A2386" s="7" t="s">
        <v>682</v>
      </c>
      <c r="B2386" s="7" t="s">
        <v>681</v>
      </c>
      <c r="C2386" s="7" t="n">
        <f aca="false">COUNTIFS('Duel Log'!AF$2:AF$5455,$A2386,'Duel Log'!AG$2:AG$5455,$B2386)</f>
        <v>2</v>
      </c>
      <c r="D2386" s="7" t="n">
        <f aca="false">COUNTIFS('Duel Log'!AF$2:AF$5455,$A2386,'Duel Log'!AG$2:AG$5455,$B2386,'Duel Log'!AH$2:AH$5455,"Win")</f>
        <v>0</v>
      </c>
      <c r="E2386" s="7" t="n">
        <f aca="false">COUNTIFS('Duel Log'!AF$2:AF$5455,$A2386,'Duel Log'!AG$2:AG$5455,$B2386,'Duel Log'!AH$2:AH$5455,"Loss")</f>
        <v>2</v>
      </c>
      <c r="F2386" s="7" t="n">
        <f aca="false">COUNTIFS('Duel Log'!AF$2:AF$5455,$A2386,'Duel Log'!AG$2:AG$5455,$B2386,'Duel Log'!AH$2:AH$5455,"Draw")</f>
        <v>0</v>
      </c>
      <c r="G2386" s="13" t="n">
        <f aca="false">IFERROR(D2386/C2386,"")</f>
        <v>0</v>
      </c>
    </row>
    <row r="2387" customFormat="false" ht="15" hidden="false" customHeight="true" outlineLevel="0" collapsed="false">
      <c r="A2387" s="7" t="s">
        <v>4165</v>
      </c>
      <c r="B2387" s="7" t="s">
        <v>380</v>
      </c>
      <c r="C2387" s="7" t="n">
        <f aca="false">COUNTIFS('Duel Log'!AF$2:AF$5455,$A2387,'Duel Log'!AG$2:AG$5455,$B2387)</f>
        <v>2</v>
      </c>
      <c r="D2387" s="7" t="n">
        <f aca="false">COUNTIFS('Duel Log'!AF$2:AF$5455,$A2387,'Duel Log'!AG$2:AG$5455,$B2387,'Duel Log'!AH$2:AH$5455,"Win")</f>
        <v>0</v>
      </c>
      <c r="E2387" s="7" t="n">
        <f aca="false">COUNTIFS('Duel Log'!AF$2:AF$5455,$A2387,'Duel Log'!AG$2:AG$5455,$B2387,'Duel Log'!AH$2:AH$5455,"Loss")</f>
        <v>2</v>
      </c>
      <c r="F2387" s="7" t="n">
        <f aca="false">COUNTIFS('Duel Log'!AF$2:AF$5455,$A2387,'Duel Log'!AG$2:AG$5455,$B2387,'Duel Log'!AH$2:AH$5455,"Draw")</f>
        <v>0</v>
      </c>
      <c r="G2387" s="13" t="n">
        <f aca="false">IFERROR(D2387/C2387,"")</f>
        <v>0</v>
      </c>
    </row>
    <row r="2388" customFormat="false" ht="15" hidden="false" customHeight="true" outlineLevel="0" collapsed="false">
      <c r="A2388" s="7" t="s">
        <v>1456</v>
      </c>
      <c r="B2388" s="7" t="s">
        <v>134</v>
      </c>
      <c r="C2388" s="7" t="n">
        <f aca="false">COUNTIFS('Duel Log'!AF$2:AF$5455,$A2388,'Duel Log'!AG$2:AG$5455,$B2388)</f>
        <v>2</v>
      </c>
      <c r="D2388" s="7" t="n">
        <f aca="false">COUNTIFS('Duel Log'!AF$2:AF$5455,$A2388,'Duel Log'!AG$2:AG$5455,$B2388,'Duel Log'!AH$2:AH$5455,"Win")</f>
        <v>2</v>
      </c>
      <c r="E2388" s="7" t="n">
        <f aca="false">COUNTIFS('Duel Log'!AF$2:AF$5455,$A2388,'Duel Log'!AG$2:AG$5455,$B2388,'Duel Log'!AH$2:AH$5455,"Loss")</f>
        <v>0</v>
      </c>
      <c r="F2388" s="7" t="n">
        <f aca="false">COUNTIFS('Duel Log'!AF$2:AF$5455,$A2388,'Duel Log'!AG$2:AG$5455,$B2388,'Duel Log'!AH$2:AH$5455,"Draw")</f>
        <v>0</v>
      </c>
      <c r="G2388" s="13" t="n">
        <f aca="false">IFERROR(D2388/C2388,"")</f>
        <v>1</v>
      </c>
    </row>
    <row r="2389" customFormat="false" ht="15" hidden="false" customHeight="true" outlineLevel="0" collapsed="false">
      <c r="A2389" s="7" t="s">
        <v>1456</v>
      </c>
      <c r="B2389" s="7" t="s">
        <v>1455</v>
      </c>
      <c r="C2389" s="7" t="n">
        <f aca="false">COUNTIFS('Duel Log'!AF$2:AF$5455,$A2389,'Duel Log'!AG$2:AG$5455,$B2389)</f>
        <v>1</v>
      </c>
      <c r="D2389" s="7" t="n">
        <f aca="false">COUNTIFS('Duel Log'!AF$2:AF$5455,$A2389,'Duel Log'!AG$2:AG$5455,$B2389,'Duel Log'!AH$2:AH$5455,"Win")</f>
        <v>0</v>
      </c>
      <c r="E2389" s="7" t="n">
        <f aca="false">COUNTIFS('Duel Log'!AF$2:AF$5455,$A2389,'Duel Log'!AG$2:AG$5455,$B2389,'Duel Log'!AH$2:AH$5455,"Loss")</f>
        <v>1</v>
      </c>
      <c r="F2389" s="7" t="n">
        <f aca="false">COUNTIFS('Duel Log'!AF$2:AF$5455,$A2389,'Duel Log'!AG$2:AG$5455,$B2389,'Duel Log'!AH$2:AH$5455,"Draw")</f>
        <v>0</v>
      </c>
      <c r="G2389" s="13" t="n">
        <f aca="false">IFERROR(D2389/C2389,"")</f>
        <v>0</v>
      </c>
    </row>
    <row r="2390" customFormat="false" ht="15" hidden="false" customHeight="true" outlineLevel="0" collapsed="false">
      <c r="A2390" s="7" t="s">
        <v>8632</v>
      </c>
      <c r="B2390" s="7" t="s">
        <v>8633</v>
      </c>
      <c r="C2390" s="7" t="n">
        <f aca="false">COUNTIFS('Duel Log'!AF$2:AF$5455,$A2390,'Duel Log'!AG$2:AG$5455,$B2390)</f>
        <v>1</v>
      </c>
      <c r="D2390" s="7" t="n">
        <f aca="false">COUNTIFS('Duel Log'!AF$2:AF$5455,$A2390,'Duel Log'!AG$2:AG$5455,$B2390,'Duel Log'!AH$2:AH$5455,"Win")</f>
        <v>1</v>
      </c>
      <c r="E2390" s="7" t="n">
        <f aca="false">COUNTIFS('Duel Log'!AF$2:AF$5455,$A2390,'Duel Log'!AG$2:AG$5455,$B2390,'Duel Log'!AH$2:AH$5455,"Loss")</f>
        <v>0</v>
      </c>
      <c r="F2390" s="7" t="n">
        <f aca="false">COUNTIFS('Duel Log'!AF$2:AF$5455,$A2390,'Duel Log'!AG$2:AG$5455,$B2390,'Duel Log'!AH$2:AH$5455,"Draw")</f>
        <v>0</v>
      </c>
      <c r="G2390" s="13" t="n">
        <f aca="false">IFERROR(D2390/C2390,"")</f>
        <v>1</v>
      </c>
    </row>
    <row r="2391" customFormat="false" ht="15" hidden="false" customHeight="true" outlineLevel="0" collapsed="false">
      <c r="A2391" s="7" t="s">
        <v>2641</v>
      </c>
      <c r="B2391" s="7" t="s">
        <v>2612</v>
      </c>
      <c r="C2391" s="7" t="n">
        <f aca="false">COUNTIFS('Duel Log'!AF$2:AF$5455,$A2391,'Duel Log'!AG$2:AG$5455,$B2391)</f>
        <v>2</v>
      </c>
      <c r="D2391" s="7" t="n">
        <f aca="false">COUNTIFS('Duel Log'!AF$2:AF$5455,$A2391,'Duel Log'!AG$2:AG$5455,$B2391,'Duel Log'!AH$2:AH$5455,"Win")</f>
        <v>2</v>
      </c>
      <c r="E2391" s="7" t="n">
        <f aca="false">COUNTIFS('Duel Log'!AF$2:AF$5455,$A2391,'Duel Log'!AG$2:AG$5455,$B2391,'Duel Log'!AH$2:AH$5455,"Loss")</f>
        <v>0</v>
      </c>
      <c r="F2391" s="7" t="n">
        <f aca="false">COUNTIFS('Duel Log'!AF$2:AF$5455,$A2391,'Duel Log'!AG$2:AG$5455,$B2391,'Duel Log'!AH$2:AH$5455,"Draw")</f>
        <v>0</v>
      </c>
      <c r="G2391" s="13" t="n">
        <f aca="false">IFERROR(D2391/C2391,"")</f>
        <v>1</v>
      </c>
    </row>
    <row r="2392" customFormat="false" ht="15" hidden="false" customHeight="true" outlineLevel="0" collapsed="false">
      <c r="A2392" s="7" t="s">
        <v>3002</v>
      </c>
      <c r="B2392" s="7" t="s">
        <v>3003</v>
      </c>
      <c r="C2392" s="7" t="n">
        <f aca="false">COUNTIFS('Duel Log'!AF$2:AF$5455,$A2392,'Duel Log'!AG$2:AG$5455,$B2392)</f>
        <v>2</v>
      </c>
      <c r="D2392" s="7" t="n">
        <f aca="false">COUNTIFS('Duel Log'!AF$2:AF$5455,$A2392,'Duel Log'!AG$2:AG$5455,$B2392,'Duel Log'!AH$2:AH$5455,"Win")</f>
        <v>2</v>
      </c>
      <c r="E2392" s="7" t="n">
        <f aca="false">COUNTIFS('Duel Log'!AF$2:AF$5455,$A2392,'Duel Log'!AG$2:AG$5455,$B2392,'Duel Log'!AH$2:AH$5455,"Loss")</f>
        <v>0</v>
      </c>
      <c r="F2392" s="7" t="n">
        <f aca="false">COUNTIFS('Duel Log'!AF$2:AF$5455,$A2392,'Duel Log'!AG$2:AG$5455,$B2392,'Duel Log'!AH$2:AH$5455,"Draw")</f>
        <v>0</v>
      </c>
      <c r="G2392" s="13" t="n">
        <f aca="false">IFERROR(D2392/C2392,"")</f>
        <v>1</v>
      </c>
    </row>
    <row r="2393" customFormat="false" ht="15" hidden="false" customHeight="true" outlineLevel="0" collapsed="false">
      <c r="A2393" s="7" t="s">
        <v>3045</v>
      </c>
      <c r="B2393" s="7" t="s">
        <v>3044</v>
      </c>
      <c r="C2393" s="7" t="n">
        <f aca="false">COUNTIFS('Duel Log'!AF$2:AF$5455,$A2393,'Duel Log'!AG$2:AG$5455,$B2393)</f>
        <v>1</v>
      </c>
      <c r="D2393" s="7" t="n">
        <f aca="false">COUNTIFS('Duel Log'!AF$2:AF$5455,$A2393,'Duel Log'!AG$2:AG$5455,$B2393,'Duel Log'!AH$2:AH$5455,"Win")</f>
        <v>0</v>
      </c>
      <c r="E2393" s="7" t="n">
        <f aca="false">COUNTIFS('Duel Log'!AF$2:AF$5455,$A2393,'Duel Log'!AG$2:AG$5455,$B2393,'Duel Log'!AH$2:AH$5455,"Loss")</f>
        <v>1</v>
      </c>
      <c r="F2393" s="7" t="n">
        <f aca="false">COUNTIFS('Duel Log'!AF$2:AF$5455,$A2393,'Duel Log'!AG$2:AG$5455,$B2393,'Duel Log'!AH$2:AH$5455,"Draw")</f>
        <v>0</v>
      </c>
      <c r="G2393" s="13" t="n">
        <f aca="false">IFERROR(D2393/C2393,"")</f>
        <v>0</v>
      </c>
    </row>
    <row r="2394" customFormat="false" ht="15" hidden="false" customHeight="true" outlineLevel="0" collapsed="false">
      <c r="A2394" s="7" t="s">
        <v>518</v>
      </c>
      <c r="B2394" s="7" t="s">
        <v>519</v>
      </c>
      <c r="C2394" s="7" t="n">
        <f aca="false">COUNTIFS('Duel Log'!AF$2:AF$5455,$A2394,'Duel Log'!AG$2:AG$5455,$B2394)</f>
        <v>1</v>
      </c>
      <c r="D2394" s="7" t="n">
        <f aca="false">COUNTIFS('Duel Log'!AF$2:AF$5455,$A2394,'Duel Log'!AG$2:AG$5455,$B2394,'Duel Log'!AH$2:AH$5455,"Win")</f>
        <v>1</v>
      </c>
      <c r="E2394" s="7" t="n">
        <f aca="false">COUNTIFS('Duel Log'!AF$2:AF$5455,$A2394,'Duel Log'!AG$2:AG$5455,$B2394,'Duel Log'!AH$2:AH$5455,"Loss")</f>
        <v>0</v>
      </c>
      <c r="F2394" s="7" t="n">
        <f aca="false">COUNTIFS('Duel Log'!AF$2:AF$5455,$A2394,'Duel Log'!AG$2:AG$5455,$B2394,'Duel Log'!AH$2:AH$5455,"Draw")</f>
        <v>0</v>
      </c>
      <c r="G2394" s="13" t="n">
        <f aca="false">IFERROR(D2394/C2394,"")</f>
        <v>1</v>
      </c>
    </row>
    <row r="2395" customFormat="false" ht="15" hidden="false" customHeight="true" outlineLevel="0" collapsed="false">
      <c r="A2395" s="7" t="s">
        <v>518</v>
      </c>
      <c r="B2395" s="7" t="s">
        <v>8967</v>
      </c>
      <c r="C2395" s="7" t="n">
        <f aca="false">COUNTIFS('Duel Log'!AF$2:AF$5455,$A2395,'Duel Log'!AG$2:AG$5455,$B2395)</f>
        <v>1</v>
      </c>
      <c r="D2395" s="7" t="n">
        <f aca="false">COUNTIFS('Duel Log'!AF$2:AF$5455,$A2395,'Duel Log'!AG$2:AG$5455,$B2395,'Duel Log'!AH$2:AH$5455,"Win")</f>
        <v>0</v>
      </c>
      <c r="E2395" s="7" t="n">
        <f aca="false">COUNTIFS('Duel Log'!AF$2:AF$5455,$A2395,'Duel Log'!AG$2:AG$5455,$B2395,'Duel Log'!AH$2:AH$5455,"Loss")</f>
        <v>1</v>
      </c>
      <c r="F2395" s="7" t="n">
        <f aca="false">COUNTIFS('Duel Log'!AF$2:AF$5455,$A2395,'Duel Log'!AG$2:AG$5455,$B2395,'Duel Log'!AH$2:AH$5455,"Draw")</f>
        <v>0</v>
      </c>
      <c r="G2395" s="13" t="n">
        <f aca="false">IFERROR(D2395/C2395,"")</f>
        <v>0</v>
      </c>
    </row>
    <row r="2396" customFormat="false" ht="15" hidden="false" customHeight="true" outlineLevel="0" collapsed="false">
      <c r="A2396" s="7" t="s">
        <v>518</v>
      </c>
      <c r="B2396" s="7" t="s">
        <v>8961</v>
      </c>
      <c r="C2396" s="7" t="n">
        <f aca="false">COUNTIFS('Duel Log'!AF$2:AF$5455,$A2396,'Duel Log'!AG$2:AG$5455,$B2396)</f>
        <v>1</v>
      </c>
      <c r="D2396" s="7" t="n">
        <f aca="false">COUNTIFS('Duel Log'!AF$2:AF$5455,$A2396,'Duel Log'!AG$2:AG$5455,$B2396,'Duel Log'!AH$2:AH$5455,"Win")</f>
        <v>1</v>
      </c>
      <c r="E2396" s="7" t="n">
        <f aca="false">COUNTIFS('Duel Log'!AF$2:AF$5455,$A2396,'Duel Log'!AG$2:AG$5455,$B2396,'Duel Log'!AH$2:AH$5455,"Loss")</f>
        <v>0</v>
      </c>
      <c r="F2396" s="7" t="n">
        <f aca="false">COUNTIFS('Duel Log'!AF$2:AF$5455,$A2396,'Duel Log'!AG$2:AG$5455,$B2396,'Duel Log'!AH$2:AH$5455,"Draw")</f>
        <v>0</v>
      </c>
      <c r="G2396" s="13" t="n">
        <f aca="false">IFERROR(D2396/C2396,"")</f>
        <v>1</v>
      </c>
    </row>
    <row r="2397" customFormat="false" ht="15" hidden="false" customHeight="true" outlineLevel="0" collapsed="false">
      <c r="A2397" s="7" t="s">
        <v>8027</v>
      </c>
      <c r="B2397" s="7" t="s">
        <v>180</v>
      </c>
      <c r="C2397" s="7" t="n">
        <f aca="false">COUNTIFS('Duel Log'!AF$2:AF$5455,$A2397,'Duel Log'!AG$2:AG$5455,$B2397)</f>
        <v>1</v>
      </c>
      <c r="D2397" s="7" t="n">
        <f aca="false">COUNTIFS('Duel Log'!AF$2:AF$5455,$A2397,'Duel Log'!AG$2:AG$5455,$B2397,'Duel Log'!AH$2:AH$5455,"Win")</f>
        <v>0</v>
      </c>
      <c r="E2397" s="7" t="n">
        <f aca="false">COUNTIFS('Duel Log'!AF$2:AF$5455,$A2397,'Duel Log'!AG$2:AG$5455,$B2397,'Duel Log'!AH$2:AH$5455,"Loss")</f>
        <v>1</v>
      </c>
      <c r="F2397" s="7" t="n">
        <f aca="false">COUNTIFS('Duel Log'!AF$2:AF$5455,$A2397,'Duel Log'!AG$2:AG$5455,$B2397,'Duel Log'!AH$2:AH$5455,"Draw")</f>
        <v>0</v>
      </c>
      <c r="G2397" s="13" t="n">
        <f aca="false">IFERROR(D2397/C2397,"")</f>
        <v>0</v>
      </c>
    </row>
    <row r="2398" customFormat="false" ht="15" hidden="false" customHeight="true" outlineLevel="0" collapsed="false">
      <c r="A2398" s="7" t="s">
        <v>7868</v>
      </c>
      <c r="B2398" s="7" t="s">
        <v>1861</v>
      </c>
      <c r="C2398" s="7" t="n">
        <f aca="false">COUNTIFS('Duel Log'!AF$2:AF$5455,$A2398,'Duel Log'!AG$2:AG$5455,$B2398)</f>
        <v>1</v>
      </c>
      <c r="D2398" s="7" t="n">
        <f aca="false">COUNTIFS('Duel Log'!AF$2:AF$5455,$A2398,'Duel Log'!AG$2:AG$5455,$B2398,'Duel Log'!AH$2:AH$5455,"Win")</f>
        <v>1</v>
      </c>
      <c r="E2398" s="7" t="n">
        <f aca="false">COUNTIFS('Duel Log'!AF$2:AF$5455,$A2398,'Duel Log'!AG$2:AG$5455,$B2398,'Duel Log'!AH$2:AH$5455,"Loss")</f>
        <v>0</v>
      </c>
      <c r="F2398" s="7" t="n">
        <f aca="false">COUNTIFS('Duel Log'!AF$2:AF$5455,$A2398,'Duel Log'!AG$2:AG$5455,$B2398,'Duel Log'!AH$2:AH$5455,"Draw")</f>
        <v>0</v>
      </c>
      <c r="G2398" s="13" t="n">
        <f aca="false">IFERROR(D2398/C2398,"")</f>
        <v>1</v>
      </c>
    </row>
    <row r="2399" customFormat="false" ht="15" hidden="false" customHeight="true" outlineLevel="0" collapsed="false">
      <c r="A2399" s="7" t="s">
        <v>216</v>
      </c>
      <c r="B2399" s="7" t="s">
        <v>216</v>
      </c>
      <c r="C2399" s="7" t="n">
        <f aca="false">COUNTIFS('Duel Log'!AF$2:AF$5455,$A2399,'Duel Log'!AG$2:AG$5455,$B2399)</f>
        <v>1</v>
      </c>
      <c r="D2399" s="7" t="n">
        <f aca="false">COUNTIFS('Duel Log'!AF$2:AF$5455,$A2399,'Duel Log'!AG$2:AG$5455,$B2399,'Duel Log'!AH$2:AH$5455,"Win")</f>
        <v>1</v>
      </c>
      <c r="E2399" s="7" t="n">
        <f aca="false">COUNTIFS('Duel Log'!AF$2:AF$5455,$A2399,'Duel Log'!AG$2:AG$5455,$B2399,'Duel Log'!AH$2:AH$5455,"Loss")</f>
        <v>0</v>
      </c>
      <c r="F2399" s="7" t="n">
        <f aca="false">COUNTIFS('Duel Log'!AF$2:AF$5455,$A2399,'Duel Log'!AG$2:AG$5455,$B2399,'Duel Log'!AH$2:AH$5455,"Draw")</f>
        <v>0</v>
      </c>
      <c r="G2399" s="13" t="n">
        <f aca="false">IFERROR(D2399/C2399,"")</f>
        <v>1</v>
      </c>
    </row>
    <row r="2400" customFormat="false" ht="15" hidden="false" customHeight="true" outlineLevel="0" collapsed="false">
      <c r="A2400" s="7" t="s">
        <v>216</v>
      </c>
      <c r="B2400" s="7" t="s">
        <v>3438</v>
      </c>
      <c r="C2400" s="7" t="n">
        <f aca="false">COUNTIFS('Duel Log'!AF$2:AF$5455,$A2400,'Duel Log'!AG$2:AG$5455,$B2400)</f>
        <v>1</v>
      </c>
      <c r="D2400" s="7" t="n">
        <f aca="false">COUNTIFS('Duel Log'!AF$2:AF$5455,$A2400,'Duel Log'!AG$2:AG$5455,$B2400,'Duel Log'!AH$2:AH$5455,"Win")</f>
        <v>1</v>
      </c>
      <c r="E2400" s="7" t="n">
        <f aca="false">COUNTIFS('Duel Log'!AF$2:AF$5455,$A2400,'Duel Log'!AG$2:AG$5455,$B2400,'Duel Log'!AH$2:AH$5455,"Loss")</f>
        <v>0</v>
      </c>
      <c r="F2400" s="7" t="n">
        <f aca="false">COUNTIFS('Duel Log'!AF$2:AF$5455,$A2400,'Duel Log'!AG$2:AG$5455,$B2400,'Duel Log'!AH$2:AH$5455,"Draw")</f>
        <v>0</v>
      </c>
      <c r="G2400" s="13" t="n">
        <f aca="false">IFERROR(D2400/C2400,"")</f>
        <v>1</v>
      </c>
    </row>
    <row r="2401" customFormat="false" ht="15" hidden="false" customHeight="true" outlineLevel="0" collapsed="false">
      <c r="A2401" s="7" t="s">
        <v>216</v>
      </c>
      <c r="B2401" s="7" t="s">
        <v>492</v>
      </c>
      <c r="C2401" s="7" t="n">
        <f aca="false">COUNTIFS('Duel Log'!AF$2:AF$5455,$A2401,'Duel Log'!AG$2:AG$5455,$B2401)</f>
        <v>2</v>
      </c>
      <c r="D2401" s="7" t="n">
        <f aca="false">COUNTIFS('Duel Log'!AF$2:AF$5455,$A2401,'Duel Log'!AG$2:AG$5455,$B2401,'Duel Log'!AH$2:AH$5455,"Win")</f>
        <v>2</v>
      </c>
      <c r="E2401" s="7" t="n">
        <f aca="false">COUNTIFS('Duel Log'!AF$2:AF$5455,$A2401,'Duel Log'!AG$2:AG$5455,$B2401,'Duel Log'!AH$2:AH$5455,"Loss")</f>
        <v>0</v>
      </c>
      <c r="F2401" s="7" t="n">
        <f aca="false">COUNTIFS('Duel Log'!AF$2:AF$5455,$A2401,'Duel Log'!AG$2:AG$5455,$B2401,'Duel Log'!AH$2:AH$5455,"Draw")</f>
        <v>0</v>
      </c>
      <c r="G2401" s="13" t="n">
        <f aca="false">IFERROR(D2401/C2401,"")</f>
        <v>1</v>
      </c>
    </row>
    <row r="2402" customFormat="false" ht="15" hidden="false" customHeight="true" outlineLevel="0" collapsed="false">
      <c r="A2402" s="7" t="s">
        <v>216</v>
      </c>
      <c r="B2402" s="7" t="s">
        <v>217</v>
      </c>
      <c r="C2402" s="7" t="n">
        <f aca="false">COUNTIFS('Duel Log'!AF$2:AF$5455,$A2402,'Duel Log'!AG$2:AG$5455,$B2402)</f>
        <v>2</v>
      </c>
      <c r="D2402" s="7" t="n">
        <f aca="false">COUNTIFS('Duel Log'!AF$2:AF$5455,$A2402,'Duel Log'!AG$2:AG$5455,$B2402,'Duel Log'!AH$2:AH$5455,"Win")</f>
        <v>2</v>
      </c>
      <c r="E2402" s="7" t="n">
        <f aca="false">COUNTIFS('Duel Log'!AF$2:AF$5455,$A2402,'Duel Log'!AG$2:AG$5455,$B2402,'Duel Log'!AH$2:AH$5455,"Loss")</f>
        <v>0</v>
      </c>
      <c r="F2402" s="7" t="n">
        <f aca="false">COUNTIFS('Duel Log'!AF$2:AF$5455,$A2402,'Duel Log'!AG$2:AG$5455,$B2402,'Duel Log'!AH$2:AH$5455,"Draw")</f>
        <v>0</v>
      </c>
      <c r="G2402" s="13" t="n">
        <f aca="false">IFERROR(D2402/C2402,"")</f>
        <v>1</v>
      </c>
    </row>
    <row r="2403" customFormat="false" ht="15" hidden="false" customHeight="true" outlineLevel="0" collapsed="false">
      <c r="A2403" s="7" t="s">
        <v>216</v>
      </c>
      <c r="B2403" s="7" t="s">
        <v>776</v>
      </c>
      <c r="C2403" s="7" t="n">
        <f aca="false">COUNTIFS('Duel Log'!AF$2:AF$5455,$A2403,'Duel Log'!AG$2:AG$5455,$B2403)</f>
        <v>1</v>
      </c>
      <c r="D2403" s="7" t="n">
        <f aca="false">COUNTIFS('Duel Log'!AF$2:AF$5455,$A2403,'Duel Log'!AG$2:AG$5455,$B2403,'Duel Log'!AH$2:AH$5455,"Win")</f>
        <v>0</v>
      </c>
      <c r="E2403" s="7" t="n">
        <f aca="false">COUNTIFS('Duel Log'!AF$2:AF$5455,$A2403,'Duel Log'!AG$2:AG$5455,$B2403,'Duel Log'!AH$2:AH$5455,"Loss")</f>
        <v>1</v>
      </c>
      <c r="F2403" s="7" t="n">
        <f aca="false">COUNTIFS('Duel Log'!AF$2:AF$5455,$A2403,'Duel Log'!AG$2:AG$5455,$B2403,'Duel Log'!AH$2:AH$5455,"Draw")</f>
        <v>0</v>
      </c>
      <c r="G2403" s="13" t="n">
        <f aca="false">IFERROR(D2403/C2403,"")</f>
        <v>0</v>
      </c>
    </row>
    <row r="2404" customFormat="false" ht="15" hidden="false" customHeight="true" outlineLevel="0" collapsed="false">
      <c r="A2404" s="7" t="s">
        <v>216</v>
      </c>
      <c r="B2404" s="7" t="s">
        <v>380</v>
      </c>
      <c r="C2404" s="7" t="n">
        <f aca="false">COUNTIFS('Duel Log'!AF$2:AF$5455,$A2404,'Duel Log'!AG$2:AG$5455,$B2404)</f>
        <v>2</v>
      </c>
      <c r="D2404" s="7" t="n">
        <f aca="false">COUNTIFS('Duel Log'!AF$2:AF$5455,$A2404,'Duel Log'!AG$2:AG$5455,$B2404,'Duel Log'!AH$2:AH$5455,"Win")</f>
        <v>0</v>
      </c>
      <c r="E2404" s="7" t="n">
        <f aca="false">COUNTIFS('Duel Log'!AF$2:AF$5455,$A2404,'Duel Log'!AG$2:AG$5455,$B2404,'Duel Log'!AH$2:AH$5455,"Loss")</f>
        <v>2</v>
      </c>
      <c r="F2404" s="7" t="n">
        <f aca="false">COUNTIFS('Duel Log'!AF$2:AF$5455,$A2404,'Duel Log'!AG$2:AG$5455,$B2404,'Duel Log'!AH$2:AH$5455,"Draw")</f>
        <v>0</v>
      </c>
      <c r="G2404" s="13" t="n">
        <f aca="false">IFERROR(D2404/C2404,"")</f>
        <v>0</v>
      </c>
    </row>
    <row r="2405" customFormat="false" ht="15" hidden="false" customHeight="true" outlineLevel="0" collapsed="false">
      <c r="A2405" s="7" t="s">
        <v>216</v>
      </c>
      <c r="B2405" s="7" t="s">
        <v>1268</v>
      </c>
      <c r="C2405" s="7" t="n">
        <f aca="false">COUNTIFS('Duel Log'!AF$2:AF$5455,$A2405,'Duel Log'!AG$2:AG$5455,$B2405)</f>
        <v>1</v>
      </c>
      <c r="D2405" s="7" t="n">
        <f aca="false">COUNTIFS('Duel Log'!AF$2:AF$5455,$A2405,'Duel Log'!AG$2:AG$5455,$B2405,'Duel Log'!AH$2:AH$5455,"Win")</f>
        <v>1</v>
      </c>
      <c r="E2405" s="7" t="n">
        <f aca="false">COUNTIFS('Duel Log'!AF$2:AF$5455,$A2405,'Duel Log'!AG$2:AG$5455,$B2405,'Duel Log'!AH$2:AH$5455,"Loss")</f>
        <v>0</v>
      </c>
      <c r="F2405" s="7" t="n">
        <f aca="false">COUNTIFS('Duel Log'!AF$2:AF$5455,$A2405,'Duel Log'!AG$2:AG$5455,$B2405,'Duel Log'!AH$2:AH$5455,"Draw")</f>
        <v>0</v>
      </c>
      <c r="G2405" s="13" t="n">
        <f aca="false">IFERROR(D2405/C2405,"")</f>
        <v>1</v>
      </c>
    </row>
    <row r="2406" customFormat="false" ht="15" hidden="false" customHeight="true" outlineLevel="0" collapsed="false">
      <c r="A2406" s="7" t="s">
        <v>216</v>
      </c>
      <c r="B2406" s="7" t="s">
        <v>206</v>
      </c>
      <c r="C2406" s="7" t="n">
        <f aca="false">COUNTIFS('Duel Log'!AF$2:AF$5455,$A2406,'Duel Log'!AG$2:AG$5455,$B2406)</f>
        <v>4</v>
      </c>
      <c r="D2406" s="7" t="n">
        <f aca="false">COUNTIFS('Duel Log'!AF$2:AF$5455,$A2406,'Duel Log'!AG$2:AG$5455,$B2406,'Duel Log'!AH$2:AH$5455,"Win")</f>
        <v>4</v>
      </c>
      <c r="E2406" s="7" t="n">
        <f aca="false">COUNTIFS('Duel Log'!AF$2:AF$5455,$A2406,'Duel Log'!AG$2:AG$5455,$B2406,'Duel Log'!AH$2:AH$5455,"Loss")</f>
        <v>0</v>
      </c>
      <c r="F2406" s="7" t="n">
        <f aca="false">COUNTIFS('Duel Log'!AF$2:AF$5455,$A2406,'Duel Log'!AG$2:AG$5455,$B2406,'Duel Log'!AH$2:AH$5455,"Draw")</f>
        <v>0</v>
      </c>
      <c r="G2406" s="13" t="n">
        <f aca="false">IFERROR(D2406/C2406,"")</f>
        <v>1</v>
      </c>
    </row>
    <row r="2407" customFormat="false" ht="15" hidden="false" customHeight="true" outlineLevel="0" collapsed="false">
      <c r="A2407" s="7" t="s">
        <v>216</v>
      </c>
      <c r="B2407" s="7" t="s">
        <v>468</v>
      </c>
      <c r="C2407" s="7" t="n">
        <f aca="false">COUNTIFS('Duel Log'!AF$2:AF$5455,$A2407,'Duel Log'!AG$2:AG$5455,$B2407)</f>
        <v>1</v>
      </c>
      <c r="D2407" s="7" t="n">
        <f aca="false">COUNTIFS('Duel Log'!AF$2:AF$5455,$A2407,'Duel Log'!AG$2:AG$5455,$B2407,'Duel Log'!AH$2:AH$5455,"Win")</f>
        <v>1</v>
      </c>
      <c r="E2407" s="7" t="n">
        <f aca="false">COUNTIFS('Duel Log'!AF$2:AF$5455,$A2407,'Duel Log'!AG$2:AG$5455,$B2407,'Duel Log'!AH$2:AH$5455,"Loss")</f>
        <v>0</v>
      </c>
      <c r="F2407" s="7" t="n">
        <f aca="false">COUNTIFS('Duel Log'!AF$2:AF$5455,$A2407,'Duel Log'!AG$2:AG$5455,$B2407,'Duel Log'!AH$2:AH$5455,"Draw")</f>
        <v>0</v>
      </c>
      <c r="G2407" s="13" t="n">
        <f aca="false">IFERROR(D2407/C2407,"")</f>
        <v>1</v>
      </c>
    </row>
    <row r="2408" customFormat="false" ht="15" hidden="false" customHeight="true" outlineLevel="0" collapsed="false">
      <c r="A2408" s="7" t="s">
        <v>216</v>
      </c>
      <c r="B2408" s="7" t="s">
        <v>1861</v>
      </c>
      <c r="C2408" s="7" t="n">
        <f aca="false">COUNTIFS('Duel Log'!AF$2:AF$5455,$A2408,'Duel Log'!AG$2:AG$5455,$B2408)</f>
        <v>1</v>
      </c>
      <c r="D2408" s="7" t="n">
        <f aca="false">COUNTIFS('Duel Log'!AF$2:AF$5455,$A2408,'Duel Log'!AG$2:AG$5455,$B2408,'Duel Log'!AH$2:AH$5455,"Win")</f>
        <v>1</v>
      </c>
      <c r="E2408" s="7" t="n">
        <f aca="false">COUNTIFS('Duel Log'!AF$2:AF$5455,$A2408,'Duel Log'!AG$2:AG$5455,$B2408,'Duel Log'!AH$2:AH$5455,"Loss")</f>
        <v>0</v>
      </c>
      <c r="F2408" s="7" t="n">
        <f aca="false">COUNTIFS('Duel Log'!AF$2:AF$5455,$A2408,'Duel Log'!AG$2:AG$5455,$B2408,'Duel Log'!AH$2:AH$5455,"Draw")</f>
        <v>0</v>
      </c>
      <c r="G2408" s="13" t="n">
        <f aca="false">IFERROR(D2408/C2408,"")</f>
        <v>1</v>
      </c>
    </row>
    <row r="2409" customFormat="false" ht="15" hidden="false" customHeight="true" outlineLevel="0" collapsed="false">
      <c r="A2409" s="7" t="s">
        <v>216</v>
      </c>
      <c r="B2409" s="7" t="s">
        <v>635</v>
      </c>
      <c r="C2409" s="7" t="n">
        <f aca="false">COUNTIFS('Duel Log'!AF$2:AF$5455,$A2409,'Duel Log'!AG$2:AG$5455,$B2409)</f>
        <v>1</v>
      </c>
      <c r="D2409" s="7" t="n">
        <f aca="false">COUNTIFS('Duel Log'!AF$2:AF$5455,$A2409,'Duel Log'!AG$2:AG$5455,$B2409,'Duel Log'!AH$2:AH$5455,"Win")</f>
        <v>1</v>
      </c>
      <c r="E2409" s="7" t="n">
        <f aca="false">COUNTIFS('Duel Log'!AF$2:AF$5455,$A2409,'Duel Log'!AG$2:AG$5455,$B2409,'Duel Log'!AH$2:AH$5455,"Loss")</f>
        <v>0</v>
      </c>
      <c r="F2409" s="7" t="n">
        <f aca="false">COUNTIFS('Duel Log'!AF$2:AF$5455,$A2409,'Duel Log'!AG$2:AG$5455,$B2409,'Duel Log'!AH$2:AH$5455,"Draw")</f>
        <v>0</v>
      </c>
      <c r="G2409" s="13" t="n">
        <f aca="false">IFERROR(D2409/C2409,"")</f>
        <v>1</v>
      </c>
    </row>
    <row r="2410" customFormat="false" ht="15" hidden="false" customHeight="true" outlineLevel="0" collapsed="false">
      <c r="A2410" s="7" t="s">
        <v>216</v>
      </c>
      <c r="B2410" s="7" t="s">
        <v>462</v>
      </c>
      <c r="C2410" s="7" t="n">
        <f aca="false">COUNTIFS('Duel Log'!AF$2:AF$5455,$A2410,'Duel Log'!AG$2:AG$5455,$B2410)</f>
        <v>1</v>
      </c>
      <c r="D2410" s="7" t="n">
        <f aca="false">COUNTIFS('Duel Log'!AF$2:AF$5455,$A2410,'Duel Log'!AG$2:AG$5455,$B2410,'Duel Log'!AH$2:AH$5455,"Win")</f>
        <v>0</v>
      </c>
      <c r="E2410" s="7" t="n">
        <f aca="false">COUNTIFS('Duel Log'!AF$2:AF$5455,$A2410,'Duel Log'!AG$2:AG$5455,$B2410,'Duel Log'!AH$2:AH$5455,"Loss")</f>
        <v>1</v>
      </c>
      <c r="F2410" s="7" t="n">
        <f aca="false">COUNTIFS('Duel Log'!AF$2:AF$5455,$A2410,'Duel Log'!AG$2:AG$5455,$B2410,'Duel Log'!AH$2:AH$5455,"Draw")</f>
        <v>0</v>
      </c>
      <c r="G2410" s="13" t="n">
        <f aca="false">IFERROR(D2410/C2410,"")</f>
        <v>0</v>
      </c>
    </row>
    <row r="2411" customFormat="false" ht="15" hidden="false" customHeight="true" outlineLevel="0" collapsed="false">
      <c r="A2411" s="7" t="s">
        <v>216</v>
      </c>
      <c r="B2411" s="7" t="s">
        <v>120</v>
      </c>
      <c r="C2411" s="7" t="n">
        <f aca="false">COUNTIFS('Duel Log'!AF$2:AF$5455,$A2411,'Duel Log'!AG$2:AG$5455,$B2411)</f>
        <v>1</v>
      </c>
      <c r="D2411" s="7" t="n">
        <f aca="false">COUNTIFS('Duel Log'!AF$2:AF$5455,$A2411,'Duel Log'!AG$2:AG$5455,$B2411,'Duel Log'!AH$2:AH$5455,"Win")</f>
        <v>1</v>
      </c>
      <c r="E2411" s="7" t="n">
        <f aca="false">COUNTIFS('Duel Log'!AF$2:AF$5455,$A2411,'Duel Log'!AG$2:AG$5455,$B2411,'Duel Log'!AH$2:AH$5455,"Loss")</f>
        <v>0</v>
      </c>
      <c r="F2411" s="7" t="n">
        <f aca="false">COUNTIFS('Duel Log'!AF$2:AF$5455,$A2411,'Duel Log'!AG$2:AG$5455,$B2411,'Duel Log'!AH$2:AH$5455,"Draw")</f>
        <v>0</v>
      </c>
      <c r="G2411" s="13" t="n">
        <f aca="false">IFERROR(D2411/C2411,"")</f>
        <v>1</v>
      </c>
    </row>
    <row r="2412" customFormat="false" ht="15" hidden="false" customHeight="true" outlineLevel="0" collapsed="false">
      <c r="A2412" s="7" t="s">
        <v>216</v>
      </c>
      <c r="B2412" s="7" t="s">
        <v>2414</v>
      </c>
      <c r="C2412" s="7" t="n">
        <f aca="false">COUNTIFS('Duel Log'!AF$2:AF$5455,$A2412,'Duel Log'!AG$2:AG$5455,$B2412)</f>
        <v>1</v>
      </c>
      <c r="D2412" s="7" t="n">
        <f aca="false">COUNTIFS('Duel Log'!AF$2:AF$5455,$A2412,'Duel Log'!AG$2:AG$5455,$B2412,'Duel Log'!AH$2:AH$5455,"Win")</f>
        <v>0</v>
      </c>
      <c r="E2412" s="7" t="n">
        <f aca="false">COUNTIFS('Duel Log'!AF$2:AF$5455,$A2412,'Duel Log'!AG$2:AG$5455,$B2412,'Duel Log'!AH$2:AH$5455,"Loss")</f>
        <v>1</v>
      </c>
      <c r="F2412" s="7" t="n">
        <f aca="false">COUNTIFS('Duel Log'!AF$2:AF$5455,$A2412,'Duel Log'!AG$2:AG$5455,$B2412,'Duel Log'!AH$2:AH$5455,"Draw")</f>
        <v>0</v>
      </c>
      <c r="G2412" s="13" t="n">
        <f aca="false">IFERROR(D2412/C2412,"")</f>
        <v>0</v>
      </c>
    </row>
    <row r="2413" customFormat="false" ht="15" hidden="false" customHeight="true" outlineLevel="0" collapsed="false">
      <c r="A2413" s="7" t="s">
        <v>216</v>
      </c>
      <c r="B2413" s="7" t="s">
        <v>8068</v>
      </c>
      <c r="C2413" s="7" t="n">
        <f aca="false">COUNTIFS('Duel Log'!AF$2:AF$5455,$A2413,'Duel Log'!AG$2:AG$5455,$B2413)</f>
        <v>2</v>
      </c>
      <c r="D2413" s="7" t="n">
        <f aca="false">COUNTIFS('Duel Log'!AF$2:AF$5455,$A2413,'Duel Log'!AG$2:AG$5455,$B2413,'Duel Log'!AH$2:AH$5455,"Win")</f>
        <v>0</v>
      </c>
      <c r="E2413" s="7" t="n">
        <f aca="false">COUNTIFS('Duel Log'!AF$2:AF$5455,$A2413,'Duel Log'!AG$2:AG$5455,$B2413,'Duel Log'!AH$2:AH$5455,"Loss")</f>
        <v>2</v>
      </c>
      <c r="F2413" s="7" t="n">
        <f aca="false">COUNTIFS('Duel Log'!AF$2:AF$5455,$A2413,'Duel Log'!AG$2:AG$5455,$B2413,'Duel Log'!AH$2:AH$5455,"Draw")</f>
        <v>0</v>
      </c>
      <c r="G2413" s="13" t="n">
        <f aca="false">IFERROR(D2413/C2413,"")</f>
        <v>0</v>
      </c>
    </row>
    <row r="2414" customFormat="false" ht="15" hidden="false" customHeight="true" outlineLevel="0" collapsed="false">
      <c r="A2414" s="7" t="s">
        <v>216</v>
      </c>
      <c r="B2414" s="7" t="s">
        <v>4343</v>
      </c>
      <c r="C2414" s="7" t="n">
        <f aca="false">COUNTIFS('Duel Log'!AF$2:AF$5455,$A2414,'Duel Log'!AG$2:AG$5455,$B2414)</f>
        <v>2</v>
      </c>
      <c r="D2414" s="7" t="n">
        <f aca="false">COUNTIFS('Duel Log'!AF$2:AF$5455,$A2414,'Duel Log'!AG$2:AG$5455,$B2414,'Duel Log'!AH$2:AH$5455,"Win")</f>
        <v>0</v>
      </c>
      <c r="E2414" s="7" t="n">
        <f aca="false">COUNTIFS('Duel Log'!AF$2:AF$5455,$A2414,'Duel Log'!AG$2:AG$5455,$B2414,'Duel Log'!AH$2:AH$5455,"Loss")</f>
        <v>2</v>
      </c>
      <c r="F2414" s="7" t="n">
        <f aca="false">COUNTIFS('Duel Log'!AF$2:AF$5455,$A2414,'Duel Log'!AG$2:AG$5455,$B2414,'Duel Log'!AH$2:AH$5455,"Draw")</f>
        <v>0</v>
      </c>
      <c r="G2414" s="13" t="n">
        <f aca="false">IFERROR(D2414/C2414,"")</f>
        <v>0</v>
      </c>
    </row>
    <row r="2415" customFormat="false" ht="15" hidden="false" customHeight="true" outlineLevel="0" collapsed="false">
      <c r="A2415" s="7" t="s">
        <v>216</v>
      </c>
      <c r="B2415" s="7" t="s">
        <v>267</v>
      </c>
      <c r="C2415" s="7" t="n">
        <f aca="false">COUNTIFS('Duel Log'!AF$2:AF$5455,$A2415,'Duel Log'!AG$2:AG$5455,$B2415)</f>
        <v>1</v>
      </c>
      <c r="D2415" s="7" t="n">
        <f aca="false">COUNTIFS('Duel Log'!AF$2:AF$5455,$A2415,'Duel Log'!AG$2:AG$5455,$B2415,'Duel Log'!AH$2:AH$5455,"Win")</f>
        <v>1</v>
      </c>
      <c r="E2415" s="7" t="n">
        <f aca="false">COUNTIFS('Duel Log'!AF$2:AF$5455,$A2415,'Duel Log'!AG$2:AG$5455,$B2415,'Duel Log'!AH$2:AH$5455,"Loss")</f>
        <v>0</v>
      </c>
      <c r="F2415" s="7" t="n">
        <f aca="false">COUNTIFS('Duel Log'!AF$2:AF$5455,$A2415,'Duel Log'!AG$2:AG$5455,$B2415,'Duel Log'!AH$2:AH$5455,"Draw")</f>
        <v>0</v>
      </c>
      <c r="G2415" s="13" t="n">
        <f aca="false">IFERROR(D2415/C2415,"")</f>
        <v>1</v>
      </c>
    </row>
    <row r="2416" customFormat="false" ht="15" hidden="false" customHeight="true" outlineLevel="0" collapsed="false">
      <c r="A2416" s="7" t="s">
        <v>216</v>
      </c>
      <c r="B2416" s="7" t="s">
        <v>721</v>
      </c>
      <c r="C2416" s="7" t="n">
        <f aca="false">COUNTIFS('Duel Log'!AF$2:AF$5455,$A2416,'Duel Log'!AG$2:AG$5455,$B2416)</f>
        <v>4</v>
      </c>
      <c r="D2416" s="7" t="n">
        <f aca="false">COUNTIFS('Duel Log'!AF$2:AF$5455,$A2416,'Duel Log'!AG$2:AG$5455,$B2416,'Duel Log'!AH$2:AH$5455,"Win")</f>
        <v>3</v>
      </c>
      <c r="E2416" s="7" t="n">
        <f aca="false">COUNTIFS('Duel Log'!AF$2:AF$5455,$A2416,'Duel Log'!AG$2:AG$5455,$B2416,'Duel Log'!AH$2:AH$5455,"Loss")</f>
        <v>1</v>
      </c>
      <c r="F2416" s="7" t="n">
        <f aca="false">COUNTIFS('Duel Log'!AF$2:AF$5455,$A2416,'Duel Log'!AG$2:AG$5455,$B2416,'Duel Log'!AH$2:AH$5455,"Draw")</f>
        <v>0</v>
      </c>
      <c r="G2416" s="13" t="n">
        <f aca="false">IFERROR(D2416/C2416,"")</f>
        <v>0.75</v>
      </c>
    </row>
    <row r="2417" customFormat="false" ht="15" hidden="false" customHeight="true" outlineLevel="0" collapsed="false">
      <c r="A2417" s="7" t="s">
        <v>216</v>
      </c>
      <c r="B2417" s="7" t="s">
        <v>1500</v>
      </c>
      <c r="C2417" s="7" t="n">
        <f aca="false">COUNTIFS('Duel Log'!AF$2:AF$5455,$A2417,'Duel Log'!AG$2:AG$5455,$B2417)</f>
        <v>1</v>
      </c>
      <c r="D2417" s="7" t="n">
        <f aca="false">COUNTIFS('Duel Log'!AF$2:AF$5455,$A2417,'Duel Log'!AG$2:AG$5455,$B2417,'Duel Log'!AH$2:AH$5455,"Win")</f>
        <v>0</v>
      </c>
      <c r="E2417" s="7" t="n">
        <f aca="false">COUNTIFS('Duel Log'!AF$2:AF$5455,$A2417,'Duel Log'!AG$2:AG$5455,$B2417,'Duel Log'!AH$2:AH$5455,"Loss")</f>
        <v>1</v>
      </c>
      <c r="F2417" s="7" t="n">
        <f aca="false">COUNTIFS('Duel Log'!AF$2:AF$5455,$A2417,'Duel Log'!AG$2:AG$5455,$B2417,'Duel Log'!AH$2:AH$5455,"Draw")</f>
        <v>0</v>
      </c>
      <c r="G2417" s="13" t="n">
        <f aca="false">IFERROR(D2417/C2417,"")</f>
        <v>0</v>
      </c>
    </row>
    <row r="2418" customFormat="false" ht="15" hidden="false" customHeight="true" outlineLevel="0" collapsed="false">
      <c r="A2418" s="7" t="s">
        <v>216</v>
      </c>
      <c r="B2418" s="7" t="s">
        <v>3529</v>
      </c>
      <c r="C2418" s="7" t="n">
        <f aca="false">COUNTIFS('Duel Log'!AF$2:AF$5455,$A2418,'Duel Log'!AG$2:AG$5455,$B2418)</f>
        <v>1</v>
      </c>
      <c r="D2418" s="7" t="n">
        <f aca="false">COUNTIFS('Duel Log'!AF$2:AF$5455,$A2418,'Duel Log'!AG$2:AG$5455,$B2418,'Duel Log'!AH$2:AH$5455,"Win")</f>
        <v>1</v>
      </c>
      <c r="E2418" s="7" t="n">
        <f aca="false">COUNTIFS('Duel Log'!AF$2:AF$5455,$A2418,'Duel Log'!AG$2:AG$5455,$B2418,'Duel Log'!AH$2:AH$5455,"Loss")</f>
        <v>0</v>
      </c>
      <c r="F2418" s="7" t="n">
        <f aca="false">COUNTIFS('Duel Log'!AF$2:AF$5455,$A2418,'Duel Log'!AG$2:AG$5455,$B2418,'Duel Log'!AH$2:AH$5455,"Draw")</f>
        <v>0</v>
      </c>
      <c r="G2418" s="13" t="n">
        <f aca="false">IFERROR(D2418/C2418,"")</f>
        <v>1</v>
      </c>
    </row>
    <row r="2419" customFormat="false" ht="15" hidden="false" customHeight="true" outlineLevel="0" collapsed="false">
      <c r="A2419" s="7" t="s">
        <v>216</v>
      </c>
      <c r="B2419" s="7" t="s">
        <v>3210</v>
      </c>
      <c r="C2419" s="7" t="n">
        <f aca="false">COUNTIFS('Duel Log'!AF$2:AF$5455,$A2419,'Duel Log'!AG$2:AG$5455,$B2419)</f>
        <v>1</v>
      </c>
      <c r="D2419" s="7" t="n">
        <f aca="false">COUNTIFS('Duel Log'!AF$2:AF$5455,$A2419,'Duel Log'!AG$2:AG$5455,$B2419,'Duel Log'!AH$2:AH$5455,"Win")</f>
        <v>1</v>
      </c>
      <c r="E2419" s="7" t="n">
        <f aca="false">COUNTIFS('Duel Log'!AF$2:AF$5455,$A2419,'Duel Log'!AG$2:AG$5455,$B2419,'Duel Log'!AH$2:AH$5455,"Loss")</f>
        <v>0</v>
      </c>
      <c r="F2419" s="7" t="n">
        <f aca="false">COUNTIFS('Duel Log'!AF$2:AF$5455,$A2419,'Duel Log'!AG$2:AG$5455,$B2419,'Duel Log'!AH$2:AH$5455,"Draw")</f>
        <v>0</v>
      </c>
      <c r="G2419" s="13" t="n">
        <f aca="false">IFERROR(D2419/C2419,"")</f>
        <v>1</v>
      </c>
    </row>
    <row r="2420" customFormat="false" ht="15" hidden="false" customHeight="true" outlineLevel="0" collapsed="false">
      <c r="A2420" s="7" t="s">
        <v>216</v>
      </c>
      <c r="B2420" s="7" t="s">
        <v>7654</v>
      </c>
      <c r="C2420" s="7" t="n">
        <f aca="false">COUNTIFS('Duel Log'!AF$2:AF$5455,$A2420,'Duel Log'!AG$2:AG$5455,$B2420)</f>
        <v>1</v>
      </c>
      <c r="D2420" s="7" t="n">
        <f aca="false">COUNTIFS('Duel Log'!AF$2:AF$5455,$A2420,'Duel Log'!AG$2:AG$5455,$B2420,'Duel Log'!AH$2:AH$5455,"Win")</f>
        <v>0</v>
      </c>
      <c r="E2420" s="7" t="n">
        <f aca="false">COUNTIFS('Duel Log'!AF$2:AF$5455,$A2420,'Duel Log'!AG$2:AG$5455,$B2420,'Duel Log'!AH$2:AH$5455,"Loss")</f>
        <v>1</v>
      </c>
      <c r="F2420" s="7" t="n">
        <f aca="false">COUNTIFS('Duel Log'!AF$2:AF$5455,$A2420,'Duel Log'!AG$2:AG$5455,$B2420,'Duel Log'!AH$2:AH$5455,"Draw")</f>
        <v>0</v>
      </c>
      <c r="G2420" s="13" t="n">
        <f aca="false">IFERROR(D2420/C2420,"")</f>
        <v>0</v>
      </c>
    </row>
    <row r="2421" customFormat="false" ht="15" hidden="false" customHeight="true" outlineLevel="0" collapsed="false">
      <c r="A2421" s="7" t="s">
        <v>216</v>
      </c>
      <c r="B2421" s="7" t="s">
        <v>816</v>
      </c>
      <c r="C2421" s="7" t="n">
        <f aca="false">COUNTIFS('Duel Log'!AF$2:AF$5455,$A2421,'Duel Log'!AG$2:AG$5455,$B2421)</f>
        <v>2</v>
      </c>
      <c r="D2421" s="7" t="n">
        <f aca="false">COUNTIFS('Duel Log'!AF$2:AF$5455,$A2421,'Duel Log'!AG$2:AG$5455,$B2421,'Duel Log'!AH$2:AH$5455,"Win")</f>
        <v>2</v>
      </c>
      <c r="E2421" s="7" t="n">
        <f aca="false">COUNTIFS('Duel Log'!AF$2:AF$5455,$A2421,'Duel Log'!AG$2:AG$5455,$B2421,'Duel Log'!AH$2:AH$5455,"Loss")</f>
        <v>0</v>
      </c>
      <c r="F2421" s="7" t="n">
        <f aca="false">COUNTIFS('Duel Log'!AF$2:AF$5455,$A2421,'Duel Log'!AG$2:AG$5455,$B2421,'Duel Log'!AH$2:AH$5455,"Draw")</f>
        <v>0</v>
      </c>
      <c r="G2421" s="13" t="n">
        <f aca="false">IFERROR(D2421/C2421,"")</f>
        <v>1</v>
      </c>
    </row>
    <row r="2422" customFormat="false" ht="15" hidden="false" customHeight="true" outlineLevel="0" collapsed="false">
      <c r="A2422" s="7" t="s">
        <v>6053</v>
      </c>
      <c r="B2422" s="7" t="s">
        <v>6052</v>
      </c>
      <c r="C2422" s="7" t="n">
        <f aca="false">COUNTIFS('Duel Log'!AF$2:AF$5455,$A2422,'Duel Log'!AG$2:AG$5455,$B2422)</f>
        <v>1</v>
      </c>
      <c r="D2422" s="7" t="n">
        <f aca="false">COUNTIFS('Duel Log'!AF$2:AF$5455,$A2422,'Duel Log'!AG$2:AG$5455,$B2422,'Duel Log'!AH$2:AH$5455,"Win")</f>
        <v>0</v>
      </c>
      <c r="E2422" s="7" t="n">
        <f aca="false">COUNTIFS('Duel Log'!AF$2:AF$5455,$A2422,'Duel Log'!AG$2:AG$5455,$B2422,'Duel Log'!AH$2:AH$5455,"Loss")</f>
        <v>1</v>
      </c>
      <c r="F2422" s="7" t="n">
        <f aca="false">COUNTIFS('Duel Log'!AF$2:AF$5455,$A2422,'Duel Log'!AG$2:AG$5455,$B2422,'Duel Log'!AH$2:AH$5455,"Draw")</f>
        <v>0</v>
      </c>
      <c r="G2422" s="13" t="n">
        <f aca="false">IFERROR(D2422/C2422,"")</f>
        <v>0</v>
      </c>
    </row>
    <row r="2423" customFormat="false" ht="15" hidden="false" customHeight="true" outlineLevel="0" collapsed="false">
      <c r="A2423" s="7" t="s">
        <v>564</v>
      </c>
      <c r="B2423" s="7" t="s">
        <v>565</v>
      </c>
      <c r="C2423" s="7" t="n">
        <f aca="false">COUNTIFS('Duel Log'!AF$2:AF$5455,$A2423,'Duel Log'!AG$2:AG$5455,$B2423)</f>
        <v>2</v>
      </c>
      <c r="D2423" s="7" t="n">
        <f aca="false">COUNTIFS('Duel Log'!AF$2:AF$5455,$A2423,'Duel Log'!AG$2:AG$5455,$B2423,'Duel Log'!AH$2:AH$5455,"Win")</f>
        <v>0</v>
      </c>
      <c r="E2423" s="7" t="n">
        <f aca="false">COUNTIFS('Duel Log'!AF$2:AF$5455,$A2423,'Duel Log'!AG$2:AG$5455,$B2423,'Duel Log'!AH$2:AH$5455,"Loss")</f>
        <v>2</v>
      </c>
      <c r="F2423" s="7" t="n">
        <f aca="false">COUNTIFS('Duel Log'!AF$2:AF$5455,$A2423,'Duel Log'!AG$2:AG$5455,$B2423,'Duel Log'!AH$2:AH$5455,"Draw")</f>
        <v>0</v>
      </c>
      <c r="G2423" s="13" t="n">
        <f aca="false">IFERROR(D2423/C2423,"")</f>
        <v>0</v>
      </c>
    </row>
    <row r="2424" customFormat="false" ht="15" hidden="false" customHeight="true" outlineLevel="0" collapsed="false">
      <c r="A2424" s="7" t="s">
        <v>1666</v>
      </c>
      <c r="B2424" s="7" t="s">
        <v>217</v>
      </c>
      <c r="C2424" s="7" t="n">
        <f aca="false">COUNTIFS('Duel Log'!AF$2:AF$5455,$A2424,'Duel Log'!AG$2:AG$5455,$B2424)</f>
        <v>2</v>
      </c>
      <c r="D2424" s="7" t="n">
        <f aca="false">COUNTIFS('Duel Log'!AF$2:AF$5455,$A2424,'Duel Log'!AG$2:AG$5455,$B2424,'Duel Log'!AH$2:AH$5455,"Win")</f>
        <v>0</v>
      </c>
      <c r="E2424" s="7" t="n">
        <f aca="false">COUNTIFS('Duel Log'!AF$2:AF$5455,$A2424,'Duel Log'!AG$2:AG$5455,$B2424,'Duel Log'!AH$2:AH$5455,"Loss")</f>
        <v>2</v>
      </c>
      <c r="F2424" s="7" t="n">
        <f aca="false">COUNTIFS('Duel Log'!AF$2:AF$5455,$A2424,'Duel Log'!AG$2:AG$5455,$B2424,'Duel Log'!AH$2:AH$5455,"Draw")</f>
        <v>0</v>
      </c>
      <c r="G2424" s="13" t="n">
        <f aca="false">IFERROR(D2424/C2424,"")</f>
        <v>0</v>
      </c>
    </row>
    <row r="2425" customFormat="false" ht="15" hidden="false" customHeight="true" outlineLevel="0" collapsed="false">
      <c r="A2425" s="7" t="s">
        <v>1666</v>
      </c>
      <c r="B2425" s="7" t="s">
        <v>1050</v>
      </c>
      <c r="C2425" s="7" t="n">
        <f aca="false">COUNTIFS('Duel Log'!AF$2:AF$5455,$A2425,'Duel Log'!AG$2:AG$5455,$B2425)</f>
        <v>2</v>
      </c>
      <c r="D2425" s="7" t="n">
        <f aca="false">COUNTIFS('Duel Log'!AF$2:AF$5455,$A2425,'Duel Log'!AG$2:AG$5455,$B2425,'Duel Log'!AH$2:AH$5455,"Win")</f>
        <v>0</v>
      </c>
      <c r="E2425" s="7" t="n">
        <f aca="false">COUNTIFS('Duel Log'!AF$2:AF$5455,$A2425,'Duel Log'!AG$2:AG$5455,$B2425,'Duel Log'!AH$2:AH$5455,"Loss")</f>
        <v>2</v>
      </c>
      <c r="F2425" s="7" t="n">
        <f aca="false">COUNTIFS('Duel Log'!AF$2:AF$5455,$A2425,'Duel Log'!AG$2:AG$5455,$B2425,'Duel Log'!AH$2:AH$5455,"Draw")</f>
        <v>0</v>
      </c>
      <c r="G2425" s="13" t="n">
        <f aca="false">IFERROR(D2425/C2425,"")</f>
        <v>0</v>
      </c>
    </row>
    <row r="2426" customFormat="false" ht="15" hidden="false" customHeight="true" outlineLevel="0" collapsed="false">
      <c r="A2426" s="7" t="s">
        <v>1666</v>
      </c>
      <c r="B2426" s="7" t="s">
        <v>1704</v>
      </c>
      <c r="C2426" s="7" t="n">
        <f aca="false">COUNTIFS('Duel Log'!AF$2:AF$5455,$A2426,'Duel Log'!AG$2:AG$5455,$B2426)</f>
        <v>2</v>
      </c>
      <c r="D2426" s="7" t="n">
        <f aca="false">COUNTIFS('Duel Log'!AF$2:AF$5455,$A2426,'Duel Log'!AG$2:AG$5455,$B2426,'Duel Log'!AH$2:AH$5455,"Win")</f>
        <v>2</v>
      </c>
      <c r="E2426" s="7" t="n">
        <f aca="false">COUNTIFS('Duel Log'!AF$2:AF$5455,$A2426,'Duel Log'!AG$2:AG$5455,$B2426,'Duel Log'!AH$2:AH$5455,"Loss")</f>
        <v>0</v>
      </c>
      <c r="F2426" s="7" t="n">
        <f aca="false">COUNTIFS('Duel Log'!AF$2:AF$5455,$A2426,'Duel Log'!AG$2:AG$5455,$B2426,'Duel Log'!AH$2:AH$5455,"Draw")</f>
        <v>0</v>
      </c>
      <c r="G2426" s="13" t="n">
        <f aca="false">IFERROR(D2426/C2426,"")</f>
        <v>1</v>
      </c>
    </row>
    <row r="2427" customFormat="false" ht="15" hidden="false" customHeight="true" outlineLevel="0" collapsed="false">
      <c r="A2427" s="7" t="s">
        <v>4631</v>
      </c>
      <c r="B2427" s="7" t="s">
        <v>1858</v>
      </c>
      <c r="C2427" s="7" t="n">
        <f aca="false">COUNTIFS('Duel Log'!AF$2:AF$5455,$A2427,'Duel Log'!AG$2:AG$5455,$B2427)</f>
        <v>1</v>
      </c>
      <c r="D2427" s="7" t="n">
        <f aca="false">COUNTIFS('Duel Log'!AF$2:AF$5455,$A2427,'Duel Log'!AG$2:AG$5455,$B2427,'Duel Log'!AH$2:AH$5455,"Win")</f>
        <v>1</v>
      </c>
      <c r="E2427" s="7" t="n">
        <f aca="false">COUNTIFS('Duel Log'!AF$2:AF$5455,$A2427,'Duel Log'!AG$2:AG$5455,$B2427,'Duel Log'!AH$2:AH$5455,"Loss")</f>
        <v>0</v>
      </c>
      <c r="F2427" s="7" t="n">
        <f aca="false">COUNTIFS('Duel Log'!AF$2:AF$5455,$A2427,'Duel Log'!AG$2:AG$5455,$B2427,'Duel Log'!AH$2:AH$5455,"Draw")</f>
        <v>0</v>
      </c>
      <c r="G2427" s="13" t="n">
        <f aca="false">IFERROR(D2427/C2427,"")</f>
        <v>1</v>
      </c>
    </row>
    <row r="2428" customFormat="false" ht="15" hidden="false" customHeight="true" outlineLevel="0" collapsed="false">
      <c r="A2428" s="7" t="s">
        <v>3399</v>
      </c>
      <c r="B2428" s="7" t="s">
        <v>1050</v>
      </c>
      <c r="C2428" s="7" t="n">
        <f aca="false">COUNTIFS('Duel Log'!AF$2:AF$5455,$A2428,'Duel Log'!AG$2:AG$5455,$B2428)</f>
        <v>2</v>
      </c>
      <c r="D2428" s="7" t="n">
        <f aca="false">COUNTIFS('Duel Log'!AF$2:AF$5455,$A2428,'Duel Log'!AG$2:AG$5455,$B2428,'Duel Log'!AH$2:AH$5455,"Win")</f>
        <v>2</v>
      </c>
      <c r="E2428" s="7" t="n">
        <f aca="false">COUNTIFS('Duel Log'!AF$2:AF$5455,$A2428,'Duel Log'!AG$2:AG$5455,$B2428,'Duel Log'!AH$2:AH$5455,"Loss")</f>
        <v>0</v>
      </c>
      <c r="F2428" s="7" t="n">
        <f aca="false">COUNTIFS('Duel Log'!AF$2:AF$5455,$A2428,'Duel Log'!AG$2:AG$5455,$B2428,'Duel Log'!AH$2:AH$5455,"Draw")</f>
        <v>0</v>
      </c>
      <c r="G2428" s="13" t="n">
        <f aca="false">IFERROR(D2428/C2428,"")</f>
        <v>1</v>
      </c>
    </row>
    <row r="2429" customFormat="false" ht="15" hidden="false" customHeight="true" outlineLevel="0" collapsed="false">
      <c r="A2429" s="7" t="s">
        <v>469</v>
      </c>
      <c r="B2429" s="7" t="s">
        <v>468</v>
      </c>
      <c r="C2429" s="7" t="n">
        <f aca="false">COUNTIFS('Duel Log'!AF$2:AF$5455,$A2429,'Duel Log'!AG$2:AG$5455,$B2429)</f>
        <v>1</v>
      </c>
      <c r="D2429" s="7" t="n">
        <f aca="false">COUNTIFS('Duel Log'!AF$2:AF$5455,$A2429,'Duel Log'!AG$2:AG$5455,$B2429,'Duel Log'!AH$2:AH$5455,"Win")</f>
        <v>0</v>
      </c>
      <c r="E2429" s="7" t="n">
        <f aca="false">COUNTIFS('Duel Log'!AF$2:AF$5455,$A2429,'Duel Log'!AG$2:AG$5455,$B2429,'Duel Log'!AH$2:AH$5455,"Loss")</f>
        <v>1</v>
      </c>
      <c r="F2429" s="7" t="n">
        <f aca="false">COUNTIFS('Duel Log'!AF$2:AF$5455,$A2429,'Duel Log'!AG$2:AG$5455,$B2429,'Duel Log'!AH$2:AH$5455,"Draw")</f>
        <v>0</v>
      </c>
      <c r="G2429" s="13" t="n">
        <f aca="false">IFERROR(D2429/C2429,"")</f>
        <v>0</v>
      </c>
    </row>
    <row r="2430" customFormat="false" ht="15" hidden="false" customHeight="true" outlineLevel="0" collapsed="false">
      <c r="A2430" s="7" t="s">
        <v>134</v>
      </c>
      <c r="B2430" s="7" t="s">
        <v>134</v>
      </c>
      <c r="C2430" s="7" t="n">
        <f aca="false">COUNTIFS('Duel Log'!AF$2:AF$5455,$A2430,'Duel Log'!AG$2:AG$5455,$B2430)</f>
        <v>4</v>
      </c>
      <c r="D2430" s="7" t="n">
        <f aca="false">COUNTIFS('Duel Log'!AF$2:AF$5455,$A2430,'Duel Log'!AG$2:AG$5455,$B2430,'Duel Log'!AH$2:AH$5455,"Win")</f>
        <v>2</v>
      </c>
      <c r="E2430" s="7" t="n">
        <f aca="false">COUNTIFS('Duel Log'!AF$2:AF$5455,$A2430,'Duel Log'!AG$2:AG$5455,$B2430,'Duel Log'!AH$2:AH$5455,"Loss")</f>
        <v>2</v>
      </c>
      <c r="F2430" s="7" t="n">
        <f aca="false">COUNTIFS('Duel Log'!AF$2:AF$5455,$A2430,'Duel Log'!AG$2:AG$5455,$B2430,'Duel Log'!AH$2:AH$5455,"Draw")</f>
        <v>0</v>
      </c>
      <c r="G2430" s="13" t="n">
        <f aca="false">IFERROR(D2430/C2430,"")</f>
        <v>0.5</v>
      </c>
    </row>
    <row r="2431" customFormat="false" ht="15" hidden="false" customHeight="true" outlineLevel="0" collapsed="false">
      <c r="A2431" s="7" t="s">
        <v>134</v>
      </c>
      <c r="B2431" s="7" t="s">
        <v>1913</v>
      </c>
      <c r="C2431" s="7" t="n">
        <f aca="false">COUNTIFS('Duel Log'!AF$2:AF$5455,$A2431,'Duel Log'!AG$2:AG$5455,$B2431)</f>
        <v>1</v>
      </c>
      <c r="D2431" s="7" t="n">
        <f aca="false">COUNTIFS('Duel Log'!AF$2:AF$5455,$A2431,'Duel Log'!AG$2:AG$5455,$B2431,'Duel Log'!AH$2:AH$5455,"Win")</f>
        <v>0</v>
      </c>
      <c r="E2431" s="7" t="n">
        <f aca="false">COUNTIFS('Duel Log'!AF$2:AF$5455,$A2431,'Duel Log'!AG$2:AG$5455,$B2431,'Duel Log'!AH$2:AH$5455,"Loss")</f>
        <v>1</v>
      </c>
      <c r="F2431" s="7" t="n">
        <f aca="false">COUNTIFS('Duel Log'!AF$2:AF$5455,$A2431,'Duel Log'!AG$2:AG$5455,$B2431,'Duel Log'!AH$2:AH$5455,"Draw")</f>
        <v>0</v>
      </c>
      <c r="G2431" s="13" t="n">
        <f aca="false">IFERROR(D2431/C2431,"")</f>
        <v>0</v>
      </c>
    </row>
    <row r="2432" customFormat="false" ht="15" hidden="false" customHeight="true" outlineLevel="0" collapsed="false">
      <c r="A2432" s="7" t="s">
        <v>134</v>
      </c>
      <c r="B2432" s="7" t="s">
        <v>7503</v>
      </c>
      <c r="C2432" s="7" t="n">
        <f aca="false">COUNTIFS('Duel Log'!AF$2:AF$5455,$A2432,'Duel Log'!AG$2:AG$5455,$B2432)</f>
        <v>1</v>
      </c>
      <c r="D2432" s="7" t="n">
        <f aca="false">COUNTIFS('Duel Log'!AF$2:AF$5455,$A2432,'Duel Log'!AG$2:AG$5455,$B2432,'Duel Log'!AH$2:AH$5455,"Win")</f>
        <v>1</v>
      </c>
      <c r="E2432" s="7" t="n">
        <f aca="false">COUNTIFS('Duel Log'!AF$2:AF$5455,$A2432,'Duel Log'!AG$2:AG$5455,$B2432,'Duel Log'!AH$2:AH$5455,"Loss")</f>
        <v>0</v>
      </c>
      <c r="F2432" s="7" t="n">
        <f aca="false">COUNTIFS('Duel Log'!AF$2:AF$5455,$A2432,'Duel Log'!AG$2:AG$5455,$B2432,'Duel Log'!AH$2:AH$5455,"Draw")</f>
        <v>0</v>
      </c>
      <c r="G2432" s="13" t="n">
        <f aca="false">IFERROR(D2432/C2432,"")</f>
        <v>1</v>
      </c>
    </row>
    <row r="2433" customFormat="false" ht="15" hidden="false" customHeight="true" outlineLevel="0" collapsed="false">
      <c r="A2433" s="7" t="s">
        <v>134</v>
      </c>
      <c r="B2433" s="7" t="s">
        <v>1036</v>
      </c>
      <c r="C2433" s="7" t="n">
        <f aca="false">COUNTIFS('Duel Log'!AF$2:AF$5455,$A2433,'Duel Log'!AG$2:AG$5455,$B2433)</f>
        <v>1</v>
      </c>
      <c r="D2433" s="7" t="n">
        <f aca="false">COUNTIFS('Duel Log'!AF$2:AF$5455,$A2433,'Duel Log'!AG$2:AG$5455,$B2433,'Duel Log'!AH$2:AH$5455,"Win")</f>
        <v>1</v>
      </c>
      <c r="E2433" s="7" t="n">
        <f aca="false">COUNTIFS('Duel Log'!AF$2:AF$5455,$A2433,'Duel Log'!AG$2:AG$5455,$B2433,'Duel Log'!AH$2:AH$5455,"Loss")</f>
        <v>0</v>
      </c>
      <c r="F2433" s="7" t="n">
        <f aca="false">COUNTIFS('Duel Log'!AF$2:AF$5455,$A2433,'Duel Log'!AG$2:AG$5455,$B2433,'Duel Log'!AH$2:AH$5455,"Draw")</f>
        <v>0</v>
      </c>
      <c r="G2433" s="13" t="n">
        <f aca="false">IFERROR(D2433/C2433,"")</f>
        <v>1</v>
      </c>
    </row>
    <row r="2434" customFormat="false" ht="15" hidden="false" customHeight="true" outlineLevel="0" collapsed="false">
      <c r="A2434" s="7" t="s">
        <v>134</v>
      </c>
      <c r="B2434" s="7" t="s">
        <v>662</v>
      </c>
      <c r="C2434" s="7" t="n">
        <f aca="false">COUNTIFS('Duel Log'!AF$2:AF$5455,$A2434,'Duel Log'!AG$2:AG$5455,$B2434)</f>
        <v>2</v>
      </c>
      <c r="D2434" s="7" t="n">
        <f aca="false">COUNTIFS('Duel Log'!AF$2:AF$5455,$A2434,'Duel Log'!AG$2:AG$5455,$B2434,'Duel Log'!AH$2:AH$5455,"Win")</f>
        <v>0</v>
      </c>
      <c r="E2434" s="7" t="n">
        <f aca="false">COUNTIFS('Duel Log'!AF$2:AF$5455,$A2434,'Duel Log'!AG$2:AG$5455,$B2434,'Duel Log'!AH$2:AH$5455,"Loss")</f>
        <v>2</v>
      </c>
      <c r="F2434" s="7" t="n">
        <f aca="false">COUNTIFS('Duel Log'!AF$2:AF$5455,$A2434,'Duel Log'!AG$2:AG$5455,$B2434,'Duel Log'!AH$2:AH$5455,"Draw")</f>
        <v>0</v>
      </c>
      <c r="G2434" s="13" t="n">
        <f aca="false">IFERROR(D2434/C2434,"")</f>
        <v>0</v>
      </c>
    </row>
    <row r="2435" customFormat="false" ht="15" hidden="false" customHeight="true" outlineLevel="0" collapsed="false">
      <c r="A2435" s="7" t="s">
        <v>134</v>
      </c>
      <c r="B2435" s="7" t="s">
        <v>2592</v>
      </c>
      <c r="C2435" s="7" t="n">
        <f aca="false">COUNTIFS('Duel Log'!AF$2:AF$5455,$A2435,'Duel Log'!AG$2:AG$5455,$B2435)</f>
        <v>2</v>
      </c>
      <c r="D2435" s="7" t="n">
        <f aca="false">COUNTIFS('Duel Log'!AF$2:AF$5455,$A2435,'Duel Log'!AG$2:AG$5455,$B2435,'Duel Log'!AH$2:AH$5455,"Win")</f>
        <v>2</v>
      </c>
      <c r="E2435" s="7" t="n">
        <f aca="false">COUNTIFS('Duel Log'!AF$2:AF$5455,$A2435,'Duel Log'!AG$2:AG$5455,$B2435,'Duel Log'!AH$2:AH$5455,"Loss")</f>
        <v>0</v>
      </c>
      <c r="F2435" s="7" t="n">
        <f aca="false">COUNTIFS('Duel Log'!AF$2:AF$5455,$A2435,'Duel Log'!AG$2:AG$5455,$B2435,'Duel Log'!AH$2:AH$5455,"Draw")</f>
        <v>0</v>
      </c>
      <c r="G2435" s="13" t="n">
        <f aca="false">IFERROR(D2435/C2435,"")</f>
        <v>1</v>
      </c>
    </row>
    <row r="2436" customFormat="false" ht="15" hidden="false" customHeight="true" outlineLevel="0" collapsed="false">
      <c r="A2436" s="7" t="s">
        <v>134</v>
      </c>
      <c r="B2436" s="7" t="s">
        <v>429</v>
      </c>
      <c r="C2436" s="7" t="n">
        <f aca="false">COUNTIFS('Duel Log'!AF$2:AF$5455,$A2436,'Duel Log'!AG$2:AG$5455,$B2436)</f>
        <v>3</v>
      </c>
      <c r="D2436" s="7" t="n">
        <f aca="false">COUNTIFS('Duel Log'!AF$2:AF$5455,$A2436,'Duel Log'!AG$2:AG$5455,$B2436,'Duel Log'!AH$2:AH$5455,"Win")</f>
        <v>1</v>
      </c>
      <c r="E2436" s="7" t="n">
        <f aca="false">COUNTIFS('Duel Log'!AF$2:AF$5455,$A2436,'Duel Log'!AG$2:AG$5455,$B2436,'Duel Log'!AH$2:AH$5455,"Loss")</f>
        <v>2</v>
      </c>
      <c r="F2436" s="7" t="n">
        <f aca="false">COUNTIFS('Duel Log'!AF$2:AF$5455,$A2436,'Duel Log'!AG$2:AG$5455,$B2436,'Duel Log'!AH$2:AH$5455,"Draw")</f>
        <v>0</v>
      </c>
      <c r="G2436" s="13" t="n">
        <f aca="false">IFERROR(D2436/C2436,"")</f>
        <v>0.333333333333333</v>
      </c>
    </row>
    <row r="2437" customFormat="false" ht="15" hidden="false" customHeight="true" outlineLevel="0" collapsed="false">
      <c r="A2437" s="7" t="s">
        <v>134</v>
      </c>
      <c r="B2437" s="7" t="s">
        <v>180</v>
      </c>
      <c r="C2437" s="7" t="n">
        <f aca="false">COUNTIFS('Duel Log'!AF$2:AF$5455,$A2437,'Duel Log'!AG$2:AG$5455,$B2437)</f>
        <v>9</v>
      </c>
      <c r="D2437" s="7" t="n">
        <f aca="false">COUNTIFS('Duel Log'!AF$2:AF$5455,$A2437,'Duel Log'!AG$2:AG$5455,$B2437,'Duel Log'!AH$2:AH$5455,"Win")</f>
        <v>6</v>
      </c>
      <c r="E2437" s="7" t="n">
        <f aca="false">COUNTIFS('Duel Log'!AF$2:AF$5455,$A2437,'Duel Log'!AG$2:AG$5455,$B2437,'Duel Log'!AH$2:AH$5455,"Loss")</f>
        <v>3</v>
      </c>
      <c r="F2437" s="7" t="n">
        <f aca="false">COUNTIFS('Duel Log'!AF$2:AF$5455,$A2437,'Duel Log'!AG$2:AG$5455,$B2437,'Duel Log'!AH$2:AH$5455,"Draw")</f>
        <v>0</v>
      </c>
      <c r="G2437" s="13" t="n">
        <f aca="false">IFERROR(D2437/C2437,"")</f>
        <v>0.666666666666667</v>
      </c>
    </row>
    <row r="2438" customFormat="false" ht="15" hidden="false" customHeight="true" outlineLevel="0" collapsed="false">
      <c r="A2438" s="7" t="s">
        <v>134</v>
      </c>
      <c r="B2438" s="7" t="s">
        <v>1467</v>
      </c>
      <c r="C2438" s="7" t="n">
        <f aca="false">COUNTIFS('Duel Log'!AF$2:AF$5455,$A2438,'Duel Log'!AG$2:AG$5455,$B2438)</f>
        <v>1</v>
      </c>
      <c r="D2438" s="7" t="n">
        <f aca="false">COUNTIFS('Duel Log'!AF$2:AF$5455,$A2438,'Duel Log'!AG$2:AG$5455,$B2438,'Duel Log'!AH$2:AH$5455,"Win")</f>
        <v>1</v>
      </c>
      <c r="E2438" s="7" t="n">
        <f aca="false">COUNTIFS('Duel Log'!AF$2:AF$5455,$A2438,'Duel Log'!AG$2:AG$5455,$B2438,'Duel Log'!AH$2:AH$5455,"Loss")</f>
        <v>0</v>
      </c>
      <c r="F2438" s="7" t="n">
        <f aca="false">COUNTIFS('Duel Log'!AF$2:AF$5455,$A2438,'Duel Log'!AG$2:AG$5455,$B2438,'Duel Log'!AH$2:AH$5455,"Draw")</f>
        <v>0</v>
      </c>
      <c r="G2438" s="13" t="n">
        <f aca="false">IFERROR(D2438/C2438,"")</f>
        <v>1</v>
      </c>
    </row>
    <row r="2439" customFormat="false" ht="15" hidden="false" customHeight="true" outlineLevel="0" collapsed="false">
      <c r="A2439" s="7" t="s">
        <v>134</v>
      </c>
      <c r="B2439" s="7" t="s">
        <v>589</v>
      </c>
      <c r="C2439" s="7" t="n">
        <f aca="false">COUNTIFS('Duel Log'!AF$2:AF$5455,$A2439,'Duel Log'!AG$2:AG$5455,$B2439)</f>
        <v>2</v>
      </c>
      <c r="D2439" s="7" t="n">
        <f aca="false">COUNTIFS('Duel Log'!AF$2:AF$5455,$A2439,'Duel Log'!AG$2:AG$5455,$B2439,'Duel Log'!AH$2:AH$5455,"Win")</f>
        <v>2</v>
      </c>
      <c r="E2439" s="7" t="n">
        <f aca="false">COUNTIFS('Duel Log'!AF$2:AF$5455,$A2439,'Duel Log'!AG$2:AG$5455,$B2439,'Duel Log'!AH$2:AH$5455,"Loss")</f>
        <v>0</v>
      </c>
      <c r="F2439" s="7" t="n">
        <f aca="false">COUNTIFS('Duel Log'!AF$2:AF$5455,$A2439,'Duel Log'!AG$2:AG$5455,$B2439,'Duel Log'!AH$2:AH$5455,"Draw")</f>
        <v>0</v>
      </c>
      <c r="G2439" s="13" t="n">
        <f aca="false">IFERROR(D2439/C2439,"")</f>
        <v>1</v>
      </c>
    </row>
    <row r="2440" customFormat="false" ht="15" hidden="false" customHeight="true" outlineLevel="0" collapsed="false">
      <c r="A2440" s="7" t="s">
        <v>134</v>
      </c>
      <c r="B2440" s="7" t="s">
        <v>1058</v>
      </c>
      <c r="C2440" s="7" t="n">
        <f aca="false">COUNTIFS('Duel Log'!AF$2:AF$5455,$A2440,'Duel Log'!AG$2:AG$5455,$B2440)</f>
        <v>2</v>
      </c>
      <c r="D2440" s="7" t="n">
        <f aca="false">COUNTIFS('Duel Log'!AF$2:AF$5455,$A2440,'Duel Log'!AG$2:AG$5455,$B2440,'Duel Log'!AH$2:AH$5455,"Win")</f>
        <v>2</v>
      </c>
      <c r="E2440" s="7" t="n">
        <f aca="false">COUNTIFS('Duel Log'!AF$2:AF$5455,$A2440,'Duel Log'!AG$2:AG$5455,$B2440,'Duel Log'!AH$2:AH$5455,"Loss")</f>
        <v>0</v>
      </c>
      <c r="F2440" s="7" t="n">
        <f aca="false">COUNTIFS('Duel Log'!AF$2:AF$5455,$A2440,'Duel Log'!AG$2:AG$5455,$B2440,'Duel Log'!AH$2:AH$5455,"Draw")</f>
        <v>0</v>
      </c>
      <c r="G2440" s="13" t="n">
        <f aca="false">IFERROR(D2440/C2440,"")</f>
        <v>1</v>
      </c>
    </row>
    <row r="2441" customFormat="false" ht="15" hidden="false" customHeight="true" outlineLevel="0" collapsed="false">
      <c r="A2441" s="7" t="s">
        <v>134</v>
      </c>
      <c r="B2441" s="7" t="s">
        <v>380</v>
      </c>
      <c r="C2441" s="7" t="n">
        <f aca="false">COUNTIFS('Duel Log'!AF$2:AF$5455,$A2441,'Duel Log'!AG$2:AG$5455,$B2441)</f>
        <v>3</v>
      </c>
      <c r="D2441" s="7" t="n">
        <f aca="false">COUNTIFS('Duel Log'!AF$2:AF$5455,$A2441,'Duel Log'!AG$2:AG$5455,$B2441,'Duel Log'!AH$2:AH$5455,"Win")</f>
        <v>1</v>
      </c>
      <c r="E2441" s="7" t="n">
        <f aca="false">COUNTIFS('Duel Log'!AF$2:AF$5455,$A2441,'Duel Log'!AG$2:AG$5455,$B2441,'Duel Log'!AH$2:AH$5455,"Loss")</f>
        <v>2</v>
      </c>
      <c r="F2441" s="7" t="n">
        <f aca="false">COUNTIFS('Duel Log'!AF$2:AF$5455,$A2441,'Duel Log'!AG$2:AG$5455,$B2441,'Duel Log'!AH$2:AH$5455,"Draw")</f>
        <v>0</v>
      </c>
      <c r="G2441" s="13" t="n">
        <f aca="false">IFERROR(D2441/C2441,"")</f>
        <v>0.333333333333333</v>
      </c>
    </row>
    <row r="2442" customFormat="false" ht="15" hidden="false" customHeight="true" outlineLevel="0" collapsed="false">
      <c r="A2442" s="7" t="s">
        <v>134</v>
      </c>
      <c r="B2442" s="7" t="s">
        <v>859</v>
      </c>
      <c r="C2442" s="7" t="n">
        <f aca="false">COUNTIFS('Duel Log'!AF$2:AF$5455,$A2442,'Duel Log'!AG$2:AG$5455,$B2442)</f>
        <v>1</v>
      </c>
      <c r="D2442" s="7" t="n">
        <f aca="false">COUNTIFS('Duel Log'!AF$2:AF$5455,$A2442,'Duel Log'!AG$2:AG$5455,$B2442,'Duel Log'!AH$2:AH$5455,"Win")</f>
        <v>1</v>
      </c>
      <c r="E2442" s="7" t="n">
        <f aca="false">COUNTIFS('Duel Log'!AF$2:AF$5455,$A2442,'Duel Log'!AG$2:AG$5455,$B2442,'Duel Log'!AH$2:AH$5455,"Loss")</f>
        <v>0</v>
      </c>
      <c r="F2442" s="7" t="n">
        <f aca="false">COUNTIFS('Duel Log'!AF$2:AF$5455,$A2442,'Duel Log'!AG$2:AG$5455,$B2442,'Duel Log'!AH$2:AH$5455,"Draw")</f>
        <v>0</v>
      </c>
      <c r="G2442" s="13" t="n">
        <f aca="false">IFERROR(D2442/C2442,"")</f>
        <v>1</v>
      </c>
    </row>
    <row r="2443" customFormat="false" ht="15" hidden="false" customHeight="true" outlineLevel="0" collapsed="false">
      <c r="A2443" s="7" t="s">
        <v>134</v>
      </c>
      <c r="B2443" s="7" t="s">
        <v>415</v>
      </c>
      <c r="C2443" s="7" t="n">
        <f aca="false">COUNTIFS('Duel Log'!AF$2:AF$5455,$A2443,'Duel Log'!AG$2:AG$5455,$B2443)</f>
        <v>1</v>
      </c>
      <c r="D2443" s="7" t="n">
        <f aca="false">COUNTIFS('Duel Log'!AF$2:AF$5455,$A2443,'Duel Log'!AG$2:AG$5455,$B2443,'Duel Log'!AH$2:AH$5455,"Win")</f>
        <v>0</v>
      </c>
      <c r="E2443" s="7" t="n">
        <f aca="false">COUNTIFS('Duel Log'!AF$2:AF$5455,$A2443,'Duel Log'!AG$2:AG$5455,$B2443,'Duel Log'!AH$2:AH$5455,"Loss")</f>
        <v>1</v>
      </c>
      <c r="F2443" s="7" t="n">
        <f aca="false">COUNTIFS('Duel Log'!AF$2:AF$5455,$A2443,'Duel Log'!AG$2:AG$5455,$B2443,'Duel Log'!AH$2:AH$5455,"Draw")</f>
        <v>0</v>
      </c>
      <c r="G2443" s="13" t="n">
        <f aca="false">IFERROR(D2443/C2443,"")</f>
        <v>0</v>
      </c>
    </row>
    <row r="2444" customFormat="false" ht="15" hidden="false" customHeight="true" outlineLevel="0" collapsed="false">
      <c r="A2444" s="7" t="s">
        <v>134</v>
      </c>
      <c r="B2444" s="7" t="s">
        <v>1311</v>
      </c>
      <c r="C2444" s="7" t="n">
        <f aca="false">COUNTIFS('Duel Log'!AF$2:AF$5455,$A2444,'Duel Log'!AG$2:AG$5455,$B2444)</f>
        <v>2</v>
      </c>
      <c r="D2444" s="7" t="n">
        <f aca="false">COUNTIFS('Duel Log'!AF$2:AF$5455,$A2444,'Duel Log'!AG$2:AG$5455,$B2444,'Duel Log'!AH$2:AH$5455,"Win")</f>
        <v>2</v>
      </c>
      <c r="E2444" s="7" t="n">
        <f aca="false">COUNTIFS('Duel Log'!AF$2:AF$5455,$A2444,'Duel Log'!AG$2:AG$5455,$B2444,'Duel Log'!AH$2:AH$5455,"Loss")</f>
        <v>0</v>
      </c>
      <c r="F2444" s="7" t="n">
        <f aca="false">COUNTIFS('Duel Log'!AF$2:AF$5455,$A2444,'Duel Log'!AG$2:AG$5455,$B2444,'Duel Log'!AH$2:AH$5455,"Draw")</f>
        <v>0</v>
      </c>
      <c r="G2444" s="13" t="n">
        <f aca="false">IFERROR(D2444/C2444,"")</f>
        <v>1</v>
      </c>
    </row>
    <row r="2445" customFormat="false" ht="15" hidden="false" customHeight="true" outlineLevel="0" collapsed="false">
      <c r="A2445" s="7" t="s">
        <v>134</v>
      </c>
      <c r="B2445" s="7" t="s">
        <v>1782</v>
      </c>
      <c r="C2445" s="7" t="n">
        <f aca="false">COUNTIFS('Duel Log'!AF$2:AF$5455,$A2445,'Duel Log'!AG$2:AG$5455,$B2445)</f>
        <v>1</v>
      </c>
      <c r="D2445" s="7" t="n">
        <f aca="false">COUNTIFS('Duel Log'!AF$2:AF$5455,$A2445,'Duel Log'!AG$2:AG$5455,$B2445,'Duel Log'!AH$2:AH$5455,"Win")</f>
        <v>0</v>
      </c>
      <c r="E2445" s="7" t="n">
        <f aca="false">COUNTIFS('Duel Log'!AF$2:AF$5455,$A2445,'Duel Log'!AG$2:AG$5455,$B2445,'Duel Log'!AH$2:AH$5455,"Loss")</f>
        <v>1</v>
      </c>
      <c r="F2445" s="7" t="n">
        <f aca="false">COUNTIFS('Duel Log'!AF$2:AF$5455,$A2445,'Duel Log'!AG$2:AG$5455,$B2445,'Duel Log'!AH$2:AH$5455,"Draw")</f>
        <v>0</v>
      </c>
      <c r="G2445" s="13" t="n">
        <f aca="false">IFERROR(D2445/C2445,"")</f>
        <v>0</v>
      </c>
    </row>
    <row r="2446" customFormat="false" ht="15" hidden="false" customHeight="true" outlineLevel="0" collapsed="false">
      <c r="A2446" s="7" t="s">
        <v>134</v>
      </c>
      <c r="B2446" s="7" t="s">
        <v>1743</v>
      </c>
      <c r="C2446" s="7" t="n">
        <f aca="false">COUNTIFS('Duel Log'!AF$2:AF$5455,$A2446,'Duel Log'!AG$2:AG$5455,$B2446)</f>
        <v>2</v>
      </c>
      <c r="D2446" s="7" t="n">
        <f aca="false">COUNTIFS('Duel Log'!AF$2:AF$5455,$A2446,'Duel Log'!AG$2:AG$5455,$B2446,'Duel Log'!AH$2:AH$5455,"Win")</f>
        <v>2</v>
      </c>
      <c r="E2446" s="7" t="n">
        <f aca="false">COUNTIFS('Duel Log'!AF$2:AF$5455,$A2446,'Duel Log'!AG$2:AG$5455,$B2446,'Duel Log'!AH$2:AH$5455,"Loss")</f>
        <v>0</v>
      </c>
      <c r="F2446" s="7" t="n">
        <f aca="false">COUNTIFS('Duel Log'!AF$2:AF$5455,$A2446,'Duel Log'!AG$2:AG$5455,$B2446,'Duel Log'!AH$2:AH$5455,"Draw")</f>
        <v>0</v>
      </c>
      <c r="G2446" s="13" t="n">
        <f aca="false">IFERROR(D2446/C2446,"")</f>
        <v>1</v>
      </c>
    </row>
    <row r="2447" customFormat="false" ht="15" hidden="false" customHeight="true" outlineLevel="0" collapsed="false">
      <c r="A2447" s="7" t="s">
        <v>134</v>
      </c>
      <c r="B2447" s="7" t="s">
        <v>3778</v>
      </c>
      <c r="C2447" s="7" t="n">
        <f aca="false">COUNTIFS('Duel Log'!AF$2:AF$5455,$A2447,'Duel Log'!AG$2:AG$5455,$B2447)</f>
        <v>1</v>
      </c>
      <c r="D2447" s="7" t="n">
        <f aca="false">COUNTIFS('Duel Log'!AF$2:AF$5455,$A2447,'Duel Log'!AG$2:AG$5455,$B2447,'Duel Log'!AH$2:AH$5455,"Win")</f>
        <v>1</v>
      </c>
      <c r="E2447" s="7" t="n">
        <f aca="false">COUNTIFS('Duel Log'!AF$2:AF$5455,$A2447,'Duel Log'!AG$2:AG$5455,$B2447,'Duel Log'!AH$2:AH$5455,"Loss")</f>
        <v>0</v>
      </c>
      <c r="F2447" s="7" t="n">
        <f aca="false">COUNTIFS('Duel Log'!AF$2:AF$5455,$A2447,'Duel Log'!AG$2:AG$5455,$B2447,'Duel Log'!AH$2:AH$5455,"Draw")</f>
        <v>0</v>
      </c>
      <c r="G2447" s="13" t="n">
        <f aca="false">IFERROR(D2447/C2447,"")</f>
        <v>1</v>
      </c>
    </row>
    <row r="2448" customFormat="false" ht="15" hidden="false" customHeight="true" outlineLevel="0" collapsed="false">
      <c r="A2448" s="7" t="s">
        <v>134</v>
      </c>
      <c r="B2448" s="7" t="s">
        <v>687</v>
      </c>
      <c r="C2448" s="7" t="n">
        <f aca="false">COUNTIFS('Duel Log'!AF$2:AF$5455,$A2448,'Duel Log'!AG$2:AG$5455,$B2448)</f>
        <v>2</v>
      </c>
      <c r="D2448" s="7" t="n">
        <f aca="false">COUNTIFS('Duel Log'!AF$2:AF$5455,$A2448,'Duel Log'!AG$2:AG$5455,$B2448,'Duel Log'!AH$2:AH$5455,"Win")</f>
        <v>0</v>
      </c>
      <c r="E2448" s="7" t="n">
        <f aca="false">COUNTIFS('Duel Log'!AF$2:AF$5455,$A2448,'Duel Log'!AG$2:AG$5455,$B2448,'Duel Log'!AH$2:AH$5455,"Loss")</f>
        <v>2</v>
      </c>
      <c r="F2448" s="7" t="n">
        <f aca="false">COUNTIFS('Duel Log'!AF$2:AF$5455,$A2448,'Duel Log'!AG$2:AG$5455,$B2448,'Duel Log'!AH$2:AH$5455,"Draw")</f>
        <v>0</v>
      </c>
      <c r="G2448" s="13" t="n">
        <f aca="false">IFERROR(D2448/C2448,"")</f>
        <v>0</v>
      </c>
    </row>
    <row r="2449" customFormat="false" ht="15" hidden="false" customHeight="true" outlineLevel="0" collapsed="false">
      <c r="A2449" s="7" t="s">
        <v>134</v>
      </c>
      <c r="B2449" s="7" t="s">
        <v>206</v>
      </c>
      <c r="C2449" s="7" t="n">
        <f aca="false">COUNTIFS('Duel Log'!AF$2:AF$5455,$A2449,'Duel Log'!AG$2:AG$5455,$B2449)</f>
        <v>2</v>
      </c>
      <c r="D2449" s="7" t="n">
        <f aca="false">COUNTIFS('Duel Log'!AF$2:AF$5455,$A2449,'Duel Log'!AG$2:AG$5455,$B2449,'Duel Log'!AH$2:AH$5455,"Win")</f>
        <v>2</v>
      </c>
      <c r="E2449" s="7" t="n">
        <f aca="false">COUNTIFS('Duel Log'!AF$2:AF$5455,$A2449,'Duel Log'!AG$2:AG$5455,$B2449,'Duel Log'!AH$2:AH$5455,"Loss")</f>
        <v>0</v>
      </c>
      <c r="F2449" s="7" t="n">
        <f aca="false">COUNTIFS('Duel Log'!AF$2:AF$5455,$A2449,'Duel Log'!AG$2:AG$5455,$B2449,'Duel Log'!AH$2:AH$5455,"Draw")</f>
        <v>0</v>
      </c>
      <c r="G2449" s="13" t="n">
        <f aca="false">IFERROR(D2449/C2449,"")</f>
        <v>1</v>
      </c>
    </row>
    <row r="2450" customFormat="false" ht="15" hidden="false" customHeight="true" outlineLevel="0" collapsed="false">
      <c r="A2450" s="7" t="s">
        <v>134</v>
      </c>
      <c r="B2450" s="7" t="s">
        <v>285</v>
      </c>
      <c r="C2450" s="7" t="n">
        <f aca="false">COUNTIFS('Duel Log'!AF$2:AF$5455,$A2450,'Duel Log'!AG$2:AG$5455,$B2450)</f>
        <v>2</v>
      </c>
      <c r="D2450" s="7" t="n">
        <f aca="false">COUNTIFS('Duel Log'!AF$2:AF$5455,$A2450,'Duel Log'!AG$2:AG$5455,$B2450,'Duel Log'!AH$2:AH$5455,"Win")</f>
        <v>0</v>
      </c>
      <c r="E2450" s="7" t="n">
        <f aca="false">COUNTIFS('Duel Log'!AF$2:AF$5455,$A2450,'Duel Log'!AG$2:AG$5455,$B2450,'Duel Log'!AH$2:AH$5455,"Loss")</f>
        <v>2</v>
      </c>
      <c r="F2450" s="7" t="n">
        <f aca="false">COUNTIFS('Duel Log'!AF$2:AF$5455,$A2450,'Duel Log'!AG$2:AG$5455,$B2450,'Duel Log'!AH$2:AH$5455,"Draw")</f>
        <v>0</v>
      </c>
      <c r="G2450" s="13" t="n">
        <f aca="false">IFERROR(D2450/C2450,"")</f>
        <v>0</v>
      </c>
    </row>
    <row r="2451" customFormat="false" ht="15" hidden="false" customHeight="true" outlineLevel="0" collapsed="false">
      <c r="A2451" s="7" t="s">
        <v>134</v>
      </c>
      <c r="B2451" s="7" t="s">
        <v>368</v>
      </c>
      <c r="C2451" s="7" t="n">
        <f aca="false">COUNTIFS('Duel Log'!AF$2:AF$5455,$A2451,'Duel Log'!AG$2:AG$5455,$B2451)</f>
        <v>2</v>
      </c>
      <c r="D2451" s="7" t="n">
        <f aca="false">COUNTIFS('Duel Log'!AF$2:AF$5455,$A2451,'Duel Log'!AG$2:AG$5455,$B2451,'Duel Log'!AH$2:AH$5455,"Win")</f>
        <v>2</v>
      </c>
      <c r="E2451" s="7" t="n">
        <f aca="false">COUNTIFS('Duel Log'!AF$2:AF$5455,$A2451,'Duel Log'!AG$2:AG$5455,$B2451,'Duel Log'!AH$2:AH$5455,"Loss")</f>
        <v>0</v>
      </c>
      <c r="F2451" s="7" t="n">
        <f aca="false">COUNTIFS('Duel Log'!AF$2:AF$5455,$A2451,'Duel Log'!AG$2:AG$5455,$B2451,'Duel Log'!AH$2:AH$5455,"Draw")</f>
        <v>0</v>
      </c>
      <c r="G2451" s="13" t="n">
        <f aca="false">IFERROR(D2451/C2451,"")</f>
        <v>1</v>
      </c>
    </row>
    <row r="2452" customFormat="false" ht="15" hidden="false" customHeight="true" outlineLevel="0" collapsed="false">
      <c r="A2452" s="7" t="s">
        <v>134</v>
      </c>
      <c r="B2452" s="7" t="s">
        <v>4032</v>
      </c>
      <c r="C2452" s="7" t="n">
        <f aca="false">COUNTIFS('Duel Log'!AF$2:AF$5455,$A2452,'Duel Log'!AG$2:AG$5455,$B2452)</f>
        <v>1</v>
      </c>
      <c r="D2452" s="7" t="n">
        <f aca="false">COUNTIFS('Duel Log'!AF$2:AF$5455,$A2452,'Duel Log'!AG$2:AG$5455,$B2452,'Duel Log'!AH$2:AH$5455,"Win")</f>
        <v>1</v>
      </c>
      <c r="E2452" s="7" t="n">
        <f aca="false">COUNTIFS('Duel Log'!AF$2:AF$5455,$A2452,'Duel Log'!AG$2:AG$5455,$B2452,'Duel Log'!AH$2:AH$5455,"Loss")</f>
        <v>0</v>
      </c>
      <c r="F2452" s="7" t="n">
        <f aca="false">COUNTIFS('Duel Log'!AF$2:AF$5455,$A2452,'Duel Log'!AG$2:AG$5455,$B2452,'Duel Log'!AH$2:AH$5455,"Draw")</f>
        <v>0</v>
      </c>
      <c r="G2452" s="13" t="n">
        <f aca="false">IFERROR(D2452/C2452,"")</f>
        <v>1</v>
      </c>
    </row>
    <row r="2453" customFormat="false" ht="15" hidden="false" customHeight="true" outlineLevel="0" collapsed="false">
      <c r="A2453" s="7" t="s">
        <v>134</v>
      </c>
      <c r="B2453" s="7" t="s">
        <v>1861</v>
      </c>
      <c r="C2453" s="7" t="n">
        <f aca="false">COUNTIFS('Duel Log'!AF$2:AF$5455,$A2453,'Duel Log'!AG$2:AG$5455,$B2453)</f>
        <v>2</v>
      </c>
      <c r="D2453" s="7" t="n">
        <f aca="false">COUNTIFS('Duel Log'!AF$2:AF$5455,$A2453,'Duel Log'!AG$2:AG$5455,$B2453,'Duel Log'!AH$2:AH$5455,"Win")</f>
        <v>2</v>
      </c>
      <c r="E2453" s="7" t="n">
        <f aca="false">COUNTIFS('Duel Log'!AF$2:AF$5455,$A2453,'Duel Log'!AG$2:AG$5455,$B2453,'Duel Log'!AH$2:AH$5455,"Loss")</f>
        <v>0</v>
      </c>
      <c r="F2453" s="7" t="n">
        <f aca="false">COUNTIFS('Duel Log'!AF$2:AF$5455,$A2453,'Duel Log'!AG$2:AG$5455,$B2453,'Duel Log'!AH$2:AH$5455,"Draw")</f>
        <v>0</v>
      </c>
      <c r="G2453" s="13" t="n">
        <f aca="false">IFERROR(D2453/C2453,"")</f>
        <v>1</v>
      </c>
    </row>
    <row r="2454" customFormat="false" ht="15" hidden="false" customHeight="true" outlineLevel="0" collapsed="false">
      <c r="A2454" s="7" t="s">
        <v>134</v>
      </c>
      <c r="B2454" s="7" t="s">
        <v>321</v>
      </c>
      <c r="C2454" s="7" t="n">
        <f aca="false">COUNTIFS('Duel Log'!AF$2:AF$5455,$A2454,'Duel Log'!AG$2:AG$5455,$B2454)</f>
        <v>2</v>
      </c>
      <c r="D2454" s="7" t="n">
        <f aca="false">COUNTIFS('Duel Log'!AF$2:AF$5455,$A2454,'Duel Log'!AG$2:AG$5455,$B2454,'Duel Log'!AH$2:AH$5455,"Win")</f>
        <v>2</v>
      </c>
      <c r="E2454" s="7" t="n">
        <f aca="false">COUNTIFS('Duel Log'!AF$2:AF$5455,$A2454,'Duel Log'!AG$2:AG$5455,$B2454,'Duel Log'!AH$2:AH$5455,"Loss")</f>
        <v>0</v>
      </c>
      <c r="F2454" s="7" t="n">
        <f aca="false">COUNTIFS('Duel Log'!AF$2:AF$5455,$A2454,'Duel Log'!AG$2:AG$5455,$B2454,'Duel Log'!AH$2:AH$5455,"Draw")</f>
        <v>0</v>
      </c>
      <c r="G2454" s="13" t="n">
        <f aca="false">IFERROR(D2454/C2454,"")</f>
        <v>1</v>
      </c>
    </row>
    <row r="2455" customFormat="false" ht="15" hidden="false" customHeight="true" outlineLevel="0" collapsed="false">
      <c r="A2455" s="7" t="s">
        <v>134</v>
      </c>
      <c r="B2455" s="7" t="s">
        <v>1170</v>
      </c>
      <c r="C2455" s="7" t="n">
        <f aca="false">COUNTIFS('Duel Log'!AF$2:AF$5455,$A2455,'Duel Log'!AG$2:AG$5455,$B2455)</f>
        <v>2</v>
      </c>
      <c r="D2455" s="7" t="n">
        <f aca="false">COUNTIFS('Duel Log'!AF$2:AF$5455,$A2455,'Duel Log'!AG$2:AG$5455,$B2455,'Duel Log'!AH$2:AH$5455,"Win")</f>
        <v>0</v>
      </c>
      <c r="E2455" s="7" t="n">
        <f aca="false">COUNTIFS('Duel Log'!AF$2:AF$5455,$A2455,'Duel Log'!AG$2:AG$5455,$B2455,'Duel Log'!AH$2:AH$5455,"Loss")</f>
        <v>2</v>
      </c>
      <c r="F2455" s="7" t="n">
        <f aca="false">COUNTIFS('Duel Log'!AF$2:AF$5455,$A2455,'Duel Log'!AG$2:AG$5455,$B2455,'Duel Log'!AH$2:AH$5455,"Draw")</f>
        <v>0</v>
      </c>
      <c r="G2455" s="13" t="n">
        <f aca="false">IFERROR(D2455/C2455,"")</f>
        <v>0</v>
      </c>
    </row>
    <row r="2456" customFormat="false" ht="15" hidden="false" customHeight="true" outlineLevel="0" collapsed="false">
      <c r="A2456" s="7" t="s">
        <v>134</v>
      </c>
      <c r="B2456" s="7" t="s">
        <v>243</v>
      </c>
      <c r="C2456" s="7" t="n">
        <f aca="false">COUNTIFS('Duel Log'!AF$2:AF$5455,$A2456,'Duel Log'!AG$2:AG$5455,$B2456)</f>
        <v>4</v>
      </c>
      <c r="D2456" s="7" t="n">
        <f aca="false">COUNTIFS('Duel Log'!AF$2:AF$5455,$A2456,'Duel Log'!AG$2:AG$5455,$B2456,'Duel Log'!AH$2:AH$5455,"Win")</f>
        <v>4</v>
      </c>
      <c r="E2456" s="7" t="n">
        <f aca="false">COUNTIFS('Duel Log'!AF$2:AF$5455,$A2456,'Duel Log'!AG$2:AG$5455,$B2456,'Duel Log'!AH$2:AH$5455,"Loss")</f>
        <v>0</v>
      </c>
      <c r="F2456" s="7" t="n">
        <f aca="false">COUNTIFS('Duel Log'!AF$2:AF$5455,$A2456,'Duel Log'!AG$2:AG$5455,$B2456,'Duel Log'!AH$2:AH$5455,"Draw")</f>
        <v>0</v>
      </c>
      <c r="G2456" s="13" t="n">
        <f aca="false">IFERROR(D2456/C2456,"")</f>
        <v>1</v>
      </c>
    </row>
    <row r="2457" customFormat="false" ht="15" hidden="false" customHeight="true" outlineLevel="0" collapsed="false">
      <c r="A2457" s="7" t="s">
        <v>134</v>
      </c>
      <c r="B2457" s="7" t="s">
        <v>1050</v>
      </c>
      <c r="C2457" s="7" t="n">
        <f aca="false">COUNTIFS('Duel Log'!AF$2:AF$5455,$A2457,'Duel Log'!AG$2:AG$5455,$B2457)</f>
        <v>3</v>
      </c>
      <c r="D2457" s="7" t="n">
        <f aca="false">COUNTIFS('Duel Log'!AF$2:AF$5455,$A2457,'Duel Log'!AG$2:AG$5455,$B2457,'Duel Log'!AH$2:AH$5455,"Win")</f>
        <v>3</v>
      </c>
      <c r="E2457" s="7" t="n">
        <f aca="false">COUNTIFS('Duel Log'!AF$2:AF$5455,$A2457,'Duel Log'!AG$2:AG$5455,$B2457,'Duel Log'!AH$2:AH$5455,"Loss")</f>
        <v>0</v>
      </c>
      <c r="F2457" s="7" t="n">
        <f aca="false">COUNTIFS('Duel Log'!AF$2:AF$5455,$A2457,'Duel Log'!AG$2:AG$5455,$B2457,'Duel Log'!AH$2:AH$5455,"Draw")</f>
        <v>0</v>
      </c>
      <c r="G2457" s="13" t="n">
        <f aca="false">IFERROR(D2457/C2457,"")</f>
        <v>1</v>
      </c>
    </row>
    <row r="2458" customFormat="false" ht="15" hidden="false" customHeight="true" outlineLevel="0" collapsed="false">
      <c r="A2458" s="7" t="s">
        <v>134</v>
      </c>
      <c r="B2458" s="7" t="s">
        <v>1100</v>
      </c>
      <c r="C2458" s="7" t="n">
        <f aca="false">COUNTIFS('Duel Log'!AF$2:AF$5455,$A2458,'Duel Log'!AG$2:AG$5455,$B2458)</f>
        <v>1</v>
      </c>
      <c r="D2458" s="7" t="n">
        <f aca="false">COUNTIFS('Duel Log'!AF$2:AF$5455,$A2458,'Duel Log'!AG$2:AG$5455,$B2458,'Duel Log'!AH$2:AH$5455,"Win")</f>
        <v>0</v>
      </c>
      <c r="E2458" s="7" t="n">
        <f aca="false">COUNTIFS('Duel Log'!AF$2:AF$5455,$A2458,'Duel Log'!AG$2:AG$5455,$B2458,'Duel Log'!AH$2:AH$5455,"Loss")</f>
        <v>1</v>
      </c>
      <c r="F2458" s="7" t="n">
        <f aca="false">COUNTIFS('Duel Log'!AF$2:AF$5455,$A2458,'Duel Log'!AG$2:AG$5455,$B2458,'Duel Log'!AH$2:AH$5455,"Draw")</f>
        <v>0</v>
      </c>
      <c r="G2458" s="13" t="n">
        <f aca="false">IFERROR(D2458/C2458,"")</f>
        <v>0</v>
      </c>
    </row>
    <row r="2459" customFormat="false" ht="15" hidden="false" customHeight="true" outlineLevel="0" collapsed="false">
      <c r="A2459" s="7" t="s">
        <v>134</v>
      </c>
      <c r="B2459" s="7" t="s">
        <v>2262</v>
      </c>
      <c r="C2459" s="7" t="n">
        <f aca="false">COUNTIFS('Duel Log'!AF$2:AF$5455,$A2459,'Duel Log'!AG$2:AG$5455,$B2459)</f>
        <v>2</v>
      </c>
      <c r="D2459" s="7" t="n">
        <f aca="false">COUNTIFS('Duel Log'!AF$2:AF$5455,$A2459,'Duel Log'!AG$2:AG$5455,$B2459,'Duel Log'!AH$2:AH$5455,"Win")</f>
        <v>2</v>
      </c>
      <c r="E2459" s="7" t="n">
        <f aca="false">COUNTIFS('Duel Log'!AF$2:AF$5455,$A2459,'Duel Log'!AG$2:AG$5455,$B2459,'Duel Log'!AH$2:AH$5455,"Loss")</f>
        <v>0</v>
      </c>
      <c r="F2459" s="7" t="n">
        <f aca="false">COUNTIFS('Duel Log'!AF$2:AF$5455,$A2459,'Duel Log'!AG$2:AG$5455,$B2459,'Duel Log'!AH$2:AH$5455,"Draw")</f>
        <v>0</v>
      </c>
      <c r="G2459" s="13" t="n">
        <f aca="false">IFERROR(D2459/C2459,"")</f>
        <v>1</v>
      </c>
    </row>
    <row r="2460" customFormat="false" ht="15" hidden="false" customHeight="true" outlineLevel="0" collapsed="false">
      <c r="A2460" s="7" t="s">
        <v>134</v>
      </c>
      <c r="B2460" s="7" t="s">
        <v>787</v>
      </c>
      <c r="C2460" s="7" t="n">
        <f aca="false">COUNTIFS('Duel Log'!AF$2:AF$5455,$A2460,'Duel Log'!AG$2:AG$5455,$B2460)</f>
        <v>1</v>
      </c>
      <c r="D2460" s="7" t="n">
        <f aca="false">COUNTIFS('Duel Log'!AF$2:AF$5455,$A2460,'Duel Log'!AG$2:AG$5455,$B2460,'Duel Log'!AH$2:AH$5455,"Win")</f>
        <v>1</v>
      </c>
      <c r="E2460" s="7" t="n">
        <f aca="false">COUNTIFS('Duel Log'!AF$2:AF$5455,$A2460,'Duel Log'!AG$2:AG$5455,$B2460,'Duel Log'!AH$2:AH$5455,"Loss")</f>
        <v>0</v>
      </c>
      <c r="F2460" s="7" t="n">
        <f aca="false">COUNTIFS('Duel Log'!AF$2:AF$5455,$A2460,'Duel Log'!AG$2:AG$5455,$B2460,'Duel Log'!AH$2:AH$5455,"Draw")</f>
        <v>0</v>
      </c>
      <c r="G2460" s="13" t="n">
        <f aca="false">IFERROR(D2460/C2460,"")</f>
        <v>1</v>
      </c>
    </row>
    <row r="2461" customFormat="false" ht="15" hidden="false" customHeight="true" outlineLevel="0" collapsed="false">
      <c r="A2461" s="7" t="s">
        <v>134</v>
      </c>
      <c r="B2461" s="7" t="s">
        <v>635</v>
      </c>
      <c r="C2461" s="7" t="n">
        <f aca="false">COUNTIFS('Duel Log'!AF$2:AF$5455,$A2461,'Duel Log'!AG$2:AG$5455,$B2461)</f>
        <v>2</v>
      </c>
      <c r="D2461" s="7" t="n">
        <f aca="false">COUNTIFS('Duel Log'!AF$2:AF$5455,$A2461,'Duel Log'!AG$2:AG$5455,$B2461,'Duel Log'!AH$2:AH$5455,"Win")</f>
        <v>0</v>
      </c>
      <c r="E2461" s="7" t="n">
        <f aca="false">COUNTIFS('Duel Log'!AF$2:AF$5455,$A2461,'Duel Log'!AG$2:AG$5455,$B2461,'Duel Log'!AH$2:AH$5455,"Loss")</f>
        <v>2</v>
      </c>
      <c r="F2461" s="7" t="n">
        <f aca="false">COUNTIFS('Duel Log'!AF$2:AF$5455,$A2461,'Duel Log'!AG$2:AG$5455,$B2461,'Duel Log'!AH$2:AH$5455,"Draw")</f>
        <v>0</v>
      </c>
      <c r="G2461" s="13" t="n">
        <f aca="false">IFERROR(D2461/C2461,"")</f>
        <v>0</v>
      </c>
    </row>
    <row r="2462" customFormat="false" ht="15" hidden="false" customHeight="true" outlineLevel="0" collapsed="false">
      <c r="A2462" s="7" t="s">
        <v>134</v>
      </c>
      <c r="B2462" s="7" t="s">
        <v>519</v>
      </c>
      <c r="C2462" s="7" t="n">
        <f aca="false">COUNTIFS('Duel Log'!AF$2:AF$5455,$A2462,'Duel Log'!AG$2:AG$5455,$B2462)</f>
        <v>1</v>
      </c>
      <c r="D2462" s="7" t="n">
        <f aca="false">COUNTIFS('Duel Log'!AF$2:AF$5455,$A2462,'Duel Log'!AG$2:AG$5455,$B2462,'Duel Log'!AH$2:AH$5455,"Win")</f>
        <v>1</v>
      </c>
      <c r="E2462" s="7" t="n">
        <f aca="false">COUNTIFS('Duel Log'!AF$2:AF$5455,$A2462,'Duel Log'!AG$2:AG$5455,$B2462,'Duel Log'!AH$2:AH$5455,"Loss")</f>
        <v>0</v>
      </c>
      <c r="F2462" s="7" t="n">
        <f aca="false">COUNTIFS('Duel Log'!AF$2:AF$5455,$A2462,'Duel Log'!AG$2:AG$5455,$B2462,'Duel Log'!AH$2:AH$5455,"Draw")</f>
        <v>0</v>
      </c>
      <c r="G2462" s="13" t="n">
        <f aca="false">IFERROR(D2462/C2462,"")</f>
        <v>1</v>
      </c>
    </row>
    <row r="2463" customFormat="false" ht="15" hidden="false" customHeight="true" outlineLevel="0" collapsed="false">
      <c r="A2463" s="7" t="s">
        <v>134</v>
      </c>
      <c r="B2463" s="7" t="s">
        <v>6667</v>
      </c>
      <c r="C2463" s="7" t="n">
        <f aca="false">COUNTIFS('Duel Log'!AF$2:AF$5455,$A2463,'Duel Log'!AG$2:AG$5455,$B2463)</f>
        <v>1</v>
      </c>
      <c r="D2463" s="7" t="n">
        <f aca="false">COUNTIFS('Duel Log'!AF$2:AF$5455,$A2463,'Duel Log'!AG$2:AG$5455,$B2463,'Duel Log'!AH$2:AH$5455,"Win")</f>
        <v>1</v>
      </c>
      <c r="E2463" s="7" t="n">
        <f aca="false">COUNTIFS('Duel Log'!AF$2:AF$5455,$A2463,'Duel Log'!AG$2:AG$5455,$B2463,'Duel Log'!AH$2:AH$5455,"Loss")</f>
        <v>0</v>
      </c>
      <c r="F2463" s="7" t="n">
        <f aca="false">COUNTIFS('Duel Log'!AF$2:AF$5455,$A2463,'Duel Log'!AG$2:AG$5455,$B2463,'Duel Log'!AH$2:AH$5455,"Draw")</f>
        <v>0</v>
      </c>
      <c r="G2463" s="13" t="n">
        <f aca="false">IFERROR(D2463/C2463,"")</f>
        <v>1</v>
      </c>
    </row>
    <row r="2464" customFormat="false" ht="15" hidden="false" customHeight="true" outlineLevel="0" collapsed="false">
      <c r="A2464" s="7" t="s">
        <v>134</v>
      </c>
      <c r="B2464" s="7" t="s">
        <v>1442</v>
      </c>
      <c r="C2464" s="7" t="n">
        <f aca="false">COUNTIFS('Duel Log'!AF$2:AF$5455,$A2464,'Duel Log'!AG$2:AG$5455,$B2464)</f>
        <v>2</v>
      </c>
      <c r="D2464" s="7" t="n">
        <f aca="false">COUNTIFS('Duel Log'!AF$2:AF$5455,$A2464,'Duel Log'!AG$2:AG$5455,$B2464,'Duel Log'!AH$2:AH$5455,"Win")</f>
        <v>2</v>
      </c>
      <c r="E2464" s="7" t="n">
        <f aca="false">COUNTIFS('Duel Log'!AF$2:AF$5455,$A2464,'Duel Log'!AG$2:AG$5455,$B2464,'Duel Log'!AH$2:AH$5455,"Loss")</f>
        <v>0</v>
      </c>
      <c r="F2464" s="7" t="n">
        <f aca="false">COUNTIFS('Duel Log'!AF$2:AF$5455,$A2464,'Duel Log'!AG$2:AG$5455,$B2464,'Duel Log'!AH$2:AH$5455,"Draw")</f>
        <v>0</v>
      </c>
      <c r="G2464" s="13" t="n">
        <f aca="false">IFERROR(D2464/C2464,"")</f>
        <v>1</v>
      </c>
    </row>
    <row r="2465" customFormat="false" ht="15" hidden="false" customHeight="true" outlineLevel="0" collapsed="false">
      <c r="A2465" s="7" t="s">
        <v>134</v>
      </c>
      <c r="B2465" s="7" t="s">
        <v>481</v>
      </c>
      <c r="C2465" s="7" t="n">
        <f aca="false">COUNTIFS('Duel Log'!AF$2:AF$5455,$A2465,'Duel Log'!AG$2:AG$5455,$B2465)</f>
        <v>1</v>
      </c>
      <c r="D2465" s="7" t="n">
        <f aca="false">COUNTIFS('Duel Log'!AF$2:AF$5455,$A2465,'Duel Log'!AG$2:AG$5455,$B2465,'Duel Log'!AH$2:AH$5455,"Win")</f>
        <v>1</v>
      </c>
      <c r="E2465" s="7" t="n">
        <f aca="false">COUNTIFS('Duel Log'!AF$2:AF$5455,$A2465,'Duel Log'!AG$2:AG$5455,$B2465,'Duel Log'!AH$2:AH$5455,"Loss")</f>
        <v>0</v>
      </c>
      <c r="F2465" s="7" t="n">
        <f aca="false">COUNTIFS('Duel Log'!AF$2:AF$5455,$A2465,'Duel Log'!AG$2:AG$5455,$B2465,'Duel Log'!AH$2:AH$5455,"Draw")</f>
        <v>0</v>
      </c>
      <c r="G2465" s="13" t="n">
        <f aca="false">IFERROR(D2465/C2465,"")</f>
        <v>1</v>
      </c>
    </row>
    <row r="2466" customFormat="false" ht="15" hidden="false" customHeight="true" outlineLevel="0" collapsed="false">
      <c r="A2466" s="7" t="s">
        <v>134</v>
      </c>
      <c r="B2466" s="7" t="s">
        <v>2916</v>
      </c>
      <c r="C2466" s="7" t="n">
        <f aca="false">COUNTIFS('Duel Log'!AF$2:AF$5455,$A2466,'Duel Log'!AG$2:AG$5455,$B2466)</f>
        <v>2</v>
      </c>
      <c r="D2466" s="7" t="n">
        <f aca="false">COUNTIFS('Duel Log'!AF$2:AF$5455,$A2466,'Duel Log'!AG$2:AG$5455,$B2466,'Duel Log'!AH$2:AH$5455,"Win")</f>
        <v>2</v>
      </c>
      <c r="E2466" s="7" t="n">
        <f aca="false">COUNTIFS('Duel Log'!AF$2:AF$5455,$A2466,'Duel Log'!AG$2:AG$5455,$B2466,'Duel Log'!AH$2:AH$5455,"Loss")</f>
        <v>0</v>
      </c>
      <c r="F2466" s="7" t="n">
        <f aca="false">COUNTIFS('Duel Log'!AF$2:AF$5455,$A2466,'Duel Log'!AG$2:AG$5455,$B2466,'Duel Log'!AH$2:AH$5455,"Draw")</f>
        <v>0</v>
      </c>
      <c r="G2466" s="13" t="n">
        <f aca="false">IFERROR(D2466/C2466,"")</f>
        <v>1</v>
      </c>
    </row>
    <row r="2467" customFormat="false" ht="15" hidden="false" customHeight="true" outlineLevel="0" collapsed="false">
      <c r="A2467" s="7" t="s">
        <v>134</v>
      </c>
      <c r="B2467" s="7" t="s">
        <v>450</v>
      </c>
      <c r="C2467" s="7" t="n">
        <f aca="false">COUNTIFS('Duel Log'!AF$2:AF$5455,$A2467,'Duel Log'!AG$2:AG$5455,$B2467)</f>
        <v>1</v>
      </c>
      <c r="D2467" s="7" t="n">
        <f aca="false">COUNTIFS('Duel Log'!AF$2:AF$5455,$A2467,'Duel Log'!AG$2:AG$5455,$B2467,'Duel Log'!AH$2:AH$5455,"Win")</f>
        <v>1</v>
      </c>
      <c r="E2467" s="7" t="n">
        <f aca="false">COUNTIFS('Duel Log'!AF$2:AF$5455,$A2467,'Duel Log'!AG$2:AG$5455,$B2467,'Duel Log'!AH$2:AH$5455,"Loss")</f>
        <v>0</v>
      </c>
      <c r="F2467" s="7" t="n">
        <f aca="false">COUNTIFS('Duel Log'!AF$2:AF$5455,$A2467,'Duel Log'!AG$2:AG$5455,$B2467,'Duel Log'!AH$2:AH$5455,"Draw")</f>
        <v>0</v>
      </c>
      <c r="G2467" s="13" t="n">
        <f aca="false">IFERROR(D2467/C2467,"")</f>
        <v>1</v>
      </c>
    </row>
    <row r="2468" customFormat="false" ht="15" hidden="false" customHeight="true" outlineLevel="0" collapsed="false">
      <c r="A2468" s="7" t="s">
        <v>134</v>
      </c>
      <c r="B2468" s="7" t="s">
        <v>891</v>
      </c>
      <c r="C2468" s="7" t="n">
        <f aca="false">COUNTIFS('Duel Log'!AF$2:AF$5455,$A2468,'Duel Log'!AG$2:AG$5455,$B2468)</f>
        <v>1</v>
      </c>
      <c r="D2468" s="7" t="n">
        <f aca="false">COUNTIFS('Duel Log'!AF$2:AF$5455,$A2468,'Duel Log'!AG$2:AG$5455,$B2468,'Duel Log'!AH$2:AH$5455,"Win")</f>
        <v>0</v>
      </c>
      <c r="E2468" s="7" t="n">
        <f aca="false">COUNTIFS('Duel Log'!AF$2:AF$5455,$A2468,'Duel Log'!AG$2:AG$5455,$B2468,'Duel Log'!AH$2:AH$5455,"Loss")</f>
        <v>1</v>
      </c>
      <c r="F2468" s="7" t="n">
        <f aca="false">COUNTIFS('Duel Log'!AF$2:AF$5455,$A2468,'Duel Log'!AG$2:AG$5455,$B2468,'Duel Log'!AH$2:AH$5455,"Draw")</f>
        <v>0</v>
      </c>
      <c r="G2468" s="13" t="n">
        <f aca="false">IFERROR(D2468/C2468,"")</f>
        <v>0</v>
      </c>
    </row>
    <row r="2469" customFormat="false" ht="15" hidden="false" customHeight="true" outlineLevel="0" collapsed="false">
      <c r="A2469" s="7" t="s">
        <v>134</v>
      </c>
      <c r="B2469" s="7" t="s">
        <v>513</v>
      </c>
      <c r="C2469" s="7" t="n">
        <f aca="false">COUNTIFS('Duel Log'!AF$2:AF$5455,$A2469,'Duel Log'!AG$2:AG$5455,$B2469)</f>
        <v>1</v>
      </c>
      <c r="D2469" s="7" t="n">
        <f aca="false">COUNTIFS('Duel Log'!AF$2:AF$5455,$A2469,'Duel Log'!AG$2:AG$5455,$B2469,'Duel Log'!AH$2:AH$5455,"Win")</f>
        <v>1</v>
      </c>
      <c r="E2469" s="7" t="n">
        <f aca="false">COUNTIFS('Duel Log'!AF$2:AF$5455,$A2469,'Duel Log'!AG$2:AG$5455,$B2469,'Duel Log'!AH$2:AH$5455,"Loss")</f>
        <v>0</v>
      </c>
      <c r="F2469" s="7" t="n">
        <f aca="false">COUNTIFS('Duel Log'!AF$2:AF$5455,$A2469,'Duel Log'!AG$2:AG$5455,$B2469,'Duel Log'!AH$2:AH$5455,"Draw")</f>
        <v>0</v>
      </c>
      <c r="G2469" s="13" t="n">
        <f aca="false">IFERROR(D2469/C2469,"")</f>
        <v>1</v>
      </c>
    </row>
    <row r="2470" customFormat="false" ht="15" hidden="false" customHeight="true" outlineLevel="0" collapsed="false">
      <c r="A2470" s="7" t="s">
        <v>134</v>
      </c>
      <c r="B2470" s="7" t="s">
        <v>1611</v>
      </c>
      <c r="C2470" s="7" t="n">
        <f aca="false">COUNTIFS('Duel Log'!AF$2:AF$5455,$A2470,'Duel Log'!AG$2:AG$5455,$B2470)</f>
        <v>2</v>
      </c>
      <c r="D2470" s="7" t="n">
        <f aca="false">COUNTIFS('Duel Log'!AF$2:AF$5455,$A2470,'Duel Log'!AG$2:AG$5455,$B2470,'Duel Log'!AH$2:AH$5455,"Win")</f>
        <v>2</v>
      </c>
      <c r="E2470" s="7" t="n">
        <f aca="false">COUNTIFS('Duel Log'!AF$2:AF$5455,$A2470,'Duel Log'!AG$2:AG$5455,$B2470,'Duel Log'!AH$2:AH$5455,"Loss")</f>
        <v>0</v>
      </c>
      <c r="F2470" s="7" t="n">
        <f aca="false">COUNTIFS('Duel Log'!AF$2:AF$5455,$A2470,'Duel Log'!AG$2:AG$5455,$B2470,'Duel Log'!AH$2:AH$5455,"Draw")</f>
        <v>0</v>
      </c>
      <c r="G2470" s="13" t="n">
        <f aca="false">IFERROR(D2470/C2470,"")</f>
        <v>1</v>
      </c>
    </row>
    <row r="2471" customFormat="false" ht="15" hidden="false" customHeight="true" outlineLevel="0" collapsed="false">
      <c r="A2471" s="7" t="s">
        <v>134</v>
      </c>
      <c r="B2471" s="7" t="s">
        <v>1275</v>
      </c>
      <c r="C2471" s="7" t="n">
        <f aca="false">COUNTIFS('Duel Log'!AF$2:AF$5455,$A2471,'Duel Log'!AG$2:AG$5455,$B2471)</f>
        <v>2</v>
      </c>
      <c r="D2471" s="7" t="n">
        <f aca="false">COUNTIFS('Duel Log'!AF$2:AF$5455,$A2471,'Duel Log'!AG$2:AG$5455,$B2471,'Duel Log'!AH$2:AH$5455,"Win")</f>
        <v>2</v>
      </c>
      <c r="E2471" s="7" t="n">
        <f aca="false">COUNTIFS('Duel Log'!AF$2:AF$5455,$A2471,'Duel Log'!AG$2:AG$5455,$B2471,'Duel Log'!AH$2:AH$5455,"Loss")</f>
        <v>0</v>
      </c>
      <c r="F2471" s="7" t="n">
        <f aca="false">COUNTIFS('Duel Log'!AF$2:AF$5455,$A2471,'Duel Log'!AG$2:AG$5455,$B2471,'Duel Log'!AH$2:AH$5455,"Draw")</f>
        <v>0</v>
      </c>
      <c r="G2471" s="13" t="n">
        <f aca="false">IFERROR(D2471/C2471,"")</f>
        <v>1</v>
      </c>
    </row>
    <row r="2472" customFormat="false" ht="15" hidden="false" customHeight="true" outlineLevel="0" collapsed="false">
      <c r="A2472" s="7" t="s">
        <v>134</v>
      </c>
      <c r="B2472" s="7" t="s">
        <v>267</v>
      </c>
      <c r="C2472" s="7" t="n">
        <f aca="false">COUNTIFS('Duel Log'!AF$2:AF$5455,$A2472,'Duel Log'!AG$2:AG$5455,$B2472)</f>
        <v>2</v>
      </c>
      <c r="D2472" s="7" t="n">
        <f aca="false">COUNTIFS('Duel Log'!AF$2:AF$5455,$A2472,'Duel Log'!AG$2:AG$5455,$B2472,'Duel Log'!AH$2:AH$5455,"Win")</f>
        <v>0</v>
      </c>
      <c r="E2472" s="7" t="n">
        <f aca="false">COUNTIFS('Duel Log'!AF$2:AF$5455,$A2472,'Duel Log'!AG$2:AG$5455,$B2472,'Duel Log'!AH$2:AH$5455,"Loss")</f>
        <v>2</v>
      </c>
      <c r="F2472" s="7" t="n">
        <f aca="false">COUNTIFS('Duel Log'!AF$2:AF$5455,$A2472,'Duel Log'!AG$2:AG$5455,$B2472,'Duel Log'!AH$2:AH$5455,"Draw")</f>
        <v>0</v>
      </c>
      <c r="G2472" s="13" t="n">
        <f aca="false">IFERROR(D2472/C2472,"")</f>
        <v>0</v>
      </c>
    </row>
    <row r="2473" customFormat="false" ht="15" hidden="false" customHeight="true" outlineLevel="0" collapsed="false">
      <c r="A2473" s="7" t="s">
        <v>134</v>
      </c>
      <c r="B2473" s="7" t="s">
        <v>494</v>
      </c>
      <c r="C2473" s="7" t="n">
        <f aca="false">COUNTIFS('Duel Log'!AF$2:AF$5455,$A2473,'Duel Log'!AG$2:AG$5455,$B2473)</f>
        <v>5</v>
      </c>
      <c r="D2473" s="7" t="n">
        <f aca="false">COUNTIFS('Duel Log'!AF$2:AF$5455,$A2473,'Duel Log'!AG$2:AG$5455,$B2473,'Duel Log'!AH$2:AH$5455,"Win")</f>
        <v>2</v>
      </c>
      <c r="E2473" s="7" t="n">
        <f aca="false">COUNTIFS('Duel Log'!AF$2:AF$5455,$A2473,'Duel Log'!AG$2:AG$5455,$B2473,'Duel Log'!AH$2:AH$5455,"Loss")</f>
        <v>3</v>
      </c>
      <c r="F2473" s="7" t="n">
        <f aca="false">COUNTIFS('Duel Log'!AF$2:AF$5455,$A2473,'Duel Log'!AG$2:AG$5455,$B2473,'Duel Log'!AH$2:AH$5455,"Draw")</f>
        <v>0</v>
      </c>
      <c r="G2473" s="13" t="n">
        <f aca="false">IFERROR(D2473/C2473,"")</f>
        <v>0.4</v>
      </c>
    </row>
    <row r="2474" customFormat="false" ht="15" hidden="false" customHeight="true" outlineLevel="0" collapsed="false">
      <c r="A2474" s="7" t="s">
        <v>1913</v>
      </c>
      <c r="B2474" s="7" t="s">
        <v>206</v>
      </c>
      <c r="C2474" s="7" t="n">
        <f aca="false">COUNTIFS('Duel Log'!AF$2:AF$5455,$A2474,'Duel Log'!AG$2:AG$5455,$B2474)</f>
        <v>2</v>
      </c>
      <c r="D2474" s="7" t="n">
        <f aca="false">COUNTIFS('Duel Log'!AF$2:AF$5455,$A2474,'Duel Log'!AG$2:AG$5455,$B2474,'Duel Log'!AH$2:AH$5455,"Win")</f>
        <v>0</v>
      </c>
      <c r="E2474" s="7" t="n">
        <f aca="false">COUNTIFS('Duel Log'!AF$2:AF$5455,$A2474,'Duel Log'!AG$2:AG$5455,$B2474,'Duel Log'!AH$2:AH$5455,"Loss")</f>
        <v>2</v>
      </c>
      <c r="F2474" s="7" t="n">
        <f aca="false">COUNTIFS('Duel Log'!AF$2:AF$5455,$A2474,'Duel Log'!AG$2:AG$5455,$B2474,'Duel Log'!AH$2:AH$5455,"Draw")</f>
        <v>0</v>
      </c>
      <c r="G2474" s="13" t="n">
        <f aca="false">IFERROR(D2474/C2474,"")</f>
        <v>0</v>
      </c>
    </row>
    <row r="2475" customFormat="false" ht="15" hidden="false" customHeight="true" outlineLevel="0" collapsed="false">
      <c r="A2475" s="7" t="s">
        <v>1265</v>
      </c>
      <c r="B2475" s="7" t="s">
        <v>1264</v>
      </c>
      <c r="C2475" s="7" t="n">
        <f aca="false">COUNTIFS('Duel Log'!AF$2:AF$5455,$A2475,'Duel Log'!AG$2:AG$5455,$B2475)</f>
        <v>2</v>
      </c>
      <c r="D2475" s="7" t="n">
        <f aca="false">COUNTIFS('Duel Log'!AF$2:AF$5455,$A2475,'Duel Log'!AG$2:AG$5455,$B2475,'Duel Log'!AH$2:AH$5455,"Win")</f>
        <v>0</v>
      </c>
      <c r="E2475" s="7" t="n">
        <f aca="false">COUNTIFS('Duel Log'!AF$2:AF$5455,$A2475,'Duel Log'!AG$2:AG$5455,$B2475,'Duel Log'!AH$2:AH$5455,"Loss")</f>
        <v>2</v>
      </c>
      <c r="F2475" s="7" t="n">
        <f aca="false">COUNTIFS('Duel Log'!AF$2:AF$5455,$A2475,'Duel Log'!AG$2:AG$5455,$B2475,'Duel Log'!AH$2:AH$5455,"Draw")</f>
        <v>0</v>
      </c>
      <c r="G2475" s="13" t="n">
        <f aca="false">IFERROR(D2475/C2475,"")</f>
        <v>0</v>
      </c>
    </row>
    <row r="2476" customFormat="false" ht="15" hidden="false" customHeight="true" outlineLevel="0" collapsed="false">
      <c r="A2476" s="7" t="s">
        <v>1052</v>
      </c>
      <c r="B2476" s="7" t="s">
        <v>7225</v>
      </c>
      <c r="C2476" s="7" t="n">
        <f aca="false">COUNTIFS('Duel Log'!AF$2:AF$5455,$A2476,'Duel Log'!AG$2:AG$5455,$B2476)</f>
        <v>1</v>
      </c>
      <c r="D2476" s="7" t="n">
        <f aca="false">COUNTIFS('Duel Log'!AF$2:AF$5455,$A2476,'Duel Log'!AG$2:AG$5455,$B2476,'Duel Log'!AH$2:AH$5455,"Win")</f>
        <v>1</v>
      </c>
      <c r="E2476" s="7" t="n">
        <f aca="false">COUNTIFS('Duel Log'!AF$2:AF$5455,$A2476,'Duel Log'!AG$2:AG$5455,$B2476,'Duel Log'!AH$2:AH$5455,"Loss")</f>
        <v>0</v>
      </c>
      <c r="F2476" s="7" t="n">
        <f aca="false">COUNTIFS('Duel Log'!AF$2:AF$5455,$A2476,'Duel Log'!AG$2:AG$5455,$B2476,'Duel Log'!AH$2:AH$5455,"Draw")</f>
        <v>0</v>
      </c>
      <c r="G2476" s="13" t="n">
        <f aca="false">IFERROR(D2476/C2476,"")</f>
        <v>1</v>
      </c>
    </row>
    <row r="2477" customFormat="false" ht="15" hidden="false" customHeight="true" outlineLevel="0" collapsed="false">
      <c r="A2477" s="7" t="s">
        <v>1052</v>
      </c>
      <c r="B2477" s="7" t="s">
        <v>967</v>
      </c>
      <c r="C2477" s="7" t="n">
        <f aca="false">COUNTIFS('Duel Log'!AF$2:AF$5455,$A2477,'Duel Log'!AG$2:AG$5455,$B2477)</f>
        <v>1</v>
      </c>
      <c r="D2477" s="7" t="n">
        <f aca="false">COUNTIFS('Duel Log'!AF$2:AF$5455,$A2477,'Duel Log'!AG$2:AG$5455,$B2477,'Duel Log'!AH$2:AH$5455,"Win")</f>
        <v>0</v>
      </c>
      <c r="E2477" s="7" t="n">
        <f aca="false">COUNTIFS('Duel Log'!AF$2:AF$5455,$A2477,'Duel Log'!AG$2:AG$5455,$B2477,'Duel Log'!AH$2:AH$5455,"Loss")</f>
        <v>1</v>
      </c>
      <c r="F2477" s="7" t="n">
        <f aca="false">COUNTIFS('Duel Log'!AF$2:AF$5455,$A2477,'Duel Log'!AG$2:AG$5455,$B2477,'Duel Log'!AH$2:AH$5455,"Draw")</f>
        <v>0</v>
      </c>
      <c r="G2477" s="13" t="n">
        <f aca="false">IFERROR(D2477/C2477,"")</f>
        <v>0</v>
      </c>
    </row>
    <row r="2478" customFormat="false" ht="15" hidden="false" customHeight="true" outlineLevel="0" collapsed="false">
      <c r="A2478" s="7" t="s">
        <v>5813</v>
      </c>
      <c r="B2478" s="7" t="s">
        <v>5814</v>
      </c>
      <c r="C2478" s="7" t="n">
        <f aca="false">COUNTIFS('Duel Log'!AF$2:AF$5455,$A2478,'Duel Log'!AG$2:AG$5455,$B2478)</f>
        <v>1</v>
      </c>
      <c r="D2478" s="7" t="n">
        <f aca="false">COUNTIFS('Duel Log'!AF$2:AF$5455,$A2478,'Duel Log'!AG$2:AG$5455,$B2478,'Duel Log'!AH$2:AH$5455,"Win")</f>
        <v>1</v>
      </c>
      <c r="E2478" s="7" t="n">
        <f aca="false">COUNTIFS('Duel Log'!AF$2:AF$5455,$A2478,'Duel Log'!AG$2:AG$5455,$B2478,'Duel Log'!AH$2:AH$5455,"Loss")</f>
        <v>0</v>
      </c>
      <c r="F2478" s="7" t="n">
        <f aca="false">COUNTIFS('Duel Log'!AF$2:AF$5455,$A2478,'Duel Log'!AG$2:AG$5455,$B2478,'Duel Log'!AH$2:AH$5455,"Draw")</f>
        <v>0</v>
      </c>
      <c r="G2478" s="13" t="n">
        <f aca="false">IFERROR(D2478/C2478,"")</f>
        <v>1</v>
      </c>
    </row>
    <row r="2479" customFormat="false" ht="15" hidden="false" customHeight="true" outlineLevel="0" collapsed="false">
      <c r="A2479" s="7" t="s">
        <v>2579</v>
      </c>
      <c r="B2479" s="7" t="s">
        <v>180</v>
      </c>
      <c r="C2479" s="7" t="n">
        <f aca="false">COUNTIFS('Duel Log'!AF$2:AF$5455,$A2479,'Duel Log'!AG$2:AG$5455,$B2479)</f>
        <v>2</v>
      </c>
      <c r="D2479" s="7" t="n">
        <f aca="false">COUNTIFS('Duel Log'!AF$2:AF$5455,$A2479,'Duel Log'!AG$2:AG$5455,$B2479,'Duel Log'!AH$2:AH$5455,"Win")</f>
        <v>0</v>
      </c>
      <c r="E2479" s="7" t="n">
        <f aca="false">COUNTIFS('Duel Log'!AF$2:AF$5455,$A2479,'Duel Log'!AG$2:AG$5455,$B2479,'Duel Log'!AH$2:AH$5455,"Loss")</f>
        <v>2</v>
      </c>
      <c r="F2479" s="7" t="n">
        <f aca="false">COUNTIFS('Duel Log'!AF$2:AF$5455,$A2479,'Duel Log'!AG$2:AG$5455,$B2479,'Duel Log'!AH$2:AH$5455,"Draw")</f>
        <v>0</v>
      </c>
      <c r="G2479" s="13" t="n">
        <f aca="false">IFERROR(D2479/C2479,"")</f>
        <v>0</v>
      </c>
    </row>
    <row r="2480" customFormat="false" ht="15" hidden="false" customHeight="true" outlineLevel="0" collapsed="false">
      <c r="A2480" s="7" t="s">
        <v>2449</v>
      </c>
      <c r="B2480" s="7" t="s">
        <v>3694</v>
      </c>
      <c r="C2480" s="7" t="n">
        <f aca="false">COUNTIFS('Duel Log'!AF$2:AF$5455,$A2480,'Duel Log'!AG$2:AG$5455,$B2480)</f>
        <v>1</v>
      </c>
      <c r="D2480" s="7" t="n">
        <f aca="false">COUNTIFS('Duel Log'!AF$2:AF$5455,$A2480,'Duel Log'!AG$2:AG$5455,$B2480,'Duel Log'!AH$2:AH$5455,"Win")</f>
        <v>0</v>
      </c>
      <c r="E2480" s="7" t="n">
        <f aca="false">COUNTIFS('Duel Log'!AF$2:AF$5455,$A2480,'Duel Log'!AG$2:AG$5455,$B2480,'Duel Log'!AH$2:AH$5455,"Loss")</f>
        <v>1</v>
      </c>
      <c r="F2480" s="7" t="n">
        <f aca="false">COUNTIFS('Duel Log'!AF$2:AF$5455,$A2480,'Duel Log'!AG$2:AG$5455,$B2480,'Duel Log'!AH$2:AH$5455,"Draw")</f>
        <v>0</v>
      </c>
      <c r="G2480" s="13" t="n">
        <f aca="false">IFERROR(D2480/C2480,"")</f>
        <v>0</v>
      </c>
    </row>
    <row r="2481" customFormat="false" ht="15" hidden="false" customHeight="true" outlineLevel="0" collapsed="false">
      <c r="A2481" s="7" t="s">
        <v>2449</v>
      </c>
      <c r="B2481" s="7" t="s">
        <v>368</v>
      </c>
      <c r="C2481" s="7" t="n">
        <f aca="false">COUNTIFS('Duel Log'!AF$2:AF$5455,$A2481,'Duel Log'!AG$2:AG$5455,$B2481)</f>
        <v>2</v>
      </c>
      <c r="D2481" s="7" t="n">
        <f aca="false">COUNTIFS('Duel Log'!AF$2:AF$5455,$A2481,'Duel Log'!AG$2:AG$5455,$B2481,'Duel Log'!AH$2:AH$5455,"Win")</f>
        <v>0</v>
      </c>
      <c r="E2481" s="7" t="n">
        <f aca="false">COUNTIFS('Duel Log'!AF$2:AF$5455,$A2481,'Duel Log'!AG$2:AG$5455,$B2481,'Duel Log'!AH$2:AH$5455,"Loss")</f>
        <v>2</v>
      </c>
      <c r="F2481" s="7" t="n">
        <f aca="false">COUNTIFS('Duel Log'!AF$2:AF$5455,$A2481,'Duel Log'!AG$2:AG$5455,$B2481,'Duel Log'!AH$2:AH$5455,"Draw")</f>
        <v>0</v>
      </c>
      <c r="G2481" s="13" t="n">
        <f aca="false">IFERROR(D2481/C2481,"")</f>
        <v>0</v>
      </c>
    </row>
    <row r="2482" customFormat="false" ht="15" hidden="false" customHeight="true" outlineLevel="0" collapsed="false">
      <c r="A2482" s="7" t="s">
        <v>4208</v>
      </c>
      <c r="B2482" s="7" t="s">
        <v>4207</v>
      </c>
      <c r="C2482" s="7" t="n">
        <f aca="false">COUNTIFS('Duel Log'!AF$2:AF$5455,$A2482,'Duel Log'!AG$2:AG$5455,$B2482)</f>
        <v>2</v>
      </c>
      <c r="D2482" s="7" t="n">
        <f aca="false">COUNTIFS('Duel Log'!AF$2:AF$5455,$A2482,'Duel Log'!AG$2:AG$5455,$B2482,'Duel Log'!AH$2:AH$5455,"Win")</f>
        <v>0</v>
      </c>
      <c r="E2482" s="7" t="n">
        <f aca="false">COUNTIFS('Duel Log'!AF$2:AF$5455,$A2482,'Duel Log'!AG$2:AG$5455,$B2482,'Duel Log'!AH$2:AH$5455,"Loss")</f>
        <v>2</v>
      </c>
      <c r="F2482" s="7" t="n">
        <f aca="false">COUNTIFS('Duel Log'!AF$2:AF$5455,$A2482,'Duel Log'!AG$2:AG$5455,$B2482,'Duel Log'!AH$2:AH$5455,"Draw")</f>
        <v>0</v>
      </c>
      <c r="G2482" s="13" t="n">
        <f aca="false">IFERROR(D2482/C2482,"")</f>
        <v>0</v>
      </c>
    </row>
    <row r="2483" customFormat="false" ht="15" hidden="false" customHeight="true" outlineLevel="0" collapsed="false">
      <c r="A2483" s="7" t="s">
        <v>5302</v>
      </c>
      <c r="B2483" s="7" t="s">
        <v>1163</v>
      </c>
      <c r="C2483" s="7" t="n">
        <f aca="false">COUNTIFS('Duel Log'!AF$2:AF$5455,$A2483,'Duel Log'!AG$2:AG$5455,$B2483)</f>
        <v>2</v>
      </c>
      <c r="D2483" s="7" t="n">
        <f aca="false">COUNTIFS('Duel Log'!AF$2:AF$5455,$A2483,'Duel Log'!AG$2:AG$5455,$B2483,'Duel Log'!AH$2:AH$5455,"Win")</f>
        <v>0</v>
      </c>
      <c r="E2483" s="7" t="n">
        <f aca="false">COUNTIFS('Duel Log'!AF$2:AF$5455,$A2483,'Duel Log'!AG$2:AG$5455,$B2483,'Duel Log'!AH$2:AH$5455,"Loss")</f>
        <v>2</v>
      </c>
      <c r="F2483" s="7" t="n">
        <f aca="false">COUNTIFS('Duel Log'!AF$2:AF$5455,$A2483,'Duel Log'!AG$2:AG$5455,$B2483,'Duel Log'!AH$2:AH$5455,"Draw")</f>
        <v>0</v>
      </c>
      <c r="G2483" s="13" t="n">
        <f aca="false">IFERROR(D2483/C2483,"")</f>
        <v>0</v>
      </c>
    </row>
    <row r="2484" customFormat="false" ht="15" hidden="false" customHeight="true" outlineLevel="0" collapsed="false">
      <c r="A2484" s="7" t="s">
        <v>5114</v>
      </c>
      <c r="B2484" s="7" t="s">
        <v>5115</v>
      </c>
      <c r="C2484" s="7" t="n">
        <f aca="false">COUNTIFS('Duel Log'!AF$2:AF$5455,$A2484,'Duel Log'!AG$2:AG$5455,$B2484)</f>
        <v>2</v>
      </c>
      <c r="D2484" s="7" t="n">
        <f aca="false">COUNTIFS('Duel Log'!AF$2:AF$5455,$A2484,'Duel Log'!AG$2:AG$5455,$B2484,'Duel Log'!AH$2:AH$5455,"Win")</f>
        <v>2</v>
      </c>
      <c r="E2484" s="7" t="n">
        <f aca="false">COUNTIFS('Duel Log'!AF$2:AF$5455,$A2484,'Duel Log'!AG$2:AG$5455,$B2484,'Duel Log'!AH$2:AH$5455,"Loss")</f>
        <v>0</v>
      </c>
      <c r="F2484" s="7" t="n">
        <f aca="false">COUNTIFS('Duel Log'!AF$2:AF$5455,$A2484,'Duel Log'!AG$2:AG$5455,$B2484,'Duel Log'!AH$2:AH$5455,"Draw")</f>
        <v>0</v>
      </c>
      <c r="G2484" s="13" t="n">
        <f aca="false">IFERROR(D2484/C2484,"")</f>
        <v>1</v>
      </c>
    </row>
    <row r="2485" customFormat="false" ht="15" hidden="false" customHeight="true" outlineLevel="0" collapsed="false">
      <c r="A2485" s="7" t="s">
        <v>1970</v>
      </c>
      <c r="B2485" s="7" t="s">
        <v>1050</v>
      </c>
      <c r="C2485" s="7" t="n">
        <f aca="false">COUNTIFS('Duel Log'!AF$2:AF$5455,$A2485,'Duel Log'!AG$2:AG$5455,$B2485)</f>
        <v>2</v>
      </c>
      <c r="D2485" s="7" t="n">
        <f aca="false">COUNTIFS('Duel Log'!AF$2:AF$5455,$A2485,'Duel Log'!AG$2:AG$5455,$B2485,'Duel Log'!AH$2:AH$5455,"Win")</f>
        <v>0</v>
      </c>
      <c r="E2485" s="7" t="n">
        <f aca="false">COUNTIFS('Duel Log'!AF$2:AF$5455,$A2485,'Duel Log'!AG$2:AG$5455,$B2485,'Duel Log'!AH$2:AH$5455,"Loss")</f>
        <v>2</v>
      </c>
      <c r="F2485" s="7" t="n">
        <f aca="false">COUNTIFS('Duel Log'!AF$2:AF$5455,$A2485,'Duel Log'!AG$2:AG$5455,$B2485,'Duel Log'!AH$2:AH$5455,"Draw")</f>
        <v>0</v>
      </c>
      <c r="G2485" s="13" t="n">
        <f aca="false">IFERROR(D2485/C2485,"")</f>
        <v>0</v>
      </c>
    </row>
    <row r="2486" customFormat="false" ht="15" hidden="false" customHeight="true" outlineLevel="0" collapsed="false">
      <c r="A2486" s="7" t="s">
        <v>7269</v>
      </c>
      <c r="B2486" s="7" t="s">
        <v>380</v>
      </c>
      <c r="C2486" s="7" t="n">
        <f aca="false">COUNTIFS('Duel Log'!AF$2:AF$5455,$A2486,'Duel Log'!AG$2:AG$5455,$B2486)</f>
        <v>1</v>
      </c>
      <c r="D2486" s="7" t="n">
        <f aca="false">COUNTIFS('Duel Log'!AF$2:AF$5455,$A2486,'Duel Log'!AG$2:AG$5455,$B2486,'Duel Log'!AH$2:AH$5455,"Win")</f>
        <v>0</v>
      </c>
      <c r="E2486" s="7" t="n">
        <f aca="false">COUNTIFS('Duel Log'!AF$2:AF$5455,$A2486,'Duel Log'!AG$2:AG$5455,$B2486,'Duel Log'!AH$2:AH$5455,"Loss")</f>
        <v>1</v>
      </c>
      <c r="F2486" s="7" t="n">
        <f aca="false">COUNTIFS('Duel Log'!AF$2:AF$5455,$A2486,'Duel Log'!AG$2:AG$5455,$B2486,'Duel Log'!AH$2:AH$5455,"Draw")</f>
        <v>0</v>
      </c>
      <c r="G2486" s="13" t="n">
        <f aca="false">IFERROR(D2486/C2486,"")</f>
        <v>0</v>
      </c>
    </row>
    <row r="2487" customFormat="false" ht="15" hidden="false" customHeight="true" outlineLevel="0" collapsed="false">
      <c r="A2487" s="7" t="s">
        <v>7375</v>
      </c>
      <c r="B2487" s="7" t="s">
        <v>259</v>
      </c>
      <c r="C2487" s="7" t="n">
        <f aca="false">COUNTIFS('Duel Log'!AF$2:AF$5455,$A2487,'Duel Log'!AG$2:AG$5455,$B2487)</f>
        <v>1</v>
      </c>
      <c r="D2487" s="7" t="n">
        <f aca="false">COUNTIFS('Duel Log'!AF$2:AF$5455,$A2487,'Duel Log'!AG$2:AG$5455,$B2487,'Duel Log'!AH$2:AH$5455,"Win")</f>
        <v>0</v>
      </c>
      <c r="E2487" s="7" t="n">
        <f aca="false">COUNTIFS('Duel Log'!AF$2:AF$5455,$A2487,'Duel Log'!AG$2:AG$5455,$B2487,'Duel Log'!AH$2:AH$5455,"Loss")</f>
        <v>1</v>
      </c>
      <c r="F2487" s="7" t="n">
        <f aca="false">COUNTIFS('Duel Log'!AF$2:AF$5455,$A2487,'Duel Log'!AG$2:AG$5455,$B2487,'Duel Log'!AH$2:AH$5455,"Draw")</f>
        <v>0</v>
      </c>
      <c r="G2487" s="13" t="n">
        <f aca="false">IFERROR(D2487/C2487,"")</f>
        <v>0</v>
      </c>
    </row>
    <row r="2488" customFormat="false" ht="15" hidden="false" customHeight="true" outlineLevel="0" collapsed="false">
      <c r="A2488" s="7" t="s">
        <v>9038</v>
      </c>
      <c r="B2488" s="7" t="s">
        <v>9039</v>
      </c>
      <c r="C2488" s="7" t="n">
        <f aca="false">COUNTIFS('Duel Log'!AF$2:AF$5455,$A2488,'Duel Log'!AG$2:AG$5455,$B2488)</f>
        <v>1</v>
      </c>
      <c r="D2488" s="7" t="n">
        <f aca="false">COUNTIFS('Duel Log'!AF$2:AF$5455,$A2488,'Duel Log'!AG$2:AG$5455,$B2488,'Duel Log'!AH$2:AH$5455,"Win")</f>
        <v>1</v>
      </c>
      <c r="E2488" s="7" t="n">
        <f aca="false">COUNTIFS('Duel Log'!AF$2:AF$5455,$A2488,'Duel Log'!AG$2:AG$5455,$B2488,'Duel Log'!AH$2:AH$5455,"Loss")</f>
        <v>0</v>
      </c>
      <c r="F2488" s="7" t="n">
        <f aca="false">COUNTIFS('Duel Log'!AF$2:AF$5455,$A2488,'Duel Log'!AG$2:AG$5455,$B2488,'Duel Log'!AH$2:AH$5455,"Draw")</f>
        <v>0</v>
      </c>
      <c r="G2488" s="13" t="n">
        <f aca="false">IFERROR(D2488/C2488,"")</f>
        <v>1</v>
      </c>
    </row>
    <row r="2489" customFormat="false" ht="15" hidden="false" customHeight="true" outlineLevel="0" collapsed="false">
      <c r="A2489" s="7" t="s">
        <v>3694</v>
      </c>
      <c r="B2489" s="7" t="s">
        <v>3693</v>
      </c>
      <c r="C2489" s="7" t="n">
        <f aca="false">COUNTIFS('Duel Log'!AF$2:AF$5455,$A2489,'Duel Log'!AG$2:AG$5455,$B2489)</f>
        <v>2</v>
      </c>
      <c r="D2489" s="7" t="n">
        <f aca="false">COUNTIFS('Duel Log'!AF$2:AF$5455,$A2489,'Duel Log'!AG$2:AG$5455,$B2489,'Duel Log'!AH$2:AH$5455,"Win")</f>
        <v>0</v>
      </c>
      <c r="E2489" s="7" t="n">
        <f aca="false">COUNTIFS('Duel Log'!AF$2:AF$5455,$A2489,'Duel Log'!AG$2:AG$5455,$B2489,'Duel Log'!AH$2:AH$5455,"Loss")</f>
        <v>2</v>
      </c>
      <c r="F2489" s="7" t="n">
        <f aca="false">COUNTIFS('Duel Log'!AF$2:AF$5455,$A2489,'Duel Log'!AG$2:AG$5455,$B2489,'Duel Log'!AH$2:AH$5455,"Draw")</f>
        <v>0</v>
      </c>
      <c r="G2489" s="13" t="n">
        <f aca="false">IFERROR(D2489/C2489,"")</f>
        <v>0</v>
      </c>
    </row>
    <row r="2490" customFormat="false" ht="15" hidden="false" customHeight="true" outlineLevel="0" collapsed="false">
      <c r="A2490" s="7" t="s">
        <v>3177</v>
      </c>
      <c r="B2490" s="7" t="s">
        <v>492</v>
      </c>
      <c r="C2490" s="7" t="n">
        <f aca="false">COUNTIFS('Duel Log'!AF$2:AF$5455,$A2490,'Duel Log'!AG$2:AG$5455,$B2490)</f>
        <v>2</v>
      </c>
      <c r="D2490" s="7" t="n">
        <f aca="false">COUNTIFS('Duel Log'!AF$2:AF$5455,$A2490,'Duel Log'!AG$2:AG$5455,$B2490,'Duel Log'!AH$2:AH$5455,"Win")</f>
        <v>0</v>
      </c>
      <c r="E2490" s="7" t="n">
        <f aca="false">COUNTIFS('Duel Log'!AF$2:AF$5455,$A2490,'Duel Log'!AG$2:AG$5455,$B2490,'Duel Log'!AH$2:AH$5455,"Loss")</f>
        <v>2</v>
      </c>
      <c r="F2490" s="7" t="n">
        <f aca="false">COUNTIFS('Duel Log'!AF$2:AF$5455,$A2490,'Duel Log'!AG$2:AG$5455,$B2490,'Duel Log'!AH$2:AH$5455,"Draw")</f>
        <v>0</v>
      </c>
      <c r="G2490" s="13" t="n">
        <f aca="false">IFERROR(D2490/C2490,"")</f>
        <v>0</v>
      </c>
    </row>
    <row r="2491" customFormat="false" ht="15" hidden="false" customHeight="true" outlineLevel="0" collapsed="false">
      <c r="A2491" s="7" t="s">
        <v>3177</v>
      </c>
      <c r="B2491" s="7" t="s">
        <v>3178</v>
      </c>
      <c r="C2491" s="7" t="n">
        <f aca="false">COUNTIFS('Duel Log'!AF$2:AF$5455,$A2491,'Duel Log'!AG$2:AG$5455,$B2491)</f>
        <v>2</v>
      </c>
      <c r="D2491" s="7" t="n">
        <f aca="false">COUNTIFS('Duel Log'!AF$2:AF$5455,$A2491,'Duel Log'!AG$2:AG$5455,$B2491,'Duel Log'!AH$2:AH$5455,"Win")</f>
        <v>2</v>
      </c>
      <c r="E2491" s="7" t="n">
        <f aca="false">COUNTIFS('Duel Log'!AF$2:AF$5455,$A2491,'Duel Log'!AG$2:AG$5455,$B2491,'Duel Log'!AH$2:AH$5455,"Loss")</f>
        <v>0</v>
      </c>
      <c r="F2491" s="7" t="n">
        <f aca="false">COUNTIFS('Duel Log'!AF$2:AF$5455,$A2491,'Duel Log'!AG$2:AG$5455,$B2491,'Duel Log'!AH$2:AH$5455,"Draw")</f>
        <v>0</v>
      </c>
      <c r="G2491" s="13" t="n">
        <f aca="false">IFERROR(D2491/C2491,"")</f>
        <v>1</v>
      </c>
    </row>
    <row r="2492" customFormat="false" ht="15" hidden="false" customHeight="true" outlineLevel="0" collapsed="false">
      <c r="A2492" s="7" t="s">
        <v>3390</v>
      </c>
      <c r="B2492" s="7" t="s">
        <v>180</v>
      </c>
      <c r="C2492" s="7" t="n">
        <f aca="false">COUNTIFS('Duel Log'!AF$2:AF$5455,$A2492,'Duel Log'!AG$2:AG$5455,$B2492)</f>
        <v>2</v>
      </c>
      <c r="D2492" s="7" t="n">
        <f aca="false">COUNTIFS('Duel Log'!AF$2:AF$5455,$A2492,'Duel Log'!AG$2:AG$5455,$B2492,'Duel Log'!AH$2:AH$5455,"Win")</f>
        <v>0</v>
      </c>
      <c r="E2492" s="7" t="n">
        <f aca="false">COUNTIFS('Duel Log'!AF$2:AF$5455,$A2492,'Duel Log'!AG$2:AG$5455,$B2492,'Duel Log'!AH$2:AH$5455,"Loss")</f>
        <v>2</v>
      </c>
      <c r="F2492" s="7" t="n">
        <f aca="false">COUNTIFS('Duel Log'!AF$2:AF$5455,$A2492,'Duel Log'!AG$2:AG$5455,$B2492,'Duel Log'!AH$2:AH$5455,"Draw")</f>
        <v>0</v>
      </c>
      <c r="G2492" s="13" t="n">
        <f aca="false">IFERROR(D2492/C2492,"")</f>
        <v>0</v>
      </c>
    </row>
    <row r="2493" customFormat="false" ht="15" hidden="false" customHeight="true" outlineLevel="0" collapsed="false">
      <c r="A2493" s="7" t="s">
        <v>6189</v>
      </c>
      <c r="B2493" s="7" t="s">
        <v>494</v>
      </c>
      <c r="C2493" s="7" t="n">
        <f aca="false">COUNTIFS('Duel Log'!AF$2:AF$5455,$A2493,'Duel Log'!AG$2:AG$5455,$B2493)</f>
        <v>2</v>
      </c>
      <c r="D2493" s="7" t="n">
        <f aca="false">COUNTIFS('Duel Log'!AF$2:AF$5455,$A2493,'Duel Log'!AG$2:AG$5455,$B2493,'Duel Log'!AH$2:AH$5455,"Win")</f>
        <v>0</v>
      </c>
      <c r="E2493" s="7" t="n">
        <f aca="false">COUNTIFS('Duel Log'!AF$2:AF$5455,$A2493,'Duel Log'!AG$2:AG$5455,$B2493,'Duel Log'!AH$2:AH$5455,"Loss")</f>
        <v>2</v>
      </c>
      <c r="F2493" s="7" t="n">
        <f aca="false">COUNTIFS('Duel Log'!AF$2:AF$5455,$A2493,'Duel Log'!AG$2:AG$5455,$B2493,'Duel Log'!AH$2:AH$5455,"Draw")</f>
        <v>0</v>
      </c>
      <c r="G2493" s="13" t="n">
        <f aca="false">IFERROR(D2493/C2493,"")</f>
        <v>0</v>
      </c>
    </row>
    <row r="2494" customFormat="false" ht="15" hidden="false" customHeight="true" outlineLevel="0" collapsed="false">
      <c r="A2494" s="7" t="s">
        <v>7302</v>
      </c>
      <c r="B2494" s="7" t="s">
        <v>415</v>
      </c>
      <c r="C2494" s="7" t="n">
        <f aca="false">COUNTIFS('Duel Log'!AF$2:AF$5455,$A2494,'Duel Log'!AG$2:AG$5455,$B2494)</f>
        <v>2</v>
      </c>
      <c r="D2494" s="7" t="n">
        <f aca="false">COUNTIFS('Duel Log'!AF$2:AF$5455,$A2494,'Duel Log'!AG$2:AG$5455,$B2494,'Duel Log'!AH$2:AH$5455,"Win")</f>
        <v>2</v>
      </c>
      <c r="E2494" s="7" t="n">
        <f aca="false">COUNTIFS('Duel Log'!AF$2:AF$5455,$A2494,'Duel Log'!AG$2:AG$5455,$B2494,'Duel Log'!AH$2:AH$5455,"Loss")</f>
        <v>0</v>
      </c>
      <c r="F2494" s="7" t="n">
        <f aca="false">COUNTIFS('Duel Log'!AF$2:AF$5455,$A2494,'Duel Log'!AG$2:AG$5455,$B2494,'Duel Log'!AH$2:AH$5455,"Draw")</f>
        <v>0</v>
      </c>
      <c r="G2494" s="13" t="n">
        <f aca="false">IFERROR(D2494/C2494,"")</f>
        <v>1</v>
      </c>
    </row>
    <row r="2495" customFormat="false" ht="15" hidden="false" customHeight="true" outlineLevel="0" collapsed="false">
      <c r="A2495" s="7" t="s">
        <v>6876</v>
      </c>
      <c r="B2495" s="7" t="s">
        <v>6875</v>
      </c>
      <c r="C2495" s="7" t="n">
        <f aca="false">COUNTIFS('Duel Log'!AF$2:AF$5455,$A2495,'Duel Log'!AG$2:AG$5455,$B2495)</f>
        <v>2</v>
      </c>
      <c r="D2495" s="7" t="n">
        <f aca="false">COUNTIFS('Duel Log'!AF$2:AF$5455,$A2495,'Duel Log'!AG$2:AG$5455,$B2495,'Duel Log'!AH$2:AH$5455,"Win")</f>
        <v>0</v>
      </c>
      <c r="E2495" s="7" t="n">
        <f aca="false">COUNTIFS('Duel Log'!AF$2:AF$5455,$A2495,'Duel Log'!AG$2:AG$5455,$B2495,'Duel Log'!AH$2:AH$5455,"Loss")</f>
        <v>2</v>
      </c>
      <c r="F2495" s="7" t="n">
        <f aca="false">COUNTIFS('Duel Log'!AF$2:AF$5455,$A2495,'Duel Log'!AG$2:AG$5455,$B2495,'Duel Log'!AH$2:AH$5455,"Draw")</f>
        <v>0</v>
      </c>
      <c r="G2495" s="13" t="n">
        <f aca="false">IFERROR(D2495/C2495,"")</f>
        <v>0</v>
      </c>
    </row>
    <row r="2496" customFormat="false" ht="15" hidden="false" customHeight="true" outlineLevel="0" collapsed="false">
      <c r="A2496" s="7" t="s">
        <v>5940</v>
      </c>
      <c r="B2496" s="7" t="s">
        <v>859</v>
      </c>
      <c r="C2496" s="7" t="n">
        <f aca="false">COUNTIFS('Duel Log'!AF$2:AF$5455,$A2496,'Duel Log'!AG$2:AG$5455,$B2496)</f>
        <v>1</v>
      </c>
      <c r="D2496" s="7" t="n">
        <f aca="false">COUNTIFS('Duel Log'!AF$2:AF$5455,$A2496,'Duel Log'!AG$2:AG$5455,$B2496,'Duel Log'!AH$2:AH$5455,"Win")</f>
        <v>0</v>
      </c>
      <c r="E2496" s="7" t="n">
        <f aca="false">COUNTIFS('Duel Log'!AF$2:AF$5455,$A2496,'Duel Log'!AG$2:AG$5455,$B2496,'Duel Log'!AH$2:AH$5455,"Loss")</f>
        <v>1</v>
      </c>
      <c r="F2496" s="7" t="n">
        <f aca="false">COUNTIFS('Duel Log'!AF$2:AF$5455,$A2496,'Duel Log'!AG$2:AG$5455,$B2496,'Duel Log'!AH$2:AH$5455,"Draw")</f>
        <v>0</v>
      </c>
      <c r="G2496" s="13" t="n">
        <f aca="false">IFERROR(D2496/C2496,"")</f>
        <v>0</v>
      </c>
    </row>
    <row r="2497" customFormat="false" ht="15" hidden="false" customHeight="true" outlineLevel="0" collapsed="false">
      <c r="A2497" s="7" t="s">
        <v>7117</v>
      </c>
      <c r="B2497" s="7" t="s">
        <v>7116</v>
      </c>
      <c r="C2497" s="7" t="n">
        <f aca="false">COUNTIFS('Duel Log'!AF$2:AF$5455,$A2497,'Duel Log'!AG$2:AG$5455,$B2497)</f>
        <v>1</v>
      </c>
      <c r="D2497" s="7" t="n">
        <f aca="false">COUNTIFS('Duel Log'!AF$2:AF$5455,$A2497,'Duel Log'!AG$2:AG$5455,$B2497,'Duel Log'!AH$2:AH$5455,"Win")</f>
        <v>1</v>
      </c>
      <c r="E2497" s="7" t="n">
        <f aca="false">COUNTIFS('Duel Log'!AF$2:AF$5455,$A2497,'Duel Log'!AG$2:AG$5455,$B2497,'Duel Log'!AH$2:AH$5455,"Loss")</f>
        <v>0</v>
      </c>
      <c r="F2497" s="7" t="n">
        <f aca="false">COUNTIFS('Duel Log'!AF$2:AF$5455,$A2497,'Duel Log'!AG$2:AG$5455,$B2497,'Duel Log'!AH$2:AH$5455,"Draw")</f>
        <v>0</v>
      </c>
      <c r="G2497" s="13" t="n">
        <f aca="false">IFERROR(D2497/C2497,"")</f>
        <v>1</v>
      </c>
    </row>
    <row r="2498" customFormat="false" ht="15" hidden="false" customHeight="true" outlineLevel="0" collapsed="false">
      <c r="A2498" s="7" t="s">
        <v>2557</v>
      </c>
      <c r="B2498" s="7" t="s">
        <v>2556</v>
      </c>
      <c r="C2498" s="7" t="n">
        <f aca="false">COUNTIFS('Duel Log'!AF$2:AF$5455,$A2498,'Duel Log'!AG$2:AG$5455,$B2498)</f>
        <v>1</v>
      </c>
      <c r="D2498" s="7" t="n">
        <f aca="false">COUNTIFS('Duel Log'!AF$2:AF$5455,$A2498,'Duel Log'!AG$2:AG$5455,$B2498,'Duel Log'!AH$2:AH$5455,"Win")</f>
        <v>1</v>
      </c>
      <c r="E2498" s="7" t="n">
        <f aca="false">COUNTIFS('Duel Log'!AF$2:AF$5455,$A2498,'Duel Log'!AG$2:AG$5455,$B2498,'Duel Log'!AH$2:AH$5455,"Loss")</f>
        <v>0</v>
      </c>
      <c r="F2498" s="7" t="n">
        <f aca="false">COUNTIFS('Duel Log'!AF$2:AF$5455,$A2498,'Duel Log'!AG$2:AG$5455,$B2498,'Duel Log'!AH$2:AH$5455,"Draw")</f>
        <v>0</v>
      </c>
      <c r="G2498" s="13" t="n">
        <f aca="false">IFERROR(D2498/C2498,"")</f>
        <v>1</v>
      </c>
    </row>
    <row r="2499" customFormat="false" ht="15" hidden="false" customHeight="true" outlineLevel="0" collapsed="false">
      <c r="A2499" s="7" t="s">
        <v>561</v>
      </c>
      <c r="B2499" s="7" t="s">
        <v>321</v>
      </c>
      <c r="C2499" s="7" t="n">
        <f aca="false">COUNTIFS('Duel Log'!AF$2:AF$5455,$A2499,'Duel Log'!AG$2:AG$5455,$B2499)</f>
        <v>2</v>
      </c>
      <c r="D2499" s="7" t="n">
        <f aca="false">COUNTIFS('Duel Log'!AF$2:AF$5455,$A2499,'Duel Log'!AG$2:AG$5455,$B2499,'Duel Log'!AH$2:AH$5455,"Win")</f>
        <v>2</v>
      </c>
      <c r="E2499" s="7" t="n">
        <f aca="false">COUNTIFS('Duel Log'!AF$2:AF$5455,$A2499,'Duel Log'!AG$2:AG$5455,$B2499,'Duel Log'!AH$2:AH$5455,"Loss")</f>
        <v>0</v>
      </c>
      <c r="F2499" s="7" t="n">
        <f aca="false">COUNTIFS('Duel Log'!AF$2:AF$5455,$A2499,'Duel Log'!AG$2:AG$5455,$B2499,'Duel Log'!AH$2:AH$5455,"Draw")</f>
        <v>0</v>
      </c>
      <c r="G2499" s="13" t="n">
        <f aca="false">IFERROR(D2499/C2499,"")</f>
        <v>1</v>
      </c>
    </row>
    <row r="2500" customFormat="false" ht="15" hidden="false" customHeight="true" outlineLevel="0" collapsed="false">
      <c r="A2500" s="7" t="s">
        <v>561</v>
      </c>
      <c r="B2500" s="7" t="s">
        <v>635</v>
      </c>
      <c r="C2500" s="7" t="n">
        <f aca="false">COUNTIFS('Duel Log'!AF$2:AF$5455,$A2500,'Duel Log'!AG$2:AG$5455,$B2500)</f>
        <v>2</v>
      </c>
      <c r="D2500" s="7" t="n">
        <f aca="false">COUNTIFS('Duel Log'!AF$2:AF$5455,$A2500,'Duel Log'!AG$2:AG$5455,$B2500,'Duel Log'!AH$2:AH$5455,"Win")</f>
        <v>0</v>
      </c>
      <c r="E2500" s="7" t="n">
        <f aca="false">COUNTIFS('Duel Log'!AF$2:AF$5455,$A2500,'Duel Log'!AG$2:AG$5455,$B2500,'Duel Log'!AH$2:AH$5455,"Loss")</f>
        <v>2</v>
      </c>
      <c r="F2500" s="7" t="n">
        <f aca="false">COUNTIFS('Duel Log'!AF$2:AF$5455,$A2500,'Duel Log'!AG$2:AG$5455,$B2500,'Duel Log'!AH$2:AH$5455,"Draw")</f>
        <v>0</v>
      </c>
      <c r="G2500" s="13" t="n">
        <f aca="false">IFERROR(D2500/C2500,"")</f>
        <v>0</v>
      </c>
    </row>
    <row r="2501" customFormat="false" ht="15" hidden="false" customHeight="true" outlineLevel="0" collapsed="false">
      <c r="A2501" s="7" t="s">
        <v>7390</v>
      </c>
      <c r="B2501" s="7" t="s">
        <v>7391</v>
      </c>
      <c r="C2501" s="7" t="n">
        <f aca="false">COUNTIFS('Duel Log'!AF$2:AF$5455,$A2501,'Duel Log'!AG$2:AG$5455,$B2501)</f>
        <v>1</v>
      </c>
      <c r="D2501" s="7" t="n">
        <f aca="false">COUNTIFS('Duel Log'!AF$2:AF$5455,$A2501,'Duel Log'!AG$2:AG$5455,$B2501,'Duel Log'!AH$2:AH$5455,"Win")</f>
        <v>1</v>
      </c>
      <c r="E2501" s="7" t="n">
        <f aca="false">COUNTIFS('Duel Log'!AF$2:AF$5455,$A2501,'Duel Log'!AG$2:AG$5455,$B2501,'Duel Log'!AH$2:AH$5455,"Loss")</f>
        <v>0</v>
      </c>
      <c r="F2501" s="7" t="n">
        <f aca="false">COUNTIFS('Duel Log'!AF$2:AF$5455,$A2501,'Duel Log'!AG$2:AG$5455,$B2501,'Duel Log'!AH$2:AH$5455,"Draw")</f>
        <v>0</v>
      </c>
      <c r="G2501" s="13" t="n">
        <f aca="false">IFERROR(D2501/C2501,"")</f>
        <v>1</v>
      </c>
    </row>
    <row r="2502" customFormat="false" ht="15" hidden="false" customHeight="true" outlineLevel="0" collapsed="false">
      <c r="A2502" s="7" t="s">
        <v>9486</v>
      </c>
      <c r="B2502" s="7" t="s">
        <v>206</v>
      </c>
      <c r="C2502" s="7" t="n">
        <f aca="false">COUNTIFS('Duel Log'!AF$2:AF$5455,$A2502,'Duel Log'!AG$2:AG$5455,$B2502)</f>
        <v>1</v>
      </c>
      <c r="D2502" s="7" t="n">
        <f aca="false">COUNTIFS('Duel Log'!AF$2:AF$5455,$A2502,'Duel Log'!AG$2:AG$5455,$B2502,'Duel Log'!AH$2:AH$5455,"Win")</f>
        <v>0</v>
      </c>
      <c r="E2502" s="7" t="n">
        <f aca="false">COUNTIFS('Duel Log'!AF$2:AF$5455,$A2502,'Duel Log'!AG$2:AG$5455,$B2502,'Duel Log'!AH$2:AH$5455,"Loss")</f>
        <v>1</v>
      </c>
      <c r="F2502" s="7" t="n">
        <f aca="false">COUNTIFS('Duel Log'!AF$2:AF$5455,$A2502,'Duel Log'!AG$2:AG$5455,$B2502,'Duel Log'!AH$2:AH$5455,"Draw")</f>
        <v>0</v>
      </c>
      <c r="G2502" s="13" t="n">
        <f aca="false">IFERROR(D2502/C2502,"")</f>
        <v>0</v>
      </c>
    </row>
    <row r="2503" customFormat="false" ht="15" hidden="false" customHeight="true" outlineLevel="0" collapsed="false">
      <c r="A2503" s="7" t="s">
        <v>4954</v>
      </c>
      <c r="B2503" s="7" t="s">
        <v>206</v>
      </c>
      <c r="C2503" s="7" t="n">
        <f aca="false">COUNTIFS('Duel Log'!AF$2:AF$5455,$A2503,'Duel Log'!AG$2:AG$5455,$B2503)</f>
        <v>1</v>
      </c>
      <c r="D2503" s="7" t="n">
        <f aca="false">COUNTIFS('Duel Log'!AF$2:AF$5455,$A2503,'Duel Log'!AG$2:AG$5455,$B2503,'Duel Log'!AH$2:AH$5455,"Win")</f>
        <v>0</v>
      </c>
      <c r="E2503" s="7" t="n">
        <f aca="false">COUNTIFS('Duel Log'!AF$2:AF$5455,$A2503,'Duel Log'!AG$2:AG$5455,$B2503,'Duel Log'!AH$2:AH$5455,"Loss")</f>
        <v>1</v>
      </c>
      <c r="F2503" s="7" t="n">
        <f aca="false">COUNTIFS('Duel Log'!AF$2:AF$5455,$A2503,'Duel Log'!AG$2:AG$5455,$B2503,'Duel Log'!AH$2:AH$5455,"Draw")</f>
        <v>0</v>
      </c>
      <c r="G2503" s="13" t="n">
        <f aca="false">IFERROR(D2503/C2503,"")</f>
        <v>0</v>
      </c>
    </row>
    <row r="2504" customFormat="false" ht="15" hidden="false" customHeight="true" outlineLevel="0" collapsed="false">
      <c r="A2504" s="7" t="s">
        <v>6317</v>
      </c>
      <c r="B2504" s="7" t="s">
        <v>701</v>
      </c>
      <c r="C2504" s="7" t="n">
        <f aca="false">COUNTIFS('Duel Log'!AF$2:AF$5455,$A2504,'Duel Log'!AG$2:AG$5455,$B2504)</f>
        <v>1</v>
      </c>
      <c r="D2504" s="7" t="n">
        <f aca="false">COUNTIFS('Duel Log'!AF$2:AF$5455,$A2504,'Duel Log'!AG$2:AG$5455,$B2504,'Duel Log'!AH$2:AH$5455,"Win")</f>
        <v>1</v>
      </c>
      <c r="E2504" s="7" t="n">
        <f aca="false">COUNTIFS('Duel Log'!AF$2:AF$5455,$A2504,'Duel Log'!AG$2:AG$5455,$B2504,'Duel Log'!AH$2:AH$5455,"Loss")</f>
        <v>0</v>
      </c>
      <c r="F2504" s="7" t="n">
        <f aca="false">COUNTIFS('Duel Log'!AF$2:AF$5455,$A2504,'Duel Log'!AG$2:AG$5455,$B2504,'Duel Log'!AH$2:AH$5455,"Draw")</f>
        <v>0</v>
      </c>
      <c r="G2504" s="13" t="n">
        <f aca="false">IFERROR(D2504/C2504,"")</f>
        <v>1</v>
      </c>
    </row>
    <row r="2505" customFormat="false" ht="15" hidden="false" customHeight="true" outlineLevel="0" collapsed="false">
      <c r="A2505" s="7" t="s">
        <v>6272</v>
      </c>
      <c r="B2505" s="7" t="s">
        <v>259</v>
      </c>
      <c r="C2505" s="7" t="n">
        <f aca="false">COUNTIFS('Duel Log'!AF$2:AF$5455,$A2505,'Duel Log'!AG$2:AG$5455,$B2505)</f>
        <v>1</v>
      </c>
      <c r="D2505" s="7" t="n">
        <f aca="false">COUNTIFS('Duel Log'!AF$2:AF$5455,$A2505,'Duel Log'!AG$2:AG$5455,$B2505,'Duel Log'!AH$2:AH$5455,"Win")</f>
        <v>0</v>
      </c>
      <c r="E2505" s="7" t="n">
        <f aca="false">COUNTIFS('Duel Log'!AF$2:AF$5455,$A2505,'Duel Log'!AG$2:AG$5455,$B2505,'Duel Log'!AH$2:AH$5455,"Loss")</f>
        <v>1</v>
      </c>
      <c r="F2505" s="7" t="n">
        <f aca="false">COUNTIFS('Duel Log'!AF$2:AF$5455,$A2505,'Duel Log'!AG$2:AG$5455,$B2505,'Duel Log'!AH$2:AH$5455,"Draw")</f>
        <v>0</v>
      </c>
      <c r="G2505" s="13" t="n">
        <f aca="false">IFERROR(D2505/C2505,"")</f>
        <v>0</v>
      </c>
    </row>
    <row r="2506" customFormat="false" ht="15" hidden="false" customHeight="true" outlineLevel="0" collapsed="false">
      <c r="A2506" s="7" t="s">
        <v>5334</v>
      </c>
      <c r="B2506" s="7" t="s">
        <v>494</v>
      </c>
      <c r="C2506" s="7" t="n">
        <f aca="false">COUNTIFS('Duel Log'!AF$2:AF$5455,$A2506,'Duel Log'!AG$2:AG$5455,$B2506)</f>
        <v>1</v>
      </c>
      <c r="D2506" s="7" t="n">
        <f aca="false">COUNTIFS('Duel Log'!AF$2:AF$5455,$A2506,'Duel Log'!AG$2:AG$5455,$B2506,'Duel Log'!AH$2:AH$5455,"Win")</f>
        <v>1</v>
      </c>
      <c r="E2506" s="7" t="n">
        <f aca="false">COUNTIFS('Duel Log'!AF$2:AF$5455,$A2506,'Duel Log'!AG$2:AG$5455,$B2506,'Duel Log'!AH$2:AH$5455,"Loss")</f>
        <v>0</v>
      </c>
      <c r="F2506" s="7" t="n">
        <f aca="false">COUNTIFS('Duel Log'!AF$2:AF$5455,$A2506,'Duel Log'!AG$2:AG$5455,$B2506,'Duel Log'!AH$2:AH$5455,"Draw")</f>
        <v>0</v>
      </c>
      <c r="G2506" s="13" t="n">
        <f aca="false">IFERROR(D2506/C2506,"")</f>
        <v>1</v>
      </c>
    </row>
    <row r="2507" customFormat="false" ht="15" hidden="false" customHeight="true" outlineLevel="0" collapsed="false">
      <c r="A2507" s="7" t="s">
        <v>597</v>
      </c>
      <c r="B2507" s="7" t="s">
        <v>429</v>
      </c>
      <c r="C2507" s="7" t="n">
        <f aca="false">COUNTIFS('Duel Log'!AF$2:AF$5455,$A2507,'Duel Log'!AG$2:AG$5455,$B2507)</f>
        <v>2</v>
      </c>
      <c r="D2507" s="7" t="n">
        <f aca="false">COUNTIFS('Duel Log'!AF$2:AF$5455,$A2507,'Duel Log'!AG$2:AG$5455,$B2507,'Duel Log'!AH$2:AH$5455,"Win")</f>
        <v>2</v>
      </c>
      <c r="E2507" s="7" t="n">
        <f aca="false">COUNTIFS('Duel Log'!AF$2:AF$5455,$A2507,'Duel Log'!AG$2:AG$5455,$B2507,'Duel Log'!AH$2:AH$5455,"Loss")</f>
        <v>0</v>
      </c>
      <c r="F2507" s="7" t="n">
        <f aca="false">COUNTIFS('Duel Log'!AF$2:AF$5455,$A2507,'Duel Log'!AG$2:AG$5455,$B2507,'Duel Log'!AH$2:AH$5455,"Draw")</f>
        <v>0</v>
      </c>
      <c r="G2507" s="13" t="n">
        <f aca="false">IFERROR(D2507/C2507,"")</f>
        <v>1</v>
      </c>
    </row>
    <row r="2508" customFormat="false" ht="15" hidden="false" customHeight="true" outlineLevel="0" collapsed="false">
      <c r="A2508" s="7" t="s">
        <v>597</v>
      </c>
      <c r="B2508" s="7" t="s">
        <v>9552</v>
      </c>
      <c r="C2508" s="7" t="n">
        <f aca="false">COUNTIFS('Duel Log'!AF$2:AF$5455,$A2508,'Duel Log'!AG$2:AG$5455,$B2508)</f>
        <v>1</v>
      </c>
      <c r="D2508" s="7" t="n">
        <f aca="false">COUNTIFS('Duel Log'!AF$2:AF$5455,$A2508,'Duel Log'!AG$2:AG$5455,$B2508,'Duel Log'!AH$2:AH$5455,"Win")</f>
        <v>1</v>
      </c>
      <c r="E2508" s="7" t="n">
        <f aca="false">COUNTIFS('Duel Log'!AF$2:AF$5455,$A2508,'Duel Log'!AG$2:AG$5455,$B2508,'Duel Log'!AH$2:AH$5455,"Loss")</f>
        <v>0</v>
      </c>
      <c r="F2508" s="7" t="n">
        <f aca="false">COUNTIFS('Duel Log'!AF$2:AF$5455,$A2508,'Duel Log'!AG$2:AG$5455,$B2508,'Duel Log'!AH$2:AH$5455,"Draw")</f>
        <v>0</v>
      </c>
      <c r="G2508" s="13" t="n">
        <f aca="false">IFERROR(D2508/C2508,"")</f>
        <v>1</v>
      </c>
    </row>
    <row r="2509" customFormat="false" ht="15" hidden="false" customHeight="true" outlineLevel="0" collapsed="false">
      <c r="A2509" s="7" t="s">
        <v>597</v>
      </c>
      <c r="B2509" s="7" t="s">
        <v>3715</v>
      </c>
      <c r="C2509" s="7" t="n">
        <f aca="false">COUNTIFS('Duel Log'!AF$2:AF$5455,$A2509,'Duel Log'!AG$2:AG$5455,$B2509)</f>
        <v>2</v>
      </c>
      <c r="D2509" s="7" t="n">
        <f aca="false">COUNTIFS('Duel Log'!AF$2:AF$5455,$A2509,'Duel Log'!AG$2:AG$5455,$B2509,'Duel Log'!AH$2:AH$5455,"Win")</f>
        <v>2</v>
      </c>
      <c r="E2509" s="7" t="n">
        <f aca="false">COUNTIFS('Duel Log'!AF$2:AF$5455,$A2509,'Duel Log'!AG$2:AG$5455,$B2509,'Duel Log'!AH$2:AH$5455,"Loss")</f>
        <v>0</v>
      </c>
      <c r="F2509" s="7" t="n">
        <f aca="false">COUNTIFS('Duel Log'!AF$2:AF$5455,$A2509,'Duel Log'!AG$2:AG$5455,$B2509,'Duel Log'!AH$2:AH$5455,"Draw")</f>
        <v>0</v>
      </c>
      <c r="G2509" s="13" t="n">
        <f aca="false">IFERROR(D2509/C2509,"")</f>
        <v>1</v>
      </c>
    </row>
    <row r="2510" customFormat="false" ht="15" hidden="false" customHeight="true" outlineLevel="0" collapsed="false">
      <c r="A2510" s="7" t="s">
        <v>597</v>
      </c>
      <c r="B2510" s="7" t="s">
        <v>9504</v>
      </c>
      <c r="C2510" s="7" t="n">
        <f aca="false">COUNTIFS('Duel Log'!AF$2:AF$5455,$A2510,'Duel Log'!AG$2:AG$5455,$B2510)</f>
        <v>1</v>
      </c>
      <c r="D2510" s="7" t="n">
        <f aca="false">COUNTIFS('Duel Log'!AF$2:AF$5455,$A2510,'Duel Log'!AG$2:AG$5455,$B2510,'Duel Log'!AH$2:AH$5455,"Win")</f>
        <v>1</v>
      </c>
      <c r="E2510" s="7" t="n">
        <f aca="false">COUNTIFS('Duel Log'!AF$2:AF$5455,$A2510,'Duel Log'!AG$2:AG$5455,$B2510,'Duel Log'!AH$2:AH$5455,"Loss")</f>
        <v>0</v>
      </c>
      <c r="F2510" s="7" t="n">
        <f aca="false">COUNTIFS('Duel Log'!AF$2:AF$5455,$A2510,'Duel Log'!AG$2:AG$5455,$B2510,'Duel Log'!AH$2:AH$5455,"Draw")</f>
        <v>0</v>
      </c>
      <c r="G2510" s="13" t="n">
        <f aca="false">IFERROR(D2510/C2510,"")</f>
        <v>1</v>
      </c>
    </row>
    <row r="2511" customFormat="false" ht="15" hidden="false" customHeight="true" outlineLevel="0" collapsed="false">
      <c r="A2511" s="7" t="s">
        <v>597</v>
      </c>
      <c r="B2511" s="7" t="s">
        <v>2414</v>
      </c>
      <c r="C2511" s="7" t="n">
        <f aca="false">COUNTIFS('Duel Log'!AF$2:AF$5455,$A2511,'Duel Log'!AG$2:AG$5455,$B2511)</f>
        <v>1</v>
      </c>
      <c r="D2511" s="7" t="n">
        <f aca="false">COUNTIFS('Duel Log'!AF$2:AF$5455,$A2511,'Duel Log'!AG$2:AG$5455,$B2511,'Duel Log'!AH$2:AH$5455,"Win")</f>
        <v>1</v>
      </c>
      <c r="E2511" s="7" t="n">
        <f aca="false">COUNTIFS('Duel Log'!AF$2:AF$5455,$A2511,'Duel Log'!AG$2:AG$5455,$B2511,'Duel Log'!AH$2:AH$5455,"Loss")</f>
        <v>0</v>
      </c>
      <c r="F2511" s="7" t="n">
        <f aca="false">COUNTIFS('Duel Log'!AF$2:AF$5455,$A2511,'Duel Log'!AG$2:AG$5455,$B2511,'Duel Log'!AH$2:AH$5455,"Draw")</f>
        <v>0</v>
      </c>
      <c r="G2511" s="13" t="n">
        <f aca="false">IFERROR(D2511/C2511,"")</f>
        <v>1</v>
      </c>
    </row>
    <row r="2512" customFormat="false" ht="15" hidden="false" customHeight="true" outlineLevel="0" collapsed="false">
      <c r="A2512" s="7" t="s">
        <v>4788</v>
      </c>
      <c r="B2512" s="7" t="s">
        <v>1147</v>
      </c>
      <c r="C2512" s="7" t="n">
        <f aca="false">COUNTIFS('Duel Log'!AF$2:AF$5455,$A2512,'Duel Log'!AG$2:AG$5455,$B2512)</f>
        <v>2</v>
      </c>
      <c r="D2512" s="7" t="n">
        <f aca="false">COUNTIFS('Duel Log'!AF$2:AF$5455,$A2512,'Duel Log'!AG$2:AG$5455,$B2512,'Duel Log'!AH$2:AH$5455,"Win")</f>
        <v>0</v>
      </c>
      <c r="E2512" s="7" t="n">
        <f aca="false">COUNTIFS('Duel Log'!AF$2:AF$5455,$A2512,'Duel Log'!AG$2:AG$5455,$B2512,'Duel Log'!AH$2:AH$5455,"Loss")</f>
        <v>2</v>
      </c>
      <c r="F2512" s="7" t="n">
        <f aca="false">COUNTIFS('Duel Log'!AF$2:AF$5455,$A2512,'Duel Log'!AG$2:AG$5455,$B2512,'Duel Log'!AH$2:AH$5455,"Draw")</f>
        <v>0</v>
      </c>
      <c r="G2512" s="13" t="n">
        <f aca="false">IFERROR(D2512/C2512,"")</f>
        <v>0</v>
      </c>
    </row>
    <row r="2513" customFormat="false" ht="15" hidden="false" customHeight="true" outlineLevel="0" collapsed="false">
      <c r="A2513" s="7" t="s">
        <v>4788</v>
      </c>
      <c r="B2513" s="7" t="s">
        <v>380</v>
      </c>
      <c r="C2513" s="7" t="n">
        <f aca="false">COUNTIFS('Duel Log'!AF$2:AF$5455,$A2513,'Duel Log'!AG$2:AG$5455,$B2513)</f>
        <v>1</v>
      </c>
      <c r="D2513" s="7" t="n">
        <f aca="false">COUNTIFS('Duel Log'!AF$2:AF$5455,$A2513,'Duel Log'!AG$2:AG$5455,$B2513,'Duel Log'!AH$2:AH$5455,"Win")</f>
        <v>0</v>
      </c>
      <c r="E2513" s="7" t="n">
        <f aca="false">COUNTIFS('Duel Log'!AF$2:AF$5455,$A2513,'Duel Log'!AG$2:AG$5455,$B2513,'Duel Log'!AH$2:AH$5455,"Loss")</f>
        <v>1</v>
      </c>
      <c r="F2513" s="7" t="n">
        <f aca="false">COUNTIFS('Duel Log'!AF$2:AF$5455,$A2513,'Duel Log'!AG$2:AG$5455,$B2513,'Duel Log'!AH$2:AH$5455,"Draw")</f>
        <v>0</v>
      </c>
      <c r="G2513" s="13" t="n">
        <f aca="false">IFERROR(D2513/C2513,"")</f>
        <v>0</v>
      </c>
    </row>
    <row r="2514" customFormat="false" ht="15" hidden="false" customHeight="true" outlineLevel="0" collapsed="false">
      <c r="A2514" s="7" t="s">
        <v>4788</v>
      </c>
      <c r="B2514" s="7" t="s">
        <v>415</v>
      </c>
      <c r="C2514" s="7" t="n">
        <f aca="false">COUNTIFS('Duel Log'!AF$2:AF$5455,$A2514,'Duel Log'!AG$2:AG$5455,$B2514)</f>
        <v>1</v>
      </c>
      <c r="D2514" s="7" t="n">
        <f aca="false">COUNTIFS('Duel Log'!AF$2:AF$5455,$A2514,'Duel Log'!AG$2:AG$5455,$B2514,'Duel Log'!AH$2:AH$5455,"Win")</f>
        <v>1</v>
      </c>
      <c r="E2514" s="7" t="n">
        <f aca="false">COUNTIFS('Duel Log'!AF$2:AF$5455,$A2514,'Duel Log'!AG$2:AG$5455,$B2514,'Duel Log'!AH$2:AH$5455,"Loss")</f>
        <v>0</v>
      </c>
      <c r="F2514" s="7" t="n">
        <f aca="false">COUNTIFS('Duel Log'!AF$2:AF$5455,$A2514,'Duel Log'!AG$2:AG$5455,$B2514,'Duel Log'!AH$2:AH$5455,"Draw")</f>
        <v>0</v>
      </c>
      <c r="G2514" s="13" t="n">
        <f aca="false">IFERROR(D2514/C2514,"")</f>
        <v>1</v>
      </c>
    </row>
    <row r="2515" customFormat="false" ht="15" hidden="false" customHeight="true" outlineLevel="0" collapsed="false">
      <c r="A2515" s="7" t="s">
        <v>4788</v>
      </c>
      <c r="B2515" s="7" t="s">
        <v>9201</v>
      </c>
      <c r="C2515" s="7" t="n">
        <f aca="false">COUNTIFS('Duel Log'!AF$2:AF$5455,$A2515,'Duel Log'!AG$2:AG$5455,$B2515)</f>
        <v>1</v>
      </c>
      <c r="D2515" s="7" t="n">
        <f aca="false">COUNTIFS('Duel Log'!AF$2:AF$5455,$A2515,'Duel Log'!AG$2:AG$5455,$B2515,'Duel Log'!AH$2:AH$5455,"Win")</f>
        <v>0</v>
      </c>
      <c r="E2515" s="7" t="n">
        <f aca="false">COUNTIFS('Duel Log'!AF$2:AF$5455,$A2515,'Duel Log'!AG$2:AG$5455,$B2515,'Duel Log'!AH$2:AH$5455,"Loss")</f>
        <v>1</v>
      </c>
      <c r="F2515" s="7" t="n">
        <f aca="false">COUNTIFS('Duel Log'!AF$2:AF$5455,$A2515,'Duel Log'!AG$2:AG$5455,$B2515,'Duel Log'!AH$2:AH$5455,"Draw")</f>
        <v>0</v>
      </c>
      <c r="G2515" s="13" t="n">
        <f aca="false">IFERROR(D2515/C2515,"")</f>
        <v>0</v>
      </c>
    </row>
    <row r="2516" customFormat="false" ht="15" hidden="false" customHeight="true" outlineLevel="0" collapsed="false">
      <c r="A2516" s="7" t="s">
        <v>2720</v>
      </c>
      <c r="B2516" s="7" t="s">
        <v>2699</v>
      </c>
      <c r="C2516" s="7" t="n">
        <f aca="false">COUNTIFS('Duel Log'!AF$2:AF$5455,$A2516,'Duel Log'!AG$2:AG$5455,$B2516)</f>
        <v>2</v>
      </c>
      <c r="D2516" s="7" t="n">
        <f aca="false">COUNTIFS('Duel Log'!AF$2:AF$5455,$A2516,'Duel Log'!AG$2:AG$5455,$B2516,'Duel Log'!AH$2:AH$5455,"Win")</f>
        <v>0</v>
      </c>
      <c r="E2516" s="7" t="n">
        <f aca="false">COUNTIFS('Duel Log'!AF$2:AF$5455,$A2516,'Duel Log'!AG$2:AG$5455,$B2516,'Duel Log'!AH$2:AH$5455,"Loss")</f>
        <v>2</v>
      </c>
      <c r="F2516" s="7" t="n">
        <f aca="false">COUNTIFS('Duel Log'!AF$2:AF$5455,$A2516,'Duel Log'!AG$2:AG$5455,$B2516,'Duel Log'!AH$2:AH$5455,"Draw")</f>
        <v>0</v>
      </c>
      <c r="G2516" s="13" t="n">
        <f aca="false">IFERROR(D2516/C2516,"")</f>
        <v>0</v>
      </c>
    </row>
    <row r="2517" customFormat="false" ht="15" hidden="false" customHeight="true" outlineLevel="0" collapsed="false">
      <c r="A2517" s="7" t="s">
        <v>2720</v>
      </c>
      <c r="B2517" s="7" t="s">
        <v>9296</v>
      </c>
      <c r="C2517" s="7" t="n">
        <f aca="false">COUNTIFS('Duel Log'!AF$2:AF$5455,$A2517,'Duel Log'!AG$2:AG$5455,$B2517)</f>
        <v>1</v>
      </c>
      <c r="D2517" s="7" t="n">
        <f aca="false">COUNTIFS('Duel Log'!AF$2:AF$5455,$A2517,'Duel Log'!AG$2:AG$5455,$B2517,'Duel Log'!AH$2:AH$5455,"Win")</f>
        <v>1</v>
      </c>
      <c r="E2517" s="7" t="n">
        <f aca="false">COUNTIFS('Duel Log'!AF$2:AF$5455,$A2517,'Duel Log'!AG$2:AG$5455,$B2517,'Duel Log'!AH$2:AH$5455,"Loss")</f>
        <v>0</v>
      </c>
      <c r="F2517" s="7" t="n">
        <f aca="false">COUNTIFS('Duel Log'!AF$2:AF$5455,$A2517,'Duel Log'!AG$2:AG$5455,$B2517,'Duel Log'!AH$2:AH$5455,"Draw")</f>
        <v>0</v>
      </c>
      <c r="G2517" s="13" t="n">
        <f aca="false">IFERROR(D2517/C2517,"")</f>
        <v>1</v>
      </c>
    </row>
    <row r="2518" customFormat="false" ht="15" hidden="false" customHeight="true" outlineLevel="0" collapsed="false">
      <c r="A2518" s="7" t="s">
        <v>669</v>
      </c>
      <c r="B2518" s="7" t="s">
        <v>668</v>
      </c>
      <c r="C2518" s="7" t="n">
        <f aca="false">COUNTIFS('Duel Log'!AF$2:AF$5455,$A2518,'Duel Log'!AG$2:AG$5455,$B2518)</f>
        <v>2</v>
      </c>
      <c r="D2518" s="7" t="n">
        <f aca="false">COUNTIFS('Duel Log'!AF$2:AF$5455,$A2518,'Duel Log'!AG$2:AG$5455,$B2518,'Duel Log'!AH$2:AH$5455,"Win")</f>
        <v>0</v>
      </c>
      <c r="E2518" s="7" t="n">
        <f aca="false">COUNTIFS('Duel Log'!AF$2:AF$5455,$A2518,'Duel Log'!AG$2:AG$5455,$B2518,'Duel Log'!AH$2:AH$5455,"Loss")</f>
        <v>2</v>
      </c>
      <c r="F2518" s="7" t="n">
        <f aca="false">COUNTIFS('Duel Log'!AF$2:AF$5455,$A2518,'Duel Log'!AG$2:AG$5455,$B2518,'Duel Log'!AH$2:AH$5455,"Draw")</f>
        <v>0</v>
      </c>
      <c r="G2518" s="13" t="n">
        <f aca="false">IFERROR(D2518/C2518,"")</f>
        <v>0</v>
      </c>
    </row>
    <row r="2519" customFormat="false" ht="15" hidden="false" customHeight="true" outlineLevel="0" collapsed="false">
      <c r="A2519" s="7" t="s">
        <v>2740</v>
      </c>
      <c r="B2519" s="7" t="s">
        <v>6607</v>
      </c>
      <c r="C2519" s="7" t="n">
        <f aca="false">COUNTIFS('Duel Log'!AF$2:AF$5455,$A2519,'Duel Log'!AG$2:AG$5455,$B2519)</f>
        <v>1</v>
      </c>
      <c r="D2519" s="7" t="n">
        <f aca="false">COUNTIFS('Duel Log'!AF$2:AF$5455,$A2519,'Duel Log'!AG$2:AG$5455,$B2519,'Duel Log'!AH$2:AH$5455,"Win")</f>
        <v>0</v>
      </c>
      <c r="E2519" s="7" t="n">
        <f aca="false">COUNTIFS('Duel Log'!AF$2:AF$5455,$A2519,'Duel Log'!AG$2:AG$5455,$B2519,'Duel Log'!AH$2:AH$5455,"Loss")</f>
        <v>1</v>
      </c>
      <c r="F2519" s="7" t="n">
        <f aca="false">COUNTIFS('Duel Log'!AF$2:AF$5455,$A2519,'Duel Log'!AG$2:AG$5455,$B2519,'Duel Log'!AH$2:AH$5455,"Draw")</f>
        <v>0</v>
      </c>
      <c r="G2519" s="13" t="n">
        <f aca="false">IFERROR(D2519/C2519,"")</f>
        <v>0</v>
      </c>
    </row>
    <row r="2520" customFormat="false" ht="15" hidden="false" customHeight="true" outlineLevel="0" collapsed="false">
      <c r="A2520" s="7" t="s">
        <v>2740</v>
      </c>
      <c r="B2520" s="7" t="s">
        <v>635</v>
      </c>
      <c r="C2520" s="7" t="n">
        <f aca="false">COUNTIFS('Duel Log'!AF$2:AF$5455,$A2520,'Duel Log'!AG$2:AG$5455,$B2520)</f>
        <v>2</v>
      </c>
      <c r="D2520" s="7" t="n">
        <f aca="false">COUNTIFS('Duel Log'!AF$2:AF$5455,$A2520,'Duel Log'!AG$2:AG$5455,$B2520,'Duel Log'!AH$2:AH$5455,"Win")</f>
        <v>0</v>
      </c>
      <c r="E2520" s="7" t="n">
        <f aca="false">COUNTIFS('Duel Log'!AF$2:AF$5455,$A2520,'Duel Log'!AG$2:AG$5455,$B2520,'Duel Log'!AH$2:AH$5455,"Loss")</f>
        <v>2</v>
      </c>
      <c r="F2520" s="7" t="n">
        <f aca="false">COUNTIFS('Duel Log'!AF$2:AF$5455,$A2520,'Duel Log'!AG$2:AG$5455,$B2520,'Duel Log'!AH$2:AH$5455,"Draw")</f>
        <v>0</v>
      </c>
      <c r="G2520" s="13" t="n">
        <f aca="false">IFERROR(D2520/C2520,"")</f>
        <v>0</v>
      </c>
    </row>
    <row r="2521" customFormat="false" ht="15" hidden="false" customHeight="true" outlineLevel="0" collapsed="false">
      <c r="A2521" s="7" t="s">
        <v>2740</v>
      </c>
      <c r="B2521" s="7" t="s">
        <v>2776</v>
      </c>
      <c r="C2521" s="7" t="n">
        <f aca="false">COUNTIFS('Duel Log'!AF$2:AF$5455,$A2521,'Duel Log'!AG$2:AG$5455,$B2521)</f>
        <v>2</v>
      </c>
      <c r="D2521" s="7" t="n">
        <f aca="false">COUNTIFS('Duel Log'!AF$2:AF$5455,$A2521,'Duel Log'!AG$2:AG$5455,$B2521,'Duel Log'!AH$2:AH$5455,"Win")</f>
        <v>2</v>
      </c>
      <c r="E2521" s="7" t="n">
        <f aca="false">COUNTIFS('Duel Log'!AF$2:AF$5455,$A2521,'Duel Log'!AG$2:AG$5455,$B2521,'Duel Log'!AH$2:AH$5455,"Loss")</f>
        <v>0</v>
      </c>
      <c r="F2521" s="7" t="n">
        <f aca="false">COUNTIFS('Duel Log'!AF$2:AF$5455,$A2521,'Duel Log'!AG$2:AG$5455,$B2521,'Duel Log'!AH$2:AH$5455,"Draw")</f>
        <v>0</v>
      </c>
      <c r="G2521" s="13" t="n">
        <f aca="false">IFERROR(D2521/C2521,"")</f>
        <v>1</v>
      </c>
    </row>
    <row r="2522" customFormat="false" ht="15" hidden="false" customHeight="true" outlineLevel="0" collapsed="false">
      <c r="A2522" s="7" t="s">
        <v>2740</v>
      </c>
      <c r="B2522" s="7" t="s">
        <v>3008</v>
      </c>
      <c r="C2522" s="7" t="n">
        <f aca="false">COUNTIFS('Duel Log'!AF$2:AF$5455,$A2522,'Duel Log'!AG$2:AG$5455,$B2522)</f>
        <v>1</v>
      </c>
      <c r="D2522" s="7" t="n">
        <f aca="false">COUNTIFS('Duel Log'!AF$2:AF$5455,$A2522,'Duel Log'!AG$2:AG$5455,$B2522,'Duel Log'!AH$2:AH$5455,"Win")</f>
        <v>1</v>
      </c>
      <c r="E2522" s="7" t="n">
        <f aca="false">COUNTIFS('Duel Log'!AF$2:AF$5455,$A2522,'Duel Log'!AG$2:AG$5455,$B2522,'Duel Log'!AH$2:AH$5455,"Loss")</f>
        <v>0</v>
      </c>
      <c r="F2522" s="7" t="n">
        <f aca="false">COUNTIFS('Duel Log'!AF$2:AF$5455,$A2522,'Duel Log'!AG$2:AG$5455,$B2522,'Duel Log'!AH$2:AH$5455,"Draw")</f>
        <v>0</v>
      </c>
      <c r="G2522" s="13" t="n">
        <f aca="false">IFERROR(D2522/C2522,"")</f>
        <v>1</v>
      </c>
    </row>
    <row r="2523" customFormat="false" ht="15" hidden="false" customHeight="true" outlineLevel="0" collapsed="false">
      <c r="A2523" s="7" t="s">
        <v>2740</v>
      </c>
      <c r="B2523" s="7" t="s">
        <v>8734</v>
      </c>
      <c r="C2523" s="7" t="n">
        <f aca="false">COUNTIFS('Duel Log'!AF$2:AF$5455,$A2523,'Duel Log'!AG$2:AG$5455,$B2523)</f>
        <v>2</v>
      </c>
      <c r="D2523" s="7" t="n">
        <f aca="false">COUNTIFS('Duel Log'!AF$2:AF$5455,$A2523,'Duel Log'!AG$2:AG$5455,$B2523,'Duel Log'!AH$2:AH$5455,"Win")</f>
        <v>0</v>
      </c>
      <c r="E2523" s="7" t="n">
        <f aca="false">COUNTIFS('Duel Log'!AF$2:AF$5455,$A2523,'Duel Log'!AG$2:AG$5455,$B2523,'Duel Log'!AH$2:AH$5455,"Loss")</f>
        <v>2</v>
      </c>
      <c r="F2523" s="7" t="n">
        <f aca="false">COUNTIFS('Duel Log'!AF$2:AF$5455,$A2523,'Duel Log'!AG$2:AG$5455,$B2523,'Duel Log'!AH$2:AH$5455,"Draw")</f>
        <v>0</v>
      </c>
      <c r="G2523" s="13" t="n">
        <f aca="false">IFERROR(D2523/C2523,"")</f>
        <v>0</v>
      </c>
    </row>
    <row r="2524" customFormat="false" ht="15" hidden="false" customHeight="true" outlineLevel="0" collapsed="false">
      <c r="A2524" s="7" t="s">
        <v>2740</v>
      </c>
      <c r="B2524" s="7" t="s">
        <v>2761</v>
      </c>
      <c r="C2524" s="7" t="n">
        <f aca="false">COUNTIFS('Duel Log'!AF$2:AF$5455,$A2524,'Duel Log'!AG$2:AG$5455,$B2524)</f>
        <v>2</v>
      </c>
      <c r="D2524" s="7" t="n">
        <f aca="false">COUNTIFS('Duel Log'!AF$2:AF$5455,$A2524,'Duel Log'!AG$2:AG$5455,$B2524,'Duel Log'!AH$2:AH$5455,"Win")</f>
        <v>2</v>
      </c>
      <c r="E2524" s="7" t="n">
        <f aca="false">COUNTIFS('Duel Log'!AF$2:AF$5455,$A2524,'Duel Log'!AG$2:AG$5455,$B2524,'Duel Log'!AH$2:AH$5455,"Loss")</f>
        <v>0</v>
      </c>
      <c r="F2524" s="7" t="n">
        <f aca="false">COUNTIFS('Duel Log'!AF$2:AF$5455,$A2524,'Duel Log'!AG$2:AG$5455,$B2524,'Duel Log'!AH$2:AH$5455,"Draw")</f>
        <v>0</v>
      </c>
      <c r="G2524" s="13" t="n">
        <f aca="false">IFERROR(D2524/C2524,"")</f>
        <v>1</v>
      </c>
    </row>
    <row r="2525" customFormat="false" ht="15" hidden="false" customHeight="true" outlineLevel="0" collapsed="false">
      <c r="A2525" s="7" t="s">
        <v>2740</v>
      </c>
      <c r="B2525" s="7" t="s">
        <v>2741</v>
      </c>
      <c r="C2525" s="7" t="n">
        <f aca="false">COUNTIFS('Duel Log'!AF$2:AF$5455,$A2525,'Duel Log'!AG$2:AG$5455,$B2525)</f>
        <v>2</v>
      </c>
      <c r="D2525" s="7" t="n">
        <f aca="false">COUNTIFS('Duel Log'!AF$2:AF$5455,$A2525,'Duel Log'!AG$2:AG$5455,$B2525,'Duel Log'!AH$2:AH$5455,"Win")</f>
        <v>2</v>
      </c>
      <c r="E2525" s="7" t="n">
        <f aca="false">COUNTIFS('Duel Log'!AF$2:AF$5455,$A2525,'Duel Log'!AG$2:AG$5455,$B2525,'Duel Log'!AH$2:AH$5455,"Loss")</f>
        <v>0</v>
      </c>
      <c r="F2525" s="7" t="n">
        <f aca="false">COUNTIFS('Duel Log'!AF$2:AF$5455,$A2525,'Duel Log'!AG$2:AG$5455,$B2525,'Duel Log'!AH$2:AH$5455,"Draw")</f>
        <v>0</v>
      </c>
      <c r="G2525" s="13" t="n">
        <f aca="false">IFERROR(D2525/C2525,"")</f>
        <v>1</v>
      </c>
    </row>
    <row r="2526" customFormat="false" ht="15" hidden="false" customHeight="true" outlineLevel="0" collapsed="false">
      <c r="A2526" s="7" t="s">
        <v>6603</v>
      </c>
      <c r="B2526" s="7" t="s">
        <v>380</v>
      </c>
      <c r="C2526" s="7" t="n">
        <f aca="false">COUNTIFS('Duel Log'!AF$2:AF$5455,$A2526,'Duel Log'!AG$2:AG$5455,$B2526)</f>
        <v>2</v>
      </c>
      <c r="D2526" s="7" t="n">
        <f aca="false">COUNTIFS('Duel Log'!AF$2:AF$5455,$A2526,'Duel Log'!AG$2:AG$5455,$B2526,'Duel Log'!AH$2:AH$5455,"Win")</f>
        <v>0</v>
      </c>
      <c r="E2526" s="7" t="n">
        <f aca="false">COUNTIFS('Duel Log'!AF$2:AF$5455,$A2526,'Duel Log'!AG$2:AG$5455,$B2526,'Duel Log'!AH$2:AH$5455,"Loss")</f>
        <v>2</v>
      </c>
      <c r="F2526" s="7" t="n">
        <f aca="false">COUNTIFS('Duel Log'!AF$2:AF$5455,$A2526,'Duel Log'!AG$2:AG$5455,$B2526,'Duel Log'!AH$2:AH$5455,"Draw")</f>
        <v>0</v>
      </c>
      <c r="G2526" s="13" t="n">
        <f aca="false">IFERROR(D2526/C2526,"")</f>
        <v>0</v>
      </c>
    </row>
    <row r="2527" customFormat="false" ht="15" hidden="false" customHeight="true" outlineLevel="0" collapsed="false">
      <c r="A2527" s="7" t="s">
        <v>1135</v>
      </c>
      <c r="B2527" s="7" t="s">
        <v>1136</v>
      </c>
      <c r="C2527" s="7" t="n">
        <f aca="false">COUNTIFS('Duel Log'!AF$2:AF$5455,$A2527,'Duel Log'!AG$2:AG$5455,$B2527)</f>
        <v>2</v>
      </c>
      <c r="D2527" s="7" t="n">
        <f aca="false">COUNTIFS('Duel Log'!AF$2:AF$5455,$A2527,'Duel Log'!AG$2:AG$5455,$B2527,'Duel Log'!AH$2:AH$5455,"Win")</f>
        <v>2</v>
      </c>
      <c r="E2527" s="7" t="n">
        <f aca="false">COUNTIFS('Duel Log'!AF$2:AF$5455,$A2527,'Duel Log'!AG$2:AG$5455,$B2527,'Duel Log'!AH$2:AH$5455,"Loss")</f>
        <v>0</v>
      </c>
      <c r="F2527" s="7" t="n">
        <f aca="false">COUNTIFS('Duel Log'!AF$2:AF$5455,$A2527,'Duel Log'!AG$2:AG$5455,$B2527,'Duel Log'!AH$2:AH$5455,"Draw")</f>
        <v>0</v>
      </c>
      <c r="G2527" s="13" t="n">
        <f aca="false">IFERROR(D2527/C2527,"")</f>
        <v>1</v>
      </c>
    </row>
    <row r="2528" customFormat="false" ht="15" hidden="false" customHeight="true" outlineLevel="0" collapsed="false">
      <c r="A2528" s="7" t="s">
        <v>7238</v>
      </c>
      <c r="B2528" s="7" t="s">
        <v>7237</v>
      </c>
      <c r="C2528" s="7" t="n">
        <f aca="false">COUNTIFS('Duel Log'!AF$2:AF$5455,$A2528,'Duel Log'!AG$2:AG$5455,$B2528)</f>
        <v>1</v>
      </c>
      <c r="D2528" s="7" t="n">
        <f aca="false">COUNTIFS('Duel Log'!AF$2:AF$5455,$A2528,'Duel Log'!AG$2:AG$5455,$B2528,'Duel Log'!AH$2:AH$5455,"Win")</f>
        <v>0</v>
      </c>
      <c r="E2528" s="7" t="n">
        <f aca="false">COUNTIFS('Duel Log'!AF$2:AF$5455,$A2528,'Duel Log'!AG$2:AG$5455,$B2528,'Duel Log'!AH$2:AH$5455,"Loss")</f>
        <v>1</v>
      </c>
      <c r="F2528" s="7" t="n">
        <f aca="false">COUNTIFS('Duel Log'!AF$2:AF$5455,$A2528,'Duel Log'!AG$2:AG$5455,$B2528,'Duel Log'!AH$2:AH$5455,"Draw")</f>
        <v>0</v>
      </c>
      <c r="G2528" s="13" t="n">
        <f aca="false">IFERROR(D2528/C2528,"")</f>
        <v>0</v>
      </c>
    </row>
    <row r="2529" customFormat="false" ht="15" hidden="false" customHeight="true" outlineLevel="0" collapsed="false">
      <c r="A2529" s="7" t="s">
        <v>8895</v>
      </c>
      <c r="B2529" s="7" t="s">
        <v>8894</v>
      </c>
      <c r="C2529" s="7" t="n">
        <f aca="false">COUNTIFS('Duel Log'!AF$2:AF$5455,$A2529,'Duel Log'!AG$2:AG$5455,$B2529)</f>
        <v>2</v>
      </c>
      <c r="D2529" s="7" t="n">
        <f aca="false">COUNTIFS('Duel Log'!AF$2:AF$5455,$A2529,'Duel Log'!AG$2:AG$5455,$B2529,'Duel Log'!AH$2:AH$5455,"Win")</f>
        <v>2</v>
      </c>
      <c r="E2529" s="7" t="n">
        <f aca="false">COUNTIFS('Duel Log'!AF$2:AF$5455,$A2529,'Duel Log'!AG$2:AG$5455,$B2529,'Duel Log'!AH$2:AH$5455,"Loss")</f>
        <v>0</v>
      </c>
      <c r="F2529" s="7" t="n">
        <f aca="false">COUNTIFS('Duel Log'!AF$2:AF$5455,$A2529,'Duel Log'!AG$2:AG$5455,$B2529,'Duel Log'!AH$2:AH$5455,"Draw")</f>
        <v>0</v>
      </c>
      <c r="G2529" s="13" t="n">
        <f aca="false">IFERROR(D2529/C2529,"")</f>
        <v>1</v>
      </c>
    </row>
    <row r="2530" customFormat="false" ht="15" hidden="false" customHeight="true" outlineLevel="0" collapsed="false">
      <c r="A2530" s="7" t="s">
        <v>6352</v>
      </c>
      <c r="B2530" s="7" t="s">
        <v>6351</v>
      </c>
      <c r="C2530" s="7" t="n">
        <f aca="false">COUNTIFS('Duel Log'!AF$2:AF$5455,$A2530,'Duel Log'!AG$2:AG$5455,$B2530)</f>
        <v>2</v>
      </c>
      <c r="D2530" s="7" t="n">
        <f aca="false">COUNTIFS('Duel Log'!AF$2:AF$5455,$A2530,'Duel Log'!AG$2:AG$5455,$B2530,'Duel Log'!AH$2:AH$5455,"Win")</f>
        <v>0</v>
      </c>
      <c r="E2530" s="7" t="n">
        <f aca="false">COUNTIFS('Duel Log'!AF$2:AF$5455,$A2530,'Duel Log'!AG$2:AG$5455,$B2530,'Duel Log'!AH$2:AH$5455,"Loss")</f>
        <v>2</v>
      </c>
      <c r="F2530" s="7" t="n">
        <f aca="false">COUNTIFS('Duel Log'!AF$2:AF$5455,$A2530,'Duel Log'!AG$2:AG$5455,$B2530,'Duel Log'!AH$2:AH$5455,"Draw")</f>
        <v>0</v>
      </c>
      <c r="G2530" s="13" t="n">
        <f aca="false">IFERROR(D2530/C2530,"")</f>
        <v>0</v>
      </c>
    </row>
    <row r="2531" customFormat="false" ht="15" hidden="false" customHeight="true" outlineLevel="0" collapsed="false">
      <c r="A2531" s="7" t="s">
        <v>5398</v>
      </c>
      <c r="B2531" s="7" t="s">
        <v>5397</v>
      </c>
      <c r="C2531" s="7" t="n">
        <f aca="false">COUNTIFS('Duel Log'!AF$2:AF$5455,$A2531,'Duel Log'!AG$2:AG$5455,$B2531)</f>
        <v>1</v>
      </c>
      <c r="D2531" s="7" t="n">
        <f aca="false">COUNTIFS('Duel Log'!AF$2:AF$5455,$A2531,'Duel Log'!AG$2:AG$5455,$B2531,'Duel Log'!AH$2:AH$5455,"Win")</f>
        <v>0</v>
      </c>
      <c r="E2531" s="7" t="n">
        <f aca="false">COUNTIFS('Duel Log'!AF$2:AF$5455,$A2531,'Duel Log'!AG$2:AG$5455,$B2531,'Duel Log'!AH$2:AH$5455,"Loss")</f>
        <v>1</v>
      </c>
      <c r="F2531" s="7" t="n">
        <f aca="false">COUNTIFS('Duel Log'!AF$2:AF$5455,$A2531,'Duel Log'!AG$2:AG$5455,$B2531,'Duel Log'!AH$2:AH$5455,"Draw")</f>
        <v>0</v>
      </c>
      <c r="G2531" s="13" t="n">
        <f aca="false">IFERROR(D2531/C2531,"")</f>
        <v>0</v>
      </c>
    </row>
    <row r="2532" customFormat="false" ht="15" hidden="false" customHeight="true" outlineLevel="0" collapsed="false">
      <c r="A2532" s="7" t="s">
        <v>1141</v>
      </c>
      <c r="B2532" s="7" t="s">
        <v>415</v>
      </c>
      <c r="C2532" s="7" t="n">
        <f aca="false">COUNTIFS('Duel Log'!AF$2:AF$5455,$A2532,'Duel Log'!AG$2:AG$5455,$B2532)</f>
        <v>2</v>
      </c>
      <c r="D2532" s="7" t="n">
        <f aca="false">COUNTIFS('Duel Log'!AF$2:AF$5455,$A2532,'Duel Log'!AG$2:AG$5455,$B2532,'Duel Log'!AH$2:AH$5455,"Win")</f>
        <v>2</v>
      </c>
      <c r="E2532" s="7" t="n">
        <f aca="false">COUNTIFS('Duel Log'!AF$2:AF$5455,$A2532,'Duel Log'!AG$2:AG$5455,$B2532,'Duel Log'!AH$2:AH$5455,"Loss")</f>
        <v>0</v>
      </c>
      <c r="F2532" s="7" t="n">
        <f aca="false">COUNTIFS('Duel Log'!AF$2:AF$5455,$A2532,'Duel Log'!AG$2:AG$5455,$B2532,'Duel Log'!AH$2:AH$5455,"Draw")</f>
        <v>0</v>
      </c>
      <c r="G2532" s="13" t="n">
        <f aca="false">IFERROR(D2532/C2532,"")</f>
        <v>1</v>
      </c>
    </row>
    <row r="2533" customFormat="false" ht="15" hidden="false" customHeight="true" outlineLevel="0" collapsed="false">
      <c r="A2533" s="7" t="s">
        <v>1141</v>
      </c>
      <c r="B2533" s="7" t="s">
        <v>1142</v>
      </c>
      <c r="C2533" s="7" t="n">
        <f aca="false">COUNTIFS('Duel Log'!AF$2:AF$5455,$A2533,'Duel Log'!AG$2:AG$5455,$B2533)</f>
        <v>2</v>
      </c>
      <c r="D2533" s="7" t="n">
        <f aca="false">COUNTIFS('Duel Log'!AF$2:AF$5455,$A2533,'Duel Log'!AG$2:AG$5455,$B2533,'Duel Log'!AH$2:AH$5455,"Win")</f>
        <v>2</v>
      </c>
      <c r="E2533" s="7" t="n">
        <f aca="false">COUNTIFS('Duel Log'!AF$2:AF$5455,$A2533,'Duel Log'!AG$2:AG$5455,$B2533,'Duel Log'!AH$2:AH$5455,"Loss")</f>
        <v>0</v>
      </c>
      <c r="F2533" s="7" t="n">
        <f aca="false">COUNTIFS('Duel Log'!AF$2:AF$5455,$A2533,'Duel Log'!AG$2:AG$5455,$B2533,'Duel Log'!AH$2:AH$5455,"Draw")</f>
        <v>0</v>
      </c>
      <c r="G2533" s="13" t="n">
        <f aca="false">IFERROR(D2533/C2533,"")</f>
        <v>1</v>
      </c>
    </row>
    <row r="2534" customFormat="false" ht="15" hidden="false" customHeight="true" outlineLevel="0" collapsed="false">
      <c r="A2534" s="7" t="s">
        <v>2966</v>
      </c>
      <c r="B2534" s="7" t="s">
        <v>4306</v>
      </c>
      <c r="C2534" s="7" t="n">
        <f aca="false">COUNTIFS('Duel Log'!AF$2:AF$5455,$A2534,'Duel Log'!AG$2:AG$5455,$B2534)</f>
        <v>1</v>
      </c>
      <c r="D2534" s="7" t="n">
        <f aca="false">COUNTIFS('Duel Log'!AF$2:AF$5455,$A2534,'Duel Log'!AG$2:AG$5455,$B2534,'Duel Log'!AH$2:AH$5455,"Win")</f>
        <v>0</v>
      </c>
      <c r="E2534" s="7" t="n">
        <f aca="false">COUNTIFS('Duel Log'!AF$2:AF$5455,$A2534,'Duel Log'!AG$2:AG$5455,$B2534,'Duel Log'!AH$2:AH$5455,"Loss")</f>
        <v>1</v>
      </c>
      <c r="F2534" s="7" t="n">
        <f aca="false">COUNTIFS('Duel Log'!AF$2:AF$5455,$A2534,'Duel Log'!AG$2:AG$5455,$B2534,'Duel Log'!AH$2:AH$5455,"Draw")</f>
        <v>0</v>
      </c>
      <c r="G2534" s="13" t="n">
        <f aca="false">IFERROR(D2534/C2534,"")</f>
        <v>0</v>
      </c>
    </row>
    <row r="2535" customFormat="false" ht="15" hidden="false" customHeight="true" outlineLevel="0" collapsed="false">
      <c r="A2535" s="7" t="s">
        <v>6457</v>
      </c>
      <c r="B2535" s="7" t="s">
        <v>783</v>
      </c>
      <c r="C2535" s="7" t="n">
        <f aca="false">COUNTIFS('Duel Log'!AF$2:AF$5455,$A2535,'Duel Log'!AG$2:AG$5455,$B2535)</f>
        <v>2</v>
      </c>
      <c r="D2535" s="7" t="n">
        <f aca="false">COUNTIFS('Duel Log'!AF$2:AF$5455,$A2535,'Duel Log'!AG$2:AG$5455,$B2535,'Duel Log'!AH$2:AH$5455,"Win")</f>
        <v>0</v>
      </c>
      <c r="E2535" s="7" t="n">
        <f aca="false">COUNTIFS('Duel Log'!AF$2:AF$5455,$A2535,'Duel Log'!AG$2:AG$5455,$B2535,'Duel Log'!AH$2:AH$5455,"Loss")</f>
        <v>2</v>
      </c>
      <c r="F2535" s="7" t="n">
        <f aca="false">COUNTIFS('Duel Log'!AF$2:AF$5455,$A2535,'Duel Log'!AG$2:AG$5455,$B2535,'Duel Log'!AH$2:AH$5455,"Draw")</f>
        <v>0</v>
      </c>
      <c r="G2535" s="13" t="n">
        <f aca="false">IFERROR(D2535/C2535,"")</f>
        <v>0</v>
      </c>
    </row>
    <row r="2536" customFormat="false" ht="15" hidden="false" customHeight="true" outlineLevel="0" collapsed="false">
      <c r="A2536" s="7" t="s">
        <v>6278</v>
      </c>
      <c r="B2536" s="7" t="s">
        <v>6277</v>
      </c>
      <c r="C2536" s="7" t="n">
        <f aca="false">COUNTIFS('Duel Log'!AF$2:AF$5455,$A2536,'Duel Log'!AG$2:AG$5455,$B2536)</f>
        <v>1</v>
      </c>
      <c r="D2536" s="7" t="n">
        <f aca="false">COUNTIFS('Duel Log'!AF$2:AF$5455,$A2536,'Duel Log'!AG$2:AG$5455,$B2536,'Duel Log'!AH$2:AH$5455,"Win")</f>
        <v>1</v>
      </c>
      <c r="E2536" s="7" t="n">
        <f aca="false">COUNTIFS('Duel Log'!AF$2:AF$5455,$A2536,'Duel Log'!AG$2:AG$5455,$B2536,'Duel Log'!AH$2:AH$5455,"Loss")</f>
        <v>0</v>
      </c>
      <c r="F2536" s="7" t="n">
        <f aca="false">COUNTIFS('Duel Log'!AF$2:AF$5455,$A2536,'Duel Log'!AG$2:AG$5455,$B2536,'Duel Log'!AH$2:AH$5455,"Draw")</f>
        <v>0</v>
      </c>
      <c r="G2536" s="13" t="n">
        <f aca="false">IFERROR(D2536/C2536,"")</f>
        <v>1</v>
      </c>
    </row>
    <row r="2537" customFormat="false" ht="15" hidden="false" customHeight="true" outlineLevel="0" collapsed="false">
      <c r="A2537" s="7" t="s">
        <v>5907</v>
      </c>
      <c r="B2537" s="7" t="s">
        <v>1635</v>
      </c>
      <c r="C2537" s="7" t="n">
        <f aca="false">COUNTIFS('Duel Log'!AF$2:AF$5455,$A2537,'Duel Log'!AG$2:AG$5455,$B2537)</f>
        <v>1</v>
      </c>
      <c r="D2537" s="7" t="n">
        <f aca="false">COUNTIFS('Duel Log'!AF$2:AF$5455,$A2537,'Duel Log'!AG$2:AG$5455,$B2537,'Duel Log'!AH$2:AH$5455,"Win")</f>
        <v>1</v>
      </c>
      <c r="E2537" s="7" t="n">
        <f aca="false">COUNTIFS('Duel Log'!AF$2:AF$5455,$A2537,'Duel Log'!AG$2:AG$5455,$B2537,'Duel Log'!AH$2:AH$5455,"Loss")</f>
        <v>0</v>
      </c>
      <c r="F2537" s="7" t="n">
        <f aca="false">COUNTIFS('Duel Log'!AF$2:AF$5455,$A2537,'Duel Log'!AG$2:AG$5455,$B2537,'Duel Log'!AH$2:AH$5455,"Draw")</f>
        <v>0</v>
      </c>
      <c r="G2537" s="13" t="n">
        <f aca="false">IFERROR(D2537/C2537,"")</f>
        <v>1</v>
      </c>
    </row>
    <row r="2538" customFormat="false" ht="15" hidden="false" customHeight="true" outlineLevel="0" collapsed="false">
      <c r="A2538" s="7" t="s">
        <v>4464</v>
      </c>
      <c r="B2538" s="7" t="s">
        <v>243</v>
      </c>
      <c r="C2538" s="7" t="n">
        <f aca="false">COUNTIFS('Duel Log'!AF$2:AF$5455,$A2538,'Duel Log'!AG$2:AG$5455,$B2538)</f>
        <v>1</v>
      </c>
      <c r="D2538" s="7" t="n">
        <f aca="false">COUNTIFS('Duel Log'!AF$2:AF$5455,$A2538,'Duel Log'!AG$2:AG$5455,$B2538,'Duel Log'!AH$2:AH$5455,"Win")</f>
        <v>1</v>
      </c>
      <c r="E2538" s="7" t="n">
        <f aca="false">COUNTIFS('Duel Log'!AF$2:AF$5455,$A2538,'Duel Log'!AG$2:AG$5455,$B2538,'Duel Log'!AH$2:AH$5455,"Loss")</f>
        <v>0</v>
      </c>
      <c r="F2538" s="7" t="n">
        <f aca="false">COUNTIFS('Duel Log'!AF$2:AF$5455,$A2538,'Duel Log'!AG$2:AG$5455,$B2538,'Duel Log'!AH$2:AH$5455,"Draw")</f>
        <v>0</v>
      </c>
      <c r="G2538" s="13" t="n">
        <f aca="false">IFERROR(D2538/C2538,"")</f>
        <v>1</v>
      </c>
    </row>
    <row r="2539" customFormat="false" ht="15" hidden="false" customHeight="true" outlineLevel="0" collapsed="false">
      <c r="A2539" s="7" t="s">
        <v>1937</v>
      </c>
      <c r="B2539" s="7" t="s">
        <v>415</v>
      </c>
      <c r="C2539" s="7" t="n">
        <f aca="false">COUNTIFS('Duel Log'!AF$2:AF$5455,$A2539,'Duel Log'!AG$2:AG$5455,$B2539)</f>
        <v>1</v>
      </c>
      <c r="D2539" s="7" t="n">
        <f aca="false">COUNTIFS('Duel Log'!AF$2:AF$5455,$A2539,'Duel Log'!AG$2:AG$5455,$B2539,'Duel Log'!AH$2:AH$5455,"Win")</f>
        <v>1</v>
      </c>
      <c r="E2539" s="7" t="n">
        <f aca="false">COUNTIFS('Duel Log'!AF$2:AF$5455,$A2539,'Duel Log'!AG$2:AG$5455,$B2539,'Duel Log'!AH$2:AH$5455,"Loss")</f>
        <v>0</v>
      </c>
      <c r="F2539" s="7" t="n">
        <f aca="false">COUNTIFS('Duel Log'!AF$2:AF$5455,$A2539,'Duel Log'!AG$2:AG$5455,$B2539,'Duel Log'!AH$2:AH$5455,"Draw")</f>
        <v>0</v>
      </c>
      <c r="G2539" s="13" t="n">
        <f aca="false">IFERROR(D2539/C2539,"")</f>
        <v>1</v>
      </c>
    </row>
    <row r="2540" customFormat="false" ht="15" hidden="false" customHeight="true" outlineLevel="0" collapsed="false">
      <c r="A2540" s="7" t="s">
        <v>1937</v>
      </c>
      <c r="B2540" s="7" t="s">
        <v>368</v>
      </c>
      <c r="C2540" s="7" t="n">
        <f aca="false">COUNTIFS('Duel Log'!AF$2:AF$5455,$A2540,'Duel Log'!AG$2:AG$5455,$B2540)</f>
        <v>1</v>
      </c>
      <c r="D2540" s="7" t="n">
        <f aca="false">COUNTIFS('Duel Log'!AF$2:AF$5455,$A2540,'Duel Log'!AG$2:AG$5455,$B2540,'Duel Log'!AH$2:AH$5455,"Win")</f>
        <v>1</v>
      </c>
      <c r="E2540" s="7" t="n">
        <f aca="false">COUNTIFS('Duel Log'!AF$2:AF$5455,$A2540,'Duel Log'!AG$2:AG$5455,$B2540,'Duel Log'!AH$2:AH$5455,"Loss")</f>
        <v>0</v>
      </c>
      <c r="F2540" s="7" t="n">
        <f aca="false">COUNTIFS('Duel Log'!AF$2:AF$5455,$A2540,'Duel Log'!AG$2:AG$5455,$B2540,'Duel Log'!AH$2:AH$5455,"Draw")</f>
        <v>0</v>
      </c>
      <c r="G2540" s="13" t="n">
        <f aca="false">IFERROR(D2540/C2540,"")</f>
        <v>1</v>
      </c>
    </row>
    <row r="2541" customFormat="false" ht="15" hidden="false" customHeight="true" outlineLevel="0" collapsed="false">
      <c r="A2541" s="7" t="s">
        <v>1937</v>
      </c>
      <c r="B2541" s="7" t="s">
        <v>1359</v>
      </c>
      <c r="C2541" s="7" t="n">
        <f aca="false">COUNTIFS('Duel Log'!AF$2:AF$5455,$A2541,'Duel Log'!AG$2:AG$5455,$B2541)</f>
        <v>2</v>
      </c>
      <c r="D2541" s="7" t="n">
        <f aca="false">COUNTIFS('Duel Log'!AF$2:AF$5455,$A2541,'Duel Log'!AG$2:AG$5455,$B2541,'Duel Log'!AH$2:AH$5455,"Win")</f>
        <v>2</v>
      </c>
      <c r="E2541" s="7" t="n">
        <f aca="false">COUNTIFS('Duel Log'!AF$2:AF$5455,$A2541,'Duel Log'!AG$2:AG$5455,$B2541,'Duel Log'!AH$2:AH$5455,"Loss")</f>
        <v>0</v>
      </c>
      <c r="F2541" s="7" t="n">
        <f aca="false">COUNTIFS('Duel Log'!AF$2:AF$5455,$A2541,'Duel Log'!AG$2:AG$5455,$B2541,'Duel Log'!AH$2:AH$5455,"Draw")</f>
        <v>0</v>
      </c>
      <c r="G2541" s="13" t="n">
        <f aca="false">IFERROR(D2541/C2541,"")</f>
        <v>1</v>
      </c>
    </row>
    <row r="2542" customFormat="false" ht="15" hidden="false" customHeight="true" outlineLevel="0" collapsed="false">
      <c r="A2542" s="7" t="s">
        <v>2125</v>
      </c>
      <c r="B2542" s="7" t="s">
        <v>652</v>
      </c>
      <c r="C2542" s="7" t="n">
        <f aca="false">COUNTIFS('Duel Log'!AF$2:AF$5455,$A2542,'Duel Log'!AG$2:AG$5455,$B2542)</f>
        <v>2</v>
      </c>
      <c r="D2542" s="7" t="n">
        <f aca="false">COUNTIFS('Duel Log'!AF$2:AF$5455,$A2542,'Duel Log'!AG$2:AG$5455,$B2542,'Duel Log'!AH$2:AH$5455,"Win")</f>
        <v>2</v>
      </c>
      <c r="E2542" s="7" t="n">
        <f aca="false">COUNTIFS('Duel Log'!AF$2:AF$5455,$A2542,'Duel Log'!AG$2:AG$5455,$B2542,'Duel Log'!AH$2:AH$5455,"Loss")</f>
        <v>0</v>
      </c>
      <c r="F2542" s="7" t="n">
        <f aca="false">COUNTIFS('Duel Log'!AF$2:AF$5455,$A2542,'Duel Log'!AG$2:AG$5455,$B2542,'Duel Log'!AH$2:AH$5455,"Draw")</f>
        <v>0</v>
      </c>
      <c r="G2542" s="13" t="n">
        <f aca="false">IFERROR(D2542/C2542,"")</f>
        <v>1</v>
      </c>
    </row>
    <row r="2543" customFormat="false" ht="15" hidden="false" customHeight="true" outlineLevel="0" collapsed="false">
      <c r="A2543" s="7" t="s">
        <v>1036</v>
      </c>
      <c r="B2543" s="7" t="s">
        <v>429</v>
      </c>
      <c r="C2543" s="7" t="n">
        <f aca="false">COUNTIFS('Duel Log'!AF$2:AF$5455,$A2543,'Duel Log'!AG$2:AG$5455,$B2543)</f>
        <v>2</v>
      </c>
      <c r="D2543" s="7" t="n">
        <f aca="false">COUNTIFS('Duel Log'!AF$2:AF$5455,$A2543,'Duel Log'!AG$2:AG$5455,$B2543,'Duel Log'!AH$2:AH$5455,"Win")</f>
        <v>2</v>
      </c>
      <c r="E2543" s="7" t="n">
        <f aca="false">COUNTIFS('Duel Log'!AF$2:AF$5455,$A2543,'Duel Log'!AG$2:AG$5455,$B2543,'Duel Log'!AH$2:AH$5455,"Loss")</f>
        <v>0</v>
      </c>
      <c r="F2543" s="7" t="n">
        <f aca="false">COUNTIFS('Duel Log'!AF$2:AF$5455,$A2543,'Duel Log'!AG$2:AG$5455,$B2543,'Duel Log'!AH$2:AH$5455,"Draw")</f>
        <v>0</v>
      </c>
      <c r="G2543" s="13" t="n">
        <f aca="false">IFERROR(D2543/C2543,"")</f>
        <v>1</v>
      </c>
    </row>
    <row r="2544" customFormat="false" ht="15" hidden="false" customHeight="true" outlineLevel="0" collapsed="false">
      <c r="A2544" s="7" t="s">
        <v>1036</v>
      </c>
      <c r="B2544" s="7" t="s">
        <v>180</v>
      </c>
      <c r="C2544" s="7" t="n">
        <f aca="false">COUNTIFS('Duel Log'!AF$2:AF$5455,$A2544,'Duel Log'!AG$2:AG$5455,$B2544)</f>
        <v>1</v>
      </c>
      <c r="D2544" s="7" t="n">
        <f aca="false">COUNTIFS('Duel Log'!AF$2:AF$5455,$A2544,'Duel Log'!AG$2:AG$5455,$B2544,'Duel Log'!AH$2:AH$5455,"Win")</f>
        <v>1</v>
      </c>
      <c r="E2544" s="7" t="n">
        <f aca="false">COUNTIFS('Duel Log'!AF$2:AF$5455,$A2544,'Duel Log'!AG$2:AG$5455,$B2544,'Duel Log'!AH$2:AH$5455,"Loss")</f>
        <v>0</v>
      </c>
      <c r="F2544" s="7" t="n">
        <f aca="false">COUNTIFS('Duel Log'!AF$2:AF$5455,$A2544,'Duel Log'!AG$2:AG$5455,$B2544,'Duel Log'!AH$2:AH$5455,"Draw")</f>
        <v>0</v>
      </c>
      <c r="G2544" s="13" t="n">
        <f aca="false">IFERROR(D2544/C2544,"")</f>
        <v>1</v>
      </c>
    </row>
    <row r="2545" customFormat="false" ht="15" hidden="false" customHeight="true" outlineLevel="0" collapsed="false">
      <c r="A2545" s="7" t="s">
        <v>1036</v>
      </c>
      <c r="B2545" s="7" t="s">
        <v>2991</v>
      </c>
      <c r="C2545" s="7" t="n">
        <f aca="false">COUNTIFS('Duel Log'!AF$2:AF$5455,$A2545,'Duel Log'!AG$2:AG$5455,$B2545)</f>
        <v>2</v>
      </c>
      <c r="D2545" s="7" t="n">
        <f aca="false">COUNTIFS('Duel Log'!AF$2:AF$5455,$A2545,'Duel Log'!AG$2:AG$5455,$B2545,'Duel Log'!AH$2:AH$5455,"Win")</f>
        <v>0</v>
      </c>
      <c r="E2545" s="7" t="n">
        <f aca="false">COUNTIFS('Duel Log'!AF$2:AF$5455,$A2545,'Duel Log'!AG$2:AG$5455,$B2545,'Duel Log'!AH$2:AH$5455,"Loss")</f>
        <v>2</v>
      </c>
      <c r="F2545" s="7" t="n">
        <f aca="false">COUNTIFS('Duel Log'!AF$2:AF$5455,$A2545,'Duel Log'!AG$2:AG$5455,$B2545,'Duel Log'!AH$2:AH$5455,"Draw")</f>
        <v>0</v>
      </c>
      <c r="G2545" s="13" t="n">
        <f aca="false">IFERROR(D2545/C2545,"")</f>
        <v>0</v>
      </c>
    </row>
    <row r="2546" customFormat="false" ht="15" hidden="false" customHeight="true" outlineLevel="0" collapsed="false">
      <c r="A2546" s="7" t="s">
        <v>1036</v>
      </c>
      <c r="B2546" s="7" t="s">
        <v>101</v>
      </c>
      <c r="C2546" s="7" t="n">
        <f aca="false">COUNTIFS('Duel Log'!AF$2:AF$5455,$A2546,'Duel Log'!AG$2:AG$5455,$B2546)</f>
        <v>1</v>
      </c>
      <c r="D2546" s="7" t="n">
        <f aca="false">COUNTIFS('Duel Log'!AF$2:AF$5455,$A2546,'Duel Log'!AG$2:AG$5455,$B2546,'Duel Log'!AH$2:AH$5455,"Win")</f>
        <v>1</v>
      </c>
      <c r="E2546" s="7" t="n">
        <f aca="false">COUNTIFS('Duel Log'!AF$2:AF$5455,$A2546,'Duel Log'!AG$2:AG$5455,$B2546,'Duel Log'!AH$2:AH$5455,"Loss")</f>
        <v>0</v>
      </c>
      <c r="F2546" s="7" t="n">
        <f aca="false">COUNTIFS('Duel Log'!AF$2:AF$5455,$A2546,'Duel Log'!AG$2:AG$5455,$B2546,'Duel Log'!AH$2:AH$5455,"Draw")</f>
        <v>0</v>
      </c>
      <c r="G2546" s="13" t="n">
        <f aca="false">IFERROR(D2546/C2546,"")</f>
        <v>1</v>
      </c>
    </row>
    <row r="2547" customFormat="false" ht="15" hidden="false" customHeight="true" outlineLevel="0" collapsed="false">
      <c r="A2547" s="7" t="s">
        <v>1036</v>
      </c>
      <c r="B2547" s="7" t="s">
        <v>2008</v>
      </c>
      <c r="C2547" s="7" t="n">
        <f aca="false">COUNTIFS('Duel Log'!AF$2:AF$5455,$A2547,'Duel Log'!AG$2:AG$5455,$B2547)</f>
        <v>1</v>
      </c>
      <c r="D2547" s="7" t="n">
        <f aca="false">COUNTIFS('Duel Log'!AF$2:AF$5455,$A2547,'Duel Log'!AG$2:AG$5455,$B2547,'Duel Log'!AH$2:AH$5455,"Win")</f>
        <v>1</v>
      </c>
      <c r="E2547" s="7" t="n">
        <f aca="false">COUNTIFS('Duel Log'!AF$2:AF$5455,$A2547,'Duel Log'!AG$2:AG$5455,$B2547,'Duel Log'!AH$2:AH$5455,"Loss")</f>
        <v>0</v>
      </c>
      <c r="F2547" s="7" t="n">
        <f aca="false">COUNTIFS('Duel Log'!AF$2:AF$5455,$A2547,'Duel Log'!AG$2:AG$5455,$B2547,'Duel Log'!AH$2:AH$5455,"Draw")</f>
        <v>0</v>
      </c>
      <c r="G2547" s="13" t="n">
        <f aca="false">IFERROR(D2547/C2547,"")</f>
        <v>1</v>
      </c>
    </row>
    <row r="2548" customFormat="false" ht="15" hidden="false" customHeight="true" outlineLevel="0" collapsed="false">
      <c r="A2548" s="7" t="s">
        <v>1036</v>
      </c>
      <c r="B2548" s="7" t="s">
        <v>4891</v>
      </c>
      <c r="C2548" s="7" t="n">
        <f aca="false">COUNTIFS('Duel Log'!AF$2:AF$5455,$A2548,'Duel Log'!AG$2:AG$5455,$B2548)</f>
        <v>1</v>
      </c>
      <c r="D2548" s="7" t="n">
        <f aca="false">COUNTIFS('Duel Log'!AF$2:AF$5455,$A2548,'Duel Log'!AG$2:AG$5455,$B2548,'Duel Log'!AH$2:AH$5455,"Win")</f>
        <v>1</v>
      </c>
      <c r="E2548" s="7" t="n">
        <f aca="false">COUNTIFS('Duel Log'!AF$2:AF$5455,$A2548,'Duel Log'!AG$2:AG$5455,$B2548,'Duel Log'!AH$2:AH$5455,"Loss")</f>
        <v>0</v>
      </c>
      <c r="F2548" s="7" t="n">
        <f aca="false">COUNTIFS('Duel Log'!AF$2:AF$5455,$A2548,'Duel Log'!AG$2:AG$5455,$B2548,'Duel Log'!AH$2:AH$5455,"Draw")</f>
        <v>0</v>
      </c>
      <c r="G2548" s="13" t="n">
        <f aca="false">IFERROR(D2548/C2548,"")</f>
        <v>1</v>
      </c>
    </row>
    <row r="2549" customFormat="false" ht="15" hidden="false" customHeight="true" outlineLevel="0" collapsed="false">
      <c r="A2549" s="7" t="s">
        <v>1036</v>
      </c>
      <c r="B2549" s="7" t="s">
        <v>2673</v>
      </c>
      <c r="C2549" s="7" t="n">
        <f aca="false">COUNTIFS('Duel Log'!AF$2:AF$5455,$A2549,'Duel Log'!AG$2:AG$5455,$B2549)</f>
        <v>1</v>
      </c>
      <c r="D2549" s="7" t="n">
        <f aca="false">COUNTIFS('Duel Log'!AF$2:AF$5455,$A2549,'Duel Log'!AG$2:AG$5455,$B2549,'Duel Log'!AH$2:AH$5455,"Win")</f>
        <v>1</v>
      </c>
      <c r="E2549" s="7" t="n">
        <f aca="false">COUNTIFS('Duel Log'!AF$2:AF$5455,$A2549,'Duel Log'!AG$2:AG$5455,$B2549,'Duel Log'!AH$2:AH$5455,"Loss")</f>
        <v>0</v>
      </c>
      <c r="F2549" s="7" t="n">
        <f aca="false">COUNTIFS('Duel Log'!AF$2:AF$5455,$A2549,'Duel Log'!AG$2:AG$5455,$B2549,'Duel Log'!AH$2:AH$5455,"Draw")</f>
        <v>0</v>
      </c>
      <c r="G2549" s="13" t="n">
        <f aca="false">IFERROR(D2549/C2549,"")</f>
        <v>1</v>
      </c>
    </row>
    <row r="2550" customFormat="false" ht="15" hidden="false" customHeight="true" outlineLevel="0" collapsed="false">
      <c r="A2550" s="7" t="s">
        <v>1036</v>
      </c>
      <c r="B2550" s="7" t="s">
        <v>2828</v>
      </c>
      <c r="C2550" s="7" t="n">
        <f aca="false">COUNTIFS('Duel Log'!AF$2:AF$5455,$A2550,'Duel Log'!AG$2:AG$5455,$B2550)</f>
        <v>2</v>
      </c>
      <c r="D2550" s="7" t="n">
        <f aca="false">COUNTIFS('Duel Log'!AF$2:AF$5455,$A2550,'Duel Log'!AG$2:AG$5455,$B2550,'Duel Log'!AH$2:AH$5455,"Win")</f>
        <v>0</v>
      </c>
      <c r="E2550" s="7" t="n">
        <f aca="false">COUNTIFS('Duel Log'!AF$2:AF$5455,$A2550,'Duel Log'!AG$2:AG$5455,$B2550,'Duel Log'!AH$2:AH$5455,"Loss")</f>
        <v>2</v>
      </c>
      <c r="F2550" s="7" t="n">
        <f aca="false">COUNTIFS('Duel Log'!AF$2:AF$5455,$A2550,'Duel Log'!AG$2:AG$5455,$B2550,'Duel Log'!AH$2:AH$5455,"Draw")</f>
        <v>0</v>
      </c>
      <c r="G2550" s="13" t="n">
        <f aca="false">IFERROR(D2550/C2550,"")</f>
        <v>0</v>
      </c>
    </row>
    <row r="2551" customFormat="false" ht="15" hidden="false" customHeight="true" outlineLevel="0" collapsed="false">
      <c r="A2551" s="7" t="s">
        <v>1036</v>
      </c>
      <c r="B2551" s="7" t="s">
        <v>259</v>
      </c>
      <c r="C2551" s="7" t="n">
        <f aca="false">COUNTIFS('Duel Log'!AF$2:AF$5455,$A2551,'Duel Log'!AG$2:AG$5455,$B2551)</f>
        <v>1</v>
      </c>
      <c r="D2551" s="7" t="n">
        <f aca="false">COUNTIFS('Duel Log'!AF$2:AF$5455,$A2551,'Duel Log'!AG$2:AG$5455,$B2551,'Duel Log'!AH$2:AH$5455,"Win")</f>
        <v>1</v>
      </c>
      <c r="E2551" s="7" t="n">
        <f aca="false">COUNTIFS('Duel Log'!AF$2:AF$5455,$A2551,'Duel Log'!AG$2:AG$5455,$B2551,'Duel Log'!AH$2:AH$5455,"Loss")</f>
        <v>0</v>
      </c>
      <c r="F2551" s="7" t="n">
        <f aca="false">COUNTIFS('Duel Log'!AF$2:AF$5455,$A2551,'Duel Log'!AG$2:AG$5455,$B2551,'Duel Log'!AH$2:AH$5455,"Draw")</f>
        <v>0</v>
      </c>
      <c r="G2551" s="13" t="n">
        <f aca="false">IFERROR(D2551/C2551,"")</f>
        <v>1</v>
      </c>
    </row>
    <row r="2552" customFormat="false" ht="15" hidden="false" customHeight="true" outlineLevel="0" collapsed="false">
      <c r="A2552" s="7" t="s">
        <v>2104</v>
      </c>
      <c r="B2552" s="7" t="s">
        <v>519</v>
      </c>
      <c r="C2552" s="7" t="n">
        <f aca="false">COUNTIFS('Duel Log'!AF$2:AF$5455,$A2552,'Duel Log'!AG$2:AG$5455,$B2552)</f>
        <v>2</v>
      </c>
      <c r="D2552" s="7" t="n">
        <f aca="false">COUNTIFS('Duel Log'!AF$2:AF$5455,$A2552,'Duel Log'!AG$2:AG$5455,$B2552,'Duel Log'!AH$2:AH$5455,"Win")</f>
        <v>0</v>
      </c>
      <c r="E2552" s="7" t="n">
        <f aca="false">COUNTIFS('Duel Log'!AF$2:AF$5455,$A2552,'Duel Log'!AG$2:AG$5455,$B2552,'Duel Log'!AH$2:AH$5455,"Loss")</f>
        <v>2</v>
      </c>
      <c r="F2552" s="7" t="n">
        <f aca="false">COUNTIFS('Duel Log'!AF$2:AF$5455,$A2552,'Duel Log'!AG$2:AG$5455,$B2552,'Duel Log'!AH$2:AH$5455,"Draw")</f>
        <v>0</v>
      </c>
      <c r="G2552" s="13" t="n">
        <f aca="false">IFERROR(D2552/C2552,"")</f>
        <v>0</v>
      </c>
    </row>
    <row r="2553" customFormat="false" ht="15" hidden="false" customHeight="true" outlineLevel="0" collapsed="false">
      <c r="A2553" s="7" t="s">
        <v>8328</v>
      </c>
      <c r="B2553" s="7" t="s">
        <v>635</v>
      </c>
      <c r="C2553" s="7" t="n">
        <f aca="false">COUNTIFS('Duel Log'!AF$2:AF$5455,$A2553,'Duel Log'!AG$2:AG$5455,$B2553)</f>
        <v>1</v>
      </c>
      <c r="D2553" s="7" t="n">
        <f aca="false">COUNTIFS('Duel Log'!AF$2:AF$5455,$A2553,'Duel Log'!AG$2:AG$5455,$B2553,'Duel Log'!AH$2:AH$5455,"Win")</f>
        <v>0</v>
      </c>
      <c r="E2553" s="7" t="n">
        <f aca="false">COUNTIFS('Duel Log'!AF$2:AF$5455,$A2553,'Duel Log'!AG$2:AG$5455,$B2553,'Duel Log'!AH$2:AH$5455,"Loss")</f>
        <v>1</v>
      </c>
      <c r="F2553" s="7" t="n">
        <f aca="false">COUNTIFS('Duel Log'!AF$2:AF$5455,$A2553,'Duel Log'!AG$2:AG$5455,$B2553,'Duel Log'!AH$2:AH$5455,"Draw")</f>
        <v>0</v>
      </c>
      <c r="G2553" s="13" t="n">
        <f aca="false">IFERROR(D2553/C2553,"")</f>
        <v>0</v>
      </c>
    </row>
    <row r="2554" customFormat="false" ht="15" hidden="false" customHeight="true" outlineLevel="0" collapsed="false">
      <c r="A2554" s="7" t="s">
        <v>4655</v>
      </c>
      <c r="B2554" s="7" t="s">
        <v>4656</v>
      </c>
      <c r="C2554" s="7" t="n">
        <f aca="false">COUNTIFS('Duel Log'!AF$2:AF$5455,$A2554,'Duel Log'!AG$2:AG$5455,$B2554)</f>
        <v>1</v>
      </c>
      <c r="D2554" s="7" t="n">
        <f aca="false">COUNTIFS('Duel Log'!AF$2:AF$5455,$A2554,'Duel Log'!AG$2:AG$5455,$B2554,'Duel Log'!AH$2:AH$5455,"Win")</f>
        <v>1</v>
      </c>
      <c r="E2554" s="7" t="n">
        <f aca="false">COUNTIFS('Duel Log'!AF$2:AF$5455,$A2554,'Duel Log'!AG$2:AG$5455,$B2554,'Duel Log'!AH$2:AH$5455,"Loss")</f>
        <v>0</v>
      </c>
      <c r="F2554" s="7" t="n">
        <f aca="false">COUNTIFS('Duel Log'!AF$2:AF$5455,$A2554,'Duel Log'!AG$2:AG$5455,$B2554,'Duel Log'!AH$2:AH$5455,"Draw")</f>
        <v>0</v>
      </c>
      <c r="G2554" s="13" t="n">
        <f aca="false">IFERROR(D2554/C2554,"")</f>
        <v>1</v>
      </c>
    </row>
    <row r="2555" customFormat="false" ht="15" hidden="false" customHeight="true" outlineLevel="0" collapsed="false">
      <c r="A2555" s="7" t="s">
        <v>662</v>
      </c>
      <c r="B2555" s="7" t="s">
        <v>1151</v>
      </c>
      <c r="C2555" s="7" t="n">
        <f aca="false">COUNTIFS('Duel Log'!AF$2:AF$5455,$A2555,'Duel Log'!AG$2:AG$5455,$B2555)</f>
        <v>2</v>
      </c>
      <c r="D2555" s="7" t="n">
        <f aca="false">COUNTIFS('Duel Log'!AF$2:AF$5455,$A2555,'Duel Log'!AG$2:AG$5455,$B2555,'Duel Log'!AH$2:AH$5455,"Win")</f>
        <v>2</v>
      </c>
      <c r="E2555" s="7" t="n">
        <f aca="false">COUNTIFS('Duel Log'!AF$2:AF$5455,$A2555,'Duel Log'!AG$2:AG$5455,$B2555,'Duel Log'!AH$2:AH$5455,"Loss")</f>
        <v>0</v>
      </c>
      <c r="F2555" s="7" t="n">
        <f aca="false">COUNTIFS('Duel Log'!AF$2:AF$5455,$A2555,'Duel Log'!AG$2:AG$5455,$B2555,'Duel Log'!AH$2:AH$5455,"Draw")</f>
        <v>0</v>
      </c>
      <c r="G2555" s="13" t="n">
        <f aca="false">IFERROR(D2555/C2555,"")</f>
        <v>1</v>
      </c>
    </row>
    <row r="2556" customFormat="false" ht="15" hidden="false" customHeight="true" outlineLevel="0" collapsed="false">
      <c r="A2556" s="7" t="s">
        <v>662</v>
      </c>
      <c r="B2556" s="7" t="s">
        <v>587</v>
      </c>
      <c r="C2556" s="7" t="n">
        <f aca="false">COUNTIFS('Duel Log'!AF$2:AF$5455,$A2556,'Duel Log'!AG$2:AG$5455,$B2556)</f>
        <v>2</v>
      </c>
      <c r="D2556" s="7" t="n">
        <f aca="false">COUNTIFS('Duel Log'!AF$2:AF$5455,$A2556,'Duel Log'!AG$2:AG$5455,$B2556,'Duel Log'!AH$2:AH$5455,"Win")</f>
        <v>0</v>
      </c>
      <c r="E2556" s="7" t="n">
        <f aca="false">COUNTIFS('Duel Log'!AF$2:AF$5455,$A2556,'Duel Log'!AG$2:AG$5455,$B2556,'Duel Log'!AH$2:AH$5455,"Loss")</f>
        <v>2</v>
      </c>
      <c r="F2556" s="7" t="n">
        <f aca="false">COUNTIFS('Duel Log'!AF$2:AF$5455,$A2556,'Duel Log'!AG$2:AG$5455,$B2556,'Duel Log'!AH$2:AH$5455,"Draw")</f>
        <v>0</v>
      </c>
      <c r="G2556" s="13" t="n">
        <f aca="false">IFERROR(D2556/C2556,"")</f>
        <v>0</v>
      </c>
    </row>
    <row r="2557" customFormat="false" ht="15" hidden="false" customHeight="true" outlineLevel="0" collapsed="false">
      <c r="A2557" s="7" t="s">
        <v>662</v>
      </c>
      <c r="B2557" s="7" t="s">
        <v>368</v>
      </c>
      <c r="C2557" s="7" t="n">
        <f aca="false">COUNTIFS('Duel Log'!AF$2:AF$5455,$A2557,'Duel Log'!AG$2:AG$5455,$B2557)</f>
        <v>1</v>
      </c>
      <c r="D2557" s="7" t="n">
        <f aca="false">COUNTIFS('Duel Log'!AF$2:AF$5455,$A2557,'Duel Log'!AG$2:AG$5455,$B2557,'Duel Log'!AH$2:AH$5455,"Win")</f>
        <v>0</v>
      </c>
      <c r="E2557" s="7" t="n">
        <f aca="false">COUNTIFS('Duel Log'!AF$2:AF$5455,$A2557,'Duel Log'!AG$2:AG$5455,$B2557,'Duel Log'!AH$2:AH$5455,"Loss")</f>
        <v>1</v>
      </c>
      <c r="F2557" s="7" t="n">
        <f aca="false">COUNTIFS('Duel Log'!AF$2:AF$5455,$A2557,'Duel Log'!AG$2:AG$5455,$B2557,'Duel Log'!AH$2:AH$5455,"Draw")</f>
        <v>0</v>
      </c>
      <c r="G2557" s="13" t="n">
        <f aca="false">IFERROR(D2557/C2557,"")</f>
        <v>0</v>
      </c>
    </row>
    <row r="2558" customFormat="false" ht="15" hidden="false" customHeight="true" outlineLevel="0" collapsed="false">
      <c r="A2558" s="7" t="s">
        <v>662</v>
      </c>
      <c r="B2558" s="7" t="s">
        <v>3056</v>
      </c>
      <c r="C2558" s="7" t="n">
        <f aca="false">COUNTIFS('Duel Log'!AF$2:AF$5455,$A2558,'Duel Log'!AG$2:AG$5455,$B2558)</f>
        <v>2</v>
      </c>
      <c r="D2558" s="7" t="n">
        <f aca="false">COUNTIFS('Duel Log'!AF$2:AF$5455,$A2558,'Duel Log'!AG$2:AG$5455,$B2558,'Duel Log'!AH$2:AH$5455,"Win")</f>
        <v>2</v>
      </c>
      <c r="E2558" s="7" t="n">
        <f aca="false">COUNTIFS('Duel Log'!AF$2:AF$5455,$A2558,'Duel Log'!AG$2:AG$5455,$B2558,'Duel Log'!AH$2:AH$5455,"Loss")</f>
        <v>0</v>
      </c>
      <c r="F2558" s="7" t="n">
        <f aca="false">COUNTIFS('Duel Log'!AF$2:AF$5455,$A2558,'Duel Log'!AG$2:AG$5455,$B2558,'Duel Log'!AH$2:AH$5455,"Draw")</f>
        <v>0</v>
      </c>
      <c r="G2558" s="13" t="n">
        <f aca="false">IFERROR(D2558/C2558,"")</f>
        <v>1</v>
      </c>
    </row>
    <row r="2559" customFormat="false" ht="15" hidden="false" customHeight="true" outlineLevel="0" collapsed="false">
      <c r="A2559" s="7" t="s">
        <v>748</v>
      </c>
      <c r="B2559" s="7" t="s">
        <v>747</v>
      </c>
      <c r="C2559" s="7" t="n">
        <f aca="false">COUNTIFS('Duel Log'!AF$2:AF$5455,$A2559,'Duel Log'!AG$2:AG$5455,$B2559)</f>
        <v>2</v>
      </c>
      <c r="D2559" s="7" t="n">
        <f aca="false">COUNTIFS('Duel Log'!AF$2:AF$5455,$A2559,'Duel Log'!AG$2:AG$5455,$B2559,'Duel Log'!AH$2:AH$5455,"Win")</f>
        <v>2</v>
      </c>
      <c r="E2559" s="7" t="n">
        <f aca="false">COUNTIFS('Duel Log'!AF$2:AF$5455,$A2559,'Duel Log'!AG$2:AG$5455,$B2559,'Duel Log'!AH$2:AH$5455,"Loss")</f>
        <v>0</v>
      </c>
      <c r="F2559" s="7" t="n">
        <f aca="false">COUNTIFS('Duel Log'!AF$2:AF$5455,$A2559,'Duel Log'!AG$2:AG$5455,$B2559,'Duel Log'!AH$2:AH$5455,"Draw")</f>
        <v>0</v>
      </c>
      <c r="G2559" s="13" t="n">
        <f aca="false">IFERROR(D2559/C2559,"")</f>
        <v>1</v>
      </c>
    </row>
    <row r="2560" customFormat="false" ht="15" hidden="false" customHeight="true" outlineLevel="0" collapsed="false">
      <c r="A2560" s="7" t="s">
        <v>724</v>
      </c>
      <c r="B2560" s="7" t="s">
        <v>723</v>
      </c>
      <c r="C2560" s="7" t="n">
        <f aca="false">COUNTIFS('Duel Log'!AF$2:AF$5455,$A2560,'Duel Log'!AG$2:AG$5455,$B2560)</f>
        <v>2</v>
      </c>
      <c r="D2560" s="7" t="n">
        <f aca="false">COUNTIFS('Duel Log'!AF$2:AF$5455,$A2560,'Duel Log'!AG$2:AG$5455,$B2560,'Duel Log'!AH$2:AH$5455,"Win")</f>
        <v>0</v>
      </c>
      <c r="E2560" s="7" t="n">
        <f aca="false">COUNTIFS('Duel Log'!AF$2:AF$5455,$A2560,'Duel Log'!AG$2:AG$5455,$B2560,'Duel Log'!AH$2:AH$5455,"Loss")</f>
        <v>2</v>
      </c>
      <c r="F2560" s="7" t="n">
        <f aca="false">COUNTIFS('Duel Log'!AF$2:AF$5455,$A2560,'Duel Log'!AG$2:AG$5455,$B2560,'Duel Log'!AH$2:AH$5455,"Draw")</f>
        <v>0</v>
      </c>
      <c r="G2560" s="13" t="n">
        <f aca="false">IFERROR(D2560/C2560,"")</f>
        <v>0</v>
      </c>
    </row>
    <row r="2561" customFormat="false" ht="15" hidden="false" customHeight="true" outlineLevel="0" collapsed="false">
      <c r="A2561" s="7" t="s">
        <v>2175</v>
      </c>
      <c r="B2561" s="7" t="s">
        <v>2176</v>
      </c>
      <c r="C2561" s="7" t="n">
        <f aca="false">COUNTIFS('Duel Log'!AF$2:AF$5455,$A2561,'Duel Log'!AG$2:AG$5455,$B2561)</f>
        <v>2</v>
      </c>
      <c r="D2561" s="7" t="n">
        <f aca="false">COUNTIFS('Duel Log'!AF$2:AF$5455,$A2561,'Duel Log'!AG$2:AG$5455,$B2561,'Duel Log'!AH$2:AH$5455,"Win")</f>
        <v>0</v>
      </c>
      <c r="E2561" s="7" t="n">
        <f aca="false">COUNTIFS('Duel Log'!AF$2:AF$5455,$A2561,'Duel Log'!AG$2:AG$5455,$B2561,'Duel Log'!AH$2:AH$5455,"Loss")</f>
        <v>2</v>
      </c>
      <c r="F2561" s="7" t="n">
        <f aca="false">COUNTIFS('Duel Log'!AF$2:AF$5455,$A2561,'Duel Log'!AG$2:AG$5455,$B2561,'Duel Log'!AH$2:AH$5455,"Draw")</f>
        <v>0</v>
      </c>
      <c r="G2561" s="13" t="n">
        <f aca="false">IFERROR(D2561/C2561,"")</f>
        <v>0</v>
      </c>
    </row>
    <row r="2562" customFormat="false" ht="15" hidden="false" customHeight="true" outlineLevel="0" collapsed="false">
      <c r="A2562" s="7" t="s">
        <v>4317</v>
      </c>
      <c r="B2562" s="7" t="s">
        <v>4316</v>
      </c>
      <c r="C2562" s="7" t="n">
        <f aca="false">COUNTIFS('Duel Log'!AF$2:AF$5455,$A2562,'Duel Log'!AG$2:AG$5455,$B2562)</f>
        <v>2</v>
      </c>
      <c r="D2562" s="7" t="n">
        <f aca="false">COUNTIFS('Duel Log'!AF$2:AF$5455,$A2562,'Duel Log'!AG$2:AG$5455,$B2562,'Duel Log'!AH$2:AH$5455,"Win")</f>
        <v>2</v>
      </c>
      <c r="E2562" s="7" t="n">
        <f aca="false">COUNTIFS('Duel Log'!AF$2:AF$5455,$A2562,'Duel Log'!AG$2:AG$5455,$B2562,'Duel Log'!AH$2:AH$5455,"Loss")</f>
        <v>0</v>
      </c>
      <c r="F2562" s="7" t="n">
        <f aca="false">COUNTIFS('Duel Log'!AF$2:AF$5455,$A2562,'Duel Log'!AG$2:AG$5455,$B2562,'Duel Log'!AH$2:AH$5455,"Draw")</f>
        <v>0</v>
      </c>
      <c r="G2562" s="13" t="n">
        <f aca="false">IFERROR(D2562/C2562,"")</f>
        <v>1</v>
      </c>
    </row>
    <row r="2563" customFormat="false" ht="15" hidden="false" customHeight="true" outlineLevel="0" collapsed="false">
      <c r="A2563" s="7" t="s">
        <v>4317</v>
      </c>
      <c r="B2563" s="7" t="s">
        <v>1217</v>
      </c>
      <c r="C2563" s="7" t="n">
        <f aca="false">COUNTIFS('Duel Log'!AF$2:AF$5455,$A2563,'Duel Log'!AG$2:AG$5455,$B2563)</f>
        <v>2</v>
      </c>
      <c r="D2563" s="7" t="n">
        <f aca="false">COUNTIFS('Duel Log'!AF$2:AF$5455,$A2563,'Duel Log'!AG$2:AG$5455,$B2563,'Duel Log'!AH$2:AH$5455,"Win")</f>
        <v>0</v>
      </c>
      <c r="E2563" s="7" t="n">
        <f aca="false">COUNTIFS('Duel Log'!AF$2:AF$5455,$A2563,'Duel Log'!AG$2:AG$5455,$B2563,'Duel Log'!AH$2:AH$5455,"Loss")</f>
        <v>2</v>
      </c>
      <c r="F2563" s="7" t="n">
        <f aca="false">COUNTIFS('Duel Log'!AF$2:AF$5455,$A2563,'Duel Log'!AG$2:AG$5455,$B2563,'Duel Log'!AH$2:AH$5455,"Draw")</f>
        <v>0</v>
      </c>
      <c r="G2563" s="13" t="n">
        <f aca="false">IFERROR(D2563/C2563,"")</f>
        <v>0</v>
      </c>
    </row>
    <row r="2564" customFormat="false" ht="15" hidden="false" customHeight="true" outlineLevel="0" collapsed="false">
      <c r="A2564" s="7" t="s">
        <v>2811</v>
      </c>
      <c r="B2564" s="7" t="s">
        <v>1467</v>
      </c>
      <c r="C2564" s="7" t="n">
        <f aca="false">COUNTIFS('Duel Log'!AF$2:AF$5455,$A2564,'Duel Log'!AG$2:AG$5455,$B2564)</f>
        <v>1</v>
      </c>
      <c r="D2564" s="7" t="n">
        <f aca="false">COUNTIFS('Duel Log'!AF$2:AF$5455,$A2564,'Duel Log'!AG$2:AG$5455,$B2564,'Duel Log'!AH$2:AH$5455,"Win")</f>
        <v>1</v>
      </c>
      <c r="E2564" s="7" t="n">
        <f aca="false">COUNTIFS('Duel Log'!AF$2:AF$5455,$A2564,'Duel Log'!AG$2:AG$5455,$B2564,'Duel Log'!AH$2:AH$5455,"Loss")</f>
        <v>0</v>
      </c>
      <c r="F2564" s="7" t="n">
        <f aca="false">COUNTIFS('Duel Log'!AF$2:AF$5455,$A2564,'Duel Log'!AG$2:AG$5455,$B2564,'Duel Log'!AH$2:AH$5455,"Draw")</f>
        <v>0</v>
      </c>
      <c r="G2564" s="13" t="n">
        <f aca="false">IFERROR(D2564/C2564,"")</f>
        <v>1</v>
      </c>
    </row>
    <row r="2565" customFormat="false" ht="15" hidden="false" customHeight="true" outlineLevel="0" collapsed="false">
      <c r="A2565" s="7" t="s">
        <v>7122</v>
      </c>
      <c r="B2565" s="7" t="s">
        <v>121</v>
      </c>
      <c r="C2565" s="7" t="n">
        <f aca="false">COUNTIFS('Duel Log'!AF$2:AF$5455,$A2565,'Duel Log'!AG$2:AG$5455,$B2565)</f>
        <v>1</v>
      </c>
      <c r="D2565" s="7" t="n">
        <f aca="false">COUNTIFS('Duel Log'!AF$2:AF$5455,$A2565,'Duel Log'!AG$2:AG$5455,$B2565,'Duel Log'!AH$2:AH$5455,"Win")</f>
        <v>0</v>
      </c>
      <c r="E2565" s="7" t="n">
        <f aca="false">COUNTIFS('Duel Log'!AF$2:AF$5455,$A2565,'Duel Log'!AG$2:AG$5455,$B2565,'Duel Log'!AH$2:AH$5455,"Loss")</f>
        <v>1</v>
      </c>
      <c r="F2565" s="7" t="n">
        <f aca="false">COUNTIFS('Duel Log'!AF$2:AF$5455,$A2565,'Duel Log'!AG$2:AG$5455,$B2565,'Duel Log'!AH$2:AH$5455,"Draw")</f>
        <v>0</v>
      </c>
      <c r="G2565" s="13" t="n">
        <f aca="false">IFERROR(D2565/C2565,"")</f>
        <v>0</v>
      </c>
    </row>
    <row r="2566" customFormat="false" ht="15" hidden="false" customHeight="true" outlineLevel="0" collapsed="false">
      <c r="A2566" s="7" t="s">
        <v>577</v>
      </c>
      <c r="B2566" s="7" t="s">
        <v>576</v>
      </c>
      <c r="C2566" s="7" t="n">
        <f aca="false">COUNTIFS('Duel Log'!AF$2:AF$5455,$A2566,'Duel Log'!AG$2:AG$5455,$B2566)</f>
        <v>2</v>
      </c>
      <c r="D2566" s="7" t="n">
        <f aca="false">COUNTIFS('Duel Log'!AF$2:AF$5455,$A2566,'Duel Log'!AG$2:AG$5455,$B2566,'Duel Log'!AH$2:AH$5455,"Win")</f>
        <v>0</v>
      </c>
      <c r="E2566" s="7" t="n">
        <f aca="false">COUNTIFS('Duel Log'!AF$2:AF$5455,$A2566,'Duel Log'!AG$2:AG$5455,$B2566,'Duel Log'!AH$2:AH$5455,"Loss")</f>
        <v>2</v>
      </c>
      <c r="F2566" s="7" t="n">
        <f aca="false">COUNTIFS('Duel Log'!AF$2:AF$5455,$A2566,'Duel Log'!AG$2:AG$5455,$B2566,'Duel Log'!AH$2:AH$5455,"Draw")</f>
        <v>0</v>
      </c>
      <c r="G2566" s="13" t="n">
        <f aca="false">IFERROR(D2566/C2566,"")</f>
        <v>0</v>
      </c>
    </row>
    <row r="2567" customFormat="false" ht="15" hidden="false" customHeight="true" outlineLevel="0" collapsed="false">
      <c r="A2567" s="7" t="s">
        <v>5062</v>
      </c>
      <c r="B2567" s="7" t="s">
        <v>1795</v>
      </c>
      <c r="C2567" s="7" t="n">
        <f aca="false">COUNTIFS('Duel Log'!AF$2:AF$5455,$A2567,'Duel Log'!AG$2:AG$5455,$B2567)</f>
        <v>1</v>
      </c>
      <c r="D2567" s="7" t="n">
        <f aca="false">COUNTIFS('Duel Log'!AF$2:AF$5455,$A2567,'Duel Log'!AG$2:AG$5455,$B2567,'Duel Log'!AH$2:AH$5455,"Win")</f>
        <v>0</v>
      </c>
      <c r="E2567" s="7" t="n">
        <f aca="false">COUNTIFS('Duel Log'!AF$2:AF$5455,$A2567,'Duel Log'!AG$2:AG$5455,$B2567,'Duel Log'!AH$2:AH$5455,"Loss")</f>
        <v>1</v>
      </c>
      <c r="F2567" s="7" t="n">
        <f aca="false">COUNTIFS('Duel Log'!AF$2:AF$5455,$A2567,'Duel Log'!AG$2:AG$5455,$B2567,'Duel Log'!AH$2:AH$5455,"Draw")</f>
        <v>0</v>
      </c>
      <c r="G2567" s="13" t="n">
        <f aca="false">IFERROR(D2567/C2567,"")</f>
        <v>0</v>
      </c>
    </row>
    <row r="2568" customFormat="false" ht="15" hidden="false" customHeight="true" outlineLevel="0" collapsed="false">
      <c r="A2568" s="7" t="s">
        <v>5043</v>
      </c>
      <c r="B2568" s="7" t="s">
        <v>1347</v>
      </c>
      <c r="C2568" s="7" t="n">
        <f aca="false">COUNTIFS('Duel Log'!AF$2:AF$5455,$A2568,'Duel Log'!AG$2:AG$5455,$B2568)</f>
        <v>1</v>
      </c>
      <c r="D2568" s="7" t="n">
        <f aca="false">COUNTIFS('Duel Log'!AF$2:AF$5455,$A2568,'Duel Log'!AG$2:AG$5455,$B2568,'Duel Log'!AH$2:AH$5455,"Win")</f>
        <v>1</v>
      </c>
      <c r="E2568" s="7" t="n">
        <f aca="false">COUNTIFS('Duel Log'!AF$2:AF$5455,$A2568,'Duel Log'!AG$2:AG$5455,$B2568,'Duel Log'!AH$2:AH$5455,"Loss")</f>
        <v>0</v>
      </c>
      <c r="F2568" s="7" t="n">
        <f aca="false">COUNTIFS('Duel Log'!AF$2:AF$5455,$A2568,'Duel Log'!AG$2:AG$5455,$B2568,'Duel Log'!AH$2:AH$5455,"Draw")</f>
        <v>0</v>
      </c>
      <c r="G2568" s="13" t="n">
        <f aca="false">IFERROR(D2568/C2568,"")</f>
        <v>1</v>
      </c>
    </row>
    <row r="2569" customFormat="false" ht="15" hidden="false" customHeight="true" outlineLevel="0" collapsed="false">
      <c r="A2569" s="7" t="s">
        <v>5043</v>
      </c>
      <c r="B2569" s="7" t="s">
        <v>635</v>
      </c>
      <c r="C2569" s="7" t="n">
        <f aca="false">COUNTIFS('Duel Log'!AF$2:AF$5455,$A2569,'Duel Log'!AG$2:AG$5455,$B2569)</f>
        <v>1</v>
      </c>
      <c r="D2569" s="7" t="n">
        <f aca="false">COUNTIFS('Duel Log'!AF$2:AF$5455,$A2569,'Duel Log'!AG$2:AG$5455,$B2569,'Duel Log'!AH$2:AH$5455,"Win")</f>
        <v>1</v>
      </c>
      <c r="E2569" s="7" t="n">
        <f aca="false">COUNTIFS('Duel Log'!AF$2:AF$5455,$A2569,'Duel Log'!AG$2:AG$5455,$B2569,'Duel Log'!AH$2:AH$5455,"Loss")</f>
        <v>0</v>
      </c>
      <c r="F2569" s="7" t="n">
        <f aca="false">COUNTIFS('Duel Log'!AF$2:AF$5455,$A2569,'Duel Log'!AG$2:AG$5455,$B2569,'Duel Log'!AH$2:AH$5455,"Draw")</f>
        <v>0</v>
      </c>
      <c r="G2569" s="13" t="n">
        <f aca="false">IFERROR(D2569/C2569,"")</f>
        <v>1</v>
      </c>
    </row>
    <row r="2570" customFormat="false" ht="15" hidden="false" customHeight="true" outlineLevel="0" collapsed="false">
      <c r="A2570" s="7" t="s">
        <v>5043</v>
      </c>
      <c r="B2570" s="7" t="s">
        <v>5044</v>
      </c>
      <c r="C2570" s="7" t="n">
        <f aca="false">COUNTIFS('Duel Log'!AF$2:AF$5455,$A2570,'Duel Log'!AG$2:AG$5455,$B2570)</f>
        <v>1</v>
      </c>
      <c r="D2570" s="7" t="n">
        <f aca="false">COUNTIFS('Duel Log'!AF$2:AF$5455,$A2570,'Duel Log'!AG$2:AG$5455,$B2570,'Duel Log'!AH$2:AH$5455,"Win")</f>
        <v>0</v>
      </c>
      <c r="E2570" s="7" t="n">
        <f aca="false">COUNTIFS('Duel Log'!AF$2:AF$5455,$A2570,'Duel Log'!AG$2:AG$5455,$B2570,'Duel Log'!AH$2:AH$5455,"Loss")</f>
        <v>1</v>
      </c>
      <c r="F2570" s="7" t="n">
        <f aca="false">COUNTIFS('Duel Log'!AF$2:AF$5455,$A2570,'Duel Log'!AG$2:AG$5455,$B2570,'Duel Log'!AH$2:AH$5455,"Draw")</f>
        <v>0</v>
      </c>
      <c r="G2570" s="13" t="n">
        <f aca="false">IFERROR(D2570/C2570,"")</f>
        <v>0</v>
      </c>
    </row>
    <row r="2571" customFormat="false" ht="15" hidden="false" customHeight="true" outlineLevel="0" collapsed="false">
      <c r="A2571" s="7" t="s">
        <v>5043</v>
      </c>
      <c r="B2571" s="7" t="s">
        <v>8461</v>
      </c>
      <c r="C2571" s="7" t="n">
        <f aca="false">COUNTIFS('Duel Log'!AF$2:AF$5455,$A2571,'Duel Log'!AG$2:AG$5455,$B2571)</f>
        <v>1</v>
      </c>
      <c r="D2571" s="7" t="n">
        <f aca="false">COUNTIFS('Duel Log'!AF$2:AF$5455,$A2571,'Duel Log'!AG$2:AG$5455,$B2571,'Duel Log'!AH$2:AH$5455,"Win")</f>
        <v>1</v>
      </c>
      <c r="E2571" s="7" t="n">
        <f aca="false">COUNTIFS('Duel Log'!AF$2:AF$5455,$A2571,'Duel Log'!AG$2:AG$5455,$B2571,'Duel Log'!AH$2:AH$5455,"Loss")</f>
        <v>0</v>
      </c>
      <c r="F2571" s="7" t="n">
        <f aca="false">COUNTIFS('Duel Log'!AF$2:AF$5455,$A2571,'Duel Log'!AG$2:AG$5455,$B2571,'Duel Log'!AH$2:AH$5455,"Draw")</f>
        <v>0</v>
      </c>
      <c r="G2571" s="13" t="n">
        <f aca="false">IFERROR(D2571/C2571,"")</f>
        <v>1</v>
      </c>
    </row>
    <row r="2572" customFormat="false" ht="15" hidden="false" customHeight="true" outlineLevel="0" collapsed="false">
      <c r="A2572" s="7" t="s">
        <v>2556</v>
      </c>
      <c r="B2572" s="7" t="s">
        <v>4542</v>
      </c>
      <c r="C2572" s="7" t="n">
        <f aca="false">COUNTIFS('Duel Log'!AF$2:AF$5455,$A2572,'Duel Log'!AG$2:AG$5455,$B2572)</f>
        <v>1</v>
      </c>
      <c r="D2572" s="7" t="n">
        <f aca="false">COUNTIFS('Duel Log'!AF$2:AF$5455,$A2572,'Duel Log'!AG$2:AG$5455,$B2572,'Duel Log'!AH$2:AH$5455,"Win")</f>
        <v>0</v>
      </c>
      <c r="E2572" s="7" t="n">
        <f aca="false">COUNTIFS('Duel Log'!AF$2:AF$5455,$A2572,'Duel Log'!AG$2:AG$5455,$B2572,'Duel Log'!AH$2:AH$5455,"Loss")</f>
        <v>1</v>
      </c>
      <c r="F2572" s="7" t="n">
        <f aca="false">COUNTIFS('Duel Log'!AF$2:AF$5455,$A2572,'Duel Log'!AG$2:AG$5455,$B2572,'Duel Log'!AH$2:AH$5455,"Draw")</f>
        <v>0</v>
      </c>
      <c r="G2572" s="13" t="n">
        <f aca="false">IFERROR(D2572/C2572,"")</f>
        <v>0</v>
      </c>
    </row>
    <row r="2573" customFormat="false" ht="15" hidden="false" customHeight="true" outlineLevel="0" collapsed="false">
      <c r="A2573" s="7" t="s">
        <v>486</v>
      </c>
      <c r="B2573" s="7" t="s">
        <v>206</v>
      </c>
      <c r="C2573" s="7" t="n">
        <f aca="false">COUNTIFS('Duel Log'!AF$2:AF$5455,$A2573,'Duel Log'!AG$2:AG$5455,$B2573)</f>
        <v>1</v>
      </c>
      <c r="D2573" s="7" t="n">
        <f aca="false">COUNTIFS('Duel Log'!AF$2:AF$5455,$A2573,'Duel Log'!AG$2:AG$5455,$B2573,'Duel Log'!AH$2:AH$5455,"Win")</f>
        <v>1</v>
      </c>
      <c r="E2573" s="7" t="n">
        <f aca="false">COUNTIFS('Duel Log'!AF$2:AF$5455,$A2573,'Duel Log'!AG$2:AG$5455,$B2573,'Duel Log'!AH$2:AH$5455,"Loss")</f>
        <v>0</v>
      </c>
      <c r="F2573" s="7" t="n">
        <f aca="false">COUNTIFS('Duel Log'!AF$2:AF$5455,$A2573,'Duel Log'!AG$2:AG$5455,$B2573,'Duel Log'!AH$2:AH$5455,"Draw")</f>
        <v>0</v>
      </c>
      <c r="G2573" s="13" t="n">
        <f aca="false">IFERROR(D2573/C2573,"")</f>
        <v>1</v>
      </c>
    </row>
    <row r="2574" customFormat="false" ht="15" hidden="false" customHeight="true" outlineLevel="0" collapsed="false">
      <c r="A2574" s="7" t="s">
        <v>3656</v>
      </c>
      <c r="B2574" s="7" t="s">
        <v>206</v>
      </c>
      <c r="C2574" s="7" t="n">
        <f aca="false">COUNTIFS('Duel Log'!AF$2:AF$5455,$A2574,'Duel Log'!AG$2:AG$5455,$B2574)</f>
        <v>2</v>
      </c>
      <c r="D2574" s="7" t="n">
        <f aca="false">COUNTIFS('Duel Log'!AF$2:AF$5455,$A2574,'Duel Log'!AG$2:AG$5455,$B2574,'Duel Log'!AH$2:AH$5455,"Win")</f>
        <v>2</v>
      </c>
      <c r="E2574" s="7" t="n">
        <f aca="false">COUNTIFS('Duel Log'!AF$2:AF$5455,$A2574,'Duel Log'!AG$2:AG$5455,$B2574,'Duel Log'!AH$2:AH$5455,"Loss")</f>
        <v>0</v>
      </c>
      <c r="F2574" s="7" t="n">
        <f aca="false">COUNTIFS('Duel Log'!AF$2:AF$5455,$A2574,'Duel Log'!AG$2:AG$5455,$B2574,'Duel Log'!AH$2:AH$5455,"Draw")</f>
        <v>0</v>
      </c>
      <c r="G2574" s="13" t="n">
        <f aca="false">IFERROR(D2574/C2574,"")</f>
        <v>1</v>
      </c>
    </row>
    <row r="2575" customFormat="false" ht="15" hidden="false" customHeight="true" outlineLevel="0" collapsed="false">
      <c r="A2575" s="7" t="s">
        <v>1106</v>
      </c>
      <c r="B2575" s="7" t="s">
        <v>180</v>
      </c>
      <c r="C2575" s="7" t="n">
        <f aca="false">COUNTIFS('Duel Log'!AF$2:AF$5455,$A2575,'Duel Log'!AG$2:AG$5455,$B2575)</f>
        <v>2</v>
      </c>
      <c r="D2575" s="7" t="n">
        <f aca="false">COUNTIFS('Duel Log'!AF$2:AF$5455,$A2575,'Duel Log'!AG$2:AG$5455,$B2575,'Duel Log'!AH$2:AH$5455,"Win")</f>
        <v>0</v>
      </c>
      <c r="E2575" s="7" t="n">
        <f aca="false">COUNTIFS('Duel Log'!AF$2:AF$5455,$A2575,'Duel Log'!AG$2:AG$5455,$B2575,'Duel Log'!AH$2:AH$5455,"Loss")</f>
        <v>2</v>
      </c>
      <c r="F2575" s="7" t="n">
        <f aca="false">COUNTIFS('Duel Log'!AF$2:AF$5455,$A2575,'Duel Log'!AG$2:AG$5455,$B2575,'Duel Log'!AH$2:AH$5455,"Draw")</f>
        <v>0</v>
      </c>
      <c r="G2575" s="13" t="n">
        <f aca="false">IFERROR(D2575/C2575,"")</f>
        <v>0</v>
      </c>
    </row>
    <row r="2576" customFormat="false" ht="15" hidden="false" customHeight="true" outlineLevel="0" collapsed="false">
      <c r="A2576" s="7" t="s">
        <v>1106</v>
      </c>
      <c r="B2576" s="7" t="s">
        <v>6230</v>
      </c>
      <c r="C2576" s="7" t="n">
        <f aca="false">COUNTIFS('Duel Log'!AF$2:AF$5455,$A2576,'Duel Log'!AG$2:AG$5455,$B2576)</f>
        <v>1</v>
      </c>
      <c r="D2576" s="7" t="n">
        <f aca="false">COUNTIFS('Duel Log'!AF$2:AF$5455,$A2576,'Duel Log'!AG$2:AG$5455,$B2576,'Duel Log'!AH$2:AH$5455,"Win")</f>
        <v>1</v>
      </c>
      <c r="E2576" s="7" t="n">
        <f aca="false">COUNTIFS('Duel Log'!AF$2:AF$5455,$A2576,'Duel Log'!AG$2:AG$5455,$B2576,'Duel Log'!AH$2:AH$5455,"Loss")</f>
        <v>0</v>
      </c>
      <c r="F2576" s="7" t="n">
        <f aca="false">COUNTIFS('Duel Log'!AF$2:AF$5455,$A2576,'Duel Log'!AG$2:AG$5455,$B2576,'Duel Log'!AH$2:AH$5455,"Draw")</f>
        <v>0</v>
      </c>
      <c r="G2576" s="13" t="n">
        <f aca="false">IFERROR(D2576/C2576,"")</f>
        <v>1</v>
      </c>
    </row>
    <row r="2577" customFormat="false" ht="15" hidden="false" customHeight="true" outlineLevel="0" collapsed="false">
      <c r="A2577" s="7" t="s">
        <v>1106</v>
      </c>
      <c r="B2577" s="7" t="s">
        <v>380</v>
      </c>
      <c r="C2577" s="7" t="n">
        <f aca="false">COUNTIFS('Duel Log'!AF$2:AF$5455,$A2577,'Duel Log'!AG$2:AG$5455,$B2577)</f>
        <v>2</v>
      </c>
      <c r="D2577" s="7" t="n">
        <f aca="false">COUNTIFS('Duel Log'!AF$2:AF$5455,$A2577,'Duel Log'!AG$2:AG$5455,$B2577,'Duel Log'!AH$2:AH$5455,"Win")</f>
        <v>0</v>
      </c>
      <c r="E2577" s="7" t="n">
        <f aca="false">COUNTIFS('Duel Log'!AF$2:AF$5455,$A2577,'Duel Log'!AG$2:AG$5455,$B2577,'Duel Log'!AH$2:AH$5455,"Loss")</f>
        <v>2</v>
      </c>
      <c r="F2577" s="7" t="n">
        <f aca="false">COUNTIFS('Duel Log'!AF$2:AF$5455,$A2577,'Duel Log'!AG$2:AG$5455,$B2577,'Duel Log'!AH$2:AH$5455,"Draw")</f>
        <v>0</v>
      </c>
      <c r="G2577" s="13" t="n">
        <f aca="false">IFERROR(D2577/C2577,"")</f>
        <v>0</v>
      </c>
    </row>
    <row r="2578" customFormat="false" ht="15" hidden="false" customHeight="true" outlineLevel="0" collapsed="false">
      <c r="A2578" s="7" t="s">
        <v>1106</v>
      </c>
      <c r="B2578" s="7" t="s">
        <v>174</v>
      </c>
      <c r="C2578" s="7" t="n">
        <f aca="false">COUNTIFS('Duel Log'!AF$2:AF$5455,$A2578,'Duel Log'!AG$2:AG$5455,$B2578)</f>
        <v>1</v>
      </c>
      <c r="D2578" s="7" t="n">
        <f aca="false">COUNTIFS('Duel Log'!AF$2:AF$5455,$A2578,'Duel Log'!AG$2:AG$5455,$B2578,'Duel Log'!AH$2:AH$5455,"Win")</f>
        <v>1</v>
      </c>
      <c r="E2578" s="7" t="n">
        <f aca="false">COUNTIFS('Duel Log'!AF$2:AF$5455,$A2578,'Duel Log'!AG$2:AG$5455,$B2578,'Duel Log'!AH$2:AH$5455,"Loss")</f>
        <v>0</v>
      </c>
      <c r="F2578" s="7" t="n">
        <f aca="false">COUNTIFS('Duel Log'!AF$2:AF$5455,$A2578,'Duel Log'!AG$2:AG$5455,$B2578,'Duel Log'!AH$2:AH$5455,"Draw")</f>
        <v>0</v>
      </c>
      <c r="G2578" s="13" t="n">
        <f aca="false">IFERROR(D2578/C2578,"")</f>
        <v>1</v>
      </c>
    </row>
    <row r="2579" customFormat="false" ht="15" hidden="false" customHeight="true" outlineLevel="0" collapsed="false">
      <c r="A2579" s="7" t="s">
        <v>1106</v>
      </c>
      <c r="B2579" s="7" t="s">
        <v>5463</v>
      </c>
      <c r="C2579" s="7" t="n">
        <f aca="false">COUNTIFS('Duel Log'!AF$2:AF$5455,$A2579,'Duel Log'!AG$2:AG$5455,$B2579)</f>
        <v>2</v>
      </c>
      <c r="D2579" s="7" t="n">
        <f aca="false">COUNTIFS('Duel Log'!AF$2:AF$5455,$A2579,'Duel Log'!AG$2:AG$5455,$B2579,'Duel Log'!AH$2:AH$5455,"Win")</f>
        <v>0</v>
      </c>
      <c r="E2579" s="7" t="n">
        <f aca="false">COUNTIFS('Duel Log'!AF$2:AF$5455,$A2579,'Duel Log'!AG$2:AG$5455,$B2579,'Duel Log'!AH$2:AH$5455,"Loss")</f>
        <v>2</v>
      </c>
      <c r="F2579" s="7" t="n">
        <f aca="false">COUNTIFS('Duel Log'!AF$2:AF$5455,$A2579,'Duel Log'!AG$2:AG$5455,$B2579,'Duel Log'!AH$2:AH$5455,"Draw")</f>
        <v>0</v>
      </c>
      <c r="G2579" s="13" t="n">
        <f aca="false">IFERROR(D2579/C2579,"")</f>
        <v>0</v>
      </c>
    </row>
    <row r="2580" customFormat="false" ht="15" hidden="false" customHeight="true" outlineLevel="0" collapsed="false">
      <c r="A2580" s="7" t="s">
        <v>1106</v>
      </c>
      <c r="B2580" s="7" t="s">
        <v>3000</v>
      </c>
      <c r="C2580" s="7" t="n">
        <f aca="false">COUNTIFS('Duel Log'!AF$2:AF$5455,$A2580,'Duel Log'!AG$2:AG$5455,$B2580)</f>
        <v>1</v>
      </c>
      <c r="D2580" s="7" t="n">
        <f aca="false">COUNTIFS('Duel Log'!AF$2:AF$5455,$A2580,'Duel Log'!AG$2:AG$5455,$B2580,'Duel Log'!AH$2:AH$5455,"Win")</f>
        <v>1</v>
      </c>
      <c r="E2580" s="7" t="n">
        <f aca="false">COUNTIFS('Duel Log'!AF$2:AF$5455,$A2580,'Duel Log'!AG$2:AG$5455,$B2580,'Duel Log'!AH$2:AH$5455,"Loss")</f>
        <v>0</v>
      </c>
      <c r="F2580" s="7" t="n">
        <f aca="false">COUNTIFS('Duel Log'!AF$2:AF$5455,$A2580,'Duel Log'!AG$2:AG$5455,$B2580,'Duel Log'!AH$2:AH$5455,"Draw")</f>
        <v>0</v>
      </c>
      <c r="G2580" s="13" t="n">
        <f aca="false">IFERROR(D2580/C2580,"")</f>
        <v>1</v>
      </c>
    </row>
    <row r="2581" customFormat="false" ht="15" hidden="false" customHeight="true" outlineLevel="0" collapsed="false">
      <c r="A2581" s="7" t="s">
        <v>1106</v>
      </c>
      <c r="B2581" s="7" t="s">
        <v>2340</v>
      </c>
      <c r="C2581" s="7" t="n">
        <f aca="false">COUNTIFS('Duel Log'!AF$2:AF$5455,$A2581,'Duel Log'!AG$2:AG$5455,$B2581)</f>
        <v>2</v>
      </c>
      <c r="D2581" s="7" t="n">
        <f aca="false">COUNTIFS('Duel Log'!AF$2:AF$5455,$A2581,'Duel Log'!AG$2:AG$5455,$B2581,'Duel Log'!AH$2:AH$5455,"Win")</f>
        <v>0</v>
      </c>
      <c r="E2581" s="7" t="n">
        <f aca="false">COUNTIFS('Duel Log'!AF$2:AF$5455,$A2581,'Duel Log'!AG$2:AG$5455,$B2581,'Duel Log'!AH$2:AH$5455,"Loss")</f>
        <v>2</v>
      </c>
      <c r="F2581" s="7" t="n">
        <f aca="false">COUNTIFS('Duel Log'!AF$2:AF$5455,$A2581,'Duel Log'!AG$2:AG$5455,$B2581,'Duel Log'!AH$2:AH$5455,"Draw")</f>
        <v>0</v>
      </c>
      <c r="G2581" s="13" t="n">
        <f aca="false">IFERROR(D2581/C2581,"")</f>
        <v>0</v>
      </c>
    </row>
    <row r="2582" customFormat="false" ht="15" hidden="false" customHeight="true" outlineLevel="0" collapsed="false">
      <c r="A2582" s="7" t="s">
        <v>1106</v>
      </c>
      <c r="B2582" s="7" t="s">
        <v>1105</v>
      </c>
      <c r="C2582" s="7" t="n">
        <f aca="false">COUNTIFS('Duel Log'!AF$2:AF$5455,$A2582,'Duel Log'!AG$2:AG$5455,$B2582)</f>
        <v>2</v>
      </c>
      <c r="D2582" s="7" t="n">
        <f aca="false">COUNTIFS('Duel Log'!AF$2:AF$5455,$A2582,'Duel Log'!AG$2:AG$5455,$B2582,'Duel Log'!AH$2:AH$5455,"Win")</f>
        <v>0</v>
      </c>
      <c r="E2582" s="7" t="n">
        <f aca="false">COUNTIFS('Duel Log'!AF$2:AF$5455,$A2582,'Duel Log'!AG$2:AG$5455,$B2582,'Duel Log'!AH$2:AH$5455,"Loss")</f>
        <v>2</v>
      </c>
      <c r="F2582" s="7" t="n">
        <f aca="false">COUNTIFS('Duel Log'!AF$2:AF$5455,$A2582,'Duel Log'!AG$2:AG$5455,$B2582,'Duel Log'!AH$2:AH$5455,"Draw")</f>
        <v>0</v>
      </c>
      <c r="G2582" s="13" t="n">
        <f aca="false">IFERROR(D2582/C2582,"")</f>
        <v>0</v>
      </c>
    </row>
    <row r="2583" customFormat="false" ht="15" hidden="false" customHeight="true" outlineLevel="0" collapsed="false">
      <c r="A2583" s="7" t="s">
        <v>1106</v>
      </c>
      <c r="B2583" s="7" t="s">
        <v>1500</v>
      </c>
      <c r="C2583" s="7" t="n">
        <f aca="false">COUNTIFS('Duel Log'!AF$2:AF$5455,$A2583,'Duel Log'!AG$2:AG$5455,$B2583)</f>
        <v>1</v>
      </c>
      <c r="D2583" s="7" t="n">
        <f aca="false">COUNTIFS('Duel Log'!AF$2:AF$5455,$A2583,'Duel Log'!AG$2:AG$5455,$B2583,'Duel Log'!AH$2:AH$5455,"Win")</f>
        <v>1</v>
      </c>
      <c r="E2583" s="7" t="n">
        <f aca="false">COUNTIFS('Duel Log'!AF$2:AF$5455,$A2583,'Duel Log'!AG$2:AG$5455,$B2583,'Duel Log'!AH$2:AH$5455,"Loss")</f>
        <v>0</v>
      </c>
      <c r="F2583" s="7" t="n">
        <f aca="false">COUNTIFS('Duel Log'!AF$2:AF$5455,$A2583,'Duel Log'!AG$2:AG$5455,$B2583,'Duel Log'!AH$2:AH$5455,"Draw")</f>
        <v>0</v>
      </c>
      <c r="G2583" s="13" t="n">
        <f aca="false">IFERROR(D2583/C2583,"")</f>
        <v>1</v>
      </c>
    </row>
    <row r="2584" customFormat="false" ht="15" hidden="false" customHeight="true" outlineLevel="0" collapsed="false">
      <c r="A2584" s="7" t="s">
        <v>1106</v>
      </c>
      <c r="B2584" s="7" t="s">
        <v>2528</v>
      </c>
      <c r="C2584" s="7" t="n">
        <f aca="false">COUNTIFS('Duel Log'!AF$2:AF$5455,$A2584,'Duel Log'!AG$2:AG$5455,$B2584)</f>
        <v>2</v>
      </c>
      <c r="D2584" s="7" t="n">
        <f aca="false">COUNTIFS('Duel Log'!AF$2:AF$5455,$A2584,'Duel Log'!AG$2:AG$5455,$B2584,'Duel Log'!AH$2:AH$5455,"Win")</f>
        <v>2</v>
      </c>
      <c r="E2584" s="7" t="n">
        <f aca="false">COUNTIFS('Duel Log'!AF$2:AF$5455,$A2584,'Duel Log'!AG$2:AG$5455,$B2584,'Duel Log'!AH$2:AH$5455,"Loss")</f>
        <v>0</v>
      </c>
      <c r="F2584" s="7" t="n">
        <f aca="false">COUNTIFS('Duel Log'!AF$2:AF$5455,$A2584,'Duel Log'!AG$2:AG$5455,$B2584,'Duel Log'!AH$2:AH$5455,"Draw")</f>
        <v>0</v>
      </c>
      <c r="G2584" s="13" t="n">
        <f aca="false">IFERROR(D2584/C2584,"")</f>
        <v>1</v>
      </c>
    </row>
    <row r="2585" customFormat="false" ht="15" hidden="false" customHeight="true" outlineLevel="0" collapsed="false">
      <c r="A2585" s="7" t="s">
        <v>7215</v>
      </c>
      <c r="B2585" s="7" t="s">
        <v>206</v>
      </c>
      <c r="C2585" s="7" t="n">
        <f aca="false">COUNTIFS('Duel Log'!AF$2:AF$5455,$A2585,'Duel Log'!AG$2:AG$5455,$B2585)</f>
        <v>1</v>
      </c>
      <c r="D2585" s="7" t="n">
        <f aca="false">COUNTIFS('Duel Log'!AF$2:AF$5455,$A2585,'Duel Log'!AG$2:AG$5455,$B2585,'Duel Log'!AH$2:AH$5455,"Win")</f>
        <v>1</v>
      </c>
      <c r="E2585" s="7" t="n">
        <f aca="false">COUNTIFS('Duel Log'!AF$2:AF$5455,$A2585,'Duel Log'!AG$2:AG$5455,$B2585,'Duel Log'!AH$2:AH$5455,"Loss")</f>
        <v>0</v>
      </c>
      <c r="F2585" s="7" t="n">
        <f aca="false">COUNTIFS('Duel Log'!AF$2:AF$5455,$A2585,'Duel Log'!AG$2:AG$5455,$B2585,'Duel Log'!AH$2:AH$5455,"Draw")</f>
        <v>0</v>
      </c>
      <c r="G2585" s="13" t="n">
        <f aca="false">IFERROR(D2585/C2585,"")</f>
        <v>1</v>
      </c>
    </row>
    <row r="2586" customFormat="false" ht="15" hidden="false" customHeight="true" outlineLevel="0" collapsed="false">
      <c r="A2586" s="7" t="s">
        <v>399</v>
      </c>
      <c r="B2586" s="7" t="s">
        <v>368</v>
      </c>
      <c r="C2586" s="7" t="n">
        <f aca="false">COUNTIFS('Duel Log'!AF$2:AF$5455,$A2586,'Duel Log'!AG$2:AG$5455,$B2586)</f>
        <v>1</v>
      </c>
      <c r="D2586" s="7" t="n">
        <f aca="false">COUNTIFS('Duel Log'!AF$2:AF$5455,$A2586,'Duel Log'!AG$2:AG$5455,$B2586,'Duel Log'!AH$2:AH$5455,"Win")</f>
        <v>1</v>
      </c>
      <c r="E2586" s="7" t="n">
        <f aca="false">COUNTIFS('Duel Log'!AF$2:AF$5455,$A2586,'Duel Log'!AG$2:AG$5455,$B2586,'Duel Log'!AH$2:AH$5455,"Loss")</f>
        <v>0</v>
      </c>
      <c r="F2586" s="7" t="n">
        <f aca="false">COUNTIFS('Duel Log'!AF$2:AF$5455,$A2586,'Duel Log'!AG$2:AG$5455,$B2586,'Duel Log'!AH$2:AH$5455,"Draw")</f>
        <v>0</v>
      </c>
      <c r="G2586" s="13" t="n">
        <f aca="false">IFERROR(D2586/C2586,"")</f>
        <v>1</v>
      </c>
    </row>
    <row r="2587" customFormat="false" ht="15" hidden="false" customHeight="true" outlineLevel="0" collapsed="false">
      <c r="A2587" s="7" t="s">
        <v>399</v>
      </c>
      <c r="B2587" s="7" t="s">
        <v>2509</v>
      </c>
      <c r="C2587" s="7" t="n">
        <f aca="false">COUNTIFS('Duel Log'!AF$2:AF$5455,$A2587,'Duel Log'!AG$2:AG$5455,$B2587)</f>
        <v>1</v>
      </c>
      <c r="D2587" s="7" t="n">
        <f aca="false">COUNTIFS('Duel Log'!AF$2:AF$5455,$A2587,'Duel Log'!AG$2:AG$5455,$B2587,'Duel Log'!AH$2:AH$5455,"Win")</f>
        <v>1</v>
      </c>
      <c r="E2587" s="7" t="n">
        <f aca="false">COUNTIFS('Duel Log'!AF$2:AF$5455,$A2587,'Duel Log'!AG$2:AG$5455,$B2587,'Duel Log'!AH$2:AH$5455,"Loss")</f>
        <v>0</v>
      </c>
      <c r="F2587" s="7" t="n">
        <f aca="false">COUNTIFS('Duel Log'!AF$2:AF$5455,$A2587,'Duel Log'!AG$2:AG$5455,$B2587,'Duel Log'!AH$2:AH$5455,"Draw")</f>
        <v>0</v>
      </c>
      <c r="G2587" s="13" t="n">
        <f aca="false">IFERROR(D2587/C2587,"")</f>
        <v>1</v>
      </c>
    </row>
    <row r="2588" customFormat="false" ht="15" hidden="false" customHeight="true" outlineLevel="0" collapsed="false">
      <c r="A2588" s="7" t="s">
        <v>429</v>
      </c>
      <c r="B2588" s="7" t="s">
        <v>429</v>
      </c>
      <c r="C2588" s="7" t="n">
        <f aca="false">COUNTIFS('Duel Log'!AF$2:AF$5455,$A2588,'Duel Log'!AG$2:AG$5455,$B2588)</f>
        <v>5</v>
      </c>
      <c r="D2588" s="7" t="n">
        <f aca="false">COUNTIFS('Duel Log'!AF$2:AF$5455,$A2588,'Duel Log'!AG$2:AG$5455,$B2588,'Duel Log'!AH$2:AH$5455,"Win")</f>
        <v>2</v>
      </c>
      <c r="E2588" s="7" t="n">
        <f aca="false">COUNTIFS('Duel Log'!AF$2:AF$5455,$A2588,'Duel Log'!AG$2:AG$5455,$B2588,'Duel Log'!AH$2:AH$5455,"Loss")</f>
        <v>3</v>
      </c>
      <c r="F2588" s="7" t="n">
        <f aca="false">COUNTIFS('Duel Log'!AF$2:AF$5455,$A2588,'Duel Log'!AG$2:AG$5455,$B2588,'Duel Log'!AH$2:AH$5455,"Draw")</f>
        <v>0</v>
      </c>
      <c r="G2588" s="13" t="n">
        <f aca="false">IFERROR(D2588/C2588,"")</f>
        <v>0.4</v>
      </c>
    </row>
    <row r="2589" customFormat="false" ht="15" hidden="false" customHeight="true" outlineLevel="0" collapsed="false">
      <c r="A2589" s="7" t="s">
        <v>429</v>
      </c>
      <c r="B2589" s="7" t="s">
        <v>180</v>
      </c>
      <c r="C2589" s="7" t="n">
        <f aca="false">COUNTIFS('Duel Log'!AF$2:AF$5455,$A2589,'Duel Log'!AG$2:AG$5455,$B2589)</f>
        <v>5</v>
      </c>
      <c r="D2589" s="7" t="n">
        <f aca="false">COUNTIFS('Duel Log'!AF$2:AF$5455,$A2589,'Duel Log'!AG$2:AG$5455,$B2589,'Duel Log'!AH$2:AH$5455,"Win")</f>
        <v>0</v>
      </c>
      <c r="E2589" s="7" t="n">
        <f aca="false">COUNTIFS('Duel Log'!AF$2:AF$5455,$A2589,'Duel Log'!AG$2:AG$5455,$B2589,'Duel Log'!AH$2:AH$5455,"Loss")</f>
        <v>5</v>
      </c>
      <c r="F2589" s="7" t="n">
        <f aca="false">COUNTIFS('Duel Log'!AF$2:AF$5455,$A2589,'Duel Log'!AG$2:AG$5455,$B2589,'Duel Log'!AH$2:AH$5455,"Draw")</f>
        <v>0</v>
      </c>
      <c r="G2589" s="13" t="n">
        <f aca="false">IFERROR(D2589/C2589,"")</f>
        <v>0</v>
      </c>
    </row>
    <row r="2590" customFormat="false" ht="15" hidden="false" customHeight="true" outlineLevel="0" collapsed="false">
      <c r="A2590" s="7" t="s">
        <v>429</v>
      </c>
      <c r="B2590" s="7" t="s">
        <v>1467</v>
      </c>
      <c r="C2590" s="7" t="n">
        <f aca="false">COUNTIFS('Duel Log'!AF$2:AF$5455,$A2590,'Duel Log'!AG$2:AG$5455,$B2590)</f>
        <v>1</v>
      </c>
      <c r="D2590" s="7" t="n">
        <f aca="false">COUNTIFS('Duel Log'!AF$2:AF$5455,$A2590,'Duel Log'!AG$2:AG$5455,$B2590,'Duel Log'!AH$2:AH$5455,"Win")</f>
        <v>0</v>
      </c>
      <c r="E2590" s="7" t="n">
        <f aca="false">COUNTIFS('Duel Log'!AF$2:AF$5455,$A2590,'Duel Log'!AG$2:AG$5455,$B2590,'Duel Log'!AH$2:AH$5455,"Loss")</f>
        <v>1</v>
      </c>
      <c r="F2590" s="7" t="n">
        <f aca="false">COUNTIFS('Duel Log'!AF$2:AF$5455,$A2590,'Duel Log'!AG$2:AG$5455,$B2590,'Duel Log'!AH$2:AH$5455,"Draw")</f>
        <v>0</v>
      </c>
      <c r="G2590" s="13" t="n">
        <f aca="false">IFERROR(D2590/C2590,"")</f>
        <v>0</v>
      </c>
    </row>
    <row r="2591" customFormat="false" ht="15" hidden="false" customHeight="true" outlineLevel="0" collapsed="false">
      <c r="A2591" s="7" t="s">
        <v>429</v>
      </c>
      <c r="B2591" s="7" t="s">
        <v>492</v>
      </c>
      <c r="C2591" s="7" t="n">
        <f aca="false">COUNTIFS('Duel Log'!AF$2:AF$5455,$A2591,'Duel Log'!AG$2:AG$5455,$B2591)</f>
        <v>6</v>
      </c>
      <c r="D2591" s="7" t="n">
        <f aca="false">COUNTIFS('Duel Log'!AF$2:AF$5455,$A2591,'Duel Log'!AG$2:AG$5455,$B2591,'Duel Log'!AH$2:AH$5455,"Win")</f>
        <v>2</v>
      </c>
      <c r="E2591" s="7" t="n">
        <f aca="false">COUNTIFS('Duel Log'!AF$2:AF$5455,$A2591,'Duel Log'!AG$2:AG$5455,$B2591,'Duel Log'!AH$2:AH$5455,"Loss")</f>
        <v>4</v>
      </c>
      <c r="F2591" s="7" t="n">
        <f aca="false">COUNTIFS('Duel Log'!AF$2:AF$5455,$A2591,'Duel Log'!AG$2:AG$5455,$B2591,'Duel Log'!AH$2:AH$5455,"Draw")</f>
        <v>0</v>
      </c>
      <c r="G2591" s="13" t="n">
        <f aca="false">IFERROR(D2591/C2591,"")</f>
        <v>0.333333333333333</v>
      </c>
    </row>
    <row r="2592" customFormat="false" ht="15" hidden="false" customHeight="true" outlineLevel="0" collapsed="false">
      <c r="A2592" s="7" t="s">
        <v>429</v>
      </c>
      <c r="B2592" s="7" t="s">
        <v>4017</v>
      </c>
      <c r="C2592" s="7" t="n">
        <f aca="false">COUNTIFS('Duel Log'!AF$2:AF$5455,$A2592,'Duel Log'!AG$2:AG$5455,$B2592)</f>
        <v>1</v>
      </c>
      <c r="D2592" s="7" t="n">
        <f aca="false">COUNTIFS('Duel Log'!AF$2:AF$5455,$A2592,'Duel Log'!AG$2:AG$5455,$B2592,'Duel Log'!AH$2:AH$5455,"Win")</f>
        <v>1</v>
      </c>
      <c r="E2592" s="7" t="n">
        <f aca="false">COUNTIFS('Duel Log'!AF$2:AF$5455,$A2592,'Duel Log'!AG$2:AG$5455,$B2592,'Duel Log'!AH$2:AH$5455,"Loss")</f>
        <v>0</v>
      </c>
      <c r="F2592" s="7" t="n">
        <f aca="false">COUNTIFS('Duel Log'!AF$2:AF$5455,$A2592,'Duel Log'!AG$2:AG$5455,$B2592,'Duel Log'!AH$2:AH$5455,"Draw")</f>
        <v>0</v>
      </c>
      <c r="G2592" s="13" t="n">
        <f aca="false">IFERROR(D2592/C2592,"")</f>
        <v>1</v>
      </c>
    </row>
    <row r="2593" customFormat="false" ht="15" hidden="false" customHeight="true" outlineLevel="0" collapsed="false">
      <c r="A2593" s="7" t="s">
        <v>429</v>
      </c>
      <c r="B2593" s="7" t="s">
        <v>309</v>
      </c>
      <c r="C2593" s="7" t="n">
        <f aca="false">COUNTIFS('Duel Log'!AF$2:AF$5455,$A2593,'Duel Log'!AG$2:AG$5455,$B2593)</f>
        <v>1</v>
      </c>
      <c r="D2593" s="7" t="n">
        <f aca="false">COUNTIFS('Duel Log'!AF$2:AF$5455,$A2593,'Duel Log'!AG$2:AG$5455,$B2593,'Duel Log'!AH$2:AH$5455,"Win")</f>
        <v>1</v>
      </c>
      <c r="E2593" s="7" t="n">
        <f aca="false">COUNTIFS('Duel Log'!AF$2:AF$5455,$A2593,'Duel Log'!AG$2:AG$5455,$B2593,'Duel Log'!AH$2:AH$5455,"Loss")</f>
        <v>0</v>
      </c>
      <c r="F2593" s="7" t="n">
        <f aca="false">COUNTIFS('Duel Log'!AF$2:AF$5455,$A2593,'Duel Log'!AG$2:AG$5455,$B2593,'Duel Log'!AH$2:AH$5455,"Draw")</f>
        <v>0</v>
      </c>
      <c r="G2593" s="13" t="n">
        <f aca="false">IFERROR(D2593/C2593,"")</f>
        <v>1</v>
      </c>
    </row>
    <row r="2594" customFormat="false" ht="15" hidden="false" customHeight="true" outlineLevel="0" collapsed="false">
      <c r="A2594" s="7" t="s">
        <v>429</v>
      </c>
      <c r="B2594" s="7" t="s">
        <v>8939</v>
      </c>
      <c r="C2594" s="7" t="n">
        <f aca="false">COUNTIFS('Duel Log'!AF$2:AF$5455,$A2594,'Duel Log'!AG$2:AG$5455,$B2594)</f>
        <v>1</v>
      </c>
      <c r="D2594" s="7" t="n">
        <f aca="false">COUNTIFS('Duel Log'!AF$2:AF$5455,$A2594,'Duel Log'!AG$2:AG$5455,$B2594,'Duel Log'!AH$2:AH$5455,"Win")</f>
        <v>1</v>
      </c>
      <c r="E2594" s="7" t="n">
        <f aca="false">COUNTIFS('Duel Log'!AF$2:AF$5455,$A2594,'Duel Log'!AG$2:AG$5455,$B2594,'Duel Log'!AH$2:AH$5455,"Loss")</f>
        <v>0</v>
      </c>
      <c r="F2594" s="7" t="n">
        <f aca="false">COUNTIFS('Duel Log'!AF$2:AF$5455,$A2594,'Duel Log'!AG$2:AG$5455,$B2594,'Duel Log'!AH$2:AH$5455,"Draw")</f>
        <v>0</v>
      </c>
      <c r="G2594" s="13" t="n">
        <f aca="false">IFERROR(D2594/C2594,"")</f>
        <v>1</v>
      </c>
    </row>
    <row r="2595" customFormat="false" ht="15" hidden="false" customHeight="true" outlineLevel="0" collapsed="false">
      <c r="A2595" s="7" t="s">
        <v>429</v>
      </c>
      <c r="B2595" s="7" t="s">
        <v>217</v>
      </c>
      <c r="C2595" s="7" t="n">
        <f aca="false">COUNTIFS('Duel Log'!AF$2:AF$5455,$A2595,'Duel Log'!AG$2:AG$5455,$B2595)</f>
        <v>1</v>
      </c>
      <c r="D2595" s="7" t="n">
        <f aca="false">COUNTIFS('Duel Log'!AF$2:AF$5455,$A2595,'Duel Log'!AG$2:AG$5455,$B2595,'Duel Log'!AH$2:AH$5455,"Win")</f>
        <v>0</v>
      </c>
      <c r="E2595" s="7" t="n">
        <f aca="false">COUNTIFS('Duel Log'!AF$2:AF$5455,$A2595,'Duel Log'!AG$2:AG$5455,$B2595,'Duel Log'!AH$2:AH$5455,"Loss")</f>
        <v>1</v>
      </c>
      <c r="F2595" s="7" t="n">
        <f aca="false">COUNTIFS('Duel Log'!AF$2:AF$5455,$A2595,'Duel Log'!AG$2:AG$5455,$B2595,'Duel Log'!AH$2:AH$5455,"Draw")</f>
        <v>0</v>
      </c>
      <c r="G2595" s="13" t="n">
        <f aca="false">IFERROR(D2595/C2595,"")</f>
        <v>0</v>
      </c>
    </row>
    <row r="2596" customFormat="false" ht="15" hidden="false" customHeight="true" outlineLevel="0" collapsed="false">
      <c r="A2596" s="7" t="s">
        <v>429</v>
      </c>
      <c r="B2596" s="7" t="s">
        <v>3574</v>
      </c>
      <c r="C2596" s="7" t="n">
        <f aca="false">COUNTIFS('Duel Log'!AF$2:AF$5455,$A2596,'Duel Log'!AG$2:AG$5455,$B2596)</f>
        <v>2</v>
      </c>
      <c r="D2596" s="7" t="n">
        <f aca="false">COUNTIFS('Duel Log'!AF$2:AF$5455,$A2596,'Duel Log'!AG$2:AG$5455,$B2596,'Duel Log'!AH$2:AH$5455,"Win")</f>
        <v>0</v>
      </c>
      <c r="E2596" s="7" t="n">
        <f aca="false">COUNTIFS('Duel Log'!AF$2:AF$5455,$A2596,'Duel Log'!AG$2:AG$5455,$B2596,'Duel Log'!AH$2:AH$5455,"Loss")</f>
        <v>2</v>
      </c>
      <c r="F2596" s="7" t="n">
        <f aca="false">COUNTIFS('Duel Log'!AF$2:AF$5455,$A2596,'Duel Log'!AG$2:AG$5455,$B2596,'Duel Log'!AH$2:AH$5455,"Draw")</f>
        <v>0</v>
      </c>
      <c r="G2596" s="13" t="n">
        <f aca="false">IFERROR(D2596/C2596,"")</f>
        <v>0</v>
      </c>
    </row>
    <row r="2597" customFormat="false" ht="15" hidden="false" customHeight="true" outlineLevel="0" collapsed="false">
      <c r="A2597" s="7" t="s">
        <v>429</v>
      </c>
      <c r="B2597" s="7" t="s">
        <v>380</v>
      </c>
      <c r="C2597" s="7" t="n">
        <f aca="false">COUNTIFS('Duel Log'!AF$2:AF$5455,$A2597,'Duel Log'!AG$2:AG$5455,$B2597)</f>
        <v>5</v>
      </c>
      <c r="D2597" s="7" t="n">
        <f aca="false">COUNTIFS('Duel Log'!AF$2:AF$5455,$A2597,'Duel Log'!AG$2:AG$5455,$B2597,'Duel Log'!AH$2:AH$5455,"Win")</f>
        <v>3</v>
      </c>
      <c r="E2597" s="7" t="n">
        <f aca="false">COUNTIFS('Duel Log'!AF$2:AF$5455,$A2597,'Duel Log'!AG$2:AG$5455,$B2597,'Duel Log'!AH$2:AH$5455,"Loss")</f>
        <v>2</v>
      </c>
      <c r="F2597" s="7" t="n">
        <f aca="false">COUNTIFS('Duel Log'!AF$2:AF$5455,$A2597,'Duel Log'!AG$2:AG$5455,$B2597,'Duel Log'!AH$2:AH$5455,"Draw")</f>
        <v>0</v>
      </c>
      <c r="G2597" s="13" t="n">
        <f aca="false">IFERROR(D2597/C2597,"")</f>
        <v>0.6</v>
      </c>
    </row>
    <row r="2598" customFormat="false" ht="15" hidden="false" customHeight="true" outlineLevel="0" collapsed="false">
      <c r="A2598" s="7" t="s">
        <v>429</v>
      </c>
      <c r="B2598" s="7" t="s">
        <v>1731</v>
      </c>
      <c r="C2598" s="7" t="n">
        <f aca="false">COUNTIFS('Duel Log'!AF$2:AF$5455,$A2598,'Duel Log'!AG$2:AG$5455,$B2598)</f>
        <v>2</v>
      </c>
      <c r="D2598" s="7" t="n">
        <f aca="false">COUNTIFS('Duel Log'!AF$2:AF$5455,$A2598,'Duel Log'!AG$2:AG$5455,$B2598,'Duel Log'!AH$2:AH$5455,"Win")</f>
        <v>2</v>
      </c>
      <c r="E2598" s="7" t="n">
        <f aca="false">COUNTIFS('Duel Log'!AF$2:AF$5455,$A2598,'Duel Log'!AG$2:AG$5455,$B2598,'Duel Log'!AH$2:AH$5455,"Loss")</f>
        <v>0</v>
      </c>
      <c r="F2598" s="7" t="n">
        <f aca="false">COUNTIFS('Duel Log'!AF$2:AF$5455,$A2598,'Duel Log'!AG$2:AG$5455,$B2598,'Duel Log'!AH$2:AH$5455,"Draw")</f>
        <v>0</v>
      </c>
      <c r="G2598" s="13" t="n">
        <f aca="false">IFERROR(D2598/C2598,"")</f>
        <v>1</v>
      </c>
    </row>
    <row r="2599" customFormat="false" ht="15" hidden="false" customHeight="true" outlineLevel="0" collapsed="false">
      <c r="A2599" s="7" t="s">
        <v>429</v>
      </c>
      <c r="B2599" s="7" t="s">
        <v>668</v>
      </c>
      <c r="C2599" s="7" t="n">
        <f aca="false">COUNTIFS('Duel Log'!AF$2:AF$5455,$A2599,'Duel Log'!AG$2:AG$5455,$B2599)</f>
        <v>2</v>
      </c>
      <c r="D2599" s="7" t="n">
        <f aca="false">COUNTIFS('Duel Log'!AF$2:AF$5455,$A2599,'Duel Log'!AG$2:AG$5455,$B2599,'Duel Log'!AH$2:AH$5455,"Win")</f>
        <v>2</v>
      </c>
      <c r="E2599" s="7" t="n">
        <f aca="false">COUNTIFS('Duel Log'!AF$2:AF$5455,$A2599,'Duel Log'!AG$2:AG$5455,$B2599,'Duel Log'!AH$2:AH$5455,"Loss")</f>
        <v>0</v>
      </c>
      <c r="F2599" s="7" t="n">
        <f aca="false">COUNTIFS('Duel Log'!AF$2:AF$5455,$A2599,'Duel Log'!AG$2:AG$5455,$B2599,'Duel Log'!AH$2:AH$5455,"Draw")</f>
        <v>0</v>
      </c>
      <c r="G2599" s="13" t="n">
        <f aca="false">IFERROR(D2599/C2599,"")</f>
        <v>1</v>
      </c>
    </row>
    <row r="2600" customFormat="false" ht="15" hidden="false" customHeight="true" outlineLevel="0" collapsed="false">
      <c r="A2600" s="7" t="s">
        <v>429</v>
      </c>
      <c r="B2600" s="7" t="s">
        <v>605</v>
      </c>
      <c r="C2600" s="7" t="n">
        <f aca="false">COUNTIFS('Duel Log'!AF$2:AF$5455,$A2600,'Duel Log'!AG$2:AG$5455,$B2600)</f>
        <v>2</v>
      </c>
      <c r="D2600" s="7" t="n">
        <f aca="false">COUNTIFS('Duel Log'!AF$2:AF$5455,$A2600,'Duel Log'!AG$2:AG$5455,$B2600,'Duel Log'!AH$2:AH$5455,"Win")</f>
        <v>0</v>
      </c>
      <c r="E2600" s="7" t="n">
        <f aca="false">COUNTIFS('Duel Log'!AF$2:AF$5455,$A2600,'Duel Log'!AG$2:AG$5455,$B2600,'Duel Log'!AH$2:AH$5455,"Loss")</f>
        <v>2</v>
      </c>
      <c r="F2600" s="7" t="n">
        <f aca="false">COUNTIFS('Duel Log'!AF$2:AF$5455,$A2600,'Duel Log'!AG$2:AG$5455,$B2600,'Duel Log'!AH$2:AH$5455,"Draw")</f>
        <v>0</v>
      </c>
      <c r="G2600" s="13" t="n">
        <f aca="false">IFERROR(D2600/C2600,"")</f>
        <v>0</v>
      </c>
    </row>
    <row r="2601" customFormat="false" ht="15" hidden="false" customHeight="true" outlineLevel="0" collapsed="false">
      <c r="A2601" s="7" t="s">
        <v>429</v>
      </c>
      <c r="B2601" s="7" t="s">
        <v>3902</v>
      </c>
      <c r="C2601" s="7" t="n">
        <f aca="false">COUNTIFS('Duel Log'!AF$2:AF$5455,$A2601,'Duel Log'!AG$2:AG$5455,$B2601)</f>
        <v>1</v>
      </c>
      <c r="D2601" s="7" t="n">
        <f aca="false">COUNTIFS('Duel Log'!AF$2:AF$5455,$A2601,'Duel Log'!AG$2:AG$5455,$B2601,'Duel Log'!AH$2:AH$5455,"Win")</f>
        <v>1</v>
      </c>
      <c r="E2601" s="7" t="n">
        <f aca="false">COUNTIFS('Duel Log'!AF$2:AF$5455,$A2601,'Duel Log'!AG$2:AG$5455,$B2601,'Duel Log'!AH$2:AH$5455,"Loss")</f>
        <v>0</v>
      </c>
      <c r="F2601" s="7" t="n">
        <f aca="false">COUNTIFS('Duel Log'!AF$2:AF$5455,$A2601,'Duel Log'!AG$2:AG$5455,$B2601,'Duel Log'!AH$2:AH$5455,"Draw")</f>
        <v>0</v>
      </c>
      <c r="G2601" s="13" t="n">
        <f aca="false">IFERROR(D2601/C2601,"")</f>
        <v>1</v>
      </c>
    </row>
    <row r="2602" customFormat="false" ht="15" hidden="false" customHeight="true" outlineLevel="0" collapsed="false">
      <c r="A2602" s="7" t="s">
        <v>429</v>
      </c>
      <c r="B2602" s="7" t="s">
        <v>206</v>
      </c>
      <c r="C2602" s="7" t="n">
        <f aca="false">COUNTIFS('Duel Log'!AF$2:AF$5455,$A2602,'Duel Log'!AG$2:AG$5455,$B2602)</f>
        <v>6</v>
      </c>
      <c r="D2602" s="7" t="n">
        <f aca="false">COUNTIFS('Duel Log'!AF$2:AF$5455,$A2602,'Duel Log'!AG$2:AG$5455,$B2602,'Duel Log'!AH$2:AH$5455,"Win")</f>
        <v>4</v>
      </c>
      <c r="E2602" s="7" t="n">
        <f aca="false">COUNTIFS('Duel Log'!AF$2:AF$5455,$A2602,'Duel Log'!AG$2:AG$5455,$B2602,'Duel Log'!AH$2:AH$5455,"Loss")</f>
        <v>2</v>
      </c>
      <c r="F2602" s="7" t="n">
        <f aca="false">COUNTIFS('Duel Log'!AF$2:AF$5455,$A2602,'Duel Log'!AG$2:AG$5455,$B2602,'Duel Log'!AH$2:AH$5455,"Draw")</f>
        <v>0</v>
      </c>
      <c r="G2602" s="13" t="n">
        <f aca="false">IFERROR(D2602/C2602,"")</f>
        <v>0.666666666666667</v>
      </c>
    </row>
    <row r="2603" customFormat="false" ht="15" hidden="false" customHeight="true" outlineLevel="0" collapsed="false">
      <c r="A2603" s="7" t="s">
        <v>429</v>
      </c>
      <c r="B2603" s="7" t="s">
        <v>368</v>
      </c>
      <c r="C2603" s="7" t="n">
        <f aca="false">COUNTIFS('Duel Log'!AF$2:AF$5455,$A2603,'Duel Log'!AG$2:AG$5455,$B2603)</f>
        <v>4</v>
      </c>
      <c r="D2603" s="7" t="n">
        <f aca="false">COUNTIFS('Duel Log'!AF$2:AF$5455,$A2603,'Duel Log'!AG$2:AG$5455,$B2603,'Duel Log'!AH$2:AH$5455,"Win")</f>
        <v>0</v>
      </c>
      <c r="E2603" s="7" t="n">
        <f aca="false">COUNTIFS('Duel Log'!AF$2:AF$5455,$A2603,'Duel Log'!AG$2:AG$5455,$B2603,'Duel Log'!AH$2:AH$5455,"Loss")</f>
        <v>4</v>
      </c>
      <c r="F2603" s="7" t="n">
        <f aca="false">COUNTIFS('Duel Log'!AF$2:AF$5455,$A2603,'Duel Log'!AG$2:AG$5455,$B2603,'Duel Log'!AH$2:AH$5455,"Draw")</f>
        <v>0</v>
      </c>
      <c r="G2603" s="13" t="n">
        <f aca="false">IFERROR(D2603/C2603,"")</f>
        <v>0</v>
      </c>
    </row>
    <row r="2604" customFormat="false" ht="15" hidden="false" customHeight="true" outlineLevel="0" collapsed="false">
      <c r="A2604" s="7" t="s">
        <v>429</v>
      </c>
      <c r="B2604" s="7" t="s">
        <v>2083</v>
      </c>
      <c r="C2604" s="7" t="n">
        <f aca="false">COUNTIFS('Duel Log'!AF$2:AF$5455,$A2604,'Duel Log'!AG$2:AG$5455,$B2604)</f>
        <v>1</v>
      </c>
      <c r="D2604" s="7" t="n">
        <f aca="false">COUNTIFS('Duel Log'!AF$2:AF$5455,$A2604,'Duel Log'!AG$2:AG$5455,$B2604,'Duel Log'!AH$2:AH$5455,"Win")</f>
        <v>1</v>
      </c>
      <c r="E2604" s="7" t="n">
        <f aca="false">COUNTIFS('Duel Log'!AF$2:AF$5455,$A2604,'Duel Log'!AG$2:AG$5455,$B2604,'Duel Log'!AH$2:AH$5455,"Loss")</f>
        <v>0</v>
      </c>
      <c r="F2604" s="7" t="n">
        <f aca="false">COUNTIFS('Duel Log'!AF$2:AF$5455,$A2604,'Duel Log'!AG$2:AG$5455,$B2604,'Duel Log'!AH$2:AH$5455,"Draw")</f>
        <v>0</v>
      </c>
      <c r="G2604" s="13" t="n">
        <f aca="false">IFERROR(D2604/C2604,"")</f>
        <v>1</v>
      </c>
    </row>
    <row r="2605" customFormat="false" ht="15" hidden="false" customHeight="true" outlineLevel="0" collapsed="false">
      <c r="A2605" s="7" t="s">
        <v>429</v>
      </c>
      <c r="B2605" s="7" t="s">
        <v>1635</v>
      </c>
      <c r="C2605" s="7" t="n">
        <f aca="false">COUNTIFS('Duel Log'!AF$2:AF$5455,$A2605,'Duel Log'!AG$2:AG$5455,$B2605)</f>
        <v>1</v>
      </c>
      <c r="D2605" s="7" t="n">
        <f aca="false">COUNTIFS('Duel Log'!AF$2:AF$5455,$A2605,'Duel Log'!AG$2:AG$5455,$B2605,'Duel Log'!AH$2:AH$5455,"Win")</f>
        <v>1</v>
      </c>
      <c r="E2605" s="7" t="n">
        <f aca="false">COUNTIFS('Duel Log'!AF$2:AF$5455,$A2605,'Duel Log'!AG$2:AG$5455,$B2605,'Duel Log'!AH$2:AH$5455,"Loss")</f>
        <v>0</v>
      </c>
      <c r="F2605" s="7" t="n">
        <f aca="false">COUNTIFS('Duel Log'!AF$2:AF$5455,$A2605,'Duel Log'!AG$2:AG$5455,$B2605,'Duel Log'!AH$2:AH$5455,"Draw")</f>
        <v>0</v>
      </c>
      <c r="G2605" s="13" t="n">
        <f aca="false">IFERROR(D2605/C2605,"")</f>
        <v>1</v>
      </c>
    </row>
    <row r="2606" customFormat="false" ht="15" hidden="false" customHeight="true" outlineLevel="0" collapsed="false">
      <c r="A2606" s="7" t="s">
        <v>429</v>
      </c>
      <c r="B2606" s="7" t="s">
        <v>958</v>
      </c>
      <c r="C2606" s="7" t="n">
        <f aca="false">COUNTIFS('Duel Log'!AF$2:AF$5455,$A2606,'Duel Log'!AG$2:AG$5455,$B2606)</f>
        <v>4</v>
      </c>
      <c r="D2606" s="7" t="n">
        <f aca="false">COUNTIFS('Duel Log'!AF$2:AF$5455,$A2606,'Duel Log'!AG$2:AG$5455,$B2606,'Duel Log'!AH$2:AH$5455,"Win")</f>
        <v>4</v>
      </c>
      <c r="E2606" s="7" t="n">
        <f aca="false">COUNTIFS('Duel Log'!AF$2:AF$5455,$A2606,'Duel Log'!AG$2:AG$5455,$B2606,'Duel Log'!AH$2:AH$5455,"Loss")</f>
        <v>0</v>
      </c>
      <c r="F2606" s="7" t="n">
        <f aca="false">COUNTIFS('Duel Log'!AF$2:AF$5455,$A2606,'Duel Log'!AG$2:AG$5455,$B2606,'Duel Log'!AH$2:AH$5455,"Draw")</f>
        <v>0</v>
      </c>
      <c r="G2606" s="13" t="n">
        <f aca="false">IFERROR(D2606/C2606,"")</f>
        <v>1</v>
      </c>
    </row>
    <row r="2607" customFormat="false" ht="15" hidden="false" customHeight="true" outlineLevel="0" collapsed="false">
      <c r="A2607" s="7" t="s">
        <v>429</v>
      </c>
      <c r="B2607" s="7" t="s">
        <v>243</v>
      </c>
      <c r="C2607" s="7" t="n">
        <f aca="false">COUNTIFS('Duel Log'!AF$2:AF$5455,$A2607,'Duel Log'!AG$2:AG$5455,$B2607)</f>
        <v>1</v>
      </c>
      <c r="D2607" s="7" t="n">
        <f aca="false">COUNTIFS('Duel Log'!AF$2:AF$5455,$A2607,'Duel Log'!AG$2:AG$5455,$B2607,'Duel Log'!AH$2:AH$5455,"Win")</f>
        <v>0</v>
      </c>
      <c r="E2607" s="7" t="n">
        <f aca="false">COUNTIFS('Duel Log'!AF$2:AF$5455,$A2607,'Duel Log'!AG$2:AG$5455,$B2607,'Duel Log'!AH$2:AH$5455,"Loss")</f>
        <v>1</v>
      </c>
      <c r="F2607" s="7" t="n">
        <f aca="false">COUNTIFS('Duel Log'!AF$2:AF$5455,$A2607,'Duel Log'!AG$2:AG$5455,$B2607,'Duel Log'!AH$2:AH$5455,"Draw")</f>
        <v>0</v>
      </c>
      <c r="G2607" s="13" t="n">
        <f aca="false">IFERROR(D2607/C2607,"")</f>
        <v>0</v>
      </c>
    </row>
    <row r="2608" customFormat="false" ht="15" hidden="false" customHeight="true" outlineLevel="0" collapsed="false">
      <c r="A2608" s="7" t="s">
        <v>429</v>
      </c>
      <c r="B2608" s="7" t="s">
        <v>2668</v>
      </c>
      <c r="C2608" s="7" t="n">
        <f aca="false">COUNTIFS('Duel Log'!AF$2:AF$5455,$A2608,'Duel Log'!AG$2:AG$5455,$B2608)</f>
        <v>1</v>
      </c>
      <c r="D2608" s="7" t="n">
        <f aca="false">COUNTIFS('Duel Log'!AF$2:AF$5455,$A2608,'Duel Log'!AG$2:AG$5455,$B2608,'Duel Log'!AH$2:AH$5455,"Win")</f>
        <v>1</v>
      </c>
      <c r="E2608" s="7" t="n">
        <f aca="false">COUNTIFS('Duel Log'!AF$2:AF$5455,$A2608,'Duel Log'!AG$2:AG$5455,$B2608,'Duel Log'!AH$2:AH$5455,"Loss")</f>
        <v>0</v>
      </c>
      <c r="F2608" s="7" t="n">
        <f aca="false">COUNTIFS('Duel Log'!AF$2:AF$5455,$A2608,'Duel Log'!AG$2:AG$5455,$B2608,'Duel Log'!AH$2:AH$5455,"Draw")</f>
        <v>0</v>
      </c>
      <c r="G2608" s="13" t="n">
        <f aca="false">IFERROR(D2608/C2608,"")</f>
        <v>1</v>
      </c>
    </row>
    <row r="2609" customFormat="false" ht="15" hidden="false" customHeight="true" outlineLevel="0" collapsed="false">
      <c r="A2609" s="7" t="s">
        <v>429</v>
      </c>
      <c r="B2609" s="7" t="s">
        <v>1100</v>
      </c>
      <c r="C2609" s="7" t="n">
        <f aca="false">COUNTIFS('Duel Log'!AF$2:AF$5455,$A2609,'Duel Log'!AG$2:AG$5455,$B2609)</f>
        <v>1</v>
      </c>
      <c r="D2609" s="7" t="n">
        <f aca="false">COUNTIFS('Duel Log'!AF$2:AF$5455,$A2609,'Duel Log'!AG$2:AG$5455,$B2609,'Duel Log'!AH$2:AH$5455,"Win")</f>
        <v>1</v>
      </c>
      <c r="E2609" s="7" t="n">
        <f aca="false">COUNTIFS('Duel Log'!AF$2:AF$5455,$A2609,'Duel Log'!AG$2:AG$5455,$B2609,'Duel Log'!AH$2:AH$5455,"Loss")</f>
        <v>0</v>
      </c>
      <c r="F2609" s="7" t="n">
        <f aca="false">COUNTIFS('Duel Log'!AF$2:AF$5455,$A2609,'Duel Log'!AG$2:AG$5455,$B2609,'Duel Log'!AH$2:AH$5455,"Draw")</f>
        <v>0</v>
      </c>
      <c r="G2609" s="13" t="n">
        <f aca="false">IFERROR(D2609/C2609,"")</f>
        <v>1</v>
      </c>
    </row>
    <row r="2610" customFormat="false" ht="15" hidden="false" customHeight="true" outlineLevel="0" collapsed="false">
      <c r="A2610" s="7" t="s">
        <v>429</v>
      </c>
      <c r="B2610" s="7" t="s">
        <v>9275</v>
      </c>
      <c r="C2610" s="7" t="n">
        <f aca="false">COUNTIFS('Duel Log'!AF$2:AF$5455,$A2610,'Duel Log'!AG$2:AG$5455,$B2610)</f>
        <v>1</v>
      </c>
      <c r="D2610" s="7" t="n">
        <f aca="false">COUNTIFS('Duel Log'!AF$2:AF$5455,$A2610,'Duel Log'!AG$2:AG$5455,$B2610,'Duel Log'!AH$2:AH$5455,"Win")</f>
        <v>1</v>
      </c>
      <c r="E2610" s="7" t="n">
        <f aca="false">COUNTIFS('Duel Log'!AF$2:AF$5455,$A2610,'Duel Log'!AG$2:AG$5455,$B2610,'Duel Log'!AH$2:AH$5455,"Loss")</f>
        <v>0</v>
      </c>
      <c r="F2610" s="7" t="n">
        <f aca="false">COUNTIFS('Duel Log'!AF$2:AF$5455,$A2610,'Duel Log'!AG$2:AG$5455,$B2610,'Duel Log'!AH$2:AH$5455,"Draw")</f>
        <v>0</v>
      </c>
      <c r="G2610" s="13" t="n">
        <f aca="false">IFERROR(D2610/C2610,"")</f>
        <v>1</v>
      </c>
    </row>
    <row r="2611" customFormat="false" ht="15" hidden="false" customHeight="true" outlineLevel="0" collapsed="false">
      <c r="A2611" s="7" t="s">
        <v>429</v>
      </c>
      <c r="B2611" s="7" t="s">
        <v>8771</v>
      </c>
      <c r="C2611" s="7" t="n">
        <f aca="false">COUNTIFS('Duel Log'!AF$2:AF$5455,$A2611,'Duel Log'!AG$2:AG$5455,$B2611)</f>
        <v>1</v>
      </c>
      <c r="D2611" s="7" t="n">
        <f aca="false">COUNTIFS('Duel Log'!AF$2:AF$5455,$A2611,'Duel Log'!AG$2:AG$5455,$B2611,'Duel Log'!AH$2:AH$5455,"Win")</f>
        <v>0</v>
      </c>
      <c r="E2611" s="7" t="n">
        <f aca="false">COUNTIFS('Duel Log'!AF$2:AF$5455,$A2611,'Duel Log'!AG$2:AG$5455,$B2611,'Duel Log'!AH$2:AH$5455,"Loss")</f>
        <v>1</v>
      </c>
      <c r="F2611" s="7" t="n">
        <f aca="false">COUNTIFS('Duel Log'!AF$2:AF$5455,$A2611,'Duel Log'!AG$2:AG$5455,$B2611,'Duel Log'!AH$2:AH$5455,"Draw")</f>
        <v>0</v>
      </c>
      <c r="G2611" s="13" t="n">
        <f aca="false">IFERROR(D2611/C2611,"")</f>
        <v>0</v>
      </c>
    </row>
    <row r="2612" customFormat="false" ht="15" hidden="false" customHeight="true" outlineLevel="0" collapsed="false">
      <c r="A2612" s="7" t="s">
        <v>429</v>
      </c>
      <c r="B2612" s="7" t="s">
        <v>635</v>
      </c>
      <c r="C2612" s="7" t="n">
        <f aca="false">COUNTIFS('Duel Log'!AF$2:AF$5455,$A2612,'Duel Log'!AG$2:AG$5455,$B2612)</f>
        <v>4</v>
      </c>
      <c r="D2612" s="7" t="n">
        <f aca="false">COUNTIFS('Duel Log'!AF$2:AF$5455,$A2612,'Duel Log'!AG$2:AG$5455,$B2612,'Duel Log'!AH$2:AH$5455,"Win")</f>
        <v>0</v>
      </c>
      <c r="E2612" s="7" t="n">
        <f aca="false">COUNTIFS('Duel Log'!AF$2:AF$5455,$A2612,'Duel Log'!AG$2:AG$5455,$B2612,'Duel Log'!AH$2:AH$5455,"Loss")</f>
        <v>4</v>
      </c>
      <c r="F2612" s="7" t="n">
        <f aca="false">COUNTIFS('Duel Log'!AF$2:AF$5455,$A2612,'Duel Log'!AG$2:AG$5455,$B2612,'Duel Log'!AH$2:AH$5455,"Draw")</f>
        <v>0</v>
      </c>
      <c r="G2612" s="13" t="n">
        <f aca="false">IFERROR(D2612/C2612,"")</f>
        <v>0</v>
      </c>
    </row>
    <row r="2613" customFormat="false" ht="15" hidden="false" customHeight="true" outlineLevel="0" collapsed="false">
      <c r="A2613" s="7" t="s">
        <v>429</v>
      </c>
      <c r="B2613" s="7" t="s">
        <v>3947</v>
      </c>
      <c r="C2613" s="7" t="n">
        <f aca="false">COUNTIFS('Duel Log'!AF$2:AF$5455,$A2613,'Duel Log'!AG$2:AG$5455,$B2613)</f>
        <v>2</v>
      </c>
      <c r="D2613" s="7" t="n">
        <f aca="false">COUNTIFS('Duel Log'!AF$2:AF$5455,$A2613,'Duel Log'!AG$2:AG$5455,$B2613,'Duel Log'!AH$2:AH$5455,"Win")</f>
        <v>2</v>
      </c>
      <c r="E2613" s="7" t="n">
        <f aca="false">COUNTIFS('Duel Log'!AF$2:AF$5455,$A2613,'Duel Log'!AG$2:AG$5455,$B2613,'Duel Log'!AH$2:AH$5455,"Loss")</f>
        <v>0</v>
      </c>
      <c r="F2613" s="7" t="n">
        <f aca="false">COUNTIFS('Duel Log'!AF$2:AF$5455,$A2613,'Duel Log'!AG$2:AG$5455,$B2613,'Duel Log'!AH$2:AH$5455,"Draw")</f>
        <v>0</v>
      </c>
      <c r="G2613" s="13" t="n">
        <f aca="false">IFERROR(D2613/C2613,"")</f>
        <v>1</v>
      </c>
    </row>
    <row r="2614" customFormat="false" ht="15" hidden="false" customHeight="true" outlineLevel="0" collapsed="false">
      <c r="A2614" s="7" t="s">
        <v>429</v>
      </c>
      <c r="B2614" s="7" t="s">
        <v>4346</v>
      </c>
      <c r="C2614" s="7" t="n">
        <f aca="false">COUNTIFS('Duel Log'!AF$2:AF$5455,$A2614,'Duel Log'!AG$2:AG$5455,$B2614)</f>
        <v>1</v>
      </c>
      <c r="D2614" s="7" t="n">
        <f aca="false">COUNTIFS('Duel Log'!AF$2:AF$5455,$A2614,'Duel Log'!AG$2:AG$5455,$B2614,'Duel Log'!AH$2:AH$5455,"Win")</f>
        <v>0</v>
      </c>
      <c r="E2614" s="7" t="n">
        <f aca="false">COUNTIFS('Duel Log'!AF$2:AF$5455,$A2614,'Duel Log'!AG$2:AG$5455,$B2614,'Duel Log'!AH$2:AH$5455,"Loss")</f>
        <v>1</v>
      </c>
      <c r="F2614" s="7" t="n">
        <f aca="false">COUNTIFS('Duel Log'!AF$2:AF$5455,$A2614,'Duel Log'!AG$2:AG$5455,$B2614,'Duel Log'!AH$2:AH$5455,"Draw")</f>
        <v>0</v>
      </c>
      <c r="G2614" s="13" t="n">
        <f aca="false">IFERROR(D2614/C2614,"")</f>
        <v>0</v>
      </c>
    </row>
    <row r="2615" customFormat="false" ht="15" hidden="false" customHeight="true" outlineLevel="0" collapsed="false">
      <c r="A2615" s="7" t="s">
        <v>429</v>
      </c>
      <c r="B2615" s="7" t="s">
        <v>6091</v>
      </c>
      <c r="C2615" s="7" t="n">
        <f aca="false">COUNTIFS('Duel Log'!AF$2:AF$5455,$A2615,'Duel Log'!AG$2:AG$5455,$B2615)</f>
        <v>2</v>
      </c>
      <c r="D2615" s="7" t="n">
        <f aca="false">COUNTIFS('Duel Log'!AF$2:AF$5455,$A2615,'Duel Log'!AG$2:AG$5455,$B2615,'Duel Log'!AH$2:AH$5455,"Win")</f>
        <v>2</v>
      </c>
      <c r="E2615" s="7" t="n">
        <f aca="false">COUNTIFS('Duel Log'!AF$2:AF$5455,$A2615,'Duel Log'!AG$2:AG$5455,$B2615,'Duel Log'!AH$2:AH$5455,"Loss")</f>
        <v>0</v>
      </c>
      <c r="F2615" s="7" t="n">
        <f aca="false">COUNTIFS('Duel Log'!AF$2:AF$5455,$A2615,'Duel Log'!AG$2:AG$5455,$B2615,'Duel Log'!AH$2:AH$5455,"Draw")</f>
        <v>0</v>
      </c>
      <c r="G2615" s="13" t="n">
        <f aca="false">IFERROR(D2615/C2615,"")</f>
        <v>1</v>
      </c>
    </row>
    <row r="2616" customFormat="false" ht="15" hidden="false" customHeight="true" outlineLevel="0" collapsed="false">
      <c r="A2616" s="7" t="s">
        <v>429</v>
      </c>
      <c r="B2616" s="7" t="s">
        <v>2612</v>
      </c>
      <c r="C2616" s="7" t="n">
        <f aca="false">COUNTIFS('Duel Log'!AF$2:AF$5455,$A2616,'Duel Log'!AG$2:AG$5455,$B2616)</f>
        <v>1</v>
      </c>
      <c r="D2616" s="7" t="n">
        <f aca="false">COUNTIFS('Duel Log'!AF$2:AF$5455,$A2616,'Duel Log'!AG$2:AG$5455,$B2616,'Duel Log'!AH$2:AH$5455,"Win")</f>
        <v>1</v>
      </c>
      <c r="E2616" s="7" t="n">
        <f aca="false">COUNTIFS('Duel Log'!AF$2:AF$5455,$A2616,'Duel Log'!AG$2:AG$5455,$B2616,'Duel Log'!AH$2:AH$5455,"Loss")</f>
        <v>0</v>
      </c>
      <c r="F2616" s="7" t="n">
        <f aca="false">COUNTIFS('Duel Log'!AF$2:AF$5455,$A2616,'Duel Log'!AG$2:AG$5455,$B2616,'Duel Log'!AH$2:AH$5455,"Draw")</f>
        <v>0</v>
      </c>
      <c r="G2616" s="13" t="n">
        <f aca="false">IFERROR(D2616/C2616,"")</f>
        <v>1</v>
      </c>
    </row>
    <row r="2617" customFormat="false" ht="15" hidden="false" customHeight="true" outlineLevel="0" collapsed="false">
      <c r="A2617" s="7" t="s">
        <v>429</v>
      </c>
      <c r="B2617" s="7" t="s">
        <v>1167</v>
      </c>
      <c r="C2617" s="7" t="n">
        <f aca="false">COUNTIFS('Duel Log'!AF$2:AF$5455,$A2617,'Duel Log'!AG$2:AG$5455,$B2617)</f>
        <v>2</v>
      </c>
      <c r="D2617" s="7" t="n">
        <f aca="false">COUNTIFS('Duel Log'!AF$2:AF$5455,$A2617,'Duel Log'!AG$2:AG$5455,$B2617,'Duel Log'!AH$2:AH$5455,"Win")</f>
        <v>2</v>
      </c>
      <c r="E2617" s="7" t="n">
        <f aca="false">COUNTIFS('Duel Log'!AF$2:AF$5455,$A2617,'Duel Log'!AG$2:AG$5455,$B2617,'Duel Log'!AH$2:AH$5455,"Loss")</f>
        <v>0</v>
      </c>
      <c r="F2617" s="7" t="n">
        <f aca="false">COUNTIFS('Duel Log'!AF$2:AF$5455,$A2617,'Duel Log'!AG$2:AG$5455,$B2617,'Duel Log'!AH$2:AH$5455,"Draw")</f>
        <v>0</v>
      </c>
      <c r="G2617" s="13" t="n">
        <f aca="false">IFERROR(D2617/C2617,"")</f>
        <v>1</v>
      </c>
    </row>
    <row r="2618" customFormat="false" ht="15" hidden="false" customHeight="true" outlineLevel="0" collapsed="false">
      <c r="A2618" s="7" t="s">
        <v>429</v>
      </c>
      <c r="B2618" s="7" t="s">
        <v>1001</v>
      </c>
      <c r="C2618" s="7" t="n">
        <f aca="false">COUNTIFS('Duel Log'!AF$2:AF$5455,$A2618,'Duel Log'!AG$2:AG$5455,$B2618)</f>
        <v>2</v>
      </c>
      <c r="D2618" s="7" t="n">
        <f aca="false">COUNTIFS('Duel Log'!AF$2:AF$5455,$A2618,'Duel Log'!AG$2:AG$5455,$B2618,'Duel Log'!AH$2:AH$5455,"Win")</f>
        <v>2</v>
      </c>
      <c r="E2618" s="7" t="n">
        <f aca="false">COUNTIFS('Duel Log'!AF$2:AF$5455,$A2618,'Duel Log'!AG$2:AG$5455,$B2618,'Duel Log'!AH$2:AH$5455,"Loss")</f>
        <v>0</v>
      </c>
      <c r="F2618" s="7" t="n">
        <f aca="false">COUNTIFS('Duel Log'!AF$2:AF$5455,$A2618,'Duel Log'!AG$2:AG$5455,$B2618,'Duel Log'!AH$2:AH$5455,"Draw")</f>
        <v>0</v>
      </c>
      <c r="G2618" s="13" t="n">
        <f aca="false">IFERROR(D2618/C2618,"")</f>
        <v>1</v>
      </c>
    </row>
    <row r="2619" customFormat="false" ht="15" hidden="false" customHeight="true" outlineLevel="0" collapsed="false">
      <c r="A2619" s="7" t="s">
        <v>429</v>
      </c>
      <c r="B2619" s="7" t="s">
        <v>1359</v>
      </c>
      <c r="C2619" s="7" t="n">
        <f aca="false">COUNTIFS('Duel Log'!AF$2:AF$5455,$A2619,'Duel Log'!AG$2:AG$5455,$B2619)</f>
        <v>2</v>
      </c>
      <c r="D2619" s="7" t="n">
        <f aca="false">COUNTIFS('Duel Log'!AF$2:AF$5455,$A2619,'Duel Log'!AG$2:AG$5455,$B2619,'Duel Log'!AH$2:AH$5455,"Win")</f>
        <v>0</v>
      </c>
      <c r="E2619" s="7" t="n">
        <f aca="false">COUNTIFS('Duel Log'!AF$2:AF$5455,$A2619,'Duel Log'!AG$2:AG$5455,$B2619,'Duel Log'!AH$2:AH$5455,"Loss")</f>
        <v>2</v>
      </c>
      <c r="F2619" s="7" t="n">
        <f aca="false">COUNTIFS('Duel Log'!AF$2:AF$5455,$A2619,'Duel Log'!AG$2:AG$5455,$B2619,'Duel Log'!AH$2:AH$5455,"Draw")</f>
        <v>0</v>
      </c>
      <c r="G2619" s="13" t="n">
        <f aca="false">IFERROR(D2619/C2619,"")</f>
        <v>0</v>
      </c>
    </row>
    <row r="2620" customFormat="false" ht="15" hidden="false" customHeight="true" outlineLevel="0" collapsed="false">
      <c r="A2620" s="7" t="s">
        <v>429</v>
      </c>
      <c r="B2620" s="7" t="s">
        <v>2140</v>
      </c>
      <c r="C2620" s="7" t="n">
        <f aca="false">COUNTIFS('Duel Log'!AF$2:AF$5455,$A2620,'Duel Log'!AG$2:AG$5455,$B2620)</f>
        <v>1</v>
      </c>
      <c r="D2620" s="7" t="n">
        <f aca="false">COUNTIFS('Duel Log'!AF$2:AF$5455,$A2620,'Duel Log'!AG$2:AG$5455,$B2620,'Duel Log'!AH$2:AH$5455,"Win")</f>
        <v>1</v>
      </c>
      <c r="E2620" s="7" t="n">
        <f aca="false">COUNTIFS('Duel Log'!AF$2:AF$5455,$A2620,'Duel Log'!AG$2:AG$5455,$B2620,'Duel Log'!AH$2:AH$5455,"Loss")</f>
        <v>0</v>
      </c>
      <c r="F2620" s="7" t="n">
        <f aca="false">COUNTIFS('Duel Log'!AF$2:AF$5455,$A2620,'Duel Log'!AG$2:AG$5455,$B2620,'Duel Log'!AH$2:AH$5455,"Draw")</f>
        <v>0</v>
      </c>
      <c r="G2620" s="13" t="n">
        <f aca="false">IFERROR(D2620/C2620,"")</f>
        <v>1</v>
      </c>
    </row>
    <row r="2621" customFormat="false" ht="15" hidden="false" customHeight="true" outlineLevel="0" collapsed="false">
      <c r="A2621" s="7" t="s">
        <v>429</v>
      </c>
      <c r="B2621" s="7" t="s">
        <v>1119</v>
      </c>
      <c r="C2621" s="7" t="n">
        <f aca="false">COUNTIFS('Duel Log'!AF$2:AF$5455,$A2621,'Duel Log'!AG$2:AG$5455,$B2621)</f>
        <v>2</v>
      </c>
      <c r="D2621" s="7" t="n">
        <f aca="false">COUNTIFS('Duel Log'!AF$2:AF$5455,$A2621,'Duel Log'!AG$2:AG$5455,$B2621,'Duel Log'!AH$2:AH$5455,"Win")</f>
        <v>2</v>
      </c>
      <c r="E2621" s="7" t="n">
        <f aca="false">COUNTIFS('Duel Log'!AF$2:AF$5455,$A2621,'Duel Log'!AG$2:AG$5455,$B2621,'Duel Log'!AH$2:AH$5455,"Loss")</f>
        <v>0</v>
      </c>
      <c r="F2621" s="7" t="n">
        <f aca="false">COUNTIFS('Duel Log'!AF$2:AF$5455,$A2621,'Duel Log'!AG$2:AG$5455,$B2621,'Duel Log'!AH$2:AH$5455,"Draw")</f>
        <v>0</v>
      </c>
      <c r="G2621" s="13" t="n">
        <f aca="false">IFERROR(D2621/C2621,"")</f>
        <v>1</v>
      </c>
    </row>
    <row r="2622" customFormat="false" ht="15" hidden="false" customHeight="true" outlineLevel="0" collapsed="false">
      <c r="A2622" s="7" t="s">
        <v>429</v>
      </c>
      <c r="B2622" s="7" t="s">
        <v>7873</v>
      </c>
      <c r="C2622" s="7" t="n">
        <f aca="false">COUNTIFS('Duel Log'!AF$2:AF$5455,$A2622,'Duel Log'!AG$2:AG$5455,$B2622)</f>
        <v>1</v>
      </c>
      <c r="D2622" s="7" t="n">
        <f aca="false">COUNTIFS('Duel Log'!AF$2:AF$5455,$A2622,'Duel Log'!AG$2:AG$5455,$B2622,'Duel Log'!AH$2:AH$5455,"Win")</f>
        <v>0</v>
      </c>
      <c r="E2622" s="7" t="n">
        <f aca="false">COUNTIFS('Duel Log'!AF$2:AF$5455,$A2622,'Duel Log'!AG$2:AG$5455,$B2622,'Duel Log'!AH$2:AH$5455,"Loss")</f>
        <v>1</v>
      </c>
      <c r="F2622" s="7" t="n">
        <f aca="false">COUNTIFS('Duel Log'!AF$2:AF$5455,$A2622,'Duel Log'!AG$2:AG$5455,$B2622,'Duel Log'!AH$2:AH$5455,"Draw")</f>
        <v>0</v>
      </c>
      <c r="G2622" s="13" t="n">
        <f aca="false">IFERROR(D2622/C2622,"")</f>
        <v>0</v>
      </c>
    </row>
    <row r="2623" customFormat="false" ht="15" hidden="false" customHeight="true" outlineLevel="0" collapsed="false">
      <c r="A2623" s="7" t="s">
        <v>9443</v>
      </c>
      <c r="B2623" s="7" t="s">
        <v>9442</v>
      </c>
      <c r="C2623" s="7" t="n">
        <f aca="false">COUNTIFS('Duel Log'!AF$2:AF$5455,$A2623,'Duel Log'!AG$2:AG$5455,$B2623)</f>
        <v>1</v>
      </c>
      <c r="D2623" s="7" t="n">
        <f aca="false">COUNTIFS('Duel Log'!AF$2:AF$5455,$A2623,'Duel Log'!AG$2:AG$5455,$B2623,'Duel Log'!AH$2:AH$5455,"Win")</f>
        <v>0</v>
      </c>
      <c r="E2623" s="7" t="n">
        <f aca="false">COUNTIFS('Duel Log'!AF$2:AF$5455,$A2623,'Duel Log'!AG$2:AG$5455,$B2623,'Duel Log'!AH$2:AH$5455,"Loss")</f>
        <v>1</v>
      </c>
      <c r="F2623" s="7" t="n">
        <f aca="false">COUNTIFS('Duel Log'!AF$2:AF$5455,$A2623,'Duel Log'!AG$2:AG$5455,$B2623,'Duel Log'!AH$2:AH$5455,"Draw")</f>
        <v>0</v>
      </c>
      <c r="G2623" s="13" t="n">
        <f aca="false">IFERROR(D2623/C2623,"")</f>
        <v>0</v>
      </c>
    </row>
    <row r="2624" customFormat="false" ht="15" hidden="false" customHeight="true" outlineLevel="0" collapsed="false">
      <c r="A2624" s="7" t="s">
        <v>5408</v>
      </c>
      <c r="B2624" s="7" t="s">
        <v>5409</v>
      </c>
      <c r="C2624" s="7" t="n">
        <f aca="false">COUNTIFS('Duel Log'!AF$2:AF$5455,$A2624,'Duel Log'!AG$2:AG$5455,$B2624)</f>
        <v>2</v>
      </c>
      <c r="D2624" s="7" t="n">
        <f aca="false">COUNTIFS('Duel Log'!AF$2:AF$5455,$A2624,'Duel Log'!AG$2:AG$5455,$B2624,'Duel Log'!AH$2:AH$5455,"Win")</f>
        <v>2</v>
      </c>
      <c r="E2624" s="7" t="n">
        <f aca="false">COUNTIFS('Duel Log'!AF$2:AF$5455,$A2624,'Duel Log'!AG$2:AG$5455,$B2624,'Duel Log'!AH$2:AH$5455,"Loss")</f>
        <v>0</v>
      </c>
      <c r="F2624" s="7" t="n">
        <f aca="false">COUNTIFS('Duel Log'!AF$2:AF$5455,$A2624,'Duel Log'!AG$2:AG$5455,$B2624,'Duel Log'!AH$2:AH$5455,"Draw")</f>
        <v>0</v>
      </c>
      <c r="G2624" s="13" t="n">
        <f aca="false">IFERROR(D2624/C2624,"")</f>
        <v>1</v>
      </c>
    </row>
    <row r="2625" customFormat="false" ht="15" hidden="false" customHeight="true" outlineLevel="0" collapsed="false">
      <c r="A2625" s="7" t="s">
        <v>5408</v>
      </c>
      <c r="B2625" s="7" t="s">
        <v>5247</v>
      </c>
      <c r="C2625" s="7" t="n">
        <f aca="false">COUNTIFS('Duel Log'!AF$2:AF$5455,$A2625,'Duel Log'!AG$2:AG$5455,$B2625)</f>
        <v>2</v>
      </c>
      <c r="D2625" s="7" t="n">
        <f aca="false">COUNTIFS('Duel Log'!AF$2:AF$5455,$A2625,'Duel Log'!AG$2:AG$5455,$B2625,'Duel Log'!AH$2:AH$5455,"Win")</f>
        <v>2</v>
      </c>
      <c r="E2625" s="7" t="n">
        <f aca="false">COUNTIFS('Duel Log'!AF$2:AF$5455,$A2625,'Duel Log'!AG$2:AG$5455,$B2625,'Duel Log'!AH$2:AH$5455,"Loss")</f>
        <v>0</v>
      </c>
      <c r="F2625" s="7" t="n">
        <f aca="false">COUNTIFS('Duel Log'!AF$2:AF$5455,$A2625,'Duel Log'!AG$2:AG$5455,$B2625,'Duel Log'!AH$2:AH$5455,"Draw")</f>
        <v>0</v>
      </c>
      <c r="G2625" s="13" t="n">
        <f aca="false">IFERROR(D2625/C2625,"")</f>
        <v>1</v>
      </c>
    </row>
    <row r="2626" customFormat="false" ht="15" hidden="false" customHeight="true" outlineLevel="0" collapsed="false">
      <c r="A2626" s="7" t="s">
        <v>3519</v>
      </c>
      <c r="B2626" s="7" t="s">
        <v>7107</v>
      </c>
      <c r="C2626" s="7" t="n">
        <f aca="false">COUNTIFS('Duel Log'!AF$2:AF$5455,$A2626,'Duel Log'!AG$2:AG$5455,$B2626)</f>
        <v>1</v>
      </c>
      <c r="D2626" s="7" t="n">
        <f aca="false">COUNTIFS('Duel Log'!AF$2:AF$5455,$A2626,'Duel Log'!AG$2:AG$5455,$B2626,'Duel Log'!AH$2:AH$5455,"Win")</f>
        <v>0</v>
      </c>
      <c r="E2626" s="7" t="n">
        <f aca="false">COUNTIFS('Duel Log'!AF$2:AF$5455,$A2626,'Duel Log'!AG$2:AG$5455,$B2626,'Duel Log'!AH$2:AH$5455,"Loss")</f>
        <v>1</v>
      </c>
      <c r="F2626" s="7" t="n">
        <f aca="false">COUNTIFS('Duel Log'!AF$2:AF$5455,$A2626,'Duel Log'!AG$2:AG$5455,$B2626,'Duel Log'!AH$2:AH$5455,"Draw")</f>
        <v>0</v>
      </c>
      <c r="G2626" s="13" t="n">
        <f aca="false">IFERROR(D2626/C2626,"")</f>
        <v>0</v>
      </c>
    </row>
    <row r="2627" customFormat="false" ht="15" hidden="false" customHeight="true" outlineLevel="0" collapsed="false">
      <c r="A2627" s="7" t="s">
        <v>6616</v>
      </c>
      <c r="B2627" s="7" t="s">
        <v>967</v>
      </c>
      <c r="C2627" s="7" t="n">
        <f aca="false">COUNTIFS('Duel Log'!AF$2:AF$5455,$A2627,'Duel Log'!AG$2:AG$5455,$B2627)</f>
        <v>2</v>
      </c>
      <c r="D2627" s="7" t="n">
        <f aca="false">COUNTIFS('Duel Log'!AF$2:AF$5455,$A2627,'Duel Log'!AG$2:AG$5455,$B2627,'Duel Log'!AH$2:AH$5455,"Win")</f>
        <v>0</v>
      </c>
      <c r="E2627" s="7" t="n">
        <f aca="false">COUNTIFS('Duel Log'!AF$2:AF$5455,$A2627,'Duel Log'!AG$2:AG$5455,$B2627,'Duel Log'!AH$2:AH$5455,"Loss")</f>
        <v>2</v>
      </c>
      <c r="F2627" s="7" t="n">
        <f aca="false">COUNTIFS('Duel Log'!AF$2:AF$5455,$A2627,'Duel Log'!AG$2:AG$5455,$B2627,'Duel Log'!AH$2:AH$5455,"Draw")</f>
        <v>0</v>
      </c>
      <c r="G2627" s="13" t="n">
        <f aca="false">IFERROR(D2627/C2627,"")</f>
        <v>0</v>
      </c>
    </row>
    <row r="2628" customFormat="false" ht="15" hidden="false" customHeight="true" outlineLevel="0" collapsed="false">
      <c r="A2628" s="7" t="s">
        <v>6582</v>
      </c>
      <c r="B2628" s="7" t="s">
        <v>9369</v>
      </c>
      <c r="C2628" s="7" t="n">
        <f aca="false">COUNTIFS('Duel Log'!AF$2:AF$5455,$A2628,'Duel Log'!AG$2:AG$5455,$B2628)</f>
        <v>1</v>
      </c>
      <c r="D2628" s="7" t="n">
        <f aca="false">COUNTIFS('Duel Log'!AF$2:AF$5455,$A2628,'Duel Log'!AG$2:AG$5455,$B2628,'Duel Log'!AH$2:AH$5455,"Win")</f>
        <v>1</v>
      </c>
      <c r="E2628" s="7" t="n">
        <f aca="false">COUNTIFS('Duel Log'!AF$2:AF$5455,$A2628,'Duel Log'!AG$2:AG$5455,$B2628,'Duel Log'!AH$2:AH$5455,"Loss")</f>
        <v>0</v>
      </c>
      <c r="F2628" s="7" t="n">
        <f aca="false">COUNTIFS('Duel Log'!AF$2:AF$5455,$A2628,'Duel Log'!AG$2:AG$5455,$B2628,'Duel Log'!AH$2:AH$5455,"Draw")</f>
        <v>0</v>
      </c>
      <c r="G2628" s="13" t="n">
        <f aca="false">IFERROR(D2628/C2628,"")</f>
        <v>1</v>
      </c>
    </row>
    <row r="2629" customFormat="false" ht="15" hidden="false" customHeight="true" outlineLevel="0" collapsed="false">
      <c r="A2629" s="7" t="s">
        <v>5038</v>
      </c>
      <c r="B2629" s="7" t="s">
        <v>1427</v>
      </c>
      <c r="C2629" s="7" t="n">
        <f aca="false">COUNTIFS('Duel Log'!AF$2:AF$5455,$A2629,'Duel Log'!AG$2:AG$5455,$B2629)</f>
        <v>1</v>
      </c>
      <c r="D2629" s="7" t="n">
        <f aca="false">COUNTIFS('Duel Log'!AF$2:AF$5455,$A2629,'Duel Log'!AG$2:AG$5455,$B2629,'Duel Log'!AH$2:AH$5455,"Win")</f>
        <v>0</v>
      </c>
      <c r="E2629" s="7" t="n">
        <f aca="false">COUNTIFS('Duel Log'!AF$2:AF$5455,$A2629,'Duel Log'!AG$2:AG$5455,$B2629,'Duel Log'!AH$2:AH$5455,"Loss")</f>
        <v>1</v>
      </c>
      <c r="F2629" s="7" t="n">
        <f aca="false">COUNTIFS('Duel Log'!AF$2:AF$5455,$A2629,'Duel Log'!AG$2:AG$5455,$B2629,'Duel Log'!AH$2:AH$5455,"Draw")</f>
        <v>0</v>
      </c>
      <c r="G2629" s="13" t="n">
        <f aca="false">IFERROR(D2629/C2629,"")</f>
        <v>0</v>
      </c>
    </row>
    <row r="2630" customFormat="false" ht="15" hidden="false" customHeight="true" outlineLevel="0" collapsed="false">
      <c r="A2630" s="7" t="s">
        <v>180</v>
      </c>
      <c r="B2630" s="7" t="s">
        <v>180</v>
      </c>
      <c r="C2630" s="7" t="n">
        <f aca="false">COUNTIFS('Duel Log'!AF$2:AF$5455,$A2630,'Duel Log'!AG$2:AG$5455,$B2630)</f>
        <v>5</v>
      </c>
      <c r="D2630" s="7" t="n">
        <f aca="false">COUNTIFS('Duel Log'!AF$2:AF$5455,$A2630,'Duel Log'!AG$2:AG$5455,$B2630,'Duel Log'!AH$2:AH$5455,"Win")</f>
        <v>3</v>
      </c>
      <c r="E2630" s="7" t="n">
        <f aca="false">COUNTIFS('Duel Log'!AF$2:AF$5455,$A2630,'Duel Log'!AG$2:AG$5455,$B2630,'Duel Log'!AH$2:AH$5455,"Loss")</f>
        <v>2</v>
      </c>
      <c r="F2630" s="7" t="n">
        <f aca="false">COUNTIFS('Duel Log'!AF$2:AF$5455,$A2630,'Duel Log'!AG$2:AG$5455,$B2630,'Duel Log'!AH$2:AH$5455,"Draw")</f>
        <v>0</v>
      </c>
      <c r="G2630" s="13" t="n">
        <f aca="false">IFERROR(D2630/C2630,"")</f>
        <v>0.6</v>
      </c>
    </row>
    <row r="2631" customFormat="false" ht="15" hidden="false" customHeight="true" outlineLevel="0" collapsed="false">
      <c r="A2631" s="7" t="s">
        <v>180</v>
      </c>
      <c r="B2631" s="7" t="s">
        <v>898</v>
      </c>
      <c r="C2631" s="7" t="n">
        <f aca="false">COUNTIFS('Duel Log'!AF$2:AF$5455,$A2631,'Duel Log'!AG$2:AG$5455,$B2631)</f>
        <v>2</v>
      </c>
      <c r="D2631" s="7" t="n">
        <f aca="false">COUNTIFS('Duel Log'!AF$2:AF$5455,$A2631,'Duel Log'!AG$2:AG$5455,$B2631,'Duel Log'!AH$2:AH$5455,"Win")</f>
        <v>2</v>
      </c>
      <c r="E2631" s="7" t="n">
        <f aca="false">COUNTIFS('Duel Log'!AF$2:AF$5455,$A2631,'Duel Log'!AG$2:AG$5455,$B2631,'Duel Log'!AH$2:AH$5455,"Loss")</f>
        <v>0</v>
      </c>
      <c r="F2631" s="7" t="n">
        <f aca="false">COUNTIFS('Duel Log'!AF$2:AF$5455,$A2631,'Duel Log'!AG$2:AG$5455,$B2631,'Duel Log'!AH$2:AH$5455,"Draw")</f>
        <v>0</v>
      </c>
      <c r="G2631" s="13" t="n">
        <f aca="false">IFERROR(D2631/C2631,"")</f>
        <v>1</v>
      </c>
    </row>
    <row r="2632" customFormat="false" ht="15" hidden="false" customHeight="true" outlineLevel="0" collapsed="false">
      <c r="A2632" s="7" t="s">
        <v>180</v>
      </c>
      <c r="B2632" s="7" t="s">
        <v>3253</v>
      </c>
      <c r="C2632" s="7" t="n">
        <f aca="false">COUNTIFS('Duel Log'!AF$2:AF$5455,$A2632,'Duel Log'!AG$2:AG$5455,$B2632)</f>
        <v>2</v>
      </c>
      <c r="D2632" s="7" t="n">
        <f aca="false">COUNTIFS('Duel Log'!AF$2:AF$5455,$A2632,'Duel Log'!AG$2:AG$5455,$B2632,'Duel Log'!AH$2:AH$5455,"Win")</f>
        <v>0</v>
      </c>
      <c r="E2632" s="7" t="n">
        <f aca="false">COUNTIFS('Duel Log'!AF$2:AF$5455,$A2632,'Duel Log'!AG$2:AG$5455,$B2632,'Duel Log'!AH$2:AH$5455,"Loss")</f>
        <v>2</v>
      </c>
      <c r="F2632" s="7" t="n">
        <f aca="false">COUNTIFS('Duel Log'!AF$2:AF$5455,$A2632,'Duel Log'!AG$2:AG$5455,$B2632,'Duel Log'!AH$2:AH$5455,"Draw")</f>
        <v>0</v>
      </c>
      <c r="G2632" s="13" t="n">
        <f aca="false">IFERROR(D2632/C2632,"")</f>
        <v>0</v>
      </c>
    </row>
    <row r="2633" customFormat="false" ht="15" hidden="false" customHeight="true" outlineLevel="0" collapsed="false">
      <c r="A2633" s="7" t="s">
        <v>180</v>
      </c>
      <c r="B2633" s="7" t="s">
        <v>4821</v>
      </c>
      <c r="C2633" s="7" t="n">
        <f aca="false">COUNTIFS('Duel Log'!AF$2:AF$5455,$A2633,'Duel Log'!AG$2:AG$5455,$B2633)</f>
        <v>1</v>
      </c>
      <c r="D2633" s="7" t="n">
        <f aca="false">COUNTIFS('Duel Log'!AF$2:AF$5455,$A2633,'Duel Log'!AG$2:AG$5455,$B2633,'Duel Log'!AH$2:AH$5455,"Win")</f>
        <v>0</v>
      </c>
      <c r="E2633" s="7" t="n">
        <f aca="false">COUNTIFS('Duel Log'!AF$2:AF$5455,$A2633,'Duel Log'!AG$2:AG$5455,$B2633,'Duel Log'!AH$2:AH$5455,"Loss")</f>
        <v>1</v>
      </c>
      <c r="F2633" s="7" t="n">
        <f aca="false">COUNTIFS('Duel Log'!AF$2:AF$5455,$A2633,'Duel Log'!AG$2:AG$5455,$B2633,'Duel Log'!AH$2:AH$5455,"Draw")</f>
        <v>0</v>
      </c>
      <c r="G2633" s="13" t="n">
        <f aca="false">IFERROR(D2633/C2633,"")</f>
        <v>0</v>
      </c>
    </row>
    <row r="2634" customFormat="false" ht="15" hidden="false" customHeight="true" outlineLevel="0" collapsed="false">
      <c r="A2634" s="7" t="s">
        <v>180</v>
      </c>
      <c r="B2634" s="7" t="s">
        <v>6589</v>
      </c>
      <c r="C2634" s="7" t="n">
        <f aca="false">COUNTIFS('Duel Log'!AF$2:AF$5455,$A2634,'Duel Log'!AG$2:AG$5455,$B2634)</f>
        <v>1</v>
      </c>
      <c r="D2634" s="7" t="n">
        <f aca="false">COUNTIFS('Duel Log'!AF$2:AF$5455,$A2634,'Duel Log'!AG$2:AG$5455,$B2634,'Duel Log'!AH$2:AH$5455,"Win")</f>
        <v>1</v>
      </c>
      <c r="E2634" s="7" t="n">
        <f aca="false">COUNTIFS('Duel Log'!AF$2:AF$5455,$A2634,'Duel Log'!AG$2:AG$5455,$B2634,'Duel Log'!AH$2:AH$5455,"Loss")</f>
        <v>0</v>
      </c>
      <c r="F2634" s="7" t="n">
        <f aca="false">COUNTIFS('Duel Log'!AF$2:AF$5455,$A2634,'Duel Log'!AG$2:AG$5455,$B2634,'Duel Log'!AH$2:AH$5455,"Draw")</f>
        <v>0</v>
      </c>
      <c r="G2634" s="13" t="n">
        <f aca="false">IFERROR(D2634/C2634,"")</f>
        <v>1</v>
      </c>
    </row>
    <row r="2635" customFormat="false" ht="15" hidden="false" customHeight="true" outlineLevel="0" collapsed="false">
      <c r="A2635" s="7" t="s">
        <v>180</v>
      </c>
      <c r="B2635" s="7" t="s">
        <v>2308</v>
      </c>
      <c r="C2635" s="7" t="n">
        <f aca="false">COUNTIFS('Duel Log'!AF$2:AF$5455,$A2635,'Duel Log'!AG$2:AG$5455,$B2635)</f>
        <v>1</v>
      </c>
      <c r="D2635" s="7" t="n">
        <f aca="false">COUNTIFS('Duel Log'!AF$2:AF$5455,$A2635,'Duel Log'!AG$2:AG$5455,$B2635,'Duel Log'!AH$2:AH$5455,"Win")</f>
        <v>1</v>
      </c>
      <c r="E2635" s="7" t="n">
        <f aca="false">COUNTIFS('Duel Log'!AF$2:AF$5455,$A2635,'Duel Log'!AG$2:AG$5455,$B2635,'Duel Log'!AH$2:AH$5455,"Loss")</f>
        <v>0</v>
      </c>
      <c r="F2635" s="7" t="n">
        <f aca="false">COUNTIFS('Duel Log'!AF$2:AF$5455,$A2635,'Duel Log'!AG$2:AG$5455,$B2635,'Duel Log'!AH$2:AH$5455,"Draw")</f>
        <v>0</v>
      </c>
      <c r="G2635" s="13" t="n">
        <f aca="false">IFERROR(D2635/C2635,"")</f>
        <v>1</v>
      </c>
    </row>
    <row r="2636" customFormat="false" ht="15" hidden="false" customHeight="true" outlineLevel="0" collapsed="false">
      <c r="A2636" s="7" t="s">
        <v>180</v>
      </c>
      <c r="B2636" s="7" t="s">
        <v>2137</v>
      </c>
      <c r="C2636" s="7" t="n">
        <f aca="false">COUNTIFS('Duel Log'!AF$2:AF$5455,$A2636,'Duel Log'!AG$2:AG$5455,$B2636)</f>
        <v>2</v>
      </c>
      <c r="D2636" s="7" t="n">
        <f aca="false">COUNTIFS('Duel Log'!AF$2:AF$5455,$A2636,'Duel Log'!AG$2:AG$5455,$B2636,'Duel Log'!AH$2:AH$5455,"Win")</f>
        <v>0</v>
      </c>
      <c r="E2636" s="7" t="n">
        <f aca="false">COUNTIFS('Duel Log'!AF$2:AF$5455,$A2636,'Duel Log'!AG$2:AG$5455,$B2636,'Duel Log'!AH$2:AH$5455,"Loss")</f>
        <v>2</v>
      </c>
      <c r="F2636" s="7" t="n">
        <f aca="false">COUNTIFS('Duel Log'!AF$2:AF$5455,$A2636,'Duel Log'!AG$2:AG$5455,$B2636,'Duel Log'!AH$2:AH$5455,"Draw")</f>
        <v>0</v>
      </c>
      <c r="G2636" s="13" t="n">
        <f aca="false">IFERROR(D2636/C2636,"")</f>
        <v>0</v>
      </c>
    </row>
    <row r="2637" customFormat="false" ht="15" hidden="false" customHeight="true" outlineLevel="0" collapsed="false">
      <c r="A2637" s="7" t="s">
        <v>180</v>
      </c>
      <c r="B2637" s="7" t="s">
        <v>4161</v>
      </c>
      <c r="C2637" s="7" t="n">
        <f aca="false">COUNTIFS('Duel Log'!AF$2:AF$5455,$A2637,'Duel Log'!AG$2:AG$5455,$B2637)</f>
        <v>2</v>
      </c>
      <c r="D2637" s="7" t="n">
        <f aca="false">COUNTIFS('Duel Log'!AF$2:AF$5455,$A2637,'Duel Log'!AG$2:AG$5455,$B2637,'Duel Log'!AH$2:AH$5455,"Win")</f>
        <v>0</v>
      </c>
      <c r="E2637" s="7" t="n">
        <f aca="false">COUNTIFS('Duel Log'!AF$2:AF$5455,$A2637,'Duel Log'!AG$2:AG$5455,$B2637,'Duel Log'!AH$2:AH$5455,"Loss")</f>
        <v>2</v>
      </c>
      <c r="F2637" s="7" t="n">
        <f aca="false">COUNTIFS('Duel Log'!AF$2:AF$5455,$A2637,'Duel Log'!AG$2:AG$5455,$B2637,'Duel Log'!AH$2:AH$5455,"Draw")</f>
        <v>0</v>
      </c>
      <c r="G2637" s="13" t="n">
        <f aca="false">IFERROR(D2637/C2637,"")</f>
        <v>0</v>
      </c>
    </row>
    <row r="2638" customFormat="false" ht="15" hidden="false" customHeight="true" outlineLevel="0" collapsed="false">
      <c r="A2638" s="7" t="s">
        <v>180</v>
      </c>
      <c r="B2638" s="7" t="s">
        <v>776</v>
      </c>
      <c r="C2638" s="7" t="n">
        <f aca="false">COUNTIFS('Duel Log'!AF$2:AF$5455,$A2638,'Duel Log'!AG$2:AG$5455,$B2638)</f>
        <v>2</v>
      </c>
      <c r="D2638" s="7" t="n">
        <f aca="false">COUNTIFS('Duel Log'!AF$2:AF$5455,$A2638,'Duel Log'!AG$2:AG$5455,$B2638,'Duel Log'!AH$2:AH$5455,"Win")</f>
        <v>2</v>
      </c>
      <c r="E2638" s="7" t="n">
        <f aca="false">COUNTIFS('Duel Log'!AF$2:AF$5455,$A2638,'Duel Log'!AG$2:AG$5455,$B2638,'Duel Log'!AH$2:AH$5455,"Loss")</f>
        <v>0</v>
      </c>
      <c r="F2638" s="7" t="n">
        <f aca="false">COUNTIFS('Duel Log'!AF$2:AF$5455,$A2638,'Duel Log'!AG$2:AG$5455,$B2638,'Duel Log'!AH$2:AH$5455,"Draw")</f>
        <v>0</v>
      </c>
      <c r="G2638" s="13" t="n">
        <f aca="false">IFERROR(D2638/C2638,"")</f>
        <v>1</v>
      </c>
    </row>
    <row r="2639" customFormat="false" ht="15" hidden="false" customHeight="true" outlineLevel="0" collapsed="false">
      <c r="A2639" s="7" t="s">
        <v>180</v>
      </c>
      <c r="B2639" s="7" t="s">
        <v>380</v>
      </c>
      <c r="C2639" s="7" t="n">
        <f aca="false">COUNTIFS('Duel Log'!AF$2:AF$5455,$A2639,'Duel Log'!AG$2:AG$5455,$B2639)</f>
        <v>4</v>
      </c>
      <c r="D2639" s="7" t="n">
        <f aca="false">COUNTIFS('Duel Log'!AF$2:AF$5455,$A2639,'Duel Log'!AG$2:AG$5455,$B2639,'Duel Log'!AH$2:AH$5455,"Win")</f>
        <v>4</v>
      </c>
      <c r="E2639" s="7" t="n">
        <f aca="false">COUNTIFS('Duel Log'!AF$2:AF$5455,$A2639,'Duel Log'!AG$2:AG$5455,$B2639,'Duel Log'!AH$2:AH$5455,"Loss")</f>
        <v>0</v>
      </c>
      <c r="F2639" s="7" t="n">
        <f aca="false">COUNTIFS('Duel Log'!AF$2:AF$5455,$A2639,'Duel Log'!AG$2:AG$5455,$B2639,'Duel Log'!AH$2:AH$5455,"Draw")</f>
        <v>0</v>
      </c>
      <c r="G2639" s="13" t="n">
        <f aca="false">IFERROR(D2639/C2639,"")</f>
        <v>1</v>
      </c>
    </row>
    <row r="2640" customFormat="false" ht="15" hidden="false" customHeight="true" outlineLevel="0" collapsed="false">
      <c r="A2640" s="7" t="s">
        <v>180</v>
      </c>
      <c r="B2640" s="7" t="s">
        <v>415</v>
      </c>
      <c r="C2640" s="7" t="n">
        <f aca="false">COUNTIFS('Duel Log'!AF$2:AF$5455,$A2640,'Duel Log'!AG$2:AG$5455,$B2640)</f>
        <v>2</v>
      </c>
      <c r="D2640" s="7" t="n">
        <f aca="false">COUNTIFS('Duel Log'!AF$2:AF$5455,$A2640,'Duel Log'!AG$2:AG$5455,$B2640,'Duel Log'!AH$2:AH$5455,"Win")</f>
        <v>2</v>
      </c>
      <c r="E2640" s="7" t="n">
        <f aca="false">COUNTIFS('Duel Log'!AF$2:AF$5455,$A2640,'Duel Log'!AG$2:AG$5455,$B2640,'Duel Log'!AH$2:AH$5455,"Loss")</f>
        <v>0</v>
      </c>
      <c r="F2640" s="7" t="n">
        <f aca="false">COUNTIFS('Duel Log'!AF$2:AF$5455,$A2640,'Duel Log'!AG$2:AG$5455,$B2640,'Duel Log'!AH$2:AH$5455,"Draw")</f>
        <v>0</v>
      </c>
      <c r="G2640" s="13" t="n">
        <f aca="false">IFERROR(D2640/C2640,"")</f>
        <v>1</v>
      </c>
    </row>
    <row r="2641" customFormat="false" ht="15" hidden="false" customHeight="true" outlineLevel="0" collapsed="false">
      <c r="A2641" s="7" t="s">
        <v>180</v>
      </c>
      <c r="B2641" s="7" t="s">
        <v>497</v>
      </c>
      <c r="C2641" s="7" t="n">
        <f aca="false">COUNTIFS('Duel Log'!AF$2:AF$5455,$A2641,'Duel Log'!AG$2:AG$5455,$B2641)</f>
        <v>1</v>
      </c>
      <c r="D2641" s="7" t="n">
        <f aca="false">COUNTIFS('Duel Log'!AF$2:AF$5455,$A2641,'Duel Log'!AG$2:AG$5455,$B2641,'Duel Log'!AH$2:AH$5455,"Win")</f>
        <v>0</v>
      </c>
      <c r="E2641" s="7" t="n">
        <f aca="false">COUNTIFS('Duel Log'!AF$2:AF$5455,$A2641,'Duel Log'!AG$2:AG$5455,$B2641,'Duel Log'!AH$2:AH$5455,"Loss")</f>
        <v>1</v>
      </c>
      <c r="F2641" s="7" t="n">
        <f aca="false">COUNTIFS('Duel Log'!AF$2:AF$5455,$A2641,'Duel Log'!AG$2:AG$5455,$B2641,'Duel Log'!AH$2:AH$5455,"Draw")</f>
        <v>0</v>
      </c>
      <c r="G2641" s="13" t="n">
        <f aca="false">IFERROR(D2641/C2641,"")</f>
        <v>0</v>
      </c>
    </row>
    <row r="2642" customFormat="false" ht="15" hidden="false" customHeight="true" outlineLevel="0" collapsed="false">
      <c r="A2642" s="7" t="s">
        <v>180</v>
      </c>
      <c r="B2642" s="7" t="s">
        <v>5657</v>
      </c>
      <c r="C2642" s="7" t="n">
        <f aca="false">COUNTIFS('Duel Log'!AF$2:AF$5455,$A2642,'Duel Log'!AG$2:AG$5455,$B2642)</f>
        <v>1</v>
      </c>
      <c r="D2642" s="7" t="n">
        <f aca="false">COUNTIFS('Duel Log'!AF$2:AF$5455,$A2642,'Duel Log'!AG$2:AG$5455,$B2642,'Duel Log'!AH$2:AH$5455,"Win")</f>
        <v>0</v>
      </c>
      <c r="E2642" s="7" t="n">
        <f aca="false">COUNTIFS('Duel Log'!AF$2:AF$5455,$A2642,'Duel Log'!AG$2:AG$5455,$B2642,'Duel Log'!AH$2:AH$5455,"Loss")</f>
        <v>1</v>
      </c>
      <c r="F2642" s="7" t="n">
        <f aca="false">COUNTIFS('Duel Log'!AF$2:AF$5455,$A2642,'Duel Log'!AG$2:AG$5455,$B2642,'Duel Log'!AH$2:AH$5455,"Draw")</f>
        <v>0</v>
      </c>
      <c r="G2642" s="13" t="n">
        <f aca="false">IFERROR(D2642/C2642,"")</f>
        <v>0</v>
      </c>
    </row>
    <row r="2643" customFormat="false" ht="15" hidden="false" customHeight="true" outlineLevel="0" collapsed="false">
      <c r="A2643" s="7" t="s">
        <v>180</v>
      </c>
      <c r="B2643" s="7" t="s">
        <v>618</v>
      </c>
      <c r="C2643" s="7" t="n">
        <f aca="false">COUNTIFS('Duel Log'!AF$2:AF$5455,$A2643,'Duel Log'!AG$2:AG$5455,$B2643)</f>
        <v>1</v>
      </c>
      <c r="D2643" s="7" t="n">
        <f aca="false">COUNTIFS('Duel Log'!AF$2:AF$5455,$A2643,'Duel Log'!AG$2:AG$5455,$B2643,'Duel Log'!AH$2:AH$5455,"Win")</f>
        <v>0</v>
      </c>
      <c r="E2643" s="7" t="n">
        <f aca="false">COUNTIFS('Duel Log'!AF$2:AF$5455,$A2643,'Duel Log'!AG$2:AG$5455,$B2643,'Duel Log'!AH$2:AH$5455,"Loss")</f>
        <v>1</v>
      </c>
      <c r="F2643" s="7" t="n">
        <f aca="false">COUNTIFS('Duel Log'!AF$2:AF$5455,$A2643,'Duel Log'!AG$2:AG$5455,$B2643,'Duel Log'!AH$2:AH$5455,"Draw")</f>
        <v>0</v>
      </c>
      <c r="G2643" s="13" t="n">
        <f aca="false">IFERROR(D2643/C2643,"")</f>
        <v>0</v>
      </c>
    </row>
    <row r="2644" customFormat="false" ht="15" hidden="false" customHeight="true" outlineLevel="0" collapsed="false">
      <c r="A2644" s="7" t="s">
        <v>180</v>
      </c>
      <c r="B2644" s="7" t="s">
        <v>4121</v>
      </c>
      <c r="C2644" s="7" t="n">
        <f aca="false">COUNTIFS('Duel Log'!AF$2:AF$5455,$A2644,'Duel Log'!AG$2:AG$5455,$B2644)</f>
        <v>2</v>
      </c>
      <c r="D2644" s="7" t="n">
        <f aca="false">COUNTIFS('Duel Log'!AF$2:AF$5455,$A2644,'Duel Log'!AG$2:AG$5455,$B2644,'Duel Log'!AH$2:AH$5455,"Win")</f>
        <v>2</v>
      </c>
      <c r="E2644" s="7" t="n">
        <f aca="false">COUNTIFS('Duel Log'!AF$2:AF$5455,$A2644,'Duel Log'!AG$2:AG$5455,$B2644,'Duel Log'!AH$2:AH$5455,"Loss")</f>
        <v>0</v>
      </c>
      <c r="F2644" s="7" t="n">
        <f aca="false">COUNTIFS('Duel Log'!AF$2:AF$5455,$A2644,'Duel Log'!AG$2:AG$5455,$B2644,'Duel Log'!AH$2:AH$5455,"Draw")</f>
        <v>0</v>
      </c>
      <c r="G2644" s="13" t="n">
        <f aca="false">IFERROR(D2644/C2644,"")</f>
        <v>1</v>
      </c>
    </row>
    <row r="2645" customFormat="false" ht="15" hidden="false" customHeight="true" outlineLevel="0" collapsed="false">
      <c r="A2645" s="7" t="s">
        <v>180</v>
      </c>
      <c r="B2645" s="7" t="s">
        <v>8442</v>
      </c>
      <c r="C2645" s="7" t="n">
        <f aca="false">COUNTIFS('Duel Log'!AF$2:AF$5455,$A2645,'Duel Log'!AG$2:AG$5455,$B2645)</f>
        <v>1</v>
      </c>
      <c r="D2645" s="7" t="n">
        <f aca="false">COUNTIFS('Duel Log'!AF$2:AF$5455,$A2645,'Duel Log'!AG$2:AG$5455,$B2645,'Duel Log'!AH$2:AH$5455,"Win")</f>
        <v>0</v>
      </c>
      <c r="E2645" s="7" t="n">
        <f aca="false">COUNTIFS('Duel Log'!AF$2:AF$5455,$A2645,'Duel Log'!AG$2:AG$5455,$B2645,'Duel Log'!AH$2:AH$5455,"Loss")</f>
        <v>1</v>
      </c>
      <c r="F2645" s="7" t="n">
        <f aca="false">COUNTIFS('Duel Log'!AF$2:AF$5455,$A2645,'Duel Log'!AG$2:AG$5455,$B2645,'Duel Log'!AH$2:AH$5455,"Draw")</f>
        <v>0</v>
      </c>
      <c r="G2645" s="13" t="n">
        <f aca="false">IFERROR(D2645/C2645,"")</f>
        <v>0</v>
      </c>
    </row>
    <row r="2646" customFormat="false" ht="15" hidden="false" customHeight="true" outlineLevel="0" collapsed="false">
      <c r="A2646" s="7" t="s">
        <v>180</v>
      </c>
      <c r="B2646" s="7" t="s">
        <v>1268</v>
      </c>
      <c r="C2646" s="7" t="n">
        <f aca="false">COUNTIFS('Duel Log'!AF$2:AF$5455,$A2646,'Duel Log'!AG$2:AG$5455,$B2646)</f>
        <v>4</v>
      </c>
      <c r="D2646" s="7" t="n">
        <f aca="false">COUNTIFS('Duel Log'!AF$2:AF$5455,$A2646,'Duel Log'!AG$2:AG$5455,$B2646,'Duel Log'!AH$2:AH$5455,"Win")</f>
        <v>2</v>
      </c>
      <c r="E2646" s="7" t="n">
        <f aca="false">COUNTIFS('Duel Log'!AF$2:AF$5455,$A2646,'Duel Log'!AG$2:AG$5455,$B2646,'Duel Log'!AH$2:AH$5455,"Loss")</f>
        <v>2</v>
      </c>
      <c r="F2646" s="7" t="n">
        <f aca="false">COUNTIFS('Duel Log'!AF$2:AF$5455,$A2646,'Duel Log'!AG$2:AG$5455,$B2646,'Duel Log'!AH$2:AH$5455,"Draw")</f>
        <v>0</v>
      </c>
      <c r="G2646" s="13" t="n">
        <f aca="false">IFERROR(D2646/C2646,"")</f>
        <v>0.5</v>
      </c>
    </row>
    <row r="2647" customFormat="false" ht="15" hidden="false" customHeight="true" outlineLevel="0" collapsed="false">
      <c r="A2647" s="7" t="s">
        <v>180</v>
      </c>
      <c r="B2647" s="7" t="s">
        <v>3405</v>
      </c>
      <c r="C2647" s="7" t="n">
        <f aca="false">COUNTIFS('Duel Log'!AF$2:AF$5455,$A2647,'Duel Log'!AG$2:AG$5455,$B2647)</f>
        <v>2</v>
      </c>
      <c r="D2647" s="7" t="n">
        <f aca="false">COUNTIFS('Duel Log'!AF$2:AF$5455,$A2647,'Duel Log'!AG$2:AG$5455,$B2647,'Duel Log'!AH$2:AH$5455,"Win")</f>
        <v>2</v>
      </c>
      <c r="E2647" s="7" t="n">
        <f aca="false">COUNTIFS('Duel Log'!AF$2:AF$5455,$A2647,'Duel Log'!AG$2:AG$5455,$B2647,'Duel Log'!AH$2:AH$5455,"Loss")</f>
        <v>0</v>
      </c>
      <c r="F2647" s="7" t="n">
        <f aca="false">COUNTIFS('Duel Log'!AF$2:AF$5455,$A2647,'Duel Log'!AG$2:AG$5455,$B2647,'Duel Log'!AH$2:AH$5455,"Draw")</f>
        <v>0</v>
      </c>
      <c r="G2647" s="13" t="n">
        <f aca="false">IFERROR(D2647/C2647,"")</f>
        <v>1</v>
      </c>
    </row>
    <row r="2648" customFormat="false" ht="15" hidden="false" customHeight="true" outlineLevel="0" collapsed="false">
      <c r="A2648" s="7" t="s">
        <v>180</v>
      </c>
      <c r="B2648" s="7" t="s">
        <v>8083</v>
      </c>
      <c r="C2648" s="7" t="n">
        <f aca="false">COUNTIFS('Duel Log'!AF$2:AF$5455,$A2648,'Duel Log'!AG$2:AG$5455,$B2648)</f>
        <v>2</v>
      </c>
      <c r="D2648" s="7" t="n">
        <f aca="false">COUNTIFS('Duel Log'!AF$2:AF$5455,$A2648,'Duel Log'!AG$2:AG$5455,$B2648,'Duel Log'!AH$2:AH$5455,"Win")</f>
        <v>2</v>
      </c>
      <c r="E2648" s="7" t="n">
        <f aca="false">COUNTIFS('Duel Log'!AF$2:AF$5455,$A2648,'Duel Log'!AG$2:AG$5455,$B2648,'Duel Log'!AH$2:AH$5455,"Loss")</f>
        <v>0</v>
      </c>
      <c r="F2648" s="7" t="n">
        <f aca="false">COUNTIFS('Duel Log'!AF$2:AF$5455,$A2648,'Duel Log'!AG$2:AG$5455,$B2648,'Duel Log'!AH$2:AH$5455,"Draw")</f>
        <v>0</v>
      </c>
      <c r="G2648" s="13" t="n">
        <f aca="false">IFERROR(D2648/C2648,"")</f>
        <v>1</v>
      </c>
    </row>
    <row r="2649" customFormat="false" ht="15" hidden="false" customHeight="true" outlineLevel="0" collapsed="false">
      <c r="A2649" s="7" t="s">
        <v>180</v>
      </c>
      <c r="B2649" s="7" t="s">
        <v>206</v>
      </c>
      <c r="C2649" s="7" t="n">
        <f aca="false">COUNTIFS('Duel Log'!AF$2:AF$5455,$A2649,'Duel Log'!AG$2:AG$5455,$B2649)</f>
        <v>6</v>
      </c>
      <c r="D2649" s="7" t="n">
        <f aca="false">COUNTIFS('Duel Log'!AF$2:AF$5455,$A2649,'Duel Log'!AG$2:AG$5455,$B2649,'Duel Log'!AH$2:AH$5455,"Win")</f>
        <v>6</v>
      </c>
      <c r="E2649" s="7" t="n">
        <f aca="false">COUNTIFS('Duel Log'!AF$2:AF$5455,$A2649,'Duel Log'!AG$2:AG$5455,$B2649,'Duel Log'!AH$2:AH$5455,"Loss")</f>
        <v>0</v>
      </c>
      <c r="F2649" s="7" t="n">
        <f aca="false">COUNTIFS('Duel Log'!AF$2:AF$5455,$A2649,'Duel Log'!AG$2:AG$5455,$B2649,'Duel Log'!AH$2:AH$5455,"Draw")</f>
        <v>0</v>
      </c>
      <c r="G2649" s="13" t="n">
        <f aca="false">IFERROR(D2649/C2649,"")</f>
        <v>1</v>
      </c>
    </row>
    <row r="2650" customFormat="false" ht="15" hidden="false" customHeight="true" outlineLevel="0" collapsed="false">
      <c r="A2650" s="7" t="s">
        <v>180</v>
      </c>
      <c r="B2650" s="7" t="s">
        <v>285</v>
      </c>
      <c r="C2650" s="7" t="n">
        <f aca="false">COUNTIFS('Duel Log'!AF$2:AF$5455,$A2650,'Duel Log'!AG$2:AG$5455,$B2650)</f>
        <v>2</v>
      </c>
      <c r="D2650" s="7" t="n">
        <f aca="false">COUNTIFS('Duel Log'!AF$2:AF$5455,$A2650,'Duel Log'!AG$2:AG$5455,$B2650,'Duel Log'!AH$2:AH$5455,"Win")</f>
        <v>0</v>
      </c>
      <c r="E2650" s="7" t="n">
        <f aca="false">COUNTIFS('Duel Log'!AF$2:AF$5455,$A2650,'Duel Log'!AG$2:AG$5455,$B2650,'Duel Log'!AH$2:AH$5455,"Loss")</f>
        <v>2</v>
      </c>
      <c r="F2650" s="7" t="n">
        <f aca="false">COUNTIFS('Duel Log'!AF$2:AF$5455,$A2650,'Duel Log'!AG$2:AG$5455,$B2650,'Duel Log'!AH$2:AH$5455,"Draw")</f>
        <v>0</v>
      </c>
      <c r="G2650" s="13" t="n">
        <f aca="false">IFERROR(D2650/C2650,"")</f>
        <v>0</v>
      </c>
    </row>
    <row r="2651" customFormat="false" ht="15" hidden="false" customHeight="true" outlineLevel="0" collapsed="false">
      <c r="A2651" s="7" t="s">
        <v>180</v>
      </c>
      <c r="B2651" s="7" t="s">
        <v>368</v>
      </c>
      <c r="C2651" s="7" t="n">
        <f aca="false">COUNTIFS('Duel Log'!AF$2:AF$5455,$A2651,'Duel Log'!AG$2:AG$5455,$B2651)</f>
        <v>5</v>
      </c>
      <c r="D2651" s="7" t="n">
        <f aca="false">COUNTIFS('Duel Log'!AF$2:AF$5455,$A2651,'Duel Log'!AG$2:AG$5455,$B2651,'Duel Log'!AH$2:AH$5455,"Win")</f>
        <v>5</v>
      </c>
      <c r="E2651" s="7" t="n">
        <f aca="false">COUNTIFS('Duel Log'!AF$2:AF$5455,$A2651,'Duel Log'!AG$2:AG$5455,$B2651,'Duel Log'!AH$2:AH$5455,"Loss")</f>
        <v>0</v>
      </c>
      <c r="F2651" s="7" t="n">
        <f aca="false">COUNTIFS('Duel Log'!AF$2:AF$5455,$A2651,'Duel Log'!AG$2:AG$5455,$B2651,'Duel Log'!AH$2:AH$5455,"Draw")</f>
        <v>0</v>
      </c>
      <c r="G2651" s="13" t="n">
        <f aca="false">IFERROR(D2651/C2651,"")</f>
        <v>1</v>
      </c>
    </row>
    <row r="2652" customFormat="false" ht="15" hidden="false" customHeight="true" outlineLevel="0" collapsed="false">
      <c r="A2652" s="7" t="s">
        <v>180</v>
      </c>
      <c r="B2652" s="7" t="s">
        <v>7650</v>
      </c>
      <c r="C2652" s="7" t="n">
        <f aca="false">COUNTIFS('Duel Log'!AF$2:AF$5455,$A2652,'Duel Log'!AG$2:AG$5455,$B2652)</f>
        <v>1</v>
      </c>
      <c r="D2652" s="7" t="n">
        <f aca="false">COUNTIFS('Duel Log'!AF$2:AF$5455,$A2652,'Duel Log'!AG$2:AG$5455,$B2652,'Duel Log'!AH$2:AH$5455,"Win")</f>
        <v>1</v>
      </c>
      <c r="E2652" s="7" t="n">
        <f aca="false">COUNTIFS('Duel Log'!AF$2:AF$5455,$A2652,'Duel Log'!AG$2:AG$5455,$B2652,'Duel Log'!AH$2:AH$5455,"Loss")</f>
        <v>0</v>
      </c>
      <c r="F2652" s="7" t="n">
        <f aca="false">COUNTIFS('Duel Log'!AF$2:AF$5455,$A2652,'Duel Log'!AG$2:AG$5455,$B2652,'Duel Log'!AH$2:AH$5455,"Draw")</f>
        <v>0</v>
      </c>
      <c r="G2652" s="13" t="n">
        <f aca="false">IFERROR(D2652/C2652,"")</f>
        <v>1</v>
      </c>
    </row>
    <row r="2653" customFormat="false" ht="15" hidden="false" customHeight="true" outlineLevel="0" collapsed="false">
      <c r="A2653" s="7" t="s">
        <v>180</v>
      </c>
      <c r="B2653" s="7" t="s">
        <v>1129</v>
      </c>
      <c r="C2653" s="7" t="n">
        <f aca="false">COUNTIFS('Duel Log'!AF$2:AF$5455,$A2653,'Duel Log'!AG$2:AG$5455,$B2653)</f>
        <v>2</v>
      </c>
      <c r="D2653" s="7" t="n">
        <f aca="false">COUNTIFS('Duel Log'!AF$2:AF$5455,$A2653,'Duel Log'!AG$2:AG$5455,$B2653,'Duel Log'!AH$2:AH$5455,"Win")</f>
        <v>2</v>
      </c>
      <c r="E2653" s="7" t="n">
        <f aca="false">COUNTIFS('Duel Log'!AF$2:AF$5455,$A2653,'Duel Log'!AG$2:AG$5455,$B2653,'Duel Log'!AH$2:AH$5455,"Loss")</f>
        <v>0</v>
      </c>
      <c r="F2653" s="7" t="n">
        <f aca="false">COUNTIFS('Duel Log'!AF$2:AF$5455,$A2653,'Duel Log'!AG$2:AG$5455,$B2653,'Duel Log'!AH$2:AH$5455,"Draw")</f>
        <v>0</v>
      </c>
      <c r="G2653" s="13" t="n">
        <f aca="false">IFERROR(D2653/C2653,"")</f>
        <v>1</v>
      </c>
    </row>
    <row r="2654" customFormat="false" ht="15" hidden="false" customHeight="true" outlineLevel="0" collapsed="false">
      <c r="A2654" s="7" t="s">
        <v>180</v>
      </c>
      <c r="B2654" s="7" t="s">
        <v>1021</v>
      </c>
      <c r="C2654" s="7" t="n">
        <f aca="false">COUNTIFS('Duel Log'!AF$2:AF$5455,$A2654,'Duel Log'!AG$2:AG$5455,$B2654)</f>
        <v>1</v>
      </c>
      <c r="D2654" s="7" t="n">
        <f aca="false">COUNTIFS('Duel Log'!AF$2:AF$5455,$A2654,'Duel Log'!AG$2:AG$5455,$B2654,'Duel Log'!AH$2:AH$5455,"Win")</f>
        <v>1</v>
      </c>
      <c r="E2654" s="7" t="n">
        <f aca="false">COUNTIFS('Duel Log'!AF$2:AF$5455,$A2654,'Duel Log'!AG$2:AG$5455,$B2654,'Duel Log'!AH$2:AH$5455,"Loss")</f>
        <v>0</v>
      </c>
      <c r="F2654" s="7" t="n">
        <f aca="false">COUNTIFS('Duel Log'!AF$2:AF$5455,$A2654,'Duel Log'!AG$2:AG$5455,$B2654,'Duel Log'!AH$2:AH$5455,"Draw")</f>
        <v>0</v>
      </c>
      <c r="G2654" s="13" t="n">
        <f aca="false">IFERROR(D2654/C2654,"")</f>
        <v>1</v>
      </c>
    </row>
    <row r="2655" customFormat="false" ht="15" hidden="false" customHeight="true" outlineLevel="0" collapsed="false">
      <c r="A2655" s="7" t="s">
        <v>180</v>
      </c>
      <c r="B2655" s="7" t="s">
        <v>5961</v>
      </c>
      <c r="C2655" s="7" t="n">
        <f aca="false">COUNTIFS('Duel Log'!AF$2:AF$5455,$A2655,'Duel Log'!AG$2:AG$5455,$B2655)</f>
        <v>1</v>
      </c>
      <c r="D2655" s="7" t="n">
        <f aca="false">COUNTIFS('Duel Log'!AF$2:AF$5455,$A2655,'Duel Log'!AG$2:AG$5455,$B2655,'Duel Log'!AH$2:AH$5455,"Win")</f>
        <v>1</v>
      </c>
      <c r="E2655" s="7" t="n">
        <f aca="false">COUNTIFS('Duel Log'!AF$2:AF$5455,$A2655,'Duel Log'!AG$2:AG$5455,$B2655,'Duel Log'!AH$2:AH$5455,"Loss")</f>
        <v>0</v>
      </c>
      <c r="F2655" s="7" t="n">
        <f aca="false">COUNTIFS('Duel Log'!AF$2:AF$5455,$A2655,'Duel Log'!AG$2:AG$5455,$B2655,'Duel Log'!AH$2:AH$5455,"Draw")</f>
        <v>0</v>
      </c>
      <c r="G2655" s="13" t="n">
        <f aca="false">IFERROR(D2655/C2655,"")</f>
        <v>1</v>
      </c>
    </row>
    <row r="2656" customFormat="false" ht="15" hidden="false" customHeight="true" outlineLevel="0" collapsed="false">
      <c r="A2656" s="7" t="s">
        <v>180</v>
      </c>
      <c r="B2656" s="7" t="s">
        <v>321</v>
      </c>
      <c r="C2656" s="7" t="n">
        <f aca="false">COUNTIFS('Duel Log'!AF$2:AF$5455,$A2656,'Duel Log'!AG$2:AG$5455,$B2656)</f>
        <v>2</v>
      </c>
      <c r="D2656" s="7" t="n">
        <f aca="false">COUNTIFS('Duel Log'!AF$2:AF$5455,$A2656,'Duel Log'!AG$2:AG$5455,$B2656,'Duel Log'!AH$2:AH$5455,"Win")</f>
        <v>0</v>
      </c>
      <c r="E2656" s="7" t="n">
        <f aca="false">COUNTIFS('Duel Log'!AF$2:AF$5455,$A2656,'Duel Log'!AG$2:AG$5455,$B2656,'Duel Log'!AH$2:AH$5455,"Loss")</f>
        <v>2</v>
      </c>
      <c r="F2656" s="7" t="n">
        <f aca="false">COUNTIFS('Duel Log'!AF$2:AF$5455,$A2656,'Duel Log'!AG$2:AG$5455,$B2656,'Duel Log'!AH$2:AH$5455,"Draw")</f>
        <v>0</v>
      </c>
      <c r="G2656" s="13" t="n">
        <f aca="false">IFERROR(D2656/C2656,"")</f>
        <v>0</v>
      </c>
    </row>
    <row r="2657" customFormat="false" ht="15" hidden="false" customHeight="true" outlineLevel="0" collapsed="false">
      <c r="A2657" s="7" t="s">
        <v>180</v>
      </c>
      <c r="B2657" s="7" t="s">
        <v>967</v>
      </c>
      <c r="C2657" s="7" t="n">
        <f aca="false">COUNTIFS('Duel Log'!AF$2:AF$5455,$A2657,'Duel Log'!AG$2:AG$5455,$B2657)</f>
        <v>1</v>
      </c>
      <c r="D2657" s="7" t="n">
        <f aca="false">COUNTIFS('Duel Log'!AF$2:AF$5455,$A2657,'Duel Log'!AG$2:AG$5455,$B2657,'Duel Log'!AH$2:AH$5455,"Win")</f>
        <v>0</v>
      </c>
      <c r="E2657" s="7" t="n">
        <f aca="false">COUNTIFS('Duel Log'!AF$2:AF$5455,$A2657,'Duel Log'!AG$2:AG$5455,$B2657,'Duel Log'!AH$2:AH$5455,"Loss")</f>
        <v>1</v>
      </c>
      <c r="F2657" s="7" t="n">
        <f aca="false">COUNTIFS('Duel Log'!AF$2:AF$5455,$A2657,'Duel Log'!AG$2:AG$5455,$B2657,'Duel Log'!AH$2:AH$5455,"Draw")</f>
        <v>0</v>
      </c>
      <c r="G2657" s="13" t="n">
        <f aca="false">IFERROR(D2657/C2657,"")</f>
        <v>0</v>
      </c>
    </row>
    <row r="2658" customFormat="false" ht="15" hidden="false" customHeight="true" outlineLevel="0" collapsed="false">
      <c r="A2658" s="7" t="s">
        <v>180</v>
      </c>
      <c r="B2658" s="7" t="s">
        <v>1994</v>
      </c>
      <c r="C2658" s="7" t="n">
        <f aca="false">COUNTIFS('Duel Log'!AF$2:AF$5455,$A2658,'Duel Log'!AG$2:AG$5455,$B2658)</f>
        <v>4</v>
      </c>
      <c r="D2658" s="7" t="n">
        <f aca="false">COUNTIFS('Duel Log'!AF$2:AF$5455,$A2658,'Duel Log'!AG$2:AG$5455,$B2658,'Duel Log'!AH$2:AH$5455,"Win")</f>
        <v>2</v>
      </c>
      <c r="E2658" s="7" t="n">
        <f aca="false">COUNTIFS('Duel Log'!AF$2:AF$5455,$A2658,'Duel Log'!AG$2:AG$5455,$B2658,'Duel Log'!AH$2:AH$5455,"Loss")</f>
        <v>2</v>
      </c>
      <c r="F2658" s="7" t="n">
        <f aca="false">COUNTIFS('Duel Log'!AF$2:AF$5455,$A2658,'Duel Log'!AG$2:AG$5455,$B2658,'Duel Log'!AH$2:AH$5455,"Draw")</f>
        <v>0</v>
      </c>
      <c r="G2658" s="13" t="n">
        <f aca="false">IFERROR(D2658/C2658,"")</f>
        <v>0.5</v>
      </c>
    </row>
    <row r="2659" customFormat="false" ht="15" hidden="false" customHeight="true" outlineLevel="0" collapsed="false">
      <c r="A2659" s="7" t="s">
        <v>180</v>
      </c>
      <c r="B2659" s="7" t="s">
        <v>787</v>
      </c>
      <c r="C2659" s="7" t="n">
        <f aca="false">COUNTIFS('Duel Log'!AF$2:AF$5455,$A2659,'Duel Log'!AG$2:AG$5455,$B2659)</f>
        <v>1</v>
      </c>
      <c r="D2659" s="7" t="n">
        <f aca="false">COUNTIFS('Duel Log'!AF$2:AF$5455,$A2659,'Duel Log'!AG$2:AG$5455,$B2659,'Duel Log'!AH$2:AH$5455,"Win")</f>
        <v>1</v>
      </c>
      <c r="E2659" s="7" t="n">
        <f aca="false">COUNTIFS('Duel Log'!AF$2:AF$5455,$A2659,'Duel Log'!AG$2:AG$5455,$B2659,'Duel Log'!AH$2:AH$5455,"Loss")</f>
        <v>0</v>
      </c>
      <c r="F2659" s="7" t="n">
        <f aca="false">COUNTIFS('Duel Log'!AF$2:AF$5455,$A2659,'Duel Log'!AG$2:AG$5455,$B2659,'Duel Log'!AH$2:AH$5455,"Draw")</f>
        <v>0</v>
      </c>
      <c r="G2659" s="13" t="n">
        <f aca="false">IFERROR(D2659/C2659,"")</f>
        <v>1</v>
      </c>
    </row>
    <row r="2660" customFormat="false" ht="15" hidden="false" customHeight="true" outlineLevel="0" collapsed="false">
      <c r="A2660" s="7" t="s">
        <v>180</v>
      </c>
      <c r="B2660" s="7" t="s">
        <v>6577</v>
      </c>
      <c r="C2660" s="7" t="n">
        <f aca="false">COUNTIFS('Duel Log'!AF$2:AF$5455,$A2660,'Duel Log'!AG$2:AG$5455,$B2660)</f>
        <v>1</v>
      </c>
      <c r="D2660" s="7" t="n">
        <f aca="false">COUNTIFS('Duel Log'!AF$2:AF$5455,$A2660,'Duel Log'!AG$2:AG$5455,$B2660,'Duel Log'!AH$2:AH$5455,"Win")</f>
        <v>1</v>
      </c>
      <c r="E2660" s="7" t="n">
        <f aca="false">COUNTIFS('Duel Log'!AF$2:AF$5455,$A2660,'Duel Log'!AG$2:AG$5455,$B2660,'Duel Log'!AH$2:AH$5455,"Loss")</f>
        <v>0</v>
      </c>
      <c r="F2660" s="7" t="n">
        <f aca="false">COUNTIFS('Duel Log'!AF$2:AF$5455,$A2660,'Duel Log'!AG$2:AG$5455,$B2660,'Duel Log'!AH$2:AH$5455,"Draw")</f>
        <v>0</v>
      </c>
      <c r="G2660" s="13" t="n">
        <f aca="false">IFERROR(D2660/C2660,"")</f>
        <v>1</v>
      </c>
    </row>
    <row r="2661" customFormat="false" ht="15" hidden="false" customHeight="true" outlineLevel="0" collapsed="false">
      <c r="A2661" s="7" t="s">
        <v>180</v>
      </c>
      <c r="B2661" s="7" t="s">
        <v>635</v>
      </c>
      <c r="C2661" s="7" t="n">
        <f aca="false">COUNTIFS('Duel Log'!AF$2:AF$5455,$A2661,'Duel Log'!AG$2:AG$5455,$B2661)</f>
        <v>4</v>
      </c>
      <c r="D2661" s="7" t="n">
        <f aca="false">COUNTIFS('Duel Log'!AF$2:AF$5455,$A2661,'Duel Log'!AG$2:AG$5455,$B2661,'Duel Log'!AH$2:AH$5455,"Win")</f>
        <v>1</v>
      </c>
      <c r="E2661" s="7" t="n">
        <f aca="false">COUNTIFS('Duel Log'!AF$2:AF$5455,$A2661,'Duel Log'!AG$2:AG$5455,$B2661,'Duel Log'!AH$2:AH$5455,"Loss")</f>
        <v>3</v>
      </c>
      <c r="F2661" s="7" t="n">
        <f aca="false">COUNTIFS('Duel Log'!AF$2:AF$5455,$A2661,'Duel Log'!AG$2:AG$5455,$B2661,'Duel Log'!AH$2:AH$5455,"Draw")</f>
        <v>0</v>
      </c>
      <c r="G2661" s="13" t="n">
        <f aca="false">IFERROR(D2661/C2661,"")</f>
        <v>0.25</v>
      </c>
    </row>
    <row r="2662" customFormat="false" ht="15" hidden="false" customHeight="true" outlineLevel="0" collapsed="false">
      <c r="A2662" s="7" t="s">
        <v>180</v>
      </c>
      <c r="B2662" s="7" t="s">
        <v>1095</v>
      </c>
      <c r="C2662" s="7" t="n">
        <f aca="false">COUNTIFS('Duel Log'!AF$2:AF$5455,$A2662,'Duel Log'!AG$2:AG$5455,$B2662)</f>
        <v>1</v>
      </c>
      <c r="D2662" s="7" t="n">
        <f aca="false">COUNTIFS('Duel Log'!AF$2:AF$5455,$A2662,'Duel Log'!AG$2:AG$5455,$B2662,'Duel Log'!AH$2:AH$5455,"Win")</f>
        <v>0</v>
      </c>
      <c r="E2662" s="7" t="n">
        <f aca="false">COUNTIFS('Duel Log'!AF$2:AF$5455,$A2662,'Duel Log'!AG$2:AG$5455,$B2662,'Duel Log'!AH$2:AH$5455,"Loss")</f>
        <v>1</v>
      </c>
      <c r="F2662" s="7" t="n">
        <f aca="false">COUNTIFS('Duel Log'!AF$2:AF$5455,$A2662,'Duel Log'!AG$2:AG$5455,$B2662,'Duel Log'!AH$2:AH$5455,"Draw")</f>
        <v>0</v>
      </c>
      <c r="G2662" s="13" t="n">
        <f aca="false">IFERROR(D2662/C2662,"")</f>
        <v>0</v>
      </c>
    </row>
    <row r="2663" customFormat="false" ht="15" hidden="false" customHeight="true" outlineLevel="0" collapsed="false">
      <c r="A2663" s="7" t="s">
        <v>180</v>
      </c>
      <c r="B2663" s="7" t="s">
        <v>850</v>
      </c>
      <c r="C2663" s="7" t="n">
        <f aca="false">COUNTIFS('Duel Log'!AF$2:AF$5455,$A2663,'Duel Log'!AG$2:AG$5455,$B2663)</f>
        <v>2</v>
      </c>
      <c r="D2663" s="7" t="n">
        <f aca="false">COUNTIFS('Duel Log'!AF$2:AF$5455,$A2663,'Duel Log'!AG$2:AG$5455,$B2663,'Duel Log'!AH$2:AH$5455,"Win")</f>
        <v>2</v>
      </c>
      <c r="E2663" s="7" t="n">
        <f aca="false">COUNTIFS('Duel Log'!AF$2:AF$5455,$A2663,'Duel Log'!AG$2:AG$5455,$B2663,'Duel Log'!AH$2:AH$5455,"Loss")</f>
        <v>0</v>
      </c>
      <c r="F2663" s="7" t="n">
        <f aca="false">COUNTIFS('Duel Log'!AF$2:AF$5455,$A2663,'Duel Log'!AG$2:AG$5455,$B2663,'Duel Log'!AH$2:AH$5455,"Draw")</f>
        <v>0</v>
      </c>
      <c r="G2663" s="13" t="n">
        <f aca="false">IFERROR(D2663/C2663,"")</f>
        <v>1</v>
      </c>
    </row>
    <row r="2664" customFormat="false" ht="15" hidden="false" customHeight="true" outlineLevel="0" collapsed="false">
      <c r="A2664" s="7" t="s">
        <v>180</v>
      </c>
      <c r="B2664" s="7" t="s">
        <v>3555</v>
      </c>
      <c r="C2664" s="7" t="n">
        <f aca="false">COUNTIFS('Duel Log'!AF$2:AF$5455,$A2664,'Duel Log'!AG$2:AG$5455,$B2664)</f>
        <v>2</v>
      </c>
      <c r="D2664" s="7" t="n">
        <f aca="false">COUNTIFS('Duel Log'!AF$2:AF$5455,$A2664,'Duel Log'!AG$2:AG$5455,$B2664,'Duel Log'!AH$2:AH$5455,"Win")</f>
        <v>0</v>
      </c>
      <c r="E2664" s="7" t="n">
        <f aca="false">COUNTIFS('Duel Log'!AF$2:AF$5455,$A2664,'Duel Log'!AG$2:AG$5455,$B2664,'Duel Log'!AH$2:AH$5455,"Loss")</f>
        <v>2</v>
      </c>
      <c r="F2664" s="7" t="n">
        <f aca="false">COUNTIFS('Duel Log'!AF$2:AF$5455,$A2664,'Duel Log'!AG$2:AG$5455,$B2664,'Duel Log'!AH$2:AH$5455,"Draw")</f>
        <v>0</v>
      </c>
      <c r="G2664" s="13" t="n">
        <f aca="false">IFERROR(D2664/C2664,"")</f>
        <v>0</v>
      </c>
    </row>
    <row r="2665" customFormat="false" ht="15" hidden="false" customHeight="true" outlineLevel="0" collapsed="false">
      <c r="A2665" s="7" t="s">
        <v>180</v>
      </c>
      <c r="B2665" s="7" t="s">
        <v>2944</v>
      </c>
      <c r="C2665" s="7" t="n">
        <f aca="false">COUNTIFS('Duel Log'!AF$2:AF$5455,$A2665,'Duel Log'!AG$2:AG$5455,$B2665)</f>
        <v>1</v>
      </c>
      <c r="D2665" s="7" t="n">
        <f aca="false">COUNTIFS('Duel Log'!AF$2:AF$5455,$A2665,'Duel Log'!AG$2:AG$5455,$B2665,'Duel Log'!AH$2:AH$5455,"Win")</f>
        <v>0</v>
      </c>
      <c r="E2665" s="7" t="n">
        <f aca="false">COUNTIFS('Duel Log'!AF$2:AF$5455,$A2665,'Duel Log'!AG$2:AG$5455,$B2665,'Duel Log'!AH$2:AH$5455,"Loss")</f>
        <v>1</v>
      </c>
      <c r="F2665" s="7" t="n">
        <f aca="false">COUNTIFS('Duel Log'!AF$2:AF$5455,$A2665,'Duel Log'!AG$2:AG$5455,$B2665,'Duel Log'!AH$2:AH$5455,"Draw")</f>
        <v>0</v>
      </c>
      <c r="G2665" s="13" t="n">
        <f aca="false">IFERROR(D2665/C2665,"")</f>
        <v>0</v>
      </c>
    </row>
    <row r="2666" customFormat="false" ht="15" hidden="false" customHeight="true" outlineLevel="0" collapsed="false">
      <c r="A2666" s="7" t="s">
        <v>180</v>
      </c>
      <c r="B2666" s="7" t="s">
        <v>701</v>
      </c>
      <c r="C2666" s="7" t="n">
        <f aca="false">COUNTIFS('Duel Log'!AF$2:AF$5455,$A2666,'Duel Log'!AG$2:AG$5455,$B2666)</f>
        <v>1</v>
      </c>
      <c r="D2666" s="7" t="n">
        <f aca="false">COUNTIFS('Duel Log'!AF$2:AF$5455,$A2666,'Duel Log'!AG$2:AG$5455,$B2666,'Duel Log'!AH$2:AH$5455,"Win")</f>
        <v>0</v>
      </c>
      <c r="E2666" s="7" t="n">
        <f aca="false">COUNTIFS('Duel Log'!AF$2:AF$5455,$A2666,'Duel Log'!AG$2:AG$5455,$B2666,'Duel Log'!AH$2:AH$5455,"Loss")</f>
        <v>1</v>
      </c>
      <c r="F2666" s="7" t="n">
        <f aca="false">COUNTIFS('Duel Log'!AF$2:AF$5455,$A2666,'Duel Log'!AG$2:AG$5455,$B2666,'Duel Log'!AH$2:AH$5455,"Draw")</f>
        <v>0</v>
      </c>
      <c r="G2666" s="13" t="n">
        <f aca="false">IFERROR(D2666/C2666,"")</f>
        <v>0</v>
      </c>
    </row>
    <row r="2667" customFormat="false" ht="15" hidden="false" customHeight="true" outlineLevel="0" collapsed="false">
      <c r="A2667" s="7" t="s">
        <v>180</v>
      </c>
      <c r="B2667" s="7" t="s">
        <v>526</v>
      </c>
      <c r="C2667" s="7" t="n">
        <f aca="false">COUNTIFS('Duel Log'!AF$2:AF$5455,$A2667,'Duel Log'!AG$2:AG$5455,$B2667)</f>
        <v>2</v>
      </c>
      <c r="D2667" s="7" t="n">
        <f aca="false">COUNTIFS('Duel Log'!AF$2:AF$5455,$A2667,'Duel Log'!AG$2:AG$5455,$B2667,'Duel Log'!AH$2:AH$5455,"Win")</f>
        <v>2</v>
      </c>
      <c r="E2667" s="7" t="n">
        <f aca="false">COUNTIFS('Duel Log'!AF$2:AF$5455,$A2667,'Duel Log'!AG$2:AG$5455,$B2667,'Duel Log'!AH$2:AH$5455,"Loss")</f>
        <v>0</v>
      </c>
      <c r="F2667" s="7" t="n">
        <f aca="false">COUNTIFS('Duel Log'!AF$2:AF$5455,$A2667,'Duel Log'!AG$2:AG$5455,$B2667,'Duel Log'!AH$2:AH$5455,"Draw")</f>
        <v>0</v>
      </c>
      <c r="G2667" s="13" t="n">
        <f aca="false">IFERROR(D2667/C2667,"")</f>
        <v>1</v>
      </c>
    </row>
    <row r="2668" customFormat="false" ht="15" hidden="false" customHeight="true" outlineLevel="0" collapsed="false">
      <c r="A2668" s="7" t="s">
        <v>180</v>
      </c>
      <c r="B2668" s="7" t="s">
        <v>1275</v>
      </c>
      <c r="C2668" s="7" t="n">
        <f aca="false">COUNTIFS('Duel Log'!AF$2:AF$5455,$A2668,'Duel Log'!AG$2:AG$5455,$B2668)</f>
        <v>2</v>
      </c>
      <c r="D2668" s="7" t="n">
        <f aca="false">COUNTIFS('Duel Log'!AF$2:AF$5455,$A2668,'Duel Log'!AG$2:AG$5455,$B2668,'Duel Log'!AH$2:AH$5455,"Win")</f>
        <v>0</v>
      </c>
      <c r="E2668" s="7" t="n">
        <f aca="false">COUNTIFS('Duel Log'!AF$2:AF$5455,$A2668,'Duel Log'!AG$2:AG$5455,$B2668,'Duel Log'!AH$2:AH$5455,"Loss")</f>
        <v>2</v>
      </c>
      <c r="F2668" s="7" t="n">
        <f aca="false">COUNTIFS('Duel Log'!AF$2:AF$5455,$A2668,'Duel Log'!AG$2:AG$5455,$B2668,'Duel Log'!AH$2:AH$5455,"Draw")</f>
        <v>0</v>
      </c>
      <c r="G2668" s="13" t="n">
        <f aca="false">IFERROR(D2668/C2668,"")</f>
        <v>0</v>
      </c>
    </row>
    <row r="2669" customFormat="false" ht="15" hidden="false" customHeight="true" outlineLevel="0" collapsed="false">
      <c r="A2669" s="7" t="s">
        <v>180</v>
      </c>
      <c r="B2669" s="7" t="s">
        <v>6365</v>
      </c>
      <c r="C2669" s="7" t="n">
        <f aca="false">COUNTIFS('Duel Log'!AF$2:AF$5455,$A2669,'Duel Log'!AG$2:AG$5455,$B2669)</f>
        <v>2</v>
      </c>
      <c r="D2669" s="7" t="n">
        <f aca="false">COUNTIFS('Duel Log'!AF$2:AF$5455,$A2669,'Duel Log'!AG$2:AG$5455,$B2669,'Duel Log'!AH$2:AH$5455,"Win")</f>
        <v>2</v>
      </c>
      <c r="E2669" s="7" t="n">
        <f aca="false">COUNTIFS('Duel Log'!AF$2:AF$5455,$A2669,'Duel Log'!AG$2:AG$5455,$B2669,'Duel Log'!AH$2:AH$5455,"Loss")</f>
        <v>0</v>
      </c>
      <c r="F2669" s="7" t="n">
        <f aca="false">COUNTIFS('Duel Log'!AF$2:AF$5455,$A2669,'Duel Log'!AG$2:AG$5455,$B2669,'Duel Log'!AH$2:AH$5455,"Draw")</f>
        <v>0</v>
      </c>
      <c r="G2669" s="13" t="n">
        <f aca="false">IFERROR(D2669/C2669,"")</f>
        <v>1</v>
      </c>
    </row>
    <row r="2670" customFormat="false" ht="15" hidden="false" customHeight="true" outlineLevel="0" collapsed="false">
      <c r="A2670" s="7" t="s">
        <v>180</v>
      </c>
      <c r="B2670" s="7" t="s">
        <v>7493</v>
      </c>
      <c r="C2670" s="7" t="n">
        <f aca="false">COUNTIFS('Duel Log'!AF$2:AF$5455,$A2670,'Duel Log'!AG$2:AG$5455,$B2670)</f>
        <v>1</v>
      </c>
      <c r="D2670" s="7" t="n">
        <f aca="false">COUNTIFS('Duel Log'!AF$2:AF$5455,$A2670,'Duel Log'!AG$2:AG$5455,$B2670,'Duel Log'!AH$2:AH$5455,"Win")</f>
        <v>1</v>
      </c>
      <c r="E2670" s="7" t="n">
        <f aca="false">COUNTIFS('Duel Log'!AF$2:AF$5455,$A2670,'Duel Log'!AG$2:AG$5455,$B2670,'Duel Log'!AH$2:AH$5455,"Loss")</f>
        <v>0</v>
      </c>
      <c r="F2670" s="7" t="n">
        <f aca="false">COUNTIFS('Duel Log'!AF$2:AF$5455,$A2670,'Duel Log'!AG$2:AG$5455,$B2670,'Duel Log'!AH$2:AH$5455,"Draw")</f>
        <v>0</v>
      </c>
      <c r="G2670" s="13" t="n">
        <f aca="false">IFERROR(D2670/C2670,"")</f>
        <v>1</v>
      </c>
    </row>
    <row r="2671" customFormat="false" ht="15" hidden="false" customHeight="true" outlineLevel="0" collapsed="false">
      <c r="A2671" s="7" t="s">
        <v>180</v>
      </c>
      <c r="B2671" s="7" t="s">
        <v>377</v>
      </c>
      <c r="C2671" s="7" t="n">
        <f aca="false">COUNTIFS('Duel Log'!AF$2:AF$5455,$A2671,'Duel Log'!AG$2:AG$5455,$B2671)</f>
        <v>2</v>
      </c>
      <c r="D2671" s="7" t="n">
        <f aca="false">COUNTIFS('Duel Log'!AF$2:AF$5455,$A2671,'Duel Log'!AG$2:AG$5455,$B2671,'Duel Log'!AH$2:AH$5455,"Win")</f>
        <v>0</v>
      </c>
      <c r="E2671" s="7" t="n">
        <f aca="false">COUNTIFS('Duel Log'!AF$2:AF$5455,$A2671,'Duel Log'!AG$2:AG$5455,$B2671,'Duel Log'!AH$2:AH$5455,"Loss")</f>
        <v>2</v>
      </c>
      <c r="F2671" s="7" t="n">
        <f aca="false">COUNTIFS('Duel Log'!AF$2:AF$5455,$A2671,'Duel Log'!AG$2:AG$5455,$B2671,'Duel Log'!AH$2:AH$5455,"Draw")</f>
        <v>0</v>
      </c>
      <c r="G2671" s="13" t="n">
        <f aca="false">IFERROR(D2671/C2671,"")</f>
        <v>0</v>
      </c>
    </row>
    <row r="2672" customFormat="false" ht="15" hidden="false" customHeight="true" outlineLevel="0" collapsed="false">
      <c r="A2672" s="7" t="s">
        <v>180</v>
      </c>
      <c r="B2672" s="7" t="s">
        <v>3233</v>
      </c>
      <c r="C2672" s="7" t="n">
        <f aca="false">COUNTIFS('Duel Log'!AF$2:AF$5455,$A2672,'Duel Log'!AG$2:AG$5455,$B2672)</f>
        <v>2</v>
      </c>
      <c r="D2672" s="7" t="n">
        <f aca="false">COUNTIFS('Duel Log'!AF$2:AF$5455,$A2672,'Duel Log'!AG$2:AG$5455,$B2672,'Duel Log'!AH$2:AH$5455,"Win")</f>
        <v>2</v>
      </c>
      <c r="E2672" s="7" t="n">
        <f aca="false">COUNTIFS('Duel Log'!AF$2:AF$5455,$A2672,'Duel Log'!AG$2:AG$5455,$B2672,'Duel Log'!AH$2:AH$5455,"Loss")</f>
        <v>0</v>
      </c>
      <c r="F2672" s="7" t="n">
        <f aca="false">COUNTIFS('Duel Log'!AF$2:AF$5455,$A2672,'Duel Log'!AG$2:AG$5455,$B2672,'Duel Log'!AH$2:AH$5455,"Draw")</f>
        <v>0</v>
      </c>
      <c r="G2672" s="13" t="n">
        <f aca="false">IFERROR(D2672/C2672,"")</f>
        <v>1</v>
      </c>
    </row>
    <row r="2673" customFormat="false" ht="15" hidden="false" customHeight="true" outlineLevel="0" collapsed="false">
      <c r="A2673" s="7" t="s">
        <v>180</v>
      </c>
      <c r="B2673" s="7" t="s">
        <v>267</v>
      </c>
      <c r="C2673" s="7" t="n">
        <f aca="false">COUNTIFS('Duel Log'!AF$2:AF$5455,$A2673,'Duel Log'!AG$2:AG$5455,$B2673)</f>
        <v>2</v>
      </c>
      <c r="D2673" s="7" t="n">
        <f aca="false">COUNTIFS('Duel Log'!AF$2:AF$5455,$A2673,'Duel Log'!AG$2:AG$5455,$B2673,'Duel Log'!AH$2:AH$5455,"Win")</f>
        <v>2</v>
      </c>
      <c r="E2673" s="7" t="n">
        <f aca="false">COUNTIFS('Duel Log'!AF$2:AF$5455,$A2673,'Duel Log'!AG$2:AG$5455,$B2673,'Duel Log'!AH$2:AH$5455,"Loss")</f>
        <v>0</v>
      </c>
      <c r="F2673" s="7" t="n">
        <f aca="false">COUNTIFS('Duel Log'!AF$2:AF$5455,$A2673,'Duel Log'!AG$2:AG$5455,$B2673,'Duel Log'!AH$2:AH$5455,"Draw")</f>
        <v>0</v>
      </c>
      <c r="G2673" s="13" t="n">
        <f aca="false">IFERROR(D2673/C2673,"")</f>
        <v>1</v>
      </c>
    </row>
    <row r="2674" customFormat="false" ht="15" hidden="false" customHeight="true" outlineLevel="0" collapsed="false">
      <c r="A2674" s="7" t="s">
        <v>180</v>
      </c>
      <c r="B2674" s="7" t="s">
        <v>1001</v>
      </c>
      <c r="C2674" s="7" t="n">
        <f aca="false">COUNTIFS('Duel Log'!AF$2:AF$5455,$A2674,'Duel Log'!AG$2:AG$5455,$B2674)</f>
        <v>3</v>
      </c>
      <c r="D2674" s="7" t="n">
        <f aca="false">COUNTIFS('Duel Log'!AF$2:AF$5455,$A2674,'Duel Log'!AG$2:AG$5455,$B2674,'Duel Log'!AH$2:AH$5455,"Win")</f>
        <v>2</v>
      </c>
      <c r="E2674" s="7" t="n">
        <f aca="false">COUNTIFS('Duel Log'!AF$2:AF$5455,$A2674,'Duel Log'!AG$2:AG$5455,$B2674,'Duel Log'!AH$2:AH$5455,"Loss")</f>
        <v>1</v>
      </c>
      <c r="F2674" s="7" t="n">
        <f aca="false">COUNTIFS('Duel Log'!AF$2:AF$5455,$A2674,'Duel Log'!AG$2:AG$5455,$B2674,'Duel Log'!AH$2:AH$5455,"Draw")</f>
        <v>0</v>
      </c>
      <c r="G2674" s="13" t="n">
        <f aca="false">IFERROR(D2674/C2674,"")</f>
        <v>0.666666666666667</v>
      </c>
    </row>
    <row r="2675" customFormat="false" ht="15" hidden="false" customHeight="true" outlineLevel="0" collapsed="false">
      <c r="A2675" s="7" t="s">
        <v>180</v>
      </c>
      <c r="B2675" s="7" t="s">
        <v>494</v>
      </c>
      <c r="C2675" s="7" t="n">
        <f aca="false">COUNTIFS('Duel Log'!AF$2:AF$5455,$A2675,'Duel Log'!AG$2:AG$5455,$B2675)</f>
        <v>1</v>
      </c>
      <c r="D2675" s="7" t="n">
        <f aca="false">COUNTIFS('Duel Log'!AF$2:AF$5455,$A2675,'Duel Log'!AG$2:AG$5455,$B2675,'Duel Log'!AH$2:AH$5455,"Win")</f>
        <v>1</v>
      </c>
      <c r="E2675" s="7" t="n">
        <f aca="false">COUNTIFS('Duel Log'!AF$2:AF$5455,$A2675,'Duel Log'!AG$2:AG$5455,$B2675,'Duel Log'!AH$2:AH$5455,"Loss")</f>
        <v>0</v>
      </c>
      <c r="F2675" s="7" t="n">
        <f aca="false">COUNTIFS('Duel Log'!AF$2:AF$5455,$A2675,'Duel Log'!AG$2:AG$5455,$B2675,'Duel Log'!AH$2:AH$5455,"Draw")</f>
        <v>0</v>
      </c>
      <c r="G2675" s="13" t="n">
        <f aca="false">IFERROR(D2675/C2675,"")</f>
        <v>1</v>
      </c>
    </row>
    <row r="2676" customFormat="false" ht="15" hidden="false" customHeight="true" outlineLevel="0" collapsed="false">
      <c r="A2676" s="7" t="s">
        <v>180</v>
      </c>
      <c r="B2676" s="7" t="s">
        <v>825</v>
      </c>
      <c r="C2676" s="7" t="n">
        <f aca="false">COUNTIFS('Duel Log'!AF$2:AF$5455,$A2676,'Duel Log'!AG$2:AG$5455,$B2676)</f>
        <v>2</v>
      </c>
      <c r="D2676" s="7" t="n">
        <f aca="false">COUNTIFS('Duel Log'!AF$2:AF$5455,$A2676,'Duel Log'!AG$2:AG$5455,$B2676,'Duel Log'!AH$2:AH$5455,"Win")</f>
        <v>0</v>
      </c>
      <c r="E2676" s="7" t="n">
        <f aca="false">COUNTIFS('Duel Log'!AF$2:AF$5455,$A2676,'Duel Log'!AG$2:AG$5455,$B2676,'Duel Log'!AH$2:AH$5455,"Loss")</f>
        <v>2</v>
      </c>
      <c r="F2676" s="7" t="n">
        <f aca="false">COUNTIFS('Duel Log'!AF$2:AF$5455,$A2676,'Duel Log'!AG$2:AG$5455,$B2676,'Duel Log'!AH$2:AH$5455,"Draw")</f>
        <v>0</v>
      </c>
      <c r="G2676" s="13" t="n">
        <f aca="false">IFERROR(D2676/C2676,"")</f>
        <v>0</v>
      </c>
    </row>
    <row r="2677" customFormat="false" ht="15" hidden="false" customHeight="true" outlineLevel="0" collapsed="false">
      <c r="A2677" s="7" t="s">
        <v>2537</v>
      </c>
      <c r="B2677" s="7" t="s">
        <v>2536</v>
      </c>
      <c r="C2677" s="7" t="n">
        <f aca="false">COUNTIFS('Duel Log'!AF$2:AF$5455,$A2677,'Duel Log'!AG$2:AG$5455,$B2677)</f>
        <v>1</v>
      </c>
      <c r="D2677" s="7" t="n">
        <f aca="false">COUNTIFS('Duel Log'!AF$2:AF$5455,$A2677,'Duel Log'!AG$2:AG$5455,$B2677,'Duel Log'!AH$2:AH$5455,"Win")</f>
        <v>0</v>
      </c>
      <c r="E2677" s="7" t="n">
        <f aca="false">COUNTIFS('Duel Log'!AF$2:AF$5455,$A2677,'Duel Log'!AG$2:AG$5455,$B2677,'Duel Log'!AH$2:AH$5455,"Loss")</f>
        <v>1</v>
      </c>
      <c r="F2677" s="7" t="n">
        <f aca="false">COUNTIFS('Duel Log'!AF$2:AF$5455,$A2677,'Duel Log'!AG$2:AG$5455,$B2677,'Duel Log'!AH$2:AH$5455,"Draw")</f>
        <v>0</v>
      </c>
      <c r="G2677" s="13" t="n">
        <f aca="false">IFERROR(D2677/C2677,"")</f>
        <v>0</v>
      </c>
    </row>
    <row r="2678" customFormat="false" ht="15" hidden="false" customHeight="true" outlineLevel="0" collapsed="false">
      <c r="A2678" s="7" t="s">
        <v>2537</v>
      </c>
      <c r="B2678" s="7" t="s">
        <v>7443</v>
      </c>
      <c r="C2678" s="7" t="n">
        <f aca="false">COUNTIFS('Duel Log'!AF$2:AF$5455,$A2678,'Duel Log'!AG$2:AG$5455,$B2678)</f>
        <v>2</v>
      </c>
      <c r="D2678" s="7" t="n">
        <f aca="false">COUNTIFS('Duel Log'!AF$2:AF$5455,$A2678,'Duel Log'!AG$2:AG$5455,$B2678,'Duel Log'!AH$2:AH$5455,"Win")</f>
        <v>0</v>
      </c>
      <c r="E2678" s="7" t="n">
        <f aca="false">COUNTIFS('Duel Log'!AF$2:AF$5455,$A2678,'Duel Log'!AG$2:AG$5455,$B2678,'Duel Log'!AH$2:AH$5455,"Loss")</f>
        <v>2</v>
      </c>
      <c r="F2678" s="7" t="n">
        <f aca="false">COUNTIFS('Duel Log'!AF$2:AF$5455,$A2678,'Duel Log'!AG$2:AG$5455,$B2678,'Duel Log'!AH$2:AH$5455,"Draw")</f>
        <v>0</v>
      </c>
      <c r="G2678" s="13" t="n">
        <f aca="false">IFERROR(D2678/C2678,"")</f>
        <v>0</v>
      </c>
    </row>
    <row r="2679" customFormat="false" ht="15" hidden="false" customHeight="true" outlineLevel="0" collapsed="false">
      <c r="A2679" s="7" t="s">
        <v>1467</v>
      </c>
      <c r="B2679" s="7" t="s">
        <v>206</v>
      </c>
      <c r="C2679" s="7" t="n">
        <f aca="false">COUNTIFS('Duel Log'!AF$2:AF$5455,$A2679,'Duel Log'!AG$2:AG$5455,$B2679)</f>
        <v>1</v>
      </c>
      <c r="D2679" s="7" t="n">
        <f aca="false">COUNTIFS('Duel Log'!AF$2:AF$5455,$A2679,'Duel Log'!AG$2:AG$5455,$B2679,'Duel Log'!AH$2:AH$5455,"Win")</f>
        <v>0</v>
      </c>
      <c r="E2679" s="7" t="n">
        <f aca="false">COUNTIFS('Duel Log'!AF$2:AF$5455,$A2679,'Duel Log'!AG$2:AG$5455,$B2679,'Duel Log'!AH$2:AH$5455,"Loss")</f>
        <v>1</v>
      </c>
      <c r="F2679" s="7" t="n">
        <f aca="false">COUNTIFS('Duel Log'!AF$2:AF$5455,$A2679,'Duel Log'!AG$2:AG$5455,$B2679,'Duel Log'!AH$2:AH$5455,"Draw")</f>
        <v>0</v>
      </c>
      <c r="G2679" s="13" t="n">
        <f aca="false">IFERROR(D2679/C2679,"")</f>
        <v>0</v>
      </c>
    </row>
    <row r="2680" customFormat="false" ht="15" hidden="false" customHeight="true" outlineLevel="0" collapsed="false">
      <c r="A2680" s="7" t="s">
        <v>1467</v>
      </c>
      <c r="B2680" s="7" t="s">
        <v>1178</v>
      </c>
      <c r="C2680" s="7" t="n">
        <f aca="false">COUNTIFS('Duel Log'!AF$2:AF$5455,$A2680,'Duel Log'!AG$2:AG$5455,$B2680)</f>
        <v>1</v>
      </c>
      <c r="D2680" s="7" t="n">
        <f aca="false">COUNTIFS('Duel Log'!AF$2:AF$5455,$A2680,'Duel Log'!AG$2:AG$5455,$B2680,'Duel Log'!AH$2:AH$5455,"Win")</f>
        <v>1</v>
      </c>
      <c r="E2680" s="7" t="n">
        <f aca="false">COUNTIFS('Duel Log'!AF$2:AF$5455,$A2680,'Duel Log'!AG$2:AG$5455,$B2680,'Duel Log'!AH$2:AH$5455,"Loss")</f>
        <v>0</v>
      </c>
      <c r="F2680" s="7" t="n">
        <f aca="false">COUNTIFS('Duel Log'!AF$2:AF$5455,$A2680,'Duel Log'!AG$2:AG$5455,$B2680,'Duel Log'!AH$2:AH$5455,"Draw")</f>
        <v>0</v>
      </c>
      <c r="G2680" s="13" t="n">
        <f aca="false">IFERROR(D2680/C2680,"")</f>
        <v>1</v>
      </c>
    </row>
    <row r="2681" customFormat="false" ht="15" hidden="false" customHeight="true" outlineLevel="0" collapsed="false">
      <c r="A2681" s="7" t="s">
        <v>7934</v>
      </c>
      <c r="B2681" s="7" t="s">
        <v>7933</v>
      </c>
      <c r="C2681" s="7" t="n">
        <f aca="false">COUNTIFS('Duel Log'!AF$2:AF$5455,$A2681,'Duel Log'!AG$2:AG$5455,$B2681)</f>
        <v>2</v>
      </c>
      <c r="D2681" s="7" t="n">
        <f aca="false">COUNTIFS('Duel Log'!AF$2:AF$5455,$A2681,'Duel Log'!AG$2:AG$5455,$B2681,'Duel Log'!AH$2:AH$5455,"Win")</f>
        <v>0</v>
      </c>
      <c r="E2681" s="7" t="n">
        <f aca="false">COUNTIFS('Duel Log'!AF$2:AF$5455,$A2681,'Duel Log'!AG$2:AG$5455,$B2681,'Duel Log'!AH$2:AH$5455,"Loss")</f>
        <v>2</v>
      </c>
      <c r="F2681" s="7" t="n">
        <f aca="false">COUNTIFS('Duel Log'!AF$2:AF$5455,$A2681,'Duel Log'!AG$2:AG$5455,$B2681,'Duel Log'!AH$2:AH$5455,"Draw")</f>
        <v>0</v>
      </c>
      <c r="G2681" s="13" t="n">
        <f aca="false">IFERROR(D2681/C2681,"")</f>
        <v>0</v>
      </c>
    </row>
    <row r="2682" customFormat="false" ht="15" hidden="false" customHeight="true" outlineLevel="0" collapsed="false">
      <c r="A2682" s="7" t="s">
        <v>589</v>
      </c>
      <c r="B2682" s="7" t="s">
        <v>3427</v>
      </c>
      <c r="C2682" s="7" t="n">
        <f aca="false">COUNTIFS('Duel Log'!AF$2:AF$5455,$A2682,'Duel Log'!AG$2:AG$5455,$B2682)</f>
        <v>1</v>
      </c>
      <c r="D2682" s="7" t="n">
        <f aca="false">COUNTIFS('Duel Log'!AF$2:AF$5455,$A2682,'Duel Log'!AG$2:AG$5455,$B2682,'Duel Log'!AH$2:AH$5455,"Win")</f>
        <v>1</v>
      </c>
      <c r="E2682" s="7" t="n">
        <f aca="false">COUNTIFS('Duel Log'!AF$2:AF$5455,$A2682,'Duel Log'!AG$2:AG$5455,$B2682,'Duel Log'!AH$2:AH$5455,"Loss")</f>
        <v>0</v>
      </c>
      <c r="F2682" s="7" t="n">
        <f aca="false">COUNTIFS('Duel Log'!AF$2:AF$5455,$A2682,'Duel Log'!AG$2:AG$5455,$B2682,'Duel Log'!AH$2:AH$5455,"Draw")</f>
        <v>0</v>
      </c>
      <c r="G2682" s="13" t="n">
        <f aca="false">IFERROR(D2682/C2682,"")</f>
        <v>1</v>
      </c>
    </row>
    <row r="2683" customFormat="false" ht="15" hidden="false" customHeight="true" outlineLevel="0" collapsed="false">
      <c r="A2683" s="7" t="s">
        <v>589</v>
      </c>
      <c r="B2683" s="7" t="s">
        <v>859</v>
      </c>
      <c r="C2683" s="7" t="n">
        <f aca="false">COUNTIFS('Duel Log'!AF$2:AF$5455,$A2683,'Duel Log'!AG$2:AG$5455,$B2683)</f>
        <v>2</v>
      </c>
      <c r="D2683" s="7" t="n">
        <f aca="false">COUNTIFS('Duel Log'!AF$2:AF$5455,$A2683,'Duel Log'!AG$2:AG$5455,$B2683,'Duel Log'!AH$2:AH$5455,"Win")</f>
        <v>2</v>
      </c>
      <c r="E2683" s="7" t="n">
        <f aca="false">COUNTIFS('Duel Log'!AF$2:AF$5455,$A2683,'Duel Log'!AG$2:AG$5455,$B2683,'Duel Log'!AH$2:AH$5455,"Loss")</f>
        <v>0</v>
      </c>
      <c r="F2683" s="7" t="n">
        <f aca="false">COUNTIFS('Duel Log'!AF$2:AF$5455,$A2683,'Duel Log'!AG$2:AG$5455,$B2683,'Duel Log'!AH$2:AH$5455,"Draw")</f>
        <v>0</v>
      </c>
      <c r="G2683" s="13" t="n">
        <f aca="false">IFERROR(D2683/C2683,"")</f>
        <v>1</v>
      </c>
    </row>
    <row r="2684" customFormat="false" ht="15" hidden="false" customHeight="true" outlineLevel="0" collapsed="false">
      <c r="A2684" s="7" t="s">
        <v>589</v>
      </c>
      <c r="B2684" s="7" t="s">
        <v>206</v>
      </c>
      <c r="C2684" s="7" t="n">
        <f aca="false">COUNTIFS('Duel Log'!AF$2:AF$5455,$A2684,'Duel Log'!AG$2:AG$5455,$B2684)</f>
        <v>1</v>
      </c>
      <c r="D2684" s="7" t="n">
        <f aca="false">COUNTIFS('Duel Log'!AF$2:AF$5455,$A2684,'Duel Log'!AG$2:AG$5455,$B2684,'Duel Log'!AH$2:AH$5455,"Win")</f>
        <v>0</v>
      </c>
      <c r="E2684" s="7" t="n">
        <f aca="false">COUNTIFS('Duel Log'!AF$2:AF$5455,$A2684,'Duel Log'!AG$2:AG$5455,$B2684,'Duel Log'!AH$2:AH$5455,"Loss")</f>
        <v>1</v>
      </c>
      <c r="F2684" s="7" t="n">
        <f aca="false">COUNTIFS('Duel Log'!AF$2:AF$5455,$A2684,'Duel Log'!AG$2:AG$5455,$B2684,'Duel Log'!AH$2:AH$5455,"Draw")</f>
        <v>0</v>
      </c>
      <c r="G2684" s="13" t="n">
        <f aca="false">IFERROR(D2684/C2684,"")</f>
        <v>0</v>
      </c>
    </row>
    <row r="2685" customFormat="false" ht="15" hidden="false" customHeight="true" outlineLevel="0" collapsed="false">
      <c r="A2685" s="7" t="s">
        <v>589</v>
      </c>
      <c r="B2685" s="7" t="s">
        <v>7644</v>
      </c>
      <c r="C2685" s="7" t="n">
        <f aca="false">COUNTIFS('Duel Log'!AF$2:AF$5455,$A2685,'Duel Log'!AG$2:AG$5455,$B2685)</f>
        <v>1</v>
      </c>
      <c r="D2685" s="7" t="n">
        <f aca="false">COUNTIFS('Duel Log'!AF$2:AF$5455,$A2685,'Duel Log'!AG$2:AG$5455,$B2685,'Duel Log'!AH$2:AH$5455,"Win")</f>
        <v>0</v>
      </c>
      <c r="E2685" s="7" t="n">
        <f aca="false">COUNTIFS('Duel Log'!AF$2:AF$5455,$A2685,'Duel Log'!AG$2:AG$5455,$B2685,'Duel Log'!AH$2:AH$5455,"Loss")</f>
        <v>1</v>
      </c>
      <c r="F2685" s="7" t="n">
        <f aca="false">COUNTIFS('Duel Log'!AF$2:AF$5455,$A2685,'Duel Log'!AG$2:AG$5455,$B2685,'Duel Log'!AH$2:AH$5455,"Draw")</f>
        <v>0</v>
      </c>
      <c r="G2685" s="13" t="n">
        <f aca="false">IFERROR(D2685/C2685,"")</f>
        <v>0</v>
      </c>
    </row>
    <row r="2686" customFormat="false" ht="15" hidden="false" customHeight="true" outlineLevel="0" collapsed="false">
      <c r="A2686" s="7" t="s">
        <v>589</v>
      </c>
      <c r="B2686" s="7" t="s">
        <v>1820</v>
      </c>
      <c r="C2686" s="7" t="n">
        <f aca="false">COUNTIFS('Duel Log'!AF$2:AF$5455,$A2686,'Duel Log'!AG$2:AG$5455,$B2686)</f>
        <v>1</v>
      </c>
      <c r="D2686" s="7" t="n">
        <f aca="false">COUNTIFS('Duel Log'!AF$2:AF$5455,$A2686,'Duel Log'!AG$2:AG$5455,$B2686,'Duel Log'!AH$2:AH$5455,"Win")</f>
        <v>1</v>
      </c>
      <c r="E2686" s="7" t="n">
        <f aca="false">COUNTIFS('Duel Log'!AF$2:AF$5455,$A2686,'Duel Log'!AG$2:AG$5455,$B2686,'Duel Log'!AH$2:AH$5455,"Loss")</f>
        <v>0</v>
      </c>
      <c r="F2686" s="7" t="n">
        <f aca="false">COUNTIFS('Duel Log'!AF$2:AF$5455,$A2686,'Duel Log'!AG$2:AG$5455,$B2686,'Duel Log'!AH$2:AH$5455,"Draw")</f>
        <v>0</v>
      </c>
      <c r="G2686" s="13" t="n">
        <f aca="false">IFERROR(D2686/C2686,"")</f>
        <v>1</v>
      </c>
    </row>
    <row r="2687" customFormat="false" ht="15" hidden="false" customHeight="true" outlineLevel="0" collapsed="false">
      <c r="A2687" s="7" t="s">
        <v>589</v>
      </c>
      <c r="B2687" s="7" t="s">
        <v>259</v>
      </c>
      <c r="C2687" s="7" t="n">
        <f aca="false">COUNTIFS('Duel Log'!AF$2:AF$5455,$A2687,'Duel Log'!AG$2:AG$5455,$B2687)</f>
        <v>1</v>
      </c>
      <c r="D2687" s="7" t="n">
        <f aca="false">COUNTIFS('Duel Log'!AF$2:AF$5455,$A2687,'Duel Log'!AG$2:AG$5455,$B2687,'Duel Log'!AH$2:AH$5455,"Win")</f>
        <v>1</v>
      </c>
      <c r="E2687" s="7" t="n">
        <f aca="false">COUNTIFS('Duel Log'!AF$2:AF$5455,$A2687,'Duel Log'!AG$2:AG$5455,$B2687,'Duel Log'!AH$2:AH$5455,"Loss")</f>
        <v>0</v>
      </c>
      <c r="F2687" s="7" t="n">
        <f aca="false">COUNTIFS('Duel Log'!AF$2:AF$5455,$A2687,'Duel Log'!AG$2:AG$5455,$B2687,'Duel Log'!AH$2:AH$5455,"Draw")</f>
        <v>0</v>
      </c>
      <c r="G2687" s="13" t="n">
        <f aca="false">IFERROR(D2687/C2687,"")</f>
        <v>1</v>
      </c>
    </row>
    <row r="2688" customFormat="false" ht="15" hidden="false" customHeight="true" outlineLevel="0" collapsed="false">
      <c r="A2688" s="7" t="s">
        <v>898</v>
      </c>
      <c r="B2688" s="7" t="s">
        <v>668</v>
      </c>
      <c r="C2688" s="7" t="n">
        <f aca="false">COUNTIFS('Duel Log'!AF$2:AF$5455,$A2688,'Duel Log'!AG$2:AG$5455,$B2688)</f>
        <v>2</v>
      </c>
      <c r="D2688" s="7" t="n">
        <f aca="false">COUNTIFS('Duel Log'!AF$2:AF$5455,$A2688,'Duel Log'!AG$2:AG$5455,$B2688,'Duel Log'!AH$2:AH$5455,"Win")</f>
        <v>2</v>
      </c>
      <c r="E2688" s="7" t="n">
        <f aca="false">COUNTIFS('Duel Log'!AF$2:AF$5455,$A2688,'Duel Log'!AG$2:AG$5455,$B2688,'Duel Log'!AH$2:AH$5455,"Loss")</f>
        <v>0</v>
      </c>
      <c r="F2688" s="7" t="n">
        <f aca="false">COUNTIFS('Duel Log'!AF$2:AF$5455,$A2688,'Duel Log'!AG$2:AG$5455,$B2688,'Duel Log'!AH$2:AH$5455,"Draw")</f>
        <v>0</v>
      </c>
      <c r="G2688" s="13" t="n">
        <f aca="false">IFERROR(D2688/C2688,"")</f>
        <v>1</v>
      </c>
    </row>
    <row r="2689" customFormat="false" ht="15" hidden="false" customHeight="true" outlineLevel="0" collapsed="false">
      <c r="A2689" s="7" t="s">
        <v>898</v>
      </c>
      <c r="B2689" s="7" t="s">
        <v>1217</v>
      </c>
      <c r="C2689" s="7" t="n">
        <f aca="false">COUNTIFS('Duel Log'!AF$2:AF$5455,$A2689,'Duel Log'!AG$2:AG$5455,$B2689)</f>
        <v>2</v>
      </c>
      <c r="D2689" s="7" t="n">
        <f aca="false">COUNTIFS('Duel Log'!AF$2:AF$5455,$A2689,'Duel Log'!AG$2:AG$5455,$B2689,'Duel Log'!AH$2:AH$5455,"Win")</f>
        <v>0</v>
      </c>
      <c r="E2689" s="7" t="n">
        <f aca="false">COUNTIFS('Duel Log'!AF$2:AF$5455,$A2689,'Duel Log'!AG$2:AG$5455,$B2689,'Duel Log'!AH$2:AH$5455,"Loss")</f>
        <v>2</v>
      </c>
      <c r="F2689" s="7" t="n">
        <f aca="false">COUNTIFS('Duel Log'!AF$2:AF$5455,$A2689,'Duel Log'!AG$2:AG$5455,$B2689,'Duel Log'!AH$2:AH$5455,"Draw")</f>
        <v>0</v>
      </c>
      <c r="G2689" s="13" t="n">
        <f aca="false">IFERROR(D2689/C2689,"")</f>
        <v>0</v>
      </c>
    </row>
    <row r="2690" customFormat="false" ht="15" hidden="false" customHeight="true" outlineLevel="0" collapsed="false">
      <c r="A2690" s="7" t="s">
        <v>2895</v>
      </c>
      <c r="B2690" s="7" t="s">
        <v>2894</v>
      </c>
      <c r="C2690" s="7" t="n">
        <f aca="false">COUNTIFS('Duel Log'!AF$2:AF$5455,$A2690,'Duel Log'!AG$2:AG$5455,$B2690)</f>
        <v>1</v>
      </c>
      <c r="D2690" s="7" t="n">
        <f aca="false">COUNTIFS('Duel Log'!AF$2:AF$5455,$A2690,'Duel Log'!AG$2:AG$5455,$B2690,'Duel Log'!AH$2:AH$5455,"Win")</f>
        <v>0</v>
      </c>
      <c r="E2690" s="7" t="n">
        <f aca="false">COUNTIFS('Duel Log'!AF$2:AF$5455,$A2690,'Duel Log'!AG$2:AG$5455,$B2690,'Duel Log'!AH$2:AH$5455,"Loss")</f>
        <v>1</v>
      </c>
      <c r="F2690" s="7" t="n">
        <f aca="false">COUNTIFS('Duel Log'!AF$2:AF$5455,$A2690,'Duel Log'!AG$2:AG$5455,$B2690,'Duel Log'!AH$2:AH$5455,"Draw")</f>
        <v>0</v>
      </c>
      <c r="G2690" s="13" t="n">
        <f aca="false">IFERROR(D2690/C2690,"")</f>
        <v>0</v>
      </c>
    </row>
    <row r="2691" customFormat="false" ht="15" hidden="false" customHeight="true" outlineLevel="0" collapsed="false">
      <c r="A2691" s="7" t="s">
        <v>9184</v>
      </c>
      <c r="B2691" s="7" t="s">
        <v>9185</v>
      </c>
      <c r="C2691" s="7" t="n">
        <f aca="false">COUNTIFS('Duel Log'!AF$2:AF$5455,$A2691,'Duel Log'!AG$2:AG$5455,$B2691)</f>
        <v>1</v>
      </c>
      <c r="D2691" s="7" t="n">
        <f aca="false">COUNTIFS('Duel Log'!AF$2:AF$5455,$A2691,'Duel Log'!AG$2:AG$5455,$B2691,'Duel Log'!AH$2:AH$5455,"Win")</f>
        <v>1</v>
      </c>
      <c r="E2691" s="7" t="n">
        <f aca="false">COUNTIFS('Duel Log'!AF$2:AF$5455,$A2691,'Duel Log'!AG$2:AG$5455,$B2691,'Duel Log'!AH$2:AH$5455,"Loss")</f>
        <v>0</v>
      </c>
      <c r="F2691" s="7" t="n">
        <f aca="false">COUNTIFS('Duel Log'!AF$2:AF$5455,$A2691,'Duel Log'!AG$2:AG$5455,$B2691,'Duel Log'!AH$2:AH$5455,"Draw")</f>
        <v>0</v>
      </c>
      <c r="G2691" s="13" t="n">
        <f aca="false">IFERROR(D2691/C2691,"")</f>
        <v>1</v>
      </c>
    </row>
    <row r="2692" customFormat="false" ht="15" hidden="false" customHeight="true" outlineLevel="0" collapsed="false">
      <c r="A2692" s="7" t="s">
        <v>5826</v>
      </c>
      <c r="B2692" s="7" t="s">
        <v>380</v>
      </c>
      <c r="C2692" s="7" t="n">
        <f aca="false">COUNTIFS('Duel Log'!AF$2:AF$5455,$A2692,'Duel Log'!AG$2:AG$5455,$B2692)</f>
        <v>1</v>
      </c>
      <c r="D2692" s="7" t="n">
        <f aca="false">COUNTIFS('Duel Log'!AF$2:AF$5455,$A2692,'Duel Log'!AG$2:AG$5455,$B2692,'Duel Log'!AH$2:AH$5455,"Win")</f>
        <v>1</v>
      </c>
      <c r="E2692" s="7" t="n">
        <f aca="false">COUNTIFS('Duel Log'!AF$2:AF$5455,$A2692,'Duel Log'!AG$2:AG$5455,$B2692,'Duel Log'!AH$2:AH$5455,"Loss")</f>
        <v>0</v>
      </c>
      <c r="F2692" s="7" t="n">
        <f aca="false">COUNTIFS('Duel Log'!AF$2:AF$5455,$A2692,'Duel Log'!AG$2:AG$5455,$B2692,'Duel Log'!AH$2:AH$5455,"Draw")</f>
        <v>0</v>
      </c>
      <c r="G2692" s="13" t="n">
        <f aca="false">IFERROR(D2692/C2692,"")</f>
        <v>1</v>
      </c>
    </row>
    <row r="2693" customFormat="false" ht="15" hidden="false" customHeight="true" outlineLevel="0" collapsed="false">
      <c r="A2693" s="7" t="s">
        <v>4133</v>
      </c>
      <c r="B2693" s="7" t="s">
        <v>4132</v>
      </c>
      <c r="C2693" s="7" t="n">
        <f aca="false">COUNTIFS('Duel Log'!AF$2:AF$5455,$A2693,'Duel Log'!AG$2:AG$5455,$B2693)</f>
        <v>2</v>
      </c>
      <c r="D2693" s="7" t="n">
        <f aca="false">COUNTIFS('Duel Log'!AF$2:AF$5455,$A2693,'Duel Log'!AG$2:AG$5455,$B2693,'Duel Log'!AH$2:AH$5455,"Win")</f>
        <v>0</v>
      </c>
      <c r="E2693" s="7" t="n">
        <f aca="false">COUNTIFS('Duel Log'!AF$2:AF$5455,$A2693,'Duel Log'!AG$2:AG$5455,$B2693,'Duel Log'!AH$2:AH$5455,"Loss")</f>
        <v>2</v>
      </c>
      <c r="F2693" s="7" t="n">
        <f aca="false">COUNTIFS('Duel Log'!AF$2:AF$5455,$A2693,'Duel Log'!AG$2:AG$5455,$B2693,'Duel Log'!AH$2:AH$5455,"Draw")</f>
        <v>0</v>
      </c>
      <c r="G2693" s="13" t="n">
        <f aca="false">IFERROR(D2693/C2693,"")</f>
        <v>0</v>
      </c>
    </row>
    <row r="2694" customFormat="false" ht="15" hidden="false" customHeight="true" outlineLevel="0" collapsed="false">
      <c r="A2694" s="7" t="s">
        <v>5156</v>
      </c>
      <c r="B2694" s="7" t="s">
        <v>494</v>
      </c>
      <c r="C2694" s="7" t="n">
        <f aca="false">COUNTIFS('Duel Log'!AF$2:AF$5455,$A2694,'Duel Log'!AG$2:AG$5455,$B2694)</f>
        <v>2</v>
      </c>
      <c r="D2694" s="7" t="n">
        <f aca="false">COUNTIFS('Duel Log'!AF$2:AF$5455,$A2694,'Duel Log'!AG$2:AG$5455,$B2694,'Duel Log'!AH$2:AH$5455,"Win")</f>
        <v>2</v>
      </c>
      <c r="E2694" s="7" t="n">
        <f aca="false">COUNTIFS('Duel Log'!AF$2:AF$5455,$A2694,'Duel Log'!AG$2:AG$5455,$B2694,'Duel Log'!AH$2:AH$5455,"Loss")</f>
        <v>0</v>
      </c>
      <c r="F2694" s="7" t="n">
        <f aca="false">COUNTIFS('Duel Log'!AF$2:AF$5455,$A2694,'Duel Log'!AG$2:AG$5455,$B2694,'Duel Log'!AH$2:AH$5455,"Draw")</f>
        <v>0</v>
      </c>
      <c r="G2694" s="13" t="n">
        <f aca="false">IFERROR(D2694/C2694,"")</f>
        <v>1</v>
      </c>
    </row>
    <row r="2695" customFormat="false" ht="15" hidden="false" customHeight="true" outlineLevel="0" collapsed="false">
      <c r="A2695" s="7" t="s">
        <v>1253</v>
      </c>
      <c r="B2695" s="7" t="s">
        <v>1252</v>
      </c>
      <c r="C2695" s="7" t="n">
        <f aca="false">COUNTIFS('Duel Log'!AF$2:AF$5455,$A2695,'Duel Log'!AG$2:AG$5455,$B2695)</f>
        <v>2</v>
      </c>
      <c r="D2695" s="7" t="n">
        <f aca="false">COUNTIFS('Duel Log'!AF$2:AF$5455,$A2695,'Duel Log'!AG$2:AG$5455,$B2695,'Duel Log'!AH$2:AH$5455,"Win")</f>
        <v>2</v>
      </c>
      <c r="E2695" s="7" t="n">
        <f aca="false">COUNTIFS('Duel Log'!AF$2:AF$5455,$A2695,'Duel Log'!AG$2:AG$5455,$B2695,'Duel Log'!AH$2:AH$5455,"Loss")</f>
        <v>0</v>
      </c>
      <c r="F2695" s="7" t="n">
        <f aca="false">COUNTIFS('Duel Log'!AF$2:AF$5455,$A2695,'Duel Log'!AG$2:AG$5455,$B2695,'Duel Log'!AH$2:AH$5455,"Draw")</f>
        <v>0</v>
      </c>
      <c r="G2695" s="13" t="n">
        <f aca="false">IFERROR(D2695/C2695,"")</f>
        <v>1</v>
      </c>
    </row>
    <row r="2696" customFormat="false" ht="15" hidden="false" customHeight="true" outlineLevel="0" collapsed="false">
      <c r="A2696" s="7" t="s">
        <v>7972</v>
      </c>
      <c r="B2696" s="7" t="s">
        <v>1585</v>
      </c>
      <c r="C2696" s="7" t="n">
        <f aca="false">COUNTIFS('Duel Log'!AF$2:AF$5455,$A2696,'Duel Log'!AG$2:AG$5455,$B2696)</f>
        <v>1</v>
      </c>
      <c r="D2696" s="7" t="n">
        <f aca="false">COUNTIFS('Duel Log'!AF$2:AF$5455,$A2696,'Duel Log'!AG$2:AG$5455,$B2696,'Duel Log'!AH$2:AH$5455,"Win")</f>
        <v>1</v>
      </c>
      <c r="E2696" s="7" t="n">
        <f aca="false">COUNTIFS('Duel Log'!AF$2:AF$5455,$A2696,'Duel Log'!AG$2:AG$5455,$B2696,'Duel Log'!AH$2:AH$5455,"Loss")</f>
        <v>0</v>
      </c>
      <c r="F2696" s="7" t="n">
        <f aca="false">COUNTIFS('Duel Log'!AF$2:AF$5455,$A2696,'Duel Log'!AG$2:AG$5455,$B2696,'Duel Log'!AH$2:AH$5455,"Draw")</f>
        <v>0</v>
      </c>
      <c r="G2696" s="13" t="n">
        <f aca="false">IFERROR(D2696/C2696,"")</f>
        <v>1</v>
      </c>
    </row>
    <row r="2697" customFormat="false" ht="15" hidden="false" customHeight="true" outlineLevel="0" collapsed="false">
      <c r="A2697" s="7" t="s">
        <v>1058</v>
      </c>
      <c r="B2697" s="7" t="s">
        <v>1058</v>
      </c>
      <c r="C2697" s="7" t="n">
        <f aca="false">COUNTIFS('Duel Log'!AF$2:AF$5455,$A2697,'Duel Log'!AG$2:AG$5455,$B2697)</f>
        <v>2</v>
      </c>
      <c r="D2697" s="7" t="n">
        <f aca="false">COUNTIFS('Duel Log'!AF$2:AF$5455,$A2697,'Duel Log'!AG$2:AG$5455,$B2697,'Duel Log'!AH$2:AH$5455,"Win")</f>
        <v>1</v>
      </c>
      <c r="E2697" s="7" t="n">
        <f aca="false">COUNTIFS('Duel Log'!AF$2:AF$5455,$A2697,'Duel Log'!AG$2:AG$5455,$B2697,'Duel Log'!AH$2:AH$5455,"Loss")</f>
        <v>1</v>
      </c>
      <c r="F2697" s="7" t="n">
        <f aca="false">COUNTIFS('Duel Log'!AF$2:AF$5455,$A2697,'Duel Log'!AG$2:AG$5455,$B2697,'Duel Log'!AH$2:AH$5455,"Draw")</f>
        <v>0</v>
      </c>
      <c r="G2697" s="13" t="n">
        <f aca="false">IFERROR(D2697/C2697,"")</f>
        <v>0.5</v>
      </c>
    </row>
    <row r="2698" customFormat="false" ht="15" hidden="false" customHeight="true" outlineLevel="0" collapsed="false">
      <c r="A2698" s="7" t="s">
        <v>1058</v>
      </c>
      <c r="B2698" s="7" t="s">
        <v>3910</v>
      </c>
      <c r="C2698" s="7" t="n">
        <f aca="false">COUNTIFS('Duel Log'!AF$2:AF$5455,$A2698,'Duel Log'!AG$2:AG$5455,$B2698)</f>
        <v>2</v>
      </c>
      <c r="D2698" s="7" t="n">
        <f aca="false">COUNTIFS('Duel Log'!AF$2:AF$5455,$A2698,'Duel Log'!AG$2:AG$5455,$B2698,'Duel Log'!AH$2:AH$5455,"Win")</f>
        <v>2</v>
      </c>
      <c r="E2698" s="7" t="n">
        <f aca="false">COUNTIFS('Duel Log'!AF$2:AF$5455,$A2698,'Duel Log'!AG$2:AG$5455,$B2698,'Duel Log'!AH$2:AH$5455,"Loss")</f>
        <v>0</v>
      </c>
      <c r="F2698" s="7" t="n">
        <f aca="false">COUNTIFS('Duel Log'!AF$2:AF$5455,$A2698,'Duel Log'!AG$2:AG$5455,$B2698,'Duel Log'!AH$2:AH$5455,"Draw")</f>
        <v>0</v>
      </c>
      <c r="G2698" s="13" t="n">
        <f aca="false">IFERROR(D2698/C2698,"")</f>
        <v>1</v>
      </c>
    </row>
    <row r="2699" customFormat="false" ht="15" hidden="false" customHeight="true" outlineLevel="0" collapsed="false">
      <c r="A2699" s="7" t="s">
        <v>1058</v>
      </c>
      <c r="B2699" s="7" t="s">
        <v>1731</v>
      </c>
      <c r="C2699" s="7" t="n">
        <f aca="false">COUNTIFS('Duel Log'!AF$2:AF$5455,$A2699,'Duel Log'!AG$2:AG$5455,$B2699)</f>
        <v>1</v>
      </c>
      <c r="D2699" s="7" t="n">
        <f aca="false">COUNTIFS('Duel Log'!AF$2:AF$5455,$A2699,'Duel Log'!AG$2:AG$5455,$B2699,'Duel Log'!AH$2:AH$5455,"Win")</f>
        <v>1</v>
      </c>
      <c r="E2699" s="7" t="n">
        <f aca="false">COUNTIFS('Duel Log'!AF$2:AF$5455,$A2699,'Duel Log'!AG$2:AG$5455,$B2699,'Duel Log'!AH$2:AH$5455,"Loss")</f>
        <v>0</v>
      </c>
      <c r="F2699" s="7" t="n">
        <f aca="false">COUNTIFS('Duel Log'!AF$2:AF$5455,$A2699,'Duel Log'!AG$2:AG$5455,$B2699,'Duel Log'!AH$2:AH$5455,"Draw")</f>
        <v>0</v>
      </c>
      <c r="G2699" s="13" t="n">
        <f aca="false">IFERROR(D2699/C2699,"")</f>
        <v>1</v>
      </c>
    </row>
    <row r="2700" customFormat="false" ht="15" hidden="false" customHeight="true" outlineLevel="0" collapsed="false">
      <c r="A2700" s="7" t="s">
        <v>1058</v>
      </c>
      <c r="B2700" s="7" t="s">
        <v>5842</v>
      </c>
      <c r="C2700" s="7" t="n">
        <f aca="false">COUNTIFS('Duel Log'!AF$2:AF$5455,$A2700,'Duel Log'!AG$2:AG$5455,$B2700)</f>
        <v>1</v>
      </c>
      <c r="D2700" s="7" t="n">
        <f aca="false">COUNTIFS('Duel Log'!AF$2:AF$5455,$A2700,'Duel Log'!AG$2:AG$5455,$B2700,'Duel Log'!AH$2:AH$5455,"Win")</f>
        <v>0</v>
      </c>
      <c r="E2700" s="7" t="n">
        <f aca="false">COUNTIFS('Duel Log'!AF$2:AF$5455,$A2700,'Duel Log'!AG$2:AG$5455,$B2700,'Duel Log'!AH$2:AH$5455,"Loss")</f>
        <v>1</v>
      </c>
      <c r="F2700" s="7" t="n">
        <f aca="false">COUNTIFS('Duel Log'!AF$2:AF$5455,$A2700,'Duel Log'!AG$2:AG$5455,$B2700,'Duel Log'!AH$2:AH$5455,"Draw")</f>
        <v>0</v>
      </c>
      <c r="G2700" s="13" t="n">
        <f aca="false">IFERROR(D2700/C2700,"")</f>
        <v>0</v>
      </c>
    </row>
    <row r="2701" customFormat="false" ht="15" hidden="false" customHeight="true" outlineLevel="0" collapsed="false">
      <c r="A2701" s="7" t="s">
        <v>1058</v>
      </c>
      <c r="B2701" s="7" t="s">
        <v>787</v>
      </c>
      <c r="C2701" s="7" t="n">
        <f aca="false">COUNTIFS('Duel Log'!AF$2:AF$5455,$A2701,'Duel Log'!AG$2:AG$5455,$B2701)</f>
        <v>1</v>
      </c>
      <c r="D2701" s="7" t="n">
        <f aca="false">COUNTIFS('Duel Log'!AF$2:AF$5455,$A2701,'Duel Log'!AG$2:AG$5455,$B2701,'Duel Log'!AH$2:AH$5455,"Win")</f>
        <v>0</v>
      </c>
      <c r="E2701" s="7" t="n">
        <f aca="false">COUNTIFS('Duel Log'!AF$2:AF$5455,$A2701,'Duel Log'!AG$2:AG$5455,$B2701,'Duel Log'!AH$2:AH$5455,"Loss")</f>
        <v>1</v>
      </c>
      <c r="F2701" s="7" t="n">
        <f aca="false">COUNTIFS('Duel Log'!AF$2:AF$5455,$A2701,'Duel Log'!AG$2:AG$5455,$B2701,'Duel Log'!AH$2:AH$5455,"Draw")</f>
        <v>0</v>
      </c>
      <c r="G2701" s="13" t="n">
        <f aca="false">IFERROR(D2701/C2701,"")</f>
        <v>0</v>
      </c>
    </row>
    <row r="2702" customFormat="false" ht="15" hidden="false" customHeight="true" outlineLevel="0" collapsed="false">
      <c r="A2702" s="7" t="s">
        <v>1058</v>
      </c>
      <c r="B2702" s="7" t="s">
        <v>4595</v>
      </c>
      <c r="C2702" s="7" t="n">
        <f aca="false">COUNTIFS('Duel Log'!AF$2:AF$5455,$A2702,'Duel Log'!AG$2:AG$5455,$B2702)</f>
        <v>2</v>
      </c>
      <c r="D2702" s="7" t="n">
        <f aca="false">COUNTIFS('Duel Log'!AF$2:AF$5455,$A2702,'Duel Log'!AG$2:AG$5455,$B2702,'Duel Log'!AH$2:AH$5455,"Win")</f>
        <v>0</v>
      </c>
      <c r="E2702" s="7" t="n">
        <f aca="false">COUNTIFS('Duel Log'!AF$2:AF$5455,$A2702,'Duel Log'!AG$2:AG$5455,$B2702,'Duel Log'!AH$2:AH$5455,"Loss")</f>
        <v>2</v>
      </c>
      <c r="F2702" s="7" t="n">
        <f aca="false">COUNTIFS('Duel Log'!AF$2:AF$5455,$A2702,'Duel Log'!AG$2:AG$5455,$B2702,'Duel Log'!AH$2:AH$5455,"Draw")</f>
        <v>0</v>
      </c>
      <c r="G2702" s="13" t="n">
        <f aca="false">IFERROR(D2702/C2702,"")</f>
        <v>0</v>
      </c>
    </row>
    <row r="2703" customFormat="false" ht="15" hidden="false" customHeight="true" outlineLevel="0" collapsed="false">
      <c r="A2703" s="7" t="s">
        <v>1058</v>
      </c>
      <c r="B2703" s="7" t="s">
        <v>7529</v>
      </c>
      <c r="C2703" s="7" t="n">
        <f aca="false">COUNTIFS('Duel Log'!AF$2:AF$5455,$A2703,'Duel Log'!AG$2:AG$5455,$B2703)</f>
        <v>2</v>
      </c>
      <c r="D2703" s="7" t="n">
        <f aca="false">COUNTIFS('Duel Log'!AF$2:AF$5455,$A2703,'Duel Log'!AG$2:AG$5455,$B2703,'Duel Log'!AH$2:AH$5455,"Win")</f>
        <v>2</v>
      </c>
      <c r="E2703" s="7" t="n">
        <f aca="false">COUNTIFS('Duel Log'!AF$2:AF$5455,$A2703,'Duel Log'!AG$2:AG$5455,$B2703,'Duel Log'!AH$2:AH$5455,"Loss")</f>
        <v>0</v>
      </c>
      <c r="F2703" s="7" t="n">
        <f aca="false">COUNTIFS('Duel Log'!AF$2:AF$5455,$A2703,'Duel Log'!AG$2:AG$5455,$B2703,'Duel Log'!AH$2:AH$5455,"Draw")</f>
        <v>0</v>
      </c>
      <c r="G2703" s="13" t="n">
        <f aca="false">IFERROR(D2703/C2703,"")</f>
        <v>1</v>
      </c>
    </row>
    <row r="2704" customFormat="false" ht="15" hidden="false" customHeight="true" outlineLevel="0" collapsed="false">
      <c r="A2704" s="7" t="s">
        <v>1058</v>
      </c>
      <c r="B2704" s="7" t="s">
        <v>744</v>
      </c>
      <c r="C2704" s="7" t="n">
        <f aca="false">COUNTIFS('Duel Log'!AF$2:AF$5455,$A2704,'Duel Log'!AG$2:AG$5455,$B2704)</f>
        <v>2</v>
      </c>
      <c r="D2704" s="7" t="n">
        <f aca="false">COUNTIFS('Duel Log'!AF$2:AF$5455,$A2704,'Duel Log'!AG$2:AG$5455,$B2704,'Duel Log'!AH$2:AH$5455,"Win")</f>
        <v>2</v>
      </c>
      <c r="E2704" s="7" t="n">
        <f aca="false">COUNTIFS('Duel Log'!AF$2:AF$5455,$A2704,'Duel Log'!AG$2:AG$5455,$B2704,'Duel Log'!AH$2:AH$5455,"Loss")</f>
        <v>0</v>
      </c>
      <c r="F2704" s="7" t="n">
        <f aca="false">COUNTIFS('Duel Log'!AF$2:AF$5455,$A2704,'Duel Log'!AG$2:AG$5455,$B2704,'Duel Log'!AH$2:AH$5455,"Draw")</f>
        <v>0</v>
      </c>
      <c r="G2704" s="13" t="n">
        <f aca="false">IFERROR(D2704/C2704,"")</f>
        <v>1</v>
      </c>
    </row>
    <row r="2705" customFormat="false" ht="15" hidden="false" customHeight="true" outlineLevel="0" collapsed="false">
      <c r="A2705" s="7" t="s">
        <v>9042</v>
      </c>
      <c r="B2705" s="7" t="s">
        <v>9043</v>
      </c>
      <c r="C2705" s="7" t="n">
        <f aca="false">COUNTIFS('Duel Log'!AF$2:AF$5455,$A2705,'Duel Log'!AG$2:AG$5455,$B2705)</f>
        <v>1</v>
      </c>
      <c r="D2705" s="7" t="n">
        <f aca="false">COUNTIFS('Duel Log'!AF$2:AF$5455,$A2705,'Duel Log'!AG$2:AG$5455,$B2705,'Duel Log'!AH$2:AH$5455,"Win")</f>
        <v>1</v>
      </c>
      <c r="E2705" s="7" t="n">
        <f aca="false">COUNTIFS('Duel Log'!AF$2:AF$5455,$A2705,'Duel Log'!AG$2:AG$5455,$B2705,'Duel Log'!AH$2:AH$5455,"Loss")</f>
        <v>0</v>
      </c>
      <c r="F2705" s="7" t="n">
        <f aca="false">COUNTIFS('Duel Log'!AF$2:AF$5455,$A2705,'Duel Log'!AG$2:AG$5455,$B2705,'Duel Log'!AH$2:AH$5455,"Draw")</f>
        <v>0</v>
      </c>
      <c r="G2705" s="13" t="n">
        <f aca="false">IFERROR(D2705/C2705,"")</f>
        <v>1</v>
      </c>
    </row>
    <row r="2706" customFormat="false" ht="15" hidden="false" customHeight="true" outlineLevel="0" collapsed="false">
      <c r="A2706" s="7" t="s">
        <v>2749</v>
      </c>
      <c r="B2706" s="7" t="s">
        <v>787</v>
      </c>
      <c r="C2706" s="7" t="n">
        <f aca="false">COUNTIFS('Duel Log'!AF$2:AF$5455,$A2706,'Duel Log'!AG$2:AG$5455,$B2706)</f>
        <v>1</v>
      </c>
      <c r="D2706" s="7" t="n">
        <f aca="false">COUNTIFS('Duel Log'!AF$2:AF$5455,$A2706,'Duel Log'!AG$2:AG$5455,$B2706,'Duel Log'!AH$2:AH$5455,"Win")</f>
        <v>1</v>
      </c>
      <c r="E2706" s="7" t="n">
        <f aca="false">COUNTIFS('Duel Log'!AF$2:AF$5455,$A2706,'Duel Log'!AG$2:AG$5455,$B2706,'Duel Log'!AH$2:AH$5455,"Loss")</f>
        <v>0</v>
      </c>
      <c r="F2706" s="7" t="n">
        <f aca="false">COUNTIFS('Duel Log'!AF$2:AF$5455,$A2706,'Duel Log'!AG$2:AG$5455,$B2706,'Duel Log'!AH$2:AH$5455,"Draw")</f>
        <v>0</v>
      </c>
      <c r="G2706" s="13" t="n">
        <f aca="false">IFERROR(D2706/C2706,"")</f>
        <v>1</v>
      </c>
    </row>
    <row r="2707" customFormat="false" ht="15" hidden="false" customHeight="true" outlineLevel="0" collapsed="false">
      <c r="A2707" s="7" t="s">
        <v>5258</v>
      </c>
      <c r="B2707" s="7" t="s">
        <v>5257</v>
      </c>
      <c r="C2707" s="7" t="n">
        <f aca="false">COUNTIFS('Duel Log'!AF$2:AF$5455,$A2707,'Duel Log'!AG$2:AG$5455,$B2707)</f>
        <v>1</v>
      </c>
      <c r="D2707" s="7" t="n">
        <f aca="false">COUNTIFS('Duel Log'!AF$2:AF$5455,$A2707,'Duel Log'!AG$2:AG$5455,$B2707,'Duel Log'!AH$2:AH$5455,"Win")</f>
        <v>1</v>
      </c>
      <c r="E2707" s="7" t="n">
        <f aca="false">COUNTIFS('Duel Log'!AF$2:AF$5455,$A2707,'Duel Log'!AG$2:AG$5455,$B2707,'Duel Log'!AH$2:AH$5455,"Loss")</f>
        <v>0</v>
      </c>
      <c r="F2707" s="7" t="n">
        <f aca="false">COUNTIFS('Duel Log'!AF$2:AF$5455,$A2707,'Duel Log'!AG$2:AG$5455,$B2707,'Duel Log'!AH$2:AH$5455,"Draw")</f>
        <v>0</v>
      </c>
      <c r="G2707" s="13" t="n">
        <f aca="false">IFERROR(D2707/C2707,"")</f>
        <v>1</v>
      </c>
    </row>
    <row r="2708" customFormat="false" ht="15" hidden="false" customHeight="true" outlineLevel="0" collapsed="false">
      <c r="A2708" s="7" t="s">
        <v>2991</v>
      </c>
      <c r="B2708" s="7" t="s">
        <v>4018</v>
      </c>
      <c r="C2708" s="7" t="n">
        <f aca="false">COUNTIFS('Duel Log'!AF$2:AF$5455,$A2708,'Duel Log'!AG$2:AG$5455,$B2708)</f>
        <v>1</v>
      </c>
      <c r="D2708" s="7" t="n">
        <f aca="false">COUNTIFS('Duel Log'!AF$2:AF$5455,$A2708,'Duel Log'!AG$2:AG$5455,$B2708,'Duel Log'!AH$2:AH$5455,"Win")</f>
        <v>0</v>
      </c>
      <c r="E2708" s="7" t="n">
        <f aca="false">COUNTIFS('Duel Log'!AF$2:AF$5455,$A2708,'Duel Log'!AG$2:AG$5455,$B2708,'Duel Log'!AH$2:AH$5455,"Loss")</f>
        <v>1</v>
      </c>
      <c r="F2708" s="7" t="n">
        <f aca="false">COUNTIFS('Duel Log'!AF$2:AF$5455,$A2708,'Duel Log'!AG$2:AG$5455,$B2708,'Duel Log'!AH$2:AH$5455,"Draw")</f>
        <v>0</v>
      </c>
      <c r="G2708" s="13" t="n">
        <f aca="false">IFERROR(D2708/C2708,"")</f>
        <v>0</v>
      </c>
    </row>
    <row r="2709" customFormat="false" ht="15" hidden="false" customHeight="true" outlineLevel="0" collapsed="false">
      <c r="A2709" s="7" t="s">
        <v>5422</v>
      </c>
      <c r="B2709" s="7" t="s">
        <v>635</v>
      </c>
      <c r="C2709" s="7" t="n">
        <f aca="false">COUNTIFS('Duel Log'!AF$2:AF$5455,$A2709,'Duel Log'!AG$2:AG$5455,$B2709)</f>
        <v>2</v>
      </c>
      <c r="D2709" s="7" t="n">
        <f aca="false">COUNTIFS('Duel Log'!AF$2:AF$5455,$A2709,'Duel Log'!AG$2:AG$5455,$B2709,'Duel Log'!AH$2:AH$5455,"Win")</f>
        <v>0</v>
      </c>
      <c r="E2709" s="7" t="n">
        <f aca="false">COUNTIFS('Duel Log'!AF$2:AF$5455,$A2709,'Duel Log'!AG$2:AG$5455,$B2709,'Duel Log'!AH$2:AH$5455,"Loss")</f>
        <v>2</v>
      </c>
      <c r="F2709" s="7" t="n">
        <f aca="false">COUNTIFS('Duel Log'!AF$2:AF$5455,$A2709,'Duel Log'!AG$2:AG$5455,$B2709,'Duel Log'!AH$2:AH$5455,"Draw")</f>
        <v>0</v>
      </c>
      <c r="G2709" s="13" t="n">
        <f aca="false">IFERROR(D2709/C2709,"")</f>
        <v>0</v>
      </c>
    </row>
    <row r="2710" customFormat="false" ht="15" hidden="false" customHeight="true" outlineLevel="0" collapsed="false">
      <c r="A2710" s="7" t="s">
        <v>865</v>
      </c>
      <c r="B2710" s="7" t="s">
        <v>866</v>
      </c>
      <c r="C2710" s="7" t="n">
        <f aca="false">COUNTIFS('Duel Log'!AF$2:AF$5455,$A2710,'Duel Log'!AG$2:AG$5455,$B2710)</f>
        <v>2</v>
      </c>
      <c r="D2710" s="7" t="n">
        <f aca="false">COUNTIFS('Duel Log'!AF$2:AF$5455,$A2710,'Duel Log'!AG$2:AG$5455,$B2710,'Duel Log'!AH$2:AH$5455,"Win")</f>
        <v>2</v>
      </c>
      <c r="E2710" s="7" t="n">
        <f aca="false">COUNTIFS('Duel Log'!AF$2:AF$5455,$A2710,'Duel Log'!AG$2:AG$5455,$B2710,'Duel Log'!AH$2:AH$5455,"Loss")</f>
        <v>0</v>
      </c>
      <c r="F2710" s="7" t="n">
        <f aca="false">COUNTIFS('Duel Log'!AF$2:AF$5455,$A2710,'Duel Log'!AG$2:AG$5455,$B2710,'Duel Log'!AH$2:AH$5455,"Draw")</f>
        <v>0</v>
      </c>
      <c r="G2710" s="13" t="n">
        <f aca="false">IFERROR(D2710/C2710,"")</f>
        <v>1</v>
      </c>
    </row>
    <row r="2711" customFormat="false" ht="15" hidden="false" customHeight="true" outlineLevel="0" collapsed="false">
      <c r="A2711" s="7" t="s">
        <v>492</v>
      </c>
      <c r="B2711" s="7" t="s">
        <v>380</v>
      </c>
      <c r="C2711" s="7" t="n">
        <f aca="false">COUNTIFS('Duel Log'!AF$2:AF$5455,$A2711,'Duel Log'!AG$2:AG$5455,$B2711)</f>
        <v>2</v>
      </c>
      <c r="D2711" s="7" t="n">
        <f aca="false">COUNTIFS('Duel Log'!AF$2:AF$5455,$A2711,'Duel Log'!AG$2:AG$5455,$B2711,'Duel Log'!AH$2:AH$5455,"Win")</f>
        <v>0</v>
      </c>
      <c r="E2711" s="7" t="n">
        <f aca="false">COUNTIFS('Duel Log'!AF$2:AF$5455,$A2711,'Duel Log'!AG$2:AG$5455,$B2711,'Duel Log'!AH$2:AH$5455,"Loss")</f>
        <v>2</v>
      </c>
      <c r="F2711" s="7" t="n">
        <f aca="false">COUNTIFS('Duel Log'!AF$2:AF$5455,$A2711,'Duel Log'!AG$2:AG$5455,$B2711,'Duel Log'!AH$2:AH$5455,"Draw")</f>
        <v>0</v>
      </c>
      <c r="G2711" s="13" t="n">
        <f aca="false">IFERROR(D2711/C2711,"")</f>
        <v>0</v>
      </c>
    </row>
    <row r="2712" customFormat="false" ht="15" hidden="false" customHeight="true" outlineLevel="0" collapsed="false">
      <c r="A2712" s="7" t="s">
        <v>492</v>
      </c>
      <c r="B2712" s="7" t="s">
        <v>859</v>
      </c>
      <c r="C2712" s="7" t="n">
        <f aca="false">COUNTIFS('Duel Log'!AF$2:AF$5455,$A2712,'Duel Log'!AG$2:AG$5455,$B2712)</f>
        <v>1</v>
      </c>
      <c r="D2712" s="7" t="n">
        <f aca="false">COUNTIFS('Duel Log'!AF$2:AF$5455,$A2712,'Duel Log'!AG$2:AG$5455,$B2712,'Duel Log'!AH$2:AH$5455,"Win")</f>
        <v>1</v>
      </c>
      <c r="E2712" s="7" t="n">
        <f aca="false">COUNTIFS('Duel Log'!AF$2:AF$5455,$A2712,'Duel Log'!AG$2:AG$5455,$B2712,'Duel Log'!AH$2:AH$5455,"Loss")</f>
        <v>0</v>
      </c>
      <c r="F2712" s="7" t="n">
        <f aca="false">COUNTIFS('Duel Log'!AF$2:AF$5455,$A2712,'Duel Log'!AG$2:AG$5455,$B2712,'Duel Log'!AH$2:AH$5455,"Draw")</f>
        <v>0</v>
      </c>
      <c r="G2712" s="13" t="n">
        <f aca="false">IFERROR(D2712/C2712,"")</f>
        <v>1</v>
      </c>
    </row>
    <row r="2713" customFormat="false" ht="15" hidden="false" customHeight="true" outlineLevel="0" collapsed="false">
      <c r="A2713" s="7" t="s">
        <v>492</v>
      </c>
      <c r="B2713" s="7" t="s">
        <v>8331</v>
      </c>
      <c r="C2713" s="7" t="n">
        <f aca="false">COUNTIFS('Duel Log'!AF$2:AF$5455,$A2713,'Duel Log'!AG$2:AG$5455,$B2713)</f>
        <v>1</v>
      </c>
      <c r="D2713" s="7" t="n">
        <f aca="false">COUNTIFS('Duel Log'!AF$2:AF$5455,$A2713,'Duel Log'!AG$2:AG$5455,$B2713,'Duel Log'!AH$2:AH$5455,"Win")</f>
        <v>0</v>
      </c>
      <c r="E2713" s="7" t="n">
        <f aca="false">COUNTIFS('Duel Log'!AF$2:AF$5455,$A2713,'Duel Log'!AG$2:AG$5455,$B2713,'Duel Log'!AH$2:AH$5455,"Loss")</f>
        <v>1</v>
      </c>
      <c r="F2713" s="7" t="n">
        <f aca="false">COUNTIFS('Duel Log'!AF$2:AF$5455,$A2713,'Duel Log'!AG$2:AG$5455,$B2713,'Duel Log'!AH$2:AH$5455,"Draw")</f>
        <v>0</v>
      </c>
      <c r="G2713" s="13" t="n">
        <f aca="false">IFERROR(D2713/C2713,"")</f>
        <v>0</v>
      </c>
    </row>
    <row r="2714" customFormat="false" ht="15" hidden="false" customHeight="true" outlineLevel="0" collapsed="false">
      <c r="A2714" s="7" t="s">
        <v>492</v>
      </c>
      <c r="B2714" s="7" t="s">
        <v>1311</v>
      </c>
      <c r="C2714" s="7" t="n">
        <f aca="false">COUNTIFS('Duel Log'!AF$2:AF$5455,$A2714,'Duel Log'!AG$2:AG$5455,$B2714)</f>
        <v>2</v>
      </c>
      <c r="D2714" s="7" t="n">
        <f aca="false">COUNTIFS('Duel Log'!AF$2:AF$5455,$A2714,'Duel Log'!AG$2:AG$5455,$B2714,'Duel Log'!AH$2:AH$5455,"Win")</f>
        <v>2</v>
      </c>
      <c r="E2714" s="7" t="n">
        <f aca="false">COUNTIFS('Duel Log'!AF$2:AF$5455,$A2714,'Duel Log'!AG$2:AG$5455,$B2714,'Duel Log'!AH$2:AH$5455,"Loss")</f>
        <v>0</v>
      </c>
      <c r="F2714" s="7" t="n">
        <f aca="false">COUNTIFS('Duel Log'!AF$2:AF$5455,$A2714,'Duel Log'!AG$2:AG$5455,$B2714,'Duel Log'!AH$2:AH$5455,"Draw")</f>
        <v>0</v>
      </c>
      <c r="G2714" s="13" t="n">
        <f aca="false">IFERROR(D2714/C2714,"")</f>
        <v>1</v>
      </c>
    </row>
    <row r="2715" customFormat="false" ht="15" hidden="false" customHeight="true" outlineLevel="0" collapsed="false">
      <c r="A2715" s="7" t="s">
        <v>492</v>
      </c>
      <c r="B2715" s="7" t="s">
        <v>206</v>
      </c>
      <c r="C2715" s="7" t="n">
        <f aca="false">COUNTIFS('Duel Log'!AF$2:AF$5455,$A2715,'Duel Log'!AG$2:AG$5455,$B2715)</f>
        <v>4</v>
      </c>
      <c r="D2715" s="7" t="n">
        <f aca="false">COUNTIFS('Duel Log'!AF$2:AF$5455,$A2715,'Duel Log'!AG$2:AG$5455,$B2715,'Duel Log'!AH$2:AH$5455,"Win")</f>
        <v>4</v>
      </c>
      <c r="E2715" s="7" t="n">
        <f aca="false">COUNTIFS('Duel Log'!AF$2:AF$5455,$A2715,'Duel Log'!AG$2:AG$5455,$B2715,'Duel Log'!AH$2:AH$5455,"Loss")</f>
        <v>0</v>
      </c>
      <c r="F2715" s="7" t="n">
        <f aca="false">COUNTIFS('Duel Log'!AF$2:AF$5455,$A2715,'Duel Log'!AG$2:AG$5455,$B2715,'Duel Log'!AH$2:AH$5455,"Draw")</f>
        <v>0</v>
      </c>
      <c r="G2715" s="13" t="n">
        <f aca="false">IFERROR(D2715/C2715,"")</f>
        <v>1</v>
      </c>
    </row>
    <row r="2716" customFormat="false" ht="15" hidden="false" customHeight="true" outlineLevel="0" collapsed="false">
      <c r="A2716" s="7" t="s">
        <v>492</v>
      </c>
      <c r="B2716" s="7" t="s">
        <v>368</v>
      </c>
      <c r="C2716" s="7" t="n">
        <f aca="false">COUNTIFS('Duel Log'!AF$2:AF$5455,$A2716,'Duel Log'!AG$2:AG$5455,$B2716)</f>
        <v>4</v>
      </c>
      <c r="D2716" s="7" t="n">
        <f aca="false">COUNTIFS('Duel Log'!AF$2:AF$5455,$A2716,'Duel Log'!AG$2:AG$5455,$B2716,'Duel Log'!AH$2:AH$5455,"Win")</f>
        <v>4</v>
      </c>
      <c r="E2716" s="7" t="n">
        <f aca="false">COUNTIFS('Duel Log'!AF$2:AF$5455,$A2716,'Duel Log'!AG$2:AG$5455,$B2716,'Duel Log'!AH$2:AH$5455,"Loss")</f>
        <v>0</v>
      </c>
      <c r="F2716" s="7" t="n">
        <f aca="false">COUNTIFS('Duel Log'!AF$2:AF$5455,$A2716,'Duel Log'!AG$2:AG$5455,$B2716,'Duel Log'!AH$2:AH$5455,"Draw")</f>
        <v>0</v>
      </c>
      <c r="G2716" s="13" t="n">
        <f aca="false">IFERROR(D2716/C2716,"")</f>
        <v>1</v>
      </c>
    </row>
    <row r="2717" customFormat="false" ht="15" hidden="false" customHeight="true" outlineLevel="0" collapsed="false">
      <c r="A2717" s="7" t="s">
        <v>492</v>
      </c>
      <c r="B2717" s="7" t="s">
        <v>1861</v>
      </c>
      <c r="C2717" s="7" t="n">
        <f aca="false">COUNTIFS('Duel Log'!AF$2:AF$5455,$A2717,'Duel Log'!AG$2:AG$5455,$B2717)</f>
        <v>2</v>
      </c>
      <c r="D2717" s="7" t="n">
        <f aca="false">COUNTIFS('Duel Log'!AF$2:AF$5455,$A2717,'Duel Log'!AG$2:AG$5455,$B2717,'Duel Log'!AH$2:AH$5455,"Win")</f>
        <v>2</v>
      </c>
      <c r="E2717" s="7" t="n">
        <f aca="false">COUNTIFS('Duel Log'!AF$2:AF$5455,$A2717,'Duel Log'!AG$2:AG$5455,$B2717,'Duel Log'!AH$2:AH$5455,"Loss")</f>
        <v>0</v>
      </c>
      <c r="F2717" s="7" t="n">
        <f aca="false">COUNTIFS('Duel Log'!AF$2:AF$5455,$A2717,'Duel Log'!AG$2:AG$5455,$B2717,'Duel Log'!AH$2:AH$5455,"Draw")</f>
        <v>0</v>
      </c>
      <c r="G2717" s="13" t="n">
        <f aca="false">IFERROR(D2717/C2717,"")</f>
        <v>1</v>
      </c>
    </row>
    <row r="2718" customFormat="false" ht="15" hidden="false" customHeight="true" outlineLevel="0" collapsed="false">
      <c r="A2718" s="7" t="s">
        <v>492</v>
      </c>
      <c r="B2718" s="7" t="s">
        <v>6607</v>
      </c>
      <c r="C2718" s="7" t="n">
        <f aca="false">COUNTIFS('Duel Log'!AF$2:AF$5455,$A2718,'Duel Log'!AG$2:AG$5455,$B2718)</f>
        <v>2</v>
      </c>
      <c r="D2718" s="7" t="n">
        <f aca="false">COUNTIFS('Duel Log'!AF$2:AF$5455,$A2718,'Duel Log'!AG$2:AG$5455,$B2718,'Duel Log'!AH$2:AH$5455,"Win")</f>
        <v>2</v>
      </c>
      <c r="E2718" s="7" t="n">
        <f aca="false">COUNTIFS('Duel Log'!AF$2:AF$5455,$A2718,'Duel Log'!AG$2:AG$5455,$B2718,'Duel Log'!AH$2:AH$5455,"Loss")</f>
        <v>0</v>
      </c>
      <c r="F2718" s="7" t="n">
        <f aca="false">COUNTIFS('Duel Log'!AF$2:AF$5455,$A2718,'Duel Log'!AG$2:AG$5455,$B2718,'Duel Log'!AH$2:AH$5455,"Draw")</f>
        <v>0</v>
      </c>
      <c r="G2718" s="13" t="n">
        <f aca="false">IFERROR(D2718/C2718,"")</f>
        <v>1</v>
      </c>
    </row>
    <row r="2719" customFormat="false" ht="15" hidden="false" customHeight="true" outlineLevel="0" collapsed="false">
      <c r="A2719" s="7" t="s">
        <v>492</v>
      </c>
      <c r="B2719" s="7" t="s">
        <v>635</v>
      </c>
      <c r="C2719" s="7" t="n">
        <f aca="false">COUNTIFS('Duel Log'!AF$2:AF$5455,$A2719,'Duel Log'!AG$2:AG$5455,$B2719)</f>
        <v>3</v>
      </c>
      <c r="D2719" s="7" t="n">
        <f aca="false">COUNTIFS('Duel Log'!AF$2:AF$5455,$A2719,'Duel Log'!AG$2:AG$5455,$B2719,'Duel Log'!AH$2:AH$5455,"Win")</f>
        <v>1</v>
      </c>
      <c r="E2719" s="7" t="n">
        <f aca="false">COUNTIFS('Duel Log'!AF$2:AF$5455,$A2719,'Duel Log'!AG$2:AG$5455,$B2719,'Duel Log'!AH$2:AH$5455,"Loss")</f>
        <v>2</v>
      </c>
      <c r="F2719" s="7" t="n">
        <f aca="false">COUNTIFS('Duel Log'!AF$2:AF$5455,$A2719,'Duel Log'!AG$2:AG$5455,$B2719,'Duel Log'!AH$2:AH$5455,"Draw")</f>
        <v>0</v>
      </c>
      <c r="G2719" s="13" t="n">
        <f aca="false">IFERROR(D2719/C2719,"")</f>
        <v>0.333333333333333</v>
      </c>
    </row>
    <row r="2720" customFormat="false" ht="15" hidden="false" customHeight="true" outlineLevel="0" collapsed="false">
      <c r="A2720" s="7" t="s">
        <v>492</v>
      </c>
      <c r="B2720" s="7" t="s">
        <v>6940</v>
      </c>
      <c r="C2720" s="7" t="n">
        <f aca="false">COUNTIFS('Duel Log'!AF$2:AF$5455,$A2720,'Duel Log'!AG$2:AG$5455,$B2720)</f>
        <v>2</v>
      </c>
      <c r="D2720" s="7" t="n">
        <f aca="false">COUNTIFS('Duel Log'!AF$2:AF$5455,$A2720,'Duel Log'!AG$2:AG$5455,$B2720,'Duel Log'!AH$2:AH$5455,"Win")</f>
        <v>2</v>
      </c>
      <c r="E2720" s="7" t="n">
        <f aca="false">COUNTIFS('Duel Log'!AF$2:AF$5455,$A2720,'Duel Log'!AG$2:AG$5455,$B2720,'Duel Log'!AH$2:AH$5455,"Loss")</f>
        <v>0</v>
      </c>
      <c r="F2720" s="7" t="n">
        <f aca="false">COUNTIFS('Duel Log'!AF$2:AF$5455,$A2720,'Duel Log'!AG$2:AG$5455,$B2720,'Duel Log'!AH$2:AH$5455,"Draw")</f>
        <v>0</v>
      </c>
      <c r="G2720" s="13" t="n">
        <f aca="false">IFERROR(D2720/C2720,"")</f>
        <v>1</v>
      </c>
    </row>
    <row r="2721" customFormat="false" ht="15" hidden="false" customHeight="true" outlineLevel="0" collapsed="false">
      <c r="A2721" s="7" t="s">
        <v>492</v>
      </c>
      <c r="B2721" s="7" t="s">
        <v>8453</v>
      </c>
      <c r="C2721" s="7" t="n">
        <f aca="false">COUNTIFS('Duel Log'!AF$2:AF$5455,$A2721,'Duel Log'!AG$2:AG$5455,$B2721)</f>
        <v>1</v>
      </c>
      <c r="D2721" s="7" t="n">
        <f aca="false">COUNTIFS('Duel Log'!AF$2:AF$5455,$A2721,'Duel Log'!AG$2:AG$5455,$B2721,'Duel Log'!AH$2:AH$5455,"Win")</f>
        <v>1</v>
      </c>
      <c r="E2721" s="7" t="n">
        <f aca="false">COUNTIFS('Duel Log'!AF$2:AF$5455,$A2721,'Duel Log'!AG$2:AG$5455,$B2721,'Duel Log'!AH$2:AH$5455,"Loss")</f>
        <v>0</v>
      </c>
      <c r="F2721" s="7" t="n">
        <f aca="false">COUNTIFS('Duel Log'!AF$2:AF$5455,$A2721,'Duel Log'!AG$2:AG$5455,$B2721,'Duel Log'!AH$2:AH$5455,"Draw")</f>
        <v>0</v>
      </c>
      <c r="G2721" s="13" t="n">
        <f aca="false">IFERROR(D2721/C2721,"")</f>
        <v>1</v>
      </c>
    </row>
    <row r="2722" customFormat="false" ht="15" hidden="false" customHeight="true" outlineLevel="0" collapsed="false">
      <c r="A2722" s="7" t="s">
        <v>492</v>
      </c>
      <c r="B2722" s="7" t="s">
        <v>494</v>
      </c>
      <c r="C2722" s="7" t="n">
        <f aca="false">COUNTIFS('Duel Log'!AF$2:AF$5455,$A2722,'Duel Log'!AG$2:AG$5455,$B2722)</f>
        <v>3</v>
      </c>
      <c r="D2722" s="7" t="n">
        <f aca="false">COUNTIFS('Duel Log'!AF$2:AF$5455,$A2722,'Duel Log'!AG$2:AG$5455,$B2722,'Duel Log'!AH$2:AH$5455,"Win")</f>
        <v>0</v>
      </c>
      <c r="E2722" s="7" t="n">
        <f aca="false">COUNTIFS('Duel Log'!AF$2:AF$5455,$A2722,'Duel Log'!AG$2:AG$5455,$B2722,'Duel Log'!AH$2:AH$5455,"Loss")</f>
        <v>3</v>
      </c>
      <c r="F2722" s="7" t="n">
        <f aca="false">COUNTIFS('Duel Log'!AF$2:AF$5455,$A2722,'Duel Log'!AG$2:AG$5455,$B2722,'Duel Log'!AH$2:AH$5455,"Draw")</f>
        <v>0</v>
      </c>
      <c r="G2722" s="13" t="n">
        <f aca="false">IFERROR(D2722/C2722,"")</f>
        <v>0</v>
      </c>
    </row>
    <row r="2723" customFormat="false" ht="15" hidden="false" customHeight="true" outlineLevel="0" collapsed="false">
      <c r="A2723" s="7" t="s">
        <v>7157</v>
      </c>
      <c r="B2723" s="7" t="s">
        <v>7158</v>
      </c>
      <c r="C2723" s="7" t="n">
        <f aca="false">COUNTIFS('Duel Log'!AF$2:AF$5455,$A2723,'Duel Log'!AG$2:AG$5455,$B2723)</f>
        <v>2</v>
      </c>
      <c r="D2723" s="7" t="n">
        <f aca="false">COUNTIFS('Duel Log'!AF$2:AF$5455,$A2723,'Duel Log'!AG$2:AG$5455,$B2723,'Duel Log'!AH$2:AH$5455,"Win")</f>
        <v>2</v>
      </c>
      <c r="E2723" s="7" t="n">
        <f aca="false">COUNTIFS('Duel Log'!AF$2:AF$5455,$A2723,'Duel Log'!AG$2:AG$5455,$B2723,'Duel Log'!AH$2:AH$5455,"Loss")</f>
        <v>0</v>
      </c>
      <c r="F2723" s="7" t="n">
        <f aca="false">COUNTIFS('Duel Log'!AF$2:AF$5455,$A2723,'Duel Log'!AG$2:AG$5455,$B2723,'Duel Log'!AH$2:AH$5455,"Draw")</f>
        <v>0</v>
      </c>
      <c r="G2723" s="13" t="n">
        <f aca="false">IFERROR(D2723/C2723,"")</f>
        <v>1</v>
      </c>
    </row>
    <row r="2724" customFormat="false" ht="15" hidden="false" customHeight="true" outlineLevel="0" collapsed="false">
      <c r="A2724" s="7" t="s">
        <v>880</v>
      </c>
      <c r="B2724" s="7" t="s">
        <v>217</v>
      </c>
      <c r="C2724" s="7" t="n">
        <f aca="false">COUNTIFS('Duel Log'!AF$2:AF$5455,$A2724,'Duel Log'!AG$2:AG$5455,$B2724)</f>
        <v>2</v>
      </c>
      <c r="D2724" s="7" t="n">
        <f aca="false">COUNTIFS('Duel Log'!AF$2:AF$5455,$A2724,'Duel Log'!AG$2:AG$5455,$B2724,'Duel Log'!AH$2:AH$5455,"Win")</f>
        <v>0</v>
      </c>
      <c r="E2724" s="7" t="n">
        <f aca="false">COUNTIFS('Duel Log'!AF$2:AF$5455,$A2724,'Duel Log'!AG$2:AG$5455,$B2724,'Duel Log'!AH$2:AH$5455,"Loss")</f>
        <v>2</v>
      </c>
      <c r="F2724" s="7" t="n">
        <f aca="false">COUNTIFS('Duel Log'!AF$2:AF$5455,$A2724,'Duel Log'!AG$2:AG$5455,$B2724,'Duel Log'!AH$2:AH$5455,"Draw")</f>
        <v>0</v>
      </c>
      <c r="G2724" s="13" t="n">
        <f aca="false">IFERROR(D2724/C2724,"")</f>
        <v>0</v>
      </c>
    </row>
    <row r="2725" customFormat="false" ht="15" hidden="false" customHeight="true" outlineLevel="0" collapsed="false">
      <c r="A2725" s="7" t="s">
        <v>880</v>
      </c>
      <c r="B2725" s="7" t="s">
        <v>776</v>
      </c>
      <c r="C2725" s="7" t="n">
        <f aca="false">COUNTIFS('Duel Log'!AF$2:AF$5455,$A2725,'Duel Log'!AG$2:AG$5455,$B2725)</f>
        <v>1</v>
      </c>
      <c r="D2725" s="7" t="n">
        <f aca="false">COUNTIFS('Duel Log'!AF$2:AF$5455,$A2725,'Duel Log'!AG$2:AG$5455,$B2725,'Duel Log'!AH$2:AH$5455,"Win")</f>
        <v>1</v>
      </c>
      <c r="E2725" s="7" t="n">
        <f aca="false">COUNTIFS('Duel Log'!AF$2:AF$5455,$A2725,'Duel Log'!AG$2:AG$5455,$B2725,'Duel Log'!AH$2:AH$5455,"Loss")</f>
        <v>0</v>
      </c>
      <c r="F2725" s="7" t="n">
        <f aca="false">COUNTIFS('Duel Log'!AF$2:AF$5455,$A2725,'Duel Log'!AG$2:AG$5455,$B2725,'Duel Log'!AH$2:AH$5455,"Draw")</f>
        <v>0</v>
      </c>
      <c r="G2725" s="13" t="n">
        <f aca="false">IFERROR(D2725/C2725,"")</f>
        <v>1</v>
      </c>
    </row>
    <row r="2726" customFormat="false" ht="15" hidden="false" customHeight="true" outlineLevel="0" collapsed="false">
      <c r="A2726" s="7" t="s">
        <v>880</v>
      </c>
      <c r="B2726" s="7" t="s">
        <v>415</v>
      </c>
      <c r="C2726" s="7" t="n">
        <f aca="false">COUNTIFS('Duel Log'!AF$2:AF$5455,$A2726,'Duel Log'!AG$2:AG$5455,$B2726)</f>
        <v>2</v>
      </c>
      <c r="D2726" s="7" t="n">
        <f aca="false">COUNTIFS('Duel Log'!AF$2:AF$5455,$A2726,'Duel Log'!AG$2:AG$5455,$B2726,'Duel Log'!AH$2:AH$5455,"Win")</f>
        <v>2</v>
      </c>
      <c r="E2726" s="7" t="n">
        <f aca="false">COUNTIFS('Duel Log'!AF$2:AF$5455,$A2726,'Duel Log'!AG$2:AG$5455,$B2726,'Duel Log'!AH$2:AH$5455,"Loss")</f>
        <v>0</v>
      </c>
      <c r="F2726" s="7" t="n">
        <f aca="false">COUNTIFS('Duel Log'!AF$2:AF$5455,$A2726,'Duel Log'!AG$2:AG$5455,$B2726,'Duel Log'!AH$2:AH$5455,"Draw")</f>
        <v>0</v>
      </c>
      <c r="G2726" s="13" t="n">
        <f aca="false">IFERROR(D2726/C2726,"")</f>
        <v>1</v>
      </c>
    </row>
    <row r="2727" customFormat="false" ht="15" hidden="false" customHeight="true" outlineLevel="0" collapsed="false">
      <c r="A2727" s="7" t="s">
        <v>880</v>
      </c>
      <c r="B2727" s="7" t="s">
        <v>5516</v>
      </c>
      <c r="C2727" s="7" t="n">
        <f aca="false">COUNTIFS('Duel Log'!AF$2:AF$5455,$A2727,'Duel Log'!AG$2:AG$5455,$B2727)</f>
        <v>1</v>
      </c>
      <c r="D2727" s="7" t="n">
        <f aca="false">COUNTIFS('Duel Log'!AF$2:AF$5455,$A2727,'Duel Log'!AG$2:AG$5455,$B2727,'Duel Log'!AH$2:AH$5455,"Win")</f>
        <v>1</v>
      </c>
      <c r="E2727" s="7" t="n">
        <f aca="false">COUNTIFS('Duel Log'!AF$2:AF$5455,$A2727,'Duel Log'!AG$2:AG$5455,$B2727,'Duel Log'!AH$2:AH$5455,"Loss")</f>
        <v>0</v>
      </c>
      <c r="F2727" s="7" t="n">
        <f aca="false">COUNTIFS('Duel Log'!AF$2:AF$5455,$A2727,'Duel Log'!AG$2:AG$5455,$B2727,'Duel Log'!AH$2:AH$5455,"Draw")</f>
        <v>0</v>
      </c>
      <c r="G2727" s="13" t="n">
        <f aca="false">IFERROR(D2727/C2727,"")</f>
        <v>1</v>
      </c>
    </row>
    <row r="2728" customFormat="false" ht="15" hidden="false" customHeight="true" outlineLevel="0" collapsed="false">
      <c r="A2728" s="7" t="s">
        <v>4017</v>
      </c>
      <c r="B2728" s="7" t="s">
        <v>776</v>
      </c>
      <c r="C2728" s="7" t="n">
        <f aca="false">COUNTIFS('Duel Log'!AF$2:AF$5455,$A2728,'Duel Log'!AG$2:AG$5455,$B2728)</f>
        <v>1</v>
      </c>
      <c r="D2728" s="7" t="n">
        <f aca="false">COUNTIFS('Duel Log'!AF$2:AF$5455,$A2728,'Duel Log'!AG$2:AG$5455,$B2728,'Duel Log'!AH$2:AH$5455,"Win")</f>
        <v>0</v>
      </c>
      <c r="E2728" s="7" t="n">
        <f aca="false">COUNTIFS('Duel Log'!AF$2:AF$5455,$A2728,'Duel Log'!AG$2:AG$5455,$B2728,'Duel Log'!AH$2:AH$5455,"Loss")</f>
        <v>1</v>
      </c>
      <c r="F2728" s="7" t="n">
        <f aca="false">COUNTIFS('Duel Log'!AF$2:AF$5455,$A2728,'Duel Log'!AG$2:AG$5455,$B2728,'Duel Log'!AH$2:AH$5455,"Draw")</f>
        <v>0</v>
      </c>
      <c r="G2728" s="13" t="n">
        <f aca="false">IFERROR(D2728/C2728,"")</f>
        <v>0</v>
      </c>
    </row>
    <row r="2729" customFormat="false" ht="15" hidden="false" customHeight="true" outlineLevel="0" collapsed="false">
      <c r="A2729" s="7" t="s">
        <v>4017</v>
      </c>
      <c r="B2729" s="7" t="s">
        <v>745</v>
      </c>
      <c r="C2729" s="7" t="n">
        <f aca="false">COUNTIFS('Duel Log'!AF$2:AF$5455,$A2729,'Duel Log'!AG$2:AG$5455,$B2729)</f>
        <v>1</v>
      </c>
      <c r="D2729" s="7" t="n">
        <f aca="false">COUNTIFS('Duel Log'!AF$2:AF$5455,$A2729,'Duel Log'!AG$2:AG$5455,$B2729,'Duel Log'!AH$2:AH$5455,"Win")</f>
        <v>1</v>
      </c>
      <c r="E2729" s="7" t="n">
        <f aca="false">COUNTIFS('Duel Log'!AF$2:AF$5455,$A2729,'Duel Log'!AG$2:AG$5455,$B2729,'Duel Log'!AH$2:AH$5455,"Loss")</f>
        <v>0</v>
      </c>
      <c r="F2729" s="7" t="n">
        <f aca="false">COUNTIFS('Duel Log'!AF$2:AF$5455,$A2729,'Duel Log'!AG$2:AG$5455,$B2729,'Duel Log'!AH$2:AH$5455,"Draw")</f>
        <v>0</v>
      </c>
      <c r="G2729" s="13" t="n">
        <f aca="false">IFERROR(D2729/C2729,"")</f>
        <v>1</v>
      </c>
    </row>
    <row r="2730" customFormat="false" ht="15" hidden="false" customHeight="true" outlineLevel="0" collapsed="false">
      <c r="A2730" s="7" t="s">
        <v>4017</v>
      </c>
      <c r="B2730" s="7" t="s">
        <v>4018</v>
      </c>
      <c r="C2730" s="7" t="n">
        <f aca="false">COUNTIFS('Duel Log'!AF$2:AF$5455,$A2730,'Duel Log'!AG$2:AG$5455,$B2730)</f>
        <v>1</v>
      </c>
      <c r="D2730" s="7" t="n">
        <f aca="false">COUNTIFS('Duel Log'!AF$2:AF$5455,$A2730,'Duel Log'!AG$2:AG$5455,$B2730,'Duel Log'!AH$2:AH$5455,"Win")</f>
        <v>0</v>
      </c>
      <c r="E2730" s="7" t="n">
        <f aca="false">COUNTIFS('Duel Log'!AF$2:AF$5455,$A2730,'Duel Log'!AG$2:AG$5455,$B2730,'Duel Log'!AH$2:AH$5455,"Loss")</f>
        <v>1</v>
      </c>
      <c r="F2730" s="7" t="n">
        <f aca="false">COUNTIFS('Duel Log'!AF$2:AF$5455,$A2730,'Duel Log'!AG$2:AG$5455,$B2730,'Duel Log'!AH$2:AH$5455,"Draw")</f>
        <v>0</v>
      </c>
      <c r="G2730" s="13" t="n">
        <f aca="false">IFERROR(D2730/C2730,"")</f>
        <v>0</v>
      </c>
    </row>
    <row r="2731" customFormat="false" ht="15" hidden="false" customHeight="true" outlineLevel="0" collapsed="false">
      <c r="A2731" s="7" t="s">
        <v>8939</v>
      </c>
      <c r="B2731" s="7" t="s">
        <v>8940</v>
      </c>
      <c r="C2731" s="7" t="n">
        <f aca="false">COUNTIFS('Duel Log'!AF$2:AF$5455,$A2731,'Duel Log'!AG$2:AG$5455,$B2731)</f>
        <v>1</v>
      </c>
      <c r="D2731" s="7" t="n">
        <f aca="false">COUNTIFS('Duel Log'!AF$2:AF$5455,$A2731,'Duel Log'!AG$2:AG$5455,$B2731,'Duel Log'!AH$2:AH$5455,"Win")</f>
        <v>1</v>
      </c>
      <c r="E2731" s="7" t="n">
        <f aca="false">COUNTIFS('Duel Log'!AF$2:AF$5455,$A2731,'Duel Log'!AG$2:AG$5455,$B2731,'Duel Log'!AH$2:AH$5455,"Loss")</f>
        <v>0</v>
      </c>
      <c r="F2731" s="7" t="n">
        <f aca="false">COUNTIFS('Duel Log'!AF$2:AF$5455,$A2731,'Duel Log'!AG$2:AG$5455,$B2731,'Duel Log'!AH$2:AH$5455,"Draw")</f>
        <v>0</v>
      </c>
      <c r="G2731" s="13" t="n">
        <f aca="false">IFERROR(D2731/C2731,"")</f>
        <v>1</v>
      </c>
    </row>
    <row r="2732" customFormat="false" ht="15" hidden="false" customHeight="true" outlineLevel="0" collapsed="false">
      <c r="A2732" s="7" t="s">
        <v>1113</v>
      </c>
      <c r="B2732" s="7" t="s">
        <v>1114</v>
      </c>
      <c r="C2732" s="7" t="n">
        <f aca="false">COUNTIFS('Duel Log'!AF$2:AF$5455,$A2732,'Duel Log'!AG$2:AG$5455,$B2732)</f>
        <v>2</v>
      </c>
      <c r="D2732" s="7" t="n">
        <f aca="false">COUNTIFS('Duel Log'!AF$2:AF$5455,$A2732,'Duel Log'!AG$2:AG$5455,$B2732,'Duel Log'!AH$2:AH$5455,"Win")</f>
        <v>2</v>
      </c>
      <c r="E2732" s="7" t="n">
        <f aca="false">COUNTIFS('Duel Log'!AF$2:AF$5455,$A2732,'Duel Log'!AG$2:AG$5455,$B2732,'Duel Log'!AH$2:AH$5455,"Loss")</f>
        <v>0</v>
      </c>
      <c r="F2732" s="7" t="n">
        <f aca="false">COUNTIFS('Duel Log'!AF$2:AF$5455,$A2732,'Duel Log'!AG$2:AG$5455,$B2732,'Duel Log'!AH$2:AH$5455,"Draw")</f>
        <v>0</v>
      </c>
      <c r="G2732" s="13" t="n">
        <f aca="false">IFERROR(D2732/C2732,"")</f>
        <v>1</v>
      </c>
    </row>
    <row r="2733" customFormat="false" ht="15" hidden="false" customHeight="true" outlineLevel="0" collapsed="false">
      <c r="A2733" s="7" t="s">
        <v>8408</v>
      </c>
      <c r="B2733" s="7" t="s">
        <v>8409</v>
      </c>
      <c r="C2733" s="7" t="n">
        <f aca="false">COUNTIFS('Duel Log'!AF$2:AF$5455,$A2733,'Duel Log'!AG$2:AG$5455,$B2733)</f>
        <v>1</v>
      </c>
      <c r="D2733" s="7" t="n">
        <f aca="false">COUNTIFS('Duel Log'!AF$2:AF$5455,$A2733,'Duel Log'!AG$2:AG$5455,$B2733,'Duel Log'!AH$2:AH$5455,"Win")</f>
        <v>0</v>
      </c>
      <c r="E2733" s="7" t="n">
        <f aca="false">COUNTIFS('Duel Log'!AF$2:AF$5455,$A2733,'Duel Log'!AG$2:AG$5455,$B2733,'Duel Log'!AH$2:AH$5455,"Loss")</f>
        <v>1</v>
      </c>
      <c r="F2733" s="7" t="n">
        <f aca="false">COUNTIFS('Duel Log'!AF$2:AF$5455,$A2733,'Duel Log'!AG$2:AG$5455,$B2733,'Duel Log'!AH$2:AH$5455,"Draw")</f>
        <v>0</v>
      </c>
      <c r="G2733" s="13" t="n">
        <f aca="false">IFERROR(D2733/C2733,"")</f>
        <v>0</v>
      </c>
    </row>
    <row r="2734" customFormat="false" ht="15" hidden="false" customHeight="true" outlineLevel="0" collapsed="false">
      <c r="A2734" s="7" t="s">
        <v>9211</v>
      </c>
      <c r="B2734" s="7" t="s">
        <v>9212</v>
      </c>
      <c r="C2734" s="7" t="n">
        <f aca="false">COUNTIFS('Duel Log'!AF$2:AF$5455,$A2734,'Duel Log'!AG$2:AG$5455,$B2734)</f>
        <v>1</v>
      </c>
      <c r="D2734" s="7" t="n">
        <f aca="false">COUNTIFS('Duel Log'!AF$2:AF$5455,$A2734,'Duel Log'!AG$2:AG$5455,$B2734,'Duel Log'!AH$2:AH$5455,"Win")</f>
        <v>1</v>
      </c>
      <c r="E2734" s="7" t="n">
        <f aca="false">COUNTIFS('Duel Log'!AF$2:AF$5455,$A2734,'Duel Log'!AG$2:AG$5455,$B2734,'Duel Log'!AH$2:AH$5455,"Loss")</f>
        <v>0</v>
      </c>
      <c r="F2734" s="7" t="n">
        <f aca="false">COUNTIFS('Duel Log'!AF$2:AF$5455,$A2734,'Duel Log'!AG$2:AG$5455,$B2734,'Duel Log'!AH$2:AH$5455,"Draw")</f>
        <v>0</v>
      </c>
      <c r="G2734" s="13" t="n">
        <f aca="false">IFERROR(D2734/C2734,"")</f>
        <v>1</v>
      </c>
    </row>
    <row r="2735" customFormat="false" ht="15" hidden="false" customHeight="true" outlineLevel="0" collapsed="false">
      <c r="A2735" s="7" t="s">
        <v>4752</v>
      </c>
      <c r="B2735" s="7" t="s">
        <v>380</v>
      </c>
      <c r="C2735" s="7" t="n">
        <f aca="false">COUNTIFS('Duel Log'!AF$2:AF$5455,$A2735,'Duel Log'!AG$2:AG$5455,$B2735)</f>
        <v>1</v>
      </c>
      <c r="D2735" s="7" t="n">
        <f aca="false">COUNTIFS('Duel Log'!AF$2:AF$5455,$A2735,'Duel Log'!AG$2:AG$5455,$B2735,'Duel Log'!AH$2:AH$5455,"Win")</f>
        <v>0</v>
      </c>
      <c r="E2735" s="7" t="n">
        <f aca="false">COUNTIFS('Duel Log'!AF$2:AF$5455,$A2735,'Duel Log'!AG$2:AG$5455,$B2735,'Duel Log'!AH$2:AH$5455,"Loss")</f>
        <v>1</v>
      </c>
      <c r="F2735" s="7" t="n">
        <f aca="false">COUNTIFS('Duel Log'!AF$2:AF$5455,$A2735,'Duel Log'!AG$2:AG$5455,$B2735,'Duel Log'!AH$2:AH$5455,"Draw")</f>
        <v>0</v>
      </c>
      <c r="G2735" s="13" t="n">
        <f aca="false">IFERROR(D2735/C2735,"")</f>
        <v>0</v>
      </c>
    </row>
    <row r="2736" customFormat="false" ht="15" hidden="false" customHeight="true" outlineLevel="0" collapsed="false">
      <c r="A2736" s="7" t="s">
        <v>4752</v>
      </c>
      <c r="B2736" s="7" t="s">
        <v>6742</v>
      </c>
      <c r="C2736" s="7" t="n">
        <f aca="false">COUNTIFS('Duel Log'!AF$2:AF$5455,$A2736,'Duel Log'!AG$2:AG$5455,$B2736)</f>
        <v>1</v>
      </c>
      <c r="D2736" s="7" t="n">
        <f aca="false">COUNTIFS('Duel Log'!AF$2:AF$5455,$A2736,'Duel Log'!AG$2:AG$5455,$B2736,'Duel Log'!AH$2:AH$5455,"Win")</f>
        <v>0</v>
      </c>
      <c r="E2736" s="7" t="n">
        <f aca="false">COUNTIFS('Duel Log'!AF$2:AF$5455,$A2736,'Duel Log'!AG$2:AG$5455,$B2736,'Duel Log'!AH$2:AH$5455,"Loss")</f>
        <v>1</v>
      </c>
      <c r="F2736" s="7" t="n">
        <f aca="false">COUNTIFS('Duel Log'!AF$2:AF$5455,$A2736,'Duel Log'!AG$2:AG$5455,$B2736,'Duel Log'!AH$2:AH$5455,"Draw")</f>
        <v>0</v>
      </c>
      <c r="G2736" s="13" t="n">
        <f aca="false">IFERROR(D2736/C2736,"")</f>
        <v>0</v>
      </c>
    </row>
    <row r="2737" customFormat="false" ht="15" hidden="false" customHeight="true" outlineLevel="0" collapsed="false">
      <c r="A2737" s="7" t="s">
        <v>6295</v>
      </c>
      <c r="B2737" s="7" t="s">
        <v>6296</v>
      </c>
      <c r="C2737" s="7" t="n">
        <f aca="false">COUNTIFS('Duel Log'!AF$2:AF$5455,$A2737,'Duel Log'!AG$2:AG$5455,$B2737)</f>
        <v>1</v>
      </c>
      <c r="D2737" s="7" t="n">
        <f aca="false">COUNTIFS('Duel Log'!AF$2:AF$5455,$A2737,'Duel Log'!AG$2:AG$5455,$B2737,'Duel Log'!AH$2:AH$5455,"Win")</f>
        <v>0</v>
      </c>
      <c r="E2737" s="7" t="n">
        <f aca="false">COUNTIFS('Duel Log'!AF$2:AF$5455,$A2737,'Duel Log'!AG$2:AG$5455,$B2737,'Duel Log'!AH$2:AH$5455,"Loss")</f>
        <v>1</v>
      </c>
      <c r="F2737" s="7" t="n">
        <f aca="false">COUNTIFS('Duel Log'!AF$2:AF$5455,$A2737,'Duel Log'!AG$2:AG$5455,$B2737,'Duel Log'!AH$2:AH$5455,"Draw")</f>
        <v>0</v>
      </c>
      <c r="G2737" s="13" t="n">
        <f aca="false">IFERROR(D2737/C2737,"")</f>
        <v>0</v>
      </c>
    </row>
    <row r="2738" customFormat="false" ht="15" hidden="false" customHeight="true" outlineLevel="0" collapsed="false">
      <c r="A2738" s="7" t="s">
        <v>3794</v>
      </c>
      <c r="B2738" s="7" t="s">
        <v>3793</v>
      </c>
      <c r="C2738" s="7" t="n">
        <f aca="false">COUNTIFS('Duel Log'!AF$2:AF$5455,$A2738,'Duel Log'!AG$2:AG$5455,$B2738)</f>
        <v>1</v>
      </c>
      <c r="D2738" s="7" t="n">
        <f aca="false">COUNTIFS('Duel Log'!AF$2:AF$5455,$A2738,'Duel Log'!AG$2:AG$5455,$B2738,'Duel Log'!AH$2:AH$5455,"Win")</f>
        <v>0</v>
      </c>
      <c r="E2738" s="7" t="n">
        <f aca="false">COUNTIFS('Duel Log'!AF$2:AF$5455,$A2738,'Duel Log'!AG$2:AG$5455,$B2738,'Duel Log'!AH$2:AH$5455,"Loss")</f>
        <v>1</v>
      </c>
      <c r="F2738" s="7" t="n">
        <f aca="false">COUNTIFS('Duel Log'!AF$2:AF$5455,$A2738,'Duel Log'!AG$2:AG$5455,$B2738,'Duel Log'!AH$2:AH$5455,"Draw")</f>
        <v>0</v>
      </c>
      <c r="G2738" s="13" t="n">
        <f aca="false">IFERROR(D2738/C2738,"")</f>
        <v>0</v>
      </c>
    </row>
    <row r="2739" customFormat="false" ht="15" hidden="false" customHeight="true" outlineLevel="0" collapsed="false">
      <c r="A2739" s="7" t="s">
        <v>217</v>
      </c>
      <c r="B2739" s="7" t="s">
        <v>217</v>
      </c>
      <c r="C2739" s="7" t="n">
        <f aca="false">COUNTIFS('Duel Log'!AF$2:AF$5455,$A2739,'Duel Log'!AG$2:AG$5455,$B2739)</f>
        <v>2</v>
      </c>
      <c r="D2739" s="7" t="n">
        <f aca="false">COUNTIFS('Duel Log'!AF$2:AF$5455,$A2739,'Duel Log'!AG$2:AG$5455,$B2739,'Duel Log'!AH$2:AH$5455,"Win")</f>
        <v>1</v>
      </c>
      <c r="E2739" s="7" t="n">
        <f aca="false">COUNTIFS('Duel Log'!AF$2:AF$5455,$A2739,'Duel Log'!AG$2:AG$5455,$B2739,'Duel Log'!AH$2:AH$5455,"Loss")</f>
        <v>1</v>
      </c>
      <c r="F2739" s="7" t="n">
        <f aca="false">COUNTIFS('Duel Log'!AF$2:AF$5455,$A2739,'Duel Log'!AG$2:AG$5455,$B2739,'Duel Log'!AH$2:AH$5455,"Draw")</f>
        <v>0</v>
      </c>
      <c r="G2739" s="13" t="n">
        <f aca="false">IFERROR(D2739/C2739,"")</f>
        <v>0.5</v>
      </c>
    </row>
    <row r="2740" customFormat="false" ht="15" hidden="false" customHeight="true" outlineLevel="0" collapsed="false">
      <c r="A2740" s="7" t="s">
        <v>217</v>
      </c>
      <c r="B2740" s="7" t="s">
        <v>776</v>
      </c>
      <c r="C2740" s="7" t="n">
        <f aca="false">COUNTIFS('Duel Log'!AF$2:AF$5455,$A2740,'Duel Log'!AG$2:AG$5455,$B2740)</f>
        <v>2</v>
      </c>
      <c r="D2740" s="7" t="n">
        <f aca="false">COUNTIFS('Duel Log'!AF$2:AF$5455,$A2740,'Duel Log'!AG$2:AG$5455,$B2740,'Duel Log'!AH$2:AH$5455,"Win")</f>
        <v>2</v>
      </c>
      <c r="E2740" s="7" t="n">
        <f aca="false">COUNTIFS('Duel Log'!AF$2:AF$5455,$A2740,'Duel Log'!AG$2:AG$5455,$B2740,'Duel Log'!AH$2:AH$5455,"Loss")</f>
        <v>0</v>
      </c>
      <c r="F2740" s="7" t="n">
        <f aca="false">COUNTIFS('Duel Log'!AF$2:AF$5455,$A2740,'Duel Log'!AG$2:AG$5455,$B2740,'Duel Log'!AH$2:AH$5455,"Draw")</f>
        <v>0</v>
      </c>
      <c r="G2740" s="13" t="n">
        <f aca="false">IFERROR(D2740/C2740,"")</f>
        <v>1</v>
      </c>
    </row>
    <row r="2741" customFormat="false" ht="15" hidden="false" customHeight="true" outlineLevel="0" collapsed="false">
      <c r="A2741" s="7" t="s">
        <v>217</v>
      </c>
      <c r="B2741" s="7" t="s">
        <v>380</v>
      </c>
      <c r="C2741" s="7" t="n">
        <f aca="false">COUNTIFS('Duel Log'!AF$2:AF$5455,$A2741,'Duel Log'!AG$2:AG$5455,$B2741)</f>
        <v>5</v>
      </c>
      <c r="D2741" s="7" t="n">
        <f aca="false">COUNTIFS('Duel Log'!AF$2:AF$5455,$A2741,'Duel Log'!AG$2:AG$5455,$B2741,'Duel Log'!AH$2:AH$5455,"Win")</f>
        <v>2</v>
      </c>
      <c r="E2741" s="7" t="n">
        <f aca="false">COUNTIFS('Duel Log'!AF$2:AF$5455,$A2741,'Duel Log'!AG$2:AG$5455,$B2741,'Duel Log'!AH$2:AH$5455,"Loss")</f>
        <v>3</v>
      </c>
      <c r="F2741" s="7" t="n">
        <f aca="false">COUNTIFS('Duel Log'!AF$2:AF$5455,$A2741,'Duel Log'!AG$2:AG$5455,$B2741,'Duel Log'!AH$2:AH$5455,"Draw")</f>
        <v>0</v>
      </c>
      <c r="G2741" s="13" t="n">
        <f aca="false">IFERROR(D2741/C2741,"")</f>
        <v>0.4</v>
      </c>
    </row>
    <row r="2742" customFormat="false" ht="15" hidden="false" customHeight="true" outlineLevel="0" collapsed="false">
      <c r="A2742" s="7" t="s">
        <v>217</v>
      </c>
      <c r="B2742" s="7" t="s">
        <v>716</v>
      </c>
      <c r="C2742" s="7" t="n">
        <f aca="false">COUNTIFS('Duel Log'!AF$2:AF$5455,$A2742,'Duel Log'!AG$2:AG$5455,$B2742)</f>
        <v>2</v>
      </c>
      <c r="D2742" s="7" t="n">
        <f aca="false">COUNTIFS('Duel Log'!AF$2:AF$5455,$A2742,'Duel Log'!AG$2:AG$5455,$B2742,'Duel Log'!AH$2:AH$5455,"Win")</f>
        <v>0</v>
      </c>
      <c r="E2742" s="7" t="n">
        <f aca="false">COUNTIFS('Duel Log'!AF$2:AF$5455,$A2742,'Duel Log'!AG$2:AG$5455,$B2742,'Duel Log'!AH$2:AH$5455,"Loss")</f>
        <v>2</v>
      </c>
      <c r="F2742" s="7" t="n">
        <f aca="false">COUNTIFS('Duel Log'!AF$2:AF$5455,$A2742,'Duel Log'!AG$2:AG$5455,$B2742,'Duel Log'!AH$2:AH$5455,"Draw")</f>
        <v>0</v>
      </c>
      <c r="G2742" s="13" t="n">
        <f aca="false">IFERROR(D2742/C2742,"")</f>
        <v>0</v>
      </c>
    </row>
    <row r="2743" customFormat="false" ht="15" hidden="false" customHeight="true" outlineLevel="0" collapsed="false">
      <c r="A2743" s="7" t="s">
        <v>217</v>
      </c>
      <c r="B2743" s="7" t="s">
        <v>3405</v>
      </c>
      <c r="C2743" s="7" t="n">
        <f aca="false">COUNTIFS('Duel Log'!AF$2:AF$5455,$A2743,'Duel Log'!AG$2:AG$5455,$B2743)</f>
        <v>2</v>
      </c>
      <c r="D2743" s="7" t="n">
        <f aca="false">COUNTIFS('Duel Log'!AF$2:AF$5455,$A2743,'Duel Log'!AG$2:AG$5455,$B2743,'Duel Log'!AH$2:AH$5455,"Win")</f>
        <v>0</v>
      </c>
      <c r="E2743" s="7" t="n">
        <f aca="false">COUNTIFS('Duel Log'!AF$2:AF$5455,$A2743,'Duel Log'!AG$2:AG$5455,$B2743,'Duel Log'!AH$2:AH$5455,"Loss")</f>
        <v>2</v>
      </c>
      <c r="F2743" s="7" t="n">
        <f aca="false">COUNTIFS('Duel Log'!AF$2:AF$5455,$A2743,'Duel Log'!AG$2:AG$5455,$B2743,'Duel Log'!AH$2:AH$5455,"Draw")</f>
        <v>0</v>
      </c>
      <c r="G2743" s="13" t="n">
        <f aca="false">IFERROR(D2743/C2743,"")</f>
        <v>0</v>
      </c>
    </row>
    <row r="2744" customFormat="false" ht="15" hidden="false" customHeight="true" outlineLevel="0" collapsed="false">
      <c r="A2744" s="7" t="s">
        <v>217</v>
      </c>
      <c r="B2744" s="7" t="s">
        <v>8955</v>
      </c>
      <c r="C2744" s="7" t="n">
        <f aca="false">COUNTIFS('Duel Log'!AF$2:AF$5455,$A2744,'Duel Log'!AG$2:AG$5455,$B2744)</f>
        <v>1</v>
      </c>
      <c r="D2744" s="7" t="n">
        <f aca="false">COUNTIFS('Duel Log'!AF$2:AF$5455,$A2744,'Duel Log'!AG$2:AG$5455,$B2744,'Duel Log'!AH$2:AH$5455,"Win")</f>
        <v>0</v>
      </c>
      <c r="E2744" s="7" t="n">
        <f aca="false">COUNTIFS('Duel Log'!AF$2:AF$5455,$A2744,'Duel Log'!AG$2:AG$5455,$B2744,'Duel Log'!AH$2:AH$5455,"Loss")</f>
        <v>1</v>
      </c>
      <c r="F2744" s="7" t="n">
        <f aca="false">COUNTIFS('Duel Log'!AF$2:AF$5455,$A2744,'Duel Log'!AG$2:AG$5455,$B2744,'Duel Log'!AH$2:AH$5455,"Draw")</f>
        <v>0</v>
      </c>
      <c r="G2744" s="13" t="n">
        <f aca="false">IFERROR(D2744/C2744,"")</f>
        <v>0</v>
      </c>
    </row>
    <row r="2745" customFormat="false" ht="15" hidden="false" customHeight="true" outlineLevel="0" collapsed="false">
      <c r="A2745" s="7" t="s">
        <v>217</v>
      </c>
      <c r="B2745" s="7" t="s">
        <v>587</v>
      </c>
      <c r="C2745" s="7" t="n">
        <f aca="false">COUNTIFS('Duel Log'!AF$2:AF$5455,$A2745,'Duel Log'!AG$2:AG$5455,$B2745)</f>
        <v>1</v>
      </c>
      <c r="D2745" s="7" t="n">
        <f aca="false">COUNTIFS('Duel Log'!AF$2:AF$5455,$A2745,'Duel Log'!AG$2:AG$5455,$B2745,'Duel Log'!AH$2:AH$5455,"Win")</f>
        <v>0</v>
      </c>
      <c r="E2745" s="7" t="n">
        <f aca="false">COUNTIFS('Duel Log'!AF$2:AF$5455,$A2745,'Duel Log'!AG$2:AG$5455,$B2745,'Duel Log'!AH$2:AH$5455,"Loss")</f>
        <v>1</v>
      </c>
      <c r="F2745" s="7" t="n">
        <f aca="false">COUNTIFS('Duel Log'!AF$2:AF$5455,$A2745,'Duel Log'!AG$2:AG$5455,$B2745,'Duel Log'!AH$2:AH$5455,"Draw")</f>
        <v>0</v>
      </c>
      <c r="G2745" s="13" t="n">
        <f aca="false">IFERROR(D2745/C2745,"")</f>
        <v>0</v>
      </c>
    </row>
    <row r="2746" customFormat="false" ht="15" hidden="false" customHeight="true" outlineLevel="0" collapsed="false">
      <c r="A2746" s="7" t="s">
        <v>217</v>
      </c>
      <c r="B2746" s="7" t="s">
        <v>206</v>
      </c>
      <c r="C2746" s="7" t="n">
        <f aca="false">COUNTIFS('Duel Log'!AF$2:AF$5455,$A2746,'Duel Log'!AG$2:AG$5455,$B2746)</f>
        <v>1</v>
      </c>
      <c r="D2746" s="7" t="n">
        <f aca="false">COUNTIFS('Duel Log'!AF$2:AF$5455,$A2746,'Duel Log'!AG$2:AG$5455,$B2746,'Duel Log'!AH$2:AH$5455,"Win")</f>
        <v>1</v>
      </c>
      <c r="E2746" s="7" t="n">
        <f aca="false">COUNTIFS('Duel Log'!AF$2:AF$5455,$A2746,'Duel Log'!AG$2:AG$5455,$B2746,'Duel Log'!AH$2:AH$5455,"Loss")</f>
        <v>0</v>
      </c>
      <c r="F2746" s="7" t="n">
        <f aca="false">COUNTIFS('Duel Log'!AF$2:AF$5455,$A2746,'Duel Log'!AG$2:AG$5455,$B2746,'Duel Log'!AH$2:AH$5455,"Draw")</f>
        <v>0</v>
      </c>
      <c r="G2746" s="13" t="n">
        <f aca="false">IFERROR(D2746/C2746,"")</f>
        <v>1</v>
      </c>
    </row>
    <row r="2747" customFormat="false" ht="15" hidden="false" customHeight="true" outlineLevel="0" collapsed="false">
      <c r="A2747" s="7" t="s">
        <v>217</v>
      </c>
      <c r="B2747" s="7" t="s">
        <v>543</v>
      </c>
      <c r="C2747" s="7" t="n">
        <f aca="false">COUNTIFS('Duel Log'!AF$2:AF$5455,$A2747,'Duel Log'!AG$2:AG$5455,$B2747)</f>
        <v>1</v>
      </c>
      <c r="D2747" s="7" t="n">
        <f aca="false">COUNTIFS('Duel Log'!AF$2:AF$5455,$A2747,'Duel Log'!AG$2:AG$5455,$B2747,'Duel Log'!AH$2:AH$5455,"Win")</f>
        <v>1</v>
      </c>
      <c r="E2747" s="7" t="n">
        <f aca="false">COUNTIFS('Duel Log'!AF$2:AF$5455,$A2747,'Duel Log'!AG$2:AG$5455,$B2747,'Duel Log'!AH$2:AH$5455,"Loss")</f>
        <v>0</v>
      </c>
      <c r="F2747" s="7" t="n">
        <f aca="false">COUNTIFS('Duel Log'!AF$2:AF$5455,$A2747,'Duel Log'!AG$2:AG$5455,$B2747,'Duel Log'!AH$2:AH$5455,"Draw")</f>
        <v>0</v>
      </c>
      <c r="G2747" s="13" t="n">
        <f aca="false">IFERROR(D2747/C2747,"")</f>
        <v>1</v>
      </c>
    </row>
    <row r="2748" customFormat="false" ht="15" hidden="false" customHeight="true" outlineLevel="0" collapsed="false">
      <c r="A2748" s="7" t="s">
        <v>217</v>
      </c>
      <c r="B2748" s="7" t="s">
        <v>958</v>
      </c>
      <c r="C2748" s="7" t="n">
        <f aca="false">COUNTIFS('Duel Log'!AF$2:AF$5455,$A2748,'Duel Log'!AG$2:AG$5455,$B2748)</f>
        <v>2</v>
      </c>
      <c r="D2748" s="7" t="n">
        <f aca="false">COUNTIFS('Duel Log'!AF$2:AF$5455,$A2748,'Duel Log'!AG$2:AG$5455,$B2748,'Duel Log'!AH$2:AH$5455,"Win")</f>
        <v>2</v>
      </c>
      <c r="E2748" s="7" t="n">
        <f aca="false">COUNTIFS('Duel Log'!AF$2:AF$5455,$A2748,'Duel Log'!AG$2:AG$5455,$B2748,'Duel Log'!AH$2:AH$5455,"Loss")</f>
        <v>0</v>
      </c>
      <c r="F2748" s="7" t="n">
        <f aca="false">COUNTIFS('Duel Log'!AF$2:AF$5455,$A2748,'Duel Log'!AG$2:AG$5455,$B2748,'Duel Log'!AH$2:AH$5455,"Draw")</f>
        <v>0</v>
      </c>
      <c r="G2748" s="13" t="n">
        <f aca="false">IFERROR(D2748/C2748,"")</f>
        <v>1</v>
      </c>
    </row>
    <row r="2749" customFormat="false" ht="15" hidden="false" customHeight="true" outlineLevel="0" collapsed="false">
      <c r="A2749" s="7" t="s">
        <v>217</v>
      </c>
      <c r="B2749" s="7" t="s">
        <v>243</v>
      </c>
      <c r="C2749" s="7" t="n">
        <f aca="false">COUNTIFS('Duel Log'!AF$2:AF$5455,$A2749,'Duel Log'!AG$2:AG$5455,$B2749)</f>
        <v>2</v>
      </c>
      <c r="D2749" s="7" t="n">
        <f aca="false">COUNTIFS('Duel Log'!AF$2:AF$5455,$A2749,'Duel Log'!AG$2:AG$5455,$B2749,'Duel Log'!AH$2:AH$5455,"Win")</f>
        <v>2</v>
      </c>
      <c r="E2749" s="7" t="n">
        <f aca="false">COUNTIFS('Duel Log'!AF$2:AF$5455,$A2749,'Duel Log'!AG$2:AG$5455,$B2749,'Duel Log'!AH$2:AH$5455,"Loss")</f>
        <v>0</v>
      </c>
      <c r="F2749" s="7" t="n">
        <f aca="false">COUNTIFS('Duel Log'!AF$2:AF$5455,$A2749,'Duel Log'!AG$2:AG$5455,$B2749,'Duel Log'!AH$2:AH$5455,"Draw")</f>
        <v>0</v>
      </c>
      <c r="G2749" s="13" t="n">
        <f aca="false">IFERROR(D2749/C2749,"")</f>
        <v>1</v>
      </c>
    </row>
    <row r="2750" customFormat="false" ht="15" hidden="false" customHeight="true" outlineLevel="0" collapsed="false">
      <c r="A2750" s="7" t="s">
        <v>217</v>
      </c>
      <c r="B2750" s="7" t="s">
        <v>1365</v>
      </c>
      <c r="C2750" s="7" t="n">
        <f aca="false">COUNTIFS('Duel Log'!AF$2:AF$5455,$A2750,'Duel Log'!AG$2:AG$5455,$B2750)</f>
        <v>2</v>
      </c>
      <c r="D2750" s="7" t="n">
        <f aca="false">COUNTIFS('Duel Log'!AF$2:AF$5455,$A2750,'Duel Log'!AG$2:AG$5455,$B2750,'Duel Log'!AH$2:AH$5455,"Win")</f>
        <v>0</v>
      </c>
      <c r="E2750" s="7" t="n">
        <f aca="false">COUNTIFS('Duel Log'!AF$2:AF$5455,$A2750,'Duel Log'!AG$2:AG$5455,$B2750,'Duel Log'!AH$2:AH$5455,"Loss")</f>
        <v>2</v>
      </c>
      <c r="F2750" s="7" t="n">
        <f aca="false">COUNTIFS('Duel Log'!AF$2:AF$5455,$A2750,'Duel Log'!AG$2:AG$5455,$B2750,'Duel Log'!AH$2:AH$5455,"Draw")</f>
        <v>0</v>
      </c>
      <c r="G2750" s="13" t="n">
        <f aca="false">IFERROR(D2750/C2750,"")</f>
        <v>0</v>
      </c>
    </row>
    <row r="2751" customFormat="false" ht="15" hidden="false" customHeight="true" outlineLevel="0" collapsed="false">
      <c r="A2751" s="7" t="s">
        <v>217</v>
      </c>
      <c r="B2751" s="7" t="s">
        <v>744</v>
      </c>
      <c r="C2751" s="7" t="n">
        <f aca="false">COUNTIFS('Duel Log'!AF$2:AF$5455,$A2751,'Duel Log'!AG$2:AG$5455,$B2751)</f>
        <v>2</v>
      </c>
      <c r="D2751" s="7" t="n">
        <f aca="false">COUNTIFS('Duel Log'!AF$2:AF$5455,$A2751,'Duel Log'!AG$2:AG$5455,$B2751,'Duel Log'!AH$2:AH$5455,"Win")</f>
        <v>0</v>
      </c>
      <c r="E2751" s="7" t="n">
        <f aca="false">COUNTIFS('Duel Log'!AF$2:AF$5455,$A2751,'Duel Log'!AG$2:AG$5455,$B2751,'Duel Log'!AH$2:AH$5455,"Loss")</f>
        <v>2</v>
      </c>
      <c r="F2751" s="7" t="n">
        <f aca="false">COUNTIFS('Duel Log'!AF$2:AF$5455,$A2751,'Duel Log'!AG$2:AG$5455,$B2751,'Duel Log'!AH$2:AH$5455,"Draw")</f>
        <v>0</v>
      </c>
      <c r="G2751" s="13" t="n">
        <f aca="false">IFERROR(D2751/C2751,"")</f>
        <v>0</v>
      </c>
    </row>
    <row r="2752" customFormat="false" ht="15" hidden="false" customHeight="true" outlineLevel="0" collapsed="false">
      <c r="A2752" s="7" t="s">
        <v>217</v>
      </c>
      <c r="B2752" s="7" t="s">
        <v>5750</v>
      </c>
      <c r="C2752" s="7" t="n">
        <f aca="false">COUNTIFS('Duel Log'!AF$2:AF$5455,$A2752,'Duel Log'!AG$2:AG$5455,$B2752)</f>
        <v>2</v>
      </c>
      <c r="D2752" s="7" t="n">
        <f aca="false">COUNTIFS('Duel Log'!AF$2:AF$5455,$A2752,'Duel Log'!AG$2:AG$5455,$B2752,'Duel Log'!AH$2:AH$5455,"Win")</f>
        <v>0</v>
      </c>
      <c r="E2752" s="7" t="n">
        <f aca="false">COUNTIFS('Duel Log'!AF$2:AF$5455,$A2752,'Duel Log'!AG$2:AG$5455,$B2752,'Duel Log'!AH$2:AH$5455,"Loss")</f>
        <v>2</v>
      </c>
      <c r="F2752" s="7" t="n">
        <f aca="false">COUNTIFS('Duel Log'!AF$2:AF$5455,$A2752,'Duel Log'!AG$2:AG$5455,$B2752,'Duel Log'!AH$2:AH$5455,"Draw")</f>
        <v>0</v>
      </c>
      <c r="G2752" s="13" t="n">
        <f aca="false">IFERROR(D2752/C2752,"")</f>
        <v>0</v>
      </c>
    </row>
    <row r="2753" customFormat="false" ht="15" hidden="false" customHeight="true" outlineLevel="0" collapsed="false">
      <c r="A2753" s="7" t="s">
        <v>217</v>
      </c>
      <c r="B2753" s="7" t="s">
        <v>4672</v>
      </c>
      <c r="C2753" s="7" t="n">
        <f aca="false">COUNTIFS('Duel Log'!AF$2:AF$5455,$A2753,'Duel Log'!AG$2:AG$5455,$B2753)</f>
        <v>2</v>
      </c>
      <c r="D2753" s="7" t="n">
        <f aca="false">COUNTIFS('Duel Log'!AF$2:AF$5455,$A2753,'Duel Log'!AG$2:AG$5455,$B2753,'Duel Log'!AH$2:AH$5455,"Win")</f>
        <v>0</v>
      </c>
      <c r="E2753" s="7" t="n">
        <f aca="false">COUNTIFS('Duel Log'!AF$2:AF$5455,$A2753,'Duel Log'!AG$2:AG$5455,$B2753,'Duel Log'!AH$2:AH$5455,"Loss")</f>
        <v>2</v>
      </c>
      <c r="F2753" s="7" t="n">
        <f aca="false">COUNTIFS('Duel Log'!AF$2:AF$5455,$A2753,'Duel Log'!AG$2:AG$5455,$B2753,'Duel Log'!AH$2:AH$5455,"Draw")</f>
        <v>0</v>
      </c>
      <c r="G2753" s="13" t="n">
        <f aca="false">IFERROR(D2753/C2753,"")</f>
        <v>0</v>
      </c>
    </row>
    <row r="2754" customFormat="false" ht="15" hidden="false" customHeight="true" outlineLevel="0" collapsed="false">
      <c r="A2754" s="7" t="s">
        <v>8054</v>
      </c>
      <c r="B2754" s="7" t="s">
        <v>1521</v>
      </c>
      <c r="C2754" s="7" t="n">
        <f aca="false">COUNTIFS('Duel Log'!AF$2:AF$5455,$A2754,'Duel Log'!AG$2:AG$5455,$B2754)</f>
        <v>2</v>
      </c>
      <c r="D2754" s="7" t="n">
        <f aca="false">COUNTIFS('Duel Log'!AF$2:AF$5455,$A2754,'Duel Log'!AG$2:AG$5455,$B2754,'Duel Log'!AH$2:AH$5455,"Win")</f>
        <v>2</v>
      </c>
      <c r="E2754" s="7" t="n">
        <f aca="false">COUNTIFS('Duel Log'!AF$2:AF$5455,$A2754,'Duel Log'!AG$2:AG$5455,$B2754,'Duel Log'!AH$2:AH$5455,"Loss")</f>
        <v>0</v>
      </c>
      <c r="F2754" s="7" t="n">
        <f aca="false">COUNTIFS('Duel Log'!AF$2:AF$5455,$A2754,'Duel Log'!AG$2:AG$5455,$B2754,'Duel Log'!AH$2:AH$5455,"Draw")</f>
        <v>0</v>
      </c>
      <c r="G2754" s="13" t="n">
        <f aca="false">IFERROR(D2754/C2754,"")</f>
        <v>1</v>
      </c>
    </row>
    <row r="2755" customFormat="false" ht="15" hidden="false" customHeight="true" outlineLevel="0" collapsed="false">
      <c r="A2755" s="7" t="s">
        <v>2308</v>
      </c>
      <c r="B2755" s="7" t="s">
        <v>4420</v>
      </c>
      <c r="C2755" s="7" t="n">
        <f aca="false">COUNTIFS('Duel Log'!AF$2:AF$5455,$A2755,'Duel Log'!AG$2:AG$5455,$B2755)</f>
        <v>1</v>
      </c>
      <c r="D2755" s="7" t="n">
        <f aca="false">COUNTIFS('Duel Log'!AF$2:AF$5455,$A2755,'Duel Log'!AG$2:AG$5455,$B2755,'Duel Log'!AH$2:AH$5455,"Win")</f>
        <v>1</v>
      </c>
      <c r="E2755" s="7" t="n">
        <f aca="false">COUNTIFS('Duel Log'!AF$2:AF$5455,$A2755,'Duel Log'!AG$2:AG$5455,$B2755,'Duel Log'!AH$2:AH$5455,"Loss")</f>
        <v>0</v>
      </c>
      <c r="F2755" s="7" t="n">
        <f aca="false">COUNTIFS('Duel Log'!AF$2:AF$5455,$A2755,'Duel Log'!AG$2:AG$5455,$B2755,'Duel Log'!AH$2:AH$5455,"Draw")</f>
        <v>0</v>
      </c>
      <c r="G2755" s="13" t="n">
        <f aca="false">IFERROR(D2755/C2755,"")</f>
        <v>1</v>
      </c>
    </row>
    <row r="2756" customFormat="false" ht="15" hidden="false" customHeight="true" outlineLevel="0" collapsed="false">
      <c r="A2756" s="7" t="s">
        <v>2308</v>
      </c>
      <c r="B2756" s="7" t="s">
        <v>2309</v>
      </c>
      <c r="C2756" s="7" t="n">
        <f aca="false">COUNTIFS('Duel Log'!AF$2:AF$5455,$A2756,'Duel Log'!AG$2:AG$5455,$B2756)</f>
        <v>1</v>
      </c>
      <c r="D2756" s="7" t="n">
        <f aca="false">COUNTIFS('Duel Log'!AF$2:AF$5455,$A2756,'Duel Log'!AG$2:AG$5455,$B2756,'Duel Log'!AH$2:AH$5455,"Win")</f>
        <v>1</v>
      </c>
      <c r="E2756" s="7" t="n">
        <f aca="false">COUNTIFS('Duel Log'!AF$2:AF$5455,$A2756,'Duel Log'!AG$2:AG$5455,$B2756,'Duel Log'!AH$2:AH$5455,"Loss")</f>
        <v>0</v>
      </c>
      <c r="F2756" s="7" t="n">
        <f aca="false">COUNTIFS('Duel Log'!AF$2:AF$5455,$A2756,'Duel Log'!AG$2:AG$5455,$B2756,'Duel Log'!AH$2:AH$5455,"Draw")</f>
        <v>0</v>
      </c>
      <c r="G2756" s="13" t="n">
        <f aca="false">IFERROR(D2756/C2756,"")</f>
        <v>1</v>
      </c>
    </row>
    <row r="2757" customFormat="false" ht="15" hidden="false" customHeight="true" outlineLevel="0" collapsed="false">
      <c r="A2757" s="7" t="s">
        <v>371</v>
      </c>
      <c r="B2757" s="7" t="s">
        <v>370</v>
      </c>
      <c r="C2757" s="7" t="n">
        <f aca="false">COUNTIFS('Duel Log'!AF$2:AF$5455,$A2757,'Duel Log'!AG$2:AG$5455,$B2757)</f>
        <v>2</v>
      </c>
      <c r="D2757" s="7" t="n">
        <f aca="false">COUNTIFS('Duel Log'!AF$2:AF$5455,$A2757,'Duel Log'!AG$2:AG$5455,$B2757,'Duel Log'!AH$2:AH$5455,"Win")</f>
        <v>0</v>
      </c>
      <c r="E2757" s="7" t="n">
        <f aca="false">COUNTIFS('Duel Log'!AF$2:AF$5455,$A2757,'Duel Log'!AG$2:AG$5455,$B2757,'Duel Log'!AH$2:AH$5455,"Loss")</f>
        <v>2</v>
      </c>
      <c r="F2757" s="7" t="n">
        <f aca="false">COUNTIFS('Duel Log'!AF$2:AF$5455,$A2757,'Duel Log'!AG$2:AG$5455,$B2757,'Duel Log'!AH$2:AH$5455,"Draw")</f>
        <v>0</v>
      </c>
      <c r="G2757" s="13" t="n">
        <f aca="false">IFERROR(D2757/C2757,"")</f>
        <v>0</v>
      </c>
    </row>
    <row r="2758" customFormat="false" ht="15" hidden="false" customHeight="true" outlineLevel="0" collapsed="false">
      <c r="A2758" s="7" t="s">
        <v>371</v>
      </c>
      <c r="B2758" s="7" t="s">
        <v>410</v>
      </c>
      <c r="C2758" s="7" t="n">
        <f aca="false">COUNTIFS('Duel Log'!AF$2:AF$5455,$A2758,'Duel Log'!AG$2:AG$5455,$B2758)</f>
        <v>1</v>
      </c>
      <c r="D2758" s="7" t="n">
        <f aca="false">COUNTIFS('Duel Log'!AF$2:AF$5455,$A2758,'Duel Log'!AG$2:AG$5455,$B2758,'Duel Log'!AH$2:AH$5455,"Win")</f>
        <v>0</v>
      </c>
      <c r="E2758" s="7" t="n">
        <f aca="false">COUNTIFS('Duel Log'!AF$2:AF$5455,$A2758,'Duel Log'!AG$2:AG$5455,$B2758,'Duel Log'!AH$2:AH$5455,"Loss")</f>
        <v>1</v>
      </c>
      <c r="F2758" s="7" t="n">
        <f aca="false">COUNTIFS('Duel Log'!AF$2:AF$5455,$A2758,'Duel Log'!AG$2:AG$5455,$B2758,'Duel Log'!AH$2:AH$5455,"Draw")</f>
        <v>0</v>
      </c>
      <c r="G2758" s="13" t="n">
        <f aca="false">IFERROR(D2758/C2758,"")</f>
        <v>0</v>
      </c>
    </row>
    <row r="2759" customFormat="false" ht="15" hidden="false" customHeight="true" outlineLevel="0" collapsed="false">
      <c r="A2759" s="7" t="s">
        <v>371</v>
      </c>
      <c r="B2759" s="7" t="s">
        <v>7321</v>
      </c>
      <c r="C2759" s="7" t="n">
        <f aca="false">COUNTIFS('Duel Log'!AF$2:AF$5455,$A2759,'Duel Log'!AG$2:AG$5455,$B2759)</f>
        <v>1</v>
      </c>
      <c r="D2759" s="7" t="n">
        <f aca="false">COUNTIFS('Duel Log'!AF$2:AF$5455,$A2759,'Duel Log'!AG$2:AG$5455,$B2759,'Duel Log'!AH$2:AH$5455,"Win")</f>
        <v>1</v>
      </c>
      <c r="E2759" s="7" t="n">
        <f aca="false">COUNTIFS('Duel Log'!AF$2:AF$5455,$A2759,'Duel Log'!AG$2:AG$5455,$B2759,'Duel Log'!AH$2:AH$5455,"Loss")</f>
        <v>0</v>
      </c>
      <c r="F2759" s="7" t="n">
        <f aca="false">COUNTIFS('Duel Log'!AF$2:AF$5455,$A2759,'Duel Log'!AG$2:AG$5455,$B2759,'Duel Log'!AH$2:AH$5455,"Draw")</f>
        <v>0</v>
      </c>
      <c r="G2759" s="13" t="n">
        <f aca="false">IFERROR(D2759/C2759,"")</f>
        <v>1</v>
      </c>
    </row>
    <row r="2760" customFormat="false" ht="15" hidden="false" customHeight="true" outlineLevel="0" collapsed="false">
      <c r="A2760" s="7" t="s">
        <v>2137</v>
      </c>
      <c r="B2760" s="7" t="s">
        <v>1570</v>
      </c>
      <c r="C2760" s="7" t="n">
        <f aca="false">COUNTIFS('Duel Log'!AF$2:AF$5455,$A2760,'Duel Log'!AG$2:AG$5455,$B2760)</f>
        <v>2</v>
      </c>
      <c r="D2760" s="7" t="n">
        <f aca="false">COUNTIFS('Duel Log'!AF$2:AF$5455,$A2760,'Duel Log'!AG$2:AG$5455,$B2760,'Duel Log'!AH$2:AH$5455,"Win")</f>
        <v>0</v>
      </c>
      <c r="E2760" s="7" t="n">
        <f aca="false">COUNTIFS('Duel Log'!AF$2:AF$5455,$A2760,'Duel Log'!AG$2:AG$5455,$B2760,'Duel Log'!AH$2:AH$5455,"Loss")</f>
        <v>2</v>
      </c>
      <c r="F2760" s="7" t="n">
        <f aca="false">COUNTIFS('Duel Log'!AF$2:AF$5455,$A2760,'Duel Log'!AG$2:AG$5455,$B2760,'Duel Log'!AH$2:AH$5455,"Draw")</f>
        <v>0</v>
      </c>
      <c r="G2760" s="13" t="n">
        <f aca="false">IFERROR(D2760/C2760,"")</f>
        <v>0</v>
      </c>
    </row>
    <row r="2761" customFormat="false" ht="15" hidden="false" customHeight="true" outlineLevel="0" collapsed="false">
      <c r="A2761" s="7" t="s">
        <v>2234</v>
      </c>
      <c r="B2761" s="7" t="s">
        <v>2377</v>
      </c>
      <c r="C2761" s="7" t="n">
        <f aca="false">COUNTIFS('Duel Log'!AF$2:AF$5455,$A2761,'Duel Log'!AG$2:AG$5455,$B2761)</f>
        <v>2</v>
      </c>
      <c r="D2761" s="7" t="n">
        <f aca="false">COUNTIFS('Duel Log'!AF$2:AF$5455,$A2761,'Duel Log'!AG$2:AG$5455,$B2761,'Duel Log'!AH$2:AH$5455,"Win")</f>
        <v>2</v>
      </c>
      <c r="E2761" s="7" t="n">
        <f aca="false">COUNTIFS('Duel Log'!AF$2:AF$5455,$A2761,'Duel Log'!AG$2:AG$5455,$B2761,'Duel Log'!AH$2:AH$5455,"Loss")</f>
        <v>0</v>
      </c>
      <c r="F2761" s="7" t="n">
        <f aca="false">COUNTIFS('Duel Log'!AF$2:AF$5455,$A2761,'Duel Log'!AG$2:AG$5455,$B2761,'Duel Log'!AH$2:AH$5455,"Draw")</f>
        <v>0</v>
      </c>
      <c r="G2761" s="13" t="n">
        <f aca="false">IFERROR(D2761/C2761,"")</f>
        <v>1</v>
      </c>
    </row>
    <row r="2762" customFormat="false" ht="15" hidden="false" customHeight="true" outlineLevel="0" collapsed="false">
      <c r="A2762" s="7" t="s">
        <v>2234</v>
      </c>
      <c r="B2762" s="7" t="s">
        <v>866</v>
      </c>
      <c r="C2762" s="7" t="n">
        <f aca="false">COUNTIFS('Duel Log'!AF$2:AF$5455,$A2762,'Duel Log'!AG$2:AG$5455,$B2762)</f>
        <v>2</v>
      </c>
      <c r="D2762" s="7" t="n">
        <f aca="false">COUNTIFS('Duel Log'!AF$2:AF$5455,$A2762,'Duel Log'!AG$2:AG$5455,$B2762,'Duel Log'!AH$2:AH$5455,"Win")</f>
        <v>2</v>
      </c>
      <c r="E2762" s="7" t="n">
        <f aca="false">COUNTIFS('Duel Log'!AF$2:AF$5455,$A2762,'Duel Log'!AG$2:AG$5455,$B2762,'Duel Log'!AH$2:AH$5455,"Loss")</f>
        <v>0</v>
      </c>
      <c r="F2762" s="7" t="n">
        <f aca="false">COUNTIFS('Duel Log'!AF$2:AF$5455,$A2762,'Duel Log'!AG$2:AG$5455,$B2762,'Duel Log'!AH$2:AH$5455,"Draw")</f>
        <v>0</v>
      </c>
      <c r="G2762" s="13" t="n">
        <f aca="false">IFERROR(D2762/C2762,"")</f>
        <v>1</v>
      </c>
    </row>
    <row r="2763" customFormat="false" ht="15" hidden="false" customHeight="true" outlineLevel="0" collapsed="false">
      <c r="A2763" s="7" t="s">
        <v>2234</v>
      </c>
      <c r="B2763" s="7" t="s">
        <v>5201</v>
      </c>
      <c r="C2763" s="7" t="n">
        <f aca="false">COUNTIFS('Duel Log'!AF$2:AF$5455,$A2763,'Duel Log'!AG$2:AG$5455,$B2763)</f>
        <v>2</v>
      </c>
      <c r="D2763" s="7" t="n">
        <f aca="false">COUNTIFS('Duel Log'!AF$2:AF$5455,$A2763,'Duel Log'!AG$2:AG$5455,$B2763,'Duel Log'!AH$2:AH$5455,"Win")</f>
        <v>0</v>
      </c>
      <c r="E2763" s="7" t="n">
        <f aca="false">COUNTIFS('Duel Log'!AF$2:AF$5455,$A2763,'Duel Log'!AG$2:AG$5455,$B2763,'Duel Log'!AH$2:AH$5455,"Loss")</f>
        <v>2</v>
      </c>
      <c r="F2763" s="7" t="n">
        <f aca="false">COUNTIFS('Duel Log'!AF$2:AF$5455,$A2763,'Duel Log'!AG$2:AG$5455,$B2763,'Duel Log'!AH$2:AH$5455,"Draw")</f>
        <v>0</v>
      </c>
      <c r="G2763" s="13" t="n">
        <f aca="false">IFERROR(D2763/C2763,"")</f>
        <v>0</v>
      </c>
    </row>
    <row r="2764" customFormat="false" ht="15" hidden="false" customHeight="true" outlineLevel="0" collapsed="false">
      <c r="A2764" s="7" t="s">
        <v>2234</v>
      </c>
      <c r="B2764" s="7" t="s">
        <v>8612</v>
      </c>
      <c r="C2764" s="7" t="n">
        <f aca="false">COUNTIFS('Duel Log'!AF$2:AF$5455,$A2764,'Duel Log'!AG$2:AG$5455,$B2764)</f>
        <v>1</v>
      </c>
      <c r="D2764" s="7" t="n">
        <f aca="false">COUNTIFS('Duel Log'!AF$2:AF$5455,$A2764,'Duel Log'!AG$2:AG$5455,$B2764,'Duel Log'!AH$2:AH$5455,"Win")</f>
        <v>1</v>
      </c>
      <c r="E2764" s="7" t="n">
        <f aca="false">COUNTIFS('Duel Log'!AF$2:AF$5455,$A2764,'Duel Log'!AG$2:AG$5455,$B2764,'Duel Log'!AH$2:AH$5455,"Loss")</f>
        <v>0</v>
      </c>
      <c r="F2764" s="7" t="n">
        <f aca="false">COUNTIFS('Duel Log'!AF$2:AF$5455,$A2764,'Duel Log'!AG$2:AG$5455,$B2764,'Duel Log'!AH$2:AH$5455,"Draw")</f>
        <v>0</v>
      </c>
      <c r="G2764" s="13" t="n">
        <f aca="false">IFERROR(D2764/C2764,"")</f>
        <v>1</v>
      </c>
    </row>
    <row r="2765" customFormat="false" ht="15" hidden="false" customHeight="true" outlineLevel="0" collapsed="false">
      <c r="A2765" s="7" t="s">
        <v>8616</v>
      </c>
      <c r="B2765" s="7" t="s">
        <v>635</v>
      </c>
      <c r="C2765" s="7" t="n">
        <f aca="false">COUNTIFS('Duel Log'!AF$2:AF$5455,$A2765,'Duel Log'!AG$2:AG$5455,$B2765)</f>
        <v>1</v>
      </c>
      <c r="D2765" s="7" t="n">
        <f aca="false">COUNTIFS('Duel Log'!AF$2:AF$5455,$A2765,'Duel Log'!AG$2:AG$5455,$B2765,'Duel Log'!AH$2:AH$5455,"Win")</f>
        <v>0</v>
      </c>
      <c r="E2765" s="7" t="n">
        <f aca="false">COUNTIFS('Duel Log'!AF$2:AF$5455,$A2765,'Duel Log'!AG$2:AG$5455,$B2765,'Duel Log'!AH$2:AH$5455,"Loss")</f>
        <v>1</v>
      </c>
      <c r="F2765" s="7" t="n">
        <f aca="false">COUNTIFS('Duel Log'!AF$2:AF$5455,$A2765,'Duel Log'!AG$2:AG$5455,$B2765,'Duel Log'!AH$2:AH$5455,"Draw")</f>
        <v>0</v>
      </c>
      <c r="G2765" s="13" t="n">
        <f aca="false">IFERROR(D2765/C2765,"")</f>
        <v>0</v>
      </c>
    </row>
    <row r="2766" customFormat="false" ht="15" hidden="false" customHeight="true" outlineLevel="0" collapsed="false">
      <c r="A2766" s="7" t="s">
        <v>2540</v>
      </c>
      <c r="B2766" s="7" t="s">
        <v>206</v>
      </c>
      <c r="C2766" s="7" t="n">
        <f aca="false">COUNTIFS('Duel Log'!AF$2:AF$5455,$A2766,'Duel Log'!AG$2:AG$5455,$B2766)</f>
        <v>2</v>
      </c>
      <c r="D2766" s="7" t="n">
        <f aca="false">COUNTIFS('Duel Log'!AF$2:AF$5455,$A2766,'Duel Log'!AG$2:AG$5455,$B2766,'Duel Log'!AH$2:AH$5455,"Win")</f>
        <v>2</v>
      </c>
      <c r="E2766" s="7" t="n">
        <f aca="false">COUNTIFS('Duel Log'!AF$2:AF$5455,$A2766,'Duel Log'!AG$2:AG$5455,$B2766,'Duel Log'!AH$2:AH$5455,"Loss")</f>
        <v>0</v>
      </c>
      <c r="F2766" s="7" t="n">
        <f aca="false">COUNTIFS('Duel Log'!AF$2:AF$5455,$A2766,'Duel Log'!AG$2:AG$5455,$B2766,'Duel Log'!AH$2:AH$5455,"Draw")</f>
        <v>0</v>
      </c>
      <c r="G2766" s="13" t="n">
        <f aca="false">IFERROR(D2766/C2766,"")</f>
        <v>1</v>
      </c>
    </row>
    <row r="2767" customFormat="false" ht="15" hidden="false" customHeight="true" outlineLevel="0" collapsed="false">
      <c r="A2767" s="7" t="s">
        <v>6290</v>
      </c>
      <c r="B2767" s="7" t="s">
        <v>701</v>
      </c>
      <c r="C2767" s="7" t="n">
        <f aca="false">COUNTIFS('Duel Log'!AF$2:AF$5455,$A2767,'Duel Log'!AG$2:AG$5455,$B2767)</f>
        <v>1</v>
      </c>
      <c r="D2767" s="7" t="n">
        <f aca="false">COUNTIFS('Duel Log'!AF$2:AF$5455,$A2767,'Duel Log'!AG$2:AG$5455,$B2767,'Duel Log'!AH$2:AH$5455,"Win")</f>
        <v>1</v>
      </c>
      <c r="E2767" s="7" t="n">
        <f aca="false">COUNTIFS('Duel Log'!AF$2:AF$5455,$A2767,'Duel Log'!AG$2:AG$5455,$B2767,'Duel Log'!AH$2:AH$5455,"Loss")</f>
        <v>0</v>
      </c>
      <c r="F2767" s="7" t="n">
        <f aca="false">COUNTIFS('Duel Log'!AF$2:AF$5455,$A2767,'Duel Log'!AG$2:AG$5455,$B2767,'Duel Log'!AH$2:AH$5455,"Draw")</f>
        <v>0</v>
      </c>
      <c r="G2767" s="13" t="n">
        <f aca="false">IFERROR(D2767/C2767,"")</f>
        <v>1</v>
      </c>
    </row>
    <row r="2768" customFormat="false" ht="15" hidden="false" customHeight="true" outlineLevel="0" collapsed="false">
      <c r="A2768" s="7" t="s">
        <v>1114</v>
      </c>
      <c r="B2768" s="7" t="s">
        <v>236</v>
      </c>
      <c r="C2768" s="7" t="n">
        <f aca="false">COUNTIFS('Duel Log'!AF$2:AF$5455,$A2768,'Duel Log'!AG$2:AG$5455,$B2768)</f>
        <v>2</v>
      </c>
      <c r="D2768" s="7" t="n">
        <f aca="false">COUNTIFS('Duel Log'!AF$2:AF$5455,$A2768,'Duel Log'!AG$2:AG$5455,$B2768,'Duel Log'!AH$2:AH$5455,"Win")</f>
        <v>0</v>
      </c>
      <c r="E2768" s="7" t="n">
        <f aca="false">COUNTIFS('Duel Log'!AF$2:AF$5455,$A2768,'Duel Log'!AG$2:AG$5455,$B2768,'Duel Log'!AH$2:AH$5455,"Loss")</f>
        <v>2</v>
      </c>
      <c r="F2768" s="7" t="n">
        <f aca="false">COUNTIFS('Duel Log'!AF$2:AF$5455,$A2768,'Duel Log'!AG$2:AG$5455,$B2768,'Duel Log'!AH$2:AH$5455,"Draw")</f>
        <v>0</v>
      </c>
      <c r="G2768" s="13" t="n">
        <f aca="false">IFERROR(D2768/C2768,"")</f>
        <v>0</v>
      </c>
    </row>
    <row r="2769" customFormat="false" ht="15" hidden="false" customHeight="true" outlineLevel="0" collapsed="false">
      <c r="A2769" s="7" t="s">
        <v>1543</v>
      </c>
      <c r="B2769" s="7" t="s">
        <v>1542</v>
      </c>
      <c r="C2769" s="7" t="n">
        <f aca="false">COUNTIFS('Duel Log'!AF$2:AF$5455,$A2769,'Duel Log'!AG$2:AG$5455,$B2769)</f>
        <v>1</v>
      </c>
      <c r="D2769" s="7" t="n">
        <f aca="false">COUNTIFS('Duel Log'!AF$2:AF$5455,$A2769,'Duel Log'!AG$2:AG$5455,$B2769,'Duel Log'!AH$2:AH$5455,"Win")</f>
        <v>0</v>
      </c>
      <c r="E2769" s="7" t="n">
        <f aca="false">COUNTIFS('Duel Log'!AF$2:AF$5455,$A2769,'Duel Log'!AG$2:AG$5455,$B2769,'Duel Log'!AH$2:AH$5455,"Loss")</f>
        <v>1</v>
      </c>
      <c r="F2769" s="7" t="n">
        <f aca="false">COUNTIFS('Duel Log'!AF$2:AF$5455,$A2769,'Duel Log'!AG$2:AG$5455,$B2769,'Duel Log'!AH$2:AH$5455,"Draw")</f>
        <v>0</v>
      </c>
      <c r="G2769" s="13" t="n">
        <f aca="false">IFERROR(D2769/C2769,"")</f>
        <v>0</v>
      </c>
    </row>
    <row r="2770" customFormat="false" ht="15" hidden="false" customHeight="true" outlineLevel="0" collapsed="false">
      <c r="A2770" s="7" t="s">
        <v>4613</v>
      </c>
      <c r="B2770" s="7" t="s">
        <v>4614</v>
      </c>
      <c r="C2770" s="7" t="n">
        <f aca="false">COUNTIFS('Duel Log'!AF$2:AF$5455,$A2770,'Duel Log'!AG$2:AG$5455,$B2770)</f>
        <v>1</v>
      </c>
      <c r="D2770" s="7" t="n">
        <f aca="false">COUNTIFS('Duel Log'!AF$2:AF$5455,$A2770,'Duel Log'!AG$2:AG$5455,$B2770,'Duel Log'!AH$2:AH$5455,"Win")</f>
        <v>1</v>
      </c>
      <c r="E2770" s="7" t="n">
        <f aca="false">COUNTIFS('Duel Log'!AF$2:AF$5455,$A2770,'Duel Log'!AG$2:AG$5455,$B2770,'Duel Log'!AH$2:AH$5455,"Loss")</f>
        <v>0</v>
      </c>
      <c r="F2770" s="7" t="n">
        <f aca="false">COUNTIFS('Duel Log'!AF$2:AF$5455,$A2770,'Duel Log'!AG$2:AG$5455,$B2770,'Duel Log'!AH$2:AH$5455,"Draw")</f>
        <v>0</v>
      </c>
      <c r="G2770" s="13" t="n">
        <f aca="false">IFERROR(D2770/C2770,"")</f>
        <v>1</v>
      </c>
    </row>
    <row r="2771" customFormat="false" ht="15" hidden="false" customHeight="true" outlineLevel="0" collapsed="false">
      <c r="A2771" s="7" t="s">
        <v>5362</v>
      </c>
      <c r="B2771" s="7" t="s">
        <v>206</v>
      </c>
      <c r="C2771" s="7" t="n">
        <f aca="false">COUNTIFS('Duel Log'!AF$2:AF$5455,$A2771,'Duel Log'!AG$2:AG$5455,$B2771)</f>
        <v>1</v>
      </c>
      <c r="D2771" s="7" t="n">
        <f aca="false">COUNTIFS('Duel Log'!AF$2:AF$5455,$A2771,'Duel Log'!AG$2:AG$5455,$B2771,'Duel Log'!AH$2:AH$5455,"Win")</f>
        <v>0</v>
      </c>
      <c r="E2771" s="7" t="n">
        <f aca="false">COUNTIFS('Duel Log'!AF$2:AF$5455,$A2771,'Duel Log'!AG$2:AG$5455,$B2771,'Duel Log'!AH$2:AH$5455,"Loss")</f>
        <v>1</v>
      </c>
      <c r="F2771" s="7" t="n">
        <f aca="false">COUNTIFS('Duel Log'!AF$2:AF$5455,$A2771,'Duel Log'!AG$2:AG$5455,$B2771,'Duel Log'!AH$2:AH$5455,"Draw")</f>
        <v>0</v>
      </c>
      <c r="G2771" s="13" t="n">
        <f aca="false">IFERROR(D2771/C2771,"")</f>
        <v>0</v>
      </c>
    </row>
    <row r="2772" customFormat="false" ht="15" hidden="false" customHeight="true" outlineLevel="0" collapsed="false">
      <c r="A2772" s="7" t="s">
        <v>3574</v>
      </c>
      <c r="B2772" s="7" t="s">
        <v>587</v>
      </c>
      <c r="C2772" s="7" t="n">
        <f aca="false">COUNTIFS('Duel Log'!AF$2:AF$5455,$A2772,'Duel Log'!AG$2:AG$5455,$B2772)</f>
        <v>2</v>
      </c>
      <c r="D2772" s="7" t="n">
        <f aca="false">COUNTIFS('Duel Log'!AF$2:AF$5455,$A2772,'Duel Log'!AG$2:AG$5455,$B2772,'Duel Log'!AH$2:AH$5455,"Win")</f>
        <v>0</v>
      </c>
      <c r="E2772" s="7" t="n">
        <f aca="false">COUNTIFS('Duel Log'!AF$2:AF$5455,$A2772,'Duel Log'!AG$2:AG$5455,$B2772,'Duel Log'!AH$2:AH$5455,"Loss")</f>
        <v>2</v>
      </c>
      <c r="F2772" s="7" t="n">
        <f aca="false">COUNTIFS('Duel Log'!AF$2:AF$5455,$A2772,'Duel Log'!AG$2:AG$5455,$B2772,'Duel Log'!AH$2:AH$5455,"Draw")</f>
        <v>0</v>
      </c>
      <c r="G2772" s="13" t="n">
        <f aca="false">IFERROR(D2772/C2772,"")</f>
        <v>0</v>
      </c>
    </row>
    <row r="2773" customFormat="false" ht="15" hidden="false" customHeight="true" outlineLevel="0" collapsed="false">
      <c r="A2773" s="7" t="s">
        <v>1831</v>
      </c>
      <c r="B2773" s="7" t="s">
        <v>1830</v>
      </c>
      <c r="C2773" s="7" t="n">
        <f aca="false">COUNTIFS('Duel Log'!AF$2:AF$5455,$A2773,'Duel Log'!AG$2:AG$5455,$B2773)</f>
        <v>2</v>
      </c>
      <c r="D2773" s="7" t="n">
        <f aca="false">COUNTIFS('Duel Log'!AF$2:AF$5455,$A2773,'Duel Log'!AG$2:AG$5455,$B2773,'Duel Log'!AH$2:AH$5455,"Win")</f>
        <v>2</v>
      </c>
      <c r="E2773" s="7" t="n">
        <f aca="false">COUNTIFS('Duel Log'!AF$2:AF$5455,$A2773,'Duel Log'!AG$2:AG$5455,$B2773,'Duel Log'!AH$2:AH$5455,"Loss")</f>
        <v>0</v>
      </c>
      <c r="F2773" s="7" t="n">
        <f aca="false">COUNTIFS('Duel Log'!AF$2:AF$5455,$A2773,'Duel Log'!AG$2:AG$5455,$B2773,'Duel Log'!AH$2:AH$5455,"Draw")</f>
        <v>0</v>
      </c>
      <c r="G2773" s="13" t="n">
        <f aca="false">IFERROR(D2773/C2773,"")</f>
        <v>1</v>
      </c>
    </row>
    <row r="2774" customFormat="false" ht="15" hidden="false" customHeight="true" outlineLevel="0" collapsed="false">
      <c r="A2774" s="7" t="s">
        <v>844</v>
      </c>
      <c r="B2774" s="7" t="s">
        <v>845</v>
      </c>
      <c r="C2774" s="7" t="n">
        <f aca="false">COUNTIFS('Duel Log'!AF$2:AF$5455,$A2774,'Duel Log'!AG$2:AG$5455,$B2774)</f>
        <v>2</v>
      </c>
      <c r="D2774" s="7" t="n">
        <f aca="false">COUNTIFS('Duel Log'!AF$2:AF$5455,$A2774,'Duel Log'!AG$2:AG$5455,$B2774,'Duel Log'!AH$2:AH$5455,"Win")</f>
        <v>0</v>
      </c>
      <c r="E2774" s="7" t="n">
        <f aca="false">COUNTIFS('Duel Log'!AF$2:AF$5455,$A2774,'Duel Log'!AG$2:AG$5455,$B2774,'Duel Log'!AH$2:AH$5455,"Loss")</f>
        <v>2</v>
      </c>
      <c r="F2774" s="7" t="n">
        <f aca="false">COUNTIFS('Duel Log'!AF$2:AF$5455,$A2774,'Duel Log'!AG$2:AG$5455,$B2774,'Duel Log'!AH$2:AH$5455,"Draw")</f>
        <v>0</v>
      </c>
      <c r="G2774" s="13" t="n">
        <f aca="false">IFERROR(D2774/C2774,"")</f>
        <v>0</v>
      </c>
    </row>
    <row r="2775" customFormat="false" ht="15" hidden="false" customHeight="true" outlineLevel="0" collapsed="false">
      <c r="A2775" s="7" t="s">
        <v>101</v>
      </c>
      <c r="B2775" s="7" t="s">
        <v>1858</v>
      </c>
      <c r="C2775" s="7" t="n">
        <f aca="false">COUNTIFS('Duel Log'!AF$2:AF$5455,$A2775,'Duel Log'!AG$2:AG$5455,$B2775)</f>
        <v>2</v>
      </c>
      <c r="D2775" s="7" t="n">
        <f aca="false">COUNTIFS('Duel Log'!AF$2:AF$5455,$A2775,'Duel Log'!AG$2:AG$5455,$B2775,'Duel Log'!AH$2:AH$5455,"Win")</f>
        <v>0</v>
      </c>
      <c r="E2775" s="7" t="n">
        <f aca="false">COUNTIFS('Duel Log'!AF$2:AF$5455,$A2775,'Duel Log'!AG$2:AG$5455,$B2775,'Duel Log'!AH$2:AH$5455,"Loss")</f>
        <v>2</v>
      </c>
      <c r="F2775" s="7" t="n">
        <f aca="false">COUNTIFS('Duel Log'!AF$2:AF$5455,$A2775,'Duel Log'!AG$2:AG$5455,$B2775,'Duel Log'!AH$2:AH$5455,"Draw")</f>
        <v>0</v>
      </c>
      <c r="G2775" s="13" t="n">
        <f aca="false">IFERROR(D2775/C2775,"")</f>
        <v>0</v>
      </c>
    </row>
    <row r="2776" customFormat="false" ht="15" hidden="false" customHeight="true" outlineLevel="0" collapsed="false">
      <c r="A2776" s="7" t="s">
        <v>101</v>
      </c>
      <c r="B2776" s="7" t="s">
        <v>1427</v>
      </c>
      <c r="C2776" s="7" t="n">
        <f aca="false">COUNTIFS('Duel Log'!AF$2:AF$5455,$A2776,'Duel Log'!AG$2:AG$5455,$B2776)</f>
        <v>1</v>
      </c>
      <c r="D2776" s="7" t="n">
        <f aca="false">COUNTIFS('Duel Log'!AF$2:AF$5455,$A2776,'Duel Log'!AG$2:AG$5455,$B2776,'Duel Log'!AH$2:AH$5455,"Win")</f>
        <v>0</v>
      </c>
      <c r="E2776" s="7" t="n">
        <f aca="false">COUNTIFS('Duel Log'!AF$2:AF$5455,$A2776,'Duel Log'!AG$2:AG$5455,$B2776,'Duel Log'!AH$2:AH$5455,"Loss")</f>
        <v>1</v>
      </c>
      <c r="F2776" s="7" t="n">
        <f aca="false">COUNTIFS('Duel Log'!AF$2:AF$5455,$A2776,'Duel Log'!AG$2:AG$5455,$B2776,'Duel Log'!AH$2:AH$5455,"Draw")</f>
        <v>0</v>
      </c>
      <c r="G2776" s="13" t="n">
        <f aca="false">IFERROR(D2776/C2776,"")</f>
        <v>0</v>
      </c>
    </row>
    <row r="2777" customFormat="false" ht="15" hidden="false" customHeight="true" outlineLevel="0" collapsed="false">
      <c r="A2777" s="7" t="s">
        <v>101</v>
      </c>
      <c r="B2777" s="7" t="s">
        <v>120</v>
      </c>
      <c r="C2777" s="7" t="n">
        <f aca="false">COUNTIFS('Duel Log'!AF$2:AF$5455,$A2777,'Duel Log'!AG$2:AG$5455,$B2777)</f>
        <v>1</v>
      </c>
      <c r="D2777" s="7" t="n">
        <f aca="false">COUNTIFS('Duel Log'!AF$2:AF$5455,$A2777,'Duel Log'!AG$2:AG$5455,$B2777,'Duel Log'!AH$2:AH$5455,"Win")</f>
        <v>0</v>
      </c>
      <c r="E2777" s="7" t="n">
        <f aca="false">COUNTIFS('Duel Log'!AF$2:AF$5455,$A2777,'Duel Log'!AG$2:AG$5455,$B2777,'Duel Log'!AH$2:AH$5455,"Loss")</f>
        <v>1</v>
      </c>
      <c r="F2777" s="7" t="n">
        <f aca="false">COUNTIFS('Duel Log'!AF$2:AF$5455,$A2777,'Duel Log'!AG$2:AG$5455,$B2777,'Duel Log'!AH$2:AH$5455,"Draw")</f>
        <v>0</v>
      </c>
      <c r="G2777" s="13" t="n">
        <f aca="false">IFERROR(D2777/C2777,"")</f>
        <v>0</v>
      </c>
    </row>
    <row r="2778" customFormat="false" ht="15" hidden="false" customHeight="true" outlineLevel="0" collapsed="false">
      <c r="A2778" s="7" t="s">
        <v>101</v>
      </c>
      <c r="B2778" s="7" t="s">
        <v>7499</v>
      </c>
      <c r="C2778" s="7" t="n">
        <f aca="false">COUNTIFS('Duel Log'!AF$2:AF$5455,$A2778,'Duel Log'!AG$2:AG$5455,$B2778)</f>
        <v>1</v>
      </c>
      <c r="D2778" s="7" t="n">
        <f aca="false">COUNTIFS('Duel Log'!AF$2:AF$5455,$A2778,'Duel Log'!AG$2:AG$5455,$B2778,'Duel Log'!AH$2:AH$5455,"Win")</f>
        <v>0</v>
      </c>
      <c r="E2778" s="7" t="n">
        <f aca="false">COUNTIFS('Duel Log'!AF$2:AF$5455,$A2778,'Duel Log'!AG$2:AG$5455,$B2778,'Duel Log'!AH$2:AH$5455,"Loss")</f>
        <v>1</v>
      </c>
      <c r="F2778" s="7" t="n">
        <f aca="false">COUNTIFS('Duel Log'!AF$2:AF$5455,$A2778,'Duel Log'!AG$2:AG$5455,$B2778,'Duel Log'!AH$2:AH$5455,"Draw")</f>
        <v>0</v>
      </c>
      <c r="G2778" s="13" t="n">
        <f aca="false">IFERROR(D2778/C2778,"")</f>
        <v>0</v>
      </c>
    </row>
    <row r="2779" customFormat="false" ht="15" hidden="false" customHeight="true" outlineLevel="0" collapsed="false">
      <c r="A2779" s="7" t="s">
        <v>101</v>
      </c>
      <c r="B2779" s="7" t="s">
        <v>981</v>
      </c>
      <c r="C2779" s="7" t="n">
        <f aca="false">COUNTIFS('Duel Log'!AF$2:AF$5455,$A2779,'Duel Log'!AG$2:AG$5455,$B2779)</f>
        <v>1</v>
      </c>
      <c r="D2779" s="7" t="n">
        <f aca="false">COUNTIFS('Duel Log'!AF$2:AF$5455,$A2779,'Duel Log'!AG$2:AG$5455,$B2779,'Duel Log'!AH$2:AH$5455,"Win")</f>
        <v>1</v>
      </c>
      <c r="E2779" s="7" t="n">
        <f aca="false">COUNTIFS('Duel Log'!AF$2:AF$5455,$A2779,'Duel Log'!AG$2:AG$5455,$B2779,'Duel Log'!AH$2:AH$5455,"Loss")</f>
        <v>0</v>
      </c>
      <c r="F2779" s="7" t="n">
        <f aca="false">COUNTIFS('Duel Log'!AF$2:AF$5455,$A2779,'Duel Log'!AG$2:AG$5455,$B2779,'Duel Log'!AH$2:AH$5455,"Draw")</f>
        <v>0</v>
      </c>
      <c r="G2779" s="13" t="n">
        <f aca="false">IFERROR(D2779/C2779,"")</f>
        <v>1</v>
      </c>
    </row>
    <row r="2780" customFormat="false" ht="15" hidden="false" customHeight="true" outlineLevel="0" collapsed="false">
      <c r="A2780" s="7" t="s">
        <v>5084</v>
      </c>
      <c r="B2780" s="7" t="s">
        <v>5085</v>
      </c>
      <c r="C2780" s="7" t="n">
        <f aca="false">COUNTIFS('Duel Log'!AF$2:AF$5455,$A2780,'Duel Log'!AG$2:AG$5455,$B2780)</f>
        <v>2</v>
      </c>
      <c r="D2780" s="7" t="n">
        <f aca="false">COUNTIFS('Duel Log'!AF$2:AF$5455,$A2780,'Duel Log'!AG$2:AG$5455,$B2780,'Duel Log'!AH$2:AH$5455,"Win")</f>
        <v>2</v>
      </c>
      <c r="E2780" s="7" t="n">
        <f aca="false">COUNTIFS('Duel Log'!AF$2:AF$5455,$A2780,'Duel Log'!AG$2:AG$5455,$B2780,'Duel Log'!AH$2:AH$5455,"Loss")</f>
        <v>0</v>
      </c>
      <c r="F2780" s="7" t="n">
        <f aca="false">COUNTIFS('Duel Log'!AF$2:AF$5455,$A2780,'Duel Log'!AG$2:AG$5455,$B2780,'Duel Log'!AH$2:AH$5455,"Draw")</f>
        <v>0</v>
      </c>
      <c r="G2780" s="13" t="n">
        <f aca="false">IFERROR(D2780/C2780,"")</f>
        <v>1</v>
      </c>
    </row>
    <row r="2781" customFormat="false" ht="15" hidden="false" customHeight="true" outlineLevel="0" collapsed="false">
      <c r="A2781" s="7" t="s">
        <v>5247</v>
      </c>
      <c r="B2781" s="7" t="s">
        <v>9345</v>
      </c>
      <c r="C2781" s="7" t="n">
        <f aca="false">COUNTIFS('Duel Log'!AF$2:AF$5455,$A2781,'Duel Log'!AG$2:AG$5455,$B2781)</f>
        <v>1</v>
      </c>
      <c r="D2781" s="7" t="n">
        <f aca="false">COUNTIFS('Duel Log'!AF$2:AF$5455,$A2781,'Duel Log'!AG$2:AG$5455,$B2781,'Duel Log'!AH$2:AH$5455,"Win")</f>
        <v>0</v>
      </c>
      <c r="E2781" s="7" t="n">
        <f aca="false">COUNTIFS('Duel Log'!AF$2:AF$5455,$A2781,'Duel Log'!AG$2:AG$5455,$B2781,'Duel Log'!AH$2:AH$5455,"Loss")</f>
        <v>1</v>
      </c>
      <c r="F2781" s="7" t="n">
        <f aca="false">COUNTIFS('Duel Log'!AF$2:AF$5455,$A2781,'Duel Log'!AG$2:AG$5455,$B2781,'Duel Log'!AH$2:AH$5455,"Draw")</f>
        <v>0</v>
      </c>
      <c r="G2781" s="13" t="n">
        <f aca="false">IFERROR(D2781/C2781,"")</f>
        <v>0</v>
      </c>
    </row>
    <row r="2782" customFormat="false" ht="15" hidden="false" customHeight="true" outlineLevel="0" collapsed="false">
      <c r="A2782" s="7" t="s">
        <v>5247</v>
      </c>
      <c r="B2782" s="7" t="s">
        <v>380</v>
      </c>
      <c r="C2782" s="7" t="n">
        <f aca="false">COUNTIFS('Duel Log'!AF$2:AF$5455,$A2782,'Duel Log'!AG$2:AG$5455,$B2782)</f>
        <v>2</v>
      </c>
      <c r="D2782" s="7" t="n">
        <f aca="false">COUNTIFS('Duel Log'!AF$2:AF$5455,$A2782,'Duel Log'!AG$2:AG$5455,$B2782,'Duel Log'!AH$2:AH$5455,"Win")</f>
        <v>0</v>
      </c>
      <c r="E2782" s="7" t="n">
        <f aca="false">COUNTIFS('Duel Log'!AF$2:AF$5455,$A2782,'Duel Log'!AG$2:AG$5455,$B2782,'Duel Log'!AH$2:AH$5455,"Loss")</f>
        <v>2</v>
      </c>
      <c r="F2782" s="7" t="n">
        <f aca="false">COUNTIFS('Duel Log'!AF$2:AF$5455,$A2782,'Duel Log'!AG$2:AG$5455,$B2782,'Duel Log'!AH$2:AH$5455,"Draw")</f>
        <v>0</v>
      </c>
      <c r="G2782" s="13" t="n">
        <f aca="false">IFERROR(D2782/C2782,"")</f>
        <v>0</v>
      </c>
    </row>
    <row r="2783" customFormat="false" ht="15" hidden="false" customHeight="true" outlineLevel="0" collapsed="false">
      <c r="A2783" s="7" t="s">
        <v>2795</v>
      </c>
      <c r="B2783" s="7" t="s">
        <v>958</v>
      </c>
      <c r="C2783" s="7" t="n">
        <f aca="false">COUNTIFS('Duel Log'!AF$2:AF$5455,$A2783,'Duel Log'!AG$2:AG$5455,$B2783)</f>
        <v>1</v>
      </c>
      <c r="D2783" s="7" t="n">
        <f aca="false">COUNTIFS('Duel Log'!AF$2:AF$5455,$A2783,'Duel Log'!AG$2:AG$5455,$B2783,'Duel Log'!AH$2:AH$5455,"Win")</f>
        <v>1</v>
      </c>
      <c r="E2783" s="7" t="n">
        <f aca="false">COUNTIFS('Duel Log'!AF$2:AF$5455,$A2783,'Duel Log'!AG$2:AG$5455,$B2783,'Duel Log'!AH$2:AH$5455,"Loss")</f>
        <v>0</v>
      </c>
      <c r="F2783" s="7" t="n">
        <f aca="false">COUNTIFS('Duel Log'!AF$2:AF$5455,$A2783,'Duel Log'!AG$2:AG$5455,$B2783,'Duel Log'!AH$2:AH$5455,"Draw")</f>
        <v>0</v>
      </c>
      <c r="G2783" s="13" t="n">
        <f aca="false">IFERROR(D2783/C2783,"")</f>
        <v>1</v>
      </c>
    </row>
    <row r="2784" customFormat="false" ht="15" hidden="false" customHeight="true" outlineLevel="0" collapsed="false">
      <c r="A2784" s="7" t="s">
        <v>2795</v>
      </c>
      <c r="B2784" s="7" t="s">
        <v>494</v>
      </c>
      <c r="C2784" s="7" t="n">
        <f aca="false">COUNTIFS('Duel Log'!AF$2:AF$5455,$A2784,'Duel Log'!AG$2:AG$5455,$B2784)</f>
        <v>1</v>
      </c>
      <c r="D2784" s="7" t="n">
        <f aca="false">COUNTIFS('Duel Log'!AF$2:AF$5455,$A2784,'Duel Log'!AG$2:AG$5455,$B2784,'Duel Log'!AH$2:AH$5455,"Win")</f>
        <v>0</v>
      </c>
      <c r="E2784" s="7" t="n">
        <f aca="false">COUNTIFS('Duel Log'!AF$2:AF$5455,$A2784,'Duel Log'!AG$2:AG$5455,$B2784,'Duel Log'!AH$2:AH$5455,"Loss")</f>
        <v>1</v>
      </c>
      <c r="F2784" s="7" t="n">
        <f aca="false">COUNTIFS('Duel Log'!AF$2:AF$5455,$A2784,'Duel Log'!AG$2:AG$5455,$B2784,'Duel Log'!AH$2:AH$5455,"Draw")</f>
        <v>0</v>
      </c>
      <c r="G2784" s="13" t="n">
        <f aca="false">IFERROR(D2784/C2784,"")</f>
        <v>0</v>
      </c>
    </row>
    <row r="2785" customFormat="false" ht="15" hidden="false" customHeight="true" outlineLevel="0" collapsed="false">
      <c r="A2785" s="7" t="s">
        <v>408</v>
      </c>
      <c r="B2785" s="7" t="s">
        <v>380</v>
      </c>
      <c r="C2785" s="7" t="n">
        <f aca="false">COUNTIFS('Duel Log'!AF$2:AF$5455,$A2785,'Duel Log'!AG$2:AG$5455,$B2785)</f>
        <v>1</v>
      </c>
      <c r="D2785" s="7" t="n">
        <f aca="false">COUNTIFS('Duel Log'!AF$2:AF$5455,$A2785,'Duel Log'!AG$2:AG$5455,$B2785,'Duel Log'!AH$2:AH$5455,"Win")</f>
        <v>1</v>
      </c>
      <c r="E2785" s="7" t="n">
        <f aca="false">COUNTIFS('Duel Log'!AF$2:AF$5455,$A2785,'Duel Log'!AG$2:AG$5455,$B2785,'Duel Log'!AH$2:AH$5455,"Loss")</f>
        <v>0</v>
      </c>
      <c r="F2785" s="7" t="n">
        <f aca="false">COUNTIFS('Duel Log'!AF$2:AF$5455,$A2785,'Duel Log'!AG$2:AG$5455,$B2785,'Duel Log'!AH$2:AH$5455,"Draw")</f>
        <v>0</v>
      </c>
      <c r="G2785" s="13" t="n">
        <f aca="false">IFERROR(D2785/C2785,"")</f>
        <v>1</v>
      </c>
    </row>
    <row r="2786" customFormat="false" ht="15" hidden="false" customHeight="true" outlineLevel="0" collapsed="false">
      <c r="A2786" s="7" t="s">
        <v>4385</v>
      </c>
      <c r="B2786" s="7" t="s">
        <v>4386</v>
      </c>
      <c r="C2786" s="7" t="n">
        <f aca="false">COUNTIFS('Duel Log'!AF$2:AF$5455,$A2786,'Duel Log'!AG$2:AG$5455,$B2786)</f>
        <v>1</v>
      </c>
      <c r="D2786" s="7" t="n">
        <f aca="false">COUNTIFS('Duel Log'!AF$2:AF$5455,$A2786,'Duel Log'!AG$2:AG$5455,$B2786,'Duel Log'!AH$2:AH$5455,"Win")</f>
        <v>0</v>
      </c>
      <c r="E2786" s="7" t="n">
        <f aca="false">COUNTIFS('Duel Log'!AF$2:AF$5455,$A2786,'Duel Log'!AG$2:AG$5455,$B2786,'Duel Log'!AH$2:AH$5455,"Loss")</f>
        <v>1</v>
      </c>
      <c r="F2786" s="7" t="n">
        <f aca="false">COUNTIFS('Duel Log'!AF$2:AF$5455,$A2786,'Duel Log'!AG$2:AG$5455,$B2786,'Duel Log'!AH$2:AH$5455,"Draw")</f>
        <v>0</v>
      </c>
      <c r="G2786" s="13" t="n">
        <f aca="false">IFERROR(D2786/C2786,"")</f>
        <v>0</v>
      </c>
    </row>
    <row r="2787" customFormat="false" ht="15" hidden="false" customHeight="true" outlineLevel="0" collapsed="false">
      <c r="A2787" s="7" t="s">
        <v>7669</v>
      </c>
      <c r="B2787" s="7" t="s">
        <v>2584</v>
      </c>
      <c r="C2787" s="7" t="n">
        <f aca="false">COUNTIFS('Duel Log'!AF$2:AF$5455,$A2787,'Duel Log'!AG$2:AG$5455,$B2787)</f>
        <v>1</v>
      </c>
      <c r="D2787" s="7" t="n">
        <f aca="false">COUNTIFS('Duel Log'!AF$2:AF$5455,$A2787,'Duel Log'!AG$2:AG$5455,$B2787,'Duel Log'!AH$2:AH$5455,"Win")</f>
        <v>0</v>
      </c>
      <c r="E2787" s="7" t="n">
        <f aca="false">COUNTIFS('Duel Log'!AF$2:AF$5455,$A2787,'Duel Log'!AG$2:AG$5455,$B2787,'Duel Log'!AH$2:AH$5455,"Loss")</f>
        <v>1</v>
      </c>
      <c r="F2787" s="7" t="n">
        <f aca="false">COUNTIFS('Duel Log'!AF$2:AF$5455,$A2787,'Duel Log'!AG$2:AG$5455,$B2787,'Duel Log'!AH$2:AH$5455,"Draw")</f>
        <v>0</v>
      </c>
      <c r="G2787" s="13" t="n">
        <f aca="false">IFERROR(D2787/C2787,"")</f>
        <v>0</v>
      </c>
    </row>
    <row r="2788" customFormat="false" ht="15" hidden="false" customHeight="true" outlineLevel="0" collapsed="false">
      <c r="A2788" s="7" t="s">
        <v>3320</v>
      </c>
      <c r="B2788" s="7" t="s">
        <v>1500</v>
      </c>
      <c r="C2788" s="7" t="n">
        <f aca="false">COUNTIFS('Duel Log'!AF$2:AF$5455,$A2788,'Duel Log'!AG$2:AG$5455,$B2788)</f>
        <v>2</v>
      </c>
      <c r="D2788" s="7" t="n">
        <f aca="false">COUNTIFS('Duel Log'!AF$2:AF$5455,$A2788,'Duel Log'!AG$2:AG$5455,$B2788,'Duel Log'!AH$2:AH$5455,"Win")</f>
        <v>2</v>
      </c>
      <c r="E2788" s="7" t="n">
        <f aca="false">COUNTIFS('Duel Log'!AF$2:AF$5455,$A2788,'Duel Log'!AG$2:AG$5455,$B2788,'Duel Log'!AH$2:AH$5455,"Loss")</f>
        <v>0</v>
      </c>
      <c r="F2788" s="7" t="n">
        <f aca="false">COUNTIFS('Duel Log'!AF$2:AF$5455,$A2788,'Duel Log'!AG$2:AG$5455,$B2788,'Duel Log'!AH$2:AH$5455,"Draw")</f>
        <v>0</v>
      </c>
      <c r="G2788" s="13" t="n">
        <f aca="false">IFERROR(D2788/C2788,"")</f>
        <v>1</v>
      </c>
    </row>
    <row r="2789" customFormat="false" ht="15" hidden="false" customHeight="true" outlineLevel="0" collapsed="false">
      <c r="A2789" s="7" t="s">
        <v>1877</v>
      </c>
      <c r="B2789" s="7" t="s">
        <v>1876</v>
      </c>
      <c r="C2789" s="7" t="n">
        <f aca="false">COUNTIFS('Duel Log'!AF$2:AF$5455,$A2789,'Duel Log'!AG$2:AG$5455,$B2789)</f>
        <v>2</v>
      </c>
      <c r="D2789" s="7" t="n">
        <f aca="false">COUNTIFS('Duel Log'!AF$2:AF$5455,$A2789,'Duel Log'!AG$2:AG$5455,$B2789,'Duel Log'!AH$2:AH$5455,"Win")</f>
        <v>0</v>
      </c>
      <c r="E2789" s="7" t="n">
        <f aca="false">COUNTIFS('Duel Log'!AF$2:AF$5455,$A2789,'Duel Log'!AG$2:AG$5455,$B2789,'Duel Log'!AH$2:AH$5455,"Loss")</f>
        <v>2</v>
      </c>
      <c r="F2789" s="7" t="n">
        <f aca="false">COUNTIFS('Duel Log'!AF$2:AF$5455,$A2789,'Duel Log'!AG$2:AG$5455,$B2789,'Duel Log'!AH$2:AH$5455,"Draw")</f>
        <v>0</v>
      </c>
      <c r="G2789" s="13" t="n">
        <f aca="false">IFERROR(D2789/C2789,"")</f>
        <v>0</v>
      </c>
    </row>
    <row r="2790" customFormat="false" ht="15" hidden="false" customHeight="true" outlineLevel="0" collapsed="false">
      <c r="A2790" s="7" t="s">
        <v>731</v>
      </c>
      <c r="B2790" s="7" t="s">
        <v>494</v>
      </c>
      <c r="C2790" s="7" t="n">
        <f aca="false">COUNTIFS('Duel Log'!AF$2:AF$5455,$A2790,'Duel Log'!AG$2:AG$5455,$B2790)</f>
        <v>2</v>
      </c>
      <c r="D2790" s="7" t="n">
        <f aca="false">COUNTIFS('Duel Log'!AF$2:AF$5455,$A2790,'Duel Log'!AG$2:AG$5455,$B2790,'Duel Log'!AH$2:AH$5455,"Win")</f>
        <v>2</v>
      </c>
      <c r="E2790" s="7" t="n">
        <f aca="false">COUNTIFS('Duel Log'!AF$2:AF$5455,$A2790,'Duel Log'!AG$2:AG$5455,$B2790,'Duel Log'!AH$2:AH$5455,"Loss")</f>
        <v>0</v>
      </c>
      <c r="F2790" s="7" t="n">
        <f aca="false">COUNTIFS('Duel Log'!AF$2:AF$5455,$A2790,'Duel Log'!AG$2:AG$5455,$B2790,'Duel Log'!AH$2:AH$5455,"Draw")</f>
        <v>0</v>
      </c>
      <c r="G2790" s="13" t="n">
        <f aca="false">IFERROR(D2790/C2790,"")</f>
        <v>1</v>
      </c>
    </row>
    <row r="2791" customFormat="false" ht="15" hidden="false" customHeight="true" outlineLevel="0" collapsed="false">
      <c r="A2791" s="7" t="s">
        <v>5355</v>
      </c>
      <c r="B2791" s="7" t="s">
        <v>3315</v>
      </c>
      <c r="C2791" s="7" t="n">
        <f aca="false">COUNTIFS('Duel Log'!AF$2:AF$5455,$A2791,'Duel Log'!AG$2:AG$5455,$B2791)</f>
        <v>1</v>
      </c>
      <c r="D2791" s="7" t="n">
        <f aca="false">COUNTIFS('Duel Log'!AF$2:AF$5455,$A2791,'Duel Log'!AG$2:AG$5455,$B2791,'Duel Log'!AH$2:AH$5455,"Win")</f>
        <v>1</v>
      </c>
      <c r="E2791" s="7" t="n">
        <f aca="false">COUNTIFS('Duel Log'!AF$2:AF$5455,$A2791,'Duel Log'!AG$2:AG$5455,$B2791,'Duel Log'!AH$2:AH$5455,"Loss")</f>
        <v>0</v>
      </c>
      <c r="F2791" s="7" t="n">
        <f aca="false">COUNTIFS('Duel Log'!AF$2:AF$5455,$A2791,'Duel Log'!AG$2:AG$5455,$B2791,'Duel Log'!AH$2:AH$5455,"Draw")</f>
        <v>0</v>
      </c>
      <c r="G2791" s="13" t="n">
        <f aca="false">IFERROR(D2791/C2791,"")</f>
        <v>1</v>
      </c>
    </row>
    <row r="2792" customFormat="false" ht="15" hidden="false" customHeight="true" outlineLevel="0" collapsed="false">
      <c r="A2792" s="7" t="s">
        <v>370</v>
      </c>
      <c r="B2792" s="7" t="s">
        <v>413</v>
      </c>
      <c r="C2792" s="7" t="n">
        <f aca="false">COUNTIFS('Duel Log'!AF$2:AF$5455,$A2792,'Duel Log'!AG$2:AG$5455,$B2792)</f>
        <v>1</v>
      </c>
      <c r="D2792" s="7" t="n">
        <f aca="false">COUNTIFS('Duel Log'!AF$2:AF$5455,$A2792,'Duel Log'!AG$2:AG$5455,$B2792,'Duel Log'!AH$2:AH$5455,"Win")</f>
        <v>0</v>
      </c>
      <c r="E2792" s="7" t="n">
        <f aca="false">COUNTIFS('Duel Log'!AF$2:AF$5455,$A2792,'Duel Log'!AG$2:AG$5455,$B2792,'Duel Log'!AH$2:AH$5455,"Loss")</f>
        <v>1</v>
      </c>
      <c r="F2792" s="7" t="n">
        <f aca="false">COUNTIFS('Duel Log'!AF$2:AF$5455,$A2792,'Duel Log'!AG$2:AG$5455,$B2792,'Duel Log'!AH$2:AH$5455,"Draw")</f>
        <v>0</v>
      </c>
      <c r="G2792" s="13" t="n">
        <f aca="false">IFERROR(D2792/C2792,"")</f>
        <v>0</v>
      </c>
    </row>
    <row r="2793" customFormat="false" ht="15" hidden="false" customHeight="true" outlineLevel="0" collapsed="false">
      <c r="A2793" s="7" t="s">
        <v>4974</v>
      </c>
      <c r="B2793" s="7" t="s">
        <v>7362</v>
      </c>
      <c r="C2793" s="7" t="n">
        <f aca="false">COUNTIFS('Duel Log'!AF$2:AF$5455,$A2793,'Duel Log'!AG$2:AG$5455,$B2793)</f>
        <v>1</v>
      </c>
      <c r="D2793" s="7" t="n">
        <f aca="false">COUNTIFS('Duel Log'!AF$2:AF$5455,$A2793,'Duel Log'!AG$2:AG$5455,$B2793,'Duel Log'!AH$2:AH$5455,"Win")</f>
        <v>1</v>
      </c>
      <c r="E2793" s="7" t="n">
        <f aca="false">COUNTIFS('Duel Log'!AF$2:AF$5455,$A2793,'Duel Log'!AG$2:AG$5455,$B2793,'Duel Log'!AH$2:AH$5455,"Loss")</f>
        <v>0</v>
      </c>
      <c r="F2793" s="7" t="n">
        <f aca="false">COUNTIFS('Duel Log'!AF$2:AF$5455,$A2793,'Duel Log'!AG$2:AG$5455,$B2793,'Duel Log'!AH$2:AH$5455,"Draw")</f>
        <v>0</v>
      </c>
      <c r="G2793" s="13" t="n">
        <f aca="false">IFERROR(D2793/C2793,"")</f>
        <v>1</v>
      </c>
    </row>
    <row r="2794" customFormat="false" ht="15" hidden="false" customHeight="true" outlineLevel="0" collapsed="false">
      <c r="A2794" s="7" t="s">
        <v>4974</v>
      </c>
      <c r="B2794" s="7" t="s">
        <v>4973</v>
      </c>
      <c r="C2794" s="7" t="n">
        <f aca="false">COUNTIFS('Duel Log'!AF$2:AF$5455,$A2794,'Duel Log'!AG$2:AG$5455,$B2794)</f>
        <v>2</v>
      </c>
      <c r="D2794" s="7" t="n">
        <f aca="false">COUNTIFS('Duel Log'!AF$2:AF$5455,$A2794,'Duel Log'!AG$2:AG$5455,$B2794,'Duel Log'!AH$2:AH$5455,"Win")</f>
        <v>0</v>
      </c>
      <c r="E2794" s="7" t="n">
        <f aca="false">COUNTIFS('Duel Log'!AF$2:AF$5455,$A2794,'Duel Log'!AG$2:AG$5455,$B2794,'Duel Log'!AH$2:AH$5455,"Loss")</f>
        <v>2</v>
      </c>
      <c r="F2794" s="7" t="n">
        <f aca="false">COUNTIFS('Duel Log'!AF$2:AF$5455,$A2794,'Duel Log'!AG$2:AG$5455,$B2794,'Duel Log'!AH$2:AH$5455,"Draw")</f>
        <v>0</v>
      </c>
      <c r="G2794" s="13" t="n">
        <f aca="false">IFERROR(D2794/C2794,"")</f>
        <v>0</v>
      </c>
    </row>
    <row r="2795" customFormat="false" ht="15" hidden="false" customHeight="true" outlineLevel="0" collapsed="false">
      <c r="A2795" s="7" t="s">
        <v>1555</v>
      </c>
      <c r="B2795" s="7" t="s">
        <v>1556</v>
      </c>
      <c r="C2795" s="7" t="n">
        <f aca="false">COUNTIFS('Duel Log'!AF$2:AF$5455,$A2795,'Duel Log'!AG$2:AG$5455,$B2795)</f>
        <v>2</v>
      </c>
      <c r="D2795" s="7" t="n">
        <f aca="false">COUNTIFS('Duel Log'!AF$2:AF$5455,$A2795,'Duel Log'!AG$2:AG$5455,$B2795,'Duel Log'!AH$2:AH$5455,"Win")</f>
        <v>2</v>
      </c>
      <c r="E2795" s="7" t="n">
        <f aca="false">COUNTIFS('Duel Log'!AF$2:AF$5455,$A2795,'Duel Log'!AG$2:AG$5455,$B2795,'Duel Log'!AH$2:AH$5455,"Loss")</f>
        <v>0</v>
      </c>
      <c r="F2795" s="7" t="n">
        <f aca="false">COUNTIFS('Duel Log'!AF$2:AF$5455,$A2795,'Duel Log'!AG$2:AG$5455,$B2795,'Duel Log'!AH$2:AH$5455,"Draw")</f>
        <v>0</v>
      </c>
      <c r="G2795" s="13" t="n">
        <f aca="false">IFERROR(D2795/C2795,"")</f>
        <v>1</v>
      </c>
    </row>
    <row r="2796" customFormat="false" ht="15" hidden="false" customHeight="true" outlineLevel="0" collapsed="false">
      <c r="A2796" s="7" t="s">
        <v>6684</v>
      </c>
      <c r="B2796" s="7" t="s">
        <v>6685</v>
      </c>
      <c r="C2796" s="7" t="n">
        <f aca="false">COUNTIFS('Duel Log'!AF$2:AF$5455,$A2796,'Duel Log'!AG$2:AG$5455,$B2796)</f>
        <v>1</v>
      </c>
      <c r="D2796" s="7" t="n">
        <f aca="false">COUNTIFS('Duel Log'!AF$2:AF$5455,$A2796,'Duel Log'!AG$2:AG$5455,$B2796,'Duel Log'!AH$2:AH$5455,"Win")</f>
        <v>1</v>
      </c>
      <c r="E2796" s="7" t="n">
        <f aca="false">COUNTIFS('Duel Log'!AF$2:AF$5455,$A2796,'Duel Log'!AG$2:AG$5455,$B2796,'Duel Log'!AH$2:AH$5455,"Loss")</f>
        <v>0</v>
      </c>
      <c r="F2796" s="7" t="n">
        <f aca="false">COUNTIFS('Duel Log'!AF$2:AF$5455,$A2796,'Duel Log'!AG$2:AG$5455,$B2796,'Duel Log'!AH$2:AH$5455,"Draw")</f>
        <v>0</v>
      </c>
      <c r="G2796" s="13" t="n">
        <f aca="false">IFERROR(D2796/C2796,"")</f>
        <v>1</v>
      </c>
    </row>
    <row r="2797" customFormat="false" ht="15" hidden="false" customHeight="true" outlineLevel="0" collapsed="false">
      <c r="A2797" s="7" t="s">
        <v>776</v>
      </c>
      <c r="B2797" s="7" t="s">
        <v>380</v>
      </c>
      <c r="C2797" s="7" t="n">
        <f aca="false">COUNTIFS('Duel Log'!AF$2:AF$5455,$A2797,'Duel Log'!AG$2:AG$5455,$B2797)</f>
        <v>4</v>
      </c>
      <c r="D2797" s="7" t="n">
        <f aca="false">COUNTIFS('Duel Log'!AF$2:AF$5455,$A2797,'Duel Log'!AG$2:AG$5455,$B2797,'Duel Log'!AH$2:AH$5455,"Win")</f>
        <v>1</v>
      </c>
      <c r="E2797" s="7" t="n">
        <f aca="false">COUNTIFS('Duel Log'!AF$2:AF$5455,$A2797,'Duel Log'!AG$2:AG$5455,$B2797,'Duel Log'!AH$2:AH$5455,"Loss")</f>
        <v>3</v>
      </c>
      <c r="F2797" s="7" t="n">
        <f aca="false">COUNTIFS('Duel Log'!AF$2:AF$5455,$A2797,'Duel Log'!AG$2:AG$5455,$B2797,'Duel Log'!AH$2:AH$5455,"Draw")</f>
        <v>0</v>
      </c>
      <c r="G2797" s="13" t="n">
        <f aca="false">IFERROR(D2797/C2797,"")</f>
        <v>0.25</v>
      </c>
    </row>
    <row r="2798" customFormat="false" ht="15" hidden="false" customHeight="true" outlineLevel="0" collapsed="false">
      <c r="A2798" s="7" t="s">
        <v>776</v>
      </c>
      <c r="B2798" s="7" t="s">
        <v>415</v>
      </c>
      <c r="C2798" s="7" t="n">
        <f aca="false">COUNTIFS('Duel Log'!AF$2:AF$5455,$A2798,'Duel Log'!AG$2:AG$5455,$B2798)</f>
        <v>2</v>
      </c>
      <c r="D2798" s="7" t="n">
        <f aca="false">COUNTIFS('Duel Log'!AF$2:AF$5455,$A2798,'Duel Log'!AG$2:AG$5455,$B2798,'Duel Log'!AH$2:AH$5455,"Win")</f>
        <v>2</v>
      </c>
      <c r="E2798" s="7" t="n">
        <f aca="false">COUNTIFS('Duel Log'!AF$2:AF$5455,$A2798,'Duel Log'!AG$2:AG$5455,$B2798,'Duel Log'!AH$2:AH$5455,"Loss")</f>
        <v>0</v>
      </c>
      <c r="F2798" s="7" t="n">
        <f aca="false">COUNTIFS('Duel Log'!AF$2:AF$5455,$A2798,'Duel Log'!AG$2:AG$5455,$B2798,'Duel Log'!AH$2:AH$5455,"Draw")</f>
        <v>0</v>
      </c>
      <c r="G2798" s="13" t="n">
        <f aca="false">IFERROR(D2798/C2798,"")</f>
        <v>1</v>
      </c>
    </row>
    <row r="2799" customFormat="false" ht="15" hidden="false" customHeight="true" outlineLevel="0" collapsed="false">
      <c r="A2799" s="7" t="s">
        <v>776</v>
      </c>
      <c r="B2799" s="7" t="s">
        <v>368</v>
      </c>
      <c r="C2799" s="7" t="n">
        <f aca="false">COUNTIFS('Duel Log'!AF$2:AF$5455,$A2799,'Duel Log'!AG$2:AG$5455,$B2799)</f>
        <v>2</v>
      </c>
      <c r="D2799" s="7" t="n">
        <f aca="false">COUNTIFS('Duel Log'!AF$2:AF$5455,$A2799,'Duel Log'!AG$2:AG$5455,$B2799,'Duel Log'!AH$2:AH$5455,"Win")</f>
        <v>0</v>
      </c>
      <c r="E2799" s="7" t="n">
        <f aca="false">COUNTIFS('Duel Log'!AF$2:AF$5455,$A2799,'Duel Log'!AG$2:AG$5455,$B2799,'Duel Log'!AH$2:AH$5455,"Loss")</f>
        <v>2</v>
      </c>
      <c r="F2799" s="7" t="n">
        <f aca="false">COUNTIFS('Duel Log'!AF$2:AF$5455,$A2799,'Duel Log'!AG$2:AG$5455,$B2799,'Duel Log'!AH$2:AH$5455,"Draw")</f>
        <v>0</v>
      </c>
      <c r="G2799" s="13" t="n">
        <f aca="false">IFERROR(D2799/C2799,"")</f>
        <v>0</v>
      </c>
    </row>
    <row r="2800" customFormat="false" ht="15" hidden="false" customHeight="true" outlineLevel="0" collapsed="false">
      <c r="A2800" s="7" t="s">
        <v>776</v>
      </c>
      <c r="B2800" s="7" t="s">
        <v>1489</v>
      </c>
      <c r="C2800" s="7" t="n">
        <f aca="false">COUNTIFS('Duel Log'!AF$2:AF$5455,$A2800,'Duel Log'!AG$2:AG$5455,$B2800)</f>
        <v>2</v>
      </c>
      <c r="D2800" s="7" t="n">
        <f aca="false">COUNTIFS('Duel Log'!AF$2:AF$5455,$A2800,'Duel Log'!AG$2:AG$5455,$B2800,'Duel Log'!AH$2:AH$5455,"Win")</f>
        <v>0</v>
      </c>
      <c r="E2800" s="7" t="n">
        <f aca="false">COUNTIFS('Duel Log'!AF$2:AF$5455,$A2800,'Duel Log'!AG$2:AG$5455,$B2800,'Duel Log'!AH$2:AH$5455,"Loss")</f>
        <v>2</v>
      </c>
      <c r="F2800" s="7" t="n">
        <f aca="false">COUNTIFS('Duel Log'!AF$2:AF$5455,$A2800,'Duel Log'!AG$2:AG$5455,$B2800,'Duel Log'!AH$2:AH$5455,"Draw")</f>
        <v>0</v>
      </c>
      <c r="G2800" s="13" t="n">
        <f aca="false">IFERROR(D2800/C2800,"")</f>
        <v>0</v>
      </c>
    </row>
    <row r="2801" customFormat="false" ht="15" hidden="false" customHeight="true" outlineLevel="0" collapsed="false">
      <c r="A2801" s="7" t="s">
        <v>776</v>
      </c>
      <c r="B2801" s="7" t="s">
        <v>243</v>
      </c>
      <c r="C2801" s="7" t="n">
        <f aca="false">COUNTIFS('Duel Log'!AF$2:AF$5455,$A2801,'Duel Log'!AG$2:AG$5455,$B2801)</f>
        <v>3</v>
      </c>
      <c r="D2801" s="7" t="n">
        <f aca="false">COUNTIFS('Duel Log'!AF$2:AF$5455,$A2801,'Duel Log'!AG$2:AG$5455,$B2801,'Duel Log'!AH$2:AH$5455,"Win")</f>
        <v>1</v>
      </c>
      <c r="E2801" s="7" t="n">
        <f aca="false">COUNTIFS('Duel Log'!AF$2:AF$5455,$A2801,'Duel Log'!AG$2:AG$5455,$B2801,'Duel Log'!AH$2:AH$5455,"Loss")</f>
        <v>2</v>
      </c>
      <c r="F2801" s="7" t="n">
        <f aca="false">COUNTIFS('Duel Log'!AF$2:AF$5455,$A2801,'Duel Log'!AG$2:AG$5455,$B2801,'Duel Log'!AH$2:AH$5455,"Draw")</f>
        <v>0</v>
      </c>
      <c r="G2801" s="13" t="n">
        <f aca="false">IFERROR(D2801/C2801,"")</f>
        <v>0.333333333333333</v>
      </c>
    </row>
    <row r="2802" customFormat="false" ht="15" hidden="false" customHeight="true" outlineLevel="0" collapsed="false">
      <c r="A2802" s="7" t="s">
        <v>776</v>
      </c>
      <c r="B2802" s="7" t="s">
        <v>1795</v>
      </c>
      <c r="C2802" s="7" t="n">
        <f aca="false">COUNTIFS('Duel Log'!AF$2:AF$5455,$A2802,'Duel Log'!AG$2:AG$5455,$B2802)</f>
        <v>1</v>
      </c>
      <c r="D2802" s="7" t="n">
        <f aca="false">COUNTIFS('Duel Log'!AF$2:AF$5455,$A2802,'Duel Log'!AG$2:AG$5455,$B2802,'Duel Log'!AH$2:AH$5455,"Win")</f>
        <v>1</v>
      </c>
      <c r="E2802" s="7" t="n">
        <f aca="false">COUNTIFS('Duel Log'!AF$2:AF$5455,$A2802,'Duel Log'!AG$2:AG$5455,$B2802,'Duel Log'!AH$2:AH$5455,"Loss")</f>
        <v>0</v>
      </c>
      <c r="F2802" s="7" t="n">
        <f aca="false">COUNTIFS('Duel Log'!AF$2:AF$5455,$A2802,'Duel Log'!AG$2:AG$5455,$B2802,'Duel Log'!AH$2:AH$5455,"Draw")</f>
        <v>0</v>
      </c>
      <c r="G2802" s="13" t="n">
        <f aca="false">IFERROR(D2802/C2802,"")</f>
        <v>1</v>
      </c>
    </row>
    <row r="2803" customFormat="false" ht="15" hidden="false" customHeight="true" outlineLevel="0" collapsed="false">
      <c r="A2803" s="7" t="s">
        <v>776</v>
      </c>
      <c r="B2803" s="7" t="s">
        <v>701</v>
      </c>
      <c r="C2803" s="7" t="n">
        <f aca="false">COUNTIFS('Duel Log'!AF$2:AF$5455,$A2803,'Duel Log'!AG$2:AG$5455,$B2803)</f>
        <v>1</v>
      </c>
      <c r="D2803" s="7" t="n">
        <f aca="false">COUNTIFS('Duel Log'!AF$2:AF$5455,$A2803,'Duel Log'!AG$2:AG$5455,$B2803,'Duel Log'!AH$2:AH$5455,"Win")</f>
        <v>0</v>
      </c>
      <c r="E2803" s="7" t="n">
        <f aca="false">COUNTIFS('Duel Log'!AF$2:AF$5455,$A2803,'Duel Log'!AG$2:AG$5455,$B2803,'Duel Log'!AH$2:AH$5455,"Loss")</f>
        <v>1</v>
      </c>
      <c r="F2803" s="7" t="n">
        <f aca="false">COUNTIFS('Duel Log'!AF$2:AF$5455,$A2803,'Duel Log'!AG$2:AG$5455,$B2803,'Duel Log'!AH$2:AH$5455,"Draw")</f>
        <v>0</v>
      </c>
      <c r="G2803" s="13" t="n">
        <f aca="false">IFERROR(D2803/C2803,"")</f>
        <v>0</v>
      </c>
    </row>
    <row r="2804" customFormat="false" ht="15" hidden="false" customHeight="true" outlineLevel="0" collapsed="false">
      <c r="A2804" s="7" t="s">
        <v>776</v>
      </c>
      <c r="B2804" s="7" t="s">
        <v>1167</v>
      </c>
      <c r="C2804" s="7" t="n">
        <f aca="false">COUNTIFS('Duel Log'!AF$2:AF$5455,$A2804,'Duel Log'!AG$2:AG$5455,$B2804)</f>
        <v>1</v>
      </c>
      <c r="D2804" s="7" t="n">
        <f aca="false">COUNTIFS('Duel Log'!AF$2:AF$5455,$A2804,'Duel Log'!AG$2:AG$5455,$B2804,'Duel Log'!AH$2:AH$5455,"Win")</f>
        <v>1</v>
      </c>
      <c r="E2804" s="7" t="n">
        <f aca="false">COUNTIFS('Duel Log'!AF$2:AF$5455,$A2804,'Duel Log'!AG$2:AG$5455,$B2804,'Duel Log'!AH$2:AH$5455,"Loss")</f>
        <v>0</v>
      </c>
      <c r="F2804" s="7" t="n">
        <f aca="false">COUNTIFS('Duel Log'!AF$2:AF$5455,$A2804,'Duel Log'!AG$2:AG$5455,$B2804,'Duel Log'!AH$2:AH$5455,"Draw")</f>
        <v>0</v>
      </c>
      <c r="G2804" s="13" t="n">
        <f aca="false">IFERROR(D2804/C2804,"")</f>
        <v>1</v>
      </c>
    </row>
    <row r="2805" customFormat="false" ht="15" hidden="false" customHeight="true" outlineLevel="0" collapsed="false">
      <c r="A2805" s="7" t="s">
        <v>776</v>
      </c>
      <c r="B2805" s="7" t="s">
        <v>494</v>
      </c>
      <c r="C2805" s="7" t="n">
        <f aca="false">COUNTIFS('Duel Log'!AF$2:AF$5455,$A2805,'Duel Log'!AG$2:AG$5455,$B2805)</f>
        <v>2</v>
      </c>
      <c r="D2805" s="7" t="n">
        <f aca="false">COUNTIFS('Duel Log'!AF$2:AF$5455,$A2805,'Duel Log'!AG$2:AG$5455,$B2805,'Duel Log'!AH$2:AH$5455,"Win")</f>
        <v>0</v>
      </c>
      <c r="E2805" s="7" t="n">
        <f aca="false">COUNTIFS('Duel Log'!AF$2:AF$5455,$A2805,'Duel Log'!AG$2:AG$5455,$B2805,'Duel Log'!AH$2:AH$5455,"Loss")</f>
        <v>2</v>
      </c>
      <c r="F2805" s="7" t="n">
        <f aca="false">COUNTIFS('Duel Log'!AF$2:AF$5455,$A2805,'Duel Log'!AG$2:AG$5455,$B2805,'Duel Log'!AH$2:AH$5455,"Draw")</f>
        <v>0</v>
      </c>
      <c r="G2805" s="13" t="n">
        <f aca="false">IFERROR(D2805/C2805,"")</f>
        <v>0</v>
      </c>
    </row>
    <row r="2806" customFormat="false" ht="15" hidden="false" customHeight="true" outlineLevel="0" collapsed="false">
      <c r="A2806" s="7" t="s">
        <v>4288</v>
      </c>
      <c r="B2806" s="7" t="s">
        <v>4287</v>
      </c>
      <c r="C2806" s="7" t="n">
        <f aca="false">COUNTIFS('Duel Log'!AF$2:AF$5455,$A2806,'Duel Log'!AG$2:AG$5455,$B2806)</f>
        <v>1</v>
      </c>
      <c r="D2806" s="7" t="n">
        <f aca="false">COUNTIFS('Duel Log'!AF$2:AF$5455,$A2806,'Duel Log'!AG$2:AG$5455,$B2806,'Duel Log'!AH$2:AH$5455,"Win")</f>
        <v>0</v>
      </c>
      <c r="E2806" s="7" t="n">
        <f aca="false">COUNTIFS('Duel Log'!AF$2:AF$5455,$A2806,'Duel Log'!AG$2:AG$5455,$B2806,'Duel Log'!AH$2:AH$5455,"Loss")</f>
        <v>1</v>
      </c>
      <c r="F2806" s="7" t="n">
        <f aca="false">COUNTIFS('Duel Log'!AF$2:AF$5455,$A2806,'Duel Log'!AG$2:AG$5455,$B2806,'Duel Log'!AH$2:AH$5455,"Draw")</f>
        <v>0</v>
      </c>
      <c r="G2806" s="13" t="n">
        <f aca="false">IFERROR(D2806/C2806,"")</f>
        <v>0</v>
      </c>
    </row>
    <row r="2807" customFormat="false" ht="15" hidden="false" customHeight="true" outlineLevel="0" collapsed="false">
      <c r="A2807" s="7" t="s">
        <v>1910</v>
      </c>
      <c r="B2807" s="7" t="s">
        <v>1909</v>
      </c>
      <c r="C2807" s="7" t="n">
        <f aca="false">COUNTIFS('Duel Log'!AF$2:AF$5455,$A2807,'Duel Log'!AG$2:AG$5455,$B2807)</f>
        <v>1</v>
      </c>
      <c r="D2807" s="7" t="n">
        <f aca="false">COUNTIFS('Duel Log'!AF$2:AF$5455,$A2807,'Duel Log'!AG$2:AG$5455,$B2807,'Duel Log'!AH$2:AH$5455,"Win")</f>
        <v>0</v>
      </c>
      <c r="E2807" s="7" t="n">
        <f aca="false">COUNTIFS('Duel Log'!AF$2:AF$5455,$A2807,'Duel Log'!AG$2:AG$5455,$B2807,'Duel Log'!AH$2:AH$5455,"Loss")</f>
        <v>1</v>
      </c>
      <c r="F2807" s="7" t="n">
        <f aca="false">COUNTIFS('Duel Log'!AF$2:AF$5455,$A2807,'Duel Log'!AG$2:AG$5455,$B2807,'Duel Log'!AH$2:AH$5455,"Draw")</f>
        <v>0</v>
      </c>
      <c r="G2807" s="13" t="n">
        <f aca="false">IFERROR(D2807/C2807,"")</f>
        <v>0</v>
      </c>
    </row>
    <row r="2808" customFormat="false" ht="15" hidden="false" customHeight="true" outlineLevel="0" collapsed="false">
      <c r="A2808" s="7" t="s">
        <v>9476</v>
      </c>
      <c r="B2808" s="7" t="s">
        <v>380</v>
      </c>
      <c r="C2808" s="7" t="n">
        <f aca="false">COUNTIFS('Duel Log'!AF$2:AF$5455,$A2808,'Duel Log'!AG$2:AG$5455,$B2808)</f>
        <v>1</v>
      </c>
      <c r="D2808" s="7" t="n">
        <f aca="false">COUNTIFS('Duel Log'!AF$2:AF$5455,$A2808,'Duel Log'!AG$2:AG$5455,$B2808,'Duel Log'!AH$2:AH$5455,"Win")</f>
        <v>0</v>
      </c>
      <c r="E2808" s="7" t="n">
        <f aca="false">COUNTIFS('Duel Log'!AF$2:AF$5455,$A2808,'Duel Log'!AG$2:AG$5455,$B2808,'Duel Log'!AH$2:AH$5455,"Loss")</f>
        <v>1</v>
      </c>
      <c r="F2808" s="7" t="n">
        <f aca="false">COUNTIFS('Duel Log'!AF$2:AF$5455,$A2808,'Duel Log'!AG$2:AG$5455,$B2808,'Duel Log'!AH$2:AH$5455,"Draw")</f>
        <v>0</v>
      </c>
      <c r="G2808" s="13" t="n">
        <f aca="false">IFERROR(D2808/C2808,"")</f>
        <v>0</v>
      </c>
    </row>
    <row r="2809" customFormat="false" ht="15" hidden="false" customHeight="true" outlineLevel="0" collapsed="false">
      <c r="A2809" s="7" t="s">
        <v>9314</v>
      </c>
      <c r="B2809" s="7" t="s">
        <v>9313</v>
      </c>
      <c r="C2809" s="7" t="n">
        <f aca="false">COUNTIFS('Duel Log'!AF$2:AF$5455,$A2809,'Duel Log'!AG$2:AG$5455,$B2809)</f>
        <v>2</v>
      </c>
      <c r="D2809" s="7" t="n">
        <f aca="false">COUNTIFS('Duel Log'!AF$2:AF$5455,$A2809,'Duel Log'!AG$2:AG$5455,$B2809,'Duel Log'!AH$2:AH$5455,"Win")</f>
        <v>2</v>
      </c>
      <c r="E2809" s="7" t="n">
        <f aca="false">COUNTIFS('Duel Log'!AF$2:AF$5455,$A2809,'Duel Log'!AG$2:AG$5455,$B2809,'Duel Log'!AH$2:AH$5455,"Loss")</f>
        <v>0</v>
      </c>
      <c r="F2809" s="7" t="n">
        <f aca="false">COUNTIFS('Duel Log'!AF$2:AF$5455,$A2809,'Duel Log'!AG$2:AG$5455,$B2809,'Duel Log'!AH$2:AH$5455,"Draw")</f>
        <v>0</v>
      </c>
      <c r="G2809" s="13" t="n">
        <f aca="false">IFERROR(D2809/C2809,"")</f>
        <v>1</v>
      </c>
    </row>
    <row r="2810" customFormat="false" ht="15" hidden="false" customHeight="true" outlineLevel="0" collapsed="false">
      <c r="A2810" s="7" t="s">
        <v>6639</v>
      </c>
      <c r="B2810" s="7" t="s">
        <v>967</v>
      </c>
      <c r="C2810" s="7" t="n">
        <f aca="false">COUNTIFS('Duel Log'!AF$2:AF$5455,$A2810,'Duel Log'!AG$2:AG$5455,$B2810)</f>
        <v>2</v>
      </c>
      <c r="D2810" s="7" t="n">
        <f aca="false">COUNTIFS('Duel Log'!AF$2:AF$5455,$A2810,'Duel Log'!AG$2:AG$5455,$B2810,'Duel Log'!AH$2:AH$5455,"Win")</f>
        <v>0</v>
      </c>
      <c r="E2810" s="7" t="n">
        <f aca="false">COUNTIFS('Duel Log'!AF$2:AF$5455,$A2810,'Duel Log'!AG$2:AG$5455,$B2810,'Duel Log'!AH$2:AH$5455,"Loss")</f>
        <v>2</v>
      </c>
      <c r="F2810" s="7" t="n">
        <f aca="false">COUNTIFS('Duel Log'!AF$2:AF$5455,$A2810,'Duel Log'!AG$2:AG$5455,$B2810,'Duel Log'!AH$2:AH$5455,"Draw")</f>
        <v>0</v>
      </c>
      <c r="G2810" s="13" t="n">
        <f aca="false">IFERROR(D2810/C2810,"")</f>
        <v>0</v>
      </c>
    </row>
    <row r="2811" customFormat="false" ht="15" hidden="false" customHeight="true" outlineLevel="0" collapsed="false">
      <c r="A2811" s="7" t="s">
        <v>4147</v>
      </c>
      <c r="B2811" s="7" t="s">
        <v>4148</v>
      </c>
      <c r="C2811" s="7" t="n">
        <f aca="false">COUNTIFS('Duel Log'!AF$2:AF$5455,$A2811,'Duel Log'!AG$2:AG$5455,$B2811)</f>
        <v>2</v>
      </c>
      <c r="D2811" s="7" t="n">
        <f aca="false">COUNTIFS('Duel Log'!AF$2:AF$5455,$A2811,'Duel Log'!AG$2:AG$5455,$B2811,'Duel Log'!AH$2:AH$5455,"Win")</f>
        <v>2</v>
      </c>
      <c r="E2811" s="7" t="n">
        <f aca="false">COUNTIFS('Duel Log'!AF$2:AF$5455,$A2811,'Duel Log'!AG$2:AG$5455,$B2811,'Duel Log'!AH$2:AH$5455,"Loss")</f>
        <v>0</v>
      </c>
      <c r="F2811" s="7" t="n">
        <f aca="false">COUNTIFS('Duel Log'!AF$2:AF$5455,$A2811,'Duel Log'!AG$2:AG$5455,$B2811,'Duel Log'!AH$2:AH$5455,"Draw")</f>
        <v>0</v>
      </c>
      <c r="G2811" s="13" t="n">
        <f aca="false">IFERROR(D2811/C2811,"")</f>
        <v>1</v>
      </c>
    </row>
    <row r="2812" customFormat="false" ht="15" hidden="false" customHeight="true" outlineLevel="0" collapsed="false">
      <c r="A2812" s="7" t="s">
        <v>5315</v>
      </c>
      <c r="B2812" s="7" t="s">
        <v>5314</v>
      </c>
      <c r="C2812" s="7" t="n">
        <f aca="false">COUNTIFS('Duel Log'!AF$2:AF$5455,$A2812,'Duel Log'!AG$2:AG$5455,$B2812)</f>
        <v>1</v>
      </c>
      <c r="D2812" s="7" t="n">
        <f aca="false">COUNTIFS('Duel Log'!AF$2:AF$5455,$A2812,'Duel Log'!AG$2:AG$5455,$B2812,'Duel Log'!AH$2:AH$5455,"Win")</f>
        <v>0</v>
      </c>
      <c r="E2812" s="7" t="n">
        <f aca="false">COUNTIFS('Duel Log'!AF$2:AF$5455,$A2812,'Duel Log'!AG$2:AG$5455,$B2812,'Duel Log'!AH$2:AH$5455,"Loss")</f>
        <v>1</v>
      </c>
      <c r="F2812" s="7" t="n">
        <f aca="false">COUNTIFS('Duel Log'!AF$2:AF$5455,$A2812,'Duel Log'!AG$2:AG$5455,$B2812,'Duel Log'!AH$2:AH$5455,"Draw")</f>
        <v>0</v>
      </c>
      <c r="G2812" s="13" t="n">
        <f aca="false">IFERROR(D2812/C2812,"")</f>
        <v>0</v>
      </c>
    </row>
    <row r="2813" customFormat="false" ht="15" hidden="false" customHeight="true" outlineLevel="0" collapsed="false">
      <c r="A2813" s="7" t="s">
        <v>2024</v>
      </c>
      <c r="B2813" s="7" t="s">
        <v>2023</v>
      </c>
      <c r="C2813" s="7" t="n">
        <f aca="false">COUNTIFS('Duel Log'!AF$2:AF$5455,$A2813,'Duel Log'!AG$2:AG$5455,$B2813)</f>
        <v>1</v>
      </c>
      <c r="D2813" s="7" t="n">
        <f aca="false">COUNTIFS('Duel Log'!AF$2:AF$5455,$A2813,'Duel Log'!AG$2:AG$5455,$B2813,'Duel Log'!AH$2:AH$5455,"Win")</f>
        <v>0</v>
      </c>
      <c r="E2813" s="7" t="n">
        <f aca="false">COUNTIFS('Duel Log'!AF$2:AF$5455,$A2813,'Duel Log'!AG$2:AG$5455,$B2813,'Duel Log'!AH$2:AH$5455,"Loss")</f>
        <v>1</v>
      </c>
      <c r="F2813" s="7" t="n">
        <f aca="false">COUNTIFS('Duel Log'!AF$2:AF$5455,$A2813,'Duel Log'!AG$2:AG$5455,$B2813,'Duel Log'!AH$2:AH$5455,"Draw")</f>
        <v>0</v>
      </c>
      <c r="G2813" s="13" t="n">
        <f aca="false">IFERROR(D2813/C2813,"")</f>
        <v>0</v>
      </c>
    </row>
    <row r="2814" customFormat="false" ht="15" hidden="false" customHeight="true" outlineLevel="0" collapsed="false">
      <c r="A2814" s="7" t="s">
        <v>7774</v>
      </c>
      <c r="B2814" s="7" t="s">
        <v>1167</v>
      </c>
      <c r="C2814" s="7" t="n">
        <f aca="false">COUNTIFS('Duel Log'!AF$2:AF$5455,$A2814,'Duel Log'!AG$2:AG$5455,$B2814)</f>
        <v>2</v>
      </c>
      <c r="D2814" s="7" t="n">
        <f aca="false">COUNTIFS('Duel Log'!AF$2:AF$5455,$A2814,'Duel Log'!AG$2:AG$5455,$B2814,'Duel Log'!AH$2:AH$5455,"Win")</f>
        <v>2</v>
      </c>
      <c r="E2814" s="7" t="n">
        <f aca="false">COUNTIFS('Duel Log'!AF$2:AF$5455,$A2814,'Duel Log'!AG$2:AG$5455,$B2814,'Duel Log'!AH$2:AH$5455,"Loss")</f>
        <v>0</v>
      </c>
      <c r="F2814" s="7" t="n">
        <f aca="false">COUNTIFS('Duel Log'!AF$2:AF$5455,$A2814,'Duel Log'!AG$2:AG$5455,$B2814,'Duel Log'!AH$2:AH$5455,"Draw")</f>
        <v>0</v>
      </c>
      <c r="G2814" s="13" t="n">
        <f aca="false">IFERROR(D2814/C2814,"")</f>
        <v>1</v>
      </c>
    </row>
    <row r="2815" customFormat="false" ht="15" hidden="false" customHeight="true" outlineLevel="0" collapsed="false">
      <c r="A2815" s="7" t="s">
        <v>4399</v>
      </c>
      <c r="B2815" s="7" t="s">
        <v>4398</v>
      </c>
      <c r="C2815" s="7" t="n">
        <f aca="false">COUNTIFS('Duel Log'!AF$2:AF$5455,$A2815,'Duel Log'!AG$2:AG$5455,$B2815)</f>
        <v>1</v>
      </c>
      <c r="D2815" s="7" t="n">
        <f aca="false">COUNTIFS('Duel Log'!AF$2:AF$5455,$A2815,'Duel Log'!AG$2:AG$5455,$B2815,'Duel Log'!AH$2:AH$5455,"Win")</f>
        <v>1</v>
      </c>
      <c r="E2815" s="7" t="n">
        <f aca="false">COUNTIFS('Duel Log'!AF$2:AF$5455,$A2815,'Duel Log'!AG$2:AG$5455,$B2815,'Duel Log'!AH$2:AH$5455,"Loss")</f>
        <v>0</v>
      </c>
      <c r="F2815" s="7" t="n">
        <f aca="false">COUNTIFS('Duel Log'!AF$2:AF$5455,$A2815,'Duel Log'!AG$2:AG$5455,$B2815,'Duel Log'!AH$2:AH$5455,"Draw")</f>
        <v>0</v>
      </c>
      <c r="G2815" s="13" t="n">
        <f aca="false">IFERROR(D2815/C2815,"")</f>
        <v>1</v>
      </c>
    </row>
    <row r="2816" customFormat="false" ht="15" hidden="false" customHeight="true" outlineLevel="0" collapsed="false">
      <c r="A2816" s="7" t="s">
        <v>4330</v>
      </c>
      <c r="B2816" s="7" t="s">
        <v>4331</v>
      </c>
      <c r="C2816" s="7" t="n">
        <f aca="false">COUNTIFS('Duel Log'!AF$2:AF$5455,$A2816,'Duel Log'!AG$2:AG$5455,$B2816)</f>
        <v>2</v>
      </c>
      <c r="D2816" s="7" t="n">
        <f aca="false">COUNTIFS('Duel Log'!AF$2:AF$5455,$A2816,'Duel Log'!AG$2:AG$5455,$B2816,'Duel Log'!AH$2:AH$5455,"Win")</f>
        <v>0</v>
      </c>
      <c r="E2816" s="7" t="n">
        <f aca="false">COUNTIFS('Duel Log'!AF$2:AF$5455,$A2816,'Duel Log'!AG$2:AG$5455,$B2816,'Duel Log'!AH$2:AH$5455,"Loss")</f>
        <v>2</v>
      </c>
      <c r="F2816" s="7" t="n">
        <f aca="false">COUNTIFS('Duel Log'!AF$2:AF$5455,$A2816,'Duel Log'!AG$2:AG$5455,$B2816,'Duel Log'!AH$2:AH$5455,"Draw")</f>
        <v>0</v>
      </c>
      <c r="G2816" s="13" t="n">
        <f aca="false">IFERROR(D2816/C2816,"")</f>
        <v>0</v>
      </c>
    </row>
    <row r="2817" customFormat="false" ht="15" hidden="false" customHeight="true" outlineLevel="0" collapsed="false">
      <c r="A2817" s="7" t="s">
        <v>8052</v>
      </c>
      <c r="B2817" s="7" t="s">
        <v>2262</v>
      </c>
      <c r="C2817" s="7" t="n">
        <f aca="false">COUNTIFS('Duel Log'!AF$2:AF$5455,$A2817,'Duel Log'!AG$2:AG$5455,$B2817)</f>
        <v>2</v>
      </c>
      <c r="D2817" s="7" t="n">
        <f aca="false">COUNTIFS('Duel Log'!AF$2:AF$5455,$A2817,'Duel Log'!AG$2:AG$5455,$B2817,'Duel Log'!AH$2:AH$5455,"Win")</f>
        <v>2</v>
      </c>
      <c r="E2817" s="7" t="n">
        <f aca="false">COUNTIFS('Duel Log'!AF$2:AF$5455,$A2817,'Duel Log'!AG$2:AG$5455,$B2817,'Duel Log'!AH$2:AH$5455,"Loss")</f>
        <v>0</v>
      </c>
      <c r="F2817" s="7" t="n">
        <f aca="false">COUNTIFS('Duel Log'!AF$2:AF$5455,$A2817,'Duel Log'!AG$2:AG$5455,$B2817,'Duel Log'!AH$2:AH$5455,"Draw")</f>
        <v>0</v>
      </c>
      <c r="G2817" s="13" t="n">
        <f aca="false">IFERROR(D2817/C2817,"")</f>
        <v>1</v>
      </c>
    </row>
    <row r="2818" customFormat="false" ht="15" hidden="false" customHeight="true" outlineLevel="0" collapsed="false">
      <c r="A2818" s="7" t="s">
        <v>6362</v>
      </c>
      <c r="B2818" s="7" t="s">
        <v>6361</v>
      </c>
      <c r="C2818" s="7" t="n">
        <f aca="false">COUNTIFS('Duel Log'!AF$2:AF$5455,$A2818,'Duel Log'!AG$2:AG$5455,$B2818)</f>
        <v>1</v>
      </c>
      <c r="D2818" s="7" t="n">
        <f aca="false">COUNTIFS('Duel Log'!AF$2:AF$5455,$A2818,'Duel Log'!AG$2:AG$5455,$B2818,'Duel Log'!AH$2:AH$5455,"Win")</f>
        <v>1</v>
      </c>
      <c r="E2818" s="7" t="n">
        <f aca="false">COUNTIFS('Duel Log'!AF$2:AF$5455,$A2818,'Duel Log'!AG$2:AG$5455,$B2818,'Duel Log'!AH$2:AH$5455,"Loss")</f>
        <v>0</v>
      </c>
      <c r="F2818" s="7" t="n">
        <f aca="false">COUNTIFS('Duel Log'!AF$2:AF$5455,$A2818,'Duel Log'!AG$2:AG$5455,$B2818,'Duel Log'!AH$2:AH$5455,"Draw")</f>
        <v>0</v>
      </c>
      <c r="G2818" s="13" t="n">
        <f aca="false">IFERROR(D2818/C2818,"")</f>
        <v>1</v>
      </c>
    </row>
    <row r="2819" customFormat="false" ht="15" hidden="false" customHeight="true" outlineLevel="0" collapsed="false">
      <c r="A2819" s="7" t="s">
        <v>4392</v>
      </c>
      <c r="B2819" s="7" t="s">
        <v>4393</v>
      </c>
      <c r="C2819" s="7" t="n">
        <f aca="false">COUNTIFS('Duel Log'!AF$2:AF$5455,$A2819,'Duel Log'!AG$2:AG$5455,$B2819)</f>
        <v>1</v>
      </c>
      <c r="D2819" s="7" t="n">
        <f aca="false">COUNTIFS('Duel Log'!AF$2:AF$5455,$A2819,'Duel Log'!AG$2:AG$5455,$B2819,'Duel Log'!AH$2:AH$5455,"Win")</f>
        <v>0</v>
      </c>
      <c r="E2819" s="7" t="n">
        <f aca="false">COUNTIFS('Duel Log'!AF$2:AF$5455,$A2819,'Duel Log'!AG$2:AG$5455,$B2819,'Duel Log'!AH$2:AH$5455,"Loss")</f>
        <v>1</v>
      </c>
      <c r="F2819" s="7" t="n">
        <f aca="false">COUNTIFS('Duel Log'!AF$2:AF$5455,$A2819,'Duel Log'!AG$2:AG$5455,$B2819,'Duel Log'!AH$2:AH$5455,"Draw")</f>
        <v>0</v>
      </c>
      <c r="G2819" s="13" t="n">
        <f aca="false">IFERROR(D2819/C2819,"")</f>
        <v>0</v>
      </c>
    </row>
    <row r="2820" customFormat="false" ht="15" hidden="false" customHeight="true" outlineLevel="0" collapsed="false">
      <c r="A2820" s="7" t="s">
        <v>1089</v>
      </c>
      <c r="B2820" s="7" t="s">
        <v>859</v>
      </c>
      <c r="C2820" s="7" t="n">
        <f aca="false">COUNTIFS('Duel Log'!AF$2:AF$5455,$A2820,'Duel Log'!AG$2:AG$5455,$B2820)</f>
        <v>2</v>
      </c>
      <c r="D2820" s="7" t="n">
        <f aca="false">COUNTIFS('Duel Log'!AF$2:AF$5455,$A2820,'Duel Log'!AG$2:AG$5455,$B2820,'Duel Log'!AH$2:AH$5455,"Win")</f>
        <v>2</v>
      </c>
      <c r="E2820" s="7" t="n">
        <f aca="false">COUNTIFS('Duel Log'!AF$2:AF$5455,$A2820,'Duel Log'!AG$2:AG$5455,$B2820,'Duel Log'!AH$2:AH$5455,"Loss")</f>
        <v>0</v>
      </c>
      <c r="F2820" s="7" t="n">
        <f aca="false">COUNTIFS('Duel Log'!AF$2:AF$5455,$A2820,'Duel Log'!AG$2:AG$5455,$B2820,'Duel Log'!AH$2:AH$5455,"Draw")</f>
        <v>0</v>
      </c>
      <c r="G2820" s="13" t="n">
        <f aca="false">IFERROR(D2820/C2820,"")</f>
        <v>1</v>
      </c>
    </row>
    <row r="2821" customFormat="false" ht="15" hidden="false" customHeight="true" outlineLevel="0" collapsed="false">
      <c r="A2821" s="7" t="s">
        <v>1089</v>
      </c>
      <c r="B2821" s="7" t="s">
        <v>368</v>
      </c>
      <c r="C2821" s="7" t="n">
        <f aca="false">COUNTIFS('Duel Log'!AF$2:AF$5455,$A2821,'Duel Log'!AG$2:AG$5455,$B2821)</f>
        <v>2</v>
      </c>
      <c r="D2821" s="7" t="n">
        <f aca="false">COUNTIFS('Duel Log'!AF$2:AF$5455,$A2821,'Duel Log'!AG$2:AG$5455,$B2821,'Duel Log'!AH$2:AH$5455,"Win")</f>
        <v>2</v>
      </c>
      <c r="E2821" s="7" t="n">
        <f aca="false">COUNTIFS('Duel Log'!AF$2:AF$5455,$A2821,'Duel Log'!AG$2:AG$5455,$B2821,'Duel Log'!AH$2:AH$5455,"Loss")</f>
        <v>0</v>
      </c>
      <c r="F2821" s="7" t="n">
        <f aca="false">COUNTIFS('Duel Log'!AF$2:AF$5455,$A2821,'Duel Log'!AG$2:AG$5455,$B2821,'Duel Log'!AH$2:AH$5455,"Draw")</f>
        <v>0</v>
      </c>
      <c r="G2821" s="13" t="n">
        <f aca="false">IFERROR(D2821/C2821,"")</f>
        <v>1</v>
      </c>
    </row>
    <row r="2822" customFormat="false" ht="15" hidden="false" customHeight="true" outlineLevel="0" collapsed="false">
      <c r="A2822" s="7" t="s">
        <v>1089</v>
      </c>
      <c r="B2822" s="7" t="s">
        <v>2083</v>
      </c>
      <c r="C2822" s="7" t="n">
        <f aca="false">COUNTIFS('Duel Log'!AF$2:AF$5455,$A2822,'Duel Log'!AG$2:AG$5455,$B2822)</f>
        <v>2</v>
      </c>
      <c r="D2822" s="7" t="n">
        <f aca="false">COUNTIFS('Duel Log'!AF$2:AF$5455,$A2822,'Duel Log'!AG$2:AG$5455,$B2822,'Duel Log'!AH$2:AH$5455,"Win")</f>
        <v>0</v>
      </c>
      <c r="E2822" s="7" t="n">
        <f aca="false">COUNTIFS('Duel Log'!AF$2:AF$5455,$A2822,'Duel Log'!AG$2:AG$5455,$B2822,'Duel Log'!AH$2:AH$5455,"Loss")</f>
        <v>2</v>
      </c>
      <c r="F2822" s="7" t="n">
        <f aca="false">COUNTIFS('Duel Log'!AF$2:AF$5455,$A2822,'Duel Log'!AG$2:AG$5455,$B2822,'Duel Log'!AH$2:AH$5455,"Draw")</f>
        <v>0</v>
      </c>
      <c r="G2822" s="13" t="n">
        <f aca="false">IFERROR(D2822/C2822,"")</f>
        <v>0</v>
      </c>
    </row>
    <row r="2823" customFormat="false" ht="15" hidden="false" customHeight="true" outlineLevel="0" collapsed="false">
      <c r="A2823" s="7" t="s">
        <v>7044</v>
      </c>
      <c r="B2823" s="7" t="s">
        <v>7043</v>
      </c>
      <c r="C2823" s="7" t="n">
        <f aca="false">COUNTIFS('Duel Log'!AF$2:AF$5455,$A2823,'Duel Log'!AG$2:AG$5455,$B2823)</f>
        <v>1</v>
      </c>
      <c r="D2823" s="7" t="n">
        <f aca="false">COUNTIFS('Duel Log'!AF$2:AF$5455,$A2823,'Duel Log'!AG$2:AG$5455,$B2823,'Duel Log'!AH$2:AH$5455,"Win")</f>
        <v>1</v>
      </c>
      <c r="E2823" s="7" t="n">
        <f aca="false">COUNTIFS('Duel Log'!AF$2:AF$5455,$A2823,'Duel Log'!AG$2:AG$5455,$B2823,'Duel Log'!AH$2:AH$5455,"Loss")</f>
        <v>0</v>
      </c>
      <c r="F2823" s="7" t="n">
        <f aca="false">COUNTIFS('Duel Log'!AF$2:AF$5455,$A2823,'Duel Log'!AG$2:AG$5455,$B2823,'Duel Log'!AH$2:AH$5455,"Draw")</f>
        <v>0</v>
      </c>
      <c r="G2823" s="13" t="n">
        <f aca="false">IFERROR(D2823/C2823,"")</f>
        <v>1</v>
      </c>
    </row>
    <row r="2824" customFormat="false" ht="15" hidden="false" customHeight="true" outlineLevel="0" collapsed="false">
      <c r="A2824" s="7" t="s">
        <v>1147</v>
      </c>
      <c r="B2824" s="7" t="s">
        <v>1148</v>
      </c>
      <c r="C2824" s="7" t="n">
        <f aca="false">COUNTIFS('Duel Log'!AF$2:AF$5455,$A2824,'Duel Log'!AG$2:AG$5455,$B2824)</f>
        <v>2</v>
      </c>
      <c r="D2824" s="7" t="n">
        <f aca="false">COUNTIFS('Duel Log'!AF$2:AF$5455,$A2824,'Duel Log'!AG$2:AG$5455,$B2824,'Duel Log'!AH$2:AH$5455,"Win")</f>
        <v>2</v>
      </c>
      <c r="E2824" s="7" t="n">
        <f aca="false">COUNTIFS('Duel Log'!AF$2:AF$5455,$A2824,'Duel Log'!AG$2:AG$5455,$B2824,'Duel Log'!AH$2:AH$5455,"Loss")</f>
        <v>0</v>
      </c>
      <c r="F2824" s="7" t="n">
        <f aca="false">COUNTIFS('Duel Log'!AF$2:AF$5455,$A2824,'Duel Log'!AG$2:AG$5455,$B2824,'Duel Log'!AH$2:AH$5455,"Draw")</f>
        <v>0</v>
      </c>
      <c r="G2824" s="13" t="n">
        <f aca="false">IFERROR(D2824/C2824,"")</f>
        <v>1</v>
      </c>
    </row>
    <row r="2825" customFormat="false" ht="15" hidden="false" customHeight="true" outlineLevel="0" collapsed="false">
      <c r="A2825" s="7" t="s">
        <v>3099</v>
      </c>
      <c r="B2825" s="7" t="s">
        <v>3100</v>
      </c>
      <c r="C2825" s="7" t="n">
        <f aca="false">COUNTIFS('Duel Log'!AF$2:AF$5455,$A2825,'Duel Log'!AG$2:AG$5455,$B2825)</f>
        <v>2</v>
      </c>
      <c r="D2825" s="7" t="n">
        <f aca="false">COUNTIFS('Duel Log'!AF$2:AF$5455,$A2825,'Duel Log'!AG$2:AG$5455,$B2825,'Duel Log'!AH$2:AH$5455,"Win")</f>
        <v>2</v>
      </c>
      <c r="E2825" s="7" t="n">
        <f aca="false">COUNTIFS('Duel Log'!AF$2:AF$5455,$A2825,'Duel Log'!AG$2:AG$5455,$B2825,'Duel Log'!AH$2:AH$5455,"Loss")</f>
        <v>0</v>
      </c>
      <c r="F2825" s="7" t="n">
        <f aca="false">COUNTIFS('Duel Log'!AF$2:AF$5455,$A2825,'Duel Log'!AG$2:AG$5455,$B2825,'Duel Log'!AH$2:AH$5455,"Draw")</f>
        <v>0</v>
      </c>
      <c r="G2825" s="13" t="n">
        <f aca="false">IFERROR(D2825/C2825,"")</f>
        <v>1</v>
      </c>
    </row>
    <row r="2826" customFormat="false" ht="15" hidden="false" customHeight="true" outlineLevel="0" collapsed="false">
      <c r="A2826" s="7" t="s">
        <v>5331</v>
      </c>
      <c r="B2826" s="7" t="s">
        <v>1050</v>
      </c>
      <c r="C2826" s="7" t="n">
        <f aca="false">COUNTIFS('Duel Log'!AF$2:AF$5455,$A2826,'Duel Log'!AG$2:AG$5455,$B2826)</f>
        <v>1</v>
      </c>
      <c r="D2826" s="7" t="n">
        <f aca="false">COUNTIFS('Duel Log'!AF$2:AF$5455,$A2826,'Duel Log'!AG$2:AG$5455,$B2826,'Duel Log'!AH$2:AH$5455,"Win")</f>
        <v>0</v>
      </c>
      <c r="E2826" s="7" t="n">
        <f aca="false">COUNTIFS('Duel Log'!AF$2:AF$5455,$A2826,'Duel Log'!AG$2:AG$5455,$B2826,'Duel Log'!AH$2:AH$5455,"Loss")</f>
        <v>1</v>
      </c>
      <c r="F2826" s="7" t="n">
        <f aca="false">COUNTIFS('Duel Log'!AF$2:AF$5455,$A2826,'Duel Log'!AG$2:AG$5455,$B2826,'Duel Log'!AH$2:AH$5455,"Draw")</f>
        <v>0</v>
      </c>
      <c r="G2826" s="13" t="n">
        <f aca="false">IFERROR(D2826/C2826,"")</f>
        <v>0</v>
      </c>
    </row>
    <row r="2827" customFormat="false" ht="15" hidden="false" customHeight="true" outlineLevel="0" collapsed="false">
      <c r="A2827" s="7" t="s">
        <v>380</v>
      </c>
      <c r="B2827" s="7" t="s">
        <v>380</v>
      </c>
      <c r="C2827" s="7" t="n">
        <f aca="false">COUNTIFS('Duel Log'!AF$2:AF$5455,$A2827,'Duel Log'!AG$2:AG$5455,$B2827)</f>
        <v>2</v>
      </c>
      <c r="D2827" s="7" t="n">
        <f aca="false">COUNTIFS('Duel Log'!AF$2:AF$5455,$A2827,'Duel Log'!AG$2:AG$5455,$B2827,'Duel Log'!AH$2:AH$5455,"Win")</f>
        <v>1</v>
      </c>
      <c r="E2827" s="7" t="n">
        <f aca="false">COUNTIFS('Duel Log'!AF$2:AF$5455,$A2827,'Duel Log'!AG$2:AG$5455,$B2827,'Duel Log'!AH$2:AH$5455,"Loss")</f>
        <v>1</v>
      </c>
      <c r="F2827" s="7" t="n">
        <f aca="false">COUNTIFS('Duel Log'!AF$2:AF$5455,$A2827,'Duel Log'!AG$2:AG$5455,$B2827,'Duel Log'!AH$2:AH$5455,"Draw")</f>
        <v>0</v>
      </c>
      <c r="G2827" s="13" t="n">
        <f aca="false">IFERROR(D2827/C2827,"")</f>
        <v>0.5</v>
      </c>
    </row>
    <row r="2828" customFormat="false" ht="15" hidden="false" customHeight="true" outlineLevel="0" collapsed="false">
      <c r="A2828" s="7" t="s">
        <v>380</v>
      </c>
      <c r="B2828" s="7" t="s">
        <v>236</v>
      </c>
      <c r="C2828" s="7" t="n">
        <f aca="false">COUNTIFS('Duel Log'!AF$2:AF$5455,$A2828,'Duel Log'!AG$2:AG$5455,$B2828)</f>
        <v>2</v>
      </c>
      <c r="D2828" s="7" t="n">
        <f aca="false">COUNTIFS('Duel Log'!AF$2:AF$5455,$A2828,'Duel Log'!AG$2:AG$5455,$B2828,'Duel Log'!AH$2:AH$5455,"Win")</f>
        <v>0</v>
      </c>
      <c r="E2828" s="7" t="n">
        <f aca="false">COUNTIFS('Duel Log'!AF$2:AF$5455,$A2828,'Duel Log'!AG$2:AG$5455,$B2828,'Duel Log'!AH$2:AH$5455,"Loss")</f>
        <v>2</v>
      </c>
      <c r="F2828" s="7" t="n">
        <f aca="false">COUNTIFS('Duel Log'!AF$2:AF$5455,$A2828,'Duel Log'!AG$2:AG$5455,$B2828,'Duel Log'!AH$2:AH$5455,"Draw")</f>
        <v>0</v>
      </c>
      <c r="G2828" s="13" t="n">
        <f aca="false">IFERROR(D2828/C2828,"")</f>
        <v>0</v>
      </c>
    </row>
    <row r="2829" customFormat="false" ht="15" hidden="false" customHeight="true" outlineLevel="0" collapsed="false">
      <c r="A2829" s="7" t="s">
        <v>380</v>
      </c>
      <c r="B2829" s="7" t="s">
        <v>415</v>
      </c>
      <c r="C2829" s="7" t="n">
        <f aca="false">COUNTIFS('Duel Log'!AF$2:AF$5455,$A2829,'Duel Log'!AG$2:AG$5455,$B2829)</f>
        <v>2</v>
      </c>
      <c r="D2829" s="7" t="n">
        <f aca="false">COUNTIFS('Duel Log'!AF$2:AF$5455,$A2829,'Duel Log'!AG$2:AG$5455,$B2829,'Duel Log'!AH$2:AH$5455,"Win")</f>
        <v>0</v>
      </c>
      <c r="E2829" s="7" t="n">
        <f aca="false">COUNTIFS('Duel Log'!AF$2:AF$5455,$A2829,'Duel Log'!AG$2:AG$5455,$B2829,'Duel Log'!AH$2:AH$5455,"Loss")</f>
        <v>2</v>
      </c>
      <c r="F2829" s="7" t="n">
        <f aca="false">COUNTIFS('Duel Log'!AF$2:AF$5455,$A2829,'Duel Log'!AG$2:AG$5455,$B2829,'Duel Log'!AH$2:AH$5455,"Draw")</f>
        <v>0</v>
      </c>
      <c r="G2829" s="13" t="n">
        <f aca="false">IFERROR(D2829/C2829,"")</f>
        <v>0</v>
      </c>
    </row>
    <row r="2830" customFormat="false" ht="15" hidden="false" customHeight="true" outlineLevel="0" collapsed="false">
      <c r="A2830" s="7" t="s">
        <v>380</v>
      </c>
      <c r="B2830" s="7" t="s">
        <v>1186</v>
      </c>
      <c r="C2830" s="7" t="n">
        <f aca="false">COUNTIFS('Duel Log'!AF$2:AF$5455,$A2830,'Duel Log'!AG$2:AG$5455,$B2830)</f>
        <v>1</v>
      </c>
      <c r="D2830" s="7" t="n">
        <f aca="false">COUNTIFS('Duel Log'!AF$2:AF$5455,$A2830,'Duel Log'!AG$2:AG$5455,$B2830,'Duel Log'!AH$2:AH$5455,"Win")</f>
        <v>1</v>
      </c>
      <c r="E2830" s="7" t="n">
        <f aca="false">COUNTIFS('Duel Log'!AF$2:AF$5455,$A2830,'Duel Log'!AG$2:AG$5455,$B2830,'Duel Log'!AH$2:AH$5455,"Loss")</f>
        <v>0</v>
      </c>
      <c r="F2830" s="7" t="n">
        <f aca="false">COUNTIFS('Duel Log'!AF$2:AF$5455,$A2830,'Duel Log'!AG$2:AG$5455,$B2830,'Duel Log'!AH$2:AH$5455,"Draw")</f>
        <v>0</v>
      </c>
      <c r="G2830" s="13" t="n">
        <f aca="false">IFERROR(D2830/C2830,"")</f>
        <v>1</v>
      </c>
    </row>
    <row r="2831" customFormat="false" ht="15" hidden="false" customHeight="true" outlineLevel="0" collapsed="false">
      <c r="A2831" s="7" t="s">
        <v>380</v>
      </c>
      <c r="B2831" s="7" t="s">
        <v>1505</v>
      </c>
      <c r="C2831" s="7" t="n">
        <f aca="false">COUNTIFS('Duel Log'!AF$2:AF$5455,$A2831,'Duel Log'!AG$2:AG$5455,$B2831)</f>
        <v>1</v>
      </c>
      <c r="D2831" s="7" t="n">
        <f aca="false">COUNTIFS('Duel Log'!AF$2:AF$5455,$A2831,'Duel Log'!AG$2:AG$5455,$B2831,'Duel Log'!AH$2:AH$5455,"Win")</f>
        <v>0</v>
      </c>
      <c r="E2831" s="7" t="n">
        <f aca="false">COUNTIFS('Duel Log'!AF$2:AF$5455,$A2831,'Duel Log'!AG$2:AG$5455,$B2831,'Duel Log'!AH$2:AH$5455,"Loss")</f>
        <v>1</v>
      </c>
      <c r="F2831" s="7" t="n">
        <f aca="false">COUNTIFS('Duel Log'!AF$2:AF$5455,$A2831,'Duel Log'!AG$2:AG$5455,$B2831,'Duel Log'!AH$2:AH$5455,"Draw")</f>
        <v>0</v>
      </c>
      <c r="G2831" s="13" t="n">
        <f aca="false">IFERROR(D2831/C2831,"")</f>
        <v>0</v>
      </c>
    </row>
    <row r="2832" customFormat="false" ht="15" hidden="false" customHeight="true" outlineLevel="0" collapsed="false">
      <c r="A2832" s="7" t="s">
        <v>380</v>
      </c>
      <c r="B2832" s="7" t="s">
        <v>1881</v>
      </c>
      <c r="C2832" s="7" t="n">
        <f aca="false">COUNTIFS('Duel Log'!AF$2:AF$5455,$A2832,'Duel Log'!AG$2:AG$5455,$B2832)</f>
        <v>2</v>
      </c>
      <c r="D2832" s="7" t="n">
        <f aca="false">COUNTIFS('Duel Log'!AF$2:AF$5455,$A2832,'Duel Log'!AG$2:AG$5455,$B2832,'Duel Log'!AH$2:AH$5455,"Win")</f>
        <v>0</v>
      </c>
      <c r="E2832" s="7" t="n">
        <f aca="false">COUNTIFS('Duel Log'!AF$2:AF$5455,$A2832,'Duel Log'!AG$2:AG$5455,$B2832,'Duel Log'!AH$2:AH$5455,"Loss")</f>
        <v>2</v>
      </c>
      <c r="F2832" s="7" t="n">
        <f aca="false">COUNTIFS('Duel Log'!AF$2:AF$5455,$A2832,'Duel Log'!AG$2:AG$5455,$B2832,'Duel Log'!AH$2:AH$5455,"Draw")</f>
        <v>0</v>
      </c>
      <c r="G2832" s="13" t="n">
        <f aca="false">IFERROR(D2832/C2832,"")</f>
        <v>0</v>
      </c>
    </row>
    <row r="2833" customFormat="false" ht="15" hidden="false" customHeight="true" outlineLevel="0" collapsed="false">
      <c r="A2833" s="7" t="s">
        <v>380</v>
      </c>
      <c r="B2833" s="7" t="s">
        <v>3397</v>
      </c>
      <c r="C2833" s="7" t="n">
        <f aca="false">COUNTIFS('Duel Log'!AF$2:AF$5455,$A2833,'Duel Log'!AG$2:AG$5455,$B2833)</f>
        <v>2</v>
      </c>
      <c r="D2833" s="7" t="n">
        <f aca="false">COUNTIFS('Duel Log'!AF$2:AF$5455,$A2833,'Duel Log'!AG$2:AG$5455,$B2833,'Duel Log'!AH$2:AH$5455,"Win")</f>
        <v>0</v>
      </c>
      <c r="E2833" s="7" t="n">
        <f aca="false">COUNTIFS('Duel Log'!AF$2:AF$5455,$A2833,'Duel Log'!AG$2:AG$5455,$B2833,'Duel Log'!AH$2:AH$5455,"Loss")</f>
        <v>2</v>
      </c>
      <c r="F2833" s="7" t="n">
        <f aca="false">COUNTIFS('Duel Log'!AF$2:AF$5455,$A2833,'Duel Log'!AG$2:AG$5455,$B2833,'Duel Log'!AH$2:AH$5455,"Draw")</f>
        <v>0</v>
      </c>
      <c r="G2833" s="13" t="n">
        <f aca="false">IFERROR(D2833/C2833,"")</f>
        <v>0</v>
      </c>
    </row>
    <row r="2834" customFormat="false" ht="15" hidden="false" customHeight="true" outlineLevel="0" collapsed="false">
      <c r="A2834" s="7" t="s">
        <v>380</v>
      </c>
      <c r="B2834" s="7" t="s">
        <v>1311</v>
      </c>
      <c r="C2834" s="7" t="n">
        <f aca="false">COUNTIFS('Duel Log'!AF$2:AF$5455,$A2834,'Duel Log'!AG$2:AG$5455,$B2834)</f>
        <v>2</v>
      </c>
      <c r="D2834" s="7" t="n">
        <f aca="false">COUNTIFS('Duel Log'!AF$2:AF$5455,$A2834,'Duel Log'!AG$2:AG$5455,$B2834,'Duel Log'!AH$2:AH$5455,"Win")</f>
        <v>0</v>
      </c>
      <c r="E2834" s="7" t="n">
        <f aca="false">COUNTIFS('Duel Log'!AF$2:AF$5455,$A2834,'Duel Log'!AG$2:AG$5455,$B2834,'Duel Log'!AH$2:AH$5455,"Loss")</f>
        <v>2</v>
      </c>
      <c r="F2834" s="7" t="n">
        <f aca="false">COUNTIFS('Duel Log'!AF$2:AF$5455,$A2834,'Duel Log'!AG$2:AG$5455,$B2834,'Duel Log'!AH$2:AH$5455,"Draw")</f>
        <v>0</v>
      </c>
      <c r="G2834" s="13" t="n">
        <f aca="false">IFERROR(D2834/C2834,"")</f>
        <v>0</v>
      </c>
    </row>
    <row r="2835" customFormat="false" ht="15" hidden="false" customHeight="true" outlineLevel="0" collapsed="false">
      <c r="A2835" s="7" t="s">
        <v>380</v>
      </c>
      <c r="B2835" s="7" t="s">
        <v>6439</v>
      </c>
      <c r="C2835" s="7" t="n">
        <f aca="false">COUNTIFS('Duel Log'!AF$2:AF$5455,$A2835,'Duel Log'!AG$2:AG$5455,$B2835)</f>
        <v>1</v>
      </c>
      <c r="D2835" s="7" t="n">
        <f aca="false">COUNTIFS('Duel Log'!AF$2:AF$5455,$A2835,'Duel Log'!AG$2:AG$5455,$B2835,'Duel Log'!AH$2:AH$5455,"Win")</f>
        <v>1</v>
      </c>
      <c r="E2835" s="7" t="n">
        <f aca="false">COUNTIFS('Duel Log'!AF$2:AF$5455,$A2835,'Duel Log'!AG$2:AG$5455,$B2835,'Duel Log'!AH$2:AH$5455,"Loss")</f>
        <v>0</v>
      </c>
      <c r="F2835" s="7" t="n">
        <f aca="false">COUNTIFS('Duel Log'!AF$2:AF$5455,$A2835,'Duel Log'!AG$2:AG$5455,$B2835,'Duel Log'!AH$2:AH$5455,"Draw")</f>
        <v>0</v>
      </c>
      <c r="G2835" s="13" t="n">
        <f aca="false">IFERROR(D2835/C2835,"")</f>
        <v>1</v>
      </c>
    </row>
    <row r="2836" customFormat="false" ht="15" hidden="false" customHeight="true" outlineLevel="0" collapsed="false">
      <c r="A2836" s="7" t="s">
        <v>380</v>
      </c>
      <c r="B2836" s="7" t="s">
        <v>605</v>
      </c>
      <c r="C2836" s="7" t="n">
        <f aca="false">COUNTIFS('Duel Log'!AF$2:AF$5455,$A2836,'Duel Log'!AG$2:AG$5455,$B2836)</f>
        <v>1</v>
      </c>
      <c r="D2836" s="7" t="n">
        <f aca="false">COUNTIFS('Duel Log'!AF$2:AF$5455,$A2836,'Duel Log'!AG$2:AG$5455,$B2836,'Duel Log'!AH$2:AH$5455,"Win")</f>
        <v>1</v>
      </c>
      <c r="E2836" s="7" t="n">
        <f aca="false">COUNTIFS('Duel Log'!AF$2:AF$5455,$A2836,'Duel Log'!AG$2:AG$5455,$B2836,'Duel Log'!AH$2:AH$5455,"Loss")</f>
        <v>0</v>
      </c>
      <c r="F2836" s="7" t="n">
        <f aca="false">COUNTIFS('Duel Log'!AF$2:AF$5455,$A2836,'Duel Log'!AG$2:AG$5455,$B2836,'Duel Log'!AH$2:AH$5455,"Draw")</f>
        <v>0</v>
      </c>
      <c r="G2836" s="13" t="n">
        <f aca="false">IFERROR(D2836/C2836,"")</f>
        <v>1</v>
      </c>
    </row>
    <row r="2837" customFormat="false" ht="15" hidden="false" customHeight="true" outlineLevel="0" collapsed="false">
      <c r="A2837" s="7" t="s">
        <v>380</v>
      </c>
      <c r="B2837" s="7" t="s">
        <v>5458</v>
      </c>
      <c r="C2837" s="7" t="n">
        <f aca="false">COUNTIFS('Duel Log'!AF$2:AF$5455,$A2837,'Duel Log'!AG$2:AG$5455,$B2837)</f>
        <v>1</v>
      </c>
      <c r="D2837" s="7" t="n">
        <f aca="false">COUNTIFS('Duel Log'!AF$2:AF$5455,$A2837,'Duel Log'!AG$2:AG$5455,$B2837,'Duel Log'!AH$2:AH$5455,"Win")</f>
        <v>0</v>
      </c>
      <c r="E2837" s="7" t="n">
        <f aca="false">COUNTIFS('Duel Log'!AF$2:AF$5455,$A2837,'Duel Log'!AG$2:AG$5455,$B2837,'Duel Log'!AH$2:AH$5455,"Loss")</f>
        <v>1</v>
      </c>
      <c r="F2837" s="7" t="n">
        <f aca="false">COUNTIFS('Duel Log'!AF$2:AF$5455,$A2837,'Duel Log'!AG$2:AG$5455,$B2837,'Duel Log'!AH$2:AH$5455,"Draw")</f>
        <v>0</v>
      </c>
      <c r="G2837" s="13" t="n">
        <f aca="false">IFERROR(D2837/C2837,"")</f>
        <v>0</v>
      </c>
    </row>
    <row r="2838" customFormat="false" ht="15" hidden="false" customHeight="true" outlineLevel="0" collapsed="false">
      <c r="A2838" s="7" t="s">
        <v>380</v>
      </c>
      <c r="B2838" s="7" t="s">
        <v>828</v>
      </c>
      <c r="C2838" s="7" t="n">
        <f aca="false">COUNTIFS('Duel Log'!AF$2:AF$5455,$A2838,'Duel Log'!AG$2:AG$5455,$B2838)</f>
        <v>1</v>
      </c>
      <c r="D2838" s="7" t="n">
        <f aca="false">COUNTIFS('Duel Log'!AF$2:AF$5455,$A2838,'Duel Log'!AG$2:AG$5455,$B2838,'Duel Log'!AH$2:AH$5455,"Win")</f>
        <v>0</v>
      </c>
      <c r="E2838" s="7" t="n">
        <f aca="false">COUNTIFS('Duel Log'!AF$2:AF$5455,$A2838,'Duel Log'!AG$2:AG$5455,$B2838,'Duel Log'!AH$2:AH$5455,"Loss")</f>
        <v>1</v>
      </c>
      <c r="F2838" s="7" t="n">
        <f aca="false">COUNTIFS('Duel Log'!AF$2:AF$5455,$A2838,'Duel Log'!AG$2:AG$5455,$B2838,'Duel Log'!AH$2:AH$5455,"Draw")</f>
        <v>0</v>
      </c>
      <c r="G2838" s="13" t="n">
        <f aca="false">IFERROR(D2838/C2838,"")</f>
        <v>0</v>
      </c>
    </row>
    <row r="2839" customFormat="false" ht="15" hidden="false" customHeight="true" outlineLevel="0" collapsed="false">
      <c r="A2839" s="7" t="s">
        <v>380</v>
      </c>
      <c r="B2839" s="7" t="s">
        <v>206</v>
      </c>
      <c r="C2839" s="7" t="n">
        <f aca="false">COUNTIFS('Duel Log'!AF$2:AF$5455,$A2839,'Duel Log'!AG$2:AG$5455,$B2839)</f>
        <v>3</v>
      </c>
      <c r="D2839" s="7" t="n">
        <f aca="false">COUNTIFS('Duel Log'!AF$2:AF$5455,$A2839,'Duel Log'!AG$2:AG$5455,$B2839,'Duel Log'!AH$2:AH$5455,"Win")</f>
        <v>0</v>
      </c>
      <c r="E2839" s="7" t="n">
        <f aca="false">COUNTIFS('Duel Log'!AF$2:AF$5455,$A2839,'Duel Log'!AG$2:AG$5455,$B2839,'Duel Log'!AH$2:AH$5455,"Loss")</f>
        <v>3</v>
      </c>
      <c r="F2839" s="7" t="n">
        <f aca="false">COUNTIFS('Duel Log'!AF$2:AF$5455,$A2839,'Duel Log'!AG$2:AG$5455,$B2839,'Duel Log'!AH$2:AH$5455,"Draw")</f>
        <v>0</v>
      </c>
      <c r="G2839" s="13" t="n">
        <f aca="false">IFERROR(D2839/C2839,"")</f>
        <v>0</v>
      </c>
    </row>
    <row r="2840" customFormat="false" ht="15" hidden="false" customHeight="true" outlineLevel="0" collapsed="false">
      <c r="A2840" s="7" t="s">
        <v>380</v>
      </c>
      <c r="B2840" s="7" t="s">
        <v>5395</v>
      </c>
      <c r="C2840" s="7" t="n">
        <f aca="false">COUNTIFS('Duel Log'!AF$2:AF$5455,$A2840,'Duel Log'!AG$2:AG$5455,$B2840)</f>
        <v>1</v>
      </c>
      <c r="D2840" s="7" t="n">
        <f aca="false">COUNTIFS('Duel Log'!AF$2:AF$5455,$A2840,'Duel Log'!AG$2:AG$5455,$B2840,'Duel Log'!AH$2:AH$5455,"Win")</f>
        <v>1</v>
      </c>
      <c r="E2840" s="7" t="n">
        <f aca="false">COUNTIFS('Duel Log'!AF$2:AF$5455,$A2840,'Duel Log'!AG$2:AG$5455,$B2840,'Duel Log'!AH$2:AH$5455,"Loss")</f>
        <v>0</v>
      </c>
      <c r="F2840" s="7" t="n">
        <f aca="false">COUNTIFS('Duel Log'!AF$2:AF$5455,$A2840,'Duel Log'!AG$2:AG$5455,$B2840,'Duel Log'!AH$2:AH$5455,"Draw")</f>
        <v>0</v>
      </c>
      <c r="G2840" s="13" t="n">
        <f aca="false">IFERROR(D2840/C2840,"")</f>
        <v>1</v>
      </c>
    </row>
    <row r="2841" customFormat="false" ht="15" hidden="false" customHeight="true" outlineLevel="0" collapsed="false">
      <c r="A2841" s="7" t="s">
        <v>380</v>
      </c>
      <c r="B2841" s="7" t="s">
        <v>368</v>
      </c>
      <c r="C2841" s="7" t="n">
        <f aca="false">COUNTIFS('Duel Log'!AF$2:AF$5455,$A2841,'Duel Log'!AG$2:AG$5455,$B2841)</f>
        <v>2</v>
      </c>
      <c r="D2841" s="7" t="n">
        <f aca="false">COUNTIFS('Duel Log'!AF$2:AF$5455,$A2841,'Duel Log'!AG$2:AG$5455,$B2841,'Duel Log'!AH$2:AH$5455,"Win")</f>
        <v>2</v>
      </c>
      <c r="E2841" s="7" t="n">
        <f aca="false">COUNTIFS('Duel Log'!AF$2:AF$5455,$A2841,'Duel Log'!AG$2:AG$5455,$B2841,'Duel Log'!AH$2:AH$5455,"Loss")</f>
        <v>0</v>
      </c>
      <c r="F2841" s="7" t="n">
        <f aca="false">COUNTIFS('Duel Log'!AF$2:AF$5455,$A2841,'Duel Log'!AG$2:AG$5455,$B2841,'Duel Log'!AH$2:AH$5455,"Draw")</f>
        <v>0</v>
      </c>
      <c r="G2841" s="13" t="n">
        <f aca="false">IFERROR(D2841/C2841,"")</f>
        <v>1</v>
      </c>
    </row>
    <row r="2842" customFormat="false" ht="15" hidden="false" customHeight="true" outlineLevel="0" collapsed="false">
      <c r="A2842" s="7" t="s">
        <v>380</v>
      </c>
      <c r="B2842" s="7" t="s">
        <v>3000</v>
      </c>
      <c r="C2842" s="7" t="n">
        <f aca="false">COUNTIFS('Duel Log'!AF$2:AF$5455,$A2842,'Duel Log'!AG$2:AG$5455,$B2842)</f>
        <v>2</v>
      </c>
      <c r="D2842" s="7" t="n">
        <f aca="false">COUNTIFS('Duel Log'!AF$2:AF$5455,$A2842,'Duel Log'!AG$2:AG$5455,$B2842,'Duel Log'!AH$2:AH$5455,"Win")</f>
        <v>2</v>
      </c>
      <c r="E2842" s="7" t="n">
        <f aca="false">COUNTIFS('Duel Log'!AF$2:AF$5455,$A2842,'Duel Log'!AG$2:AG$5455,$B2842,'Duel Log'!AH$2:AH$5455,"Loss")</f>
        <v>0</v>
      </c>
      <c r="F2842" s="7" t="n">
        <f aca="false">COUNTIFS('Duel Log'!AF$2:AF$5455,$A2842,'Duel Log'!AG$2:AG$5455,$B2842,'Duel Log'!AH$2:AH$5455,"Draw")</f>
        <v>0</v>
      </c>
      <c r="G2842" s="13" t="n">
        <f aca="false">IFERROR(D2842/C2842,"")</f>
        <v>1</v>
      </c>
    </row>
    <row r="2843" customFormat="false" ht="15" hidden="false" customHeight="true" outlineLevel="0" collapsed="false">
      <c r="A2843" s="7" t="s">
        <v>380</v>
      </c>
      <c r="B2843" s="7" t="s">
        <v>1635</v>
      </c>
      <c r="C2843" s="7" t="n">
        <f aca="false">COUNTIFS('Duel Log'!AF$2:AF$5455,$A2843,'Duel Log'!AG$2:AG$5455,$B2843)</f>
        <v>2</v>
      </c>
      <c r="D2843" s="7" t="n">
        <f aca="false">COUNTIFS('Duel Log'!AF$2:AF$5455,$A2843,'Duel Log'!AG$2:AG$5455,$B2843,'Duel Log'!AH$2:AH$5455,"Win")</f>
        <v>0</v>
      </c>
      <c r="E2843" s="7" t="n">
        <f aca="false">COUNTIFS('Duel Log'!AF$2:AF$5455,$A2843,'Duel Log'!AG$2:AG$5455,$B2843,'Duel Log'!AH$2:AH$5455,"Loss")</f>
        <v>2</v>
      </c>
      <c r="F2843" s="7" t="n">
        <f aca="false">COUNTIFS('Duel Log'!AF$2:AF$5455,$A2843,'Duel Log'!AG$2:AG$5455,$B2843,'Duel Log'!AH$2:AH$5455,"Draw")</f>
        <v>0</v>
      </c>
      <c r="G2843" s="13" t="n">
        <f aca="false">IFERROR(D2843/C2843,"")</f>
        <v>0</v>
      </c>
    </row>
    <row r="2844" customFormat="false" ht="15" hidden="false" customHeight="true" outlineLevel="0" collapsed="false">
      <c r="A2844" s="7" t="s">
        <v>380</v>
      </c>
      <c r="B2844" s="7" t="s">
        <v>1050</v>
      </c>
      <c r="C2844" s="7" t="n">
        <f aca="false">COUNTIFS('Duel Log'!AF$2:AF$5455,$A2844,'Duel Log'!AG$2:AG$5455,$B2844)</f>
        <v>2</v>
      </c>
      <c r="D2844" s="7" t="n">
        <f aca="false">COUNTIFS('Duel Log'!AF$2:AF$5455,$A2844,'Duel Log'!AG$2:AG$5455,$B2844,'Duel Log'!AH$2:AH$5455,"Win")</f>
        <v>0</v>
      </c>
      <c r="E2844" s="7" t="n">
        <f aca="false">COUNTIFS('Duel Log'!AF$2:AF$5455,$A2844,'Duel Log'!AG$2:AG$5455,$B2844,'Duel Log'!AH$2:AH$5455,"Loss")</f>
        <v>2</v>
      </c>
      <c r="F2844" s="7" t="n">
        <f aca="false">COUNTIFS('Duel Log'!AF$2:AF$5455,$A2844,'Duel Log'!AG$2:AG$5455,$B2844,'Duel Log'!AH$2:AH$5455,"Draw")</f>
        <v>0</v>
      </c>
      <c r="G2844" s="13" t="n">
        <f aca="false">IFERROR(D2844/C2844,"")</f>
        <v>0</v>
      </c>
    </row>
    <row r="2845" customFormat="false" ht="15" hidden="false" customHeight="true" outlineLevel="0" collapsed="false">
      <c r="A2845" s="7" t="s">
        <v>380</v>
      </c>
      <c r="B2845" s="7" t="s">
        <v>8596</v>
      </c>
      <c r="C2845" s="7" t="n">
        <f aca="false">COUNTIFS('Duel Log'!AF$2:AF$5455,$A2845,'Duel Log'!AG$2:AG$5455,$B2845)</f>
        <v>1</v>
      </c>
      <c r="D2845" s="7" t="n">
        <f aca="false">COUNTIFS('Duel Log'!AF$2:AF$5455,$A2845,'Duel Log'!AG$2:AG$5455,$B2845,'Duel Log'!AH$2:AH$5455,"Win")</f>
        <v>0</v>
      </c>
      <c r="E2845" s="7" t="n">
        <f aca="false">COUNTIFS('Duel Log'!AF$2:AF$5455,$A2845,'Duel Log'!AG$2:AG$5455,$B2845,'Duel Log'!AH$2:AH$5455,"Loss")</f>
        <v>1</v>
      </c>
      <c r="F2845" s="7" t="n">
        <f aca="false">COUNTIFS('Duel Log'!AF$2:AF$5455,$A2845,'Duel Log'!AG$2:AG$5455,$B2845,'Duel Log'!AH$2:AH$5455,"Draw")</f>
        <v>0</v>
      </c>
      <c r="G2845" s="13" t="n">
        <f aca="false">IFERROR(D2845/C2845,"")</f>
        <v>0</v>
      </c>
    </row>
    <row r="2846" customFormat="false" ht="15" hidden="false" customHeight="true" outlineLevel="0" collapsed="false">
      <c r="A2846" s="7" t="s">
        <v>380</v>
      </c>
      <c r="B2846" s="7" t="s">
        <v>5128</v>
      </c>
      <c r="C2846" s="7" t="n">
        <f aca="false">COUNTIFS('Duel Log'!AF$2:AF$5455,$A2846,'Duel Log'!AG$2:AG$5455,$B2846)</f>
        <v>2</v>
      </c>
      <c r="D2846" s="7" t="n">
        <f aca="false">COUNTIFS('Duel Log'!AF$2:AF$5455,$A2846,'Duel Log'!AG$2:AG$5455,$B2846,'Duel Log'!AH$2:AH$5455,"Win")</f>
        <v>2</v>
      </c>
      <c r="E2846" s="7" t="n">
        <f aca="false">COUNTIFS('Duel Log'!AF$2:AF$5455,$A2846,'Duel Log'!AG$2:AG$5455,$B2846,'Duel Log'!AH$2:AH$5455,"Loss")</f>
        <v>0</v>
      </c>
      <c r="F2846" s="7" t="n">
        <f aca="false">COUNTIFS('Duel Log'!AF$2:AF$5455,$A2846,'Duel Log'!AG$2:AG$5455,$B2846,'Duel Log'!AH$2:AH$5455,"Draw")</f>
        <v>0</v>
      </c>
      <c r="G2846" s="13" t="n">
        <f aca="false">IFERROR(D2846/C2846,"")</f>
        <v>1</v>
      </c>
    </row>
    <row r="2847" customFormat="false" ht="15" hidden="false" customHeight="true" outlineLevel="0" collapsed="false">
      <c r="A2847" s="7" t="s">
        <v>380</v>
      </c>
      <c r="B2847" s="7" t="s">
        <v>635</v>
      </c>
      <c r="C2847" s="7" t="n">
        <f aca="false">COUNTIFS('Duel Log'!AF$2:AF$5455,$A2847,'Duel Log'!AG$2:AG$5455,$B2847)</f>
        <v>3</v>
      </c>
      <c r="D2847" s="7" t="n">
        <f aca="false">COUNTIFS('Duel Log'!AF$2:AF$5455,$A2847,'Duel Log'!AG$2:AG$5455,$B2847,'Duel Log'!AH$2:AH$5455,"Win")</f>
        <v>3</v>
      </c>
      <c r="E2847" s="7" t="n">
        <f aca="false">COUNTIFS('Duel Log'!AF$2:AF$5455,$A2847,'Duel Log'!AG$2:AG$5455,$B2847,'Duel Log'!AH$2:AH$5455,"Loss")</f>
        <v>0</v>
      </c>
      <c r="F2847" s="7" t="n">
        <f aca="false">COUNTIFS('Duel Log'!AF$2:AF$5455,$A2847,'Duel Log'!AG$2:AG$5455,$B2847,'Duel Log'!AH$2:AH$5455,"Draw")</f>
        <v>0</v>
      </c>
      <c r="G2847" s="13" t="n">
        <f aca="false">IFERROR(D2847/C2847,"")</f>
        <v>1</v>
      </c>
    </row>
    <row r="2848" customFormat="false" ht="15" hidden="false" customHeight="true" outlineLevel="0" collapsed="false">
      <c r="A2848" s="7" t="s">
        <v>380</v>
      </c>
      <c r="B2848" s="7" t="s">
        <v>713</v>
      </c>
      <c r="C2848" s="7" t="n">
        <f aca="false">COUNTIFS('Duel Log'!AF$2:AF$5455,$A2848,'Duel Log'!AG$2:AG$5455,$B2848)</f>
        <v>1</v>
      </c>
      <c r="D2848" s="7" t="n">
        <f aca="false">COUNTIFS('Duel Log'!AF$2:AF$5455,$A2848,'Duel Log'!AG$2:AG$5455,$B2848,'Duel Log'!AH$2:AH$5455,"Win")</f>
        <v>0</v>
      </c>
      <c r="E2848" s="7" t="n">
        <f aca="false">COUNTIFS('Duel Log'!AF$2:AF$5455,$A2848,'Duel Log'!AG$2:AG$5455,$B2848,'Duel Log'!AH$2:AH$5455,"Loss")</f>
        <v>1</v>
      </c>
      <c r="F2848" s="7" t="n">
        <f aca="false">COUNTIFS('Duel Log'!AF$2:AF$5455,$A2848,'Duel Log'!AG$2:AG$5455,$B2848,'Duel Log'!AH$2:AH$5455,"Draw")</f>
        <v>0</v>
      </c>
      <c r="G2848" s="13" t="n">
        <f aca="false">IFERROR(D2848/C2848,"")</f>
        <v>0</v>
      </c>
    </row>
    <row r="2849" customFormat="false" ht="15" hidden="false" customHeight="true" outlineLevel="0" collapsed="false">
      <c r="A2849" s="7" t="s">
        <v>380</v>
      </c>
      <c r="B2849" s="7" t="s">
        <v>2197</v>
      </c>
      <c r="C2849" s="7" t="n">
        <f aca="false">COUNTIFS('Duel Log'!AF$2:AF$5455,$A2849,'Duel Log'!AG$2:AG$5455,$B2849)</f>
        <v>1</v>
      </c>
      <c r="D2849" s="7" t="n">
        <f aca="false">COUNTIFS('Duel Log'!AF$2:AF$5455,$A2849,'Duel Log'!AG$2:AG$5455,$B2849,'Duel Log'!AH$2:AH$5455,"Win")</f>
        <v>1</v>
      </c>
      <c r="E2849" s="7" t="n">
        <f aca="false">COUNTIFS('Duel Log'!AF$2:AF$5455,$A2849,'Duel Log'!AG$2:AG$5455,$B2849,'Duel Log'!AH$2:AH$5455,"Loss")</f>
        <v>0</v>
      </c>
      <c r="F2849" s="7" t="n">
        <f aca="false">COUNTIFS('Duel Log'!AF$2:AF$5455,$A2849,'Duel Log'!AG$2:AG$5455,$B2849,'Duel Log'!AH$2:AH$5455,"Draw")</f>
        <v>0</v>
      </c>
      <c r="G2849" s="13" t="n">
        <f aca="false">IFERROR(D2849/C2849,"")</f>
        <v>1</v>
      </c>
    </row>
    <row r="2850" customFormat="false" ht="15" hidden="false" customHeight="true" outlineLevel="0" collapsed="false">
      <c r="A2850" s="7" t="s">
        <v>380</v>
      </c>
      <c r="B2850" s="7" t="s">
        <v>1314</v>
      </c>
      <c r="C2850" s="7" t="n">
        <f aca="false">COUNTIFS('Duel Log'!AF$2:AF$5455,$A2850,'Duel Log'!AG$2:AG$5455,$B2850)</f>
        <v>2</v>
      </c>
      <c r="D2850" s="7" t="n">
        <f aca="false">COUNTIFS('Duel Log'!AF$2:AF$5455,$A2850,'Duel Log'!AG$2:AG$5455,$B2850,'Duel Log'!AH$2:AH$5455,"Win")</f>
        <v>0</v>
      </c>
      <c r="E2850" s="7" t="n">
        <f aca="false">COUNTIFS('Duel Log'!AF$2:AF$5455,$A2850,'Duel Log'!AG$2:AG$5455,$B2850,'Duel Log'!AH$2:AH$5455,"Loss")</f>
        <v>2</v>
      </c>
      <c r="F2850" s="7" t="n">
        <f aca="false">COUNTIFS('Duel Log'!AF$2:AF$5455,$A2850,'Duel Log'!AG$2:AG$5455,$B2850,'Duel Log'!AH$2:AH$5455,"Draw")</f>
        <v>0</v>
      </c>
      <c r="G2850" s="13" t="n">
        <f aca="false">IFERROR(D2850/C2850,"")</f>
        <v>0</v>
      </c>
    </row>
    <row r="2851" customFormat="false" ht="15" hidden="false" customHeight="true" outlineLevel="0" collapsed="false">
      <c r="A2851" s="7" t="s">
        <v>380</v>
      </c>
      <c r="B2851" s="7" t="s">
        <v>3468</v>
      </c>
      <c r="C2851" s="7" t="n">
        <f aca="false">COUNTIFS('Duel Log'!AF$2:AF$5455,$A2851,'Duel Log'!AG$2:AG$5455,$B2851)</f>
        <v>2</v>
      </c>
      <c r="D2851" s="7" t="n">
        <f aca="false">COUNTIFS('Duel Log'!AF$2:AF$5455,$A2851,'Duel Log'!AG$2:AG$5455,$B2851,'Duel Log'!AH$2:AH$5455,"Win")</f>
        <v>2</v>
      </c>
      <c r="E2851" s="7" t="n">
        <f aca="false">COUNTIFS('Duel Log'!AF$2:AF$5455,$A2851,'Duel Log'!AG$2:AG$5455,$B2851,'Duel Log'!AH$2:AH$5455,"Loss")</f>
        <v>0</v>
      </c>
      <c r="F2851" s="7" t="n">
        <f aca="false">COUNTIFS('Duel Log'!AF$2:AF$5455,$A2851,'Duel Log'!AG$2:AG$5455,$B2851,'Duel Log'!AH$2:AH$5455,"Draw")</f>
        <v>0</v>
      </c>
      <c r="G2851" s="13" t="n">
        <f aca="false">IFERROR(D2851/C2851,"")</f>
        <v>1</v>
      </c>
    </row>
    <row r="2852" customFormat="false" ht="15" hidden="false" customHeight="true" outlineLevel="0" collapsed="false">
      <c r="A2852" s="7" t="s">
        <v>380</v>
      </c>
      <c r="B2852" s="7" t="s">
        <v>729</v>
      </c>
      <c r="C2852" s="7" t="n">
        <f aca="false">COUNTIFS('Duel Log'!AF$2:AF$5455,$A2852,'Duel Log'!AG$2:AG$5455,$B2852)</f>
        <v>4</v>
      </c>
      <c r="D2852" s="7" t="n">
        <f aca="false">COUNTIFS('Duel Log'!AF$2:AF$5455,$A2852,'Duel Log'!AG$2:AG$5455,$B2852,'Duel Log'!AH$2:AH$5455,"Win")</f>
        <v>2</v>
      </c>
      <c r="E2852" s="7" t="n">
        <f aca="false">COUNTIFS('Duel Log'!AF$2:AF$5455,$A2852,'Duel Log'!AG$2:AG$5455,$B2852,'Duel Log'!AH$2:AH$5455,"Loss")</f>
        <v>2</v>
      </c>
      <c r="F2852" s="7" t="n">
        <f aca="false">COUNTIFS('Duel Log'!AF$2:AF$5455,$A2852,'Duel Log'!AG$2:AG$5455,$B2852,'Duel Log'!AH$2:AH$5455,"Draw")</f>
        <v>0</v>
      </c>
      <c r="G2852" s="13" t="n">
        <f aca="false">IFERROR(D2852/C2852,"")</f>
        <v>0.5</v>
      </c>
    </row>
    <row r="2853" customFormat="false" ht="15" hidden="false" customHeight="true" outlineLevel="0" collapsed="false">
      <c r="A2853" s="7" t="s">
        <v>380</v>
      </c>
      <c r="B2853" s="7" t="s">
        <v>6306</v>
      </c>
      <c r="C2853" s="7" t="n">
        <f aca="false">COUNTIFS('Duel Log'!AF$2:AF$5455,$A2853,'Duel Log'!AG$2:AG$5455,$B2853)</f>
        <v>1</v>
      </c>
      <c r="D2853" s="7" t="n">
        <f aca="false">COUNTIFS('Duel Log'!AF$2:AF$5455,$A2853,'Duel Log'!AG$2:AG$5455,$B2853,'Duel Log'!AH$2:AH$5455,"Win")</f>
        <v>1</v>
      </c>
      <c r="E2853" s="7" t="n">
        <f aca="false">COUNTIFS('Duel Log'!AF$2:AF$5455,$A2853,'Duel Log'!AG$2:AG$5455,$B2853,'Duel Log'!AH$2:AH$5455,"Loss")</f>
        <v>0</v>
      </c>
      <c r="F2853" s="7" t="n">
        <f aca="false">COUNTIFS('Duel Log'!AF$2:AF$5455,$A2853,'Duel Log'!AG$2:AG$5455,$B2853,'Duel Log'!AH$2:AH$5455,"Draw")</f>
        <v>0</v>
      </c>
      <c r="G2853" s="13" t="n">
        <f aca="false">IFERROR(D2853/C2853,"")</f>
        <v>1</v>
      </c>
    </row>
    <row r="2854" customFormat="false" ht="15" hidden="false" customHeight="true" outlineLevel="0" collapsed="false">
      <c r="A2854" s="7" t="s">
        <v>380</v>
      </c>
      <c r="B2854" s="7" t="s">
        <v>8673</v>
      </c>
      <c r="C2854" s="7" t="n">
        <f aca="false">COUNTIFS('Duel Log'!AF$2:AF$5455,$A2854,'Duel Log'!AG$2:AG$5455,$B2854)</f>
        <v>1</v>
      </c>
      <c r="D2854" s="7" t="n">
        <f aca="false">COUNTIFS('Duel Log'!AF$2:AF$5455,$A2854,'Duel Log'!AG$2:AG$5455,$B2854,'Duel Log'!AH$2:AH$5455,"Win")</f>
        <v>1</v>
      </c>
      <c r="E2854" s="7" t="n">
        <f aca="false">COUNTIFS('Duel Log'!AF$2:AF$5455,$A2854,'Duel Log'!AG$2:AG$5455,$B2854,'Duel Log'!AH$2:AH$5455,"Loss")</f>
        <v>0</v>
      </c>
      <c r="F2854" s="7" t="n">
        <f aca="false">COUNTIFS('Duel Log'!AF$2:AF$5455,$A2854,'Duel Log'!AG$2:AG$5455,$B2854,'Duel Log'!AH$2:AH$5455,"Draw")</f>
        <v>0</v>
      </c>
      <c r="G2854" s="13" t="n">
        <f aca="false">IFERROR(D2854/C2854,"")</f>
        <v>1</v>
      </c>
    </row>
    <row r="2855" customFormat="false" ht="15" hidden="false" customHeight="true" outlineLevel="0" collapsed="false">
      <c r="A2855" s="7" t="s">
        <v>380</v>
      </c>
      <c r="B2855" s="7" t="s">
        <v>701</v>
      </c>
      <c r="C2855" s="7" t="n">
        <f aca="false">COUNTIFS('Duel Log'!AF$2:AF$5455,$A2855,'Duel Log'!AG$2:AG$5455,$B2855)</f>
        <v>1</v>
      </c>
      <c r="D2855" s="7" t="n">
        <f aca="false">COUNTIFS('Duel Log'!AF$2:AF$5455,$A2855,'Duel Log'!AG$2:AG$5455,$B2855,'Duel Log'!AH$2:AH$5455,"Win")</f>
        <v>0</v>
      </c>
      <c r="E2855" s="7" t="n">
        <f aca="false">COUNTIFS('Duel Log'!AF$2:AF$5455,$A2855,'Duel Log'!AG$2:AG$5455,$B2855,'Duel Log'!AH$2:AH$5455,"Loss")</f>
        <v>1</v>
      </c>
      <c r="F2855" s="7" t="n">
        <f aca="false">COUNTIFS('Duel Log'!AF$2:AF$5455,$A2855,'Duel Log'!AG$2:AG$5455,$B2855,'Duel Log'!AH$2:AH$5455,"Draw")</f>
        <v>0</v>
      </c>
      <c r="G2855" s="13" t="n">
        <f aca="false">IFERROR(D2855/C2855,"")</f>
        <v>0</v>
      </c>
    </row>
    <row r="2856" customFormat="false" ht="15" hidden="false" customHeight="true" outlineLevel="0" collapsed="false">
      <c r="A2856" s="7" t="s">
        <v>380</v>
      </c>
      <c r="B2856" s="7" t="s">
        <v>2238</v>
      </c>
      <c r="C2856" s="7" t="n">
        <f aca="false">COUNTIFS('Duel Log'!AF$2:AF$5455,$A2856,'Duel Log'!AG$2:AG$5455,$B2856)</f>
        <v>1</v>
      </c>
      <c r="D2856" s="7" t="n">
        <f aca="false">COUNTIFS('Duel Log'!AF$2:AF$5455,$A2856,'Duel Log'!AG$2:AG$5455,$B2856,'Duel Log'!AH$2:AH$5455,"Win")</f>
        <v>0</v>
      </c>
      <c r="E2856" s="7" t="n">
        <f aca="false">COUNTIFS('Duel Log'!AF$2:AF$5455,$A2856,'Duel Log'!AG$2:AG$5455,$B2856,'Duel Log'!AH$2:AH$5455,"Loss")</f>
        <v>1</v>
      </c>
      <c r="F2856" s="7" t="n">
        <f aca="false">COUNTIFS('Duel Log'!AF$2:AF$5455,$A2856,'Duel Log'!AG$2:AG$5455,$B2856,'Duel Log'!AH$2:AH$5455,"Draw")</f>
        <v>0</v>
      </c>
      <c r="G2856" s="13" t="n">
        <f aca="false">IFERROR(D2856/C2856,"")</f>
        <v>0</v>
      </c>
    </row>
    <row r="2857" customFormat="false" ht="15" hidden="false" customHeight="true" outlineLevel="0" collapsed="false">
      <c r="A2857" s="7" t="s">
        <v>380</v>
      </c>
      <c r="B2857" s="7" t="s">
        <v>1611</v>
      </c>
      <c r="C2857" s="7" t="n">
        <f aca="false">COUNTIFS('Duel Log'!AF$2:AF$5455,$A2857,'Duel Log'!AG$2:AG$5455,$B2857)</f>
        <v>1</v>
      </c>
      <c r="D2857" s="7" t="n">
        <f aca="false">COUNTIFS('Duel Log'!AF$2:AF$5455,$A2857,'Duel Log'!AG$2:AG$5455,$B2857,'Duel Log'!AH$2:AH$5455,"Win")</f>
        <v>0</v>
      </c>
      <c r="E2857" s="7" t="n">
        <f aca="false">COUNTIFS('Duel Log'!AF$2:AF$5455,$A2857,'Duel Log'!AG$2:AG$5455,$B2857,'Duel Log'!AH$2:AH$5455,"Loss")</f>
        <v>1</v>
      </c>
      <c r="F2857" s="7" t="n">
        <f aca="false">COUNTIFS('Duel Log'!AF$2:AF$5455,$A2857,'Duel Log'!AG$2:AG$5455,$B2857,'Duel Log'!AH$2:AH$5455,"Draw")</f>
        <v>0</v>
      </c>
      <c r="G2857" s="13" t="n">
        <f aca="false">IFERROR(D2857/C2857,"")</f>
        <v>0</v>
      </c>
    </row>
    <row r="2858" customFormat="false" ht="15" hidden="false" customHeight="true" outlineLevel="0" collapsed="false">
      <c r="A2858" s="7" t="s">
        <v>380</v>
      </c>
      <c r="B2858" s="7" t="s">
        <v>259</v>
      </c>
      <c r="C2858" s="7" t="n">
        <f aca="false">COUNTIFS('Duel Log'!AF$2:AF$5455,$A2858,'Duel Log'!AG$2:AG$5455,$B2858)</f>
        <v>2</v>
      </c>
      <c r="D2858" s="7" t="n">
        <f aca="false">COUNTIFS('Duel Log'!AF$2:AF$5455,$A2858,'Duel Log'!AG$2:AG$5455,$B2858,'Duel Log'!AH$2:AH$5455,"Win")</f>
        <v>0</v>
      </c>
      <c r="E2858" s="7" t="n">
        <f aca="false">COUNTIFS('Duel Log'!AF$2:AF$5455,$A2858,'Duel Log'!AG$2:AG$5455,$B2858,'Duel Log'!AH$2:AH$5455,"Loss")</f>
        <v>2</v>
      </c>
      <c r="F2858" s="7" t="n">
        <f aca="false">COUNTIFS('Duel Log'!AF$2:AF$5455,$A2858,'Duel Log'!AG$2:AG$5455,$B2858,'Duel Log'!AH$2:AH$5455,"Draw")</f>
        <v>0</v>
      </c>
      <c r="G2858" s="13" t="n">
        <f aca="false">IFERROR(D2858/C2858,"")</f>
        <v>0</v>
      </c>
    </row>
    <row r="2859" customFormat="false" ht="15" hidden="false" customHeight="true" outlineLevel="0" collapsed="false">
      <c r="A2859" s="7" t="s">
        <v>380</v>
      </c>
      <c r="B2859" s="7" t="s">
        <v>8447</v>
      </c>
      <c r="C2859" s="7" t="n">
        <f aca="false">COUNTIFS('Duel Log'!AF$2:AF$5455,$A2859,'Duel Log'!AG$2:AG$5455,$B2859)</f>
        <v>1</v>
      </c>
      <c r="D2859" s="7" t="n">
        <f aca="false">COUNTIFS('Duel Log'!AF$2:AF$5455,$A2859,'Duel Log'!AG$2:AG$5455,$B2859,'Duel Log'!AH$2:AH$5455,"Win")</f>
        <v>1</v>
      </c>
      <c r="E2859" s="7" t="n">
        <f aca="false">COUNTIFS('Duel Log'!AF$2:AF$5455,$A2859,'Duel Log'!AG$2:AG$5455,$B2859,'Duel Log'!AH$2:AH$5455,"Loss")</f>
        <v>0</v>
      </c>
      <c r="F2859" s="7" t="n">
        <f aca="false">COUNTIFS('Duel Log'!AF$2:AF$5455,$A2859,'Duel Log'!AG$2:AG$5455,$B2859,'Duel Log'!AH$2:AH$5455,"Draw")</f>
        <v>0</v>
      </c>
      <c r="G2859" s="13" t="n">
        <f aca="false">IFERROR(D2859/C2859,"")</f>
        <v>1</v>
      </c>
    </row>
    <row r="2860" customFormat="false" ht="15" hidden="false" customHeight="true" outlineLevel="0" collapsed="false">
      <c r="A2860" s="7" t="s">
        <v>380</v>
      </c>
      <c r="B2860" s="7" t="s">
        <v>1275</v>
      </c>
      <c r="C2860" s="7" t="n">
        <f aca="false">COUNTIFS('Duel Log'!AF$2:AF$5455,$A2860,'Duel Log'!AG$2:AG$5455,$B2860)</f>
        <v>4</v>
      </c>
      <c r="D2860" s="7" t="n">
        <f aca="false">COUNTIFS('Duel Log'!AF$2:AF$5455,$A2860,'Duel Log'!AG$2:AG$5455,$B2860,'Duel Log'!AH$2:AH$5455,"Win")</f>
        <v>2</v>
      </c>
      <c r="E2860" s="7" t="n">
        <f aca="false">COUNTIFS('Duel Log'!AF$2:AF$5455,$A2860,'Duel Log'!AG$2:AG$5455,$B2860,'Duel Log'!AH$2:AH$5455,"Loss")</f>
        <v>2</v>
      </c>
      <c r="F2860" s="7" t="n">
        <f aca="false">COUNTIFS('Duel Log'!AF$2:AF$5455,$A2860,'Duel Log'!AG$2:AG$5455,$B2860,'Duel Log'!AH$2:AH$5455,"Draw")</f>
        <v>0</v>
      </c>
      <c r="G2860" s="13" t="n">
        <f aca="false">IFERROR(D2860/C2860,"")</f>
        <v>0.5</v>
      </c>
    </row>
    <row r="2861" customFormat="false" ht="15" hidden="false" customHeight="true" outlineLevel="0" collapsed="false">
      <c r="A2861" s="7" t="s">
        <v>380</v>
      </c>
      <c r="B2861" s="7" t="s">
        <v>721</v>
      </c>
      <c r="C2861" s="7" t="n">
        <f aca="false">COUNTIFS('Duel Log'!AF$2:AF$5455,$A2861,'Duel Log'!AG$2:AG$5455,$B2861)</f>
        <v>2</v>
      </c>
      <c r="D2861" s="7" t="n">
        <f aca="false">COUNTIFS('Duel Log'!AF$2:AF$5455,$A2861,'Duel Log'!AG$2:AG$5455,$B2861,'Duel Log'!AH$2:AH$5455,"Win")</f>
        <v>0</v>
      </c>
      <c r="E2861" s="7" t="n">
        <f aca="false">COUNTIFS('Duel Log'!AF$2:AF$5455,$A2861,'Duel Log'!AG$2:AG$5455,$B2861,'Duel Log'!AH$2:AH$5455,"Loss")</f>
        <v>2</v>
      </c>
      <c r="F2861" s="7" t="n">
        <f aca="false">COUNTIFS('Duel Log'!AF$2:AF$5455,$A2861,'Duel Log'!AG$2:AG$5455,$B2861,'Duel Log'!AH$2:AH$5455,"Draw")</f>
        <v>0</v>
      </c>
      <c r="G2861" s="13" t="n">
        <f aca="false">IFERROR(D2861/C2861,"")</f>
        <v>0</v>
      </c>
    </row>
    <row r="2862" customFormat="false" ht="15" hidden="false" customHeight="true" outlineLevel="0" collapsed="false">
      <c r="A2862" s="7" t="s">
        <v>380</v>
      </c>
      <c r="B2862" s="7" t="s">
        <v>3839</v>
      </c>
      <c r="C2862" s="7" t="n">
        <f aca="false">COUNTIFS('Duel Log'!AF$2:AF$5455,$A2862,'Duel Log'!AG$2:AG$5455,$B2862)</f>
        <v>2</v>
      </c>
      <c r="D2862" s="7" t="n">
        <f aca="false">COUNTIFS('Duel Log'!AF$2:AF$5455,$A2862,'Duel Log'!AG$2:AG$5455,$B2862,'Duel Log'!AH$2:AH$5455,"Win")</f>
        <v>2</v>
      </c>
      <c r="E2862" s="7" t="n">
        <f aca="false">COUNTIFS('Duel Log'!AF$2:AF$5455,$A2862,'Duel Log'!AG$2:AG$5455,$B2862,'Duel Log'!AH$2:AH$5455,"Loss")</f>
        <v>0</v>
      </c>
      <c r="F2862" s="7" t="n">
        <f aca="false">COUNTIFS('Duel Log'!AF$2:AF$5455,$A2862,'Duel Log'!AG$2:AG$5455,$B2862,'Duel Log'!AH$2:AH$5455,"Draw")</f>
        <v>0</v>
      </c>
      <c r="G2862" s="13" t="n">
        <f aca="false">IFERROR(D2862/C2862,"")</f>
        <v>1</v>
      </c>
    </row>
    <row r="2863" customFormat="false" ht="15" hidden="false" customHeight="true" outlineLevel="0" collapsed="false">
      <c r="A2863" s="7" t="s">
        <v>380</v>
      </c>
      <c r="B2863" s="7" t="s">
        <v>494</v>
      </c>
      <c r="C2863" s="7" t="n">
        <f aca="false">COUNTIFS('Duel Log'!AF$2:AF$5455,$A2863,'Duel Log'!AG$2:AG$5455,$B2863)</f>
        <v>7</v>
      </c>
      <c r="D2863" s="7" t="n">
        <f aca="false">COUNTIFS('Duel Log'!AF$2:AF$5455,$A2863,'Duel Log'!AG$2:AG$5455,$B2863,'Duel Log'!AH$2:AH$5455,"Win")</f>
        <v>4</v>
      </c>
      <c r="E2863" s="7" t="n">
        <f aca="false">COUNTIFS('Duel Log'!AF$2:AF$5455,$A2863,'Duel Log'!AG$2:AG$5455,$B2863,'Duel Log'!AH$2:AH$5455,"Loss")</f>
        <v>3</v>
      </c>
      <c r="F2863" s="7" t="n">
        <f aca="false">COUNTIFS('Duel Log'!AF$2:AF$5455,$A2863,'Duel Log'!AG$2:AG$5455,$B2863,'Duel Log'!AH$2:AH$5455,"Draw")</f>
        <v>0</v>
      </c>
      <c r="G2863" s="13" t="n">
        <f aca="false">IFERROR(D2863/C2863,"")</f>
        <v>0.571428571428571</v>
      </c>
    </row>
    <row r="2864" customFormat="false" ht="15" hidden="false" customHeight="true" outlineLevel="0" collapsed="false">
      <c r="A2864" s="7" t="s">
        <v>380</v>
      </c>
      <c r="B2864" s="7" t="s">
        <v>7055</v>
      </c>
      <c r="C2864" s="7" t="n">
        <f aca="false">COUNTIFS('Duel Log'!AF$2:AF$5455,$A2864,'Duel Log'!AG$2:AG$5455,$B2864)</f>
        <v>1</v>
      </c>
      <c r="D2864" s="7" t="n">
        <f aca="false">COUNTIFS('Duel Log'!AF$2:AF$5455,$A2864,'Duel Log'!AG$2:AG$5455,$B2864,'Duel Log'!AH$2:AH$5455,"Win")</f>
        <v>1</v>
      </c>
      <c r="E2864" s="7" t="n">
        <f aca="false">COUNTIFS('Duel Log'!AF$2:AF$5455,$A2864,'Duel Log'!AG$2:AG$5455,$B2864,'Duel Log'!AH$2:AH$5455,"Loss")</f>
        <v>0</v>
      </c>
      <c r="F2864" s="7" t="n">
        <f aca="false">COUNTIFS('Duel Log'!AF$2:AF$5455,$A2864,'Duel Log'!AG$2:AG$5455,$B2864,'Duel Log'!AH$2:AH$5455,"Draw")</f>
        <v>0</v>
      </c>
      <c r="G2864" s="13" t="n">
        <f aca="false">IFERROR(D2864/C2864,"")</f>
        <v>1</v>
      </c>
    </row>
    <row r="2865" customFormat="false" ht="15" hidden="false" customHeight="true" outlineLevel="0" collapsed="false">
      <c r="A2865" s="7" t="s">
        <v>380</v>
      </c>
      <c r="B2865" s="7" t="s">
        <v>6659</v>
      </c>
      <c r="C2865" s="7" t="n">
        <f aca="false">COUNTIFS('Duel Log'!AF$2:AF$5455,$A2865,'Duel Log'!AG$2:AG$5455,$B2865)</f>
        <v>1</v>
      </c>
      <c r="D2865" s="7" t="n">
        <f aca="false">COUNTIFS('Duel Log'!AF$2:AF$5455,$A2865,'Duel Log'!AG$2:AG$5455,$B2865,'Duel Log'!AH$2:AH$5455,"Win")</f>
        <v>0</v>
      </c>
      <c r="E2865" s="7" t="n">
        <f aca="false">COUNTIFS('Duel Log'!AF$2:AF$5455,$A2865,'Duel Log'!AG$2:AG$5455,$B2865,'Duel Log'!AH$2:AH$5455,"Loss")</f>
        <v>1</v>
      </c>
      <c r="F2865" s="7" t="n">
        <f aca="false">COUNTIFS('Duel Log'!AF$2:AF$5455,$A2865,'Duel Log'!AG$2:AG$5455,$B2865,'Duel Log'!AH$2:AH$5455,"Draw")</f>
        <v>0</v>
      </c>
      <c r="G2865" s="13" t="n">
        <f aca="false">IFERROR(D2865/C2865,"")</f>
        <v>0</v>
      </c>
    </row>
    <row r="2866" customFormat="false" ht="15" hidden="false" customHeight="true" outlineLevel="0" collapsed="false">
      <c r="A2866" s="7" t="s">
        <v>380</v>
      </c>
      <c r="B2866" s="7" t="s">
        <v>2148</v>
      </c>
      <c r="C2866" s="7" t="n">
        <f aca="false">COUNTIFS('Duel Log'!AF$2:AF$5455,$A2866,'Duel Log'!AG$2:AG$5455,$B2866)</f>
        <v>2</v>
      </c>
      <c r="D2866" s="7" t="n">
        <f aca="false">COUNTIFS('Duel Log'!AF$2:AF$5455,$A2866,'Duel Log'!AG$2:AG$5455,$B2866,'Duel Log'!AH$2:AH$5455,"Win")</f>
        <v>0</v>
      </c>
      <c r="E2866" s="7" t="n">
        <f aca="false">COUNTIFS('Duel Log'!AF$2:AF$5455,$A2866,'Duel Log'!AG$2:AG$5455,$B2866,'Duel Log'!AH$2:AH$5455,"Loss")</f>
        <v>2</v>
      </c>
      <c r="F2866" s="7" t="n">
        <f aca="false">COUNTIFS('Duel Log'!AF$2:AF$5455,$A2866,'Duel Log'!AG$2:AG$5455,$B2866,'Duel Log'!AH$2:AH$5455,"Draw")</f>
        <v>0</v>
      </c>
      <c r="G2866" s="13" t="n">
        <f aca="false">IFERROR(D2866/C2866,"")</f>
        <v>0</v>
      </c>
    </row>
    <row r="2867" customFormat="false" ht="15" hidden="false" customHeight="true" outlineLevel="0" collapsed="false">
      <c r="A2867" s="7" t="s">
        <v>380</v>
      </c>
      <c r="B2867" s="7" t="s">
        <v>3726</v>
      </c>
      <c r="C2867" s="7" t="n">
        <f aca="false">COUNTIFS('Duel Log'!AF$2:AF$5455,$A2867,'Duel Log'!AG$2:AG$5455,$B2867)</f>
        <v>1</v>
      </c>
      <c r="D2867" s="7" t="n">
        <f aca="false">COUNTIFS('Duel Log'!AF$2:AF$5455,$A2867,'Duel Log'!AG$2:AG$5455,$B2867,'Duel Log'!AH$2:AH$5455,"Win")</f>
        <v>1</v>
      </c>
      <c r="E2867" s="7" t="n">
        <f aca="false">COUNTIFS('Duel Log'!AF$2:AF$5455,$A2867,'Duel Log'!AG$2:AG$5455,$B2867,'Duel Log'!AH$2:AH$5455,"Loss")</f>
        <v>0</v>
      </c>
      <c r="F2867" s="7" t="n">
        <f aca="false">COUNTIFS('Duel Log'!AF$2:AF$5455,$A2867,'Duel Log'!AG$2:AG$5455,$B2867,'Duel Log'!AH$2:AH$5455,"Draw")</f>
        <v>0</v>
      </c>
      <c r="G2867" s="13" t="n">
        <f aca="false">IFERROR(D2867/C2867,"")</f>
        <v>1</v>
      </c>
    </row>
    <row r="2868" customFormat="false" ht="15" hidden="false" customHeight="true" outlineLevel="0" collapsed="false">
      <c r="A2868" s="7" t="s">
        <v>380</v>
      </c>
      <c r="B2868" s="7" t="s">
        <v>8577</v>
      </c>
      <c r="C2868" s="7" t="n">
        <f aca="false">COUNTIFS('Duel Log'!AF$2:AF$5455,$A2868,'Duel Log'!AG$2:AG$5455,$B2868)</f>
        <v>2</v>
      </c>
      <c r="D2868" s="7" t="n">
        <f aca="false">COUNTIFS('Duel Log'!AF$2:AF$5455,$A2868,'Duel Log'!AG$2:AG$5455,$B2868,'Duel Log'!AH$2:AH$5455,"Win")</f>
        <v>1</v>
      </c>
      <c r="E2868" s="7" t="n">
        <f aca="false">COUNTIFS('Duel Log'!AF$2:AF$5455,$A2868,'Duel Log'!AG$2:AG$5455,$B2868,'Duel Log'!AH$2:AH$5455,"Loss")</f>
        <v>1</v>
      </c>
      <c r="F2868" s="7" t="n">
        <f aca="false">COUNTIFS('Duel Log'!AF$2:AF$5455,$A2868,'Duel Log'!AG$2:AG$5455,$B2868,'Duel Log'!AH$2:AH$5455,"Draw")</f>
        <v>0</v>
      </c>
      <c r="G2868" s="13" t="n">
        <f aca="false">IFERROR(D2868/C2868,"")</f>
        <v>0.5</v>
      </c>
    </row>
    <row r="2869" customFormat="false" ht="15" hidden="false" customHeight="true" outlineLevel="0" collapsed="false">
      <c r="A2869" s="7" t="s">
        <v>1858</v>
      </c>
      <c r="B2869" s="7" t="s">
        <v>236</v>
      </c>
      <c r="C2869" s="7" t="n">
        <f aca="false">COUNTIFS('Duel Log'!AF$2:AF$5455,$A2869,'Duel Log'!AG$2:AG$5455,$B2869)</f>
        <v>1</v>
      </c>
      <c r="D2869" s="7" t="n">
        <f aca="false">COUNTIFS('Duel Log'!AF$2:AF$5455,$A2869,'Duel Log'!AG$2:AG$5455,$B2869,'Duel Log'!AH$2:AH$5455,"Win")</f>
        <v>0</v>
      </c>
      <c r="E2869" s="7" t="n">
        <f aca="false">COUNTIFS('Duel Log'!AF$2:AF$5455,$A2869,'Duel Log'!AG$2:AG$5455,$B2869,'Duel Log'!AH$2:AH$5455,"Loss")</f>
        <v>1</v>
      </c>
      <c r="F2869" s="7" t="n">
        <f aca="false">COUNTIFS('Duel Log'!AF$2:AF$5455,$A2869,'Duel Log'!AG$2:AG$5455,$B2869,'Duel Log'!AH$2:AH$5455,"Draw")</f>
        <v>0</v>
      </c>
      <c r="G2869" s="13" t="n">
        <f aca="false">IFERROR(D2869/C2869,"")</f>
        <v>0</v>
      </c>
    </row>
    <row r="2870" customFormat="false" ht="15" hidden="false" customHeight="true" outlineLevel="0" collapsed="false">
      <c r="A2870" s="7" t="s">
        <v>1858</v>
      </c>
      <c r="B2870" s="7" t="s">
        <v>668</v>
      </c>
      <c r="C2870" s="7" t="n">
        <f aca="false">COUNTIFS('Duel Log'!AF$2:AF$5455,$A2870,'Duel Log'!AG$2:AG$5455,$B2870)</f>
        <v>2</v>
      </c>
      <c r="D2870" s="7" t="n">
        <f aca="false">COUNTIFS('Duel Log'!AF$2:AF$5455,$A2870,'Duel Log'!AG$2:AG$5455,$B2870,'Duel Log'!AH$2:AH$5455,"Win")</f>
        <v>0</v>
      </c>
      <c r="E2870" s="7" t="n">
        <f aca="false">COUNTIFS('Duel Log'!AF$2:AF$5455,$A2870,'Duel Log'!AG$2:AG$5455,$B2870,'Duel Log'!AH$2:AH$5455,"Loss")</f>
        <v>2</v>
      </c>
      <c r="F2870" s="7" t="n">
        <f aca="false">COUNTIFS('Duel Log'!AF$2:AF$5455,$A2870,'Duel Log'!AG$2:AG$5455,$B2870,'Duel Log'!AH$2:AH$5455,"Draw")</f>
        <v>0</v>
      </c>
      <c r="G2870" s="13" t="n">
        <f aca="false">IFERROR(D2870/C2870,"")</f>
        <v>0</v>
      </c>
    </row>
    <row r="2871" customFormat="false" ht="15" hidden="false" customHeight="true" outlineLevel="0" collapsed="false">
      <c r="A2871" s="7" t="s">
        <v>1858</v>
      </c>
      <c r="B2871" s="7" t="s">
        <v>2083</v>
      </c>
      <c r="C2871" s="7" t="n">
        <f aca="false">COUNTIFS('Duel Log'!AF$2:AF$5455,$A2871,'Duel Log'!AG$2:AG$5455,$B2871)</f>
        <v>2</v>
      </c>
      <c r="D2871" s="7" t="n">
        <f aca="false">COUNTIFS('Duel Log'!AF$2:AF$5455,$A2871,'Duel Log'!AG$2:AG$5455,$B2871,'Duel Log'!AH$2:AH$5455,"Win")</f>
        <v>2</v>
      </c>
      <c r="E2871" s="7" t="n">
        <f aca="false">COUNTIFS('Duel Log'!AF$2:AF$5455,$A2871,'Duel Log'!AG$2:AG$5455,$B2871,'Duel Log'!AH$2:AH$5455,"Loss")</f>
        <v>0</v>
      </c>
      <c r="F2871" s="7" t="n">
        <f aca="false">COUNTIFS('Duel Log'!AF$2:AF$5455,$A2871,'Duel Log'!AG$2:AG$5455,$B2871,'Duel Log'!AH$2:AH$5455,"Draw")</f>
        <v>0</v>
      </c>
      <c r="G2871" s="13" t="n">
        <f aca="false">IFERROR(D2871/C2871,"")</f>
        <v>1</v>
      </c>
    </row>
    <row r="2872" customFormat="false" ht="15" hidden="false" customHeight="true" outlineLevel="0" collapsed="false">
      <c r="A2872" s="7" t="s">
        <v>1858</v>
      </c>
      <c r="B2872" s="7" t="s">
        <v>3233</v>
      </c>
      <c r="C2872" s="7" t="n">
        <f aca="false">COUNTIFS('Duel Log'!AF$2:AF$5455,$A2872,'Duel Log'!AG$2:AG$5455,$B2872)</f>
        <v>2</v>
      </c>
      <c r="D2872" s="7" t="n">
        <f aca="false">COUNTIFS('Duel Log'!AF$2:AF$5455,$A2872,'Duel Log'!AG$2:AG$5455,$B2872,'Duel Log'!AH$2:AH$5455,"Win")</f>
        <v>2</v>
      </c>
      <c r="E2872" s="7" t="n">
        <f aca="false">COUNTIFS('Duel Log'!AF$2:AF$5455,$A2872,'Duel Log'!AG$2:AG$5455,$B2872,'Duel Log'!AH$2:AH$5455,"Loss")</f>
        <v>0</v>
      </c>
      <c r="F2872" s="7" t="n">
        <f aca="false">COUNTIFS('Duel Log'!AF$2:AF$5455,$A2872,'Duel Log'!AG$2:AG$5455,$B2872,'Duel Log'!AH$2:AH$5455,"Draw")</f>
        <v>0</v>
      </c>
      <c r="G2872" s="13" t="n">
        <f aca="false">IFERROR(D2872/C2872,"")</f>
        <v>1</v>
      </c>
    </row>
    <row r="2873" customFormat="false" ht="15" hidden="false" customHeight="true" outlineLevel="0" collapsed="false">
      <c r="A2873" s="7" t="s">
        <v>4007</v>
      </c>
      <c r="B2873" s="7" t="s">
        <v>4008</v>
      </c>
      <c r="C2873" s="7" t="n">
        <f aca="false">COUNTIFS('Duel Log'!AF$2:AF$5455,$A2873,'Duel Log'!AG$2:AG$5455,$B2873)</f>
        <v>1</v>
      </c>
      <c r="D2873" s="7" t="n">
        <f aca="false">COUNTIFS('Duel Log'!AF$2:AF$5455,$A2873,'Duel Log'!AG$2:AG$5455,$B2873,'Duel Log'!AH$2:AH$5455,"Win")</f>
        <v>0</v>
      </c>
      <c r="E2873" s="7" t="n">
        <f aca="false">COUNTIFS('Duel Log'!AF$2:AF$5455,$A2873,'Duel Log'!AG$2:AG$5455,$B2873,'Duel Log'!AH$2:AH$5455,"Loss")</f>
        <v>1</v>
      </c>
      <c r="F2873" s="7" t="n">
        <f aca="false">COUNTIFS('Duel Log'!AF$2:AF$5455,$A2873,'Duel Log'!AG$2:AG$5455,$B2873,'Duel Log'!AH$2:AH$5455,"Draw")</f>
        <v>0</v>
      </c>
      <c r="G2873" s="13" t="n">
        <f aca="false">IFERROR(D2873/C2873,"")</f>
        <v>0</v>
      </c>
    </row>
    <row r="2874" customFormat="false" ht="15" hidden="false" customHeight="true" outlineLevel="0" collapsed="false">
      <c r="A2874" s="7" t="s">
        <v>1731</v>
      </c>
      <c r="B2874" s="7" t="s">
        <v>3916</v>
      </c>
      <c r="C2874" s="7" t="n">
        <f aca="false">COUNTIFS('Duel Log'!AF$2:AF$5455,$A2874,'Duel Log'!AG$2:AG$5455,$B2874)</f>
        <v>2</v>
      </c>
      <c r="D2874" s="7" t="n">
        <f aca="false">COUNTIFS('Duel Log'!AF$2:AF$5455,$A2874,'Duel Log'!AG$2:AG$5455,$B2874,'Duel Log'!AH$2:AH$5455,"Win")</f>
        <v>0</v>
      </c>
      <c r="E2874" s="7" t="n">
        <f aca="false">COUNTIFS('Duel Log'!AF$2:AF$5455,$A2874,'Duel Log'!AG$2:AG$5455,$B2874,'Duel Log'!AH$2:AH$5455,"Loss")</f>
        <v>2</v>
      </c>
      <c r="F2874" s="7" t="n">
        <f aca="false">COUNTIFS('Duel Log'!AF$2:AF$5455,$A2874,'Duel Log'!AG$2:AG$5455,$B2874,'Duel Log'!AH$2:AH$5455,"Draw")</f>
        <v>0</v>
      </c>
      <c r="G2874" s="13" t="n">
        <f aca="false">IFERROR(D2874/C2874,"")</f>
        <v>0</v>
      </c>
    </row>
    <row r="2875" customFormat="false" ht="15" hidden="false" customHeight="true" outlineLevel="0" collapsed="false">
      <c r="A2875" s="7" t="s">
        <v>1731</v>
      </c>
      <c r="B2875" s="7" t="s">
        <v>1732</v>
      </c>
      <c r="C2875" s="7" t="n">
        <f aca="false">COUNTIFS('Duel Log'!AF$2:AF$5455,$A2875,'Duel Log'!AG$2:AG$5455,$B2875)</f>
        <v>2</v>
      </c>
      <c r="D2875" s="7" t="n">
        <f aca="false">COUNTIFS('Duel Log'!AF$2:AF$5455,$A2875,'Duel Log'!AG$2:AG$5455,$B2875,'Duel Log'!AH$2:AH$5455,"Win")</f>
        <v>2</v>
      </c>
      <c r="E2875" s="7" t="n">
        <f aca="false">COUNTIFS('Duel Log'!AF$2:AF$5455,$A2875,'Duel Log'!AG$2:AG$5455,$B2875,'Duel Log'!AH$2:AH$5455,"Loss")</f>
        <v>0</v>
      </c>
      <c r="F2875" s="7" t="n">
        <f aca="false">COUNTIFS('Duel Log'!AF$2:AF$5455,$A2875,'Duel Log'!AG$2:AG$5455,$B2875,'Duel Log'!AH$2:AH$5455,"Draw")</f>
        <v>0</v>
      </c>
      <c r="G2875" s="13" t="n">
        <f aca="false">IFERROR(D2875/C2875,"")</f>
        <v>1</v>
      </c>
    </row>
    <row r="2876" customFormat="false" ht="15" hidden="false" customHeight="true" outlineLevel="0" collapsed="false">
      <c r="A2876" s="7" t="s">
        <v>1731</v>
      </c>
      <c r="B2876" s="7" t="s">
        <v>1934</v>
      </c>
      <c r="C2876" s="7" t="n">
        <f aca="false">COUNTIFS('Duel Log'!AF$2:AF$5455,$A2876,'Duel Log'!AG$2:AG$5455,$B2876)</f>
        <v>2</v>
      </c>
      <c r="D2876" s="7" t="n">
        <f aca="false">COUNTIFS('Duel Log'!AF$2:AF$5455,$A2876,'Duel Log'!AG$2:AG$5455,$B2876,'Duel Log'!AH$2:AH$5455,"Win")</f>
        <v>2</v>
      </c>
      <c r="E2876" s="7" t="n">
        <f aca="false">COUNTIFS('Duel Log'!AF$2:AF$5455,$A2876,'Duel Log'!AG$2:AG$5455,$B2876,'Duel Log'!AH$2:AH$5455,"Loss")</f>
        <v>0</v>
      </c>
      <c r="F2876" s="7" t="n">
        <f aca="false">COUNTIFS('Duel Log'!AF$2:AF$5455,$A2876,'Duel Log'!AG$2:AG$5455,$B2876,'Duel Log'!AH$2:AH$5455,"Draw")</f>
        <v>0</v>
      </c>
      <c r="G2876" s="13" t="n">
        <f aca="false">IFERROR(D2876/C2876,"")</f>
        <v>1</v>
      </c>
    </row>
    <row r="2877" customFormat="false" ht="15" hidden="false" customHeight="true" outlineLevel="0" collapsed="false">
      <c r="A2877" s="7" t="s">
        <v>3534</v>
      </c>
      <c r="B2877" s="7" t="s">
        <v>2205</v>
      </c>
      <c r="C2877" s="7" t="n">
        <f aca="false">COUNTIFS('Duel Log'!AF$2:AF$5455,$A2877,'Duel Log'!AG$2:AG$5455,$B2877)</f>
        <v>1</v>
      </c>
      <c r="D2877" s="7" t="n">
        <f aca="false">COUNTIFS('Duel Log'!AF$2:AF$5455,$A2877,'Duel Log'!AG$2:AG$5455,$B2877,'Duel Log'!AH$2:AH$5455,"Win")</f>
        <v>0</v>
      </c>
      <c r="E2877" s="7" t="n">
        <f aca="false">COUNTIFS('Duel Log'!AF$2:AF$5455,$A2877,'Duel Log'!AG$2:AG$5455,$B2877,'Duel Log'!AH$2:AH$5455,"Loss")</f>
        <v>1</v>
      </c>
      <c r="F2877" s="7" t="n">
        <f aca="false">COUNTIFS('Duel Log'!AF$2:AF$5455,$A2877,'Duel Log'!AG$2:AG$5455,$B2877,'Duel Log'!AH$2:AH$5455,"Draw")</f>
        <v>0</v>
      </c>
      <c r="G2877" s="13" t="n">
        <f aca="false">IFERROR(D2877/C2877,"")</f>
        <v>0</v>
      </c>
    </row>
    <row r="2878" customFormat="false" ht="15" hidden="false" customHeight="true" outlineLevel="0" collapsed="false">
      <c r="A2878" s="7" t="s">
        <v>5593</v>
      </c>
      <c r="B2878" s="7" t="s">
        <v>790</v>
      </c>
      <c r="C2878" s="7" t="n">
        <f aca="false">COUNTIFS('Duel Log'!AF$2:AF$5455,$A2878,'Duel Log'!AG$2:AG$5455,$B2878)</f>
        <v>2</v>
      </c>
      <c r="D2878" s="7" t="n">
        <f aca="false">COUNTIFS('Duel Log'!AF$2:AF$5455,$A2878,'Duel Log'!AG$2:AG$5455,$B2878,'Duel Log'!AH$2:AH$5455,"Win")</f>
        <v>2</v>
      </c>
      <c r="E2878" s="7" t="n">
        <f aca="false">COUNTIFS('Duel Log'!AF$2:AF$5455,$A2878,'Duel Log'!AG$2:AG$5455,$B2878,'Duel Log'!AH$2:AH$5455,"Loss")</f>
        <v>0</v>
      </c>
      <c r="F2878" s="7" t="n">
        <f aca="false">COUNTIFS('Duel Log'!AF$2:AF$5455,$A2878,'Duel Log'!AG$2:AG$5455,$B2878,'Duel Log'!AH$2:AH$5455,"Draw")</f>
        <v>0</v>
      </c>
      <c r="G2878" s="13" t="n">
        <f aca="false">IFERROR(D2878/C2878,"")</f>
        <v>1</v>
      </c>
    </row>
    <row r="2879" customFormat="false" ht="15" hidden="false" customHeight="true" outlineLevel="0" collapsed="false">
      <c r="A2879" s="7" t="s">
        <v>1539</v>
      </c>
      <c r="B2879" s="7" t="s">
        <v>1540</v>
      </c>
      <c r="C2879" s="7" t="n">
        <f aca="false">COUNTIFS('Duel Log'!AF$2:AF$5455,$A2879,'Duel Log'!AG$2:AG$5455,$B2879)</f>
        <v>1</v>
      </c>
      <c r="D2879" s="7" t="n">
        <f aca="false">COUNTIFS('Duel Log'!AF$2:AF$5455,$A2879,'Duel Log'!AG$2:AG$5455,$B2879,'Duel Log'!AH$2:AH$5455,"Win")</f>
        <v>1</v>
      </c>
      <c r="E2879" s="7" t="n">
        <f aca="false">COUNTIFS('Duel Log'!AF$2:AF$5455,$A2879,'Duel Log'!AG$2:AG$5455,$B2879,'Duel Log'!AH$2:AH$5455,"Loss")</f>
        <v>0</v>
      </c>
      <c r="F2879" s="7" t="n">
        <f aca="false">COUNTIFS('Duel Log'!AF$2:AF$5455,$A2879,'Duel Log'!AG$2:AG$5455,$B2879,'Duel Log'!AH$2:AH$5455,"Draw")</f>
        <v>0</v>
      </c>
      <c r="G2879" s="13" t="n">
        <f aca="false">IFERROR(D2879/C2879,"")</f>
        <v>1</v>
      </c>
    </row>
    <row r="2880" customFormat="false" ht="15" hidden="false" customHeight="true" outlineLevel="0" collapsed="false">
      <c r="A2880" s="7" t="s">
        <v>1246</v>
      </c>
      <c r="B2880" s="7" t="s">
        <v>799</v>
      </c>
      <c r="C2880" s="7" t="n">
        <f aca="false">COUNTIFS('Duel Log'!AF$2:AF$5455,$A2880,'Duel Log'!AG$2:AG$5455,$B2880)</f>
        <v>2</v>
      </c>
      <c r="D2880" s="7" t="n">
        <f aca="false">COUNTIFS('Duel Log'!AF$2:AF$5455,$A2880,'Duel Log'!AG$2:AG$5455,$B2880,'Duel Log'!AH$2:AH$5455,"Win")</f>
        <v>2</v>
      </c>
      <c r="E2880" s="7" t="n">
        <f aca="false">COUNTIFS('Duel Log'!AF$2:AF$5455,$A2880,'Duel Log'!AG$2:AG$5455,$B2880,'Duel Log'!AH$2:AH$5455,"Loss")</f>
        <v>0</v>
      </c>
      <c r="F2880" s="7" t="n">
        <f aca="false">COUNTIFS('Duel Log'!AF$2:AF$5455,$A2880,'Duel Log'!AG$2:AG$5455,$B2880,'Duel Log'!AH$2:AH$5455,"Draw")</f>
        <v>0</v>
      </c>
      <c r="G2880" s="13" t="n">
        <f aca="false">IFERROR(D2880/C2880,"")</f>
        <v>1</v>
      </c>
    </row>
    <row r="2881" customFormat="false" ht="15" hidden="false" customHeight="true" outlineLevel="0" collapsed="false">
      <c r="A2881" s="7" t="s">
        <v>1246</v>
      </c>
      <c r="B2881" s="7" t="s">
        <v>635</v>
      </c>
      <c r="C2881" s="7" t="n">
        <f aca="false">COUNTIFS('Duel Log'!AF$2:AF$5455,$A2881,'Duel Log'!AG$2:AG$5455,$B2881)</f>
        <v>2</v>
      </c>
      <c r="D2881" s="7" t="n">
        <f aca="false">COUNTIFS('Duel Log'!AF$2:AF$5455,$A2881,'Duel Log'!AG$2:AG$5455,$B2881,'Duel Log'!AH$2:AH$5455,"Win")</f>
        <v>0</v>
      </c>
      <c r="E2881" s="7" t="n">
        <f aca="false">COUNTIFS('Duel Log'!AF$2:AF$5455,$A2881,'Duel Log'!AG$2:AG$5455,$B2881,'Duel Log'!AH$2:AH$5455,"Loss")</f>
        <v>2</v>
      </c>
      <c r="F2881" s="7" t="n">
        <f aca="false">COUNTIFS('Duel Log'!AF$2:AF$5455,$A2881,'Duel Log'!AG$2:AG$5455,$B2881,'Duel Log'!AH$2:AH$5455,"Draw")</f>
        <v>0</v>
      </c>
      <c r="G2881" s="13" t="n">
        <f aca="false">IFERROR(D2881/C2881,"")</f>
        <v>0</v>
      </c>
    </row>
    <row r="2882" customFormat="false" ht="15" hidden="false" customHeight="true" outlineLevel="0" collapsed="false">
      <c r="A2882" s="7" t="s">
        <v>1246</v>
      </c>
      <c r="B2882" s="7" t="s">
        <v>780</v>
      </c>
      <c r="C2882" s="7" t="n">
        <f aca="false">COUNTIFS('Duel Log'!AF$2:AF$5455,$A2882,'Duel Log'!AG$2:AG$5455,$B2882)</f>
        <v>1</v>
      </c>
      <c r="D2882" s="7" t="n">
        <f aca="false">COUNTIFS('Duel Log'!AF$2:AF$5455,$A2882,'Duel Log'!AG$2:AG$5455,$B2882,'Duel Log'!AH$2:AH$5455,"Win")</f>
        <v>1</v>
      </c>
      <c r="E2882" s="7" t="n">
        <f aca="false">COUNTIFS('Duel Log'!AF$2:AF$5455,$A2882,'Duel Log'!AG$2:AG$5455,$B2882,'Duel Log'!AH$2:AH$5455,"Loss")</f>
        <v>0</v>
      </c>
      <c r="F2882" s="7" t="n">
        <f aca="false">COUNTIFS('Duel Log'!AF$2:AF$5455,$A2882,'Duel Log'!AG$2:AG$5455,$B2882,'Duel Log'!AH$2:AH$5455,"Draw")</f>
        <v>0</v>
      </c>
      <c r="G2882" s="13" t="n">
        <f aca="false">IFERROR(D2882/C2882,"")</f>
        <v>1</v>
      </c>
    </row>
    <row r="2883" customFormat="false" ht="15" hidden="false" customHeight="true" outlineLevel="0" collapsed="false">
      <c r="A2883" s="7" t="s">
        <v>1246</v>
      </c>
      <c r="B2883" s="7" t="s">
        <v>1247</v>
      </c>
      <c r="C2883" s="7" t="n">
        <f aca="false">COUNTIFS('Duel Log'!AF$2:AF$5455,$A2883,'Duel Log'!AG$2:AG$5455,$B2883)</f>
        <v>2</v>
      </c>
      <c r="D2883" s="7" t="n">
        <f aca="false">COUNTIFS('Duel Log'!AF$2:AF$5455,$A2883,'Duel Log'!AG$2:AG$5455,$B2883,'Duel Log'!AH$2:AH$5455,"Win")</f>
        <v>0</v>
      </c>
      <c r="E2883" s="7" t="n">
        <f aca="false">COUNTIFS('Duel Log'!AF$2:AF$5455,$A2883,'Duel Log'!AG$2:AG$5455,$B2883,'Duel Log'!AH$2:AH$5455,"Loss")</f>
        <v>2</v>
      </c>
      <c r="F2883" s="7" t="n">
        <f aca="false">COUNTIFS('Duel Log'!AF$2:AF$5455,$A2883,'Duel Log'!AG$2:AG$5455,$B2883,'Duel Log'!AH$2:AH$5455,"Draw")</f>
        <v>0</v>
      </c>
      <c r="G2883" s="13" t="n">
        <f aca="false">IFERROR(D2883/C2883,"")</f>
        <v>0</v>
      </c>
    </row>
    <row r="2884" customFormat="false" ht="15" hidden="false" customHeight="true" outlineLevel="0" collapsed="false">
      <c r="A2884" s="7" t="s">
        <v>5300</v>
      </c>
      <c r="B2884" s="7" t="s">
        <v>1570</v>
      </c>
      <c r="C2884" s="7" t="n">
        <f aca="false">COUNTIFS('Duel Log'!AF$2:AF$5455,$A2884,'Duel Log'!AG$2:AG$5455,$B2884)</f>
        <v>2</v>
      </c>
      <c r="D2884" s="7" t="n">
        <f aca="false">COUNTIFS('Duel Log'!AF$2:AF$5455,$A2884,'Duel Log'!AG$2:AG$5455,$B2884,'Duel Log'!AH$2:AH$5455,"Win")</f>
        <v>2</v>
      </c>
      <c r="E2884" s="7" t="n">
        <f aca="false">COUNTIFS('Duel Log'!AF$2:AF$5455,$A2884,'Duel Log'!AG$2:AG$5455,$B2884,'Duel Log'!AH$2:AH$5455,"Loss")</f>
        <v>0</v>
      </c>
      <c r="F2884" s="7" t="n">
        <f aca="false">COUNTIFS('Duel Log'!AF$2:AF$5455,$A2884,'Duel Log'!AG$2:AG$5455,$B2884,'Duel Log'!AH$2:AH$5455,"Draw")</f>
        <v>0</v>
      </c>
      <c r="G2884" s="13" t="n">
        <f aca="false">IFERROR(D2884/C2884,"")</f>
        <v>1</v>
      </c>
    </row>
    <row r="2885" customFormat="false" ht="15" hidden="false" customHeight="true" outlineLevel="0" collapsed="false">
      <c r="A2885" s="7" t="s">
        <v>1444</v>
      </c>
      <c r="B2885" s="7" t="s">
        <v>494</v>
      </c>
      <c r="C2885" s="7" t="n">
        <f aca="false">COUNTIFS('Duel Log'!AF$2:AF$5455,$A2885,'Duel Log'!AG$2:AG$5455,$B2885)</f>
        <v>2</v>
      </c>
      <c r="D2885" s="7" t="n">
        <f aca="false">COUNTIFS('Duel Log'!AF$2:AF$5455,$A2885,'Duel Log'!AG$2:AG$5455,$B2885,'Duel Log'!AH$2:AH$5455,"Win")</f>
        <v>0</v>
      </c>
      <c r="E2885" s="7" t="n">
        <f aca="false">COUNTIFS('Duel Log'!AF$2:AF$5455,$A2885,'Duel Log'!AG$2:AG$5455,$B2885,'Duel Log'!AH$2:AH$5455,"Loss")</f>
        <v>2</v>
      </c>
      <c r="F2885" s="7" t="n">
        <f aca="false">COUNTIFS('Duel Log'!AF$2:AF$5455,$A2885,'Duel Log'!AG$2:AG$5455,$B2885,'Duel Log'!AH$2:AH$5455,"Draw")</f>
        <v>0</v>
      </c>
      <c r="G2885" s="13" t="n">
        <f aca="false">IFERROR(D2885/C2885,"")</f>
        <v>0</v>
      </c>
    </row>
    <row r="2886" customFormat="false" ht="15" hidden="false" customHeight="true" outlineLevel="0" collapsed="false">
      <c r="A2886" s="7" t="s">
        <v>652</v>
      </c>
      <c r="B2886" s="7" t="s">
        <v>497</v>
      </c>
      <c r="C2886" s="7" t="n">
        <f aca="false">COUNTIFS('Duel Log'!AF$2:AF$5455,$A2886,'Duel Log'!AG$2:AG$5455,$B2886)</f>
        <v>2</v>
      </c>
      <c r="D2886" s="7" t="n">
        <f aca="false">COUNTIFS('Duel Log'!AF$2:AF$5455,$A2886,'Duel Log'!AG$2:AG$5455,$B2886,'Duel Log'!AH$2:AH$5455,"Win")</f>
        <v>2</v>
      </c>
      <c r="E2886" s="7" t="n">
        <f aca="false">COUNTIFS('Duel Log'!AF$2:AF$5455,$A2886,'Duel Log'!AG$2:AG$5455,$B2886,'Duel Log'!AH$2:AH$5455,"Loss")</f>
        <v>0</v>
      </c>
      <c r="F2886" s="7" t="n">
        <f aca="false">COUNTIFS('Duel Log'!AF$2:AF$5455,$A2886,'Duel Log'!AG$2:AG$5455,$B2886,'Duel Log'!AH$2:AH$5455,"Draw")</f>
        <v>0</v>
      </c>
      <c r="G2886" s="13" t="n">
        <f aca="false">IFERROR(D2886/C2886,"")</f>
        <v>1</v>
      </c>
    </row>
    <row r="2887" customFormat="false" ht="15" hidden="false" customHeight="true" outlineLevel="0" collapsed="false">
      <c r="A2887" s="7" t="s">
        <v>6934</v>
      </c>
      <c r="B2887" s="7" t="s">
        <v>235</v>
      </c>
      <c r="C2887" s="7" t="n">
        <f aca="false">COUNTIFS('Duel Log'!AF$2:AF$5455,$A2887,'Duel Log'!AG$2:AG$5455,$B2887)</f>
        <v>2</v>
      </c>
      <c r="D2887" s="7" t="n">
        <f aca="false">COUNTIFS('Duel Log'!AF$2:AF$5455,$A2887,'Duel Log'!AG$2:AG$5455,$B2887,'Duel Log'!AH$2:AH$5455,"Win")</f>
        <v>0</v>
      </c>
      <c r="E2887" s="7" t="n">
        <f aca="false">COUNTIFS('Duel Log'!AF$2:AF$5455,$A2887,'Duel Log'!AG$2:AG$5455,$B2887,'Duel Log'!AH$2:AH$5455,"Loss")</f>
        <v>2</v>
      </c>
      <c r="F2887" s="7" t="n">
        <f aca="false">COUNTIFS('Duel Log'!AF$2:AF$5455,$A2887,'Duel Log'!AG$2:AG$5455,$B2887,'Duel Log'!AH$2:AH$5455,"Draw")</f>
        <v>0</v>
      </c>
      <c r="G2887" s="13" t="n">
        <f aca="false">IFERROR(D2887/C2887,"")</f>
        <v>0</v>
      </c>
    </row>
    <row r="2888" customFormat="false" ht="15" hidden="false" customHeight="true" outlineLevel="0" collapsed="false">
      <c r="A2888" s="7" t="s">
        <v>859</v>
      </c>
      <c r="B2888" s="7" t="s">
        <v>8066</v>
      </c>
      <c r="C2888" s="7" t="n">
        <f aca="false">COUNTIFS('Duel Log'!AF$2:AF$5455,$A2888,'Duel Log'!AG$2:AG$5455,$B2888)</f>
        <v>2</v>
      </c>
      <c r="D2888" s="7" t="n">
        <f aca="false">COUNTIFS('Duel Log'!AF$2:AF$5455,$A2888,'Duel Log'!AG$2:AG$5455,$B2888,'Duel Log'!AH$2:AH$5455,"Win")</f>
        <v>0</v>
      </c>
      <c r="E2888" s="7" t="n">
        <f aca="false">COUNTIFS('Duel Log'!AF$2:AF$5455,$A2888,'Duel Log'!AG$2:AG$5455,$B2888,'Duel Log'!AH$2:AH$5455,"Loss")</f>
        <v>2</v>
      </c>
      <c r="F2888" s="7" t="n">
        <f aca="false">COUNTIFS('Duel Log'!AF$2:AF$5455,$A2888,'Duel Log'!AG$2:AG$5455,$B2888,'Duel Log'!AH$2:AH$5455,"Draw")</f>
        <v>0</v>
      </c>
      <c r="G2888" s="13" t="n">
        <f aca="false">IFERROR(D2888/C2888,"")</f>
        <v>0</v>
      </c>
    </row>
    <row r="2889" customFormat="false" ht="15" hidden="false" customHeight="true" outlineLevel="0" collapsed="false">
      <c r="A2889" s="7" t="s">
        <v>859</v>
      </c>
      <c r="B2889" s="7" t="s">
        <v>5965</v>
      </c>
      <c r="C2889" s="7" t="n">
        <f aca="false">COUNTIFS('Duel Log'!AF$2:AF$5455,$A2889,'Duel Log'!AG$2:AG$5455,$B2889)</f>
        <v>2</v>
      </c>
      <c r="D2889" s="7" t="n">
        <f aca="false">COUNTIFS('Duel Log'!AF$2:AF$5455,$A2889,'Duel Log'!AG$2:AG$5455,$B2889,'Duel Log'!AH$2:AH$5455,"Win")</f>
        <v>2</v>
      </c>
      <c r="E2889" s="7" t="n">
        <f aca="false">COUNTIFS('Duel Log'!AF$2:AF$5455,$A2889,'Duel Log'!AG$2:AG$5455,$B2889,'Duel Log'!AH$2:AH$5455,"Loss")</f>
        <v>0</v>
      </c>
      <c r="F2889" s="7" t="n">
        <f aca="false">COUNTIFS('Duel Log'!AF$2:AF$5455,$A2889,'Duel Log'!AG$2:AG$5455,$B2889,'Duel Log'!AH$2:AH$5455,"Draw")</f>
        <v>0</v>
      </c>
      <c r="G2889" s="13" t="n">
        <f aca="false">IFERROR(D2889/C2889,"")</f>
        <v>1</v>
      </c>
    </row>
    <row r="2890" customFormat="false" ht="15" hidden="false" customHeight="true" outlineLevel="0" collapsed="false">
      <c r="A2890" s="7" t="s">
        <v>859</v>
      </c>
      <c r="B2890" s="7" t="s">
        <v>668</v>
      </c>
      <c r="C2890" s="7" t="n">
        <f aca="false">COUNTIFS('Duel Log'!AF$2:AF$5455,$A2890,'Duel Log'!AG$2:AG$5455,$B2890)</f>
        <v>2</v>
      </c>
      <c r="D2890" s="7" t="n">
        <f aca="false">COUNTIFS('Duel Log'!AF$2:AF$5455,$A2890,'Duel Log'!AG$2:AG$5455,$B2890,'Duel Log'!AH$2:AH$5455,"Win")</f>
        <v>0</v>
      </c>
      <c r="E2890" s="7" t="n">
        <f aca="false">COUNTIFS('Duel Log'!AF$2:AF$5455,$A2890,'Duel Log'!AG$2:AG$5455,$B2890,'Duel Log'!AH$2:AH$5455,"Loss")</f>
        <v>2</v>
      </c>
      <c r="F2890" s="7" t="n">
        <f aca="false">COUNTIFS('Duel Log'!AF$2:AF$5455,$A2890,'Duel Log'!AG$2:AG$5455,$B2890,'Duel Log'!AH$2:AH$5455,"Draw")</f>
        <v>0</v>
      </c>
      <c r="G2890" s="13" t="n">
        <f aca="false">IFERROR(D2890/C2890,"")</f>
        <v>0</v>
      </c>
    </row>
    <row r="2891" customFormat="false" ht="15" hidden="false" customHeight="true" outlineLevel="0" collapsed="false">
      <c r="A2891" s="7" t="s">
        <v>859</v>
      </c>
      <c r="B2891" s="7" t="s">
        <v>6183</v>
      </c>
      <c r="C2891" s="7" t="n">
        <f aca="false">COUNTIFS('Duel Log'!AF$2:AF$5455,$A2891,'Duel Log'!AG$2:AG$5455,$B2891)</f>
        <v>2</v>
      </c>
      <c r="D2891" s="7" t="n">
        <f aca="false">COUNTIFS('Duel Log'!AF$2:AF$5455,$A2891,'Duel Log'!AG$2:AG$5455,$B2891,'Duel Log'!AH$2:AH$5455,"Win")</f>
        <v>2</v>
      </c>
      <c r="E2891" s="7" t="n">
        <f aca="false">COUNTIFS('Duel Log'!AF$2:AF$5455,$A2891,'Duel Log'!AG$2:AG$5455,$B2891,'Duel Log'!AH$2:AH$5455,"Loss")</f>
        <v>0</v>
      </c>
      <c r="F2891" s="7" t="n">
        <f aca="false">COUNTIFS('Duel Log'!AF$2:AF$5455,$A2891,'Duel Log'!AG$2:AG$5455,$B2891,'Duel Log'!AH$2:AH$5455,"Draw")</f>
        <v>0</v>
      </c>
      <c r="G2891" s="13" t="n">
        <f aca="false">IFERROR(D2891/C2891,"")</f>
        <v>1</v>
      </c>
    </row>
    <row r="2892" customFormat="false" ht="15" hidden="false" customHeight="true" outlineLevel="0" collapsed="false">
      <c r="A2892" s="7" t="s">
        <v>859</v>
      </c>
      <c r="B2892" s="7" t="s">
        <v>206</v>
      </c>
      <c r="C2892" s="7" t="n">
        <f aca="false">COUNTIFS('Duel Log'!AF$2:AF$5455,$A2892,'Duel Log'!AG$2:AG$5455,$B2892)</f>
        <v>2</v>
      </c>
      <c r="D2892" s="7" t="n">
        <f aca="false">COUNTIFS('Duel Log'!AF$2:AF$5455,$A2892,'Duel Log'!AG$2:AG$5455,$B2892,'Duel Log'!AH$2:AH$5455,"Win")</f>
        <v>0</v>
      </c>
      <c r="E2892" s="7" t="n">
        <f aca="false">COUNTIFS('Duel Log'!AF$2:AF$5455,$A2892,'Duel Log'!AG$2:AG$5455,$B2892,'Duel Log'!AH$2:AH$5455,"Loss")</f>
        <v>2</v>
      </c>
      <c r="F2892" s="7" t="n">
        <f aca="false">COUNTIFS('Duel Log'!AF$2:AF$5455,$A2892,'Duel Log'!AG$2:AG$5455,$B2892,'Duel Log'!AH$2:AH$5455,"Draw")</f>
        <v>0</v>
      </c>
      <c r="G2892" s="13" t="n">
        <f aca="false">IFERROR(D2892/C2892,"")</f>
        <v>0</v>
      </c>
    </row>
    <row r="2893" customFormat="false" ht="15" hidden="false" customHeight="true" outlineLevel="0" collapsed="false">
      <c r="A2893" s="7" t="s">
        <v>859</v>
      </c>
      <c r="B2893" s="7" t="s">
        <v>6227</v>
      </c>
      <c r="C2893" s="7" t="n">
        <f aca="false">COUNTIFS('Duel Log'!AF$2:AF$5455,$A2893,'Duel Log'!AG$2:AG$5455,$B2893)</f>
        <v>1</v>
      </c>
      <c r="D2893" s="7" t="n">
        <f aca="false">COUNTIFS('Duel Log'!AF$2:AF$5455,$A2893,'Duel Log'!AG$2:AG$5455,$B2893,'Duel Log'!AH$2:AH$5455,"Win")</f>
        <v>1</v>
      </c>
      <c r="E2893" s="7" t="n">
        <f aca="false">COUNTIFS('Duel Log'!AF$2:AF$5455,$A2893,'Duel Log'!AG$2:AG$5455,$B2893,'Duel Log'!AH$2:AH$5455,"Loss")</f>
        <v>0</v>
      </c>
      <c r="F2893" s="7" t="n">
        <f aca="false">COUNTIFS('Duel Log'!AF$2:AF$5455,$A2893,'Duel Log'!AG$2:AG$5455,$B2893,'Duel Log'!AH$2:AH$5455,"Draw")</f>
        <v>0</v>
      </c>
      <c r="G2893" s="13" t="n">
        <f aca="false">IFERROR(D2893/C2893,"")</f>
        <v>1</v>
      </c>
    </row>
    <row r="2894" customFormat="false" ht="15" hidden="false" customHeight="true" outlineLevel="0" collapsed="false">
      <c r="A2894" s="7" t="s">
        <v>859</v>
      </c>
      <c r="B2894" s="7" t="s">
        <v>121</v>
      </c>
      <c r="C2894" s="7" t="n">
        <f aca="false">COUNTIFS('Duel Log'!AF$2:AF$5455,$A2894,'Duel Log'!AG$2:AG$5455,$B2894)</f>
        <v>1</v>
      </c>
      <c r="D2894" s="7" t="n">
        <f aca="false">COUNTIFS('Duel Log'!AF$2:AF$5455,$A2894,'Duel Log'!AG$2:AG$5455,$B2894,'Duel Log'!AH$2:AH$5455,"Win")</f>
        <v>1</v>
      </c>
      <c r="E2894" s="7" t="n">
        <f aca="false">COUNTIFS('Duel Log'!AF$2:AF$5455,$A2894,'Duel Log'!AG$2:AG$5455,$B2894,'Duel Log'!AH$2:AH$5455,"Loss")</f>
        <v>0</v>
      </c>
      <c r="F2894" s="7" t="n">
        <f aca="false">COUNTIFS('Duel Log'!AF$2:AF$5455,$A2894,'Duel Log'!AG$2:AG$5455,$B2894,'Duel Log'!AH$2:AH$5455,"Draw")</f>
        <v>0</v>
      </c>
      <c r="G2894" s="13" t="n">
        <f aca="false">IFERROR(D2894/C2894,"")</f>
        <v>1</v>
      </c>
    </row>
    <row r="2895" customFormat="false" ht="15" hidden="false" customHeight="true" outlineLevel="0" collapsed="false">
      <c r="A2895" s="7" t="s">
        <v>745</v>
      </c>
      <c r="B2895" s="7" t="s">
        <v>744</v>
      </c>
      <c r="C2895" s="7" t="n">
        <f aca="false">COUNTIFS('Duel Log'!AF$2:AF$5455,$A2895,'Duel Log'!AG$2:AG$5455,$B2895)</f>
        <v>2</v>
      </c>
      <c r="D2895" s="7" t="n">
        <f aca="false">COUNTIFS('Duel Log'!AF$2:AF$5455,$A2895,'Duel Log'!AG$2:AG$5455,$B2895,'Duel Log'!AH$2:AH$5455,"Win")</f>
        <v>0</v>
      </c>
      <c r="E2895" s="7" t="n">
        <f aca="false">COUNTIFS('Duel Log'!AF$2:AF$5455,$A2895,'Duel Log'!AG$2:AG$5455,$B2895,'Duel Log'!AH$2:AH$5455,"Loss")</f>
        <v>2</v>
      </c>
      <c r="F2895" s="7" t="n">
        <f aca="false">COUNTIFS('Duel Log'!AF$2:AF$5455,$A2895,'Duel Log'!AG$2:AG$5455,$B2895,'Duel Log'!AH$2:AH$5455,"Draw")</f>
        <v>0</v>
      </c>
      <c r="G2895" s="13" t="n">
        <f aca="false">IFERROR(D2895/C2895,"")</f>
        <v>0</v>
      </c>
    </row>
    <row r="2896" customFormat="false" ht="15" hidden="false" customHeight="true" outlineLevel="0" collapsed="false">
      <c r="A2896" s="7" t="s">
        <v>6237</v>
      </c>
      <c r="B2896" s="7" t="s">
        <v>1881</v>
      </c>
      <c r="C2896" s="7" t="n">
        <f aca="false">COUNTIFS('Duel Log'!AF$2:AF$5455,$A2896,'Duel Log'!AG$2:AG$5455,$B2896)</f>
        <v>1</v>
      </c>
      <c r="D2896" s="7" t="n">
        <f aca="false">COUNTIFS('Duel Log'!AF$2:AF$5455,$A2896,'Duel Log'!AG$2:AG$5455,$B2896,'Duel Log'!AH$2:AH$5455,"Win")</f>
        <v>0</v>
      </c>
      <c r="E2896" s="7" t="n">
        <f aca="false">COUNTIFS('Duel Log'!AF$2:AF$5455,$A2896,'Duel Log'!AG$2:AG$5455,$B2896,'Duel Log'!AH$2:AH$5455,"Loss")</f>
        <v>1</v>
      </c>
      <c r="F2896" s="7" t="n">
        <f aca="false">COUNTIFS('Duel Log'!AF$2:AF$5455,$A2896,'Duel Log'!AG$2:AG$5455,$B2896,'Duel Log'!AH$2:AH$5455,"Draw")</f>
        <v>0</v>
      </c>
      <c r="G2896" s="13" t="n">
        <f aca="false">IFERROR(D2896/C2896,"")</f>
        <v>0</v>
      </c>
    </row>
    <row r="2897" customFormat="false" ht="15" hidden="false" customHeight="true" outlineLevel="0" collapsed="false">
      <c r="A2897" s="7" t="s">
        <v>236</v>
      </c>
      <c r="B2897" s="7" t="s">
        <v>235</v>
      </c>
      <c r="C2897" s="7" t="n">
        <f aca="false">COUNTIFS('Duel Log'!AF$2:AF$5455,$A2897,'Duel Log'!AG$2:AG$5455,$B2897)</f>
        <v>2</v>
      </c>
      <c r="D2897" s="7" t="n">
        <f aca="false">COUNTIFS('Duel Log'!AF$2:AF$5455,$A2897,'Duel Log'!AG$2:AG$5455,$B2897,'Duel Log'!AH$2:AH$5455,"Win")</f>
        <v>0</v>
      </c>
      <c r="E2897" s="7" t="n">
        <f aca="false">COUNTIFS('Duel Log'!AF$2:AF$5455,$A2897,'Duel Log'!AG$2:AG$5455,$B2897,'Duel Log'!AH$2:AH$5455,"Loss")</f>
        <v>2</v>
      </c>
      <c r="F2897" s="7" t="n">
        <f aca="false">COUNTIFS('Duel Log'!AF$2:AF$5455,$A2897,'Duel Log'!AG$2:AG$5455,$B2897,'Duel Log'!AH$2:AH$5455,"Draw")</f>
        <v>0</v>
      </c>
      <c r="G2897" s="13" t="n">
        <f aca="false">IFERROR(D2897/C2897,"")</f>
        <v>0</v>
      </c>
    </row>
    <row r="2898" customFormat="false" ht="15" hidden="false" customHeight="true" outlineLevel="0" collapsed="false">
      <c r="A2898" s="7" t="s">
        <v>236</v>
      </c>
      <c r="B2898" s="7" t="s">
        <v>7090</v>
      </c>
      <c r="C2898" s="7" t="n">
        <f aca="false">COUNTIFS('Duel Log'!AF$2:AF$5455,$A2898,'Duel Log'!AG$2:AG$5455,$B2898)</f>
        <v>1</v>
      </c>
      <c r="D2898" s="7" t="n">
        <f aca="false">COUNTIFS('Duel Log'!AF$2:AF$5455,$A2898,'Duel Log'!AG$2:AG$5455,$B2898,'Duel Log'!AH$2:AH$5455,"Win")</f>
        <v>1</v>
      </c>
      <c r="E2898" s="7" t="n">
        <f aca="false">COUNTIFS('Duel Log'!AF$2:AF$5455,$A2898,'Duel Log'!AG$2:AG$5455,$B2898,'Duel Log'!AH$2:AH$5455,"Loss")</f>
        <v>0</v>
      </c>
      <c r="F2898" s="7" t="n">
        <f aca="false">COUNTIFS('Duel Log'!AF$2:AF$5455,$A2898,'Duel Log'!AG$2:AG$5455,$B2898,'Duel Log'!AH$2:AH$5455,"Draw")</f>
        <v>0</v>
      </c>
      <c r="G2898" s="13" t="n">
        <f aca="false">IFERROR(D2898/C2898,"")</f>
        <v>1</v>
      </c>
    </row>
    <row r="2899" customFormat="false" ht="15" hidden="false" customHeight="true" outlineLevel="0" collapsed="false">
      <c r="A2899" s="7" t="s">
        <v>236</v>
      </c>
      <c r="B2899" s="7" t="s">
        <v>635</v>
      </c>
      <c r="C2899" s="7" t="n">
        <f aca="false">COUNTIFS('Duel Log'!AF$2:AF$5455,$A2899,'Duel Log'!AG$2:AG$5455,$B2899)</f>
        <v>1</v>
      </c>
      <c r="D2899" s="7" t="n">
        <f aca="false">COUNTIFS('Duel Log'!AF$2:AF$5455,$A2899,'Duel Log'!AG$2:AG$5455,$B2899,'Duel Log'!AH$2:AH$5455,"Win")</f>
        <v>1</v>
      </c>
      <c r="E2899" s="7" t="n">
        <f aca="false">COUNTIFS('Duel Log'!AF$2:AF$5455,$A2899,'Duel Log'!AG$2:AG$5455,$B2899,'Duel Log'!AH$2:AH$5455,"Loss")</f>
        <v>0</v>
      </c>
      <c r="F2899" s="7" t="n">
        <f aca="false">COUNTIFS('Duel Log'!AF$2:AF$5455,$A2899,'Duel Log'!AG$2:AG$5455,$B2899,'Duel Log'!AH$2:AH$5455,"Draw")</f>
        <v>0</v>
      </c>
      <c r="G2899" s="13" t="n">
        <f aca="false">IFERROR(D2899/C2899,"")</f>
        <v>1</v>
      </c>
    </row>
    <row r="2900" customFormat="false" ht="15" hidden="false" customHeight="true" outlineLevel="0" collapsed="false">
      <c r="A2900" s="7" t="s">
        <v>236</v>
      </c>
      <c r="B2900" s="7" t="s">
        <v>5714</v>
      </c>
      <c r="C2900" s="7" t="n">
        <f aca="false">COUNTIFS('Duel Log'!AF$2:AF$5455,$A2900,'Duel Log'!AG$2:AG$5455,$B2900)</f>
        <v>1</v>
      </c>
      <c r="D2900" s="7" t="n">
        <f aca="false">COUNTIFS('Duel Log'!AF$2:AF$5455,$A2900,'Duel Log'!AG$2:AG$5455,$B2900,'Duel Log'!AH$2:AH$5455,"Win")</f>
        <v>1</v>
      </c>
      <c r="E2900" s="7" t="n">
        <f aca="false">COUNTIFS('Duel Log'!AF$2:AF$5455,$A2900,'Duel Log'!AG$2:AG$5455,$B2900,'Duel Log'!AH$2:AH$5455,"Loss")</f>
        <v>0</v>
      </c>
      <c r="F2900" s="7" t="n">
        <f aca="false">COUNTIFS('Duel Log'!AF$2:AF$5455,$A2900,'Duel Log'!AG$2:AG$5455,$B2900,'Duel Log'!AH$2:AH$5455,"Draw")</f>
        <v>0</v>
      </c>
      <c r="G2900" s="13" t="n">
        <f aca="false">IFERROR(D2900/C2900,"")</f>
        <v>1</v>
      </c>
    </row>
    <row r="2901" customFormat="false" ht="15" hidden="false" customHeight="true" outlineLevel="0" collapsed="false">
      <c r="A2901" s="7" t="s">
        <v>236</v>
      </c>
      <c r="B2901" s="7" t="s">
        <v>3268</v>
      </c>
      <c r="C2901" s="7" t="n">
        <f aca="false">COUNTIFS('Duel Log'!AF$2:AF$5455,$A2901,'Duel Log'!AG$2:AG$5455,$B2901)</f>
        <v>2</v>
      </c>
      <c r="D2901" s="7" t="n">
        <f aca="false">COUNTIFS('Duel Log'!AF$2:AF$5455,$A2901,'Duel Log'!AG$2:AG$5455,$B2901,'Duel Log'!AH$2:AH$5455,"Win")</f>
        <v>2</v>
      </c>
      <c r="E2901" s="7" t="n">
        <f aca="false">COUNTIFS('Duel Log'!AF$2:AF$5455,$A2901,'Duel Log'!AG$2:AG$5455,$B2901,'Duel Log'!AH$2:AH$5455,"Loss")</f>
        <v>0</v>
      </c>
      <c r="F2901" s="7" t="n">
        <f aca="false">COUNTIFS('Duel Log'!AF$2:AF$5455,$A2901,'Duel Log'!AG$2:AG$5455,$B2901,'Duel Log'!AH$2:AH$5455,"Draw")</f>
        <v>0</v>
      </c>
      <c r="G2901" s="13" t="n">
        <f aca="false">IFERROR(D2901/C2901,"")</f>
        <v>1</v>
      </c>
    </row>
    <row r="2902" customFormat="false" ht="15" hidden="false" customHeight="true" outlineLevel="0" collapsed="false">
      <c r="A2902" s="7" t="s">
        <v>415</v>
      </c>
      <c r="B2902" s="7" t="s">
        <v>415</v>
      </c>
      <c r="C2902" s="7" t="n">
        <f aca="false">COUNTIFS('Duel Log'!AF$2:AF$5455,$A2902,'Duel Log'!AG$2:AG$5455,$B2902)</f>
        <v>2</v>
      </c>
      <c r="D2902" s="7" t="n">
        <f aca="false">COUNTIFS('Duel Log'!AF$2:AF$5455,$A2902,'Duel Log'!AG$2:AG$5455,$B2902,'Duel Log'!AH$2:AH$5455,"Win")</f>
        <v>0</v>
      </c>
      <c r="E2902" s="7" t="n">
        <f aca="false">COUNTIFS('Duel Log'!AF$2:AF$5455,$A2902,'Duel Log'!AG$2:AG$5455,$B2902,'Duel Log'!AH$2:AH$5455,"Loss")</f>
        <v>2</v>
      </c>
      <c r="F2902" s="7" t="n">
        <f aca="false">COUNTIFS('Duel Log'!AF$2:AF$5455,$A2902,'Duel Log'!AG$2:AG$5455,$B2902,'Duel Log'!AH$2:AH$5455,"Draw")</f>
        <v>0</v>
      </c>
      <c r="G2902" s="13" t="n">
        <f aca="false">IFERROR(D2902/C2902,"")</f>
        <v>0</v>
      </c>
    </row>
    <row r="2903" customFormat="false" ht="15" hidden="false" customHeight="true" outlineLevel="0" collapsed="false">
      <c r="A2903" s="7" t="s">
        <v>415</v>
      </c>
      <c r="B2903" s="7" t="s">
        <v>5576</v>
      </c>
      <c r="C2903" s="7" t="n">
        <f aca="false">COUNTIFS('Duel Log'!AF$2:AF$5455,$A2903,'Duel Log'!AG$2:AG$5455,$B2903)</f>
        <v>2</v>
      </c>
      <c r="D2903" s="7" t="n">
        <f aca="false">COUNTIFS('Duel Log'!AF$2:AF$5455,$A2903,'Duel Log'!AG$2:AG$5455,$B2903,'Duel Log'!AH$2:AH$5455,"Win")</f>
        <v>0</v>
      </c>
      <c r="E2903" s="7" t="n">
        <f aca="false">COUNTIFS('Duel Log'!AF$2:AF$5455,$A2903,'Duel Log'!AG$2:AG$5455,$B2903,'Duel Log'!AH$2:AH$5455,"Loss")</f>
        <v>2</v>
      </c>
      <c r="F2903" s="7" t="n">
        <f aca="false">COUNTIFS('Duel Log'!AF$2:AF$5455,$A2903,'Duel Log'!AG$2:AG$5455,$B2903,'Duel Log'!AH$2:AH$5455,"Draw")</f>
        <v>0</v>
      </c>
      <c r="G2903" s="13" t="n">
        <f aca="false">IFERROR(D2903/C2903,"")</f>
        <v>0</v>
      </c>
    </row>
    <row r="2904" customFormat="false" ht="15" hidden="false" customHeight="true" outlineLevel="0" collapsed="false">
      <c r="A2904" s="7" t="s">
        <v>415</v>
      </c>
      <c r="B2904" s="7" t="s">
        <v>6282</v>
      </c>
      <c r="C2904" s="7" t="n">
        <f aca="false">COUNTIFS('Duel Log'!AF$2:AF$5455,$A2904,'Duel Log'!AG$2:AG$5455,$B2904)</f>
        <v>1</v>
      </c>
      <c r="D2904" s="7" t="n">
        <f aca="false">COUNTIFS('Duel Log'!AF$2:AF$5455,$A2904,'Duel Log'!AG$2:AG$5455,$B2904,'Duel Log'!AH$2:AH$5455,"Win")</f>
        <v>1</v>
      </c>
      <c r="E2904" s="7" t="n">
        <f aca="false">COUNTIFS('Duel Log'!AF$2:AF$5455,$A2904,'Duel Log'!AG$2:AG$5455,$B2904,'Duel Log'!AH$2:AH$5455,"Loss")</f>
        <v>0</v>
      </c>
      <c r="F2904" s="7" t="n">
        <f aca="false">COUNTIFS('Duel Log'!AF$2:AF$5455,$A2904,'Duel Log'!AG$2:AG$5455,$B2904,'Duel Log'!AH$2:AH$5455,"Draw")</f>
        <v>0</v>
      </c>
      <c r="G2904" s="13" t="n">
        <f aca="false">IFERROR(D2904/C2904,"")</f>
        <v>1</v>
      </c>
    </row>
    <row r="2905" customFormat="false" ht="15" hidden="false" customHeight="true" outlineLevel="0" collapsed="false">
      <c r="A2905" s="7" t="s">
        <v>415</v>
      </c>
      <c r="B2905" s="7" t="s">
        <v>3902</v>
      </c>
      <c r="C2905" s="7" t="n">
        <f aca="false">COUNTIFS('Duel Log'!AF$2:AF$5455,$A2905,'Duel Log'!AG$2:AG$5455,$B2905)</f>
        <v>2</v>
      </c>
      <c r="D2905" s="7" t="n">
        <f aca="false">COUNTIFS('Duel Log'!AF$2:AF$5455,$A2905,'Duel Log'!AG$2:AG$5455,$B2905,'Duel Log'!AH$2:AH$5455,"Win")</f>
        <v>2</v>
      </c>
      <c r="E2905" s="7" t="n">
        <f aca="false">COUNTIFS('Duel Log'!AF$2:AF$5455,$A2905,'Duel Log'!AG$2:AG$5455,$B2905,'Duel Log'!AH$2:AH$5455,"Loss")</f>
        <v>0</v>
      </c>
      <c r="F2905" s="7" t="n">
        <f aca="false">COUNTIFS('Duel Log'!AF$2:AF$5455,$A2905,'Duel Log'!AG$2:AG$5455,$B2905,'Duel Log'!AH$2:AH$5455,"Draw")</f>
        <v>0</v>
      </c>
      <c r="G2905" s="13" t="n">
        <f aca="false">IFERROR(D2905/C2905,"")</f>
        <v>1</v>
      </c>
    </row>
    <row r="2906" customFormat="false" ht="15" hidden="false" customHeight="true" outlineLevel="0" collapsed="false">
      <c r="A2906" s="7" t="s">
        <v>415</v>
      </c>
      <c r="B2906" s="7" t="s">
        <v>206</v>
      </c>
      <c r="C2906" s="7" t="n">
        <f aca="false">COUNTIFS('Duel Log'!AF$2:AF$5455,$A2906,'Duel Log'!AG$2:AG$5455,$B2906)</f>
        <v>1</v>
      </c>
      <c r="D2906" s="7" t="n">
        <f aca="false">COUNTIFS('Duel Log'!AF$2:AF$5455,$A2906,'Duel Log'!AG$2:AG$5455,$B2906,'Duel Log'!AH$2:AH$5455,"Win")</f>
        <v>1</v>
      </c>
      <c r="E2906" s="7" t="n">
        <f aca="false">COUNTIFS('Duel Log'!AF$2:AF$5455,$A2906,'Duel Log'!AG$2:AG$5455,$B2906,'Duel Log'!AH$2:AH$5455,"Loss")</f>
        <v>0</v>
      </c>
      <c r="F2906" s="7" t="n">
        <f aca="false">COUNTIFS('Duel Log'!AF$2:AF$5455,$A2906,'Duel Log'!AG$2:AG$5455,$B2906,'Duel Log'!AH$2:AH$5455,"Draw")</f>
        <v>0</v>
      </c>
      <c r="G2906" s="13" t="n">
        <f aca="false">IFERROR(D2906/C2906,"")</f>
        <v>1</v>
      </c>
    </row>
    <row r="2907" customFormat="false" ht="15" hidden="false" customHeight="true" outlineLevel="0" collapsed="false">
      <c r="A2907" s="7" t="s">
        <v>415</v>
      </c>
      <c r="B2907" s="7" t="s">
        <v>368</v>
      </c>
      <c r="C2907" s="7" t="n">
        <f aca="false">COUNTIFS('Duel Log'!AF$2:AF$5455,$A2907,'Duel Log'!AG$2:AG$5455,$B2907)</f>
        <v>4</v>
      </c>
      <c r="D2907" s="7" t="n">
        <f aca="false">COUNTIFS('Duel Log'!AF$2:AF$5455,$A2907,'Duel Log'!AG$2:AG$5455,$B2907,'Duel Log'!AH$2:AH$5455,"Win")</f>
        <v>0</v>
      </c>
      <c r="E2907" s="7" t="n">
        <f aca="false">COUNTIFS('Duel Log'!AF$2:AF$5455,$A2907,'Duel Log'!AG$2:AG$5455,$B2907,'Duel Log'!AH$2:AH$5455,"Loss")</f>
        <v>4</v>
      </c>
      <c r="F2907" s="7" t="n">
        <f aca="false">COUNTIFS('Duel Log'!AF$2:AF$5455,$A2907,'Duel Log'!AG$2:AG$5455,$B2907,'Duel Log'!AH$2:AH$5455,"Draw")</f>
        <v>0</v>
      </c>
      <c r="G2907" s="13" t="n">
        <f aca="false">IFERROR(D2907/C2907,"")</f>
        <v>0</v>
      </c>
    </row>
    <row r="2908" customFormat="false" ht="15" hidden="false" customHeight="true" outlineLevel="0" collapsed="false">
      <c r="A2908" s="7" t="s">
        <v>415</v>
      </c>
      <c r="B2908" s="7" t="s">
        <v>243</v>
      </c>
      <c r="C2908" s="7" t="n">
        <f aca="false">COUNTIFS('Duel Log'!AF$2:AF$5455,$A2908,'Duel Log'!AG$2:AG$5455,$B2908)</f>
        <v>2</v>
      </c>
      <c r="D2908" s="7" t="n">
        <f aca="false">COUNTIFS('Duel Log'!AF$2:AF$5455,$A2908,'Duel Log'!AG$2:AG$5455,$B2908,'Duel Log'!AH$2:AH$5455,"Win")</f>
        <v>2</v>
      </c>
      <c r="E2908" s="7" t="n">
        <f aca="false">COUNTIFS('Duel Log'!AF$2:AF$5455,$A2908,'Duel Log'!AG$2:AG$5455,$B2908,'Duel Log'!AH$2:AH$5455,"Loss")</f>
        <v>0</v>
      </c>
      <c r="F2908" s="7" t="n">
        <f aca="false">COUNTIFS('Duel Log'!AF$2:AF$5455,$A2908,'Duel Log'!AG$2:AG$5455,$B2908,'Duel Log'!AH$2:AH$5455,"Draw")</f>
        <v>0</v>
      </c>
      <c r="G2908" s="13" t="n">
        <f aca="false">IFERROR(D2908/C2908,"")</f>
        <v>1</v>
      </c>
    </row>
    <row r="2909" customFormat="false" ht="15" hidden="false" customHeight="true" outlineLevel="0" collapsed="false">
      <c r="A2909" s="7" t="s">
        <v>415</v>
      </c>
      <c r="B2909" s="7" t="s">
        <v>3715</v>
      </c>
      <c r="C2909" s="7" t="n">
        <f aca="false">COUNTIFS('Duel Log'!AF$2:AF$5455,$A2909,'Duel Log'!AG$2:AG$5455,$B2909)</f>
        <v>1</v>
      </c>
      <c r="D2909" s="7" t="n">
        <f aca="false">COUNTIFS('Duel Log'!AF$2:AF$5455,$A2909,'Duel Log'!AG$2:AG$5455,$B2909,'Duel Log'!AH$2:AH$5455,"Win")</f>
        <v>0</v>
      </c>
      <c r="E2909" s="7" t="n">
        <f aca="false">COUNTIFS('Duel Log'!AF$2:AF$5455,$A2909,'Duel Log'!AG$2:AG$5455,$B2909,'Duel Log'!AH$2:AH$5455,"Loss")</f>
        <v>1</v>
      </c>
      <c r="F2909" s="7" t="n">
        <f aca="false">COUNTIFS('Duel Log'!AF$2:AF$5455,$A2909,'Duel Log'!AG$2:AG$5455,$B2909,'Duel Log'!AH$2:AH$5455,"Draw")</f>
        <v>0</v>
      </c>
      <c r="G2909" s="13" t="n">
        <f aca="false">IFERROR(D2909/C2909,"")</f>
        <v>0</v>
      </c>
    </row>
    <row r="2910" customFormat="false" ht="15" hidden="false" customHeight="true" outlineLevel="0" collapsed="false">
      <c r="A2910" s="7" t="s">
        <v>415</v>
      </c>
      <c r="B2910" s="7" t="s">
        <v>635</v>
      </c>
      <c r="C2910" s="7" t="n">
        <f aca="false">COUNTIFS('Duel Log'!AF$2:AF$5455,$A2910,'Duel Log'!AG$2:AG$5455,$B2910)</f>
        <v>2</v>
      </c>
      <c r="D2910" s="7" t="n">
        <f aca="false">COUNTIFS('Duel Log'!AF$2:AF$5455,$A2910,'Duel Log'!AG$2:AG$5455,$B2910,'Duel Log'!AH$2:AH$5455,"Win")</f>
        <v>2</v>
      </c>
      <c r="E2910" s="7" t="n">
        <f aca="false">COUNTIFS('Duel Log'!AF$2:AF$5455,$A2910,'Duel Log'!AG$2:AG$5455,$B2910,'Duel Log'!AH$2:AH$5455,"Loss")</f>
        <v>0</v>
      </c>
      <c r="F2910" s="7" t="n">
        <f aca="false">COUNTIFS('Duel Log'!AF$2:AF$5455,$A2910,'Duel Log'!AG$2:AG$5455,$B2910,'Duel Log'!AH$2:AH$5455,"Draw")</f>
        <v>0</v>
      </c>
      <c r="G2910" s="13" t="n">
        <f aca="false">IFERROR(D2910/C2910,"")</f>
        <v>1</v>
      </c>
    </row>
    <row r="2911" customFormat="false" ht="15" hidden="false" customHeight="true" outlineLevel="0" collapsed="false">
      <c r="A2911" s="7" t="s">
        <v>415</v>
      </c>
      <c r="B2911" s="7" t="s">
        <v>8754</v>
      </c>
      <c r="C2911" s="7" t="n">
        <f aca="false">COUNTIFS('Duel Log'!AF$2:AF$5455,$A2911,'Duel Log'!AG$2:AG$5455,$B2911)</f>
        <v>1</v>
      </c>
      <c r="D2911" s="7" t="n">
        <f aca="false">COUNTIFS('Duel Log'!AF$2:AF$5455,$A2911,'Duel Log'!AG$2:AG$5455,$B2911,'Duel Log'!AH$2:AH$5455,"Win")</f>
        <v>1</v>
      </c>
      <c r="E2911" s="7" t="n">
        <f aca="false">COUNTIFS('Duel Log'!AF$2:AF$5455,$A2911,'Duel Log'!AG$2:AG$5455,$B2911,'Duel Log'!AH$2:AH$5455,"Loss")</f>
        <v>0</v>
      </c>
      <c r="F2911" s="7" t="n">
        <f aca="false">COUNTIFS('Duel Log'!AF$2:AF$5455,$A2911,'Duel Log'!AG$2:AG$5455,$B2911,'Duel Log'!AH$2:AH$5455,"Draw")</f>
        <v>0</v>
      </c>
      <c r="G2911" s="13" t="n">
        <f aca="false">IFERROR(D2911/C2911,"")</f>
        <v>1</v>
      </c>
    </row>
    <row r="2912" customFormat="false" ht="15" hidden="false" customHeight="true" outlineLevel="0" collapsed="false">
      <c r="A2912" s="7" t="s">
        <v>415</v>
      </c>
      <c r="B2912" s="7" t="s">
        <v>1820</v>
      </c>
      <c r="C2912" s="7" t="n">
        <f aca="false">COUNTIFS('Duel Log'!AF$2:AF$5455,$A2912,'Duel Log'!AG$2:AG$5455,$B2912)</f>
        <v>2</v>
      </c>
      <c r="D2912" s="7" t="n">
        <f aca="false">COUNTIFS('Duel Log'!AF$2:AF$5455,$A2912,'Duel Log'!AG$2:AG$5455,$B2912,'Duel Log'!AH$2:AH$5455,"Win")</f>
        <v>2</v>
      </c>
      <c r="E2912" s="7" t="n">
        <f aca="false">COUNTIFS('Duel Log'!AF$2:AF$5455,$A2912,'Duel Log'!AG$2:AG$5455,$B2912,'Duel Log'!AH$2:AH$5455,"Loss")</f>
        <v>0</v>
      </c>
      <c r="F2912" s="7" t="n">
        <f aca="false">COUNTIFS('Duel Log'!AF$2:AF$5455,$A2912,'Duel Log'!AG$2:AG$5455,$B2912,'Duel Log'!AH$2:AH$5455,"Draw")</f>
        <v>0</v>
      </c>
      <c r="G2912" s="13" t="n">
        <f aca="false">IFERROR(D2912/C2912,"")</f>
        <v>1</v>
      </c>
    </row>
    <row r="2913" customFormat="false" ht="15" hidden="false" customHeight="true" outlineLevel="0" collapsed="false">
      <c r="A2913" s="7" t="s">
        <v>415</v>
      </c>
      <c r="B2913" s="7" t="s">
        <v>1335</v>
      </c>
      <c r="C2913" s="7" t="n">
        <f aca="false">COUNTIFS('Duel Log'!AF$2:AF$5455,$A2913,'Duel Log'!AG$2:AG$5455,$B2913)</f>
        <v>1</v>
      </c>
      <c r="D2913" s="7" t="n">
        <f aca="false">COUNTIFS('Duel Log'!AF$2:AF$5455,$A2913,'Duel Log'!AG$2:AG$5455,$B2913,'Duel Log'!AH$2:AH$5455,"Win")</f>
        <v>1</v>
      </c>
      <c r="E2913" s="7" t="n">
        <f aca="false">COUNTIFS('Duel Log'!AF$2:AF$5455,$A2913,'Duel Log'!AG$2:AG$5455,$B2913,'Duel Log'!AH$2:AH$5455,"Loss")</f>
        <v>0</v>
      </c>
      <c r="F2913" s="7" t="n">
        <f aca="false">COUNTIFS('Duel Log'!AF$2:AF$5455,$A2913,'Duel Log'!AG$2:AG$5455,$B2913,'Duel Log'!AH$2:AH$5455,"Draw")</f>
        <v>0</v>
      </c>
      <c r="G2913" s="13" t="n">
        <f aca="false">IFERROR(D2913/C2913,"")</f>
        <v>1</v>
      </c>
    </row>
    <row r="2914" customFormat="false" ht="15" hidden="false" customHeight="true" outlineLevel="0" collapsed="false">
      <c r="A2914" s="7" t="s">
        <v>415</v>
      </c>
      <c r="B2914" s="7" t="s">
        <v>701</v>
      </c>
      <c r="C2914" s="7" t="n">
        <f aca="false">COUNTIFS('Duel Log'!AF$2:AF$5455,$A2914,'Duel Log'!AG$2:AG$5455,$B2914)</f>
        <v>2</v>
      </c>
      <c r="D2914" s="7" t="n">
        <f aca="false">COUNTIFS('Duel Log'!AF$2:AF$5455,$A2914,'Duel Log'!AG$2:AG$5455,$B2914,'Duel Log'!AH$2:AH$5455,"Win")</f>
        <v>1</v>
      </c>
      <c r="E2914" s="7" t="n">
        <f aca="false">COUNTIFS('Duel Log'!AF$2:AF$5455,$A2914,'Duel Log'!AG$2:AG$5455,$B2914,'Duel Log'!AH$2:AH$5455,"Loss")</f>
        <v>1</v>
      </c>
      <c r="F2914" s="7" t="n">
        <f aca="false">COUNTIFS('Duel Log'!AF$2:AF$5455,$A2914,'Duel Log'!AG$2:AG$5455,$B2914,'Duel Log'!AH$2:AH$5455,"Draw")</f>
        <v>0</v>
      </c>
      <c r="G2914" s="13" t="n">
        <f aca="false">IFERROR(D2914/C2914,"")</f>
        <v>0.5</v>
      </c>
    </row>
    <row r="2915" customFormat="false" ht="15" hidden="false" customHeight="true" outlineLevel="0" collapsed="false">
      <c r="A2915" s="7" t="s">
        <v>8085</v>
      </c>
      <c r="B2915" s="7" t="s">
        <v>1000</v>
      </c>
      <c r="C2915" s="7" t="n">
        <f aca="false">COUNTIFS('Duel Log'!AF$2:AF$5455,$A2915,'Duel Log'!AG$2:AG$5455,$B2915)</f>
        <v>2</v>
      </c>
      <c r="D2915" s="7" t="n">
        <f aca="false">COUNTIFS('Duel Log'!AF$2:AF$5455,$A2915,'Duel Log'!AG$2:AG$5455,$B2915,'Duel Log'!AH$2:AH$5455,"Win")</f>
        <v>0</v>
      </c>
      <c r="E2915" s="7" t="n">
        <f aca="false">COUNTIFS('Duel Log'!AF$2:AF$5455,$A2915,'Duel Log'!AG$2:AG$5455,$B2915,'Duel Log'!AH$2:AH$5455,"Loss")</f>
        <v>2</v>
      </c>
      <c r="F2915" s="7" t="n">
        <f aca="false">COUNTIFS('Duel Log'!AF$2:AF$5455,$A2915,'Duel Log'!AG$2:AG$5455,$B2915,'Duel Log'!AH$2:AH$5455,"Draw")</f>
        <v>0</v>
      </c>
      <c r="G2915" s="13" t="n">
        <f aca="false">IFERROR(D2915/C2915,"")</f>
        <v>0</v>
      </c>
    </row>
    <row r="2916" customFormat="false" ht="15" hidden="false" customHeight="true" outlineLevel="0" collapsed="false">
      <c r="A2916" s="7" t="s">
        <v>5980</v>
      </c>
      <c r="B2916" s="7" t="s">
        <v>5979</v>
      </c>
      <c r="C2916" s="7" t="n">
        <f aca="false">COUNTIFS('Duel Log'!AF$2:AF$5455,$A2916,'Duel Log'!AG$2:AG$5455,$B2916)</f>
        <v>2</v>
      </c>
      <c r="D2916" s="7" t="n">
        <f aca="false">COUNTIFS('Duel Log'!AF$2:AF$5455,$A2916,'Duel Log'!AG$2:AG$5455,$B2916,'Duel Log'!AH$2:AH$5455,"Win")</f>
        <v>0</v>
      </c>
      <c r="E2916" s="7" t="n">
        <f aca="false">COUNTIFS('Duel Log'!AF$2:AF$5455,$A2916,'Duel Log'!AG$2:AG$5455,$B2916,'Duel Log'!AH$2:AH$5455,"Loss")</f>
        <v>2</v>
      </c>
      <c r="F2916" s="7" t="n">
        <f aca="false">COUNTIFS('Duel Log'!AF$2:AF$5455,$A2916,'Duel Log'!AG$2:AG$5455,$B2916,'Duel Log'!AH$2:AH$5455,"Draw")</f>
        <v>0</v>
      </c>
      <c r="G2916" s="13" t="n">
        <f aca="false">IFERROR(D2916/C2916,"")</f>
        <v>0</v>
      </c>
    </row>
    <row r="2917" customFormat="false" ht="15" hidden="false" customHeight="true" outlineLevel="0" collapsed="false">
      <c r="A2917" s="7" t="s">
        <v>8874</v>
      </c>
      <c r="B2917" s="7" t="s">
        <v>243</v>
      </c>
      <c r="C2917" s="7" t="n">
        <f aca="false">COUNTIFS('Duel Log'!AF$2:AF$5455,$A2917,'Duel Log'!AG$2:AG$5455,$B2917)</f>
        <v>1</v>
      </c>
      <c r="D2917" s="7" t="n">
        <f aca="false">COUNTIFS('Duel Log'!AF$2:AF$5455,$A2917,'Duel Log'!AG$2:AG$5455,$B2917,'Duel Log'!AH$2:AH$5455,"Win")</f>
        <v>0</v>
      </c>
      <c r="E2917" s="7" t="n">
        <f aca="false">COUNTIFS('Duel Log'!AF$2:AF$5455,$A2917,'Duel Log'!AG$2:AG$5455,$B2917,'Duel Log'!AH$2:AH$5455,"Loss")</f>
        <v>1</v>
      </c>
      <c r="F2917" s="7" t="n">
        <f aca="false">COUNTIFS('Duel Log'!AF$2:AF$5455,$A2917,'Duel Log'!AG$2:AG$5455,$B2917,'Duel Log'!AH$2:AH$5455,"Draw")</f>
        <v>0</v>
      </c>
      <c r="G2917" s="13" t="n">
        <f aca="false">IFERROR(D2917/C2917,"")</f>
        <v>0</v>
      </c>
    </row>
    <row r="2918" customFormat="false" ht="15" hidden="false" customHeight="true" outlineLevel="0" collapsed="false">
      <c r="A2918" s="7" t="s">
        <v>1028</v>
      </c>
      <c r="B2918" s="7" t="s">
        <v>6522</v>
      </c>
      <c r="C2918" s="7" t="n">
        <f aca="false">COUNTIFS('Duel Log'!AF$2:AF$5455,$A2918,'Duel Log'!AG$2:AG$5455,$B2918)</f>
        <v>2</v>
      </c>
      <c r="D2918" s="7" t="n">
        <f aca="false">COUNTIFS('Duel Log'!AF$2:AF$5455,$A2918,'Duel Log'!AG$2:AG$5455,$B2918,'Duel Log'!AH$2:AH$5455,"Win")</f>
        <v>0</v>
      </c>
      <c r="E2918" s="7" t="n">
        <f aca="false">COUNTIFS('Duel Log'!AF$2:AF$5455,$A2918,'Duel Log'!AG$2:AG$5455,$B2918,'Duel Log'!AH$2:AH$5455,"Loss")</f>
        <v>2</v>
      </c>
      <c r="F2918" s="7" t="n">
        <f aca="false">COUNTIFS('Duel Log'!AF$2:AF$5455,$A2918,'Duel Log'!AG$2:AG$5455,$B2918,'Duel Log'!AH$2:AH$5455,"Draw")</f>
        <v>0</v>
      </c>
      <c r="G2918" s="13" t="n">
        <f aca="false">IFERROR(D2918/C2918,"")</f>
        <v>0</v>
      </c>
    </row>
    <row r="2919" customFormat="false" ht="15" hidden="false" customHeight="true" outlineLevel="0" collapsed="false">
      <c r="A2919" s="7" t="s">
        <v>706</v>
      </c>
      <c r="B2919" s="7" t="s">
        <v>707</v>
      </c>
      <c r="C2919" s="7" t="n">
        <f aca="false">COUNTIFS('Duel Log'!AF$2:AF$5455,$A2919,'Duel Log'!AG$2:AG$5455,$B2919)</f>
        <v>2</v>
      </c>
      <c r="D2919" s="7" t="n">
        <f aca="false">COUNTIFS('Duel Log'!AF$2:AF$5455,$A2919,'Duel Log'!AG$2:AG$5455,$B2919,'Duel Log'!AH$2:AH$5455,"Win")</f>
        <v>2</v>
      </c>
      <c r="E2919" s="7" t="n">
        <f aca="false">COUNTIFS('Duel Log'!AF$2:AF$5455,$A2919,'Duel Log'!AG$2:AG$5455,$B2919,'Duel Log'!AH$2:AH$5455,"Loss")</f>
        <v>0</v>
      </c>
      <c r="F2919" s="7" t="n">
        <f aca="false">COUNTIFS('Duel Log'!AF$2:AF$5455,$A2919,'Duel Log'!AG$2:AG$5455,$B2919,'Duel Log'!AH$2:AH$5455,"Draw")</f>
        <v>0</v>
      </c>
      <c r="G2919" s="13" t="n">
        <f aca="false">IFERROR(D2919/C2919,"")</f>
        <v>1</v>
      </c>
    </row>
    <row r="2920" customFormat="false" ht="15" hidden="false" customHeight="true" outlineLevel="0" collapsed="false">
      <c r="A2920" s="7" t="s">
        <v>5375</v>
      </c>
      <c r="B2920" s="7" t="s">
        <v>1000</v>
      </c>
      <c r="C2920" s="7" t="n">
        <f aca="false">COUNTIFS('Duel Log'!AF$2:AF$5455,$A2920,'Duel Log'!AG$2:AG$5455,$B2920)</f>
        <v>1</v>
      </c>
      <c r="D2920" s="7" t="n">
        <f aca="false">COUNTIFS('Duel Log'!AF$2:AF$5455,$A2920,'Duel Log'!AG$2:AG$5455,$B2920,'Duel Log'!AH$2:AH$5455,"Win")</f>
        <v>1</v>
      </c>
      <c r="E2920" s="7" t="n">
        <f aca="false">COUNTIFS('Duel Log'!AF$2:AF$5455,$A2920,'Duel Log'!AG$2:AG$5455,$B2920,'Duel Log'!AH$2:AH$5455,"Loss")</f>
        <v>0</v>
      </c>
      <c r="F2920" s="7" t="n">
        <f aca="false">COUNTIFS('Duel Log'!AF$2:AF$5455,$A2920,'Duel Log'!AG$2:AG$5455,$B2920,'Duel Log'!AH$2:AH$5455,"Draw")</f>
        <v>0</v>
      </c>
      <c r="G2920" s="13" t="n">
        <f aca="false">IFERROR(D2920/C2920,"")</f>
        <v>1</v>
      </c>
    </row>
    <row r="2921" customFormat="false" ht="15" hidden="false" customHeight="true" outlineLevel="0" collapsed="false">
      <c r="A2921" s="7" t="s">
        <v>8389</v>
      </c>
      <c r="B2921" s="7" t="s">
        <v>8390</v>
      </c>
      <c r="C2921" s="7" t="n">
        <f aca="false">COUNTIFS('Duel Log'!AF$2:AF$5455,$A2921,'Duel Log'!AG$2:AG$5455,$B2921)</f>
        <v>1</v>
      </c>
      <c r="D2921" s="7" t="n">
        <f aca="false">COUNTIFS('Duel Log'!AF$2:AF$5455,$A2921,'Duel Log'!AG$2:AG$5455,$B2921,'Duel Log'!AH$2:AH$5455,"Win")</f>
        <v>1</v>
      </c>
      <c r="E2921" s="7" t="n">
        <f aca="false">COUNTIFS('Duel Log'!AF$2:AF$5455,$A2921,'Duel Log'!AG$2:AG$5455,$B2921,'Duel Log'!AH$2:AH$5455,"Loss")</f>
        <v>0</v>
      </c>
      <c r="F2921" s="7" t="n">
        <f aca="false">COUNTIFS('Duel Log'!AF$2:AF$5455,$A2921,'Duel Log'!AG$2:AG$5455,$B2921,'Duel Log'!AH$2:AH$5455,"Draw")</f>
        <v>0</v>
      </c>
      <c r="G2921" s="13" t="n">
        <f aca="false">IFERROR(D2921/C2921,"")</f>
        <v>1</v>
      </c>
    </row>
    <row r="2922" customFormat="false" ht="15" hidden="false" customHeight="true" outlineLevel="0" collapsed="false">
      <c r="A2922" s="7" t="s">
        <v>2356</v>
      </c>
      <c r="B2922" s="7" t="s">
        <v>321</v>
      </c>
      <c r="C2922" s="7" t="n">
        <f aca="false">COUNTIFS('Duel Log'!AF$2:AF$5455,$A2922,'Duel Log'!AG$2:AG$5455,$B2922)</f>
        <v>2</v>
      </c>
      <c r="D2922" s="7" t="n">
        <f aca="false">COUNTIFS('Duel Log'!AF$2:AF$5455,$A2922,'Duel Log'!AG$2:AG$5455,$B2922,'Duel Log'!AH$2:AH$5455,"Win")</f>
        <v>0</v>
      </c>
      <c r="E2922" s="7" t="n">
        <f aca="false">COUNTIFS('Duel Log'!AF$2:AF$5455,$A2922,'Duel Log'!AG$2:AG$5455,$B2922,'Duel Log'!AH$2:AH$5455,"Loss")</f>
        <v>2</v>
      </c>
      <c r="F2922" s="7" t="n">
        <f aca="false">COUNTIFS('Duel Log'!AF$2:AF$5455,$A2922,'Duel Log'!AG$2:AG$5455,$B2922,'Duel Log'!AH$2:AH$5455,"Draw")</f>
        <v>0</v>
      </c>
      <c r="G2922" s="13" t="n">
        <f aca="false">IFERROR(D2922/C2922,"")</f>
        <v>0</v>
      </c>
    </row>
    <row r="2923" customFormat="false" ht="15" hidden="false" customHeight="true" outlineLevel="0" collapsed="false">
      <c r="A2923" s="7" t="s">
        <v>6806</v>
      </c>
      <c r="B2923" s="7" t="s">
        <v>701</v>
      </c>
      <c r="C2923" s="7" t="n">
        <f aca="false">COUNTIFS('Duel Log'!AF$2:AF$5455,$A2923,'Duel Log'!AG$2:AG$5455,$B2923)</f>
        <v>2</v>
      </c>
      <c r="D2923" s="7" t="n">
        <f aca="false">COUNTIFS('Duel Log'!AF$2:AF$5455,$A2923,'Duel Log'!AG$2:AG$5455,$B2923,'Duel Log'!AH$2:AH$5455,"Win")</f>
        <v>0</v>
      </c>
      <c r="E2923" s="7" t="n">
        <f aca="false">COUNTIFS('Duel Log'!AF$2:AF$5455,$A2923,'Duel Log'!AG$2:AG$5455,$B2923,'Duel Log'!AH$2:AH$5455,"Loss")</f>
        <v>2</v>
      </c>
      <c r="F2923" s="7" t="n">
        <f aca="false">COUNTIFS('Duel Log'!AF$2:AF$5455,$A2923,'Duel Log'!AG$2:AG$5455,$B2923,'Duel Log'!AH$2:AH$5455,"Draw")</f>
        <v>0</v>
      </c>
      <c r="G2923" s="13" t="n">
        <f aca="false">IFERROR(D2923/C2923,"")</f>
        <v>0</v>
      </c>
    </row>
    <row r="2924" customFormat="false" ht="15" hidden="false" customHeight="true" outlineLevel="0" collapsed="false">
      <c r="A2924" s="7" t="s">
        <v>221</v>
      </c>
      <c r="B2924" s="7" t="s">
        <v>220</v>
      </c>
      <c r="C2924" s="7" t="n">
        <f aca="false">COUNTIFS('Duel Log'!AF$2:AF$5455,$A2924,'Duel Log'!AG$2:AG$5455,$B2924)</f>
        <v>2</v>
      </c>
      <c r="D2924" s="7" t="n">
        <f aca="false">COUNTIFS('Duel Log'!AF$2:AF$5455,$A2924,'Duel Log'!AG$2:AG$5455,$B2924,'Duel Log'!AH$2:AH$5455,"Win")</f>
        <v>2</v>
      </c>
      <c r="E2924" s="7" t="n">
        <f aca="false">COUNTIFS('Duel Log'!AF$2:AF$5455,$A2924,'Duel Log'!AG$2:AG$5455,$B2924,'Duel Log'!AH$2:AH$5455,"Loss")</f>
        <v>0</v>
      </c>
      <c r="F2924" s="7" t="n">
        <f aca="false">COUNTIFS('Duel Log'!AF$2:AF$5455,$A2924,'Duel Log'!AG$2:AG$5455,$B2924,'Duel Log'!AH$2:AH$5455,"Draw")</f>
        <v>0</v>
      </c>
      <c r="G2924" s="13" t="n">
        <f aca="false">IFERROR(D2924/C2924,"")</f>
        <v>1</v>
      </c>
    </row>
    <row r="2925" customFormat="false" ht="15" hidden="false" customHeight="true" outlineLevel="0" collapsed="false">
      <c r="A2925" s="7" t="s">
        <v>556</v>
      </c>
      <c r="B2925" s="7" t="s">
        <v>1151</v>
      </c>
      <c r="C2925" s="7" t="n">
        <f aca="false">COUNTIFS('Duel Log'!AF$2:AF$5455,$A2925,'Duel Log'!AG$2:AG$5455,$B2925)</f>
        <v>2</v>
      </c>
      <c r="D2925" s="7" t="n">
        <f aca="false">COUNTIFS('Duel Log'!AF$2:AF$5455,$A2925,'Duel Log'!AG$2:AG$5455,$B2925,'Duel Log'!AH$2:AH$5455,"Win")</f>
        <v>0</v>
      </c>
      <c r="E2925" s="7" t="n">
        <f aca="false">COUNTIFS('Duel Log'!AF$2:AF$5455,$A2925,'Duel Log'!AG$2:AG$5455,$B2925,'Duel Log'!AH$2:AH$5455,"Loss")</f>
        <v>2</v>
      </c>
      <c r="F2925" s="7" t="n">
        <f aca="false">COUNTIFS('Duel Log'!AF$2:AF$5455,$A2925,'Duel Log'!AG$2:AG$5455,$B2925,'Duel Log'!AH$2:AH$5455,"Draw")</f>
        <v>0</v>
      </c>
      <c r="G2925" s="13" t="n">
        <f aca="false">IFERROR(D2925/C2925,"")</f>
        <v>0</v>
      </c>
    </row>
    <row r="2926" customFormat="false" ht="15" hidden="false" customHeight="true" outlineLevel="0" collapsed="false">
      <c r="A2926" s="7" t="s">
        <v>3034</v>
      </c>
      <c r="B2926" s="7" t="s">
        <v>3035</v>
      </c>
      <c r="C2926" s="7" t="n">
        <f aca="false">COUNTIFS('Duel Log'!AF$2:AF$5455,$A2926,'Duel Log'!AG$2:AG$5455,$B2926)</f>
        <v>1</v>
      </c>
      <c r="D2926" s="7" t="n">
        <f aca="false">COUNTIFS('Duel Log'!AF$2:AF$5455,$A2926,'Duel Log'!AG$2:AG$5455,$B2926,'Duel Log'!AH$2:AH$5455,"Win")</f>
        <v>0</v>
      </c>
      <c r="E2926" s="7" t="n">
        <f aca="false">COUNTIFS('Duel Log'!AF$2:AF$5455,$A2926,'Duel Log'!AG$2:AG$5455,$B2926,'Duel Log'!AH$2:AH$5455,"Loss")</f>
        <v>1</v>
      </c>
      <c r="F2926" s="7" t="n">
        <f aca="false">COUNTIFS('Duel Log'!AF$2:AF$5455,$A2926,'Duel Log'!AG$2:AG$5455,$B2926,'Duel Log'!AH$2:AH$5455,"Draw")</f>
        <v>0</v>
      </c>
      <c r="G2926" s="13" t="n">
        <f aca="false">IFERROR(D2926/C2926,"")</f>
        <v>0</v>
      </c>
    </row>
    <row r="2927" customFormat="false" ht="15" hidden="false" customHeight="true" outlineLevel="0" collapsed="false">
      <c r="A2927" s="7" t="s">
        <v>5810</v>
      </c>
      <c r="B2927" s="7" t="s">
        <v>5811</v>
      </c>
      <c r="C2927" s="7" t="n">
        <f aca="false">COUNTIFS('Duel Log'!AF$2:AF$5455,$A2927,'Duel Log'!AG$2:AG$5455,$B2927)</f>
        <v>1</v>
      </c>
      <c r="D2927" s="7" t="n">
        <f aca="false">COUNTIFS('Duel Log'!AF$2:AF$5455,$A2927,'Duel Log'!AG$2:AG$5455,$B2927,'Duel Log'!AH$2:AH$5455,"Win")</f>
        <v>1</v>
      </c>
      <c r="E2927" s="7" t="n">
        <f aca="false">COUNTIFS('Duel Log'!AF$2:AF$5455,$A2927,'Duel Log'!AG$2:AG$5455,$B2927,'Duel Log'!AH$2:AH$5455,"Loss")</f>
        <v>0</v>
      </c>
      <c r="F2927" s="7" t="n">
        <f aca="false">COUNTIFS('Duel Log'!AF$2:AF$5455,$A2927,'Duel Log'!AG$2:AG$5455,$B2927,'Duel Log'!AH$2:AH$5455,"Draw")</f>
        <v>0</v>
      </c>
      <c r="G2927" s="13" t="n">
        <f aca="false">IFERROR(D2927/C2927,"")</f>
        <v>1</v>
      </c>
    </row>
    <row r="2928" customFormat="false" ht="15" hidden="false" customHeight="true" outlineLevel="0" collapsed="false">
      <c r="A2928" s="7" t="s">
        <v>5323</v>
      </c>
      <c r="B2928" s="7" t="s">
        <v>787</v>
      </c>
      <c r="C2928" s="7" t="n">
        <f aca="false">COUNTIFS('Duel Log'!AF$2:AF$5455,$A2928,'Duel Log'!AG$2:AG$5455,$B2928)</f>
        <v>1</v>
      </c>
      <c r="D2928" s="7" t="n">
        <f aca="false">COUNTIFS('Duel Log'!AF$2:AF$5455,$A2928,'Duel Log'!AG$2:AG$5455,$B2928,'Duel Log'!AH$2:AH$5455,"Win")</f>
        <v>0</v>
      </c>
      <c r="E2928" s="7" t="n">
        <f aca="false">COUNTIFS('Duel Log'!AF$2:AF$5455,$A2928,'Duel Log'!AG$2:AG$5455,$B2928,'Duel Log'!AH$2:AH$5455,"Loss")</f>
        <v>1</v>
      </c>
      <c r="F2928" s="7" t="n">
        <f aca="false">COUNTIFS('Duel Log'!AF$2:AF$5455,$A2928,'Duel Log'!AG$2:AG$5455,$B2928,'Duel Log'!AH$2:AH$5455,"Draw")</f>
        <v>0</v>
      </c>
      <c r="G2928" s="13" t="n">
        <f aca="false">IFERROR(D2928/C2928,"")</f>
        <v>0</v>
      </c>
    </row>
    <row r="2929" customFormat="false" ht="15" hidden="false" customHeight="true" outlineLevel="0" collapsed="false">
      <c r="A2929" s="7" t="s">
        <v>8974</v>
      </c>
      <c r="B2929" s="7" t="s">
        <v>8536</v>
      </c>
      <c r="C2929" s="7" t="n">
        <f aca="false">COUNTIFS('Duel Log'!AF$2:AF$5455,$A2929,'Duel Log'!AG$2:AG$5455,$B2929)</f>
        <v>1</v>
      </c>
      <c r="D2929" s="7" t="n">
        <f aca="false">COUNTIFS('Duel Log'!AF$2:AF$5455,$A2929,'Duel Log'!AG$2:AG$5455,$B2929,'Duel Log'!AH$2:AH$5455,"Win")</f>
        <v>0</v>
      </c>
      <c r="E2929" s="7" t="n">
        <f aca="false">COUNTIFS('Duel Log'!AF$2:AF$5455,$A2929,'Duel Log'!AG$2:AG$5455,$B2929,'Duel Log'!AH$2:AH$5455,"Loss")</f>
        <v>1</v>
      </c>
      <c r="F2929" s="7" t="n">
        <f aca="false">COUNTIFS('Duel Log'!AF$2:AF$5455,$A2929,'Duel Log'!AG$2:AG$5455,$B2929,'Duel Log'!AH$2:AH$5455,"Draw")</f>
        <v>0</v>
      </c>
      <c r="G2929" s="13" t="n">
        <f aca="false">IFERROR(D2929/C2929,"")</f>
        <v>0</v>
      </c>
    </row>
    <row r="2930" customFormat="false" ht="15" hidden="false" customHeight="true" outlineLevel="0" collapsed="false">
      <c r="A2930" s="7" t="s">
        <v>5947</v>
      </c>
      <c r="B2930" s="7" t="s">
        <v>1001</v>
      </c>
      <c r="C2930" s="7" t="n">
        <f aca="false">COUNTIFS('Duel Log'!AF$2:AF$5455,$A2930,'Duel Log'!AG$2:AG$5455,$B2930)</f>
        <v>1</v>
      </c>
      <c r="D2930" s="7" t="n">
        <f aca="false">COUNTIFS('Duel Log'!AF$2:AF$5455,$A2930,'Duel Log'!AG$2:AG$5455,$B2930,'Duel Log'!AH$2:AH$5455,"Win")</f>
        <v>0</v>
      </c>
      <c r="E2930" s="7" t="n">
        <f aca="false">COUNTIFS('Duel Log'!AF$2:AF$5455,$A2930,'Duel Log'!AG$2:AG$5455,$B2930,'Duel Log'!AH$2:AH$5455,"Loss")</f>
        <v>1</v>
      </c>
      <c r="F2930" s="7" t="n">
        <f aca="false">COUNTIFS('Duel Log'!AF$2:AF$5455,$A2930,'Duel Log'!AG$2:AG$5455,$B2930,'Duel Log'!AH$2:AH$5455,"Draw")</f>
        <v>0</v>
      </c>
      <c r="G2930" s="13" t="n">
        <f aca="false">IFERROR(D2930/C2930,"")</f>
        <v>0</v>
      </c>
    </row>
    <row r="2931" customFormat="false" ht="15" hidden="false" customHeight="true" outlineLevel="0" collapsed="false">
      <c r="A2931" s="7" t="s">
        <v>4020</v>
      </c>
      <c r="B2931" s="7" t="s">
        <v>1311</v>
      </c>
      <c r="C2931" s="7" t="n">
        <f aca="false">COUNTIFS('Duel Log'!AF$2:AF$5455,$A2931,'Duel Log'!AG$2:AG$5455,$B2931)</f>
        <v>1</v>
      </c>
      <c r="D2931" s="7" t="n">
        <f aca="false">COUNTIFS('Duel Log'!AF$2:AF$5455,$A2931,'Duel Log'!AG$2:AG$5455,$B2931,'Duel Log'!AH$2:AH$5455,"Win")</f>
        <v>1</v>
      </c>
      <c r="E2931" s="7" t="n">
        <f aca="false">COUNTIFS('Duel Log'!AF$2:AF$5455,$A2931,'Duel Log'!AG$2:AG$5455,$B2931,'Duel Log'!AH$2:AH$5455,"Loss")</f>
        <v>0</v>
      </c>
      <c r="F2931" s="7" t="n">
        <f aca="false">COUNTIFS('Duel Log'!AF$2:AF$5455,$A2931,'Duel Log'!AG$2:AG$5455,$B2931,'Duel Log'!AH$2:AH$5455,"Draw")</f>
        <v>0</v>
      </c>
      <c r="G2931" s="13" t="n">
        <f aca="false">IFERROR(D2931/C2931,"")</f>
        <v>1</v>
      </c>
    </row>
    <row r="2932" customFormat="false" ht="15" hidden="false" customHeight="true" outlineLevel="0" collapsed="false">
      <c r="A2932" s="7" t="s">
        <v>7166</v>
      </c>
      <c r="B2932" s="7" t="s">
        <v>368</v>
      </c>
      <c r="C2932" s="7" t="n">
        <f aca="false">COUNTIFS('Duel Log'!AF$2:AF$5455,$A2932,'Duel Log'!AG$2:AG$5455,$B2932)</f>
        <v>2</v>
      </c>
      <c r="D2932" s="7" t="n">
        <f aca="false">COUNTIFS('Duel Log'!AF$2:AF$5455,$A2932,'Duel Log'!AG$2:AG$5455,$B2932,'Duel Log'!AH$2:AH$5455,"Win")</f>
        <v>0</v>
      </c>
      <c r="E2932" s="7" t="n">
        <f aca="false">COUNTIFS('Duel Log'!AF$2:AF$5455,$A2932,'Duel Log'!AG$2:AG$5455,$B2932,'Duel Log'!AH$2:AH$5455,"Loss")</f>
        <v>2</v>
      </c>
      <c r="F2932" s="7" t="n">
        <f aca="false">COUNTIFS('Duel Log'!AF$2:AF$5455,$A2932,'Duel Log'!AG$2:AG$5455,$B2932,'Duel Log'!AH$2:AH$5455,"Draw")</f>
        <v>0</v>
      </c>
      <c r="G2932" s="13" t="n">
        <f aca="false">IFERROR(D2932/C2932,"")</f>
        <v>0</v>
      </c>
    </row>
    <row r="2933" customFormat="false" ht="15" hidden="false" customHeight="true" outlineLevel="0" collapsed="false">
      <c r="A2933" s="7" t="s">
        <v>2534</v>
      </c>
      <c r="B2933" s="7" t="s">
        <v>259</v>
      </c>
      <c r="C2933" s="7" t="n">
        <f aca="false">COUNTIFS('Duel Log'!AF$2:AF$5455,$A2933,'Duel Log'!AG$2:AG$5455,$B2933)</f>
        <v>1</v>
      </c>
      <c r="D2933" s="7" t="n">
        <f aca="false">COUNTIFS('Duel Log'!AF$2:AF$5455,$A2933,'Duel Log'!AG$2:AG$5455,$B2933,'Duel Log'!AH$2:AH$5455,"Win")</f>
        <v>0</v>
      </c>
      <c r="E2933" s="7" t="n">
        <f aca="false">COUNTIFS('Duel Log'!AF$2:AF$5455,$A2933,'Duel Log'!AG$2:AG$5455,$B2933,'Duel Log'!AH$2:AH$5455,"Loss")</f>
        <v>1</v>
      </c>
      <c r="F2933" s="7" t="n">
        <f aca="false">COUNTIFS('Duel Log'!AF$2:AF$5455,$A2933,'Duel Log'!AG$2:AG$5455,$B2933,'Duel Log'!AH$2:AH$5455,"Draw")</f>
        <v>0</v>
      </c>
      <c r="G2933" s="13" t="n">
        <f aca="false">IFERROR(D2933/C2933,"")</f>
        <v>0</v>
      </c>
    </row>
    <row r="2934" customFormat="false" ht="15" hidden="false" customHeight="true" outlineLevel="0" collapsed="false">
      <c r="A2934" s="7" t="s">
        <v>7892</v>
      </c>
      <c r="B2934" s="7" t="s">
        <v>7873</v>
      </c>
      <c r="C2934" s="7" t="n">
        <f aca="false">COUNTIFS('Duel Log'!AF$2:AF$5455,$A2934,'Duel Log'!AG$2:AG$5455,$B2934)</f>
        <v>1</v>
      </c>
      <c r="D2934" s="7" t="n">
        <f aca="false">COUNTIFS('Duel Log'!AF$2:AF$5455,$A2934,'Duel Log'!AG$2:AG$5455,$B2934,'Duel Log'!AH$2:AH$5455,"Win")</f>
        <v>0</v>
      </c>
      <c r="E2934" s="7" t="n">
        <f aca="false">COUNTIFS('Duel Log'!AF$2:AF$5455,$A2934,'Duel Log'!AG$2:AG$5455,$B2934,'Duel Log'!AH$2:AH$5455,"Loss")</f>
        <v>1</v>
      </c>
      <c r="F2934" s="7" t="n">
        <f aca="false">COUNTIFS('Duel Log'!AF$2:AF$5455,$A2934,'Duel Log'!AG$2:AG$5455,$B2934,'Duel Log'!AH$2:AH$5455,"Draw")</f>
        <v>0</v>
      </c>
      <c r="G2934" s="13" t="n">
        <f aca="false">IFERROR(D2934/C2934,"")</f>
        <v>0</v>
      </c>
    </row>
    <row r="2935" customFormat="false" ht="15" hidden="false" customHeight="true" outlineLevel="0" collapsed="false">
      <c r="A2935" s="7" t="s">
        <v>8364</v>
      </c>
      <c r="B2935" s="7" t="s">
        <v>206</v>
      </c>
      <c r="C2935" s="7" t="n">
        <f aca="false">COUNTIFS('Duel Log'!AF$2:AF$5455,$A2935,'Duel Log'!AG$2:AG$5455,$B2935)</f>
        <v>2</v>
      </c>
      <c r="D2935" s="7" t="n">
        <f aca="false">COUNTIFS('Duel Log'!AF$2:AF$5455,$A2935,'Duel Log'!AG$2:AG$5455,$B2935,'Duel Log'!AH$2:AH$5455,"Win")</f>
        <v>2</v>
      </c>
      <c r="E2935" s="7" t="n">
        <f aca="false">COUNTIFS('Duel Log'!AF$2:AF$5455,$A2935,'Duel Log'!AG$2:AG$5455,$B2935,'Duel Log'!AH$2:AH$5455,"Loss")</f>
        <v>0</v>
      </c>
      <c r="F2935" s="7" t="n">
        <f aca="false">COUNTIFS('Duel Log'!AF$2:AF$5455,$A2935,'Duel Log'!AG$2:AG$5455,$B2935,'Duel Log'!AH$2:AH$5455,"Draw")</f>
        <v>0</v>
      </c>
      <c r="G2935" s="13" t="n">
        <f aca="false">IFERROR(D2935/C2935,"")</f>
        <v>1</v>
      </c>
    </row>
    <row r="2936" customFormat="false" ht="15" hidden="false" customHeight="true" outlineLevel="0" collapsed="false">
      <c r="A2936" s="7" t="s">
        <v>8364</v>
      </c>
      <c r="B2936" s="7" t="s">
        <v>285</v>
      </c>
      <c r="C2936" s="7" t="n">
        <f aca="false">COUNTIFS('Duel Log'!AF$2:AF$5455,$A2936,'Duel Log'!AG$2:AG$5455,$B2936)</f>
        <v>1</v>
      </c>
      <c r="D2936" s="7" t="n">
        <f aca="false">COUNTIFS('Duel Log'!AF$2:AF$5455,$A2936,'Duel Log'!AG$2:AG$5455,$B2936,'Duel Log'!AH$2:AH$5455,"Win")</f>
        <v>0</v>
      </c>
      <c r="E2936" s="7" t="n">
        <f aca="false">COUNTIFS('Duel Log'!AF$2:AF$5455,$A2936,'Duel Log'!AG$2:AG$5455,$B2936,'Duel Log'!AH$2:AH$5455,"Loss")</f>
        <v>1</v>
      </c>
      <c r="F2936" s="7" t="n">
        <f aca="false">COUNTIFS('Duel Log'!AF$2:AF$5455,$A2936,'Duel Log'!AG$2:AG$5455,$B2936,'Duel Log'!AH$2:AH$5455,"Draw")</f>
        <v>0</v>
      </c>
      <c r="G2936" s="13" t="n">
        <f aca="false">IFERROR(D2936/C2936,"")</f>
        <v>0</v>
      </c>
    </row>
    <row r="2937" customFormat="false" ht="15" hidden="false" customHeight="true" outlineLevel="0" collapsed="false">
      <c r="A2937" s="7" t="s">
        <v>8726</v>
      </c>
      <c r="B2937" s="7" t="s">
        <v>8727</v>
      </c>
      <c r="C2937" s="7" t="n">
        <f aca="false">COUNTIFS('Duel Log'!AF$2:AF$5455,$A2937,'Duel Log'!AG$2:AG$5455,$B2937)</f>
        <v>1</v>
      </c>
      <c r="D2937" s="7" t="n">
        <f aca="false">COUNTIFS('Duel Log'!AF$2:AF$5455,$A2937,'Duel Log'!AG$2:AG$5455,$B2937,'Duel Log'!AH$2:AH$5455,"Win")</f>
        <v>1</v>
      </c>
      <c r="E2937" s="7" t="n">
        <f aca="false">COUNTIFS('Duel Log'!AF$2:AF$5455,$A2937,'Duel Log'!AG$2:AG$5455,$B2937,'Duel Log'!AH$2:AH$5455,"Loss")</f>
        <v>0</v>
      </c>
      <c r="F2937" s="7" t="n">
        <f aca="false">COUNTIFS('Duel Log'!AF$2:AF$5455,$A2937,'Duel Log'!AG$2:AG$5455,$B2937,'Duel Log'!AH$2:AH$5455,"Draw")</f>
        <v>0</v>
      </c>
      <c r="G2937" s="13" t="n">
        <f aca="false">IFERROR(D2937/C2937,"")</f>
        <v>1</v>
      </c>
    </row>
    <row r="2938" customFormat="false" ht="15" hidden="false" customHeight="true" outlineLevel="0" collapsed="false">
      <c r="A2938" s="7" t="s">
        <v>3021</v>
      </c>
      <c r="B2938" s="7" t="s">
        <v>6284</v>
      </c>
      <c r="C2938" s="7" t="n">
        <f aca="false">COUNTIFS('Duel Log'!AF$2:AF$5455,$A2938,'Duel Log'!AG$2:AG$5455,$B2938)</f>
        <v>1</v>
      </c>
      <c r="D2938" s="7" t="n">
        <f aca="false">COUNTIFS('Duel Log'!AF$2:AF$5455,$A2938,'Duel Log'!AG$2:AG$5455,$B2938,'Duel Log'!AH$2:AH$5455,"Win")</f>
        <v>0</v>
      </c>
      <c r="E2938" s="7" t="n">
        <f aca="false">COUNTIFS('Duel Log'!AF$2:AF$5455,$A2938,'Duel Log'!AG$2:AG$5455,$B2938,'Duel Log'!AH$2:AH$5455,"Loss")</f>
        <v>1</v>
      </c>
      <c r="F2938" s="7" t="n">
        <f aca="false">COUNTIFS('Duel Log'!AF$2:AF$5455,$A2938,'Duel Log'!AG$2:AG$5455,$B2938,'Duel Log'!AH$2:AH$5455,"Draw")</f>
        <v>0</v>
      </c>
      <c r="G2938" s="13" t="n">
        <f aca="false">IFERROR(D2938/C2938,"")</f>
        <v>0</v>
      </c>
    </row>
    <row r="2939" customFormat="false" ht="15" hidden="false" customHeight="true" outlineLevel="0" collapsed="false">
      <c r="A2939" s="7" t="s">
        <v>3021</v>
      </c>
      <c r="B2939" s="7" t="s">
        <v>8107</v>
      </c>
      <c r="C2939" s="7" t="n">
        <f aca="false">COUNTIFS('Duel Log'!AF$2:AF$5455,$A2939,'Duel Log'!AG$2:AG$5455,$B2939)</f>
        <v>1</v>
      </c>
      <c r="D2939" s="7" t="n">
        <f aca="false">COUNTIFS('Duel Log'!AF$2:AF$5455,$A2939,'Duel Log'!AG$2:AG$5455,$B2939,'Duel Log'!AH$2:AH$5455,"Win")</f>
        <v>0</v>
      </c>
      <c r="E2939" s="7" t="n">
        <f aca="false">COUNTIFS('Duel Log'!AF$2:AF$5455,$A2939,'Duel Log'!AG$2:AG$5455,$B2939,'Duel Log'!AH$2:AH$5455,"Loss")</f>
        <v>1</v>
      </c>
      <c r="F2939" s="7" t="n">
        <f aca="false">COUNTIFS('Duel Log'!AF$2:AF$5455,$A2939,'Duel Log'!AG$2:AG$5455,$B2939,'Duel Log'!AH$2:AH$5455,"Draw")</f>
        <v>0</v>
      </c>
      <c r="G2939" s="13" t="n">
        <f aca="false">IFERROR(D2939/C2939,"")</f>
        <v>0</v>
      </c>
    </row>
    <row r="2940" customFormat="false" ht="15" hidden="false" customHeight="true" outlineLevel="0" collapsed="false">
      <c r="A2940" s="7" t="s">
        <v>1833</v>
      </c>
      <c r="B2940" s="7" t="s">
        <v>668</v>
      </c>
      <c r="C2940" s="7" t="n">
        <f aca="false">COUNTIFS('Duel Log'!AF$2:AF$5455,$A2940,'Duel Log'!AG$2:AG$5455,$B2940)</f>
        <v>2</v>
      </c>
      <c r="D2940" s="7" t="n">
        <f aca="false">COUNTIFS('Duel Log'!AF$2:AF$5455,$A2940,'Duel Log'!AG$2:AG$5455,$B2940,'Duel Log'!AH$2:AH$5455,"Win")</f>
        <v>0</v>
      </c>
      <c r="E2940" s="7" t="n">
        <f aca="false">COUNTIFS('Duel Log'!AF$2:AF$5455,$A2940,'Duel Log'!AG$2:AG$5455,$B2940,'Duel Log'!AH$2:AH$5455,"Loss")</f>
        <v>2</v>
      </c>
      <c r="F2940" s="7" t="n">
        <f aca="false">COUNTIFS('Duel Log'!AF$2:AF$5455,$A2940,'Duel Log'!AG$2:AG$5455,$B2940,'Duel Log'!AH$2:AH$5455,"Draw")</f>
        <v>0</v>
      </c>
      <c r="G2940" s="13" t="n">
        <f aca="false">IFERROR(D2940/C2940,"")</f>
        <v>0</v>
      </c>
    </row>
    <row r="2941" customFormat="false" ht="15" hidden="false" customHeight="true" outlineLevel="0" collapsed="false">
      <c r="A2941" s="7" t="s">
        <v>6031</v>
      </c>
      <c r="B2941" s="7" t="s">
        <v>4205</v>
      </c>
      <c r="C2941" s="7" t="n">
        <f aca="false">COUNTIFS('Duel Log'!AF$2:AF$5455,$A2941,'Duel Log'!AG$2:AG$5455,$B2941)</f>
        <v>2</v>
      </c>
      <c r="D2941" s="7" t="n">
        <f aca="false">COUNTIFS('Duel Log'!AF$2:AF$5455,$A2941,'Duel Log'!AG$2:AG$5455,$B2941,'Duel Log'!AH$2:AH$5455,"Win")</f>
        <v>2</v>
      </c>
      <c r="E2941" s="7" t="n">
        <f aca="false">COUNTIFS('Duel Log'!AF$2:AF$5455,$A2941,'Duel Log'!AG$2:AG$5455,$B2941,'Duel Log'!AH$2:AH$5455,"Loss")</f>
        <v>0</v>
      </c>
      <c r="F2941" s="7" t="n">
        <f aca="false">COUNTIFS('Duel Log'!AF$2:AF$5455,$A2941,'Duel Log'!AG$2:AG$5455,$B2941,'Duel Log'!AH$2:AH$5455,"Draw")</f>
        <v>0</v>
      </c>
      <c r="G2941" s="13" t="n">
        <f aca="false">IFERROR(D2941/C2941,"")</f>
        <v>1</v>
      </c>
    </row>
    <row r="2942" customFormat="false" ht="15" hidden="false" customHeight="true" outlineLevel="0" collapsed="false">
      <c r="A2942" s="7" t="s">
        <v>3125</v>
      </c>
      <c r="B2942" s="7" t="s">
        <v>3130</v>
      </c>
      <c r="C2942" s="7" t="n">
        <f aca="false">COUNTIFS('Duel Log'!AF$2:AF$5455,$A2942,'Duel Log'!AG$2:AG$5455,$B2942)</f>
        <v>2</v>
      </c>
      <c r="D2942" s="7" t="n">
        <f aca="false">COUNTIFS('Duel Log'!AF$2:AF$5455,$A2942,'Duel Log'!AG$2:AG$5455,$B2942,'Duel Log'!AH$2:AH$5455,"Win")</f>
        <v>2</v>
      </c>
      <c r="E2942" s="7" t="n">
        <f aca="false">COUNTIFS('Duel Log'!AF$2:AF$5455,$A2942,'Duel Log'!AG$2:AG$5455,$B2942,'Duel Log'!AH$2:AH$5455,"Loss")</f>
        <v>0</v>
      </c>
      <c r="F2942" s="7" t="n">
        <f aca="false">COUNTIFS('Duel Log'!AF$2:AF$5455,$A2942,'Duel Log'!AG$2:AG$5455,$B2942,'Duel Log'!AH$2:AH$5455,"Draw")</f>
        <v>0</v>
      </c>
      <c r="G2942" s="13" t="n">
        <f aca="false">IFERROR(D2942/C2942,"")</f>
        <v>1</v>
      </c>
    </row>
    <row r="2943" customFormat="false" ht="15" hidden="false" customHeight="true" outlineLevel="0" collapsed="false">
      <c r="A2943" s="7" t="s">
        <v>2871</v>
      </c>
      <c r="B2943" s="7" t="s">
        <v>2872</v>
      </c>
      <c r="C2943" s="7" t="n">
        <f aca="false">COUNTIFS('Duel Log'!AF$2:AF$5455,$A2943,'Duel Log'!AG$2:AG$5455,$B2943)</f>
        <v>1</v>
      </c>
      <c r="D2943" s="7" t="n">
        <f aca="false">COUNTIFS('Duel Log'!AF$2:AF$5455,$A2943,'Duel Log'!AG$2:AG$5455,$B2943,'Duel Log'!AH$2:AH$5455,"Win")</f>
        <v>1</v>
      </c>
      <c r="E2943" s="7" t="n">
        <f aca="false">COUNTIFS('Duel Log'!AF$2:AF$5455,$A2943,'Duel Log'!AG$2:AG$5455,$B2943,'Duel Log'!AH$2:AH$5455,"Loss")</f>
        <v>0</v>
      </c>
      <c r="F2943" s="7" t="n">
        <f aca="false">COUNTIFS('Duel Log'!AF$2:AF$5455,$A2943,'Duel Log'!AG$2:AG$5455,$B2943,'Duel Log'!AH$2:AH$5455,"Draw")</f>
        <v>0</v>
      </c>
      <c r="G2943" s="13" t="n">
        <f aca="false">IFERROR(D2943/C2943,"")</f>
        <v>1</v>
      </c>
    </row>
    <row r="2944" customFormat="false" ht="15" hidden="false" customHeight="true" outlineLevel="0" collapsed="false">
      <c r="A2944" s="7" t="s">
        <v>7198</v>
      </c>
      <c r="B2944" s="7" t="s">
        <v>7197</v>
      </c>
      <c r="C2944" s="7" t="n">
        <f aca="false">COUNTIFS('Duel Log'!AF$2:AF$5455,$A2944,'Duel Log'!AG$2:AG$5455,$B2944)</f>
        <v>1</v>
      </c>
      <c r="D2944" s="7" t="n">
        <f aca="false">COUNTIFS('Duel Log'!AF$2:AF$5455,$A2944,'Duel Log'!AG$2:AG$5455,$B2944,'Duel Log'!AH$2:AH$5455,"Win")</f>
        <v>0</v>
      </c>
      <c r="E2944" s="7" t="n">
        <f aca="false">COUNTIFS('Duel Log'!AF$2:AF$5455,$A2944,'Duel Log'!AG$2:AG$5455,$B2944,'Duel Log'!AH$2:AH$5455,"Loss")</f>
        <v>1</v>
      </c>
      <c r="F2944" s="7" t="n">
        <f aca="false">COUNTIFS('Duel Log'!AF$2:AF$5455,$A2944,'Duel Log'!AG$2:AG$5455,$B2944,'Duel Log'!AH$2:AH$5455,"Draw")</f>
        <v>0</v>
      </c>
      <c r="G2944" s="13" t="n">
        <f aca="false">IFERROR(D2944/C2944,"")</f>
        <v>0</v>
      </c>
    </row>
    <row r="2945" customFormat="false" ht="15" hidden="false" customHeight="true" outlineLevel="0" collapsed="false">
      <c r="A2945" s="7" t="s">
        <v>1000</v>
      </c>
      <c r="B2945" s="7" t="s">
        <v>2473</v>
      </c>
      <c r="C2945" s="7" t="n">
        <f aca="false">COUNTIFS('Duel Log'!AF$2:AF$5455,$A2945,'Duel Log'!AG$2:AG$5455,$B2945)</f>
        <v>1</v>
      </c>
      <c r="D2945" s="7" t="n">
        <f aca="false">COUNTIFS('Duel Log'!AF$2:AF$5455,$A2945,'Duel Log'!AG$2:AG$5455,$B2945,'Duel Log'!AH$2:AH$5455,"Win")</f>
        <v>0</v>
      </c>
      <c r="E2945" s="7" t="n">
        <f aca="false">COUNTIFS('Duel Log'!AF$2:AF$5455,$A2945,'Duel Log'!AG$2:AG$5455,$B2945,'Duel Log'!AH$2:AH$5455,"Loss")</f>
        <v>1</v>
      </c>
      <c r="F2945" s="7" t="n">
        <f aca="false">COUNTIFS('Duel Log'!AF$2:AF$5455,$A2945,'Duel Log'!AG$2:AG$5455,$B2945,'Duel Log'!AH$2:AH$5455,"Draw")</f>
        <v>0</v>
      </c>
      <c r="G2945" s="13" t="n">
        <f aca="false">IFERROR(D2945/C2945,"")</f>
        <v>0</v>
      </c>
    </row>
    <row r="2946" customFormat="false" ht="15" hidden="false" customHeight="true" outlineLevel="0" collapsed="false">
      <c r="A2946" s="7" t="s">
        <v>1000</v>
      </c>
      <c r="B2946" s="7" t="s">
        <v>6399</v>
      </c>
      <c r="C2946" s="7" t="n">
        <f aca="false">COUNTIFS('Duel Log'!AF$2:AF$5455,$A2946,'Duel Log'!AG$2:AG$5455,$B2946)</f>
        <v>1</v>
      </c>
      <c r="D2946" s="7" t="n">
        <f aca="false">COUNTIFS('Duel Log'!AF$2:AF$5455,$A2946,'Duel Log'!AG$2:AG$5455,$B2946,'Duel Log'!AH$2:AH$5455,"Win")</f>
        <v>1</v>
      </c>
      <c r="E2946" s="7" t="n">
        <f aca="false">COUNTIFS('Duel Log'!AF$2:AF$5455,$A2946,'Duel Log'!AG$2:AG$5455,$B2946,'Duel Log'!AH$2:AH$5455,"Loss")</f>
        <v>0</v>
      </c>
      <c r="F2946" s="7" t="n">
        <f aca="false">COUNTIFS('Duel Log'!AF$2:AF$5455,$A2946,'Duel Log'!AG$2:AG$5455,$B2946,'Duel Log'!AH$2:AH$5455,"Draw")</f>
        <v>0</v>
      </c>
      <c r="G2946" s="13" t="n">
        <f aca="false">IFERROR(D2946/C2946,"")</f>
        <v>1</v>
      </c>
    </row>
    <row r="2947" customFormat="false" ht="15" hidden="false" customHeight="true" outlineLevel="0" collapsed="false">
      <c r="A2947" s="7" t="s">
        <v>1000</v>
      </c>
      <c r="B2947" s="7" t="s">
        <v>1001</v>
      </c>
      <c r="C2947" s="7" t="n">
        <f aca="false">COUNTIFS('Duel Log'!AF$2:AF$5455,$A2947,'Duel Log'!AG$2:AG$5455,$B2947)</f>
        <v>2</v>
      </c>
      <c r="D2947" s="7" t="n">
        <f aca="false">COUNTIFS('Duel Log'!AF$2:AF$5455,$A2947,'Duel Log'!AG$2:AG$5455,$B2947,'Duel Log'!AH$2:AH$5455,"Win")</f>
        <v>0</v>
      </c>
      <c r="E2947" s="7" t="n">
        <f aca="false">COUNTIFS('Duel Log'!AF$2:AF$5455,$A2947,'Duel Log'!AG$2:AG$5455,$B2947,'Duel Log'!AH$2:AH$5455,"Loss")</f>
        <v>2</v>
      </c>
      <c r="F2947" s="7" t="n">
        <f aca="false">COUNTIFS('Duel Log'!AF$2:AF$5455,$A2947,'Duel Log'!AG$2:AG$5455,$B2947,'Duel Log'!AH$2:AH$5455,"Draw")</f>
        <v>0</v>
      </c>
      <c r="G2947" s="13" t="n">
        <f aca="false">IFERROR(D2947/C2947,"")</f>
        <v>0</v>
      </c>
    </row>
    <row r="2948" customFormat="false" ht="15" hidden="false" customHeight="true" outlineLevel="0" collapsed="false">
      <c r="A2948" s="7" t="s">
        <v>4324</v>
      </c>
      <c r="B2948" s="7" t="s">
        <v>4323</v>
      </c>
      <c r="C2948" s="7" t="n">
        <f aca="false">COUNTIFS('Duel Log'!AF$2:AF$5455,$A2948,'Duel Log'!AG$2:AG$5455,$B2948)</f>
        <v>2</v>
      </c>
      <c r="D2948" s="7" t="n">
        <f aca="false">COUNTIFS('Duel Log'!AF$2:AF$5455,$A2948,'Duel Log'!AG$2:AG$5455,$B2948,'Duel Log'!AH$2:AH$5455,"Win")</f>
        <v>2</v>
      </c>
      <c r="E2948" s="7" t="n">
        <f aca="false">COUNTIFS('Duel Log'!AF$2:AF$5455,$A2948,'Duel Log'!AG$2:AG$5455,$B2948,'Duel Log'!AH$2:AH$5455,"Loss")</f>
        <v>0</v>
      </c>
      <c r="F2948" s="7" t="n">
        <f aca="false">COUNTIFS('Duel Log'!AF$2:AF$5455,$A2948,'Duel Log'!AG$2:AG$5455,$B2948,'Duel Log'!AH$2:AH$5455,"Draw")</f>
        <v>0</v>
      </c>
      <c r="G2948" s="13" t="n">
        <f aca="false">IFERROR(D2948/C2948,"")</f>
        <v>1</v>
      </c>
    </row>
    <row r="2949" customFormat="false" ht="15" hidden="false" customHeight="true" outlineLevel="0" collapsed="false">
      <c r="A2949" s="7" t="s">
        <v>5734</v>
      </c>
      <c r="B2949" s="7" t="s">
        <v>368</v>
      </c>
      <c r="C2949" s="7" t="n">
        <f aca="false">COUNTIFS('Duel Log'!AF$2:AF$5455,$A2949,'Duel Log'!AG$2:AG$5455,$B2949)</f>
        <v>2</v>
      </c>
      <c r="D2949" s="7" t="n">
        <f aca="false">COUNTIFS('Duel Log'!AF$2:AF$5455,$A2949,'Duel Log'!AG$2:AG$5455,$B2949,'Duel Log'!AH$2:AH$5455,"Win")</f>
        <v>0</v>
      </c>
      <c r="E2949" s="7" t="n">
        <f aca="false">COUNTIFS('Duel Log'!AF$2:AF$5455,$A2949,'Duel Log'!AG$2:AG$5455,$B2949,'Duel Log'!AH$2:AH$5455,"Loss")</f>
        <v>2</v>
      </c>
      <c r="F2949" s="7" t="n">
        <f aca="false">COUNTIFS('Duel Log'!AF$2:AF$5455,$A2949,'Duel Log'!AG$2:AG$5455,$B2949,'Duel Log'!AH$2:AH$5455,"Draw")</f>
        <v>0</v>
      </c>
      <c r="G2949" s="13" t="n">
        <f aca="false">IFERROR(D2949/C2949,"")</f>
        <v>0</v>
      </c>
    </row>
    <row r="2950" customFormat="false" ht="15" hidden="false" customHeight="true" outlineLevel="0" collapsed="false">
      <c r="A2950" s="7" t="s">
        <v>1505</v>
      </c>
      <c r="B2950" s="7" t="s">
        <v>1506</v>
      </c>
      <c r="C2950" s="7" t="n">
        <f aca="false">COUNTIFS('Duel Log'!AF$2:AF$5455,$A2950,'Duel Log'!AG$2:AG$5455,$B2950)</f>
        <v>2</v>
      </c>
      <c r="D2950" s="7" t="n">
        <f aca="false">COUNTIFS('Duel Log'!AF$2:AF$5455,$A2950,'Duel Log'!AG$2:AG$5455,$B2950,'Duel Log'!AH$2:AH$5455,"Win")</f>
        <v>0</v>
      </c>
      <c r="E2950" s="7" t="n">
        <f aca="false">COUNTIFS('Duel Log'!AF$2:AF$5455,$A2950,'Duel Log'!AG$2:AG$5455,$B2950,'Duel Log'!AH$2:AH$5455,"Loss")</f>
        <v>2</v>
      </c>
      <c r="F2950" s="7" t="n">
        <f aca="false">COUNTIFS('Duel Log'!AF$2:AF$5455,$A2950,'Duel Log'!AG$2:AG$5455,$B2950,'Duel Log'!AH$2:AH$5455,"Draw")</f>
        <v>0</v>
      </c>
      <c r="G2950" s="13" t="n">
        <f aca="false">IFERROR(D2950/C2950,"")</f>
        <v>0</v>
      </c>
    </row>
    <row r="2951" customFormat="false" ht="15" hidden="false" customHeight="true" outlineLevel="0" collapsed="false">
      <c r="A2951" s="7" t="s">
        <v>1505</v>
      </c>
      <c r="B2951" s="7" t="s">
        <v>1657</v>
      </c>
      <c r="C2951" s="7" t="n">
        <f aca="false">COUNTIFS('Duel Log'!AF$2:AF$5455,$A2951,'Duel Log'!AG$2:AG$5455,$B2951)</f>
        <v>2</v>
      </c>
      <c r="D2951" s="7" t="n">
        <f aca="false">COUNTIFS('Duel Log'!AF$2:AF$5455,$A2951,'Duel Log'!AG$2:AG$5455,$B2951,'Duel Log'!AH$2:AH$5455,"Win")</f>
        <v>0</v>
      </c>
      <c r="E2951" s="7" t="n">
        <f aca="false">COUNTIFS('Duel Log'!AF$2:AF$5455,$A2951,'Duel Log'!AG$2:AG$5455,$B2951,'Duel Log'!AH$2:AH$5455,"Loss")</f>
        <v>2</v>
      </c>
      <c r="F2951" s="7" t="n">
        <f aca="false">COUNTIFS('Duel Log'!AF$2:AF$5455,$A2951,'Duel Log'!AG$2:AG$5455,$B2951,'Duel Log'!AH$2:AH$5455,"Draw")</f>
        <v>0</v>
      </c>
      <c r="G2951" s="13" t="n">
        <f aca="false">IFERROR(D2951/C2951,"")</f>
        <v>0</v>
      </c>
    </row>
    <row r="2952" customFormat="false" ht="15" hidden="false" customHeight="true" outlineLevel="0" collapsed="false">
      <c r="A2952" s="7" t="s">
        <v>497</v>
      </c>
      <c r="B2952" s="7" t="s">
        <v>1050</v>
      </c>
      <c r="C2952" s="7" t="n">
        <f aca="false">COUNTIFS('Duel Log'!AF$2:AF$5455,$A2952,'Duel Log'!AG$2:AG$5455,$B2952)</f>
        <v>2</v>
      </c>
      <c r="D2952" s="7" t="n">
        <f aca="false">COUNTIFS('Duel Log'!AF$2:AF$5455,$A2952,'Duel Log'!AG$2:AG$5455,$B2952,'Duel Log'!AH$2:AH$5455,"Win")</f>
        <v>2</v>
      </c>
      <c r="E2952" s="7" t="n">
        <f aca="false">COUNTIFS('Duel Log'!AF$2:AF$5455,$A2952,'Duel Log'!AG$2:AG$5455,$B2952,'Duel Log'!AH$2:AH$5455,"Loss")</f>
        <v>0</v>
      </c>
      <c r="F2952" s="7" t="n">
        <f aca="false">COUNTIFS('Duel Log'!AF$2:AF$5455,$A2952,'Duel Log'!AG$2:AG$5455,$B2952,'Duel Log'!AH$2:AH$5455,"Draw")</f>
        <v>0</v>
      </c>
      <c r="G2952" s="13" t="n">
        <f aca="false">IFERROR(D2952/C2952,"")</f>
        <v>1</v>
      </c>
    </row>
    <row r="2953" customFormat="false" ht="15" hidden="false" customHeight="true" outlineLevel="0" collapsed="false">
      <c r="A2953" s="7" t="s">
        <v>497</v>
      </c>
      <c r="B2953" s="7" t="s">
        <v>4816</v>
      </c>
      <c r="C2953" s="7" t="n">
        <f aca="false">COUNTIFS('Duel Log'!AF$2:AF$5455,$A2953,'Duel Log'!AG$2:AG$5455,$B2953)</f>
        <v>1</v>
      </c>
      <c r="D2953" s="7" t="n">
        <f aca="false">COUNTIFS('Duel Log'!AF$2:AF$5455,$A2953,'Duel Log'!AG$2:AG$5455,$B2953,'Duel Log'!AH$2:AH$5455,"Win")</f>
        <v>1</v>
      </c>
      <c r="E2953" s="7" t="n">
        <f aca="false">COUNTIFS('Duel Log'!AF$2:AF$5455,$A2953,'Duel Log'!AG$2:AG$5455,$B2953,'Duel Log'!AH$2:AH$5455,"Loss")</f>
        <v>0</v>
      </c>
      <c r="F2953" s="7" t="n">
        <f aca="false">COUNTIFS('Duel Log'!AF$2:AF$5455,$A2953,'Duel Log'!AG$2:AG$5455,$B2953,'Duel Log'!AH$2:AH$5455,"Draw")</f>
        <v>0</v>
      </c>
      <c r="G2953" s="13" t="n">
        <f aca="false">IFERROR(D2953/C2953,"")</f>
        <v>1</v>
      </c>
    </row>
    <row r="2954" customFormat="false" ht="15" hidden="false" customHeight="true" outlineLevel="0" collapsed="false">
      <c r="A2954" s="7" t="s">
        <v>4713</v>
      </c>
      <c r="B2954" s="7" t="s">
        <v>4712</v>
      </c>
      <c r="C2954" s="7" t="n">
        <f aca="false">COUNTIFS('Duel Log'!AF$2:AF$5455,$A2954,'Duel Log'!AG$2:AG$5455,$B2954)</f>
        <v>2</v>
      </c>
      <c r="D2954" s="7" t="n">
        <f aca="false">COUNTIFS('Duel Log'!AF$2:AF$5455,$A2954,'Duel Log'!AG$2:AG$5455,$B2954,'Duel Log'!AH$2:AH$5455,"Win")</f>
        <v>2</v>
      </c>
      <c r="E2954" s="7" t="n">
        <f aca="false">COUNTIFS('Duel Log'!AF$2:AF$5455,$A2954,'Duel Log'!AG$2:AG$5455,$B2954,'Duel Log'!AH$2:AH$5455,"Loss")</f>
        <v>0</v>
      </c>
      <c r="F2954" s="7" t="n">
        <f aca="false">COUNTIFS('Duel Log'!AF$2:AF$5455,$A2954,'Duel Log'!AG$2:AG$5455,$B2954,'Duel Log'!AH$2:AH$5455,"Draw")</f>
        <v>0</v>
      </c>
      <c r="G2954" s="13" t="n">
        <f aca="false">IFERROR(D2954/C2954,"")</f>
        <v>1</v>
      </c>
    </row>
    <row r="2955" customFormat="false" ht="15" hidden="false" customHeight="true" outlineLevel="0" collapsed="false">
      <c r="A2955" s="7" t="s">
        <v>3727</v>
      </c>
      <c r="B2955" s="7" t="s">
        <v>3726</v>
      </c>
      <c r="C2955" s="7" t="n">
        <f aca="false">COUNTIFS('Duel Log'!AF$2:AF$5455,$A2955,'Duel Log'!AG$2:AG$5455,$B2955)</f>
        <v>1</v>
      </c>
      <c r="D2955" s="7" t="n">
        <f aca="false">COUNTIFS('Duel Log'!AF$2:AF$5455,$A2955,'Duel Log'!AG$2:AG$5455,$B2955,'Duel Log'!AH$2:AH$5455,"Win")</f>
        <v>1</v>
      </c>
      <c r="E2955" s="7" t="n">
        <f aca="false">COUNTIFS('Duel Log'!AF$2:AF$5455,$A2955,'Duel Log'!AG$2:AG$5455,$B2955,'Duel Log'!AH$2:AH$5455,"Loss")</f>
        <v>0</v>
      </c>
      <c r="F2955" s="7" t="n">
        <f aca="false">COUNTIFS('Duel Log'!AF$2:AF$5455,$A2955,'Duel Log'!AG$2:AG$5455,$B2955,'Duel Log'!AH$2:AH$5455,"Draw")</f>
        <v>0</v>
      </c>
      <c r="G2955" s="13" t="n">
        <f aca="false">IFERROR(D2955/C2955,"")</f>
        <v>1</v>
      </c>
    </row>
    <row r="2956" customFormat="false" ht="15" hidden="false" customHeight="true" outlineLevel="0" collapsed="false">
      <c r="A2956" s="7" t="s">
        <v>8801</v>
      </c>
      <c r="B2956" s="7" t="s">
        <v>3393</v>
      </c>
      <c r="C2956" s="7" t="n">
        <f aca="false">COUNTIFS('Duel Log'!AF$2:AF$5455,$A2956,'Duel Log'!AG$2:AG$5455,$B2956)</f>
        <v>1</v>
      </c>
      <c r="D2956" s="7" t="n">
        <f aca="false">COUNTIFS('Duel Log'!AF$2:AF$5455,$A2956,'Duel Log'!AG$2:AG$5455,$B2956,'Duel Log'!AH$2:AH$5455,"Win")</f>
        <v>1</v>
      </c>
      <c r="E2956" s="7" t="n">
        <f aca="false">COUNTIFS('Duel Log'!AF$2:AF$5455,$A2956,'Duel Log'!AG$2:AG$5455,$B2956,'Duel Log'!AH$2:AH$5455,"Loss")</f>
        <v>0</v>
      </c>
      <c r="F2956" s="7" t="n">
        <f aca="false">COUNTIFS('Duel Log'!AF$2:AF$5455,$A2956,'Duel Log'!AG$2:AG$5455,$B2956,'Duel Log'!AH$2:AH$5455,"Draw")</f>
        <v>0</v>
      </c>
      <c r="G2956" s="13" t="n">
        <f aca="false">IFERROR(D2956/C2956,"")</f>
        <v>1</v>
      </c>
    </row>
    <row r="2957" customFormat="false" ht="15" hidden="false" customHeight="true" outlineLevel="0" collapsed="false">
      <c r="A2957" s="7" t="s">
        <v>1881</v>
      </c>
      <c r="B2957" s="7" t="s">
        <v>5554</v>
      </c>
      <c r="C2957" s="7" t="n">
        <f aca="false">COUNTIFS('Duel Log'!AF$2:AF$5455,$A2957,'Duel Log'!AG$2:AG$5455,$B2957)</f>
        <v>1</v>
      </c>
      <c r="D2957" s="7" t="n">
        <f aca="false">COUNTIFS('Duel Log'!AF$2:AF$5455,$A2957,'Duel Log'!AG$2:AG$5455,$B2957,'Duel Log'!AH$2:AH$5455,"Win")</f>
        <v>1</v>
      </c>
      <c r="E2957" s="7" t="n">
        <f aca="false">COUNTIFS('Duel Log'!AF$2:AF$5455,$A2957,'Duel Log'!AG$2:AG$5455,$B2957,'Duel Log'!AH$2:AH$5455,"Loss")</f>
        <v>0</v>
      </c>
      <c r="F2957" s="7" t="n">
        <f aca="false">COUNTIFS('Duel Log'!AF$2:AF$5455,$A2957,'Duel Log'!AG$2:AG$5455,$B2957,'Duel Log'!AH$2:AH$5455,"Draw")</f>
        <v>0</v>
      </c>
      <c r="G2957" s="13" t="n">
        <f aca="false">IFERROR(D2957/C2957,"")</f>
        <v>1</v>
      </c>
    </row>
    <row r="2958" customFormat="false" ht="15" hidden="false" customHeight="true" outlineLevel="0" collapsed="false">
      <c r="A2958" s="7" t="s">
        <v>1881</v>
      </c>
      <c r="B2958" s="7" t="s">
        <v>7815</v>
      </c>
      <c r="C2958" s="7" t="n">
        <f aca="false">COUNTIFS('Duel Log'!AF$2:AF$5455,$A2958,'Duel Log'!AG$2:AG$5455,$B2958)</f>
        <v>1</v>
      </c>
      <c r="D2958" s="7" t="n">
        <f aca="false">COUNTIFS('Duel Log'!AF$2:AF$5455,$A2958,'Duel Log'!AG$2:AG$5455,$B2958,'Duel Log'!AH$2:AH$5455,"Win")</f>
        <v>1</v>
      </c>
      <c r="E2958" s="7" t="n">
        <f aca="false">COUNTIFS('Duel Log'!AF$2:AF$5455,$A2958,'Duel Log'!AG$2:AG$5455,$B2958,'Duel Log'!AH$2:AH$5455,"Loss")</f>
        <v>0</v>
      </c>
      <c r="F2958" s="7" t="n">
        <f aca="false">COUNTIFS('Duel Log'!AF$2:AF$5455,$A2958,'Duel Log'!AG$2:AG$5455,$B2958,'Duel Log'!AH$2:AH$5455,"Draw")</f>
        <v>0</v>
      </c>
      <c r="G2958" s="13" t="n">
        <f aca="false">IFERROR(D2958/C2958,"")</f>
        <v>1</v>
      </c>
    </row>
    <row r="2959" customFormat="false" ht="15" hidden="false" customHeight="true" outlineLevel="0" collapsed="false">
      <c r="A2959" s="7" t="s">
        <v>1870</v>
      </c>
      <c r="B2959" s="7" t="s">
        <v>4306</v>
      </c>
      <c r="C2959" s="7" t="n">
        <f aca="false">COUNTIFS('Duel Log'!AF$2:AF$5455,$A2959,'Duel Log'!AG$2:AG$5455,$B2959)</f>
        <v>2</v>
      </c>
      <c r="D2959" s="7" t="n">
        <f aca="false">COUNTIFS('Duel Log'!AF$2:AF$5455,$A2959,'Duel Log'!AG$2:AG$5455,$B2959,'Duel Log'!AH$2:AH$5455,"Win")</f>
        <v>0</v>
      </c>
      <c r="E2959" s="7" t="n">
        <f aca="false">COUNTIFS('Duel Log'!AF$2:AF$5455,$A2959,'Duel Log'!AG$2:AG$5455,$B2959,'Duel Log'!AH$2:AH$5455,"Loss")</f>
        <v>2</v>
      </c>
      <c r="F2959" s="7" t="n">
        <f aca="false">COUNTIFS('Duel Log'!AF$2:AF$5455,$A2959,'Duel Log'!AG$2:AG$5455,$B2959,'Duel Log'!AH$2:AH$5455,"Draw")</f>
        <v>0</v>
      </c>
      <c r="G2959" s="13" t="n">
        <f aca="false">IFERROR(D2959/C2959,"")</f>
        <v>0</v>
      </c>
    </row>
    <row r="2960" customFormat="false" ht="15" hidden="false" customHeight="true" outlineLevel="0" collapsed="false">
      <c r="A2960" s="7" t="s">
        <v>1870</v>
      </c>
      <c r="B2960" s="7" t="s">
        <v>1869</v>
      </c>
      <c r="C2960" s="7" t="n">
        <f aca="false">COUNTIFS('Duel Log'!AF$2:AF$5455,$A2960,'Duel Log'!AG$2:AG$5455,$B2960)</f>
        <v>2</v>
      </c>
      <c r="D2960" s="7" t="n">
        <f aca="false">COUNTIFS('Duel Log'!AF$2:AF$5455,$A2960,'Duel Log'!AG$2:AG$5455,$B2960,'Duel Log'!AH$2:AH$5455,"Win")</f>
        <v>0</v>
      </c>
      <c r="E2960" s="7" t="n">
        <f aca="false">COUNTIFS('Duel Log'!AF$2:AF$5455,$A2960,'Duel Log'!AG$2:AG$5455,$B2960,'Duel Log'!AH$2:AH$5455,"Loss")</f>
        <v>2</v>
      </c>
      <c r="F2960" s="7" t="n">
        <f aca="false">COUNTIFS('Duel Log'!AF$2:AF$5455,$A2960,'Duel Log'!AG$2:AG$5455,$B2960,'Duel Log'!AH$2:AH$5455,"Draw")</f>
        <v>0</v>
      </c>
      <c r="G2960" s="13" t="n">
        <f aca="false">IFERROR(D2960/C2960,"")</f>
        <v>0</v>
      </c>
    </row>
    <row r="2961" customFormat="false" ht="15" hidden="false" customHeight="true" outlineLevel="0" collapsed="false">
      <c r="A2961" s="7" t="s">
        <v>1870</v>
      </c>
      <c r="B2961" s="7" t="s">
        <v>3976</v>
      </c>
      <c r="C2961" s="7" t="n">
        <f aca="false">COUNTIFS('Duel Log'!AF$2:AF$5455,$A2961,'Duel Log'!AG$2:AG$5455,$B2961)</f>
        <v>2</v>
      </c>
      <c r="D2961" s="7" t="n">
        <f aca="false">COUNTIFS('Duel Log'!AF$2:AF$5455,$A2961,'Duel Log'!AG$2:AG$5455,$B2961,'Duel Log'!AH$2:AH$5455,"Win")</f>
        <v>0</v>
      </c>
      <c r="E2961" s="7" t="n">
        <f aca="false">COUNTIFS('Duel Log'!AF$2:AF$5455,$A2961,'Duel Log'!AG$2:AG$5455,$B2961,'Duel Log'!AH$2:AH$5455,"Loss")</f>
        <v>2</v>
      </c>
      <c r="F2961" s="7" t="n">
        <f aca="false">COUNTIFS('Duel Log'!AF$2:AF$5455,$A2961,'Duel Log'!AG$2:AG$5455,$B2961,'Duel Log'!AH$2:AH$5455,"Draw")</f>
        <v>0</v>
      </c>
      <c r="G2961" s="13" t="n">
        <f aca="false">IFERROR(D2961/C2961,"")</f>
        <v>0</v>
      </c>
    </row>
    <row r="2962" customFormat="false" ht="15" hidden="false" customHeight="true" outlineLevel="0" collapsed="false">
      <c r="A2962" s="7" t="s">
        <v>1870</v>
      </c>
      <c r="B2962" s="7" t="s">
        <v>1732</v>
      </c>
      <c r="C2962" s="7" t="n">
        <f aca="false">COUNTIFS('Duel Log'!AF$2:AF$5455,$A2962,'Duel Log'!AG$2:AG$5455,$B2962)</f>
        <v>1</v>
      </c>
      <c r="D2962" s="7" t="n">
        <f aca="false">COUNTIFS('Duel Log'!AF$2:AF$5455,$A2962,'Duel Log'!AG$2:AG$5455,$B2962,'Duel Log'!AH$2:AH$5455,"Win")</f>
        <v>1</v>
      </c>
      <c r="E2962" s="7" t="n">
        <f aca="false">COUNTIFS('Duel Log'!AF$2:AF$5455,$A2962,'Duel Log'!AG$2:AG$5455,$B2962,'Duel Log'!AH$2:AH$5455,"Loss")</f>
        <v>0</v>
      </c>
      <c r="F2962" s="7" t="n">
        <f aca="false">COUNTIFS('Duel Log'!AF$2:AF$5455,$A2962,'Duel Log'!AG$2:AG$5455,$B2962,'Duel Log'!AH$2:AH$5455,"Draw")</f>
        <v>0</v>
      </c>
      <c r="G2962" s="13" t="n">
        <f aca="false">IFERROR(D2962/C2962,"")</f>
        <v>1</v>
      </c>
    </row>
    <row r="2963" customFormat="false" ht="15" hidden="false" customHeight="true" outlineLevel="0" collapsed="false">
      <c r="A2963" s="7" t="s">
        <v>1350</v>
      </c>
      <c r="B2963" s="7" t="s">
        <v>787</v>
      </c>
      <c r="C2963" s="7" t="n">
        <f aca="false">COUNTIFS('Duel Log'!AF$2:AF$5455,$A2963,'Duel Log'!AG$2:AG$5455,$B2963)</f>
        <v>1</v>
      </c>
      <c r="D2963" s="7" t="n">
        <f aca="false">COUNTIFS('Duel Log'!AF$2:AF$5455,$A2963,'Duel Log'!AG$2:AG$5455,$B2963,'Duel Log'!AH$2:AH$5455,"Win")</f>
        <v>1</v>
      </c>
      <c r="E2963" s="7" t="n">
        <f aca="false">COUNTIFS('Duel Log'!AF$2:AF$5455,$A2963,'Duel Log'!AG$2:AG$5455,$B2963,'Duel Log'!AH$2:AH$5455,"Loss")</f>
        <v>0</v>
      </c>
      <c r="F2963" s="7" t="n">
        <f aca="false">COUNTIFS('Duel Log'!AF$2:AF$5455,$A2963,'Duel Log'!AG$2:AG$5455,$B2963,'Duel Log'!AH$2:AH$5455,"Draw")</f>
        <v>0</v>
      </c>
      <c r="G2963" s="13" t="n">
        <f aca="false">IFERROR(D2963/C2963,"")</f>
        <v>1</v>
      </c>
    </row>
    <row r="2964" customFormat="false" ht="15" hidden="false" customHeight="true" outlineLevel="0" collapsed="false">
      <c r="A2964" s="7" t="s">
        <v>8122</v>
      </c>
      <c r="B2964" s="7" t="s">
        <v>587</v>
      </c>
      <c r="C2964" s="7" t="n">
        <f aca="false">COUNTIFS('Duel Log'!AF$2:AF$5455,$A2964,'Duel Log'!AG$2:AG$5455,$B2964)</f>
        <v>1</v>
      </c>
      <c r="D2964" s="7" t="n">
        <f aca="false">COUNTIFS('Duel Log'!AF$2:AF$5455,$A2964,'Duel Log'!AG$2:AG$5455,$B2964,'Duel Log'!AH$2:AH$5455,"Win")</f>
        <v>0</v>
      </c>
      <c r="E2964" s="7" t="n">
        <f aca="false">COUNTIFS('Duel Log'!AF$2:AF$5455,$A2964,'Duel Log'!AG$2:AG$5455,$B2964,'Duel Log'!AH$2:AH$5455,"Loss")</f>
        <v>1</v>
      </c>
      <c r="F2964" s="7" t="n">
        <f aca="false">COUNTIFS('Duel Log'!AF$2:AF$5455,$A2964,'Duel Log'!AG$2:AG$5455,$B2964,'Duel Log'!AH$2:AH$5455,"Draw")</f>
        <v>0</v>
      </c>
      <c r="G2964" s="13" t="n">
        <f aca="false">IFERROR(D2964/C2964,"")</f>
        <v>0</v>
      </c>
    </row>
    <row r="2965" customFormat="false" ht="15" hidden="false" customHeight="true" outlineLevel="0" collapsed="false">
      <c r="A2965" s="7" t="s">
        <v>668</v>
      </c>
      <c r="B2965" s="7" t="s">
        <v>1311</v>
      </c>
      <c r="C2965" s="7" t="n">
        <f aca="false">COUNTIFS('Duel Log'!AF$2:AF$5455,$A2965,'Duel Log'!AG$2:AG$5455,$B2965)</f>
        <v>2</v>
      </c>
      <c r="D2965" s="7" t="n">
        <f aca="false">COUNTIFS('Duel Log'!AF$2:AF$5455,$A2965,'Duel Log'!AG$2:AG$5455,$B2965,'Duel Log'!AH$2:AH$5455,"Win")</f>
        <v>2</v>
      </c>
      <c r="E2965" s="7" t="n">
        <f aca="false">COUNTIFS('Duel Log'!AF$2:AF$5455,$A2965,'Duel Log'!AG$2:AG$5455,$B2965,'Duel Log'!AH$2:AH$5455,"Loss")</f>
        <v>0</v>
      </c>
      <c r="F2965" s="7" t="n">
        <f aca="false">COUNTIFS('Duel Log'!AF$2:AF$5455,$A2965,'Duel Log'!AG$2:AG$5455,$B2965,'Duel Log'!AH$2:AH$5455,"Draw")</f>
        <v>0</v>
      </c>
      <c r="G2965" s="13" t="n">
        <f aca="false">IFERROR(D2965/C2965,"")</f>
        <v>1</v>
      </c>
    </row>
    <row r="2966" customFormat="false" ht="15" hidden="false" customHeight="true" outlineLevel="0" collapsed="false">
      <c r="A2966" s="7" t="s">
        <v>668</v>
      </c>
      <c r="B2966" s="7" t="s">
        <v>206</v>
      </c>
      <c r="C2966" s="7" t="n">
        <f aca="false">COUNTIFS('Duel Log'!AF$2:AF$5455,$A2966,'Duel Log'!AG$2:AG$5455,$B2966)</f>
        <v>1</v>
      </c>
      <c r="D2966" s="7" t="n">
        <f aca="false">COUNTIFS('Duel Log'!AF$2:AF$5455,$A2966,'Duel Log'!AG$2:AG$5455,$B2966,'Duel Log'!AH$2:AH$5455,"Win")</f>
        <v>0</v>
      </c>
      <c r="E2966" s="7" t="n">
        <f aca="false">COUNTIFS('Duel Log'!AF$2:AF$5455,$A2966,'Duel Log'!AG$2:AG$5455,$B2966,'Duel Log'!AH$2:AH$5455,"Loss")</f>
        <v>1</v>
      </c>
      <c r="F2966" s="7" t="n">
        <f aca="false">COUNTIFS('Duel Log'!AF$2:AF$5455,$A2966,'Duel Log'!AG$2:AG$5455,$B2966,'Duel Log'!AH$2:AH$5455,"Draw")</f>
        <v>0</v>
      </c>
      <c r="G2966" s="13" t="n">
        <f aca="false">IFERROR(D2966/C2966,"")</f>
        <v>0</v>
      </c>
    </row>
    <row r="2967" customFormat="false" ht="15" hidden="false" customHeight="true" outlineLevel="0" collapsed="false">
      <c r="A2967" s="7" t="s">
        <v>668</v>
      </c>
      <c r="B2967" s="7" t="s">
        <v>368</v>
      </c>
      <c r="C2967" s="7" t="n">
        <f aca="false">COUNTIFS('Duel Log'!AF$2:AF$5455,$A2967,'Duel Log'!AG$2:AG$5455,$B2967)</f>
        <v>2</v>
      </c>
      <c r="D2967" s="7" t="n">
        <f aca="false">COUNTIFS('Duel Log'!AF$2:AF$5455,$A2967,'Duel Log'!AG$2:AG$5455,$B2967,'Duel Log'!AH$2:AH$5455,"Win")</f>
        <v>2</v>
      </c>
      <c r="E2967" s="7" t="n">
        <f aca="false">COUNTIFS('Duel Log'!AF$2:AF$5455,$A2967,'Duel Log'!AG$2:AG$5455,$B2967,'Duel Log'!AH$2:AH$5455,"Loss")</f>
        <v>0</v>
      </c>
      <c r="F2967" s="7" t="n">
        <f aca="false">COUNTIFS('Duel Log'!AF$2:AF$5455,$A2967,'Duel Log'!AG$2:AG$5455,$B2967,'Duel Log'!AH$2:AH$5455,"Draw")</f>
        <v>0</v>
      </c>
      <c r="G2967" s="13" t="n">
        <f aca="false">IFERROR(D2967/C2967,"")</f>
        <v>1</v>
      </c>
    </row>
    <row r="2968" customFormat="false" ht="15" hidden="false" customHeight="true" outlineLevel="0" collapsed="false">
      <c r="A2968" s="7" t="s">
        <v>668</v>
      </c>
      <c r="B2968" s="7" t="s">
        <v>1635</v>
      </c>
      <c r="C2968" s="7" t="n">
        <f aca="false">COUNTIFS('Duel Log'!AF$2:AF$5455,$A2968,'Duel Log'!AG$2:AG$5455,$B2968)</f>
        <v>2</v>
      </c>
      <c r="D2968" s="7" t="n">
        <f aca="false">COUNTIFS('Duel Log'!AF$2:AF$5455,$A2968,'Duel Log'!AG$2:AG$5455,$B2968,'Duel Log'!AH$2:AH$5455,"Win")</f>
        <v>2</v>
      </c>
      <c r="E2968" s="7" t="n">
        <f aca="false">COUNTIFS('Duel Log'!AF$2:AF$5455,$A2968,'Duel Log'!AG$2:AG$5455,$B2968,'Duel Log'!AH$2:AH$5455,"Loss")</f>
        <v>0</v>
      </c>
      <c r="F2968" s="7" t="n">
        <f aca="false">COUNTIFS('Duel Log'!AF$2:AF$5455,$A2968,'Duel Log'!AG$2:AG$5455,$B2968,'Duel Log'!AH$2:AH$5455,"Draw")</f>
        <v>0</v>
      </c>
      <c r="G2968" s="13" t="n">
        <f aca="false">IFERROR(D2968/C2968,"")</f>
        <v>1</v>
      </c>
    </row>
    <row r="2969" customFormat="false" ht="15" hidden="false" customHeight="true" outlineLevel="0" collapsed="false">
      <c r="A2969" s="7" t="s">
        <v>668</v>
      </c>
      <c r="B2969" s="7" t="s">
        <v>9569</v>
      </c>
      <c r="C2969" s="7" t="n">
        <f aca="false">COUNTIFS('Duel Log'!AF$2:AF$5455,$A2969,'Duel Log'!AG$2:AG$5455,$B2969)</f>
        <v>1</v>
      </c>
      <c r="D2969" s="7" t="n">
        <f aca="false">COUNTIFS('Duel Log'!AF$2:AF$5455,$A2969,'Duel Log'!AG$2:AG$5455,$B2969,'Duel Log'!AH$2:AH$5455,"Win")</f>
        <v>1</v>
      </c>
      <c r="E2969" s="7" t="n">
        <f aca="false">COUNTIFS('Duel Log'!AF$2:AF$5455,$A2969,'Duel Log'!AG$2:AG$5455,$B2969,'Duel Log'!AH$2:AH$5455,"Loss")</f>
        <v>0</v>
      </c>
      <c r="F2969" s="7" t="n">
        <f aca="false">COUNTIFS('Duel Log'!AF$2:AF$5455,$A2969,'Duel Log'!AG$2:AG$5455,$B2969,'Duel Log'!AH$2:AH$5455,"Draw")</f>
        <v>0</v>
      </c>
      <c r="G2969" s="13" t="n">
        <f aca="false">IFERROR(D2969/C2969,"")</f>
        <v>1</v>
      </c>
    </row>
    <row r="2970" customFormat="false" ht="15" hidden="false" customHeight="true" outlineLevel="0" collapsed="false">
      <c r="A2970" s="7" t="s">
        <v>668</v>
      </c>
      <c r="B2970" s="7" t="s">
        <v>243</v>
      </c>
      <c r="C2970" s="7" t="n">
        <f aca="false">COUNTIFS('Duel Log'!AF$2:AF$5455,$A2970,'Duel Log'!AG$2:AG$5455,$B2970)</f>
        <v>1</v>
      </c>
      <c r="D2970" s="7" t="n">
        <f aca="false">COUNTIFS('Duel Log'!AF$2:AF$5455,$A2970,'Duel Log'!AG$2:AG$5455,$B2970,'Duel Log'!AH$2:AH$5455,"Win")</f>
        <v>0</v>
      </c>
      <c r="E2970" s="7" t="n">
        <f aca="false">COUNTIFS('Duel Log'!AF$2:AF$5455,$A2970,'Duel Log'!AG$2:AG$5455,$B2970,'Duel Log'!AH$2:AH$5455,"Loss")</f>
        <v>1</v>
      </c>
      <c r="F2970" s="7" t="n">
        <f aca="false">COUNTIFS('Duel Log'!AF$2:AF$5455,$A2970,'Duel Log'!AG$2:AG$5455,$B2970,'Duel Log'!AH$2:AH$5455,"Draw")</f>
        <v>0</v>
      </c>
      <c r="G2970" s="13" t="n">
        <f aca="false">IFERROR(D2970/C2970,"")</f>
        <v>0</v>
      </c>
    </row>
    <row r="2971" customFormat="false" ht="15" hidden="false" customHeight="true" outlineLevel="0" collapsed="false">
      <c r="A2971" s="7" t="s">
        <v>668</v>
      </c>
      <c r="B2971" s="7" t="s">
        <v>6688</v>
      </c>
      <c r="C2971" s="7" t="n">
        <f aca="false">COUNTIFS('Duel Log'!AF$2:AF$5455,$A2971,'Duel Log'!AG$2:AG$5455,$B2971)</f>
        <v>1</v>
      </c>
      <c r="D2971" s="7" t="n">
        <f aca="false">COUNTIFS('Duel Log'!AF$2:AF$5455,$A2971,'Duel Log'!AG$2:AG$5455,$B2971,'Duel Log'!AH$2:AH$5455,"Win")</f>
        <v>1</v>
      </c>
      <c r="E2971" s="7" t="n">
        <f aca="false">COUNTIFS('Duel Log'!AF$2:AF$5455,$A2971,'Duel Log'!AG$2:AG$5455,$B2971,'Duel Log'!AH$2:AH$5455,"Loss")</f>
        <v>0</v>
      </c>
      <c r="F2971" s="7" t="n">
        <f aca="false">COUNTIFS('Duel Log'!AF$2:AF$5455,$A2971,'Duel Log'!AG$2:AG$5455,$B2971,'Duel Log'!AH$2:AH$5455,"Draw")</f>
        <v>0</v>
      </c>
      <c r="G2971" s="13" t="n">
        <f aca="false">IFERROR(D2971/C2971,"")</f>
        <v>1</v>
      </c>
    </row>
    <row r="2972" customFormat="false" ht="15" hidden="false" customHeight="true" outlineLevel="0" collapsed="false">
      <c r="A2972" s="7" t="s">
        <v>668</v>
      </c>
      <c r="B2972" s="7" t="s">
        <v>2281</v>
      </c>
      <c r="C2972" s="7" t="n">
        <f aca="false">COUNTIFS('Duel Log'!AF$2:AF$5455,$A2972,'Duel Log'!AG$2:AG$5455,$B2972)</f>
        <v>1</v>
      </c>
      <c r="D2972" s="7" t="n">
        <f aca="false">COUNTIFS('Duel Log'!AF$2:AF$5455,$A2972,'Duel Log'!AG$2:AG$5455,$B2972,'Duel Log'!AH$2:AH$5455,"Win")</f>
        <v>0</v>
      </c>
      <c r="E2972" s="7" t="n">
        <f aca="false">COUNTIFS('Duel Log'!AF$2:AF$5455,$A2972,'Duel Log'!AG$2:AG$5455,$B2972,'Duel Log'!AH$2:AH$5455,"Loss")</f>
        <v>1</v>
      </c>
      <c r="F2972" s="7" t="n">
        <f aca="false">COUNTIFS('Duel Log'!AF$2:AF$5455,$A2972,'Duel Log'!AG$2:AG$5455,$B2972,'Duel Log'!AH$2:AH$5455,"Draw")</f>
        <v>0</v>
      </c>
      <c r="G2972" s="13" t="n">
        <f aca="false">IFERROR(D2972/C2972,"")</f>
        <v>0</v>
      </c>
    </row>
    <row r="2973" customFormat="false" ht="15" hidden="false" customHeight="true" outlineLevel="0" collapsed="false">
      <c r="A2973" s="7" t="s">
        <v>668</v>
      </c>
      <c r="B2973" s="7" t="s">
        <v>388</v>
      </c>
      <c r="C2973" s="7" t="n">
        <f aca="false">COUNTIFS('Duel Log'!AF$2:AF$5455,$A2973,'Duel Log'!AG$2:AG$5455,$B2973)</f>
        <v>2</v>
      </c>
      <c r="D2973" s="7" t="n">
        <f aca="false">COUNTIFS('Duel Log'!AF$2:AF$5455,$A2973,'Duel Log'!AG$2:AG$5455,$B2973,'Duel Log'!AH$2:AH$5455,"Win")</f>
        <v>0</v>
      </c>
      <c r="E2973" s="7" t="n">
        <f aca="false">COUNTIFS('Duel Log'!AF$2:AF$5455,$A2973,'Duel Log'!AG$2:AG$5455,$B2973,'Duel Log'!AH$2:AH$5455,"Loss")</f>
        <v>2</v>
      </c>
      <c r="F2973" s="7" t="n">
        <f aca="false">COUNTIFS('Duel Log'!AF$2:AF$5455,$A2973,'Duel Log'!AG$2:AG$5455,$B2973,'Duel Log'!AH$2:AH$5455,"Draw")</f>
        <v>0</v>
      </c>
      <c r="G2973" s="13" t="n">
        <f aca="false">IFERROR(D2973/C2973,"")</f>
        <v>0</v>
      </c>
    </row>
    <row r="2974" customFormat="false" ht="15" hidden="false" customHeight="true" outlineLevel="0" collapsed="false">
      <c r="A2974" s="7" t="s">
        <v>668</v>
      </c>
      <c r="B2974" s="7" t="s">
        <v>6952</v>
      </c>
      <c r="C2974" s="7" t="n">
        <f aca="false">COUNTIFS('Duel Log'!AF$2:AF$5455,$A2974,'Duel Log'!AG$2:AG$5455,$B2974)</f>
        <v>4</v>
      </c>
      <c r="D2974" s="7" t="n">
        <f aca="false">COUNTIFS('Duel Log'!AF$2:AF$5455,$A2974,'Duel Log'!AG$2:AG$5455,$B2974,'Duel Log'!AH$2:AH$5455,"Win")</f>
        <v>2</v>
      </c>
      <c r="E2974" s="7" t="n">
        <f aca="false">COUNTIFS('Duel Log'!AF$2:AF$5455,$A2974,'Duel Log'!AG$2:AG$5455,$B2974,'Duel Log'!AH$2:AH$5455,"Loss")</f>
        <v>2</v>
      </c>
      <c r="F2974" s="7" t="n">
        <f aca="false">COUNTIFS('Duel Log'!AF$2:AF$5455,$A2974,'Duel Log'!AG$2:AG$5455,$B2974,'Duel Log'!AH$2:AH$5455,"Draw")</f>
        <v>0</v>
      </c>
      <c r="G2974" s="13" t="n">
        <f aca="false">IFERROR(D2974/C2974,"")</f>
        <v>0.5</v>
      </c>
    </row>
    <row r="2975" customFormat="false" ht="15" hidden="false" customHeight="true" outlineLevel="0" collapsed="false">
      <c r="A2975" s="7" t="s">
        <v>668</v>
      </c>
      <c r="B2975" s="7" t="s">
        <v>1470</v>
      </c>
      <c r="C2975" s="7" t="n">
        <f aca="false">COUNTIFS('Duel Log'!AF$2:AF$5455,$A2975,'Duel Log'!AG$2:AG$5455,$B2975)</f>
        <v>1</v>
      </c>
      <c r="D2975" s="7" t="n">
        <f aca="false">COUNTIFS('Duel Log'!AF$2:AF$5455,$A2975,'Duel Log'!AG$2:AG$5455,$B2975,'Duel Log'!AH$2:AH$5455,"Win")</f>
        <v>1</v>
      </c>
      <c r="E2975" s="7" t="n">
        <f aca="false">COUNTIFS('Duel Log'!AF$2:AF$5455,$A2975,'Duel Log'!AG$2:AG$5455,$B2975,'Duel Log'!AH$2:AH$5455,"Loss")</f>
        <v>0</v>
      </c>
      <c r="F2975" s="7" t="n">
        <f aca="false">COUNTIFS('Duel Log'!AF$2:AF$5455,$A2975,'Duel Log'!AG$2:AG$5455,$B2975,'Duel Log'!AH$2:AH$5455,"Draw")</f>
        <v>0</v>
      </c>
      <c r="G2975" s="13" t="n">
        <f aca="false">IFERROR(D2975/C2975,"")</f>
        <v>1</v>
      </c>
    </row>
    <row r="2976" customFormat="false" ht="15" hidden="false" customHeight="true" outlineLevel="0" collapsed="false">
      <c r="A2976" s="7" t="s">
        <v>668</v>
      </c>
      <c r="B2976" s="7" t="s">
        <v>1766</v>
      </c>
      <c r="C2976" s="7" t="n">
        <f aca="false">COUNTIFS('Duel Log'!AF$2:AF$5455,$A2976,'Duel Log'!AG$2:AG$5455,$B2976)</f>
        <v>2</v>
      </c>
      <c r="D2976" s="7" t="n">
        <f aca="false">COUNTIFS('Duel Log'!AF$2:AF$5455,$A2976,'Duel Log'!AG$2:AG$5455,$B2976,'Duel Log'!AH$2:AH$5455,"Win")</f>
        <v>2</v>
      </c>
      <c r="E2976" s="7" t="n">
        <f aca="false">COUNTIFS('Duel Log'!AF$2:AF$5455,$A2976,'Duel Log'!AG$2:AG$5455,$B2976,'Duel Log'!AH$2:AH$5455,"Loss")</f>
        <v>0</v>
      </c>
      <c r="F2976" s="7" t="n">
        <f aca="false">COUNTIFS('Duel Log'!AF$2:AF$5455,$A2976,'Duel Log'!AG$2:AG$5455,$B2976,'Duel Log'!AH$2:AH$5455,"Draw")</f>
        <v>0</v>
      </c>
      <c r="G2976" s="13" t="n">
        <f aca="false">IFERROR(D2976/C2976,"")</f>
        <v>1</v>
      </c>
    </row>
    <row r="2977" customFormat="false" ht="15" hidden="false" customHeight="true" outlineLevel="0" collapsed="false">
      <c r="A2977" s="7" t="s">
        <v>668</v>
      </c>
      <c r="B2977" s="7" t="s">
        <v>866</v>
      </c>
      <c r="C2977" s="7" t="n">
        <f aca="false">COUNTIFS('Duel Log'!AF$2:AF$5455,$A2977,'Duel Log'!AG$2:AG$5455,$B2977)</f>
        <v>2</v>
      </c>
      <c r="D2977" s="7" t="n">
        <f aca="false">COUNTIFS('Duel Log'!AF$2:AF$5455,$A2977,'Duel Log'!AG$2:AG$5455,$B2977,'Duel Log'!AH$2:AH$5455,"Win")</f>
        <v>2</v>
      </c>
      <c r="E2977" s="7" t="n">
        <f aca="false">COUNTIFS('Duel Log'!AF$2:AF$5455,$A2977,'Duel Log'!AG$2:AG$5455,$B2977,'Duel Log'!AH$2:AH$5455,"Loss")</f>
        <v>0</v>
      </c>
      <c r="F2977" s="7" t="n">
        <f aca="false">COUNTIFS('Duel Log'!AF$2:AF$5455,$A2977,'Duel Log'!AG$2:AG$5455,$B2977,'Duel Log'!AH$2:AH$5455,"Draw")</f>
        <v>0</v>
      </c>
      <c r="G2977" s="13" t="n">
        <f aca="false">IFERROR(D2977/C2977,"")</f>
        <v>1</v>
      </c>
    </row>
    <row r="2978" customFormat="false" ht="15" hidden="false" customHeight="true" outlineLevel="0" collapsed="false">
      <c r="A2978" s="7" t="s">
        <v>668</v>
      </c>
      <c r="B2978" s="7" t="s">
        <v>790</v>
      </c>
      <c r="C2978" s="7" t="n">
        <f aca="false">COUNTIFS('Duel Log'!AF$2:AF$5455,$A2978,'Duel Log'!AG$2:AG$5455,$B2978)</f>
        <v>1</v>
      </c>
      <c r="D2978" s="7" t="n">
        <f aca="false">COUNTIFS('Duel Log'!AF$2:AF$5455,$A2978,'Duel Log'!AG$2:AG$5455,$B2978,'Duel Log'!AH$2:AH$5455,"Win")</f>
        <v>1</v>
      </c>
      <c r="E2978" s="7" t="n">
        <f aca="false">COUNTIFS('Duel Log'!AF$2:AF$5455,$A2978,'Duel Log'!AG$2:AG$5455,$B2978,'Duel Log'!AH$2:AH$5455,"Loss")</f>
        <v>0</v>
      </c>
      <c r="F2978" s="7" t="n">
        <f aca="false">COUNTIFS('Duel Log'!AF$2:AF$5455,$A2978,'Duel Log'!AG$2:AG$5455,$B2978,'Duel Log'!AH$2:AH$5455,"Draw")</f>
        <v>0</v>
      </c>
      <c r="G2978" s="13" t="n">
        <f aca="false">IFERROR(D2978/C2978,"")</f>
        <v>1</v>
      </c>
    </row>
    <row r="2979" customFormat="false" ht="15" hidden="false" customHeight="true" outlineLevel="0" collapsed="false">
      <c r="A2979" s="7" t="s">
        <v>6484</v>
      </c>
      <c r="B2979" s="7" t="s">
        <v>6485</v>
      </c>
      <c r="C2979" s="7" t="n">
        <f aca="false">COUNTIFS('Duel Log'!AF$2:AF$5455,$A2979,'Duel Log'!AG$2:AG$5455,$B2979)</f>
        <v>1</v>
      </c>
      <c r="D2979" s="7" t="n">
        <f aca="false">COUNTIFS('Duel Log'!AF$2:AF$5455,$A2979,'Duel Log'!AG$2:AG$5455,$B2979,'Duel Log'!AH$2:AH$5455,"Win")</f>
        <v>1</v>
      </c>
      <c r="E2979" s="7" t="n">
        <f aca="false">COUNTIFS('Duel Log'!AF$2:AF$5455,$A2979,'Duel Log'!AG$2:AG$5455,$B2979,'Duel Log'!AH$2:AH$5455,"Loss")</f>
        <v>0</v>
      </c>
      <c r="F2979" s="7" t="n">
        <f aca="false">COUNTIFS('Duel Log'!AF$2:AF$5455,$A2979,'Duel Log'!AG$2:AG$5455,$B2979,'Duel Log'!AH$2:AH$5455,"Draw")</f>
        <v>0</v>
      </c>
      <c r="G2979" s="13" t="n">
        <f aca="false">IFERROR(D2979/C2979,"")</f>
        <v>1</v>
      </c>
    </row>
    <row r="2980" customFormat="false" ht="15" hidden="false" customHeight="true" outlineLevel="0" collapsed="false">
      <c r="A2980" s="7" t="s">
        <v>1548</v>
      </c>
      <c r="B2980" s="7" t="s">
        <v>605</v>
      </c>
      <c r="C2980" s="7" t="n">
        <f aca="false">COUNTIFS('Duel Log'!AF$2:AF$5455,$A2980,'Duel Log'!AG$2:AG$5455,$B2980)</f>
        <v>1</v>
      </c>
      <c r="D2980" s="7" t="n">
        <f aca="false">COUNTIFS('Duel Log'!AF$2:AF$5455,$A2980,'Duel Log'!AG$2:AG$5455,$B2980,'Duel Log'!AH$2:AH$5455,"Win")</f>
        <v>0</v>
      </c>
      <c r="E2980" s="7" t="n">
        <f aca="false">COUNTIFS('Duel Log'!AF$2:AF$5455,$A2980,'Duel Log'!AG$2:AG$5455,$B2980,'Duel Log'!AH$2:AH$5455,"Loss")</f>
        <v>1</v>
      </c>
      <c r="F2980" s="7" t="n">
        <f aca="false">COUNTIFS('Duel Log'!AF$2:AF$5455,$A2980,'Duel Log'!AG$2:AG$5455,$B2980,'Duel Log'!AH$2:AH$5455,"Draw")</f>
        <v>0</v>
      </c>
      <c r="G2980" s="13" t="n">
        <f aca="false">IFERROR(D2980/C2980,"")</f>
        <v>0</v>
      </c>
    </row>
    <row r="2981" customFormat="false" ht="15" hidden="false" customHeight="true" outlineLevel="0" collapsed="false">
      <c r="A2981" s="7" t="s">
        <v>2961</v>
      </c>
      <c r="B2981" s="7" t="s">
        <v>2960</v>
      </c>
      <c r="C2981" s="7" t="n">
        <f aca="false">COUNTIFS('Duel Log'!AF$2:AF$5455,$A2981,'Duel Log'!AG$2:AG$5455,$B2981)</f>
        <v>2</v>
      </c>
      <c r="D2981" s="7" t="n">
        <f aca="false">COUNTIFS('Duel Log'!AF$2:AF$5455,$A2981,'Duel Log'!AG$2:AG$5455,$B2981,'Duel Log'!AH$2:AH$5455,"Win")</f>
        <v>2</v>
      </c>
      <c r="E2981" s="7" t="n">
        <f aca="false">COUNTIFS('Duel Log'!AF$2:AF$5455,$A2981,'Duel Log'!AG$2:AG$5455,$B2981,'Duel Log'!AH$2:AH$5455,"Loss")</f>
        <v>0</v>
      </c>
      <c r="F2981" s="7" t="n">
        <f aca="false">COUNTIFS('Duel Log'!AF$2:AF$5455,$A2981,'Duel Log'!AG$2:AG$5455,$B2981,'Duel Log'!AH$2:AH$5455,"Draw")</f>
        <v>0</v>
      </c>
      <c r="G2981" s="13" t="n">
        <f aca="false">IFERROR(D2981/C2981,"")</f>
        <v>1</v>
      </c>
    </row>
    <row r="2982" customFormat="false" ht="15" hidden="false" customHeight="true" outlineLevel="0" collapsed="false">
      <c r="A2982" s="7" t="s">
        <v>2035</v>
      </c>
      <c r="B2982" s="7" t="s">
        <v>206</v>
      </c>
      <c r="C2982" s="7" t="n">
        <f aca="false">COUNTIFS('Duel Log'!AF$2:AF$5455,$A2982,'Duel Log'!AG$2:AG$5455,$B2982)</f>
        <v>1</v>
      </c>
      <c r="D2982" s="7" t="n">
        <f aca="false">COUNTIFS('Duel Log'!AF$2:AF$5455,$A2982,'Duel Log'!AG$2:AG$5455,$B2982,'Duel Log'!AH$2:AH$5455,"Win")</f>
        <v>0</v>
      </c>
      <c r="E2982" s="7" t="n">
        <f aca="false">COUNTIFS('Duel Log'!AF$2:AF$5455,$A2982,'Duel Log'!AG$2:AG$5455,$B2982,'Duel Log'!AH$2:AH$5455,"Loss")</f>
        <v>1</v>
      </c>
      <c r="F2982" s="7" t="n">
        <f aca="false">COUNTIFS('Duel Log'!AF$2:AF$5455,$A2982,'Duel Log'!AG$2:AG$5455,$B2982,'Duel Log'!AH$2:AH$5455,"Draw")</f>
        <v>0</v>
      </c>
      <c r="G2982" s="13" t="n">
        <f aca="false">IFERROR(D2982/C2982,"")</f>
        <v>0</v>
      </c>
    </row>
    <row r="2983" customFormat="false" ht="15" hidden="false" customHeight="true" outlineLevel="0" collapsed="false">
      <c r="A2983" s="7" t="s">
        <v>4600</v>
      </c>
      <c r="B2983" s="7" t="s">
        <v>2197</v>
      </c>
      <c r="C2983" s="7" t="n">
        <f aca="false">COUNTIFS('Duel Log'!AF$2:AF$5455,$A2983,'Duel Log'!AG$2:AG$5455,$B2983)</f>
        <v>1</v>
      </c>
      <c r="D2983" s="7" t="n">
        <f aca="false">COUNTIFS('Duel Log'!AF$2:AF$5455,$A2983,'Duel Log'!AG$2:AG$5455,$B2983,'Duel Log'!AH$2:AH$5455,"Win")</f>
        <v>0</v>
      </c>
      <c r="E2983" s="7" t="n">
        <f aca="false">COUNTIFS('Duel Log'!AF$2:AF$5455,$A2983,'Duel Log'!AG$2:AG$5455,$B2983,'Duel Log'!AH$2:AH$5455,"Loss")</f>
        <v>1</v>
      </c>
      <c r="F2983" s="7" t="n">
        <f aca="false">COUNTIFS('Duel Log'!AF$2:AF$5455,$A2983,'Duel Log'!AG$2:AG$5455,$B2983,'Duel Log'!AH$2:AH$5455,"Draw")</f>
        <v>0</v>
      </c>
      <c r="G2983" s="13" t="n">
        <f aca="false">IFERROR(D2983/C2983,"")</f>
        <v>0</v>
      </c>
    </row>
    <row r="2984" customFormat="false" ht="15" hidden="false" customHeight="true" outlineLevel="0" collapsed="false">
      <c r="A2984" s="7" t="s">
        <v>1151</v>
      </c>
      <c r="B2984" s="7" t="s">
        <v>1175</v>
      </c>
      <c r="C2984" s="7" t="n">
        <f aca="false">COUNTIFS('Duel Log'!AF$2:AF$5455,$A2984,'Duel Log'!AG$2:AG$5455,$B2984)</f>
        <v>2</v>
      </c>
      <c r="D2984" s="7" t="n">
        <f aca="false">COUNTIFS('Duel Log'!AF$2:AF$5455,$A2984,'Duel Log'!AG$2:AG$5455,$B2984,'Duel Log'!AH$2:AH$5455,"Win")</f>
        <v>0</v>
      </c>
      <c r="E2984" s="7" t="n">
        <f aca="false">COUNTIFS('Duel Log'!AF$2:AF$5455,$A2984,'Duel Log'!AG$2:AG$5455,$B2984,'Duel Log'!AH$2:AH$5455,"Loss")</f>
        <v>2</v>
      </c>
      <c r="F2984" s="7" t="n">
        <f aca="false">COUNTIFS('Duel Log'!AF$2:AF$5455,$A2984,'Duel Log'!AG$2:AG$5455,$B2984,'Duel Log'!AH$2:AH$5455,"Draw")</f>
        <v>0</v>
      </c>
      <c r="G2984" s="13" t="n">
        <f aca="false">IFERROR(D2984/C2984,"")</f>
        <v>0</v>
      </c>
    </row>
    <row r="2985" customFormat="false" ht="15" hidden="false" customHeight="true" outlineLevel="0" collapsed="false">
      <c r="A2985" s="7" t="s">
        <v>1151</v>
      </c>
      <c r="B2985" s="7" t="s">
        <v>206</v>
      </c>
      <c r="C2985" s="7" t="n">
        <f aca="false">COUNTIFS('Duel Log'!AF$2:AF$5455,$A2985,'Duel Log'!AG$2:AG$5455,$B2985)</f>
        <v>2</v>
      </c>
      <c r="D2985" s="7" t="n">
        <f aca="false">COUNTIFS('Duel Log'!AF$2:AF$5455,$A2985,'Duel Log'!AG$2:AG$5455,$B2985,'Duel Log'!AH$2:AH$5455,"Win")</f>
        <v>2</v>
      </c>
      <c r="E2985" s="7" t="n">
        <f aca="false">COUNTIFS('Duel Log'!AF$2:AF$5455,$A2985,'Duel Log'!AG$2:AG$5455,$B2985,'Duel Log'!AH$2:AH$5455,"Loss")</f>
        <v>0</v>
      </c>
      <c r="F2985" s="7" t="n">
        <f aca="false">COUNTIFS('Duel Log'!AF$2:AF$5455,$A2985,'Duel Log'!AG$2:AG$5455,$B2985,'Duel Log'!AH$2:AH$5455,"Draw")</f>
        <v>0</v>
      </c>
      <c r="G2985" s="13" t="n">
        <f aca="false">IFERROR(D2985/C2985,"")</f>
        <v>1</v>
      </c>
    </row>
    <row r="2986" customFormat="false" ht="15" hidden="false" customHeight="true" outlineLevel="0" collapsed="false">
      <c r="A2986" s="7" t="s">
        <v>1151</v>
      </c>
      <c r="B2986" s="7" t="s">
        <v>1001</v>
      </c>
      <c r="C2986" s="7" t="n">
        <f aca="false">COUNTIFS('Duel Log'!AF$2:AF$5455,$A2986,'Duel Log'!AG$2:AG$5455,$B2986)</f>
        <v>1</v>
      </c>
      <c r="D2986" s="7" t="n">
        <f aca="false">COUNTIFS('Duel Log'!AF$2:AF$5455,$A2986,'Duel Log'!AG$2:AG$5455,$B2986,'Duel Log'!AH$2:AH$5455,"Win")</f>
        <v>1</v>
      </c>
      <c r="E2986" s="7" t="n">
        <f aca="false">COUNTIFS('Duel Log'!AF$2:AF$5455,$A2986,'Duel Log'!AG$2:AG$5455,$B2986,'Duel Log'!AH$2:AH$5455,"Loss")</f>
        <v>0</v>
      </c>
      <c r="F2986" s="7" t="n">
        <f aca="false">COUNTIFS('Duel Log'!AF$2:AF$5455,$A2986,'Duel Log'!AG$2:AG$5455,$B2986,'Duel Log'!AH$2:AH$5455,"Draw")</f>
        <v>0</v>
      </c>
      <c r="G2986" s="13" t="n">
        <f aca="false">IFERROR(D2986/C2986,"")</f>
        <v>1</v>
      </c>
    </row>
    <row r="2987" customFormat="false" ht="15" hidden="false" customHeight="true" outlineLevel="0" collapsed="false">
      <c r="A2987" s="7" t="s">
        <v>1151</v>
      </c>
      <c r="B2987" s="7" t="s">
        <v>2140</v>
      </c>
      <c r="C2987" s="7" t="n">
        <f aca="false">COUNTIFS('Duel Log'!AF$2:AF$5455,$A2987,'Duel Log'!AG$2:AG$5455,$B2987)</f>
        <v>2</v>
      </c>
      <c r="D2987" s="7" t="n">
        <f aca="false">COUNTIFS('Duel Log'!AF$2:AF$5455,$A2987,'Duel Log'!AG$2:AG$5455,$B2987,'Duel Log'!AH$2:AH$5455,"Win")</f>
        <v>0</v>
      </c>
      <c r="E2987" s="7" t="n">
        <f aca="false">COUNTIFS('Duel Log'!AF$2:AF$5455,$A2987,'Duel Log'!AG$2:AG$5455,$B2987,'Duel Log'!AH$2:AH$5455,"Loss")</f>
        <v>2</v>
      </c>
      <c r="F2987" s="7" t="n">
        <f aca="false">COUNTIFS('Duel Log'!AF$2:AF$5455,$A2987,'Duel Log'!AG$2:AG$5455,$B2987,'Duel Log'!AH$2:AH$5455,"Draw")</f>
        <v>0</v>
      </c>
      <c r="G2987" s="13" t="n">
        <f aca="false">IFERROR(D2987/C2987,"")</f>
        <v>0</v>
      </c>
    </row>
    <row r="2988" customFormat="false" ht="15" hidden="false" customHeight="true" outlineLevel="0" collapsed="false">
      <c r="A2988" s="7" t="s">
        <v>1151</v>
      </c>
      <c r="B2988" s="7" t="s">
        <v>4422</v>
      </c>
      <c r="C2988" s="7" t="n">
        <f aca="false">COUNTIFS('Duel Log'!AF$2:AF$5455,$A2988,'Duel Log'!AG$2:AG$5455,$B2988)</f>
        <v>1</v>
      </c>
      <c r="D2988" s="7" t="n">
        <f aca="false">COUNTIFS('Duel Log'!AF$2:AF$5455,$A2988,'Duel Log'!AG$2:AG$5455,$B2988,'Duel Log'!AH$2:AH$5455,"Win")</f>
        <v>0</v>
      </c>
      <c r="E2988" s="7" t="n">
        <f aca="false">COUNTIFS('Duel Log'!AF$2:AF$5455,$A2988,'Duel Log'!AG$2:AG$5455,$B2988,'Duel Log'!AH$2:AH$5455,"Loss")</f>
        <v>1</v>
      </c>
      <c r="F2988" s="7" t="n">
        <f aca="false">COUNTIFS('Duel Log'!AF$2:AF$5455,$A2988,'Duel Log'!AG$2:AG$5455,$B2988,'Duel Log'!AH$2:AH$5455,"Draw")</f>
        <v>0</v>
      </c>
      <c r="G2988" s="13" t="n">
        <f aca="false">IFERROR(D2988/C2988,"")</f>
        <v>0</v>
      </c>
    </row>
    <row r="2989" customFormat="false" ht="15" hidden="false" customHeight="true" outlineLevel="0" collapsed="false">
      <c r="A2989" s="7" t="s">
        <v>6434</v>
      </c>
      <c r="B2989" s="7" t="s">
        <v>285</v>
      </c>
      <c r="C2989" s="7" t="n">
        <f aca="false">COUNTIFS('Duel Log'!AF$2:AF$5455,$A2989,'Duel Log'!AG$2:AG$5455,$B2989)</f>
        <v>2</v>
      </c>
      <c r="D2989" s="7" t="n">
        <f aca="false">COUNTIFS('Duel Log'!AF$2:AF$5455,$A2989,'Duel Log'!AG$2:AG$5455,$B2989,'Duel Log'!AH$2:AH$5455,"Win")</f>
        <v>2</v>
      </c>
      <c r="E2989" s="7" t="n">
        <f aca="false">COUNTIFS('Duel Log'!AF$2:AF$5455,$A2989,'Duel Log'!AG$2:AG$5455,$B2989,'Duel Log'!AH$2:AH$5455,"Loss")</f>
        <v>0</v>
      </c>
      <c r="F2989" s="7" t="n">
        <f aca="false">COUNTIFS('Duel Log'!AF$2:AF$5455,$A2989,'Duel Log'!AG$2:AG$5455,$B2989,'Duel Log'!AH$2:AH$5455,"Draw")</f>
        <v>0</v>
      </c>
      <c r="G2989" s="13" t="n">
        <f aca="false">IFERROR(D2989/C2989,"")</f>
        <v>1</v>
      </c>
    </row>
    <row r="2990" customFormat="false" ht="15" hidden="false" customHeight="true" outlineLevel="0" collapsed="false">
      <c r="A2990" s="7" t="s">
        <v>594</v>
      </c>
      <c r="B2990" s="7" t="s">
        <v>587</v>
      </c>
      <c r="C2990" s="7" t="n">
        <f aca="false">COUNTIFS('Duel Log'!AF$2:AF$5455,$A2990,'Duel Log'!AG$2:AG$5455,$B2990)</f>
        <v>1</v>
      </c>
      <c r="D2990" s="7" t="n">
        <f aca="false">COUNTIFS('Duel Log'!AF$2:AF$5455,$A2990,'Duel Log'!AG$2:AG$5455,$B2990,'Duel Log'!AH$2:AH$5455,"Win")</f>
        <v>1</v>
      </c>
      <c r="E2990" s="7" t="n">
        <f aca="false">COUNTIFS('Duel Log'!AF$2:AF$5455,$A2990,'Duel Log'!AG$2:AG$5455,$B2990,'Duel Log'!AH$2:AH$5455,"Loss")</f>
        <v>0</v>
      </c>
      <c r="F2990" s="7" t="n">
        <f aca="false">COUNTIFS('Duel Log'!AF$2:AF$5455,$A2990,'Duel Log'!AG$2:AG$5455,$B2990,'Duel Log'!AH$2:AH$5455,"Draw")</f>
        <v>0</v>
      </c>
      <c r="G2990" s="13" t="n">
        <f aca="false">IFERROR(D2990/C2990,"")</f>
        <v>1</v>
      </c>
    </row>
    <row r="2991" customFormat="false" ht="15" hidden="false" customHeight="true" outlineLevel="0" collapsed="false">
      <c r="A2991" s="7" t="s">
        <v>594</v>
      </c>
      <c r="B2991" s="7" t="s">
        <v>368</v>
      </c>
      <c r="C2991" s="7" t="n">
        <f aca="false">COUNTIFS('Duel Log'!AF$2:AF$5455,$A2991,'Duel Log'!AG$2:AG$5455,$B2991)</f>
        <v>2</v>
      </c>
      <c r="D2991" s="7" t="n">
        <f aca="false">COUNTIFS('Duel Log'!AF$2:AF$5455,$A2991,'Duel Log'!AG$2:AG$5455,$B2991,'Duel Log'!AH$2:AH$5455,"Win")</f>
        <v>0</v>
      </c>
      <c r="E2991" s="7" t="n">
        <f aca="false">COUNTIFS('Duel Log'!AF$2:AF$5455,$A2991,'Duel Log'!AG$2:AG$5455,$B2991,'Duel Log'!AH$2:AH$5455,"Loss")</f>
        <v>2</v>
      </c>
      <c r="F2991" s="7" t="n">
        <f aca="false">COUNTIFS('Duel Log'!AF$2:AF$5455,$A2991,'Duel Log'!AG$2:AG$5455,$B2991,'Duel Log'!AH$2:AH$5455,"Draw")</f>
        <v>0</v>
      </c>
      <c r="G2991" s="13" t="n">
        <f aca="false">IFERROR(D2991/C2991,"")</f>
        <v>0</v>
      </c>
    </row>
    <row r="2992" customFormat="false" ht="15" hidden="false" customHeight="true" outlineLevel="0" collapsed="false">
      <c r="A2992" s="7" t="s">
        <v>594</v>
      </c>
      <c r="B2992" s="7" t="s">
        <v>243</v>
      </c>
      <c r="C2992" s="7" t="n">
        <f aca="false">COUNTIFS('Duel Log'!AF$2:AF$5455,$A2992,'Duel Log'!AG$2:AG$5455,$B2992)</f>
        <v>1</v>
      </c>
      <c r="D2992" s="7" t="n">
        <f aca="false">COUNTIFS('Duel Log'!AF$2:AF$5455,$A2992,'Duel Log'!AG$2:AG$5455,$B2992,'Duel Log'!AH$2:AH$5455,"Win")</f>
        <v>1</v>
      </c>
      <c r="E2992" s="7" t="n">
        <f aca="false">COUNTIFS('Duel Log'!AF$2:AF$5455,$A2992,'Duel Log'!AG$2:AG$5455,$B2992,'Duel Log'!AH$2:AH$5455,"Loss")</f>
        <v>0</v>
      </c>
      <c r="F2992" s="7" t="n">
        <f aca="false">COUNTIFS('Duel Log'!AF$2:AF$5455,$A2992,'Duel Log'!AG$2:AG$5455,$B2992,'Duel Log'!AH$2:AH$5455,"Draw")</f>
        <v>0</v>
      </c>
      <c r="G2992" s="13" t="n">
        <f aca="false">IFERROR(D2992/C2992,"")</f>
        <v>1</v>
      </c>
    </row>
    <row r="2993" customFormat="false" ht="15" hidden="false" customHeight="true" outlineLevel="0" collapsed="false">
      <c r="A2993" s="7" t="s">
        <v>799</v>
      </c>
      <c r="B2993" s="7" t="s">
        <v>798</v>
      </c>
      <c r="C2993" s="7" t="n">
        <f aca="false">COUNTIFS('Duel Log'!AF$2:AF$5455,$A2993,'Duel Log'!AG$2:AG$5455,$B2993)</f>
        <v>2</v>
      </c>
      <c r="D2993" s="7" t="n">
        <f aca="false">COUNTIFS('Duel Log'!AF$2:AF$5455,$A2993,'Duel Log'!AG$2:AG$5455,$B2993,'Duel Log'!AH$2:AH$5455,"Win")</f>
        <v>2</v>
      </c>
      <c r="E2993" s="7" t="n">
        <f aca="false">COUNTIFS('Duel Log'!AF$2:AF$5455,$A2993,'Duel Log'!AG$2:AG$5455,$B2993,'Duel Log'!AH$2:AH$5455,"Loss")</f>
        <v>0</v>
      </c>
      <c r="F2993" s="7" t="n">
        <f aca="false">COUNTIFS('Duel Log'!AF$2:AF$5455,$A2993,'Duel Log'!AG$2:AG$5455,$B2993,'Duel Log'!AH$2:AH$5455,"Draw")</f>
        <v>0</v>
      </c>
      <c r="G2993" s="13" t="n">
        <f aca="false">IFERROR(D2993/C2993,"")</f>
        <v>1</v>
      </c>
    </row>
    <row r="2994" customFormat="false" ht="15" hidden="false" customHeight="true" outlineLevel="0" collapsed="false">
      <c r="A2994" s="7" t="s">
        <v>799</v>
      </c>
      <c r="B2994" s="7" t="s">
        <v>802</v>
      </c>
      <c r="C2994" s="7" t="n">
        <f aca="false">COUNTIFS('Duel Log'!AF$2:AF$5455,$A2994,'Duel Log'!AG$2:AG$5455,$B2994)</f>
        <v>2</v>
      </c>
      <c r="D2994" s="7" t="n">
        <f aca="false">COUNTIFS('Duel Log'!AF$2:AF$5455,$A2994,'Duel Log'!AG$2:AG$5455,$B2994,'Duel Log'!AH$2:AH$5455,"Win")</f>
        <v>0</v>
      </c>
      <c r="E2994" s="7" t="n">
        <f aca="false">COUNTIFS('Duel Log'!AF$2:AF$5455,$A2994,'Duel Log'!AG$2:AG$5455,$B2994,'Duel Log'!AH$2:AH$5455,"Loss")</f>
        <v>2</v>
      </c>
      <c r="F2994" s="7" t="n">
        <f aca="false">COUNTIFS('Duel Log'!AF$2:AF$5455,$A2994,'Duel Log'!AG$2:AG$5455,$B2994,'Duel Log'!AH$2:AH$5455,"Draw")</f>
        <v>0</v>
      </c>
      <c r="G2994" s="13" t="n">
        <f aca="false">IFERROR(D2994/C2994,"")</f>
        <v>0</v>
      </c>
    </row>
    <row r="2995" customFormat="false" ht="15" hidden="false" customHeight="true" outlineLevel="0" collapsed="false">
      <c r="A2995" s="7" t="s">
        <v>3563</v>
      </c>
      <c r="B2995" s="7" t="s">
        <v>206</v>
      </c>
      <c r="C2995" s="7" t="n">
        <f aca="false">COUNTIFS('Duel Log'!AF$2:AF$5455,$A2995,'Duel Log'!AG$2:AG$5455,$B2995)</f>
        <v>2</v>
      </c>
      <c r="D2995" s="7" t="n">
        <f aca="false">COUNTIFS('Duel Log'!AF$2:AF$5455,$A2995,'Duel Log'!AG$2:AG$5455,$B2995,'Duel Log'!AH$2:AH$5455,"Win")</f>
        <v>0</v>
      </c>
      <c r="E2995" s="7" t="n">
        <f aca="false">COUNTIFS('Duel Log'!AF$2:AF$5455,$A2995,'Duel Log'!AG$2:AG$5455,$B2995,'Duel Log'!AH$2:AH$5455,"Loss")</f>
        <v>2</v>
      </c>
      <c r="F2995" s="7" t="n">
        <f aca="false">COUNTIFS('Duel Log'!AF$2:AF$5455,$A2995,'Duel Log'!AG$2:AG$5455,$B2995,'Duel Log'!AH$2:AH$5455,"Draw")</f>
        <v>0</v>
      </c>
      <c r="G2995" s="13" t="n">
        <f aca="false">IFERROR(D2995/C2995,"")</f>
        <v>0</v>
      </c>
    </row>
    <row r="2996" customFormat="false" ht="15" hidden="false" customHeight="true" outlineLevel="0" collapsed="false">
      <c r="A2996" s="7" t="s">
        <v>3563</v>
      </c>
      <c r="B2996" s="7" t="s">
        <v>368</v>
      </c>
      <c r="C2996" s="7" t="n">
        <f aca="false">COUNTIFS('Duel Log'!AF$2:AF$5455,$A2996,'Duel Log'!AG$2:AG$5455,$B2996)</f>
        <v>2</v>
      </c>
      <c r="D2996" s="7" t="n">
        <f aca="false">COUNTIFS('Duel Log'!AF$2:AF$5455,$A2996,'Duel Log'!AG$2:AG$5455,$B2996,'Duel Log'!AH$2:AH$5455,"Win")</f>
        <v>2</v>
      </c>
      <c r="E2996" s="7" t="n">
        <f aca="false">COUNTIFS('Duel Log'!AF$2:AF$5455,$A2996,'Duel Log'!AG$2:AG$5455,$B2996,'Duel Log'!AH$2:AH$5455,"Loss")</f>
        <v>0</v>
      </c>
      <c r="F2996" s="7" t="n">
        <f aca="false">COUNTIFS('Duel Log'!AF$2:AF$5455,$A2996,'Duel Log'!AG$2:AG$5455,$B2996,'Duel Log'!AH$2:AH$5455,"Draw")</f>
        <v>0</v>
      </c>
      <c r="G2996" s="13" t="n">
        <f aca="false">IFERROR(D2996/C2996,"")</f>
        <v>1</v>
      </c>
    </row>
    <row r="2997" customFormat="false" ht="15" hidden="false" customHeight="true" outlineLevel="0" collapsed="false">
      <c r="A2997" s="7" t="s">
        <v>1033</v>
      </c>
      <c r="B2997" s="7" t="s">
        <v>1032</v>
      </c>
      <c r="C2997" s="7" t="n">
        <f aca="false">COUNTIFS('Duel Log'!AF$2:AF$5455,$A2997,'Duel Log'!AG$2:AG$5455,$B2997)</f>
        <v>2</v>
      </c>
      <c r="D2997" s="7" t="n">
        <f aca="false">COUNTIFS('Duel Log'!AF$2:AF$5455,$A2997,'Duel Log'!AG$2:AG$5455,$B2997,'Duel Log'!AH$2:AH$5455,"Win")</f>
        <v>2</v>
      </c>
      <c r="E2997" s="7" t="n">
        <f aca="false">COUNTIFS('Duel Log'!AF$2:AF$5455,$A2997,'Duel Log'!AG$2:AG$5455,$B2997,'Duel Log'!AH$2:AH$5455,"Loss")</f>
        <v>0</v>
      </c>
      <c r="F2997" s="7" t="n">
        <f aca="false">COUNTIFS('Duel Log'!AF$2:AF$5455,$A2997,'Duel Log'!AG$2:AG$5455,$B2997,'Duel Log'!AH$2:AH$5455,"Draw")</f>
        <v>0</v>
      </c>
      <c r="G2997" s="13" t="n">
        <f aca="false">IFERROR(D2997/C2997,"")</f>
        <v>1</v>
      </c>
    </row>
    <row r="2998" customFormat="false" ht="15" hidden="false" customHeight="true" outlineLevel="0" collapsed="false">
      <c r="A2998" s="7" t="s">
        <v>9068</v>
      </c>
      <c r="B2998" s="7" t="s">
        <v>246</v>
      </c>
      <c r="C2998" s="7" t="n">
        <f aca="false">COUNTIFS('Duel Log'!AF$2:AF$5455,$A2998,'Duel Log'!AG$2:AG$5455,$B2998)</f>
        <v>1</v>
      </c>
      <c r="D2998" s="7" t="n">
        <f aca="false">COUNTIFS('Duel Log'!AF$2:AF$5455,$A2998,'Duel Log'!AG$2:AG$5455,$B2998,'Duel Log'!AH$2:AH$5455,"Win")</f>
        <v>0</v>
      </c>
      <c r="E2998" s="7" t="n">
        <f aca="false">COUNTIFS('Duel Log'!AF$2:AF$5455,$A2998,'Duel Log'!AG$2:AG$5455,$B2998,'Duel Log'!AH$2:AH$5455,"Loss")</f>
        <v>1</v>
      </c>
      <c r="F2998" s="7" t="n">
        <f aca="false">COUNTIFS('Duel Log'!AF$2:AF$5455,$A2998,'Duel Log'!AG$2:AG$5455,$B2998,'Duel Log'!AH$2:AH$5455,"Draw")</f>
        <v>0</v>
      </c>
      <c r="G2998" s="13" t="n">
        <f aca="false">IFERROR(D2998/C2998,"")</f>
        <v>0</v>
      </c>
    </row>
    <row r="2999" customFormat="false" ht="15" hidden="false" customHeight="true" outlineLevel="0" collapsed="false">
      <c r="A2999" s="7" t="s">
        <v>3361</v>
      </c>
      <c r="B2999" s="7" t="s">
        <v>3360</v>
      </c>
      <c r="C2999" s="7" t="n">
        <f aca="false">COUNTIFS('Duel Log'!AF$2:AF$5455,$A2999,'Duel Log'!AG$2:AG$5455,$B2999)</f>
        <v>2</v>
      </c>
      <c r="D2999" s="7" t="n">
        <f aca="false">COUNTIFS('Duel Log'!AF$2:AF$5455,$A2999,'Duel Log'!AG$2:AG$5455,$B2999,'Duel Log'!AH$2:AH$5455,"Win")</f>
        <v>2</v>
      </c>
      <c r="E2999" s="7" t="n">
        <f aca="false">COUNTIFS('Duel Log'!AF$2:AF$5455,$A2999,'Duel Log'!AG$2:AG$5455,$B2999,'Duel Log'!AH$2:AH$5455,"Loss")</f>
        <v>0</v>
      </c>
      <c r="F2999" s="7" t="n">
        <f aca="false">COUNTIFS('Duel Log'!AF$2:AF$5455,$A2999,'Duel Log'!AG$2:AG$5455,$B2999,'Duel Log'!AH$2:AH$5455,"Draw")</f>
        <v>0</v>
      </c>
      <c r="G2999" s="13" t="n">
        <f aca="false">IFERROR(D2999/C2999,"")</f>
        <v>1</v>
      </c>
    </row>
    <row r="3000" customFormat="false" ht="15" hidden="false" customHeight="true" outlineLevel="0" collapsed="false">
      <c r="A3000" s="7" t="s">
        <v>1311</v>
      </c>
      <c r="B3000" s="7" t="s">
        <v>206</v>
      </c>
      <c r="C3000" s="7" t="n">
        <f aca="false">COUNTIFS('Duel Log'!AF$2:AF$5455,$A3000,'Duel Log'!AG$2:AG$5455,$B3000)</f>
        <v>1</v>
      </c>
      <c r="D3000" s="7" t="n">
        <f aca="false">COUNTIFS('Duel Log'!AF$2:AF$5455,$A3000,'Duel Log'!AG$2:AG$5455,$B3000,'Duel Log'!AH$2:AH$5455,"Win")</f>
        <v>0</v>
      </c>
      <c r="E3000" s="7" t="n">
        <f aca="false">COUNTIFS('Duel Log'!AF$2:AF$5455,$A3000,'Duel Log'!AG$2:AG$5455,$B3000,'Duel Log'!AH$2:AH$5455,"Loss")</f>
        <v>1</v>
      </c>
      <c r="F3000" s="7" t="n">
        <f aca="false">COUNTIFS('Duel Log'!AF$2:AF$5455,$A3000,'Duel Log'!AG$2:AG$5455,$B3000,'Duel Log'!AH$2:AH$5455,"Draw")</f>
        <v>0</v>
      </c>
      <c r="G3000" s="13" t="n">
        <f aca="false">IFERROR(D3000/C3000,"")</f>
        <v>0</v>
      </c>
    </row>
    <row r="3001" customFormat="false" ht="15" hidden="false" customHeight="true" outlineLevel="0" collapsed="false">
      <c r="A3001" s="7" t="s">
        <v>1311</v>
      </c>
      <c r="B3001" s="7" t="s">
        <v>368</v>
      </c>
      <c r="C3001" s="7" t="n">
        <f aca="false">COUNTIFS('Duel Log'!AF$2:AF$5455,$A3001,'Duel Log'!AG$2:AG$5455,$B3001)</f>
        <v>2</v>
      </c>
      <c r="D3001" s="7" t="n">
        <f aca="false">COUNTIFS('Duel Log'!AF$2:AF$5455,$A3001,'Duel Log'!AG$2:AG$5455,$B3001,'Duel Log'!AH$2:AH$5455,"Win")</f>
        <v>2</v>
      </c>
      <c r="E3001" s="7" t="n">
        <f aca="false">COUNTIFS('Duel Log'!AF$2:AF$5455,$A3001,'Duel Log'!AG$2:AG$5455,$B3001,'Duel Log'!AH$2:AH$5455,"Loss")</f>
        <v>0</v>
      </c>
      <c r="F3001" s="7" t="n">
        <f aca="false">COUNTIFS('Duel Log'!AF$2:AF$5455,$A3001,'Duel Log'!AG$2:AG$5455,$B3001,'Duel Log'!AH$2:AH$5455,"Draw")</f>
        <v>0</v>
      </c>
      <c r="G3001" s="13" t="n">
        <f aca="false">IFERROR(D3001/C3001,"")</f>
        <v>1</v>
      </c>
    </row>
    <row r="3002" customFormat="false" ht="15" hidden="false" customHeight="true" outlineLevel="0" collapsed="false">
      <c r="A3002" s="7" t="s">
        <v>1311</v>
      </c>
      <c r="B3002" s="7" t="s">
        <v>1635</v>
      </c>
      <c r="C3002" s="7" t="n">
        <f aca="false">COUNTIFS('Duel Log'!AF$2:AF$5455,$A3002,'Duel Log'!AG$2:AG$5455,$B3002)</f>
        <v>1</v>
      </c>
      <c r="D3002" s="7" t="n">
        <f aca="false">COUNTIFS('Duel Log'!AF$2:AF$5455,$A3002,'Duel Log'!AG$2:AG$5455,$B3002,'Duel Log'!AH$2:AH$5455,"Win")</f>
        <v>1</v>
      </c>
      <c r="E3002" s="7" t="n">
        <f aca="false">COUNTIFS('Duel Log'!AF$2:AF$5455,$A3002,'Duel Log'!AG$2:AG$5455,$B3002,'Duel Log'!AH$2:AH$5455,"Loss")</f>
        <v>0</v>
      </c>
      <c r="F3002" s="7" t="n">
        <f aca="false">COUNTIFS('Duel Log'!AF$2:AF$5455,$A3002,'Duel Log'!AG$2:AG$5455,$B3002,'Duel Log'!AH$2:AH$5455,"Draw")</f>
        <v>0</v>
      </c>
      <c r="G3002" s="13" t="n">
        <f aca="false">IFERROR(D3002/C3002,"")</f>
        <v>1</v>
      </c>
    </row>
    <row r="3003" customFormat="false" ht="15" hidden="false" customHeight="true" outlineLevel="0" collapsed="false">
      <c r="A3003" s="7" t="s">
        <v>1311</v>
      </c>
      <c r="B3003" s="7" t="s">
        <v>4783</v>
      </c>
      <c r="C3003" s="7" t="n">
        <f aca="false">COUNTIFS('Duel Log'!AF$2:AF$5455,$A3003,'Duel Log'!AG$2:AG$5455,$B3003)</f>
        <v>1</v>
      </c>
      <c r="D3003" s="7" t="n">
        <f aca="false">COUNTIFS('Duel Log'!AF$2:AF$5455,$A3003,'Duel Log'!AG$2:AG$5455,$B3003,'Duel Log'!AH$2:AH$5455,"Win")</f>
        <v>0</v>
      </c>
      <c r="E3003" s="7" t="n">
        <f aca="false">COUNTIFS('Duel Log'!AF$2:AF$5455,$A3003,'Duel Log'!AG$2:AG$5455,$B3003,'Duel Log'!AH$2:AH$5455,"Loss")</f>
        <v>1</v>
      </c>
      <c r="F3003" s="7" t="n">
        <f aca="false">COUNTIFS('Duel Log'!AF$2:AF$5455,$A3003,'Duel Log'!AG$2:AG$5455,$B3003,'Duel Log'!AH$2:AH$5455,"Draw")</f>
        <v>0</v>
      </c>
      <c r="G3003" s="13" t="n">
        <f aca="false">IFERROR(D3003/C3003,"")</f>
        <v>0</v>
      </c>
    </row>
    <row r="3004" customFormat="false" ht="15" hidden="false" customHeight="true" outlineLevel="0" collapsed="false">
      <c r="A3004" s="7" t="s">
        <v>1311</v>
      </c>
      <c r="B3004" s="7" t="s">
        <v>967</v>
      </c>
      <c r="C3004" s="7" t="n">
        <f aca="false">COUNTIFS('Duel Log'!AF$2:AF$5455,$A3004,'Duel Log'!AG$2:AG$5455,$B3004)</f>
        <v>1</v>
      </c>
      <c r="D3004" s="7" t="n">
        <f aca="false">COUNTIFS('Duel Log'!AF$2:AF$5455,$A3004,'Duel Log'!AG$2:AG$5455,$B3004,'Duel Log'!AH$2:AH$5455,"Win")</f>
        <v>0</v>
      </c>
      <c r="E3004" s="7" t="n">
        <f aca="false">COUNTIFS('Duel Log'!AF$2:AF$5455,$A3004,'Duel Log'!AG$2:AG$5455,$B3004,'Duel Log'!AH$2:AH$5455,"Loss")</f>
        <v>1</v>
      </c>
      <c r="F3004" s="7" t="n">
        <f aca="false">COUNTIFS('Duel Log'!AF$2:AF$5455,$A3004,'Duel Log'!AG$2:AG$5455,$B3004,'Duel Log'!AH$2:AH$5455,"Draw")</f>
        <v>0</v>
      </c>
      <c r="G3004" s="13" t="n">
        <f aca="false">IFERROR(D3004/C3004,"")</f>
        <v>0</v>
      </c>
    </row>
    <row r="3005" customFormat="false" ht="15" hidden="false" customHeight="true" outlineLevel="0" collapsed="false">
      <c r="A3005" s="7" t="s">
        <v>1311</v>
      </c>
      <c r="B3005" s="7" t="s">
        <v>787</v>
      </c>
      <c r="C3005" s="7" t="n">
        <f aca="false">COUNTIFS('Duel Log'!AF$2:AF$5455,$A3005,'Duel Log'!AG$2:AG$5455,$B3005)</f>
        <v>1</v>
      </c>
      <c r="D3005" s="7" t="n">
        <f aca="false">COUNTIFS('Duel Log'!AF$2:AF$5455,$A3005,'Duel Log'!AG$2:AG$5455,$B3005,'Duel Log'!AH$2:AH$5455,"Win")</f>
        <v>0</v>
      </c>
      <c r="E3005" s="7" t="n">
        <f aca="false">COUNTIFS('Duel Log'!AF$2:AF$5455,$A3005,'Duel Log'!AG$2:AG$5455,$B3005,'Duel Log'!AH$2:AH$5455,"Loss")</f>
        <v>1</v>
      </c>
      <c r="F3005" s="7" t="n">
        <f aca="false">COUNTIFS('Duel Log'!AF$2:AF$5455,$A3005,'Duel Log'!AG$2:AG$5455,$B3005,'Duel Log'!AH$2:AH$5455,"Draw")</f>
        <v>0</v>
      </c>
      <c r="G3005" s="13" t="n">
        <f aca="false">IFERROR(D3005/C3005,"")</f>
        <v>0</v>
      </c>
    </row>
    <row r="3006" customFormat="false" ht="15" hidden="false" customHeight="true" outlineLevel="0" collapsed="false">
      <c r="A3006" s="7" t="s">
        <v>1311</v>
      </c>
      <c r="B3006" s="7" t="s">
        <v>8958</v>
      </c>
      <c r="C3006" s="7" t="n">
        <f aca="false">COUNTIFS('Duel Log'!AF$2:AF$5455,$A3006,'Duel Log'!AG$2:AG$5455,$B3006)</f>
        <v>1</v>
      </c>
      <c r="D3006" s="7" t="n">
        <f aca="false">COUNTIFS('Duel Log'!AF$2:AF$5455,$A3006,'Duel Log'!AG$2:AG$5455,$B3006,'Duel Log'!AH$2:AH$5455,"Win")</f>
        <v>0</v>
      </c>
      <c r="E3006" s="7" t="n">
        <f aca="false">COUNTIFS('Duel Log'!AF$2:AF$5455,$A3006,'Duel Log'!AG$2:AG$5455,$B3006,'Duel Log'!AH$2:AH$5455,"Loss")</f>
        <v>1</v>
      </c>
      <c r="F3006" s="7" t="n">
        <f aca="false">COUNTIFS('Duel Log'!AF$2:AF$5455,$A3006,'Duel Log'!AG$2:AG$5455,$B3006,'Duel Log'!AH$2:AH$5455,"Draw")</f>
        <v>0</v>
      </c>
      <c r="G3006" s="13" t="n">
        <f aca="false">IFERROR(D3006/C3006,"")</f>
        <v>0</v>
      </c>
    </row>
    <row r="3007" customFormat="false" ht="15" hidden="false" customHeight="true" outlineLevel="0" collapsed="false">
      <c r="A3007" s="7" t="s">
        <v>1311</v>
      </c>
      <c r="B3007" s="7" t="s">
        <v>3241</v>
      </c>
      <c r="C3007" s="7" t="n">
        <f aca="false">COUNTIFS('Duel Log'!AF$2:AF$5455,$A3007,'Duel Log'!AG$2:AG$5455,$B3007)</f>
        <v>2</v>
      </c>
      <c r="D3007" s="7" t="n">
        <f aca="false">COUNTIFS('Duel Log'!AF$2:AF$5455,$A3007,'Duel Log'!AG$2:AG$5455,$B3007,'Duel Log'!AH$2:AH$5455,"Win")</f>
        <v>0</v>
      </c>
      <c r="E3007" s="7" t="n">
        <f aca="false">COUNTIFS('Duel Log'!AF$2:AF$5455,$A3007,'Duel Log'!AG$2:AG$5455,$B3007,'Duel Log'!AH$2:AH$5455,"Loss")</f>
        <v>2</v>
      </c>
      <c r="F3007" s="7" t="n">
        <f aca="false">COUNTIFS('Duel Log'!AF$2:AF$5455,$A3007,'Duel Log'!AG$2:AG$5455,$B3007,'Duel Log'!AH$2:AH$5455,"Draw")</f>
        <v>0</v>
      </c>
      <c r="G3007" s="13" t="n">
        <f aca="false">IFERROR(D3007/C3007,"")</f>
        <v>0</v>
      </c>
    </row>
    <row r="3008" customFormat="false" ht="15" hidden="false" customHeight="true" outlineLevel="0" collapsed="false">
      <c r="A3008" s="7" t="s">
        <v>1311</v>
      </c>
      <c r="B3008" s="7" t="s">
        <v>1611</v>
      </c>
      <c r="C3008" s="7" t="n">
        <f aca="false">COUNTIFS('Duel Log'!AF$2:AF$5455,$A3008,'Duel Log'!AG$2:AG$5455,$B3008)</f>
        <v>2</v>
      </c>
      <c r="D3008" s="7" t="n">
        <f aca="false">COUNTIFS('Duel Log'!AF$2:AF$5455,$A3008,'Duel Log'!AG$2:AG$5455,$B3008,'Duel Log'!AH$2:AH$5455,"Win")</f>
        <v>2</v>
      </c>
      <c r="E3008" s="7" t="n">
        <f aca="false">COUNTIFS('Duel Log'!AF$2:AF$5455,$A3008,'Duel Log'!AG$2:AG$5455,$B3008,'Duel Log'!AH$2:AH$5455,"Loss")</f>
        <v>0</v>
      </c>
      <c r="F3008" s="7" t="n">
        <f aca="false">COUNTIFS('Duel Log'!AF$2:AF$5455,$A3008,'Duel Log'!AG$2:AG$5455,$B3008,'Duel Log'!AH$2:AH$5455,"Draw")</f>
        <v>0</v>
      </c>
      <c r="G3008" s="13" t="n">
        <f aca="false">IFERROR(D3008/C3008,"")</f>
        <v>1</v>
      </c>
    </row>
    <row r="3009" customFormat="false" ht="15" hidden="false" customHeight="true" outlineLevel="0" collapsed="false">
      <c r="A3009" s="7" t="s">
        <v>1311</v>
      </c>
      <c r="B3009" s="7" t="s">
        <v>494</v>
      </c>
      <c r="C3009" s="7" t="n">
        <f aca="false">COUNTIFS('Duel Log'!AF$2:AF$5455,$A3009,'Duel Log'!AG$2:AG$5455,$B3009)</f>
        <v>2</v>
      </c>
      <c r="D3009" s="7" t="n">
        <f aca="false">COUNTIFS('Duel Log'!AF$2:AF$5455,$A3009,'Duel Log'!AG$2:AG$5455,$B3009,'Duel Log'!AH$2:AH$5455,"Win")</f>
        <v>2</v>
      </c>
      <c r="E3009" s="7" t="n">
        <f aca="false">COUNTIFS('Duel Log'!AF$2:AF$5455,$A3009,'Duel Log'!AG$2:AG$5455,$B3009,'Duel Log'!AH$2:AH$5455,"Loss")</f>
        <v>0</v>
      </c>
      <c r="F3009" s="7" t="n">
        <f aca="false">COUNTIFS('Duel Log'!AF$2:AF$5455,$A3009,'Duel Log'!AG$2:AG$5455,$B3009,'Duel Log'!AH$2:AH$5455,"Draw")</f>
        <v>0</v>
      </c>
      <c r="G3009" s="13" t="n">
        <f aca="false">IFERROR(D3009/C3009,"")</f>
        <v>1</v>
      </c>
    </row>
    <row r="3010" customFormat="false" ht="15" hidden="false" customHeight="true" outlineLevel="0" collapsed="false">
      <c r="A3010" s="7" t="s">
        <v>1311</v>
      </c>
      <c r="B3010" s="7" t="s">
        <v>9277</v>
      </c>
      <c r="C3010" s="7" t="n">
        <f aca="false">COUNTIFS('Duel Log'!AF$2:AF$5455,$A3010,'Duel Log'!AG$2:AG$5455,$B3010)</f>
        <v>1</v>
      </c>
      <c r="D3010" s="7" t="n">
        <f aca="false">COUNTIFS('Duel Log'!AF$2:AF$5455,$A3010,'Duel Log'!AG$2:AG$5455,$B3010,'Duel Log'!AH$2:AH$5455,"Win")</f>
        <v>0</v>
      </c>
      <c r="E3010" s="7" t="n">
        <f aca="false">COUNTIFS('Duel Log'!AF$2:AF$5455,$A3010,'Duel Log'!AG$2:AG$5455,$B3010,'Duel Log'!AH$2:AH$5455,"Loss")</f>
        <v>1</v>
      </c>
      <c r="F3010" s="7" t="n">
        <f aca="false">COUNTIFS('Duel Log'!AF$2:AF$5455,$A3010,'Duel Log'!AG$2:AG$5455,$B3010,'Duel Log'!AH$2:AH$5455,"Draw")</f>
        <v>0</v>
      </c>
      <c r="G3010" s="13" t="n">
        <f aca="false">IFERROR(D3010/C3010,"")</f>
        <v>0</v>
      </c>
    </row>
    <row r="3011" customFormat="false" ht="15" hidden="false" customHeight="true" outlineLevel="0" collapsed="false">
      <c r="A3011" s="7" t="s">
        <v>1311</v>
      </c>
      <c r="B3011" s="7" t="s">
        <v>8299</v>
      </c>
      <c r="C3011" s="7" t="n">
        <f aca="false">COUNTIFS('Duel Log'!AF$2:AF$5455,$A3011,'Duel Log'!AG$2:AG$5455,$B3011)</f>
        <v>1</v>
      </c>
      <c r="D3011" s="7" t="n">
        <f aca="false">COUNTIFS('Duel Log'!AF$2:AF$5455,$A3011,'Duel Log'!AG$2:AG$5455,$B3011,'Duel Log'!AH$2:AH$5455,"Win")</f>
        <v>0</v>
      </c>
      <c r="E3011" s="7" t="n">
        <f aca="false">COUNTIFS('Duel Log'!AF$2:AF$5455,$A3011,'Duel Log'!AG$2:AG$5455,$B3011,'Duel Log'!AH$2:AH$5455,"Loss")</f>
        <v>1</v>
      </c>
      <c r="F3011" s="7" t="n">
        <f aca="false">COUNTIFS('Duel Log'!AF$2:AF$5455,$A3011,'Duel Log'!AG$2:AG$5455,$B3011,'Duel Log'!AH$2:AH$5455,"Draw")</f>
        <v>0</v>
      </c>
      <c r="G3011" s="13" t="n">
        <f aca="false">IFERROR(D3011/C3011,"")</f>
        <v>0</v>
      </c>
    </row>
    <row r="3012" customFormat="false" ht="15" hidden="false" customHeight="true" outlineLevel="0" collapsed="false">
      <c r="A3012" s="7" t="s">
        <v>1382</v>
      </c>
      <c r="B3012" s="7" t="s">
        <v>1383</v>
      </c>
      <c r="C3012" s="7" t="n">
        <f aca="false">COUNTIFS('Duel Log'!AF$2:AF$5455,$A3012,'Duel Log'!AG$2:AG$5455,$B3012)</f>
        <v>2</v>
      </c>
      <c r="D3012" s="7" t="n">
        <f aca="false">COUNTIFS('Duel Log'!AF$2:AF$5455,$A3012,'Duel Log'!AG$2:AG$5455,$B3012,'Duel Log'!AH$2:AH$5455,"Win")</f>
        <v>0</v>
      </c>
      <c r="E3012" s="7" t="n">
        <f aca="false">COUNTIFS('Duel Log'!AF$2:AF$5455,$A3012,'Duel Log'!AG$2:AG$5455,$B3012,'Duel Log'!AH$2:AH$5455,"Loss")</f>
        <v>2</v>
      </c>
      <c r="F3012" s="7" t="n">
        <f aca="false">COUNTIFS('Duel Log'!AF$2:AF$5455,$A3012,'Duel Log'!AG$2:AG$5455,$B3012,'Duel Log'!AH$2:AH$5455,"Draw")</f>
        <v>0</v>
      </c>
      <c r="G3012" s="13" t="n">
        <f aca="false">IFERROR(D3012/C3012,"")</f>
        <v>0</v>
      </c>
    </row>
    <row r="3013" customFormat="false" ht="15" hidden="false" customHeight="true" outlineLevel="0" collapsed="false">
      <c r="A3013" s="7" t="s">
        <v>7178</v>
      </c>
      <c r="B3013" s="7" t="s">
        <v>1105</v>
      </c>
      <c r="C3013" s="7" t="n">
        <f aca="false">COUNTIFS('Duel Log'!AF$2:AF$5455,$A3013,'Duel Log'!AG$2:AG$5455,$B3013)</f>
        <v>2</v>
      </c>
      <c r="D3013" s="7" t="n">
        <f aca="false">COUNTIFS('Duel Log'!AF$2:AF$5455,$A3013,'Duel Log'!AG$2:AG$5455,$B3013,'Duel Log'!AH$2:AH$5455,"Win")</f>
        <v>2</v>
      </c>
      <c r="E3013" s="7" t="n">
        <f aca="false">COUNTIFS('Duel Log'!AF$2:AF$5455,$A3013,'Duel Log'!AG$2:AG$5455,$B3013,'Duel Log'!AH$2:AH$5455,"Loss")</f>
        <v>0</v>
      </c>
      <c r="F3013" s="7" t="n">
        <f aca="false">COUNTIFS('Duel Log'!AF$2:AF$5455,$A3013,'Duel Log'!AG$2:AG$5455,$B3013,'Duel Log'!AH$2:AH$5455,"Draw")</f>
        <v>0</v>
      </c>
      <c r="G3013" s="13" t="n">
        <f aca="false">IFERROR(D3013/C3013,"")</f>
        <v>1</v>
      </c>
    </row>
    <row r="3014" customFormat="false" ht="15" hidden="false" customHeight="true" outlineLevel="0" collapsed="false">
      <c r="A3014" s="7" t="s">
        <v>3858</v>
      </c>
      <c r="B3014" s="7" t="s">
        <v>1940</v>
      </c>
      <c r="C3014" s="7" t="n">
        <f aca="false">COUNTIFS('Duel Log'!AF$2:AF$5455,$A3014,'Duel Log'!AG$2:AG$5455,$B3014)</f>
        <v>2</v>
      </c>
      <c r="D3014" s="7" t="n">
        <f aca="false">COUNTIFS('Duel Log'!AF$2:AF$5455,$A3014,'Duel Log'!AG$2:AG$5455,$B3014,'Duel Log'!AH$2:AH$5455,"Win")</f>
        <v>0</v>
      </c>
      <c r="E3014" s="7" t="n">
        <f aca="false">COUNTIFS('Duel Log'!AF$2:AF$5455,$A3014,'Duel Log'!AG$2:AG$5455,$B3014,'Duel Log'!AH$2:AH$5455,"Loss")</f>
        <v>2</v>
      </c>
      <c r="F3014" s="7" t="n">
        <f aca="false">COUNTIFS('Duel Log'!AF$2:AF$5455,$A3014,'Duel Log'!AG$2:AG$5455,$B3014,'Duel Log'!AH$2:AH$5455,"Draw")</f>
        <v>0</v>
      </c>
      <c r="G3014" s="13" t="n">
        <f aca="false">IFERROR(D3014/C3014,"")</f>
        <v>0</v>
      </c>
    </row>
    <row r="3015" customFormat="false" ht="15" hidden="false" customHeight="true" outlineLevel="0" collapsed="false">
      <c r="A3015" s="7" t="s">
        <v>4043</v>
      </c>
      <c r="B3015" s="7" t="s">
        <v>243</v>
      </c>
      <c r="C3015" s="7" t="n">
        <f aca="false">COUNTIFS('Duel Log'!AF$2:AF$5455,$A3015,'Duel Log'!AG$2:AG$5455,$B3015)</f>
        <v>1</v>
      </c>
      <c r="D3015" s="7" t="n">
        <f aca="false">COUNTIFS('Duel Log'!AF$2:AF$5455,$A3015,'Duel Log'!AG$2:AG$5455,$B3015,'Duel Log'!AH$2:AH$5455,"Win")</f>
        <v>1</v>
      </c>
      <c r="E3015" s="7" t="n">
        <f aca="false">COUNTIFS('Duel Log'!AF$2:AF$5455,$A3015,'Duel Log'!AG$2:AG$5455,$B3015,'Duel Log'!AH$2:AH$5455,"Loss")</f>
        <v>0</v>
      </c>
      <c r="F3015" s="7" t="n">
        <f aca="false">COUNTIFS('Duel Log'!AF$2:AF$5455,$A3015,'Duel Log'!AG$2:AG$5455,$B3015,'Duel Log'!AH$2:AH$5455,"Draw")</f>
        <v>0</v>
      </c>
      <c r="G3015" s="13" t="n">
        <f aca="false">IFERROR(D3015/C3015,"")</f>
        <v>1</v>
      </c>
    </row>
    <row r="3016" customFormat="false" ht="15" hidden="false" customHeight="true" outlineLevel="0" collapsed="false">
      <c r="A3016" s="7" t="s">
        <v>4113</v>
      </c>
      <c r="B3016" s="7" t="s">
        <v>4114</v>
      </c>
      <c r="C3016" s="7" t="n">
        <f aca="false">COUNTIFS('Duel Log'!AF$2:AF$5455,$A3016,'Duel Log'!AG$2:AG$5455,$B3016)</f>
        <v>2</v>
      </c>
      <c r="D3016" s="7" t="n">
        <f aca="false">COUNTIFS('Duel Log'!AF$2:AF$5455,$A3016,'Duel Log'!AG$2:AG$5455,$B3016,'Duel Log'!AH$2:AH$5455,"Win")</f>
        <v>2</v>
      </c>
      <c r="E3016" s="7" t="n">
        <f aca="false">COUNTIFS('Duel Log'!AF$2:AF$5455,$A3016,'Duel Log'!AG$2:AG$5455,$B3016,'Duel Log'!AH$2:AH$5455,"Loss")</f>
        <v>0</v>
      </c>
      <c r="F3016" s="7" t="n">
        <f aca="false">COUNTIFS('Duel Log'!AF$2:AF$5455,$A3016,'Duel Log'!AG$2:AG$5455,$B3016,'Duel Log'!AH$2:AH$5455,"Draw")</f>
        <v>0</v>
      </c>
      <c r="G3016" s="13" t="n">
        <f aca="false">IFERROR(D3016/C3016,"")</f>
        <v>1</v>
      </c>
    </row>
    <row r="3017" customFormat="false" ht="15" hidden="false" customHeight="true" outlineLevel="0" collapsed="false">
      <c r="A3017" s="7" t="s">
        <v>8277</v>
      </c>
      <c r="B3017" s="7" t="s">
        <v>8048</v>
      </c>
      <c r="C3017" s="7" t="n">
        <f aca="false">COUNTIFS('Duel Log'!AF$2:AF$5455,$A3017,'Duel Log'!AG$2:AG$5455,$B3017)</f>
        <v>1</v>
      </c>
      <c r="D3017" s="7" t="n">
        <f aca="false">COUNTIFS('Duel Log'!AF$2:AF$5455,$A3017,'Duel Log'!AG$2:AG$5455,$B3017,'Duel Log'!AH$2:AH$5455,"Win")</f>
        <v>0</v>
      </c>
      <c r="E3017" s="7" t="n">
        <f aca="false">COUNTIFS('Duel Log'!AF$2:AF$5455,$A3017,'Duel Log'!AG$2:AG$5455,$B3017,'Duel Log'!AH$2:AH$5455,"Loss")</f>
        <v>1</v>
      </c>
      <c r="F3017" s="7" t="n">
        <f aca="false">COUNTIFS('Duel Log'!AF$2:AF$5455,$A3017,'Duel Log'!AG$2:AG$5455,$B3017,'Duel Log'!AH$2:AH$5455,"Draw")</f>
        <v>0</v>
      </c>
      <c r="G3017" s="13" t="n">
        <f aca="false">IFERROR(D3017/C3017,"")</f>
        <v>0</v>
      </c>
    </row>
    <row r="3018" customFormat="false" ht="15" hidden="false" customHeight="true" outlineLevel="0" collapsed="false">
      <c r="A3018" s="7" t="s">
        <v>3085</v>
      </c>
      <c r="B3018" s="7" t="s">
        <v>1217</v>
      </c>
      <c r="C3018" s="7" t="n">
        <f aca="false">COUNTIFS('Duel Log'!AF$2:AF$5455,$A3018,'Duel Log'!AG$2:AG$5455,$B3018)</f>
        <v>2</v>
      </c>
      <c r="D3018" s="7" t="n">
        <f aca="false">COUNTIFS('Duel Log'!AF$2:AF$5455,$A3018,'Duel Log'!AG$2:AG$5455,$B3018,'Duel Log'!AH$2:AH$5455,"Win")</f>
        <v>0</v>
      </c>
      <c r="E3018" s="7" t="n">
        <f aca="false">COUNTIFS('Duel Log'!AF$2:AF$5455,$A3018,'Duel Log'!AG$2:AG$5455,$B3018,'Duel Log'!AH$2:AH$5455,"Loss")</f>
        <v>2</v>
      </c>
      <c r="F3018" s="7" t="n">
        <f aca="false">COUNTIFS('Duel Log'!AF$2:AF$5455,$A3018,'Duel Log'!AG$2:AG$5455,$B3018,'Duel Log'!AH$2:AH$5455,"Draw")</f>
        <v>0</v>
      </c>
      <c r="G3018" s="13" t="n">
        <f aca="false">IFERROR(D3018/C3018,"")</f>
        <v>0</v>
      </c>
    </row>
    <row r="3019" customFormat="false" ht="15" hidden="false" customHeight="true" outlineLevel="0" collapsed="false">
      <c r="A3019" s="7" t="s">
        <v>6330</v>
      </c>
      <c r="B3019" s="7" t="s">
        <v>3450</v>
      </c>
      <c r="C3019" s="7" t="n">
        <f aca="false">COUNTIFS('Duel Log'!AF$2:AF$5455,$A3019,'Duel Log'!AG$2:AG$5455,$B3019)</f>
        <v>1</v>
      </c>
      <c r="D3019" s="7" t="n">
        <f aca="false">COUNTIFS('Duel Log'!AF$2:AF$5455,$A3019,'Duel Log'!AG$2:AG$5455,$B3019,'Duel Log'!AH$2:AH$5455,"Win")</f>
        <v>1</v>
      </c>
      <c r="E3019" s="7" t="n">
        <f aca="false">COUNTIFS('Duel Log'!AF$2:AF$5455,$A3019,'Duel Log'!AG$2:AG$5455,$B3019,'Duel Log'!AH$2:AH$5455,"Loss")</f>
        <v>0</v>
      </c>
      <c r="F3019" s="7" t="n">
        <f aca="false">COUNTIFS('Duel Log'!AF$2:AF$5455,$A3019,'Duel Log'!AG$2:AG$5455,$B3019,'Duel Log'!AH$2:AH$5455,"Draw")</f>
        <v>0</v>
      </c>
      <c r="G3019" s="13" t="n">
        <f aca="false">IFERROR(D3019/C3019,"")</f>
        <v>1</v>
      </c>
    </row>
    <row r="3020" customFormat="false" ht="15" hidden="false" customHeight="true" outlineLevel="0" collapsed="false">
      <c r="A3020" s="7" t="s">
        <v>3767</v>
      </c>
      <c r="B3020" s="7" t="s">
        <v>3768</v>
      </c>
      <c r="C3020" s="7" t="n">
        <f aca="false">COUNTIFS('Duel Log'!AF$2:AF$5455,$A3020,'Duel Log'!AG$2:AG$5455,$B3020)</f>
        <v>2</v>
      </c>
      <c r="D3020" s="7" t="n">
        <f aca="false">COUNTIFS('Duel Log'!AF$2:AF$5455,$A3020,'Duel Log'!AG$2:AG$5455,$B3020,'Duel Log'!AH$2:AH$5455,"Win")</f>
        <v>0</v>
      </c>
      <c r="E3020" s="7" t="n">
        <f aca="false">COUNTIFS('Duel Log'!AF$2:AF$5455,$A3020,'Duel Log'!AG$2:AG$5455,$B3020,'Duel Log'!AH$2:AH$5455,"Loss")</f>
        <v>2</v>
      </c>
      <c r="F3020" s="7" t="n">
        <f aca="false">COUNTIFS('Duel Log'!AF$2:AF$5455,$A3020,'Duel Log'!AG$2:AG$5455,$B3020,'Duel Log'!AH$2:AH$5455,"Draw")</f>
        <v>0</v>
      </c>
      <c r="G3020" s="13" t="n">
        <f aca="false">IFERROR(D3020/C3020,"")</f>
        <v>0</v>
      </c>
    </row>
    <row r="3021" customFormat="false" ht="15" hidden="false" customHeight="true" outlineLevel="0" collapsed="false">
      <c r="A3021" s="7" t="s">
        <v>767</v>
      </c>
      <c r="B3021" s="7" t="s">
        <v>766</v>
      </c>
      <c r="C3021" s="7" t="n">
        <f aca="false">COUNTIFS('Duel Log'!AF$2:AF$5455,$A3021,'Duel Log'!AG$2:AG$5455,$B3021)</f>
        <v>2</v>
      </c>
      <c r="D3021" s="7" t="n">
        <f aca="false">COUNTIFS('Duel Log'!AF$2:AF$5455,$A3021,'Duel Log'!AG$2:AG$5455,$B3021,'Duel Log'!AH$2:AH$5455,"Win")</f>
        <v>2</v>
      </c>
      <c r="E3021" s="7" t="n">
        <f aca="false">COUNTIFS('Duel Log'!AF$2:AF$5455,$A3021,'Duel Log'!AG$2:AG$5455,$B3021,'Duel Log'!AH$2:AH$5455,"Loss")</f>
        <v>0</v>
      </c>
      <c r="F3021" s="7" t="n">
        <f aca="false">COUNTIFS('Duel Log'!AF$2:AF$5455,$A3021,'Duel Log'!AG$2:AG$5455,$B3021,'Duel Log'!AH$2:AH$5455,"Draw")</f>
        <v>0</v>
      </c>
      <c r="G3021" s="13" t="n">
        <f aca="false">IFERROR(D3021/C3021,"")</f>
        <v>1</v>
      </c>
    </row>
    <row r="3022" customFormat="false" ht="15" hidden="false" customHeight="true" outlineLevel="0" collapsed="false">
      <c r="A3022" s="7" t="s">
        <v>6163</v>
      </c>
      <c r="B3022" s="7" t="s">
        <v>3315</v>
      </c>
      <c r="C3022" s="7" t="n">
        <f aca="false">COUNTIFS('Duel Log'!AF$2:AF$5455,$A3022,'Duel Log'!AG$2:AG$5455,$B3022)</f>
        <v>2</v>
      </c>
      <c r="D3022" s="7" t="n">
        <f aca="false">COUNTIFS('Duel Log'!AF$2:AF$5455,$A3022,'Duel Log'!AG$2:AG$5455,$B3022,'Duel Log'!AH$2:AH$5455,"Win")</f>
        <v>2</v>
      </c>
      <c r="E3022" s="7" t="n">
        <f aca="false">COUNTIFS('Duel Log'!AF$2:AF$5455,$A3022,'Duel Log'!AG$2:AG$5455,$B3022,'Duel Log'!AH$2:AH$5455,"Loss")</f>
        <v>0</v>
      </c>
      <c r="F3022" s="7" t="n">
        <f aca="false">COUNTIFS('Duel Log'!AF$2:AF$5455,$A3022,'Duel Log'!AG$2:AG$5455,$B3022,'Duel Log'!AH$2:AH$5455,"Draw")</f>
        <v>0</v>
      </c>
      <c r="G3022" s="13" t="n">
        <f aca="false">IFERROR(D3022/C3022,"")</f>
        <v>1</v>
      </c>
    </row>
    <row r="3023" customFormat="false" ht="15" hidden="false" customHeight="true" outlineLevel="0" collapsed="false">
      <c r="A3023" s="7" t="s">
        <v>605</v>
      </c>
      <c r="B3023" s="7" t="s">
        <v>368</v>
      </c>
      <c r="C3023" s="7" t="n">
        <f aca="false">COUNTIFS('Duel Log'!AF$2:AF$5455,$A3023,'Duel Log'!AG$2:AG$5455,$B3023)</f>
        <v>2</v>
      </c>
      <c r="D3023" s="7" t="n">
        <f aca="false">COUNTIFS('Duel Log'!AF$2:AF$5455,$A3023,'Duel Log'!AG$2:AG$5455,$B3023,'Duel Log'!AH$2:AH$5455,"Win")</f>
        <v>2</v>
      </c>
      <c r="E3023" s="7" t="n">
        <f aca="false">COUNTIFS('Duel Log'!AF$2:AF$5455,$A3023,'Duel Log'!AG$2:AG$5455,$B3023,'Duel Log'!AH$2:AH$5455,"Loss")</f>
        <v>0</v>
      </c>
      <c r="F3023" s="7" t="n">
        <f aca="false">COUNTIFS('Duel Log'!AF$2:AF$5455,$A3023,'Duel Log'!AG$2:AG$5455,$B3023,'Duel Log'!AH$2:AH$5455,"Draw")</f>
        <v>0</v>
      </c>
      <c r="G3023" s="13" t="n">
        <f aca="false">IFERROR(D3023/C3023,"")</f>
        <v>1</v>
      </c>
    </row>
    <row r="3024" customFormat="false" ht="15" hidden="false" customHeight="true" outlineLevel="0" collapsed="false">
      <c r="A3024" s="7" t="s">
        <v>605</v>
      </c>
      <c r="B3024" s="7" t="s">
        <v>510</v>
      </c>
      <c r="C3024" s="7" t="n">
        <f aca="false">COUNTIFS('Duel Log'!AF$2:AF$5455,$A3024,'Duel Log'!AG$2:AG$5455,$B3024)</f>
        <v>1</v>
      </c>
      <c r="D3024" s="7" t="n">
        <f aca="false">COUNTIFS('Duel Log'!AF$2:AF$5455,$A3024,'Duel Log'!AG$2:AG$5455,$B3024,'Duel Log'!AH$2:AH$5455,"Win")</f>
        <v>1</v>
      </c>
      <c r="E3024" s="7" t="n">
        <f aca="false">COUNTIFS('Duel Log'!AF$2:AF$5455,$A3024,'Duel Log'!AG$2:AG$5455,$B3024,'Duel Log'!AH$2:AH$5455,"Loss")</f>
        <v>0</v>
      </c>
      <c r="F3024" s="7" t="n">
        <f aca="false">COUNTIFS('Duel Log'!AF$2:AF$5455,$A3024,'Duel Log'!AG$2:AG$5455,$B3024,'Duel Log'!AH$2:AH$5455,"Draw")</f>
        <v>0</v>
      </c>
      <c r="G3024" s="13" t="n">
        <f aca="false">IFERROR(D3024/C3024,"")</f>
        <v>1</v>
      </c>
    </row>
    <row r="3025" customFormat="false" ht="15" hidden="false" customHeight="true" outlineLevel="0" collapsed="false">
      <c r="A3025" s="7" t="s">
        <v>605</v>
      </c>
      <c r="B3025" s="7" t="s">
        <v>1365</v>
      </c>
      <c r="C3025" s="7" t="n">
        <f aca="false">COUNTIFS('Duel Log'!AF$2:AF$5455,$A3025,'Duel Log'!AG$2:AG$5455,$B3025)</f>
        <v>2</v>
      </c>
      <c r="D3025" s="7" t="n">
        <f aca="false">COUNTIFS('Duel Log'!AF$2:AF$5455,$A3025,'Duel Log'!AG$2:AG$5455,$B3025,'Duel Log'!AH$2:AH$5455,"Win")</f>
        <v>2</v>
      </c>
      <c r="E3025" s="7" t="n">
        <f aca="false">COUNTIFS('Duel Log'!AF$2:AF$5455,$A3025,'Duel Log'!AG$2:AG$5455,$B3025,'Duel Log'!AH$2:AH$5455,"Loss")</f>
        <v>0</v>
      </c>
      <c r="F3025" s="7" t="n">
        <f aca="false">COUNTIFS('Duel Log'!AF$2:AF$5455,$A3025,'Duel Log'!AG$2:AG$5455,$B3025,'Duel Log'!AH$2:AH$5455,"Draw")</f>
        <v>0</v>
      </c>
      <c r="G3025" s="13" t="n">
        <f aca="false">IFERROR(D3025/C3025,"")</f>
        <v>1</v>
      </c>
    </row>
    <row r="3026" customFormat="false" ht="15" hidden="false" customHeight="true" outlineLevel="0" collapsed="false">
      <c r="A3026" s="7" t="s">
        <v>2656</v>
      </c>
      <c r="B3026" s="7" t="s">
        <v>2657</v>
      </c>
      <c r="C3026" s="7" t="n">
        <f aca="false">COUNTIFS('Duel Log'!AF$2:AF$5455,$A3026,'Duel Log'!AG$2:AG$5455,$B3026)</f>
        <v>2</v>
      </c>
      <c r="D3026" s="7" t="n">
        <f aca="false">COUNTIFS('Duel Log'!AF$2:AF$5455,$A3026,'Duel Log'!AG$2:AG$5455,$B3026,'Duel Log'!AH$2:AH$5455,"Win")</f>
        <v>0</v>
      </c>
      <c r="E3026" s="7" t="n">
        <f aca="false">COUNTIFS('Duel Log'!AF$2:AF$5455,$A3026,'Duel Log'!AG$2:AG$5455,$B3026,'Duel Log'!AH$2:AH$5455,"Loss")</f>
        <v>2</v>
      </c>
      <c r="F3026" s="7" t="n">
        <f aca="false">COUNTIFS('Duel Log'!AF$2:AF$5455,$A3026,'Duel Log'!AG$2:AG$5455,$B3026,'Duel Log'!AH$2:AH$5455,"Draw")</f>
        <v>0</v>
      </c>
      <c r="G3026" s="13" t="n">
        <f aca="false">IFERROR(D3026/C3026,"")</f>
        <v>0</v>
      </c>
    </row>
    <row r="3027" customFormat="false" ht="15" hidden="false" customHeight="true" outlineLevel="0" collapsed="false">
      <c r="A3027" s="7" t="s">
        <v>3291</v>
      </c>
      <c r="B3027" s="7" t="s">
        <v>783</v>
      </c>
      <c r="C3027" s="7" t="n">
        <f aca="false">COUNTIFS('Duel Log'!AF$2:AF$5455,$A3027,'Duel Log'!AG$2:AG$5455,$B3027)</f>
        <v>2</v>
      </c>
      <c r="D3027" s="7" t="n">
        <f aca="false">COUNTIFS('Duel Log'!AF$2:AF$5455,$A3027,'Duel Log'!AG$2:AG$5455,$B3027,'Duel Log'!AH$2:AH$5455,"Win")</f>
        <v>2</v>
      </c>
      <c r="E3027" s="7" t="n">
        <f aca="false">COUNTIFS('Duel Log'!AF$2:AF$5455,$A3027,'Duel Log'!AG$2:AG$5455,$B3027,'Duel Log'!AH$2:AH$5455,"Loss")</f>
        <v>0</v>
      </c>
      <c r="F3027" s="7" t="n">
        <f aca="false">COUNTIFS('Duel Log'!AF$2:AF$5455,$A3027,'Duel Log'!AG$2:AG$5455,$B3027,'Duel Log'!AH$2:AH$5455,"Draw")</f>
        <v>0</v>
      </c>
      <c r="G3027" s="13" t="n">
        <f aca="false">IFERROR(D3027/C3027,"")</f>
        <v>1</v>
      </c>
    </row>
    <row r="3028" customFormat="false" ht="15" hidden="false" customHeight="true" outlineLevel="0" collapsed="false">
      <c r="A3028" s="7" t="s">
        <v>542</v>
      </c>
      <c r="B3028" s="7" t="s">
        <v>543</v>
      </c>
      <c r="C3028" s="7" t="n">
        <f aca="false">COUNTIFS('Duel Log'!AF$2:AF$5455,$A3028,'Duel Log'!AG$2:AG$5455,$B3028)</f>
        <v>2</v>
      </c>
      <c r="D3028" s="7" t="n">
        <f aca="false">COUNTIFS('Duel Log'!AF$2:AF$5455,$A3028,'Duel Log'!AG$2:AG$5455,$B3028,'Duel Log'!AH$2:AH$5455,"Win")</f>
        <v>2</v>
      </c>
      <c r="E3028" s="7" t="n">
        <f aca="false">COUNTIFS('Duel Log'!AF$2:AF$5455,$A3028,'Duel Log'!AG$2:AG$5455,$B3028,'Duel Log'!AH$2:AH$5455,"Loss")</f>
        <v>0</v>
      </c>
      <c r="F3028" s="7" t="n">
        <f aca="false">COUNTIFS('Duel Log'!AF$2:AF$5455,$A3028,'Duel Log'!AG$2:AG$5455,$B3028,'Duel Log'!AH$2:AH$5455,"Draw")</f>
        <v>0</v>
      </c>
      <c r="G3028" s="13" t="n">
        <f aca="false">IFERROR(D3028/C3028,"")</f>
        <v>1</v>
      </c>
    </row>
    <row r="3029" customFormat="false" ht="15" hidden="false" customHeight="true" outlineLevel="0" collapsed="false">
      <c r="A3029" s="7" t="s">
        <v>1437</v>
      </c>
      <c r="B3029" s="7" t="s">
        <v>1438</v>
      </c>
      <c r="C3029" s="7" t="n">
        <f aca="false">COUNTIFS('Duel Log'!AF$2:AF$5455,$A3029,'Duel Log'!AG$2:AG$5455,$B3029)</f>
        <v>2</v>
      </c>
      <c r="D3029" s="7" t="n">
        <f aca="false">COUNTIFS('Duel Log'!AF$2:AF$5455,$A3029,'Duel Log'!AG$2:AG$5455,$B3029,'Duel Log'!AH$2:AH$5455,"Win")</f>
        <v>2</v>
      </c>
      <c r="E3029" s="7" t="n">
        <f aca="false">COUNTIFS('Duel Log'!AF$2:AF$5455,$A3029,'Duel Log'!AG$2:AG$5455,$B3029,'Duel Log'!AH$2:AH$5455,"Loss")</f>
        <v>0</v>
      </c>
      <c r="F3029" s="7" t="n">
        <f aca="false">COUNTIFS('Duel Log'!AF$2:AF$5455,$A3029,'Duel Log'!AG$2:AG$5455,$B3029,'Duel Log'!AH$2:AH$5455,"Draw")</f>
        <v>0</v>
      </c>
      <c r="G3029" s="13" t="n">
        <f aca="false">IFERROR(D3029/C3029,"")</f>
        <v>1</v>
      </c>
    </row>
    <row r="3030" customFormat="false" ht="15" hidden="false" customHeight="true" outlineLevel="0" collapsed="false">
      <c r="A3030" s="7" t="s">
        <v>5760</v>
      </c>
      <c r="B3030" s="7" t="s">
        <v>5759</v>
      </c>
      <c r="C3030" s="7" t="n">
        <f aca="false">COUNTIFS('Duel Log'!AF$2:AF$5455,$A3030,'Duel Log'!AG$2:AG$5455,$B3030)</f>
        <v>2</v>
      </c>
      <c r="D3030" s="7" t="n">
        <f aca="false">COUNTIFS('Duel Log'!AF$2:AF$5455,$A3030,'Duel Log'!AG$2:AG$5455,$B3030,'Duel Log'!AH$2:AH$5455,"Win")</f>
        <v>2</v>
      </c>
      <c r="E3030" s="7" t="n">
        <f aca="false">COUNTIFS('Duel Log'!AF$2:AF$5455,$A3030,'Duel Log'!AG$2:AG$5455,$B3030,'Duel Log'!AH$2:AH$5455,"Loss")</f>
        <v>0</v>
      </c>
      <c r="F3030" s="7" t="n">
        <f aca="false">COUNTIFS('Duel Log'!AF$2:AF$5455,$A3030,'Duel Log'!AG$2:AG$5455,$B3030,'Duel Log'!AH$2:AH$5455,"Draw")</f>
        <v>0</v>
      </c>
      <c r="G3030" s="13" t="n">
        <f aca="false">IFERROR(D3030/C3030,"")</f>
        <v>1</v>
      </c>
    </row>
    <row r="3031" customFormat="false" ht="15" hidden="false" customHeight="true" outlineLevel="0" collapsed="false">
      <c r="A3031" s="7" t="s">
        <v>3772</v>
      </c>
      <c r="B3031" s="7" t="s">
        <v>1611</v>
      </c>
      <c r="C3031" s="7" t="n">
        <f aca="false">COUNTIFS('Duel Log'!AF$2:AF$5455,$A3031,'Duel Log'!AG$2:AG$5455,$B3031)</f>
        <v>1</v>
      </c>
      <c r="D3031" s="7" t="n">
        <f aca="false">COUNTIFS('Duel Log'!AF$2:AF$5455,$A3031,'Duel Log'!AG$2:AG$5455,$B3031,'Duel Log'!AH$2:AH$5455,"Win")</f>
        <v>0</v>
      </c>
      <c r="E3031" s="7" t="n">
        <f aca="false">COUNTIFS('Duel Log'!AF$2:AF$5455,$A3031,'Duel Log'!AG$2:AG$5455,$B3031,'Duel Log'!AH$2:AH$5455,"Loss")</f>
        <v>1</v>
      </c>
      <c r="F3031" s="7" t="n">
        <f aca="false">COUNTIFS('Duel Log'!AF$2:AF$5455,$A3031,'Duel Log'!AG$2:AG$5455,$B3031,'Duel Log'!AH$2:AH$5455,"Draw")</f>
        <v>0</v>
      </c>
      <c r="G3031" s="13" t="n">
        <f aca="false">IFERROR(D3031/C3031,"")</f>
        <v>0</v>
      </c>
    </row>
    <row r="3032" customFormat="false" ht="15" hidden="false" customHeight="true" outlineLevel="0" collapsed="false">
      <c r="A3032" s="7" t="s">
        <v>2666</v>
      </c>
      <c r="B3032" s="7" t="s">
        <v>321</v>
      </c>
      <c r="C3032" s="7" t="n">
        <f aca="false">COUNTIFS('Duel Log'!AF$2:AF$5455,$A3032,'Duel Log'!AG$2:AG$5455,$B3032)</f>
        <v>1</v>
      </c>
      <c r="D3032" s="7" t="n">
        <f aca="false">COUNTIFS('Duel Log'!AF$2:AF$5455,$A3032,'Duel Log'!AG$2:AG$5455,$B3032,'Duel Log'!AH$2:AH$5455,"Win")</f>
        <v>1</v>
      </c>
      <c r="E3032" s="7" t="n">
        <f aca="false">COUNTIFS('Duel Log'!AF$2:AF$5455,$A3032,'Duel Log'!AG$2:AG$5455,$B3032,'Duel Log'!AH$2:AH$5455,"Loss")</f>
        <v>0</v>
      </c>
      <c r="F3032" s="7" t="n">
        <f aca="false">COUNTIFS('Duel Log'!AF$2:AF$5455,$A3032,'Duel Log'!AG$2:AG$5455,$B3032,'Duel Log'!AH$2:AH$5455,"Draw")</f>
        <v>0</v>
      </c>
      <c r="G3032" s="13" t="n">
        <f aca="false">IFERROR(D3032/C3032,"")</f>
        <v>1</v>
      </c>
    </row>
    <row r="3033" customFormat="false" ht="15" hidden="false" customHeight="true" outlineLevel="0" collapsed="false">
      <c r="A3033" s="7" t="s">
        <v>1963</v>
      </c>
      <c r="B3033" s="7" t="s">
        <v>1964</v>
      </c>
      <c r="C3033" s="7" t="n">
        <f aca="false">COUNTIFS('Duel Log'!AF$2:AF$5455,$A3033,'Duel Log'!AG$2:AG$5455,$B3033)</f>
        <v>2</v>
      </c>
      <c r="D3033" s="7" t="n">
        <f aca="false">COUNTIFS('Duel Log'!AF$2:AF$5455,$A3033,'Duel Log'!AG$2:AG$5455,$B3033,'Duel Log'!AH$2:AH$5455,"Win")</f>
        <v>2</v>
      </c>
      <c r="E3033" s="7" t="n">
        <f aca="false">COUNTIFS('Duel Log'!AF$2:AF$5455,$A3033,'Duel Log'!AG$2:AG$5455,$B3033,'Duel Log'!AH$2:AH$5455,"Loss")</f>
        <v>0</v>
      </c>
      <c r="F3033" s="7" t="n">
        <f aca="false">COUNTIFS('Duel Log'!AF$2:AF$5455,$A3033,'Duel Log'!AG$2:AG$5455,$B3033,'Duel Log'!AH$2:AH$5455,"Draw")</f>
        <v>0</v>
      </c>
      <c r="G3033" s="13" t="n">
        <f aca="false">IFERROR(D3033/C3033,"")</f>
        <v>1</v>
      </c>
    </row>
    <row r="3034" customFormat="false" ht="15" hidden="false" customHeight="true" outlineLevel="0" collapsed="false">
      <c r="A3034" s="7" t="s">
        <v>3338</v>
      </c>
      <c r="B3034" s="7" t="s">
        <v>3312</v>
      </c>
      <c r="C3034" s="7" t="n">
        <f aca="false">COUNTIFS('Duel Log'!AF$2:AF$5455,$A3034,'Duel Log'!AG$2:AG$5455,$B3034)</f>
        <v>2</v>
      </c>
      <c r="D3034" s="7" t="n">
        <f aca="false">COUNTIFS('Duel Log'!AF$2:AF$5455,$A3034,'Duel Log'!AG$2:AG$5455,$B3034,'Duel Log'!AH$2:AH$5455,"Win")</f>
        <v>2</v>
      </c>
      <c r="E3034" s="7" t="n">
        <f aca="false">COUNTIFS('Duel Log'!AF$2:AF$5455,$A3034,'Duel Log'!AG$2:AG$5455,$B3034,'Duel Log'!AH$2:AH$5455,"Loss")</f>
        <v>0</v>
      </c>
      <c r="F3034" s="7" t="n">
        <f aca="false">COUNTIFS('Duel Log'!AF$2:AF$5455,$A3034,'Duel Log'!AG$2:AG$5455,$B3034,'Duel Log'!AH$2:AH$5455,"Draw")</f>
        <v>0</v>
      </c>
      <c r="G3034" s="13" t="n">
        <f aca="false">IFERROR(D3034/C3034,"")</f>
        <v>1</v>
      </c>
    </row>
    <row r="3035" customFormat="false" ht="15" hidden="false" customHeight="true" outlineLevel="0" collapsed="false">
      <c r="A3035" s="7" t="s">
        <v>1900</v>
      </c>
      <c r="B3035" s="7" t="s">
        <v>1901</v>
      </c>
      <c r="C3035" s="7" t="n">
        <f aca="false">COUNTIFS('Duel Log'!AF$2:AF$5455,$A3035,'Duel Log'!AG$2:AG$5455,$B3035)</f>
        <v>1</v>
      </c>
      <c r="D3035" s="7" t="n">
        <f aca="false">COUNTIFS('Duel Log'!AF$2:AF$5455,$A3035,'Duel Log'!AG$2:AG$5455,$B3035,'Duel Log'!AH$2:AH$5455,"Win")</f>
        <v>1</v>
      </c>
      <c r="E3035" s="7" t="n">
        <f aca="false">COUNTIFS('Duel Log'!AF$2:AF$5455,$A3035,'Duel Log'!AG$2:AG$5455,$B3035,'Duel Log'!AH$2:AH$5455,"Loss")</f>
        <v>0</v>
      </c>
      <c r="F3035" s="7" t="n">
        <f aca="false">COUNTIFS('Duel Log'!AF$2:AF$5455,$A3035,'Duel Log'!AG$2:AG$5455,$B3035,'Duel Log'!AH$2:AH$5455,"Draw")</f>
        <v>0</v>
      </c>
      <c r="G3035" s="13" t="n">
        <f aca="false">IFERROR(D3035/C3035,"")</f>
        <v>1</v>
      </c>
    </row>
    <row r="3036" customFormat="false" ht="15" hidden="false" customHeight="true" outlineLevel="0" collapsed="false">
      <c r="A3036" s="7" t="s">
        <v>6022</v>
      </c>
      <c r="B3036" s="7" t="s">
        <v>6021</v>
      </c>
      <c r="C3036" s="7" t="n">
        <f aca="false">COUNTIFS('Duel Log'!AF$2:AF$5455,$A3036,'Duel Log'!AG$2:AG$5455,$B3036)</f>
        <v>2</v>
      </c>
      <c r="D3036" s="7" t="n">
        <f aca="false">COUNTIFS('Duel Log'!AF$2:AF$5455,$A3036,'Duel Log'!AG$2:AG$5455,$B3036,'Duel Log'!AH$2:AH$5455,"Win")</f>
        <v>2</v>
      </c>
      <c r="E3036" s="7" t="n">
        <f aca="false">COUNTIFS('Duel Log'!AF$2:AF$5455,$A3036,'Duel Log'!AG$2:AG$5455,$B3036,'Duel Log'!AH$2:AH$5455,"Loss")</f>
        <v>0</v>
      </c>
      <c r="F3036" s="7" t="n">
        <f aca="false">COUNTIFS('Duel Log'!AF$2:AF$5455,$A3036,'Duel Log'!AG$2:AG$5455,$B3036,'Duel Log'!AH$2:AH$5455,"Draw")</f>
        <v>0</v>
      </c>
      <c r="G3036" s="13" t="n">
        <f aca="false">IFERROR(D3036/C3036,"")</f>
        <v>1</v>
      </c>
    </row>
    <row r="3037" customFormat="false" ht="15" hidden="false" customHeight="true" outlineLevel="0" collapsed="false">
      <c r="A3037" s="7" t="s">
        <v>5069</v>
      </c>
      <c r="B3037" s="7" t="s">
        <v>5055</v>
      </c>
      <c r="C3037" s="7" t="n">
        <f aca="false">COUNTIFS('Duel Log'!AF$2:AF$5455,$A3037,'Duel Log'!AG$2:AG$5455,$B3037)</f>
        <v>1</v>
      </c>
      <c r="D3037" s="7" t="n">
        <f aca="false">COUNTIFS('Duel Log'!AF$2:AF$5455,$A3037,'Duel Log'!AG$2:AG$5455,$B3037,'Duel Log'!AH$2:AH$5455,"Win")</f>
        <v>0</v>
      </c>
      <c r="E3037" s="7" t="n">
        <f aca="false">COUNTIFS('Duel Log'!AF$2:AF$5455,$A3037,'Duel Log'!AG$2:AG$5455,$B3037,'Duel Log'!AH$2:AH$5455,"Loss")</f>
        <v>1</v>
      </c>
      <c r="F3037" s="7" t="n">
        <f aca="false">COUNTIFS('Duel Log'!AF$2:AF$5455,$A3037,'Duel Log'!AG$2:AG$5455,$B3037,'Duel Log'!AH$2:AH$5455,"Draw")</f>
        <v>0</v>
      </c>
      <c r="G3037" s="13" t="n">
        <f aca="false">IFERROR(D3037/C3037,"")</f>
        <v>0</v>
      </c>
    </row>
    <row r="3038" customFormat="false" ht="15" hidden="false" customHeight="true" outlineLevel="0" collapsed="false">
      <c r="A3038" s="7" t="s">
        <v>6459</v>
      </c>
      <c r="B3038" s="7" t="s">
        <v>888</v>
      </c>
      <c r="C3038" s="7" t="n">
        <f aca="false">COUNTIFS('Duel Log'!AF$2:AF$5455,$A3038,'Duel Log'!AG$2:AG$5455,$B3038)</f>
        <v>2</v>
      </c>
      <c r="D3038" s="7" t="n">
        <f aca="false">COUNTIFS('Duel Log'!AF$2:AF$5455,$A3038,'Duel Log'!AG$2:AG$5455,$B3038,'Duel Log'!AH$2:AH$5455,"Win")</f>
        <v>0</v>
      </c>
      <c r="E3038" s="7" t="n">
        <f aca="false">COUNTIFS('Duel Log'!AF$2:AF$5455,$A3038,'Duel Log'!AG$2:AG$5455,$B3038,'Duel Log'!AH$2:AH$5455,"Loss")</f>
        <v>2</v>
      </c>
      <c r="F3038" s="7" t="n">
        <f aca="false">COUNTIFS('Duel Log'!AF$2:AF$5455,$A3038,'Duel Log'!AG$2:AG$5455,$B3038,'Duel Log'!AH$2:AH$5455,"Draw")</f>
        <v>0</v>
      </c>
      <c r="G3038" s="13" t="n">
        <f aca="false">IFERROR(D3038/C3038,"")</f>
        <v>0</v>
      </c>
    </row>
    <row r="3039" customFormat="false" ht="15" hidden="false" customHeight="true" outlineLevel="0" collapsed="false">
      <c r="A3039" s="7" t="s">
        <v>6170</v>
      </c>
      <c r="B3039" s="7" t="s">
        <v>1915</v>
      </c>
      <c r="C3039" s="7" t="n">
        <f aca="false">COUNTIFS('Duel Log'!AF$2:AF$5455,$A3039,'Duel Log'!AG$2:AG$5455,$B3039)</f>
        <v>2</v>
      </c>
      <c r="D3039" s="7" t="n">
        <f aca="false">COUNTIFS('Duel Log'!AF$2:AF$5455,$A3039,'Duel Log'!AG$2:AG$5455,$B3039,'Duel Log'!AH$2:AH$5455,"Win")</f>
        <v>0</v>
      </c>
      <c r="E3039" s="7" t="n">
        <f aca="false">COUNTIFS('Duel Log'!AF$2:AF$5455,$A3039,'Duel Log'!AG$2:AG$5455,$B3039,'Duel Log'!AH$2:AH$5455,"Loss")</f>
        <v>2</v>
      </c>
      <c r="F3039" s="7" t="n">
        <f aca="false">COUNTIFS('Duel Log'!AF$2:AF$5455,$A3039,'Duel Log'!AG$2:AG$5455,$B3039,'Duel Log'!AH$2:AH$5455,"Draw")</f>
        <v>0</v>
      </c>
      <c r="G3039" s="13" t="n">
        <f aca="false">IFERROR(D3039/C3039,"")</f>
        <v>0</v>
      </c>
    </row>
    <row r="3040" customFormat="false" ht="15" hidden="false" customHeight="true" outlineLevel="0" collapsed="false">
      <c r="A3040" s="7" t="s">
        <v>1940</v>
      </c>
      <c r="B3040" s="7" t="s">
        <v>4346</v>
      </c>
      <c r="C3040" s="7" t="n">
        <f aca="false">COUNTIFS('Duel Log'!AF$2:AF$5455,$A3040,'Duel Log'!AG$2:AG$5455,$B3040)</f>
        <v>2</v>
      </c>
      <c r="D3040" s="7" t="n">
        <f aca="false">COUNTIFS('Duel Log'!AF$2:AF$5455,$A3040,'Duel Log'!AG$2:AG$5455,$B3040,'Duel Log'!AH$2:AH$5455,"Win")</f>
        <v>2</v>
      </c>
      <c r="E3040" s="7" t="n">
        <f aca="false">COUNTIFS('Duel Log'!AF$2:AF$5455,$A3040,'Duel Log'!AG$2:AG$5455,$B3040,'Duel Log'!AH$2:AH$5455,"Loss")</f>
        <v>0</v>
      </c>
      <c r="F3040" s="7" t="n">
        <f aca="false">COUNTIFS('Duel Log'!AF$2:AF$5455,$A3040,'Duel Log'!AG$2:AG$5455,$B3040,'Duel Log'!AH$2:AH$5455,"Draw")</f>
        <v>0</v>
      </c>
      <c r="G3040" s="13" t="n">
        <f aca="false">IFERROR(D3040/C3040,"")</f>
        <v>1</v>
      </c>
    </row>
    <row r="3041" customFormat="false" ht="15" hidden="false" customHeight="true" outlineLevel="0" collapsed="false">
      <c r="A3041" s="7" t="s">
        <v>1940</v>
      </c>
      <c r="B3041" s="7" t="s">
        <v>1941</v>
      </c>
      <c r="C3041" s="7" t="n">
        <f aca="false">COUNTIFS('Duel Log'!AF$2:AF$5455,$A3041,'Duel Log'!AG$2:AG$5455,$B3041)</f>
        <v>2</v>
      </c>
      <c r="D3041" s="7" t="n">
        <f aca="false">COUNTIFS('Duel Log'!AF$2:AF$5455,$A3041,'Duel Log'!AG$2:AG$5455,$B3041,'Duel Log'!AH$2:AH$5455,"Win")</f>
        <v>0</v>
      </c>
      <c r="E3041" s="7" t="n">
        <f aca="false">COUNTIFS('Duel Log'!AF$2:AF$5455,$A3041,'Duel Log'!AG$2:AG$5455,$B3041,'Duel Log'!AH$2:AH$5455,"Loss")</f>
        <v>2</v>
      </c>
      <c r="F3041" s="7" t="n">
        <f aca="false">COUNTIFS('Duel Log'!AF$2:AF$5455,$A3041,'Duel Log'!AG$2:AG$5455,$B3041,'Duel Log'!AH$2:AH$5455,"Draw")</f>
        <v>0</v>
      </c>
      <c r="G3041" s="13" t="n">
        <f aca="false">IFERROR(D3041/C3041,"")</f>
        <v>0</v>
      </c>
    </row>
    <row r="3042" customFormat="false" ht="15" hidden="false" customHeight="true" outlineLevel="0" collapsed="false">
      <c r="A3042" s="7" t="s">
        <v>8851</v>
      </c>
      <c r="B3042" s="7" t="s">
        <v>1635</v>
      </c>
      <c r="C3042" s="7" t="n">
        <f aca="false">COUNTIFS('Duel Log'!AF$2:AF$5455,$A3042,'Duel Log'!AG$2:AG$5455,$B3042)</f>
        <v>1</v>
      </c>
      <c r="D3042" s="7" t="n">
        <f aca="false">COUNTIFS('Duel Log'!AF$2:AF$5455,$A3042,'Duel Log'!AG$2:AG$5455,$B3042,'Duel Log'!AH$2:AH$5455,"Win")</f>
        <v>0</v>
      </c>
      <c r="E3042" s="7" t="n">
        <f aca="false">COUNTIFS('Duel Log'!AF$2:AF$5455,$A3042,'Duel Log'!AG$2:AG$5455,$B3042,'Duel Log'!AH$2:AH$5455,"Loss")</f>
        <v>1</v>
      </c>
      <c r="F3042" s="7" t="n">
        <f aca="false">COUNTIFS('Duel Log'!AF$2:AF$5455,$A3042,'Duel Log'!AG$2:AG$5455,$B3042,'Duel Log'!AH$2:AH$5455,"Draw")</f>
        <v>0</v>
      </c>
      <c r="G3042" s="13" t="n">
        <f aca="false">IFERROR(D3042/C3042,"")</f>
        <v>0</v>
      </c>
    </row>
    <row r="3043" customFormat="false" ht="15" hidden="false" customHeight="true" outlineLevel="0" collapsed="false">
      <c r="A3043" s="7" t="s">
        <v>8851</v>
      </c>
      <c r="B3043" s="7" t="s">
        <v>494</v>
      </c>
      <c r="C3043" s="7" t="n">
        <f aca="false">COUNTIFS('Duel Log'!AF$2:AF$5455,$A3043,'Duel Log'!AG$2:AG$5455,$B3043)</f>
        <v>2</v>
      </c>
      <c r="D3043" s="7" t="n">
        <f aca="false">COUNTIFS('Duel Log'!AF$2:AF$5455,$A3043,'Duel Log'!AG$2:AG$5455,$B3043,'Duel Log'!AH$2:AH$5455,"Win")</f>
        <v>2</v>
      </c>
      <c r="E3043" s="7" t="n">
        <f aca="false">COUNTIFS('Duel Log'!AF$2:AF$5455,$A3043,'Duel Log'!AG$2:AG$5455,$B3043,'Duel Log'!AH$2:AH$5455,"Loss")</f>
        <v>0</v>
      </c>
      <c r="F3043" s="7" t="n">
        <f aca="false">COUNTIFS('Duel Log'!AF$2:AF$5455,$A3043,'Duel Log'!AG$2:AG$5455,$B3043,'Duel Log'!AH$2:AH$5455,"Draw")</f>
        <v>0</v>
      </c>
      <c r="G3043" s="13" t="n">
        <f aca="false">IFERROR(D3043/C3043,"")</f>
        <v>1</v>
      </c>
    </row>
    <row r="3044" customFormat="false" ht="15" hidden="false" customHeight="true" outlineLevel="0" collapsed="false">
      <c r="A3044" s="7" t="s">
        <v>811</v>
      </c>
      <c r="B3044" s="7" t="s">
        <v>243</v>
      </c>
      <c r="C3044" s="7" t="n">
        <f aca="false">COUNTIFS('Duel Log'!AF$2:AF$5455,$A3044,'Duel Log'!AG$2:AG$5455,$B3044)</f>
        <v>2</v>
      </c>
      <c r="D3044" s="7" t="n">
        <f aca="false">COUNTIFS('Duel Log'!AF$2:AF$5455,$A3044,'Duel Log'!AG$2:AG$5455,$B3044,'Duel Log'!AH$2:AH$5455,"Win")</f>
        <v>0</v>
      </c>
      <c r="E3044" s="7" t="n">
        <f aca="false">COUNTIFS('Duel Log'!AF$2:AF$5455,$A3044,'Duel Log'!AG$2:AG$5455,$B3044,'Duel Log'!AH$2:AH$5455,"Loss")</f>
        <v>2</v>
      </c>
      <c r="F3044" s="7" t="n">
        <f aca="false">COUNTIFS('Duel Log'!AF$2:AF$5455,$A3044,'Duel Log'!AG$2:AG$5455,$B3044,'Duel Log'!AH$2:AH$5455,"Draw")</f>
        <v>0</v>
      </c>
      <c r="G3044" s="13" t="n">
        <f aca="false">IFERROR(D3044/C3044,"")</f>
        <v>0</v>
      </c>
    </row>
    <row r="3045" customFormat="false" ht="15" hidden="false" customHeight="true" outlineLevel="0" collapsed="false">
      <c r="A3045" s="7" t="s">
        <v>2090</v>
      </c>
      <c r="B3045" s="7" t="s">
        <v>206</v>
      </c>
      <c r="C3045" s="7" t="n">
        <f aca="false">COUNTIFS('Duel Log'!AF$2:AF$5455,$A3045,'Duel Log'!AG$2:AG$5455,$B3045)</f>
        <v>1</v>
      </c>
      <c r="D3045" s="7" t="n">
        <f aca="false">COUNTIFS('Duel Log'!AF$2:AF$5455,$A3045,'Duel Log'!AG$2:AG$5455,$B3045,'Duel Log'!AH$2:AH$5455,"Win")</f>
        <v>0</v>
      </c>
      <c r="E3045" s="7" t="n">
        <f aca="false">COUNTIFS('Duel Log'!AF$2:AF$5455,$A3045,'Duel Log'!AG$2:AG$5455,$B3045,'Duel Log'!AH$2:AH$5455,"Loss")</f>
        <v>1</v>
      </c>
      <c r="F3045" s="7" t="n">
        <f aca="false">COUNTIFS('Duel Log'!AF$2:AF$5455,$A3045,'Duel Log'!AG$2:AG$5455,$B3045,'Duel Log'!AH$2:AH$5455,"Draw")</f>
        <v>0</v>
      </c>
      <c r="G3045" s="13" t="n">
        <f aca="false">IFERROR(D3045/C3045,"")</f>
        <v>0</v>
      </c>
    </row>
    <row r="3046" customFormat="false" ht="15" hidden="false" customHeight="true" outlineLevel="0" collapsed="false">
      <c r="A3046" s="7" t="s">
        <v>2090</v>
      </c>
      <c r="B3046" s="7" t="s">
        <v>2423</v>
      </c>
      <c r="C3046" s="7" t="n">
        <f aca="false">COUNTIFS('Duel Log'!AF$2:AF$5455,$A3046,'Duel Log'!AG$2:AG$5455,$B3046)</f>
        <v>1</v>
      </c>
      <c r="D3046" s="7" t="n">
        <f aca="false">COUNTIFS('Duel Log'!AF$2:AF$5455,$A3046,'Duel Log'!AG$2:AG$5455,$B3046,'Duel Log'!AH$2:AH$5455,"Win")</f>
        <v>1</v>
      </c>
      <c r="E3046" s="7" t="n">
        <f aca="false">COUNTIFS('Duel Log'!AF$2:AF$5455,$A3046,'Duel Log'!AG$2:AG$5455,$B3046,'Duel Log'!AH$2:AH$5455,"Loss")</f>
        <v>0</v>
      </c>
      <c r="F3046" s="7" t="n">
        <f aca="false">COUNTIFS('Duel Log'!AF$2:AF$5455,$A3046,'Duel Log'!AG$2:AG$5455,$B3046,'Duel Log'!AH$2:AH$5455,"Draw")</f>
        <v>0</v>
      </c>
      <c r="G3046" s="13" t="n">
        <f aca="false">IFERROR(D3046/C3046,"")</f>
        <v>1</v>
      </c>
    </row>
    <row r="3047" customFormat="false" ht="15" hidden="false" customHeight="true" outlineLevel="0" collapsed="false">
      <c r="A3047" s="7" t="s">
        <v>2090</v>
      </c>
      <c r="B3047" s="7" t="s">
        <v>2404</v>
      </c>
      <c r="C3047" s="7" t="n">
        <f aca="false">COUNTIFS('Duel Log'!AF$2:AF$5455,$A3047,'Duel Log'!AG$2:AG$5455,$B3047)</f>
        <v>1</v>
      </c>
      <c r="D3047" s="7" t="n">
        <f aca="false">COUNTIFS('Duel Log'!AF$2:AF$5455,$A3047,'Duel Log'!AG$2:AG$5455,$B3047,'Duel Log'!AH$2:AH$5455,"Win")</f>
        <v>1</v>
      </c>
      <c r="E3047" s="7" t="n">
        <f aca="false">COUNTIFS('Duel Log'!AF$2:AF$5455,$A3047,'Duel Log'!AG$2:AG$5455,$B3047,'Duel Log'!AH$2:AH$5455,"Loss")</f>
        <v>0</v>
      </c>
      <c r="F3047" s="7" t="n">
        <f aca="false">COUNTIFS('Duel Log'!AF$2:AF$5455,$A3047,'Duel Log'!AG$2:AG$5455,$B3047,'Duel Log'!AH$2:AH$5455,"Draw")</f>
        <v>0</v>
      </c>
      <c r="G3047" s="13" t="n">
        <f aca="false">IFERROR(D3047/C3047,"")</f>
        <v>1</v>
      </c>
    </row>
    <row r="3048" customFormat="false" ht="15" hidden="false" customHeight="true" outlineLevel="0" collapsed="false">
      <c r="A3048" s="7" t="s">
        <v>7727</v>
      </c>
      <c r="B3048" s="7" t="s">
        <v>7726</v>
      </c>
      <c r="C3048" s="7" t="n">
        <f aca="false">COUNTIFS('Duel Log'!AF$2:AF$5455,$A3048,'Duel Log'!AG$2:AG$5455,$B3048)</f>
        <v>2</v>
      </c>
      <c r="D3048" s="7" t="n">
        <f aca="false">COUNTIFS('Duel Log'!AF$2:AF$5455,$A3048,'Duel Log'!AG$2:AG$5455,$B3048,'Duel Log'!AH$2:AH$5455,"Win")</f>
        <v>2</v>
      </c>
      <c r="E3048" s="7" t="n">
        <f aca="false">COUNTIFS('Duel Log'!AF$2:AF$5455,$A3048,'Duel Log'!AG$2:AG$5455,$B3048,'Duel Log'!AH$2:AH$5455,"Loss")</f>
        <v>0</v>
      </c>
      <c r="F3048" s="7" t="n">
        <f aca="false">COUNTIFS('Duel Log'!AF$2:AF$5455,$A3048,'Duel Log'!AG$2:AG$5455,$B3048,'Duel Log'!AH$2:AH$5455,"Draw")</f>
        <v>0</v>
      </c>
      <c r="G3048" s="13" t="n">
        <f aca="false">IFERROR(D3048/C3048,"")</f>
        <v>1</v>
      </c>
    </row>
    <row r="3049" customFormat="false" ht="15" hidden="false" customHeight="true" outlineLevel="0" collapsed="false">
      <c r="A3049" s="7" t="s">
        <v>2822</v>
      </c>
      <c r="B3049" s="7" t="s">
        <v>645</v>
      </c>
      <c r="C3049" s="7" t="n">
        <f aca="false">COUNTIFS('Duel Log'!AF$2:AF$5455,$A3049,'Duel Log'!AG$2:AG$5455,$B3049)</f>
        <v>2</v>
      </c>
      <c r="D3049" s="7" t="n">
        <f aca="false">COUNTIFS('Duel Log'!AF$2:AF$5455,$A3049,'Duel Log'!AG$2:AG$5455,$B3049,'Duel Log'!AH$2:AH$5455,"Win")</f>
        <v>2</v>
      </c>
      <c r="E3049" s="7" t="n">
        <f aca="false">COUNTIFS('Duel Log'!AF$2:AF$5455,$A3049,'Duel Log'!AG$2:AG$5455,$B3049,'Duel Log'!AH$2:AH$5455,"Loss")</f>
        <v>0</v>
      </c>
      <c r="F3049" s="7" t="n">
        <f aca="false">COUNTIFS('Duel Log'!AF$2:AF$5455,$A3049,'Duel Log'!AG$2:AG$5455,$B3049,'Duel Log'!AH$2:AH$5455,"Draw")</f>
        <v>0</v>
      </c>
      <c r="G3049" s="13" t="n">
        <f aca="false">IFERROR(D3049/C3049,"")</f>
        <v>1</v>
      </c>
    </row>
    <row r="3050" customFormat="false" ht="15" hidden="false" customHeight="true" outlineLevel="0" collapsed="false">
      <c r="A3050" s="7" t="s">
        <v>618</v>
      </c>
      <c r="B3050" s="7" t="s">
        <v>206</v>
      </c>
      <c r="C3050" s="7" t="n">
        <f aca="false">COUNTIFS('Duel Log'!AF$2:AF$5455,$A3050,'Duel Log'!AG$2:AG$5455,$B3050)</f>
        <v>2</v>
      </c>
      <c r="D3050" s="7" t="n">
        <f aca="false">COUNTIFS('Duel Log'!AF$2:AF$5455,$A3050,'Duel Log'!AG$2:AG$5455,$B3050,'Duel Log'!AH$2:AH$5455,"Win")</f>
        <v>0</v>
      </c>
      <c r="E3050" s="7" t="n">
        <f aca="false">COUNTIFS('Duel Log'!AF$2:AF$5455,$A3050,'Duel Log'!AG$2:AG$5455,$B3050,'Duel Log'!AH$2:AH$5455,"Loss")</f>
        <v>2</v>
      </c>
      <c r="F3050" s="7" t="n">
        <f aca="false">COUNTIFS('Duel Log'!AF$2:AF$5455,$A3050,'Duel Log'!AG$2:AG$5455,$B3050,'Duel Log'!AH$2:AH$5455,"Draw")</f>
        <v>0</v>
      </c>
      <c r="G3050" s="13" t="n">
        <f aca="false">IFERROR(D3050/C3050,"")</f>
        <v>0</v>
      </c>
    </row>
    <row r="3051" customFormat="false" ht="15" hidden="false" customHeight="true" outlineLevel="0" collapsed="false">
      <c r="A3051" s="7" t="s">
        <v>1839</v>
      </c>
      <c r="B3051" s="7" t="s">
        <v>321</v>
      </c>
      <c r="C3051" s="7" t="n">
        <f aca="false">COUNTIFS('Duel Log'!AF$2:AF$5455,$A3051,'Duel Log'!AG$2:AG$5455,$B3051)</f>
        <v>2</v>
      </c>
      <c r="D3051" s="7" t="n">
        <f aca="false">COUNTIFS('Duel Log'!AF$2:AF$5455,$A3051,'Duel Log'!AG$2:AG$5455,$B3051,'Duel Log'!AH$2:AH$5455,"Win")</f>
        <v>0</v>
      </c>
      <c r="E3051" s="7" t="n">
        <f aca="false">COUNTIFS('Duel Log'!AF$2:AF$5455,$A3051,'Duel Log'!AG$2:AG$5455,$B3051,'Duel Log'!AH$2:AH$5455,"Loss")</f>
        <v>2</v>
      </c>
      <c r="F3051" s="7" t="n">
        <f aca="false">COUNTIFS('Duel Log'!AF$2:AF$5455,$A3051,'Duel Log'!AG$2:AG$5455,$B3051,'Duel Log'!AH$2:AH$5455,"Draw")</f>
        <v>0</v>
      </c>
      <c r="G3051" s="13" t="n">
        <f aca="false">IFERROR(D3051/C3051,"")</f>
        <v>0</v>
      </c>
    </row>
    <row r="3052" customFormat="false" ht="15" hidden="false" customHeight="true" outlineLevel="0" collapsed="false">
      <c r="A3052" s="7" t="s">
        <v>235</v>
      </c>
      <c r="B3052" s="7" t="s">
        <v>4191</v>
      </c>
      <c r="C3052" s="7" t="n">
        <f aca="false">COUNTIFS('Duel Log'!AF$2:AF$5455,$A3052,'Duel Log'!AG$2:AG$5455,$B3052)</f>
        <v>1</v>
      </c>
      <c r="D3052" s="7" t="n">
        <f aca="false">COUNTIFS('Duel Log'!AF$2:AF$5455,$A3052,'Duel Log'!AG$2:AG$5455,$B3052,'Duel Log'!AH$2:AH$5455,"Win")</f>
        <v>1</v>
      </c>
      <c r="E3052" s="7" t="n">
        <f aca="false">COUNTIFS('Duel Log'!AF$2:AF$5455,$A3052,'Duel Log'!AG$2:AG$5455,$B3052,'Duel Log'!AH$2:AH$5455,"Loss")</f>
        <v>0</v>
      </c>
      <c r="F3052" s="7" t="n">
        <f aca="false">COUNTIFS('Duel Log'!AF$2:AF$5455,$A3052,'Duel Log'!AG$2:AG$5455,$B3052,'Duel Log'!AH$2:AH$5455,"Draw")</f>
        <v>0</v>
      </c>
      <c r="G3052" s="13" t="n">
        <f aca="false">IFERROR(D3052/C3052,"")</f>
        <v>1</v>
      </c>
    </row>
    <row r="3053" customFormat="false" ht="15" hidden="false" customHeight="true" outlineLevel="0" collapsed="false">
      <c r="A3053" s="7" t="s">
        <v>7160</v>
      </c>
      <c r="B3053" s="7" t="s">
        <v>1175</v>
      </c>
      <c r="C3053" s="7" t="n">
        <f aca="false">COUNTIFS('Duel Log'!AF$2:AF$5455,$A3053,'Duel Log'!AG$2:AG$5455,$B3053)</f>
        <v>2</v>
      </c>
      <c r="D3053" s="7" t="n">
        <f aca="false">COUNTIFS('Duel Log'!AF$2:AF$5455,$A3053,'Duel Log'!AG$2:AG$5455,$B3053,'Duel Log'!AH$2:AH$5455,"Win")</f>
        <v>2</v>
      </c>
      <c r="E3053" s="7" t="n">
        <f aca="false">COUNTIFS('Duel Log'!AF$2:AF$5455,$A3053,'Duel Log'!AG$2:AG$5455,$B3053,'Duel Log'!AH$2:AH$5455,"Loss")</f>
        <v>0</v>
      </c>
      <c r="F3053" s="7" t="n">
        <f aca="false">COUNTIFS('Duel Log'!AF$2:AF$5455,$A3053,'Duel Log'!AG$2:AG$5455,$B3053,'Duel Log'!AH$2:AH$5455,"Draw")</f>
        <v>0</v>
      </c>
      <c r="G3053" s="13" t="n">
        <f aca="false">IFERROR(D3053/C3053,"")</f>
        <v>1</v>
      </c>
    </row>
    <row r="3054" customFormat="false" ht="15" hidden="false" customHeight="true" outlineLevel="0" collapsed="false">
      <c r="A3054" s="7" t="s">
        <v>1108</v>
      </c>
      <c r="B3054" s="7" t="s">
        <v>321</v>
      </c>
      <c r="C3054" s="7" t="n">
        <f aca="false">COUNTIFS('Duel Log'!AF$2:AF$5455,$A3054,'Duel Log'!AG$2:AG$5455,$B3054)</f>
        <v>2</v>
      </c>
      <c r="D3054" s="7" t="n">
        <f aca="false">COUNTIFS('Duel Log'!AF$2:AF$5455,$A3054,'Duel Log'!AG$2:AG$5455,$B3054,'Duel Log'!AH$2:AH$5455,"Win")</f>
        <v>0</v>
      </c>
      <c r="E3054" s="7" t="n">
        <f aca="false">COUNTIFS('Duel Log'!AF$2:AF$5455,$A3054,'Duel Log'!AG$2:AG$5455,$B3054,'Duel Log'!AH$2:AH$5455,"Loss")</f>
        <v>2</v>
      </c>
      <c r="F3054" s="7" t="n">
        <f aca="false">COUNTIFS('Duel Log'!AF$2:AF$5455,$A3054,'Duel Log'!AG$2:AG$5455,$B3054,'Duel Log'!AH$2:AH$5455,"Draw")</f>
        <v>0</v>
      </c>
      <c r="G3054" s="13" t="n">
        <f aca="false">IFERROR(D3054/C3054,"")</f>
        <v>0</v>
      </c>
    </row>
    <row r="3055" customFormat="false" ht="15" hidden="false" customHeight="true" outlineLevel="0" collapsed="false">
      <c r="A3055" s="7" t="s">
        <v>7607</v>
      </c>
      <c r="B3055" s="7" t="s">
        <v>2197</v>
      </c>
      <c r="C3055" s="7" t="n">
        <f aca="false">COUNTIFS('Duel Log'!AF$2:AF$5455,$A3055,'Duel Log'!AG$2:AG$5455,$B3055)</f>
        <v>1</v>
      </c>
      <c r="D3055" s="7" t="n">
        <f aca="false">COUNTIFS('Duel Log'!AF$2:AF$5455,$A3055,'Duel Log'!AG$2:AG$5455,$B3055,'Duel Log'!AH$2:AH$5455,"Win")</f>
        <v>0</v>
      </c>
      <c r="E3055" s="7" t="n">
        <f aca="false">COUNTIFS('Duel Log'!AF$2:AF$5455,$A3055,'Duel Log'!AG$2:AG$5455,$B3055,'Duel Log'!AH$2:AH$5455,"Loss")</f>
        <v>1</v>
      </c>
      <c r="F3055" s="7" t="n">
        <f aca="false">COUNTIFS('Duel Log'!AF$2:AF$5455,$A3055,'Duel Log'!AG$2:AG$5455,$B3055,'Duel Log'!AH$2:AH$5455,"Draw")</f>
        <v>0</v>
      </c>
      <c r="G3055" s="13" t="n">
        <f aca="false">IFERROR(D3055/C3055,"")</f>
        <v>0</v>
      </c>
    </row>
    <row r="3056" customFormat="false" ht="15" hidden="false" customHeight="true" outlineLevel="0" collapsed="false">
      <c r="A3056" s="7" t="s">
        <v>2975</v>
      </c>
      <c r="B3056" s="7" t="s">
        <v>2976</v>
      </c>
      <c r="C3056" s="7" t="n">
        <f aca="false">COUNTIFS('Duel Log'!AF$2:AF$5455,$A3056,'Duel Log'!AG$2:AG$5455,$B3056)</f>
        <v>2</v>
      </c>
      <c r="D3056" s="7" t="n">
        <f aca="false">COUNTIFS('Duel Log'!AF$2:AF$5455,$A3056,'Duel Log'!AG$2:AG$5455,$B3056,'Duel Log'!AH$2:AH$5455,"Win")</f>
        <v>2</v>
      </c>
      <c r="E3056" s="7" t="n">
        <f aca="false">COUNTIFS('Duel Log'!AF$2:AF$5455,$A3056,'Duel Log'!AG$2:AG$5455,$B3056,'Duel Log'!AH$2:AH$5455,"Loss")</f>
        <v>0</v>
      </c>
      <c r="F3056" s="7" t="n">
        <f aca="false">COUNTIFS('Duel Log'!AF$2:AF$5455,$A3056,'Duel Log'!AG$2:AG$5455,$B3056,'Duel Log'!AH$2:AH$5455,"Draw")</f>
        <v>0</v>
      </c>
      <c r="G3056" s="13" t="n">
        <f aca="false">IFERROR(D3056/C3056,"")</f>
        <v>1</v>
      </c>
    </row>
    <row r="3057" customFormat="false" ht="15" hidden="false" customHeight="true" outlineLevel="0" collapsed="false">
      <c r="A3057" s="7" t="s">
        <v>2975</v>
      </c>
      <c r="B3057" s="7" t="s">
        <v>8796</v>
      </c>
      <c r="C3057" s="7" t="n">
        <f aca="false">COUNTIFS('Duel Log'!AF$2:AF$5455,$A3057,'Duel Log'!AG$2:AG$5455,$B3057)</f>
        <v>1</v>
      </c>
      <c r="D3057" s="7" t="n">
        <f aca="false">COUNTIFS('Duel Log'!AF$2:AF$5455,$A3057,'Duel Log'!AG$2:AG$5455,$B3057,'Duel Log'!AH$2:AH$5455,"Win")</f>
        <v>0</v>
      </c>
      <c r="E3057" s="7" t="n">
        <f aca="false">COUNTIFS('Duel Log'!AF$2:AF$5455,$A3057,'Duel Log'!AG$2:AG$5455,$B3057,'Duel Log'!AH$2:AH$5455,"Loss")</f>
        <v>1</v>
      </c>
      <c r="F3057" s="7" t="n">
        <f aca="false">COUNTIFS('Duel Log'!AF$2:AF$5455,$A3057,'Duel Log'!AG$2:AG$5455,$B3057,'Duel Log'!AH$2:AH$5455,"Draw")</f>
        <v>0</v>
      </c>
      <c r="G3057" s="13" t="n">
        <f aca="false">IFERROR(D3057/C3057,"")</f>
        <v>0</v>
      </c>
    </row>
    <row r="3058" customFormat="false" ht="15" hidden="false" customHeight="true" outlineLevel="0" collapsed="false">
      <c r="A3058" s="7" t="s">
        <v>4942</v>
      </c>
      <c r="B3058" s="7" t="s">
        <v>1046</v>
      </c>
      <c r="C3058" s="7" t="n">
        <f aca="false">COUNTIFS('Duel Log'!AF$2:AF$5455,$A3058,'Duel Log'!AG$2:AG$5455,$B3058)</f>
        <v>1</v>
      </c>
      <c r="D3058" s="7" t="n">
        <f aca="false">COUNTIFS('Duel Log'!AF$2:AF$5455,$A3058,'Duel Log'!AG$2:AG$5455,$B3058,'Duel Log'!AH$2:AH$5455,"Win")</f>
        <v>0</v>
      </c>
      <c r="E3058" s="7" t="n">
        <f aca="false">COUNTIFS('Duel Log'!AF$2:AF$5455,$A3058,'Duel Log'!AG$2:AG$5455,$B3058,'Duel Log'!AH$2:AH$5455,"Loss")</f>
        <v>1</v>
      </c>
      <c r="F3058" s="7" t="n">
        <f aca="false">COUNTIFS('Duel Log'!AF$2:AF$5455,$A3058,'Duel Log'!AG$2:AG$5455,$B3058,'Duel Log'!AH$2:AH$5455,"Draw")</f>
        <v>0</v>
      </c>
      <c r="G3058" s="13" t="n">
        <f aca="false">IFERROR(D3058/C3058,"")</f>
        <v>0</v>
      </c>
    </row>
    <row r="3059" customFormat="false" ht="15" hidden="false" customHeight="true" outlineLevel="0" collapsed="false">
      <c r="A3059" s="7" t="s">
        <v>5337</v>
      </c>
      <c r="B3059" s="7" t="s">
        <v>519</v>
      </c>
      <c r="C3059" s="7" t="n">
        <f aca="false">COUNTIFS('Duel Log'!AF$2:AF$5455,$A3059,'Duel Log'!AG$2:AG$5455,$B3059)</f>
        <v>1</v>
      </c>
      <c r="D3059" s="7" t="n">
        <f aca="false">COUNTIFS('Duel Log'!AF$2:AF$5455,$A3059,'Duel Log'!AG$2:AG$5455,$B3059,'Duel Log'!AH$2:AH$5455,"Win")</f>
        <v>0</v>
      </c>
      <c r="E3059" s="7" t="n">
        <f aca="false">COUNTIFS('Duel Log'!AF$2:AF$5455,$A3059,'Duel Log'!AG$2:AG$5455,$B3059,'Duel Log'!AH$2:AH$5455,"Loss")</f>
        <v>1</v>
      </c>
      <c r="F3059" s="7" t="n">
        <f aca="false">COUNTIFS('Duel Log'!AF$2:AF$5455,$A3059,'Duel Log'!AG$2:AG$5455,$B3059,'Duel Log'!AH$2:AH$5455,"Draw")</f>
        <v>0</v>
      </c>
      <c r="G3059" s="13" t="n">
        <f aca="false">IFERROR(D3059/C3059,"")</f>
        <v>0</v>
      </c>
    </row>
    <row r="3060" customFormat="false" ht="15" hidden="false" customHeight="true" outlineLevel="0" collapsed="false">
      <c r="A3060" s="7" t="s">
        <v>4130</v>
      </c>
      <c r="B3060" s="7" t="s">
        <v>321</v>
      </c>
      <c r="C3060" s="7" t="n">
        <f aca="false">COUNTIFS('Duel Log'!AF$2:AF$5455,$A3060,'Duel Log'!AG$2:AG$5455,$B3060)</f>
        <v>1</v>
      </c>
      <c r="D3060" s="7" t="n">
        <f aca="false">COUNTIFS('Duel Log'!AF$2:AF$5455,$A3060,'Duel Log'!AG$2:AG$5455,$B3060,'Duel Log'!AH$2:AH$5455,"Win")</f>
        <v>0</v>
      </c>
      <c r="E3060" s="7" t="n">
        <f aca="false">COUNTIFS('Duel Log'!AF$2:AF$5455,$A3060,'Duel Log'!AG$2:AG$5455,$B3060,'Duel Log'!AH$2:AH$5455,"Loss")</f>
        <v>1</v>
      </c>
      <c r="F3060" s="7" t="n">
        <f aca="false">COUNTIFS('Duel Log'!AF$2:AF$5455,$A3060,'Duel Log'!AG$2:AG$5455,$B3060,'Duel Log'!AH$2:AH$5455,"Draw")</f>
        <v>0</v>
      </c>
      <c r="G3060" s="13" t="n">
        <f aca="false">IFERROR(D3060/C3060,"")</f>
        <v>0</v>
      </c>
    </row>
    <row r="3061" customFormat="false" ht="15" hidden="false" customHeight="true" outlineLevel="0" collapsed="false">
      <c r="A3061" s="7" t="s">
        <v>2497</v>
      </c>
      <c r="B3061" s="7" t="s">
        <v>2473</v>
      </c>
      <c r="C3061" s="7" t="n">
        <f aca="false">COUNTIFS('Duel Log'!AF$2:AF$5455,$A3061,'Duel Log'!AG$2:AG$5455,$B3061)</f>
        <v>1</v>
      </c>
      <c r="D3061" s="7" t="n">
        <f aca="false">COUNTIFS('Duel Log'!AF$2:AF$5455,$A3061,'Duel Log'!AG$2:AG$5455,$B3061,'Duel Log'!AH$2:AH$5455,"Win")</f>
        <v>0</v>
      </c>
      <c r="E3061" s="7" t="n">
        <f aca="false">COUNTIFS('Duel Log'!AF$2:AF$5455,$A3061,'Duel Log'!AG$2:AG$5455,$B3061,'Duel Log'!AH$2:AH$5455,"Loss")</f>
        <v>1</v>
      </c>
      <c r="F3061" s="7" t="n">
        <f aca="false">COUNTIFS('Duel Log'!AF$2:AF$5455,$A3061,'Duel Log'!AG$2:AG$5455,$B3061,'Duel Log'!AH$2:AH$5455,"Draw")</f>
        <v>0</v>
      </c>
      <c r="G3061" s="13" t="n">
        <f aca="false">IFERROR(D3061/C3061,"")</f>
        <v>0</v>
      </c>
    </row>
    <row r="3062" customFormat="false" ht="15" hidden="false" customHeight="true" outlineLevel="0" collapsed="false">
      <c r="A3062" s="7" t="s">
        <v>2497</v>
      </c>
      <c r="B3062" s="7" t="s">
        <v>2205</v>
      </c>
      <c r="C3062" s="7" t="n">
        <f aca="false">COUNTIFS('Duel Log'!AF$2:AF$5455,$A3062,'Duel Log'!AG$2:AG$5455,$B3062)</f>
        <v>1</v>
      </c>
      <c r="D3062" s="7" t="n">
        <f aca="false">COUNTIFS('Duel Log'!AF$2:AF$5455,$A3062,'Duel Log'!AG$2:AG$5455,$B3062,'Duel Log'!AH$2:AH$5455,"Win")</f>
        <v>0</v>
      </c>
      <c r="E3062" s="7" t="n">
        <f aca="false">COUNTIFS('Duel Log'!AF$2:AF$5455,$A3062,'Duel Log'!AG$2:AG$5455,$B3062,'Duel Log'!AH$2:AH$5455,"Loss")</f>
        <v>1</v>
      </c>
      <c r="F3062" s="7" t="n">
        <f aca="false">COUNTIFS('Duel Log'!AF$2:AF$5455,$A3062,'Duel Log'!AG$2:AG$5455,$B3062,'Duel Log'!AH$2:AH$5455,"Draw")</f>
        <v>0</v>
      </c>
      <c r="G3062" s="13" t="n">
        <f aca="false">IFERROR(D3062/C3062,"")</f>
        <v>0</v>
      </c>
    </row>
    <row r="3063" customFormat="false" ht="15" hidden="false" customHeight="true" outlineLevel="0" collapsed="false">
      <c r="A3063" s="7" t="s">
        <v>4407</v>
      </c>
      <c r="B3063" s="7" t="s">
        <v>4406</v>
      </c>
      <c r="C3063" s="7" t="n">
        <f aca="false">COUNTIFS('Duel Log'!AF$2:AF$5455,$A3063,'Duel Log'!AG$2:AG$5455,$B3063)</f>
        <v>1</v>
      </c>
      <c r="D3063" s="7" t="n">
        <f aca="false">COUNTIFS('Duel Log'!AF$2:AF$5455,$A3063,'Duel Log'!AG$2:AG$5455,$B3063,'Duel Log'!AH$2:AH$5455,"Win")</f>
        <v>1</v>
      </c>
      <c r="E3063" s="7" t="n">
        <f aca="false">COUNTIFS('Duel Log'!AF$2:AF$5455,$A3063,'Duel Log'!AG$2:AG$5455,$B3063,'Duel Log'!AH$2:AH$5455,"Loss")</f>
        <v>0</v>
      </c>
      <c r="F3063" s="7" t="n">
        <f aca="false">COUNTIFS('Duel Log'!AF$2:AF$5455,$A3063,'Duel Log'!AG$2:AG$5455,$B3063,'Duel Log'!AH$2:AH$5455,"Draw")</f>
        <v>0</v>
      </c>
      <c r="G3063" s="13" t="n">
        <f aca="false">IFERROR(D3063/C3063,"")</f>
        <v>1</v>
      </c>
    </row>
    <row r="3064" customFormat="false" ht="15" hidden="false" customHeight="true" outlineLevel="0" collapsed="false">
      <c r="A3064" s="7" t="s">
        <v>5528</v>
      </c>
      <c r="B3064" s="7" t="s">
        <v>5529</v>
      </c>
      <c r="C3064" s="7" t="n">
        <f aca="false">COUNTIFS('Duel Log'!AF$2:AF$5455,$A3064,'Duel Log'!AG$2:AG$5455,$B3064)</f>
        <v>1</v>
      </c>
      <c r="D3064" s="7" t="n">
        <f aca="false">COUNTIFS('Duel Log'!AF$2:AF$5455,$A3064,'Duel Log'!AG$2:AG$5455,$B3064,'Duel Log'!AH$2:AH$5455,"Win")</f>
        <v>0</v>
      </c>
      <c r="E3064" s="7" t="n">
        <f aca="false">COUNTIFS('Duel Log'!AF$2:AF$5455,$A3064,'Duel Log'!AG$2:AG$5455,$B3064,'Duel Log'!AH$2:AH$5455,"Loss")</f>
        <v>1</v>
      </c>
      <c r="F3064" s="7" t="n">
        <f aca="false">COUNTIFS('Duel Log'!AF$2:AF$5455,$A3064,'Duel Log'!AG$2:AG$5455,$B3064,'Duel Log'!AH$2:AH$5455,"Draw")</f>
        <v>0</v>
      </c>
      <c r="G3064" s="13" t="n">
        <f aca="false">IFERROR(D3064/C3064,"")</f>
        <v>0</v>
      </c>
    </row>
    <row r="3065" customFormat="false" ht="15" hidden="false" customHeight="true" outlineLevel="0" collapsed="false">
      <c r="A3065" s="7" t="s">
        <v>2213</v>
      </c>
      <c r="B3065" s="7" t="s">
        <v>2214</v>
      </c>
      <c r="C3065" s="7" t="n">
        <f aca="false">COUNTIFS('Duel Log'!AF$2:AF$5455,$A3065,'Duel Log'!AG$2:AG$5455,$B3065)</f>
        <v>1</v>
      </c>
      <c r="D3065" s="7" t="n">
        <f aca="false">COUNTIFS('Duel Log'!AF$2:AF$5455,$A3065,'Duel Log'!AG$2:AG$5455,$B3065,'Duel Log'!AH$2:AH$5455,"Win")</f>
        <v>1</v>
      </c>
      <c r="E3065" s="7" t="n">
        <f aca="false">COUNTIFS('Duel Log'!AF$2:AF$5455,$A3065,'Duel Log'!AG$2:AG$5455,$B3065,'Duel Log'!AH$2:AH$5455,"Loss")</f>
        <v>0</v>
      </c>
      <c r="F3065" s="7" t="n">
        <f aca="false">COUNTIFS('Duel Log'!AF$2:AF$5455,$A3065,'Duel Log'!AG$2:AG$5455,$B3065,'Duel Log'!AH$2:AH$5455,"Draw")</f>
        <v>0</v>
      </c>
      <c r="G3065" s="13" t="n">
        <f aca="false">IFERROR(D3065/C3065,"")</f>
        <v>1</v>
      </c>
    </row>
    <row r="3066" customFormat="false" ht="15" hidden="false" customHeight="true" outlineLevel="0" collapsed="false">
      <c r="A3066" s="7" t="s">
        <v>1427</v>
      </c>
      <c r="B3066" s="7" t="s">
        <v>1389</v>
      </c>
      <c r="C3066" s="7" t="n">
        <f aca="false">COUNTIFS('Duel Log'!AF$2:AF$5455,$A3066,'Duel Log'!AG$2:AG$5455,$B3066)</f>
        <v>2</v>
      </c>
      <c r="D3066" s="7" t="n">
        <f aca="false">COUNTIFS('Duel Log'!AF$2:AF$5455,$A3066,'Duel Log'!AG$2:AG$5455,$B3066,'Duel Log'!AH$2:AH$5455,"Win")</f>
        <v>0</v>
      </c>
      <c r="E3066" s="7" t="n">
        <f aca="false">COUNTIFS('Duel Log'!AF$2:AF$5455,$A3066,'Duel Log'!AG$2:AG$5455,$B3066,'Duel Log'!AH$2:AH$5455,"Loss")</f>
        <v>2</v>
      </c>
      <c r="F3066" s="7" t="n">
        <f aca="false">COUNTIFS('Duel Log'!AF$2:AF$5455,$A3066,'Duel Log'!AG$2:AG$5455,$B3066,'Duel Log'!AH$2:AH$5455,"Draw")</f>
        <v>0</v>
      </c>
      <c r="G3066" s="13" t="n">
        <f aca="false">IFERROR(D3066/C3066,"")</f>
        <v>0</v>
      </c>
    </row>
    <row r="3067" customFormat="false" ht="15" hidden="false" customHeight="true" outlineLevel="0" collapsed="false">
      <c r="A3067" s="7" t="s">
        <v>1427</v>
      </c>
      <c r="B3067" s="7" t="s">
        <v>3787</v>
      </c>
      <c r="C3067" s="7" t="n">
        <f aca="false">COUNTIFS('Duel Log'!AF$2:AF$5455,$A3067,'Duel Log'!AG$2:AG$5455,$B3067)</f>
        <v>2</v>
      </c>
      <c r="D3067" s="7" t="n">
        <f aca="false">COUNTIFS('Duel Log'!AF$2:AF$5455,$A3067,'Duel Log'!AG$2:AG$5455,$B3067,'Duel Log'!AH$2:AH$5455,"Win")</f>
        <v>2</v>
      </c>
      <c r="E3067" s="7" t="n">
        <f aca="false">COUNTIFS('Duel Log'!AF$2:AF$5455,$A3067,'Duel Log'!AG$2:AG$5455,$B3067,'Duel Log'!AH$2:AH$5455,"Loss")</f>
        <v>0</v>
      </c>
      <c r="F3067" s="7" t="n">
        <f aca="false">COUNTIFS('Duel Log'!AF$2:AF$5455,$A3067,'Duel Log'!AG$2:AG$5455,$B3067,'Duel Log'!AH$2:AH$5455,"Draw")</f>
        <v>0</v>
      </c>
      <c r="G3067" s="13" t="n">
        <f aca="false">IFERROR(D3067/C3067,"")</f>
        <v>1</v>
      </c>
    </row>
    <row r="3068" customFormat="false" ht="15" hidden="false" customHeight="true" outlineLevel="0" collapsed="false">
      <c r="A3068" s="7" t="s">
        <v>1427</v>
      </c>
      <c r="B3068" s="7" t="s">
        <v>787</v>
      </c>
      <c r="C3068" s="7" t="n">
        <f aca="false">COUNTIFS('Duel Log'!AF$2:AF$5455,$A3068,'Duel Log'!AG$2:AG$5455,$B3068)</f>
        <v>2</v>
      </c>
      <c r="D3068" s="7" t="n">
        <f aca="false">COUNTIFS('Duel Log'!AF$2:AF$5455,$A3068,'Duel Log'!AG$2:AG$5455,$B3068,'Duel Log'!AH$2:AH$5455,"Win")</f>
        <v>2</v>
      </c>
      <c r="E3068" s="7" t="n">
        <f aca="false">COUNTIFS('Duel Log'!AF$2:AF$5455,$A3068,'Duel Log'!AG$2:AG$5455,$B3068,'Duel Log'!AH$2:AH$5455,"Loss")</f>
        <v>0</v>
      </c>
      <c r="F3068" s="7" t="n">
        <f aca="false">COUNTIFS('Duel Log'!AF$2:AF$5455,$A3068,'Duel Log'!AG$2:AG$5455,$B3068,'Duel Log'!AH$2:AH$5455,"Draw")</f>
        <v>0</v>
      </c>
      <c r="G3068" s="13" t="n">
        <f aca="false">IFERROR(D3068/C3068,"")</f>
        <v>1</v>
      </c>
    </row>
    <row r="3069" customFormat="false" ht="15" hidden="false" customHeight="true" outlineLevel="0" collapsed="false">
      <c r="A3069" s="7" t="s">
        <v>1427</v>
      </c>
      <c r="B3069" s="7" t="s">
        <v>8068</v>
      </c>
      <c r="C3069" s="7" t="n">
        <f aca="false">COUNTIFS('Duel Log'!AF$2:AF$5455,$A3069,'Duel Log'!AG$2:AG$5455,$B3069)</f>
        <v>2</v>
      </c>
      <c r="D3069" s="7" t="n">
        <f aca="false">COUNTIFS('Duel Log'!AF$2:AF$5455,$A3069,'Duel Log'!AG$2:AG$5455,$B3069,'Duel Log'!AH$2:AH$5455,"Win")</f>
        <v>0</v>
      </c>
      <c r="E3069" s="7" t="n">
        <f aca="false">COUNTIFS('Duel Log'!AF$2:AF$5455,$A3069,'Duel Log'!AG$2:AG$5455,$B3069,'Duel Log'!AH$2:AH$5455,"Loss")</f>
        <v>2</v>
      </c>
      <c r="F3069" s="7" t="n">
        <f aca="false">COUNTIFS('Duel Log'!AF$2:AF$5455,$A3069,'Duel Log'!AG$2:AG$5455,$B3069,'Duel Log'!AH$2:AH$5455,"Draw")</f>
        <v>0</v>
      </c>
      <c r="G3069" s="13" t="n">
        <f aca="false">IFERROR(D3069/C3069,"")</f>
        <v>0</v>
      </c>
    </row>
    <row r="3070" customFormat="false" ht="15" hidden="false" customHeight="true" outlineLevel="0" collapsed="false">
      <c r="A3070" s="7" t="s">
        <v>2803</v>
      </c>
      <c r="B3070" s="7" t="s">
        <v>321</v>
      </c>
      <c r="C3070" s="7" t="n">
        <f aca="false">COUNTIFS('Duel Log'!AF$2:AF$5455,$A3070,'Duel Log'!AG$2:AG$5455,$B3070)</f>
        <v>1</v>
      </c>
      <c r="D3070" s="7" t="n">
        <f aca="false">COUNTIFS('Duel Log'!AF$2:AF$5455,$A3070,'Duel Log'!AG$2:AG$5455,$B3070,'Duel Log'!AH$2:AH$5455,"Win")</f>
        <v>0</v>
      </c>
      <c r="E3070" s="7" t="n">
        <f aca="false">COUNTIFS('Duel Log'!AF$2:AF$5455,$A3070,'Duel Log'!AG$2:AG$5455,$B3070,'Duel Log'!AH$2:AH$5455,"Loss")</f>
        <v>1</v>
      </c>
      <c r="F3070" s="7" t="n">
        <f aca="false">COUNTIFS('Duel Log'!AF$2:AF$5455,$A3070,'Duel Log'!AG$2:AG$5455,$B3070,'Duel Log'!AH$2:AH$5455,"Draw")</f>
        <v>0</v>
      </c>
      <c r="G3070" s="13" t="n">
        <f aca="false">IFERROR(D3070/C3070,"")</f>
        <v>0</v>
      </c>
    </row>
    <row r="3071" customFormat="false" ht="15" hidden="false" customHeight="true" outlineLevel="0" collapsed="false">
      <c r="A3071" s="7" t="s">
        <v>1268</v>
      </c>
      <c r="B3071" s="7" t="s">
        <v>368</v>
      </c>
      <c r="C3071" s="7" t="n">
        <f aca="false">COUNTIFS('Duel Log'!AF$2:AF$5455,$A3071,'Duel Log'!AG$2:AG$5455,$B3071)</f>
        <v>2</v>
      </c>
      <c r="D3071" s="7" t="n">
        <f aca="false">COUNTIFS('Duel Log'!AF$2:AF$5455,$A3071,'Duel Log'!AG$2:AG$5455,$B3071,'Duel Log'!AH$2:AH$5455,"Win")</f>
        <v>0</v>
      </c>
      <c r="E3071" s="7" t="n">
        <f aca="false">COUNTIFS('Duel Log'!AF$2:AF$5455,$A3071,'Duel Log'!AG$2:AG$5455,$B3071,'Duel Log'!AH$2:AH$5455,"Loss")</f>
        <v>2</v>
      </c>
      <c r="F3071" s="7" t="n">
        <f aca="false">COUNTIFS('Duel Log'!AF$2:AF$5455,$A3071,'Duel Log'!AG$2:AG$5455,$B3071,'Duel Log'!AH$2:AH$5455,"Draw")</f>
        <v>0</v>
      </c>
      <c r="G3071" s="13" t="n">
        <f aca="false">IFERROR(D3071/C3071,"")</f>
        <v>0</v>
      </c>
    </row>
    <row r="3072" customFormat="false" ht="15" hidden="false" customHeight="true" outlineLevel="0" collapsed="false">
      <c r="A3072" s="7" t="s">
        <v>1268</v>
      </c>
      <c r="B3072" s="7" t="s">
        <v>321</v>
      </c>
      <c r="C3072" s="7" t="n">
        <f aca="false">COUNTIFS('Duel Log'!AF$2:AF$5455,$A3072,'Duel Log'!AG$2:AG$5455,$B3072)</f>
        <v>2</v>
      </c>
      <c r="D3072" s="7" t="n">
        <f aca="false">COUNTIFS('Duel Log'!AF$2:AF$5455,$A3072,'Duel Log'!AG$2:AG$5455,$B3072,'Duel Log'!AH$2:AH$5455,"Win")</f>
        <v>0</v>
      </c>
      <c r="E3072" s="7" t="n">
        <f aca="false">COUNTIFS('Duel Log'!AF$2:AF$5455,$A3072,'Duel Log'!AG$2:AG$5455,$B3072,'Duel Log'!AH$2:AH$5455,"Loss")</f>
        <v>2</v>
      </c>
      <c r="F3072" s="7" t="n">
        <f aca="false">COUNTIFS('Duel Log'!AF$2:AF$5455,$A3072,'Duel Log'!AG$2:AG$5455,$B3072,'Duel Log'!AH$2:AH$5455,"Draw")</f>
        <v>0</v>
      </c>
      <c r="G3072" s="13" t="n">
        <f aca="false">IFERROR(D3072/C3072,"")</f>
        <v>0</v>
      </c>
    </row>
    <row r="3073" customFormat="false" ht="15" hidden="false" customHeight="true" outlineLevel="0" collapsed="false">
      <c r="A3073" s="7" t="s">
        <v>1268</v>
      </c>
      <c r="B3073" s="7" t="s">
        <v>2985</v>
      </c>
      <c r="C3073" s="7" t="n">
        <f aca="false">COUNTIFS('Duel Log'!AF$2:AF$5455,$A3073,'Duel Log'!AG$2:AG$5455,$B3073)</f>
        <v>2</v>
      </c>
      <c r="D3073" s="7" t="n">
        <f aca="false">COUNTIFS('Duel Log'!AF$2:AF$5455,$A3073,'Duel Log'!AG$2:AG$5455,$B3073,'Duel Log'!AH$2:AH$5455,"Win")</f>
        <v>2</v>
      </c>
      <c r="E3073" s="7" t="n">
        <f aca="false">COUNTIFS('Duel Log'!AF$2:AF$5455,$A3073,'Duel Log'!AG$2:AG$5455,$B3073,'Duel Log'!AH$2:AH$5455,"Loss")</f>
        <v>0</v>
      </c>
      <c r="F3073" s="7" t="n">
        <f aca="false">COUNTIFS('Duel Log'!AF$2:AF$5455,$A3073,'Duel Log'!AG$2:AG$5455,$B3073,'Duel Log'!AH$2:AH$5455,"Draw")</f>
        <v>0</v>
      </c>
      <c r="G3073" s="13" t="n">
        <f aca="false">IFERROR(D3073/C3073,"")</f>
        <v>1</v>
      </c>
    </row>
    <row r="3074" customFormat="false" ht="15" hidden="false" customHeight="true" outlineLevel="0" collapsed="false">
      <c r="A3074" s="7" t="s">
        <v>1268</v>
      </c>
      <c r="B3074" s="7" t="s">
        <v>4781</v>
      </c>
      <c r="C3074" s="7" t="n">
        <f aca="false">COUNTIFS('Duel Log'!AF$2:AF$5455,$A3074,'Duel Log'!AG$2:AG$5455,$B3074)</f>
        <v>1</v>
      </c>
      <c r="D3074" s="7" t="n">
        <f aca="false">COUNTIFS('Duel Log'!AF$2:AF$5455,$A3074,'Duel Log'!AG$2:AG$5455,$B3074,'Duel Log'!AH$2:AH$5455,"Win")</f>
        <v>1</v>
      </c>
      <c r="E3074" s="7" t="n">
        <f aca="false">COUNTIFS('Duel Log'!AF$2:AF$5455,$A3074,'Duel Log'!AG$2:AG$5455,$B3074,'Duel Log'!AH$2:AH$5455,"Loss")</f>
        <v>0</v>
      </c>
      <c r="F3074" s="7" t="n">
        <f aca="false">COUNTIFS('Duel Log'!AF$2:AF$5455,$A3074,'Duel Log'!AG$2:AG$5455,$B3074,'Duel Log'!AH$2:AH$5455,"Draw")</f>
        <v>0</v>
      </c>
      <c r="G3074" s="13" t="n">
        <f aca="false">IFERROR(D3074/C3074,"")</f>
        <v>1</v>
      </c>
    </row>
    <row r="3075" customFormat="false" ht="15" hidden="false" customHeight="true" outlineLevel="0" collapsed="false">
      <c r="A3075" s="7" t="s">
        <v>1268</v>
      </c>
      <c r="B3075" s="7" t="s">
        <v>721</v>
      </c>
      <c r="C3075" s="7" t="n">
        <f aca="false">COUNTIFS('Duel Log'!AF$2:AF$5455,$A3075,'Duel Log'!AG$2:AG$5455,$B3075)</f>
        <v>1</v>
      </c>
      <c r="D3075" s="7" t="n">
        <f aca="false">COUNTIFS('Duel Log'!AF$2:AF$5455,$A3075,'Duel Log'!AG$2:AG$5455,$B3075,'Duel Log'!AH$2:AH$5455,"Win")</f>
        <v>1</v>
      </c>
      <c r="E3075" s="7" t="n">
        <f aca="false">COUNTIFS('Duel Log'!AF$2:AF$5455,$A3075,'Duel Log'!AG$2:AG$5455,$B3075,'Duel Log'!AH$2:AH$5455,"Loss")</f>
        <v>0</v>
      </c>
      <c r="F3075" s="7" t="n">
        <f aca="false">COUNTIFS('Duel Log'!AF$2:AF$5455,$A3075,'Duel Log'!AG$2:AG$5455,$B3075,'Duel Log'!AH$2:AH$5455,"Draw")</f>
        <v>0</v>
      </c>
      <c r="G3075" s="13" t="n">
        <f aca="false">IFERROR(D3075/C3075,"")</f>
        <v>1</v>
      </c>
    </row>
    <row r="3076" customFormat="false" ht="15" hidden="false" customHeight="true" outlineLevel="0" collapsed="false">
      <c r="A3076" s="7" t="s">
        <v>3884</v>
      </c>
      <c r="B3076" s="7" t="s">
        <v>3885</v>
      </c>
      <c r="C3076" s="7" t="n">
        <f aca="false">COUNTIFS('Duel Log'!AF$2:AF$5455,$A3076,'Duel Log'!AG$2:AG$5455,$B3076)</f>
        <v>2</v>
      </c>
      <c r="D3076" s="7" t="n">
        <f aca="false">COUNTIFS('Duel Log'!AF$2:AF$5455,$A3076,'Duel Log'!AG$2:AG$5455,$B3076,'Duel Log'!AH$2:AH$5455,"Win")</f>
        <v>0</v>
      </c>
      <c r="E3076" s="7" t="n">
        <f aca="false">COUNTIFS('Duel Log'!AF$2:AF$5455,$A3076,'Duel Log'!AG$2:AG$5455,$B3076,'Duel Log'!AH$2:AH$5455,"Loss")</f>
        <v>2</v>
      </c>
      <c r="F3076" s="7" t="n">
        <f aca="false">COUNTIFS('Duel Log'!AF$2:AF$5455,$A3076,'Duel Log'!AG$2:AG$5455,$B3076,'Duel Log'!AH$2:AH$5455,"Draw")</f>
        <v>0</v>
      </c>
      <c r="G3076" s="13" t="n">
        <f aca="false">IFERROR(D3076/C3076,"")</f>
        <v>0</v>
      </c>
    </row>
    <row r="3077" customFormat="false" ht="15" hidden="false" customHeight="true" outlineLevel="0" collapsed="false">
      <c r="A3077" s="7" t="s">
        <v>4925</v>
      </c>
      <c r="B3077" s="7" t="s">
        <v>4926</v>
      </c>
      <c r="C3077" s="7" t="n">
        <f aca="false">COUNTIFS('Duel Log'!AF$2:AF$5455,$A3077,'Duel Log'!AG$2:AG$5455,$B3077)</f>
        <v>1</v>
      </c>
      <c r="D3077" s="7" t="n">
        <f aca="false">COUNTIFS('Duel Log'!AF$2:AF$5455,$A3077,'Duel Log'!AG$2:AG$5455,$B3077,'Duel Log'!AH$2:AH$5455,"Win")</f>
        <v>1</v>
      </c>
      <c r="E3077" s="7" t="n">
        <f aca="false">COUNTIFS('Duel Log'!AF$2:AF$5455,$A3077,'Duel Log'!AG$2:AG$5455,$B3077,'Duel Log'!AH$2:AH$5455,"Loss")</f>
        <v>0</v>
      </c>
      <c r="F3077" s="7" t="n">
        <f aca="false">COUNTIFS('Duel Log'!AF$2:AF$5455,$A3077,'Duel Log'!AG$2:AG$5455,$B3077,'Duel Log'!AH$2:AH$5455,"Draw")</f>
        <v>0</v>
      </c>
      <c r="G3077" s="13" t="n">
        <f aca="false">IFERROR(D3077/C3077,"")</f>
        <v>1</v>
      </c>
    </row>
    <row r="3078" customFormat="false" ht="15" hidden="false" customHeight="true" outlineLevel="0" collapsed="false">
      <c r="A3078" s="7" t="s">
        <v>1019</v>
      </c>
      <c r="B3078" s="7" t="s">
        <v>975</v>
      </c>
      <c r="C3078" s="7" t="n">
        <f aca="false">COUNTIFS('Duel Log'!AF$2:AF$5455,$A3078,'Duel Log'!AG$2:AG$5455,$B3078)</f>
        <v>1</v>
      </c>
      <c r="D3078" s="7" t="n">
        <f aca="false">COUNTIFS('Duel Log'!AF$2:AF$5455,$A3078,'Duel Log'!AG$2:AG$5455,$B3078,'Duel Log'!AH$2:AH$5455,"Win")</f>
        <v>1</v>
      </c>
      <c r="E3078" s="7" t="n">
        <f aca="false">COUNTIFS('Duel Log'!AF$2:AF$5455,$A3078,'Duel Log'!AG$2:AG$5455,$B3078,'Duel Log'!AH$2:AH$5455,"Loss")</f>
        <v>0</v>
      </c>
      <c r="F3078" s="7" t="n">
        <f aca="false">COUNTIFS('Duel Log'!AF$2:AF$5455,$A3078,'Duel Log'!AG$2:AG$5455,$B3078,'Duel Log'!AH$2:AH$5455,"Draw")</f>
        <v>0</v>
      </c>
      <c r="G3078" s="13" t="n">
        <f aca="false">IFERROR(D3078/C3078,"")</f>
        <v>1</v>
      </c>
    </row>
    <row r="3079" customFormat="false" ht="15" hidden="false" customHeight="true" outlineLevel="0" collapsed="false">
      <c r="A3079" s="7" t="s">
        <v>6712</v>
      </c>
      <c r="B3079" s="7" t="s">
        <v>6713</v>
      </c>
      <c r="C3079" s="7" t="n">
        <f aca="false">COUNTIFS('Duel Log'!AF$2:AF$5455,$A3079,'Duel Log'!AG$2:AG$5455,$B3079)</f>
        <v>2</v>
      </c>
      <c r="D3079" s="7" t="n">
        <f aca="false">COUNTIFS('Duel Log'!AF$2:AF$5455,$A3079,'Duel Log'!AG$2:AG$5455,$B3079,'Duel Log'!AH$2:AH$5455,"Win")</f>
        <v>2</v>
      </c>
      <c r="E3079" s="7" t="n">
        <f aca="false">COUNTIFS('Duel Log'!AF$2:AF$5455,$A3079,'Duel Log'!AG$2:AG$5455,$B3079,'Duel Log'!AH$2:AH$5455,"Loss")</f>
        <v>0</v>
      </c>
      <c r="F3079" s="7" t="n">
        <f aca="false">COUNTIFS('Duel Log'!AF$2:AF$5455,$A3079,'Duel Log'!AG$2:AG$5455,$B3079,'Duel Log'!AH$2:AH$5455,"Draw")</f>
        <v>0</v>
      </c>
      <c r="G3079" s="13" t="n">
        <f aca="false">IFERROR(D3079/C3079,"")</f>
        <v>1</v>
      </c>
    </row>
    <row r="3080" customFormat="false" ht="15" hidden="false" customHeight="true" outlineLevel="0" collapsed="false">
      <c r="A3080" s="7" t="s">
        <v>2385</v>
      </c>
      <c r="B3080" s="7" t="s">
        <v>2386</v>
      </c>
      <c r="C3080" s="7" t="n">
        <f aca="false">COUNTIFS('Duel Log'!AF$2:AF$5455,$A3080,'Duel Log'!AG$2:AG$5455,$B3080)</f>
        <v>1</v>
      </c>
      <c r="D3080" s="7" t="n">
        <f aca="false">COUNTIFS('Duel Log'!AF$2:AF$5455,$A3080,'Duel Log'!AG$2:AG$5455,$B3080,'Duel Log'!AH$2:AH$5455,"Win")</f>
        <v>0</v>
      </c>
      <c r="E3080" s="7" t="n">
        <f aca="false">COUNTIFS('Duel Log'!AF$2:AF$5455,$A3080,'Duel Log'!AG$2:AG$5455,$B3080,'Duel Log'!AH$2:AH$5455,"Loss")</f>
        <v>1</v>
      </c>
      <c r="F3080" s="7" t="n">
        <f aca="false">COUNTIFS('Duel Log'!AF$2:AF$5455,$A3080,'Duel Log'!AG$2:AG$5455,$B3080,'Duel Log'!AH$2:AH$5455,"Draw")</f>
        <v>0</v>
      </c>
      <c r="G3080" s="13" t="n">
        <f aca="false">IFERROR(D3080/C3080,"")</f>
        <v>0</v>
      </c>
    </row>
    <row r="3081" customFormat="false" ht="15" hidden="false" customHeight="true" outlineLevel="0" collapsed="false">
      <c r="A3081" s="7" t="s">
        <v>1699</v>
      </c>
      <c r="B3081" s="7" t="s">
        <v>1700</v>
      </c>
      <c r="C3081" s="7" t="n">
        <f aca="false">COUNTIFS('Duel Log'!AF$2:AF$5455,$A3081,'Duel Log'!AG$2:AG$5455,$B3081)</f>
        <v>2</v>
      </c>
      <c r="D3081" s="7" t="n">
        <f aca="false">COUNTIFS('Duel Log'!AF$2:AF$5455,$A3081,'Duel Log'!AG$2:AG$5455,$B3081,'Duel Log'!AH$2:AH$5455,"Win")</f>
        <v>2</v>
      </c>
      <c r="E3081" s="7" t="n">
        <f aca="false">COUNTIFS('Duel Log'!AF$2:AF$5455,$A3081,'Duel Log'!AG$2:AG$5455,$B3081,'Duel Log'!AH$2:AH$5455,"Loss")</f>
        <v>0</v>
      </c>
      <c r="F3081" s="7" t="n">
        <f aca="false">COUNTIFS('Duel Log'!AF$2:AF$5455,$A3081,'Duel Log'!AG$2:AG$5455,$B3081,'Duel Log'!AH$2:AH$5455,"Draw")</f>
        <v>0</v>
      </c>
      <c r="G3081" s="13" t="n">
        <f aca="false">IFERROR(D3081/C3081,"")</f>
        <v>1</v>
      </c>
    </row>
    <row r="3082" customFormat="false" ht="15" hidden="false" customHeight="true" outlineLevel="0" collapsed="false">
      <c r="A3082" s="7" t="s">
        <v>5855</v>
      </c>
      <c r="B3082" s="7" t="s">
        <v>2577</v>
      </c>
      <c r="C3082" s="7" t="n">
        <f aca="false">COUNTIFS('Duel Log'!AF$2:AF$5455,$A3082,'Duel Log'!AG$2:AG$5455,$B3082)</f>
        <v>2</v>
      </c>
      <c r="D3082" s="7" t="n">
        <f aca="false">COUNTIFS('Duel Log'!AF$2:AF$5455,$A3082,'Duel Log'!AG$2:AG$5455,$B3082,'Duel Log'!AH$2:AH$5455,"Win")</f>
        <v>0</v>
      </c>
      <c r="E3082" s="7" t="n">
        <f aca="false">COUNTIFS('Duel Log'!AF$2:AF$5455,$A3082,'Duel Log'!AG$2:AG$5455,$B3082,'Duel Log'!AH$2:AH$5455,"Loss")</f>
        <v>2</v>
      </c>
      <c r="F3082" s="7" t="n">
        <f aca="false">COUNTIFS('Duel Log'!AF$2:AF$5455,$A3082,'Duel Log'!AG$2:AG$5455,$B3082,'Duel Log'!AH$2:AH$5455,"Draw")</f>
        <v>0</v>
      </c>
      <c r="G3082" s="13" t="n">
        <f aca="false">IFERROR(D3082/C3082,"")</f>
        <v>0</v>
      </c>
    </row>
    <row r="3083" customFormat="false" ht="15" hidden="false" customHeight="true" outlineLevel="0" collapsed="false">
      <c r="A3083" s="7" t="s">
        <v>6409</v>
      </c>
      <c r="B3083" s="7" t="s">
        <v>6410</v>
      </c>
      <c r="C3083" s="7" t="n">
        <f aca="false">COUNTIFS('Duel Log'!AF$2:AF$5455,$A3083,'Duel Log'!AG$2:AG$5455,$B3083)</f>
        <v>1</v>
      </c>
      <c r="D3083" s="7" t="n">
        <f aca="false">COUNTIFS('Duel Log'!AF$2:AF$5455,$A3083,'Duel Log'!AG$2:AG$5455,$B3083,'Duel Log'!AH$2:AH$5455,"Win")</f>
        <v>0</v>
      </c>
      <c r="E3083" s="7" t="n">
        <f aca="false">COUNTIFS('Duel Log'!AF$2:AF$5455,$A3083,'Duel Log'!AG$2:AG$5455,$B3083,'Duel Log'!AH$2:AH$5455,"Loss")</f>
        <v>1</v>
      </c>
      <c r="F3083" s="7" t="n">
        <f aca="false">COUNTIFS('Duel Log'!AF$2:AF$5455,$A3083,'Duel Log'!AG$2:AG$5455,$B3083,'Duel Log'!AH$2:AH$5455,"Draw")</f>
        <v>0</v>
      </c>
      <c r="G3083" s="13" t="n">
        <f aca="false">IFERROR(D3083/C3083,"")</f>
        <v>0</v>
      </c>
    </row>
    <row r="3084" customFormat="false" ht="15" hidden="false" customHeight="true" outlineLevel="0" collapsed="false">
      <c r="A3084" s="7" t="s">
        <v>8955</v>
      </c>
      <c r="B3084" s="7" t="s">
        <v>8956</v>
      </c>
      <c r="C3084" s="7" t="n">
        <f aca="false">COUNTIFS('Duel Log'!AF$2:AF$5455,$A3084,'Duel Log'!AG$2:AG$5455,$B3084)</f>
        <v>1</v>
      </c>
      <c r="D3084" s="7" t="n">
        <f aca="false">COUNTIFS('Duel Log'!AF$2:AF$5455,$A3084,'Duel Log'!AG$2:AG$5455,$B3084,'Duel Log'!AH$2:AH$5455,"Win")</f>
        <v>1</v>
      </c>
      <c r="E3084" s="7" t="n">
        <f aca="false">COUNTIFS('Duel Log'!AF$2:AF$5455,$A3084,'Duel Log'!AG$2:AG$5455,$B3084,'Duel Log'!AH$2:AH$5455,"Loss")</f>
        <v>0</v>
      </c>
      <c r="F3084" s="7" t="n">
        <f aca="false">COUNTIFS('Duel Log'!AF$2:AF$5455,$A3084,'Duel Log'!AG$2:AG$5455,$B3084,'Duel Log'!AH$2:AH$5455,"Draw")</f>
        <v>0</v>
      </c>
      <c r="G3084" s="13" t="n">
        <f aca="false">IFERROR(D3084/C3084,"")</f>
        <v>1</v>
      </c>
    </row>
    <row r="3085" customFormat="false" ht="15" hidden="false" customHeight="true" outlineLevel="0" collapsed="false">
      <c r="A3085" s="7" t="s">
        <v>1175</v>
      </c>
      <c r="B3085" s="7" t="s">
        <v>206</v>
      </c>
      <c r="C3085" s="7" t="n">
        <f aca="false">COUNTIFS('Duel Log'!AF$2:AF$5455,$A3085,'Duel Log'!AG$2:AG$5455,$B3085)</f>
        <v>2</v>
      </c>
      <c r="D3085" s="7" t="n">
        <f aca="false">COUNTIFS('Duel Log'!AF$2:AF$5455,$A3085,'Duel Log'!AG$2:AG$5455,$B3085,'Duel Log'!AH$2:AH$5455,"Win")</f>
        <v>0</v>
      </c>
      <c r="E3085" s="7" t="n">
        <f aca="false">COUNTIFS('Duel Log'!AF$2:AF$5455,$A3085,'Duel Log'!AG$2:AG$5455,$B3085,'Duel Log'!AH$2:AH$5455,"Loss")</f>
        <v>2</v>
      </c>
      <c r="F3085" s="7" t="n">
        <f aca="false">COUNTIFS('Duel Log'!AF$2:AF$5455,$A3085,'Duel Log'!AG$2:AG$5455,$B3085,'Duel Log'!AH$2:AH$5455,"Draw")</f>
        <v>0</v>
      </c>
      <c r="G3085" s="13" t="n">
        <f aca="false">IFERROR(D3085/C3085,"")</f>
        <v>0</v>
      </c>
    </row>
    <row r="3086" customFormat="false" ht="15" hidden="false" customHeight="true" outlineLevel="0" collapsed="false">
      <c r="A3086" s="7" t="s">
        <v>1175</v>
      </c>
      <c r="B3086" s="7" t="s">
        <v>5638</v>
      </c>
      <c r="C3086" s="7" t="n">
        <f aca="false">COUNTIFS('Duel Log'!AF$2:AF$5455,$A3086,'Duel Log'!AG$2:AG$5455,$B3086)</f>
        <v>2</v>
      </c>
      <c r="D3086" s="7" t="n">
        <f aca="false">COUNTIFS('Duel Log'!AF$2:AF$5455,$A3086,'Duel Log'!AG$2:AG$5455,$B3086,'Duel Log'!AH$2:AH$5455,"Win")</f>
        <v>2</v>
      </c>
      <c r="E3086" s="7" t="n">
        <f aca="false">COUNTIFS('Duel Log'!AF$2:AF$5455,$A3086,'Duel Log'!AG$2:AG$5455,$B3086,'Duel Log'!AH$2:AH$5455,"Loss")</f>
        <v>0</v>
      </c>
      <c r="F3086" s="7" t="n">
        <f aca="false">COUNTIFS('Duel Log'!AF$2:AF$5455,$A3086,'Duel Log'!AG$2:AG$5455,$B3086,'Duel Log'!AH$2:AH$5455,"Draw")</f>
        <v>0</v>
      </c>
      <c r="G3086" s="13" t="n">
        <f aca="false">IFERROR(D3086/C3086,"")</f>
        <v>1</v>
      </c>
    </row>
    <row r="3087" customFormat="false" ht="15" hidden="false" customHeight="true" outlineLevel="0" collapsed="false">
      <c r="A3087" s="7" t="s">
        <v>1175</v>
      </c>
      <c r="B3087" s="7" t="s">
        <v>7609</v>
      </c>
      <c r="C3087" s="7" t="n">
        <f aca="false">COUNTIFS('Duel Log'!AF$2:AF$5455,$A3087,'Duel Log'!AG$2:AG$5455,$B3087)</f>
        <v>1</v>
      </c>
      <c r="D3087" s="7" t="n">
        <f aca="false">COUNTIFS('Duel Log'!AF$2:AF$5455,$A3087,'Duel Log'!AG$2:AG$5455,$B3087,'Duel Log'!AH$2:AH$5455,"Win")</f>
        <v>1</v>
      </c>
      <c r="E3087" s="7" t="n">
        <f aca="false">COUNTIFS('Duel Log'!AF$2:AF$5455,$A3087,'Duel Log'!AG$2:AG$5455,$B3087,'Duel Log'!AH$2:AH$5455,"Loss")</f>
        <v>0</v>
      </c>
      <c r="F3087" s="7" t="n">
        <f aca="false">COUNTIFS('Duel Log'!AF$2:AF$5455,$A3087,'Duel Log'!AG$2:AG$5455,$B3087,'Duel Log'!AH$2:AH$5455,"Draw")</f>
        <v>0</v>
      </c>
      <c r="G3087" s="13" t="n">
        <f aca="false">IFERROR(D3087/C3087,"")</f>
        <v>1</v>
      </c>
    </row>
    <row r="3088" customFormat="false" ht="15" hidden="false" customHeight="true" outlineLevel="0" collapsed="false">
      <c r="A3088" s="7" t="s">
        <v>1918</v>
      </c>
      <c r="B3088" s="7" t="s">
        <v>1657</v>
      </c>
      <c r="C3088" s="7" t="n">
        <f aca="false">COUNTIFS('Duel Log'!AF$2:AF$5455,$A3088,'Duel Log'!AG$2:AG$5455,$B3088)</f>
        <v>1</v>
      </c>
      <c r="D3088" s="7" t="n">
        <f aca="false">COUNTIFS('Duel Log'!AF$2:AF$5455,$A3088,'Duel Log'!AG$2:AG$5455,$B3088,'Duel Log'!AH$2:AH$5455,"Win")</f>
        <v>0</v>
      </c>
      <c r="E3088" s="7" t="n">
        <f aca="false">COUNTIFS('Duel Log'!AF$2:AF$5455,$A3088,'Duel Log'!AG$2:AG$5455,$B3088,'Duel Log'!AH$2:AH$5455,"Loss")</f>
        <v>1</v>
      </c>
      <c r="F3088" s="7" t="n">
        <f aca="false">COUNTIFS('Duel Log'!AF$2:AF$5455,$A3088,'Duel Log'!AG$2:AG$5455,$B3088,'Duel Log'!AH$2:AH$5455,"Draw")</f>
        <v>0</v>
      </c>
      <c r="G3088" s="13" t="n">
        <f aca="false">IFERROR(D3088/C3088,"")</f>
        <v>0</v>
      </c>
    </row>
    <row r="3089" customFormat="false" ht="15" hidden="false" customHeight="true" outlineLevel="0" collapsed="false">
      <c r="A3089" s="7" t="s">
        <v>6729</v>
      </c>
      <c r="B3089" s="7" t="s">
        <v>285</v>
      </c>
      <c r="C3089" s="7" t="n">
        <f aca="false">COUNTIFS('Duel Log'!AF$2:AF$5455,$A3089,'Duel Log'!AG$2:AG$5455,$B3089)</f>
        <v>1</v>
      </c>
      <c r="D3089" s="7" t="n">
        <f aca="false">COUNTIFS('Duel Log'!AF$2:AF$5455,$A3089,'Duel Log'!AG$2:AG$5455,$B3089,'Duel Log'!AH$2:AH$5455,"Win")</f>
        <v>0</v>
      </c>
      <c r="E3089" s="7" t="n">
        <f aca="false">COUNTIFS('Duel Log'!AF$2:AF$5455,$A3089,'Duel Log'!AG$2:AG$5455,$B3089,'Duel Log'!AH$2:AH$5455,"Loss")</f>
        <v>1</v>
      </c>
      <c r="F3089" s="7" t="n">
        <f aca="false">COUNTIFS('Duel Log'!AF$2:AF$5455,$A3089,'Duel Log'!AG$2:AG$5455,$B3089,'Duel Log'!AH$2:AH$5455,"Draw")</f>
        <v>0</v>
      </c>
      <c r="G3089" s="13" t="n">
        <f aca="false">IFERROR(D3089/C3089,"")</f>
        <v>0</v>
      </c>
    </row>
    <row r="3090" customFormat="false" ht="15" hidden="false" customHeight="true" outlineLevel="0" collapsed="false">
      <c r="A3090" s="7" t="s">
        <v>5562</v>
      </c>
      <c r="B3090" s="7" t="s">
        <v>1416</v>
      </c>
      <c r="C3090" s="7" t="n">
        <f aca="false">COUNTIFS('Duel Log'!AF$2:AF$5455,$A3090,'Duel Log'!AG$2:AG$5455,$B3090)</f>
        <v>2</v>
      </c>
      <c r="D3090" s="7" t="n">
        <f aca="false">COUNTIFS('Duel Log'!AF$2:AF$5455,$A3090,'Duel Log'!AG$2:AG$5455,$B3090,'Duel Log'!AH$2:AH$5455,"Win")</f>
        <v>0</v>
      </c>
      <c r="E3090" s="7" t="n">
        <f aca="false">COUNTIFS('Duel Log'!AF$2:AF$5455,$A3090,'Duel Log'!AG$2:AG$5455,$B3090,'Duel Log'!AH$2:AH$5455,"Loss")</f>
        <v>2</v>
      </c>
      <c r="F3090" s="7" t="n">
        <f aca="false">COUNTIFS('Duel Log'!AF$2:AF$5455,$A3090,'Duel Log'!AG$2:AG$5455,$B3090,'Duel Log'!AH$2:AH$5455,"Draw")</f>
        <v>0</v>
      </c>
      <c r="G3090" s="13" t="n">
        <f aca="false">IFERROR(D3090/C3090,"")</f>
        <v>0</v>
      </c>
    </row>
    <row r="3091" customFormat="false" ht="15" hidden="false" customHeight="true" outlineLevel="0" collapsed="false">
      <c r="A3091" s="7" t="s">
        <v>2021</v>
      </c>
      <c r="B3091" s="7" t="s">
        <v>259</v>
      </c>
      <c r="C3091" s="7" t="n">
        <f aca="false">COUNTIFS('Duel Log'!AF$2:AF$5455,$A3091,'Duel Log'!AG$2:AG$5455,$B3091)</f>
        <v>1</v>
      </c>
      <c r="D3091" s="7" t="n">
        <f aca="false">COUNTIFS('Duel Log'!AF$2:AF$5455,$A3091,'Duel Log'!AG$2:AG$5455,$B3091,'Duel Log'!AH$2:AH$5455,"Win")</f>
        <v>1</v>
      </c>
      <c r="E3091" s="7" t="n">
        <f aca="false">COUNTIFS('Duel Log'!AF$2:AF$5455,$A3091,'Duel Log'!AG$2:AG$5455,$B3091,'Duel Log'!AH$2:AH$5455,"Loss")</f>
        <v>0</v>
      </c>
      <c r="F3091" s="7" t="n">
        <f aca="false">COUNTIFS('Duel Log'!AF$2:AF$5455,$A3091,'Duel Log'!AG$2:AG$5455,$B3091,'Duel Log'!AH$2:AH$5455,"Draw")</f>
        <v>0</v>
      </c>
      <c r="G3091" s="13" t="n">
        <f aca="false">IFERROR(D3091/C3091,"")</f>
        <v>1</v>
      </c>
    </row>
    <row r="3092" customFormat="false" ht="15" hidden="false" customHeight="true" outlineLevel="0" collapsed="false">
      <c r="A3092" s="7" t="s">
        <v>1046</v>
      </c>
      <c r="B3092" s="7" t="s">
        <v>5416</v>
      </c>
      <c r="C3092" s="7" t="n">
        <f aca="false">COUNTIFS('Duel Log'!AF$2:AF$5455,$A3092,'Duel Log'!AG$2:AG$5455,$B3092)</f>
        <v>2</v>
      </c>
      <c r="D3092" s="7" t="n">
        <f aca="false">COUNTIFS('Duel Log'!AF$2:AF$5455,$A3092,'Duel Log'!AG$2:AG$5455,$B3092,'Duel Log'!AH$2:AH$5455,"Win")</f>
        <v>0</v>
      </c>
      <c r="E3092" s="7" t="n">
        <f aca="false">COUNTIFS('Duel Log'!AF$2:AF$5455,$A3092,'Duel Log'!AG$2:AG$5455,$B3092,'Duel Log'!AH$2:AH$5455,"Loss")</f>
        <v>2</v>
      </c>
      <c r="F3092" s="7" t="n">
        <f aca="false">COUNTIFS('Duel Log'!AF$2:AF$5455,$A3092,'Duel Log'!AG$2:AG$5455,$B3092,'Duel Log'!AH$2:AH$5455,"Draw")</f>
        <v>0</v>
      </c>
      <c r="G3092" s="13" t="n">
        <f aca="false">IFERROR(D3092/C3092,"")</f>
        <v>0</v>
      </c>
    </row>
    <row r="3093" customFormat="false" ht="15" hidden="false" customHeight="true" outlineLevel="0" collapsed="false">
      <c r="A3093" s="7" t="s">
        <v>1046</v>
      </c>
      <c r="B3093" s="7" t="s">
        <v>1047</v>
      </c>
      <c r="C3093" s="7" t="n">
        <f aca="false">COUNTIFS('Duel Log'!AF$2:AF$5455,$A3093,'Duel Log'!AG$2:AG$5455,$B3093)</f>
        <v>2</v>
      </c>
      <c r="D3093" s="7" t="n">
        <f aca="false">COUNTIFS('Duel Log'!AF$2:AF$5455,$A3093,'Duel Log'!AG$2:AG$5455,$B3093,'Duel Log'!AH$2:AH$5455,"Win")</f>
        <v>2</v>
      </c>
      <c r="E3093" s="7" t="n">
        <f aca="false">COUNTIFS('Duel Log'!AF$2:AF$5455,$A3093,'Duel Log'!AG$2:AG$5455,$B3093,'Duel Log'!AH$2:AH$5455,"Loss")</f>
        <v>0</v>
      </c>
      <c r="F3093" s="7" t="n">
        <f aca="false">COUNTIFS('Duel Log'!AF$2:AF$5455,$A3093,'Duel Log'!AG$2:AG$5455,$B3093,'Duel Log'!AH$2:AH$5455,"Draw")</f>
        <v>0</v>
      </c>
      <c r="G3093" s="13" t="n">
        <f aca="false">IFERROR(D3093/C3093,"")</f>
        <v>1</v>
      </c>
    </row>
    <row r="3094" customFormat="false" ht="15" hidden="false" customHeight="true" outlineLevel="0" collapsed="false">
      <c r="A3094" s="7" t="s">
        <v>6036</v>
      </c>
      <c r="B3094" s="7" t="s">
        <v>6037</v>
      </c>
      <c r="C3094" s="7" t="n">
        <f aca="false">COUNTIFS('Duel Log'!AF$2:AF$5455,$A3094,'Duel Log'!AG$2:AG$5455,$B3094)</f>
        <v>2</v>
      </c>
      <c r="D3094" s="7" t="n">
        <f aca="false">COUNTIFS('Duel Log'!AF$2:AF$5455,$A3094,'Duel Log'!AG$2:AG$5455,$B3094,'Duel Log'!AH$2:AH$5455,"Win")</f>
        <v>2</v>
      </c>
      <c r="E3094" s="7" t="n">
        <f aca="false">COUNTIFS('Duel Log'!AF$2:AF$5455,$A3094,'Duel Log'!AG$2:AG$5455,$B3094,'Duel Log'!AH$2:AH$5455,"Loss")</f>
        <v>0</v>
      </c>
      <c r="F3094" s="7" t="n">
        <f aca="false">COUNTIFS('Duel Log'!AF$2:AF$5455,$A3094,'Duel Log'!AG$2:AG$5455,$B3094,'Duel Log'!AH$2:AH$5455,"Draw")</f>
        <v>0</v>
      </c>
      <c r="G3094" s="13" t="n">
        <f aca="false">IFERROR(D3094/C3094,"")</f>
        <v>1</v>
      </c>
    </row>
    <row r="3095" customFormat="false" ht="15" hidden="false" customHeight="true" outlineLevel="0" collapsed="false">
      <c r="A3095" s="7" t="s">
        <v>5458</v>
      </c>
      <c r="B3095" s="7" t="s">
        <v>6802</v>
      </c>
      <c r="C3095" s="7" t="n">
        <f aca="false">COUNTIFS('Duel Log'!AF$2:AF$5455,$A3095,'Duel Log'!AG$2:AG$5455,$B3095)</f>
        <v>2</v>
      </c>
      <c r="D3095" s="7" t="n">
        <f aca="false">COUNTIFS('Duel Log'!AF$2:AF$5455,$A3095,'Duel Log'!AG$2:AG$5455,$B3095,'Duel Log'!AH$2:AH$5455,"Win")</f>
        <v>2</v>
      </c>
      <c r="E3095" s="7" t="n">
        <f aca="false">COUNTIFS('Duel Log'!AF$2:AF$5455,$A3095,'Duel Log'!AG$2:AG$5455,$B3095,'Duel Log'!AH$2:AH$5455,"Loss")</f>
        <v>0</v>
      </c>
      <c r="F3095" s="7" t="n">
        <f aca="false">COUNTIFS('Duel Log'!AF$2:AF$5455,$A3095,'Duel Log'!AG$2:AG$5455,$B3095,'Duel Log'!AH$2:AH$5455,"Draw")</f>
        <v>0</v>
      </c>
      <c r="G3095" s="13" t="n">
        <f aca="false">IFERROR(D3095/C3095,"")</f>
        <v>1</v>
      </c>
    </row>
    <row r="3096" customFormat="false" ht="15" hidden="false" customHeight="true" outlineLevel="0" collapsed="false">
      <c r="A3096" s="7" t="s">
        <v>5458</v>
      </c>
      <c r="B3096" s="7" t="s">
        <v>1359</v>
      </c>
      <c r="C3096" s="7" t="n">
        <f aca="false">COUNTIFS('Duel Log'!AF$2:AF$5455,$A3096,'Duel Log'!AG$2:AG$5455,$B3096)</f>
        <v>2</v>
      </c>
      <c r="D3096" s="7" t="n">
        <f aca="false">COUNTIFS('Duel Log'!AF$2:AF$5455,$A3096,'Duel Log'!AG$2:AG$5455,$B3096,'Duel Log'!AH$2:AH$5455,"Win")</f>
        <v>0</v>
      </c>
      <c r="E3096" s="7" t="n">
        <f aca="false">COUNTIFS('Duel Log'!AF$2:AF$5455,$A3096,'Duel Log'!AG$2:AG$5455,$B3096,'Duel Log'!AH$2:AH$5455,"Loss")</f>
        <v>2</v>
      </c>
      <c r="F3096" s="7" t="n">
        <f aca="false">COUNTIFS('Duel Log'!AF$2:AF$5455,$A3096,'Duel Log'!AG$2:AG$5455,$B3096,'Duel Log'!AH$2:AH$5455,"Draw")</f>
        <v>0</v>
      </c>
      <c r="G3096" s="13" t="n">
        <f aca="false">IFERROR(D3096/C3096,"")</f>
        <v>0</v>
      </c>
    </row>
    <row r="3097" customFormat="false" ht="15" hidden="false" customHeight="true" outlineLevel="0" collapsed="false">
      <c r="A3097" s="7" t="s">
        <v>5135</v>
      </c>
      <c r="B3097" s="7" t="s">
        <v>5136</v>
      </c>
      <c r="C3097" s="7" t="n">
        <f aca="false">COUNTIFS('Duel Log'!AF$2:AF$5455,$A3097,'Duel Log'!AG$2:AG$5455,$B3097)</f>
        <v>2</v>
      </c>
      <c r="D3097" s="7" t="n">
        <f aca="false">COUNTIFS('Duel Log'!AF$2:AF$5455,$A3097,'Duel Log'!AG$2:AG$5455,$B3097,'Duel Log'!AH$2:AH$5455,"Win")</f>
        <v>0</v>
      </c>
      <c r="E3097" s="7" t="n">
        <f aca="false">COUNTIFS('Duel Log'!AF$2:AF$5455,$A3097,'Duel Log'!AG$2:AG$5455,$B3097,'Duel Log'!AH$2:AH$5455,"Loss")</f>
        <v>2</v>
      </c>
      <c r="F3097" s="7" t="n">
        <f aca="false">COUNTIFS('Duel Log'!AF$2:AF$5455,$A3097,'Duel Log'!AG$2:AG$5455,$B3097,'Duel Log'!AH$2:AH$5455,"Draw")</f>
        <v>0</v>
      </c>
      <c r="G3097" s="13" t="n">
        <f aca="false">IFERROR(D3097/C3097,"")</f>
        <v>0</v>
      </c>
    </row>
    <row r="3098" customFormat="false" ht="15" hidden="false" customHeight="true" outlineLevel="0" collapsed="false">
      <c r="A3098" s="7" t="s">
        <v>6312</v>
      </c>
      <c r="B3098" s="7" t="s">
        <v>6313</v>
      </c>
      <c r="C3098" s="7" t="n">
        <f aca="false">COUNTIFS('Duel Log'!AF$2:AF$5455,$A3098,'Duel Log'!AG$2:AG$5455,$B3098)</f>
        <v>1</v>
      </c>
      <c r="D3098" s="7" t="n">
        <f aca="false">COUNTIFS('Duel Log'!AF$2:AF$5455,$A3098,'Duel Log'!AG$2:AG$5455,$B3098,'Duel Log'!AH$2:AH$5455,"Win")</f>
        <v>1</v>
      </c>
      <c r="E3098" s="7" t="n">
        <f aca="false">COUNTIFS('Duel Log'!AF$2:AF$5455,$A3098,'Duel Log'!AG$2:AG$5455,$B3098,'Duel Log'!AH$2:AH$5455,"Loss")</f>
        <v>0</v>
      </c>
      <c r="F3098" s="7" t="n">
        <f aca="false">COUNTIFS('Duel Log'!AF$2:AF$5455,$A3098,'Duel Log'!AG$2:AG$5455,$B3098,'Duel Log'!AH$2:AH$5455,"Draw")</f>
        <v>0</v>
      </c>
      <c r="G3098" s="13" t="n">
        <f aca="false">IFERROR(D3098/C3098,"")</f>
        <v>1</v>
      </c>
    </row>
    <row r="3099" customFormat="false" ht="15" hidden="false" customHeight="true" outlineLevel="0" collapsed="false">
      <c r="A3099" s="7" t="s">
        <v>7285</v>
      </c>
      <c r="B3099" s="7" t="s">
        <v>7286</v>
      </c>
      <c r="C3099" s="7" t="n">
        <f aca="false">COUNTIFS('Duel Log'!AF$2:AF$5455,$A3099,'Duel Log'!AG$2:AG$5455,$B3099)</f>
        <v>1</v>
      </c>
      <c r="D3099" s="7" t="n">
        <f aca="false">COUNTIFS('Duel Log'!AF$2:AF$5455,$A3099,'Duel Log'!AG$2:AG$5455,$B3099,'Duel Log'!AH$2:AH$5455,"Win")</f>
        <v>0</v>
      </c>
      <c r="E3099" s="7" t="n">
        <f aca="false">COUNTIFS('Duel Log'!AF$2:AF$5455,$A3099,'Duel Log'!AG$2:AG$5455,$B3099,'Duel Log'!AH$2:AH$5455,"Loss")</f>
        <v>1</v>
      </c>
      <c r="F3099" s="7" t="n">
        <f aca="false">COUNTIFS('Duel Log'!AF$2:AF$5455,$A3099,'Duel Log'!AG$2:AG$5455,$B3099,'Duel Log'!AH$2:AH$5455,"Draw")</f>
        <v>0</v>
      </c>
      <c r="G3099" s="13" t="n">
        <f aca="false">IFERROR(D3099/C3099,"")</f>
        <v>0</v>
      </c>
    </row>
    <row r="3100" customFormat="false" ht="15" hidden="false" customHeight="true" outlineLevel="0" collapsed="false">
      <c r="A3100" s="7" t="s">
        <v>1845</v>
      </c>
      <c r="B3100" s="7" t="s">
        <v>1844</v>
      </c>
      <c r="C3100" s="7" t="n">
        <f aca="false">COUNTIFS('Duel Log'!AF$2:AF$5455,$A3100,'Duel Log'!AG$2:AG$5455,$B3100)</f>
        <v>2</v>
      </c>
      <c r="D3100" s="7" t="n">
        <f aca="false">COUNTIFS('Duel Log'!AF$2:AF$5455,$A3100,'Duel Log'!AG$2:AG$5455,$B3100,'Duel Log'!AH$2:AH$5455,"Win")</f>
        <v>0</v>
      </c>
      <c r="E3100" s="7" t="n">
        <f aca="false">COUNTIFS('Duel Log'!AF$2:AF$5455,$A3100,'Duel Log'!AG$2:AG$5455,$B3100,'Duel Log'!AH$2:AH$5455,"Loss")</f>
        <v>2</v>
      </c>
      <c r="F3100" s="7" t="n">
        <f aca="false">COUNTIFS('Duel Log'!AF$2:AF$5455,$A3100,'Duel Log'!AG$2:AG$5455,$B3100,'Duel Log'!AH$2:AH$5455,"Draw")</f>
        <v>0</v>
      </c>
      <c r="G3100" s="13" t="n">
        <f aca="false">IFERROR(D3100/C3100,"")</f>
        <v>0</v>
      </c>
    </row>
    <row r="3101" customFormat="false" ht="15" hidden="false" customHeight="true" outlineLevel="0" collapsed="false">
      <c r="A3101" s="7" t="s">
        <v>2482</v>
      </c>
      <c r="B3101" s="7" t="s">
        <v>2483</v>
      </c>
      <c r="C3101" s="7" t="n">
        <f aca="false">COUNTIFS('Duel Log'!AF$2:AF$5455,$A3101,'Duel Log'!AG$2:AG$5455,$B3101)</f>
        <v>1</v>
      </c>
      <c r="D3101" s="7" t="n">
        <f aca="false">COUNTIFS('Duel Log'!AF$2:AF$5455,$A3101,'Duel Log'!AG$2:AG$5455,$B3101,'Duel Log'!AH$2:AH$5455,"Win")</f>
        <v>0</v>
      </c>
      <c r="E3101" s="7" t="n">
        <f aca="false">COUNTIFS('Duel Log'!AF$2:AF$5455,$A3101,'Duel Log'!AG$2:AG$5455,$B3101,'Duel Log'!AH$2:AH$5455,"Loss")</f>
        <v>1</v>
      </c>
      <c r="F3101" s="7" t="n">
        <f aca="false">COUNTIFS('Duel Log'!AF$2:AF$5455,$A3101,'Duel Log'!AG$2:AG$5455,$B3101,'Duel Log'!AH$2:AH$5455,"Draw")</f>
        <v>0</v>
      </c>
      <c r="G3101" s="13" t="n">
        <f aca="false">IFERROR(D3101/C3101,"")</f>
        <v>0</v>
      </c>
    </row>
    <row r="3102" customFormat="false" ht="15" hidden="false" customHeight="true" outlineLevel="0" collapsed="false">
      <c r="A3102" s="7" t="s">
        <v>174</v>
      </c>
      <c r="B3102" s="7" t="s">
        <v>6994</v>
      </c>
      <c r="C3102" s="7" t="n">
        <f aca="false">COUNTIFS('Duel Log'!AF$2:AF$5455,$A3102,'Duel Log'!AG$2:AG$5455,$B3102)</f>
        <v>2</v>
      </c>
      <c r="D3102" s="7" t="n">
        <f aca="false">COUNTIFS('Duel Log'!AF$2:AF$5455,$A3102,'Duel Log'!AG$2:AG$5455,$B3102,'Duel Log'!AH$2:AH$5455,"Win")</f>
        <v>0</v>
      </c>
      <c r="E3102" s="7" t="n">
        <f aca="false">COUNTIFS('Duel Log'!AF$2:AF$5455,$A3102,'Duel Log'!AG$2:AG$5455,$B3102,'Duel Log'!AH$2:AH$5455,"Loss")</f>
        <v>2</v>
      </c>
      <c r="F3102" s="7" t="n">
        <f aca="false">COUNTIFS('Duel Log'!AF$2:AF$5455,$A3102,'Duel Log'!AG$2:AG$5455,$B3102,'Duel Log'!AH$2:AH$5455,"Draw")</f>
        <v>0</v>
      </c>
      <c r="G3102" s="13" t="n">
        <f aca="false">IFERROR(D3102/C3102,"")</f>
        <v>0</v>
      </c>
    </row>
    <row r="3103" customFormat="false" ht="15" hidden="false" customHeight="true" outlineLevel="0" collapsed="false">
      <c r="A3103" s="7" t="s">
        <v>174</v>
      </c>
      <c r="B3103" s="7" t="s">
        <v>4490</v>
      </c>
      <c r="C3103" s="7" t="n">
        <f aca="false">COUNTIFS('Duel Log'!AF$2:AF$5455,$A3103,'Duel Log'!AG$2:AG$5455,$B3103)</f>
        <v>1</v>
      </c>
      <c r="D3103" s="7" t="n">
        <f aca="false">COUNTIFS('Duel Log'!AF$2:AF$5455,$A3103,'Duel Log'!AG$2:AG$5455,$B3103,'Duel Log'!AH$2:AH$5455,"Win")</f>
        <v>1</v>
      </c>
      <c r="E3103" s="7" t="n">
        <f aca="false">COUNTIFS('Duel Log'!AF$2:AF$5455,$A3103,'Duel Log'!AG$2:AG$5455,$B3103,'Duel Log'!AH$2:AH$5455,"Loss")</f>
        <v>0</v>
      </c>
      <c r="F3103" s="7" t="n">
        <f aca="false">COUNTIFS('Duel Log'!AF$2:AF$5455,$A3103,'Duel Log'!AG$2:AG$5455,$B3103,'Duel Log'!AH$2:AH$5455,"Draw")</f>
        <v>0</v>
      </c>
      <c r="G3103" s="13" t="n">
        <f aca="false">IFERROR(D3103/C3103,"")</f>
        <v>1</v>
      </c>
    </row>
    <row r="3104" customFormat="false" ht="15" hidden="false" customHeight="true" outlineLevel="0" collapsed="false">
      <c r="A3104" s="7" t="s">
        <v>174</v>
      </c>
      <c r="B3104" s="7" t="s">
        <v>1275</v>
      </c>
      <c r="C3104" s="7" t="n">
        <f aca="false">COUNTIFS('Duel Log'!AF$2:AF$5455,$A3104,'Duel Log'!AG$2:AG$5455,$B3104)</f>
        <v>2</v>
      </c>
      <c r="D3104" s="7" t="n">
        <f aca="false">COUNTIFS('Duel Log'!AF$2:AF$5455,$A3104,'Duel Log'!AG$2:AG$5455,$B3104,'Duel Log'!AH$2:AH$5455,"Win")</f>
        <v>0</v>
      </c>
      <c r="E3104" s="7" t="n">
        <f aca="false">COUNTIFS('Duel Log'!AF$2:AF$5455,$A3104,'Duel Log'!AG$2:AG$5455,$B3104,'Duel Log'!AH$2:AH$5455,"Loss")</f>
        <v>2</v>
      </c>
      <c r="F3104" s="7" t="n">
        <f aca="false">COUNTIFS('Duel Log'!AF$2:AF$5455,$A3104,'Duel Log'!AG$2:AG$5455,$B3104,'Duel Log'!AH$2:AH$5455,"Draw")</f>
        <v>0</v>
      </c>
      <c r="G3104" s="13" t="n">
        <f aca="false">IFERROR(D3104/C3104,"")</f>
        <v>0</v>
      </c>
    </row>
    <row r="3105" customFormat="false" ht="15" hidden="false" customHeight="true" outlineLevel="0" collapsed="false">
      <c r="A3105" s="7" t="s">
        <v>7335</v>
      </c>
      <c r="B3105" s="7" t="s">
        <v>7336</v>
      </c>
      <c r="C3105" s="7" t="n">
        <f aca="false">COUNTIFS('Duel Log'!AF$2:AF$5455,$A3105,'Duel Log'!AG$2:AG$5455,$B3105)</f>
        <v>1</v>
      </c>
      <c r="D3105" s="7" t="n">
        <f aca="false">COUNTIFS('Duel Log'!AF$2:AF$5455,$A3105,'Duel Log'!AG$2:AG$5455,$B3105,'Duel Log'!AH$2:AH$5455,"Win")</f>
        <v>1</v>
      </c>
      <c r="E3105" s="7" t="n">
        <f aca="false">COUNTIFS('Duel Log'!AF$2:AF$5455,$A3105,'Duel Log'!AG$2:AG$5455,$B3105,'Duel Log'!AH$2:AH$5455,"Loss")</f>
        <v>0</v>
      </c>
      <c r="F3105" s="7" t="n">
        <f aca="false">COUNTIFS('Duel Log'!AF$2:AF$5455,$A3105,'Duel Log'!AG$2:AG$5455,$B3105,'Duel Log'!AH$2:AH$5455,"Draw")</f>
        <v>0</v>
      </c>
      <c r="G3105" s="13" t="n">
        <f aca="false">IFERROR(D3105/C3105,"")</f>
        <v>1</v>
      </c>
    </row>
    <row r="3106" customFormat="false" ht="15" hidden="false" customHeight="true" outlineLevel="0" collapsed="false">
      <c r="A3106" s="7" t="s">
        <v>7335</v>
      </c>
      <c r="B3106" s="7" t="s">
        <v>635</v>
      </c>
      <c r="C3106" s="7" t="n">
        <f aca="false">COUNTIFS('Duel Log'!AF$2:AF$5455,$A3106,'Duel Log'!AG$2:AG$5455,$B3106)</f>
        <v>1</v>
      </c>
      <c r="D3106" s="7" t="n">
        <f aca="false">COUNTIFS('Duel Log'!AF$2:AF$5455,$A3106,'Duel Log'!AG$2:AG$5455,$B3106,'Duel Log'!AH$2:AH$5455,"Win")</f>
        <v>1</v>
      </c>
      <c r="E3106" s="7" t="n">
        <f aca="false">COUNTIFS('Duel Log'!AF$2:AF$5455,$A3106,'Duel Log'!AG$2:AG$5455,$B3106,'Duel Log'!AH$2:AH$5455,"Loss")</f>
        <v>0</v>
      </c>
      <c r="F3106" s="7" t="n">
        <f aca="false">COUNTIFS('Duel Log'!AF$2:AF$5455,$A3106,'Duel Log'!AG$2:AG$5455,$B3106,'Duel Log'!AH$2:AH$5455,"Draw")</f>
        <v>0</v>
      </c>
      <c r="G3106" s="13" t="n">
        <f aca="false">IFERROR(D3106/C3106,"")</f>
        <v>1</v>
      </c>
    </row>
    <row r="3107" customFormat="false" ht="15" hidden="false" customHeight="true" outlineLevel="0" collapsed="false">
      <c r="A3107" s="7" t="s">
        <v>9016</v>
      </c>
      <c r="B3107" s="7" t="s">
        <v>267</v>
      </c>
      <c r="C3107" s="7" t="n">
        <f aca="false">COUNTIFS('Duel Log'!AF$2:AF$5455,$A3107,'Duel Log'!AG$2:AG$5455,$B3107)</f>
        <v>1</v>
      </c>
      <c r="D3107" s="7" t="n">
        <f aca="false">COUNTIFS('Duel Log'!AF$2:AF$5455,$A3107,'Duel Log'!AG$2:AG$5455,$B3107,'Duel Log'!AH$2:AH$5455,"Win")</f>
        <v>1</v>
      </c>
      <c r="E3107" s="7" t="n">
        <f aca="false">COUNTIFS('Duel Log'!AF$2:AF$5455,$A3107,'Duel Log'!AG$2:AG$5455,$B3107,'Duel Log'!AH$2:AH$5455,"Loss")</f>
        <v>0</v>
      </c>
      <c r="F3107" s="7" t="n">
        <f aca="false">COUNTIFS('Duel Log'!AF$2:AF$5455,$A3107,'Duel Log'!AG$2:AG$5455,$B3107,'Duel Log'!AH$2:AH$5455,"Draw")</f>
        <v>0</v>
      </c>
      <c r="G3107" s="13" t="n">
        <f aca="false">IFERROR(D3107/C3107,"")</f>
        <v>1</v>
      </c>
    </row>
    <row r="3108" customFormat="false" ht="15" hidden="false" customHeight="true" outlineLevel="0" collapsed="false">
      <c r="A3108" s="7" t="s">
        <v>576</v>
      </c>
      <c r="B3108" s="7" t="s">
        <v>6327</v>
      </c>
      <c r="C3108" s="7" t="n">
        <f aca="false">COUNTIFS('Duel Log'!AF$2:AF$5455,$A3108,'Duel Log'!AG$2:AG$5455,$B3108)</f>
        <v>1</v>
      </c>
      <c r="D3108" s="7" t="n">
        <f aca="false">COUNTIFS('Duel Log'!AF$2:AF$5455,$A3108,'Duel Log'!AG$2:AG$5455,$B3108,'Duel Log'!AH$2:AH$5455,"Win")</f>
        <v>1</v>
      </c>
      <c r="E3108" s="7" t="n">
        <f aca="false">COUNTIFS('Duel Log'!AF$2:AF$5455,$A3108,'Duel Log'!AG$2:AG$5455,$B3108,'Duel Log'!AH$2:AH$5455,"Loss")</f>
        <v>0</v>
      </c>
      <c r="F3108" s="7" t="n">
        <f aca="false">COUNTIFS('Duel Log'!AF$2:AF$5455,$A3108,'Duel Log'!AG$2:AG$5455,$B3108,'Duel Log'!AH$2:AH$5455,"Draw")</f>
        <v>0</v>
      </c>
      <c r="G3108" s="13" t="n">
        <f aca="false">IFERROR(D3108/C3108,"")</f>
        <v>1</v>
      </c>
    </row>
    <row r="3109" customFormat="false" ht="15" hidden="false" customHeight="true" outlineLevel="0" collapsed="false">
      <c r="A3109" s="7" t="s">
        <v>1347</v>
      </c>
      <c r="B3109" s="7" t="s">
        <v>519</v>
      </c>
      <c r="C3109" s="7" t="n">
        <f aca="false">COUNTIFS('Duel Log'!AF$2:AF$5455,$A3109,'Duel Log'!AG$2:AG$5455,$B3109)</f>
        <v>1</v>
      </c>
      <c r="D3109" s="7" t="n">
        <f aca="false">COUNTIFS('Duel Log'!AF$2:AF$5455,$A3109,'Duel Log'!AG$2:AG$5455,$B3109,'Duel Log'!AH$2:AH$5455,"Win")</f>
        <v>1</v>
      </c>
      <c r="E3109" s="7" t="n">
        <f aca="false">COUNTIFS('Duel Log'!AF$2:AF$5455,$A3109,'Duel Log'!AG$2:AG$5455,$B3109,'Duel Log'!AH$2:AH$5455,"Loss")</f>
        <v>0</v>
      </c>
      <c r="F3109" s="7" t="n">
        <f aca="false">COUNTIFS('Duel Log'!AF$2:AF$5455,$A3109,'Duel Log'!AG$2:AG$5455,$B3109,'Duel Log'!AH$2:AH$5455,"Draw")</f>
        <v>0</v>
      </c>
      <c r="G3109" s="13" t="n">
        <f aca="false">IFERROR(D3109/C3109,"")</f>
        <v>1</v>
      </c>
    </row>
    <row r="3110" customFormat="false" ht="15" hidden="false" customHeight="true" outlineLevel="0" collapsed="false">
      <c r="A3110" s="7" t="s">
        <v>1347</v>
      </c>
      <c r="B3110" s="7" t="s">
        <v>1348</v>
      </c>
      <c r="C3110" s="7" t="n">
        <f aca="false">COUNTIFS('Duel Log'!AF$2:AF$5455,$A3110,'Duel Log'!AG$2:AG$5455,$B3110)</f>
        <v>1</v>
      </c>
      <c r="D3110" s="7" t="n">
        <f aca="false">COUNTIFS('Duel Log'!AF$2:AF$5455,$A3110,'Duel Log'!AG$2:AG$5455,$B3110,'Duel Log'!AH$2:AH$5455,"Win")</f>
        <v>1</v>
      </c>
      <c r="E3110" s="7" t="n">
        <f aca="false">COUNTIFS('Duel Log'!AF$2:AF$5455,$A3110,'Duel Log'!AG$2:AG$5455,$B3110,'Duel Log'!AH$2:AH$5455,"Loss")</f>
        <v>0</v>
      </c>
      <c r="F3110" s="7" t="n">
        <f aca="false">COUNTIFS('Duel Log'!AF$2:AF$5455,$A3110,'Duel Log'!AG$2:AG$5455,$B3110,'Duel Log'!AH$2:AH$5455,"Draw")</f>
        <v>0</v>
      </c>
      <c r="G3110" s="13" t="n">
        <f aca="false">IFERROR(D3110/C3110,"")</f>
        <v>1</v>
      </c>
    </row>
    <row r="3111" customFormat="false" ht="15" hidden="false" customHeight="true" outlineLevel="0" collapsed="false">
      <c r="A3111" s="7" t="s">
        <v>828</v>
      </c>
      <c r="B3111" s="7" t="s">
        <v>829</v>
      </c>
      <c r="C3111" s="7" t="n">
        <f aca="false">COUNTIFS('Duel Log'!AF$2:AF$5455,$A3111,'Duel Log'!AG$2:AG$5455,$B3111)</f>
        <v>2</v>
      </c>
      <c r="D3111" s="7" t="n">
        <f aca="false">COUNTIFS('Duel Log'!AF$2:AF$5455,$A3111,'Duel Log'!AG$2:AG$5455,$B3111,'Duel Log'!AH$2:AH$5455,"Win")</f>
        <v>0</v>
      </c>
      <c r="E3111" s="7" t="n">
        <f aca="false">COUNTIFS('Duel Log'!AF$2:AF$5455,$A3111,'Duel Log'!AG$2:AG$5455,$B3111,'Duel Log'!AH$2:AH$5455,"Loss")</f>
        <v>2</v>
      </c>
      <c r="F3111" s="7" t="n">
        <f aca="false">COUNTIFS('Duel Log'!AF$2:AF$5455,$A3111,'Duel Log'!AG$2:AG$5455,$B3111,'Duel Log'!AH$2:AH$5455,"Draw")</f>
        <v>0</v>
      </c>
      <c r="G3111" s="13" t="n">
        <f aca="false">IFERROR(D3111/C3111,"")</f>
        <v>0</v>
      </c>
    </row>
    <row r="3112" customFormat="false" ht="15" hidden="false" customHeight="true" outlineLevel="0" collapsed="false">
      <c r="A3112" s="7" t="s">
        <v>3381</v>
      </c>
      <c r="B3112" s="7" t="s">
        <v>3380</v>
      </c>
      <c r="C3112" s="7" t="n">
        <f aca="false">COUNTIFS('Duel Log'!AF$2:AF$5455,$A3112,'Duel Log'!AG$2:AG$5455,$B3112)</f>
        <v>2</v>
      </c>
      <c r="D3112" s="7" t="n">
        <f aca="false">COUNTIFS('Duel Log'!AF$2:AF$5455,$A3112,'Duel Log'!AG$2:AG$5455,$B3112,'Duel Log'!AH$2:AH$5455,"Win")</f>
        <v>0</v>
      </c>
      <c r="E3112" s="7" t="n">
        <f aca="false">COUNTIFS('Duel Log'!AF$2:AF$5455,$A3112,'Duel Log'!AG$2:AG$5455,$B3112,'Duel Log'!AH$2:AH$5455,"Loss")</f>
        <v>2</v>
      </c>
      <c r="F3112" s="7" t="n">
        <f aca="false">COUNTIFS('Duel Log'!AF$2:AF$5455,$A3112,'Duel Log'!AG$2:AG$5455,$B3112,'Duel Log'!AH$2:AH$5455,"Draw")</f>
        <v>0</v>
      </c>
      <c r="G3112" s="13" t="n">
        <f aca="false">IFERROR(D3112/C3112,"")</f>
        <v>0</v>
      </c>
    </row>
    <row r="3113" customFormat="false" ht="15" hidden="false" customHeight="true" outlineLevel="0" collapsed="false">
      <c r="A3113" s="7" t="s">
        <v>783</v>
      </c>
      <c r="B3113" s="7" t="s">
        <v>5633</v>
      </c>
      <c r="C3113" s="7" t="n">
        <f aca="false">COUNTIFS('Duel Log'!AF$2:AF$5455,$A3113,'Duel Log'!AG$2:AG$5455,$B3113)</f>
        <v>2</v>
      </c>
      <c r="D3113" s="7" t="n">
        <f aca="false">COUNTIFS('Duel Log'!AF$2:AF$5455,$A3113,'Duel Log'!AG$2:AG$5455,$B3113,'Duel Log'!AH$2:AH$5455,"Win")</f>
        <v>2</v>
      </c>
      <c r="E3113" s="7" t="n">
        <f aca="false">COUNTIFS('Duel Log'!AF$2:AF$5455,$A3113,'Duel Log'!AG$2:AG$5455,$B3113,'Duel Log'!AH$2:AH$5455,"Loss")</f>
        <v>0</v>
      </c>
      <c r="F3113" s="7" t="n">
        <f aca="false">COUNTIFS('Duel Log'!AF$2:AF$5455,$A3113,'Duel Log'!AG$2:AG$5455,$B3113,'Duel Log'!AH$2:AH$5455,"Draw")</f>
        <v>0</v>
      </c>
      <c r="G3113" s="13" t="n">
        <f aca="false">IFERROR(D3113/C3113,"")</f>
        <v>1</v>
      </c>
    </row>
    <row r="3114" customFormat="false" ht="15" hidden="false" customHeight="true" outlineLevel="0" collapsed="false">
      <c r="A3114" s="7" t="s">
        <v>3902</v>
      </c>
      <c r="B3114" s="7" t="s">
        <v>267</v>
      </c>
      <c r="C3114" s="7" t="n">
        <f aca="false">COUNTIFS('Duel Log'!AF$2:AF$5455,$A3114,'Duel Log'!AG$2:AG$5455,$B3114)</f>
        <v>2</v>
      </c>
      <c r="D3114" s="7" t="n">
        <f aca="false">COUNTIFS('Duel Log'!AF$2:AF$5455,$A3114,'Duel Log'!AG$2:AG$5455,$B3114,'Duel Log'!AH$2:AH$5455,"Win")</f>
        <v>0</v>
      </c>
      <c r="E3114" s="7" t="n">
        <f aca="false">COUNTIFS('Duel Log'!AF$2:AF$5455,$A3114,'Duel Log'!AG$2:AG$5455,$B3114,'Duel Log'!AH$2:AH$5455,"Loss")</f>
        <v>2</v>
      </c>
      <c r="F3114" s="7" t="n">
        <f aca="false">COUNTIFS('Duel Log'!AF$2:AF$5455,$A3114,'Duel Log'!AG$2:AG$5455,$B3114,'Duel Log'!AH$2:AH$5455,"Draw")</f>
        <v>0</v>
      </c>
      <c r="G3114" s="13" t="n">
        <f aca="false">IFERROR(D3114/C3114,"")</f>
        <v>0</v>
      </c>
    </row>
    <row r="3115" customFormat="false" ht="15" hidden="false" customHeight="true" outlineLevel="0" collapsed="false">
      <c r="A3115" s="7" t="s">
        <v>3721</v>
      </c>
      <c r="B3115" s="7" t="s">
        <v>2983</v>
      </c>
      <c r="C3115" s="7" t="n">
        <f aca="false">COUNTIFS('Duel Log'!AF$2:AF$5455,$A3115,'Duel Log'!AG$2:AG$5455,$B3115)</f>
        <v>1</v>
      </c>
      <c r="D3115" s="7" t="n">
        <f aca="false">COUNTIFS('Duel Log'!AF$2:AF$5455,$A3115,'Duel Log'!AG$2:AG$5455,$B3115,'Duel Log'!AH$2:AH$5455,"Win")</f>
        <v>0</v>
      </c>
      <c r="E3115" s="7" t="n">
        <f aca="false">COUNTIFS('Duel Log'!AF$2:AF$5455,$A3115,'Duel Log'!AG$2:AG$5455,$B3115,'Duel Log'!AH$2:AH$5455,"Loss")</f>
        <v>1</v>
      </c>
      <c r="F3115" s="7" t="n">
        <f aca="false">COUNTIFS('Duel Log'!AF$2:AF$5455,$A3115,'Duel Log'!AG$2:AG$5455,$B3115,'Duel Log'!AH$2:AH$5455,"Draw")</f>
        <v>0</v>
      </c>
      <c r="G3115" s="13" t="n">
        <f aca="false">IFERROR(D3115/C3115,"")</f>
        <v>0</v>
      </c>
    </row>
    <row r="3116" customFormat="false" ht="15" hidden="false" customHeight="true" outlineLevel="0" collapsed="false">
      <c r="A3116" s="7" t="s">
        <v>9124</v>
      </c>
      <c r="B3116" s="7" t="s">
        <v>9125</v>
      </c>
      <c r="C3116" s="7" t="n">
        <f aca="false">COUNTIFS('Duel Log'!AF$2:AF$5455,$A3116,'Duel Log'!AG$2:AG$5455,$B3116)</f>
        <v>1</v>
      </c>
      <c r="D3116" s="7" t="n">
        <f aca="false">COUNTIFS('Duel Log'!AF$2:AF$5455,$A3116,'Duel Log'!AG$2:AG$5455,$B3116,'Duel Log'!AH$2:AH$5455,"Win")</f>
        <v>1</v>
      </c>
      <c r="E3116" s="7" t="n">
        <f aca="false">COUNTIFS('Duel Log'!AF$2:AF$5455,$A3116,'Duel Log'!AG$2:AG$5455,$B3116,'Duel Log'!AH$2:AH$5455,"Loss")</f>
        <v>0</v>
      </c>
      <c r="F3116" s="7" t="n">
        <f aca="false">COUNTIFS('Duel Log'!AF$2:AF$5455,$A3116,'Duel Log'!AG$2:AG$5455,$B3116,'Duel Log'!AH$2:AH$5455,"Draw")</f>
        <v>0</v>
      </c>
      <c r="G3116" s="13" t="n">
        <f aca="false">IFERROR(D3116/C3116,"")</f>
        <v>1</v>
      </c>
    </row>
    <row r="3117" customFormat="false" ht="15" hidden="false" customHeight="true" outlineLevel="0" collapsed="false">
      <c r="A3117" s="7" t="s">
        <v>587</v>
      </c>
      <c r="B3117" s="7" t="s">
        <v>285</v>
      </c>
      <c r="C3117" s="7" t="n">
        <f aca="false">COUNTIFS('Duel Log'!AF$2:AF$5455,$A3117,'Duel Log'!AG$2:AG$5455,$B3117)</f>
        <v>2</v>
      </c>
      <c r="D3117" s="7" t="n">
        <f aca="false">COUNTIFS('Duel Log'!AF$2:AF$5455,$A3117,'Duel Log'!AG$2:AG$5455,$B3117,'Duel Log'!AH$2:AH$5455,"Win")</f>
        <v>0</v>
      </c>
      <c r="E3117" s="7" t="n">
        <f aca="false">COUNTIFS('Duel Log'!AF$2:AF$5455,$A3117,'Duel Log'!AG$2:AG$5455,$B3117,'Duel Log'!AH$2:AH$5455,"Loss")</f>
        <v>2</v>
      </c>
      <c r="F3117" s="7" t="n">
        <f aca="false">COUNTIFS('Duel Log'!AF$2:AF$5455,$A3117,'Duel Log'!AG$2:AG$5455,$B3117,'Duel Log'!AH$2:AH$5455,"Draw")</f>
        <v>0</v>
      </c>
      <c r="G3117" s="13" t="n">
        <f aca="false">IFERROR(D3117/C3117,"")</f>
        <v>0</v>
      </c>
    </row>
    <row r="3118" customFormat="false" ht="15" hidden="false" customHeight="true" outlineLevel="0" collapsed="false">
      <c r="A3118" s="7" t="s">
        <v>587</v>
      </c>
      <c r="B3118" s="7" t="s">
        <v>635</v>
      </c>
      <c r="C3118" s="7" t="n">
        <f aca="false">COUNTIFS('Duel Log'!AF$2:AF$5455,$A3118,'Duel Log'!AG$2:AG$5455,$B3118)</f>
        <v>1</v>
      </c>
      <c r="D3118" s="7" t="n">
        <f aca="false">COUNTIFS('Duel Log'!AF$2:AF$5455,$A3118,'Duel Log'!AG$2:AG$5455,$B3118,'Duel Log'!AH$2:AH$5455,"Win")</f>
        <v>1</v>
      </c>
      <c r="E3118" s="7" t="n">
        <f aca="false">COUNTIFS('Duel Log'!AF$2:AF$5455,$A3118,'Duel Log'!AG$2:AG$5455,$B3118,'Duel Log'!AH$2:AH$5455,"Loss")</f>
        <v>0</v>
      </c>
      <c r="F3118" s="7" t="n">
        <f aca="false">COUNTIFS('Duel Log'!AF$2:AF$5455,$A3118,'Duel Log'!AG$2:AG$5455,$B3118,'Duel Log'!AH$2:AH$5455,"Draw")</f>
        <v>0</v>
      </c>
      <c r="G3118" s="13" t="n">
        <f aca="false">IFERROR(D3118/C3118,"")</f>
        <v>1</v>
      </c>
    </row>
    <row r="3119" customFormat="false" ht="15" hidden="false" customHeight="true" outlineLevel="0" collapsed="false">
      <c r="A3119" s="7" t="s">
        <v>587</v>
      </c>
      <c r="B3119" s="7" t="s">
        <v>3315</v>
      </c>
      <c r="C3119" s="7" t="n">
        <f aca="false">COUNTIFS('Duel Log'!AF$2:AF$5455,$A3119,'Duel Log'!AG$2:AG$5455,$B3119)</f>
        <v>1</v>
      </c>
      <c r="D3119" s="7" t="n">
        <f aca="false">COUNTIFS('Duel Log'!AF$2:AF$5455,$A3119,'Duel Log'!AG$2:AG$5455,$B3119,'Duel Log'!AH$2:AH$5455,"Win")</f>
        <v>0</v>
      </c>
      <c r="E3119" s="7" t="n">
        <f aca="false">COUNTIFS('Duel Log'!AF$2:AF$5455,$A3119,'Duel Log'!AG$2:AG$5455,$B3119,'Duel Log'!AH$2:AH$5455,"Loss")</f>
        <v>1</v>
      </c>
      <c r="F3119" s="7" t="n">
        <f aca="false">COUNTIFS('Duel Log'!AF$2:AF$5455,$A3119,'Duel Log'!AG$2:AG$5455,$B3119,'Duel Log'!AH$2:AH$5455,"Draw")</f>
        <v>0</v>
      </c>
      <c r="G3119" s="13" t="n">
        <f aca="false">IFERROR(D3119/C3119,"")</f>
        <v>0</v>
      </c>
    </row>
    <row r="3120" customFormat="false" ht="15" hidden="false" customHeight="true" outlineLevel="0" collapsed="false">
      <c r="A3120" s="7" t="s">
        <v>587</v>
      </c>
      <c r="B3120" s="7" t="s">
        <v>494</v>
      </c>
      <c r="C3120" s="7" t="n">
        <f aca="false">COUNTIFS('Duel Log'!AF$2:AF$5455,$A3120,'Duel Log'!AG$2:AG$5455,$B3120)</f>
        <v>3</v>
      </c>
      <c r="D3120" s="7" t="n">
        <f aca="false">COUNTIFS('Duel Log'!AF$2:AF$5455,$A3120,'Duel Log'!AG$2:AG$5455,$B3120,'Duel Log'!AH$2:AH$5455,"Win")</f>
        <v>0</v>
      </c>
      <c r="E3120" s="7" t="n">
        <f aca="false">COUNTIFS('Duel Log'!AF$2:AF$5455,$A3120,'Duel Log'!AG$2:AG$5455,$B3120,'Duel Log'!AH$2:AH$5455,"Loss")</f>
        <v>3</v>
      </c>
      <c r="F3120" s="7" t="n">
        <f aca="false">COUNTIFS('Duel Log'!AF$2:AF$5455,$A3120,'Duel Log'!AG$2:AG$5455,$B3120,'Duel Log'!AH$2:AH$5455,"Draw")</f>
        <v>0</v>
      </c>
      <c r="G3120" s="13" t="n">
        <f aca="false">IFERROR(D3120/C3120,"")</f>
        <v>0</v>
      </c>
    </row>
    <row r="3121" customFormat="false" ht="15" hidden="false" customHeight="true" outlineLevel="0" collapsed="false">
      <c r="A3121" s="7" t="s">
        <v>206</v>
      </c>
      <c r="B3121" s="7" t="s">
        <v>206</v>
      </c>
      <c r="C3121" s="7" t="n">
        <f aca="false">COUNTIFS('Duel Log'!AF$2:AF$5455,$A3121,'Duel Log'!AG$2:AG$5455,$B3121)</f>
        <v>6</v>
      </c>
      <c r="D3121" s="7" t="n">
        <f aca="false">COUNTIFS('Duel Log'!AF$2:AF$5455,$A3121,'Duel Log'!AG$2:AG$5455,$B3121,'Duel Log'!AH$2:AH$5455,"Win")</f>
        <v>3</v>
      </c>
      <c r="E3121" s="7" t="n">
        <f aca="false">COUNTIFS('Duel Log'!AF$2:AF$5455,$A3121,'Duel Log'!AG$2:AG$5455,$B3121,'Duel Log'!AH$2:AH$5455,"Loss")</f>
        <v>3</v>
      </c>
      <c r="F3121" s="7" t="n">
        <f aca="false">COUNTIFS('Duel Log'!AF$2:AF$5455,$A3121,'Duel Log'!AG$2:AG$5455,$B3121,'Duel Log'!AH$2:AH$5455,"Draw")</f>
        <v>0</v>
      </c>
      <c r="G3121" s="13" t="n">
        <f aca="false">IFERROR(D3121/C3121,"")</f>
        <v>0.5</v>
      </c>
    </row>
    <row r="3122" customFormat="false" ht="15" hidden="false" customHeight="true" outlineLevel="0" collapsed="false">
      <c r="A3122" s="7" t="s">
        <v>206</v>
      </c>
      <c r="B3122" s="7" t="s">
        <v>6392</v>
      </c>
      <c r="C3122" s="7" t="n">
        <f aca="false">COUNTIFS('Duel Log'!AF$2:AF$5455,$A3122,'Duel Log'!AG$2:AG$5455,$B3122)</f>
        <v>1</v>
      </c>
      <c r="D3122" s="7" t="n">
        <f aca="false">COUNTIFS('Duel Log'!AF$2:AF$5455,$A3122,'Duel Log'!AG$2:AG$5455,$B3122,'Duel Log'!AH$2:AH$5455,"Win")</f>
        <v>1</v>
      </c>
      <c r="E3122" s="7" t="n">
        <f aca="false">COUNTIFS('Duel Log'!AF$2:AF$5455,$A3122,'Duel Log'!AG$2:AG$5455,$B3122,'Duel Log'!AH$2:AH$5455,"Loss")</f>
        <v>0</v>
      </c>
      <c r="F3122" s="7" t="n">
        <f aca="false">COUNTIFS('Duel Log'!AF$2:AF$5455,$A3122,'Duel Log'!AG$2:AG$5455,$B3122,'Duel Log'!AH$2:AH$5455,"Draw")</f>
        <v>0</v>
      </c>
      <c r="G3122" s="13" t="n">
        <f aca="false">IFERROR(D3122/C3122,"")</f>
        <v>1</v>
      </c>
    </row>
    <row r="3123" customFormat="false" ht="15" hidden="false" customHeight="true" outlineLevel="0" collapsed="false">
      <c r="A3123" s="7" t="s">
        <v>206</v>
      </c>
      <c r="B3123" s="7" t="s">
        <v>5095</v>
      </c>
      <c r="C3123" s="7" t="n">
        <f aca="false">COUNTIFS('Duel Log'!AF$2:AF$5455,$A3123,'Duel Log'!AG$2:AG$5455,$B3123)</f>
        <v>2</v>
      </c>
      <c r="D3123" s="7" t="n">
        <f aca="false">COUNTIFS('Duel Log'!AF$2:AF$5455,$A3123,'Duel Log'!AG$2:AG$5455,$B3123,'Duel Log'!AH$2:AH$5455,"Win")</f>
        <v>0</v>
      </c>
      <c r="E3123" s="7" t="n">
        <f aca="false">COUNTIFS('Duel Log'!AF$2:AF$5455,$A3123,'Duel Log'!AG$2:AG$5455,$B3123,'Duel Log'!AH$2:AH$5455,"Loss")</f>
        <v>2</v>
      </c>
      <c r="F3123" s="7" t="n">
        <f aca="false">COUNTIFS('Duel Log'!AF$2:AF$5455,$A3123,'Duel Log'!AG$2:AG$5455,$B3123,'Duel Log'!AH$2:AH$5455,"Draw")</f>
        <v>0</v>
      </c>
      <c r="G3123" s="13" t="n">
        <f aca="false">IFERROR(D3123/C3123,"")</f>
        <v>0</v>
      </c>
    </row>
    <row r="3124" customFormat="false" ht="15" hidden="false" customHeight="true" outlineLevel="0" collapsed="false">
      <c r="A3124" s="7" t="s">
        <v>206</v>
      </c>
      <c r="B3124" s="7" t="s">
        <v>368</v>
      </c>
      <c r="C3124" s="7" t="n">
        <f aca="false">COUNTIFS('Duel Log'!AF$2:AF$5455,$A3124,'Duel Log'!AG$2:AG$5455,$B3124)</f>
        <v>2</v>
      </c>
      <c r="D3124" s="7" t="n">
        <f aca="false">COUNTIFS('Duel Log'!AF$2:AF$5455,$A3124,'Duel Log'!AG$2:AG$5455,$B3124,'Duel Log'!AH$2:AH$5455,"Win")</f>
        <v>0</v>
      </c>
      <c r="E3124" s="7" t="n">
        <f aca="false">COUNTIFS('Duel Log'!AF$2:AF$5455,$A3124,'Duel Log'!AG$2:AG$5455,$B3124,'Duel Log'!AH$2:AH$5455,"Loss")</f>
        <v>2</v>
      </c>
      <c r="F3124" s="7" t="n">
        <f aca="false">COUNTIFS('Duel Log'!AF$2:AF$5455,$A3124,'Duel Log'!AG$2:AG$5455,$B3124,'Duel Log'!AH$2:AH$5455,"Draw")</f>
        <v>0</v>
      </c>
      <c r="G3124" s="13" t="n">
        <f aca="false">IFERROR(D3124/C3124,"")</f>
        <v>0</v>
      </c>
    </row>
    <row r="3125" customFormat="false" ht="15" hidden="false" customHeight="true" outlineLevel="0" collapsed="false">
      <c r="A3125" s="7" t="s">
        <v>206</v>
      </c>
      <c r="B3125" s="7" t="s">
        <v>764</v>
      </c>
      <c r="C3125" s="7" t="n">
        <f aca="false">COUNTIFS('Duel Log'!AF$2:AF$5455,$A3125,'Duel Log'!AG$2:AG$5455,$B3125)</f>
        <v>2</v>
      </c>
      <c r="D3125" s="7" t="n">
        <f aca="false">COUNTIFS('Duel Log'!AF$2:AF$5455,$A3125,'Duel Log'!AG$2:AG$5455,$B3125,'Duel Log'!AH$2:AH$5455,"Win")</f>
        <v>2</v>
      </c>
      <c r="E3125" s="7" t="n">
        <f aca="false">COUNTIFS('Duel Log'!AF$2:AF$5455,$A3125,'Duel Log'!AG$2:AG$5455,$B3125,'Duel Log'!AH$2:AH$5455,"Loss")</f>
        <v>0</v>
      </c>
      <c r="F3125" s="7" t="n">
        <f aca="false">COUNTIFS('Duel Log'!AF$2:AF$5455,$A3125,'Duel Log'!AG$2:AG$5455,$B3125,'Duel Log'!AH$2:AH$5455,"Draw")</f>
        <v>0</v>
      </c>
      <c r="G3125" s="13" t="n">
        <f aca="false">IFERROR(D3125/C3125,"")</f>
        <v>1</v>
      </c>
    </row>
    <row r="3126" customFormat="false" ht="15" hidden="false" customHeight="true" outlineLevel="0" collapsed="false">
      <c r="A3126" s="7" t="s">
        <v>206</v>
      </c>
      <c r="B3126" s="7" t="s">
        <v>4211</v>
      </c>
      <c r="C3126" s="7" t="n">
        <f aca="false">COUNTIFS('Duel Log'!AF$2:AF$5455,$A3126,'Duel Log'!AG$2:AG$5455,$B3126)</f>
        <v>2</v>
      </c>
      <c r="D3126" s="7" t="n">
        <f aca="false">COUNTIFS('Duel Log'!AF$2:AF$5455,$A3126,'Duel Log'!AG$2:AG$5455,$B3126,'Duel Log'!AH$2:AH$5455,"Win")</f>
        <v>2</v>
      </c>
      <c r="E3126" s="7" t="n">
        <f aca="false">COUNTIFS('Duel Log'!AF$2:AF$5455,$A3126,'Duel Log'!AG$2:AG$5455,$B3126,'Duel Log'!AH$2:AH$5455,"Loss")</f>
        <v>0</v>
      </c>
      <c r="F3126" s="7" t="n">
        <f aca="false">COUNTIFS('Duel Log'!AF$2:AF$5455,$A3126,'Duel Log'!AG$2:AG$5455,$B3126,'Duel Log'!AH$2:AH$5455,"Draw")</f>
        <v>0</v>
      </c>
      <c r="G3126" s="13" t="n">
        <f aca="false">IFERROR(D3126/C3126,"")</f>
        <v>1</v>
      </c>
    </row>
    <row r="3127" customFormat="false" ht="15" hidden="false" customHeight="true" outlineLevel="0" collapsed="false">
      <c r="A3127" s="7" t="s">
        <v>206</v>
      </c>
      <c r="B3127" s="7" t="s">
        <v>1635</v>
      </c>
      <c r="C3127" s="7" t="n">
        <f aca="false">COUNTIFS('Duel Log'!AF$2:AF$5455,$A3127,'Duel Log'!AG$2:AG$5455,$B3127)</f>
        <v>2</v>
      </c>
      <c r="D3127" s="7" t="n">
        <f aca="false">COUNTIFS('Duel Log'!AF$2:AF$5455,$A3127,'Duel Log'!AG$2:AG$5455,$B3127,'Duel Log'!AH$2:AH$5455,"Win")</f>
        <v>2</v>
      </c>
      <c r="E3127" s="7" t="n">
        <f aca="false">COUNTIFS('Duel Log'!AF$2:AF$5455,$A3127,'Duel Log'!AG$2:AG$5455,$B3127,'Duel Log'!AH$2:AH$5455,"Loss")</f>
        <v>0</v>
      </c>
      <c r="F3127" s="7" t="n">
        <f aca="false">COUNTIFS('Duel Log'!AF$2:AF$5455,$A3127,'Duel Log'!AG$2:AG$5455,$B3127,'Duel Log'!AH$2:AH$5455,"Draw")</f>
        <v>0</v>
      </c>
      <c r="G3127" s="13" t="n">
        <f aca="false">IFERROR(D3127/C3127,"")</f>
        <v>1</v>
      </c>
    </row>
    <row r="3128" customFormat="false" ht="15" hidden="false" customHeight="true" outlineLevel="0" collapsed="false">
      <c r="A3128" s="7" t="s">
        <v>206</v>
      </c>
      <c r="B3128" s="7" t="s">
        <v>958</v>
      </c>
      <c r="C3128" s="7" t="n">
        <f aca="false">COUNTIFS('Duel Log'!AF$2:AF$5455,$A3128,'Duel Log'!AG$2:AG$5455,$B3128)</f>
        <v>2</v>
      </c>
      <c r="D3128" s="7" t="n">
        <f aca="false">COUNTIFS('Duel Log'!AF$2:AF$5455,$A3128,'Duel Log'!AG$2:AG$5455,$B3128,'Duel Log'!AH$2:AH$5455,"Win")</f>
        <v>2</v>
      </c>
      <c r="E3128" s="7" t="n">
        <f aca="false">COUNTIFS('Duel Log'!AF$2:AF$5455,$A3128,'Duel Log'!AG$2:AG$5455,$B3128,'Duel Log'!AH$2:AH$5455,"Loss")</f>
        <v>0</v>
      </c>
      <c r="F3128" s="7" t="n">
        <f aca="false">COUNTIFS('Duel Log'!AF$2:AF$5455,$A3128,'Duel Log'!AG$2:AG$5455,$B3128,'Duel Log'!AH$2:AH$5455,"Draw")</f>
        <v>0</v>
      </c>
      <c r="G3128" s="13" t="n">
        <f aca="false">IFERROR(D3128/C3128,"")</f>
        <v>1</v>
      </c>
    </row>
    <row r="3129" customFormat="false" ht="15" hidden="false" customHeight="true" outlineLevel="0" collapsed="false">
      <c r="A3129" s="7" t="s">
        <v>206</v>
      </c>
      <c r="B3129" s="7" t="s">
        <v>243</v>
      </c>
      <c r="C3129" s="7" t="n">
        <f aca="false">COUNTIFS('Duel Log'!AF$2:AF$5455,$A3129,'Duel Log'!AG$2:AG$5455,$B3129)</f>
        <v>2</v>
      </c>
      <c r="D3129" s="7" t="n">
        <f aca="false">COUNTIFS('Duel Log'!AF$2:AF$5455,$A3129,'Duel Log'!AG$2:AG$5455,$B3129,'Duel Log'!AH$2:AH$5455,"Win")</f>
        <v>2</v>
      </c>
      <c r="E3129" s="7" t="n">
        <f aca="false">COUNTIFS('Duel Log'!AF$2:AF$5455,$A3129,'Duel Log'!AG$2:AG$5455,$B3129,'Duel Log'!AH$2:AH$5455,"Loss")</f>
        <v>0</v>
      </c>
      <c r="F3129" s="7" t="n">
        <f aca="false">COUNTIFS('Duel Log'!AF$2:AF$5455,$A3129,'Duel Log'!AG$2:AG$5455,$B3129,'Duel Log'!AH$2:AH$5455,"Draw")</f>
        <v>0</v>
      </c>
      <c r="G3129" s="13" t="n">
        <f aca="false">IFERROR(D3129/C3129,"")</f>
        <v>1</v>
      </c>
    </row>
    <row r="3130" customFormat="false" ht="15" hidden="false" customHeight="true" outlineLevel="0" collapsed="false">
      <c r="A3130" s="7" t="s">
        <v>206</v>
      </c>
      <c r="B3130" s="7" t="s">
        <v>787</v>
      </c>
      <c r="C3130" s="7" t="n">
        <f aca="false">COUNTIFS('Duel Log'!AF$2:AF$5455,$A3130,'Duel Log'!AG$2:AG$5455,$B3130)</f>
        <v>2</v>
      </c>
      <c r="D3130" s="7" t="n">
        <f aca="false">COUNTIFS('Duel Log'!AF$2:AF$5455,$A3130,'Duel Log'!AG$2:AG$5455,$B3130,'Duel Log'!AH$2:AH$5455,"Win")</f>
        <v>2</v>
      </c>
      <c r="E3130" s="7" t="n">
        <f aca="false">COUNTIFS('Duel Log'!AF$2:AF$5455,$A3130,'Duel Log'!AG$2:AG$5455,$B3130,'Duel Log'!AH$2:AH$5455,"Loss")</f>
        <v>0</v>
      </c>
      <c r="F3130" s="7" t="n">
        <f aca="false">COUNTIFS('Duel Log'!AF$2:AF$5455,$A3130,'Duel Log'!AG$2:AG$5455,$B3130,'Duel Log'!AH$2:AH$5455,"Draw")</f>
        <v>0</v>
      </c>
      <c r="G3130" s="13" t="n">
        <f aca="false">IFERROR(D3130/C3130,"")</f>
        <v>1</v>
      </c>
    </row>
    <row r="3131" customFormat="false" ht="15" hidden="false" customHeight="true" outlineLevel="0" collapsed="false">
      <c r="A3131" s="7" t="s">
        <v>206</v>
      </c>
      <c r="B3131" s="7" t="s">
        <v>635</v>
      </c>
      <c r="C3131" s="7" t="n">
        <f aca="false">COUNTIFS('Duel Log'!AF$2:AF$5455,$A3131,'Duel Log'!AG$2:AG$5455,$B3131)</f>
        <v>1</v>
      </c>
      <c r="D3131" s="7" t="n">
        <f aca="false">COUNTIFS('Duel Log'!AF$2:AF$5455,$A3131,'Duel Log'!AG$2:AG$5455,$B3131,'Duel Log'!AH$2:AH$5455,"Win")</f>
        <v>0</v>
      </c>
      <c r="E3131" s="7" t="n">
        <f aca="false">COUNTIFS('Duel Log'!AF$2:AF$5455,$A3131,'Duel Log'!AG$2:AG$5455,$B3131,'Duel Log'!AH$2:AH$5455,"Loss")</f>
        <v>1</v>
      </c>
      <c r="F3131" s="7" t="n">
        <f aca="false">COUNTIFS('Duel Log'!AF$2:AF$5455,$A3131,'Duel Log'!AG$2:AG$5455,$B3131,'Duel Log'!AH$2:AH$5455,"Draw")</f>
        <v>0</v>
      </c>
      <c r="G3131" s="13" t="n">
        <f aca="false">IFERROR(D3131/C3131,"")</f>
        <v>0</v>
      </c>
    </row>
    <row r="3132" customFormat="false" ht="15" hidden="false" customHeight="true" outlineLevel="0" collapsed="false">
      <c r="A3132" s="7" t="s">
        <v>206</v>
      </c>
      <c r="B3132" s="7" t="s">
        <v>526</v>
      </c>
      <c r="C3132" s="7" t="n">
        <f aca="false">COUNTIFS('Duel Log'!AF$2:AF$5455,$A3132,'Duel Log'!AG$2:AG$5455,$B3132)</f>
        <v>2</v>
      </c>
      <c r="D3132" s="7" t="n">
        <f aca="false">COUNTIFS('Duel Log'!AF$2:AF$5455,$A3132,'Duel Log'!AG$2:AG$5455,$B3132,'Duel Log'!AH$2:AH$5455,"Win")</f>
        <v>2</v>
      </c>
      <c r="E3132" s="7" t="n">
        <f aca="false">COUNTIFS('Duel Log'!AF$2:AF$5455,$A3132,'Duel Log'!AG$2:AG$5455,$B3132,'Duel Log'!AH$2:AH$5455,"Loss")</f>
        <v>0</v>
      </c>
      <c r="F3132" s="7" t="n">
        <f aca="false">COUNTIFS('Duel Log'!AF$2:AF$5455,$A3132,'Duel Log'!AG$2:AG$5455,$B3132,'Duel Log'!AH$2:AH$5455,"Draw")</f>
        <v>0</v>
      </c>
      <c r="G3132" s="13" t="n">
        <f aca="false">IFERROR(D3132/C3132,"")</f>
        <v>1</v>
      </c>
    </row>
    <row r="3133" customFormat="false" ht="15" hidden="false" customHeight="true" outlineLevel="0" collapsed="false">
      <c r="A3133" s="7" t="s">
        <v>206</v>
      </c>
      <c r="B3133" s="7" t="s">
        <v>2238</v>
      </c>
      <c r="C3133" s="7" t="n">
        <f aca="false">COUNTIFS('Duel Log'!AF$2:AF$5455,$A3133,'Duel Log'!AG$2:AG$5455,$B3133)</f>
        <v>2</v>
      </c>
      <c r="D3133" s="7" t="n">
        <f aca="false">COUNTIFS('Duel Log'!AF$2:AF$5455,$A3133,'Duel Log'!AG$2:AG$5455,$B3133,'Duel Log'!AH$2:AH$5455,"Win")</f>
        <v>0</v>
      </c>
      <c r="E3133" s="7" t="n">
        <f aca="false">COUNTIFS('Duel Log'!AF$2:AF$5455,$A3133,'Duel Log'!AG$2:AG$5455,$B3133,'Duel Log'!AH$2:AH$5455,"Loss")</f>
        <v>2</v>
      </c>
      <c r="F3133" s="7" t="n">
        <f aca="false">COUNTIFS('Duel Log'!AF$2:AF$5455,$A3133,'Duel Log'!AG$2:AG$5455,$B3133,'Duel Log'!AH$2:AH$5455,"Draw")</f>
        <v>0</v>
      </c>
      <c r="G3133" s="13" t="n">
        <f aca="false">IFERROR(D3133/C3133,"")</f>
        <v>0</v>
      </c>
    </row>
    <row r="3134" customFormat="false" ht="15" hidden="false" customHeight="true" outlineLevel="0" collapsed="false">
      <c r="A3134" s="7" t="s">
        <v>206</v>
      </c>
      <c r="B3134" s="7" t="s">
        <v>2299</v>
      </c>
      <c r="C3134" s="7" t="n">
        <f aca="false">COUNTIFS('Duel Log'!AF$2:AF$5455,$A3134,'Duel Log'!AG$2:AG$5455,$B3134)</f>
        <v>2</v>
      </c>
      <c r="D3134" s="7" t="n">
        <f aca="false">COUNTIFS('Duel Log'!AF$2:AF$5455,$A3134,'Duel Log'!AG$2:AG$5455,$B3134,'Duel Log'!AH$2:AH$5455,"Win")</f>
        <v>2</v>
      </c>
      <c r="E3134" s="7" t="n">
        <f aca="false">COUNTIFS('Duel Log'!AF$2:AF$5455,$A3134,'Duel Log'!AG$2:AG$5455,$B3134,'Duel Log'!AH$2:AH$5455,"Loss")</f>
        <v>0</v>
      </c>
      <c r="F3134" s="7" t="n">
        <f aca="false">COUNTIFS('Duel Log'!AF$2:AF$5455,$A3134,'Duel Log'!AG$2:AG$5455,$B3134,'Duel Log'!AH$2:AH$5455,"Draw")</f>
        <v>0</v>
      </c>
      <c r="G3134" s="13" t="n">
        <f aca="false">IFERROR(D3134/C3134,"")</f>
        <v>1</v>
      </c>
    </row>
    <row r="3135" customFormat="false" ht="15" hidden="false" customHeight="true" outlineLevel="0" collapsed="false">
      <c r="A3135" s="7" t="s">
        <v>206</v>
      </c>
      <c r="B3135" s="7" t="s">
        <v>1275</v>
      </c>
      <c r="C3135" s="7" t="n">
        <f aca="false">COUNTIFS('Duel Log'!AF$2:AF$5455,$A3135,'Duel Log'!AG$2:AG$5455,$B3135)</f>
        <v>2</v>
      </c>
      <c r="D3135" s="7" t="n">
        <f aca="false">COUNTIFS('Duel Log'!AF$2:AF$5455,$A3135,'Duel Log'!AG$2:AG$5455,$B3135,'Duel Log'!AH$2:AH$5455,"Win")</f>
        <v>0</v>
      </c>
      <c r="E3135" s="7" t="n">
        <f aca="false">COUNTIFS('Duel Log'!AF$2:AF$5455,$A3135,'Duel Log'!AG$2:AG$5455,$B3135,'Duel Log'!AH$2:AH$5455,"Loss")</f>
        <v>2</v>
      </c>
      <c r="F3135" s="7" t="n">
        <f aca="false">COUNTIFS('Duel Log'!AF$2:AF$5455,$A3135,'Duel Log'!AG$2:AG$5455,$B3135,'Duel Log'!AH$2:AH$5455,"Draw")</f>
        <v>0</v>
      </c>
      <c r="G3135" s="13" t="n">
        <f aca="false">IFERROR(D3135/C3135,"")</f>
        <v>0</v>
      </c>
    </row>
    <row r="3136" customFormat="false" ht="15" hidden="false" customHeight="true" outlineLevel="0" collapsed="false">
      <c r="A3136" s="7" t="s">
        <v>206</v>
      </c>
      <c r="B3136" s="7" t="s">
        <v>4803</v>
      </c>
      <c r="C3136" s="7" t="n">
        <f aca="false">COUNTIFS('Duel Log'!AF$2:AF$5455,$A3136,'Duel Log'!AG$2:AG$5455,$B3136)</f>
        <v>1</v>
      </c>
      <c r="D3136" s="7" t="n">
        <f aca="false">COUNTIFS('Duel Log'!AF$2:AF$5455,$A3136,'Duel Log'!AG$2:AG$5455,$B3136,'Duel Log'!AH$2:AH$5455,"Win")</f>
        <v>0</v>
      </c>
      <c r="E3136" s="7" t="n">
        <f aca="false">COUNTIFS('Duel Log'!AF$2:AF$5455,$A3136,'Duel Log'!AG$2:AG$5455,$B3136,'Duel Log'!AH$2:AH$5455,"Loss")</f>
        <v>1</v>
      </c>
      <c r="F3136" s="7" t="n">
        <f aca="false">COUNTIFS('Duel Log'!AF$2:AF$5455,$A3136,'Duel Log'!AG$2:AG$5455,$B3136,'Duel Log'!AH$2:AH$5455,"Draw")</f>
        <v>0</v>
      </c>
      <c r="G3136" s="13" t="n">
        <f aca="false">IFERROR(D3136/C3136,"")</f>
        <v>0</v>
      </c>
    </row>
    <row r="3137" customFormat="false" ht="15" hidden="false" customHeight="true" outlineLevel="0" collapsed="false">
      <c r="A3137" s="7" t="s">
        <v>206</v>
      </c>
      <c r="B3137" s="7" t="s">
        <v>5757</v>
      </c>
      <c r="C3137" s="7" t="n">
        <f aca="false">COUNTIFS('Duel Log'!AF$2:AF$5455,$A3137,'Duel Log'!AG$2:AG$5455,$B3137)</f>
        <v>2</v>
      </c>
      <c r="D3137" s="7" t="n">
        <f aca="false">COUNTIFS('Duel Log'!AF$2:AF$5455,$A3137,'Duel Log'!AG$2:AG$5455,$B3137,'Duel Log'!AH$2:AH$5455,"Win")</f>
        <v>0</v>
      </c>
      <c r="E3137" s="7" t="n">
        <f aca="false">COUNTIFS('Duel Log'!AF$2:AF$5455,$A3137,'Duel Log'!AG$2:AG$5455,$B3137,'Duel Log'!AH$2:AH$5455,"Loss")</f>
        <v>2</v>
      </c>
      <c r="F3137" s="7" t="n">
        <f aca="false">COUNTIFS('Duel Log'!AF$2:AF$5455,$A3137,'Duel Log'!AG$2:AG$5455,$B3137,'Duel Log'!AH$2:AH$5455,"Draw")</f>
        <v>0</v>
      </c>
      <c r="G3137" s="13" t="n">
        <f aca="false">IFERROR(D3137/C3137,"")</f>
        <v>0</v>
      </c>
    </row>
    <row r="3138" customFormat="false" ht="15" hidden="false" customHeight="true" outlineLevel="0" collapsed="false">
      <c r="A3138" s="7" t="s">
        <v>206</v>
      </c>
      <c r="B3138" s="7" t="s">
        <v>1732</v>
      </c>
      <c r="C3138" s="7" t="n">
        <f aca="false">COUNTIFS('Duel Log'!AF$2:AF$5455,$A3138,'Duel Log'!AG$2:AG$5455,$B3138)</f>
        <v>1</v>
      </c>
      <c r="D3138" s="7" t="n">
        <f aca="false">COUNTIFS('Duel Log'!AF$2:AF$5455,$A3138,'Duel Log'!AG$2:AG$5455,$B3138,'Duel Log'!AH$2:AH$5455,"Win")</f>
        <v>0</v>
      </c>
      <c r="E3138" s="7" t="n">
        <f aca="false">COUNTIFS('Duel Log'!AF$2:AF$5455,$A3138,'Duel Log'!AG$2:AG$5455,$B3138,'Duel Log'!AH$2:AH$5455,"Loss")</f>
        <v>1</v>
      </c>
      <c r="F3138" s="7" t="n">
        <f aca="false">COUNTIFS('Duel Log'!AF$2:AF$5455,$A3138,'Duel Log'!AG$2:AG$5455,$B3138,'Duel Log'!AH$2:AH$5455,"Draw")</f>
        <v>0</v>
      </c>
      <c r="G3138" s="13" t="n">
        <f aca="false">IFERROR(D3138/C3138,"")</f>
        <v>0</v>
      </c>
    </row>
    <row r="3139" customFormat="false" ht="15" hidden="false" customHeight="true" outlineLevel="0" collapsed="false">
      <c r="A3139" s="7" t="s">
        <v>206</v>
      </c>
      <c r="B3139" s="7" t="s">
        <v>6776</v>
      </c>
      <c r="C3139" s="7" t="n">
        <f aca="false">COUNTIFS('Duel Log'!AF$2:AF$5455,$A3139,'Duel Log'!AG$2:AG$5455,$B3139)</f>
        <v>1</v>
      </c>
      <c r="D3139" s="7" t="n">
        <f aca="false">COUNTIFS('Duel Log'!AF$2:AF$5455,$A3139,'Duel Log'!AG$2:AG$5455,$B3139,'Duel Log'!AH$2:AH$5455,"Win")</f>
        <v>1</v>
      </c>
      <c r="E3139" s="7" t="n">
        <f aca="false">COUNTIFS('Duel Log'!AF$2:AF$5455,$A3139,'Duel Log'!AG$2:AG$5455,$B3139,'Duel Log'!AH$2:AH$5455,"Loss")</f>
        <v>0</v>
      </c>
      <c r="F3139" s="7" t="n">
        <f aca="false">COUNTIFS('Duel Log'!AF$2:AF$5455,$A3139,'Duel Log'!AG$2:AG$5455,$B3139,'Duel Log'!AH$2:AH$5455,"Draw")</f>
        <v>0</v>
      </c>
      <c r="G3139" s="13" t="n">
        <f aca="false">IFERROR(D3139/C3139,"")</f>
        <v>1</v>
      </c>
    </row>
    <row r="3140" customFormat="false" ht="15" hidden="false" customHeight="true" outlineLevel="0" collapsed="false">
      <c r="A3140" s="7" t="s">
        <v>206</v>
      </c>
      <c r="B3140" s="7" t="s">
        <v>1001</v>
      </c>
      <c r="C3140" s="7" t="n">
        <f aca="false">COUNTIFS('Duel Log'!AF$2:AF$5455,$A3140,'Duel Log'!AG$2:AG$5455,$B3140)</f>
        <v>1</v>
      </c>
      <c r="D3140" s="7" t="n">
        <f aca="false">COUNTIFS('Duel Log'!AF$2:AF$5455,$A3140,'Duel Log'!AG$2:AG$5455,$B3140,'Duel Log'!AH$2:AH$5455,"Win")</f>
        <v>1</v>
      </c>
      <c r="E3140" s="7" t="n">
        <f aca="false">COUNTIFS('Duel Log'!AF$2:AF$5455,$A3140,'Duel Log'!AG$2:AG$5455,$B3140,'Duel Log'!AH$2:AH$5455,"Loss")</f>
        <v>0</v>
      </c>
      <c r="F3140" s="7" t="n">
        <f aca="false">COUNTIFS('Duel Log'!AF$2:AF$5455,$A3140,'Duel Log'!AG$2:AG$5455,$B3140,'Duel Log'!AH$2:AH$5455,"Draw")</f>
        <v>0</v>
      </c>
      <c r="G3140" s="13" t="n">
        <f aca="false">IFERROR(D3140/C3140,"")</f>
        <v>1</v>
      </c>
    </row>
    <row r="3141" customFormat="false" ht="15" hidden="false" customHeight="true" outlineLevel="0" collapsed="false">
      <c r="A3141" s="7" t="s">
        <v>206</v>
      </c>
      <c r="B3141" s="7" t="s">
        <v>494</v>
      </c>
      <c r="C3141" s="7" t="n">
        <f aca="false">COUNTIFS('Duel Log'!AF$2:AF$5455,$A3141,'Duel Log'!AG$2:AG$5455,$B3141)</f>
        <v>2</v>
      </c>
      <c r="D3141" s="7" t="n">
        <f aca="false">COUNTIFS('Duel Log'!AF$2:AF$5455,$A3141,'Duel Log'!AG$2:AG$5455,$B3141,'Duel Log'!AH$2:AH$5455,"Win")</f>
        <v>2</v>
      </c>
      <c r="E3141" s="7" t="n">
        <f aca="false">COUNTIFS('Duel Log'!AF$2:AF$5455,$A3141,'Duel Log'!AG$2:AG$5455,$B3141,'Duel Log'!AH$2:AH$5455,"Loss")</f>
        <v>0</v>
      </c>
      <c r="F3141" s="7" t="n">
        <f aca="false">COUNTIFS('Duel Log'!AF$2:AF$5455,$A3141,'Duel Log'!AG$2:AG$5455,$B3141,'Duel Log'!AH$2:AH$5455,"Draw")</f>
        <v>0</v>
      </c>
      <c r="G3141" s="13" t="n">
        <f aca="false">IFERROR(D3141/C3141,"")</f>
        <v>1</v>
      </c>
    </row>
    <row r="3142" customFormat="false" ht="15" hidden="false" customHeight="true" outlineLevel="0" collapsed="false">
      <c r="A3142" s="7" t="s">
        <v>206</v>
      </c>
      <c r="B3142" s="7" t="s">
        <v>316</v>
      </c>
      <c r="C3142" s="7" t="n">
        <f aca="false">COUNTIFS('Duel Log'!AF$2:AF$5455,$A3142,'Duel Log'!AG$2:AG$5455,$B3142)</f>
        <v>2</v>
      </c>
      <c r="D3142" s="7" t="n">
        <f aca="false">COUNTIFS('Duel Log'!AF$2:AF$5455,$A3142,'Duel Log'!AG$2:AG$5455,$B3142,'Duel Log'!AH$2:AH$5455,"Win")</f>
        <v>2</v>
      </c>
      <c r="E3142" s="7" t="n">
        <f aca="false">COUNTIFS('Duel Log'!AF$2:AF$5455,$A3142,'Duel Log'!AG$2:AG$5455,$B3142,'Duel Log'!AH$2:AH$5455,"Loss")</f>
        <v>0</v>
      </c>
      <c r="F3142" s="7" t="n">
        <f aca="false">COUNTIFS('Duel Log'!AF$2:AF$5455,$A3142,'Duel Log'!AG$2:AG$5455,$B3142,'Duel Log'!AH$2:AH$5455,"Draw")</f>
        <v>0</v>
      </c>
      <c r="G3142" s="13" t="n">
        <f aca="false">IFERROR(D3142/C3142,"")</f>
        <v>1</v>
      </c>
    </row>
    <row r="3143" customFormat="false" ht="15" hidden="false" customHeight="true" outlineLevel="0" collapsed="false">
      <c r="A3143" s="7" t="s">
        <v>206</v>
      </c>
      <c r="B3143" s="7" t="s">
        <v>7505</v>
      </c>
      <c r="C3143" s="7" t="n">
        <f aca="false">COUNTIFS('Duel Log'!AF$2:AF$5455,$A3143,'Duel Log'!AG$2:AG$5455,$B3143)</f>
        <v>1</v>
      </c>
      <c r="D3143" s="7" t="n">
        <f aca="false">COUNTIFS('Duel Log'!AF$2:AF$5455,$A3143,'Duel Log'!AG$2:AG$5455,$B3143,'Duel Log'!AH$2:AH$5455,"Win")</f>
        <v>1</v>
      </c>
      <c r="E3143" s="7" t="n">
        <f aca="false">COUNTIFS('Duel Log'!AF$2:AF$5455,$A3143,'Duel Log'!AG$2:AG$5455,$B3143,'Duel Log'!AH$2:AH$5455,"Loss")</f>
        <v>0</v>
      </c>
      <c r="F3143" s="7" t="n">
        <f aca="false">COUNTIFS('Duel Log'!AF$2:AF$5455,$A3143,'Duel Log'!AG$2:AG$5455,$B3143,'Duel Log'!AH$2:AH$5455,"Draw")</f>
        <v>0</v>
      </c>
      <c r="G3143" s="13" t="n">
        <f aca="false">IFERROR(D3143/C3143,"")</f>
        <v>1</v>
      </c>
    </row>
    <row r="3144" customFormat="false" ht="15" hidden="false" customHeight="true" outlineLevel="0" collapsed="false">
      <c r="A3144" s="7" t="s">
        <v>206</v>
      </c>
      <c r="B3144" s="7" t="s">
        <v>6785</v>
      </c>
      <c r="C3144" s="7" t="n">
        <f aca="false">COUNTIFS('Duel Log'!AF$2:AF$5455,$A3144,'Duel Log'!AG$2:AG$5455,$B3144)</f>
        <v>1</v>
      </c>
      <c r="D3144" s="7" t="n">
        <f aca="false">COUNTIFS('Duel Log'!AF$2:AF$5455,$A3144,'Duel Log'!AG$2:AG$5455,$B3144,'Duel Log'!AH$2:AH$5455,"Win")</f>
        <v>1</v>
      </c>
      <c r="E3144" s="7" t="n">
        <f aca="false">COUNTIFS('Duel Log'!AF$2:AF$5455,$A3144,'Duel Log'!AG$2:AG$5455,$B3144,'Duel Log'!AH$2:AH$5455,"Loss")</f>
        <v>0</v>
      </c>
      <c r="F3144" s="7" t="n">
        <f aca="false">COUNTIFS('Duel Log'!AF$2:AF$5455,$A3144,'Duel Log'!AG$2:AG$5455,$B3144,'Duel Log'!AH$2:AH$5455,"Draw")</f>
        <v>0</v>
      </c>
      <c r="G3144" s="13" t="n">
        <f aca="false">IFERROR(D3144/C3144,"")</f>
        <v>1</v>
      </c>
    </row>
    <row r="3145" customFormat="false" ht="15" hidden="false" customHeight="true" outlineLevel="0" collapsed="false">
      <c r="A3145" s="7" t="s">
        <v>206</v>
      </c>
      <c r="B3145" s="7" t="s">
        <v>6832</v>
      </c>
      <c r="C3145" s="7" t="n">
        <f aca="false">COUNTIFS('Duel Log'!AF$2:AF$5455,$A3145,'Duel Log'!AG$2:AG$5455,$B3145)</f>
        <v>1</v>
      </c>
      <c r="D3145" s="7" t="n">
        <f aca="false">COUNTIFS('Duel Log'!AF$2:AF$5455,$A3145,'Duel Log'!AG$2:AG$5455,$B3145,'Duel Log'!AH$2:AH$5455,"Win")</f>
        <v>1</v>
      </c>
      <c r="E3145" s="7" t="n">
        <f aca="false">COUNTIFS('Duel Log'!AF$2:AF$5455,$A3145,'Duel Log'!AG$2:AG$5455,$B3145,'Duel Log'!AH$2:AH$5455,"Loss")</f>
        <v>0</v>
      </c>
      <c r="F3145" s="7" t="n">
        <f aca="false">COUNTIFS('Duel Log'!AF$2:AF$5455,$A3145,'Duel Log'!AG$2:AG$5455,$B3145,'Duel Log'!AH$2:AH$5455,"Draw")</f>
        <v>0</v>
      </c>
      <c r="G3145" s="13" t="n">
        <f aca="false">IFERROR(D3145/C3145,"")</f>
        <v>1</v>
      </c>
    </row>
    <row r="3146" customFormat="false" ht="15" hidden="false" customHeight="true" outlineLevel="0" collapsed="false">
      <c r="A3146" s="7" t="s">
        <v>206</v>
      </c>
      <c r="B3146" s="7" t="s">
        <v>9173</v>
      </c>
      <c r="C3146" s="7" t="n">
        <f aca="false">COUNTIFS('Duel Log'!AF$2:AF$5455,$A3146,'Duel Log'!AG$2:AG$5455,$B3146)</f>
        <v>1</v>
      </c>
      <c r="D3146" s="7" t="n">
        <f aca="false">COUNTIFS('Duel Log'!AF$2:AF$5455,$A3146,'Duel Log'!AG$2:AG$5455,$B3146,'Duel Log'!AH$2:AH$5455,"Win")</f>
        <v>1</v>
      </c>
      <c r="E3146" s="7" t="n">
        <f aca="false">COUNTIFS('Duel Log'!AF$2:AF$5455,$A3146,'Duel Log'!AG$2:AG$5455,$B3146,'Duel Log'!AH$2:AH$5455,"Loss")</f>
        <v>0</v>
      </c>
      <c r="F3146" s="7" t="n">
        <f aca="false">COUNTIFS('Duel Log'!AF$2:AF$5455,$A3146,'Duel Log'!AG$2:AG$5455,$B3146,'Duel Log'!AH$2:AH$5455,"Draw")</f>
        <v>0</v>
      </c>
      <c r="G3146" s="13" t="n">
        <f aca="false">IFERROR(D3146/C3146,"")</f>
        <v>1</v>
      </c>
    </row>
    <row r="3147" customFormat="false" ht="15" hidden="false" customHeight="true" outlineLevel="0" collapsed="false">
      <c r="A3147" s="7" t="s">
        <v>5064</v>
      </c>
      <c r="B3147" s="7" t="s">
        <v>1001</v>
      </c>
      <c r="C3147" s="7" t="n">
        <f aca="false">COUNTIFS('Duel Log'!AF$2:AF$5455,$A3147,'Duel Log'!AG$2:AG$5455,$B3147)</f>
        <v>1</v>
      </c>
      <c r="D3147" s="7" t="n">
        <f aca="false">COUNTIFS('Duel Log'!AF$2:AF$5455,$A3147,'Duel Log'!AG$2:AG$5455,$B3147,'Duel Log'!AH$2:AH$5455,"Win")</f>
        <v>0</v>
      </c>
      <c r="E3147" s="7" t="n">
        <f aca="false">COUNTIFS('Duel Log'!AF$2:AF$5455,$A3147,'Duel Log'!AG$2:AG$5455,$B3147,'Duel Log'!AH$2:AH$5455,"Loss")</f>
        <v>1</v>
      </c>
      <c r="F3147" s="7" t="n">
        <f aca="false">COUNTIFS('Duel Log'!AF$2:AF$5455,$A3147,'Duel Log'!AG$2:AG$5455,$B3147,'Duel Log'!AH$2:AH$5455,"Draw")</f>
        <v>0</v>
      </c>
      <c r="G3147" s="13" t="n">
        <f aca="false">IFERROR(D3147/C3147,"")</f>
        <v>0</v>
      </c>
    </row>
    <row r="3148" customFormat="false" ht="15" hidden="false" customHeight="true" outlineLevel="0" collapsed="false">
      <c r="A3148" s="7" t="s">
        <v>5174</v>
      </c>
      <c r="B3148" s="7" t="s">
        <v>5173</v>
      </c>
      <c r="C3148" s="7" t="n">
        <f aca="false">COUNTIFS('Duel Log'!AF$2:AF$5455,$A3148,'Duel Log'!AG$2:AG$5455,$B3148)</f>
        <v>2</v>
      </c>
      <c r="D3148" s="7" t="n">
        <f aca="false">COUNTIFS('Duel Log'!AF$2:AF$5455,$A3148,'Duel Log'!AG$2:AG$5455,$B3148,'Duel Log'!AH$2:AH$5455,"Win")</f>
        <v>0</v>
      </c>
      <c r="E3148" s="7" t="n">
        <f aca="false">COUNTIFS('Duel Log'!AF$2:AF$5455,$A3148,'Duel Log'!AG$2:AG$5455,$B3148,'Duel Log'!AH$2:AH$5455,"Loss")</f>
        <v>2</v>
      </c>
      <c r="F3148" s="7" t="n">
        <f aca="false">COUNTIFS('Duel Log'!AF$2:AF$5455,$A3148,'Duel Log'!AG$2:AG$5455,$B3148,'Duel Log'!AH$2:AH$5455,"Draw")</f>
        <v>0</v>
      </c>
      <c r="G3148" s="13" t="n">
        <f aca="false">IFERROR(D3148/C3148,"")</f>
        <v>0</v>
      </c>
    </row>
    <row r="3149" customFormat="false" ht="15" hidden="false" customHeight="true" outlineLevel="0" collapsed="false">
      <c r="A3149" s="7" t="s">
        <v>824</v>
      </c>
      <c r="B3149" s="7" t="s">
        <v>825</v>
      </c>
      <c r="C3149" s="7" t="n">
        <f aca="false">COUNTIFS('Duel Log'!AF$2:AF$5455,$A3149,'Duel Log'!AG$2:AG$5455,$B3149)</f>
        <v>2</v>
      </c>
      <c r="D3149" s="7" t="n">
        <f aca="false">COUNTIFS('Duel Log'!AF$2:AF$5455,$A3149,'Duel Log'!AG$2:AG$5455,$B3149,'Duel Log'!AH$2:AH$5455,"Win")</f>
        <v>0</v>
      </c>
      <c r="E3149" s="7" t="n">
        <f aca="false">COUNTIFS('Duel Log'!AF$2:AF$5455,$A3149,'Duel Log'!AG$2:AG$5455,$B3149,'Duel Log'!AH$2:AH$5455,"Loss")</f>
        <v>2</v>
      </c>
      <c r="F3149" s="7" t="n">
        <f aca="false">COUNTIFS('Duel Log'!AF$2:AF$5455,$A3149,'Duel Log'!AG$2:AG$5455,$B3149,'Duel Log'!AH$2:AH$5455,"Draw")</f>
        <v>0</v>
      </c>
      <c r="G3149" s="13" t="n">
        <f aca="false">IFERROR(D3149/C3149,"")</f>
        <v>0</v>
      </c>
    </row>
    <row r="3150" customFormat="false" ht="15" hidden="false" customHeight="true" outlineLevel="0" collapsed="false">
      <c r="A3150" s="7" t="s">
        <v>7925</v>
      </c>
      <c r="B3150" s="7" t="s">
        <v>2083</v>
      </c>
      <c r="C3150" s="7" t="n">
        <f aca="false">COUNTIFS('Duel Log'!AF$2:AF$5455,$A3150,'Duel Log'!AG$2:AG$5455,$B3150)</f>
        <v>1</v>
      </c>
      <c r="D3150" s="7" t="n">
        <f aca="false">COUNTIFS('Duel Log'!AF$2:AF$5455,$A3150,'Duel Log'!AG$2:AG$5455,$B3150,'Duel Log'!AH$2:AH$5455,"Win")</f>
        <v>0</v>
      </c>
      <c r="E3150" s="7" t="n">
        <f aca="false">COUNTIFS('Duel Log'!AF$2:AF$5455,$A3150,'Duel Log'!AG$2:AG$5455,$B3150,'Duel Log'!AH$2:AH$5455,"Loss")</f>
        <v>1</v>
      </c>
      <c r="F3150" s="7" t="n">
        <f aca="false">COUNTIFS('Duel Log'!AF$2:AF$5455,$A3150,'Duel Log'!AG$2:AG$5455,$B3150,'Duel Log'!AH$2:AH$5455,"Draw")</f>
        <v>0</v>
      </c>
      <c r="G3150" s="13" t="n">
        <f aca="false">IFERROR(D3150/C3150,"")</f>
        <v>0</v>
      </c>
    </row>
    <row r="3151" customFormat="false" ht="15" hidden="false" customHeight="true" outlineLevel="0" collapsed="false">
      <c r="A3151" s="7" t="s">
        <v>2852</v>
      </c>
      <c r="B3151" s="7" t="s">
        <v>721</v>
      </c>
      <c r="C3151" s="7" t="n">
        <f aca="false">COUNTIFS('Duel Log'!AF$2:AF$5455,$A3151,'Duel Log'!AG$2:AG$5455,$B3151)</f>
        <v>1</v>
      </c>
      <c r="D3151" s="7" t="n">
        <f aca="false">COUNTIFS('Duel Log'!AF$2:AF$5455,$A3151,'Duel Log'!AG$2:AG$5455,$B3151,'Duel Log'!AH$2:AH$5455,"Win")</f>
        <v>1</v>
      </c>
      <c r="E3151" s="7" t="n">
        <f aca="false">COUNTIFS('Duel Log'!AF$2:AF$5455,$A3151,'Duel Log'!AG$2:AG$5455,$B3151,'Duel Log'!AH$2:AH$5455,"Loss")</f>
        <v>0</v>
      </c>
      <c r="F3151" s="7" t="n">
        <f aca="false">COUNTIFS('Duel Log'!AF$2:AF$5455,$A3151,'Duel Log'!AG$2:AG$5455,$B3151,'Duel Log'!AH$2:AH$5455,"Draw")</f>
        <v>0</v>
      </c>
      <c r="G3151" s="13" t="n">
        <f aca="false">IFERROR(D3151/C3151,"")</f>
        <v>1</v>
      </c>
    </row>
    <row r="3152" customFormat="false" ht="15" hidden="false" customHeight="true" outlineLevel="0" collapsed="false">
      <c r="A3152" s="7" t="s">
        <v>2285</v>
      </c>
      <c r="B3152" s="7" t="s">
        <v>2284</v>
      </c>
      <c r="C3152" s="7" t="n">
        <f aca="false">COUNTIFS('Duel Log'!AF$2:AF$5455,$A3152,'Duel Log'!AG$2:AG$5455,$B3152)</f>
        <v>1</v>
      </c>
      <c r="D3152" s="7" t="n">
        <f aca="false">COUNTIFS('Duel Log'!AF$2:AF$5455,$A3152,'Duel Log'!AG$2:AG$5455,$B3152,'Duel Log'!AH$2:AH$5455,"Win")</f>
        <v>1</v>
      </c>
      <c r="E3152" s="7" t="n">
        <f aca="false">COUNTIFS('Duel Log'!AF$2:AF$5455,$A3152,'Duel Log'!AG$2:AG$5455,$B3152,'Duel Log'!AH$2:AH$5455,"Loss")</f>
        <v>0</v>
      </c>
      <c r="F3152" s="7" t="n">
        <f aca="false">COUNTIFS('Duel Log'!AF$2:AF$5455,$A3152,'Duel Log'!AG$2:AG$5455,$B3152,'Duel Log'!AH$2:AH$5455,"Draw")</f>
        <v>0</v>
      </c>
      <c r="G3152" s="13" t="n">
        <f aca="false">IFERROR(D3152/C3152,"")</f>
        <v>1</v>
      </c>
    </row>
    <row r="3153" customFormat="false" ht="15" hidden="false" customHeight="true" outlineLevel="0" collapsed="false">
      <c r="A3153" s="7" t="s">
        <v>2285</v>
      </c>
      <c r="B3153" s="7" t="s">
        <v>1001</v>
      </c>
      <c r="C3153" s="7" t="n">
        <f aca="false">COUNTIFS('Duel Log'!AF$2:AF$5455,$A3153,'Duel Log'!AG$2:AG$5455,$B3153)</f>
        <v>2</v>
      </c>
      <c r="D3153" s="7" t="n">
        <f aca="false">COUNTIFS('Duel Log'!AF$2:AF$5455,$A3153,'Duel Log'!AG$2:AG$5455,$B3153,'Duel Log'!AH$2:AH$5455,"Win")</f>
        <v>0</v>
      </c>
      <c r="E3153" s="7" t="n">
        <f aca="false">COUNTIFS('Duel Log'!AF$2:AF$5455,$A3153,'Duel Log'!AG$2:AG$5455,$B3153,'Duel Log'!AH$2:AH$5455,"Loss")</f>
        <v>2</v>
      </c>
      <c r="F3153" s="7" t="n">
        <f aca="false">COUNTIFS('Duel Log'!AF$2:AF$5455,$A3153,'Duel Log'!AG$2:AG$5455,$B3153,'Duel Log'!AH$2:AH$5455,"Draw")</f>
        <v>0</v>
      </c>
      <c r="G3153" s="13" t="n">
        <f aca="false">IFERROR(D3153/C3153,"")</f>
        <v>0</v>
      </c>
    </row>
    <row r="3154" customFormat="false" ht="15" hidden="false" customHeight="true" outlineLevel="0" collapsed="false">
      <c r="A3154" s="7" t="s">
        <v>3311</v>
      </c>
      <c r="B3154" s="7" t="s">
        <v>3312</v>
      </c>
      <c r="C3154" s="7" t="n">
        <f aca="false">COUNTIFS('Duel Log'!AF$2:AF$5455,$A3154,'Duel Log'!AG$2:AG$5455,$B3154)</f>
        <v>2</v>
      </c>
      <c r="D3154" s="7" t="n">
        <f aca="false">COUNTIFS('Duel Log'!AF$2:AF$5455,$A3154,'Duel Log'!AG$2:AG$5455,$B3154,'Duel Log'!AH$2:AH$5455,"Win")</f>
        <v>0</v>
      </c>
      <c r="E3154" s="7" t="n">
        <f aca="false">COUNTIFS('Duel Log'!AF$2:AF$5455,$A3154,'Duel Log'!AG$2:AG$5455,$B3154,'Duel Log'!AH$2:AH$5455,"Loss")</f>
        <v>2</v>
      </c>
      <c r="F3154" s="7" t="n">
        <f aca="false">COUNTIFS('Duel Log'!AF$2:AF$5455,$A3154,'Duel Log'!AG$2:AG$5455,$B3154,'Duel Log'!AH$2:AH$5455,"Draw")</f>
        <v>0</v>
      </c>
      <c r="G3154" s="13" t="n">
        <f aca="false">IFERROR(D3154/C3154,"")</f>
        <v>0</v>
      </c>
    </row>
    <row r="3155" customFormat="false" ht="15" hidden="false" customHeight="true" outlineLevel="0" collapsed="false">
      <c r="A3155" s="7" t="s">
        <v>285</v>
      </c>
      <c r="B3155" s="7" t="s">
        <v>5899</v>
      </c>
      <c r="C3155" s="7" t="n">
        <f aca="false">COUNTIFS('Duel Log'!AF$2:AF$5455,$A3155,'Duel Log'!AG$2:AG$5455,$B3155)</f>
        <v>1</v>
      </c>
      <c r="D3155" s="7" t="n">
        <f aca="false">COUNTIFS('Duel Log'!AF$2:AF$5455,$A3155,'Duel Log'!AG$2:AG$5455,$B3155,'Duel Log'!AH$2:AH$5455,"Win")</f>
        <v>0</v>
      </c>
      <c r="E3155" s="7" t="n">
        <f aca="false">COUNTIFS('Duel Log'!AF$2:AF$5455,$A3155,'Duel Log'!AG$2:AG$5455,$B3155,'Duel Log'!AH$2:AH$5455,"Loss")</f>
        <v>1</v>
      </c>
      <c r="F3155" s="7" t="n">
        <f aca="false">COUNTIFS('Duel Log'!AF$2:AF$5455,$A3155,'Duel Log'!AG$2:AG$5455,$B3155,'Duel Log'!AH$2:AH$5455,"Draw")</f>
        <v>0</v>
      </c>
      <c r="G3155" s="13" t="n">
        <f aca="false">IFERROR(D3155/C3155,"")</f>
        <v>0</v>
      </c>
    </row>
    <row r="3156" customFormat="false" ht="15" hidden="false" customHeight="true" outlineLevel="0" collapsed="false">
      <c r="A3156" s="7" t="s">
        <v>285</v>
      </c>
      <c r="B3156" s="7" t="s">
        <v>2612</v>
      </c>
      <c r="C3156" s="7" t="n">
        <f aca="false">COUNTIFS('Duel Log'!AF$2:AF$5455,$A3156,'Duel Log'!AG$2:AG$5455,$B3156)</f>
        <v>1</v>
      </c>
      <c r="D3156" s="7" t="n">
        <f aca="false">COUNTIFS('Duel Log'!AF$2:AF$5455,$A3156,'Duel Log'!AG$2:AG$5455,$B3156,'Duel Log'!AH$2:AH$5455,"Win")</f>
        <v>0</v>
      </c>
      <c r="E3156" s="7" t="n">
        <f aca="false">COUNTIFS('Duel Log'!AF$2:AF$5455,$A3156,'Duel Log'!AG$2:AG$5455,$B3156,'Duel Log'!AH$2:AH$5455,"Loss")</f>
        <v>1</v>
      </c>
      <c r="F3156" s="7" t="n">
        <f aca="false">COUNTIFS('Duel Log'!AF$2:AF$5455,$A3156,'Duel Log'!AG$2:AG$5455,$B3156,'Duel Log'!AH$2:AH$5455,"Draw")</f>
        <v>0</v>
      </c>
      <c r="G3156" s="13" t="n">
        <f aca="false">IFERROR(D3156/C3156,"")</f>
        <v>0</v>
      </c>
    </row>
    <row r="3157" customFormat="false" ht="15" hidden="false" customHeight="true" outlineLevel="0" collapsed="false">
      <c r="A3157" s="7" t="s">
        <v>285</v>
      </c>
      <c r="B3157" s="7" t="s">
        <v>1001</v>
      </c>
      <c r="C3157" s="7" t="n">
        <f aca="false">COUNTIFS('Duel Log'!AF$2:AF$5455,$A3157,'Duel Log'!AG$2:AG$5455,$B3157)</f>
        <v>1</v>
      </c>
      <c r="D3157" s="7" t="n">
        <f aca="false">COUNTIFS('Duel Log'!AF$2:AF$5455,$A3157,'Duel Log'!AG$2:AG$5455,$B3157,'Duel Log'!AH$2:AH$5455,"Win")</f>
        <v>0</v>
      </c>
      <c r="E3157" s="7" t="n">
        <f aca="false">COUNTIFS('Duel Log'!AF$2:AF$5455,$A3157,'Duel Log'!AG$2:AG$5455,$B3157,'Duel Log'!AH$2:AH$5455,"Loss")</f>
        <v>1</v>
      </c>
      <c r="F3157" s="7" t="n">
        <f aca="false">COUNTIFS('Duel Log'!AF$2:AF$5455,$A3157,'Duel Log'!AG$2:AG$5455,$B3157,'Duel Log'!AH$2:AH$5455,"Draw")</f>
        <v>0</v>
      </c>
      <c r="G3157" s="13" t="n">
        <f aca="false">IFERROR(D3157/C3157,"")</f>
        <v>0</v>
      </c>
    </row>
    <row r="3158" customFormat="false" ht="15" hidden="false" customHeight="true" outlineLevel="0" collapsed="false">
      <c r="A3158" s="7" t="s">
        <v>285</v>
      </c>
      <c r="B3158" s="7" t="s">
        <v>494</v>
      </c>
      <c r="C3158" s="7" t="n">
        <f aca="false">COUNTIFS('Duel Log'!AF$2:AF$5455,$A3158,'Duel Log'!AG$2:AG$5455,$B3158)</f>
        <v>1</v>
      </c>
      <c r="D3158" s="7" t="n">
        <f aca="false">COUNTIFS('Duel Log'!AF$2:AF$5455,$A3158,'Duel Log'!AG$2:AG$5455,$B3158,'Duel Log'!AH$2:AH$5455,"Win")</f>
        <v>1</v>
      </c>
      <c r="E3158" s="7" t="n">
        <f aca="false">COUNTIFS('Duel Log'!AF$2:AF$5455,$A3158,'Duel Log'!AG$2:AG$5455,$B3158,'Duel Log'!AH$2:AH$5455,"Loss")</f>
        <v>0</v>
      </c>
      <c r="F3158" s="7" t="n">
        <f aca="false">COUNTIFS('Duel Log'!AF$2:AF$5455,$A3158,'Duel Log'!AG$2:AG$5455,$B3158,'Duel Log'!AH$2:AH$5455,"Draw")</f>
        <v>0</v>
      </c>
      <c r="G3158" s="13" t="n">
        <f aca="false">IFERROR(D3158/C3158,"")</f>
        <v>1</v>
      </c>
    </row>
    <row r="3159" customFormat="false" ht="15" hidden="false" customHeight="true" outlineLevel="0" collapsed="false">
      <c r="A3159" s="7" t="s">
        <v>368</v>
      </c>
      <c r="B3159" s="7" t="s">
        <v>2083</v>
      </c>
      <c r="C3159" s="7" t="n">
        <f aca="false">COUNTIFS('Duel Log'!AF$2:AF$5455,$A3159,'Duel Log'!AG$2:AG$5455,$B3159)</f>
        <v>2</v>
      </c>
      <c r="D3159" s="7" t="n">
        <f aca="false">COUNTIFS('Duel Log'!AF$2:AF$5455,$A3159,'Duel Log'!AG$2:AG$5455,$B3159,'Duel Log'!AH$2:AH$5455,"Win")</f>
        <v>0</v>
      </c>
      <c r="E3159" s="7" t="n">
        <f aca="false">COUNTIFS('Duel Log'!AF$2:AF$5455,$A3159,'Duel Log'!AG$2:AG$5455,$B3159,'Duel Log'!AH$2:AH$5455,"Loss")</f>
        <v>2</v>
      </c>
      <c r="F3159" s="7" t="n">
        <f aca="false">COUNTIFS('Duel Log'!AF$2:AF$5455,$A3159,'Duel Log'!AG$2:AG$5455,$B3159,'Duel Log'!AH$2:AH$5455,"Draw")</f>
        <v>0</v>
      </c>
      <c r="G3159" s="13" t="n">
        <f aca="false">IFERROR(D3159/C3159,"")</f>
        <v>0</v>
      </c>
    </row>
    <row r="3160" customFormat="false" ht="15" hidden="false" customHeight="true" outlineLevel="0" collapsed="false">
      <c r="A3160" s="7" t="s">
        <v>368</v>
      </c>
      <c r="B3160" s="7" t="s">
        <v>3450</v>
      </c>
      <c r="C3160" s="7" t="n">
        <f aca="false">COUNTIFS('Duel Log'!AF$2:AF$5455,$A3160,'Duel Log'!AG$2:AG$5455,$B3160)</f>
        <v>2</v>
      </c>
      <c r="D3160" s="7" t="n">
        <f aca="false">COUNTIFS('Duel Log'!AF$2:AF$5455,$A3160,'Duel Log'!AG$2:AG$5455,$B3160,'Duel Log'!AH$2:AH$5455,"Win")</f>
        <v>2</v>
      </c>
      <c r="E3160" s="7" t="n">
        <f aca="false">COUNTIFS('Duel Log'!AF$2:AF$5455,$A3160,'Duel Log'!AG$2:AG$5455,$B3160,'Duel Log'!AH$2:AH$5455,"Loss")</f>
        <v>0</v>
      </c>
      <c r="F3160" s="7" t="n">
        <f aca="false">COUNTIFS('Duel Log'!AF$2:AF$5455,$A3160,'Duel Log'!AG$2:AG$5455,$B3160,'Duel Log'!AH$2:AH$5455,"Draw")</f>
        <v>0</v>
      </c>
      <c r="G3160" s="13" t="n">
        <f aca="false">IFERROR(D3160/C3160,"")</f>
        <v>1</v>
      </c>
    </row>
    <row r="3161" customFormat="false" ht="15" hidden="false" customHeight="true" outlineLevel="0" collapsed="false">
      <c r="A3161" s="7" t="s">
        <v>368</v>
      </c>
      <c r="B3161" s="7" t="s">
        <v>829</v>
      </c>
      <c r="C3161" s="7" t="n">
        <f aca="false">COUNTIFS('Duel Log'!AF$2:AF$5455,$A3161,'Duel Log'!AG$2:AG$5455,$B3161)</f>
        <v>2</v>
      </c>
      <c r="D3161" s="7" t="n">
        <f aca="false">COUNTIFS('Duel Log'!AF$2:AF$5455,$A3161,'Duel Log'!AG$2:AG$5455,$B3161,'Duel Log'!AH$2:AH$5455,"Win")</f>
        <v>2</v>
      </c>
      <c r="E3161" s="7" t="n">
        <f aca="false">COUNTIFS('Duel Log'!AF$2:AF$5455,$A3161,'Duel Log'!AG$2:AG$5455,$B3161,'Duel Log'!AH$2:AH$5455,"Loss")</f>
        <v>0</v>
      </c>
      <c r="F3161" s="7" t="n">
        <f aca="false">COUNTIFS('Duel Log'!AF$2:AF$5455,$A3161,'Duel Log'!AG$2:AG$5455,$B3161,'Duel Log'!AH$2:AH$5455,"Draw")</f>
        <v>0</v>
      </c>
      <c r="G3161" s="13" t="n">
        <f aca="false">IFERROR(D3161/C3161,"")</f>
        <v>1</v>
      </c>
    </row>
    <row r="3162" customFormat="false" ht="15" hidden="false" customHeight="true" outlineLevel="0" collapsed="false">
      <c r="A3162" s="7" t="s">
        <v>368</v>
      </c>
      <c r="B3162" s="7" t="s">
        <v>4395</v>
      </c>
      <c r="C3162" s="7" t="n">
        <f aca="false">COUNTIFS('Duel Log'!AF$2:AF$5455,$A3162,'Duel Log'!AG$2:AG$5455,$B3162)</f>
        <v>2</v>
      </c>
      <c r="D3162" s="7" t="n">
        <f aca="false">COUNTIFS('Duel Log'!AF$2:AF$5455,$A3162,'Duel Log'!AG$2:AG$5455,$B3162,'Duel Log'!AH$2:AH$5455,"Win")</f>
        <v>2</v>
      </c>
      <c r="E3162" s="7" t="n">
        <f aca="false">COUNTIFS('Duel Log'!AF$2:AF$5455,$A3162,'Duel Log'!AG$2:AG$5455,$B3162,'Duel Log'!AH$2:AH$5455,"Loss")</f>
        <v>0</v>
      </c>
      <c r="F3162" s="7" t="n">
        <f aca="false">COUNTIFS('Duel Log'!AF$2:AF$5455,$A3162,'Duel Log'!AG$2:AG$5455,$B3162,'Duel Log'!AH$2:AH$5455,"Draw")</f>
        <v>0</v>
      </c>
      <c r="G3162" s="13" t="n">
        <f aca="false">IFERROR(D3162/C3162,"")</f>
        <v>1</v>
      </c>
    </row>
    <row r="3163" customFormat="false" ht="15" hidden="false" customHeight="true" outlineLevel="0" collapsed="false">
      <c r="A3163" s="7" t="s">
        <v>368</v>
      </c>
      <c r="B3163" s="7" t="s">
        <v>1230</v>
      </c>
      <c r="C3163" s="7" t="n">
        <f aca="false">COUNTIFS('Duel Log'!AF$2:AF$5455,$A3163,'Duel Log'!AG$2:AG$5455,$B3163)</f>
        <v>2</v>
      </c>
      <c r="D3163" s="7" t="n">
        <f aca="false">COUNTIFS('Duel Log'!AF$2:AF$5455,$A3163,'Duel Log'!AG$2:AG$5455,$B3163,'Duel Log'!AH$2:AH$5455,"Win")</f>
        <v>0</v>
      </c>
      <c r="E3163" s="7" t="n">
        <f aca="false">COUNTIFS('Duel Log'!AF$2:AF$5455,$A3163,'Duel Log'!AG$2:AG$5455,$B3163,'Duel Log'!AH$2:AH$5455,"Loss")</f>
        <v>2</v>
      </c>
      <c r="F3163" s="7" t="n">
        <f aca="false">COUNTIFS('Duel Log'!AF$2:AF$5455,$A3163,'Duel Log'!AG$2:AG$5455,$B3163,'Duel Log'!AH$2:AH$5455,"Draw")</f>
        <v>0</v>
      </c>
      <c r="G3163" s="13" t="n">
        <f aca="false">IFERROR(D3163/C3163,"")</f>
        <v>0</v>
      </c>
    </row>
    <row r="3164" customFormat="false" ht="15" hidden="false" customHeight="true" outlineLevel="0" collapsed="false">
      <c r="A3164" s="7" t="s">
        <v>368</v>
      </c>
      <c r="B3164" s="7" t="s">
        <v>243</v>
      </c>
      <c r="C3164" s="7" t="n">
        <f aca="false">COUNTIFS('Duel Log'!AF$2:AF$5455,$A3164,'Duel Log'!AG$2:AG$5455,$B3164)</f>
        <v>2</v>
      </c>
      <c r="D3164" s="7" t="n">
        <f aca="false">COUNTIFS('Duel Log'!AF$2:AF$5455,$A3164,'Duel Log'!AG$2:AG$5455,$B3164,'Duel Log'!AH$2:AH$5455,"Win")</f>
        <v>2</v>
      </c>
      <c r="E3164" s="7" t="n">
        <f aca="false">COUNTIFS('Duel Log'!AF$2:AF$5455,$A3164,'Duel Log'!AG$2:AG$5455,$B3164,'Duel Log'!AH$2:AH$5455,"Loss")</f>
        <v>0</v>
      </c>
      <c r="F3164" s="7" t="n">
        <f aca="false">COUNTIFS('Duel Log'!AF$2:AF$5455,$A3164,'Duel Log'!AG$2:AG$5455,$B3164,'Duel Log'!AH$2:AH$5455,"Draw")</f>
        <v>0</v>
      </c>
      <c r="G3164" s="13" t="n">
        <f aca="false">IFERROR(D3164/C3164,"")</f>
        <v>1</v>
      </c>
    </row>
    <row r="3165" customFormat="false" ht="15" hidden="false" customHeight="true" outlineLevel="0" collapsed="false">
      <c r="A3165" s="7" t="s">
        <v>368</v>
      </c>
      <c r="B3165" s="7" t="s">
        <v>787</v>
      </c>
      <c r="C3165" s="7" t="n">
        <f aca="false">COUNTIFS('Duel Log'!AF$2:AF$5455,$A3165,'Duel Log'!AG$2:AG$5455,$B3165)</f>
        <v>3</v>
      </c>
      <c r="D3165" s="7" t="n">
        <f aca="false">COUNTIFS('Duel Log'!AF$2:AF$5455,$A3165,'Duel Log'!AG$2:AG$5455,$B3165,'Duel Log'!AH$2:AH$5455,"Win")</f>
        <v>0</v>
      </c>
      <c r="E3165" s="7" t="n">
        <f aca="false">COUNTIFS('Duel Log'!AF$2:AF$5455,$A3165,'Duel Log'!AG$2:AG$5455,$B3165,'Duel Log'!AH$2:AH$5455,"Loss")</f>
        <v>3</v>
      </c>
      <c r="F3165" s="7" t="n">
        <f aca="false">COUNTIFS('Duel Log'!AF$2:AF$5455,$A3165,'Duel Log'!AG$2:AG$5455,$B3165,'Duel Log'!AH$2:AH$5455,"Draw")</f>
        <v>0</v>
      </c>
      <c r="G3165" s="13" t="n">
        <f aca="false">IFERROR(D3165/C3165,"")</f>
        <v>0</v>
      </c>
    </row>
    <row r="3166" customFormat="false" ht="15" hidden="false" customHeight="true" outlineLevel="0" collapsed="false">
      <c r="A3166" s="7" t="s">
        <v>368</v>
      </c>
      <c r="B3166" s="7" t="s">
        <v>6119</v>
      </c>
      <c r="C3166" s="7" t="n">
        <f aca="false">COUNTIFS('Duel Log'!AF$2:AF$5455,$A3166,'Duel Log'!AG$2:AG$5455,$B3166)</f>
        <v>1</v>
      </c>
      <c r="D3166" s="7" t="n">
        <f aca="false">COUNTIFS('Duel Log'!AF$2:AF$5455,$A3166,'Duel Log'!AG$2:AG$5455,$B3166,'Duel Log'!AH$2:AH$5455,"Win")</f>
        <v>1</v>
      </c>
      <c r="E3166" s="7" t="n">
        <f aca="false">COUNTIFS('Duel Log'!AF$2:AF$5455,$A3166,'Duel Log'!AG$2:AG$5455,$B3166,'Duel Log'!AH$2:AH$5455,"Loss")</f>
        <v>0</v>
      </c>
      <c r="F3166" s="7" t="n">
        <f aca="false">COUNTIFS('Duel Log'!AF$2:AF$5455,$A3166,'Duel Log'!AG$2:AG$5455,$B3166,'Duel Log'!AH$2:AH$5455,"Draw")</f>
        <v>0</v>
      </c>
      <c r="G3166" s="13" t="n">
        <f aca="false">IFERROR(D3166/C3166,"")</f>
        <v>1</v>
      </c>
    </row>
    <row r="3167" customFormat="false" ht="15" hidden="false" customHeight="true" outlineLevel="0" collapsed="false">
      <c r="A3167" s="7" t="s">
        <v>368</v>
      </c>
      <c r="B3167" s="7" t="s">
        <v>8224</v>
      </c>
      <c r="C3167" s="7" t="n">
        <f aca="false">COUNTIFS('Duel Log'!AF$2:AF$5455,$A3167,'Duel Log'!AG$2:AG$5455,$B3167)</f>
        <v>2</v>
      </c>
      <c r="D3167" s="7" t="n">
        <f aca="false">COUNTIFS('Duel Log'!AF$2:AF$5455,$A3167,'Duel Log'!AG$2:AG$5455,$B3167,'Duel Log'!AH$2:AH$5455,"Win")</f>
        <v>0</v>
      </c>
      <c r="E3167" s="7" t="n">
        <f aca="false">COUNTIFS('Duel Log'!AF$2:AF$5455,$A3167,'Duel Log'!AG$2:AG$5455,$B3167,'Duel Log'!AH$2:AH$5455,"Loss")</f>
        <v>2</v>
      </c>
      <c r="F3167" s="7" t="n">
        <f aca="false">COUNTIFS('Duel Log'!AF$2:AF$5455,$A3167,'Duel Log'!AG$2:AG$5455,$B3167,'Duel Log'!AH$2:AH$5455,"Draw")</f>
        <v>0</v>
      </c>
      <c r="G3167" s="13" t="n">
        <f aca="false">IFERROR(D3167/C3167,"")</f>
        <v>0</v>
      </c>
    </row>
    <row r="3168" customFormat="false" ht="15" hidden="false" customHeight="true" outlineLevel="0" collapsed="false">
      <c r="A3168" s="7" t="s">
        <v>368</v>
      </c>
      <c r="B3168" s="7" t="s">
        <v>5921</v>
      </c>
      <c r="C3168" s="7" t="n">
        <f aca="false">COUNTIFS('Duel Log'!AF$2:AF$5455,$A3168,'Duel Log'!AG$2:AG$5455,$B3168)</f>
        <v>1</v>
      </c>
      <c r="D3168" s="7" t="n">
        <f aca="false">COUNTIFS('Duel Log'!AF$2:AF$5455,$A3168,'Duel Log'!AG$2:AG$5455,$B3168,'Duel Log'!AH$2:AH$5455,"Win")</f>
        <v>0</v>
      </c>
      <c r="E3168" s="7" t="n">
        <f aca="false">COUNTIFS('Duel Log'!AF$2:AF$5455,$A3168,'Duel Log'!AG$2:AG$5455,$B3168,'Duel Log'!AH$2:AH$5455,"Loss")</f>
        <v>1</v>
      </c>
      <c r="F3168" s="7" t="n">
        <f aca="false">COUNTIFS('Duel Log'!AF$2:AF$5455,$A3168,'Duel Log'!AG$2:AG$5455,$B3168,'Duel Log'!AH$2:AH$5455,"Draw")</f>
        <v>0</v>
      </c>
      <c r="G3168" s="13" t="n">
        <f aca="false">IFERROR(D3168/C3168,"")</f>
        <v>0</v>
      </c>
    </row>
    <row r="3169" customFormat="false" ht="15" hidden="false" customHeight="true" outlineLevel="0" collapsed="false">
      <c r="A3169" s="7" t="s">
        <v>368</v>
      </c>
      <c r="B3169" s="7" t="s">
        <v>9146</v>
      </c>
      <c r="C3169" s="7" t="n">
        <f aca="false">COUNTIFS('Duel Log'!AF$2:AF$5455,$A3169,'Duel Log'!AG$2:AG$5455,$B3169)</f>
        <v>1</v>
      </c>
      <c r="D3169" s="7" t="n">
        <f aca="false">COUNTIFS('Duel Log'!AF$2:AF$5455,$A3169,'Duel Log'!AG$2:AG$5455,$B3169,'Duel Log'!AH$2:AH$5455,"Win")</f>
        <v>0</v>
      </c>
      <c r="E3169" s="7" t="n">
        <f aca="false">COUNTIFS('Duel Log'!AF$2:AF$5455,$A3169,'Duel Log'!AG$2:AG$5455,$B3169,'Duel Log'!AH$2:AH$5455,"Loss")</f>
        <v>1</v>
      </c>
      <c r="F3169" s="7" t="n">
        <f aca="false">COUNTIFS('Duel Log'!AF$2:AF$5455,$A3169,'Duel Log'!AG$2:AG$5455,$B3169,'Duel Log'!AH$2:AH$5455,"Draw")</f>
        <v>0</v>
      </c>
      <c r="G3169" s="13" t="n">
        <f aca="false">IFERROR(D3169/C3169,"")</f>
        <v>0</v>
      </c>
    </row>
    <row r="3170" customFormat="false" ht="15" hidden="false" customHeight="true" outlineLevel="0" collapsed="false">
      <c r="A3170" s="7" t="s">
        <v>368</v>
      </c>
      <c r="B3170" s="7" t="s">
        <v>2309</v>
      </c>
      <c r="C3170" s="7" t="n">
        <f aca="false">COUNTIFS('Duel Log'!AF$2:AF$5455,$A3170,'Duel Log'!AG$2:AG$5455,$B3170)</f>
        <v>1</v>
      </c>
      <c r="D3170" s="7" t="n">
        <f aca="false">COUNTIFS('Duel Log'!AF$2:AF$5455,$A3170,'Duel Log'!AG$2:AG$5455,$B3170,'Duel Log'!AH$2:AH$5455,"Win")</f>
        <v>1</v>
      </c>
      <c r="E3170" s="7" t="n">
        <f aca="false">COUNTIFS('Duel Log'!AF$2:AF$5455,$A3170,'Duel Log'!AG$2:AG$5455,$B3170,'Duel Log'!AH$2:AH$5455,"Loss")</f>
        <v>0</v>
      </c>
      <c r="F3170" s="7" t="n">
        <f aca="false">COUNTIFS('Duel Log'!AF$2:AF$5455,$A3170,'Duel Log'!AG$2:AG$5455,$B3170,'Duel Log'!AH$2:AH$5455,"Draw")</f>
        <v>0</v>
      </c>
      <c r="G3170" s="13" t="n">
        <f aca="false">IFERROR(D3170/C3170,"")</f>
        <v>1</v>
      </c>
    </row>
    <row r="3171" customFormat="false" ht="15" hidden="false" customHeight="true" outlineLevel="0" collapsed="false">
      <c r="A3171" s="7" t="s">
        <v>368</v>
      </c>
      <c r="B3171" s="7" t="s">
        <v>866</v>
      </c>
      <c r="C3171" s="7" t="n">
        <f aca="false">COUNTIFS('Duel Log'!AF$2:AF$5455,$A3171,'Duel Log'!AG$2:AG$5455,$B3171)</f>
        <v>1</v>
      </c>
      <c r="D3171" s="7" t="n">
        <f aca="false">COUNTIFS('Duel Log'!AF$2:AF$5455,$A3171,'Duel Log'!AG$2:AG$5455,$B3171,'Duel Log'!AH$2:AH$5455,"Win")</f>
        <v>0</v>
      </c>
      <c r="E3171" s="7" t="n">
        <f aca="false">COUNTIFS('Duel Log'!AF$2:AF$5455,$A3171,'Duel Log'!AG$2:AG$5455,$B3171,'Duel Log'!AH$2:AH$5455,"Loss")</f>
        <v>1</v>
      </c>
      <c r="F3171" s="7" t="n">
        <f aca="false">COUNTIFS('Duel Log'!AF$2:AF$5455,$A3171,'Duel Log'!AG$2:AG$5455,$B3171,'Duel Log'!AH$2:AH$5455,"Draw")</f>
        <v>0</v>
      </c>
      <c r="G3171" s="13" t="n">
        <f aca="false">IFERROR(D3171/C3171,"")</f>
        <v>0</v>
      </c>
    </row>
    <row r="3172" customFormat="false" ht="15" hidden="false" customHeight="true" outlineLevel="0" collapsed="false">
      <c r="A3172" s="7" t="s">
        <v>368</v>
      </c>
      <c r="B3172" s="7" t="s">
        <v>5150</v>
      </c>
      <c r="C3172" s="7" t="n">
        <f aca="false">COUNTIFS('Duel Log'!AF$2:AF$5455,$A3172,'Duel Log'!AG$2:AG$5455,$B3172)</f>
        <v>2</v>
      </c>
      <c r="D3172" s="7" t="n">
        <f aca="false">COUNTIFS('Duel Log'!AF$2:AF$5455,$A3172,'Duel Log'!AG$2:AG$5455,$B3172,'Duel Log'!AH$2:AH$5455,"Win")</f>
        <v>0</v>
      </c>
      <c r="E3172" s="7" t="n">
        <f aca="false">COUNTIFS('Duel Log'!AF$2:AF$5455,$A3172,'Duel Log'!AG$2:AG$5455,$B3172,'Duel Log'!AH$2:AH$5455,"Loss")</f>
        <v>2</v>
      </c>
      <c r="F3172" s="7" t="n">
        <f aca="false">COUNTIFS('Duel Log'!AF$2:AF$5455,$A3172,'Duel Log'!AG$2:AG$5455,$B3172,'Duel Log'!AH$2:AH$5455,"Draw")</f>
        <v>0</v>
      </c>
      <c r="G3172" s="13" t="n">
        <f aca="false">IFERROR(D3172/C3172,"")</f>
        <v>0</v>
      </c>
    </row>
    <row r="3173" customFormat="false" ht="15" hidden="false" customHeight="true" outlineLevel="0" collapsed="false">
      <c r="A3173" s="7" t="s">
        <v>368</v>
      </c>
      <c r="B3173" s="7" t="s">
        <v>780</v>
      </c>
      <c r="C3173" s="7" t="n">
        <f aca="false">COUNTIFS('Duel Log'!AF$2:AF$5455,$A3173,'Duel Log'!AG$2:AG$5455,$B3173)</f>
        <v>1</v>
      </c>
      <c r="D3173" s="7" t="n">
        <f aca="false">COUNTIFS('Duel Log'!AF$2:AF$5455,$A3173,'Duel Log'!AG$2:AG$5455,$B3173,'Duel Log'!AH$2:AH$5455,"Win")</f>
        <v>1</v>
      </c>
      <c r="E3173" s="7" t="n">
        <f aca="false">COUNTIFS('Duel Log'!AF$2:AF$5455,$A3173,'Duel Log'!AG$2:AG$5455,$B3173,'Duel Log'!AH$2:AH$5455,"Loss")</f>
        <v>0</v>
      </c>
      <c r="F3173" s="7" t="n">
        <f aca="false">COUNTIFS('Duel Log'!AF$2:AF$5455,$A3173,'Duel Log'!AG$2:AG$5455,$B3173,'Duel Log'!AH$2:AH$5455,"Draw")</f>
        <v>0</v>
      </c>
      <c r="G3173" s="13" t="n">
        <f aca="false">IFERROR(D3173/C3173,"")</f>
        <v>1</v>
      </c>
    </row>
    <row r="3174" customFormat="false" ht="15" hidden="false" customHeight="true" outlineLevel="0" collapsed="false">
      <c r="A3174" s="7" t="s">
        <v>368</v>
      </c>
      <c r="B3174" s="7" t="s">
        <v>790</v>
      </c>
      <c r="C3174" s="7" t="n">
        <f aca="false">COUNTIFS('Duel Log'!AF$2:AF$5455,$A3174,'Duel Log'!AG$2:AG$5455,$B3174)</f>
        <v>2</v>
      </c>
      <c r="D3174" s="7" t="n">
        <f aca="false">COUNTIFS('Duel Log'!AF$2:AF$5455,$A3174,'Duel Log'!AG$2:AG$5455,$B3174,'Duel Log'!AH$2:AH$5455,"Win")</f>
        <v>0</v>
      </c>
      <c r="E3174" s="7" t="n">
        <f aca="false">COUNTIFS('Duel Log'!AF$2:AF$5455,$A3174,'Duel Log'!AG$2:AG$5455,$B3174,'Duel Log'!AH$2:AH$5455,"Loss")</f>
        <v>2</v>
      </c>
      <c r="F3174" s="7" t="n">
        <f aca="false">COUNTIFS('Duel Log'!AF$2:AF$5455,$A3174,'Duel Log'!AG$2:AG$5455,$B3174,'Duel Log'!AH$2:AH$5455,"Draw")</f>
        <v>0</v>
      </c>
      <c r="G3174" s="13" t="n">
        <f aca="false">IFERROR(D3174/C3174,"")</f>
        <v>0</v>
      </c>
    </row>
    <row r="3175" customFormat="false" ht="15" hidden="false" customHeight="true" outlineLevel="0" collapsed="false">
      <c r="A3175" s="7" t="s">
        <v>368</v>
      </c>
      <c r="B3175" s="7" t="s">
        <v>1784</v>
      </c>
      <c r="C3175" s="7" t="n">
        <f aca="false">COUNTIFS('Duel Log'!AF$2:AF$5455,$A3175,'Duel Log'!AG$2:AG$5455,$B3175)</f>
        <v>2</v>
      </c>
      <c r="D3175" s="7" t="n">
        <f aca="false">COUNTIFS('Duel Log'!AF$2:AF$5455,$A3175,'Duel Log'!AG$2:AG$5455,$B3175,'Duel Log'!AH$2:AH$5455,"Win")</f>
        <v>0</v>
      </c>
      <c r="E3175" s="7" t="n">
        <f aca="false">COUNTIFS('Duel Log'!AF$2:AF$5455,$A3175,'Duel Log'!AG$2:AG$5455,$B3175,'Duel Log'!AH$2:AH$5455,"Loss")</f>
        <v>2</v>
      </c>
      <c r="F3175" s="7" t="n">
        <f aca="false">COUNTIFS('Duel Log'!AF$2:AF$5455,$A3175,'Duel Log'!AG$2:AG$5455,$B3175,'Duel Log'!AH$2:AH$5455,"Draw")</f>
        <v>0</v>
      </c>
      <c r="G3175" s="13" t="n">
        <f aca="false">IFERROR(D3175/C3175,"")</f>
        <v>0</v>
      </c>
    </row>
    <row r="3176" customFormat="false" ht="15" hidden="false" customHeight="true" outlineLevel="0" collapsed="false">
      <c r="A3176" s="7" t="s">
        <v>368</v>
      </c>
      <c r="B3176" s="7" t="s">
        <v>1996</v>
      </c>
      <c r="C3176" s="7" t="n">
        <f aca="false">COUNTIFS('Duel Log'!AF$2:AF$5455,$A3176,'Duel Log'!AG$2:AG$5455,$B3176)</f>
        <v>2</v>
      </c>
      <c r="D3176" s="7" t="n">
        <f aca="false">COUNTIFS('Duel Log'!AF$2:AF$5455,$A3176,'Duel Log'!AG$2:AG$5455,$B3176,'Duel Log'!AH$2:AH$5455,"Win")</f>
        <v>0</v>
      </c>
      <c r="E3176" s="7" t="n">
        <f aca="false">COUNTIFS('Duel Log'!AF$2:AF$5455,$A3176,'Duel Log'!AG$2:AG$5455,$B3176,'Duel Log'!AH$2:AH$5455,"Loss")</f>
        <v>2</v>
      </c>
      <c r="F3176" s="7" t="n">
        <f aca="false">COUNTIFS('Duel Log'!AF$2:AF$5455,$A3176,'Duel Log'!AG$2:AG$5455,$B3176,'Duel Log'!AH$2:AH$5455,"Draw")</f>
        <v>0</v>
      </c>
      <c r="G3176" s="13" t="n">
        <f aca="false">IFERROR(D3176/C3176,"")</f>
        <v>0</v>
      </c>
    </row>
    <row r="3177" customFormat="false" ht="15" hidden="false" customHeight="true" outlineLevel="0" collapsed="false">
      <c r="A3177" s="7" t="s">
        <v>3323</v>
      </c>
      <c r="B3177" s="7" t="s">
        <v>1178</v>
      </c>
      <c r="C3177" s="7" t="n">
        <f aca="false">COUNTIFS('Duel Log'!AF$2:AF$5455,$A3177,'Duel Log'!AG$2:AG$5455,$B3177)</f>
        <v>2</v>
      </c>
      <c r="D3177" s="7" t="n">
        <f aca="false">COUNTIFS('Duel Log'!AF$2:AF$5455,$A3177,'Duel Log'!AG$2:AG$5455,$B3177,'Duel Log'!AH$2:AH$5455,"Win")</f>
        <v>0</v>
      </c>
      <c r="E3177" s="7" t="n">
        <f aca="false">COUNTIFS('Duel Log'!AF$2:AF$5455,$A3177,'Duel Log'!AG$2:AG$5455,$B3177,'Duel Log'!AH$2:AH$5455,"Loss")</f>
        <v>2</v>
      </c>
      <c r="F3177" s="7" t="n">
        <f aca="false">COUNTIFS('Duel Log'!AF$2:AF$5455,$A3177,'Duel Log'!AG$2:AG$5455,$B3177,'Duel Log'!AH$2:AH$5455,"Draw")</f>
        <v>0</v>
      </c>
      <c r="G3177" s="13" t="n">
        <f aca="false">IFERROR(D3177/C3177,"")</f>
        <v>0</v>
      </c>
    </row>
    <row r="3178" customFormat="false" ht="15" hidden="false" customHeight="true" outlineLevel="0" collapsed="false">
      <c r="A3178" s="7" t="s">
        <v>3323</v>
      </c>
      <c r="B3178" s="7" t="s">
        <v>267</v>
      </c>
      <c r="C3178" s="7" t="n">
        <f aca="false">COUNTIFS('Duel Log'!AF$2:AF$5455,$A3178,'Duel Log'!AG$2:AG$5455,$B3178)</f>
        <v>2</v>
      </c>
      <c r="D3178" s="7" t="n">
        <f aca="false">COUNTIFS('Duel Log'!AF$2:AF$5455,$A3178,'Duel Log'!AG$2:AG$5455,$B3178,'Duel Log'!AH$2:AH$5455,"Win")</f>
        <v>0</v>
      </c>
      <c r="E3178" s="7" t="n">
        <f aca="false">COUNTIFS('Duel Log'!AF$2:AF$5455,$A3178,'Duel Log'!AG$2:AG$5455,$B3178,'Duel Log'!AH$2:AH$5455,"Loss")</f>
        <v>2</v>
      </c>
      <c r="F3178" s="7" t="n">
        <f aca="false">COUNTIFS('Duel Log'!AF$2:AF$5455,$A3178,'Duel Log'!AG$2:AG$5455,$B3178,'Duel Log'!AH$2:AH$5455,"Draw")</f>
        <v>0</v>
      </c>
      <c r="G3178" s="13" t="n">
        <f aca="false">IFERROR(D3178/C3178,"")</f>
        <v>0</v>
      </c>
    </row>
    <row r="3179" customFormat="false" ht="15" hidden="false" customHeight="true" outlineLevel="0" collapsed="false">
      <c r="A3179" s="7" t="s">
        <v>758</v>
      </c>
      <c r="B3179" s="7" t="s">
        <v>759</v>
      </c>
      <c r="C3179" s="7" t="n">
        <f aca="false">COUNTIFS('Duel Log'!AF$2:AF$5455,$A3179,'Duel Log'!AG$2:AG$5455,$B3179)</f>
        <v>2</v>
      </c>
      <c r="D3179" s="7" t="n">
        <f aca="false">COUNTIFS('Duel Log'!AF$2:AF$5455,$A3179,'Duel Log'!AG$2:AG$5455,$B3179,'Duel Log'!AH$2:AH$5455,"Win")</f>
        <v>2</v>
      </c>
      <c r="E3179" s="7" t="n">
        <f aca="false">COUNTIFS('Duel Log'!AF$2:AF$5455,$A3179,'Duel Log'!AG$2:AG$5455,$B3179,'Duel Log'!AH$2:AH$5455,"Loss")</f>
        <v>0</v>
      </c>
      <c r="F3179" s="7" t="n">
        <f aca="false">COUNTIFS('Duel Log'!AF$2:AF$5455,$A3179,'Duel Log'!AG$2:AG$5455,$B3179,'Duel Log'!AH$2:AH$5455,"Draw")</f>
        <v>0</v>
      </c>
      <c r="G3179" s="13" t="n">
        <f aca="false">IFERROR(D3179/C3179,"")</f>
        <v>1</v>
      </c>
    </row>
    <row r="3180" customFormat="false" ht="15" hidden="false" customHeight="true" outlineLevel="0" collapsed="false">
      <c r="A3180" s="7" t="s">
        <v>4105</v>
      </c>
      <c r="B3180" s="7" t="s">
        <v>3315</v>
      </c>
      <c r="C3180" s="7" t="n">
        <f aca="false">COUNTIFS('Duel Log'!AF$2:AF$5455,$A3180,'Duel Log'!AG$2:AG$5455,$B3180)</f>
        <v>1</v>
      </c>
      <c r="D3180" s="7" t="n">
        <f aca="false">COUNTIFS('Duel Log'!AF$2:AF$5455,$A3180,'Duel Log'!AG$2:AG$5455,$B3180,'Duel Log'!AH$2:AH$5455,"Win")</f>
        <v>0</v>
      </c>
      <c r="E3180" s="7" t="n">
        <f aca="false">COUNTIFS('Duel Log'!AF$2:AF$5455,$A3180,'Duel Log'!AG$2:AG$5455,$B3180,'Duel Log'!AH$2:AH$5455,"Loss")</f>
        <v>1</v>
      </c>
      <c r="F3180" s="7" t="n">
        <f aca="false">COUNTIFS('Duel Log'!AF$2:AF$5455,$A3180,'Duel Log'!AG$2:AG$5455,$B3180,'Duel Log'!AH$2:AH$5455,"Draw")</f>
        <v>0</v>
      </c>
      <c r="G3180" s="13" t="n">
        <f aca="false">IFERROR(D3180/C3180,"")</f>
        <v>0</v>
      </c>
    </row>
    <row r="3181" customFormat="false" ht="15" hidden="false" customHeight="true" outlineLevel="0" collapsed="false">
      <c r="A3181" s="7" t="s">
        <v>8455</v>
      </c>
      <c r="B3181" s="7" t="s">
        <v>8950</v>
      </c>
      <c r="C3181" s="7" t="n">
        <f aca="false">COUNTIFS('Duel Log'!AF$2:AF$5455,$A3181,'Duel Log'!AG$2:AG$5455,$B3181)</f>
        <v>1</v>
      </c>
      <c r="D3181" s="7" t="n">
        <f aca="false">COUNTIFS('Duel Log'!AF$2:AF$5455,$A3181,'Duel Log'!AG$2:AG$5455,$B3181,'Duel Log'!AH$2:AH$5455,"Win")</f>
        <v>0</v>
      </c>
      <c r="E3181" s="7" t="n">
        <f aca="false">COUNTIFS('Duel Log'!AF$2:AF$5455,$A3181,'Duel Log'!AG$2:AG$5455,$B3181,'Duel Log'!AH$2:AH$5455,"Loss")</f>
        <v>1</v>
      </c>
      <c r="F3181" s="7" t="n">
        <f aca="false">COUNTIFS('Duel Log'!AF$2:AF$5455,$A3181,'Duel Log'!AG$2:AG$5455,$B3181,'Duel Log'!AH$2:AH$5455,"Draw")</f>
        <v>0</v>
      </c>
      <c r="G3181" s="13" t="n">
        <f aca="false">IFERROR(D3181/C3181,"")</f>
        <v>0</v>
      </c>
    </row>
    <row r="3182" customFormat="false" ht="15" hidden="false" customHeight="true" outlineLevel="0" collapsed="false">
      <c r="A3182" s="7" t="s">
        <v>6340</v>
      </c>
      <c r="B3182" s="7" t="s">
        <v>6339</v>
      </c>
      <c r="C3182" s="7" t="n">
        <f aca="false">COUNTIFS('Duel Log'!AF$2:AF$5455,$A3182,'Duel Log'!AG$2:AG$5455,$B3182)</f>
        <v>1</v>
      </c>
      <c r="D3182" s="7" t="n">
        <f aca="false">COUNTIFS('Duel Log'!AF$2:AF$5455,$A3182,'Duel Log'!AG$2:AG$5455,$B3182,'Duel Log'!AH$2:AH$5455,"Win")</f>
        <v>0</v>
      </c>
      <c r="E3182" s="7" t="n">
        <f aca="false">COUNTIFS('Duel Log'!AF$2:AF$5455,$A3182,'Duel Log'!AG$2:AG$5455,$B3182,'Duel Log'!AH$2:AH$5455,"Loss")</f>
        <v>1</v>
      </c>
      <c r="F3182" s="7" t="n">
        <f aca="false">COUNTIFS('Duel Log'!AF$2:AF$5455,$A3182,'Duel Log'!AG$2:AG$5455,$B3182,'Duel Log'!AH$2:AH$5455,"Draw")</f>
        <v>0</v>
      </c>
      <c r="G3182" s="13" t="n">
        <f aca="false">IFERROR(D3182/C3182,"")</f>
        <v>0</v>
      </c>
    </row>
    <row r="3183" customFormat="false" ht="15" hidden="false" customHeight="true" outlineLevel="0" collapsed="false">
      <c r="A3183" s="7" t="s">
        <v>3787</v>
      </c>
      <c r="B3183" s="7" t="s">
        <v>2197</v>
      </c>
      <c r="C3183" s="7" t="n">
        <f aca="false">COUNTIFS('Duel Log'!AF$2:AF$5455,$A3183,'Duel Log'!AG$2:AG$5455,$B3183)</f>
        <v>1</v>
      </c>
      <c r="D3183" s="7" t="n">
        <f aca="false">COUNTIFS('Duel Log'!AF$2:AF$5455,$A3183,'Duel Log'!AG$2:AG$5455,$B3183,'Duel Log'!AH$2:AH$5455,"Win")</f>
        <v>1</v>
      </c>
      <c r="E3183" s="7" t="n">
        <f aca="false">COUNTIFS('Duel Log'!AF$2:AF$5455,$A3183,'Duel Log'!AG$2:AG$5455,$B3183,'Duel Log'!AH$2:AH$5455,"Loss")</f>
        <v>0</v>
      </c>
      <c r="F3183" s="7" t="n">
        <f aca="false">COUNTIFS('Duel Log'!AF$2:AF$5455,$A3183,'Duel Log'!AG$2:AG$5455,$B3183,'Duel Log'!AH$2:AH$5455,"Draw")</f>
        <v>0</v>
      </c>
      <c r="G3183" s="13" t="n">
        <f aca="false">IFERROR(D3183/C3183,"")</f>
        <v>1</v>
      </c>
    </row>
    <row r="3184" customFormat="false" ht="15" hidden="false" customHeight="true" outlineLevel="0" collapsed="false">
      <c r="A3184" s="7" t="s">
        <v>335</v>
      </c>
      <c r="B3184" s="7" t="s">
        <v>3293</v>
      </c>
      <c r="C3184" s="7" t="n">
        <f aca="false">COUNTIFS('Duel Log'!AF$2:AF$5455,$A3184,'Duel Log'!AG$2:AG$5455,$B3184)</f>
        <v>2</v>
      </c>
      <c r="D3184" s="7" t="n">
        <f aca="false">COUNTIFS('Duel Log'!AF$2:AF$5455,$A3184,'Duel Log'!AG$2:AG$5455,$B3184,'Duel Log'!AH$2:AH$5455,"Win")</f>
        <v>2</v>
      </c>
      <c r="E3184" s="7" t="n">
        <f aca="false">COUNTIFS('Duel Log'!AF$2:AF$5455,$A3184,'Duel Log'!AG$2:AG$5455,$B3184,'Duel Log'!AH$2:AH$5455,"Loss")</f>
        <v>0</v>
      </c>
      <c r="F3184" s="7" t="n">
        <f aca="false">COUNTIFS('Duel Log'!AF$2:AF$5455,$A3184,'Duel Log'!AG$2:AG$5455,$B3184,'Duel Log'!AH$2:AH$5455,"Draw")</f>
        <v>0</v>
      </c>
      <c r="G3184" s="13" t="n">
        <f aca="false">IFERROR(D3184/C3184,"")</f>
        <v>1</v>
      </c>
    </row>
    <row r="3185" customFormat="false" ht="15" hidden="false" customHeight="true" outlineLevel="0" collapsed="false">
      <c r="A3185" s="7" t="s">
        <v>8349</v>
      </c>
      <c r="B3185" s="7" t="s">
        <v>3839</v>
      </c>
      <c r="C3185" s="7" t="n">
        <f aca="false">COUNTIFS('Duel Log'!AF$2:AF$5455,$A3185,'Duel Log'!AG$2:AG$5455,$B3185)</f>
        <v>1</v>
      </c>
      <c r="D3185" s="7" t="n">
        <f aca="false">COUNTIFS('Duel Log'!AF$2:AF$5455,$A3185,'Duel Log'!AG$2:AG$5455,$B3185,'Duel Log'!AH$2:AH$5455,"Win")</f>
        <v>0</v>
      </c>
      <c r="E3185" s="7" t="n">
        <f aca="false">COUNTIFS('Duel Log'!AF$2:AF$5455,$A3185,'Duel Log'!AG$2:AG$5455,$B3185,'Duel Log'!AH$2:AH$5455,"Loss")</f>
        <v>1</v>
      </c>
      <c r="F3185" s="7" t="n">
        <f aca="false">COUNTIFS('Duel Log'!AF$2:AF$5455,$A3185,'Duel Log'!AG$2:AG$5455,$B3185,'Duel Log'!AH$2:AH$5455,"Draw")</f>
        <v>0</v>
      </c>
      <c r="G3185" s="13" t="n">
        <f aca="false">IFERROR(D3185/C3185,"")</f>
        <v>0</v>
      </c>
    </row>
    <row r="3186" customFormat="false" ht="15" hidden="false" customHeight="true" outlineLevel="0" collapsed="false">
      <c r="A3186" s="7" t="s">
        <v>3066</v>
      </c>
      <c r="B3186" s="7" t="s">
        <v>967</v>
      </c>
      <c r="C3186" s="7" t="n">
        <f aca="false">COUNTIFS('Duel Log'!AF$2:AF$5455,$A3186,'Duel Log'!AG$2:AG$5455,$B3186)</f>
        <v>2</v>
      </c>
      <c r="D3186" s="7" t="n">
        <f aca="false">COUNTIFS('Duel Log'!AF$2:AF$5455,$A3186,'Duel Log'!AG$2:AG$5455,$B3186,'Duel Log'!AH$2:AH$5455,"Win")</f>
        <v>0</v>
      </c>
      <c r="E3186" s="7" t="n">
        <f aca="false">COUNTIFS('Duel Log'!AF$2:AF$5455,$A3186,'Duel Log'!AG$2:AG$5455,$B3186,'Duel Log'!AH$2:AH$5455,"Loss")</f>
        <v>2</v>
      </c>
      <c r="F3186" s="7" t="n">
        <f aca="false">COUNTIFS('Duel Log'!AF$2:AF$5455,$A3186,'Duel Log'!AG$2:AG$5455,$B3186,'Duel Log'!AH$2:AH$5455,"Draw")</f>
        <v>0</v>
      </c>
      <c r="G3186" s="13" t="n">
        <f aca="false">IFERROR(D3186/C3186,"")</f>
        <v>0</v>
      </c>
    </row>
    <row r="3187" customFormat="false" ht="15" hidden="false" customHeight="true" outlineLevel="0" collapsed="false">
      <c r="A3187" s="7" t="s">
        <v>2377</v>
      </c>
      <c r="B3187" s="7" t="s">
        <v>2378</v>
      </c>
      <c r="C3187" s="7" t="n">
        <f aca="false">COUNTIFS('Duel Log'!AF$2:AF$5455,$A3187,'Duel Log'!AG$2:AG$5455,$B3187)</f>
        <v>1</v>
      </c>
      <c r="D3187" s="7" t="n">
        <f aca="false">COUNTIFS('Duel Log'!AF$2:AF$5455,$A3187,'Duel Log'!AG$2:AG$5455,$B3187,'Duel Log'!AH$2:AH$5455,"Win")</f>
        <v>1</v>
      </c>
      <c r="E3187" s="7" t="n">
        <f aca="false">COUNTIFS('Duel Log'!AF$2:AF$5455,$A3187,'Duel Log'!AG$2:AG$5455,$B3187,'Duel Log'!AH$2:AH$5455,"Loss")</f>
        <v>0</v>
      </c>
      <c r="F3187" s="7" t="n">
        <f aca="false">COUNTIFS('Duel Log'!AF$2:AF$5455,$A3187,'Duel Log'!AG$2:AG$5455,$B3187,'Duel Log'!AH$2:AH$5455,"Draw")</f>
        <v>0</v>
      </c>
      <c r="G3187" s="13" t="n">
        <f aca="false">IFERROR(D3187/C3187,"")</f>
        <v>1</v>
      </c>
    </row>
    <row r="3188" customFormat="false" ht="15" hidden="false" customHeight="true" outlineLevel="0" collapsed="false">
      <c r="A3188" s="7" t="s">
        <v>4205</v>
      </c>
      <c r="B3188" s="7" t="s">
        <v>4204</v>
      </c>
      <c r="C3188" s="7" t="n">
        <f aca="false">COUNTIFS('Duel Log'!AF$2:AF$5455,$A3188,'Duel Log'!AG$2:AG$5455,$B3188)</f>
        <v>1</v>
      </c>
      <c r="D3188" s="7" t="n">
        <f aca="false">COUNTIFS('Duel Log'!AF$2:AF$5455,$A3188,'Duel Log'!AG$2:AG$5455,$B3188,'Duel Log'!AH$2:AH$5455,"Win")</f>
        <v>0</v>
      </c>
      <c r="E3188" s="7" t="n">
        <f aca="false">COUNTIFS('Duel Log'!AF$2:AF$5455,$A3188,'Duel Log'!AG$2:AG$5455,$B3188,'Duel Log'!AH$2:AH$5455,"Loss")</f>
        <v>1</v>
      </c>
      <c r="F3188" s="7" t="n">
        <f aca="false">COUNTIFS('Duel Log'!AF$2:AF$5455,$A3188,'Duel Log'!AG$2:AG$5455,$B3188,'Duel Log'!AH$2:AH$5455,"Draw")</f>
        <v>0</v>
      </c>
      <c r="G3188" s="13" t="n">
        <f aca="false">IFERROR(D3188/C3188,"")</f>
        <v>0</v>
      </c>
    </row>
    <row r="3189" customFormat="false" ht="15" hidden="false" customHeight="true" outlineLevel="0" collapsed="false">
      <c r="A3189" s="7" t="s">
        <v>1494</v>
      </c>
      <c r="B3189" s="7" t="s">
        <v>1493</v>
      </c>
      <c r="C3189" s="7" t="n">
        <f aca="false">COUNTIFS('Duel Log'!AF$2:AF$5455,$A3189,'Duel Log'!AG$2:AG$5455,$B3189)</f>
        <v>2</v>
      </c>
      <c r="D3189" s="7" t="n">
        <f aca="false">COUNTIFS('Duel Log'!AF$2:AF$5455,$A3189,'Duel Log'!AG$2:AG$5455,$B3189,'Duel Log'!AH$2:AH$5455,"Win")</f>
        <v>0</v>
      </c>
      <c r="E3189" s="7" t="n">
        <f aca="false">COUNTIFS('Duel Log'!AF$2:AF$5455,$A3189,'Duel Log'!AG$2:AG$5455,$B3189,'Duel Log'!AH$2:AH$5455,"Loss")</f>
        <v>2</v>
      </c>
      <c r="F3189" s="7" t="n">
        <f aca="false">COUNTIFS('Duel Log'!AF$2:AF$5455,$A3189,'Duel Log'!AG$2:AG$5455,$B3189,'Duel Log'!AH$2:AH$5455,"Draw")</f>
        <v>0</v>
      </c>
      <c r="G3189" s="13" t="n">
        <f aca="false">IFERROR(D3189/C3189,"")</f>
        <v>0</v>
      </c>
    </row>
    <row r="3190" customFormat="false" ht="15" hidden="false" customHeight="true" outlineLevel="0" collapsed="false">
      <c r="A3190" s="7" t="s">
        <v>3800</v>
      </c>
      <c r="B3190" s="7" t="s">
        <v>259</v>
      </c>
      <c r="C3190" s="7" t="n">
        <f aca="false">COUNTIFS('Duel Log'!AF$2:AF$5455,$A3190,'Duel Log'!AG$2:AG$5455,$B3190)</f>
        <v>2</v>
      </c>
      <c r="D3190" s="7" t="n">
        <f aca="false">COUNTIFS('Duel Log'!AF$2:AF$5455,$A3190,'Duel Log'!AG$2:AG$5455,$B3190,'Duel Log'!AH$2:AH$5455,"Win")</f>
        <v>0</v>
      </c>
      <c r="E3190" s="7" t="n">
        <f aca="false">COUNTIFS('Duel Log'!AF$2:AF$5455,$A3190,'Duel Log'!AG$2:AG$5455,$B3190,'Duel Log'!AH$2:AH$5455,"Loss")</f>
        <v>2</v>
      </c>
      <c r="F3190" s="7" t="n">
        <f aca="false">COUNTIFS('Duel Log'!AF$2:AF$5455,$A3190,'Duel Log'!AG$2:AG$5455,$B3190,'Duel Log'!AH$2:AH$5455,"Draw")</f>
        <v>0</v>
      </c>
      <c r="G3190" s="13" t="n">
        <f aca="false">IFERROR(D3190/C3190,"")</f>
        <v>0</v>
      </c>
    </row>
    <row r="3191" customFormat="false" ht="15" hidden="false" customHeight="true" outlineLevel="0" collapsed="false">
      <c r="A3191" s="7" t="s">
        <v>3420</v>
      </c>
      <c r="B3191" s="7" t="s">
        <v>3419</v>
      </c>
      <c r="C3191" s="7" t="n">
        <f aca="false">COUNTIFS('Duel Log'!AF$2:AF$5455,$A3191,'Duel Log'!AG$2:AG$5455,$B3191)</f>
        <v>2</v>
      </c>
      <c r="D3191" s="7" t="n">
        <f aca="false">COUNTIFS('Duel Log'!AF$2:AF$5455,$A3191,'Duel Log'!AG$2:AG$5455,$B3191,'Duel Log'!AH$2:AH$5455,"Win")</f>
        <v>0</v>
      </c>
      <c r="E3191" s="7" t="n">
        <f aca="false">COUNTIFS('Duel Log'!AF$2:AF$5455,$A3191,'Duel Log'!AG$2:AG$5455,$B3191,'Duel Log'!AH$2:AH$5455,"Loss")</f>
        <v>2</v>
      </c>
      <c r="F3191" s="7" t="n">
        <f aca="false">COUNTIFS('Duel Log'!AF$2:AF$5455,$A3191,'Duel Log'!AG$2:AG$5455,$B3191,'Duel Log'!AH$2:AH$5455,"Draw")</f>
        <v>0</v>
      </c>
      <c r="G3191" s="13" t="n">
        <f aca="false">IFERROR(D3191/C3191,"")</f>
        <v>0</v>
      </c>
    </row>
    <row r="3192" customFormat="false" ht="15" hidden="false" customHeight="true" outlineLevel="0" collapsed="false">
      <c r="A3192" s="7" t="s">
        <v>3420</v>
      </c>
      <c r="B3192" s="7" t="s">
        <v>8246</v>
      </c>
      <c r="C3192" s="7" t="n">
        <f aca="false">COUNTIFS('Duel Log'!AF$2:AF$5455,$A3192,'Duel Log'!AG$2:AG$5455,$B3192)</f>
        <v>1</v>
      </c>
      <c r="D3192" s="7" t="n">
        <f aca="false">COUNTIFS('Duel Log'!AF$2:AF$5455,$A3192,'Duel Log'!AG$2:AG$5455,$B3192,'Duel Log'!AH$2:AH$5455,"Win")</f>
        <v>0</v>
      </c>
      <c r="E3192" s="7" t="n">
        <f aca="false">COUNTIFS('Duel Log'!AF$2:AF$5455,$A3192,'Duel Log'!AG$2:AG$5455,$B3192,'Duel Log'!AH$2:AH$5455,"Loss")</f>
        <v>1</v>
      </c>
      <c r="F3192" s="7" t="n">
        <f aca="false">COUNTIFS('Duel Log'!AF$2:AF$5455,$A3192,'Duel Log'!AG$2:AG$5455,$B3192,'Duel Log'!AH$2:AH$5455,"Draw")</f>
        <v>0</v>
      </c>
      <c r="G3192" s="13" t="n">
        <f aca="false">IFERROR(D3192/C3192,"")</f>
        <v>0</v>
      </c>
    </row>
    <row r="3193" customFormat="false" ht="15" hidden="false" customHeight="true" outlineLevel="0" collapsed="false">
      <c r="A3193" s="7" t="s">
        <v>3971</v>
      </c>
      <c r="B3193" s="7" t="s">
        <v>259</v>
      </c>
      <c r="C3193" s="7" t="n">
        <f aca="false">COUNTIFS('Duel Log'!AF$2:AF$5455,$A3193,'Duel Log'!AG$2:AG$5455,$B3193)</f>
        <v>2</v>
      </c>
      <c r="D3193" s="7" t="n">
        <f aca="false">COUNTIFS('Duel Log'!AF$2:AF$5455,$A3193,'Duel Log'!AG$2:AG$5455,$B3193,'Duel Log'!AH$2:AH$5455,"Win")</f>
        <v>0</v>
      </c>
      <c r="E3193" s="7" t="n">
        <f aca="false">COUNTIFS('Duel Log'!AF$2:AF$5455,$A3193,'Duel Log'!AG$2:AG$5455,$B3193,'Duel Log'!AH$2:AH$5455,"Loss")</f>
        <v>2</v>
      </c>
      <c r="F3193" s="7" t="n">
        <f aca="false">COUNTIFS('Duel Log'!AF$2:AF$5455,$A3193,'Duel Log'!AG$2:AG$5455,$B3193,'Duel Log'!AH$2:AH$5455,"Draw")</f>
        <v>0</v>
      </c>
      <c r="G3193" s="13" t="n">
        <f aca="false">IFERROR(D3193/C3193,"")</f>
        <v>0</v>
      </c>
    </row>
    <row r="3194" customFormat="false" ht="15" hidden="false" customHeight="true" outlineLevel="0" collapsed="false">
      <c r="A3194" s="7" t="s">
        <v>460</v>
      </c>
      <c r="B3194" s="7" t="s">
        <v>2131</v>
      </c>
      <c r="C3194" s="7" t="n">
        <f aca="false">COUNTIFS('Duel Log'!AF$2:AF$5455,$A3194,'Duel Log'!AG$2:AG$5455,$B3194)</f>
        <v>2</v>
      </c>
      <c r="D3194" s="7" t="n">
        <f aca="false">COUNTIFS('Duel Log'!AF$2:AF$5455,$A3194,'Duel Log'!AG$2:AG$5455,$B3194,'Duel Log'!AH$2:AH$5455,"Win")</f>
        <v>0</v>
      </c>
      <c r="E3194" s="7" t="n">
        <f aca="false">COUNTIFS('Duel Log'!AF$2:AF$5455,$A3194,'Duel Log'!AG$2:AG$5455,$B3194,'Duel Log'!AH$2:AH$5455,"Loss")</f>
        <v>2</v>
      </c>
      <c r="F3194" s="7" t="n">
        <f aca="false">COUNTIFS('Duel Log'!AF$2:AF$5455,$A3194,'Duel Log'!AG$2:AG$5455,$B3194,'Duel Log'!AH$2:AH$5455,"Draw")</f>
        <v>0</v>
      </c>
      <c r="G3194" s="13" t="n">
        <f aca="false">IFERROR(D3194/C3194,"")</f>
        <v>0</v>
      </c>
    </row>
    <row r="3195" customFormat="false" ht="15" hidden="false" customHeight="true" outlineLevel="0" collapsed="false">
      <c r="A3195" s="7" t="s">
        <v>460</v>
      </c>
      <c r="B3195" s="7" t="s">
        <v>1275</v>
      </c>
      <c r="C3195" s="7" t="n">
        <f aca="false">COUNTIFS('Duel Log'!AF$2:AF$5455,$A3195,'Duel Log'!AG$2:AG$5455,$B3195)</f>
        <v>1</v>
      </c>
      <c r="D3195" s="7" t="n">
        <f aca="false">COUNTIFS('Duel Log'!AF$2:AF$5455,$A3195,'Duel Log'!AG$2:AG$5455,$B3195,'Duel Log'!AH$2:AH$5455,"Win")</f>
        <v>0</v>
      </c>
      <c r="E3195" s="7" t="n">
        <f aca="false">COUNTIFS('Duel Log'!AF$2:AF$5455,$A3195,'Duel Log'!AG$2:AG$5455,$B3195,'Duel Log'!AH$2:AH$5455,"Loss")</f>
        <v>1</v>
      </c>
      <c r="F3195" s="7" t="n">
        <f aca="false">COUNTIFS('Duel Log'!AF$2:AF$5455,$A3195,'Duel Log'!AG$2:AG$5455,$B3195,'Duel Log'!AH$2:AH$5455,"Draw")</f>
        <v>0</v>
      </c>
      <c r="G3195" s="13" t="n">
        <f aca="false">IFERROR(D3195/C3195,"")</f>
        <v>0</v>
      </c>
    </row>
    <row r="3196" customFormat="false" ht="15" hidden="false" customHeight="true" outlineLevel="0" collapsed="false">
      <c r="A3196" s="7" t="s">
        <v>6088</v>
      </c>
      <c r="B3196" s="7" t="s">
        <v>2577</v>
      </c>
      <c r="C3196" s="7" t="n">
        <f aca="false">COUNTIFS('Duel Log'!AF$2:AF$5455,$A3196,'Duel Log'!AG$2:AG$5455,$B3196)</f>
        <v>2</v>
      </c>
      <c r="D3196" s="7" t="n">
        <f aca="false">COUNTIFS('Duel Log'!AF$2:AF$5455,$A3196,'Duel Log'!AG$2:AG$5455,$B3196,'Duel Log'!AH$2:AH$5455,"Win")</f>
        <v>0</v>
      </c>
      <c r="E3196" s="7" t="n">
        <f aca="false">COUNTIFS('Duel Log'!AF$2:AF$5455,$A3196,'Duel Log'!AG$2:AG$5455,$B3196,'Duel Log'!AH$2:AH$5455,"Loss")</f>
        <v>2</v>
      </c>
      <c r="F3196" s="7" t="n">
        <f aca="false">COUNTIFS('Duel Log'!AF$2:AF$5455,$A3196,'Duel Log'!AG$2:AG$5455,$B3196,'Duel Log'!AH$2:AH$5455,"Draw")</f>
        <v>0</v>
      </c>
      <c r="G3196" s="13" t="n">
        <f aca="false">IFERROR(D3196/C3196,"")</f>
        <v>0</v>
      </c>
    </row>
    <row r="3197" customFormat="false" ht="15" hidden="false" customHeight="true" outlineLevel="0" collapsed="false">
      <c r="A3197" s="7" t="s">
        <v>2083</v>
      </c>
      <c r="B3197" s="7" t="s">
        <v>7293</v>
      </c>
      <c r="C3197" s="7" t="n">
        <f aca="false">COUNTIFS('Duel Log'!AF$2:AF$5455,$A3197,'Duel Log'!AG$2:AG$5455,$B3197)</f>
        <v>1</v>
      </c>
      <c r="D3197" s="7" t="n">
        <f aca="false">COUNTIFS('Duel Log'!AF$2:AF$5455,$A3197,'Duel Log'!AG$2:AG$5455,$B3197,'Duel Log'!AH$2:AH$5455,"Win")</f>
        <v>1</v>
      </c>
      <c r="E3197" s="7" t="n">
        <f aca="false">COUNTIFS('Duel Log'!AF$2:AF$5455,$A3197,'Duel Log'!AG$2:AG$5455,$B3197,'Duel Log'!AH$2:AH$5455,"Loss")</f>
        <v>0</v>
      </c>
      <c r="F3197" s="7" t="n">
        <f aca="false">COUNTIFS('Duel Log'!AF$2:AF$5455,$A3197,'Duel Log'!AG$2:AG$5455,$B3197,'Duel Log'!AH$2:AH$5455,"Draw")</f>
        <v>0</v>
      </c>
      <c r="G3197" s="13" t="n">
        <f aca="false">IFERROR(D3197/C3197,"")</f>
        <v>1</v>
      </c>
    </row>
    <row r="3198" customFormat="false" ht="15" hidden="false" customHeight="true" outlineLevel="0" collapsed="false">
      <c r="A3198" s="7" t="s">
        <v>2083</v>
      </c>
      <c r="B3198" s="7" t="s">
        <v>2247</v>
      </c>
      <c r="C3198" s="7" t="n">
        <f aca="false">COUNTIFS('Duel Log'!AF$2:AF$5455,$A3198,'Duel Log'!AG$2:AG$5455,$B3198)</f>
        <v>1</v>
      </c>
      <c r="D3198" s="7" t="n">
        <f aca="false">COUNTIFS('Duel Log'!AF$2:AF$5455,$A3198,'Duel Log'!AG$2:AG$5455,$B3198,'Duel Log'!AH$2:AH$5455,"Win")</f>
        <v>1</v>
      </c>
      <c r="E3198" s="7" t="n">
        <f aca="false">COUNTIFS('Duel Log'!AF$2:AF$5455,$A3198,'Duel Log'!AG$2:AG$5455,$B3198,'Duel Log'!AH$2:AH$5455,"Loss")</f>
        <v>0</v>
      </c>
      <c r="F3198" s="7" t="n">
        <f aca="false">COUNTIFS('Duel Log'!AF$2:AF$5455,$A3198,'Duel Log'!AG$2:AG$5455,$B3198,'Duel Log'!AH$2:AH$5455,"Draw")</f>
        <v>0</v>
      </c>
      <c r="G3198" s="13" t="n">
        <f aca="false">IFERROR(D3198/C3198,"")</f>
        <v>1</v>
      </c>
    </row>
    <row r="3199" customFormat="false" ht="15" hidden="false" customHeight="true" outlineLevel="0" collapsed="false">
      <c r="A3199" s="7" t="s">
        <v>510</v>
      </c>
      <c r="B3199" s="7" t="s">
        <v>511</v>
      </c>
      <c r="C3199" s="7" t="n">
        <f aca="false">COUNTIFS('Duel Log'!AF$2:AF$5455,$A3199,'Duel Log'!AG$2:AG$5455,$B3199)</f>
        <v>1</v>
      </c>
      <c r="D3199" s="7" t="n">
        <f aca="false">COUNTIFS('Duel Log'!AF$2:AF$5455,$A3199,'Duel Log'!AG$2:AG$5455,$B3199,'Duel Log'!AH$2:AH$5455,"Win")</f>
        <v>1</v>
      </c>
      <c r="E3199" s="7" t="n">
        <f aca="false">COUNTIFS('Duel Log'!AF$2:AF$5455,$A3199,'Duel Log'!AG$2:AG$5455,$B3199,'Duel Log'!AH$2:AH$5455,"Loss")</f>
        <v>0</v>
      </c>
      <c r="F3199" s="7" t="n">
        <f aca="false">COUNTIFS('Duel Log'!AF$2:AF$5455,$A3199,'Duel Log'!AG$2:AG$5455,$B3199,'Duel Log'!AH$2:AH$5455,"Draw")</f>
        <v>0</v>
      </c>
      <c r="G3199" s="13" t="n">
        <f aca="false">IFERROR(D3199/C3199,"")</f>
        <v>1</v>
      </c>
    </row>
    <row r="3200" customFormat="false" ht="15" hidden="false" customHeight="true" outlineLevel="0" collapsed="false">
      <c r="A3200" s="7" t="s">
        <v>510</v>
      </c>
      <c r="B3200" s="7" t="s">
        <v>620</v>
      </c>
      <c r="C3200" s="7" t="n">
        <f aca="false">COUNTIFS('Duel Log'!AF$2:AF$5455,$A3200,'Duel Log'!AG$2:AG$5455,$B3200)</f>
        <v>2</v>
      </c>
      <c r="D3200" s="7" t="n">
        <f aca="false">COUNTIFS('Duel Log'!AF$2:AF$5455,$A3200,'Duel Log'!AG$2:AG$5455,$B3200,'Duel Log'!AH$2:AH$5455,"Win")</f>
        <v>0</v>
      </c>
      <c r="E3200" s="7" t="n">
        <f aca="false">COUNTIFS('Duel Log'!AF$2:AF$5455,$A3200,'Duel Log'!AG$2:AG$5455,$B3200,'Duel Log'!AH$2:AH$5455,"Loss")</f>
        <v>2</v>
      </c>
      <c r="F3200" s="7" t="n">
        <f aca="false">COUNTIFS('Duel Log'!AF$2:AF$5455,$A3200,'Duel Log'!AG$2:AG$5455,$B3200,'Duel Log'!AH$2:AH$5455,"Draw")</f>
        <v>0</v>
      </c>
      <c r="G3200" s="13" t="n">
        <f aca="false">IFERROR(D3200/C3200,"")</f>
        <v>0</v>
      </c>
    </row>
    <row r="3201" customFormat="false" ht="15" hidden="false" customHeight="true" outlineLevel="0" collapsed="false">
      <c r="A3201" s="7" t="s">
        <v>7278</v>
      </c>
      <c r="B3201" s="7" t="s">
        <v>7277</v>
      </c>
      <c r="C3201" s="7" t="n">
        <f aca="false">COUNTIFS('Duel Log'!AF$2:AF$5455,$A3201,'Duel Log'!AG$2:AG$5455,$B3201)</f>
        <v>1</v>
      </c>
      <c r="D3201" s="7" t="n">
        <f aca="false">COUNTIFS('Duel Log'!AF$2:AF$5455,$A3201,'Duel Log'!AG$2:AG$5455,$B3201,'Duel Log'!AH$2:AH$5455,"Win")</f>
        <v>0</v>
      </c>
      <c r="E3201" s="7" t="n">
        <f aca="false">COUNTIFS('Duel Log'!AF$2:AF$5455,$A3201,'Duel Log'!AG$2:AG$5455,$B3201,'Duel Log'!AH$2:AH$5455,"Loss")</f>
        <v>1</v>
      </c>
      <c r="F3201" s="7" t="n">
        <f aca="false">COUNTIFS('Duel Log'!AF$2:AF$5455,$A3201,'Duel Log'!AG$2:AG$5455,$B3201,'Duel Log'!AH$2:AH$5455,"Draw")</f>
        <v>0</v>
      </c>
      <c r="G3201" s="13" t="n">
        <f aca="false">IFERROR(D3201/C3201,"")</f>
        <v>0</v>
      </c>
    </row>
    <row r="3202" customFormat="false" ht="15" hidden="false" customHeight="true" outlineLevel="0" collapsed="false">
      <c r="A3202" s="7" t="s">
        <v>7362</v>
      </c>
      <c r="B3202" s="7" t="s">
        <v>494</v>
      </c>
      <c r="C3202" s="7" t="n">
        <f aca="false">COUNTIFS('Duel Log'!AF$2:AF$5455,$A3202,'Duel Log'!AG$2:AG$5455,$B3202)</f>
        <v>1</v>
      </c>
      <c r="D3202" s="7" t="n">
        <f aca="false">COUNTIFS('Duel Log'!AF$2:AF$5455,$A3202,'Duel Log'!AG$2:AG$5455,$B3202,'Duel Log'!AH$2:AH$5455,"Win")</f>
        <v>1</v>
      </c>
      <c r="E3202" s="7" t="n">
        <f aca="false">COUNTIFS('Duel Log'!AF$2:AF$5455,$A3202,'Duel Log'!AG$2:AG$5455,$B3202,'Duel Log'!AH$2:AH$5455,"Loss")</f>
        <v>0</v>
      </c>
      <c r="F3202" s="7" t="n">
        <f aca="false">COUNTIFS('Duel Log'!AF$2:AF$5455,$A3202,'Duel Log'!AG$2:AG$5455,$B3202,'Duel Log'!AH$2:AH$5455,"Draw")</f>
        <v>0</v>
      </c>
      <c r="G3202" s="13" t="n">
        <f aca="false">IFERROR(D3202/C3202,"")</f>
        <v>1</v>
      </c>
    </row>
    <row r="3203" customFormat="false" ht="15" hidden="false" customHeight="true" outlineLevel="0" collapsed="false">
      <c r="A3203" s="7" t="s">
        <v>8105</v>
      </c>
      <c r="B3203" s="7" t="s">
        <v>543</v>
      </c>
      <c r="C3203" s="7" t="n">
        <f aca="false">COUNTIFS('Duel Log'!AF$2:AF$5455,$A3203,'Duel Log'!AG$2:AG$5455,$B3203)</f>
        <v>1</v>
      </c>
      <c r="D3203" s="7" t="n">
        <f aca="false">COUNTIFS('Duel Log'!AF$2:AF$5455,$A3203,'Duel Log'!AG$2:AG$5455,$B3203,'Duel Log'!AH$2:AH$5455,"Win")</f>
        <v>0</v>
      </c>
      <c r="E3203" s="7" t="n">
        <f aca="false">COUNTIFS('Duel Log'!AF$2:AF$5455,$A3203,'Duel Log'!AG$2:AG$5455,$B3203,'Duel Log'!AH$2:AH$5455,"Loss")</f>
        <v>1</v>
      </c>
      <c r="F3203" s="7" t="n">
        <f aca="false">COUNTIFS('Duel Log'!AF$2:AF$5455,$A3203,'Duel Log'!AG$2:AG$5455,$B3203,'Duel Log'!AH$2:AH$5455,"Draw")</f>
        <v>0</v>
      </c>
      <c r="G3203" s="13" t="n">
        <f aca="false">IFERROR(D3203/C3203,"")</f>
        <v>0</v>
      </c>
    </row>
    <row r="3204" customFormat="false" ht="15" hidden="false" customHeight="true" outlineLevel="0" collapsed="false">
      <c r="A3204" s="7" t="s">
        <v>251</v>
      </c>
      <c r="B3204" s="7" t="s">
        <v>250</v>
      </c>
      <c r="C3204" s="7" t="n">
        <f aca="false">COUNTIFS('Duel Log'!AF$2:AF$5455,$A3204,'Duel Log'!AG$2:AG$5455,$B3204)</f>
        <v>2</v>
      </c>
      <c r="D3204" s="7" t="n">
        <f aca="false">COUNTIFS('Duel Log'!AF$2:AF$5455,$A3204,'Duel Log'!AG$2:AG$5455,$B3204,'Duel Log'!AH$2:AH$5455,"Win")</f>
        <v>0</v>
      </c>
      <c r="E3204" s="7" t="n">
        <f aca="false">COUNTIFS('Duel Log'!AF$2:AF$5455,$A3204,'Duel Log'!AG$2:AG$5455,$B3204,'Duel Log'!AH$2:AH$5455,"Loss")</f>
        <v>2</v>
      </c>
      <c r="F3204" s="7" t="n">
        <f aca="false">COUNTIFS('Duel Log'!AF$2:AF$5455,$A3204,'Duel Log'!AG$2:AG$5455,$B3204,'Duel Log'!AH$2:AH$5455,"Draw")</f>
        <v>0</v>
      </c>
      <c r="G3204" s="13" t="n">
        <f aca="false">IFERROR(D3204/C3204,"")</f>
        <v>0</v>
      </c>
    </row>
    <row r="3205" customFormat="false" ht="15" hidden="false" customHeight="true" outlineLevel="0" collapsed="false">
      <c r="A3205" s="7" t="s">
        <v>4540</v>
      </c>
      <c r="B3205" s="7" t="s">
        <v>4539</v>
      </c>
      <c r="C3205" s="7" t="n">
        <f aca="false">COUNTIFS('Duel Log'!AF$2:AF$5455,$A3205,'Duel Log'!AG$2:AG$5455,$B3205)</f>
        <v>1</v>
      </c>
      <c r="D3205" s="7" t="n">
        <f aca="false">COUNTIFS('Duel Log'!AF$2:AF$5455,$A3205,'Duel Log'!AG$2:AG$5455,$B3205,'Duel Log'!AH$2:AH$5455,"Win")</f>
        <v>0</v>
      </c>
      <c r="E3205" s="7" t="n">
        <f aca="false">COUNTIFS('Duel Log'!AF$2:AF$5455,$A3205,'Duel Log'!AG$2:AG$5455,$B3205,'Duel Log'!AH$2:AH$5455,"Loss")</f>
        <v>1</v>
      </c>
      <c r="F3205" s="7" t="n">
        <f aca="false">COUNTIFS('Duel Log'!AF$2:AF$5455,$A3205,'Duel Log'!AG$2:AG$5455,$B3205,'Duel Log'!AH$2:AH$5455,"Draw")</f>
        <v>0</v>
      </c>
      <c r="G3205" s="13" t="n">
        <f aca="false">IFERROR(D3205/C3205,"")</f>
        <v>0</v>
      </c>
    </row>
    <row r="3206" customFormat="false" ht="15" hidden="false" customHeight="true" outlineLevel="0" collapsed="false">
      <c r="A3206" s="7" t="s">
        <v>4540</v>
      </c>
      <c r="B3206" s="7" t="s">
        <v>9190</v>
      </c>
      <c r="C3206" s="7" t="n">
        <f aca="false">COUNTIFS('Duel Log'!AF$2:AF$5455,$A3206,'Duel Log'!AG$2:AG$5455,$B3206)</f>
        <v>1</v>
      </c>
      <c r="D3206" s="7" t="n">
        <f aca="false">COUNTIFS('Duel Log'!AF$2:AF$5455,$A3206,'Duel Log'!AG$2:AG$5455,$B3206,'Duel Log'!AH$2:AH$5455,"Win")</f>
        <v>0</v>
      </c>
      <c r="E3206" s="7" t="n">
        <f aca="false">COUNTIFS('Duel Log'!AF$2:AF$5455,$A3206,'Duel Log'!AG$2:AG$5455,$B3206,'Duel Log'!AH$2:AH$5455,"Loss")</f>
        <v>1</v>
      </c>
      <c r="F3206" s="7" t="n">
        <f aca="false">COUNTIFS('Duel Log'!AF$2:AF$5455,$A3206,'Duel Log'!AG$2:AG$5455,$B3206,'Duel Log'!AH$2:AH$5455,"Draw")</f>
        <v>0</v>
      </c>
      <c r="G3206" s="13" t="n">
        <f aca="false">IFERROR(D3206/C3206,"")</f>
        <v>0</v>
      </c>
    </row>
    <row r="3207" customFormat="false" ht="15" hidden="false" customHeight="true" outlineLevel="0" collapsed="false">
      <c r="A3207" s="7" t="s">
        <v>4183</v>
      </c>
      <c r="B3207" s="7" t="s">
        <v>3966</v>
      </c>
      <c r="C3207" s="7" t="n">
        <f aca="false">COUNTIFS('Duel Log'!AF$2:AF$5455,$A3207,'Duel Log'!AG$2:AG$5455,$B3207)</f>
        <v>1</v>
      </c>
      <c r="D3207" s="7" t="n">
        <f aca="false">COUNTIFS('Duel Log'!AF$2:AF$5455,$A3207,'Duel Log'!AG$2:AG$5455,$B3207,'Duel Log'!AH$2:AH$5455,"Win")</f>
        <v>0</v>
      </c>
      <c r="E3207" s="7" t="n">
        <f aca="false">COUNTIFS('Duel Log'!AF$2:AF$5455,$A3207,'Duel Log'!AG$2:AG$5455,$B3207,'Duel Log'!AH$2:AH$5455,"Loss")</f>
        <v>1</v>
      </c>
      <c r="F3207" s="7" t="n">
        <f aca="false">COUNTIFS('Duel Log'!AF$2:AF$5455,$A3207,'Duel Log'!AG$2:AG$5455,$B3207,'Duel Log'!AH$2:AH$5455,"Draw")</f>
        <v>0</v>
      </c>
      <c r="G3207" s="13" t="n">
        <f aca="false">IFERROR(D3207/C3207,"")</f>
        <v>0</v>
      </c>
    </row>
    <row r="3208" customFormat="false" ht="15" hidden="false" customHeight="true" outlineLevel="0" collapsed="false">
      <c r="A3208" s="7" t="s">
        <v>4183</v>
      </c>
      <c r="B3208" s="7" t="s">
        <v>4346</v>
      </c>
      <c r="C3208" s="7" t="n">
        <f aca="false">COUNTIFS('Duel Log'!AF$2:AF$5455,$A3208,'Duel Log'!AG$2:AG$5455,$B3208)</f>
        <v>1</v>
      </c>
      <c r="D3208" s="7" t="n">
        <f aca="false">COUNTIFS('Duel Log'!AF$2:AF$5455,$A3208,'Duel Log'!AG$2:AG$5455,$B3208,'Duel Log'!AH$2:AH$5455,"Win")</f>
        <v>1</v>
      </c>
      <c r="E3208" s="7" t="n">
        <f aca="false">COUNTIFS('Duel Log'!AF$2:AF$5455,$A3208,'Duel Log'!AG$2:AG$5455,$B3208,'Duel Log'!AH$2:AH$5455,"Loss")</f>
        <v>0</v>
      </c>
      <c r="F3208" s="7" t="n">
        <f aca="false">COUNTIFS('Duel Log'!AF$2:AF$5455,$A3208,'Duel Log'!AG$2:AG$5455,$B3208,'Duel Log'!AH$2:AH$5455,"Draw")</f>
        <v>0</v>
      </c>
      <c r="G3208" s="13" t="n">
        <f aca="false">IFERROR(D3208/C3208,"")</f>
        <v>1</v>
      </c>
    </row>
    <row r="3209" customFormat="false" ht="15" hidden="false" customHeight="true" outlineLevel="0" collapsed="false">
      <c r="A3209" s="7" t="s">
        <v>4183</v>
      </c>
      <c r="B3209" s="7" t="s">
        <v>2612</v>
      </c>
      <c r="C3209" s="7" t="n">
        <f aca="false">COUNTIFS('Duel Log'!AF$2:AF$5455,$A3209,'Duel Log'!AG$2:AG$5455,$B3209)</f>
        <v>1</v>
      </c>
      <c r="D3209" s="7" t="n">
        <f aca="false">COUNTIFS('Duel Log'!AF$2:AF$5455,$A3209,'Duel Log'!AG$2:AG$5455,$B3209,'Duel Log'!AH$2:AH$5455,"Win")</f>
        <v>1</v>
      </c>
      <c r="E3209" s="7" t="n">
        <f aca="false">COUNTIFS('Duel Log'!AF$2:AF$5455,$A3209,'Duel Log'!AG$2:AG$5455,$B3209,'Duel Log'!AH$2:AH$5455,"Loss")</f>
        <v>0</v>
      </c>
      <c r="F3209" s="7" t="n">
        <f aca="false">COUNTIFS('Duel Log'!AF$2:AF$5455,$A3209,'Duel Log'!AG$2:AG$5455,$B3209,'Duel Log'!AH$2:AH$5455,"Draw")</f>
        <v>0</v>
      </c>
      <c r="G3209" s="13" t="n">
        <f aca="false">IFERROR(D3209/C3209,"")</f>
        <v>1</v>
      </c>
    </row>
    <row r="3210" customFormat="false" ht="15" hidden="false" customHeight="true" outlineLevel="0" collapsed="false">
      <c r="A3210" s="7" t="s">
        <v>2373</v>
      </c>
      <c r="B3210" s="7" t="s">
        <v>2372</v>
      </c>
      <c r="C3210" s="7" t="n">
        <f aca="false">COUNTIFS('Duel Log'!AF$2:AF$5455,$A3210,'Duel Log'!AG$2:AG$5455,$B3210)</f>
        <v>1</v>
      </c>
      <c r="D3210" s="7" t="n">
        <f aca="false">COUNTIFS('Duel Log'!AF$2:AF$5455,$A3210,'Duel Log'!AG$2:AG$5455,$B3210,'Duel Log'!AH$2:AH$5455,"Win")</f>
        <v>0</v>
      </c>
      <c r="E3210" s="7" t="n">
        <f aca="false">COUNTIFS('Duel Log'!AF$2:AF$5455,$A3210,'Duel Log'!AG$2:AG$5455,$B3210,'Duel Log'!AH$2:AH$5455,"Loss")</f>
        <v>1</v>
      </c>
      <c r="F3210" s="7" t="n">
        <f aca="false">COUNTIFS('Duel Log'!AF$2:AF$5455,$A3210,'Duel Log'!AG$2:AG$5455,$B3210,'Duel Log'!AH$2:AH$5455,"Draw")</f>
        <v>0</v>
      </c>
      <c r="G3210" s="13" t="n">
        <f aca="false">IFERROR(D3210/C3210,"")</f>
        <v>0</v>
      </c>
    </row>
    <row r="3211" customFormat="false" ht="15" hidden="false" customHeight="true" outlineLevel="0" collapsed="false">
      <c r="A3211" s="7" t="s">
        <v>7065</v>
      </c>
      <c r="B3211" s="7" t="s">
        <v>7064</v>
      </c>
      <c r="C3211" s="7" t="n">
        <f aca="false">COUNTIFS('Duel Log'!AF$2:AF$5455,$A3211,'Duel Log'!AG$2:AG$5455,$B3211)</f>
        <v>2</v>
      </c>
      <c r="D3211" s="7" t="n">
        <f aca="false">COUNTIFS('Duel Log'!AF$2:AF$5455,$A3211,'Duel Log'!AG$2:AG$5455,$B3211,'Duel Log'!AH$2:AH$5455,"Win")</f>
        <v>0</v>
      </c>
      <c r="E3211" s="7" t="n">
        <f aca="false">COUNTIFS('Duel Log'!AF$2:AF$5455,$A3211,'Duel Log'!AG$2:AG$5455,$B3211,'Duel Log'!AH$2:AH$5455,"Loss")</f>
        <v>2</v>
      </c>
      <c r="F3211" s="7" t="n">
        <f aca="false">COUNTIFS('Duel Log'!AF$2:AF$5455,$A3211,'Duel Log'!AG$2:AG$5455,$B3211,'Duel Log'!AH$2:AH$5455,"Draw")</f>
        <v>0</v>
      </c>
      <c r="G3211" s="13" t="n">
        <f aca="false">IFERROR(D3211/C3211,"")</f>
        <v>0</v>
      </c>
    </row>
    <row r="3212" customFormat="false" ht="15" hidden="false" customHeight="true" outlineLevel="0" collapsed="false">
      <c r="A3212" s="7" t="s">
        <v>8896</v>
      </c>
      <c r="B3212" s="7" t="s">
        <v>787</v>
      </c>
      <c r="C3212" s="7" t="n">
        <f aca="false">COUNTIFS('Duel Log'!AF$2:AF$5455,$A3212,'Duel Log'!AG$2:AG$5455,$B3212)</f>
        <v>2</v>
      </c>
      <c r="D3212" s="7" t="n">
        <f aca="false">COUNTIFS('Duel Log'!AF$2:AF$5455,$A3212,'Duel Log'!AG$2:AG$5455,$B3212,'Duel Log'!AH$2:AH$5455,"Win")</f>
        <v>0</v>
      </c>
      <c r="E3212" s="7" t="n">
        <f aca="false">COUNTIFS('Duel Log'!AF$2:AF$5455,$A3212,'Duel Log'!AG$2:AG$5455,$B3212,'Duel Log'!AH$2:AH$5455,"Loss")</f>
        <v>2</v>
      </c>
      <c r="F3212" s="7" t="n">
        <f aca="false">COUNTIFS('Duel Log'!AF$2:AF$5455,$A3212,'Duel Log'!AG$2:AG$5455,$B3212,'Duel Log'!AH$2:AH$5455,"Draw")</f>
        <v>0</v>
      </c>
      <c r="G3212" s="13" t="n">
        <f aca="false">IFERROR(D3212/C3212,"")</f>
        <v>0</v>
      </c>
    </row>
    <row r="3213" customFormat="false" ht="15" hidden="false" customHeight="true" outlineLevel="0" collapsed="false">
      <c r="A3213" s="7" t="s">
        <v>600</v>
      </c>
      <c r="B3213" s="7" t="s">
        <v>276</v>
      </c>
      <c r="C3213" s="7" t="n">
        <f aca="false">COUNTIFS('Duel Log'!AF$2:AF$5455,$A3213,'Duel Log'!AG$2:AG$5455,$B3213)</f>
        <v>1</v>
      </c>
      <c r="D3213" s="7" t="n">
        <f aca="false">COUNTIFS('Duel Log'!AF$2:AF$5455,$A3213,'Duel Log'!AG$2:AG$5455,$B3213,'Duel Log'!AH$2:AH$5455,"Win")</f>
        <v>0</v>
      </c>
      <c r="E3213" s="7" t="n">
        <f aca="false">COUNTIFS('Duel Log'!AF$2:AF$5455,$A3213,'Duel Log'!AG$2:AG$5455,$B3213,'Duel Log'!AH$2:AH$5455,"Loss")</f>
        <v>1</v>
      </c>
      <c r="F3213" s="7" t="n">
        <f aca="false">COUNTIFS('Duel Log'!AF$2:AF$5455,$A3213,'Duel Log'!AG$2:AG$5455,$B3213,'Duel Log'!AH$2:AH$5455,"Draw")</f>
        <v>0</v>
      </c>
      <c r="G3213" s="13" t="n">
        <f aca="false">IFERROR(D3213/C3213,"")</f>
        <v>0</v>
      </c>
    </row>
    <row r="3214" customFormat="false" ht="15" hidden="false" customHeight="true" outlineLevel="0" collapsed="false">
      <c r="A3214" s="7" t="s">
        <v>2211</v>
      </c>
      <c r="B3214" s="7" t="s">
        <v>1635</v>
      </c>
      <c r="C3214" s="7" t="n">
        <f aca="false">COUNTIFS('Duel Log'!AF$2:AF$5455,$A3214,'Duel Log'!AG$2:AG$5455,$B3214)</f>
        <v>1</v>
      </c>
      <c r="D3214" s="7" t="n">
        <f aca="false">COUNTIFS('Duel Log'!AF$2:AF$5455,$A3214,'Duel Log'!AG$2:AG$5455,$B3214,'Duel Log'!AH$2:AH$5455,"Win")</f>
        <v>1</v>
      </c>
      <c r="E3214" s="7" t="n">
        <f aca="false">COUNTIFS('Duel Log'!AF$2:AF$5455,$A3214,'Duel Log'!AG$2:AG$5455,$B3214,'Duel Log'!AH$2:AH$5455,"Loss")</f>
        <v>0</v>
      </c>
      <c r="F3214" s="7" t="n">
        <f aca="false">COUNTIFS('Duel Log'!AF$2:AF$5455,$A3214,'Duel Log'!AG$2:AG$5455,$B3214,'Duel Log'!AH$2:AH$5455,"Draw")</f>
        <v>0</v>
      </c>
      <c r="G3214" s="13" t="n">
        <f aca="false">IFERROR(D3214/C3214,"")</f>
        <v>1</v>
      </c>
    </row>
    <row r="3215" customFormat="false" ht="15" hidden="false" customHeight="true" outlineLevel="0" collapsed="false">
      <c r="A3215" s="7" t="s">
        <v>543</v>
      </c>
      <c r="B3215" s="7" t="s">
        <v>3744</v>
      </c>
      <c r="C3215" s="7" t="n">
        <f aca="false">COUNTIFS('Duel Log'!AF$2:AF$5455,$A3215,'Duel Log'!AG$2:AG$5455,$B3215)</f>
        <v>1</v>
      </c>
      <c r="D3215" s="7" t="n">
        <f aca="false">COUNTIFS('Duel Log'!AF$2:AF$5455,$A3215,'Duel Log'!AG$2:AG$5455,$B3215,'Duel Log'!AH$2:AH$5455,"Win")</f>
        <v>1</v>
      </c>
      <c r="E3215" s="7" t="n">
        <f aca="false">COUNTIFS('Duel Log'!AF$2:AF$5455,$A3215,'Duel Log'!AG$2:AG$5455,$B3215,'Duel Log'!AH$2:AH$5455,"Loss")</f>
        <v>0</v>
      </c>
      <c r="F3215" s="7" t="n">
        <f aca="false">COUNTIFS('Duel Log'!AF$2:AF$5455,$A3215,'Duel Log'!AG$2:AG$5455,$B3215,'Duel Log'!AH$2:AH$5455,"Draw")</f>
        <v>0</v>
      </c>
      <c r="G3215" s="13" t="n">
        <f aca="false">IFERROR(D3215/C3215,"")</f>
        <v>1</v>
      </c>
    </row>
    <row r="3216" customFormat="false" ht="15" hidden="false" customHeight="true" outlineLevel="0" collapsed="false">
      <c r="A3216" s="7" t="s">
        <v>543</v>
      </c>
      <c r="B3216" s="7" t="s">
        <v>5482</v>
      </c>
      <c r="C3216" s="7" t="n">
        <f aca="false">COUNTIFS('Duel Log'!AF$2:AF$5455,$A3216,'Duel Log'!AG$2:AG$5455,$B3216)</f>
        <v>2</v>
      </c>
      <c r="D3216" s="7" t="n">
        <f aca="false">COUNTIFS('Duel Log'!AF$2:AF$5455,$A3216,'Duel Log'!AG$2:AG$5455,$B3216,'Duel Log'!AH$2:AH$5455,"Win")</f>
        <v>0</v>
      </c>
      <c r="E3216" s="7" t="n">
        <f aca="false">COUNTIFS('Duel Log'!AF$2:AF$5455,$A3216,'Duel Log'!AG$2:AG$5455,$B3216,'Duel Log'!AH$2:AH$5455,"Loss")</f>
        <v>2</v>
      </c>
      <c r="F3216" s="7" t="n">
        <f aca="false">COUNTIFS('Duel Log'!AF$2:AF$5455,$A3216,'Duel Log'!AG$2:AG$5455,$B3216,'Duel Log'!AH$2:AH$5455,"Draw")</f>
        <v>0</v>
      </c>
      <c r="G3216" s="13" t="n">
        <f aca="false">IFERROR(D3216/C3216,"")</f>
        <v>0</v>
      </c>
    </row>
    <row r="3217" customFormat="false" ht="15" hidden="false" customHeight="true" outlineLevel="0" collapsed="false">
      <c r="A3217" s="7" t="s">
        <v>543</v>
      </c>
      <c r="B3217" s="7" t="s">
        <v>1001</v>
      </c>
      <c r="C3217" s="7" t="n">
        <f aca="false">COUNTIFS('Duel Log'!AF$2:AF$5455,$A3217,'Duel Log'!AG$2:AG$5455,$B3217)</f>
        <v>1</v>
      </c>
      <c r="D3217" s="7" t="n">
        <f aca="false">COUNTIFS('Duel Log'!AF$2:AF$5455,$A3217,'Duel Log'!AG$2:AG$5455,$B3217,'Duel Log'!AH$2:AH$5455,"Win")</f>
        <v>1</v>
      </c>
      <c r="E3217" s="7" t="n">
        <f aca="false">COUNTIFS('Duel Log'!AF$2:AF$5455,$A3217,'Duel Log'!AG$2:AG$5455,$B3217,'Duel Log'!AH$2:AH$5455,"Loss")</f>
        <v>0</v>
      </c>
      <c r="F3217" s="7" t="n">
        <f aca="false">COUNTIFS('Duel Log'!AF$2:AF$5455,$A3217,'Duel Log'!AG$2:AG$5455,$B3217,'Duel Log'!AH$2:AH$5455,"Draw")</f>
        <v>0</v>
      </c>
      <c r="G3217" s="13" t="n">
        <f aca="false">IFERROR(D3217/C3217,"")</f>
        <v>1</v>
      </c>
    </row>
    <row r="3218" customFormat="false" ht="15" hidden="false" customHeight="true" outlineLevel="0" collapsed="false">
      <c r="A3218" s="7" t="s">
        <v>543</v>
      </c>
      <c r="B3218" s="7" t="s">
        <v>2577</v>
      </c>
      <c r="C3218" s="7" t="n">
        <f aca="false">COUNTIFS('Duel Log'!AF$2:AF$5455,$A3218,'Duel Log'!AG$2:AG$5455,$B3218)</f>
        <v>2</v>
      </c>
      <c r="D3218" s="7" t="n">
        <f aca="false">COUNTIFS('Duel Log'!AF$2:AF$5455,$A3218,'Duel Log'!AG$2:AG$5455,$B3218,'Duel Log'!AH$2:AH$5455,"Win")</f>
        <v>2</v>
      </c>
      <c r="E3218" s="7" t="n">
        <f aca="false">COUNTIFS('Duel Log'!AF$2:AF$5455,$A3218,'Duel Log'!AG$2:AG$5455,$B3218,'Duel Log'!AH$2:AH$5455,"Loss")</f>
        <v>0</v>
      </c>
      <c r="F3218" s="7" t="n">
        <f aca="false">COUNTIFS('Duel Log'!AF$2:AF$5455,$A3218,'Duel Log'!AG$2:AG$5455,$B3218,'Duel Log'!AH$2:AH$5455,"Draw")</f>
        <v>0</v>
      </c>
      <c r="G3218" s="13" t="n">
        <f aca="false">IFERROR(D3218/C3218,"")</f>
        <v>1</v>
      </c>
    </row>
    <row r="3219" customFormat="false" ht="15" hidden="false" customHeight="true" outlineLevel="0" collapsed="false">
      <c r="A3219" s="7" t="s">
        <v>1489</v>
      </c>
      <c r="B3219" s="7" t="s">
        <v>4563</v>
      </c>
      <c r="C3219" s="7" t="n">
        <f aca="false">COUNTIFS('Duel Log'!AF$2:AF$5455,$A3219,'Duel Log'!AG$2:AG$5455,$B3219)</f>
        <v>1</v>
      </c>
      <c r="D3219" s="7" t="n">
        <f aca="false">COUNTIFS('Duel Log'!AF$2:AF$5455,$A3219,'Duel Log'!AG$2:AG$5455,$B3219,'Duel Log'!AH$2:AH$5455,"Win")</f>
        <v>1</v>
      </c>
      <c r="E3219" s="7" t="n">
        <f aca="false">COUNTIFS('Duel Log'!AF$2:AF$5455,$A3219,'Duel Log'!AG$2:AG$5455,$B3219,'Duel Log'!AH$2:AH$5455,"Loss")</f>
        <v>0</v>
      </c>
      <c r="F3219" s="7" t="n">
        <f aca="false">COUNTIFS('Duel Log'!AF$2:AF$5455,$A3219,'Duel Log'!AG$2:AG$5455,$B3219,'Duel Log'!AH$2:AH$5455,"Draw")</f>
        <v>0</v>
      </c>
      <c r="G3219" s="13" t="n">
        <f aca="false">IFERROR(D3219/C3219,"")</f>
        <v>1</v>
      </c>
    </row>
    <row r="3220" customFormat="false" ht="15" hidden="false" customHeight="true" outlineLevel="0" collapsed="false">
      <c r="A3220" s="7" t="s">
        <v>4093</v>
      </c>
      <c r="B3220" s="7" t="s">
        <v>4092</v>
      </c>
      <c r="C3220" s="7" t="n">
        <f aca="false">COUNTIFS('Duel Log'!AF$2:AF$5455,$A3220,'Duel Log'!AG$2:AG$5455,$B3220)</f>
        <v>1</v>
      </c>
      <c r="D3220" s="7" t="n">
        <f aca="false">COUNTIFS('Duel Log'!AF$2:AF$5455,$A3220,'Duel Log'!AG$2:AG$5455,$B3220,'Duel Log'!AH$2:AH$5455,"Win")</f>
        <v>1</v>
      </c>
      <c r="E3220" s="7" t="n">
        <f aca="false">COUNTIFS('Duel Log'!AF$2:AF$5455,$A3220,'Duel Log'!AG$2:AG$5455,$B3220,'Duel Log'!AH$2:AH$5455,"Loss")</f>
        <v>0</v>
      </c>
      <c r="F3220" s="7" t="n">
        <f aca="false">COUNTIFS('Duel Log'!AF$2:AF$5455,$A3220,'Duel Log'!AG$2:AG$5455,$B3220,'Duel Log'!AH$2:AH$5455,"Draw")</f>
        <v>0</v>
      </c>
      <c r="G3220" s="13" t="n">
        <f aca="false">IFERROR(D3220/C3220,"")</f>
        <v>1</v>
      </c>
    </row>
    <row r="3221" customFormat="false" ht="15" hidden="false" customHeight="true" outlineLevel="0" collapsed="false">
      <c r="A3221" s="7" t="s">
        <v>1952</v>
      </c>
      <c r="B3221" s="7" t="s">
        <v>526</v>
      </c>
      <c r="C3221" s="7" t="n">
        <f aca="false">COUNTIFS('Duel Log'!AF$2:AF$5455,$A3221,'Duel Log'!AG$2:AG$5455,$B3221)</f>
        <v>2</v>
      </c>
      <c r="D3221" s="7" t="n">
        <f aca="false">COUNTIFS('Duel Log'!AF$2:AF$5455,$A3221,'Duel Log'!AG$2:AG$5455,$B3221,'Duel Log'!AH$2:AH$5455,"Win")</f>
        <v>0</v>
      </c>
      <c r="E3221" s="7" t="n">
        <f aca="false">COUNTIFS('Duel Log'!AF$2:AF$5455,$A3221,'Duel Log'!AG$2:AG$5455,$B3221,'Duel Log'!AH$2:AH$5455,"Loss")</f>
        <v>2</v>
      </c>
      <c r="F3221" s="7" t="n">
        <f aca="false">COUNTIFS('Duel Log'!AF$2:AF$5455,$A3221,'Duel Log'!AG$2:AG$5455,$B3221,'Duel Log'!AH$2:AH$5455,"Draw")</f>
        <v>0</v>
      </c>
      <c r="G3221" s="13" t="n">
        <f aca="false">IFERROR(D3221/C3221,"")</f>
        <v>0</v>
      </c>
    </row>
    <row r="3222" customFormat="false" ht="15" hidden="false" customHeight="true" outlineLevel="0" collapsed="false">
      <c r="A3222" s="7" t="s">
        <v>901</v>
      </c>
      <c r="B3222" s="7" t="s">
        <v>900</v>
      </c>
      <c r="C3222" s="7" t="n">
        <f aca="false">COUNTIFS('Duel Log'!AF$2:AF$5455,$A3222,'Duel Log'!AG$2:AG$5455,$B3222)</f>
        <v>2</v>
      </c>
      <c r="D3222" s="7" t="n">
        <f aca="false">COUNTIFS('Duel Log'!AF$2:AF$5455,$A3222,'Duel Log'!AG$2:AG$5455,$B3222,'Duel Log'!AH$2:AH$5455,"Win")</f>
        <v>2</v>
      </c>
      <c r="E3222" s="7" t="n">
        <f aca="false">COUNTIFS('Duel Log'!AF$2:AF$5455,$A3222,'Duel Log'!AG$2:AG$5455,$B3222,'Duel Log'!AH$2:AH$5455,"Loss")</f>
        <v>0</v>
      </c>
      <c r="F3222" s="7" t="n">
        <f aca="false">COUNTIFS('Duel Log'!AF$2:AF$5455,$A3222,'Duel Log'!AG$2:AG$5455,$B3222,'Duel Log'!AH$2:AH$5455,"Draw")</f>
        <v>0</v>
      </c>
      <c r="G3222" s="13" t="n">
        <f aca="false">IFERROR(D3222/C3222,"")</f>
        <v>1</v>
      </c>
    </row>
    <row r="3223" customFormat="false" ht="15" hidden="false" customHeight="true" outlineLevel="0" collapsed="false">
      <c r="A3223" s="7" t="s">
        <v>6258</v>
      </c>
      <c r="B3223" s="7" t="s">
        <v>845</v>
      </c>
      <c r="C3223" s="7" t="n">
        <f aca="false">COUNTIFS('Duel Log'!AF$2:AF$5455,$A3223,'Duel Log'!AG$2:AG$5455,$B3223)</f>
        <v>1</v>
      </c>
      <c r="D3223" s="7" t="n">
        <f aca="false">COUNTIFS('Duel Log'!AF$2:AF$5455,$A3223,'Duel Log'!AG$2:AG$5455,$B3223,'Duel Log'!AH$2:AH$5455,"Win")</f>
        <v>1</v>
      </c>
      <c r="E3223" s="7" t="n">
        <f aca="false">COUNTIFS('Duel Log'!AF$2:AF$5455,$A3223,'Duel Log'!AG$2:AG$5455,$B3223,'Duel Log'!AH$2:AH$5455,"Loss")</f>
        <v>0</v>
      </c>
      <c r="F3223" s="7" t="n">
        <f aca="false">COUNTIFS('Duel Log'!AF$2:AF$5455,$A3223,'Duel Log'!AG$2:AG$5455,$B3223,'Duel Log'!AH$2:AH$5455,"Draw")</f>
        <v>0</v>
      </c>
      <c r="G3223" s="13" t="n">
        <f aca="false">IFERROR(D3223/C3223,"")</f>
        <v>1</v>
      </c>
    </row>
    <row r="3224" customFormat="false" ht="15" hidden="false" customHeight="true" outlineLevel="0" collapsed="false">
      <c r="A3224" s="7" t="s">
        <v>3724</v>
      </c>
      <c r="B3224" s="7" t="s">
        <v>2586</v>
      </c>
      <c r="C3224" s="7" t="n">
        <f aca="false">COUNTIFS('Duel Log'!AF$2:AF$5455,$A3224,'Duel Log'!AG$2:AG$5455,$B3224)</f>
        <v>1</v>
      </c>
      <c r="D3224" s="7" t="n">
        <f aca="false">COUNTIFS('Duel Log'!AF$2:AF$5455,$A3224,'Duel Log'!AG$2:AG$5455,$B3224,'Duel Log'!AH$2:AH$5455,"Win")</f>
        <v>1</v>
      </c>
      <c r="E3224" s="7" t="n">
        <f aca="false">COUNTIFS('Duel Log'!AF$2:AF$5455,$A3224,'Duel Log'!AG$2:AG$5455,$B3224,'Duel Log'!AH$2:AH$5455,"Loss")</f>
        <v>0</v>
      </c>
      <c r="F3224" s="7" t="n">
        <f aca="false">COUNTIFS('Duel Log'!AF$2:AF$5455,$A3224,'Duel Log'!AG$2:AG$5455,$B3224,'Duel Log'!AH$2:AH$5455,"Draw")</f>
        <v>0</v>
      </c>
      <c r="G3224" s="13" t="n">
        <f aca="false">IFERROR(D3224/C3224,"")</f>
        <v>1</v>
      </c>
    </row>
    <row r="3225" customFormat="false" ht="15" hidden="false" customHeight="true" outlineLevel="0" collapsed="false">
      <c r="A3225" s="7" t="s">
        <v>6696</v>
      </c>
      <c r="B3225" s="7" t="s">
        <v>6697</v>
      </c>
      <c r="C3225" s="7" t="n">
        <f aca="false">COUNTIFS('Duel Log'!AF$2:AF$5455,$A3225,'Duel Log'!AG$2:AG$5455,$B3225)</f>
        <v>2</v>
      </c>
      <c r="D3225" s="7" t="n">
        <f aca="false">COUNTIFS('Duel Log'!AF$2:AF$5455,$A3225,'Duel Log'!AG$2:AG$5455,$B3225,'Duel Log'!AH$2:AH$5455,"Win")</f>
        <v>0</v>
      </c>
      <c r="E3225" s="7" t="n">
        <f aca="false">COUNTIFS('Duel Log'!AF$2:AF$5455,$A3225,'Duel Log'!AG$2:AG$5455,$B3225,'Duel Log'!AH$2:AH$5455,"Loss")</f>
        <v>2</v>
      </c>
      <c r="F3225" s="7" t="n">
        <f aca="false">COUNTIFS('Duel Log'!AF$2:AF$5455,$A3225,'Duel Log'!AG$2:AG$5455,$B3225,'Duel Log'!AH$2:AH$5455,"Draw")</f>
        <v>0</v>
      </c>
      <c r="G3225" s="13" t="n">
        <f aca="false">IFERROR(D3225/C3225,"")</f>
        <v>0</v>
      </c>
    </row>
    <row r="3226" customFormat="false" ht="15" hidden="false" customHeight="true" outlineLevel="0" collapsed="false">
      <c r="A3226" s="7" t="s">
        <v>8157</v>
      </c>
      <c r="B3226" s="7" t="s">
        <v>1820</v>
      </c>
      <c r="C3226" s="7" t="n">
        <f aca="false">COUNTIFS('Duel Log'!AF$2:AF$5455,$A3226,'Duel Log'!AG$2:AG$5455,$B3226)</f>
        <v>1</v>
      </c>
      <c r="D3226" s="7" t="n">
        <f aca="false">COUNTIFS('Duel Log'!AF$2:AF$5455,$A3226,'Duel Log'!AG$2:AG$5455,$B3226,'Duel Log'!AH$2:AH$5455,"Win")</f>
        <v>0</v>
      </c>
      <c r="E3226" s="7" t="n">
        <f aca="false">COUNTIFS('Duel Log'!AF$2:AF$5455,$A3226,'Duel Log'!AG$2:AG$5455,$B3226,'Duel Log'!AH$2:AH$5455,"Loss")</f>
        <v>1</v>
      </c>
      <c r="F3226" s="7" t="n">
        <f aca="false">COUNTIFS('Duel Log'!AF$2:AF$5455,$A3226,'Duel Log'!AG$2:AG$5455,$B3226,'Duel Log'!AH$2:AH$5455,"Draw")</f>
        <v>0</v>
      </c>
      <c r="G3226" s="13" t="n">
        <f aca="false">IFERROR(D3226/C3226,"")</f>
        <v>0</v>
      </c>
    </row>
    <row r="3227" customFormat="false" ht="15" hidden="false" customHeight="true" outlineLevel="0" collapsed="false">
      <c r="A3227" s="7" t="s">
        <v>1472</v>
      </c>
      <c r="B3227" s="7" t="s">
        <v>519</v>
      </c>
      <c r="C3227" s="7" t="n">
        <f aca="false">COUNTIFS('Duel Log'!AF$2:AF$5455,$A3227,'Duel Log'!AG$2:AG$5455,$B3227)</f>
        <v>1</v>
      </c>
      <c r="D3227" s="7" t="n">
        <f aca="false">COUNTIFS('Duel Log'!AF$2:AF$5455,$A3227,'Duel Log'!AG$2:AG$5455,$B3227,'Duel Log'!AH$2:AH$5455,"Win")</f>
        <v>1</v>
      </c>
      <c r="E3227" s="7" t="n">
        <f aca="false">COUNTIFS('Duel Log'!AF$2:AF$5455,$A3227,'Duel Log'!AG$2:AG$5455,$B3227,'Duel Log'!AH$2:AH$5455,"Loss")</f>
        <v>0</v>
      </c>
      <c r="F3227" s="7" t="n">
        <f aca="false">COUNTIFS('Duel Log'!AF$2:AF$5455,$A3227,'Duel Log'!AG$2:AG$5455,$B3227,'Duel Log'!AH$2:AH$5455,"Draw")</f>
        <v>0</v>
      </c>
      <c r="G3227" s="13" t="n">
        <f aca="false">IFERROR(D3227/C3227,"")</f>
        <v>1</v>
      </c>
    </row>
    <row r="3228" customFormat="false" ht="15" hidden="false" customHeight="true" outlineLevel="0" collapsed="false">
      <c r="A3228" s="7" t="s">
        <v>4211</v>
      </c>
      <c r="B3228" s="7" t="s">
        <v>6388</v>
      </c>
      <c r="C3228" s="7" t="n">
        <f aca="false">COUNTIFS('Duel Log'!AF$2:AF$5455,$A3228,'Duel Log'!AG$2:AG$5455,$B3228)</f>
        <v>2</v>
      </c>
      <c r="D3228" s="7" t="n">
        <f aca="false">COUNTIFS('Duel Log'!AF$2:AF$5455,$A3228,'Duel Log'!AG$2:AG$5455,$B3228,'Duel Log'!AH$2:AH$5455,"Win")</f>
        <v>0</v>
      </c>
      <c r="E3228" s="7" t="n">
        <f aca="false">COUNTIFS('Duel Log'!AF$2:AF$5455,$A3228,'Duel Log'!AG$2:AG$5455,$B3228,'Duel Log'!AH$2:AH$5455,"Loss")</f>
        <v>2</v>
      </c>
      <c r="F3228" s="7" t="n">
        <f aca="false">COUNTIFS('Duel Log'!AF$2:AF$5455,$A3228,'Duel Log'!AG$2:AG$5455,$B3228,'Duel Log'!AH$2:AH$5455,"Draw")</f>
        <v>0</v>
      </c>
      <c r="G3228" s="13" t="n">
        <f aca="false">IFERROR(D3228/C3228,"")</f>
        <v>0</v>
      </c>
    </row>
    <row r="3229" customFormat="false" ht="15" hidden="false" customHeight="true" outlineLevel="0" collapsed="false">
      <c r="A3229" s="7" t="s">
        <v>4204</v>
      </c>
      <c r="B3229" s="7" t="s">
        <v>5433</v>
      </c>
      <c r="C3229" s="7" t="n">
        <f aca="false">COUNTIFS('Duel Log'!AF$2:AF$5455,$A3229,'Duel Log'!AG$2:AG$5455,$B3229)</f>
        <v>1</v>
      </c>
      <c r="D3229" s="7" t="n">
        <f aca="false">COUNTIFS('Duel Log'!AF$2:AF$5455,$A3229,'Duel Log'!AG$2:AG$5455,$B3229,'Duel Log'!AH$2:AH$5455,"Win")</f>
        <v>1</v>
      </c>
      <c r="E3229" s="7" t="n">
        <f aca="false">COUNTIFS('Duel Log'!AF$2:AF$5455,$A3229,'Duel Log'!AG$2:AG$5455,$B3229,'Duel Log'!AH$2:AH$5455,"Loss")</f>
        <v>0</v>
      </c>
      <c r="F3229" s="7" t="n">
        <f aca="false">COUNTIFS('Duel Log'!AF$2:AF$5455,$A3229,'Duel Log'!AG$2:AG$5455,$B3229,'Duel Log'!AH$2:AH$5455,"Draw")</f>
        <v>0</v>
      </c>
      <c r="G3229" s="13" t="n">
        <f aca="false">IFERROR(D3229/C3229,"")</f>
        <v>1</v>
      </c>
    </row>
    <row r="3230" customFormat="false" ht="15" hidden="false" customHeight="true" outlineLevel="0" collapsed="false">
      <c r="A3230" s="7" t="s">
        <v>1635</v>
      </c>
      <c r="B3230" s="7" t="s">
        <v>1923</v>
      </c>
      <c r="C3230" s="7" t="n">
        <f aca="false">COUNTIFS('Duel Log'!AF$2:AF$5455,$A3230,'Duel Log'!AG$2:AG$5455,$B3230)</f>
        <v>1</v>
      </c>
      <c r="D3230" s="7" t="n">
        <f aca="false">COUNTIFS('Duel Log'!AF$2:AF$5455,$A3230,'Duel Log'!AG$2:AG$5455,$B3230,'Duel Log'!AH$2:AH$5455,"Win")</f>
        <v>0</v>
      </c>
      <c r="E3230" s="7" t="n">
        <f aca="false">COUNTIFS('Duel Log'!AF$2:AF$5455,$A3230,'Duel Log'!AG$2:AG$5455,$B3230,'Duel Log'!AH$2:AH$5455,"Loss")</f>
        <v>1</v>
      </c>
      <c r="F3230" s="7" t="n">
        <f aca="false">COUNTIFS('Duel Log'!AF$2:AF$5455,$A3230,'Duel Log'!AG$2:AG$5455,$B3230,'Duel Log'!AH$2:AH$5455,"Draw")</f>
        <v>0</v>
      </c>
      <c r="G3230" s="13" t="n">
        <f aca="false">IFERROR(D3230/C3230,"")</f>
        <v>0</v>
      </c>
    </row>
    <row r="3231" customFormat="false" ht="15" hidden="false" customHeight="true" outlineLevel="0" collapsed="false">
      <c r="A3231" s="7" t="s">
        <v>1635</v>
      </c>
      <c r="B3231" s="7" t="s">
        <v>2205</v>
      </c>
      <c r="C3231" s="7" t="n">
        <f aca="false">COUNTIFS('Duel Log'!AF$2:AF$5455,$A3231,'Duel Log'!AG$2:AG$5455,$B3231)</f>
        <v>1</v>
      </c>
      <c r="D3231" s="7" t="n">
        <f aca="false">COUNTIFS('Duel Log'!AF$2:AF$5455,$A3231,'Duel Log'!AG$2:AG$5455,$B3231,'Duel Log'!AH$2:AH$5455,"Win")</f>
        <v>1</v>
      </c>
      <c r="E3231" s="7" t="n">
        <f aca="false">COUNTIFS('Duel Log'!AF$2:AF$5455,$A3231,'Duel Log'!AG$2:AG$5455,$B3231,'Duel Log'!AH$2:AH$5455,"Loss")</f>
        <v>0</v>
      </c>
      <c r="F3231" s="7" t="n">
        <f aca="false">COUNTIFS('Duel Log'!AF$2:AF$5455,$A3231,'Duel Log'!AG$2:AG$5455,$B3231,'Duel Log'!AH$2:AH$5455,"Draw")</f>
        <v>0</v>
      </c>
      <c r="G3231" s="13" t="n">
        <f aca="false">IFERROR(D3231/C3231,"")</f>
        <v>1</v>
      </c>
    </row>
    <row r="3232" customFormat="false" ht="15" hidden="false" customHeight="true" outlineLevel="0" collapsed="false">
      <c r="A3232" s="7" t="s">
        <v>1635</v>
      </c>
      <c r="B3232" s="7" t="s">
        <v>9481</v>
      </c>
      <c r="C3232" s="7" t="n">
        <f aca="false">COUNTIFS('Duel Log'!AF$2:AF$5455,$A3232,'Duel Log'!AG$2:AG$5455,$B3232)</f>
        <v>1</v>
      </c>
      <c r="D3232" s="7" t="n">
        <f aca="false">COUNTIFS('Duel Log'!AF$2:AF$5455,$A3232,'Duel Log'!AG$2:AG$5455,$B3232,'Duel Log'!AH$2:AH$5455,"Win")</f>
        <v>1</v>
      </c>
      <c r="E3232" s="7" t="n">
        <f aca="false">COUNTIFS('Duel Log'!AF$2:AF$5455,$A3232,'Duel Log'!AG$2:AG$5455,$B3232,'Duel Log'!AH$2:AH$5455,"Loss")</f>
        <v>0</v>
      </c>
      <c r="F3232" s="7" t="n">
        <f aca="false">COUNTIFS('Duel Log'!AF$2:AF$5455,$A3232,'Duel Log'!AG$2:AG$5455,$B3232,'Duel Log'!AH$2:AH$5455,"Draw")</f>
        <v>0</v>
      </c>
      <c r="G3232" s="13" t="n">
        <f aca="false">IFERROR(D3232/C3232,"")</f>
        <v>1</v>
      </c>
    </row>
    <row r="3233" customFormat="false" ht="15" hidden="false" customHeight="true" outlineLevel="0" collapsed="false">
      <c r="A3233" s="7" t="s">
        <v>1635</v>
      </c>
      <c r="B3233" s="7" t="s">
        <v>701</v>
      </c>
      <c r="C3233" s="7" t="n">
        <f aca="false">COUNTIFS('Duel Log'!AF$2:AF$5455,$A3233,'Duel Log'!AG$2:AG$5455,$B3233)</f>
        <v>1</v>
      </c>
      <c r="D3233" s="7" t="n">
        <f aca="false">COUNTIFS('Duel Log'!AF$2:AF$5455,$A3233,'Duel Log'!AG$2:AG$5455,$B3233,'Duel Log'!AH$2:AH$5455,"Win")</f>
        <v>0</v>
      </c>
      <c r="E3233" s="7" t="n">
        <f aca="false">COUNTIFS('Duel Log'!AF$2:AF$5455,$A3233,'Duel Log'!AG$2:AG$5455,$B3233,'Duel Log'!AH$2:AH$5455,"Loss")</f>
        <v>1</v>
      </c>
      <c r="F3233" s="7" t="n">
        <f aca="false">COUNTIFS('Duel Log'!AF$2:AF$5455,$A3233,'Duel Log'!AG$2:AG$5455,$B3233,'Duel Log'!AH$2:AH$5455,"Draw")</f>
        <v>0</v>
      </c>
      <c r="G3233" s="13" t="n">
        <f aca="false">IFERROR(D3233/C3233,"")</f>
        <v>0</v>
      </c>
    </row>
    <row r="3234" customFormat="false" ht="15" hidden="false" customHeight="true" outlineLevel="0" collapsed="false">
      <c r="A3234" s="7" t="s">
        <v>1635</v>
      </c>
      <c r="B3234" s="7" t="s">
        <v>2368</v>
      </c>
      <c r="C3234" s="7" t="n">
        <f aca="false">COUNTIFS('Duel Log'!AF$2:AF$5455,$A3234,'Duel Log'!AG$2:AG$5455,$B3234)</f>
        <v>1</v>
      </c>
      <c r="D3234" s="7" t="n">
        <f aca="false">COUNTIFS('Duel Log'!AF$2:AF$5455,$A3234,'Duel Log'!AG$2:AG$5455,$B3234,'Duel Log'!AH$2:AH$5455,"Win")</f>
        <v>1</v>
      </c>
      <c r="E3234" s="7" t="n">
        <f aca="false">COUNTIFS('Duel Log'!AF$2:AF$5455,$A3234,'Duel Log'!AG$2:AG$5455,$B3234,'Duel Log'!AH$2:AH$5455,"Loss")</f>
        <v>0</v>
      </c>
      <c r="F3234" s="7" t="n">
        <f aca="false">COUNTIFS('Duel Log'!AF$2:AF$5455,$A3234,'Duel Log'!AG$2:AG$5455,$B3234,'Duel Log'!AH$2:AH$5455,"Draw")</f>
        <v>0</v>
      </c>
      <c r="G3234" s="13" t="n">
        <f aca="false">IFERROR(D3234/C3234,"")</f>
        <v>1</v>
      </c>
    </row>
    <row r="3235" customFormat="false" ht="15" hidden="false" customHeight="true" outlineLevel="0" collapsed="false">
      <c r="A3235" s="7" t="s">
        <v>1635</v>
      </c>
      <c r="B3235" s="7" t="s">
        <v>3344</v>
      </c>
      <c r="C3235" s="7" t="n">
        <f aca="false">COUNTIFS('Duel Log'!AF$2:AF$5455,$A3235,'Duel Log'!AG$2:AG$5455,$B3235)</f>
        <v>2</v>
      </c>
      <c r="D3235" s="7" t="n">
        <f aca="false">COUNTIFS('Duel Log'!AF$2:AF$5455,$A3235,'Duel Log'!AG$2:AG$5455,$B3235,'Duel Log'!AH$2:AH$5455,"Win")</f>
        <v>0</v>
      </c>
      <c r="E3235" s="7" t="n">
        <f aca="false">COUNTIFS('Duel Log'!AF$2:AF$5455,$A3235,'Duel Log'!AG$2:AG$5455,$B3235,'Duel Log'!AH$2:AH$5455,"Loss")</f>
        <v>2</v>
      </c>
      <c r="F3235" s="7" t="n">
        <f aca="false">COUNTIFS('Duel Log'!AF$2:AF$5455,$A3235,'Duel Log'!AG$2:AG$5455,$B3235,'Duel Log'!AH$2:AH$5455,"Draw")</f>
        <v>0</v>
      </c>
      <c r="G3235" s="13" t="n">
        <f aca="false">IFERROR(D3235/C3235,"")</f>
        <v>0</v>
      </c>
    </row>
    <row r="3236" customFormat="false" ht="15" hidden="false" customHeight="true" outlineLevel="0" collapsed="false">
      <c r="A3236" s="7" t="s">
        <v>958</v>
      </c>
      <c r="B3236" s="7" t="s">
        <v>120</v>
      </c>
      <c r="C3236" s="7" t="n">
        <f aca="false">COUNTIFS('Duel Log'!AF$2:AF$5455,$A3236,'Duel Log'!AG$2:AG$5455,$B3236)</f>
        <v>2</v>
      </c>
      <c r="D3236" s="7" t="n">
        <f aca="false">COUNTIFS('Duel Log'!AF$2:AF$5455,$A3236,'Duel Log'!AG$2:AG$5455,$B3236,'Duel Log'!AH$2:AH$5455,"Win")</f>
        <v>0</v>
      </c>
      <c r="E3236" s="7" t="n">
        <f aca="false">COUNTIFS('Duel Log'!AF$2:AF$5455,$A3236,'Duel Log'!AG$2:AG$5455,$B3236,'Duel Log'!AH$2:AH$5455,"Loss")</f>
        <v>2</v>
      </c>
      <c r="F3236" s="7" t="n">
        <f aca="false">COUNTIFS('Duel Log'!AF$2:AF$5455,$A3236,'Duel Log'!AG$2:AG$5455,$B3236,'Duel Log'!AH$2:AH$5455,"Draw")</f>
        <v>0</v>
      </c>
      <c r="G3236" s="13" t="n">
        <f aca="false">IFERROR(D3236/C3236,"")</f>
        <v>0</v>
      </c>
    </row>
    <row r="3237" customFormat="false" ht="15" hidden="false" customHeight="true" outlineLevel="0" collapsed="false">
      <c r="A3237" s="7" t="s">
        <v>958</v>
      </c>
      <c r="B3237" s="7" t="s">
        <v>7860</v>
      </c>
      <c r="C3237" s="7" t="n">
        <f aca="false">COUNTIFS('Duel Log'!AF$2:AF$5455,$A3237,'Duel Log'!AG$2:AG$5455,$B3237)</f>
        <v>1</v>
      </c>
      <c r="D3237" s="7" t="n">
        <f aca="false">COUNTIFS('Duel Log'!AF$2:AF$5455,$A3237,'Duel Log'!AG$2:AG$5455,$B3237,'Duel Log'!AH$2:AH$5455,"Win")</f>
        <v>1</v>
      </c>
      <c r="E3237" s="7" t="n">
        <f aca="false">COUNTIFS('Duel Log'!AF$2:AF$5455,$A3237,'Duel Log'!AG$2:AG$5455,$B3237,'Duel Log'!AH$2:AH$5455,"Loss")</f>
        <v>0</v>
      </c>
      <c r="F3237" s="7" t="n">
        <f aca="false">COUNTIFS('Duel Log'!AF$2:AF$5455,$A3237,'Duel Log'!AG$2:AG$5455,$B3237,'Duel Log'!AH$2:AH$5455,"Draw")</f>
        <v>0</v>
      </c>
      <c r="G3237" s="13" t="n">
        <f aca="false">IFERROR(D3237/C3237,"")</f>
        <v>1</v>
      </c>
    </row>
    <row r="3238" customFormat="false" ht="15" hidden="false" customHeight="true" outlineLevel="0" collapsed="false">
      <c r="A3238" s="7" t="s">
        <v>3386</v>
      </c>
      <c r="B3238" s="7" t="s">
        <v>9454</v>
      </c>
      <c r="C3238" s="7" t="n">
        <f aca="false">COUNTIFS('Duel Log'!AF$2:AF$5455,$A3238,'Duel Log'!AG$2:AG$5455,$B3238)</f>
        <v>1</v>
      </c>
      <c r="D3238" s="7" t="n">
        <f aca="false">COUNTIFS('Duel Log'!AF$2:AF$5455,$A3238,'Duel Log'!AG$2:AG$5455,$B3238,'Duel Log'!AH$2:AH$5455,"Win")</f>
        <v>0</v>
      </c>
      <c r="E3238" s="7" t="n">
        <f aca="false">COUNTIFS('Duel Log'!AF$2:AF$5455,$A3238,'Duel Log'!AG$2:AG$5455,$B3238,'Duel Log'!AH$2:AH$5455,"Loss")</f>
        <v>1</v>
      </c>
      <c r="F3238" s="7" t="n">
        <f aca="false">COUNTIFS('Duel Log'!AF$2:AF$5455,$A3238,'Duel Log'!AG$2:AG$5455,$B3238,'Duel Log'!AH$2:AH$5455,"Draw")</f>
        <v>0</v>
      </c>
      <c r="G3238" s="13" t="n">
        <f aca="false">IFERROR(D3238/C3238,"")</f>
        <v>0</v>
      </c>
    </row>
    <row r="3239" customFormat="false" ht="15" hidden="false" customHeight="true" outlineLevel="0" collapsed="false">
      <c r="A3239" s="7" t="s">
        <v>7691</v>
      </c>
      <c r="B3239" s="7" t="s">
        <v>7690</v>
      </c>
      <c r="C3239" s="7" t="n">
        <f aca="false">COUNTIFS('Duel Log'!AF$2:AF$5455,$A3239,'Duel Log'!AG$2:AG$5455,$B3239)</f>
        <v>2</v>
      </c>
      <c r="D3239" s="7" t="n">
        <f aca="false">COUNTIFS('Duel Log'!AF$2:AF$5455,$A3239,'Duel Log'!AG$2:AG$5455,$B3239,'Duel Log'!AH$2:AH$5455,"Win")</f>
        <v>2</v>
      </c>
      <c r="E3239" s="7" t="n">
        <f aca="false">COUNTIFS('Duel Log'!AF$2:AF$5455,$A3239,'Duel Log'!AG$2:AG$5455,$B3239,'Duel Log'!AH$2:AH$5455,"Loss")</f>
        <v>0</v>
      </c>
      <c r="F3239" s="7" t="n">
        <f aca="false">COUNTIFS('Duel Log'!AF$2:AF$5455,$A3239,'Duel Log'!AG$2:AG$5455,$B3239,'Duel Log'!AH$2:AH$5455,"Draw")</f>
        <v>0</v>
      </c>
      <c r="G3239" s="13" t="n">
        <f aca="false">IFERROR(D3239/C3239,"")</f>
        <v>1</v>
      </c>
    </row>
    <row r="3240" customFormat="false" ht="15" hidden="false" customHeight="true" outlineLevel="0" collapsed="false">
      <c r="A3240" s="7" t="s">
        <v>3842</v>
      </c>
      <c r="B3240" s="7" t="s">
        <v>3841</v>
      </c>
      <c r="C3240" s="7" t="n">
        <f aca="false">COUNTIFS('Duel Log'!AF$2:AF$5455,$A3240,'Duel Log'!AG$2:AG$5455,$B3240)</f>
        <v>2</v>
      </c>
      <c r="D3240" s="7" t="n">
        <f aca="false">COUNTIFS('Duel Log'!AF$2:AF$5455,$A3240,'Duel Log'!AG$2:AG$5455,$B3240,'Duel Log'!AH$2:AH$5455,"Win")</f>
        <v>0</v>
      </c>
      <c r="E3240" s="7" t="n">
        <f aca="false">COUNTIFS('Duel Log'!AF$2:AF$5455,$A3240,'Duel Log'!AG$2:AG$5455,$B3240,'Duel Log'!AH$2:AH$5455,"Loss")</f>
        <v>2</v>
      </c>
      <c r="F3240" s="7" t="n">
        <f aca="false">COUNTIFS('Duel Log'!AF$2:AF$5455,$A3240,'Duel Log'!AG$2:AG$5455,$B3240,'Duel Log'!AH$2:AH$5455,"Draw")</f>
        <v>0</v>
      </c>
      <c r="G3240" s="13" t="n">
        <f aca="false">IFERROR(D3240/C3240,"")</f>
        <v>0</v>
      </c>
    </row>
    <row r="3241" customFormat="false" ht="15" hidden="false" customHeight="true" outlineLevel="0" collapsed="false">
      <c r="A3241" s="7" t="s">
        <v>6969</v>
      </c>
      <c r="B3241" s="7" t="s">
        <v>6968</v>
      </c>
      <c r="C3241" s="7" t="n">
        <f aca="false">COUNTIFS('Duel Log'!AF$2:AF$5455,$A3241,'Duel Log'!AG$2:AG$5455,$B3241)</f>
        <v>2</v>
      </c>
      <c r="D3241" s="7" t="n">
        <f aca="false">COUNTIFS('Duel Log'!AF$2:AF$5455,$A3241,'Duel Log'!AG$2:AG$5455,$B3241,'Duel Log'!AH$2:AH$5455,"Win")</f>
        <v>0</v>
      </c>
      <c r="E3241" s="7" t="n">
        <f aca="false">COUNTIFS('Duel Log'!AF$2:AF$5455,$A3241,'Duel Log'!AG$2:AG$5455,$B3241,'Duel Log'!AH$2:AH$5455,"Loss")</f>
        <v>2</v>
      </c>
      <c r="F3241" s="7" t="n">
        <f aca="false">COUNTIFS('Duel Log'!AF$2:AF$5455,$A3241,'Duel Log'!AG$2:AG$5455,$B3241,'Duel Log'!AH$2:AH$5455,"Draw")</f>
        <v>0</v>
      </c>
      <c r="G3241" s="13" t="n">
        <f aca="false">IFERROR(D3241/C3241,"")</f>
        <v>0</v>
      </c>
    </row>
    <row r="3242" customFormat="false" ht="15" hidden="false" customHeight="true" outlineLevel="0" collapsed="false">
      <c r="A3242" s="7" t="s">
        <v>1416</v>
      </c>
      <c r="B3242" s="7" t="s">
        <v>321</v>
      </c>
      <c r="C3242" s="7" t="n">
        <f aca="false">COUNTIFS('Duel Log'!AF$2:AF$5455,$A3242,'Duel Log'!AG$2:AG$5455,$B3242)</f>
        <v>2</v>
      </c>
      <c r="D3242" s="7" t="n">
        <f aca="false">COUNTIFS('Duel Log'!AF$2:AF$5455,$A3242,'Duel Log'!AG$2:AG$5455,$B3242,'Duel Log'!AH$2:AH$5455,"Win")</f>
        <v>0</v>
      </c>
      <c r="E3242" s="7" t="n">
        <f aca="false">COUNTIFS('Duel Log'!AF$2:AF$5455,$A3242,'Duel Log'!AG$2:AG$5455,$B3242,'Duel Log'!AH$2:AH$5455,"Loss")</f>
        <v>2</v>
      </c>
      <c r="F3242" s="7" t="n">
        <f aca="false">COUNTIFS('Duel Log'!AF$2:AF$5455,$A3242,'Duel Log'!AG$2:AG$5455,$B3242,'Duel Log'!AH$2:AH$5455,"Draw")</f>
        <v>0</v>
      </c>
      <c r="G3242" s="13" t="n">
        <f aca="false">IFERROR(D3242/C3242,"")</f>
        <v>0</v>
      </c>
    </row>
    <row r="3243" customFormat="false" ht="15" hidden="false" customHeight="true" outlineLevel="0" collapsed="false">
      <c r="A3243" s="7" t="s">
        <v>1416</v>
      </c>
      <c r="B3243" s="7" t="s">
        <v>1611</v>
      </c>
      <c r="C3243" s="7" t="n">
        <f aca="false">COUNTIFS('Duel Log'!AF$2:AF$5455,$A3243,'Duel Log'!AG$2:AG$5455,$B3243)</f>
        <v>2</v>
      </c>
      <c r="D3243" s="7" t="n">
        <f aca="false">COUNTIFS('Duel Log'!AF$2:AF$5455,$A3243,'Duel Log'!AG$2:AG$5455,$B3243,'Duel Log'!AH$2:AH$5455,"Win")</f>
        <v>2</v>
      </c>
      <c r="E3243" s="7" t="n">
        <f aca="false">COUNTIFS('Duel Log'!AF$2:AF$5455,$A3243,'Duel Log'!AG$2:AG$5455,$B3243,'Duel Log'!AH$2:AH$5455,"Loss")</f>
        <v>0</v>
      </c>
      <c r="F3243" s="7" t="n">
        <f aca="false">COUNTIFS('Duel Log'!AF$2:AF$5455,$A3243,'Duel Log'!AG$2:AG$5455,$B3243,'Duel Log'!AH$2:AH$5455,"Draw")</f>
        <v>0</v>
      </c>
      <c r="G3243" s="13" t="n">
        <f aca="false">IFERROR(D3243/C3243,"")</f>
        <v>1</v>
      </c>
    </row>
    <row r="3244" customFormat="false" ht="15" hidden="false" customHeight="true" outlineLevel="0" collapsed="false">
      <c r="A3244" s="7" t="s">
        <v>4636</v>
      </c>
      <c r="B3244" s="7" t="s">
        <v>4637</v>
      </c>
      <c r="C3244" s="7" t="n">
        <f aca="false">COUNTIFS('Duel Log'!AF$2:AF$5455,$A3244,'Duel Log'!AG$2:AG$5455,$B3244)</f>
        <v>1</v>
      </c>
      <c r="D3244" s="7" t="n">
        <f aca="false">COUNTIFS('Duel Log'!AF$2:AF$5455,$A3244,'Duel Log'!AG$2:AG$5455,$B3244,'Duel Log'!AH$2:AH$5455,"Win")</f>
        <v>1</v>
      </c>
      <c r="E3244" s="7" t="n">
        <f aca="false">COUNTIFS('Duel Log'!AF$2:AF$5455,$A3244,'Duel Log'!AG$2:AG$5455,$B3244,'Duel Log'!AH$2:AH$5455,"Loss")</f>
        <v>0</v>
      </c>
      <c r="F3244" s="7" t="n">
        <f aca="false">COUNTIFS('Duel Log'!AF$2:AF$5455,$A3244,'Duel Log'!AG$2:AG$5455,$B3244,'Duel Log'!AH$2:AH$5455,"Draw")</f>
        <v>0</v>
      </c>
      <c r="G3244" s="13" t="n">
        <f aca="false">IFERROR(D3244/C3244,"")</f>
        <v>1</v>
      </c>
    </row>
    <row r="3245" customFormat="false" ht="15" hidden="false" customHeight="true" outlineLevel="0" collapsed="false">
      <c r="A3245" s="7" t="s">
        <v>1322</v>
      </c>
      <c r="B3245" s="7" t="s">
        <v>5542</v>
      </c>
      <c r="C3245" s="7" t="n">
        <f aca="false">COUNTIFS('Duel Log'!AF$2:AF$5455,$A3245,'Duel Log'!AG$2:AG$5455,$B3245)</f>
        <v>1</v>
      </c>
      <c r="D3245" s="7" t="n">
        <f aca="false">COUNTIFS('Duel Log'!AF$2:AF$5455,$A3245,'Duel Log'!AG$2:AG$5455,$B3245,'Duel Log'!AH$2:AH$5455,"Win")</f>
        <v>1</v>
      </c>
      <c r="E3245" s="7" t="n">
        <f aca="false">COUNTIFS('Duel Log'!AF$2:AF$5455,$A3245,'Duel Log'!AG$2:AG$5455,$B3245,'Duel Log'!AH$2:AH$5455,"Loss")</f>
        <v>0</v>
      </c>
      <c r="F3245" s="7" t="n">
        <f aca="false">COUNTIFS('Duel Log'!AF$2:AF$5455,$A3245,'Duel Log'!AG$2:AG$5455,$B3245,'Duel Log'!AH$2:AH$5455,"Draw")</f>
        <v>0</v>
      </c>
      <c r="G3245" s="13" t="n">
        <f aca="false">IFERROR(D3245/C3245,"")</f>
        <v>1</v>
      </c>
    </row>
    <row r="3246" customFormat="false" ht="15" hidden="false" customHeight="true" outlineLevel="0" collapsed="false">
      <c r="A3246" s="7" t="s">
        <v>468</v>
      </c>
      <c r="B3246" s="7" t="s">
        <v>526</v>
      </c>
      <c r="C3246" s="7" t="n">
        <f aca="false">COUNTIFS('Duel Log'!AF$2:AF$5455,$A3246,'Duel Log'!AG$2:AG$5455,$B3246)</f>
        <v>2</v>
      </c>
      <c r="D3246" s="7" t="n">
        <f aca="false">COUNTIFS('Duel Log'!AF$2:AF$5455,$A3246,'Duel Log'!AG$2:AG$5455,$B3246,'Duel Log'!AH$2:AH$5455,"Win")</f>
        <v>2</v>
      </c>
      <c r="E3246" s="7" t="n">
        <f aca="false">COUNTIFS('Duel Log'!AF$2:AF$5455,$A3246,'Duel Log'!AG$2:AG$5455,$B3246,'Duel Log'!AH$2:AH$5455,"Loss")</f>
        <v>0</v>
      </c>
      <c r="F3246" s="7" t="n">
        <f aca="false">COUNTIFS('Duel Log'!AF$2:AF$5455,$A3246,'Duel Log'!AG$2:AG$5455,$B3246,'Duel Log'!AH$2:AH$5455,"Draw")</f>
        <v>0</v>
      </c>
      <c r="G3246" s="13" t="n">
        <f aca="false">IFERROR(D3246/C3246,"")</f>
        <v>1</v>
      </c>
    </row>
    <row r="3247" customFormat="false" ht="15" hidden="false" customHeight="true" outlineLevel="0" collapsed="false">
      <c r="A3247" s="7" t="s">
        <v>468</v>
      </c>
      <c r="B3247" s="7" t="s">
        <v>866</v>
      </c>
      <c r="C3247" s="7" t="n">
        <f aca="false">COUNTIFS('Duel Log'!AF$2:AF$5455,$A3247,'Duel Log'!AG$2:AG$5455,$B3247)</f>
        <v>1</v>
      </c>
      <c r="D3247" s="7" t="n">
        <f aca="false">COUNTIFS('Duel Log'!AF$2:AF$5455,$A3247,'Duel Log'!AG$2:AG$5455,$B3247,'Duel Log'!AH$2:AH$5455,"Win")</f>
        <v>1</v>
      </c>
      <c r="E3247" s="7" t="n">
        <f aca="false">COUNTIFS('Duel Log'!AF$2:AF$5455,$A3247,'Duel Log'!AG$2:AG$5455,$B3247,'Duel Log'!AH$2:AH$5455,"Loss")</f>
        <v>0</v>
      </c>
      <c r="F3247" s="7" t="n">
        <f aca="false">COUNTIFS('Duel Log'!AF$2:AF$5455,$A3247,'Duel Log'!AG$2:AG$5455,$B3247,'Duel Log'!AH$2:AH$5455,"Draw")</f>
        <v>0</v>
      </c>
      <c r="G3247" s="13" t="n">
        <f aca="false">IFERROR(D3247/C3247,"")</f>
        <v>1</v>
      </c>
    </row>
    <row r="3248" customFormat="false" ht="15" hidden="false" customHeight="true" outlineLevel="0" collapsed="false">
      <c r="A3248" s="7" t="s">
        <v>681</v>
      </c>
      <c r="B3248" s="7" t="s">
        <v>1275</v>
      </c>
      <c r="C3248" s="7" t="n">
        <f aca="false">COUNTIFS('Duel Log'!AF$2:AF$5455,$A3248,'Duel Log'!AG$2:AG$5455,$B3248)</f>
        <v>2</v>
      </c>
      <c r="D3248" s="7" t="n">
        <f aca="false">COUNTIFS('Duel Log'!AF$2:AF$5455,$A3248,'Duel Log'!AG$2:AG$5455,$B3248,'Duel Log'!AH$2:AH$5455,"Win")</f>
        <v>0</v>
      </c>
      <c r="E3248" s="7" t="n">
        <f aca="false">COUNTIFS('Duel Log'!AF$2:AF$5455,$A3248,'Duel Log'!AG$2:AG$5455,$B3248,'Duel Log'!AH$2:AH$5455,"Loss")</f>
        <v>2</v>
      </c>
      <c r="F3248" s="7" t="n">
        <f aca="false">COUNTIFS('Duel Log'!AF$2:AF$5455,$A3248,'Duel Log'!AG$2:AG$5455,$B3248,'Duel Log'!AH$2:AH$5455,"Draw")</f>
        <v>0</v>
      </c>
      <c r="G3248" s="13" t="n">
        <f aca="false">IFERROR(D3248/C3248,"")</f>
        <v>0</v>
      </c>
    </row>
    <row r="3249" customFormat="false" ht="15" hidden="false" customHeight="true" outlineLevel="0" collapsed="false">
      <c r="A3249" s="7" t="s">
        <v>789</v>
      </c>
      <c r="B3249" s="7" t="s">
        <v>790</v>
      </c>
      <c r="C3249" s="7" t="n">
        <f aca="false">COUNTIFS('Duel Log'!AF$2:AF$5455,$A3249,'Duel Log'!AG$2:AG$5455,$B3249)</f>
        <v>2</v>
      </c>
      <c r="D3249" s="7" t="n">
        <f aca="false">COUNTIFS('Duel Log'!AF$2:AF$5455,$A3249,'Duel Log'!AG$2:AG$5455,$B3249,'Duel Log'!AH$2:AH$5455,"Win")</f>
        <v>0</v>
      </c>
      <c r="E3249" s="7" t="n">
        <f aca="false">COUNTIFS('Duel Log'!AF$2:AF$5455,$A3249,'Duel Log'!AG$2:AG$5455,$B3249,'Duel Log'!AH$2:AH$5455,"Loss")</f>
        <v>2</v>
      </c>
      <c r="F3249" s="7" t="n">
        <f aca="false">COUNTIFS('Duel Log'!AF$2:AF$5455,$A3249,'Duel Log'!AG$2:AG$5455,$B3249,'Duel Log'!AH$2:AH$5455,"Draw")</f>
        <v>0</v>
      </c>
      <c r="G3249" s="13" t="n">
        <f aca="false">IFERROR(D3249/C3249,"")</f>
        <v>0</v>
      </c>
    </row>
    <row r="3250" customFormat="false" ht="15" hidden="false" customHeight="true" outlineLevel="0" collapsed="false">
      <c r="A3250" s="7" t="s">
        <v>4047</v>
      </c>
      <c r="B3250" s="7" t="s">
        <v>4048</v>
      </c>
      <c r="C3250" s="7" t="n">
        <f aca="false">COUNTIFS('Duel Log'!AF$2:AF$5455,$A3250,'Duel Log'!AG$2:AG$5455,$B3250)</f>
        <v>1</v>
      </c>
      <c r="D3250" s="7" t="n">
        <f aca="false">COUNTIFS('Duel Log'!AF$2:AF$5455,$A3250,'Duel Log'!AG$2:AG$5455,$B3250,'Duel Log'!AH$2:AH$5455,"Win")</f>
        <v>1</v>
      </c>
      <c r="E3250" s="7" t="n">
        <f aca="false">COUNTIFS('Duel Log'!AF$2:AF$5455,$A3250,'Duel Log'!AG$2:AG$5455,$B3250,'Duel Log'!AH$2:AH$5455,"Loss")</f>
        <v>0</v>
      </c>
      <c r="F3250" s="7" t="n">
        <f aca="false">COUNTIFS('Duel Log'!AF$2:AF$5455,$A3250,'Duel Log'!AG$2:AG$5455,$B3250,'Duel Log'!AH$2:AH$5455,"Draw")</f>
        <v>0</v>
      </c>
      <c r="G3250" s="13" t="n">
        <f aca="false">IFERROR(D3250/C3250,"")</f>
        <v>1</v>
      </c>
    </row>
    <row r="3251" customFormat="false" ht="15" hidden="false" customHeight="true" outlineLevel="0" collapsed="false">
      <c r="A3251" s="7" t="s">
        <v>1861</v>
      </c>
      <c r="B3251" s="7" t="s">
        <v>9574</v>
      </c>
      <c r="C3251" s="7" t="n">
        <f aca="false">COUNTIFS('Duel Log'!AF$2:AF$5455,$A3251,'Duel Log'!AG$2:AG$5455,$B3251)</f>
        <v>1</v>
      </c>
      <c r="D3251" s="7" t="n">
        <f aca="false">COUNTIFS('Duel Log'!AF$2:AF$5455,$A3251,'Duel Log'!AG$2:AG$5455,$B3251,'Duel Log'!AH$2:AH$5455,"Win")</f>
        <v>1</v>
      </c>
      <c r="E3251" s="7" t="n">
        <f aca="false">COUNTIFS('Duel Log'!AF$2:AF$5455,$A3251,'Duel Log'!AG$2:AG$5455,$B3251,'Duel Log'!AH$2:AH$5455,"Loss")</f>
        <v>0</v>
      </c>
      <c r="F3251" s="7" t="n">
        <f aca="false">COUNTIFS('Duel Log'!AF$2:AF$5455,$A3251,'Duel Log'!AG$2:AG$5455,$B3251,'Duel Log'!AH$2:AH$5455,"Draw")</f>
        <v>0</v>
      </c>
      <c r="G3251" s="13" t="n">
        <f aca="false">IFERROR(D3251/C3251,"")</f>
        <v>1</v>
      </c>
    </row>
    <row r="3252" customFormat="false" ht="15" hidden="false" customHeight="true" outlineLevel="0" collapsed="false">
      <c r="A3252" s="7" t="s">
        <v>1861</v>
      </c>
      <c r="B3252" s="7" t="s">
        <v>4346</v>
      </c>
      <c r="C3252" s="7" t="n">
        <f aca="false">COUNTIFS('Duel Log'!AF$2:AF$5455,$A3252,'Duel Log'!AG$2:AG$5455,$B3252)</f>
        <v>1</v>
      </c>
      <c r="D3252" s="7" t="n">
        <f aca="false">COUNTIFS('Duel Log'!AF$2:AF$5455,$A3252,'Duel Log'!AG$2:AG$5455,$B3252,'Duel Log'!AH$2:AH$5455,"Win")</f>
        <v>1</v>
      </c>
      <c r="E3252" s="7" t="n">
        <f aca="false">COUNTIFS('Duel Log'!AF$2:AF$5455,$A3252,'Duel Log'!AG$2:AG$5455,$B3252,'Duel Log'!AH$2:AH$5455,"Loss")</f>
        <v>0</v>
      </c>
      <c r="F3252" s="7" t="n">
        <f aca="false">COUNTIFS('Duel Log'!AF$2:AF$5455,$A3252,'Duel Log'!AG$2:AG$5455,$B3252,'Duel Log'!AH$2:AH$5455,"Draw")</f>
        <v>0</v>
      </c>
      <c r="G3252" s="13" t="n">
        <f aca="false">IFERROR(D3252/C3252,"")</f>
        <v>1</v>
      </c>
    </row>
    <row r="3253" customFormat="false" ht="15" hidden="false" customHeight="true" outlineLevel="0" collapsed="false">
      <c r="A3253" s="7" t="s">
        <v>1975</v>
      </c>
      <c r="B3253" s="7" t="s">
        <v>1784</v>
      </c>
      <c r="C3253" s="7" t="n">
        <f aca="false">COUNTIFS('Duel Log'!AF$2:AF$5455,$A3253,'Duel Log'!AG$2:AG$5455,$B3253)</f>
        <v>2</v>
      </c>
      <c r="D3253" s="7" t="n">
        <f aca="false">COUNTIFS('Duel Log'!AF$2:AF$5455,$A3253,'Duel Log'!AG$2:AG$5455,$B3253,'Duel Log'!AH$2:AH$5455,"Win")</f>
        <v>0</v>
      </c>
      <c r="E3253" s="7" t="n">
        <f aca="false">COUNTIFS('Duel Log'!AF$2:AF$5455,$A3253,'Duel Log'!AG$2:AG$5455,$B3253,'Duel Log'!AH$2:AH$5455,"Loss")</f>
        <v>2</v>
      </c>
      <c r="F3253" s="7" t="n">
        <f aca="false">COUNTIFS('Duel Log'!AF$2:AF$5455,$A3253,'Duel Log'!AG$2:AG$5455,$B3253,'Duel Log'!AH$2:AH$5455,"Draw")</f>
        <v>0</v>
      </c>
      <c r="G3253" s="13" t="n">
        <f aca="false">IFERROR(D3253/C3253,"")</f>
        <v>0</v>
      </c>
    </row>
    <row r="3254" customFormat="false" ht="15" hidden="false" customHeight="true" outlineLevel="0" collapsed="false">
      <c r="A3254" s="7" t="s">
        <v>5961</v>
      </c>
      <c r="B3254" s="7" t="s">
        <v>3966</v>
      </c>
      <c r="C3254" s="7" t="n">
        <f aca="false">COUNTIFS('Duel Log'!AF$2:AF$5455,$A3254,'Duel Log'!AG$2:AG$5455,$B3254)</f>
        <v>2</v>
      </c>
      <c r="D3254" s="7" t="n">
        <f aca="false">COUNTIFS('Duel Log'!AF$2:AF$5455,$A3254,'Duel Log'!AG$2:AG$5455,$B3254,'Duel Log'!AH$2:AH$5455,"Win")</f>
        <v>2</v>
      </c>
      <c r="E3254" s="7" t="n">
        <f aca="false">COUNTIFS('Duel Log'!AF$2:AF$5455,$A3254,'Duel Log'!AG$2:AG$5455,$B3254,'Duel Log'!AH$2:AH$5455,"Loss")</f>
        <v>0</v>
      </c>
      <c r="F3254" s="7" t="n">
        <f aca="false">COUNTIFS('Duel Log'!AF$2:AF$5455,$A3254,'Duel Log'!AG$2:AG$5455,$B3254,'Duel Log'!AH$2:AH$5455,"Draw")</f>
        <v>0</v>
      </c>
      <c r="G3254" s="13" t="n">
        <f aca="false">IFERROR(D3254/C3254,"")</f>
        <v>1</v>
      </c>
    </row>
    <row r="3255" customFormat="false" ht="15" hidden="false" customHeight="true" outlineLevel="0" collapsed="false">
      <c r="A3255" s="7" t="s">
        <v>321</v>
      </c>
      <c r="B3255" s="7" t="s">
        <v>1050</v>
      </c>
      <c r="C3255" s="7" t="n">
        <f aca="false">COUNTIFS('Duel Log'!AF$2:AF$5455,$A3255,'Duel Log'!AG$2:AG$5455,$B3255)</f>
        <v>2</v>
      </c>
      <c r="D3255" s="7" t="n">
        <f aca="false">COUNTIFS('Duel Log'!AF$2:AF$5455,$A3255,'Duel Log'!AG$2:AG$5455,$B3255,'Duel Log'!AH$2:AH$5455,"Win")</f>
        <v>2</v>
      </c>
      <c r="E3255" s="7" t="n">
        <f aca="false">COUNTIFS('Duel Log'!AF$2:AF$5455,$A3255,'Duel Log'!AG$2:AG$5455,$B3255,'Duel Log'!AH$2:AH$5455,"Loss")</f>
        <v>0</v>
      </c>
      <c r="F3255" s="7" t="n">
        <f aca="false">COUNTIFS('Duel Log'!AF$2:AF$5455,$A3255,'Duel Log'!AG$2:AG$5455,$B3255,'Duel Log'!AH$2:AH$5455,"Draw")</f>
        <v>0</v>
      </c>
      <c r="G3255" s="13" t="n">
        <f aca="false">IFERROR(D3255/C3255,"")</f>
        <v>1</v>
      </c>
    </row>
    <row r="3256" customFormat="false" ht="15" hidden="false" customHeight="true" outlineLevel="0" collapsed="false">
      <c r="A3256" s="7" t="s">
        <v>321</v>
      </c>
      <c r="B3256" s="7" t="s">
        <v>5703</v>
      </c>
      <c r="C3256" s="7" t="n">
        <f aca="false">COUNTIFS('Duel Log'!AF$2:AF$5455,$A3256,'Duel Log'!AG$2:AG$5455,$B3256)</f>
        <v>2</v>
      </c>
      <c r="D3256" s="7" t="n">
        <f aca="false">COUNTIFS('Duel Log'!AF$2:AF$5455,$A3256,'Duel Log'!AG$2:AG$5455,$B3256,'Duel Log'!AH$2:AH$5455,"Win")</f>
        <v>2</v>
      </c>
      <c r="E3256" s="7" t="n">
        <f aca="false">COUNTIFS('Duel Log'!AF$2:AF$5455,$A3256,'Duel Log'!AG$2:AG$5455,$B3256,'Duel Log'!AH$2:AH$5455,"Loss")</f>
        <v>0</v>
      </c>
      <c r="F3256" s="7" t="n">
        <f aca="false">COUNTIFS('Duel Log'!AF$2:AF$5455,$A3256,'Duel Log'!AG$2:AG$5455,$B3256,'Duel Log'!AH$2:AH$5455,"Draw")</f>
        <v>0</v>
      </c>
      <c r="G3256" s="13" t="n">
        <f aca="false">IFERROR(D3256/C3256,"")</f>
        <v>1</v>
      </c>
    </row>
    <row r="3257" customFormat="false" ht="15" hidden="false" customHeight="true" outlineLevel="0" collapsed="false">
      <c r="A3257" s="7" t="s">
        <v>321</v>
      </c>
      <c r="B3257" s="7" t="s">
        <v>635</v>
      </c>
      <c r="C3257" s="7" t="n">
        <f aca="false">COUNTIFS('Duel Log'!AF$2:AF$5455,$A3257,'Duel Log'!AG$2:AG$5455,$B3257)</f>
        <v>1</v>
      </c>
      <c r="D3257" s="7" t="n">
        <f aca="false">COUNTIFS('Duel Log'!AF$2:AF$5455,$A3257,'Duel Log'!AG$2:AG$5455,$B3257,'Duel Log'!AH$2:AH$5455,"Win")</f>
        <v>0</v>
      </c>
      <c r="E3257" s="7" t="n">
        <f aca="false">COUNTIFS('Duel Log'!AF$2:AF$5455,$A3257,'Duel Log'!AG$2:AG$5455,$B3257,'Duel Log'!AH$2:AH$5455,"Loss")</f>
        <v>1</v>
      </c>
      <c r="F3257" s="7" t="n">
        <f aca="false">COUNTIFS('Duel Log'!AF$2:AF$5455,$A3257,'Duel Log'!AG$2:AG$5455,$B3257,'Duel Log'!AH$2:AH$5455,"Draw")</f>
        <v>0</v>
      </c>
      <c r="G3257" s="13" t="n">
        <f aca="false">IFERROR(D3257/C3257,"")</f>
        <v>0</v>
      </c>
    </row>
    <row r="3258" customFormat="false" ht="15" hidden="false" customHeight="true" outlineLevel="0" collapsed="false">
      <c r="A3258" s="7" t="s">
        <v>321</v>
      </c>
      <c r="B3258" s="7" t="s">
        <v>2205</v>
      </c>
      <c r="C3258" s="7" t="n">
        <f aca="false">COUNTIFS('Duel Log'!AF$2:AF$5455,$A3258,'Duel Log'!AG$2:AG$5455,$B3258)</f>
        <v>2</v>
      </c>
      <c r="D3258" s="7" t="n">
        <f aca="false">COUNTIFS('Duel Log'!AF$2:AF$5455,$A3258,'Duel Log'!AG$2:AG$5455,$B3258,'Duel Log'!AH$2:AH$5455,"Win")</f>
        <v>0</v>
      </c>
      <c r="E3258" s="7" t="n">
        <f aca="false">COUNTIFS('Duel Log'!AF$2:AF$5455,$A3258,'Duel Log'!AG$2:AG$5455,$B3258,'Duel Log'!AH$2:AH$5455,"Loss")</f>
        <v>2</v>
      </c>
      <c r="F3258" s="7" t="n">
        <f aca="false">COUNTIFS('Duel Log'!AF$2:AF$5455,$A3258,'Duel Log'!AG$2:AG$5455,$B3258,'Duel Log'!AH$2:AH$5455,"Draw")</f>
        <v>0</v>
      </c>
      <c r="G3258" s="13" t="n">
        <f aca="false">IFERROR(D3258/C3258,"")</f>
        <v>0</v>
      </c>
    </row>
    <row r="3259" customFormat="false" ht="15" hidden="false" customHeight="true" outlineLevel="0" collapsed="false">
      <c r="A3259" s="7" t="s">
        <v>321</v>
      </c>
      <c r="B3259" s="7" t="s">
        <v>909</v>
      </c>
      <c r="C3259" s="7" t="n">
        <f aca="false">COUNTIFS('Duel Log'!AF$2:AF$5455,$A3259,'Duel Log'!AG$2:AG$5455,$B3259)</f>
        <v>1</v>
      </c>
      <c r="D3259" s="7" t="n">
        <f aca="false">COUNTIFS('Duel Log'!AF$2:AF$5455,$A3259,'Duel Log'!AG$2:AG$5455,$B3259,'Duel Log'!AH$2:AH$5455,"Win")</f>
        <v>0</v>
      </c>
      <c r="E3259" s="7" t="n">
        <f aca="false">COUNTIFS('Duel Log'!AF$2:AF$5455,$A3259,'Duel Log'!AG$2:AG$5455,$B3259,'Duel Log'!AH$2:AH$5455,"Loss")</f>
        <v>1</v>
      </c>
      <c r="F3259" s="7" t="n">
        <f aca="false">COUNTIFS('Duel Log'!AF$2:AF$5455,$A3259,'Duel Log'!AG$2:AG$5455,$B3259,'Duel Log'!AH$2:AH$5455,"Draw")</f>
        <v>0</v>
      </c>
      <c r="G3259" s="13" t="n">
        <f aca="false">IFERROR(D3259/C3259,"")</f>
        <v>0</v>
      </c>
    </row>
    <row r="3260" customFormat="false" ht="15" hidden="false" customHeight="true" outlineLevel="0" collapsed="false">
      <c r="A3260" s="7" t="s">
        <v>321</v>
      </c>
      <c r="B3260" s="7" t="s">
        <v>7688</v>
      </c>
      <c r="C3260" s="7" t="n">
        <f aca="false">COUNTIFS('Duel Log'!AF$2:AF$5455,$A3260,'Duel Log'!AG$2:AG$5455,$B3260)</f>
        <v>2</v>
      </c>
      <c r="D3260" s="7" t="n">
        <f aca="false">COUNTIFS('Duel Log'!AF$2:AF$5455,$A3260,'Duel Log'!AG$2:AG$5455,$B3260,'Duel Log'!AH$2:AH$5455,"Win")</f>
        <v>2</v>
      </c>
      <c r="E3260" s="7" t="n">
        <f aca="false">COUNTIFS('Duel Log'!AF$2:AF$5455,$A3260,'Duel Log'!AG$2:AG$5455,$B3260,'Duel Log'!AH$2:AH$5455,"Loss")</f>
        <v>0</v>
      </c>
      <c r="F3260" s="7" t="n">
        <f aca="false">COUNTIFS('Duel Log'!AF$2:AF$5455,$A3260,'Duel Log'!AG$2:AG$5455,$B3260,'Duel Log'!AH$2:AH$5455,"Draw")</f>
        <v>0</v>
      </c>
      <c r="G3260" s="13" t="n">
        <f aca="false">IFERROR(D3260/C3260,"")</f>
        <v>1</v>
      </c>
    </row>
    <row r="3261" customFormat="false" ht="15" hidden="false" customHeight="true" outlineLevel="0" collapsed="false">
      <c r="A3261" s="7" t="s">
        <v>321</v>
      </c>
      <c r="B3261" s="7" t="s">
        <v>4373</v>
      </c>
      <c r="C3261" s="7" t="n">
        <f aca="false">COUNTIFS('Duel Log'!AF$2:AF$5455,$A3261,'Duel Log'!AG$2:AG$5455,$B3261)</f>
        <v>2</v>
      </c>
      <c r="D3261" s="7" t="n">
        <f aca="false">COUNTIFS('Duel Log'!AF$2:AF$5455,$A3261,'Duel Log'!AG$2:AG$5455,$B3261,'Duel Log'!AH$2:AH$5455,"Win")</f>
        <v>0</v>
      </c>
      <c r="E3261" s="7" t="n">
        <f aca="false">COUNTIFS('Duel Log'!AF$2:AF$5455,$A3261,'Duel Log'!AG$2:AG$5455,$B3261,'Duel Log'!AH$2:AH$5455,"Loss")</f>
        <v>2</v>
      </c>
      <c r="F3261" s="7" t="n">
        <f aca="false">COUNTIFS('Duel Log'!AF$2:AF$5455,$A3261,'Duel Log'!AG$2:AG$5455,$B3261,'Duel Log'!AH$2:AH$5455,"Draw")</f>
        <v>0</v>
      </c>
      <c r="G3261" s="13" t="n">
        <f aca="false">IFERROR(D3261/C3261,"")</f>
        <v>0</v>
      </c>
    </row>
    <row r="3262" customFormat="false" ht="15" hidden="false" customHeight="true" outlineLevel="0" collapsed="false">
      <c r="A3262" s="7" t="s">
        <v>321</v>
      </c>
      <c r="B3262" s="7" t="s">
        <v>1275</v>
      </c>
      <c r="C3262" s="7" t="n">
        <f aca="false">COUNTIFS('Duel Log'!AF$2:AF$5455,$A3262,'Duel Log'!AG$2:AG$5455,$B3262)</f>
        <v>1</v>
      </c>
      <c r="D3262" s="7" t="n">
        <f aca="false">COUNTIFS('Duel Log'!AF$2:AF$5455,$A3262,'Duel Log'!AG$2:AG$5455,$B3262,'Duel Log'!AH$2:AH$5455,"Win")</f>
        <v>0</v>
      </c>
      <c r="E3262" s="7" t="n">
        <f aca="false">COUNTIFS('Duel Log'!AF$2:AF$5455,$A3262,'Duel Log'!AG$2:AG$5455,$B3262,'Duel Log'!AH$2:AH$5455,"Loss")</f>
        <v>1</v>
      </c>
      <c r="F3262" s="7" t="n">
        <f aca="false">COUNTIFS('Duel Log'!AF$2:AF$5455,$A3262,'Duel Log'!AG$2:AG$5455,$B3262,'Duel Log'!AH$2:AH$5455,"Draw")</f>
        <v>0</v>
      </c>
      <c r="G3262" s="13" t="n">
        <f aca="false">IFERROR(D3262/C3262,"")</f>
        <v>0</v>
      </c>
    </row>
    <row r="3263" customFormat="false" ht="15" hidden="false" customHeight="true" outlineLevel="0" collapsed="false">
      <c r="A3263" s="7" t="s">
        <v>321</v>
      </c>
      <c r="B3263" s="7" t="s">
        <v>9245</v>
      </c>
      <c r="C3263" s="7" t="n">
        <f aca="false">COUNTIFS('Duel Log'!AF$2:AF$5455,$A3263,'Duel Log'!AG$2:AG$5455,$B3263)</f>
        <v>1</v>
      </c>
      <c r="D3263" s="7" t="n">
        <f aca="false">COUNTIFS('Duel Log'!AF$2:AF$5455,$A3263,'Duel Log'!AG$2:AG$5455,$B3263,'Duel Log'!AH$2:AH$5455,"Win")</f>
        <v>1</v>
      </c>
      <c r="E3263" s="7" t="n">
        <f aca="false">COUNTIFS('Duel Log'!AF$2:AF$5455,$A3263,'Duel Log'!AG$2:AG$5455,$B3263,'Duel Log'!AH$2:AH$5455,"Loss")</f>
        <v>0</v>
      </c>
      <c r="F3263" s="7" t="n">
        <f aca="false">COUNTIFS('Duel Log'!AF$2:AF$5455,$A3263,'Duel Log'!AG$2:AG$5455,$B3263,'Duel Log'!AH$2:AH$5455,"Draw")</f>
        <v>0</v>
      </c>
      <c r="G3263" s="13" t="n">
        <f aca="false">IFERROR(D3263/C3263,"")</f>
        <v>1</v>
      </c>
    </row>
    <row r="3264" customFormat="false" ht="15" hidden="false" customHeight="true" outlineLevel="0" collapsed="false">
      <c r="A3264" s="7" t="s">
        <v>321</v>
      </c>
      <c r="B3264" s="7" t="s">
        <v>267</v>
      </c>
      <c r="C3264" s="7" t="n">
        <f aca="false">COUNTIFS('Duel Log'!AF$2:AF$5455,$A3264,'Duel Log'!AG$2:AG$5455,$B3264)</f>
        <v>2</v>
      </c>
      <c r="D3264" s="7" t="n">
        <f aca="false">COUNTIFS('Duel Log'!AF$2:AF$5455,$A3264,'Duel Log'!AG$2:AG$5455,$B3264,'Duel Log'!AH$2:AH$5455,"Win")</f>
        <v>0</v>
      </c>
      <c r="E3264" s="7" t="n">
        <f aca="false">COUNTIFS('Duel Log'!AF$2:AF$5455,$A3264,'Duel Log'!AG$2:AG$5455,$B3264,'Duel Log'!AH$2:AH$5455,"Loss")</f>
        <v>2</v>
      </c>
      <c r="F3264" s="7" t="n">
        <f aca="false">COUNTIFS('Duel Log'!AF$2:AF$5455,$A3264,'Duel Log'!AG$2:AG$5455,$B3264,'Duel Log'!AH$2:AH$5455,"Draw")</f>
        <v>0</v>
      </c>
      <c r="G3264" s="13" t="n">
        <f aca="false">IFERROR(D3264/C3264,"")</f>
        <v>0</v>
      </c>
    </row>
    <row r="3265" customFormat="false" ht="15" hidden="false" customHeight="true" outlineLevel="0" collapsed="false">
      <c r="A3265" s="7" t="s">
        <v>321</v>
      </c>
      <c r="B3265" s="7" t="s">
        <v>494</v>
      </c>
      <c r="C3265" s="7" t="n">
        <f aca="false">COUNTIFS('Duel Log'!AF$2:AF$5455,$A3265,'Duel Log'!AG$2:AG$5455,$B3265)</f>
        <v>2</v>
      </c>
      <c r="D3265" s="7" t="n">
        <f aca="false">COUNTIFS('Duel Log'!AF$2:AF$5455,$A3265,'Duel Log'!AG$2:AG$5455,$B3265,'Duel Log'!AH$2:AH$5455,"Win")</f>
        <v>2</v>
      </c>
      <c r="E3265" s="7" t="n">
        <f aca="false">COUNTIFS('Duel Log'!AF$2:AF$5455,$A3265,'Duel Log'!AG$2:AG$5455,$B3265,'Duel Log'!AH$2:AH$5455,"Loss")</f>
        <v>0</v>
      </c>
      <c r="F3265" s="7" t="n">
        <f aca="false">COUNTIFS('Duel Log'!AF$2:AF$5455,$A3265,'Duel Log'!AG$2:AG$5455,$B3265,'Duel Log'!AH$2:AH$5455,"Draw")</f>
        <v>0</v>
      </c>
      <c r="G3265" s="13" t="n">
        <f aca="false">IFERROR(D3265/C3265,"")</f>
        <v>1</v>
      </c>
    </row>
    <row r="3266" customFormat="false" ht="15" hidden="false" customHeight="true" outlineLevel="0" collapsed="false">
      <c r="A3266" s="7" t="s">
        <v>321</v>
      </c>
      <c r="B3266" s="7" t="s">
        <v>780</v>
      </c>
      <c r="C3266" s="7" t="n">
        <f aca="false">COUNTIFS('Duel Log'!AF$2:AF$5455,$A3266,'Duel Log'!AG$2:AG$5455,$B3266)</f>
        <v>2</v>
      </c>
      <c r="D3266" s="7" t="n">
        <f aca="false">COUNTIFS('Duel Log'!AF$2:AF$5455,$A3266,'Duel Log'!AG$2:AG$5455,$B3266,'Duel Log'!AH$2:AH$5455,"Win")</f>
        <v>2</v>
      </c>
      <c r="E3266" s="7" t="n">
        <f aca="false">COUNTIFS('Duel Log'!AF$2:AF$5455,$A3266,'Duel Log'!AG$2:AG$5455,$B3266,'Duel Log'!AH$2:AH$5455,"Loss")</f>
        <v>0</v>
      </c>
      <c r="F3266" s="7" t="n">
        <f aca="false">COUNTIFS('Duel Log'!AF$2:AF$5455,$A3266,'Duel Log'!AG$2:AG$5455,$B3266,'Duel Log'!AH$2:AH$5455,"Draw")</f>
        <v>0</v>
      </c>
      <c r="G3266" s="13" t="n">
        <f aca="false">IFERROR(D3266/C3266,"")</f>
        <v>1</v>
      </c>
    </row>
    <row r="3267" customFormat="false" ht="15" hidden="false" customHeight="true" outlineLevel="0" collapsed="false">
      <c r="A3267" s="7" t="s">
        <v>756</v>
      </c>
      <c r="B3267" s="7" t="s">
        <v>9196</v>
      </c>
      <c r="C3267" s="7" t="n">
        <f aca="false">COUNTIFS('Duel Log'!AF$2:AF$5455,$A3267,'Duel Log'!AG$2:AG$5455,$B3267)</f>
        <v>1</v>
      </c>
      <c r="D3267" s="7" t="n">
        <f aca="false">COUNTIFS('Duel Log'!AF$2:AF$5455,$A3267,'Duel Log'!AG$2:AG$5455,$B3267,'Duel Log'!AH$2:AH$5455,"Win")</f>
        <v>0</v>
      </c>
      <c r="E3267" s="7" t="n">
        <f aca="false">COUNTIFS('Duel Log'!AF$2:AF$5455,$A3267,'Duel Log'!AG$2:AG$5455,$B3267,'Duel Log'!AH$2:AH$5455,"Loss")</f>
        <v>1</v>
      </c>
      <c r="F3267" s="7" t="n">
        <f aca="false">COUNTIFS('Duel Log'!AF$2:AF$5455,$A3267,'Duel Log'!AG$2:AG$5455,$B3267,'Duel Log'!AH$2:AH$5455,"Draw")</f>
        <v>0</v>
      </c>
      <c r="G3267" s="13" t="n">
        <f aca="false">IFERROR(D3267/C3267,"")</f>
        <v>0</v>
      </c>
    </row>
    <row r="3268" customFormat="false" ht="15" hidden="false" customHeight="true" outlineLevel="0" collapsed="false">
      <c r="A3268" s="7" t="s">
        <v>1230</v>
      </c>
      <c r="B3268" s="7" t="s">
        <v>2536</v>
      </c>
      <c r="C3268" s="7" t="n">
        <f aca="false">COUNTIFS('Duel Log'!AF$2:AF$5455,$A3268,'Duel Log'!AG$2:AG$5455,$B3268)</f>
        <v>2</v>
      </c>
      <c r="D3268" s="7" t="n">
        <f aca="false">COUNTIFS('Duel Log'!AF$2:AF$5455,$A3268,'Duel Log'!AG$2:AG$5455,$B3268,'Duel Log'!AH$2:AH$5455,"Win")</f>
        <v>2</v>
      </c>
      <c r="E3268" s="7" t="n">
        <f aca="false">COUNTIFS('Duel Log'!AF$2:AF$5455,$A3268,'Duel Log'!AG$2:AG$5455,$B3268,'Duel Log'!AH$2:AH$5455,"Loss")</f>
        <v>0</v>
      </c>
      <c r="F3268" s="7" t="n">
        <f aca="false">COUNTIFS('Duel Log'!AF$2:AF$5455,$A3268,'Duel Log'!AG$2:AG$5455,$B3268,'Duel Log'!AH$2:AH$5455,"Draw")</f>
        <v>0</v>
      </c>
      <c r="G3268" s="13" t="n">
        <f aca="false">IFERROR(D3268/C3268,"")</f>
        <v>1</v>
      </c>
    </row>
    <row r="3269" customFormat="false" ht="15" hidden="false" customHeight="true" outlineLevel="0" collapsed="false">
      <c r="A3269" s="7" t="s">
        <v>1230</v>
      </c>
      <c r="B3269" s="7" t="s">
        <v>120</v>
      </c>
      <c r="C3269" s="7" t="n">
        <f aca="false">COUNTIFS('Duel Log'!AF$2:AF$5455,$A3269,'Duel Log'!AG$2:AG$5455,$B3269)</f>
        <v>1</v>
      </c>
      <c r="D3269" s="7" t="n">
        <f aca="false">COUNTIFS('Duel Log'!AF$2:AF$5455,$A3269,'Duel Log'!AG$2:AG$5455,$B3269,'Duel Log'!AH$2:AH$5455,"Win")</f>
        <v>0</v>
      </c>
      <c r="E3269" s="7" t="n">
        <f aca="false">COUNTIFS('Duel Log'!AF$2:AF$5455,$A3269,'Duel Log'!AG$2:AG$5455,$B3269,'Duel Log'!AH$2:AH$5455,"Loss")</f>
        <v>1</v>
      </c>
      <c r="F3269" s="7" t="n">
        <f aca="false">COUNTIFS('Duel Log'!AF$2:AF$5455,$A3269,'Duel Log'!AG$2:AG$5455,$B3269,'Duel Log'!AH$2:AH$5455,"Draw")</f>
        <v>0</v>
      </c>
      <c r="G3269" s="13" t="n">
        <f aca="false">IFERROR(D3269/C3269,"")</f>
        <v>0</v>
      </c>
    </row>
    <row r="3270" customFormat="false" ht="15" hidden="false" customHeight="true" outlineLevel="0" collapsed="false">
      <c r="A3270" s="7" t="s">
        <v>243</v>
      </c>
      <c r="B3270" s="7" t="s">
        <v>243</v>
      </c>
      <c r="C3270" s="7" t="n">
        <f aca="false">COUNTIFS('Duel Log'!AF$2:AF$5455,$A3270,'Duel Log'!AG$2:AG$5455,$B3270)</f>
        <v>1</v>
      </c>
      <c r="D3270" s="7" t="n">
        <f aca="false">COUNTIFS('Duel Log'!AF$2:AF$5455,$A3270,'Duel Log'!AG$2:AG$5455,$B3270,'Duel Log'!AH$2:AH$5455,"Win")</f>
        <v>1</v>
      </c>
      <c r="E3270" s="7" t="n">
        <f aca="false">COUNTIFS('Duel Log'!AF$2:AF$5455,$A3270,'Duel Log'!AG$2:AG$5455,$B3270,'Duel Log'!AH$2:AH$5455,"Loss")</f>
        <v>0</v>
      </c>
      <c r="F3270" s="7" t="n">
        <f aca="false">COUNTIFS('Duel Log'!AF$2:AF$5455,$A3270,'Duel Log'!AG$2:AG$5455,$B3270,'Duel Log'!AH$2:AH$5455,"Draw")</f>
        <v>0</v>
      </c>
      <c r="G3270" s="13" t="n">
        <f aca="false">IFERROR(D3270/C3270,"")</f>
        <v>1</v>
      </c>
    </row>
    <row r="3271" customFormat="false" ht="15" hidden="false" customHeight="true" outlineLevel="0" collapsed="false">
      <c r="A3271" s="7" t="s">
        <v>243</v>
      </c>
      <c r="B3271" s="7" t="s">
        <v>635</v>
      </c>
      <c r="C3271" s="7" t="n">
        <f aca="false">COUNTIFS('Duel Log'!AF$2:AF$5455,$A3271,'Duel Log'!AG$2:AG$5455,$B3271)</f>
        <v>2</v>
      </c>
      <c r="D3271" s="7" t="n">
        <f aca="false">COUNTIFS('Duel Log'!AF$2:AF$5455,$A3271,'Duel Log'!AG$2:AG$5455,$B3271,'Duel Log'!AH$2:AH$5455,"Win")</f>
        <v>0</v>
      </c>
      <c r="E3271" s="7" t="n">
        <f aca="false">COUNTIFS('Duel Log'!AF$2:AF$5455,$A3271,'Duel Log'!AG$2:AG$5455,$B3271,'Duel Log'!AH$2:AH$5455,"Loss")</f>
        <v>2</v>
      </c>
      <c r="F3271" s="7" t="n">
        <f aca="false">COUNTIFS('Duel Log'!AF$2:AF$5455,$A3271,'Duel Log'!AG$2:AG$5455,$B3271,'Duel Log'!AH$2:AH$5455,"Draw")</f>
        <v>0</v>
      </c>
      <c r="G3271" s="13" t="n">
        <f aca="false">IFERROR(D3271/C3271,"")</f>
        <v>0</v>
      </c>
    </row>
    <row r="3272" customFormat="false" ht="15" hidden="false" customHeight="true" outlineLevel="0" collapsed="false">
      <c r="A3272" s="7" t="s">
        <v>243</v>
      </c>
      <c r="B3272" s="7" t="s">
        <v>8794</v>
      </c>
      <c r="C3272" s="7" t="n">
        <f aca="false">COUNTIFS('Duel Log'!AF$2:AF$5455,$A3272,'Duel Log'!AG$2:AG$5455,$B3272)</f>
        <v>1</v>
      </c>
      <c r="D3272" s="7" t="n">
        <f aca="false">COUNTIFS('Duel Log'!AF$2:AF$5455,$A3272,'Duel Log'!AG$2:AG$5455,$B3272,'Duel Log'!AH$2:AH$5455,"Win")</f>
        <v>1</v>
      </c>
      <c r="E3272" s="7" t="n">
        <f aca="false">COUNTIFS('Duel Log'!AF$2:AF$5455,$A3272,'Duel Log'!AG$2:AG$5455,$B3272,'Duel Log'!AH$2:AH$5455,"Loss")</f>
        <v>0</v>
      </c>
      <c r="F3272" s="7" t="n">
        <f aca="false">COUNTIFS('Duel Log'!AF$2:AF$5455,$A3272,'Duel Log'!AG$2:AG$5455,$B3272,'Duel Log'!AH$2:AH$5455,"Draw")</f>
        <v>0</v>
      </c>
      <c r="G3272" s="13" t="n">
        <f aca="false">IFERROR(D3272/C3272,"")</f>
        <v>1</v>
      </c>
    </row>
    <row r="3273" customFormat="false" ht="15" hidden="false" customHeight="true" outlineLevel="0" collapsed="false">
      <c r="A3273" s="7" t="s">
        <v>243</v>
      </c>
      <c r="B3273" s="7" t="s">
        <v>2197</v>
      </c>
      <c r="C3273" s="7" t="n">
        <f aca="false">COUNTIFS('Duel Log'!AF$2:AF$5455,$A3273,'Duel Log'!AG$2:AG$5455,$B3273)</f>
        <v>1</v>
      </c>
      <c r="D3273" s="7" t="n">
        <f aca="false">COUNTIFS('Duel Log'!AF$2:AF$5455,$A3273,'Duel Log'!AG$2:AG$5455,$B3273,'Duel Log'!AH$2:AH$5455,"Win")</f>
        <v>1</v>
      </c>
      <c r="E3273" s="7" t="n">
        <f aca="false">COUNTIFS('Duel Log'!AF$2:AF$5455,$A3273,'Duel Log'!AG$2:AG$5455,$B3273,'Duel Log'!AH$2:AH$5455,"Loss")</f>
        <v>0</v>
      </c>
      <c r="F3273" s="7" t="n">
        <f aca="false">COUNTIFS('Duel Log'!AF$2:AF$5455,$A3273,'Duel Log'!AG$2:AG$5455,$B3273,'Duel Log'!AH$2:AH$5455,"Draw")</f>
        <v>0</v>
      </c>
      <c r="G3273" s="13" t="n">
        <f aca="false">IFERROR(D3273/C3273,"")</f>
        <v>1</v>
      </c>
    </row>
    <row r="3274" customFormat="false" ht="15" hidden="false" customHeight="true" outlineLevel="0" collapsed="false">
      <c r="A3274" s="7" t="s">
        <v>243</v>
      </c>
      <c r="B3274" s="7" t="s">
        <v>3024</v>
      </c>
      <c r="C3274" s="7" t="n">
        <f aca="false">COUNTIFS('Duel Log'!AF$2:AF$5455,$A3274,'Duel Log'!AG$2:AG$5455,$B3274)</f>
        <v>1</v>
      </c>
      <c r="D3274" s="7" t="n">
        <f aca="false">COUNTIFS('Duel Log'!AF$2:AF$5455,$A3274,'Duel Log'!AG$2:AG$5455,$B3274,'Duel Log'!AH$2:AH$5455,"Win")</f>
        <v>0</v>
      </c>
      <c r="E3274" s="7" t="n">
        <f aca="false">COUNTIFS('Duel Log'!AF$2:AF$5455,$A3274,'Duel Log'!AG$2:AG$5455,$B3274,'Duel Log'!AH$2:AH$5455,"Loss")</f>
        <v>1</v>
      </c>
      <c r="F3274" s="7" t="n">
        <f aca="false">COUNTIFS('Duel Log'!AF$2:AF$5455,$A3274,'Duel Log'!AG$2:AG$5455,$B3274,'Duel Log'!AH$2:AH$5455,"Draw")</f>
        <v>0</v>
      </c>
      <c r="G3274" s="13" t="n">
        <f aca="false">IFERROR(D3274/C3274,"")</f>
        <v>0</v>
      </c>
    </row>
    <row r="3275" customFormat="false" ht="15" hidden="false" customHeight="true" outlineLevel="0" collapsed="false">
      <c r="A3275" s="7" t="s">
        <v>243</v>
      </c>
      <c r="B3275" s="7" t="s">
        <v>2761</v>
      </c>
      <c r="C3275" s="7" t="n">
        <f aca="false">COUNTIFS('Duel Log'!AF$2:AF$5455,$A3275,'Duel Log'!AG$2:AG$5455,$B3275)</f>
        <v>1</v>
      </c>
      <c r="D3275" s="7" t="n">
        <f aca="false">COUNTIFS('Duel Log'!AF$2:AF$5455,$A3275,'Duel Log'!AG$2:AG$5455,$B3275,'Duel Log'!AH$2:AH$5455,"Win")</f>
        <v>1</v>
      </c>
      <c r="E3275" s="7" t="n">
        <f aca="false">COUNTIFS('Duel Log'!AF$2:AF$5455,$A3275,'Duel Log'!AG$2:AG$5455,$B3275,'Duel Log'!AH$2:AH$5455,"Loss")</f>
        <v>0</v>
      </c>
      <c r="F3275" s="7" t="n">
        <f aca="false">COUNTIFS('Duel Log'!AF$2:AF$5455,$A3275,'Duel Log'!AG$2:AG$5455,$B3275,'Duel Log'!AH$2:AH$5455,"Draw")</f>
        <v>0</v>
      </c>
      <c r="G3275" s="13" t="n">
        <f aca="false">IFERROR(D3275/C3275,"")</f>
        <v>1</v>
      </c>
    </row>
    <row r="3276" customFormat="false" ht="15" hidden="false" customHeight="true" outlineLevel="0" collapsed="false">
      <c r="A3276" s="7" t="s">
        <v>243</v>
      </c>
      <c r="B3276" s="7" t="s">
        <v>267</v>
      </c>
      <c r="C3276" s="7" t="n">
        <f aca="false">COUNTIFS('Duel Log'!AF$2:AF$5455,$A3276,'Duel Log'!AG$2:AG$5455,$B3276)</f>
        <v>1</v>
      </c>
      <c r="D3276" s="7" t="n">
        <f aca="false">COUNTIFS('Duel Log'!AF$2:AF$5455,$A3276,'Duel Log'!AG$2:AG$5455,$B3276,'Duel Log'!AH$2:AH$5455,"Win")</f>
        <v>0</v>
      </c>
      <c r="E3276" s="7" t="n">
        <f aca="false">COUNTIFS('Duel Log'!AF$2:AF$5455,$A3276,'Duel Log'!AG$2:AG$5455,$B3276,'Duel Log'!AH$2:AH$5455,"Loss")</f>
        <v>1</v>
      </c>
      <c r="F3276" s="7" t="n">
        <f aca="false">COUNTIFS('Duel Log'!AF$2:AF$5455,$A3276,'Duel Log'!AG$2:AG$5455,$B3276,'Duel Log'!AH$2:AH$5455,"Draw")</f>
        <v>0</v>
      </c>
      <c r="G3276" s="13" t="n">
        <f aca="false">IFERROR(D3276/C3276,"")</f>
        <v>0</v>
      </c>
    </row>
    <row r="3277" customFormat="false" ht="15" hidden="false" customHeight="true" outlineLevel="0" collapsed="false">
      <c r="A3277" s="7" t="s">
        <v>243</v>
      </c>
      <c r="B3277" s="7" t="s">
        <v>1167</v>
      </c>
      <c r="C3277" s="7" t="n">
        <f aca="false">COUNTIFS('Duel Log'!AF$2:AF$5455,$A3277,'Duel Log'!AG$2:AG$5455,$B3277)</f>
        <v>2</v>
      </c>
      <c r="D3277" s="7" t="n">
        <f aca="false">COUNTIFS('Duel Log'!AF$2:AF$5455,$A3277,'Duel Log'!AG$2:AG$5455,$B3277,'Duel Log'!AH$2:AH$5455,"Win")</f>
        <v>0</v>
      </c>
      <c r="E3277" s="7" t="n">
        <f aca="false">COUNTIFS('Duel Log'!AF$2:AF$5455,$A3277,'Duel Log'!AG$2:AG$5455,$B3277,'Duel Log'!AH$2:AH$5455,"Loss")</f>
        <v>2</v>
      </c>
      <c r="F3277" s="7" t="n">
        <f aca="false">COUNTIFS('Duel Log'!AF$2:AF$5455,$A3277,'Duel Log'!AG$2:AG$5455,$B3277,'Duel Log'!AH$2:AH$5455,"Draw")</f>
        <v>0</v>
      </c>
      <c r="G3277" s="13" t="n">
        <f aca="false">IFERROR(D3277/C3277,"")</f>
        <v>0</v>
      </c>
    </row>
    <row r="3278" customFormat="false" ht="15" hidden="false" customHeight="true" outlineLevel="0" collapsed="false">
      <c r="A3278" s="7" t="s">
        <v>2586</v>
      </c>
      <c r="B3278" s="7" t="s">
        <v>2536</v>
      </c>
      <c r="C3278" s="7" t="n">
        <f aca="false">COUNTIFS('Duel Log'!AF$2:AF$5455,$A3278,'Duel Log'!AG$2:AG$5455,$B3278)</f>
        <v>2</v>
      </c>
      <c r="D3278" s="7" t="n">
        <f aca="false">COUNTIFS('Duel Log'!AF$2:AF$5455,$A3278,'Duel Log'!AG$2:AG$5455,$B3278,'Duel Log'!AH$2:AH$5455,"Win")</f>
        <v>2</v>
      </c>
      <c r="E3278" s="7" t="n">
        <f aca="false">COUNTIFS('Duel Log'!AF$2:AF$5455,$A3278,'Duel Log'!AG$2:AG$5455,$B3278,'Duel Log'!AH$2:AH$5455,"Loss")</f>
        <v>0</v>
      </c>
      <c r="F3278" s="7" t="n">
        <f aca="false">COUNTIFS('Duel Log'!AF$2:AF$5455,$A3278,'Duel Log'!AG$2:AG$5455,$B3278,'Duel Log'!AH$2:AH$5455,"Draw")</f>
        <v>0</v>
      </c>
      <c r="G3278" s="13" t="n">
        <f aca="false">IFERROR(D3278/C3278,"")</f>
        <v>1</v>
      </c>
    </row>
    <row r="3279" customFormat="false" ht="15" hidden="false" customHeight="true" outlineLevel="0" collapsed="false">
      <c r="A3279" s="7" t="s">
        <v>2590</v>
      </c>
      <c r="B3279" s="7" t="s">
        <v>494</v>
      </c>
      <c r="C3279" s="7" t="n">
        <f aca="false">COUNTIFS('Duel Log'!AF$2:AF$5455,$A3279,'Duel Log'!AG$2:AG$5455,$B3279)</f>
        <v>2</v>
      </c>
      <c r="D3279" s="7" t="n">
        <f aca="false">COUNTIFS('Duel Log'!AF$2:AF$5455,$A3279,'Duel Log'!AG$2:AG$5455,$B3279,'Duel Log'!AH$2:AH$5455,"Win")</f>
        <v>0</v>
      </c>
      <c r="E3279" s="7" t="n">
        <f aca="false">COUNTIFS('Duel Log'!AF$2:AF$5455,$A3279,'Duel Log'!AG$2:AG$5455,$B3279,'Duel Log'!AH$2:AH$5455,"Loss")</f>
        <v>2</v>
      </c>
      <c r="F3279" s="7" t="n">
        <f aca="false">COUNTIFS('Duel Log'!AF$2:AF$5455,$A3279,'Duel Log'!AG$2:AG$5455,$B3279,'Duel Log'!AH$2:AH$5455,"Draw")</f>
        <v>0</v>
      </c>
      <c r="G3279" s="13" t="n">
        <f aca="false">IFERROR(D3279/C3279,"")</f>
        <v>0</v>
      </c>
    </row>
    <row r="3280" customFormat="false" ht="15" hidden="false" customHeight="true" outlineLevel="0" collapsed="false">
      <c r="A3280" s="7" t="s">
        <v>5723</v>
      </c>
      <c r="B3280" s="7" t="s">
        <v>259</v>
      </c>
      <c r="C3280" s="7" t="n">
        <f aca="false">COUNTIFS('Duel Log'!AF$2:AF$5455,$A3280,'Duel Log'!AG$2:AG$5455,$B3280)</f>
        <v>1</v>
      </c>
      <c r="D3280" s="7" t="n">
        <f aca="false">COUNTIFS('Duel Log'!AF$2:AF$5455,$A3280,'Duel Log'!AG$2:AG$5455,$B3280,'Duel Log'!AH$2:AH$5455,"Win")</f>
        <v>0</v>
      </c>
      <c r="E3280" s="7" t="n">
        <f aca="false">COUNTIFS('Duel Log'!AF$2:AF$5455,$A3280,'Duel Log'!AG$2:AG$5455,$B3280,'Duel Log'!AH$2:AH$5455,"Loss")</f>
        <v>1</v>
      </c>
      <c r="F3280" s="7" t="n">
        <f aca="false">COUNTIFS('Duel Log'!AF$2:AF$5455,$A3280,'Duel Log'!AG$2:AG$5455,$B3280,'Duel Log'!AH$2:AH$5455,"Draw")</f>
        <v>0</v>
      </c>
      <c r="G3280" s="13" t="n">
        <f aca="false">IFERROR(D3280/C3280,"")</f>
        <v>0</v>
      </c>
    </row>
    <row r="3281" customFormat="false" ht="15" hidden="false" customHeight="true" outlineLevel="0" collapsed="false">
      <c r="A3281" s="7" t="s">
        <v>4931</v>
      </c>
      <c r="B3281" s="7" t="s">
        <v>4932</v>
      </c>
      <c r="C3281" s="7" t="n">
        <f aca="false">COUNTIFS('Duel Log'!AF$2:AF$5455,$A3281,'Duel Log'!AG$2:AG$5455,$B3281)</f>
        <v>1</v>
      </c>
      <c r="D3281" s="7" t="n">
        <f aca="false">COUNTIFS('Duel Log'!AF$2:AF$5455,$A3281,'Duel Log'!AG$2:AG$5455,$B3281,'Duel Log'!AH$2:AH$5455,"Win")</f>
        <v>1</v>
      </c>
      <c r="E3281" s="7" t="n">
        <f aca="false">COUNTIFS('Duel Log'!AF$2:AF$5455,$A3281,'Duel Log'!AG$2:AG$5455,$B3281,'Duel Log'!AH$2:AH$5455,"Loss")</f>
        <v>0</v>
      </c>
      <c r="F3281" s="7" t="n">
        <f aca="false">COUNTIFS('Duel Log'!AF$2:AF$5455,$A3281,'Duel Log'!AG$2:AG$5455,$B3281,'Duel Log'!AH$2:AH$5455,"Draw")</f>
        <v>0</v>
      </c>
      <c r="G3281" s="13" t="n">
        <f aca="false">IFERROR(D3281/C3281,"")</f>
        <v>1</v>
      </c>
    </row>
    <row r="3282" customFormat="false" ht="15" hidden="false" customHeight="true" outlineLevel="0" collapsed="false">
      <c r="A3282" s="7" t="s">
        <v>3593</v>
      </c>
      <c r="B3282" s="7" t="s">
        <v>780</v>
      </c>
      <c r="C3282" s="7" t="n">
        <f aca="false">COUNTIFS('Duel Log'!AF$2:AF$5455,$A3282,'Duel Log'!AG$2:AG$5455,$B3282)</f>
        <v>1</v>
      </c>
      <c r="D3282" s="7" t="n">
        <f aca="false">COUNTIFS('Duel Log'!AF$2:AF$5455,$A3282,'Duel Log'!AG$2:AG$5455,$B3282,'Duel Log'!AH$2:AH$5455,"Win")</f>
        <v>1</v>
      </c>
      <c r="E3282" s="7" t="n">
        <f aca="false">COUNTIFS('Duel Log'!AF$2:AF$5455,$A3282,'Duel Log'!AG$2:AG$5455,$B3282,'Duel Log'!AH$2:AH$5455,"Loss")</f>
        <v>0</v>
      </c>
      <c r="F3282" s="7" t="n">
        <f aca="false">COUNTIFS('Duel Log'!AF$2:AF$5455,$A3282,'Duel Log'!AG$2:AG$5455,$B3282,'Duel Log'!AH$2:AH$5455,"Draw")</f>
        <v>0</v>
      </c>
      <c r="G3282" s="13" t="n">
        <f aca="false">IFERROR(D3282/C3282,"")</f>
        <v>1</v>
      </c>
    </row>
    <row r="3283" customFormat="false" ht="15" hidden="false" customHeight="true" outlineLevel="0" collapsed="false">
      <c r="A3283" s="7" t="s">
        <v>1050</v>
      </c>
      <c r="B3283" s="7" t="s">
        <v>6849</v>
      </c>
      <c r="C3283" s="7" t="n">
        <f aca="false">COUNTIFS('Duel Log'!AF$2:AF$5455,$A3283,'Duel Log'!AG$2:AG$5455,$B3283)</f>
        <v>2</v>
      </c>
      <c r="D3283" s="7" t="n">
        <f aca="false">COUNTIFS('Duel Log'!AF$2:AF$5455,$A3283,'Duel Log'!AG$2:AG$5455,$B3283,'Duel Log'!AH$2:AH$5455,"Win")</f>
        <v>2</v>
      </c>
      <c r="E3283" s="7" t="n">
        <f aca="false">COUNTIFS('Duel Log'!AF$2:AF$5455,$A3283,'Duel Log'!AG$2:AG$5455,$B3283,'Duel Log'!AH$2:AH$5455,"Loss")</f>
        <v>0</v>
      </c>
      <c r="F3283" s="7" t="n">
        <f aca="false">COUNTIFS('Duel Log'!AF$2:AF$5455,$A3283,'Duel Log'!AG$2:AG$5455,$B3283,'Duel Log'!AH$2:AH$5455,"Draw")</f>
        <v>0</v>
      </c>
      <c r="G3283" s="13" t="n">
        <f aca="false">IFERROR(D3283/C3283,"")</f>
        <v>1</v>
      </c>
    </row>
    <row r="3284" customFormat="false" ht="15" hidden="false" customHeight="true" outlineLevel="0" collapsed="false">
      <c r="A3284" s="7" t="s">
        <v>1050</v>
      </c>
      <c r="B3284" s="7" t="s">
        <v>2461</v>
      </c>
      <c r="C3284" s="7" t="n">
        <f aca="false">COUNTIFS('Duel Log'!AF$2:AF$5455,$A3284,'Duel Log'!AG$2:AG$5455,$B3284)</f>
        <v>1</v>
      </c>
      <c r="D3284" s="7" t="n">
        <f aca="false">COUNTIFS('Duel Log'!AF$2:AF$5455,$A3284,'Duel Log'!AG$2:AG$5455,$B3284,'Duel Log'!AH$2:AH$5455,"Win")</f>
        <v>1</v>
      </c>
      <c r="E3284" s="7" t="n">
        <f aca="false">COUNTIFS('Duel Log'!AF$2:AF$5455,$A3284,'Duel Log'!AG$2:AG$5455,$B3284,'Duel Log'!AH$2:AH$5455,"Loss")</f>
        <v>0</v>
      </c>
      <c r="F3284" s="7" t="n">
        <f aca="false">COUNTIFS('Duel Log'!AF$2:AF$5455,$A3284,'Duel Log'!AG$2:AG$5455,$B3284,'Duel Log'!AH$2:AH$5455,"Draw")</f>
        <v>0</v>
      </c>
      <c r="G3284" s="13" t="n">
        <f aca="false">IFERROR(D3284/C3284,"")</f>
        <v>1</v>
      </c>
    </row>
    <row r="3285" customFormat="false" ht="15" hidden="false" customHeight="true" outlineLevel="0" collapsed="false">
      <c r="A3285" s="7" t="s">
        <v>1050</v>
      </c>
      <c r="B3285" s="7" t="s">
        <v>1784</v>
      </c>
      <c r="C3285" s="7" t="n">
        <f aca="false">COUNTIFS('Duel Log'!AF$2:AF$5455,$A3285,'Duel Log'!AG$2:AG$5455,$B3285)</f>
        <v>1</v>
      </c>
      <c r="D3285" s="7" t="n">
        <f aca="false">COUNTIFS('Duel Log'!AF$2:AF$5455,$A3285,'Duel Log'!AG$2:AG$5455,$B3285,'Duel Log'!AH$2:AH$5455,"Win")</f>
        <v>0</v>
      </c>
      <c r="E3285" s="7" t="n">
        <f aca="false">COUNTIFS('Duel Log'!AF$2:AF$5455,$A3285,'Duel Log'!AG$2:AG$5455,$B3285,'Duel Log'!AH$2:AH$5455,"Loss")</f>
        <v>1</v>
      </c>
      <c r="F3285" s="7" t="n">
        <f aca="false">COUNTIFS('Duel Log'!AF$2:AF$5455,$A3285,'Duel Log'!AG$2:AG$5455,$B3285,'Duel Log'!AH$2:AH$5455,"Draw")</f>
        <v>0</v>
      </c>
      <c r="G3285" s="13" t="n">
        <f aca="false">IFERROR(D3285/C3285,"")</f>
        <v>0</v>
      </c>
    </row>
    <row r="3286" customFormat="false" ht="15" hidden="false" customHeight="true" outlineLevel="0" collapsed="false">
      <c r="A3286" s="7" t="s">
        <v>5728</v>
      </c>
      <c r="B3286" s="7" t="s">
        <v>1275</v>
      </c>
      <c r="C3286" s="7" t="n">
        <f aca="false">COUNTIFS('Duel Log'!AF$2:AF$5455,$A3286,'Duel Log'!AG$2:AG$5455,$B3286)</f>
        <v>2</v>
      </c>
      <c r="D3286" s="7" t="n">
        <f aca="false">COUNTIFS('Duel Log'!AF$2:AF$5455,$A3286,'Duel Log'!AG$2:AG$5455,$B3286,'Duel Log'!AH$2:AH$5455,"Win")</f>
        <v>2</v>
      </c>
      <c r="E3286" s="7" t="n">
        <f aca="false">COUNTIFS('Duel Log'!AF$2:AF$5455,$A3286,'Duel Log'!AG$2:AG$5455,$B3286,'Duel Log'!AH$2:AH$5455,"Loss")</f>
        <v>0</v>
      </c>
      <c r="F3286" s="7" t="n">
        <f aca="false">COUNTIFS('Duel Log'!AF$2:AF$5455,$A3286,'Duel Log'!AG$2:AG$5455,$B3286,'Duel Log'!AH$2:AH$5455,"Draw")</f>
        <v>0</v>
      </c>
      <c r="G3286" s="13" t="n">
        <f aca="false">IFERROR(D3286/C3286,"")</f>
        <v>1</v>
      </c>
    </row>
    <row r="3287" customFormat="false" ht="15" hidden="false" customHeight="true" outlineLevel="0" collapsed="false">
      <c r="A3287" s="7" t="s">
        <v>9337</v>
      </c>
      <c r="B3287" s="7" t="s">
        <v>9336</v>
      </c>
      <c r="C3287" s="7" t="n">
        <f aca="false">COUNTIFS('Duel Log'!AF$2:AF$5455,$A3287,'Duel Log'!AG$2:AG$5455,$B3287)</f>
        <v>1</v>
      </c>
      <c r="D3287" s="7" t="n">
        <f aca="false">COUNTIFS('Duel Log'!AF$2:AF$5455,$A3287,'Duel Log'!AG$2:AG$5455,$B3287,'Duel Log'!AH$2:AH$5455,"Win")</f>
        <v>0</v>
      </c>
      <c r="E3287" s="7" t="n">
        <f aca="false">COUNTIFS('Duel Log'!AF$2:AF$5455,$A3287,'Duel Log'!AG$2:AG$5455,$B3287,'Duel Log'!AH$2:AH$5455,"Loss")</f>
        <v>1</v>
      </c>
      <c r="F3287" s="7" t="n">
        <f aca="false">COUNTIFS('Duel Log'!AF$2:AF$5455,$A3287,'Duel Log'!AG$2:AG$5455,$B3287,'Duel Log'!AH$2:AH$5455,"Draw")</f>
        <v>0</v>
      </c>
      <c r="G3287" s="13" t="n">
        <f aca="false">IFERROR(D3287/C3287,"")</f>
        <v>0</v>
      </c>
    </row>
    <row r="3288" customFormat="false" ht="15" hidden="false" customHeight="true" outlineLevel="0" collapsed="false">
      <c r="A3288" s="7" t="s">
        <v>786</v>
      </c>
      <c r="B3288" s="7" t="s">
        <v>787</v>
      </c>
      <c r="C3288" s="7" t="n">
        <f aca="false">COUNTIFS('Duel Log'!AF$2:AF$5455,$A3288,'Duel Log'!AG$2:AG$5455,$B3288)</f>
        <v>2</v>
      </c>
      <c r="D3288" s="7" t="n">
        <f aca="false">COUNTIFS('Duel Log'!AF$2:AF$5455,$A3288,'Duel Log'!AG$2:AG$5455,$B3288,'Duel Log'!AH$2:AH$5455,"Win")</f>
        <v>2</v>
      </c>
      <c r="E3288" s="7" t="n">
        <f aca="false">COUNTIFS('Duel Log'!AF$2:AF$5455,$A3288,'Duel Log'!AG$2:AG$5455,$B3288,'Duel Log'!AH$2:AH$5455,"Loss")</f>
        <v>0</v>
      </c>
      <c r="F3288" s="7" t="n">
        <f aca="false">COUNTIFS('Duel Log'!AF$2:AF$5455,$A3288,'Duel Log'!AG$2:AG$5455,$B3288,'Duel Log'!AH$2:AH$5455,"Draw")</f>
        <v>0</v>
      </c>
      <c r="G3288" s="13" t="n">
        <f aca="false">IFERROR(D3288/C3288,"")</f>
        <v>1</v>
      </c>
    </row>
    <row r="3289" customFormat="false" ht="15" hidden="false" customHeight="true" outlineLevel="0" collapsed="false">
      <c r="A3289" s="7" t="s">
        <v>3821</v>
      </c>
      <c r="B3289" s="7" t="s">
        <v>3366</v>
      </c>
      <c r="C3289" s="7" t="n">
        <f aca="false">COUNTIFS('Duel Log'!AF$2:AF$5455,$A3289,'Duel Log'!AG$2:AG$5455,$B3289)</f>
        <v>2</v>
      </c>
      <c r="D3289" s="7" t="n">
        <f aca="false">COUNTIFS('Duel Log'!AF$2:AF$5455,$A3289,'Duel Log'!AG$2:AG$5455,$B3289,'Duel Log'!AH$2:AH$5455,"Win")</f>
        <v>0</v>
      </c>
      <c r="E3289" s="7" t="n">
        <f aca="false">COUNTIFS('Duel Log'!AF$2:AF$5455,$A3289,'Duel Log'!AG$2:AG$5455,$B3289,'Duel Log'!AH$2:AH$5455,"Loss")</f>
        <v>2</v>
      </c>
      <c r="F3289" s="7" t="n">
        <f aca="false">COUNTIFS('Duel Log'!AF$2:AF$5455,$A3289,'Duel Log'!AG$2:AG$5455,$B3289,'Duel Log'!AH$2:AH$5455,"Draw")</f>
        <v>0</v>
      </c>
      <c r="G3289" s="13" t="n">
        <f aca="false">IFERROR(D3289/C3289,"")</f>
        <v>0</v>
      </c>
    </row>
    <row r="3290" customFormat="false" ht="15" hidden="false" customHeight="true" outlineLevel="0" collapsed="false">
      <c r="A3290" s="7" t="s">
        <v>582</v>
      </c>
      <c r="B3290" s="7" t="s">
        <v>581</v>
      </c>
      <c r="C3290" s="7" t="n">
        <f aca="false">COUNTIFS('Duel Log'!AF$2:AF$5455,$A3290,'Duel Log'!AG$2:AG$5455,$B3290)</f>
        <v>2</v>
      </c>
      <c r="D3290" s="7" t="n">
        <f aca="false">COUNTIFS('Duel Log'!AF$2:AF$5455,$A3290,'Duel Log'!AG$2:AG$5455,$B3290,'Duel Log'!AH$2:AH$5455,"Win")</f>
        <v>0</v>
      </c>
      <c r="E3290" s="7" t="n">
        <f aca="false">COUNTIFS('Duel Log'!AF$2:AF$5455,$A3290,'Duel Log'!AG$2:AG$5455,$B3290,'Duel Log'!AH$2:AH$5455,"Loss")</f>
        <v>2</v>
      </c>
      <c r="F3290" s="7" t="n">
        <f aca="false">COUNTIFS('Duel Log'!AF$2:AF$5455,$A3290,'Duel Log'!AG$2:AG$5455,$B3290,'Duel Log'!AH$2:AH$5455,"Draw")</f>
        <v>0</v>
      </c>
      <c r="G3290" s="13" t="n">
        <f aca="false">IFERROR(D3290/C3290,"")</f>
        <v>0</v>
      </c>
    </row>
    <row r="3291" customFormat="false" ht="15" hidden="false" customHeight="true" outlineLevel="0" collapsed="false">
      <c r="A3291" s="7" t="s">
        <v>4430</v>
      </c>
      <c r="B3291" s="7" t="s">
        <v>2238</v>
      </c>
      <c r="C3291" s="7" t="n">
        <f aca="false">COUNTIFS('Duel Log'!AF$2:AF$5455,$A3291,'Duel Log'!AG$2:AG$5455,$B3291)</f>
        <v>1</v>
      </c>
      <c r="D3291" s="7" t="n">
        <f aca="false">COUNTIFS('Duel Log'!AF$2:AF$5455,$A3291,'Duel Log'!AG$2:AG$5455,$B3291,'Duel Log'!AH$2:AH$5455,"Win")</f>
        <v>0</v>
      </c>
      <c r="E3291" s="7" t="n">
        <f aca="false">COUNTIFS('Duel Log'!AF$2:AF$5455,$A3291,'Duel Log'!AG$2:AG$5455,$B3291,'Duel Log'!AH$2:AH$5455,"Loss")</f>
        <v>1</v>
      </c>
      <c r="F3291" s="7" t="n">
        <f aca="false">COUNTIFS('Duel Log'!AF$2:AF$5455,$A3291,'Duel Log'!AG$2:AG$5455,$B3291,'Duel Log'!AH$2:AH$5455,"Draw")</f>
        <v>0</v>
      </c>
      <c r="G3291" s="13" t="n">
        <f aca="false">IFERROR(D3291/C3291,"")</f>
        <v>0</v>
      </c>
    </row>
    <row r="3292" customFormat="false" ht="15" hidden="false" customHeight="true" outlineLevel="0" collapsed="false">
      <c r="A3292" s="7" t="s">
        <v>1100</v>
      </c>
      <c r="B3292" s="7" t="s">
        <v>635</v>
      </c>
      <c r="C3292" s="7" t="n">
        <f aca="false">COUNTIFS('Duel Log'!AF$2:AF$5455,$A3292,'Duel Log'!AG$2:AG$5455,$B3292)</f>
        <v>1</v>
      </c>
      <c r="D3292" s="7" t="n">
        <f aca="false">COUNTIFS('Duel Log'!AF$2:AF$5455,$A3292,'Duel Log'!AG$2:AG$5455,$B3292,'Duel Log'!AH$2:AH$5455,"Win")</f>
        <v>1</v>
      </c>
      <c r="E3292" s="7" t="n">
        <f aca="false">COUNTIFS('Duel Log'!AF$2:AF$5455,$A3292,'Duel Log'!AG$2:AG$5455,$B3292,'Duel Log'!AH$2:AH$5455,"Loss")</f>
        <v>0</v>
      </c>
      <c r="F3292" s="7" t="n">
        <f aca="false">COUNTIFS('Duel Log'!AF$2:AF$5455,$A3292,'Duel Log'!AG$2:AG$5455,$B3292,'Duel Log'!AH$2:AH$5455,"Draw")</f>
        <v>0</v>
      </c>
      <c r="G3292" s="13" t="n">
        <f aca="false">IFERROR(D3292/C3292,"")</f>
        <v>1</v>
      </c>
    </row>
    <row r="3293" customFormat="false" ht="15" hidden="false" customHeight="true" outlineLevel="0" collapsed="false">
      <c r="A3293" s="7" t="s">
        <v>1100</v>
      </c>
      <c r="B3293" s="7" t="s">
        <v>8881</v>
      </c>
      <c r="C3293" s="7" t="n">
        <f aca="false">COUNTIFS('Duel Log'!AF$2:AF$5455,$A3293,'Duel Log'!AG$2:AG$5455,$B3293)</f>
        <v>1</v>
      </c>
      <c r="D3293" s="7" t="n">
        <f aca="false">COUNTIFS('Duel Log'!AF$2:AF$5455,$A3293,'Duel Log'!AG$2:AG$5455,$B3293,'Duel Log'!AH$2:AH$5455,"Win")</f>
        <v>1</v>
      </c>
      <c r="E3293" s="7" t="n">
        <f aca="false">COUNTIFS('Duel Log'!AF$2:AF$5455,$A3293,'Duel Log'!AG$2:AG$5455,$B3293,'Duel Log'!AH$2:AH$5455,"Loss")</f>
        <v>0</v>
      </c>
      <c r="F3293" s="7" t="n">
        <f aca="false">COUNTIFS('Duel Log'!AF$2:AF$5455,$A3293,'Duel Log'!AG$2:AG$5455,$B3293,'Duel Log'!AH$2:AH$5455,"Draw")</f>
        <v>0</v>
      </c>
      <c r="G3293" s="13" t="n">
        <f aca="false">IFERROR(D3293/C3293,"")</f>
        <v>1</v>
      </c>
    </row>
    <row r="3294" customFormat="false" ht="15" hidden="false" customHeight="true" outlineLevel="0" collapsed="false">
      <c r="A3294" s="7" t="s">
        <v>6860</v>
      </c>
      <c r="B3294" s="7" t="s">
        <v>1001</v>
      </c>
      <c r="C3294" s="7" t="n">
        <f aca="false">COUNTIFS('Duel Log'!AF$2:AF$5455,$A3294,'Duel Log'!AG$2:AG$5455,$B3294)</f>
        <v>1</v>
      </c>
      <c r="D3294" s="7" t="n">
        <f aca="false">COUNTIFS('Duel Log'!AF$2:AF$5455,$A3294,'Duel Log'!AG$2:AG$5455,$B3294,'Duel Log'!AH$2:AH$5455,"Win")</f>
        <v>1</v>
      </c>
      <c r="E3294" s="7" t="n">
        <f aca="false">COUNTIFS('Duel Log'!AF$2:AF$5455,$A3294,'Duel Log'!AG$2:AG$5455,$B3294,'Duel Log'!AH$2:AH$5455,"Loss")</f>
        <v>0</v>
      </c>
      <c r="F3294" s="7" t="n">
        <f aca="false">COUNTIFS('Duel Log'!AF$2:AF$5455,$A3294,'Duel Log'!AG$2:AG$5455,$B3294,'Duel Log'!AH$2:AH$5455,"Draw")</f>
        <v>0</v>
      </c>
      <c r="G3294" s="13" t="n">
        <f aca="false">IFERROR(D3294/C3294,"")</f>
        <v>1</v>
      </c>
    </row>
    <row r="3295" customFormat="false" ht="15" hidden="false" customHeight="true" outlineLevel="0" collapsed="false">
      <c r="A3295" s="7" t="s">
        <v>3638</v>
      </c>
      <c r="B3295" s="7" t="s">
        <v>967</v>
      </c>
      <c r="C3295" s="7" t="n">
        <f aca="false">COUNTIFS('Duel Log'!AF$2:AF$5455,$A3295,'Duel Log'!AG$2:AG$5455,$B3295)</f>
        <v>2</v>
      </c>
      <c r="D3295" s="7" t="n">
        <f aca="false">COUNTIFS('Duel Log'!AF$2:AF$5455,$A3295,'Duel Log'!AG$2:AG$5455,$B3295,'Duel Log'!AH$2:AH$5455,"Win")</f>
        <v>0</v>
      </c>
      <c r="E3295" s="7" t="n">
        <f aca="false">COUNTIFS('Duel Log'!AF$2:AF$5455,$A3295,'Duel Log'!AG$2:AG$5455,$B3295,'Duel Log'!AH$2:AH$5455,"Loss")</f>
        <v>2</v>
      </c>
      <c r="F3295" s="7" t="n">
        <f aca="false">COUNTIFS('Duel Log'!AF$2:AF$5455,$A3295,'Duel Log'!AG$2:AG$5455,$B3295,'Duel Log'!AH$2:AH$5455,"Draw")</f>
        <v>0</v>
      </c>
      <c r="G3295" s="13" t="n">
        <f aca="false">IFERROR(D3295/C3295,"")</f>
        <v>0</v>
      </c>
    </row>
    <row r="3296" customFormat="false" ht="15" hidden="false" customHeight="true" outlineLevel="0" collapsed="false">
      <c r="A3296" s="7" t="s">
        <v>3782</v>
      </c>
      <c r="B3296" s="7" t="s">
        <v>3781</v>
      </c>
      <c r="C3296" s="7" t="n">
        <f aca="false">COUNTIFS('Duel Log'!AF$2:AF$5455,$A3296,'Duel Log'!AG$2:AG$5455,$B3296)</f>
        <v>1</v>
      </c>
      <c r="D3296" s="7" t="n">
        <f aca="false">COUNTIFS('Duel Log'!AF$2:AF$5455,$A3296,'Duel Log'!AG$2:AG$5455,$B3296,'Duel Log'!AH$2:AH$5455,"Win")</f>
        <v>1</v>
      </c>
      <c r="E3296" s="7" t="n">
        <f aca="false">COUNTIFS('Duel Log'!AF$2:AF$5455,$A3296,'Duel Log'!AG$2:AG$5455,$B3296,'Duel Log'!AH$2:AH$5455,"Loss")</f>
        <v>0</v>
      </c>
      <c r="F3296" s="7" t="n">
        <f aca="false">COUNTIFS('Duel Log'!AF$2:AF$5455,$A3296,'Duel Log'!AG$2:AG$5455,$B3296,'Duel Log'!AH$2:AH$5455,"Draw")</f>
        <v>0</v>
      </c>
      <c r="G3296" s="13" t="n">
        <f aca="false">IFERROR(D3296/C3296,"")</f>
        <v>1</v>
      </c>
    </row>
    <row r="3297" customFormat="false" ht="15" hidden="false" customHeight="true" outlineLevel="0" collapsed="false">
      <c r="A3297" s="7" t="s">
        <v>967</v>
      </c>
      <c r="B3297" s="7" t="s">
        <v>635</v>
      </c>
      <c r="C3297" s="7" t="n">
        <f aca="false">COUNTIFS('Duel Log'!AF$2:AF$5455,$A3297,'Duel Log'!AG$2:AG$5455,$B3297)</f>
        <v>2</v>
      </c>
      <c r="D3297" s="7" t="n">
        <f aca="false">COUNTIFS('Duel Log'!AF$2:AF$5455,$A3297,'Duel Log'!AG$2:AG$5455,$B3297,'Duel Log'!AH$2:AH$5455,"Win")</f>
        <v>2</v>
      </c>
      <c r="E3297" s="7" t="n">
        <f aca="false">COUNTIFS('Duel Log'!AF$2:AF$5455,$A3297,'Duel Log'!AG$2:AG$5455,$B3297,'Duel Log'!AH$2:AH$5455,"Loss")</f>
        <v>0</v>
      </c>
      <c r="F3297" s="7" t="n">
        <f aca="false">COUNTIFS('Duel Log'!AF$2:AF$5455,$A3297,'Duel Log'!AG$2:AG$5455,$B3297,'Duel Log'!AH$2:AH$5455,"Draw")</f>
        <v>0</v>
      </c>
      <c r="G3297" s="13" t="n">
        <f aca="false">IFERROR(D3297/C3297,"")</f>
        <v>1</v>
      </c>
    </row>
    <row r="3298" customFormat="false" ht="15" hidden="false" customHeight="true" outlineLevel="0" collapsed="false">
      <c r="A3298" s="7" t="s">
        <v>967</v>
      </c>
      <c r="B3298" s="7" t="s">
        <v>1063</v>
      </c>
      <c r="C3298" s="7" t="n">
        <f aca="false">COUNTIFS('Duel Log'!AF$2:AF$5455,$A3298,'Duel Log'!AG$2:AG$5455,$B3298)</f>
        <v>2</v>
      </c>
      <c r="D3298" s="7" t="n">
        <f aca="false">COUNTIFS('Duel Log'!AF$2:AF$5455,$A3298,'Duel Log'!AG$2:AG$5455,$B3298,'Duel Log'!AH$2:AH$5455,"Win")</f>
        <v>0</v>
      </c>
      <c r="E3298" s="7" t="n">
        <f aca="false">COUNTIFS('Duel Log'!AF$2:AF$5455,$A3298,'Duel Log'!AG$2:AG$5455,$B3298,'Duel Log'!AH$2:AH$5455,"Loss")</f>
        <v>2</v>
      </c>
      <c r="F3298" s="7" t="n">
        <f aca="false">COUNTIFS('Duel Log'!AF$2:AF$5455,$A3298,'Duel Log'!AG$2:AG$5455,$B3298,'Duel Log'!AH$2:AH$5455,"Draw")</f>
        <v>0</v>
      </c>
      <c r="G3298" s="13" t="n">
        <f aca="false">IFERROR(D3298/C3298,"")</f>
        <v>0</v>
      </c>
    </row>
    <row r="3299" customFormat="false" ht="15" hidden="false" customHeight="true" outlineLevel="0" collapsed="false">
      <c r="A3299" s="7" t="s">
        <v>967</v>
      </c>
      <c r="B3299" s="7" t="s">
        <v>5628</v>
      </c>
      <c r="C3299" s="7" t="n">
        <f aca="false">COUNTIFS('Duel Log'!AF$2:AF$5455,$A3299,'Duel Log'!AG$2:AG$5455,$B3299)</f>
        <v>2</v>
      </c>
      <c r="D3299" s="7" t="n">
        <f aca="false">COUNTIFS('Duel Log'!AF$2:AF$5455,$A3299,'Duel Log'!AG$2:AG$5455,$B3299,'Duel Log'!AH$2:AH$5455,"Win")</f>
        <v>0</v>
      </c>
      <c r="E3299" s="7" t="n">
        <f aca="false">COUNTIFS('Duel Log'!AF$2:AF$5455,$A3299,'Duel Log'!AG$2:AG$5455,$B3299,'Duel Log'!AH$2:AH$5455,"Loss")</f>
        <v>2</v>
      </c>
      <c r="F3299" s="7" t="n">
        <f aca="false">COUNTIFS('Duel Log'!AF$2:AF$5455,$A3299,'Duel Log'!AG$2:AG$5455,$B3299,'Duel Log'!AH$2:AH$5455,"Draw")</f>
        <v>0</v>
      </c>
      <c r="G3299" s="13" t="n">
        <f aca="false">IFERROR(D3299/C3299,"")</f>
        <v>0</v>
      </c>
    </row>
    <row r="3300" customFormat="false" ht="15" hidden="false" customHeight="true" outlineLevel="0" collapsed="false">
      <c r="A3300" s="7" t="s">
        <v>967</v>
      </c>
      <c r="B3300" s="7" t="s">
        <v>1275</v>
      </c>
      <c r="C3300" s="7" t="n">
        <f aca="false">COUNTIFS('Duel Log'!AF$2:AF$5455,$A3300,'Duel Log'!AG$2:AG$5455,$B3300)</f>
        <v>2</v>
      </c>
      <c r="D3300" s="7" t="n">
        <f aca="false">COUNTIFS('Duel Log'!AF$2:AF$5455,$A3300,'Duel Log'!AG$2:AG$5455,$B3300,'Duel Log'!AH$2:AH$5455,"Win")</f>
        <v>2</v>
      </c>
      <c r="E3300" s="7" t="n">
        <f aca="false">COUNTIFS('Duel Log'!AF$2:AF$5455,$A3300,'Duel Log'!AG$2:AG$5455,$B3300,'Duel Log'!AH$2:AH$5455,"Loss")</f>
        <v>0</v>
      </c>
      <c r="F3300" s="7" t="n">
        <f aca="false">COUNTIFS('Duel Log'!AF$2:AF$5455,$A3300,'Duel Log'!AG$2:AG$5455,$B3300,'Duel Log'!AH$2:AH$5455,"Draw")</f>
        <v>0</v>
      </c>
      <c r="G3300" s="13" t="n">
        <f aca="false">IFERROR(D3300/C3300,"")</f>
        <v>1</v>
      </c>
    </row>
    <row r="3301" customFormat="false" ht="15" hidden="false" customHeight="true" outlineLevel="0" collapsed="false">
      <c r="A3301" s="7" t="s">
        <v>967</v>
      </c>
      <c r="B3301" s="7" t="s">
        <v>8285</v>
      </c>
      <c r="C3301" s="7" t="n">
        <f aca="false">COUNTIFS('Duel Log'!AF$2:AF$5455,$A3301,'Duel Log'!AG$2:AG$5455,$B3301)</f>
        <v>1</v>
      </c>
      <c r="D3301" s="7" t="n">
        <f aca="false">COUNTIFS('Duel Log'!AF$2:AF$5455,$A3301,'Duel Log'!AG$2:AG$5455,$B3301,'Duel Log'!AH$2:AH$5455,"Win")</f>
        <v>1</v>
      </c>
      <c r="E3301" s="7" t="n">
        <f aca="false">COUNTIFS('Duel Log'!AF$2:AF$5455,$A3301,'Duel Log'!AG$2:AG$5455,$B3301,'Duel Log'!AH$2:AH$5455,"Loss")</f>
        <v>0</v>
      </c>
      <c r="F3301" s="7" t="n">
        <f aca="false">COUNTIFS('Duel Log'!AF$2:AF$5455,$A3301,'Duel Log'!AG$2:AG$5455,$B3301,'Duel Log'!AH$2:AH$5455,"Draw")</f>
        <v>0</v>
      </c>
      <c r="G3301" s="13" t="n">
        <f aca="false">IFERROR(D3301/C3301,"")</f>
        <v>1</v>
      </c>
    </row>
    <row r="3302" customFormat="false" ht="15" hidden="false" customHeight="true" outlineLevel="0" collapsed="false">
      <c r="A3302" s="7" t="s">
        <v>967</v>
      </c>
      <c r="B3302" s="7" t="s">
        <v>968</v>
      </c>
      <c r="C3302" s="7" t="n">
        <f aca="false">COUNTIFS('Duel Log'!AF$2:AF$5455,$A3302,'Duel Log'!AG$2:AG$5455,$B3302)</f>
        <v>1</v>
      </c>
      <c r="D3302" s="7" t="n">
        <f aca="false">COUNTIFS('Duel Log'!AF$2:AF$5455,$A3302,'Duel Log'!AG$2:AG$5455,$B3302,'Duel Log'!AH$2:AH$5455,"Win")</f>
        <v>1</v>
      </c>
      <c r="E3302" s="7" t="n">
        <f aca="false">COUNTIFS('Duel Log'!AF$2:AF$5455,$A3302,'Duel Log'!AG$2:AG$5455,$B3302,'Duel Log'!AH$2:AH$5455,"Loss")</f>
        <v>0</v>
      </c>
      <c r="F3302" s="7" t="n">
        <f aca="false">COUNTIFS('Duel Log'!AF$2:AF$5455,$A3302,'Duel Log'!AG$2:AG$5455,$B3302,'Duel Log'!AH$2:AH$5455,"Draw")</f>
        <v>0</v>
      </c>
      <c r="G3302" s="13" t="n">
        <f aca="false">IFERROR(D3302/C3302,"")</f>
        <v>1</v>
      </c>
    </row>
    <row r="3303" customFormat="false" ht="15" hidden="false" customHeight="true" outlineLevel="0" collapsed="false">
      <c r="A3303" s="7" t="s">
        <v>967</v>
      </c>
      <c r="B3303" s="7" t="s">
        <v>2763</v>
      </c>
      <c r="C3303" s="7" t="n">
        <f aca="false">COUNTIFS('Duel Log'!AF$2:AF$5455,$A3303,'Duel Log'!AG$2:AG$5455,$B3303)</f>
        <v>2</v>
      </c>
      <c r="D3303" s="7" t="n">
        <f aca="false">COUNTIFS('Duel Log'!AF$2:AF$5455,$A3303,'Duel Log'!AG$2:AG$5455,$B3303,'Duel Log'!AH$2:AH$5455,"Win")</f>
        <v>0</v>
      </c>
      <c r="E3303" s="7" t="n">
        <f aca="false">COUNTIFS('Duel Log'!AF$2:AF$5455,$A3303,'Duel Log'!AG$2:AG$5455,$B3303,'Duel Log'!AH$2:AH$5455,"Loss")</f>
        <v>2</v>
      </c>
      <c r="F3303" s="7" t="n">
        <f aca="false">COUNTIFS('Duel Log'!AF$2:AF$5455,$A3303,'Duel Log'!AG$2:AG$5455,$B3303,'Duel Log'!AH$2:AH$5455,"Draw")</f>
        <v>0</v>
      </c>
      <c r="G3303" s="13" t="n">
        <f aca="false">IFERROR(D3303/C3303,"")</f>
        <v>0</v>
      </c>
    </row>
    <row r="3304" customFormat="false" ht="15" hidden="false" customHeight="true" outlineLevel="0" collapsed="false">
      <c r="A3304" s="7" t="s">
        <v>967</v>
      </c>
      <c r="B3304" s="7" t="s">
        <v>3726</v>
      </c>
      <c r="C3304" s="7" t="n">
        <f aca="false">COUNTIFS('Duel Log'!AF$2:AF$5455,$A3304,'Duel Log'!AG$2:AG$5455,$B3304)</f>
        <v>2</v>
      </c>
      <c r="D3304" s="7" t="n">
        <f aca="false">COUNTIFS('Duel Log'!AF$2:AF$5455,$A3304,'Duel Log'!AG$2:AG$5455,$B3304,'Duel Log'!AH$2:AH$5455,"Win")</f>
        <v>0</v>
      </c>
      <c r="E3304" s="7" t="n">
        <f aca="false">COUNTIFS('Duel Log'!AF$2:AF$5455,$A3304,'Duel Log'!AG$2:AG$5455,$B3304,'Duel Log'!AH$2:AH$5455,"Loss")</f>
        <v>2</v>
      </c>
      <c r="F3304" s="7" t="n">
        <f aca="false">COUNTIFS('Duel Log'!AF$2:AF$5455,$A3304,'Duel Log'!AG$2:AG$5455,$B3304,'Duel Log'!AH$2:AH$5455,"Draw")</f>
        <v>0</v>
      </c>
      <c r="G3304" s="13" t="n">
        <f aca="false">IFERROR(D3304/C3304,"")</f>
        <v>0</v>
      </c>
    </row>
    <row r="3305" customFormat="false" ht="15" hidden="false" customHeight="true" outlineLevel="0" collapsed="false">
      <c r="A3305" s="7" t="s">
        <v>4073</v>
      </c>
      <c r="B3305" s="7" t="s">
        <v>4072</v>
      </c>
      <c r="C3305" s="7" t="n">
        <f aca="false">COUNTIFS('Duel Log'!AF$2:AF$5455,$A3305,'Duel Log'!AG$2:AG$5455,$B3305)</f>
        <v>1</v>
      </c>
      <c r="D3305" s="7" t="n">
        <f aca="false">COUNTIFS('Duel Log'!AF$2:AF$5455,$A3305,'Duel Log'!AG$2:AG$5455,$B3305,'Duel Log'!AH$2:AH$5455,"Win")</f>
        <v>0</v>
      </c>
      <c r="E3305" s="7" t="n">
        <f aca="false">COUNTIFS('Duel Log'!AF$2:AF$5455,$A3305,'Duel Log'!AG$2:AG$5455,$B3305,'Duel Log'!AH$2:AH$5455,"Loss")</f>
        <v>1</v>
      </c>
      <c r="F3305" s="7" t="n">
        <f aca="false">COUNTIFS('Duel Log'!AF$2:AF$5455,$A3305,'Duel Log'!AG$2:AG$5455,$B3305,'Duel Log'!AH$2:AH$5455,"Draw")</f>
        <v>0</v>
      </c>
      <c r="G3305" s="13" t="n">
        <f aca="false">IFERROR(D3305/C3305,"")</f>
        <v>0</v>
      </c>
    </row>
    <row r="3306" customFormat="false" ht="15" hidden="false" customHeight="true" outlineLevel="0" collapsed="false">
      <c r="A3306" s="7" t="s">
        <v>3309</v>
      </c>
      <c r="B3306" s="7" t="s">
        <v>3315</v>
      </c>
      <c r="C3306" s="7" t="n">
        <f aca="false">COUNTIFS('Duel Log'!AF$2:AF$5455,$A3306,'Duel Log'!AG$2:AG$5455,$B3306)</f>
        <v>2</v>
      </c>
      <c r="D3306" s="7" t="n">
        <f aca="false">COUNTIFS('Duel Log'!AF$2:AF$5455,$A3306,'Duel Log'!AG$2:AG$5455,$B3306,'Duel Log'!AH$2:AH$5455,"Win")</f>
        <v>2</v>
      </c>
      <c r="E3306" s="7" t="n">
        <f aca="false">COUNTIFS('Duel Log'!AF$2:AF$5455,$A3306,'Duel Log'!AG$2:AG$5455,$B3306,'Duel Log'!AH$2:AH$5455,"Loss")</f>
        <v>0</v>
      </c>
      <c r="F3306" s="7" t="n">
        <f aca="false">COUNTIFS('Duel Log'!AF$2:AF$5455,$A3306,'Duel Log'!AG$2:AG$5455,$B3306,'Duel Log'!AH$2:AH$5455,"Draw")</f>
        <v>0</v>
      </c>
      <c r="G3306" s="13" t="n">
        <f aca="false">IFERROR(D3306/C3306,"")</f>
        <v>1</v>
      </c>
    </row>
    <row r="3307" customFormat="false" ht="15" hidden="false" customHeight="true" outlineLevel="0" collapsed="false">
      <c r="A3307" s="7" t="s">
        <v>6059</v>
      </c>
      <c r="B3307" s="7" t="s">
        <v>6060</v>
      </c>
      <c r="C3307" s="7" t="n">
        <f aca="false">COUNTIFS('Duel Log'!AF$2:AF$5455,$A3307,'Duel Log'!AG$2:AG$5455,$B3307)</f>
        <v>1</v>
      </c>
      <c r="D3307" s="7" t="n">
        <f aca="false">COUNTIFS('Duel Log'!AF$2:AF$5455,$A3307,'Duel Log'!AG$2:AG$5455,$B3307,'Duel Log'!AH$2:AH$5455,"Win")</f>
        <v>1</v>
      </c>
      <c r="E3307" s="7" t="n">
        <f aca="false">COUNTIFS('Duel Log'!AF$2:AF$5455,$A3307,'Duel Log'!AG$2:AG$5455,$B3307,'Duel Log'!AH$2:AH$5455,"Loss")</f>
        <v>0</v>
      </c>
      <c r="F3307" s="7" t="n">
        <f aca="false">COUNTIFS('Duel Log'!AF$2:AF$5455,$A3307,'Duel Log'!AG$2:AG$5455,$B3307,'Duel Log'!AH$2:AH$5455,"Draw")</f>
        <v>0</v>
      </c>
      <c r="G3307" s="13" t="n">
        <f aca="false">IFERROR(D3307/C3307,"")</f>
        <v>1</v>
      </c>
    </row>
    <row r="3308" customFormat="false" ht="15" hidden="false" customHeight="true" outlineLevel="0" collapsed="false">
      <c r="A3308" s="7" t="s">
        <v>1423</v>
      </c>
      <c r="B3308" s="7" t="s">
        <v>1422</v>
      </c>
      <c r="C3308" s="7" t="n">
        <f aca="false">COUNTIFS('Duel Log'!AF$2:AF$5455,$A3308,'Duel Log'!AG$2:AG$5455,$B3308)</f>
        <v>2</v>
      </c>
      <c r="D3308" s="7" t="n">
        <f aca="false">COUNTIFS('Duel Log'!AF$2:AF$5455,$A3308,'Duel Log'!AG$2:AG$5455,$B3308,'Duel Log'!AH$2:AH$5455,"Win")</f>
        <v>0</v>
      </c>
      <c r="E3308" s="7" t="n">
        <f aca="false">COUNTIFS('Duel Log'!AF$2:AF$5455,$A3308,'Duel Log'!AG$2:AG$5455,$B3308,'Duel Log'!AH$2:AH$5455,"Loss")</f>
        <v>2</v>
      </c>
      <c r="F3308" s="7" t="n">
        <f aca="false">COUNTIFS('Duel Log'!AF$2:AF$5455,$A3308,'Duel Log'!AG$2:AG$5455,$B3308,'Duel Log'!AH$2:AH$5455,"Draw")</f>
        <v>0</v>
      </c>
      <c r="G3308" s="13" t="n">
        <f aca="false">IFERROR(D3308/C3308,"")</f>
        <v>0</v>
      </c>
    </row>
    <row r="3309" customFormat="false" ht="15" hidden="false" customHeight="true" outlineLevel="0" collapsed="false">
      <c r="A3309" s="7" t="s">
        <v>8047</v>
      </c>
      <c r="B3309" s="7" t="s">
        <v>8048</v>
      </c>
      <c r="C3309" s="7" t="n">
        <f aca="false">COUNTIFS('Duel Log'!AF$2:AF$5455,$A3309,'Duel Log'!AG$2:AG$5455,$B3309)</f>
        <v>1</v>
      </c>
      <c r="D3309" s="7" t="n">
        <f aca="false">COUNTIFS('Duel Log'!AF$2:AF$5455,$A3309,'Duel Log'!AG$2:AG$5455,$B3309,'Duel Log'!AH$2:AH$5455,"Win")</f>
        <v>0</v>
      </c>
      <c r="E3309" s="7" t="n">
        <f aca="false">COUNTIFS('Duel Log'!AF$2:AF$5455,$A3309,'Duel Log'!AG$2:AG$5455,$B3309,'Duel Log'!AH$2:AH$5455,"Loss")</f>
        <v>1</v>
      </c>
      <c r="F3309" s="7" t="n">
        <f aca="false">COUNTIFS('Duel Log'!AF$2:AF$5455,$A3309,'Duel Log'!AG$2:AG$5455,$B3309,'Duel Log'!AH$2:AH$5455,"Draw")</f>
        <v>0</v>
      </c>
      <c r="G3309" s="13" t="n">
        <f aca="false">IFERROR(D3309/C3309,"")</f>
        <v>0</v>
      </c>
    </row>
    <row r="3310" customFormat="false" ht="15" hidden="false" customHeight="true" outlineLevel="0" collapsed="false">
      <c r="A3310" s="7" t="s">
        <v>4119</v>
      </c>
      <c r="B3310" s="7" t="s">
        <v>1001</v>
      </c>
      <c r="C3310" s="7" t="n">
        <f aca="false">COUNTIFS('Duel Log'!AF$2:AF$5455,$A3310,'Duel Log'!AG$2:AG$5455,$B3310)</f>
        <v>2</v>
      </c>
      <c r="D3310" s="7" t="n">
        <f aca="false">COUNTIFS('Duel Log'!AF$2:AF$5455,$A3310,'Duel Log'!AG$2:AG$5455,$B3310,'Duel Log'!AH$2:AH$5455,"Win")</f>
        <v>2</v>
      </c>
      <c r="E3310" s="7" t="n">
        <f aca="false">COUNTIFS('Duel Log'!AF$2:AF$5455,$A3310,'Duel Log'!AG$2:AG$5455,$B3310,'Duel Log'!AH$2:AH$5455,"Loss")</f>
        <v>0</v>
      </c>
      <c r="F3310" s="7" t="n">
        <f aca="false">COUNTIFS('Duel Log'!AF$2:AF$5455,$A3310,'Duel Log'!AG$2:AG$5455,$B3310,'Duel Log'!AH$2:AH$5455,"Draw")</f>
        <v>0</v>
      </c>
      <c r="G3310" s="13" t="n">
        <f aca="false">IFERROR(D3310/C3310,"")</f>
        <v>1</v>
      </c>
    </row>
    <row r="3311" customFormat="false" ht="15" hidden="false" customHeight="true" outlineLevel="0" collapsed="false">
      <c r="A3311" s="7" t="s">
        <v>1521</v>
      </c>
      <c r="B3311" s="7" t="s">
        <v>1520</v>
      </c>
      <c r="C3311" s="7" t="n">
        <f aca="false">COUNTIFS('Duel Log'!AF$2:AF$5455,$A3311,'Duel Log'!AG$2:AG$5455,$B3311)</f>
        <v>2</v>
      </c>
      <c r="D3311" s="7" t="n">
        <f aca="false">COUNTIFS('Duel Log'!AF$2:AF$5455,$A3311,'Duel Log'!AG$2:AG$5455,$B3311,'Duel Log'!AH$2:AH$5455,"Win")</f>
        <v>2</v>
      </c>
      <c r="E3311" s="7" t="n">
        <f aca="false">COUNTIFS('Duel Log'!AF$2:AF$5455,$A3311,'Duel Log'!AG$2:AG$5455,$B3311,'Duel Log'!AH$2:AH$5455,"Loss")</f>
        <v>0</v>
      </c>
      <c r="F3311" s="7" t="n">
        <f aca="false">COUNTIFS('Duel Log'!AF$2:AF$5455,$A3311,'Duel Log'!AG$2:AG$5455,$B3311,'Duel Log'!AH$2:AH$5455,"Draw")</f>
        <v>0</v>
      </c>
      <c r="G3311" s="13" t="n">
        <f aca="false">IFERROR(D3311/C3311,"")</f>
        <v>1</v>
      </c>
    </row>
    <row r="3312" customFormat="false" ht="15" hidden="false" customHeight="true" outlineLevel="0" collapsed="false">
      <c r="A3312" s="7" t="s">
        <v>2699</v>
      </c>
      <c r="B3312" s="7" t="s">
        <v>2755</v>
      </c>
      <c r="C3312" s="7" t="n">
        <f aca="false">COUNTIFS('Duel Log'!AF$2:AF$5455,$A3312,'Duel Log'!AG$2:AG$5455,$B3312)</f>
        <v>2</v>
      </c>
      <c r="D3312" s="7" t="n">
        <f aca="false">COUNTIFS('Duel Log'!AF$2:AF$5455,$A3312,'Duel Log'!AG$2:AG$5455,$B3312,'Duel Log'!AH$2:AH$5455,"Win")</f>
        <v>2</v>
      </c>
      <c r="E3312" s="7" t="n">
        <f aca="false">COUNTIFS('Duel Log'!AF$2:AF$5455,$A3312,'Duel Log'!AG$2:AG$5455,$B3312,'Duel Log'!AH$2:AH$5455,"Loss")</f>
        <v>0</v>
      </c>
      <c r="F3312" s="7" t="n">
        <f aca="false">COUNTIFS('Duel Log'!AF$2:AF$5455,$A3312,'Duel Log'!AG$2:AG$5455,$B3312,'Duel Log'!AH$2:AH$5455,"Draw")</f>
        <v>0</v>
      </c>
      <c r="G3312" s="13" t="n">
        <f aca="false">IFERROR(D3312/C3312,"")</f>
        <v>1</v>
      </c>
    </row>
    <row r="3313" customFormat="false" ht="15" hidden="false" customHeight="true" outlineLevel="0" collapsed="false">
      <c r="A3313" s="7" t="s">
        <v>2647</v>
      </c>
      <c r="B3313" s="7" t="s">
        <v>2648</v>
      </c>
      <c r="C3313" s="7" t="n">
        <f aca="false">COUNTIFS('Duel Log'!AF$2:AF$5455,$A3313,'Duel Log'!AG$2:AG$5455,$B3313)</f>
        <v>2</v>
      </c>
      <c r="D3313" s="7" t="n">
        <f aca="false">COUNTIFS('Duel Log'!AF$2:AF$5455,$A3313,'Duel Log'!AG$2:AG$5455,$B3313,'Duel Log'!AH$2:AH$5455,"Win")</f>
        <v>2</v>
      </c>
      <c r="E3313" s="7" t="n">
        <f aca="false">COUNTIFS('Duel Log'!AF$2:AF$5455,$A3313,'Duel Log'!AG$2:AG$5455,$B3313,'Duel Log'!AH$2:AH$5455,"Loss")</f>
        <v>0</v>
      </c>
      <c r="F3313" s="7" t="n">
        <f aca="false">COUNTIFS('Duel Log'!AF$2:AF$5455,$A3313,'Duel Log'!AG$2:AG$5455,$B3313,'Duel Log'!AH$2:AH$5455,"Draw")</f>
        <v>0</v>
      </c>
      <c r="G3313" s="13" t="n">
        <f aca="false">IFERROR(D3313/C3313,"")</f>
        <v>1</v>
      </c>
    </row>
    <row r="3314" customFormat="false" ht="15" hidden="false" customHeight="true" outlineLevel="0" collapsed="false">
      <c r="A3314" s="7" t="s">
        <v>3317</v>
      </c>
      <c r="B3314" s="7" t="s">
        <v>3335</v>
      </c>
      <c r="C3314" s="7" t="n">
        <f aca="false">COUNTIFS('Duel Log'!AF$2:AF$5455,$A3314,'Duel Log'!AG$2:AG$5455,$B3314)</f>
        <v>2</v>
      </c>
      <c r="D3314" s="7" t="n">
        <f aca="false">COUNTIFS('Duel Log'!AF$2:AF$5455,$A3314,'Duel Log'!AG$2:AG$5455,$B3314,'Duel Log'!AH$2:AH$5455,"Win")</f>
        <v>0</v>
      </c>
      <c r="E3314" s="7" t="n">
        <f aca="false">COUNTIFS('Duel Log'!AF$2:AF$5455,$A3314,'Duel Log'!AG$2:AG$5455,$B3314,'Duel Log'!AH$2:AH$5455,"Loss")</f>
        <v>2</v>
      </c>
      <c r="F3314" s="7" t="n">
        <f aca="false">COUNTIFS('Duel Log'!AF$2:AF$5455,$A3314,'Duel Log'!AG$2:AG$5455,$B3314,'Duel Log'!AH$2:AH$5455,"Draw")</f>
        <v>0</v>
      </c>
      <c r="G3314" s="13" t="n">
        <f aca="false">IFERROR(D3314/C3314,"")</f>
        <v>0</v>
      </c>
    </row>
    <row r="3315" customFormat="false" ht="15" hidden="false" customHeight="true" outlineLevel="0" collapsed="false">
      <c r="A3315" s="7" t="s">
        <v>3317</v>
      </c>
      <c r="B3315" s="7" t="s">
        <v>6705</v>
      </c>
      <c r="C3315" s="7" t="n">
        <f aca="false">COUNTIFS('Duel Log'!AF$2:AF$5455,$A3315,'Duel Log'!AG$2:AG$5455,$B3315)</f>
        <v>2</v>
      </c>
      <c r="D3315" s="7" t="n">
        <f aca="false">COUNTIFS('Duel Log'!AF$2:AF$5455,$A3315,'Duel Log'!AG$2:AG$5455,$B3315,'Duel Log'!AH$2:AH$5455,"Win")</f>
        <v>0</v>
      </c>
      <c r="E3315" s="7" t="n">
        <f aca="false">COUNTIFS('Duel Log'!AF$2:AF$5455,$A3315,'Duel Log'!AG$2:AG$5455,$B3315,'Duel Log'!AH$2:AH$5455,"Loss")</f>
        <v>2</v>
      </c>
      <c r="F3315" s="7" t="n">
        <f aca="false">COUNTIFS('Duel Log'!AF$2:AF$5455,$A3315,'Duel Log'!AG$2:AG$5455,$B3315,'Duel Log'!AH$2:AH$5455,"Draw")</f>
        <v>0</v>
      </c>
      <c r="G3315" s="13" t="n">
        <f aca="false">IFERROR(D3315/C3315,"")</f>
        <v>0</v>
      </c>
    </row>
    <row r="3316" customFormat="false" ht="15" hidden="false" customHeight="true" outlineLevel="0" collapsed="false">
      <c r="A3316" s="7" t="s">
        <v>3317</v>
      </c>
      <c r="B3316" s="7" t="s">
        <v>3318</v>
      </c>
      <c r="C3316" s="7" t="n">
        <f aca="false">COUNTIFS('Duel Log'!AF$2:AF$5455,$A3316,'Duel Log'!AG$2:AG$5455,$B3316)</f>
        <v>2</v>
      </c>
      <c r="D3316" s="7" t="n">
        <f aca="false">COUNTIFS('Duel Log'!AF$2:AF$5455,$A3316,'Duel Log'!AG$2:AG$5455,$B3316,'Duel Log'!AH$2:AH$5455,"Win")</f>
        <v>2</v>
      </c>
      <c r="E3316" s="7" t="n">
        <f aca="false">COUNTIFS('Duel Log'!AF$2:AF$5455,$A3316,'Duel Log'!AG$2:AG$5455,$B3316,'Duel Log'!AH$2:AH$5455,"Loss")</f>
        <v>0</v>
      </c>
      <c r="F3316" s="7" t="n">
        <f aca="false">COUNTIFS('Duel Log'!AF$2:AF$5455,$A3316,'Duel Log'!AG$2:AG$5455,$B3316,'Duel Log'!AH$2:AH$5455,"Draw")</f>
        <v>0</v>
      </c>
      <c r="G3316" s="13" t="n">
        <f aca="false">IFERROR(D3316/C3316,"")</f>
        <v>1</v>
      </c>
    </row>
    <row r="3317" customFormat="false" ht="15" hidden="false" customHeight="true" outlineLevel="0" collapsed="false">
      <c r="A3317" s="7" t="s">
        <v>787</v>
      </c>
      <c r="B3317" s="7" t="s">
        <v>2281</v>
      </c>
      <c r="C3317" s="7" t="n">
        <f aca="false">COUNTIFS('Duel Log'!AF$2:AF$5455,$A3317,'Duel Log'!AG$2:AG$5455,$B3317)</f>
        <v>2</v>
      </c>
      <c r="D3317" s="7" t="n">
        <f aca="false">COUNTIFS('Duel Log'!AF$2:AF$5455,$A3317,'Duel Log'!AG$2:AG$5455,$B3317,'Duel Log'!AH$2:AH$5455,"Win")</f>
        <v>2</v>
      </c>
      <c r="E3317" s="7" t="n">
        <f aca="false">COUNTIFS('Duel Log'!AF$2:AF$5455,$A3317,'Duel Log'!AG$2:AG$5455,$B3317,'Duel Log'!AH$2:AH$5455,"Loss")</f>
        <v>0</v>
      </c>
      <c r="F3317" s="7" t="n">
        <f aca="false">COUNTIFS('Duel Log'!AF$2:AF$5455,$A3317,'Duel Log'!AG$2:AG$5455,$B3317,'Duel Log'!AH$2:AH$5455,"Draw")</f>
        <v>0</v>
      </c>
      <c r="G3317" s="13" t="n">
        <f aca="false">IFERROR(D3317/C3317,"")</f>
        <v>1</v>
      </c>
    </row>
    <row r="3318" customFormat="false" ht="15" hidden="false" customHeight="true" outlineLevel="0" collapsed="false">
      <c r="A3318" s="7" t="s">
        <v>787</v>
      </c>
      <c r="B3318" s="7" t="s">
        <v>3326</v>
      </c>
      <c r="C3318" s="7" t="n">
        <f aca="false">COUNTIFS('Duel Log'!AF$2:AF$5455,$A3318,'Duel Log'!AG$2:AG$5455,$B3318)</f>
        <v>2</v>
      </c>
      <c r="D3318" s="7" t="n">
        <f aca="false">COUNTIFS('Duel Log'!AF$2:AF$5455,$A3318,'Duel Log'!AG$2:AG$5455,$B3318,'Duel Log'!AH$2:AH$5455,"Win")</f>
        <v>0</v>
      </c>
      <c r="E3318" s="7" t="n">
        <f aca="false">COUNTIFS('Duel Log'!AF$2:AF$5455,$A3318,'Duel Log'!AG$2:AG$5455,$B3318,'Duel Log'!AH$2:AH$5455,"Loss")</f>
        <v>2</v>
      </c>
      <c r="F3318" s="7" t="n">
        <f aca="false">COUNTIFS('Duel Log'!AF$2:AF$5455,$A3318,'Duel Log'!AG$2:AG$5455,$B3318,'Duel Log'!AH$2:AH$5455,"Draw")</f>
        <v>0</v>
      </c>
      <c r="G3318" s="13" t="n">
        <f aca="false">IFERROR(D3318/C3318,"")</f>
        <v>0</v>
      </c>
    </row>
    <row r="3319" customFormat="false" ht="15" hidden="false" customHeight="true" outlineLevel="0" collapsed="false">
      <c r="A3319" s="7" t="s">
        <v>787</v>
      </c>
      <c r="B3319" s="7" t="s">
        <v>2798</v>
      </c>
      <c r="C3319" s="7" t="n">
        <f aca="false">COUNTIFS('Duel Log'!AF$2:AF$5455,$A3319,'Duel Log'!AG$2:AG$5455,$B3319)</f>
        <v>1</v>
      </c>
      <c r="D3319" s="7" t="n">
        <f aca="false">COUNTIFS('Duel Log'!AF$2:AF$5455,$A3319,'Duel Log'!AG$2:AG$5455,$B3319,'Duel Log'!AH$2:AH$5455,"Win")</f>
        <v>1</v>
      </c>
      <c r="E3319" s="7" t="n">
        <f aca="false">COUNTIFS('Duel Log'!AF$2:AF$5455,$A3319,'Duel Log'!AG$2:AG$5455,$B3319,'Duel Log'!AH$2:AH$5455,"Loss")</f>
        <v>0</v>
      </c>
      <c r="F3319" s="7" t="n">
        <f aca="false">COUNTIFS('Duel Log'!AF$2:AF$5455,$A3319,'Duel Log'!AG$2:AG$5455,$B3319,'Duel Log'!AH$2:AH$5455,"Draw")</f>
        <v>0</v>
      </c>
      <c r="G3319" s="13" t="n">
        <f aca="false">IFERROR(D3319/C3319,"")</f>
        <v>1</v>
      </c>
    </row>
    <row r="3320" customFormat="false" ht="15" hidden="false" customHeight="true" outlineLevel="0" collapsed="false">
      <c r="A3320" s="7" t="s">
        <v>787</v>
      </c>
      <c r="B3320" s="7" t="s">
        <v>1903</v>
      </c>
      <c r="C3320" s="7" t="n">
        <f aca="false">COUNTIFS('Duel Log'!AF$2:AF$5455,$A3320,'Duel Log'!AG$2:AG$5455,$B3320)</f>
        <v>1</v>
      </c>
      <c r="D3320" s="7" t="n">
        <f aca="false">COUNTIFS('Duel Log'!AF$2:AF$5455,$A3320,'Duel Log'!AG$2:AG$5455,$B3320,'Duel Log'!AH$2:AH$5455,"Win")</f>
        <v>1</v>
      </c>
      <c r="E3320" s="7" t="n">
        <f aca="false">COUNTIFS('Duel Log'!AF$2:AF$5455,$A3320,'Duel Log'!AG$2:AG$5455,$B3320,'Duel Log'!AH$2:AH$5455,"Loss")</f>
        <v>0</v>
      </c>
      <c r="F3320" s="7" t="n">
        <f aca="false">COUNTIFS('Duel Log'!AF$2:AF$5455,$A3320,'Duel Log'!AG$2:AG$5455,$B3320,'Duel Log'!AH$2:AH$5455,"Draw")</f>
        <v>0</v>
      </c>
      <c r="G3320" s="13" t="n">
        <f aca="false">IFERROR(D3320/C3320,"")</f>
        <v>1</v>
      </c>
    </row>
    <row r="3321" customFormat="false" ht="15" hidden="false" customHeight="true" outlineLevel="0" collapsed="false">
      <c r="A3321" s="7" t="s">
        <v>787</v>
      </c>
      <c r="B3321" s="7" t="s">
        <v>494</v>
      </c>
      <c r="C3321" s="7" t="n">
        <f aca="false">COUNTIFS('Duel Log'!AF$2:AF$5455,$A3321,'Duel Log'!AG$2:AG$5455,$B3321)</f>
        <v>3</v>
      </c>
      <c r="D3321" s="7" t="n">
        <f aca="false">COUNTIFS('Duel Log'!AF$2:AF$5455,$A3321,'Duel Log'!AG$2:AG$5455,$B3321,'Duel Log'!AH$2:AH$5455,"Win")</f>
        <v>3</v>
      </c>
      <c r="E3321" s="7" t="n">
        <f aca="false">COUNTIFS('Duel Log'!AF$2:AF$5455,$A3321,'Duel Log'!AG$2:AG$5455,$B3321,'Duel Log'!AH$2:AH$5455,"Loss")</f>
        <v>0</v>
      </c>
      <c r="F3321" s="7" t="n">
        <f aca="false">COUNTIFS('Duel Log'!AF$2:AF$5455,$A3321,'Duel Log'!AG$2:AG$5455,$B3321,'Duel Log'!AH$2:AH$5455,"Draw")</f>
        <v>0</v>
      </c>
      <c r="G3321" s="13" t="n">
        <f aca="false">IFERROR(D3321/C3321,"")</f>
        <v>1</v>
      </c>
    </row>
    <row r="3322" customFormat="false" ht="15" hidden="false" customHeight="true" outlineLevel="0" collapsed="false">
      <c r="A3322" s="7" t="s">
        <v>1008</v>
      </c>
      <c r="B3322" s="7" t="s">
        <v>1007</v>
      </c>
      <c r="C3322" s="7" t="n">
        <f aca="false">COUNTIFS('Duel Log'!AF$2:AF$5455,$A3322,'Duel Log'!AG$2:AG$5455,$B3322)</f>
        <v>1</v>
      </c>
      <c r="D3322" s="7" t="n">
        <f aca="false">COUNTIFS('Duel Log'!AF$2:AF$5455,$A3322,'Duel Log'!AG$2:AG$5455,$B3322,'Duel Log'!AH$2:AH$5455,"Win")</f>
        <v>0</v>
      </c>
      <c r="E3322" s="7" t="n">
        <f aca="false">COUNTIFS('Duel Log'!AF$2:AF$5455,$A3322,'Duel Log'!AG$2:AG$5455,$B3322,'Duel Log'!AH$2:AH$5455,"Loss")</f>
        <v>1</v>
      </c>
      <c r="F3322" s="7" t="n">
        <f aca="false">COUNTIFS('Duel Log'!AF$2:AF$5455,$A3322,'Duel Log'!AG$2:AG$5455,$B3322,'Duel Log'!AH$2:AH$5455,"Draw")</f>
        <v>0</v>
      </c>
      <c r="G3322" s="13" t="n">
        <f aca="false">IFERROR(D3322/C3322,"")</f>
        <v>0</v>
      </c>
    </row>
    <row r="3323" customFormat="false" ht="15" hidden="false" customHeight="true" outlineLevel="0" collapsed="false">
      <c r="A3323" s="7" t="s">
        <v>6755</v>
      </c>
      <c r="B3323" s="7" t="s">
        <v>519</v>
      </c>
      <c r="C3323" s="7" t="n">
        <f aca="false">COUNTIFS('Duel Log'!AF$2:AF$5455,$A3323,'Duel Log'!AG$2:AG$5455,$B3323)</f>
        <v>1</v>
      </c>
      <c r="D3323" s="7" t="n">
        <f aca="false">COUNTIFS('Duel Log'!AF$2:AF$5455,$A3323,'Duel Log'!AG$2:AG$5455,$B3323,'Duel Log'!AH$2:AH$5455,"Win")</f>
        <v>0</v>
      </c>
      <c r="E3323" s="7" t="n">
        <f aca="false">COUNTIFS('Duel Log'!AF$2:AF$5455,$A3323,'Duel Log'!AG$2:AG$5455,$B3323,'Duel Log'!AH$2:AH$5455,"Loss")</f>
        <v>1</v>
      </c>
      <c r="F3323" s="7" t="n">
        <f aca="false">COUNTIFS('Duel Log'!AF$2:AF$5455,$A3323,'Duel Log'!AG$2:AG$5455,$B3323,'Duel Log'!AH$2:AH$5455,"Draw")</f>
        <v>0</v>
      </c>
      <c r="G3323" s="13" t="n">
        <f aca="false">IFERROR(D3323/C3323,"")</f>
        <v>0</v>
      </c>
    </row>
    <row r="3324" customFormat="false" ht="15" hidden="false" customHeight="true" outlineLevel="0" collapsed="false">
      <c r="A3324" s="7" t="s">
        <v>665</v>
      </c>
      <c r="B3324" s="7" t="s">
        <v>664</v>
      </c>
      <c r="C3324" s="7" t="n">
        <f aca="false">COUNTIFS('Duel Log'!AF$2:AF$5455,$A3324,'Duel Log'!AG$2:AG$5455,$B3324)</f>
        <v>1</v>
      </c>
      <c r="D3324" s="7" t="n">
        <f aca="false">COUNTIFS('Duel Log'!AF$2:AF$5455,$A3324,'Duel Log'!AG$2:AG$5455,$B3324,'Duel Log'!AH$2:AH$5455,"Win")</f>
        <v>1</v>
      </c>
      <c r="E3324" s="7" t="n">
        <f aca="false">COUNTIFS('Duel Log'!AF$2:AF$5455,$A3324,'Duel Log'!AG$2:AG$5455,$B3324,'Duel Log'!AH$2:AH$5455,"Loss")</f>
        <v>0</v>
      </c>
      <c r="F3324" s="7" t="n">
        <f aca="false">COUNTIFS('Duel Log'!AF$2:AF$5455,$A3324,'Duel Log'!AG$2:AG$5455,$B3324,'Duel Log'!AH$2:AH$5455,"Draw")</f>
        <v>0</v>
      </c>
      <c r="G3324" s="13" t="n">
        <f aca="false">IFERROR(D3324/C3324,"")</f>
        <v>1</v>
      </c>
    </row>
    <row r="3325" customFormat="false" ht="15" hidden="false" customHeight="true" outlineLevel="0" collapsed="false">
      <c r="A3325" s="7" t="s">
        <v>665</v>
      </c>
      <c r="B3325" s="7" t="s">
        <v>713</v>
      </c>
      <c r="C3325" s="7" t="n">
        <f aca="false">COUNTIFS('Duel Log'!AF$2:AF$5455,$A3325,'Duel Log'!AG$2:AG$5455,$B3325)</f>
        <v>1</v>
      </c>
      <c r="D3325" s="7" t="n">
        <f aca="false">COUNTIFS('Duel Log'!AF$2:AF$5455,$A3325,'Duel Log'!AG$2:AG$5455,$B3325,'Duel Log'!AH$2:AH$5455,"Win")</f>
        <v>0</v>
      </c>
      <c r="E3325" s="7" t="n">
        <f aca="false">COUNTIFS('Duel Log'!AF$2:AF$5455,$A3325,'Duel Log'!AG$2:AG$5455,$B3325,'Duel Log'!AH$2:AH$5455,"Loss")</f>
        <v>1</v>
      </c>
      <c r="F3325" s="7" t="n">
        <f aca="false">COUNTIFS('Duel Log'!AF$2:AF$5455,$A3325,'Duel Log'!AG$2:AG$5455,$B3325,'Duel Log'!AH$2:AH$5455,"Draw")</f>
        <v>0</v>
      </c>
      <c r="G3325" s="13" t="n">
        <f aca="false">IFERROR(D3325/C3325,"")</f>
        <v>0</v>
      </c>
    </row>
    <row r="3326" customFormat="false" ht="15" hidden="false" customHeight="true" outlineLevel="0" collapsed="false">
      <c r="A3326" s="7" t="s">
        <v>8764</v>
      </c>
      <c r="B3326" s="7" t="s">
        <v>8763</v>
      </c>
      <c r="C3326" s="7" t="n">
        <f aca="false">COUNTIFS('Duel Log'!AF$2:AF$5455,$A3326,'Duel Log'!AG$2:AG$5455,$B3326)</f>
        <v>1</v>
      </c>
      <c r="D3326" s="7" t="n">
        <f aca="false">COUNTIFS('Duel Log'!AF$2:AF$5455,$A3326,'Duel Log'!AG$2:AG$5455,$B3326,'Duel Log'!AH$2:AH$5455,"Win")</f>
        <v>0</v>
      </c>
      <c r="E3326" s="7" t="n">
        <f aca="false">COUNTIFS('Duel Log'!AF$2:AF$5455,$A3326,'Duel Log'!AG$2:AG$5455,$B3326,'Duel Log'!AH$2:AH$5455,"Loss")</f>
        <v>1</v>
      </c>
      <c r="F3326" s="7" t="n">
        <f aca="false">COUNTIFS('Duel Log'!AF$2:AF$5455,$A3326,'Duel Log'!AG$2:AG$5455,$B3326,'Duel Log'!AH$2:AH$5455,"Draw")</f>
        <v>0</v>
      </c>
      <c r="G3326" s="13" t="n">
        <f aca="false">IFERROR(D3326/C3326,"")</f>
        <v>0</v>
      </c>
    </row>
    <row r="3327" customFormat="false" ht="15" hidden="false" customHeight="true" outlineLevel="0" collapsed="false">
      <c r="A3327" s="7" t="s">
        <v>7583</v>
      </c>
      <c r="B3327" s="7" t="s">
        <v>120</v>
      </c>
      <c r="C3327" s="7" t="n">
        <f aca="false">COUNTIFS('Duel Log'!AF$2:AF$5455,$A3327,'Duel Log'!AG$2:AG$5455,$B3327)</f>
        <v>1</v>
      </c>
      <c r="D3327" s="7" t="n">
        <f aca="false">COUNTIFS('Duel Log'!AF$2:AF$5455,$A3327,'Duel Log'!AG$2:AG$5455,$B3327,'Duel Log'!AH$2:AH$5455,"Win")</f>
        <v>0</v>
      </c>
      <c r="E3327" s="7" t="n">
        <f aca="false">COUNTIFS('Duel Log'!AF$2:AF$5455,$A3327,'Duel Log'!AG$2:AG$5455,$B3327,'Duel Log'!AH$2:AH$5455,"Loss")</f>
        <v>1</v>
      </c>
      <c r="F3327" s="7" t="n">
        <f aca="false">COUNTIFS('Duel Log'!AF$2:AF$5455,$A3327,'Duel Log'!AG$2:AG$5455,$B3327,'Duel Log'!AH$2:AH$5455,"Draw")</f>
        <v>0</v>
      </c>
      <c r="G3327" s="13" t="n">
        <f aca="false">IFERROR(D3327/C3327,"")</f>
        <v>0</v>
      </c>
    </row>
    <row r="3328" customFormat="false" ht="15" hidden="false" customHeight="true" outlineLevel="0" collapsed="false">
      <c r="A3328" s="7" t="s">
        <v>635</v>
      </c>
      <c r="B3328" s="7" t="s">
        <v>635</v>
      </c>
      <c r="C3328" s="7" t="n">
        <f aca="false">COUNTIFS('Duel Log'!AF$2:AF$5455,$A3328,'Duel Log'!AG$2:AG$5455,$B3328)</f>
        <v>2</v>
      </c>
      <c r="D3328" s="7" t="n">
        <f aca="false">COUNTIFS('Duel Log'!AF$2:AF$5455,$A3328,'Duel Log'!AG$2:AG$5455,$B3328,'Duel Log'!AH$2:AH$5455,"Win")</f>
        <v>1</v>
      </c>
      <c r="E3328" s="7" t="n">
        <f aca="false">COUNTIFS('Duel Log'!AF$2:AF$5455,$A3328,'Duel Log'!AG$2:AG$5455,$B3328,'Duel Log'!AH$2:AH$5455,"Loss")</f>
        <v>1</v>
      </c>
      <c r="F3328" s="7" t="n">
        <f aca="false">COUNTIFS('Duel Log'!AF$2:AF$5455,$A3328,'Duel Log'!AG$2:AG$5455,$B3328,'Duel Log'!AH$2:AH$5455,"Draw")</f>
        <v>0</v>
      </c>
      <c r="G3328" s="13" t="n">
        <f aca="false">IFERROR(D3328/C3328,"")</f>
        <v>0.5</v>
      </c>
    </row>
    <row r="3329" customFormat="false" ht="15" hidden="false" customHeight="true" outlineLevel="0" collapsed="false">
      <c r="A3329" s="7" t="s">
        <v>635</v>
      </c>
      <c r="B3329" s="7" t="s">
        <v>5617</v>
      </c>
      <c r="C3329" s="7" t="n">
        <f aca="false">COUNTIFS('Duel Log'!AF$2:AF$5455,$A3329,'Duel Log'!AG$2:AG$5455,$B3329)</f>
        <v>2</v>
      </c>
      <c r="D3329" s="7" t="n">
        <f aca="false">COUNTIFS('Duel Log'!AF$2:AF$5455,$A3329,'Duel Log'!AG$2:AG$5455,$B3329,'Duel Log'!AH$2:AH$5455,"Win")</f>
        <v>0</v>
      </c>
      <c r="E3329" s="7" t="n">
        <f aca="false">COUNTIFS('Duel Log'!AF$2:AF$5455,$A3329,'Duel Log'!AG$2:AG$5455,$B3329,'Duel Log'!AH$2:AH$5455,"Loss")</f>
        <v>2</v>
      </c>
      <c r="F3329" s="7" t="n">
        <f aca="false">COUNTIFS('Duel Log'!AF$2:AF$5455,$A3329,'Duel Log'!AG$2:AG$5455,$B3329,'Duel Log'!AH$2:AH$5455,"Draw")</f>
        <v>0</v>
      </c>
      <c r="G3329" s="13" t="n">
        <f aca="false">IFERROR(D3329/C3329,"")</f>
        <v>0</v>
      </c>
    </row>
    <row r="3330" customFormat="false" ht="15" hidden="false" customHeight="true" outlineLevel="0" collapsed="false">
      <c r="A3330" s="7" t="s">
        <v>635</v>
      </c>
      <c r="B3330" s="7" t="s">
        <v>8630</v>
      </c>
      <c r="C3330" s="7" t="n">
        <f aca="false">COUNTIFS('Duel Log'!AF$2:AF$5455,$A3330,'Duel Log'!AG$2:AG$5455,$B3330)</f>
        <v>1</v>
      </c>
      <c r="D3330" s="7" t="n">
        <f aca="false">COUNTIFS('Duel Log'!AF$2:AF$5455,$A3330,'Duel Log'!AG$2:AG$5455,$B3330,'Duel Log'!AH$2:AH$5455,"Win")</f>
        <v>1</v>
      </c>
      <c r="E3330" s="7" t="n">
        <f aca="false">COUNTIFS('Duel Log'!AF$2:AF$5455,$A3330,'Duel Log'!AG$2:AG$5455,$B3330,'Duel Log'!AH$2:AH$5455,"Loss")</f>
        <v>0</v>
      </c>
      <c r="F3330" s="7" t="n">
        <f aca="false">COUNTIFS('Duel Log'!AF$2:AF$5455,$A3330,'Duel Log'!AG$2:AG$5455,$B3330,'Duel Log'!AH$2:AH$5455,"Draw")</f>
        <v>0</v>
      </c>
      <c r="G3330" s="13" t="n">
        <f aca="false">IFERROR(D3330/C3330,"")</f>
        <v>1</v>
      </c>
    </row>
    <row r="3331" customFormat="false" ht="15" hidden="false" customHeight="true" outlineLevel="0" collapsed="false">
      <c r="A3331" s="7" t="s">
        <v>635</v>
      </c>
      <c r="B3331" s="7" t="s">
        <v>4346</v>
      </c>
      <c r="C3331" s="7" t="n">
        <f aca="false">COUNTIFS('Duel Log'!AF$2:AF$5455,$A3331,'Duel Log'!AG$2:AG$5455,$B3331)</f>
        <v>2</v>
      </c>
      <c r="D3331" s="7" t="n">
        <f aca="false">COUNTIFS('Duel Log'!AF$2:AF$5455,$A3331,'Duel Log'!AG$2:AG$5455,$B3331,'Duel Log'!AH$2:AH$5455,"Win")</f>
        <v>0</v>
      </c>
      <c r="E3331" s="7" t="n">
        <f aca="false">COUNTIFS('Duel Log'!AF$2:AF$5455,$A3331,'Duel Log'!AG$2:AG$5455,$B3331,'Duel Log'!AH$2:AH$5455,"Loss")</f>
        <v>2</v>
      </c>
      <c r="F3331" s="7" t="n">
        <f aca="false">COUNTIFS('Duel Log'!AF$2:AF$5455,$A3331,'Duel Log'!AG$2:AG$5455,$B3331,'Duel Log'!AH$2:AH$5455,"Draw")</f>
        <v>0</v>
      </c>
      <c r="G3331" s="13" t="n">
        <f aca="false">IFERROR(D3331/C3331,"")</f>
        <v>0</v>
      </c>
    </row>
    <row r="3332" customFormat="false" ht="15" hidden="false" customHeight="true" outlineLevel="0" collapsed="false">
      <c r="A3332" s="7" t="s">
        <v>635</v>
      </c>
      <c r="B3332" s="7" t="s">
        <v>4348</v>
      </c>
      <c r="C3332" s="7" t="n">
        <f aca="false">COUNTIFS('Duel Log'!AF$2:AF$5455,$A3332,'Duel Log'!AG$2:AG$5455,$B3332)</f>
        <v>2</v>
      </c>
      <c r="D3332" s="7" t="n">
        <f aca="false">COUNTIFS('Duel Log'!AF$2:AF$5455,$A3332,'Duel Log'!AG$2:AG$5455,$B3332,'Duel Log'!AH$2:AH$5455,"Win")</f>
        <v>2</v>
      </c>
      <c r="E3332" s="7" t="n">
        <f aca="false">COUNTIFS('Duel Log'!AF$2:AF$5455,$A3332,'Duel Log'!AG$2:AG$5455,$B3332,'Duel Log'!AH$2:AH$5455,"Loss")</f>
        <v>0</v>
      </c>
      <c r="F3332" s="7" t="n">
        <f aca="false">COUNTIFS('Duel Log'!AF$2:AF$5455,$A3332,'Duel Log'!AG$2:AG$5455,$B3332,'Duel Log'!AH$2:AH$5455,"Draw")</f>
        <v>0</v>
      </c>
      <c r="G3332" s="13" t="n">
        <f aca="false">IFERROR(D3332/C3332,"")</f>
        <v>1</v>
      </c>
    </row>
    <row r="3333" customFormat="false" ht="15" hidden="false" customHeight="true" outlineLevel="0" collapsed="false">
      <c r="A3333" s="7" t="s">
        <v>635</v>
      </c>
      <c r="B3333" s="7" t="s">
        <v>3835</v>
      </c>
      <c r="C3333" s="7" t="n">
        <f aca="false">COUNTIFS('Duel Log'!AF$2:AF$5455,$A3333,'Duel Log'!AG$2:AG$5455,$B3333)</f>
        <v>2</v>
      </c>
      <c r="D3333" s="7" t="n">
        <f aca="false">COUNTIFS('Duel Log'!AF$2:AF$5455,$A3333,'Duel Log'!AG$2:AG$5455,$B3333,'Duel Log'!AH$2:AH$5455,"Win")</f>
        <v>0</v>
      </c>
      <c r="E3333" s="7" t="n">
        <f aca="false">COUNTIFS('Duel Log'!AF$2:AF$5455,$A3333,'Duel Log'!AG$2:AG$5455,$B3333,'Duel Log'!AH$2:AH$5455,"Loss")</f>
        <v>2</v>
      </c>
      <c r="F3333" s="7" t="n">
        <f aca="false">COUNTIFS('Duel Log'!AF$2:AF$5455,$A3333,'Duel Log'!AG$2:AG$5455,$B3333,'Duel Log'!AH$2:AH$5455,"Draw")</f>
        <v>0</v>
      </c>
      <c r="G3333" s="13" t="n">
        <f aca="false">IFERROR(D3333/C3333,"")</f>
        <v>0</v>
      </c>
    </row>
    <row r="3334" customFormat="false" ht="15" hidden="false" customHeight="true" outlineLevel="0" collapsed="false">
      <c r="A3334" s="7" t="s">
        <v>635</v>
      </c>
      <c r="B3334" s="7" t="s">
        <v>1500</v>
      </c>
      <c r="C3334" s="7" t="n">
        <f aca="false">COUNTIFS('Duel Log'!AF$2:AF$5455,$A3334,'Duel Log'!AG$2:AG$5455,$B3334)</f>
        <v>1</v>
      </c>
      <c r="D3334" s="7" t="n">
        <f aca="false">COUNTIFS('Duel Log'!AF$2:AF$5455,$A3334,'Duel Log'!AG$2:AG$5455,$B3334,'Duel Log'!AH$2:AH$5455,"Win")</f>
        <v>1</v>
      </c>
      <c r="E3334" s="7" t="n">
        <f aca="false">COUNTIFS('Duel Log'!AF$2:AF$5455,$A3334,'Duel Log'!AG$2:AG$5455,$B3334,'Duel Log'!AH$2:AH$5455,"Loss")</f>
        <v>0</v>
      </c>
      <c r="F3334" s="7" t="n">
        <f aca="false">COUNTIFS('Duel Log'!AF$2:AF$5455,$A3334,'Duel Log'!AG$2:AG$5455,$B3334,'Duel Log'!AH$2:AH$5455,"Draw")</f>
        <v>0</v>
      </c>
      <c r="G3334" s="13" t="n">
        <f aca="false">IFERROR(D3334/C3334,"")</f>
        <v>1</v>
      </c>
    </row>
    <row r="3335" customFormat="false" ht="15" hidden="false" customHeight="true" outlineLevel="0" collapsed="false">
      <c r="A3335" s="7" t="s">
        <v>635</v>
      </c>
      <c r="B3335" s="7" t="s">
        <v>636</v>
      </c>
      <c r="C3335" s="7" t="n">
        <f aca="false">COUNTIFS('Duel Log'!AF$2:AF$5455,$A3335,'Duel Log'!AG$2:AG$5455,$B3335)</f>
        <v>1</v>
      </c>
      <c r="D3335" s="7" t="n">
        <f aca="false">COUNTIFS('Duel Log'!AF$2:AF$5455,$A3335,'Duel Log'!AG$2:AG$5455,$B3335,'Duel Log'!AH$2:AH$5455,"Win")</f>
        <v>1</v>
      </c>
      <c r="E3335" s="7" t="n">
        <f aca="false">COUNTIFS('Duel Log'!AF$2:AF$5455,$A3335,'Duel Log'!AG$2:AG$5455,$B3335,'Duel Log'!AH$2:AH$5455,"Loss")</f>
        <v>0</v>
      </c>
      <c r="F3335" s="7" t="n">
        <f aca="false">COUNTIFS('Duel Log'!AF$2:AF$5455,$A3335,'Duel Log'!AG$2:AG$5455,$B3335,'Duel Log'!AH$2:AH$5455,"Draw")</f>
        <v>0</v>
      </c>
      <c r="G3335" s="13" t="n">
        <f aca="false">IFERROR(D3335/C3335,"")</f>
        <v>1</v>
      </c>
    </row>
    <row r="3336" customFormat="false" ht="15" hidden="false" customHeight="true" outlineLevel="0" collapsed="false">
      <c r="A3336" s="7" t="s">
        <v>635</v>
      </c>
      <c r="B3336" s="7" t="s">
        <v>9026</v>
      </c>
      <c r="C3336" s="7" t="n">
        <f aca="false">COUNTIFS('Duel Log'!AF$2:AF$5455,$A3336,'Duel Log'!AG$2:AG$5455,$B3336)</f>
        <v>1</v>
      </c>
      <c r="D3336" s="7" t="n">
        <f aca="false">COUNTIFS('Duel Log'!AF$2:AF$5455,$A3336,'Duel Log'!AG$2:AG$5455,$B3336,'Duel Log'!AH$2:AH$5455,"Win")</f>
        <v>1</v>
      </c>
      <c r="E3336" s="7" t="n">
        <f aca="false">COUNTIFS('Duel Log'!AF$2:AF$5455,$A3336,'Duel Log'!AG$2:AG$5455,$B3336,'Duel Log'!AH$2:AH$5455,"Loss")</f>
        <v>0</v>
      </c>
      <c r="F3336" s="7" t="n">
        <f aca="false">COUNTIFS('Duel Log'!AF$2:AF$5455,$A3336,'Duel Log'!AG$2:AG$5455,$B3336,'Duel Log'!AH$2:AH$5455,"Draw")</f>
        <v>0</v>
      </c>
      <c r="G3336" s="13" t="n">
        <f aca="false">IFERROR(D3336/C3336,"")</f>
        <v>1</v>
      </c>
    </row>
    <row r="3337" customFormat="false" ht="15" hidden="false" customHeight="true" outlineLevel="0" collapsed="false">
      <c r="A3337" s="7" t="s">
        <v>519</v>
      </c>
      <c r="B3337" s="7" t="s">
        <v>6659</v>
      </c>
      <c r="C3337" s="7" t="n">
        <f aca="false">COUNTIFS('Duel Log'!AF$2:AF$5455,$A3337,'Duel Log'!AG$2:AG$5455,$B3337)</f>
        <v>1</v>
      </c>
      <c r="D3337" s="7" t="n">
        <f aca="false">COUNTIFS('Duel Log'!AF$2:AF$5455,$A3337,'Duel Log'!AG$2:AG$5455,$B3337,'Duel Log'!AH$2:AH$5455,"Win")</f>
        <v>1</v>
      </c>
      <c r="E3337" s="7" t="n">
        <f aca="false">COUNTIFS('Duel Log'!AF$2:AF$5455,$A3337,'Duel Log'!AG$2:AG$5455,$B3337,'Duel Log'!AH$2:AH$5455,"Loss")</f>
        <v>0</v>
      </c>
      <c r="F3337" s="7" t="n">
        <f aca="false">COUNTIFS('Duel Log'!AF$2:AF$5455,$A3337,'Duel Log'!AG$2:AG$5455,$B3337,'Duel Log'!AH$2:AH$5455,"Draw")</f>
        <v>0</v>
      </c>
      <c r="G3337" s="13" t="n">
        <f aca="false">IFERROR(D3337/C3337,"")</f>
        <v>1</v>
      </c>
    </row>
    <row r="3338" customFormat="false" ht="15" hidden="false" customHeight="true" outlineLevel="0" collapsed="false">
      <c r="A3338" s="7" t="s">
        <v>1810</v>
      </c>
      <c r="B3338" s="7" t="s">
        <v>1001</v>
      </c>
      <c r="C3338" s="7" t="n">
        <f aca="false">COUNTIFS('Duel Log'!AF$2:AF$5455,$A3338,'Duel Log'!AG$2:AG$5455,$B3338)</f>
        <v>2</v>
      </c>
      <c r="D3338" s="7" t="n">
        <f aca="false">COUNTIFS('Duel Log'!AF$2:AF$5455,$A3338,'Duel Log'!AG$2:AG$5455,$B3338,'Duel Log'!AH$2:AH$5455,"Win")</f>
        <v>2</v>
      </c>
      <c r="E3338" s="7" t="n">
        <f aca="false">COUNTIFS('Duel Log'!AF$2:AF$5455,$A3338,'Duel Log'!AG$2:AG$5455,$B3338,'Duel Log'!AH$2:AH$5455,"Loss")</f>
        <v>0</v>
      </c>
      <c r="F3338" s="7" t="n">
        <f aca="false">COUNTIFS('Duel Log'!AF$2:AF$5455,$A3338,'Duel Log'!AG$2:AG$5455,$B3338,'Duel Log'!AH$2:AH$5455,"Draw")</f>
        <v>0</v>
      </c>
      <c r="G3338" s="13" t="n">
        <f aca="false">IFERROR(D3338/C3338,"")</f>
        <v>1</v>
      </c>
    </row>
    <row r="3339" customFormat="false" ht="15" hidden="false" customHeight="true" outlineLevel="0" collapsed="false">
      <c r="A3339" s="7" t="s">
        <v>646</v>
      </c>
      <c r="B3339" s="7" t="s">
        <v>645</v>
      </c>
      <c r="C3339" s="7" t="n">
        <f aca="false">COUNTIFS('Duel Log'!AF$2:AF$5455,$A3339,'Duel Log'!AG$2:AG$5455,$B3339)</f>
        <v>1</v>
      </c>
      <c r="D3339" s="7" t="n">
        <f aca="false">COUNTIFS('Duel Log'!AF$2:AF$5455,$A3339,'Duel Log'!AG$2:AG$5455,$B3339,'Duel Log'!AH$2:AH$5455,"Win")</f>
        <v>0</v>
      </c>
      <c r="E3339" s="7" t="n">
        <f aca="false">COUNTIFS('Duel Log'!AF$2:AF$5455,$A3339,'Duel Log'!AG$2:AG$5455,$B3339,'Duel Log'!AH$2:AH$5455,"Loss")</f>
        <v>1</v>
      </c>
      <c r="F3339" s="7" t="n">
        <f aca="false">COUNTIFS('Duel Log'!AF$2:AF$5455,$A3339,'Duel Log'!AG$2:AG$5455,$B3339,'Duel Log'!AH$2:AH$5455,"Draw")</f>
        <v>0</v>
      </c>
      <c r="G3339" s="13" t="n">
        <f aca="false">IFERROR(D3339/C3339,"")</f>
        <v>0</v>
      </c>
    </row>
    <row r="3340" customFormat="false" ht="15" hidden="false" customHeight="true" outlineLevel="0" collapsed="false">
      <c r="A3340" s="7" t="s">
        <v>9499</v>
      </c>
      <c r="B3340" s="7" t="s">
        <v>4346</v>
      </c>
      <c r="C3340" s="7" t="n">
        <f aca="false">COUNTIFS('Duel Log'!AF$2:AF$5455,$A3340,'Duel Log'!AG$2:AG$5455,$B3340)</f>
        <v>1</v>
      </c>
      <c r="D3340" s="7" t="n">
        <f aca="false">COUNTIFS('Duel Log'!AF$2:AF$5455,$A3340,'Duel Log'!AG$2:AG$5455,$B3340,'Duel Log'!AH$2:AH$5455,"Win")</f>
        <v>0</v>
      </c>
      <c r="E3340" s="7" t="n">
        <f aca="false">COUNTIFS('Duel Log'!AF$2:AF$5455,$A3340,'Duel Log'!AG$2:AG$5455,$B3340,'Duel Log'!AH$2:AH$5455,"Loss")</f>
        <v>1</v>
      </c>
      <c r="F3340" s="7" t="n">
        <f aca="false">COUNTIFS('Duel Log'!AF$2:AF$5455,$A3340,'Duel Log'!AG$2:AG$5455,$B3340,'Duel Log'!AH$2:AH$5455,"Draw")</f>
        <v>0</v>
      </c>
      <c r="G3340" s="13" t="n">
        <f aca="false">IFERROR(D3340/C3340,"")</f>
        <v>0</v>
      </c>
    </row>
    <row r="3341" customFormat="false" ht="15" hidden="false" customHeight="true" outlineLevel="0" collapsed="false">
      <c r="A3341" s="7" t="s">
        <v>5181</v>
      </c>
      <c r="B3341" s="7" t="s">
        <v>316</v>
      </c>
      <c r="C3341" s="7" t="n">
        <f aca="false">COUNTIFS('Duel Log'!AF$2:AF$5455,$A3341,'Duel Log'!AG$2:AG$5455,$B3341)</f>
        <v>2</v>
      </c>
      <c r="D3341" s="7" t="n">
        <f aca="false">COUNTIFS('Duel Log'!AF$2:AF$5455,$A3341,'Duel Log'!AG$2:AG$5455,$B3341,'Duel Log'!AH$2:AH$5455,"Win")</f>
        <v>2</v>
      </c>
      <c r="E3341" s="7" t="n">
        <f aca="false">COUNTIFS('Duel Log'!AF$2:AF$5455,$A3341,'Duel Log'!AG$2:AG$5455,$B3341,'Duel Log'!AH$2:AH$5455,"Loss")</f>
        <v>0</v>
      </c>
      <c r="F3341" s="7" t="n">
        <f aca="false">COUNTIFS('Duel Log'!AF$2:AF$5455,$A3341,'Duel Log'!AG$2:AG$5455,$B3341,'Duel Log'!AH$2:AH$5455,"Draw")</f>
        <v>0</v>
      </c>
      <c r="G3341" s="13" t="n">
        <f aca="false">IFERROR(D3341/C3341,"")</f>
        <v>1</v>
      </c>
    </row>
    <row r="3342" customFormat="false" ht="15" hidden="false" customHeight="true" outlineLevel="0" collapsed="false">
      <c r="A3342" s="7" t="s">
        <v>4740</v>
      </c>
      <c r="B3342" s="7" t="s">
        <v>4739</v>
      </c>
      <c r="C3342" s="7" t="n">
        <f aca="false">COUNTIFS('Duel Log'!AF$2:AF$5455,$A3342,'Duel Log'!AG$2:AG$5455,$B3342)</f>
        <v>2</v>
      </c>
      <c r="D3342" s="7" t="n">
        <f aca="false">COUNTIFS('Duel Log'!AF$2:AF$5455,$A3342,'Duel Log'!AG$2:AG$5455,$B3342,'Duel Log'!AH$2:AH$5455,"Win")</f>
        <v>2</v>
      </c>
      <c r="E3342" s="7" t="n">
        <f aca="false">COUNTIFS('Duel Log'!AF$2:AF$5455,$A3342,'Duel Log'!AG$2:AG$5455,$B3342,'Duel Log'!AH$2:AH$5455,"Loss")</f>
        <v>0</v>
      </c>
      <c r="F3342" s="7" t="n">
        <f aca="false">COUNTIFS('Duel Log'!AF$2:AF$5455,$A3342,'Duel Log'!AG$2:AG$5455,$B3342,'Duel Log'!AH$2:AH$5455,"Draw")</f>
        <v>0</v>
      </c>
      <c r="G3342" s="13" t="n">
        <f aca="false">IFERROR(D3342/C3342,"")</f>
        <v>1</v>
      </c>
    </row>
    <row r="3343" customFormat="false" ht="15" hidden="false" customHeight="true" outlineLevel="0" collapsed="false">
      <c r="A3343" s="7" t="s">
        <v>2281</v>
      </c>
      <c r="B3343" s="7" t="s">
        <v>3515</v>
      </c>
      <c r="C3343" s="7" t="n">
        <f aca="false">COUNTIFS('Duel Log'!AF$2:AF$5455,$A3343,'Duel Log'!AG$2:AG$5455,$B3343)</f>
        <v>2</v>
      </c>
      <c r="D3343" s="7" t="n">
        <f aca="false">COUNTIFS('Duel Log'!AF$2:AF$5455,$A3343,'Duel Log'!AG$2:AG$5455,$B3343,'Duel Log'!AH$2:AH$5455,"Win")</f>
        <v>0</v>
      </c>
      <c r="E3343" s="7" t="n">
        <f aca="false">COUNTIFS('Duel Log'!AF$2:AF$5455,$A3343,'Duel Log'!AG$2:AG$5455,$B3343,'Duel Log'!AH$2:AH$5455,"Loss")</f>
        <v>2</v>
      </c>
      <c r="F3343" s="7" t="n">
        <f aca="false">COUNTIFS('Duel Log'!AF$2:AF$5455,$A3343,'Duel Log'!AG$2:AG$5455,$B3343,'Duel Log'!AH$2:AH$5455,"Draw")</f>
        <v>0</v>
      </c>
      <c r="G3343" s="13" t="n">
        <f aca="false">IFERROR(D3343/C3343,"")</f>
        <v>0</v>
      </c>
    </row>
    <row r="3344" customFormat="false" ht="15" hidden="false" customHeight="true" outlineLevel="0" collapsed="false">
      <c r="A3344" s="7" t="s">
        <v>2281</v>
      </c>
      <c r="B3344" s="7" t="s">
        <v>1275</v>
      </c>
      <c r="C3344" s="7" t="n">
        <f aca="false">COUNTIFS('Duel Log'!AF$2:AF$5455,$A3344,'Duel Log'!AG$2:AG$5455,$B3344)</f>
        <v>1</v>
      </c>
      <c r="D3344" s="7" t="n">
        <f aca="false">COUNTIFS('Duel Log'!AF$2:AF$5455,$A3344,'Duel Log'!AG$2:AG$5455,$B3344,'Duel Log'!AH$2:AH$5455,"Win")</f>
        <v>1</v>
      </c>
      <c r="E3344" s="7" t="n">
        <f aca="false">COUNTIFS('Duel Log'!AF$2:AF$5455,$A3344,'Duel Log'!AG$2:AG$5455,$B3344,'Duel Log'!AH$2:AH$5455,"Loss")</f>
        <v>0</v>
      </c>
      <c r="F3344" s="7" t="n">
        <f aca="false">COUNTIFS('Duel Log'!AF$2:AF$5455,$A3344,'Duel Log'!AG$2:AG$5455,$B3344,'Duel Log'!AH$2:AH$5455,"Draw")</f>
        <v>0</v>
      </c>
      <c r="G3344" s="13" t="n">
        <f aca="false">IFERROR(D3344/C3344,"")</f>
        <v>1</v>
      </c>
    </row>
    <row r="3345" customFormat="false" ht="15" hidden="false" customHeight="true" outlineLevel="0" collapsed="false">
      <c r="A3345" s="7" t="s">
        <v>2281</v>
      </c>
      <c r="B3345" s="7" t="s">
        <v>505</v>
      </c>
      <c r="C3345" s="7" t="n">
        <f aca="false">COUNTIFS('Duel Log'!AF$2:AF$5455,$A3345,'Duel Log'!AG$2:AG$5455,$B3345)</f>
        <v>2</v>
      </c>
      <c r="D3345" s="7" t="n">
        <f aca="false">COUNTIFS('Duel Log'!AF$2:AF$5455,$A3345,'Duel Log'!AG$2:AG$5455,$B3345,'Duel Log'!AH$2:AH$5455,"Win")</f>
        <v>0</v>
      </c>
      <c r="E3345" s="7" t="n">
        <f aca="false">COUNTIFS('Duel Log'!AF$2:AF$5455,$A3345,'Duel Log'!AG$2:AG$5455,$B3345,'Duel Log'!AH$2:AH$5455,"Loss")</f>
        <v>2</v>
      </c>
      <c r="F3345" s="7" t="n">
        <f aca="false">COUNTIFS('Duel Log'!AF$2:AF$5455,$A3345,'Duel Log'!AG$2:AG$5455,$B3345,'Duel Log'!AH$2:AH$5455,"Draw")</f>
        <v>0</v>
      </c>
      <c r="G3345" s="13" t="n">
        <f aca="false">IFERROR(D3345/C3345,"")</f>
        <v>0</v>
      </c>
    </row>
    <row r="3346" customFormat="false" ht="15" hidden="false" customHeight="true" outlineLevel="0" collapsed="false">
      <c r="A3346" s="7" t="s">
        <v>9398</v>
      </c>
      <c r="B3346" s="7" t="s">
        <v>9399</v>
      </c>
      <c r="C3346" s="7" t="n">
        <f aca="false">COUNTIFS('Duel Log'!AF$2:AF$5455,$A3346,'Duel Log'!AG$2:AG$5455,$B3346)</f>
        <v>1</v>
      </c>
      <c r="D3346" s="7" t="n">
        <f aca="false">COUNTIFS('Duel Log'!AF$2:AF$5455,$A3346,'Duel Log'!AG$2:AG$5455,$B3346,'Duel Log'!AH$2:AH$5455,"Win")</f>
        <v>1</v>
      </c>
      <c r="E3346" s="7" t="n">
        <f aca="false">COUNTIFS('Duel Log'!AF$2:AF$5455,$A3346,'Duel Log'!AG$2:AG$5455,$B3346,'Duel Log'!AH$2:AH$5455,"Loss")</f>
        <v>0</v>
      </c>
      <c r="F3346" s="7" t="n">
        <f aca="false">COUNTIFS('Duel Log'!AF$2:AF$5455,$A3346,'Duel Log'!AG$2:AG$5455,$B3346,'Duel Log'!AH$2:AH$5455,"Draw")</f>
        <v>0</v>
      </c>
      <c r="G3346" s="13" t="n">
        <f aca="false">IFERROR(D3346/C3346,"")</f>
        <v>1</v>
      </c>
    </row>
    <row r="3347" customFormat="false" ht="15" hidden="false" customHeight="true" outlineLevel="0" collapsed="false">
      <c r="A3347" s="7" t="s">
        <v>2205</v>
      </c>
      <c r="B3347" s="7" t="s">
        <v>494</v>
      </c>
      <c r="C3347" s="7" t="n">
        <f aca="false">COUNTIFS('Duel Log'!AF$2:AF$5455,$A3347,'Duel Log'!AG$2:AG$5455,$B3347)</f>
        <v>2</v>
      </c>
      <c r="D3347" s="7" t="n">
        <f aca="false">COUNTIFS('Duel Log'!AF$2:AF$5455,$A3347,'Duel Log'!AG$2:AG$5455,$B3347,'Duel Log'!AH$2:AH$5455,"Win")</f>
        <v>0</v>
      </c>
      <c r="E3347" s="7" t="n">
        <f aca="false">COUNTIFS('Duel Log'!AF$2:AF$5455,$A3347,'Duel Log'!AG$2:AG$5455,$B3347,'Duel Log'!AH$2:AH$5455,"Loss")</f>
        <v>2</v>
      </c>
      <c r="F3347" s="7" t="n">
        <f aca="false">COUNTIFS('Duel Log'!AF$2:AF$5455,$A3347,'Duel Log'!AG$2:AG$5455,$B3347,'Duel Log'!AH$2:AH$5455,"Draw")</f>
        <v>0</v>
      </c>
      <c r="G3347" s="13" t="n">
        <f aca="false">IFERROR(D3347/C3347,"")</f>
        <v>0</v>
      </c>
    </row>
    <row r="3348" customFormat="false" ht="15" hidden="false" customHeight="true" outlineLevel="0" collapsed="false">
      <c r="A3348" s="7" t="s">
        <v>1716</v>
      </c>
      <c r="B3348" s="7" t="s">
        <v>1715</v>
      </c>
      <c r="C3348" s="7" t="n">
        <f aca="false">COUNTIFS('Duel Log'!AF$2:AF$5455,$A3348,'Duel Log'!AG$2:AG$5455,$B3348)</f>
        <v>2</v>
      </c>
      <c r="D3348" s="7" t="n">
        <f aca="false">COUNTIFS('Duel Log'!AF$2:AF$5455,$A3348,'Duel Log'!AG$2:AG$5455,$B3348,'Duel Log'!AH$2:AH$5455,"Win")</f>
        <v>0</v>
      </c>
      <c r="E3348" s="7" t="n">
        <f aca="false">COUNTIFS('Duel Log'!AF$2:AF$5455,$A3348,'Duel Log'!AG$2:AG$5455,$B3348,'Duel Log'!AH$2:AH$5455,"Loss")</f>
        <v>2</v>
      </c>
      <c r="F3348" s="7" t="n">
        <f aca="false">COUNTIFS('Duel Log'!AF$2:AF$5455,$A3348,'Duel Log'!AG$2:AG$5455,$B3348,'Duel Log'!AH$2:AH$5455,"Draw")</f>
        <v>0</v>
      </c>
      <c r="G3348" s="13" t="n">
        <f aca="false">IFERROR(D3348/C3348,"")</f>
        <v>0</v>
      </c>
    </row>
    <row r="3349" customFormat="false" ht="15" hidden="false" customHeight="true" outlineLevel="0" collapsed="false">
      <c r="A3349" s="7" t="s">
        <v>7736</v>
      </c>
      <c r="B3349" s="7" t="s">
        <v>259</v>
      </c>
      <c r="C3349" s="7" t="n">
        <f aca="false">COUNTIFS('Duel Log'!AF$2:AF$5455,$A3349,'Duel Log'!AG$2:AG$5455,$B3349)</f>
        <v>2</v>
      </c>
      <c r="D3349" s="7" t="n">
        <f aca="false">COUNTIFS('Duel Log'!AF$2:AF$5455,$A3349,'Duel Log'!AG$2:AG$5455,$B3349,'Duel Log'!AH$2:AH$5455,"Win")</f>
        <v>2</v>
      </c>
      <c r="E3349" s="7" t="n">
        <f aca="false">COUNTIFS('Duel Log'!AF$2:AF$5455,$A3349,'Duel Log'!AG$2:AG$5455,$B3349,'Duel Log'!AH$2:AH$5455,"Loss")</f>
        <v>0</v>
      </c>
      <c r="F3349" s="7" t="n">
        <f aca="false">COUNTIFS('Duel Log'!AF$2:AF$5455,$A3349,'Duel Log'!AG$2:AG$5455,$B3349,'Duel Log'!AH$2:AH$5455,"Draw")</f>
        <v>0</v>
      </c>
      <c r="G3349" s="13" t="n">
        <f aca="false">IFERROR(D3349/C3349,"")</f>
        <v>1</v>
      </c>
    </row>
    <row r="3350" customFormat="false" ht="15" hidden="false" customHeight="true" outlineLevel="0" collapsed="false">
      <c r="A3350" s="7" t="s">
        <v>5487</v>
      </c>
      <c r="B3350" s="7" t="s">
        <v>3729</v>
      </c>
      <c r="C3350" s="7" t="n">
        <f aca="false">COUNTIFS('Duel Log'!AF$2:AF$5455,$A3350,'Duel Log'!AG$2:AG$5455,$B3350)</f>
        <v>2</v>
      </c>
      <c r="D3350" s="7" t="n">
        <f aca="false">COUNTIFS('Duel Log'!AF$2:AF$5455,$A3350,'Duel Log'!AG$2:AG$5455,$B3350,'Duel Log'!AH$2:AH$5455,"Win")</f>
        <v>2</v>
      </c>
      <c r="E3350" s="7" t="n">
        <f aca="false">COUNTIFS('Duel Log'!AF$2:AF$5455,$A3350,'Duel Log'!AG$2:AG$5455,$B3350,'Duel Log'!AH$2:AH$5455,"Loss")</f>
        <v>0</v>
      </c>
      <c r="F3350" s="7" t="n">
        <f aca="false">COUNTIFS('Duel Log'!AF$2:AF$5455,$A3350,'Duel Log'!AG$2:AG$5455,$B3350,'Duel Log'!AH$2:AH$5455,"Draw")</f>
        <v>0</v>
      </c>
      <c r="G3350" s="13" t="n">
        <f aca="false">IFERROR(D3350/C3350,"")</f>
        <v>1</v>
      </c>
    </row>
    <row r="3351" customFormat="false" ht="15" hidden="false" customHeight="true" outlineLevel="0" collapsed="false">
      <c r="A3351" s="7" t="s">
        <v>2047</v>
      </c>
      <c r="B3351" s="7" t="s">
        <v>1275</v>
      </c>
      <c r="C3351" s="7" t="n">
        <f aca="false">COUNTIFS('Duel Log'!AF$2:AF$5455,$A3351,'Duel Log'!AG$2:AG$5455,$B3351)</f>
        <v>1</v>
      </c>
      <c r="D3351" s="7" t="n">
        <f aca="false">COUNTIFS('Duel Log'!AF$2:AF$5455,$A3351,'Duel Log'!AG$2:AG$5455,$B3351,'Duel Log'!AH$2:AH$5455,"Win")</f>
        <v>1</v>
      </c>
      <c r="E3351" s="7" t="n">
        <f aca="false">COUNTIFS('Duel Log'!AF$2:AF$5455,$A3351,'Duel Log'!AG$2:AG$5455,$B3351,'Duel Log'!AH$2:AH$5455,"Loss")</f>
        <v>0</v>
      </c>
      <c r="F3351" s="7" t="n">
        <f aca="false">COUNTIFS('Duel Log'!AF$2:AF$5455,$A3351,'Duel Log'!AG$2:AG$5455,$B3351,'Duel Log'!AH$2:AH$5455,"Draw")</f>
        <v>0</v>
      </c>
      <c r="G3351" s="13" t="n">
        <f aca="false">IFERROR(D3351/C3351,"")</f>
        <v>1</v>
      </c>
    </row>
    <row r="3352" customFormat="false" ht="15" hidden="false" customHeight="true" outlineLevel="0" collapsed="false">
      <c r="A3352" s="7" t="s">
        <v>713</v>
      </c>
      <c r="B3352" s="7" t="s">
        <v>712</v>
      </c>
      <c r="C3352" s="7" t="n">
        <f aca="false">COUNTIFS('Duel Log'!AF$2:AF$5455,$A3352,'Duel Log'!AG$2:AG$5455,$B3352)</f>
        <v>2</v>
      </c>
      <c r="D3352" s="7" t="n">
        <f aca="false">COUNTIFS('Duel Log'!AF$2:AF$5455,$A3352,'Duel Log'!AG$2:AG$5455,$B3352,'Duel Log'!AH$2:AH$5455,"Win")</f>
        <v>0</v>
      </c>
      <c r="E3352" s="7" t="n">
        <f aca="false">COUNTIFS('Duel Log'!AF$2:AF$5455,$A3352,'Duel Log'!AG$2:AG$5455,$B3352,'Duel Log'!AH$2:AH$5455,"Loss")</f>
        <v>2</v>
      </c>
      <c r="F3352" s="7" t="n">
        <f aca="false">COUNTIFS('Duel Log'!AF$2:AF$5455,$A3352,'Duel Log'!AG$2:AG$5455,$B3352,'Duel Log'!AH$2:AH$5455,"Draw")</f>
        <v>0</v>
      </c>
      <c r="G3352" s="13" t="n">
        <f aca="false">IFERROR(D3352/C3352,"")</f>
        <v>0</v>
      </c>
    </row>
    <row r="3353" customFormat="false" ht="15" hidden="false" customHeight="true" outlineLevel="0" collapsed="false">
      <c r="A3353" s="7" t="s">
        <v>5416</v>
      </c>
      <c r="B3353" s="7" t="s">
        <v>9329</v>
      </c>
      <c r="C3353" s="7" t="n">
        <f aca="false">COUNTIFS('Duel Log'!AF$2:AF$5455,$A3353,'Duel Log'!AG$2:AG$5455,$B3353)</f>
        <v>1</v>
      </c>
      <c r="D3353" s="7" t="n">
        <f aca="false">COUNTIFS('Duel Log'!AF$2:AF$5455,$A3353,'Duel Log'!AG$2:AG$5455,$B3353,'Duel Log'!AH$2:AH$5455,"Win")</f>
        <v>0</v>
      </c>
      <c r="E3353" s="7" t="n">
        <f aca="false">COUNTIFS('Duel Log'!AF$2:AF$5455,$A3353,'Duel Log'!AG$2:AG$5455,$B3353,'Duel Log'!AH$2:AH$5455,"Loss")</f>
        <v>1</v>
      </c>
      <c r="F3353" s="7" t="n">
        <f aca="false">COUNTIFS('Duel Log'!AF$2:AF$5455,$A3353,'Duel Log'!AG$2:AG$5455,$B3353,'Duel Log'!AH$2:AH$5455,"Draw")</f>
        <v>0</v>
      </c>
      <c r="G3353" s="13" t="n">
        <f aca="false">IFERROR(D3353/C3353,"")</f>
        <v>0</v>
      </c>
    </row>
    <row r="3354" customFormat="false" ht="15" hidden="false" customHeight="true" outlineLevel="0" collapsed="false">
      <c r="A3354" s="7" t="s">
        <v>723</v>
      </c>
      <c r="B3354" s="7" t="s">
        <v>7186</v>
      </c>
      <c r="C3354" s="7" t="n">
        <f aca="false">COUNTIFS('Duel Log'!AF$2:AF$5455,$A3354,'Duel Log'!AG$2:AG$5455,$B3354)</f>
        <v>1</v>
      </c>
      <c r="D3354" s="7" t="n">
        <f aca="false">COUNTIFS('Duel Log'!AF$2:AF$5455,$A3354,'Duel Log'!AG$2:AG$5455,$B3354,'Duel Log'!AH$2:AH$5455,"Win")</f>
        <v>0</v>
      </c>
      <c r="E3354" s="7" t="n">
        <f aca="false">COUNTIFS('Duel Log'!AF$2:AF$5455,$A3354,'Duel Log'!AG$2:AG$5455,$B3354,'Duel Log'!AH$2:AH$5455,"Loss")</f>
        <v>1</v>
      </c>
      <c r="F3354" s="7" t="n">
        <f aca="false">COUNTIFS('Duel Log'!AF$2:AF$5455,$A3354,'Duel Log'!AG$2:AG$5455,$B3354,'Duel Log'!AH$2:AH$5455,"Draw")</f>
        <v>0</v>
      </c>
      <c r="G3354" s="13" t="n">
        <f aca="false">IFERROR(D3354/C3354,"")</f>
        <v>0</v>
      </c>
    </row>
    <row r="3355" customFormat="false" ht="15" hidden="false" customHeight="true" outlineLevel="0" collapsed="false">
      <c r="A3355" s="7" t="s">
        <v>1196</v>
      </c>
      <c r="B3355" s="7" t="s">
        <v>494</v>
      </c>
      <c r="C3355" s="7" t="n">
        <f aca="false">COUNTIFS('Duel Log'!AF$2:AF$5455,$A3355,'Duel Log'!AG$2:AG$5455,$B3355)</f>
        <v>2</v>
      </c>
      <c r="D3355" s="7" t="n">
        <f aca="false">COUNTIFS('Duel Log'!AF$2:AF$5455,$A3355,'Duel Log'!AG$2:AG$5455,$B3355,'Duel Log'!AH$2:AH$5455,"Win")</f>
        <v>0</v>
      </c>
      <c r="E3355" s="7" t="n">
        <f aca="false">COUNTIFS('Duel Log'!AF$2:AF$5455,$A3355,'Duel Log'!AG$2:AG$5455,$B3355,'Duel Log'!AH$2:AH$5455,"Loss")</f>
        <v>2</v>
      </c>
      <c r="F3355" s="7" t="n">
        <f aca="false">COUNTIFS('Duel Log'!AF$2:AF$5455,$A3355,'Duel Log'!AG$2:AG$5455,$B3355,'Duel Log'!AH$2:AH$5455,"Draw")</f>
        <v>0</v>
      </c>
      <c r="G3355" s="13" t="n">
        <f aca="false">IFERROR(D3355/C3355,"")</f>
        <v>0</v>
      </c>
    </row>
    <row r="3356" customFormat="false" ht="15" hidden="false" customHeight="true" outlineLevel="0" collapsed="false">
      <c r="A3356" s="7" t="s">
        <v>8861</v>
      </c>
      <c r="B3356" s="7" t="s">
        <v>1001</v>
      </c>
      <c r="C3356" s="7" t="n">
        <f aca="false">COUNTIFS('Duel Log'!AF$2:AF$5455,$A3356,'Duel Log'!AG$2:AG$5455,$B3356)</f>
        <v>1</v>
      </c>
      <c r="D3356" s="7" t="n">
        <f aca="false">COUNTIFS('Duel Log'!AF$2:AF$5455,$A3356,'Duel Log'!AG$2:AG$5455,$B3356,'Duel Log'!AH$2:AH$5455,"Win")</f>
        <v>1</v>
      </c>
      <c r="E3356" s="7" t="n">
        <f aca="false">COUNTIFS('Duel Log'!AF$2:AF$5455,$A3356,'Duel Log'!AG$2:AG$5455,$B3356,'Duel Log'!AH$2:AH$5455,"Loss")</f>
        <v>0</v>
      </c>
      <c r="F3356" s="7" t="n">
        <f aca="false">COUNTIFS('Duel Log'!AF$2:AF$5455,$A3356,'Duel Log'!AG$2:AG$5455,$B3356,'Duel Log'!AH$2:AH$5455,"Draw")</f>
        <v>0</v>
      </c>
      <c r="G3356" s="13" t="n">
        <f aca="false">IFERROR(D3356/C3356,"")</f>
        <v>1</v>
      </c>
    </row>
    <row r="3357" customFormat="false" ht="15" hidden="false" customHeight="true" outlineLevel="0" collapsed="false">
      <c r="A3357" s="7" t="s">
        <v>5287</v>
      </c>
      <c r="B3357" s="7" t="s">
        <v>2686</v>
      </c>
      <c r="C3357" s="7" t="n">
        <f aca="false">COUNTIFS('Duel Log'!AF$2:AF$5455,$A3357,'Duel Log'!AG$2:AG$5455,$B3357)</f>
        <v>2</v>
      </c>
      <c r="D3357" s="7" t="n">
        <f aca="false">COUNTIFS('Duel Log'!AF$2:AF$5455,$A3357,'Duel Log'!AG$2:AG$5455,$B3357,'Duel Log'!AH$2:AH$5455,"Win")</f>
        <v>2</v>
      </c>
      <c r="E3357" s="7" t="n">
        <f aca="false">COUNTIFS('Duel Log'!AF$2:AF$5455,$A3357,'Duel Log'!AG$2:AG$5455,$B3357,'Duel Log'!AH$2:AH$5455,"Loss")</f>
        <v>0</v>
      </c>
      <c r="F3357" s="7" t="n">
        <f aca="false">COUNTIFS('Duel Log'!AF$2:AF$5455,$A3357,'Duel Log'!AG$2:AG$5455,$B3357,'Duel Log'!AH$2:AH$5455,"Draw")</f>
        <v>0</v>
      </c>
      <c r="G3357" s="13" t="n">
        <f aca="false">IFERROR(D3357/C3357,"")</f>
        <v>1</v>
      </c>
    </row>
    <row r="3358" customFormat="false" ht="15" hidden="false" customHeight="true" outlineLevel="0" collapsed="false">
      <c r="A3358" s="7" t="s">
        <v>1095</v>
      </c>
      <c r="B3358" s="7" t="s">
        <v>494</v>
      </c>
      <c r="C3358" s="7" t="n">
        <f aca="false">COUNTIFS('Duel Log'!AF$2:AF$5455,$A3358,'Duel Log'!AG$2:AG$5455,$B3358)</f>
        <v>1</v>
      </c>
      <c r="D3358" s="7" t="n">
        <f aca="false">COUNTIFS('Duel Log'!AF$2:AF$5455,$A3358,'Duel Log'!AG$2:AG$5455,$B3358,'Duel Log'!AH$2:AH$5455,"Win")</f>
        <v>1</v>
      </c>
      <c r="E3358" s="7" t="n">
        <f aca="false">COUNTIFS('Duel Log'!AF$2:AF$5455,$A3358,'Duel Log'!AG$2:AG$5455,$B3358,'Duel Log'!AH$2:AH$5455,"Loss")</f>
        <v>0</v>
      </c>
      <c r="F3358" s="7" t="n">
        <f aca="false">COUNTIFS('Duel Log'!AF$2:AF$5455,$A3358,'Duel Log'!AG$2:AG$5455,$B3358,'Duel Log'!AH$2:AH$5455,"Draw")</f>
        <v>0</v>
      </c>
      <c r="G3358" s="13" t="n">
        <f aca="false">IFERROR(D3358/C3358,"")</f>
        <v>1</v>
      </c>
    </row>
    <row r="3359" customFormat="false" ht="15" hidden="false" customHeight="true" outlineLevel="0" collapsed="false">
      <c r="A3359" s="7" t="s">
        <v>9246</v>
      </c>
      <c r="B3359" s="7" t="s">
        <v>9245</v>
      </c>
      <c r="C3359" s="7" t="n">
        <f aca="false">COUNTIFS('Duel Log'!AF$2:AF$5455,$A3359,'Duel Log'!AG$2:AG$5455,$B3359)</f>
        <v>1</v>
      </c>
      <c r="D3359" s="7" t="n">
        <f aca="false">COUNTIFS('Duel Log'!AF$2:AF$5455,$A3359,'Duel Log'!AG$2:AG$5455,$B3359,'Duel Log'!AH$2:AH$5455,"Win")</f>
        <v>1</v>
      </c>
      <c r="E3359" s="7" t="n">
        <f aca="false">COUNTIFS('Duel Log'!AF$2:AF$5455,$A3359,'Duel Log'!AG$2:AG$5455,$B3359,'Duel Log'!AH$2:AH$5455,"Loss")</f>
        <v>0</v>
      </c>
      <c r="F3359" s="7" t="n">
        <f aca="false">COUNTIFS('Duel Log'!AF$2:AF$5455,$A3359,'Duel Log'!AG$2:AG$5455,$B3359,'Duel Log'!AH$2:AH$5455,"Draw")</f>
        <v>0</v>
      </c>
      <c r="G3359" s="13" t="n">
        <f aca="false">IFERROR(D3359/C3359,"")</f>
        <v>1</v>
      </c>
    </row>
    <row r="3360" customFormat="false" ht="15" hidden="false" customHeight="true" outlineLevel="0" collapsed="false">
      <c r="A3360" s="7" t="s">
        <v>9279</v>
      </c>
      <c r="B3360" s="7" t="s">
        <v>9280</v>
      </c>
      <c r="C3360" s="7" t="n">
        <f aca="false">COUNTIFS('Duel Log'!AF$2:AF$5455,$A3360,'Duel Log'!AG$2:AG$5455,$B3360)</f>
        <v>1</v>
      </c>
      <c r="D3360" s="7" t="n">
        <f aca="false">COUNTIFS('Duel Log'!AF$2:AF$5455,$A3360,'Duel Log'!AG$2:AG$5455,$B3360,'Duel Log'!AH$2:AH$5455,"Win")</f>
        <v>0</v>
      </c>
      <c r="E3360" s="7" t="n">
        <f aca="false">COUNTIFS('Duel Log'!AF$2:AF$5455,$A3360,'Duel Log'!AG$2:AG$5455,$B3360,'Duel Log'!AH$2:AH$5455,"Loss")</f>
        <v>1</v>
      </c>
      <c r="F3360" s="7" t="n">
        <f aca="false">COUNTIFS('Duel Log'!AF$2:AF$5455,$A3360,'Duel Log'!AG$2:AG$5455,$B3360,'Duel Log'!AH$2:AH$5455,"Draw")</f>
        <v>0</v>
      </c>
      <c r="G3360" s="13" t="n">
        <f aca="false">IFERROR(D3360/C3360,"")</f>
        <v>0</v>
      </c>
    </row>
    <row r="3361" customFormat="false" ht="15" hidden="false" customHeight="true" outlineLevel="0" collapsed="false">
      <c r="A3361" s="7" t="s">
        <v>3761</v>
      </c>
      <c r="B3361" s="7" t="s">
        <v>2755</v>
      </c>
      <c r="C3361" s="7" t="n">
        <f aca="false">COUNTIFS('Duel Log'!AF$2:AF$5455,$A3361,'Duel Log'!AG$2:AG$5455,$B3361)</f>
        <v>2</v>
      </c>
      <c r="D3361" s="7" t="n">
        <f aca="false">COUNTIFS('Duel Log'!AF$2:AF$5455,$A3361,'Duel Log'!AG$2:AG$5455,$B3361,'Duel Log'!AH$2:AH$5455,"Win")</f>
        <v>2</v>
      </c>
      <c r="E3361" s="7" t="n">
        <f aca="false">COUNTIFS('Duel Log'!AF$2:AF$5455,$A3361,'Duel Log'!AG$2:AG$5455,$B3361,'Duel Log'!AH$2:AH$5455,"Loss")</f>
        <v>0</v>
      </c>
      <c r="F3361" s="7" t="n">
        <f aca="false">COUNTIFS('Duel Log'!AF$2:AF$5455,$A3361,'Duel Log'!AG$2:AG$5455,$B3361,'Duel Log'!AH$2:AH$5455,"Draw")</f>
        <v>0</v>
      </c>
      <c r="G3361" s="13" t="n">
        <f aca="false">IFERROR(D3361/C3361,"")</f>
        <v>1</v>
      </c>
    </row>
    <row r="3362" customFormat="false" ht="15" hidden="false" customHeight="true" outlineLevel="0" collapsed="false">
      <c r="A3362" s="7" t="s">
        <v>2197</v>
      </c>
      <c r="B3362" s="7" t="s">
        <v>4346</v>
      </c>
      <c r="C3362" s="7" t="n">
        <f aca="false">COUNTIFS('Duel Log'!AF$2:AF$5455,$A3362,'Duel Log'!AG$2:AG$5455,$B3362)</f>
        <v>2</v>
      </c>
      <c r="D3362" s="7" t="n">
        <f aca="false">COUNTIFS('Duel Log'!AF$2:AF$5455,$A3362,'Duel Log'!AG$2:AG$5455,$B3362,'Duel Log'!AH$2:AH$5455,"Win")</f>
        <v>0</v>
      </c>
      <c r="E3362" s="7" t="n">
        <f aca="false">COUNTIFS('Duel Log'!AF$2:AF$5455,$A3362,'Duel Log'!AG$2:AG$5455,$B3362,'Duel Log'!AH$2:AH$5455,"Loss")</f>
        <v>2</v>
      </c>
      <c r="F3362" s="7" t="n">
        <f aca="false">COUNTIFS('Duel Log'!AF$2:AF$5455,$A3362,'Duel Log'!AG$2:AG$5455,$B3362,'Duel Log'!AH$2:AH$5455,"Draw")</f>
        <v>0</v>
      </c>
      <c r="G3362" s="13" t="n">
        <f aca="false">IFERROR(D3362/C3362,"")</f>
        <v>0</v>
      </c>
    </row>
    <row r="3363" customFormat="false" ht="15" hidden="false" customHeight="true" outlineLevel="0" collapsed="false">
      <c r="A3363" s="7" t="s">
        <v>2197</v>
      </c>
      <c r="B3363" s="7" t="s">
        <v>6293</v>
      </c>
      <c r="C3363" s="7" t="n">
        <f aca="false">COUNTIFS('Duel Log'!AF$2:AF$5455,$A3363,'Duel Log'!AG$2:AG$5455,$B3363)</f>
        <v>1</v>
      </c>
      <c r="D3363" s="7" t="n">
        <f aca="false">COUNTIFS('Duel Log'!AF$2:AF$5455,$A3363,'Duel Log'!AG$2:AG$5455,$B3363,'Duel Log'!AH$2:AH$5455,"Win")</f>
        <v>1</v>
      </c>
      <c r="E3363" s="7" t="n">
        <f aca="false">COUNTIFS('Duel Log'!AF$2:AF$5455,$A3363,'Duel Log'!AG$2:AG$5455,$B3363,'Duel Log'!AH$2:AH$5455,"Loss")</f>
        <v>0</v>
      </c>
      <c r="F3363" s="7" t="n">
        <f aca="false">COUNTIFS('Duel Log'!AF$2:AF$5455,$A3363,'Duel Log'!AG$2:AG$5455,$B3363,'Duel Log'!AH$2:AH$5455,"Draw")</f>
        <v>0</v>
      </c>
      <c r="G3363" s="13" t="n">
        <f aca="false">IFERROR(D3363/C3363,"")</f>
        <v>1</v>
      </c>
    </row>
    <row r="3364" customFormat="false" ht="15" hidden="false" customHeight="true" outlineLevel="0" collapsed="false">
      <c r="A3364" s="7" t="s">
        <v>9043</v>
      </c>
      <c r="B3364" s="7" t="s">
        <v>9062</v>
      </c>
      <c r="C3364" s="7" t="n">
        <f aca="false">COUNTIFS('Duel Log'!AF$2:AF$5455,$A3364,'Duel Log'!AG$2:AG$5455,$B3364)</f>
        <v>1</v>
      </c>
      <c r="D3364" s="7" t="n">
        <f aca="false">COUNTIFS('Duel Log'!AF$2:AF$5455,$A3364,'Duel Log'!AG$2:AG$5455,$B3364,'Duel Log'!AH$2:AH$5455,"Win")</f>
        <v>0</v>
      </c>
      <c r="E3364" s="7" t="n">
        <f aca="false">COUNTIFS('Duel Log'!AF$2:AF$5455,$A3364,'Duel Log'!AG$2:AG$5455,$B3364,'Duel Log'!AH$2:AH$5455,"Loss")</f>
        <v>1</v>
      </c>
      <c r="F3364" s="7" t="n">
        <f aca="false">COUNTIFS('Duel Log'!AF$2:AF$5455,$A3364,'Duel Log'!AG$2:AG$5455,$B3364,'Duel Log'!AH$2:AH$5455,"Draw")</f>
        <v>0</v>
      </c>
      <c r="G3364" s="13" t="n">
        <f aca="false">IFERROR(D3364/C3364,"")</f>
        <v>0</v>
      </c>
    </row>
    <row r="3365" customFormat="false" ht="15" hidden="false" customHeight="true" outlineLevel="0" collapsed="false">
      <c r="A3365" s="7" t="s">
        <v>9574</v>
      </c>
      <c r="B3365" s="7" t="s">
        <v>4346</v>
      </c>
      <c r="C3365" s="7" t="n">
        <f aca="false">COUNTIFS('Duel Log'!AF$2:AF$5455,$A3365,'Duel Log'!AG$2:AG$5455,$B3365)</f>
        <v>1</v>
      </c>
      <c r="D3365" s="7" t="n">
        <f aca="false">COUNTIFS('Duel Log'!AF$2:AF$5455,$A3365,'Duel Log'!AG$2:AG$5455,$B3365,'Duel Log'!AH$2:AH$5455,"Win")</f>
        <v>0</v>
      </c>
      <c r="E3365" s="7" t="n">
        <f aca="false">COUNTIFS('Duel Log'!AF$2:AF$5455,$A3365,'Duel Log'!AG$2:AG$5455,$B3365,'Duel Log'!AH$2:AH$5455,"Loss")</f>
        <v>1</v>
      </c>
      <c r="F3365" s="7" t="n">
        <f aca="false">COUNTIFS('Duel Log'!AF$2:AF$5455,$A3365,'Duel Log'!AG$2:AG$5455,$B3365,'Duel Log'!AH$2:AH$5455,"Draw")</f>
        <v>0</v>
      </c>
      <c r="G3365" s="13" t="n">
        <f aca="false">IFERROR(D3365/C3365,"")</f>
        <v>0</v>
      </c>
    </row>
    <row r="3366" customFormat="false" ht="15" hidden="false" customHeight="true" outlineLevel="0" collapsed="false">
      <c r="A3366" s="7" t="s">
        <v>9019</v>
      </c>
      <c r="B3366" s="7" t="s">
        <v>9020</v>
      </c>
      <c r="C3366" s="7" t="n">
        <f aca="false">COUNTIFS('Duel Log'!AF$2:AF$5455,$A3366,'Duel Log'!AG$2:AG$5455,$B3366)</f>
        <v>1</v>
      </c>
      <c r="D3366" s="7" t="n">
        <f aca="false">COUNTIFS('Duel Log'!AF$2:AF$5455,$A3366,'Duel Log'!AG$2:AG$5455,$B3366,'Duel Log'!AH$2:AH$5455,"Win")</f>
        <v>1</v>
      </c>
      <c r="E3366" s="7" t="n">
        <f aca="false">COUNTIFS('Duel Log'!AF$2:AF$5455,$A3366,'Duel Log'!AG$2:AG$5455,$B3366,'Duel Log'!AH$2:AH$5455,"Loss")</f>
        <v>0</v>
      </c>
      <c r="F3366" s="7" t="n">
        <f aca="false">COUNTIFS('Duel Log'!AF$2:AF$5455,$A3366,'Duel Log'!AG$2:AG$5455,$B3366,'Duel Log'!AH$2:AH$5455,"Draw")</f>
        <v>0</v>
      </c>
      <c r="G3366" s="13" t="n">
        <f aca="false">IFERROR(D3366/C3366,"")</f>
        <v>1</v>
      </c>
    </row>
    <row r="3367" customFormat="false" ht="15" hidden="false" customHeight="true" outlineLevel="0" collapsed="false">
      <c r="A3367" s="7" t="s">
        <v>1184</v>
      </c>
      <c r="B3367" s="7" t="s">
        <v>1183</v>
      </c>
      <c r="C3367" s="7" t="n">
        <f aca="false">COUNTIFS('Duel Log'!AF$2:AF$5455,$A3367,'Duel Log'!AG$2:AG$5455,$B3367)</f>
        <v>1</v>
      </c>
      <c r="D3367" s="7" t="n">
        <f aca="false">COUNTIFS('Duel Log'!AF$2:AF$5455,$A3367,'Duel Log'!AG$2:AG$5455,$B3367,'Duel Log'!AH$2:AH$5455,"Win")</f>
        <v>0</v>
      </c>
      <c r="E3367" s="7" t="n">
        <f aca="false">COUNTIFS('Duel Log'!AF$2:AF$5455,$A3367,'Duel Log'!AG$2:AG$5455,$B3367,'Duel Log'!AH$2:AH$5455,"Loss")</f>
        <v>1</v>
      </c>
      <c r="F3367" s="7" t="n">
        <f aca="false">COUNTIFS('Duel Log'!AF$2:AF$5455,$A3367,'Duel Log'!AG$2:AG$5455,$B3367,'Duel Log'!AH$2:AH$5455,"Draw")</f>
        <v>0</v>
      </c>
      <c r="G3367" s="13" t="n">
        <f aca="false">IFERROR(D3367/C3367,"")</f>
        <v>0</v>
      </c>
    </row>
    <row r="3368" customFormat="false" ht="15" hidden="false" customHeight="true" outlineLevel="0" collapsed="false">
      <c r="A3368" s="7" t="s">
        <v>7489</v>
      </c>
      <c r="B3368" s="7" t="s">
        <v>780</v>
      </c>
      <c r="C3368" s="7" t="n">
        <f aca="false">COUNTIFS('Duel Log'!AF$2:AF$5455,$A3368,'Duel Log'!AG$2:AG$5455,$B3368)</f>
        <v>1</v>
      </c>
      <c r="D3368" s="7" t="n">
        <f aca="false">COUNTIFS('Duel Log'!AF$2:AF$5455,$A3368,'Duel Log'!AG$2:AG$5455,$B3368,'Duel Log'!AH$2:AH$5455,"Win")</f>
        <v>0</v>
      </c>
      <c r="E3368" s="7" t="n">
        <f aca="false">COUNTIFS('Duel Log'!AF$2:AF$5455,$A3368,'Duel Log'!AG$2:AG$5455,$B3368,'Duel Log'!AH$2:AH$5455,"Loss")</f>
        <v>1</v>
      </c>
      <c r="F3368" s="7" t="n">
        <f aca="false">COUNTIFS('Duel Log'!AF$2:AF$5455,$A3368,'Duel Log'!AG$2:AG$5455,$B3368,'Duel Log'!AH$2:AH$5455,"Draw")</f>
        <v>0</v>
      </c>
      <c r="G3368" s="13" t="n">
        <f aca="false">IFERROR(D3368/C3368,"")</f>
        <v>0</v>
      </c>
    </row>
    <row r="3369" customFormat="false" ht="15" hidden="false" customHeight="true" outlineLevel="0" collapsed="false">
      <c r="A3369" s="7" t="s">
        <v>7856</v>
      </c>
      <c r="B3369" s="7" t="s">
        <v>7885</v>
      </c>
      <c r="C3369" s="7" t="n">
        <f aca="false">COUNTIFS('Duel Log'!AF$2:AF$5455,$A3369,'Duel Log'!AG$2:AG$5455,$B3369)</f>
        <v>1</v>
      </c>
      <c r="D3369" s="7" t="n">
        <f aca="false">COUNTIFS('Duel Log'!AF$2:AF$5455,$A3369,'Duel Log'!AG$2:AG$5455,$B3369,'Duel Log'!AH$2:AH$5455,"Win")</f>
        <v>1</v>
      </c>
      <c r="E3369" s="7" t="n">
        <f aca="false">COUNTIFS('Duel Log'!AF$2:AF$5455,$A3369,'Duel Log'!AG$2:AG$5455,$B3369,'Duel Log'!AH$2:AH$5455,"Loss")</f>
        <v>0</v>
      </c>
      <c r="F3369" s="7" t="n">
        <f aca="false">COUNTIFS('Duel Log'!AF$2:AF$5455,$A3369,'Duel Log'!AG$2:AG$5455,$B3369,'Duel Log'!AH$2:AH$5455,"Draw")</f>
        <v>0</v>
      </c>
      <c r="G3369" s="13" t="n">
        <f aca="false">IFERROR(D3369/C3369,"")</f>
        <v>1</v>
      </c>
    </row>
    <row r="3370" customFormat="false" ht="15" hidden="false" customHeight="true" outlineLevel="0" collapsed="false">
      <c r="A3370" s="7" t="s">
        <v>7206</v>
      </c>
      <c r="B3370" s="7" t="s">
        <v>7207</v>
      </c>
      <c r="C3370" s="7" t="n">
        <f aca="false">COUNTIFS('Duel Log'!AF$2:AF$5455,$A3370,'Duel Log'!AG$2:AG$5455,$B3370)</f>
        <v>1</v>
      </c>
      <c r="D3370" s="7" t="n">
        <f aca="false">COUNTIFS('Duel Log'!AF$2:AF$5455,$A3370,'Duel Log'!AG$2:AG$5455,$B3370,'Duel Log'!AH$2:AH$5455,"Win")</f>
        <v>0</v>
      </c>
      <c r="E3370" s="7" t="n">
        <f aca="false">COUNTIFS('Duel Log'!AF$2:AF$5455,$A3370,'Duel Log'!AG$2:AG$5455,$B3370,'Duel Log'!AH$2:AH$5455,"Loss")</f>
        <v>1</v>
      </c>
      <c r="F3370" s="7" t="n">
        <f aca="false">COUNTIFS('Duel Log'!AF$2:AF$5455,$A3370,'Duel Log'!AG$2:AG$5455,$B3370,'Duel Log'!AH$2:AH$5455,"Draw")</f>
        <v>0</v>
      </c>
      <c r="G3370" s="13" t="n">
        <f aca="false">IFERROR(D3370/C3370,"")</f>
        <v>0</v>
      </c>
    </row>
    <row r="3371" customFormat="false" ht="15" hidden="false" customHeight="true" outlineLevel="0" collapsed="false">
      <c r="A3371" s="7" t="s">
        <v>9049</v>
      </c>
      <c r="B3371" s="7" t="s">
        <v>1183</v>
      </c>
      <c r="C3371" s="7" t="n">
        <f aca="false">COUNTIFS('Duel Log'!AF$2:AF$5455,$A3371,'Duel Log'!AG$2:AG$5455,$B3371)</f>
        <v>1</v>
      </c>
      <c r="D3371" s="7" t="n">
        <f aca="false">COUNTIFS('Duel Log'!AF$2:AF$5455,$A3371,'Duel Log'!AG$2:AG$5455,$B3371,'Duel Log'!AH$2:AH$5455,"Win")</f>
        <v>1</v>
      </c>
      <c r="E3371" s="7" t="n">
        <f aca="false">COUNTIFS('Duel Log'!AF$2:AF$5455,$A3371,'Duel Log'!AG$2:AG$5455,$B3371,'Duel Log'!AH$2:AH$5455,"Loss")</f>
        <v>0</v>
      </c>
      <c r="F3371" s="7" t="n">
        <f aca="false">COUNTIFS('Duel Log'!AF$2:AF$5455,$A3371,'Duel Log'!AG$2:AG$5455,$B3371,'Duel Log'!AH$2:AH$5455,"Draw")</f>
        <v>0</v>
      </c>
      <c r="G3371" s="13" t="n">
        <f aca="false">IFERROR(D3371/C3371,"")</f>
        <v>1</v>
      </c>
    </row>
    <row r="3372" customFormat="false" ht="15" hidden="false" customHeight="true" outlineLevel="0" collapsed="false">
      <c r="A3372" s="7" t="s">
        <v>1161</v>
      </c>
      <c r="B3372" s="7" t="s">
        <v>526</v>
      </c>
      <c r="C3372" s="7" t="n">
        <f aca="false">COUNTIFS('Duel Log'!AF$2:AF$5455,$A3372,'Duel Log'!AG$2:AG$5455,$B3372)</f>
        <v>1</v>
      </c>
      <c r="D3372" s="7" t="n">
        <f aca="false">COUNTIFS('Duel Log'!AF$2:AF$5455,$A3372,'Duel Log'!AG$2:AG$5455,$B3372,'Duel Log'!AH$2:AH$5455,"Win")</f>
        <v>0</v>
      </c>
      <c r="E3372" s="7" t="n">
        <f aca="false">COUNTIFS('Duel Log'!AF$2:AF$5455,$A3372,'Duel Log'!AG$2:AG$5455,$B3372,'Duel Log'!AH$2:AH$5455,"Loss")</f>
        <v>1</v>
      </c>
      <c r="F3372" s="7" t="n">
        <f aca="false">COUNTIFS('Duel Log'!AF$2:AF$5455,$A3372,'Duel Log'!AG$2:AG$5455,$B3372,'Duel Log'!AH$2:AH$5455,"Draw")</f>
        <v>0</v>
      </c>
      <c r="G3372" s="13" t="n">
        <f aca="false">IFERROR(D3372/C3372,"")</f>
        <v>0</v>
      </c>
    </row>
    <row r="3373" customFormat="false" ht="15" hidden="false" customHeight="true" outlineLevel="0" collapsed="false">
      <c r="A3373" s="7" t="s">
        <v>1391</v>
      </c>
      <c r="B3373" s="7" t="s">
        <v>4412</v>
      </c>
      <c r="C3373" s="7" t="n">
        <f aca="false">COUNTIFS('Duel Log'!AF$2:AF$5455,$A3373,'Duel Log'!AG$2:AG$5455,$B3373)</f>
        <v>1</v>
      </c>
      <c r="D3373" s="7" t="n">
        <f aca="false">COUNTIFS('Duel Log'!AF$2:AF$5455,$A3373,'Duel Log'!AG$2:AG$5455,$B3373,'Duel Log'!AH$2:AH$5455,"Win")</f>
        <v>0</v>
      </c>
      <c r="E3373" s="7" t="n">
        <f aca="false">COUNTIFS('Duel Log'!AF$2:AF$5455,$A3373,'Duel Log'!AG$2:AG$5455,$B3373,'Duel Log'!AH$2:AH$5455,"Loss")</f>
        <v>1</v>
      </c>
      <c r="F3373" s="7" t="n">
        <f aca="false">COUNTIFS('Duel Log'!AF$2:AF$5455,$A3373,'Duel Log'!AG$2:AG$5455,$B3373,'Duel Log'!AH$2:AH$5455,"Draw")</f>
        <v>0</v>
      </c>
      <c r="G3373" s="13" t="n">
        <f aca="false">IFERROR(D3373/C3373,"")</f>
        <v>0</v>
      </c>
    </row>
    <row r="3374" customFormat="false" ht="15" hidden="false" customHeight="true" outlineLevel="0" collapsed="false">
      <c r="A3374" s="7" t="s">
        <v>315</v>
      </c>
      <c r="B3374" s="7" t="s">
        <v>316</v>
      </c>
      <c r="C3374" s="7" t="n">
        <f aca="false">COUNTIFS('Duel Log'!AF$2:AF$5455,$A3374,'Duel Log'!AG$2:AG$5455,$B3374)</f>
        <v>2</v>
      </c>
      <c r="D3374" s="7" t="n">
        <f aca="false">COUNTIFS('Duel Log'!AF$2:AF$5455,$A3374,'Duel Log'!AG$2:AG$5455,$B3374,'Duel Log'!AH$2:AH$5455,"Win")</f>
        <v>2</v>
      </c>
      <c r="E3374" s="7" t="n">
        <f aca="false">COUNTIFS('Duel Log'!AF$2:AF$5455,$A3374,'Duel Log'!AG$2:AG$5455,$B3374,'Duel Log'!AH$2:AH$5455,"Loss")</f>
        <v>0</v>
      </c>
      <c r="F3374" s="7" t="n">
        <f aca="false">COUNTIFS('Duel Log'!AF$2:AF$5455,$A3374,'Duel Log'!AG$2:AG$5455,$B3374,'Duel Log'!AH$2:AH$5455,"Draw")</f>
        <v>0</v>
      </c>
      <c r="G3374" s="13" t="n">
        <f aca="false">IFERROR(D3374/C3374,"")</f>
        <v>1</v>
      </c>
    </row>
    <row r="3375" customFormat="false" ht="15" hidden="false" customHeight="true" outlineLevel="0" collapsed="false">
      <c r="A3375" s="7" t="s">
        <v>8347</v>
      </c>
      <c r="B3375" s="7" t="s">
        <v>2443</v>
      </c>
      <c r="C3375" s="7" t="n">
        <f aca="false">COUNTIFS('Duel Log'!AF$2:AF$5455,$A3375,'Duel Log'!AG$2:AG$5455,$B3375)</f>
        <v>1</v>
      </c>
      <c r="D3375" s="7" t="n">
        <f aca="false">COUNTIFS('Duel Log'!AF$2:AF$5455,$A3375,'Duel Log'!AG$2:AG$5455,$B3375,'Duel Log'!AH$2:AH$5455,"Win")</f>
        <v>1</v>
      </c>
      <c r="E3375" s="7" t="n">
        <f aca="false">COUNTIFS('Duel Log'!AF$2:AF$5455,$A3375,'Duel Log'!AG$2:AG$5455,$B3375,'Duel Log'!AH$2:AH$5455,"Loss")</f>
        <v>0</v>
      </c>
      <c r="F3375" s="7" t="n">
        <f aca="false">COUNTIFS('Duel Log'!AF$2:AF$5455,$A3375,'Duel Log'!AG$2:AG$5455,$B3375,'Duel Log'!AH$2:AH$5455,"Draw")</f>
        <v>0</v>
      </c>
      <c r="G3375" s="13" t="n">
        <f aca="false">IFERROR(D3375/C3375,"")</f>
        <v>1</v>
      </c>
    </row>
    <row r="3376" customFormat="false" ht="15" hidden="false" customHeight="true" outlineLevel="0" collapsed="false">
      <c r="A3376" s="7" t="s">
        <v>3812</v>
      </c>
      <c r="B3376" s="7" t="s">
        <v>3813</v>
      </c>
      <c r="C3376" s="7" t="n">
        <f aca="false">COUNTIFS('Duel Log'!AF$2:AF$5455,$A3376,'Duel Log'!AG$2:AG$5455,$B3376)</f>
        <v>2</v>
      </c>
      <c r="D3376" s="7" t="n">
        <f aca="false">COUNTIFS('Duel Log'!AF$2:AF$5455,$A3376,'Duel Log'!AG$2:AG$5455,$B3376,'Duel Log'!AH$2:AH$5455,"Win")</f>
        <v>2</v>
      </c>
      <c r="E3376" s="7" t="n">
        <f aca="false">COUNTIFS('Duel Log'!AF$2:AF$5455,$A3376,'Duel Log'!AG$2:AG$5455,$B3376,'Duel Log'!AH$2:AH$5455,"Loss")</f>
        <v>0</v>
      </c>
      <c r="F3376" s="7" t="n">
        <f aca="false">COUNTIFS('Duel Log'!AF$2:AF$5455,$A3376,'Duel Log'!AG$2:AG$5455,$B3376,'Duel Log'!AH$2:AH$5455,"Draw")</f>
        <v>0</v>
      </c>
      <c r="G3376" s="13" t="n">
        <f aca="false">IFERROR(D3376/C3376,"")</f>
        <v>1</v>
      </c>
    </row>
    <row r="3377" customFormat="false" ht="15" hidden="false" customHeight="true" outlineLevel="0" collapsed="false">
      <c r="A3377" s="7" t="s">
        <v>258</v>
      </c>
      <c r="B3377" s="7" t="s">
        <v>259</v>
      </c>
      <c r="C3377" s="7" t="n">
        <f aca="false">COUNTIFS('Duel Log'!AF$2:AF$5455,$A3377,'Duel Log'!AG$2:AG$5455,$B3377)</f>
        <v>2</v>
      </c>
      <c r="D3377" s="7" t="n">
        <f aca="false">COUNTIFS('Duel Log'!AF$2:AF$5455,$A3377,'Duel Log'!AG$2:AG$5455,$B3377,'Duel Log'!AH$2:AH$5455,"Win")</f>
        <v>0</v>
      </c>
      <c r="E3377" s="7" t="n">
        <f aca="false">COUNTIFS('Duel Log'!AF$2:AF$5455,$A3377,'Duel Log'!AG$2:AG$5455,$B3377,'Duel Log'!AH$2:AH$5455,"Loss")</f>
        <v>2</v>
      </c>
      <c r="F3377" s="7" t="n">
        <f aca="false">COUNTIFS('Duel Log'!AF$2:AF$5455,$A3377,'Duel Log'!AG$2:AG$5455,$B3377,'Duel Log'!AH$2:AH$5455,"Draw")</f>
        <v>0</v>
      </c>
      <c r="G3377" s="13" t="n">
        <f aca="false">IFERROR(D3377/C3377,"")</f>
        <v>0</v>
      </c>
    </row>
    <row r="3378" customFormat="false" ht="15" hidden="false" customHeight="true" outlineLevel="0" collapsed="false">
      <c r="A3378" s="7" t="s">
        <v>1277</v>
      </c>
      <c r="B3378" s="7" t="s">
        <v>259</v>
      </c>
      <c r="C3378" s="7" t="n">
        <f aca="false">COUNTIFS('Duel Log'!AF$2:AF$5455,$A3378,'Duel Log'!AG$2:AG$5455,$B3378)</f>
        <v>2</v>
      </c>
      <c r="D3378" s="7" t="n">
        <f aca="false">COUNTIFS('Duel Log'!AF$2:AF$5455,$A3378,'Duel Log'!AG$2:AG$5455,$B3378,'Duel Log'!AH$2:AH$5455,"Win")</f>
        <v>2</v>
      </c>
      <c r="E3378" s="7" t="n">
        <f aca="false">COUNTIFS('Duel Log'!AF$2:AF$5455,$A3378,'Duel Log'!AG$2:AG$5455,$B3378,'Duel Log'!AH$2:AH$5455,"Loss")</f>
        <v>0</v>
      </c>
      <c r="F3378" s="7" t="n">
        <f aca="false">COUNTIFS('Duel Log'!AF$2:AF$5455,$A3378,'Duel Log'!AG$2:AG$5455,$B3378,'Duel Log'!AH$2:AH$5455,"Draw")</f>
        <v>0</v>
      </c>
      <c r="G3378" s="13" t="n">
        <f aca="false">IFERROR(D3378/C3378,"")</f>
        <v>1</v>
      </c>
    </row>
    <row r="3379" customFormat="false" ht="15" hidden="false" customHeight="true" outlineLevel="0" collapsed="false">
      <c r="A3379" s="7" t="s">
        <v>729</v>
      </c>
      <c r="B3379" s="7" t="s">
        <v>259</v>
      </c>
      <c r="C3379" s="7" t="n">
        <f aca="false">COUNTIFS('Duel Log'!AF$2:AF$5455,$A3379,'Duel Log'!AG$2:AG$5455,$B3379)</f>
        <v>2</v>
      </c>
      <c r="D3379" s="7" t="n">
        <f aca="false">COUNTIFS('Duel Log'!AF$2:AF$5455,$A3379,'Duel Log'!AG$2:AG$5455,$B3379,'Duel Log'!AH$2:AH$5455,"Win")</f>
        <v>0</v>
      </c>
      <c r="E3379" s="7" t="n">
        <f aca="false">COUNTIFS('Duel Log'!AF$2:AF$5455,$A3379,'Duel Log'!AG$2:AG$5455,$B3379,'Duel Log'!AH$2:AH$5455,"Loss")</f>
        <v>2</v>
      </c>
      <c r="F3379" s="7" t="n">
        <f aca="false">COUNTIFS('Duel Log'!AF$2:AF$5455,$A3379,'Duel Log'!AG$2:AG$5455,$B3379,'Duel Log'!AH$2:AH$5455,"Draw")</f>
        <v>0</v>
      </c>
      <c r="G3379" s="13" t="n">
        <f aca="false">IFERROR(D3379/C3379,"")</f>
        <v>0</v>
      </c>
    </row>
    <row r="3380" customFormat="false" ht="15" hidden="false" customHeight="true" outlineLevel="0" collapsed="false">
      <c r="A3380" s="7" t="s">
        <v>9304</v>
      </c>
      <c r="B3380" s="7" t="s">
        <v>9305</v>
      </c>
      <c r="C3380" s="7" t="n">
        <f aca="false">COUNTIFS('Duel Log'!AF$2:AF$5455,$A3380,'Duel Log'!AG$2:AG$5455,$B3380)</f>
        <v>1</v>
      </c>
      <c r="D3380" s="7" t="n">
        <f aca="false">COUNTIFS('Duel Log'!AF$2:AF$5455,$A3380,'Duel Log'!AG$2:AG$5455,$B3380,'Duel Log'!AH$2:AH$5455,"Win")</f>
        <v>1</v>
      </c>
      <c r="E3380" s="7" t="n">
        <f aca="false">COUNTIFS('Duel Log'!AF$2:AF$5455,$A3380,'Duel Log'!AG$2:AG$5455,$B3380,'Duel Log'!AH$2:AH$5455,"Loss")</f>
        <v>0</v>
      </c>
      <c r="F3380" s="7" t="n">
        <f aca="false">COUNTIFS('Duel Log'!AF$2:AF$5455,$A3380,'Duel Log'!AG$2:AG$5455,$B3380,'Duel Log'!AH$2:AH$5455,"Draw")</f>
        <v>0</v>
      </c>
      <c r="G3380" s="13" t="n">
        <f aca="false">IFERROR(D3380/C3380,"")</f>
        <v>1</v>
      </c>
    </row>
    <row r="3381" customFormat="false" ht="15" hidden="false" customHeight="true" outlineLevel="0" collapsed="false">
      <c r="A3381" s="7" t="s">
        <v>8556</v>
      </c>
      <c r="B3381" s="7" t="s">
        <v>121</v>
      </c>
      <c r="C3381" s="7" t="n">
        <f aca="false">COUNTIFS('Duel Log'!AF$2:AF$5455,$A3381,'Duel Log'!AG$2:AG$5455,$B3381)</f>
        <v>1</v>
      </c>
      <c r="D3381" s="7" t="n">
        <f aca="false">COUNTIFS('Duel Log'!AF$2:AF$5455,$A3381,'Duel Log'!AG$2:AG$5455,$B3381,'Duel Log'!AH$2:AH$5455,"Win")</f>
        <v>0</v>
      </c>
      <c r="E3381" s="7" t="n">
        <f aca="false">COUNTIFS('Duel Log'!AF$2:AF$5455,$A3381,'Duel Log'!AG$2:AG$5455,$B3381,'Duel Log'!AH$2:AH$5455,"Loss")</f>
        <v>1</v>
      </c>
      <c r="F3381" s="7" t="n">
        <f aca="false">COUNTIFS('Duel Log'!AF$2:AF$5455,$A3381,'Duel Log'!AG$2:AG$5455,$B3381,'Duel Log'!AH$2:AH$5455,"Draw")</f>
        <v>0</v>
      </c>
      <c r="G3381" s="13" t="n">
        <f aca="false">IFERROR(D3381/C3381,"")</f>
        <v>0</v>
      </c>
    </row>
    <row r="3382" customFormat="false" ht="15" hidden="false" customHeight="true" outlineLevel="0" collapsed="false">
      <c r="A3382" s="7" t="s">
        <v>7041</v>
      </c>
      <c r="B3382" s="7" t="s">
        <v>2755</v>
      </c>
      <c r="C3382" s="7" t="n">
        <f aca="false">COUNTIFS('Duel Log'!AF$2:AF$5455,$A3382,'Duel Log'!AG$2:AG$5455,$B3382)</f>
        <v>1</v>
      </c>
      <c r="D3382" s="7" t="n">
        <f aca="false">COUNTIFS('Duel Log'!AF$2:AF$5455,$A3382,'Duel Log'!AG$2:AG$5455,$B3382,'Duel Log'!AH$2:AH$5455,"Win")</f>
        <v>0</v>
      </c>
      <c r="E3382" s="7" t="n">
        <f aca="false">COUNTIFS('Duel Log'!AF$2:AF$5455,$A3382,'Duel Log'!AG$2:AG$5455,$B3382,'Duel Log'!AH$2:AH$5455,"Loss")</f>
        <v>1</v>
      </c>
      <c r="F3382" s="7" t="n">
        <f aca="false">COUNTIFS('Duel Log'!AF$2:AF$5455,$A3382,'Duel Log'!AG$2:AG$5455,$B3382,'Duel Log'!AH$2:AH$5455,"Draw")</f>
        <v>0</v>
      </c>
      <c r="G3382" s="13" t="n">
        <f aca="false">IFERROR(D3382/C3382,"")</f>
        <v>0</v>
      </c>
    </row>
    <row r="3383" customFormat="false" ht="15" hidden="false" customHeight="true" outlineLevel="0" collapsed="false">
      <c r="A3383" s="7" t="s">
        <v>120</v>
      </c>
      <c r="B3383" s="7" t="s">
        <v>121</v>
      </c>
      <c r="C3383" s="7" t="n">
        <f aca="false">COUNTIFS('Duel Log'!AF$2:AF$5455,$A3383,'Duel Log'!AG$2:AG$5455,$B3383)</f>
        <v>1</v>
      </c>
      <c r="D3383" s="7" t="n">
        <f aca="false">COUNTIFS('Duel Log'!AF$2:AF$5455,$A3383,'Duel Log'!AG$2:AG$5455,$B3383,'Duel Log'!AH$2:AH$5455,"Win")</f>
        <v>0</v>
      </c>
      <c r="E3383" s="7" t="n">
        <f aca="false">COUNTIFS('Duel Log'!AF$2:AF$5455,$A3383,'Duel Log'!AG$2:AG$5455,$B3383,'Duel Log'!AH$2:AH$5455,"Loss")</f>
        <v>1</v>
      </c>
      <c r="F3383" s="7" t="n">
        <f aca="false">COUNTIFS('Duel Log'!AF$2:AF$5455,$A3383,'Duel Log'!AG$2:AG$5455,$B3383,'Duel Log'!AH$2:AH$5455,"Draw")</f>
        <v>0</v>
      </c>
      <c r="G3383" s="13" t="n">
        <f aca="false">IFERROR(D3383/C3383,"")</f>
        <v>0</v>
      </c>
    </row>
    <row r="3384" customFormat="false" ht="15" hidden="false" customHeight="true" outlineLevel="0" collapsed="false">
      <c r="A3384" s="7" t="s">
        <v>120</v>
      </c>
      <c r="B3384" s="7" t="s">
        <v>8696</v>
      </c>
      <c r="C3384" s="7" t="n">
        <f aca="false">COUNTIFS('Duel Log'!AF$2:AF$5455,$A3384,'Duel Log'!AG$2:AG$5455,$B3384)</f>
        <v>1</v>
      </c>
      <c r="D3384" s="7" t="n">
        <f aca="false">COUNTIFS('Duel Log'!AF$2:AF$5455,$A3384,'Duel Log'!AG$2:AG$5455,$B3384,'Duel Log'!AH$2:AH$5455,"Win")</f>
        <v>1</v>
      </c>
      <c r="E3384" s="7" t="n">
        <f aca="false">COUNTIFS('Duel Log'!AF$2:AF$5455,$A3384,'Duel Log'!AG$2:AG$5455,$B3384,'Duel Log'!AH$2:AH$5455,"Loss")</f>
        <v>0</v>
      </c>
      <c r="F3384" s="7" t="n">
        <f aca="false">COUNTIFS('Duel Log'!AF$2:AF$5455,$A3384,'Duel Log'!AG$2:AG$5455,$B3384,'Duel Log'!AH$2:AH$5455,"Draw")</f>
        <v>0</v>
      </c>
      <c r="G3384" s="13" t="n">
        <f aca="false">IFERROR(D3384/C3384,"")</f>
        <v>1</v>
      </c>
    </row>
    <row r="3385" customFormat="false" ht="15" hidden="false" customHeight="true" outlineLevel="0" collapsed="false">
      <c r="A3385" s="7" t="s">
        <v>120</v>
      </c>
      <c r="B3385" s="7" t="s">
        <v>267</v>
      </c>
      <c r="C3385" s="7" t="n">
        <f aca="false">COUNTIFS('Duel Log'!AF$2:AF$5455,$A3385,'Duel Log'!AG$2:AG$5455,$B3385)</f>
        <v>3</v>
      </c>
      <c r="D3385" s="7" t="n">
        <f aca="false">COUNTIFS('Duel Log'!AF$2:AF$5455,$A3385,'Duel Log'!AG$2:AG$5455,$B3385,'Duel Log'!AH$2:AH$5455,"Win")</f>
        <v>0</v>
      </c>
      <c r="E3385" s="7" t="n">
        <f aca="false">COUNTIFS('Duel Log'!AF$2:AF$5455,$A3385,'Duel Log'!AG$2:AG$5455,$B3385,'Duel Log'!AH$2:AH$5455,"Loss")</f>
        <v>3</v>
      </c>
      <c r="F3385" s="7" t="n">
        <f aca="false">COUNTIFS('Duel Log'!AF$2:AF$5455,$A3385,'Duel Log'!AG$2:AG$5455,$B3385,'Duel Log'!AH$2:AH$5455,"Draw")</f>
        <v>0</v>
      </c>
      <c r="G3385" s="13" t="n">
        <f aca="false">IFERROR(D3385/C3385,"")</f>
        <v>0</v>
      </c>
    </row>
    <row r="3386" customFormat="false" ht="15" hidden="false" customHeight="true" outlineLevel="0" collapsed="false">
      <c r="A3386" s="7" t="s">
        <v>120</v>
      </c>
      <c r="B3386" s="7" t="s">
        <v>3484</v>
      </c>
      <c r="C3386" s="7" t="n">
        <f aca="false">COUNTIFS('Duel Log'!AF$2:AF$5455,$A3386,'Duel Log'!AG$2:AG$5455,$B3386)</f>
        <v>2</v>
      </c>
      <c r="D3386" s="7" t="n">
        <f aca="false">COUNTIFS('Duel Log'!AF$2:AF$5455,$A3386,'Duel Log'!AG$2:AG$5455,$B3386,'Duel Log'!AH$2:AH$5455,"Win")</f>
        <v>0</v>
      </c>
      <c r="E3386" s="7" t="n">
        <f aca="false">COUNTIFS('Duel Log'!AF$2:AF$5455,$A3386,'Duel Log'!AG$2:AG$5455,$B3386,'Duel Log'!AH$2:AH$5455,"Loss")</f>
        <v>2</v>
      </c>
      <c r="F3386" s="7" t="n">
        <f aca="false">COUNTIFS('Duel Log'!AF$2:AF$5455,$A3386,'Duel Log'!AG$2:AG$5455,$B3386,'Duel Log'!AH$2:AH$5455,"Draw")</f>
        <v>0</v>
      </c>
      <c r="G3386" s="13" t="n">
        <f aca="false">IFERROR(D3386/C3386,"")</f>
        <v>0</v>
      </c>
    </row>
    <row r="3387" customFormat="false" ht="15" hidden="false" customHeight="true" outlineLevel="0" collapsed="false">
      <c r="A3387" s="7" t="s">
        <v>6000</v>
      </c>
      <c r="B3387" s="7" t="s">
        <v>6001</v>
      </c>
      <c r="C3387" s="7" t="n">
        <f aca="false">COUNTIFS('Duel Log'!AF$2:AF$5455,$A3387,'Duel Log'!AG$2:AG$5455,$B3387)</f>
        <v>2</v>
      </c>
      <c r="D3387" s="7" t="n">
        <f aca="false">COUNTIFS('Duel Log'!AF$2:AF$5455,$A3387,'Duel Log'!AG$2:AG$5455,$B3387,'Duel Log'!AH$2:AH$5455,"Win")</f>
        <v>2</v>
      </c>
      <c r="E3387" s="7" t="n">
        <f aca="false">COUNTIFS('Duel Log'!AF$2:AF$5455,$A3387,'Duel Log'!AG$2:AG$5455,$B3387,'Duel Log'!AH$2:AH$5455,"Loss")</f>
        <v>0</v>
      </c>
      <c r="F3387" s="7" t="n">
        <f aca="false">COUNTIFS('Duel Log'!AF$2:AF$5455,$A3387,'Duel Log'!AG$2:AG$5455,$B3387,'Duel Log'!AH$2:AH$5455,"Draw")</f>
        <v>0</v>
      </c>
      <c r="G3387" s="13" t="n">
        <f aca="false">IFERROR(D3387/C3387,"")</f>
        <v>1</v>
      </c>
    </row>
    <row r="3388" customFormat="false" ht="15" hidden="false" customHeight="true" outlineLevel="0" collapsed="false">
      <c r="A3388" s="7" t="s">
        <v>581</v>
      </c>
      <c r="B3388" s="7" t="s">
        <v>6326</v>
      </c>
      <c r="C3388" s="7" t="n">
        <f aca="false">COUNTIFS('Duel Log'!AF$2:AF$5455,$A3388,'Duel Log'!AG$2:AG$5455,$B3388)</f>
        <v>1</v>
      </c>
      <c r="D3388" s="7" t="n">
        <f aca="false">COUNTIFS('Duel Log'!AF$2:AF$5455,$A3388,'Duel Log'!AG$2:AG$5455,$B3388,'Duel Log'!AH$2:AH$5455,"Win")</f>
        <v>0</v>
      </c>
      <c r="E3388" s="7" t="n">
        <f aca="false">COUNTIFS('Duel Log'!AF$2:AF$5455,$A3388,'Duel Log'!AG$2:AG$5455,$B3388,'Duel Log'!AH$2:AH$5455,"Loss")</f>
        <v>1</v>
      </c>
      <c r="F3388" s="7" t="n">
        <f aca="false">COUNTIFS('Duel Log'!AF$2:AF$5455,$A3388,'Duel Log'!AG$2:AG$5455,$B3388,'Duel Log'!AH$2:AH$5455,"Draw")</f>
        <v>0</v>
      </c>
      <c r="G3388" s="13" t="n">
        <f aca="false">IFERROR(D3388/C3388,"")</f>
        <v>0</v>
      </c>
    </row>
    <row r="3389" customFormat="false" ht="15" hidden="false" customHeight="true" outlineLevel="0" collapsed="false">
      <c r="A3389" s="7" t="s">
        <v>1983</v>
      </c>
      <c r="B3389" s="7" t="s">
        <v>1982</v>
      </c>
      <c r="C3389" s="7" t="n">
        <f aca="false">COUNTIFS('Duel Log'!AF$2:AF$5455,$A3389,'Duel Log'!AG$2:AG$5455,$B3389)</f>
        <v>2</v>
      </c>
      <c r="D3389" s="7" t="n">
        <f aca="false">COUNTIFS('Duel Log'!AF$2:AF$5455,$A3389,'Duel Log'!AG$2:AG$5455,$B3389,'Duel Log'!AH$2:AH$5455,"Win")</f>
        <v>0</v>
      </c>
      <c r="E3389" s="7" t="n">
        <f aca="false">COUNTIFS('Duel Log'!AF$2:AF$5455,$A3389,'Duel Log'!AG$2:AG$5455,$B3389,'Duel Log'!AH$2:AH$5455,"Loss")</f>
        <v>2</v>
      </c>
      <c r="F3389" s="7" t="n">
        <f aca="false">COUNTIFS('Duel Log'!AF$2:AF$5455,$A3389,'Duel Log'!AG$2:AG$5455,$B3389,'Duel Log'!AH$2:AH$5455,"Draw")</f>
        <v>0</v>
      </c>
      <c r="G3389" s="13" t="n">
        <f aca="false">IFERROR(D3389/C3389,"")</f>
        <v>0</v>
      </c>
    </row>
    <row r="3390" customFormat="false" ht="15" hidden="false" customHeight="true" outlineLevel="0" collapsed="false">
      <c r="A3390" s="7" t="s">
        <v>2994</v>
      </c>
      <c r="B3390" s="7" t="s">
        <v>2995</v>
      </c>
      <c r="C3390" s="7" t="n">
        <f aca="false">COUNTIFS('Duel Log'!AF$2:AF$5455,$A3390,'Duel Log'!AG$2:AG$5455,$B3390)</f>
        <v>2</v>
      </c>
      <c r="D3390" s="7" t="n">
        <f aca="false">COUNTIFS('Duel Log'!AF$2:AF$5455,$A3390,'Duel Log'!AG$2:AG$5455,$B3390,'Duel Log'!AH$2:AH$5455,"Win")</f>
        <v>0</v>
      </c>
      <c r="E3390" s="7" t="n">
        <f aca="false">COUNTIFS('Duel Log'!AF$2:AF$5455,$A3390,'Duel Log'!AG$2:AG$5455,$B3390,'Duel Log'!AH$2:AH$5455,"Loss")</f>
        <v>2</v>
      </c>
      <c r="F3390" s="7" t="n">
        <f aca="false">COUNTIFS('Duel Log'!AF$2:AF$5455,$A3390,'Duel Log'!AG$2:AG$5455,$B3390,'Duel Log'!AH$2:AH$5455,"Draw")</f>
        <v>0</v>
      </c>
      <c r="G3390" s="13" t="n">
        <f aca="false">IFERROR(D3390/C3390,"")</f>
        <v>0</v>
      </c>
    </row>
    <row r="3391" customFormat="false" ht="15" hidden="false" customHeight="true" outlineLevel="0" collapsed="false">
      <c r="A3391" s="7" t="s">
        <v>3966</v>
      </c>
      <c r="B3391" s="7" t="s">
        <v>8484</v>
      </c>
      <c r="C3391" s="7" t="n">
        <f aca="false">COUNTIFS('Duel Log'!AF$2:AF$5455,$A3391,'Duel Log'!AG$2:AG$5455,$B3391)</f>
        <v>1</v>
      </c>
      <c r="D3391" s="7" t="n">
        <f aca="false">COUNTIFS('Duel Log'!AF$2:AF$5455,$A3391,'Duel Log'!AG$2:AG$5455,$B3391,'Duel Log'!AH$2:AH$5455,"Win")</f>
        <v>0</v>
      </c>
      <c r="E3391" s="7" t="n">
        <f aca="false">COUNTIFS('Duel Log'!AF$2:AF$5455,$A3391,'Duel Log'!AG$2:AG$5455,$B3391,'Duel Log'!AH$2:AH$5455,"Loss")</f>
        <v>1</v>
      </c>
      <c r="F3391" s="7" t="n">
        <f aca="false">COUNTIFS('Duel Log'!AF$2:AF$5455,$A3391,'Duel Log'!AG$2:AG$5455,$B3391,'Duel Log'!AH$2:AH$5455,"Draw")</f>
        <v>0</v>
      </c>
      <c r="G3391" s="13" t="n">
        <f aca="false">IFERROR(D3391/C3391,"")</f>
        <v>0</v>
      </c>
    </row>
    <row r="3392" customFormat="false" ht="15" hidden="false" customHeight="true" outlineLevel="0" collapsed="false">
      <c r="A3392" s="7" t="s">
        <v>2755</v>
      </c>
      <c r="B3392" s="7" t="s">
        <v>744</v>
      </c>
      <c r="C3392" s="7" t="n">
        <f aca="false">COUNTIFS('Duel Log'!AF$2:AF$5455,$A3392,'Duel Log'!AG$2:AG$5455,$B3392)</f>
        <v>2</v>
      </c>
      <c r="D3392" s="7" t="n">
        <f aca="false">COUNTIFS('Duel Log'!AF$2:AF$5455,$A3392,'Duel Log'!AG$2:AG$5455,$B3392,'Duel Log'!AH$2:AH$5455,"Win")</f>
        <v>2</v>
      </c>
      <c r="E3392" s="7" t="n">
        <f aca="false">COUNTIFS('Duel Log'!AF$2:AF$5455,$A3392,'Duel Log'!AG$2:AG$5455,$B3392,'Duel Log'!AH$2:AH$5455,"Loss")</f>
        <v>0</v>
      </c>
      <c r="F3392" s="7" t="n">
        <f aca="false">COUNTIFS('Duel Log'!AF$2:AF$5455,$A3392,'Duel Log'!AG$2:AG$5455,$B3392,'Duel Log'!AH$2:AH$5455,"Draw")</f>
        <v>0</v>
      </c>
      <c r="G3392" s="13" t="n">
        <f aca="false">IFERROR(D3392/C3392,"")</f>
        <v>1</v>
      </c>
    </row>
    <row r="3393" customFormat="false" ht="15" hidden="false" customHeight="true" outlineLevel="0" collapsed="false">
      <c r="A3393" s="7" t="s">
        <v>2733</v>
      </c>
      <c r="B3393" s="7" t="s">
        <v>494</v>
      </c>
      <c r="C3393" s="7" t="n">
        <f aca="false">COUNTIFS('Duel Log'!AF$2:AF$5455,$A3393,'Duel Log'!AG$2:AG$5455,$B3393)</f>
        <v>1</v>
      </c>
      <c r="D3393" s="7" t="n">
        <f aca="false">COUNTIFS('Duel Log'!AF$2:AF$5455,$A3393,'Duel Log'!AG$2:AG$5455,$B3393,'Duel Log'!AH$2:AH$5455,"Win")</f>
        <v>0</v>
      </c>
      <c r="E3393" s="7" t="n">
        <f aca="false">COUNTIFS('Duel Log'!AF$2:AF$5455,$A3393,'Duel Log'!AG$2:AG$5455,$B3393,'Duel Log'!AH$2:AH$5455,"Loss")</f>
        <v>1</v>
      </c>
      <c r="F3393" s="7" t="n">
        <f aca="false">COUNTIFS('Duel Log'!AF$2:AF$5455,$A3393,'Duel Log'!AG$2:AG$5455,$B3393,'Duel Log'!AH$2:AH$5455,"Draw")</f>
        <v>0</v>
      </c>
      <c r="G3393" s="13" t="n">
        <f aca="false">IFERROR(D3393/C3393,"")</f>
        <v>0</v>
      </c>
    </row>
    <row r="3394" customFormat="false" ht="15" hidden="false" customHeight="true" outlineLevel="0" collapsed="false">
      <c r="A3394" s="7" t="s">
        <v>701</v>
      </c>
      <c r="B3394" s="7" t="s">
        <v>267</v>
      </c>
      <c r="C3394" s="7" t="n">
        <f aca="false">COUNTIFS('Duel Log'!AF$2:AF$5455,$A3394,'Duel Log'!AG$2:AG$5455,$B3394)</f>
        <v>1</v>
      </c>
      <c r="D3394" s="7" t="n">
        <f aca="false">COUNTIFS('Duel Log'!AF$2:AF$5455,$A3394,'Duel Log'!AG$2:AG$5455,$B3394,'Duel Log'!AH$2:AH$5455,"Win")</f>
        <v>1</v>
      </c>
      <c r="E3394" s="7" t="n">
        <f aca="false">COUNTIFS('Duel Log'!AF$2:AF$5455,$A3394,'Duel Log'!AG$2:AG$5455,$B3394,'Duel Log'!AH$2:AH$5455,"Loss")</f>
        <v>0</v>
      </c>
      <c r="F3394" s="7" t="n">
        <f aca="false">COUNTIFS('Duel Log'!AF$2:AF$5455,$A3394,'Duel Log'!AG$2:AG$5455,$B3394,'Duel Log'!AH$2:AH$5455,"Draw")</f>
        <v>0</v>
      </c>
      <c r="G3394" s="13" t="n">
        <f aca="false">IFERROR(D3394/C3394,"")</f>
        <v>1</v>
      </c>
    </row>
    <row r="3395" customFormat="false" ht="15" hidden="false" customHeight="true" outlineLevel="0" collapsed="false">
      <c r="A3395" s="7" t="s">
        <v>4346</v>
      </c>
      <c r="B3395" s="7" t="s">
        <v>2268</v>
      </c>
      <c r="C3395" s="7" t="n">
        <f aca="false">COUNTIFS('Duel Log'!AF$2:AF$5455,$A3395,'Duel Log'!AG$2:AG$5455,$B3395)</f>
        <v>1</v>
      </c>
      <c r="D3395" s="7" t="n">
        <f aca="false">COUNTIFS('Duel Log'!AF$2:AF$5455,$A3395,'Duel Log'!AG$2:AG$5455,$B3395,'Duel Log'!AH$2:AH$5455,"Win")</f>
        <v>0</v>
      </c>
      <c r="E3395" s="7" t="n">
        <f aca="false">COUNTIFS('Duel Log'!AF$2:AF$5455,$A3395,'Duel Log'!AG$2:AG$5455,$B3395,'Duel Log'!AH$2:AH$5455,"Loss")</f>
        <v>1</v>
      </c>
      <c r="F3395" s="7" t="n">
        <f aca="false">COUNTIFS('Duel Log'!AF$2:AF$5455,$A3395,'Duel Log'!AG$2:AG$5455,$B3395,'Duel Log'!AH$2:AH$5455,"Draw")</f>
        <v>0</v>
      </c>
      <c r="G3395" s="13" t="n">
        <f aca="false">IFERROR(D3395/C3395,"")</f>
        <v>0</v>
      </c>
    </row>
    <row r="3396" customFormat="false" ht="15" hidden="false" customHeight="true" outlineLevel="0" collapsed="false">
      <c r="A3396" s="7" t="s">
        <v>4346</v>
      </c>
      <c r="B3396" s="7" t="s">
        <v>5381</v>
      </c>
      <c r="C3396" s="7" t="n">
        <f aca="false">COUNTIFS('Duel Log'!AF$2:AF$5455,$A3396,'Duel Log'!AG$2:AG$5455,$B3396)</f>
        <v>1</v>
      </c>
      <c r="D3396" s="7" t="n">
        <f aca="false">COUNTIFS('Duel Log'!AF$2:AF$5455,$A3396,'Duel Log'!AG$2:AG$5455,$B3396,'Duel Log'!AH$2:AH$5455,"Win")</f>
        <v>1</v>
      </c>
      <c r="E3396" s="7" t="n">
        <f aca="false">COUNTIFS('Duel Log'!AF$2:AF$5455,$A3396,'Duel Log'!AG$2:AG$5455,$B3396,'Duel Log'!AH$2:AH$5455,"Loss")</f>
        <v>0</v>
      </c>
      <c r="F3396" s="7" t="n">
        <f aca="false">COUNTIFS('Duel Log'!AF$2:AF$5455,$A3396,'Duel Log'!AG$2:AG$5455,$B3396,'Duel Log'!AH$2:AH$5455,"Draw")</f>
        <v>0</v>
      </c>
      <c r="G3396" s="13" t="n">
        <f aca="false">IFERROR(D3396/C3396,"")</f>
        <v>1</v>
      </c>
    </row>
    <row r="3397" customFormat="false" ht="15" hidden="false" customHeight="true" outlineLevel="0" collapsed="false">
      <c r="A3397" s="7" t="s">
        <v>1570</v>
      </c>
      <c r="B3397" s="7" t="s">
        <v>8572</v>
      </c>
      <c r="C3397" s="7" t="n">
        <f aca="false">COUNTIFS('Duel Log'!AF$2:AF$5455,$A3397,'Duel Log'!AG$2:AG$5455,$B3397)</f>
        <v>1</v>
      </c>
      <c r="D3397" s="7" t="n">
        <f aca="false">COUNTIFS('Duel Log'!AF$2:AF$5455,$A3397,'Duel Log'!AG$2:AG$5455,$B3397,'Duel Log'!AH$2:AH$5455,"Win")</f>
        <v>1</v>
      </c>
      <c r="E3397" s="7" t="n">
        <f aca="false">COUNTIFS('Duel Log'!AF$2:AF$5455,$A3397,'Duel Log'!AG$2:AG$5455,$B3397,'Duel Log'!AH$2:AH$5455,"Loss")</f>
        <v>0</v>
      </c>
      <c r="F3397" s="7" t="n">
        <f aca="false">COUNTIFS('Duel Log'!AF$2:AF$5455,$A3397,'Duel Log'!AG$2:AG$5455,$B3397,'Duel Log'!AH$2:AH$5455,"Draw")</f>
        <v>0</v>
      </c>
      <c r="G3397" s="13" t="n">
        <f aca="false">IFERROR(D3397/C3397,"")</f>
        <v>1</v>
      </c>
    </row>
    <row r="3398" customFormat="false" ht="15" hidden="false" customHeight="true" outlineLevel="0" collapsed="false">
      <c r="A3398" s="7" t="s">
        <v>2349</v>
      </c>
      <c r="B3398" s="7" t="s">
        <v>2350</v>
      </c>
      <c r="C3398" s="7" t="n">
        <f aca="false">COUNTIFS('Duel Log'!AF$2:AF$5455,$A3398,'Duel Log'!AG$2:AG$5455,$B3398)</f>
        <v>2</v>
      </c>
      <c r="D3398" s="7" t="n">
        <f aca="false">COUNTIFS('Duel Log'!AF$2:AF$5455,$A3398,'Duel Log'!AG$2:AG$5455,$B3398,'Duel Log'!AH$2:AH$5455,"Win")</f>
        <v>2</v>
      </c>
      <c r="E3398" s="7" t="n">
        <f aca="false">COUNTIFS('Duel Log'!AF$2:AF$5455,$A3398,'Duel Log'!AG$2:AG$5455,$B3398,'Duel Log'!AH$2:AH$5455,"Loss")</f>
        <v>0</v>
      </c>
      <c r="F3398" s="7" t="n">
        <f aca="false">COUNTIFS('Duel Log'!AF$2:AF$5455,$A3398,'Duel Log'!AG$2:AG$5455,$B3398,'Duel Log'!AH$2:AH$5455,"Draw")</f>
        <v>0</v>
      </c>
      <c r="G3398" s="13" t="n">
        <f aca="false">IFERROR(D3398/C3398,"")</f>
        <v>1</v>
      </c>
    </row>
    <row r="3399" customFormat="false" ht="15" hidden="false" customHeight="true" outlineLevel="0" collapsed="false">
      <c r="A3399" s="7" t="s">
        <v>4432</v>
      </c>
      <c r="B3399" s="7" t="s">
        <v>4433</v>
      </c>
      <c r="C3399" s="7" t="n">
        <f aca="false">COUNTIFS('Duel Log'!AF$2:AF$5455,$A3399,'Duel Log'!AG$2:AG$5455,$B3399)</f>
        <v>1</v>
      </c>
      <c r="D3399" s="7" t="n">
        <f aca="false">COUNTIFS('Duel Log'!AF$2:AF$5455,$A3399,'Duel Log'!AG$2:AG$5455,$B3399,'Duel Log'!AH$2:AH$5455,"Win")</f>
        <v>0</v>
      </c>
      <c r="E3399" s="7" t="n">
        <f aca="false">COUNTIFS('Duel Log'!AF$2:AF$5455,$A3399,'Duel Log'!AG$2:AG$5455,$B3399,'Duel Log'!AH$2:AH$5455,"Loss")</f>
        <v>1</v>
      </c>
      <c r="F3399" s="7" t="n">
        <f aca="false">COUNTIFS('Duel Log'!AF$2:AF$5455,$A3399,'Duel Log'!AG$2:AG$5455,$B3399,'Duel Log'!AH$2:AH$5455,"Draw")</f>
        <v>0</v>
      </c>
      <c r="G3399" s="13" t="n">
        <f aca="false">IFERROR(D3399/C3399,"")</f>
        <v>0</v>
      </c>
    </row>
    <row r="3400" customFormat="false" ht="15" hidden="false" customHeight="true" outlineLevel="0" collapsed="false">
      <c r="A3400" s="7" t="s">
        <v>526</v>
      </c>
      <c r="B3400" s="7" t="s">
        <v>276</v>
      </c>
      <c r="C3400" s="7" t="n">
        <f aca="false">COUNTIFS('Duel Log'!AF$2:AF$5455,$A3400,'Duel Log'!AG$2:AG$5455,$B3400)</f>
        <v>1</v>
      </c>
      <c r="D3400" s="7" t="n">
        <f aca="false">COUNTIFS('Duel Log'!AF$2:AF$5455,$A3400,'Duel Log'!AG$2:AG$5455,$B3400,'Duel Log'!AH$2:AH$5455,"Win")</f>
        <v>0</v>
      </c>
      <c r="E3400" s="7" t="n">
        <f aca="false">COUNTIFS('Duel Log'!AF$2:AF$5455,$A3400,'Duel Log'!AG$2:AG$5455,$B3400,'Duel Log'!AH$2:AH$5455,"Loss")</f>
        <v>1</v>
      </c>
      <c r="F3400" s="7" t="n">
        <f aca="false">COUNTIFS('Duel Log'!AF$2:AF$5455,$A3400,'Duel Log'!AG$2:AG$5455,$B3400,'Duel Log'!AH$2:AH$5455,"Draw")</f>
        <v>0</v>
      </c>
      <c r="G3400" s="13" t="n">
        <f aca="false">IFERROR(D3400/C3400,"")</f>
        <v>0</v>
      </c>
    </row>
    <row r="3401" customFormat="false" ht="15" hidden="false" customHeight="true" outlineLevel="0" collapsed="false">
      <c r="A3401" s="7" t="s">
        <v>1461</v>
      </c>
      <c r="B3401" s="7" t="s">
        <v>1462</v>
      </c>
      <c r="C3401" s="7" t="n">
        <f aca="false">COUNTIFS('Duel Log'!AF$2:AF$5455,$A3401,'Duel Log'!AG$2:AG$5455,$B3401)</f>
        <v>1</v>
      </c>
      <c r="D3401" s="7" t="n">
        <f aca="false">COUNTIFS('Duel Log'!AF$2:AF$5455,$A3401,'Duel Log'!AG$2:AG$5455,$B3401,'Duel Log'!AH$2:AH$5455,"Win")</f>
        <v>0</v>
      </c>
      <c r="E3401" s="7" t="n">
        <f aca="false">COUNTIFS('Duel Log'!AF$2:AF$5455,$A3401,'Duel Log'!AG$2:AG$5455,$B3401,'Duel Log'!AH$2:AH$5455,"Loss")</f>
        <v>1</v>
      </c>
      <c r="F3401" s="7" t="n">
        <f aca="false">COUNTIFS('Duel Log'!AF$2:AF$5455,$A3401,'Duel Log'!AG$2:AG$5455,$B3401,'Duel Log'!AH$2:AH$5455,"Draw")</f>
        <v>0</v>
      </c>
      <c r="G3401" s="13" t="n">
        <f aca="false">IFERROR(D3401/C3401,"")</f>
        <v>0</v>
      </c>
    </row>
    <row r="3402" customFormat="false" ht="15" hidden="false" customHeight="true" outlineLevel="0" collapsed="false">
      <c r="A3402" s="7" t="s">
        <v>7265</v>
      </c>
      <c r="B3402" s="7" t="s">
        <v>7264</v>
      </c>
      <c r="C3402" s="7" t="n">
        <f aca="false">COUNTIFS('Duel Log'!AF$2:AF$5455,$A3402,'Duel Log'!AG$2:AG$5455,$B3402)</f>
        <v>1</v>
      </c>
      <c r="D3402" s="7" t="n">
        <f aca="false">COUNTIFS('Duel Log'!AF$2:AF$5455,$A3402,'Duel Log'!AG$2:AG$5455,$B3402,'Duel Log'!AH$2:AH$5455,"Win")</f>
        <v>1</v>
      </c>
      <c r="E3402" s="7" t="n">
        <f aca="false">COUNTIFS('Duel Log'!AF$2:AF$5455,$A3402,'Duel Log'!AG$2:AG$5455,$B3402,'Duel Log'!AH$2:AH$5455,"Loss")</f>
        <v>0</v>
      </c>
      <c r="F3402" s="7" t="n">
        <f aca="false">COUNTIFS('Duel Log'!AF$2:AF$5455,$A3402,'Duel Log'!AG$2:AG$5455,$B3402,'Duel Log'!AH$2:AH$5455,"Draw")</f>
        <v>0</v>
      </c>
      <c r="G3402" s="13" t="n">
        <f aca="false">IFERROR(D3402/C3402,"")</f>
        <v>1</v>
      </c>
    </row>
    <row r="3403" customFormat="false" ht="15" hidden="false" customHeight="true" outlineLevel="0" collapsed="false">
      <c r="A3403" s="7" t="s">
        <v>2238</v>
      </c>
      <c r="B3403" s="7" t="s">
        <v>3729</v>
      </c>
      <c r="C3403" s="7" t="n">
        <f aca="false">COUNTIFS('Duel Log'!AF$2:AF$5455,$A3403,'Duel Log'!AG$2:AG$5455,$B3403)</f>
        <v>1</v>
      </c>
      <c r="D3403" s="7" t="n">
        <f aca="false">COUNTIFS('Duel Log'!AF$2:AF$5455,$A3403,'Duel Log'!AG$2:AG$5455,$B3403,'Duel Log'!AH$2:AH$5455,"Win")</f>
        <v>1</v>
      </c>
      <c r="E3403" s="7" t="n">
        <f aca="false">COUNTIFS('Duel Log'!AF$2:AF$5455,$A3403,'Duel Log'!AG$2:AG$5455,$B3403,'Duel Log'!AH$2:AH$5455,"Loss")</f>
        <v>0</v>
      </c>
      <c r="F3403" s="7" t="n">
        <f aca="false">COUNTIFS('Duel Log'!AF$2:AF$5455,$A3403,'Duel Log'!AG$2:AG$5455,$B3403,'Duel Log'!AH$2:AH$5455,"Draw")</f>
        <v>0</v>
      </c>
      <c r="G3403" s="13" t="n">
        <f aca="false">IFERROR(D3403/C3403,"")</f>
        <v>1</v>
      </c>
    </row>
    <row r="3404" customFormat="false" ht="15" hidden="false" customHeight="true" outlineLevel="0" collapsed="false">
      <c r="A3404" s="7" t="s">
        <v>5418</v>
      </c>
      <c r="B3404" s="7" t="s">
        <v>721</v>
      </c>
      <c r="C3404" s="7" t="n">
        <f aca="false">COUNTIFS('Duel Log'!AF$2:AF$5455,$A3404,'Duel Log'!AG$2:AG$5455,$B3404)</f>
        <v>2</v>
      </c>
      <c r="D3404" s="7" t="n">
        <f aca="false">COUNTIFS('Duel Log'!AF$2:AF$5455,$A3404,'Duel Log'!AG$2:AG$5455,$B3404,'Duel Log'!AH$2:AH$5455,"Win")</f>
        <v>2</v>
      </c>
      <c r="E3404" s="7" t="n">
        <f aca="false">COUNTIFS('Duel Log'!AF$2:AF$5455,$A3404,'Duel Log'!AG$2:AG$5455,$B3404,'Duel Log'!AH$2:AH$5455,"Loss")</f>
        <v>0</v>
      </c>
      <c r="F3404" s="7" t="n">
        <f aca="false">COUNTIFS('Duel Log'!AF$2:AF$5455,$A3404,'Duel Log'!AG$2:AG$5455,$B3404,'Duel Log'!AH$2:AH$5455,"Draw")</f>
        <v>0</v>
      </c>
      <c r="G3404" s="13" t="n">
        <f aca="false">IFERROR(D3404/C3404,"")</f>
        <v>1</v>
      </c>
    </row>
    <row r="3405" customFormat="false" ht="15" hidden="false" customHeight="true" outlineLevel="0" collapsed="false">
      <c r="A3405" s="7" t="s">
        <v>3817</v>
      </c>
      <c r="B3405" s="7" t="s">
        <v>3818</v>
      </c>
      <c r="C3405" s="7" t="n">
        <f aca="false">COUNTIFS('Duel Log'!AF$2:AF$5455,$A3405,'Duel Log'!AG$2:AG$5455,$B3405)</f>
        <v>2</v>
      </c>
      <c r="D3405" s="7" t="n">
        <f aca="false">COUNTIFS('Duel Log'!AF$2:AF$5455,$A3405,'Duel Log'!AG$2:AG$5455,$B3405,'Duel Log'!AH$2:AH$5455,"Win")</f>
        <v>2</v>
      </c>
      <c r="E3405" s="7" t="n">
        <f aca="false">COUNTIFS('Duel Log'!AF$2:AF$5455,$A3405,'Duel Log'!AG$2:AG$5455,$B3405,'Duel Log'!AH$2:AH$5455,"Loss")</f>
        <v>0</v>
      </c>
      <c r="F3405" s="7" t="n">
        <f aca="false">COUNTIFS('Duel Log'!AF$2:AF$5455,$A3405,'Duel Log'!AG$2:AG$5455,$B3405,'Duel Log'!AH$2:AH$5455,"Draw")</f>
        <v>0</v>
      </c>
      <c r="G3405" s="13" t="n">
        <f aca="false">IFERROR(D3405/C3405,"")</f>
        <v>1</v>
      </c>
    </row>
    <row r="3406" customFormat="false" ht="15" hidden="false" customHeight="true" outlineLevel="0" collapsed="false">
      <c r="A3406" s="7" t="s">
        <v>656</v>
      </c>
      <c r="B3406" s="7" t="s">
        <v>655</v>
      </c>
      <c r="C3406" s="7" t="n">
        <f aca="false">COUNTIFS('Duel Log'!AF$2:AF$5455,$A3406,'Duel Log'!AG$2:AG$5455,$B3406)</f>
        <v>1</v>
      </c>
      <c r="D3406" s="7" t="n">
        <f aca="false">COUNTIFS('Duel Log'!AF$2:AF$5455,$A3406,'Duel Log'!AG$2:AG$5455,$B3406,'Duel Log'!AH$2:AH$5455,"Win")</f>
        <v>0</v>
      </c>
      <c r="E3406" s="7" t="n">
        <f aca="false">COUNTIFS('Duel Log'!AF$2:AF$5455,$A3406,'Duel Log'!AG$2:AG$5455,$B3406,'Duel Log'!AH$2:AH$5455,"Loss")</f>
        <v>1</v>
      </c>
      <c r="F3406" s="7" t="n">
        <f aca="false">COUNTIFS('Duel Log'!AF$2:AF$5455,$A3406,'Duel Log'!AG$2:AG$5455,$B3406,'Duel Log'!AH$2:AH$5455,"Draw")</f>
        <v>0</v>
      </c>
      <c r="G3406" s="13" t="n">
        <f aca="false">IFERROR(D3406/C3406,"")</f>
        <v>0</v>
      </c>
    </row>
    <row r="3407" customFormat="false" ht="15" hidden="false" customHeight="true" outlineLevel="0" collapsed="false">
      <c r="A3407" s="7" t="s">
        <v>1706</v>
      </c>
      <c r="B3407" s="7" t="s">
        <v>494</v>
      </c>
      <c r="C3407" s="7" t="n">
        <f aca="false">COUNTIFS('Duel Log'!AF$2:AF$5455,$A3407,'Duel Log'!AG$2:AG$5455,$B3407)</f>
        <v>2</v>
      </c>
      <c r="D3407" s="7" t="n">
        <f aca="false">COUNTIFS('Duel Log'!AF$2:AF$5455,$A3407,'Duel Log'!AG$2:AG$5455,$B3407,'Duel Log'!AH$2:AH$5455,"Win")</f>
        <v>2</v>
      </c>
      <c r="E3407" s="7" t="n">
        <f aca="false">COUNTIFS('Duel Log'!AF$2:AF$5455,$A3407,'Duel Log'!AG$2:AG$5455,$B3407,'Duel Log'!AH$2:AH$5455,"Loss")</f>
        <v>0</v>
      </c>
      <c r="F3407" s="7" t="n">
        <f aca="false">COUNTIFS('Duel Log'!AF$2:AF$5455,$A3407,'Duel Log'!AG$2:AG$5455,$B3407,'Duel Log'!AH$2:AH$5455,"Draw")</f>
        <v>0</v>
      </c>
      <c r="G3407" s="13" t="n">
        <f aca="false">IFERROR(D3407/C3407,"")</f>
        <v>1</v>
      </c>
    </row>
    <row r="3408" customFormat="false" ht="15" hidden="false" customHeight="true" outlineLevel="0" collapsed="false">
      <c r="A3408" s="7" t="s">
        <v>1837</v>
      </c>
      <c r="B3408" s="7" t="s">
        <v>5191</v>
      </c>
      <c r="C3408" s="7" t="n">
        <f aca="false">COUNTIFS('Duel Log'!AF$2:AF$5455,$A3408,'Duel Log'!AG$2:AG$5455,$B3408)</f>
        <v>2</v>
      </c>
      <c r="D3408" s="7" t="n">
        <f aca="false">COUNTIFS('Duel Log'!AF$2:AF$5455,$A3408,'Duel Log'!AG$2:AG$5455,$B3408,'Duel Log'!AH$2:AH$5455,"Win")</f>
        <v>0</v>
      </c>
      <c r="E3408" s="7" t="n">
        <f aca="false">COUNTIFS('Duel Log'!AF$2:AF$5455,$A3408,'Duel Log'!AG$2:AG$5455,$B3408,'Duel Log'!AH$2:AH$5455,"Loss")</f>
        <v>2</v>
      </c>
      <c r="F3408" s="7" t="n">
        <f aca="false">COUNTIFS('Duel Log'!AF$2:AF$5455,$A3408,'Duel Log'!AG$2:AG$5455,$B3408,'Duel Log'!AH$2:AH$5455,"Draw")</f>
        <v>0</v>
      </c>
      <c r="G3408" s="13" t="n">
        <f aca="false">IFERROR(D3408/C3408,"")</f>
        <v>0</v>
      </c>
    </row>
    <row r="3409" customFormat="false" ht="15" hidden="false" customHeight="true" outlineLevel="0" collapsed="false">
      <c r="A3409" s="7" t="s">
        <v>7310</v>
      </c>
      <c r="B3409" s="7" t="s">
        <v>2577</v>
      </c>
      <c r="C3409" s="7" t="n">
        <f aca="false">COUNTIFS('Duel Log'!AF$2:AF$5455,$A3409,'Duel Log'!AG$2:AG$5455,$B3409)</f>
        <v>2</v>
      </c>
      <c r="D3409" s="7" t="n">
        <f aca="false">COUNTIFS('Duel Log'!AF$2:AF$5455,$A3409,'Duel Log'!AG$2:AG$5455,$B3409,'Duel Log'!AH$2:AH$5455,"Win")</f>
        <v>2</v>
      </c>
      <c r="E3409" s="7" t="n">
        <f aca="false">COUNTIFS('Duel Log'!AF$2:AF$5455,$A3409,'Duel Log'!AG$2:AG$5455,$B3409,'Duel Log'!AH$2:AH$5455,"Loss")</f>
        <v>0</v>
      </c>
      <c r="F3409" s="7" t="n">
        <f aca="false">COUNTIFS('Duel Log'!AF$2:AF$5455,$A3409,'Duel Log'!AG$2:AG$5455,$B3409,'Duel Log'!AH$2:AH$5455,"Draw")</f>
        <v>0</v>
      </c>
      <c r="G3409" s="13" t="n">
        <f aca="false">IFERROR(D3409/C3409,"")</f>
        <v>1</v>
      </c>
    </row>
    <row r="3410" customFormat="false" ht="15" hidden="false" customHeight="true" outlineLevel="0" collapsed="false">
      <c r="A3410" s="7" t="s">
        <v>6772</v>
      </c>
      <c r="B3410" s="7" t="s">
        <v>377</v>
      </c>
      <c r="C3410" s="7" t="n">
        <f aca="false">COUNTIFS('Duel Log'!AF$2:AF$5455,$A3410,'Duel Log'!AG$2:AG$5455,$B3410)</f>
        <v>1</v>
      </c>
      <c r="D3410" s="7" t="n">
        <f aca="false">COUNTIFS('Duel Log'!AF$2:AF$5455,$A3410,'Duel Log'!AG$2:AG$5455,$B3410,'Duel Log'!AH$2:AH$5455,"Win")</f>
        <v>0</v>
      </c>
      <c r="E3410" s="7" t="n">
        <f aca="false">COUNTIFS('Duel Log'!AF$2:AF$5455,$A3410,'Duel Log'!AG$2:AG$5455,$B3410,'Duel Log'!AH$2:AH$5455,"Loss")</f>
        <v>1</v>
      </c>
      <c r="F3410" s="7" t="n">
        <f aca="false">COUNTIFS('Duel Log'!AF$2:AF$5455,$A3410,'Duel Log'!AG$2:AG$5455,$B3410,'Duel Log'!AH$2:AH$5455,"Draw")</f>
        <v>0</v>
      </c>
      <c r="G3410" s="13" t="n">
        <f aca="false">IFERROR(D3410/C3410,"")</f>
        <v>0</v>
      </c>
    </row>
    <row r="3411" customFormat="false" ht="15" hidden="false" customHeight="true" outlineLevel="0" collapsed="false">
      <c r="A3411" s="7" t="s">
        <v>2299</v>
      </c>
      <c r="B3411" s="7" t="s">
        <v>2298</v>
      </c>
      <c r="C3411" s="7" t="n">
        <f aca="false">COUNTIFS('Duel Log'!AF$2:AF$5455,$A3411,'Duel Log'!AG$2:AG$5455,$B3411)</f>
        <v>1</v>
      </c>
      <c r="D3411" s="7" t="n">
        <f aca="false">COUNTIFS('Duel Log'!AF$2:AF$5455,$A3411,'Duel Log'!AG$2:AG$5455,$B3411,'Duel Log'!AH$2:AH$5455,"Win")</f>
        <v>1</v>
      </c>
      <c r="E3411" s="7" t="n">
        <f aca="false">COUNTIFS('Duel Log'!AF$2:AF$5455,$A3411,'Duel Log'!AG$2:AG$5455,$B3411,'Duel Log'!AH$2:AH$5455,"Loss")</f>
        <v>0</v>
      </c>
      <c r="F3411" s="7" t="n">
        <f aca="false">COUNTIFS('Duel Log'!AF$2:AF$5455,$A3411,'Duel Log'!AG$2:AG$5455,$B3411,'Duel Log'!AH$2:AH$5455,"Draw")</f>
        <v>0</v>
      </c>
      <c r="G3411" s="13" t="n">
        <f aca="false">IFERROR(D3411/C3411,"")</f>
        <v>1</v>
      </c>
    </row>
    <row r="3412" customFormat="false" ht="15" hidden="false" customHeight="true" outlineLevel="0" collapsed="false">
      <c r="A3412" s="7" t="s">
        <v>4110</v>
      </c>
      <c r="B3412" s="7" t="s">
        <v>4111</v>
      </c>
      <c r="C3412" s="7" t="n">
        <f aca="false">COUNTIFS('Duel Log'!AF$2:AF$5455,$A3412,'Duel Log'!AG$2:AG$5455,$B3412)</f>
        <v>2</v>
      </c>
      <c r="D3412" s="7" t="n">
        <f aca="false">COUNTIFS('Duel Log'!AF$2:AF$5455,$A3412,'Duel Log'!AG$2:AG$5455,$B3412,'Duel Log'!AH$2:AH$5455,"Win")</f>
        <v>0</v>
      </c>
      <c r="E3412" s="7" t="n">
        <f aca="false">COUNTIFS('Duel Log'!AF$2:AF$5455,$A3412,'Duel Log'!AG$2:AG$5455,$B3412,'Duel Log'!AH$2:AH$5455,"Loss")</f>
        <v>2</v>
      </c>
      <c r="F3412" s="7" t="n">
        <f aca="false">COUNTIFS('Duel Log'!AF$2:AF$5455,$A3412,'Duel Log'!AG$2:AG$5455,$B3412,'Duel Log'!AH$2:AH$5455,"Draw")</f>
        <v>0</v>
      </c>
      <c r="G3412" s="13" t="n">
        <f aca="false">IFERROR(D3412/C3412,"")</f>
        <v>0</v>
      </c>
    </row>
    <row r="3413" customFormat="false" ht="15" hidden="false" customHeight="true" outlineLevel="0" collapsed="false">
      <c r="A3413" s="7" t="s">
        <v>1611</v>
      </c>
      <c r="B3413" s="7" t="s">
        <v>1611</v>
      </c>
      <c r="C3413" s="7" t="n">
        <f aca="false">COUNTIFS('Duel Log'!AF$2:AF$5455,$A3413,'Duel Log'!AG$2:AG$5455,$B3413)</f>
        <v>2</v>
      </c>
      <c r="D3413" s="7" t="n">
        <f aca="false">COUNTIFS('Duel Log'!AF$2:AF$5455,$A3413,'Duel Log'!AG$2:AG$5455,$B3413,'Duel Log'!AH$2:AH$5455,"Win")</f>
        <v>1</v>
      </c>
      <c r="E3413" s="7" t="n">
        <f aca="false">COUNTIFS('Duel Log'!AF$2:AF$5455,$A3413,'Duel Log'!AG$2:AG$5455,$B3413,'Duel Log'!AH$2:AH$5455,"Loss")</f>
        <v>1</v>
      </c>
      <c r="F3413" s="7" t="n">
        <f aca="false">COUNTIFS('Duel Log'!AF$2:AF$5455,$A3413,'Duel Log'!AG$2:AG$5455,$B3413,'Duel Log'!AH$2:AH$5455,"Draw")</f>
        <v>0</v>
      </c>
      <c r="G3413" s="13" t="n">
        <f aca="false">IFERROR(D3413/C3413,"")</f>
        <v>0.5</v>
      </c>
    </row>
    <row r="3414" customFormat="false" ht="15" hidden="false" customHeight="true" outlineLevel="0" collapsed="false">
      <c r="A3414" s="7" t="s">
        <v>259</v>
      </c>
      <c r="B3414" s="7" t="s">
        <v>246</v>
      </c>
      <c r="C3414" s="7" t="n">
        <f aca="false">COUNTIFS('Duel Log'!AF$2:AF$5455,$A3414,'Duel Log'!AG$2:AG$5455,$B3414)</f>
        <v>2</v>
      </c>
      <c r="D3414" s="7" t="n">
        <f aca="false">COUNTIFS('Duel Log'!AF$2:AF$5455,$A3414,'Duel Log'!AG$2:AG$5455,$B3414,'Duel Log'!AH$2:AH$5455,"Win")</f>
        <v>2</v>
      </c>
      <c r="E3414" s="7" t="n">
        <f aca="false">COUNTIFS('Duel Log'!AF$2:AF$5455,$A3414,'Duel Log'!AG$2:AG$5455,$B3414,'Duel Log'!AH$2:AH$5455,"Loss")</f>
        <v>0</v>
      </c>
      <c r="F3414" s="7" t="n">
        <f aca="false">COUNTIFS('Duel Log'!AF$2:AF$5455,$A3414,'Duel Log'!AG$2:AG$5455,$B3414,'Duel Log'!AH$2:AH$5455,"Draw")</f>
        <v>0</v>
      </c>
      <c r="G3414" s="13" t="n">
        <f aca="false">IFERROR(D3414/C3414,"")</f>
        <v>1</v>
      </c>
    </row>
    <row r="3415" customFormat="false" ht="15" hidden="false" customHeight="true" outlineLevel="0" collapsed="false">
      <c r="A3415" s="7" t="s">
        <v>259</v>
      </c>
      <c r="B3415" s="7" t="s">
        <v>267</v>
      </c>
      <c r="C3415" s="7" t="n">
        <f aca="false">COUNTIFS('Duel Log'!AF$2:AF$5455,$A3415,'Duel Log'!AG$2:AG$5455,$B3415)</f>
        <v>2</v>
      </c>
      <c r="D3415" s="7" t="n">
        <f aca="false">COUNTIFS('Duel Log'!AF$2:AF$5455,$A3415,'Duel Log'!AG$2:AG$5455,$B3415,'Duel Log'!AH$2:AH$5455,"Win")</f>
        <v>0</v>
      </c>
      <c r="E3415" s="7" t="n">
        <f aca="false">COUNTIFS('Duel Log'!AF$2:AF$5455,$A3415,'Duel Log'!AG$2:AG$5455,$B3415,'Duel Log'!AH$2:AH$5455,"Loss")</f>
        <v>2</v>
      </c>
      <c r="F3415" s="7" t="n">
        <f aca="false">COUNTIFS('Duel Log'!AF$2:AF$5455,$A3415,'Duel Log'!AG$2:AG$5455,$B3415,'Duel Log'!AH$2:AH$5455,"Draw")</f>
        <v>0</v>
      </c>
      <c r="G3415" s="13" t="n">
        <f aca="false">IFERROR(D3415/C3415,"")</f>
        <v>0</v>
      </c>
    </row>
    <row r="3416" customFormat="false" ht="15" hidden="false" customHeight="true" outlineLevel="0" collapsed="false">
      <c r="A3416" s="7" t="s">
        <v>3679</v>
      </c>
      <c r="B3416" s="7" t="s">
        <v>3680</v>
      </c>
      <c r="C3416" s="7" t="n">
        <f aca="false">COUNTIFS('Duel Log'!AF$2:AF$5455,$A3416,'Duel Log'!AG$2:AG$5455,$B3416)</f>
        <v>2</v>
      </c>
      <c r="D3416" s="7" t="n">
        <f aca="false">COUNTIFS('Duel Log'!AF$2:AF$5455,$A3416,'Duel Log'!AG$2:AG$5455,$B3416,'Duel Log'!AH$2:AH$5455,"Win")</f>
        <v>0</v>
      </c>
      <c r="E3416" s="7" t="n">
        <f aca="false">COUNTIFS('Duel Log'!AF$2:AF$5455,$A3416,'Duel Log'!AG$2:AG$5455,$B3416,'Duel Log'!AH$2:AH$5455,"Loss")</f>
        <v>2</v>
      </c>
      <c r="F3416" s="7" t="n">
        <f aca="false">COUNTIFS('Duel Log'!AF$2:AF$5455,$A3416,'Duel Log'!AG$2:AG$5455,$B3416,'Duel Log'!AH$2:AH$5455,"Draw")</f>
        <v>0</v>
      </c>
      <c r="G3416" s="13" t="n">
        <f aca="false">IFERROR(D3416/C3416,"")</f>
        <v>0</v>
      </c>
    </row>
    <row r="3417" customFormat="false" ht="15" hidden="false" customHeight="true" outlineLevel="0" collapsed="false">
      <c r="A3417" s="7" t="s">
        <v>4854</v>
      </c>
      <c r="B3417" s="7" t="s">
        <v>866</v>
      </c>
      <c r="C3417" s="7" t="n">
        <f aca="false">COUNTIFS('Duel Log'!AF$2:AF$5455,$A3417,'Duel Log'!AG$2:AG$5455,$B3417)</f>
        <v>1</v>
      </c>
      <c r="D3417" s="7" t="n">
        <f aca="false">COUNTIFS('Duel Log'!AF$2:AF$5455,$A3417,'Duel Log'!AG$2:AG$5455,$B3417,'Duel Log'!AH$2:AH$5455,"Win")</f>
        <v>0</v>
      </c>
      <c r="E3417" s="7" t="n">
        <f aca="false">COUNTIFS('Duel Log'!AF$2:AF$5455,$A3417,'Duel Log'!AG$2:AG$5455,$B3417,'Duel Log'!AH$2:AH$5455,"Loss")</f>
        <v>1</v>
      </c>
      <c r="F3417" s="7" t="n">
        <f aca="false">COUNTIFS('Duel Log'!AF$2:AF$5455,$A3417,'Duel Log'!AG$2:AG$5455,$B3417,'Duel Log'!AH$2:AH$5455,"Draw")</f>
        <v>0</v>
      </c>
      <c r="G3417" s="13" t="n">
        <f aca="false">IFERROR(D3417/C3417,"")</f>
        <v>0</v>
      </c>
    </row>
    <row r="3418" customFormat="false" ht="15" hidden="false" customHeight="true" outlineLevel="0" collapsed="false">
      <c r="A3418" s="7" t="s">
        <v>246</v>
      </c>
      <c r="B3418" s="7" t="s">
        <v>245</v>
      </c>
      <c r="C3418" s="7" t="n">
        <f aca="false">COUNTIFS('Duel Log'!AF$2:AF$5455,$A3418,'Duel Log'!AG$2:AG$5455,$B3418)</f>
        <v>2</v>
      </c>
      <c r="D3418" s="7" t="n">
        <f aca="false">COUNTIFS('Duel Log'!AF$2:AF$5455,$A3418,'Duel Log'!AG$2:AG$5455,$B3418,'Duel Log'!AH$2:AH$5455,"Win")</f>
        <v>0</v>
      </c>
      <c r="E3418" s="7" t="n">
        <f aca="false">COUNTIFS('Duel Log'!AF$2:AF$5455,$A3418,'Duel Log'!AG$2:AG$5455,$B3418,'Duel Log'!AH$2:AH$5455,"Loss")</f>
        <v>2</v>
      </c>
      <c r="F3418" s="7" t="n">
        <f aca="false">COUNTIFS('Duel Log'!AF$2:AF$5455,$A3418,'Duel Log'!AG$2:AG$5455,$B3418,'Duel Log'!AH$2:AH$5455,"Draw")</f>
        <v>0</v>
      </c>
      <c r="G3418" s="13" t="n">
        <f aca="false">IFERROR(D3418/C3418,"")</f>
        <v>0</v>
      </c>
    </row>
    <row r="3419" customFormat="false" ht="15" hidden="false" customHeight="true" outlineLevel="0" collapsed="false">
      <c r="A3419" s="7" t="s">
        <v>2584</v>
      </c>
      <c r="B3419" s="7" t="s">
        <v>6669</v>
      </c>
      <c r="C3419" s="7" t="n">
        <f aca="false">COUNTIFS('Duel Log'!AF$2:AF$5455,$A3419,'Duel Log'!AG$2:AG$5455,$B3419)</f>
        <v>1</v>
      </c>
      <c r="D3419" s="7" t="n">
        <f aca="false">COUNTIFS('Duel Log'!AF$2:AF$5455,$A3419,'Duel Log'!AG$2:AG$5455,$B3419,'Duel Log'!AH$2:AH$5455,"Win")</f>
        <v>0</v>
      </c>
      <c r="E3419" s="7" t="n">
        <f aca="false">COUNTIFS('Duel Log'!AF$2:AF$5455,$A3419,'Duel Log'!AG$2:AG$5455,$B3419,'Duel Log'!AH$2:AH$5455,"Loss")</f>
        <v>1</v>
      </c>
      <c r="F3419" s="7" t="n">
        <f aca="false">COUNTIFS('Duel Log'!AF$2:AF$5455,$A3419,'Duel Log'!AG$2:AG$5455,$B3419,'Duel Log'!AH$2:AH$5455,"Draw")</f>
        <v>0</v>
      </c>
      <c r="G3419" s="13" t="n">
        <f aca="false">IFERROR(D3419/C3419,"")</f>
        <v>0</v>
      </c>
    </row>
    <row r="3420" customFormat="false" ht="15" hidden="false" customHeight="true" outlineLevel="0" collapsed="false">
      <c r="A3420" s="7" t="s">
        <v>324</v>
      </c>
      <c r="B3420" s="7" t="s">
        <v>325</v>
      </c>
      <c r="C3420" s="7" t="n">
        <f aca="false">COUNTIFS('Duel Log'!AF$2:AF$5455,$A3420,'Duel Log'!AG$2:AG$5455,$B3420)</f>
        <v>2</v>
      </c>
      <c r="D3420" s="7" t="n">
        <f aca="false">COUNTIFS('Duel Log'!AF$2:AF$5455,$A3420,'Duel Log'!AG$2:AG$5455,$B3420,'Duel Log'!AH$2:AH$5455,"Win")</f>
        <v>0</v>
      </c>
      <c r="E3420" s="7" t="n">
        <f aca="false">COUNTIFS('Duel Log'!AF$2:AF$5455,$A3420,'Duel Log'!AG$2:AG$5455,$B3420,'Duel Log'!AH$2:AH$5455,"Loss")</f>
        <v>2</v>
      </c>
      <c r="F3420" s="7" t="n">
        <f aca="false">COUNTIFS('Duel Log'!AF$2:AF$5455,$A3420,'Duel Log'!AG$2:AG$5455,$B3420,'Duel Log'!AH$2:AH$5455,"Draw")</f>
        <v>0</v>
      </c>
      <c r="G3420" s="13" t="n">
        <f aca="false">IFERROR(D3420/C3420,"")</f>
        <v>0</v>
      </c>
    </row>
    <row r="3421" customFormat="false" ht="15" hidden="false" customHeight="true" outlineLevel="0" collapsed="false">
      <c r="A3421" s="7" t="s">
        <v>4072</v>
      </c>
      <c r="B3421" s="7" t="s">
        <v>4589</v>
      </c>
      <c r="C3421" s="7" t="n">
        <f aca="false">COUNTIFS('Duel Log'!AF$2:AF$5455,$A3421,'Duel Log'!AG$2:AG$5455,$B3421)</f>
        <v>2</v>
      </c>
      <c r="D3421" s="7" t="n">
        <f aca="false">COUNTIFS('Duel Log'!AF$2:AF$5455,$A3421,'Duel Log'!AG$2:AG$5455,$B3421,'Duel Log'!AH$2:AH$5455,"Win")</f>
        <v>0</v>
      </c>
      <c r="E3421" s="7" t="n">
        <f aca="false">COUNTIFS('Duel Log'!AF$2:AF$5455,$A3421,'Duel Log'!AG$2:AG$5455,$B3421,'Duel Log'!AH$2:AH$5455,"Loss")</f>
        <v>2</v>
      </c>
      <c r="F3421" s="7" t="n">
        <f aca="false">COUNTIFS('Duel Log'!AF$2:AF$5455,$A3421,'Duel Log'!AG$2:AG$5455,$B3421,'Duel Log'!AH$2:AH$5455,"Draw")</f>
        <v>0</v>
      </c>
      <c r="G3421" s="13" t="n">
        <f aca="false">IFERROR(D3421/C3421,"")</f>
        <v>0</v>
      </c>
    </row>
    <row r="3422" customFormat="false" ht="15" hidden="false" customHeight="true" outlineLevel="0" collapsed="false">
      <c r="A3422" s="7" t="s">
        <v>3981</v>
      </c>
      <c r="B3422" s="7" t="s">
        <v>3980</v>
      </c>
      <c r="C3422" s="7" t="n">
        <f aca="false">COUNTIFS('Duel Log'!AF$2:AF$5455,$A3422,'Duel Log'!AG$2:AG$5455,$B3422)</f>
        <v>2</v>
      </c>
      <c r="D3422" s="7" t="n">
        <f aca="false">COUNTIFS('Duel Log'!AF$2:AF$5455,$A3422,'Duel Log'!AG$2:AG$5455,$B3422,'Duel Log'!AH$2:AH$5455,"Win")</f>
        <v>2</v>
      </c>
      <c r="E3422" s="7" t="n">
        <f aca="false">COUNTIFS('Duel Log'!AF$2:AF$5455,$A3422,'Duel Log'!AG$2:AG$5455,$B3422,'Duel Log'!AH$2:AH$5455,"Loss")</f>
        <v>0</v>
      </c>
      <c r="F3422" s="7" t="n">
        <f aca="false">COUNTIFS('Duel Log'!AF$2:AF$5455,$A3422,'Duel Log'!AG$2:AG$5455,$B3422,'Duel Log'!AH$2:AH$5455,"Draw")</f>
        <v>0</v>
      </c>
      <c r="G3422" s="13" t="n">
        <f aca="false">IFERROR(D3422/C3422,"")</f>
        <v>1</v>
      </c>
    </row>
    <row r="3423" customFormat="false" ht="15" hidden="false" customHeight="true" outlineLevel="0" collapsed="false">
      <c r="A3423" s="7" t="s">
        <v>8287</v>
      </c>
      <c r="B3423" s="7" t="s">
        <v>2140</v>
      </c>
      <c r="C3423" s="7" t="n">
        <f aca="false">COUNTIFS('Duel Log'!AF$2:AF$5455,$A3423,'Duel Log'!AG$2:AG$5455,$B3423)</f>
        <v>1</v>
      </c>
      <c r="D3423" s="7" t="n">
        <f aca="false">COUNTIFS('Duel Log'!AF$2:AF$5455,$A3423,'Duel Log'!AG$2:AG$5455,$B3423,'Duel Log'!AH$2:AH$5455,"Win")</f>
        <v>1</v>
      </c>
      <c r="E3423" s="7" t="n">
        <f aca="false">COUNTIFS('Duel Log'!AF$2:AF$5455,$A3423,'Duel Log'!AG$2:AG$5455,$B3423,'Duel Log'!AH$2:AH$5455,"Loss")</f>
        <v>0</v>
      </c>
      <c r="F3423" s="7" t="n">
        <f aca="false">COUNTIFS('Duel Log'!AF$2:AF$5455,$A3423,'Duel Log'!AG$2:AG$5455,$B3423,'Duel Log'!AH$2:AH$5455,"Draw")</f>
        <v>0</v>
      </c>
      <c r="G3423" s="13" t="n">
        <f aca="false">IFERROR(D3423/C3423,"")</f>
        <v>1</v>
      </c>
    </row>
    <row r="3424" customFormat="false" ht="15" hidden="false" customHeight="true" outlineLevel="0" collapsed="false">
      <c r="A3424" s="7" t="s">
        <v>2551</v>
      </c>
      <c r="B3424" s="7" t="s">
        <v>2550</v>
      </c>
      <c r="C3424" s="7" t="n">
        <f aca="false">COUNTIFS('Duel Log'!AF$2:AF$5455,$A3424,'Duel Log'!AG$2:AG$5455,$B3424)</f>
        <v>2</v>
      </c>
      <c r="D3424" s="7" t="n">
        <f aca="false">COUNTIFS('Duel Log'!AF$2:AF$5455,$A3424,'Duel Log'!AG$2:AG$5455,$B3424,'Duel Log'!AH$2:AH$5455,"Win")</f>
        <v>2</v>
      </c>
      <c r="E3424" s="7" t="n">
        <f aca="false">COUNTIFS('Duel Log'!AF$2:AF$5455,$A3424,'Duel Log'!AG$2:AG$5455,$B3424,'Duel Log'!AH$2:AH$5455,"Loss")</f>
        <v>0</v>
      </c>
      <c r="F3424" s="7" t="n">
        <f aca="false">COUNTIFS('Duel Log'!AF$2:AF$5455,$A3424,'Duel Log'!AG$2:AG$5455,$B3424,'Duel Log'!AH$2:AH$5455,"Draw")</f>
        <v>0</v>
      </c>
      <c r="G3424" s="13" t="n">
        <f aca="false">IFERROR(D3424/C3424,"")</f>
        <v>1</v>
      </c>
    </row>
    <row r="3425" customFormat="false" ht="15" hidden="false" customHeight="true" outlineLevel="0" collapsed="false">
      <c r="A3425" s="7" t="s">
        <v>277</v>
      </c>
      <c r="B3425" s="7" t="s">
        <v>276</v>
      </c>
      <c r="C3425" s="7" t="n">
        <f aca="false">COUNTIFS('Duel Log'!AF$2:AF$5455,$A3425,'Duel Log'!AG$2:AG$5455,$B3425)</f>
        <v>1</v>
      </c>
      <c r="D3425" s="7" t="n">
        <f aca="false">COUNTIFS('Duel Log'!AF$2:AF$5455,$A3425,'Duel Log'!AG$2:AG$5455,$B3425,'Duel Log'!AH$2:AH$5455,"Win")</f>
        <v>0</v>
      </c>
      <c r="E3425" s="7" t="n">
        <f aca="false">COUNTIFS('Duel Log'!AF$2:AF$5455,$A3425,'Duel Log'!AG$2:AG$5455,$B3425,'Duel Log'!AH$2:AH$5455,"Loss")</f>
        <v>1</v>
      </c>
      <c r="F3425" s="7" t="n">
        <f aca="false">COUNTIFS('Duel Log'!AF$2:AF$5455,$A3425,'Duel Log'!AG$2:AG$5455,$B3425,'Duel Log'!AH$2:AH$5455,"Draw")</f>
        <v>0</v>
      </c>
      <c r="G3425" s="13" t="n">
        <f aca="false">IFERROR(D3425/C3425,"")</f>
        <v>0</v>
      </c>
    </row>
    <row r="3426" customFormat="false" ht="15" hidden="false" customHeight="true" outlineLevel="0" collapsed="false">
      <c r="A3426" s="7" t="s">
        <v>277</v>
      </c>
      <c r="B3426" s="7" t="s">
        <v>282</v>
      </c>
      <c r="C3426" s="7" t="n">
        <f aca="false">COUNTIFS('Duel Log'!AF$2:AF$5455,$A3426,'Duel Log'!AG$2:AG$5455,$B3426)</f>
        <v>1</v>
      </c>
      <c r="D3426" s="7" t="n">
        <f aca="false">COUNTIFS('Duel Log'!AF$2:AF$5455,$A3426,'Duel Log'!AG$2:AG$5455,$B3426,'Duel Log'!AH$2:AH$5455,"Win")</f>
        <v>1</v>
      </c>
      <c r="E3426" s="7" t="n">
        <f aca="false">COUNTIFS('Duel Log'!AF$2:AF$5455,$A3426,'Duel Log'!AG$2:AG$5455,$B3426,'Duel Log'!AH$2:AH$5455,"Loss")</f>
        <v>0</v>
      </c>
      <c r="F3426" s="7" t="n">
        <f aca="false">COUNTIFS('Duel Log'!AF$2:AF$5455,$A3426,'Duel Log'!AG$2:AG$5455,$B3426,'Duel Log'!AH$2:AH$5455,"Draw")</f>
        <v>0</v>
      </c>
      <c r="G3426" s="13" t="n">
        <f aca="false">IFERROR(D3426/C3426,"")</f>
        <v>1</v>
      </c>
    </row>
    <row r="3427" customFormat="false" ht="15" hidden="false" customHeight="true" outlineLevel="0" collapsed="false">
      <c r="A3427" s="7" t="s">
        <v>2247</v>
      </c>
      <c r="B3427" s="7" t="s">
        <v>316</v>
      </c>
      <c r="C3427" s="7" t="n">
        <f aca="false">COUNTIFS('Duel Log'!AF$2:AF$5455,$A3427,'Duel Log'!AG$2:AG$5455,$B3427)</f>
        <v>2</v>
      </c>
      <c r="D3427" s="7" t="n">
        <f aca="false">COUNTIFS('Duel Log'!AF$2:AF$5455,$A3427,'Duel Log'!AG$2:AG$5455,$B3427,'Duel Log'!AH$2:AH$5455,"Win")</f>
        <v>0</v>
      </c>
      <c r="E3427" s="7" t="n">
        <f aca="false">COUNTIFS('Duel Log'!AF$2:AF$5455,$A3427,'Duel Log'!AG$2:AG$5455,$B3427,'Duel Log'!AH$2:AH$5455,"Loss")</f>
        <v>2</v>
      </c>
      <c r="F3427" s="7" t="n">
        <f aca="false">COUNTIFS('Duel Log'!AF$2:AF$5455,$A3427,'Duel Log'!AG$2:AG$5455,$B3427,'Duel Log'!AH$2:AH$5455,"Draw")</f>
        <v>0</v>
      </c>
      <c r="G3427" s="13" t="n">
        <f aca="false">IFERROR(D3427/C3427,"")</f>
        <v>0</v>
      </c>
    </row>
    <row r="3428" customFormat="false" ht="15" hidden="false" customHeight="true" outlineLevel="0" collapsed="false">
      <c r="A3428" s="7" t="s">
        <v>744</v>
      </c>
      <c r="B3428" s="7" t="s">
        <v>7654</v>
      </c>
      <c r="C3428" s="7" t="n">
        <f aca="false">COUNTIFS('Duel Log'!AF$2:AF$5455,$A3428,'Duel Log'!AG$2:AG$5455,$B3428)</f>
        <v>1</v>
      </c>
      <c r="D3428" s="7" t="n">
        <f aca="false">COUNTIFS('Duel Log'!AF$2:AF$5455,$A3428,'Duel Log'!AG$2:AG$5455,$B3428,'Duel Log'!AH$2:AH$5455,"Win")</f>
        <v>1</v>
      </c>
      <c r="E3428" s="7" t="n">
        <f aca="false">COUNTIFS('Duel Log'!AF$2:AF$5455,$A3428,'Duel Log'!AG$2:AG$5455,$B3428,'Duel Log'!AH$2:AH$5455,"Loss")</f>
        <v>0</v>
      </c>
      <c r="F3428" s="7" t="n">
        <f aca="false">COUNTIFS('Duel Log'!AF$2:AF$5455,$A3428,'Duel Log'!AG$2:AG$5455,$B3428,'Duel Log'!AH$2:AH$5455,"Draw")</f>
        <v>0</v>
      </c>
      <c r="G3428" s="13" t="n">
        <f aca="false">IFERROR(D3428/C3428,"")</f>
        <v>1</v>
      </c>
    </row>
    <row r="3429" customFormat="false" ht="15" hidden="false" customHeight="true" outlineLevel="0" collapsed="false">
      <c r="A3429" s="7" t="s">
        <v>2832</v>
      </c>
      <c r="B3429" s="7" t="s">
        <v>2833</v>
      </c>
      <c r="C3429" s="7" t="n">
        <f aca="false">COUNTIFS('Duel Log'!AF$2:AF$5455,$A3429,'Duel Log'!AG$2:AG$5455,$B3429)</f>
        <v>2</v>
      </c>
      <c r="D3429" s="7" t="n">
        <f aca="false">COUNTIFS('Duel Log'!AF$2:AF$5455,$A3429,'Duel Log'!AG$2:AG$5455,$B3429,'Duel Log'!AH$2:AH$5455,"Win")</f>
        <v>0</v>
      </c>
      <c r="E3429" s="7" t="n">
        <f aca="false">COUNTIFS('Duel Log'!AF$2:AF$5455,$A3429,'Duel Log'!AG$2:AG$5455,$B3429,'Duel Log'!AH$2:AH$5455,"Loss")</f>
        <v>2</v>
      </c>
      <c r="F3429" s="7" t="n">
        <f aca="false">COUNTIFS('Duel Log'!AF$2:AF$5455,$A3429,'Duel Log'!AG$2:AG$5455,$B3429,'Duel Log'!AH$2:AH$5455,"Draw")</f>
        <v>0</v>
      </c>
      <c r="G3429" s="13" t="n">
        <f aca="false">IFERROR(D3429/C3429,"")</f>
        <v>0</v>
      </c>
    </row>
    <row r="3430" customFormat="false" ht="15" hidden="false" customHeight="true" outlineLevel="0" collapsed="false">
      <c r="A3430" s="7" t="s">
        <v>3921</v>
      </c>
      <c r="B3430" s="7" t="s">
        <v>1359</v>
      </c>
      <c r="C3430" s="7" t="n">
        <f aca="false">COUNTIFS('Duel Log'!AF$2:AF$5455,$A3430,'Duel Log'!AG$2:AG$5455,$B3430)</f>
        <v>2</v>
      </c>
      <c r="D3430" s="7" t="n">
        <f aca="false">COUNTIFS('Duel Log'!AF$2:AF$5455,$A3430,'Duel Log'!AG$2:AG$5455,$B3430,'Duel Log'!AH$2:AH$5455,"Win")</f>
        <v>0</v>
      </c>
      <c r="E3430" s="7" t="n">
        <f aca="false">COUNTIFS('Duel Log'!AF$2:AF$5455,$A3430,'Duel Log'!AG$2:AG$5455,$B3430,'Duel Log'!AH$2:AH$5455,"Loss")</f>
        <v>2</v>
      </c>
      <c r="F3430" s="7" t="n">
        <f aca="false">COUNTIFS('Duel Log'!AF$2:AF$5455,$A3430,'Duel Log'!AG$2:AG$5455,$B3430,'Duel Log'!AH$2:AH$5455,"Draw")</f>
        <v>0</v>
      </c>
      <c r="G3430" s="13" t="n">
        <f aca="false">IFERROR(D3430/C3430,"")</f>
        <v>0</v>
      </c>
    </row>
    <row r="3431" customFormat="false" ht="15" hidden="false" customHeight="true" outlineLevel="0" collapsed="false">
      <c r="A3431" s="7" t="s">
        <v>276</v>
      </c>
      <c r="B3431" s="7" t="s">
        <v>790</v>
      </c>
      <c r="C3431" s="7" t="n">
        <f aca="false">COUNTIFS('Duel Log'!AF$2:AF$5455,$A3431,'Duel Log'!AG$2:AG$5455,$B3431)</f>
        <v>2</v>
      </c>
      <c r="D3431" s="7" t="n">
        <f aca="false">COUNTIFS('Duel Log'!AF$2:AF$5455,$A3431,'Duel Log'!AG$2:AG$5455,$B3431,'Duel Log'!AH$2:AH$5455,"Win")</f>
        <v>2</v>
      </c>
      <c r="E3431" s="7" t="n">
        <f aca="false">COUNTIFS('Duel Log'!AF$2:AF$5455,$A3431,'Duel Log'!AG$2:AG$5455,$B3431,'Duel Log'!AH$2:AH$5455,"Loss")</f>
        <v>0</v>
      </c>
      <c r="F3431" s="7" t="n">
        <f aca="false">COUNTIFS('Duel Log'!AF$2:AF$5455,$A3431,'Duel Log'!AG$2:AG$5455,$B3431,'Duel Log'!AH$2:AH$5455,"Draw")</f>
        <v>0</v>
      </c>
      <c r="G3431" s="13" t="n">
        <f aca="false">IFERROR(D3431/C3431,"")</f>
        <v>1</v>
      </c>
    </row>
    <row r="3432" customFormat="false" ht="15" hidden="false" customHeight="true" outlineLevel="0" collapsed="false">
      <c r="A3432" s="7" t="s">
        <v>8321</v>
      </c>
      <c r="B3432" s="7" t="s">
        <v>7718</v>
      </c>
      <c r="C3432" s="7" t="n">
        <f aca="false">COUNTIFS('Duel Log'!AF$2:AF$5455,$A3432,'Duel Log'!AG$2:AG$5455,$B3432)</f>
        <v>1</v>
      </c>
      <c r="D3432" s="7" t="n">
        <f aca="false">COUNTIFS('Duel Log'!AF$2:AF$5455,$A3432,'Duel Log'!AG$2:AG$5455,$B3432,'Duel Log'!AH$2:AH$5455,"Win")</f>
        <v>0</v>
      </c>
      <c r="E3432" s="7" t="n">
        <f aca="false">COUNTIFS('Duel Log'!AF$2:AF$5455,$A3432,'Duel Log'!AG$2:AG$5455,$B3432,'Duel Log'!AH$2:AH$5455,"Loss")</f>
        <v>1</v>
      </c>
      <c r="F3432" s="7" t="n">
        <f aca="false">COUNTIFS('Duel Log'!AF$2:AF$5455,$A3432,'Duel Log'!AG$2:AG$5455,$B3432,'Duel Log'!AH$2:AH$5455,"Draw")</f>
        <v>0</v>
      </c>
      <c r="G3432" s="13" t="n">
        <f aca="false">IFERROR(D3432/C3432,"")</f>
        <v>0</v>
      </c>
    </row>
  </sheetData>
  <autoFilter ref="A1:G34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15894</v>
      </c>
      <c r="B1" s="4" t="s">
        <v>15895</v>
      </c>
      <c r="C1" s="4" t="s">
        <v>15896</v>
      </c>
      <c r="D1" s="4" t="s">
        <v>9587</v>
      </c>
      <c r="E1" s="4" t="s">
        <v>9588</v>
      </c>
      <c r="F1" s="4" t="s">
        <v>15438</v>
      </c>
      <c r="G1" s="4" t="s">
        <v>15897</v>
      </c>
      <c r="H1" s="4" t="s">
        <v>15898</v>
      </c>
      <c r="J1" s="11" t="s">
        <v>15899</v>
      </c>
    </row>
    <row r="2" customFormat="false" ht="15" hidden="false" customHeight="true" outlineLevel="0" collapsed="false">
      <c r="A2" s="7" t="s">
        <v>14842</v>
      </c>
      <c r="B2" s="7" t="n">
        <v>5</v>
      </c>
      <c r="C2" s="7" t="n">
        <f aca="false">COUNTIF('Duel Summary'!M$2:M$2134,$A2)</f>
        <v>1</v>
      </c>
      <c r="D2" s="7" t="n">
        <f aca="false">SUMIF('Duel Summary'!M$2:M$2134,$A2,'Duel Summary'!G$2:G$2134)</f>
        <v>3</v>
      </c>
      <c r="E2" s="7" t="n">
        <f aca="false">SUMIF('Duel Summary'!M$2:M$2134,$A2,'Duel Summary'!H$2:H$2134)</f>
        <v>2</v>
      </c>
      <c r="F2" s="13" t="n">
        <f aca="false">IFERROR(E2/D2,"")</f>
        <v>0.666666666666667</v>
      </c>
      <c r="G2" s="5" t="s">
        <v>15900</v>
      </c>
      <c r="H2" s="8" t="s">
        <v>365</v>
      </c>
    </row>
    <row r="3" customFormat="false" ht="15" hidden="false" customHeight="true" outlineLevel="0" collapsed="false">
      <c r="A3" s="7" t="s">
        <v>14398</v>
      </c>
      <c r="B3" s="7" t="n">
        <v>5</v>
      </c>
      <c r="C3" s="7" t="n">
        <f aca="false">COUNTIF('Duel Summary'!M$2:M$2134,$A3)</f>
        <v>1</v>
      </c>
      <c r="D3" s="7" t="n">
        <f aca="false">SUMIF('Duel Summary'!M$2:M$2134,$A3,'Duel Summary'!G$2:G$2134)</f>
        <v>3</v>
      </c>
      <c r="E3" s="7" t="n">
        <f aca="false">SUMIF('Duel Summary'!M$2:M$2134,$A3,'Duel Summary'!H$2:H$2134)</f>
        <v>2</v>
      </c>
      <c r="F3" s="13" t="n">
        <f aca="false">IFERROR(E3/D3,"")</f>
        <v>0.666666666666667</v>
      </c>
      <c r="G3" s="5" t="s">
        <v>15901</v>
      </c>
      <c r="H3" s="7" t="s">
        <v>2808</v>
      </c>
    </row>
    <row r="4" customFormat="false" ht="15" hidden="false" customHeight="true" outlineLevel="0" collapsed="false">
      <c r="A4" s="7" t="s">
        <v>10110</v>
      </c>
      <c r="B4" s="7" t="n">
        <v>4</v>
      </c>
      <c r="C4" s="7" t="n">
        <f aca="false">COUNTIF('Duel Summary'!M$2:M$2134,$A4)</f>
        <v>1</v>
      </c>
      <c r="D4" s="7" t="n">
        <f aca="false">SUMIF('Duel Summary'!M$2:M$2134,$A4,'Duel Summary'!G$2:G$2134)</f>
        <v>3</v>
      </c>
      <c r="E4" s="7" t="n">
        <f aca="false">SUMIF('Duel Summary'!M$2:M$2134,$A4,'Duel Summary'!H$2:H$2134)</f>
        <v>3</v>
      </c>
      <c r="F4" s="13" t="n">
        <f aca="false">IFERROR(E4/D4,"")</f>
        <v>1</v>
      </c>
      <c r="G4" s="5" t="s">
        <v>15902</v>
      </c>
      <c r="H4" s="7" t="s">
        <v>1283</v>
      </c>
    </row>
    <row r="5" customFormat="false" ht="15" hidden="false" customHeight="true" outlineLevel="0" collapsed="false">
      <c r="A5" s="7" t="s">
        <v>13887</v>
      </c>
      <c r="B5" s="7" t="n">
        <v>4</v>
      </c>
      <c r="C5" s="7" t="n">
        <f aca="false">COUNTIF('Duel Summary'!M$2:M$2134,$A5)</f>
        <v>1</v>
      </c>
      <c r="D5" s="7" t="n">
        <f aca="false">SUMIF('Duel Summary'!M$2:M$2134,$A5,'Duel Summary'!G$2:G$2134)</f>
        <v>3</v>
      </c>
      <c r="E5" s="7" t="n">
        <f aca="false">SUMIF('Duel Summary'!M$2:M$2134,$A5,'Duel Summary'!H$2:H$2134)</f>
        <v>2</v>
      </c>
      <c r="F5" s="13" t="n">
        <f aca="false">IFERROR(E5/D5,"")</f>
        <v>0.666666666666667</v>
      </c>
      <c r="G5" s="5" t="s">
        <v>15903</v>
      </c>
      <c r="H5" s="7" t="s">
        <v>7154</v>
      </c>
    </row>
    <row r="6" customFormat="false" ht="15" hidden="false" customHeight="true" outlineLevel="0" collapsed="false">
      <c r="A6" s="7" t="s">
        <v>11625</v>
      </c>
      <c r="B6" s="7" t="n">
        <v>4</v>
      </c>
      <c r="C6" s="7" t="n">
        <f aca="false">COUNTIF('Duel Summary'!M$2:M$2134,$A6)</f>
        <v>4</v>
      </c>
      <c r="D6" s="7" t="n">
        <f aca="false">SUMIF('Duel Summary'!M$2:M$2134,$A6,'Duel Summary'!G$2:G$2134)</f>
        <v>12</v>
      </c>
      <c r="E6" s="7" t="n">
        <f aca="false">SUMIF('Duel Summary'!M$2:M$2134,$A6,'Duel Summary'!H$2:H$2134)</f>
        <v>6</v>
      </c>
      <c r="F6" s="13" t="n">
        <f aca="false">IFERROR(E6/D6,"")</f>
        <v>0.5</v>
      </c>
      <c r="G6" s="5" t="s">
        <v>15902</v>
      </c>
      <c r="H6" s="7" t="s">
        <v>674</v>
      </c>
    </row>
    <row r="7" customFormat="false" ht="15" hidden="false" customHeight="true" outlineLevel="0" collapsed="false">
      <c r="A7" s="7" t="s">
        <v>12364</v>
      </c>
      <c r="B7" s="7" t="n">
        <v>4</v>
      </c>
      <c r="C7" s="7" t="n">
        <f aca="false">COUNTIF('Duel Summary'!M$2:M$2134,$A7)</f>
        <v>2</v>
      </c>
      <c r="D7" s="7" t="n">
        <f aca="false">SUMIF('Duel Summary'!M$2:M$2134,$A7,'Duel Summary'!G$2:G$2134)</f>
        <v>6</v>
      </c>
      <c r="E7" s="7" t="n">
        <f aca="false">SUMIF('Duel Summary'!M$2:M$2134,$A7,'Duel Summary'!H$2:H$2134)</f>
        <v>2</v>
      </c>
      <c r="F7" s="13" t="n">
        <f aca="false">IFERROR(E7/D7,"")</f>
        <v>0.333333333333333</v>
      </c>
      <c r="G7" s="5" t="s">
        <v>15903</v>
      </c>
      <c r="H7" s="7" t="s">
        <v>253</v>
      </c>
    </row>
    <row r="8" customFormat="false" ht="15" hidden="false" customHeight="true" outlineLevel="0" collapsed="false">
      <c r="A8" s="7" t="s">
        <v>10635</v>
      </c>
      <c r="B8" s="7" t="n">
        <v>4</v>
      </c>
      <c r="C8" s="7" t="n">
        <f aca="false">COUNTIF('Duel Summary'!M$2:M$2134,$A8)</f>
        <v>2</v>
      </c>
      <c r="D8" s="7" t="n">
        <f aca="false">SUMIF('Duel Summary'!M$2:M$2134,$A8,'Duel Summary'!G$2:G$2134)</f>
        <v>6</v>
      </c>
      <c r="E8" s="7" t="n">
        <f aca="false">SUMIF('Duel Summary'!M$2:M$2134,$A8,'Duel Summary'!H$2:H$2134)</f>
        <v>5</v>
      </c>
      <c r="F8" s="13" t="n">
        <f aca="false">IFERROR(E8/D8,"")</f>
        <v>0.833333333333333</v>
      </c>
      <c r="G8" s="5" t="s">
        <v>15904</v>
      </c>
      <c r="H8" s="7" t="s">
        <v>15905</v>
      </c>
    </row>
    <row r="9" customFormat="false" ht="15" hidden="false" customHeight="true" outlineLevel="0" collapsed="false">
      <c r="A9" s="7" t="s">
        <v>11997</v>
      </c>
      <c r="B9" s="7" t="n">
        <v>5</v>
      </c>
      <c r="C9" s="7" t="n">
        <f aca="false">COUNTIF('Duel Summary'!M$2:M$2134,$A9)</f>
        <v>1</v>
      </c>
      <c r="D9" s="7" t="n">
        <f aca="false">SUMIF('Duel Summary'!M$2:M$2134,$A9,'Duel Summary'!G$2:G$2134)</f>
        <v>3</v>
      </c>
      <c r="E9" s="7" t="n">
        <f aca="false">SUMIF('Duel Summary'!M$2:M$2134,$A9,'Duel Summary'!H$2:H$2134)</f>
        <v>0</v>
      </c>
      <c r="F9" s="13" t="n">
        <f aca="false">IFERROR(E9/D9,"")</f>
        <v>0</v>
      </c>
      <c r="G9" s="5" t="s">
        <v>15906</v>
      </c>
      <c r="H9" s="7" t="s">
        <v>547</v>
      </c>
    </row>
    <row r="10" customFormat="false" ht="15" hidden="false" customHeight="true" outlineLevel="0" collapsed="false">
      <c r="A10" s="7" t="s">
        <v>11573</v>
      </c>
      <c r="B10" s="7" t="n">
        <v>4</v>
      </c>
      <c r="C10" s="7" t="n">
        <f aca="false">COUNTIF('Duel Summary'!M$2:M$2134,$A10)</f>
        <v>2</v>
      </c>
      <c r="D10" s="7" t="n">
        <f aca="false">SUMIF('Duel Summary'!M$2:M$2134,$A10,'Duel Summary'!G$2:G$2134)</f>
        <v>6</v>
      </c>
      <c r="E10" s="7" t="n">
        <f aca="false">SUMIF('Duel Summary'!M$2:M$2134,$A10,'Duel Summary'!H$2:H$2134)</f>
        <v>2</v>
      </c>
      <c r="F10" s="13" t="n">
        <f aca="false">IFERROR(E10/D10,"")</f>
        <v>0.333333333333333</v>
      </c>
      <c r="G10" s="5" t="s">
        <v>15903</v>
      </c>
      <c r="H10" s="7" t="s">
        <v>567</v>
      </c>
    </row>
    <row r="11" customFormat="false" ht="15" hidden="false" customHeight="true" outlineLevel="0" collapsed="false">
      <c r="A11" s="7" t="s">
        <v>12460</v>
      </c>
      <c r="B11" s="7" t="n">
        <v>4</v>
      </c>
      <c r="C11" s="7" t="n">
        <f aca="false">COUNTIF('Duel Summary'!M$2:M$2134,$A11)</f>
        <v>1</v>
      </c>
      <c r="D11" s="7" t="n">
        <f aca="false">SUMIF('Duel Summary'!M$2:M$2134,$A11,'Duel Summary'!G$2:G$2134)</f>
        <v>3</v>
      </c>
      <c r="E11" s="7" t="n">
        <f aca="false">SUMIF('Duel Summary'!M$2:M$2134,$A11,'Duel Summary'!H$2:H$2134)</f>
        <v>0</v>
      </c>
      <c r="F11" s="13" t="n">
        <f aca="false">IFERROR(E11/D11,"")</f>
        <v>0</v>
      </c>
      <c r="G11" s="5" t="s">
        <v>15903</v>
      </c>
      <c r="H11" s="7" t="s">
        <v>1206</v>
      </c>
    </row>
    <row r="12" customFormat="false" ht="15" hidden="false" customHeight="true" outlineLevel="0" collapsed="false">
      <c r="A12" s="7" t="s">
        <v>13296</v>
      </c>
      <c r="B12" s="7" t="n">
        <v>6</v>
      </c>
      <c r="C12" s="7" t="n">
        <f aca="false">COUNTIF('Duel Summary'!M$2:M$2134,$A12)</f>
        <v>1</v>
      </c>
      <c r="D12" s="7" t="n">
        <f aca="false">SUMIF('Duel Summary'!M$2:M$2134,$A12,'Duel Summary'!G$2:G$2134)</f>
        <v>3</v>
      </c>
      <c r="E12" s="7" t="n">
        <f aca="false">SUMIF('Duel Summary'!M$2:M$2134,$A12,'Duel Summary'!H$2:H$2134)</f>
        <v>1</v>
      </c>
      <c r="F12" s="13" t="n">
        <f aca="false">IFERROR(E12/D12,"")</f>
        <v>0.333333333333333</v>
      </c>
      <c r="G12" s="5" t="s">
        <v>15907</v>
      </c>
      <c r="H12" s="7" t="s">
        <v>567</v>
      </c>
    </row>
    <row r="13" customFormat="false" ht="15" hidden="false" customHeight="true" outlineLevel="0" collapsed="false">
      <c r="A13" s="7" t="s">
        <v>11351</v>
      </c>
      <c r="B13" s="7" t="n">
        <v>4</v>
      </c>
      <c r="C13" s="7" t="n">
        <f aca="false">COUNTIF('Duel Summary'!M$2:M$2134,$A13)</f>
        <v>5</v>
      </c>
      <c r="D13" s="7" t="n">
        <f aca="false">SUMIF('Duel Summary'!M$2:M$2134,$A13,'Duel Summary'!G$2:G$2134)</f>
        <v>15</v>
      </c>
      <c r="E13" s="7" t="n">
        <f aca="false">SUMIF('Duel Summary'!M$2:M$2134,$A13,'Duel Summary'!H$2:H$2134)</f>
        <v>8</v>
      </c>
      <c r="F13" s="13" t="n">
        <f aca="false">IFERROR(E13/D13,"")</f>
        <v>0.533333333333333</v>
      </c>
      <c r="G13" s="5" t="s">
        <v>15902</v>
      </c>
      <c r="H13" s="8" t="s">
        <v>1486</v>
      </c>
    </row>
    <row r="14" customFormat="false" ht="15" hidden="false" customHeight="true" outlineLevel="0" collapsed="false">
      <c r="A14" s="7" t="s">
        <v>9667</v>
      </c>
      <c r="B14" s="7" t="n">
        <v>4</v>
      </c>
      <c r="C14" s="7" t="n">
        <f aca="false">COUNTIF('Duel Summary'!M$2:M$2134,$A14)</f>
        <v>6</v>
      </c>
      <c r="D14" s="7" t="n">
        <f aca="false">SUMIF('Duel Summary'!M$2:M$2134,$A14,'Duel Summary'!G$2:G$2134)</f>
        <v>18</v>
      </c>
      <c r="E14" s="7" t="n">
        <f aca="false">SUMIF('Duel Summary'!M$2:M$2134,$A14,'Duel Summary'!H$2:H$2134)</f>
        <v>9</v>
      </c>
      <c r="F14" s="13" t="n">
        <f aca="false">IFERROR(E14/D14,"")</f>
        <v>0.5</v>
      </c>
      <c r="G14" s="5" t="s">
        <v>15902</v>
      </c>
      <c r="H14" s="7" t="s">
        <v>15908</v>
      </c>
    </row>
    <row r="15" customFormat="false" ht="15" hidden="false" customHeight="true" outlineLevel="0" collapsed="false">
      <c r="A15" s="7" t="s">
        <v>13111</v>
      </c>
      <c r="B15" s="7" t="n">
        <v>5</v>
      </c>
      <c r="C15" s="7" t="n">
        <f aca="false">COUNTIF('Duel Summary'!M$2:M$2134,$A15)</f>
        <v>3</v>
      </c>
      <c r="D15" s="7" t="n">
        <f aca="false">SUMIF('Duel Summary'!M$2:M$2134,$A15,'Duel Summary'!G$2:G$2134)</f>
        <v>10</v>
      </c>
      <c r="E15" s="7" t="n">
        <f aca="false">SUMIF('Duel Summary'!M$2:M$2134,$A15,'Duel Summary'!H$2:H$2134)</f>
        <v>5</v>
      </c>
      <c r="F15" s="13" t="n">
        <f aca="false">IFERROR(E15/D15,"")</f>
        <v>0.5</v>
      </c>
      <c r="G15" s="5" t="s">
        <v>15909</v>
      </c>
      <c r="H15" s="7" t="s">
        <v>15910</v>
      </c>
    </row>
    <row r="16" customFormat="false" ht="15" hidden="false" customHeight="true" outlineLevel="0" collapsed="false">
      <c r="A16" s="7" t="s">
        <v>10456</v>
      </c>
      <c r="B16" s="7" t="n">
        <v>3</v>
      </c>
      <c r="C16" s="7" t="n">
        <f aca="false">COUNTIF('Duel Summary'!M$2:M$2134,$A16)</f>
        <v>1</v>
      </c>
      <c r="D16" s="7" t="n">
        <f aca="false">SUMIF('Duel Summary'!M$2:M$2134,$A16,'Duel Summary'!G$2:G$2134)</f>
        <v>3</v>
      </c>
      <c r="E16" s="7" t="n">
        <f aca="false">SUMIF('Duel Summary'!M$2:M$2134,$A16,'Duel Summary'!H$2:H$2134)</f>
        <v>3</v>
      </c>
      <c r="F16" s="13" t="n">
        <f aca="false">IFERROR(E16/D16,"")</f>
        <v>1</v>
      </c>
      <c r="G16" s="7"/>
      <c r="H16" s="7" t="s">
        <v>1432</v>
      </c>
    </row>
    <row r="17" customFormat="false" ht="15" hidden="false" customHeight="true" outlineLevel="0" collapsed="false">
      <c r="A17" s="7" t="s">
        <v>13885</v>
      </c>
      <c r="B17" s="7" t="n">
        <v>5</v>
      </c>
      <c r="C17" s="7" t="n">
        <f aca="false">COUNTIF('Duel Summary'!M$2:M$2134,$A17)</f>
        <v>1</v>
      </c>
      <c r="D17" s="7" t="n">
        <f aca="false">SUMIF('Duel Summary'!M$2:M$2134,$A17,'Duel Summary'!G$2:G$2134)</f>
        <v>3</v>
      </c>
      <c r="E17" s="7" t="n">
        <f aca="false">SUMIF('Duel Summary'!M$2:M$2134,$A17,'Duel Summary'!H$2:H$2134)</f>
        <v>2</v>
      </c>
      <c r="F17" s="13" t="n">
        <f aca="false">IFERROR(E17/D17,"")</f>
        <v>0.666666666666667</v>
      </c>
      <c r="G17" s="5" t="s">
        <v>15911</v>
      </c>
      <c r="H17" s="7" t="s">
        <v>7154</v>
      </c>
    </row>
    <row r="18" customFormat="false" ht="15" hidden="false" customHeight="true" outlineLevel="0" collapsed="false">
      <c r="A18" s="7" t="s">
        <v>14575</v>
      </c>
      <c r="B18" s="7" t="n">
        <v>5</v>
      </c>
      <c r="C18" s="7" t="n">
        <f aca="false">COUNTIF('Duel Summary'!M$2:M$2134,$A18)</f>
        <v>1</v>
      </c>
      <c r="D18" s="7" t="n">
        <f aca="false">SUMIF('Duel Summary'!M$2:M$2134,$A18,'Duel Summary'!G$2:G$2134)</f>
        <v>3</v>
      </c>
      <c r="E18" s="7" t="n">
        <f aca="false">SUMIF('Duel Summary'!M$2:M$2134,$A18,'Duel Summary'!H$2:H$2134)</f>
        <v>2</v>
      </c>
      <c r="F18" s="13" t="n">
        <f aca="false">IFERROR(E18/D18,"")</f>
        <v>0.666666666666667</v>
      </c>
      <c r="G18" s="5" t="s">
        <v>15912</v>
      </c>
      <c r="H18" s="7" t="s">
        <v>5844</v>
      </c>
    </row>
    <row r="19" customFormat="false" ht="15" hidden="false" customHeight="true" outlineLevel="0" collapsed="false">
      <c r="A19" s="7" t="s">
        <v>12557</v>
      </c>
      <c r="B19" s="7" t="n">
        <v>6</v>
      </c>
      <c r="C19" s="7" t="n">
        <f aca="false">COUNTIF('Duel Summary'!M$2:M$2134,$A19)</f>
        <v>1</v>
      </c>
      <c r="D19" s="7" t="n">
        <f aca="false">SUMIF('Duel Summary'!M$2:M$2134,$A19,'Duel Summary'!G$2:G$2134)</f>
        <v>3</v>
      </c>
      <c r="E19" s="7" t="n">
        <f aca="false">SUMIF('Duel Summary'!M$2:M$2134,$A19,'Duel Summary'!H$2:H$2134)</f>
        <v>2</v>
      </c>
      <c r="F19" s="13" t="n">
        <f aca="false">IFERROR(E19/D19,"")</f>
        <v>0.666666666666667</v>
      </c>
      <c r="G19" s="5" t="s">
        <v>15913</v>
      </c>
      <c r="H19" s="7" t="s">
        <v>1206</v>
      </c>
    </row>
    <row r="20" customFormat="false" ht="15" hidden="false" customHeight="true" outlineLevel="0" collapsed="false">
      <c r="A20" s="7" t="s">
        <v>13325</v>
      </c>
      <c r="B20" s="7" t="n">
        <v>5</v>
      </c>
      <c r="C20" s="7" t="n">
        <f aca="false">COUNTIF('Duel Summary'!M$2:M$2134,$A20)</f>
        <v>1</v>
      </c>
      <c r="D20" s="7" t="n">
        <f aca="false">SUMIF('Duel Summary'!M$2:M$2134,$A20,'Duel Summary'!G$2:G$2134)</f>
        <v>3</v>
      </c>
      <c r="E20" s="7" t="n">
        <f aca="false">SUMIF('Duel Summary'!M$2:M$2134,$A20,'Duel Summary'!H$2:H$2134)</f>
        <v>2</v>
      </c>
      <c r="F20" s="13" t="n">
        <f aca="false">IFERROR(E20/D20,"")</f>
        <v>0.666666666666667</v>
      </c>
      <c r="G20" s="5" t="s">
        <v>15914</v>
      </c>
      <c r="H20" s="7" t="s">
        <v>567</v>
      </c>
    </row>
    <row r="21" customFormat="false" ht="15" hidden="false" customHeight="true" outlineLevel="0" collapsed="false">
      <c r="A21" s="7" t="s">
        <v>11520</v>
      </c>
      <c r="B21" s="7" t="n">
        <v>5</v>
      </c>
      <c r="C21" s="7" t="n">
        <f aca="false">COUNTIF('Duel Summary'!M$2:M$2134,$A21)</f>
        <v>1</v>
      </c>
      <c r="D21" s="7" t="n">
        <f aca="false">SUMIF('Duel Summary'!M$2:M$2134,$A21,'Duel Summary'!G$2:G$2134)</f>
        <v>3</v>
      </c>
      <c r="E21" s="7" t="n">
        <f aca="false">SUMIF('Duel Summary'!M$2:M$2134,$A21,'Duel Summary'!H$2:H$2134)</f>
        <v>2</v>
      </c>
      <c r="F21" s="13" t="n">
        <f aca="false">IFERROR(E21/D21,"")</f>
        <v>0.666666666666667</v>
      </c>
      <c r="G21" s="5" t="s">
        <v>15915</v>
      </c>
      <c r="H21" s="7" t="s">
        <v>523</v>
      </c>
    </row>
    <row r="22" customFormat="false" ht="15" hidden="false" customHeight="true" outlineLevel="0" collapsed="false">
      <c r="A22" s="7" t="s">
        <v>11723</v>
      </c>
      <c r="B22" s="7" t="n">
        <v>6</v>
      </c>
      <c r="C22" s="7" t="n">
        <f aca="false">COUNTIF('Duel Summary'!M$2:M$2134,$A22)</f>
        <v>1</v>
      </c>
      <c r="D22" s="7" t="n">
        <f aca="false">SUMIF('Duel Summary'!M$2:M$2134,$A22,'Duel Summary'!G$2:G$2134)</f>
        <v>3</v>
      </c>
      <c r="E22" s="7" t="n">
        <f aca="false">SUMIF('Duel Summary'!M$2:M$2134,$A22,'Duel Summary'!H$2:H$2134)</f>
        <v>0</v>
      </c>
      <c r="F22" s="13" t="n">
        <f aca="false">IFERROR(E22/D22,"")</f>
        <v>0</v>
      </c>
      <c r="G22" s="5" t="s">
        <v>15916</v>
      </c>
      <c r="H22" s="7" t="s">
        <v>1201</v>
      </c>
    </row>
    <row r="23" customFormat="false" ht="15" hidden="false" customHeight="true" outlineLevel="0" collapsed="false">
      <c r="A23" s="7" t="s">
        <v>12321</v>
      </c>
      <c r="B23" s="7" t="n">
        <v>5</v>
      </c>
      <c r="C23" s="7" t="n">
        <f aca="false">COUNTIF('Duel Summary'!M$2:M$2134,$A23)</f>
        <v>3</v>
      </c>
      <c r="D23" s="7" t="n">
        <f aca="false">SUMIF('Duel Summary'!M$2:M$2134,$A23,'Duel Summary'!G$2:G$2134)</f>
        <v>10</v>
      </c>
      <c r="E23" s="7" t="n">
        <f aca="false">SUMIF('Duel Summary'!M$2:M$2134,$A23,'Duel Summary'!H$2:H$2134)</f>
        <v>5</v>
      </c>
      <c r="F23" s="13" t="n">
        <f aca="false">IFERROR(E23/D23,"")</f>
        <v>0.5</v>
      </c>
      <c r="G23" s="5" t="s">
        <v>15917</v>
      </c>
      <c r="H23" s="7" t="s">
        <v>15533</v>
      </c>
    </row>
    <row r="24" customFormat="false" ht="15" hidden="false" customHeight="true" outlineLevel="0" collapsed="false">
      <c r="A24" s="7" t="s">
        <v>11742</v>
      </c>
      <c r="B24" s="7" t="n">
        <v>5</v>
      </c>
      <c r="C24" s="7" t="n">
        <f aca="false">COUNTIF('Duel Summary'!M$2:M$2134,$A24)</f>
        <v>5</v>
      </c>
      <c r="D24" s="7" t="n">
        <f aca="false">SUMIF('Duel Summary'!M$2:M$2134,$A24,'Duel Summary'!G$2:G$2134)</f>
        <v>15</v>
      </c>
      <c r="E24" s="7" t="n">
        <f aca="false">SUMIF('Duel Summary'!M$2:M$2134,$A24,'Duel Summary'!H$2:H$2134)</f>
        <v>9</v>
      </c>
      <c r="F24" s="13" t="n">
        <f aca="false">IFERROR(E24/D24,"")</f>
        <v>0.6</v>
      </c>
      <c r="G24" s="5" t="s">
        <v>15917</v>
      </c>
      <c r="H24" s="7" t="s">
        <v>15889</v>
      </c>
    </row>
    <row r="25" customFormat="false" ht="15" hidden="false" customHeight="true" outlineLevel="0" collapsed="false">
      <c r="A25" s="7" t="s">
        <v>14406</v>
      </c>
      <c r="B25" s="7" t="n">
        <v>4</v>
      </c>
      <c r="C25" s="7" t="n">
        <f aca="false">COUNTIF('Duel Summary'!M$2:M$2134,$A25)</f>
        <v>1</v>
      </c>
      <c r="D25" s="7" t="n">
        <f aca="false">SUMIF('Duel Summary'!M$2:M$2134,$A25,'Duel Summary'!G$2:G$2134)</f>
        <v>3</v>
      </c>
      <c r="E25" s="7" t="n">
        <f aca="false">SUMIF('Duel Summary'!M$2:M$2134,$A25,'Duel Summary'!H$2:H$2134)</f>
        <v>1</v>
      </c>
      <c r="F25" s="13" t="n">
        <f aca="false">IFERROR(E25/D25,"")</f>
        <v>0.333333333333333</v>
      </c>
      <c r="G25" s="5" t="s">
        <v>15918</v>
      </c>
      <c r="H25" s="7" t="s">
        <v>2808</v>
      </c>
    </row>
    <row r="26" customFormat="false" ht="15" hidden="false" customHeight="true" outlineLevel="0" collapsed="false">
      <c r="A26" s="7" t="s">
        <v>14752</v>
      </c>
      <c r="B26" s="7" t="n">
        <v>5</v>
      </c>
      <c r="C26" s="7" t="n">
        <f aca="false">COUNTIF('Duel Summary'!M$2:M$2134,$A26)</f>
        <v>1</v>
      </c>
      <c r="D26" s="7" t="n">
        <f aca="false">SUMIF('Duel Summary'!M$2:M$2134,$A26,'Duel Summary'!G$2:G$2134)</f>
        <v>3</v>
      </c>
      <c r="E26" s="7" t="n">
        <f aca="false">SUMIF('Duel Summary'!M$2:M$2134,$A26,'Duel Summary'!H$2:H$2134)</f>
        <v>1</v>
      </c>
      <c r="F26" s="13" t="n">
        <f aca="false">IFERROR(E26/D26,"")</f>
        <v>0.333333333333333</v>
      </c>
      <c r="G26" s="5" t="s">
        <v>15919</v>
      </c>
      <c r="H26" s="8" t="s">
        <v>1486</v>
      </c>
    </row>
    <row r="27" customFormat="false" ht="15" hidden="false" customHeight="true" outlineLevel="0" collapsed="false">
      <c r="A27" s="7" t="s">
        <v>11220</v>
      </c>
      <c r="B27" s="7" t="n">
        <v>5</v>
      </c>
      <c r="C27" s="7" t="n">
        <f aca="false">COUNTIF('Duel Summary'!M$2:M$2134,$A27)</f>
        <v>1</v>
      </c>
      <c r="D27" s="7" t="n">
        <f aca="false">SUMIF('Duel Summary'!M$2:M$2134,$A27,'Duel Summary'!G$2:G$2134)</f>
        <v>3</v>
      </c>
      <c r="E27" s="7" t="n">
        <f aca="false">SUMIF('Duel Summary'!M$2:M$2134,$A27,'Duel Summary'!H$2:H$2134)</f>
        <v>2</v>
      </c>
      <c r="F27" s="13" t="n">
        <f aca="false">IFERROR(E27/D27,"")</f>
        <v>0.666666666666667</v>
      </c>
      <c r="G27" s="5" t="s">
        <v>15911</v>
      </c>
      <c r="H27" s="7" t="s">
        <v>2789</v>
      </c>
    </row>
    <row r="28" customFormat="false" ht="15" hidden="false" customHeight="true" outlineLevel="0" collapsed="false">
      <c r="A28" s="7" t="s">
        <v>12582</v>
      </c>
      <c r="B28" s="7" t="n">
        <v>5</v>
      </c>
      <c r="C28" s="7" t="n">
        <f aca="false">COUNTIF('Duel Summary'!M$2:M$2134,$A28)</f>
        <v>1</v>
      </c>
      <c r="D28" s="7" t="n">
        <f aca="false">SUMIF('Duel Summary'!M$2:M$2134,$A28,'Duel Summary'!G$2:G$2134)</f>
        <v>3</v>
      </c>
      <c r="E28" s="7" t="n">
        <f aca="false">SUMIF('Duel Summary'!M$2:M$2134,$A28,'Duel Summary'!H$2:H$2134)</f>
        <v>1</v>
      </c>
      <c r="F28" s="13" t="n">
        <f aca="false">IFERROR(E28/D28,"")</f>
        <v>0.333333333333333</v>
      </c>
      <c r="G28" s="5" t="s">
        <v>15900</v>
      </c>
      <c r="H28" s="7" t="s">
        <v>1206</v>
      </c>
    </row>
    <row r="29" customFormat="false" ht="15" hidden="false" customHeight="true" outlineLevel="0" collapsed="false">
      <c r="A29" s="7" t="s">
        <v>13665</v>
      </c>
      <c r="B29" s="7" t="n">
        <v>4</v>
      </c>
      <c r="C29" s="7" t="n">
        <f aca="false">COUNTIF('Duel Summary'!M$2:M$2134,$A29)</f>
        <v>1</v>
      </c>
      <c r="D29" s="7" t="n">
        <f aca="false">SUMIF('Duel Summary'!M$2:M$2134,$A29,'Duel Summary'!G$2:G$2134)</f>
        <v>3</v>
      </c>
      <c r="E29" s="7" t="n">
        <f aca="false">SUMIF('Duel Summary'!M$2:M$2134,$A29,'Duel Summary'!H$2:H$2134)</f>
        <v>2</v>
      </c>
      <c r="F29" s="13" t="n">
        <f aca="false">IFERROR(E29/D29,"")</f>
        <v>0.666666666666667</v>
      </c>
      <c r="G29" s="5" t="s">
        <v>15902</v>
      </c>
      <c r="H29" s="7" t="s">
        <v>674</v>
      </c>
    </row>
    <row r="30" customFormat="false" ht="15" hidden="false" customHeight="true" outlineLevel="0" collapsed="false">
      <c r="A30" s="7" t="s">
        <v>9869</v>
      </c>
      <c r="B30" s="7" t="n">
        <v>5</v>
      </c>
      <c r="C30" s="7" t="n">
        <f aca="false">COUNTIF('Duel Summary'!M$2:M$2134,$A30)</f>
        <v>4</v>
      </c>
      <c r="D30" s="7" t="n">
        <f aca="false">SUMIF('Duel Summary'!M$2:M$2134,$A30,'Duel Summary'!G$2:G$2134)</f>
        <v>12</v>
      </c>
      <c r="E30" s="7" t="n">
        <f aca="false">SUMIF('Duel Summary'!M$2:M$2134,$A30,'Duel Summary'!H$2:H$2134)</f>
        <v>6</v>
      </c>
      <c r="F30" s="13" t="n">
        <f aca="false">IFERROR(E30/D30,"")</f>
        <v>0.5</v>
      </c>
      <c r="G30" s="5" t="s">
        <v>15900</v>
      </c>
      <c r="H30" s="7" t="s">
        <v>15920</v>
      </c>
    </row>
    <row r="31" customFormat="false" ht="15" hidden="false" customHeight="true" outlineLevel="0" collapsed="false">
      <c r="A31" s="7" t="s">
        <v>12100</v>
      </c>
      <c r="B31" s="7" t="n">
        <v>5</v>
      </c>
      <c r="C31" s="7" t="n">
        <f aca="false">COUNTIF('Duel Summary'!M$2:M$2134,$A31)</f>
        <v>2</v>
      </c>
      <c r="D31" s="7" t="n">
        <f aca="false">SUMIF('Duel Summary'!M$2:M$2134,$A31,'Duel Summary'!G$2:G$2134)</f>
        <v>6</v>
      </c>
      <c r="E31" s="7" t="n">
        <f aca="false">SUMIF('Duel Summary'!M$2:M$2134,$A31,'Duel Summary'!H$2:H$2134)</f>
        <v>3</v>
      </c>
      <c r="F31" s="13" t="n">
        <f aca="false">IFERROR(E31/D31,"")</f>
        <v>0.5</v>
      </c>
      <c r="G31" s="5" t="s">
        <v>15921</v>
      </c>
      <c r="H31" s="7" t="s">
        <v>15777</v>
      </c>
    </row>
    <row r="32" customFormat="false" ht="15" hidden="false" customHeight="true" outlineLevel="0" collapsed="false">
      <c r="A32" s="7" t="s">
        <v>10407</v>
      </c>
      <c r="B32" s="7" t="n">
        <v>5</v>
      </c>
      <c r="C32" s="7" t="n">
        <f aca="false">COUNTIF('Duel Summary'!M$2:M$2134,$A32)</f>
        <v>1</v>
      </c>
      <c r="D32" s="7" t="n">
        <f aca="false">SUMIF('Duel Summary'!M$2:M$2134,$A32,'Duel Summary'!G$2:G$2134)</f>
        <v>3</v>
      </c>
      <c r="E32" s="7" t="n">
        <f aca="false">SUMIF('Duel Summary'!M$2:M$2134,$A32,'Duel Summary'!H$2:H$2134)</f>
        <v>2</v>
      </c>
      <c r="F32" s="13" t="n">
        <f aca="false">IFERROR(E32/D32,"")</f>
        <v>0.666666666666667</v>
      </c>
      <c r="G32" s="5" t="s">
        <v>15922</v>
      </c>
      <c r="H32" s="7" t="s">
        <v>1432</v>
      </c>
    </row>
    <row r="33" customFormat="false" ht="15" hidden="false" customHeight="true" outlineLevel="0" collapsed="false">
      <c r="A33" s="7" t="s">
        <v>10551</v>
      </c>
      <c r="B33" s="7" t="n">
        <v>5</v>
      </c>
      <c r="C33" s="7" t="n">
        <f aca="false">COUNTIF('Duel Summary'!M$2:M$2134,$A33)</f>
        <v>9</v>
      </c>
      <c r="D33" s="7" t="n">
        <f aca="false">SUMIF('Duel Summary'!M$2:M$2134,$A33,'Duel Summary'!G$2:G$2134)</f>
        <v>27</v>
      </c>
      <c r="E33" s="7" t="n">
        <f aca="false">SUMIF('Duel Summary'!M$2:M$2134,$A33,'Duel Summary'!H$2:H$2134)</f>
        <v>14</v>
      </c>
      <c r="F33" s="13" t="n">
        <f aca="false">IFERROR(E33/D33,"")</f>
        <v>0.518518518518519</v>
      </c>
      <c r="G33" s="5" t="s">
        <v>15900</v>
      </c>
      <c r="H33" s="7" t="s">
        <v>15923</v>
      </c>
    </row>
    <row r="34" customFormat="false" ht="15" hidden="false" customHeight="true" outlineLevel="0" collapsed="false">
      <c r="A34" s="7" t="s">
        <v>11611</v>
      </c>
      <c r="B34" s="7" t="n">
        <v>4</v>
      </c>
      <c r="C34" s="7" t="n">
        <f aca="false">COUNTIF('Duel Summary'!M$2:M$2134,$A34)</f>
        <v>2</v>
      </c>
      <c r="D34" s="7" t="n">
        <f aca="false">SUMIF('Duel Summary'!M$2:M$2134,$A34,'Duel Summary'!G$2:G$2134)</f>
        <v>7</v>
      </c>
      <c r="E34" s="7" t="n">
        <f aca="false">SUMIF('Duel Summary'!M$2:M$2134,$A34,'Duel Summary'!H$2:H$2134)</f>
        <v>3</v>
      </c>
      <c r="F34" s="13" t="n">
        <f aca="false">IFERROR(E34/D34,"")</f>
        <v>0.428571428571429</v>
      </c>
      <c r="G34" s="5" t="s">
        <v>15902</v>
      </c>
      <c r="H34" s="7" t="s">
        <v>15924</v>
      </c>
    </row>
    <row r="35" customFormat="false" ht="15" hidden="false" customHeight="true" outlineLevel="0" collapsed="false">
      <c r="A35" s="7" t="s">
        <v>13407</v>
      </c>
      <c r="B35" s="7" t="n">
        <v>5</v>
      </c>
      <c r="C35" s="7" t="n">
        <f aca="false">COUNTIF('Duel Summary'!M$2:M$2134,$A35)</f>
        <v>3</v>
      </c>
      <c r="D35" s="7" t="n">
        <f aca="false">SUMIF('Duel Summary'!M$2:M$2134,$A35,'Duel Summary'!G$2:G$2134)</f>
        <v>9</v>
      </c>
      <c r="E35" s="7" t="n">
        <f aca="false">SUMIF('Duel Summary'!M$2:M$2134,$A35,'Duel Summary'!H$2:H$2134)</f>
        <v>6</v>
      </c>
      <c r="F35" s="13" t="n">
        <f aca="false">IFERROR(E35/D35,"")</f>
        <v>0.666666666666667</v>
      </c>
      <c r="G35" s="5" t="s">
        <v>15900</v>
      </c>
      <c r="H35" s="7" t="s">
        <v>15925</v>
      </c>
    </row>
    <row r="36" customFormat="false" ht="15" hidden="false" customHeight="true" outlineLevel="0" collapsed="false">
      <c r="A36" s="7" t="s">
        <v>13825</v>
      </c>
      <c r="B36" s="7" t="n">
        <v>4</v>
      </c>
      <c r="C36" s="7" t="n">
        <f aca="false">COUNTIF('Duel Summary'!M$2:M$2134,$A36)</f>
        <v>2</v>
      </c>
      <c r="D36" s="7" t="n">
        <f aca="false">SUMIF('Duel Summary'!M$2:M$2134,$A36,'Duel Summary'!G$2:G$2134)</f>
        <v>6</v>
      </c>
      <c r="E36" s="7" t="n">
        <f aca="false">SUMIF('Duel Summary'!M$2:M$2134,$A36,'Duel Summary'!H$2:H$2134)</f>
        <v>4</v>
      </c>
      <c r="F36" s="13" t="n">
        <f aca="false">IFERROR(E36/D36,"")</f>
        <v>0.666666666666667</v>
      </c>
      <c r="G36" s="5" t="s">
        <v>15903</v>
      </c>
      <c r="H36" s="7" t="s">
        <v>15926</v>
      </c>
    </row>
    <row r="37" customFormat="false" ht="15" hidden="false" customHeight="true" outlineLevel="0" collapsed="false">
      <c r="A37" s="7" t="s">
        <v>10373</v>
      </c>
      <c r="B37" s="7" t="n">
        <v>4</v>
      </c>
      <c r="C37" s="7" t="n">
        <f aca="false">COUNTIF('Duel Summary'!M$2:M$2134,$A37)</f>
        <v>3</v>
      </c>
      <c r="D37" s="7" t="n">
        <f aca="false">SUMIF('Duel Summary'!M$2:M$2134,$A37,'Duel Summary'!G$2:G$2134)</f>
        <v>9</v>
      </c>
      <c r="E37" s="7" t="n">
        <f aca="false">SUMIF('Duel Summary'!M$2:M$2134,$A37,'Duel Summary'!H$2:H$2134)</f>
        <v>7</v>
      </c>
      <c r="F37" s="13" t="n">
        <f aca="false">IFERROR(E37/D37,"")</f>
        <v>0.777777777777778</v>
      </c>
      <c r="G37" s="5" t="s">
        <v>15902</v>
      </c>
      <c r="H37" s="7" t="s">
        <v>15927</v>
      </c>
    </row>
    <row r="38" customFormat="false" ht="15" hidden="false" customHeight="true" outlineLevel="0" collapsed="false">
      <c r="A38" s="7" t="s">
        <v>9865</v>
      </c>
      <c r="B38" s="7" t="n">
        <v>4</v>
      </c>
      <c r="C38" s="7" t="n">
        <f aca="false">COUNTIF('Duel Summary'!M$2:M$2134,$A38)</f>
        <v>6</v>
      </c>
      <c r="D38" s="7" t="n">
        <f aca="false">SUMIF('Duel Summary'!M$2:M$2134,$A38,'Duel Summary'!G$2:G$2134)</f>
        <v>18</v>
      </c>
      <c r="E38" s="7" t="n">
        <f aca="false">SUMIF('Duel Summary'!M$2:M$2134,$A38,'Duel Summary'!H$2:H$2134)</f>
        <v>7</v>
      </c>
      <c r="F38" s="13" t="n">
        <f aca="false">IFERROR(E38/D38,"")</f>
        <v>0.388888888888889</v>
      </c>
      <c r="G38" s="5" t="s">
        <v>15902</v>
      </c>
      <c r="H38" s="7" t="s">
        <v>15928</v>
      </c>
    </row>
    <row r="39" customFormat="false" ht="15" hidden="false" customHeight="true" outlineLevel="0" collapsed="false">
      <c r="A39" s="7" t="s">
        <v>13484</v>
      </c>
      <c r="B39" s="7" t="n">
        <v>4</v>
      </c>
      <c r="C39" s="7" t="n">
        <f aca="false">COUNTIF('Duel Summary'!M$2:M$2134,$A39)</f>
        <v>1</v>
      </c>
      <c r="D39" s="7" t="n">
        <f aca="false">SUMIF('Duel Summary'!M$2:M$2134,$A39,'Duel Summary'!G$2:G$2134)</f>
        <v>3</v>
      </c>
      <c r="E39" s="7" t="n">
        <f aca="false">SUMIF('Duel Summary'!M$2:M$2134,$A39,'Duel Summary'!H$2:H$2134)</f>
        <v>0</v>
      </c>
      <c r="F39" s="13" t="n">
        <f aca="false">IFERROR(E39/D39,"")</f>
        <v>0</v>
      </c>
      <c r="G39" s="5" t="s">
        <v>15904</v>
      </c>
      <c r="H39" s="7" t="s">
        <v>343</v>
      </c>
    </row>
    <row r="40" customFormat="false" ht="15" hidden="false" customHeight="true" outlineLevel="0" collapsed="false">
      <c r="A40" s="7" t="s">
        <v>14850</v>
      </c>
      <c r="B40" s="7" t="n">
        <v>4</v>
      </c>
      <c r="C40" s="7" t="n">
        <f aca="false">COUNTIF('Duel Summary'!M$2:M$2134,$A40)</f>
        <v>1</v>
      </c>
      <c r="D40" s="7" t="n">
        <f aca="false">SUMIF('Duel Summary'!M$2:M$2134,$A40,'Duel Summary'!G$2:G$2134)</f>
        <v>3</v>
      </c>
      <c r="E40" s="7" t="n">
        <f aca="false">SUMIF('Duel Summary'!M$2:M$2134,$A40,'Duel Summary'!H$2:H$2134)</f>
        <v>2</v>
      </c>
      <c r="F40" s="13" t="n">
        <f aca="false">IFERROR(E40/D40,"")</f>
        <v>0.666666666666667</v>
      </c>
      <c r="G40" s="5" t="s">
        <v>15903</v>
      </c>
      <c r="H40" s="8" t="s">
        <v>365</v>
      </c>
    </row>
    <row r="41" customFormat="false" ht="15" hidden="false" customHeight="true" outlineLevel="0" collapsed="false">
      <c r="A41" s="7" t="s">
        <v>12283</v>
      </c>
      <c r="B41" s="7" t="n">
        <v>4</v>
      </c>
      <c r="C41" s="7" t="n">
        <f aca="false">COUNTIF('Duel Summary'!M$2:M$2134,$A41)</f>
        <v>1</v>
      </c>
      <c r="D41" s="7" t="n">
        <f aca="false">SUMIF('Duel Summary'!M$2:M$2134,$A41,'Duel Summary'!G$2:G$2134)</f>
        <v>3</v>
      </c>
      <c r="E41" s="7" t="n">
        <f aca="false">SUMIF('Duel Summary'!M$2:M$2134,$A41,'Duel Summary'!H$2:H$2134)</f>
        <v>1</v>
      </c>
      <c r="F41" s="13" t="n">
        <f aca="false">IFERROR(E41/D41,"")</f>
        <v>0.333333333333333</v>
      </c>
      <c r="G41" s="5" t="s">
        <v>15903</v>
      </c>
      <c r="H41" s="7" t="s">
        <v>613</v>
      </c>
    </row>
    <row r="42" customFormat="false" ht="15" hidden="false" customHeight="true" outlineLevel="0" collapsed="false">
      <c r="A42" s="7" t="s">
        <v>9857</v>
      </c>
      <c r="B42" s="7" t="n">
        <v>5</v>
      </c>
      <c r="C42" s="7" t="n">
        <f aca="false">COUNTIF('Duel Summary'!M$2:M$2134,$A42)</f>
        <v>4</v>
      </c>
      <c r="D42" s="7" t="n">
        <f aca="false">SUMIF('Duel Summary'!M$2:M$2134,$A42,'Duel Summary'!G$2:G$2134)</f>
        <v>12</v>
      </c>
      <c r="E42" s="7" t="n">
        <f aca="false">SUMIF('Duel Summary'!M$2:M$2134,$A42,'Duel Summary'!H$2:H$2134)</f>
        <v>8</v>
      </c>
      <c r="F42" s="13" t="n">
        <f aca="false">IFERROR(E42/D42,"")</f>
        <v>0.666666666666667</v>
      </c>
      <c r="G42" s="5" t="s">
        <v>15929</v>
      </c>
      <c r="H42" s="7" t="s">
        <v>15930</v>
      </c>
    </row>
    <row r="43" customFormat="false" ht="15" hidden="false" customHeight="true" outlineLevel="0" collapsed="false">
      <c r="A43" s="7" t="s">
        <v>14229</v>
      </c>
      <c r="B43" s="7" t="n">
        <v>4</v>
      </c>
      <c r="C43" s="7" t="n">
        <f aca="false">COUNTIF('Duel Summary'!M$2:M$2134,$A43)</f>
        <v>1</v>
      </c>
      <c r="D43" s="7" t="n">
        <f aca="false">SUMIF('Duel Summary'!M$2:M$2134,$A43,'Duel Summary'!G$2:G$2134)</f>
        <v>3</v>
      </c>
      <c r="E43" s="7" t="n">
        <f aca="false">SUMIF('Duel Summary'!M$2:M$2134,$A43,'Duel Summary'!H$2:H$2134)</f>
        <v>0</v>
      </c>
      <c r="F43" s="13" t="n">
        <f aca="false">IFERROR(E43/D43,"")</f>
        <v>0</v>
      </c>
      <c r="G43" s="5" t="s">
        <v>15902</v>
      </c>
      <c r="H43" s="7" t="s">
        <v>2119</v>
      </c>
    </row>
    <row r="44" customFormat="false" ht="15" hidden="false" customHeight="true" outlineLevel="0" collapsed="false">
      <c r="A44" s="7" t="s">
        <v>9988</v>
      </c>
      <c r="B44" s="7" t="n">
        <v>4</v>
      </c>
      <c r="C44" s="7" t="n">
        <f aca="false">COUNTIF('Duel Summary'!M$2:M$2134,$A44)</f>
        <v>15</v>
      </c>
      <c r="D44" s="7" t="n">
        <f aca="false">SUMIF('Duel Summary'!M$2:M$2134,$A44,'Duel Summary'!G$2:G$2134)</f>
        <v>45</v>
      </c>
      <c r="E44" s="7" t="n">
        <f aca="false">SUMIF('Duel Summary'!M$2:M$2134,$A44,'Duel Summary'!H$2:H$2134)</f>
        <v>23</v>
      </c>
      <c r="F44" s="13" t="n">
        <f aca="false">IFERROR(E44/D44,"")</f>
        <v>0.511111111111111</v>
      </c>
      <c r="G44" s="5" t="s">
        <v>15902</v>
      </c>
      <c r="H44" s="7" t="s">
        <v>15931</v>
      </c>
    </row>
    <row r="45" customFormat="false" ht="15" hidden="false" customHeight="true" outlineLevel="0" collapsed="false">
      <c r="A45" s="7" t="s">
        <v>9963</v>
      </c>
      <c r="B45" s="7" t="n">
        <v>4</v>
      </c>
      <c r="C45" s="7" t="n">
        <f aca="false">COUNTIF('Duel Summary'!M$2:M$2134,$A45)</f>
        <v>16</v>
      </c>
      <c r="D45" s="7" t="n">
        <f aca="false">SUMIF('Duel Summary'!M$2:M$2134,$A45,'Duel Summary'!G$2:G$2134)</f>
        <v>48</v>
      </c>
      <c r="E45" s="7" t="n">
        <f aca="false">SUMIF('Duel Summary'!M$2:M$2134,$A45,'Duel Summary'!H$2:H$2134)</f>
        <v>28</v>
      </c>
      <c r="F45" s="13" t="n">
        <f aca="false">IFERROR(E45/D45,"")</f>
        <v>0.583333333333333</v>
      </c>
      <c r="G45" s="5" t="s">
        <v>15902</v>
      </c>
      <c r="H45" s="7" t="s">
        <v>15932</v>
      </c>
    </row>
    <row r="46" customFormat="false" ht="15" hidden="false" customHeight="true" outlineLevel="0" collapsed="false">
      <c r="A46" s="7" t="s">
        <v>13032</v>
      </c>
      <c r="B46" s="7" t="n">
        <v>4</v>
      </c>
      <c r="C46" s="7" t="n">
        <f aca="false">COUNTIF('Duel Summary'!M$2:M$2134,$A46)</f>
        <v>1</v>
      </c>
      <c r="D46" s="7" t="n">
        <f aca="false">SUMIF('Duel Summary'!M$2:M$2134,$A46,'Duel Summary'!G$2:G$2134)</f>
        <v>3</v>
      </c>
      <c r="E46" s="7" t="n">
        <f aca="false">SUMIF('Duel Summary'!M$2:M$2134,$A46,'Duel Summary'!H$2:H$2134)</f>
        <v>2</v>
      </c>
      <c r="F46" s="13" t="n">
        <f aca="false">IFERROR(E46/D46,"")</f>
        <v>0.666666666666667</v>
      </c>
      <c r="G46" s="5" t="s">
        <v>15902</v>
      </c>
      <c r="H46" s="7" t="s">
        <v>1066</v>
      </c>
    </row>
    <row r="47" customFormat="false" ht="15" hidden="false" customHeight="true" outlineLevel="0" collapsed="false">
      <c r="A47" s="7" t="s">
        <v>13901</v>
      </c>
      <c r="B47" s="7" t="n">
        <v>4</v>
      </c>
      <c r="C47" s="7" t="n">
        <f aca="false">COUNTIF('Duel Summary'!M$2:M$2134,$A47)</f>
        <v>1</v>
      </c>
      <c r="D47" s="7" t="n">
        <f aca="false">SUMIF('Duel Summary'!M$2:M$2134,$A47,'Duel Summary'!G$2:G$2134)</f>
        <v>3</v>
      </c>
      <c r="E47" s="7" t="n">
        <f aca="false">SUMIF('Duel Summary'!M$2:M$2134,$A47,'Duel Summary'!H$2:H$2134)</f>
        <v>3</v>
      </c>
      <c r="F47" s="13" t="n">
        <f aca="false">IFERROR(E47/D47,"")</f>
        <v>1</v>
      </c>
      <c r="G47" s="5" t="s">
        <v>15903</v>
      </c>
      <c r="H47" s="7" t="s">
        <v>7154</v>
      </c>
    </row>
    <row r="48" customFormat="false" ht="15" hidden="false" customHeight="true" outlineLevel="0" collapsed="false">
      <c r="A48" s="7" t="s">
        <v>10352</v>
      </c>
      <c r="B48" s="7" t="n">
        <v>5</v>
      </c>
      <c r="C48" s="7" t="n">
        <f aca="false">COUNTIF('Duel Summary'!M$2:M$2134,$A48)</f>
        <v>3</v>
      </c>
      <c r="D48" s="7" t="n">
        <f aca="false">SUMIF('Duel Summary'!M$2:M$2134,$A48,'Duel Summary'!G$2:G$2134)</f>
        <v>9</v>
      </c>
      <c r="E48" s="7" t="n">
        <f aca="false">SUMIF('Duel Summary'!M$2:M$2134,$A48,'Duel Summary'!H$2:H$2134)</f>
        <v>3</v>
      </c>
      <c r="F48" s="13" t="n">
        <f aca="false">IFERROR(E48/D48,"")</f>
        <v>0.333333333333333</v>
      </c>
      <c r="G48" s="5" t="s">
        <v>15929</v>
      </c>
      <c r="H48" s="7" t="s">
        <v>15933</v>
      </c>
    </row>
    <row r="49" customFormat="false" ht="15" hidden="false" customHeight="true" outlineLevel="0" collapsed="false">
      <c r="A49" s="7" t="s">
        <v>12914</v>
      </c>
      <c r="B49" s="7" t="n">
        <v>4</v>
      </c>
      <c r="C49" s="7" t="n">
        <f aca="false">COUNTIF('Duel Summary'!M$2:M$2134,$A49)</f>
        <v>2</v>
      </c>
      <c r="D49" s="7" t="n">
        <f aca="false">SUMIF('Duel Summary'!M$2:M$2134,$A49,'Duel Summary'!G$2:G$2134)</f>
        <v>6</v>
      </c>
      <c r="E49" s="7" t="n">
        <f aca="false">SUMIF('Duel Summary'!M$2:M$2134,$A49,'Duel Summary'!H$2:H$2134)</f>
        <v>2</v>
      </c>
      <c r="F49" s="13" t="n">
        <f aca="false">IFERROR(E49/D49,"")</f>
        <v>0.333333333333333</v>
      </c>
      <c r="G49" s="5" t="s">
        <v>15902</v>
      </c>
      <c r="H49" s="7" t="s">
        <v>2001</v>
      </c>
    </row>
    <row r="50" customFormat="false" ht="15" hidden="false" customHeight="true" outlineLevel="0" collapsed="false">
      <c r="A50" s="7" t="s">
        <v>12488</v>
      </c>
      <c r="B50" s="7" t="n">
        <v>4</v>
      </c>
      <c r="C50" s="7" t="n">
        <f aca="false">COUNTIF('Duel Summary'!M$2:M$2134,$A50)</f>
        <v>1</v>
      </c>
      <c r="D50" s="7" t="n">
        <f aca="false">SUMIF('Duel Summary'!M$2:M$2134,$A50,'Duel Summary'!G$2:G$2134)</f>
        <v>3</v>
      </c>
      <c r="E50" s="7" t="n">
        <f aca="false">SUMIF('Duel Summary'!M$2:M$2134,$A50,'Duel Summary'!H$2:H$2134)</f>
        <v>0</v>
      </c>
      <c r="F50" s="13" t="n">
        <f aca="false">IFERROR(E50/D50,"")</f>
        <v>0</v>
      </c>
      <c r="G50" s="5" t="s">
        <v>15904</v>
      </c>
      <c r="H50" s="7" t="s">
        <v>1206</v>
      </c>
    </row>
    <row r="51" customFormat="false" ht="15" hidden="false" customHeight="true" outlineLevel="0" collapsed="false">
      <c r="A51" s="7" t="s">
        <v>12472</v>
      </c>
      <c r="B51" s="7" t="n">
        <v>5</v>
      </c>
      <c r="C51" s="7" t="n">
        <f aca="false">COUNTIF('Duel Summary'!M$2:M$2134,$A51)</f>
        <v>3</v>
      </c>
      <c r="D51" s="7" t="n">
        <f aca="false">SUMIF('Duel Summary'!M$2:M$2134,$A51,'Duel Summary'!G$2:G$2134)</f>
        <v>9</v>
      </c>
      <c r="E51" s="7" t="n">
        <f aca="false">SUMIF('Duel Summary'!M$2:M$2134,$A51,'Duel Summary'!H$2:H$2134)</f>
        <v>3</v>
      </c>
      <c r="F51" s="13" t="n">
        <f aca="false">IFERROR(E51/D51,"")</f>
        <v>0.333333333333333</v>
      </c>
      <c r="G51" s="5" t="s">
        <v>15906</v>
      </c>
      <c r="H51" s="7" t="s">
        <v>15608</v>
      </c>
    </row>
    <row r="52" customFormat="false" ht="15" hidden="false" customHeight="true" outlineLevel="0" collapsed="false">
      <c r="A52" s="7" t="s">
        <v>12719</v>
      </c>
      <c r="B52" s="7" t="n">
        <v>4</v>
      </c>
      <c r="C52" s="7" t="n">
        <f aca="false">COUNTIF('Duel Summary'!M$2:M$2134,$A52)</f>
        <v>2</v>
      </c>
      <c r="D52" s="7" t="n">
        <f aca="false">SUMIF('Duel Summary'!M$2:M$2134,$A52,'Duel Summary'!G$2:G$2134)</f>
        <v>6</v>
      </c>
      <c r="E52" s="7" t="n">
        <f aca="false">SUMIF('Duel Summary'!M$2:M$2134,$A52,'Duel Summary'!H$2:H$2134)</f>
        <v>2</v>
      </c>
      <c r="F52" s="13" t="n">
        <f aca="false">IFERROR(E52/D52,"")</f>
        <v>0.333333333333333</v>
      </c>
      <c r="G52" s="5" t="s">
        <v>15903</v>
      </c>
      <c r="H52" s="7" t="s">
        <v>1010</v>
      </c>
    </row>
    <row r="53" customFormat="false" ht="15" hidden="false" customHeight="true" outlineLevel="0" collapsed="false">
      <c r="A53" s="7" t="s">
        <v>9996</v>
      </c>
      <c r="B53" s="7" t="n">
        <v>4</v>
      </c>
      <c r="C53" s="7" t="n">
        <f aca="false">COUNTIF('Duel Summary'!M$2:M$2134,$A53)</f>
        <v>2</v>
      </c>
      <c r="D53" s="7" t="n">
        <f aca="false">SUMIF('Duel Summary'!M$2:M$2134,$A53,'Duel Summary'!G$2:G$2134)</f>
        <v>6</v>
      </c>
      <c r="E53" s="7" t="n">
        <f aca="false">SUMIF('Duel Summary'!M$2:M$2134,$A53,'Duel Summary'!H$2:H$2134)</f>
        <v>2</v>
      </c>
      <c r="F53" s="13" t="n">
        <f aca="false">IFERROR(E53/D53,"")</f>
        <v>0.333333333333333</v>
      </c>
      <c r="G53" s="5" t="s">
        <v>15903</v>
      </c>
      <c r="H53" s="7" t="s">
        <v>15934</v>
      </c>
    </row>
    <row r="54" customFormat="false" ht="15" hidden="false" customHeight="true" outlineLevel="0" collapsed="false">
      <c r="A54" s="7" t="s">
        <v>10163</v>
      </c>
      <c r="B54" s="7" t="n">
        <v>5</v>
      </c>
      <c r="C54" s="7" t="n">
        <f aca="false">COUNTIF('Duel Summary'!M$2:M$2134,$A54)</f>
        <v>9</v>
      </c>
      <c r="D54" s="7" t="n">
        <f aca="false">SUMIF('Duel Summary'!M$2:M$2134,$A54,'Duel Summary'!G$2:G$2134)</f>
        <v>27</v>
      </c>
      <c r="E54" s="7" t="n">
        <f aca="false">SUMIF('Duel Summary'!M$2:M$2134,$A54,'Duel Summary'!H$2:H$2134)</f>
        <v>9</v>
      </c>
      <c r="F54" s="13" t="n">
        <f aca="false">IFERROR(E54/D54,"")</f>
        <v>0.333333333333333</v>
      </c>
      <c r="G54" s="5" t="s">
        <v>15929</v>
      </c>
      <c r="H54" s="7" t="s">
        <v>15935</v>
      </c>
    </row>
    <row r="55" customFormat="false" ht="15" hidden="false" customHeight="true" outlineLevel="0" collapsed="false">
      <c r="A55" s="7" t="s">
        <v>10148</v>
      </c>
      <c r="B55" s="7" t="n">
        <v>4</v>
      </c>
      <c r="C55" s="7" t="n">
        <f aca="false">COUNTIF('Duel Summary'!M$2:M$2134,$A55)</f>
        <v>9</v>
      </c>
      <c r="D55" s="7" t="n">
        <f aca="false">SUMIF('Duel Summary'!M$2:M$2134,$A55,'Duel Summary'!G$2:G$2134)</f>
        <v>27</v>
      </c>
      <c r="E55" s="7" t="n">
        <f aca="false">SUMIF('Duel Summary'!M$2:M$2134,$A55,'Duel Summary'!H$2:H$2134)</f>
        <v>13</v>
      </c>
      <c r="F55" s="13" t="n">
        <f aca="false">IFERROR(E55/D55,"")</f>
        <v>0.481481481481481</v>
      </c>
      <c r="G55" s="5" t="s">
        <v>15902</v>
      </c>
      <c r="H55" s="7" t="s">
        <v>15936</v>
      </c>
    </row>
    <row r="56" customFormat="false" ht="15" hidden="false" customHeight="true" outlineLevel="0" collapsed="false">
      <c r="A56" s="7" t="s">
        <v>10331</v>
      </c>
      <c r="B56" s="7" t="n">
        <v>4</v>
      </c>
      <c r="C56" s="7" t="n">
        <f aca="false">COUNTIF('Duel Summary'!M$2:M$2134,$A56)</f>
        <v>5</v>
      </c>
      <c r="D56" s="7" t="n">
        <f aca="false">SUMIF('Duel Summary'!M$2:M$2134,$A56,'Duel Summary'!G$2:G$2134)</f>
        <v>15</v>
      </c>
      <c r="E56" s="7" t="n">
        <f aca="false">SUMIF('Duel Summary'!M$2:M$2134,$A56,'Duel Summary'!H$2:H$2134)</f>
        <v>8</v>
      </c>
      <c r="F56" s="13" t="n">
        <f aca="false">IFERROR(E56/D56,"")</f>
        <v>0.533333333333333</v>
      </c>
      <c r="G56" s="5" t="s">
        <v>15902</v>
      </c>
      <c r="H56" s="7" t="s">
        <v>15937</v>
      </c>
    </row>
    <row r="57" customFormat="false" ht="15" hidden="false" customHeight="true" outlineLevel="0" collapsed="false">
      <c r="A57" s="7" t="s">
        <v>13400</v>
      </c>
      <c r="B57" s="7" t="n">
        <v>5</v>
      </c>
      <c r="C57" s="7" t="n">
        <f aca="false">COUNTIF('Duel Summary'!M$2:M$2134,$A57)</f>
        <v>1</v>
      </c>
      <c r="D57" s="7" t="n">
        <f aca="false">SUMIF('Duel Summary'!M$2:M$2134,$A57,'Duel Summary'!G$2:G$2134)</f>
        <v>3</v>
      </c>
      <c r="E57" s="7" t="n">
        <f aca="false">SUMIF('Duel Summary'!M$2:M$2134,$A57,'Duel Summary'!H$2:H$2134)</f>
        <v>3</v>
      </c>
      <c r="F57" s="13" t="n">
        <f aca="false">IFERROR(E57/D57,"")</f>
        <v>1</v>
      </c>
      <c r="G57" s="5" t="s">
        <v>15938</v>
      </c>
      <c r="H57" s="7" t="s">
        <v>895</v>
      </c>
    </row>
    <row r="58" customFormat="false" ht="15" hidden="false" customHeight="true" outlineLevel="0" collapsed="false">
      <c r="A58" s="7" t="s">
        <v>9672</v>
      </c>
      <c r="B58" s="7" t="n">
        <v>4</v>
      </c>
      <c r="C58" s="7" t="n">
        <f aca="false">COUNTIF('Duel Summary'!M$2:M$2134,$A58)</f>
        <v>2</v>
      </c>
      <c r="D58" s="7" t="n">
        <f aca="false">SUMIF('Duel Summary'!M$2:M$2134,$A58,'Duel Summary'!G$2:G$2134)</f>
        <v>6</v>
      </c>
      <c r="E58" s="7" t="n">
        <f aca="false">SUMIF('Duel Summary'!M$2:M$2134,$A58,'Duel Summary'!H$2:H$2134)</f>
        <v>4</v>
      </c>
      <c r="F58" s="13" t="n">
        <f aca="false">IFERROR(E58/D58,"")</f>
        <v>0.666666666666667</v>
      </c>
      <c r="G58" s="5" t="s">
        <v>15904</v>
      </c>
      <c r="H58" s="8" t="s">
        <v>264</v>
      </c>
    </row>
    <row r="59" customFormat="false" ht="15" hidden="false" customHeight="true" outlineLevel="0" collapsed="false">
      <c r="A59" s="7" t="s">
        <v>9772</v>
      </c>
      <c r="B59" s="7" t="n">
        <v>5</v>
      </c>
      <c r="C59" s="7" t="n">
        <f aca="false">COUNTIF('Duel Summary'!M$2:M$2134,$A59)</f>
        <v>2</v>
      </c>
      <c r="D59" s="7" t="n">
        <f aca="false">SUMIF('Duel Summary'!M$2:M$2134,$A59,'Duel Summary'!G$2:G$2134)</f>
        <v>6</v>
      </c>
      <c r="E59" s="7" t="n">
        <f aca="false">SUMIF('Duel Summary'!M$2:M$2134,$A59,'Duel Summary'!H$2:H$2134)</f>
        <v>1</v>
      </c>
      <c r="F59" s="13" t="n">
        <f aca="false">IFERROR(E59/D59,"")</f>
        <v>0.166666666666667</v>
      </c>
      <c r="G59" s="5" t="s">
        <v>15906</v>
      </c>
      <c r="H59" s="7" t="s">
        <v>15939</v>
      </c>
    </row>
    <row r="60" customFormat="false" ht="15" hidden="false" customHeight="true" outlineLevel="0" collapsed="false">
      <c r="A60" s="7" t="s">
        <v>13961</v>
      </c>
      <c r="B60" s="7" t="n">
        <v>5</v>
      </c>
      <c r="C60" s="7" t="n">
        <f aca="false">COUNTIF('Duel Summary'!M$2:M$2134,$A60)</f>
        <v>1</v>
      </c>
      <c r="D60" s="7" t="n">
        <f aca="false">SUMIF('Duel Summary'!M$2:M$2134,$A60,'Duel Summary'!G$2:G$2134)</f>
        <v>3</v>
      </c>
      <c r="E60" s="7" t="n">
        <f aca="false">SUMIF('Duel Summary'!M$2:M$2134,$A60,'Duel Summary'!H$2:H$2134)</f>
        <v>2</v>
      </c>
      <c r="F60" s="13" t="n">
        <f aca="false">IFERROR(E60/D60,"")</f>
        <v>0.666666666666667</v>
      </c>
      <c r="G60" s="5" t="s">
        <v>15940</v>
      </c>
      <c r="H60" s="7" t="s">
        <v>253</v>
      </c>
    </row>
    <row r="61" customFormat="false" ht="15" hidden="false" customHeight="true" outlineLevel="0" collapsed="false">
      <c r="A61" s="7" t="s">
        <v>10966</v>
      </c>
      <c r="B61" s="7" t="n">
        <v>4</v>
      </c>
      <c r="C61" s="7" t="n">
        <f aca="false">COUNTIF('Duel Summary'!M$2:M$2134,$A61)</f>
        <v>3</v>
      </c>
      <c r="D61" s="7" t="n">
        <f aca="false">SUMIF('Duel Summary'!M$2:M$2134,$A61,'Duel Summary'!G$2:G$2134)</f>
        <v>9</v>
      </c>
      <c r="E61" s="7" t="n">
        <f aca="false">SUMIF('Duel Summary'!M$2:M$2134,$A61,'Duel Summary'!H$2:H$2134)</f>
        <v>5</v>
      </c>
      <c r="F61" s="13" t="n">
        <f aca="false">IFERROR(E61/D61,"")</f>
        <v>0.555555555555556</v>
      </c>
      <c r="G61" s="5" t="s">
        <v>15903</v>
      </c>
      <c r="H61" s="7" t="s">
        <v>15941</v>
      </c>
    </row>
    <row r="62" customFormat="false" ht="15" hidden="false" customHeight="true" outlineLevel="0" collapsed="false">
      <c r="A62" s="7" t="s">
        <v>10943</v>
      </c>
      <c r="B62" s="7" t="n">
        <v>4</v>
      </c>
      <c r="C62" s="7" t="n">
        <f aca="false">COUNTIF('Duel Summary'!M$2:M$2134,$A62)</f>
        <v>8</v>
      </c>
      <c r="D62" s="7" t="n">
        <f aca="false">SUMIF('Duel Summary'!M$2:M$2134,$A62,'Duel Summary'!G$2:G$2134)</f>
        <v>24</v>
      </c>
      <c r="E62" s="7" t="n">
        <f aca="false">SUMIF('Duel Summary'!M$2:M$2134,$A62,'Duel Summary'!H$2:H$2134)</f>
        <v>15</v>
      </c>
      <c r="F62" s="13" t="n">
        <f aca="false">IFERROR(E62/D62,"")</f>
        <v>0.625</v>
      </c>
      <c r="G62" s="5" t="s">
        <v>15902</v>
      </c>
      <c r="H62" s="7" t="s">
        <v>15942</v>
      </c>
    </row>
    <row r="63" customFormat="false" ht="15" hidden="false" customHeight="true" outlineLevel="0" collapsed="false">
      <c r="A63" s="7" t="s">
        <v>13454</v>
      </c>
      <c r="B63" s="7" t="n">
        <v>4</v>
      </c>
      <c r="C63" s="7" t="n">
        <f aca="false">COUNTIF('Duel Summary'!M$2:M$2134,$A63)</f>
        <v>4</v>
      </c>
      <c r="D63" s="7" t="n">
        <f aca="false">SUMIF('Duel Summary'!M$2:M$2134,$A63,'Duel Summary'!G$2:G$2134)</f>
        <v>12</v>
      </c>
      <c r="E63" s="7" t="n">
        <f aca="false">SUMIF('Duel Summary'!M$2:M$2134,$A63,'Duel Summary'!H$2:H$2134)</f>
        <v>6</v>
      </c>
      <c r="F63" s="13" t="n">
        <f aca="false">IFERROR(E63/D63,"")</f>
        <v>0.5</v>
      </c>
      <c r="G63" s="5" t="s">
        <v>15902</v>
      </c>
      <c r="H63" s="7" t="s">
        <v>15943</v>
      </c>
    </row>
    <row r="64" customFormat="false" ht="15" hidden="false" customHeight="true" outlineLevel="0" collapsed="false">
      <c r="A64" s="7" t="s">
        <v>13895</v>
      </c>
      <c r="B64" s="7" t="n">
        <v>5</v>
      </c>
      <c r="C64" s="7" t="n">
        <f aca="false">COUNTIF('Duel Summary'!M$2:M$2134,$A64)</f>
        <v>2</v>
      </c>
      <c r="D64" s="7" t="n">
        <f aca="false">SUMIF('Duel Summary'!M$2:M$2134,$A64,'Duel Summary'!G$2:G$2134)</f>
        <v>6</v>
      </c>
      <c r="E64" s="7" t="n">
        <f aca="false">SUMIF('Duel Summary'!M$2:M$2134,$A64,'Duel Summary'!H$2:H$2134)</f>
        <v>3</v>
      </c>
      <c r="F64" s="13" t="n">
        <f aca="false">IFERROR(E64/D64,"")</f>
        <v>0.5</v>
      </c>
      <c r="G64" s="5" t="s">
        <v>15944</v>
      </c>
      <c r="H64" s="7" t="s">
        <v>15945</v>
      </c>
    </row>
    <row r="65" customFormat="false" ht="15" hidden="false" customHeight="true" outlineLevel="0" collapsed="false">
      <c r="A65" s="7" t="s">
        <v>10063</v>
      </c>
      <c r="B65" s="7" t="n">
        <v>4</v>
      </c>
      <c r="C65" s="7" t="n">
        <f aca="false">COUNTIF('Duel Summary'!M$2:M$2134,$A65)</f>
        <v>1</v>
      </c>
      <c r="D65" s="7" t="n">
        <f aca="false">SUMIF('Duel Summary'!M$2:M$2134,$A65,'Duel Summary'!G$2:G$2134)</f>
        <v>3</v>
      </c>
      <c r="E65" s="7" t="n">
        <f aca="false">SUMIF('Duel Summary'!M$2:M$2134,$A65,'Duel Summary'!H$2:H$2134)</f>
        <v>0</v>
      </c>
      <c r="F65" s="13" t="n">
        <f aca="false">IFERROR(E65/D65,"")</f>
        <v>0</v>
      </c>
      <c r="G65" s="5" t="s">
        <v>15946</v>
      </c>
      <c r="H65" s="7" t="s">
        <v>726</v>
      </c>
    </row>
    <row r="66" customFormat="false" ht="15" hidden="false" customHeight="true" outlineLevel="0" collapsed="false">
      <c r="A66" s="7" t="s">
        <v>10430</v>
      </c>
      <c r="B66" s="7" t="n">
        <v>5</v>
      </c>
      <c r="C66" s="7" t="n">
        <f aca="false">COUNTIF('Duel Summary'!M$2:M$2134,$A66)</f>
        <v>2</v>
      </c>
      <c r="D66" s="7" t="n">
        <f aca="false">SUMIF('Duel Summary'!M$2:M$2134,$A66,'Duel Summary'!G$2:G$2134)</f>
        <v>6</v>
      </c>
      <c r="E66" s="7" t="n">
        <f aca="false">SUMIF('Duel Summary'!M$2:M$2134,$A66,'Duel Summary'!H$2:H$2134)</f>
        <v>4</v>
      </c>
      <c r="F66" s="13" t="n">
        <f aca="false">IFERROR(E66/D66,"")</f>
        <v>0.666666666666667</v>
      </c>
      <c r="G66" s="5" t="s">
        <v>15906</v>
      </c>
      <c r="H66" s="7" t="s">
        <v>15947</v>
      </c>
    </row>
    <row r="67" customFormat="false" ht="15" hidden="false" customHeight="true" outlineLevel="0" collapsed="false">
      <c r="A67" s="7" t="s">
        <v>12309</v>
      </c>
      <c r="B67" s="7" t="n">
        <v>4</v>
      </c>
      <c r="C67" s="7" t="n">
        <f aca="false">COUNTIF('Duel Summary'!M$2:M$2134,$A67)</f>
        <v>3</v>
      </c>
      <c r="D67" s="7" t="n">
        <f aca="false">SUMIF('Duel Summary'!M$2:M$2134,$A67,'Duel Summary'!G$2:G$2134)</f>
        <v>9</v>
      </c>
      <c r="E67" s="7" t="n">
        <f aca="false">SUMIF('Duel Summary'!M$2:M$2134,$A67,'Duel Summary'!H$2:H$2134)</f>
        <v>8</v>
      </c>
      <c r="F67" s="13" t="n">
        <f aca="false">IFERROR(E67/D67,"")</f>
        <v>0.888888888888889</v>
      </c>
      <c r="G67" s="5" t="s">
        <v>15904</v>
      </c>
      <c r="H67" s="7" t="s">
        <v>15948</v>
      </c>
    </row>
    <row r="68" customFormat="false" ht="15" hidden="false" customHeight="true" outlineLevel="0" collapsed="false">
      <c r="A68" s="7" t="s">
        <v>10543</v>
      </c>
      <c r="B68" s="7" t="n">
        <v>5</v>
      </c>
      <c r="C68" s="7" t="n">
        <f aca="false">COUNTIF('Duel Summary'!M$2:M$2134,$A68)</f>
        <v>1</v>
      </c>
      <c r="D68" s="7" t="n">
        <f aca="false">SUMIF('Duel Summary'!M$2:M$2134,$A68,'Duel Summary'!G$2:G$2134)</f>
        <v>3</v>
      </c>
      <c r="E68" s="7" t="n">
        <f aca="false">SUMIF('Duel Summary'!M$2:M$2134,$A68,'Duel Summary'!H$2:H$2134)</f>
        <v>1</v>
      </c>
      <c r="F68" s="13" t="n">
        <f aca="false">IFERROR(E68/D68,"")</f>
        <v>0.333333333333333</v>
      </c>
      <c r="G68" s="5" t="s">
        <v>15906</v>
      </c>
      <c r="H68" s="7" t="s">
        <v>147</v>
      </c>
    </row>
    <row r="69" customFormat="false" ht="15" hidden="false" customHeight="true" outlineLevel="0" collapsed="false">
      <c r="A69" s="7" t="s">
        <v>14379</v>
      </c>
      <c r="B69" s="7" t="n">
        <v>4</v>
      </c>
      <c r="C69" s="7" t="n">
        <f aca="false">COUNTIF('Duel Summary'!M$2:M$2134,$A69)</f>
        <v>1</v>
      </c>
      <c r="D69" s="7" t="n">
        <f aca="false">SUMIF('Duel Summary'!M$2:M$2134,$A69,'Duel Summary'!G$2:G$2134)</f>
        <v>3</v>
      </c>
      <c r="E69" s="7" t="n">
        <f aca="false">SUMIF('Duel Summary'!M$2:M$2134,$A69,'Duel Summary'!H$2:H$2134)</f>
        <v>2</v>
      </c>
      <c r="F69" s="13" t="n">
        <f aca="false">IFERROR(E69/D69,"")</f>
        <v>0.666666666666667</v>
      </c>
      <c r="G69" s="5" t="s">
        <v>15903</v>
      </c>
      <c r="H69" s="7" t="s">
        <v>2808</v>
      </c>
    </row>
    <row r="70" customFormat="false" ht="15" hidden="false" customHeight="true" outlineLevel="0" collapsed="false">
      <c r="A70" s="7" t="s">
        <v>10094</v>
      </c>
      <c r="B70" s="7" t="n">
        <v>4</v>
      </c>
      <c r="C70" s="7" t="n">
        <f aca="false">COUNTIF('Duel Summary'!M$2:M$2134,$A70)</f>
        <v>1</v>
      </c>
      <c r="D70" s="7" t="n">
        <f aca="false">SUMIF('Duel Summary'!M$2:M$2134,$A70,'Duel Summary'!G$2:G$2134)</f>
        <v>3</v>
      </c>
      <c r="E70" s="7" t="n">
        <f aca="false">SUMIF('Duel Summary'!M$2:M$2134,$A70,'Duel Summary'!H$2:H$2134)</f>
        <v>3</v>
      </c>
      <c r="F70" s="13" t="n">
        <f aca="false">IFERROR(E70/D70,"")</f>
        <v>1</v>
      </c>
      <c r="G70" s="5" t="s">
        <v>15903</v>
      </c>
      <c r="H70" s="7" t="s">
        <v>1283</v>
      </c>
    </row>
    <row r="71" customFormat="false" ht="15" hidden="false" customHeight="true" outlineLevel="0" collapsed="false">
      <c r="A71" s="7" t="s">
        <v>12409</v>
      </c>
      <c r="B71" s="7" t="n">
        <v>4</v>
      </c>
      <c r="C71" s="7" t="n">
        <f aca="false">COUNTIF('Duel Summary'!M$2:M$2134,$A71)</f>
        <v>3</v>
      </c>
      <c r="D71" s="7" t="n">
        <f aca="false">SUMIF('Duel Summary'!M$2:M$2134,$A71,'Duel Summary'!G$2:G$2134)</f>
        <v>9</v>
      </c>
      <c r="E71" s="7" t="n">
        <f aca="false">SUMIF('Duel Summary'!M$2:M$2134,$A71,'Duel Summary'!H$2:H$2134)</f>
        <v>5</v>
      </c>
      <c r="F71" s="13" t="n">
        <f aca="false">IFERROR(E71/D71,"")</f>
        <v>0.555555555555556</v>
      </c>
      <c r="G71" s="5" t="s">
        <v>15949</v>
      </c>
      <c r="H71" s="8" t="s">
        <v>558</v>
      </c>
    </row>
    <row r="72" customFormat="false" ht="15" hidden="false" customHeight="true" outlineLevel="0" collapsed="false">
      <c r="A72" s="7" t="s">
        <v>10014</v>
      </c>
      <c r="B72" s="7" t="n">
        <v>5</v>
      </c>
      <c r="C72" s="7" t="n">
        <f aca="false">COUNTIF('Duel Summary'!M$2:M$2134,$A72)</f>
        <v>10</v>
      </c>
      <c r="D72" s="7" t="n">
        <f aca="false">SUMIF('Duel Summary'!M$2:M$2134,$A72,'Duel Summary'!G$2:G$2134)</f>
        <v>31</v>
      </c>
      <c r="E72" s="7" t="n">
        <f aca="false">SUMIF('Duel Summary'!M$2:M$2134,$A72,'Duel Summary'!H$2:H$2134)</f>
        <v>17</v>
      </c>
      <c r="F72" s="13" t="n">
        <f aca="false">IFERROR(E72/D72,"")</f>
        <v>0.548387096774194</v>
      </c>
      <c r="G72" s="5" t="s">
        <v>15929</v>
      </c>
      <c r="H72" s="7" t="s">
        <v>15950</v>
      </c>
    </row>
    <row r="73" customFormat="false" ht="15" hidden="false" customHeight="true" outlineLevel="0" collapsed="false">
      <c r="A73" s="7" t="s">
        <v>12296</v>
      </c>
      <c r="B73" s="7" t="n">
        <v>4</v>
      </c>
      <c r="C73" s="7" t="n">
        <f aca="false">COUNTIF('Duel Summary'!M$2:M$2134,$A73)</f>
        <v>10</v>
      </c>
      <c r="D73" s="7" t="n">
        <f aca="false">SUMIF('Duel Summary'!M$2:M$2134,$A73,'Duel Summary'!G$2:G$2134)</f>
        <v>30</v>
      </c>
      <c r="E73" s="7" t="n">
        <f aca="false">SUMIF('Duel Summary'!M$2:M$2134,$A73,'Duel Summary'!H$2:H$2134)</f>
        <v>16</v>
      </c>
      <c r="F73" s="13" t="n">
        <f aca="false">IFERROR(E73/D73,"")</f>
        <v>0.533333333333333</v>
      </c>
      <c r="G73" s="5" t="s">
        <v>15902</v>
      </c>
      <c r="H73" s="7" t="s">
        <v>15951</v>
      </c>
    </row>
    <row r="74" customFormat="false" ht="15" hidden="false" customHeight="true" outlineLevel="0" collapsed="false">
      <c r="A74" s="7" t="s">
        <v>10269</v>
      </c>
      <c r="B74" s="7" t="n">
        <v>5</v>
      </c>
      <c r="C74" s="7" t="n">
        <f aca="false">COUNTIF('Duel Summary'!M$2:M$2134,$A74)</f>
        <v>1</v>
      </c>
      <c r="D74" s="7" t="n">
        <f aca="false">SUMIF('Duel Summary'!M$2:M$2134,$A74,'Duel Summary'!G$2:G$2134)</f>
        <v>3</v>
      </c>
      <c r="E74" s="7" t="n">
        <f aca="false">SUMIF('Duel Summary'!M$2:M$2134,$A74,'Duel Summary'!H$2:H$2134)</f>
        <v>3</v>
      </c>
      <c r="F74" s="13" t="n">
        <f aca="false">IFERROR(E74/D74,"")</f>
        <v>1</v>
      </c>
      <c r="G74" s="5" t="s">
        <v>15938</v>
      </c>
      <c r="H74" s="7" t="s">
        <v>1432</v>
      </c>
    </row>
    <row r="75" customFormat="false" ht="15" hidden="false" customHeight="true" outlineLevel="0" collapsed="false">
      <c r="A75" s="7" t="s">
        <v>10706</v>
      </c>
      <c r="B75" s="7" t="n">
        <v>4</v>
      </c>
      <c r="C75" s="7" t="n">
        <f aca="false">COUNTIF('Duel Summary'!M$2:M$2134,$A75)</f>
        <v>1</v>
      </c>
      <c r="D75" s="7" t="n">
        <f aca="false">SUMIF('Duel Summary'!M$2:M$2134,$A75,'Duel Summary'!G$2:G$2134)</f>
        <v>3</v>
      </c>
      <c r="E75" s="7" t="n">
        <f aca="false">SUMIF('Duel Summary'!M$2:M$2134,$A75,'Duel Summary'!H$2:H$2134)</f>
        <v>1</v>
      </c>
      <c r="F75" s="13" t="n">
        <f aca="false">IFERROR(E75/D75,"")</f>
        <v>0.333333333333333</v>
      </c>
      <c r="G75" s="5" t="s">
        <v>15946</v>
      </c>
      <c r="H75" s="7" t="s">
        <v>2328</v>
      </c>
    </row>
    <row r="76" customFormat="false" ht="15" hidden="false" customHeight="true" outlineLevel="0" collapsed="false">
      <c r="A76" s="7" t="s">
        <v>11560</v>
      </c>
      <c r="B76" s="7" t="n">
        <v>3</v>
      </c>
      <c r="C76" s="7" t="n">
        <f aca="false">COUNTIF('Duel Summary'!M$2:M$2134,$A76)</f>
        <v>2</v>
      </c>
      <c r="D76" s="7" t="n">
        <f aca="false">SUMIF('Duel Summary'!M$2:M$2134,$A76,'Duel Summary'!G$2:G$2134)</f>
        <v>6</v>
      </c>
      <c r="E76" s="7" t="n">
        <f aca="false">SUMIF('Duel Summary'!M$2:M$2134,$A76,'Duel Summary'!H$2:H$2134)</f>
        <v>3</v>
      </c>
      <c r="F76" s="13" t="n">
        <f aca="false">IFERROR(E76/D76,"")</f>
        <v>0.5</v>
      </c>
      <c r="G76" s="7"/>
      <c r="H76" s="7" t="s">
        <v>2904</v>
      </c>
    </row>
    <row r="77" customFormat="false" ht="15" hidden="false" customHeight="true" outlineLevel="0" collapsed="false">
      <c r="A77" s="7" t="s">
        <v>10427</v>
      </c>
      <c r="B77" s="7" t="n">
        <v>3</v>
      </c>
      <c r="C77" s="7" t="n">
        <f aca="false">COUNTIF('Duel Summary'!M$2:M$2134,$A77)</f>
        <v>2</v>
      </c>
      <c r="D77" s="7" t="n">
        <f aca="false">SUMIF('Duel Summary'!M$2:M$2134,$A77,'Duel Summary'!G$2:G$2134)</f>
        <v>6</v>
      </c>
      <c r="E77" s="7" t="n">
        <f aca="false">SUMIF('Duel Summary'!M$2:M$2134,$A77,'Duel Summary'!H$2:H$2134)</f>
        <v>1</v>
      </c>
      <c r="F77" s="13" t="n">
        <f aca="false">IFERROR(E77/D77,"")</f>
        <v>0.166666666666667</v>
      </c>
      <c r="G77" s="7"/>
      <c r="H77" s="7" t="s">
        <v>1432</v>
      </c>
    </row>
    <row r="78" customFormat="false" ht="15" hidden="false" customHeight="true" outlineLevel="0" collapsed="false">
      <c r="A78" s="7" t="s">
        <v>11292</v>
      </c>
      <c r="B78" s="7" t="n">
        <v>3</v>
      </c>
      <c r="C78" s="7" t="n">
        <f aca="false">COUNTIF('Duel Summary'!M$2:M$2134,$A78)</f>
        <v>2</v>
      </c>
      <c r="D78" s="7" t="n">
        <f aca="false">SUMIF('Duel Summary'!M$2:M$2134,$A78,'Duel Summary'!G$2:G$2134)</f>
        <v>6</v>
      </c>
      <c r="E78" s="7" t="n">
        <f aca="false">SUMIF('Duel Summary'!M$2:M$2134,$A78,'Duel Summary'!H$2:H$2134)</f>
        <v>6</v>
      </c>
      <c r="F78" s="13" t="n">
        <f aca="false">IFERROR(E78/D78,"")</f>
        <v>1</v>
      </c>
      <c r="G78" s="7"/>
      <c r="H78" s="7" t="s">
        <v>5844</v>
      </c>
    </row>
    <row r="79" customFormat="false" ht="15" hidden="false" customHeight="true" outlineLevel="0" collapsed="false">
      <c r="A79" s="7" t="s">
        <v>12089</v>
      </c>
      <c r="B79" s="7" t="n">
        <v>3</v>
      </c>
      <c r="C79" s="7" t="n">
        <f aca="false">COUNTIF('Duel Summary'!M$2:M$2134,$A79)</f>
        <v>1</v>
      </c>
      <c r="D79" s="7" t="n">
        <f aca="false">SUMIF('Duel Summary'!M$2:M$2134,$A79,'Duel Summary'!G$2:G$2134)</f>
        <v>3</v>
      </c>
      <c r="E79" s="7" t="n">
        <f aca="false">SUMIF('Duel Summary'!M$2:M$2134,$A79,'Duel Summary'!H$2:H$2134)</f>
        <v>2</v>
      </c>
      <c r="F79" s="13" t="n">
        <f aca="false">IFERROR(E79/D79,"")</f>
        <v>0.666666666666667</v>
      </c>
      <c r="G79" s="7"/>
      <c r="H79" s="7" t="s">
        <v>2158</v>
      </c>
    </row>
    <row r="80" customFormat="false" ht="15" hidden="false" customHeight="true" outlineLevel="0" collapsed="false">
      <c r="A80" s="7" t="s">
        <v>12834</v>
      </c>
      <c r="B80" s="7" t="n">
        <v>4</v>
      </c>
      <c r="C80" s="7" t="n">
        <f aca="false">COUNTIF('Duel Summary'!M$2:M$2134,$A80)</f>
        <v>1</v>
      </c>
      <c r="D80" s="7" t="n">
        <f aca="false">SUMIF('Duel Summary'!M$2:M$2134,$A80,'Duel Summary'!G$2:G$2134)</f>
        <v>3</v>
      </c>
      <c r="E80" s="7" t="n">
        <f aca="false">SUMIF('Duel Summary'!M$2:M$2134,$A80,'Duel Summary'!H$2:H$2134)</f>
        <v>2</v>
      </c>
      <c r="F80" s="13" t="n">
        <f aca="false">IFERROR(E80/D80,"")</f>
        <v>0.666666666666667</v>
      </c>
      <c r="G80" s="5" t="s">
        <v>15952</v>
      </c>
      <c r="H80" s="7" t="s">
        <v>1754</v>
      </c>
    </row>
    <row r="81" customFormat="false" ht="15" hidden="false" customHeight="true" outlineLevel="0" collapsed="false">
      <c r="A81" s="7" t="s">
        <v>11816</v>
      </c>
      <c r="B81" s="7" t="n">
        <v>3</v>
      </c>
      <c r="C81" s="7" t="n">
        <f aca="false">COUNTIF('Duel Summary'!M$2:M$2134,$A81)</f>
        <v>1</v>
      </c>
      <c r="D81" s="7" t="n">
        <f aca="false">SUMIF('Duel Summary'!M$2:M$2134,$A81,'Duel Summary'!G$2:G$2134)</f>
        <v>3</v>
      </c>
      <c r="E81" s="7" t="n">
        <f aca="false">SUMIF('Duel Summary'!M$2:M$2134,$A81,'Duel Summary'!H$2:H$2134)</f>
        <v>0</v>
      </c>
      <c r="F81" s="13" t="n">
        <f aca="false">IFERROR(E81/D81,"")</f>
        <v>0</v>
      </c>
      <c r="G81" s="7"/>
      <c r="H81" s="7" t="s">
        <v>356</v>
      </c>
    </row>
    <row r="82" customFormat="false" ht="15" hidden="false" customHeight="true" outlineLevel="0" collapsed="false">
      <c r="A82" s="7" t="s">
        <v>10908</v>
      </c>
      <c r="B82" s="7" t="n">
        <v>5</v>
      </c>
      <c r="C82" s="7" t="n">
        <f aca="false">COUNTIF('Duel Summary'!M$2:M$2134,$A82)</f>
        <v>1</v>
      </c>
      <c r="D82" s="7" t="n">
        <f aca="false">SUMIF('Duel Summary'!M$2:M$2134,$A82,'Duel Summary'!G$2:G$2134)</f>
        <v>3</v>
      </c>
      <c r="E82" s="7" t="n">
        <f aca="false">SUMIF('Duel Summary'!M$2:M$2134,$A82,'Duel Summary'!H$2:H$2134)</f>
        <v>2</v>
      </c>
      <c r="F82" s="13" t="n">
        <f aca="false">IFERROR(E82/D82,"")</f>
        <v>0.666666666666667</v>
      </c>
      <c r="G82" s="5" t="s">
        <v>15953</v>
      </c>
      <c r="H82" s="7" t="s">
        <v>2629</v>
      </c>
    </row>
    <row r="83" customFormat="false" ht="15" hidden="false" customHeight="true" outlineLevel="0" collapsed="false">
      <c r="A83" s="7" t="s">
        <v>12670</v>
      </c>
      <c r="B83" s="7" t="n">
        <v>4</v>
      </c>
      <c r="C83" s="7" t="n">
        <f aca="false">COUNTIF('Duel Summary'!M$2:M$2134,$A83)</f>
        <v>1</v>
      </c>
      <c r="D83" s="7" t="n">
        <f aca="false">SUMIF('Duel Summary'!M$2:M$2134,$A83,'Duel Summary'!G$2:G$2134)</f>
        <v>4</v>
      </c>
      <c r="E83" s="7" t="n">
        <f aca="false">SUMIF('Duel Summary'!M$2:M$2134,$A83,'Duel Summary'!H$2:H$2134)</f>
        <v>1</v>
      </c>
      <c r="F83" s="13" t="n">
        <f aca="false">IFERROR(E83/D83,"")</f>
        <v>0.25</v>
      </c>
      <c r="G83" s="5" t="s">
        <v>15954</v>
      </c>
      <c r="H83" s="7" t="s">
        <v>227</v>
      </c>
    </row>
    <row r="84" customFormat="false" ht="15" hidden="false" customHeight="true" outlineLevel="0" collapsed="false">
      <c r="A84" s="7" t="s">
        <v>12478</v>
      </c>
      <c r="B84" s="7" t="n">
        <v>4</v>
      </c>
      <c r="C84" s="7" t="n">
        <f aca="false">COUNTIF('Duel Summary'!M$2:M$2134,$A84)</f>
        <v>2</v>
      </c>
      <c r="D84" s="7" t="n">
        <f aca="false">SUMIF('Duel Summary'!M$2:M$2134,$A84,'Duel Summary'!G$2:G$2134)</f>
        <v>6</v>
      </c>
      <c r="E84" s="7" t="n">
        <f aca="false">SUMIF('Duel Summary'!M$2:M$2134,$A84,'Duel Summary'!H$2:H$2134)</f>
        <v>3</v>
      </c>
      <c r="F84" s="13" t="n">
        <f aca="false">IFERROR(E84/D84,"")</f>
        <v>0.5</v>
      </c>
      <c r="G84" s="5" t="s">
        <v>15955</v>
      </c>
      <c r="H84" s="7" t="s">
        <v>1206</v>
      </c>
    </row>
    <row r="85" customFormat="false" ht="15" hidden="false" customHeight="true" outlineLevel="0" collapsed="false">
      <c r="A85" s="7" t="s">
        <v>9976</v>
      </c>
      <c r="B85" s="7" t="n">
        <v>5</v>
      </c>
      <c r="C85" s="7" t="n">
        <f aca="false">COUNTIF('Duel Summary'!M$2:M$2134,$A85)</f>
        <v>3</v>
      </c>
      <c r="D85" s="7" t="n">
        <f aca="false">SUMIF('Duel Summary'!M$2:M$2134,$A85,'Duel Summary'!G$2:G$2134)</f>
        <v>9</v>
      </c>
      <c r="E85" s="7" t="n">
        <f aca="false">SUMIF('Duel Summary'!M$2:M$2134,$A85,'Duel Summary'!H$2:H$2134)</f>
        <v>3</v>
      </c>
      <c r="F85" s="13" t="n">
        <f aca="false">IFERROR(E85/D85,"")</f>
        <v>0.333333333333333</v>
      </c>
      <c r="G85" s="5" t="s">
        <v>15956</v>
      </c>
      <c r="H85" s="7" t="s">
        <v>15957</v>
      </c>
    </row>
    <row r="86" customFormat="false" ht="15" hidden="false" customHeight="true" outlineLevel="0" collapsed="false">
      <c r="A86" s="7" t="s">
        <v>13337</v>
      </c>
      <c r="B86" s="7" t="n">
        <v>6</v>
      </c>
      <c r="C86" s="7" t="n">
        <f aca="false">COUNTIF('Duel Summary'!M$2:M$2134,$A86)</f>
        <v>1</v>
      </c>
      <c r="D86" s="7" t="n">
        <f aca="false">SUMIF('Duel Summary'!M$2:M$2134,$A86,'Duel Summary'!G$2:G$2134)</f>
        <v>3</v>
      </c>
      <c r="E86" s="7" t="n">
        <f aca="false">SUMIF('Duel Summary'!M$2:M$2134,$A86,'Duel Summary'!H$2:H$2134)</f>
        <v>1</v>
      </c>
      <c r="F86" s="13" t="n">
        <f aca="false">IFERROR(E86/D86,"")</f>
        <v>0.333333333333333</v>
      </c>
      <c r="G86" s="5" t="s">
        <v>15958</v>
      </c>
      <c r="H86" s="7" t="s">
        <v>567</v>
      </c>
    </row>
    <row r="87" customFormat="false" ht="15" hidden="false" customHeight="true" outlineLevel="0" collapsed="false">
      <c r="A87" s="7" t="s">
        <v>13491</v>
      </c>
      <c r="B87" s="7" t="n">
        <v>4</v>
      </c>
      <c r="C87" s="7" t="n">
        <f aca="false">COUNTIF('Duel Summary'!M$2:M$2134,$A87)</f>
        <v>2</v>
      </c>
      <c r="D87" s="7" t="n">
        <f aca="false">SUMIF('Duel Summary'!M$2:M$2134,$A87,'Duel Summary'!G$2:G$2134)</f>
        <v>6</v>
      </c>
      <c r="E87" s="7" t="n">
        <f aca="false">SUMIF('Duel Summary'!M$2:M$2134,$A87,'Duel Summary'!H$2:H$2134)</f>
        <v>3</v>
      </c>
      <c r="F87" s="13" t="n">
        <f aca="false">IFERROR(E87/D87,"")</f>
        <v>0.5</v>
      </c>
      <c r="G87" s="5" t="s">
        <v>15954</v>
      </c>
      <c r="H87" s="7" t="s">
        <v>15959</v>
      </c>
    </row>
    <row r="88" customFormat="false" ht="15" hidden="false" customHeight="true" outlineLevel="0" collapsed="false">
      <c r="A88" s="7" t="s">
        <v>9891</v>
      </c>
      <c r="B88" s="7" t="n">
        <v>4</v>
      </c>
      <c r="C88" s="7" t="n">
        <f aca="false">COUNTIF('Duel Summary'!M$2:M$2134,$A88)</f>
        <v>5</v>
      </c>
      <c r="D88" s="7" t="n">
        <f aca="false">SUMIF('Duel Summary'!M$2:M$2134,$A88,'Duel Summary'!G$2:G$2134)</f>
        <v>15</v>
      </c>
      <c r="E88" s="7" t="n">
        <f aca="false">SUMIF('Duel Summary'!M$2:M$2134,$A88,'Duel Summary'!H$2:H$2134)</f>
        <v>7</v>
      </c>
      <c r="F88" s="13" t="n">
        <f aca="false">IFERROR(E88/D88,"")</f>
        <v>0.466666666666667</v>
      </c>
      <c r="G88" s="5" t="s">
        <v>15954</v>
      </c>
      <c r="H88" s="7" t="s">
        <v>253</v>
      </c>
    </row>
    <row r="89" customFormat="false" ht="15" hidden="false" customHeight="true" outlineLevel="0" collapsed="false">
      <c r="A89" s="7" t="s">
        <v>11006</v>
      </c>
      <c r="B89" s="7" t="n">
        <v>4</v>
      </c>
      <c r="C89" s="7" t="n">
        <f aca="false">COUNTIF('Duel Summary'!M$2:M$2134,$A89)</f>
        <v>4</v>
      </c>
      <c r="D89" s="7" t="n">
        <f aca="false">SUMIF('Duel Summary'!M$2:M$2134,$A89,'Duel Summary'!G$2:G$2134)</f>
        <v>12</v>
      </c>
      <c r="E89" s="7" t="n">
        <f aca="false">SUMIF('Duel Summary'!M$2:M$2134,$A89,'Duel Summary'!H$2:H$2134)</f>
        <v>7</v>
      </c>
      <c r="F89" s="13" t="n">
        <f aca="false">IFERROR(E89/D89,"")</f>
        <v>0.583333333333333</v>
      </c>
      <c r="G89" s="5" t="s">
        <v>15954</v>
      </c>
      <c r="H89" s="7" t="s">
        <v>15960</v>
      </c>
    </row>
    <row r="90" customFormat="false" ht="15" hidden="false" customHeight="true" outlineLevel="0" collapsed="false">
      <c r="A90" s="7" t="s">
        <v>12738</v>
      </c>
      <c r="B90" s="7" t="n">
        <v>5</v>
      </c>
      <c r="C90" s="7" t="n">
        <f aca="false">COUNTIF('Duel Summary'!M$2:M$2134,$A90)</f>
        <v>1</v>
      </c>
      <c r="D90" s="7" t="n">
        <f aca="false">SUMIF('Duel Summary'!M$2:M$2134,$A90,'Duel Summary'!G$2:G$2134)</f>
        <v>3</v>
      </c>
      <c r="E90" s="7" t="n">
        <f aca="false">SUMIF('Duel Summary'!M$2:M$2134,$A90,'Duel Summary'!H$2:H$2134)</f>
        <v>2</v>
      </c>
      <c r="F90" s="13" t="n">
        <f aca="false">IFERROR(E90/D90,"")</f>
        <v>0.666666666666667</v>
      </c>
      <c r="G90" s="5" t="s">
        <v>15961</v>
      </c>
      <c r="H90" s="7" t="s">
        <v>198</v>
      </c>
    </row>
    <row r="91" customFormat="false" ht="15" hidden="false" customHeight="true" outlineLevel="0" collapsed="false">
      <c r="A91" s="7" t="s">
        <v>13291</v>
      </c>
      <c r="B91" s="7" t="n">
        <v>4</v>
      </c>
      <c r="C91" s="7" t="n">
        <f aca="false">COUNTIF('Duel Summary'!M$2:M$2134,$A91)</f>
        <v>2</v>
      </c>
      <c r="D91" s="7" t="n">
        <f aca="false">SUMIF('Duel Summary'!M$2:M$2134,$A91,'Duel Summary'!G$2:G$2134)</f>
        <v>6</v>
      </c>
      <c r="E91" s="7" t="n">
        <f aca="false">SUMIF('Duel Summary'!M$2:M$2134,$A91,'Duel Summary'!H$2:H$2134)</f>
        <v>2</v>
      </c>
      <c r="F91" s="13" t="n">
        <f aca="false">IFERROR(E91/D91,"")</f>
        <v>0.333333333333333</v>
      </c>
      <c r="G91" s="5" t="s">
        <v>15954</v>
      </c>
      <c r="H91" s="7" t="s">
        <v>567</v>
      </c>
    </row>
    <row r="92" customFormat="false" ht="15" hidden="false" customHeight="true" outlineLevel="0" collapsed="false">
      <c r="A92" s="7" t="s">
        <v>10134</v>
      </c>
      <c r="B92" s="7" t="n">
        <v>3</v>
      </c>
      <c r="C92" s="7" t="n">
        <f aca="false">COUNTIF('Duel Summary'!M$2:M$2134,$A92)</f>
        <v>1</v>
      </c>
      <c r="D92" s="7" t="n">
        <f aca="false">SUMIF('Duel Summary'!M$2:M$2134,$A92,'Duel Summary'!G$2:G$2134)</f>
        <v>3</v>
      </c>
      <c r="E92" s="7" t="n">
        <f aca="false">SUMIF('Duel Summary'!M$2:M$2134,$A92,'Duel Summary'!H$2:H$2134)</f>
        <v>1</v>
      </c>
      <c r="F92" s="13" t="n">
        <f aca="false">IFERROR(E92/D92,"")</f>
        <v>0.333333333333333</v>
      </c>
      <c r="G92" s="7"/>
      <c r="H92" s="7" t="s">
        <v>1283</v>
      </c>
    </row>
    <row r="93" customFormat="false" ht="15" hidden="false" customHeight="true" outlineLevel="0" collapsed="false">
      <c r="A93" s="7" t="s">
        <v>10699</v>
      </c>
      <c r="B93" s="7" t="n">
        <v>5</v>
      </c>
      <c r="C93" s="7" t="n">
        <f aca="false">COUNTIF('Duel Summary'!M$2:M$2134,$A93)</f>
        <v>4</v>
      </c>
      <c r="D93" s="7" t="n">
        <f aca="false">SUMIF('Duel Summary'!M$2:M$2134,$A93,'Duel Summary'!G$2:G$2134)</f>
        <v>12</v>
      </c>
      <c r="E93" s="7" t="n">
        <f aca="false">SUMIF('Duel Summary'!M$2:M$2134,$A93,'Duel Summary'!H$2:H$2134)</f>
        <v>5</v>
      </c>
      <c r="F93" s="13" t="n">
        <f aca="false">IFERROR(E93/D93,"")</f>
        <v>0.416666666666667</v>
      </c>
      <c r="G93" s="5" t="s">
        <v>15962</v>
      </c>
      <c r="H93" s="7" t="s">
        <v>2328</v>
      </c>
    </row>
    <row r="94" customFormat="false" ht="15" hidden="false" customHeight="true" outlineLevel="0" collapsed="false">
      <c r="A94" s="7" t="s">
        <v>13867</v>
      </c>
      <c r="B94" s="7" t="n">
        <v>4</v>
      </c>
      <c r="C94" s="7" t="n">
        <f aca="false">COUNTIF('Duel Summary'!M$2:M$2134,$A94)</f>
        <v>1</v>
      </c>
      <c r="D94" s="7" t="n">
        <f aca="false">SUMIF('Duel Summary'!M$2:M$2134,$A94,'Duel Summary'!G$2:G$2134)</f>
        <v>3</v>
      </c>
      <c r="E94" s="7" t="n">
        <f aca="false">SUMIF('Duel Summary'!M$2:M$2134,$A94,'Duel Summary'!H$2:H$2134)</f>
        <v>1</v>
      </c>
      <c r="F94" s="13" t="n">
        <f aca="false">IFERROR(E94/D94,"")</f>
        <v>0.333333333333333</v>
      </c>
      <c r="G94" s="5" t="s">
        <v>15954</v>
      </c>
      <c r="H94" s="7" t="s">
        <v>1010</v>
      </c>
    </row>
    <row r="95" customFormat="false" ht="15" hidden="false" customHeight="true" outlineLevel="0" collapsed="false">
      <c r="A95" s="7" t="s">
        <v>11525</v>
      </c>
      <c r="B95" s="7" t="n">
        <v>3</v>
      </c>
      <c r="C95" s="7" t="n">
        <f aca="false">COUNTIF('Duel Summary'!M$2:M$2134,$A95)</f>
        <v>4</v>
      </c>
      <c r="D95" s="7" t="n">
        <f aca="false">SUMIF('Duel Summary'!M$2:M$2134,$A95,'Duel Summary'!G$2:G$2134)</f>
        <v>12</v>
      </c>
      <c r="E95" s="7" t="n">
        <f aca="false">SUMIF('Duel Summary'!M$2:M$2134,$A95,'Duel Summary'!H$2:H$2134)</f>
        <v>6</v>
      </c>
      <c r="F95" s="13" t="n">
        <f aca="false">IFERROR(E95/D95,"")</f>
        <v>0.5</v>
      </c>
      <c r="G95" s="7"/>
      <c r="H95" s="7" t="s">
        <v>15963</v>
      </c>
    </row>
    <row r="96" customFormat="false" ht="15" hidden="false" customHeight="true" outlineLevel="0" collapsed="false">
      <c r="A96" s="7" t="s">
        <v>11187</v>
      </c>
      <c r="B96" s="7" t="n">
        <v>4</v>
      </c>
      <c r="C96" s="7" t="n">
        <f aca="false">COUNTIF('Duel Summary'!M$2:M$2134,$A96)</f>
        <v>11</v>
      </c>
      <c r="D96" s="7" t="n">
        <f aca="false">SUMIF('Duel Summary'!M$2:M$2134,$A96,'Duel Summary'!G$2:G$2134)</f>
        <v>33</v>
      </c>
      <c r="E96" s="7" t="n">
        <f aca="false">SUMIF('Duel Summary'!M$2:M$2134,$A96,'Duel Summary'!H$2:H$2134)</f>
        <v>19</v>
      </c>
      <c r="F96" s="13" t="n">
        <f aca="false">IFERROR(E96/D96,"")</f>
        <v>0.575757575757576</v>
      </c>
      <c r="G96" s="5" t="s">
        <v>15954</v>
      </c>
      <c r="H96" s="7" t="s">
        <v>15964</v>
      </c>
    </row>
    <row r="97" customFormat="false" ht="15" hidden="false" customHeight="true" outlineLevel="0" collapsed="false">
      <c r="A97" s="7" t="s">
        <v>12807</v>
      </c>
      <c r="B97" s="7" t="n">
        <v>3</v>
      </c>
      <c r="C97" s="7" t="n">
        <f aca="false">COUNTIF('Duel Summary'!M$2:M$2134,$A97)</f>
        <v>1</v>
      </c>
      <c r="D97" s="7" t="n">
        <f aca="false">SUMIF('Duel Summary'!M$2:M$2134,$A97,'Duel Summary'!G$2:G$2134)</f>
        <v>3</v>
      </c>
      <c r="E97" s="7" t="n">
        <f aca="false">SUMIF('Duel Summary'!M$2:M$2134,$A97,'Duel Summary'!H$2:H$2134)</f>
        <v>2</v>
      </c>
      <c r="F97" s="13" t="n">
        <f aca="false">IFERROR(E97/D97,"")</f>
        <v>0.666666666666667</v>
      </c>
      <c r="G97" s="7"/>
      <c r="H97" s="7" t="s">
        <v>1754</v>
      </c>
    </row>
    <row r="98" customFormat="false" ht="15" hidden="false" customHeight="true" outlineLevel="0" collapsed="false">
      <c r="A98" s="7" t="s">
        <v>11547</v>
      </c>
      <c r="B98" s="7" t="n">
        <v>5</v>
      </c>
      <c r="C98" s="7" t="n">
        <f aca="false">COUNTIF('Duel Summary'!M$2:M$2134,$A98)</f>
        <v>1</v>
      </c>
      <c r="D98" s="7" t="n">
        <f aca="false">SUMIF('Duel Summary'!M$2:M$2134,$A98,'Duel Summary'!G$2:G$2134)</f>
        <v>3</v>
      </c>
      <c r="E98" s="7" t="n">
        <f aca="false">SUMIF('Duel Summary'!M$2:M$2134,$A98,'Duel Summary'!H$2:H$2134)</f>
        <v>1</v>
      </c>
      <c r="F98" s="13" t="n">
        <f aca="false">IFERROR(E98/D98,"")</f>
        <v>0.333333333333333</v>
      </c>
      <c r="G98" s="5" t="s">
        <v>15965</v>
      </c>
      <c r="H98" s="7" t="s">
        <v>2904</v>
      </c>
    </row>
    <row r="99" customFormat="false" ht="15" hidden="false" customHeight="true" outlineLevel="0" collapsed="false">
      <c r="A99" s="7" t="s">
        <v>10444</v>
      </c>
      <c r="B99" s="7" t="n">
        <v>4</v>
      </c>
      <c r="C99" s="7" t="n">
        <f aca="false">COUNTIF('Duel Summary'!M$2:M$2134,$A99)</f>
        <v>2</v>
      </c>
      <c r="D99" s="7" t="n">
        <f aca="false">SUMIF('Duel Summary'!M$2:M$2134,$A99,'Duel Summary'!G$2:G$2134)</f>
        <v>6</v>
      </c>
      <c r="E99" s="7" t="n">
        <f aca="false">SUMIF('Duel Summary'!M$2:M$2134,$A99,'Duel Summary'!H$2:H$2134)</f>
        <v>4</v>
      </c>
      <c r="F99" s="13" t="n">
        <f aca="false">IFERROR(E99/D99,"")</f>
        <v>0.666666666666667</v>
      </c>
      <c r="G99" s="5" t="s">
        <v>15966</v>
      </c>
      <c r="H99" s="7" t="s">
        <v>15967</v>
      </c>
    </row>
    <row r="100" customFormat="false" ht="15" hidden="false" customHeight="true" outlineLevel="0" collapsed="false">
      <c r="A100" s="7" t="s">
        <v>10828</v>
      </c>
      <c r="B100" s="7" t="n">
        <v>5</v>
      </c>
      <c r="C100" s="7" t="n">
        <f aca="false">COUNTIF('Duel Summary'!M$2:M$2134,$A100)</f>
        <v>4</v>
      </c>
      <c r="D100" s="7" t="n">
        <f aca="false">SUMIF('Duel Summary'!M$2:M$2134,$A100,'Duel Summary'!G$2:G$2134)</f>
        <v>13</v>
      </c>
      <c r="E100" s="7" t="n">
        <f aca="false">SUMIF('Duel Summary'!M$2:M$2134,$A100,'Duel Summary'!H$2:H$2134)</f>
        <v>6</v>
      </c>
      <c r="F100" s="13" t="n">
        <f aca="false">IFERROR(E100/D100,"")</f>
        <v>0.461538461538462</v>
      </c>
      <c r="G100" s="5" t="s">
        <v>15968</v>
      </c>
      <c r="H100" s="7" t="s">
        <v>15969</v>
      </c>
    </row>
    <row r="101" customFormat="false" ht="15" hidden="false" customHeight="true" outlineLevel="0" collapsed="false">
      <c r="A101" s="7" t="s">
        <v>10567</v>
      </c>
      <c r="B101" s="7" t="n">
        <v>4</v>
      </c>
      <c r="C101" s="7" t="n">
        <f aca="false">COUNTIF('Duel Summary'!M$2:M$2134,$A101)</f>
        <v>9</v>
      </c>
      <c r="D101" s="7" t="n">
        <f aca="false">SUMIF('Duel Summary'!M$2:M$2134,$A101,'Duel Summary'!G$2:G$2134)</f>
        <v>28</v>
      </c>
      <c r="E101" s="7" t="n">
        <f aca="false">SUMIF('Duel Summary'!M$2:M$2134,$A101,'Duel Summary'!H$2:H$2134)</f>
        <v>14</v>
      </c>
      <c r="F101" s="13" t="n">
        <f aca="false">IFERROR(E101/D101,"")</f>
        <v>0.5</v>
      </c>
      <c r="G101" s="5" t="s">
        <v>15954</v>
      </c>
      <c r="H101" s="7" t="s">
        <v>15970</v>
      </c>
    </row>
    <row r="102" customFormat="false" ht="15" hidden="false" customHeight="true" outlineLevel="0" collapsed="false">
      <c r="A102" s="7" t="s">
        <v>11756</v>
      </c>
      <c r="B102" s="7" t="n">
        <v>4</v>
      </c>
      <c r="C102" s="7" t="n">
        <f aca="false">COUNTIF('Duel Summary'!M$2:M$2134,$A102)</f>
        <v>1</v>
      </c>
      <c r="D102" s="7" t="n">
        <f aca="false">SUMIF('Duel Summary'!M$2:M$2134,$A102,'Duel Summary'!G$2:G$2134)</f>
        <v>3</v>
      </c>
      <c r="E102" s="7" t="n">
        <f aca="false">SUMIF('Duel Summary'!M$2:M$2134,$A102,'Duel Summary'!H$2:H$2134)</f>
        <v>2</v>
      </c>
      <c r="F102" s="13" t="n">
        <f aca="false">IFERROR(E102/D102,"")</f>
        <v>0.666666666666667</v>
      </c>
      <c r="G102" s="5" t="s">
        <v>15954</v>
      </c>
      <c r="H102" s="7" t="s">
        <v>1201</v>
      </c>
    </row>
    <row r="103" customFormat="false" ht="15" hidden="false" customHeight="true" outlineLevel="0" collapsed="false">
      <c r="A103" s="7" t="s">
        <v>10772</v>
      </c>
      <c r="B103" s="7" t="n">
        <v>2</v>
      </c>
      <c r="C103" s="7" t="n">
        <f aca="false">COUNTIF('Duel Summary'!M$2:M$2134,$A103)</f>
        <v>7</v>
      </c>
      <c r="D103" s="7" t="n">
        <f aca="false">SUMIF('Duel Summary'!M$2:M$2134,$A103,'Duel Summary'!G$2:G$2134)</f>
        <v>15</v>
      </c>
      <c r="E103" s="7" t="n">
        <f aca="false">SUMIF('Duel Summary'!M$2:M$2134,$A103,'Duel Summary'!H$2:H$2134)</f>
        <v>8</v>
      </c>
      <c r="F103" s="13" t="n">
        <f aca="false">IFERROR(E103/D103,"")</f>
        <v>0.533333333333333</v>
      </c>
      <c r="G103" s="7"/>
      <c r="H103" s="7" t="s">
        <v>198</v>
      </c>
    </row>
    <row r="104" customFormat="false" ht="15" hidden="false" customHeight="true" outlineLevel="0" collapsed="false">
      <c r="A104" s="7" t="s">
        <v>14838</v>
      </c>
      <c r="B104" s="7" t="n">
        <v>3</v>
      </c>
      <c r="C104" s="7" t="n">
        <f aca="false">COUNTIF('Duel Summary'!M$2:M$2134,$A104)</f>
        <v>1</v>
      </c>
      <c r="D104" s="7" t="n">
        <f aca="false">SUMIF('Duel Summary'!M$2:M$2134,$A104,'Duel Summary'!G$2:G$2134)</f>
        <v>3</v>
      </c>
      <c r="E104" s="7" t="n">
        <f aca="false">SUMIF('Duel Summary'!M$2:M$2134,$A104,'Duel Summary'!H$2:H$2134)</f>
        <v>2</v>
      </c>
      <c r="F104" s="13" t="n">
        <f aca="false">IFERROR(E104/D104,"")</f>
        <v>0.666666666666667</v>
      </c>
      <c r="G104" s="7"/>
      <c r="H104" s="8" t="s">
        <v>365</v>
      </c>
    </row>
    <row r="105" customFormat="false" ht="15" hidden="false" customHeight="true" outlineLevel="0" collapsed="false">
      <c r="A105" s="7" t="s">
        <v>10018</v>
      </c>
      <c r="B105" s="7" t="n">
        <v>3</v>
      </c>
      <c r="C105" s="7" t="n">
        <f aca="false">COUNTIF('Duel Summary'!M$2:M$2134,$A105)</f>
        <v>6</v>
      </c>
      <c r="D105" s="7" t="n">
        <f aca="false">SUMIF('Duel Summary'!M$2:M$2134,$A105,'Duel Summary'!G$2:G$2134)</f>
        <v>18</v>
      </c>
      <c r="E105" s="7" t="n">
        <f aca="false">SUMIF('Duel Summary'!M$2:M$2134,$A105,'Duel Summary'!H$2:H$2134)</f>
        <v>11</v>
      </c>
      <c r="F105" s="13" t="n">
        <f aca="false">IFERROR(E105/D105,"")</f>
        <v>0.611111111111111</v>
      </c>
      <c r="G105" s="7"/>
      <c r="H105" s="7" t="s">
        <v>15971</v>
      </c>
    </row>
    <row r="106" customFormat="false" ht="15" hidden="false" customHeight="true" outlineLevel="0" collapsed="false">
      <c r="A106" s="7" t="s">
        <v>9690</v>
      </c>
      <c r="B106" s="7" t="n">
        <v>3</v>
      </c>
      <c r="C106" s="7" t="n">
        <f aca="false">COUNTIF('Duel Summary'!M$2:M$2134,$A106)</f>
        <v>1</v>
      </c>
      <c r="D106" s="7" t="n">
        <f aca="false">SUMIF('Duel Summary'!M$2:M$2134,$A106,'Duel Summary'!G$2:G$2134)</f>
        <v>3</v>
      </c>
      <c r="E106" s="7" t="n">
        <f aca="false">SUMIF('Duel Summary'!M$2:M$2134,$A106,'Duel Summary'!H$2:H$2134)</f>
        <v>0</v>
      </c>
      <c r="F106" s="13" t="n">
        <f aca="false">IFERROR(E106/D106,"")</f>
        <v>0</v>
      </c>
      <c r="G106" s="7"/>
      <c r="H106" s="7" t="s">
        <v>271</v>
      </c>
    </row>
    <row r="107" customFormat="false" ht="15" hidden="false" customHeight="true" outlineLevel="0" collapsed="false">
      <c r="A107" s="7" t="s">
        <v>13343</v>
      </c>
      <c r="B107" s="7" t="n">
        <v>4</v>
      </c>
      <c r="C107" s="7" t="n">
        <f aca="false">COUNTIF('Duel Summary'!M$2:M$2134,$A107)</f>
        <v>3</v>
      </c>
      <c r="D107" s="7" t="n">
        <f aca="false">SUMIF('Duel Summary'!M$2:M$2134,$A107,'Duel Summary'!G$2:G$2134)</f>
        <v>9</v>
      </c>
      <c r="E107" s="7" t="n">
        <f aca="false">SUMIF('Duel Summary'!M$2:M$2134,$A107,'Duel Summary'!H$2:H$2134)</f>
        <v>3</v>
      </c>
      <c r="F107" s="13" t="n">
        <f aca="false">IFERROR(E107/D107,"")</f>
        <v>0.333333333333333</v>
      </c>
      <c r="G107" s="5" t="s">
        <v>15972</v>
      </c>
      <c r="H107" s="7" t="s">
        <v>15973</v>
      </c>
    </row>
    <row r="108" customFormat="false" ht="15" hidden="false" customHeight="true" outlineLevel="0" collapsed="false">
      <c r="A108" s="7" t="s">
        <v>14053</v>
      </c>
      <c r="B108" s="7" t="n">
        <v>4</v>
      </c>
      <c r="C108" s="7" t="n">
        <f aca="false">COUNTIF('Duel Summary'!M$2:M$2134,$A108)</f>
        <v>3</v>
      </c>
      <c r="D108" s="7" t="n">
        <f aca="false">SUMIF('Duel Summary'!M$2:M$2134,$A108,'Duel Summary'!G$2:G$2134)</f>
        <v>9</v>
      </c>
      <c r="E108" s="7" t="n">
        <f aca="false">SUMIF('Duel Summary'!M$2:M$2134,$A108,'Duel Summary'!H$2:H$2134)</f>
        <v>3</v>
      </c>
      <c r="F108" s="13" t="n">
        <f aca="false">IFERROR(E108/D108,"")</f>
        <v>0.333333333333333</v>
      </c>
      <c r="G108" s="5" t="s">
        <v>15974</v>
      </c>
      <c r="H108" s="7" t="s">
        <v>15975</v>
      </c>
    </row>
    <row r="109" customFormat="false" ht="15" hidden="false" customHeight="true" outlineLevel="0" collapsed="false">
      <c r="A109" s="7" t="s">
        <v>9883</v>
      </c>
      <c r="B109" s="7" t="n">
        <v>3</v>
      </c>
      <c r="C109" s="7" t="n">
        <f aca="false">COUNTIF('Duel Summary'!M$2:M$2134,$A109)</f>
        <v>7</v>
      </c>
      <c r="D109" s="7" t="n">
        <f aca="false">SUMIF('Duel Summary'!M$2:M$2134,$A109,'Duel Summary'!G$2:G$2134)</f>
        <v>21</v>
      </c>
      <c r="E109" s="7" t="n">
        <f aca="false">SUMIF('Duel Summary'!M$2:M$2134,$A109,'Duel Summary'!H$2:H$2134)</f>
        <v>11</v>
      </c>
      <c r="F109" s="13" t="n">
        <f aca="false">IFERROR(E109/D109,"")</f>
        <v>0.523809523809524</v>
      </c>
      <c r="G109" s="7"/>
      <c r="H109" s="7" t="s">
        <v>15976</v>
      </c>
    </row>
    <row r="110" customFormat="false" ht="15" hidden="false" customHeight="true" outlineLevel="0" collapsed="false">
      <c r="A110" s="7" t="s">
        <v>10056</v>
      </c>
      <c r="B110" s="7" t="n">
        <v>3</v>
      </c>
      <c r="C110" s="7" t="n">
        <f aca="false">COUNTIF('Duel Summary'!M$2:M$2134,$A110)</f>
        <v>9</v>
      </c>
      <c r="D110" s="7" t="n">
        <f aca="false">SUMIF('Duel Summary'!M$2:M$2134,$A110,'Duel Summary'!G$2:G$2134)</f>
        <v>28</v>
      </c>
      <c r="E110" s="7" t="n">
        <f aca="false">SUMIF('Duel Summary'!M$2:M$2134,$A110,'Duel Summary'!H$2:H$2134)</f>
        <v>12</v>
      </c>
      <c r="F110" s="13" t="n">
        <f aca="false">IFERROR(E110/D110,"")</f>
        <v>0.428571428571429</v>
      </c>
      <c r="G110" s="7"/>
      <c r="H110" s="7" t="s">
        <v>15977</v>
      </c>
    </row>
    <row r="111" customFormat="false" ht="15" hidden="false" customHeight="true" outlineLevel="0" collapsed="false">
      <c r="A111" s="7" t="s">
        <v>12651</v>
      </c>
      <c r="B111" s="7" t="n">
        <v>3</v>
      </c>
      <c r="C111" s="7" t="n">
        <f aca="false">COUNTIF('Duel Summary'!M$2:M$2134,$A111)</f>
        <v>2</v>
      </c>
      <c r="D111" s="7" t="n">
        <f aca="false">SUMIF('Duel Summary'!M$2:M$2134,$A111,'Duel Summary'!G$2:G$2134)</f>
        <v>6</v>
      </c>
      <c r="E111" s="7" t="n">
        <f aca="false">SUMIF('Duel Summary'!M$2:M$2134,$A111,'Duel Summary'!H$2:H$2134)</f>
        <v>3</v>
      </c>
      <c r="F111" s="13" t="n">
        <f aca="false">IFERROR(E111/D111,"")</f>
        <v>0.5</v>
      </c>
      <c r="G111" s="7"/>
      <c r="H111" s="7" t="s">
        <v>227</v>
      </c>
    </row>
    <row r="112" customFormat="false" ht="15" hidden="false" customHeight="true" outlineLevel="0" collapsed="false">
      <c r="A112" s="7" t="s">
        <v>10137</v>
      </c>
      <c r="B112" s="7" t="n">
        <v>3</v>
      </c>
      <c r="C112" s="7" t="n">
        <f aca="false">COUNTIF('Duel Summary'!M$2:M$2134,$A112)</f>
        <v>1</v>
      </c>
      <c r="D112" s="7" t="n">
        <f aca="false">SUMIF('Duel Summary'!M$2:M$2134,$A112,'Duel Summary'!G$2:G$2134)</f>
        <v>3</v>
      </c>
      <c r="E112" s="7" t="n">
        <f aca="false">SUMIF('Duel Summary'!M$2:M$2134,$A112,'Duel Summary'!H$2:H$2134)</f>
        <v>1</v>
      </c>
      <c r="F112" s="13" t="n">
        <f aca="false">IFERROR(E112/D112,"")</f>
        <v>0.333333333333333</v>
      </c>
      <c r="G112" s="7"/>
      <c r="H112" s="7" t="s">
        <v>1283</v>
      </c>
    </row>
    <row r="113" customFormat="false" ht="15" hidden="false" customHeight="true" outlineLevel="0" collapsed="false">
      <c r="A113" s="7" t="s">
        <v>10436</v>
      </c>
      <c r="B113" s="7" t="n">
        <v>3</v>
      </c>
      <c r="C113" s="7" t="n">
        <f aca="false">COUNTIF('Duel Summary'!M$2:M$2134,$A113)</f>
        <v>3</v>
      </c>
      <c r="D113" s="7" t="n">
        <f aca="false">SUMIF('Duel Summary'!M$2:M$2134,$A113,'Duel Summary'!G$2:G$2134)</f>
        <v>9</v>
      </c>
      <c r="E113" s="7" t="n">
        <f aca="false">SUMIF('Duel Summary'!M$2:M$2134,$A113,'Duel Summary'!H$2:H$2134)</f>
        <v>3</v>
      </c>
      <c r="F113" s="13" t="n">
        <f aca="false">IFERROR(E113/D113,"")</f>
        <v>0.333333333333333</v>
      </c>
      <c r="G113" s="7"/>
      <c r="H113" s="7" t="s">
        <v>567</v>
      </c>
    </row>
    <row r="114" customFormat="false" ht="15" hidden="false" customHeight="true" outlineLevel="0" collapsed="false">
      <c r="A114" s="7" t="s">
        <v>10946</v>
      </c>
      <c r="B114" s="7" t="n">
        <v>2</v>
      </c>
      <c r="C114" s="7" t="n">
        <f aca="false">COUNTIF('Duel Summary'!M$2:M$2134,$A114)</f>
        <v>8</v>
      </c>
      <c r="D114" s="7" t="n">
        <f aca="false">SUMIF('Duel Summary'!M$2:M$2134,$A114,'Duel Summary'!G$2:G$2134)</f>
        <v>17</v>
      </c>
      <c r="E114" s="7" t="n">
        <f aca="false">SUMIF('Duel Summary'!M$2:M$2134,$A114,'Duel Summary'!H$2:H$2134)</f>
        <v>13</v>
      </c>
      <c r="F114" s="13" t="n">
        <f aca="false">IFERROR(E114/D114,"")</f>
        <v>0.764705882352941</v>
      </c>
      <c r="G114" s="7"/>
      <c r="H114" s="7" t="s">
        <v>547</v>
      </c>
    </row>
    <row r="115" customFormat="false" ht="15" hidden="false" customHeight="true" outlineLevel="0" collapsed="false">
      <c r="A115" s="7" t="s">
        <v>11302</v>
      </c>
      <c r="B115" s="7" t="n">
        <v>3</v>
      </c>
      <c r="C115" s="7" t="n">
        <f aca="false">COUNTIF('Duel Summary'!M$2:M$2134,$A115)</f>
        <v>4</v>
      </c>
      <c r="D115" s="7" t="n">
        <f aca="false">SUMIF('Duel Summary'!M$2:M$2134,$A115,'Duel Summary'!G$2:G$2134)</f>
        <v>12</v>
      </c>
      <c r="E115" s="7" t="n">
        <f aca="false">SUMIF('Duel Summary'!M$2:M$2134,$A115,'Duel Summary'!H$2:H$2134)</f>
        <v>5</v>
      </c>
      <c r="F115" s="13" t="n">
        <f aca="false">IFERROR(E115/D115,"")</f>
        <v>0.416666666666667</v>
      </c>
      <c r="G115" s="7"/>
      <c r="H115" s="7" t="s">
        <v>15978</v>
      </c>
    </row>
    <row r="116" customFormat="false" ht="15" hidden="false" customHeight="true" outlineLevel="0" collapsed="false">
      <c r="A116" s="7" t="s">
        <v>10111</v>
      </c>
      <c r="B116" s="7" t="n">
        <v>3</v>
      </c>
      <c r="C116" s="7" t="n">
        <f aca="false">COUNTIF('Duel Summary'!M$2:M$2134,$A116)</f>
        <v>2</v>
      </c>
      <c r="D116" s="7" t="n">
        <f aca="false">SUMIF('Duel Summary'!M$2:M$2134,$A116,'Duel Summary'!G$2:G$2134)</f>
        <v>6</v>
      </c>
      <c r="E116" s="7" t="n">
        <f aca="false">SUMIF('Duel Summary'!M$2:M$2134,$A116,'Duel Summary'!H$2:H$2134)</f>
        <v>5</v>
      </c>
      <c r="F116" s="13" t="n">
        <f aca="false">IFERROR(E116/D116,"")</f>
        <v>0.833333333333333</v>
      </c>
      <c r="G116" s="7"/>
      <c r="H116" s="7" t="s">
        <v>1283</v>
      </c>
    </row>
    <row r="117" customFormat="false" ht="15" hidden="false" customHeight="true" outlineLevel="0" collapsed="false">
      <c r="A117" s="7" t="s">
        <v>13886</v>
      </c>
      <c r="B117" s="7" t="n">
        <v>4</v>
      </c>
      <c r="C117" s="7" t="n">
        <f aca="false">COUNTIF('Duel Summary'!M$2:M$2134,$A117)</f>
        <v>1</v>
      </c>
      <c r="D117" s="7" t="n">
        <f aca="false">SUMIF('Duel Summary'!M$2:M$2134,$A117,'Duel Summary'!G$2:G$2134)</f>
        <v>3</v>
      </c>
      <c r="E117" s="7" t="n">
        <f aca="false">SUMIF('Duel Summary'!M$2:M$2134,$A117,'Duel Summary'!H$2:H$2134)</f>
        <v>3</v>
      </c>
      <c r="F117" s="13" t="n">
        <f aca="false">IFERROR(E117/D117,"")</f>
        <v>1</v>
      </c>
      <c r="G117" s="5" t="s">
        <v>15979</v>
      </c>
      <c r="H117" s="7" t="s">
        <v>7154</v>
      </c>
    </row>
    <row r="118" customFormat="false" ht="15" hidden="false" customHeight="true" outlineLevel="0" collapsed="false">
      <c r="A118" s="7" t="s">
        <v>9984</v>
      </c>
      <c r="B118" s="7" t="n">
        <v>4</v>
      </c>
      <c r="C118" s="7" t="n">
        <f aca="false">COUNTIF('Duel Summary'!M$2:M$2134,$A118)</f>
        <v>7</v>
      </c>
      <c r="D118" s="7" t="n">
        <f aca="false">SUMIF('Duel Summary'!M$2:M$2134,$A118,'Duel Summary'!G$2:G$2134)</f>
        <v>21</v>
      </c>
      <c r="E118" s="7" t="n">
        <f aca="false">SUMIF('Duel Summary'!M$2:M$2134,$A118,'Duel Summary'!H$2:H$2134)</f>
        <v>15</v>
      </c>
      <c r="F118" s="13" t="n">
        <f aca="false">IFERROR(E118/D118,"")</f>
        <v>0.714285714285714</v>
      </c>
      <c r="G118" s="5" t="s">
        <v>15952</v>
      </c>
      <c r="H118" s="7" t="s">
        <v>15980</v>
      </c>
    </row>
    <row r="119" customFormat="false" ht="15" hidden="false" customHeight="true" outlineLevel="0" collapsed="false">
      <c r="A119" s="7" t="s">
        <v>13362</v>
      </c>
      <c r="B119" s="7" t="n">
        <v>4</v>
      </c>
      <c r="C119" s="7" t="n">
        <f aca="false">COUNTIF('Duel Summary'!M$2:M$2134,$A119)</f>
        <v>3</v>
      </c>
      <c r="D119" s="7" t="n">
        <f aca="false">SUMIF('Duel Summary'!M$2:M$2134,$A119,'Duel Summary'!G$2:G$2134)</f>
        <v>9</v>
      </c>
      <c r="E119" s="7" t="n">
        <f aca="false">SUMIF('Duel Summary'!M$2:M$2134,$A119,'Duel Summary'!H$2:H$2134)</f>
        <v>3</v>
      </c>
      <c r="F119" s="13" t="n">
        <f aca="false">IFERROR(E119/D119,"")</f>
        <v>0.333333333333333</v>
      </c>
      <c r="G119" s="5" t="s">
        <v>15974</v>
      </c>
      <c r="H119" s="7" t="s">
        <v>567</v>
      </c>
    </row>
    <row r="120" customFormat="false" ht="15" hidden="false" customHeight="true" outlineLevel="0" collapsed="false">
      <c r="A120" s="7" t="s">
        <v>10838</v>
      </c>
      <c r="B120" s="7" t="n">
        <v>3</v>
      </c>
      <c r="C120" s="7" t="n">
        <f aca="false">COUNTIF('Duel Summary'!M$2:M$2134,$A120)</f>
        <v>2</v>
      </c>
      <c r="D120" s="7" t="n">
        <f aca="false">SUMIF('Duel Summary'!M$2:M$2134,$A120,'Duel Summary'!G$2:G$2134)</f>
        <v>6</v>
      </c>
      <c r="E120" s="7" t="n">
        <f aca="false">SUMIF('Duel Summary'!M$2:M$2134,$A120,'Duel Summary'!H$2:H$2134)</f>
        <v>4</v>
      </c>
      <c r="F120" s="13" t="n">
        <f aca="false">IFERROR(E120/D120,"")</f>
        <v>0.666666666666667</v>
      </c>
      <c r="G120" s="7"/>
      <c r="H120" s="7" t="s">
        <v>1201</v>
      </c>
    </row>
    <row r="121" customFormat="false" ht="15" hidden="false" customHeight="true" outlineLevel="0" collapsed="false">
      <c r="A121" s="7" t="s">
        <v>10859</v>
      </c>
      <c r="B121" s="7" t="n">
        <v>3</v>
      </c>
      <c r="C121" s="7" t="n">
        <f aca="false">COUNTIF('Duel Summary'!M$2:M$2134,$A121)</f>
        <v>3</v>
      </c>
      <c r="D121" s="7" t="n">
        <f aca="false">SUMIF('Duel Summary'!M$2:M$2134,$A121,'Duel Summary'!G$2:G$2134)</f>
        <v>9</v>
      </c>
      <c r="E121" s="7" t="n">
        <f aca="false">SUMIF('Duel Summary'!M$2:M$2134,$A121,'Duel Summary'!H$2:H$2134)</f>
        <v>7</v>
      </c>
      <c r="F121" s="13" t="n">
        <f aca="false">IFERROR(E121/D121,"")</f>
        <v>0.777777777777778</v>
      </c>
      <c r="G121" s="7"/>
      <c r="H121" s="7" t="s">
        <v>2904</v>
      </c>
    </row>
    <row r="122" customFormat="false" ht="15" hidden="false" customHeight="true" outlineLevel="0" collapsed="false">
      <c r="A122" s="7" t="s">
        <v>10505</v>
      </c>
      <c r="B122" s="7" t="n">
        <v>3</v>
      </c>
      <c r="C122" s="7" t="n">
        <f aca="false">COUNTIF('Duel Summary'!M$2:M$2134,$A122)</f>
        <v>5</v>
      </c>
      <c r="D122" s="7" t="n">
        <f aca="false">SUMIF('Duel Summary'!M$2:M$2134,$A122,'Duel Summary'!G$2:G$2134)</f>
        <v>15</v>
      </c>
      <c r="E122" s="7" t="n">
        <f aca="false">SUMIF('Duel Summary'!M$2:M$2134,$A122,'Duel Summary'!H$2:H$2134)</f>
        <v>11</v>
      </c>
      <c r="F122" s="13" t="n">
        <f aca="false">IFERROR(E122/D122,"")</f>
        <v>0.733333333333333</v>
      </c>
      <c r="G122" s="7"/>
      <c r="H122" s="7" t="s">
        <v>15905</v>
      </c>
    </row>
    <row r="123" customFormat="false" ht="15" hidden="false" customHeight="true" outlineLevel="0" collapsed="false">
      <c r="A123" s="7" t="s">
        <v>12028</v>
      </c>
      <c r="B123" s="7" t="n">
        <v>4</v>
      </c>
      <c r="C123" s="7" t="n">
        <f aca="false">COUNTIF('Duel Summary'!M$2:M$2134,$A123)</f>
        <v>2</v>
      </c>
      <c r="D123" s="7" t="n">
        <f aca="false">SUMIF('Duel Summary'!M$2:M$2134,$A123,'Duel Summary'!G$2:G$2134)</f>
        <v>6</v>
      </c>
      <c r="E123" s="7" t="n">
        <f aca="false">SUMIF('Duel Summary'!M$2:M$2134,$A123,'Duel Summary'!H$2:H$2134)</f>
        <v>3</v>
      </c>
      <c r="F123" s="13" t="n">
        <f aca="false">IFERROR(E123/D123,"")</f>
        <v>0.5</v>
      </c>
      <c r="G123" s="5" t="s">
        <v>15966</v>
      </c>
      <c r="H123" s="7" t="s">
        <v>15981</v>
      </c>
    </row>
    <row r="124" customFormat="false" ht="15" hidden="false" customHeight="true" outlineLevel="0" collapsed="false">
      <c r="A124" s="7" t="s">
        <v>10691</v>
      </c>
      <c r="B124" s="7" t="n">
        <v>3</v>
      </c>
      <c r="C124" s="7" t="n">
        <f aca="false">COUNTIF('Duel Summary'!M$2:M$2134,$A124)</f>
        <v>1</v>
      </c>
      <c r="D124" s="7" t="n">
        <f aca="false">SUMIF('Duel Summary'!M$2:M$2134,$A124,'Duel Summary'!G$2:G$2134)</f>
        <v>3</v>
      </c>
      <c r="E124" s="7" t="n">
        <f aca="false">SUMIF('Duel Summary'!M$2:M$2134,$A124,'Duel Summary'!H$2:H$2134)</f>
        <v>0</v>
      </c>
      <c r="F124" s="13" t="n">
        <f aca="false">IFERROR(E124/D124,"")</f>
        <v>0</v>
      </c>
      <c r="G124" s="7"/>
      <c r="H124" s="7" t="s">
        <v>2328</v>
      </c>
    </row>
    <row r="125" customFormat="false" ht="15" hidden="false" customHeight="true" outlineLevel="0" collapsed="false">
      <c r="A125" s="7" t="s">
        <v>13086</v>
      </c>
      <c r="B125" s="7" t="n">
        <v>4</v>
      </c>
      <c r="C125" s="7" t="n">
        <f aca="false">COUNTIF('Duel Summary'!M$2:M$2134,$A125)</f>
        <v>1</v>
      </c>
      <c r="D125" s="7" t="n">
        <f aca="false">SUMIF('Duel Summary'!M$2:M$2134,$A125,'Duel Summary'!G$2:G$2134)</f>
        <v>3</v>
      </c>
      <c r="E125" s="7" t="n">
        <f aca="false">SUMIF('Duel Summary'!M$2:M$2134,$A125,'Duel Summary'!H$2:H$2134)</f>
        <v>1</v>
      </c>
      <c r="F125" s="13" t="n">
        <f aca="false">IFERROR(E125/D125,"")</f>
        <v>0.333333333333333</v>
      </c>
      <c r="G125" s="5" t="s">
        <v>15979</v>
      </c>
      <c r="H125" s="7" t="s">
        <v>212</v>
      </c>
    </row>
    <row r="126" customFormat="false" ht="15" hidden="false" customHeight="true" outlineLevel="0" collapsed="false">
      <c r="A126" s="7" t="s">
        <v>11535</v>
      </c>
      <c r="B126" s="7" t="n">
        <v>4</v>
      </c>
      <c r="C126" s="7" t="n">
        <f aca="false">COUNTIF('Duel Summary'!M$2:M$2134,$A126)</f>
        <v>1</v>
      </c>
      <c r="D126" s="7" t="n">
        <f aca="false">SUMIF('Duel Summary'!M$2:M$2134,$A126,'Duel Summary'!G$2:G$2134)</f>
        <v>3</v>
      </c>
      <c r="E126" s="7" t="n">
        <f aca="false">SUMIF('Duel Summary'!M$2:M$2134,$A126,'Duel Summary'!H$2:H$2134)</f>
        <v>2</v>
      </c>
      <c r="F126" s="13" t="n">
        <f aca="false">IFERROR(E126/D126,"")</f>
        <v>0.666666666666667</v>
      </c>
      <c r="G126" s="5" t="s">
        <v>15982</v>
      </c>
      <c r="H126" s="7" t="s">
        <v>2904</v>
      </c>
    </row>
    <row r="127" customFormat="false" ht="15" hidden="false" customHeight="true" outlineLevel="0" collapsed="false">
      <c r="A127" s="7" t="s">
        <v>11278</v>
      </c>
      <c r="B127" s="7" t="n">
        <v>4</v>
      </c>
      <c r="C127" s="7" t="n">
        <f aca="false">COUNTIF('Duel Summary'!M$2:M$2134,$A127)</f>
        <v>6</v>
      </c>
      <c r="D127" s="7" t="n">
        <f aca="false">SUMIF('Duel Summary'!M$2:M$2134,$A127,'Duel Summary'!G$2:G$2134)</f>
        <v>18</v>
      </c>
      <c r="E127" s="7" t="n">
        <f aca="false">SUMIF('Duel Summary'!M$2:M$2134,$A127,'Duel Summary'!H$2:H$2134)</f>
        <v>9</v>
      </c>
      <c r="F127" s="13" t="n">
        <f aca="false">IFERROR(E127/D127,"")</f>
        <v>0.5</v>
      </c>
      <c r="G127" s="5" t="s">
        <v>15952</v>
      </c>
      <c r="H127" s="7" t="s">
        <v>2158</v>
      </c>
    </row>
    <row r="128" customFormat="false" ht="15" hidden="false" customHeight="true" outlineLevel="0" collapsed="false">
      <c r="A128" s="7" t="s">
        <v>13597</v>
      </c>
      <c r="B128" s="7" t="n">
        <v>4</v>
      </c>
      <c r="C128" s="7" t="n">
        <f aca="false">COUNTIF('Duel Summary'!M$2:M$2134,$A128)</f>
        <v>1</v>
      </c>
      <c r="D128" s="7" t="n">
        <f aca="false">SUMIF('Duel Summary'!M$2:M$2134,$A128,'Duel Summary'!G$2:G$2134)</f>
        <v>3</v>
      </c>
      <c r="E128" s="7" t="n">
        <f aca="false">SUMIF('Duel Summary'!M$2:M$2134,$A128,'Duel Summary'!H$2:H$2134)</f>
        <v>2</v>
      </c>
      <c r="F128" s="13" t="n">
        <f aca="false">IFERROR(E128/D128,"")</f>
        <v>0.666666666666667</v>
      </c>
      <c r="G128" s="5" t="s">
        <v>15983</v>
      </c>
      <c r="H128" s="7" t="s">
        <v>343</v>
      </c>
    </row>
    <row r="129" customFormat="false" ht="15" hidden="false" customHeight="true" outlineLevel="0" collapsed="false">
      <c r="A129" s="7" t="s">
        <v>11168</v>
      </c>
      <c r="B129" s="7" t="n">
        <v>3</v>
      </c>
      <c r="C129" s="7" t="n">
        <f aca="false">COUNTIF('Duel Summary'!M$2:M$2134,$A129)</f>
        <v>7</v>
      </c>
      <c r="D129" s="7" t="n">
        <f aca="false">SUMIF('Duel Summary'!M$2:M$2134,$A129,'Duel Summary'!G$2:G$2134)</f>
        <v>21</v>
      </c>
      <c r="E129" s="7" t="n">
        <f aca="false">SUMIF('Duel Summary'!M$2:M$2134,$A129,'Duel Summary'!H$2:H$2134)</f>
        <v>11</v>
      </c>
      <c r="F129" s="13" t="n">
        <f aca="false">IFERROR(E129/D129,"")</f>
        <v>0.523809523809524</v>
      </c>
      <c r="G129" s="7"/>
      <c r="H129" s="7" t="s">
        <v>15984</v>
      </c>
    </row>
    <row r="130" customFormat="false" ht="15" hidden="false" customHeight="true" outlineLevel="0" collapsed="false">
      <c r="A130" s="7" t="s">
        <v>13506</v>
      </c>
      <c r="B130" s="7" t="n">
        <v>4</v>
      </c>
      <c r="C130" s="7" t="n">
        <f aca="false">COUNTIF('Duel Summary'!M$2:M$2134,$A130)</f>
        <v>1</v>
      </c>
      <c r="D130" s="7" t="n">
        <f aca="false">SUMIF('Duel Summary'!M$2:M$2134,$A130,'Duel Summary'!G$2:G$2134)</f>
        <v>3</v>
      </c>
      <c r="E130" s="7" t="n">
        <f aca="false">SUMIF('Duel Summary'!M$2:M$2134,$A130,'Duel Summary'!H$2:H$2134)</f>
        <v>2</v>
      </c>
      <c r="F130" s="13" t="n">
        <f aca="false">IFERROR(E130/D130,"")</f>
        <v>0.666666666666667</v>
      </c>
      <c r="G130" s="5" t="s">
        <v>15985</v>
      </c>
      <c r="H130" s="7" t="s">
        <v>343</v>
      </c>
    </row>
    <row r="131" customFormat="false" ht="15" hidden="false" customHeight="true" outlineLevel="0" collapsed="false">
      <c r="A131" s="7" t="s">
        <v>11023</v>
      </c>
      <c r="B131" s="7" t="n">
        <v>3</v>
      </c>
      <c r="C131" s="7" t="n">
        <f aca="false">COUNTIF('Duel Summary'!M$2:M$2134,$A131)</f>
        <v>7</v>
      </c>
      <c r="D131" s="7" t="n">
        <f aca="false">SUMIF('Duel Summary'!M$2:M$2134,$A131,'Duel Summary'!G$2:G$2134)</f>
        <v>22</v>
      </c>
      <c r="E131" s="7" t="n">
        <f aca="false">SUMIF('Duel Summary'!M$2:M$2134,$A131,'Duel Summary'!H$2:H$2134)</f>
        <v>14</v>
      </c>
      <c r="F131" s="13" t="n">
        <f aca="false">IFERROR(E131/D131,"")</f>
        <v>0.636363636363636</v>
      </c>
      <c r="G131" s="7"/>
      <c r="H131" s="7" t="s">
        <v>15986</v>
      </c>
    </row>
    <row r="132" customFormat="false" ht="15" hidden="false" customHeight="true" outlineLevel="0" collapsed="false">
      <c r="A132" s="7" t="s">
        <v>12673</v>
      </c>
      <c r="B132" s="7" t="n">
        <v>4</v>
      </c>
      <c r="C132" s="7" t="n">
        <f aca="false">COUNTIF('Duel Summary'!M$2:M$2134,$A132)</f>
        <v>3</v>
      </c>
      <c r="D132" s="7" t="n">
        <f aca="false">SUMIF('Duel Summary'!M$2:M$2134,$A132,'Duel Summary'!G$2:G$2134)</f>
        <v>9</v>
      </c>
      <c r="E132" s="7" t="n">
        <f aca="false">SUMIF('Duel Summary'!M$2:M$2134,$A132,'Duel Summary'!H$2:H$2134)</f>
        <v>5</v>
      </c>
      <c r="F132" s="13" t="n">
        <f aca="false">IFERROR(E132/D132,"")</f>
        <v>0.555555555555556</v>
      </c>
      <c r="G132" s="5" t="s">
        <v>15987</v>
      </c>
      <c r="H132" s="7" t="s">
        <v>15988</v>
      </c>
    </row>
    <row r="133" customFormat="false" ht="15" hidden="false" customHeight="true" outlineLevel="0" collapsed="false">
      <c r="A133" s="7" t="s">
        <v>10938</v>
      </c>
      <c r="B133" s="7" t="n">
        <v>4</v>
      </c>
      <c r="C133" s="7" t="n">
        <f aca="false">COUNTIF('Duel Summary'!M$2:M$2134,$A133)</f>
        <v>2</v>
      </c>
      <c r="D133" s="7" t="n">
        <f aca="false">SUMIF('Duel Summary'!M$2:M$2134,$A133,'Duel Summary'!G$2:G$2134)</f>
        <v>6</v>
      </c>
      <c r="E133" s="7" t="n">
        <f aca="false">SUMIF('Duel Summary'!M$2:M$2134,$A133,'Duel Summary'!H$2:H$2134)</f>
        <v>3</v>
      </c>
      <c r="F133" s="13" t="n">
        <f aca="false">IFERROR(E133/D133,"")</f>
        <v>0.5</v>
      </c>
      <c r="G133" s="5" t="s">
        <v>15979</v>
      </c>
      <c r="H133" s="7" t="s">
        <v>343</v>
      </c>
    </row>
    <row r="134" customFormat="false" ht="15" hidden="false" customHeight="true" outlineLevel="0" collapsed="false">
      <c r="A134" s="7" t="s">
        <v>13355</v>
      </c>
      <c r="B134" s="7" t="n">
        <v>3</v>
      </c>
      <c r="C134" s="7" t="n">
        <f aca="false">COUNTIF('Duel Summary'!M$2:M$2134,$A134)</f>
        <v>2</v>
      </c>
      <c r="D134" s="7" t="n">
        <f aca="false">SUMIF('Duel Summary'!M$2:M$2134,$A134,'Duel Summary'!G$2:G$2134)</f>
        <v>6</v>
      </c>
      <c r="E134" s="7" t="n">
        <f aca="false">SUMIF('Duel Summary'!M$2:M$2134,$A134,'Duel Summary'!H$2:H$2134)</f>
        <v>4</v>
      </c>
      <c r="F134" s="13" t="n">
        <f aca="false">IFERROR(E134/D134,"")</f>
        <v>0.666666666666667</v>
      </c>
      <c r="G134" s="7"/>
      <c r="H134" s="7" t="s">
        <v>15456</v>
      </c>
    </row>
    <row r="135" customFormat="false" ht="15" hidden="false" customHeight="true" outlineLevel="0" collapsed="false">
      <c r="A135" s="7" t="s">
        <v>12065</v>
      </c>
      <c r="B135" s="7" t="n">
        <v>4</v>
      </c>
      <c r="C135" s="7" t="n">
        <f aca="false">COUNTIF('Duel Summary'!M$2:M$2134,$A135)</f>
        <v>1</v>
      </c>
      <c r="D135" s="7" t="n">
        <f aca="false">SUMIF('Duel Summary'!M$2:M$2134,$A135,'Duel Summary'!G$2:G$2134)</f>
        <v>3</v>
      </c>
      <c r="E135" s="7" t="n">
        <f aca="false">SUMIF('Duel Summary'!M$2:M$2134,$A135,'Duel Summary'!H$2:H$2134)</f>
        <v>2</v>
      </c>
      <c r="F135" s="13" t="n">
        <f aca="false">IFERROR(E135/D135,"")</f>
        <v>0.666666666666667</v>
      </c>
      <c r="G135" s="5" t="s">
        <v>15966</v>
      </c>
      <c r="H135" s="7" t="s">
        <v>2158</v>
      </c>
    </row>
    <row r="136" customFormat="false" ht="15" hidden="false" customHeight="true" outlineLevel="0" collapsed="false">
      <c r="A136" s="7" t="s">
        <v>12640</v>
      </c>
      <c r="B136" s="7" t="n">
        <v>5</v>
      </c>
      <c r="C136" s="7" t="n">
        <f aca="false">COUNTIF('Duel Summary'!M$2:M$2134,$A136)</f>
        <v>2</v>
      </c>
      <c r="D136" s="7" t="n">
        <f aca="false">SUMIF('Duel Summary'!M$2:M$2134,$A136,'Duel Summary'!G$2:G$2134)</f>
        <v>7</v>
      </c>
      <c r="E136" s="7" t="n">
        <f aca="false">SUMIF('Duel Summary'!M$2:M$2134,$A136,'Duel Summary'!H$2:H$2134)</f>
        <v>3</v>
      </c>
      <c r="F136" s="13" t="n">
        <f aca="false">IFERROR(E136/D136,"")</f>
        <v>0.428571428571429</v>
      </c>
      <c r="G136" s="5" t="s">
        <v>15989</v>
      </c>
      <c r="H136" s="7" t="s">
        <v>895</v>
      </c>
    </row>
    <row r="137" customFormat="false" ht="15" hidden="false" customHeight="true" outlineLevel="0" collapsed="false">
      <c r="A137" s="7" t="s">
        <v>13477</v>
      </c>
      <c r="B137" s="7" t="n">
        <v>5</v>
      </c>
      <c r="C137" s="7" t="n">
        <f aca="false">COUNTIF('Duel Summary'!M$2:M$2134,$A137)</f>
        <v>1</v>
      </c>
      <c r="D137" s="7" t="n">
        <f aca="false">SUMIF('Duel Summary'!M$2:M$2134,$A137,'Duel Summary'!G$2:G$2134)</f>
        <v>3</v>
      </c>
      <c r="E137" s="7" t="n">
        <f aca="false">SUMIF('Duel Summary'!M$2:M$2134,$A137,'Duel Summary'!H$2:H$2134)</f>
        <v>1</v>
      </c>
      <c r="F137" s="13" t="n">
        <f aca="false">IFERROR(E137/D137,"")</f>
        <v>0.333333333333333</v>
      </c>
      <c r="G137" s="5" t="s">
        <v>15990</v>
      </c>
      <c r="H137" s="7" t="s">
        <v>343</v>
      </c>
    </row>
    <row r="138" customFormat="false" ht="15" hidden="false" customHeight="true" outlineLevel="0" collapsed="false">
      <c r="A138" s="7" t="s">
        <v>10255</v>
      </c>
      <c r="B138" s="7" t="n">
        <v>4</v>
      </c>
      <c r="C138" s="7" t="n">
        <f aca="false">COUNTIF('Duel Summary'!M$2:M$2134,$A138)</f>
        <v>3</v>
      </c>
      <c r="D138" s="7" t="n">
        <f aca="false">SUMIF('Duel Summary'!M$2:M$2134,$A138,'Duel Summary'!G$2:G$2134)</f>
        <v>9</v>
      </c>
      <c r="E138" s="7" t="n">
        <f aca="false">SUMIF('Duel Summary'!M$2:M$2134,$A138,'Duel Summary'!H$2:H$2134)</f>
        <v>5</v>
      </c>
      <c r="F138" s="13" t="n">
        <f aca="false">IFERROR(E138/D138,"")</f>
        <v>0.555555555555556</v>
      </c>
      <c r="G138" s="5" t="s">
        <v>15952</v>
      </c>
      <c r="H138" s="7" t="s">
        <v>15991</v>
      </c>
    </row>
    <row r="139" customFormat="false" ht="15" hidden="false" customHeight="true" outlineLevel="0" collapsed="false">
      <c r="A139" s="7" t="s">
        <v>10518</v>
      </c>
      <c r="B139" s="7" t="n">
        <v>4</v>
      </c>
      <c r="C139" s="7" t="n">
        <f aca="false">COUNTIF('Duel Summary'!M$2:M$2134,$A139)</f>
        <v>11</v>
      </c>
      <c r="D139" s="7" t="n">
        <f aca="false">SUMIF('Duel Summary'!M$2:M$2134,$A139,'Duel Summary'!G$2:G$2134)</f>
        <v>35</v>
      </c>
      <c r="E139" s="7" t="n">
        <f aca="false">SUMIF('Duel Summary'!M$2:M$2134,$A139,'Duel Summary'!H$2:H$2134)</f>
        <v>14</v>
      </c>
      <c r="F139" s="13" t="n">
        <f aca="false">IFERROR(E139/D139,"")</f>
        <v>0.4</v>
      </c>
      <c r="G139" s="5" t="s">
        <v>15952</v>
      </c>
      <c r="H139" s="7" t="s">
        <v>15992</v>
      </c>
    </row>
    <row r="140" customFormat="false" ht="15" hidden="false" customHeight="true" outlineLevel="0" collapsed="false">
      <c r="A140" s="7" t="s">
        <v>12602</v>
      </c>
      <c r="B140" s="7" t="n">
        <v>3</v>
      </c>
      <c r="C140" s="7" t="n">
        <f aca="false">COUNTIF('Duel Summary'!M$2:M$2134,$A140)</f>
        <v>2</v>
      </c>
      <c r="D140" s="7" t="n">
        <f aca="false">SUMIF('Duel Summary'!M$2:M$2134,$A140,'Duel Summary'!G$2:G$2134)</f>
        <v>6</v>
      </c>
      <c r="E140" s="7" t="n">
        <f aca="false">SUMIF('Duel Summary'!M$2:M$2134,$A140,'Duel Summary'!H$2:H$2134)</f>
        <v>5</v>
      </c>
      <c r="F140" s="13" t="n">
        <f aca="false">IFERROR(E140/D140,"")</f>
        <v>0.833333333333333</v>
      </c>
      <c r="G140" s="7"/>
      <c r="H140" s="8" t="s">
        <v>365</v>
      </c>
    </row>
    <row r="141" customFormat="false" ht="15" hidden="false" customHeight="true" outlineLevel="0" collapsed="false">
      <c r="A141" s="7" t="s">
        <v>9625</v>
      </c>
      <c r="B141" s="7" t="n">
        <v>4</v>
      </c>
      <c r="C141" s="7" t="n">
        <f aca="false">COUNTIF('Duel Summary'!M$2:M$2134,$A141)</f>
        <v>5</v>
      </c>
      <c r="D141" s="7" t="n">
        <f aca="false">SUMIF('Duel Summary'!M$2:M$2134,$A141,'Duel Summary'!G$2:G$2134)</f>
        <v>15</v>
      </c>
      <c r="E141" s="7" t="n">
        <f aca="false">SUMIF('Duel Summary'!M$2:M$2134,$A141,'Duel Summary'!H$2:H$2134)</f>
        <v>9</v>
      </c>
      <c r="F141" s="13" t="n">
        <f aca="false">IFERROR(E141/D141,"")</f>
        <v>0.6</v>
      </c>
      <c r="G141" s="5" t="s">
        <v>15974</v>
      </c>
      <c r="H141" s="7" t="s">
        <v>2328</v>
      </c>
    </row>
    <row r="142" customFormat="false" ht="15" hidden="false" customHeight="true" outlineLevel="0" collapsed="false">
      <c r="A142" s="7" t="s">
        <v>12044</v>
      </c>
      <c r="B142" s="7" t="n">
        <v>4</v>
      </c>
      <c r="C142" s="7" t="n">
        <f aca="false">COUNTIF('Duel Summary'!M$2:M$2134,$A142)</f>
        <v>1</v>
      </c>
      <c r="D142" s="7" t="n">
        <f aca="false">SUMIF('Duel Summary'!M$2:M$2134,$A142,'Duel Summary'!G$2:G$2134)</f>
        <v>3</v>
      </c>
      <c r="E142" s="7" t="n">
        <f aca="false">SUMIF('Duel Summary'!M$2:M$2134,$A142,'Duel Summary'!H$2:H$2134)</f>
        <v>1</v>
      </c>
      <c r="F142" s="13" t="n">
        <f aca="false">IFERROR(E142/D142,"")</f>
        <v>0.333333333333333</v>
      </c>
      <c r="G142" s="5" t="s">
        <v>15974</v>
      </c>
      <c r="H142" s="7" t="s">
        <v>547</v>
      </c>
    </row>
    <row r="143" customFormat="false" ht="15" hidden="false" customHeight="true" outlineLevel="0" collapsed="false">
      <c r="A143" s="7" t="s">
        <v>10663</v>
      </c>
      <c r="B143" s="7" t="n">
        <v>3</v>
      </c>
      <c r="C143" s="7" t="n">
        <f aca="false">COUNTIF('Duel Summary'!M$2:M$2134,$A143)</f>
        <v>2</v>
      </c>
      <c r="D143" s="7" t="n">
        <f aca="false">SUMIF('Duel Summary'!M$2:M$2134,$A143,'Duel Summary'!G$2:G$2134)</f>
        <v>6</v>
      </c>
      <c r="E143" s="7" t="n">
        <f aca="false">SUMIF('Duel Summary'!M$2:M$2134,$A143,'Duel Summary'!H$2:H$2134)</f>
        <v>2</v>
      </c>
      <c r="F143" s="13" t="n">
        <f aca="false">IFERROR(E143/D143,"")</f>
        <v>0.333333333333333</v>
      </c>
      <c r="G143" s="7"/>
      <c r="H143" s="7" t="s">
        <v>2328</v>
      </c>
    </row>
    <row r="144" customFormat="false" ht="15" hidden="false" customHeight="true" outlineLevel="0" collapsed="false">
      <c r="A144" s="7" t="s">
        <v>9956</v>
      </c>
      <c r="B144" s="7" t="n">
        <v>3</v>
      </c>
      <c r="C144" s="7" t="n">
        <f aca="false">COUNTIF('Duel Summary'!M$2:M$2134,$A144)</f>
        <v>6</v>
      </c>
      <c r="D144" s="7" t="n">
        <f aca="false">SUMIF('Duel Summary'!M$2:M$2134,$A144,'Duel Summary'!G$2:G$2134)</f>
        <v>18</v>
      </c>
      <c r="E144" s="7" t="n">
        <f aca="false">SUMIF('Duel Summary'!M$2:M$2134,$A144,'Duel Summary'!H$2:H$2134)</f>
        <v>11</v>
      </c>
      <c r="F144" s="13" t="n">
        <f aca="false">IFERROR(E144/D144,"")</f>
        <v>0.611111111111111</v>
      </c>
      <c r="G144" s="7"/>
      <c r="H144" s="7" t="s">
        <v>15993</v>
      </c>
    </row>
    <row r="145" customFormat="false" ht="15" hidden="false" customHeight="true" outlineLevel="0" collapsed="false">
      <c r="A145" s="7" t="s">
        <v>12035</v>
      </c>
      <c r="B145" s="7" t="n">
        <v>3</v>
      </c>
      <c r="C145" s="7" t="n">
        <f aca="false">COUNTIF('Duel Summary'!M$2:M$2134,$A145)</f>
        <v>1</v>
      </c>
      <c r="D145" s="7" t="n">
        <f aca="false">SUMIF('Duel Summary'!M$2:M$2134,$A145,'Duel Summary'!G$2:G$2134)</f>
        <v>3</v>
      </c>
      <c r="E145" s="7" t="n">
        <f aca="false">SUMIF('Duel Summary'!M$2:M$2134,$A145,'Duel Summary'!H$2:H$2134)</f>
        <v>0</v>
      </c>
      <c r="F145" s="13" t="n">
        <f aca="false">IFERROR(E145/D145,"")</f>
        <v>0</v>
      </c>
      <c r="G145" s="7"/>
      <c r="H145" s="7" t="s">
        <v>547</v>
      </c>
    </row>
    <row r="146" customFormat="false" ht="15" hidden="false" customHeight="true" outlineLevel="0" collapsed="false">
      <c r="A146" s="7" t="s">
        <v>12816</v>
      </c>
      <c r="B146" s="7" t="n">
        <v>3</v>
      </c>
      <c r="C146" s="7" t="n">
        <f aca="false">COUNTIF('Duel Summary'!M$2:M$2134,$A146)</f>
        <v>1</v>
      </c>
      <c r="D146" s="7" t="n">
        <f aca="false">SUMIF('Duel Summary'!M$2:M$2134,$A146,'Duel Summary'!G$2:G$2134)</f>
        <v>3</v>
      </c>
      <c r="E146" s="7" t="n">
        <f aca="false">SUMIF('Duel Summary'!M$2:M$2134,$A146,'Duel Summary'!H$2:H$2134)</f>
        <v>3</v>
      </c>
      <c r="F146" s="13" t="n">
        <f aca="false">IFERROR(E146/D146,"")</f>
        <v>1</v>
      </c>
      <c r="G146" s="7"/>
      <c r="H146" s="7" t="s">
        <v>1754</v>
      </c>
    </row>
    <row r="147" customFormat="false" ht="15" hidden="false" customHeight="true" outlineLevel="0" collapsed="false">
      <c r="A147" s="7" t="s">
        <v>14331</v>
      </c>
      <c r="B147" s="7" t="n">
        <v>4</v>
      </c>
      <c r="C147" s="7" t="n">
        <f aca="false">COUNTIF('Duel Summary'!M$2:M$2134,$A147)</f>
        <v>1</v>
      </c>
      <c r="D147" s="7" t="n">
        <f aca="false">SUMIF('Duel Summary'!M$2:M$2134,$A147,'Duel Summary'!G$2:G$2134)</f>
        <v>3</v>
      </c>
      <c r="E147" s="7" t="n">
        <f aca="false">SUMIF('Duel Summary'!M$2:M$2134,$A147,'Duel Summary'!H$2:H$2134)</f>
        <v>3</v>
      </c>
      <c r="F147" s="13" t="n">
        <f aca="false">IFERROR(E147/D147,"")</f>
        <v>1</v>
      </c>
      <c r="G147" s="5" t="s">
        <v>15994</v>
      </c>
      <c r="H147" s="7" t="s">
        <v>2119</v>
      </c>
    </row>
    <row r="148" customFormat="false" ht="15" hidden="false" customHeight="true" outlineLevel="0" collapsed="false">
      <c r="A148" s="7" t="s">
        <v>12951</v>
      </c>
      <c r="B148" s="7" t="n">
        <v>5</v>
      </c>
      <c r="C148" s="7" t="n">
        <f aca="false">COUNTIF('Duel Summary'!M$2:M$2134,$A148)</f>
        <v>1</v>
      </c>
      <c r="D148" s="7" t="n">
        <f aca="false">SUMIF('Duel Summary'!M$2:M$2134,$A148,'Duel Summary'!G$2:G$2134)</f>
        <v>3</v>
      </c>
      <c r="E148" s="7" t="n">
        <f aca="false">SUMIF('Duel Summary'!M$2:M$2134,$A148,'Duel Summary'!H$2:H$2134)</f>
        <v>3</v>
      </c>
      <c r="F148" s="13" t="n">
        <f aca="false">IFERROR(E148/D148,"")</f>
        <v>1</v>
      </c>
      <c r="G148" s="5" t="s">
        <v>15995</v>
      </c>
      <c r="H148" s="7" t="s">
        <v>2001</v>
      </c>
    </row>
    <row r="149" customFormat="false" ht="15" hidden="false" customHeight="true" outlineLevel="0" collapsed="false">
      <c r="A149" s="7" t="s">
        <v>12406</v>
      </c>
      <c r="B149" s="7" t="n">
        <v>5</v>
      </c>
      <c r="C149" s="7" t="n">
        <f aca="false">COUNTIF('Duel Summary'!M$2:M$2134,$A149)</f>
        <v>5</v>
      </c>
      <c r="D149" s="7" t="n">
        <f aca="false">SUMIF('Duel Summary'!M$2:M$2134,$A149,'Duel Summary'!G$2:G$2134)</f>
        <v>15</v>
      </c>
      <c r="E149" s="7" t="n">
        <f aca="false">SUMIF('Duel Summary'!M$2:M$2134,$A149,'Duel Summary'!H$2:H$2134)</f>
        <v>5</v>
      </c>
      <c r="F149" s="13" t="n">
        <f aca="false">IFERROR(E149/D149,"")</f>
        <v>0.333333333333333</v>
      </c>
      <c r="G149" s="5" t="s">
        <v>15962</v>
      </c>
      <c r="H149" s="7" t="s">
        <v>15996</v>
      </c>
    </row>
    <row r="150" customFormat="false" ht="15" hidden="false" customHeight="true" outlineLevel="0" collapsed="false">
      <c r="A150" s="7" t="s">
        <v>9992</v>
      </c>
      <c r="B150" s="7" t="n">
        <v>3</v>
      </c>
      <c r="C150" s="7" t="n">
        <f aca="false">COUNTIF('Duel Summary'!M$2:M$2134,$A150)</f>
        <v>4</v>
      </c>
      <c r="D150" s="7" t="n">
        <f aca="false">SUMIF('Duel Summary'!M$2:M$2134,$A150,'Duel Summary'!G$2:G$2134)</f>
        <v>12</v>
      </c>
      <c r="E150" s="7" t="n">
        <f aca="false">SUMIF('Duel Summary'!M$2:M$2134,$A150,'Duel Summary'!H$2:H$2134)</f>
        <v>7</v>
      </c>
      <c r="F150" s="13" t="n">
        <f aca="false">IFERROR(E150/D150,"")</f>
        <v>0.583333333333333</v>
      </c>
      <c r="G150" s="7"/>
      <c r="H150" s="7" t="s">
        <v>15957</v>
      </c>
    </row>
    <row r="151" customFormat="false" ht="15" hidden="false" customHeight="true" outlineLevel="0" collapsed="false">
      <c r="A151" s="7" t="s">
        <v>11406</v>
      </c>
      <c r="B151" s="7" t="n">
        <v>3</v>
      </c>
      <c r="C151" s="7" t="n">
        <f aca="false">COUNTIF('Duel Summary'!M$2:M$2134,$A151)</f>
        <v>2</v>
      </c>
      <c r="D151" s="7" t="n">
        <f aca="false">SUMIF('Duel Summary'!M$2:M$2134,$A151,'Duel Summary'!G$2:G$2134)</f>
        <v>6</v>
      </c>
      <c r="E151" s="7" t="n">
        <f aca="false">SUMIF('Duel Summary'!M$2:M$2134,$A151,'Duel Summary'!H$2:H$2134)</f>
        <v>1</v>
      </c>
      <c r="F151" s="13" t="n">
        <f aca="false">IFERROR(E151/D151,"")</f>
        <v>0.166666666666667</v>
      </c>
      <c r="G151" s="7"/>
      <c r="H151" s="7" t="s">
        <v>15997</v>
      </c>
    </row>
    <row r="152" customFormat="false" ht="15" hidden="false" customHeight="true" outlineLevel="0" collapsed="false">
      <c r="A152" s="7" t="s">
        <v>10460</v>
      </c>
      <c r="B152" s="7" t="n">
        <v>3</v>
      </c>
      <c r="C152" s="7" t="n">
        <f aca="false">COUNTIF('Duel Summary'!M$2:M$2134,$A152)</f>
        <v>2</v>
      </c>
      <c r="D152" s="7" t="n">
        <f aca="false">SUMIF('Duel Summary'!M$2:M$2134,$A152,'Duel Summary'!G$2:G$2134)</f>
        <v>6</v>
      </c>
      <c r="E152" s="7" t="n">
        <f aca="false">SUMIF('Duel Summary'!M$2:M$2134,$A152,'Duel Summary'!H$2:H$2134)</f>
        <v>3</v>
      </c>
      <c r="F152" s="13" t="n">
        <f aca="false">IFERROR(E152/D152,"")</f>
        <v>0.5</v>
      </c>
      <c r="G152" s="7"/>
      <c r="H152" s="7" t="s">
        <v>15998</v>
      </c>
    </row>
    <row r="153" customFormat="false" ht="15" hidden="false" customHeight="true" outlineLevel="0" collapsed="false">
      <c r="A153" s="7" t="s">
        <v>15209</v>
      </c>
      <c r="B153" s="7" t="n">
        <v>4</v>
      </c>
      <c r="C153" s="7" t="n">
        <f aca="false">COUNTIF('Duel Summary'!M$2:M$2134,$A153)</f>
        <v>1</v>
      </c>
      <c r="D153" s="7" t="n">
        <f aca="false">SUMIF('Duel Summary'!M$2:M$2134,$A153,'Duel Summary'!G$2:G$2134)</f>
        <v>3</v>
      </c>
      <c r="E153" s="7" t="n">
        <f aca="false">SUMIF('Duel Summary'!M$2:M$2134,$A153,'Duel Summary'!H$2:H$2134)</f>
        <v>2</v>
      </c>
      <c r="F153" s="13" t="n">
        <f aca="false">IFERROR(E153/D153,"")</f>
        <v>0.666666666666667</v>
      </c>
      <c r="G153" s="5" t="s">
        <v>15974</v>
      </c>
      <c r="H153" s="7" t="s">
        <v>733</v>
      </c>
    </row>
    <row r="154" customFormat="false" ht="15" hidden="false" customHeight="true" outlineLevel="0" collapsed="false">
      <c r="A154" s="7" t="s">
        <v>14110</v>
      </c>
      <c r="B154" s="7" t="n">
        <v>4</v>
      </c>
      <c r="C154" s="7" t="n">
        <f aca="false">COUNTIF('Duel Summary'!M$2:M$2134,$A154)</f>
        <v>1</v>
      </c>
      <c r="D154" s="7" t="n">
        <f aca="false">SUMIF('Duel Summary'!M$2:M$2134,$A154,'Duel Summary'!G$2:G$2134)</f>
        <v>3</v>
      </c>
      <c r="E154" s="7" t="n">
        <f aca="false">SUMIF('Duel Summary'!M$2:M$2134,$A154,'Duel Summary'!H$2:H$2134)</f>
        <v>1</v>
      </c>
      <c r="F154" s="13" t="n">
        <f aca="false">IFERROR(E154/D154,"")</f>
        <v>0.333333333333333</v>
      </c>
      <c r="G154" s="5" t="s">
        <v>15952</v>
      </c>
      <c r="H154" s="7" t="s">
        <v>1727</v>
      </c>
    </row>
    <row r="155" customFormat="false" ht="15" hidden="false" customHeight="true" outlineLevel="0" collapsed="false">
      <c r="A155" s="7" t="s">
        <v>13083</v>
      </c>
      <c r="B155" s="7" t="n">
        <v>3</v>
      </c>
      <c r="C155" s="7" t="n">
        <f aca="false">COUNTIF('Duel Summary'!M$2:M$2134,$A155)</f>
        <v>1</v>
      </c>
      <c r="D155" s="7" t="n">
        <f aca="false">SUMIF('Duel Summary'!M$2:M$2134,$A155,'Duel Summary'!G$2:G$2134)</f>
        <v>3</v>
      </c>
      <c r="E155" s="7" t="n">
        <f aca="false">SUMIF('Duel Summary'!M$2:M$2134,$A155,'Duel Summary'!H$2:H$2134)</f>
        <v>0</v>
      </c>
      <c r="F155" s="13" t="n">
        <f aca="false">IFERROR(E155/D155,"")</f>
        <v>0</v>
      </c>
      <c r="G155" s="7"/>
      <c r="H155" s="7" t="s">
        <v>212</v>
      </c>
    </row>
    <row r="156" customFormat="false" ht="15" hidden="false" customHeight="true" outlineLevel="0" collapsed="false">
      <c r="A156" s="7" t="s">
        <v>11726</v>
      </c>
      <c r="B156" s="7" t="n">
        <v>3</v>
      </c>
      <c r="C156" s="7" t="n">
        <f aca="false">COUNTIF('Duel Summary'!M$2:M$2134,$A156)</f>
        <v>1</v>
      </c>
      <c r="D156" s="7" t="n">
        <f aca="false">SUMIF('Duel Summary'!M$2:M$2134,$A156,'Duel Summary'!G$2:G$2134)</f>
        <v>3</v>
      </c>
      <c r="E156" s="7" t="n">
        <f aca="false">SUMIF('Duel Summary'!M$2:M$2134,$A156,'Duel Summary'!H$2:H$2134)</f>
        <v>0</v>
      </c>
      <c r="F156" s="13" t="n">
        <f aca="false">IFERROR(E156/D156,"")</f>
        <v>0</v>
      </c>
      <c r="G156" s="7"/>
      <c r="H156" s="7" t="s">
        <v>1201</v>
      </c>
    </row>
    <row r="157" customFormat="false" ht="15" hidden="false" customHeight="true" outlineLevel="0" collapsed="false">
      <c r="A157" s="7" t="s">
        <v>12586</v>
      </c>
      <c r="B157" s="7" t="n">
        <v>4</v>
      </c>
      <c r="C157" s="7" t="n">
        <f aca="false">COUNTIF('Duel Summary'!M$2:M$2134,$A157)</f>
        <v>4</v>
      </c>
      <c r="D157" s="7" t="n">
        <f aca="false">SUMIF('Duel Summary'!M$2:M$2134,$A157,'Duel Summary'!G$2:G$2134)</f>
        <v>12</v>
      </c>
      <c r="E157" s="7" t="n">
        <f aca="false">SUMIF('Duel Summary'!M$2:M$2134,$A157,'Duel Summary'!H$2:H$2134)</f>
        <v>6</v>
      </c>
      <c r="F157" s="13" t="n">
        <f aca="false">IFERROR(E157/D157,"")</f>
        <v>0.5</v>
      </c>
      <c r="G157" s="5" t="s">
        <v>15952</v>
      </c>
      <c r="H157" s="7" t="s">
        <v>15999</v>
      </c>
    </row>
    <row r="158" customFormat="false" ht="15" hidden="false" customHeight="true" outlineLevel="0" collapsed="false">
      <c r="A158" s="7" t="s">
        <v>15024</v>
      </c>
      <c r="B158" s="7" t="n">
        <v>4</v>
      </c>
      <c r="C158" s="7" t="n">
        <f aca="false">COUNTIF('Duel Summary'!M$2:M$2134,$A158)</f>
        <v>1</v>
      </c>
      <c r="D158" s="7" t="n">
        <f aca="false">SUMIF('Duel Summary'!M$2:M$2134,$A158,'Duel Summary'!G$2:G$2134)</f>
        <v>3</v>
      </c>
      <c r="E158" s="7" t="n">
        <f aca="false">SUMIF('Duel Summary'!M$2:M$2134,$A158,'Duel Summary'!H$2:H$2134)</f>
        <v>3</v>
      </c>
      <c r="F158" s="13" t="n">
        <f aca="false">IFERROR(E158/D158,"")</f>
        <v>1</v>
      </c>
      <c r="G158" s="5" t="s">
        <v>15952</v>
      </c>
      <c r="H158" s="8" t="s">
        <v>558</v>
      </c>
    </row>
    <row r="159" customFormat="false" ht="15" hidden="false" customHeight="true" outlineLevel="0" collapsed="false">
      <c r="A159" s="7" t="s">
        <v>14237</v>
      </c>
      <c r="B159" s="7" t="n">
        <v>4</v>
      </c>
      <c r="C159" s="7" t="n">
        <f aca="false">COUNTIF('Duel Summary'!M$2:M$2134,$A159)</f>
        <v>1</v>
      </c>
      <c r="D159" s="7" t="n">
        <f aca="false">SUMIF('Duel Summary'!M$2:M$2134,$A159,'Duel Summary'!G$2:G$2134)</f>
        <v>3</v>
      </c>
      <c r="E159" s="7" t="n">
        <f aca="false">SUMIF('Duel Summary'!M$2:M$2134,$A159,'Duel Summary'!H$2:H$2134)</f>
        <v>3</v>
      </c>
      <c r="F159" s="13" t="n">
        <f aca="false">IFERROR(E159/D159,"")</f>
        <v>1</v>
      </c>
      <c r="G159" s="5" t="s">
        <v>15974</v>
      </c>
      <c r="H159" s="7" t="s">
        <v>2119</v>
      </c>
    </row>
    <row r="160" customFormat="false" ht="15" hidden="false" customHeight="true" outlineLevel="0" collapsed="false">
      <c r="A160" s="7" t="s">
        <v>13245</v>
      </c>
      <c r="B160" s="7" t="n">
        <v>4</v>
      </c>
      <c r="C160" s="7" t="n">
        <f aca="false">COUNTIF('Duel Summary'!M$2:M$2134,$A160)</f>
        <v>1</v>
      </c>
      <c r="D160" s="7" t="n">
        <f aca="false">SUMIF('Duel Summary'!M$2:M$2134,$A160,'Duel Summary'!G$2:G$2134)</f>
        <v>3</v>
      </c>
      <c r="E160" s="7" t="n">
        <f aca="false">SUMIF('Duel Summary'!M$2:M$2134,$A160,'Duel Summary'!H$2:H$2134)</f>
        <v>1</v>
      </c>
      <c r="F160" s="13" t="n">
        <f aca="false">IFERROR(E160/D160,"")</f>
        <v>0.333333333333333</v>
      </c>
      <c r="G160" s="5" t="s">
        <v>16000</v>
      </c>
      <c r="H160" s="7" t="s">
        <v>567</v>
      </c>
    </row>
    <row r="161" customFormat="false" ht="15" hidden="false" customHeight="true" outlineLevel="0" collapsed="false">
      <c r="A161" s="7" t="s">
        <v>12048</v>
      </c>
      <c r="B161" s="7" t="n">
        <v>5</v>
      </c>
      <c r="C161" s="7" t="n">
        <f aca="false">COUNTIF('Duel Summary'!M$2:M$2134,$A161)</f>
        <v>1</v>
      </c>
      <c r="D161" s="7" t="n">
        <f aca="false">SUMIF('Duel Summary'!M$2:M$2134,$A161,'Duel Summary'!G$2:G$2134)</f>
        <v>3</v>
      </c>
      <c r="E161" s="7" t="n">
        <f aca="false">SUMIF('Duel Summary'!M$2:M$2134,$A161,'Duel Summary'!H$2:H$2134)</f>
        <v>0</v>
      </c>
      <c r="F161" s="13" t="n">
        <f aca="false">IFERROR(E161/D161,"")</f>
        <v>0</v>
      </c>
      <c r="G161" s="5" t="s">
        <v>16001</v>
      </c>
      <c r="H161" s="7" t="s">
        <v>547</v>
      </c>
    </row>
    <row r="162" customFormat="false" ht="15" hidden="false" customHeight="true" outlineLevel="0" collapsed="false">
      <c r="A162" s="7" t="s">
        <v>13077</v>
      </c>
      <c r="B162" s="7" t="n">
        <v>5</v>
      </c>
      <c r="C162" s="7" t="n">
        <f aca="false">COUNTIF('Duel Summary'!M$2:M$2134,$A162)</f>
        <v>2</v>
      </c>
      <c r="D162" s="7" t="n">
        <f aca="false">SUMIF('Duel Summary'!M$2:M$2134,$A162,'Duel Summary'!G$2:G$2134)</f>
        <v>6</v>
      </c>
      <c r="E162" s="7" t="n">
        <f aca="false">SUMIF('Duel Summary'!M$2:M$2134,$A162,'Duel Summary'!H$2:H$2134)</f>
        <v>2</v>
      </c>
      <c r="F162" s="13" t="n">
        <f aca="false">IFERROR(E162/D162,"")</f>
        <v>0.333333333333333</v>
      </c>
      <c r="G162" s="5" t="s">
        <v>16002</v>
      </c>
      <c r="H162" s="7" t="s">
        <v>16003</v>
      </c>
    </row>
    <row r="163" customFormat="false" ht="15" hidden="false" customHeight="true" outlineLevel="0" collapsed="false">
      <c r="A163" s="7" t="s">
        <v>11798</v>
      </c>
      <c r="B163" s="7" t="n">
        <v>4</v>
      </c>
      <c r="C163" s="7" t="n">
        <f aca="false">COUNTIF('Duel Summary'!M$2:M$2134,$A163)</f>
        <v>1</v>
      </c>
      <c r="D163" s="7" t="n">
        <f aca="false">SUMIF('Duel Summary'!M$2:M$2134,$A163,'Duel Summary'!G$2:G$2134)</f>
        <v>3</v>
      </c>
      <c r="E163" s="7" t="n">
        <f aca="false">SUMIF('Duel Summary'!M$2:M$2134,$A163,'Duel Summary'!H$2:H$2134)</f>
        <v>0</v>
      </c>
      <c r="F163" s="13" t="n">
        <f aca="false">IFERROR(E163/D163,"")</f>
        <v>0</v>
      </c>
      <c r="G163" s="5" t="s">
        <v>15954</v>
      </c>
      <c r="H163" s="7" t="s">
        <v>356</v>
      </c>
    </row>
    <row r="164" customFormat="false" ht="15" hidden="false" customHeight="true" outlineLevel="0" collapsed="false">
      <c r="A164" s="7" t="s">
        <v>14438</v>
      </c>
      <c r="B164" s="7" t="n">
        <v>5</v>
      </c>
      <c r="C164" s="7" t="n">
        <f aca="false">COUNTIF('Duel Summary'!M$2:M$2134,$A164)</f>
        <v>1</v>
      </c>
      <c r="D164" s="7" t="n">
        <f aca="false">SUMIF('Duel Summary'!M$2:M$2134,$A164,'Duel Summary'!G$2:G$2134)</f>
        <v>3</v>
      </c>
      <c r="E164" s="7" t="n">
        <f aca="false">SUMIF('Duel Summary'!M$2:M$2134,$A164,'Duel Summary'!H$2:H$2134)</f>
        <v>1</v>
      </c>
      <c r="F164" s="13" t="n">
        <f aca="false">IFERROR(E164/D164,"")</f>
        <v>0.333333333333333</v>
      </c>
      <c r="G164" s="5" t="s">
        <v>16002</v>
      </c>
      <c r="H164" s="7" t="s">
        <v>6073</v>
      </c>
    </row>
    <row r="165" customFormat="false" ht="15" hidden="false" customHeight="true" outlineLevel="0" collapsed="false">
      <c r="A165" s="7" t="s">
        <v>10242</v>
      </c>
      <c r="B165" s="7" t="n">
        <v>5</v>
      </c>
      <c r="C165" s="7" t="n">
        <f aca="false">COUNTIF('Duel Summary'!M$2:M$2134,$A165)</f>
        <v>1</v>
      </c>
      <c r="D165" s="7" t="n">
        <f aca="false">SUMIF('Duel Summary'!M$2:M$2134,$A165,'Duel Summary'!G$2:G$2134)</f>
        <v>3</v>
      </c>
      <c r="E165" s="7" t="n">
        <f aca="false">SUMIF('Duel Summary'!M$2:M$2134,$A165,'Duel Summary'!H$2:H$2134)</f>
        <v>2</v>
      </c>
      <c r="F165" s="13" t="n">
        <f aca="false">IFERROR(E165/D165,"")</f>
        <v>0.666666666666667</v>
      </c>
      <c r="G165" s="5" t="s">
        <v>16004</v>
      </c>
      <c r="H165" s="7" t="s">
        <v>1432</v>
      </c>
    </row>
    <row r="166" customFormat="false" ht="15" hidden="false" customHeight="true" outlineLevel="0" collapsed="false">
      <c r="A166" s="7" t="s">
        <v>10642</v>
      </c>
      <c r="B166" s="7" t="n">
        <v>6</v>
      </c>
      <c r="C166" s="7" t="n">
        <f aca="false">COUNTIF('Duel Summary'!M$2:M$2134,$A166)</f>
        <v>1</v>
      </c>
      <c r="D166" s="7" t="n">
        <f aca="false">SUMIF('Duel Summary'!M$2:M$2134,$A166,'Duel Summary'!G$2:G$2134)</f>
        <v>3</v>
      </c>
      <c r="E166" s="7" t="n">
        <f aca="false">SUMIF('Duel Summary'!M$2:M$2134,$A166,'Duel Summary'!H$2:H$2134)</f>
        <v>3</v>
      </c>
      <c r="F166" s="13" t="n">
        <f aca="false">IFERROR(E166/D166,"")</f>
        <v>1</v>
      </c>
      <c r="G166" s="5" t="s">
        <v>16005</v>
      </c>
      <c r="H166" s="7" t="s">
        <v>147</v>
      </c>
    </row>
    <row r="167" customFormat="false" ht="15" hidden="false" customHeight="true" outlineLevel="0" collapsed="false">
      <c r="A167" s="7" t="s">
        <v>13333</v>
      </c>
      <c r="B167" s="7" t="n">
        <v>5</v>
      </c>
      <c r="C167" s="7" t="n">
        <f aca="false">COUNTIF('Duel Summary'!M$2:M$2134,$A167)</f>
        <v>1</v>
      </c>
      <c r="D167" s="7" t="n">
        <f aca="false">SUMIF('Duel Summary'!M$2:M$2134,$A167,'Duel Summary'!G$2:G$2134)</f>
        <v>3</v>
      </c>
      <c r="E167" s="7" t="n">
        <f aca="false">SUMIF('Duel Summary'!M$2:M$2134,$A167,'Duel Summary'!H$2:H$2134)</f>
        <v>0</v>
      </c>
      <c r="F167" s="13" t="n">
        <f aca="false">IFERROR(E167/D167,"")</f>
        <v>0</v>
      </c>
      <c r="G167" s="5" t="s">
        <v>16002</v>
      </c>
      <c r="H167" s="7" t="s">
        <v>567</v>
      </c>
    </row>
    <row r="168" customFormat="false" ht="15" hidden="false" customHeight="true" outlineLevel="0" collapsed="false">
      <c r="A168" s="7" t="s">
        <v>14335</v>
      </c>
      <c r="B168" s="7" t="n">
        <v>4</v>
      </c>
      <c r="C168" s="7" t="n">
        <f aca="false">COUNTIF('Duel Summary'!M$2:M$2134,$A168)</f>
        <v>1</v>
      </c>
      <c r="D168" s="7" t="n">
        <f aca="false">SUMIF('Duel Summary'!M$2:M$2134,$A168,'Duel Summary'!G$2:G$2134)</f>
        <v>3</v>
      </c>
      <c r="E168" s="7" t="n">
        <f aca="false">SUMIF('Duel Summary'!M$2:M$2134,$A168,'Duel Summary'!H$2:H$2134)</f>
        <v>2</v>
      </c>
      <c r="F168" s="13" t="n">
        <f aca="false">IFERROR(E168/D168,"")</f>
        <v>0.666666666666667</v>
      </c>
      <c r="G168" s="5" t="s">
        <v>15955</v>
      </c>
      <c r="H168" s="7" t="s">
        <v>2119</v>
      </c>
    </row>
    <row r="169" customFormat="false" ht="15" hidden="false" customHeight="true" outlineLevel="0" collapsed="false">
      <c r="A169" s="7" t="s">
        <v>10113</v>
      </c>
      <c r="B169" s="7" t="n">
        <v>5</v>
      </c>
      <c r="C169" s="7" t="n">
        <f aca="false">COUNTIF('Duel Summary'!M$2:M$2134,$A169)</f>
        <v>4</v>
      </c>
      <c r="D169" s="7" t="n">
        <f aca="false">SUMIF('Duel Summary'!M$2:M$2134,$A169,'Duel Summary'!G$2:G$2134)</f>
        <v>13</v>
      </c>
      <c r="E169" s="7" t="n">
        <f aca="false">SUMIF('Duel Summary'!M$2:M$2134,$A169,'Duel Summary'!H$2:H$2134)</f>
        <v>5</v>
      </c>
      <c r="F169" s="13" t="n">
        <f aca="false">IFERROR(E169/D169,"")</f>
        <v>0.384615384615385</v>
      </c>
      <c r="G169" s="5" t="s">
        <v>16002</v>
      </c>
      <c r="H169" s="7" t="s">
        <v>16006</v>
      </c>
    </row>
    <row r="170" customFormat="false" ht="15" hidden="false" customHeight="true" outlineLevel="0" collapsed="false">
      <c r="A170" s="7" t="s">
        <v>10348</v>
      </c>
      <c r="B170" s="7" t="n">
        <v>4</v>
      </c>
      <c r="C170" s="7" t="n">
        <f aca="false">COUNTIF('Duel Summary'!M$2:M$2134,$A170)</f>
        <v>1</v>
      </c>
      <c r="D170" s="7" t="n">
        <f aca="false">SUMIF('Duel Summary'!M$2:M$2134,$A170,'Duel Summary'!G$2:G$2134)</f>
        <v>3</v>
      </c>
      <c r="E170" s="7" t="n">
        <f aca="false">SUMIF('Duel Summary'!M$2:M$2134,$A170,'Duel Summary'!H$2:H$2134)</f>
        <v>1</v>
      </c>
      <c r="F170" s="13" t="n">
        <f aca="false">IFERROR(E170/D170,"")</f>
        <v>0.333333333333333</v>
      </c>
      <c r="G170" s="5" t="s">
        <v>15955</v>
      </c>
      <c r="H170" s="7" t="s">
        <v>1432</v>
      </c>
    </row>
    <row r="171" customFormat="false" ht="15" hidden="false" customHeight="true" outlineLevel="0" collapsed="false">
      <c r="A171" s="7" t="s">
        <v>10369</v>
      </c>
      <c r="B171" s="7" t="n">
        <v>5</v>
      </c>
      <c r="C171" s="7" t="n">
        <f aca="false">COUNTIF('Duel Summary'!M$2:M$2134,$A171)</f>
        <v>3</v>
      </c>
      <c r="D171" s="7" t="n">
        <f aca="false">SUMIF('Duel Summary'!M$2:M$2134,$A171,'Duel Summary'!G$2:G$2134)</f>
        <v>9</v>
      </c>
      <c r="E171" s="7" t="n">
        <f aca="false">SUMIF('Duel Summary'!M$2:M$2134,$A171,'Duel Summary'!H$2:H$2134)</f>
        <v>4</v>
      </c>
      <c r="F171" s="13" t="n">
        <f aca="false">IFERROR(E171/D171,"")</f>
        <v>0.444444444444444</v>
      </c>
      <c r="G171" s="5" t="s">
        <v>16002</v>
      </c>
      <c r="H171" s="7" t="s">
        <v>16007</v>
      </c>
    </row>
    <row r="172" customFormat="false" ht="15" hidden="false" customHeight="true" outlineLevel="0" collapsed="false">
      <c r="A172" s="7" t="s">
        <v>14308</v>
      </c>
      <c r="B172" s="7" t="n">
        <v>5</v>
      </c>
      <c r="C172" s="7" t="n">
        <f aca="false">COUNTIF('Duel Summary'!M$2:M$2134,$A172)</f>
        <v>1</v>
      </c>
      <c r="D172" s="7" t="n">
        <f aca="false">SUMIF('Duel Summary'!M$2:M$2134,$A172,'Duel Summary'!G$2:G$2134)</f>
        <v>3</v>
      </c>
      <c r="E172" s="7" t="n">
        <f aca="false">SUMIF('Duel Summary'!M$2:M$2134,$A172,'Duel Summary'!H$2:H$2134)</f>
        <v>1</v>
      </c>
      <c r="F172" s="13" t="n">
        <f aca="false">IFERROR(E172/D172,"")</f>
        <v>0.333333333333333</v>
      </c>
      <c r="G172" s="5" t="s">
        <v>16008</v>
      </c>
      <c r="H172" s="7" t="s">
        <v>2119</v>
      </c>
    </row>
    <row r="173" customFormat="false" ht="15" hidden="false" customHeight="true" outlineLevel="0" collapsed="false">
      <c r="A173" s="7" t="s">
        <v>9853</v>
      </c>
      <c r="B173" s="7" t="n">
        <v>4</v>
      </c>
      <c r="C173" s="7" t="n">
        <f aca="false">COUNTIF('Duel Summary'!M$2:M$2134,$A173)</f>
        <v>2</v>
      </c>
      <c r="D173" s="7" t="n">
        <f aca="false">SUMIF('Duel Summary'!M$2:M$2134,$A173,'Duel Summary'!G$2:G$2134)</f>
        <v>6</v>
      </c>
      <c r="E173" s="7" t="n">
        <f aca="false">SUMIF('Duel Summary'!M$2:M$2134,$A173,'Duel Summary'!H$2:H$2134)</f>
        <v>2</v>
      </c>
      <c r="F173" s="13" t="n">
        <f aca="false">IFERROR(E173/D173,"")</f>
        <v>0.333333333333333</v>
      </c>
      <c r="G173" s="5" t="s">
        <v>15955</v>
      </c>
      <c r="H173" s="7" t="s">
        <v>16009</v>
      </c>
    </row>
    <row r="174" customFormat="false" ht="15" hidden="false" customHeight="true" outlineLevel="0" collapsed="false">
      <c r="A174" s="7" t="s">
        <v>12468</v>
      </c>
      <c r="B174" s="7" t="n">
        <v>4</v>
      </c>
      <c r="C174" s="7" t="n">
        <f aca="false">COUNTIF('Duel Summary'!M$2:M$2134,$A174)</f>
        <v>1</v>
      </c>
      <c r="D174" s="7" t="n">
        <f aca="false">SUMIF('Duel Summary'!M$2:M$2134,$A174,'Duel Summary'!G$2:G$2134)</f>
        <v>3</v>
      </c>
      <c r="E174" s="7" t="n">
        <f aca="false">SUMIF('Duel Summary'!M$2:M$2134,$A174,'Duel Summary'!H$2:H$2134)</f>
        <v>2</v>
      </c>
      <c r="F174" s="13" t="n">
        <f aca="false">IFERROR(E174/D174,"")</f>
        <v>0.666666666666667</v>
      </c>
      <c r="G174" s="5" t="s">
        <v>15955</v>
      </c>
      <c r="H174" s="7" t="s">
        <v>1206</v>
      </c>
    </row>
    <row r="175" customFormat="false" ht="15" hidden="false" customHeight="true" outlineLevel="0" collapsed="false">
      <c r="A175" s="7" t="s">
        <v>14796</v>
      </c>
      <c r="B175" s="7" t="n">
        <v>5</v>
      </c>
      <c r="C175" s="7" t="n">
        <f aca="false">COUNTIF('Duel Summary'!M$2:M$2134,$A175)</f>
        <v>1</v>
      </c>
      <c r="D175" s="7" t="n">
        <f aca="false">SUMIF('Duel Summary'!M$2:M$2134,$A175,'Duel Summary'!G$2:G$2134)</f>
        <v>3</v>
      </c>
      <c r="E175" s="7" t="n">
        <f aca="false">SUMIF('Duel Summary'!M$2:M$2134,$A175,'Duel Summary'!H$2:H$2134)</f>
        <v>0</v>
      </c>
      <c r="F175" s="13" t="n">
        <f aca="false">IFERROR(E175/D175,"")</f>
        <v>0</v>
      </c>
      <c r="G175" s="5" t="s">
        <v>16008</v>
      </c>
      <c r="H175" s="8" t="s">
        <v>1486</v>
      </c>
    </row>
    <row r="176" customFormat="false" ht="15" hidden="false" customHeight="true" outlineLevel="0" collapsed="false">
      <c r="A176" s="7" t="s">
        <v>10547</v>
      </c>
      <c r="B176" s="7" t="n">
        <v>4</v>
      </c>
      <c r="C176" s="7" t="n">
        <f aca="false">COUNTIF('Duel Summary'!M$2:M$2134,$A176)</f>
        <v>3</v>
      </c>
      <c r="D176" s="7" t="n">
        <f aca="false">SUMIF('Duel Summary'!M$2:M$2134,$A176,'Duel Summary'!G$2:G$2134)</f>
        <v>9</v>
      </c>
      <c r="E176" s="7" t="n">
        <f aca="false">SUMIF('Duel Summary'!M$2:M$2134,$A176,'Duel Summary'!H$2:H$2134)</f>
        <v>4</v>
      </c>
      <c r="F176" s="13" t="n">
        <f aca="false">IFERROR(E176/D176,"")</f>
        <v>0.444444444444444</v>
      </c>
      <c r="G176" s="5" t="s">
        <v>15955</v>
      </c>
      <c r="H176" s="7" t="s">
        <v>16010</v>
      </c>
    </row>
    <row r="177" customFormat="false" ht="15" hidden="false" customHeight="true" outlineLevel="0" collapsed="false">
      <c r="A177" s="7" t="s">
        <v>12827</v>
      </c>
      <c r="B177" s="7" t="n">
        <v>4</v>
      </c>
      <c r="C177" s="7" t="n">
        <f aca="false">COUNTIF('Duel Summary'!M$2:M$2134,$A177)</f>
        <v>1</v>
      </c>
      <c r="D177" s="7" t="n">
        <f aca="false">SUMIF('Duel Summary'!M$2:M$2134,$A177,'Duel Summary'!G$2:G$2134)</f>
        <v>3</v>
      </c>
      <c r="E177" s="7" t="n">
        <f aca="false">SUMIF('Duel Summary'!M$2:M$2134,$A177,'Duel Summary'!H$2:H$2134)</f>
        <v>1</v>
      </c>
      <c r="F177" s="13" t="n">
        <f aca="false">IFERROR(E177/D177,"")</f>
        <v>0.333333333333333</v>
      </c>
      <c r="G177" s="5" t="s">
        <v>15955</v>
      </c>
      <c r="H177" s="7" t="s">
        <v>1754</v>
      </c>
    </row>
    <row r="178" customFormat="false" ht="15" hidden="false" customHeight="true" outlineLevel="0" collapsed="false">
      <c r="A178" s="7" t="s">
        <v>11680</v>
      </c>
      <c r="B178" s="7" t="n">
        <v>5</v>
      </c>
      <c r="C178" s="7" t="n">
        <f aca="false">COUNTIF('Duel Summary'!M$2:M$2134,$A178)</f>
        <v>2</v>
      </c>
      <c r="D178" s="7" t="n">
        <f aca="false">SUMIF('Duel Summary'!M$2:M$2134,$A178,'Duel Summary'!G$2:G$2134)</f>
        <v>6</v>
      </c>
      <c r="E178" s="7" t="n">
        <f aca="false">SUMIF('Duel Summary'!M$2:M$2134,$A178,'Duel Summary'!H$2:H$2134)</f>
        <v>2</v>
      </c>
      <c r="F178" s="13" t="n">
        <f aca="false">IFERROR(E178/D178,"")</f>
        <v>0.333333333333333</v>
      </c>
      <c r="G178" s="5" t="s">
        <v>16011</v>
      </c>
      <c r="H178" s="7" t="s">
        <v>16012</v>
      </c>
    </row>
    <row r="179" customFormat="false" ht="15" hidden="false" customHeight="true" outlineLevel="0" collapsed="false">
      <c r="A179" s="7" t="s">
        <v>10251</v>
      </c>
      <c r="B179" s="7" t="n">
        <v>4</v>
      </c>
      <c r="C179" s="7" t="n">
        <f aca="false">COUNTIF('Duel Summary'!M$2:M$2134,$A179)</f>
        <v>2</v>
      </c>
      <c r="D179" s="7" t="n">
        <f aca="false">SUMIF('Duel Summary'!M$2:M$2134,$A179,'Duel Summary'!G$2:G$2134)</f>
        <v>6</v>
      </c>
      <c r="E179" s="7" t="n">
        <f aca="false">SUMIF('Duel Summary'!M$2:M$2134,$A179,'Duel Summary'!H$2:H$2134)</f>
        <v>1</v>
      </c>
      <c r="F179" s="13" t="n">
        <f aca="false">IFERROR(E179/D179,"")</f>
        <v>0.166666666666667</v>
      </c>
      <c r="G179" s="5" t="s">
        <v>15955</v>
      </c>
      <c r="H179" s="7" t="s">
        <v>1432</v>
      </c>
    </row>
    <row r="180" customFormat="false" ht="15" hidden="false" customHeight="true" outlineLevel="0" collapsed="false">
      <c r="A180" s="7" t="s">
        <v>10272</v>
      </c>
      <c r="B180" s="7" t="n">
        <v>4</v>
      </c>
      <c r="C180" s="7" t="n">
        <f aca="false">COUNTIF('Duel Summary'!M$2:M$2134,$A180)</f>
        <v>5</v>
      </c>
      <c r="D180" s="7" t="n">
        <f aca="false">SUMIF('Duel Summary'!M$2:M$2134,$A180,'Duel Summary'!G$2:G$2134)</f>
        <v>15</v>
      </c>
      <c r="E180" s="7" t="n">
        <f aca="false">SUMIF('Duel Summary'!M$2:M$2134,$A180,'Duel Summary'!H$2:H$2134)</f>
        <v>5</v>
      </c>
      <c r="F180" s="13" t="n">
        <f aca="false">IFERROR(E180/D180,"")</f>
        <v>0.333333333333333</v>
      </c>
      <c r="G180" s="5" t="s">
        <v>15955</v>
      </c>
      <c r="H180" s="7" t="s">
        <v>16013</v>
      </c>
    </row>
    <row r="181" customFormat="false" ht="15" hidden="false" customHeight="true" outlineLevel="0" collapsed="false">
      <c r="A181" s="7" t="s">
        <v>13364</v>
      </c>
      <c r="B181" s="7" t="n">
        <v>4</v>
      </c>
      <c r="C181" s="7" t="n">
        <f aca="false">COUNTIF('Duel Summary'!M$2:M$2134,$A181)</f>
        <v>1</v>
      </c>
      <c r="D181" s="7" t="n">
        <f aca="false">SUMIF('Duel Summary'!M$2:M$2134,$A181,'Duel Summary'!G$2:G$2134)</f>
        <v>3</v>
      </c>
      <c r="E181" s="7" t="n">
        <f aca="false">SUMIF('Duel Summary'!M$2:M$2134,$A181,'Duel Summary'!H$2:H$2134)</f>
        <v>0</v>
      </c>
      <c r="F181" s="13" t="n">
        <f aca="false">IFERROR(E181/D181,"")</f>
        <v>0</v>
      </c>
      <c r="G181" s="5" t="s">
        <v>15955</v>
      </c>
      <c r="H181" s="7" t="s">
        <v>567</v>
      </c>
    </row>
    <row r="182" customFormat="false" ht="15" hidden="false" customHeight="true" outlineLevel="0" collapsed="false">
      <c r="A182" s="7" t="s">
        <v>11485</v>
      </c>
      <c r="B182" s="7" t="n">
        <v>5</v>
      </c>
      <c r="C182" s="7" t="n">
        <f aca="false">COUNTIF('Duel Summary'!M$2:M$2134,$A182)</f>
        <v>3</v>
      </c>
      <c r="D182" s="7" t="n">
        <f aca="false">SUMIF('Duel Summary'!M$2:M$2134,$A182,'Duel Summary'!G$2:G$2134)</f>
        <v>9</v>
      </c>
      <c r="E182" s="7" t="n">
        <f aca="false">SUMIF('Duel Summary'!M$2:M$2134,$A182,'Duel Summary'!H$2:H$2134)</f>
        <v>2</v>
      </c>
      <c r="F182" s="13" t="n">
        <f aca="false">IFERROR(E182/D182,"")</f>
        <v>0.222222222222222</v>
      </c>
      <c r="G182" s="5" t="s">
        <v>16011</v>
      </c>
      <c r="H182" s="7" t="s">
        <v>16014</v>
      </c>
    </row>
    <row r="183" customFormat="false" ht="15" hidden="false" customHeight="true" outlineLevel="0" collapsed="false">
      <c r="A183" s="7" t="s">
        <v>11502</v>
      </c>
      <c r="B183" s="7" t="n">
        <v>4</v>
      </c>
      <c r="C183" s="7" t="n">
        <f aca="false">COUNTIF('Duel Summary'!M$2:M$2134,$A183)</f>
        <v>2</v>
      </c>
      <c r="D183" s="7" t="n">
        <f aca="false">SUMIF('Duel Summary'!M$2:M$2134,$A183,'Duel Summary'!G$2:G$2134)</f>
        <v>6</v>
      </c>
      <c r="E183" s="7" t="n">
        <f aca="false">SUMIF('Duel Summary'!M$2:M$2134,$A183,'Duel Summary'!H$2:H$2134)</f>
        <v>5</v>
      </c>
      <c r="F183" s="13" t="n">
        <f aca="false">IFERROR(E183/D183,"")</f>
        <v>0.833333333333333</v>
      </c>
      <c r="G183" s="5" t="s">
        <v>15955</v>
      </c>
      <c r="H183" s="7" t="s">
        <v>613</v>
      </c>
    </row>
    <row r="184" customFormat="false" ht="15" hidden="false" customHeight="true" outlineLevel="0" collapsed="false">
      <c r="A184" s="7" t="s">
        <v>10121</v>
      </c>
      <c r="B184" s="7" t="n">
        <v>4</v>
      </c>
      <c r="C184" s="7" t="n">
        <f aca="false">COUNTIF('Duel Summary'!M$2:M$2134,$A184)</f>
        <v>3</v>
      </c>
      <c r="D184" s="7" t="n">
        <f aca="false">SUMIF('Duel Summary'!M$2:M$2134,$A184,'Duel Summary'!G$2:G$2134)</f>
        <v>9</v>
      </c>
      <c r="E184" s="7" t="n">
        <f aca="false">SUMIF('Duel Summary'!M$2:M$2134,$A184,'Duel Summary'!H$2:H$2134)</f>
        <v>5</v>
      </c>
      <c r="F184" s="13" t="n">
        <f aca="false">IFERROR(E184/D184,"")</f>
        <v>0.555555555555556</v>
      </c>
      <c r="G184" s="5" t="s">
        <v>15955</v>
      </c>
      <c r="H184" s="7" t="s">
        <v>15827</v>
      </c>
    </row>
    <row r="185" customFormat="false" ht="15" hidden="false" customHeight="true" outlineLevel="0" collapsed="false">
      <c r="A185" s="7" t="s">
        <v>13841</v>
      </c>
      <c r="B185" s="7" t="n">
        <v>5</v>
      </c>
      <c r="C185" s="7" t="n">
        <f aca="false">COUNTIF('Duel Summary'!M$2:M$2134,$A185)</f>
        <v>2</v>
      </c>
      <c r="D185" s="7" t="n">
        <f aca="false">SUMIF('Duel Summary'!M$2:M$2134,$A185,'Duel Summary'!G$2:G$2134)</f>
        <v>6</v>
      </c>
      <c r="E185" s="7" t="n">
        <f aca="false">SUMIF('Duel Summary'!M$2:M$2134,$A185,'Duel Summary'!H$2:H$2134)</f>
        <v>0</v>
      </c>
      <c r="F185" s="13" t="n">
        <f aca="false">IFERROR(E185/D185,"")</f>
        <v>0</v>
      </c>
      <c r="G185" s="5" t="s">
        <v>16015</v>
      </c>
      <c r="H185" s="7" t="s">
        <v>16016</v>
      </c>
    </row>
    <row r="186" customFormat="false" ht="15" hidden="false" customHeight="true" outlineLevel="0" collapsed="false">
      <c r="A186" s="7" t="s">
        <v>14210</v>
      </c>
      <c r="B186" s="7" t="n">
        <v>5</v>
      </c>
      <c r="C186" s="7" t="n">
        <f aca="false">COUNTIF('Duel Summary'!M$2:M$2134,$A186)</f>
        <v>1</v>
      </c>
      <c r="D186" s="7" t="n">
        <f aca="false">SUMIF('Duel Summary'!M$2:M$2134,$A186,'Duel Summary'!G$2:G$2134)</f>
        <v>3</v>
      </c>
      <c r="E186" s="7" t="n">
        <f aca="false">SUMIF('Duel Summary'!M$2:M$2134,$A186,'Duel Summary'!H$2:H$2134)</f>
        <v>3</v>
      </c>
      <c r="F186" s="13" t="n">
        <f aca="false">IFERROR(E186/D186,"")</f>
        <v>1</v>
      </c>
      <c r="G186" s="5" t="s">
        <v>16017</v>
      </c>
      <c r="H186" s="7" t="s">
        <v>2119</v>
      </c>
    </row>
    <row r="187" customFormat="false" ht="15" hidden="false" customHeight="true" outlineLevel="0" collapsed="false">
      <c r="A187" s="7" t="s">
        <v>11752</v>
      </c>
      <c r="B187" s="7" t="n">
        <v>5</v>
      </c>
      <c r="C187" s="7" t="n">
        <f aca="false">COUNTIF('Duel Summary'!M$2:M$2134,$A187)</f>
        <v>1</v>
      </c>
      <c r="D187" s="7" t="n">
        <f aca="false">SUMIF('Duel Summary'!M$2:M$2134,$A187,'Duel Summary'!G$2:G$2134)</f>
        <v>3</v>
      </c>
      <c r="E187" s="7" t="n">
        <f aca="false">SUMIF('Duel Summary'!M$2:M$2134,$A187,'Duel Summary'!H$2:H$2134)</f>
        <v>2</v>
      </c>
      <c r="F187" s="13" t="n">
        <f aca="false">IFERROR(E187/D187,"")</f>
        <v>0.666666666666667</v>
      </c>
      <c r="G187" s="5" t="s">
        <v>16018</v>
      </c>
      <c r="H187" s="7" t="s">
        <v>1201</v>
      </c>
    </row>
    <row r="188" customFormat="false" ht="15" hidden="false" customHeight="true" outlineLevel="0" collapsed="false">
      <c r="A188" s="7" t="s">
        <v>10554</v>
      </c>
      <c r="B188" s="7" t="n">
        <v>6</v>
      </c>
      <c r="C188" s="7" t="n">
        <f aca="false">COUNTIF('Duel Summary'!M$2:M$2134,$A188)</f>
        <v>1</v>
      </c>
      <c r="D188" s="7" t="n">
        <f aca="false">SUMIF('Duel Summary'!M$2:M$2134,$A188,'Duel Summary'!G$2:G$2134)</f>
        <v>3</v>
      </c>
      <c r="E188" s="7" t="n">
        <f aca="false">SUMIF('Duel Summary'!M$2:M$2134,$A188,'Duel Summary'!H$2:H$2134)</f>
        <v>1</v>
      </c>
      <c r="F188" s="13" t="n">
        <f aca="false">IFERROR(E188/D188,"")</f>
        <v>0.333333333333333</v>
      </c>
      <c r="G188" s="5" t="s">
        <v>16019</v>
      </c>
      <c r="H188" s="7" t="s">
        <v>147</v>
      </c>
    </row>
    <row r="189" customFormat="false" ht="15" hidden="false" customHeight="true" outlineLevel="0" collapsed="false">
      <c r="A189" s="7" t="s">
        <v>14319</v>
      </c>
      <c r="B189" s="7" t="n">
        <v>5</v>
      </c>
      <c r="C189" s="7" t="n">
        <f aca="false">COUNTIF('Duel Summary'!M$2:M$2134,$A189)</f>
        <v>1</v>
      </c>
      <c r="D189" s="7" t="n">
        <f aca="false">SUMIF('Duel Summary'!M$2:M$2134,$A189,'Duel Summary'!G$2:G$2134)</f>
        <v>3</v>
      </c>
      <c r="E189" s="7" t="n">
        <f aca="false">SUMIF('Duel Summary'!M$2:M$2134,$A189,'Duel Summary'!H$2:H$2134)</f>
        <v>0</v>
      </c>
      <c r="F189" s="13" t="n">
        <f aca="false">IFERROR(E189/D189,"")</f>
        <v>0</v>
      </c>
      <c r="G189" s="5" t="s">
        <v>16020</v>
      </c>
      <c r="H189" s="7" t="s">
        <v>2119</v>
      </c>
    </row>
    <row r="190" customFormat="false" ht="15" hidden="false" customHeight="true" outlineLevel="0" collapsed="false">
      <c r="A190" s="7" t="s">
        <v>9945</v>
      </c>
      <c r="B190" s="7" t="n">
        <v>5</v>
      </c>
      <c r="C190" s="7" t="n">
        <f aca="false">COUNTIF('Duel Summary'!M$2:M$2134,$A190)</f>
        <v>3</v>
      </c>
      <c r="D190" s="7" t="n">
        <f aca="false">SUMIF('Duel Summary'!M$2:M$2134,$A190,'Duel Summary'!G$2:G$2134)</f>
        <v>9</v>
      </c>
      <c r="E190" s="7" t="n">
        <f aca="false">SUMIF('Duel Summary'!M$2:M$2134,$A190,'Duel Summary'!H$2:H$2134)</f>
        <v>4</v>
      </c>
      <c r="F190" s="13" t="n">
        <f aca="false">IFERROR(E190/D190,"")</f>
        <v>0.444444444444444</v>
      </c>
      <c r="G190" s="5" t="s">
        <v>16011</v>
      </c>
      <c r="H190" s="7" t="s">
        <v>613</v>
      </c>
    </row>
    <row r="191" customFormat="false" ht="15" hidden="false" customHeight="true" outlineLevel="0" collapsed="false">
      <c r="A191" s="7" t="s">
        <v>13948</v>
      </c>
      <c r="B191" s="7" t="n">
        <v>6</v>
      </c>
      <c r="C191" s="7" t="n">
        <f aca="false">COUNTIF('Duel Summary'!M$2:M$2134,$A191)</f>
        <v>1</v>
      </c>
      <c r="D191" s="7" t="n">
        <f aca="false">SUMIF('Duel Summary'!M$2:M$2134,$A191,'Duel Summary'!G$2:G$2134)</f>
        <v>3</v>
      </c>
      <c r="E191" s="7" t="n">
        <f aca="false">SUMIF('Duel Summary'!M$2:M$2134,$A191,'Duel Summary'!H$2:H$2134)</f>
        <v>1</v>
      </c>
      <c r="F191" s="13" t="n">
        <f aca="false">IFERROR(E191/D191,"")</f>
        <v>0.333333333333333</v>
      </c>
      <c r="G191" s="5" t="s">
        <v>16021</v>
      </c>
      <c r="H191" s="7" t="s">
        <v>253</v>
      </c>
    </row>
    <row r="192" customFormat="false" ht="15" hidden="false" customHeight="true" outlineLevel="0" collapsed="false">
      <c r="A192" s="7" t="s">
        <v>13302</v>
      </c>
      <c r="B192" s="7" t="n">
        <v>5</v>
      </c>
      <c r="C192" s="7" t="n">
        <f aca="false">COUNTIF('Duel Summary'!M$2:M$2134,$A192)</f>
        <v>2</v>
      </c>
      <c r="D192" s="7" t="n">
        <f aca="false">SUMIF('Duel Summary'!M$2:M$2134,$A192,'Duel Summary'!G$2:G$2134)</f>
        <v>6</v>
      </c>
      <c r="E192" s="7" t="n">
        <f aca="false">SUMIF('Duel Summary'!M$2:M$2134,$A192,'Duel Summary'!H$2:H$2134)</f>
        <v>4</v>
      </c>
      <c r="F192" s="13" t="n">
        <f aca="false">IFERROR(E192/D192,"")</f>
        <v>0.666666666666667</v>
      </c>
      <c r="G192" s="5" t="s">
        <v>16011</v>
      </c>
      <c r="H192" s="7" t="s">
        <v>567</v>
      </c>
    </row>
    <row r="193" customFormat="false" ht="15" hidden="false" customHeight="true" outlineLevel="0" collapsed="false">
      <c r="A193" s="7" t="s">
        <v>12274</v>
      </c>
      <c r="B193" s="7" t="n">
        <v>5</v>
      </c>
      <c r="C193" s="7" t="n">
        <f aca="false">COUNTIF('Duel Summary'!M$2:M$2134,$A193)</f>
        <v>1</v>
      </c>
      <c r="D193" s="7" t="n">
        <f aca="false">SUMIF('Duel Summary'!M$2:M$2134,$A193,'Duel Summary'!G$2:G$2134)</f>
        <v>3</v>
      </c>
      <c r="E193" s="7" t="n">
        <f aca="false">SUMIF('Duel Summary'!M$2:M$2134,$A193,'Duel Summary'!H$2:H$2134)</f>
        <v>2</v>
      </c>
      <c r="F193" s="13" t="n">
        <f aca="false">IFERROR(E193/D193,"")</f>
        <v>0.666666666666667</v>
      </c>
      <c r="G193" s="5" t="s">
        <v>16011</v>
      </c>
      <c r="H193" s="7" t="s">
        <v>613</v>
      </c>
    </row>
    <row r="194" customFormat="false" ht="15" hidden="false" customHeight="true" outlineLevel="0" collapsed="false">
      <c r="A194" s="7" t="s">
        <v>12038</v>
      </c>
      <c r="B194" s="7" t="n">
        <v>5</v>
      </c>
      <c r="C194" s="7" t="n">
        <f aca="false">COUNTIF('Duel Summary'!M$2:M$2134,$A194)</f>
        <v>1</v>
      </c>
      <c r="D194" s="7" t="n">
        <f aca="false">SUMIF('Duel Summary'!M$2:M$2134,$A194,'Duel Summary'!G$2:G$2134)</f>
        <v>3</v>
      </c>
      <c r="E194" s="7" t="n">
        <f aca="false">SUMIF('Duel Summary'!M$2:M$2134,$A194,'Duel Summary'!H$2:H$2134)</f>
        <v>1</v>
      </c>
      <c r="F194" s="13" t="n">
        <f aca="false">IFERROR(E194/D194,"")</f>
        <v>0.333333333333333</v>
      </c>
      <c r="G194" s="5" t="s">
        <v>16018</v>
      </c>
      <c r="H194" s="7" t="s">
        <v>547</v>
      </c>
    </row>
    <row r="195" customFormat="false" ht="15" hidden="false" customHeight="true" outlineLevel="0" collapsed="false">
      <c r="A195" s="7" t="s">
        <v>13368</v>
      </c>
      <c r="B195" s="7" t="n">
        <v>4</v>
      </c>
      <c r="C195" s="7" t="n">
        <f aca="false">COUNTIF('Duel Summary'!M$2:M$2134,$A195)</f>
        <v>1</v>
      </c>
      <c r="D195" s="7" t="n">
        <f aca="false">SUMIF('Duel Summary'!M$2:M$2134,$A195,'Duel Summary'!G$2:G$2134)</f>
        <v>3</v>
      </c>
      <c r="E195" s="7" t="n">
        <f aca="false">SUMIF('Duel Summary'!M$2:M$2134,$A195,'Duel Summary'!H$2:H$2134)</f>
        <v>1</v>
      </c>
      <c r="F195" s="13" t="n">
        <f aca="false">IFERROR(E195/D195,"")</f>
        <v>0.333333333333333</v>
      </c>
      <c r="G195" s="5" t="s">
        <v>15955</v>
      </c>
      <c r="H195" s="7" t="s">
        <v>567</v>
      </c>
    </row>
    <row r="196" customFormat="false" ht="15" hidden="false" customHeight="true" outlineLevel="0" collapsed="false">
      <c r="A196" s="7" t="s">
        <v>13232</v>
      </c>
      <c r="B196" s="7" t="n">
        <v>5</v>
      </c>
      <c r="C196" s="7" t="n">
        <f aca="false">COUNTIF('Duel Summary'!M$2:M$2134,$A196)</f>
        <v>2</v>
      </c>
      <c r="D196" s="7" t="n">
        <f aca="false">SUMIF('Duel Summary'!M$2:M$2134,$A196,'Duel Summary'!G$2:G$2134)</f>
        <v>6</v>
      </c>
      <c r="E196" s="7" t="n">
        <f aca="false">SUMIF('Duel Summary'!M$2:M$2134,$A196,'Duel Summary'!H$2:H$2134)</f>
        <v>4</v>
      </c>
      <c r="F196" s="13" t="n">
        <f aca="false">IFERROR(E196/D196,"")</f>
        <v>0.666666666666667</v>
      </c>
      <c r="G196" s="5" t="s">
        <v>16018</v>
      </c>
      <c r="H196" s="7" t="s">
        <v>15457</v>
      </c>
    </row>
    <row r="197" customFormat="false" ht="15" hidden="false" customHeight="true" outlineLevel="0" collapsed="false">
      <c r="A197" s="7" t="s">
        <v>10452</v>
      </c>
      <c r="B197" s="7" t="n">
        <v>4</v>
      </c>
      <c r="C197" s="7" t="n">
        <f aca="false">COUNTIF('Duel Summary'!M$2:M$2134,$A197)</f>
        <v>5</v>
      </c>
      <c r="D197" s="7" t="n">
        <f aca="false">SUMIF('Duel Summary'!M$2:M$2134,$A197,'Duel Summary'!G$2:G$2134)</f>
        <v>16</v>
      </c>
      <c r="E197" s="7" t="n">
        <f aca="false">SUMIF('Duel Summary'!M$2:M$2134,$A197,'Duel Summary'!H$2:H$2134)</f>
        <v>9</v>
      </c>
      <c r="F197" s="13" t="n">
        <f aca="false">IFERROR(E197/D197,"")</f>
        <v>0.5625</v>
      </c>
      <c r="G197" s="5" t="s">
        <v>15955</v>
      </c>
      <c r="H197" s="7" t="s">
        <v>16022</v>
      </c>
    </row>
    <row r="198" customFormat="false" ht="15" hidden="false" customHeight="true" outlineLevel="0" collapsed="false">
      <c r="A198" s="7" t="s">
        <v>14902</v>
      </c>
      <c r="B198" s="7" t="n">
        <v>5</v>
      </c>
      <c r="C198" s="7" t="n">
        <f aca="false">COUNTIF('Duel Summary'!M$2:M$2134,$A198)</f>
        <v>1</v>
      </c>
      <c r="D198" s="7" t="n">
        <f aca="false">SUMIF('Duel Summary'!M$2:M$2134,$A198,'Duel Summary'!G$2:G$2134)</f>
        <v>3</v>
      </c>
      <c r="E198" s="7" t="n">
        <f aca="false">SUMIF('Duel Summary'!M$2:M$2134,$A198,'Duel Summary'!H$2:H$2134)</f>
        <v>2</v>
      </c>
      <c r="F198" s="13" t="n">
        <f aca="false">IFERROR(E198/D198,"")</f>
        <v>0.666666666666667</v>
      </c>
      <c r="G198" s="5" t="s">
        <v>16023</v>
      </c>
      <c r="H198" s="8" t="s">
        <v>365</v>
      </c>
    </row>
    <row r="199" customFormat="false" ht="15" hidden="false" customHeight="true" outlineLevel="0" collapsed="false">
      <c r="A199" s="7" t="s">
        <v>13890</v>
      </c>
      <c r="B199" s="7" t="n">
        <v>4</v>
      </c>
      <c r="C199" s="7" t="n">
        <f aca="false">COUNTIF('Duel Summary'!M$2:M$2134,$A199)</f>
        <v>3</v>
      </c>
      <c r="D199" s="7" t="n">
        <f aca="false">SUMIF('Duel Summary'!M$2:M$2134,$A199,'Duel Summary'!G$2:G$2134)</f>
        <v>9</v>
      </c>
      <c r="E199" s="7" t="n">
        <f aca="false">SUMIF('Duel Summary'!M$2:M$2134,$A199,'Duel Summary'!H$2:H$2134)</f>
        <v>5</v>
      </c>
      <c r="F199" s="13" t="n">
        <f aca="false">IFERROR(E199/D199,"")</f>
        <v>0.555555555555556</v>
      </c>
      <c r="G199" s="5" t="s">
        <v>15994</v>
      </c>
      <c r="H199" s="7" t="s">
        <v>2119</v>
      </c>
    </row>
    <row r="200" customFormat="false" ht="15" hidden="false" customHeight="true" outlineLevel="0" collapsed="false">
      <c r="A200" s="7" t="s">
        <v>14890</v>
      </c>
      <c r="B200" s="7" t="n">
        <v>4</v>
      </c>
      <c r="C200" s="7" t="n">
        <f aca="false">COUNTIF('Duel Summary'!M$2:M$2134,$A200)</f>
        <v>2</v>
      </c>
      <c r="D200" s="7" t="n">
        <f aca="false">SUMIF('Duel Summary'!M$2:M$2134,$A200,'Duel Summary'!G$2:G$2134)</f>
        <v>6</v>
      </c>
      <c r="E200" s="7" t="n">
        <f aca="false">SUMIF('Duel Summary'!M$2:M$2134,$A200,'Duel Summary'!H$2:H$2134)</f>
        <v>3</v>
      </c>
      <c r="F200" s="13" t="n">
        <f aca="false">IFERROR(E200/D200,"")</f>
        <v>0.5</v>
      </c>
      <c r="G200" s="5" t="s">
        <v>15994</v>
      </c>
      <c r="H200" s="8" t="s">
        <v>365</v>
      </c>
    </row>
    <row r="201" customFormat="false" ht="15" hidden="false" customHeight="true" outlineLevel="0" collapsed="false">
      <c r="A201" s="7" t="s">
        <v>9830</v>
      </c>
      <c r="B201" s="7" t="n">
        <v>4</v>
      </c>
      <c r="C201" s="7" t="n">
        <f aca="false">COUNTIF('Duel Summary'!M$2:M$2134,$A201)</f>
        <v>11</v>
      </c>
      <c r="D201" s="7" t="n">
        <f aca="false">SUMIF('Duel Summary'!M$2:M$2134,$A201,'Duel Summary'!G$2:G$2134)</f>
        <v>33</v>
      </c>
      <c r="E201" s="7" t="n">
        <f aca="false">SUMIF('Duel Summary'!M$2:M$2134,$A201,'Duel Summary'!H$2:H$2134)</f>
        <v>19</v>
      </c>
      <c r="F201" s="13" t="n">
        <f aca="false">IFERROR(E201/D201,"")</f>
        <v>0.575757575757576</v>
      </c>
      <c r="G201" s="5" t="s">
        <v>15994</v>
      </c>
      <c r="H201" s="7" t="s">
        <v>16024</v>
      </c>
    </row>
    <row r="202" customFormat="false" ht="15" hidden="false" customHeight="true" outlineLevel="0" collapsed="false">
      <c r="A202" s="7" t="s">
        <v>11729</v>
      </c>
      <c r="B202" s="7" t="n">
        <v>5</v>
      </c>
      <c r="C202" s="7" t="n">
        <f aca="false">COUNTIF('Duel Summary'!M$2:M$2134,$A202)</f>
        <v>1</v>
      </c>
      <c r="D202" s="7" t="n">
        <f aca="false">SUMIF('Duel Summary'!M$2:M$2134,$A202,'Duel Summary'!G$2:G$2134)</f>
        <v>3</v>
      </c>
      <c r="E202" s="7" t="n">
        <f aca="false">SUMIF('Duel Summary'!M$2:M$2134,$A202,'Duel Summary'!H$2:H$2134)</f>
        <v>1</v>
      </c>
      <c r="F202" s="13" t="n">
        <f aca="false">IFERROR(E202/D202,"")</f>
        <v>0.333333333333333</v>
      </c>
      <c r="G202" s="5" t="s">
        <v>16025</v>
      </c>
      <c r="H202" s="7" t="s">
        <v>1201</v>
      </c>
    </row>
    <row r="203" customFormat="false" ht="15" hidden="false" customHeight="true" outlineLevel="0" collapsed="false">
      <c r="A203" s="7" t="s">
        <v>9786</v>
      </c>
      <c r="B203" s="7" t="n">
        <v>4</v>
      </c>
      <c r="C203" s="7" t="n">
        <f aca="false">COUNTIF('Duel Summary'!M$2:M$2134,$A203)</f>
        <v>3</v>
      </c>
      <c r="D203" s="7" t="n">
        <f aca="false">SUMIF('Duel Summary'!M$2:M$2134,$A203,'Duel Summary'!G$2:G$2134)</f>
        <v>9</v>
      </c>
      <c r="E203" s="7" t="n">
        <f aca="false">SUMIF('Duel Summary'!M$2:M$2134,$A203,'Duel Summary'!H$2:H$2134)</f>
        <v>5</v>
      </c>
      <c r="F203" s="13" t="n">
        <f aca="false">IFERROR(E203/D203,"")</f>
        <v>0.555555555555556</v>
      </c>
      <c r="G203" s="5" t="s">
        <v>16026</v>
      </c>
      <c r="H203" s="7" t="s">
        <v>2328</v>
      </c>
    </row>
    <row r="204" customFormat="false" ht="15" hidden="false" customHeight="true" outlineLevel="0" collapsed="false">
      <c r="A204" s="7" t="s">
        <v>10154</v>
      </c>
      <c r="B204" s="7" t="n">
        <v>3</v>
      </c>
      <c r="C204" s="7" t="n">
        <f aca="false">COUNTIF('Duel Summary'!M$2:M$2134,$A204)</f>
        <v>2</v>
      </c>
      <c r="D204" s="7" t="n">
        <f aca="false">SUMIF('Duel Summary'!M$2:M$2134,$A204,'Duel Summary'!G$2:G$2134)</f>
        <v>6</v>
      </c>
      <c r="E204" s="7" t="n">
        <f aca="false">SUMIF('Duel Summary'!M$2:M$2134,$A204,'Duel Summary'!H$2:H$2134)</f>
        <v>0</v>
      </c>
      <c r="F204" s="13" t="n">
        <f aca="false">IFERROR(E204/D204,"")</f>
        <v>0</v>
      </c>
      <c r="G204" s="7"/>
      <c r="H204" s="7" t="s">
        <v>16027</v>
      </c>
    </row>
    <row r="205" customFormat="false" ht="15" hidden="false" customHeight="true" outlineLevel="0" collapsed="false">
      <c r="A205" s="7" t="s">
        <v>10091</v>
      </c>
      <c r="B205" s="7" t="n">
        <v>5</v>
      </c>
      <c r="C205" s="7" t="n">
        <f aca="false">COUNTIF('Duel Summary'!M$2:M$2134,$A205)</f>
        <v>5</v>
      </c>
      <c r="D205" s="7" t="n">
        <f aca="false">SUMIF('Duel Summary'!M$2:M$2134,$A205,'Duel Summary'!G$2:G$2134)</f>
        <v>15</v>
      </c>
      <c r="E205" s="7" t="n">
        <f aca="false">SUMIF('Duel Summary'!M$2:M$2134,$A205,'Duel Summary'!H$2:H$2134)</f>
        <v>11</v>
      </c>
      <c r="F205" s="13" t="n">
        <f aca="false">IFERROR(E205/D205,"")</f>
        <v>0.733333333333333</v>
      </c>
      <c r="G205" s="5" t="s">
        <v>16028</v>
      </c>
      <c r="H205" s="7" t="s">
        <v>16029</v>
      </c>
    </row>
    <row r="206" customFormat="false" ht="15" hidden="false" customHeight="true" outlineLevel="0" collapsed="false">
      <c r="A206" s="7" t="s">
        <v>9703</v>
      </c>
      <c r="B206" s="7" t="n">
        <v>4</v>
      </c>
      <c r="C206" s="7" t="n">
        <f aca="false">COUNTIF('Duel Summary'!M$2:M$2134,$A206)</f>
        <v>8</v>
      </c>
      <c r="D206" s="7" t="n">
        <f aca="false">SUMIF('Duel Summary'!M$2:M$2134,$A206,'Duel Summary'!G$2:G$2134)</f>
        <v>24</v>
      </c>
      <c r="E206" s="7" t="n">
        <f aca="false">SUMIF('Duel Summary'!M$2:M$2134,$A206,'Duel Summary'!H$2:H$2134)</f>
        <v>11</v>
      </c>
      <c r="F206" s="13" t="n">
        <f aca="false">IFERROR(E206/D206,"")</f>
        <v>0.458333333333333</v>
      </c>
      <c r="G206" s="5" t="s">
        <v>15994</v>
      </c>
      <c r="H206" s="7" t="s">
        <v>16030</v>
      </c>
    </row>
    <row r="207" customFormat="false" ht="15" hidden="false" customHeight="true" outlineLevel="0" collapsed="false">
      <c r="A207" s="7" t="s">
        <v>9845</v>
      </c>
      <c r="B207" s="7" t="n">
        <v>3</v>
      </c>
      <c r="C207" s="7" t="n">
        <f aca="false">COUNTIF('Duel Summary'!M$2:M$2134,$A207)</f>
        <v>3</v>
      </c>
      <c r="D207" s="7" t="n">
        <f aca="false">SUMIF('Duel Summary'!M$2:M$2134,$A207,'Duel Summary'!G$2:G$2134)</f>
        <v>9</v>
      </c>
      <c r="E207" s="7" t="n">
        <f aca="false">SUMIF('Duel Summary'!M$2:M$2134,$A207,'Duel Summary'!H$2:H$2134)</f>
        <v>6</v>
      </c>
      <c r="F207" s="13" t="n">
        <f aca="false">IFERROR(E207/D207,"")</f>
        <v>0.666666666666667</v>
      </c>
      <c r="G207" s="7"/>
      <c r="H207" s="7" t="s">
        <v>772</v>
      </c>
    </row>
    <row r="208" customFormat="false" ht="15" hidden="false" customHeight="true" outlineLevel="0" collapsed="false">
      <c r="A208" s="7" t="s">
        <v>10387</v>
      </c>
      <c r="B208" s="7" t="n">
        <v>4</v>
      </c>
      <c r="C208" s="7" t="n">
        <f aca="false">COUNTIF('Duel Summary'!M$2:M$2134,$A208)</f>
        <v>10</v>
      </c>
      <c r="D208" s="7" t="n">
        <f aca="false">SUMIF('Duel Summary'!M$2:M$2134,$A208,'Duel Summary'!G$2:G$2134)</f>
        <v>30</v>
      </c>
      <c r="E208" s="7" t="n">
        <f aca="false">SUMIF('Duel Summary'!M$2:M$2134,$A208,'Duel Summary'!H$2:H$2134)</f>
        <v>13</v>
      </c>
      <c r="F208" s="13" t="n">
        <f aca="false">IFERROR(E208/D208,"")</f>
        <v>0.433333333333333</v>
      </c>
      <c r="G208" s="5" t="s">
        <v>15994</v>
      </c>
      <c r="H208" s="7" t="s">
        <v>16031</v>
      </c>
    </row>
    <row r="209" customFormat="false" ht="15" hidden="false" customHeight="true" outlineLevel="0" collapsed="false">
      <c r="A209" s="7" t="s">
        <v>9768</v>
      </c>
      <c r="B209" s="7" t="n">
        <v>4</v>
      </c>
      <c r="C209" s="7" t="n">
        <f aca="false">COUNTIF('Duel Summary'!M$2:M$2134,$A209)</f>
        <v>8</v>
      </c>
      <c r="D209" s="7" t="n">
        <f aca="false">SUMIF('Duel Summary'!M$2:M$2134,$A209,'Duel Summary'!G$2:G$2134)</f>
        <v>25</v>
      </c>
      <c r="E209" s="7" t="n">
        <f aca="false">SUMIF('Duel Summary'!M$2:M$2134,$A209,'Duel Summary'!H$2:H$2134)</f>
        <v>14</v>
      </c>
      <c r="F209" s="13" t="n">
        <f aca="false">IFERROR(E209/D209,"")</f>
        <v>0.56</v>
      </c>
      <c r="G209" s="5" t="s">
        <v>15994</v>
      </c>
      <c r="H209" s="7" t="s">
        <v>16032</v>
      </c>
    </row>
    <row r="210" customFormat="false" ht="15" hidden="false" customHeight="true" outlineLevel="0" collapsed="false">
      <c r="A210" s="7" t="s">
        <v>9802</v>
      </c>
      <c r="B210" s="7" t="n">
        <v>4</v>
      </c>
      <c r="C210" s="7" t="n">
        <f aca="false">COUNTIF('Duel Summary'!M$2:M$2134,$A210)</f>
        <v>4</v>
      </c>
      <c r="D210" s="7" t="n">
        <f aca="false">SUMIF('Duel Summary'!M$2:M$2134,$A210,'Duel Summary'!G$2:G$2134)</f>
        <v>12</v>
      </c>
      <c r="E210" s="7" t="n">
        <f aca="false">SUMIF('Duel Summary'!M$2:M$2134,$A210,'Duel Summary'!H$2:H$2134)</f>
        <v>8</v>
      </c>
      <c r="F210" s="13" t="n">
        <f aca="false">IFERROR(E210/D210,"")</f>
        <v>0.666666666666667</v>
      </c>
      <c r="G210" s="5" t="s">
        <v>15954</v>
      </c>
      <c r="H210" s="7" t="s">
        <v>16033</v>
      </c>
    </row>
    <row r="211" customFormat="false" ht="15" hidden="false" customHeight="true" outlineLevel="0" collapsed="false">
      <c r="A211" s="7" t="s">
        <v>12041</v>
      </c>
      <c r="B211" s="7" t="n">
        <v>4</v>
      </c>
      <c r="C211" s="7" t="n">
        <f aca="false">COUNTIF('Duel Summary'!M$2:M$2134,$A211)</f>
        <v>1</v>
      </c>
      <c r="D211" s="7" t="n">
        <f aca="false">SUMIF('Duel Summary'!M$2:M$2134,$A211,'Duel Summary'!G$2:G$2134)</f>
        <v>3</v>
      </c>
      <c r="E211" s="7" t="n">
        <f aca="false">SUMIF('Duel Summary'!M$2:M$2134,$A211,'Duel Summary'!H$2:H$2134)</f>
        <v>1</v>
      </c>
      <c r="F211" s="13" t="n">
        <f aca="false">IFERROR(E211/D211,"")</f>
        <v>0.333333333333333</v>
      </c>
      <c r="G211" s="5" t="s">
        <v>16034</v>
      </c>
      <c r="H211" s="7" t="s">
        <v>547</v>
      </c>
    </row>
    <row r="212" customFormat="false" ht="15" hidden="false" customHeight="true" outlineLevel="0" collapsed="false">
      <c r="A212" s="7" t="s">
        <v>12300</v>
      </c>
      <c r="B212" s="7" t="n">
        <v>5</v>
      </c>
      <c r="C212" s="7" t="n">
        <f aca="false">COUNTIF('Duel Summary'!M$2:M$2134,$A212)</f>
        <v>2</v>
      </c>
      <c r="D212" s="7" t="n">
        <f aca="false">SUMIF('Duel Summary'!M$2:M$2134,$A212,'Duel Summary'!G$2:G$2134)</f>
        <v>6</v>
      </c>
      <c r="E212" s="7" t="n">
        <f aca="false">SUMIF('Duel Summary'!M$2:M$2134,$A212,'Duel Summary'!H$2:H$2134)</f>
        <v>4</v>
      </c>
      <c r="F212" s="13" t="n">
        <f aca="false">IFERROR(E212/D212,"")</f>
        <v>0.666666666666667</v>
      </c>
      <c r="G212" s="5" t="s">
        <v>15962</v>
      </c>
      <c r="H212" s="7" t="s">
        <v>16035</v>
      </c>
    </row>
    <row r="213" customFormat="false" ht="15" hidden="false" customHeight="true" outlineLevel="0" collapsed="false">
      <c r="A213" s="7" t="s">
        <v>12391</v>
      </c>
      <c r="B213" s="7" t="n">
        <v>3</v>
      </c>
      <c r="C213" s="7" t="n">
        <f aca="false">COUNTIF('Duel Summary'!M$2:M$2134,$A213)</f>
        <v>1</v>
      </c>
      <c r="D213" s="7" t="n">
        <f aca="false">SUMIF('Duel Summary'!M$2:M$2134,$A213,'Duel Summary'!G$2:G$2134)</f>
        <v>3</v>
      </c>
      <c r="E213" s="7" t="n">
        <f aca="false">SUMIF('Duel Summary'!M$2:M$2134,$A213,'Duel Summary'!H$2:H$2134)</f>
        <v>0</v>
      </c>
      <c r="F213" s="13" t="n">
        <f aca="false">IFERROR(E213/D213,"")</f>
        <v>0</v>
      </c>
      <c r="G213" s="7"/>
      <c r="H213" s="7" t="s">
        <v>684</v>
      </c>
    </row>
    <row r="214" customFormat="false" ht="15" hidden="false" customHeight="true" outlineLevel="0" collapsed="false">
      <c r="A214" s="7" t="s">
        <v>10238</v>
      </c>
      <c r="B214" s="7" t="n">
        <v>4</v>
      </c>
      <c r="C214" s="7" t="n">
        <f aca="false">COUNTIF('Duel Summary'!M$2:M$2134,$A214)</f>
        <v>8</v>
      </c>
      <c r="D214" s="7" t="n">
        <f aca="false">SUMIF('Duel Summary'!M$2:M$2134,$A214,'Duel Summary'!G$2:G$2134)</f>
        <v>25</v>
      </c>
      <c r="E214" s="7" t="n">
        <f aca="false">SUMIF('Duel Summary'!M$2:M$2134,$A214,'Duel Summary'!H$2:H$2134)</f>
        <v>16</v>
      </c>
      <c r="F214" s="13" t="n">
        <f aca="false">IFERROR(E214/D214,"")</f>
        <v>0.64</v>
      </c>
      <c r="G214" s="5" t="s">
        <v>15954</v>
      </c>
      <c r="H214" s="7" t="s">
        <v>16036</v>
      </c>
    </row>
    <row r="215" customFormat="false" ht="15" hidden="false" customHeight="true" outlineLevel="0" collapsed="false">
      <c r="A215" s="7" t="s">
        <v>10106</v>
      </c>
      <c r="B215" s="7" t="n">
        <v>4</v>
      </c>
      <c r="C215" s="7" t="n">
        <f aca="false">COUNTIF('Duel Summary'!M$2:M$2134,$A215)</f>
        <v>5</v>
      </c>
      <c r="D215" s="7" t="n">
        <f aca="false">SUMIF('Duel Summary'!M$2:M$2134,$A215,'Duel Summary'!G$2:G$2134)</f>
        <v>15</v>
      </c>
      <c r="E215" s="7" t="n">
        <f aca="false">SUMIF('Duel Summary'!M$2:M$2134,$A215,'Duel Summary'!H$2:H$2134)</f>
        <v>8</v>
      </c>
      <c r="F215" s="13" t="n">
        <f aca="false">IFERROR(E215/D215,"")</f>
        <v>0.533333333333333</v>
      </c>
      <c r="G215" s="5" t="s">
        <v>15954</v>
      </c>
      <c r="H215" s="7" t="s">
        <v>16037</v>
      </c>
    </row>
    <row r="216" customFormat="false" ht="15" hidden="false" customHeight="true" outlineLevel="0" collapsed="false">
      <c r="A216" s="7" t="s">
        <v>10684</v>
      </c>
      <c r="B216" s="7" t="n">
        <v>4</v>
      </c>
      <c r="C216" s="7" t="n">
        <f aca="false">COUNTIF('Duel Summary'!M$2:M$2134,$A216)</f>
        <v>1</v>
      </c>
      <c r="D216" s="7" t="n">
        <f aca="false">SUMIF('Duel Summary'!M$2:M$2134,$A216,'Duel Summary'!G$2:G$2134)</f>
        <v>3</v>
      </c>
      <c r="E216" s="7" t="n">
        <f aca="false">SUMIF('Duel Summary'!M$2:M$2134,$A216,'Duel Summary'!H$2:H$2134)</f>
        <v>1</v>
      </c>
      <c r="F216" s="13" t="n">
        <f aca="false">IFERROR(E216/D216,"")</f>
        <v>0.333333333333333</v>
      </c>
      <c r="G216" s="5" t="s">
        <v>16038</v>
      </c>
      <c r="H216" s="7" t="s">
        <v>2328</v>
      </c>
    </row>
    <row r="217" customFormat="false" ht="15" hidden="false" customHeight="true" outlineLevel="0" collapsed="false">
      <c r="A217" s="7" t="s">
        <v>12179</v>
      </c>
      <c r="B217" s="7" t="n">
        <v>4</v>
      </c>
      <c r="C217" s="7" t="n">
        <f aca="false">COUNTIF('Duel Summary'!M$2:M$2134,$A217)</f>
        <v>1</v>
      </c>
      <c r="D217" s="7" t="n">
        <f aca="false">SUMIF('Duel Summary'!M$2:M$2134,$A217,'Duel Summary'!G$2:G$2134)</f>
        <v>3</v>
      </c>
      <c r="E217" s="7" t="n">
        <f aca="false">SUMIF('Duel Summary'!M$2:M$2134,$A217,'Duel Summary'!H$2:H$2134)</f>
        <v>0</v>
      </c>
      <c r="F217" s="13" t="n">
        <f aca="false">IFERROR(E217/D217,"")</f>
        <v>0</v>
      </c>
      <c r="G217" s="5" t="s">
        <v>15954</v>
      </c>
      <c r="H217" s="7" t="s">
        <v>613</v>
      </c>
    </row>
    <row r="218" customFormat="false" ht="15" hidden="false" customHeight="true" outlineLevel="0" collapsed="false">
      <c r="A218" s="7" t="s">
        <v>13038</v>
      </c>
      <c r="B218" s="7" t="n">
        <v>3</v>
      </c>
      <c r="C218" s="7" t="n">
        <f aca="false">COUNTIF('Duel Summary'!M$2:M$2134,$A218)</f>
        <v>1</v>
      </c>
      <c r="D218" s="7" t="n">
        <f aca="false">SUMIF('Duel Summary'!M$2:M$2134,$A218,'Duel Summary'!G$2:G$2134)</f>
        <v>3</v>
      </c>
      <c r="E218" s="7" t="n">
        <f aca="false">SUMIF('Duel Summary'!M$2:M$2134,$A218,'Duel Summary'!H$2:H$2134)</f>
        <v>0</v>
      </c>
      <c r="F218" s="13" t="n">
        <f aca="false">IFERROR(E218/D218,"")</f>
        <v>0</v>
      </c>
      <c r="G218" s="7"/>
      <c r="H218" s="7" t="s">
        <v>1066</v>
      </c>
    </row>
    <row r="219" customFormat="false" ht="15" hidden="false" customHeight="true" outlineLevel="0" collapsed="false">
      <c r="A219" s="7" t="s">
        <v>10490</v>
      </c>
      <c r="B219" s="7" t="n">
        <v>4</v>
      </c>
      <c r="C219" s="7" t="n">
        <f aca="false">COUNTIF('Duel Summary'!M$2:M$2134,$A219)</f>
        <v>11</v>
      </c>
      <c r="D219" s="7" t="n">
        <f aca="false">SUMIF('Duel Summary'!M$2:M$2134,$A219,'Duel Summary'!G$2:G$2134)</f>
        <v>33</v>
      </c>
      <c r="E219" s="7" t="n">
        <f aca="false">SUMIF('Duel Summary'!M$2:M$2134,$A219,'Duel Summary'!H$2:H$2134)</f>
        <v>16</v>
      </c>
      <c r="F219" s="13" t="n">
        <f aca="false">IFERROR(E219/D219,"")</f>
        <v>0.484848484848485</v>
      </c>
      <c r="G219" s="5" t="s">
        <v>15954</v>
      </c>
      <c r="H219" s="7" t="s">
        <v>16039</v>
      </c>
    </row>
    <row r="220" customFormat="false" ht="15" hidden="false" customHeight="true" outlineLevel="0" collapsed="false">
      <c r="A220" s="7" t="s">
        <v>11734</v>
      </c>
      <c r="B220" s="7" t="n">
        <v>5</v>
      </c>
      <c r="C220" s="7" t="n">
        <f aca="false">COUNTIF('Duel Summary'!M$2:M$2134,$A220)</f>
        <v>2</v>
      </c>
      <c r="D220" s="7" t="n">
        <f aca="false">SUMIF('Duel Summary'!M$2:M$2134,$A220,'Duel Summary'!G$2:G$2134)</f>
        <v>6</v>
      </c>
      <c r="E220" s="7" t="n">
        <f aca="false">SUMIF('Duel Summary'!M$2:M$2134,$A220,'Duel Summary'!H$2:H$2134)</f>
        <v>4</v>
      </c>
      <c r="F220" s="13" t="n">
        <f aca="false">IFERROR(E220/D220,"")</f>
        <v>0.666666666666667</v>
      </c>
      <c r="G220" s="5" t="s">
        <v>15961</v>
      </c>
      <c r="H220" s="7" t="s">
        <v>16040</v>
      </c>
    </row>
    <row r="221" customFormat="false" ht="15" hidden="false" customHeight="true" outlineLevel="0" collapsed="false">
      <c r="A221" s="7" t="s">
        <v>10126</v>
      </c>
      <c r="B221" s="7" t="n">
        <v>4</v>
      </c>
      <c r="C221" s="7" t="n">
        <f aca="false">COUNTIF('Duel Summary'!M$2:M$2134,$A221)</f>
        <v>3</v>
      </c>
      <c r="D221" s="7" t="n">
        <f aca="false">SUMIF('Duel Summary'!M$2:M$2134,$A221,'Duel Summary'!G$2:G$2134)</f>
        <v>10</v>
      </c>
      <c r="E221" s="7" t="n">
        <f aca="false">SUMIF('Duel Summary'!M$2:M$2134,$A221,'Duel Summary'!H$2:H$2134)</f>
        <v>7</v>
      </c>
      <c r="F221" s="13" t="n">
        <f aca="false">IFERROR(E221/D221,"")</f>
        <v>0.7</v>
      </c>
      <c r="G221" s="5" t="s">
        <v>15954</v>
      </c>
      <c r="H221" s="7" t="s">
        <v>15456</v>
      </c>
    </row>
    <row r="222" customFormat="false" ht="15" hidden="false" customHeight="true" outlineLevel="0" collapsed="false">
      <c r="A222" s="7" t="s">
        <v>11102</v>
      </c>
      <c r="B222" s="7" t="n">
        <v>4</v>
      </c>
      <c r="C222" s="7" t="n">
        <f aca="false">COUNTIF('Duel Summary'!M$2:M$2134,$A222)</f>
        <v>3</v>
      </c>
      <c r="D222" s="7" t="n">
        <f aca="false">SUMIF('Duel Summary'!M$2:M$2134,$A222,'Duel Summary'!G$2:G$2134)</f>
        <v>9</v>
      </c>
      <c r="E222" s="7" t="n">
        <f aca="false">SUMIF('Duel Summary'!M$2:M$2134,$A222,'Duel Summary'!H$2:H$2134)</f>
        <v>6</v>
      </c>
      <c r="F222" s="13" t="n">
        <f aca="false">IFERROR(E222/D222,"")</f>
        <v>0.666666666666667</v>
      </c>
      <c r="G222" s="5" t="s">
        <v>16034</v>
      </c>
      <c r="H222" s="7" t="s">
        <v>2001</v>
      </c>
    </row>
    <row r="223" customFormat="false" ht="15" hidden="false" customHeight="true" outlineLevel="0" collapsed="false">
      <c r="A223" s="7" t="s">
        <v>10522</v>
      </c>
      <c r="B223" s="7" t="n">
        <v>5</v>
      </c>
      <c r="C223" s="7" t="n">
        <f aca="false">COUNTIF('Duel Summary'!M$2:M$2134,$A223)</f>
        <v>3</v>
      </c>
      <c r="D223" s="7" t="n">
        <f aca="false">SUMIF('Duel Summary'!M$2:M$2134,$A223,'Duel Summary'!G$2:G$2134)</f>
        <v>9</v>
      </c>
      <c r="E223" s="7" t="n">
        <f aca="false">SUMIF('Duel Summary'!M$2:M$2134,$A223,'Duel Summary'!H$2:H$2134)</f>
        <v>6</v>
      </c>
      <c r="F223" s="13" t="n">
        <f aca="false">IFERROR(E223/D223,"")</f>
        <v>0.666666666666667</v>
      </c>
      <c r="G223" s="5" t="s">
        <v>15962</v>
      </c>
      <c r="H223" s="7" t="s">
        <v>16041</v>
      </c>
    </row>
    <row r="224" customFormat="false" ht="15" hidden="false" customHeight="true" outlineLevel="0" collapsed="false">
      <c r="A224" s="7" t="s">
        <v>11492</v>
      </c>
      <c r="B224" s="7" t="n">
        <v>3</v>
      </c>
      <c r="C224" s="7" t="n">
        <f aca="false">COUNTIF('Duel Summary'!M$2:M$2134,$A224)</f>
        <v>2</v>
      </c>
      <c r="D224" s="7" t="n">
        <f aca="false">SUMIF('Duel Summary'!M$2:M$2134,$A224,'Duel Summary'!G$2:G$2134)</f>
        <v>6</v>
      </c>
      <c r="E224" s="7" t="n">
        <f aca="false">SUMIF('Duel Summary'!M$2:M$2134,$A224,'Duel Summary'!H$2:H$2134)</f>
        <v>1</v>
      </c>
      <c r="F224" s="13" t="n">
        <f aca="false">IFERROR(E224/D224,"")</f>
        <v>0.166666666666667</v>
      </c>
      <c r="G224" s="7"/>
      <c r="H224" s="7" t="s">
        <v>16042</v>
      </c>
    </row>
    <row r="225" customFormat="false" ht="15" hidden="false" customHeight="true" outlineLevel="0" collapsed="false">
      <c r="A225" s="7" t="s">
        <v>10414</v>
      </c>
      <c r="B225" s="7" t="n">
        <v>4</v>
      </c>
      <c r="C225" s="7" t="n">
        <f aca="false">COUNTIF('Duel Summary'!M$2:M$2134,$A225)</f>
        <v>10</v>
      </c>
      <c r="D225" s="7" t="n">
        <f aca="false">SUMIF('Duel Summary'!M$2:M$2134,$A225,'Duel Summary'!G$2:G$2134)</f>
        <v>30</v>
      </c>
      <c r="E225" s="7" t="n">
        <f aca="false">SUMIF('Duel Summary'!M$2:M$2134,$A225,'Duel Summary'!H$2:H$2134)</f>
        <v>17</v>
      </c>
      <c r="F225" s="13" t="n">
        <f aca="false">IFERROR(E225/D225,"")</f>
        <v>0.566666666666667</v>
      </c>
      <c r="G225" s="5" t="s">
        <v>15954</v>
      </c>
      <c r="H225" s="7" t="s">
        <v>16043</v>
      </c>
    </row>
    <row r="226" customFormat="false" ht="15" hidden="false" customHeight="true" outlineLevel="0" collapsed="false">
      <c r="A226" s="7" t="s">
        <v>12530</v>
      </c>
      <c r="B226" s="7" t="n">
        <v>3</v>
      </c>
      <c r="C226" s="7" t="n">
        <f aca="false">COUNTIF('Duel Summary'!M$2:M$2134,$A226)</f>
        <v>4</v>
      </c>
      <c r="D226" s="7" t="n">
        <f aca="false">SUMIF('Duel Summary'!M$2:M$2134,$A226,'Duel Summary'!G$2:G$2134)</f>
        <v>12</v>
      </c>
      <c r="E226" s="7" t="n">
        <f aca="false">SUMIF('Duel Summary'!M$2:M$2134,$A226,'Duel Summary'!H$2:H$2134)</f>
        <v>6</v>
      </c>
      <c r="F226" s="13" t="n">
        <f aca="false">IFERROR(E226/D226,"")</f>
        <v>0.5</v>
      </c>
      <c r="G226" s="7"/>
      <c r="H226" s="7" t="s">
        <v>16044</v>
      </c>
    </row>
    <row r="227" customFormat="false" ht="15" hidden="false" customHeight="true" outlineLevel="0" collapsed="false">
      <c r="A227" s="7" t="s">
        <v>12118</v>
      </c>
      <c r="B227" s="7" t="n">
        <v>4</v>
      </c>
      <c r="C227" s="7" t="n">
        <f aca="false">COUNTIF('Duel Summary'!M$2:M$2134,$A227)</f>
        <v>1</v>
      </c>
      <c r="D227" s="7" t="n">
        <f aca="false">SUMIF('Duel Summary'!M$2:M$2134,$A227,'Duel Summary'!G$2:G$2134)</f>
        <v>3</v>
      </c>
      <c r="E227" s="7" t="n">
        <f aca="false">SUMIF('Duel Summary'!M$2:M$2134,$A227,'Duel Summary'!H$2:H$2134)</f>
        <v>1</v>
      </c>
      <c r="F227" s="13" t="n">
        <f aca="false">IFERROR(E227/D227,"")</f>
        <v>0.333333333333333</v>
      </c>
      <c r="G227" s="5" t="s">
        <v>16045</v>
      </c>
      <c r="H227" s="7" t="s">
        <v>2158</v>
      </c>
    </row>
    <row r="228" customFormat="false" ht="15" hidden="false" customHeight="true" outlineLevel="0" collapsed="false">
      <c r="A228" s="7" t="s">
        <v>11660</v>
      </c>
      <c r="B228" s="7" t="n">
        <v>5</v>
      </c>
      <c r="C228" s="7" t="n">
        <f aca="false">COUNTIF('Duel Summary'!M$2:M$2134,$A228)</f>
        <v>2</v>
      </c>
      <c r="D228" s="7" t="n">
        <f aca="false">SUMIF('Duel Summary'!M$2:M$2134,$A228,'Duel Summary'!G$2:G$2134)</f>
        <v>6</v>
      </c>
      <c r="E228" s="7" t="n">
        <f aca="false">SUMIF('Duel Summary'!M$2:M$2134,$A228,'Duel Summary'!H$2:H$2134)</f>
        <v>6</v>
      </c>
      <c r="F228" s="13" t="n">
        <f aca="false">IFERROR(E228/D228,"")</f>
        <v>1</v>
      </c>
      <c r="G228" s="5" t="s">
        <v>16046</v>
      </c>
      <c r="H228" s="7" t="s">
        <v>16047</v>
      </c>
    </row>
    <row r="229" customFormat="false" ht="15" hidden="false" customHeight="true" outlineLevel="0" collapsed="false">
      <c r="A229" s="7" t="s">
        <v>9980</v>
      </c>
      <c r="B229" s="7" t="n">
        <v>4</v>
      </c>
      <c r="C229" s="7" t="n">
        <f aca="false">COUNTIF('Duel Summary'!M$2:M$2134,$A229)</f>
        <v>11</v>
      </c>
      <c r="D229" s="7" t="n">
        <f aca="false">SUMIF('Duel Summary'!M$2:M$2134,$A229,'Duel Summary'!G$2:G$2134)</f>
        <v>33</v>
      </c>
      <c r="E229" s="7" t="n">
        <f aca="false">SUMIF('Duel Summary'!M$2:M$2134,$A229,'Duel Summary'!H$2:H$2134)</f>
        <v>17</v>
      </c>
      <c r="F229" s="13" t="n">
        <f aca="false">IFERROR(E229/D229,"")</f>
        <v>0.515151515151515</v>
      </c>
      <c r="G229" s="5" t="s">
        <v>15954</v>
      </c>
      <c r="H229" s="7" t="s">
        <v>16048</v>
      </c>
    </row>
    <row r="230" customFormat="false" ht="15" hidden="false" customHeight="true" outlineLevel="0" collapsed="false">
      <c r="A230" s="7" t="s">
        <v>9797</v>
      </c>
      <c r="B230" s="7" t="n">
        <v>4</v>
      </c>
      <c r="C230" s="7" t="n">
        <f aca="false">COUNTIF('Duel Summary'!M$2:M$2134,$A230)</f>
        <v>5</v>
      </c>
      <c r="D230" s="7" t="n">
        <f aca="false">SUMIF('Duel Summary'!M$2:M$2134,$A230,'Duel Summary'!G$2:G$2134)</f>
        <v>15</v>
      </c>
      <c r="E230" s="7" t="n">
        <f aca="false">SUMIF('Duel Summary'!M$2:M$2134,$A230,'Duel Summary'!H$2:H$2134)</f>
        <v>11</v>
      </c>
      <c r="F230" s="13" t="n">
        <f aca="false">IFERROR(E230/D230,"")</f>
        <v>0.733333333333333</v>
      </c>
      <c r="G230" s="5" t="s">
        <v>15954</v>
      </c>
      <c r="H230" s="7" t="s">
        <v>15533</v>
      </c>
    </row>
    <row r="231" customFormat="false" ht="15" hidden="false" customHeight="true" outlineLevel="0" collapsed="false">
      <c r="A231" s="7" t="s">
        <v>10206</v>
      </c>
      <c r="B231" s="7" t="n">
        <v>4</v>
      </c>
      <c r="C231" s="7" t="n">
        <f aca="false">COUNTIF('Duel Summary'!M$2:M$2134,$A231)</f>
        <v>2</v>
      </c>
      <c r="D231" s="7" t="n">
        <f aca="false">SUMIF('Duel Summary'!M$2:M$2134,$A231,'Duel Summary'!G$2:G$2134)</f>
        <v>6</v>
      </c>
      <c r="E231" s="7" t="n">
        <f aca="false">SUMIF('Duel Summary'!M$2:M$2134,$A231,'Duel Summary'!H$2:H$2134)</f>
        <v>2</v>
      </c>
      <c r="F231" s="13" t="n">
        <f aca="false">IFERROR(E231/D231,"")</f>
        <v>0.333333333333333</v>
      </c>
      <c r="G231" s="5" t="s">
        <v>16034</v>
      </c>
      <c r="H231" s="7" t="s">
        <v>343</v>
      </c>
    </row>
    <row r="232" customFormat="false" ht="15" hidden="false" customHeight="true" outlineLevel="0" collapsed="false">
      <c r="A232" s="7" t="s">
        <v>12326</v>
      </c>
      <c r="B232" s="7" t="n">
        <v>5</v>
      </c>
      <c r="C232" s="7" t="n">
        <f aca="false">COUNTIF('Duel Summary'!M$2:M$2134,$A232)</f>
        <v>1</v>
      </c>
      <c r="D232" s="7" t="n">
        <f aca="false">SUMIF('Duel Summary'!M$2:M$2134,$A232,'Duel Summary'!G$2:G$2134)</f>
        <v>3</v>
      </c>
      <c r="E232" s="7" t="n">
        <f aca="false">SUMIF('Duel Summary'!M$2:M$2134,$A232,'Duel Summary'!H$2:H$2134)</f>
        <v>3</v>
      </c>
      <c r="F232" s="13" t="n">
        <f aca="false">IFERROR(E232/D232,"")</f>
        <v>1</v>
      </c>
      <c r="G232" s="5" t="s">
        <v>16049</v>
      </c>
      <c r="H232" s="7" t="s">
        <v>613</v>
      </c>
    </row>
    <row r="233" customFormat="false" ht="15" hidden="false" customHeight="true" outlineLevel="0" collapsed="false">
      <c r="A233" s="7" t="s">
        <v>10422</v>
      </c>
      <c r="B233" s="7" t="n">
        <v>4</v>
      </c>
      <c r="C233" s="7" t="n">
        <f aca="false">COUNTIF('Duel Summary'!M$2:M$2134,$A233)</f>
        <v>1</v>
      </c>
      <c r="D233" s="7" t="n">
        <f aca="false">SUMIF('Duel Summary'!M$2:M$2134,$A233,'Duel Summary'!G$2:G$2134)</f>
        <v>3</v>
      </c>
      <c r="E233" s="7" t="n">
        <f aca="false">SUMIF('Duel Summary'!M$2:M$2134,$A233,'Duel Summary'!H$2:H$2134)</f>
        <v>2</v>
      </c>
      <c r="F233" s="13" t="n">
        <f aca="false">IFERROR(E233/D233,"")</f>
        <v>0.666666666666667</v>
      </c>
      <c r="G233" s="5" t="s">
        <v>16050</v>
      </c>
      <c r="H233" s="7" t="s">
        <v>1432</v>
      </c>
    </row>
    <row r="234" customFormat="false" ht="15" hidden="false" customHeight="true" outlineLevel="0" collapsed="false">
      <c r="A234" s="7" t="s">
        <v>10174</v>
      </c>
      <c r="B234" s="7" t="n">
        <v>4</v>
      </c>
      <c r="C234" s="7" t="n">
        <f aca="false">COUNTIF('Duel Summary'!M$2:M$2134,$A234)</f>
        <v>10</v>
      </c>
      <c r="D234" s="7" t="n">
        <f aca="false">SUMIF('Duel Summary'!M$2:M$2134,$A234,'Duel Summary'!G$2:G$2134)</f>
        <v>30</v>
      </c>
      <c r="E234" s="7" t="n">
        <f aca="false">SUMIF('Duel Summary'!M$2:M$2134,$A234,'Duel Summary'!H$2:H$2134)</f>
        <v>15</v>
      </c>
      <c r="F234" s="13" t="n">
        <f aca="false">IFERROR(E234/D234,"")</f>
        <v>0.5</v>
      </c>
      <c r="G234" s="5" t="s">
        <v>15954</v>
      </c>
      <c r="H234" s="7" t="s">
        <v>16051</v>
      </c>
    </row>
    <row r="235" customFormat="false" ht="15" hidden="false" customHeight="true" outlineLevel="0" collapsed="false">
      <c r="A235" s="7" t="s">
        <v>10558</v>
      </c>
      <c r="B235" s="7" t="n">
        <v>3</v>
      </c>
      <c r="C235" s="7" t="n">
        <f aca="false">COUNTIF('Duel Summary'!M$2:M$2134,$A235)</f>
        <v>1</v>
      </c>
      <c r="D235" s="7" t="n">
        <f aca="false">SUMIF('Duel Summary'!M$2:M$2134,$A235,'Duel Summary'!G$2:G$2134)</f>
        <v>3</v>
      </c>
      <c r="E235" s="7" t="n">
        <f aca="false">SUMIF('Duel Summary'!M$2:M$2134,$A235,'Duel Summary'!H$2:H$2134)</f>
        <v>2</v>
      </c>
      <c r="F235" s="13" t="n">
        <f aca="false">IFERROR(E235/D235,"")</f>
        <v>0.666666666666667</v>
      </c>
      <c r="G235" s="7"/>
      <c r="H235" s="7" t="s">
        <v>147</v>
      </c>
    </row>
    <row r="236" customFormat="false" ht="15" hidden="false" customHeight="true" outlineLevel="0" collapsed="false">
      <c r="A236" s="7" t="s">
        <v>10344</v>
      </c>
      <c r="B236" s="7" t="n">
        <v>4</v>
      </c>
      <c r="C236" s="7" t="n">
        <f aca="false">COUNTIF('Duel Summary'!M$2:M$2134,$A236)</f>
        <v>8</v>
      </c>
      <c r="D236" s="7" t="n">
        <f aca="false">SUMIF('Duel Summary'!M$2:M$2134,$A236,'Duel Summary'!G$2:G$2134)</f>
        <v>24</v>
      </c>
      <c r="E236" s="7" t="n">
        <f aca="false">SUMIF('Duel Summary'!M$2:M$2134,$A236,'Duel Summary'!H$2:H$2134)</f>
        <v>12</v>
      </c>
      <c r="F236" s="13" t="n">
        <f aca="false">IFERROR(E236/D236,"")</f>
        <v>0.5</v>
      </c>
      <c r="G236" s="5" t="s">
        <v>15954</v>
      </c>
      <c r="H236" s="7" t="s">
        <v>16052</v>
      </c>
    </row>
    <row r="237" customFormat="false" ht="15" hidden="false" customHeight="true" outlineLevel="0" collapsed="false">
      <c r="A237" s="7" t="s">
        <v>10983</v>
      </c>
      <c r="B237" s="7" t="n">
        <v>6</v>
      </c>
      <c r="C237" s="7" t="n">
        <f aca="false">COUNTIF('Duel Summary'!M$2:M$2134,$A237)</f>
        <v>1</v>
      </c>
      <c r="D237" s="7" t="n">
        <f aca="false">SUMIF('Duel Summary'!M$2:M$2134,$A237,'Duel Summary'!G$2:G$2134)</f>
        <v>3</v>
      </c>
      <c r="E237" s="7" t="n">
        <f aca="false">SUMIF('Duel Summary'!M$2:M$2134,$A237,'Duel Summary'!H$2:H$2134)</f>
        <v>0</v>
      </c>
      <c r="F237" s="13" t="n">
        <f aca="false">IFERROR(E237/D237,"")</f>
        <v>0</v>
      </c>
      <c r="G237" s="5" t="s">
        <v>16053</v>
      </c>
      <c r="H237" s="7" t="s">
        <v>2953</v>
      </c>
    </row>
    <row r="238" customFormat="false" ht="15" hidden="false" customHeight="true" outlineLevel="0" collapsed="false">
      <c r="A238" s="7" t="s">
        <v>14371</v>
      </c>
      <c r="B238" s="7" t="n">
        <v>5</v>
      </c>
      <c r="C238" s="7" t="n">
        <f aca="false">COUNTIF('Duel Summary'!M$2:M$2134,$A238)</f>
        <v>1</v>
      </c>
      <c r="D238" s="7" t="n">
        <f aca="false">SUMIF('Duel Summary'!M$2:M$2134,$A238,'Duel Summary'!G$2:G$2134)</f>
        <v>3</v>
      </c>
      <c r="E238" s="7" t="n">
        <f aca="false">SUMIF('Duel Summary'!M$2:M$2134,$A238,'Duel Summary'!H$2:H$2134)</f>
        <v>2</v>
      </c>
      <c r="F238" s="13" t="n">
        <f aca="false">IFERROR(E238/D238,"")</f>
        <v>0.666666666666667</v>
      </c>
      <c r="G238" s="5" t="s">
        <v>16054</v>
      </c>
      <c r="H238" s="7" t="s">
        <v>373</v>
      </c>
    </row>
    <row r="239" customFormat="false" ht="15" hidden="false" customHeight="true" outlineLevel="0" collapsed="false">
      <c r="A239" s="7" t="s">
        <v>12664</v>
      </c>
      <c r="B239" s="7" t="n">
        <v>4</v>
      </c>
      <c r="C239" s="7" t="n">
        <f aca="false">COUNTIF('Duel Summary'!M$2:M$2134,$A239)</f>
        <v>1</v>
      </c>
      <c r="D239" s="7" t="n">
        <f aca="false">SUMIF('Duel Summary'!M$2:M$2134,$A239,'Duel Summary'!G$2:G$2134)</f>
        <v>3</v>
      </c>
      <c r="E239" s="7" t="n">
        <f aca="false">SUMIF('Duel Summary'!M$2:M$2134,$A239,'Duel Summary'!H$2:H$2134)</f>
        <v>1</v>
      </c>
      <c r="F239" s="13" t="n">
        <f aca="false">IFERROR(E239/D239,"")</f>
        <v>0.333333333333333</v>
      </c>
      <c r="G239" s="5" t="s">
        <v>15979</v>
      </c>
      <c r="H239" s="7" t="s">
        <v>227</v>
      </c>
    </row>
    <row r="240" customFormat="false" ht="15" hidden="false" customHeight="true" outlineLevel="0" collapsed="false">
      <c r="A240" s="7" t="s">
        <v>13312</v>
      </c>
      <c r="B240" s="7" t="n">
        <v>4</v>
      </c>
      <c r="C240" s="7" t="n">
        <f aca="false">COUNTIF('Duel Summary'!M$2:M$2134,$A240)</f>
        <v>2</v>
      </c>
      <c r="D240" s="7" t="n">
        <f aca="false">SUMIF('Duel Summary'!M$2:M$2134,$A240,'Duel Summary'!G$2:G$2134)</f>
        <v>7</v>
      </c>
      <c r="E240" s="7" t="n">
        <f aca="false">SUMIF('Duel Summary'!M$2:M$2134,$A240,'Duel Summary'!H$2:H$2134)</f>
        <v>4</v>
      </c>
      <c r="F240" s="13" t="n">
        <f aca="false">IFERROR(E240/D240,"")</f>
        <v>0.571428571428571</v>
      </c>
      <c r="G240" s="5" t="s">
        <v>15961</v>
      </c>
      <c r="H240" s="7" t="s">
        <v>567</v>
      </c>
    </row>
    <row r="241" customFormat="false" ht="15" hidden="false" customHeight="true" outlineLevel="0" collapsed="false">
      <c r="A241" s="7" t="s">
        <v>13207</v>
      </c>
      <c r="B241" s="7" t="n">
        <v>4</v>
      </c>
      <c r="C241" s="7" t="n">
        <f aca="false">COUNTIF('Duel Summary'!M$2:M$2134,$A241)</f>
        <v>1</v>
      </c>
      <c r="D241" s="7" t="n">
        <f aca="false">SUMIF('Duel Summary'!M$2:M$2134,$A241,'Duel Summary'!G$2:G$2134)</f>
        <v>3</v>
      </c>
      <c r="E241" s="7" t="n">
        <f aca="false">SUMIF('Duel Summary'!M$2:M$2134,$A241,'Duel Summary'!H$2:H$2134)</f>
        <v>2</v>
      </c>
      <c r="F241" s="13" t="n">
        <f aca="false">IFERROR(E241/D241,"")</f>
        <v>0.666666666666667</v>
      </c>
      <c r="G241" s="5" t="s">
        <v>16055</v>
      </c>
      <c r="H241" s="7" t="s">
        <v>837</v>
      </c>
    </row>
    <row r="242" customFormat="false" ht="15" hidden="false" customHeight="true" outlineLevel="0" collapsed="false">
      <c r="A242" s="7" t="s">
        <v>9810</v>
      </c>
      <c r="B242" s="7" t="n">
        <v>4</v>
      </c>
      <c r="C242" s="7" t="n">
        <f aca="false">COUNTIF('Duel Summary'!M$2:M$2134,$A242)</f>
        <v>5</v>
      </c>
      <c r="D242" s="7" t="n">
        <f aca="false">SUMIF('Duel Summary'!M$2:M$2134,$A242,'Duel Summary'!G$2:G$2134)</f>
        <v>15</v>
      </c>
      <c r="E242" s="7" t="n">
        <f aca="false">SUMIF('Duel Summary'!M$2:M$2134,$A242,'Duel Summary'!H$2:H$2134)</f>
        <v>10</v>
      </c>
      <c r="F242" s="13" t="n">
        <f aca="false">IFERROR(E242/D242,"")</f>
        <v>0.666666666666667</v>
      </c>
      <c r="G242" s="5" t="s">
        <v>15954</v>
      </c>
      <c r="H242" s="7" t="s">
        <v>16056</v>
      </c>
    </row>
    <row r="243" customFormat="false" ht="15" hidden="false" customHeight="true" outlineLevel="0" collapsed="false">
      <c r="A243" s="7" t="s">
        <v>14568</v>
      </c>
      <c r="B243" s="7" t="n">
        <v>5</v>
      </c>
      <c r="C243" s="7" t="n">
        <f aca="false">COUNTIF('Duel Summary'!M$2:M$2134,$A243)</f>
        <v>1</v>
      </c>
      <c r="D243" s="7" t="n">
        <f aca="false">SUMIF('Duel Summary'!M$2:M$2134,$A243,'Duel Summary'!G$2:G$2134)</f>
        <v>3</v>
      </c>
      <c r="E243" s="7" t="n">
        <f aca="false">SUMIF('Duel Summary'!M$2:M$2134,$A243,'Duel Summary'!H$2:H$2134)</f>
        <v>1</v>
      </c>
      <c r="F243" s="13" t="n">
        <f aca="false">IFERROR(E243/D243,"")</f>
        <v>0.333333333333333</v>
      </c>
      <c r="G243" s="5" t="s">
        <v>15995</v>
      </c>
      <c r="H243" s="7" t="s">
        <v>5844</v>
      </c>
    </row>
    <row r="244" customFormat="false" ht="15" hidden="false" customHeight="true" outlineLevel="0" collapsed="false">
      <c r="A244" s="7" t="s">
        <v>13042</v>
      </c>
      <c r="B244" s="7" t="n">
        <v>4</v>
      </c>
      <c r="C244" s="7" t="n">
        <f aca="false">COUNTIF('Duel Summary'!M$2:M$2134,$A244)</f>
        <v>1</v>
      </c>
      <c r="D244" s="7" t="n">
        <f aca="false">SUMIF('Duel Summary'!M$2:M$2134,$A244,'Duel Summary'!G$2:G$2134)</f>
        <v>3</v>
      </c>
      <c r="E244" s="7" t="n">
        <f aca="false">SUMIF('Duel Summary'!M$2:M$2134,$A244,'Duel Summary'!H$2:H$2134)</f>
        <v>2</v>
      </c>
      <c r="F244" s="13" t="n">
        <f aca="false">IFERROR(E244/D244,"")</f>
        <v>0.666666666666667</v>
      </c>
      <c r="G244" s="5" t="s">
        <v>16057</v>
      </c>
      <c r="H244" s="7" t="s">
        <v>1066</v>
      </c>
    </row>
    <row r="245" customFormat="false" ht="15" hidden="false" customHeight="true" outlineLevel="0" collapsed="false">
      <c r="A245" s="7" t="s">
        <v>13321</v>
      </c>
      <c r="B245" s="7" t="n">
        <v>4</v>
      </c>
      <c r="C245" s="7" t="n">
        <f aca="false">COUNTIF('Duel Summary'!M$2:M$2134,$A245)</f>
        <v>1</v>
      </c>
      <c r="D245" s="7" t="n">
        <f aca="false">SUMIF('Duel Summary'!M$2:M$2134,$A245,'Duel Summary'!G$2:G$2134)</f>
        <v>3</v>
      </c>
      <c r="E245" s="7" t="n">
        <f aca="false">SUMIF('Duel Summary'!M$2:M$2134,$A245,'Duel Summary'!H$2:H$2134)</f>
        <v>2</v>
      </c>
      <c r="F245" s="13" t="n">
        <f aca="false">IFERROR(E245/D245,"")</f>
        <v>0.666666666666667</v>
      </c>
      <c r="G245" s="5" t="s">
        <v>15995</v>
      </c>
      <c r="H245" s="7" t="s">
        <v>567</v>
      </c>
    </row>
    <row r="246" customFormat="false" ht="15" hidden="false" customHeight="true" outlineLevel="0" collapsed="false">
      <c r="A246" s="7" t="s">
        <v>14290</v>
      </c>
      <c r="B246" s="7" t="n">
        <v>4</v>
      </c>
      <c r="C246" s="7" t="n">
        <f aca="false">COUNTIF('Duel Summary'!M$2:M$2134,$A246)</f>
        <v>1</v>
      </c>
      <c r="D246" s="7" t="n">
        <f aca="false">SUMIF('Duel Summary'!M$2:M$2134,$A246,'Duel Summary'!G$2:G$2134)</f>
        <v>3</v>
      </c>
      <c r="E246" s="7" t="n">
        <f aca="false">SUMIF('Duel Summary'!M$2:M$2134,$A246,'Duel Summary'!H$2:H$2134)</f>
        <v>1</v>
      </c>
      <c r="F246" s="13" t="n">
        <f aca="false">IFERROR(E246/D246,"")</f>
        <v>0.333333333333333</v>
      </c>
      <c r="G246" s="5" t="s">
        <v>16034</v>
      </c>
      <c r="H246" s="7" t="s">
        <v>2119</v>
      </c>
    </row>
    <row r="247" customFormat="false" ht="15" hidden="false" customHeight="true" outlineLevel="0" collapsed="false">
      <c r="A247" s="7" t="s">
        <v>12317</v>
      </c>
      <c r="B247" s="7" t="n">
        <v>4</v>
      </c>
      <c r="C247" s="7" t="n">
        <f aca="false">COUNTIF('Duel Summary'!M$2:M$2134,$A247)</f>
        <v>2</v>
      </c>
      <c r="D247" s="7" t="n">
        <f aca="false">SUMIF('Duel Summary'!M$2:M$2134,$A247,'Duel Summary'!G$2:G$2134)</f>
        <v>6</v>
      </c>
      <c r="E247" s="7" t="n">
        <f aca="false">SUMIF('Duel Summary'!M$2:M$2134,$A247,'Duel Summary'!H$2:H$2134)</f>
        <v>5</v>
      </c>
      <c r="F247" s="13" t="n">
        <f aca="false">IFERROR(E247/D247,"")</f>
        <v>0.833333333333333</v>
      </c>
      <c r="G247" s="5" t="s">
        <v>16034</v>
      </c>
      <c r="H247" s="7" t="s">
        <v>613</v>
      </c>
    </row>
    <row r="248" customFormat="false" ht="15" hidden="false" customHeight="true" outlineLevel="0" collapsed="false">
      <c r="A248" s="7" t="s">
        <v>10278</v>
      </c>
      <c r="B248" s="7" t="n">
        <v>3</v>
      </c>
      <c r="C248" s="7" t="n">
        <f aca="false">COUNTIF('Duel Summary'!M$2:M$2134,$A248)</f>
        <v>2</v>
      </c>
      <c r="D248" s="7" t="n">
        <f aca="false">SUMIF('Duel Summary'!M$2:M$2134,$A248,'Duel Summary'!G$2:G$2134)</f>
        <v>6</v>
      </c>
      <c r="E248" s="7" t="n">
        <f aca="false">SUMIF('Duel Summary'!M$2:M$2134,$A248,'Duel Summary'!H$2:H$2134)</f>
        <v>5</v>
      </c>
      <c r="F248" s="13" t="n">
        <f aca="false">IFERROR(E248/D248,"")</f>
        <v>0.833333333333333</v>
      </c>
      <c r="G248" s="7"/>
      <c r="H248" s="7" t="s">
        <v>15696</v>
      </c>
    </row>
    <row r="249" customFormat="false" ht="15" hidden="false" customHeight="true" outlineLevel="0" collapsed="false">
      <c r="A249" s="7" t="s">
        <v>10230</v>
      </c>
      <c r="B249" s="7" t="n">
        <v>5</v>
      </c>
      <c r="C249" s="7" t="n">
        <f aca="false">COUNTIF('Duel Summary'!M$2:M$2134,$A249)</f>
        <v>6</v>
      </c>
      <c r="D249" s="7" t="n">
        <f aca="false">SUMIF('Duel Summary'!M$2:M$2134,$A249,'Duel Summary'!G$2:G$2134)</f>
        <v>15</v>
      </c>
      <c r="E249" s="7" t="n">
        <f aca="false">SUMIF('Duel Summary'!M$2:M$2134,$A249,'Duel Summary'!H$2:H$2134)</f>
        <v>11</v>
      </c>
      <c r="F249" s="13" t="n">
        <f aca="false">IFERROR(E249/D249,"")</f>
        <v>0.733333333333333</v>
      </c>
      <c r="G249" s="5" t="s">
        <v>15962</v>
      </c>
      <c r="H249" s="7" t="s">
        <v>16058</v>
      </c>
    </row>
    <row r="250" customFormat="false" ht="15" hidden="false" customHeight="true" outlineLevel="0" collapsed="false">
      <c r="A250" s="7" t="s">
        <v>10261</v>
      </c>
      <c r="B250" s="7" t="n">
        <v>4</v>
      </c>
      <c r="C250" s="7" t="n">
        <f aca="false">COUNTIF('Duel Summary'!M$2:M$2134,$A250)</f>
        <v>9</v>
      </c>
      <c r="D250" s="7" t="n">
        <f aca="false">SUMIF('Duel Summary'!M$2:M$2134,$A250,'Duel Summary'!G$2:G$2134)</f>
        <v>27</v>
      </c>
      <c r="E250" s="7" t="n">
        <f aca="false">SUMIF('Duel Summary'!M$2:M$2134,$A250,'Duel Summary'!H$2:H$2134)</f>
        <v>14</v>
      </c>
      <c r="F250" s="13" t="n">
        <f aca="false">IFERROR(E250/D250,"")</f>
        <v>0.518518518518519</v>
      </c>
      <c r="G250" s="5" t="s">
        <v>15954</v>
      </c>
      <c r="H250" s="7" t="s">
        <v>16022</v>
      </c>
    </row>
    <row r="251" customFormat="false" ht="15" hidden="false" customHeight="true" outlineLevel="0" collapsed="false">
      <c r="A251" s="7" t="s">
        <v>14846</v>
      </c>
      <c r="B251" s="7" t="n">
        <v>6</v>
      </c>
      <c r="C251" s="7" t="n">
        <f aca="false">COUNTIF('Duel Summary'!M$2:M$2134,$A251)</f>
        <v>1</v>
      </c>
      <c r="D251" s="7" t="n">
        <f aca="false">SUMIF('Duel Summary'!M$2:M$2134,$A251,'Duel Summary'!G$2:G$2134)</f>
        <v>3</v>
      </c>
      <c r="E251" s="7" t="n">
        <f aca="false">SUMIF('Duel Summary'!M$2:M$2134,$A251,'Duel Summary'!H$2:H$2134)</f>
        <v>1</v>
      </c>
      <c r="F251" s="13" t="n">
        <f aca="false">IFERROR(E251/D251,"")</f>
        <v>0.333333333333333</v>
      </c>
      <c r="G251" s="5" t="s">
        <v>16059</v>
      </c>
      <c r="H251" s="8" t="s">
        <v>365</v>
      </c>
    </row>
    <row r="252" customFormat="false" ht="15" hidden="false" customHeight="true" outlineLevel="0" collapsed="false">
      <c r="A252" s="7" t="s">
        <v>9937</v>
      </c>
      <c r="B252" s="7" t="n">
        <v>5</v>
      </c>
      <c r="C252" s="7" t="n">
        <f aca="false">COUNTIF('Duel Summary'!M$2:M$2134,$A252)</f>
        <v>7</v>
      </c>
      <c r="D252" s="7" t="n">
        <f aca="false">SUMIF('Duel Summary'!M$2:M$2134,$A252,'Duel Summary'!G$2:G$2134)</f>
        <v>21</v>
      </c>
      <c r="E252" s="7" t="n">
        <f aca="false">SUMIF('Duel Summary'!M$2:M$2134,$A252,'Duel Summary'!H$2:H$2134)</f>
        <v>14</v>
      </c>
      <c r="F252" s="13" t="n">
        <f aca="false">IFERROR(E252/D252,"")</f>
        <v>0.666666666666667</v>
      </c>
      <c r="G252" s="5" t="s">
        <v>15962</v>
      </c>
      <c r="H252" s="7" t="s">
        <v>1206</v>
      </c>
    </row>
    <row r="253" customFormat="false" ht="15" hidden="false" customHeight="true" outlineLevel="0" collapsed="false">
      <c r="A253" s="7" t="s">
        <v>14801</v>
      </c>
      <c r="B253" s="7" t="n">
        <v>5</v>
      </c>
      <c r="C253" s="7" t="n">
        <f aca="false">COUNTIF('Duel Summary'!M$2:M$2134,$A253)</f>
        <v>1</v>
      </c>
      <c r="D253" s="7" t="n">
        <f aca="false">SUMIF('Duel Summary'!M$2:M$2134,$A253,'Duel Summary'!G$2:G$2134)</f>
        <v>3</v>
      </c>
      <c r="E253" s="7" t="n">
        <f aca="false">SUMIF('Duel Summary'!M$2:M$2134,$A253,'Duel Summary'!H$2:H$2134)</f>
        <v>0</v>
      </c>
      <c r="F253" s="13" t="n">
        <f aca="false">IFERROR(E253/D253,"")</f>
        <v>0</v>
      </c>
      <c r="G253" s="5" t="s">
        <v>16046</v>
      </c>
      <c r="H253" s="8" t="s">
        <v>1486</v>
      </c>
    </row>
    <row r="254" customFormat="false" ht="15" hidden="false" customHeight="true" outlineLevel="0" collapsed="false">
      <c r="A254" s="7" t="s">
        <v>11489</v>
      </c>
      <c r="B254" s="7" t="n">
        <v>4</v>
      </c>
      <c r="C254" s="7" t="n">
        <f aca="false">COUNTIF('Duel Summary'!M$2:M$2134,$A254)</f>
        <v>3</v>
      </c>
      <c r="D254" s="7" t="n">
        <f aca="false">SUMIF('Duel Summary'!M$2:M$2134,$A254,'Duel Summary'!G$2:G$2134)</f>
        <v>9</v>
      </c>
      <c r="E254" s="7" t="n">
        <f aca="false">SUMIF('Duel Summary'!M$2:M$2134,$A254,'Duel Summary'!H$2:H$2134)</f>
        <v>6</v>
      </c>
      <c r="F254" s="13" t="n">
        <f aca="false">IFERROR(E254/D254,"")</f>
        <v>0.666666666666667</v>
      </c>
      <c r="G254" s="5" t="s">
        <v>15954</v>
      </c>
      <c r="H254" s="7" t="s">
        <v>16060</v>
      </c>
    </row>
    <row r="255" customFormat="false" ht="15" hidden="false" customHeight="true" outlineLevel="0" collapsed="false">
      <c r="A255" s="7" t="s">
        <v>10562</v>
      </c>
      <c r="B255" s="7" t="n">
        <v>3</v>
      </c>
      <c r="C255" s="7" t="n">
        <f aca="false">COUNTIF('Duel Summary'!M$2:M$2134,$A255)</f>
        <v>8</v>
      </c>
      <c r="D255" s="7" t="n">
        <f aca="false">SUMIF('Duel Summary'!M$2:M$2134,$A255,'Duel Summary'!G$2:G$2134)</f>
        <v>17</v>
      </c>
      <c r="E255" s="7" t="n">
        <f aca="false">SUMIF('Duel Summary'!M$2:M$2134,$A255,'Duel Summary'!H$2:H$2134)</f>
        <v>12</v>
      </c>
      <c r="F255" s="13" t="n">
        <f aca="false">IFERROR(E255/D255,"")</f>
        <v>0.705882352941177</v>
      </c>
      <c r="G255" s="7"/>
      <c r="H255" s="8" t="s">
        <v>558</v>
      </c>
    </row>
    <row r="256" customFormat="false" ht="15" hidden="false" customHeight="true" outlineLevel="0" collapsed="false">
      <c r="A256" s="7" t="s">
        <v>11163</v>
      </c>
      <c r="B256" s="7" t="n">
        <v>4</v>
      </c>
      <c r="C256" s="7" t="n">
        <f aca="false">COUNTIF('Duel Summary'!M$2:M$2134,$A256)</f>
        <v>2</v>
      </c>
      <c r="D256" s="7" t="n">
        <f aca="false">SUMIF('Duel Summary'!M$2:M$2134,$A256,'Duel Summary'!G$2:G$2134)</f>
        <v>6</v>
      </c>
      <c r="E256" s="7" t="n">
        <f aca="false">SUMIF('Duel Summary'!M$2:M$2134,$A256,'Duel Summary'!H$2:H$2134)</f>
        <v>3</v>
      </c>
      <c r="F256" s="13" t="n">
        <f aca="false">IFERROR(E256/D256,"")</f>
        <v>0.5</v>
      </c>
      <c r="G256" s="5" t="s">
        <v>15954</v>
      </c>
      <c r="H256" s="7" t="s">
        <v>253</v>
      </c>
    </row>
    <row r="257" customFormat="false" ht="15" hidden="false" customHeight="true" outlineLevel="0" collapsed="false">
      <c r="A257" s="7" t="s">
        <v>10536</v>
      </c>
      <c r="B257" s="7" t="n">
        <v>4</v>
      </c>
      <c r="C257" s="7" t="n">
        <f aca="false">COUNTIF('Duel Summary'!M$2:M$2134,$A257)</f>
        <v>2</v>
      </c>
      <c r="D257" s="7" t="n">
        <f aca="false">SUMIF('Duel Summary'!M$2:M$2134,$A257,'Duel Summary'!G$2:G$2134)</f>
        <v>6</v>
      </c>
      <c r="E257" s="7" t="n">
        <f aca="false">SUMIF('Duel Summary'!M$2:M$2134,$A257,'Duel Summary'!H$2:H$2134)</f>
        <v>4</v>
      </c>
      <c r="F257" s="13" t="n">
        <f aca="false">IFERROR(E257/D257,"")</f>
        <v>0.666666666666667</v>
      </c>
      <c r="G257" s="5" t="s">
        <v>15954</v>
      </c>
      <c r="H257" s="7" t="s">
        <v>147</v>
      </c>
    </row>
    <row r="258" customFormat="false" ht="15" hidden="false" customHeight="true" outlineLevel="0" collapsed="false">
      <c r="A258" s="7" t="s">
        <v>11746</v>
      </c>
      <c r="B258" s="7" t="n">
        <v>3</v>
      </c>
      <c r="C258" s="7" t="n">
        <f aca="false">COUNTIF('Duel Summary'!M$2:M$2134,$A258)</f>
        <v>1</v>
      </c>
      <c r="D258" s="7" t="n">
        <f aca="false">SUMIF('Duel Summary'!M$2:M$2134,$A258,'Duel Summary'!G$2:G$2134)</f>
        <v>3</v>
      </c>
      <c r="E258" s="7" t="n">
        <f aca="false">SUMIF('Duel Summary'!M$2:M$2134,$A258,'Duel Summary'!H$2:H$2134)</f>
        <v>2</v>
      </c>
      <c r="F258" s="13" t="n">
        <f aca="false">IFERROR(E258/D258,"")</f>
        <v>0.666666666666667</v>
      </c>
      <c r="G258" s="7"/>
      <c r="H258" s="7" t="s">
        <v>1201</v>
      </c>
    </row>
    <row r="259" customFormat="false" ht="15" hidden="false" customHeight="true" outlineLevel="0" collapsed="false">
      <c r="A259" s="7" t="s">
        <v>10594</v>
      </c>
      <c r="B259" s="7" t="n">
        <v>4</v>
      </c>
      <c r="C259" s="7" t="n">
        <f aca="false">COUNTIF('Duel Summary'!M$2:M$2134,$A259)</f>
        <v>11</v>
      </c>
      <c r="D259" s="7" t="n">
        <f aca="false">SUMIF('Duel Summary'!M$2:M$2134,$A259,'Duel Summary'!G$2:G$2134)</f>
        <v>33</v>
      </c>
      <c r="E259" s="7" t="n">
        <f aca="false">SUMIF('Duel Summary'!M$2:M$2134,$A259,'Duel Summary'!H$2:H$2134)</f>
        <v>22</v>
      </c>
      <c r="F259" s="13" t="n">
        <f aca="false">IFERROR(E259/D259,"")</f>
        <v>0.666666666666667</v>
      </c>
      <c r="G259" s="5" t="s">
        <v>15954</v>
      </c>
      <c r="H259" s="7" t="s">
        <v>16061</v>
      </c>
    </row>
    <row r="260" customFormat="false" ht="15" hidden="false" customHeight="true" outlineLevel="0" collapsed="false">
      <c r="A260" s="7" t="s">
        <v>13594</v>
      </c>
      <c r="B260" s="7" t="n">
        <v>5</v>
      </c>
      <c r="C260" s="7" t="n">
        <f aca="false">COUNTIF('Duel Summary'!M$2:M$2134,$A260)</f>
        <v>1</v>
      </c>
      <c r="D260" s="7" t="n">
        <f aca="false">SUMIF('Duel Summary'!M$2:M$2134,$A260,'Duel Summary'!G$2:G$2134)</f>
        <v>3</v>
      </c>
      <c r="E260" s="7" t="n">
        <f aca="false">SUMIF('Duel Summary'!M$2:M$2134,$A260,'Duel Summary'!H$2:H$2134)</f>
        <v>1</v>
      </c>
      <c r="F260" s="13" t="n">
        <f aca="false">IFERROR(E260/D260,"")</f>
        <v>0.333333333333333</v>
      </c>
      <c r="G260" s="5" t="s">
        <v>16062</v>
      </c>
      <c r="H260" s="7" t="s">
        <v>343</v>
      </c>
    </row>
    <row r="261" customFormat="false" ht="15" hidden="false" customHeight="true" outlineLevel="0" collapsed="false">
      <c r="A261" s="7" t="s">
        <v>12516</v>
      </c>
      <c r="B261" s="7" t="n">
        <v>3</v>
      </c>
      <c r="C261" s="7" t="n">
        <f aca="false">COUNTIF('Duel Summary'!M$2:M$2134,$A261)</f>
        <v>4</v>
      </c>
      <c r="D261" s="7" t="n">
        <f aca="false">SUMIF('Duel Summary'!M$2:M$2134,$A261,'Duel Summary'!G$2:G$2134)</f>
        <v>12</v>
      </c>
      <c r="E261" s="7" t="n">
        <f aca="false">SUMIF('Duel Summary'!M$2:M$2134,$A261,'Duel Summary'!H$2:H$2134)</f>
        <v>7</v>
      </c>
      <c r="F261" s="13" t="n">
        <f aca="false">IFERROR(E261/D261,"")</f>
        <v>0.583333333333333</v>
      </c>
      <c r="G261" s="7"/>
      <c r="H261" s="7" t="s">
        <v>16063</v>
      </c>
    </row>
    <row r="262" customFormat="false" ht="15" hidden="false" customHeight="true" outlineLevel="0" collapsed="false">
      <c r="A262" s="7" t="s">
        <v>10384</v>
      </c>
      <c r="B262" s="7" t="n">
        <v>3</v>
      </c>
      <c r="C262" s="7" t="n">
        <f aca="false">COUNTIF('Duel Summary'!M$2:M$2134,$A262)</f>
        <v>5</v>
      </c>
      <c r="D262" s="7" t="n">
        <f aca="false">SUMIF('Duel Summary'!M$2:M$2134,$A262,'Duel Summary'!G$2:G$2134)</f>
        <v>15</v>
      </c>
      <c r="E262" s="7" t="n">
        <f aca="false">SUMIF('Duel Summary'!M$2:M$2134,$A262,'Duel Summary'!H$2:H$2134)</f>
        <v>10</v>
      </c>
      <c r="F262" s="13" t="n">
        <f aca="false">IFERROR(E262/D262,"")</f>
        <v>0.666666666666667</v>
      </c>
      <c r="G262" s="7"/>
      <c r="H262" s="7" t="s">
        <v>16064</v>
      </c>
    </row>
    <row r="263" customFormat="false" ht="15" hidden="false" customHeight="true" outlineLevel="0" collapsed="false">
      <c r="A263" s="7" t="s">
        <v>10418</v>
      </c>
      <c r="B263" s="7" t="n">
        <v>4</v>
      </c>
      <c r="C263" s="7" t="n">
        <f aca="false">COUNTIF('Duel Summary'!M$2:M$2134,$A263)</f>
        <v>1</v>
      </c>
      <c r="D263" s="7" t="n">
        <f aca="false">SUMIF('Duel Summary'!M$2:M$2134,$A263,'Duel Summary'!G$2:G$2134)</f>
        <v>3</v>
      </c>
      <c r="E263" s="7" t="n">
        <f aca="false">SUMIF('Duel Summary'!M$2:M$2134,$A263,'Duel Summary'!H$2:H$2134)</f>
        <v>2</v>
      </c>
      <c r="F263" s="13" t="n">
        <f aca="false">IFERROR(E263/D263,"")</f>
        <v>0.666666666666667</v>
      </c>
      <c r="G263" s="5" t="s">
        <v>15979</v>
      </c>
      <c r="H263" s="7" t="s">
        <v>1432</v>
      </c>
    </row>
    <row r="264" customFormat="false" ht="15" hidden="false" customHeight="true" outlineLevel="0" collapsed="false">
      <c r="A264" s="7" t="s">
        <v>10295</v>
      </c>
      <c r="B264" s="7" t="n">
        <v>4</v>
      </c>
      <c r="C264" s="7" t="n">
        <f aca="false">COUNTIF('Duel Summary'!M$2:M$2134,$A264)</f>
        <v>4</v>
      </c>
      <c r="D264" s="7" t="n">
        <f aca="false">SUMIF('Duel Summary'!M$2:M$2134,$A264,'Duel Summary'!G$2:G$2134)</f>
        <v>12</v>
      </c>
      <c r="E264" s="7" t="n">
        <f aca="false">SUMIF('Duel Summary'!M$2:M$2134,$A264,'Duel Summary'!H$2:H$2134)</f>
        <v>8</v>
      </c>
      <c r="F264" s="13" t="n">
        <f aca="false">IFERROR(E264/D264,"")</f>
        <v>0.666666666666667</v>
      </c>
      <c r="G264" s="5" t="s">
        <v>15972</v>
      </c>
      <c r="H264" s="7" t="s">
        <v>16065</v>
      </c>
    </row>
    <row r="265" customFormat="false" ht="15" hidden="false" customHeight="true" outlineLevel="0" collapsed="false">
      <c r="A265" s="7" t="s">
        <v>11737</v>
      </c>
      <c r="B265" s="7" t="n">
        <v>4</v>
      </c>
      <c r="C265" s="7" t="n">
        <f aca="false">COUNTIF('Duel Summary'!M$2:M$2134,$A265)</f>
        <v>2</v>
      </c>
      <c r="D265" s="7" t="n">
        <f aca="false">SUMIF('Duel Summary'!M$2:M$2134,$A265,'Duel Summary'!G$2:G$2134)</f>
        <v>6</v>
      </c>
      <c r="E265" s="7" t="n">
        <f aca="false">SUMIF('Duel Summary'!M$2:M$2134,$A265,'Duel Summary'!H$2:H$2134)</f>
        <v>3</v>
      </c>
      <c r="F265" s="13" t="n">
        <f aca="false">IFERROR(E265/D265,"")</f>
        <v>0.5</v>
      </c>
      <c r="G265" s="5" t="s">
        <v>15974</v>
      </c>
      <c r="H265" s="7" t="s">
        <v>16066</v>
      </c>
    </row>
    <row r="266" customFormat="false" ht="15" hidden="false" customHeight="true" outlineLevel="0" collapsed="false">
      <c r="A266" s="7" t="s">
        <v>11336</v>
      </c>
      <c r="B266" s="7" t="n">
        <v>3</v>
      </c>
      <c r="C266" s="7" t="n">
        <f aca="false">COUNTIF('Duel Summary'!M$2:M$2134,$A266)</f>
        <v>5</v>
      </c>
      <c r="D266" s="7" t="n">
        <f aca="false">SUMIF('Duel Summary'!M$2:M$2134,$A266,'Duel Summary'!G$2:G$2134)</f>
        <v>15</v>
      </c>
      <c r="E266" s="7" t="n">
        <f aca="false">SUMIF('Duel Summary'!M$2:M$2134,$A266,'Duel Summary'!H$2:H$2134)</f>
        <v>7</v>
      </c>
      <c r="F266" s="13" t="n">
        <f aca="false">IFERROR(E266/D266,"")</f>
        <v>0.466666666666667</v>
      </c>
      <c r="G266" s="7"/>
      <c r="H266" s="7" t="s">
        <v>15973</v>
      </c>
    </row>
    <row r="267" customFormat="false" ht="15" hidden="false" customHeight="true" outlineLevel="0" collapsed="false">
      <c r="A267" s="7" t="s">
        <v>10400</v>
      </c>
      <c r="B267" s="7" t="n">
        <v>3</v>
      </c>
      <c r="C267" s="7" t="n">
        <f aca="false">COUNTIF('Duel Summary'!M$2:M$2134,$A267)</f>
        <v>4</v>
      </c>
      <c r="D267" s="7" t="n">
        <f aca="false">SUMIF('Duel Summary'!M$2:M$2134,$A267,'Duel Summary'!G$2:G$2134)</f>
        <v>12</v>
      </c>
      <c r="E267" s="7" t="n">
        <f aca="false">SUMIF('Duel Summary'!M$2:M$2134,$A267,'Duel Summary'!H$2:H$2134)</f>
        <v>6</v>
      </c>
      <c r="F267" s="13" t="n">
        <f aca="false">IFERROR(E267/D267,"")</f>
        <v>0.5</v>
      </c>
      <c r="G267" s="7"/>
      <c r="H267" s="7" t="s">
        <v>16067</v>
      </c>
    </row>
    <row r="268" customFormat="false" ht="15" hidden="false" customHeight="true" outlineLevel="0" collapsed="false">
      <c r="A268" s="7" t="s">
        <v>10666</v>
      </c>
      <c r="B268" s="7" t="n">
        <v>3</v>
      </c>
      <c r="C268" s="7" t="n">
        <f aca="false">COUNTIF('Duel Summary'!M$2:M$2134,$A268)</f>
        <v>1</v>
      </c>
      <c r="D268" s="7" t="n">
        <f aca="false">SUMIF('Duel Summary'!M$2:M$2134,$A268,'Duel Summary'!G$2:G$2134)</f>
        <v>3</v>
      </c>
      <c r="E268" s="7" t="n">
        <f aca="false">SUMIF('Duel Summary'!M$2:M$2134,$A268,'Duel Summary'!H$2:H$2134)</f>
        <v>2</v>
      </c>
      <c r="F268" s="13" t="n">
        <f aca="false">IFERROR(E268/D268,"")</f>
        <v>0.666666666666667</v>
      </c>
      <c r="G268" s="7"/>
      <c r="H268" s="7" t="s">
        <v>2328</v>
      </c>
    </row>
    <row r="269" customFormat="false" ht="15" hidden="false" customHeight="true" outlineLevel="0" collapsed="false">
      <c r="A269" s="7" t="s">
        <v>14094</v>
      </c>
      <c r="B269" s="7" t="n">
        <v>3</v>
      </c>
      <c r="C269" s="7" t="n">
        <f aca="false">COUNTIF('Duel Summary'!M$2:M$2134,$A269)</f>
        <v>5</v>
      </c>
      <c r="D269" s="7" t="n">
        <f aca="false">SUMIF('Duel Summary'!M$2:M$2134,$A269,'Duel Summary'!G$2:G$2134)</f>
        <v>15</v>
      </c>
      <c r="E269" s="7" t="n">
        <f aca="false">SUMIF('Duel Summary'!M$2:M$2134,$A269,'Duel Summary'!H$2:H$2134)</f>
        <v>7</v>
      </c>
      <c r="F269" s="13" t="n">
        <f aca="false">IFERROR(E269/D269,"")</f>
        <v>0.466666666666667</v>
      </c>
      <c r="G269" s="7"/>
      <c r="H269" s="8" t="s">
        <v>365</v>
      </c>
    </row>
    <row r="270" customFormat="false" ht="15" hidden="false" customHeight="true" outlineLevel="0" collapsed="false">
      <c r="A270" s="7" t="s">
        <v>11516</v>
      </c>
      <c r="B270" s="7" t="n">
        <v>3</v>
      </c>
      <c r="C270" s="7" t="n">
        <f aca="false">COUNTIF('Duel Summary'!M$2:M$2134,$A270)</f>
        <v>1</v>
      </c>
      <c r="D270" s="7" t="n">
        <f aca="false">SUMIF('Duel Summary'!M$2:M$2134,$A270,'Duel Summary'!G$2:G$2134)</f>
        <v>3</v>
      </c>
      <c r="E270" s="7" t="n">
        <f aca="false">SUMIF('Duel Summary'!M$2:M$2134,$A270,'Duel Summary'!H$2:H$2134)</f>
        <v>1</v>
      </c>
      <c r="F270" s="13" t="n">
        <f aca="false">IFERROR(E270/D270,"")</f>
        <v>0.333333333333333</v>
      </c>
      <c r="G270" s="7"/>
      <c r="H270" s="7" t="s">
        <v>523</v>
      </c>
    </row>
    <row r="271" customFormat="false" ht="15" hidden="false" customHeight="true" outlineLevel="0" collapsed="false">
      <c r="A271" s="7" t="s">
        <v>14658</v>
      </c>
      <c r="B271" s="7" t="n">
        <v>4</v>
      </c>
      <c r="C271" s="7" t="n">
        <f aca="false">COUNTIF('Duel Summary'!M$2:M$2134,$A271)</f>
        <v>2</v>
      </c>
      <c r="D271" s="7" t="n">
        <f aca="false">SUMIF('Duel Summary'!M$2:M$2134,$A271,'Duel Summary'!G$2:G$2134)</f>
        <v>6</v>
      </c>
      <c r="E271" s="7" t="n">
        <f aca="false">SUMIF('Duel Summary'!M$2:M$2134,$A271,'Duel Summary'!H$2:H$2134)</f>
        <v>2</v>
      </c>
      <c r="F271" s="13" t="n">
        <f aca="false">IFERROR(E271/D271,"")</f>
        <v>0.333333333333333</v>
      </c>
      <c r="G271" s="5" t="s">
        <v>15979</v>
      </c>
      <c r="H271" s="8" t="s">
        <v>15861</v>
      </c>
    </row>
    <row r="272" customFormat="false" ht="15" hidden="false" customHeight="true" outlineLevel="0" collapsed="false">
      <c r="A272" s="7" t="s">
        <v>10117</v>
      </c>
      <c r="B272" s="7" t="n">
        <v>3</v>
      </c>
      <c r="C272" s="7" t="n">
        <f aca="false">COUNTIF('Duel Summary'!M$2:M$2134,$A272)</f>
        <v>2</v>
      </c>
      <c r="D272" s="7" t="n">
        <f aca="false">SUMIF('Duel Summary'!M$2:M$2134,$A272,'Duel Summary'!G$2:G$2134)</f>
        <v>6</v>
      </c>
      <c r="E272" s="7" t="n">
        <f aca="false">SUMIF('Duel Summary'!M$2:M$2134,$A272,'Duel Summary'!H$2:H$2134)</f>
        <v>3</v>
      </c>
      <c r="F272" s="13" t="n">
        <f aca="false">IFERROR(E272/D272,"")</f>
        <v>0.5</v>
      </c>
      <c r="G272" s="7"/>
      <c r="H272" s="7" t="s">
        <v>15782</v>
      </c>
    </row>
    <row r="273" customFormat="false" ht="15" hidden="false" customHeight="true" outlineLevel="0" collapsed="false">
      <c r="A273" s="7" t="s">
        <v>11987</v>
      </c>
      <c r="B273" s="7" t="n">
        <v>3</v>
      </c>
      <c r="C273" s="7" t="n">
        <f aca="false">COUNTIF('Duel Summary'!M$2:M$2134,$A273)</f>
        <v>4</v>
      </c>
      <c r="D273" s="7" t="n">
        <f aca="false">SUMIF('Duel Summary'!M$2:M$2134,$A273,'Duel Summary'!G$2:G$2134)</f>
        <v>12</v>
      </c>
      <c r="E273" s="7" t="n">
        <f aca="false">SUMIF('Duel Summary'!M$2:M$2134,$A273,'Duel Summary'!H$2:H$2134)</f>
        <v>7</v>
      </c>
      <c r="F273" s="13" t="n">
        <f aca="false">IFERROR(E273/D273,"")</f>
        <v>0.583333333333333</v>
      </c>
      <c r="G273" s="7"/>
      <c r="H273" s="7" t="s">
        <v>16068</v>
      </c>
    </row>
    <row r="274" customFormat="false" ht="15" hidden="false" customHeight="true" outlineLevel="0" collapsed="false">
      <c r="A274" s="7" t="s">
        <v>11309</v>
      </c>
      <c r="B274" s="7" t="n">
        <v>3</v>
      </c>
      <c r="C274" s="7" t="n">
        <f aca="false">COUNTIF('Duel Summary'!M$2:M$2134,$A274)</f>
        <v>4</v>
      </c>
      <c r="D274" s="7" t="n">
        <f aca="false">SUMIF('Duel Summary'!M$2:M$2134,$A274,'Duel Summary'!G$2:G$2134)</f>
        <v>12</v>
      </c>
      <c r="E274" s="7" t="n">
        <f aca="false">SUMIF('Duel Summary'!M$2:M$2134,$A274,'Duel Summary'!H$2:H$2134)</f>
        <v>4</v>
      </c>
      <c r="F274" s="13" t="n">
        <f aca="false">IFERROR(E274/D274,"")</f>
        <v>0.333333333333333</v>
      </c>
      <c r="G274" s="7"/>
      <c r="H274" s="7" t="s">
        <v>16069</v>
      </c>
    </row>
    <row r="275" customFormat="false" ht="15" hidden="false" customHeight="true" outlineLevel="0" collapsed="false">
      <c r="A275" s="7" t="s">
        <v>9873</v>
      </c>
      <c r="B275" s="7" t="n">
        <v>4</v>
      </c>
      <c r="C275" s="7" t="n">
        <f aca="false">COUNTIF('Duel Summary'!M$2:M$2134,$A275)</f>
        <v>7</v>
      </c>
      <c r="D275" s="7" t="n">
        <f aca="false">SUMIF('Duel Summary'!M$2:M$2134,$A275,'Duel Summary'!G$2:G$2134)</f>
        <v>21</v>
      </c>
      <c r="E275" s="7" t="n">
        <f aca="false">SUMIF('Duel Summary'!M$2:M$2134,$A275,'Duel Summary'!H$2:H$2134)</f>
        <v>7</v>
      </c>
      <c r="F275" s="13" t="n">
        <f aca="false">IFERROR(E275/D275,"")</f>
        <v>0.333333333333333</v>
      </c>
      <c r="G275" s="5" t="s">
        <v>15972</v>
      </c>
      <c r="H275" s="7" t="s">
        <v>16070</v>
      </c>
    </row>
    <row r="276" customFormat="false" ht="15" hidden="false" customHeight="true" outlineLevel="0" collapsed="false">
      <c r="A276" s="7" t="s">
        <v>9616</v>
      </c>
      <c r="B276" s="7" t="n">
        <v>3</v>
      </c>
      <c r="C276" s="7" t="n">
        <f aca="false">COUNTIF('Duel Summary'!M$2:M$2134,$A276)</f>
        <v>3</v>
      </c>
      <c r="D276" s="7" t="n">
        <f aca="false">SUMIF('Duel Summary'!M$2:M$2134,$A276,'Duel Summary'!G$2:G$2134)</f>
        <v>9</v>
      </c>
      <c r="E276" s="7" t="n">
        <f aca="false">SUMIF('Duel Summary'!M$2:M$2134,$A276,'Duel Summary'!H$2:H$2134)</f>
        <v>6</v>
      </c>
      <c r="F276" s="13" t="n">
        <f aca="false">IFERROR(E276/D276,"")</f>
        <v>0.666666666666667</v>
      </c>
      <c r="G276" s="7"/>
      <c r="H276" s="7" t="s">
        <v>15443</v>
      </c>
    </row>
    <row r="277" customFormat="false" ht="15" hidden="false" customHeight="true" outlineLevel="0" collapsed="false">
      <c r="A277" s="7" t="s">
        <v>13006</v>
      </c>
      <c r="B277" s="7" t="n">
        <v>4</v>
      </c>
      <c r="C277" s="7" t="n">
        <f aca="false">COUNTIF('Duel Summary'!M$2:M$2134,$A277)</f>
        <v>1</v>
      </c>
      <c r="D277" s="7" t="n">
        <f aca="false">SUMIF('Duel Summary'!M$2:M$2134,$A277,'Duel Summary'!G$2:G$2134)</f>
        <v>3</v>
      </c>
      <c r="E277" s="7" t="n">
        <f aca="false">SUMIF('Duel Summary'!M$2:M$2134,$A277,'Duel Summary'!H$2:H$2134)</f>
        <v>1</v>
      </c>
      <c r="F277" s="13" t="n">
        <f aca="false">IFERROR(E277/D277,"")</f>
        <v>0.333333333333333</v>
      </c>
      <c r="G277" s="5" t="s">
        <v>16071</v>
      </c>
      <c r="H277" s="7" t="s">
        <v>1066</v>
      </c>
    </row>
    <row r="278" customFormat="false" ht="15" hidden="false" customHeight="true" outlineLevel="0" collapsed="false">
      <c r="A278" s="7" t="s">
        <v>9657</v>
      </c>
      <c r="B278" s="7" t="n">
        <v>3</v>
      </c>
      <c r="C278" s="7" t="n">
        <f aca="false">COUNTIF('Duel Summary'!M$2:M$2134,$A278)</f>
        <v>12</v>
      </c>
      <c r="D278" s="7" t="n">
        <f aca="false">SUMIF('Duel Summary'!M$2:M$2134,$A278,'Duel Summary'!G$2:G$2134)</f>
        <v>36</v>
      </c>
      <c r="E278" s="7" t="n">
        <f aca="false">SUMIF('Duel Summary'!M$2:M$2134,$A278,'Duel Summary'!H$2:H$2134)</f>
        <v>19</v>
      </c>
      <c r="F278" s="13" t="n">
        <f aca="false">IFERROR(E278/D278,"")</f>
        <v>0.527777777777778</v>
      </c>
      <c r="G278" s="7"/>
      <c r="H278" s="7" t="s">
        <v>16072</v>
      </c>
    </row>
    <row r="279" customFormat="false" ht="15" hidden="false" customHeight="true" outlineLevel="0" collapsed="false">
      <c r="A279" s="7" t="s">
        <v>13513</v>
      </c>
      <c r="B279" s="7" t="n">
        <v>4</v>
      </c>
      <c r="C279" s="7" t="n">
        <f aca="false">COUNTIF('Duel Summary'!M$2:M$2134,$A279)</f>
        <v>1</v>
      </c>
      <c r="D279" s="7" t="n">
        <f aca="false">SUMIF('Duel Summary'!M$2:M$2134,$A279,'Duel Summary'!G$2:G$2134)</f>
        <v>3</v>
      </c>
      <c r="E279" s="7" t="n">
        <f aca="false">SUMIF('Duel Summary'!M$2:M$2134,$A279,'Duel Summary'!H$2:H$2134)</f>
        <v>1</v>
      </c>
      <c r="F279" s="13" t="n">
        <f aca="false">IFERROR(E279/D279,"")</f>
        <v>0.333333333333333</v>
      </c>
      <c r="G279" s="5" t="s">
        <v>16073</v>
      </c>
      <c r="H279" s="7" t="s">
        <v>343</v>
      </c>
    </row>
    <row r="280" customFormat="false" ht="15" hidden="false" customHeight="true" outlineLevel="0" collapsed="false">
      <c r="A280" s="7" t="s">
        <v>9607</v>
      </c>
      <c r="B280" s="7" t="n">
        <v>3</v>
      </c>
      <c r="C280" s="7" t="n">
        <f aca="false">COUNTIF('Duel Summary'!M$2:M$2134,$A280)</f>
        <v>11</v>
      </c>
      <c r="D280" s="7" t="n">
        <f aca="false">SUMIF('Duel Summary'!M$2:M$2134,$A280,'Duel Summary'!G$2:G$2134)</f>
        <v>33</v>
      </c>
      <c r="E280" s="7" t="n">
        <f aca="false">SUMIF('Duel Summary'!M$2:M$2134,$A280,'Duel Summary'!H$2:H$2134)</f>
        <v>19</v>
      </c>
      <c r="F280" s="13" t="n">
        <f aca="false">IFERROR(E280/D280,"")</f>
        <v>0.575757575757576</v>
      </c>
      <c r="G280" s="7"/>
      <c r="H280" s="7" t="s">
        <v>16074</v>
      </c>
    </row>
    <row r="281" customFormat="false" ht="15" hidden="false" customHeight="true" outlineLevel="0" collapsed="false">
      <c r="A281" s="7" t="s">
        <v>9967</v>
      </c>
      <c r="B281" s="7" t="n">
        <v>4</v>
      </c>
      <c r="C281" s="7" t="n">
        <f aca="false">COUNTIF('Duel Summary'!M$2:M$2134,$A281)</f>
        <v>1</v>
      </c>
      <c r="D281" s="7" t="n">
        <f aca="false">SUMIF('Duel Summary'!M$2:M$2134,$A281,'Duel Summary'!G$2:G$2134)</f>
        <v>3</v>
      </c>
      <c r="E281" s="7" t="n">
        <f aca="false">SUMIF('Duel Summary'!M$2:M$2134,$A281,'Duel Summary'!H$2:H$2134)</f>
        <v>3</v>
      </c>
      <c r="F281" s="13" t="n">
        <f aca="false">IFERROR(E281/D281,"")</f>
        <v>1</v>
      </c>
      <c r="G281" s="5" t="s">
        <v>16075</v>
      </c>
      <c r="H281" s="7" t="s">
        <v>726</v>
      </c>
    </row>
    <row r="282" customFormat="false" ht="15" hidden="false" customHeight="true" outlineLevel="0" collapsed="false">
      <c r="A282" s="7" t="s">
        <v>14402</v>
      </c>
      <c r="B282" s="7" t="n">
        <v>4</v>
      </c>
      <c r="C282" s="7" t="n">
        <f aca="false">COUNTIF('Duel Summary'!M$2:M$2134,$A282)</f>
        <v>1</v>
      </c>
      <c r="D282" s="7" t="n">
        <f aca="false">SUMIF('Duel Summary'!M$2:M$2134,$A282,'Duel Summary'!G$2:G$2134)</f>
        <v>3</v>
      </c>
      <c r="E282" s="7" t="n">
        <f aca="false">SUMIF('Duel Summary'!M$2:M$2134,$A282,'Duel Summary'!H$2:H$2134)</f>
        <v>2</v>
      </c>
      <c r="F282" s="13" t="n">
        <f aca="false">IFERROR(E282/D282,"")</f>
        <v>0.666666666666667</v>
      </c>
      <c r="G282" s="5" t="s">
        <v>16076</v>
      </c>
      <c r="H282" s="7" t="s">
        <v>2808</v>
      </c>
    </row>
    <row r="283" customFormat="false" ht="15" hidden="false" customHeight="true" outlineLevel="0" collapsed="false">
      <c r="A283" s="7" t="s">
        <v>13389</v>
      </c>
      <c r="B283" s="7" t="n">
        <v>3</v>
      </c>
      <c r="C283" s="7" t="n">
        <f aca="false">COUNTIF('Duel Summary'!M$2:M$2134,$A283)</f>
        <v>1</v>
      </c>
      <c r="D283" s="7" t="n">
        <f aca="false">SUMIF('Duel Summary'!M$2:M$2134,$A283,'Duel Summary'!G$2:G$2134)</f>
        <v>3</v>
      </c>
      <c r="E283" s="7" t="n">
        <f aca="false">SUMIF('Duel Summary'!M$2:M$2134,$A283,'Duel Summary'!H$2:H$2134)</f>
        <v>2</v>
      </c>
      <c r="F283" s="13" t="n">
        <f aca="false">IFERROR(E283/D283,"")</f>
        <v>0.666666666666667</v>
      </c>
      <c r="G283" s="7"/>
      <c r="H283" s="7" t="s">
        <v>895</v>
      </c>
    </row>
    <row r="284" customFormat="false" ht="15" hidden="false" customHeight="true" outlineLevel="0" collapsed="false">
      <c r="A284" s="7" t="s">
        <v>12810</v>
      </c>
      <c r="B284" s="7" t="n">
        <v>4</v>
      </c>
      <c r="C284" s="7" t="n">
        <f aca="false">COUNTIF('Duel Summary'!M$2:M$2134,$A284)</f>
        <v>1</v>
      </c>
      <c r="D284" s="7" t="n">
        <f aca="false">SUMIF('Duel Summary'!M$2:M$2134,$A284,'Duel Summary'!G$2:G$2134)</f>
        <v>3</v>
      </c>
      <c r="E284" s="7" t="n">
        <f aca="false">SUMIF('Duel Summary'!M$2:M$2134,$A284,'Duel Summary'!H$2:H$2134)</f>
        <v>3</v>
      </c>
      <c r="F284" s="13" t="n">
        <f aca="false">IFERROR(E284/D284,"")</f>
        <v>1</v>
      </c>
      <c r="G284" s="5" t="s">
        <v>15979</v>
      </c>
      <c r="H284" s="7" t="s">
        <v>1754</v>
      </c>
    </row>
    <row r="285" customFormat="false" ht="15" hidden="false" customHeight="true" outlineLevel="0" collapsed="false">
      <c r="A285" s="7" t="s">
        <v>10227</v>
      </c>
      <c r="B285" s="7" t="n">
        <v>4</v>
      </c>
      <c r="C285" s="7" t="n">
        <f aca="false">COUNTIF('Duel Summary'!M$2:M$2134,$A285)</f>
        <v>3</v>
      </c>
      <c r="D285" s="7" t="n">
        <f aca="false">SUMIF('Duel Summary'!M$2:M$2134,$A285,'Duel Summary'!G$2:G$2134)</f>
        <v>9</v>
      </c>
      <c r="E285" s="7" t="n">
        <f aca="false">SUMIF('Duel Summary'!M$2:M$2134,$A285,'Duel Summary'!H$2:H$2134)</f>
        <v>6</v>
      </c>
      <c r="F285" s="13" t="n">
        <f aca="false">IFERROR(E285/D285,"")</f>
        <v>0.666666666666667</v>
      </c>
      <c r="G285" s="5" t="s">
        <v>16077</v>
      </c>
      <c r="H285" s="7" t="s">
        <v>16078</v>
      </c>
    </row>
    <row r="286" customFormat="false" ht="15" hidden="false" customHeight="true" outlineLevel="0" collapsed="false">
      <c r="A286" s="7" t="s">
        <v>9645</v>
      </c>
      <c r="B286" s="7" t="n">
        <v>3</v>
      </c>
      <c r="C286" s="7" t="n">
        <f aca="false">COUNTIF('Duel Summary'!M$2:M$2134,$A286)</f>
        <v>10</v>
      </c>
      <c r="D286" s="7" t="n">
        <f aca="false">SUMIF('Duel Summary'!M$2:M$2134,$A286,'Duel Summary'!G$2:G$2134)</f>
        <v>32</v>
      </c>
      <c r="E286" s="7" t="n">
        <f aca="false">SUMIF('Duel Summary'!M$2:M$2134,$A286,'Duel Summary'!H$2:H$2134)</f>
        <v>17</v>
      </c>
      <c r="F286" s="13" t="n">
        <f aca="false">IFERROR(E286/D286,"")</f>
        <v>0.53125</v>
      </c>
      <c r="G286" s="7"/>
      <c r="H286" s="7" t="s">
        <v>16079</v>
      </c>
    </row>
    <row r="287" customFormat="false" ht="15" hidden="false" customHeight="true" outlineLevel="0" collapsed="false">
      <c r="A287" s="7" t="s">
        <v>12564</v>
      </c>
      <c r="B287" s="7" t="n">
        <v>4</v>
      </c>
      <c r="C287" s="7" t="n">
        <f aca="false">COUNTIF('Duel Summary'!M$2:M$2134,$A287)</f>
        <v>2</v>
      </c>
      <c r="D287" s="7" t="n">
        <f aca="false">SUMIF('Duel Summary'!M$2:M$2134,$A287,'Duel Summary'!G$2:G$2134)</f>
        <v>6</v>
      </c>
      <c r="E287" s="7" t="n">
        <f aca="false">SUMIF('Duel Summary'!M$2:M$2134,$A287,'Duel Summary'!H$2:H$2134)</f>
        <v>3</v>
      </c>
      <c r="F287" s="13" t="n">
        <f aca="false">IFERROR(E287/D287,"")</f>
        <v>0.5</v>
      </c>
      <c r="G287" s="5" t="s">
        <v>16045</v>
      </c>
      <c r="H287" s="7" t="s">
        <v>16080</v>
      </c>
    </row>
    <row r="288" customFormat="false" ht="15" hidden="false" customHeight="true" outlineLevel="0" collapsed="false">
      <c r="A288" s="7" t="s">
        <v>13675</v>
      </c>
      <c r="B288" s="7" t="n">
        <v>4</v>
      </c>
      <c r="C288" s="7" t="n">
        <f aca="false">COUNTIF('Duel Summary'!M$2:M$2134,$A288)</f>
        <v>2</v>
      </c>
      <c r="D288" s="7" t="n">
        <f aca="false">SUMIF('Duel Summary'!M$2:M$2134,$A288,'Duel Summary'!G$2:G$2134)</f>
        <v>6</v>
      </c>
      <c r="E288" s="7" t="n">
        <f aca="false">SUMIF('Duel Summary'!M$2:M$2134,$A288,'Duel Summary'!H$2:H$2134)</f>
        <v>3</v>
      </c>
      <c r="F288" s="13" t="n">
        <f aca="false">IFERROR(E288/D288,"")</f>
        <v>0.5</v>
      </c>
      <c r="G288" s="5" t="s">
        <v>16057</v>
      </c>
      <c r="H288" s="7" t="s">
        <v>16081</v>
      </c>
    </row>
    <row r="289" customFormat="false" ht="15" hidden="false" customHeight="true" outlineLevel="0" collapsed="false">
      <c r="A289" s="7" t="s">
        <v>10140</v>
      </c>
      <c r="B289" s="7" t="n">
        <v>5</v>
      </c>
      <c r="C289" s="7" t="n">
        <f aca="false">COUNTIF('Duel Summary'!M$2:M$2134,$A289)</f>
        <v>5</v>
      </c>
      <c r="D289" s="7" t="n">
        <f aca="false">SUMIF('Duel Summary'!M$2:M$2134,$A289,'Duel Summary'!G$2:G$2134)</f>
        <v>15</v>
      </c>
      <c r="E289" s="7" t="n">
        <f aca="false">SUMIF('Duel Summary'!M$2:M$2134,$A289,'Duel Summary'!H$2:H$2134)</f>
        <v>8</v>
      </c>
      <c r="F289" s="13" t="n">
        <f aca="false">IFERROR(E289/D289,"")</f>
        <v>0.533333333333333</v>
      </c>
      <c r="G289" s="5" t="s">
        <v>16082</v>
      </c>
      <c r="H289" s="7" t="s">
        <v>16083</v>
      </c>
    </row>
    <row r="290" customFormat="false" ht="15" hidden="false" customHeight="true" outlineLevel="0" collapsed="false">
      <c r="A290" s="7" t="s">
        <v>12009</v>
      </c>
      <c r="B290" s="7" t="n">
        <v>4</v>
      </c>
      <c r="C290" s="7" t="n">
        <f aca="false">COUNTIF('Duel Summary'!M$2:M$2134,$A290)</f>
        <v>1</v>
      </c>
      <c r="D290" s="7" t="n">
        <f aca="false">SUMIF('Duel Summary'!M$2:M$2134,$A290,'Duel Summary'!G$2:G$2134)</f>
        <v>3</v>
      </c>
      <c r="E290" s="7" t="n">
        <f aca="false">SUMIF('Duel Summary'!M$2:M$2134,$A290,'Duel Summary'!H$2:H$2134)</f>
        <v>1</v>
      </c>
      <c r="F290" s="13" t="n">
        <f aca="false">IFERROR(E290/D290,"")</f>
        <v>0.333333333333333</v>
      </c>
      <c r="G290" s="5" t="s">
        <v>16084</v>
      </c>
      <c r="H290" s="7" t="s">
        <v>547</v>
      </c>
    </row>
    <row r="291" customFormat="false" ht="15" hidden="false" customHeight="true" outlineLevel="0" collapsed="false">
      <c r="A291" s="7" t="s">
        <v>11206</v>
      </c>
      <c r="B291" s="7" t="n">
        <v>4</v>
      </c>
      <c r="C291" s="7" t="n">
        <f aca="false">COUNTIF('Duel Summary'!M$2:M$2134,$A291)</f>
        <v>2</v>
      </c>
      <c r="D291" s="7" t="n">
        <f aca="false">SUMIF('Duel Summary'!M$2:M$2134,$A291,'Duel Summary'!G$2:G$2134)</f>
        <v>6</v>
      </c>
      <c r="E291" s="7" t="n">
        <f aca="false">SUMIF('Duel Summary'!M$2:M$2134,$A291,'Duel Summary'!H$2:H$2134)</f>
        <v>1</v>
      </c>
      <c r="F291" s="13" t="n">
        <f aca="false">IFERROR(E291/D291,"")</f>
        <v>0.166666666666667</v>
      </c>
      <c r="G291" s="5" t="s">
        <v>16085</v>
      </c>
      <c r="H291" s="7" t="s">
        <v>523</v>
      </c>
    </row>
    <row r="292" customFormat="false" ht="15" hidden="false" customHeight="true" outlineLevel="0" collapsed="false">
      <c r="A292" s="7" t="s">
        <v>10308</v>
      </c>
      <c r="B292" s="7" t="n">
        <v>4</v>
      </c>
      <c r="C292" s="7" t="n">
        <f aca="false">COUNTIF('Duel Summary'!M$2:M$2134,$A292)</f>
        <v>18</v>
      </c>
      <c r="D292" s="7" t="n">
        <f aca="false">SUMIF('Duel Summary'!M$2:M$2134,$A292,'Duel Summary'!G$2:G$2134)</f>
        <v>55</v>
      </c>
      <c r="E292" s="7" t="n">
        <f aca="false">SUMIF('Duel Summary'!M$2:M$2134,$A292,'Duel Summary'!H$2:H$2134)</f>
        <v>27</v>
      </c>
      <c r="F292" s="13" t="n">
        <f aca="false">IFERROR(E292/D292,"")</f>
        <v>0.490909090909091</v>
      </c>
      <c r="G292" s="5" t="s">
        <v>15972</v>
      </c>
      <c r="H292" s="7" t="s">
        <v>16086</v>
      </c>
    </row>
    <row r="293" customFormat="false" ht="15" hidden="false" customHeight="true" outlineLevel="0" collapsed="false">
      <c r="A293" s="7" t="s">
        <v>15111</v>
      </c>
      <c r="B293" s="7" t="n">
        <v>3</v>
      </c>
      <c r="C293" s="7" t="n">
        <f aca="false">COUNTIF('Duel Summary'!M$2:M$2134,$A293)</f>
        <v>1</v>
      </c>
      <c r="D293" s="7" t="n">
        <f aca="false">SUMIF('Duel Summary'!M$2:M$2134,$A293,'Duel Summary'!G$2:G$2134)</f>
        <v>3</v>
      </c>
      <c r="E293" s="7" t="n">
        <f aca="false">SUMIF('Duel Summary'!M$2:M$2134,$A293,'Duel Summary'!H$2:H$2134)</f>
        <v>2</v>
      </c>
      <c r="F293" s="13" t="n">
        <f aca="false">IFERROR(E293/D293,"")</f>
        <v>0.666666666666667</v>
      </c>
      <c r="G293" s="7"/>
      <c r="H293" s="8" t="s">
        <v>558</v>
      </c>
    </row>
    <row r="294" customFormat="false" ht="15" hidden="false" customHeight="true" outlineLevel="0" collapsed="false">
      <c r="A294" s="7" t="s">
        <v>10066</v>
      </c>
      <c r="B294" s="7" t="n">
        <v>4</v>
      </c>
      <c r="C294" s="7" t="n">
        <f aca="false">COUNTIF('Duel Summary'!M$2:M$2134,$A294)</f>
        <v>9</v>
      </c>
      <c r="D294" s="7" t="n">
        <f aca="false">SUMIF('Duel Summary'!M$2:M$2134,$A294,'Duel Summary'!G$2:G$2134)</f>
        <v>27</v>
      </c>
      <c r="E294" s="7" t="n">
        <f aca="false">SUMIF('Duel Summary'!M$2:M$2134,$A294,'Duel Summary'!H$2:H$2134)</f>
        <v>11</v>
      </c>
      <c r="F294" s="13" t="n">
        <f aca="false">IFERROR(E294/D294,"")</f>
        <v>0.407407407407407</v>
      </c>
      <c r="G294" s="5" t="s">
        <v>15972</v>
      </c>
      <c r="H294" s="7" t="s">
        <v>16087</v>
      </c>
    </row>
    <row r="295" customFormat="false" ht="15" hidden="false" customHeight="true" outlineLevel="0" collapsed="false">
      <c r="A295" s="7" t="s">
        <v>9849</v>
      </c>
      <c r="B295" s="7" t="n">
        <v>5</v>
      </c>
      <c r="C295" s="7" t="n">
        <f aca="false">COUNTIF('Duel Summary'!M$2:M$2134,$A295)</f>
        <v>1</v>
      </c>
      <c r="D295" s="7" t="n">
        <f aca="false">SUMIF('Duel Summary'!M$2:M$2134,$A295,'Duel Summary'!G$2:G$2134)</f>
        <v>3</v>
      </c>
      <c r="E295" s="7" t="n">
        <f aca="false">SUMIF('Duel Summary'!M$2:M$2134,$A295,'Duel Summary'!H$2:H$2134)</f>
        <v>1</v>
      </c>
      <c r="F295" s="13" t="n">
        <f aca="false">IFERROR(E295/D295,"")</f>
        <v>0.333333333333333</v>
      </c>
      <c r="G295" s="5" t="s">
        <v>16088</v>
      </c>
      <c r="H295" s="7" t="s">
        <v>772</v>
      </c>
    </row>
    <row r="296" customFormat="false" ht="15" hidden="false" customHeight="true" outlineLevel="0" collapsed="false">
      <c r="A296" s="7" t="s">
        <v>10396</v>
      </c>
      <c r="B296" s="7" t="n">
        <v>3</v>
      </c>
      <c r="C296" s="7" t="n">
        <f aca="false">COUNTIF('Duel Summary'!M$2:M$2134,$A296)</f>
        <v>5</v>
      </c>
      <c r="D296" s="7" t="n">
        <f aca="false">SUMIF('Duel Summary'!M$2:M$2134,$A296,'Duel Summary'!G$2:G$2134)</f>
        <v>15</v>
      </c>
      <c r="E296" s="7" t="n">
        <f aca="false">SUMIF('Duel Summary'!M$2:M$2134,$A296,'Duel Summary'!H$2:H$2134)</f>
        <v>8</v>
      </c>
      <c r="F296" s="13" t="n">
        <f aca="false">IFERROR(E296/D296,"")</f>
        <v>0.533333333333333</v>
      </c>
      <c r="G296" s="7"/>
      <c r="H296" s="7" t="s">
        <v>16058</v>
      </c>
    </row>
    <row r="297" customFormat="false" ht="15" hidden="false" customHeight="true" outlineLevel="0" collapsed="false">
      <c r="A297" s="7" t="s">
        <v>10101</v>
      </c>
      <c r="B297" s="7" t="n">
        <v>3</v>
      </c>
      <c r="C297" s="7" t="n">
        <f aca="false">COUNTIF('Duel Summary'!M$2:M$2134,$A297)</f>
        <v>8</v>
      </c>
      <c r="D297" s="7" t="n">
        <f aca="false">SUMIF('Duel Summary'!M$2:M$2134,$A297,'Duel Summary'!G$2:G$2134)</f>
        <v>25</v>
      </c>
      <c r="E297" s="7" t="n">
        <f aca="false">SUMIF('Duel Summary'!M$2:M$2134,$A297,'Duel Summary'!H$2:H$2134)</f>
        <v>12</v>
      </c>
      <c r="F297" s="13" t="n">
        <f aca="false">IFERROR(E297/D297,"")</f>
        <v>0.48</v>
      </c>
      <c r="G297" s="7"/>
      <c r="H297" s="7" t="s">
        <v>16089</v>
      </c>
    </row>
    <row r="298" customFormat="false" ht="15" hidden="false" customHeight="true" outlineLevel="0" collapsed="false">
      <c r="A298" s="7" t="s">
        <v>9636</v>
      </c>
      <c r="B298" s="7" t="n">
        <v>4</v>
      </c>
      <c r="C298" s="7" t="n">
        <f aca="false">COUNTIF('Duel Summary'!M$2:M$2134,$A298)</f>
        <v>14</v>
      </c>
      <c r="D298" s="7" t="n">
        <f aca="false">SUMIF('Duel Summary'!M$2:M$2134,$A298,'Duel Summary'!G$2:G$2134)</f>
        <v>42</v>
      </c>
      <c r="E298" s="7" t="n">
        <f aca="false">SUMIF('Duel Summary'!M$2:M$2134,$A298,'Duel Summary'!H$2:H$2134)</f>
        <v>22</v>
      </c>
      <c r="F298" s="13" t="n">
        <f aca="false">IFERROR(E298/D298,"")</f>
        <v>0.523809523809524</v>
      </c>
      <c r="G298" s="5" t="s">
        <v>15974</v>
      </c>
      <c r="H298" s="7" t="s">
        <v>16090</v>
      </c>
    </row>
    <row r="299" customFormat="false" ht="15" hidden="false" customHeight="true" outlineLevel="0" collapsed="false">
      <c r="A299" s="7" t="s">
        <v>11211</v>
      </c>
      <c r="B299" s="7" t="n">
        <v>4</v>
      </c>
      <c r="C299" s="7" t="n">
        <f aca="false">COUNTIF('Duel Summary'!M$2:M$2134,$A299)</f>
        <v>1</v>
      </c>
      <c r="D299" s="7" t="n">
        <f aca="false">SUMIF('Duel Summary'!M$2:M$2134,$A299,'Duel Summary'!G$2:G$2134)</f>
        <v>3</v>
      </c>
      <c r="E299" s="7" t="n">
        <f aca="false">SUMIF('Duel Summary'!M$2:M$2134,$A299,'Duel Summary'!H$2:H$2134)</f>
        <v>3</v>
      </c>
      <c r="F299" s="13" t="n">
        <f aca="false">IFERROR(E299/D299,"")</f>
        <v>1</v>
      </c>
      <c r="G299" s="5" t="s">
        <v>15974</v>
      </c>
      <c r="H299" s="7" t="s">
        <v>2789</v>
      </c>
    </row>
    <row r="300" customFormat="false" ht="15" hidden="false" customHeight="true" outlineLevel="0" collapsed="false">
      <c r="A300" s="7" t="s">
        <v>12744</v>
      </c>
      <c r="B300" s="7" t="n">
        <v>3</v>
      </c>
      <c r="C300" s="7" t="n">
        <f aca="false">COUNTIF('Duel Summary'!M$2:M$2134,$A300)</f>
        <v>1</v>
      </c>
      <c r="D300" s="7" t="n">
        <f aca="false">SUMIF('Duel Summary'!M$2:M$2134,$A300,'Duel Summary'!G$2:G$2134)</f>
        <v>3</v>
      </c>
      <c r="E300" s="7" t="n">
        <f aca="false">SUMIF('Duel Summary'!M$2:M$2134,$A300,'Duel Summary'!H$2:H$2134)</f>
        <v>3</v>
      </c>
      <c r="F300" s="13" t="n">
        <f aca="false">IFERROR(E300/D300,"")</f>
        <v>1</v>
      </c>
      <c r="G300" s="7"/>
      <c r="H300" s="7" t="s">
        <v>198</v>
      </c>
    </row>
    <row r="301" customFormat="false" ht="15" hidden="false" customHeight="true" outlineLevel="0" collapsed="false">
      <c r="A301" s="7" t="s">
        <v>9763</v>
      </c>
      <c r="B301" s="7" t="n">
        <v>3</v>
      </c>
      <c r="C301" s="7" t="n">
        <f aca="false">COUNTIF('Duel Summary'!M$2:M$2134,$A301)</f>
        <v>23</v>
      </c>
      <c r="D301" s="7" t="n">
        <f aca="false">SUMIF('Duel Summary'!M$2:M$2134,$A301,'Duel Summary'!G$2:G$2134)</f>
        <v>66</v>
      </c>
      <c r="E301" s="7" t="n">
        <f aca="false">SUMIF('Duel Summary'!M$2:M$2134,$A301,'Duel Summary'!H$2:H$2134)</f>
        <v>34</v>
      </c>
      <c r="F301" s="13" t="n">
        <f aca="false">IFERROR(E301/D301,"")</f>
        <v>0.515151515151515</v>
      </c>
      <c r="G301" s="7"/>
      <c r="H301" s="7" t="s">
        <v>16091</v>
      </c>
    </row>
    <row r="302" customFormat="false" ht="15" hidden="false" customHeight="true" outlineLevel="0" collapsed="false">
      <c r="A302" s="7" t="s">
        <v>10495</v>
      </c>
      <c r="B302" s="7" t="n">
        <v>4</v>
      </c>
      <c r="C302" s="7" t="n">
        <f aca="false">COUNTIF('Duel Summary'!M$2:M$2134,$A302)</f>
        <v>1</v>
      </c>
      <c r="D302" s="7" t="n">
        <f aca="false">SUMIF('Duel Summary'!M$2:M$2134,$A302,'Duel Summary'!G$2:G$2134)</f>
        <v>4</v>
      </c>
      <c r="E302" s="7" t="n">
        <f aca="false">SUMIF('Duel Summary'!M$2:M$2134,$A302,'Duel Summary'!H$2:H$2134)</f>
        <v>2</v>
      </c>
      <c r="F302" s="13" t="n">
        <f aca="false">IFERROR(E302/D302,"")</f>
        <v>0.5</v>
      </c>
      <c r="G302" s="5" t="s">
        <v>16045</v>
      </c>
      <c r="H302" s="7" t="s">
        <v>147</v>
      </c>
    </row>
    <row r="303" customFormat="false" ht="15" hidden="false" customHeight="true" outlineLevel="0" collapsed="false">
      <c r="A303" s="7" t="s">
        <v>12021</v>
      </c>
      <c r="B303" s="7" t="n">
        <v>4</v>
      </c>
      <c r="C303" s="7" t="n">
        <f aca="false">COUNTIF('Duel Summary'!M$2:M$2134,$A303)</f>
        <v>1</v>
      </c>
      <c r="D303" s="7" t="n">
        <f aca="false">SUMIF('Duel Summary'!M$2:M$2134,$A303,'Duel Summary'!G$2:G$2134)</f>
        <v>3</v>
      </c>
      <c r="E303" s="7" t="n">
        <f aca="false">SUMIF('Duel Summary'!M$2:M$2134,$A303,'Duel Summary'!H$2:H$2134)</f>
        <v>0</v>
      </c>
      <c r="F303" s="13" t="n">
        <f aca="false">IFERROR(E303/D303,"")</f>
        <v>0</v>
      </c>
      <c r="G303" s="5" t="s">
        <v>16073</v>
      </c>
      <c r="H303" s="7" t="s">
        <v>547</v>
      </c>
    </row>
    <row r="304" customFormat="false" ht="15" hidden="false" customHeight="true" outlineLevel="0" collapsed="false">
      <c r="A304" s="7" t="s">
        <v>12993</v>
      </c>
      <c r="B304" s="7" t="n">
        <v>3</v>
      </c>
      <c r="C304" s="7" t="n">
        <f aca="false">COUNTIF('Duel Summary'!M$2:M$2134,$A304)</f>
        <v>1</v>
      </c>
      <c r="D304" s="7" t="n">
        <f aca="false">SUMIF('Duel Summary'!M$2:M$2134,$A304,'Duel Summary'!G$2:G$2134)</f>
        <v>3</v>
      </c>
      <c r="E304" s="7" t="n">
        <f aca="false">SUMIF('Duel Summary'!M$2:M$2134,$A304,'Duel Summary'!H$2:H$2134)</f>
        <v>1</v>
      </c>
      <c r="F304" s="13" t="n">
        <f aca="false">IFERROR(E304/D304,"")</f>
        <v>0.333333333333333</v>
      </c>
      <c r="G304" s="7"/>
      <c r="H304" s="7" t="s">
        <v>1066</v>
      </c>
    </row>
    <row r="305" customFormat="false" ht="15" hidden="false" customHeight="true" outlineLevel="0" collapsed="false">
      <c r="A305" s="7" t="s">
        <v>13070</v>
      </c>
      <c r="B305" s="7" t="n">
        <v>3</v>
      </c>
      <c r="C305" s="7" t="n">
        <f aca="false">COUNTIF('Duel Summary'!M$2:M$2134,$A305)</f>
        <v>2</v>
      </c>
      <c r="D305" s="7" t="n">
        <f aca="false">SUMIF('Duel Summary'!M$2:M$2134,$A305,'Duel Summary'!G$2:G$2134)</f>
        <v>6</v>
      </c>
      <c r="E305" s="7" t="n">
        <f aca="false">SUMIF('Duel Summary'!M$2:M$2134,$A305,'Duel Summary'!H$2:H$2134)</f>
        <v>1</v>
      </c>
      <c r="F305" s="13" t="n">
        <f aca="false">IFERROR(E305/D305,"")</f>
        <v>0.166666666666667</v>
      </c>
      <c r="G305" s="7"/>
      <c r="H305" s="7" t="s">
        <v>16003</v>
      </c>
    </row>
    <row r="306" customFormat="false" ht="15" hidden="false" customHeight="true" outlineLevel="0" collapsed="false">
      <c r="A306" s="7" t="s">
        <v>14650</v>
      </c>
      <c r="B306" s="7" t="n">
        <v>4</v>
      </c>
      <c r="C306" s="7" t="n">
        <f aca="false">COUNTIF('Duel Summary'!M$2:M$2134,$A306)</f>
        <v>1</v>
      </c>
      <c r="D306" s="7" t="n">
        <f aca="false">SUMIF('Duel Summary'!M$2:M$2134,$A306,'Duel Summary'!G$2:G$2134)</f>
        <v>3</v>
      </c>
      <c r="E306" s="7" t="n">
        <f aca="false">SUMIF('Duel Summary'!M$2:M$2134,$A306,'Duel Summary'!H$2:H$2134)</f>
        <v>0</v>
      </c>
      <c r="F306" s="13" t="n">
        <f aca="false">IFERROR(E306/D306,"")</f>
        <v>0</v>
      </c>
      <c r="G306" s="5" t="s">
        <v>16057</v>
      </c>
      <c r="H306" s="8" t="s">
        <v>264</v>
      </c>
    </row>
    <row r="307" customFormat="false" ht="15" hidden="false" customHeight="true" outlineLevel="0" collapsed="false">
      <c r="A307" s="7" t="s">
        <v>12018</v>
      </c>
      <c r="B307" s="7" t="n">
        <v>4</v>
      </c>
      <c r="C307" s="7" t="n">
        <f aca="false">COUNTIF('Duel Summary'!M$2:M$2134,$A307)</f>
        <v>3</v>
      </c>
      <c r="D307" s="7" t="n">
        <f aca="false">SUMIF('Duel Summary'!M$2:M$2134,$A307,'Duel Summary'!G$2:G$2134)</f>
        <v>9</v>
      </c>
      <c r="E307" s="7" t="n">
        <f aca="false">SUMIF('Duel Summary'!M$2:M$2134,$A307,'Duel Summary'!H$2:H$2134)</f>
        <v>4</v>
      </c>
      <c r="F307" s="13" t="n">
        <f aca="false">IFERROR(E307/D307,"")</f>
        <v>0.444444444444444</v>
      </c>
      <c r="G307" s="5" t="s">
        <v>15952</v>
      </c>
      <c r="H307" s="7" t="s">
        <v>16092</v>
      </c>
    </row>
    <row r="308" customFormat="false" ht="15" hidden="false" customHeight="true" outlineLevel="0" collapsed="false">
      <c r="A308" s="7" t="s">
        <v>11394</v>
      </c>
      <c r="B308" s="7" t="n">
        <v>3</v>
      </c>
      <c r="C308" s="7" t="n">
        <f aca="false">COUNTIF('Duel Summary'!M$2:M$2134,$A308)</f>
        <v>4</v>
      </c>
      <c r="D308" s="7" t="n">
        <f aca="false">SUMIF('Duel Summary'!M$2:M$2134,$A308,'Duel Summary'!G$2:G$2134)</f>
        <v>12</v>
      </c>
      <c r="E308" s="7" t="n">
        <f aca="false">SUMIF('Duel Summary'!M$2:M$2134,$A308,'Duel Summary'!H$2:H$2134)</f>
        <v>2</v>
      </c>
      <c r="F308" s="13" t="n">
        <f aca="false">IFERROR(E308/D308,"")</f>
        <v>0.166666666666667</v>
      </c>
      <c r="G308" s="7"/>
      <c r="H308" s="7" t="s">
        <v>16093</v>
      </c>
    </row>
    <row r="309" customFormat="false" ht="15" hidden="false" customHeight="true" outlineLevel="0" collapsed="false">
      <c r="A309" s="7" t="s">
        <v>13247</v>
      </c>
      <c r="B309" s="7" t="n">
        <v>3</v>
      </c>
      <c r="C309" s="7" t="n">
        <f aca="false">COUNTIF('Duel Summary'!M$2:M$2134,$A309)</f>
        <v>1</v>
      </c>
      <c r="D309" s="7" t="n">
        <f aca="false">SUMIF('Duel Summary'!M$2:M$2134,$A309,'Duel Summary'!G$2:G$2134)</f>
        <v>3</v>
      </c>
      <c r="E309" s="7" t="n">
        <f aca="false">SUMIF('Duel Summary'!M$2:M$2134,$A309,'Duel Summary'!H$2:H$2134)</f>
        <v>3</v>
      </c>
      <c r="F309" s="13" t="n">
        <f aca="false">IFERROR(E309/D309,"")</f>
        <v>1</v>
      </c>
      <c r="G309" s="7"/>
      <c r="H309" s="7" t="s">
        <v>567</v>
      </c>
    </row>
    <row r="310" customFormat="false" ht="15" hidden="false" customHeight="true" outlineLevel="0" collapsed="false">
      <c r="A310" s="7" t="s">
        <v>12264</v>
      </c>
      <c r="B310" s="7" t="n">
        <v>4</v>
      </c>
      <c r="C310" s="7" t="n">
        <f aca="false">COUNTIF('Duel Summary'!M$2:M$2134,$A310)</f>
        <v>5</v>
      </c>
      <c r="D310" s="7" t="n">
        <f aca="false">SUMIF('Duel Summary'!M$2:M$2134,$A310,'Duel Summary'!G$2:G$2134)</f>
        <v>15</v>
      </c>
      <c r="E310" s="7" t="n">
        <f aca="false">SUMIF('Duel Summary'!M$2:M$2134,$A310,'Duel Summary'!H$2:H$2134)</f>
        <v>10</v>
      </c>
      <c r="F310" s="13" t="n">
        <f aca="false">IFERROR(E310/D310,"")</f>
        <v>0.666666666666667</v>
      </c>
      <c r="G310" s="5" t="s">
        <v>15952</v>
      </c>
      <c r="H310" s="7" t="s">
        <v>16094</v>
      </c>
    </row>
    <row r="311" customFormat="false" ht="15" hidden="false" customHeight="true" outlineLevel="0" collapsed="false">
      <c r="A311" s="7" t="s">
        <v>10627</v>
      </c>
      <c r="B311" s="7" t="n">
        <v>4</v>
      </c>
      <c r="C311" s="7" t="n">
        <f aca="false">COUNTIF('Duel Summary'!M$2:M$2134,$A311)</f>
        <v>2</v>
      </c>
      <c r="D311" s="7" t="n">
        <f aca="false">SUMIF('Duel Summary'!M$2:M$2134,$A311,'Duel Summary'!G$2:G$2134)</f>
        <v>6</v>
      </c>
      <c r="E311" s="7" t="n">
        <f aca="false">SUMIF('Duel Summary'!M$2:M$2134,$A311,'Duel Summary'!H$2:H$2134)</f>
        <v>3</v>
      </c>
      <c r="F311" s="13" t="n">
        <f aca="false">IFERROR(E311/D311,"")</f>
        <v>0.5</v>
      </c>
      <c r="G311" s="5" t="s">
        <v>16095</v>
      </c>
      <c r="H311" s="7" t="s">
        <v>147</v>
      </c>
    </row>
    <row r="312" customFormat="false" ht="15" hidden="false" customHeight="true" outlineLevel="0" collapsed="false">
      <c r="A312" s="7" t="s">
        <v>11158</v>
      </c>
      <c r="B312" s="7" t="n">
        <v>3</v>
      </c>
      <c r="C312" s="7" t="n">
        <f aca="false">COUNTIF('Duel Summary'!M$2:M$2134,$A312)</f>
        <v>4</v>
      </c>
      <c r="D312" s="7" t="n">
        <f aca="false">SUMIF('Duel Summary'!M$2:M$2134,$A312,'Duel Summary'!G$2:G$2134)</f>
        <v>12</v>
      </c>
      <c r="E312" s="7" t="n">
        <f aca="false">SUMIF('Duel Summary'!M$2:M$2134,$A312,'Duel Summary'!H$2:H$2134)</f>
        <v>4</v>
      </c>
      <c r="F312" s="13" t="n">
        <f aca="false">IFERROR(E312/D312,"")</f>
        <v>0.333333333333333</v>
      </c>
      <c r="G312" s="7"/>
      <c r="H312" s="7" t="s">
        <v>2119</v>
      </c>
    </row>
    <row r="313" customFormat="false" ht="15" hidden="false" customHeight="true" outlineLevel="0" collapsed="false">
      <c r="A313" s="7" t="s">
        <v>10403</v>
      </c>
      <c r="B313" s="7" t="n">
        <v>4</v>
      </c>
      <c r="C313" s="7" t="n">
        <f aca="false">COUNTIF('Duel Summary'!M$2:M$2134,$A313)</f>
        <v>5</v>
      </c>
      <c r="D313" s="7" t="n">
        <f aca="false">SUMIF('Duel Summary'!M$2:M$2134,$A313,'Duel Summary'!G$2:G$2134)</f>
        <v>15</v>
      </c>
      <c r="E313" s="7" t="n">
        <f aca="false">SUMIF('Duel Summary'!M$2:M$2134,$A313,'Duel Summary'!H$2:H$2134)</f>
        <v>5</v>
      </c>
      <c r="F313" s="13" t="n">
        <f aca="false">IFERROR(E313/D313,"")</f>
        <v>0.333333333333333</v>
      </c>
      <c r="G313" s="5" t="s">
        <v>16096</v>
      </c>
      <c r="H313" s="7" t="s">
        <v>15933</v>
      </c>
    </row>
    <row r="314" customFormat="false" ht="15" hidden="false" customHeight="true" outlineLevel="0" collapsed="false">
      <c r="A314" s="7" t="s">
        <v>11263</v>
      </c>
      <c r="B314" s="7" t="n">
        <v>4</v>
      </c>
      <c r="C314" s="7" t="n">
        <f aca="false">COUNTIF('Duel Summary'!M$2:M$2134,$A314)</f>
        <v>1</v>
      </c>
      <c r="D314" s="7" t="n">
        <f aca="false">SUMIF('Duel Summary'!M$2:M$2134,$A314,'Duel Summary'!G$2:G$2134)</f>
        <v>3</v>
      </c>
      <c r="E314" s="7" t="n">
        <f aca="false">SUMIF('Duel Summary'!M$2:M$2134,$A314,'Duel Summary'!H$2:H$2134)</f>
        <v>2</v>
      </c>
      <c r="F314" s="13" t="n">
        <f aca="false">IFERROR(E314/D314,"")</f>
        <v>0.666666666666667</v>
      </c>
      <c r="G314" s="5" t="s">
        <v>16057</v>
      </c>
      <c r="H314" s="7" t="s">
        <v>2789</v>
      </c>
    </row>
    <row r="315" customFormat="false" ht="15" hidden="false" customHeight="true" outlineLevel="0" collapsed="false">
      <c r="A315" s="7" t="s">
        <v>14128</v>
      </c>
      <c r="B315" s="7" t="n">
        <v>4</v>
      </c>
      <c r="C315" s="7" t="n">
        <f aca="false">COUNTIF('Duel Summary'!M$2:M$2134,$A315)</f>
        <v>1</v>
      </c>
      <c r="D315" s="7" t="n">
        <f aca="false">SUMIF('Duel Summary'!M$2:M$2134,$A315,'Duel Summary'!G$2:G$2134)</f>
        <v>3</v>
      </c>
      <c r="E315" s="7" t="n">
        <f aca="false">SUMIF('Duel Summary'!M$2:M$2134,$A315,'Duel Summary'!H$2:H$2134)</f>
        <v>0</v>
      </c>
      <c r="F315" s="13" t="n">
        <f aca="false">IFERROR(E315/D315,"")</f>
        <v>0</v>
      </c>
      <c r="G315" s="5" t="s">
        <v>16057</v>
      </c>
      <c r="H315" s="7" t="s">
        <v>753</v>
      </c>
    </row>
    <row r="316" customFormat="false" ht="15" hidden="false" customHeight="true" outlineLevel="0" collapsed="false">
      <c r="A316" s="7" t="s">
        <v>15143</v>
      </c>
      <c r="B316" s="7" t="n">
        <v>4</v>
      </c>
      <c r="C316" s="7" t="n">
        <f aca="false">COUNTIF('Duel Summary'!M$2:M$2134,$A316)</f>
        <v>1</v>
      </c>
      <c r="D316" s="7" t="n">
        <f aca="false">SUMIF('Duel Summary'!M$2:M$2134,$A316,'Duel Summary'!G$2:G$2134)</f>
        <v>3</v>
      </c>
      <c r="E316" s="7" t="n">
        <f aca="false">SUMIF('Duel Summary'!M$2:M$2134,$A316,'Duel Summary'!H$2:H$2134)</f>
        <v>1</v>
      </c>
      <c r="F316" s="13" t="n">
        <f aca="false">IFERROR(E316/D316,"")</f>
        <v>0.333333333333333</v>
      </c>
      <c r="G316" s="5" t="s">
        <v>15974</v>
      </c>
      <c r="H316" s="8" t="s">
        <v>1192</v>
      </c>
    </row>
    <row r="317" customFormat="false" ht="15" hidden="false" customHeight="true" outlineLevel="0" collapsed="false">
      <c r="A317" s="7" t="s">
        <v>11453</v>
      </c>
      <c r="B317" s="7" t="n">
        <v>4</v>
      </c>
      <c r="C317" s="7" t="n">
        <f aca="false">COUNTIF('Duel Summary'!M$2:M$2134,$A317)</f>
        <v>2</v>
      </c>
      <c r="D317" s="7" t="n">
        <f aca="false">SUMIF('Duel Summary'!M$2:M$2134,$A317,'Duel Summary'!G$2:G$2134)</f>
        <v>6</v>
      </c>
      <c r="E317" s="7" t="n">
        <f aca="false">SUMIF('Duel Summary'!M$2:M$2134,$A317,'Duel Summary'!H$2:H$2134)</f>
        <v>3</v>
      </c>
      <c r="F317" s="13" t="n">
        <f aca="false">IFERROR(E317/D317,"")</f>
        <v>0.5</v>
      </c>
      <c r="G317" s="5" t="s">
        <v>15974</v>
      </c>
      <c r="H317" s="8" t="s">
        <v>1192</v>
      </c>
    </row>
    <row r="318" customFormat="false" ht="15" hidden="false" customHeight="true" outlineLevel="0" collapsed="false">
      <c r="A318" s="7" t="s">
        <v>14213</v>
      </c>
      <c r="B318" s="7" t="n">
        <v>3</v>
      </c>
      <c r="C318" s="7" t="n">
        <f aca="false">COUNTIF('Duel Summary'!M$2:M$2134,$A318)</f>
        <v>1</v>
      </c>
      <c r="D318" s="7" t="n">
        <f aca="false">SUMIF('Duel Summary'!M$2:M$2134,$A318,'Duel Summary'!G$2:G$2134)</f>
        <v>3</v>
      </c>
      <c r="E318" s="7" t="n">
        <f aca="false">SUMIF('Duel Summary'!M$2:M$2134,$A318,'Duel Summary'!H$2:H$2134)</f>
        <v>1</v>
      </c>
      <c r="F318" s="13" t="n">
        <f aca="false">IFERROR(E318/D318,"")</f>
        <v>0.333333333333333</v>
      </c>
      <c r="G318" s="7"/>
      <c r="H318" s="7" t="s">
        <v>2119</v>
      </c>
    </row>
    <row r="319" customFormat="false" ht="15" hidden="false" customHeight="true" outlineLevel="0" collapsed="false">
      <c r="A319" s="7" t="s">
        <v>10901</v>
      </c>
      <c r="B319" s="7" t="n">
        <v>4</v>
      </c>
      <c r="C319" s="7" t="n">
        <f aca="false">COUNTIF('Duel Summary'!M$2:M$2134,$A319)</f>
        <v>1</v>
      </c>
      <c r="D319" s="7" t="n">
        <f aca="false">SUMIF('Duel Summary'!M$2:M$2134,$A319,'Duel Summary'!G$2:G$2134)</f>
        <v>3</v>
      </c>
      <c r="E319" s="7" t="n">
        <f aca="false">SUMIF('Duel Summary'!M$2:M$2134,$A319,'Duel Summary'!H$2:H$2134)</f>
        <v>1</v>
      </c>
      <c r="F319" s="13" t="n">
        <f aca="false">IFERROR(E319/D319,"")</f>
        <v>0.333333333333333</v>
      </c>
      <c r="G319" s="5" t="s">
        <v>16097</v>
      </c>
      <c r="H319" s="7" t="s">
        <v>2629</v>
      </c>
    </row>
    <row r="320" customFormat="false" ht="15" hidden="false" customHeight="true" outlineLevel="0" collapsed="false">
      <c r="A320" s="7" t="s">
        <v>10143</v>
      </c>
      <c r="B320" s="7" t="n">
        <v>3</v>
      </c>
      <c r="C320" s="7" t="n">
        <f aca="false">COUNTIF('Duel Summary'!M$2:M$2134,$A320)</f>
        <v>4</v>
      </c>
      <c r="D320" s="7" t="n">
        <f aca="false">SUMIF('Duel Summary'!M$2:M$2134,$A320,'Duel Summary'!G$2:G$2134)</f>
        <v>12</v>
      </c>
      <c r="E320" s="7" t="n">
        <f aca="false">SUMIF('Duel Summary'!M$2:M$2134,$A320,'Duel Summary'!H$2:H$2134)</f>
        <v>3</v>
      </c>
      <c r="F320" s="13" t="n">
        <f aca="false">IFERROR(E320/D320,"")</f>
        <v>0.25</v>
      </c>
      <c r="G320" s="7"/>
      <c r="H320" s="7" t="s">
        <v>16098</v>
      </c>
    </row>
    <row r="321" customFormat="false" ht="15" hidden="false" customHeight="true" outlineLevel="0" collapsed="false">
      <c r="A321" s="7" t="s">
        <v>12463</v>
      </c>
      <c r="B321" s="7" t="n">
        <v>5</v>
      </c>
      <c r="C321" s="7" t="n">
        <f aca="false">COUNTIF('Duel Summary'!M$2:M$2134,$A321)</f>
        <v>2</v>
      </c>
      <c r="D321" s="7" t="n">
        <f aca="false">SUMIF('Duel Summary'!M$2:M$2134,$A321,'Duel Summary'!G$2:G$2134)</f>
        <v>6</v>
      </c>
      <c r="E321" s="7" t="n">
        <f aca="false">SUMIF('Duel Summary'!M$2:M$2134,$A321,'Duel Summary'!H$2:H$2134)</f>
        <v>5</v>
      </c>
      <c r="F321" s="13" t="n">
        <f aca="false">IFERROR(E321/D321,"")</f>
        <v>0.833333333333333</v>
      </c>
      <c r="G321" s="5" t="s">
        <v>16099</v>
      </c>
      <c r="H321" s="7" t="s">
        <v>16100</v>
      </c>
    </row>
    <row r="322" customFormat="false" ht="15" hidden="false" customHeight="true" outlineLevel="0" collapsed="false">
      <c r="A322" s="7" t="s">
        <v>10670</v>
      </c>
      <c r="B322" s="7" t="n">
        <v>4</v>
      </c>
      <c r="C322" s="7" t="n">
        <f aca="false">COUNTIF('Duel Summary'!M$2:M$2134,$A322)</f>
        <v>8</v>
      </c>
      <c r="D322" s="7" t="n">
        <f aca="false">SUMIF('Duel Summary'!M$2:M$2134,$A322,'Duel Summary'!G$2:G$2134)</f>
        <v>24</v>
      </c>
      <c r="E322" s="7" t="n">
        <f aca="false">SUMIF('Duel Summary'!M$2:M$2134,$A322,'Duel Summary'!H$2:H$2134)</f>
        <v>11</v>
      </c>
      <c r="F322" s="13" t="n">
        <f aca="false">IFERROR(E322/D322,"")</f>
        <v>0.458333333333333</v>
      </c>
      <c r="G322" s="5" t="s">
        <v>15952</v>
      </c>
      <c r="H322" s="7" t="s">
        <v>16101</v>
      </c>
    </row>
    <row r="323" customFormat="false" ht="15" hidden="false" customHeight="true" outlineLevel="0" collapsed="false">
      <c r="A323" s="7" t="s">
        <v>10006</v>
      </c>
      <c r="B323" s="7" t="n">
        <v>4</v>
      </c>
      <c r="C323" s="7" t="n">
        <f aca="false">COUNTIF('Duel Summary'!M$2:M$2134,$A323)</f>
        <v>1</v>
      </c>
      <c r="D323" s="7" t="n">
        <f aca="false">SUMIF('Duel Summary'!M$2:M$2134,$A323,'Duel Summary'!G$2:G$2134)</f>
        <v>3</v>
      </c>
      <c r="E323" s="7" t="n">
        <f aca="false">SUMIF('Duel Summary'!M$2:M$2134,$A323,'Duel Summary'!H$2:H$2134)</f>
        <v>3</v>
      </c>
      <c r="F323" s="13" t="n">
        <f aca="false">IFERROR(E323/D323,"")</f>
        <v>1</v>
      </c>
      <c r="G323" s="5" t="s">
        <v>16071</v>
      </c>
      <c r="H323" s="7" t="s">
        <v>726</v>
      </c>
    </row>
    <row r="324" customFormat="false" ht="15" hidden="false" customHeight="true" outlineLevel="0" collapsed="false">
      <c r="A324" s="7" t="s">
        <v>11027</v>
      </c>
      <c r="B324" s="7" t="n">
        <v>4</v>
      </c>
      <c r="C324" s="7" t="n">
        <f aca="false">COUNTIF('Duel Summary'!M$2:M$2134,$A324)</f>
        <v>6</v>
      </c>
      <c r="D324" s="7" t="n">
        <f aca="false">SUMIF('Duel Summary'!M$2:M$2134,$A324,'Duel Summary'!G$2:G$2134)</f>
        <v>15</v>
      </c>
      <c r="E324" s="7" t="n">
        <f aca="false">SUMIF('Duel Summary'!M$2:M$2134,$A324,'Duel Summary'!H$2:H$2134)</f>
        <v>9</v>
      </c>
      <c r="F324" s="13" t="n">
        <f aca="false">IFERROR(E324/D324,"")</f>
        <v>0.6</v>
      </c>
      <c r="G324" s="5" t="s">
        <v>16095</v>
      </c>
      <c r="H324" s="7" t="s">
        <v>15469</v>
      </c>
    </row>
    <row r="325" customFormat="false" ht="15" hidden="false" customHeight="true" outlineLevel="0" collapsed="false">
      <c r="A325" s="7" t="s">
        <v>11425</v>
      </c>
      <c r="B325" s="7" t="n">
        <v>3</v>
      </c>
      <c r="C325" s="7" t="n">
        <f aca="false">COUNTIF('Duel Summary'!M$2:M$2134,$A325)</f>
        <v>5</v>
      </c>
      <c r="D325" s="7" t="n">
        <f aca="false">SUMIF('Duel Summary'!M$2:M$2134,$A325,'Duel Summary'!G$2:G$2134)</f>
        <v>15</v>
      </c>
      <c r="E325" s="7" t="n">
        <f aca="false">SUMIF('Duel Summary'!M$2:M$2134,$A325,'Duel Summary'!H$2:H$2134)</f>
        <v>9</v>
      </c>
      <c r="F325" s="13" t="n">
        <f aca="false">IFERROR(E325/D325,"")</f>
        <v>0.6</v>
      </c>
      <c r="G325" s="7"/>
      <c r="H325" s="7" t="s">
        <v>2808</v>
      </c>
    </row>
    <row r="326" customFormat="false" ht="15" hidden="false" customHeight="true" outlineLevel="0" collapsed="false">
      <c r="A326" s="7" t="s">
        <v>11866</v>
      </c>
      <c r="B326" s="7" t="n">
        <v>3</v>
      </c>
      <c r="C326" s="7" t="n">
        <f aca="false">COUNTIF('Duel Summary'!M$2:M$2134,$A326)</f>
        <v>6</v>
      </c>
      <c r="D326" s="7" t="n">
        <f aca="false">SUMIF('Duel Summary'!M$2:M$2134,$A326,'Duel Summary'!G$2:G$2134)</f>
        <v>18</v>
      </c>
      <c r="E326" s="7" t="n">
        <f aca="false">SUMIF('Duel Summary'!M$2:M$2134,$A326,'Duel Summary'!H$2:H$2134)</f>
        <v>9</v>
      </c>
      <c r="F326" s="13" t="n">
        <f aca="false">IFERROR(E326/D326,"")</f>
        <v>0.5</v>
      </c>
      <c r="G326" s="7"/>
      <c r="H326" s="7" t="s">
        <v>16102</v>
      </c>
    </row>
    <row r="327" customFormat="false" ht="15" hidden="false" customHeight="true" outlineLevel="0" collapsed="false">
      <c r="A327" s="7" t="s">
        <v>13649</v>
      </c>
      <c r="B327" s="7" t="n">
        <v>4</v>
      </c>
      <c r="C327" s="7" t="n">
        <f aca="false">COUNTIF('Duel Summary'!M$2:M$2134,$A327)</f>
        <v>1</v>
      </c>
      <c r="D327" s="7" t="n">
        <f aca="false">SUMIF('Duel Summary'!M$2:M$2134,$A327,'Duel Summary'!G$2:G$2134)</f>
        <v>3</v>
      </c>
      <c r="E327" s="7" t="n">
        <f aca="false">SUMIF('Duel Summary'!M$2:M$2134,$A327,'Duel Summary'!H$2:H$2134)</f>
        <v>2</v>
      </c>
      <c r="F327" s="13" t="n">
        <f aca="false">IFERROR(E327/D327,"")</f>
        <v>0.666666666666667</v>
      </c>
      <c r="G327" s="5" t="s">
        <v>16097</v>
      </c>
      <c r="H327" s="7" t="s">
        <v>674</v>
      </c>
    </row>
    <row r="328" customFormat="false" ht="15" hidden="false" customHeight="true" outlineLevel="0" collapsed="false">
      <c r="A328" s="7" t="s">
        <v>13361</v>
      </c>
      <c r="B328" s="7" t="n">
        <v>4</v>
      </c>
      <c r="C328" s="7" t="n">
        <f aca="false">COUNTIF('Duel Summary'!M$2:M$2134,$A328)</f>
        <v>2</v>
      </c>
      <c r="D328" s="7" t="n">
        <f aca="false">SUMIF('Duel Summary'!M$2:M$2134,$A328,'Duel Summary'!G$2:G$2134)</f>
        <v>6</v>
      </c>
      <c r="E328" s="7" t="n">
        <f aca="false">SUMIF('Duel Summary'!M$2:M$2134,$A328,'Duel Summary'!H$2:H$2134)</f>
        <v>3</v>
      </c>
      <c r="F328" s="13" t="n">
        <f aca="false">IFERROR(E328/D328,"")</f>
        <v>0.5</v>
      </c>
      <c r="G328" s="5" t="s">
        <v>15979</v>
      </c>
      <c r="H328" s="7" t="s">
        <v>16103</v>
      </c>
    </row>
    <row r="329" customFormat="false" ht="15" hidden="false" customHeight="true" outlineLevel="0" collapsed="false">
      <c r="A329" s="7" t="s">
        <v>10010</v>
      </c>
      <c r="B329" s="7" t="n">
        <v>4</v>
      </c>
      <c r="C329" s="7" t="n">
        <f aca="false">COUNTIF('Duel Summary'!M$2:M$2134,$A329)</f>
        <v>3</v>
      </c>
      <c r="D329" s="7" t="n">
        <f aca="false">SUMIF('Duel Summary'!M$2:M$2134,$A329,'Duel Summary'!G$2:G$2134)</f>
        <v>9</v>
      </c>
      <c r="E329" s="7" t="n">
        <f aca="false">SUMIF('Duel Summary'!M$2:M$2134,$A329,'Duel Summary'!H$2:H$2134)</f>
        <v>6</v>
      </c>
      <c r="F329" s="13" t="n">
        <f aca="false">IFERROR(E329/D329,"")</f>
        <v>0.666666666666667</v>
      </c>
      <c r="G329" s="5" t="s">
        <v>16096</v>
      </c>
      <c r="H329" s="7" t="s">
        <v>16104</v>
      </c>
    </row>
    <row r="330" customFormat="false" ht="15" hidden="false" customHeight="true" outlineLevel="0" collapsed="false">
      <c r="A330" s="7" t="s">
        <v>13253</v>
      </c>
      <c r="B330" s="7" t="n">
        <v>3</v>
      </c>
      <c r="C330" s="7" t="n">
        <f aca="false">COUNTIF('Duel Summary'!M$2:M$2134,$A330)</f>
        <v>1</v>
      </c>
      <c r="D330" s="7" t="n">
        <f aca="false">SUMIF('Duel Summary'!M$2:M$2134,$A330,'Duel Summary'!G$2:G$2134)</f>
        <v>3</v>
      </c>
      <c r="E330" s="7" t="n">
        <f aca="false">SUMIF('Duel Summary'!M$2:M$2134,$A330,'Duel Summary'!H$2:H$2134)</f>
        <v>2</v>
      </c>
      <c r="F330" s="13" t="n">
        <f aca="false">IFERROR(E330/D330,"")</f>
        <v>0.666666666666667</v>
      </c>
      <c r="G330" s="7"/>
      <c r="H330" s="7" t="s">
        <v>567</v>
      </c>
    </row>
    <row r="331" customFormat="false" ht="15" hidden="false" customHeight="true" outlineLevel="0" collapsed="false">
      <c r="A331" s="7" t="s">
        <v>11267</v>
      </c>
      <c r="B331" s="7" t="n">
        <v>4</v>
      </c>
      <c r="C331" s="7" t="n">
        <f aca="false">COUNTIF('Duel Summary'!M$2:M$2134,$A331)</f>
        <v>1</v>
      </c>
      <c r="D331" s="7" t="n">
        <f aca="false">SUMIF('Duel Summary'!M$2:M$2134,$A331,'Duel Summary'!G$2:G$2134)</f>
        <v>3</v>
      </c>
      <c r="E331" s="7" t="n">
        <f aca="false">SUMIF('Duel Summary'!M$2:M$2134,$A331,'Duel Summary'!H$2:H$2134)</f>
        <v>2</v>
      </c>
      <c r="F331" s="13" t="n">
        <f aca="false">IFERROR(E331/D331,"")</f>
        <v>0.666666666666667</v>
      </c>
      <c r="G331" s="5" t="s">
        <v>16045</v>
      </c>
      <c r="H331" s="7" t="s">
        <v>2789</v>
      </c>
    </row>
    <row r="332" customFormat="false" ht="15" hidden="false" customHeight="true" outlineLevel="0" collapsed="false">
      <c r="A332" s="7" t="s">
        <v>14728</v>
      </c>
      <c r="B332" s="7" t="n">
        <v>4</v>
      </c>
      <c r="C332" s="7" t="n">
        <f aca="false">COUNTIF('Duel Summary'!M$2:M$2134,$A332)</f>
        <v>1</v>
      </c>
      <c r="D332" s="7" t="n">
        <f aca="false">SUMIF('Duel Summary'!M$2:M$2134,$A332,'Duel Summary'!G$2:G$2134)</f>
        <v>3</v>
      </c>
      <c r="E332" s="7" t="n">
        <f aca="false">SUMIF('Duel Summary'!M$2:M$2134,$A332,'Duel Summary'!H$2:H$2134)</f>
        <v>2</v>
      </c>
      <c r="F332" s="13" t="n">
        <f aca="false">IFERROR(E332/D332,"")</f>
        <v>0.666666666666667</v>
      </c>
      <c r="G332" s="5" t="s">
        <v>16057</v>
      </c>
      <c r="H332" s="8" t="s">
        <v>264</v>
      </c>
    </row>
    <row r="333" customFormat="false" ht="15" hidden="false" customHeight="true" outlineLevel="0" collapsed="false">
      <c r="A333" s="7" t="s">
        <v>10053</v>
      </c>
      <c r="B333" s="7" t="n">
        <v>4</v>
      </c>
      <c r="C333" s="7" t="n">
        <f aca="false">COUNTIF('Duel Summary'!M$2:M$2134,$A333)</f>
        <v>2</v>
      </c>
      <c r="D333" s="7" t="n">
        <f aca="false">SUMIF('Duel Summary'!M$2:M$2134,$A333,'Duel Summary'!G$2:G$2134)</f>
        <v>6</v>
      </c>
      <c r="E333" s="7" t="n">
        <f aca="false">SUMIF('Duel Summary'!M$2:M$2134,$A333,'Duel Summary'!H$2:H$2134)</f>
        <v>5</v>
      </c>
      <c r="F333" s="13" t="n">
        <f aca="false">IFERROR(E333/D333,"")</f>
        <v>0.833333333333333</v>
      </c>
      <c r="G333" s="5" t="s">
        <v>16057</v>
      </c>
      <c r="H333" s="7" t="s">
        <v>2953</v>
      </c>
    </row>
    <row r="334" customFormat="false" ht="15" hidden="false" customHeight="true" outlineLevel="0" collapsed="false">
      <c r="A334" s="7" t="s">
        <v>10097</v>
      </c>
      <c r="B334" s="7" t="n">
        <v>4</v>
      </c>
      <c r="C334" s="7" t="n">
        <f aca="false">COUNTIF('Duel Summary'!M$2:M$2134,$A334)</f>
        <v>10</v>
      </c>
      <c r="D334" s="7" t="n">
        <f aca="false">SUMIF('Duel Summary'!M$2:M$2134,$A334,'Duel Summary'!G$2:G$2134)</f>
        <v>30</v>
      </c>
      <c r="E334" s="7" t="n">
        <f aca="false">SUMIF('Duel Summary'!M$2:M$2134,$A334,'Duel Summary'!H$2:H$2134)</f>
        <v>11</v>
      </c>
      <c r="F334" s="13" t="n">
        <f aca="false">IFERROR(E334/D334,"")</f>
        <v>0.366666666666667</v>
      </c>
      <c r="G334" s="5" t="s">
        <v>15952</v>
      </c>
      <c r="H334" s="7" t="s">
        <v>16105</v>
      </c>
    </row>
    <row r="335" customFormat="false" ht="15" hidden="false" customHeight="true" outlineLevel="0" collapsed="false">
      <c r="A335" s="7" t="s">
        <v>10290</v>
      </c>
      <c r="B335" s="7" t="n">
        <v>4</v>
      </c>
      <c r="C335" s="7" t="n">
        <f aca="false">COUNTIF('Duel Summary'!M$2:M$2134,$A335)</f>
        <v>8</v>
      </c>
      <c r="D335" s="7" t="n">
        <f aca="false">SUMIF('Duel Summary'!M$2:M$2134,$A335,'Duel Summary'!G$2:G$2134)</f>
        <v>24</v>
      </c>
      <c r="E335" s="7" t="n">
        <f aca="false">SUMIF('Duel Summary'!M$2:M$2134,$A335,'Duel Summary'!H$2:H$2134)</f>
        <v>9</v>
      </c>
      <c r="F335" s="13" t="n">
        <f aca="false">IFERROR(E335/D335,"")</f>
        <v>0.375</v>
      </c>
      <c r="G335" s="5" t="s">
        <v>15952</v>
      </c>
      <c r="H335" s="7" t="s">
        <v>16106</v>
      </c>
    </row>
    <row r="336" customFormat="false" ht="15" hidden="false" customHeight="true" outlineLevel="0" collapsed="false">
      <c r="A336" s="7" t="s">
        <v>9959</v>
      </c>
      <c r="B336" s="7" t="n">
        <v>3</v>
      </c>
      <c r="C336" s="7" t="n">
        <f aca="false">COUNTIF('Duel Summary'!M$2:M$2134,$A336)</f>
        <v>3</v>
      </c>
      <c r="D336" s="7" t="n">
        <f aca="false">SUMIF('Duel Summary'!M$2:M$2134,$A336,'Duel Summary'!G$2:G$2134)</f>
        <v>9</v>
      </c>
      <c r="E336" s="7" t="n">
        <f aca="false">SUMIF('Duel Summary'!M$2:M$2134,$A336,'Duel Summary'!H$2:H$2134)</f>
        <v>6</v>
      </c>
      <c r="F336" s="13" t="n">
        <f aca="false">IFERROR(E336/D336,"")</f>
        <v>0.666666666666667</v>
      </c>
      <c r="G336" s="7"/>
      <c r="H336" s="7" t="s">
        <v>16107</v>
      </c>
    </row>
    <row r="337" customFormat="false" ht="15" hidden="false" customHeight="true" outlineLevel="0" collapsed="false">
      <c r="A337" s="7" t="s">
        <v>10658</v>
      </c>
      <c r="B337" s="7" t="n">
        <v>4</v>
      </c>
      <c r="C337" s="7" t="n">
        <f aca="false">COUNTIF('Duel Summary'!M$2:M$2134,$A337)</f>
        <v>4</v>
      </c>
      <c r="D337" s="7" t="n">
        <f aca="false">SUMIF('Duel Summary'!M$2:M$2134,$A337,'Duel Summary'!G$2:G$2134)</f>
        <v>12</v>
      </c>
      <c r="E337" s="7" t="n">
        <f aca="false">SUMIF('Duel Summary'!M$2:M$2134,$A337,'Duel Summary'!H$2:H$2134)</f>
        <v>8</v>
      </c>
      <c r="F337" s="13" t="n">
        <f aca="false">IFERROR(E337/D337,"")</f>
        <v>0.666666666666667</v>
      </c>
      <c r="G337" s="5" t="s">
        <v>15974</v>
      </c>
      <c r="H337" s="7" t="s">
        <v>16108</v>
      </c>
    </row>
    <row r="338" customFormat="false" ht="15" hidden="false" customHeight="true" outlineLevel="0" collapsed="false">
      <c r="A338" s="7" t="s">
        <v>9877</v>
      </c>
      <c r="B338" s="7" t="n">
        <v>3</v>
      </c>
      <c r="C338" s="7" t="n">
        <f aca="false">COUNTIF('Duel Summary'!M$2:M$2134,$A338)</f>
        <v>15</v>
      </c>
      <c r="D338" s="7" t="n">
        <f aca="false">SUMIF('Duel Summary'!M$2:M$2134,$A338,'Duel Summary'!G$2:G$2134)</f>
        <v>45</v>
      </c>
      <c r="E338" s="7" t="n">
        <f aca="false">SUMIF('Duel Summary'!M$2:M$2134,$A338,'Duel Summary'!H$2:H$2134)</f>
        <v>21</v>
      </c>
      <c r="F338" s="13" t="n">
        <f aca="false">IFERROR(E338/D338,"")</f>
        <v>0.466666666666667</v>
      </c>
      <c r="G338" s="7"/>
      <c r="H338" s="7" t="s">
        <v>16109</v>
      </c>
    </row>
    <row r="339" customFormat="false" ht="15" hidden="false" customHeight="true" outlineLevel="0" collapsed="false">
      <c r="A339" s="7" t="s">
        <v>10469</v>
      </c>
      <c r="B339" s="7" t="n">
        <v>4</v>
      </c>
      <c r="C339" s="7" t="n">
        <f aca="false">COUNTIF('Duel Summary'!M$2:M$2134,$A339)</f>
        <v>2</v>
      </c>
      <c r="D339" s="7" t="n">
        <f aca="false">SUMIF('Duel Summary'!M$2:M$2134,$A339,'Duel Summary'!G$2:G$2134)</f>
        <v>6</v>
      </c>
      <c r="E339" s="7" t="n">
        <f aca="false">SUMIF('Duel Summary'!M$2:M$2134,$A339,'Duel Summary'!H$2:H$2134)</f>
        <v>4</v>
      </c>
      <c r="F339" s="13" t="n">
        <f aca="false">IFERROR(E339/D339,"")</f>
        <v>0.666666666666667</v>
      </c>
      <c r="G339" s="5" t="s">
        <v>16045</v>
      </c>
      <c r="H339" s="7" t="s">
        <v>16110</v>
      </c>
    </row>
    <row r="340" customFormat="false" ht="15" hidden="false" customHeight="true" outlineLevel="0" collapsed="false">
      <c r="A340" s="7" t="s">
        <v>11650</v>
      </c>
      <c r="B340" s="7" t="n">
        <v>4</v>
      </c>
      <c r="C340" s="7" t="n">
        <f aca="false">COUNTIF('Duel Summary'!M$2:M$2134,$A340)</f>
        <v>1</v>
      </c>
      <c r="D340" s="7" t="n">
        <f aca="false">SUMIF('Duel Summary'!M$2:M$2134,$A340,'Duel Summary'!G$2:G$2134)</f>
        <v>3</v>
      </c>
      <c r="E340" s="7" t="n">
        <f aca="false">SUMIF('Duel Summary'!M$2:M$2134,$A340,'Duel Summary'!H$2:H$2134)</f>
        <v>1</v>
      </c>
      <c r="F340" s="13" t="n">
        <f aca="false">IFERROR(E340/D340,"")</f>
        <v>0.333333333333333</v>
      </c>
      <c r="G340" s="5" t="s">
        <v>16097</v>
      </c>
      <c r="H340" s="7" t="s">
        <v>1201</v>
      </c>
    </row>
    <row r="341" customFormat="false" ht="15" hidden="false" customHeight="true" outlineLevel="0" collapsed="false">
      <c r="A341" s="7" t="s">
        <v>12174</v>
      </c>
      <c r="B341" s="7" t="n">
        <v>3</v>
      </c>
      <c r="C341" s="7" t="n">
        <f aca="false">COUNTIF('Duel Summary'!M$2:M$2134,$A341)</f>
        <v>1</v>
      </c>
      <c r="D341" s="7" t="n">
        <f aca="false">SUMIF('Duel Summary'!M$2:M$2134,$A341,'Duel Summary'!G$2:G$2134)</f>
        <v>4</v>
      </c>
      <c r="E341" s="7" t="n">
        <f aca="false">SUMIF('Duel Summary'!M$2:M$2134,$A341,'Duel Summary'!H$2:H$2134)</f>
        <v>0</v>
      </c>
      <c r="F341" s="13" t="n">
        <f aca="false">IFERROR(E341/D341,"")</f>
        <v>0</v>
      </c>
      <c r="G341" s="7"/>
      <c r="H341" s="7" t="s">
        <v>613</v>
      </c>
    </row>
    <row r="342" customFormat="false" ht="15" hidden="false" customHeight="true" outlineLevel="0" collapsed="false">
      <c r="A342" s="7" t="s">
        <v>10508</v>
      </c>
      <c r="B342" s="7" t="n">
        <v>5</v>
      </c>
      <c r="C342" s="7" t="n">
        <f aca="false">COUNTIF('Duel Summary'!M$2:M$2134,$A342)</f>
        <v>1</v>
      </c>
      <c r="D342" s="7" t="n">
        <f aca="false">SUMIF('Duel Summary'!M$2:M$2134,$A342,'Duel Summary'!G$2:G$2134)</f>
        <v>3</v>
      </c>
      <c r="E342" s="7" t="n">
        <f aca="false">SUMIF('Duel Summary'!M$2:M$2134,$A342,'Duel Summary'!H$2:H$2134)</f>
        <v>2</v>
      </c>
      <c r="F342" s="13" t="n">
        <f aca="false">IFERROR(E342/D342,"")</f>
        <v>0.666666666666667</v>
      </c>
      <c r="G342" s="5" t="s">
        <v>16111</v>
      </c>
      <c r="H342" s="7" t="s">
        <v>147</v>
      </c>
    </row>
    <row r="343" customFormat="false" ht="15" hidden="false" customHeight="true" outlineLevel="0" collapsed="false">
      <c r="A343" s="7" t="s">
        <v>12578</v>
      </c>
      <c r="B343" s="7" t="n">
        <v>3</v>
      </c>
      <c r="C343" s="7" t="n">
        <f aca="false">COUNTIF('Duel Summary'!M$2:M$2134,$A343)</f>
        <v>1</v>
      </c>
      <c r="D343" s="7" t="n">
        <f aca="false">SUMIF('Duel Summary'!M$2:M$2134,$A343,'Duel Summary'!G$2:G$2134)</f>
        <v>3</v>
      </c>
      <c r="E343" s="7" t="n">
        <f aca="false">SUMIF('Duel Summary'!M$2:M$2134,$A343,'Duel Summary'!H$2:H$2134)</f>
        <v>3</v>
      </c>
      <c r="F343" s="13" t="n">
        <f aca="false">IFERROR(E343/D343,"")</f>
        <v>1</v>
      </c>
      <c r="G343" s="7"/>
      <c r="H343" s="7" t="s">
        <v>1206</v>
      </c>
    </row>
    <row r="344" customFormat="false" ht="15" hidden="false" customHeight="true" outlineLevel="0" collapsed="false">
      <c r="A344" s="7" t="s">
        <v>12929</v>
      </c>
      <c r="B344" s="7" t="n">
        <v>3</v>
      </c>
      <c r="C344" s="7" t="n">
        <f aca="false">COUNTIF('Duel Summary'!M$2:M$2134,$A344)</f>
        <v>1</v>
      </c>
      <c r="D344" s="7" t="n">
        <f aca="false">SUMIF('Duel Summary'!M$2:M$2134,$A344,'Duel Summary'!G$2:G$2134)</f>
        <v>3</v>
      </c>
      <c r="E344" s="7" t="n">
        <f aca="false">SUMIF('Duel Summary'!M$2:M$2134,$A344,'Duel Summary'!H$2:H$2134)</f>
        <v>1</v>
      </c>
      <c r="F344" s="13" t="n">
        <f aca="false">IFERROR(E344/D344,"")</f>
        <v>0.333333333333333</v>
      </c>
      <c r="G344" s="7"/>
      <c r="H344" s="7" t="s">
        <v>2001</v>
      </c>
    </row>
    <row r="345" customFormat="false" ht="15" hidden="false" customHeight="true" outlineLevel="0" collapsed="false">
      <c r="A345" s="7" t="s">
        <v>10169</v>
      </c>
      <c r="B345" s="7" t="n">
        <v>5</v>
      </c>
      <c r="C345" s="7" t="n">
        <f aca="false">COUNTIF('Duel Summary'!M$2:M$2134,$A345)</f>
        <v>4</v>
      </c>
      <c r="D345" s="7" t="n">
        <f aca="false">SUMIF('Duel Summary'!M$2:M$2134,$A345,'Duel Summary'!G$2:G$2134)</f>
        <v>12</v>
      </c>
      <c r="E345" s="7" t="n">
        <f aca="false">SUMIF('Duel Summary'!M$2:M$2134,$A345,'Duel Summary'!H$2:H$2134)</f>
        <v>8</v>
      </c>
      <c r="F345" s="13" t="n">
        <f aca="false">IFERROR(E345/D345,"")</f>
        <v>0.666666666666667</v>
      </c>
      <c r="G345" s="5" t="s">
        <v>16112</v>
      </c>
      <c r="H345" s="7" t="s">
        <v>1432</v>
      </c>
    </row>
    <row r="346" customFormat="false" ht="15" hidden="false" customHeight="true" outlineLevel="0" collapsed="false">
      <c r="A346" s="7" t="s">
        <v>10464</v>
      </c>
      <c r="B346" s="7" t="n">
        <v>4</v>
      </c>
      <c r="C346" s="7" t="n">
        <f aca="false">COUNTIF('Duel Summary'!M$2:M$2134,$A346)</f>
        <v>7</v>
      </c>
      <c r="D346" s="7" t="n">
        <f aca="false">SUMIF('Duel Summary'!M$2:M$2134,$A346,'Duel Summary'!G$2:G$2134)</f>
        <v>22</v>
      </c>
      <c r="E346" s="7" t="n">
        <f aca="false">SUMIF('Duel Summary'!M$2:M$2134,$A346,'Duel Summary'!H$2:H$2134)</f>
        <v>9</v>
      </c>
      <c r="F346" s="13" t="n">
        <f aca="false">IFERROR(E346/D346,"")</f>
        <v>0.409090909090909</v>
      </c>
      <c r="G346" s="5" t="s">
        <v>15952</v>
      </c>
      <c r="H346" s="7" t="s">
        <v>16113</v>
      </c>
    </row>
    <row r="347" customFormat="false" ht="15" hidden="false" customHeight="true" outlineLevel="0" collapsed="false">
      <c r="A347" s="7" t="s">
        <v>10440</v>
      </c>
      <c r="B347" s="7" t="n">
        <v>4</v>
      </c>
      <c r="C347" s="7" t="n">
        <f aca="false">COUNTIF('Duel Summary'!M$2:M$2134,$A347)</f>
        <v>5</v>
      </c>
      <c r="D347" s="7" t="n">
        <f aca="false">SUMIF('Duel Summary'!M$2:M$2134,$A347,'Duel Summary'!G$2:G$2134)</f>
        <v>15</v>
      </c>
      <c r="E347" s="7" t="n">
        <f aca="false">SUMIF('Duel Summary'!M$2:M$2134,$A347,'Duel Summary'!H$2:H$2134)</f>
        <v>10</v>
      </c>
      <c r="F347" s="13" t="n">
        <f aca="false">IFERROR(E347/D347,"")</f>
        <v>0.666666666666667</v>
      </c>
      <c r="G347" s="5" t="s">
        <v>15952</v>
      </c>
      <c r="H347" s="7" t="s">
        <v>1432</v>
      </c>
    </row>
    <row r="348" customFormat="false" ht="15" hidden="false" customHeight="true" outlineLevel="0" collapsed="false">
      <c r="A348" s="7" t="s">
        <v>10646</v>
      </c>
      <c r="B348" s="7" t="n">
        <v>4</v>
      </c>
      <c r="C348" s="7" t="n">
        <f aca="false">COUNTIF('Duel Summary'!M$2:M$2134,$A348)</f>
        <v>4</v>
      </c>
      <c r="D348" s="7" t="n">
        <f aca="false">SUMIF('Duel Summary'!M$2:M$2134,$A348,'Duel Summary'!G$2:G$2134)</f>
        <v>13</v>
      </c>
      <c r="E348" s="7" t="n">
        <f aca="false">SUMIF('Duel Summary'!M$2:M$2134,$A348,'Duel Summary'!H$2:H$2134)</f>
        <v>9</v>
      </c>
      <c r="F348" s="13" t="n">
        <f aca="false">IFERROR(E348/D348,"")</f>
        <v>0.692307692307692</v>
      </c>
      <c r="G348" s="5" t="s">
        <v>16095</v>
      </c>
      <c r="H348" s="7" t="s">
        <v>16114</v>
      </c>
    </row>
    <row r="349" customFormat="false" ht="15" hidden="false" customHeight="true" outlineLevel="0" collapsed="false">
      <c r="A349" s="7" t="s">
        <v>11012</v>
      </c>
      <c r="B349" s="7" t="n">
        <v>3</v>
      </c>
      <c r="C349" s="7" t="n">
        <f aca="false">COUNTIF('Duel Summary'!M$2:M$2134,$A349)</f>
        <v>2</v>
      </c>
      <c r="D349" s="7" t="n">
        <f aca="false">SUMIF('Duel Summary'!M$2:M$2134,$A349,'Duel Summary'!G$2:G$2134)</f>
        <v>6</v>
      </c>
      <c r="E349" s="7" t="n">
        <f aca="false">SUMIF('Duel Summary'!M$2:M$2134,$A349,'Duel Summary'!H$2:H$2134)</f>
        <v>2</v>
      </c>
      <c r="F349" s="13" t="n">
        <f aca="false">IFERROR(E349/D349,"")</f>
        <v>0.333333333333333</v>
      </c>
      <c r="G349" s="7"/>
      <c r="H349" s="7" t="s">
        <v>523</v>
      </c>
    </row>
    <row r="350" customFormat="false" ht="15" hidden="false" customHeight="true" outlineLevel="0" collapsed="false">
      <c r="A350" s="7" t="s">
        <v>10612</v>
      </c>
      <c r="B350" s="7" t="n">
        <v>4</v>
      </c>
      <c r="C350" s="7" t="n">
        <f aca="false">COUNTIF('Duel Summary'!M$2:M$2134,$A350)</f>
        <v>5</v>
      </c>
      <c r="D350" s="7" t="n">
        <f aca="false">SUMIF('Duel Summary'!M$2:M$2134,$A350,'Duel Summary'!G$2:G$2134)</f>
        <v>15</v>
      </c>
      <c r="E350" s="7" t="n">
        <f aca="false">SUMIF('Duel Summary'!M$2:M$2134,$A350,'Duel Summary'!H$2:H$2134)</f>
        <v>9</v>
      </c>
      <c r="F350" s="13" t="n">
        <f aca="false">IFERROR(E350/D350,"")</f>
        <v>0.6</v>
      </c>
      <c r="G350" s="5" t="s">
        <v>16095</v>
      </c>
      <c r="H350" s="7" t="s">
        <v>1739</v>
      </c>
    </row>
    <row r="351" customFormat="false" ht="15" hidden="false" customHeight="true" outlineLevel="0" collapsed="false">
      <c r="A351" s="7" t="s">
        <v>14748</v>
      </c>
      <c r="B351" s="7" t="n">
        <v>5</v>
      </c>
      <c r="C351" s="7" t="n">
        <f aca="false">COUNTIF('Duel Summary'!M$2:M$2134,$A351)</f>
        <v>2</v>
      </c>
      <c r="D351" s="7" t="n">
        <f aca="false">SUMIF('Duel Summary'!M$2:M$2134,$A351,'Duel Summary'!G$2:G$2134)</f>
        <v>6</v>
      </c>
      <c r="E351" s="7" t="n">
        <f aca="false">SUMIF('Duel Summary'!M$2:M$2134,$A351,'Duel Summary'!H$2:H$2134)</f>
        <v>1</v>
      </c>
      <c r="F351" s="13" t="n">
        <f aca="false">IFERROR(E351/D351,"")</f>
        <v>0.166666666666667</v>
      </c>
      <c r="G351" s="5" t="s">
        <v>16115</v>
      </c>
      <c r="H351" s="8" t="s">
        <v>16116</v>
      </c>
    </row>
    <row r="352" customFormat="false" ht="15" hidden="false" customHeight="true" outlineLevel="0" collapsed="false">
      <c r="A352" s="7" t="s">
        <v>10894</v>
      </c>
      <c r="B352" s="7" t="n">
        <v>3</v>
      </c>
      <c r="C352" s="7" t="n">
        <f aca="false">COUNTIF('Duel Summary'!M$2:M$2134,$A352)</f>
        <v>1</v>
      </c>
      <c r="D352" s="7" t="n">
        <f aca="false">SUMIF('Duel Summary'!M$2:M$2134,$A352,'Duel Summary'!G$2:G$2134)</f>
        <v>3</v>
      </c>
      <c r="E352" s="7" t="n">
        <f aca="false">SUMIF('Duel Summary'!M$2:M$2134,$A352,'Duel Summary'!H$2:H$2134)</f>
        <v>1</v>
      </c>
      <c r="F352" s="13" t="n">
        <f aca="false">IFERROR(E352/D352,"")</f>
        <v>0.333333333333333</v>
      </c>
      <c r="G352" s="7"/>
      <c r="H352" s="7" t="s">
        <v>2629</v>
      </c>
    </row>
    <row r="353" customFormat="false" ht="15" hidden="false" customHeight="true" outlineLevel="0" collapsed="false">
      <c r="A353" s="7" t="s">
        <v>9861</v>
      </c>
      <c r="B353" s="7" t="n">
        <v>3</v>
      </c>
      <c r="C353" s="7" t="n">
        <f aca="false">COUNTIF('Duel Summary'!M$2:M$2134,$A353)</f>
        <v>3</v>
      </c>
      <c r="D353" s="7" t="n">
        <f aca="false">SUMIF('Duel Summary'!M$2:M$2134,$A353,'Duel Summary'!G$2:G$2134)</f>
        <v>9</v>
      </c>
      <c r="E353" s="7" t="n">
        <f aca="false">SUMIF('Duel Summary'!M$2:M$2134,$A353,'Duel Summary'!H$2:H$2134)</f>
        <v>5</v>
      </c>
      <c r="F353" s="13" t="n">
        <f aca="false">IFERROR(E353/D353,"")</f>
        <v>0.555555555555556</v>
      </c>
      <c r="G353" s="7"/>
      <c r="H353" s="7" t="s">
        <v>772</v>
      </c>
    </row>
    <row r="354" customFormat="false" ht="15" hidden="false" customHeight="true" outlineLevel="0" collapsed="false">
      <c r="A354" s="7" t="s">
        <v>11715</v>
      </c>
      <c r="B354" s="7" t="n">
        <v>4</v>
      </c>
      <c r="C354" s="7" t="n">
        <f aca="false">COUNTIF('Duel Summary'!M$2:M$2134,$A354)</f>
        <v>1</v>
      </c>
      <c r="D354" s="7" t="n">
        <f aca="false">SUMIF('Duel Summary'!M$2:M$2134,$A354,'Duel Summary'!G$2:G$2134)</f>
        <v>3</v>
      </c>
      <c r="E354" s="7" t="n">
        <f aca="false">SUMIF('Duel Summary'!M$2:M$2134,$A354,'Duel Summary'!H$2:H$2134)</f>
        <v>0</v>
      </c>
      <c r="F354" s="13" t="n">
        <f aca="false">IFERROR(E354/D354,"")</f>
        <v>0</v>
      </c>
      <c r="G354" s="5" t="s">
        <v>16075</v>
      </c>
      <c r="H354" s="7" t="s">
        <v>1201</v>
      </c>
    </row>
    <row r="355" customFormat="false" ht="15" hidden="false" customHeight="true" outlineLevel="0" collapsed="false">
      <c r="A355" s="7" t="s">
        <v>10981</v>
      </c>
      <c r="B355" s="7" t="n">
        <v>4</v>
      </c>
      <c r="C355" s="7" t="n">
        <f aca="false">COUNTIF('Duel Summary'!M$2:M$2134,$A355)</f>
        <v>1</v>
      </c>
      <c r="D355" s="7" t="n">
        <f aca="false">SUMIF('Duel Summary'!M$2:M$2134,$A355,'Duel Summary'!G$2:G$2134)</f>
        <v>3</v>
      </c>
      <c r="E355" s="7" t="n">
        <f aca="false">SUMIF('Duel Summary'!M$2:M$2134,$A355,'Duel Summary'!H$2:H$2134)</f>
        <v>2</v>
      </c>
      <c r="F355" s="13" t="n">
        <f aca="false">IFERROR(E355/D355,"")</f>
        <v>0.666666666666667</v>
      </c>
      <c r="G355" s="5" t="s">
        <v>16117</v>
      </c>
      <c r="H355" s="7" t="s">
        <v>2953</v>
      </c>
    </row>
    <row r="356" customFormat="false" ht="15" hidden="false" customHeight="true" outlineLevel="0" collapsed="false">
      <c r="A356" s="7" t="s">
        <v>10161</v>
      </c>
      <c r="B356" s="7" t="n">
        <v>4</v>
      </c>
      <c r="C356" s="7" t="n">
        <f aca="false">COUNTIF('Duel Summary'!M$2:M$2134,$A356)</f>
        <v>3</v>
      </c>
      <c r="D356" s="7" t="n">
        <f aca="false">SUMIF('Duel Summary'!M$2:M$2134,$A356,'Duel Summary'!G$2:G$2134)</f>
        <v>9</v>
      </c>
      <c r="E356" s="7" t="n">
        <f aca="false">SUMIF('Duel Summary'!M$2:M$2134,$A356,'Duel Summary'!H$2:H$2134)</f>
        <v>8</v>
      </c>
      <c r="F356" s="13" t="n">
        <f aca="false">IFERROR(E356/D356,"")</f>
        <v>0.888888888888889</v>
      </c>
      <c r="G356" s="5" t="s">
        <v>16118</v>
      </c>
      <c r="H356" s="7" t="s">
        <v>16119</v>
      </c>
    </row>
    <row r="357" customFormat="false" ht="15" hidden="false" customHeight="true" outlineLevel="0" collapsed="false">
      <c r="A357" s="7" t="s">
        <v>11032</v>
      </c>
      <c r="B357" s="7" t="n">
        <v>4</v>
      </c>
      <c r="C357" s="7" t="n">
        <f aca="false">COUNTIF('Duel Summary'!M$2:M$2134,$A357)</f>
        <v>4</v>
      </c>
      <c r="D357" s="7" t="n">
        <f aca="false">SUMIF('Duel Summary'!M$2:M$2134,$A357,'Duel Summary'!G$2:G$2134)</f>
        <v>13</v>
      </c>
      <c r="E357" s="7" t="n">
        <f aca="false">SUMIF('Duel Summary'!M$2:M$2134,$A357,'Duel Summary'!H$2:H$2134)</f>
        <v>8</v>
      </c>
      <c r="F357" s="13" t="n">
        <f aca="false">IFERROR(E357/D357,"")</f>
        <v>0.615384615384615</v>
      </c>
      <c r="G357" s="5" t="s">
        <v>16096</v>
      </c>
      <c r="H357" s="7" t="s">
        <v>16120</v>
      </c>
    </row>
    <row r="358" customFormat="false" ht="15" hidden="false" customHeight="true" outlineLevel="0" collapsed="false">
      <c r="A358" s="7" t="s">
        <v>13856</v>
      </c>
      <c r="B358" s="7" t="n">
        <v>4</v>
      </c>
      <c r="C358" s="7" t="n">
        <f aca="false">COUNTIF('Duel Summary'!M$2:M$2134,$A358)</f>
        <v>1</v>
      </c>
      <c r="D358" s="7" t="n">
        <f aca="false">SUMIF('Duel Summary'!M$2:M$2134,$A358,'Duel Summary'!G$2:G$2134)</f>
        <v>3</v>
      </c>
      <c r="E358" s="7" t="n">
        <f aca="false">SUMIF('Duel Summary'!M$2:M$2134,$A358,'Duel Summary'!H$2:H$2134)</f>
        <v>2</v>
      </c>
      <c r="F358" s="13" t="n">
        <f aca="false">IFERROR(E358/D358,"")</f>
        <v>0.666666666666667</v>
      </c>
      <c r="G358" s="5" t="s">
        <v>15974</v>
      </c>
      <c r="H358" s="7" t="s">
        <v>1010</v>
      </c>
    </row>
    <row r="359" customFormat="false" ht="15" hidden="false" customHeight="true" outlineLevel="0" collapsed="false">
      <c r="A359" s="7" t="s">
        <v>12383</v>
      </c>
      <c r="B359" s="7" t="n">
        <v>5</v>
      </c>
      <c r="C359" s="7" t="n">
        <f aca="false">COUNTIF('Duel Summary'!M$2:M$2134,$A359)</f>
        <v>3</v>
      </c>
      <c r="D359" s="7" t="n">
        <f aca="false">SUMIF('Duel Summary'!M$2:M$2134,$A359,'Duel Summary'!G$2:G$2134)</f>
        <v>9</v>
      </c>
      <c r="E359" s="7" t="n">
        <f aca="false">SUMIF('Duel Summary'!M$2:M$2134,$A359,'Duel Summary'!H$2:H$2134)</f>
        <v>5</v>
      </c>
      <c r="F359" s="13" t="n">
        <f aca="false">IFERROR(E359/D359,"")</f>
        <v>0.555555555555556</v>
      </c>
      <c r="G359" s="5" t="s">
        <v>15989</v>
      </c>
      <c r="H359" s="7" t="s">
        <v>16121</v>
      </c>
    </row>
    <row r="360" customFormat="false" ht="15" hidden="false" customHeight="true" outlineLevel="0" collapsed="false">
      <c r="A360" s="7" t="s">
        <v>11863</v>
      </c>
      <c r="B360" s="7" t="n">
        <v>4</v>
      </c>
      <c r="C360" s="7" t="n">
        <f aca="false">COUNTIF('Duel Summary'!M$2:M$2134,$A360)</f>
        <v>2</v>
      </c>
      <c r="D360" s="7" t="n">
        <f aca="false">SUMIF('Duel Summary'!M$2:M$2134,$A360,'Duel Summary'!G$2:G$2134)</f>
        <v>6</v>
      </c>
      <c r="E360" s="7" t="n">
        <f aca="false">SUMIF('Duel Summary'!M$2:M$2134,$A360,'Duel Summary'!H$2:H$2134)</f>
        <v>4</v>
      </c>
      <c r="F360" s="13" t="n">
        <f aca="false">IFERROR(E360/D360,"")</f>
        <v>0.666666666666667</v>
      </c>
      <c r="G360" s="5" t="s">
        <v>16122</v>
      </c>
      <c r="H360" s="7" t="s">
        <v>3071</v>
      </c>
    </row>
    <row r="361" customFormat="false" ht="15" hidden="false" customHeight="true" outlineLevel="0" collapsed="false">
      <c r="A361" s="7" t="s">
        <v>13828</v>
      </c>
      <c r="B361" s="7" t="n">
        <v>3</v>
      </c>
      <c r="C361" s="7" t="n">
        <f aca="false">COUNTIF('Duel Summary'!M$2:M$2134,$A361)</f>
        <v>1</v>
      </c>
      <c r="D361" s="7" t="n">
        <f aca="false">SUMIF('Duel Summary'!M$2:M$2134,$A361,'Duel Summary'!G$2:G$2134)</f>
        <v>3</v>
      </c>
      <c r="E361" s="7" t="n">
        <f aca="false">SUMIF('Duel Summary'!M$2:M$2134,$A361,'Duel Summary'!H$2:H$2134)</f>
        <v>3</v>
      </c>
      <c r="F361" s="13" t="n">
        <f aca="false">IFERROR(E361/D361,"")</f>
        <v>1</v>
      </c>
      <c r="G361" s="7"/>
      <c r="H361" s="7" t="s">
        <v>1010</v>
      </c>
    </row>
    <row r="362" customFormat="false" ht="15" hidden="false" customHeight="true" outlineLevel="0" collapsed="false">
      <c r="A362" s="7" t="s">
        <v>12032</v>
      </c>
      <c r="B362" s="7" t="n">
        <v>4</v>
      </c>
      <c r="C362" s="7" t="n">
        <f aca="false">COUNTIF('Duel Summary'!M$2:M$2134,$A362)</f>
        <v>1</v>
      </c>
      <c r="D362" s="7" t="n">
        <f aca="false">SUMIF('Duel Summary'!M$2:M$2134,$A362,'Duel Summary'!G$2:G$2134)</f>
        <v>3</v>
      </c>
      <c r="E362" s="7" t="n">
        <f aca="false">SUMIF('Duel Summary'!M$2:M$2134,$A362,'Duel Summary'!H$2:H$2134)</f>
        <v>1</v>
      </c>
      <c r="F362" s="13" t="n">
        <f aca="false">IFERROR(E362/D362,"")</f>
        <v>0.333333333333333</v>
      </c>
      <c r="G362" s="5" t="s">
        <v>16123</v>
      </c>
      <c r="H362" s="7" t="s">
        <v>547</v>
      </c>
    </row>
    <row r="363" customFormat="false" ht="15" hidden="false" customHeight="true" outlineLevel="0" collapsed="false">
      <c r="A363" s="7" t="s">
        <v>10376</v>
      </c>
      <c r="B363" s="7" t="n">
        <v>5</v>
      </c>
      <c r="C363" s="7" t="n">
        <f aca="false">COUNTIF('Duel Summary'!M$2:M$2134,$A363)</f>
        <v>10</v>
      </c>
      <c r="D363" s="7" t="n">
        <f aca="false">SUMIF('Duel Summary'!M$2:M$2134,$A363,'Duel Summary'!G$2:G$2134)</f>
        <v>31</v>
      </c>
      <c r="E363" s="7" t="n">
        <f aca="false">SUMIF('Duel Summary'!M$2:M$2134,$A363,'Duel Summary'!H$2:H$2134)</f>
        <v>21</v>
      </c>
      <c r="F363" s="13" t="n">
        <f aca="false">IFERROR(E363/D363,"")</f>
        <v>0.67741935483871</v>
      </c>
      <c r="G363" s="5" t="s">
        <v>15989</v>
      </c>
      <c r="H363" s="7" t="s">
        <v>16124</v>
      </c>
    </row>
    <row r="364" customFormat="false" ht="15" hidden="false" customHeight="true" outlineLevel="0" collapsed="false">
      <c r="A364" s="7" t="s">
        <v>11719</v>
      </c>
      <c r="B364" s="7" t="n">
        <v>4</v>
      </c>
      <c r="C364" s="7" t="n">
        <f aca="false">COUNTIF('Duel Summary'!M$2:M$2134,$A364)</f>
        <v>1</v>
      </c>
      <c r="D364" s="7" t="n">
        <f aca="false">SUMIF('Duel Summary'!M$2:M$2134,$A364,'Duel Summary'!G$2:G$2134)</f>
        <v>3</v>
      </c>
      <c r="E364" s="7" t="n">
        <f aca="false">SUMIF('Duel Summary'!M$2:M$2134,$A364,'Duel Summary'!H$2:H$2134)</f>
        <v>2</v>
      </c>
      <c r="F364" s="13" t="n">
        <f aca="false">IFERROR(E364/D364,"")</f>
        <v>0.666666666666667</v>
      </c>
      <c r="G364" s="5" t="s">
        <v>16057</v>
      </c>
      <c r="H364" s="7" t="s">
        <v>1201</v>
      </c>
    </row>
    <row r="365" customFormat="false" ht="15" hidden="false" customHeight="true" outlineLevel="0" collapsed="false">
      <c r="A365" s="7" t="s">
        <v>15149</v>
      </c>
      <c r="B365" s="7" t="n">
        <v>4</v>
      </c>
      <c r="C365" s="7" t="n">
        <f aca="false">COUNTIF('Duel Summary'!M$2:M$2134,$A365)</f>
        <v>1</v>
      </c>
      <c r="D365" s="7" t="n">
        <f aca="false">SUMIF('Duel Summary'!M$2:M$2134,$A365,'Duel Summary'!G$2:G$2134)</f>
        <v>3</v>
      </c>
      <c r="E365" s="7" t="n">
        <f aca="false">SUMIF('Duel Summary'!M$2:M$2134,$A365,'Duel Summary'!H$2:H$2134)</f>
        <v>1</v>
      </c>
      <c r="F365" s="13" t="n">
        <f aca="false">IFERROR(E365/D365,"")</f>
        <v>0.333333333333333</v>
      </c>
      <c r="G365" s="5" t="s">
        <v>16125</v>
      </c>
      <c r="H365" s="8" t="s">
        <v>1192</v>
      </c>
    </row>
    <row r="366" customFormat="false" ht="15" hidden="false" customHeight="true" outlineLevel="0" collapsed="false">
      <c r="A366" s="7" t="s">
        <v>9717</v>
      </c>
      <c r="B366" s="7" t="n">
        <v>4</v>
      </c>
      <c r="C366" s="7" t="n">
        <f aca="false">COUNTIF('Duel Summary'!M$2:M$2134,$A366)</f>
        <v>2</v>
      </c>
      <c r="D366" s="7" t="n">
        <f aca="false">SUMIF('Duel Summary'!M$2:M$2134,$A366,'Duel Summary'!G$2:G$2134)</f>
        <v>6</v>
      </c>
      <c r="E366" s="7" t="n">
        <f aca="false">SUMIF('Duel Summary'!M$2:M$2134,$A366,'Duel Summary'!H$2:H$2134)</f>
        <v>2</v>
      </c>
      <c r="F366" s="13" t="n">
        <f aca="false">IFERROR(E366/D366,"")</f>
        <v>0.333333333333333</v>
      </c>
      <c r="G366" s="5" t="s">
        <v>15952</v>
      </c>
      <c r="H366" s="7" t="s">
        <v>1739</v>
      </c>
    </row>
    <row r="367" customFormat="false" ht="15" hidden="false" customHeight="true" outlineLevel="0" collapsed="false">
      <c r="A367" s="7" t="s">
        <v>10540</v>
      </c>
      <c r="B367" s="7" t="n">
        <v>4</v>
      </c>
      <c r="C367" s="7" t="n">
        <f aca="false">COUNTIF('Duel Summary'!M$2:M$2134,$A367)</f>
        <v>9</v>
      </c>
      <c r="D367" s="7" t="n">
        <f aca="false">SUMIF('Duel Summary'!M$2:M$2134,$A367,'Duel Summary'!G$2:G$2134)</f>
        <v>27</v>
      </c>
      <c r="E367" s="7" t="n">
        <f aca="false">SUMIF('Duel Summary'!M$2:M$2134,$A367,'Duel Summary'!H$2:H$2134)</f>
        <v>14</v>
      </c>
      <c r="F367" s="13" t="n">
        <f aca="false">IFERROR(E367/D367,"")</f>
        <v>0.518518518518519</v>
      </c>
      <c r="G367" s="5" t="s">
        <v>15952</v>
      </c>
      <c r="H367" s="7" t="s">
        <v>16126</v>
      </c>
    </row>
    <row r="368" customFormat="false" ht="15" hidden="false" customHeight="true" outlineLevel="0" collapsed="false">
      <c r="A368" s="7" t="s">
        <v>10481</v>
      </c>
      <c r="B368" s="7" t="n">
        <v>4</v>
      </c>
      <c r="C368" s="7" t="n">
        <f aca="false">COUNTIF('Duel Summary'!M$2:M$2134,$A368)</f>
        <v>1</v>
      </c>
      <c r="D368" s="7" t="n">
        <f aca="false">SUMIF('Duel Summary'!M$2:M$2134,$A368,'Duel Summary'!G$2:G$2134)</f>
        <v>3</v>
      </c>
      <c r="E368" s="7" t="n">
        <f aca="false">SUMIF('Duel Summary'!M$2:M$2134,$A368,'Duel Summary'!H$2:H$2134)</f>
        <v>3</v>
      </c>
      <c r="F368" s="13" t="n">
        <f aca="false">IFERROR(E368/D368,"")</f>
        <v>1</v>
      </c>
      <c r="G368" s="5" t="s">
        <v>16127</v>
      </c>
      <c r="H368" s="7" t="s">
        <v>147</v>
      </c>
    </row>
    <row r="369" customFormat="false" ht="15" hidden="false" customHeight="true" outlineLevel="0" collapsed="false">
      <c r="A369" s="7" t="s">
        <v>11255</v>
      </c>
      <c r="B369" s="7" t="n">
        <v>4</v>
      </c>
      <c r="C369" s="7" t="n">
        <f aca="false">COUNTIF('Duel Summary'!M$2:M$2134,$A369)</f>
        <v>2</v>
      </c>
      <c r="D369" s="7" t="n">
        <f aca="false">SUMIF('Duel Summary'!M$2:M$2134,$A369,'Duel Summary'!G$2:G$2134)</f>
        <v>6</v>
      </c>
      <c r="E369" s="7" t="n">
        <f aca="false">SUMIF('Duel Summary'!M$2:M$2134,$A369,'Duel Summary'!H$2:H$2134)</f>
        <v>2</v>
      </c>
      <c r="F369" s="13" t="n">
        <f aca="false">IFERROR(E369/D369,"")</f>
        <v>0.333333333333333</v>
      </c>
      <c r="G369" s="5" t="s">
        <v>15952</v>
      </c>
      <c r="H369" s="7" t="s">
        <v>613</v>
      </c>
    </row>
    <row r="370" customFormat="false" ht="15" hidden="false" customHeight="true" outlineLevel="0" collapsed="false">
      <c r="A370" s="7" t="s">
        <v>10905</v>
      </c>
      <c r="B370" s="7" t="n">
        <v>4</v>
      </c>
      <c r="C370" s="7" t="n">
        <f aca="false">COUNTIF('Duel Summary'!M$2:M$2134,$A370)</f>
        <v>2</v>
      </c>
      <c r="D370" s="7" t="n">
        <f aca="false">SUMIF('Duel Summary'!M$2:M$2134,$A370,'Duel Summary'!G$2:G$2134)</f>
        <v>6</v>
      </c>
      <c r="E370" s="7" t="n">
        <f aca="false">SUMIF('Duel Summary'!M$2:M$2134,$A370,'Duel Summary'!H$2:H$2134)</f>
        <v>2</v>
      </c>
      <c r="F370" s="13" t="n">
        <f aca="false">IFERROR(E370/D370,"")</f>
        <v>0.333333333333333</v>
      </c>
      <c r="G370" s="5" t="s">
        <v>15974</v>
      </c>
      <c r="H370" s="7" t="s">
        <v>16128</v>
      </c>
    </row>
    <row r="371" customFormat="false" ht="15" hidden="false" customHeight="true" outlineLevel="0" collapsed="false">
      <c r="A371" s="7" t="s">
        <v>13009</v>
      </c>
      <c r="B371" s="7" t="n">
        <v>4</v>
      </c>
      <c r="C371" s="7" t="n">
        <f aca="false">COUNTIF('Duel Summary'!M$2:M$2134,$A371)</f>
        <v>1</v>
      </c>
      <c r="D371" s="7" t="n">
        <f aca="false">SUMIF('Duel Summary'!M$2:M$2134,$A371,'Duel Summary'!G$2:G$2134)</f>
        <v>3</v>
      </c>
      <c r="E371" s="7" t="n">
        <f aca="false">SUMIF('Duel Summary'!M$2:M$2134,$A371,'Duel Summary'!H$2:H$2134)</f>
        <v>1</v>
      </c>
      <c r="F371" s="13" t="n">
        <f aca="false">IFERROR(E371/D371,"")</f>
        <v>0.333333333333333</v>
      </c>
      <c r="G371" s="5" t="s">
        <v>15974</v>
      </c>
      <c r="H371" s="7" t="s">
        <v>1066</v>
      </c>
    </row>
    <row r="372" customFormat="false" ht="15" hidden="false" customHeight="true" outlineLevel="0" collapsed="false">
      <c r="A372" s="7" t="s">
        <v>12188</v>
      </c>
      <c r="B372" s="7" t="n">
        <v>4</v>
      </c>
      <c r="C372" s="7" t="n">
        <f aca="false">COUNTIF('Duel Summary'!M$2:M$2134,$A372)</f>
        <v>1</v>
      </c>
      <c r="D372" s="7" t="n">
        <f aca="false">SUMIF('Duel Summary'!M$2:M$2134,$A372,'Duel Summary'!G$2:G$2134)</f>
        <v>3</v>
      </c>
      <c r="E372" s="7" t="n">
        <f aca="false">SUMIF('Duel Summary'!M$2:M$2134,$A372,'Duel Summary'!H$2:H$2134)</f>
        <v>3</v>
      </c>
      <c r="F372" s="13" t="n">
        <f aca="false">IFERROR(E372/D372,"")</f>
        <v>1</v>
      </c>
      <c r="G372" s="5" t="s">
        <v>15974</v>
      </c>
      <c r="H372" s="7" t="s">
        <v>613</v>
      </c>
    </row>
    <row r="373" customFormat="false" ht="15" hidden="false" customHeight="true" outlineLevel="0" collapsed="false">
      <c r="A373" s="7" t="s">
        <v>13348</v>
      </c>
      <c r="B373" s="7" t="n">
        <v>4</v>
      </c>
      <c r="C373" s="7" t="n">
        <f aca="false">COUNTIF('Duel Summary'!M$2:M$2134,$A373)</f>
        <v>1</v>
      </c>
      <c r="D373" s="7" t="n">
        <f aca="false">SUMIF('Duel Summary'!M$2:M$2134,$A373,'Duel Summary'!G$2:G$2134)</f>
        <v>3</v>
      </c>
      <c r="E373" s="7" t="n">
        <f aca="false">SUMIF('Duel Summary'!M$2:M$2134,$A373,'Duel Summary'!H$2:H$2134)</f>
        <v>3</v>
      </c>
      <c r="F373" s="13" t="n">
        <f aca="false">IFERROR(E373/D373,"")</f>
        <v>1</v>
      </c>
      <c r="G373" s="5" t="s">
        <v>16129</v>
      </c>
      <c r="H373" s="7" t="s">
        <v>567</v>
      </c>
    </row>
  </sheetData>
  <autoFilter ref="A1:H3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16130</v>
      </c>
      <c r="B1" s="15" t="s">
        <v>16131</v>
      </c>
      <c r="C1" s="15" t="s">
        <v>16132</v>
      </c>
      <c r="D1" s="15" t="s">
        <v>16133</v>
      </c>
      <c r="E1" s="15" t="s">
        <v>16134</v>
      </c>
      <c r="F1" s="15" t="s">
        <v>16135</v>
      </c>
      <c r="G1" s="15" t="s">
        <v>16136</v>
      </c>
      <c r="H1" s="15" t="s">
        <v>16137</v>
      </c>
      <c r="I1" s="15" t="s">
        <v>16138</v>
      </c>
      <c r="J1" s="15" t="s">
        <v>16139</v>
      </c>
      <c r="K1" s="15" t="s">
        <v>16140</v>
      </c>
      <c r="L1" s="15" t="s">
        <v>16141</v>
      </c>
      <c r="M1" s="15" t="s">
        <v>16142</v>
      </c>
      <c r="N1" s="15" t="s">
        <v>16143</v>
      </c>
      <c r="O1" s="15" t="s">
        <v>16144</v>
      </c>
      <c r="P1" s="15" t="s">
        <v>16145</v>
      </c>
      <c r="Q1" s="15" t="s">
        <v>16146</v>
      </c>
      <c r="R1" s="15" t="s">
        <v>16147</v>
      </c>
      <c r="S1" s="15" t="s">
        <v>16148</v>
      </c>
      <c r="T1" s="15" t="s">
        <v>16149</v>
      </c>
      <c r="U1" s="15" t="s">
        <v>16150</v>
      </c>
      <c r="V1" s="15" t="s">
        <v>16151</v>
      </c>
      <c r="W1" s="15" t="s">
        <v>16152</v>
      </c>
      <c r="X1" s="15" t="s">
        <v>16153</v>
      </c>
      <c r="Y1" s="15" t="s">
        <v>16154</v>
      </c>
      <c r="Z1" s="15" t="s">
        <v>16155</v>
      </c>
      <c r="AA1" s="15" t="s">
        <v>16156</v>
      </c>
      <c r="AB1" s="15" t="s">
        <v>16157</v>
      </c>
      <c r="AC1" s="15" t="s">
        <v>16158</v>
      </c>
      <c r="AD1" s="15" t="s">
        <v>16159</v>
      </c>
      <c r="AE1" s="15" t="s">
        <v>16160</v>
      </c>
      <c r="AF1" s="15" t="s">
        <v>16161</v>
      </c>
      <c r="AG1" s="15" t="s">
        <v>16162</v>
      </c>
      <c r="AH1" s="15" t="s">
        <v>16163</v>
      </c>
      <c r="AI1" s="15" t="s">
        <v>16164</v>
      </c>
      <c r="AJ1" s="15" t="s">
        <v>16165</v>
      </c>
      <c r="AK1" s="15" t="s">
        <v>16166</v>
      </c>
      <c r="AL1" s="15" t="s">
        <v>16167</v>
      </c>
      <c r="AM1" s="15" t="s">
        <v>16168</v>
      </c>
      <c r="AN1" s="15" t="s">
        <v>16169</v>
      </c>
      <c r="AO1" s="15" t="s">
        <v>16170</v>
      </c>
      <c r="AP1" s="15" t="s">
        <v>16171</v>
      </c>
      <c r="AQ1" s="15" t="s">
        <v>16172</v>
      </c>
      <c r="AR1" s="15" t="s">
        <v>16173</v>
      </c>
      <c r="AS1" s="15" t="s">
        <v>16174</v>
      </c>
      <c r="AT1" s="15" t="s">
        <v>16175</v>
      </c>
      <c r="AU1" s="15" t="s">
        <v>16176</v>
      </c>
      <c r="AV1" s="15" t="s">
        <v>16177</v>
      </c>
      <c r="AW1" s="15" t="s">
        <v>16178</v>
      </c>
      <c r="AX1" s="15" t="s">
        <v>16179</v>
      </c>
      <c r="AY1" s="15" t="s">
        <v>16180</v>
      </c>
      <c r="AZ1" s="15" t="s">
        <v>16181</v>
      </c>
      <c r="BA1" s="15" t="s">
        <v>16182</v>
      </c>
      <c r="BB1" s="15" t="s">
        <v>16183</v>
      </c>
      <c r="BC1" s="15" t="s">
        <v>16184</v>
      </c>
      <c r="BD1" s="15" t="s">
        <v>16185</v>
      </c>
      <c r="BE1" s="15" t="s">
        <v>16186</v>
      </c>
      <c r="BF1" s="15" t="s">
        <v>16187</v>
      </c>
      <c r="BG1" s="15" t="s">
        <v>16188</v>
      </c>
      <c r="BH1" s="15" t="s">
        <v>16189</v>
      </c>
      <c r="BI1" s="15" t="s">
        <v>16190</v>
      </c>
      <c r="BJ1" s="15" t="s">
        <v>16191</v>
      </c>
      <c r="BK1" s="15" t="s">
        <v>16192</v>
      </c>
      <c r="BL1" s="15" t="s">
        <v>16193</v>
      </c>
      <c r="BM1" s="15" t="s">
        <v>16194</v>
      </c>
      <c r="BN1" s="15" t="s">
        <v>16195</v>
      </c>
      <c r="BO1" s="15" t="s">
        <v>16196</v>
      </c>
      <c r="BP1" s="15" t="s">
        <v>16197</v>
      </c>
      <c r="BQ1" s="15" t="s">
        <v>16198</v>
      </c>
      <c r="BR1" s="15" t="s">
        <v>16199</v>
      </c>
      <c r="BS1" s="15" t="s">
        <v>16200</v>
      </c>
      <c r="BT1" s="16" t="s">
        <v>16201</v>
      </c>
      <c r="BU1" s="15" t="s">
        <v>16202</v>
      </c>
      <c r="BV1" s="16" t="s">
        <v>16203</v>
      </c>
      <c r="BW1" s="16" t="s">
        <v>16204</v>
      </c>
      <c r="BX1" s="16" t="s">
        <v>16205</v>
      </c>
      <c r="BY1" s="16" t="s">
        <v>16206</v>
      </c>
      <c r="BZ1" s="16" t="s">
        <v>16207</v>
      </c>
      <c r="CA1" s="16" t="s">
        <v>16208</v>
      </c>
      <c r="CB1" s="16" t="s">
        <v>16209</v>
      </c>
      <c r="CC1" s="16" t="s">
        <v>16210</v>
      </c>
      <c r="CD1" s="16" t="s">
        <v>16211</v>
      </c>
      <c r="CE1" s="16" t="s">
        <v>16212</v>
      </c>
      <c r="CF1" s="15" t="s">
        <v>16213</v>
      </c>
      <c r="CG1" s="16" t="s">
        <v>16214</v>
      </c>
      <c r="CH1" s="16" t="s">
        <v>16215</v>
      </c>
      <c r="CJ1" s="11" t="s">
        <v>16216</v>
      </c>
    </row>
    <row r="2" customFormat="false" ht="15" hidden="false" customHeight="true" outlineLevel="0" collapsed="false">
      <c r="A2" s="11" t="s">
        <v>186</v>
      </c>
      <c r="B2" s="17" t="n">
        <f aca="false">COUNTIFS('Duel Log'!C$2:C$5455,"!¡osama™️!¡",'Duel Log'!I$2:I$5455,$A2)+COUNTIFS('Duel Log'!C$2:C$5455,"!¡osama™️!¡",'Duel Log'!J$2:J$5455,$A2)+COUNTIFS('Duel Log'!C$2:C$5455,"!¡osama™️!¡",'Duel Log'!K$2:K$5455,$A2)+COUNTIFS('Duel Log'!C$2:C$5455,"!¡osama™️!¡",'Duel Log'!L$2:L$5455,$A2)+COUNTIFS('Duel Log'!C$2:C$5455,"!¡osama™️!¡",'Duel Log'!M$2:M$5455,$A2)+COUNTIFS('Duel Log'!C$2:C$5455,"!¡osama™️!¡",'Duel Log'!N$2:N$5455,$A2)+COUNTIFS('Duel Log'!C$2:C$5455,"!¡osama™️!¡",'Duel Log'!O$2:O$5455,$A2)+COUNTIFS('Duel Log'!C$2:C$5455,"!¡osama™️!¡",'Duel Log'!P$2:P$5455,$A2)</f>
        <v>0</v>
      </c>
      <c r="C2" s="17" t="n">
        <f aca="false">COUNTIFS('Duel Log'!C$2:C$5455,"40k Oker",'Duel Log'!I$2:I$5455,$A2)+COUNTIFS('Duel Log'!C$2:C$5455,"40k Oker",'Duel Log'!J$2:J$5455,$A2)+COUNTIFS('Duel Log'!C$2:C$5455,"40k Oker",'Duel Log'!K$2:K$5455,$A2)+COUNTIFS('Duel Log'!C$2:C$5455,"40k Oker",'Duel Log'!L$2:L$5455,$A2)+COUNTIFS('Duel Log'!C$2:C$5455,"40k Oker",'Duel Log'!M$2:M$5455,$A2)+COUNTIFS('Duel Log'!C$2:C$5455,"40k Oker",'Duel Log'!N$2:N$5455,$A2)+COUNTIFS('Duel Log'!C$2:C$5455,"40k Oker",'Duel Log'!O$2:O$5455,$A2)+COUNTIFS('Duel Log'!C$2:C$5455,"40k Oker",'Duel Log'!P$2:P$5455,$A2)</f>
        <v>3</v>
      </c>
      <c r="D2" s="17" t="n">
        <f aca="false">COUNTIFS('Duel Log'!C$2:C$5455,"Adox",'Duel Log'!I$2:I$5455,$A2)+COUNTIFS('Duel Log'!C$2:C$5455,"Adox",'Duel Log'!J$2:J$5455,$A2)+COUNTIFS('Duel Log'!C$2:C$5455,"Adox",'Duel Log'!K$2:K$5455,$A2)+COUNTIFS('Duel Log'!C$2:C$5455,"Adox",'Duel Log'!L$2:L$5455,$A2)+COUNTIFS('Duel Log'!C$2:C$5455,"Adox",'Duel Log'!M$2:M$5455,$A2)+COUNTIFS('Duel Log'!C$2:C$5455,"Adox",'Duel Log'!N$2:N$5455,$A2)+COUNTIFS('Duel Log'!C$2:C$5455,"Adox",'Duel Log'!O$2:O$5455,$A2)+COUNTIFS('Duel Log'!C$2:C$5455,"Adox",'Duel Log'!P$2:P$5455,$A2)</f>
        <v>0</v>
      </c>
      <c r="E2" s="17" t="n">
        <f aca="false">COUNTIFS('Duel Log'!C$2:C$5455,"Asaf",'Duel Log'!I$2:I$5455,$A2)+COUNTIFS('Duel Log'!C$2:C$5455,"Asaf",'Duel Log'!J$2:J$5455,$A2)+COUNTIFS('Duel Log'!C$2:C$5455,"Asaf",'Duel Log'!K$2:K$5455,$A2)+COUNTIFS('Duel Log'!C$2:C$5455,"Asaf",'Duel Log'!L$2:L$5455,$A2)+COUNTIFS('Duel Log'!C$2:C$5455,"Asaf",'Duel Log'!M$2:M$5455,$A2)+COUNTIFS('Duel Log'!C$2:C$5455,"Asaf",'Duel Log'!N$2:N$5455,$A2)+COUNTIFS('Duel Log'!C$2:C$5455,"Asaf",'Duel Log'!O$2:O$5455,$A2)+COUNTIFS('Duel Log'!C$2:C$5455,"Asaf",'Duel Log'!P$2:P$5455,$A2)</f>
        <v>1</v>
      </c>
      <c r="F2" s="17" t="n">
        <f aca="false">COUNTIFS('Duel Log'!C$2:C$5455,"BattleSRAM",'Duel Log'!I$2:I$5455,$A2)+COUNTIFS('Duel Log'!C$2:C$5455,"BattleSRAM",'Duel Log'!J$2:J$5455,$A2)+COUNTIFS('Duel Log'!C$2:C$5455,"BattleSRAM",'Duel Log'!K$2:K$5455,$A2)+COUNTIFS('Duel Log'!C$2:C$5455,"BattleSRAM",'Duel Log'!L$2:L$5455,$A2)+COUNTIFS('Duel Log'!C$2:C$5455,"BattleSRAM",'Duel Log'!M$2:M$5455,$A2)+COUNTIFS('Duel Log'!C$2:C$5455,"BattleSRAM",'Duel Log'!N$2:N$5455,$A2)+COUNTIFS('Duel Log'!C$2:C$5455,"BattleSRAM",'Duel Log'!O$2:O$5455,$A2)+COUNTIFS('Duel Log'!C$2:C$5455,"BattleSRAM",'Duel Log'!P$2:P$5455,$A2)</f>
        <v>5</v>
      </c>
      <c r="G2" s="17" t="n">
        <f aca="false">COUNTIFS('Duel Log'!C$2:C$5455,"Betfas",'Duel Log'!I$2:I$5455,$A2)+COUNTIFS('Duel Log'!C$2:C$5455,"Betfas",'Duel Log'!J$2:J$5455,$A2)+COUNTIFS('Duel Log'!C$2:C$5455,"Betfas",'Duel Log'!K$2:K$5455,$A2)+COUNTIFS('Duel Log'!C$2:C$5455,"Betfas",'Duel Log'!L$2:L$5455,$A2)+COUNTIFS('Duel Log'!C$2:C$5455,"Betfas",'Duel Log'!M$2:M$5455,$A2)+COUNTIFS('Duel Log'!C$2:C$5455,"Betfas",'Duel Log'!N$2:N$5455,$A2)+COUNTIFS('Duel Log'!C$2:C$5455,"Betfas",'Duel Log'!O$2:O$5455,$A2)+COUNTIFS('Duel Log'!C$2:C$5455,"Betfas",'Duel Log'!P$2:P$5455,$A2)</f>
        <v>0</v>
      </c>
      <c r="H2" s="17" t="n">
        <f aca="false">COUNTIFS('Duel Log'!C$2:C$5455,"CAL Sub ™✨杰克",'Duel Log'!I$2:I$5455,$A2)+COUNTIFS('Duel Log'!C$2:C$5455,"CAL Sub ™✨杰克",'Duel Log'!J$2:J$5455,$A2)+COUNTIFS('Duel Log'!C$2:C$5455,"CAL Sub ™✨杰克",'Duel Log'!K$2:K$5455,$A2)+COUNTIFS('Duel Log'!C$2:C$5455,"CAL Sub ™✨杰克",'Duel Log'!L$2:L$5455,$A2)+COUNTIFS('Duel Log'!C$2:C$5455,"CAL Sub ™✨杰克",'Duel Log'!M$2:M$5455,$A2)+COUNTIFS('Duel Log'!C$2:C$5455,"CAL Sub ™✨杰克",'Duel Log'!N$2:N$5455,$A2)+COUNTIFS('Duel Log'!C$2:C$5455,"CAL Sub ™✨杰克",'Duel Log'!O$2:O$5455,$A2)+COUNTIFS('Duel Log'!C$2:C$5455,"CAL Sub ™✨杰克",'Duel Log'!P$2:P$5455,$A2)</f>
        <v>9</v>
      </c>
      <c r="I2" s="17" t="n">
        <f aca="false">COUNTIFS('Duel Log'!C$2:C$5455,"CAL Sub ™️✨Kun",'Duel Log'!I$2:I$5455,$A2)+COUNTIFS('Duel Log'!C$2:C$5455,"CAL Sub ™️✨Kun",'Duel Log'!J$2:J$5455,$A2)+COUNTIFS('Duel Log'!C$2:C$5455,"CAL Sub ™️✨Kun",'Duel Log'!K$2:K$5455,$A2)+COUNTIFS('Duel Log'!C$2:C$5455,"CAL Sub ™️✨Kun",'Duel Log'!L$2:L$5455,$A2)+COUNTIFS('Duel Log'!C$2:C$5455,"CAL Sub ™️✨Kun",'Duel Log'!M$2:M$5455,$A2)+COUNTIFS('Duel Log'!C$2:C$5455,"CAL Sub ™️✨Kun",'Duel Log'!N$2:N$5455,$A2)+COUNTIFS('Duel Log'!C$2:C$5455,"CAL Sub ™️✨Kun",'Duel Log'!O$2:O$5455,$A2)+COUNTIFS('Duel Log'!C$2:C$5455,"CAL Sub ™️✨Kun",'Duel Log'!P$2:P$5455,$A2)</f>
        <v>6</v>
      </c>
      <c r="J2" s="17" t="n">
        <f aca="false">COUNTIFS('Duel Log'!C$2:C$5455,"CAPGUN",'Duel Log'!I$2:I$5455,$A2)+COUNTIFS('Duel Log'!C$2:C$5455,"CAPGUN",'Duel Log'!J$2:J$5455,$A2)+COUNTIFS('Duel Log'!C$2:C$5455,"CAPGUN",'Duel Log'!K$2:K$5455,$A2)+COUNTIFS('Duel Log'!C$2:C$5455,"CAPGUN",'Duel Log'!L$2:L$5455,$A2)+COUNTIFS('Duel Log'!C$2:C$5455,"CAPGUN",'Duel Log'!M$2:M$5455,$A2)+COUNTIFS('Duel Log'!C$2:C$5455,"CAPGUN",'Duel Log'!N$2:N$5455,$A2)+COUNTIFS('Duel Log'!C$2:C$5455,"CAPGUN",'Duel Log'!O$2:O$5455,$A2)+COUNTIFS('Duel Log'!C$2:C$5455,"CAPGUN",'Duel Log'!P$2:P$5455,$A2)</f>
        <v>1</v>
      </c>
      <c r="K2" s="17" t="n">
        <f aca="false">COUNTIFS('Duel Log'!C$2:C$5455,"Clown",'Duel Log'!I$2:I$5455,$A2)+COUNTIFS('Duel Log'!C$2:C$5455,"Clown",'Duel Log'!J$2:J$5455,$A2)+COUNTIFS('Duel Log'!C$2:C$5455,"Clown",'Duel Log'!K$2:K$5455,$A2)+COUNTIFS('Duel Log'!C$2:C$5455,"Clown",'Duel Log'!L$2:L$5455,$A2)+COUNTIFS('Duel Log'!C$2:C$5455,"Clown",'Duel Log'!M$2:M$5455,$A2)+COUNTIFS('Duel Log'!C$2:C$5455,"Clown",'Duel Log'!N$2:N$5455,$A2)+COUNTIFS('Duel Log'!C$2:C$5455,"Clown",'Duel Log'!O$2:O$5455,$A2)+COUNTIFS('Duel Log'!C$2:C$5455,"Clown",'Duel Log'!P$2:P$5455,$A2)</f>
        <v>14</v>
      </c>
      <c r="L2" s="17" t="n">
        <f aca="false">COUNTIFS('Duel Log'!C$2:C$5455,"Coco",'Duel Log'!I$2:I$5455,$A2)+COUNTIFS('Duel Log'!C$2:C$5455,"Coco",'Duel Log'!J$2:J$5455,$A2)+COUNTIFS('Duel Log'!C$2:C$5455,"Coco",'Duel Log'!K$2:K$5455,$A2)+COUNTIFS('Duel Log'!C$2:C$5455,"Coco",'Duel Log'!L$2:L$5455,$A2)+COUNTIFS('Duel Log'!C$2:C$5455,"Coco",'Duel Log'!M$2:M$5455,$A2)+COUNTIFS('Duel Log'!C$2:C$5455,"Coco",'Duel Log'!N$2:N$5455,$A2)+COUNTIFS('Duel Log'!C$2:C$5455,"Coco",'Duel Log'!O$2:O$5455,$A2)+COUNTIFS('Duel Log'!C$2:C$5455,"Coco",'Duel Log'!P$2:P$5455,$A2)</f>
        <v>10</v>
      </c>
      <c r="M2" s="17" t="n">
        <f aca="false">COUNTIFS('Duel Log'!C$2:C$5455,"Code: Furkan",'Duel Log'!I$2:I$5455,$A2)+COUNTIFS('Duel Log'!C$2:C$5455,"Code: Furkan",'Duel Log'!J$2:J$5455,$A2)+COUNTIFS('Duel Log'!C$2:C$5455,"Code: Furkan",'Duel Log'!K$2:K$5455,$A2)+COUNTIFS('Duel Log'!C$2:C$5455,"Code: Furkan",'Duel Log'!L$2:L$5455,$A2)+COUNTIFS('Duel Log'!C$2:C$5455,"Code: Furkan",'Duel Log'!M$2:M$5455,$A2)+COUNTIFS('Duel Log'!C$2:C$5455,"Code: Furkan",'Duel Log'!N$2:N$5455,$A2)+COUNTIFS('Duel Log'!C$2:C$5455,"Code: Furkan",'Duel Log'!O$2:O$5455,$A2)+COUNTIFS('Duel Log'!C$2:C$5455,"Code: Furkan",'Duel Log'!P$2:P$5455,$A2)</f>
        <v>2</v>
      </c>
      <c r="N2" s="17" t="n">
        <f aca="false">COUNTIFS('Duel Log'!C$2:C$5455,"DK",'Duel Log'!I$2:I$5455,$A2)+COUNTIFS('Duel Log'!C$2:C$5455,"DK",'Duel Log'!J$2:J$5455,$A2)+COUNTIFS('Duel Log'!C$2:C$5455,"DK",'Duel Log'!K$2:K$5455,$A2)+COUNTIFS('Duel Log'!C$2:C$5455,"DK",'Duel Log'!L$2:L$5455,$A2)+COUNTIFS('Duel Log'!C$2:C$5455,"DK",'Duel Log'!M$2:M$5455,$A2)+COUNTIFS('Duel Log'!C$2:C$5455,"DK",'Duel Log'!N$2:N$5455,$A2)+COUNTIFS('Duel Log'!C$2:C$5455,"DK",'Duel Log'!O$2:O$5455,$A2)+COUNTIFS('Duel Log'!C$2:C$5455,"DK",'Duel Log'!P$2:P$5455,$A2)</f>
        <v>3</v>
      </c>
      <c r="O2" s="17" t="n">
        <f aca="false">COUNTIFS('Duel Log'!C$2:C$5455,"DaniGamer",'Duel Log'!I$2:I$5455,$A2)+COUNTIFS('Duel Log'!C$2:C$5455,"DaniGamer",'Duel Log'!J$2:J$5455,$A2)+COUNTIFS('Duel Log'!C$2:C$5455,"DaniGamer",'Duel Log'!K$2:K$5455,$A2)+COUNTIFS('Duel Log'!C$2:C$5455,"DaniGamer",'Duel Log'!L$2:L$5455,$A2)+COUNTIFS('Duel Log'!C$2:C$5455,"DaniGamer",'Duel Log'!M$2:M$5455,$A2)+COUNTIFS('Duel Log'!C$2:C$5455,"DaniGamer",'Duel Log'!N$2:N$5455,$A2)+COUNTIFS('Duel Log'!C$2:C$5455,"DaniGamer",'Duel Log'!O$2:O$5455,$A2)+COUNTIFS('Duel Log'!C$2:C$5455,"DaniGamer",'Duel Log'!P$2:P$5455,$A2)</f>
        <v>2</v>
      </c>
      <c r="P2" s="17" t="n">
        <f aca="false">COUNTIFS('Duel Log'!C$2:C$5455,"Dess",'Duel Log'!I$2:I$5455,$A2)+COUNTIFS('Duel Log'!C$2:C$5455,"Dess",'Duel Log'!J$2:J$5455,$A2)+COUNTIFS('Duel Log'!C$2:C$5455,"Dess",'Duel Log'!K$2:K$5455,$A2)+COUNTIFS('Duel Log'!C$2:C$5455,"Dess",'Duel Log'!L$2:L$5455,$A2)+COUNTIFS('Duel Log'!C$2:C$5455,"Dess",'Duel Log'!M$2:M$5455,$A2)+COUNTIFS('Duel Log'!C$2:C$5455,"Dess",'Duel Log'!N$2:N$5455,$A2)+COUNTIFS('Duel Log'!C$2:C$5455,"Dess",'Duel Log'!O$2:O$5455,$A2)+COUNTIFS('Duel Log'!C$2:C$5455,"Dess",'Duel Log'!P$2:P$5455,$A2)</f>
        <v>2</v>
      </c>
      <c r="Q2" s="17" t="n">
        <f aca="false">COUNTIFS('Duel Log'!C$2:C$5455,"EGW",'Duel Log'!I$2:I$5455,$A2)+COUNTIFS('Duel Log'!C$2:C$5455,"EGW",'Duel Log'!J$2:J$5455,$A2)+COUNTIFS('Duel Log'!C$2:C$5455,"EGW",'Duel Log'!K$2:K$5455,$A2)+COUNTIFS('Duel Log'!C$2:C$5455,"EGW",'Duel Log'!L$2:L$5455,$A2)+COUNTIFS('Duel Log'!C$2:C$5455,"EGW",'Duel Log'!M$2:M$5455,$A2)+COUNTIFS('Duel Log'!C$2:C$5455,"EGW",'Duel Log'!N$2:N$5455,$A2)+COUNTIFS('Duel Log'!C$2:C$5455,"EGW",'Duel Log'!O$2:O$5455,$A2)+COUNTIFS('Duel Log'!C$2:C$5455,"EGW",'Duel Log'!P$2:P$5455,$A2)</f>
        <v>8</v>
      </c>
      <c r="R2" s="17" t="n">
        <f aca="false">COUNTIFS('Duel Log'!C$2:C$5455,"ErBacce",'Duel Log'!I$2:I$5455,$A2)+COUNTIFS('Duel Log'!C$2:C$5455,"ErBacce",'Duel Log'!J$2:J$5455,$A2)+COUNTIFS('Duel Log'!C$2:C$5455,"ErBacce",'Duel Log'!K$2:K$5455,$A2)+COUNTIFS('Duel Log'!C$2:C$5455,"ErBacce",'Duel Log'!L$2:L$5455,$A2)+COUNTIFS('Duel Log'!C$2:C$5455,"ErBacce",'Duel Log'!M$2:M$5455,$A2)+COUNTIFS('Duel Log'!C$2:C$5455,"ErBacce",'Duel Log'!N$2:N$5455,$A2)+COUNTIFS('Duel Log'!C$2:C$5455,"ErBacce",'Duel Log'!O$2:O$5455,$A2)+COUNTIFS('Duel Log'!C$2:C$5455,"ErBacce",'Duel Log'!P$2:P$5455,$A2)</f>
        <v>0</v>
      </c>
      <c r="S2" s="17" t="n">
        <f aca="false">COUNTIFS('Duel Log'!C$2:C$5455,"FelipePT",'Duel Log'!I$2:I$5455,$A2)+COUNTIFS('Duel Log'!C$2:C$5455,"FelipePT",'Duel Log'!J$2:J$5455,$A2)+COUNTIFS('Duel Log'!C$2:C$5455,"FelipePT",'Duel Log'!K$2:K$5455,$A2)+COUNTIFS('Duel Log'!C$2:C$5455,"FelipePT",'Duel Log'!L$2:L$5455,$A2)+COUNTIFS('Duel Log'!C$2:C$5455,"FelipePT",'Duel Log'!M$2:M$5455,$A2)+COUNTIFS('Duel Log'!C$2:C$5455,"FelipePT",'Duel Log'!N$2:N$5455,$A2)+COUNTIFS('Duel Log'!C$2:C$5455,"FelipePT",'Duel Log'!O$2:O$5455,$A2)+COUNTIFS('Duel Log'!C$2:C$5455,"FelipePT",'Duel Log'!P$2:P$5455,$A2)</f>
        <v>1</v>
      </c>
      <c r="T2" s="17" t="n">
        <f aca="false">COUNTIFS('Duel Log'!C$2:C$5455,"FrancoMedinaSL",'Duel Log'!I$2:I$5455,$A2)+COUNTIFS('Duel Log'!C$2:C$5455,"FrancoMedinaSL",'Duel Log'!J$2:J$5455,$A2)+COUNTIFS('Duel Log'!C$2:C$5455,"FrancoMedinaSL",'Duel Log'!K$2:K$5455,$A2)+COUNTIFS('Duel Log'!C$2:C$5455,"FrancoMedinaSL",'Duel Log'!L$2:L$5455,$A2)+COUNTIFS('Duel Log'!C$2:C$5455,"FrancoMedinaSL",'Duel Log'!M$2:M$5455,$A2)+COUNTIFS('Duel Log'!C$2:C$5455,"FrancoMedinaSL",'Duel Log'!N$2:N$5455,$A2)+COUNTIFS('Duel Log'!C$2:C$5455,"FrancoMedinaSL",'Duel Log'!O$2:O$5455,$A2)+COUNTIFS('Duel Log'!C$2:C$5455,"FrancoMedinaSL",'Duel Log'!P$2:P$5455,$A2)</f>
        <v>3</v>
      </c>
      <c r="U2" s="17" t="n">
        <f aca="false">COUNTIFS('Duel Log'!C$2:C$5455,"GençAslan:)",'Duel Log'!I$2:I$5455,$A2)+COUNTIFS('Duel Log'!C$2:C$5455,"GençAslan:)",'Duel Log'!J$2:J$5455,$A2)+COUNTIFS('Duel Log'!C$2:C$5455,"GençAslan:)",'Duel Log'!K$2:K$5455,$A2)+COUNTIFS('Duel Log'!C$2:C$5455,"GençAslan:)",'Duel Log'!L$2:L$5455,$A2)+COUNTIFS('Duel Log'!C$2:C$5455,"GençAslan:)",'Duel Log'!M$2:M$5455,$A2)+COUNTIFS('Duel Log'!C$2:C$5455,"GençAslan:)",'Duel Log'!N$2:N$5455,$A2)+COUNTIFS('Duel Log'!C$2:C$5455,"GençAslan:)",'Duel Log'!O$2:O$5455,$A2)+COUNTIFS('Duel Log'!C$2:C$5455,"GençAslan:)",'Duel Log'!P$2:P$5455,$A2)</f>
        <v>3</v>
      </c>
      <c r="V2" s="17" t="n">
        <f aca="false">COUNTIFS('Duel Log'!C$2:C$5455,"HaRu",'Duel Log'!I$2:I$5455,$A2)+COUNTIFS('Duel Log'!C$2:C$5455,"HaRu",'Duel Log'!J$2:J$5455,$A2)+COUNTIFS('Duel Log'!C$2:C$5455,"HaRu",'Duel Log'!K$2:K$5455,$A2)+COUNTIFS('Duel Log'!C$2:C$5455,"HaRu",'Duel Log'!L$2:L$5455,$A2)+COUNTIFS('Duel Log'!C$2:C$5455,"HaRu",'Duel Log'!M$2:M$5455,$A2)+COUNTIFS('Duel Log'!C$2:C$5455,"HaRu",'Duel Log'!N$2:N$5455,$A2)+COUNTIFS('Duel Log'!C$2:C$5455,"HaRu",'Duel Log'!O$2:O$5455,$A2)+COUNTIFS('Duel Log'!C$2:C$5455,"HaRu",'Duel Log'!P$2:P$5455,$A2)</f>
        <v>0</v>
      </c>
      <c r="W2" s="17" t="n">
        <f aca="false">COUNTIFS('Duel Log'!C$2:C$5455,"INA.BenZerRidel",'Duel Log'!I$2:I$5455,$A2)+COUNTIFS('Duel Log'!C$2:C$5455,"INA.BenZerRidel",'Duel Log'!J$2:J$5455,$A2)+COUNTIFS('Duel Log'!C$2:C$5455,"INA.BenZerRidel",'Duel Log'!K$2:K$5455,$A2)+COUNTIFS('Duel Log'!C$2:C$5455,"INA.BenZerRidel",'Duel Log'!L$2:L$5455,$A2)+COUNTIFS('Duel Log'!C$2:C$5455,"INA.BenZerRidel",'Duel Log'!M$2:M$5455,$A2)+COUNTIFS('Duel Log'!C$2:C$5455,"INA.BenZerRidel",'Duel Log'!N$2:N$5455,$A2)+COUNTIFS('Duel Log'!C$2:C$5455,"INA.BenZerRidel",'Duel Log'!O$2:O$5455,$A2)+COUNTIFS('Duel Log'!C$2:C$5455,"INA.BenZerRidel",'Duel Log'!P$2:P$5455,$A2)</f>
        <v>0</v>
      </c>
      <c r="X2" s="17" t="n">
        <f aca="false">COUNTIFS('Duel Log'!C$2:C$5455,"Ian77",'Duel Log'!I$2:I$5455,$A2)+COUNTIFS('Duel Log'!C$2:C$5455,"Ian77",'Duel Log'!J$2:J$5455,$A2)+COUNTIFS('Duel Log'!C$2:C$5455,"Ian77",'Duel Log'!K$2:K$5455,$A2)+COUNTIFS('Duel Log'!C$2:C$5455,"Ian77",'Duel Log'!L$2:L$5455,$A2)+COUNTIFS('Duel Log'!C$2:C$5455,"Ian77",'Duel Log'!M$2:M$5455,$A2)+COUNTIFS('Duel Log'!C$2:C$5455,"Ian77",'Duel Log'!N$2:N$5455,$A2)+COUNTIFS('Duel Log'!C$2:C$5455,"Ian77",'Duel Log'!O$2:O$5455,$A2)+COUNTIFS('Duel Log'!C$2:C$5455,"Ian77",'Duel Log'!P$2:P$5455,$A2)</f>
        <v>2</v>
      </c>
      <c r="Y2" s="17" t="n">
        <f aca="false">COUNTIFS('Duel Log'!C$2:C$5455,"JL Viiper",'Duel Log'!I$2:I$5455,$A2)+COUNTIFS('Duel Log'!C$2:C$5455,"JL Viiper",'Duel Log'!J$2:J$5455,$A2)+COUNTIFS('Duel Log'!C$2:C$5455,"JL Viiper",'Duel Log'!K$2:K$5455,$A2)+COUNTIFS('Duel Log'!C$2:C$5455,"JL Viiper",'Duel Log'!L$2:L$5455,$A2)+COUNTIFS('Duel Log'!C$2:C$5455,"JL Viiper",'Duel Log'!M$2:M$5455,$A2)+COUNTIFS('Duel Log'!C$2:C$5455,"JL Viiper",'Duel Log'!N$2:N$5455,$A2)+COUNTIFS('Duel Log'!C$2:C$5455,"JL Viiper",'Duel Log'!O$2:O$5455,$A2)+COUNTIFS('Duel Log'!C$2:C$5455,"JL Viiper",'Duel Log'!P$2:P$5455,$A2)</f>
        <v>6</v>
      </c>
      <c r="Z2" s="17" t="n">
        <f aca="false">COUNTIFS('Duel Log'!C$2:C$5455,"John77",'Duel Log'!I$2:I$5455,$A2)+COUNTIFS('Duel Log'!C$2:C$5455,"John77",'Duel Log'!J$2:J$5455,$A2)+COUNTIFS('Duel Log'!C$2:C$5455,"John77",'Duel Log'!K$2:K$5455,$A2)+COUNTIFS('Duel Log'!C$2:C$5455,"John77",'Duel Log'!L$2:L$5455,$A2)+COUNTIFS('Duel Log'!C$2:C$5455,"John77",'Duel Log'!M$2:M$5455,$A2)+COUNTIFS('Duel Log'!C$2:C$5455,"John77",'Duel Log'!N$2:N$5455,$A2)+COUNTIFS('Duel Log'!C$2:C$5455,"John77",'Duel Log'!O$2:O$5455,$A2)+COUNTIFS('Duel Log'!C$2:C$5455,"John77",'Duel Log'!P$2:P$5455,$A2)</f>
        <v>5</v>
      </c>
      <c r="AA2" s="17" t="n">
        <f aca="false">COUNTIFS('Duel Log'!C$2:C$5455,"JorZ",'Duel Log'!I$2:I$5455,$A2)+COUNTIFS('Duel Log'!C$2:C$5455,"JorZ",'Duel Log'!J$2:J$5455,$A2)+COUNTIFS('Duel Log'!C$2:C$5455,"JorZ",'Duel Log'!K$2:K$5455,$A2)+COUNTIFS('Duel Log'!C$2:C$5455,"JorZ",'Duel Log'!L$2:L$5455,$A2)+COUNTIFS('Duel Log'!C$2:C$5455,"JorZ",'Duel Log'!M$2:M$5455,$A2)+COUNTIFS('Duel Log'!C$2:C$5455,"JorZ",'Duel Log'!N$2:N$5455,$A2)+COUNTIFS('Duel Log'!C$2:C$5455,"JorZ",'Duel Log'!O$2:O$5455,$A2)+COUNTIFS('Duel Log'!C$2:C$5455,"JorZ",'Duel Log'!P$2:P$5455,$A2)</f>
        <v>15</v>
      </c>
      <c r="AB2" s="17" t="n">
        <f aca="false">COUNTIFS('Duel Log'!C$2:C$5455,"Kimchi77✨小小罗",'Duel Log'!I$2:I$5455,$A2)+COUNTIFS('Duel Log'!C$2:C$5455,"Kimchi77✨小小罗",'Duel Log'!J$2:J$5455,$A2)+COUNTIFS('Duel Log'!C$2:C$5455,"Kimchi77✨小小罗",'Duel Log'!K$2:K$5455,$A2)+COUNTIFS('Duel Log'!C$2:C$5455,"Kimchi77✨小小罗",'Duel Log'!L$2:L$5455,$A2)+COUNTIFS('Duel Log'!C$2:C$5455,"Kimchi77✨小小罗",'Duel Log'!M$2:M$5455,$A2)+COUNTIFS('Duel Log'!C$2:C$5455,"Kimchi77✨小小罗",'Duel Log'!N$2:N$5455,$A2)+COUNTIFS('Duel Log'!C$2:C$5455,"Kimchi77✨小小罗",'Duel Log'!O$2:O$5455,$A2)+COUNTIFS('Duel Log'!C$2:C$5455,"Kimchi77✨小小罗",'Duel Log'!P$2:P$5455,$A2)</f>
        <v>9</v>
      </c>
      <c r="AC2" s="17" t="n">
        <f aca="false">COUNTIFS('Duel Log'!C$2:C$5455,"Kitashiyan",'Duel Log'!I$2:I$5455,$A2)+COUNTIFS('Duel Log'!C$2:C$5455,"Kitashiyan",'Duel Log'!J$2:J$5455,$A2)+COUNTIFS('Duel Log'!C$2:C$5455,"Kitashiyan",'Duel Log'!K$2:K$5455,$A2)+COUNTIFS('Duel Log'!C$2:C$5455,"Kitashiyan",'Duel Log'!L$2:L$5455,$A2)+COUNTIFS('Duel Log'!C$2:C$5455,"Kitashiyan",'Duel Log'!M$2:M$5455,$A2)+COUNTIFS('Duel Log'!C$2:C$5455,"Kitashiyan",'Duel Log'!N$2:N$5455,$A2)+COUNTIFS('Duel Log'!C$2:C$5455,"Kitashiyan",'Duel Log'!O$2:O$5455,$A2)+COUNTIFS('Duel Log'!C$2:C$5455,"Kitashiyan",'Duel Log'!P$2:P$5455,$A2)</f>
        <v>14</v>
      </c>
      <c r="AD2" s="17" t="n">
        <f aca="false">COUNTIFS('Duel Log'!C$2:C$5455,"Klaus",'Duel Log'!I$2:I$5455,$A2)+COUNTIFS('Duel Log'!C$2:C$5455,"Klaus",'Duel Log'!J$2:J$5455,$A2)+COUNTIFS('Duel Log'!C$2:C$5455,"Klaus",'Duel Log'!K$2:K$5455,$A2)+COUNTIFS('Duel Log'!C$2:C$5455,"Klaus",'Duel Log'!L$2:L$5455,$A2)+COUNTIFS('Duel Log'!C$2:C$5455,"Klaus",'Duel Log'!M$2:M$5455,$A2)+COUNTIFS('Duel Log'!C$2:C$5455,"Klaus",'Duel Log'!N$2:N$5455,$A2)+COUNTIFS('Duel Log'!C$2:C$5455,"Klaus",'Duel Log'!O$2:O$5455,$A2)+COUNTIFS('Duel Log'!C$2:C$5455,"Klaus",'Duel Log'!P$2:P$5455,$A2)</f>
        <v>3</v>
      </c>
      <c r="AE2" s="17" t="n">
        <f aca="false">COUNTIFS('Duel Log'!C$2:C$5455,"LF丨张✨Ink❤️llb",'Duel Log'!I$2:I$5455,$A2)+COUNTIFS('Duel Log'!C$2:C$5455,"LF丨张✨Ink❤️llb",'Duel Log'!J$2:J$5455,$A2)+COUNTIFS('Duel Log'!C$2:C$5455,"LF丨张✨Ink❤️llb",'Duel Log'!K$2:K$5455,$A2)+COUNTIFS('Duel Log'!C$2:C$5455,"LF丨张✨Ink❤️llb",'Duel Log'!L$2:L$5455,$A2)+COUNTIFS('Duel Log'!C$2:C$5455,"LF丨张✨Ink❤️llb",'Duel Log'!M$2:M$5455,$A2)+COUNTIFS('Duel Log'!C$2:C$5455,"LF丨张✨Ink❤️llb",'Duel Log'!N$2:N$5455,$A2)+COUNTIFS('Duel Log'!C$2:C$5455,"LF丨张✨Ink❤️llb",'Duel Log'!O$2:O$5455,$A2)+COUNTIFS('Duel Log'!C$2:C$5455,"LF丨张✨Ink❤️llb",'Duel Log'!P$2:P$5455,$A2)</f>
        <v>1</v>
      </c>
      <c r="AF2" s="17" t="n">
        <f aca="false">COUNTIFS('Duel Log'!C$2:C$5455,"Lucas.xit✨之安神",'Duel Log'!I$2:I$5455,$A2)+COUNTIFS('Duel Log'!C$2:C$5455,"Lucas.xit✨之安神",'Duel Log'!J$2:J$5455,$A2)+COUNTIFS('Duel Log'!C$2:C$5455,"Lucas.xit✨之安神",'Duel Log'!K$2:K$5455,$A2)+COUNTIFS('Duel Log'!C$2:C$5455,"Lucas.xit✨之安神",'Duel Log'!L$2:L$5455,$A2)+COUNTIFS('Duel Log'!C$2:C$5455,"Lucas.xit✨之安神",'Duel Log'!M$2:M$5455,$A2)+COUNTIFS('Duel Log'!C$2:C$5455,"Lucas.xit✨之安神",'Duel Log'!N$2:N$5455,$A2)+COUNTIFS('Duel Log'!C$2:C$5455,"Lucas.xit✨之安神",'Duel Log'!O$2:O$5455,$A2)+COUNTIFS('Duel Log'!C$2:C$5455,"Lucas.xit✨之安神",'Duel Log'!P$2:P$5455,$A2)</f>
        <v>4</v>
      </c>
      <c r="AG2" s="17" t="n">
        <f aca="false">COUNTIFS('Duel Log'!C$2:C$5455,"Lucas✨杰克",'Duel Log'!I$2:I$5455,$A2)+COUNTIFS('Duel Log'!C$2:C$5455,"Lucas✨杰克",'Duel Log'!J$2:J$5455,$A2)+COUNTIFS('Duel Log'!C$2:C$5455,"Lucas✨杰克",'Duel Log'!K$2:K$5455,$A2)+COUNTIFS('Duel Log'!C$2:C$5455,"Lucas✨杰克",'Duel Log'!L$2:L$5455,$A2)+COUNTIFS('Duel Log'!C$2:C$5455,"Lucas✨杰克",'Duel Log'!M$2:M$5455,$A2)+COUNTIFS('Duel Log'!C$2:C$5455,"Lucas✨杰克",'Duel Log'!N$2:N$5455,$A2)+COUNTIFS('Duel Log'!C$2:C$5455,"Lucas✨杰克",'Duel Log'!O$2:O$5455,$A2)+COUNTIFS('Duel Log'!C$2:C$5455,"Lucas✨杰克",'Duel Log'!P$2:P$5455,$A2)</f>
        <v>5</v>
      </c>
      <c r="AH2" s="17" t="n">
        <f aca="false">COUNTIFS('Duel Log'!C$2:C$5455,"MH Axel",'Duel Log'!I$2:I$5455,$A2)+COUNTIFS('Duel Log'!C$2:C$5455,"MH Axel",'Duel Log'!J$2:J$5455,$A2)+COUNTIFS('Duel Log'!C$2:C$5455,"MH Axel",'Duel Log'!K$2:K$5455,$A2)+COUNTIFS('Duel Log'!C$2:C$5455,"MH Axel",'Duel Log'!L$2:L$5455,$A2)+COUNTIFS('Duel Log'!C$2:C$5455,"MH Axel",'Duel Log'!M$2:M$5455,$A2)+COUNTIFS('Duel Log'!C$2:C$5455,"MH Axel",'Duel Log'!N$2:N$5455,$A2)+COUNTIFS('Duel Log'!C$2:C$5455,"MH Axel",'Duel Log'!O$2:O$5455,$A2)+COUNTIFS('Duel Log'!C$2:C$5455,"MH Axel",'Duel Log'!P$2:P$5455,$A2)</f>
        <v>4</v>
      </c>
      <c r="AI2" s="17" t="n">
        <f aca="false">COUNTIFS('Duel Log'!C$2:C$5455,"Mohamed Light",'Duel Log'!I$2:I$5455,$A2)+COUNTIFS('Duel Log'!C$2:C$5455,"Mohamed Light",'Duel Log'!J$2:J$5455,$A2)+COUNTIFS('Duel Log'!C$2:C$5455,"Mohamed Light",'Duel Log'!K$2:K$5455,$A2)+COUNTIFS('Duel Log'!C$2:C$5455,"Mohamed Light",'Duel Log'!L$2:L$5455,$A2)+COUNTIFS('Duel Log'!C$2:C$5455,"Mohamed Light",'Duel Log'!M$2:M$5455,$A2)+COUNTIFS('Duel Log'!C$2:C$5455,"Mohamed Light",'Duel Log'!N$2:N$5455,$A2)+COUNTIFS('Duel Log'!C$2:C$5455,"Mohamed Light",'Duel Log'!O$2:O$5455,$A2)+COUNTIFS('Duel Log'!C$2:C$5455,"Mohamed Light",'Duel Log'!P$2:P$5455,$A2)</f>
        <v>8</v>
      </c>
      <c r="AJ2" s="17" t="n">
        <f aca="false">COUNTIFS('Duel Log'!C$2:C$5455,"Nadir",'Duel Log'!I$2:I$5455,$A2)+COUNTIFS('Duel Log'!C$2:C$5455,"Nadir",'Duel Log'!J$2:J$5455,$A2)+COUNTIFS('Duel Log'!C$2:C$5455,"Nadir",'Duel Log'!K$2:K$5455,$A2)+COUNTIFS('Duel Log'!C$2:C$5455,"Nadir",'Duel Log'!L$2:L$5455,$A2)+COUNTIFS('Duel Log'!C$2:C$5455,"Nadir",'Duel Log'!M$2:M$5455,$A2)+COUNTIFS('Duel Log'!C$2:C$5455,"Nadir",'Duel Log'!N$2:N$5455,$A2)+COUNTIFS('Duel Log'!C$2:C$5455,"Nadir",'Duel Log'!O$2:O$5455,$A2)+COUNTIFS('Duel Log'!C$2:C$5455,"Nadir",'Duel Log'!P$2:P$5455,$A2)</f>
        <v>0</v>
      </c>
      <c r="AK2" s="17" t="n">
        <f aca="false">COUNTIFS('Duel Log'!C$2:C$5455,"Nicoco23",'Duel Log'!I$2:I$5455,$A2)+COUNTIFS('Duel Log'!C$2:C$5455,"Nicoco23",'Duel Log'!J$2:J$5455,$A2)+COUNTIFS('Duel Log'!C$2:C$5455,"Nicoco23",'Duel Log'!K$2:K$5455,$A2)+COUNTIFS('Duel Log'!C$2:C$5455,"Nicoco23",'Duel Log'!L$2:L$5455,$A2)+COUNTIFS('Duel Log'!C$2:C$5455,"Nicoco23",'Duel Log'!M$2:M$5455,$A2)+COUNTIFS('Duel Log'!C$2:C$5455,"Nicoco23",'Duel Log'!N$2:N$5455,$A2)+COUNTIFS('Duel Log'!C$2:C$5455,"Nicoco23",'Duel Log'!O$2:O$5455,$A2)+COUNTIFS('Duel Log'!C$2:C$5455,"Nicoco23",'Duel Log'!P$2:P$5455,$A2)</f>
        <v>3</v>
      </c>
      <c r="AL2" s="17" t="n">
        <f aca="false">COUNTIFS('Duel Log'!C$2:C$5455,"Nooby❤️Pi2r",'Duel Log'!I$2:I$5455,$A2)+COUNTIFS('Duel Log'!C$2:C$5455,"Nooby❤️Pi2r",'Duel Log'!J$2:J$5455,$A2)+COUNTIFS('Duel Log'!C$2:C$5455,"Nooby❤️Pi2r",'Duel Log'!K$2:K$5455,$A2)+COUNTIFS('Duel Log'!C$2:C$5455,"Nooby❤️Pi2r",'Duel Log'!L$2:L$5455,$A2)+COUNTIFS('Duel Log'!C$2:C$5455,"Nooby❤️Pi2r",'Duel Log'!M$2:M$5455,$A2)+COUNTIFS('Duel Log'!C$2:C$5455,"Nooby❤️Pi2r",'Duel Log'!N$2:N$5455,$A2)+COUNTIFS('Duel Log'!C$2:C$5455,"Nooby❤️Pi2r",'Duel Log'!O$2:O$5455,$A2)+COUNTIFS('Duel Log'!C$2:C$5455,"Nooby❤️Pi2r",'Duel Log'!P$2:P$5455,$A2)</f>
        <v>3</v>
      </c>
      <c r="AM2" s="17" t="n">
        <f aca="false">COUNTIFS('Duel Log'!C$2:C$5455,"OS xAlee",'Duel Log'!I$2:I$5455,$A2)+COUNTIFS('Duel Log'!C$2:C$5455,"OS xAlee",'Duel Log'!J$2:J$5455,$A2)+COUNTIFS('Duel Log'!C$2:C$5455,"OS xAlee",'Duel Log'!K$2:K$5455,$A2)+COUNTIFS('Duel Log'!C$2:C$5455,"OS xAlee",'Duel Log'!L$2:L$5455,$A2)+COUNTIFS('Duel Log'!C$2:C$5455,"OS xAlee",'Duel Log'!M$2:M$5455,$A2)+COUNTIFS('Duel Log'!C$2:C$5455,"OS xAlee",'Duel Log'!N$2:N$5455,$A2)+COUNTIFS('Duel Log'!C$2:C$5455,"OS xAlee",'Duel Log'!O$2:O$5455,$A2)+COUNTIFS('Duel Log'!C$2:C$5455,"OS xAlee",'Duel Log'!P$2:P$5455,$A2)</f>
        <v>0</v>
      </c>
      <c r="AN2" s="17" t="n">
        <f aca="false">COUNTIFS('Duel Log'!C$2:C$5455,"Pedro™️",'Duel Log'!I$2:I$5455,$A2)+COUNTIFS('Duel Log'!C$2:C$5455,"Pedro™️",'Duel Log'!J$2:J$5455,$A2)+COUNTIFS('Duel Log'!C$2:C$5455,"Pedro™️",'Duel Log'!K$2:K$5455,$A2)+COUNTIFS('Duel Log'!C$2:C$5455,"Pedro™️",'Duel Log'!L$2:L$5455,$A2)+COUNTIFS('Duel Log'!C$2:C$5455,"Pedro™️",'Duel Log'!M$2:M$5455,$A2)+COUNTIFS('Duel Log'!C$2:C$5455,"Pedro™️",'Duel Log'!N$2:N$5455,$A2)+COUNTIFS('Duel Log'!C$2:C$5455,"Pedro™️",'Duel Log'!O$2:O$5455,$A2)+COUNTIFS('Duel Log'!C$2:C$5455,"Pedro™️",'Duel Log'!P$2:P$5455,$A2)</f>
        <v>9</v>
      </c>
      <c r="AO2" s="17" t="n">
        <f aca="false">COUNTIFS('Duel Log'!C$2:C$5455,"Polaris",'Duel Log'!I$2:I$5455,$A2)+COUNTIFS('Duel Log'!C$2:C$5455,"Polaris",'Duel Log'!J$2:J$5455,$A2)+COUNTIFS('Duel Log'!C$2:C$5455,"Polaris",'Duel Log'!K$2:K$5455,$A2)+COUNTIFS('Duel Log'!C$2:C$5455,"Polaris",'Duel Log'!L$2:L$5455,$A2)+COUNTIFS('Duel Log'!C$2:C$5455,"Polaris",'Duel Log'!M$2:M$5455,$A2)+COUNTIFS('Duel Log'!C$2:C$5455,"Polaris",'Duel Log'!N$2:N$5455,$A2)+COUNTIFS('Duel Log'!C$2:C$5455,"Polaris",'Duel Log'!O$2:O$5455,$A2)+COUNTIFS('Duel Log'!C$2:C$5455,"Polaris",'Duel Log'!P$2:P$5455,$A2)</f>
        <v>2</v>
      </c>
      <c r="AP2" s="17" t="n">
        <f aca="false">COUNTIFS('Duel Log'!C$2:C$5455,"RAD",'Duel Log'!I$2:I$5455,$A2)+COUNTIFS('Duel Log'!C$2:C$5455,"RAD",'Duel Log'!J$2:J$5455,$A2)+COUNTIFS('Duel Log'!C$2:C$5455,"RAD",'Duel Log'!K$2:K$5455,$A2)+COUNTIFS('Duel Log'!C$2:C$5455,"RAD",'Duel Log'!L$2:L$5455,$A2)+COUNTIFS('Duel Log'!C$2:C$5455,"RAD",'Duel Log'!M$2:M$5455,$A2)+COUNTIFS('Duel Log'!C$2:C$5455,"RAD",'Duel Log'!N$2:N$5455,$A2)+COUNTIFS('Duel Log'!C$2:C$5455,"RAD",'Duel Log'!O$2:O$5455,$A2)+COUNTIFS('Duel Log'!C$2:C$5455,"RAD",'Duel Log'!P$2:P$5455,$A2)</f>
        <v>2</v>
      </c>
      <c r="AQ2" s="17" t="n">
        <f aca="false">COUNTIFS('Duel Log'!C$2:C$5455,"RUBIZALEZ",'Duel Log'!I$2:I$5455,$A2)+COUNTIFS('Duel Log'!C$2:C$5455,"RUBIZALEZ",'Duel Log'!J$2:J$5455,$A2)+COUNTIFS('Duel Log'!C$2:C$5455,"RUBIZALEZ",'Duel Log'!K$2:K$5455,$A2)+COUNTIFS('Duel Log'!C$2:C$5455,"RUBIZALEZ",'Duel Log'!L$2:L$5455,$A2)+COUNTIFS('Duel Log'!C$2:C$5455,"RUBIZALEZ",'Duel Log'!M$2:M$5455,$A2)+COUNTIFS('Duel Log'!C$2:C$5455,"RUBIZALEZ",'Duel Log'!N$2:N$5455,$A2)+COUNTIFS('Duel Log'!C$2:C$5455,"RUBIZALEZ",'Duel Log'!O$2:O$5455,$A2)+COUNTIFS('Duel Log'!C$2:C$5455,"RUBIZALEZ",'Duel Log'!P$2:P$5455,$A2)</f>
        <v>5</v>
      </c>
      <c r="AR2" s="17" t="n">
        <f aca="false">COUNTIFS('Duel Log'!C$2:C$5455,"Rainbow",'Duel Log'!I$2:I$5455,$A2)+COUNTIFS('Duel Log'!C$2:C$5455,"Rainbow",'Duel Log'!J$2:J$5455,$A2)+COUNTIFS('Duel Log'!C$2:C$5455,"Rainbow",'Duel Log'!K$2:K$5455,$A2)+COUNTIFS('Duel Log'!C$2:C$5455,"Rainbow",'Duel Log'!L$2:L$5455,$A2)+COUNTIFS('Duel Log'!C$2:C$5455,"Rainbow",'Duel Log'!M$2:M$5455,$A2)+COUNTIFS('Duel Log'!C$2:C$5455,"Rainbow",'Duel Log'!N$2:N$5455,$A2)+COUNTIFS('Duel Log'!C$2:C$5455,"Rainbow",'Duel Log'!O$2:O$5455,$A2)+COUNTIFS('Duel Log'!C$2:C$5455,"Rainbow",'Duel Log'!P$2:P$5455,$A2)</f>
        <v>4</v>
      </c>
      <c r="AS2" s="17" t="n">
        <f aca="false">COUNTIFS('Duel Log'!C$2:C$5455,"Reminor",'Duel Log'!I$2:I$5455,$A2)+COUNTIFS('Duel Log'!C$2:C$5455,"Reminor",'Duel Log'!J$2:J$5455,$A2)+COUNTIFS('Duel Log'!C$2:C$5455,"Reminor",'Duel Log'!K$2:K$5455,$A2)+COUNTIFS('Duel Log'!C$2:C$5455,"Reminor",'Duel Log'!L$2:L$5455,$A2)+COUNTIFS('Duel Log'!C$2:C$5455,"Reminor",'Duel Log'!M$2:M$5455,$A2)+COUNTIFS('Duel Log'!C$2:C$5455,"Reminor",'Duel Log'!N$2:N$5455,$A2)+COUNTIFS('Duel Log'!C$2:C$5455,"Reminor",'Duel Log'!O$2:O$5455,$A2)+COUNTIFS('Duel Log'!C$2:C$5455,"Reminor",'Duel Log'!P$2:P$5455,$A2)</f>
        <v>0</v>
      </c>
      <c r="AT2" s="17" t="n">
        <f aca="false">COUNTIFS('Duel Log'!C$2:C$5455,"Rin✨安之",'Duel Log'!I$2:I$5455,$A2)+COUNTIFS('Duel Log'!C$2:C$5455,"Rin✨安之",'Duel Log'!J$2:J$5455,$A2)+COUNTIFS('Duel Log'!C$2:C$5455,"Rin✨安之",'Duel Log'!K$2:K$5455,$A2)+COUNTIFS('Duel Log'!C$2:C$5455,"Rin✨安之",'Duel Log'!L$2:L$5455,$A2)+COUNTIFS('Duel Log'!C$2:C$5455,"Rin✨安之",'Duel Log'!M$2:M$5455,$A2)+COUNTIFS('Duel Log'!C$2:C$5455,"Rin✨安之",'Duel Log'!N$2:N$5455,$A2)+COUNTIFS('Duel Log'!C$2:C$5455,"Rin✨安之",'Duel Log'!O$2:O$5455,$A2)+COUNTIFS('Duel Log'!C$2:C$5455,"Rin✨安之",'Duel Log'!P$2:P$5455,$A2)</f>
        <v>5</v>
      </c>
      <c r="AU2" s="17" t="n">
        <f aca="false">COUNTIFS('Duel Log'!C$2:C$5455,"Ryley",'Duel Log'!I$2:I$5455,$A2)+COUNTIFS('Duel Log'!C$2:C$5455,"Ryley",'Duel Log'!J$2:J$5455,$A2)+COUNTIFS('Duel Log'!C$2:C$5455,"Ryley",'Duel Log'!K$2:K$5455,$A2)+COUNTIFS('Duel Log'!C$2:C$5455,"Ryley",'Duel Log'!L$2:L$5455,$A2)+COUNTIFS('Duel Log'!C$2:C$5455,"Ryley",'Duel Log'!M$2:M$5455,$A2)+COUNTIFS('Duel Log'!C$2:C$5455,"Ryley",'Duel Log'!N$2:N$5455,$A2)+COUNTIFS('Duel Log'!C$2:C$5455,"Ryley",'Duel Log'!O$2:O$5455,$A2)+COUNTIFS('Duel Log'!C$2:C$5455,"Ryley",'Duel Log'!P$2:P$5455,$A2)</f>
        <v>5</v>
      </c>
      <c r="AV2" s="17" t="n">
        <f aca="false">COUNTIFS('Duel Log'!C$2:C$5455,"SK Dominik",'Duel Log'!I$2:I$5455,$A2)+COUNTIFS('Duel Log'!C$2:C$5455,"SK Dominik",'Duel Log'!J$2:J$5455,$A2)+COUNTIFS('Duel Log'!C$2:C$5455,"SK Dominik",'Duel Log'!K$2:K$5455,$A2)+COUNTIFS('Duel Log'!C$2:C$5455,"SK Dominik",'Duel Log'!L$2:L$5455,$A2)+COUNTIFS('Duel Log'!C$2:C$5455,"SK Dominik",'Duel Log'!M$2:M$5455,$A2)+COUNTIFS('Duel Log'!C$2:C$5455,"SK Dominik",'Duel Log'!N$2:N$5455,$A2)+COUNTIFS('Duel Log'!C$2:C$5455,"SK Dominik",'Duel Log'!O$2:O$5455,$A2)+COUNTIFS('Duel Log'!C$2:C$5455,"SK Dominik",'Duel Log'!P$2:P$5455,$A2)</f>
        <v>3</v>
      </c>
      <c r="AW2" s="17" t="n">
        <f aca="false">COUNTIFS('Duel Log'!C$2:C$5455,"SK Morten",'Duel Log'!I$2:I$5455,$A2)+COUNTIFS('Duel Log'!C$2:C$5455,"SK Morten",'Duel Log'!J$2:J$5455,$A2)+COUNTIFS('Duel Log'!C$2:C$5455,"SK Morten",'Duel Log'!K$2:K$5455,$A2)+COUNTIFS('Duel Log'!C$2:C$5455,"SK Morten",'Duel Log'!L$2:L$5455,$A2)+COUNTIFS('Duel Log'!C$2:C$5455,"SK Morten",'Duel Log'!M$2:M$5455,$A2)+COUNTIFS('Duel Log'!C$2:C$5455,"SK Morten",'Duel Log'!N$2:N$5455,$A2)+COUNTIFS('Duel Log'!C$2:C$5455,"SK Morten",'Duel Log'!O$2:O$5455,$A2)+COUNTIFS('Duel Log'!C$2:C$5455,"SK Morten",'Duel Log'!P$2:P$5455,$A2)</f>
        <v>6</v>
      </c>
      <c r="AX2" s="17" t="n">
        <f aca="false">COUNTIFS('Duel Log'!C$2:C$5455,"SK xopxsam",'Duel Log'!I$2:I$5455,$A2)+COUNTIFS('Duel Log'!C$2:C$5455,"SK xopxsam",'Duel Log'!J$2:J$5455,$A2)+COUNTIFS('Duel Log'!C$2:C$5455,"SK xopxsam",'Duel Log'!K$2:K$5455,$A2)+COUNTIFS('Duel Log'!C$2:C$5455,"SK xopxsam",'Duel Log'!L$2:L$5455,$A2)+COUNTIFS('Duel Log'!C$2:C$5455,"SK xopxsam",'Duel Log'!M$2:M$5455,$A2)+COUNTIFS('Duel Log'!C$2:C$5455,"SK xopxsam",'Duel Log'!N$2:N$5455,$A2)+COUNTIFS('Duel Log'!C$2:C$5455,"SK xopxsam",'Duel Log'!O$2:O$5455,$A2)+COUNTIFS('Duel Log'!C$2:C$5455,"SK xopxsam",'Duel Log'!P$2:P$5455,$A2)</f>
        <v>3</v>
      </c>
      <c r="AY2" s="17" t="n">
        <f aca="false">COUNTIFS('Duel Log'!C$2:C$5455,"Samuel Bassotto",'Duel Log'!I$2:I$5455,$A2)+COUNTIFS('Duel Log'!C$2:C$5455,"Samuel Bassotto",'Duel Log'!J$2:J$5455,$A2)+COUNTIFS('Duel Log'!C$2:C$5455,"Samuel Bassotto",'Duel Log'!K$2:K$5455,$A2)+COUNTIFS('Duel Log'!C$2:C$5455,"Samuel Bassotto",'Duel Log'!L$2:L$5455,$A2)+COUNTIFS('Duel Log'!C$2:C$5455,"Samuel Bassotto",'Duel Log'!M$2:M$5455,$A2)+COUNTIFS('Duel Log'!C$2:C$5455,"Samuel Bassotto",'Duel Log'!N$2:N$5455,$A2)+COUNTIFS('Duel Log'!C$2:C$5455,"Samuel Bassotto",'Duel Log'!O$2:O$5455,$A2)+COUNTIFS('Duel Log'!C$2:C$5455,"Samuel Bassotto",'Duel Log'!P$2:P$5455,$A2)</f>
        <v>5</v>
      </c>
      <c r="AZ2" s="17" t="n">
        <f aca="false">COUNTIFS('Duel Log'!C$2:C$5455,"SandBox",'Duel Log'!I$2:I$5455,$A2)+COUNTIFS('Duel Log'!C$2:C$5455,"SandBox",'Duel Log'!J$2:J$5455,$A2)+COUNTIFS('Duel Log'!C$2:C$5455,"SandBox",'Duel Log'!K$2:K$5455,$A2)+COUNTIFS('Duel Log'!C$2:C$5455,"SandBox",'Duel Log'!L$2:L$5455,$A2)+COUNTIFS('Duel Log'!C$2:C$5455,"SandBox",'Duel Log'!M$2:M$5455,$A2)+COUNTIFS('Duel Log'!C$2:C$5455,"SandBox",'Duel Log'!N$2:N$5455,$A2)+COUNTIFS('Duel Log'!C$2:C$5455,"SandBox",'Duel Log'!O$2:O$5455,$A2)+COUNTIFS('Duel Log'!C$2:C$5455,"SandBox",'Duel Log'!P$2:P$5455,$A2)</f>
        <v>11</v>
      </c>
      <c r="BA2" s="17" t="n">
        <f aca="false">COUNTIFS('Duel Log'!C$2:C$5455,"Sosaa1of1",'Duel Log'!I$2:I$5455,$A2)+COUNTIFS('Duel Log'!C$2:C$5455,"Sosaa1of1",'Duel Log'!J$2:J$5455,$A2)+COUNTIFS('Duel Log'!C$2:C$5455,"Sosaa1of1",'Duel Log'!K$2:K$5455,$A2)+COUNTIFS('Duel Log'!C$2:C$5455,"Sosaa1of1",'Duel Log'!L$2:L$5455,$A2)+COUNTIFS('Duel Log'!C$2:C$5455,"Sosaa1of1",'Duel Log'!M$2:M$5455,$A2)+COUNTIFS('Duel Log'!C$2:C$5455,"Sosaa1of1",'Duel Log'!N$2:N$5455,$A2)+COUNTIFS('Duel Log'!C$2:C$5455,"Sosaa1of1",'Duel Log'!O$2:O$5455,$A2)+COUNTIFS('Duel Log'!C$2:C$5455,"Sosaa1of1",'Duel Log'!P$2:P$5455,$A2)</f>
        <v>0</v>
      </c>
      <c r="BB2" s="17" t="n">
        <f aca="false">COUNTIFS('Duel Log'!C$2:C$5455,"Steeef",'Duel Log'!I$2:I$5455,$A2)+COUNTIFS('Duel Log'!C$2:C$5455,"Steeef",'Duel Log'!J$2:J$5455,$A2)+COUNTIFS('Duel Log'!C$2:C$5455,"Steeef",'Duel Log'!K$2:K$5455,$A2)+COUNTIFS('Duel Log'!C$2:C$5455,"Steeef",'Duel Log'!L$2:L$5455,$A2)+COUNTIFS('Duel Log'!C$2:C$5455,"Steeef",'Duel Log'!M$2:M$5455,$A2)+COUNTIFS('Duel Log'!C$2:C$5455,"Steeef",'Duel Log'!N$2:N$5455,$A2)+COUNTIFS('Duel Log'!C$2:C$5455,"Steeef",'Duel Log'!O$2:O$5455,$A2)+COUNTIFS('Duel Log'!C$2:C$5455,"Steeef",'Duel Log'!P$2:P$5455,$A2)</f>
        <v>4</v>
      </c>
      <c r="BC2" s="17" t="n">
        <f aca="false">COUNTIFS('Duel Log'!C$2:C$5455,"TMX I Mateja",'Duel Log'!I$2:I$5455,$A2)+COUNTIFS('Duel Log'!C$2:C$5455,"TMX I Mateja",'Duel Log'!J$2:J$5455,$A2)+COUNTIFS('Duel Log'!C$2:C$5455,"TMX I Mateja",'Duel Log'!K$2:K$5455,$A2)+COUNTIFS('Duel Log'!C$2:C$5455,"TMX I Mateja",'Duel Log'!L$2:L$5455,$A2)+COUNTIFS('Duel Log'!C$2:C$5455,"TMX I Mateja",'Duel Log'!M$2:M$5455,$A2)+COUNTIFS('Duel Log'!C$2:C$5455,"TMX I Mateja",'Duel Log'!N$2:N$5455,$A2)+COUNTIFS('Duel Log'!C$2:C$5455,"TMX I Mateja",'Duel Log'!O$2:O$5455,$A2)+COUNTIFS('Duel Log'!C$2:C$5455,"TMX I Mateja",'Duel Log'!P$2:P$5455,$A2)</f>
        <v>4</v>
      </c>
      <c r="BD2" s="17" t="n">
        <f aca="false">COUNTIFS('Duel Log'!C$2:C$5455,"TTK:MrAwesomeCR",'Duel Log'!I$2:I$5455,$A2)+COUNTIFS('Duel Log'!C$2:C$5455,"TTK:MrAwesomeCR",'Duel Log'!J$2:J$5455,$A2)+COUNTIFS('Duel Log'!C$2:C$5455,"TTK:MrAwesomeCR",'Duel Log'!K$2:K$5455,$A2)+COUNTIFS('Duel Log'!C$2:C$5455,"TTK:MrAwesomeCR",'Duel Log'!L$2:L$5455,$A2)+COUNTIFS('Duel Log'!C$2:C$5455,"TTK:MrAwesomeCR",'Duel Log'!M$2:M$5455,$A2)+COUNTIFS('Duel Log'!C$2:C$5455,"TTK:MrAwesomeCR",'Duel Log'!N$2:N$5455,$A2)+COUNTIFS('Duel Log'!C$2:C$5455,"TTK:MrAwesomeCR",'Duel Log'!O$2:O$5455,$A2)+COUNTIFS('Duel Log'!C$2:C$5455,"TTK:MrAwesomeCR",'Duel Log'!P$2:P$5455,$A2)</f>
        <v>0</v>
      </c>
      <c r="BE2" s="17" t="n">
        <f aca="false">COUNTIFS('Duel Log'!C$2:C$5455,"Turan✨",'Duel Log'!I$2:I$5455,$A2)+COUNTIFS('Duel Log'!C$2:C$5455,"Turan✨",'Duel Log'!J$2:J$5455,$A2)+COUNTIFS('Duel Log'!C$2:C$5455,"Turan✨",'Duel Log'!K$2:K$5455,$A2)+COUNTIFS('Duel Log'!C$2:C$5455,"Turan✨",'Duel Log'!L$2:L$5455,$A2)+COUNTIFS('Duel Log'!C$2:C$5455,"Turan✨",'Duel Log'!M$2:M$5455,$A2)+COUNTIFS('Duel Log'!C$2:C$5455,"Turan✨",'Duel Log'!N$2:N$5455,$A2)+COUNTIFS('Duel Log'!C$2:C$5455,"Turan✨",'Duel Log'!O$2:O$5455,$A2)+COUNTIFS('Duel Log'!C$2:C$5455,"Turan✨",'Duel Log'!P$2:P$5455,$A2)</f>
        <v>7</v>
      </c>
      <c r="BF2" s="17" t="n">
        <f aca="false">COUNTIFS('Duel Log'!C$2:C$5455,"Viktor",'Duel Log'!I$2:I$5455,$A2)+COUNTIFS('Duel Log'!C$2:C$5455,"Viktor",'Duel Log'!J$2:J$5455,$A2)+COUNTIFS('Duel Log'!C$2:C$5455,"Viktor",'Duel Log'!K$2:K$5455,$A2)+COUNTIFS('Duel Log'!C$2:C$5455,"Viktor",'Duel Log'!L$2:L$5455,$A2)+COUNTIFS('Duel Log'!C$2:C$5455,"Viktor",'Duel Log'!M$2:M$5455,$A2)+COUNTIFS('Duel Log'!C$2:C$5455,"Viktor",'Duel Log'!N$2:N$5455,$A2)+COUNTIFS('Duel Log'!C$2:C$5455,"Viktor",'Duel Log'!O$2:O$5455,$A2)+COUNTIFS('Duel Log'!C$2:C$5455,"Viktor",'Duel Log'!P$2:P$5455,$A2)</f>
        <v>0</v>
      </c>
      <c r="BG2" s="17" t="n">
        <f aca="false">COUNTIFS('Duel Log'!C$2:C$5455,"Vitor75",'Duel Log'!I$2:I$5455,$A2)+COUNTIFS('Duel Log'!C$2:C$5455,"Vitor75",'Duel Log'!J$2:J$5455,$A2)+COUNTIFS('Duel Log'!C$2:C$5455,"Vitor75",'Duel Log'!K$2:K$5455,$A2)+COUNTIFS('Duel Log'!C$2:C$5455,"Vitor75",'Duel Log'!L$2:L$5455,$A2)+COUNTIFS('Duel Log'!C$2:C$5455,"Vitor75",'Duel Log'!M$2:M$5455,$A2)+COUNTIFS('Duel Log'!C$2:C$5455,"Vitor75",'Duel Log'!N$2:N$5455,$A2)+COUNTIFS('Duel Log'!C$2:C$5455,"Vitor75",'Duel Log'!O$2:O$5455,$A2)+COUNTIFS('Duel Log'!C$2:C$5455,"Vitor75",'Duel Log'!P$2:P$5455,$A2)</f>
        <v>5</v>
      </c>
      <c r="BH2" s="17" t="n">
        <f aca="false">COUNTIFS('Duel Log'!C$2:C$5455,"WL ✨ Tytoń 劲头",'Duel Log'!I$2:I$5455,$A2)+COUNTIFS('Duel Log'!C$2:C$5455,"WL ✨ Tytoń 劲头",'Duel Log'!J$2:J$5455,$A2)+COUNTIFS('Duel Log'!C$2:C$5455,"WL ✨ Tytoń 劲头",'Duel Log'!K$2:K$5455,$A2)+COUNTIFS('Duel Log'!C$2:C$5455,"WL ✨ Tytoń 劲头",'Duel Log'!L$2:L$5455,$A2)+COUNTIFS('Duel Log'!C$2:C$5455,"WL ✨ Tytoń 劲头",'Duel Log'!M$2:M$5455,$A2)+COUNTIFS('Duel Log'!C$2:C$5455,"WL ✨ Tytoń 劲头",'Duel Log'!N$2:N$5455,$A2)+COUNTIFS('Duel Log'!C$2:C$5455,"WL ✨ Tytoń 劲头",'Duel Log'!O$2:O$5455,$A2)+COUNTIFS('Duel Log'!C$2:C$5455,"WL ✨ Tytoń 劲头",'Duel Log'!P$2:P$5455,$A2)</f>
        <v>13</v>
      </c>
      <c r="BI2" s="17" t="n">
        <f aca="false">COUNTIFS('Duel Log'!C$2:C$5455,"WL ツ Dam’s ✨",'Duel Log'!I$2:I$5455,$A2)+COUNTIFS('Duel Log'!C$2:C$5455,"WL ツ Dam’s ✨",'Duel Log'!J$2:J$5455,$A2)+COUNTIFS('Duel Log'!C$2:C$5455,"WL ツ Dam’s ✨",'Duel Log'!K$2:K$5455,$A2)+COUNTIFS('Duel Log'!C$2:C$5455,"WL ツ Dam’s ✨",'Duel Log'!L$2:L$5455,$A2)+COUNTIFS('Duel Log'!C$2:C$5455,"WL ツ Dam’s ✨",'Duel Log'!M$2:M$5455,$A2)+COUNTIFS('Duel Log'!C$2:C$5455,"WL ツ Dam’s ✨",'Duel Log'!N$2:N$5455,$A2)+COUNTIFS('Duel Log'!C$2:C$5455,"WL ツ Dam’s ✨",'Duel Log'!O$2:O$5455,$A2)+COUNTIFS('Duel Log'!C$2:C$5455,"WL ツ Dam’s ✨",'Duel Log'!P$2:P$5455,$A2)</f>
        <v>0</v>
      </c>
      <c r="BJ2" s="17" t="n">
        <f aca="false">COUNTIFS('Duel Log'!C$2:C$5455,"Wallace",'Duel Log'!I$2:I$5455,$A2)+COUNTIFS('Duel Log'!C$2:C$5455,"Wallace",'Duel Log'!J$2:J$5455,$A2)+COUNTIFS('Duel Log'!C$2:C$5455,"Wallace",'Duel Log'!K$2:K$5455,$A2)+COUNTIFS('Duel Log'!C$2:C$5455,"Wallace",'Duel Log'!L$2:L$5455,$A2)+COUNTIFS('Duel Log'!C$2:C$5455,"Wallace",'Duel Log'!M$2:M$5455,$A2)+COUNTIFS('Duel Log'!C$2:C$5455,"Wallace",'Duel Log'!N$2:N$5455,$A2)+COUNTIFS('Duel Log'!C$2:C$5455,"Wallace",'Duel Log'!O$2:O$5455,$A2)+COUNTIFS('Duel Log'!C$2:C$5455,"Wallace",'Duel Log'!P$2:P$5455,$A2)</f>
        <v>11</v>
      </c>
      <c r="BK2" s="17" t="n">
        <f aca="false">COUNTIFS('Duel Log'!C$2:C$5455,"Wyze❤️Ultimo",'Duel Log'!I$2:I$5455,$A2)+COUNTIFS('Duel Log'!C$2:C$5455,"Wyze❤️Ultimo",'Duel Log'!J$2:J$5455,$A2)+COUNTIFS('Duel Log'!C$2:C$5455,"Wyze❤️Ultimo",'Duel Log'!K$2:K$5455,$A2)+COUNTIFS('Duel Log'!C$2:C$5455,"Wyze❤️Ultimo",'Duel Log'!L$2:L$5455,$A2)+COUNTIFS('Duel Log'!C$2:C$5455,"Wyze❤️Ultimo",'Duel Log'!M$2:M$5455,$A2)+COUNTIFS('Duel Log'!C$2:C$5455,"Wyze❤️Ultimo",'Duel Log'!N$2:N$5455,$A2)+COUNTIFS('Duel Log'!C$2:C$5455,"Wyze❤️Ultimo",'Duel Log'!O$2:O$5455,$A2)+COUNTIFS('Duel Log'!C$2:C$5455,"Wyze❤️Ultimo",'Duel Log'!P$2:P$5455,$A2)</f>
        <v>4</v>
      </c>
      <c r="BL2" s="17" t="n">
        <f aca="false">COUNTIFS('Duel Log'!C$2:C$5455,"Yoru",'Duel Log'!I$2:I$5455,$A2)+COUNTIFS('Duel Log'!C$2:C$5455,"Yoru",'Duel Log'!J$2:J$5455,$A2)+COUNTIFS('Duel Log'!C$2:C$5455,"Yoru",'Duel Log'!K$2:K$5455,$A2)+COUNTIFS('Duel Log'!C$2:C$5455,"Yoru",'Duel Log'!L$2:L$5455,$A2)+COUNTIFS('Duel Log'!C$2:C$5455,"Yoru",'Duel Log'!M$2:M$5455,$A2)+COUNTIFS('Duel Log'!C$2:C$5455,"Yoru",'Duel Log'!N$2:N$5455,$A2)+COUNTIFS('Duel Log'!C$2:C$5455,"Yoru",'Duel Log'!O$2:O$5455,$A2)+COUNTIFS('Duel Log'!C$2:C$5455,"Yoru",'Duel Log'!P$2:P$5455,$A2)</f>
        <v>6</v>
      </c>
      <c r="BM2" s="17" t="n">
        <f aca="false">COUNTIFS('Duel Log'!C$2:C$5455,"ZQuentino",'Duel Log'!I$2:I$5455,$A2)+COUNTIFS('Duel Log'!C$2:C$5455,"ZQuentino",'Duel Log'!J$2:J$5455,$A2)+COUNTIFS('Duel Log'!C$2:C$5455,"ZQuentino",'Duel Log'!K$2:K$5455,$A2)+COUNTIFS('Duel Log'!C$2:C$5455,"ZQuentino",'Duel Log'!L$2:L$5455,$A2)+COUNTIFS('Duel Log'!C$2:C$5455,"ZQuentino",'Duel Log'!M$2:M$5455,$A2)+COUNTIFS('Duel Log'!C$2:C$5455,"ZQuentino",'Duel Log'!N$2:N$5455,$A2)+COUNTIFS('Duel Log'!C$2:C$5455,"ZQuentino",'Duel Log'!O$2:O$5455,$A2)+COUNTIFS('Duel Log'!C$2:C$5455,"ZQuentino",'Duel Log'!P$2:P$5455,$A2)</f>
        <v>1</v>
      </c>
      <c r="BN2" s="17" t="n">
        <f aca="false">COUNTIFS('Duel Log'!C$2:C$5455,"adriel",'Duel Log'!I$2:I$5455,$A2)+COUNTIFS('Duel Log'!C$2:C$5455,"adriel",'Duel Log'!J$2:J$5455,$A2)+COUNTIFS('Duel Log'!C$2:C$5455,"adriel",'Duel Log'!K$2:K$5455,$A2)+COUNTIFS('Duel Log'!C$2:C$5455,"adriel",'Duel Log'!L$2:L$5455,$A2)+COUNTIFS('Duel Log'!C$2:C$5455,"adriel",'Duel Log'!M$2:M$5455,$A2)+COUNTIFS('Duel Log'!C$2:C$5455,"adriel",'Duel Log'!N$2:N$5455,$A2)+COUNTIFS('Duel Log'!C$2:C$5455,"adriel",'Duel Log'!O$2:O$5455,$A2)+COUNTIFS('Duel Log'!C$2:C$5455,"adriel",'Duel Log'!P$2:P$5455,$A2)</f>
        <v>4</v>
      </c>
      <c r="BO2" s="17" t="n">
        <f aca="false">COUNTIFS('Duel Log'!C$2:C$5455,"dark✨安花",'Duel Log'!I$2:I$5455,$A2)+COUNTIFS('Duel Log'!C$2:C$5455,"dark✨安花",'Duel Log'!J$2:J$5455,$A2)+COUNTIFS('Duel Log'!C$2:C$5455,"dark✨安花",'Duel Log'!K$2:K$5455,$A2)+COUNTIFS('Duel Log'!C$2:C$5455,"dark✨安花",'Duel Log'!L$2:L$5455,$A2)+COUNTIFS('Duel Log'!C$2:C$5455,"dark✨安花",'Duel Log'!M$2:M$5455,$A2)+COUNTIFS('Duel Log'!C$2:C$5455,"dark✨安花",'Duel Log'!N$2:N$5455,$A2)+COUNTIFS('Duel Log'!C$2:C$5455,"dark✨安花",'Duel Log'!O$2:O$5455,$A2)+COUNTIFS('Duel Log'!C$2:C$5455,"dark✨安花",'Duel Log'!P$2:P$5455,$A2)</f>
        <v>2</v>
      </c>
      <c r="BP2" s="17" t="n">
        <f aca="false">COUNTIFS('Duel Log'!C$2:C$5455,"droy",'Duel Log'!I$2:I$5455,$A2)+COUNTIFS('Duel Log'!C$2:C$5455,"droy",'Duel Log'!J$2:J$5455,$A2)+COUNTIFS('Duel Log'!C$2:C$5455,"droy",'Duel Log'!K$2:K$5455,$A2)+COUNTIFS('Duel Log'!C$2:C$5455,"droy",'Duel Log'!L$2:L$5455,$A2)+COUNTIFS('Duel Log'!C$2:C$5455,"droy",'Duel Log'!M$2:M$5455,$A2)+COUNTIFS('Duel Log'!C$2:C$5455,"droy",'Duel Log'!N$2:N$5455,$A2)+COUNTIFS('Duel Log'!C$2:C$5455,"droy",'Duel Log'!O$2:O$5455,$A2)+COUNTIFS('Duel Log'!C$2:C$5455,"droy",'Duel Log'!P$2:P$5455,$A2)</f>
        <v>8</v>
      </c>
      <c r="BQ2" s="17" t="n">
        <f aca="false">COUNTIFS('Duel Log'!C$2:C$5455,"evolve✨律师",'Duel Log'!I$2:I$5455,$A2)+COUNTIFS('Duel Log'!C$2:C$5455,"evolve✨律师",'Duel Log'!J$2:J$5455,$A2)+COUNTIFS('Duel Log'!C$2:C$5455,"evolve✨律师",'Duel Log'!K$2:K$5455,$A2)+COUNTIFS('Duel Log'!C$2:C$5455,"evolve✨律师",'Duel Log'!L$2:L$5455,$A2)+COUNTIFS('Duel Log'!C$2:C$5455,"evolve✨律师",'Duel Log'!M$2:M$5455,$A2)+COUNTIFS('Duel Log'!C$2:C$5455,"evolve✨律师",'Duel Log'!N$2:N$5455,$A2)+COUNTIFS('Duel Log'!C$2:C$5455,"evolve✨律师",'Duel Log'!O$2:O$5455,$A2)+COUNTIFS('Duel Log'!C$2:C$5455,"evolve✨律师",'Duel Log'!P$2:P$5455,$A2)</f>
        <v>1</v>
      </c>
      <c r="BR2" s="17" t="n">
        <f aca="false">COUNTIFS('Duel Log'!C$2:C$5455,"fluffypotato99",'Duel Log'!I$2:I$5455,$A2)+COUNTIFS('Duel Log'!C$2:C$5455,"fluffypotato99",'Duel Log'!J$2:J$5455,$A2)+COUNTIFS('Duel Log'!C$2:C$5455,"fluffypotato99",'Duel Log'!K$2:K$5455,$A2)+COUNTIFS('Duel Log'!C$2:C$5455,"fluffypotato99",'Duel Log'!L$2:L$5455,$A2)+COUNTIFS('Duel Log'!C$2:C$5455,"fluffypotato99",'Duel Log'!M$2:M$5455,$A2)+COUNTIFS('Duel Log'!C$2:C$5455,"fluffypotato99",'Duel Log'!N$2:N$5455,$A2)+COUNTIFS('Duel Log'!C$2:C$5455,"fluffypotato99",'Duel Log'!O$2:O$5455,$A2)+COUNTIFS('Duel Log'!C$2:C$5455,"fluffypotato99",'Duel Log'!P$2:P$5455,$A2)</f>
        <v>5</v>
      </c>
      <c r="BS2" s="17" t="n">
        <f aca="false">COUNTIFS('Duel Log'!C$2:C$5455,"kodigogg",'Duel Log'!I$2:I$5455,$A2)+COUNTIFS('Duel Log'!C$2:C$5455,"kodigogg",'Duel Log'!J$2:J$5455,$A2)+COUNTIFS('Duel Log'!C$2:C$5455,"kodigogg",'Duel Log'!K$2:K$5455,$A2)+COUNTIFS('Duel Log'!C$2:C$5455,"kodigogg",'Duel Log'!L$2:L$5455,$A2)+COUNTIFS('Duel Log'!C$2:C$5455,"kodigogg",'Duel Log'!M$2:M$5455,$A2)+COUNTIFS('Duel Log'!C$2:C$5455,"kodigogg",'Duel Log'!N$2:N$5455,$A2)+COUNTIFS('Duel Log'!C$2:C$5455,"kodigogg",'Duel Log'!O$2:O$5455,$A2)+COUNTIFS('Duel Log'!C$2:C$5455,"kodigogg",'Duel Log'!P$2:P$5455,$A2)</f>
        <v>3</v>
      </c>
      <c r="BT2" s="17" t="n">
        <f aca="false">COUNTIFS('Duel Log'!C$2:C$5455,"⇀スキル丨Hadi",'Duel Log'!I$2:I$5455,$A2)+COUNTIFS('Duel Log'!C$2:C$5455,"⇀スキル丨Hadi",'Duel Log'!J$2:J$5455,$A2)+COUNTIFS('Duel Log'!C$2:C$5455,"⇀スキル丨Hadi",'Duel Log'!K$2:K$5455,$A2)+COUNTIFS('Duel Log'!C$2:C$5455,"⇀スキル丨Hadi",'Duel Log'!L$2:L$5455,$A2)+COUNTIFS('Duel Log'!C$2:C$5455,"⇀スキル丨Hadi",'Duel Log'!M$2:M$5455,$A2)+COUNTIFS('Duel Log'!C$2:C$5455,"⇀スキル丨Hadi",'Duel Log'!N$2:N$5455,$A2)+COUNTIFS('Duel Log'!C$2:C$5455,"⇀スキル丨Hadi",'Duel Log'!O$2:O$5455,$A2)+COUNTIFS('Duel Log'!C$2:C$5455,"⇀スキル丨Hadi",'Duel Log'!P$2:P$5455,$A2)</f>
        <v>2</v>
      </c>
      <c r="BU2" s="17" t="n">
        <f aca="false">COUNTIFS('Duel Log'!C$2:C$5455,"✨Tanji",'Duel Log'!I$2:I$5455,$A2)+COUNTIFS('Duel Log'!C$2:C$5455,"✨Tanji",'Duel Log'!J$2:J$5455,$A2)+COUNTIFS('Duel Log'!C$2:C$5455,"✨Tanji",'Duel Log'!K$2:K$5455,$A2)+COUNTIFS('Duel Log'!C$2:C$5455,"✨Tanji",'Duel Log'!L$2:L$5455,$A2)+COUNTIFS('Duel Log'!C$2:C$5455,"✨Tanji",'Duel Log'!M$2:M$5455,$A2)+COUNTIFS('Duel Log'!C$2:C$5455,"✨Tanji",'Duel Log'!N$2:N$5455,$A2)+COUNTIFS('Duel Log'!C$2:C$5455,"✨Tanji",'Duel Log'!O$2:O$5455,$A2)+COUNTIFS('Duel Log'!C$2:C$5455,"✨Tanji",'Duel Log'!P$2:P$5455,$A2)</f>
        <v>4</v>
      </c>
      <c r="BV2" s="17" t="n">
        <f aca="false">COUNTIFS('Duel Log'!C$2:C$5455,"くり",'Duel Log'!I$2:I$5455,$A2)+COUNTIFS('Duel Log'!C$2:C$5455,"くり",'Duel Log'!J$2:J$5455,$A2)+COUNTIFS('Duel Log'!C$2:C$5455,"くり",'Duel Log'!K$2:K$5455,$A2)+COUNTIFS('Duel Log'!C$2:C$5455,"くり",'Duel Log'!L$2:L$5455,$A2)+COUNTIFS('Duel Log'!C$2:C$5455,"くり",'Duel Log'!M$2:M$5455,$A2)+COUNTIFS('Duel Log'!C$2:C$5455,"くり",'Duel Log'!N$2:N$5455,$A2)+COUNTIFS('Duel Log'!C$2:C$5455,"くり",'Duel Log'!O$2:O$5455,$A2)+COUNTIFS('Duel Log'!C$2:C$5455,"くり",'Duel Log'!P$2:P$5455,$A2)</f>
        <v>1</v>
      </c>
      <c r="BW2" s="17" t="n">
        <f aca="false">COUNTIFS('Duel Log'!C$2:C$5455,"ぐりてゃん",'Duel Log'!I$2:I$5455,$A2)+COUNTIFS('Duel Log'!C$2:C$5455,"ぐりてゃん",'Duel Log'!J$2:J$5455,$A2)+COUNTIFS('Duel Log'!C$2:C$5455,"ぐりてゃん",'Duel Log'!K$2:K$5455,$A2)+COUNTIFS('Duel Log'!C$2:C$5455,"ぐりてゃん",'Duel Log'!L$2:L$5455,$A2)+COUNTIFS('Duel Log'!C$2:C$5455,"ぐりてゃん",'Duel Log'!M$2:M$5455,$A2)+COUNTIFS('Duel Log'!C$2:C$5455,"ぐりてゃん",'Duel Log'!N$2:N$5455,$A2)+COUNTIFS('Duel Log'!C$2:C$5455,"ぐりてゃん",'Duel Log'!O$2:O$5455,$A2)+COUNTIFS('Duel Log'!C$2:C$5455,"ぐりてゃん",'Duel Log'!P$2:P$5455,$A2)</f>
        <v>9</v>
      </c>
      <c r="BX2" s="17" t="n">
        <f aca="false">COUNTIFS('Duel Log'!C$2:C$5455,"たぁ",'Duel Log'!I$2:I$5455,$A2)+COUNTIFS('Duel Log'!C$2:C$5455,"たぁ",'Duel Log'!J$2:J$5455,$A2)+COUNTIFS('Duel Log'!C$2:C$5455,"たぁ",'Duel Log'!K$2:K$5455,$A2)+COUNTIFS('Duel Log'!C$2:C$5455,"たぁ",'Duel Log'!L$2:L$5455,$A2)+COUNTIFS('Duel Log'!C$2:C$5455,"たぁ",'Duel Log'!M$2:M$5455,$A2)+COUNTIFS('Duel Log'!C$2:C$5455,"たぁ",'Duel Log'!N$2:N$5455,$A2)+COUNTIFS('Duel Log'!C$2:C$5455,"たぁ",'Duel Log'!O$2:O$5455,$A2)+COUNTIFS('Duel Log'!C$2:C$5455,"たぁ",'Duel Log'!P$2:P$5455,$A2)</f>
        <v>12</v>
      </c>
      <c r="BY2" s="17" t="n">
        <f aca="false">COUNTIFS('Duel Log'!C$2:C$5455,"てち",'Duel Log'!I$2:I$5455,$A2)+COUNTIFS('Duel Log'!C$2:C$5455,"てち",'Duel Log'!J$2:J$5455,$A2)+COUNTIFS('Duel Log'!C$2:C$5455,"てち",'Duel Log'!K$2:K$5455,$A2)+COUNTIFS('Duel Log'!C$2:C$5455,"てち",'Duel Log'!L$2:L$5455,$A2)+COUNTIFS('Duel Log'!C$2:C$5455,"てち",'Duel Log'!M$2:M$5455,$A2)+COUNTIFS('Duel Log'!C$2:C$5455,"てち",'Duel Log'!N$2:N$5455,$A2)+COUNTIFS('Duel Log'!C$2:C$5455,"てち",'Duel Log'!O$2:O$5455,$A2)+COUNTIFS('Duel Log'!C$2:C$5455,"てち",'Duel Log'!P$2:P$5455,$A2)</f>
        <v>3</v>
      </c>
      <c r="BZ2" s="17" t="n">
        <f aca="false">COUNTIFS('Duel Log'!C$2:C$5455,"むぎったん",'Duel Log'!I$2:I$5455,$A2)+COUNTIFS('Duel Log'!C$2:C$5455,"むぎったん",'Duel Log'!J$2:J$5455,$A2)+COUNTIFS('Duel Log'!C$2:C$5455,"むぎったん",'Duel Log'!K$2:K$5455,$A2)+COUNTIFS('Duel Log'!C$2:C$5455,"むぎったん",'Duel Log'!L$2:L$5455,$A2)+COUNTIFS('Duel Log'!C$2:C$5455,"むぎったん",'Duel Log'!M$2:M$5455,$A2)+COUNTIFS('Duel Log'!C$2:C$5455,"むぎったん",'Duel Log'!N$2:N$5455,$A2)+COUNTIFS('Duel Log'!C$2:C$5455,"むぎったん",'Duel Log'!O$2:O$5455,$A2)+COUNTIFS('Duel Log'!C$2:C$5455,"むぎったん",'Duel Log'!P$2:P$5455,$A2)</f>
        <v>9</v>
      </c>
      <c r="CA2" s="17" t="n">
        <f aca="false">COUNTIFS('Duel Log'!C$2:C$5455,"加急Sinistro™",'Duel Log'!I$2:I$5455,$A2)+COUNTIFS('Duel Log'!C$2:C$5455,"加急Sinistro™",'Duel Log'!J$2:J$5455,$A2)+COUNTIFS('Duel Log'!C$2:C$5455,"加急Sinistro™",'Duel Log'!K$2:K$5455,$A2)+COUNTIFS('Duel Log'!C$2:C$5455,"加急Sinistro™",'Duel Log'!L$2:L$5455,$A2)+COUNTIFS('Duel Log'!C$2:C$5455,"加急Sinistro™",'Duel Log'!M$2:M$5455,$A2)+COUNTIFS('Duel Log'!C$2:C$5455,"加急Sinistro™",'Duel Log'!N$2:N$5455,$A2)+COUNTIFS('Duel Log'!C$2:C$5455,"加急Sinistro™",'Duel Log'!O$2:O$5455,$A2)+COUNTIFS('Duel Log'!C$2:C$5455,"加急Sinistro™",'Duel Log'!P$2:P$5455,$A2)</f>
        <v>1</v>
      </c>
      <c r="CB2" s="17" t="n">
        <f aca="false">COUNTIFS('Duel Log'!C$2:C$5455,"枫｜rakan❤️安之",'Duel Log'!I$2:I$5455,$A2)+COUNTIFS('Duel Log'!C$2:C$5455,"枫｜rakan❤️安之",'Duel Log'!J$2:J$5455,$A2)+COUNTIFS('Duel Log'!C$2:C$5455,"枫｜rakan❤️安之",'Duel Log'!K$2:K$5455,$A2)+COUNTIFS('Duel Log'!C$2:C$5455,"枫｜rakan❤️安之",'Duel Log'!L$2:L$5455,$A2)+COUNTIFS('Duel Log'!C$2:C$5455,"枫｜rakan❤️安之",'Duel Log'!M$2:M$5455,$A2)+COUNTIFS('Duel Log'!C$2:C$5455,"枫｜rakan❤️安之",'Duel Log'!N$2:N$5455,$A2)+COUNTIFS('Duel Log'!C$2:C$5455,"枫｜rakan❤️安之",'Duel Log'!O$2:O$5455,$A2)+COUNTIFS('Duel Log'!C$2:C$5455,"枫｜rakan❤️安之",'Duel Log'!P$2:P$5455,$A2)</f>
        <v>1</v>
      </c>
      <c r="CC2" s="17" t="n">
        <f aca="false">COUNTIFS('Duel Log'!C$2:C$5455,"神│Venpers™☆",'Duel Log'!I$2:I$5455,$A2)+COUNTIFS('Duel Log'!C$2:C$5455,"神│Venpers™☆",'Duel Log'!J$2:J$5455,$A2)+COUNTIFS('Duel Log'!C$2:C$5455,"神│Venpers™☆",'Duel Log'!K$2:K$5455,$A2)+COUNTIFS('Duel Log'!C$2:C$5455,"神│Venpers™☆",'Duel Log'!L$2:L$5455,$A2)+COUNTIFS('Duel Log'!C$2:C$5455,"神│Venpers™☆",'Duel Log'!M$2:M$5455,$A2)+COUNTIFS('Duel Log'!C$2:C$5455,"神│Venpers™☆",'Duel Log'!N$2:N$5455,$A2)+COUNTIFS('Duel Log'!C$2:C$5455,"神│Venpers™☆",'Duel Log'!O$2:O$5455,$A2)+COUNTIFS('Duel Log'!C$2:C$5455,"神│Venpers™☆",'Duel Log'!P$2:P$5455,$A2)</f>
        <v>0</v>
      </c>
      <c r="CD2" s="17" t="n">
        <f aca="false">COUNTIFS('Duel Log'!C$2:C$5455,"老板 Ι Batan’宙斯",'Duel Log'!I$2:I$5455,$A2)+COUNTIFS('Duel Log'!C$2:C$5455,"老板 Ι Batan’宙斯",'Duel Log'!J$2:J$5455,$A2)+COUNTIFS('Duel Log'!C$2:C$5455,"老板 Ι Batan’宙斯",'Duel Log'!K$2:K$5455,$A2)+COUNTIFS('Duel Log'!C$2:C$5455,"老板 Ι Batan’宙斯",'Duel Log'!L$2:L$5455,$A2)+COUNTIFS('Duel Log'!C$2:C$5455,"老板 Ι Batan’宙斯",'Duel Log'!M$2:M$5455,$A2)+COUNTIFS('Duel Log'!C$2:C$5455,"老板 Ι Batan’宙斯",'Duel Log'!N$2:N$5455,$A2)+COUNTIFS('Duel Log'!C$2:C$5455,"老板 Ι Batan’宙斯",'Duel Log'!O$2:O$5455,$A2)+COUNTIFS('Duel Log'!C$2:C$5455,"老板 Ι Batan’宙斯",'Duel Log'!P$2:P$5455,$A2)</f>
        <v>11</v>
      </c>
      <c r="CE2" s="17" t="n">
        <f aca="false">COUNTIFS('Duel Log'!C$2:C$5455,"鬼舞辻無惨",'Duel Log'!I$2:I$5455,$A2)+COUNTIFS('Duel Log'!C$2:C$5455,"鬼舞辻無惨",'Duel Log'!J$2:J$5455,$A2)+COUNTIFS('Duel Log'!C$2:C$5455,"鬼舞辻無惨",'Duel Log'!K$2:K$5455,$A2)+COUNTIFS('Duel Log'!C$2:C$5455,"鬼舞辻無惨",'Duel Log'!L$2:L$5455,$A2)+COUNTIFS('Duel Log'!C$2:C$5455,"鬼舞辻無惨",'Duel Log'!M$2:M$5455,$A2)+COUNTIFS('Duel Log'!C$2:C$5455,"鬼舞辻無惨",'Duel Log'!N$2:N$5455,$A2)+COUNTIFS('Duel Log'!C$2:C$5455,"鬼舞辻無惨",'Duel Log'!O$2:O$5455,$A2)+COUNTIFS('Duel Log'!C$2:C$5455,"鬼舞辻無惨",'Duel Log'!P$2:P$5455,$A2)</f>
        <v>1</v>
      </c>
      <c r="CF2" s="17" t="n">
        <f aca="false">COUNTIFS('Duel Log'!C$2:C$5455,"ꨄ Max ✨",'Duel Log'!I$2:I$5455,$A2)+COUNTIFS('Duel Log'!C$2:C$5455,"ꨄ Max ✨",'Duel Log'!J$2:J$5455,$A2)+COUNTIFS('Duel Log'!C$2:C$5455,"ꨄ Max ✨",'Duel Log'!K$2:K$5455,$A2)+COUNTIFS('Duel Log'!C$2:C$5455,"ꨄ Max ✨",'Duel Log'!L$2:L$5455,$A2)+COUNTIFS('Duel Log'!C$2:C$5455,"ꨄ Max ✨",'Duel Log'!M$2:M$5455,$A2)+COUNTIFS('Duel Log'!C$2:C$5455,"ꨄ Max ✨",'Duel Log'!N$2:N$5455,$A2)+COUNTIFS('Duel Log'!C$2:C$5455,"ꨄ Max ✨",'Duel Log'!O$2:O$5455,$A2)+COUNTIFS('Duel Log'!C$2:C$5455,"ꨄ Max ✨",'Duel Log'!P$2:P$5455,$A2)</f>
        <v>2</v>
      </c>
      <c r="CG2" s="17" t="n">
        <f aca="false">COUNTIFS('Duel Log'!C$2:C$5455,"사과도둑",'Duel Log'!I$2:I$5455,$A2)+COUNTIFS('Duel Log'!C$2:C$5455,"사과도둑",'Duel Log'!J$2:J$5455,$A2)+COUNTIFS('Duel Log'!C$2:C$5455,"사과도둑",'Duel Log'!K$2:K$5455,$A2)+COUNTIFS('Duel Log'!C$2:C$5455,"사과도둑",'Duel Log'!L$2:L$5455,$A2)+COUNTIFS('Duel Log'!C$2:C$5455,"사과도둑",'Duel Log'!M$2:M$5455,$A2)+COUNTIFS('Duel Log'!C$2:C$5455,"사과도둑",'Duel Log'!N$2:N$5455,$A2)+COUNTIFS('Duel Log'!C$2:C$5455,"사과도둑",'Duel Log'!O$2:O$5455,$A2)+COUNTIFS('Duel Log'!C$2:C$5455,"사과도둑",'Duel Log'!P$2:P$5455,$A2)</f>
        <v>3</v>
      </c>
      <c r="CH2" s="17" t="n">
        <f aca="false">COUNTIFS('Duel Log'!C$2:C$5455,"우티비구독좋아요",'Duel Log'!I$2:I$5455,$A2)+COUNTIFS('Duel Log'!C$2:C$5455,"우티비구독좋아요",'Duel Log'!J$2:J$5455,$A2)+COUNTIFS('Duel Log'!C$2:C$5455,"우티비구독좋아요",'Duel Log'!K$2:K$5455,$A2)+COUNTIFS('Duel Log'!C$2:C$5455,"우티비구독좋아요",'Duel Log'!L$2:L$5455,$A2)+COUNTIFS('Duel Log'!C$2:C$5455,"우티비구독좋아요",'Duel Log'!M$2:M$5455,$A2)+COUNTIFS('Duel Log'!C$2:C$5455,"우티비구독좋아요",'Duel Log'!N$2:N$5455,$A2)+COUNTIFS('Duel Log'!C$2:C$5455,"우티비구독좋아요",'Duel Log'!O$2:O$5455,$A2)+COUNTIFS('Duel Log'!C$2:C$5455,"우티비구독좋아요",'Duel Log'!P$2:P$5455,$A2)</f>
        <v>4</v>
      </c>
    </row>
    <row r="3" customFormat="false" ht="15" hidden="false" customHeight="true" outlineLevel="0" collapsed="false">
      <c r="A3" s="11" t="s">
        <v>127</v>
      </c>
      <c r="B3" s="17" t="n">
        <f aca="false">COUNTIFS('Duel Log'!C$2:C$5455,"!¡osama™️!¡",'Duel Log'!I$2:I$5455,$A3)+COUNTIFS('Duel Log'!C$2:C$5455,"!¡osama™️!¡",'Duel Log'!J$2:J$5455,$A3)+COUNTIFS('Duel Log'!C$2:C$5455,"!¡osama™️!¡",'Duel Log'!K$2:K$5455,$A3)+COUNTIFS('Duel Log'!C$2:C$5455,"!¡osama™️!¡",'Duel Log'!L$2:L$5455,$A3)+COUNTIFS('Duel Log'!C$2:C$5455,"!¡osama™️!¡",'Duel Log'!M$2:M$5455,$A3)+COUNTIFS('Duel Log'!C$2:C$5455,"!¡osama™️!¡",'Duel Log'!N$2:N$5455,$A3)+COUNTIFS('Duel Log'!C$2:C$5455,"!¡osama™️!¡",'Duel Log'!O$2:O$5455,$A3)+COUNTIFS('Duel Log'!C$2:C$5455,"!¡osama™️!¡",'Duel Log'!P$2:P$5455,$A3)</f>
        <v>1</v>
      </c>
      <c r="C3" s="17" t="n">
        <f aca="false">COUNTIFS('Duel Log'!C$2:C$5455,"40k Oker",'Duel Log'!I$2:I$5455,$A3)+COUNTIFS('Duel Log'!C$2:C$5455,"40k Oker",'Duel Log'!J$2:J$5455,$A3)+COUNTIFS('Duel Log'!C$2:C$5455,"40k Oker",'Duel Log'!K$2:K$5455,$A3)+COUNTIFS('Duel Log'!C$2:C$5455,"40k Oker",'Duel Log'!L$2:L$5455,$A3)+COUNTIFS('Duel Log'!C$2:C$5455,"40k Oker",'Duel Log'!M$2:M$5455,$A3)+COUNTIFS('Duel Log'!C$2:C$5455,"40k Oker",'Duel Log'!N$2:N$5455,$A3)+COUNTIFS('Duel Log'!C$2:C$5455,"40k Oker",'Duel Log'!O$2:O$5455,$A3)+COUNTIFS('Duel Log'!C$2:C$5455,"40k Oker",'Duel Log'!P$2:P$5455,$A3)</f>
        <v>3</v>
      </c>
      <c r="D3" s="17" t="n">
        <f aca="false">COUNTIFS('Duel Log'!C$2:C$5455,"Adox",'Duel Log'!I$2:I$5455,$A3)+COUNTIFS('Duel Log'!C$2:C$5455,"Adox",'Duel Log'!J$2:J$5455,$A3)+COUNTIFS('Duel Log'!C$2:C$5455,"Adox",'Duel Log'!K$2:K$5455,$A3)+COUNTIFS('Duel Log'!C$2:C$5455,"Adox",'Duel Log'!L$2:L$5455,$A3)+COUNTIFS('Duel Log'!C$2:C$5455,"Adox",'Duel Log'!M$2:M$5455,$A3)+COUNTIFS('Duel Log'!C$2:C$5455,"Adox",'Duel Log'!N$2:N$5455,$A3)+COUNTIFS('Duel Log'!C$2:C$5455,"Adox",'Duel Log'!O$2:O$5455,$A3)+COUNTIFS('Duel Log'!C$2:C$5455,"Adox",'Duel Log'!P$2:P$5455,$A3)</f>
        <v>2</v>
      </c>
      <c r="E3" s="17" t="n">
        <f aca="false">COUNTIFS('Duel Log'!C$2:C$5455,"Asaf",'Duel Log'!I$2:I$5455,$A3)+COUNTIFS('Duel Log'!C$2:C$5455,"Asaf",'Duel Log'!J$2:J$5455,$A3)+COUNTIFS('Duel Log'!C$2:C$5455,"Asaf",'Duel Log'!K$2:K$5455,$A3)+COUNTIFS('Duel Log'!C$2:C$5455,"Asaf",'Duel Log'!L$2:L$5455,$A3)+COUNTIFS('Duel Log'!C$2:C$5455,"Asaf",'Duel Log'!M$2:M$5455,$A3)+COUNTIFS('Duel Log'!C$2:C$5455,"Asaf",'Duel Log'!N$2:N$5455,$A3)+COUNTIFS('Duel Log'!C$2:C$5455,"Asaf",'Duel Log'!O$2:O$5455,$A3)+COUNTIFS('Duel Log'!C$2:C$5455,"Asaf",'Duel Log'!P$2:P$5455,$A3)</f>
        <v>0</v>
      </c>
      <c r="F3" s="17" t="n">
        <f aca="false">COUNTIFS('Duel Log'!C$2:C$5455,"BattleSRAM",'Duel Log'!I$2:I$5455,$A3)+COUNTIFS('Duel Log'!C$2:C$5455,"BattleSRAM",'Duel Log'!J$2:J$5455,$A3)+COUNTIFS('Duel Log'!C$2:C$5455,"BattleSRAM",'Duel Log'!K$2:K$5455,$A3)+COUNTIFS('Duel Log'!C$2:C$5455,"BattleSRAM",'Duel Log'!L$2:L$5455,$A3)+COUNTIFS('Duel Log'!C$2:C$5455,"BattleSRAM",'Duel Log'!M$2:M$5455,$A3)+COUNTIFS('Duel Log'!C$2:C$5455,"BattleSRAM",'Duel Log'!N$2:N$5455,$A3)+COUNTIFS('Duel Log'!C$2:C$5455,"BattleSRAM",'Duel Log'!O$2:O$5455,$A3)+COUNTIFS('Duel Log'!C$2:C$5455,"BattleSRAM",'Duel Log'!P$2:P$5455,$A3)</f>
        <v>4</v>
      </c>
      <c r="G3" s="17" t="n">
        <f aca="false">COUNTIFS('Duel Log'!C$2:C$5455,"Betfas",'Duel Log'!I$2:I$5455,$A3)+COUNTIFS('Duel Log'!C$2:C$5455,"Betfas",'Duel Log'!J$2:J$5455,$A3)+COUNTIFS('Duel Log'!C$2:C$5455,"Betfas",'Duel Log'!K$2:K$5455,$A3)+COUNTIFS('Duel Log'!C$2:C$5455,"Betfas",'Duel Log'!L$2:L$5455,$A3)+COUNTIFS('Duel Log'!C$2:C$5455,"Betfas",'Duel Log'!M$2:M$5455,$A3)+COUNTIFS('Duel Log'!C$2:C$5455,"Betfas",'Duel Log'!N$2:N$5455,$A3)+COUNTIFS('Duel Log'!C$2:C$5455,"Betfas",'Duel Log'!O$2:O$5455,$A3)+COUNTIFS('Duel Log'!C$2:C$5455,"Betfas",'Duel Log'!P$2:P$5455,$A3)</f>
        <v>3</v>
      </c>
      <c r="H3" s="17" t="n">
        <f aca="false">COUNTIFS('Duel Log'!C$2:C$5455,"CAL Sub ™✨杰克",'Duel Log'!I$2:I$5455,$A3)+COUNTIFS('Duel Log'!C$2:C$5455,"CAL Sub ™✨杰克",'Duel Log'!J$2:J$5455,$A3)+COUNTIFS('Duel Log'!C$2:C$5455,"CAL Sub ™✨杰克",'Duel Log'!K$2:K$5455,$A3)+COUNTIFS('Duel Log'!C$2:C$5455,"CAL Sub ™✨杰克",'Duel Log'!L$2:L$5455,$A3)+COUNTIFS('Duel Log'!C$2:C$5455,"CAL Sub ™✨杰克",'Duel Log'!M$2:M$5455,$A3)+COUNTIFS('Duel Log'!C$2:C$5455,"CAL Sub ™✨杰克",'Duel Log'!N$2:N$5455,$A3)+COUNTIFS('Duel Log'!C$2:C$5455,"CAL Sub ™✨杰克",'Duel Log'!O$2:O$5455,$A3)+COUNTIFS('Duel Log'!C$2:C$5455,"CAL Sub ™✨杰克",'Duel Log'!P$2:P$5455,$A3)</f>
        <v>6</v>
      </c>
      <c r="I3" s="17" t="n">
        <f aca="false">COUNTIFS('Duel Log'!C$2:C$5455,"CAL Sub ™️✨Kun",'Duel Log'!I$2:I$5455,$A3)+COUNTIFS('Duel Log'!C$2:C$5455,"CAL Sub ™️✨Kun",'Duel Log'!J$2:J$5455,$A3)+COUNTIFS('Duel Log'!C$2:C$5455,"CAL Sub ™️✨Kun",'Duel Log'!K$2:K$5455,$A3)+COUNTIFS('Duel Log'!C$2:C$5455,"CAL Sub ™️✨Kun",'Duel Log'!L$2:L$5455,$A3)+COUNTIFS('Duel Log'!C$2:C$5455,"CAL Sub ™️✨Kun",'Duel Log'!M$2:M$5455,$A3)+COUNTIFS('Duel Log'!C$2:C$5455,"CAL Sub ™️✨Kun",'Duel Log'!N$2:N$5455,$A3)+COUNTIFS('Duel Log'!C$2:C$5455,"CAL Sub ™️✨Kun",'Duel Log'!O$2:O$5455,$A3)+COUNTIFS('Duel Log'!C$2:C$5455,"CAL Sub ™️✨Kun",'Duel Log'!P$2:P$5455,$A3)</f>
        <v>4</v>
      </c>
      <c r="J3" s="17" t="n">
        <f aca="false">COUNTIFS('Duel Log'!C$2:C$5455,"CAPGUN",'Duel Log'!I$2:I$5455,$A3)+COUNTIFS('Duel Log'!C$2:C$5455,"CAPGUN",'Duel Log'!J$2:J$5455,$A3)+COUNTIFS('Duel Log'!C$2:C$5455,"CAPGUN",'Duel Log'!K$2:K$5455,$A3)+COUNTIFS('Duel Log'!C$2:C$5455,"CAPGUN",'Duel Log'!L$2:L$5455,$A3)+COUNTIFS('Duel Log'!C$2:C$5455,"CAPGUN",'Duel Log'!M$2:M$5455,$A3)+COUNTIFS('Duel Log'!C$2:C$5455,"CAPGUN",'Duel Log'!N$2:N$5455,$A3)+COUNTIFS('Duel Log'!C$2:C$5455,"CAPGUN",'Duel Log'!O$2:O$5455,$A3)+COUNTIFS('Duel Log'!C$2:C$5455,"CAPGUN",'Duel Log'!P$2:P$5455,$A3)</f>
        <v>0</v>
      </c>
      <c r="K3" s="17" t="n">
        <f aca="false">COUNTIFS('Duel Log'!C$2:C$5455,"Clown",'Duel Log'!I$2:I$5455,$A3)+COUNTIFS('Duel Log'!C$2:C$5455,"Clown",'Duel Log'!J$2:J$5455,$A3)+COUNTIFS('Duel Log'!C$2:C$5455,"Clown",'Duel Log'!K$2:K$5455,$A3)+COUNTIFS('Duel Log'!C$2:C$5455,"Clown",'Duel Log'!L$2:L$5455,$A3)+COUNTIFS('Duel Log'!C$2:C$5455,"Clown",'Duel Log'!M$2:M$5455,$A3)+COUNTIFS('Duel Log'!C$2:C$5455,"Clown",'Duel Log'!N$2:N$5455,$A3)+COUNTIFS('Duel Log'!C$2:C$5455,"Clown",'Duel Log'!O$2:O$5455,$A3)+COUNTIFS('Duel Log'!C$2:C$5455,"Clown",'Duel Log'!P$2:P$5455,$A3)</f>
        <v>6</v>
      </c>
      <c r="L3" s="17" t="n">
        <f aca="false">COUNTIFS('Duel Log'!C$2:C$5455,"Coco",'Duel Log'!I$2:I$5455,$A3)+COUNTIFS('Duel Log'!C$2:C$5455,"Coco",'Duel Log'!J$2:J$5455,$A3)+COUNTIFS('Duel Log'!C$2:C$5455,"Coco",'Duel Log'!K$2:K$5455,$A3)+COUNTIFS('Duel Log'!C$2:C$5455,"Coco",'Duel Log'!L$2:L$5455,$A3)+COUNTIFS('Duel Log'!C$2:C$5455,"Coco",'Duel Log'!M$2:M$5455,$A3)+COUNTIFS('Duel Log'!C$2:C$5455,"Coco",'Duel Log'!N$2:N$5455,$A3)+COUNTIFS('Duel Log'!C$2:C$5455,"Coco",'Duel Log'!O$2:O$5455,$A3)+COUNTIFS('Duel Log'!C$2:C$5455,"Coco",'Duel Log'!P$2:P$5455,$A3)</f>
        <v>5</v>
      </c>
      <c r="M3" s="17" t="n">
        <f aca="false">COUNTIFS('Duel Log'!C$2:C$5455,"Code: Furkan",'Duel Log'!I$2:I$5455,$A3)+COUNTIFS('Duel Log'!C$2:C$5455,"Code: Furkan",'Duel Log'!J$2:J$5455,$A3)+COUNTIFS('Duel Log'!C$2:C$5455,"Code: Furkan",'Duel Log'!K$2:K$5455,$A3)+COUNTIFS('Duel Log'!C$2:C$5455,"Code: Furkan",'Duel Log'!L$2:L$5455,$A3)+COUNTIFS('Duel Log'!C$2:C$5455,"Code: Furkan",'Duel Log'!M$2:M$5455,$A3)+COUNTIFS('Duel Log'!C$2:C$5455,"Code: Furkan",'Duel Log'!N$2:N$5455,$A3)+COUNTIFS('Duel Log'!C$2:C$5455,"Code: Furkan",'Duel Log'!O$2:O$5455,$A3)+COUNTIFS('Duel Log'!C$2:C$5455,"Code: Furkan",'Duel Log'!P$2:P$5455,$A3)</f>
        <v>7</v>
      </c>
      <c r="N3" s="17" t="n">
        <f aca="false">COUNTIFS('Duel Log'!C$2:C$5455,"DK",'Duel Log'!I$2:I$5455,$A3)+COUNTIFS('Duel Log'!C$2:C$5455,"DK",'Duel Log'!J$2:J$5455,$A3)+COUNTIFS('Duel Log'!C$2:C$5455,"DK",'Duel Log'!K$2:K$5455,$A3)+COUNTIFS('Duel Log'!C$2:C$5455,"DK",'Duel Log'!L$2:L$5455,$A3)+COUNTIFS('Duel Log'!C$2:C$5455,"DK",'Duel Log'!M$2:M$5455,$A3)+COUNTIFS('Duel Log'!C$2:C$5455,"DK",'Duel Log'!N$2:N$5455,$A3)+COUNTIFS('Duel Log'!C$2:C$5455,"DK",'Duel Log'!O$2:O$5455,$A3)+COUNTIFS('Duel Log'!C$2:C$5455,"DK",'Duel Log'!P$2:P$5455,$A3)</f>
        <v>4</v>
      </c>
      <c r="O3" s="17" t="n">
        <f aca="false">COUNTIFS('Duel Log'!C$2:C$5455,"DaniGamer",'Duel Log'!I$2:I$5455,$A3)+COUNTIFS('Duel Log'!C$2:C$5455,"DaniGamer",'Duel Log'!J$2:J$5455,$A3)+COUNTIFS('Duel Log'!C$2:C$5455,"DaniGamer",'Duel Log'!K$2:K$5455,$A3)+COUNTIFS('Duel Log'!C$2:C$5455,"DaniGamer",'Duel Log'!L$2:L$5455,$A3)+COUNTIFS('Duel Log'!C$2:C$5455,"DaniGamer",'Duel Log'!M$2:M$5455,$A3)+COUNTIFS('Duel Log'!C$2:C$5455,"DaniGamer",'Duel Log'!N$2:N$5455,$A3)+COUNTIFS('Duel Log'!C$2:C$5455,"DaniGamer",'Duel Log'!O$2:O$5455,$A3)+COUNTIFS('Duel Log'!C$2:C$5455,"DaniGamer",'Duel Log'!P$2:P$5455,$A3)</f>
        <v>1</v>
      </c>
      <c r="P3" s="17" t="n">
        <f aca="false">COUNTIFS('Duel Log'!C$2:C$5455,"Dess",'Duel Log'!I$2:I$5455,$A3)+COUNTIFS('Duel Log'!C$2:C$5455,"Dess",'Duel Log'!J$2:J$5455,$A3)+COUNTIFS('Duel Log'!C$2:C$5455,"Dess",'Duel Log'!K$2:K$5455,$A3)+COUNTIFS('Duel Log'!C$2:C$5455,"Dess",'Duel Log'!L$2:L$5455,$A3)+COUNTIFS('Duel Log'!C$2:C$5455,"Dess",'Duel Log'!M$2:M$5455,$A3)+COUNTIFS('Duel Log'!C$2:C$5455,"Dess",'Duel Log'!N$2:N$5455,$A3)+COUNTIFS('Duel Log'!C$2:C$5455,"Dess",'Duel Log'!O$2:O$5455,$A3)+COUNTIFS('Duel Log'!C$2:C$5455,"Dess",'Duel Log'!P$2:P$5455,$A3)</f>
        <v>8</v>
      </c>
      <c r="Q3" s="17" t="n">
        <f aca="false">COUNTIFS('Duel Log'!C$2:C$5455,"EGW",'Duel Log'!I$2:I$5455,$A3)+COUNTIFS('Duel Log'!C$2:C$5455,"EGW",'Duel Log'!J$2:J$5455,$A3)+COUNTIFS('Duel Log'!C$2:C$5455,"EGW",'Duel Log'!K$2:K$5455,$A3)+COUNTIFS('Duel Log'!C$2:C$5455,"EGW",'Duel Log'!L$2:L$5455,$A3)+COUNTIFS('Duel Log'!C$2:C$5455,"EGW",'Duel Log'!M$2:M$5455,$A3)+COUNTIFS('Duel Log'!C$2:C$5455,"EGW",'Duel Log'!N$2:N$5455,$A3)+COUNTIFS('Duel Log'!C$2:C$5455,"EGW",'Duel Log'!O$2:O$5455,$A3)+COUNTIFS('Duel Log'!C$2:C$5455,"EGW",'Duel Log'!P$2:P$5455,$A3)</f>
        <v>4</v>
      </c>
      <c r="R3" s="17" t="n">
        <f aca="false">COUNTIFS('Duel Log'!C$2:C$5455,"ErBacce",'Duel Log'!I$2:I$5455,$A3)+COUNTIFS('Duel Log'!C$2:C$5455,"ErBacce",'Duel Log'!J$2:J$5455,$A3)+COUNTIFS('Duel Log'!C$2:C$5455,"ErBacce",'Duel Log'!K$2:K$5455,$A3)+COUNTIFS('Duel Log'!C$2:C$5455,"ErBacce",'Duel Log'!L$2:L$5455,$A3)+COUNTIFS('Duel Log'!C$2:C$5455,"ErBacce",'Duel Log'!M$2:M$5455,$A3)+COUNTIFS('Duel Log'!C$2:C$5455,"ErBacce",'Duel Log'!N$2:N$5455,$A3)+COUNTIFS('Duel Log'!C$2:C$5455,"ErBacce",'Duel Log'!O$2:O$5455,$A3)+COUNTIFS('Duel Log'!C$2:C$5455,"ErBacce",'Duel Log'!P$2:P$5455,$A3)</f>
        <v>9</v>
      </c>
      <c r="S3" s="17" t="n">
        <f aca="false">COUNTIFS('Duel Log'!C$2:C$5455,"FelipePT",'Duel Log'!I$2:I$5455,$A3)+COUNTIFS('Duel Log'!C$2:C$5455,"FelipePT",'Duel Log'!J$2:J$5455,$A3)+COUNTIFS('Duel Log'!C$2:C$5455,"FelipePT",'Duel Log'!K$2:K$5455,$A3)+COUNTIFS('Duel Log'!C$2:C$5455,"FelipePT",'Duel Log'!L$2:L$5455,$A3)+COUNTIFS('Duel Log'!C$2:C$5455,"FelipePT",'Duel Log'!M$2:M$5455,$A3)+COUNTIFS('Duel Log'!C$2:C$5455,"FelipePT",'Duel Log'!N$2:N$5455,$A3)+COUNTIFS('Duel Log'!C$2:C$5455,"FelipePT",'Duel Log'!O$2:O$5455,$A3)+COUNTIFS('Duel Log'!C$2:C$5455,"FelipePT",'Duel Log'!P$2:P$5455,$A3)</f>
        <v>4</v>
      </c>
      <c r="T3" s="17" t="n">
        <f aca="false">COUNTIFS('Duel Log'!C$2:C$5455,"FrancoMedinaSL",'Duel Log'!I$2:I$5455,$A3)+COUNTIFS('Duel Log'!C$2:C$5455,"FrancoMedinaSL",'Duel Log'!J$2:J$5455,$A3)+COUNTIFS('Duel Log'!C$2:C$5455,"FrancoMedinaSL",'Duel Log'!K$2:K$5455,$A3)+COUNTIFS('Duel Log'!C$2:C$5455,"FrancoMedinaSL",'Duel Log'!L$2:L$5455,$A3)+COUNTIFS('Duel Log'!C$2:C$5455,"FrancoMedinaSL",'Duel Log'!M$2:M$5455,$A3)+COUNTIFS('Duel Log'!C$2:C$5455,"FrancoMedinaSL",'Duel Log'!N$2:N$5455,$A3)+COUNTIFS('Duel Log'!C$2:C$5455,"FrancoMedinaSL",'Duel Log'!O$2:O$5455,$A3)+COUNTIFS('Duel Log'!C$2:C$5455,"FrancoMedinaSL",'Duel Log'!P$2:P$5455,$A3)</f>
        <v>3</v>
      </c>
      <c r="U3" s="17" t="n">
        <f aca="false">COUNTIFS('Duel Log'!C$2:C$5455,"GençAslan:)",'Duel Log'!I$2:I$5455,$A3)+COUNTIFS('Duel Log'!C$2:C$5455,"GençAslan:)",'Duel Log'!J$2:J$5455,$A3)+COUNTIFS('Duel Log'!C$2:C$5455,"GençAslan:)",'Duel Log'!K$2:K$5455,$A3)+COUNTIFS('Duel Log'!C$2:C$5455,"GençAslan:)",'Duel Log'!L$2:L$5455,$A3)+COUNTIFS('Duel Log'!C$2:C$5455,"GençAslan:)",'Duel Log'!M$2:M$5455,$A3)+COUNTIFS('Duel Log'!C$2:C$5455,"GençAslan:)",'Duel Log'!N$2:N$5455,$A3)+COUNTIFS('Duel Log'!C$2:C$5455,"GençAslan:)",'Duel Log'!O$2:O$5455,$A3)+COUNTIFS('Duel Log'!C$2:C$5455,"GençAslan:)",'Duel Log'!P$2:P$5455,$A3)</f>
        <v>0</v>
      </c>
      <c r="V3" s="17" t="n">
        <f aca="false">COUNTIFS('Duel Log'!C$2:C$5455,"HaRu",'Duel Log'!I$2:I$5455,$A3)+COUNTIFS('Duel Log'!C$2:C$5455,"HaRu",'Duel Log'!J$2:J$5455,$A3)+COUNTIFS('Duel Log'!C$2:C$5455,"HaRu",'Duel Log'!K$2:K$5455,$A3)+COUNTIFS('Duel Log'!C$2:C$5455,"HaRu",'Duel Log'!L$2:L$5455,$A3)+COUNTIFS('Duel Log'!C$2:C$5455,"HaRu",'Duel Log'!M$2:M$5455,$A3)+COUNTIFS('Duel Log'!C$2:C$5455,"HaRu",'Duel Log'!N$2:N$5455,$A3)+COUNTIFS('Duel Log'!C$2:C$5455,"HaRu",'Duel Log'!O$2:O$5455,$A3)+COUNTIFS('Duel Log'!C$2:C$5455,"HaRu",'Duel Log'!P$2:P$5455,$A3)</f>
        <v>3</v>
      </c>
      <c r="W3" s="17" t="n">
        <f aca="false">COUNTIFS('Duel Log'!C$2:C$5455,"INA.BenZerRidel",'Duel Log'!I$2:I$5455,$A3)+COUNTIFS('Duel Log'!C$2:C$5455,"INA.BenZerRidel",'Duel Log'!J$2:J$5455,$A3)+COUNTIFS('Duel Log'!C$2:C$5455,"INA.BenZerRidel",'Duel Log'!K$2:K$5455,$A3)+COUNTIFS('Duel Log'!C$2:C$5455,"INA.BenZerRidel",'Duel Log'!L$2:L$5455,$A3)+COUNTIFS('Duel Log'!C$2:C$5455,"INA.BenZerRidel",'Duel Log'!M$2:M$5455,$A3)+COUNTIFS('Duel Log'!C$2:C$5455,"INA.BenZerRidel",'Duel Log'!N$2:N$5455,$A3)+COUNTIFS('Duel Log'!C$2:C$5455,"INA.BenZerRidel",'Duel Log'!O$2:O$5455,$A3)+COUNTIFS('Duel Log'!C$2:C$5455,"INA.BenZerRidel",'Duel Log'!P$2:P$5455,$A3)</f>
        <v>2</v>
      </c>
      <c r="X3" s="17" t="n">
        <f aca="false">COUNTIFS('Duel Log'!C$2:C$5455,"Ian77",'Duel Log'!I$2:I$5455,$A3)+COUNTIFS('Duel Log'!C$2:C$5455,"Ian77",'Duel Log'!J$2:J$5455,$A3)+COUNTIFS('Duel Log'!C$2:C$5455,"Ian77",'Duel Log'!K$2:K$5455,$A3)+COUNTIFS('Duel Log'!C$2:C$5455,"Ian77",'Duel Log'!L$2:L$5455,$A3)+COUNTIFS('Duel Log'!C$2:C$5455,"Ian77",'Duel Log'!M$2:M$5455,$A3)+COUNTIFS('Duel Log'!C$2:C$5455,"Ian77",'Duel Log'!N$2:N$5455,$A3)+COUNTIFS('Duel Log'!C$2:C$5455,"Ian77",'Duel Log'!O$2:O$5455,$A3)+COUNTIFS('Duel Log'!C$2:C$5455,"Ian77",'Duel Log'!P$2:P$5455,$A3)</f>
        <v>2</v>
      </c>
      <c r="Y3" s="17" t="n">
        <f aca="false">COUNTIFS('Duel Log'!C$2:C$5455,"JL Viiper",'Duel Log'!I$2:I$5455,$A3)+COUNTIFS('Duel Log'!C$2:C$5455,"JL Viiper",'Duel Log'!J$2:J$5455,$A3)+COUNTIFS('Duel Log'!C$2:C$5455,"JL Viiper",'Duel Log'!K$2:K$5455,$A3)+COUNTIFS('Duel Log'!C$2:C$5455,"JL Viiper",'Duel Log'!L$2:L$5455,$A3)+COUNTIFS('Duel Log'!C$2:C$5455,"JL Viiper",'Duel Log'!M$2:M$5455,$A3)+COUNTIFS('Duel Log'!C$2:C$5455,"JL Viiper",'Duel Log'!N$2:N$5455,$A3)+COUNTIFS('Duel Log'!C$2:C$5455,"JL Viiper",'Duel Log'!O$2:O$5455,$A3)+COUNTIFS('Duel Log'!C$2:C$5455,"JL Viiper",'Duel Log'!P$2:P$5455,$A3)</f>
        <v>8</v>
      </c>
      <c r="Z3" s="17" t="n">
        <f aca="false">COUNTIFS('Duel Log'!C$2:C$5455,"John77",'Duel Log'!I$2:I$5455,$A3)+COUNTIFS('Duel Log'!C$2:C$5455,"John77",'Duel Log'!J$2:J$5455,$A3)+COUNTIFS('Duel Log'!C$2:C$5455,"John77",'Duel Log'!K$2:K$5455,$A3)+COUNTIFS('Duel Log'!C$2:C$5455,"John77",'Duel Log'!L$2:L$5455,$A3)+COUNTIFS('Duel Log'!C$2:C$5455,"John77",'Duel Log'!M$2:M$5455,$A3)+COUNTIFS('Duel Log'!C$2:C$5455,"John77",'Duel Log'!N$2:N$5455,$A3)+COUNTIFS('Duel Log'!C$2:C$5455,"John77",'Duel Log'!O$2:O$5455,$A3)+COUNTIFS('Duel Log'!C$2:C$5455,"John77",'Duel Log'!P$2:P$5455,$A3)</f>
        <v>2</v>
      </c>
      <c r="AA3" s="17" t="n">
        <f aca="false">COUNTIFS('Duel Log'!C$2:C$5455,"JorZ",'Duel Log'!I$2:I$5455,$A3)+COUNTIFS('Duel Log'!C$2:C$5455,"JorZ",'Duel Log'!J$2:J$5455,$A3)+COUNTIFS('Duel Log'!C$2:C$5455,"JorZ",'Duel Log'!K$2:K$5455,$A3)+COUNTIFS('Duel Log'!C$2:C$5455,"JorZ",'Duel Log'!L$2:L$5455,$A3)+COUNTIFS('Duel Log'!C$2:C$5455,"JorZ",'Duel Log'!M$2:M$5455,$A3)+COUNTIFS('Duel Log'!C$2:C$5455,"JorZ",'Duel Log'!N$2:N$5455,$A3)+COUNTIFS('Duel Log'!C$2:C$5455,"JorZ",'Duel Log'!O$2:O$5455,$A3)+COUNTIFS('Duel Log'!C$2:C$5455,"JorZ",'Duel Log'!P$2:P$5455,$A3)</f>
        <v>3</v>
      </c>
      <c r="AB3" s="17" t="n">
        <f aca="false">COUNTIFS('Duel Log'!C$2:C$5455,"Kimchi77✨小小罗",'Duel Log'!I$2:I$5455,$A3)+COUNTIFS('Duel Log'!C$2:C$5455,"Kimchi77✨小小罗",'Duel Log'!J$2:J$5455,$A3)+COUNTIFS('Duel Log'!C$2:C$5455,"Kimchi77✨小小罗",'Duel Log'!K$2:K$5455,$A3)+COUNTIFS('Duel Log'!C$2:C$5455,"Kimchi77✨小小罗",'Duel Log'!L$2:L$5455,$A3)+COUNTIFS('Duel Log'!C$2:C$5455,"Kimchi77✨小小罗",'Duel Log'!M$2:M$5455,$A3)+COUNTIFS('Duel Log'!C$2:C$5455,"Kimchi77✨小小罗",'Duel Log'!N$2:N$5455,$A3)+COUNTIFS('Duel Log'!C$2:C$5455,"Kimchi77✨小小罗",'Duel Log'!O$2:O$5455,$A3)+COUNTIFS('Duel Log'!C$2:C$5455,"Kimchi77✨小小罗",'Duel Log'!P$2:P$5455,$A3)</f>
        <v>17</v>
      </c>
      <c r="AC3" s="17" t="n">
        <f aca="false">COUNTIFS('Duel Log'!C$2:C$5455,"Kitashiyan",'Duel Log'!I$2:I$5455,$A3)+COUNTIFS('Duel Log'!C$2:C$5455,"Kitashiyan",'Duel Log'!J$2:J$5455,$A3)+COUNTIFS('Duel Log'!C$2:C$5455,"Kitashiyan",'Duel Log'!K$2:K$5455,$A3)+COUNTIFS('Duel Log'!C$2:C$5455,"Kitashiyan",'Duel Log'!L$2:L$5455,$A3)+COUNTIFS('Duel Log'!C$2:C$5455,"Kitashiyan",'Duel Log'!M$2:M$5455,$A3)+COUNTIFS('Duel Log'!C$2:C$5455,"Kitashiyan",'Duel Log'!N$2:N$5455,$A3)+COUNTIFS('Duel Log'!C$2:C$5455,"Kitashiyan",'Duel Log'!O$2:O$5455,$A3)+COUNTIFS('Duel Log'!C$2:C$5455,"Kitashiyan",'Duel Log'!P$2:P$5455,$A3)</f>
        <v>6</v>
      </c>
      <c r="AD3" s="17" t="n">
        <f aca="false">COUNTIFS('Duel Log'!C$2:C$5455,"Klaus",'Duel Log'!I$2:I$5455,$A3)+COUNTIFS('Duel Log'!C$2:C$5455,"Klaus",'Duel Log'!J$2:J$5455,$A3)+COUNTIFS('Duel Log'!C$2:C$5455,"Klaus",'Duel Log'!K$2:K$5455,$A3)+COUNTIFS('Duel Log'!C$2:C$5455,"Klaus",'Duel Log'!L$2:L$5455,$A3)+COUNTIFS('Duel Log'!C$2:C$5455,"Klaus",'Duel Log'!M$2:M$5455,$A3)+COUNTIFS('Duel Log'!C$2:C$5455,"Klaus",'Duel Log'!N$2:N$5455,$A3)+COUNTIFS('Duel Log'!C$2:C$5455,"Klaus",'Duel Log'!O$2:O$5455,$A3)+COUNTIFS('Duel Log'!C$2:C$5455,"Klaus",'Duel Log'!P$2:P$5455,$A3)</f>
        <v>6</v>
      </c>
      <c r="AE3" s="17" t="n">
        <f aca="false">COUNTIFS('Duel Log'!C$2:C$5455,"LF丨张✨Ink❤️llb",'Duel Log'!I$2:I$5455,$A3)+COUNTIFS('Duel Log'!C$2:C$5455,"LF丨张✨Ink❤️llb",'Duel Log'!J$2:J$5455,$A3)+COUNTIFS('Duel Log'!C$2:C$5455,"LF丨张✨Ink❤️llb",'Duel Log'!K$2:K$5455,$A3)+COUNTIFS('Duel Log'!C$2:C$5455,"LF丨张✨Ink❤️llb",'Duel Log'!L$2:L$5455,$A3)+COUNTIFS('Duel Log'!C$2:C$5455,"LF丨张✨Ink❤️llb",'Duel Log'!M$2:M$5455,$A3)+COUNTIFS('Duel Log'!C$2:C$5455,"LF丨张✨Ink❤️llb",'Duel Log'!N$2:N$5455,$A3)+COUNTIFS('Duel Log'!C$2:C$5455,"LF丨张✨Ink❤️llb",'Duel Log'!O$2:O$5455,$A3)+COUNTIFS('Duel Log'!C$2:C$5455,"LF丨张✨Ink❤️llb",'Duel Log'!P$2:P$5455,$A3)</f>
        <v>4</v>
      </c>
      <c r="AF3" s="17" t="n">
        <f aca="false">COUNTIFS('Duel Log'!C$2:C$5455,"Lucas.xit✨之安神",'Duel Log'!I$2:I$5455,$A3)+COUNTIFS('Duel Log'!C$2:C$5455,"Lucas.xit✨之安神",'Duel Log'!J$2:J$5455,$A3)+COUNTIFS('Duel Log'!C$2:C$5455,"Lucas.xit✨之安神",'Duel Log'!K$2:K$5455,$A3)+COUNTIFS('Duel Log'!C$2:C$5455,"Lucas.xit✨之安神",'Duel Log'!L$2:L$5455,$A3)+COUNTIFS('Duel Log'!C$2:C$5455,"Lucas.xit✨之安神",'Duel Log'!M$2:M$5455,$A3)+COUNTIFS('Duel Log'!C$2:C$5455,"Lucas.xit✨之安神",'Duel Log'!N$2:N$5455,$A3)+COUNTIFS('Duel Log'!C$2:C$5455,"Lucas.xit✨之安神",'Duel Log'!O$2:O$5455,$A3)+COUNTIFS('Duel Log'!C$2:C$5455,"Lucas.xit✨之安神",'Duel Log'!P$2:P$5455,$A3)</f>
        <v>7</v>
      </c>
      <c r="AG3" s="17" t="n">
        <f aca="false">COUNTIFS('Duel Log'!C$2:C$5455,"Lucas✨杰克",'Duel Log'!I$2:I$5455,$A3)+COUNTIFS('Duel Log'!C$2:C$5455,"Lucas✨杰克",'Duel Log'!J$2:J$5455,$A3)+COUNTIFS('Duel Log'!C$2:C$5455,"Lucas✨杰克",'Duel Log'!K$2:K$5455,$A3)+COUNTIFS('Duel Log'!C$2:C$5455,"Lucas✨杰克",'Duel Log'!L$2:L$5455,$A3)+COUNTIFS('Duel Log'!C$2:C$5455,"Lucas✨杰克",'Duel Log'!M$2:M$5455,$A3)+COUNTIFS('Duel Log'!C$2:C$5455,"Lucas✨杰克",'Duel Log'!N$2:N$5455,$A3)+COUNTIFS('Duel Log'!C$2:C$5455,"Lucas✨杰克",'Duel Log'!O$2:O$5455,$A3)+COUNTIFS('Duel Log'!C$2:C$5455,"Lucas✨杰克",'Duel Log'!P$2:P$5455,$A3)</f>
        <v>8</v>
      </c>
      <c r="AH3" s="17" t="n">
        <f aca="false">COUNTIFS('Duel Log'!C$2:C$5455,"MH Axel",'Duel Log'!I$2:I$5455,$A3)+COUNTIFS('Duel Log'!C$2:C$5455,"MH Axel",'Duel Log'!J$2:J$5455,$A3)+COUNTIFS('Duel Log'!C$2:C$5455,"MH Axel",'Duel Log'!K$2:K$5455,$A3)+COUNTIFS('Duel Log'!C$2:C$5455,"MH Axel",'Duel Log'!L$2:L$5455,$A3)+COUNTIFS('Duel Log'!C$2:C$5455,"MH Axel",'Duel Log'!M$2:M$5455,$A3)+COUNTIFS('Duel Log'!C$2:C$5455,"MH Axel",'Duel Log'!N$2:N$5455,$A3)+COUNTIFS('Duel Log'!C$2:C$5455,"MH Axel",'Duel Log'!O$2:O$5455,$A3)+COUNTIFS('Duel Log'!C$2:C$5455,"MH Axel",'Duel Log'!P$2:P$5455,$A3)</f>
        <v>11</v>
      </c>
      <c r="AI3" s="17" t="n">
        <f aca="false">COUNTIFS('Duel Log'!C$2:C$5455,"Mohamed Light",'Duel Log'!I$2:I$5455,$A3)+COUNTIFS('Duel Log'!C$2:C$5455,"Mohamed Light",'Duel Log'!J$2:J$5455,$A3)+COUNTIFS('Duel Log'!C$2:C$5455,"Mohamed Light",'Duel Log'!K$2:K$5455,$A3)+COUNTIFS('Duel Log'!C$2:C$5455,"Mohamed Light",'Duel Log'!L$2:L$5455,$A3)+COUNTIFS('Duel Log'!C$2:C$5455,"Mohamed Light",'Duel Log'!M$2:M$5455,$A3)+COUNTIFS('Duel Log'!C$2:C$5455,"Mohamed Light",'Duel Log'!N$2:N$5455,$A3)+COUNTIFS('Duel Log'!C$2:C$5455,"Mohamed Light",'Duel Log'!O$2:O$5455,$A3)+COUNTIFS('Duel Log'!C$2:C$5455,"Mohamed Light",'Duel Log'!P$2:P$5455,$A3)</f>
        <v>0</v>
      </c>
      <c r="AJ3" s="17" t="n">
        <f aca="false">COUNTIFS('Duel Log'!C$2:C$5455,"Nadir",'Duel Log'!I$2:I$5455,$A3)+COUNTIFS('Duel Log'!C$2:C$5455,"Nadir",'Duel Log'!J$2:J$5455,$A3)+COUNTIFS('Duel Log'!C$2:C$5455,"Nadir",'Duel Log'!K$2:K$5455,$A3)+COUNTIFS('Duel Log'!C$2:C$5455,"Nadir",'Duel Log'!L$2:L$5455,$A3)+COUNTIFS('Duel Log'!C$2:C$5455,"Nadir",'Duel Log'!M$2:M$5455,$A3)+COUNTIFS('Duel Log'!C$2:C$5455,"Nadir",'Duel Log'!N$2:N$5455,$A3)+COUNTIFS('Duel Log'!C$2:C$5455,"Nadir",'Duel Log'!O$2:O$5455,$A3)+COUNTIFS('Duel Log'!C$2:C$5455,"Nadir",'Duel Log'!P$2:P$5455,$A3)</f>
        <v>3</v>
      </c>
      <c r="AK3" s="17" t="n">
        <f aca="false">COUNTIFS('Duel Log'!C$2:C$5455,"Nicoco23",'Duel Log'!I$2:I$5455,$A3)+COUNTIFS('Duel Log'!C$2:C$5455,"Nicoco23",'Duel Log'!J$2:J$5455,$A3)+COUNTIFS('Duel Log'!C$2:C$5455,"Nicoco23",'Duel Log'!K$2:K$5455,$A3)+COUNTIFS('Duel Log'!C$2:C$5455,"Nicoco23",'Duel Log'!L$2:L$5455,$A3)+COUNTIFS('Duel Log'!C$2:C$5455,"Nicoco23",'Duel Log'!M$2:M$5455,$A3)+COUNTIFS('Duel Log'!C$2:C$5455,"Nicoco23",'Duel Log'!N$2:N$5455,$A3)+COUNTIFS('Duel Log'!C$2:C$5455,"Nicoco23",'Duel Log'!O$2:O$5455,$A3)+COUNTIFS('Duel Log'!C$2:C$5455,"Nicoco23",'Duel Log'!P$2:P$5455,$A3)</f>
        <v>6</v>
      </c>
      <c r="AL3" s="17" t="n">
        <f aca="false">COUNTIFS('Duel Log'!C$2:C$5455,"Nooby❤️Pi2r",'Duel Log'!I$2:I$5455,$A3)+COUNTIFS('Duel Log'!C$2:C$5455,"Nooby❤️Pi2r",'Duel Log'!J$2:J$5455,$A3)+COUNTIFS('Duel Log'!C$2:C$5455,"Nooby❤️Pi2r",'Duel Log'!K$2:K$5455,$A3)+COUNTIFS('Duel Log'!C$2:C$5455,"Nooby❤️Pi2r",'Duel Log'!L$2:L$5455,$A3)+COUNTIFS('Duel Log'!C$2:C$5455,"Nooby❤️Pi2r",'Duel Log'!M$2:M$5455,$A3)+COUNTIFS('Duel Log'!C$2:C$5455,"Nooby❤️Pi2r",'Duel Log'!N$2:N$5455,$A3)+COUNTIFS('Duel Log'!C$2:C$5455,"Nooby❤️Pi2r",'Duel Log'!O$2:O$5455,$A3)+COUNTIFS('Duel Log'!C$2:C$5455,"Nooby❤️Pi2r",'Duel Log'!P$2:P$5455,$A3)</f>
        <v>0</v>
      </c>
      <c r="AM3" s="17" t="n">
        <f aca="false">COUNTIFS('Duel Log'!C$2:C$5455,"OS xAlee",'Duel Log'!I$2:I$5455,$A3)+COUNTIFS('Duel Log'!C$2:C$5455,"OS xAlee",'Duel Log'!J$2:J$5455,$A3)+COUNTIFS('Duel Log'!C$2:C$5455,"OS xAlee",'Duel Log'!K$2:K$5455,$A3)+COUNTIFS('Duel Log'!C$2:C$5455,"OS xAlee",'Duel Log'!L$2:L$5455,$A3)+COUNTIFS('Duel Log'!C$2:C$5455,"OS xAlee",'Duel Log'!M$2:M$5455,$A3)+COUNTIFS('Duel Log'!C$2:C$5455,"OS xAlee",'Duel Log'!N$2:N$5455,$A3)+COUNTIFS('Duel Log'!C$2:C$5455,"OS xAlee",'Duel Log'!O$2:O$5455,$A3)+COUNTIFS('Duel Log'!C$2:C$5455,"OS xAlee",'Duel Log'!P$2:P$5455,$A3)</f>
        <v>1</v>
      </c>
      <c r="AN3" s="17" t="n">
        <f aca="false">COUNTIFS('Duel Log'!C$2:C$5455,"Pedro™️",'Duel Log'!I$2:I$5455,$A3)+COUNTIFS('Duel Log'!C$2:C$5455,"Pedro™️",'Duel Log'!J$2:J$5455,$A3)+COUNTIFS('Duel Log'!C$2:C$5455,"Pedro™️",'Duel Log'!K$2:K$5455,$A3)+COUNTIFS('Duel Log'!C$2:C$5455,"Pedro™️",'Duel Log'!L$2:L$5455,$A3)+COUNTIFS('Duel Log'!C$2:C$5455,"Pedro™️",'Duel Log'!M$2:M$5455,$A3)+COUNTIFS('Duel Log'!C$2:C$5455,"Pedro™️",'Duel Log'!N$2:N$5455,$A3)+COUNTIFS('Duel Log'!C$2:C$5455,"Pedro™️",'Duel Log'!O$2:O$5455,$A3)+COUNTIFS('Duel Log'!C$2:C$5455,"Pedro™️",'Duel Log'!P$2:P$5455,$A3)</f>
        <v>6</v>
      </c>
      <c r="AO3" s="17" t="n">
        <f aca="false">COUNTIFS('Duel Log'!C$2:C$5455,"Polaris",'Duel Log'!I$2:I$5455,$A3)+COUNTIFS('Duel Log'!C$2:C$5455,"Polaris",'Duel Log'!J$2:J$5455,$A3)+COUNTIFS('Duel Log'!C$2:C$5455,"Polaris",'Duel Log'!K$2:K$5455,$A3)+COUNTIFS('Duel Log'!C$2:C$5455,"Polaris",'Duel Log'!L$2:L$5455,$A3)+COUNTIFS('Duel Log'!C$2:C$5455,"Polaris",'Duel Log'!M$2:M$5455,$A3)+COUNTIFS('Duel Log'!C$2:C$5455,"Polaris",'Duel Log'!N$2:N$5455,$A3)+COUNTIFS('Duel Log'!C$2:C$5455,"Polaris",'Duel Log'!O$2:O$5455,$A3)+COUNTIFS('Duel Log'!C$2:C$5455,"Polaris",'Duel Log'!P$2:P$5455,$A3)</f>
        <v>12</v>
      </c>
      <c r="AP3" s="17" t="n">
        <f aca="false">COUNTIFS('Duel Log'!C$2:C$5455,"RAD",'Duel Log'!I$2:I$5455,$A3)+COUNTIFS('Duel Log'!C$2:C$5455,"RAD",'Duel Log'!J$2:J$5455,$A3)+COUNTIFS('Duel Log'!C$2:C$5455,"RAD",'Duel Log'!K$2:K$5455,$A3)+COUNTIFS('Duel Log'!C$2:C$5455,"RAD",'Duel Log'!L$2:L$5455,$A3)+COUNTIFS('Duel Log'!C$2:C$5455,"RAD",'Duel Log'!M$2:M$5455,$A3)+COUNTIFS('Duel Log'!C$2:C$5455,"RAD",'Duel Log'!N$2:N$5455,$A3)+COUNTIFS('Duel Log'!C$2:C$5455,"RAD",'Duel Log'!O$2:O$5455,$A3)+COUNTIFS('Duel Log'!C$2:C$5455,"RAD",'Duel Log'!P$2:P$5455,$A3)</f>
        <v>2</v>
      </c>
      <c r="AQ3" s="17" t="n">
        <f aca="false">COUNTIFS('Duel Log'!C$2:C$5455,"RUBIZALEZ",'Duel Log'!I$2:I$5455,$A3)+COUNTIFS('Duel Log'!C$2:C$5455,"RUBIZALEZ",'Duel Log'!J$2:J$5455,$A3)+COUNTIFS('Duel Log'!C$2:C$5455,"RUBIZALEZ",'Duel Log'!K$2:K$5455,$A3)+COUNTIFS('Duel Log'!C$2:C$5455,"RUBIZALEZ",'Duel Log'!L$2:L$5455,$A3)+COUNTIFS('Duel Log'!C$2:C$5455,"RUBIZALEZ",'Duel Log'!M$2:M$5455,$A3)+COUNTIFS('Duel Log'!C$2:C$5455,"RUBIZALEZ",'Duel Log'!N$2:N$5455,$A3)+COUNTIFS('Duel Log'!C$2:C$5455,"RUBIZALEZ",'Duel Log'!O$2:O$5455,$A3)+COUNTIFS('Duel Log'!C$2:C$5455,"RUBIZALEZ",'Duel Log'!P$2:P$5455,$A3)</f>
        <v>3</v>
      </c>
      <c r="AR3" s="17" t="n">
        <f aca="false">COUNTIFS('Duel Log'!C$2:C$5455,"Rainbow",'Duel Log'!I$2:I$5455,$A3)+COUNTIFS('Duel Log'!C$2:C$5455,"Rainbow",'Duel Log'!J$2:J$5455,$A3)+COUNTIFS('Duel Log'!C$2:C$5455,"Rainbow",'Duel Log'!K$2:K$5455,$A3)+COUNTIFS('Duel Log'!C$2:C$5455,"Rainbow",'Duel Log'!L$2:L$5455,$A3)+COUNTIFS('Duel Log'!C$2:C$5455,"Rainbow",'Duel Log'!M$2:M$5455,$A3)+COUNTIFS('Duel Log'!C$2:C$5455,"Rainbow",'Duel Log'!N$2:N$5455,$A3)+COUNTIFS('Duel Log'!C$2:C$5455,"Rainbow",'Duel Log'!O$2:O$5455,$A3)+COUNTIFS('Duel Log'!C$2:C$5455,"Rainbow",'Duel Log'!P$2:P$5455,$A3)</f>
        <v>12</v>
      </c>
      <c r="AS3" s="17" t="n">
        <f aca="false">COUNTIFS('Duel Log'!C$2:C$5455,"Reminor",'Duel Log'!I$2:I$5455,$A3)+COUNTIFS('Duel Log'!C$2:C$5455,"Reminor",'Duel Log'!J$2:J$5455,$A3)+COUNTIFS('Duel Log'!C$2:C$5455,"Reminor",'Duel Log'!K$2:K$5455,$A3)+COUNTIFS('Duel Log'!C$2:C$5455,"Reminor",'Duel Log'!L$2:L$5455,$A3)+COUNTIFS('Duel Log'!C$2:C$5455,"Reminor",'Duel Log'!M$2:M$5455,$A3)+COUNTIFS('Duel Log'!C$2:C$5455,"Reminor",'Duel Log'!N$2:N$5455,$A3)+COUNTIFS('Duel Log'!C$2:C$5455,"Reminor",'Duel Log'!O$2:O$5455,$A3)+COUNTIFS('Duel Log'!C$2:C$5455,"Reminor",'Duel Log'!P$2:P$5455,$A3)</f>
        <v>1</v>
      </c>
      <c r="AT3" s="17" t="n">
        <f aca="false">COUNTIFS('Duel Log'!C$2:C$5455,"Rin✨安之",'Duel Log'!I$2:I$5455,$A3)+COUNTIFS('Duel Log'!C$2:C$5455,"Rin✨安之",'Duel Log'!J$2:J$5455,$A3)+COUNTIFS('Duel Log'!C$2:C$5455,"Rin✨安之",'Duel Log'!K$2:K$5455,$A3)+COUNTIFS('Duel Log'!C$2:C$5455,"Rin✨安之",'Duel Log'!L$2:L$5455,$A3)+COUNTIFS('Duel Log'!C$2:C$5455,"Rin✨安之",'Duel Log'!M$2:M$5455,$A3)+COUNTIFS('Duel Log'!C$2:C$5455,"Rin✨安之",'Duel Log'!N$2:N$5455,$A3)+COUNTIFS('Duel Log'!C$2:C$5455,"Rin✨安之",'Duel Log'!O$2:O$5455,$A3)+COUNTIFS('Duel Log'!C$2:C$5455,"Rin✨安之",'Duel Log'!P$2:P$5455,$A3)</f>
        <v>1</v>
      </c>
      <c r="AU3" s="17" t="n">
        <f aca="false">COUNTIFS('Duel Log'!C$2:C$5455,"Ryley",'Duel Log'!I$2:I$5455,$A3)+COUNTIFS('Duel Log'!C$2:C$5455,"Ryley",'Duel Log'!J$2:J$5455,$A3)+COUNTIFS('Duel Log'!C$2:C$5455,"Ryley",'Duel Log'!K$2:K$5455,$A3)+COUNTIFS('Duel Log'!C$2:C$5455,"Ryley",'Duel Log'!L$2:L$5455,$A3)+COUNTIFS('Duel Log'!C$2:C$5455,"Ryley",'Duel Log'!M$2:M$5455,$A3)+COUNTIFS('Duel Log'!C$2:C$5455,"Ryley",'Duel Log'!N$2:N$5455,$A3)+COUNTIFS('Duel Log'!C$2:C$5455,"Ryley",'Duel Log'!O$2:O$5455,$A3)+COUNTIFS('Duel Log'!C$2:C$5455,"Ryley",'Duel Log'!P$2:P$5455,$A3)</f>
        <v>3</v>
      </c>
      <c r="AV3" s="17" t="n">
        <f aca="false">COUNTIFS('Duel Log'!C$2:C$5455,"SK Dominik",'Duel Log'!I$2:I$5455,$A3)+COUNTIFS('Duel Log'!C$2:C$5455,"SK Dominik",'Duel Log'!J$2:J$5455,$A3)+COUNTIFS('Duel Log'!C$2:C$5455,"SK Dominik",'Duel Log'!K$2:K$5455,$A3)+COUNTIFS('Duel Log'!C$2:C$5455,"SK Dominik",'Duel Log'!L$2:L$5455,$A3)+COUNTIFS('Duel Log'!C$2:C$5455,"SK Dominik",'Duel Log'!M$2:M$5455,$A3)+COUNTIFS('Duel Log'!C$2:C$5455,"SK Dominik",'Duel Log'!N$2:N$5455,$A3)+COUNTIFS('Duel Log'!C$2:C$5455,"SK Dominik",'Duel Log'!O$2:O$5455,$A3)+COUNTIFS('Duel Log'!C$2:C$5455,"SK Dominik",'Duel Log'!P$2:P$5455,$A3)</f>
        <v>6</v>
      </c>
      <c r="AW3" s="17" t="n">
        <f aca="false">COUNTIFS('Duel Log'!C$2:C$5455,"SK Morten",'Duel Log'!I$2:I$5455,$A3)+COUNTIFS('Duel Log'!C$2:C$5455,"SK Morten",'Duel Log'!J$2:J$5455,$A3)+COUNTIFS('Duel Log'!C$2:C$5455,"SK Morten",'Duel Log'!K$2:K$5455,$A3)+COUNTIFS('Duel Log'!C$2:C$5455,"SK Morten",'Duel Log'!L$2:L$5455,$A3)+COUNTIFS('Duel Log'!C$2:C$5455,"SK Morten",'Duel Log'!M$2:M$5455,$A3)+COUNTIFS('Duel Log'!C$2:C$5455,"SK Morten",'Duel Log'!N$2:N$5455,$A3)+COUNTIFS('Duel Log'!C$2:C$5455,"SK Morten",'Duel Log'!O$2:O$5455,$A3)+COUNTIFS('Duel Log'!C$2:C$5455,"SK Morten",'Duel Log'!P$2:P$5455,$A3)</f>
        <v>4</v>
      </c>
      <c r="AX3" s="17" t="n">
        <f aca="false">COUNTIFS('Duel Log'!C$2:C$5455,"SK xopxsam",'Duel Log'!I$2:I$5455,$A3)+COUNTIFS('Duel Log'!C$2:C$5455,"SK xopxsam",'Duel Log'!J$2:J$5455,$A3)+COUNTIFS('Duel Log'!C$2:C$5455,"SK xopxsam",'Duel Log'!K$2:K$5455,$A3)+COUNTIFS('Duel Log'!C$2:C$5455,"SK xopxsam",'Duel Log'!L$2:L$5455,$A3)+COUNTIFS('Duel Log'!C$2:C$5455,"SK xopxsam",'Duel Log'!M$2:M$5455,$A3)+COUNTIFS('Duel Log'!C$2:C$5455,"SK xopxsam",'Duel Log'!N$2:N$5455,$A3)+COUNTIFS('Duel Log'!C$2:C$5455,"SK xopxsam",'Duel Log'!O$2:O$5455,$A3)+COUNTIFS('Duel Log'!C$2:C$5455,"SK xopxsam",'Duel Log'!P$2:P$5455,$A3)</f>
        <v>6</v>
      </c>
      <c r="AY3" s="17" t="n">
        <f aca="false">COUNTIFS('Duel Log'!C$2:C$5455,"Samuel Bassotto",'Duel Log'!I$2:I$5455,$A3)+COUNTIFS('Duel Log'!C$2:C$5455,"Samuel Bassotto",'Duel Log'!J$2:J$5455,$A3)+COUNTIFS('Duel Log'!C$2:C$5455,"Samuel Bassotto",'Duel Log'!K$2:K$5455,$A3)+COUNTIFS('Duel Log'!C$2:C$5455,"Samuel Bassotto",'Duel Log'!L$2:L$5455,$A3)+COUNTIFS('Duel Log'!C$2:C$5455,"Samuel Bassotto",'Duel Log'!M$2:M$5455,$A3)+COUNTIFS('Duel Log'!C$2:C$5455,"Samuel Bassotto",'Duel Log'!N$2:N$5455,$A3)+COUNTIFS('Duel Log'!C$2:C$5455,"Samuel Bassotto",'Duel Log'!O$2:O$5455,$A3)+COUNTIFS('Duel Log'!C$2:C$5455,"Samuel Bassotto",'Duel Log'!P$2:P$5455,$A3)</f>
        <v>1</v>
      </c>
      <c r="AZ3" s="17" t="n">
        <f aca="false">COUNTIFS('Duel Log'!C$2:C$5455,"SandBox",'Duel Log'!I$2:I$5455,$A3)+COUNTIFS('Duel Log'!C$2:C$5455,"SandBox",'Duel Log'!J$2:J$5455,$A3)+COUNTIFS('Duel Log'!C$2:C$5455,"SandBox",'Duel Log'!K$2:K$5455,$A3)+COUNTIFS('Duel Log'!C$2:C$5455,"SandBox",'Duel Log'!L$2:L$5455,$A3)+COUNTIFS('Duel Log'!C$2:C$5455,"SandBox",'Duel Log'!M$2:M$5455,$A3)+COUNTIFS('Duel Log'!C$2:C$5455,"SandBox",'Duel Log'!N$2:N$5455,$A3)+COUNTIFS('Duel Log'!C$2:C$5455,"SandBox",'Duel Log'!O$2:O$5455,$A3)+COUNTIFS('Duel Log'!C$2:C$5455,"SandBox",'Duel Log'!P$2:P$5455,$A3)</f>
        <v>17</v>
      </c>
      <c r="BA3" s="17" t="n">
        <f aca="false">COUNTIFS('Duel Log'!C$2:C$5455,"Sosaa1of1",'Duel Log'!I$2:I$5455,$A3)+COUNTIFS('Duel Log'!C$2:C$5455,"Sosaa1of1",'Duel Log'!J$2:J$5455,$A3)+COUNTIFS('Duel Log'!C$2:C$5455,"Sosaa1of1",'Duel Log'!K$2:K$5455,$A3)+COUNTIFS('Duel Log'!C$2:C$5455,"Sosaa1of1",'Duel Log'!L$2:L$5455,$A3)+COUNTIFS('Duel Log'!C$2:C$5455,"Sosaa1of1",'Duel Log'!M$2:M$5455,$A3)+COUNTIFS('Duel Log'!C$2:C$5455,"Sosaa1of1",'Duel Log'!N$2:N$5455,$A3)+COUNTIFS('Duel Log'!C$2:C$5455,"Sosaa1of1",'Duel Log'!O$2:O$5455,$A3)+COUNTIFS('Duel Log'!C$2:C$5455,"Sosaa1of1",'Duel Log'!P$2:P$5455,$A3)</f>
        <v>0</v>
      </c>
      <c r="BB3" s="17" t="n">
        <f aca="false">COUNTIFS('Duel Log'!C$2:C$5455,"Steeef",'Duel Log'!I$2:I$5455,$A3)+COUNTIFS('Duel Log'!C$2:C$5455,"Steeef",'Duel Log'!J$2:J$5455,$A3)+COUNTIFS('Duel Log'!C$2:C$5455,"Steeef",'Duel Log'!K$2:K$5455,$A3)+COUNTIFS('Duel Log'!C$2:C$5455,"Steeef",'Duel Log'!L$2:L$5455,$A3)+COUNTIFS('Duel Log'!C$2:C$5455,"Steeef",'Duel Log'!M$2:M$5455,$A3)+COUNTIFS('Duel Log'!C$2:C$5455,"Steeef",'Duel Log'!N$2:N$5455,$A3)+COUNTIFS('Duel Log'!C$2:C$5455,"Steeef",'Duel Log'!O$2:O$5455,$A3)+COUNTIFS('Duel Log'!C$2:C$5455,"Steeef",'Duel Log'!P$2:P$5455,$A3)</f>
        <v>3</v>
      </c>
      <c r="BC3" s="17" t="n">
        <f aca="false">COUNTIFS('Duel Log'!C$2:C$5455,"TMX I Mateja",'Duel Log'!I$2:I$5455,$A3)+COUNTIFS('Duel Log'!C$2:C$5455,"TMX I Mateja",'Duel Log'!J$2:J$5455,$A3)+COUNTIFS('Duel Log'!C$2:C$5455,"TMX I Mateja",'Duel Log'!K$2:K$5455,$A3)+COUNTIFS('Duel Log'!C$2:C$5455,"TMX I Mateja",'Duel Log'!L$2:L$5455,$A3)+COUNTIFS('Duel Log'!C$2:C$5455,"TMX I Mateja",'Duel Log'!M$2:M$5455,$A3)+COUNTIFS('Duel Log'!C$2:C$5455,"TMX I Mateja",'Duel Log'!N$2:N$5455,$A3)+COUNTIFS('Duel Log'!C$2:C$5455,"TMX I Mateja",'Duel Log'!O$2:O$5455,$A3)+COUNTIFS('Duel Log'!C$2:C$5455,"TMX I Mateja",'Duel Log'!P$2:P$5455,$A3)</f>
        <v>19</v>
      </c>
      <c r="BD3" s="17" t="n">
        <f aca="false">COUNTIFS('Duel Log'!C$2:C$5455,"TTK:MrAwesomeCR",'Duel Log'!I$2:I$5455,$A3)+COUNTIFS('Duel Log'!C$2:C$5455,"TTK:MrAwesomeCR",'Duel Log'!J$2:J$5455,$A3)+COUNTIFS('Duel Log'!C$2:C$5455,"TTK:MrAwesomeCR",'Duel Log'!K$2:K$5455,$A3)+COUNTIFS('Duel Log'!C$2:C$5455,"TTK:MrAwesomeCR",'Duel Log'!L$2:L$5455,$A3)+COUNTIFS('Duel Log'!C$2:C$5455,"TTK:MrAwesomeCR",'Duel Log'!M$2:M$5455,$A3)+COUNTIFS('Duel Log'!C$2:C$5455,"TTK:MrAwesomeCR",'Duel Log'!N$2:N$5455,$A3)+COUNTIFS('Duel Log'!C$2:C$5455,"TTK:MrAwesomeCR",'Duel Log'!O$2:O$5455,$A3)+COUNTIFS('Duel Log'!C$2:C$5455,"TTK:MrAwesomeCR",'Duel Log'!P$2:P$5455,$A3)</f>
        <v>1</v>
      </c>
      <c r="BE3" s="17" t="n">
        <f aca="false">COUNTIFS('Duel Log'!C$2:C$5455,"Turan✨",'Duel Log'!I$2:I$5455,$A3)+COUNTIFS('Duel Log'!C$2:C$5455,"Turan✨",'Duel Log'!J$2:J$5455,$A3)+COUNTIFS('Duel Log'!C$2:C$5455,"Turan✨",'Duel Log'!K$2:K$5455,$A3)+COUNTIFS('Duel Log'!C$2:C$5455,"Turan✨",'Duel Log'!L$2:L$5455,$A3)+COUNTIFS('Duel Log'!C$2:C$5455,"Turan✨",'Duel Log'!M$2:M$5455,$A3)+COUNTIFS('Duel Log'!C$2:C$5455,"Turan✨",'Duel Log'!N$2:N$5455,$A3)+COUNTIFS('Duel Log'!C$2:C$5455,"Turan✨",'Duel Log'!O$2:O$5455,$A3)+COUNTIFS('Duel Log'!C$2:C$5455,"Turan✨",'Duel Log'!P$2:P$5455,$A3)</f>
        <v>8</v>
      </c>
      <c r="BF3" s="17" t="n">
        <f aca="false">COUNTIFS('Duel Log'!C$2:C$5455,"Viktor",'Duel Log'!I$2:I$5455,$A3)+COUNTIFS('Duel Log'!C$2:C$5455,"Viktor",'Duel Log'!J$2:J$5455,$A3)+COUNTIFS('Duel Log'!C$2:C$5455,"Viktor",'Duel Log'!K$2:K$5455,$A3)+COUNTIFS('Duel Log'!C$2:C$5455,"Viktor",'Duel Log'!L$2:L$5455,$A3)+COUNTIFS('Duel Log'!C$2:C$5455,"Viktor",'Duel Log'!M$2:M$5455,$A3)+COUNTIFS('Duel Log'!C$2:C$5455,"Viktor",'Duel Log'!N$2:N$5455,$A3)+COUNTIFS('Duel Log'!C$2:C$5455,"Viktor",'Duel Log'!O$2:O$5455,$A3)+COUNTIFS('Duel Log'!C$2:C$5455,"Viktor",'Duel Log'!P$2:P$5455,$A3)</f>
        <v>2</v>
      </c>
      <c r="BG3" s="17" t="n">
        <f aca="false">COUNTIFS('Duel Log'!C$2:C$5455,"Vitor75",'Duel Log'!I$2:I$5455,$A3)+COUNTIFS('Duel Log'!C$2:C$5455,"Vitor75",'Duel Log'!J$2:J$5455,$A3)+COUNTIFS('Duel Log'!C$2:C$5455,"Vitor75",'Duel Log'!K$2:K$5455,$A3)+COUNTIFS('Duel Log'!C$2:C$5455,"Vitor75",'Duel Log'!L$2:L$5455,$A3)+COUNTIFS('Duel Log'!C$2:C$5455,"Vitor75",'Duel Log'!M$2:M$5455,$A3)+COUNTIFS('Duel Log'!C$2:C$5455,"Vitor75",'Duel Log'!N$2:N$5455,$A3)+COUNTIFS('Duel Log'!C$2:C$5455,"Vitor75",'Duel Log'!O$2:O$5455,$A3)+COUNTIFS('Duel Log'!C$2:C$5455,"Vitor75",'Duel Log'!P$2:P$5455,$A3)</f>
        <v>6</v>
      </c>
      <c r="BH3" s="17" t="n">
        <f aca="false">COUNTIFS('Duel Log'!C$2:C$5455,"WL ✨ Tytoń 劲头",'Duel Log'!I$2:I$5455,$A3)+COUNTIFS('Duel Log'!C$2:C$5455,"WL ✨ Tytoń 劲头",'Duel Log'!J$2:J$5455,$A3)+COUNTIFS('Duel Log'!C$2:C$5455,"WL ✨ Tytoń 劲头",'Duel Log'!K$2:K$5455,$A3)+COUNTIFS('Duel Log'!C$2:C$5455,"WL ✨ Tytoń 劲头",'Duel Log'!L$2:L$5455,$A3)+COUNTIFS('Duel Log'!C$2:C$5455,"WL ✨ Tytoń 劲头",'Duel Log'!M$2:M$5455,$A3)+COUNTIFS('Duel Log'!C$2:C$5455,"WL ✨ Tytoń 劲头",'Duel Log'!N$2:N$5455,$A3)+COUNTIFS('Duel Log'!C$2:C$5455,"WL ✨ Tytoń 劲头",'Duel Log'!O$2:O$5455,$A3)+COUNTIFS('Duel Log'!C$2:C$5455,"WL ✨ Tytoń 劲头",'Duel Log'!P$2:P$5455,$A3)</f>
        <v>7</v>
      </c>
      <c r="BI3" s="17" t="n">
        <f aca="false">COUNTIFS('Duel Log'!C$2:C$5455,"WL ツ Dam’s ✨",'Duel Log'!I$2:I$5455,$A3)+COUNTIFS('Duel Log'!C$2:C$5455,"WL ツ Dam’s ✨",'Duel Log'!J$2:J$5455,$A3)+COUNTIFS('Duel Log'!C$2:C$5455,"WL ツ Dam’s ✨",'Duel Log'!K$2:K$5455,$A3)+COUNTIFS('Duel Log'!C$2:C$5455,"WL ツ Dam’s ✨",'Duel Log'!L$2:L$5455,$A3)+COUNTIFS('Duel Log'!C$2:C$5455,"WL ツ Dam’s ✨",'Duel Log'!M$2:M$5455,$A3)+COUNTIFS('Duel Log'!C$2:C$5455,"WL ツ Dam’s ✨",'Duel Log'!N$2:N$5455,$A3)+COUNTIFS('Duel Log'!C$2:C$5455,"WL ツ Dam’s ✨",'Duel Log'!O$2:O$5455,$A3)+COUNTIFS('Duel Log'!C$2:C$5455,"WL ツ Dam’s ✨",'Duel Log'!P$2:P$5455,$A3)</f>
        <v>1</v>
      </c>
      <c r="BJ3" s="17" t="n">
        <f aca="false">COUNTIFS('Duel Log'!C$2:C$5455,"Wallace",'Duel Log'!I$2:I$5455,$A3)+COUNTIFS('Duel Log'!C$2:C$5455,"Wallace",'Duel Log'!J$2:J$5455,$A3)+COUNTIFS('Duel Log'!C$2:C$5455,"Wallace",'Duel Log'!K$2:K$5455,$A3)+COUNTIFS('Duel Log'!C$2:C$5455,"Wallace",'Duel Log'!L$2:L$5455,$A3)+COUNTIFS('Duel Log'!C$2:C$5455,"Wallace",'Duel Log'!M$2:M$5455,$A3)+COUNTIFS('Duel Log'!C$2:C$5455,"Wallace",'Duel Log'!N$2:N$5455,$A3)+COUNTIFS('Duel Log'!C$2:C$5455,"Wallace",'Duel Log'!O$2:O$5455,$A3)+COUNTIFS('Duel Log'!C$2:C$5455,"Wallace",'Duel Log'!P$2:P$5455,$A3)</f>
        <v>10</v>
      </c>
      <c r="BK3" s="17" t="n">
        <f aca="false">COUNTIFS('Duel Log'!C$2:C$5455,"Wyze❤️Ultimo",'Duel Log'!I$2:I$5455,$A3)+COUNTIFS('Duel Log'!C$2:C$5455,"Wyze❤️Ultimo",'Duel Log'!J$2:J$5455,$A3)+COUNTIFS('Duel Log'!C$2:C$5455,"Wyze❤️Ultimo",'Duel Log'!K$2:K$5455,$A3)+COUNTIFS('Duel Log'!C$2:C$5455,"Wyze❤️Ultimo",'Duel Log'!L$2:L$5455,$A3)+COUNTIFS('Duel Log'!C$2:C$5455,"Wyze❤️Ultimo",'Duel Log'!M$2:M$5455,$A3)+COUNTIFS('Duel Log'!C$2:C$5455,"Wyze❤️Ultimo",'Duel Log'!N$2:N$5455,$A3)+COUNTIFS('Duel Log'!C$2:C$5455,"Wyze❤️Ultimo",'Duel Log'!O$2:O$5455,$A3)+COUNTIFS('Duel Log'!C$2:C$5455,"Wyze❤️Ultimo",'Duel Log'!P$2:P$5455,$A3)</f>
        <v>4</v>
      </c>
      <c r="BL3" s="17" t="n">
        <f aca="false">COUNTIFS('Duel Log'!C$2:C$5455,"Yoru",'Duel Log'!I$2:I$5455,$A3)+COUNTIFS('Duel Log'!C$2:C$5455,"Yoru",'Duel Log'!J$2:J$5455,$A3)+COUNTIFS('Duel Log'!C$2:C$5455,"Yoru",'Duel Log'!K$2:K$5455,$A3)+COUNTIFS('Duel Log'!C$2:C$5455,"Yoru",'Duel Log'!L$2:L$5455,$A3)+COUNTIFS('Duel Log'!C$2:C$5455,"Yoru",'Duel Log'!M$2:M$5455,$A3)+COUNTIFS('Duel Log'!C$2:C$5455,"Yoru",'Duel Log'!N$2:N$5455,$A3)+COUNTIFS('Duel Log'!C$2:C$5455,"Yoru",'Duel Log'!O$2:O$5455,$A3)+COUNTIFS('Duel Log'!C$2:C$5455,"Yoru",'Duel Log'!P$2:P$5455,$A3)</f>
        <v>4</v>
      </c>
      <c r="BM3" s="17" t="n">
        <f aca="false">COUNTIFS('Duel Log'!C$2:C$5455,"ZQuentino",'Duel Log'!I$2:I$5455,$A3)+COUNTIFS('Duel Log'!C$2:C$5455,"ZQuentino",'Duel Log'!J$2:J$5455,$A3)+COUNTIFS('Duel Log'!C$2:C$5455,"ZQuentino",'Duel Log'!K$2:K$5455,$A3)+COUNTIFS('Duel Log'!C$2:C$5455,"ZQuentino",'Duel Log'!L$2:L$5455,$A3)+COUNTIFS('Duel Log'!C$2:C$5455,"ZQuentino",'Duel Log'!M$2:M$5455,$A3)+COUNTIFS('Duel Log'!C$2:C$5455,"ZQuentino",'Duel Log'!N$2:N$5455,$A3)+COUNTIFS('Duel Log'!C$2:C$5455,"ZQuentino",'Duel Log'!O$2:O$5455,$A3)+COUNTIFS('Duel Log'!C$2:C$5455,"ZQuentino",'Duel Log'!P$2:P$5455,$A3)</f>
        <v>2</v>
      </c>
      <c r="BN3" s="17" t="n">
        <f aca="false">COUNTIFS('Duel Log'!C$2:C$5455,"adriel",'Duel Log'!I$2:I$5455,$A3)+COUNTIFS('Duel Log'!C$2:C$5455,"adriel",'Duel Log'!J$2:J$5455,$A3)+COUNTIFS('Duel Log'!C$2:C$5455,"adriel",'Duel Log'!K$2:K$5455,$A3)+COUNTIFS('Duel Log'!C$2:C$5455,"adriel",'Duel Log'!L$2:L$5455,$A3)+COUNTIFS('Duel Log'!C$2:C$5455,"adriel",'Duel Log'!M$2:M$5455,$A3)+COUNTIFS('Duel Log'!C$2:C$5455,"adriel",'Duel Log'!N$2:N$5455,$A3)+COUNTIFS('Duel Log'!C$2:C$5455,"adriel",'Duel Log'!O$2:O$5455,$A3)+COUNTIFS('Duel Log'!C$2:C$5455,"adriel",'Duel Log'!P$2:P$5455,$A3)</f>
        <v>4</v>
      </c>
      <c r="BO3" s="17" t="n">
        <f aca="false">COUNTIFS('Duel Log'!C$2:C$5455,"dark✨安花",'Duel Log'!I$2:I$5455,$A3)+COUNTIFS('Duel Log'!C$2:C$5455,"dark✨安花",'Duel Log'!J$2:J$5455,$A3)+COUNTIFS('Duel Log'!C$2:C$5455,"dark✨安花",'Duel Log'!K$2:K$5455,$A3)+COUNTIFS('Duel Log'!C$2:C$5455,"dark✨安花",'Duel Log'!L$2:L$5455,$A3)+COUNTIFS('Duel Log'!C$2:C$5455,"dark✨安花",'Duel Log'!M$2:M$5455,$A3)+COUNTIFS('Duel Log'!C$2:C$5455,"dark✨安花",'Duel Log'!N$2:N$5455,$A3)+COUNTIFS('Duel Log'!C$2:C$5455,"dark✨安花",'Duel Log'!O$2:O$5455,$A3)+COUNTIFS('Duel Log'!C$2:C$5455,"dark✨安花",'Duel Log'!P$2:P$5455,$A3)</f>
        <v>0</v>
      </c>
      <c r="BP3" s="17" t="n">
        <f aca="false">COUNTIFS('Duel Log'!C$2:C$5455,"droy",'Duel Log'!I$2:I$5455,$A3)+COUNTIFS('Duel Log'!C$2:C$5455,"droy",'Duel Log'!J$2:J$5455,$A3)+COUNTIFS('Duel Log'!C$2:C$5455,"droy",'Duel Log'!K$2:K$5455,$A3)+COUNTIFS('Duel Log'!C$2:C$5455,"droy",'Duel Log'!L$2:L$5455,$A3)+COUNTIFS('Duel Log'!C$2:C$5455,"droy",'Duel Log'!M$2:M$5455,$A3)+COUNTIFS('Duel Log'!C$2:C$5455,"droy",'Duel Log'!N$2:N$5455,$A3)+COUNTIFS('Duel Log'!C$2:C$5455,"droy",'Duel Log'!O$2:O$5455,$A3)+COUNTIFS('Duel Log'!C$2:C$5455,"droy",'Duel Log'!P$2:P$5455,$A3)</f>
        <v>2</v>
      </c>
      <c r="BQ3" s="17" t="n">
        <f aca="false">COUNTIFS('Duel Log'!C$2:C$5455,"evolve✨律师",'Duel Log'!I$2:I$5455,$A3)+COUNTIFS('Duel Log'!C$2:C$5455,"evolve✨律师",'Duel Log'!J$2:J$5455,$A3)+COUNTIFS('Duel Log'!C$2:C$5455,"evolve✨律师",'Duel Log'!K$2:K$5455,$A3)+COUNTIFS('Duel Log'!C$2:C$5455,"evolve✨律师",'Duel Log'!L$2:L$5455,$A3)+COUNTIFS('Duel Log'!C$2:C$5455,"evolve✨律师",'Duel Log'!M$2:M$5455,$A3)+COUNTIFS('Duel Log'!C$2:C$5455,"evolve✨律师",'Duel Log'!N$2:N$5455,$A3)+COUNTIFS('Duel Log'!C$2:C$5455,"evolve✨律师",'Duel Log'!O$2:O$5455,$A3)+COUNTIFS('Duel Log'!C$2:C$5455,"evolve✨律师",'Duel Log'!P$2:P$5455,$A3)</f>
        <v>5</v>
      </c>
      <c r="BR3" s="17" t="n">
        <f aca="false">COUNTIFS('Duel Log'!C$2:C$5455,"fluffypotato99",'Duel Log'!I$2:I$5455,$A3)+COUNTIFS('Duel Log'!C$2:C$5455,"fluffypotato99",'Duel Log'!J$2:J$5455,$A3)+COUNTIFS('Duel Log'!C$2:C$5455,"fluffypotato99",'Duel Log'!K$2:K$5455,$A3)+COUNTIFS('Duel Log'!C$2:C$5455,"fluffypotato99",'Duel Log'!L$2:L$5455,$A3)+COUNTIFS('Duel Log'!C$2:C$5455,"fluffypotato99",'Duel Log'!M$2:M$5455,$A3)+COUNTIFS('Duel Log'!C$2:C$5455,"fluffypotato99",'Duel Log'!N$2:N$5455,$A3)+COUNTIFS('Duel Log'!C$2:C$5455,"fluffypotato99",'Duel Log'!O$2:O$5455,$A3)+COUNTIFS('Duel Log'!C$2:C$5455,"fluffypotato99",'Duel Log'!P$2:P$5455,$A3)</f>
        <v>2</v>
      </c>
      <c r="BS3" s="17" t="n">
        <f aca="false">COUNTIFS('Duel Log'!C$2:C$5455,"kodigogg",'Duel Log'!I$2:I$5455,$A3)+COUNTIFS('Duel Log'!C$2:C$5455,"kodigogg",'Duel Log'!J$2:J$5455,$A3)+COUNTIFS('Duel Log'!C$2:C$5455,"kodigogg",'Duel Log'!K$2:K$5455,$A3)+COUNTIFS('Duel Log'!C$2:C$5455,"kodigogg",'Duel Log'!L$2:L$5455,$A3)+COUNTIFS('Duel Log'!C$2:C$5455,"kodigogg",'Duel Log'!M$2:M$5455,$A3)+COUNTIFS('Duel Log'!C$2:C$5455,"kodigogg",'Duel Log'!N$2:N$5455,$A3)+COUNTIFS('Duel Log'!C$2:C$5455,"kodigogg",'Duel Log'!O$2:O$5455,$A3)+COUNTIFS('Duel Log'!C$2:C$5455,"kodigogg",'Duel Log'!P$2:P$5455,$A3)</f>
        <v>2</v>
      </c>
      <c r="BT3" s="17" t="n">
        <f aca="false">COUNTIFS('Duel Log'!C$2:C$5455,"⇀スキル丨Hadi",'Duel Log'!I$2:I$5455,$A3)+COUNTIFS('Duel Log'!C$2:C$5455,"⇀スキル丨Hadi",'Duel Log'!J$2:J$5455,$A3)+COUNTIFS('Duel Log'!C$2:C$5455,"⇀スキル丨Hadi",'Duel Log'!K$2:K$5455,$A3)+COUNTIFS('Duel Log'!C$2:C$5455,"⇀スキル丨Hadi",'Duel Log'!L$2:L$5455,$A3)+COUNTIFS('Duel Log'!C$2:C$5455,"⇀スキル丨Hadi",'Duel Log'!M$2:M$5455,$A3)+COUNTIFS('Duel Log'!C$2:C$5455,"⇀スキル丨Hadi",'Duel Log'!N$2:N$5455,$A3)+COUNTIFS('Duel Log'!C$2:C$5455,"⇀スキル丨Hadi",'Duel Log'!O$2:O$5455,$A3)+COUNTIFS('Duel Log'!C$2:C$5455,"⇀スキル丨Hadi",'Duel Log'!P$2:P$5455,$A3)</f>
        <v>4</v>
      </c>
      <c r="BU3" s="17" t="n">
        <f aca="false">COUNTIFS('Duel Log'!C$2:C$5455,"✨Tanji",'Duel Log'!I$2:I$5455,$A3)+COUNTIFS('Duel Log'!C$2:C$5455,"✨Tanji",'Duel Log'!J$2:J$5455,$A3)+COUNTIFS('Duel Log'!C$2:C$5455,"✨Tanji",'Duel Log'!K$2:K$5455,$A3)+COUNTIFS('Duel Log'!C$2:C$5455,"✨Tanji",'Duel Log'!L$2:L$5455,$A3)+COUNTIFS('Duel Log'!C$2:C$5455,"✨Tanji",'Duel Log'!M$2:M$5455,$A3)+COUNTIFS('Duel Log'!C$2:C$5455,"✨Tanji",'Duel Log'!N$2:N$5455,$A3)+COUNTIFS('Duel Log'!C$2:C$5455,"✨Tanji",'Duel Log'!O$2:O$5455,$A3)+COUNTIFS('Duel Log'!C$2:C$5455,"✨Tanji",'Duel Log'!P$2:P$5455,$A3)</f>
        <v>5</v>
      </c>
      <c r="BV3" s="17" t="n">
        <f aca="false">COUNTIFS('Duel Log'!C$2:C$5455,"くり",'Duel Log'!I$2:I$5455,$A3)+COUNTIFS('Duel Log'!C$2:C$5455,"くり",'Duel Log'!J$2:J$5455,$A3)+COUNTIFS('Duel Log'!C$2:C$5455,"くり",'Duel Log'!K$2:K$5455,$A3)+COUNTIFS('Duel Log'!C$2:C$5455,"くり",'Duel Log'!L$2:L$5455,$A3)+COUNTIFS('Duel Log'!C$2:C$5455,"くり",'Duel Log'!M$2:M$5455,$A3)+COUNTIFS('Duel Log'!C$2:C$5455,"くり",'Duel Log'!N$2:N$5455,$A3)+COUNTIFS('Duel Log'!C$2:C$5455,"くり",'Duel Log'!O$2:O$5455,$A3)+COUNTIFS('Duel Log'!C$2:C$5455,"くり",'Duel Log'!P$2:P$5455,$A3)</f>
        <v>1</v>
      </c>
      <c r="BW3" s="17" t="n">
        <f aca="false">COUNTIFS('Duel Log'!C$2:C$5455,"ぐりてゃん",'Duel Log'!I$2:I$5455,$A3)+COUNTIFS('Duel Log'!C$2:C$5455,"ぐりてゃん",'Duel Log'!J$2:J$5455,$A3)+COUNTIFS('Duel Log'!C$2:C$5455,"ぐりてゃん",'Duel Log'!K$2:K$5455,$A3)+COUNTIFS('Duel Log'!C$2:C$5455,"ぐりてゃん",'Duel Log'!L$2:L$5455,$A3)+COUNTIFS('Duel Log'!C$2:C$5455,"ぐりてゃん",'Duel Log'!M$2:M$5455,$A3)+COUNTIFS('Duel Log'!C$2:C$5455,"ぐりてゃん",'Duel Log'!N$2:N$5455,$A3)+COUNTIFS('Duel Log'!C$2:C$5455,"ぐりてゃん",'Duel Log'!O$2:O$5455,$A3)+COUNTIFS('Duel Log'!C$2:C$5455,"ぐりてゃん",'Duel Log'!P$2:P$5455,$A3)</f>
        <v>3</v>
      </c>
      <c r="BX3" s="17" t="n">
        <f aca="false">COUNTIFS('Duel Log'!C$2:C$5455,"たぁ",'Duel Log'!I$2:I$5455,$A3)+COUNTIFS('Duel Log'!C$2:C$5455,"たぁ",'Duel Log'!J$2:J$5455,$A3)+COUNTIFS('Duel Log'!C$2:C$5455,"たぁ",'Duel Log'!K$2:K$5455,$A3)+COUNTIFS('Duel Log'!C$2:C$5455,"たぁ",'Duel Log'!L$2:L$5455,$A3)+COUNTIFS('Duel Log'!C$2:C$5455,"たぁ",'Duel Log'!M$2:M$5455,$A3)+COUNTIFS('Duel Log'!C$2:C$5455,"たぁ",'Duel Log'!N$2:N$5455,$A3)+COUNTIFS('Duel Log'!C$2:C$5455,"たぁ",'Duel Log'!O$2:O$5455,$A3)+COUNTIFS('Duel Log'!C$2:C$5455,"たぁ",'Duel Log'!P$2:P$5455,$A3)</f>
        <v>8</v>
      </c>
      <c r="BY3" s="17" t="n">
        <f aca="false">COUNTIFS('Duel Log'!C$2:C$5455,"てち",'Duel Log'!I$2:I$5455,$A3)+COUNTIFS('Duel Log'!C$2:C$5455,"てち",'Duel Log'!J$2:J$5455,$A3)+COUNTIFS('Duel Log'!C$2:C$5455,"てち",'Duel Log'!K$2:K$5455,$A3)+COUNTIFS('Duel Log'!C$2:C$5455,"てち",'Duel Log'!L$2:L$5455,$A3)+COUNTIFS('Duel Log'!C$2:C$5455,"てち",'Duel Log'!M$2:M$5455,$A3)+COUNTIFS('Duel Log'!C$2:C$5455,"てち",'Duel Log'!N$2:N$5455,$A3)+COUNTIFS('Duel Log'!C$2:C$5455,"てち",'Duel Log'!O$2:O$5455,$A3)+COUNTIFS('Duel Log'!C$2:C$5455,"てち",'Duel Log'!P$2:P$5455,$A3)</f>
        <v>1</v>
      </c>
      <c r="BZ3" s="17" t="n">
        <f aca="false">COUNTIFS('Duel Log'!C$2:C$5455,"むぎったん",'Duel Log'!I$2:I$5455,$A3)+COUNTIFS('Duel Log'!C$2:C$5455,"むぎったん",'Duel Log'!J$2:J$5455,$A3)+COUNTIFS('Duel Log'!C$2:C$5455,"むぎったん",'Duel Log'!K$2:K$5455,$A3)+COUNTIFS('Duel Log'!C$2:C$5455,"むぎったん",'Duel Log'!L$2:L$5455,$A3)+COUNTIFS('Duel Log'!C$2:C$5455,"むぎったん",'Duel Log'!M$2:M$5455,$A3)+COUNTIFS('Duel Log'!C$2:C$5455,"むぎったん",'Duel Log'!N$2:N$5455,$A3)+COUNTIFS('Duel Log'!C$2:C$5455,"むぎったん",'Duel Log'!O$2:O$5455,$A3)+COUNTIFS('Duel Log'!C$2:C$5455,"むぎったん",'Duel Log'!P$2:P$5455,$A3)</f>
        <v>4</v>
      </c>
      <c r="CA3" s="17" t="n">
        <f aca="false">COUNTIFS('Duel Log'!C$2:C$5455,"加急Sinistro™",'Duel Log'!I$2:I$5455,$A3)+COUNTIFS('Duel Log'!C$2:C$5455,"加急Sinistro™",'Duel Log'!J$2:J$5455,$A3)+COUNTIFS('Duel Log'!C$2:C$5455,"加急Sinistro™",'Duel Log'!K$2:K$5455,$A3)+COUNTIFS('Duel Log'!C$2:C$5455,"加急Sinistro™",'Duel Log'!L$2:L$5455,$A3)+COUNTIFS('Duel Log'!C$2:C$5455,"加急Sinistro™",'Duel Log'!M$2:M$5455,$A3)+COUNTIFS('Duel Log'!C$2:C$5455,"加急Sinistro™",'Duel Log'!N$2:N$5455,$A3)+COUNTIFS('Duel Log'!C$2:C$5455,"加急Sinistro™",'Duel Log'!O$2:O$5455,$A3)+COUNTIFS('Duel Log'!C$2:C$5455,"加急Sinistro™",'Duel Log'!P$2:P$5455,$A3)</f>
        <v>2</v>
      </c>
      <c r="CB3" s="17" t="n">
        <f aca="false">COUNTIFS('Duel Log'!C$2:C$5455,"枫｜rakan❤️安之",'Duel Log'!I$2:I$5455,$A3)+COUNTIFS('Duel Log'!C$2:C$5455,"枫｜rakan❤️安之",'Duel Log'!J$2:J$5455,$A3)+COUNTIFS('Duel Log'!C$2:C$5455,"枫｜rakan❤️安之",'Duel Log'!K$2:K$5455,$A3)+COUNTIFS('Duel Log'!C$2:C$5455,"枫｜rakan❤️安之",'Duel Log'!L$2:L$5455,$A3)+COUNTIFS('Duel Log'!C$2:C$5455,"枫｜rakan❤️安之",'Duel Log'!M$2:M$5455,$A3)+COUNTIFS('Duel Log'!C$2:C$5455,"枫｜rakan❤️安之",'Duel Log'!N$2:N$5455,$A3)+COUNTIFS('Duel Log'!C$2:C$5455,"枫｜rakan❤️安之",'Duel Log'!O$2:O$5455,$A3)+COUNTIFS('Duel Log'!C$2:C$5455,"枫｜rakan❤️安之",'Duel Log'!P$2:P$5455,$A3)</f>
        <v>3</v>
      </c>
      <c r="CC3" s="17" t="n">
        <f aca="false">COUNTIFS('Duel Log'!C$2:C$5455,"神│Venpers™☆",'Duel Log'!I$2:I$5455,$A3)+COUNTIFS('Duel Log'!C$2:C$5455,"神│Venpers™☆",'Duel Log'!J$2:J$5455,$A3)+COUNTIFS('Duel Log'!C$2:C$5455,"神│Venpers™☆",'Duel Log'!K$2:K$5455,$A3)+COUNTIFS('Duel Log'!C$2:C$5455,"神│Venpers™☆",'Duel Log'!L$2:L$5455,$A3)+COUNTIFS('Duel Log'!C$2:C$5455,"神│Venpers™☆",'Duel Log'!M$2:M$5455,$A3)+COUNTIFS('Duel Log'!C$2:C$5455,"神│Venpers™☆",'Duel Log'!N$2:N$5455,$A3)+COUNTIFS('Duel Log'!C$2:C$5455,"神│Venpers™☆",'Duel Log'!O$2:O$5455,$A3)+COUNTIFS('Duel Log'!C$2:C$5455,"神│Venpers™☆",'Duel Log'!P$2:P$5455,$A3)</f>
        <v>5</v>
      </c>
      <c r="CD3" s="17" t="n">
        <f aca="false">COUNTIFS('Duel Log'!C$2:C$5455,"老板 Ι Batan’宙斯",'Duel Log'!I$2:I$5455,$A3)+COUNTIFS('Duel Log'!C$2:C$5455,"老板 Ι Batan’宙斯",'Duel Log'!J$2:J$5455,$A3)+COUNTIFS('Duel Log'!C$2:C$5455,"老板 Ι Batan’宙斯",'Duel Log'!K$2:K$5455,$A3)+COUNTIFS('Duel Log'!C$2:C$5455,"老板 Ι Batan’宙斯",'Duel Log'!L$2:L$5455,$A3)+COUNTIFS('Duel Log'!C$2:C$5455,"老板 Ι Batan’宙斯",'Duel Log'!M$2:M$5455,$A3)+COUNTIFS('Duel Log'!C$2:C$5455,"老板 Ι Batan’宙斯",'Duel Log'!N$2:N$5455,$A3)+COUNTIFS('Duel Log'!C$2:C$5455,"老板 Ι Batan’宙斯",'Duel Log'!O$2:O$5455,$A3)+COUNTIFS('Duel Log'!C$2:C$5455,"老板 Ι Batan’宙斯",'Duel Log'!P$2:P$5455,$A3)</f>
        <v>5</v>
      </c>
      <c r="CE3" s="17" t="n">
        <f aca="false">COUNTIFS('Duel Log'!C$2:C$5455,"鬼舞辻無惨",'Duel Log'!I$2:I$5455,$A3)+COUNTIFS('Duel Log'!C$2:C$5455,"鬼舞辻無惨",'Duel Log'!J$2:J$5455,$A3)+COUNTIFS('Duel Log'!C$2:C$5455,"鬼舞辻無惨",'Duel Log'!K$2:K$5455,$A3)+COUNTIFS('Duel Log'!C$2:C$5455,"鬼舞辻無惨",'Duel Log'!L$2:L$5455,$A3)+COUNTIFS('Duel Log'!C$2:C$5455,"鬼舞辻無惨",'Duel Log'!M$2:M$5455,$A3)+COUNTIFS('Duel Log'!C$2:C$5455,"鬼舞辻無惨",'Duel Log'!N$2:N$5455,$A3)+COUNTIFS('Duel Log'!C$2:C$5455,"鬼舞辻無惨",'Duel Log'!O$2:O$5455,$A3)+COUNTIFS('Duel Log'!C$2:C$5455,"鬼舞辻無惨",'Duel Log'!P$2:P$5455,$A3)</f>
        <v>9</v>
      </c>
      <c r="CF3" s="17" t="n">
        <f aca="false">COUNTIFS('Duel Log'!C$2:C$5455,"ꨄ Max ✨",'Duel Log'!I$2:I$5455,$A3)+COUNTIFS('Duel Log'!C$2:C$5455,"ꨄ Max ✨",'Duel Log'!J$2:J$5455,$A3)+COUNTIFS('Duel Log'!C$2:C$5455,"ꨄ Max ✨",'Duel Log'!K$2:K$5455,$A3)+COUNTIFS('Duel Log'!C$2:C$5455,"ꨄ Max ✨",'Duel Log'!L$2:L$5455,$A3)+COUNTIFS('Duel Log'!C$2:C$5455,"ꨄ Max ✨",'Duel Log'!M$2:M$5455,$A3)+COUNTIFS('Duel Log'!C$2:C$5455,"ꨄ Max ✨",'Duel Log'!N$2:N$5455,$A3)+COUNTIFS('Duel Log'!C$2:C$5455,"ꨄ Max ✨",'Duel Log'!O$2:O$5455,$A3)+COUNTIFS('Duel Log'!C$2:C$5455,"ꨄ Max ✨",'Duel Log'!P$2:P$5455,$A3)</f>
        <v>4</v>
      </c>
      <c r="CG3" s="17" t="n">
        <f aca="false">COUNTIFS('Duel Log'!C$2:C$5455,"사과도둑",'Duel Log'!I$2:I$5455,$A3)+COUNTIFS('Duel Log'!C$2:C$5455,"사과도둑",'Duel Log'!J$2:J$5455,$A3)+COUNTIFS('Duel Log'!C$2:C$5455,"사과도둑",'Duel Log'!K$2:K$5455,$A3)+COUNTIFS('Duel Log'!C$2:C$5455,"사과도둑",'Duel Log'!L$2:L$5455,$A3)+COUNTIFS('Duel Log'!C$2:C$5455,"사과도둑",'Duel Log'!M$2:M$5455,$A3)+COUNTIFS('Duel Log'!C$2:C$5455,"사과도둑",'Duel Log'!N$2:N$5455,$A3)+COUNTIFS('Duel Log'!C$2:C$5455,"사과도둑",'Duel Log'!O$2:O$5455,$A3)+COUNTIFS('Duel Log'!C$2:C$5455,"사과도둑",'Duel Log'!P$2:P$5455,$A3)</f>
        <v>5</v>
      </c>
      <c r="CH3" s="17" t="n">
        <f aca="false">COUNTIFS('Duel Log'!C$2:C$5455,"우티비구독좋아요",'Duel Log'!I$2:I$5455,$A3)+COUNTIFS('Duel Log'!C$2:C$5455,"우티비구독좋아요",'Duel Log'!J$2:J$5455,$A3)+COUNTIFS('Duel Log'!C$2:C$5455,"우티비구독좋아요",'Duel Log'!K$2:K$5455,$A3)+COUNTIFS('Duel Log'!C$2:C$5455,"우티비구독좋아요",'Duel Log'!L$2:L$5455,$A3)+COUNTIFS('Duel Log'!C$2:C$5455,"우티비구독좋아요",'Duel Log'!M$2:M$5455,$A3)+COUNTIFS('Duel Log'!C$2:C$5455,"우티비구독좋아요",'Duel Log'!N$2:N$5455,$A3)+COUNTIFS('Duel Log'!C$2:C$5455,"우티비구독좋아요",'Duel Log'!O$2:O$5455,$A3)+COUNTIFS('Duel Log'!C$2:C$5455,"우티비구독좋아요",'Duel Log'!P$2:P$5455,$A3)</f>
        <v>6</v>
      </c>
    </row>
    <row r="4" customFormat="false" ht="15" hidden="false" customHeight="true" outlineLevel="0" collapsed="false">
      <c r="A4" s="11" t="s">
        <v>387</v>
      </c>
      <c r="B4" s="17" t="n">
        <f aca="false">COUNTIFS('Duel Log'!C$2:C$5455,"!¡osama™️!¡",'Duel Log'!I$2:I$5455,$A4)+COUNTIFS('Duel Log'!C$2:C$5455,"!¡osama™️!¡",'Duel Log'!J$2:J$5455,$A4)+COUNTIFS('Duel Log'!C$2:C$5455,"!¡osama™️!¡",'Duel Log'!K$2:K$5455,$A4)+COUNTIFS('Duel Log'!C$2:C$5455,"!¡osama™️!¡",'Duel Log'!L$2:L$5455,$A4)+COUNTIFS('Duel Log'!C$2:C$5455,"!¡osama™️!¡",'Duel Log'!M$2:M$5455,$A4)+COUNTIFS('Duel Log'!C$2:C$5455,"!¡osama™️!¡",'Duel Log'!N$2:N$5455,$A4)+COUNTIFS('Duel Log'!C$2:C$5455,"!¡osama™️!¡",'Duel Log'!O$2:O$5455,$A4)+COUNTIFS('Duel Log'!C$2:C$5455,"!¡osama™️!¡",'Duel Log'!P$2:P$5455,$A4)</f>
        <v>0</v>
      </c>
      <c r="C4" s="17" t="n">
        <f aca="false">COUNTIFS('Duel Log'!C$2:C$5455,"40k Oker",'Duel Log'!I$2:I$5455,$A4)+COUNTIFS('Duel Log'!C$2:C$5455,"40k Oker",'Duel Log'!J$2:J$5455,$A4)+COUNTIFS('Duel Log'!C$2:C$5455,"40k Oker",'Duel Log'!K$2:K$5455,$A4)+COUNTIFS('Duel Log'!C$2:C$5455,"40k Oker",'Duel Log'!L$2:L$5455,$A4)+COUNTIFS('Duel Log'!C$2:C$5455,"40k Oker",'Duel Log'!M$2:M$5455,$A4)+COUNTIFS('Duel Log'!C$2:C$5455,"40k Oker",'Duel Log'!N$2:N$5455,$A4)+COUNTIFS('Duel Log'!C$2:C$5455,"40k Oker",'Duel Log'!O$2:O$5455,$A4)+COUNTIFS('Duel Log'!C$2:C$5455,"40k Oker",'Duel Log'!P$2:P$5455,$A4)</f>
        <v>0</v>
      </c>
      <c r="D4" s="17" t="n">
        <f aca="false">COUNTIFS('Duel Log'!C$2:C$5455,"Adox",'Duel Log'!I$2:I$5455,$A4)+COUNTIFS('Duel Log'!C$2:C$5455,"Adox",'Duel Log'!J$2:J$5455,$A4)+COUNTIFS('Duel Log'!C$2:C$5455,"Adox",'Duel Log'!K$2:K$5455,$A4)+COUNTIFS('Duel Log'!C$2:C$5455,"Adox",'Duel Log'!L$2:L$5455,$A4)+COUNTIFS('Duel Log'!C$2:C$5455,"Adox",'Duel Log'!M$2:M$5455,$A4)+COUNTIFS('Duel Log'!C$2:C$5455,"Adox",'Duel Log'!N$2:N$5455,$A4)+COUNTIFS('Duel Log'!C$2:C$5455,"Adox",'Duel Log'!O$2:O$5455,$A4)+COUNTIFS('Duel Log'!C$2:C$5455,"Adox",'Duel Log'!P$2:P$5455,$A4)</f>
        <v>1</v>
      </c>
      <c r="E4" s="17" t="n">
        <f aca="false">COUNTIFS('Duel Log'!C$2:C$5455,"Asaf",'Duel Log'!I$2:I$5455,$A4)+COUNTIFS('Duel Log'!C$2:C$5455,"Asaf",'Duel Log'!J$2:J$5455,$A4)+COUNTIFS('Duel Log'!C$2:C$5455,"Asaf",'Duel Log'!K$2:K$5455,$A4)+COUNTIFS('Duel Log'!C$2:C$5455,"Asaf",'Duel Log'!L$2:L$5455,$A4)+COUNTIFS('Duel Log'!C$2:C$5455,"Asaf",'Duel Log'!M$2:M$5455,$A4)+COUNTIFS('Duel Log'!C$2:C$5455,"Asaf",'Duel Log'!N$2:N$5455,$A4)+COUNTIFS('Duel Log'!C$2:C$5455,"Asaf",'Duel Log'!O$2:O$5455,$A4)+COUNTIFS('Duel Log'!C$2:C$5455,"Asaf",'Duel Log'!P$2:P$5455,$A4)</f>
        <v>0</v>
      </c>
      <c r="F4" s="17" t="n">
        <f aca="false">COUNTIFS('Duel Log'!C$2:C$5455,"BattleSRAM",'Duel Log'!I$2:I$5455,$A4)+COUNTIFS('Duel Log'!C$2:C$5455,"BattleSRAM",'Duel Log'!J$2:J$5455,$A4)+COUNTIFS('Duel Log'!C$2:C$5455,"BattleSRAM",'Duel Log'!K$2:K$5455,$A4)+COUNTIFS('Duel Log'!C$2:C$5455,"BattleSRAM",'Duel Log'!L$2:L$5455,$A4)+COUNTIFS('Duel Log'!C$2:C$5455,"BattleSRAM",'Duel Log'!M$2:M$5455,$A4)+COUNTIFS('Duel Log'!C$2:C$5455,"BattleSRAM",'Duel Log'!N$2:N$5455,$A4)+COUNTIFS('Duel Log'!C$2:C$5455,"BattleSRAM",'Duel Log'!O$2:O$5455,$A4)+COUNTIFS('Duel Log'!C$2:C$5455,"BattleSRAM",'Duel Log'!P$2:P$5455,$A4)</f>
        <v>0</v>
      </c>
      <c r="G4" s="17" t="n">
        <f aca="false">COUNTIFS('Duel Log'!C$2:C$5455,"Betfas",'Duel Log'!I$2:I$5455,$A4)+COUNTIFS('Duel Log'!C$2:C$5455,"Betfas",'Duel Log'!J$2:J$5455,$A4)+COUNTIFS('Duel Log'!C$2:C$5455,"Betfas",'Duel Log'!K$2:K$5455,$A4)+COUNTIFS('Duel Log'!C$2:C$5455,"Betfas",'Duel Log'!L$2:L$5455,$A4)+COUNTIFS('Duel Log'!C$2:C$5455,"Betfas",'Duel Log'!M$2:M$5455,$A4)+COUNTIFS('Duel Log'!C$2:C$5455,"Betfas",'Duel Log'!N$2:N$5455,$A4)+COUNTIFS('Duel Log'!C$2:C$5455,"Betfas",'Duel Log'!O$2:O$5455,$A4)+COUNTIFS('Duel Log'!C$2:C$5455,"Betfas",'Duel Log'!P$2:P$5455,$A4)</f>
        <v>0</v>
      </c>
      <c r="H4" s="17" t="n">
        <f aca="false">COUNTIFS('Duel Log'!C$2:C$5455,"CAL Sub ™✨杰克",'Duel Log'!I$2:I$5455,$A4)+COUNTIFS('Duel Log'!C$2:C$5455,"CAL Sub ™✨杰克",'Duel Log'!J$2:J$5455,$A4)+COUNTIFS('Duel Log'!C$2:C$5455,"CAL Sub ™✨杰克",'Duel Log'!K$2:K$5455,$A4)+COUNTIFS('Duel Log'!C$2:C$5455,"CAL Sub ™✨杰克",'Duel Log'!L$2:L$5455,$A4)+COUNTIFS('Duel Log'!C$2:C$5455,"CAL Sub ™✨杰克",'Duel Log'!M$2:M$5455,$A4)+COUNTIFS('Duel Log'!C$2:C$5455,"CAL Sub ™✨杰克",'Duel Log'!N$2:N$5455,$A4)+COUNTIFS('Duel Log'!C$2:C$5455,"CAL Sub ™✨杰克",'Duel Log'!O$2:O$5455,$A4)+COUNTIFS('Duel Log'!C$2:C$5455,"CAL Sub ™✨杰克",'Duel Log'!P$2:P$5455,$A4)</f>
        <v>1</v>
      </c>
      <c r="I4" s="17" t="n">
        <f aca="false">COUNTIFS('Duel Log'!C$2:C$5455,"CAL Sub ™️✨Kun",'Duel Log'!I$2:I$5455,$A4)+COUNTIFS('Duel Log'!C$2:C$5455,"CAL Sub ™️✨Kun",'Duel Log'!J$2:J$5455,$A4)+COUNTIFS('Duel Log'!C$2:C$5455,"CAL Sub ™️✨Kun",'Duel Log'!K$2:K$5455,$A4)+COUNTIFS('Duel Log'!C$2:C$5455,"CAL Sub ™️✨Kun",'Duel Log'!L$2:L$5455,$A4)+COUNTIFS('Duel Log'!C$2:C$5455,"CAL Sub ™️✨Kun",'Duel Log'!M$2:M$5455,$A4)+COUNTIFS('Duel Log'!C$2:C$5455,"CAL Sub ™️✨Kun",'Duel Log'!N$2:N$5455,$A4)+COUNTIFS('Duel Log'!C$2:C$5455,"CAL Sub ™️✨Kun",'Duel Log'!O$2:O$5455,$A4)+COUNTIFS('Duel Log'!C$2:C$5455,"CAL Sub ™️✨Kun",'Duel Log'!P$2:P$5455,$A4)</f>
        <v>0</v>
      </c>
      <c r="J4" s="17" t="n">
        <f aca="false">COUNTIFS('Duel Log'!C$2:C$5455,"CAPGUN",'Duel Log'!I$2:I$5455,$A4)+COUNTIFS('Duel Log'!C$2:C$5455,"CAPGUN",'Duel Log'!J$2:J$5455,$A4)+COUNTIFS('Duel Log'!C$2:C$5455,"CAPGUN",'Duel Log'!K$2:K$5455,$A4)+COUNTIFS('Duel Log'!C$2:C$5455,"CAPGUN",'Duel Log'!L$2:L$5455,$A4)+COUNTIFS('Duel Log'!C$2:C$5455,"CAPGUN",'Duel Log'!M$2:M$5455,$A4)+COUNTIFS('Duel Log'!C$2:C$5455,"CAPGUN",'Duel Log'!N$2:N$5455,$A4)+COUNTIFS('Duel Log'!C$2:C$5455,"CAPGUN",'Duel Log'!O$2:O$5455,$A4)+COUNTIFS('Duel Log'!C$2:C$5455,"CAPGUN",'Duel Log'!P$2:P$5455,$A4)</f>
        <v>1</v>
      </c>
      <c r="K4" s="17" t="n">
        <f aca="false">COUNTIFS('Duel Log'!C$2:C$5455,"Clown",'Duel Log'!I$2:I$5455,$A4)+COUNTIFS('Duel Log'!C$2:C$5455,"Clown",'Duel Log'!J$2:J$5455,$A4)+COUNTIFS('Duel Log'!C$2:C$5455,"Clown",'Duel Log'!K$2:K$5455,$A4)+COUNTIFS('Duel Log'!C$2:C$5455,"Clown",'Duel Log'!L$2:L$5455,$A4)+COUNTIFS('Duel Log'!C$2:C$5455,"Clown",'Duel Log'!M$2:M$5455,$A4)+COUNTIFS('Duel Log'!C$2:C$5455,"Clown",'Duel Log'!N$2:N$5455,$A4)+COUNTIFS('Duel Log'!C$2:C$5455,"Clown",'Duel Log'!O$2:O$5455,$A4)+COUNTIFS('Duel Log'!C$2:C$5455,"Clown",'Duel Log'!P$2:P$5455,$A4)</f>
        <v>2</v>
      </c>
      <c r="L4" s="17" t="n">
        <f aca="false">COUNTIFS('Duel Log'!C$2:C$5455,"Coco",'Duel Log'!I$2:I$5455,$A4)+COUNTIFS('Duel Log'!C$2:C$5455,"Coco",'Duel Log'!J$2:J$5455,$A4)+COUNTIFS('Duel Log'!C$2:C$5455,"Coco",'Duel Log'!K$2:K$5455,$A4)+COUNTIFS('Duel Log'!C$2:C$5455,"Coco",'Duel Log'!L$2:L$5455,$A4)+COUNTIFS('Duel Log'!C$2:C$5455,"Coco",'Duel Log'!M$2:M$5455,$A4)+COUNTIFS('Duel Log'!C$2:C$5455,"Coco",'Duel Log'!N$2:N$5455,$A4)+COUNTIFS('Duel Log'!C$2:C$5455,"Coco",'Duel Log'!O$2:O$5455,$A4)+COUNTIFS('Duel Log'!C$2:C$5455,"Coco",'Duel Log'!P$2:P$5455,$A4)</f>
        <v>0</v>
      </c>
      <c r="M4" s="17" t="n">
        <f aca="false">COUNTIFS('Duel Log'!C$2:C$5455,"Code: Furkan",'Duel Log'!I$2:I$5455,$A4)+COUNTIFS('Duel Log'!C$2:C$5455,"Code: Furkan",'Duel Log'!J$2:J$5455,$A4)+COUNTIFS('Duel Log'!C$2:C$5455,"Code: Furkan",'Duel Log'!K$2:K$5455,$A4)+COUNTIFS('Duel Log'!C$2:C$5455,"Code: Furkan",'Duel Log'!L$2:L$5455,$A4)+COUNTIFS('Duel Log'!C$2:C$5455,"Code: Furkan",'Duel Log'!M$2:M$5455,$A4)+COUNTIFS('Duel Log'!C$2:C$5455,"Code: Furkan",'Duel Log'!N$2:N$5455,$A4)+COUNTIFS('Duel Log'!C$2:C$5455,"Code: Furkan",'Duel Log'!O$2:O$5455,$A4)+COUNTIFS('Duel Log'!C$2:C$5455,"Code: Furkan",'Duel Log'!P$2:P$5455,$A4)</f>
        <v>0</v>
      </c>
      <c r="N4" s="17" t="n">
        <f aca="false">COUNTIFS('Duel Log'!C$2:C$5455,"DK",'Duel Log'!I$2:I$5455,$A4)+COUNTIFS('Duel Log'!C$2:C$5455,"DK",'Duel Log'!J$2:J$5455,$A4)+COUNTIFS('Duel Log'!C$2:C$5455,"DK",'Duel Log'!K$2:K$5455,$A4)+COUNTIFS('Duel Log'!C$2:C$5455,"DK",'Duel Log'!L$2:L$5455,$A4)+COUNTIFS('Duel Log'!C$2:C$5455,"DK",'Duel Log'!M$2:M$5455,$A4)+COUNTIFS('Duel Log'!C$2:C$5455,"DK",'Duel Log'!N$2:N$5455,$A4)+COUNTIFS('Duel Log'!C$2:C$5455,"DK",'Duel Log'!O$2:O$5455,$A4)+COUNTIFS('Duel Log'!C$2:C$5455,"DK",'Duel Log'!P$2:P$5455,$A4)</f>
        <v>1</v>
      </c>
      <c r="O4" s="17" t="n">
        <f aca="false">COUNTIFS('Duel Log'!C$2:C$5455,"DaniGamer",'Duel Log'!I$2:I$5455,$A4)+COUNTIFS('Duel Log'!C$2:C$5455,"DaniGamer",'Duel Log'!J$2:J$5455,$A4)+COUNTIFS('Duel Log'!C$2:C$5455,"DaniGamer",'Duel Log'!K$2:K$5455,$A4)+COUNTIFS('Duel Log'!C$2:C$5455,"DaniGamer",'Duel Log'!L$2:L$5455,$A4)+COUNTIFS('Duel Log'!C$2:C$5455,"DaniGamer",'Duel Log'!M$2:M$5455,$A4)+COUNTIFS('Duel Log'!C$2:C$5455,"DaniGamer",'Duel Log'!N$2:N$5455,$A4)+COUNTIFS('Duel Log'!C$2:C$5455,"DaniGamer",'Duel Log'!O$2:O$5455,$A4)+COUNTIFS('Duel Log'!C$2:C$5455,"DaniGamer",'Duel Log'!P$2:P$5455,$A4)</f>
        <v>0</v>
      </c>
      <c r="P4" s="17" t="n">
        <f aca="false">COUNTIFS('Duel Log'!C$2:C$5455,"Dess",'Duel Log'!I$2:I$5455,$A4)+COUNTIFS('Duel Log'!C$2:C$5455,"Dess",'Duel Log'!J$2:J$5455,$A4)+COUNTIFS('Duel Log'!C$2:C$5455,"Dess",'Duel Log'!K$2:K$5455,$A4)+COUNTIFS('Duel Log'!C$2:C$5455,"Dess",'Duel Log'!L$2:L$5455,$A4)+COUNTIFS('Duel Log'!C$2:C$5455,"Dess",'Duel Log'!M$2:M$5455,$A4)+COUNTIFS('Duel Log'!C$2:C$5455,"Dess",'Duel Log'!N$2:N$5455,$A4)+COUNTIFS('Duel Log'!C$2:C$5455,"Dess",'Duel Log'!O$2:O$5455,$A4)+COUNTIFS('Duel Log'!C$2:C$5455,"Dess",'Duel Log'!P$2:P$5455,$A4)</f>
        <v>2</v>
      </c>
      <c r="Q4" s="17" t="n">
        <f aca="false">COUNTIFS('Duel Log'!C$2:C$5455,"EGW",'Duel Log'!I$2:I$5455,$A4)+COUNTIFS('Duel Log'!C$2:C$5455,"EGW",'Duel Log'!J$2:J$5455,$A4)+COUNTIFS('Duel Log'!C$2:C$5455,"EGW",'Duel Log'!K$2:K$5455,$A4)+COUNTIFS('Duel Log'!C$2:C$5455,"EGW",'Duel Log'!L$2:L$5455,$A4)+COUNTIFS('Duel Log'!C$2:C$5455,"EGW",'Duel Log'!M$2:M$5455,$A4)+COUNTIFS('Duel Log'!C$2:C$5455,"EGW",'Duel Log'!N$2:N$5455,$A4)+COUNTIFS('Duel Log'!C$2:C$5455,"EGW",'Duel Log'!O$2:O$5455,$A4)+COUNTIFS('Duel Log'!C$2:C$5455,"EGW",'Duel Log'!P$2:P$5455,$A4)</f>
        <v>0</v>
      </c>
      <c r="R4" s="17" t="n">
        <f aca="false">COUNTIFS('Duel Log'!C$2:C$5455,"ErBacce",'Duel Log'!I$2:I$5455,$A4)+COUNTIFS('Duel Log'!C$2:C$5455,"ErBacce",'Duel Log'!J$2:J$5455,$A4)+COUNTIFS('Duel Log'!C$2:C$5455,"ErBacce",'Duel Log'!K$2:K$5455,$A4)+COUNTIFS('Duel Log'!C$2:C$5455,"ErBacce",'Duel Log'!L$2:L$5455,$A4)+COUNTIFS('Duel Log'!C$2:C$5455,"ErBacce",'Duel Log'!M$2:M$5455,$A4)+COUNTIFS('Duel Log'!C$2:C$5455,"ErBacce",'Duel Log'!N$2:N$5455,$A4)+COUNTIFS('Duel Log'!C$2:C$5455,"ErBacce",'Duel Log'!O$2:O$5455,$A4)+COUNTIFS('Duel Log'!C$2:C$5455,"ErBacce",'Duel Log'!P$2:P$5455,$A4)</f>
        <v>1</v>
      </c>
      <c r="S4" s="17" t="n">
        <f aca="false">COUNTIFS('Duel Log'!C$2:C$5455,"FelipePT",'Duel Log'!I$2:I$5455,$A4)+COUNTIFS('Duel Log'!C$2:C$5455,"FelipePT",'Duel Log'!J$2:J$5455,$A4)+COUNTIFS('Duel Log'!C$2:C$5455,"FelipePT",'Duel Log'!K$2:K$5455,$A4)+COUNTIFS('Duel Log'!C$2:C$5455,"FelipePT",'Duel Log'!L$2:L$5455,$A4)+COUNTIFS('Duel Log'!C$2:C$5455,"FelipePT",'Duel Log'!M$2:M$5455,$A4)+COUNTIFS('Duel Log'!C$2:C$5455,"FelipePT",'Duel Log'!N$2:N$5455,$A4)+COUNTIFS('Duel Log'!C$2:C$5455,"FelipePT",'Duel Log'!O$2:O$5455,$A4)+COUNTIFS('Duel Log'!C$2:C$5455,"FelipePT",'Duel Log'!P$2:P$5455,$A4)</f>
        <v>0</v>
      </c>
      <c r="T4" s="17" t="n">
        <f aca="false">COUNTIFS('Duel Log'!C$2:C$5455,"FrancoMedinaSL",'Duel Log'!I$2:I$5455,$A4)+COUNTIFS('Duel Log'!C$2:C$5455,"FrancoMedinaSL",'Duel Log'!J$2:J$5455,$A4)+COUNTIFS('Duel Log'!C$2:C$5455,"FrancoMedinaSL",'Duel Log'!K$2:K$5455,$A4)+COUNTIFS('Duel Log'!C$2:C$5455,"FrancoMedinaSL",'Duel Log'!L$2:L$5455,$A4)+COUNTIFS('Duel Log'!C$2:C$5455,"FrancoMedinaSL",'Duel Log'!M$2:M$5455,$A4)+COUNTIFS('Duel Log'!C$2:C$5455,"FrancoMedinaSL",'Duel Log'!N$2:N$5455,$A4)+COUNTIFS('Duel Log'!C$2:C$5455,"FrancoMedinaSL",'Duel Log'!O$2:O$5455,$A4)+COUNTIFS('Duel Log'!C$2:C$5455,"FrancoMedinaSL",'Duel Log'!P$2:P$5455,$A4)</f>
        <v>0</v>
      </c>
      <c r="U4" s="17" t="n">
        <f aca="false">COUNTIFS('Duel Log'!C$2:C$5455,"GençAslan:)",'Duel Log'!I$2:I$5455,$A4)+COUNTIFS('Duel Log'!C$2:C$5455,"GençAslan:)",'Duel Log'!J$2:J$5455,$A4)+COUNTIFS('Duel Log'!C$2:C$5455,"GençAslan:)",'Duel Log'!K$2:K$5455,$A4)+COUNTIFS('Duel Log'!C$2:C$5455,"GençAslan:)",'Duel Log'!L$2:L$5455,$A4)+COUNTIFS('Duel Log'!C$2:C$5455,"GençAslan:)",'Duel Log'!M$2:M$5455,$A4)+COUNTIFS('Duel Log'!C$2:C$5455,"GençAslan:)",'Duel Log'!N$2:N$5455,$A4)+COUNTIFS('Duel Log'!C$2:C$5455,"GençAslan:)",'Duel Log'!O$2:O$5455,$A4)+COUNTIFS('Duel Log'!C$2:C$5455,"GençAslan:)",'Duel Log'!P$2:P$5455,$A4)</f>
        <v>0</v>
      </c>
      <c r="V4" s="17" t="n">
        <f aca="false">COUNTIFS('Duel Log'!C$2:C$5455,"HaRu",'Duel Log'!I$2:I$5455,$A4)+COUNTIFS('Duel Log'!C$2:C$5455,"HaRu",'Duel Log'!J$2:J$5455,$A4)+COUNTIFS('Duel Log'!C$2:C$5455,"HaRu",'Duel Log'!K$2:K$5455,$A4)+COUNTIFS('Duel Log'!C$2:C$5455,"HaRu",'Duel Log'!L$2:L$5455,$A4)+COUNTIFS('Duel Log'!C$2:C$5455,"HaRu",'Duel Log'!M$2:M$5455,$A4)+COUNTIFS('Duel Log'!C$2:C$5455,"HaRu",'Duel Log'!N$2:N$5455,$A4)+COUNTIFS('Duel Log'!C$2:C$5455,"HaRu",'Duel Log'!O$2:O$5455,$A4)+COUNTIFS('Duel Log'!C$2:C$5455,"HaRu",'Duel Log'!P$2:P$5455,$A4)</f>
        <v>0</v>
      </c>
      <c r="W4" s="17" t="n">
        <f aca="false">COUNTIFS('Duel Log'!C$2:C$5455,"INA.BenZerRidel",'Duel Log'!I$2:I$5455,$A4)+COUNTIFS('Duel Log'!C$2:C$5455,"INA.BenZerRidel",'Duel Log'!J$2:J$5455,$A4)+COUNTIFS('Duel Log'!C$2:C$5455,"INA.BenZerRidel",'Duel Log'!K$2:K$5455,$A4)+COUNTIFS('Duel Log'!C$2:C$5455,"INA.BenZerRidel",'Duel Log'!L$2:L$5455,$A4)+COUNTIFS('Duel Log'!C$2:C$5455,"INA.BenZerRidel",'Duel Log'!M$2:M$5455,$A4)+COUNTIFS('Duel Log'!C$2:C$5455,"INA.BenZerRidel",'Duel Log'!N$2:N$5455,$A4)+COUNTIFS('Duel Log'!C$2:C$5455,"INA.BenZerRidel",'Duel Log'!O$2:O$5455,$A4)+COUNTIFS('Duel Log'!C$2:C$5455,"INA.BenZerRidel",'Duel Log'!P$2:P$5455,$A4)</f>
        <v>0</v>
      </c>
      <c r="X4" s="17" t="n">
        <f aca="false">COUNTIFS('Duel Log'!C$2:C$5455,"Ian77",'Duel Log'!I$2:I$5455,$A4)+COUNTIFS('Duel Log'!C$2:C$5455,"Ian77",'Duel Log'!J$2:J$5455,$A4)+COUNTIFS('Duel Log'!C$2:C$5455,"Ian77",'Duel Log'!K$2:K$5455,$A4)+COUNTIFS('Duel Log'!C$2:C$5455,"Ian77",'Duel Log'!L$2:L$5455,$A4)+COUNTIFS('Duel Log'!C$2:C$5455,"Ian77",'Duel Log'!M$2:M$5455,$A4)+COUNTIFS('Duel Log'!C$2:C$5455,"Ian77",'Duel Log'!N$2:N$5455,$A4)+COUNTIFS('Duel Log'!C$2:C$5455,"Ian77",'Duel Log'!O$2:O$5455,$A4)+COUNTIFS('Duel Log'!C$2:C$5455,"Ian77",'Duel Log'!P$2:P$5455,$A4)</f>
        <v>0</v>
      </c>
      <c r="Y4" s="17" t="n">
        <f aca="false">COUNTIFS('Duel Log'!C$2:C$5455,"JL Viiper",'Duel Log'!I$2:I$5455,$A4)+COUNTIFS('Duel Log'!C$2:C$5455,"JL Viiper",'Duel Log'!J$2:J$5455,$A4)+COUNTIFS('Duel Log'!C$2:C$5455,"JL Viiper",'Duel Log'!K$2:K$5455,$A4)+COUNTIFS('Duel Log'!C$2:C$5455,"JL Viiper",'Duel Log'!L$2:L$5455,$A4)+COUNTIFS('Duel Log'!C$2:C$5455,"JL Viiper",'Duel Log'!M$2:M$5455,$A4)+COUNTIFS('Duel Log'!C$2:C$5455,"JL Viiper",'Duel Log'!N$2:N$5455,$A4)+COUNTIFS('Duel Log'!C$2:C$5455,"JL Viiper",'Duel Log'!O$2:O$5455,$A4)+COUNTIFS('Duel Log'!C$2:C$5455,"JL Viiper",'Duel Log'!P$2:P$5455,$A4)</f>
        <v>1</v>
      </c>
      <c r="Z4" s="17" t="n">
        <f aca="false">COUNTIFS('Duel Log'!C$2:C$5455,"John77",'Duel Log'!I$2:I$5455,$A4)+COUNTIFS('Duel Log'!C$2:C$5455,"John77",'Duel Log'!J$2:J$5455,$A4)+COUNTIFS('Duel Log'!C$2:C$5455,"John77",'Duel Log'!K$2:K$5455,$A4)+COUNTIFS('Duel Log'!C$2:C$5455,"John77",'Duel Log'!L$2:L$5455,$A4)+COUNTIFS('Duel Log'!C$2:C$5455,"John77",'Duel Log'!M$2:M$5455,$A4)+COUNTIFS('Duel Log'!C$2:C$5455,"John77",'Duel Log'!N$2:N$5455,$A4)+COUNTIFS('Duel Log'!C$2:C$5455,"John77",'Duel Log'!O$2:O$5455,$A4)+COUNTIFS('Duel Log'!C$2:C$5455,"John77",'Duel Log'!P$2:P$5455,$A4)</f>
        <v>0</v>
      </c>
      <c r="AA4" s="17" t="n">
        <f aca="false">COUNTIFS('Duel Log'!C$2:C$5455,"JorZ",'Duel Log'!I$2:I$5455,$A4)+COUNTIFS('Duel Log'!C$2:C$5455,"JorZ",'Duel Log'!J$2:J$5455,$A4)+COUNTIFS('Duel Log'!C$2:C$5455,"JorZ",'Duel Log'!K$2:K$5455,$A4)+COUNTIFS('Duel Log'!C$2:C$5455,"JorZ",'Duel Log'!L$2:L$5455,$A4)+COUNTIFS('Duel Log'!C$2:C$5455,"JorZ",'Duel Log'!M$2:M$5455,$A4)+COUNTIFS('Duel Log'!C$2:C$5455,"JorZ",'Duel Log'!N$2:N$5455,$A4)+COUNTIFS('Duel Log'!C$2:C$5455,"JorZ",'Duel Log'!O$2:O$5455,$A4)+COUNTIFS('Duel Log'!C$2:C$5455,"JorZ",'Duel Log'!P$2:P$5455,$A4)</f>
        <v>1</v>
      </c>
      <c r="AB4" s="17" t="n">
        <f aca="false">COUNTIFS('Duel Log'!C$2:C$5455,"Kimchi77✨小小罗",'Duel Log'!I$2:I$5455,$A4)+COUNTIFS('Duel Log'!C$2:C$5455,"Kimchi77✨小小罗",'Duel Log'!J$2:J$5455,$A4)+COUNTIFS('Duel Log'!C$2:C$5455,"Kimchi77✨小小罗",'Duel Log'!K$2:K$5455,$A4)+COUNTIFS('Duel Log'!C$2:C$5455,"Kimchi77✨小小罗",'Duel Log'!L$2:L$5455,$A4)+COUNTIFS('Duel Log'!C$2:C$5455,"Kimchi77✨小小罗",'Duel Log'!M$2:M$5455,$A4)+COUNTIFS('Duel Log'!C$2:C$5455,"Kimchi77✨小小罗",'Duel Log'!N$2:N$5455,$A4)+COUNTIFS('Duel Log'!C$2:C$5455,"Kimchi77✨小小罗",'Duel Log'!O$2:O$5455,$A4)+COUNTIFS('Duel Log'!C$2:C$5455,"Kimchi77✨小小罗",'Duel Log'!P$2:P$5455,$A4)</f>
        <v>1</v>
      </c>
      <c r="AC4" s="17" t="n">
        <f aca="false">COUNTIFS('Duel Log'!C$2:C$5455,"Kitashiyan",'Duel Log'!I$2:I$5455,$A4)+COUNTIFS('Duel Log'!C$2:C$5455,"Kitashiyan",'Duel Log'!J$2:J$5455,$A4)+COUNTIFS('Duel Log'!C$2:C$5455,"Kitashiyan",'Duel Log'!K$2:K$5455,$A4)+COUNTIFS('Duel Log'!C$2:C$5455,"Kitashiyan",'Duel Log'!L$2:L$5455,$A4)+COUNTIFS('Duel Log'!C$2:C$5455,"Kitashiyan",'Duel Log'!M$2:M$5455,$A4)+COUNTIFS('Duel Log'!C$2:C$5455,"Kitashiyan",'Duel Log'!N$2:N$5455,$A4)+COUNTIFS('Duel Log'!C$2:C$5455,"Kitashiyan",'Duel Log'!O$2:O$5455,$A4)+COUNTIFS('Duel Log'!C$2:C$5455,"Kitashiyan",'Duel Log'!P$2:P$5455,$A4)</f>
        <v>2</v>
      </c>
      <c r="AD4" s="17" t="n">
        <f aca="false">COUNTIFS('Duel Log'!C$2:C$5455,"Klaus",'Duel Log'!I$2:I$5455,$A4)+COUNTIFS('Duel Log'!C$2:C$5455,"Klaus",'Duel Log'!J$2:J$5455,$A4)+COUNTIFS('Duel Log'!C$2:C$5455,"Klaus",'Duel Log'!K$2:K$5455,$A4)+COUNTIFS('Duel Log'!C$2:C$5455,"Klaus",'Duel Log'!L$2:L$5455,$A4)+COUNTIFS('Duel Log'!C$2:C$5455,"Klaus",'Duel Log'!M$2:M$5455,$A4)+COUNTIFS('Duel Log'!C$2:C$5455,"Klaus",'Duel Log'!N$2:N$5455,$A4)+COUNTIFS('Duel Log'!C$2:C$5455,"Klaus",'Duel Log'!O$2:O$5455,$A4)+COUNTIFS('Duel Log'!C$2:C$5455,"Klaus",'Duel Log'!P$2:P$5455,$A4)</f>
        <v>3</v>
      </c>
      <c r="AE4" s="17" t="n">
        <f aca="false">COUNTIFS('Duel Log'!C$2:C$5455,"LF丨张✨Ink❤️llb",'Duel Log'!I$2:I$5455,$A4)+COUNTIFS('Duel Log'!C$2:C$5455,"LF丨张✨Ink❤️llb",'Duel Log'!J$2:J$5455,$A4)+COUNTIFS('Duel Log'!C$2:C$5455,"LF丨张✨Ink❤️llb",'Duel Log'!K$2:K$5455,$A4)+COUNTIFS('Duel Log'!C$2:C$5455,"LF丨张✨Ink❤️llb",'Duel Log'!L$2:L$5455,$A4)+COUNTIFS('Duel Log'!C$2:C$5455,"LF丨张✨Ink❤️llb",'Duel Log'!M$2:M$5455,$A4)+COUNTIFS('Duel Log'!C$2:C$5455,"LF丨张✨Ink❤️llb",'Duel Log'!N$2:N$5455,$A4)+COUNTIFS('Duel Log'!C$2:C$5455,"LF丨张✨Ink❤️llb",'Duel Log'!O$2:O$5455,$A4)+COUNTIFS('Duel Log'!C$2:C$5455,"LF丨张✨Ink❤️llb",'Duel Log'!P$2:P$5455,$A4)</f>
        <v>0</v>
      </c>
      <c r="AF4" s="17" t="n">
        <f aca="false">COUNTIFS('Duel Log'!C$2:C$5455,"Lucas.xit✨之安神",'Duel Log'!I$2:I$5455,$A4)+COUNTIFS('Duel Log'!C$2:C$5455,"Lucas.xit✨之安神",'Duel Log'!J$2:J$5455,$A4)+COUNTIFS('Duel Log'!C$2:C$5455,"Lucas.xit✨之安神",'Duel Log'!K$2:K$5455,$A4)+COUNTIFS('Duel Log'!C$2:C$5455,"Lucas.xit✨之安神",'Duel Log'!L$2:L$5455,$A4)+COUNTIFS('Duel Log'!C$2:C$5455,"Lucas.xit✨之安神",'Duel Log'!M$2:M$5455,$A4)+COUNTIFS('Duel Log'!C$2:C$5455,"Lucas.xit✨之安神",'Duel Log'!N$2:N$5455,$A4)+COUNTIFS('Duel Log'!C$2:C$5455,"Lucas.xit✨之安神",'Duel Log'!O$2:O$5455,$A4)+COUNTIFS('Duel Log'!C$2:C$5455,"Lucas.xit✨之安神",'Duel Log'!P$2:P$5455,$A4)</f>
        <v>0</v>
      </c>
      <c r="AG4" s="17" t="n">
        <f aca="false">COUNTIFS('Duel Log'!C$2:C$5455,"Lucas✨杰克",'Duel Log'!I$2:I$5455,$A4)+COUNTIFS('Duel Log'!C$2:C$5455,"Lucas✨杰克",'Duel Log'!J$2:J$5455,$A4)+COUNTIFS('Duel Log'!C$2:C$5455,"Lucas✨杰克",'Duel Log'!K$2:K$5455,$A4)+COUNTIFS('Duel Log'!C$2:C$5455,"Lucas✨杰克",'Duel Log'!L$2:L$5455,$A4)+COUNTIFS('Duel Log'!C$2:C$5455,"Lucas✨杰克",'Duel Log'!M$2:M$5455,$A4)+COUNTIFS('Duel Log'!C$2:C$5455,"Lucas✨杰克",'Duel Log'!N$2:N$5455,$A4)+COUNTIFS('Duel Log'!C$2:C$5455,"Lucas✨杰克",'Duel Log'!O$2:O$5455,$A4)+COUNTIFS('Duel Log'!C$2:C$5455,"Lucas✨杰克",'Duel Log'!P$2:P$5455,$A4)</f>
        <v>0</v>
      </c>
      <c r="AH4" s="17" t="n">
        <f aca="false">COUNTIFS('Duel Log'!C$2:C$5455,"MH Axel",'Duel Log'!I$2:I$5455,$A4)+COUNTIFS('Duel Log'!C$2:C$5455,"MH Axel",'Duel Log'!J$2:J$5455,$A4)+COUNTIFS('Duel Log'!C$2:C$5455,"MH Axel",'Duel Log'!K$2:K$5455,$A4)+COUNTIFS('Duel Log'!C$2:C$5455,"MH Axel",'Duel Log'!L$2:L$5455,$A4)+COUNTIFS('Duel Log'!C$2:C$5455,"MH Axel",'Duel Log'!M$2:M$5455,$A4)+COUNTIFS('Duel Log'!C$2:C$5455,"MH Axel",'Duel Log'!N$2:N$5455,$A4)+COUNTIFS('Duel Log'!C$2:C$5455,"MH Axel",'Duel Log'!O$2:O$5455,$A4)+COUNTIFS('Duel Log'!C$2:C$5455,"MH Axel",'Duel Log'!P$2:P$5455,$A4)</f>
        <v>1</v>
      </c>
      <c r="AI4" s="17" t="n">
        <f aca="false">COUNTIFS('Duel Log'!C$2:C$5455,"Mohamed Light",'Duel Log'!I$2:I$5455,$A4)+COUNTIFS('Duel Log'!C$2:C$5455,"Mohamed Light",'Duel Log'!J$2:J$5455,$A4)+COUNTIFS('Duel Log'!C$2:C$5455,"Mohamed Light",'Duel Log'!K$2:K$5455,$A4)+COUNTIFS('Duel Log'!C$2:C$5455,"Mohamed Light",'Duel Log'!L$2:L$5455,$A4)+COUNTIFS('Duel Log'!C$2:C$5455,"Mohamed Light",'Duel Log'!M$2:M$5455,$A4)+COUNTIFS('Duel Log'!C$2:C$5455,"Mohamed Light",'Duel Log'!N$2:N$5455,$A4)+COUNTIFS('Duel Log'!C$2:C$5455,"Mohamed Light",'Duel Log'!O$2:O$5455,$A4)+COUNTIFS('Duel Log'!C$2:C$5455,"Mohamed Light",'Duel Log'!P$2:P$5455,$A4)</f>
        <v>0</v>
      </c>
      <c r="AJ4" s="17" t="n">
        <f aca="false">COUNTIFS('Duel Log'!C$2:C$5455,"Nadir",'Duel Log'!I$2:I$5455,$A4)+COUNTIFS('Duel Log'!C$2:C$5455,"Nadir",'Duel Log'!J$2:J$5455,$A4)+COUNTIFS('Duel Log'!C$2:C$5455,"Nadir",'Duel Log'!K$2:K$5455,$A4)+COUNTIFS('Duel Log'!C$2:C$5455,"Nadir",'Duel Log'!L$2:L$5455,$A4)+COUNTIFS('Duel Log'!C$2:C$5455,"Nadir",'Duel Log'!M$2:M$5455,$A4)+COUNTIFS('Duel Log'!C$2:C$5455,"Nadir",'Duel Log'!N$2:N$5455,$A4)+COUNTIFS('Duel Log'!C$2:C$5455,"Nadir",'Duel Log'!O$2:O$5455,$A4)+COUNTIFS('Duel Log'!C$2:C$5455,"Nadir",'Duel Log'!P$2:P$5455,$A4)</f>
        <v>0</v>
      </c>
      <c r="AK4" s="17" t="n">
        <f aca="false">COUNTIFS('Duel Log'!C$2:C$5455,"Nicoco23",'Duel Log'!I$2:I$5455,$A4)+COUNTIFS('Duel Log'!C$2:C$5455,"Nicoco23",'Duel Log'!J$2:J$5455,$A4)+COUNTIFS('Duel Log'!C$2:C$5455,"Nicoco23",'Duel Log'!K$2:K$5455,$A4)+COUNTIFS('Duel Log'!C$2:C$5455,"Nicoco23",'Duel Log'!L$2:L$5455,$A4)+COUNTIFS('Duel Log'!C$2:C$5455,"Nicoco23",'Duel Log'!M$2:M$5455,$A4)+COUNTIFS('Duel Log'!C$2:C$5455,"Nicoco23",'Duel Log'!N$2:N$5455,$A4)+COUNTIFS('Duel Log'!C$2:C$5455,"Nicoco23",'Duel Log'!O$2:O$5455,$A4)+COUNTIFS('Duel Log'!C$2:C$5455,"Nicoco23",'Duel Log'!P$2:P$5455,$A4)</f>
        <v>2</v>
      </c>
      <c r="AL4" s="17" t="n">
        <f aca="false">COUNTIFS('Duel Log'!C$2:C$5455,"Nooby❤️Pi2r",'Duel Log'!I$2:I$5455,$A4)+COUNTIFS('Duel Log'!C$2:C$5455,"Nooby❤️Pi2r",'Duel Log'!J$2:J$5455,$A4)+COUNTIFS('Duel Log'!C$2:C$5455,"Nooby❤️Pi2r",'Duel Log'!K$2:K$5455,$A4)+COUNTIFS('Duel Log'!C$2:C$5455,"Nooby❤️Pi2r",'Duel Log'!L$2:L$5455,$A4)+COUNTIFS('Duel Log'!C$2:C$5455,"Nooby❤️Pi2r",'Duel Log'!M$2:M$5455,$A4)+COUNTIFS('Duel Log'!C$2:C$5455,"Nooby❤️Pi2r",'Duel Log'!N$2:N$5455,$A4)+COUNTIFS('Duel Log'!C$2:C$5455,"Nooby❤️Pi2r",'Duel Log'!O$2:O$5455,$A4)+COUNTIFS('Duel Log'!C$2:C$5455,"Nooby❤️Pi2r",'Duel Log'!P$2:P$5455,$A4)</f>
        <v>1</v>
      </c>
      <c r="AM4" s="17" t="n">
        <f aca="false">COUNTIFS('Duel Log'!C$2:C$5455,"OS xAlee",'Duel Log'!I$2:I$5455,$A4)+COUNTIFS('Duel Log'!C$2:C$5455,"OS xAlee",'Duel Log'!J$2:J$5455,$A4)+COUNTIFS('Duel Log'!C$2:C$5455,"OS xAlee",'Duel Log'!K$2:K$5455,$A4)+COUNTIFS('Duel Log'!C$2:C$5455,"OS xAlee",'Duel Log'!L$2:L$5455,$A4)+COUNTIFS('Duel Log'!C$2:C$5455,"OS xAlee",'Duel Log'!M$2:M$5455,$A4)+COUNTIFS('Duel Log'!C$2:C$5455,"OS xAlee",'Duel Log'!N$2:N$5455,$A4)+COUNTIFS('Duel Log'!C$2:C$5455,"OS xAlee",'Duel Log'!O$2:O$5455,$A4)+COUNTIFS('Duel Log'!C$2:C$5455,"OS xAlee",'Duel Log'!P$2:P$5455,$A4)</f>
        <v>0</v>
      </c>
      <c r="AN4" s="17" t="n">
        <f aca="false">COUNTIFS('Duel Log'!C$2:C$5455,"Pedro™️",'Duel Log'!I$2:I$5455,$A4)+COUNTIFS('Duel Log'!C$2:C$5455,"Pedro™️",'Duel Log'!J$2:J$5455,$A4)+COUNTIFS('Duel Log'!C$2:C$5455,"Pedro™️",'Duel Log'!K$2:K$5455,$A4)+COUNTIFS('Duel Log'!C$2:C$5455,"Pedro™️",'Duel Log'!L$2:L$5455,$A4)+COUNTIFS('Duel Log'!C$2:C$5455,"Pedro™️",'Duel Log'!M$2:M$5455,$A4)+COUNTIFS('Duel Log'!C$2:C$5455,"Pedro™️",'Duel Log'!N$2:N$5455,$A4)+COUNTIFS('Duel Log'!C$2:C$5455,"Pedro™️",'Duel Log'!O$2:O$5455,$A4)+COUNTIFS('Duel Log'!C$2:C$5455,"Pedro™️",'Duel Log'!P$2:P$5455,$A4)</f>
        <v>2</v>
      </c>
      <c r="AO4" s="17" t="n">
        <f aca="false">COUNTIFS('Duel Log'!C$2:C$5455,"Polaris",'Duel Log'!I$2:I$5455,$A4)+COUNTIFS('Duel Log'!C$2:C$5455,"Polaris",'Duel Log'!J$2:J$5455,$A4)+COUNTIFS('Duel Log'!C$2:C$5455,"Polaris",'Duel Log'!K$2:K$5455,$A4)+COUNTIFS('Duel Log'!C$2:C$5455,"Polaris",'Duel Log'!L$2:L$5455,$A4)+COUNTIFS('Duel Log'!C$2:C$5455,"Polaris",'Duel Log'!M$2:M$5455,$A4)+COUNTIFS('Duel Log'!C$2:C$5455,"Polaris",'Duel Log'!N$2:N$5455,$A4)+COUNTIFS('Duel Log'!C$2:C$5455,"Polaris",'Duel Log'!O$2:O$5455,$A4)+COUNTIFS('Duel Log'!C$2:C$5455,"Polaris",'Duel Log'!P$2:P$5455,$A4)</f>
        <v>0</v>
      </c>
      <c r="AP4" s="17" t="n">
        <f aca="false">COUNTIFS('Duel Log'!C$2:C$5455,"RAD",'Duel Log'!I$2:I$5455,$A4)+COUNTIFS('Duel Log'!C$2:C$5455,"RAD",'Duel Log'!J$2:J$5455,$A4)+COUNTIFS('Duel Log'!C$2:C$5455,"RAD",'Duel Log'!K$2:K$5455,$A4)+COUNTIFS('Duel Log'!C$2:C$5455,"RAD",'Duel Log'!L$2:L$5455,$A4)+COUNTIFS('Duel Log'!C$2:C$5455,"RAD",'Duel Log'!M$2:M$5455,$A4)+COUNTIFS('Duel Log'!C$2:C$5455,"RAD",'Duel Log'!N$2:N$5455,$A4)+COUNTIFS('Duel Log'!C$2:C$5455,"RAD",'Duel Log'!O$2:O$5455,$A4)+COUNTIFS('Duel Log'!C$2:C$5455,"RAD",'Duel Log'!P$2:P$5455,$A4)</f>
        <v>1</v>
      </c>
      <c r="AQ4" s="17" t="n">
        <f aca="false">COUNTIFS('Duel Log'!C$2:C$5455,"RUBIZALEZ",'Duel Log'!I$2:I$5455,$A4)+COUNTIFS('Duel Log'!C$2:C$5455,"RUBIZALEZ",'Duel Log'!J$2:J$5455,$A4)+COUNTIFS('Duel Log'!C$2:C$5455,"RUBIZALEZ",'Duel Log'!K$2:K$5455,$A4)+COUNTIFS('Duel Log'!C$2:C$5455,"RUBIZALEZ",'Duel Log'!L$2:L$5455,$A4)+COUNTIFS('Duel Log'!C$2:C$5455,"RUBIZALEZ",'Duel Log'!M$2:M$5455,$A4)+COUNTIFS('Duel Log'!C$2:C$5455,"RUBIZALEZ",'Duel Log'!N$2:N$5455,$A4)+COUNTIFS('Duel Log'!C$2:C$5455,"RUBIZALEZ",'Duel Log'!O$2:O$5455,$A4)+COUNTIFS('Duel Log'!C$2:C$5455,"RUBIZALEZ",'Duel Log'!P$2:P$5455,$A4)</f>
        <v>0</v>
      </c>
      <c r="AR4" s="17" t="n">
        <f aca="false">COUNTIFS('Duel Log'!C$2:C$5455,"Rainbow",'Duel Log'!I$2:I$5455,$A4)+COUNTIFS('Duel Log'!C$2:C$5455,"Rainbow",'Duel Log'!J$2:J$5455,$A4)+COUNTIFS('Duel Log'!C$2:C$5455,"Rainbow",'Duel Log'!K$2:K$5455,$A4)+COUNTIFS('Duel Log'!C$2:C$5455,"Rainbow",'Duel Log'!L$2:L$5455,$A4)+COUNTIFS('Duel Log'!C$2:C$5455,"Rainbow",'Duel Log'!M$2:M$5455,$A4)+COUNTIFS('Duel Log'!C$2:C$5455,"Rainbow",'Duel Log'!N$2:N$5455,$A4)+COUNTIFS('Duel Log'!C$2:C$5455,"Rainbow",'Duel Log'!O$2:O$5455,$A4)+COUNTIFS('Duel Log'!C$2:C$5455,"Rainbow",'Duel Log'!P$2:P$5455,$A4)</f>
        <v>6</v>
      </c>
      <c r="AS4" s="17" t="n">
        <f aca="false">COUNTIFS('Duel Log'!C$2:C$5455,"Reminor",'Duel Log'!I$2:I$5455,$A4)+COUNTIFS('Duel Log'!C$2:C$5455,"Reminor",'Duel Log'!J$2:J$5455,$A4)+COUNTIFS('Duel Log'!C$2:C$5455,"Reminor",'Duel Log'!K$2:K$5455,$A4)+COUNTIFS('Duel Log'!C$2:C$5455,"Reminor",'Duel Log'!L$2:L$5455,$A4)+COUNTIFS('Duel Log'!C$2:C$5455,"Reminor",'Duel Log'!M$2:M$5455,$A4)+COUNTIFS('Duel Log'!C$2:C$5455,"Reminor",'Duel Log'!N$2:N$5455,$A4)+COUNTIFS('Duel Log'!C$2:C$5455,"Reminor",'Duel Log'!O$2:O$5455,$A4)+COUNTIFS('Duel Log'!C$2:C$5455,"Reminor",'Duel Log'!P$2:P$5455,$A4)</f>
        <v>1</v>
      </c>
      <c r="AT4" s="17" t="n">
        <f aca="false">COUNTIFS('Duel Log'!C$2:C$5455,"Rin✨安之",'Duel Log'!I$2:I$5455,$A4)+COUNTIFS('Duel Log'!C$2:C$5455,"Rin✨安之",'Duel Log'!J$2:J$5455,$A4)+COUNTIFS('Duel Log'!C$2:C$5455,"Rin✨安之",'Duel Log'!K$2:K$5455,$A4)+COUNTIFS('Duel Log'!C$2:C$5455,"Rin✨安之",'Duel Log'!L$2:L$5455,$A4)+COUNTIFS('Duel Log'!C$2:C$5455,"Rin✨安之",'Duel Log'!M$2:M$5455,$A4)+COUNTIFS('Duel Log'!C$2:C$5455,"Rin✨安之",'Duel Log'!N$2:N$5455,$A4)+COUNTIFS('Duel Log'!C$2:C$5455,"Rin✨安之",'Duel Log'!O$2:O$5455,$A4)+COUNTIFS('Duel Log'!C$2:C$5455,"Rin✨安之",'Duel Log'!P$2:P$5455,$A4)</f>
        <v>2</v>
      </c>
      <c r="AU4" s="17" t="n">
        <f aca="false">COUNTIFS('Duel Log'!C$2:C$5455,"Ryley",'Duel Log'!I$2:I$5455,$A4)+COUNTIFS('Duel Log'!C$2:C$5455,"Ryley",'Duel Log'!J$2:J$5455,$A4)+COUNTIFS('Duel Log'!C$2:C$5455,"Ryley",'Duel Log'!K$2:K$5455,$A4)+COUNTIFS('Duel Log'!C$2:C$5455,"Ryley",'Duel Log'!L$2:L$5455,$A4)+COUNTIFS('Duel Log'!C$2:C$5455,"Ryley",'Duel Log'!M$2:M$5455,$A4)+COUNTIFS('Duel Log'!C$2:C$5455,"Ryley",'Duel Log'!N$2:N$5455,$A4)+COUNTIFS('Duel Log'!C$2:C$5455,"Ryley",'Duel Log'!O$2:O$5455,$A4)+COUNTIFS('Duel Log'!C$2:C$5455,"Ryley",'Duel Log'!P$2:P$5455,$A4)</f>
        <v>0</v>
      </c>
      <c r="AV4" s="17" t="n">
        <f aca="false">COUNTIFS('Duel Log'!C$2:C$5455,"SK Dominik",'Duel Log'!I$2:I$5455,$A4)+COUNTIFS('Duel Log'!C$2:C$5455,"SK Dominik",'Duel Log'!J$2:J$5455,$A4)+COUNTIFS('Duel Log'!C$2:C$5455,"SK Dominik",'Duel Log'!K$2:K$5455,$A4)+COUNTIFS('Duel Log'!C$2:C$5455,"SK Dominik",'Duel Log'!L$2:L$5455,$A4)+COUNTIFS('Duel Log'!C$2:C$5455,"SK Dominik",'Duel Log'!M$2:M$5455,$A4)+COUNTIFS('Duel Log'!C$2:C$5455,"SK Dominik",'Duel Log'!N$2:N$5455,$A4)+COUNTIFS('Duel Log'!C$2:C$5455,"SK Dominik",'Duel Log'!O$2:O$5455,$A4)+COUNTIFS('Duel Log'!C$2:C$5455,"SK Dominik",'Duel Log'!P$2:P$5455,$A4)</f>
        <v>1</v>
      </c>
      <c r="AW4" s="17" t="n">
        <f aca="false">COUNTIFS('Duel Log'!C$2:C$5455,"SK Morten",'Duel Log'!I$2:I$5455,$A4)+COUNTIFS('Duel Log'!C$2:C$5455,"SK Morten",'Duel Log'!J$2:J$5455,$A4)+COUNTIFS('Duel Log'!C$2:C$5455,"SK Morten",'Duel Log'!K$2:K$5455,$A4)+COUNTIFS('Duel Log'!C$2:C$5455,"SK Morten",'Duel Log'!L$2:L$5455,$A4)+COUNTIFS('Duel Log'!C$2:C$5455,"SK Morten",'Duel Log'!M$2:M$5455,$A4)+COUNTIFS('Duel Log'!C$2:C$5455,"SK Morten",'Duel Log'!N$2:N$5455,$A4)+COUNTIFS('Duel Log'!C$2:C$5455,"SK Morten",'Duel Log'!O$2:O$5455,$A4)+COUNTIFS('Duel Log'!C$2:C$5455,"SK Morten",'Duel Log'!P$2:P$5455,$A4)</f>
        <v>1</v>
      </c>
      <c r="AX4" s="17" t="n">
        <f aca="false">COUNTIFS('Duel Log'!C$2:C$5455,"SK xopxsam",'Duel Log'!I$2:I$5455,$A4)+COUNTIFS('Duel Log'!C$2:C$5455,"SK xopxsam",'Duel Log'!J$2:J$5455,$A4)+COUNTIFS('Duel Log'!C$2:C$5455,"SK xopxsam",'Duel Log'!K$2:K$5455,$A4)+COUNTIFS('Duel Log'!C$2:C$5455,"SK xopxsam",'Duel Log'!L$2:L$5455,$A4)+COUNTIFS('Duel Log'!C$2:C$5455,"SK xopxsam",'Duel Log'!M$2:M$5455,$A4)+COUNTIFS('Duel Log'!C$2:C$5455,"SK xopxsam",'Duel Log'!N$2:N$5455,$A4)+COUNTIFS('Duel Log'!C$2:C$5455,"SK xopxsam",'Duel Log'!O$2:O$5455,$A4)+COUNTIFS('Duel Log'!C$2:C$5455,"SK xopxsam",'Duel Log'!P$2:P$5455,$A4)</f>
        <v>2</v>
      </c>
      <c r="AY4" s="17" t="n">
        <f aca="false">COUNTIFS('Duel Log'!C$2:C$5455,"Samuel Bassotto",'Duel Log'!I$2:I$5455,$A4)+COUNTIFS('Duel Log'!C$2:C$5455,"Samuel Bassotto",'Duel Log'!J$2:J$5455,$A4)+COUNTIFS('Duel Log'!C$2:C$5455,"Samuel Bassotto",'Duel Log'!K$2:K$5455,$A4)+COUNTIFS('Duel Log'!C$2:C$5455,"Samuel Bassotto",'Duel Log'!L$2:L$5455,$A4)+COUNTIFS('Duel Log'!C$2:C$5455,"Samuel Bassotto",'Duel Log'!M$2:M$5455,$A4)+COUNTIFS('Duel Log'!C$2:C$5455,"Samuel Bassotto",'Duel Log'!N$2:N$5455,$A4)+COUNTIFS('Duel Log'!C$2:C$5455,"Samuel Bassotto",'Duel Log'!O$2:O$5455,$A4)+COUNTIFS('Duel Log'!C$2:C$5455,"Samuel Bassotto",'Duel Log'!P$2:P$5455,$A4)</f>
        <v>0</v>
      </c>
      <c r="AZ4" s="17" t="n">
        <f aca="false">COUNTIFS('Duel Log'!C$2:C$5455,"SandBox",'Duel Log'!I$2:I$5455,$A4)+COUNTIFS('Duel Log'!C$2:C$5455,"SandBox",'Duel Log'!J$2:J$5455,$A4)+COUNTIFS('Duel Log'!C$2:C$5455,"SandBox",'Duel Log'!K$2:K$5455,$A4)+COUNTIFS('Duel Log'!C$2:C$5455,"SandBox",'Duel Log'!L$2:L$5455,$A4)+COUNTIFS('Duel Log'!C$2:C$5455,"SandBox",'Duel Log'!M$2:M$5455,$A4)+COUNTIFS('Duel Log'!C$2:C$5455,"SandBox",'Duel Log'!N$2:N$5455,$A4)+COUNTIFS('Duel Log'!C$2:C$5455,"SandBox",'Duel Log'!O$2:O$5455,$A4)+COUNTIFS('Duel Log'!C$2:C$5455,"SandBox",'Duel Log'!P$2:P$5455,$A4)</f>
        <v>0</v>
      </c>
      <c r="BA4" s="17" t="n">
        <f aca="false">COUNTIFS('Duel Log'!C$2:C$5455,"Sosaa1of1",'Duel Log'!I$2:I$5455,$A4)+COUNTIFS('Duel Log'!C$2:C$5455,"Sosaa1of1",'Duel Log'!J$2:J$5455,$A4)+COUNTIFS('Duel Log'!C$2:C$5455,"Sosaa1of1",'Duel Log'!K$2:K$5455,$A4)+COUNTIFS('Duel Log'!C$2:C$5455,"Sosaa1of1",'Duel Log'!L$2:L$5455,$A4)+COUNTIFS('Duel Log'!C$2:C$5455,"Sosaa1of1",'Duel Log'!M$2:M$5455,$A4)+COUNTIFS('Duel Log'!C$2:C$5455,"Sosaa1of1",'Duel Log'!N$2:N$5455,$A4)+COUNTIFS('Duel Log'!C$2:C$5455,"Sosaa1of1",'Duel Log'!O$2:O$5455,$A4)+COUNTIFS('Duel Log'!C$2:C$5455,"Sosaa1of1",'Duel Log'!P$2:P$5455,$A4)</f>
        <v>0</v>
      </c>
      <c r="BB4" s="17" t="n">
        <f aca="false">COUNTIFS('Duel Log'!C$2:C$5455,"Steeef",'Duel Log'!I$2:I$5455,$A4)+COUNTIFS('Duel Log'!C$2:C$5455,"Steeef",'Duel Log'!J$2:J$5455,$A4)+COUNTIFS('Duel Log'!C$2:C$5455,"Steeef",'Duel Log'!K$2:K$5455,$A4)+COUNTIFS('Duel Log'!C$2:C$5455,"Steeef",'Duel Log'!L$2:L$5455,$A4)+COUNTIFS('Duel Log'!C$2:C$5455,"Steeef",'Duel Log'!M$2:M$5455,$A4)+COUNTIFS('Duel Log'!C$2:C$5455,"Steeef",'Duel Log'!N$2:N$5455,$A4)+COUNTIFS('Duel Log'!C$2:C$5455,"Steeef",'Duel Log'!O$2:O$5455,$A4)+COUNTIFS('Duel Log'!C$2:C$5455,"Steeef",'Duel Log'!P$2:P$5455,$A4)</f>
        <v>0</v>
      </c>
      <c r="BC4" s="17" t="n">
        <f aca="false">COUNTIFS('Duel Log'!C$2:C$5455,"TMX I Mateja",'Duel Log'!I$2:I$5455,$A4)+COUNTIFS('Duel Log'!C$2:C$5455,"TMX I Mateja",'Duel Log'!J$2:J$5455,$A4)+COUNTIFS('Duel Log'!C$2:C$5455,"TMX I Mateja",'Duel Log'!K$2:K$5455,$A4)+COUNTIFS('Duel Log'!C$2:C$5455,"TMX I Mateja",'Duel Log'!L$2:L$5455,$A4)+COUNTIFS('Duel Log'!C$2:C$5455,"TMX I Mateja",'Duel Log'!M$2:M$5455,$A4)+COUNTIFS('Duel Log'!C$2:C$5455,"TMX I Mateja",'Duel Log'!N$2:N$5455,$A4)+COUNTIFS('Duel Log'!C$2:C$5455,"TMX I Mateja",'Duel Log'!O$2:O$5455,$A4)+COUNTIFS('Duel Log'!C$2:C$5455,"TMX I Mateja",'Duel Log'!P$2:P$5455,$A4)</f>
        <v>0</v>
      </c>
      <c r="BD4" s="17" t="n">
        <f aca="false">COUNTIFS('Duel Log'!C$2:C$5455,"TTK:MrAwesomeCR",'Duel Log'!I$2:I$5455,$A4)+COUNTIFS('Duel Log'!C$2:C$5455,"TTK:MrAwesomeCR",'Duel Log'!J$2:J$5455,$A4)+COUNTIFS('Duel Log'!C$2:C$5455,"TTK:MrAwesomeCR",'Duel Log'!K$2:K$5455,$A4)+COUNTIFS('Duel Log'!C$2:C$5455,"TTK:MrAwesomeCR",'Duel Log'!L$2:L$5455,$A4)+COUNTIFS('Duel Log'!C$2:C$5455,"TTK:MrAwesomeCR",'Duel Log'!M$2:M$5455,$A4)+COUNTIFS('Duel Log'!C$2:C$5455,"TTK:MrAwesomeCR",'Duel Log'!N$2:N$5455,$A4)+COUNTIFS('Duel Log'!C$2:C$5455,"TTK:MrAwesomeCR",'Duel Log'!O$2:O$5455,$A4)+COUNTIFS('Duel Log'!C$2:C$5455,"TTK:MrAwesomeCR",'Duel Log'!P$2:P$5455,$A4)</f>
        <v>0</v>
      </c>
      <c r="BE4" s="17" t="n">
        <f aca="false">COUNTIFS('Duel Log'!C$2:C$5455,"Turan✨",'Duel Log'!I$2:I$5455,$A4)+COUNTIFS('Duel Log'!C$2:C$5455,"Turan✨",'Duel Log'!J$2:J$5455,$A4)+COUNTIFS('Duel Log'!C$2:C$5455,"Turan✨",'Duel Log'!K$2:K$5455,$A4)+COUNTIFS('Duel Log'!C$2:C$5455,"Turan✨",'Duel Log'!L$2:L$5455,$A4)+COUNTIFS('Duel Log'!C$2:C$5455,"Turan✨",'Duel Log'!M$2:M$5455,$A4)+COUNTIFS('Duel Log'!C$2:C$5455,"Turan✨",'Duel Log'!N$2:N$5455,$A4)+COUNTIFS('Duel Log'!C$2:C$5455,"Turan✨",'Duel Log'!O$2:O$5455,$A4)+COUNTIFS('Duel Log'!C$2:C$5455,"Turan✨",'Duel Log'!P$2:P$5455,$A4)</f>
        <v>0</v>
      </c>
      <c r="BF4" s="17" t="n">
        <f aca="false">COUNTIFS('Duel Log'!C$2:C$5455,"Viktor",'Duel Log'!I$2:I$5455,$A4)+COUNTIFS('Duel Log'!C$2:C$5455,"Viktor",'Duel Log'!J$2:J$5455,$A4)+COUNTIFS('Duel Log'!C$2:C$5455,"Viktor",'Duel Log'!K$2:K$5455,$A4)+COUNTIFS('Duel Log'!C$2:C$5455,"Viktor",'Duel Log'!L$2:L$5455,$A4)+COUNTIFS('Duel Log'!C$2:C$5455,"Viktor",'Duel Log'!M$2:M$5455,$A4)+COUNTIFS('Duel Log'!C$2:C$5455,"Viktor",'Duel Log'!N$2:N$5455,$A4)+COUNTIFS('Duel Log'!C$2:C$5455,"Viktor",'Duel Log'!O$2:O$5455,$A4)+COUNTIFS('Duel Log'!C$2:C$5455,"Viktor",'Duel Log'!P$2:P$5455,$A4)</f>
        <v>1</v>
      </c>
      <c r="BG4" s="17" t="n">
        <f aca="false">COUNTIFS('Duel Log'!C$2:C$5455,"Vitor75",'Duel Log'!I$2:I$5455,$A4)+COUNTIFS('Duel Log'!C$2:C$5455,"Vitor75",'Duel Log'!J$2:J$5455,$A4)+COUNTIFS('Duel Log'!C$2:C$5455,"Vitor75",'Duel Log'!K$2:K$5455,$A4)+COUNTIFS('Duel Log'!C$2:C$5455,"Vitor75",'Duel Log'!L$2:L$5455,$A4)+COUNTIFS('Duel Log'!C$2:C$5455,"Vitor75",'Duel Log'!M$2:M$5455,$A4)+COUNTIFS('Duel Log'!C$2:C$5455,"Vitor75",'Duel Log'!N$2:N$5455,$A4)+COUNTIFS('Duel Log'!C$2:C$5455,"Vitor75",'Duel Log'!O$2:O$5455,$A4)+COUNTIFS('Duel Log'!C$2:C$5455,"Vitor75",'Duel Log'!P$2:P$5455,$A4)</f>
        <v>1</v>
      </c>
      <c r="BH4" s="17" t="n">
        <f aca="false">COUNTIFS('Duel Log'!C$2:C$5455,"WL ✨ Tytoń 劲头",'Duel Log'!I$2:I$5455,$A4)+COUNTIFS('Duel Log'!C$2:C$5455,"WL ✨ Tytoń 劲头",'Duel Log'!J$2:J$5455,$A4)+COUNTIFS('Duel Log'!C$2:C$5455,"WL ✨ Tytoń 劲头",'Duel Log'!K$2:K$5455,$A4)+COUNTIFS('Duel Log'!C$2:C$5455,"WL ✨ Tytoń 劲头",'Duel Log'!L$2:L$5455,$A4)+COUNTIFS('Duel Log'!C$2:C$5455,"WL ✨ Tytoń 劲头",'Duel Log'!M$2:M$5455,$A4)+COUNTIFS('Duel Log'!C$2:C$5455,"WL ✨ Tytoń 劲头",'Duel Log'!N$2:N$5455,$A4)+COUNTIFS('Duel Log'!C$2:C$5455,"WL ✨ Tytoń 劲头",'Duel Log'!O$2:O$5455,$A4)+COUNTIFS('Duel Log'!C$2:C$5455,"WL ✨ Tytoń 劲头",'Duel Log'!P$2:P$5455,$A4)</f>
        <v>1</v>
      </c>
      <c r="BI4" s="17" t="n">
        <f aca="false">COUNTIFS('Duel Log'!C$2:C$5455,"WL ツ Dam’s ✨",'Duel Log'!I$2:I$5455,$A4)+COUNTIFS('Duel Log'!C$2:C$5455,"WL ツ Dam’s ✨",'Duel Log'!J$2:J$5455,$A4)+COUNTIFS('Duel Log'!C$2:C$5455,"WL ツ Dam’s ✨",'Duel Log'!K$2:K$5455,$A4)+COUNTIFS('Duel Log'!C$2:C$5455,"WL ツ Dam’s ✨",'Duel Log'!L$2:L$5455,$A4)+COUNTIFS('Duel Log'!C$2:C$5455,"WL ツ Dam’s ✨",'Duel Log'!M$2:M$5455,$A4)+COUNTIFS('Duel Log'!C$2:C$5455,"WL ツ Dam’s ✨",'Duel Log'!N$2:N$5455,$A4)+COUNTIFS('Duel Log'!C$2:C$5455,"WL ツ Dam’s ✨",'Duel Log'!O$2:O$5455,$A4)+COUNTIFS('Duel Log'!C$2:C$5455,"WL ツ Dam’s ✨",'Duel Log'!P$2:P$5455,$A4)</f>
        <v>0</v>
      </c>
      <c r="BJ4" s="17" t="n">
        <f aca="false">COUNTIFS('Duel Log'!C$2:C$5455,"Wallace",'Duel Log'!I$2:I$5455,$A4)+COUNTIFS('Duel Log'!C$2:C$5455,"Wallace",'Duel Log'!J$2:J$5455,$A4)+COUNTIFS('Duel Log'!C$2:C$5455,"Wallace",'Duel Log'!K$2:K$5455,$A4)+COUNTIFS('Duel Log'!C$2:C$5455,"Wallace",'Duel Log'!L$2:L$5455,$A4)+COUNTIFS('Duel Log'!C$2:C$5455,"Wallace",'Duel Log'!M$2:M$5455,$A4)+COUNTIFS('Duel Log'!C$2:C$5455,"Wallace",'Duel Log'!N$2:N$5455,$A4)+COUNTIFS('Duel Log'!C$2:C$5455,"Wallace",'Duel Log'!O$2:O$5455,$A4)+COUNTIFS('Duel Log'!C$2:C$5455,"Wallace",'Duel Log'!P$2:P$5455,$A4)</f>
        <v>3</v>
      </c>
      <c r="BK4" s="17" t="n">
        <f aca="false">COUNTIFS('Duel Log'!C$2:C$5455,"Wyze❤️Ultimo",'Duel Log'!I$2:I$5455,$A4)+COUNTIFS('Duel Log'!C$2:C$5455,"Wyze❤️Ultimo",'Duel Log'!J$2:J$5455,$A4)+COUNTIFS('Duel Log'!C$2:C$5455,"Wyze❤️Ultimo",'Duel Log'!K$2:K$5455,$A4)+COUNTIFS('Duel Log'!C$2:C$5455,"Wyze❤️Ultimo",'Duel Log'!L$2:L$5455,$A4)+COUNTIFS('Duel Log'!C$2:C$5455,"Wyze❤️Ultimo",'Duel Log'!M$2:M$5455,$A4)+COUNTIFS('Duel Log'!C$2:C$5455,"Wyze❤️Ultimo",'Duel Log'!N$2:N$5455,$A4)+COUNTIFS('Duel Log'!C$2:C$5455,"Wyze❤️Ultimo",'Duel Log'!O$2:O$5455,$A4)+COUNTIFS('Duel Log'!C$2:C$5455,"Wyze❤️Ultimo",'Duel Log'!P$2:P$5455,$A4)</f>
        <v>2</v>
      </c>
      <c r="BL4" s="17" t="n">
        <f aca="false">COUNTIFS('Duel Log'!C$2:C$5455,"Yoru",'Duel Log'!I$2:I$5455,$A4)+COUNTIFS('Duel Log'!C$2:C$5455,"Yoru",'Duel Log'!J$2:J$5455,$A4)+COUNTIFS('Duel Log'!C$2:C$5455,"Yoru",'Duel Log'!K$2:K$5455,$A4)+COUNTIFS('Duel Log'!C$2:C$5455,"Yoru",'Duel Log'!L$2:L$5455,$A4)+COUNTIFS('Duel Log'!C$2:C$5455,"Yoru",'Duel Log'!M$2:M$5455,$A4)+COUNTIFS('Duel Log'!C$2:C$5455,"Yoru",'Duel Log'!N$2:N$5455,$A4)+COUNTIFS('Duel Log'!C$2:C$5455,"Yoru",'Duel Log'!O$2:O$5455,$A4)+COUNTIFS('Duel Log'!C$2:C$5455,"Yoru",'Duel Log'!P$2:P$5455,$A4)</f>
        <v>5</v>
      </c>
      <c r="BM4" s="17" t="n">
        <f aca="false">COUNTIFS('Duel Log'!C$2:C$5455,"ZQuentino",'Duel Log'!I$2:I$5455,$A4)+COUNTIFS('Duel Log'!C$2:C$5455,"ZQuentino",'Duel Log'!J$2:J$5455,$A4)+COUNTIFS('Duel Log'!C$2:C$5455,"ZQuentino",'Duel Log'!K$2:K$5455,$A4)+COUNTIFS('Duel Log'!C$2:C$5455,"ZQuentino",'Duel Log'!L$2:L$5455,$A4)+COUNTIFS('Duel Log'!C$2:C$5455,"ZQuentino",'Duel Log'!M$2:M$5455,$A4)+COUNTIFS('Duel Log'!C$2:C$5455,"ZQuentino",'Duel Log'!N$2:N$5455,$A4)+COUNTIFS('Duel Log'!C$2:C$5455,"ZQuentino",'Duel Log'!O$2:O$5455,$A4)+COUNTIFS('Duel Log'!C$2:C$5455,"ZQuentino",'Duel Log'!P$2:P$5455,$A4)</f>
        <v>0</v>
      </c>
      <c r="BN4" s="17" t="n">
        <f aca="false">COUNTIFS('Duel Log'!C$2:C$5455,"adriel",'Duel Log'!I$2:I$5455,$A4)+COUNTIFS('Duel Log'!C$2:C$5455,"adriel",'Duel Log'!J$2:J$5455,$A4)+COUNTIFS('Duel Log'!C$2:C$5455,"adriel",'Duel Log'!K$2:K$5455,$A4)+COUNTIFS('Duel Log'!C$2:C$5455,"adriel",'Duel Log'!L$2:L$5455,$A4)+COUNTIFS('Duel Log'!C$2:C$5455,"adriel",'Duel Log'!M$2:M$5455,$A4)+COUNTIFS('Duel Log'!C$2:C$5455,"adriel",'Duel Log'!N$2:N$5455,$A4)+COUNTIFS('Duel Log'!C$2:C$5455,"adriel",'Duel Log'!O$2:O$5455,$A4)+COUNTIFS('Duel Log'!C$2:C$5455,"adriel",'Duel Log'!P$2:P$5455,$A4)</f>
        <v>3</v>
      </c>
      <c r="BO4" s="17" t="n">
        <f aca="false">COUNTIFS('Duel Log'!C$2:C$5455,"dark✨安花",'Duel Log'!I$2:I$5455,$A4)+COUNTIFS('Duel Log'!C$2:C$5455,"dark✨安花",'Duel Log'!J$2:J$5455,$A4)+COUNTIFS('Duel Log'!C$2:C$5455,"dark✨安花",'Duel Log'!K$2:K$5455,$A4)+COUNTIFS('Duel Log'!C$2:C$5455,"dark✨安花",'Duel Log'!L$2:L$5455,$A4)+COUNTIFS('Duel Log'!C$2:C$5455,"dark✨安花",'Duel Log'!M$2:M$5455,$A4)+COUNTIFS('Duel Log'!C$2:C$5455,"dark✨安花",'Duel Log'!N$2:N$5455,$A4)+COUNTIFS('Duel Log'!C$2:C$5455,"dark✨安花",'Duel Log'!O$2:O$5455,$A4)+COUNTIFS('Duel Log'!C$2:C$5455,"dark✨安花",'Duel Log'!P$2:P$5455,$A4)</f>
        <v>0</v>
      </c>
      <c r="BP4" s="17" t="n">
        <f aca="false">COUNTIFS('Duel Log'!C$2:C$5455,"droy",'Duel Log'!I$2:I$5455,$A4)+COUNTIFS('Duel Log'!C$2:C$5455,"droy",'Duel Log'!J$2:J$5455,$A4)+COUNTIFS('Duel Log'!C$2:C$5455,"droy",'Duel Log'!K$2:K$5455,$A4)+COUNTIFS('Duel Log'!C$2:C$5455,"droy",'Duel Log'!L$2:L$5455,$A4)+COUNTIFS('Duel Log'!C$2:C$5455,"droy",'Duel Log'!M$2:M$5455,$A4)+COUNTIFS('Duel Log'!C$2:C$5455,"droy",'Duel Log'!N$2:N$5455,$A4)+COUNTIFS('Duel Log'!C$2:C$5455,"droy",'Duel Log'!O$2:O$5455,$A4)+COUNTIFS('Duel Log'!C$2:C$5455,"droy",'Duel Log'!P$2:P$5455,$A4)</f>
        <v>0</v>
      </c>
      <c r="BQ4" s="17" t="n">
        <f aca="false">COUNTIFS('Duel Log'!C$2:C$5455,"evolve✨律师",'Duel Log'!I$2:I$5455,$A4)+COUNTIFS('Duel Log'!C$2:C$5455,"evolve✨律师",'Duel Log'!J$2:J$5455,$A4)+COUNTIFS('Duel Log'!C$2:C$5455,"evolve✨律师",'Duel Log'!K$2:K$5455,$A4)+COUNTIFS('Duel Log'!C$2:C$5455,"evolve✨律师",'Duel Log'!L$2:L$5455,$A4)+COUNTIFS('Duel Log'!C$2:C$5455,"evolve✨律师",'Duel Log'!M$2:M$5455,$A4)+COUNTIFS('Duel Log'!C$2:C$5455,"evolve✨律师",'Duel Log'!N$2:N$5455,$A4)+COUNTIFS('Duel Log'!C$2:C$5455,"evolve✨律师",'Duel Log'!O$2:O$5455,$A4)+COUNTIFS('Duel Log'!C$2:C$5455,"evolve✨律师",'Duel Log'!P$2:P$5455,$A4)</f>
        <v>0</v>
      </c>
      <c r="BR4" s="17" t="n">
        <f aca="false">COUNTIFS('Duel Log'!C$2:C$5455,"fluffypotato99",'Duel Log'!I$2:I$5455,$A4)+COUNTIFS('Duel Log'!C$2:C$5455,"fluffypotato99",'Duel Log'!J$2:J$5455,$A4)+COUNTIFS('Duel Log'!C$2:C$5455,"fluffypotato99",'Duel Log'!K$2:K$5455,$A4)+COUNTIFS('Duel Log'!C$2:C$5455,"fluffypotato99",'Duel Log'!L$2:L$5455,$A4)+COUNTIFS('Duel Log'!C$2:C$5455,"fluffypotato99",'Duel Log'!M$2:M$5455,$A4)+COUNTIFS('Duel Log'!C$2:C$5455,"fluffypotato99",'Duel Log'!N$2:N$5455,$A4)+COUNTIFS('Duel Log'!C$2:C$5455,"fluffypotato99",'Duel Log'!O$2:O$5455,$A4)+COUNTIFS('Duel Log'!C$2:C$5455,"fluffypotato99",'Duel Log'!P$2:P$5455,$A4)</f>
        <v>0</v>
      </c>
      <c r="BS4" s="17" t="n">
        <f aca="false">COUNTIFS('Duel Log'!C$2:C$5455,"kodigogg",'Duel Log'!I$2:I$5455,$A4)+COUNTIFS('Duel Log'!C$2:C$5455,"kodigogg",'Duel Log'!J$2:J$5455,$A4)+COUNTIFS('Duel Log'!C$2:C$5455,"kodigogg",'Duel Log'!K$2:K$5455,$A4)+COUNTIFS('Duel Log'!C$2:C$5455,"kodigogg",'Duel Log'!L$2:L$5455,$A4)+COUNTIFS('Duel Log'!C$2:C$5455,"kodigogg",'Duel Log'!M$2:M$5455,$A4)+COUNTIFS('Duel Log'!C$2:C$5455,"kodigogg",'Duel Log'!N$2:N$5455,$A4)+COUNTIFS('Duel Log'!C$2:C$5455,"kodigogg",'Duel Log'!O$2:O$5455,$A4)+COUNTIFS('Duel Log'!C$2:C$5455,"kodigogg",'Duel Log'!P$2:P$5455,$A4)</f>
        <v>1</v>
      </c>
      <c r="BT4" s="17" t="n">
        <f aca="false">COUNTIFS('Duel Log'!C$2:C$5455,"⇀スキル丨Hadi",'Duel Log'!I$2:I$5455,$A4)+COUNTIFS('Duel Log'!C$2:C$5455,"⇀スキル丨Hadi",'Duel Log'!J$2:J$5455,$A4)+COUNTIFS('Duel Log'!C$2:C$5455,"⇀スキル丨Hadi",'Duel Log'!K$2:K$5455,$A4)+COUNTIFS('Duel Log'!C$2:C$5455,"⇀スキル丨Hadi",'Duel Log'!L$2:L$5455,$A4)+COUNTIFS('Duel Log'!C$2:C$5455,"⇀スキル丨Hadi",'Duel Log'!M$2:M$5455,$A4)+COUNTIFS('Duel Log'!C$2:C$5455,"⇀スキル丨Hadi",'Duel Log'!N$2:N$5455,$A4)+COUNTIFS('Duel Log'!C$2:C$5455,"⇀スキル丨Hadi",'Duel Log'!O$2:O$5455,$A4)+COUNTIFS('Duel Log'!C$2:C$5455,"⇀スキル丨Hadi",'Duel Log'!P$2:P$5455,$A4)</f>
        <v>0</v>
      </c>
      <c r="BU4" s="17" t="n">
        <f aca="false">COUNTIFS('Duel Log'!C$2:C$5455,"✨Tanji",'Duel Log'!I$2:I$5455,$A4)+COUNTIFS('Duel Log'!C$2:C$5455,"✨Tanji",'Duel Log'!J$2:J$5455,$A4)+COUNTIFS('Duel Log'!C$2:C$5455,"✨Tanji",'Duel Log'!K$2:K$5455,$A4)+COUNTIFS('Duel Log'!C$2:C$5455,"✨Tanji",'Duel Log'!L$2:L$5455,$A4)+COUNTIFS('Duel Log'!C$2:C$5455,"✨Tanji",'Duel Log'!M$2:M$5455,$A4)+COUNTIFS('Duel Log'!C$2:C$5455,"✨Tanji",'Duel Log'!N$2:N$5455,$A4)+COUNTIFS('Duel Log'!C$2:C$5455,"✨Tanji",'Duel Log'!O$2:O$5455,$A4)+COUNTIFS('Duel Log'!C$2:C$5455,"✨Tanji",'Duel Log'!P$2:P$5455,$A4)</f>
        <v>2</v>
      </c>
      <c r="BV4" s="17" t="n">
        <f aca="false">COUNTIFS('Duel Log'!C$2:C$5455,"くり",'Duel Log'!I$2:I$5455,$A4)+COUNTIFS('Duel Log'!C$2:C$5455,"くり",'Duel Log'!J$2:J$5455,$A4)+COUNTIFS('Duel Log'!C$2:C$5455,"くり",'Duel Log'!K$2:K$5455,$A4)+COUNTIFS('Duel Log'!C$2:C$5455,"くり",'Duel Log'!L$2:L$5455,$A4)+COUNTIFS('Duel Log'!C$2:C$5455,"くり",'Duel Log'!M$2:M$5455,$A4)+COUNTIFS('Duel Log'!C$2:C$5455,"くり",'Duel Log'!N$2:N$5455,$A4)+COUNTIFS('Duel Log'!C$2:C$5455,"くり",'Duel Log'!O$2:O$5455,$A4)+COUNTIFS('Duel Log'!C$2:C$5455,"くり",'Duel Log'!P$2:P$5455,$A4)</f>
        <v>0</v>
      </c>
      <c r="BW4" s="17" t="n">
        <f aca="false">COUNTIFS('Duel Log'!C$2:C$5455,"ぐりてゃん",'Duel Log'!I$2:I$5455,$A4)+COUNTIFS('Duel Log'!C$2:C$5455,"ぐりてゃん",'Duel Log'!J$2:J$5455,$A4)+COUNTIFS('Duel Log'!C$2:C$5455,"ぐりてゃん",'Duel Log'!K$2:K$5455,$A4)+COUNTIFS('Duel Log'!C$2:C$5455,"ぐりてゃん",'Duel Log'!L$2:L$5455,$A4)+COUNTIFS('Duel Log'!C$2:C$5455,"ぐりてゃん",'Duel Log'!M$2:M$5455,$A4)+COUNTIFS('Duel Log'!C$2:C$5455,"ぐりてゃん",'Duel Log'!N$2:N$5455,$A4)+COUNTIFS('Duel Log'!C$2:C$5455,"ぐりてゃん",'Duel Log'!O$2:O$5455,$A4)+COUNTIFS('Duel Log'!C$2:C$5455,"ぐりてゃん",'Duel Log'!P$2:P$5455,$A4)</f>
        <v>0</v>
      </c>
      <c r="BX4" s="17" t="n">
        <f aca="false">COUNTIFS('Duel Log'!C$2:C$5455,"たぁ",'Duel Log'!I$2:I$5455,$A4)+COUNTIFS('Duel Log'!C$2:C$5455,"たぁ",'Duel Log'!J$2:J$5455,$A4)+COUNTIFS('Duel Log'!C$2:C$5455,"たぁ",'Duel Log'!K$2:K$5455,$A4)+COUNTIFS('Duel Log'!C$2:C$5455,"たぁ",'Duel Log'!L$2:L$5455,$A4)+COUNTIFS('Duel Log'!C$2:C$5455,"たぁ",'Duel Log'!M$2:M$5455,$A4)+COUNTIFS('Duel Log'!C$2:C$5455,"たぁ",'Duel Log'!N$2:N$5455,$A4)+COUNTIFS('Duel Log'!C$2:C$5455,"たぁ",'Duel Log'!O$2:O$5455,$A4)+COUNTIFS('Duel Log'!C$2:C$5455,"たぁ",'Duel Log'!P$2:P$5455,$A4)</f>
        <v>0</v>
      </c>
      <c r="BY4" s="17" t="n">
        <f aca="false">COUNTIFS('Duel Log'!C$2:C$5455,"てち",'Duel Log'!I$2:I$5455,$A4)+COUNTIFS('Duel Log'!C$2:C$5455,"てち",'Duel Log'!J$2:J$5455,$A4)+COUNTIFS('Duel Log'!C$2:C$5455,"てち",'Duel Log'!K$2:K$5455,$A4)+COUNTIFS('Duel Log'!C$2:C$5455,"てち",'Duel Log'!L$2:L$5455,$A4)+COUNTIFS('Duel Log'!C$2:C$5455,"てち",'Duel Log'!M$2:M$5455,$A4)+COUNTIFS('Duel Log'!C$2:C$5455,"てち",'Duel Log'!N$2:N$5455,$A4)+COUNTIFS('Duel Log'!C$2:C$5455,"てち",'Duel Log'!O$2:O$5455,$A4)+COUNTIFS('Duel Log'!C$2:C$5455,"てち",'Duel Log'!P$2:P$5455,$A4)</f>
        <v>1</v>
      </c>
      <c r="BZ4" s="17" t="n">
        <f aca="false">COUNTIFS('Duel Log'!C$2:C$5455,"むぎったん",'Duel Log'!I$2:I$5455,$A4)+COUNTIFS('Duel Log'!C$2:C$5455,"むぎったん",'Duel Log'!J$2:J$5455,$A4)+COUNTIFS('Duel Log'!C$2:C$5455,"むぎったん",'Duel Log'!K$2:K$5455,$A4)+COUNTIFS('Duel Log'!C$2:C$5455,"むぎったん",'Duel Log'!L$2:L$5455,$A4)+COUNTIFS('Duel Log'!C$2:C$5455,"むぎったん",'Duel Log'!M$2:M$5455,$A4)+COUNTIFS('Duel Log'!C$2:C$5455,"むぎったん",'Duel Log'!N$2:N$5455,$A4)+COUNTIFS('Duel Log'!C$2:C$5455,"むぎったん",'Duel Log'!O$2:O$5455,$A4)+COUNTIFS('Duel Log'!C$2:C$5455,"むぎったん",'Duel Log'!P$2:P$5455,$A4)</f>
        <v>0</v>
      </c>
      <c r="CA4" s="17" t="n">
        <f aca="false">COUNTIFS('Duel Log'!C$2:C$5455,"加急Sinistro™",'Duel Log'!I$2:I$5455,$A4)+COUNTIFS('Duel Log'!C$2:C$5455,"加急Sinistro™",'Duel Log'!J$2:J$5455,$A4)+COUNTIFS('Duel Log'!C$2:C$5455,"加急Sinistro™",'Duel Log'!K$2:K$5455,$A4)+COUNTIFS('Duel Log'!C$2:C$5455,"加急Sinistro™",'Duel Log'!L$2:L$5455,$A4)+COUNTIFS('Duel Log'!C$2:C$5455,"加急Sinistro™",'Duel Log'!M$2:M$5455,$A4)+COUNTIFS('Duel Log'!C$2:C$5455,"加急Sinistro™",'Duel Log'!N$2:N$5455,$A4)+COUNTIFS('Duel Log'!C$2:C$5455,"加急Sinistro™",'Duel Log'!O$2:O$5455,$A4)+COUNTIFS('Duel Log'!C$2:C$5455,"加急Sinistro™",'Duel Log'!P$2:P$5455,$A4)</f>
        <v>0</v>
      </c>
      <c r="CB4" s="17" t="n">
        <f aca="false">COUNTIFS('Duel Log'!C$2:C$5455,"枫｜rakan❤️安之",'Duel Log'!I$2:I$5455,$A4)+COUNTIFS('Duel Log'!C$2:C$5455,"枫｜rakan❤️安之",'Duel Log'!J$2:J$5455,$A4)+COUNTIFS('Duel Log'!C$2:C$5455,"枫｜rakan❤️安之",'Duel Log'!K$2:K$5455,$A4)+COUNTIFS('Duel Log'!C$2:C$5455,"枫｜rakan❤️安之",'Duel Log'!L$2:L$5455,$A4)+COUNTIFS('Duel Log'!C$2:C$5455,"枫｜rakan❤️安之",'Duel Log'!M$2:M$5455,$A4)+COUNTIFS('Duel Log'!C$2:C$5455,"枫｜rakan❤️安之",'Duel Log'!N$2:N$5455,$A4)+COUNTIFS('Duel Log'!C$2:C$5455,"枫｜rakan❤️安之",'Duel Log'!O$2:O$5455,$A4)+COUNTIFS('Duel Log'!C$2:C$5455,"枫｜rakan❤️安之",'Duel Log'!P$2:P$5455,$A4)</f>
        <v>1</v>
      </c>
      <c r="CC4" s="17" t="n">
        <f aca="false">COUNTIFS('Duel Log'!C$2:C$5455,"神│Venpers™☆",'Duel Log'!I$2:I$5455,$A4)+COUNTIFS('Duel Log'!C$2:C$5455,"神│Venpers™☆",'Duel Log'!J$2:J$5455,$A4)+COUNTIFS('Duel Log'!C$2:C$5455,"神│Venpers™☆",'Duel Log'!K$2:K$5455,$A4)+COUNTIFS('Duel Log'!C$2:C$5455,"神│Venpers™☆",'Duel Log'!L$2:L$5455,$A4)+COUNTIFS('Duel Log'!C$2:C$5455,"神│Venpers™☆",'Duel Log'!M$2:M$5455,$A4)+COUNTIFS('Duel Log'!C$2:C$5455,"神│Venpers™☆",'Duel Log'!N$2:N$5455,$A4)+COUNTIFS('Duel Log'!C$2:C$5455,"神│Venpers™☆",'Duel Log'!O$2:O$5455,$A4)+COUNTIFS('Duel Log'!C$2:C$5455,"神│Venpers™☆",'Duel Log'!P$2:P$5455,$A4)</f>
        <v>0</v>
      </c>
      <c r="CD4" s="17" t="n">
        <f aca="false">COUNTIFS('Duel Log'!C$2:C$5455,"老板 Ι Batan’宙斯",'Duel Log'!I$2:I$5455,$A4)+COUNTIFS('Duel Log'!C$2:C$5455,"老板 Ι Batan’宙斯",'Duel Log'!J$2:J$5455,$A4)+COUNTIFS('Duel Log'!C$2:C$5455,"老板 Ι Batan’宙斯",'Duel Log'!K$2:K$5455,$A4)+COUNTIFS('Duel Log'!C$2:C$5455,"老板 Ι Batan’宙斯",'Duel Log'!L$2:L$5455,$A4)+COUNTIFS('Duel Log'!C$2:C$5455,"老板 Ι Batan’宙斯",'Duel Log'!M$2:M$5455,$A4)+COUNTIFS('Duel Log'!C$2:C$5455,"老板 Ι Batan’宙斯",'Duel Log'!N$2:N$5455,$A4)+COUNTIFS('Duel Log'!C$2:C$5455,"老板 Ι Batan’宙斯",'Duel Log'!O$2:O$5455,$A4)+COUNTIFS('Duel Log'!C$2:C$5455,"老板 Ι Batan’宙斯",'Duel Log'!P$2:P$5455,$A4)</f>
        <v>3</v>
      </c>
      <c r="CE4" s="17" t="n">
        <f aca="false">COUNTIFS('Duel Log'!C$2:C$5455,"鬼舞辻無惨",'Duel Log'!I$2:I$5455,$A4)+COUNTIFS('Duel Log'!C$2:C$5455,"鬼舞辻無惨",'Duel Log'!J$2:J$5455,$A4)+COUNTIFS('Duel Log'!C$2:C$5455,"鬼舞辻無惨",'Duel Log'!K$2:K$5455,$A4)+COUNTIFS('Duel Log'!C$2:C$5455,"鬼舞辻無惨",'Duel Log'!L$2:L$5455,$A4)+COUNTIFS('Duel Log'!C$2:C$5455,"鬼舞辻無惨",'Duel Log'!M$2:M$5455,$A4)+COUNTIFS('Duel Log'!C$2:C$5455,"鬼舞辻無惨",'Duel Log'!N$2:N$5455,$A4)+COUNTIFS('Duel Log'!C$2:C$5455,"鬼舞辻無惨",'Duel Log'!O$2:O$5455,$A4)+COUNTIFS('Duel Log'!C$2:C$5455,"鬼舞辻無惨",'Duel Log'!P$2:P$5455,$A4)</f>
        <v>0</v>
      </c>
      <c r="CF4" s="17" t="n">
        <f aca="false">COUNTIFS('Duel Log'!C$2:C$5455,"ꨄ Max ✨",'Duel Log'!I$2:I$5455,$A4)+COUNTIFS('Duel Log'!C$2:C$5455,"ꨄ Max ✨",'Duel Log'!J$2:J$5455,$A4)+COUNTIFS('Duel Log'!C$2:C$5455,"ꨄ Max ✨",'Duel Log'!K$2:K$5455,$A4)+COUNTIFS('Duel Log'!C$2:C$5455,"ꨄ Max ✨",'Duel Log'!L$2:L$5455,$A4)+COUNTIFS('Duel Log'!C$2:C$5455,"ꨄ Max ✨",'Duel Log'!M$2:M$5455,$A4)+COUNTIFS('Duel Log'!C$2:C$5455,"ꨄ Max ✨",'Duel Log'!N$2:N$5455,$A4)+COUNTIFS('Duel Log'!C$2:C$5455,"ꨄ Max ✨",'Duel Log'!O$2:O$5455,$A4)+COUNTIFS('Duel Log'!C$2:C$5455,"ꨄ Max ✨",'Duel Log'!P$2:P$5455,$A4)</f>
        <v>1</v>
      </c>
      <c r="CG4" s="17" t="n">
        <f aca="false">COUNTIFS('Duel Log'!C$2:C$5455,"사과도둑",'Duel Log'!I$2:I$5455,$A4)+COUNTIFS('Duel Log'!C$2:C$5455,"사과도둑",'Duel Log'!J$2:J$5455,$A4)+COUNTIFS('Duel Log'!C$2:C$5455,"사과도둑",'Duel Log'!K$2:K$5455,$A4)+COUNTIFS('Duel Log'!C$2:C$5455,"사과도둑",'Duel Log'!L$2:L$5455,$A4)+COUNTIFS('Duel Log'!C$2:C$5455,"사과도둑",'Duel Log'!M$2:M$5455,$A4)+COUNTIFS('Duel Log'!C$2:C$5455,"사과도둑",'Duel Log'!N$2:N$5455,$A4)+COUNTIFS('Duel Log'!C$2:C$5455,"사과도둑",'Duel Log'!O$2:O$5455,$A4)+COUNTIFS('Duel Log'!C$2:C$5455,"사과도둑",'Duel Log'!P$2:P$5455,$A4)</f>
        <v>6</v>
      </c>
      <c r="CH4" s="17" t="n">
        <f aca="false">COUNTIFS('Duel Log'!C$2:C$5455,"우티비구독좋아요",'Duel Log'!I$2:I$5455,$A4)+COUNTIFS('Duel Log'!C$2:C$5455,"우티비구독좋아요",'Duel Log'!J$2:J$5455,$A4)+COUNTIFS('Duel Log'!C$2:C$5455,"우티비구독좋아요",'Duel Log'!K$2:K$5455,$A4)+COUNTIFS('Duel Log'!C$2:C$5455,"우티비구독좋아요",'Duel Log'!L$2:L$5455,$A4)+COUNTIFS('Duel Log'!C$2:C$5455,"우티비구독좋아요",'Duel Log'!M$2:M$5455,$A4)+COUNTIFS('Duel Log'!C$2:C$5455,"우티비구독좋아요",'Duel Log'!N$2:N$5455,$A4)+COUNTIFS('Duel Log'!C$2:C$5455,"우티비구독좋아요",'Duel Log'!O$2:O$5455,$A4)+COUNTIFS('Duel Log'!C$2:C$5455,"우티비구독좋아요",'Duel Log'!P$2:P$5455,$A4)</f>
        <v>3</v>
      </c>
    </row>
    <row r="5" customFormat="false" ht="15" hidden="false" customHeight="true" outlineLevel="0" collapsed="false">
      <c r="A5" s="11" t="s">
        <v>441</v>
      </c>
      <c r="B5" s="17" t="n">
        <f aca="false">COUNTIFS('Duel Log'!C$2:C$5455,"!¡osama™️!¡",'Duel Log'!I$2:I$5455,$A5)+COUNTIFS('Duel Log'!C$2:C$5455,"!¡osama™️!¡",'Duel Log'!J$2:J$5455,$A5)+COUNTIFS('Duel Log'!C$2:C$5455,"!¡osama™️!¡",'Duel Log'!K$2:K$5455,$A5)+COUNTIFS('Duel Log'!C$2:C$5455,"!¡osama™️!¡",'Duel Log'!L$2:L$5455,$A5)+COUNTIFS('Duel Log'!C$2:C$5455,"!¡osama™️!¡",'Duel Log'!M$2:M$5455,$A5)+COUNTIFS('Duel Log'!C$2:C$5455,"!¡osama™️!¡",'Duel Log'!N$2:N$5455,$A5)+COUNTIFS('Duel Log'!C$2:C$5455,"!¡osama™️!¡",'Duel Log'!O$2:O$5455,$A5)+COUNTIFS('Duel Log'!C$2:C$5455,"!¡osama™️!¡",'Duel Log'!P$2:P$5455,$A5)</f>
        <v>0</v>
      </c>
      <c r="C5" s="17" t="n">
        <f aca="false">COUNTIFS('Duel Log'!C$2:C$5455,"40k Oker",'Duel Log'!I$2:I$5455,$A5)+COUNTIFS('Duel Log'!C$2:C$5455,"40k Oker",'Duel Log'!J$2:J$5455,$A5)+COUNTIFS('Duel Log'!C$2:C$5455,"40k Oker",'Duel Log'!K$2:K$5455,$A5)+COUNTIFS('Duel Log'!C$2:C$5455,"40k Oker",'Duel Log'!L$2:L$5455,$A5)+COUNTIFS('Duel Log'!C$2:C$5455,"40k Oker",'Duel Log'!M$2:M$5455,$A5)+COUNTIFS('Duel Log'!C$2:C$5455,"40k Oker",'Duel Log'!N$2:N$5455,$A5)+COUNTIFS('Duel Log'!C$2:C$5455,"40k Oker",'Duel Log'!O$2:O$5455,$A5)+COUNTIFS('Duel Log'!C$2:C$5455,"40k Oker",'Duel Log'!P$2:P$5455,$A5)</f>
        <v>0</v>
      </c>
      <c r="D5" s="17" t="n">
        <f aca="false">COUNTIFS('Duel Log'!C$2:C$5455,"Adox",'Duel Log'!I$2:I$5455,$A5)+COUNTIFS('Duel Log'!C$2:C$5455,"Adox",'Duel Log'!J$2:J$5455,$A5)+COUNTIFS('Duel Log'!C$2:C$5455,"Adox",'Duel Log'!K$2:K$5455,$A5)+COUNTIFS('Duel Log'!C$2:C$5455,"Adox",'Duel Log'!L$2:L$5455,$A5)+COUNTIFS('Duel Log'!C$2:C$5455,"Adox",'Duel Log'!M$2:M$5455,$A5)+COUNTIFS('Duel Log'!C$2:C$5455,"Adox",'Duel Log'!N$2:N$5455,$A5)+COUNTIFS('Duel Log'!C$2:C$5455,"Adox",'Duel Log'!O$2:O$5455,$A5)+COUNTIFS('Duel Log'!C$2:C$5455,"Adox",'Duel Log'!P$2:P$5455,$A5)</f>
        <v>0</v>
      </c>
      <c r="E5" s="17" t="n">
        <f aca="false">COUNTIFS('Duel Log'!C$2:C$5455,"Asaf",'Duel Log'!I$2:I$5455,$A5)+COUNTIFS('Duel Log'!C$2:C$5455,"Asaf",'Duel Log'!J$2:J$5455,$A5)+COUNTIFS('Duel Log'!C$2:C$5455,"Asaf",'Duel Log'!K$2:K$5455,$A5)+COUNTIFS('Duel Log'!C$2:C$5455,"Asaf",'Duel Log'!L$2:L$5455,$A5)+COUNTIFS('Duel Log'!C$2:C$5455,"Asaf",'Duel Log'!M$2:M$5455,$A5)+COUNTIFS('Duel Log'!C$2:C$5455,"Asaf",'Duel Log'!N$2:N$5455,$A5)+COUNTIFS('Duel Log'!C$2:C$5455,"Asaf",'Duel Log'!O$2:O$5455,$A5)+COUNTIFS('Duel Log'!C$2:C$5455,"Asaf",'Duel Log'!P$2:P$5455,$A5)</f>
        <v>0</v>
      </c>
      <c r="F5" s="17" t="n">
        <f aca="false">COUNTIFS('Duel Log'!C$2:C$5455,"BattleSRAM",'Duel Log'!I$2:I$5455,$A5)+COUNTIFS('Duel Log'!C$2:C$5455,"BattleSRAM",'Duel Log'!J$2:J$5455,$A5)+COUNTIFS('Duel Log'!C$2:C$5455,"BattleSRAM",'Duel Log'!K$2:K$5455,$A5)+COUNTIFS('Duel Log'!C$2:C$5455,"BattleSRAM",'Duel Log'!L$2:L$5455,$A5)+COUNTIFS('Duel Log'!C$2:C$5455,"BattleSRAM",'Duel Log'!M$2:M$5455,$A5)+COUNTIFS('Duel Log'!C$2:C$5455,"BattleSRAM",'Duel Log'!N$2:N$5455,$A5)+COUNTIFS('Duel Log'!C$2:C$5455,"BattleSRAM",'Duel Log'!O$2:O$5455,$A5)+COUNTIFS('Duel Log'!C$2:C$5455,"BattleSRAM",'Duel Log'!P$2:P$5455,$A5)</f>
        <v>0</v>
      </c>
      <c r="G5" s="17" t="n">
        <f aca="false">COUNTIFS('Duel Log'!C$2:C$5455,"Betfas",'Duel Log'!I$2:I$5455,$A5)+COUNTIFS('Duel Log'!C$2:C$5455,"Betfas",'Duel Log'!J$2:J$5455,$A5)+COUNTIFS('Duel Log'!C$2:C$5455,"Betfas",'Duel Log'!K$2:K$5455,$A5)+COUNTIFS('Duel Log'!C$2:C$5455,"Betfas",'Duel Log'!L$2:L$5455,$A5)+COUNTIFS('Duel Log'!C$2:C$5455,"Betfas",'Duel Log'!M$2:M$5455,$A5)+COUNTIFS('Duel Log'!C$2:C$5455,"Betfas",'Duel Log'!N$2:N$5455,$A5)+COUNTIFS('Duel Log'!C$2:C$5455,"Betfas",'Duel Log'!O$2:O$5455,$A5)+COUNTIFS('Duel Log'!C$2:C$5455,"Betfas",'Duel Log'!P$2:P$5455,$A5)</f>
        <v>0</v>
      </c>
      <c r="H5" s="17" t="n">
        <f aca="false">COUNTIFS('Duel Log'!C$2:C$5455,"CAL Sub ™✨杰克",'Duel Log'!I$2:I$5455,$A5)+COUNTIFS('Duel Log'!C$2:C$5455,"CAL Sub ™✨杰克",'Duel Log'!J$2:J$5455,$A5)+COUNTIFS('Duel Log'!C$2:C$5455,"CAL Sub ™✨杰克",'Duel Log'!K$2:K$5455,$A5)+COUNTIFS('Duel Log'!C$2:C$5455,"CAL Sub ™✨杰克",'Duel Log'!L$2:L$5455,$A5)+COUNTIFS('Duel Log'!C$2:C$5455,"CAL Sub ™✨杰克",'Duel Log'!M$2:M$5455,$A5)+COUNTIFS('Duel Log'!C$2:C$5455,"CAL Sub ™✨杰克",'Duel Log'!N$2:N$5455,$A5)+COUNTIFS('Duel Log'!C$2:C$5455,"CAL Sub ™✨杰克",'Duel Log'!O$2:O$5455,$A5)+COUNTIFS('Duel Log'!C$2:C$5455,"CAL Sub ™✨杰克",'Duel Log'!P$2:P$5455,$A5)</f>
        <v>0</v>
      </c>
      <c r="I5" s="17" t="n">
        <f aca="false">COUNTIFS('Duel Log'!C$2:C$5455,"CAL Sub ™️✨Kun",'Duel Log'!I$2:I$5455,$A5)+COUNTIFS('Duel Log'!C$2:C$5455,"CAL Sub ™️✨Kun",'Duel Log'!J$2:J$5455,$A5)+COUNTIFS('Duel Log'!C$2:C$5455,"CAL Sub ™️✨Kun",'Duel Log'!K$2:K$5455,$A5)+COUNTIFS('Duel Log'!C$2:C$5455,"CAL Sub ™️✨Kun",'Duel Log'!L$2:L$5455,$A5)+COUNTIFS('Duel Log'!C$2:C$5455,"CAL Sub ™️✨Kun",'Duel Log'!M$2:M$5455,$A5)+COUNTIFS('Duel Log'!C$2:C$5455,"CAL Sub ™️✨Kun",'Duel Log'!N$2:N$5455,$A5)+COUNTIFS('Duel Log'!C$2:C$5455,"CAL Sub ™️✨Kun",'Duel Log'!O$2:O$5455,$A5)+COUNTIFS('Duel Log'!C$2:C$5455,"CAL Sub ™️✨Kun",'Duel Log'!P$2:P$5455,$A5)</f>
        <v>0</v>
      </c>
      <c r="J5" s="17" t="n">
        <f aca="false">COUNTIFS('Duel Log'!C$2:C$5455,"CAPGUN",'Duel Log'!I$2:I$5455,$A5)+COUNTIFS('Duel Log'!C$2:C$5455,"CAPGUN",'Duel Log'!J$2:J$5455,$A5)+COUNTIFS('Duel Log'!C$2:C$5455,"CAPGUN",'Duel Log'!K$2:K$5455,$A5)+COUNTIFS('Duel Log'!C$2:C$5455,"CAPGUN",'Duel Log'!L$2:L$5455,$A5)+COUNTIFS('Duel Log'!C$2:C$5455,"CAPGUN",'Duel Log'!M$2:M$5455,$A5)+COUNTIFS('Duel Log'!C$2:C$5455,"CAPGUN",'Duel Log'!N$2:N$5455,$A5)+COUNTIFS('Duel Log'!C$2:C$5455,"CAPGUN",'Duel Log'!O$2:O$5455,$A5)+COUNTIFS('Duel Log'!C$2:C$5455,"CAPGUN",'Duel Log'!P$2:P$5455,$A5)</f>
        <v>0</v>
      </c>
      <c r="K5" s="17" t="n">
        <f aca="false">COUNTIFS('Duel Log'!C$2:C$5455,"Clown",'Duel Log'!I$2:I$5455,$A5)+COUNTIFS('Duel Log'!C$2:C$5455,"Clown",'Duel Log'!J$2:J$5455,$A5)+COUNTIFS('Duel Log'!C$2:C$5455,"Clown",'Duel Log'!K$2:K$5455,$A5)+COUNTIFS('Duel Log'!C$2:C$5455,"Clown",'Duel Log'!L$2:L$5455,$A5)+COUNTIFS('Duel Log'!C$2:C$5455,"Clown",'Duel Log'!M$2:M$5455,$A5)+COUNTIFS('Duel Log'!C$2:C$5455,"Clown",'Duel Log'!N$2:N$5455,$A5)+COUNTIFS('Duel Log'!C$2:C$5455,"Clown",'Duel Log'!O$2:O$5455,$A5)+COUNTIFS('Duel Log'!C$2:C$5455,"Clown",'Duel Log'!P$2:P$5455,$A5)</f>
        <v>0</v>
      </c>
      <c r="L5" s="17" t="n">
        <f aca="false">COUNTIFS('Duel Log'!C$2:C$5455,"Coco",'Duel Log'!I$2:I$5455,$A5)+COUNTIFS('Duel Log'!C$2:C$5455,"Coco",'Duel Log'!J$2:J$5455,$A5)+COUNTIFS('Duel Log'!C$2:C$5455,"Coco",'Duel Log'!K$2:K$5455,$A5)+COUNTIFS('Duel Log'!C$2:C$5455,"Coco",'Duel Log'!L$2:L$5455,$A5)+COUNTIFS('Duel Log'!C$2:C$5455,"Coco",'Duel Log'!M$2:M$5455,$A5)+COUNTIFS('Duel Log'!C$2:C$5455,"Coco",'Duel Log'!N$2:N$5455,$A5)+COUNTIFS('Duel Log'!C$2:C$5455,"Coco",'Duel Log'!O$2:O$5455,$A5)+COUNTIFS('Duel Log'!C$2:C$5455,"Coco",'Duel Log'!P$2:P$5455,$A5)</f>
        <v>0</v>
      </c>
      <c r="M5" s="17" t="n">
        <f aca="false">COUNTIFS('Duel Log'!C$2:C$5455,"Code: Furkan",'Duel Log'!I$2:I$5455,$A5)+COUNTIFS('Duel Log'!C$2:C$5455,"Code: Furkan",'Duel Log'!J$2:J$5455,$A5)+COUNTIFS('Duel Log'!C$2:C$5455,"Code: Furkan",'Duel Log'!K$2:K$5455,$A5)+COUNTIFS('Duel Log'!C$2:C$5455,"Code: Furkan",'Duel Log'!L$2:L$5455,$A5)+COUNTIFS('Duel Log'!C$2:C$5455,"Code: Furkan",'Duel Log'!M$2:M$5455,$A5)+COUNTIFS('Duel Log'!C$2:C$5455,"Code: Furkan",'Duel Log'!N$2:N$5455,$A5)+COUNTIFS('Duel Log'!C$2:C$5455,"Code: Furkan",'Duel Log'!O$2:O$5455,$A5)+COUNTIFS('Duel Log'!C$2:C$5455,"Code: Furkan",'Duel Log'!P$2:P$5455,$A5)</f>
        <v>0</v>
      </c>
      <c r="N5" s="17" t="n">
        <f aca="false">COUNTIFS('Duel Log'!C$2:C$5455,"DK",'Duel Log'!I$2:I$5455,$A5)+COUNTIFS('Duel Log'!C$2:C$5455,"DK",'Duel Log'!J$2:J$5455,$A5)+COUNTIFS('Duel Log'!C$2:C$5455,"DK",'Duel Log'!K$2:K$5455,$A5)+COUNTIFS('Duel Log'!C$2:C$5455,"DK",'Duel Log'!L$2:L$5455,$A5)+COUNTIFS('Duel Log'!C$2:C$5455,"DK",'Duel Log'!M$2:M$5455,$A5)+COUNTIFS('Duel Log'!C$2:C$5455,"DK",'Duel Log'!N$2:N$5455,$A5)+COUNTIFS('Duel Log'!C$2:C$5455,"DK",'Duel Log'!O$2:O$5455,$A5)+COUNTIFS('Duel Log'!C$2:C$5455,"DK",'Duel Log'!P$2:P$5455,$A5)</f>
        <v>0</v>
      </c>
      <c r="O5" s="17" t="n">
        <f aca="false">COUNTIFS('Duel Log'!C$2:C$5455,"DaniGamer",'Duel Log'!I$2:I$5455,$A5)+COUNTIFS('Duel Log'!C$2:C$5455,"DaniGamer",'Duel Log'!J$2:J$5455,$A5)+COUNTIFS('Duel Log'!C$2:C$5455,"DaniGamer",'Duel Log'!K$2:K$5455,$A5)+COUNTIFS('Duel Log'!C$2:C$5455,"DaniGamer",'Duel Log'!L$2:L$5455,$A5)+COUNTIFS('Duel Log'!C$2:C$5455,"DaniGamer",'Duel Log'!M$2:M$5455,$A5)+COUNTIFS('Duel Log'!C$2:C$5455,"DaniGamer",'Duel Log'!N$2:N$5455,$A5)+COUNTIFS('Duel Log'!C$2:C$5455,"DaniGamer",'Duel Log'!O$2:O$5455,$A5)+COUNTIFS('Duel Log'!C$2:C$5455,"DaniGamer",'Duel Log'!P$2:P$5455,$A5)</f>
        <v>0</v>
      </c>
      <c r="P5" s="17" t="n">
        <f aca="false">COUNTIFS('Duel Log'!C$2:C$5455,"Dess",'Duel Log'!I$2:I$5455,$A5)+COUNTIFS('Duel Log'!C$2:C$5455,"Dess",'Duel Log'!J$2:J$5455,$A5)+COUNTIFS('Duel Log'!C$2:C$5455,"Dess",'Duel Log'!K$2:K$5455,$A5)+COUNTIFS('Duel Log'!C$2:C$5455,"Dess",'Duel Log'!L$2:L$5455,$A5)+COUNTIFS('Duel Log'!C$2:C$5455,"Dess",'Duel Log'!M$2:M$5455,$A5)+COUNTIFS('Duel Log'!C$2:C$5455,"Dess",'Duel Log'!N$2:N$5455,$A5)+COUNTIFS('Duel Log'!C$2:C$5455,"Dess",'Duel Log'!O$2:O$5455,$A5)+COUNTIFS('Duel Log'!C$2:C$5455,"Dess",'Duel Log'!P$2:P$5455,$A5)</f>
        <v>0</v>
      </c>
      <c r="Q5" s="17" t="n">
        <f aca="false">COUNTIFS('Duel Log'!C$2:C$5455,"EGW",'Duel Log'!I$2:I$5455,$A5)+COUNTIFS('Duel Log'!C$2:C$5455,"EGW",'Duel Log'!J$2:J$5455,$A5)+COUNTIFS('Duel Log'!C$2:C$5455,"EGW",'Duel Log'!K$2:K$5455,$A5)+COUNTIFS('Duel Log'!C$2:C$5455,"EGW",'Duel Log'!L$2:L$5455,$A5)+COUNTIFS('Duel Log'!C$2:C$5455,"EGW",'Duel Log'!M$2:M$5455,$A5)+COUNTIFS('Duel Log'!C$2:C$5455,"EGW",'Duel Log'!N$2:N$5455,$A5)+COUNTIFS('Duel Log'!C$2:C$5455,"EGW",'Duel Log'!O$2:O$5455,$A5)+COUNTIFS('Duel Log'!C$2:C$5455,"EGW",'Duel Log'!P$2:P$5455,$A5)</f>
        <v>1</v>
      </c>
      <c r="R5" s="17" t="n">
        <f aca="false">COUNTIFS('Duel Log'!C$2:C$5455,"ErBacce",'Duel Log'!I$2:I$5455,$A5)+COUNTIFS('Duel Log'!C$2:C$5455,"ErBacce",'Duel Log'!J$2:J$5455,$A5)+COUNTIFS('Duel Log'!C$2:C$5455,"ErBacce",'Duel Log'!K$2:K$5455,$A5)+COUNTIFS('Duel Log'!C$2:C$5455,"ErBacce",'Duel Log'!L$2:L$5455,$A5)+COUNTIFS('Duel Log'!C$2:C$5455,"ErBacce",'Duel Log'!M$2:M$5455,$A5)+COUNTIFS('Duel Log'!C$2:C$5455,"ErBacce",'Duel Log'!N$2:N$5455,$A5)+COUNTIFS('Duel Log'!C$2:C$5455,"ErBacce",'Duel Log'!O$2:O$5455,$A5)+COUNTIFS('Duel Log'!C$2:C$5455,"ErBacce",'Duel Log'!P$2:P$5455,$A5)</f>
        <v>0</v>
      </c>
      <c r="S5" s="17" t="n">
        <f aca="false">COUNTIFS('Duel Log'!C$2:C$5455,"FelipePT",'Duel Log'!I$2:I$5455,$A5)+COUNTIFS('Duel Log'!C$2:C$5455,"FelipePT",'Duel Log'!J$2:J$5455,$A5)+COUNTIFS('Duel Log'!C$2:C$5455,"FelipePT",'Duel Log'!K$2:K$5455,$A5)+COUNTIFS('Duel Log'!C$2:C$5455,"FelipePT",'Duel Log'!L$2:L$5455,$A5)+COUNTIFS('Duel Log'!C$2:C$5455,"FelipePT",'Duel Log'!M$2:M$5455,$A5)+COUNTIFS('Duel Log'!C$2:C$5455,"FelipePT",'Duel Log'!N$2:N$5455,$A5)+COUNTIFS('Duel Log'!C$2:C$5455,"FelipePT",'Duel Log'!O$2:O$5455,$A5)+COUNTIFS('Duel Log'!C$2:C$5455,"FelipePT",'Duel Log'!P$2:P$5455,$A5)</f>
        <v>0</v>
      </c>
      <c r="T5" s="17" t="n">
        <f aca="false">COUNTIFS('Duel Log'!C$2:C$5455,"FrancoMedinaSL",'Duel Log'!I$2:I$5455,$A5)+COUNTIFS('Duel Log'!C$2:C$5455,"FrancoMedinaSL",'Duel Log'!J$2:J$5455,$A5)+COUNTIFS('Duel Log'!C$2:C$5455,"FrancoMedinaSL",'Duel Log'!K$2:K$5455,$A5)+COUNTIFS('Duel Log'!C$2:C$5455,"FrancoMedinaSL",'Duel Log'!L$2:L$5455,$A5)+COUNTIFS('Duel Log'!C$2:C$5455,"FrancoMedinaSL",'Duel Log'!M$2:M$5455,$A5)+COUNTIFS('Duel Log'!C$2:C$5455,"FrancoMedinaSL",'Duel Log'!N$2:N$5455,$A5)+COUNTIFS('Duel Log'!C$2:C$5455,"FrancoMedinaSL",'Duel Log'!O$2:O$5455,$A5)+COUNTIFS('Duel Log'!C$2:C$5455,"FrancoMedinaSL",'Duel Log'!P$2:P$5455,$A5)</f>
        <v>0</v>
      </c>
      <c r="U5" s="17" t="n">
        <f aca="false">COUNTIFS('Duel Log'!C$2:C$5455,"GençAslan:)",'Duel Log'!I$2:I$5455,$A5)+COUNTIFS('Duel Log'!C$2:C$5455,"GençAslan:)",'Duel Log'!J$2:J$5455,$A5)+COUNTIFS('Duel Log'!C$2:C$5455,"GençAslan:)",'Duel Log'!K$2:K$5455,$A5)+COUNTIFS('Duel Log'!C$2:C$5455,"GençAslan:)",'Duel Log'!L$2:L$5455,$A5)+COUNTIFS('Duel Log'!C$2:C$5455,"GençAslan:)",'Duel Log'!M$2:M$5455,$A5)+COUNTIFS('Duel Log'!C$2:C$5455,"GençAslan:)",'Duel Log'!N$2:N$5455,$A5)+COUNTIFS('Duel Log'!C$2:C$5455,"GençAslan:)",'Duel Log'!O$2:O$5455,$A5)+COUNTIFS('Duel Log'!C$2:C$5455,"GençAslan:)",'Duel Log'!P$2:P$5455,$A5)</f>
        <v>0</v>
      </c>
      <c r="V5" s="17" t="n">
        <f aca="false">COUNTIFS('Duel Log'!C$2:C$5455,"HaRu",'Duel Log'!I$2:I$5455,$A5)+COUNTIFS('Duel Log'!C$2:C$5455,"HaRu",'Duel Log'!J$2:J$5455,$A5)+COUNTIFS('Duel Log'!C$2:C$5455,"HaRu",'Duel Log'!K$2:K$5455,$A5)+COUNTIFS('Duel Log'!C$2:C$5455,"HaRu",'Duel Log'!L$2:L$5455,$A5)+COUNTIFS('Duel Log'!C$2:C$5455,"HaRu",'Duel Log'!M$2:M$5455,$A5)+COUNTIFS('Duel Log'!C$2:C$5455,"HaRu",'Duel Log'!N$2:N$5455,$A5)+COUNTIFS('Duel Log'!C$2:C$5455,"HaRu",'Duel Log'!O$2:O$5455,$A5)+COUNTIFS('Duel Log'!C$2:C$5455,"HaRu",'Duel Log'!P$2:P$5455,$A5)</f>
        <v>1</v>
      </c>
      <c r="W5" s="17" t="n">
        <f aca="false">COUNTIFS('Duel Log'!C$2:C$5455,"INA.BenZerRidel",'Duel Log'!I$2:I$5455,$A5)+COUNTIFS('Duel Log'!C$2:C$5455,"INA.BenZerRidel",'Duel Log'!J$2:J$5455,$A5)+COUNTIFS('Duel Log'!C$2:C$5455,"INA.BenZerRidel",'Duel Log'!K$2:K$5455,$A5)+COUNTIFS('Duel Log'!C$2:C$5455,"INA.BenZerRidel",'Duel Log'!L$2:L$5455,$A5)+COUNTIFS('Duel Log'!C$2:C$5455,"INA.BenZerRidel",'Duel Log'!M$2:M$5455,$A5)+COUNTIFS('Duel Log'!C$2:C$5455,"INA.BenZerRidel",'Duel Log'!N$2:N$5455,$A5)+COUNTIFS('Duel Log'!C$2:C$5455,"INA.BenZerRidel",'Duel Log'!O$2:O$5455,$A5)+COUNTIFS('Duel Log'!C$2:C$5455,"INA.BenZerRidel",'Duel Log'!P$2:P$5455,$A5)</f>
        <v>0</v>
      </c>
      <c r="X5" s="17" t="n">
        <f aca="false">COUNTIFS('Duel Log'!C$2:C$5455,"Ian77",'Duel Log'!I$2:I$5455,$A5)+COUNTIFS('Duel Log'!C$2:C$5455,"Ian77",'Duel Log'!J$2:J$5455,$A5)+COUNTIFS('Duel Log'!C$2:C$5455,"Ian77",'Duel Log'!K$2:K$5455,$A5)+COUNTIFS('Duel Log'!C$2:C$5455,"Ian77",'Duel Log'!L$2:L$5455,$A5)+COUNTIFS('Duel Log'!C$2:C$5455,"Ian77",'Duel Log'!M$2:M$5455,$A5)+COUNTIFS('Duel Log'!C$2:C$5455,"Ian77",'Duel Log'!N$2:N$5455,$A5)+COUNTIFS('Duel Log'!C$2:C$5455,"Ian77",'Duel Log'!O$2:O$5455,$A5)+COUNTIFS('Duel Log'!C$2:C$5455,"Ian77",'Duel Log'!P$2:P$5455,$A5)</f>
        <v>0</v>
      </c>
      <c r="Y5" s="17" t="n">
        <f aca="false">COUNTIFS('Duel Log'!C$2:C$5455,"JL Viiper",'Duel Log'!I$2:I$5455,$A5)+COUNTIFS('Duel Log'!C$2:C$5455,"JL Viiper",'Duel Log'!J$2:J$5455,$A5)+COUNTIFS('Duel Log'!C$2:C$5455,"JL Viiper",'Duel Log'!K$2:K$5455,$A5)+COUNTIFS('Duel Log'!C$2:C$5455,"JL Viiper",'Duel Log'!L$2:L$5455,$A5)+COUNTIFS('Duel Log'!C$2:C$5455,"JL Viiper",'Duel Log'!M$2:M$5455,$A5)+COUNTIFS('Duel Log'!C$2:C$5455,"JL Viiper",'Duel Log'!N$2:N$5455,$A5)+COUNTIFS('Duel Log'!C$2:C$5455,"JL Viiper",'Duel Log'!O$2:O$5455,$A5)+COUNTIFS('Duel Log'!C$2:C$5455,"JL Viiper",'Duel Log'!P$2:P$5455,$A5)</f>
        <v>0</v>
      </c>
      <c r="Z5" s="17" t="n">
        <f aca="false">COUNTIFS('Duel Log'!C$2:C$5455,"John77",'Duel Log'!I$2:I$5455,$A5)+COUNTIFS('Duel Log'!C$2:C$5455,"John77",'Duel Log'!J$2:J$5455,$A5)+COUNTIFS('Duel Log'!C$2:C$5455,"John77",'Duel Log'!K$2:K$5455,$A5)+COUNTIFS('Duel Log'!C$2:C$5455,"John77",'Duel Log'!L$2:L$5455,$A5)+COUNTIFS('Duel Log'!C$2:C$5455,"John77",'Duel Log'!M$2:M$5455,$A5)+COUNTIFS('Duel Log'!C$2:C$5455,"John77",'Duel Log'!N$2:N$5455,$A5)+COUNTIFS('Duel Log'!C$2:C$5455,"John77",'Duel Log'!O$2:O$5455,$A5)+COUNTIFS('Duel Log'!C$2:C$5455,"John77",'Duel Log'!P$2:P$5455,$A5)</f>
        <v>0</v>
      </c>
      <c r="AA5" s="17" t="n">
        <f aca="false">COUNTIFS('Duel Log'!C$2:C$5455,"JorZ",'Duel Log'!I$2:I$5455,$A5)+COUNTIFS('Duel Log'!C$2:C$5455,"JorZ",'Duel Log'!J$2:J$5455,$A5)+COUNTIFS('Duel Log'!C$2:C$5455,"JorZ",'Duel Log'!K$2:K$5455,$A5)+COUNTIFS('Duel Log'!C$2:C$5455,"JorZ",'Duel Log'!L$2:L$5455,$A5)+COUNTIFS('Duel Log'!C$2:C$5455,"JorZ",'Duel Log'!M$2:M$5455,$A5)+COUNTIFS('Duel Log'!C$2:C$5455,"JorZ",'Duel Log'!N$2:N$5455,$A5)+COUNTIFS('Duel Log'!C$2:C$5455,"JorZ",'Duel Log'!O$2:O$5455,$A5)+COUNTIFS('Duel Log'!C$2:C$5455,"JorZ",'Duel Log'!P$2:P$5455,$A5)</f>
        <v>0</v>
      </c>
      <c r="AB5" s="17" t="n">
        <f aca="false">COUNTIFS('Duel Log'!C$2:C$5455,"Kimchi77✨小小罗",'Duel Log'!I$2:I$5455,$A5)+COUNTIFS('Duel Log'!C$2:C$5455,"Kimchi77✨小小罗",'Duel Log'!J$2:J$5455,$A5)+COUNTIFS('Duel Log'!C$2:C$5455,"Kimchi77✨小小罗",'Duel Log'!K$2:K$5455,$A5)+COUNTIFS('Duel Log'!C$2:C$5455,"Kimchi77✨小小罗",'Duel Log'!L$2:L$5455,$A5)+COUNTIFS('Duel Log'!C$2:C$5455,"Kimchi77✨小小罗",'Duel Log'!M$2:M$5455,$A5)+COUNTIFS('Duel Log'!C$2:C$5455,"Kimchi77✨小小罗",'Duel Log'!N$2:N$5455,$A5)+COUNTIFS('Duel Log'!C$2:C$5455,"Kimchi77✨小小罗",'Duel Log'!O$2:O$5455,$A5)+COUNTIFS('Duel Log'!C$2:C$5455,"Kimchi77✨小小罗",'Duel Log'!P$2:P$5455,$A5)</f>
        <v>0</v>
      </c>
      <c r="AC5" s="17" t="n">
        <f aca="false">COUNTIFS('Duel Log'!C$2:C$5455,"Kitashiyan",'Duel Log'!I$2:I$5455,$A5)+COUNTIFS('Duel Log'!C$2:C$5455,"Kitashiyan",'Duel Log'!J$2:J$5455,$A5)+COUNTIFS('Duel Log'!C$2:C$5455,"Kitashiyan",'Duel Log'!K$2:K$5455,$A5)+COUNTIFS('Duel Log'!C$2:C$5455,"Kitashiyan",'Duel Log'!L$2:L$5455,$A5)+COUNTIFS('Duel Log'!C$2:C$5455,"Kitashiyan",'Duel Log'!M$2:M$5455,$A5)+COUNTIFS('Duel Log'!C$2:C$5455,"Kitashiyan",'Duel Log'!N$2:N$5455,$A5)+COUNTIFS('Duel Log'!C$2:C$5455,"Kitashiyan",'Duel Log'!O$2:O$5455,$A5)+COUNTIFS('Duel Log'!C$2:C$5455,"Kitashiyan",'Duel Log'!P$2:P$5455,$A5)</f>
        <v>0</v>
      </c>
      <c r="AD5" s="17" t="n">
        <f aca="false">COUNTIFS('Duel Log'!C$2:C$5455,"Klaus",'Duel Log'!I$2:I$5455,$A5)+COUNTIFS('Duel Log'!C$2:C$5455,"Klaus",'Duel Log'!J$2:J$5455,$A5)+COUNTIFS('Duel Log'!C$2:C$5455,"Klaus",'Duel Log'!K$2:K$5455,$A5)+COUNTIFS('Duel Log'!C$2:C$5455,"Klaus",'Duel Log'!L$2:L$5455,$A5)+COUNTIFS('Duel Log'!C$2:C$5455,"Klaus",'Duel Log'!M$2:M$5455,$A5)+COUNTIFS('Duel Log'!C$2:C$5455,"Klaus",'Duel Log'!N$2:N$5455,$A5)+COUNTIFS('Duel Log'!C$2:C$5455,"Klaus",'Duel Log'!O$2:O$5455,$A5)+COUNTIFS('Duel Log'!C$2:C$5455,"Klaus",'Duel Log'!P$2:P$5455,$A5)</f>
        <v>0</v>
      </c>
      <c r="AE5" s="17" t="n">
        <f aca="false">COUNTIFS('Duel Log'!C$2:C$5455,"LF丨张✨Ink❤️llb",'Duel Log'!I$2:I$5455,$A5)+COUNTIFS('Duel Log'!C$2:C$5455,"LF丨张✨Ink❤️llb",'Duel Log'!J$2:J$5455,$A5)+COUNTIFS('Duel Log'!C$2:C$5455,"LF丨张✨Ink❤️llb",'Duel Log'!K$2:K$5455,$A5)+COUNTIFS('Duel Log'!C$2:C$5455,"LF丨张✨Ink❤️llb",'Duel Log'!L$2:L$5455,$A5)+COUNTIFS('Duel Log'!C$2:C$5455,"LF丨张✨Ink❤️llb",'Duel Log'!M$2:M$5455,$A5)+COUNTIFS('Duel Log'!C$2:C$5455,"LF丨张✨Ink❤️llb",'Duel Log'!N$2:N$5455,$A5)+COUNTIFS('Duel Log'!C$2:C$5455,"LF丨张✨Ink❤️llb",'Duel Log'!O$2:O$5455,$A5)+COUNTIFS('Duel Log'!C$2:C$5455,"LF丨张✨Ink❤️llb",'Duel Log'!P$2:P$5455,$A5)</f>
        <v>0</v>
      </c>
      <c r="AF5" s="17" t="n">
        <f aca="false">COUNTIFS('Duel Log'!C$2:C$5455,"Lucas.xit✨之安神",'Duel Log'!I$2:I$5455,$A5)+COUNTIFS('Duel Log'!C$2:C$5455,"Lucas.xit✨之安神",'Duel Log'!J$2:J$5455,$A5)+COUNTIFS('Duel Log'!C$2:C$5455,"Lucas.xit✨之安神",'Duel Log'!K$2:K$5455,$A5)+COUNTIFS('Duel Log'!C$2:C$5455,"Lucas.xit✨之安神",'Duel Log'!L$2:L$5455,$A5)+COUNTIFS('Duel Log'!C$2:C$5455,"Lucas.xit✨之安神",'Duel Log'!M$2:M$5455,$A5)+COUNTIFS('Duel Log'!C$2:C$5455,"Lucas.xit✨之安神",'Duel Log'!N$2:N$5455,$A5)+COUNTIFS('Duel Log'!C$2:C$5455,"Lucas.xit✨之安神",'Duel Log'!O$2:O$5455,$A5)+COUNTIFS('Duel Log'!C$2:C$5455,"Lucas.xit✨之安神",'Duel Log'!P$2:P$5455,$A5)</f>
        <v>0</v>
      </c>
      <c r="AG5" s="17" t="n">
        <f aca="false">COUNTIFS('Duel Log'!C$2:C$5455,"Lucas✨杰克",'Duel Log'!I$2:I$5455,$A5)+COUNTIFS('Duel Log'!C$2:C$5455,"Lucas✨杰克",'Duel Log'!J$2:J$5455,$A5)+COUNTIFS('Duel Log'!C$2:C$5455,"Lucas✨杰克",'Duel Log'!K$2:K$5455,$A5)+COUNTIFS('Duel Log'!C$2:C$5455,"Lucas✨杰克",'Duel Log'!L$2:L$5455,$A5)+COUNTIFS('Duel Log'!C$2:C$5455,"Lucas✨杰克",'Duel Log'!M$2:M$5455,$A5)+COUNTIFS('Duel Log'!C$2:C$5455,"Lucas✨杰克",'Duel Log'!N$2:N$5455,$A5)+COUNTIFS('Duel Log'!C$2:C$5455,"Lucas✨杰克",'Duel Log'!O$2:O$5455,$A5)+COUNTIFS('Duel Log'!C$2:C$5455,"Lucas✨杰克",'Duel Log'!P$2:P$5455,$A5)</f>
        <v>1</v>
      </c>
      <c r="AH5" s="17" t="n">
        <f aca="false">COUNTIFS('Duel Log'!C$2:C$5455,"MH Axel",'Duel Log'!I$2:I$5455,$A5)+COUNTIFS('Duel Log'!C$2:C$5455,"MH Axel",'Duel Log'!J$2:J$5455,$A5)+COUNTIFS('Duel Log'!C$2:C$5455,"MH Axel",'Duel Log'!K$2:K$5455,$A5)+COUNTIFS('Duel Log'!C$2:C$5455,"MH Axel",'Duel Log'!L$2:L$5455,$A5)+COUNTIFS('Duel Log'!C$2:C$5455,"MH Axel",'Duel Log'!M$2:M$5455,$A5)+COUNTIFS('Duel Log'!C$2:C$5455,"MH Axel",'Duel Log'!N$2:N$5455,$A5)+COUNTIFS('Duel Log'!C$2:C$5455,"MH Axel",'Duel Log'!O$2:O$5455,$A5)+COUNTIFS('Duel Log'!C$2:C$5455,"MH Axel",'Duel Log'!P$2:P$5455,$A5)</f>
        <v>0</v>
      </c>
      <c r="AI5" s="17" t="n">
        <f aca="false">COUNTIFS('Duel Log'!C$2:C$5455,"Mohamed Light",'Duel Log'!I$2:I$5455,$A5)+COUNTIFS('Duel Log'!C$2:C$5455,"Mohamed Light",'Duel Log'!J$2:J$5455,$A5)+COUNTIFS('Duel Log'!C$2:C$5455,"Mohamed Light",'Duel Log'!K$2:K$5455,$A5)+COUNTIFS('Duel Log'!C$2:C$5455,"Mohamed Light",'Duel Log'!L$2:L$5455,$A5)+COUNTIFS('Duel Log'!C$2:C$5455,"Mohamed Light",'Duel Log'!M$2:M$5455,$A5)+COUNTIFS('Duel Log'!C$2:C$5455,"Mohamed Light",'Duel Log'!N$2:N$5455,$A5)+COUNTIFS('Duel Log'!C$2:C$5455,"Mohamed Light",'Duel Log'!O$2:O$5455,$A5)+COUNTIFS('Duel Log'!C$2:C$5455,"Mohamed Light",'Duel Log'!P$2:P$5455,$A5)</f>
        <v>0</v>
      </c>
      <c r="AJ5" s="17" t="n">
        <f aca="false">COUNTIFS('Duel Log'!C$2:C$5455,"Nadir",'Duel Log'!I$2:I$5455,$A5)+COUNTIFS('Duel Log'!C$2:C$5455,"Nadir",'Duel Log'!J$2:J$5455,$A5)+COUNTIFS('Duel Log'!C$2:C$5455,"Nadir",'Duel Log'!K$2:K$5455,$A5)+COUNTIFS('Duel Log'!C$2:C$5455,"Nadir",'Duel Log'!L$2:L$5455,$A5)+COUNTIFS('Duel Log'!C$2:C$5455,"Nadir",'Duel Log'!M$2:M$5455,$A5)+COUNTIFS('Duel Log'!C$2:C$5455,"Nadir",'Duel Log'!N$2:N$5455,$A5)+COUNTIFS('Duel Log'!C$2:C$5455,"Nadir",'Duel Log'!O$2:O$5455,$A5)+COUNTIFS('Duel Log'!C$2:C$5455,"Nadir",'Duel Log'!P$2:P$5455,$A5)</f>
        <v>0</v>
      </c>
      <c r="AK5" s="17" t="n">
        <f aca="false">COUNTIFS('Duel Log'!C$2:C$5455,"Nicoco23",'Duel Log'!I$2:I$5455,$A5)+COUNTIFS('Duel Log'!C$2:C$5455,"Nicoco23",'Duel Log'!J$2:J$5455,$A5)+COUNTIFS('Duel Log'!C$2:C$5455,"Nicoco23",'Duel Log'!K$2:K$5455,$A5)+COUNTIFS('Duel Log'!C$2:C$5455,"Nicoco23",'Duel Log'!L$2:L$5455,$A5)+COUNTIFS('Duel Log'!C$2:C$5455,"Nicoco23",'Duel Log'!M$2:M$5455,$A5)+COUNTIFS('Duel Log'!C$2:C$5455,"Nicoco23",'Duel Log'!N$2:N$5455,$A5)+COUNTIFS('Duel Log'!C$2:C$5455,"Nicoco23",'Duel Log'!O$2:O$5455,$A5)+COUNTIFS('Duel Log'!C$2:C$5455,"Nicoco23",'Duel Log'!P$2:P$5455,$A5)</f>
        <v>0</v>
      </c>
      <c r="AL5" s="17" t="n">
        <f aca="false">COUNTIFS('Duel Log'!C$2:C$5455,"Nooby❤️Pi2r",'Duel Log'!I$2:I$5455,$A5)+COUNTIFS('Duel Log'!C$2:C$5455,"Nooby❤️Pi2r",'Duel Log'!J$2:J$5455,$A5)+COUNTIFS('Duel Log'!C$2:C$5455,"Nooby❤️Pi2r",'Duel Log'!K$2:K$5455,$A5)+COUNTIFS('Duel Log'!C$2:C$5455,"Nooby❤️Pi2r",'Duel Log'!L$2:L$5455,$A5)+COUNTIFS('Duel Log'!C$2:C$5455,"Nooby❤️Pi2r",'Duel Log'!M$2:M$5455,$A5)+COUNTIFS('Duel Log'!C$2:C$5455,"Nooby❤️Pi2r",'Duel Log'!N$2:N$5455,$A5)+COUNTIFS('Duel Log'!C$2:C$5455,"Nooby❤️Pi2r",'Duel Log'!O$2:O$5455,$A5)+COUNTIFS('Duel Log'!C$2:C$5455,"Nooby❤️Pi2r",'Duel Log'!P$2:P$5455,$A5)</f>
        <v>0</v>
      </c>
      <c r="AM5" s="17" t="n">
        <f aca="false">COUNTIFS('Duel Log'!C$2:C$5455,"OS xAlee",'Duel Log'!I$2:I$5455,$A5)+COUNTIFS('Duel Log'!C$2:C$5455,"OS xAlee",'Duel Log'!J$2:J$5455,$A5)+COUNTIFS('Duel Log'!C$2:C$5455,"OS xAlee",'Duel Log'!K$2:K$5455,$A5)+COUNTIFS('Duel Log'!C$2:C$5455,"OS xAlee",'Duel Log'!L$2:L$5455,$A5)+COUNTIFS('Duel Log'!C$2:C$5455,"OS xAlee",'Duel Log'!M$2:M$5455,$A5)+COUNTIFS('Duel Log'!C$2:C$5455,"OS xAlee",'Duel Log'!N$2:N$5455,$A5)+COUNTIFS('Duel Log'!C$2:C$5455,"OS xAlee",'Duel Log'!O$2:O$5455,$A5)+COUNTIFS('Duel Log'!C$2:C$5455,"OS xAlee",'Duel Log'!P$2:P$5455,$A5)</f>
        <v>0</v>
      </c>
      <c r="AN5" s="17" t="n">
        <f aca="false">COUNTIFS('Duel Log'!C$2:C$5455,"Pedro™️",'Duel Log'!I$2:I$5455,$A5)+COUNTIFS('Duel Log'!C$2:C$5455,"Pedro™️",'Duel Log'!J$2:J$5455,$A5)+COUNTIFS('Duel Log'!C$2:C$5455,"Pedro™️",'Duel Log'!K$2:K$5455,$A5)+COUNTIFS('Duel Log'!C$2:C$5455,"Pedro™️",'Duel Log'!L$2:L$5455,$A5)+COUNTIFS('Duel Log'!C$2:C$5455,"Pedro™️",'Duel Log'!M$2:M$5455,$A5)+COUNTIFS('Duel Log'!C$2:C$5455,"Pedro™️",'Duel Log'!N$2:N$5455,$A5)+COUNTIFS('Duel Log'!C$2:C$5455,"Pedro™️",'Duel Log'!O$2:O$5455,$A5)+COUNTIFS('Duel Log'!C$2:C$5455,"Pedro™️",'Duel Log'!P$2:P$5455,$A5)</f>
        <v>0</v>
      </c>
      <c r="AO5" s="17" t="n">
        <f aca="false">COUNTIFS('Duel Log'!C$2:C$5455,"Polaris",'Duel Log'!I$2:I$5455,$A5)+COUNTIFS('Duel Log'!C$2:C$5455,"Polaris",'Duel Log'!J$2:J$5455,$A5)+COUNTIFS('Duel Log'!C$2:C$5455,"Polaris",'Duel Log'!K$2:K$5455,$A5)+COUNTIFS('Duel Log'!C$2:C$5455,"Polaris",'Duel Log'!L$2:L$5455,$A5)+COUNTIFS('Duel Log'!C$2:C$5455,"Polaris",'Duel Log'!M$2:M$5455,$A5)+COUNTIFS('Duel Log'!C$2:C$5455,"Polaris",'Duel Log'!N$2:N$5455,$A5)+COUNTIFS('Duel Log'!C$2:C$5455,"Polaris",'Duel Log'!O$2:O$5455,$A5)+COUNTIFS('Duel Log'!C$2:C$5455,"Polaris",'Duel Log'!P$2:P$5455,$A5)</f>
        <v>0</v>
      </c>
      <c r="AP5" s="17" t="n">
        <f aca="false">COUNTIFS('Duel Log'!C$2:C$5455,"RAD",'Duel Log'!I$2:I$5455,$A5)+COUNTIFS('Duel Log'!C$2:C$5455,"RAD",'Duel Log'!J$2:J$5455,$A5)+COUNTIFS('Duel Log'!C$2:C$5455,"RAD",'Duel Log'!K$2:K$5455,$A5)+COUNTIFS('Duel Log'!C$2:C$5455,"RAD",'Duel Log'!L$2:L$5455,$A5)+COUNTIFS('Duel Log'!C$2:C$5455,"RAD",'Duel Log'!M$2:M$5455,$A5)+COUNTIFS('Duel Log'!C$2:C$5455,"RAD",'Duel Log'!N$2:N$5455,$A5)+COUNTIFS('Duel Log'!C$2:C$5455,"RAD",'Duel Log'!O$2:O$5455,$A5)+COUNTIFS('Duel Log'!C$2:C$5455,"RAD",'Duel Log'!P$2:P$5455,$A5)</f>
        <v>0</v>
      </c>
      <c r="AQ5" s="17" t="n">
        <f aca="false">COUNTIFS('Duel Log'!C$2:C$5455,"RUBIZALEZ",'Duel Log'!I$2:I$5455,$A5)+COUNTIFS('Duel Log'!C$2:C$5455,"RUBIZALEZ",'Duel Log'!J$2:J$5455,$A5)+COUNTIFS('Duel Log'!C$2:C$5455,"RUBIZALEZ",'Duel Log'!K$2:K$5455,$A5)+COUNTIFS('Duel Log'!C$2:C$5455,"RUBIZALEZ",'Duel Log'!L$2:L$5455,$A5)+COUNTIFS('Duel Log'!C$2:C$5455,"RUBIZALEZ",'Duel Log'!M$2:M$5455,$A5)+COUNTIFS('Duel Log'!C$2:C$5455,"RUBIZALEZ",'Duel Log'!N$2:N$5455,$A5)+COUNTIFS('Duel Log'!C$2:C$5455,"RUBIZALEZ",'Duel Log'!O$2:O$5455,$A5)+COUNTIFS('Duel Log'!C$2:C$5455,"RUBIZALEZ",'Duel Log'!P$2:P$5455,$A5)</f>
        <v>0</v>
      </c>
      <c r="AR5" s="17" t="n">
        <f aca="false">COUNTIFS('Duel Log'!C$2:C$5455,"Rainbow",'Duel Log'!I$2:I$5455,$A5)+COUNTIFS('Duel Log'!C$2:C$5455,"Rainbow",'Duel Log'!J$2:J$5455,$A5)+COUNTIFS('Duel Log'!C$2:C$5455,"Rainbow",'Duel Log'!K$2:K$5455,$A5)+COUNTIFS('Duel Log'!C$2:C$5455,"Rainbow",'Duel Log'!L$2:L$5455,$A5)+COUNTIFS('Duel Log'!C$2:C$5455,"Rainbow",'Duel Log'!M$2:M$5455,$A5)+COUNTIFS('Duel Log'!C$2:C$5455,"Rainbow",'Duel Log'!N$2:N$5455,$A5)+COUNTIFS('Duel Log'!C$2:C$5455,"Rainbow",'Duel Log'!O$2:O$5455,$A5)+COUNTIFS('Duel Log'!C$2:C$5455,"Rainbow",'Duel Log'!P$2:P$5455,$A5)</f>
        <v>0</v>
      </c>
      <c r="AS5" s="17" t="n">
        <f aca="false">COUNTIFS('Duel Log'!C$2:C$5455,"Reminor",'Duel Log'!I$2:I$5455,$A5)+COUNTIFS('Duel Log'!C$2:C$5455,"Reminor",'Duel Log'!J$2:J$5455,$A5)+COUNTIFS('Duel Log'!C$2:C$5455,"Reminor",'Duel Log'!K$2:K$5455,$A5)+COUNTIFS('Duel Log'!C$2:C$5455,"Reminor",'Duel Log'!L$2:L$5455,$A5)+COUNTIFS('Duel Log'!C$2:C$5455,"Reminor",'Duel Log'!M$2:M$5455,$A5)+COUNTIFS('Duel Log'!C$2:C$5455,"Reminor",'Duel Log'!N$2:N$5455,$A5)+COUNTIFS('Duel Log'!C$2:C$5455,"Reminor",'Duel Log'!O$2:O$5455,$A5)+COUNTIFS('Duel Log'!C$2:C$5455,"Reminor",'Duel Log'!P$2:P$5455,$A5)</f>
        <v>0</v>
      </c>
      <c r="AT5" s="17" t="n">
        <f aca="false">COUNTIFS('Duel Log'!C$2:C$5455,"Rin✨安之",'Duel Log'!I$2:I$5455,$A5)+COUNTIFS('Duel Log'!C$2:C$5455,"Rin✨安之",'Duel Log'!J$2:J$5455,$A5)+COUNTIFS('Duel Log'!C$2:C$5455,"Rin✨安之",'Duel Log'!K$2:K$5455,$A5)+COUNTIFS('Duel Log'!C$2:C$5455,"Rin✨安之",'Duel Log'!L$2:L$5455,$A5)+COUNTIFS('Duel Log'!C$2:C$5455,"Rin✨安之",'Duel Log'!M$2:M$5455,$A5)+COUNTIFS('Duel Log'!C$2:C$5455,"Rin✨安之",'Duel Log'!N$2:N$5455,$A5)+COUNTIFS('Duel Log'!C$2:C$5455,"Rin✨安之",'Duel Log'!O$2:O$5455,$A5)+COUNTIFS('Duel Log'!C$2:C$5455,"Rin✨安之",'Duel Log'!P$2:P$5455,$A5)</f>
        <v>0</v>
      </c>
      <c r="AU5" s="17" t="n">
        <f aca="false">COUNTIFS('Duel Log'!C$2:C$5455,"Ryley",'Duel Log'!I$2:I$5455,$A5)+COUNTIFS('Duel Log'!C$2:C$5455,"Ryley",'Duel Log'!J$2:J$5455,$A5)+COUNTIFS('Duel Log'!C$2:C$5455,"Ryley",'Duel Log'!K$2:K$5455,$A5)+COUNTIFS('Duel Log'!C$2:C$5455,"Ryley",'Duel Log'!L$2:L$5455,$A5)+COUNTIFS('Duel Log'!C$2:C$5455,"Ryley",'Duel Log'!M$2:M$5455,$A5)+COUNTIFS('Duel Log'!C$2:C$5455,"Ryley",'Duel Log'!N$2:N$5455,$A5)+COUNTIFS('Duel Log'!C$2:C$5455,"Ryley",'Duel Log'!O$2:O$5455,$A5)+COUNTIFS('Duel Log'!C$2:C$5455,"Ryley",'Duel Log'!P$2:P$5455,$A5)</f>
        <v>0</v>
      </c>
      <c r="AV5" s="17" t="n">
        <f aca="false">COUNTIFS('Duel Log'!C$2:C$5455,"SK Dominik",'Duel Log'!I$2:I$5455,$A5)+COUNTIFS('Duel Log'!C$2:C$5455,"SK Dominik",'Duel Log'!J$2:J$5455,$A5)+COUNTIFS('Duel Log'!C$2:C$5455,"SK Dominik",'Duel Log'!K$2:K$5455,$A5)+COUNTIFS('Duel Log'!C$2:C$5455,"SK Dominik",'Duel Log'!L$2:L$5455,$A5)+COUNTIFS('Duel Log'!C$2:C$5455,"SK Dominik",'Duel Log'!M$2:M$5455,$A5)+COUNTIFS('Duel Log'!C$2:C$5455,"SK Dominik",'Duel Log'!N$2:N$5455,$A5)+COUNTIFS('Duel Log'!C$2:C$5455,"SK Dominik",'Duel Log'!O$2:O$5455,$A5)+COUNTIFS('Duel Log'!C$2:C$5455,"SK Dominik",'Duel Log'!P$2:P$5455,$A5)</f>
        <v>0</v>
      </c>
      <c r="AW5" s="17" t="n">
        <f aca="false">COUNTIFS('Duel Log'!C$2:C$5455,"SK Morten",'Duel Log'!I$2:I$5455,$A5)+COUNTIFS('Duel Log'!C$2:C$5455,"SK Morten",'Duel Log'!J$2:J$5455,$A5)+COUNTIFS('Duel Log'!C$2:C$5455,"SK Morten",'Duel Log'!K$2:K$5455,$A5)+COUNTIFS('Duel Log'!C$2:C$5455,"SK Morten",'Duel Log'!L$2:L$5455,$A5)+COUNTIFS('Duel Log'!C$2:C$5455,"SK Morten",'Duel Log'!M$2:M$5455,$A5)+COUNTIFS('Duel Log'!C$2:C$5455,"SK Morten",'Duel Log'!N$2:N$5455,$A5)+COUNTIFS('Duel Log'!C$2:C$5455,"SK Morten",'Duel Log'!O$2:O$5455,$A5)+COUNTIFS('Duel Log'!C$2:C$5455,"SK Morten",'Duel Log'!P$2:P$5455,$A5)</f>
        <v>0</v>
      </c>
      <c r="AX5" s="17" t="n">
        <f aca="false">COUNTIFS('Duel Log'!C$2:C$5455,"SK xopxsam",'Duel Log'!I$2:I$5455,$A5)+COUNTIFS('Duel Log'!C$2:C$5455,"SK xopxsam",'Duel Log'!J$2:J$5455,$A5)+COUNTIFS('Duel Log'!C$2:C$5455,"SK xopxsam",'Duel Log'!K$2:K$5455,$A5)+COUNTIFS('Duel Log'!C$2:C$5455,"SK xopxsam",'Duel Log'!L$2:L$5455,$A5)+COUNTIFS('Duel Log'!C$2:C$5455,"SK xopxsam",'Duel Log'!M$2:M$5455,$A5)+COUNTIFS('Duel Log'!C$2:C$5455,"SK xopxsam",'Duel Log'!N$2:N$5455,$A5)+COUNTIFS('Duel Log'!C$2:C$5455,"SK xopxsam",'Duel Log'!O$2:O$5455,$A5)+COUNTIFS('Duel Log'!C$2:C$5455,"SK xopxsam",'Duel Log'!P$2:P$5455,$A5)</f>
        <v>0</v>
      </c>
      <c r="AY5" s="17" t="n">
        <f aca="false">COUNTIFS('Duel Log'!C$2:C$5455,"Samuel Bassotto",'Duel Log'!I$2:I$5455,$A5)+COUNTIFS('Duel Log'!C$2:C$5455,"Samuel Bassotto",'Duel Log'!J$2:J$5455,$A5)+COUNTIFS('Duel Log'!C$2:C$5455,"Samuel Bassotto",'Duel Log'!K$2:K$5455,$A5)+COUNTIFS('Duel Log'!C$2:C$5455,"Samuel Bassotto",'Duel Log'!L$2:L$5455,$A5)+COUNTIFS('Duel Log'!C$2:C$5455,"Samuel Bassotto",'Duel Log'!M$2:M$5455,$A5)+COUNTIFS('Duel Log'!C$2:C$5455,"Samuel Bassotto",'Duel Log'!N$2:N$5455,$A5)+COUNTIFS('Duel Log'!C$2:C$5455,"Samuel Bassotto",'Duel Log'!O$2:O$5455,$A5)+COUNTIFS('Duel Log'!C$2:C$5455,"Samuel Bassotto",'Duel Log'!P$2:P$5455,$A5)</f>
        <v>0</v>
      </c>
      <c r="AZ5" s="17" t="n">
        <f aca="false">COUNTIFS('Duel Log'!C$2:C$5455,"SandBox",'Duel Log'!I$2:I$5455,$A5)+COUNTIFS('Duel Log'!C$2:C$5455,"SandBox",'Duel Log'!J$2:J$5455,$A5)+COUNTIFS('Duel Log'!C$2:C$5455,"SandBox",'Duel Log'!K$2:K$5455,$A5)+COUNTIFS('Duel Log'!C$2:C$5455,"SandBox",'Duel Log'!L$2:L$5455,$A5)+COUNTIFS('Duel Log'!C$2:C$5455,"SandBox",'Duel Log'!M$2:M$5455,$A5)+COUNTIFS('Duel Log'!C$2:C$5455,"SandBox",'Duel Log'!N$2:N$5455,$A5)+COUNTIFS('Duel Log'!C$2:C$5455,"SandBox",'Duel Log'!O$2:O$5455,$A5)+COUNTIFS('Duel Log'!C$2:C$5455,"SandBox",'Duel Log'!P$2:P$5455,$A5)</f>
        <v>1</v>
      </c>
      <c r="BA5" s="17" t="n">
        <f aca="false">COUNTIFS('Duel Log'!C$2:C$5455,"Sosaa1of1",'Duel Log'!I$2:I$5455,$A5)+COUNTIFS('Duel Log'!C$2:C$5455,"Sosaa1of1",'Duel Log'!J$2:J$5455,$A5)+COUNTIFS('Duel Log'!C$2:C$5455,"Sosaa1of1",'Duel Log'!K$2:K$5455,$A5)+COUNTIFS('Duel Log'!C$2:C$5455,"Sosaa1of1",'Duel Log'!L$2:L$5455,$A5)+COUNTIFS('Duel Log'!C$2:C$5455,"Sosaa1of1",'Duel Log'!M$2:M$5455,$A5)+COUNTIFS('Duel Log'!C$2:C$5455,"Sosaa1of1",'Duel Log'!N$2:N$5455,$A5)+COUNTIFS('Duel Log'!C$2:C$5455,"Sosaa1of1",'Duel Log'!O$2:O$5455,$A5)+COUNTIFS('Duel Log'!C$2:C$5455,"Sosaa1of1",'Duel Log'!P$2:P$5455,$A5)</f>
        <v>0</v>
      </c>
      <c r="BB5" s="17" t="n">
        <f aca="false">COUNTIFS('Duel Log'!C$2:C$5455,"Steeef",'Duel Log'!I$2:I$5455,$A5)+COUNTIFS('Duel Log'!C$2:C$5455,"Steeef",'Duel Log'!J$2:J$5455,$A5)+COUNTIFS('Duel Log'!C$2:C$5455,"Steeef",'Duel Log'!K$2:K$5455,$A5)+COUNTIFS('Duel Log'!C$2:C$5455,"Steeef",'Duel Log'!L$2:L$5455,$A5)+COUNTIFS('Duel Log'!C$2:C$5455,"Steeef",'Duel Log'!M$2:M$5455,$A5)+COUNTIFS('Duel Log'!C$2:C$5455,"Steeef",'Duel Log'!N$2:N$5455,$A5)+COUNTIFS('Duel Log'!C$2:C$5455,"Steeef",'Duel Log'!O$2:O$5455,$A5)+COUNTIFS('Duel Log'!C$2:C$5455,"Steeef",'Duel Log'!P$2:P$5455,$A5)</f>
        <v>0</v>
      </c>
      <c r="BC5" s="17" t="n">
        <f aca="false">COUNTIFS('Duel Log'!C$2:C$5455,"TMX I Mateja",'Duel Log'!I$2:I$5455,$A5)+COUNTIFS('Duel Log'!C$2:C$5455,"TMX I Mateja",'Duel Log'!J$2:J$5455,$A5)+COUNTIFS('Duel Log'!C$2:C$5455,"TMX I Mateja",'Duel Log'!K$2:K$5455,$A5)+COUNTIFS('Duel Log'!C$2:C$5455,"TMX I Mateja",'Duel Log'!L$2:L$5455,$A5)+COUNTIFS('Duel Log'!C$2:C$5455,"TMX I Mateja",'Duel Log'!M$2:M$5455,$A5)+COUNTIFS('Duel Log'!C$2:C$5455,"TMX I Mateja",'Duel Log'!N$2:N$5455,$A5)+COUNTIFS('Duel Log'!C$2:C$5455,"TMX I Mateja",'Duel Log'!O$2:O$5455,$A5)+COUNTIFS('Duel Log'!C$2:C$5455,"TMX I Mateja",'Duel Log'!P$2:P$5455,$A5)</f>
        <v>0</v>
      </c>
      <c r="BD5" s="17" t="n">
        <f aca="false">COUNTIFS('Duel Log'!C$2:C$5455,"TTK:MrAwesomeCR",'Duel Log'!I$2:I$5455,$A5)+COUNTIFS('Duel Log'!C$2:C$5455,"TTK:MrAwesomeCR",'Duel Log'!J$2:J$5455,$A5)+COUNTIFS('Duel Log'!C$2:C$5455,"TTK:MrAwesomeCR",'Duel Log'!K$2:K$5455,$A5)+COUNTIFS('Duel Log'!C$2:C$5455,"TTK:MrAwesomeCR",'Duel Log'!L$2:L$5455,$A5)+COUNTIFS('Duel Log'!C$2:C$5455,"TTK:MrAwesomeCR",'Duel Log'!M$2:M$5455,$A5)+COUNTIFS('Duel Log'!C$2:C$5455,"TTK:MrAwesomeCR",'Duel Log'!N$2:N$5455,$A5)+COUNTIFS('Duel Log'!C$2:C$5455,"TTK:MrAwesomeCR",'Duel Log'!O$2:O$5455,$A5)+COUNTIFS('Duel Log'!C$2:C$5455,"TTK:MrAwesomeCR",'Duel Log'!P$2:P$5455,$A5)</f>
        <v>0</v>
      </c>
      <c r="BE5" s="17" t="n">
        <f aca="false">COUNTIFS('Duel Log'!C$2:C$5455,"Turan✨",'Duel Log'!I$2:I$5455,$A5)+COUNTIFS('Duel Log'!C$2:C$5455,"Turan✨",'Duel Log'!J$2:J$5455,$A5)+COUNTIFS('Duel Log'!C$2:C$5455,"Turan✨",'Duel Log'!K$2:K$5455,$A5)+COUNTIFS('Duel Log'!C$2:C$5455,"Turan✨",'Duel Log'!L$2:L$5455,$A5)+COUNTIFS('Duel Log'!C$2:C$5455,"Turan✨",'Duel Log'!M$2:M$5455,$A5)+COUNTIFS('Duel Log'!C$2:C$5455,"Turan✨",'Duel Log'!N$2:N$5455,$A5)+COUNTIFS('Duel Log'!C$2:C$5455,"Turan✨",'Duel Log'!O$2:O$5455,$A5)+COUNTIFS('Duel Log'!C$2:C$5455,"Turan✨",'Duel Log'!P$2:P$5455,$A5)</f>
        <v>0</v>
      </c>
      <c r="BF5" s="17" t="n">
        <f aca="false">COUNTIFS('Duel Log'!C$2:C$5455,"Viktor",'Duel Log'!I$2:I$5455,$A5)+COUNTIFS('Duel Log'!C$2:C$5455,"Viktor",'Duel Log'!J$2:J$5455,$A5)+COUNTIFS('Duel Log'!C$2:C$5455,"Viktor",'Duel Log'!K$2:K$5455,$A5)+COUNTIFS('Duel Log'!C$2:C$5455,"Viktor",'Duel Log'!L$2:L$5455,$A5)+COUNTIFS('Duel Log'!C$2:C$5455,"Viktor",'Duel Log'!M$2:M$5455,$A5)+COUNTIFS('Duel Log'!C$2:C$5455,"Viktor",'Duel Log'!N$2:N$5455,$A5)+COUNTIFS('Duel Log'!C$2:C$5455,"Viktor",'Duel Log'!O$2:O$5455,$A5)+COUNTIFS('Duel Log'!C$2:C$5455,"Viktor",'Duel Log'!P$2:P$5455,$A5)</f>
        <v>0</v>
      </c>
      <c r="BG5" s="17" t="n">
        <f aca="false">COUNTIFS('Duel Log'!C$2:C$5455,"Vitor75",'Duel Log'!I$2:I$5455,$A5)+COUNTIFS('Duel Log'!C$2:C$5455,"Vitor75",'Duel Log'!J$2:J$5455,$A5)+COUNTIFS('Duel Log'!C$2:C$5455,"Vitor75",'Duel Log'!K$2:K$5455,$A5)+COUNTIFS('Duel Log'!C$2:C$5455,"Vitor75",'Duel Log'!L$2:L$5455,$A5)+COUNTIFS('Duel Log'!C$2:C$5455,"Vitor75",'Duel Log'!M$2:M$5455,$A5)+COUNTIFS('Duel Log'!C$2:C$5455,"Vitor75",'Duel Log'!N$2:N$5455,$A5)+COUNTIFS('Duel Log'!C$2:C$5455,"Vitor75",'Duel Log'!O$2:O$5455,$A5)+COUNTIFS('Duel Log'!C$2:C$5455,"Vitor75",'Duel Log'!P$2:P$5455,$A5)</f>
        <v>0</v>
      </c>
      <c r="BH5" s="17" t="n">
        <f aca="false">COUNTIFS('Duel Log'!C$2:C$5455,"WL ✨ Tytoń 劲头",'Duel Log'!I$2:I$5455,$A5)+COUNTIFS('Duel Log'!C$2:C$5455,"WL ✨ Tytoń 劲头",'Duel Log'!J$2:J$5455,$A5)+COUNTIFS('Duel Log'!C$2:C$5455,"WL ✨ Tytoń 劲头",'Duel Log'!K$2:K$5455,$A5)+COUNTIFS('Duel Log'!C$2:C$5455,"WL ✨ Tytoń 劲头",'Duel Log'!L$2:L$5455,$A5)+COUNTIFS('Duel Log'!C$2:C$5455,"WL ✨ Tytoń 劲头",'Duel Log'!M$2:M$5455,$A5)+COUNTIFS('Duel Log'!C$2:C$5455,"WL ✨ Tytoń 劲头",'Duel Log'!N$2:N$5455,$A5)+COUNTIFS('Duel Log'!C$2:C$5455,"WL ✨ Tytoń 劲头",'Duel Log'!O$2:O$5455,$A5)+COUNTIFS('Duel Log'!C$2:C$5455,"WL ✨ Tytoń 劲头",'Duel Log'!P$2:P$5455,$A5)</f>
        <v>0</v>
      </c>
      <c r="BI5" s="17" t="n">
        <f aca="false">COUNTIFS('Duel Log'!C$2:C$5455,"WL ツ Dam’s ✨",'Duel Log'!I$2:I$5455,$A5)+COUNTIFS('Duel Log'!C$2:C$5455,"WL ツ Dam’s ✨",'Duel Log'!J$2:J$5455,$A5)+COUNTIFS('Duel Log'!C$2:C$5455,"WL ツ Dam’s ✨",'Duel Log'!K$2:K$5455,$A5)+COUNTIFS('Duel Log'!C$2:C$5455,"WL ツ Dam’s ✨",'Duel Log'!L$2:L$5455,$A5)+COUNTIFS('Duel Log'!C$2:C$5455,"WL ツ Dam’s ✨",'Duel Log'!M$2:M$5455,$A5)+COUNTIFS('Duel Log'!C$2:C$5455,"WL ツ Dam’s ✨",'Duel Log'!N$2:N$5455,$A5)+COUNTIFS('Duel Log'!C$2:C$5455,"WL ツ Dam’s ✨",'Duel Log'!O$2:O$5455,$A5)+COUNTIFS('Duel Log'!C$2:C$5455,"WL ツ Dam’s ✨",'Duel Log'!P$2:P$5455,$A5)</f>
        <v>0</v>
      </c>
      <c r="BJ5" s="17" t="n">
        <f aca="false">COUNTIFS('Duel Log'!C$2:C$5455,"Wallace",'Duel Log'!I$2:I$5455,$A5)+COUNTIFS('Duel Log'!C$2:C$5455,"Wallace",'Duel Log'!J$2:J$5455,$A5)+COUNTIFS('Duel Log'!C$2:C$5455,"Wallace",'Duel Log'!K$2:K$5455,$A5)+COUNTIFS('Duel Log'!C$2:C$5455,"Wallace",'Duel Log'!L$2:L$5455,$A5)+COUNTIFS('Duel Log'!C$2:C$5455,"Wallace",'Duel Log'!M$2:M$5455,$A5)+COUNTIFS('Duel Log'!C$2:C$5455,"Wallace",'Duel Log'!N$2:N$5455,$A5)+COUNTIFS('Duel Log'!C$2:C$5455,"Wallace",'Duel Log'!O$2:O$5455,$A5)+COUNTIFS('Duel Log'!C$2:C$5455,"Wallace",'Duel Log'!P$2:P$5455,$A5)</f>
        <v>0</v>
      </c>
      <c r="BK5" s="17" t="n">
        <f aca="false">COUNTIFS('Duel Log'!C$2:C$5455,"Wyze❤️Ultimo",'Duel Log'!I$2:I$5455,$A5)+COUNTIFS('Duel Log'!C$2:C$5455,"Wyze❤️Ultimo",'Duel Log'!J$2:J$5455,$A5)+COUNTIFS('Duel Log'!C$2:C$5455,"Wyze❤️Ultimo",'Duel Log'!K$2:K$5455,$A5)+COUNTIFS('Duel Log'!C$2:C$5455,"Wyze❤️Ultimo",'Duel Log'!L$2:L$5455,$A5)+COUNTIFS('Duel Log'!C$2:C$5455,"Wyze❤️Ultimo",'Duel Log'!M$2:M$5455,$A5)+COUNTIFS('Duel Log'!C$2:C$5455,"Wyze❤️Ultimo",'Duel Log'!N$2:N$5455,$A5)+COUNTIFS('Duel Log'!C$2:C$5455,"Wyze❤️Ultimo",'Duel Log'!O$2:O$5455,$A5)+COUNTIFS('Duel Log'!C$2:C$5455,"Wyze❤️Ultimo",'Duel Log'!P$2:P$5455,$A5)</f>
        <v>0</v>
      </c>
      <c r="BL5" s="17" t="n">
        <f aca="false">COUNTIFS('Duel Log'!C$2:C$5455,"Yoru",'Duel Log'!I$2:I$5455,$A5)+COUNTIFS('Duel Log'!C$2:C$5455,"Yoru",'Duel Log'!J$2:J$5455,$A5)+COUNTIFS('Duel Log'!C$2:C$5455,"Yoru",'Duel Log'!K$2:K$5455,$A5)+COUNTIFS('Duel Log'!C$2:C$5455,"Yoru",'Duel Log'!L$2:L$5455,$A5)+COUNTIFS('Duel Log'!C$2:C$5455,"Yoru",'Duel Log'!M$2:M$5455,$A5)+COUNTIFS('Duel Log'!C$2:C$5455,"Yoru",'Duel Log'!N$2:N$5455,$A5)+COUNTIFS('Duel Log'!C$2:C$5455,"Yoru",'Duel Log'!O$2:O$5455,$A5)+COUNTIFS('Duel Log'!C$2:C$5455,"Yoru",'Duel Log'!P$2:P$5455,$A5)</f>
        <v>0</v>
      </c>
      <c r="BM5" s="17" t="n">
        <f aca="false">COUNTIFS('Duel Log'!C$2:C$5455,"ZQuentino",'Duel Log'!I$2:I$5455,$A5)+COUNTIFS('Duel Log'!C$2:C$5455,"ZQuentino",'Duel Log'!J$2:J$5455,$A5)+COUNTIFS('Duel Log'!C$2:C$5455,"ZQuentino",'Duel Log'!K$2:K$5455,$A5)+COUNTIFS('Duel Log'!C$2:C$5455,"ZQuentino",'Duel Log'!L$2:L$5455,$A5)+COUNTIFS('Duel Log'!C$2:C$5455,"ZQuentino",'Duel Log'!M$2:M$5455,$A5)+COUNTIFS('Duel Log'!C$2:C$5455,"ZQuentino",'Duel Log'!N$2:N$5455,$A5)+COUNTIFS('Duel Log'!C$2:C$5455,"ZQuentino",'Duel Log'!O$2:O$5455,$A5)+COUNTIFS('Duel Log'!C$2:C$5455,"ZQuentino",'Duel Log'!P$2:P$5455,$A5)</f>
        <v>0</v>
      </c>
      <c r="BN5" s="17" t="n">
        <f aca="false">COUNTIFS('Duel Log'!C$2:C$5455,"adriel",'Duel Log'!I$2:I$5455,$A5)+COUNTIFS('Duel Log'!C$2:C$5455,"adriel",'Duel Log'!J$2:J$5455,$A5)+COUNTIFS('Duel Log'!C$2:C$5455,"adriel",'Duel Log'!K$2:K$5455,$A5)+COUNTIFS('Duel Log'!C$2:C$5455,"adriel",'Duel Log'!L$2:L$5455,$A5)+COUNTIFS('Duel Log'!C$2:C$5455,"adriel",'Duel Log'!M$2:M$5455,$A5)+COUNTIFS('Duel Log'!C$2:C$5455,"adriel",'Duel Log'!N$2:N$5455,$A5)+COUNTIFS('Duel Log'!C$2:C$5455,"adriel",'Duel Log'!O$2:O$5455,$A5)+COUNTIFS('Duel Log'!C$2:C$5455,"adriel",'Duel Log'!P$2:P$5455,$A5)</f>
        <v>0</v>
      </c>
      <c r="BO5" s="17" t="n">
        <f aca="false">COUNTIFS('Duel Log'!C$2:C$5455,"dark✨安花",'Duel Log'!I$2:I$5455,$A5)+COUNTIFS('Duel Log'!C$2:C$5455,"dark✨安花",'Duel Log'!J$2:J$5455,$A5)+COUNTIFS('Duel Log'!C$2:C$5455,"dark✨安花",'Duel Log'!K$2:K$5455,$A5)+COUNTIFS('Duel Log'!C$2:C$5455,"dark✨安花",'Duel Log'!L$2:L$5455,$A5)+COUNTIFS('Duel Log'!C$2:C$5455,"dark✨安花",'Duel Log'!M$2:M$5455,$A5)+COUNTIFS('Duel Log'!C$2:C$5455,"dark✨安花",'Duel Log'!N$2:N$5455,$A5)+COUNTIFS('Duel Log'!C$2:C$5455,"dark✨安花",'Duel Log'!O$2:O$5455,$A5)+COUNTIFS('Duel Log'!C$2:C$5455,"dark✨安花",'Duel Log'!P$2:P$5455,$A5)</f>
        <v>0</v>
      </c>
      <c r="BP5" s="17" t="n">
        <f aca="false">COUNTIFS('Duel Log'!C$2:C$5455,"droy",'Duel Log'!I$2:I$5455,$A5)+COUNTIFS('Duel Log'!C$2:C$5455,"droy",'Duel Log'!J$2:J$5455,$A5)+COUNTIFS('Duel Log'!C$2:C$5455,"droy",'Duel Log'!K$2:K$5455,$A5)+COUNTIFS('Duel Log'!C$2:C$5455,"droy",'Duel Log'!L$2:L$5455,$A5)+COUNTIFS('Duel Log'!C$2:C$5455,"droy",'Duel Log'!M$2:M$5455,$A5)+COUNTIFS('Duel Log'!C$2:C$5455,"droy",'Duel Log'!N$2:N$5455,$A5)+COUNTIFS('Duel Log'!C$2:C$5455,"droy",'Duel Log'!O$2:O$5455,$A5)+COUNTIFS('Duel Log'!C$2:C$5455,"droy",'Duel Log'!P$2:P$5455,$A5)</f>
        <v>0</v>
      </c>
      <c r="BQ5" s="17" t="n">
        <f aca="false">COUNTIFS('Duel Log'!C$2:C$5455,"evolve✨律师",'Duel Log'!I$2:I$5455,$A5)+COUNTIFS('Duel Log'!C$2:C$5455,"evolve✨律师",'Duel Log'!J$2:J$5455,$A5)+COUNTIFS('Duel Log'!C$2:C$5455,"evolve✨律师",'Duel Log'!K$2:K$5455,$A5)+COUNTIFS('Duel Log'!C$2:C$5455,"evolve✨律师",'Duel Log'!L$2:L$5455,$A5)+COUNTIFS('Duel Log'!C$2:C$5455,"evolve✨律师",'Duel Log'!M$2:M$5455,$A5)+COUNTIFS('Duel Log'!C$2:C$5455,"evolve✨律师",'Duel Log'!N$2:N$5455,$A5)+COUNTIFS('Duel Log'!C$2:C$5455,"evolve✨律师",'Duel Log'!O$2:O$5455,$A5)+COUNTIFS('Duel Log'!C$2:C$5455,"evolve✨律师",'Duel Log'!P$2:P$5455,$A5)</f>
        <v>0</v>
      </c>
      <c r="BR5" s="17" t="n">
        <f aca="false">COUNTIFS('Duel Log'!C$2:C$5455,"fluffypotato99",'Duel Log'!I$2:I$5455,$A5)+COUNTIFS('Duel Log'!C$2:C$5455,"fluffypotato99",'Duel Log'!J$2:J$5455,$A5)+COUNTIFS('Duel Log'!C$2:C$5455,"fluffypotato99",'Duel Log'!K$2:K$5455,$A5)+COUNTIFS('Duel Log'!C$2:C$5455,"fluffypotato99",'Duel Log'!L$2:L$5455,$A5)+COUNTIFS('Duel Log'!C$2:C$5455,"fluffypotato99",'Duel Log'!M$2:M$5455,$A5)+COUNTIFS('Duel Log'!C$2:C$5455,"fluffypotato99",'Duel Log'!N$2:N$5455,$A5)+COUNTIFS('Duel Log'!C$2:C$5455,"fluffypotato99",'Duel Log'!O$2:O$5455,$A5)+COUNTIFS('Duel Log'!C$2:C$5455,"fluffypotato99",'Duel Log'!P$2:P$5455,$A5)</f>
        <v>0</v>
      </c>
      <c r="BS5" s="17" t="n">
        <f aca="false">COUNTIFS('Duel Log'!C$2:C$5455,"kodigogg",'Duel Log'!I$2:I$5455,$A5)+COUNTIFS('Duel Log'!C$2:C$5455,"kodigogg",'Duel Log'!J$2:J$5455,$A5)+COUNTIFS('Duel Log'!C$2:C$5455,"kodigogg",'Duel Log'!K$2:K$5455,$A5)+COUNTIFS('Duel Log'!C$2:C$5455,"kodigogg",'Duel Log'!L$2:L$5455,$A5)+COUNTIFS('Duel Log'!C$2:C$5455,"kodigogg",'Duel Log'!M$2:M$5455,$A5)+COUNTIFS('Duel Log'!C$2:C$5455,"kodigogg",'Duel Log'!N$2:N$5455,$A5)+COUNTIFS('Duel Log'!C$2:C$5455,"kodigogg",'Duel Log'!O$2:O$5455,$A5)+COUNTIFS('Duel Log'!C$2:C$5455,"kodigogg",'Duel Log'!P$2:P$5455,$A5)</f>
        <v>0</v>
      </c>
      <c r="BT5" s="17" t="n">
        <f aca="false">COUNTIFS('Duel Log'!C$2:C$5455,"⇀スキル丨Hadi",'Duel Log'!I$2:I$5455,$A5)+COUNTIFS('Duel Log'!C$2:C$5455,"⇀スキル丨Hadi",'Duel Log'!J$2:J$5455,$A5)+COUNTIFS('Duel Log'!C$2:C$5455,"⇀スキル丨Hadi",'Duel Log'!K$2:K$5455,$A5)+COUNTIFS('Duel Log'!C$2:C$5455,"⇀スキル丨Hadi",'Duel Log'!L$2:L$5455,$A5)+COUNTIFS('Duel Log'!C$2:C$5455,"⇀スキル丨Hadi",'Duel Log'!M$2:M$5455,$A5)+COUNTIFS('Duel Log'!C$2:C$5455,"⇀スキル丨Hadi",'Duel Log'!N$2:N$5455,$A5)+COUNTIFS('Duel Log'!C$2:C$5455,"⇀スキル丨Hadi",'Duel Log'!O$2:O$5455,$A5)+COUNTIFS('Duel Log'!C$2:C$5455,"⇀スキル丨Hadi",'Duel Log'!P$2:P$5455,$A5)</f>
        <v>0</v>
      </c>
      <c r="BU5" s="17" t="n">
        <f aca="false">COUNTIFS('Duel Log'!C$2:C$5455,"✨Tanji",'Duel Log'!I$2:I$5455,$A5)+COUNTIFS('Duel Log'!C$2:C$5455,"✨Tanji",'Duel Log'!J$2:J$5455,$A5)+COUNTIFS('Duel Log'!C$2:C$5455,"✨Tanji",'Duel Log'!K$2:K$5455,$A5)+COUNTIFS('Duel Log'!C$2:C$5455,"✨Tanji",'Duel Log'!L$2:L$5455,$A5)+COUNTIFS('Duel Log'!C$2:C$5455,"✨Tanji",'Duel Log'!M$2:M$5455,$A5)+COUNTIFS('Duel Log'!C$2:C$5455,"✨Tanji",'Duel Log'!N$2:N$5455,$A5)+COUNTIFS('Duel Log'!C$2:C$5455,"✨Tanji",'Duel Log'!O$2:O$5455,$A5)+COUNTIFS('Duel Log'!C$2:C$5455,"✨Tanji",'Duel Log'!P$2:P$5455,$A5)</f>
        <v>1</v>
      </c>
      <c r="BV5" s="17" t="n">
        <f aca="false">COUNTIFS('Duel Log'!C$2:C$5455,"くり",'Duel Log'!I$2:I$5455,$A5)+COUNTIFS('Duel Log'!C$2:C$5455,"くり",'Duel Log'!J$2:J$5455,$A5)+COUNTIFS('Duel Log'!C$2:C$5455,"くり",'Duel Log'!K$2:K$5455,$A5)+COUNTIFS('Duel Log'!C$2:C$5455,"くり",'Duel Log'!L$2:L$5455,$A5)+COUNTIFS('Duel Log'!C$2:C$5455,"くり",'Duel Log'!M$2:M$5455,$A5)+COUNTIFS('Duel Log'!C$2:C$5455,"くり",'Duel Log'!N$2:N$5455,$A5)+COUNTIFS('Duel Log'!C$2:C$5455,"くり",'Duel Log'!O$2:O$5455,$A5)+COUNTIFS('Duel Log'!C$2:C$5455,"くり",'Duel Log'!P$2:P$5455,$A5)</f>
        <v>0</v>
      </c>
      <c r="BW5" s="17" t="n">
        <f aca="false">COUNTIFS('Duel Log'!C$2:C$5455,"ぐりてゃん",'Duel Log'!I$2:I$5455,$A5)+COUNTIFS('Duel Log'!C$2:C$5455,"ぐりてゃん",'Duel Log'!J$2:J$5455,$A5)+COUNTIFS('Duel Log'!C$2:C$5455,"ぐりてゃん",'Duel Log'!K$2:K$5455,$A5)+COUNTIFS('Duel Log'!C$2:C$5455,"ぐりてゃん",'Duel Log'!L$2:L$5455,$A5)+COUNTIFS('Duel Log'!C$2:C$5455,"ぐりてゃん",'Duel Log'!M$2:M$5455,$A5)+COUNTIFS('Duel Log'!C$2:C$5455,"ぐりてゃん",'Duel Log'!N$2:N$5455,$A5)+COUNTIFS('Duel Log'!C$2:C$5455,"ぐりてゃん",'Duel Log'!O$2:O$5455,$A5)+COUNTIFS('Duel Log'!C$2:C$5455,"ぐりてゃん",'Duel Log'!P$2:P$5455,$A5)</f>
        <v>0</v>
      </c>
      <c r="BX5" s="17" t="n">
        <f aca="false">COUNTIFS('Duel Log'!C$2:C$5455,"たぁ",'Duel Log'!I$2:I$5455,$A5)+COUNTIFS('Duel Log'!C$2:C$5455,"たぁ",'Duel Log'!J$2:J$5455,$A5)+COUNTIFS('Duel Log'!C$2:C$5455,"たぁ",'Duel Log'!K$2:K$5455,$A5)+COUNTIFS('Duel Log'!C$2:C$5455,"たぁ",'Duel Log'!L$2:L$5455,$A5)+COUNTIFS('Duel Log'!C$2:C$5455,"たぁ",'Duel Log'!M$2:M$5455,$A5)+COUNTIFS('Duel Log'!C$2:C$5455,"たぁ",'Duel Log'!N$2:N$5455,$A5)+COUNTIFS('Duel Log'!C$2:C$5455,"たぁ",'Duel Log'!O$2:O$5455,$A5)+COUNTIFS('Duel Log'!C$2:C$5455,"たぁ",'Duel Log'!P$2:P$5455,$A5)</f>
        <v>0</v>
      </c>
      <c r="BY5" s="17" t="n">
        <f aca="false">COUNTIFS('Duel Log'!C$2:C$5455,"てち",'Duel Log'!I$2:I$5455,$A5)+COUNTIFS('Duel Log'!C$2:C$5455,"てち",'Duel Log'!J$2:J$5455,$A5)+COUNTIFS('Duel Log'!C$2:C$5455,"てち",'Duel Log'!K$2:K$5455,$A5)+COUNTIFS('Duel Log'!C$2:C$5455,"てち",'Duel Log'!L$2:L$5455,$A5)+COUNTIFS('Duel Log'!C$2:C$5455,"てち",'Duel Log'!M$2:M$5455,$A5)+COUNTIFS('Duel Log'!C$2:C$5455,"てち",'Duel Log'!N$2:N$5455,$A5)+COUNTIFS('Duel Log'!C$2:C$5455,"てち",'Duel Log'!O$2:O$5455,$A5)+COUNTIFS('Duel Log'!C$2:C$5455,"てち",'Duel Log'!P$2:P$5455,$A5)</f>
        <v>1</v>
      </c>
      <c r="BZ5" s="17" t="n">
        <f aca="false">COUNTIFS('Duel Log'!C$2:C$5455,"むぎったん",'Duel Log'!I$2:I$5455,$A5)+COUNTIFS('Duel Log'!C$2:C$5455,"むぎったん",'Duel Log'!J$2:J$5455,$A5)+COUNTIFS('Duel Log'!C$2:C$5455,"むぎったん",'Duel Log'!K$2:K$5455,$A5)+COUNTIFS('Duel Log'!C$2:C$5455,"むぎったん",'Duel Log'!L$2:L$5455,$A5)+COUNTIFS('Duel Log'!C$2:C$5455,"むぎったん",'Duel Log'!M$2:M$5455,$A5)+COUNTIFS('Duel Log'!C$2:C$5455,"むぎったん",'Duel Log'!N$2:N$5455,$A5)+COUNTIFS('Duel Log'!C$2:C$5455,"むぎったん",'Duel Log'!O$2:O$5455,$A5)+COUNTIFS('Duel Log'!C$2:C$5455,"むぎったん",'Duel Log'!P$2:P$5455,$A5)</f>
        <v>0</v>
      </c>
      <c r="CA5" s="17" t="n">
        <f aca="false">COUNTIFS('Duel Log'!C$2:C$5455,"加急Sinistro™",'Duel Log'!I$2:I$5455,$A5)+COUNTIFS('Duel Log'!C$2:C$5455,"加急Sinistro™",'Duel Log'!J$2:J$5455,$A5)+COUNTIFS('Duel Log'!C$2:C$5455,"加急Sinistro™",'Duel Log'!K$2:K$5455,$A5)+COUNTIFS('Duel Log'!C$2:C$5455,"加急Sinistro™",'Duel Log'!L$2:L$5455,$A5)+COUNTIFS('Duel Log'!C$2:C$5455,"加急Sinistro™",'Duel Log'!M$2:M$5455,$A5)+COUNTIFS('Duel Log'!C$2:C$5455,"加急Sinistro™",'Duel Log'!N$2:N$5455,$A5)+COUNTIFS('Duel Log'!C$2:C$5455,"加急Sinistro™",'Duel Log'!O$2:O$5455,$A5)+COUNTIFS('Duel Log'!C$2:C$5455,"加急Sinistro™",'Duel Log'!P$2:P$5455,$A5)</f>
        <v>0</v>
      </c>
      <c r="CB5" s="17" t="n">
        <f aca="false">COUNTIFS('Duel Log'!C$2:C$5455,"枫｜rakan❤️安之",'Duel Log'!I$2:I$5455,$A5)+COUNTIFS('Duel Log'!C$2:C$5455,"枫｜rakan❤️安之",'Duel Log'!J$2:J$5455,$A5)+COUNTIFS('Duel Log'!C$2:C$5455,"枫｜rakan❤️安之",'Duel Log'!K$2:K$5455,$A5)+COUNTIFS('Duel Log'!C$2:C$5455,"枫｜rakan❤️安之",'Duel Log'!L$2:L$5455,$A5)+COUNTIFS('Duel Log'!C$2:C$5455,"枫｜rakan❤️安之",'Duel Log'!M$2:M$5455,$A5)+COUNTIFS('Duel Log'!C$2:C$5455,"枫｜rakan❤️安之",'Duel Log'!N$2:N$5455,$A5)+COUNTIFS('Duel Log'!C$2:C$5455,"枫｜rakan❤️安之",'Duel Log'!O$2:O$5455,$A5)+COUNTIFS('Duel Log'!C$2:C$5455,"枫｜rakan❤️安之",'Duel Log'!P$2:P$5455,$A5)</f>
        <v>0</v>
      </c>
      <c r="CC5" s="17" t="n">
        <f aca="false">COUNTIFS('Duel Log'!C$2:C$5455,"神│Venpers™☆",'Duel Log'!I$2:I$5455,$A5)+COUNTIFS('Duel Log'!C$2:C$5455,"神│Venpers™☆",'Duel Log'!J$2:J$5455,$A5)+COUNTIFS('Duel Log'!C$2:C$5455,"神│Venpers™☆",'Duel Log'!K$2:K$5455,$A5)+COUNTIFS('Duel Log'!C$2:C$5455,"神│Venpers™☆",'Duel Log'!L$2:L$5455,$A5)+COUNTIFS('Duel Log'!C$2:C$5455,"神│Venpers™☆",'Duel Log'!M$2:M$5455,$A5)+COUNTIFS('Duel Log'!C$2:C$5455,"神│Venpers™☆",'Duel Log'!N$2:N$5455,$A5)+COUNTIFS('Duel Log'!C$2:C$5455,"神│Venpers™☆",'Duel Log'!O$2:O$5455,$A5)+COUNTIFS('Duel Log'!C$2:C$5455,"神│Venpers™☆",'Duel Log'!P$2:P$5455,$A5)</f>
        <v>0</v>
      </c>
      <c r="CD5" s="17" t="n">
        <f aca="false">COUNTIFS('Duel Log'!C$2:C$5455,"老板 Ι Batan’宙斯",'Duel Log'!I$2:I$5455,$A5)+COUNTIFS('Duel Log'!C$2:C$5455,"老板 Ι Batan’宙斯",'Duel Log'!J$2:J$5455,$A5)+COUNTIFS('Duel Log'!C$2:C$5455,"老板 Ι Batan’宙斯",'Duel Log'!K$2:K$5455,$A5)+COUNTIFS('Duel Log'!C$2:C$5455,"老板 Ι Batan’宙斯",'Duel Log'!L$2:L$5455,$A5)+COUNTIFS('Duel Log'!C$2:C$5455,"老板 Ι Batan’宙斯",'Duel Log'!M$2:M$5455,$A5)+COUNTIFS('Duel Log'!C$2:C$5455,"老板 Ι Batan’宙斯",'Duel Log'!N$2:N$5455,$A5)+COUNTIFS('Duel Log'!C$2:C$5455,"老板 Ι Batan’宙斯",'Duel Log'!O$2:O$5455,$A5)+COUNTIFS('Duel Log'!C$2:C$5455,"老板 Ι Batan’宙斯",'Duel Log'!P$2:P$5455,$A5)</f>
        <v>0</v>
      </c>
      <c r="CE5" s="17" t="n">
        <f aca="false">COUNTIFS('Duel Log'!C$2:C$5455,"鬼舞辻無惨",'Duel Log'!I$2:I$5455,$A5)+COUNTIFS('Duel Log'!C$2:C$5455,"鬼舞辻無惨",'Duel Log'!J$2:J$5455,$A5)+COUNTIFS('Duel Log'!C$2:C$5455,"鬼舞辻無惨",'Duel Log'!K$2:K$5455,$A5)+COUNTIFS('Duel Log'!C$2:C$5455,"鬼舞辻無惨",'Duel Log'!L$2:L$5455,$A5)+COUNTIFS('Duel Log'!C$2:C$5455,"鬼舞辻無惨",'Duel Log'!M$2:M$5455,$A5)+COUNTIFS('Duel Log'!C$2:C$5455,"鬼舞辻無惨",'Duel Log'!N$2:N$5455,$A5)+COUNTIFS('Duel Log'!C$2:C$5455,"鬼舞辻無惨",'Duel Log'!O$2:O$5455,$A5)+COUNTIFS('Duel Log'!C$2:C$5455,"鬼舞辻無惨",'Duel Log'!P$2:P$5455,$A5)</f>
        <v>0</v>
      </c>
      <c r="CF5" s="17" t="n">
        <f aca="false">COUNTIFS('Duel Log'!C$2:C$5455,"ꨄ Max ✨",'Duel Log'!I$2:I$5455,$A5)+COUNTIFS('Duel Log'!C$2:C$5455,"ꨄ Max ✨",'Duel Log'!J$2:J$5455,$A5)+COUNTIFS('Duel Log'!C$2:C$5455,"ꨄ Max ✨",'Duel Log'!K$2:K$5455,$A5)+COUNTIFS('Duel Log'!C$2:C$5455,"ꨄ Max ✨",'Duel Log'!L$2:L$5455,$A5)+COUNTIFS('Duel Log'!C$2:C$5455,"ꨄ Max ✨",'Duel Log'!M$2:M$5455,$A5)+COUNTIFS('Duel Log'!C$2:C$5455,"ꨄ Max ✨",'Duel Log'!N$2:N$5455,$A5)+COUNTIFS('Duel Log'!C$2:C$5455,"ꨄ Max ✨",'Duel Log'!O$2:O$5455,$A5)+COUNTIFS('Duel Log'!C$2:C$5455,"ꨄ Max ✨",'Duel Log'!P$2:P$5455,$A5)</f>
        <v>0</v>
      </c>
      <c r="CG5" s="17" t="n">
        <f aca="false">COUNTIFS('Duel Log'!C$2:C$5455,"사과도둑",'Duel Log'!I$2:I$5455,$A5)+COUNTIFS('Duel Log'!C$2:C$5455,"사과도둑",'Duel Log'!J$2:J$5455,$A5)+COUNTIFS('Duel Log'!C$2:C$5455,"사과도둑",'Duel Log'!K$2:K$5455,$A5)+COUNTIFS('Duel Log'!C$2:C$5455,"사과도둑",'Duel Log'!L$2:L$5455,$A5)+COUNTIFS('Duel Log'!C$2:C$5455,"사과도둑",'Duel Log'!M$2:M$5455,$A5)+COUNTIFS('Duel Log'!C$2:C$5455,"사과도둑",'Duel Log'!N$2:N$5455,$A5)+COUNTIFS('Duel Log'!C$2:C$5455,"사과도둑",'Duel Log'!O$2:O$5455,$A5)+COUNTIFS('Duel Log'!C$2:C$5455,"사과도둑",'Duel Log'!P$2:P$5455,$A5)</f>
        <v>0</v>
      </c>
      <c r="CH5" s="17" t="n">
        <f aca="false">COUNTIFS('Duel Log'!C$2:C$5455,"우티비구독좋아요",'Duel Log'!I$2:I$5455,$A5)+COUNTIFS('Duel Log'!C$2:C$5455,"우티비구독좋아요",'Duel Log'!J$2:J$5455,$A5)+COUNTIFS('Duel Log'!C$2:C$5455,"우티비구독좋아요",'Duel Log'!K$2:K$5455,$A5)+COUNTIFS('Duel Log'!C$2:C$5455,"우티비구독좋아요",'Duel Log'!L$2:L$5455,$A5)+COUNTIFS('Duel Log'!C$2:C$5455,"우티비구독좋아요",'Duel Log'!M$2:M$5455,$A5)+COUNTIFS('Duel Log'!C$2:C$5455,"우티비구독좋아요",'Duel Log'!N$2:N$5455,$A5)+COUNTIFS('Duel Log'!C$2:C$5455,"우티비구독좋아요",'Duel Log'!O$2:O$5455,$A5)+COUNTIFS('Duel Log'!C$2:C$5455,"우티비구독좋아요",'Duel Log'!P$2:P$5455,$A5)</f>
        <v>0</v>
      </c>
    </row>
    <row r="6" customFormat="false" ht="15" hidden="false" customHeight="true" outlineLevel="0" collapsed="false">
      <c r="A6" s="11" t="s">
        <v>966</v>
      </c>
      <c r="B6" s="17" t="n">
        <f aca="false">COUNTIFS('Duel Log'!C$2:C$5455,"!¡osama™️!¡",'Duel Log'!I$2:I$5455,$A6)+COUNTIFS('Duel Log'!C$2:C$5455,"!¡osama™️!¡",'Duel Log'!J$2:J$5455,$A6)+COUNTIFS('Duel Log'!C$2:C$5455,"!¡osama™️!¡",'Duel Log'!K$2:K$5455,$A6)+COUNTIFS('Duel Log'!C$2:C$5455,"!¡osama™️!¡",'Duel Log'!L$2:L$5455,$A6)+COUNTIFS('Duel Log'!C$2:C$5455,"!¡osama™️!¡",'Duel Log'!M$2:M$5455,$A6)+COUNTIFS('Duel Log'!C$2:C$5455,"!¡osama™️!¡",'Duel Log'!N$2:N$5455,$A6)+COUNTIFS('Duel Log'!C$2:C$5455,"!¡osama™️!¡",'Duel Log'!O$2:O$5455,$A6)+COUNTIFS('Duel Log'!C$2:C$5455,"!¡osama™️!¡",'Duel Log'!P$2:P$5455,$A6)</f>
        <v>0</v>
      </c>
      <c r="C6" s="17" t="n">
        <f aca="false">COUNTIFS('Duel Log'!C$2:C$5455,"40k Oker",'Duel Log'!I$2:I$5455,$A6)+COUNTIFS('Duel Log'!C$2:C$5455,"40k Oker",'Duel Log'!J$2:J$5455,$A6)+COUNTIFS('Duel Log'!C$2:C$5455,"40k Oker",'Duel Log'!K$2:K$5455,$A6)+COUNTIFS('Duel Log'!C$2:C$5455,"40k Oker",'Duel Log'!L$2:L$5455,$A6)+COUNTIFS('Duel Log'!C$2:C$5455,"40k Oker",'Duel Log'!M$2:M$5455,$A6)+COUNTIFS('Duel Log'!C$2:C$5455,"40k Oker",'Duel Log'!N$2:N$5455,$A6)+COUNTIFS('Duel Log'!C$2:C$5455,"40k Oker",'Duel Log'!O$2:O$5455,$A6)+COUNTIFS('Duel Log'!C$2:C$5455,"40k Oker",'Duel Log'!P$2:P$5455,$A6)</f>
        <v>0</v>
      </c>
      <c r="D6" s="17" t="n">
        <f aca="false">COUNTIFS('Duel Log'!C$2:C$5455,"Adox",'Duel Log'!I$2:I$5455,$A6)+COUNTIFS('Duel Log'!C$2:C$5455,"Adox",'Duel Log'!J$2:J$5455,$A6)+COUNTIFS('Duel Log'!C$2:C$5455,"Adox",'Duel Log'!K$2:K$5455,$A6)+COUNTIFS('Duel Log'!C$2:C$5455,"Adox",'Duel Log'!L$2:L$5455,$A6)+COUNTIFS('Duel Log'!C$2:C$5455,"Adox",'Duel Log'!M$2:M$5455,$A6)+COUNTIFS('Duel Log'!C$2:C$5455,"Adox",'Duel Log'!N$2:N$5455,$A6)+COUNTIFS('Duel Log'!C$2:C$5455,"Adox",'Duel Log'!O$2:O$5455,$A6)+COUNTIFS('Duel Log'!C$2:C$5455,"Adox",'Duel Log'!P$2:P$5455,$A6)</f>
        <v>0</v>
      </c>
      <c r="E6" s="17" t="n">
        <f aca="false">COUNTIFS('Duel Log'!C$2:C$5455,"Asaf",'Duel Log'!I$2:I$5455,$A6)+COUNTIFS('Duel Log'!C$2:C$5455,"Asaf",'Duel Log'!J$2:J$5455,$A6)+COUNTIFS('Duel Log'!C$2:C$5455,"Asaf",'Duel Log'!K$2:K$5455,$A6)+COUNTIFS('Duel Log'!C$2:C$5455,"Asaf",'Duel Log'!L$2:L$5455,$A6)+COUNTIFS('Duel Log'!C$2:C$5455,"Asaf",'Duel Log'!M$2:M$5455,$A6)+COUNTIFS('Duel Log'!C$2:C$5455,"Asaf",'Duel Log'!N$2:N$5455,$A6)+COUNTIFS('Duel Log'!C$2:C$5455,"Asaf",'Duel Log'!O$2:O$5455,$A6)+COUNTIFS('Duel Log'!C$2:C$5455,"Asaf",'Duel Log'!P$2:P$5455,$A6)</f>
        <v>0</v>
      </c>
      <c r="F6" s="17" t="n">
        <f aca="false">COUNTIFS('Duel Log'!C$2:C$5455,"BattleSRAM",'Duel Log'!I$2:I$5455,$A6)+COUNTIFS('Duel Log'!C$2:C$5455,"BattleSRAM",'Duel Log'!J$2:J$5455,$A6)+COUNTIFS('Duel Log'!C$2:C$5455,"BattleSRAM",'Duel Log'!K$2:K$5455,$A6)+COUNTIFS('Duel Log'!C$2:C$5455,"BattleSRAM",'Duel Log'!L$2:L$5455,$A6)+COUNTIFS('Duel Log'!C$2:C$5455,"BattleSRAM",'Duel Log'!M$2:M$5455,$A6)+COUNTIFS('Duel Log'!C$2:C$5455,"BattleSRAM",'Duel Log'!N$2:N$5455,$A6)+COUNTIFS('Duel Log'!C$2:C$5455,"BattleSRAM",'Duel Log'!O$2:O$5455,$A6)+COUNTIFS('Duel Log'!C$2:C$5455,"BattleSRAM",'Duel Log'!P$2:P$5455,$A6)</f>
        <v>0</v>
      </c>
      <c r="G6" s="17" t="n">
        <f aca="false">COUNTIFS('Duel Log'!C$2:C$5455,"Betfas",'Duel Log'!I$2:I$5455,$A6)+COUNTIFS('Duel Log'!C$2:C$5455,"Betfas",'Duel Log'!J$2:J$5455,$A6)+COUNTIFS('Duel Log'!C$2:C$5455,"Betfas",'Duel Log'!K$2:K$5455,$A6)+COUNTIFS('Duel Log'!C$2:C$5455,"Betfas",'Duel Log'!L$2:L$5455,$A6)+COUNTIFS('Duel Log'!C$2:C$5455,"Betfas",'Duel Log'!M$2:M$5455,$A6)+COUNTIFS('Duel Log'!C$2:C$5455,"Betfas",'Duel Log'!N$2:N$5455,$A6)+COUNTIFS('Duel Log'!C$2:C$5455,"Betfas",'Duel Log'!O$2:O$5455,$A6)+COUNTIFS('Duel Log'!C$2:C$5455,"Betfas",'Duel Log'!P$2:P$5455,$A6)</f>
        <v>0</v>
      </c>
      <c r="H6" s="17" t="n">
        <f aca="false">COUNTIFS('Duel Log'!C$2:C$5455,"CAL Sub ™✨杰克",'Duel Log'!I$2:I$5455,$A6)+COUNTIFS('Duel Log'!C$2:C$5455,"CAL Sub ™✨杰克",'Duel Log'!J$2:J$5455,$A6)+COUNTIFS('Duel Log'!C$2:C$5455,"CAL Sub ™✨杰克",'Duel Log'!K$2:K$5455,$A6)+COUNTIFS('Duel Log'!C$2:C$5455,"CAL Sub ™✨杰克",'Duel Log'!L$2:L$5455,$A6)+COUNTIFS('Duel Log'!C$2:C$5455,"CAL Sub ™✨杰克",'Duel Log'!M$2:M$5455,$A6)+COUNTIFS('Duel Log'!C$2:C$5455,"CAL Sub ™✨杰克",'Duel Log'!N$2:N$5455,$A6)+COUNTIFS('Duel Log'!C$2:C$5455,"CAL Sub ™✨杰克",'Duel Log'!O$2:O$5455,$A6)+COUNTIFS('Duel Log'!C$2:C$5455,"CAL Sub ™✨杰克",'Duel Log'!P$2:P$5455,$A6)</f>
        <v>0</v>
      </c>
      <c r="I6" s="17" t="n">
        <f aca="false">COUNTIFS('Duel Log'!C$2:C$5455,"CAL Sub ™️✨Kun",'Duel Log'!I$2:I$5455,$A6)+COUNTIFS('Duel Log'!C$2:C$5455,"CAL Sub ™️✨Kun",'Duel Log'!J$2:J$5455,$A6)+COUNTIFS('Duel Log'!C$2:C$5455,"CAL Sub ™️✨Kun",'Duel Log'!K$2:K$5455,$A6)+COUNTIFS('Duel Log'!C$2:C$5455,"CAL Sub ™️✨Kun",'Duel Log'!L$2:L$5455,$A6)+COUNTIFS('Duel Log'!C$2:C$5455,"CAL Sub ™️✨Kun",'Duel Log'!M$2:M$5455,$A6)+COUNTIFS('Duel Log'!C$2:C$5455,"CAL Sub ™️✨Kun",'Duel Log'!N$2:N$5455,$A6)+COUNTIFS('Duel Log'!C$2:C$5455,"CAL Sub ™️✨Kun",'Duel Log'!O$2:O$5455,$A6)+COUNTIFS('Duel Log'!C$2:C$5455,"CAL Sub ™️✨Kun",'Duel Log'!P$2:P$5455,$A6)</f>
        <v>0</v>
      </c>
      <c r="J6" s="17" t="n">
        <f aca="false">COUNTIFS('Duel Log'!C$2:C$5455,"CAPGUN",'Duel Log'!I$2:I$5455,$A6)+COUNTIFS('Duel Log'!C$2:C$5455,"CAPGUN",'Duel Log'!J$2:J$5455,$A6)+COUNTIFS('Duel Log'!C$2:C$5455,"CAPGUN",'Duel Log'!K$2:K$5455,$A6)+COUNTIFS('Duel Log'!C$2:C$5455,"CAPGUN",'Duel Log'!L$2:L$5455,$A6)+COUNTIFS('Duel Log'!C$2:C$5455,"CAPGUN",'Duel Log'!M$2:M$5455,$A6)+COUNTIFS('Duel Log'!C$2:C$5455,"CAPGUN",'Duel Log'!N$2:N$5455,$A6)+COUNTIFS('Duel Log'!C$2:C$5455,"CAPGUN",'Duel Log'!O$2:O$5455,$A6)+COUNTIFS('Duel Log'!C$2:C$5455,"CAPGUN",'Duel Log'!P$2:P$5455,$A6)</f>
        <v>0</v>
      </c>
      <c r="K6" s="17" t="n">
        <f aca="false">COUNTIFS('Duel Log'!C$2:C$5455,"Clown",'Duel Log'!I$2:I$5455,$A6)+COUNTIFS('Duel Log'!C$2:C$5455,"Clown",'Duel Log'!J$2:J$5455,$A6)+COUNTIFS('Duel Log'!C$2:C$5455,"Clown",'Duel Log'!K$2:K$5455,$A6)+COUNTIFS('Duel Log'!C$2:C$5455,"Clown",'Duel Log'!L$2:L$5455,$A6)+COUNTIFS('Duel Log'!C$2:C$5455,"Clown",'Duel Log'!M$2:M$5455,$A6)+COUNTIFS('Duel Log'!C$2:C$5455,"Clown",'Duel Log'!N$2:N$5455,$A6)+COUNTIFS('Duel Log'!C$2:C$5455,"Clown",'Duel Log'!O$2:O$5455,$A6)+COUNTIFS('Duel Log'!C$2:C$5455,"Clown",'Duel Log'!P$2:P$5455,$A6)</f>
        <v>0</v>
      </c>
      <c r="L6" s="17" t="n">
        <f aca="false">COUNTIFS('Duel Log'!C$2:C$5455,"Coco",'Duel Log'!I$2:I$5455,$A6)+COUNTIFS('Duel Log'!C$2:C$5455,"Coco",'Duel Log'!J$2:J$5455,$A6)+COUNTIFS('Duel Log'!C$2:C$5455,"Coco",'Duel Log'!K$2:K$5455,$A6)+COUNTIFS('Duel Log'!C$2:C$5455,"Coco",'Duel Log'!L$2:L$5455,$A6)+COUNTIFS('Duel Log'!C$2:C$5455,"Coco",'Duel Log'!M$2:M$5455,$A6)+COUNTIFS('Duel Log'!C$2:C$5455,"Coco",'Duel Log'!N$2:N$5455,$A6)+COUNTIFS('Duel Log'!C$2:C$5455,"Coco",'Duel Log'!O$2:O$5455,$A6)+COUNTIFS('Duel Log'!C$2:C$5455,"Coco",'Duel Log'!P$2:P$5455,$A6)</f>
        <v>0</v>
      </c>
      <c r="M6" s="17" t="n">
        <f aca="false">COUNTIFS('Duel Log'!C$2:C$5455,"Code: Furkan",'Duel Log'!I$2:I$5455,$A6)+COUNTIFS('Duel Log'!C$2:C$5455,"Code: Furkan",'Duel Log'!J$2:J$5455,$A6)+COUNTIFS('Duel Log'!C$2:C$5455,"Code: Furkan",'Duel Log'!K$2:K$5455,$A6)+COUNTIFS('Duel Log'!C$2:C$5455,"Code: Furkan",'Duel Log'!L$2:L$5455,$A6)+COUNTIFS('Duel Log'!C$2:C$5455,"Code: Furkan",'Duel Log'!M$2:M$5455,$A6)+COUNTIFS('Duel Log'!C$2:C$5455,"Code: Furkan",'Duel Log'!N$2:N$5455,$A6)+COUNTIFS('Duel Log'!C$2:C$5455,"Code: Furkan",'Duel Log'!O$2:O$5455,$A6)+COUNTIFS('Duel Log'!C$2:C$5455,"Code: Furkan",'Duel Log'!P$2:P$5455,$A6)</f>
        <v>0</v>
      </c>
      <c r="N6" s="17" t="n">
        <f aca="false">COUNTIFS('Duel Log'!C$2:C$5455,"DK",'Duel Log'!I$2:I$5455,$A6)+COUNTIFS('Duel Log'!C$2:C$5455,"DK",'Duel Log'!J$2:J$5455,$A6)+COUNTIFS('Duel Log'!C$2:C$5455,"DK",'Duel Log'!K$2:K$5455,$A6)+COUNTIFS('Duel Log'!C$2:C$5455,"DK",'Duel Log'!L$2:L$5455,$A6)+COUNTIFS('Duel Log'!C$2:C$5455,"DK",'Duel Log'!M$2:M$5455,$A6)+COUNTIFS('Duel Log'!C$2:C$5455,"DK",'Duel Log'!N$2:N$5455,$A6)+COUNTIFS('Duel Log'!C$2:C$5455,"DK",'Duel Log'!O$2:O$5455,$A6)+COUNTIFS('Duel Log'!C$2:C$5455,"DK",'Duel Log'!P$2:P$5455,$A6)</f>
        <v>0</v>
      </c>
      <c r="O6" s="17" t="n">
        <f aca="false">COUNTIFS('Duel Log'!C$2:C$5455,"DaniGamer",'Duel Log'!I$2:I$5455,$A6)+COUNTIFS('Duel Log'!C$2:C$5455,"DaniGamer",'Duel Log'!J$2:J$5455,$A6)+COUNTIFS('Duel Log'!C$2:C$5455,"DaniGamer",'Duel Log'!K$2:K$5455,$A6)+COUNTIFS('Duel Log'!C$2:C$5455,"DaniGamer",'Duel Log'!L$2:L$5455,$A6)+COUNTIFS('Duel Log'!C$2:C$5455,"DaniGamer",'Duel Log'!M$2:M$5455,$A6)+COUNTIFS('Duel Log'!C$2:C$5455,"DaniGamer",'Duel Log'!N$2:N$5455,$A6)+COUNTIFS('Duel Log'!C$2:C$5455,"DaniGamer",'Duel Log'!O$2:O$5455,$A6)+COUNTIFS('Duel Log'!C$2:C$5455,"DaniGamer",'Duel Log'!P$2:P$5455,$A6)</f>
        <v>0</v>
      </c>
      <c r="P6" s="17" t="n">
        <f aca="false">COUNTIFS('Duel Log'!C$2:C$5455,"Dess",'Duel Log'!I$2:I$5455,$A6)+COUNTIFS('Duel Log'!C$2:C$5455,"Dess",'Duel Log'!J$2:J$5455,$A6)+COUNTIFS('Duel Log'!C$2:C$5455,"Dess",'Duel Log'!K$2:K$5455,$A6)+COUNTIFS('Duel Log'!C$2:C$5455,"Dess",'Duel Log'!L$2:L$5455,$A6)+COUNTIFS('Duel Log'!C$2:C$5455,"Dess",'Duel Log'!M$2:M$5455,$A6)+COUNTIFS('Duel Log'!C$2:C$5455,"Dess",'Duel Log'!N$2:N$5455,$A6)+COUNTIFS('Duel Log'!C$2:C$5455,"Dess",'Duel Log'!O$2:O$5455,$A6)+COUNTIFS('Duel Log'!C$2:C$5455,"Dess",'Duel Log'!P$2:P$5455,$A6)</f>
        <v>0</v>
      </c>
      <c r="Q6" s="17" t="n">
        <f aca="false">COUNTIFS('Duel Log'!C$2:C$5455,"EGW",'Duel Log'!I$2:I$5455,$A6)+COUNTIFS('Duel Log'!C$2:C$5455,"EGW",'Duel Log'!J$2:J$5455,$A6)+COUNTIFS('Duel Log'!C$2:C$5455,"EGW",'Duel Log'!K$2:K$5455,$A6)+COUNTIFS('Duel Log'!C$2:C$5455,"EGW",'Duel Log'!L$2:L$5455,$A6)+COUNTIFS('Duel Log'!C$2:C$5455,"EGW",'Duel Log'!M$2:M$5455,$A6)+COUNTIFS('Duel Log'!C$2:C$5455,"EGW",'Duel Log'!N$2:N$5455,$A6)+COUNTIFS('Duel Log'!C$2:C$5455,"EGW",'Duel Log'!O$2:O$5455,$A6)+COUNTIFS('Duel Log'!C$2:C$5455,"EGW",'Duel Log'!P$2:P$5455,$A6)</f>
        <v>0</v>
      </c>
      <c r="R6" s="17" t="n">
        <f aca="false">COUNTIFS('Duel Log'!C$2:C$5455,"ErBacce",'Duel Log'!I$2:I$5455,$A6)+COUNTIFS('Duel Log'!C$2:C$5455,"ErBacce",'Duel Log'!J$2:J$5455,$A6)+COUNTIFS('Duel Log'!C$2:C$5455,"ErBacce",'Duel Log'!K$2:K$5455,$A6)+COUNTIFS('Duel Log'!C$2:C$5455,"ErBacce",'Duel Log'!L$2:L$5455,$A6)+COUNTIFS('Duel Log'!C$2:C$5455,"ErBacce",'Duel Log'!M$2:M$5455,$A6)+COUNTIFS('Duel Log'!C$2:C$5455,"ErBacce",'Duel Log'!N$2:N$5455,$A6)+COUNTIFS('Duel Log'!C$2:C$5455,"ErBacce",'Duel Log'!O$2:O$5455,$A6)+COUNTIFS('Duel Log'!C$2:C$5455,"ErBacce",'Duel Log'!P$2:P$5455,$A6)</f>
        <v>0</v>
      </c>
      <c r="S6" s="17" t="n">
        <f aca="false">COUNTIFS('Duel Log'!C$2:C$5455,"FelipePT",'Duel Log'!I$2:I$5455,$A6)+COUNTIFS('Duel Log'!C$2:C$5455,"FelipePT",'Duel Log'!J$2:J$5455,$A6)+COUNTIFS('Duel Log'!C$2:C$5455,"FelipePT",'Duel Log'!K$2:K$5455,$A6)+COUNTIFS('Duel Log'!C$2:C$5455,"FelipePT",'Duel Log'!L$2:L$5455,$A6)+COUNTIFS('Duel Log'!C$2:C$5455,"FelipePT",'Duel Log'!M$2:M$5455,$A6)+COUNTIFS('Duel Log'!C$2:C$5455,"FelipePT",'Duel Log'!N$2:N$5455,$A6)+COUNTIFS('Duel Log'!C$2:C$5455,"FelipePT",'Duel Log'!O$2:O$5455,$A6)+COUNTIFS('Duel Log'!C$2:C$5455,"FelipePT",'Duel Log'!P$2:P$5455,$A6)</f>
        <v>0</v>
      </c>
      <c r="T6" s="17" t="n">
        <f aca="false">COUNTIFS('Duel Log'!C$2:C$5455,"FrancoMedinaSL",'Duel Log'!I$2:I$5455,$A6)+COUNTIFS('Duel Log'!C$2:C$5455,"FrancoMedinaSL",'Duel Log'!J$2:J$5455,$A6)+COUNTIFS('Duel Log'!C$2:C$5455,"FrancoMedinaSL",'Duel Log'!K$2:K$5455,$A6)+COUNTIFS('Duel Log'!C$2:C$5455,"FrancoMedinaSL",'Duel Log'!L$2:L$5455,$A6)+COUNTIFS('Duel Log'!C$2:C$5455,"FrancoMedinaSL",'Duel Log'!M$2:M$5455,$A6)+COUNTIFS('Duel Log'!C$2:C$5455,"FrancoMedinaSL",'Duel Log'!N$2:N$5455,$A6)+COUNTIFS('Duel Log'!C$2:C$5455,"FrancoMedinaSL",'Duel Log'!O$2:O$5455,$A6)+COUNTIFS('Duel Log'!C$2:C$5455,"FrancoMedinaSL",'Duel Log'!P$2:P$5455,$A6)</f>
        <v>0</v>
      </c>
      <c r="U6" s="17" t="n">
        <f aca="false">COUNTIFS('Duel Log'!C$2:C$5455,"GençAslan:)",'Duel Log'!I$2:I$5455,$A6)+COUNTIFS('Duel Log'!C$2:C$5455,"GençAslan:)",'Duel Log'!J$2:J$5455,$A6)+COUNTIFS('Duel Log'!C$2:C$5455,"GençAslan:)",'Duel Log'!K$2:K$5455,$A6)+COUNTIFS('Duel Log'!C$2:C$5455,"GençAslan:)",'Duel Log'!L$2:L$5455,$A6)+COUNTIFS('Duel Log'!C$2:C$5455,"GençAslan:)",'Duel Log'!M$2:M$5455,$A6)+COUNTIFS('Duel Log'!C$2:C$5455,"GençAslan:)",'Duel Log'!N$2:N$5455,$A6)+COUNTIFS('Duel Log'!C$2:C$5455,"GençAslan:)",'Duel Log'!O$2:O$5455,$A6)+COUNTIFS('Duel Log'!C$2:C$5455,"GençAslan:)",'Duel Log'!P$2:P$5455,$A6)</f>
        <v>0</v>
      </c>
      <c r="V6" s="17" t="n">
        <f aca="false">COUNTIFS('Duel Log'!C$2:C$5455,"HaRu",'Duel Log'!I$2:I$5455,$A6)+COUNTIFS('Duel Log'!C$2:C$5455,"HaRu",'Duel Log'!J$2:J$5455,$A6)+COUNTIFS('Duel Log'!C$2:C$5455,"HaRu",'Duel Log'!K$2:K$5455,$A6)+COUNTIFS('Duel Log'!C$2:C$5455,"HaRu",'Duel Log'!L$2:L$5455,$A6)+COUNTIFS('Duel Log'!C$2:C$5455,"HaRu",'Duel Log'!M$2:M$5455,$A6)+COUNTIFS('Duel Log'!C$2:C$5455,"HaRu",'Duel Log'!N$2:N$5455,$A6)+COUNTIFS('Duel Log'!C$2:C$5455,"HaRu",'Duel Log'!O$2:O$5455,$A6)+COUNTIFS('Duel Log'!C$2:C$5455,"HaRu",'Duel Log'!P$2:P$5455,$A6)</f>
        <v>0</v>
      </c>
      <c r="W6" s="17" t="n">
        <f aca="false">COUNTIFS('Duel Log'!C$2:C$5455,"INA.BenZerRidel",'Duel Log'!I$2:I$5455,$A6)+COUNTIFS('Duel Log'!C$2:C$5455,"INA.BenZerRidel",'Duel Log'!J$2:J$5455,$A6)+COUNTIFS('Duel Log'!C$2:C$5455,"INA.BenZerRidel",'Duel Log'!K$2:K$5455,$A6)+COUNTIFS('Duel Log'!C$2:C$5455,"INA.BenZerRidel",'Duel Log'!L$2:L$5455,$A6)+COUNTIFS('Duel Log'!C$2:C$5455,"INA.BenZerRidel",'Duel Log'!M$2:M$5455,$A6)+COUNTIFS('Duel Log'!C$2:C$5455,"INA.BenZerRidel",'Duel Log'!N$2:N$5455,$A6)+COUNTIFS('Duel Log'!C$2:C$5455,"INA.BenZerRidel",'Duel Log'!O$2:O$5455,$A6)+COUNTIFS('Duel Log'!C$2:C$5455,"INA.BenZerRidel",'Duel Log'!P$2:P$5455,$A6)</f>
        <v>0</v>
      </c>
      <c r="X6" s="17" t="n">
        <f aca="false">COUNTIFS('Duel Log'!C$2:C$5455,"Ian77",'Duel Log'!I$2:I$5455,$A6)+COUNTIFS('Duel Log'!C$2:C$5455,"Ian77",'Duel Log'!J$2:J$5455,$A6)+COUNTIFS('Duel Log'!C$2:C$5455,"Ian77",'Duel Log'!K$2:K$5455,$A6)+COUNTIFS('Duel Log'!C$2:C$5455,"Ian77",'Duel Log'!L$2:L$5455,$A6)+COUNTIFS('Duel Log'!C$2:C$5455,"Ian77",'Duel Log'!M$2:M$5455,$A6)+COUNTIFS('Duel Log'!C$2:C$5455,"Ian77",'Duel Log'!N$2:N$5455,$A6)+COUNTIFS('Duel Log'!C$2:C$5455,"Ian77",'Duel Log'!O$2:O$5455,$A6)+COUNTIFS('Duel Log'!C$2:C$5455,"Ian77",'Duel Log'!P$2:P$5455,$A6)</f>
        <v>0</v>
      </c>
      <c r="Y6" s="17" t="n">
        <f aca="false">COUNTIFS('Duel Log'!C$2:C$5455,"JL Viiper",'Duel Log'!I$2:I$5455,$A6)+COUNTIFS('Duel Log'!C$2:C$5455,"JL Viiper",'Duel Log'!J$2:J$5455,$A6)+COUNTIFS('Duel Log'!C$2:C$5455,"JL Viiper",'Duel Log'!K$2:K$5455,$A6)+COUNTIFS('Duel Log'!C$2:C$5455,"JL Viiper",'Duel Log'!L$2:L$5455,$A6)+COUNTIFS('Duel Log'!C$2:C$5455,"JL Viiper",'Duel Log'!M$2:M$5455,$A6)+COUNTIFS('Duel Log'!C$2:C$5455,"JL Viiper",'Duel Log'!N$2:N$5455,$A6)+COUNTIFS('Duel Log'!C$2:C$5455,"JL Viiper",'Duel Log'!O$2:O$5455,$A6)+COUNTIFS('Duel Log'!C$2:C$5455,"JL Viiper",'Duel Log'!P$2:P$5455,$A6)</f>
        <v>0</v>
      </c>
      <c r="Z6" s="17" t="n">
        <f aca="false">COUNTIFS('Duel Log'!C$2:C$5455,"John77",'Duel Log'!I$2:I$5455,$A6)+COUNTIFS('Duel Log'!C$2:C$5455,"John77",'Duel Log'!J$2:J$5455,$A6)+COUNTIFS('Duel Log'!C$2:C$5455,"John77",'Duel Log'!K$2:K$5455,$A6)+COUNTIFS('Duel Log'!C$2:C$5455,"John77",'Duel Log'!L$2:L$5455,$A6)+COUNTIFS('Duel Log'!C$2:C$5455,"John77",'Duel Log'!M$2:M$5455,$A6)+COUNTIFS('Duel Log'!C$2:C$5455,"John77",'Duel Log'!N$2:N$5455,$A6)+COUNTIFS('Duel Log'!C$2:C$5455,"John77",'Duel Log'!O$2:O$5455,$A6)+COUNTIFS('Duel Log'!C$2:C$5455,"John77",'Duel Log'!P$2:P$5455,$A6)</f>
        <v>0</v>
      </c>
      <c r="AA6" s="17" t="n">
        <f aca="false">COUNTIFS('Duel Log'!C$2:C$5455,"JorZ",'Duel Log'!I$2:I$5455,$A6)+COUNTIFS('Duel Log'!C$2:C$5455,"JorZ",'Duel Log'!J$2:J$5455,$A6)+COUNTIFS('Duel Log'!C$2:C$5455,"JorZ",'Duel Log'!K$2:K$5455,$A6)+COUNTIFS('Duel Log'!C$2:C$5455,"JorZ",'Duel Log'!L$2:L$5455,$A6)+COUNTIFS('Duel Log'!C$2:C$5455,"JorZ",'Duel Log'!M$2:M$5455,$A6)+COUNTIFS('Duel Log'!C$2:C$5455,"JorZ",'Duel Log'!N$2:N$5455,$A6)+COUNTIFS('Duel Log'!C$2:C$5455,"JorZ",'Duel Log'!O$2:O$5455,$A6)+COUNTIFS('Duel Log'!C$2:C$5455,"JorZ",'Duel Log'!P$2:P$5455,$A6)</f>
        <v>0</v>
      </c>
      <c r="AB6" s="17" t="n">
        <f aca="false">COUNTIFS('Duel Log'!C$2:C$5455,"Kimchi77✨小小罗",'Duel Log'!I$2:I$5455,$A6)+COUNTIFS('Duel Log'!C$2:C$5455,"Kimchi77✨小小罗",'Duel Log'!J$2:J$5455,$A6)+COUNTIFS('Duel Log'!C$2:C$5455,"Kimchi77✨小小罗",'Duel Log'!K$2:K$5455,$A6)+COUNTIFS('Duel Log'!C$2:C$5455,"Kimchi77✨小小罗",'Duel Log'!L$2:L$5455,$A6)+COUNTIFS('Duel Log'!C$2:C$5455,"Kimchi77✨小小罗",'Duel Log'!M$2:M$5455,$A6)+COUNTIFS('Duel Log'!C$2:C$5455,"Kimchi77✨小小罗",'Duel Log'!N$2:N$5455,$A6)+COUNTIFS('Duel Log'!C$2:C$5455,"Kimchi77✨小小罗",'Duel Log'!O$2:O$5455,$A6)+COUNTIFS('Duel Log'!C$2:C$5455,"Kimchi77✨小小罗",'Duel Log'!P$2:P$5455,$A6)</f>
        <v>0</v>
      </c>
      <c r="AC6" s="17" t="n">
        <f aca="false">COUNTIFS('Duel Log'!C$2:C$5455,"Kitashiyan",'Duel Log'!I$2:I$5455,$A6)+COUNTIFS('Duel Log'!C$2:C$5455,"Kitashiyan",'Duel Log'!J$2:J$5455,$A6)+COUNTIFS('Duel Log'!C$2:C$5455,"Kitashiyan",'Duel Log'!K$2:K$5455,$A6)+COUNTIFS('Duel Log'!C$2:C$5455,"Kitashiyan",'Duel Log'!L$2:L$5455,$A6)+COUNTIFS('Duel Log'!C$2:C$5455,"Kitashiyan",'Duel Log'!M$2:M$5455,$A6)+COUNTIFS('Duel Log'!C$2:C$5455,"Kitashiyan",'Duel Log'!N$2:N$5455,$A6)+COUNTIFS('Duel Log'!C$2:C$5455,"Kitashiyan",'Duel Log'!O$2:O$5455,$A6)+COUNTIFS('Duel Log'!C$2:C$5455,"Kitashiyan",'Duel Log'!P$2:P$5455,$A6)</f>
        <v>0</v>
      </c>
      <c r="AD6" s="17" t="n">
        <f aca="false">COUNTIFS('Duel Log'!C$2:C$5455,"Klaus",'Duel Log'!I$2:I$5455,$A6)+COUNTIFS('Duel Log'!C$2:C$5455,"Klaus",'Duel Log'!J$2:J$5455,$A6)+COUNTIFS('Duel Log'!C$2:C$5455,"Klaus",'Duel Log'!K$2:K$5455,$A6)+COUNTIFS('Duel Log'!C$2:C$5455,"Klaus",'Duel Log'!L$2:L$5455,$A6)+COUNTIFS('Duel Log'!C$2:C$5455,"Klaus",'Duel Log'!M$2:M$5455,$A6)+COUNTIFS('Duel Log'!C$2:C$5455,"Klaus",'Duel Log'!N$2:N$5455,$A6)+COUNTIFS('Duel Log'!C$2:C$5455,"Klaus",'Duel Log'!O$2:O$5455,$A6)+COUNTIFS('Duel Log'!C$2:C$5455,"Klaus",'Duel Log'!P$2:P$5455,$A6)</f>
        <v>0</v>
      </c>
      <c r="AE6" s="17" t="n">
        <f aca="false">COUNTIFS('Duel Log'!C$2:C$5455,"LF丨张✨Ink❤️llb",'Duel Log'!I$2:I$5455,$A6)+COUNTIFS('Duel Log'!C$2:C$5455,"LF丨张✨Ink❤️llb",'Duel Log'!J$2:J$5455,$A6)+COUNTIFS('Duel Log'!C$2:C$5455,"LF丨张✨Ink❤️llb",'Duel Log'!K$2:K$5455,$A6)+COUNTIFS('Duel Log'!C$2:C$5455,"LF丨张✨Ink❤️llb",'Duel Log'!L$2:L$5455,$A6)+COUNTIFS('Duel Log'!C$2:C$5455,"LF丨张✨Ink❤️llb",'Duel Log'!M$2:M$5455,$A6)+COUNTIFS('Duel Log'!C$2:C$5455,"LF丨张✨Ink❤️llb",'Duel Log'!N$2:N$5455,$A6)+COUNTIFS('Duel Log'!C$2:C$5455,"LF丨张✨Ink❤️llb",'Duel Log'!O$2:O$5455,$A6)+COUNTIFS('Duel Log'!C$2:C$5455,"LF丨张✨Ink❤️llb",'Duel Log'!P$2:P$5455,$A6)</f>
        <v>0</v>
      </c>
      <c r="AF6" s="17" t="n">
        <f aca="false">COUNTIFS('Duel Log'!C$2:C$5455,"Lucas.xit✨之安神",'Duel Log'!I$2:I$5455,$A6)+COUNTIFS('Duel Log'!C$2:C$5455,"Lucas.xit✨之安神",'Duel Log'!J$2:J$5455,$A6)+COUNTIFS('Duel Log'!C$2:C$5455,"Lucas.xit✨之安神",'Duel Log'!K$2:K$5455,$A6)+COUNTIFS('Duel Log'!C$2:C$5455,"Lucas.xit✨之安神",'Duel Log'!L$2:L$5455,$A6)+COUNTIFS('Duel Log'!C$2:C$5455,"Lucas.xit✨之安神",'Duel Log'!M$2:M$5455,$A6)+COUNTIFS('Duel Log'!C$2:C$5455,"Lucas.xit✨之安神",'Duel Log'!N$2:N$5455,$A6)+COUNTIFS('Duel Log'!C$2:C$5455,"Lucas.xit✨之安神",'Duel Log'!O$2:O$5455,$A6)+COUNTIFS('Duel Log'!C$2:C$5455,"Lucas.xit✨之安神",'Duel Log'!P$2:P$5455,$A6)</f>
        <v>0</v>
      </c>
      <c r="AG6" s="17" t="n">
        <f aca="false">COUNTIFS('Duel Log'!C$2:C$5455,"Lucas✨杰克",'Duel Log'!I$2:I$5455,$A6)+COUNTIFS('Duel Log'!C$2:C$5455,"Lucas✨杰克",'Duel Log'!J$2:J$5455,$A6)+COUNTIFS('Duel Log'!C$2:C$5455,"Lucas✨杰克",'Duel Log'!K$2:K$5455,$A6)+COUNTIFS('Duel Log'!C$2:C$5455,"Lucas✨杰克",'Duel Log'!L$2:L$5455,$A6)+COUNTIFS('Duel Log'!C$2:C$5455,"Lucas✨杰克",'Duel Log'!M$2:M$5455,$A6)+COUNTIFS('Duel Log'!C$2:C$5455,"Lucas✨杰克",'Duel Log'!N$2:N$5455,$A6)+COUNTIFS('Duel Log'!C$2:C$5455,"Lucas✨杰克",'Duel Log'!O$2:O$5455,$A6)+COUNTIFS('Duel Log'!C$2:C$5455,"Lucas✨杰克",'Duel Log'!P$2:P$5455,$A6)</f>
        <v>0</v>
      </c>
      <c r="AH6" s="17" t="n">
        <f aca="false">COUNTIFS('Duel Log'!C$2:C$5455,"MH Axel",'Duel Log'!I$2:I$5455,$A6)+COUNTIFS('Duel Log'!C$2:C$5455,"MH Axel",'Duel Log'!J$2:J$5455,$A6)+COUNTIFS('Duel Log'!C$2:C$5455,"MH Axel",'Duel Log'!K$2:K$5455,$A6)+COUNTIFS('Duel Log'!C$2:C$5455,"MH Axel",'Duel Log'!L$2:L$5455,$A6)+COUNTIFS('Duel Log'!C$2:C$5455,"MH Axel",'Duel Log'!M$2:M$5455,$A6)+COUNTIFS('Duel Log'!C$2:C$5455,"MH Axel",'Duel Log'!N$2:N$5455,$A6)+COUNTIFS('Duel Log'!C$2:C$5455,"MH Axel",'Duel Log'!O$2:O$5455,$A6)+COUNTIFS('Duel Log'!C$2:C$5455,"MH Axel",'Duel Log'!P$2:P$5455,$A6)</f>
        <v>0</v>
      </c>
      <c r="AI6" s="17" t="n">
        <f aca="false">COUNTIFS('Duel Log'!C$2:C$5455,"Mohamed Light",'Duel Log'!I$2:I$5455,$A6)+COUNTIFS('Duel Log'!C$2:C$5455,"Mohamed Light",'Duel Log'!J$2:J$5455,$A6)+COUNTIFS('Duel Log'!C$2:C$5455,"Mohamed Light",'Duel Log'!K$2:K$5455,$A6)+COUNTIFS('Duel Log'!C$2:C$5455,"Mohamed Light",'Duel Log'!L$2:L$5455,$A6)+COUNTIFS('Duel Log'!C$2:C$5455,"Mohamed Light",'Duel Log'!M$2:M$5455,$A6)+COUNTIFS('Duel Log'!C$2:C$5455,"Mohamed Light",'Duel Log'!N$2:N$5455,$A6)+COUNTIFS('Duel Log'!C$2:C$5455,"Mohamed Light",'Duel Log'!O$2:O$5455,$A6)+COUNTIFS('Duel Log'!C$2:C$5455,"Mohamed Light",'Duel Log'!P$2:P$5455,$A6)</f>
        <v>0</v>
      </c>
      <c r="AJ6" s="17" t="n">
        <f aca="false">COUNTIFS('Duel Log'!C$2:C$5455,"Nadir",'Duel Log'!I$2:I$5455,$A6)+COUNTIFS('Duel Log'!C$2:C$5455,"Nadir",'Duel Log'!J$2:J$5455,$A6)+COUNTIFS('Duel Log'!C$2:C$5455,"Nadir",'Duel Log'!K$2:K$5455,$A6)+COUNTIFS('Duel Log'!C$2:C$5455,"Nadir",'Duel Log'!L$2:L$5455,$A6)+COUNTIFS('Duel Log'!C$2:C$5455,"Nadir",'Duel Log'!M$2:M$5455,$A6)+COUNTIFS('Duel Log'!C$2:C$5455,"Nadir",'Duel Log'!N$2:N$5455,$A6)+COUNTIFS('Duel Log'!C$2:C$5455,"Nadir",'Duel Log'!O$2:O$5455,$A6)+COUNTIFS('Duel Log'!C$2:C$5455,"Nadir",'Duel Log'!P$2:P$5455,$A6)</f>
        <v>0</v>
      </c>
      <c r="AK6" s="17" t="n">
        <f aca="false">COUNTIFS('Duel Log'!C$2:C$5455,"Nicoco23",'Duel Log'!I$2:I$5455,$A6)+COUNTIFS('Duel Log'!C$2:C$5455,"Nicoco23",'Duel Log'!J$2:J$5455,$A6)+COUNTIFS('Duel Log'!C$2:C$5455,"Nicoco23",'Duel Log'!K$2:K$5455,$A6)+COUNTIFS('Duel Log'!C$2:C$5455,"Nicoco23",'Duel Log'!L$2:L$5455,$A6)+COUNTIFS('Duel Log'!C$2:C$5455,"Nicoco23",'Duel Log'!M$2:M$5455,$A6)+COUNTIFS('Duel Log'!C$2:C$5455,"Nicoco23",'Duel Log'!N$2:N$5455,$A6)+COUNTIFS('Duel Log'!C$2:C$5455,"Nicoco23",'Duel Log'!O$2:O$5455,$A6)+COUNTIFS('Duel Log'!C$2:C$5455,"Nicoco23",'Duel Log'!P$2:P$5455,$A6)</f>
        <v>0</v>
      </c>
      <c r="AL6" s="17" t="n">
        <f aca="false">COUNTIFS('Duel Log'!C$2:C$5455,"Nooby❤️Pi2r",'Duel Log'!I$2:I$5455,$A6)+COUNTIFS('Duel Log'!C$2:C$5455,"Nooby❤️Pi2r",'Duel Log'!J$2:J$5455,$A6)+COUNTIFS('Duel Log'!C$2:C$5455,"Nooby❤️Pi2r",'Duel Log'!K$2:K$5455,$A6)+COUNTIFS('Duel Log'!C$2:C$5455,"Nooby❤️Pi2r",'Duel Log'!L$2:L$5455,$A6)+COUNTIFS('Duel Log'!C$2:C$5455,"Nooby❤️Pi2r",'Duel Log'!M$2:M$5455,$A6)+COUNTIFS('Duel Log'!C$2:C$5455,"Nooby❤️Pi2r",'Duel Log'!N$2:N$5455,$A6)+COUNTIFS('Duel Log'!C$2:C$5455,"Nooby❤️Pi2r",'Duel Log'!O$2:O$5455,$A6)+COUNTIFS('Duel Log'!C$2:C$5455,"Nooby❤️Pi2r",'Duel Log'!P$2:P$5455,$A6)</f>
        <v>0</v>
      </c>
      <c r="AM6" s="17" t="n">
        <f aca="false">COUNTIFS('Duel Log'!C$2:C$5455,"OS xAlee",'Duel Log'!I$2:I$5455,$A6)+COUNTIFS('Duel Log'!C$2:C$5455,"OS xAlee",'Duel Log'!J$2:J$5455,$A6)+COUNTIFS('Duel Log'!C$2:C$5455,"OS xAlee",'Duel Log'!K$2:K$5455,$A6)+COUNTIFS('Duel Log'!C$2:C$5455,"OS xAlee",'Duel Log'!L$2:L$5455,$A6)+COUNTIFS('Duel Log'!C$2:C$5455,"OS xAlee",'Duel Log'!M$2:M$5455,$A6)+COUNTIFS('Duel Log'!C$2:C$5455,"OS xAlee",'Duel Log'!N$2:N$5455,$A6)+COUNTIFS('Duel Log'!C$2:C$5455,"OS xAlee",'Duel Log'!O$2:O$5455,$A6)+COUNTIFS('Duel Log'!C$2:C$5455,"OS xAlee",'Duel Log'!P$2:P$5455,$A6)</f>
        <v>0</v>
      </c>
      <c r="AN6" s="17" t="n">
        <f aca="false">COUNTIFS('Duel Log'!C$2:C$5455,"Pedro™️",'Duel Log'!I$2:I$5455,$A6)+COUNTIFS('Duel Log'!C$2:C$5455,"Pedro™️",'Duel Log'!J$2:J$5455,$A6)+COUNTIFS('Duel Log'!C$2:C$5455,"Pedro™️",'Duel Log'!K$2:K$5455,$A6)+COUNTIFS('Duel Log'!C$2:C$5455,"Pedro™️",'Duel Log'!L$2:L$5455,$A6)+COUNTIFS('Duel Log'!C$2:C$5455,"Pedro™️",'Duel Log'!M$2:M$5455,$A6)+COUNTIFS('Duel Log'!C$2:C$5455,"Pedro™️",'Duel Log'!N$2:N$5455,$A6)+COUNTIFS('Duel Log'!C$2:C$5455,"Pedro™️",'Duel Log'!O$2:O$5455,$A6)+COUNTIFS('Duel Log'!C$2:C$5455,"Pedro™️",'Duel Log'!P$2:P$5455,$A6)</f>
        <v>0</v>
      </c>
      <c r="AO6" s="17" t="n">
        <f aca="false">COUNTIFS('Duel Log'!C$2:C$5455,"Polaris",'Duel Log'!I$2:I$5455,$A6)+COUNTIFS('Duel Log'!C$2:C$5455,"Polaris",'Duel Log'!J$2:J$5455,$A6)+COUNTIFS('Duel Log'!C$2:C$5455,"Polaris",'Duel Log'!K$2:K$5455,$A6)+COUNTIFS('Duel Log'!C$2:C$5455,"Polaris",'Duel Log'!L$2:L$5455,$A6)+COUNTIFS('Duel Log'!C$2:C$5455,"Polaris",'Duel Log'!M$2:M$5455,$A6)+COUNTIFS('Duel Log'!C$2:C$5455,"Polaris",'Duel Log'!N$2:N$5455,$A6)+COUNTIFS('Duel Log'!C$2:C$5455,"Polaris",'Duel Log'!O$2:O$5455,$A6)+COUNTIFS('Duel Log'!C$2:C$5455,"Polaris",'Duel Log'!P$2:P$5455,$A6)</f>
        <v>0</v>
      </c>
      <c r="AP6" s="17" t="n">
        <f aca="false">COUNTIFS('Duel Log'!C$2:C$5455,"RAD",'Duel Log'!I$2:I$5455,$A6)+COUNTIFS('Duel Log'!C$2:C$5455,"RAD",'Duel Log'!J$2:J$5455,$A6)+COUNTIFS('Duel Log'!C$2:C$5455,"RAD",'Duel Log'!K$2:K$5455,$A6)+COUNTIFS('Duel Log'!C$2:C$5455,"RAD",'Duel Log'!L$2:L$5455,$A6)+COUNTIFS('Duel Log'!C$2:C$5455,"RAD",'Duel Log'!M$2:M$5455,$A6)+COUNTIFS('Duel Log'!C$2:C$5455,"RAD",'Duel Log'!N$2:N$5455,$A6)+COUNTIFS('Duel Log'!C$2:C$5455,"RAD",'Duel Log'!O$2:O$5455,$A6)+COUNTIFS('Duel Log'!C$2:C$5455,"RAD",'Duel Log'!P$2:P$5455,$A6)</f>
        <v>0</v>
      </c>
      <c r="AQ6" s="17" t="n">
        <f aca="false">COUNTIFS('Duel Log'!C$2:C$5455,"RUBIZALEZ",'Duel Log'!I$2:I$5455,$A6)+COUNTIFS('Duel Log'!C$2:C$5455,"RUBIZALEZ",'Duel Log'!J$2:J$5455,$A6)+COUNTIFS('Duel Log'!C$2:C$5455,"RUBIZALEZ",'Duel Log'!K$2:K$5455,$A6)+COUNTIFS('Duel Log'!C$2:C$5455,"RUBIZALEZ",'Duel Log'!L$2:L$5455,$A6)+COUNTIFS('Duel Log'!C$2:C$5455,"RUBIZALEZ",'Duel Log'!M$2:M$5455,$A6)+COUNTIFS('Duel Log'!C$2:C$5455,"RUBIZALEZ",'Duel Log'!N$2:N$5455,$A6)+COUNTIFS('Duel Log'!C$2:C$5455,"RUBIZALEZ",'Duel Log'!O$2:O$5455,$A6)+COUNTIFS('Duel Log'!C$2:C$5455,"RUBIZALEZ",'Duel Log'!P$2:P$5455,$A6)</f>
        <v>0</v>
      </c>
      <c r="AR6" s="17" t="n">
        <f aca="false">COUNTIFS('Duel Log'!C$2:C$5455,"Rainbow",'Duel Log'!I$2:I$5455,$A6)+COUNTIFS('Duel Log'!C$2:C$5455,"Rainbow",'Duel Log'!J$2:J$5455,$A6)+COUNTIFS('Duel Log'!C$2:C$5455,"Rainbow",'Duel Log'!K$2:K$5455,$A6)+COUNTIFS('Duel Log'!C$2:C$5455,"Rainbow",'Duel Log'!L$2:L$5455,$A6)+COUNTIFS('Duel Log'!C$2:C$5455,"Rainbow",'Duel Log'!M$2:M$5455,$A6)+COUNTIFS('Duel Log'!C$2:C$5455,"Rainbow",'Duel Log'!N$2:N$5455,$A6)+COUNTIFS('Duel Log'!C$2:C$5455,"Rainbow",'Duel Log'!O$2:O$5455,$A6)+COUNTIFS('Duel Log'!C$2:C$5455,"Rainbow",'Duel Log'!P$2:P$5455,$A6)</f>
        <v>0</v>
      </c>
      <c r="AS6" s="17" t="n">
        <f aca="false">COUNTIFS('Duel Log'!C$2:C$5455,"Reminor",'Duel Log'!I$2:I$5455,$A6)+COUNTIFS('Duel Log'!C$2:C$5455,"Reminor",'Duel Log'!J$2:J$5455,$A6)+COUNTIFS('Duel Log'!C$2:C$5455,"Reminor",'Duel Log'!K$2:K$5455,$A6)+COUNTIFS('Duel Log'!C$2:C$5455,"Reminor",'Duel Log'!L$2:L$5455,$A6)+COUNTIFS('Duel Log'!C$2:C$5455,"Reminor",'Duel Log'!M$2:M$5455,$A6)+COUNTIFS('Duel Log'!C$2:C$5455,"Reminor",'Duel Log'!N$2:N$5455,$A6)+COUNTIFS('Duel Log'!C$2:C$5455,"Reminor",'Duel Log'!O$2:O$5455,$A6)+COUNTIFS('Duel Log'!C$2:C$5455,"Reminor",'Duel Log'!P$2:P$5455,$A6)</f>
        <v>0</v>
      </c>
      <c r="AT6" s="17" t="n">
        <f aca="false">COUNTIFS('Duel Log'!C$2:C$5455,"Rin✨安之",'Duel Log'!I$2:I$5455,$A6)+COUNTIFS('Duel Log'!C$2:C$5455,"Rin✨安之",'Duel Log'!J$2:J$5455,$A6)+COUNTIFS('Duel Log'!C$2:C$5455,"Rin✨安之",'Duel Log'!K$2:K$5455,$A6)+COUNTIFS('Duel Log'!C$2:C$5455,"Rin✨安之",'Duel Log'!L$2:L$5455,$A6)+COUNTIFS('Duel Log'!C$2:C$5455,"Rin✨安之",'Duel Log'!M$2:M$5455,$A6)+COUNTIFS('Duel Log'!C$2:C$5455,"Rin✨安之",'Duel Log'!N$2:N$5455,$A6)+COUNTIFS('Duel Log'!C$2:C$5455,"Rin✨安之",'Duel Log'!O$2:O$5455,$A6)+COUNTIFS('Duel Log'!C$2:C$5455,"Rin✨安之",'Duel Log'!P$2:P$5455,$A6)</f>
        <v>0</v>
      </c>
      <c r="AU6" s="17" t="n">
        <f aca="false">COUNTIFS('Duel Log'!C$2:C$5455,"Ryley",'Duel Log'!I$2:I$5455,$A6)+COUNTIFS('Duel Log'!C$2:C$5455,"Ryley",'Duel Log'!J$2:J$5455,$A6)+COUNTIFS('Duel Log'!C$2:C$5455,"Ryley",'Duel Log'!K$2:K$5455,$A6)+COUNTIFS('Duel Log'!C$2:C$5455,"Ryley",'Duel Log'!L$2:L$5455,$A6)+COUNTIFS('Duel Log'!C$2:C$5455,"Ryley",'Duel Log'!M$2:M$5455,$A6)+COUNTIFS('Duel Log'!C$2:C$5455,"Ryley",'Duel Log'!N$2:N$5455,$A6)+COUNTIFS('Duel Log'!C$2:C$5455,"Ryley",'Duel Log'!O$2:O$5455,$A6)+COUNTIFS('Duel Log'!C$2:C$5455,"Ryley",'Duel Log'!P$2:P$5455,$A6)</f>
        <v>0</v>
      </c>
      <c r="AV6" s="17" t="n">
        <f aca="false">COUNTIFS('Duel Log'!C$2:C$5455,"SK Dominik",'Duel Log'!I$2:I$5455,$A6)+COUNTIFS('Duel Log'!C$2:C$5455,"SK Dominik",'Duel Log'!J$2:J$5455,$A6)+COUNTIFS('Duel Log'!C$2:C$5455,"SK Dominik",'Duel Log'!K$2:K$5455,$A6)+COUNTIFS('Duel Log'!C$2:C$5455,"SK Dominik",'Duel Log'!L$2:L$5455,$A6)+COUNTIFS('Duel Log'!C$2:C$5455,"SK Dominik",'Duel Log'!M$2:M$5455,$A6)+COUNTIFS('Duel Log'!C$2:C$5455,"SK Dominik",'Duel Log'!N$2:N$5455,$A6)+COUNTIFS('Duel Log'!C$2:C$5455,"SK Dominik",'Duel Log'!O$2:O$5455,$A6)+COUNTIFS('Duel Log'!C$2:C$5455,"SK Dominik",'Duel Log'!P$2:P$5455,$A6)</f>
        <v>0</v>
      </c>
      <c r="AW6" s="17" t="n">
        <f aca="false">COUNTIFS('Duel Log'!C$2:C$5455,"SK Morten",'Duel Log'!I$2:I$5455,$A6)+COUNTIFS('Duel Log'!C$2:C$5455,"SK Morten",'Duel Log'!J$2:J$5455,$A6)+COUNTIFS('Duel Log'!C$2:C$5455,"SK Morten",'Duel Log'!K$2:K$5455,$A6)+COUNTIFS('Duel Log'!C$2:C$5455,"SK Morten",'Duel Log'!L$2:L$5455,$A6)+COUNTIFS('Duel Log'!C$2:C$5455,"SK Morten",'Duel Log'!M$2:M$5455,$A6)+COUNTIFS('Duel Log'!C$2:C$5455,"SK Morten",'Duel Log'!N$2:N$5455,$A6)+COUNTIFS('Duel Log'!C$2:C$5455,"SK Morten",'Duel Log'!O$2:O$5455,$A6)+COUNTIFS('Duel Log'!C$2:C$5455,"SK Morten",'Duel Log'!P$2:P$5455,$A6)</f>
        <v>0</v>
      </c>
      <c r="AX6" s="17" t="n">
        <f aca="false">COUNTIFS('Duel Log'!C$2:C$5455,"SK xopxsam",'Duel Log'!I$2:I$5455,$A6)+COUNTIFS('Duel Log'!C$2:C$5455,"SK xopxsam",'Duel Log'!J$2:J$5455,$A6)+COUNTIFS('Duel Log'!C$2:C$5455,"SK xopxsam",'Duel Log'!K$2:K$5455,$A6)+COUNTIFS('Duel Log'!C$2:C$5455,"SK xopxsam",'Duel Log'!L$2:L$5455,$A6)+COUNTIFS('Duel Log'!C$2:C$5455,"SK xopxsam",'Duel Log'!M$2:M$5455,$A6)+COUNTIFS('Duel Log'!C$2:C$5455,"SK xopxsam",'Duel Log'!N$2:N$5455,$A6)+COUNTIFS('Duel Log'!C$2:C$5455,"SK xopxsam",'Duel Log'!O$2:O$5455,$A6)+COUNTIFS('Duel Log'!C$2:C$5455,"SK xopxsam",'Duel Log'!P$2:P$5455,$A6)</f>
        <v>0</v>
      </c>
      <c r="AY6" s="17" t="n">
        <f aca="false">COUNTIFS('Duel Log'!C$2:C$5455,"Samuel Bassotto",'Duel Log'!I$2:I$5455,$A6)+COUNTIFS('Duel Log'!C$2:C$5455,"Samuel Bassotto",'Duel Log'!J$2:J$5455,$A6)+COUNTIFS('Duel Log'!C$2:C$5455,"Samuel Bassotto",'Duel Log'!K$2:K$5455,$A6)+COUNTIFS('Duel Log'!C$2:C$5455,"Samuel Bassotto",'Duel Log'!L$2:L$5455,$A6)+COUNTIFS('Duel Log'!C$2:C$5455,"Samuel Bassotto",'Duel Log'!M$2:M$5455,$A6)+COUNTIFS('Duel Log'!C$2:C$5455,"Samuel Bassotto",'Duel Log'!N$2:N$5455,$A6)+COUNTIFS('Duel Log'!C$2:C$5455,"Samuel Bassotto",'Duel Log'!O$2:O$5455,$A6)+COUNTIFS('Duel Log'!C$2:C$5455,"Samuel Bassotto",'Duel Log'!P$2:P$5455,$A6)</f>
        <v>0</v>
      </c>
      <c r="AZ6" s="17" t="n">
        <f aca="false">COUNTIFS('Duel Log'!C$2:C$5455,"SandBox",'Duel Log'!I$2:I$5455,$A6)+COUNTIFS('Duel Log'!C$2:C$5455,"SandBox",'Duel Log'!J$2:J$5455,$A6)+COUNTIFS('Duel Log'!C$2:C$5455,"SandBox",'Duel Log'!K$2:K$5455,$A6)+COUNTIFS('Duel Log'!C$2:C$5455,"SandBox",'Duel Log'!L$2:L$5455,$A6)+COUNTIFS('Duel Log'!C$2:C$5455,"SandBox",'Duel Log'!M$2:M$5455,$A6)+COUNTIFS('Duel Log'!C$2:C$5455,"SandBox",'Duel Log'!N$2:N$5455,$A6)+COUNTIFS('Duel Log'!C$2:C$5455,"SandBox",'Duel Log'!O$2:O$5455,$A6)+COUNTIFS('Duel Log'!C$2:C$5455,"SandBox",'Duel Log'!P$2:P$5455,$A6)</f>
        <v>0</v>
      </c>
      <c r="BA6" s="17" t="n">
        <f aca="false">COUNTIFS('Duel Log'!C$2:C$5455,"Sosaa1of1",'Duel Log'!I$2:I$5455,$A6)+COUNTIFS('Duel Log'!C$2:C$5455,"Sosaa1of1",'Duel Log'!J$2:J$5455,$A6)+COUNTIFS('Duel Log'!C$2:C$5455,"Sosaa1of1",'Duel Log'!K$2:K$5455,$A6)+COUNTIFS('Duel Log'!C$2:C$5455,"Sosaa1of1",'Duel Log'!L$2:L$5455,$A6)+COUNTIFS('Duel Log'!C$2:C$5455,"Sosaa1of1",'Duel Log'!M$2:M$5455,$A6)+COUNTIFS('Duel Log'!C$2:C$5455,"Sosaa1of1",'Duel Log'!N$2:N$5455,$A6)+COUNTIFS('Duel Log'!C$2:C$5455,"Sosaa1of1",'Duel Log'!O$2:O$5455,$A6)+COUNTIFS('Duel Log'!C$2:C$5455,"Sosaa1of1",'Duel Log'!P$2:P$5455,$A6)</f>
        <v>0</v>
      </c>
      <c r="BB6" s="17" t="n">
        <f aca="false">COUNTIFS('Duel Log'!C$2:C$5455,"Steeef",'Duel Log'!I$2:I$5455,$A6)+COUNTIFS('Duel Log'!C$2:C$5455,"Steeef",'Duel Log'!J$2:J$5455,$A6)+COUNTIFS('Duel Log'!C$2:C$5455,"Steeef",'Duel Log'!K$2:K$5455,$A6)+COUNTIFS('Duel Log'!C$2:C$5455,"Steeef",'Duel Log'!L$2:L$5455,$A6)+COUNTIFS('Duel Log'!C$2:C$5455,"Steeef",'Duel Log'!M$2:M$5455,$A6)+COUNTIFS('Duel Log'!C$2:C$5455,"Steeef",'Duel Log'!N$2:N$5455,$A6)+COUNTIFS('Duel Log'!C$2:C$5455,"Steeef",'Duel Log'!O$2:O$5455,$A6)+COUNTIFS('Duel Log'!C$2:C$5455,"Steeef",'Duel Log'!P$2:P$5455,$A6)</f>
        <v>0</v>
      </c>
      <c r="BC6" s="17" t="n">
        <f aca="false">COUNTIFS('Duel Log'!C$2:C$5455,"TMX I Mateja",'Duel Log'!I$2:I$5455,$A6)+COUNTIFS('Duel Log'!C$2:C$5455,"TMX I Mateja",'Duel Log'!J$2:J$5455,$A6)+COUNTIFS('Duel Log'!C$2:C$5455,"TMX I Mateja",'Duel Log'!K$2:K$5455,$A6)+COUNTIFS('Duel Log'!C$2:C$5455,"TMX I Mateja",'Duel Log'!L$2:L$5455,$A6)+COUNTIFS('Duel Log'!C$2:C$5455,"TMX I Mateja",'Duel Log'!M$2:M$5455,$A6)+COUNTIFS('Duel Log'!C$2:C$5455,"TMX I Mateja",'Duel Log'!N$2:N$5455,$A6)+COUNTIFS('Duel Log'!C$2:C$5455,"TMX I Mateja",'Duel Log'!O$2:O$5455,$A6)+COUNTIFS('Duel Log'!C$2:C$5455,"TMX I Mateja",'Duel Log'!P$2:P$5455,$A6)</f>
        <v>0</v>
      </c>
      <c r="BD6" s="17" t="n">
        <f aca="false">COUNTIFS('Duel Log'!C$2:C$5455,"TTK:MrAwesomeCR",'Duel Log'!I$2:I$5455,$A6)+COUNTIFS('Duel Log'!C$2:C$5455,"TTK:MrAwesomeCR",'Duel Log'!J$2:J$5455,$A6)+COUNTIFS('Duel Log'!C$2:C$5455,"TTK:MrAwesomeCR",'Duel Log'!K$2:K$5455,$A6)+COUNTIFS('Duel Log'!C$2:C$5455,"TTK:MrAwesomeCR",'Duel Log'!L$2:L$5455,$A6)+COUNTIFS('Duel Log'!C$2:C$5455,"TTK:MrAwesomeCR",'Duel Log'!M$2:M$5455,$A6)+COUNTIFS('Duel Log'!C$2:C$5455,"TTK:MrAwesomeCR",'Duel Log'!N$2:N$5455,$A6)+COUNTIFS('Duel Log'!C$2:C$5455,"TTK:MrAwesomeCR",'Duel Log'!O$2:O$5455,$A6)+COUNTIFS('Duel Log'!C$2:C$5455,"TTK:MrAwesomeCR",'Duel Log'!P$2:P$5455,$A6)</f>
        <v>0</v>
      </c>
      <c r="BE6" s="17" t="n">
        <f aca="false">COUNTIFS('Duel Log'!C$2:C$5455,"Turan✨",'Duel Log'!I$2:I$5455,$A6)+COUNTIFS('Duel Log'!C$2:C$5455,"Turan✨",'Duel Log'!J$2:J$5455,$A6)+COUNTIFS('Duel Log'!C$2:C$5455,"Turan✨",'Duel Log'!K$2:K$5455,$A6)+COUNTIFS('Duel Log'!C$2:C$5455,"Turan✨",'Duel Log'!L$2:L$5455,$A6)+COUNTIFS('Duel Log'!C$2:C$5455,"Turan✨",'Duel Log'!M$2:M$5455,$A6)+COUNTIFS('Duel Log'!C$2:C$5455,"Turan✨",'Duel Log'!N$2:N$5455,$A6)+COUNTIFS('Duel Log'!C$2:C$5455,"Turan✨",'Duel Log'!O$2:O$5455,$A6)+COUNTIFS('Duel Log'!C$2:C$5455,"Turan✨",'Duel Log'!P$2:P$5455,$A6)</f>
        <v>0</v>
      </c>
      <c r="BF6" s="17" t="n">
        <f aca="false">COUNTIFS('Duel Log'!C$2:C$5455,"Viktor",'Duel Log'!I$2:I$5455,$A6)+COUNTIFS('Duel Log'!C$2:C$5455,"Viktor",'Duel Log'!J$2:J$5455,$A6)+COUNTIFS('Duel Log'!C$2:C$5455,"Viktor",'Duel Log'!K$2:K$5455,$A6)+COUNTIFS('Duel Log'!C$2:C$5455,"Viktor",'Duel Log'!L$2:L$5455,$A6)+COUNTIFS('Duel Log'!C$2:C$5455,"Viktor",'Duel Log'!M$2:M$5455,$A6)+COUNTIFS('Duel Log'!C$2:C$5455,"Viktor",'Duel Log'!N$2:N$5455,$A6)+COUNTIFS('Duel Log'!C$2:C$5455,"Viktor",'Duel Log'!O$2:O$5455,$A6)+COUNTIFS('Duel Log'!C$2:C$5455,"Viktor",'Duel Log'!P$2:P$5455,$A6)</f>
        <v>0</v>
      </c>
      <c r="BG6" s="17" t="n">
        <f aca="false">COUNTIFS('Duel Log'!C$2:C$5455,"Vitor75",'Duel Log'!I$2:I$5455,$A6)+COUNTIFS('Duel Log'!C$2:C$5455,"Vitor75",'Duel Log'!J$2:J$5455,$A6)+COUNTIFS('Duel Log'!C$2:C$5455,"Vitor75",'Duel Log'!K$2:K$5455,$A6)+COUNTIFS('Duel Log'!C$2:C$5455,"Vitor75",'Duel Log'!L$2:L$5455,$A6)+COUNTIFS('Duel Log'!C$2:C$5455,"Vitor75",'Duel Log'!M$2:M$5455,$A6)+COUNTIFS('Duel Log'!C$2:C$5455,"Vitor75",'Duel Log'!N$2:N$5455,$A6)+COUNTIFS('Duel Log'!C$2:C$5455,"Vitor75",'Duel Log'!O$2:O$5455,$A6)+COUNTIFS('Duel Log'!C$2:C$5455,"Vitor75",'Duel Log'!P$2:P$5455,$A6)</f>
        <v>0</v>
      </c>
      <c r="BH6" s="17" t="n">
        <f aca="false">COUNTIFS('Duel Log'!C$2:C$5455,"WL ✨ Tytoń 劲头",'Duel Log'!I$2:I$5455,$A6)+COUNTIFS('Duel Log'!C$2:C$5455,"WL ✨ Tytoń 劲头",'Duel Log'!J$2:J$5455,$A6)+COUNTIFS('Duel Log'!C$2:C$5455,"WL ✨ Tytoń 劲头",'Duel Log'!K$2:K$5455,$A6)+COUNTIFS('Duel Log'!C$2:C$5455,"WL ✨ Tytoń 劲头",'Duel Log'!L$2:L$5455,$A6)+COUNTIFS('Duel Log'!C$2:C$5455,"WL ✨ Tytoń 劲头",'Duel Log'!M$2:M$5455,$A6)+COUNTIFS('Duel Log'!C$2:C$5455,"WL ✨ Tytoń 劲头",'Duel Log'!N$2:N$5455,$A6)+COUNTIFS('Duel Log'!C$2:C$5455,"WL ✨ Tytoń 劲头",'Duel Log'!O$2:O$5455,$A6)+COUNTIFS('Duel Log'!C$2:C$5455,"WL ✨ Tytoń 劲头",'Duel Log'!P$2:P$5455,$A6)</f>
        <v>0</v>
      </c>
      <c r="BI6" s="17" t="n">
        <f aca="false">COUNTIFS('Duel Log'!C$2:C$5455,"WL ツ Dam’s ✨",'Duel Log'!I$2:I$5455,$A6)+COUNTIFS('Duel Log'!C$2:C$5455,"WL ツ Dam’s ✨",'Duel Log'!J$2:J$5455,$A6)+COUNTIFS('Duel Log'!C$2:C$5455,"WL ツ Dam’s ✨",'Duel Log'!K$2:K$5455,$A6)+COUNTIFS('Duel Log'!C$2:C$5455,"WL ツ Dam’s ✨",'Duel Log'!L$2:L$5455,$A6)+COUNTIFS('Duel Log'!C$2:C$5455,"WL ツ Dam’s ✨",'Duel Log'!M$2:M$5455,$A6)+COUNTIFS('Duel Log'!C$2:C$5455,"WL ツ Dam’s ✨",'Duel Log'!N$2:N$5455,$A6)+COUNTIFS('Duel Log'!C$2:C$5455,"WL ツ Dam’s ✨",'Duel Log'!O$2:O$5455,$A6)+COUNTIFS('Duel Log'!C$2:C$5455,"WL ツ Dam’s ✨",'Duel Log'!P$2:P$5455,$A6)</f>
        <v>0</v>
      </c>
      <c r="BJ6" s="17" t="n">
        <f aca="false">COUNTIFS('Duel Log'!C$2:C$5455,"Wallace",'Duel Log'!I$2:I$5455,$A6)+COUNTIFS('Duel Log'!C$2:C$5455,"Wallace",'Duel Log'!J$2:J$5455,$A6)+COUNTIFS('Duel Log'!C$2:C$5455,"Wallace",'Duel Log'!K$2:K$5455,$A6)+COUNTIFS('Duel Log'!C$2:C$5455,"Wallace",'Duel Log'!L$2:L$5455,$A6)+COUNTIFS('Duel Log'!C$2:C$5455,"Wallace",'Duel Log'!M$2:M$5455,$A6)+COUNTIFS('Duel Log'!C$2:C$5455,"Wallace",'Duel Log'!N$2:N$5455,$A6)+COUNTIFS('Duel Log'!C$2:C$5455,"Wallace",'Duel Log'!O$2:O$5455,$A6)+COUNTIFS('Duel Log'!C$2:C$5455,"Wallace",'Duel Log'!P$2:P$5455,$A6)</f>
        <v>0</v>
      </c>
      <c r="BK6" s="17" t="n">
        <f aca="false">COUNTIFS('Duel Log'!C$2:C$5455,"Wyze❤️Ultimo",'Duel Log'!I$2:I$5455,$A6)+COUNTIFS('Duel Log'!C$2:C$5455,"Wyze❤️Ultimo",'Duel Log'!J$2:J$5455,$A6)+COUNTIFS('Duel Log'!C$2:C$5455,"Wyze❤️Ultimo",'Duel Log'!K$2:K$5455,$A6)+COUNTIFS('Duel Log'!C$2:C$5455,"Wyze❤️Ultimo",'Duel Log'!L$2:L$5455,$A6)+COUNTIFS('Duel Log'!C$2:C$5455,"Wyze❤️Ultimo",'Duel Log'!M$2:M$5455,$A6)+COUNTIFS('Duel Log'!C$2:C$5455,"Wyze❤️Ultimo",'Duel Log'!N$2:N$5455,$A6)+COUNTIFS('Duel Log'!C$2:C$5455,"Wyze❤️Ultimo",'Duel Log'!O$2:O$5455,$A6)+COUNTIFS('Duel Log'!C$2:C$5455,"Wyze❤️Ultimo",'Duel Log'!P$2:P$5455,$A6)</f>
        <v>0</v>
      </c>
      <c r="BL6" s="17" t="n">
        <f aca="false">COUNTIFS('Duel Log'!C$2:C$5455,"Yoru",'Duel Log'!I$2:I$5455,$A6)+COUNTIFS('Duel Log'!C$2:C$5455,"Yoru",'Duel Log'!J$2:J$5455,$A6)+COUNTIFS('Duel Log'!C$2:C$5455,"Yoru",'Duel Log'!K$2:K$5455,$A6)+COUNTIFS('Duel Log'!C$2:C$5455,"Yoru",'Duel Log'!L$2:L$5455,$A6)+COUNTIFS('Duel Log'!C$2:C$5455,"Yoru",'Duel Log'!M$2:M$5455,$A6)+COUNTIFS('Duel Log'!C$2:C$5455,"Yoru",'Duel Log'!N$2:N$5455,$A6)+COUNTIFS('Duel Log'!C$2:C$5455,"Yoru",'Duel Log'!O$2:O$5455,$A6)+COUNTIFS('Duel Log'!C$2:C$5455,"Yoru",'Duel Log'!P$2:P$5455,$A6)</f>
        <v>0</v>
      </c>
      <c r="BM6" s="17" t="n">
        <f aca="false">COUNTIFS('Duel Log'!C$2:C$5455,"ZQuentino",'Duel Log'!I$2:I$5455,$A6)+COUNTIFS('Duel Log'!C$2:C$5455,"ZQuentino",'Duel Log'!J$2:J$5455,$A6)+COUNTIFS('Duel Log'!C$2:C$5455,"ZQuentino",'Duel Log'!K$2:K$5455,$A6)+COUNTIFS('Duel Log'!C$2:C$5455,"ZQuentino",'Duel Log'!L$2:L$5455,$A6)+COUNTIFS('Duel Log'!C$2:C$5455,"ZQuentino",'Duel Log'!M$2:M$5455,$A6)+COUNTIFS('Duel Log'!C$2:C$5455,"ZQuentino",'Duel Log'!N$2:N$5455,$A6)+COUNTIFS('Duel Log'!C$2:C$5455,"ZQuentino",'Duel Log'!O$2:O$5455,$A6)+COUNTIFS('Duel Log'!C$2:C$5455,"ZQuentino",'Duel Log'!P$2:P$5455,$A6)</f>
        <v>0</v>
      </c>
      <c r="BN6" s="17" t="n">
        <f aca="false">COUNTIFS('Duel Log'!C$2:C$5455,"adriel",'Duel Log'!I$2:I$5455,$A6)+COUNTIFS('Duel Log'!C$2:C$5455,"adriel",'Duel Log'!J$2:J$5455,$A6)+COUNTIFS('Duel Log'!C$2:C$5455,"adriel",'Duel Log'!K$2:K$5455,$A6)+COUNTIFS('Duel Log'!C$2:C$5455,"adriel",'Duel Log'!L$2:L$5455,$A6)+COUNTIFS('Duel Log'!C$2:C$5455,"adriel",'Duel Log'!M$2:M$5455,$A6)+COUNTIFS('Duel Log'!C$2:C$5455,"adriel",'Duel Log'!N$2:N$5455,$A6)+COUNTIFS('Duel Log'!C$2:C$5455,"adriel",'Duel Log'!O$2:O$5455,$A6)+COUNTIFS('Duel Log'!C$2:C$5455,"adriel",'Duel Log'!P$2:P$5455,$A6)</f>
        <v>0</v>
      </c>
      <c r="BO6" s="17" t="n">
        <f aca="false">COUNTIFS('Duel Log'!C$2:C$5455,"dark✨安花",'Duel Log'!I$2:I$5455,$A6)+COUNTIFS('Duel Log'!C$2:C$5455,"dark✨安花",'Duel Log'!J$2:J$5455,$A6)+COUNTIFS('Duel Log'!C$2:C$5455,"dark✨安花",'Duel Log'!K$2:K$5455,$A6)+COUNTIFS('Duel Log'!C$2:C$5455,"dark✨安花",'Duel Log'!L$2:L$5455,$A6)+COUNTIFS('Duel Log'!C$2:C$5455,"dark✨安花",'Duel Log'!M$2:M$5455,$A6)+COUNTIFS('Duel Log'!C$2:C$5455,"dark✨安花",'Duel Log'!N$2:N$5455,$A6)+COUNTIFS('Duel Log'!C$2:C$5455,"dark✨安花",'Duel Log'!O$2:O$5455,$A6)+COUNTIFS('Duel Log'!C$2:C$5455,"dark✨安花",'Duel Log'!P$2:P$5455,$A6)</f>
        <v>0</v>
      </c>
      <c r="BP6" s="17" t="n">
        <f aca="false">COUNTIFS('Duel Log'!C$2:C$5455,"droy",'Duel Log'!I$2:I$5455,$A6)+COUNTIFS('Duel Log'!C$2:C$5455,"droy",'Duel Log'!J$2:J$5455,$A6)+COUNTIFS('Duel Log'!C$2:C$5455,"droy",'Duel Log'!K$2:K$5455,$A6)+COUNTIFS('Duel Log'!C$2:C$5455,"droy",'Duel Log'!L$2:L$5455,$A6)+COUNTIFS('Duel Log'!C$2:C$5455,"droy",'Duel Log'!M$2:M$5455,$A6)+COUNTIFS('Duel Log'!C$2:C$5455,"droy",'Duel Log'!N$2:N$5455,$A6)+COUNTIFS('Duel Log'!C$2:C$5455,"droy",'Duel Log'!O$2:O$5455,$A6)+COUNTIFS('Duel Log'!C$2:C$5455,"droy",'Duel Log'!P$2:P$5455,$A6)</f>
        <v>0</v>
      </c>
      <c r="BQ6" s="17" t="n">
        <f aca="false">COUNTIFS('Duel Log'!C$2:C$5455,"evolve✨律师",'Duel Log'!I$2:I$5455,$A6)+COUNTIFS('Duel Log'!C$2:C$5455,"evolve✨律师",'Duel Log'!J$2:J$5455,$A6)+COUNTIFS('Duel Log'!C$2:C$5455,"evolve✨律师",'Duel Log'!K$2:K$5455,$A6)+COUNTIFS('Duel Log'!C$2:C$5455,"evolve✨律师",'Duel Log'!L$2:L$5455,$A6)+COUNTIFS('Duel Log'!C$2:C$5455,"evolve✨律师",'Duel Log'!M$2:M$5455,$A6)+COUNTIFS('Duel Log'!C$2:C$5455,"evolve✨律师",'Duel Log'!N$2:N$5455,$A6)+COUNTIFS('Duel Log'!C$2:C$5455,"evolve✨律师",'Duel Log'!O$2:O$5455,$A6)+COUNTIFS('Duel Log'!C$2:C$5455,"evolve✨律师",'Duel Log'!P$2:P$5455,$A6)</f>
        <v>0</v>
      </c>
      <c r="BR6" s="17" t="n">
        <f aca="false">COUNTIFS('Duel Log'!C$2:C$5455,"fluffypotato99",'Duel Log'!I$2:I$5455,$A6)+COUNTIFS('Duel Log'!C$2:C$5455,"fluffypotato99",'Duel Log'!J$2:J$5455,$A6)+COUNTIFS('Duel Log'!C$2:C$5455,"fluffypotato99",'Duel Log'!K$2:K$5455,$A6)+COUNTIFS('Duel Log'!C$2:C$5455,"fluffypotato99",'Duel Log'!L$2:L$5455,$A6)+COUNTIFS('Duel Log'!C$2:C$5455,"fluffypotato99",'Duel Log'!M$2:M$5455,$A6)+COUNTIFS('Duel Log'!C$2:C$5455,"fluffypotato99",'Duel Log'!N$2:N$5455,$A6)+COUNTIFS('Duel Log'!C$2:C$5455,"fluffypotato99",'Duel Log'!O$2:O$5455,$A6)+COUNTIFS('Duel Log'!C$2:C$5455,"fluffypotato99",'Duel Log'!P$2:P$5455,$A6)</f>
        <v>0</v>
      </c>
      <c r="BS6" s="17" t="n">
        <f aca="false">COUNTIFS('Duel Log'!C$2:C$5455,"kodigogg",'Duel Log'!I$2:I$5455,$A6)+COUNTIFS('Duel Log'!C$2:C$5455,"kodigogg",'Duel Log'!J$2:J$5455,$A6)+COUNTIFS('Duel Log'!C$2:C$5455,"kodigogg",'Duel Log'!K$2:K$5455,$A6)+COUNTIFS('Duel Log'!C$2:C$5455,"kodigogg",'Duel Log'!L$2:L$5455,$A6)+COUNTIFS('Duel Log'!C$2:C$5455,"kodigogg",'Duel Log'!M$2:M$5455,$A6)+COUNTIFS('Duel Log'!C$2:C$5455,"kodigogg",'Duel Log'!N$2:N$5455,$A6)+COUNTIFS('Duel Log'!C$2:C$5455,"kodigogg",'Duel Log'!O$2:O$5455,$A6)+COUNTIFS('Duel Log'!C$2:C$5455,"kodigogg",'Duel Log'!P$2:P$5455,$A6)</f>
        <v>0</v>
      </c>
      <c r="BT6" s="17" t="n">
        <f aca="false">COUNTIFS('Duel Log'!C$2:C$5455,"⇀スキル丨Hadi",'Duel Log'!I$2:I$5455,$A6)+COUNTIFS('Duel Log'!C$2:C$5455,"⇀スキル丨Hadi",'Duel Log'!J$2:J$5455,$A6)+COUNTIFS('Duel Log'!C$2:C$5455,"⇀スキル丨Hadi",'Duel Log'!K$2:K$5455,$A6)+COUNTIFS('Duel Log'!C$2:C$5455,"⇀スキル丨Hadi",'Duel Log'!L$2:L$5455,$A6)+COUNTIFS('Duel Log'!C$2:C$5455,"⇀スキル丨Hadi",'Duel Log'!M$2:M$5455,$A6)+COUNTIFS('Duel Log'!C$2:C$5455,"⇀スキル丨Hadi",'Duel Log'!N$2:N$5455,$A6)+COUNTIFS('Duel Log'!C$2:C$5455,"⇀スキル丨Hadi",'Duel Log'!O$2:O$5455,$A6)+COUNTIFS('Duel Log'!C$2:C$5455,"⇀スキル丨Hadi",'Duel Log'!P$2:P$5455,$A6)</f>
        <v>0</v>
      </c>
      <c r="BU6" s="17" t="n">
        <f aca="false">COUNTIFS('Duel Log'!C$2:C$5455,"✨Tanji",'Duel Log'!I$2:I$5455,$A6)+COUNTIFS('Duel Log'!C$2:C$5455,"✨Tanji",'Duel Log'!J$2:J$5455,$A6)+COUNTIFS('Duel Log'!C$2:C$5455,"✨Tanji",'Duel Log'!K$2:K$5455,$A6)+COUNTIFS('Duel Log'!C$2:C$5455,"✨Tanji",'Duel Log'!L$2:L$5455,$A6)+COUNTIFS('Duel Log'!C$2:C$5455,"✨Tanji",'Duel Log'!M$2:M$5455,$A6)+COUNTIFS('Duel Log'!C$2:C$5455,"✨Tanji",'Duel Log'!N$2:N$5455,$A6)+COUNTIFS('Duel Log'!C$2:C$5455,"✨Tanji",'Duel Log'!O$2:O$5455,$A6)+COUNTIFS('Duel Log'!C$2:C$5455,"✨Tanji",'Duel Log'!P$2:P$5455,$A6)</f>
        <v>0</v>
      </c>
      <c r="BV6" s="17" t="n">
        <f aca="false">COUNTIFS('Duel Log'!C$2:C$5455,"くり",'Duel Log'!I$2:I$5455,$A6)+COUNTIFS('Duel Log'!C$2:C$5455,"くり",'Duel Log'!J$2:J$5455,$A6)+COUNTIFS('Duel Log'!C$2:C$5455,"くり",'Duel Log'!K$2:K$5455,$A6)+COUNTIFS('Duel Log'!C$2:C$5455,"くり",'Duel Log'!L$2:L$5455,$A6)+COUNTIFS('Duel Log'!C$2:C$5455,"くり",'Duel Log'!M$2:M$5455,$A6)+COUNTIFS('Duel Log'!C$2:C$5455,"くり",'Duel Log'!N$2:N$5455,$A6)+COUNTIFS('Duel Log'!C$2:C$5455,"くり",'Duel Log'!O$2:O$5455,$A6)+COUNTIFS('Duel Log'!C$2:C$5455,"くり",'Duel Log'!P$2:P$5455,$A6)</f>
        <v>0</v>
      </c>
      <c r="BW6" s="17" t="n">
        <f aca="false">COUNTIFS('Duel Log'!C$2:C$5455,"ぐりてゃん",'Duel Log'!I$2:I$5455,$A6)+COUNTIFS('Duel Log'!C$2:C$5455,"ぐりてゃん",'Duel Log'!J$2:J$5455,$A6)+COUNTIFS('Duel Log'!C$2:C$5455,"ぐりてゃん",'Duel Log'!K$2:K$5455,$A6)+COUNTIFS('Duel Log'!C$2:C$5455,"ぐりてゃん",'Duel Log'!L$2:L$5455,$A6)+COUNTIFS('Duel Log'!C$2:C$5455,"ぐりてゃん",'Duel Log'!M$2:M$5455,$A6)+COUNTIFS('Duel Log'!C$2:C$5455,"ぐりてゃん",'Duel Log'!N$2:N$5455,$A6)+COUNTIFS('Duel Log'!C$2:C$5455,"ぐりてゃん",'Duel Log'!O$2:O$5455,$A6)+COUNTIFS('Duel Log'!C$2:C$5455,"ぐりてゃん",'Duel Log'!P$2:P$5455,$A6)</f>
        <v>0</v>
      </c>
      <c r="BX6" s="17" t="n">
        <f aca="false">COUNTIFS('Duel Log'!C$2:C$5455,"たぁ",'Duel Log'!I$2:I$5455,$A6)+COUNTIFS('Duel Log'!C$2:C$5455,"たぁ",'Duel Log'!J$2:J$5455,$A6)+COUNTIFS('Duel Log'!C$2:C$5455,"たぁ",'Duel Log'!K$2:K$5455,$A6)+COUNTIFS('Duel Log'!C$2:C$5455,"たぁ",'Duel Log'!L$2:L$5455,$A6)+COUNTIFS('Duel Log'!C$2:C$5455,"たぁ",'Duel Log'!M$2:M$5455,$A6)+COUNTIFS('Duel Log'!C$2:C$5455,"たぁ",'Duel Log'!N$2:N$5455,$A6)+COUNTIFS('Duel Log'!C$2:C$5455,"たぁ",'Duel Log'!O$2:O$5455,$A6)+COUNTIFS('Duel Log'!C$2:C$5455,"たぁ",'Duel Log'!P$2:P$5455,$A6)</f>
        <v>0</v>
      </c>
      <c r="BY6" s="17" t="n">
        <f aca="false">COUNTIFS('Duel Log'!C$2:C$5455,"てち",'Duel Log'!I$2:I$5455,$A6)+COUNTIFS('Duel Log'!C$2:C$5455,"てち",'Duel Log'!J$2:J$5455,$A6)+COUNTIFS('Duel Log'!C$2:C$5455,"てち",'Duel Log'!K$2:K$5455,$A6)+COUNTIFS('Duel Log'!C$2:C$5455,"てち",'Duel Log'!L$2:L$5455,$A6)+COUNTIFS('Duel Log'!C$2:C$5455,"てち",'Duel Log'!M$2:M$5455,$A6)+COUNTIFS('Duel Log'!C$2:C$5455,"てち",'Duel Log'!N$2:N$5455,$A6)+COUNTIFS('Duel Log'!C$2:C$5455,"てち",'Duel Log'!O$2:O$5455,$A6)+COUNTIFS('Duel Log'!C$2:C$5455,"てち",'Duel Log'!P$2:P$5455,$A6)</f>
        <v>1</v>
      </c>
      <c r="BZ6" s="17" t="n">
        <f aca="false">COUNTIFS('Duel Log'!C$2:C$5455,"むぎったん",'Duel Log'!I$2:I$5455,$A6)+COUNTIFS('Duel Log'!C$2:C$5455,"むぎったん",'Duel Log'!J$2:J$5455,$A6)+COUNTIFS('Duel Log'!C$2:C$5455,"むぎったん",'Duel Log'!K$2:K$5455,$A6)+COUNTIFS('Duel Log'!C$2:C$5455,"むぎったん",'Duel Log'!L$2:L$5455,$A6)+COUNTIFS('Duel Log'!C$2:C$5455,"むぎったん",'Duel Log'!M$2:M$5455,$A6)+COUNTIFS('Duel Log'!C$2:C$5455,"むぎったん",'Duel Log'!N$2:N$5455,$A6)+COUNTIFS('Duel Log'!C$2:C$5455,"むぎったん",'Duel Log'!O$2:O$5455,$A6)+COUNTIFS('Duel Log'!C$2:C$5455,"むぎったん",'Duel Log'!P$2:P$5455,$A6)</f>
        <v>0</v>
      </c>
      <c r="CA6" s="17" t="n">
        <f aca="false">COUNTIFS('Duel Log'!C$2:C$5455,"加急Sinistro™",'Duel Log'!I$2:I$5455,$A6)+COUNTIFS('Duel Log'!C$2:C$5455,"加急Sinistro™",'Duel Log'!J$2:J$5455,$A6)+COUNTIFS('Duel Log'!C$2:C$5455,"加急Sinistro™",'Duel Log'!K$2:K$5455,$A6)+COUNTIFS('Duel Log'!C$2:C$5455,"加急Sinistro™",'Duel Log'!L$2:L$5455,$A6)+COUNTIFS('Duel Log'!C$2:C$5455,"加急Sinistro™",'Duel Log'!M$2:M$5455,$A6)+COUNTIFS('Duel Log'!C$2:C$5455,"加急Sinistro™",'Duel Log'!N$2:N$5455,$A6)+COUNTIFS('Duel Log'!C$2:C$5455,"加急Sinistro™",'Duel Log'!O$2:O$5455,$A6)+COUNTIFS('Duel Log'!C$2:C$5455,"加急Sinistro™",'Duel Log'!P$2:P$5455,$A6)</f>
        <v>0</v>
      </c>
      <c r="CB6" s="17" t="n">
        <f aca="false">COUNTIFS('Duel Log'!C$2:C$5455,"枫｜rakan❤️安之",'Duel Log'!I$2:I$5455,$A6)+COUNTIFS('Duel Log'!C$2:C$5455,"枫｜rakan❤️安之",'Duel Log'!J$2:J$5455,$A6)+COUNTIFS('Duel Log'!C$2:C$5455,"枫｜rakan❤️安之",'Duel Log'!K$2:K$5455,$A6)+COUNTIFS('Duel Log'!C$2:C$5455,"枫｜rakan❤️安之",'Duel Log'!L$2:L$5455,$A6)+COUNTIFS('Duel Log'!C$2:C$5455,"枫｜rakan❤️安之",'Duel Log'!M$2:M$5455,$A6)+COUNTIFS('Duel Log'!C$2:C$5455,"枫｜rakan❤️安之",'Duel Log'!N$2:N$5455,$A6)+COUNTIFS('Duel Log'!C$2:C$5455,"枫｜rakan❤️安之",'Duel Log'!O$2:O$5455,$A6)+COUNTIFS('Duel Log'!C$2:C$5455,"枫｜rakan❤️安之",'Duel Log'!P$2:P$5455,$A6)</f>
        <v>0</v>
      </c>
      <c r="CC6" s="17" t="n">
        <f aca="false">COUNTIFS('Duel Log'!C$2:C$5455,"神│Venpers™☆",'Duel Log'!I$2:I$5455,$A6)+COUNTIFS('Duel Log'!C$2:C$5455,"神│Venpers™☆",'Duel Log'!J$2:J$5455,$A6)+COUNTIFS('Duel Log'!C$2:C$5455,"神│Venpers™☆",'Duel Log'!K$2:K$5455,$A6)+COUNTIFS('Duel Log'!C$2:C$5455,"神│Venpers™☆",'Duel Log'!L$2:L$5455,$A6)+COUNTIFS('Duel Log'!C$2:C$5455,"神│Venpers™☆",'Duel Log'!M$2:M$5455,$A6)+COUNTIFS('Duel Log'!C$2:C$5455,"神│Venpers™☆",'Duel Log'!N$2:N$5455,$A6)+COUNTIFS('Duel Log'!C$2:C$5455,"神│Venpers™☆",'Duel Log'!O$2:O$5455,$A6)+COUNTIFS('Duel Log'!C$2:C$5455,"神│Venpers™☆",'Duel Log'!P$2:P$5455,$A6)</f>
        <v>0</v>
      </c>
      <c r="CD6" s="17" t="n">
        <f aca="false">COUNTIFS('Duel Log'!C$2:C$5455,"老板 Ι Batan’宙斯",'Duel Log'!I$2:I$5455,$A6)+COUNTIFS('Duel Log'!C$2:C$5455,"老板 Ι Batan’宙斯",'Duel Log'!J$2:J$5455,$A6)+COUNTIFS('Duel Log'!C$2:C$5455,"老板 Ι Batan’宙斯",'Duel Log'!K$2:K$5455,$A6)+COUNTIFS('Duel Log'!C$2:C$5455,"老板 Ι Batan’宙斯",'Duel Log'!L$2:L$5455,$A6)+COUNTIFS('Duel Log'!C$2:C$5455,"老板 Ι Batan’宙斯",'Duel Log'!M$2:M$5455,$A6)+COUNTIFS('Duel Log'!C$2:C$5455,"老板 Ι Batan’宙斯",'Duel Log'!N$2:N$5455,$A6)+COUNTIFS('Duel Log'!C$2:C$5455,"老板 Ι Batan’宙斯",'Duel Log'!O$2:O$5455,$A6)+COUNTIFS('Duel Log'!C$2:C$5455,"老板 Ι Batan’宙斯",'Duel Log'!P$2:P$5455,$A6)</f>
        <v>0</v>
      </c>
      <c r="CE6" s="17" t="n">
        <f aca="false">COUNTIFS('Duel Log'!C$2:C$5455,"鬼舞辻無惨",'Duel Log'!I$2:I$5455,$A6)+COUNTIFS('Duel Log'!C$2:C$5455,"鬼舞辻無惨",'Duel Log'!J$2:J$5455,$A6)+COUNTIFS('Duel Log'!C$2:C$5455,"鬼舞辻無惨",'Duel Log'!K$2:K$5455,$A6)+COUNTIFS('Duel Log'!C$2:C$5455,"鬼舞辻無惨",'Duel Log'!L$2:L$5455,$A6)+COUNTIFS('Duel Log'!C$2:C$5455,"鬼舞辻無惨",'Duel Log'!M$2:M$5455,$A6)+COUNTIFS('Duel Log'!C$2:C$5455,"鬼舞辻無惨",'Duel Log'!N$2:N$5455,$A6)+COUNTIFS('Duel Log'!C$2:C$5455,"鬼舞辻無惨",'Duel Log'!O$2:O$5455,$A6)+COUNTIFS('Duel Log'!C$2:C$5455,"鬼舞辻無惨",'Duel Log'!P$2:P$5455,$A6)</f>
        <v>0</v>
      </c>
      <c r="CF6" s="17" t="n">
        <f aca="false">COUNTIFS('Duel Log'!C$2:C$5455,"ꨄ Max ✨",'Duel Log'!I$2:I$5455,$A6)+COUNTIFS('Duel Log'!C$2:C$5455,"ꨄ Max ✨",'Duel Log'!J$2:J$5455,$A6)+COUNTIFS('Duel Log'!C$2:C$5455,"ꨄ Max ✨",'Duel Log'!K$2:K$5455,$A6)+COUNTIFS('Duel Log'!C$2:C$5455,"ꨄ Max ✨",'Duel Log'!L$2:L$5455,$A6)+COUNTIFS('Duel Log'!C$2:C$5455,"ꨄ Max ✨",'Duel Log'!M$2:M$5455,$A6)+COUNTIFS('Duel Log'!C$2:C$5455,"ꨄ Max ✨",'Duel Log'!N$2:N$5455,$A6)+COUNTIFS('Duel Log'!C$2:C$5455,"ꨄ Max ✨",'Duel Log'!O$2:O$5455,$A6)+COUNTIFS('Duel Log'!C$2:C$5455,"ꨄ Max ✨",'Duel Log'!P$2:P$5455,$A6)</f>
        <v>0</v>
      </c>
      <c r="CG6" s="17" t="n">
        <f aca="false">COUNTIFS('Duel Log'!C$2:C$5455,"사과도둑",'Duel Log'!I$2:I$5455,$A6)+COUNTIFS('Duel Log'!C$2:C$5455,"사과도둑",'Duel Log'!J$2:J$5455,$A6)+COUNTIFS('Duel Log'!C$2:C$5455,"사과도둑",'Duel Log'!K$2:K$5455,$A6)+COUNTIFS('Duel Log'!C$2:C$5455,"사과도둑",'Duel Log'!L$2:L$5455,$A6)+COUNTIFS('Duel Log'!C$2:C$5455,"사과도둑",'Duel Log'!M$2:M$5455,$A6)+COUNTIFS('Duel Log'!C$2:C$5455,"사과도둑",'Duel Log'!N$2:N$5455,$A6)+COUNTIFS('Duel Log'!C$2:C$5455,"사과도둑",'Duel Log'!O$2:O$5455,$A6)+COUNTIFS('Duel Log'!C$2:C$5455,"사과도둑",'Duel Log'!P$2:P$5455,$A6)</f>
        <v>0</v>
      </c>
      <c r="CH6" s="17" t="n">
        <f aca="false">COUNTIFS('Duel Log'!C$2:C$5455,"우티비구독좋아요",'Duel Log'!I$2:I$5455,$A6)+COUNTIFS('Duel Log'!C$2:C$5455,"우티비구독좋아요",'Duel Log'!J$2:J$5455,$A6)+COUNTIFS('Duel Log'!C$2:C$5455,"우티비구독좋아요",'Duel Log'!K$2:K$5455,$A6)+COUNTIFS('Duel Log'!C$2:C$5455,"우티비구독좋아요",'Duel Log'!L$2:L$5455,$A6)+COUNTIFS('Duel Log'!C$2:C$5455,"우티비구독좋아요",'Duel Log'!M$2:M$5455,$A6)+COUNTIFS('Duel Log'!C$2:C$5455,"우티비구독좋아요",'Duel Log'!N$2:N$5455,$A6)+COUNTIFS('Duel Log'!C$2:C$5455,"우티비구독좋아요",'Duel Log'!O$2:O$5455,$A6)+COUNTIFS('Duel Log'!C$2:C$5455,"우티비구독좋아요",'Duel Log'!P$2:P$5455,$A6)</f>
        <v>0</v>
      </c>
    </row>
    <row r="7" customFormat="false" ht="15" hidden="false" customHeight="true" outlineLevel="0" collapsed="false">
      <c r="A7" s="11" t="s">
        <v>447</v>
      </c>
      <c r="B7" s="17" t="n">
        <f aca="false">COUNTIFS('Duel Log'!C$2:C$5455,"!¡osama™️!¡",'Duel Log'!I$2:I$5455,$A7)+COUNTIFS('Duel Log'!C$2:C$5455,"!¡osama™️!¡",'Duel Log'!J$2:J$5455,$A7)+COUNTIFS('Duel Log'!C$2:C$5455,"!¡osama™️!¡",'Duel Log'!K$2:K$5455,$A7)+COUNTIFS('Duel Log'!C$2:C$5455,"!¡osama™️!¡",'Duel Log'!L$2:L$5455,$A7)+COUNTIFS('Duel Log'!C$2:C$5455,"!¡osama™️!¡",'Duel Log'!M$2:M$5455,$A7)+COUNTIFS('Duel Log'!C$2:C$5455,"!¡osama™️!¡",'Duel Log'!N$2:N$5455,$A7)+COUNTIFS('Duel Log'!C$2:C$5455,"!¡osama™️!¡",'Duel Log'!O$2:O$5455,$A7)+COUNTIFS('Duel Log'!C$2:C$5455,"!¡osama™️!¡",'Duel Log'!P$2:P$5455,$A7)</f>
        <v>0</v>
      </c>
      <c r="C7" s="17" t="n">
        <f aca="false">COUNTIFS('Duel Log'!C$2:C$5455,"40k Oker",'Duel Log'!I$2:I$5455,$A7)+COUNTIFS('Duel Log'!C$2:C$5455,"40k Oker",'Duel Log'!J$2:J$5455,$A7)+COUNTIFS('Duel Log'!C$2:C$5455,"40k Oker",'Duel Log'!K$2:K$5455,$A7)+COUNTIFS('Duel Log'!C$2:C$5455,"40k Oker",'Duel Log'!L$2:L$5455,$A7)+COUNTIFS('Duel Log'!C$2:C$5455,"40k Oker",'Duel Log'!M$2:M$5455,$A7)+COUNTIFS('Duel Log'!C$2:C$5455,"40k Oker",'Duel Log'!N$2:N$5455,$A7)+COUNTIFS('Duel Log'!C$2:C$5455,"40k Oker",'Duel Log'!O$2:O$5455,$A7)+COUNTIFS('Duel Log'!C$2:C$5455,"40k Oker",'Duel Log'!P$2:P$5455,$A7)</f>
        <v>0</v>
      </c>
      <c r="D7" s="17" t="n">
        <f aca="false">COUNTIFS('Duel Log'!C$2:C$5455,"Adox",'Duel Log'!I$2:I$5455,$A7)+COUNTIFS('Duel Log'!C$2:C$5455,"Adox",'Duel Log'!J$2:J$5455,$A7)+COUNTIFS('Duel Log'!C$2:C$5455,"Adox",'Duel Log'!K$2:K$5455,$A7)+COUNTIFS('Duel Log'!C$2:C$5455,"Adox",'Duel Log'!L$2:L$5455,$A7)+COUNTIFS('Duel Log'!C$2:C$5455,"Adox",'Duel Log'!M$2:M$5455,$A7)+COUNTIFS('Duel Log'!C$2:C$5455,"Adox",'Duel Log'!N$2:N$5455,$A7)+COUNTIFS('Duel Log'!C$2:C$5455,"Adox",'Duel Log'!O$2:O$5455,$A7)+COUNTIFS('Duel Log'!C$2:C$5455,"Adox",'Duel Log'!P$2:P$5455,$A7)</f>
        <v>2</v>
      </c>
      <c r="E7" s="17" t="n">
        <f aca="false">COUNTIFS('Duel Log'!C$2:C$5455,"Asaf",'Duel Log'!I$2:I$5455,$A7)+COUNTIFS('Duel Log'!C$2:C$5455,"Asaf",'Duel Log'!J$2:J$5455,$A7)+COUNTIFS('Duel Log'!C$2:C$5455,"Asaf",'Duel Log'!K$2:K$5455,$A7)+COUNTIFS('Duel Log'!C$2:C$5455,"Asaf",'Duel Log'!L$2:L$5455,$A7)+COUNTIFS('Duel Log'!C$2:C$5455,"Asaf",'Duel Log'!M$2:M$5455,$A7)+COUNTIFS('Duel Log'!C$2:C$5455,"Asaf",'Duel Log'!N$2:N$5455,$A7)+COUNTIFS('Duel Log'!C$2:C$5455,"Asaf",'Duel Log'!O$2:O$5455,$A7)+COUNTIFS('Duel Log'!C$2:C$5455,"Asaf",'Duel Log'!P$2:P$5455,$A7)</f>
        <v>0</v>
      </c>
      <c r="F7" s="17" t="n">
        <f aca="false">COUNTIFS('Duel Log'!C$2:C$5455,"BattleSRAM",'Duel Log'!I$2:I$5455,$A7)+COUNTIFS('Duel Log'!C$2:C$5455,"BattleSRAM",'Duel Log'!J$2:J$5455,$A7)+COUNTIFS('Duel Log'!C$2:C$5455,"BattleSRAM",'Duel Log'!K$2:K$5455,$A7)+COUNTIFS('Duel Log'!C$2:C$5455,"BattleSRAM",'Duel Log'!L$2:L$5455,$A7)+COUNTIFS('Duel Log'!C$2:C$5455,"BattleSRAM",'Duel Log'!M$2:M$5455,$A7)+COUNTIFS('Duel Log'!C$2:C$5455,"BattleSRAM",'Duel Log'!N$2:N$5455,$A7)+COUNTIFS('Duel Log'!C$2:C$5455,"BattleSRAM",'Duel Log'!O$2:O$5455,$A7)+COUNTIFS('Duel Log'!C$2:C$5455,"BattleSRAM",'Duel Log'!P$2:P$5455,$A7)</f>
        <v>1</v>
      </c>
      <c r="G7" s="17" t="n">
        <f aca="false">COUNTIFS('Duel Log'!C$2:C$5455,"Betfas",'Duel Log'!I$2:I$5455,$A7)+COUNTIFS('Duel Log'!C$2:C$5455,"Betfas",'Duel Log'!J$2:J$5455,$A7)+COUNTIFS('Duel Log'!C$2:C$5455,"Betfas",'Duel Log'!K$2:K$5455,$A7)+COUNTIFS('Duel Log'!C$2:C$5455,"Betfas",'Duel Log'!L$2:L$5455,$A7)+COUNTIFS('Duel Log'!C$2:C$5455,"Betfas",'Duel Log'!M$2:M$5455,$A7)+COUNTIFS('Duel Log'!C$2:C$5455,"Betfas",'Duel Log'!N$2:N$5455,$A7)+COUNTIFS('Duel Log'!C$2:C$5455,"Betfas",'Duel Log'!O$2:O$5455,$A7)+COUNTIFS('Duel Log'!C$2:C$5455,"Betfas",'Duel Log'!P$2:P$5455,$A7)</f>
        <v>1</v>
      </c>
      <c r="H7" s="17" t="n">
        <f aca="false">COUNTIFS('Duel Log'!C$2:C$5455,"CAL Sub ™✨杰克",'Duel Log'!I$2:I$5455,$A7)+COUNTIFS('Duel Log'!C$2:C$5455,"CAL Sub ™✨杰克",'Duel Log'!J$2:J$5455,$A7)+COUNTIFS('Duel Log'!C$2:C$5455,"CAL Sub ™✨杰克",'Duel Log'!K$2:K$5455,$A7)+COUNTIFS('Duel Log'!C$2:C$5455,"CAL Sub ™✨杰克",'Duel Log'!L$2:L$5455,$A7)+COUNTIFS('Duel Log'!C$2:C$5455,"CAL Sub ™✨杰克",'Duel Log'!M$2:M$5455,$A7)+COUNTIFS('Duel Log'!C$2:C$5455,"CAL Sub ™✨杰克",'Duel Log'!N$2:N$5455,$A7)+COUNTIFS('Duel Log'!C$2:C$5455,"CAL Sub ™✨杰克",'Duel Log'!O$2:O$5455,$A7)+COUNTIFS('Duel Log'!C$2:C$5455,"CAL Sub ™✨杰克",'Duel Log'!P$2:P$5455,$A7)</f>
        <v>1</v>
      </c>
      <c r="I7" s="17" t="n">
        <f aca="false">COUNTIFS('Duel Log'!C$2:C$5455,"CAL Sub ™️✨Kun",'Duel Log'!I$2:I$5455,$A7)+COUNTIFS('Duel Log'!C$2:C$5455,"CAL Sub ™️✨Kun",'Duel Log'!J$2:J$5455,$A7)+COUNTIFS('Duel Log'!C$2:C$5455,"CAL Sub ™️✨Kun",'Duel Log'!K$2:K$5455,$A7)+COUNTIFS('Duel Log'!C$2:C$5455,"CAL Sub ™️✨Kun",'Duel Log'!L$2:L$5455,$A7)+COUNTIFS('Duel Log'!C$2:C$5455,"CAL Sub ™️✨Kun",'Duel Log'!M$2:M$5455,$A7)+COUNTIFS('Duel Log'!C$2:C$5455,"CAL Sub ™️✨Kun",'Duel Log'!N$2:N$5455,$A7)+COUNTIFS('Duel Log'!C$2:C$5455,"CAL Sub ™️✨Kun",'Duel Log'!O$2:O$5455,$A7)+COUNTIFS('Duel Log'!C$2:C$5455,"CAL Sub ™️✨Kun",'Duel Log'!P$2:P$5455,$A7)</f>
        <v>2</v>
      </c>
      <c r="J7" s="17" t="n">
        <f aca="false">COUNTIFS('Duel Log'!C$2:C$5455,"CAPGUN",'Duel Log'!I$2:I$5455,$A7)+COUNTIFS('Duel Log'!C$2:C$5455,"CAPGUN",'Duel Log'!J$2:J$5455,$A7)+COUNTIFS('Duel Log'!C$2:C$5455,"CAPGUN",'Duel Log'!K$2:K$5455,$A7)+COUNTIFS('Duel Log'!C$2:C$5455,"CAPGUN",'Duel Log'!L$2:L$5455,$A7)+COUNTIFS('Duel Log'!C$2:C$5455,"CAPGUN",'Duel Log'!M$2:M$5455,$A7)+COUNTIFS('Duel Log'!C$2:C$5455,"CAPGUN",'Duel Log'!N$2:N$5455,$A7)+COUNTIFS('Duel Log'!C$2:C$5455,"CAPGUN",'Duel Log'!O$2:O$5455,$A7)+COUNTIFS('Duel Log'!C$2:C$5455,"CAPGUN",'Duel Log'!P$2:P$5455,$A7)</f>
        <v>0</v>
      </c>
      <c r="K7" s="17" t="n">
        <f aca="false">COUNTIFS('Duel Log'!C$2:C$5455,"Clown",'Duel Log'!I$2:I$5455,$A7)+COUNTIFS('Duel Log'!C$2:C$5455,"Clown",'Duel Log'!J$2:J$5455,$A7)+COUNTIFS('Duel Log'!C$2:C$5455,"Clown",'Duel Log'!K$2:K$5455,$A7)+COUNTIFS('Duel Log'!C$2:C$5455,"Clown",'Duel Log'!L$2:L$5455,$A7)+COUNTIFS('Duel Log'!C$2:C$5455,"Clown",'Duel Log'!M$2:M$5455,$A7)+COUNTIFS('Duel Log'!C$2:C$5455,"Clown",'Duel Log'!N$2:N$5455,$A7)+COUNTIFS('Duel Log'!C$2:C$5455,"Clown",'Duel Log'!O$2:O$5455,$A7)+COUNTIFS('Duel Log'!C$2:C$5455,"Clown",'Duel Log'!P$2:P$5455,$A7)</f>
        <v>9</v>
      </c>
      <c r="L7" s="17" t="n">
        <f aca="false">COUNTIFS('Duel Log'!C$2:C$5455,"Coco",'Duel Log'!I$2:I$5455,$A7)+COUNTIFS('Duel Log'!C$2:C$5455,"Coco",'Duel Log'!J$2:J$5455,$A7)+COUNTIFS('Duel Log'!C$2:C$5455,"Coco",'Duel Log'!K$2:K$5455,$A7)+COUNTIFS('Duel Log'!C$2:C$5455,"Coco",'Duel Log'!L$2:L$5455,$A7)+COUNTIFS('Duel Log'!C$2:C$5455,"Coco",'Duel Log'!M$2:M$5455,$A7)+COUNTIFS('Duel Log'!C$2:C$5455,"Coco",'Duel Log'!N$2:N$5455,$A7)+COUNTIFS('Duel Log'!C$2:C$5455,"Coco",'Duel Log'!O$2:O$5455,$A7)+COUNTIFS('Duel Log'!C$2:C$5455,"Coco",'Duel Log'!P$2:P$5455,$A7)</f>
        <v>4</v>
      </c>
      <c r="M7" s="17" t="n">
        <f aca="false">COUNTIFS('Duel Log'!C$2:C$5455,"Code: Furkan",'Duel Log'!I$2:I$5455,$A7)+COUNTIFS('Duel Log'!C$2:C$5455,"Code: Furkan",'Duel Log'!J$2:J$5455,$A7)+COUNTIFS('Duel Log'!C$2:C$5455,"Code: Furkan",'Duel Log'!K$2:K$5455,$A7)+COUNTIFS('Duel Log'!C$2:C$5455,"Code: Furkan",'Duel Log'!L$2:L$5455,$A7)+COUNTIFS('Duel Log'!C$2:C$5455,"Code: Furkan",'Duel Log'!M$2:M$5455,$A7)+COUNTIFS('Duel Log'!C$2:C$5455,"Code: Furkan",'Duel Log'!N$2:N$5455,$A7)+COUNTIFS('Duel Log'!C$2:C$5455,"Code: Furkan",'Duel Log'!O$2:O$5455,$A7)+COUNTIFS('Duel Log'!C$2:C$5455,"Code: Furkan",'Duel Log'!P$2:P$5455,$A7)</f>
        <v>1</v>
      </c>
      <c r="N7" s="17" t="n">
        <f aca="false">COUNTIFS('Duel Log'!C$2:C$5455,"DK",'Duel Log'!I$2:I$5455,$A7)+COUNTIFS('Duel Log'!C$2:C$5455,"DK",'Duel Log'!J$2:J$5455,$A7)+COUNTIFS('Duel Log'!C$2:C$5455,"DK",'Duel Log'!K$2:K$5455,$A7)+COUNTIFS('Duel Log'!C$2:C$5455,"DK",'Duel Log'!L$2:L$5455,$A7)+COUNTIFS('Duel Log'!C$2:C$5455,"DK",'Duel Log'!M$2:M$5455,$A7)+COUNTIFS('Duel Log'!C$2:C$5455,"DK",'Duel Log'!N$2:N$5455,$A7)+COUNTIFS('Duel Log'!C$2:C$5455,"DK",'Duel Log'!O$2:O$5455,$A7)+COUNTIFS('Duel Log'!C$2:C$5455,"DK",'Duel Log'!P$2:P$5455,$A7)</f>
        <v>3</v>
      </c>
      <c r="O7" s="17" t="n">
        <f aca="false">COUNTIFS('Duel Log'!C$2:C$5455,"DaniGamer",'Duel Log'!I$2:I$5455,$A7)+COUNTIFS('Duel Log'!C$2:C$5455,"DaniGamer",'Duel Log'!J$2:J$5455,$A7)+COUNTIFS('Duel Log'!C$2:C$5455,"DaniGamer",'Duel Log'!K$2:K$5455,$A7)+COUNTIFS('Duel Log'!C$2:C$5455,"DaniGamer",'Duel Log'!L$2:L$5455,$A7)+COUNTIFS('Duel Log'!C$2:C$5455,"DaniGamer",'Duel Log'!M$2:M$5455,$A7)+COUNTIFS('Duel Log'!C$2:C$5455,"DaniGamer",'Duel Log'!N$2:N$5455,$A7)+COUNTIFS('Duel Log'!C$2:C$5455,"DaniGamer",'Duel Log'!O$2:O$5455,$A7)+COUNTIFS('Duel Log'!C$2:C$5455,"DaniGamer",'Duel Log'!P$2:P$5455,$A7)</f>
        <v>0</v>
      </c>
      <c r="P7" s="17" t="n">
        <f aca="false">COUNTIFS('Duel Log'!C$2:C$5455,"Dess",'Duel Log'!I$2:I$5455,$A7)+COUNTIFS('Duel Log'!C$2:C$5455,"Dess",'Duel Log'!J$2:J$5455,$A7)+COUNTIFS('Duel Log'!C$2:C$5455,"Dess",'Duel Log'!K$2:K$5455,$A7)+COUNTIFS('Duel Log'!C$2:C$5455,"Dess",'Duel Log'!L$2:L$5455,$A7)+COUNTIFS('Duel Log'!C$2:C$5455,"Dess",'Duel Log'!M$2:M$5455,$A7)+COUNTIFS('Duel Log'!C$2:C$5455,"Dess",'Duel Log'!N$2:N$5455,$A7)+COUNTIFS('Duel Log'!C$2:C$5455,"Dess",'Duel Log'!O$2:O$5455,$A7)+COUNTIFS('Duel Log'!C$2:C$5455,"Dess",'Duel Log'!P$2:P$5455,$A7)</f>
        <v>0</v>
      </c>
      <c r="Q7" s="17" t="n">
        <f aca="false">COUNTIFS('Duel Log'!C$2:C$5455,"EGW",'Duel Log'!I$2:I$5455,$A7)+COUNTIFS('Duel Log'!C$2:C$5455,"EGW",'Duel Log'!J$2:J$5455,$A7)+COUNTIFS('Duel Log'!C$2:C$5455,"EGW",'Duel Log'!K$2:K$5455,$A7)+COUNTIFS('Duel Log'!C$2:C$5455,"EGW",'Duel Log'!L$2:L$5455,$A7)+COUNTIFS('Duel Log'!C$2:C$5455,"EGW",'Duel Log'!M$2:M$5455,$A7)+COUNTIFS('Duel Log'!C$2:C$5455,"EGW",'Duel Log'!N$2:N$5455,$A7)+COUNTIFS('Duel Log'!C$2:C$5455,"EGW",'Duel Log'!O$2:O$5455,$A7)+COUNTIFS('Duel Log'!C$2:C$5455,"EGW",'Duel Log'!P$2:P$5455,$A7)</f>
        <v>0</v>
      </c>
      <c r="R7" s="17" t="n">
        <f aca="false">COUNTIFS('Duel Log'!C$2:C$5455,"ErBacce",'Duel Log'!I$2:I$5455,$A7)+COUNTIFS('Duel Log'!C$2:C$5455,"ErBacce",'Duel Log'!J$2:J$5455,$A7)+COUNTIFS('Duel Log'!C$2:C$5455,"ErBacce",'Duel Log'!K$2:K$5455,$A7)+COUNTIFS('Duel Log'!C$2:C$5455,"ErBacce",'Duel Log'!L$2:L$5455,$A7)+COUNTIFS('Duel Log'!C$2:C$5455,"ErBacce",'Duel Log'!M$2:M$5455,$A7)+COUNTIFS('Duel Log'!C$2:C$5455,"ErBacce",'Duel Log'!N$2:N$5455,$A7)+COUNTIFS('Duel Log'!C$2:C$5455,"ErBacce",'Duel Log'!O$2:O$5455,$A7)+COUNTIFS('Duel Log'!C$2:C$5455,"ErBacce",'Duel Log'!P$2:P$5455,$A7)</f>
        <v>0</v>
      </c>
      <c r="S7" s="17" t="n">
        <f aca="false">COUNTIFS('Duel Log'!C$2:C$5455,"FelipePT",'Duel Log'!I$2:I$5455,$A7)+COUNTIFS('Duel Log'!C$2:C$5455,"FelipePT",'Duel Log'!J$2:J$5455,$A7)+COUNTIFS('Duel Log'!C$2:C$5455,"FelipePT",'Duel Log'!K$2:K$5455,$A7)+COUNTIFS('Duel Log'!C$2:C$5455,"FelipePT",'Duel Log'!L$2:L$5455,$A7)+COUNTIFS('Duel Log'!C$2:C$5455,"FelipePT",'Duel Log'!M$2:M$5455,$A7)+COUNTIFS('Duel Log'!C$2:C$5455,"FelipePT",'Duel Log'!N$2:N$5455,$A7)+COUNTIFS('Duel Log'!C$2:C$5455,"FelipePT",'Duel Log'!O$2:O$5455,$A7)+COUNTIFS('Duel Log'!C$2:C$5455,"FelipePT",'Duel Log'!P$2:P$5455,$A7)</f>
        <v>0</v>
      </c>
      <c r="T7" s="17" t="n">
        <f aca="false">COUNTIFS('Duel Log'!C$2:C$5455,"FrancoMedinaSL",'Duel Log'!I$2:I$5455,$A7)+COUNTIFS('Duel Log'!C$2:C$5455,"FrancoMedinaSL",'Duel Log'!J$2:J$5455,$A7)+COUNTIFS('Duel Log'!C$2:C$5455,"FrancoMedinaSL",'Duel Log'!K$2:K$5455,$A7)+COUNTIFS('Duel Log'!C$2:C$5455,"FrancoMedinaSL",'Duel Log'!L$2:L$5455,$A7)+COUNTIFS('Duel Log'!C$2:C$5455,"FrancoMedinaSL",'Duel Log'!M$2:M$5455,$A7)+COUNTIFS('Duel Log'!C$2:C$5455,"FrancoMedinaSL",'Duel Log'!N$2:N$5455,$A7)+COUNTIFS('Duel Log'!C$2:C$5455,"FrancoMedinaSL",'Duel Log'!O$2:O$5455,$A7)+COUNTIFS('Duel Log'!C$2:C$5455,"FrancoMedinaSL",'Duel Log'!P$2:P$5455,$A7)</f>
        <v>0</v>
      </c>
      <c r="U7" s="17" t="n">
        <f aca="false">COUNTIFS('Duel Log'!C$2:C$5455,"GençAslan:)",'Duel Log'!I$2:I$5455,$A7)+COUNTIFS('Duel Log'!C$2:C$5455,"GençAslan:)",'Duel Log'!J$2:J$5455,$A7)+COUNTIFS('Duel Log'!C$2:C$5455,"GençAslan:)",'Duel Log'!K$2:K$5455,$A7)+COUNTIFS('Duel Log'!C$2:C$5455,"GençAslan:)",'Duel Log'!L$2:L$5455,$A7)+COUNTIFS('Duel Log'!C$2:C$5455,"GençAslan:)",'Duel Log'!M$2:M$5455,$A7)+COUNTIFS('Duel Log'!C$2:C$5455,"GençAslan:)",'Duel Log'!N$2:N$5455,$A7)+COUNTIFS('Duel Log'!C$2:C$5455,"GençAslan:)",'Duel Log'!O$2:O$5455,$A7)+COUNTIFS('Duel Log'!C$2:C$5455,"GençAslan:)",'Duel Log'!P$2:P$5455,$A7)</f>
        <v>0</v>
      </c>
      <c r="V7" s="17" t="n">
        <f aca="false">COUNTIFS('Duel Log'!C$2:C$5455,"HaRu",'Duel Log'!I$2:I$5455,$A7)+COUNTIFS('Duel Log'!C$2:C$5455,"HaRu",'Duel Log'!J$2:J$5455,$A7)+COUNTIFS('Duel Log'!C$2:C$5455,"HaRu",'Duel Log'!K$2:K$5455,$A7)+COUNTIFS('Duel Log'!C$2:C$5455,"HaRu",'Duel Log'!L$2:L$5455,$A7)+COUNTIFS('Duel Log'!C$2:C$5455,"HaRu",'Duel Log'!M$2:M$5455,$A7)+COUNTIFS('Duel Log'!C$2:C$5455,"HaRu",'Duel Log'!N$2:N$5455,$A7)+COUNTIFS('Duel Log'!C$2:C$5455,"HaRu",'Duel Log'!O$2:O$5455,$A7)+COUNTIFS('Duel Log'!C$2:C$5455,"HaRu",'Duel Log'!P$2:P$5455,$A7)</f>
        <v>0</v>
      </c>
      <c r="W7" s="17" t="n">
        <f aca="false">COUNTIFS('Duel Log'!C$2:C$5455,"INA.BenZerRidel",'Duel Log'!I$2:I$5455,$A7)+COUNTIFS('Duel Log'!C$2:C$5455,"INA.BenZerRidel",'Duel Log'!J$2:J$5455,$A7)+COUNTIFS('Duel Log'!C$2:C$5455,"INA.BenZerRidel",'Duel Log'!K$2:K$5455,$A7)+COUNTIFS('Duel Log'!C$2:C$5455,"INA.BenZerRidel",'Duel Log'!L$2:L$5455,$A7)+COUNTIFS('Duel Log'!C$2:C$5455,"INA.BenZerRidel",'Duel Log'!M$2:M$5455,$A7)+COUNTIFS('Duel Log'!C$2:C$5455,"INA.BenZerRidel",'Duel Log'!N$2:N$5455,$A7)+COUNTIFS('Duel Log'!C$2:C$5455,"INA.BenZerRidel",'Duel Log'!O$2:O$5455,$A7)+COUNTIFS('Duel Log'!C$2:C$5455,"INA.BenZerRidel",'Duel Log'!P$2:P$5455,$A7)</f>
        <v>1</v>
      </c>
      <c r="X7" s="17" t="n">
        <f aca="false">COUNTIFS('Duel Log'!C$2:C$5455,"Ian77",'Duel Log'!I$2:I$5455,$A7)+COUNTIFS('Duel Log'!C$2:C$5455,"Ian77",'Duel Log'!J$2:J$5455,$A7)+COUNTIFS('Duel Log'!C$2:C$5455,"Ian77",'Duel Log'!K$2:K$5455,$A7)+COUNTIFS('Duel Log'!C$2:C$5455,"Ian77",'Duel Log'!L$2:L$5455,$A7)+COUNTIFS('Duel Log'!C$2:C$5455,"Ian77",'Duel Log'!M$2:M$5455,$A7)+COUNTIFS('Duel Log'!C$2:C$5455,"Ian77",'Duel Log'!N$2:N$5455,$A7)+COUNTIFS('Duel Log'!C$2:C$5455,"Ian77",'Duel Log'!O$2:O$5455,$A7)+COUNTIFS('Duel Log'!C$2:C$5455,"Ian77",'Duel Log'!P$2:P$5455,$A7)</f>
        <v>0</v>
      </c>
      <c r="Y7" s="17" t="n">
        <f aca="false">COUNTIFS('Duel Log'!C$2:C$5455,"JL Viiper",'Duel Log'!I$2:I$5455,$A7)+COUNTIFS('Duel Log'!C$2:C$5455,"JL Viiper",'Duel Log'!J$2:J$5455,$A7)+COUNTIFS('Duel Log'!C$2:C$5455,"JL Viiper",'Duel Log'!K$2:K$5455,$A7)+COUNTIFS('Duel Log'!C$2:C$5455,"JL Viiper",'Duel Log'!L$2:L$5455,$A7)+COUNTIFS('Duel Log'!C$2:C$5455,"JL Viiper",'Duel Log'!M$2:M$5455,$A7)+COUNTIFS('Duel Log'!C$2:C$5455,"JL Viiper",'Duel Log'!N$2:N$5455,$A7)+COUNTIFS('Duel Log'!C$2:C$5455,"JL Viiper",'Duel Log'!O$2:O$5455,$A7)+COUNTIFS('Duel Log'!C$2:C$5455,"JL Viiper",'Duel Log'!P$2:P$5455,$A7)</f>
        <v>1</v>
      </c>
      <c r="Z7" s="17" t="n">
        <f aca="false">COUNTIFS('Duel Log'!C$2:C$5455,"John77",'Duel Log'!I$2:I$5455,$A7)+COUNTIFS('Duel Log'!C$2:C$5455,"John77",'Duel Log'!J$2:J$5455,$A7)+COUNTIFS('Duel Log'!C$2:C$5455,"John77",'Duel Log'!K$2:K$5455,$A7)+COUNTIFS('Duel Log'!C$2:C$5455,"John77",'Duel Log'!L$2:L$5455,$A7)+COUNTIFS('Duel Log'!C$2:C$5455,"John77",'Duel Log'!M$2:M$5455,$A7)+COUNTIFS('Duel Log'!C$2:C$5455,"John77",'Duel Log'!N$2:N$5455,$A7)+COUNTIFS('Duel Log'!C$2:C$5455,"John77",'Duel Log'!O$2:O$5455,$A7)+COUNTIFS('Duel Log'!C$2:C$5455,"John77",'Duel Log'!P$2:P$5455,$A7)</f>
        <v>0</v>
      </c>
      <c r="AA7" s="17" t="n">
        <f aca="false">COUNTIFS('Duel Log'!C$2:C$5455,"JorZ",'Duel Log'!I$2:I$5455,$A7)+COUNTIFS('Duel Log'!C$2:C$5455,"JorZ",'Duel Log'!J$2:J$5455,$A7)+COUNTIFS('Duel Log'!C$2:C$5455,"JorZ",'Duel Log'!K$2:K$5455,$A7)+COUNTIFS('Duel Log'!C$2:C$5455,"JorZ",'Duel Log'!L$2:L$5455,$A7)+COUNTIFS('Duel Log'!C$2:C$5455,"JorZ",'Duel Log'!M$2:M$5455,$A7)+COUNTIFS('Duel Log'!C$2:C$5455,"JorZ",'Duel Log'!N$2:N$5455,$A7)+COUNTIFS('Duel Log'!C$2:C$5455,"JorZ",'Duel Log'!O$2:O$5455,$A7)+COUNTIFS('Duel Log'!C$2:C$5455,"JorZ",'Duel Log'!P$2:P$5455,$A7)</f>
        <v>4</v>
      </c>
      <c r="AB7" s="17" t="n">
        <f aca="false">COUNTIFS('Duel Log'!C$2:C$5455,"Kimchi77✨小小罗",'Duel Log'!I$2:I$5455,$A7)+COUNTIFS('Duel Log'!C$2:C$5455,"Kimchi77✨小小罗",'Duel Log'!J$2:J$5455,$A7)+COUNTIFS('Duel Log'!C$2:C$5455,"Kimchi77✨小小罗",'Duel Log'!K$2:K$5455,$A7)+COUNTIFS('Duel Log'!C$2:C$5455,"Kimchi77✨小小罗",'Duel Log'!L$2:L$5455,$A7)+COUNTIFS('Duel Log'!C$2:C$5455,"Kimchi77✨小小罗",'Duel Log'!M$2:M$5455,$A7)+COUNTIFS('Duel Log'!C$2:C$5455,"Kimchi77✨小小罗",'Duel Log'!N$2:N$5455,$A7)+COUNTIFS('Duel Log'!C$2:C$5455,"Kimchi77✨小小罗",'Duel Log'!O$2:O$5455,$A7)+COUNTIFS('Duel Log'!C$2:C$5455,"Kimchi77✨小小罗",'Duel Log'!P$2:P$5455,$A7)</f>
        <v>0</v>
      </c>
      <c r="AC7" s="17" t="n">
        <f aca="false">COUNTIFS('Duel Log'!C$2:C$5455,"Kitashiyan",'Duel Log'!I$2:I$5455,$A7)+COUNTIFS('Duel Log'!C$2:C$5455,"Kitashiyan",'Duel Log'!J$2:J$5455,$A7)+COUNTIFS('Duel Log'!C$2:C$5455,"Kitashiyan",'Duel Log'!K$2:K$5455,$A7)+COUNTIFS('Duel Log'!C$2:C$5455,"Kitashiyan",'Duel Log'!L$2:L$5455,$A7)+COUNTIFS('Duel Log'!C$2:C$5455,"Kitashiyan",'Duel Log'!M$2:M$5455,$A7)+COUNTIFS('Duel Log'!C$2:C$5455,"Kitashiyan",'Duel Log'!N$2:N$5455,$A7)+COUNTIFS('Duel Log'!C$2:C$5455,"Kitashiyan",'Duel Log'!O$2:O$5455,$A7)+COUNTIFS('Duel Log'!C$2:C$5455,"Kitashiyan",'Duel Log'!P$2:P$5455,$A7)</f>
        <v>5</v>
      </c>
      <c r="AD7" s="17" t="n">
        <f aca="false">COUNTIFS('Duel Log'!C$2:C$5455,"Klaus",'Duel Log'!I$2:I$5455,$A7)+COUNTIFS('Duel Log'!C$2:C$5455,"Klaus",'Duel Log'!J$2:J$5455,$A7)+COUNTIFS('Duel Log'!C$2:C$5455,"Klaus",'Duel Log'!K$2:K$5455,$A7)+COUNTIFS('Duel Log'!C$2:C$5455,"Klaus",'Duel Log'!L$2:L$5455,$A7)+COUNTIFS('Duel Log'!C$2:C$5455,"Klaus",'Duel Log'!M$2:M$5455,$A7)+COUNTIFS('Duel Log'!C$2:C$5455,"Klaus",'Duel Log'!N$2:N$5455,$A7)+COUNTIFS('Duel Log'!C$2:C$5455,"Klaus",'Duel Log'!O$2:O$5455,$A7)+COUNTIFS('Duel Log'!C$2:C$5455,"Klaus",'Duel Log'!P$2:P$5455,$A7)</f>
        <v>1</v>
      </c>
      <c r="AE7" s="17" t="n">
        <f aca="false">COUNTIFS('Duel Log'!C$2:C$5455,"LF丨张✨Ink❤️llb",'Duel Log'!I$2:I$5455,$A7)+COUNTIFS('Duel Log'!C$2:C$5455,"LF丨张✨Ink❤️llb",'Duel Log'!J$2:J$5455,$A7)+COUNTIFS('Duel Log'!C$2:C$5455,"LF丨张✨Ink❤️llb",'Duel Log'!K$2:K$5455,$A7)+COUNTIFS('Duel Log'!C$2:C$5455,"LF丨张✨Ink❤️llb",'Duel Log'!L$2:L$5455,$A7)+COUNTIFS('Duel Log'!C$2:C$5455,"LF丨张✨Ink❤️llb",'Duel Log'!M$2:M$5455,$A7)+COUNTIFS('Duel Log'!C$2:C$5455,"LF丨张✨Ink❤️llb",'Duel Log'!N$2:N$5455,$A7)+COUNTIFS('Duel Log'!C$2:C$5455,"LF丨张✨Ink❤️llb",'Duel Log'!O$2:O$5455,$A7)+COUNTIFS('Duel Log'!C$2:C$5455,"LF丨张✨Ink❤️llb",'Duel Log'!P$2:P$5455,$A7)</f>
        <v>0</v>
      </c>
      <c r="AF7" s="17" t="n">
        <f aca="false">COUNTIFS('Duel Log'!C$2:C$5455,"Lucas.xit✨之安神",'Duel Log'!I$2:I$5455,$A7)+COUNTIFS('Duel Log'!C$2:C$5455,"Lucas.xit✨之安神",'Duel Log'!J$2:J$5455,$A7)+COUNTIFS('Duel Log'!C$2:C$5455,"Lucas.xit✨之安神",'Duel Log'!K$2:K$5455,$A7)+COUNTIFS('Duel Log'!C$2:C$5455,"Lucas.xit✨之安神",'Duel Log'!L$2:L$5455,$A7)+COUNTIFS('Duel Log'!C$2:C$5455,"Lucas.xit✨之安神",'Duel Log'!M$2:M$5455,$A7)+COUNTIFS('Duel Log'!C$2:C$5455,"Lucas.xit✨之安神",'Duel Log'!N$2:N$5455,$A7)+COUNTIFS('Duel Log'!C$2:C$5455,"Lucas.xit✨之安神",'Duel Log'!O$2:O$5455,$A7)+COUNTIFS('Duel Log'!C$2:C$5455,"Lucas.xit✨之安神",'Duel Log'!P$2:P$5455,$A7)</f>
        <v>5</v>
      </c>
      <c r="AG7" s="17" t="n">
        <f aca="false">COUNTIFS('Duel Log'!C$2:C$5455,"Lucas✨杰克",'Duel Log'!I$2:I$5455,$A7)+COUNTIFS('Duel Log'!C$2:C$5455,"Lucas✨杰克",'Duel Log'!J$2:J$5455,$A7)+COUNTIFS('Duel Log'!C$2:C$5455,"Lucas✨杰克",'Duel Log'!K$2:K$5455,$A7)+COUNTIFS('Duel Log'!C$2:C$5455,"Lucas✨杰克",'Duel Log'!L$2:L$5455,$A7)+COUNTIFS('Duel Log'!C$2:C$5455,"Lucas✨杰克",'Duel Log'!M$2:M$5455,$A7)+COUNTIFS('Duel Log'!C$2:C$5455,"Lucas✨杰克",'Duel Log'!N$2:N$5455,$A7)+COUNTIFS('Duel Log'!C$2:C$5455,"Lucas✨杰克",'Duel Log'!O$2:O$5455,$A7)+COUNTIFS('Duel Log'!C$2:C$5455,"Lucas✨杰克",'Duel Log'!P$2:P$5455,$A7)</f>
        <v>3</v>
      </c>
      <c r="AH7" s="17" t="n">
        <f aca="false">COUNTIFS('Duel Log'!C$2:C$5455,"MH Axel",'Duel Log'!I$2:I$5455,$A7)+COUNTIFS('Duel Log'!C$2:C$5455,"MH Axel",'Duel Log'!J$2:J$5455,$A7)+COUNTIFS('Duel Log'!C$2:C$5455,"MH Axel",'Duel Log'!K$2:K$5455,$A7)+COUNTIFS('Duel Log'!C$2:C$5455,"MH Axel",'Duel Log'!L$2:L$5455,$A7)+COUNTIFS('Duel Log'!C$2:C$5455,"MH Axel",'Duel Log'!M$2:M$5455,$A7)+COUNTIFS('Duel Log'!C$2:C$5455,"MH Axel",'Duel Log'!N$2:N$5455,$A7)+COUNTIFS('Duel Log'!C$2:C$5455,"MH Axel",'Duel Log'!O$2:O$5455,$A7)+COUNTIFS('Duel Log'!C$2:C$5455,"MH Axel",'Duel Log'!P$2:P$5455,$A7)</f>
        <v>0</v>
      </c>
      <c r="AI7" s="17" t="n">
        <f aca="false">COUNTIFS('Duel Log'!C$2:C$5455,"Mohamed Light",'Duel Log'!I$2:I$5455,$A7)+COUNTIFS('Duel Log'!C$2:C$5455,"Mohamed Light",'Duel Log'!J$2:J$5455,$A7)+COUNTIFS('Duel Log'!C$2:C$5455,"Mohamed Light",'Duel Log'!K$2:K$5455,$A7)+COUNTIFS('Duel Log'!C$2:C$5455,"Mohamed Light",'Duel Log'!L$2:L$5455,$A7)+COUNTIFS('Duel Log'!C$2:C$5455,"Mohamed Light",'Duel Log'!M$2:M$5455,$A7)+COUNTIFS('Duel Log'!C$2:C$5455,"Mohamed Light",'Duel Log'!N$2:N$5455,$A7)+COUNTIFS('Duel Log'!C$2:C$5455,"Mohamed Light",'Duel Log'!O$2:O$5455,$A7)+COUNTIFS('Duel Log'!C$2:C$5455,"Mohamed Light",'Duel Log'!P$2:P$5455,$A7)</f>
        <v>9</v>
      </c>
      <c r="AJ7" s="17" t="n">
        <f aca="false">COUNTIFS('Duel Log'!C$2:C$5455,"Nadir",'Duel Log'!I$2:I$5455,$A7)+COUNTIFS('Duel Log'!C$2:C$5455,"Nadir",'Duel Log'!J$2:J$5455,$A7)+COUNTIFS('Duel Log'!C$2:C$5455,"Nadir",'Duel Log'!K$2:K$5455,$A7)+COUNTIFS('Duel Log'!C$2:C$5455,"Nadir",'Duel Log'!L$2:L$5455,$A7)+COUNTIFS('Duel Log'!C$2:C$5455,"Nadir",'Duel Log'!M$2:M$5455,$A7)+COUNTIFS('Duel Log'!C$2:C$5455,"Nadir",'Duel Log'!N$2:N$5455,$A7)+COUNTIFS('Duel Log'!C$2:C$5455,"Nadir",'Duel Log'!O$2:O$5455,$A7)+COUNTIFS('Duel Log'!C$2:C$5455,"Nadir",'Duel Log'!P$2:P$5455,$A7)</f>
        <v>0</v>
      </c>
      <c r="AK7" s="17" t="n">
        <f aca="false">COUNTIFS('Duel Log'!C$2:C$5455,"Nicoco23",'Duel Log'!I$2:I$5455,$A7)+COUNTIFS('Duel Log'!C$2:C$5455,"Nicoco23",'Duel Log'!J$2:J$5455,$A7)+COUNTIFS('Duel Log'!C$2:C$5455,"Nicoco23",'Duel Log'!K$2:K$5455,$A7)+COUNTIFS('Duel Log'!C$2:C$5455,"Nicoco23",'Duel Log'!L$2:L$5455,$A7)+COUNTIFS('Duel Log'!C$2:C$5455,"Nicoco23",'Duel Log'!M$2:M$5455,$A7)+COUNTIFS('Duel Log'!C$2:C$5455,"Nicoco23",'Duel Log'!N$2:N$5455,$A7)+COUNTIFS('Duel Log'!C$2:C$5455,"Nicoco23",'Duel Log'!O$2:O$5455,$A7)+COUNTIFS('Duel Log'!C$2:C$5455,"Nicoco23",'Duel Log'!P$2:P$5455,$A7)</f>
        <v>0</v>
      </c>
      <c r="AL7" s="17" t="n">
        <f aca="false">COUNTIFS('Duel Log'!C$2:C$5455,"Nooby❤️Pi2r",'Duel Log'!I$2:I$5455,$A7)+COUNTIFS('Duel Log'!C$2:C$5455,"Nooby❤️Pi2r",'Duel Log'!J$2:J$5455,$A7)+COUNTIFS('Duel Log'!C$2:C$5455,"Nooby❤️Pi2r",'Duel Log'!K$2:K$5455,$A7)+COUNTIFS('Duel Log'!C$2:C$5455,"Nooby❤️Pi2r",'Duel Log'!L$2:L$5455,$A7)+COUNTIFS('Duel Log'!C$2:C$5455,"Nooby❤️Pi2r",'Duel Log'!M$2:M$5455,$A7)+COUNTIFS('Duel Log'!C$2:C$5455,"Nooby❤️Pi2r",'Duel Log'!N$2:N$5455,$A7)+COUNTIFS('Duel Log'!C$2:C$5455,"Nooby❤️Pi2r",'Duel Log'!O$2:O$5455,$A7)+COUNTIFS('Duel Log'!C$2:C$5455,"Nooby❤️Pi2r",'Duel Log'!P$2:P$5455,$A7)</f>
        <v>1</v>
      </c>
      <c r="AM7" s="17" t="n">
        <f aca="false">COUNTIFS('Duel Log'!C$2:C$5455,"OS xAlee",'Duel Log'!I$2:I$5455,$A7)+COUNTIFS('Duel Log'!C$2:C$5455,"OS xAlee",'Duel Log'!J$2:J$5455,$A7)+COUNTIFS('Duel Log'!C$2:C$5455,"OS xAlee",'Duel Log'!K$2:K$5455,$A7)+COUNTIFS('Duel Log'!C$2:C$5455,"OS xAlee",'Duel Log'!L$2:L$5455,$A7)+COUNTIFS('Duel Log'!C$2:C$5455,"OS xAlee",'Duel Log'!M$2:M$5455,$A7)+COUNTIFS('Duel Log'!C$2:C$5455,"OS xAlee",'Duel Log'!N$2:N$5455,$A7)+COUNTIFS('Duel Log'!C$2:C$5455,"OS xAlee",'Duel Log'!O$2:O$5455,$A7)+COUNTIFS('Duel Log'!C$2:C$5455,"OS xAlee",'Duel Log'!P$2:P$5455,$A7)</f>
        <v>1</v>
      </c>
      <c r="AN7" s="17" t="n">
        <f aca="false">COUNTIFS('Duel Log'!C$2:C$5455,"Pedro™️",'Duel Log'!I$2:I$5455,$A7)+COUNTIFS('Duel Log'!C$2:C$5455,"Pedro™️",'Duel Log'!J$2:J$5455,$A7)+COUNTIFS('Duel Log'!C$2:C$5455,"Pedro™️",'Duel Log'!K$2:K$5455,$A7)+COUNTIFS('Duel Log'!C$2:C$5455,"Pedro™️",'Duel Log'!L$2:L$5455,$A7)+COUNTIFS('Duel Log'!C$2:C$5455,"Pedro™️",'Duel Log'!M$2:M$5455,$A7)+COUNTIFS('Duel Log'!C$2:C$5455,"Pedro™️",'Duel Log'!N$2:N$5455,$A7)+COUNTIFS('Duel Log'!C$2:C$5455,"Pedro™️",'Duel Log'!O$2:O$5455,$A7)+COUNTIFS('Duel Log'!C$2:C$5455,"Pedro™️",'Duel Log'!P$2:P$5455,$A7)</f>
        <v>3</v>
      </c>
      <c r="AO7" s="17" t="n">
        <f aca="false">COUNTIFS('Duel Log'!C$2:C$5455,"Polaris",'Duel Log'!I$2:I$5455,$A7)+COUNTIFS('Duel Log'!C$2:C$5455,"Polaris",'Duel Log'!J$2:J$5455,$A7)+COUNTIFS('Duel Log'!C$2:C$5455,"Polaris",'Duel Log'!K$2:K$5455,$A7)+COUNTIFS('Duel Log'!C$2:C$5455,"Polaris",'Duel Log'!L$2:L$5455,$A7)+COUNTIFS('Duel Log'!C$2:C$5455,"Polaris",'Duel Log'!M$2:M$5455,$A7)+COUNTIFS('Duel Log'!C$2:C$5455,"Polaris",'Duel Log'!N$2:N$5455,$A7)+COUNTIFS('Duel Log'!C$2:C$5455,"Polaris",'Duel Log'!O$2:O$5455,$A7)+COUNTIFS('Duel Log'!C$2:C$5455,"Polaris",'Duel Log'!P$2:P$5455,$A7)</f>
        <v>1</v>
      </c>
      <c r="AP7" s="17" t="n">
        <f aca="false">COUNTIFS('Duel Log'!C$2:C$5455,"RAD",'Duel Log'!I$2:I$5455,$A7)+COUNTIFS('Duel Log'!C$2:C$5455,"RAD",'Duel Log'!J$2:J$5455,$A7)+COUNTIFS('Duel Log'!C$2:C$5455,"RAD",'Duel Log'!K$2:K$5455,$A7)+COUNTIFS('Duel Log'!C$2:C$5455,"RAD",'Duel Log'!L$2:L$5455,$A7)+COUNTIFS('Duel Log'!C$2:C$5455,"RAD",'Duel Log'!M$2:M$5455,$A7)+COUNTIFS('Duel Log'!C$2:C$5455,"RAD",'Duel Log'!N$2:N$5455,$A7)+COUNTIFS('Duel Log'!C$2:C$5455,"RAD",'Duel Log'!O$2:O$5455,$A7)+COUNTIFS('Duel Log'!C$2:C$5455,"RAD",'Duel Log'!P$2:P$5455,$A7)</f>
        <v>0</v>
      </c>
      <c r="AQ7" s="17" t="n">
        <f aca="false">COUNTIFS('Duel Log'!C$2:C$5455,"RUBIZALEZ",'Duel Log'!I$2:I$5455,$A7)+COUNTIFS('Duel Log'!C$2:C$5455,"RUBIZALEZ",'Duel Log'!J$2:J$5455,$A7)+COUNTIFS('Duel Log'!C$2:C$5455,"RUBIZALEZ",'Duel Log'!K$2:K$5455,$A7)+COUNTIFS('Duel Log'!C$2:C$5455,"RUBIZALEZ",'Duel Log'!L$2:L$5455,$A7)+COUNTIFS('Duel Log'!C$2:C$5455,"RUBIZALEZ",'Duel Log'!M$2:M$5455,$A7)+COUNTIFS('Duel Log'!C$2:C$5455,"RUBIZALEZ",'Duel Log'!N$2:N$5455,$A7)+COUNTIFS('Duel Log'!C$2:C$5455,"RUBIZALEZ",'Duel Log'!O$2:O$5455,$A7)+COUNTIFS('Duel Log'!C$2:C$5455,"RUBIZALEZ",'Duel Log'!P$2:P$5455,$A7)</f>
        <v>1</v>
      </c>
      <c r="AR7" s="17" t="n">
        <f aca="false">COUNTIFS('Duel Log'!C$2:C$5455,"Rainbow",'Duel Log'!I$2:I$5455,$A7)+COUNTIFS('Duel Log'!C$2:C$5455,"Rainbow",'Duel Log'!J$2:J$5455,$A7)+COUNTIFS('Duel Log'!C$2:C$5455,"Rainbow",'Duel Log'!K$2:K$5455,$A7)+COUNTIFS('Duel Log'!C$2:C$5455,"Rainbow",'Duel Log'!L$2:L$5455,$A7)+COUNTIFS('Duel Log'!C$2:C$5455,"Rainbow",'Duel Log'!M$2:M$5455,$A7)+COUNTIFS('Duel Log'!C$2:C$5455,"Rainbow",'Duel Log'!N$2:N$5455,$A7)+COUNTIFS('Duel Log'!C$2:C$5455,"Rainbow",'Duel Log'!O$2:O$5455,$A7)+COUNTIFS('Duel Log'!C$2:C$5455,"Rainbow",'Duel Log'!P$2:P$5455,$A7)</f>
        <v>1</v>
      </c>
      <c r="AS7" s="17" t="n">
        <f aca="false">COUNTIFS('Duel Log'!C$2:C$5455,"Reminor",'Duel Log'!I$2:I$5455,$A7)+COUNTIFS('Duel Log'!C$2:C$5455,"Reminor",'Duel Log'!J$2:J$5455,$A7)+COUNTIFS('Duel Log'!C$2:C$5455,"Reminor",'Duel Log'!K$2:K$5455,$A7)+COUNTIFS('Duel Log'!C$2:C$5455,"Reminor",'Duel Log'!L$2:L$5455,$A7)+COUNTIFS('Duel Log'!C$2:C$5455,"Reminor",'Duel Log'!M$2:M$5455,$A7)+COUNTIFS('Duel Log'!C$2:C$5455,"Reminor",'Duel Log'!N$2:N$5455,$A7)+COUNTIFS('Duel Log'!C$2:C$5455,"Reminor",'Duel Log'!O$2:O$5455,$A7)+COUNTIFS('Duel Log'!C$2:C$5455,"Reminor",'Duel Log'!P$2:P$5455,$A7)</f>
        <v>0</v>
      </c>
      <c r="AT7" s="17" t="n">
        <f aca="false">COUNTIFS('Duel Log'!C$2:C$5455,"Rin✨安之",'Duel Log'!I$2:I$5455,$A7)+COUNTIFS('Duel Log'!C$2:C$5455,"Rin✨安之",'Duel Log'!J$2:J$5455,$A7)+COUNTIFS('Duel Log'!C$2:C$5455,"Rin✨安之",'Duel Log'!K$2:K$5455,$A7)+COUNTIFS('Duel Log'!C$2:C$5455,"Rin✨安之",'Duel Log'!L$2:L$5455,$A7)+COUNTIFS('Duel Log'!C$2:C$5455,"Rin✨安之",'Duel Log'!M$2:M$5455,$A7)+COUNTIFS('Duel Log'!C$2:C$5455,"Rin✨安之",'Duel Log'!N$2:N$5455,$A7)+COUNTIFS('Duel Log'!C$2:C$5455,"Rin✨安之",'Duel Log'!O$2:O$5455,$A7)+COUNTIFS('Duel Log'!C$2:C$5455,"Rin✨安之",'Duel Log'!P$2:P$5455,$A7)</f>
        <v>1</v>
      </c>
      <c r="AU7" s="17" t="n">
        <f aca="false">COUNTIFS('Duel Log'!C$2:C$5455,"Ryley",'Duel Log'!I$2:I$5455,$A7)+COUNTIFS('Duel Log'!C$2:C$5455,"Ryley",'Duel Log'!J$2:J$5455,$A7)+COUNTIFS('Duel Log'!C$2:C$5455,"Ryley",'Duel Log'!K$2:K$5455,$A7)+COUNTIFS('Duel Log'!C$2:C$5455,"Ryley",'Duel Log'!L$2:L$5455,$A7)+COUNTIFS('Duel Log'!C$2:C$5455,"Ryley",'Duel Log'!M$2:M$5455,$A7)+COUNTIFS('Duel Log'!C$2:C$5455,"Ryley",'Duel Log'!N$2:N$5455,$A7)+COUNTIFS('Duel Log'!C$2:C$5455,"Ryley",'Duel Log'!O$2:O$5455,$A7)+COUNTIFS('Duel Log'!C$2:C$5455,"Ryley",'Duel Log'!P$2:P$5455,$A7)</f>
        <v>3</v>
      </c>
      <c r="AV7" s="17" t="n">
        <f aca="false">COUNTIFS('Duel Log'!C$2:C$5455,"SK Dominik",'Duel Log'!I$2:I$5455,$A7)+COUNTIFS('Duel Log'!C$2:C$5455,"SK Dominik",'Duel Log'!J$2:J$5455,$A7)+COUNTIFS('Duel Log'!C$2:C$5455,"SK Dominik",'Duel Log'!K$2:K$5455,$A7)+COUNTIFS('Duel Log'!C$2:C$5455,"SK Dominik",'Duel Log'!L$2:L$5455,$A7)+COUNTIFS('Duel Log'!C$2:C$5455,"SK Dominik",'Duel Log'!M$2:M$5455,$A7)+COUNTIFS('Duel Log'!C$2:C$5455,"SK Dominik",'Duel Log'!N$2:N$5455,$A7)+COUNTIFS('Duel Log'!C$2:C$5455,"SK Dominik",'Duel Log'!O$2:O$5455,$A7)+COUNTIFS('Duel Log'!C$2:C$5455,"SK Dominik",'Duel Log'!P$2:P$5455,$A7)</f>
        <v>0</v>
      </c>
      <c r="AW7" s="17" t="n">
        <f aca="false">COUNTIFS('Duel Log'!C$2:C$5455,"SK Morten",'Duel Log'!I$2:I$5455,$A7)+COUNTIFS('Duel Log'!C$2:C$5455,"SK Morten",'Duel Log'!J$2:J$5455,$A7)+COUNTIFS('Duel Log'!C$2:C$5455,"SK Morten",'Duel Log'!K$2:K$5455,$A7)+COUNTIFS('Duel Log'!C$2:C$5455,"SK Morten",'Duel Log'!L$2:L$5455,$A7)+COUNTIFS('Duel Log'!C$2:C$5455,"SK Morten",'Duel Log'!M$2:M$5455,$A7)+COUNTIFS('Duel Log'!C$2:C$5455,"SK Morten",'Duel Log'!N$2:N$5455,$A7)+COUNTIFS('Duel Log'!C$2:C$5455,"SK Morten",'Duel Log'!O$2:O$5455,$A7)+COUNTIFS('Duel Log'!C$2:C$5455,"SK Morten",'Duel Log'!P$2:P$5455,$A7)</f>
        <v>0</v>
      </c>
      <c r="AX7" s="17" t="n">
        <f aca="false">COUNTIFS('Duel Log'!C$2:C$5455,"SK xopxsam",'Duel Log'!I$2:I$5455,$A7)+COUNTIFS('Duel Log'!C$2:C$5455,"SK xopxsam",'Duel Log'!J$2:J$5455,$A7)+COUNTIFS('Duel Log'!C$2:C$5455,"SK xopxsam",'Duel Log'!K$2:K$5455,$A7)+COUNTIFS('Duel Log'!C$2:C$5455,"SK xopxsam",'Duel Log'!L$2:L$5455,$A7)+COUNTIFS('Duel Log'!C$2:C$5455,"SK xopxsam",'Duel Log'!M$2:M$5455,$A7)+COUNTIFS('Duel Log'!C$2:C$5455,"SK xopxsam",'Duel Log'!N$2:N$5455,$A7)+COUNTIFS('Duel Log'!C$2:C$5455,"SK xopxsam",'Duel Log'!O$2:O$5455,$A7)+COUNTIFS('Duel Log'!C$2:C$5455,"SK xopxsam",'Duel Log'!P$2:P$5455,$A7)</f>
        <v>0</v>
      </c>
      <c r="AY7" s="17" t="n">
        <f aca="false">COUNTIFS('Duel Log'!C$2:C$5455,"Samuel Bassotto",'Duel Log'!I$2:I$5455,$A7)+COUNTIFS('Duel Log'!C$2:C$5455,"Samuel Bassotto",'Duel Log'!J$2:J$5455,$A7)+COUNTIFS('Duel Log'!C$2:C$5455,"Samuel Bassotto",'Duel Log'!K$2:K$5455,$A7)+COUNTIFS('Duel Log'!C$2:C$5455,"Samuel Bassotto",'Duel Log'!L$2:L$5455,$A7)+COUNTIFS('Duel Log'!C$2:C$5455,"Samuel Bassotto",'Duel Log'!M$2:M$5455,$A7)+COUNTIFS('Duel Log'!C$2:C$5455,"Samuel Bassotto",'Duel Log'!N$2:N$5455,$A7)+COUNTIFS('Duel Log'!C$2:C$5455,"Samuel Bassotto",'Duel Log'!O$2:O$5455,$A7)+COUNTIFS('Duel Log'!C$2:C$5455,"Samuel Bassotto",'Duel Log'!P$2:P$5455,$A7)</f>
        <v>0</v>
      </c>
      <c r="AZ7" s="17" t="n">
        <f aca="false">COUNTIFS('Duel Log'!C$2:C$5455,"SandBox",'Duel Log'!I$2:I$5455,$A7)+COUNTIFS('Duel Log'!C$2:C$5455,"SandBox",'Duel Log'!J$2:J$5455,$A7)+COUNTIFS('Duel Log'!C$2:C$5455,"SandBox",'Duel Log'!K$2:K$5455,$A7)+COUNTIFS('Duel Log'!C$2:C$5455,"SandBox",'Duel Log'!L$2:L$5455,$A7)+COUNTIFS('Duel Log'!C$2:C$5455,"SandBox",'Duel Log'!M$2:M$5455,$A7)+COUNTIFS('Duel Log'!C$2:C$5455,"SandBox",'Duel Log'!N$2:N$5455,$A7)+COUNTIFS('Duel Log'!C$2:C$5455,"SandBox",'Duel Log'!O$2:O$5455,$A7)+COUNTIFS('Duel Log'!C$2:C$5455,"SandBox",'Duel Log'!P$2:P$5455,$A7)</f>
        <v>12</v>
      </c>
      <c r="BA7" s="17" t="n">
        <f aca="false">COUNTIFS('Duel Log'!C$2:C$5455,"Sosaa1of1",'Duel Log'!I$2:I$5455,$A7)+COUNTIFS('Duel Log'!C$2:C$5455,"Sosaa1of1",'Duel Log'!J$2:J$5455,$A7)+COUNTIFS('Duel Log'!C$2:C$5455,"Sosaa1of1",'Duel Log'!K$2:K$5455,$A7)+COUNTIFS('Duel Log'!C$2:C$5455,"Sosaa1of1",'Duel Log'!L$2:L$5455,$A7)+COUNTIFS('Duel Log'!C$2:C$5455,"Sosaa1of1",'Duel Log'!M$2:M$5455,$A7)+COUNTIFS('Duel Log'!C$2:C$5455,"Sosaa1of1",'Duel Log'!N$2:N$5455,$A7)+COUNTIFS('Duel Log'!C$2:C$5455,"Sosaa1of1",'Duel Log'!O$2:O$5455,$A7)+COUNTIFS('Duel Log'!C$2:C$5455,"Sosaa1of1",'Duel Log'!P$2:P$5455,$A7)</f>
        <v>0</v>
      </c>
      <c r="BB7" s="17" t="n">
        <f aca="false">COUNTIFS('Duel Log'!C$2:C$5455,"Steeef",'Duel Log'!I$2:I$5455,$A7)+COUNTIFS('Duel Log'!C$2:C$5455,"Steeef",'Duel Log'!J$2:J$5455,$A7)+COUNTIFS('Duel Log'!C$2:C$5455,"Steeef",'Duel Log'!K$2:K$5455,$A7)+COUNTIFS('Duel Log'!C$2:C$5455,"Steeef",'Duel Log'!L$2:L$5455,$A7)+COUNTIFS('Duel Log'!C$2:C$5455,"Steeef",'Duel Log'!M$2:M$5455,$A7)+COUNTIFS('Duel Log'!C$2:C$5455,"Steeef",'Duel Log'!N$2:N$5455,$A7)+COUNTIFS('Duel Log'!C$2:C$5455,"Steeef",'Duel Log'!O$2:O$5455,$A7)+COUNTIFS('Duel Log'!C$2:C$5455,"Steeef",'Duel Log'!P$2:P$5455,$A7)</f>
        <v>0</v>
      </c>
      <c r="BC7" s="17" t="n">
        <f aca="false">COUNTIFS('Duel Log'!C$2:C$5455,"TMX I Mateja",'Duel Log'!I$2:I$5455,$A7)+COUNTIFS('Duel Log'!C$2:C$5455,"TMX I Mateja",'Duel Log'!J$2:J$5455,$A7)+COUNTIFS('Duel Log'!C$2:C$5455,"TMX I Mateja",'Duel Log'!K$2:K$5455,$A7)+COUNTIFS('Duel Log'!C$2:C$5455,"TMX I Mateja",'Duel Log'!L$2:L$5455,$A7)+COUNTIFS('Duel Log'!C$2:C$5455,"TMX I Mateja",'Duel Log'!M$2:M$5455,$A7)+COUNTIFS('Duel Log'!C$2:C$5455,"TMX I Mateja",'Duel Log'!N$2:N$5455,$A7)+COUNTIFS('Duel Log'!C$2:C$5455,"TMX I Mateja",'Duel Log'!O$2:O$5455,$A7)+COUNTIFS('Duel Log'!C$2:C$5455,"TMX I Mateja",'Duel Log'!P$2:P$5455,$A7)</f>
        <v>0</v>
      </c>
      <c r="BD7" s="17" t="n">
        <f aca="false">COUNTIFS('Duel Log'!C$2:C$5455,"TTK:MrAwesomeCR",'Duel Log'!I$2:I$5455,$A7)+COUNTIFS('Duel Log'!C$2:C$5455,"TTK:MrAwesomeCR",'Duel Log'!J$2:J$5455,$A7)+COUNTIFS('Duel Log'!C$2:C$5455,"TTK:MrAwesomeCR",'Duel Log'!K$2:K$5455,$A7)+COUNTIFS('Duel Log'!C$2:C$5455,"TTK:MrAwesomeCR",'Duel Log'!L$2:L$5455,$A7)+COUNTIFS('Duel Log'!C$2:C$5455,"TTK:MrAwesomeCR",'Duel Log'!M$2:M$5455,$A7)+COUNTIFS('Duel Log'!C$2:C$5455,"TTK:MrAwesomeCR",'Duel Log'!N$2:N$5455,$A7)+COUNTIFS('Duel Log'!C$2:C$5455,"TTK:MrAwesomeCR",'Duel Log'!O$2:O$5455,$A7)+COUNTIFS('Duel Log'!C$2:C$5455,"TTK:MrAwesomeCR",'Duel Log'!P$2:P$5455,$A7)</f>
        <v>2</v>
      </c>
      <c r="BE7" s="17" t="n">
        <f aca="false">COUNTIFS('Duel Log'!C$2:C$5455,"Turan✨",'Duel Log'!I$2:I$5455,$A7)+COUNTIFS('Duel Log'!C$2:C$5455,"Turan✨",'Duel Log'!J$2:J$5455,$A7)+COUNTIFS('Duel Log'!C$2:C$5455,"Turan✨",'Duel Log'!K$2:K$5455,$A7)+COUNTIFS('Duel Log'!C$2:C$5455,"Turan✨",'Duel Log'!L$2:L$5455,$A7)+COUNTIFS('Duel Log'!C$2:C$5455,"Turan✨",'Duel Log'!M$2:M$5455,$A7)+COUNTIFS('Duel Log'!C$2:C$5455,"Turan✨",'Duel Log'!N$2:N$5455,$A7)+COUNTIFS('Duel Log'!C$2:C$5455,"Turan✨",'Duel Log'!O$2:O$5455,$A7)+COUNTIFS('Duel Log'!C$2:C$5455,"Turan✨",'Duel Log'!P$2:P$5455,$A7)</f>
        <v>0</v>
      </c>
      <c r="BF7" s="17" t="n">
        <f aca="false">COUNTIFS('Duel Log'!C$2:C$5455,"Viktor",'Duel Log'!I$2:I$5455,$A7)+COUNTIFS('Duel Log'!C$2:C$5455,"Viktor",'Duel Log'!J$2:J$5455,$A7)+COUNTIFS('Duel Log'!C$2:C$5455,"Viktor",'Duel Log'!K$2:K$5455,$A7)+COUNTIFS('Duel Log'!C$2:C$5455,"Viktor",'Duel Log'!L$2:L$5455,$A7)+COUNTIFS('Duel Log'!C$2:C$5455,"Viktor",'Duel Log'!M$2:M$5455,$A7)+COUNTIFS('Duel Log'!C$2:C$5455,"Viktor",'Duel Log'!N$2:N$5455,$A7)+COUNTIFS('Duel Log'!C$2:C$5455,"Viktor",'Duel Log'!O$2:O$5455,$A7)+COUNTIFS('Duel Log'!C$2:C$5455,"Viktor",'Duel Log'!P$2:P$5455,$A7)</f>
        <v>2</v>
      </c>
      <c r="BG7" s="17" t="n">
        <f aca="false">COUNTIFS('Duel Log'!C$2:C$5455,"Vitor75",'Duel Log'!I$2:I$5455,$A7)+COUNTIFS('Duel Log'!C$2:C$5455,"Vitor75",'Duel Log'!J$2:J$5455,$A7)+COUNTIFS('Duel Log'!C$2:C$5455,"Vitor75",'Duel Log'!K$2:K$5455,$A7)+COUNTIFS('Duel Log'!C$2:C$5455,"Vitor75",'Duel Log'!L$2:L$5455,$A7)+COUNTIFS('Duel Log'!C$2:C$5455,"Vitor75",'Duel Log'!M$2:M$5455,$A7)+COUNTIFS('Duel Log'!C$2:C$5455,"Vitor75",'Duel Log'!N$2:N$5455,$A7)+COUNTIFS('Duel Log'!C$2:C$5455,"Vitor75",'Duel Log'!O$2:O$5455,$A7)+COUNTIFS('Duel Log'!C$2:C$5455,"Vitor75",'Duel Log'!P$2:P$5455,$A7)</f>
        <v>5</v>
      </c>
      <c r="BH7" s="17" t="n">
        <f aca="false">COUNTIFS('Duel Log'!C$2:C$5455,"WL ✨ Tytoń 劲头",'Duel Log'!I$2:I$5455,$A7)+COUNTIFS('Duel Log'!C$2:C$5455,"WL ✨ Tytoń 劲头",'Duel Log'!J$2:J$5455,$A7)+COUNTIFS('Duel Log'!C$2:C$5455,"WL ✨ Tytoń 劲头",'Duel Log'!K$2:K$5455,$A7)+COUNTIFS('Duel Log'!C$2:C$5455,"WL ✨ Tytoń 劲头",'Duel Log'!L$2:L$5455,$A7)+COUNTIFS('Duel Log'!C$2:C$5455,"WL ✨ Tytoń 劲头",'Duel Log'!M$2:M$5455,$A7)+COUNTIFS('Duel Log'!C$2:C$5455,"WL ✨ Tytoń 劲头",'Duel Log'!N$2:N$5455,$A7)+COUNTIFS('Duel Log'!C$2:C$5455,"WL ✨ Tytoń 劲头",'Duel Log'!O$2:O$5455,$A7)+COUNTIFS('Duel Log'!C$2:C$5455,"WL ✨ Tytoń 劲头",'Duel Log'!P$2:P$5455,$A7)</f>
        <v>2</v>
      </c>
      <c r="BI7" s="17" t="n">
        <f aca="false">COUNTIFS('Duel Log'!C$2:C$5455,"WL ツ Dam’s ✨",'Duel Log'!I$2:I$5455,$A7)+COUNTIFS('Duel Log'!C$2:C$5455,"WL ツ Dam’s ✨",'Duel Log'!J$2:J$5455,$A7)+COUNTIFS('Duel Log'!C$2:C$5455,"WL ツ Dam’s ✨",'Duel Log'!K$2:K$5455,$A7)+COUNTIFS('Duel Log'!C$2:C$5455,"WL ツ Dam’s ✨",'Duel Log'!L$2:L$5455,$A7)+COUNTIFS('Duel Log'!C$2:C$5455,"WL ツ Dam’s ✨",'Duel Log'!M$2:M$5455,$A7)+COUNTIFS('Duel Log'!C$2:C$5455,"WL ツ Dam’s ✨",'Duel Log'!N$2:N$5455,$A7)+COUNTIFS('Duel Log'!C$2:C$5455,"WL ツ Dam’s ✨",'Duel Log'!O$2:O$5455,$A7)+COUNTIFS('Duel Log'!C$2:C$5455,"WL ツ Dam’s ✨",'Duel Log'!P$2:P$5455,$A7)</f>
        <v>0</v>
      </c>
      <c r="BJ7" s="17" t="n">
        <f aca="false">COUNTIFS('Duel Log'!C$2:C$5455,"Wallace",'Duel Log'!I$2:I$5455,$A7)+COUNTIFS('Duel Log'!C$2:C$5455,"Wallace",'Duel Log'!J$2:J$5455,$A7)+COUNTIFS('Duel Log'!C$2:C$5455,"Wallace",'Duel Log'!K$2:K$5455,$A7)+COUNTIFS('Duel Log'!C$2:C$5455,"Wallace",'Duel Log'!L$2:L$5455,$A7)+COUNTIFS('Duel Log'!C$2:C$5455,"Wallace",'Duel Log'!M$2:M$5455,$A7)+COUNTIFS('Duel Log'!C$2:C$5455,"Wallace",'Duel Log'!N$2:N$5455,$A7)+COUNTIFS('Duel Log'!C$2:C$5455,"Wallace",'Duel Log'!O$2:O$5455,$A7)+COUNTIFS('Duel Log'!C$2:C$5455,"Wallace",'Duel Log'!P$2:P$5455,$A7)</f>
        <v>2</v>
      </c>
      <c r="BK7" s="17" t="n">
        <f aca="false">COUNTIFS('Duel Log'!C$2:C$5455,"Wyze❤️Ultimo",'Duel Log'!I$2:I$5455,$A7)+COUNTIFS('Duel Log'!C$2:C$5455,"Wyze❤️Ultimo",'Duel Log'!J$2:J$5455,$A7)+COUNTIFS('Duel Log'!C$2:C$5455,"Wyze❤️Ultimo",'Duel Log'!K$2:K$5455,$A7)+COUNTIFS('Duel Log'!C$2:C$5455,"Wyze❤️Ultimo",'Duel Log'!L$2:L$5455,$A7)+COUNTIFS('Duel Log'!C$2:C$5455,"Wyze❤️Ultimo",'Duel Log'!M$2:M$5455,$A7)+COUNTIFS('Duel Log'!C$2:C$5455,"Wyze❤️Ultimo",'Duel Log'!N$2:N$5455,$A7)+COUNTIFS('Duel Log'!C$2:C$5455,"Wyze❤️Ultimo",'Duel Log'!O$2:O$5455,$A7)+COUNTIFS('Duel Log'!C$2:C$5455,"Wyze❤️Ultimo",'Duel Log'!P$2:P$5455,$A7)</f>
        <v>0</v>
      </c>
      <c r="BL7" s="17" t="n">
        <f aca="false">COUNTIFS('Duel Log'!C$2:C$5455,"Yoru",'Duel Log'!I$2:I$5455,$A7)+COUNTIFS('Duel Log'!C$2:C$5455,"Yoru",'Duel Log'!J$2:J$5455,$A7)+COUNTIFS('Duel Log'!C$2:C$5455,"Yoru",'Duel Log'!K$2:K$5455,$A7)+COUNTIFS('Duel Log'!C$2:C$5455,"Yoru",'Duel Log'!L$2:L$5455,$A7)+COUNTIFS('Duel Log'!C$2:C$5455,"Yoru",'Duel Log'!M$2:M$5455,$A7)+COUNTIFS('Duel Log'!C$2:C$5455,"Yoru",'Duel Log'!N$2:N$5455,$A7)+COUNTIFS('Duel Log'!C$2:C$5455,"Yoru",'Duel Log'!O$2:O$5455,$A7)+COUNTIFS('Duel Log'!C$2:C$5455,"Yoru",'Duel Log'!P$2:P$5455,$A7)</f>
        <v>2</v>
      </c>
      <c r="BM7" s="17" t="n">
        <f aca="false">COUNTIFS('Duel Log'!C$2:C$5455,"ZQuentino",'Duel Log'!I$2:I$5455,$A7)+COUNTIFS('Duel Log'!C$2:C$5455,"ZQuentino",'Duel Log'!J$2:J$5455,$A7)+COUNTIFS('Duel Log'!C$2:C$5455,"ZQuentino",'Duel Log'!K$2:K$5455,$A7)+COUNTIFS('Duel Log'!C$2:C$5455,"ZQuentino",'Duel Log'!L$2:L$5455,$A7)+COUNTIFS('Duel Log'!C$2:C$5455,"ZQuentino",'Duel Log'!M$2:M$5455,$A7)+COUNTIFS('Duel Log'!C$2:C$5455,"ZQuentino",'Duel Log'!N$2:N$5455,$A7)+COUNTIFS('Duel Log'!C$2:C$5455,"ZQuentino",'Duel Log'!O$2:O$5455,$A7)+COUNTIFS('Duel Log'!C$2:C$5455,"ZQuentino",'Duel Log'!P$2:P$5455,$A7)</f>
        <v>0</v>
      </c>
      <c r="BN7" s="17" t="n">
        <f aca="false">COUNTIFS('Duel Log'!C$2:C$5455,"adriel",'Duel Log'!I$2:I$5455,$A7)+COUNTIFS('Duel Log'!C$2:C$5455,"adriel",'Duel Log'!J$2:J$5455,$A7)+COUNTIFS('Duel Log'!C$2:C$5455,"adriel",'Duel Log'!K$2:K$5455,$A7)+COUNTIFS('Duel Log'!C$2:C$5455,"adriel",'Duel Log'!L$2:L$5455,$A7)+COUNTIFS('Duel Log'!C$2:C$5455,"adriel",'Duel Log'!M$2:M$5455,$A7)+COUNTIFS('Duel Log'!C$2:C$5455,"adriel",'Duel Log'!N$2:N$5455,$A7)+COUNTIFS('Duel Log'!C$2:C$5455,"adriel",'Duel Log'!O$2:O$5455,$A7)+COUNTIFS('Duel Log'!C$2:C$5455,"adriel",'Duel Log'!P$2:P$5455,$A7)</f>
        <v>10</v>
      </c>
      <c r="BO7" s="17" t="n">
        <f aca="false">COUNTIFS('Duel Log'!C$2:C$5455,"dark✨安花",'Duel Log'!I$2:I$5455,$A7)+COUNTIFS('Duel Log'!C$2:C$5455,"dark✨安花",'Duel Log'!J$2:J$5455,$A7)+COUNTIFS('Duel Log'!C$2:C$5455,"dark✨安花",'Duel Log'!K$2:K$5455,$A7)+COUNTIFS('Duel Log'!C$2:C$5455,"dark✨安花",'Duel Log'!L$2:L$5455,$A7)+COUNTIFS('Duel Log'!C$2:C$5455,"dark✨安花",'Duel Log'!M$2:M$5455,$A7)+COUNTIFS('Duel Log'!C$2:C$5455,"dark✨安花",'Duel Log'!N$2:N$5455,$A7)+COUNTIFS('Duel Log'!C$2:C$5455,"dark✨安花",'Duel Log'!O$2:O$5455,$A7)+COUNTIFS('Duel Log'!C$2:C$5455,"dark✨安花",'Duel Log'!P$2:P$5455,$A7)</f>
        <v>0</v>
      </c>
      <c r="BP7" s="17" t="n">
        <f aca="false">COUNTIFS('Duel Log'!C$2:C$5455,"droy",'Duel Log'!I$2:I$5455,$A7)+COUNTIFS('Duel Log'!C$2:C$5455,"droy",'Duel Log'!J$2:J$5455,$A7)+COUNTIFS('Duel Log'!C$2:C$5455,"droy",'Duel Log'!K$2:K$5455,$A7)+COUNTIFS('Duel Log'!C$2:C$5455,"droy",'Duel Log'!L$2:L$5455,$A7)+COUNTIFS('Duel Log'!C$2:C$5455,"droy",'Duel Log'!M$2:M$5455,$A7)+COUNTIFS('Duel Log'!C$2:C$5455,"droy",'Duel Log'!N$2:N$5455,$A7)+COUNTIFS('Duel Log'!C$2:C$5455,"droy",'Duel Log'!O$2:O$5455,$A7)+COUNTIFS('Duel Log'!C$2:C$5455,"droy",'Duel Log'!P$2:P$5455,$A7)</f>
        <v>2</v>
      </c>
      <c r="BQ7" s="17" t="n">
        <f aca="false">COUNTIFS('Duel Log'!C$2:C$5455,"evolve✨律师",'Duel Log'!I$2:I$5455,$A7)+COUNTIFS('Duel Log'!C$2:C$5455,"evolve✨律师",'Duel Log'!J$2:J$5455,$A7)+COUNTIFS('Duel Log'!C$2:C$5455,"evolve✨律师",'Duel Log'!K$2:K$5455,$A7)+COUNTIFS('Duel Log'!C$2:C$5455,"evolve✨律师",'Duel Log'!L$2:L$5455,$A7)+COUNTIFS('Duel Log'!C$2:C$5455,"evolve✨律师",'Duel Log'!M$2:M$5455,$A7)+COUNTIFS('Duel Log'!C$2:C$5455,"evolve✨律师",'Duel Log'!N$2:N$5455,$A7)+COUNTIFS('Duel Log'!C$2:C$5455,"evolve✨律师",'Duel Log'!O$2:O$5455,$A7)+COUNTIFS('Duel Log'!C$2:C$5455,"evolve✨律师",'Duel Log'!P$2:P$5455,$A7)</f>
        <v>1</v>
      </c>
      <c r="BR7" s="17" t="n">
        <f aca="false">COUNTIFS('Duel Log'!C$2:C$5455,"fluffypotato99",'Duel Log'!I$2:I$5455,$A7)+COUNTIFS('Duel Log'!C$2:C$5455,"fluffypotato99",'Duel Log'!J$2:J$5455,$A7)+COUNTIFS('Duel Log'!C$2:C$5455,"fluffypotato99",'Duel Log'!K$2:K$5455,$A7)+COUNTIFS('Duel Log'!C$2:C$5455,"fluffypotato99",'Duel Log'!L$2:L$5455,$A7)+COUNTIFS('Duel Log'!C$2:C$5455,"fluffypotato99",'Duel Log'!M$2:M$5455,$A7)+COUNTIFS('Duel Log'!C$2:C$5455,"fluffypotato99",'Duel Log'!N$2:N$5455,$A7)+COUNTIFS('Duel Log'!C$2:C$5455,"fluffypotato99",'Duel Log'!O$2:O$5455,$A7)+COUNTIFS('Duel Log'!C$2:C$5455,"fluffypotato99",'Duel Log'!P$2:P$5455,$A7)</f>
        <v>0</v>
      </c>
      <c r="BS7" s="17" t="n">
        <f aca="false">COUNTIFS('Duel Log'!C$2:C$5455,"kodigogg",'Duel Log'!I$2:I$5455,$A7)+COUNTIFS('Duel Log'!C$2:C$5455,"kodigogg",'Duel Log'!J$2:J$5455,$A7)+COUNTIFS('Duel Log'!C$2:C$5455,"kodigogg",'Duel Log'!K$2:K$5455,$A7)+COUNTIFS('Duel Log'!C$2:C$5455,"kodigogg",'Duel Log'!L$2:L$5455,$A7)+COUNTIFS('Duel Log'!C$2:C$5455,"kodigogg",'Duel Log'!M$2:M$5455,$A7)+COUNTIFS('Duel Log'!C$2:C$5455,"kodigogg",'Duel Log'!N$2:N$5455,$A7)+COUNTIFS('Duel Log'!C$2:C$5455,"kodigogg",'Duel Log'!O$2:O$5455,$A7)+COUNTIFS('Duel Log'!C$2:C$5455,"kodigogg",'Duel Log'!P$2:P$5455,$A7)</f>
        <v>0</v>
      </c>
      <c r="BT7" s="17" t="n">
        <f aca="false">COUNTIFS('Duel Log'!C$2:C$5455,"⇀スキル丨Hadi",'Duel Log'!I$2:I$5455,$A7)+COUNTIFS('Duel Log'!C$2:C$5455,"⇀スキル丨Hadi",'Duel Log'!J$2:J$5455,$A7)+COUNTIFS('Duel Log'!C$2:C$5455,"⇀スキル丨Hadi",'Duel Log'!K$2:K$5455,$A7)+COUNTIFS('Duel Log'!C$2:C$5455,"⇀スキル丨Hadi",'Duel Log'!L$2:L$5455,$A7)+COUNTIFS('Duel Log'!C$2:C$5455,"⇀スキル丨Hadi",'Duel Log'!M$2:M$5455,$A7)+COUNTIFS('Duel Log'!C$2:C$5455,"⇀スキル丨Hadi",'Duel Log'!N$2:N$5455,$A7)+COUNTIFS('Duel Log'!C$2:C$5455,"⇀スキル丨Hadi",'Duel Log'!O$2:O$5455,$A7)+COUNTIFS('Duel Log'!C$2:C$5455,"⇀スキル丨Hadi",'Duel Log'!P$2:P$5455,$A7)</f>
        <v>0</v>
      </c>
      <c r="BU7" s="17" t="n">
        <f aca="false">COUNTIFS('Duel Log'!C$2:C$5455,"✨Tanji",'Duel Log'!I$2:I$5455,$A7)+COUNTIFS('Duel Log'!C$2:C$5455,"✨Tanji",'Duel Log'!J$2:J$5455,$A7)+COUNTIFS('Duel Log'!C$2:C$5455,"✨Tanji",'Duel Log'!K$2:K$5455,$A7)+COUNTIFS('Duel Log'!C$2:C$5455,"✨Tanji",'Duel Log'!L$2:L$5455,$A7)+COUNTIFS('Duel Log'!C$2:C$5455,"✨Tanji",'Duel Log'!M$2:M$5455,$A7)+COUNTIFS('Duel Log'!C$2:C$5455,"✨Tanji",'Duel Log'!N$2:N$5455,$A7)+COUNTIFS('Duel Log'!C$2:C$5455,"✨Tanji",'Duel Log'!O$2:O$5455,$A7)+COUNTIFS('Duel Log'!C$2:C$5455,"✨Tanji",'Duel Log'!P$2:P$5455,$A7)</f>
        <v>0</v>
      </c>
      <c r="BV7" s="17" t="n">
        <f aca="false">COUNTIFS('Duel Log'!C$2:C$5455,"くり",'Duel Log'!I$2:I$5455,$A7)+COUNTIFS('Duel Log'!C$2:C$5455,"くり",'Duel Log'!J$2:J$5455,$A7)+COUNTIFS('Duel Log'!C$2:C$5455,"くり",'Duel Log'!K$2:K$5455,$A7)+COUNTIFS('Duel Log'!C$2:C$5455,"くり",'Duel Log'!L$2:L$5455,$A7)+COUNTIFS('Duel Log'!C$2:C$5455,"くり",'Duel Log'!M$2:M$5455,$A7)+COUNTIFS('Duel Log'!C$2:C$5455,"くり",'Duel Log'!N$2:N$5455,$A7)+COUNTIFS('Duel Log'!C$2:C$5455,"くり",'Duel Log'!O$2:O$5455,$A7)+COUNTIFS('Duel Log'!C$2:C$5455,"くり",'Duel Log'!P$2:P$5455,$A7)</f>
        <v>0</v>
      </c>
      <c r="BW7" s="17" t="n">
        <f aca="false">COUNTIFS('Duel Log'!C$2:C$5455,"ぐりてゃん",'Duel Log'!I$2:I$5455,$A7)+COUNTIFS('Duel Log'!C$2:C$5455,"ぐりてゃん",'Duel Log'!J$2:J$5455,$A7)+COUNTIFS('Duel Log'!C$2:C$5455,"ぐりてゃん",'Duel Log'!K$2:K$5455,$A7)+COUNTIFS('Duel Log'!C$2:C$5455,"ぐりてゃん",'Duel Log'!L$2:L$5455,$A7)+COUNTIFS('Duel Log'!C$2:C$5455,"ぐりてゃん",'Duel Log'!M$2:M$5455,$A7)+COUNTIFS('Duel Log'!C$2:C$5455,"ぐりてゃん",'Duel Log'!N$2:N$5455,$A7)+COUNTIFS('Duel Log'!C$2:C$5455,"ぐりてゃん",'Duel Log'!O$2:O$5455,$A7)+COUNTIFS('Duel Log'!C$2:C$5455,"ぐりてゃん",'Duel Log'!P$2:P$5455,$A7)</f>
        <v>0</v>
      </c>
      <c r="BX7" s="17" t="n">
        <f aca="false">COUNTIFS('Duel Log'!C$2:C$5455,"たぁ",'Duel Log'!I$2:I$5455,$A7)+COUNTIFS('Duel Log'!C$2:C$5455,"たぁ",'Duel Log'!J$2:J$5455,$A7)+COUNTIFS('Duel Log'!C$2:C$5455,"たぁ",'Duel Log'!K$2:K$5455,$A7)+COUNTIFS('Duel Log'!C$2:C$5455,"たぁ",'Duel Log'!L$2:L$5455,$A7)+COUNTIFS('Duel Log'!C$2:C$5455,"たぁ",'Duel Log'!M$2:M$5455,$A7)+COUNTIFS('Duel Log'!C$2:C$5455,"たぁ",'Duel Log'!N$2:N$5455,$A7)+COUNTIFS('Duel Log'!C$2:C$5455,"たぁ",'Duel Log'!O$2:O$5455,$A7)+COUNTIFS('Duel Log'!C$2:C$5455,"たぁ",'Duel Log'!P$2:P$5455,$A7)</f>
        <v>3</v>
      </c>
      <c r="BY7" s="17" t="n">
        <f aca="false">COUNTIFS('Duel Log'!C$2:C$5455,"てち",'Duel Log'!I$2:I$5455,$A7)+COUNTIFS('Duel Log'!C$2:C$5455,"てち",'Duel Log'!J$2:J$5455,$A7)+COUNTIFS('Duel Log'!C$2:C$5455,"てち",'Duel Log'!K$2:K$5455,$A7)+COUNTIFS('Duel Log'!C$2:C$5455,"てち",'Duel Log'!L$2:L$5455,$A7)+COUNTIFS('Duel Log'!C$2:C$5455,"てち",'Duel Log'!M$2:M$5455,$A7)+COUNTIFS('Duel Log'!C$2:C$5455,"てち",'Duel Log'!N$2:N$5455,$A7)+COUNTIFS('Duel Log'!C$2:C$5455,"てち",'Duel Log'!O$2:O$5455,$A7)+COUNTIFS('Duel Log'!C$2:C$5455,"てち",'Duel Log'!P$2:P$5455,$A7)</f>
        <v>0</v>
      </c>
      <c r="BZ7" s="17" t="n">
        <f aca="false">COUNTIFS('Duel Log'!C$2:C$5455,"むぎったん",'Duel Log'!I$2:I$5455,$A7)+COUNTIFS('Duel Log'!C$2:C$5455,"むぎったん",'Duel Log'!J$2:J$5455,$A7)+COUNTIFS('Duel Log'!C$2:C$5455,"むぎったん",'Duel Log'!K$2:K$5455,$A7)+COUNTIFS('Duel Log'!C$2:C$5455,"むぎったん",'Duel Log'!L$2:L$5455,$A7)+COUNTIFS('Duel Log'!C$2:C$5455,"むぎったん",'Duel Log'!M$2:M$5455,$A7)+COUNTIFS('Duel Log'!C$2:C$5455,"むぎったん",'Duel Log'!N$2:N$5455,$A7)+COUNTIFS('Duel Log'!C$2:C$5455,"むぎったん",'Duel Log'!O$2:O$5455,$A7)+COUNTIFS('Duel Log'!C$2:C$5455,"むぎったん",'Duel Log'!P$2:P$5455,$A7)</f>
        <v>3</v>
      </c>
      <c r="CA7" s="17" t="n">
        <f aca="false">COUNTIFS('Duel Log'!C$2:C$5455,"加急Sinistro™",'Duel Log'!I$2:I$5455,$A7)+COUNTIFS('Duel Log'!C$2:C$5455,"加急Sinistro™",'Duel Log'!J$2:J$5455,$A7)+COUNTIFS('Duel Log'!C$2:C$5455,"加急Sinistro™",'Duel Log'!K$2:K$5455,$A7)+COUNTIFS('Duel Log'!C$2:C$5455,"加急Sinistro™",'Duel Log'!L$2:L$5455,$A7)+COUNTIFS('Duel Log'!C$2:C$5455,"加急Sinistro™",'Duel Log'!M$2:M$5455,$A7)+COUNTIFS('Duel Log'!C$2:C$5455,"加急Sinistro™",'Duel Log'!N$2:N$5455,$A7)+COUNTIFS('Duel Log'!C$2:C$5455,"加急Sinistro™",'Duel Log'!O$2:O$5455,$A7)+COUNTIFS('Duel Log'!C$2:C$5455,"加急Sinistro™",'Duel Log'!P$2:P$5455,$A7)</f>
        <v>2</v>
      </c>
      <c r="CB7" s="17" t="n">
        <f aca="false">COUNTIFS('Duel Log'!C$2:C$5455,"枫｜rakan❤️安之",'Duel Log'!I$2:I$5455,$A7)+COUNTIFS('Duel Log'!C$2:C$5455,"枫｜rakan❤️安之",'Duel Log'!J$2:J$5455,$A7)+COUNTIFS('Duel Log'!C$2:C$5455,"枫｜rakan❤️安之",'Duel Log'!K$2:K$5455,$A7)+COUNTIFS('Duel Log'!C$2:C$5455,"枫｜rakan❤️安之",'Duel Log'!L$2:L$5455,$A7)+COUNTIFS('Duel Log'!C$2:C$5455,"枫｜rakan❤️安之",'Duel Log'!M$2:M$5455,$A7)+COUNTIFS('Duel Log'!C$2:C$5455,"枫｜rakan❤️安之",'Duel Log'!N$2:N$5455,$A7)+COUNTIFS('Duel Log'!C$2:C$5455,"枫｜rakan❤️安之",'Duel Log'!O$2:O$5455,$A7)+COUNTIFS('Duel Log'!C$2:C$5455,"枫｜rakan❤️安之",'Duel Log'!P$2:P$5455,$A7)</f>
        <v>2</v>
      </c>
      <c r="CC7" s="17" t="n">
        <f aca="false">COUNTIFS('Duel Log'!C$2:C$5455,"神│Venpers™☆",'Duel Log'!I$2:I$5455,$A7)+COUNTIFS('Duel Log'!C$2:C$5455,"神│Venpers™☆",'Duel Log'!J$2:J$5455,$A7)+COUNTIFS('Duel Log'!C$2:C$5455,"神│Venpers™☆",'Duel Log'!K$2:K$5455,$A7)+COUNTIFS('Duel Log'!C$2:C$5455,"神│Venpers™☆",'Duel Log'!L$2:L$5455,$A7)+COUNTIFS('Duel Log'!C$2:C$5455,"神│Venpers™☆",'Duel Log'!M$2:M$5455,$A7)+COUNTIFS('Duel Log'!C$2:C$5455,"神│Venpers™☆",'Duel Log'!N$2:N$5455,$A7)+COUNTIFS('Duel Log'!C$2:C$5455,"神│Venpers™☆",'Duel Log'!O$2:O$5455,$A7)+COUNTIFS('Duel Log'!C$2:C$5455,"神│Venpers™☆",'Duel Log'!P$2:P$5455,$A7)</f>
        <v>1</v>
      </c>
      <c r="CD7" s="17" t="n">
        <f aca="false">COUNTIFS('Duel Log'!C$2:C$5455,"老板 Ι Batan’宙斯",'Duel Log'!I$2:I$5455,$A7)+COUNTIFS('Duel Log'!C$2:C$5455,"老板 Ι Batan’宙斯",'Duel Log'!J$2:J$5455,$A7)+COUNTIFS('Duel Log'!C$2:C$5455,"老板 Ι Batan’宙斯",'Duel Log'!K$2:K$5455,$A7)+COUNTIFS('Duel Log'!C$2:C$5455,"老板 Ι Batan’宙斯",'Duel Log'!L$2:L$5455,$A7)+COUNTIFS('Duel Log'!C$2:C$5455,"老板 Ι Batan’宙斯",'Duel Log'!M$2:M$5455,$A7)+COUNTIFS('Duel Log'!C$2:C$5455,"老板 Ι Batan’宙斯",'Duel Log'!N$2:N$5455,$A7)+COUNTIFS('Duel Log'!C$2:C$5455,"老板 Ι Batan’宙斯",'Duel Log'!O$2:O$5455,$A7)+COUNTIFS('Duel Log'!C$2:C$5455,"老板 Ι Batan’宙斯",'Duel Log'!P$2:P$5455,$A7)</f>
        <v>1</v>
      </c>
      <c r="CE7" s="17" t="n">
        <f aca="false">COUNTIFS('Duel Log'!C$2:C$5455,"鬼舞辻無惨",'Duel Log'!I$2:I$5455,$A7)+COUNTIFS('Duel Log'!C$2:C$5455,"鬼舞辻無惨",'Duel Log'!J$2:J$5455,$A7)+COUNTIFS('Duel Log'!C$2:C$5455,"鬼舞辻無惨",'Duel Log'!K$2:K$5455,$A7)+COUNTIFS('Duel Log'!C$2:C$5455,"鬼舞辻無惨",'Duel Log'!L$2:L$5455,$A7)+COUNTIFS('Duel Log'!C$2:C$5455,"鬼舞辻無惨",'Duel Log'!M$2:M$5455,$A7)+COUNTIFS('Duel Log'!C$2:C$5455,"鬼舞辻無惨",'Duel Log'!N$2:N$5455,$A7)+COUNTIFS('Duel Log'!C$2:C$5455,"鬼舞辻無惨",'Duel Log'!O$2:O$5455,$A7)+COUNTIFS('Duel Log'!C$2:C$5455,"鬼舞辻無惨",'Duel Log'!P$2:P$5455,$A7)</f>
        <v>0</v>
      </c>
      <c r="CF7" s="17" t="n">
        <f aca="false">COUNTIFS('Duel Log'!C$2:C$5455,"ꨄ Max ✨",'Duel Log'!I$2:I$5455,$A7)+COUNTIFS('Duel Log'!C$2:C$5455,"ꨄ Max ✨",'Duel Log'!J$2:J$5455,$A7)+COUNTIFS('Duel Log'!C$2:C$5455,"ꨄ Max ✨",'Duel Log'!K$2:K$5455,$A7)+COUNTIFS('Duel Log'!C$2:C$5455,"ꨄ Max ✨",'Duel Log'!L$2:L$5455,$A7)+COUNTIFS('Duel Log'!C$2:C$5455,"ꨄ Max ✨",'Duel Log'!M$2:M$5455,$A7)+COUNTIFS('Duel Log'!C$2:C$5455,"ꨄ Max ✨",'Duel Log'!N$2:N$5455,$A7)+COUNTIFS('Duel Log'!C$2:C$5455,"ꨄ Max ✨",'Duel Log'!O$2:O$5455,$A7)+COUNTIFS('Duel Log'!C$2:C$5455,"ꨄ Max ✨",'Duel Log'!P$2:P$5455,$A7)</f>
        <v>0</v>
      </c>
      <c r="CG7" s="17" t="n">
        <f aca="false">COUNTIFS('Duel Log'!C$2:C$5455,"사과도둑",'Duel Log'!I$2:I$5455,$A7)+COUNTIFS('Duel Log'!C$2:C$5455,"사과도둑",'Duel Log'!J$2:J$5455,$A7)+COUNTIFS('Duel Log'!C$2:C$5455,"사과도둑",'Duel Log'!K$2:K$5455,$A7)+COUNTIFS('Duel Log'!C$2:C$5455,"사과도둑",'Duel Log'!L$2:L$5455,$A7)+COUNTIFS('Duel Log'!C$2:C$5455,"사과도둑",'Duel Log'!M$2:M$5455,$A7)+COUNTIFS('Duel Log'!C$2:C$5455,"사과도둑",'Duel Log'!N$2:N$5455,$A7)+COUNTIFS('Duel Log'!C$2:C$5455,"사과도둑",'Duel Log'!O$2:O$5455,$A7)+COUNTIFS('Duel Log'!C$2:C$5455,"사과도둑",'Duel Log'!P$2:P$5455,$A7)</f>
        <v>0</v>
      </c>
      <c r="CH7" s="17" t="n">
        <f aca="false">COUNTIFS('Duel Log'!C$2:C$5455,"우티비구독좋아요",'Duel Log'!I$2:I$5455,$A7)+COUNTIFS('Duel Log'!C$2:C$5455,"우티비구독좋아요",'Duel Log'!J$2:J$5455,$A7)+COUNTIFS('Duel Log'!C$2:C$5455,"우티비구독좋아요",'Duel Log'!K$2:K$5455,$A7)+COUNTIFS('Duel Log'!C$2:C$5455,"우티비구독좋아요",'Duel Log'!L$2:L$5455,$A7)+COUNTIFS('Duel Log'!C$2:C$5455,"우티비구독좋아요",'Duel Log'!M$2:M$5455,$A7)+COUNTIFS('Duel Log'!C$2:C$5455,"우티비구독좋아요",'Duel Log'!N$2:N$5455,$A7)+COUNTIFS('Duel Log'!C$2:C$5455,"우티비구독좋아요",'Duel Log'!O$2:O$5455,$A7)+COUNTIFS('Duel Log'!C$2:C$5455,"우티비구독좋아요",'Duel Log'!P$2:P$5455,$A7)</f>
        <v>0</v>
      </c>
    </row>
    <row r="8" customFormat="false" ht="15" hidden="false" customHeight="true" outlineLevel="0" collapsed="false">
      <c r="A8" s="11" t="s">
        <v>203</v>
      </c>
      <c r="B8" s="17" t="n">
        <f aca="false">COUNTIFS('Duel Log'!C$2:C$5455,"!¡osama™️!¡",'Duel Log'!I$2:I$5455,$A8)+COUNTIFS('Duel Log'!C$2:C$5455,"!¡osama™️!¡",'Duel Log'!J$2:J$5455,$A8)+COUNTIFS('Duel Log'!C$2:C$5455,"!¡osama™️!¡",'Duel Log'!K$2:K$5455,$A8)+COUNTIFS('Duel Log'!C$2:C$5455,"!¡osama™️!¡",'Duel Log'!L$2:L$5455,$A8)+COUNTIFS('Duel Log'!C$2:C$5455,"!¡osama™️!¡",'Duel Log'!M$2:M$5455,$A8)+COUNTIFS('Duel Log'!C$2:C$5455,"!¡osama™️!¡",'Duel Log'!N$2:N$5455,$A8)+COUNTIFS('Duel Log'!C$2:C$5455,"!¡osama™️!¡",'Duel Log'!O$2:O$5455,$A8)+COUNTIFS('Duel Log'!C$2:C$5455,"!¡osama™️!¡",'Duel Log'!P$2:P$5455,$A8)</f>
        <v>2</v>
      </c>
      <c r="C8" s="17" t="n">
        <f aca="false">COUNTIFS('Duel Log'!C$2:C$5455,"40k Oker",'Duel Log'!I$2:I$5455,$A8)+COUNTIFS('Duel Log'!C$2:C$5455,"40k Oker",'Duel Log'!J$2:J$5455,$A8)+COUNTIFS('Duel Log'!C$2:C$5455,"40k Oker",'Duel Log'!K$2:K$5455,$A8)+COUNTIFS('Duel Log'!C$2:C$5455,"40k Oker",'Duel Log'!L$2:L$5455,$A8)+COUNTIFS('Duel Log'!C$2:C$5455,"40k Oker",'Duel Log'!M$2:M$5455,$A8)+COUNTIFS('Duel Log'!C$2:C$5455,"40k Oker",'Duel Log'!N$2:N$5455,$A8)+COUNTIFS('Duel Log'!C$2:C$5455,"40k Oker",'Duel Log'!O$2:O$5455,$A8)+COUNTIFS('Duel Log'!C$2:C$5455,"40k Oker",'Duel Log'!P$2:P$5455,$A8)</f>
        <v>1</v>
      </c>
      <c r="D8" s="17" t="n">
        <f aca="false">COUNTIFS('Duel Log'!C$2:C$5455,"Adox",'Duel Log'!I$2:I$5455,$A8)+COUNTIFS('Duel Log'!C$2:C$5455,"Adox",'Duel Log'!J$2:J$5455,$A8)+COUNTIFS('Duel Log'!C$2:C$5455,"Adox",'Duel Log'!K$2:K$5455,$A8)+COUNTIFS('Duel Log'!C$2:C$5455,"Adox",'Duel Log'!L$2:L$5455,$A8)+COUNTIFS('Duel Log'!C$2:C$5455,"Adox",'Duel Log'!M$2:M$5455,$A8)+COUNTIFS('Duel Log'!C$2:C$5455,"Adox",'Duel Log'!N$2:N$5455,$A8)+COUNTIFS('Duel Log'!C$2:C$5455,"Adox",'Duel Log'!O$2:O$5455,$A8)+COUNTIFS('Duel Log'!C$2:C$5455,"Adox",'Duel Log'!P$2:P$5455,$A8)</f>
        <v>6</v>
      </c>
      <c r="E8" s="17" t="n">
        <f aca="false">COUNTIFS('Duel Log'!C$2:C$5455,"Asaf",'Duel Log'!I$2:I$5455,$A8)+COUNTIFS('Duel Log'!C$2:C$5455,"Asaf",'Duel Log'!J$2:J$5455,$A8)+COUNTIFS('Duel Log'!C$2:C$5455,"Asaf",'Duel Log'!K$2:K$5455,$A8)+COUNTIFS('Duel Log'!C$2:C$5455,"Asaf",'Duel Log'!L$2:L$5455,$A8)+COUNTIFS('Duel Log'!C$2:C$5455,"Asaf",'Duel Log'!M$2:M$5455,$A8)+COUNTIFS('Duel Log'!C$2:C$5455,"Asaf",'Duel Log'!N$2:N$5455,$A8)+COUNTIFS('Duel Log'!C$2:C$5455,"Asaf",'Duel Log'!O$2:O$5455,$A8)+COUNTIFS('Duel Log'!C$2:C$5455,"Asaf",'Duel Log'!P$2:P$5455,$A8)</f>
        <v>12</v>
      </c>
      <c r="F8" s="17" t="n">
        <f aca="false">COUNTIFS('Duel Log'!C$2:C$5455,"BattleSRAM",'Duel Log'!I$2:I$5455,$A8)+COUNTIFS('Duel Log'!C$2:C$5455,"BattleSRAM",'Duel Log'!J$2:J$5455,$A8)+COUNTIFS('Duel Log'!C$2:C$5455,"BattleSRAM",'Duel Log'!K$2:K$5455,$A8)+COUNTIFS('Duel Log'!C$2:C$5455,"BattleSRAM",'Duel Log'!L$2:L$5455,$A8)+COUNTIFS('Duel Log'!C$2:C$5455,"BattleSRAM",'Duel Log'!M$2:M$5455,$A8)+COUNTIFS('Duel Log'!C$2:C$5455,"BattleSRAM",'Duel Log'!N$2:N$5455,$A8)+COUNTIFS('Duel Log'!C$2:C$5455,"BattleSRAM",'Duel Log'!O$2:O$5455,$A8)+COUNTIFS('Duel Log'!C$2:C$5455,"BattleSRAM",'Duel Log'!P$2:P$5455,$A8)</f>
        <v>6</v>
      </c>
      <c r="G8" s="17" t="n">
        <f aca="false">COUNTIFS('Duel Log'!C$2:C$5455,"Betfas",'Duel Log'!I$2:I$5455,$A8)+COUNTIFS('Duel Log'!C$2:C$5455,"Betfas",'Duel Log'!J$2:J$5455,$A8)+COUNTIFS('Duel Log'!C$2:C$5455,"Betfas",'Duel Log'!K$2:K$5455,$A8)+COUNTIFS('Duel Log'!C$2:C$5455,"Betfas",'Duel Log'!L$2:L$5455,$A8)+COUNTIFS('Duel Log'!C$2:C$5455,"Betfas",'Duel Log'!M$2:M$5455,$A8)+COUNTIFS('Duel Log'!C$2:C$5455,"Betfas",'Duel Log'!N$2:N$5455,$A8)+COUNTIFS('Duel Log'!C$2:C$5455,"Betfas",'Duel Log'!O$2:O$5455,$A8)+COUNTIFS('Duel Log'!C$2:C$5455,"Betfas",'Duel Log'!P$2:P$5455,$A8)</f>
        <v>1</v>
      </c>
      <c r="H8" s="17" t="n">
        <f aca="false">COUNTIFS('Duel Log'!C$2:C$5455,"CAL Sub ™✨杰克",'Duel Log'!I$2:I$5455,$A8)+COUNTIFS('Duel Log'!C$2:C$5455,"CAL Sub ™✨杰克",'Duel Log'!J$2:J$5455,$A8)+COUNTIFS('Duel Log'!C$2:C$5455,"CAL Sub ™✨杰克",'Duel Log'!K$2:K$5455,$A8)+COUNTIFS('Duel Log'!C$2:C$5455,"CAL Sub ™✨杰克",'Duel Log'!L$2:L$5455,$A8)+COUNTIFS('Duel Log'!C$2:C$5455,"CAL Sub ™✨杰克",'Duel Log'!M$2:M$5455,$A8)+COUNTIFS('Duel Log'!C$2:C$5455,"CAL Sub ™✨杰克",'Duel Log'!N$2:N$5455,$A8)+COUNTIFS('Duel Log'!C$2:C$5455,"CAL Sub ™✨杰克",'Duel Log'!O$2:O$5455,$A8)+COUNTIFS('Duel Log'!C$2:C$5455,"CAL Sub ™✨杰克",'Duel Log'!P$2:P$5455,$A8)</f>
        <v>5</v>
      </c>
      <c r="I8" s="17" t="n">
        <f aca="false">COUNTIFS('Duel Log'!C$2:C$5455,"CAL Sub ™️✨Kun",'Duel Log'!I$2:I$5455,$A8)+COUNTIFS('Duel Log'!C$2:C$5455,"CAL Sub ™️✨Kun",'Duel Log'!J$2:J$5455,$A8)+COUNTIFS('Duel Log'!C$2:C$5455,"CAL Sub ™️✨Kun",'Duel Log'!K$2:K$5455,$A8)+COUNTIFS('Duel Log'!C$2:C$5455,"CAL Sub ™️✨Kun",'Duel Log'!L$2:L$5455,$A8)+COUNTIFS('Duel Log'!C$2:C$5455,"CAL Sub ™️✨Kun",'Duel Log'!M$2:M$5455,$A8)+COUNTIFS('Duel Log'!C$2:C$5455,"CAL Sub ™️✨Kun",'Duel Log'!N$2:N$5455,$A8)+COUNTIFS('Duel Log'!C$2:C$5455,"CAL Sub ™️✨Kun",'Duel Log'!O$2:O$5455,$A8)+COUNTIFS('Duel Log'!C$2:C$5455,"CAL Sub ™️✨Kun",'Duel Log'!P$2:P$5455,$A8)</f>
        <v>8</v>
      </c>
      <c r="J8" s="17" t="n">
        <f aca="false">COUNTIFS('Duel Log'!C$2:C$5455,"CAPGUN",'Duel Log'!I$2:I$5455,$A8)+COUNTIFS('Duel Log'!C$2:C$5455,"CAPGUN",'Duel Log'!J$2:J$5455,$A8)+COUNTIFS('Duel Log'!C$2:C$5455,"CAPGUN",'Duel Log'!K$2:K$5455,$A8)+COUNTIFS('Duel Log'!C$2:C$5455,"CAPGUN",'Duel Log'!L$2:L$5455,$A8)+COUNTIFS('Duel Log'!C$2:C$5455,"CAPGUN",'Duel Log'!M$2:M$5455,$A8)+COUNTIFS('Duel Log'!C$2:C$5455,"CAPGUN",'Duel Log'!N$2:N$5455,$A8)+COUNTIFS('Duel Log'!C$2:C$5455,"CAPGUN",'Duel Log'!O$2:O$5455,$A8)+COUNTIFS('Duel Log'!C$2:C$5455,"CAPGUN",'Duel Log'!P$2:P$5455,$A8)</f>
        <v>5</v>
      </c>
      <c r="K8" s="17" t="n">
        <f aca="false">COUNTIFS('Duel Log'!C$2:C$5455,"Clown",'Duel Log'!I$2:I$5455,$A8)+COUNTIFS('Duel Log'!C$2:C$5455,"Clown",'Duel Log'!J$2:J$5455,$A8)+COUNTIFS('Duel Log'!C$2:C$5455,"Clown",'Duel Log'!K$2:K$5455,$A8)+COUNTIFS('Duel Log'!C$2:C$5455,"Clown",'Duel Log'!L$2:L$5455,$A8)+COUNTIFS('Duel Log'!C$2:C$5455,"Clown",'Duel Log'!M$2:M$5455,$A8)+COUNTIFS('Duel Log'!C$2:C$5455,"Clown",'Duel Log'!N$2:N$5455,$A8)+COUNTIFS('Duel Log'!C$2:C$5455,"Clown",'Duel Log'!O$2:O$5455,$A8)+COUNTIFS('Duel Log'!C$2:C$5455,"Clown",'Duel Log'!P$2:P$5455,$A8)</f>
        <v>19</v>
      </c>
      <c r="L8" s="17" t="n">
        <f aca="false">COUNTIFS('Duel Log'!C$2:C$5455,"Coco",'Duel Log'!I$2:I$5455,$A8)+COUNTIFS('Duel Log'!C$2:C$5455,"Coco",'Duel Log'!J$2:J$5455,$A8)+COUNTIFS('Duel Log'!C$2:C$5455,"Coco",'Duel Log'!K$2:K$5455,$A8)+COUNTIFS('Duel Log'!C$2:C$5455,"Coco",'Duel Log'!L$2:L$5455,$A8)+COUNTIFS('Duel Log'!C$2:C$5455,"Coco",'Duel Log'!M$2:M$5455,$A8)+COUNTIFS('Duel Log'!C$2:C$5455,"Coco",'Duel Log'!N$2:N$5455,$A8)+COUNTIFS('Duel Log'!C$2:C$5455,"Coco",'Duel Log'!O$2:O$5455,$A8)+COUNTIFS('Duel Log'!C$2:C$5455,"Coco",'Duel Log'!P$2:P$5455,$A8)</f>
        <v>21</v>
      </c>
      <c r="M8" s="17" t="n">
        <f aca="false">COUNTIFS('Duel Log'!C$2:C$5455,"Code: Furkan",'Duel Log'!I$2:I$5455,$A8)+COUNTIFS('Duel Log'!C$2:C$5455,"Code: Furkan",'Duel Log'!J$2:J$5455,$A8)+COUNTIFS('Duel Log'!C$2:C$5455,"Code: Furkan",'Duel Log'!K$2:K$5455,$A8)+COUNTIFS('Duel Log'!C$2:C$5455,"Code: Furkan",'Duel Log'!L$2:L$5455,$A8)+COUNTIFS('Duel Log'!C$2:C$5455,"Code: Furkan",'Duel Log'!M$2:M$5455,$A8)+COUNTIFS('Duel Log'!C$2:C$5455,"Code: Furkan",'Duel Log'!N$2:N$5455,$A8)+COUNTIFS('Duel Log'!C$2:C$5455,"Code: Furkan",'Duel Log'!O$2:O$5455,$A8)+COUNTIFS('Duel Log'!C$2:C$5455,"Code: Furkan",'Duel Log'!P$2:P$5455,$A8)</f>
        <v>9</v>
      </c>
      <c r="N8" s="17" t="n">
        <f aca="false">COUNTIFS('Duel Log'!C$2:C$5455,"DK",'Duel Log'!I$2:I$5455,$A8)+COUNTIFS('Duel Log'!C$2:C$5455,"DK",'Duel Log'!J$2:J$5455,$A8)+COUNTIFS('Duel Log'!C$2:C$5455,"DK",'Duel Log'!K$2:K$5455,$A8)+COUNTIFS('Duel Log'!C$2:C$5455,"DK",'Duel Log'!L$2:L$5455,$A8)+COUNTIFS('Duel Log'!C$2:C$5455,"DK",'Duel Log'!M$2:M$5455,$A8)+COUNTIFS('Duel Log'!C$2:C$5455,"DK",'Duel Log'!N$2:N$5455,$A8)+COUNTIFS('Duel Log'!C$2:C$5455,"DK",'Duel Log'!O$2:O$5455,$A8)+COUNTIFS('Duel Log'!C$2:C$5455,"DK",'Duel Log'!P$2:P$5455,$A8)</f>
        <v>2</v>
      </c>
      <c r="O8" s="17" t="n">
        <f aca="false">COUNTIFS('Duel Log'!C$2:C$5455,"DaniGamer",'Duel Log'!I$2:I$5455,$A8)+COUNTIFS('Duel Log'!C$2:C$5455,"DaniGamer",'Duel Log'!J$2:J$5455,$A8)+COUNTIFS('Duel Log'!C$2:C$5455,"DaniGamer",'Duel Log'!K$2:K$5455,$A8)+COUNTIFS('Duel Log'!C$2:C$5455,"DaniGamer",'Duel Log'!L$2:L$5455,$A8)+COUNTIFS('Duel Log'!C$2:C$5455,"DaniGamer",'Duel Log'!M$2:M$5455,$A8)+COUNTIFS('Duel Log'!C$2:C$5455,"DaniGamer",'Duel Log'!N$2:N$5455,$A8)+COUNTIFS('Duel Log'!C$2:C$5455,"DaniGamer",'Duel Log'!O$2:O$5455,$A8)+COUNTIFS('Duel Log'!C$2:C$5455,"DaniGamer",'Duel Log'!P$2:P$5455,$A8)</f>
        <v>0</v>
      </c>
      <c r="P8" s="17" t="n">
        <f aca="false">COUNTIFS('Duel Log'!C$2:C$5455,"Dess",'Duel Log'!I$2:I$5455,$A8)+COUNTIFS('Duel Log'!C$2:C$5455,"Dess",'Duel Log'!J$2:J$5455,$A8)+COUNTIFS('Duel Log'!C$2:C$5455,"Dess",'Duel Log'!K$2:K$5455,$A8)+COUNTIFS('Duel Log'!C$2:C$5455,"Dess",'Duel Log'!L$2:L$5455,$A8)+COUNTIFS('Duel Log'!C$2:C$5455,"Dess",'Duel Log'!M$2:M$5455,$A8)+COUNTIFS('Duel Log'!C$2:C$5455,"Dess",'Duel Log'!N$2:N$5455,$A8)+COUNTIFS('Duel Log'!C$2:C$5455,"Dess",'Duel Log'!O$2:O$5455,$A8)+COUNTIFS('Duel Log'!C$2:C$5455,"Dess",'Duel Log'!P$2:P$5455,$A8)</f>
        <v>5</v>
      </c>
      <c r="Q8" s="17" t="n">
        <f aca="false">COUNTIFS('Duel Log'!C$2:C$5455,"EGW",'Duel Log'!I$2:I$5455,$A8)+COUNTIFS('Duel Log'!C$2:C$5455,"EGW",'Duel Log'!J$2:J$5455,$A8)+COUNTIFS('Duel Log'!C$2:C$5455,"EGW",'Duel Log'!K$2:K$5455,$A8)+COUNTIFS('Duel Log'!C$2:C$5455,"EGW",'Duel Log'!L$2:L$5455,$A8)+COUNTIFS('Duel Log'!C$2:C$5455,"EGW",'Duel Log'!M$2:M$5455,$A8)+COUNTIFS('Duel Log'!C$2:C$5455,"EGW",'Duel Log'!N$2:N$5455,$A8)+COUNTIFS('Duel Log'!C$2:C$5455,"EGW",'Duel Log'!O$2:O$5455,$A8)+COUNTIFS('Duel Log'!C$2:C$5455,"EGW",'Duel Log'!P$2:P$5455,$A8)</f>
        <v>0</v>
      </c>
      <c r="R8" s="17" t="n">
        <f aca="false">COUNTIFS('Duel Log'!C$2:C$5455,"ErBacce",'Duel Log'!I$2:I$5455,$A8)+COUNTIFS('Duel Log'!C$2:C$5455,"ErBacce",'Duel Log'!J$2:J$5455,$A8)+COUNTIFS('Duel Log'!C$2:C$5455,"ErBacce",'Duel Log'!K$2:K$5455,$A8)+COUNTIFS('Duel Log'!C$2:C$5455,"ErBacce",'Duel Log'!L$2:L$5455,$A8)+COUNTIFS('Duel Log'!C$2:C$5455,"ErBacce",'Duel Log'!M$2:M$5455,$A8)+COUNTIFS('Duel Log'!C$2:C$5455,"ErBacce",'Duel Log'!N$2:N$5455,$A8)+COUNTIFS('Duel Log'!C$2:C$5455,"ErBacce",'Duel Log'!O$2:O$5455,$A8)+COUNTIFS('Duel Log'!C$2:C$5455,"ErBacce",'Duel Log'!P$2:P$5455,$A8)</f>
        <v>7</v>
      </c>
      <c r="S8" s="17" t="n">
        <f aca="false">COUNTIFS('Duel Log'!C$2:C$5455,"FelipePT",'Duel Log'!I$2:I$5455,$A8)+COUNTIFS('Duel Log'!C$2:C$5455,"FelipePT",'Duel Log'!J$2:J$5455,$A8)+COUNTIFS('Duel Log'!C$2:C$5455,"FelipePT",'Duel Log'!K$2:K$5455,$A8)+COUNTIFS('Duel Log'!C$2:C$5455,"FelipePT",'Duel Log'!L$2:L$5455,$A8)+COUNTIFS('Duel Log'!C$2:C$5455,"FelipePT",'Duel Log'!M$2:M$5455,$A8)+COUNTIFS('Duel Log'!C$2:C$5455,"FelipePT",'Duel Log'!N$2:N$5455,$A8)+COUNTIFS('Duel Log'!C$2:C$5455,"FelipePT",'Duel Log'!O$2:O$5455,$A8)+COUNTIFS('Duel Log'!C$2:C$5455,"FelipePT",'Duel Log'!P$2:P$5455,$A8)</f>
        <v>0</v>
      </c>
      <c r="T8" s="17" t="n">
        <f aca="false">COUNTIFS('Duel Log'!C$2:C$5455,"FrancoMedinaSL",'Duel Log'!I$2:I$5455,$A8)+COUNTIFS('Duel Log'!C$2:C$5455,"FrancoMedinaSL",'Duel Log'!J$2:J$5455,$A8)+COUNTIFS('Duel Log'!C$2:C$5455,"FrancoMedinaSL",'Duel Log'!K$2:K$5455,$A8)+COUNTIFS('Duel Log'!C$2:C$5455,"FrancoMedinaSL",'Duel Log'!L$2:L$5455,$A8)+COUNTIFS('Duel Log'!C$2:C$5455,"FrancoMedinaSL",'Duel Log'!M$2:M$5455,$A8)+COUNTIFS('Duel Log'!C$2:C$5455,"FrancoMedinaSL",'Duel Log'!N$2:N$5455,$A8)+COUNTIFS('Duel Log'!C$2:C$5455,"FrancoMedinaSL",'Duel Log'!O$2:O$5455,$A8)+COUNTIFS('Duel Log'!C$2:C$5455,"FrancoMedinaSL",'Duel Log'!P$2:P$5455,$A8)</f>
        <v>8</v>
      </c>
      <c r="U8" s="17" t="n">
        <f aca="false">COUNTIFS('Duel Log'!C$2:C$5455,"GençAslan:)",'Duel Log'!I$2:I$5455,$A8)+COUNTIFS('Duel Log'!C$2:C$5455,"GençAslan:)",'Duel Log'!J$2:J$5455,$A8)+COUNTIFS('Duel Log'!C$2:C$5455,"GençAslan:)",'Duel Log'!K$2:K$5455,$A8)+COUNTIFS('Duel Log'!C$2:C$5455,"GençAslan:)",'Duel Log'!L$2:L$5455,$A8)+COUNTIFS('Duel Log'!C$2:C$5455,"GençAslan:)",'Duel Log'!M$2:M$5455,$A8)+COUNTIFS('Duel Log'!C$2:C$5455,"GençAslan:)",'Duel Log'!N$2:N$5455,$A8)+COUNTIFS('Duel Log'!C$2:C$5455,"GençAslan:)",'Duel Log'!O$2:O$5455,$A8)+COUNTIFS('Duel Log'!C$2:C$5455,"GençAslan:)",'Duel Log'!P$2:P$5455,$A8)</f>
        <v>3</v>
      </c>
      <c r="V8" s="17" t="n">
        <f aca="false">COUNTIFS('Duel Log'!C$2:C$5455,"HaRu",'Duel Log'!I$2:I$5455,$A8)+COUNTIFS('Duel Log'!C$2:C$5455,"HaRu",'Duel Log'!J$2:J$5455,$A8)+COUNTIFS('Duel Log'!C$2:C$5455,"HaRu",'Duel Log'!K$2:K$5455,$A8)+COUNTIFS('Duel Log'!C$2:C$5455,"HaRu",'Duel Log'!L$2:L$5455,$A8)+COUNTIFS('Duel Log'!C$2:C$5455,"HaRu",'Duel Log'!M$2:M$5455,$A8)+COUNTIFS('Duel Log'!C$2:C$5455,"HaRu",'Duel Log'!N$2:N$5455,$A8)+COUNTIFS('Duel Log'!C$2:C$5455,"HaRu",'Duel Log'!O$2:O$5455,$A8)+COUNTIFS('Duel Log'!C$2:C$5455,"HaRu",'Duel Log'!P$2:P$5455,$A8)</f>
        <v>1</v>
      </c>
      <c r="W8" s="17" t="n">
        <f aca="false">COUNTIFS('Duel Log'!C$2:C$5455,"INA.BenZerRidel",'Duel Log'!I$2:I$5455,$A8)+COUNTIFS('Duel Log'!C$2:C$5455,"INA.BenZerRidel",'Duel Log'!J$2:J$5455,$A8)+COUNTIFS('Duel Log'!C$2:C$5455,"INA.BenZerRidel",'Duel Log'!K$2:K$5455,$A8)+COUNTIFS('Duel Log'!C$2:C$5455,"INA.BenZerRidel",'Duel Log'!L$2:L$5455,$A8)+COUNTIFS('Duel Log'!C$2:C$5455,"INA.BenZerRidel",'Duel Log'!M$2:M$5455,$A8)+COUNTIFS('Duel Log'!C$2:C$5455,"INA.BenZerRidel",'Duel Log'!N$2:N$5455,$A8)+COUNTIFS('Duel Log'!C$2:C$5455,"INA.BenZerRidel",'Duel Log'!O$2:O$5455,$A8)+COUNTIFS('Duel Log'!C$2:C$5455,"INA.BenZerRidel",'Duel Log'!P$2:P$5455,$A8)</f>
        <v>5</v>
      </c>
      <c r="X8" s="17" t="n">
        <f aca="false">COUNTIFS('Duel Log'!C$2:C$5455,"Ian77",'Duel Log'!I$2:I$5455,$A8)+COUNTIFS('Duel Log'!C$2:C$5455,"Ian77",'Duel Log'!J$2:J$5455,$A8)+COUNTIFS('Duel Log'!C$2:C$5455,"Ian77",'Duel Log'!K$2:K$5455,$A8)+COUNTIFS('Duel Log'!C$2:C$5455,"Ian77",'Duel Log'!L$2:L$5455,$A8)+COUNTIFS('Duel Log'!C$2:C$5455,"Ian77",'Duel Log'!M$2:M$5455,$A8)+COUNTIFS('Duel Log'!C$2:C$5455,"Ian77",'Duel Log'!N$2:N$5455,$A8)+COUNTIFS('Duel Log'!C$2:C$5455,"Ian77",'Duel Log'!O$2:O$5455,$A8)+COUNTIFS('Duel Log'!C$2:C$5455,"Ian77",'Duel Log'!P$2:P$5455,$A8)</f>
        <v>5</v>
      </c>
      <c r="Y8" s="17" t="n">
        <f aca="false">COUNTIFS('Duel Log'!C$2:C$5455,"JL Viiper",'Duel Log'!I$2:I$5455,$A8)+COUNTIFS('Duel Log'!C$2:C$5455,"JL Viiper",'Duel Log'!J$2:J$5455,$A8)+COUNTIFS('Duel Log'!C$2:C$5455,"JL Viiper",'Duel Log'!K$2:K$5455,$A8)+COUNTIFS('Duel Log'!C$2:C$5455,"JL Viiper",'Duel Log'!L$2:L$5455,$A8)+COUNTIFS('Duel Log'!C$2:C$5455,"JL Viiper",'Duel Log'!M$2:M$5455,$A8)+COUNTIFS('Duel Log'!C$2:C$5455,"JL Viiper",'Duel Log'!N$2:N$5455,$A8)+COUNTIFS('Duel Log'!C$2:C$5455,"JL Viiper",'Duel Log'!O$2:O$5455,$A8)+COUNTIFS('Duel Log'!C$2:C$5455,"JL Viiper",'Duel Log'!P$2:P$5455,$A8)</f>
        <v>4</v>
      </c>
      <c r="Z8" s="17" t="n">
        <f aca="false">COUNTIFS('Duel Log'!C$2:C$5455,"John77",'Duel Log'!I$2:I$5455,$A8)+COUNTIFS('Duel Log'!C$2:C$5455,"John77",'Duel Log'!J$2:J$5455,$A8)+COUNTIFS('Duel Log'!C$2:C$5455,"John77",'Duel Log'!K$2:K$5455,$A8)+COUNTIFS('Duel Log'!C$2:C$5455,"John77",'Duel Log'!L$2:L$5455,$A8)+COUNTIFS('Duel Log'!C$2:C$5455,"John77",'Duel Log'!M$2:M$5455,$A8)+COUNTIFS('Duel Log'!C$2:C$5455,"John77",'Duel Log'!N$2:N$5455,$A8)+COUNTIFS('Duel Log'!C$2:C$5455,"John77",'Duel Log'!O$2:O$5455,$A8)+COUNTIFS('Duel Log'!C$2:C$5455,"John77",'Duel Log'!P$2:P$5455,$A8)</f>
        <v>3</v>
      </c>
      <c r="AA8" s="17" t="n">
        <f aca="false">COUNTIFS('Duel Log'!C$2:C$5455,"JorZ",'Duel Log'!I$2:I$5455,$A8)+COUNTIFS('Duel Log'!C$2:C$5455,"JorZ",'Duel Log'!J$2:J$5455,$A8)+COUNTIFS('Duel Log'!C$2:C$5455,"JorZ",'Duel Log'!K$2:K$5455,$A8)+COUNTIFS('Duel Log'!C$2:C$5455,"JorZ",'Duel Log'!L$2:L$5455,$A8)+COUNTIFS('Duel Log'!C$2:C$5455,"JorZ",'Duel Log'!M$2:M$5455,$A8)+COUNTIFS('Duel Log'!C$2:C$5455,"JorZ",'Duel Log'!N$2:N$5455,$A8)+COUNTIFS('Duel Log'!C$2:C$5455,"JorZ",'Duel Log'!O$2:O$5455,$A8)+COUNTIFS('Duel Log'!C$2:C$5455,"JorZ",'Duel Log'!P$2:P$5455,$A8)</f>
        <v>11</v>
      </c>
      <c r="AB8" s="17" t="n">
        <f aca="false">COUNTIFS('Duel Log'!C$2:C$5455,"Kimchi77✨小小罗",'Duel Log'!I$2:I$5455,$A8)+COUNTIFS('Duel Log'!C$2:C$5455,"Kimchi77✨小小罗",'Duel Log'!J$2:J$5455,$A8)+COUNTIFS('Duel Log'!C$2:C$5455,"Kimchi77✨小小罗",'Duel Log'!K$2:K$5455,$A8)+COUNTIFS('Duel Log'!C$2:C$5455,"Kimchi77✨小小罗",'Duel Log'!L$2:L$5455,$A8)+COUNTIFS('Duel Log'!C$2:C$5455,"Kimchi77✨小小罗",'Duel Log'!M$2:M$5455,$A8)+COUNTIFS('Duel Log'!C$2:C$5455,"Kimchi77✨小小罗",'Duel Log'!N$2:N$5455,$A8)+COUNTIFS('Duel Log'!C$2:C$5455,"Kimchi77✨小小罗",'Duel Log'!O$2:O$5455,$A8)+COUNTIFS('Duel Log'!C$2:C$5455,"Kimchi77✨小小罗",'Duel Log'!P$2:P$5455,$A8)</f>
        <v>8</v>
      </c>
      <c r="AC8" s="17" t="n">
        <f aca="false">COUNTIFS('Duel Log'!C$2:C$5455,"Kitashiyan",'Duel Log'!I$2:I$5455,$A8)+COUNTIFS('Duel Log'!C$2:C$5455,"Kitashiyan",'Duel Log'!J$2:J$5455,$A8)+COUNTIFS('Duel Log'!C$2:C$5455,"Kitashiyan",'Duel Log'!K$2:K$5455,$A8)+COUNTIFS('Duel Log'!C$2:C$5455,"Kitashiyan",'Duel Log'!L$2:L$5455,$A8)+COUNTIFS('Duel Log'!C$2:C$5455,"Kitashiyan",'Duel Log'!M$2:M$5455,$A8)+COUNTIFS('Duel Log'!C$2:C$5455,"Kitashiyan",'Duel Log'!N$2:N$5455,$A8)+COUNTIFS('Duel Log'!C$2:C$5455,"Kitashiyan",'Duel Log'!O$2:O$5455,$A8)+COUNTIFS('Duel Log'!C$2:C$5455,"Kitashiyan",'Duel Log'!P$2:P$5455,$A8)</f>
        <v>14</v>
      </c>
      <c r="AD8" s="17" t="n">
        <f aca="false">COUNTIFS('Duel Log'!C$2:C$5455,"Klaus",'Duel Log'!I$2:I$5455,$A8)+COUNTIFS('Duel Log'!C$2:C$5455,"Klaus",'Duel Log'!J$2:J$5455,$A8)+COUNTIFS('Duel Log'!C$2:C$5455,"Klaus",'Duel Log'!K$2:K$5455,$A8)+COUNTIFS('Duel Log'!C$2:C$5455,"Klaus",'Duel Log'!L$2:L$5455,$A8)+COUNTIFS('Duel Log'!C$2:C$5455,"Klaus",'Duel Log'!M$2:M$5455,$A8)+COUNTIFS('Duel Log'!C$2:C$5455,"Klaus",'Duel Log'!N$2:N$5455,$A8)+COUNTIFS('Duel Log'!C$2:C$5455,"Klaus",'Duel Log'!O$2:O$5455,$A8)+COUNTIFS('Duel Log'!C$2:C$5455,"Klaus",'Duel Log'!P$2:P$5455,$A8)</f>
        <v>2</v>
      </c>
      <c r="AE8" s="17" t="n">
        <f aca="false">COUNTIFS('Duel Log'!C$2:C$5455,"LF丨张✨Ink❤️llb",'Duel Log'!I$2:I$5455,$A8)+COUNTIFS('Duel Log'!C$2:C$5455,"LF丨张✨Ink❤️llb",'Duel Log'!J$2:J$5455,$A8)+COUNTIFS('Duel Log'!C$2:C$5455,"LF丨张✨Ink❤️llb",'Duel Log'!K$2:K$5455,$A8)+COUNTIFS('Duel Log'!C$2:C$5455,"LF丨张✨Ink❤️llb",'Duel Log'!L$2:L$5455,$A8)+COUNTIFS('Duel Log'!C$2:C$5455,"LF丨张✨Ink❤️llb",'Duel Log'!M$2:M$5455,$A8)+COUNTIFS('Duel Log'!C$2:C$5455,"LF丨张✨Ink❤️llb",'Duel Log'!N$2:N$5455,$A8)+COUNTIFS('Duel Log'!C$2:C$5455,"LF丨张✨Ink❤️llb",'Duel Log'!O$2:O$5455,$A8)+COUNTIFS('Duel Log'!C$2:C$5455,"LF丨张✨Ink❤️llb",'Duel Log'!P$2:P$5455,$A8)</f>
        <v>6</v>
      </c>
      <c r="AF8" s="17" t="n">
        <f aca="false">COUNTIFS('Duel Log'!C$2:C$5455,"Lucas.xit✨之安神",'Duel Log'!I$2:I$5455,$A8)+COUNTIFS('Duel Log'!C$2:C$5455,"Lucas.xit✨之安神",'Duel Log'!J$2:J$5455,$A8)+COUNTIFS('Duel Log'!C$2:C$5455,"Lucas.xit✨之安神",'Duel Log'!K$2:K$5455,$A8)+COUNTIFS('Duel Log'!C$2:C$5455,"Lucas.xit✨之安神",'Duel Log'!L$2:L$5455,$A8)+COUNTIFS('Duel Log'!C$2:C$5455,"Lucas.xit✨之安神",'Duel Log'!M$2:M$5455,$A8)+COUNTIFS('Duel Log'!C$2:C$5455,"Lucas.xit✨之安神",'Duel Log'!N$2:N$5455,$A8)+COUNTIFS('Duel Log'!C$2:C$5455,"Lucas.xit✨之安神",'Duel Log'!O$2:O$5455,$A8)+COUNTIFS('Duel Log'!C$2:C$5455,"Lucas.xit✨之安神",'Duel Log'!P$2:P$5455,$A8)</f>
        <v>0</v>
      </c>
      <c r="AG8" s="17" t="n">
        <f aca="false">COUNTIFS('Duel Log'!C$2:C$5455,"Lucas✨杰克",'Duel Log'!I$2:I$5455,$A8)+COUNTIFS('Duel Log'!C$2:C$5455,"Lucas✨杰克",'Duel Log'!J$2:J$5455,$A8)+COUNTIFS('Duel Log'!C$2:C$5455,"Lucas✨杰克",'Duel Log'!K$2:K$5455,$A8)+COUNTIFS('Duel Log'!C$2:C$5455,"Lucas✨杰克",'Duel Log'!L$2:L$5455,$A8)+COUNTIFS('Duel Log'!C$2:C$5455,"Lucas✨杰克",'Duel Log'!M$2:M$5455,$A8)+COUNTIFS('Duel Log'!C$2:C$5455,"Lucas✨杰克",'Duel Log'!N$2:N$5455,$A8)+COUNTIFS('Duel Log'!C$2:C$5455,"Lucas✨杰克",'Duel Log'!O$2:O$5455,$A8)+COUNTIFS('Duel Log'!C$2:C$5455,"Lucas✨杰克",'Duel Log'!P$2:P$5455,$A8)</f>
        <v>10</v>
      </c>
      <c r="AH8" s="17" t="n">
        <f aca="false">COUNTIFS('Duel Log'!C$2:C$5455,"MH Axel",'Duel Log'!I$2:I$5455,$A8)+COUNTIFS('Duel Log'!C$2:C$5455,"MH Axel",'Duel Log'!J$2:J$5455,$A8)+COUNTIFS('Duel Log'!C$2:C$5455,"MH Axel",'Duel Log'!K$2:K$5455,$A8)+COUNTIFS('Duel Log'!C$2:C$5455,"MH Axel",'Duel Log'!L$2:L$5455,$A8)+COUNTIFS('Duel Log'!C$2:C$5455,"MH Axel",'Duel Log'!M$2:M$5455,$A8)+COUNTIFS('Duel Log'!C$2:C$5455,"MH Axel",'Duel Log'!N$2:N$5455,$A8)+COUNTIFS('Duel Log'!C$2:C$5455,"MH Axel",'Duel Log'!O$2:O$5455,$A8)+COUNTIFS('Duel Log'!C$2:C$5455,"MH Axel",'Duel Log'!P$2:P$5455,$A8)</f>
        <v>11</v>
      </c>
      <c r="AI8" s="17" t="n">
        <f aca="false">COUNTIFS('Duel Log'!C$2:C$5455,"Mohamed Light",'Duel Log'!I$2:I$5455,$A8)+COUNTIFS('Duel Log'!C$2:C$5455,"Mohamed Light",'Duel Log'!J$2:J$5455,$A8)+COUNTIFS('Duel Log'!C$2:C$5455,"Mohamed Light",'Duel Log'!K$2:K$5455,$A8)+COUNTIFS('Duel Log'!C$2:C$5455,"Mohamed Light",'Duel Log'!L$2:L$5455,$A8)+COUNTIFS('Duel Log'!C$2:C$5455,"Mohamed Light",'Duel Log'!M$2:M$5455,$A8)+COUNTIFS('Duel Log'!C$2:C$5455,"Mohamed Light",'Duel Log'!N$2:N$5455,$A8)+COUNTIFS('Duel Log'!C$2:C$5455,"Mohamed Light",'Duel Log'!O$2:O$5455,$A8)+COUNTIFS('Duel Log'!C$2:C$5455,"Mohamed Light",'Duel Log'!P$2:P$5455,$A8)</f>
        <v>22</v>
      </c>
      <c r="AJ8" s="17" t="n">
        <f aca="false">COUNTIFS('Duel Log'!C$2:C$5455,"Nadir",'Duel Log'!I$2:I$5455,$A8)+COUNTIFS('Duel Log'!C$2:C$5455,"Nadir",'Duel Log'!J$2:J$5455,$A8)+COUNTIFS('Duel Log'!C$2:C$5455,"Nadir",'Duel Log'!K$2:K$5455,$A8)+COUNTIFS('Duel Log'!C$2:C$5455,"Nadir",'Duel Log'!L$2:L$5455,$A8)+COUNTIFS('Duel Log'!C$2:C$5455,"Nadir",'Duel Log'!M$2:M$5455,$A8)+COUNTIFS('Duel Log'!C$2:C$5455,"Nadir",'Duel Log'!N$2:N$5455,$A8)+COUNTIFS('Duel Log'!C$2:C$5455,"Nadir",'Duel Log'!O$2:O$5455,$A8)+COUNTIFS('Duel Log'!C$2:C$5455,"Nadir",'Duel Log'!P$2:P$5455,$A8)</f>
        <v>0</v>
      </c>
      <c r="AK8" s="17" t="n">
        <f aca="false">COUNTIFS('Duel Log'!C$2:C$5455,"Nicoco23",'Duel Log'!I$2:I$5455,$A8)+COUNTIFS('Duel Log'!C$2:C$5455,"Nicoco23",'Duel Log'!J$2:J$5455,$A8)+COUNTIFS('Duel Log'!C$2:C$5455,"Nicoco23",'Duel Log'!K$2:K$5455,$A8)+COUNTIFS('Duel Log'!C$2:C$5455,"Nicoco23",'Duel Log'!L$2:L$5455,$A8)+COUNTIFS('Duel Log'!C$2:C$5455,"Nicoco23",'Duel Log'!M$2:M$5455,$A8)+COUNTIFS('Duel Log'!C$2:C$5455,"Nicoco23",'Duel Log'!N$2:N$5455,$A8)+COUNTIFS('Duel Log'!C$2:C$5455,"Nicoco23",'Duel Log'!O$2:O$5455,$A8)+COUNTIFS('Duel Log'!C$2:C$5455,"Nicoco23",'Duel Log'!P$2:P$5455,$A8)</f>
        <v>0</v>
      </c>
      <c r="AL8" s="17" t="n">
        <f aca="false">COUNTIFS('Duel Log'!C$2:C$5455,"Nooby❤️Pi2r",'Duel Log'!I$2:I$5455,$A8)+COUNTIFS('Duel Log'!C$2:C$5455,"Nooby❤️Pi2r",'Duel Log'!J$2:J$5455,$A8)+COUNTIFS('Duel Log'!C$2:C$5455,"Nooby❤️Pi2r",'Duel Log'!K$2:K$5455,$A8)+COUNTIFS('Duel Log'!C$2:C$5455,"Nooby❤️Pi2r",'Duel Log'!L$2:L$5455,$A8)+COUNTIFS('Duel Log'!C$2:C$5455,"Nooby❤️Pi2r",'Duel Log'!M$2:M$5455,$A8)+COUNTIFS('Duel Log'!C$2:C$5455,"Nooby❤️Pi2r",'Duel Log'!N$2:N$5455,$A8)+COUNTIFS('Duel Log'!C$2:C$5455,"Nooby❤️Pi2r",'Duel Log'!O$2:O$5455,$A8)+COUNTIFS('Duel Log'!C$2:C$5455,"Nooby❤️Pi2r",'Duel Log'!P$2:P$5455,$A8)</f>
        <v>7</v>
      </c>
      <c r="AM8" s="17" t="n">
        <f aca="false">COUNTIFS('Duel Log'!C$2:C$5455,"OS xAlee",'Duel Log'!I$2:I$5455,$A8)+COUNTIFS('Duel Log'!C$2:C$5455,"OS xAlee",'Duel Log'!J$2:J$5455,$A8)+COUNTIFS('Duel Log'!C$2:C$5455,"OS xAlee",'Duel Log'!K$2:K$5455,$A8)+COUNTIFS('Duel Log'!C$2:C$5455,"OS xAlee",'Duel Log'!L$2:L$5455,$A8)+COUNTIFS('Duel Log'!C$2:C$5455,"OS xAlee",'Duel Log'!M$2:M$5455,$A8)+COUNTIFS('Duel Log'!C$2:C$5455,"OS xAlee",'Duel Log'!N$2:N$5455,$A8)+COUNTIFS('Duel Log'!C$2:C$5455,"OS xAlee",'Duel Log'!O$2:O$5455,$A8)+COUNTIFS('Duel Log'!C$2:C$5455,"OS xAlee",'Duel Log'!P$2:P$5455,$A8)</f>
        <v>2</v>
      </c>
      <c r="AN8" s="17" t="n">
        <f aca="false">COUNTIFS('Duel Log'!C$2:C$5455,"Pedro™️",'Duel Log'!I$2:I$5455,$A8)+COUNTIFS('Duel Log'!C$2:C$5455,"Pedro™️",'Duel Log'!J$2:J$5455,$A8)+COUNTIFS('Duel Log'!C$2:C$5455,"Pedro™️",'Duel Log'!K$2:K$5455,$A8)+COUNTIFS('Duel Log'!C$2:C$5455,"Pedro™️",'Duel Log'!L$2:L$5455,$A8)+COUNTIFS('Duel Log'!C$2:C$5455,"Pedro™️",'Duel Log'!M$2:M$5455,$A8)+COUNTIFS('Duel Log'!C$2:C$5455,"Pedro™️",'Duel Log'!N$2:N$5455,$A8)+COUNTIFS('Duel Log'!C$2:C$5455,"Pedro™️",'Duel Log'!O$2:O$5455,$A8)+COUNTIFS('Duel Log'!C$2:C$5455,"Pedro™️",'Duel Log'!P$2:P$5455,$A8)</f>
        <v>13</v>
      </c>
      <c r="AO8" s="17" t="n">
        <f aca="false">COUNTIFS('Duel Log'!C$2:C$5455,"Polaris",'Duel Log'!I$2:I$5455,$A8)+COUNTIFS('Duel Log'!C$2:C$5455,"Polaris",'Duel Log'!J$2:J$5455,$A8)+COUNTIFS('Duel Log'!C$2:C$5455,"Polaris",'Duel Log'!K$2:K$5455,$A8)+COUNTIFS('Duel Log'!C$2:C$5455,"Polaris",'Duel Log'!L$2:L$5455,$A8)+COUNTIFS('Duel Log'!C$2:C$5455,"Polaris",'Duel Log'!M$2:M$5455,$A8)+COUNTIFS('Duel Log'!C$2:C$5455,"Polaris",'Duel Log'!N$2:N$5455,$A8)+COUNTIFS('Duel Log'!C$2:C$5455,"Polaris",'Duel Log'!O$2:O$5455,$A8)+COUNTIFS('Duel Log'!C$2:C$5455,"Polaris",'Duel Log'!P$2:P$5455,$A8)</f>
        <v>8</v>
      </c>
      <c r="AP8" s="17" t="n">
        <f aca="false">COUNTIFS('Duel Log'!C$2:C$5455,"RAD",'Duel Log'!I$2:I$5455,$A8)+COUNTIFS('Duel Log'!C$2:C$5455,"RAD",'Duel Log'!J$2:J$5455,$A8)+COUNTIFS('Duel Log'!C$2:C$5455,"RAD",'Duel Log'!K$2:K$5455,$A8)+COUNTIFS('Duel Log'!C$2:C$5455,"RAD",'Duel Log'!L$2:L$5455,$A8)+COUNTIFS('Duel Log'!C$2:C$5455,"RAD",'Duel Log'!M$2:M$5455,$A8)+COUNTIFS('Duel Log'!C$2:C$5455,"RAD",'Duel Log'!N$2:N$5455,$A8)+COUNTIFS('Duel Log'!C$2:C$5455,"RAD",'Duel Log'!O$2:O$5455,$A8)+COUNTIFS('Duel Log'!C$2:C$5455,"RAD",'Duel Log'!P$2:P$5455,$A8)</f>
        <v>5</v>
      </c>
      <c r="AQ8" s="17" t="n">
        <f aca="false">COUNTIFS('Duel Log'!C$2:C$5455,"RUBIZALEZ",'Duel Log'!I$2:I$5455,$A8)+COUNTIFS('Duel Log'!C$2:C$5455,"RUBIZALEZ",'Duel Log'!J$2:J$5455,$A8)+COUNTIFS('Duel Log'!C$2:C$5455,"RUBIZALEZ",'Duel Log'!K$2:K$5455,$A8)+COUNTIFS('Duel Log'!C$2:C$5455,"RUBIZALEZ",'Duel Log'!L$2:L$5455,$A8)+COUNTIFS('Duel Log'!C$2:C$5455,"RUBIZALEZ",'Duel Log'!M$2:M$5455,$A8)+COUNTIFS('Duel Log'!C$2:C$5455,"RUBIZALEZ",'Duel Log'!N$2:N$5455,$A8)+COUNTIFS('Duel Log'!C$2:C$5455,"RUBIZALEZ",'Duel Log'!O$2:O$5455,$A8)+COUNTIFS('Duel Log'!C$2:C$5455,"RUBIZALEZ",'Duel Log'!P$2:P$5455,$A8)</f>
        <v>10</v>
      </c>
      <c r="AR8" s="17" t="n">
        <f aca="false">COUNTIFS('Duel Log'!C$2:C$5455,"Rainbow",'Duel Log'!I$2:I$5455,$A8)+COUNTIFS('Duel Log'!C$2:C$5455,"Rainbow",'Duel Log'!J$2:J$5455,$A8)+COUNTIFS('Duel Log'!C$2:C$5455,"Rainbow",'Duel Log'!K$2:K$5455,$A8)+COUNTIFS('Duel Log'!C$2:C$5455,"Rainbow",'Duel Log'!L$2:L$5455,$A8)+COUNTIFS('Duel Log'!C$2:C$5455,"Rainbow",'Duel Log'!M$2:M$5455,$A8)+COUNTIFS('Duel Log'!C$2:C$5455,"Rainbow",'Duel Log'!N$2:N$5455,$A8)+COUNTIFS('Duel Log'!C$2:C$5455,"Rainbow",'Duel Log'!O$2:O$5455,$A8)+COUNTIFS('Duel Log'!C$2:C$5455,"Rainbow",'Duel Log'!P$2:P$5455,$A8)</f>
        <v>5</v>
      </c>
      <c r="AS8" s="17" t="n">
        <f aca="false">COUNTIFS('Duel Log'!C$2:C$5455,"Reminor",'Duel Log'!I$2:I$5455,$A8)+COUNTIFS('Duel Log'!C$2:C$5455,"Reminor",'Duel Log'!J$2:J$5455,$A8)+COUNTIFS('Duel Log'!C$2:C$5455,"Reminor",'Duel Log'!K$2:K$5455,$A8)+COUNTIFS('Duel Log'!C$2:C$5455,"Reminor",'Duel Log'!L$2:L$5455,$A8)+COUNTIFS('Duel Log'!C$2:C$5455,"Reminor",'Duel Log'!M$2:M$5455,$A8)+COUNTIFS('Duel Log'!C$2:C$5455,"Reminor",'Duel Log'!N$2:N$5455,$A8)+COUNTIFS('Duel Log'!C$2:C$5455,"Reminor",'Duel Log'!O$2:O$5455,$A8)+COUNTIFS('Duel Log'!C$2:C$5455,"Reminor",'Duel Log'!P$2:P$5455,$A8)</f>
        <v>0</v>
      </c>
      <c r="AT8" s="17" t="n">
        <f aca="false">COUNTIFS('Duel Log'!C$2:C$5455,"Rin✨安之",'Duel Log'!I$2:I$5455,$A8)+COUNTIFS('Duel Log'!C$2:C$5455,"Rin✨安之",'Duel Log'!J$2:J$5455,$A8)+COUNTIFS('Duel Log'!C$2:C$5455,"Rin✨安之",'Duel Log'!K$2:K$5455,$A8)+COUNTIFS('Duel Log'!C$2:C$5455,"Rin✨安之",'Duel Log'!L$2:L$5455,$A8)+COUNTIFS('Duel Log'!C$2:C$5455,"Rin✨安之",'Duel Log'!M$2:M$5455,$A8)+COUNTIFS('Duel Log'!C$2:C$5455,"Rin✨安之",'Duel Log'!N$2:N$5455,$A8)+COUNTIFS('Duel Log'!C$2:C$5455,"Rin✨安之",'Duel Log'!O$2:O$5455,$A8)+COUNTIFS('Duel Log'!C$2:C$5455,"Rin✨安之",'Duel Log'!P$2:P$5455,$A8)</f>
        <v>6</v>
      </c>
      <c r="AU8" s="17" t="n">
        <f aca="false">COUNTIFS('Duel Log'!C$2:C$5455,"Ryley",'Duel Log'!I$2:I$5455,$A8)+COUNTIFS('Duel Log'!C$2:C$5455,"Ryley",'Duel Log'!J$2:J$5455,$A8)+COUNTIFS('Duel Log'!C$2:C$5455,"Ryley",'Duel Log'!K$2:K$5455,$A8)+COUNTIFS('Duel Log'!C$2:C$5455,"Ryley",'Duel Log'!L$2:L$5455,$A8)+COUNTIFS('Duel Log'!C$2:C$5455,"Ryley",'Duel Log'!M$2:M$5455,$A8)+COUNTIFS('Duel Log'!C$2:C$5455,"Ryley",'Duel Log'!N$2:N$5455,$A8)+COUNTIFS('Duel Log'!C$2:C$5455,"Ryley",'Duel Log'!O$2:O$5455,$A8)+COUNTIFS('Duel Log'!C$2:C$5455,"Ryley",'Duel Log'!P$2:P$5455,$A8)</f>
        <v>11</v>
      </c>
      <c r="AV8" s="17" t="n">
        <f aca="false">COUNTIFS('Duel Log'!C$2:C$5455,"SK Dominik",'Duel Log'!I$2:I$5455,$A8)+COUNTIFS('Duel Log'!C$2:C$5455,"SK Dominik",'Duel Log'!J$2:J$5455,$A8)+COUNTIFS('Duel Log'!C$2:C$5455,"SK Dominik",'Duel Log'!K$2:K$5455,$A8)+COUNTIFS('Duel Log'!C$2:C$5455,"SK Dominik",'Duel Log'!L$2:L$5455,$A8)+COUNTIFS('Duel Log'!C$2:C$5455,"SK Dominik",'Duel Log'!M$2:M$5455,$A8)+COUNTIFS('Duel Log'!C$2:C$5455,"SK Dominik",'Duel Log'!N$2:N$5455,$A8)+COUNTIFS('Duel Log'!C$2:C$5455,"SK Dominik",'Duel Log'!O$2:O$5455,$A8)+COUNTIFS('Duel Log'!C$2:C$5455,"SK Dominik",'Duel Log'!P$2:P$5455,$A8)</f>
        <v>0</v>
      </c>
      <c r="AW8" s="17" t="n">
        <f aca="false">COUNTIFS('Duel Log'!C$2:C$5455,"SK Morten",'Duel Log'!I$2:I$5455,$A8)+COUNTIFS('Duel Log'!C$2:C$5455,"SK Morten",'Duel Log'!J$2:J$5455,$A8)+COUNTIFS('Duel Log'!C$2:C$5455,"SK Morten",'Duel Log'!K$2:K$5455,$A8)+COUNTIFS('Duel Log'!C$2:C$5455,"SK Morten",'Duel Log'!L$2:L$5455,$A8)+COUNTIFS('Duel Log'!C$2:C$5455,"SK Morten",'Duel Log'!M$2:M$5455,$A8)+COUNTIFS('Duel Log'!C$2:C$5455,"SK Morten",'Duel Log'!N$2:N$5455,$A8)+COUNTIFS('Duel Log'!C$2:C$5455,"SK Morten",'Duel Log'!O$2:O$5455,$A8)+COUNTIFS('Duel Log'!C$2:C$5455,"SK Morten",'Duel Log'!P$2:P$5455,$A8)</f>
        <v>5</v>
      </c>
      <c r="AX8" s="17" t="n">
        <f aca="false">COUNTIFS('Duel Log'!C$2:C$5455,"SK xopxsam",'Duel Log'!I$2:I$5455,$A8)+COUNTIFS('Duel Log'!C$2:C$5455,"SK xopxsam",'Duel Log'!J$2:J$5455,$A8)+COUNTIFS('Duel Log'!C$2:C$5455,"SK xopxsam",'Duel Log'!K$2:K$5455,$A8)+COUNTIFS('Duel Log'!C$2:C$5455,"SK xopxsam",'Duel Log'!L$2:L$5455,$A8)+COUNTIFS('Duel Log'!C$2:C$5455,"SK xopxsam",'Duel Log'!M$2:M$5455,$A8)+COUNTIFS('Duel Log'!C$2:C$5455,"SK xopxsam",'Duel Log'!N$2:N$5455,$A8)+COUNTIFS('Duel Log'!C$2:C$5455,"SK xopxsam",'Duel Log'!O$2:O$5455,$A8)+COUNTIFS('Duel Log'!C$2:C$5455,"SK xopxsam",'Duel Log'!P$2:P$5455,$A8)</f>
        <v>4</v>
      </c>
      <c r="AY8" s="17" t="n">
        <f aca="false">COUNTIFS('Duel Log'!C$2:C$5455,"Samuel Bassotto",'Duel Log'!I$2:I$5455,$A8)+COUNTIFS('Duel Log'!C$2:C$5455,"Samuel Bassotto",'Duel Log'!J$2:J$5455,$A8)+COUNTIFS('Duel Log'!C$2:C$5455,"Samuel Bassotto",'Duel Log'!K$2:K$5455,$A8)+COUNTIFS('Duel Log'!C$2:C$5455,"Samuel Bassotto",'Duel Log'!L$2:L$5455,$A8)+COUNTIFS('Duel Log'!C$2:C$5455,"Samuel Bassotto",'Duel Log'!M$2:M$5455,$A8)+COUNTIFS('Duel Log'!C$2:C$5455,"Samuel Bassotto",'Duel Log'!N$2:N$5455,$A8)+COUNTIFS('Duel Log'!C$2:C$5455,"Samuel Bassotto",'Duel Log'!O$2:O$5455,$A8)+COUNTIFS('Duel Log'!C$2:C$5455,"Samuel Bassotto",'Duel Log'!P$2:P$5455,$A8)</f>
        <v>6</v>
      </c>
      <c r="AZ8" s="17" t="n">
        <f aca="false">COUNTIFS('Duel Log'!C$2:C$5455,"SandBox",'Duel Log'!I$2:I$5455,$A8)+COUNTIFS('Duel Log'!C$2:C$5455,"SandBox",'Duel Log'!J$2:J$5455,$A8)+COUNTIFS('Duel Log'!C$2:C$5455,"SandBox",'Duel Log'!K$2:K$5455,$A8)+COUNTIFS('Duel Log'!C$2:C$5455,"SandBox",'Duel Log'!L$2:L$5455,$A8)+COUNTIFS('Duel Log'!C$2:C$5455,"SandBox",'Duel Log'!M$2:M$5455,$A8)+COUNTIFS('Duel Log'!C$2:C$5455,"SandBox",'Duel Log'!N$2:N$5455,$A8)+COUNTIFS('Duel Log'!C$2:C$5455,"SandBox",'Duel Log'!O$2:O$5455,$A8)+COUNTIFS('Duel Log'!C$2:C$5455,"SandBox",'Duel Log'!P$2:P$5455,$A8)</f>
        <v>17</v>
      </c>
      <c r="BA8" s="17" t="n">
        <f aca="false">COUNTIFS('Duel Log'!C$2:C$5455,"Sosaa1of1",'Duel Log'!I$2:I$5455,$A8)+COUNTIFS('Duel Log'!C$2:C$5455,"Sosaa1of1",'Duel Log'!J$2:J$5455,$A8)+COUNTIFS('Duel Log'!C$2:C$5455,"Sosaa1of1",'Duel Log'!K$2:K$5455,$A8)+COUNTIFS('Duel Log'!C$2:C$5455,"Sosaa1of1",'Duel Log'!L$2:L$5455,$A8)+COUNTIFS('Duel Log'!C$2:C$5455,"Sosaa1of1",'Duel Log'!M$2:M$5455,$A8)+COUNTIFS('Duel Log'!C$2:C$5455,"Sosaa1of1",'Duel Log'!N$2:N$5455,$A8)+COUNTIFS('Duel Log'!C$2:C$5455,"Sosaa1of1",'Duel Log'!O$2:O$5455,$A8)+COUNTIFS('Duel Log'!C$2:C$5455,"Sosaa1of1",'Duel Log'!P$2:P$5455,$A8)</f>
        <v>1</v>
      </c>
      <c r="BB8" s="17" t="n">
        <f aca="false">COUNTIFS('Duel Log'!C$2:C$5455,"Steeef",'Duel Log'!I$2:I$5455,$A8)+COUNTIFS('Duel Log'!C$2:C$5455,"Steeef",'Duel Log'!J$2:J$5455,$A8)+COUNTIFS('Duel Log'!C$2:C$5455,"Steeef",'Duel Log'!K$2:K$5455,$A8)+COUNTIFS('Duel Log'!C$2:C$5455,"Steeef",'Duel Log'!L$2:L$5455,$A8)+COUNTIFS('Duel Log'!C$2:C$5455,"Steeef",'Duel Log'!M$2:M$5455,$A8)+COUNTIFS('Duel Log'!C$2:C$5455,"Steeef",'Duel Log'!N$2:N$5455,$A8)+COUNTIFS('Duel Log'!C$2:C$5455,"Steeef",'Duel Log'!O$2:O$5455,$A8)+COUNTIFS('Duel Log'!C$2:C$5455,"Steeef",'Duel Log'!P$2:P$5455,$A8)</f>
        <v>9</v>
      </c>
      <c r="BC8" s="17" t="n">
        <f aca="false">COUNTIFS('Duel Log'!C$2:C$5455,"TMX I Mateja",'Duel Log'!I$2:I$5455,$A8)+COUNTIFS('Duel Log'!C$2:C$5455,"TMX I Mateja",'Duel Log'!J$2:J$5455,$A8)+COUNTIFS('Duel Log'!C$2:C$5455,"TMX I Mateja",'Duel Log'!K$2:K$5455,$A8)+COUNTIFS('Duel Log'!C$2:C$5455,"TMX I Mateja",'Duel Log'!L$2:L$5455,$A8)+COUNTIFS('Duel Log'!C$2:C$5455,"TMX I Mateja",'Duel Log'!M$2:M$5455,$A8)+COUNTIFS('Duel Log'!C$2:C$5455,"TMX I Mateja",'Duel Log'!N$2:N$5455,$A8)+COUNTIFS('Duel Log'!C$2:C$5455,"TMX I Mateja",'Duel Log'!O$2:O$5455,$A8)+COUNTIFS('Duel Log'!C$2:C$5455,"TMX I Mateja",'Duel Log'!P$2:P$5455,$A8)</f>
        <v>9</v>
      </c>
      <c r="BD8" s="17" t="n">
        <f aca="false">COUNTIFS('Duel Log'!C$2:C$5455,"TTK:MrAwesomeCR",'Duel Log'!I$2:I$5455,$A8)+COUNTIFS('Duel Log'!C$2:C$5455,"TTK:MrAwesomeCR",'Duel Log'!J$2:J$5455,$A8)+COUNTIFS('Duel Log'!C$2:C$5455,"TTK:MrAwesomeCR",'Duel Log'!K$2:K$5455,$A8)+COUNTIFS('Duel Log'!C$2:C$5455,"TTK:MrAwesomeCR",'Duel Log'!L$2:L$5455,$A8)+COUNTIFS('Duel Log'!C$2:C$5455,"TTK:MrAwesomeCR",'Duel Log'!M$2:M$5455,$A8)+COUNTIFS('Duel Log'!C$2:C$5455,"TTK:MrAwesomeCR",'Duel Log'!N$2:N$5455,$A8)+COUNTIFS('Duel Log'!C$2:C$5455,"TTK:MrAwesomeCR",'Duel Log'!O$2:O$5455,$A8)+COUNTIFS('Duel Log'!C$2:C$5455,"TTK:MrAwesomeCR",'Duel Log'!P$2:P$5455,$A8)</f>
        <v>2</v>
      </c>
      <c r="BE8" s="17" t="n">
        <f aca="false">COUNTIFS('Duel Log'!C$2:C$5455,"Turan✨",'Duel Log'!I$2:I$5455,$A8)+COUNTIFS('Duel Log'!C$2:C$5455,"Turan✨",'Duel Log'!J$2:J$5455,$A8)+COUNTIFS('Duel Log'!C$2:C$5455,"Turan✨",'Duel Log'!K$2:K$5455,$A8)+COUNTIFS('Duel Log'!C$2:C$5455,"Turan✨",'Duel Log'!L$2:L$5455,$A8)+COUNTIFS('Duel Log'!C$2:C$5455,"Turan✨",'Duel Log'!M$2:M$5455,$A8)+COUNTIFS('Duel Log'!C$2:C$5455,"Turan✨",'Duel Log'!N$2:N$5455,$A8)+COUNTIFS('Duel Log'!C$2:C$5455,"Turan✨",'Duel Log'!O$2:O$5455,$A8)+COUNTIFS('Duel Log'!C$2:C$5455,"Turan✨",'Duel Log'!P$2:P$5455,$A8)</f>
        <v>7</v>
      </c>
      <c r="BF8" s="17" t="n">
        <f aca="false">COUNTIFS('Duel Log'!C$2:C$5455,"Viktor",'Duel Log'!I$2:I$5455,$A8)+COUNTIFS('Duel Log'!C$2:C$5455,"Viktor",'Duel Log'!J$2:J$5455,$A8)+COUNTIFS('Duel Log'!C$2:C$5455,"Viktor",'Duel Log'!K$2:K$5455,$A8)+COUNTIFS('Duel Log'!C$2:C$5455,"Viktor",'Duel Log'!L$2:L$5455,$A8)+COUNTIFS('Duel Log'!C$2:C$5455,"Viktor",'Duel Log'!M$2:M$5455,$A8)+COUNTIFS('Duel Log'!C$2:C$5455,"Viktor",'Duel Log'!N$2:N$5455,$A8)+COUNTIFS('Duel Log'!C$2:C$5455,"Viktor",'Duel Log'!O$2:O$5455,$A8)+COUNTIFS('Duel Log'!C$2:C$5455,"Viktor",'Duel Log'!P$2:P$5455,$A8)</f>
        <v>1</v>
      </c>
      <c r="BG8" s="17" t="n">
        <f aca="false">COUNTIFS('Duel Log'!C$2:C$5455,"Vitor75",'Duel Log'!I$2:I$5455,$A8)+COUNTIFS('Duel Log'!C$2:C$5455,"Vitor75",'Duel Log'!J$2:J$5455,$A8)+COUNTIFS('Duel Log'!C$2:C$5455,"Vitor75",'Duel Log'!K$2:K$5455,$A8)+COUNTIFS('Duel Log'!C$2:C$5455,"Vitor75",'Duel Log'!L$2:L$5455,$A8)+COUNTIFS('Duel Log'!C$2:C$5455,"Vitor75",'Duel Log'!M$2:M$5455,$A8)+COUNTIFS('Duel Log'!C$2:C$5455,"Vitor75",'Duel Log'!N$2:N$5455,$A8)+COUNTIFS('Duel Log'!C$2:C$5455,"Vitor75",'Duel Log'!O$2:O$5455,$A8)+COUNTIFS('Duel Log'!C$2:C$5455,"Vitor75",'Duel Log'!P$2:P$5455,$A8)</f>
        <v>19</v>
      </c>
      <c r="BH8" s="17" t="n">
        <f aca="false">COUNTIFS('Duel Log'!C$2:C$5455,"WL ✨ Tytoń 劲头",'Duel Log'!I$2:I$5455,$A8)+COUNTIFS('Duel Log'!C$2:C$5455,"WL ✨ Tytoń 劲头",'Duel Log'!J$2:J$5455,$A8)+COUNTIFS('Duel Log'!C$2:C$5455,"WL ✨ Tytoń 劲头",'Duel Log'!K$2:K$5455,$A8)+COUNTIFS('Duel Log'!C$2:C$5455,"WL ✨ Tytoń 劲头",'Duel Log'!L$2:L$5455,$A8)+COUNTIFS('Duel Log'!C$2:C$5455,"WL ✨ Tytoń 劲头",'Duel Log'!M$2:M$5455,$A8)+COUNTIFS('Duel Log'!C$2:C$5455,"WL ✨ Tytoń 劲头",'Duel Log'!N$2:N$5455,$A8)+COUNTIFS('Duel Log'!C$2:C$5455,"WL ✨ Tytoń 劲头",'Duel Log'!O$2:O$5455,$A8)+COUNTIFS('Duel Log'!C$2:C$5455,"WL ✨ Tytoń 劲头",'Duel Log'!P$2:P$5455,$A8)</f>
        <v>4</v>
      </c>
      <c r="BI8" s="17" t="n">
        <f aca="false">COUNTIFS('Duel Log'!C$2:C$5455,"WL ツ Dam’s ✨",'Duel Log'!I$2:I$5455,$A8)+COUNTIFS('Duel Log'!C$2:C$5455,"WL ツ Dam’s ✨",'Duel Log'!J$2:J$5455,$A8)+COUNTIFS('Duel Log'!C$2:C$5455,"WL ツ Dam’s ✨",'Duel Log'!K$2:K$5455,$A8)+COUNTIFS('Duel Log'!C$2:C$5455,"WL ツ Dam’s ✨",'Duel Log'!L$2:L$5455,$A8)+COUNTIFS('Duel Log'!C$2:C$5455,"WL ツ Dam’s ✨",'Duel Log'!M$2:M$5455,$A8)+COUNTIFS('Duel Log'!C$2:C$5455,"WL ツ Dam’s ✨",'Duel Log'!N$2:N$5455,$A8)+COUNTIFS('Duel Log'!C$2:C$5455,"WL ツ Dam’s ✨",'Duel Log'!O$2:O$5455,$A8)+COUNTIFS('Duel Log'!C$2:C$5455,"WL ツ Dam’s ✨",'Duel Log'!P$2:P$5455,$A8)</f>
        <v>4</v>
      </c>
      <c r="BJ8" s="17" t="n">
        <f aca="false">COUNTIFS('Duel Log'!C$2:C$5455,"Wallace",'Duel Log'!I$2:I$5455,$A8)+COUNTIFS('Duel Log'!C$2:C$5455,"Wallace",'Duel Log'!J$2:J$5455,$A8)+COUNTIFS('Duel Log'!C$2:C$5455,"Wallace",'Duel Log'!K$2:K$5455,$A8)+COUNTIFS('Duel Log'!C$2:C$5455,"Wallace",'Duel Log'!L$2:L$5455,$A8)+COUNTIFS('Duel Log'!C$2:C$5455,"Wallace",'Duel Log'!M$2:M$5455,$A8)+COUNTIFS('Duel Log'!C$2:C$5455,"Wallace",'Duel Log'!N$2:N$5455,$A8)+COUNTIFS('Duel Log'!C$2:C$5455,"Wallace",'Duel Log'!O$2:O$5455,$A8)+COUNTIFS('Duel Log'!C$2:C$5455,"Wallace",'Duel Log'!P$2:P$5455,$A8)</f>
        <v>11</v>
      </c>
      <c r="BK8" s="17" t="n">
        <f aca="false">COUNTIFS('Duel Log'!C$2:C$5455,"Wyze❤️Ultimo",'Duel Log'!I$2:I$5455,$A8)+COUNTIFS('Duel Log'!C$2:C$5455,"Wyze❤️Ultimo",'Duel Log'!J$2:J$5455,$A8)+COUNTIFS('Duel Log'!C$2:C$5455,"Wyze❤️Ultimo",'Duel Log'!K$2:K$5455,$A8)+COUNTIFS('Duel Log'!C$2:C$5455,"Wyze❤️Ultimo",'Duel Log'!L$2:L$5455,$A8)+COUNTIFS('Duel Log'!C$2:C$5455,"Wyze❤️Ultimo",'Duel Log'!M$2:M$5455,$A8)+COUNTIFS('Duel Log'!C$2:C$5455,"Wyze❤️Ultimo",'Duel Log'!N$2:N$5455,$A8)+COUNTIFS('Duel Log'!C$2:C$5455,"Wyze❤️Ultimo",'Duel Log'!O$2:O$5455,$A8)+COUNTIFS('Duel Log'!C$2:C$5455,"Wyze❤️Ultimo",'Duel Log'!P$2:P$5455,$A8)</f>
        <v>4</v>
      </c>
      <c r="BL8" s="17" t="n">
        <f aca="false">COUNTIFS('Duel Log'!C$2:C$5455,"Yoru",'Duel Log'!I$2:I$5455,$A8)+COUNTIFS('Duel Log'!C$2:C$5455,"Yoru",'Duel Log'!J$2:J$5455,$A8)+COUNTIFS('Duel Log'!C$2:C$5455,"Yoru",'Duel Log'!K$2:K$5455,$A8)+COUNTIFS('Duel Log'!C$2:C$5455,"Yoru",'Duel Log'!L$2:L$5455,$A8)+COUNTIFS('Duel Log'!C$2:C$5455,"Yoru",'Duel Log'!M$2:M$5455,$A8)+COUNTIFS('Duel Log'!C$2:C$5455,"Yoru",'Duel Log'!N$2:N$5455,$A8)+COUNTIFS('Duel Log'!C$2:C$5455,"Yoru",'Duel Log'!O$2:O$5455,$A8)+COUNTIFS('Duel Log'!C$2:C$5455,"Yoru",'Duel Log'!P$2:P$5455,$A8)</f>
        <v>1</v>
      </c>
      <c r="BM8" s="17" t="n">
        <f aca="false">COUNTIFS('Duel Log'!C$2:C$5455,"ZQuentino",'Duel Log'!I$2:I$5455,$A8)+COUNTIFS('Duel Log'!C$2:C$5455,"ZQuentino",'Duel Log'!J$2:J$5455,$A8)+COUNTIFS('Duel Log'!C$2:C$5455,"ZQuentino",'Duel Log'!K$2:K$5455,$A8)+COUNTIFS('Duel Log'!C$2:C$5455,"ZQuentino",'Duel Log'!L$2:L$5455,$A8)+COUNTIFS('Duel Log'!C$2:C$5455,"ZQuentino",'Duel Log'!M$2:M$5455,$A8)+COUNTIFS('Duel Log'!C$2:C$5455,"ZQuentino",'Duel Log'!N$2:N$5455,$A8)+COUNTIFS('Duel Log'!C$2:C$5455,"ZQuentino",'Duel Log'!O$2:O$5455,$A8)+COUNTIFS('Duel Log'!C$2:C$5455,"ZQuentino",'Duel Log'!P$2:P$5455,$A8)</f>
        <v>3</v>
      </c>
      <c r="BN8" s="17" t="n">
        <f aca="false">COUNTIFS('Duel Log'!C$2:C$5455,"adriel",'Duel Log'!I$2:I$5455,$A8)+COUNTIFS('Duel Log'!C$2:C$5455,"adriel",'Duel Log'!J$2:J$5455,$A8)+COUNTIFS('Duel Log'!C$2:C$5455,"adriel",'Duel Log'!K$2:K$5455,$A8)+COUNTIFS('Duel Log'!C$2:C$5455,"adriel",'Duel Log'!L$2:L$5455,$A8)+COUNTIFS('Duel Log'!C$2:C$5455,"adriel",'Duel Log'!M$2:M$5455,$A8)+COUNTIFS('Duel Log'!C$2:C$5455,"adriel",'Duel Log'!N$2:N$5455,$A8)+COUNTIFS('Duel Log'!C$2:C$5455,"adriel",'Duel Log'!O$2:O$5455,$A8)+COUNTIFS('Duel Log'!C$2:C$5455,"adriel",'Duel Log'!P$2:P$5455,$A8)</f>
        <v>20</v>
      </c>
      <c r="BO8" s="17" t="n">
        <f aca="false">COUNTIFS('Duel Log'!C$2:C$5455,"dark✨安花",'Duel Log'!I$2:I$5455,$A8)+COUNTIFS('Duel Log'!C$2:C$5455,"dark✨安花",'Duel Log'!J$2:J$5455,$A8)+COUNTIFS('Duel Log'!C$2:C$5455,"dark✨安花",'Duel Log'!K$2:K$5455,$A8)+COUNTIFS('Duel Log'!C$2:C$5455,"dark✨安花",'Duel Log'!L$2:L$5455,$A8)+COUNTIFS('Duel Log'!C$2:C$5455,"dark✨安花",'Duel Log'!M$2:M$5455,$A8)+COUNTIFS('Duel Log'!C$2:C$5455,"dark✨安花",'Duel Log'!N$2:N$5455,$A8)+COUNTIFS('Duel Log'!C$2:C$5455,"dark✨安花",'Duel Log'!O$2:O$5455,$A8)+COUNTIFS('Duel Log'!C$2:C$5455,"dark✨安花",'Duel Log'!P$2:P$5455,$A8)</f>
        <v>4</v>
      </c>
      <c r="BP8" s="17" t="n">
        <f aca="false">COUNTIFS('Duel Log'!C$2:C$5455,"droy",'Duel Log'!I$2:I$5455,$A8)+COUNTIFS('Duel Log'!C$2:C$5455,"droy",'Duel Log'!J$2:J$5455,$A8)+COUNTIFS('Duel Log'!C$2:C$5455,"droy",'Duel Log'!K$2:K$5455,$A8)+COUNTIFS('Duel Log'!C$2:C$5455,"droy",'Duel Log'!L$2:L$5455,$A8)+COUNTIFS('Duel Log'!C$2:C$5455,"droy",'Duel Log'!M$2:M$5455,$A8)+COUNTIFS('Duel Log'!C$2:C$5455,"droy",'Duel Log'!N$2:N$5455,$A8)+COUNTIFS('Duel Log'!C$2:C$5455,"droy",'Duel Log'!O$2:O$5455,$A8)+COUNTIFS('Duel Log'!C$2:C$5455,"droy",'Duel Log'!P$2:P$5455,$A8)</f>
        <v>2</v>
      </c>
      <c r="BQ8" s="17" t="n">
        <f aca="false">COUNTIFS('Duel Log'!C$2:C$5455,"evolve✨律师",'Duel Log'!I$2:I$5455,$A8)+COUNTIFS('Duel Log'!C$2:C$5455,"evolve✨律师",'Duel Log'!J$2:J$5455,$A8)+COUNTIFS('Duel Log'!C$2:C$5455,"evolve✨律师",'Duel Log'!K$2:K$5455,$A8)+COUNTIFS('Duel Log'!C$2:C$5455,"evolve✨律师",'Duel Log'!L$2:L$5455,$A8)+COUNTIFS('Duel Log'!C$2:C$5455,"evolve✨律师",'Duel Log'!M$2:M$5455,$A8)+COUNTIFS('Duel Log'!C$2:C$5455,"evolve✨律师",'Duel Log'!N$2:N$5455,$A8)+COUNTIFS('Duel Log'!C$2:C$5455,"evolve✨律师",'Duel Log'!O$2:O$5455,$A8)+COUNTIFS('Duel Log'!C$2:C$5455,"evolve✨律师",'Duel Log'!P$2:P$5455,$A8)</f>
        <v>11</v>
      </c>
      <c r="BR8" s="17" t="n">
        <f aca="false">COUNTIFS('Duel Log'!C$2:C$5455,"fluffypotato99",'Duel Log'!I$2:I$5455,$A8)+COUNTIFS('Duel Log'!C$2:C$5455,"fluffypotato99",'Duel Log'!J$2:J$5455,$A8)+COUNTIFS('Duel Log'!C$2:C$5455,"fluffypotato99",'Duel Log'!K$2:K$5455,$A8)+COUNTIFS('Duel Log'!C$2:C$5455,"fluffypotato99",'Duel Log'!L$2:L$5455,$A8)+COUNTIFS('Duel Log'!C$2:C$5455,"fluffypotato99",'Duel Log'!M$2:M$5455,$A8)+COUNTIFS('Duel Log'!C$2:C$5455,"fluffypotato99",'Duel Log'!N$2:N$5455,$A8)+COUNTIFS('Duel Log'!C$2:C$5455,"fluffypotato99",'Duel Log'!O$2:O$5455,$A8)+COUNTIFS('Duel Log'!C$2:C$5455,"fluffypotato99",'Duel Log'!P$2:P$5455,$A8)</f>
        <v>0</v>
      </c>
      <c r="BS8" s="17" t="n">
        <f aca="false">COUNTIFS('Duel Log'!C$2:C$5455,"kodigogg",'Duel Log'!I$2:I$5455,$A8)+COUNTIFS('Duel Log'!C$2:C$5455,"kodigogg",'Duel Log'!J$2:J$5455,$A8)+COUNTIFS('Duel Log'!C$2:C$5455,"kodigogg",'Duel Log'!K$2:K$5455,$A8)+COUNTIFS('Duel Log'!C$2:C$5455,"kodigogg",'Duel Log'!L$2:L$5455,$A8)+COUNTIFS('Duel Log'!C$2:C$5455,"kodigogg",'Duel Log'!M$2:M$5455,$A8)+COUNTIFS('Duel Log'!C$2:C$5455,"kodigogg",'Duel Log'!N$2:N$5455,$A8)+COUNTIFS('Duel Log'!C$2:C$5455,"kodigogg",'Duel Log'!O$2:O$5455,$A8)+COUNTIFS('Duel Log'!C$2:C$5455,"kodigogg",'Duel Log'!P$2:P$5455,$A8)</f>
        <v>0</v>
      </c>
      <c r="BT8" s="17" t="n">
        <f aca="false">COUNTIFS('Duel Log'!C$2:C$5455,"⇀スキル丨Hadi",'Duel Log'!I$2:I$5455,$A8)+COUNTIFS('Duel Log'!C$2:C$5455,"⇀スキル丨Hadi",'Duel Log'!J$2:J$5455,$A8)+COUNTIFS('Duel Log'!C$2:C$5455,"⇀スキル丨Hadi",'Duel Log'!K$2:K$5455,$A8)+COUNTIFS('Duel Log'!C$2:C$5455,"⇀スキル丨Hadi",'Duel Log'!L$2:L$5455,$A8)+COUNTIFS('Duel Log'!C$2:C$5455,"⇀スキル丨Hadi",'Duel Log'!M$2:M$5455,$A8)+COUNTIFS('Duel Log'!C$2:C$5455,"⇀スキル丨Hadi",'Duel Log'!N$2:N$5455,$A8)+COUNTIFS('Duel Log'!C$2:C$5455,"⇀スキル丨Hadi",'Duel Log'!O$2:O$5455,$A8)+COUNTIFS('Duel Log'!C$2:C$5455,"⇀スキル丨Hadi",'Duel Log'!P$2:P$5455,$A8)</f>
        <v>0</v>
      </c>
      <c r="BU8" s="17" t="n">
        <f aca="false">COUNTIFS('Duel Log'!C$2:C$5455,"✨Tanji",'Duel Log'!I$2:I$5455,$A8)+COUNTIFS('Duel Log'!C$2:C$5455,"✨Tanji",'Duel Log'!J$2:J$5455,$A8)+COUNTIFS('Duel Log'!C$2:C$5455,"✨Tanji",'Duel Log'!K$2:K$5455,$A8)+COUNTIFS('Duel Log'!C$2:C$5455,"✨Tanji",'Duel Log'!L$2:L$5455,$A8)+COUNTIFS('Duel Log'!C$2:C$5455,"✨Tanji",'Duel Log'!M$2:M$5455,$A8)+COUNTIFS('Duel Log'!C$2:C$5455,"✨Tanji",'Duel Log'!N$2:N$5455,$A8)+COUNTIFS('Duel Log'!C$2:C$5455,"✨Tanji",'Duel Log'!O$2:O$5455,$A8)+COUNTIFS('Duel Log'!C$2:C$5455,"✨Tanji",'Duel Log'!P$2:P$5455,$A8)</f>
        <v>3</v>
      </c>
      <c r="BV8" s="17" t="n">
        <f aca="false">COUNTIFS('Duel Log'!C$2:C$5455,"くり",'Duel Log'!I$2:I$5455,$A8)+COUNTIFS('Duel Log'!C$2:C$5455,"くり",'Duel Log'!J$2:J$5455,$A8)+COUNTIFS('Duel Log'!C$2:C$5455,"くり",'Duel Log'!K$2:K$5455,$A8)+COUNTIFS('Duel Log'!C$2:C$5455,"くり",'Duel Log'!L$2:L$5455,$A8)+COUNTIFS('Duel Log'!C$2:C$5455,"くり",'Duel Log'!M$2:M$5455,$A8)+COUNTIFS('Duel Log'!C$2:C$5455,"くり",'Duel Log'!N$2:N$5455,$A8)+COUNTIFS('Duel Log'!C$2:C$5455,"くり",'Duel Log'!O$2:O$5455,$A8)+COUNTIFS('Duel Log'!C$2:C$5455,"くり",'Duel Log'!P$2:P$5455,$A8)</f>
        <v>2</v>
      </c>
      <c r="BW8" s="17" t="n">
        <f aca="false">COUNTIFS('Duel Log'!C$2:C$5455,"ぐりてゃん",'Duel Log'!I$2:I$5455,$A8)+COUNTIFS('Duel Log'!C$2:C$5455,"ぐりてゃん",'Duel Log'!J$2:J$5455,$A8)+COUNTIFS('Duel Log'!C$2:C$5455,"ぐりてゃん",'Duel Log'!K$2:K$5455,$A8)+COUNTIFS('Duel Log'!C$2:C$5455,"ぐりてゃん",'Duel Log'!L$2:L$5455,$A8)+COUNTIFS('Duel Log'!C$2:C$5455,"ぐりてゃん",'Duel Log'!M$2:M$5455,$A8)+COUNTIFS('Duel Log'!C$2:C$5455,"ぐりてゃん",'Duel Log'!N$2:N$5455,$A8)+COUNTIFS('Duel Log'!C$2:C$5455,"ぐりてゃん",'Duel Log'!O$2:O$5455,$A8)+COUNTIFS('Duel Log'!C$2:C$5455,"ぐりてゃん",'Duel Log'!P$2:P$5455,$A8)</f>
        <v>8</v>
      </c>
      <c r="BX8" s="17" t="n">
        <f aca="false">COUNTIFS('Duel Log'!C$2:C$5455,"たぁ",'Duel Log'!I$2:I$5455,$A8)+COUNTIFS('Duel Log'!C$2:C$5455,"たぁ",'Duel Log'!J$2:J$5455,$A8)+COUNTIFS('Duel Log'!C$2:C$5455,"たぁ",'Duel Log'!K$2:K$5455,$A8)+COUNTIFS('Duel Log'!C$2:C$5455,"たぁ",'Duel Log'!L$2:L$5455,$A8)+COUNTIFS('Duel Log'!C$2:C$5455,"たぁ",'Duel Log'!M$2:M$5455,$A8)+COUNTIFS('Duel Log'!C$2:C$5455,"たぁ",'Duel Log'!N$2:N$5455,$A8)+COUNTIFS('Duel Log'!C$2:C$5455,"たぁ",'Duel Log'!O$2:O$5455,$A8)+COUNTIFS('Duel Log'!C$2:C$5455,"たぁ",'Duel Log'!P$2:P$5455,$A8)</f>
        <v>10</v>
      </c>
      <c r="BY8" s="17" t="n">
        <f aca="false">COUNTIFS('Duel Log'!C$2:C$5455,"てち",'Duel Log'!I$2:I$5455,$A8)+COUNTIFS('Duel Log'!C$2:C$5455,"てち",'Duel Log'!J$2:J$5455,$A8)+COUNTIFS('Duel Log'!C$2:C$5455,"てち",'Duel Log'!K$2:K$5455,$A8)+COUNTIFS('Duel Log'!C$2:C$5455,"てち",'Duel Log'!L$2:L$5455,$A8)+COUNTIFS('Duel Log'!C$2:C$5455,"てち",'Duel Log'!M$2:M$5455,$A8)+COUNTIFS('Duel Log'!C$2:C$5455,"てち",'Duel Log'!N$2:N$5455,$A8)+COUNTIFS('Duel Log'!C$2:C$5455,"てち",'Duel Log'!O$2:O$5455,$A8)+COUNTIFS('Duel Log'!C$2:C$5455,"てち",'Duel Log'!P$2:P$5455,$A8)</f>
        <v>0</v>
      </c>
      <c r="BZ8" s="17" t="n">
        <f aca="false">COUNTIFS('Duel Log'!C$2:C$5455,"むぎったん",'Duel Log'!I$2:I$5455,$A8)+COUNTIFS('Duel Log'!C$2:C$5455,"むぎったん",'Duel Log'!J$2:J$5455,$A8)+COUNTIFS('Duel Log'!C$2:C$5455,"むぎったん",'Duel Log'!K$2:K$5455,$A8)+COUNTIFS('Duel Log'!C$2:C$5455,"むぎったん",'Duel Log'!L$2:L$5455,$A8)+COUNTIFS('Duel Log'!C$2:C$5455,"むぎったん",'Duel Log'!M$2:M$5455,$A8)+COUNTIFS('Duel Log'!C$2:C$5455,"むぎったん",'Duel Log'!N$2:N$5455,$A8)+COUNTIFS('Duel Log'!C$2:C$5455,"むぎったん",'Duel Log'!O$2:O$5455,$A8)+COUNTIFS('Duel Log'!C$2:C$5455,"むぎったん",'Duel Log'!P$2:P$5455,$A8)</f>
        <v>12</v>
      </c>
      <c r="CA8" s="17" t="n">
        <f aca="false">COUNTIFS('Duel Log'!C$2:C$5455,"加急Sinistro™",'Duel Log'!I$2:I$5455,$A8)+COUNTIFS('Duel Log'!C$2:C$5455,"加急Sinistro™",'Duel Log'!J$2:J$5455,$A8)+COUNTIFS('Duel Log'!C$2:C$5455,"加急Sinistro™",'Duel Log'!K$2:K$5455,$A8)+COUNTIFS('Duel Log'!C$2:C$5455,"加急Sinistro™",'Duel Log'!L$2:L$5455,$A8)+COUNTIFS('Duel Log'!C$2:C$5455,"加急Sinistro™",'Duel Log'!M$2:M$5455,$A8)+COUNTIFS('Duel Log'!C$2:C$5455,"加急Sinistro™",'Duel Log'!N$2:N$5455,$A8)+COUNTIFS('Duel Log'!C$2:C$5455,"加急Sinistro™",'Duel Log'!O$2:O$5455,$A8)+COUNTIFS('Duel Log'!C$2:C$5455,"加急Sinistro™",'Duel Log'!P$2:P$5455,$A8)</f>
        <v>1</v>
      </c>
      <c r="CB8" s="17" t="n">
        <f aca="false">COUNTIFS('Duel Log'!C$2:C$5455,"枫｜rakan❤️安之",'Duel Log'!I$2:I$5455,$A8)+COUNTIFS('Duel Log'!C$2:C$5455,"枫｜rakan❤️安之",'Duel Log'!J$2:J$5455,$A8)+COUNTIFS('Duel Log'!C$2:C$5455,"枫｜rakan❤️安之",'Duel Log'!K$2:K$5455,$A8)+COUNTIFS('Duel Log'!C$2:C$5455,"枫｜rakan❤️安之",'Duel Log'!L$2:L$5455,$A8)+COUNTIFS('Duel Log'!C$2:C$5455,"枫｜rakan❤️安之",'Duel Log'!M$2:M$5455,$A8)+COUNTIFS('Duel Log'!C$2:C$5455,"枫｜rakan❤️安之",'Duel Log'!N$2:N$5455,$A8)+COUNTIFS('Duel Log'!C$2:C$5455,"枫｜rakan❤️安之",'Duel Log'!O$2:O$5455,$A8)+COUNTIFS('Duel Log'!C$2:C$5455,"枫｜rakan❤️安之",'Duel Log'!P$2:P$5455,$A8)</f>
        <v>2</v>
      </c>
      <c r="CC8" s="17" t="n">
        <f aca="false">COUNTIFS('Duel Log'!C$2:C$5455,"神│Venpers™☆",'Duel Log'!I$2:I$5455,$A8)+COUNTIFS('Duel Log'!C$2:C$5455,"神│Venpers™☆",'Duel Log'!J$2:J$5455,$A8)+COUNTIFS('Duel Log'!C$2:C$5455,"神│Venpers™☆",'Duel Log'!K$2:K$5455,$A8)+COUNTIFS('Duel Log'!C$2:C$5455,"神│Venpers™☆",'Duel Log'!L$2:L$5455,$A8)+COUNTIFS('Duel Log'!C$2:C$5455,"神│Venpers™☆",'Duel Log'!M$2:M$5455,$A8)+COUNTIFS('Duel Log'!C$2:C$5455,"神│Venpers™☆",'Duel Log'!N$2:N$5455,$A8)+COUNTIFS('Duel Log'!C$2:C$5455,"神│Venpers™☆",'Duel Log'!O$2:O$5455,$A8)+COUNTIFS('Duel Log'!C$2:C$5455,"神│Venpers™☆",'Duel Log'!P$2:P$5455,$A8)</f>
        <v>3</v>
      </c>
      <c r="CD8" s="17" t="n">
        <f aca="false">COUNTIFS('Duel Log'!C$2:C$5455,"老板 Ι Batan’宙斯",'Duel Log'!I$2:I$5455,$A8)+COUNTIFS('Duel Log'!C$2:C$5455,"老板 Ι Batan’宙斯",'Duel Log'!J$2:J$5455,$A8)+COUNTIFS('Duel Log'!C$2:C$5455,"老板 Ι Batan’宙斯",'Duel Log'!K$2:K$5455,$A8)+COUNTIFS('Duel Log'!C$2:C$5455,"老板 Ι Batan’宙斯",'Duel Log'!L$2:L$5455,$A8)+COUNTIFS('Duel Log'!C$2:C$5455,"老板 Ι Batan’宙斯",'Duel Log'!M$2:M$5455,$A8)+COUNTIFS('Duel Log'!C$2:C$5455,"老板 Ι Batan’宙斯",'Duel Log'!N$2:N$5455,$A8)+COUNTIFS('Duel Log'!C$2:C$5455,"老板 Ι Batan’宙斯",'Duel Log'!O$2:O$5455,$A8)+COUNTIFS('Duel Log'!C$2:C$5455,"老板 Ι Batan’宙斯",'Duel Log'!P$2:P$5455,$A8)</f>
        <v>21</v>
      </c>
      <c r="CE8" s="17" t="n">
        <f aca="false">COUNTIFS('Duel Log'!C$2:C$5455,"鬼舞辻無惨",'Duel Log'!I$2:I$5455,$A8)+COUNTIFS('Duel Log'!C$2:C$5455,"鬼舞辻無惨",'Duel Log'!J$2:J$5455,$A8)+COUNTIFS('Duel Log'!C$2:C$5455,"鬼舞辻無惨",'Duel Log'!K$2:K$5455,$A8)+COUNTIFS('Duel Log'!C$2:C$5455,"鬼舞辻無惨",'Duel Log'!L$2:L$5455,$A8)+COUNTIFS('Duel Log'!C$2:C$5455,"鬼舞辻無惨",'Duel Log'!M$2:M$5455,$A8)+COUNTIFS('Duel Log'!C$2:C$5455,"鬼舞辻無惨",'Duel Log'!N$2:N$5455,$A8)+COUNTIFS('Duel Log'!C$2:C$5455,"鬼舞辻無惨",'Duel Log'!O$2:O$5455,$A8)+COUNTIFS('Duel Log'!C$2:C$5455,"鬼舞辻無惨",'Duel Log'!P$2:P$5455,$A8)</f>
        <v>8</v>
      </c>
      <c r="CF8" s="17" t="n">
        <f aca="false">COUNTIFS('Duel Log'!C$2:C$5455,"ꨄ Max ✨",'Duel Log'!I$2:I$5455,$A8)+COUNTIFS('Duel Log'!C$2:C$5455,"ꨄ Max ✨",'Duel Log'!J$2:J$5455,$A8)+COUNTIFS('Duel Log'!C$2:C$5455,"ꨄ Max ✨",'Duel Log'!K$2:K$5455,$A8)+COUNTIFS('Duel Log'!C$2:C$5455,"ꨄ Max ✨",'Duel Log'!L$2:L$5455,$A8)+COUNTIFS('Duel Log'!C$2:C$5455,"ꨄ Max ✨",'Duel Log'!M$2:M$5455,$A8)+COUNTIFS('Duel Log'!C$2:C$5455,"ꨄ Max ✨",'Duel Log'!N$2:N$5455,$A8)+COUNTIFS('Duel Log'!C$2:C$5455,"ꨄ Max ✨",'Duel Log'!O$2:O$5455,$A8)+COUNTIFS('Duel Log'!C$2:C$5455,"ꨄ Max ✨",'Duel Log'!P$2:P$5455,$A8)</f>
        <v>3</v>
      </c>
      <c r="CG8" s="17" t="n">
        <f aca="false">COUNTIFS('Duel Log'!C$2:C$5455,"사과도둑",'Duel Log'!I$2:I$5455,$A8)+COUNTIFS('Duel Log'!C$2:C$5455,"사과도둑",'Duel Log'!J$2:J$5455,$A8)+COUNTIFS('Duel Log'!C$2:C$5455,"사과도둑",'Duel Log'!K$2:K$5455,$A8)+COUNTIFS('Duel Log'!C$2:C$5455,"사과도둑",'Duel Log'!L$2:L$5455,$A8)+COUNTIFS('Duel Log'!C$2:C$5455,"사과도둑",'Duel Log'!M$2:M$5455,$A8)+COUNTIFS('Duel Log'!C$2:C$5455,"사과도둑",'Duel Log'!N$2:N$5455,$A8)+COUNTIFS('Duel Log'!C$2:C$5455,"사과도둑",'Duel Log'!O$2:O$5455,$A8)+COUNTIFS('Duel Log'!C$2:C$5455,"사과도둑",'Duel Log'!P$2:P$5455,$A8)</f>
        <v>1</v>
      </c>
      <c r="CH8" s="17" t="n">
        <f aca="false">COUNTIFS('Duel Log'!C$2:C$5455,"우티비구독좋아요",'Duel Log'!I$2:I$5455,$A8)+COUNTIFS('Duel Log'!C$2:C$5455,"우티비구독좋아요",'Duel Log'!J$2:J$5455,$A8)+COUNTIFS('Duel Log'!C$2:C$5455,"우티비구독좋아요",'Duel Log'!K$2:K$5455,$A8)+COUNTIFS('Duel Log'!C$2:C$5455,"우티비구독좋아요",'Duel Log'!L$2:L$5455,$A8)+COUNTIFS('Duel Log'!C$2:C$5455,"우티비구독좋아요",'Duel Log'!M$2:M$5455,$A8)+COUNTIFS('Duel Log'!C$2:C$5455,"우티비구독좋아요",'Duel Log'!N$2:N$5455,$A8)+COUNTIFS('Duel Log'!C$2:C$5455,"우티비구독좋아요",'Duel Log'!O$2:O$5455,$A8)+COUNTIFS('Duel Log'!C$2:C$5455,"우티비구독좋아요",'Duel Log'!P$2:P$5455,$A8)</f>
        <v>12</v>
      </c>
    </row>
    <row r="9" customFormat="false" ht="15" hidden="false" customHeight="true" outlineLevel="0" collapsed="false">
      <c r="A9" s="11" t="s">
        <v>137</v>
      </c>
      <c r="B9" s="17" t="n">
        <f aca="false">COUNTIFS('Duel Log'!C$2:C$5455,"!¡osama™️!¡",'Duel Log'!I$2:I$5455,$A9)+COUNTIFS('Duel Log'!C$2:C$5455,"!¡osama™️!¡",'Duel Log'!J$2:J$5455,$A9)+COUNTIFS('Duel Log'!C$2:C$5455,"!¡osama™️!¡",'Duel Log'!K$2:K$5455,$A9)+COUNTIFS('Duel Log'!C$2:C$5455,"!¡osama™️!¡",'Duel Log'!L$2:L$5455,$A9)+COUNTIFS('Duel Log'!C$2:C$5455,"!¡osama™️!¡",'Duel Log'!M$2:M$5455,$A9)+COUNTIFS('Duel Log'!C$2:C$5455,"!¡osama™️!¡",'Duel Log'!N$2:N$5455,$A9)+COUNTIFS('Duel Log'!C$2:C$5455,"!¡osama™️!¡",'Duel Log'!O$2:O$5455,$A9)+COUNTIFS('Duel Log'!C$2:C$5455,"!¡osama™️!¡",'Duel Log'!P$2:P$5455,$A9)</f>
        <v>8</v>
      </c>
      <c r="C9" s="17" t="n">
        <f aca="false">COUNTIFS('Duel Log'!C$2:C$5455,"40k Oker",'Duel Log'!I$2:I$5455,$A9)+COUNTIFS('Duel Log'!C$2:C$5455,"40k Oker",'Duel Log'!J$2:J$5455,$A9)+COUNTIFS('Duel Log'!C$2:C$5455,"40k Oker",'Duel Log'!K$2:K$5455,$A9)+COUNTIFS('Duel Log'!C$2:C$5455,"40k Oker",'Duel Log'!L$2:L$5455,$A9)+COUNTIFS('Duel Log'!C$2:C$5455,"40k Oker",'Duel Log'!M$2:M$5455,$A9)+COUNTIFS('Duel Log'!C$2:C$5455,"40k Oker",'Duel Log'!N$2:N$5455,$A9)+COUNTIFS('Duel Log'!C$2:C$5455,"40k Oker",'Duel Log'!O$2:O$5455,$A9)+COUNTIFS('Duel Log'!C$2:C$5455,"40k Oker",'Duel Log'!P$2:P$5455,$A9)</f>
        <v>6</v>
      </c>
      <c r="D9" s="17" t="n">
        <f aca="false">COUNTIFS('Duel Log'!C$2:C$5455,"Adox",'Duel Log'!I$2:I$5455,$A9)+COUNTIFS('Duel Log'!C$2:C$5455,"Adox",'Duel Log'!J$2:J$5455,$A9)+COUNTIFS('Duel Log'!C$2:C$5455,"Adox",'Duel Log'!K$2:K$5455,$A9)+COUNTIFS('Duel Log'!C$2:C$5455,"Adox",'Duel Log'!L$2:L$5455,$A9)+COUNTIFS('Duel Log'!C$2:C$5455,"Adox",'Duel Log'!M$2:M$5455,$A9)+COUNTIFS('Duel Log'!C$2:C$5455,"Adox",'Duel Log'!N$2:N$5455,$A9)+COUNTIFS('Duel Log'!C$2:C$5455,"Adox",'Duel Log'!O$2:O$5455,$A9)+COUNTIFS('Duel Log'!C$2:C$5455,"Adox",'Duel Log'!P$2:P$5455,$A9)</f>
        <v>10</v>
      </c>
      <c r="E9" s="17" t="n">
        <f aca="false">COUNTIFS('Duel Log'!C$2:C$5455,"Asaf",'Duel Log'!I$2:I$5455,$A9)+COUNTIFS('Duel Log'!C$2:C$5455,"Asaf",'Duel Log'!J$2:J$5455,$A9)+COUNTIFS('Duel Log'!C$2:C$5455,"Asaf",'Duel Log'!K$2:K$5455,$A9)+COUNTIFS('Duel Log'!C$2:C$5455,"Asaf",'Duel Log'!L$2:L$5455,$A9)+COUNTIFS('Duel Log'!C$2:C$5455,"Asaf",'Duel Log'!M$2:M$5455,$A9)+COUNTIFS('Duel Log'!C$2:C$5455,"Asaf",'Duel Log'!N$2:N$5455,$A9)+COUNTIFS('Duel Log'!C$2:C$5455,"Asaf",'Duel Log'!O$2:O$5455,$A9)+COUNTIFS('Duel Log'!C$2:C$5455,"Asaf",'Duel Log'!P$2:P$5455,$A9)</f>
        <v>10</v>
      </c>
      <c r="F9" s="17" t="n">
        <f aca="false">COUNTIFS('Duel Log'!C$2:C$5455,"BattleSRAM",'Duel Log'!I$2:I$5455,$A9)+COUNTIFS('Duel Log'!C$2:C$5455,"BattleSRAM",'Duel Log'!J$2:J$5455,$A9)+COUNTIFS('Duel Log'!C$2:C$5455,"BattleSRAM",'Duel Log'!K$2:K$5455,$A9)+COUNTIFS('Duel Log'!C$2:C$5455,"BattleSRAM",'Duel Log'!L$2:L$5455,$A9)+COUNTIFS('Duel Log'!C$2:C$5455,"BattleSRAM",'Duel Log'!M$2:M$5455,$A9)+COUNTIFS('Duel Log'!C$2:C$5455,"BattleSRAM",'Duel Log'!N$2:N$5455,$A9)+COUNTIFS('Duel Log'!C$2:C$5455,"BattleSRAM",'Duel Log'!O$2:O$5455,$A9)+COUNTIFS('Duel Log'!C$2:C$5455,"BattleSRAM",'Duel Log'!P$2:P$5455,$A9)</f>
        <v>9</v>
      </c>
      <c r="G9" s="17" t="n">
        <f aca="false">COUNTIFS('Duel Log'!C$2:C$5455,"Betfas",'Duel Log'!I$2:I$5455,$A9)+COUNTIFS('Duel Log'!C$2:C$5455,"Betfas",'Duel Log'!J$2:J$5455,$A9)+COUNTIFS('Duel Log'!C$2:C$5455,"Betfas",'Duel Log'!K$2:K$5455,$A9)+COUNTIFS('Duel Log'!C$2:C$5455,"Betfas",'Duel Log'!L$2:L$5455,$A9)+COUNTIFS('Duel Log'!C$2:C$5455,"Betfas",'Duel Log'!M$2:M$5455,$A9)+COUNTIFS('Duel Log'!C$2:C$5455,"Betfas",'Duel Log'!N$2:N$5455,$A9)+COUNTIFS('Duel Log'!C$2:C$5455,"Betfas",'Duel Log'!O$2:O$5455,$A9)+COUNTIFS('Duel Log'!C$2:C$5455,"Betfas",'Duel Log'!P$2:P$5455,$A9)</f>
        <v>2</v>
      </c>
      <c r="H9" s="17" t="n">
        <f aca="false">COUNTIFS('Duel Log'!C$2:C$5455,"CAL Sub ™✨杰克",'Duel Log'!I$2:I$5455,$A9)+COUNTIFS('Duel Log'!C$2:C$5455,"CAL Sub ™✨杰克",'Duel Log'!J$2:J$5455,$A9)+COUNTIFS('Duel Log'!C$2:C$5455,"CAL Sub ™✨杰克",'Duel Log'!K$2:K$5455,$A9)+COUNTIFS('Duel Log'!C$2:C$5455,"CAL Sub ™✨杰克",'Duel Log'!L$2:L$5455,$A9)+COUNTIFS('Duel Log'!C$2:C$5455,"CAL Sub ™✨杰克",'Duel Log'!M$2:M$5455,$A9)+COUNTIFS('Duel Log'!C$2:C$5455,"CAL Sub ™✨杰克",'Duel Log'!N$2:N$5455,$A9)+COUNTIFS('Duel Log'!C$2:C$5455,"CAL Sub ™✨杰克",'Duel Log'!O$2:O$5455,$A9)+COUNTIFS('Duel Log'!C$2:C$5455,"CAL Sub ™✨杰克",'Duel Log'!P$2:P$5455,$A9)</f>
        <v>16</v>
      </c>
      <c r="I9" s="17" t="n">
        <f aca="false">COUNTIFS('Duel Log'!C$2:C$5455,"CAL Sub ™️✨Kun",'Duel Log'!I$2:I$5455,$A9)+COUNTIFS('Duel Log'!C$2:C$5455,"CAL Sub ™️✨Kun",'Duel Log'!J$2:J$5455,$A9)+COUNTIFS('Duel Log'!C$2:C$5455,"CAL Sub ™️✨Kun",'Duel Log'!K$2:K$5455,$A9)+COUNTIFS('Duel Log'!C$2:C$5455,"CAL Sub ™️✨Kun",'Duel Log'!L$2:L$5455,$A9)+COUNTIFS('Duel Log'!C$2:C$5455,"CAL Sub ™️✨Kun",'Duel Log'!M$2:M$5455,$A9)+COUNTIFS('Duel Log'!C$2:C$5455,"CAL Sub ™️✨Kun",'Duel Log'!N$2:N$5455,$A9)+COUNTIFS('Duel Log'!C$2:C$5455,"CAL Sub ™️✨Kun",'Duel Log'!O$2:O$5455,$A9)+COUNTIFS('Duel Log'!C$2:C$5455,"CAL Sub ™️✨Kun",'Duel Log'!P$2:P$5455,$A9)</f>
        <v>8</v>
      </c>
      <c r="J9" s="17" t="n">
        <f aca="false">COUNTIFS('Duel Log'!C$2:C$5455,"CAPGUN",'Duel Log'!I$2:I$5455,$A9)+COUNTIFS('Duel Log'!C$2:C$5455,"CAPGUN",'Duel Log'!J$2:J$5455,$A9)+COUNTIFS('Duel Log'!C$2:C$5455,"CAPGUN",'Duel Log'!K$2:K$5455,$A9)+COUNTIFS('Duel Log'!C$2:C$5455,"CAPGUN",'Duel Log'!L$2:L$5455,$A9)+COUNTIFS('Duel Log'!C$2:C$5455,"CAPGUN",'Duel Log'!M$2:M$5455,$A9)+COUNTIFS('Duel Log'!C$2:C$5455,"CAPGUN",'Duel Log'!N$2:N$5455,$A9)+COUNTIFS('Duel Log'!C$2:C$5455,"CAPGUN",'Duel Log'!O$2:O$5455,$A9)+COUNTIFS('Duel Log'!C$2:C$5455,"CAPGUN",'Duel Log'!P$2:P$5455,$A9)</f>
        <v>2</v>
      </c>
      <c r="K9" s="17" t="n">
        <f aca="false">COUNTIFS('Duel Log'!C$2:C$5455,"Clown",'Duel Log'!I$2:I$5455,$A9)+COUNTIFS('Duel Log'!C$2:C$5455,"Clown",'Duel Log'!J$2:J$5455,$A9)+COUNTIFS('Duel Log'!C$2:C$5455,"Clown",'Duel Log'!K$2:K$5455,$A9)+COUNTIFS('Duel Log'!C$2:C$5455,"Clown",'Duel Log'!L$2:L$5455,$A9)+COUNTIFS('Duel Log'!C$2:C$5455,"Clown",'Duel Log'!M$2:M$5455,$A9)+COUNTIFS('Duel Log'!C$2:C$5455,"Clown",'Duel Log'!N$2:N$5455,$A9)+COUNTIFS('Duel Log'!C$2:C$5455,"Clown",'Duel Log'!O$2:O$5455,$A9)+COUNTIFS('Duel Log'!C$2:C$5455,"Clown",'Duel Log'!P$2:P$5455,$A9)</f>
        <v>26</v>
      </c>
      <c r="L9" s="17" t="n">
        <f aca="false">COUNTIFS('Duel Log'!C$2:C$5455,"Coco",'Duel Log'!I$2:I$5455,$A9)+COUNTIFS('Duel Log'!C$2:C$5455,"Coco",'Duel Log'!J$2:J$5455,$A9)+COUNTIFS('Duel Log'!C$2:C$5455,"Coco",'Duel Log'!K$2:K$5455,$A9)+COUNTIFS('Duel Log'!C$2:C$5455,"Coco",'Duel Log'!L$2:L$5455,$A9)+COUNTIFS('Duel Log'!C$2:C$5455,"Coco",'Duel Log'!M$2:M$5455,$A9)+COUNTIFS('Duel Log'!C$2:C$5455,"Coco",'Duel Log'!N$2:N$5455,$A9)+COUNTIFS('Duel Log'!C$2:C$5455,"Coco",'Duel Log'!O$2:O$5455,$A9)+COUNTIFS('Duel Log'!C$2:C$5455,"Coco",'Duel Log'!P$2:P$5455,$A9)</f>
        <v>16</v>
      </c>
      <c r="M9" s="17" t="n">
        <f aca="false">COUNTIFS('Duel Log'!C$2:C$5455,"Code: Furkan",'Duel Log'!I$2:I$5455,$A9)+COUNTIFS('Duel Log'!C$2:C$5455,"Code: Furkan",'Duel Log'!J$2:J$5455,$A9)+COUNTIFS('Duel Log'!C$2:C$5455,"Code: Furkan",'Duel Log'!K$2:K$5455,$A9)+COUNTIFS('Duel Log'!C$2:C$5455,"Code: Furkan",'Duel Log'!L$2:L$5455,$A9)+COUNTIFS('Duel Log'!C$2:C$5455,"Code: Furkan",'Duel Log'!M$2:M$5455,$A9)+COUNTIFS('Duel Log'!C$2:C$5455,"Code: Furkan",'Duel Log'!N$2:N$5455,$A9)+COUNTIFS('Duel Log'!C$2:C$5455,"Code: Furkan",'Duel Log'!O$2:O$5455,$A9)+COUNTIFS('Duel Log'!C$2:C$5455,"Code: Furkan",'Duel Log'!P$2:P$5455,$A9)</f>
        <v>6</v>
      </c>
      <c r="N9" s="17" t="n">
        <f aca="false">COUNTIFS('Duel Log'!C$2:C$5455,"DK",'Duel Log'!I$2:I$5455,$A9)+COUNTIFS('Duel Log'!C$2:C$5455,"DK",'Duel Log'!J$2:J$5455,$A9)+COUNTIFS('Duel Log'!C$2:C$5455,"DK",'Duel Log'!K$2:K$5455,$A9)+COUNTIFS('Duel Log'!C$2:C$5455,"DK",'Duel Log'!L$2:L$5455,$A9)+COUNTIFS('Duel Log'!C$2:C$5455,"DK",'Duel Log'!M$2:M$5455,$A9)+COUNTIFS('Duel Log'!C$2:C$5455,"DK",'Duel Log'!N$2:N$5455,$A9)+COUNTIFS('Duel Log'!C$2:C$5455,"DK",'Duel Log'!O$2:O$5455,$A9)+COUNTIFS('Duel Log'!C$2:C$5455,"DK",'Duel Log'!P$2:P$5455,$A9)</f>
        <v>5</v>
      </c>
      <c r="O9" s="17" t="n">
        <f aca="false">COUNTIFS('Duel Log'!C$2:C$5455,"DaniGamer",'Duel Log'!I$2:I$5455,$A9)+COUNTIFS('Duel Log'!C$2:C$5455,"DaniGamer",'Duel Log'!J$2:J$5455,$A9)+COUNTIFS('Duel Log'!C$2:C$5455,"DaniGamer",'Duel Log'!K$2:K$5455,$A9)+COUNTIFS('Duel Log'!C$2:C$5455,"DaniGamer",'Duel Log'!L$2:L$5455,$A9)+COUNTIFS('Duel Log'!C$2:C$5455,"DaniGamer",'Duel Log'!M$2:M$5455,$A9)+COUNTIFS('Duel Log'!C$2:C$5455,"DaniGamer",'Duel Log'!N$2:N$5455,$A9)+COUNTIFS('Duel Log'!C$2:C$5455,"DaniGamer",'Duel Log'!O$2:O$5455,$A9)+COUNTIFS('Duel Log'!C$2:C$5455,"DaniGamer",'Duel Log'!P$2:P$5455,$A9)</f>
        <v>0</v>
      </c>
      <c r="P9" s="17" t="n">
        <f aca="false">COUNTIFS('Duel Log'!C$2:C$5455,"Dess",'Duel Log'!I$2:I$5455,$A9)+COUNTIFS('Duel Log'!C$2:C$5455,"Dess",'Duel Log'!J$2:J$5455,$A9)+COUNTIFS('Duel Log'!C$2:C$5455,"Dess",'Duel Log'!K$2:K$5455,$A9)+COUNTIFS('Duel Log'!C$2:C$5455,"Dess",'Duel Log'!L$2:L$5455,$A9)+COUNTIFS('Duel Log'!C$2:C$5455,"Dess",'Duel Log'!M$2:M$5455,$A9)+COUNTIFS('Duel Log'!C$2:C$5455,"Dess",'Duel Log'!N$2:N$5455,$A9)+COUNTIFS('Duel Log'!C$2:C$5455,"Dess",'Duel Log'!O$2:O$5455,$A9)+COUNTIFS('Duel Log'!C$2:C$5455,"Dess",'Duel Log'!P$2:P$5455,$A9)</f>
        <v>2</v>
      </c>
      <c r="Q9" s="17" t="n">
        <f aca="false">COUNTIFS('Duel Log'!C$2:C$5455,"EGW",'Duel Log'!I$2:I$5455,$A9)+COUNTIFS('Duel Log'!C$2:C$5455,"EGW",'Duel Log'!J$2:J$5455,$A9)+COUNTIFS('Duel Log'!C$2:C$5455,"EGW",'Duel Log'!K$2:K$5455,$A9)+COUNTIFS('Duel Log'!C$2:C$5455,"EGW",'Duel Log'!L$2:L$5455,$A9)+COUNTIFS('Duel Log'!C$2:C$5455,"EGW",'Duel Log'!M$2:M$5455,$A9)+COUNTIFS('Duel Log'!C$2:C$5455,"EGW",'Duel Log'!N$2:N$5455,$A9)+COUNTIFS('Duel Log'!C$2:C$5455,"EGW",'Duel Log'!O$2:O$5455,$A9)+COUNTIFS('Duel Log'!C$2:C$5455,"EGW",'Duel Log'!P$2:P$5455,$A9)</f>
        <v>0</v>
      </c>
      <c r="R9" s="17" t="n">
        <f aca="false">COUNTIFS('Duel Log'!C$2:C$5455,"ErBacce",'Duel Log'!I$2:I$5455,$A9)+COUNTIFS('Duel Log'!C$2:C$5455,"ErBacce",'Duel Log'!J$2:J$5455,$A9)+COUNTIFS('Duel Log'!C$2:C$5455,"ErBacce",'Duel Log'!K$2:K$5455,$A9)+COUNTIFS('Duel Log'!C$2:C$5455,"ErBacce",'Duel Log'!L$2:L$5455,$A9)+COUNTIFS('Duel Log'!C$2:C$5455,"ErBacce",'Duel Log'!M$2:M$5455,$A9)+COUNTIFS('Duel Log'!C$2:C$5455,"ErBacce",'Duel Log'!N$2:N$5455,$A9)+COUNTIFS('Duel Log'!C$2:C$5455,"ErBacce",'Duel Log'!O$2:O$5455,$A9)+COUNTIFS('Duel Log'!C$2:C$5455,"ErBacce",'Duel Log'!P$2:P$5455,$A9)</f>
        <v>4</v>
      </c>
      <c r="S9" s="17" t="n">
        <f aca="false">COUNTIFS('Duel Log'!C$2:C$5455,"FelipePT",'Duel Log'!I$2:I$5455,$A9)+COUNTIFS('Duel Log'!C$2:C$5455,"FelipePT",'Duel Log'!J$2:J$5455,$A9)+COUNTIFS('Duel Log'!C$2:C$5455,"FelipePT",'Duel Log'!K$2:K$5455,$A9)+COUNTIFS('Duel Log'!C$2:C$5455,"FelipePT",'Duel Log'!L$2:L$5455,$A9)+COUNTIFS('Duel Log'!C$2:C$5455,"FelipePT",'Duel Log'!M$2:M$5455,$A9)+COUNTIFS('Duel Log'!C$2:C$5455,"FelipePT",'Duel Log'!N$2:N$5455,$A9)+COUNTIFS('Duel Log'!C$2:C$5455,"FelipePT",'Duel Log'!O$2:O$5455,$A9)+COUNTIFS('Duel Log'!C$2:C$5455,"FelipePT",'Duel Log'!P$2:P$5455,$A9)</f>
        <v>3</v>
      </c>
      <c r="T9" s="17" t="n">
        <f aca="false">COUNTIFS('Duel Log'!C$2:C$5455,"FrancoMedinaSL",'Duel Log'!I$2:I$5455,$A9)+COUNTIFS('Duel Log'!C$2:C$5455,"FrancoMedinaSL",'Duel Log'!J$2:J$5455,$A9)+COUNTIFS('Duel Log'!C$2:C$5455,"FrancoMedinaSL",'Duel Log'!K$2:K$5455,$A9)+COUNTIFS('Duel Log'!C$2:C$5455,"FrancoMedinaSL",'Duel Log'!L$2:L$5455,$A9)+COUNTIFS('Duel Log'!C$2:C$5455,"FrancoMedinaSL",'Duel Log'!M$2:M$5455,$A9)+COUNTIFS('Duel Log'!C$2:C$5455,"FrancoMedinaSL",'Duel Log'!N$2:N$5455,$A9)+COUNTIFS('Duel Log'!C$2:C$5455,"FrancoMedinaSL",'Duel Log'!O$2:O$5455,$A9)+COUNTIFS('Duel Log'!C$2:C$5455,"FrancoMedinaSL",'Duel Log'!P$2:P$5455,$A9)</f>
        <v>8</v>
      </c>
      <c r="U9" s="17" t="n">
        <f aca="false">COUNTIFS('Duel Log'!C$2:C$5455,"GençAslan:)",'Duel Log'!I$2:I$5455,$A9)+COUNTIFS('Duel Log'!C$2:C$5455,"GençAslan:)",'Duel Log'!J$2:J$5455,$A9)+COUNTIFS('Duel Log'!C$2:C$5455,"GençAslan:)",'Duel Log'!K$2:K$5455,$A9)+COUNTIFS('Duel Log'!C$2:C$5455,"GençAslan:)",'Duel Log'!L$2:L$5455,$A9)+COUNTIFS('Duel Log'!C$2:C$5455,"GençAslan:)",'Duel Log'!M$2:M$5455,$A9)+COUNTIFS('Duel Log'!C$2:C$5455,"GençAslan:)",'Duel Log'!N$2:N$5455,$A9)+COUNTIFS('Duel Log'!C$2:C$5455,"GençAslan:)",'Duel Log'!O$2:O$5455,$A9)+COUNTIFS('Duel Log'!C$2:C$5455,"GençAslan:)",'Duel Log'!P$2:P$5455,$A9)</f>
        <v>0</v>
      </c>
      <c r="V9" s="17" t="n">
        <f aca="false">COUNTIFS('Duel Log'!C$2:C$5455,"HaRu",'Duel Log'!I$2:I$5455,$A9)+COUNTIFS('Duel Log'!C$2:C$5455,"HaRu",'Duel Log'!J$2:J$5455,$A9)+COUNTIFS('Duel Log'!C$2:C$5455,"HaRu",'Duel Log'!K$2:K$5455,$A9)+COUNTIFS('Duel Log'!C$2:C$5455,"HaRu",'Duel Log'!L$2:L$5455,$A9)+COUNTIFS('Duel Log'!C$2:C$5455,"HaRu",'Duel Log'!M$2:M$5455,$A9)+COUNTIFS('Duel Log'!C$2:C$5455,"HaRu",'Duel Log'!N$2:N$5455,$A9)+COUNTIFS('Duel Log'!C$2:C$5455,"HaRu",'Duel Log'!O$2:O$5455,$A9)+COUNTIFS('Duel Log'!C$2:C$5455,"HaRu",'Duel Log'!P$2:P$5455,$A9)</f>
        <v>0</v>
      </c>
      <c r="W9" s="17" t="n">
        <f aca="false">COUNTIFS('Duel Log'!C$2:C$5455,"INA.BenZerRidel",'Duel Log'!I$2:I$5455,$A9)+COUNTIFS('Duel Log'!C$2:C$5455,"INA.BenZerRidel",'Duel Log'!J$2:J$5455,$A9)+COUNTIFS('Duel Log'!C$2:C$5455,"INA.BenZerRidel",'Duel Log'!K$2:K$5455,$A9)+COUNTIFS('Duel Log'!C$2:C$5455,"INA.BenZerRidel",'Duel Log'!L$2:L$5455,$A9)+COUNTIFS('Duel Log'!C$2:C$5455,"INA.BenZerRidel",'Duel Log'!M$2:M$5455,$A9)+COUNTIFS('Duel Log'!C$2:C$5455,"INA.BenZerRidel",'Duel Log'!N$2:N$5455,$A9)+COUNTIFS('Duel Log'!C$2:C$5455,"INA.BenZerRidel",'Duel Log'!O$2:O$5455,$A9)+COUNTIFS('Duel Log'!C$2:C$5455,"INA.BenZerRidel",'Duel Log'!P$2:P$5455,$A9)</f>
        <v>0</v>
      </c>
      <c r="X9" s="17" t="n">
        <f aca="false">COUNTIFS('Duel Log'!C$2:C$5455,"Ian77",'Duel Log'!I$2:I$5455,$A9)+COUNTIFS('Duel Log'!C$2:C$5455,"Ian77",'Duel Log'!J$2:J$5455,$A9)+COUNTIFS('Duel Log'!C$2:C$5455,"Ian77",'Duel Log'!K$2:K$5455,$A9)+COUNTIFS('Duel Log'!C$2:C$5455,"Ian77",'Duel Log'!L$2:L$5455,$A9)+COUNTIFS('Duel Log'!C$2:C$5455,"Ian77",'Duel Log'!M$2:M$5455,$A9)+COUNTIFS('Duel Log'!C$2:C$5455,"Ian77",'Duel Log'!N$2:N$5455,$A9)+COUNTIFS('Duel Log'!C$2:C$5455,"Ian77",'Duel Log'!O$2:O$5455,$A9)+COUNTIFS('Duel Log'!C$2:C$5455,"Ian77",'Duel Log'!P$2:P$5455,$A9)</f>
        <v>11</v>
      </c>
      <c r="Y9" s="17" t="n">
        <f aca="false">COUNTIFS('Duel Log'!C$2:C$5455,"JL Viiper",'Duel Log'!I$2:I$5455,$A9)+COUNTIFS('Duel Log'!C$2:C$5455,"JL Viiper",'Duel Log'!J$2:J$5455,$A9)+COUNTIFS('Duel Log'!C$2:C$5455,"JL Viiper",'Duel Log'!K$2:K$5455,$A9)+COUNTIFS('Duel Log'!C$2:C$5455,"JL Viiper",'Duel Log'!L$2:L$5455,$A9)+COUNTIFS('Duel Log'!C$2:C$5455,"JL Viiper",'Duel Log'!M$2:M$5455,$A9)+COUNTIFS('Duel Log'!C$2:C$5455,"JL Viiper",'Duel Log'!N$2:N$5455,$A9)+COUNTIFS('Duel Log'!C$2:C$5455,"JL Viiper",'Duel Log'!O$2:O$5455,$A9)+COUNTIFS('Duel Log'!C$2:C$5455,"JL Viiper",'Duel Log'!P$2:P$5455,$A9)</f>
        <v>6</v>
      </c>
      <c r="Z9" s="17" t="n">
        <f aca="false">COUNTIFS('Duel Log'!C$2:C$5455,"John77",'Duel Log'!I$2:I$5455,$A9)+COUNTIFS('Duel Log'!C$2:C$5455,"John77",'Duel Log'!J$2:J$5455,$A9)+COUNTIFS('Duel Log'!C$2:C$5455,"John77",'Duel Log'!K$2:K$5455,$A9)+COUNTIFS('Duel Log'!C$2:C$5455,"John77",'Duel Log'!L$2:L$5455,$A9)+COUNTIFS('Duel Log'!C$2:C$5455,"John77",'Duel Log'!M$2:M$5455,$A9)+COUNTIFS('Duel Log'!C$2:C$5455,"John77",'Duel Log'!N$2:N$5455,$A9)+COUNTIFS('Duel Log'!C$2:C$5455,"John77",'Duel Log'!O$2:O$5455,$A9)+COUNTIFS('Duel Log'!C$2:C$5455,"John77",'Duel Log'!P$2:P$5455,$A9)</f>
        <v>1</v>
      </c>
      <c r="AA9" s="17" t="n">
        <f aca="false">COUNTIFS('Duel Log'!C$2:C$5455,"JorZ",'Duel Log'!I$2:I$5455,$A9)+COUNTIFS('Duel Log'!C$2:C$5455,"JorZ",'Duel Log'!J$2:J$5455,$A9)+COUNTIFS('Duel Log'!C$2:C$5455,"JorZ",'Duel Log'!K$2:K$5455,$A9)+COUNTIFS('Duel Log'!C$2:C$5455,"JorZ",'Duel Log'!L$2:L$5455,$A9)+COUNTIFS('Duel Log'!C$2:C$5455,"JorZ",'Duel Log'!M$2:M$5455,$A9)+COUNTIFS('Duel Log'!C$2:C$5455,"JorZ",'Duel Log'!N$2:N$5455,$A9)+COUNTIFS('Duel Log'!C$2:C$5455,"JorZ",'Duel Log'!O$2:O$5455,$A9)+COUNTIFS('Duel Log'!C$2:C$5455,"JorZ",'Duel Log'!P$2:P$5455,$A9)</f>
        <v>19</v>
      </c>
      <c r="AB9" s="17" t="n">
        <f aca="false">COUNTIFS('Duel Log'!C$2:C$5455,"Kimchi77✨小小罗",'Duel Log'!I$2:I$5455,$A9)+COUNTIFS('Duel Log'!C$2:C$5455,"Kimchi77✨小小罗",'Duel Log'!J$2:J$5455,$A9)+COUNTIFS('Duel Log'!C$2:C$5455,"Kimchi77✨小小罗",'Duel Log'!K$2:K$5455,$A9)+COUNTIFS('Duel Log'!C$2:C$5455,"Kimchi77✨小小罗",'Duel Log'!L$2:L$5455,$A9)+COUNTIFS('Duel Log'!C$2:C$5455,"Kimchi77✨小小罗",'Duel Log'!M$2:M$5455,$A9)+COUNTIFS('Duel Log'!C$2:C$5455,"Kimchi77✨小小罗",'Duel Log'!N$2:N$5455,$A9)+COUNTIFS('Duel Log'!C$2:C$5455,"Kimchi77✨小小罗",'Duel Log'!O$2:O$5455,$A9)+COUNTIFS('Duel Log'!C$2:C$5455,"Kimchi77✨小小罗",'Duel Log'!P$2:P$5455,$A9)</f>
        <v>4</v>
      </c>
      <c r="AC9" s="17" t="n">
        <f aca="false">COUNTIFS('Duel Log'!C$2:C$5455,"Kitashiyan",'Duel Log'!I$2:I$5455,$A9)+COUNTIFS('Duel Log'!C$2:C$5455,"Kitashiyan",'Duel Log'!J$2:J$5455,$A9)+COUNTIFS('Duel Log'!C$2:C$5455,"Kitashiyan",'Duel Log'!K$2:K$5455,$A9)+COUNTIFS('Duel Log'!C$2:C$5455,"Kitashiyan",'Duel Log'!L$2:L$5455,$A9)+COUNTIFS('Duel Log'!C$2:C$5455,"Kitashiyan",'Duel Log'!M$2:M$5455,$A9)+COUNTIFS('Duel Log'!C$2:C$5455,"Kitashiyan",'Duel Log'!N$2:N$5455,$A9)+COUNTIFS('Duel Log'!C$2:C$5455,"Kitashiyan",'Duel Log'!O$2:O$5455,$A9)+COUNTIFS('Duel Log'!C$2:C$5455,"Kitashiyan",'Duel Log'!P$2:P$5455,$A9)</f>
        <v>10</v>
      </c>
      <c r="AD9" s="17" t="n">
        <f aca="false">COUNTIFS('Duel Log'!C$2:C$5455,"Klaus",'Duel Log'!I$2:I$5455,$A9)+COUNTIFS('Duel Log'!C$2:C$5455,"Klaus",'Duel Log'!J$2:J$5455,$A9)+COUNTIFS('Duel Log'!C$2:C$5455,"Klaus",'Duel Log'!K$2:K$5455,$A9)+COUNTIFS('Duel Log'!C$2:C$5455,"Klaus",'Duel Log'!L$2:L$5455,$A9)+COUNTIFS('Duel Log'!C$2:C$5455,"Klaus",'Duel Log'!M$2:M$5455,$A9)+COUNTIFS('Duel Log'!C$2:C$5455,"Klaus",'Duel Log'!N$2:N$5455,$A9)+COUNTIFS('Duel Log'!C$2:C$5455,"Klaus",'Duel Log'!O$2:O$5455,$A9)+COUNTIFS('Duel Log'!C$2:C$5455,"Klaus",'Duel Log'!P$2:P$5455,$A9)</f>
        <v>4</v>
      </c>
      <c r="AE9" s="17" t="n">
        <f aca="false">COUNTIFS('Duel Log'!C$2:C$5455,"LF丨张✨Ink❤️llb",'Duel Log'!I$2:I$5455,$A9)+COUNTIFS('Duel Log'!C$2:C$5455,"LF丨张✨Ink❤️llb",'Duel Log'!J$2:J$5455,$A9)+COUNTIFS('Duel Log'!C$2:C$5455,"LF丨张✨Ink❤️llb",'Duel Log'!K$2:K$5455,$A9)+COUNTIFS('Duel Log'!C$2:C$5455,"LF丨张✨Ink❤️llb",'Duel Log'!L$2:L$5455,$A9)+COUNTIFS('Duel Log'!C$2:C$5455,"LF丨张✨Ink❤️llb",'Duel Log'!M$2:M$5455,$A9)+COUNTIFS('Duel Log'!C$2:C$5455,"LF丨张✨Ink❤️llb",'Duel Log'!N$2:N$5455,$A9)+COUNTIFS('Duel Log'!C$2:C$5455,"LF丨张✨Ink❤️llb",'Duel Log'!O$2:O$5455,$A9)+COUNTIFS('Duel Log'!C$2:C$5455,"LF丨张✨Ink❤️llb",'Duel Log'!P$2:P$5455,$A9)</f>
        <v>3</v>
      </c>
      <c r="AF9" s="17" t="n">
        <f aca="false">COUNTIFS('Duel Log'!C$2:C$5455,"Lucas.xit✨之安神",'Duel Log'!I$2:I$5455,$A9)+COUNTIFS('Duel Log'!C$2:C$5455,"Lucas.xit✨之安神",'Duel Log'!J$2:J$5455,$A9)+COUNTIFS('Duel Log'!C$2:C$5455,"Lucas.xit✨之安神",'Duel Log'!K$2:K$5455,$A9)+COUNTIFS('Duel Log'!C$2:C$5455,"Lucas.xit✨之安神",'Duel Log'!L$2:L$5455,$A9)+COUNTIFS('Duel Log'!C$2:C$5455,"Lucas.xit✨之安神",'Duel Log'!M$2:M$5455,$A9)+COUNTIFS('Duel Log'!C$2:C$5455,"Lucas.xit✨之安神",'Duel Log'!N$2:N$5455,$A9)+COUNTIFS('Duel Log'!C$2:C$5455,"Lucas.xit✨之安神",'Duel Log'!O$2:O$5455,$A9)+COUNTIFS('Duel Log'!C$2:C$5455,"Lucas.xit✨之安神",'Duel Log'!P$2:P$5455,$A9)</f>
        <v>4</v>
      </c>
      <c r="AG9" s="17" t="n">
        <f aca="false">COUNTIFS('Duel Log'!C$2:C$5455,"Lucas✨杰克",'Duel Log'!I$2:I$5455,$A9)+COUNTIFS('Duel Log'!C$2:C$5455,"Lucas✨杰克",'Duel Log'!J$2:J$5455,$A9)+COUNTIFS('Duel Log'!C$2:C$5455,"Lucas✨杰克",'Duel Log'!K$2:K$5455,$A9)+COUNTIFS('Duel Log'!C$2:C$5455,"Lucas✨杰克",'Duel Log'!L$2:L$5455,$A9)+COUNTIFS('Duel Log'!C$2:C$5455,"Lucas✨杰克",'Duel Log'!M$2:M$5455,$A9)+COUNTIFS('Duel Log'!C$2:C$5455,"Lucas✨杰克",'Duel Log'!N$2:N$5455,$A9)+COUNTIFS('Duel Log'!C$2:C$5455,"Lucas✨杰克",'Duel Log'!O$2:O$5455,$A9)+COUNTIFS('Duel Log'!C$2:C$5455,"Lucas✨杰克",'Duel Log'!P$2:P$5455,$A9)</f>
        <v>14</v>
      </c>
      <c r="AH9" s="17" t="n">
        <f aca="false">COUNTIFS('Duel Log'!C$2:C$5455,"MH Axel",'Duel Log'!I$2:I$5455,$A9)+COUNTIFS('Duel Log'!C$2:C$5455,"MH Axel",'Duel Log'!J$2:J$5455,$A9)+COUNTIFS('Duel Log'!C$2:C$5455,"MH Axel",'Duel Log'!K$2:K$5455,$A9)+COUNTIFS('Duel Log'!C$2:C$5455,"MH Axel",'Duel Log'!L$2:L$5455,$A9)+COUNTIFS('Duel Log'!C$2:C$5455,"MH Axel",'Duel Log'!M$2:M$5455,$A9)+COUNTIFS('Duel Log'!C$2:C$5455,"MH Axel",'Duel Log'!N$2:N$5455,$A9)+COUNTIFS('Duel Log'!C$2:C$5455,"MH Axel",'Duel Log'!O$2:O$5455,$A9)+COUNTIFS('Duel Log'!C$2:C$5455,"MH Axel",'Duel Log'!P$2:P$5455,$A9)</f>
        <v>5</v>
      </c>
      <c r="AI9" s="17" t="n">
        <f aca="false">COUNTIFS('Duel Log'!C$2:C$5455,"Mohamed Light",'Duel Log'!I$2:I$5455,$A9)+COUNTIFS('Duel Log'!C$2:C$5455,"Mohamed Light",'Duel Log'!J$2:J$5455,$A9)+COUNTIFS('Duel Log'!C$2:C$5455,"Mohamed Light",'Duel Log'!K$2:K$5455,$A9)+COUNTIFS('Duel Log'!C$2:C$5455,"Mohamed Light",'Duel Log'!L$2:L$5455,$A9)+COUNTIFS('Duel Log'!C$2:C$5455,"Mohamed Light",'Duel Log'!M$2:M$5455,$A9)+COUNTIFS('Duel Log'!C$2:C$5455,"Mohamed Light",'Duel Log'!N$2:N$5455,$A9)+COUNTIFS('Duel Log'!C$2:C$5455,"Mohamed Light",'Duel Log'!O$2:O$5455,$A9)+COUNTIFS('Duel Log'!C$2:C$5455,"Mohamed Light",'Duel Log'!P$2:P$5455,$A9)</f>
        <v>12</v>
      </c>
      <c r="AJ9" s="17" t="n">
        <f aca="false">COUNTIFS('Duel Log'!C$2:C$5455,"Nadir",'Duel Log'!I$2:I$5455,$A9)+COUNTIFS('Duel Log'!C$2:C$5455,"Nadir",'Duel Log'!J$2:J$5455,$A9)+COUNTIFS('Duel Log'!C$2:C$5455,"Nadir",'Duel Log'!K$2:K$5455,$A9)+COUNTIFS('Duel Log'!C$2:C$5455,"Nadir",'Duel Log'!L$2:L$5455,$A9)+COUNTIFS('Duel Log'!C$2:C$5455,"Nadir",'Duel Log'!M$2:M$5455,$A9)+COUNTIFS('Duel Log'!C$2:C$5455,"Nadir",'Duel Log'!N$2:N$5455,$A9)+COUNTIFS('Duel Log'!C$2:C$5455,"Nadir",'Duel Log'!O$2:O$5455,$A9)+COUNTIFS('Duel Log'!C$2:C$5455,"Nadir",'Duel Log'!P$2:P$5455,$A9)</f>
        <v>1</v>
      </c>
      <c r="AK9" s="17" t="n">
        <f aca="false">COUNTIFS('Duel Log'!C$2:C$5455,"Nicoco23",'Duel Log'!I$2:I$5455,$A9)+COUNTIFS('Duel Log'!C$2:C$5455,"Nicoco23",'Duel Log'!J$2:J$5455,$A9)+COUNTIFS('Duel Log'!C$2:C$5455,"Nicoco23",'Duel Log'!K$2:K$5455,$A9)+COUNTIFS('Duel Log'!C$2:C$5455,"Nicoco23",'Duel Log'!L$2:L$5455,$A9)+COUNTIFS('Duel Log'!C$2:C$5455,"Nicoco23",'Duel Log'!M$2:M$5455,$A9)+COUNTIFS('Duel Log'!C$2:C$5455,"Nicoco23",'Duel Log'!N$2:N$5455,$A9)+COUNTIFS('Duel Log'!C$2:C$5455,"Nicoco23",'Duel Log'!O$2:O$5455,$A9)+COUNTIFS('Duel Log'!C$2:C$5455,"Nicoco23",'Duel Log'!P$2:P$5455,$A9)</f>
        <v>4</v>
      </c>
      <c r="AL9" s="17" t="n">
        <f aca="false">COUNTIFS('Duel Log'!C$2:C$5455,"Nooby❤️Pi2r",'Duel Log'!I$2:I$5455,$A9)+COUNTIFS('Duel Log'!C$2:C$5455,"Nooby❤️Pi2r",'Duel Log'!J$2:J$5455,$A9)+COUNTIFS('Duel Log'!C$2:C$5455,"Nooby❤️Pi2r",'Duel Log'!K$2:K$5455,$A9)+COUNTIFS('Duel Log'!C$2:C$5455,"Nooby❤️Pi2r",'Duel Log'!L$2:L$5455,$A9)+COUNTIFS('Duel Log'!C$2:C$5455,"Nooby❤️Pi2r",'Duel Log'!M$2:M$5455,$A9)+COUNTIFS('Duel Log'!C$2:C$5455,"Nooby❤️Pi2r",'Duel Log'!N$2:N$5455,$A9)+COUNTIFS('Duel Log'!C$2:C$5455,"Nooby❤️Pi2r",'Duel Log'!O$2:O$5455,$A9)+COUNTIFS('Duel Log'!C$2:C$5455,"Nooby❤️Pi2r",'Duel Log'!P$2:P$5455,$A9)</f>
        <v>4</v>
      </c>
      <c r="AM9" s="17" t="n">
        <f aca="false">COUNTIFS('Duel Log'!C$2:C$5455,"OS xAlee",'Duel Log'!I$2:I$5455,$A9)+COUNTIFS('Duel Log'!C$2:C$5455,"OS xAlee",'Duel Log'!J$2:J$5455,$A9)+COUNTIFS('Duel Log'!C$2:C$5455,"OS xAlee",'Duel Log'!K$2:K$5455,$A9)+COUNTIFS('Duel Log'!C$2:C$5455,"OS xAlee",'Duel Log'!L$2:L$5455,$A9)+COUNTIFS('Duel Log'!C$2:C$5455,"OS xAlee",'Duel Log'!M$2:M$5455,$A9)+COUNTIFS('Duel Log'!C$2:C$5455,"OS xAlee",'Duel Log'!N$2:N$5455,$A9)+COUNTIFS('Duel Log'!C$2:C$5455,"OS xAlee",'Duel Log'!O$2:O$5455,$A9)+COUNTIFS('Duel Log'!C$2:C$5455,"OS xAlee",'Duel Log'!P$2:P$5455,$A9)</f>
        <v>3</v>
      </c>
      <c r="AN9" s="17" t="n">
        <f aca="false">COUNTIFS('Duel Log'!C$2:C$5455,"Pedro™️",'Duel Log'!I$2:I$5455,$A9)+COUNTIFS('Duel Log'!C$2:C$5455,"Pedro™️",'Duel Log'!J$2:J$5455,$A9)+COUNTIFS('Duel Log'!C$2:C$5455,"Pedro™️",'Duel Log'!K$2:K$5455,$A9)+COUNTIFS('Duel Log'!C$2:C$5455,"Pedro™️",'Duel Log'!L$2:L$5455,$A9)+COUNTIFS('Duel Log'!C$2:C$5455,"Pedro™️",'Duel Log'!M$2:M$5455,$A9)+COUNTIFS('Duel Log'!C$2:C$5455,"Pedro™️",'Duel Log'!N$2:N$5455,$A9)+COUNTIFS('Duel Log'!C$2:C$5455,"Pedro™️",'Duel Log'!O$2:O$5455,$A9)+COUNTIFS('Duel Log'!C$2:C$5455,"Pedro™️",'Duel Log'!P$2:P$5455,$A9)</f>
        <v>21</v>
      </c>
      <c r="AO9" s="17" t="n">
        <f aca="false">COUNTIFS('Duel Log'!C$2:C$5455,"Polaris",'Duel Log'!I$2:I$5455,$A9)+COUNTIFS('Duel Log'!C$2:C$5455,"Polaris",'Duel Log'!J$2:J$5455,$A9)+COUNTIFS('Duel Log'!C$2:C$5455,"Polaris",'Duel Log'!K$2:K$5455,$A9)+COUNTIFS('Duel Log'!C$2:C$5455,"Polaris",'Duel Log'!L$2:L$5455,$A9)+COUNTIFS('Duel Log'!C$2:C$5455,"Polaris",'Duel Log'!M$2:M$5455,$A9)+COUNTIFS('Duel Log'!C$2:C$5455,"Polaris",'Duel Log'!N$2:N$5455,$A9)+COUNTIFS('Duel Log'!C$2:C$5455,"Polaris",'Duel Log'!O$2:O$5455,$A9)+COUNTIFS('Duel Log'!C$2:C$5455,"Polaris",'Duel Log'!P$2:P$5455,$A9)</f>
        <v>7</v>
      </c>
      <c r="AP9" s="17" t="n">
        <f aca="false">COUNTIFS('Duel Log'!C$2:C$5455,"RAD",'Duel Log'!I$2:I$5455,$A9)+COUNTIFS('Duel Log'!C$2:C$5455,"RAD",'Duel Log'!J$2:J$5455,$A9)+COUNTIFS('Duel Log'!C$2:C$5455,"RAD",'Duel Log'!K$2:K$5455,$A9)+COUNTIFS('Duel Log'!C$2:C$5455,"RAD",'Duel Log'!L$2:L$5455,$A9)+COUNTIFS('Duel Log'!C$2:C$5455,"RAD",'Duel Log'!M$2:M$5455,$A9)+COUNTIFS('Duel Log'!C$2:C$5455,"RAD",'Duel Log'!N$2:N$5455,$A9)+COUNTIFS('Duel Log'!C$2:C$5455,"RAD",'Duel Log'!O$2:O$5455,$A9)+COUNTIFS('Duel Log'!C$2:C$5455,"RAD",'Duel Log'!P$2:P$5455,$A9)</f>
        <v>3</v>
      </c>
      <c r="AQ9" s="17" t="n">
        <f aca="false">COUNTIFS('Duel Log'!C$2:C$5455,"RUBIZALEZ",'Duel Log'!I$2:I$5455,$A9)+COUNTIFS('Duel Log'!C$2:C$5455,"RUBIZALEZ",'Duel Log'!J$2:J$5455,$A9)+COUNTIFS('Duel Log'!C$2:C$5455,"RUBIZALEZ",'Duel Log'!K$2:K$5455,$A9)+COUNTIFS('Duel Log'!C$2:C$5455,"RUBIZALEZ",'Duel Log'!L$2:L$5455,$A9)+COUNTIFS('Duel Log'!C$2:C$5455,"RUBIZALEZ",'Duel Log'!M$2:M$5455,$A9)+COUNTIFS('Duel Log'!C$2:C$5455,"RUBIZALEZ",'Duel Log'!N$2:N$5455,$A9)+COUNTIFS('Duel Log'!C$2:C$5455,"RUBIZALEZ",'Duel Log'!O$2:O$5455,$A9)+COUNTIFS('Duel Log'!C$2:C$5455,"RUBIZALEZ",'Duel Log'!P$2:P$5455,$A9)</f>
        <v>3</v>
      </c>
      <c r="AR9" s="17" t="n">
        <f aca="false">COUNTIFS('Duel Log'!C$2:C$5455,"Rainbow",'Duel Log'!I$2:I$5455,$A9)+COUNTIFS('Duel Log'!C$2:C$5455,"Rainbow",'Duel Log'!J$2:J$5455,$A9)+COUNTIFS('Duel Log'!C$2:C$5455,"Rainbow",'Duel Log'!K$2:K$5455,$A9)+COUNTIFS('Duel Log'!C$2:C$5455,"Rainbow",'Duel Log'!L$2:L$5455,$A9)+COUNTIFS('Duel Log'!C$2:C$5455,"Rainbow",'Duel Log'!M$2:M$5455,$A9)+COUNTIFS('Duel Log'!C$2:C$5455,"Rainbow",'Duel Log'!N$2:N$5455,$A9)+COUNTIFS('Duel Log'!C$2:C$5455,"Rainbow",'Duel Log'!O$2:O$5455,$A9)+COUNTIFS('Duel Log'!C$2:C$5455,"Rainbow",'Duel Log'!P$2:P$5455,$A9)</f>
        <v>13</v>
      </c>
      <c r="AS9" s="17" t="n">
        <f aca="false">COUNTIFS('Duel Log'!C$2:C$5455,"Reminor",'Duel Log'!I$2:I$5455,$A9)+COUNTIFS('Duel Log'!C$2:C$5455,"Reminor",'Duel Log'!J$2:J$5455,$A9)+COUNTIFS('Duel Log'!C$2:C$5455,"Reminor",'Duel Log'!K$2:K$5455,$A9)+COUNTIFS('Duel Log'!C$2:C$5455,"Reminor",'Duel Log'!L$2:L$5455,$A9)+COUNTIFS('Duel Log'!C$2:C$5455,"Reminor",'Duel Log'!M$2:M$5455,$A9)+COUNTIFS('Duel Log'!C$2:C$5455,"Reminor",'Duel Log'!N$2:N$5455,$A9)+COUNTIFS('Duel Log'!C$2:C$5455,"Reminor",'Duel Log'!O$2:O$5455,$A9)+COUNTIFS('Duel Log'!C$2:C$5455,"Reminor",'Duel Log'!P$2:P$5455,$A9)</f>
        <v>2</v>
      </c>
      <c r="AT9" s="17" t="n">
        <f aca="false">COUNTIFS('Duel Log'!C$2:C$5455,"Rin✨安之",'Duel Log'!I$2:I$5455,$A9)+COUNTIFS('Duel Log'!C$2:C$5455,"Rin✨安之",'Duel Log'!J$2:J$5455,$A9)+COUNTIFS('Duel Log'!C$2:C$5455,"Rin✨安之",'Duel Log'!K$2:K$5455,$A9)+COUNTIFS('Duel Log'!C$2:C$5455,"Rin✨安之",'Duel Log'!L$2:L$5455,$A9)+COUNTIFS('Duel Log'!C$2:C$5455,"Rin✨安之",'Duel Log'!M$2:M$5455,$A9)+COUNTIFS('Duel Log'!C$2:C$5455,"Rin✨安之",'Duel Log'!N$2:N$5455,$A9)+COUNTIFS('Duel Log'!C$2:C$5455,"Rin✨安之",'Duel Log'!O$2:O$5455,$A9)+COUNTIFS('Duel Log'!C$2:C$5455,"Rin✨安之",'Duel Log'!P$2:P$5455,$A9)</f>
        <v>9</v>
      </c>
      <c r="AU9" s="17" t="n">
        <f aca="false">COUNTIFS('Duel Log'!C$2:C$5455,"Ryley",'Duel Log'!I$2:I$5455,$A9)+COUNTIFS('Duel Log'!C$2:C$5455,"Ryley",'Duel Log'!J$2:J$5455,$A9)+COUNTIFS('Duel Log'!C$2:C$5455,"Ryley",'Duel Log'!K$2:K$5455,$A9)+COUNTIFS('Duel Log'!C$2:C$5455,"Ryley",'Duel Log'!L$2:L$5455,$A9)+COUNTIFS('Duel Log'!C$2:C$5455,"Ryley",'Duel Log'!M$2:M$5455,$A9)+COUNTIFS('Duel Log'!C$2:C$5455,"Ryley",'Duel Log'!N$2:N$5455,$A9)+COUNTIFS('Duel Log'!C$2:C$5455,"Ryley",'Duel Log'!O$2:O$5455,$A9)+COUNTIFS('Duel Log'!C$2:C$5455,"Ryley",'Duel Log'!P$2:P$5455,$A9)</f>
        <v>10</v>
      </c>
      <c r="AV9" s="17" t="n">
        <f aca="false">COUNTIFS('Duel Log'!C$2:C$5455,"SK Dominik",'Duel Log'!I$2:I$5455,$A9)+COUNTIFS('Duel Log'!C$2:C$5455,"SK Dominik",'Duel Log'!J$2:J$5455,$A9)+COUNTIFS('Duel Log'!C$2:C$5455,"SK Dominik",'Duel Log'!K$2:K$5455,$A9)+COUNTIFS('Duel Log'!C$2:C$5455,"SK Dominik",'Duel Log'!L$2:L$5455,$A9)+COUNTIFS('Duel Log'!C$2:C$5455,"SK Dominik",'Duel Log'!M$2:M$5455,$A9)+COUNTIFS('Duel Log'!C$2:C$5455,"SK Dominik",'Duel Log'!N$2:N$5455,$A9)+COUNTIFS('Duel Log'!C$2:C$5455,"SK Dominik",'Duel Log'!O$2:O$5455,$A9)+COUNTIFS('Duel Log'!C$2:C$5455,"SK Dominik",'Duel Log'!P$2:P$5455,$A9)</f>
        <v>1</v>
      </c>
      <c r="AW9" s="17" t="n">
        <f aca="false">COUNTIFS('Duel Log'!C$2:C$5455,"SK Morten",'Duel Log'!I$2:I$5455,$A9)+COUNTIFS('Duel Log'!C$2:C$5455,"SK Morten",'Duel Log'!J$2:J$5455,$A9)+COUNTIFS('Duel Log'!C$2:C$5455,"SK Morten",'Duel Log'!K$2:K$5455,$A9)+COUNTIFS('Duel Log'!C$2:C$5455,"SK Morten",'Duel Log'!L$2:L$5455,$A9)+COUNTIFS('Duel Log'!C$2:C$5455,"SK Morten",'Duel Log'!M$2:M$5455,$A9)+COUNTIFS('Duel Log'!C$2:C$5455,"SK Morten",'Duel Log'!N$2:N$5455,$A9)+COUNTIFS('Duel Log'!C$2:C$5455,"SK Morten",'Duel Log'!O$2:O$5455,$A9)+COUNTIFS('Duel Log'!C$2:C$5455,"SK Morten",'Duel Log'!P$2:P$5455,$A9)</f>
        <v>3</v>
      </c>
      <c r="AX9" s="17" t="n">
        <f aca="false">COUNTIFS('Duel Log'!C$2:C$5455,"SK xopxsam",'Duel Log'!I$2:I$5455,$A9)+COUNTIFS('Duel Log'!C$2:C$5455,"SK xopxsam",'Duel Log'!J$2:J$5455,$A9)+COUNTIFS('Duel Log'!C$2:C$5455,"SK xopxsam",'Duel Log'!K$2:K$5455,$A9)+COUNTIFS('Duel Log'!C$2:C$5455,"SK xopxsam",'Duel Log'!L$2:L$5455,$A9)+COUNTIFS('Duel Log'!C$2:C$5455,"SK xopxsam",'Duel Log'!M$2:M$5455,$A9)+COUNTIFS('Duel Log'!C$2:C$5455,"SK xopxsam",'Duel Log'!N$2:N$5455,$A9)+COUNTIFS('Duel Log'!C$2:C$5455,"SK xopxsam",'Duel Log'!O$2:O$5455,$A9)+COUNTIFS('Duel Log'!C$2:C$5455,"SK xopxsam",'Duel Log'!P$2:P$5455,$A9)</f>
        <v>0</v>
      </c>
      <c r="AY9" s="17" t="n">
        <f aca="false">COUNTIFS('Duel Log'!C$2:C$5455,"Samuel Bassotto",'Duel Log'!I$2:I$5455,$A9)+COUNTIFS('Duel Log'!C$2:C$5455,"Samuel Bassotto",'Duel Log'!J$2:J$5455,$A9)+COUNTIFS('Duel Log'!C$2:C$5455,"Samuel Bassotto",'Duel Log'!K$2:K$5455,$A9)+COUNTIFS('Duel Log'!C$2:C$5455,"Samuel Bassotto",'Duel Log'!L$2:L$5455,$A9)+COUNTIFS('Duel Log'!C$2:C$5455,"Samuel Bassotto",'Duel Log'!M$2:M$5455,$A9)+COUNTIFS('Duel Log'!C$2:C$5455,"Samuel Bassotto",'Duel Log'!N$2:N$5455,$A9)+COUNTIFS('Duel Log'!C$2:C$5455,"Samuel Bassotto",'Duel Log'!O$2:O$5455,$A9)+COUNTIFS('Duel Log'!C$2:C$5455,"Samuel Bassotto",'Duel Log'!P$2:P$5455,$A9)</f>
        <v>6</v>
      </c>
      <c r="AZ9" s="17" t="n">
        <f aca="false">COUNTIFS('Duel Log'!C$2:C$5455,"SandBox",'Duel Log'!I$2:I$5455,$A9)+COUNTIFS('Duel Log'!C$2:C$5455,"SandBox",'Duel Log'!J$2:J$5455,$A9)+COUNTIFS('Duel Log'!C$2:C$5455,"SandBox",'Duel Log'!K$2:K$5455,$A9)+COUNTIFS('Duel Log'!C$2:C$5455,"SandBox",'Duel Log'!L$2:L$5455,$A9)+COUNTIFS('Duel Log'!C$2:C$5455,"SandBox",'Duel Log'!M$2:M$5455,$A9)+COUNTIFS('Duel Log'!C$2:C$5455,"SandBox",'Duel Log'!N$2:N$5455,$A9)+COUNTIFS('Duel Log'!C$2:C$5455,"SandBox",'Duel Log'!O$2:O$5455,$A9)+COUNTIFS('Duel Log'!C$2:C$5455,"SandBox",'Duel Log'!P$2:P$5455,$A9)</f>
        <v>18</v>
      </c>
      <c r="BA9" s="17" t="n">
        <f aca="false">COUNTIFS('Duel Log'!C$2:C$5455,"Sosaa1of1",'Duel Log'!I$2:I$5455,$A9)+COUNTIFS('Duel Log'!C$2:C$5455,"Sosaa1of1",'Duel Log'!J$2:J$5455,$A9)+COUNTIFS('Duel Log'!C$2:C$5455,"Sosaa1of1",'Duel Log'!K$2:K$5455,$A9)+COUNTIFS('Duel Log'!C$2:C$5455,"Sosaa1of1",'Duel Log'!L$2:L$5455,$A9)+COUNTIFS('Duel Log'!C$2:C$5455,"Sosaa1of1",'Duel Log'!M$2:M$5455,$A9)+COUNTIFS('Duel Log'!C$2:C$5455,"Sosaa1of1",'Duel Log'!N$2:N$5455,$A9)+COUNTIFS('Duel Log'!C$2:C$5455,"Sosaa1of1",'Duel Log'!O$2:O$5455,$A9)+COUNTIFS('Duel Log'!C$2:C$5455,"Sosaa1of1",'Duel Log'!P$2:P$5455,$A9)</f>
        <v>1</v>
      </c>
      <c r="BB9" s="17" t="n">
        <f aca="false">COUNTIFS('Duel Log'!C$2:C$5455,"Steeef",'Duel Log'!I$2:I$5455,$A9)+COUNTIFS('Duel Log'!C$2:C$5455,"Steeef",'Duel Log'!J$2:J$5455,$A9)+COUNTIFS('Duel Log'!C$2:C$5455,"Steeef",'Duel Log'!K$2:K$5455,$A9)+COUNTIFS('Duel Log'!C$2:C$5455,"Steeef",'Duel Log'!L$2:L$5455,$A9)+COUNTIFS('Duel Log'!C$2:C$5455,"Steeef",'Duel Log'!M$2:M$5455,$A9)+COUNTIFS('Duel Log'!C$2:C$5455,"Steeef",'Duel Log'!N$2:N$5455,$A9)+COUNTIFS('Duel Log'!C$2:C$5455,"Steeef",'Duel Log'!O$2:O$5455,$A9)+COUNTIFS('Duel Log'!C$2:C$5455,"Steeef",'Duel Log'!P$2:P$5455,$A9)</f>
        <v>6</v>
      </c>
      <c r="BC9" s="17" t="n">
        <f aca="false">COUNTIFS('Duel Log'!C$2:C$5455,"TMX I Mateja",'Duel Log'!I$2:I$5455,$A9)+COUNTIFS('Duel Log'!C$2:C$5455,"TMX I Mateja",'Duel Log'!J$2:J$5455,$A9)+COUNTIFS('Duel Log'!C$2:C$5455,"TMX I Mateja",'Duel Log'!K$2:K$5455,$A9)+COUNTIFS('Duel Log'!C$2:C$5455,"TMX I Mateja",'Duel Log'!L$2:L$5455,$A9)+COUNTIFS('Duel Log'!C$2:C$5455,"TMX I Mateja",'Duel Log'!M$2:M$5455,$A9)+COUNTIFS('Duel Log'!C$2:C$5455,"TMX I Mateja",'Duel Log'!N$2:N$5455,$A9)+COUNTIFS('Duel Log'!C$2:C$5455,"TMX I Mateja",'Duel Log'!O$2:O$5455,$A9)+COUNTIFS('Duel Log'!C$2:C$5455,"TMX I Mateja",'Duel Log'!P$2:P$5455,$A9)</f>
        <v>15</v>
      </c>
      <c r="BD9" s="17" t="n">
        <f aca="false">COUNTIFS('Duel Log'!C$2:C$5455,"TTK:MrAwesomeCR",'Duel Log'!I$2:I$5455,$A9)+COUNTIFS('Duel Log'!C$2:C$5455,"TTK:MrAwesomeCR",'Duel Log'!J$2:J$5455,$A9)+COUNTIFS('Duel Log'!C$2:C$5455,"TTK:MrAwesomeCR",'Duel Log'!K$2:K$5455,$A9)+COUNTIFS('Duel Log'!C$2:C$5455,"TTK:MrAwesomeCR",'Duel Log'!L$2:L$5455,$A9)+COUNTIFS('Duel Log'!C$2:C$5455,"TTK:MrAwesomeCR",'Duel Log'!M$2:M$5455,$A9)+COUNTIFS('Duel Log'!C$2:C$5455,"TTK:MrAwesomeCR",'Duel Log'!N$2:N$5455,$A9)+COUNTIFS('Duel Log'!C$2:C$5455,"TTK:MrAwesomeCR",'Duel Log'!O$2:O$5455,$A9)+COUNTIFS('Duel Log'!C$2:C$5455,"TTK:MrAwesomeCR",'Duel Log'!P$2:P$5455,$A9)</f>
        <v>0</v>
      </c>
      <c r="BE9" s="17" t="n">
        <f aca="false">COUNTIFS('Duel Log'!C$2:C$5455,"Turan✨",'Duel Log'!I$2:I$5455,$A9)+COUNTIFS('Duel Log'!C$2:C$5455,"Turan✨",'Duel Log'!J$2:J$5455,$A9)+COUNTIFS('Duel Log'!C$2:C$5455,"Turan✨",'Duel Log'!K$2:K$5455,$A9)+COUNTIFS('Duel Log'!C$2:C$5455,"Turan✨",'Duel Log'!L$2:L$5455,$A9)+COUNTIFS('Duel Log'!C$2:C$5455,"Turan✨",'Duel Log'!M$2:M$5455,$A9)+COUNTIFS('Duel Log'!C$2:C$5455,"Turan✨",'Duel Log'!N$2:N$5455,$A9)+COUNTIFS('Duel Log'!C$2:C$5455,"Turan✨",'Duel Log'!O$2:O$5455,$A9)+COUNTIFS('Duel Log'!C$2:C$5455,"Turan✨",'Duel Log'!P$2:P$5455,$A9)</f>
        <v>6</v>
      </c>
      <c r="BF9" s="17" t="n">
        <f aca="false">COUNTIFS('Duel Log'!C$2:C$5455,"Viktor",'Duel Log'!I$2:I$5455,$A9)+COUNTIFS('Duel Log'!C$2:C$5455,"Viktor",'Duel Log'!J$2:J$5455,$A9)+COUNTIFS('Duel Log'!C$2:C$5455,"Viktor",'Duel Log'!K$2:K$5455,$A9)+COUNTIFS('Duel Log'!C$2:C$5455,"Viktor",'Duel Log'!L$2:L$5455,$A9)+COUNTIFS('Duel Log'!C$2:C$5455,"Viktor",'Duel Log'!M$2:M$5455,$A9)+COUNTIFS('Duel Log'!C$2:C$5455,"Viktor",'Duel Log'!N$2:N$5455,$A9)+COUNTIFS('Duel Log'!C$2:C$5455,"Viktor",'Duel Log'!O$2:O$5455,$A9)+COUNTIFS('Duel Log'!C$2:C$5455,"Viktor",'Duel Log'!P$2:P$5455,$A9)</f>
        <v>2</v>
      </c>
      <c r="BG9" s="17" t="n">
        <f aca="false">COUNTIFS('Duel Log'!C$2:C$5455,"Vitor75",'Duel Log'!I$2:I$5455,$A9)+COUNTIFS('Duel Log'!C$2:C$5455,"Vitor75",'Duel Log'!J$2:J$5455,$A9)+COUNTIFS('Duel Log'!C$2:C$5455,"Vitor75",'Duel Log'!K$2:K$5455,$A9)+COUNTIFS('Duel Log'!C$2:C$5455,"Vitor75",'Duel Log'!L$2:L$5455,$A9)+COUNTIFS('Duel Log'!C$2:C$5455,"Vitor75",'Duel Log'!M$2:M$5455,$A9)+COUNTIFS('Duel Log'!C$2:C$5455,"Vitor75",'Duel Log'!N$2:N$5455,$A9)+COUNTIFS('Duel Log'!C$2:C$5455,"Vitor75",'Duel Log'!O$2:O$5455,$A9)+COUNTIFS('Duel Log'!C$2:C$5455,"Vitor75",'Duel Log'!P$2:P$5455,$A9)</f>
        <v>22</v>
      </c>
      <c r="BH9" s="17" t="n">
        <f aca="false">COUNTIFS('Duel Log'!C$2:C$5455,"WL ✨ Tytoń 劲头",'Duel Log'!I$2:I$5455,$A9)+COUNTIFS('Duel Log'!C$2:C$5455,"WL ✨ Tytoń 劲头",'Duel Log'!J$2:J$5455,$A9)+COUNTIFS('Duel Log'!C$2:C$5455,"WL ✨ Tytoń 劲头",'Duel Log'!K$2:K$5455,$A9)+COUNTIFS('Duel Log'!C$2:C$5455,"WL ✨ Tytoń 劲头",'Duel Log'!L$2:L$5455,$A9)+COUNTIFS('Duel Log'!C$2:C$5455,"WL ✨ Tytoń 劲头",'Duel Log'!M$2:M$5455,$A9)+COUNTIFS('Duel Log'!C$2:C$5455,"WL ✨ Tytoń 劲头",'Duel Log'!N$2:N$5455,$A9)+COUNTIFS('Duel Log'!C$2:C$5455,"WL ✨ Tytoń 劲头",'Duel Log'!O$2:O$5455,$A9)+COUNTIFS('Duel Log'!C$2:C$5455,"WL ✨ Tytoń 劲头",'Duel Log'!P$2:P$5455,$A9)</f>
        <v>5</v>
      </c>
      <c r="BI9" s="17" t="n">
        <f aca="false">COUNTIFS('Duel Log'!C$2:C$5455,"WL ツ Dam’s ✨",'Duel Log'!I$2:I$5455,$A9)+COUNTIFS('Duel Log'!C$2:C$5455,"WL ツ Dam’s ✨",'Duel Log'!J$2:J$5455,$A9)+COUNTIFS('Duel Log'!C$2:C$5455,"WL ツ Dam’s ✨",'Duel Log'!K$2:K$5455,$A9)+COUNTIFS('Duel Log'!C$2:C$5455,"WL ツ Dam’s ✨",'Duel Log'!L$2:L$5455,$A9)+COUNTIFS('Duel Log'!C$2:C$5455,"WL ツ Dam’s ✨",'Duel Log'!M$2:M$5455,$A9)+COUNTIFS('Duel Log'!C$2:C$5455,"WL ツ Dam’s ✨",'Duel Log'!N$2:N$5455,$A9)+COUNTIFS('Duel Log'!C$2:C$5455,"WL ツ Dam’s ✨",'Duel Log'!O$2:O$5455,$A9)+COUNTIFS('Duel Log'!C$2:C$5455,"WL ツ Dam’s ✨",'Duel Log'!P$2:P$5455,$A9)</f>
        <v>3</v>
      </c>
      <c r="BJ9" s="17" t="n">
        <f aca="false">COUNTIFS('Duel Log'!C$2:C$5455,"Wallace",'Duel Log'!I$2:I$5455,$A9)+COUNTIFS('Duel Log'!C$2:C$5455,"Wallace",'Duel Log'!J$2:J$5455,$A9)+COUNTIFS('Duel Log'!C$2:C$5455,"Wallace",'Duel Log'!K$2:K$5455,$A9)+COUNTIFS('Duel Log'!C$2:C$5455,"Wallace",'Duel Log'!L$2:L$5455,$A9)+COUNTIFS('Duel Log'!C$2:C$5455,"Wallace",'Duel Log'!M$2:M$5455,$A9)+COUNTIFS('Duel Log'!C$2:C$5455,"Wallace",'Duel Log'!N$2:N$5455,$A9)+COUNTIFS('Duel Log'!C$2:C$5455,"Wallace",'Duel Log'!O$2:O$5455,$A9)+COUNTIFS('Duel Log'!C$2:C$5455,"Wallace",'Duel Log'!P$2:P$5455,$A9)</f>
        <v>16</v>
      </c>
      <c r="BK9" s="17" t="n">
        <f aca="false">COUNTIFS('Duel Log'!C$2:C$5455,"Wyze❤️Ultimo",'Duel Log'!I$2:I$5455,$A9)+COUNTIFS('Duel Log'!C$2:C$5455,"Wyze❤️Ultimo",'Duel Log'!J$2:J$5455,$A9)+COUNTIFS('Duel Log'!C$2:C$5455,"Wyze❤️Ultimo",'Duel Log'!K$2:K$5455,$A9)+COUNTIFS('Duel Log'!C$2:C$5455,"Wyze❤️Ultimo",'Duel Log'!L$2:L$5455,$A9)+COUNTIFS('Duel Log'!C$2:C$5455,"Wyze❤️Ultimo",'Duel Log'!M$2:M$5455,$A9)+COUNTIFS('Duel Log'!C$2:C$5455,"Wyze❤️Ultimo",'Duel Log'!N$2:N$5455,$A9)+COUNTIFS('Duel Log'!C$2:C$5455,"Wyze❤️Ultimo",'Duel Log'!O$2:O$5455,$A9)+COUNTIFS('Duel Log'!C$2:C$5455,"Wyze❤️Ultimo",'Duel Log'!P$2:P$5455,$A9)</f>
        <v>8</v>
      </c>
      <c r="BL9" s="17" t="n">
        <f aca="false">COUNTIFS('Duel Log'!C$2:C$5455,"Yoru",'Duel Log'!I$2:I$5455,$A9)+COUNTIFS('Duel Log'!C$2:C$5455,"Yoru",'Duel Log'!J$2:J$5455,$A9)+COUNTIFS('Duel Log'!C$2:C$5455,"Yoru",'Duel Log'!K$2:K$5455,$A9)+COUNTIFS('Duel Log'!C$2:C$5455,"Yoru",'Duel Log'!L$2:L$5455,$A9)+COUNTIFS('Duel Log'!C$2:C$5455,"Yoru",'Duel Log'!M$2:M$5455,$A9)+COUNTIFS('Duel Log'!C$2:C$5455,"Yoru",'Duel Log'!N$2:N$5455,$A9)+COUNTIFS('Duel Log'!C$2:C$5455,"Yoru",'Duel Log'!O$2:O$5455,$A9)+COUNTIFS('Duel Log'!C$2:C$5455,"Yoru",'Duel Log'!P$2:P$5455,$A9)</f>
        <v>9</v>
      </c>
      <c r="BM9" s="17" t="n">
        <f aca="false">COUNTIFS('Duel Log'!C$2:C$5455,"ZQuentino",'Duel Log'!I$2:I$5455,$A9)+COUNTIFS('Duel Log'!C$2:C$5455,"ZQuentino",'Duel Log'!J$2:J$5455,$A9)+COUNTIFS('Duel Log'!C$2:C$5455,"ZQuentino",'Duel Log'!K$2:K$5455,$A9)+COUNTIFS('Duel Log'!C$2:C$5455,"ZQuentino",'Duel Log'!L$2:L$5455,$A9)+COUNTIFS('Duel Log'!C$2:C$5455,"ZQuentino",'Duel Log'!M$2:M$5455,$A9)+COUNTIFS('Duel Log'!C$2:C$5455,"ZQuentino",'Duel Log'!N$2:N$5455,$A9)+COUNTIFS('Duel Log'!C$2:C$5455,"ZQuentino",'Duel Log'!O$2:O$5455,$A9)+COUNTIFS('Duel Log'!C$2:C$5455,"ZQuentino",'Duel Log'!P$2:P$5455,$A9)</f>
        <v>1</v>
      </c>
      <c r="BN9" s="17" t="n">
        <f aca="false">COUNTIFS('Duel Log'!C$2:C$5455,"adriel",'Duel Log'!I$2:I$5455,$A9)+COUNTIFS('Duel Log'!C$2:C$5455,"adriel",'Duel Log'!J$2:J$5455,$A9)+COUNTIFS('Duel Log'!C$2:C$5455,"adriel",'Duel Log'!K$2:K$5455,$A9)+COUNTIFS('Duel Log'!C$2:C$5455,"adriel",'Duel Log'!L$2:L$5455,$A9)+COUNTIFS('Duel Log'!C$2:C$5455,"adriel",'Duel Log'!M$2:M$5455,$A9)+COUNTIFS('Duel Log'!C$2:C$5455,"adriel",'Duel Log'!N$2:N$5455,$A9)+COUNTIFS('Duel Log'!C$2:C$5455,"adriel",'Duel Log'!O$2:O$5455,$A9)+COUNTIFS('Duel Log'!C$2:C$5455,"adriel",'Duel Log'!P$2:P$5455,$A9)</f>
        <v>15</v>
      </c>
      <c r="BO9" s="17" t="n">
        <f aca="false">COUNTIFS('Duel Log'!C$2:C$5455,"dark✨安花",'Duel Log'!I$2:I$5455,$A9)+COUNTIFS('Duel Log'!C$2:C$5455,"dark✨安花",'Duel Log'!J$2:J$5455,$A9)+COUNTIFS('Duel Log'!C$2:C$5455,"dark✨安花",'Duel Log'!K$2:K$5455,$A9)+COUNTIFS('Duel Log'!C$2:C$5455,"dark✨安花",'Duel Log'!L$2:L$5455,$A9)+COUNTIFS('Duel Log'!C$2:C$5455,"dark✨安花",'Duel Log'!M$2:M$5455,$A9)+COUNTIFS('Duel Log'!C$2:C$5455,"dark✨安花",'Duel Log'!N$2:N$5455,$A9)+COUNTIFS('Duel Log'!C$2:C$5455,"dark✨安花",'Duel Log'!O$2:O$5455,$A9)+COUNTIFS('Duel Log'!C$2:C$5455,"dark✨安花",'Duel Log'!P$2:P$5455,$A9)</f>
        <v>4</v>
      </c>
      <c r="BP9" s="17" t="n">
        <f aca="false">COUNTIFS('Duel Log'!C$2:C$5455,"droy",'Duel Log'!I$2:I$5455,$A9)+COUNTIFS('Duel Log'!C$2:C$5455,"droy",'Duel Log'!J$2:J$5455,$A9)+COUNTIFS('Duel Log'!C$2:C$5455,"droy",'Duel Log'!K$2:K$5455,$A9)+COUNTIFS('Duel Log'!C$2:C$5455,"droy",'Duel Log'!L$2:L$5455,$A9)+COUNTIFS('Duel Log'!C$2:C$5455,"droy",'Duel Log'!M$2:M$5455,$A9)+COUNTIFS('Duel Log'!C$2:C$5455,"droy",'Duel Log'!N$2:N$5455,$A9)+COUNTIFS('Duel Log'!C$2:C$5455,"droy",'Duel Log'!O$2:O$5455,$A9)+COUNTIFS('Duel Log'!C$2:C$5455,"droy",'Duel Log'!P$2:P$5455,$A9)</f>
        <v>8</v>
      </c>
      <c r="BQ9" s="17" t="n">
        <f aca="false">COUNTIFS('Duel Log'!C$2:C$5455,"evolve✨律师",'Duel Log'!I$2:I$5455,$A9)+COUNTIFS('Duel Log'!C$2:C$5455,"evolve✨律师",'Duel Log'!J$2:J$5455,$A9)+COUNTIFS('Duel Log'!C$2:C$5455,"evolve✨律师",'Duel Log'!K$2:K$5455,$A9)+COUNTIFS('Duel Log'!C$2:C$5455,"evolve✨律师",'Duel Log'!L$2:L$5455,$A9)+COUNTIFS('Duel Log'!C$2:C$5455,"evolve✨律师",'Duel Log'!M$2:M$5455,$A9)+COUNTIFS('Duel Log'!C$2:C$5455,"evolve✨律师",'Duel Log'!N$2:N$5455,$A9)+COUNTIFS('Duel Log'!C$2:C$5455,"evolve✨律师",'Duel Log'!O$2:O$5455,$A9)+COUNTIFS('Duel Log'!C$2:C$5455,"evolve✨律师",'Duel Log'!P$2:P$5455,$A9)</f>
        <v>5</v>
      </c>
      <c r="BR9" s="17" t="n">
        <f aca="false">COUNTIFS('Duel Log'!C$2:C$5455,"fluffypotato99",'Duel Log'!I$2:I$5455,$A9)+COUNTIFS('Duel Log'!C$2:C$5455,"fluffypotato99",'Duel Log'!J$2:J$5455,$A9)+COUNTIFS('Duel Log'!C$2:C$5455,"fluffypotato99",'Duel Log'!K$2:K$5455,$A9)+COUNTIFS('Duel Log'!C$2:C$5455,"fluffypotato99",'Duel Log'!L$2:L$5455,$A9)+COUNTIFS('Duel Log'!C$2:C$5455,"fluffypotato99",'Duel Log'!M$2:M$5455,$A9)+COUNTIFS('Duel Log'!C$2:C$5455,"fluffypotato99",'Duel Log'!N$2:N$5455,$A9)+COUNTIFS('Duel Log'!C$2:C$5455,"fluffypotato99",'Duel Log'!O$2:O$5455,$A9)+COUNTIFS('Duel Log'!C$2:C$5455,"fluffypotato99",'Duel Log'!P$2:P$5455,$A9)</f>
        <v>0</v>
      </c>
      <c r="BS9" s="17" t="n">
        <f aca="false">COUNTIFS('Duel Log'!C$2:C$5455,"kodigogg",'Duel Log'!I$2:I$5455,$A9)+COUNTIFS('Duel Log'!C$2:C$5455,"kodigogg",'Duel Log'!J$2:J$5455,$A9)+COUNTIFS('Duel Log'!C$2:C$5455,"kodigogg",'Duel Log'!K$2:K$5455,$A9)+COUNTIFS('Duel Log'!C$2:C$5455,"kodigogg",'Duel Log'!L$2:L$5455,$A9)+COUNTIFS('Duel Log'!C$2:C$5455,"kodigogg",'Duel Log'!M$2:M$5455,$A9)+COUNTIFS('Duel Log'!C$2:C$5455,"kodigogg",'Duel Log'!N$2:N$5455,$A9)+COUNTIFS('Duel Log'!C$2:C$5455,"kodigogg",'Duel Log'!O$2:O$5455,$A9)+COUNTIFS('Duel Log'!C$2:C$5455,"kodigogg",'Duel Log'!P$2:P$5455,$A9)</f>
        <v>1</v>
      </c>
      <c r="BT9" s="17" t="n">
        <f aca="false">COUNTIFS('Duel Log'!C$2:C$5455,"⇀スキル丨Hadi",'Duel Log'!I$2:I$5455,$A9)+COUNTIFS('Duel Log'!C$2:C$5455,"⇀スキル丨Hadi",'Duel Log'!J$2:J$5455,$A9)+COUNTIFS('Duel Log'!C$2:C$5455,"⇀スキル丨Hadi",'Duel Log'!K$2:K$5455,$A9)+COUNTIFS('Duel Log'!C$2:C$5455,"⇀スキル丨Hadi",'Duel Log'!L$2:L$5455,$A9)+COUNTIFS('Duel Log'!C$2:C$5455,"⇀スキル丨Hadi",'Duel Log'!M$2:M$5455,$A9)+COUNTIFS('Duel Log'!C$2:C$5455,"⇀スキル丨Hadi",'Duel Log'!N$2:N$5455,$A9)+COUNTIFS('Duel Log'!C$2:C$5455,"⇀スキル丨Hadi",'Duel Log'!O$2:O$5455,$A9)+COUNTIFS('Duel Log'!C$2:C$5455,"⇀スキル丨Hadi",'Duel Log'!P$2:P$5455,$A9)</f>
        <v>1</v>
      </c>
      <c r="BU9" s="17" t="n">
        <f aca="false">COUNTIFS('Duel Log'!C$2:C$5455,"✨Tanji",'Duel Log'!I$2:I$5455,$A9)+COUNTIFS('Duel Log'!C$2:C$5455,"✨Tanji",'Duel Log'!J$2:J$5455,$A9)+COUNTIFS('Duel Log'!C$2:C$5455,"✨Tanji",'Duel Log'!K$2:K$5455,$A9)+COUNTIFS('Duel Log'!C$2:C$5455,"✨Tanji",'Duel Log'!L$2:L$5455,$A9)+COUNTIFS('Duel Log'!C$2:C$5455,"✨Tanji",'Duel Log'!M$2:M$5455,$A9)+COUNTIFS('Duel Log'!C$2:C$5455,"✨Tanji",'Duel Log'!N$2:N$5455,$A9)+COUNTIFS('Duel Log'!C$2:C$5455,"✨Tanji",'Duel Log'!O$2:O$5455,$A9)+COUNTIFS('Duel Log'!C$2:C$5455,"✨Tanji",'Duel Log'!P$2:P$5455,$A9)</f>
        <v>0</v>
      </c>
      <c r="BV9" s="17" t="n">
        <f aca="false">COUNTIFS('Duel Log'!C$2:C$5455,"くり",'Duel Log'!I$2:I$5455,$A9)+COUNTIFS('Duel Log'!C$2:C$5455,"くり",'Duel Log'!J$2:J$5455,$A9)+COUNTIFS('Duel Log'!C$2:C$5455,"くり",'Duel Log'!K$2:K$5455,$A9)+COUNTIFS('Duel Log'!C$2:C$5455,"くり",'Duel Log'!L$2:L$5455,$A9)+COUNTIFS('Duel Log'!C$2:C$5455,"くり",'Duel Log'!M$2:M$5455,$A9)+COUNTIFS('Duel Log'!C$2:C$5455,"くり",'Duel Log'!N$2:N$5455,$A9)+COUNTIFS('Duel Log'!C$2:C$5455,"くり",'Duel Log'!O$2:O$5455,$A9)+COUNTIFS('Duel Log'!C$2:C$5455,"くり",'Duel Log'!P$2:P$5455,$A9)</f>
        <v>5</v>
      </c>
      <c r="BW9" s="17" t="n">
        <f aca="false">COUNTIFS('Duel Log'!C$2:C$5455,"ぐりてゃん",'Duel Log'!I$2:I$5455,$A9)+COUNTIFS('Duel Log'!C$2:C$5455,"ぐりてゃん",'Duel Log'!J$2:J$5455,$A9)+COUNTIFS('Duel Log'!C$2:C$5455,"ぐりてゃん",'Duel Log'!K$2:K$5455,$A9)+COUNTIFS('Duel Log'!C$2:C$5455,"ぐりてゃん",'Duel Log'!L$2:L$5455,$A9)+COUNTIFS('Duel Log'!C$2:C$5455,"ぐりてゃん",'Duel Log'!M$2:M$5455,$A9)+COUNTIFS('Duel Log'!C$2:C$5455,"ぐりてゃん",'Duel Log'!N$2:N$5455,$A9)+COUNTIFS('Duel Log'!C$2:C$5455,"ぐりてゃん",'Duel Log'!O$2:O$5455,$A9)+COUNTIFS('Duel Log'!C$2:C$5455,"ぐりてゃん",'Duel Log'!P$2:P$5455,$A9)</f>
        <v>14</v>
      </c>
      <c r="BX9" s="17" t="n">
        <f aca="false">COUNTIFS('Duel Log'!C$2:C$5455,"たぁ",'Duel Log'!I$2:I$5455,$A9)+COUNTIFS('Duel Log'!C$2:C$5455,"たぁ",'Duel Log'!J$2:J$5455,$A9)+COUNTIFS('Duel Log'!C$2:C$5455,"たぁ",'Duel Log'!K$2:K$5455,$A9)+COUNTIFS('Duel Log'!C$2:C$5455,"たぁ",'Duel Log'!L$2:L$5455,$A9)+COUNTIFS('Duel Log'!C$2:C$5455,"たぁ",'Duel Log'!M$2:M$5455,$A9)+COUNTIFS('Duel Log'!C$2:C$5455,"たぁ",'Duel Log'!N$2:N$5455,$A9)+COUNTIFS('Duel Log'!C$2:C$5455,"たぁ",'Duel Log'!O$2:O$5455,$A9)+COUNTIFS('Duel Log'!C$2:C$5455,"たぁ",'Duel Log'!P$2:P$5455,$A9)</f>
        <v>11</v>
      </c>
      <c r="BY9" s="17" t="n">
        <f aca="false">COUNTIFS('Duel Log'!C$2:C$5455,"てち",'Duel Log'!I$2:I$5455,$A9)+COUNTIFS('Duel Log'!C$2:C$5455,"てち",'Duel Log'!J$2:J$5455,$A9)+COUNTIFS('Duel Log'!C$2:C$5455,"てち",'Duel Log'!K$2:K$5455,$A9)+COUNTIFS('Duel Log'!C$2:C$5455,"てち",'Duel Log'!L$2:L$5455,$A9)+COUNTIFS('Duel Log'!C$2:C$5455,"てち",'Duel Log'!M$2:M$5455,$A9)+COUNTIFS('Duel Log'!C$2:C$5455,"てち",'Duel Log'!N$2:N$5455,$A9)+COUNTIFS('Duel Log'!C$2:C$5455,"てち",'Duel Log'!O$2:O$5455,$A9)+COUNTIFS('Duel Log'!C$2:C$5455,"てち",'Duel Log'!P$2:P$5455,$A9)</f>
        <v>0</v>
      </c>
      <c r="BZ9" s="17" t="n">
        <f aca="false">COUNTIFS('Duel Log'!C$2:C$5455,"むぎったん",'Duel Log'!I$2:I$5455,$A9)+COUNTIFS('Duel Log'!C$2:C$5455,"むぎったん",'Duel Log'!J$2:J$5455,$A9)+COUNTIFS('Duel Log'!C$2:C$5455,"むぎったん",'Duel Log'!K$2:K$5455,$A9)+COUNTIFS('Duel Log'!C$2:C$5455,"むぎったん",'Duel Log'!L$2:L$5455,$A9)+COUNTIFS('Duel Log'!C$2:C$5455,"むぎったん",'Duel Log'!M$2:M$5455,$A9)+COUNTIFS('Duel Log'!C$2:C$5455,"むぎったん",'Duel Log'!N$2:N$5455,$A9)+COUNTIFS('Duel Log'!C$2:C$5455,"むぎったん",'Duel Log'!O$2:O$5455,$A9)+COUNTIFS('Duel Log'!C$2:C$5455,"むぎったん",'Duel Log'!P$2:P$5455,$A9)</f>
        <v>10</v>
      </c>
      <c r="CA9" s="17" t="n">
        <f aca="false">COUNTIFS('Duel Log'!C$2:C$5455,"加急Sinistro™",'Duel Log'!I$2:I$5455,$A9)+COUNTIFS('Duel Log'!C$2:C$5455,"加急Sinistro™",'Duel Log'!J$2:J$5455,$A9)+COUNTIFS('Duel Log'!C$2:C$5455,"加急Sinistro™",'Duel Log'!K$2:K$5455,$A9)+COUNTIFS('Duel Log'!C$2:C$5455,"加急Sinistro™",'Duel Log'!L$2:L$5455,$A9)+COUNTIFS('Duel Log'!C$2:C$5455,"加急Sinistro™",'Duel Log'!M$2:M$5455,$A9)+COUNTIFS('Duel Log'!C$2:C$5455,"加急Sinistro™",'Duel Log'!N$2:N$5455,$A9)+COUNTIFS('Duel Log'!C$2:C$5455,"加急Sinistro™",'Duel Log'!O$2:O$5455,$A9)+COUNTIFS('Duel Log'!C$2:C$5455,"加急Sinistro™",'Duel Log'!P$2:P$5455,$A9)</f>
        <v>0</v>
      </c>
      <c r="CB9" s="17" t="n">
        <f aca="false">COUNTIFS('Duel Log'!C$2:C$5455,"枫｜rakan❤️安之",'Duel Log'!I$2:I$5455,$A9)+COUNTIFS('Duel Log'!C$2:C$5455,"枫｜rakan❤️安之",'Duel Log'!J$2:J$5455,$A9)+COUNTIFS('Duel Log'!C$2:C$5455,"枫｜rakan❤️安之",'Duel Log'!K$2:K$5455,$A9)+COUNTIFS('Duel Log'!C$2:C$5455,"枫｜rakan❤️安之",'Duel Log'!L$2:L$5455,$A9)+COUNTIFS('Duel Log'!C$2:C$5455,"枫｜rakan❤️安之",'Duel Log'!M$2:M$5455,$A9)+COUNTIFS('Duel Log'!C$2:C$5455,"枫｜rakan❤️安之",'Duel Log'!N$2:N$5455,$A9)+COUNTIFS('Duel Log'!C$2:C$5455,"枫｜rakan❤️安之",'Duel Log'!O$2:O$5455,$A9)+COUNTIFS('Duel Log'!C$2:C$5455,"枫｜rakan❤️安之",'Duel Log'!P$2:P$5455,$A9)</f>
        <v>3</v>
      </c>
      <c r="CC9" s="17" t="n">
        <f aca="false">COUNTIFS('Duel Log'!C$2:C$5455,"神│Venpers™☆",'Duel Log'!I$2:I$5455,$A9)+COUNTIFS('Duel Log'!C$2:C$5455,"神│Venpers™☆",'Duel Log'!J$2:J$5455,$A9)+COUNTIFS('Duel Log'!C$2:C$5455,"神│Venpers™☆",'Duel Log'!K$2:K$5455,$A9)+COUNTIFS('Duel Log'!C$2:C$5455,"神│Venpers™☆",'Duel Log'!L$2:L$5455,$A9)+COUNTIFS('Duel Log'!C$2:C$5455,"神│Venpers™☆",'Duel Log'!M$2:M$5455,$A9)+COUNTIFS('Duel Log'!C$2:C$5455,"神│Venpers™☆",'Duel Log'!N$2:N$5455,$A9)+COUNTIFS('Duel Log'!C$2:C$5455,"神│Venpers™☆",'Duel Log'!O$2:O$5455,$A9)+COUNTIFS('Duel Log'!C$2:C$5455,"神│Venpers™☆",'Duel Log'!P$2:P$5455,$A9)</f>
        <v>2</v>
      </c>
      <c r="CD9" s="17" t="n">
        <f aca="false">COUNTIFS('Duel Log'!C$2:C$5455,"老板 Ι Batan’宙斯",'Duel Log'!I$2:I$5455,$A9)+COUNTIFS('Duel Log'!C$2:C$5455,"老板 Ι Batan’宙斯",'Duel Log'!J$2:J$5455,$A9)+COUNTIFS('Duel Log'!C$2:C$5455,"老板 Ι Batan’宙斯",'Duel Log'!K$2:K$5455,$A9)+COUNTIFS('Duel Log'!C$2:C$5455,"老板 Ι Batan’宙斯",'Duel Log'!L$2:L$5455,$A9)+COUNTIFS('Duel Log'!C$2:C$5455,"老板 Ι Batan’宙斯",'Duel Log'!M$2:M$5455,$A9)+COUNTIFS('Duel Log'!C$2:C$5455,"老板 Ι Batan’宙斯",'Duel Log'!N$2:N$5455,$A9)+COUNTIFS('Duel Log'!C$2:C$5455,"老板 Ι Batan’宙斯",'Duel Log'!O$2:O$5455,$A9)+COUNTIFS('Duel Log'!C$2:C$5455,"老板 Ι Batan’宙斯",'Duel Log'!P$2:P$5455,$A9)</f>
        <v>13</v>
      </c>
      <c r="CE9" s="17" t="n">
        <f aca="false">COUNTIFS('Duel Log'!C$2:C$5455,"鬼舞辻無惨",'Duel Log'!I$2:I$5455,$A9)+COUNTIFS('Duel Log'!C$2:C$5455,"鬼舞辻無惨",'Duel Log'!J$2:J$5455,$A9)+COUNTIFS('Duel Log'!C$2:C$5455,"鬼舞辻無惨",'Duel Log'!K$2:K$5455,$A9)+COUNTIFS('Duel Log'!C$2:C$5455,"鬼舞辻無惨",'Duel Log'!L$2:L$5455,$A9)+COUNTIFS('Duel Log'!C$2:C$5455,"鬼舞辻無惨",'Duel Log'!M$2:M$5455,$A9)+COUNTIFS('Duel Log'!C$2:C$5455,"鬼舞辻無惨",'Duel Log'!N$2:N$5455,$A9)+COUNTIFS('Duel Log'!C$2:C$5455,"鬼舞辻無惨",'Duel Log'!O$2:O$5455,$A9)+COUNTIFS('Duel Log'!C$2:C$5455,"鬼舞辻無惨",'Duel Log'!P$2:P$5455,$A9)</f>
        <v>0</v>
      </c>
      <c r="CF9" s="17" t="n">
        <f aca="false">COUNTIFS('Duel Log'!C$2:C$5455,"ꨄ Max ✨",'Duel Log'!I$2:I$5455,$A9)+COUNTIFS('Duel Log'!C$2:C$5455,"ꨄ Max ✨",'Duel Log'!J$2:J$5455,$A9)+COUNTIFS('Duel Log'!C$2:C$5455,"ꨄ Max ✨",'Duel Log'!K$2:K$5455,$A9)+COUNTIFS('Duel Log'!C$2:C$5455,"ꨄ Max ✨",'Duel Log'!L$2:L$5455,$A9)+COUNTIFS('Duel Log'!C$2:C$5455,"ꨄ Max ✨",'Duel Log'!M$2:M$5455,$A9)+COUNTIFS('Duel Log'!C$2:C$5455,"ꨄ Max ✨",'Duel Log'!N$2:N$5455,$A9)+COUNTIFS('Duel Log'!C$2:C$5455,"ꨄ Max ✨",'Duel Log'!O$2:O$5455,$A9)+COUNTIFS('Duel Log'!C$2:C$5455,"ꨄ Max ✨",'Duel Log'!P$2:P$5455,$A9)</f>
        <v>2</v>
      </c>
      <c r="CG9" s="17" t="n">
        <f aca="false">COUNTIFS('Duel Log'!C$2:C$5455,"사과도둑",'Duel Log'!I$2:I$5455,$A9)+COUNTIFS('Duel Log'!C$2:C$5455,"사과도둑",'Duel Log'!J$2:J$5455,$A9)+COUNTIFS('Duel Log'!C$2:C$5455,"사과도둑",'Duel Log'!K$2:K$5455,$A9)+COUNTIFS('Duel Log'!C$2:C$5455,"사과도둑",'Duel Log'!L$2:L$5455,$A9)+COUNTIFS('Duel Log'!C$2:C$5455,"사과도둑",'Duel Log'!M$2:M$5455,$A9)+COUNTIFS('Duel Log'!C$2:C$5455,"사과도둑",'Duel Log'!N$2:N$5455,$A9)+COUNTIFS('Duel Log'!C$2:C$5455,"사과도둑",'Duel Log'!O$2:O$5455,$A9)+COUNTIFS('Duel Log'!C$2:C$5455,"사과도둑",'Duel Log'!P$2:P$5455,$A9)</f>
        <v>0</v>
      </c>
      <c r="CH9" s="17" t="n">
        <f aca="false">COUNTIFS('Duel Log'!C$2:C$5455,"우티비구독좋아요",'Duel Log'!I$2:I$5455,$A9)+COUNTIFS('Duel Log'!C$2:C$5455,"우티비구독좋아요",'Duel Log'!J$2:J$5455,$A9)+COUNTIFS('Duel Log'!C$2:C$5455,"우티비구독좋아요",'Duel Log'!K$2:K$5455,$A9)+COUNTIFS('Duel Log'!C$2:C$5455,"우티비구독좋아요",'Duel Log'!L$2:L$5455,$A9)+COUNTIFS('Duel Log'!C$2:C$5455,"우티비구독좋아요",'Duel Log'!M$2:M$5455,$A9)+COUNTIFS('Duel Log'!C$2:C$5455,"우티비구독좋아요",'Duel Log'!N$2:N$5455,$A9)+COUNTIFS('Duel Log'!C$2:C$5455,"우티비구독좋아요",'Duel Log'!O$2:O$5455,$A9)+COUNTIFS('Duel Log'!C$2:C$5455,"우티비구독좋아요",'Duel Log'!P$2:P$5455,$A9)</f>
        <v>8</v>
      </c>
    </row>
    <row r="10" customFormat="false" ht="15" hidden="false" customHeight="true" outlineLevel="0" collapsed="false">
      <c r="A10" s="11" t="s">
        <v>2514</v>
      </c>
      <c r="B10" s="17" t="n">
        <f aca="false">COUNTIFS('Duel Log'!C$2:C$5455,"!¡osama™️!¡",'Duel Log'!I$2:I$5455,$A10)+COUNTIFS('Duel Log'!C$2:C$5455,"!¡osama™️!¡",'Duel Log'!J$2:J$5455,$A10)+COUNTIFS('Duel Log'!C$2:C$5455,"!¡osama™️!¡",'Duel Log'!K$2:K$5455,$A10)+COUNTIFS('Duel Log'!C$2:C$5455,"!¡osama™️!¡",'Duel Log'!L$2:L$5455,$A10)+COUNTIFS('Duel Log'!C$2:C$5455,"!¡osama™️!¡",'Duel Log'!M$2:M$5455,$A10)+COUNTIFS('Duel Log'!C$2:C$5455,"!¡osama™️!¡",'Duel Log'!N$2:N$5455,$A10)+COUNTIFS('Duel Log'!C$2:C$5455,"!¡osama™️!¡",'Duel Log'!O$2:O$5455,$A10)+COUNTIFS('Duel Log'!C$2:C$5455,"!¡osama™️!¡",'Duel Log'!P$2:P$5455,$A10)</f>
        <v>0</v>
      </c>
      <c r="C10" s="17" t="n">
        <f aca="false">COUNTIFS('Duel Log'!C$2:C$5455,"40k Oker",'Duel Log'!I$2:I$5455,$A10)+COUNTIFS('Duel Log'!C$2:C$5455,"40k Oker",'Duel Log'!J$2:J$5455,$A10)+COUNTIFS('Duel Log'!C$2:C$5455,"40k Oker",'Duel Log'!K$2:K$5455,$A10)+COUNTIFS('Duel Log'!C$2:C$5455,"40k Oker",'Duel Log'!L$2:L$5455,$A10)+COUNTIFS('Duel Log'!C$2:C$5455,"40k Oker",'Duel Log'!M$2:M$5455,$A10)+COUNTIFS('Duel Log'!C$2:C$5455,"40k Oker",'Duel Log'!N$2:N$5455,$A10)+COUNTIFS('Duel Log'!C$2:C$5455,"40k Oker",'Duel Log'!O$2:O$5455,$A10)+COUNTIFS('Duel Log'!C$2:C$5455,"40k Oker",'Duel Log'!P$2:P$5455,$A10)</f>
        <v>0</v>
      </c>
      <c r="D10" s="17" t="n">
        <f aca="false">COUNTIFS('Duel Log'!C$2:C$5455,"Adox",'Duel Log'!I$2:I$5455,$A10)+COUNTIFS('Duel Log'!C$2:C$5455,"Adox",'Duel Log'!J$2:J$5455,$A10)+COUNTIFS('Duel Log'!C$2:C$5455,"Adox",'Duel Log'!K$2:K$5455,$A10)+COUNTIFS('Duel Log'!C$2:C$5455,"Adox",'Duel Log'!L$2:L$5455,$A10)+COUNTIFS('Duel Log'!C$2:C$5455,"Adox",'Duel Log'!M$2:M$5455,$A10)+COUNTIFS('Duel Log'!C$2:C$5455,"Adox",'Duel Log'!N$2:N$5455,$A10)+COUNTIFS('Duel Log'!C$2:C$5455,"Adox",'Duel Log'!O$2:O$5455,$A10)+COUNTIFS('Duel Log'!C$2:C$5455,"Adox",'Duel Log'!P$2:P$5455,$A10)</f>
        <v>0</v>
      </c>
      <c r="E10" s="17" t="n">
        <f aca="false">COUNTIFS('Duel Log'!C$2:C$5455,"Asaf",'Duel Log'!I$2:I$5455,$A10)+COUNTIFS('Duel Log'!C$2:C$5455,"Asaf",'Duel Log'!J$2:J$5455,$A10)+COUNTIFS('Duel Log'!C$2:C$5455,"Asaf",'Duel Log'!K$2:K$5455,$A10)+COUNTIFS('Duel Log'!C$2:C$5455,"Asaf",'Duel Log'!L$2:L$5455,$A10)+COUNTIFS('Duel Log'!C$2:C$5455,"Asaf",'Duel Log'!M$2:M$5455,$A10)+COUNTIFS('Duel Log'!C$2:C$5455,"Asaf",'Duel Log'!N$2:N$5455,$A10)+COUNTIFS('Duel Log'!C$2:C$5455,"Asaf",'Duel Log'!O$2:O$5455,$A10)+COUNTIFS('Duel Log'!C$2:C$5455,"Asaf",'Duel Log'!P$2:P$5455,$A10)</f>
        <v>0</v>
      </c>
      <c r="F10" s="17" t="n">
        <f aca="false">COUNTIFS('Duel Log'!C$2:C$5455,"BattleSRAM",'Duel Log'!I$2:I$5455,$A10)+COUNTIFS('Duel Log'!C$2:C$5455,"BattleSRAM",'Duel Log'!J$2:J$5455,$A10)+COUNTIFS('Duel Log'!C$2:C$5455,"BattleSRAM",'Duel Log'!K$2:K$5455,$A10)+COUNTIFS('Duel Log'!C$2:C$5455,"BattleSRAM",'Duel Log'!L$2:L$5455,$A10)+COUNTIFS('Duel Log'!C$2:C$5455,"BattleSRAM",'Duel Log'!M$2:M$5455,$A10)+COUNTIFS('Duel Log'!C$2:C$5455,"BattleSRAM",'Duel Log'!N$2:N$5455,$A10)+COUNTIFS('Duel Log'!C$2:C$5455,"BattleSRAM",'Duel Log'!O$2:O$5455,$A10)+COUNTIFS('Duel Log'!C$2:C$5455,"BattleSRAM",'Duel Log'!P$2:P$5455,$A10)</f>
        <v>0</v>
      </c>
      <c r="G10" s="17" t="n">
        <f aca="false">COUNTIFS('Duel Log'!C$2:C$5455,"Betfas",'Duel Log'!I$2:I$5455,$A10)+COUNTIFS('Duel Log'!C$2:C$5455,"Betfas",'Duel Log'!J$2:J$5455,$A10)+COUNTIFS('Duel Log'!C$2:C$5455,"Betfas",'Duel Log'!K$2:K$5455,$A10)+COUNTIFS('Duel Log'!C$2:C$5455,"Betfas",'Duel Log'!L$2:L$5455,$A10)+COUNTIFS('Duel Log'!C$2:C$5455,"Betfas",'Duel Log'!M$2:M$5455,$A10)+COUNTIFS('Duel Log'!C$2:C$5455,"Betfas",'Duel Log'!N$2:N$5455,$A10)+COUNTIFS('Duel Log'!C$2:C$5455,"Betfas",'Duel Log'!O$2:O$5455,$A10)+COUNTIFS('Duel Log'!C$2:C$5455,"Betfas",'Duel Log'!P$2:P$5455,$A10)</f>
        <v>0</v>
      </c>
      <c r="H10" s="17" t="n">
        <f aca="false">COUNTIFS('Duel Log'!C$2:C$5455,"CAL Sub ™✨杰克",'Duel Log'!I$2:I$5455,$A10)+COUNTIFS('Duel Log'!C$2:C$5455,"CAL Sub ™✨杰克",'Duel Log'!J$2:J$5455,$A10)+COUNTIFS('Duel Log'!C$2:C$5455,"CAL Sub ™✨杰克",'Duel Log'!K$2:K$5455,$A10)+COUNTIFS('Duel Log'!C$2:C$5455,"CAL Sub ™✨杰克",'Duel Log'!L$2:L$5455,$A10)+COUNTIFS('Duel Log'!C$2:C$5455,"CAL Sub ™✨杰克",'Duel Log'!M$2:M$5455,$A10)+COUNTIFS('Duel Log'!C$2:C$5455,"CAL Sub ™✨杰克",'Duel Log'!N$2:N$5455,$A10)+COUNTIFS('Duel Log'!C$2:C$5455,"CAL Sub ™✨杰克",'Duel Log'!O$2:O$5455,$A10)+COUNTIFS('Duel Log'!C$2:C$5455,"CAL Sub ™✨杰克",'Duel Log'!P$2:P$5455,$A10)</f>
        <v>0</v>
      </c>
      <c r="I10" s="17" t="n">
        <f aca="false">COUNTIFS('Duel Log'!C$2:C$5455,"CAL Sub ™️✨Kun",'Duel Log'!I$2:I$5455,$A10)+COUNTIFS('Duel Log'!C$2:C$5455,"CAL Sub ™️✨Kun",'Duel Log'!J$2:J$5455,$A10)+COUNTIFS('Duel Log'!C$2:C$5455,"CAL Sub ™️✨Kun",'Duel Log'!K$2:K$5455,$A10)+COUNTIFS('Duel Log'!C$2:C$5455,"CAL Sub ™️✨Kun",'Duel Log'!L$2:L$5455,$A10)+COUNTIFS('Duel Log'!C$2:C$5455,"CAL Sub ™️✨Kun",'Duel Log'!M$2:M$5455,$A10)+COUNTIFS('Duel Log'!C$2:C$5455,"CAL Sub ™️✨Kun",'Duel Log'!N$2:N$5455,$A10)+COUNTIFS('Duel Log'!C$2:C$5455,"CAL Sub ™️✨Kun",'Duel Log'!O$2:O$5455,$A10)+COUNTIFS('Duel Log'!C$2:C$5455,"CAL Sub ™️✨Kun",'Duel Log'!P$2:P$5455,$A10)</f>
        <v>0</v>
      </c>
      <c r="J10" s="17" t="n">
        <f aca="false">COUNTIFS('Duel Log'!C$2:C$5455,"CAPGUN",'Duel Log'!I$2:I$5455,$A10)+COUNTIFS('Duel Log'!C$2:C$5455,"CAPGUN",'Duel Log'!J$2:J$5455,$A10)+COUNTIFS('Duel Log'!C$2:C$5455,"CAPGUN",'Duel Log'!K$2:K$5455,$A10)+COUNTIFS('Duel Log'!C$2:C$5455,"CAPGUN",'Duel Log'!L$2:L$5455,$A10)+COUNTIFS('Duel Log'!C$2:C$5455,"CAPGUN",'Duel Log'!M$2:M$5455,$A10)+COUNTIFS('Duel Log'!C$2:C$5455,"CAPGUN",'Duel Log'!N$2:N$5455,$A10)+COUNTIFS('Duel Log'!C$2:C$5455,"CAPGUN",'Duel Log'!O$2:O$5455,$A10)+COUNTIFS('Duel Log'!C$2:C$5455,"CAPGUN",'Duel Log'!P$2:P$5455,$A10)</f>
        <v>0</v>
      </c>
      <c r="K10" s="17" t="n">
        <f aca="false">COUNTIFS('Duel Log'!C$2:C$5455,"Clown",'Duel Log'!I$2:I$5455,$A10)+COUNTIFS('Duel Log'!C$2:C$5455,"Clown",'Duel Log'!J$2:J$5455,$A10)+COUNTIFS('Duel Log'!C$2:C$5455,"Clown",'Duel Log'!K$2:K$5455,$A10)+COUNTIFS('Duel Log'!C$2:C$5455,"Clown",'Duel Log'!L$2:L$5455,$A10)+COUNTIFS('Duel Log'!C$2:C$5455,"Clown",'Duel Log'!M$2:M$5455,$A10)+COUNTIFS('Duel Log'!C$2:C$5455,"Clown",'Duel Log'!N$2:N$5455,$A10)+COUNTIFS('Duel Log'!C$2:C$5455,"Clown",'Duel Log'!O$2:O$5455,$A10)+COUNTIFS('Duel Log'!C$2:C$5455,"Clown",'Duel Log'!P$2:P$5455,$A10)</f>
        <v>0</v>
      </c>
      <c r="L10" s="17" t="n">
        <f aca="false">COUNTIFS('Duel Log'!C$2:C$5455,"Coco",'Duel Log'!I$2:I$5455,$A10)+COUNTIFS('Duel Log'!C$2:C$5455,"Coco",'Duel Log'!J$2:J$5455,$A10)+COUNTIFS('Duel Log'!C$2:C$5455,"Coco",'Duel Log'!K$2:K$5455,$A10)+COUNTIFS('Duel Log'!C$2:C$5455,"Coco",'Duel Log'!L$2:L$5455,$A10)+COUNTIFS('Duel Log'!C$2:C$5455,"Coco",'Duel Log'!M$2:M$5455,$A10)+COUNTIFS('Duel Log'!C$2:C$5455,"Coco",'Duel Log'!N$2:N$5455,$A10)+COUNTIFS('Duel Log'!C$2:C$5455,"Coco",'Duel Log'!O$2:O$5455,$A10)+COUNTIFS('Duel Log'!C$2:C$5455,"Coco",'Duel Log'!P$2:P$5455,$A10)</f>
        <v>0</v>
      </c>
      <c r="M10" s="17" t="n">
        <f aca="false">COUNTIFS('Duel Log'!C$2:C$5455,"Code: Furkan",'Duel Log'!I$2:I$5455,$A10)+COUNTIFS('Duel Log'!C$2:C$5455,"Code: Furkan",'Duel Log'!J$2:J$5455,$A10)+COUNTIFS('Duel Log'!C$2:C$5455,"Code: Furkan",'Duel Log'!K$2:K$5455,$A10)+COUNTIFS('Duel Log'!C$2:C$5455,"Code: Furkan",'Duel Log'!L$2:L$5455,$A10)+COUNTIFS('Duel Log'!C$2:C$5455,"Code: Furkan",'Duel Log'!M$2:M$5455,$A10)+COUNTIFS('Duel Log'!C$2:C$5455,"Code: Furkan",'Duel Log'!N$2:N$5455,$A10)+COUNTIFS('Duel Log'!C$2:C$5455,"Code: Furkan",'Duel Log'!O$2:O$5455,$A10)+COUNTIFS('Duel Log'!C$2:C$5455,"Code: Furkan",'Duel Log'!P$2:P$5455,$A10)</f>
        <v>0</v>
      </c>
      <c r="N10" s="17" t="n">
        <f aca="false">COUNTIFS('Duel Log'!C$2:C$5455,"DK",'Duel Log'!I$2:I$5455,$A10)+COUNTIFS('Duel Log'!C$2:C$5455,"DK",'Duel Log'!J$2:J$5455,$A10)+COUNTIFS('Duel Log'!C$2:C$5455,"DK",'Duel Log'!K$2:K$5455,$A10)+COUNTIFS('Duel Log'!C$2:C$5455,"DK",'Duel Log'!L$2:L$5455,$A10)+COUNTIFS('Duel Log'!C$2:C$5455,"DK",'Duel Log'!M$2:M$5455,$A10)+COUNTIFS('Duel Log'!C$2:C$5455,"DK",'Duel Log'!N$2:N$5455,$A10)+COUNTIFS('Duel Log'!C$2:C$5455,"DK",'Duel Log'!O$2:O$5455,$A10)+COUNTIFS('Duel Log'!C$2:C$5455,"DK",'Duel Log'!P$2:P$5455,$A10)</f>
        <v>2</v>
      </c>
      <c r="O10" s="17" t="n">
        <f aca="false">COUNTIFS('Duel Log'!C$2:C$5455,"DaniGamer",'Duel Log'!I$2:I$5455,$A10)+COUNTIFS('Duel Log'!C$2:C$5455,"DaniGamer",'Duel Log'!J$2:J$5455,$A10)+COUNTIFS('Duel Log'!C$2:C$5455,"DaniGamer",'Duel Log'!K$2:K$5455,$A10)+COUNTIFS('Duel Log'!C$2:C$5455,"DaniGamer",'Duel Log'!L$2:L$5455,$A10)+COUNTIFS('Duel Log'!C$2:C$5455,"DaniGamer",'Duel Log'!M$2:M$5455,$A10)+COUNTIFS('Duel Log'!C$2:C$5455,"DaniGamer",'Duel Log'!N$2:N$5455,$A10)+COUNTIFS('Duel Log'!C$2:C$5455,"DaniGamer",'Duel Log'!O$2:O$5455,$A10)+COUNTIFS('Duel Log'!C$2:C$5455,"DaniGamer",'Duel Log'!P$2:P$5455,$A10)</f>
        <v>0</v>
      </c>
      <c r="P10" s="17" t="n">
        <f aca="false">COUNTIFS('Duel Log'!C$2:C$5455,"Dess",'Duel Log'!I$2:I$5455,$A10)+COUNTIFS('Duel Log'!C$2:C$5455,"Dess",'Duel Log'!J$2:J$5455,$A10)+COUNTIFS('Duel Log'!C$2:C$5455,"Dess",'Duel Log'!K$2:K$5455,$A10)+COUNTIFS('Duel Log'!C$2:C$5455,"Dess",'Duel Log'!L$2:L$5455,$A10)+COUNTIFS('Duel Log'!C$2:C$5455,"Dess",'Duel Log'!M$2:M$5455,$A10)+COUNTIFS('Duel Log'!C$2:C$5455,"Dess",'Duel Log'!N$2:N$5455,$A10)+COUNTIFS('Duel Log'!C$2:C$5455,"Dess",'Duel Log'!O$2:O$5455,$A10)+COUNTIFS('Duel Log'!C$2:C$5455,"Dess",'Duel Log'!P$2:P$5455,$A10)</f>
        <v>0</v>
      </c>
      <c r="Q10" s="17" t="n">
        <f aca="false">COUNTIFS('Duel Log'!C$2:C$5455,"EGW",'Duel Log'!I$2:I$5455,$A10)+COUNTIFS('Duel Log'!C$2:C$5455,"EGW",'Duel Log'!J$2:J$5455,$A10)+COUNTIFS('Duel Log'!C$2:C$5455,"EGW",'Duel Log'!K$2:K$5455,$A10)+COUNTIFS('Duel Log'!C$2:C$5455,"EGW",'Duel Log'!L$2:L$5455,$A10)+COUNTIFS('Duel Log'!C$2:C$5455,"EGW",'Duel Log'!M$2:M$5455,$A10)+COUNTIFS('Duel Log'!C$2:C$5455,"EGW",'Duel Log'!N$2:N$5455,$A10)+COUNTIFS('Duel Log'!C$2:C$5455,"EGW",'Duel Log'!O$2:O$5455,$A10)+COUNTIFS('Duel Log'!C$2:C$5455,"EGW",'Duel Log'!P$2:P$5455,$A10)</f>
        <v>0</v>
      </c>
      <c r="R10" s="17" t="n">
        <f aca="false">COUNTIFS('Duel Log'!C$2:C$5455,"ErBacce",'Duel Log'!I$2:I$5455,$A10)+COUNTIFS('Duel Log'!C$2:C$5455,"ErBacce",'Duel Log'!J$2:J$5455,$A10)+COUNTIFS('Duel Log'!C$2:C$5455,"ErBacce",'Duel Log'!K$2:K$5455,$A10)+COUNTIFS('Duel Log'!C$2:C$5455,"ErBacce",'Duel Log'!L$2:L$5455,$A10)+COUNTIFS('Duel Log'!C$2:C$5455,"ErBacce",'Duel Log'!M$2:M$5455,$A10)+COUNTIFS('Duel Log'!C$2:C$5455,"ErBacce",'Duel Log'!N$2:N$5455,$A10)+COUNTIFS('Duel Log'!C$2:C$5455,"ErBacce",'Duel Log'!O$2:O$5455,$A10)+COUNTIFS('Duel Log'!C$2:C$5455,"ErBacce",'Duel Log'!P$2:P$5455,$A10)</f>
        <v>0</v>
      </c>
      <c r="S10" s="17" t="n">
        <f aca="false">COUNTIFS('Duel Log'!C$2:C$5455,"FelipePT",'Duel Log'!I$2:I$5455,$A10)+COUNTIFS('Duel Log'!C$2:C$5455,"FelipePT",'Duel Log'!J$2:J$5455,$A10)+COUNTIFS('Duel Log'!C$2:C$5455,"FelipePT",'Duel Log'!K$2:K$5455,$A10)+COUNTIFS('Duel Log'!C$2:C$5455,"FelipePT",'Duel Log'!L$2:L$5455,$A10)+COUNTIFS('Duel Log'!C$2:C$5455,"FelipePT",'Duel Log'!M$2:M$5455,$A10)+COUNTIFS('Duel Log'!C$2:C$5455,"FelipePT",'Duel Log'!N$2:N$5455,$A10)+COUNTIFS('Duel Log'!C$2:C$5455,"FelipePT",'Duel Log'!O$2:O$5455,$A10)+COUNTIFS('Duel Log'!C$2:C$5455,"FelipePT",'Duel Log'!P$2:P$5455,$A10)</f>
        <v>0</v>
      </c>
      <c r="T10" s="17" t="n">
        <f aca="false">COUNTIFS('Duel Log'!C$2:C$5455,"FrancoMedinaSL",'Duel Log'!I$2:I$5455,$A10)+COUNTIFS('Duel Log'!C$2:C$5455,"FrancoMedinaSL",'Duel Log'!J$2:J$5455,$A10)+COUNTIFS('Duel Log'!C$2:C$5455,"FrancoMedinaSL",'Duel Log'!K$2:K$5455,$A10)+COUNTIFS('Duel Log'!C$2:C$5455,"FrancoMedinaSL",'Duel Log'!L$2:L$5455,$A10)+COUNTIFS('Duel Log'!C$2:C$5455,"FrancoMedinaSL",'Duel Log'!M$2:M$5455,$A10)+COUNTIFS('Duel Log'!C$2:C$5455,"FrancoMedinaSL",'Duel Log'!N$2:N$5455,$A10)+COUNTIFS('Duel Log'!C$2:C$5455,"FrancoMedinaSL",'Duel Log'!O$2:O$5455,$A10)+COUNTIFS('Duel Log'!C$2:C$5455,"FrancoMedinaSL",'Duel Log'!P$2:P$5455,$A10)</f>
        <v>0</v>
      </c>
      <c r="U10" s="17" t="n">
        <f aca="false">COUNTIFS('Duel Log'!C$2:C$5455,"GençAslan:)",'Duel Log'!I$2:I$5455,$A10)+COUNTIFS('Duel Log'!C$2:C$5455,"GençAslan:)",'Duel Log'!J$2:J$5455,$A10)+COUNTIFS('Duel Log'!C$2:C$5455,"GençAslan:)",'Duel Log'!K$2:K$5455,$A10)+COUNTIFS('Duel Log'!C$2:C$5455,"GençAslan:)",'Duel Log'!L$2:L$5455,$A10)+COUNTIFS('Duel Log'!C$2:C$5455,"GençAslan:)",'Duel Log'!M$2:M$5455,$A10)+COUNTIFS('Duel Log'!C$2:C$5455,"GençAslan:)",'Duel Log'!N$2:N$5455,$A10)+COUNTIFS('Duel Log'!C$2:C$5455,"GençAslan:)",'Duel Log'!O$2:O$5455,$A10)+COUNTIFS('Duel Log'!C$2:C$5455,"GençAslan:)",'Duel Log'!P$2:P$5455,$A10)</f>
        <v>0</v>
      </c>
      <c r="V10" s="17" t="n">
        <f aca="false">COUNTIFS('Duel Log'!C$2:C$5455,"HaRu",'Duel Log'!I$2:I$5455,$A10)+COUNTIFS('Duel Log'!C$2:C$5455,"HaRu",'Duel Log'!J$2:J$5455,$A10)+COUNTIFS('Duel Log'!C$2:C$5455,"HaRu",'Duel Log'!K$2:K$5455,$A10)+COUNTIFS('Duel Log'!C$2:C$5455,"HaRu",'Duel Log'!L$2:L$5455,$A10)+COUNTIFS('Duel Log'!C$2:C$5455,"HaRu",'Duel Log'!M$2:M$5455,$A10)+COUNTIFS('Duel Log'!C$2:C$5455,"HaRu",'Duel Log'!N$2:N$5455,$A10)+COUNTIFS('Duel Log'!C$2:C$5455,"HaRu",'Duel Log'!O$2:O$5455,$A10)+COUNTIFS('Duel Log'!C$2:C$5455,"HaRu",'Duel Log'!P$2:P$5455,$A10)</f>
        <v>0</v>
      </c>
      <c r="W10" s="17" t="n">
        <f aca="false">COUNTIFS('Duel Log'!C$2:C$5455,"INA.BenZerRidel",'Duel Log'!I$2:I$5455,$A10)+COUNTIFS('Duel Log'!C$2:C$5455,"INA.BenZerRidel",'Duel Log'!J$2:J$5455,$A10)+COUNTIFS('Duel Log'!C$2:C$5455,"INA.BenZerRidel",'Duel Log'!K$2:K$5455,$A10)+COUNTIFS('Duel Log'!C$2:C$5455,"INA.BenZerRidel",'Duel Log'!L$2:L$5455,$A10)+COUNTIFS('Duel Log'!C$2:C$5455,"INA.BenZerRidel",'Duel Log'!M$2:M$5455,$A10)+COUNTIFS('Duel Log'!C$2:C$5455,"INA.BenZerRidel",'Duel Log'!N$2:N$5455,$A10)+COUNTIFS('Duel Log'!C$2:C$5455,"INA.BenZerRidel",'Duel Log'!O$2:O$5455,$A10)+COUNTIFS('Duel Log'!C$2:C$5455,"INA.BenZerRidel",'Duel Log'!P$2:P$5455,$A10)</f>
        <v>0</v>
      </c>
      <c r="X10" s="17" t="n">
        <f aca="false">COUNTIFS('Duel Log'!C$2:C$5455,"Ian77",'Duel Log'!I$2:I$5455,$A10)+COUNTIFS('Duel Log'!C$2:C$5455,"Ian77",'Duel Log'!J$2:J$5455,$A10)+COUNTIFS('Duel Log'!C$2:C$5455,"Ian77",'Duel Log'!K$2:K$5455,$A10)+COUNTIFS('Duel Log'!C$2:C$5455,"Ian77",'Duel Log'!L$2:L$5455,$A10)+COUNTIFS('Duel Log'!C$2:C$5455,"Ian77",'Duel Log'!M$2:M$5455,$A10)+COUNTIFS('Duel Log'!C$2:C$5455,"Ian77",'Duel Log'!N$2:N$5455,$A10)+COUNTIFS('Duel Log'!C$2:C$5455,"Ian77",'Duel Log'!O$2:O$5455,$A10)+COUNTIFS('Duel Log'!C$2:C$5455,"Ian77",'Duel Log'!P$2:P$5455,$A10)</f>
        <v>0</v>
      </c>
      <c r="Y10" s="17" t="n">
        <f aca="false">COUNTIFS('Duel Log'!C$2:C$5455,"JL Viiper",'Duel Log'!I$2:I$5455,$A10)+COUNTIFS('Duel Log'!C$2:C$5455,"JL Viiper",'Duel Log'!J$2:J$5455,$A10)+COUNTIFS('Duel Log'!C$2:C$5455,"JL Viiper",'Duel Log'!K$2:K$5455,$A10)+COUNTIFS('Duel Log'!C$2:C$5455,"JL Viiper",'Duel Log'!L$2:L$5455,$A10)+COUNTIFS('Duel Log'!C$2:C$5455,"JL Viiper",'Duel Log'!M$2:M$5455,$A10)+COUNTIFS('Duel Log'!C$2:C$5455,"JL Viiper",'Duel Log'!N$2:N$5455,$A10)+COUNTIFS('Duel Log'!C$2:C$5455,"JL Viiper",'Duel Log'!O$2:O$5455,$A10)+COUNTIFS('Duel Log'!C$2:C$5455,"JL Viiper",'Duel Log'!P$2:P$5455,$A10)</f>
        <v>0</v>
      </c>
      <c r="Z10" s="17" t="n">
        <f aca="false">COUNTIFS('Duel Log'!C$2:C$5455,"John77",'Duel Log'!I$2:I$5455,$A10)+COUNTIFS('Duel Log'!C$2:C$5455,"John77",'Duel Log'!J$2:J$5455,$A10)+COUNTIFS('Duel Log'!C$2:C$5455,"John77",'Duel Log'!K$2:K$5455,$A10)+COUNTIFS('Duel Log'!C$2:C$5455,"John77",'Duel Log'!L$2:L$5455,$A10)+COUNTIFS('Duel Log'!C$2:C$5455,"John77",'Duel Log'!M$2:M$5455,$A10)+COUNTIFS('Duel Log'!C$2:C$5455,"John77",'Duel Log'!N$2:N$5455,$A10)+COUNTIFS('Duel Log'!C$2:C$5455,"John77",'Duel Log'!O$2:O$5455,$A10)+COUNTIFS('Duel Log'!C$2:C$5455,"John77",'Duel Log'!P$2:P$5455,$A10)</f>
        <v>0</v>
      </c>
      <c r="AA10" s="17" t="n">
        <f aca="false">COUNTIFS('Duel Log'!C$2:C$5455,"JorZ",'Duel Log'!I$2:I$5455,$A10)+COUNTIFS('Duel Log'!C$2:C$5455,"JorZ",'Duel Log'!J$2:J$5455,$A10)+COUNTIFS('Duel Log'!C$2:C$5455,"JorZ",'Duel Log'!K$2:K$5455,$A10)+COUNTIFS('Duel Log'!C$2:C$5455,"JorZ",'Duel Log'!L$2:L$5455,$A10)+COUNTIFS('Duel Log'!C$2:C$5455,"JorZ",'Duel Log'!M$2:M$5455,$A10)+COUNTIFS('Duel Log'!C$2:C$5455,"JorZ",'Duel Log'!N$2:N$5455,$A10)+COUNTIFS('Duel Log'!C$2:C$5455,"JorZ",'Duel Log'!O$2:O$5455,$A10)+COUNTIFS('Duel Log'!C$2:C$5455,"JorZ",'Duel Log'!P$2:P$5455,$A10)</f>
        <v>0</v>
      </c>
      <c r="AB10" s="17" t="n">
        <f aca="false">COUNTIFS('Duel Log'!C$2:C$5455,"Kimchi77✨小小罗",'Duel Log'!I$2:I$5455,$A10)+COUNTIFS('Duel Log'!C$2:C$5455,"Kimchi77✨小小罗",'Duel Log'!J$2:J$5455,$A10)+COUNTIFS('Duel Log'!C$2:C$5455,"Kimchi77✨小小罗",'Duel Log'!K$2:K$5455,$A10)+COUNTIFS('Duel Log'!C$2:C$5455,"Kimchi77✨小小罗",'Duel Log'!L$2:L$5455,$A10)+COUNTIFS('Duel Log'!C$2:C$5455,"Kimchi77✨小小罗",'Duel Log'!M$2:M$5455,$A10)+COUNTIFS('Duel Log'!C$2:C$5455,"Kimchi77✨小小罗",'Duel Log'!N$2:N$5455,$A10)+COUNTIFS('Duel Log'!C$2:C$5455,"Kimchi77✨小小罗",'Duel Log'!O$2:O$5455,$A10)+COUNTIFS('Duel Log'!C$2:C$5455,"Kimchi77✨小小罗",'Duel Log'!P$2:P$5455,$A10)</f>
        <v>0</v>
      </c>
      <c r="AC10" s="17" t="n">
        <f aca="false">COUNTIFS('Duel Log'!C$2:C$5455,"Kitashiyan",'Duel Log'!I$2:I$5455,$A10)+COUNTIFS('Duel Log'!C$2:C$5455,"Kitashiyan",'Duel Log'!J$2:J$5455,$A10)+COUNTIFS('Duel Log'!C$2:C$5455,"Kitashiyan",'Duel Log'!K$2:K$5455,$A10)+COUNTIFS('Duel Log'!C$2:C$5455,"Kitashiyan",'Duel Log'!L$2:L$5455,$A10)+COUNTIFS('Duel Log'!C$2:C$5455,"Kitashiyan",'Duel Log'!M$2:M$5455,$A10)+COUNTIFS('Duel Log'!C$2:C$5455,"Kitashiyan",'Duel Log'!N$2:N$5455,$A10)+COUNTIFS('Duel Log'!C$2:C$5455,"Kitashiyan",'Duel Log'!O$2:O$5455,$A10)+COUNTIFS('Duel Log'!C$2:C$5455,"Kitashiyan",'Duel Log'!P$2:P$5455,$A10)</f>
        <v>0</v>
      </c>
      <c r="AD10" s="17" t="n">
        <f aca="false">COUNTIFS('Duel Log'!C$2:C$5455,"Klaus",'Duel Log'!I$2:I$5455,$A10)+COUNTIFS('Duel Log'!C$2:C$5455,"Klaus",'Duel Log'!J$2:J$5455,$A10)+COUNTIFS('Duel Log'!C$2:C$5455,"Klaus",'Duel Log'!K$2:K$5455,$A10)+COUNTIFS('Duel Log'!C$2:C$5455,"Klaus",'Duel Log'!L$2:L$5455,$A10)+COUNTIFS('Duel Log'!C$2:C$5455,"Klaus",'Duel Log'!M$2:M$5455,$A10)+COUNTIFS('Duel Log'!C$2:C$5455,"Klaus",'Duel Log'!N$2:N$5455,$A10)+COUNTIFS('Duel Log'!C$2:C$5455,"Klaus",'Duel Log'!O$2:O$5455,$A10)+COUNTIFS('Duel Log'!C$2:C$5455,"Klaus",'Duel Log'!P$2:P$5455,$A10)</f>
        <v>0</v>
      </c>
      <c r="AE10" s="17" t="n">
        <f aca="false">COUNTIFS('Duel Log'!C$2:C$5455,"LF丨张✨Ink❤️llb",'Duel Log'!I$2:I$5455,$A10)+COUNTIFS('Duel Log'!C$2:C$5455,"LF丨张✨Ink❤️llb",'Duel Log'!J$2:J$5455,$A10)+COUNTIFS('Duel Log'!C$2:C$5455,"LF丨张✨Ink❤️llb",'Duel Log'!K$2:K$5455,$A10)+COUNTIFS('Duel Log'!C$2:C$5455,"LF丨张✨Ink❤️llb",'Duel Log'!L$2:L$5455,$A10)+COUNTIFS('Duel Log'!C$2:C$5455,"LF丨张✨Ink❤️llb",'Duel Log'!M$2:M$5455,$A10)+COUNTIFS('Duel Log'!C$2:C$5455,"LF丨张✨Ink❤️llb",'Duel Log'!N$2:N$5455,$A10)+COUNTIFS('Duel Log'!C$2:C$5455,"LF丨张✨Ink❤️llb",'Duel Log'!O$2:O$5455,$A10)+COUNTIFS('Duel Log'!C$2:C$5455,"LF丨张✨Ink❤️llb",'Duel Log'!P$2:P$5455,$A10)</f>
        <v>1</v>
      </c>
      <c r="AF10" s="17" t="n">
        <f aca="false">COUNTIFS('Duel Log'!C$2:C$5455,"Lucas.xit✨之安神",'Duel Log'!I$2:I$5455,$A10)+COUNTIFS('Duel Log'!C$2:C$5455,"Lucas.xit✨之安神",'Duel Log'!J$2:J$5455,$A10)+COUNTIFS('Duel Log'!C$2:C$5455,"Lucas.xit✨之安神",'Duel Log'!K$2:K$5455,$A10)+COUNTIFS('Duel Log'!C$2:C$5455,"Lucas.xit✨之安神",'Duel Log'!L$2:L$5455,$A10)+COUNTIFS('Duel Log'!C$2:C$5455,"Lucas.xit✨之安神",'Duel Log'!M$2:M$5455,$A10)+COUNTIFS('Duel Log'!C$2:C$5455,"Lucas.xit✨之安神",'Duel Log'!N$2:N$5455,$A10)+COUNTIFS('Duel Log'!C$2:C$5455,"Lucas.xit✨之安神",'Duel Log'!O$2:O$5455,$A10)+COUNTIFS('Duel Log'!C$2:C$5455,"Lucas.xit✨之安神",'Duel Log'!P$2:P$5455,$A10)</f>
        <v>0</v>
      </c>
      <c r="AG10" s="17" t="n">
        <f aca="false">COUNTIFS('Duel Log'!C$2:C$5455,"Lucas✨杰克",'Duel Log'!I$2:I$5455,$A10)+COUNTIFS('Duel Log'!C$2:C$5455,"Lucas✨杰克",'Duel Log'!J$2:J$5455,$A10)+COUNTIFS('Duel Log'!C$2:C$5455,"Lucas✨杰克",'Duel Log'!K$2:K$5455,$A10)+COUNTIFS('Duel Log'!C$2:C$5455,"Lucas✨杰克",'Duel Log'!L$2:L$5455,$A10)+COUNTIFS('Duel Log'!C$2:C$5455,"Lucas✨杰克",'Duel Log'!M$2:M$5455,$A10)+COUNTIFS('Duel Log'!C$2:C$5455,"Lucas✨杰克",'Duel Log'!N$2:N$5455,$A10)+COUNTIFS('Duel Log'!C$2:C$5455,"Lucas✨杰克",'Duel Log'!O$2:O$5455,$A10)+COUNTIFS('Duel Log'!C$2:C$5455,"Lucas✨杰克",'Duel Log'!P$2:P$5455,$A10)</f>
        <v>0</v>
      </c>
      <c r="AH10" s="17" t="n">
        <f aca="false">COUNTIFS('Duel Log'!C$2:C$5455,"MH Axel",'Duel Log'!I$2:I$5455,$A10)+COUNTIFS('Duel Log'!C$2:C$5455,"MH Axel",'Duel Log'!J$2:J$5455,$A10)+COUNTIFS('Duel Log'!C$2:C$5455,"MH Axel",'Duel Log'!K$2:K$5455,$A10)+COUNTIFS('Duel Log'!C$2:C$5455,"MH Axel",'Duel Log'!L$2:L$5455,$A10)+COUNTIFS('Duel Log'!C$2:C$5455,"MH Axel",'Duel Log'!M$2:M$5455,$A10)+COUNTIFS('Duel Log'!C$2:C$5455,"MH Axel",'Duel Log'!N$2:N$5455,$A10)+COUNTIFS('Duel Log'!C$2:C$5455,"MH Axel",'Duel Log'!O$2:O$5455,$A10)+COUNTIFS('Duel Log'!C$2:C$5455,"MH Axel",'Duel Log'!P$2:P$5455,$A10)</f>
        <v>0</v>
      </c>
      <c r="AI10" s="17" t="n">
        <f aca="false">COUNTIFS('Duel Log'!C$2:C$5455,"Mohamed Light",'Duel Log'!I$2:I$5455,$A10)+COUNTIFS('Duel Log'!C$2:C$5455,"Mohamed Light",'Duel Log'!J$2:J$5455,$A10)+COUNTIFS('Duel Log'!C$2:C$5455,"Mohamed Light",'Duel Log'!K$2:K$5455,$A10)+COUNTIFS('Duel Log'!C$2:C$5455,"Mohamed Light",'Duel Log'!L$2:L$5455,$A10)+COUNTIFS('Duel Log'!C$2:C$5455,"Mohamed Light",'Duel Log'!M$2:M$5455,$A10)+COUNTIFS('Duel Log'!C$2:C$5455,"Mohamed Light",'Duel Log'!N$2:N$5455,$A10)+COUNTIFS('Duel Log'!C$2:C$5455,"Mohamed Light",'Duel Log'!O$2:O$5455,$A10)+COUNTIFS('Duel Log'!C$2:C$5455,"Mohamed Light",'Duel Log'!P$2:P$5455,$A10)</f>
        <v>0</v>
      </c>
      <c r="AJ10" s="17" t="n">
        <f aca="false">COUNTIFS('Duel Log'!C$2:C$5455,"Nadir",'Duel Log'!I$2:I$5455,$A10)+COUNTIFS('Duel Log'!C$2:C$5455,"Nadir",'Duel Log'!J$2:J$5455,$A10)+COUNTIFS('Duel Log'!C$2:C$5455,"Nadir",'Duel Log'!K$2:K$5455,$A10)+COUNTIFS('Duel Log'!C$2:C$5455,"Nadir",'Duel Log'!L$2:L$5455,$A10)+COUNTIFS('Duel Log'!C$2:C$5455,"Nadir",'Duel Log'!M$2:M$5455,$A10)+COUNTIFS('Duel Log'!C$2:C$5455,"Nadir",'Duel Log'!N$2:N$5455,$A10)+COUNTIFS('Duel Log'!C$2:C$5455,"Nadir",'Duel Log'!O$2:O$5455,$A10)+COUNTIFS('Duel Log'!C$2:C$5455,"Nadir",'Duel Log'!P$2:P$5455,$A10)</f>
        <v>0</v>
      </c>
      <c r="AK10" s="17" t="n">
        <f aca="false">COUNTIFS('Duel Log'!C$2:C$5455,"Nicoco23",'Duel Log'!I$2:I$5455,$A10)+COUNTIFS('Duel Log'!C$2:C$5455,"Nicoco23",'Duel Log'!J$2:J$5455,$A10)+COUNTIFS('Duel Log'!C$2:C$5455,"Nicoco23",'Duel Log'!K$2:K$5455,$A10)+COUNTIFS('Duel Log'!C$2:C$5455,"Nicoco23",'Duel Log'!L$2:L$5455,$A10)+COUNTIFS('Duel Log'!C$2:C$5455,"Nicoco23",'Duel Log'!M$2:M$5455,$A10)+COUNTIFS('Duel Log'!C$2:C$5455,"Nicoco23",'Duel Log'!N$2:N$5455,$A10)+COUNTIFS('Duel Log'!C$2:C$5455,"Nicoco23",'Duel Log'!O$2:O$5455,$A10)+COUNTIFS('Duel Log'!C$2:C$5455,"Nicoco23",'Duel Log'!P$2:P$5455,$A10)</f>
        <v>0</v>
      </c>
      <c r="AL10" s="17" t="n">
        <f aca="false">COUNTIFS('Duel Log'!C$2:C$5455,"Nooby❤️Pi2r",'Duel Log'!I$2:I$5455,$A10)+COUNTIFS('Duel Log'!C$2:C$5455,"Nooby❤️Pi2r",'Duel Log'!J$2:J$5455,$A10)+COUNTIFS('Duel Log'!C$2:C$5455,"Nooby❤️Pi2r",'Duel Log'!K$2:K$5455,$A10)+COUNTIFS('Duel Log'!C$2:C$5455,"Nooby❤️Pi2r",'Duel Log'!L$2:L$5455,$A10)+COUNTIFS('Duel Log'!C$2:C$5455,"Nooby❤️Pi2r",'Duel Log'!M$2:M$5455,$A10)+COUNTIFS('Duel Log'!C$2:C$5455,"Nooby❤️Pi2r",'Duel Log'!N$2:N$5455,$A10)+COUNTIFS('Duel Log'!C$2:C$5455,"Nooby❤️Pi2r",'Duel Log'!O$2:O$5455,$A10)+COUNTIFS('Duel Log'!C$2:C$5455,"Nooby❤️Pi2r",'Duel Log'!P$2:P$5455,$A10)</f>
        <v>0</v>
      </c>
      <c r="AM10" s="17" t="n">
        <f aca="false">COUNTIFS('Duel Log'!C$2:C$5455,"OS xAlee",'Duel Log'!I$2:I$5455,$A10)+COUNTIFS('Duel Log'!C$2:C$5455,"OS xAlee",'Duel Log'!J$2:J$5455,$A10)+COUNTIFS('Duel Log'!C$2:C$5455,"OS xAlee",'Duel Log'!K$2:K$5455,$A10)+COUNTIFS('Duel Log'!C$2:C$5455,"OS xAlee",'Duel Log'!L$2:L$5455,$A10)+COUNTIFS('Duel Log'!C$2:C$5455,"OS xAlee",'Duel Log'!M$2:M$5455,$A10)+COUNTIFS('Duel Log'!C$2:C$5455,"OS xAlee",'Duel Log'!N$2:N$5455,$A10)+COUNTIFS('Duel Log'!C$2:C$5455,"OS xAlee",'Duel Log'!O$2:O$5455,$A10)+COUNTIFS('Duel Log'!C$2:C$5455,"OS xAlee",'Duel Log'!P$2:P$5455,$A10)</f>
        <v>0</v>
      </c>
      <c r="AN10" s="17" t="n">
        <f aca="false">COUNTIFS('Duel Log'!C$2:C$5455,"Pedro™️",'Duel Log'!I$2:I$5455,$A10)+COUNTIFS('Duel Log'!C$2:C$5455,"Pedro™️",'Duel Log'!J$2:J$5455,$A10)+COUNTIFS('Duel Log'!C$2:C$5455,"Pedro™️",'Duel Log'!K$2:K$5455,$A10)+COUNTIFS('Duel Log'!C$2:C$5455,"Pedro™️",'Duel Log'!L$2:L$5455,$A10)+COUNTIFS('Duel Log'!C$2:C$5455,"Pedro™️",'Duel Log'!M$2:M$5455,$A10)+COUNTIFS('Duel Log'!C$2:C$5455,"Pedro™️",'Duel Log'!N$2:N$5455,$A10)+COUNTIFS('Duel Log'!C$2:C$5455,"Pedro™️",'Duel Log'!O$2:O$5455,$A10)+COUNTIFS('Duel Log'!C$2:C$5455,"Pedro™️",'Duel Log'!P$2:P$5455,$A10)</f>
        <v>0</v>
      </c>
      <c r="AO10" s="17" t="n">
        <f aca="false">COUNTIFS('Duel Log'!C$2:C$5455,"Polaris",'Duel Log'!I$2:I$5455,$A10)+COUNTIFS('Duel Log'!C$2:C$5455,"Polaris",'Duel Log'!J$2:J$5455,$A10)+COUNTIFS('Duel Log'!C$2:C$5455,"Polaris",'Duel Log'!K$2:K$5455,$A10)+COUNTIFS('Duel Log'!C$2:C$5455,"Polaris",'Duel Log'!L$2:L$5455,$A10)+COUNTIFS('Duel Log'!C$2:C$5455,"Polaris",'Duel Log'!M$2:M$5455,$A10)+COUNTIFS('Duel Log'!C$2:C$5455,"Polaris",'Duel Log'!N$2:N$5455,$A10)+COUNTIFS('Duel Log'!C$2:C$5455,"Polaris",'Duel Log'!O$2:O$5455,$A10)+COUNTIFS('Duel Log'!C$2:C$5455,"Polaris",'Duel Log'!P$2:P$5455,$A10)</f>
        <v>0</v>
      </c>
      <c r="AP10" s="17" t="n">
        <f aca="false">COUNTIFS('Duel Log'!C$2:C$5455,"RAD",'Duel Log'!I$2:I$5455,$A10)+COUNTIFS('Duel Log'!C$2:C$5455,"RAD",'Duel Log'!J$2:J$5455,$A10)+COUNTIFS('Duel Log'!C$2:C$5455,"RAD",'Duel Log'!K$2:K$5455,$A10)+COUNTIFS('Duel Log'!C$2:C$5455,"RAD",'Duel Log'!L$2:L$5455,$A10)+COUNTIFS('Duel Log'!C$2:C$5455,"RAD",'Duel Log'!M$2:M$5455,$A10)+COUNTIFS('Duel Log'!C$2:C$5455,"RAD",'Duel Log'!N$2:N$5455,$A10)+COUNTIFS('Duel Log'!C$2:C$5455,"RAD",'Duel Log'!O$2:O$5455,$A10)+COUNTIFS('Duel Log'!C$2:C$5455,"RAD",'Duel Log'!P$2:P$5455,$A10)</f>
        <v>0</v>
      </c>
      <c r="AQ10" s="17" t="n">
        <f aca="false">COUNTIFS('Duel Log'!C$2:C$5455,"RUBIZALEZ",'Duel Log'!I$2:I$5455,$A10)+COUNTIFS('Duel Log'!C$2:C$5455,"RUBIZALEZ",'Duel Log'!J$2:J$5455,$A10)+COUNTIFS('Duel Log'!C$2:C$5455,"RUBIZALEZ",'Duel Log'!K$2:K$5455,$A10)+COUNTIFS('Duel Log'!C$2:C$5455,"RUBIZALEZ",'Duel Log'!L$2:L$5455,$A10)+COUNTIFS('Duel Log'!C$2:C$5455,"RUBIZALEZ",'Duel Log'!M$2:M$5455,$A10)+COUNTIFS('Duel Log'!C$2:C$5455,"RUBIZALEZ",'Duel Log'!N$2:N$5455,$A10)+COUNTIFS('Duel Log'!C$2:C$5455,"RUBIZALEZ",'Duel Log'!O$2:O$5455,$A10)+COUNTIFS('Duel Log'!C$2:C$5455,"RUBIZALEZ",'Duel Log'!P$2:P$5455,$A10)</f>
        <v>0</v>
      </c>
      <c r="AR10" s="17" t="n">
        <f aca="false">COUNTIFS('Duel Log'!C$2:C$5455,"Rainbow",'Duel Log'!I$2:I$5455,$A10)+COUNTIFS('Duel Log'!C$2:C$5455,"Rainbow",'Duel Log'!J$2:J$5455,$A10)+COUNTIFS('Duel Log'!C$2:C$5455,"Rainbow",'Duel Log'!K$2:K$5455,$A10)+COUNTIFS('Duel Log'!C$2:C$5455,"Rainbow",'Duel Log'!L$2:L$5455,$A10)+COUNTIFS('Duel Log'!C$2:C$5455,"Rainbow",'Duel Log'!M$2:M$5455,$A10)+COUNTIFS('Duel Log'!C$2:C$5455,"Rainbow",'Duel Log'!N$2:N$5455,$A10)+COUNTIFS('Duel Log'!C$2:C$5455,"Rainbow",'Duel Log'!O$2:O$5455,$A10)+COUNTIFS('Duel Log'!C$2:C$5455,"Rainbow",'Duel Log'!P$2:P$5455,$A10)</f>
        <v>0</v>
      </c>
      <c r="AS10" s="17" t="n">
        <f aca="false">COUNTIFS('Duel Log'!C$2:C$5455,"Reminor",'Duel Log'!I$2:I$5455,$A10)+COUNTIFS('Duel Log'!C$2:C$5455,"Reminor",'Duel Log'!J$2:J$5455,$A10)+COUNTIFS('Duel Log'!C$2:C$5455,"Reminor",'Duel Log'!K$2:K$5455,$A10)+COUNTIFS('Duel Log'!C$2:C$5455,"Reminor",'Duel Log'!L$2:L$5455,$A10)+COUNTIFS('Duel Log'!C$2:C$5455,"Reminor",'Duel Log'!M$2:M$5455,$A10)+COUNTIFS('Duel Log'!C$2:C$5455,"Reminor",'Duel Log'!N$2:N$5455,$A10)+COUNTIFS('Duel Log'!C$2:C$5455,"Reminor",'Duel Log'!O$2:O$5455,$A10)+COUNTIFS('Duel Log'!C$2:C$5455,"Reminor",'Duel Log'!P$2:P$5455,$A10)</f>
        <v>0</v>
      </c>
      <c r="AT10" s="17" t="n">
        <f aca="false">COUNTIFS('Duel Log'!C$2:C$5455,"Rin✨安之",'Duel Log'!I$2:I$5455,$A10)+COUNTIFS('Duel Log'!C$2:C$5455,"Rin✨安之",'Duel Log'!J$2:J$5455,$A10)+COUNTIFS('Duel Log'!C$2:C$5455,"Rin✨安之",'Duel Log'!K$2:K$5455,$A10)+COUNTIFS('Duel Log'!C$2:C$5455,"Rin✨安之",'Duel Log'!L$2:L$5455,$A10)+COUNTIFS('Duel Log'!C$2:C$5455,"Rin✨安之",'Duel Log'!M$2:M$5455,$A10)+COUNTIFS('Duel Log'!C$2:C$5455,"Rin✨安之",'Duel Log'!N$2:N$5455,$A10)+COUNTIFS('Duel Log'!C$2:C$5455,"Rin✨安之",'Duel Log'!O$2:O$5455,$A10)+COUNTIFS('Duel Log'!C$2:C$5455,"Rin✨安之",'Duel Log'!P$2:P$5455,$A10)</f>
        <v>0</v>
      </c>
      <c r="AU10" s="17" t="n">
        <f aca="false">COUNTIFS('Duel Log'!C$2:C$5455,"Ryley",'Duel Log'!I$2:I$5455,$A10)+COUNTIFS('Duel Log'!C$2:C$5455,"Ryley",'Duel Log'!J$2:J$5455,$A10)+COUNTIFS('Duel Log'!C$2:C$5455,"Ryley",'Duel Log'!K$2:K$5455,$A10)+COUNTIFS('Duel Log'!C$2:C$5455,"Ryley",'Duel Log'!L$2:L$5455,$A10)+COUNTIFS('Duel Log'!C$2:C$5455,"Ryley",'Duel Log'!M$2:M$5455,$A10)+COUNTIFS('Duel Log'!C$2:C$5455,"Ryley",'Duel Log'!N$2:N$5455,$A10)+COUNTIFS('Duel Log'!C$2:C$5455,"Ryley",'Duel Log'!O$2:O$5455,$A10)+COUNTIFS('Duel Log'!C$2:C$5455,"Ryley",'Duel Log'!P$2:P$5455,$A10)</f>
        <v>0</v>
      </c>
      <c r="AV10" s="17" t="n">
        <f aca="false">COUNTIFS('Duel Log'!C$2:C$5455,"SK Dominik",'Duel Log'!I$2:I$5455,$A10)+COUNTIFS('Duel Log'!C$2:C$5455,"SK Dominik",'Duel Log'!J$2:J$5455,$A10)+COUNTIFS('Duel Log'!C$2:C$5455,"SK Dominik",'Duel Log'!K$2:K$5455,$A10)+COUNTIFS('Duel Log'!C$2:C$5455,"SK Dominik",'Duel Log'!L$2:L$5455,$A10)+COUNTIFS('Duel Log'!C$2:C$5455,"SK Dominik",'Duel Log'!M$2:M$5455,$A10)+COUNTIFS('Duel Log'!C$2:C$5455,"SK Dominik",'Duel Log'!N$2:N$5455,$A10)+COUNTIFS('Duel Log'!C$2:C$5455,"SK Dominik",'Duel Log'!O$2:O$5455,$A10)+COUNTIFS('Duel Log'!C$2:C$5455,"SK Dominik",'Duel Log'!P$2:P$5455,$A10)</f>
        <v>0</v>
      </c>
      <c r="AW10" s="17" t="n">
        <f aca="false">COUNTIFS('Duel Log'!C$2:C$5455,"SK Morten",'Duel Log'!I$2:I$5455,$A10)+COUNTIFS('Duel Log'!C$2:C$5455,"SK Morten",'Duel Log'!J$2:J$5455,$A10)+COUNTIFS('Duel Log'!C$2:C$5455,"SK Morten",'Duel Log'!K$2:K$5455,$A10)+COUNTIFS('Duel Log'!C$2:C$5455,"SK Morten",'Duel Log'!L$2:L$5455,$A10)+COUNTIFS('Duel Log'!C$2:C$5455,"SK Morten",'Duel Log'!M$2:M$5455,$A10)+COUNTIFS('Duel Log'!C$2:C$5455,"SK Morten",'Duel Log'!N$2:N$5455,$A10)+COUNTIFS('Duel Log'!C$2:C$5455,"SK Morten",'Duel Log'!O$2:O$5455,$A10)+COUNTIFS('Duel Log'!C$2:C$5455,"SK Morten",'Duel Log'!P$2:P$5455,$A10)</f>
        <v>0</v>
      </c>
      <c r="AX10" s="17" t="n">
        <f aca="false">COUNTIFS('Duel Log'!C$2:C$5455,"SK xopxsam",'Duel Log'!I$2:I$5455,$A10)+COUNTIFS('Duel Log'!C$2:C$5455,"SK xopxsam",'Duel Log'!J$2:J$5455,$A10)+COUNTIFS('Duel Log'!C$2:C$5455,"SK xopxsam",'Duel Log'!K$2:K$5455,$A10)+COUNTIFS('Duel Log'!C$2:C$5455,"SK xopxsam",'Duel Log'!L$2:L$5455,$A10)+COUNTIFS('Duel Log'!C$2:C$5455,"SK xopxsam",'Duel Log'!M$2:M$5455,$A10)+COUNTIFS('Duel Log'!C$2:C$5455,"SK xopxsam",'Duel Log'!N$2:N$5455,$A10)+COUNTIFS('Duel Log'!C$2:C$5455,"SK xopxsam",'Duel Log'!O$2:O$5455,$A10)+COUNTIFS('Duel Log'!C$2:C$5455,"SK xopxsam",'Duel Log'!P$2:P$5455,$A10)</f>
        <v>0</v>
      </c>
      <c r="AY10" s="17" t="n">
        <f aca="false">COUNTIFS('Duel Log'!C$2:C$5455,"Samuel Bassotto",'Duel Log'!I$2:I$5455,$A10)+COUNTIFS('Duel Log'!C$2:C$5455,"Samuel Bassotto",'Duel Log'!J$2:J$5455,$A10)+COUNTIFS('Duel Log'!C$2:C$5455,"Samuel Bassotto",'Duel Log'!K$2:K$5455,$A10)+COUNTIFS('Duel Log'!C$2:C$5455,"Samuel Bassotto",'Duel Log'!L$2:L$5455,$A10)+COUNTIFS('Duel Log'!C$2:C$5455,"Samuel Bassotto",'Duel Log'!M$2:M$5455,$A10)+COUNTIFS('Duel Log'!C$2:C$5455,"Samuel Bassotto",'Duel Log'!N$2:N$5455,$A10)+COUNTIFS('Duel Log'!C$2:C$5455,"Samuel Bassotto",'Duel Log'!O$2:O$5455,$A10)+COUNTIFS('Duel Log'!C$2:C$5455,"Samuel Bassotto",'Duel Log'!P$2:P$5455,$A10)</f>
        <v>0</v>
      </c>
      <c r="AZ10" s="17" t="n">
        <f aca="false">COUNTIFS('Duel Log'!C$2:C$5455,"SandBox",'Duel Log'!I$2:I$5455,$A10)+COUNTIFS('Duel Log'!C$2:C$5455,"SandBox",'Duel Log'!J$2:J$5455,$A10)+COUNTIFS('Duel Log'!C$2:C$5455,"SandBox",'Duel Log'!K$2:K$5455,$A10)+COUNTIFS('Duel Log'!C$2:C$5455,"SandBox",'Duel Log'!L$2:L$5455,$A10)+COUNTIFS('Duel Log'!C$2:C$5455,"SandBox",'Duel Log'!M$2:M$5455,$A10)+COUNTIFS('Duel Log'!C$2:C$5455,"SandBox",'Duel Log'!N$2:N$5455,$A10)+COUNTIFS('Duel Log'!C$2:C$5455,"SandBox",'Duel Log'!O$2:O$5455,$A10)+COUNTIFS('Duel Log'!C$2:C$5455,"SandBox",'Duel Log'!P$2:P$5455,$A10)</f>
        <v>0</v>
      </c>
      <c r="BA10" s="17" t="n">
        <f aca="false">COUNTIFS('Duel Log'!C$2:C$5455,"Sosaa1of1",'Duel Log'!I$2:I$5455,$A10)+COUNTIFS('Duel Log'!C$2:C$5455,"Sosaa1of1",'Duel Log'!J$2:J$5455,$A10)+COUNTIFS('Duel Log'!C$2:C$5455,"Sosaa1of1",'Duel Log'!K$2:K$5455,$A10)+COUNTIFS('Duel Log'!C$2:C$5455,"Sosaa1of1",'Duel Log'!L$2:L$5455,$A10)+COUNTIFS('Duel Log'!C$2:C$5455,"Sosaa1of1",'Duel Log'!M$2:M$5455,$A10)+COUNTIFS('Duel Log'!C$2:C$5455,"Sosaa1of1",'Duel Log'!N$2:N$5455,$A10)+COUNTIFS('Duel Log'!C$2:C$5455,"Sosaa1of1",'Duel Log'!O$2:O$5455,$A10)+COUNTIFS('Duel Log'!C$2:C$5455,"Sosaa1of1",'Duel Log'!P$2:P$5455,$A10)</f>
        <v>0</v>
      </c>
      <c r="BB10" s="17" t="n">
        <f aca="false">COUNTIFS('Duel Log'!C$2:C$5455,"Steeef",'Duel Log'!I$2:I$5455,$A10)+COUNTIFS('Duel Log'!C$2:C$5455,"Steeef",'Duel Log'!J$2:J$5455,$A10)+COUNTIFS('Duel Log'!C$2:C$5455,"Steeef",'Duel Log'!K$2:K$5455,$A10)+COUNTIFS('Duel Log'!C$2:C$5455,"Steeef",'Duel Log'!L$2:L$5455,$A10)+COUNTIFS('Duel Log'!C$2:C$5455,"Steeef",'Duel Log'!M$2:M$5455,$A10)+COUNTIFS('Duel Log'!C$2:C$5455,"Steeef",'Duel Log'!N$2:N$5455,$A10)+COUNTIFS('Duel Log'!C$2:C$5455,"Steeef",'Duel Log'!O$2:O$5455,$A10)+COUNTIFS('Duel Log'!C$2:C$5455,"Steeef",'Duel Log'!P$2:P$5455,$A10)</f>
        <v>0</v>
      </c>
      <c r="BC10" s="17" t="n">
        <f aca="false">COUNTIFS('Duel Log'!C$2:C$5455,"TMX I Mateja",'Duel Log'!I$2:I$5455,$A10)+COUNTIFS('Duel Log'!C$2:C$5455,"TMX I Mateja",'Duel Log'!J$2:J$5455,$A10)+COUNTIFS('Duel Log'!C$2:C$5455,"TMX I Mateja",'Duel Log'!K$2:K$5455,$A10)+COUNTIFS('Duel Log'!C$2:C$5455,"TMX I Mateja",'Duel Log'!L$2:L$5455,$A10)+COUNTIFS('Duel Log'!C$2:C$5455,"TMX I Mateja",'Duel Log'!M$2:M$5455,$A10)+COUNTIFS('Duel Log'!C$2:C$5455,"TMX I Mateja",'Duel Log'!N$2:N$5455,$A10)+COUNTIFS('Duel Log'!C$2:C$5455,"TMX I Mateja",'Duel Log'!O$2:O$5455,$A10)+COUNTIFS('Duel Log'!C$2:C$5455,"TMX I Mateja",'Duel Log'!P$2:P$5455,$A10)</f>
        <v>0</v>
      </c>
      <c r="BD10" s="17" t="n">
        <f aca="false">COUNTIFS('Duel Log'!C$2:C$5455,"TTK:MrAwesomeCR",'Duel Log'!I$2:I$5455,$A10)+COUNTIFS('Duel Log'!C$2:C$5455,"TTK:MrAwesomeCR",'Duel Log'!J$2:J$5455,$A10)+COUNTIFS('Duel Log'!C$2:C$5455,"TTK:MrAwesomeCR",'Duel Log'!K$2:K$5455,$A10)+COUNTIFS('Duel Log'!C$2:C$5455,"TTK:MrAwesomeCR",'Duel Log'!L$2:L$5455,$A10)+COUNTIFS('Duel Log'!C$2:C$5455,"TTK:MrAwesomeCR",'Duel Log'!M$2:M$5455,$A10)+COUNTIFS('Duel Log'!C$2:C$5455,"TTK:MrAwesomeCR",'Duel Log'!N$2:N$5455,$A10)+COUNTIFS('Duel Log'!C$2:C$5455,"TTK:MrAwesomeCR",'Duel Log'!O$2:O$5455,$A10)+COUNTIFS('Duel Log'!C$2:C$5455,"TTK:MrAwesomeCR",'Duel Log'!P$2:P$5455,$A10)</f>
        <v>0</v>
      </c>
      <c r="BE10" s="17" t="n">
        <f aca="false">COUNTIFS('Duel Log'!C$2:C$5455,"Turan✨",'Duel Log'!I$2:I$5455,$A10)+COUNTIFS('Duel Log'!C$2:C$5455,"Turan✨",'Duel Log'!J$2:J$5455,$A10)+COUNTIFS('Duel Log'!C$2:C$5455,"Turan✨",'Duel Log'!K$2:K$5455,$A10)+COUNTIFS('Duel Log'!C$2:C$5455,"Turan✨",'Duel Log'!L$2:L$5455,$A10)+COUNTIFS('Duel Log'!C$2:C$5455,"Turan✨",'Duel Log'!M$2:M$5455,$A10)+COUNTIFS('Duel Log'!C$2:C$5455,"Turan✨",'Duel Log'!N$2:N$5455,$A10)+COUNTIFS('Duel Log'!C$2:C$5455,"Turan✨",'Duel Log'!O$2:O$5455,$A10)+COUNTIFS('Duel Log'!C$2:C$5455,"Turan✨",'Duel Log'!P$2:P$5455,$A10)</f>
        <v>0</v>
      </c>
      <c r="BF10" s="17" t="n">
        <f aca="false">COUNTIFS('Duel Log'!C$2:C$5455,"Viktor",'Duel Log'!I$2:I$5455,$A10)+COUNTIFS('Duel Log'!C$2:C$5455,"Viktor",'Duel Log'!J$2:J$5455,$A10)+COUNTIFS('Duel Log'!C$2:C$5455,"Viktor",'Duel Log'!K$2:K$5455,$A10)+COUNTIFS('Duel Log'!C$2:C$5455,"Viktor",'Duel Log'!L$2:L$5455,$A10)+COUNTIFS('Duel Log'!C$2:C$5455,"Viktor",'Duel Log'!M$2:M$5455,$A10)+COUNTIFS('Duel Log'!C$2:C$5455,"Viktor",'Duel Log'!N$2:N$5455,$A10)+COUNTIFS('Duel Log'!C$2:C$5455,"Viktor",'Duel Log'!O$2:O$5455,$A10)+COUNTIFS('Duel Log'!C$2:C$5455,"Viktor",'Duel Log'!P$2:P$5455,$A10)</f>
        <v>0</v>
      </c>
      <c r="BG10" s="17" t="n">
        <f aca="false">COUNTIFS('Duel Log'!C$2:C$5455,"Vitor75",'Duel Log'!I$2:I$5455,$A10)+COUNTIFS('Duel Log'!C$2:C$5455,"Vitor75",'Duel Log'!J$2:J$5455,$A10)+COUNTIFS('Duel Log'!C$2:C$5455,"Vitor75",'Duel Log'!K$2:K$5455,$A10)+COUNTIFS('Duel Log'!C$2:C$5455,"Vitor75",'Duel Log'!L$2:L$5455,$A10)+COUNTIFS('Duel Log'!C$2:C$5455,"Vitor75",'Duel Log'!M$2:M$5455,$A10)+COUNTIFS('Duel Log'!C$2:C$5455,"Vitor75",'Duel Log'!N$2:N$5455,$A10)+COUNTIFS('Duel Log'!C$2:C$5455,"Vitor75",'Duel Log'!O$2:O$5455,$A10)+COUNTIFS('Duel Log'!C$2:C$5455,"Vitor75",'Duel Log'!P$2:P$5455,$A10)</f>
        <v>0</v>
      </c>
      <c r="BH10" s="17" t="n">
        <f aca="false">COUNTIFS('Duel Log'!C$2:C$5455,"WL ✨ Tytoń 劲头",'Duel Log'!I$2:I$5455,$A10)+COUNTIFS('Duel Log'!C$2:C$5455,"WL ✨ Tytoń 劲头",'Duel Log'!J$2:J$5455,$A10)+COUNTIFS('Duel Log'!C$2:C$5455,"WL ✨ Tytoń 劲头",'Duel Log'!K$2:K$5455,$A10)+COUNTIFS('Duel Log'!C$2:C$5455,"WL ✨ Tytoń 劲头",'Duel Log'!L$2:L$5455,$A10)+COUNTIFS('Duel Log'!C$2:C$5455,"WL ✨ Tytoń 劲头",'Duel Log'!M$2:M$5455,$A10)+COUNTIFS('Duel Log'!C$2:C$5455,"WL ✨ Tytoń 劲头",'Duel Log'!N$2:N$5455,$A10)+COUNTIFS('Duel Log'!C$2:C$5455,"WL ✨ Tytoń 劲头",'Duel Log'!O$2:O$5455,$A10)+COUNTIFS('Duel Log'!C$2:C$5455,"WL ✨ Tytoń 劲头",'Duel Log'!P$2:P$5455,$A10)</f>
        <v>0</v>
      </c>
      <c r="BI10" s="17" t="n">
        <f aca="false">COUNTIFS('Duel Log'!C$2:C$5455,"WL ツ Dam’s ✨",'Duel Log'!I$2:I$5455,$A10)+COUNTIFS('Duel Log'!C$2:C$5455,"WL ツ Dam’s ✨",'Duel Log'!J$2:J$5455,$A10)+COUNTIFS('Duel Log'!C$2:C$5455,"WL ツ Dam’s ✨",'Duel Log'!K$2:K$5455,$A10)+COUNTIFS('Duel Log'!C$2:C$5455,"WL ツ Dam’s ✨",'Duel Log'!L$2:L$5455,$A10)+COUNTIFS('Duel Log'!C$2:C$5455,"WL ツ Dam’s ✨",'Duel Log'!M$2:M$5455,$A10)+COUNTIFS('Duel Log'!C$2:C$5455,"WL ツ Dam’s ✨",'Duel Log'!N$2:N$5455,$A10)+COUNTIFS('Duel Log'!C$2:C$5455,"WL ツ Dam’s ✨",'Duel Log'!O$2:O$5455,$A10)+COUNTIFS('Duel Log'!C$2:C$5455,"WL ツ Dam’s ✨",'Duel Log'!P$2:P$5455,$A10)</f>
        <v>0</v>
      </c>
      <c r="BJ10" s="17" t="n">
        <f aca="false">COUNTIFS('Duel Log'!C$2:C$5455,"Wallace",'Duel Log'!I$2:I$5455,$A10)+COUNTIFS('Duel Log'!C$2:C$5455,"Wallace",'Duel Log'!J$2:J$5455,$A10)+COUNTIFS('Duel Log'!C$2:C$5455,"Wallace",'Duel Log'!K$2:K$5455,$A10)+COUNTIFS('Duel Log'!C$2:C$5455,"Wallace",'Duel Log'!L$2:L$5455,$A10)+COUNTIFS('Duel Log'!C$2:C$5455,"Wallace",'Duel Log'!M$2:M$5455,$A10)+COUNTIFS('Duel Log'!C$2:C$5455,"Wallace",'Duel Log'!N$2:N$5455,$A10)+COUNTIFS('Duel Log'!C$2:C$5455,"Wallace",'Duel Log'!O$2:O$5455,$A10)+COUNTIFS('Duel Log'!C$2:C$5455,"Wallace",'Duel Log'!P$2:P$5455,$A10)</f>
        <v>0</v>
      </c>
      <c r="BK10" s="17" t="n">
        <f aca="false">COUNTIFS('Duel Log'!C$2:C$5455,"Wyze❤️Ultimo",'Duel Log'!I$2:I$5455,$A10)+COUNTIFS('Duel Log'!C$2:C$5455,"Wyze❤️Ultimo",'Duel Log'!J$2:J$5455,$A10)+COUNTIFS('Duel Log'!C$2:C$5455,"Wyze❤️Ultimo",'Duel Log'!K$2:K$5455,$A10)+COUNTIFS('Duel Log'!C$2:C$5455,"Wyze❤️Ultimo",'Duel Log'!L$2:L$5455,$A10)+COUNTIFS('Duel Log'!C$2:C$5455,"Wyze❤️Ultimo",'Duel Log'!M$2:M$5455,$A10)+COUNTIFS('Duel Log'!C$2:C$5455,"Wyze❤️Ultimo",'Duel Log'!N$2:N$5455,$A10)+COUNTIFS('Duel Log'!C$2:C$5455,"Wyze❤️Ultimo",'Duel Log'!O$2:O$5455,$A10)+COUNTIFS('Duel Log'!C$2:C$5455,"Wyze❤️Ultimo",'Duel Log'!P$2:P$5455,$A10)</f>
        <v>0</v>
      </c>
      <c r="BL10" s="17" t="n">
        <f aca="false">COUNTIFS('Duel Log'!C$2:C$5455,"Yoru",'Duel Log'!I$2:I$5455,$A10)+COUNTIFS('Duel Log'!C$2:C$5455,"Yoru",'Duel Log'!J$2:J$5455,$A10)+COUNTIFS('Duel Log'!C$2:C$5455,"Yoru",'Duel Log'!K$2:K$5455,$A10)+COUNTIFS('Duel Log'!C$2:C$5455,"Yoru",'Duel Log'!L$2:L$5455,$A10)+COUNTIFS('Duel Log'!C$2:C$5455,"Yoru",'Duel Log'!M$2:M$5455,$A10)+COUNTIFS('Duel Log'!C$2:C$5455,"Yoru",'Duel Log'!N$2:N$5455,$A10)+COUNTIFS('Duel Log'!C$2:C$5455,"Yoru",'Duel Log'!O$2:O$5455,$A10)+COUNTIFS('Duel Log'!C$2:C$5455,"Yoru",'Duel Log'!P$2:P$5455,$A10)</f>
        <v>0</v>
      </c>
      <c r="BM10" s="17" t="n">
        <f aca="false">COUNTIFS('Duel Log'!C$2:C$5455,"ZQuentino",'Duel Log'!I$2:I$5455,$A10)+COUNTIFS('Duel Log'!C$2:C$5455,"ZQuentino",'Duel Log'!J$2:J$5455,$A10)+COUNTIFS('Duel Log'!C$2:C$5455,"ZQuentino",'Duel Log'!K$2:K$5455,$A10)+COUNTIFS('Duel Log'!C$2:C$5455,"ZQuentino",'Duel Log'!L$2:L$5455,$A10)+COUNTIFS('Duel Log'!C$2:C$5455,"ZQuentino",'Duel Log'!M$2:M$5455,$A10)+COUNTIFS('Duel Log'!C$2:C$5455,"ZQuentino",'Duel Log'!N$2:N$5455,$A10)+COUNTIFS('Duel Log'!C$2:C$5455,"ZQuentino",'Duel Log'!O$2:O$5455,$A10)+COUNTIFS('Duel Log'!C$2:C$5455,"ZQuentino",'Duel Log'!P$2:P$5455,$A10)</f>
        <v>0</v>
      </c>
      <c r="BN10" s="17" t="n">
        <f aca="false">COUNTIFS('Duel Log'!C$2:C$5455,"adriel",'Duel Log'!I$2:I$5455,$A10)+COUNTIFS('Duel Log'!C$2:C$5455,"adriel",'Duel Log'!J$2:J$5455,$A10)+COUNTIFS('Duel Log'!C$2:C$5455,"adriel",'Duel Log'!K$2:K$5455,$A10)+COUNTIFS('Duel Log'!C$2:C$5455,"adriel",'Duel Log'!L$2:L$5455,$A10)+COUNTIFS('Duel Log'!C$2:C$5455,"adriel",'Duel Log'!M$2:M$5455,$A10)+COUNTIFS('Duel Log'!C$2:C$5455,"adriel",'Duel Log'!N$2:N$5455,$A10)+COUNTIFS('Duel Log'!C$2:C$5455,"adriel",'Duel Log'!O$2:O$5455,$A10)+COUNTIFS('Duel Log'!C$2:C$5455,"adriel",'Duel Log'!P$2:P$5455,$A10)</f>
        <v>0</v>
      </c>
      <c r="BO10" s="17" t="n">
        <f aca="false">COUNTIFS('Duel Log'!C$2:C$5455,"dark✨安花",'Duel Log'!I$2:I$5455,$A10)+COUNTIFS('Duel Log'!C$2:C$5455,"dark✨安花",'Duel Log'!J$2:J$5455,$A10)+COUNTIFS('Duel Log'!C$2:C$5455,"dark✨安花",'Duel Log'!K$2:K$5455,$A10)+COUNTIFS('Duel Log'!C$2:C$5455,"dark✨安花",'Duel Log'!L$2:L$5455,$A10)+COUNTIFS('Duel Log'!C$2:C$5455,"dark✨安花",'Duel Log'!M$2:M$5455,$A10)+COUNTIFS('Duel Log'!C$2:C$5455,"dark✨安花",'Duel Log'!N$2:N$5455,$A10)+COUNTIFS('Duel Log'!C$2:C$5455,"dark✨安花",'Duel Log'!O$2:O$5455,$A10)+COUNTIFS('Duel Log'!C$2:C$5455,"dark✨安花",'Duel Log'!P$2:P$5455,$A10)</f>
        <v>0</v>
      </c>
      <c r="BP10" s="17" t="n">
        <f aca="false">COUNTIFS('Duel Log'!C$2:C$5455,"droy",'Duel Log'!I$2:I$5455,$A10)+COUNTIFS('Duel Log'!C$2:C$5455,"droy",'Duel Log'!J$2:J$5455,$A10)+COUNTIFS('Duel Log'!C$2:C$5455,"droy",'Duel Log'!K$2:K$5455,$A10)+COUNTIFS('Duel Log'!C$2:C$5455,"droy",'Duel Log'!L$2:L$5455,$A10)+COUNTIFS('Duel Log'!C$2:C$5455,"droy",'Duel Log'!M$2:M$5455,$A10)+COUNTIFS('Duel Log'!C$2:C$5455,"droy",'Duel Log'!N$2:N$5455,$A10)+COUNTIFS('Duel Log'!C$2:C$5455,"droy",'Duel Log'!O$2:O$5455,$A10)+COUNTIFS('Duel Log'!C$2:C$5455,"droy",'Duel Log'!P$2:P$5455,$A10)</f>
        <v>0</v>
      </c>
      <c r="BQ10" s="17" t="n">
        <f aca="false">COUNTIFS('Duel Log'!C$2:C$5455,"evolve✨律师",'Duel Log'!I$2:I$5455,$A10)+COUNTIFS('Duel Log'!C$2:C$5455,"evolve✨律师",'Duel Log'!J$2:J$5455,$A10)+COUNTIFS('Duel Log'!C$2:C$5455,"evolve✨律师",'Duel Log'!K$2:K$5455,$A10)+COUNTIFS('Duel Log'!C$2:C$5455,"evolve✨律师",'Duel Log'!L$2:L$5455,$A10)+COUNTIFS('Duel Log'!C$2:C$5455,"evolve✨律师",'Duel Log'!M$2:M$5455,$A10)+COUNTIFS('Duel Log'!C$2:C$5455,"evolve✨律师",'Duel Log'!N$2:N$5455,$A10)+COUNTIFS('Duel Log'!C$2:C$5455,"evolve✨律师",'Duel Log'!O$2:O$5455,$A10)+COUNTIFS('Duel Log'!C$2:C$5455,"evolve✨律师",'Duel Log'!P$2:P$5455,$A10)</f>
        <v>0</v>
      </c>
      <c r="BR10" s="17" t="n">
        <f aca="false">COUNTIFS('Duel Log'!C$2:C$5455,"fluffypotato99",'Duel Log'!I$2:I$5455,$A10)+COUNTIFS('Duel Log'!C$2:C$5455,"fluffypotato99",'Duel Log'!J$2:J$5455,$A10)+COUNTIFS('Duel Log'!C$2:C$5455,"fluffypotato99",'Duel Log'!K$2:K$5455,$A10)+COUNTIFS('Duel Log'!C$2:C$5455,"fluffypotato99",'Duel Log'!L$2:L$5455,$A10)+COUNTIFS('Duel Log'!C$2:C$5455,"fluffypotato99",'Duel Log'!M$2:M$5455,$A10)+COUNTIFS('Duel Log'!C$2:C$5455,"fluffypotato99",'Duel Log'!N$2:N$5455,$A10)+COUNTIFS('Duel Log'!C$2:C$5455,"fluffypotato99",'Duel Log'!O$2:O$5455,$A10)+COUNTIFS('Duel Log'!C$2:C$5455,"fluffypotato99",'Duel Log'!P$2:P$5455,$A10)</f>
        <v>0</v>
      </c>
      <c r="BS10" s="17" t="n">
        <f aca="false">COUNTIFS('Duel Log'!C$2:C$5455,"kodigogg",'Duel Log'!I$2:I$5455,$A10)+COUNTIFS('Duel Log'!C$2:C$5455,"kodigogg",'Duel Log'!J$2:J$5455,$A10)+COUNTIFS('Duel Log'!C$2:C$5455,"kodigogg",'Duel Log'!K$2:K$5455,$A10)+COUNTIFS('Duel Log'!C$2:C$5455,"kodigogg",'Duel Log'!L$2:L$5455,$A10)+COUNTIFS('Duel Log'!C$2:C$5455,"kodigogg",'Duel Log'!M$2:M$5455,$A10)+COUNTIFS('Duel Log'!C$2:C$5455,"kodigogg",'Duel Log'!N$2:N$5455,$A10)+COUNTIFS('Duel Log'!C$2:C$5455,"kodigogg",'Duel Log'!O$2:O$5455,$A10)+COUNTIFS('Duel Log'!C$2:C$5455,"kodigogg",'Duel Log'!P$2:P$5455,$A10)</f>
        <v>0</v>
      </c>
      <c r="BT10" s="17" t="n">
        <f aca="false">COUNTIFS('Duel Log'!C$2:C$5455,"⇀スキル丨Hadi",'Duel Log'!I$2:I$5455,$A10)+COUNTIFS('Duel Log'!C$2:C$5455,"⇀スキル丨Hadi",'Duel Log'!J$2:J$5455,$A10)+COUNTIFS('Duel Log'!C$2:C$5455,"⇀スキル丨Hadi",'Duel Log'!K$2:K$5455,$A10)+COUNTIFS('Duel Log'!C$2:C$5455,"⇀スキル丨Hadi",'Duel Log'!L$2:L$5455,$A10)+COUNTIFS('Duel Log'!C$2:C$5455,"⇀スキル丨Hadi",'Duel Log'!M$2:M$5455,$A10)+COUNTIFS('Duel Log'!C$2:C$5455,"⇀スキル丨Hadi",'Duel Log'!N$2:N$5455,$A10)+COUNTIFS('Duel Log'!C$2:C$5455,"⇀スキル丨Hadi",'Duel Log'!O$2:O$5455,$A10)+COUNTIFS('Duel Log'!C$2:C$5455,"⇀スキル丨Hadi",'Duel Log'!P$2:P$5455,$A10)</f>
        <v>0</v>
      </c>
      <c r="BU10" s="17" t="n">
        <f aca="false">COUNTIFS('Duel Log'!C$2:C$5455,"✨Tanji",'Duel Log'!I$2:I$5455,$A10)+COUNTIFS('Duel Log'!C$2:C$5455,"✨Tanji",'Duel Log'!J$2:J$5455,$A10)+COUNTIFS('Duel Log'!C$2:C$5455,"✨Tanji",'Duel Log'!K$2:K$5455,$A10)+COUNTIFS('Duel Log'!C$2:C$5455,"✨Tanji",'Duel Log'!L$2:L$5455,$A10)+COUNTIFS('Duel Log'!C$2:C$5455,"✨Tanji",'Duel Log'!M$2:M$5455,$A10)+COUNTIFS('Duel Log'!C$2:C$5455,"✨Tanji",'Duel Log'!N$2:N$5455,$A10)+COUNTIFS('Duel Log'!C$2:C$5455,"✨Tanji",'Duel Log'!O$2:O$5455,$A10)+COUNTIFS('Duel Log'!C$2:C$5455,"✨Tanji",'Duel Log'!P$2:P$5455,$A10)</f>
        <v>0</v>
      </c>
      <c r="BV10" s="17" t="n">
        <f aca="false">COUNTIFS('Duel Log'!C$2:C$5455,"くり",'Duel Log'!I$2:I$5455,$A10)+COUNTIFS('Duel Log'!C$2:C$5455,"くり",'Duel Log'!J$2:J$5455,$A10)+COUNTIFS('Duel Log'!C$2:C$5455,"くり",'Duel Log'!K$2:K$5455,$A10)+COUNTIFS('Duel Log'!C$2:C$5455,"くり",'Duel Log'!L$2:L$5455,$A10)+COUNTIFS('Duel Log'!C$2:C$5455,"くり",'Duel Log'!M$2:M$5455,$A10)+COUNTIFS('Duel Log'!C$2:C$5455,"くり",'Duel Log'!N$2:N$5455,$A10)+COUNTIFS('Duel Log'!C$2:C$5455,"くり",'Duel Log'!O$2:O$5455,$A10)+COUNTIFS('Duel Log'!C$2:C$5455,"くり",'Duel Log'!P$2:P$5455,$A10)</f>
        <v>0</v>
      </c>
      <c r="BW10" s="17" t="n">
        <f aca="false">COUNTIFS('Duel Log'!C$2:C$5455,"ぐりてゃん",'Duel Log'!I$2:I$5455,$A10)+COUNTIFS('Duel Log'!C$2:C$5455,"ぐりてゃん",'Duel Log'!J$2:J$5455,$A10)+COUNTIFS('Duel Log'!C$2:C$5455,"ぐりてゃん",'Duel Log'!K$2:K$5455,$A10)+COUNTIFS('Duel Log'!C$2:C$5455,"ぐりてゃん",'Duel Log'!L$2:L$5455,$A10)+COUNTIFS('Duel Log'!C$2:C$5455,"ぐりてゃん",'Duel Log'!M$2:M$5455,$A10)+COUNTIFS('Duel Log'!C$2:C$5455,"ぐりてゃん",'Duel Log'!N$2:N$5455,$A10)+COUNTIFS('Duel Log'!C$2:C$5455,"ぐりてゃん",'Duel Log'!O$2:O$5455,$A10)+COUNTIFS('Duel Log'!C$2:C$5455,"ぐりてゃん",'Duel Log'!P$2:P$5455,$A10)</f>
        <v>0</v>
      </c>
      <c r="BX10" s="17" t="n">
        <f aca="false">COUNTIFS('Duel Log'!C$2:C$5455,"たぁ",'Duel Log'!I$2:I$5455,$A10)+COUNTIFS('Duel Log'!C$2:C$5455,"たぁ",'Duel Log'!J$2:J$5455,$A10)+COUNTIFS('Duel Log'!C$2:C$5455,"たぁ",'Duel Log'!K$2:K$5455,$A10)+COUNTIFS('Duel Log'!C$2:C$5455,"たぁ",'Duel Log'!L$2:L$5455,$A10)+COUNTIFS('Duel Log'!C$2:C$5455,"たぁ",'Duel Log'!M$2:M$5455,$A10)+COUNTIFS('Duel Log'!C$2:C$5455,"たぁ",'Duel Log'!N$2:N$5455,$A10)+COUNTIFS('Duel Log'!C$2:C$5455,"たぁ",'Duel Log'!O$2:O$5455,$A10)+COUNTIFS('Duel Log'!C$2:C$5455,"たぁ",'Duel Log'!P$2:P$5455,$A10)</f>
        <v>0</v>
      </c>
      <c r="BY10" s="17" t="n">
        <f aca="false">COUNTIFS('Duel Log'!C$2:C$5455,"てち",'Duel Log'!I$2:I$5455,$A10)+COUNTIFS('Duel Log'!C$2:C$5455,"てち",'Duel Log'!J$2:J$5455,$A10)+COUNTIFS('Duel Log'!C$2:C$5455,"てち",'Duel Log'!K$2:K$5455,$A10)+COUNTIFS('Duel Log'!C$2:C$5455,"てち",'Duel Log'!L$2:L$5455,$A10)+COUNTIFS('Duel Log'!C$2:C$5455,"てち",'Duel Log'!M$2:M$5455,$A10)+COUNTIFS('Duel Log'!C$2:C$5455,"てち",'Duel Log'!N$2:N$5455,$A10)+COUNTIFS('Duel Log'!C$2:C$5455,"てち",'Duel Log'!O$2:O$5455,$A10)+COUNTIFS('Duel Log'!C$2:C$5455,"てち",'Duel Log'!P$2:P$5455,$A10)</f>
        <v>0</v>
      </c>
      <c r="BZ10" s="17" t="n">
        <f aca="false">COUNTIFS('Duel Log'!C$2:C$5455,"むぎったん",'Duel Log'!I$2:I$5455,$A10)+COUNTIFS('Duel Log'!C$2:C$5455,"むぎったん",'Duel Log'!J$2:J$5455,$A10)+COUNTIFS('Duel Log'!C$2:C$5455,"むぎったん",'Duel Log'!K$2:K$5455,$A10)+COUNTIFS('Duel Log'!C$2:C$5455,"むぎったん",'Duel Log'!L$2:L$5455,$A10)+COUNTIFS('Duel Log'!C$2:C$5455,"むぎったん",'Duel Log'!M$2:M$5455,$A10)+COUNTIFS('Duel Log'!C$2:C$5455,"むぎったん",'Duel Log'!N$2:N$5455,$A10)+COUNTIFS('Duel Log'!C$2:C$5455,"むぎったん",'Duel Log'!O$2:O$5455,$A10)+COUNTIFS('Duel Log'!C$2:C$5455,"むぎったん",'Duel Log'!P$2:P$5455,$A10)</f>
        <v>0</v>
      </c>
      <c r="CA10" s="17" t="n">
        <f aca="false">COUNTIFS('Duel Log'!C$2:C$5455,"加急Sinistro™",'Duel Log'!I$2:I$5455,$A10)+COUNTIFS('Duel Log'!C$2:C$5455,"加急Sinistro™",'Duel Log'!J$2:J$5455,$A10)+COUNTIFS('Duel Log'!C$2:C$5455,"加急Sinistro™",'Duel Log'!K$2:K$5455,$A10)+COUNTIFS('Duel Log'!C$2:C$5455,"加急Sinistro™",'Duel Log'!L$2:L$5455,$A10)+COUNTIFS('Duel Log'!C$2:C$5455,"加急Sinistro™",'Duel Log'!M$2:M$5455,$A10)+COUNTIFS('Duel Log'!C$2:C$5455,"加急Sinistro™",'Duel Log'!N$2:N$5455,$A10)+COUNTIFS('Duel Log'!C$2:C$5455,"加急Sinistro™",'Duel Log'!O$2:O$5455,$A10)+COUNTIFS('Duel Log'!C$2:C$5455,"加急Sinistro™",'Duel Log'!P$2:P$5455,$A10)</f>
        <v>0</v>
      </c>
      <c r="CB10" s="17" t="n">
        <f aca="false">COUNTIFS('Duel Log'!C$2:C$5455,"枫｜rakan❤️安之",'Duel Log'!I$2:I$5455,$A10)+COUNTIFS('Duel Log'!C$2:C$5455,"枫｜rakan❤️安之",'Duel Log'!J$2:J$5455,$A10)+COUNTIFS('Duel Log'!C$2:C$5455,"枫｜rakan❤️安之",'Duel Log'!K$2:K$5455,$A10)+COUNTIFS('Duel Log'!C$2:C$5455,"枫｜rakan❤️安之",'Duel Log'!L$2:L$5455,$A10)+COUNTIFS('Duel Log'!C$2:C$5455,"枫｜rakan❤️安之",'Duel Log'!M$2:M$5455,$A10)+COUNTIFS('Duel Log'!C$2:C$5455,"枫｜rakan❤️安之",'Duel Log'!N$2:N$5455,$A10)+COUNTIFS('Duel Log'!C$2:C$5455,"枫｜rakan❤️安之",'Duel Log'!O$2:O$5455,$A10)+COUNTIFS('Duel Log'!C$2:C$5455,"枫｜rakan❤️安之",'Duel Log'!P$2:P$5455,$A10)</f>
        <v>0</v>
      </c>
      <c r="CC10" s="17" t="n">
        <f aca="false">COUNTIFS('Duel Log'!C$2:C$5455,"神│Venpers™☆",'Duel Log'!I$2:I$5455,$A10)+COUNTIFS('Duel Log'!C$2:C$5455,"神│Venpers™☆",'Duel Log'!J$2:J$5455,$A10)+COUNTIFS('Duel Log'!C$2:C$5455,"神│Venpers™☆",'Duel Log'!K$2:K$5455,$A10)+COUNTIFS('Duel Log'!C$2:C$5455,"神│Venpers™☆",'Duel Log'!L$2:L$5455,$A10)+COUNTIFS('Duel Log'!C$2:C$5455,"神│Venpers™☆",'Duel Log'!M$2:M$5455,$A10)+COUNTIFS('Duel Log'!C$2:C$5455,"神│Venpers™☆",'Duel Log'!N$2:N$5455,$A10)+COUNTIFS('Duel Log'!C$2:C$5455,"神│Venpers™☆",'Duel Log'!O$2:O$5455,$A10)+COUNTIFS('Duel Log'!C$2:C$5455,"神│Venpers™☆",'Duel Log'!P$2:P$5455,$A10)</f>
        <v>0</v>
      </c>
      <c r="CD10" s="17" t="n">
        <f aca="false">COUNTIFS('Duel Log'!C$2:C$5455,"老板 Ι Batan’宙斯",'Duel Log'!I$2:I$5455,$A10)+COUNTIFS('Duel Log'!C$2:C$5455,"老板 Ι Batan’宙斯",'Duel Log'!J$2:J$5455,$A10)+COUNTIFS('Duel Log'!C$2:C$5455,"老板 Ι Batan’宙斯",'Duel Log'!K$2:K$5455,$A10)+COUNTIFS('Duel Log'!C$2:C$5455,"老板 Ι Batan’宙斯",'Duel Log'!L$2:L$5455,$A10)+COUNTIFS('Duel Log'!C$2:C$5455,"老板 Ι Batan’宙斯",'Duel Log'!M$2:M$5455,$A10)+COUNTIFS('Duel Log'!C$2:C$5455,"老板 Ι Batan’宙斯",'Duel Log'!N$2:N$5455,$A10)+COUNTIFS('Duel Log'!C$2:C$5455,"老板 Ι Batan’宙斯",'Duel Log'!O$2:O$5455,$A10)+COUNTIFS('Duel Log'!C$2:C$5455,"老板 Ι Batan’宙斯",'Duel Log'!P$2:P$5455,$A10)</f>
        <v>0</v>
      </c>
      <c r="CE10" s="17" t="n">
        <f aca="false">COUNTIFS('Duel Log'!C$2:C$5455,"鬼舞辻無惨",'Duel Log'!I$2:I$5455,$A10)+COUNTIFS('Duel Log'!C$2:C$5455,"鬼舞辻無惨",'Duel Log'!J$2:J$5455,$A10)+COUNTIFS('Duel Log'!C$2:C$5455,"鬼舞辻無惨",'Duel Log'!K$2:K$5455,$A10)+COUNTIFS('Duel Log'!C$2:C$5455,"鬼舞辻無惨",'Duel Log'!L$2:L$5455,$A10)+COUNTIFS('Duel Log'!C$2:C$5455,"鬼舞辻無惨",'Duel Log'!M$2:M$5455,$A10)+COUNTIFS('Duel Log'!C$2:C$5455,"鬼舞辻無惨",'Duel Log'!N$2:N$5455,$A10)+COUNTIFS('Duel Log'!C$2:C$5455,"鬼舞辻無惨",'Duel Log'!O$2:O$5455,$A10)+COUNTIFS('Duel Log'!C$2:C$5455,"鬼舞辻無惨",'Duel Log'!P$2:P$5455,$A10)</f>
        <v>0</v>
      </c>
      <c r="CF10" s="17" t="n">
        <f aca="false">COUNTIFS('Duel Log'!C$2:C$5455,"ꨄ Max ✨",'Duel Log'!I$2:I$5455,$A10)+COUNTIFS('Duel Log'!C$2:C$5455,"ꨄ Max ✨",'Duel Log'!J$2:J$5455,$A10)+COUNTIFS('Duel Log'!C$2:C$5455,"ꨄ Max ✨",'Duel Log'!K$2:K$5455,$A10)+COUNTIFS('Duel Log'!C$2:C$5455,"ꨄ Max ✨",'Duel Log'!L$2:L$5455,$A10)+COUNTIFS('Duel Log'!C$2:C$5455,"ꨄ Max ✨",'Duel Log'!M$2:M$5455,$A10)+COUNTIFS('Duel Log'!C$2:C$5455,"ꨄ Max ✨",'Duel Log'!N$2:N$5455,$A10)+COUNTIFS('Duel Log'!C$2:C$5455,"ꨄ Max ✨",'Duel Log'!O$2:O$5455,$A10)+COUNTIFS('Duel Log'!C$2:C$5455,"ꨄ Max ✨",'Duel Log'!P$2:P$5455,$A10)</f>
        <v>0</v>
      </c>
      <c r="CG10" s="17" t="n">
        <f aca="false">COUNTIFS('Duel Log'!C$2:C$5455,"사과도둑",'Duel Log'!I$2:I$5455,$A10)+COUNTIFS('Duel Log'!C$2:C$5455,"사과도둑",'Duel Log'!J$2:J$5455,$A10)+COUNTIFS('Duel Log'!C$2:C$5455,"사과도둑",'Duel Log'!K$2:K$5455,$A10)+COUNTIFS('Duel Log'!C$2:C$5455,"사과도둑",'Duel Log'!L$2:L$5455,$A10)+COUNTIFS('Duel Log'!C$2:C$5455,"사과도둑",'Duel Log'!M$2:M$5455,$A10)+COUNTIFS('Duel Log'!C$2:C$5455,"사과도둑",'Duel Log'!N$2:N$5455,$A10)+COUNTIFS('Duel Log'!C$2:C$5455,"사과도둑",'Duel Log'!O$2:O$5455,$A10)+COUNTIFS('Duel Log'!C$2:C$5455,"사과도둑",'Duel Log'!P$2:P$5455,$A10)</f>
        <v>0</v>
      </c>
      <c r="CH10" s="17" t="n">
        <f aca="false">COUNTIFS('Duel Log'!C$2:C$5455,"우티비구독좋아요",'Duel Log'!I$2:I$5455,$A10)+COUNTIFS('Duel Log'!C$2:C$5455,"우티비구독좋아요",'Duel Log'!J$2:J$5455,$A10)+COUNTIFS('Duel Log'!C$2:C$5455,"우티비구독좋아요",'Duel Log'!K$2:K$5455,$A10)+COUNTIFS('Duel Log'!C$2:C$5455,"우티비구독좋아요",'Duel Log'!L$2:L$5455,$A10)+COUNTIFS('Duel Log'!C$2:C$5455,"우티비구독좋아요",'Duel Log'!M$2:M$5455,$A10)+COUNTIFS('Duel Log'!C$2:C$5455,"우티비구독좋아요",'Duel Log'!N$2:N$5455,$A10)+COUNTIFS('Duel Log'!C$2:C$5455,"우티비구독좋아요",'Duel Log'!O$2:O$5455,$A10)+COUNTIFS('Duel Log'!C$2:C$5455,"우티비구독좋아요",'Duel Log'!P$2:P$5455,$A10)</f>
        <v>0</v>
      </c>
    </row>
    <row r="11" customFormat="false" ht="15" hidden="false" customHeight="true" outlineLevel="0" collapsed="false">
      <c r="A11" s="11" t="s">
        <v>306</v>
      </c>
      <c r="B11" s="17" t="n">
        <f aca="false">COUNTIFS('Duel Log'!C$2:C$5455,"!¡osama™️!¡",'Duel Log'!I$2:I$5455,$A11)+COUNTIFS('Duel Log'!C$2:C$5455,"!¡osama™️!¡",'Duel Log'!J$2:J$5455,$A11)+COUNTIFS('Duel Log'!C$2:C$5455,"!¡osama™️!¡",'Duel Log'!K$2:K$5455,$A11)+COUNTIFS('Duel Log'!C$2:C$5455,"!¡osama™️!¡",'Duel Log'!L$2:L$5455,$A11)+COUNTIFS('Duel Log'!C$2:C$5455,"!¡osama™️!¡",'Duel Log'!M$2:M$5455,$A11)+COUNTIFS('Duel Log'!C$2:C$5455,"!¡osama™️!¡",'Duel Log'!N$2:N$5455,$A11)+COUNTIFS('Duel Log'!C$2:C$5455,"!¡osama™️!¡",'Duel Log'!O$2:O$5455,$A11)+COUNTIFS('Duel Log'!C$2:C$5455,"!¡osama™️!¡",'Duel Log'!P$2:P$5455,$A11)</f>
        <v>0</v>
      </c>
      <c r="C11" s="17" t="n">
        <f aca="false">COUNTIFS('Duel Log'!C$2:C$5455,"40k Oker",'Duel Log'!I$2:I$5455,$A11)+COUNTIFS('Duel Log'!C$2:C$5455,"40k Oker",'Duel Log'!J$2:J$5455,$A11)+COUNTIFS('Duel Log'!C$2:C$5455,"40k Oker",'Duel Log'!K$2:K$5455,$A11)+COUNTIFS('Duel Log'!C$2:C$5455,"40k Oker",'Duel Log'!L$2:L$5455,$A11)+COUNTIFS('Duel Log'!C$2:C$5455,"40k Oker",'Duel Log'!M$2:M$5455,$A11)+COUNTIFS('Duel Log'!C$2:C$5455,"40k Oker",'Duel Log'!N$2:N$5455,$A11)+COUNTIFS('Duel Log'!C$2:C$5455,"40k Oker",'Duel Log'!O$2:O$5455,$A11)+COUNTIFS('Duel Log'!C$2:C$5455,"40k Oker",'Duel Log'!P$2:P$5455,$A11)</f>
        <v>1</v>
      </c>
      <c r="D11" s="17" t="n">
        <f aca="false">COUNTIFS('Duel Log'!C$2:C$5455,"Adox",'Duel Log'!I$2:I$5455,$A11)+COUNTIFS('Duel Log'!C$2:C$5455,"Adox",'Duel Log'!J$2:J$5455,$A11)+COUNTIFS('Duel Log'!C$2:C$5455,"Adox",'Duel Log'!K$2:K$5455,$A11)+COUNTIFS('Duel Log'!C$2:C$5455,"Adox",'Duel Log'!L$2:L$5455,$A11)+COUNTIFS('Duel Log'!C$2:C$5455,"Adox",'Duel Log'!M$2:M$5455,$A11)+COUNTIFS('Duel Log'!C$2:C$5455,"Adox",'Duel Log'!N$2:N$5455,$A11)+COUNTIFS('Duel Log'!C$2:C$5455,"Adox",'Duel Log'!O$2:O$5455,$A11)+COUNTIFS('Duel Log'!C$2:C$5455,"Adox",'Duel Log'!P$2:P$5455,$A11)</f>
        <v>0</v>
      </c>
      <c r="E11" s="17" t="n">
        <f aca="false">COUNTIFS('Duel Log'!C$2:C$5455,"Asaf",'Duel Log'!I$2:I$5455,$A11)+COUNTIFS('Duel Log'!C$2:C$5455,"Asaf",'Duel Log'!J$2:J$5455,$A11)+COUNTIFS('Duel Log'!C$2:C$5455,"Asaf",'Duel Log'!K$2:K$5455,$A11)+COUNTIFS('Duel Log'!C$2:C$5455,"Asaf",'Duel Log'!L$2:L$5455,$A11)+COUNTIFS('Duel Log'!C$2:C$5455,"Asaf",'Duel Log'!M$2:M$5455,$A11)+COUNTIFS('Duel Log'!C$2:C$5455,"Asaf",'Duel Log'!N$2:N$5455,$A11)+COUNTIFS('Duel Log'!C$2:C$5455,"Asaf",'Duel Log'!O$2:O$5455,$A11)+COUNTIFS('Duel Log'!C$2:C$5455,"Asaf",'Duel Log'!P$2:P$5455,$A11)</f>
        <v>1</v>
      </c>
      <c r="F11" s="17" t="n">
        <f aca="false">COUNTIFS('Duel Log'!C$2:C$5455,"BattleSRAM",'Duel Log'!I$2:I$5455,$A11)+COUNTIFS('Duel Log'!C$2:C$5455,"BattleSRAM",'Duel Log'!J$2:J$5455,$A11)+COUNTIFS('Duel Log'!C$2:C$5455,"BattleSRAM",'Duel Log'!K$2:K$5455,$A11)+COUNTIFS('Duel Log'!C$2:C$5455,"BattleSRAM",'Duel Log'!L$2:L$5455,$A11)+COUNTIFS('Duel Log'!C$2:C$5455,"BattleSRAM",'Duel Log'!M$2:M$5455,$A11)+COUNTIFS('Duel Log'!C$2:C$5455,"BattleSRAM",'Duel Log'!N$2:N$5455,$A11)+COUNTIFS('Duel Log'!C$2:C$5455,"BattleSRAM",'Duel Log'!O$2:O$5455,$A11)+COUNTIFS('Duel Log'!C$2:C$5455,"BattleSRAM",'Duel Log'!P$2:P$5455,$A11)</f>
        <v>0</v>
      </c>
      <c r="G11" s="17" t="n">
        <f aca="false">COUNTIFS('Duel Log'!C$2:C$5455,"Betfas",'Duel Log'!I$2:I$5455,$A11)+COUNTIFS('Duel Log'!C$2:C$5455,"Betfas",'Duel Log'!J$2:J$5455,$A11)+COUNTIFS('Duel Log'!C$2:C$5455,"Betfas",'Duel Log'!K$2:K$5455,$A11)+COUNTIFS('Duel Log'!C$2:C$5455,"Betfas",'Duel Log'!L$2:L$5455,$A11)+COUNTIFS('Duel Log'!C$2:C$5455,"Betfas",'Duel Log'!M$2:M$5455,$A11)+COUNTIFS('Duel Log'!C$2:C$5455,"Betfas",'Duel Log'!N$2:N$5455,$A11)+COUNTIFS('Duel Log'!C$2:C$5455,"Betfas",'Duel Log'!O$2:O$5455,$A11)+COUNTIFS('Duel Log'!C$2:C$5455,"Betfas",'Duel Log'!P$2:P$5455,$A11)</f>
        <v>0</v>
      </c>
      <c r="H11" s="17" t="n">
        <f aca="false">COUNTIFS('Duel Log'!C$2:C$5455,"CAL Sub ™✨杰克",'Duel Log'!I$2:I$5455,$A11)+COUNTIFS('Duel Log'!C$2:C$5455,"CAL Sub ™✨杰克",'Duel Log'!J$2:J$5455,$A11)+COUNTIFS('Duel Log'!C$2:C$5455,"CAL Sub ™✨杰克",'Duel Log'!K$2:K$5455,$A11)+COUNTIFS('Duel Log'!C$2:C$5455,"CAL Sub ™✨杰克",'Duel Log'!L$2:L$5455,$A11)+COUNTIFS('Duel Log'!C$2:C$5455,"CAL Sub ™✨杰克",'Duel Log'!M$2:M$5455,$A11)+COUNTIFS('Duel Log'!C$2:C$5455,"CAL Sub ™✨杰克",'Duel Log'!N$2:N$5455,$A11)+COUNTIFS('Duel Log'!C$2:C$5455,"CAL Sub ™✨杰克",'Duel Log'!O$2:O$5455,$A11)+COUNTIFS('Duel Log'!C$2:C$5455,"CAL Sub ™✨杰克",'Duel Log'!P$2:P$5455,$A11)</f>
        <v>3</v>
      </c>
      <c r="I11" s="17" t="n">
        <f aca="false">COUNTIFS('Duel Log'!C$2:C$5455,"CAL Sub ™️✨Kun",'Duel Log'!I$2:I$5455,$A11)+COUNTIFS('Duel Log'!C$2:C$5455,"CAL Sub ™️✨Kun",'Duel Log'!J$2:J$5455,$A11)+COUNTIFS('Duel Log'!C$2:C$5455,"CAL Sub ™️✨Kun",'Duel Log'!K$2:K$5455,$A11)+COUNTIFS('Duel Log'!C$2:C$5455,"CAL Sub ™️✨Kun",'Duel Log'!L$2:L$5455,$A11)+COUNTIFS('Duel Log'!C$2:C$5455,"CAL Sub ™️✨Kun",'Duel Log'!M$2:M$5455,$A11)+COUNTIFS('Duel Log'!C$2:C$5455,"CAL Sub ™️✨Kun",'Duel Log'!N$2:N$5455,$A11)+COUNTIFS('Duel Log'!C$2:C$5455,"CAL Sub ™️✨Kun",'Duel Log'!O$2:O$5455,$A11)+COUNTIFS('Duel Log'!C$2:C$5455,"CAL Sub ™️✨Kun",'Duel Log'!P$2:P$5455,$A11)</f>
        <v>4</v>
      </c>
      <c r="J11" s="17" t="n">
        <f aca="false">COUNTIFS('Duel Log'!C$2:C$5455,"CAPGUN",'Duel Log'!I$2:I$5455,$A11)+COUNTIFS('Duel Log'!C$2:C$5455,"CAPGUN",'Duel Log'!J$2:J$5455,$A11)+COUNTIFS('Duel Log'!C$2:C$5455,"CAPGUN",'Duel Log'!K$2:K$5455,$A11)+COUNTIFS('Duel Log'!C$2:C$5455,"CAPGUN",'Duel Log'!L$2:L$5455,$A11)+COUNTIFS('Duel Log'!C$2:C$5455,"CAPGUN",'Duel Log'!M$2:M$5455,$A11)+COUNTIFS('Duel Log'!C$2:C$5455,"CAPGUN",'Duel Log'!N$2:N$5455,$A11)+COUNTIFS('Duel Log'!C$2:C$5455,"CAPGUN",'Duel Log'!O$2:O$5455,$A11)+COUNTIFS('Duel Log'!C$2:C$5455,"CAPGUN",'Duel Log'!P$2:P$5455,$A11)</f>
        <v>0</v>
      </c>
      <c r="K11" s="17" t="n">
        <f aca="false">COUNTIFS('Duel Log'!C$2:C$5455,"Clown",'Duel Log'!I$2:I$5455,$A11)+COUNTIFS('Duel Log'!C$2:C$5455,"Clown",'Duel Log'!J$2:J$5455,$A11)+COUNTIFS('Duel Log'!C$2:C$5455,"Clown",'Duel Log'!K$2:K$5455,$A11)+COUNTIFS('Duel Log'!C$2:C$5455,"Clown",'Duel Log'!L$2:L$5455,$A11)+COUNTIFS('Duel Log'!C$2:C$5455,"Clown",'Duel Log'!M$2:M$5455,$A11)+COUNTIFS('Duel Log'!C$2:C$5455,"Clown",'Duel Log'!N$2:N$5455,$A11)+COUNTIFS('Duel Log'!C$2:C$5455,"Clown",'Duel Log'!O$2:O$5455,$A11)+COUNTIFS('Duel Log'!C$2:C$5455,"Clown",'Duel Log'!P$2:P$5455,$A11)</f>
        <v>13</v>
      </c>
      <c r="L11" s="17" t="n">
        <f aca="false">COUNTIFS('Duel Log'!C$2:C$5455,"Coco",'Duel Log'!I$2:I$5455,$A11)+COUNTIFS('Duel Log'!C$2:C$5455,"Coco",'Duel Log'!J$2:J$5455,$A11)+COUNTIFS('Duel Log'!C$2:C$5455,"Coco",'Duel Log'!K$2:K$5455,$A11)+COUNTIFS('Duel Log'!C$2:C$5455,"Coco",'Duel Log'!L$2:L$5455,$A11)+COUNTIFS('Duel Log'!C$2:C$5455,"Coco",'Duel Log'!M$2:M$5455,$A11)+COUNTIFS('Duel Log'!C$2:C$5455,"Coco",'Duel Log'!N$2:N$5455,$A11)+COUNTIFS('Duel Log'!C$2:C$5455,"Coco",'Duel Log'!O$2:O$5455,$A11)+COUNTIFS('Duel Log'!C$2:C$5455,"Coco",'Duel Log'!P$2:P$5455,$A11)</f>
        <v>8</v>
      </c>
      <c r="M11" s="17" t="n">
        <f aca="false">COUNTIFS('Duel Log'!C$2:C$5455,"Code: Furkan",'Duel Log'!I$2:I$5455,$A11)+COUNTIFS('Duel Log'!C$2:C$5455,"Code: Furkan",'Duel Log'!J$2:J$5455,$A11)+COUNTIFS('Duel Log'!C$2:C$5455,"Code: Furkan",'Duel Log'!K$2:K$5455,$A11)+COUNTIFS('Duel Log'!C$2:C$5455,"Code: Furkan",'Duel Log'!L$2:L$5455,$A11)+COUNTIFS('Duel Log'!C$2:C$5455,"Code: Furkan",'Duel Log'!M$2:M$5455,$A11)+COUNTIFS('Duel Log'!C$2:C$5455,"Code: Furkan",'Duel Log'!N$2:N$5455,$A11)+COUNTIFS('Duel Log'!C$2:C$5455,"Code: Furkan",'Duel Log'!O$2:O$5455,$A11)+COUNTIFS('Duel Log'!C$2:C$5455,"Code: Furkan",'Duel Log'!P$2:P$5455,$A11)</f>
        <v>5</v>
      </c>
      <c r="N11" s="17" t="n">
        <f aca="false">COUNTIFS('Duel Log'!C$2:C$5455,"DK",'Duel Log'!I$2:I$5455,$A11)+COUNTIFS('Duel Log'!C$2:C$5455,"DK",'Duel Log'!J$2:J$5455,$A11)+COUNTIFS('Duel Log'!C$2:C$5455,"DK",'Duel Log'!K$2:K$5455,$A11)+COUNTIFS('Duel Log'!C$2:C$5455,"DK",'Duel Log'!L$2:L$5455,$A11)+COUNTIFS('Duel Log'!C$2:C$5455,"DK",'Duel Log'!M$2:M$5455,$A11)+COUNTIFS('Duel Log'!C$2:C$5455,"DK",'Duel Log'!N$2:N$5455,$A11)+COUNTIFS('Duel Log'!C$2:C$5455,"DK",'Duel Log'!O$2:O$5455,$A11)+COUNTIFS('Duel Log'!C$2:C$5455,"DK",'Duel Log'!P$2:P$5455,$A11)</f>
        <v>1</v>
      </c>
      <c r="O11" s="17" t="n">
        <f aca="false">COUNTIFS('Duel Log'!C$2:C$5455,"DaniGamer",'Duel Log'!I$2:I$5455,$A11)+COUNTIFS('Duel Log'!C$2:C$5455,"DaniGamer",'Duel Log'!J$2:J$5455,$A11)+COUNTIFS('Duel Log'!C$2:C$5455,"DaniGamer",'Duel Log'!K$2:K$5455,$A11)+COUNTIFS('Duel Log'!C$2:C$5455,"DaniGamer",'Duel Log'!L$2:L$5455,$A11)+COUNTIFS('Duel Log'!C$2:C$5455,"DaniGamer",'Duel Log'!M$2:M$5455,$A11)+COUNTIFS('Duel Log'!C$2:C$5455,"DaniGamer",'Duel Log'!N$2:N$5455,$A11)+COUNTIFS('Duel Log'!C$2:C$5455,"DaniGamer",'Duel Log'!O$2:O$5455,$A11)+COUNTIFS('Duel Log'!C$2:C$5455,"DaniGamer",'Duel Log'!P$2:P$5455,$A11)</f>
        <v>0</v>
      </c>
      <c r="P11" s="17" t="n">
        <f aca="false">COUNTIFS('Duel Log'!C$2:C$5455,"Dess",'Duel Log'!I$2:I$5455,$A11)+COUNTIFS('Duel Log'!C$2:C$5455,"Dess",'Duel Log'!J$2:J$5455,$A11)+COUNTIFS('Duel Log'!C$2:C$5455,"Dess",'Duel Log'!K$2:K$5455,$A11)+COUNTIFS('Duel Log'!C$2:C$5455,"Dess",'Duel Log'!L$2:L$5455,$A11)+COUNTIFS('Duel Log'!C$2:C$5455,"Dess",'Duel Log'!M$2:M$5455,$A11)+COUNTIFS('Duel Log'!C$2:C$5455,"Dess",'Duel Log'!N$2:N$5455,$A11)+COUNTIFS('Duel Log'!C$2:C$5455,"Dess",'Duel Log'!O$2:O$5455,$A11)+COUNTIFS('Duel Log'!C$2:C$5455,"Dess",'Duel Log'!P$2:P$5455,$A11)</f>
        <v>2</v>
      </c>
      <c r="Q11" s="17" t="n">
        <f aca="false">COUNTIFS('Duel Log'!C$2:C$5455,"EGW",'Duel Log'!I$2:I$5455,$A11)+COUNTIFS('Duel Log'!C$2:C$5455,"EGW",'Duel Log'!J$2:J$5455,$A11)+COUNTIFS('Duel Log'!C$2:C$5455,"EGW",'Duel Log'!K$2:K$5455,$A11)+COUNTIFS('Duel Log'!C$2:C$5455,"EGW",'Duel Log'!L$2:L$5455,$A11)+COUNTIFS('Duel Log'!C$2:C$5455,"EGW",'Duel Log'!M$2:M$5455,$A11)+COUNTIFS('Duel Log'!C$2:C$5455,"EGW",'Duel Log'!N$2:N$5455,$A11)+COUNTIFS('Duel Log'!C$2:C$5455,"EGW",'Duel Log'!O$2:O$5455,$A11)+COUNTIFS('Duel Log'!C$2:C$5455,"EGW",'Duel Log'!P$2:P$5455,$A11)</f>
        <v>5</v>
      </c>
      <c r="R11" s="17" t="n">
        <f aca="false">COUNTIFS('Duel Log'!C$2:C$5455,"ErBacce",'Duel Log'!I$2:I$5455,$A11)+COUNTIFS('Duel Log'!C$2:C$5455,"ErBacce",'Duel Log'!J$2:J$5455,$A11)+COUNTIFS('Duel Log'!C$2:C$5455,"ErBacce",'Duel Log'!K$2:K$5455,$A11)+COUNTIFS('Duel Log'!C$2:C$5455,"ErBacce",'Duel Log'!L$2:L$5455,$A11)+COUNTIFS('Duel Log'!C$2:C$5455,"ErBacce",'Duel Log'!M$2:M$5455,$A11)+COUNTIFS('Duel Log'!C$2:C$5455,"ErBacce",'Duel Log'!N$2:N$5455,$A11)+COUNTIFS('Duel Log'!C$2:C$5455,"ErBacce",'Duel Log'!O$2:O$5455,$A11)+COUNTIFS('Duel Log'!C$2:C$5455,"ErBacce",'Duel Log'!P$2:P$5455,$A11)</f>
        <v>0</v>
      </c>
      <c r="S11" s="17" t="n">
        <f aca="false">COUNTIFS('Duel Log'!C$2:C$5455,"FelipePT",'Duel Log'!I$2:I$5455,$A11)+COUNTIFS('Duel Log'!C$2:C$5455,"FelipePT",'Duel Log'!J$2:J$5455,$A11)+COUNTIFS('Duel Log'!C$2:C$5455,"FelipePT",'Duel Log'!K$2:K$5455,$A11)+COUNTIFS('Duel Log'!C$2:C$5455,"FelipePT",'Duel Log'!L$2:L$5455,$A11)+COUNTIFS('Duel Log'!C$2:C$5455,"FelipePT",'Duel Log'!M$2:M$5455,$A11)+COUNTIFS('Duel Log'!C$2:C$5455,"FelipePT",'Duel Log'!N$2:N$5455,$A11)+COUNTIFS('Duel Log'!C$2:C$5455,"FelipePT",'Duel Log'!O$2:O$5455,$A11)+COUNTIFS('Duel Log'!C$2:C$5455,"FelipePT",'Duel Log'!P$2:P$5455,$A11)</f>
        <v>3</v>
      </c>
      <c r="T11" s="17" t="n">
        <f aca="false">COUNTIFS('Duel Log'!C$2:C$5455,"FrancoMedinaSL",'Duel Log'!I$2:I$5455,$A11)+COUNTIFS('Duel Log'!C$2:C$5455,"FrancoMedinaSL",'Duel Log'!J$2:J$5455,$A11)+COUNTIFS('Duel Log'!C$2:C$5455,"FrancoMedinaSL",'Duel Log'!K$2:K$5455,$A11)+COUNTIFS('Duel Log'!C$2:C$5455,"FrancoMedinaSL",'Duel Log'!L$2:L$5455,$A11)+COUNTIFS('Duel Log'!C$2:C$5455,"FrancoMedinaSL",'Duel Log'!M$2:M$5455,$A11)+COUNTIFS('Duel Log'!C$2:C$5455,"FrancoMedinaSL",'Duel Log'!N$2:N$5455,$A11)+COUNTIFS('Duel Log'!C$2:C$5455,"FrancoMedinaSL",'Duel Log'!O$2:O$5455,$A11)+COUNTIFS('Duel Log'!C$2:C$5455,"FrancoMedinaSL",'Duel Log'!P$2:P$5455,$A11)</f>
        <v>0</v>
      </c>
      <c r="U11" s="17" t="n">
        <f aca="false">COUNTIFS('Duel Log'!C$2:C$5455,"GençAslan:)",'Duel Log'!I$2:I$5455,$A11)+COUNTIFS('Duel Log'!C$2:C$5455,"GençAslan:)",'Duel Log'!J$2:J$5455,$A11)+COUNTIFS('Duel Log'!C$2:C$5455,"GençAslan:)",'Duel Log'!K$2:K$5455,$A11)+COUNTIFS('Duel Log'!C$2:C$5455,"GençAslan:)",'Duel Log'!L$2:L$5455,$A11)+COUNTIFS('Duel Log'!C$2:C$5455,"GençAslan:)",'Duel Log'!M$2:M$5455,$A11)+COUNTIFS('Duel Log'!C$2:C$5455,"GençAslan:)",'Duel Log'!N$2:N$5455,$A11)+COUNTIFS('Duel Log'!C$2:C$5455,"GençAslan:)",'Duel Log'!O$2:O$5455,$A11)+COUNTIFS('Duel Log'!C$2:C$5455,"GençAslan:)",'Duel Log'!P$2:P$5455,$A11)</f>
        <v>0</v>
      </c>
      <c r="V11" s="17" t="n">
        <f aca="false">COUNTIFS('Duel Log'!C$2:C$5455,"HaRu",'Duel Log'!I$2:I$5455,$A11)+COUNTIFS('Duel Log'!C$2:C$5455,"HaRu",'Duel Log'!J$2:J$5455,$A11)+COUNTIFS('Duel Log'!C$2:C$5455,"HaRu",'Duel Log'!K$2:K$5455,$A11)+COUNTIFS('Duel Log'!C$2:C$5455,"HaRu",'Duel Log'!L$2:L$5455,$A11)+COUNTIFS('Duel Log'!C$2:C$5455,"HaRu",'Duel Log'!M$2:M$5455,$A11)+COUNTIFS('Duel Log'!C$2:C$5455,"HaRu",'Duel Log'!N$2:N$5455,$A11)+COUNTIFS('Duel Log'!C$2:C$5455,"HaRu",'Duel Log'!O$2:O$5455,$A11)+COUNTIFS('Duel Log'!C$2:C$5455,"HaRu",'Duel Log'!P$2:P$5455,$A11)</f>
        <v>3</v>
      </c>
      <c r="W11" s="17" t="n">
        <f aca="false">COUNTIFS('Duel Log'!C$2:C$5455,"INA.BenZerRidel",'Duel Log'!I$2:I$5455,$A11)+COUNTIFS('Duel Log'!C$2:C$5455,"INA.BenZerRidel",'Duel Log'!J$2:J$5455,$A11)+COUNTIFS('Duel Log'!C$2:C$5455,"INA.BenZerRidel",'Duel Log'!K$2:K$5455,$A11)+COUNTIFS('Duel Log'!C$2:C$5455,"INA.BenZerRidel",'Duel Log'!L$2:L$5455,$A11)+COUNTIFS('Duel Log'!C$2:C$5455,"INA.BenZerRidel",'Duel Log'!M$2:M$5455,$A11)+COUNTIFS('Duel Log'!C$2:C$5455,"INA.BenZerRidel",'Duel Log'!N$2:N$5455,$A11)+COUNTIFS('Duel Log'!C$2:C$5455,"INA.BenZerRidel",'Duel Log'!O$2:O$5455,$A11)+COUNTIFS('Duel Log'!C$2:C$5455,"INA.BenZerRidel",'Duel Log'!P$2:P$5455,$A11)</f>
        <v>0</v>
      </c>
      <c r="X11" s="17" t="n">
        <f aca="false">COUNTIFS('Duel Log'!C$2:C$5455,"Ian77",'Duel Log'!I$2:I$5455,$A11)+COUNTIFS('Duel Log'!C$2:C$5455,"Ian77",'Duel Log'!J$2:J$5455,$A11)+COUNTIFS('Duel Log'!C$2:C$5455,"Ian77",'Duel Log'!K$2:K$5455,$A11)+COUNTIFS('Duel Log'!C$2:C$5455,"Ian77",'Duel Log'!L$2:L$5455,$A11)+COUNTIFS('Duel Log'!C$2:C$5455,"Ian77",'Duel Log'!M$2:M$5455,$A11)+COUNTIFS('Duel Log'!C$2:C$5455,"Ian77",'Duel Log'!N$2:N$5455,$A11)+COUNTIFS('Duel Log'!C$2:C$5455,"Ian77",'Duel Log'!O$2:O$5455,$A11)+COUNTIFS('Duel Log'!C$2:C$5455,"Ian77",'Duel Log'!P$2:P$5455,$A11)</f>
        <v>3</v>
      </c>
      <c r="Y11" s="17" t="n">
        <f aca="false">COUNTIFS('Duel Log'!C$2:C$5455,"JL Viiper",'Duel Log'!I$2:I$5455,$A11)+COUNTIFS('Duel Log'!C$2:C$5455,"JL Viiper",'Duel Log'!J$2:J$5455,$A11)+COUNTIFS('Duel Log'!C$2:C$5455,"JL Viiper",'Duel Log'!K$2:K$5455,$A11)+COUNTIFS('Duel Log'!C$2:C$5455,"JL Viiper",'Duel Log'!L$2:L$5455,$A11)+COUNTIFS('Duel Log'!C$2:C$5455,"JL Viiper",'Duel Log'!M$2:M$5455,$A11)+COUNTIFS('Duel Log'!C$2:C$5455,"JL Viiper",'Duel Log'!N$2:N$5455,$A11)+COUNTIFS('Duel Log'!C$2:C$5455,"JL Viiper",'Duel Log'!O$2:O$5455,$A11)+COUNTIFS('Duel Log'!C$2:C$5455,"JL Viiper",'Duel Log'!P$2:P$5455,$A11)</f>
        <v>4</v>
      </c>
      <c r="Z11" s="17" t="n">
        <f aca="false">COUNTIFS('Duel Log'!C$2:C$5455,"John77",'Duel Log'!I$2:I$5455,$A11)+COUNTIFS('Duel Log'!C$2:C$5455,"John77",'Duel Log'!J$2:J$5455,$A11)+COUNTIFS('Duel Log'!C$2:C$5455,"John77",'Duel Log'!K$2:K$5455,$A11)+COUNTIFS('Duel Log'!C$2:C$5455,"John77",'Duel Log'!L$2:L$5455,$A11)+COUNTIFS('Duel Log'!C$2:C$5455,"John77",'Duel Log'!M$2:M$5455,$A11)+COUNTIFS('Duel Log'!C$2:C$5455,"John77",'Duel Log'!N$2:N$5455,$A11)+COUNTIFS('Duel Log'!C$2:C$5455,"John77",'Duel Log'!O$2:O$5455,$A11)+COUNTIFS('Duel Log'!C$2:C$5455,"John77",'Duel Log'!P$2:P$5455,$A11)</f>
        <v>0</v>
      </c>
      <c r="AA11" s="17" t="n">
        <f aca="false">COUNTIFS('Duel Log'!C$2:C$5455,"JorZ",'Duel Log'!I$2:I$5455,$A11)+COUNTIFS('Duel Log'!C$2:C$5455,"JorZ",'Duel Log'!J$2:J$5455,$A11)+COUNTIFS('Duel Log'!C$2:C$5455,"JorZ",'Duel Log'!K$2:K$5455,$A11)+COUNTIFS('Duel Log'!C$2:C$5455,"JorZ",'Duel Log'!L$2:L$5455,$A11)+COUNTIFS('Duel Log'!C$2:C$5455,"JorZ",'Duel Log'!M$2:M$5455,$A11)+COUNTIFS('Duel Log'!C$2:C$5455,"JorZ",'Duel Log'!N$2:N$5455,$A11)+COUNTIFS('Duel Log'!C$2:C$5455,"JorZ",'Duel Log'!O$2:O$5455,$A11)+COUNTIFS('Duel Log'!C$2:C$5455,"JorZ",'Duel Log'!P$2:P$5455,$A11)</f>
        <v>8</v>
      </c>
      <c r="AB11" s="17" t="n">
        <f aca="false">COUNTIFS('Duel Log'!C$2:C$5455,"Kimchi77✨小小罗",'Duel Log'!I$2:I$5455,$A11)+COUNTIFS('Duel Log'!C$2:C$5455,"Kimchi77✨小小罗",'Duel Log'!J$2:J$5455,$A11)+COUNTIFS('Duel Log'!C$2:C$5455,"Kimchi77✨小小罗",'Duel Log'!K$2:K$5455,$A11)+COUNTIFS('Duel Log'!C$2:C$5455,"Kimchi77✨小小罗",'Duel Log'!L$2:L$5455,$A11)+COUNTIFS('Duel Log'!C$2:C$5455,"Kimchi77✨小小罗",'Duel Log'!M$2:M$5455,$A11)+COUNTIFS('Duel Log'!C$2:C$5455,"Kimchi77✨小小罗",'Duel Log'!N$2:N$5455,$A11)+COUNTIFS('Duel Log'!C$2:C$5455,"Kimchi77✨小小罗",'Duel Log'!O$2:O$5455,$A11)+COUNTIFS('Duel Log'!C$2:C$5455,"Kimchi77✨小小罗",'Duel Log'!P$2:P$5455,$A11)</f>
        <v>1</v>
      </c>
      <c r="AC11" s="17" t="n">
        <f aca="false">COUNTIFS('Duel Log'!C$2:C$5455,"Kitashiyan",'Duel Log'!I$2:I$5455,$A11)+COUNTIFS('Duel Log'!C$2:C$5455,"Kitashiyan",'Duel Log'!J$2:J$5455,$A11)+COUNTIFS('Duel Log'!C$2:C$5455,"Kitashiyan",'Duel Log'!K$2:K$5455,$A11)+COUNTIFS('Duel Log'!C$2:C$5455,"Kitashiyan",'Duel Log'!L$2:L$5455,$A11)+COUNTIFS('Duel Log'!C$2:C$5455,"Kitashiyan",'Duel Log'!M$2:M$5455,$A11)+COUNTIFS('Duel Log'!C$2:C$5455,"Kitashiyan",'Duel Log'!N$2:N$5455,$A11)+COUNTIFS('Duel Log'!C$2:C$5455,"Kitashiyan",'Duel Log'!O$2:O$5455,$A11)+COUNTIFS('Duel Log'!C$2:C$5455,"Kitashiyan",'Duel Log'!P$2:P$5455,$A11)</f>
        <v>3</v>
      </c>
      <c r="AD11" s="17" t="n">
        <f aca="false">COUNTIFS('Duel Log'!C$2:C$5455,"Klaus",'Duel Log'!I$2:I$5455,$A11)+COUNTIFS('Duel Log'!C$2:C$5455,"Klaus",'Duel Log'!J$2:J$5455,$A11)+COUNTIFS('Duel Log'!C$2:C$5455,"Klaus",'Duel Log'!K$2:K$5455,$A11)+COUNTIFS('Duel Log'!C$2:C$5455,"Klaus",'Duel Log'!L$2:L$5455,$A11)+COUNTIFS('Duel Log'!C$2:C$5455,"Klaus",'Duel Log'!M$2:M$5455,$A11)+COUNTIFS('Duel Log'!C$2:C$5455,"Klaus",'Duel Log'!N$2:N$5455,$A11)+COUNTIFS('Duel Log'!C$2:C$5455,"Klaus",'Duel Log'!O$2:O$5455,$A11)+COUNTIFS('Duel Log'!C$2:C$5455,"Klaus",'Duel Log'!P$2:P$5455,$A11)</f>
        <v>2</v>
      </c>
      <c r="AE11" s="17" t="n">
        <f aca="false">COUNTIFS('Duel Log'!C$2:C$5455,"LF丨张✨Ink❤️llb",'Duel Log'!I$2:I$5455,$A11)+COUNTIFS('Duel Log'!C$2:C$5455,"LF丨张✨Ink❤️llb",'Duel Log'!J$2:J$5455,$A11)+COUNTIFS('Duel Log'!C$2:C$5455,"LF丨张✨Ink❤️llb",'Duel Log'!K$2:K$5455,$A11)+COUNTIFS('Duel Log'!C$2:C$5455,"LF丨张✨Ink❤️llb",'Duel Log'!L$2:L$5455,$A11)+COUNTIFS('Duel Log'!C$2:C$5455,"LF丨张✨Ink❤️llb",'Duel Log'!M$2:M$5455,$A11)+COUNTIFS('Duel Log'!C$2:C$5455,"LF丨张✨Ink❤️llb",'Duel Log'!N$2:N$5455,$A11)+COUNTIFS('Duel Log'!C$2:C$5455,"LF丨张✨Ink❤️llb",'Duel Log'!O$2:O$5455,$A11)+COUNTIFS('Duel Log'!C$2:C$5455,"LF丨张✨Ink❤️llb",'Duel Log'!P$2:P$5455,$A11)</f>
        <v>0</v>
      </c>
      <c r="AF11" s="17" t="n">
        <f aca="false">COUNTIFS('Duel Log'!C$2:C$5455,"Lucas.xit✨之安神",'Duel Log'!I$2:I$5455,$A11)+COUNTIFS('Duel Log'!C$2:C$5455,"Lucas.xit✨之安神",'Duel Log'!J$2:J$5455,$A11)+COUNTIFS('Duel Log'!C$2:C$5455,"Lucas.xit✨之安神",'Duel Log'!K$2:K$5455,$A11)+COUNTIFS('Duel Log'!C$2:C$5455,"Lucas.xit✨之安神",'Duel Log'!L$2:L$5455,$A11)+COUNTIFS('Duel Log'!C$2:C$5455,"Lucas.xit✨之安神",'Duel Log'!M$2:M$5455,$A11)+COUNTIFS('Duel Log'!C$2:C$5455,"Lucas.xit✨之安神",'Duel Log'!N$2:N$5455,$A11)+COUNTIFS('Duel Log'!C$2:C$5455,"Lucas.xit✨之安神",'Duel Log'!O$2:O$5455,$A11)+COUNTIFS('Duel Log'!C$2:C$5455,"Lucas.xit✨之安神",'Duel Log'!P$2:P$5455,$A11)</f>
        <v>1</v>
      </c>
      <c r="AG11" s="17" t="n">
        <f aca="false">COUNTIFS('Duel Log'!C$2:C$5455,"Lucas✨杰克",'Duel Log'!I$2:I$5455,$A11)+COUNTIFS('Duel Log'!C$2:C$5455,"Lucas✨杰克",'Duel Log'!J$2:J$5455,$A11)+COUNTIFS('Duel Log'!C$2:C$5455,"Lucas✨杰克",'Duel Log'!K$2:K$5455,$A11)+COUNTIFS('Duel Log'!C$2:C$5455,"Lucas✨杰克",'Duel Log'!L$2:L$5455,$A11)+COUNTIFS('Duel Log'!C$2:C$5455,"Lucas✨杰克",'Duel Log'!M$2:M$5455,$A11)+COUNTIFS('Duel Log'!C$2:C$5455,"Lucas✨杰克",'Duel Log'!N$2:N$5455,$A11)+COUNTIFS('Duel Log'!C$2:C$5455,"Lucas✨杰克",'Duel Log'!O$2:O$5455,$A11)+COUNTIFS('Duel Log'!C$2:C$5455,"Lucas✨杰克",'Duel Log'!P$2:P$5455,$A11)</f>
        <v>3</v>
      </c>
      <c r="AH11" s="17" t="n">
        <f aca="false">COUNTIFS('Duel Log'!C$2:C$5455,"MH Axel",'Duel Log'!I$2:I$5455,$A11)+COUNTIFS('Duel Log'!C$2:C$5455,"MH Axel",'Duel Log'!J$2:J$5455,$A11)+COUNTIFS('Duel Log'!C$2:C$5455,"MH Axel",'Duel Log'!K$2:K$5455,$A11)+COUNTIFS('Duel Log'!C$2:C$5455,"MH Axel",'Duel Log'!L$2:L$5455,$A11)+COUNTIFS('Duel Log'!C$2:C$5455,"MH Axel",'Duel Log'!M$2:M$5455,$A11)+COUNTIFS('Duel Log'!C$2:C$5455,"MH Axel",'Duel Log'!N$2:N$5455,$A11)+COUNTIFS('Duel Log'!C$2:C$5455,"MH Axel",'Duel Log'!O$2:O$5455,$A11)+COUNTIFS('Duel Log'!C$2:C$5455,"MH Axel",'Duel Log'!P$2:P$5455,$A11)</f>
        <v>0</v>
      </c>
      <c r="AI11" s="17" t="n">
        <f aca="false">COUNTIFS('Duel Log'!C$2:C$5455,"Mohamed Light",'Duel Log'!I$2:I$5455,$A11)+COUNTIFS('Duel Log'!C$2:C$5455,"Mohamed Light",'Duel Log'!J$2:J$5455,$A11)+COUNTIFS('Duel Log'!C$2:C$5455,"Mohamed Light",'Duel Log'!K$2:K$5455,$A11)+COUNTIFS('Duel Log'!C$2:C$5455,"Mohamed Light",'Duel Log'!L$2:L$5455,$A11)+COUNTIFS('Duel Log'!C$2:C$5455,"Mohamed Light",'Duel Log'!M$2:M$5455,$A11)+COUNTIFS('Duel Log'!C$2:C$5455,"Mohamed Light",'Duel Log'!N$2:N$5455,$A11)+COUNTIFS('Duel Log'!C$2:C$5455,"Mohamed Light",'Duel Log'!O$2:O$5455,$A11)+COUNTIFS('Duel Log'!C$2:C$5455,"Mohamed Light",'Duel Log'!P$2:P$5455,$A11)</f>
        <v>7</v>
      </c>
      <c r="AJ11" s="17" t="n">
        <f aca="false">COUNTIFS('Duel Log'!C$2:C$5455,"Nadir",'Duel Log'!I$2:I$5455,$A11)+COUNTIFS('Duel Log'!C$2:C$5455,"Nadir",'Duel Log'!J$2:J$5455,$A11)+COUNTIFS('Duel Log'!C$2:C$5455,"Nadir",'Duel Log'!K$2:K$5455,$A11)+COUNTIFS('Duel Log'!C$2:C$5455,"Nadir",'Duel Log'!L$2:L$5455,$A11)+COUNTIFS('Duel Log'!C$2:C$5455,"Nadir",'Duel Log'!M$2:M$5455,$A11)+COUNTIFS('Duel Log'!C$2:C$5455,"Nadir",'Duel Log'!N$2:N$5455,$A11)+COUNTIFS('Duel Log'!C$2:C$5455,"Nadir",'Duel Log'!O$2:O$5455,$A11)+COUNTIFS('Duel Log'!C$2:C$5455,"Nadir",'Duel Log'!P$2:P$5455,$A11)</f>
        <v>1</v>
      </c>
      <c r="AK11" s="17" t="n">
        <f aca="false">COUNTIFS('Duel Log'!C$2:C$5455,"Nicoco23",'Duel Log'!I$2:I$5455,$A11)+COUNTIFS('Duel Log'!C$2:C$5455,"Nicoco23",'Duel Log'!J$2:J$5455,$A11)+COUNTIFS('Duel Log'!C$2:C$5455,"Nicoco23",'Duel Log'!K$2:K$5455,$A11)+COUNTIFS('Duel Log'!C$2:C$5455,"Nicoco23",'Duel Log'!L$2:L$5455,$A11)+COUNTIFS('Duel Log'!C$2:C$5455,"Nicoco23",'Duel Log'!M$2:M$5455,$A11)+COUNTIFS('Duel Log'!C$2:C$5455,"Nicoco23",'Duel Log'!N$2:N$5455,$A11)+COUNTIFS('Duel Log'!C$2:C$5455,"Nicoco23",'Duel Log'!O$2:O$5455,$A11)+COUNTIFS('Duel Log'!C$2:C$5455,"Nicoco23",'Duel Log'!P$2:P$5455,$A11)</f>
        <v>0</v>
      </c>
      <c r="AL11" s="17" t="n">
        <f aca="false">COUNTIFS('Duel Log'!C$2:C$5455,"Nooby❤️Pi2r",'Duel Log'!I$2:I$5455,$A11)+COUNTIFS('Duel Log'!C$2:C$5455,"Nooby❤️Pi2r",'Duel Log'!J$2:J$5455,$A11)+COUNTIFS('Duel Log'!C$2:C$5455,"Nooby❤️Pi2r",'Duel Log'!K$2:K$5455,$A11)+COUNTIFS('Duel Log'!C$2:C$5455,"Nooby❤️Pi2r",'Duel Log'!L$2:L$5455,$A11)+COUNTIFS('Duel Log'!C$2:C$5455,"Nooby❤️Pi2r",'Duel Log'!M$2:M$5455,$A11)+COUNTIFS('Duel Log'!C$2:C$5455,"Nooby❤️Pi2r",'Duel Log'!N$2:N$5455,$A11)+COUNTIFS('Duel Log'!C$2:C$5455,"Nooby❤️Pi2r",'Duel Log'!O$2:O$5455,$A11)+COUNTIFS('Duel Log'!C$2:C$5455,"Nooby❤️Pi2r",'Duel Log'!P$2:P$5455,$A11)</f>
        <v>4</v>
      </c>
      <c r="AM11" s="17" t="n">
        <f aca="false">COUNTIFS('Duel Log'!C$2:C$5455,"OS xAlee",'Duel Log'!I$2:I$5455,$A11)+COUNTIFS('Duel Log'!C$2:C$5455,"OS xAlee",'Duel Log'!J$2:J$5455,$A11)+COUNTIFS('Duel Log'!C$2:C$5455,"OS xAlee",'Duel Log'!K$2:K$5455,$A11)+COUNTIFS('Duel Log'!C$2:C$5455,"OS xAlee",'Duel Log'!L$2:L$5455,$A11)+COUNTIFS('Duel Log'!C$2:C$5455,"OS xAlee",'Duel Log'!M$2:M$5455,$A11)+COUNTIFS('Duel Log'!C$2:C$5455,"OS xAlee",'Duel Log'!N$2:N$5455,$A11)+COUNTIFS('Duel Log'!C$2:C$5455,"OS xAlee",'Duel Log'!O$2:O$5455,$A11)+COUNTIFS('Duel Log'!C$2:C$5455,"OS xAlee",'Duel Log'!P$2:P$5455,$A11)</f>
        <v>2</v>
      </c>
      <c r="AN11" s="17" t="n">
        <f aca="false">COUNTIFS('Duel Log'!C$2:C$5455,"Pedro™️",'Duel Log'!I$2:I$5455,$A11)+COUNTIFS('Duel Log'!C$2:C$5455,"Pedro™️",'Duel Log'!J$2:J$5455,$A11)+COUNTIFS('Duel Log'!C$2:C$5455,"Pedro™️",'Duel Log'!K$2:K$5455,$A11)+COUNTIFS('Duel Log'!C$2:C$5455,"Pedro™️",'Duel Log'!L$2:L$5455,$A11)+COUNTIFS('Duel Log'!C$2:C$5455,"Pedro™️",'Duel Log'!M$2:M$5455,$A11)+COUNTIFS('Duel Log'!C$2:C$5455,"Pedro™️",'Duel Log'!N$2:N$5455,$A11)+COUNTIFS('Duel Log'!C$2:C$5455,"Pedro™️",'Duel Log'!O$2:O$5455,$A11)+COUNTIFS('Duel Log'!C$2:C$5455,"Pedro™️",'Duel Log'!P$2:P$5455,$A11)</f>
        <v>6</v>
      </c>
      <c r="AO11" s="17" t="n">
        <f aca="false">COUNTIFS('Duel Log'!C$2:C$5455,"Polaris",'Duel Log'!I$2:I$5455,$A11)+COUNTIFS('Duel Log'!C$2:C$5455,"Polaris",'Duel Log'!J$2:J$5455,$A11)+COUNTIFS('Duel Log'!C$2:C$5455,"Polaris",'Duel Log'!K$2:K$5455,$A11)+COUNTIFS('Duel Log'!C$2:C$5455,"Polaris",'Duel Log'!L$2:L$5455,$A11)+COUNTIFS('Duel Log'!C$2:C$5455,"Polaris",'Duel Log'!M$2:M$5455,$A11)+COUNTIFS('Duel Log'!C$2:C$5455,"Polaris",'Duel Log'!N$2:N$5455,$A11)+COUNTIFS('Duel Log'!C$2:C$5455,"Polaris",'Duel Log'!O$2:O$5455,$A11)+COUNTIFS('Duel Log'!C$2:C$5455,"Polaris",'Duel Log'!P$2:P$5455,$A11)</f>
        <v>4</v>
      </c>
      <c r="AP11" s="17" t="n">
        <f aca="false">COUNTIFS('Duel Log'!C$2:C$5455,"RAD",'Duel Log'!I$2:I$5455,$A11)+COUNTIFS('Duel Log'!C$2:C$5455,"RAD",'Duel Log'!J$2:J$5455,$A11)+COUNTIFS('Duel Log'!C$2:C$5455,"RAD",'Duel Log'!K$2:K$5455,$A11)+COUNTIFS('Duel Log'!C$2:C$5455,"RAD",'Duel Log'!L$2:L$5455,$A11)+COUNTIFS('Duel Log'!C$2:C$5455,"RAD",'Duel Log'!M$2:M$5455,$A11)+COUNTIFS('Duel Log'!C$2:C$5455,"RAD",'Duel Log'!N$2:N$5455,$A11)+COUNTIFS('Duel Log'!C$2:C$5455,"RAD",'Duel Log'!O$2:O$5455,$A11)+COUNTIFS('Duel Log'!C$2:C$5455,"RAD",'Duel Log'!P$2:P$5455,$A11)</f>
        <v>2</v>
      </c>
      <c r="AQ11" s="17" t="n">
        <f aca="false">COUNTIFS('Duel Log'!C$2:C$5455,"RUBIZALEZ",'Duel Log'!I$2:I$5455,$A11)+COUNTIFS('Duel Log'!C$2:C$5455,"RUBIZALEZ",'Duel Log'!J$2:J$5455,$A11)+COUNTIFS('Duel Log'!C$2:C$5455,"RUBIZALEZ",'Duel Log'!K$2:K$5455,$A11)+COUNTIFS('Duel Log'!C$2:C$5455,"RUBIZALEZ",'Duel Log'!L$2:L$5455,$A11)+COUNTIFS('Duel Log'!C$2:C$5455,"RUBIZALEZ",'Duel Log'!M$2:M$5455,$A11)+COUNTIFS('Duel Log'!C$2:C$5455,"RUBIZALEZ",'Duel Log'!N$2:N$5455,$A11)+COUNTIFS('Duel Log'!C$2:C$5455,"RUBIZALEZ",'Duel Log'!O$2:O$5455,$A11)+COUNTIFS('Duel Log'!C$2:C$5455,"RUBIZALEZ",'Duel Log'!P$2:P$5455,$A11)</f>
        <v>1</v>
      </c>
      <c r="AR11" s="17" t="n">
        <f aca="false">COUNTIFS('Duel Log'!C$2:C$5455,"Rainbow",'Duel Log'!I$2:I$5455,$A11)+COUNTIFS('Duel Log'!C$2:C$5455,"Rainbow",'Duel Log'!J$2:J$5455,$A11)+COUNTIFS('Duel Log'!C$2:C$5455,"Rainbow",'Duel Log'!K$2:K$5455,$A11)+COUNTIFS('Duel Log'!C$2:C$5455,"Rainbow",'Duel Log'!L$2:L$5455,$A11)+COUNTIFS('Duel Log'!C$2:C$5455,"Rainbow",'Duel Log'!M$2:M$5455,$A11)+COUNTIFS('Duel Log'!C$2:C$5455,"Rainbow",'Duel Log'!N$2:N$5455,$A11)+COUNTIFS('Duel Log'!C$2:C$5455,"Rainbow",'Duel Log'!O$2:O$5455,$A11)+COUNTIFS('Duel Log'!C$2:C$5455,"Rainbow",'Duel Log'!P$2:P$5455,$A11)</f>
        <v>4</v>
      </c>
      <c r="AS11" s="17" t="n">
        <f aca="false">COUNTIFS('Duel Log'!C$2:C$5455,"Reminor",'Duel Log'!I$2:I$5455,$A11)+COUNTIFS('Duel Log'!C$2:C$5455,"Reminor",'Duel Log'!J$2:J$5455,$A11)+COUNTIFS('Duel Log'!C$2:C$5455,"Reminor",'Duel Log'!K$2:K$5455,$A11)+COUNTIFS('Duel Log'!C$2:C$5455,"Reminor",'Duel Log'!L$2:L$5455,$A11)+COUNTIFS('Duel Log'!C$2:C$5455,"Reminor",'Duel Log'!M$2:M$5455,$A11)+COUNTIFS('Duel Log'!C$2:C$5455,"Reminor",'Duel Log'!N$2:N$5455,$A11)+COUNTIFS('Duel Log'!C$2:C$5455,"Reminor",'Duel Log'!O$2:O$5455,$A11)+COUNTIFS('Duel Log'!C$2:C$5455,"Reminor",'Duel Log'!P$2:P$5455,$A11)</f>
        <v>2</v>
      </c>
      <c r="AT11" s="17" t="n">
        <f aca="false">COUNTIFS('Duel Log'!C$2:C$5455,"Rin✨安之",'Duel Log'!I$2:I$5455,$A11)+COUNTIFS('Duel Log'!C$2:C$5455,"Rin✨安之",'Duel Log'!J$2:J$5455,$A11)+COUNTIFS('Duel Log'!C$2:C$5455,"Rin✨安之",'Duel Log'!K$2:K$5455,$A11)+COUNTIFS('Duel Log'!C$2:C$5455,"Rin✨安之",'Duel Log'!L$2:L$5455,$A11)+COUNTIFS('Duel Log'!C$2:C$5455,"Rin✨安之",'Duel Log'!M$2:M$5455,$A11)+COUNTIFS('Duel Log'!C$2:C$5455,"Rin✨安之",'Duel Log'!N$2:N$5455,$A11)+COUNTIFS('Duel Log'!C$2:C$5455,"Rin✨安之",'Duel Log'!O$2:O$5455,$A11)+COUNTIFS('Duel Log'!C$2:C$5455,"Rin✨安之",'Duel Log'!P$2:P$5455,$A11)</f>
        <v>0</v>
      </c>
      <c r="AU11" s="17" t="n">
        <f aca="false">COUNTIFS('Duel Log'!C$2:C$5455,"Ryley",'Duel Log'!I$2:I$5455,$A11)+COUNTIFS('Duel Log'!C$2:C$5455,"Ryley",'Duel Log'!J$2:J$5455,$A11)+COUNTIFS('Duel Log'!C$2:C$5455,"Ryley",'Duel Log'!K$2:K$5455,$A11)+COUNTIFS('Duel Log'!C$2:C$5455,"Ryley",'Duel Log'!L$2:L$5455,$A11)+COUNTIFS('Duel Log'!C$2:C$5455,"Ryley",'Duel Log'!M$2:M$5455,$A11)+COUNTIFS('Duel Log'!C$2:C$5455,"Ryley",'Duel Log'!N$2:N$5455,$A11)+COUNTIFS('Duel Log'!C$2:C$5455,"Ryley",'Duel Log'!O$2:O$5455,$A11)+COUNTIFS('Duel Log'!C$2:C$5455,"Ryley",'Duel Log'!P$2:P$5455,$A11)</f>
        <v>4</v>
      </c>
      <c r="AV11" s="17" t="n">
        <f aca="false">COUNTIFS('Duel Log'!C$2:C$5455,"SK Dominik",'Duel Log'!I$2:I$5455,$A11)+COUNTIFS('Duel Log'!C$2:C$5455,"SK Dominik",'Duel Log'!J$2:J$5455,$A11)+COUNTIFS('Duel Log'!C$2:C$5455,"SK Dominik",'Duel Log'!K$2:K$5455,$A11)+COUNTIFS('Duel Log'!C$2:C$5455,"SK Dominik",'Duel Log'!L$2:L$5455,$A11)+COUNTIFS('Duel Log'!C$2:C$5455,"SK Dominik",'Duel Log'!M$2:M$5455,$A11)+COUNTIFS('Duel Log'!C$2:C$5455,"SK Dominik",'Duel Log'!N$2:N$5455,$A11)+COUNTIFS('Duel Log'!C$2:C$5455,"SK Dominik",'Duel Log'!O$2:O$5455,$A11)+COUNTIFS('Duel Log'!C$2:C$5455,"SK Dominik",'Duel Log'!P$2:P$5455,$A11)</f>
        <v>0</v>
      </c>
      <c r="AW11" s="17" t="n">
        <f aca="false">COUNTIFS('Duel Log'!C$2:C$5455,"SK Morten",'Duel Log'!I$2:I$5455,$A11)+COUNTIFS('Duel Log'!C$2:C$5455,"SK Morten",'Duel Log'!J$2:J$5455,$A11)+COUNTIFS('Duel Log'!C$2:C$5455,"SK Morten",'Duel Log'!K$2:K$5455,$A11)+COUNTIFS('Duel Log'!C$2:C$5455,"SK Morten",'Duel Log'!L$2:L$5455,$A11)+COUNTIFS('Duel Log'!C$2:C$5455,"SK Morten",'Duel Log'!M$2:M$5455,$A11)+COUNTIFS('Duel Log'!C$2:C$5455,"SK Morten",'Duel Log'!N$2:N$5455,$A11)+COUNTIFS('Duel Log'!C$2:C$5455,"SK Morten",'Duel Log'!O$2:O$5455,$A11)+COUNTIFS('Duel Log'!C$2:C$5455,"SK Morten",'Duel Log'!P$2:P$5455,$A11)</f>
        <v>1</v>
      </c>
      <c r="AX11" s="17" t="n">
        <f aca="false">COUNTIFS('Duel Log'!C$2:C$5455,"SK xopxsam",'Duel Log'!I$2:I$5455,$A11)+COUNTIFS('Duel Log'!C$2:C$5455,"SK xopxsam",'Duel Log'!J$2:J$5455,$A11)+COUNTIFS('Duel Log'!C$2:C$5455,"SK xopxsam",'Duel Log'!K$2:K$5455,$A11)+COUNTIFS('Duel Log'!C$2:C$5455,"SK xopxsam",'Duel Log'!L$2:L$5455,$A11)+COUNTIFS('Duel Log'!C$2:C$5455,"SK xopxsam",'Duel Log'!M$2:M$5455,$A11)+COUNTIFS('Duel Log'!C$2:C$5455,"SK xopxsam",'Duel Log'!N$2:N$5455,$A11)+COUNTIFS('Duel Log'!C$2:C$5455,"SK xopxsam",'Duel Log'!O$2:O$5455,$A11)+COUNTIFS('Duel Log'!C$2:C$5455,"SK xopxsam",'Duel Log'!P$2:P$5455,$A11)</f>
        <v>1</v>
      </c>
      <c r="AY11" s="17" t="n">
        <f aca="false">COUNTIFS('Duel Log'!C$2:C$5455,"Samuel Bassotto",'Duel Log'!I$2:I$5455,$A11)+COUNTIFS('Duel Log'!C$2:C$5455,"Samuel Bassotto",'Duel Log'!J$2:J$5455,$A11)+COUNTIFS('Duel Log'!C$2:C$5455,"Samuel Bassotto",'Duel Log'!K$2:K$5455,$A11)+COUNTIFS('Duel Log'!C$2:C$5455,"Samuel Bassotto",'Duel Log'!L$2:L$5455,$A11)+COUNTIFS('Duel Log'!C$2:C$5455,"Samuel Bassotto",'Duel Log'!M$2:M$5455,$A11)+COUNTIFS('Duel Log'!C$2:C$5455,"Samuel Bassotto",'Duel Log'!N$2:N$5455,$A11)+COUNTIFS('Duel Log'!C$2:C$5455,"Samuel Bassotto",'Duel Log'!O$2:O$5455,$A11)+COUNTIFS('Duel Log'!C$2:C$5455,"Samuel Bassotto",'Duel Log'!P$2:P$5455,$A11)</f>
        <v>0</v>
      </c>
      <c r="AZ11" s="17" t="n">
        <f aca="false">COUNTIFS('Duel Log'!C$2:C$5455,"SandBox",'Duel Log'!I$2:I$5455,$A11)+COUNTIFS('Duel Log'!C$2:C$5455,"SandBox",'Duel Log'!J$2:J$5455,$A11)+COUNTIFS('Duel Log'!C$2:C$5455,"SandBox",'Duel Log'!K$2:K$5455,$A11)+COUNTIFS('Duel Log'!C$2:C$5455,"SandBox",'Duel Log'!L$2:L$5455,$A11)+COUNTIFS('Duel Log'!C$2:C$5455,"SandBox",'Duel Log'!M$2:M$5455,$A11)+COUNTIFS('Duel Log'!C$2:C$5455,"SandBox",'Duel Log'!N$2:N$5455,$A11)+COUNTIFS('Duel Log'!C$2:C$5455,"SandBox",'Duel Log'!O$2:O$5455,$A11)+COUNTIFS('Duel Log'!C$2:C$5455,"SandBox",'Duel Log'!P$2:P$5455,$A11)</f>
        <v>11</v>
      </c>
      <c r="BA11" s="17" t="n">
        <f aca="false">COUNTIFS('Duel Log'!C$2:C$5455,"Sosaa1of1",'Duel Log'!I$2:I$5455,$A11)+COUNTIFS('Duel Log'!C$2:C$5455,"Sosaa1of1",'Duel Log'!J$2:J$5455,$A11)+COUNTIFS('Duel Log'!C$2:C$5455,"Sosaa1of1",'Duel Log'!K$2:K$5455,$A11)+COUNTIFS('Duel Log'!C$2:C$5455,"Sosaa1of1",'Duel Log'!L$2:L$5455,$A11)+COUNTIFS('Duel Log'!C$2:C$5455,"Sosaa1of1",'Duel Log'!M$2:M$5455,$A11)+COUNTIFS('Duel Log'!C$2:C$5455,"Sosaa1of1",'Duel Log'!N$2:N$5455,$A11)+COUNTIFS('Duel Log'!C$2:C$5455,"Sosaa1of1",'Duel Log'!O$2:O$5455,$A11)+COUNTIFS('Duel Log'!C$2:C$5455,"Sosaa1of1",'Duel Log'!P$2:P$5455,$A11)</f>
        <v>0</v>
      </c>
      <c r="BB11" s="17" t="n">
        <f aca="false">COUNTIFS('Duel Log'!C$2:C$5455,"Steeef",'Duel Log'!I$2:I$5455,$A11)+COUNTIFS('Duel Log'!C$2:C$5455,"Steeef",'Duel Log'!J$2:J$5455,$A11)+COUNTIFS('Duel Log'!C$2:C$5455,"Steeef",'Duel Log'!K$2:K$5455,$A11)+COUNTIFS('Duel Log'!C$2:C$5455,"Steeef",'Duel Log'!L$2:L$5455,$A11)+COUNTIFS('Duel Log'!C$2:C$5455,"Steeef",'Duel Log'!M$2:M$5455,$A11)+COUNTIFS('Duel Log'!C$2:C$5455,"Steeef",'Duel Log'!N$2:N$5455,$A11)+COUNTIFS('Duel Log'!C$2:C$5455,"Steeef",'Duel Log'!O$2:O$5455,$A11)+COUNTIFS('Duel Log'!C$2:C$5455,"Steeef",'Duel Log'!P$2:P$5455,$A11)</f>
        <v>4</v>
      </c>
      <c r="BC11" s="17" t="n">
        <f aca="false">COUNTIFS('Duel Log'!C$2:C$5455,"TMX I Mateja",'Duel Log'!I$2:I$5455,$A11)+COUNTIFS('Duel Log'!C$2:C$5455,"TMX I Mateja",'Duel Log'!J$2:J$5455,$A11)+COUNTIFS('Duel Log'!C$2:C$5455,"TMX I Mateja",'Duel Log'!K$2:K$5455,$A11)+COUNTIFS('Duel Log'!C$2:C$5455,"TMX I Mateja",'Duel Log'!L$2:L$5455,$A11)+COUNTIFS('Duel Log'!C$2:C$5455,"TMX I Mateja",'Duel Log'!M$2:M$5455,$A11)+COUNTIFS('Duel Log'!C$2:C$5455,"TMX I Mateja",'Duel Log'!N$2:N$5455,$A11)+COUNTIFS('Duel Log'!C$2:C$5455,"TMX I Mateja",'Duel Log'!O$2:O$5455,$A11)+COUNTIFS('Duel Log'!C$2:C$5455,"TMX I Mateja",'Duel Log'!P$2:P$5455,$A11)</f>
        <v>3</v>
      </c>
      <c r="BD11" s="17" t="n">
        <f aca="false">COUNTIFS('Duel Log'!C$2:C$5455,"TTK:MrAwesomeCR",'Duel Log'!I$2:I$5455,$A11)+COUNTIFS('Duel Log'!C$2:C$5455,"TTK:MrAwesomeCR",'Duel Log'!J$2:J$5455,$A11)+COUNTIFS('Duel Log'!C$2:C$5455,"TTK:MrAwesomeCR",'Duel Log'!K$2:K$5455,$A11)+COUNTIFS('Duel Log'!C$2:C$5455,"TTK:MrAwesomeCR",'Duel Log'!L$2:L$5455,$A11)+COUNTIFS('Duel Log'!C$2:C$5455,"TTK:MrAwesomeCR",'Duel Log'!M$2:M$5455,$A11)+COUNTIFS('Duel Log'!C$2:C$5455,"TTK:MrAwesomeCR",'Duel Log'!N$2:N$5455,$A11)+COUNTIFS('Duel Log'!C$2:C$5455,"TTK:MrAwesomeCR",'Duel Log'!O$2:O$5455,$A11)+COUNTIFS('Duel Log'!C$2:C$5455,"TTK:MrAwesomeCR",'Duel Log'!P$2:P$5455,$A11)</f>
        <v>3</v>
      </c>
      <c r="BE11" s="17" t="n">
        <f aca="false">COUNTIFS('Duel Log'!C$2:C$5455,"Turan✨",'Duel Log'!I$2:I$5455,$A11)+COUNTIFS('Duel Log'!C$2:C$5455,"Turan✨",'Duel Log'!J$2:J$5455,$A11)+COUNTIFS('Duel Log'!C$2:C$5455,"Turan✨",'Duel Log'!K$2:K$5455,$A11)+COUNTIFS('Duel Log'!C$2:C$5455,"Turan✨",'Duel Log'!L$2:L$5455,$A11)+COUNTIFS('Duel Log'!C$2:C$5455,"Turan✨",'Duel Log'!M$2:M$5455,$A11)+COUNTIFS('Duel Log'!C$2:C$5455,"Turan✨",'Duel Log'!N$2:N$5455,$A11)+COUNTIFS('Duel Log'!C$2:C$5455,"Turan✨",'Duel Log'!O$2:O$5455,$A11)+COUNTIFS('Duel Log'!C$2:C$5455,"Turan✨",'Duel Log'!P$2:P$5455,$A11)</f>
        <v>0</v>
      </c>
      <c r="BF11" s="17" t="n">
        <f aca="false">COUNTIFS('Duel Log'!C$2:C$5455,"Viktor",'Duel Log'!I$2:I$5455,$A11)+COUNTIFS('Duel Log'!C$2:C$5455,"Viktor",'Duel Log'!J$2:J$5455,$A11)+COUNTIFS('Duel Log'!C$2:C$5455,"Viktor",'Duel Log'!K$2:K$5455,$A11)+COUNTIFS('Duel Log'!C$2:C$5455,"Viktor",'Duel Log'!L$2:L$5455,$A11)+COUNTIFS('Duel Log'!C$2:C$5455,"Viktor",'Duel Log'!M$2:M$5455,$A11)+COUNTIFS('Duel Log'!C$2:C$5455,"Viktor",'Duel Log'!N$2:N$5455,$A11)+COUNTIFS('Duel Log'!C$2:C$5455,"Viktor",'Duel Log'!O$2:O$5455,$A11)+COUNTIFS('Duel Log'!C$2:C$5455,"Viktor",'Duel Log'!P$2:P$5455,$A11)</f>
        <v>1</v>
      </c>
      <c r="BG11" s="17" t="n">
        <f aca="false">COUNTIFS('Duel Log'!C$2:C$5455,"Vitor75",'Duel Log'!I$2:I$5455,$A11)+COUNTIFS('Duel Log'!C$2:C$5455,"Vitor75",'Duel Log'!J$2:J$5455,$A11)+COUNTIFS('Duel Log'!C$2:C$5455,"Vitor75",'Duel Log'!K$2:K$5455,$A11)+COUNTIFS('Duel Log'!C$2:C$5455,"Vitor75",'Duel Log'!L$2:L$5455,$A11)+COUNTIFS('Duel Log'!C$2:C$5455,"Vitor75",'Duel Log'!M$2:M$5455,$A11)+COUNTIFS('Duel Log'!C$2:C$5455,"Vitor75",'Duel Log'!N$2:N$5455,$A11)+COUNTIFS('Duel Log'!C$2:C$5455,"Vitor75",'Duel Log'!O$2:O$5455,$A11)+COUNTIFS('Duel Log'!C$2:C$5455,"Vitor75",'Duel Log'!P$2:P$5455,$A11)</f>
        <v>11</v>
      </c>
      <c r="BH11" s="17" t="n">
        <f aca="false">COUNTIFS('Duel Log'!C$2:C$5455,"WL ✨ Tytoń 劲头",'Duel Log'!I$2:I$5455,$A11)+COUNTIFS('Duel Log'!C$2:C$5455,"WL ✨ Tytoń 劲头",'Duel Log'!J$2:J$5455,$A11)+COUNTIFS('Duel Log'!C$2:C$5455,"WL ✨ Tytoń 劲头",'Duel Log'!K$2:K$5455,$A11)+COUNTIFS('Duel Log'!C$2:C$5455,"WL ✨ Tytoń 劲头",'Duel Log'!L$2:L$5455,$A11)+COUNTIFS('Duel Log'!C$2:C$5455,"WL ✨ Tytoń 劲头",'Duel Log'!M$2:M$5455,$A11)+COUNTIFS('Duel Log'!C$2:C$5455,"WL ✨ Tytoń 劲头",'Duel Log'!N$2:N$5455,$A11)+COUNTIFS('Duel Log'!C$2:C$5455,"WL ✨ Tytoń 劲头",'Duel Log'!O$2:O$5455,$A11)+COUNTIFS('Duel Log'!C$2:C$5455,"WL ✨ Tytoń 劲头",'Duel Log'!P$2:P$5455,$A11)</f>
        <v>6</v>
      </c>
      <c r="BI11" s="17" t="n">
        <f aca="false">COUNTIFS('Duel Log'!C$2:C$5455,"WL ツ Dam’s ✨",'Duel Log'!I$2:I$5455,$A11)+COUNTIFS('Duel Log'!C$2:C$5455,"WL ツ Dam’s ✨",'Duel Log'!J$2:J$5455,$A11)+COUNTIFS('Duel Log'!C$2:C$5455,"WL ツ Dam’s ✨",'Duel Log'!K$2:K$5455,$A11)+COUNTIFS('Duel Log'!C$2:C$5455,"WL ツ Dam’s ✨",'Duel Log'!L$2:L$5455,$A11)+COUNTIFS('Duel Log'!C$2:C$5455,"WL ツ Dam’s ✨",'Duel Log'!M$2:M$5455,$A11)+COUNTIFS('Duel Log'!C$2:C$5455,"WL ツ Dam’s ✨",'Duel Log'!N$2:N$5455,$A11)+COUNTIFS('Duel Log'!C$2:C$5455,"WL ツ Dam’s ✨",'Duel Log'!O$2:O$5455,$A11)+COUNTIFS('Duel Log'!C$2:C$5455,"WL ツ Dam’s ✨",'Duel Log'!P$2:P$5455,$A11)</f>
        <v>0</v>
      </c>
      <c r="BJ11" s="17" t="n">
        <f aca="false">COUNTIFS('Duel Log'!C$2:C$5455,"Wallace",'Duel Log'!I$2:I$5455,$A11)+COUNTIFS('Duel Log'!C$2:C$5455,"Wallace",'Duel Log'!J$2:J$5455,$A11)+COUNTIFS('Duel Log'!C$2:C$5455,"Wallace",'Duel Log'!K$2:K$5455,$A11)+COUNTIFS('Duel Log'!C$2:C$5455,"Wallace",'Duel Log'!L$2:L$5455,$A11)+COUNTIFS('Duel Log'!C$2:C$5455,"Wallace",'Duel Log'!M$2:M$5455,$A11)+COUNTIFS('Duel Log'!C$2:C$5455,"Wallace",'Duel Log'!N$2:N$5455,$A11)+COUNTIFS('Duel Log'!C$2:C$5455,"Wallace",'Duel Log'!O$2:O$5455,$A11)+COUNTIFS('Duel Log'!C$2:C$5455,"Wallace",'Duel Log'!P$2:P$5455,$A11)</f>
        <v>3</v>
      </c>
      <c r="BK11" s="17" t="n">
        <f aca="false">COUNTIFS('Duel Log'!C$2:C$5455,"Wyze❤️Ultimo",'Duel Log'!I$2:I$5455,$A11)+COUNTIFS('Duel Log'!C$2:C$5455,"Wyze❤️Ultimo",'Duel Log'!J$2:J$5455,$A11)+COUNTIFS('Duel Log'!C$2:C$5455,"Wyze❤️Ultimo",'Duel Log'!K$2:K$5455,$A11)+COUNTIFS('Duel Log'!C$2:C$5455,"Wyze❤️Ultimo",'Duel Log'!L$2:L$5455,$A11)+COUNTIFS('Duel Log'!C$2:C$5455,"Wyze❤️Ultimo",'Duel Log'!M$2:M$5455,$A11)+COUNTIFS('Duel Log'!C$2:C$5455,"Wyze❤️Ultimo",'Duel Log'!N$2:N$5455,$A11)+COUNTIFS('Duel Log'!C$2:C$5455,"Wyze❤️Ultimo",'Duel Log'!O$2:O$5455,$A11)+COUNTIFS('Duel Log'!C$2:C$5455,"Wyze❤️Ultimo",'Duel Log'!P$2:P$5455,$A11)</f>
        <v>1</v>
      </c>
      <c r="BL11" s="17" t="n">
        <f aca="false">COUNTIFS('Duel Log'!C$2:C$5455,"Yoru",'Duel Log'!I$2:I$5455,$A11)+COUNTIFS('Duel Log'!C$2:C$5455,"Yoru",'Duel Log'!J$2:J$5455,$A11)+COUNTIFS('Duel Log'!C$2:C$5455,"Yoru",'Duel Log'!K$2:K$5455,$A11)+COUNTIFS('Duel Log'!C$2:C$5455,"Yoru",'Duel Log'!L$2:L$5455,$A11)+COUNTIFS('Duel Log'!C$2:C$5455,"Yoru",'Duel Log'!M$2:M$5455,$A11)+COUNTIFS('Duel Log'!C$2:C$5455,"Yoru",'Duel Log'!N$2:N$5455,$A11)+COUNTIFS('Duel Log'!C$2:C$5455,"Yoru",'Duel Log'!O$2:O$5455,$A11)+COUNTIFS('Duel Log'!C$2:C$5455,"Yoru",'Duel Log'!P$2:P$5455,$A11)</f>
        <v>6</v>
      </c>
      <c r="BM11" s="17" t="n">
        <f aca="false">COUNTIFS('Duel Log'!C$2:C$5455,"ZQuentino",'Duel Log'!I$2:I$5455,$A11)+COUNTIFS('Duel Log'!C$2:C$5455,"ZQuentino",'Duel Log'!J$2:J$5455,$A11)+COUNTIFS('Duel Log'!C$2:C$5455,"ZQuentino",'Duel Log'!K$2:K$5455,$A11)+COUNTIFS('Duel Log'!C$2:C$5455,"ZQuentino",'Duel Log'!L$2:L$5455,$A11)+COUNTIFS('Duel Log'!C$2:C$5455,"ZQuentino",'Duel Log'!M$2:M$5455,$A11)+COUNTIFS('Duel Log'!C$2:C$5455,"ZQuentino",'Duel Log'!N$2:N$5455,$A11)+COUNTIFS('Duel Log'!C$2:C$5455,"ZQuentino",'Duel Log'!O$2:O$5455,$A11)+COUNTIFS('Duel Log'!C$2:C$5455,"ZQuentino",'Duel Log'!P$2:P$5455,$A11)</f>
        <v>0</v>
      </c>
      <c r="BN11" s="17" t="n">
        <f aca="false">COUNTIFS('Duel Log'!C$2:C$5455,"adriel",'Duel Log'!I$2:I$5455,$A11)+COUNTIFS('Duel Log'!C$2:C$5455,"adriel",'Duel Log'!J$2:J$5455,$A11)+COUNTIFS('Duel Log'!C$2:C$5455,"adriel",'Duel Log'!K$2:K$5455,$A11)+COUNTIFS('Duel Log'!C$2:C$5455,"adriel",'Duel Log'!L$2:L$5455,$A11)+COUNTIFS('Duel Log'!C$2:C$5455,"adriel",'Duel Log'!M$2:M$5455,$A11)+COUNTIFS('Duel Log'!C$2:C$5455,"adriel",'Duel Log'!N$2:N$5455,$A11)+COUNTIFS('Duel Log'!C$2:C$5455,"adriel",'Duel Log'!O$2:O$5455,$A11)+COUNTIFS('Duel Log'!C$2:C$5455,"adriel",'Duel Log'!P$2:P$5455,$A11)</f>
        <v>10</v>
      </c>
      <c r="BO11" s="17" t="n">
        <f aca="false">COUNTIFS('Duel Log'!C$2:C$5455,"dark✨安花",'Duel Log'!I$2:I$5455,$A11)+COUNTIFS('Duel Log'!C$2:C$5455,"dark✨安花",'Duel Log'!J$2:J$5455,$A11)+COUNTIFS('Duel Log'!C$2:C$5455,"dark✨安花",'Duel Log'!K$2:K$5455,$A11)+COUNTIFS('Duel Log'!C$2:C$5455,"dark✨安花",'Duel Log'!L$2:L$5455,$A11)+COUNTIFS('Duel Log'!C$2:C$5455,"dark✨安花",'Duel Log'!M$2:M$5455,$A11)+COUNTIFS('Duel Log'!C$2:C$5455,"dark✨安花",'Duel Log'!N$2:N$5455,$A11)+COUNTIFS('Duel Log'!C$2:C$5455,"dark✨安花",'Duel Log'!O$2:O$5455,$A11)+COUNTIFS('Duel Log'!C$2:C$5455,"dark✨安花",'Duel Log'!P$2:P$5455,$A11)</f>
        <v>1</v>
      </c>
      <c r="BP11" s="17" t="n">
        <f aca="false">COUNTIFS('Duel Log'!C$2:C$5455,"droy",'Duel Log'!I$2:I$5455,$A11)+COUNTIFS('Duel Log'!C$2:C$5455,"droy",'Duel Log'!J$2:J$5455,$A11)+COUNTIFS('Duel Log'!C$2:C$5455,"droy",'Duel Log'!K$2:K$5455,$A11)+COUNTIFS('Duel Log'!C$2:C$5455,"droy",'Duel Log'!L$2:L$5455,$A11)+COUNTIFS('Duel Log'!C$2:C$5455,"droy",'Duel Log'!M$2:M$5455,$A11)+COUNTIFS('Duel Log'!C$2:C$5455,"droy",'Duel Log'!N$2:N$5455,$A11)+COUNTIFS('Duel Log'!C$2:C$5455,"droy",'Duel Log'!O$2:O$5455,$A11)+COUNTIFS('Duel Log'!C$2:C$5455,"droy",'Duel Log'!P$2:P$5455,$A11)</f>
        <v>1</v>
      </c>
      <c r="BQ11" s="17" t="n">
        <f aca="false">COUNTIFS('Duel Log'!C$2:C$5455,"evolve✨律师",'Duel Log'!I$2:I$5455,$A11)+COUNTIFS('Duel Log'!C$2:C$5455,"evolve✨律师",'Duel Log'!J$2:J$5455,$A11)+COUNTIFS('Duel Log'!C$2:C$5455,"evolve✨律师",'Duel Log'!K$2:K$5455,$A11)+COUNTIFS('Duel Log'!C$2:C$5455,"evolve✨律师",'Duel Log'!L$2:L$5455,$A11)+COUNTIFS('Duel Log'!C$2:C$5455,"evolve✨律师",'Duel Log'!M$2:M$5455,$A11)+COUNTIFS('Duel Log'!C$2:C$5455,"evolve✨律师",'Duel Log'!N$2:N$5455,$A11)+COUNTIFS('Duel Log'!C$2:C$5455,"evolve✨律师",'Duel Log'!O$2:O$5455,$A11)+COUNTIFS('Duel Log'!C$2:C$5455,"evolve✨律师",'Duel Log'!P$2:P$5455,$A11)</f>
        <v>2</v>
      </c>
      <c r="BR11" s="17" t="n">
        <f aca="false">COUNTIFS('Duel Log'!C$2:C$5455,"fluffypotato99",'Duel Log'!I$2:I$5455,$A11)+COUNTIFS('Duel Log'!C$2:C$5455,"fluffypotato99",'Duel Log'!J$2:J$5455,$A11)+COUNTIFS('Duel Log'!C$2:C$5455,"fluffypotato99",'Duel Log'!K$2:K$5455,$A11)+COUNTIFS('Duel Log'!C$2:C$5455,"fluffypotato99",'Duel Log'!L$2:L$5455,$A11)+COUNTIFS('Duel Log'!C$2:C$5455,"fluffypotato99",'Duel Log'!M$2:M$5455,$A11)+COUNTIFS('Duel Log'!C$2:C$5455,"fluffypotato99",'Duel Log'!N$2:N$5455,$A11)+COUNTIFS('Duel Log'!C$2:C$5455,"fluffypotato99",'Duel Log'!O$2:O$5455,$A11)+COUNTIFS('Duel Log'!C$2:C$5455,"fluffypotato99",'Duel Log'!P$2:P$5455,$A11)</f>
        <v>5</v>
      </c>
      <c r="BS11" s="17" t="n">
        <f aca="false">COUNTIFS('Duel Log'!C$2:C$5455,"kodigogg",'Duel Log'!I$2:I$5455,$A11)+COUNTIFS('Duel Log'!C$2:C$5455,"kodigogg",'Duel Log'!J$2:J$5455,$A11)+COUNTIFS('Duel Log'!C$2:C$5455,"kodigogg",'Duel Log'!K$2:K$5455,$A11)+COUNTIFS('Duel Log'!C$2:C$5455,"kodigogg",'Duel Log'!L$2:L$5455,$A11)+COUNTIFS('Duel Log'!C$2:C$5455,"kodigogg",'Duel Log'!M$2:M$5455,$A11)+COUNTIFS('Duel Log'!C$2:C$5455,"kodigogg",'Duel Log'!N$2:N$5455,$A11)+COUNTIFS('Duel Log'!C$2:C$5455,"kodigogg",'Duel Log'!O$2:O$5455,$A11)+COUNTIFS('Duel Log'!C$2:C$5455,"kodigogg",'Duel Log'!P$2:P$5455,$A11)</f>
        <v>0</v>
      </c>
      <c r="BT11" s="17" t="n">
        <f aca="false">COUNTIFS('Duel Log'!C$2:C$5455,"⇀スキル丨Hadi",'Duel Log'!I$2:I$5455,$A11)+COUNTIFS('Duel Log'!C$2:C$5455,"⇀スキル丨Hadi",'Duel Log'!J$2:J$5455,$A11)+COUNTIFS('Duel Log'!C$2:C$5455,"⇀スキル丨Hadi",'Duel Log'!K$2:K$5455,$A11)+COUNTIFS('Duel Log'!C$2:C$5455,"⇀スキル丨Hadi",'Duel Log'!L$2:L$5455,$A11)+COUNTIFS('Duel Log'!C$2:C$5455,"⇀スキル丨Hadi",'Duel Log'!M$2:M$5455,$A11)+COUNTIFS('Duel Log'!C$2:C$5455,"⇀スキル丨Hadi",'Duel Log'!N$2:N$5455,$A11)+COUNTIFS('Duel Log'!C$2:C$5455,"⇀スキル丨Hadi",'Duel Log'!O$2:O$5455,$A11)+COUNTIFS('Duel Log'!C$2:C$5455,"⇀スキル丨Hadi",'Duel Log'!P$2:P$5455,$A11)</f>
        <v>4</v>
      </c>
      <c r="BU11" s="17" t="n">
        <f aca="false">COUNTIFS('Duel Log'!C$2:C$5455,"✨Tanji",'Duel Log'!I$2:I$5455,$A11)+COUNTIFS('Duel Log'!C$2:C$5455,"✨Tanji",'Duel Log'!J$2:J$5455,$A11)+COUNTIFS('Duel Log'!C$2:C$5455,"✨Tanji",'Duel Log'!K$2:K$5455,$A11)+COUNTIFS('Duel Log'!C$2:C$5455,"✨Tanji",'Duel Log'!L$2:L$5455,$A11)+COUNTIFS('Duel Log'!C$2:C$5455,"✨Tanji",'Duel Log'!M$2:M$5455,$A11)+COUNTIFS('Duel Log'!C$2:C$5455,"✨Tanji",'Duel Log'!N$2:N$5455,$A11)+COUNTIFS('Duel Log'!C$2:C$5455,"✨Tanji",'Duel Log'!O$2:O$5455,$A11)+COUNTIFS('Duel Log'!C$2:C$5455,"✨Tanji",'Duel Log'!P$2:P$5455,$A11)</f>
        <v>3</v>
      </c>
      <c r="BV11" s="17" t="n">
        <f aca="false">COUNTIFS('Duel Log'!C$2:C$5455,"くり",'Duel Log'!I$2:I$5455,$A11)+COUNTIFS('Duel Log'!C$2:C$5455,"くり",'Duel Log'!J$2:J$5455,$A11)+COUNTIFS('Duel Log'!C$2:C$5455,"くり",'Duel Log'!K$2:K$5455,$A11)+COUNTIFS('Duel Log'!C$2:C$5455,"くり",'Duel Log'!L$2:L$5455,$A11)+COUNTIFS('Duel Log'!C$2:C$5455,"くり",'Duel Log'!M$2:M$5455,$A11)+COUNTIFS('Duel Log'!C$2:C$5455,"くり",'Duel Log'!N$2:N$5455,$A11)+COUNTIFS('Duel Log'!C$2:C$5455,"くり",'Duel Log'!O$2:O$5455,$A11)+COUNTIFS('Duel Log'!C$2:C$5455,"くり",'Duel Log'!P$2:P$5455,$A11)</f>
        <v>0</v>
      </c>
      <c r="BW11" s="17" t="n">
        <f aca="false">COUNTIFS('Duel Log'!C$2:C$5455,"ぐりてゃん",'Duel Log'!I$2:I$5455,$A11)+COUNTIFS('Duel Log'!C$2:C$5455,"ぐりてゃん",'Duel Log'!J$2:J$5455,$A11)+COUNTIFS('Duel Log'!C$2:C$5455,"ぐりてゃん",'Duel Log'!K$2:K$5455,$A11)+COUNTIFS('Duel Log'!C$2:C$5455,"ぐりてゃん",'Duel Log'!L$2:L$5455,$A11)+COUNTIFS('Duel Log'!C$2:C$5455,"ぐりてゃん",'Duel Log'!M$2:M$5455,$A11)+COUNTIFS('Duel Log'!C$2:C$5455,"ぐりてゃん",'Duel Log'!N$2:N$5455,$A11)+COUNTIFS('Duel Log'!C$2:C$5455,"ぐりてゃん",'Duel Log'!O$2:O$5455,$A11)+COUNTIFS('Duel Log'!C$2:C$5455,"ぐりてゃん",'Duel Log'!P$2:P$5455,$A11)</f>
        <v>4</v>
      </c>
      <c r="BX11" s="17" t="n">
        <f aca="false">COUNTIFS('Duel Log'!C$2:C$5455,"たぁ",'Duel Log'!I$2:I$5455,$A11)+COUNTIFS('Duel Log'!C$2:C$5455,"たぁ",'Duel Log'!J$2:J$5455,$A11)+COUNTIFS('Duel Log'!C$2:C$5455,"たぁ",'Duel Log'!K$2:K$5455,$A11)+COUNTIFS('Duel Log'!C$2:C$5455,"たぁ",'Duel Log'!L$2:L$5455,$A11)+COUNTIFS('Duel Log'!C$2:C$5455,"たぁ",'Duel Log'!M$2:M$5455,$A11)+COUNTIFS('Duel Log'!C$2:C$5455,"たぁ",'Duel Log'!N$2:N$5455,$A11)+COUNTIFS('Duel Log'!C$2:C$5455,"たぁ",'Duel Log'!O$2:O$5455,$A11)+COUNTIFS('Duel Log'!C$2:C$5455,"たぁ",'Duel Log'!P$2:P$5455,$A11)</f>
        <v>0</v>
      </c>
      <c r="BY11" s="17" t="n">
        <f aca="false">COUNTIFS('Duel Log'!C$2:C$5455,"てち",'Duel Log'!I$2:I$5455,$A11)+COUNTIFS('Duel Log'!C$2:C$5455,"てち",'Duel Log'!J$2:J$5455,$A11)+COUNTIFS('Duel Log'!C$2:C$5455,"てち",'Duel Log'!K$2:K$5455,$A11)+COUNTIFS('Duel Log'!C$2:C$5455,"てち",'Duel Log'!L$2:L$5455,$A11)+COUNTIFS('Duel Log'!C$2:C$5455,"てち",'Duel Log'!M$2:M$5455,$A11)+COUNTIFS('Duel Log'!C$2:C$5455,"てち",'Duel Log'!N$2:N$5455,$A11)+COUNTIFS('Duel Log'!C$2:C$5455,"てち",'Duel Log'!O$2:O$5455,$A11)+COUNTIFS('Duel Log'!C$2:C$5455,"てち",'Duel Log'!P$2:P$5455,$A11)</f>
        <v>3</v>
      </c>
      <c r="BZ11" s="17" t="n">
        <f aca="false">COUNTIFS('Duel Log'!C$2:C$5455,"むぎったん",'Duel Log'!I$2:I$5455,$A11)+COUNTIFS('Duel Log'!C$2:C$5455,"むぎったん",'Duel Log'!J$2:J$5455,$A11)+COUNTIFS('Duel Log'!C$2:C$5455,"むぎったん",'Duel Log'!K$2:K$5455,$A11)+COUNTIFS('Duel Log'!C$2:C$5455,"むぎったん",'Duel Log'!L$2:L$5455,$A11)+COUNTIFS('Duel Log'!C$2:C$5455,"むぎったん",'Duel Log'!M$2:M$5455,$A11)+COUNTIFS('Duel Log'!C$2:C$5455,"むぎったん",'Duel Log'!N$2:N$5455,$A11)+COUNTIFS('Duel Log'!C$2:C$5455,"むぎったん",'Duel Log'!O$2:O$5455,$A11)+COUNTIFS('Duel Log'!C$2:C$5455,"むぎったん",'Duel Log'!P$2:P$5455,$A11)</f>
        <v>1</v>
      </c>
      <c r="CA11" s="17" t="n">
        <f aca="false">COUNTIFS('Duel Log'!C$2:C$5455,"加急Sinistro™",'Duel Log'!I$2:I$5455,$A11)+COUNTIFS('Duel Log'!C$2:C$5455,"加急Sinistro™",'Duel Log'!J$2:J$5455,$A11)+COUNTIFS('Duel Log'!C$2:C$5455,"加急Sinistro™",'Duel Log'!K$2:K$5455,$A11)+COUNTIFS('Duel Log'!C$2:C$5455,"加急Sinistro™",'Duel Log'!L$2:L$5455,$A11)+COUNTIFS('Duel Log'!C$2:C$5455,"加急Sinistro™",'Duel Log'!M$2:M$5455,$A11)+COUNTIFS('Duel Log'!C$2:C$5455,"加急Sinistro™",'Duel Log'!N$2:N$5455,$A11)+COUNTIFS('Duel Log'!C$2:C$5455,"加急Sinistro™",'Duel Log'!O$2:O$5455,$A11)+COUNTIFS('Duel Log'!C$2:C$5455,"加急Sinistro™",'Duel Log'!P$2:P$5455,$A11)</f>
        <v>0</v>
      </c>
      <c r="CB11" s="17" t="n">
        <f aca="false">COUNTIFS('Duel Log'!C$2:C$5455,"枫｜rakan❤️安之",'Duel Log'!I$2:I$5455,$A11)+COUNTIFS('Duel Log'!C$2:C$5455,"枫｜rakan❤️安之",'Duel Log'!J$2:J$5455,$A11)+COUNTIFS('Duel Log'!C$2:C$5455,"枫｜rakan❤️安之",'Duel Log'!K$2:K$5455,$A11)+COUNTIFS('Duel Log'!C$2:C$5455,"枫｜rakan❤️安之",'Duel Log'!L$2:L$5455,$A11)+COUNTIFS('Duel Log'!C$2:C$5455,"枫｜rakan❤️安之",'Duel Log'!M$2:M$5455,$A11)+COUNTIFS('Duel Log'!C$2:C$5455,"枫｜rakan❤️安之",'Duel Log'!N$2:N$5455,$A11)+COUNTIFS('Duel Log'!C$2:C$5455,"枫｜rakan❤️安之",'Duel Log'!O$2:O$5455,$A11)+COUNTIFS('Duel Log'!C$2:C$5455,"枫｜rakan❤️安之",'Duel Log'!P$2:P$5455,$A11)</f>
        <v>3</v>
      </c>
      <c r="CC11" s="17" t="n">
        <f aca="false">COUNTIFS('Duel Log'!C$2:C$5455,"神│Venpers™☆",'Duel Log'!I$2:I$5455,$A11)+COUNTIFS('Duel Log'!C$2:C$5455,"神│Venpers™☆",'Duel Log'!J$2:J$5455,$A11)+COUNTIFS('Duel Log'!C$2:C$5455,"神│Venpers™☆",'Duel Log'!K$2:K$5455,$A11)+COUNTIFS('Duel Log'!C$2:C$5455,"神│Venpers™☆",'Duel Log'!L$2:L$5455,$A11)+COUNTIFS('Duel Log'!C$2:C$5455,"神│Venpers™☆",'Duel Log'!M$2:M$5455,$A11)+COUNTIFS('Duel Log'!C$2:C$5455,"神│Venpers™☆",'Duel Log'!N$2:N$5455,$A11)+COUNTIFS('Duel Log'!C$2:C$5455,"神│Venpers™☆",'Duel Log'!O$2:O$5455,$A11)+COUNTIFS('Duel Log'!C$2:C$5455,"神│Venpers™☆",'Duel Log'!P$2:P$5455,$A11)</f>
        <v>0</v>
      </c>
      <c r="CD11" s="17" t="n">
        <f aca="false">COUNTIFS('Duel Log'!C$2:C$5455,"老板 Ι Batan’宙斯",'Duel Log'!I$2:I$5455,$A11)+COUNTIFS('Duel Log'!C$2:C$5455,"老板 Ι Batan’宙斯",'Duel Log'!J$2:J$5455,$A11)+COUNTIFS('Duel Log'!C$2:C$5455,"老板 Ι Batan’宙斯",'Duel Log'!K$2:K$5455,$A11)+COUNTIFS('Duel Log'!C$2:C$5455,"老板 Ι Batan’宙斯",'Duel Log'!L$2:L$5455,$A11)+COUNTIFS('Duel Log'!C$2:C$5455,"老板 Ι Batan’宙斯",'Duel Log'!M$2:M$5455,$A11)+COUNTIFS('Duel Log'!C$2:C$5455,"老板 Ι Batan’宙斯",'Duel Log'!N$2:N$5455,$A11)+COUNTIFS('Duel Log'!C$2:C$5455,"老板 Ι Batan’宙斯",'Duel Log'!O$2:O$5455,$A11)+COUNTIFS('Duel Log'!C$2:C$5455,"老板 Ι Batan’宙斯",'Duel Log'!P$2:P$5455,$A11)</f>
        <v>5</v>
      </c>
      <c r="CE11" s="17" t="n">
        <f aca="false">COUNTIFS('Duel Log'!C$2:C$5455,"鬼舞辻無惨",'Duel Log'!I$2:I$5455,$A11)+COUNTIFS('Duel Log'!C$2:C$5455,"鬼舞辻無惨",'Duel Log'!J$2:J$5455,$A11)+COUNTIFS('Duel Log'!C$2:C$5455,"鬼舞辻無惨",'Duel Log'!K$2:K$5455,$A11)+COUNTIFS('Duel Log'!C$2:C$5455,"鬼舞辻無惨",'Duel Log'!L$2:L$5455,$A11)+COUNTIFS('Duel Log'!C$2:C$5455,"鬼舞辻無惨",'Duel Log'!M$2:M$5455,$A11)+COUNTIFS('Duel Log'!C$2:C$5455,"鬼舞辻無惨",'Duel Log'!N$2:N$5455,$A11)+COUNTIFS('Duel Log'!C$2:C$5455,"鬼舞辻無惨",'Duel Log'!O$2:O$5455,$A11)+COUNTIFS('Duel Log'!C$2:C$5455,"鬼舞辻無惨",'Duel Log'!P$2:P$5455,$A11)</f>
        <v>4</v>
      </c>
      <c r="CF11" s="17" t="n">
        <f aca="false">COUNTIFS('Duel Log'!C$2:C$5455,"ꨄ Max ✨",'Duel Log'!I$2:I$5455,$A11)+COUNTIFS('Duel Log'!C$2:C$5455,"ꨄ Max ✨",'Duel Log'!J$2:J$5455,$A11)+COUNTIFS('Duel Log'!C$2:C$5455,"ꨄ Max ✨",'Duel Log'!K$2:K$5455,$A11)+COUNTIFS('Duel Log'!C$2:C$5455,"ꨄ Max ✨",'Duel Log'!L$2:L$5455,$A11)+COUNTIFS('Duel Log'!C$2:C$5455,"ꨄ Max ✨",'Duel Log'!M$2:M$5455,$A11)+COUNTIFS('Duel Log'!C$2:C$5455,"ꨄ Max ✨",'Duel Log'!N$2:N$5455,$A11)+COUNTIFS('Duel Log'!C$2:C$5455,"ꨄ Max ✨",'Duel Log'!O$2:O$5455,$A11)+COUNTIFS('Duel Log'!C$2:C$5455,"ꨄ Max ✨",'Duel Log'!P$2:P$5455,$A11)</f>
        <v>0</v>
      </c>
      <c r="CG11" s="17" t="n">
        <f aca="false">COUNTIFS('Duel Log'!C$2:C$5455,"사과도둑",'Duel Log'!I$2:I$5455,$A11)+COUNTIFS('Duel Log'!C$2:C$5455,"사과도둑",'Duel Log'!J$2:J$5455,$A11)+COUNTIFS('Duel Log'!C$2:C$5455,"사과도둑",'Duel Log'!K$2:K$5455,$A11)+COUNTIFS('Duel Log'!C$2:C$5455,"사과도둑",'Duel Log'!L$2:L$5455,$A11)+COUNTIFS('Duel Log'!C$2:C$5455,"사과도둑",'Duel Log'!M$2:M$5455,$A11)+COUNTIFS('Duel Log'!C$2:C$5455,"사과도둑",'Duel Log'!N$2:N$5455,$A11)+COUNTIFS('Duel Log'!C$2:C$5455,"사과도둑",'Duel Log'!O$2:O$5455,$A11)+COUNTIFS('Duel Log'!C$2:C$5455,"사과도둑",'Duel Log'!P$2:P$5455,$A11)</f>
        <v>2</v>
      </c>
      <c r="CH11" s="17" t="n">
        <f aca="false">COUNTIFS('Duel Log'!C$2:C$5455,"우티비구독좋아요",'Duel Log'!I$2:I$5455,$A11)+COUNTIFS('Duel Log'!C$2:C$5455,"우티비구독좋아요",'Duel Log'!J$2:J$5455,$A11)+COUNTIFS('Duel Log'!C$2:C$5455,"우티비구독좋아요",'Duel Log'!K$2:K$5455,$A11)+COUNTIFS('Duel Log'!C$2:C$5455,"우티비구독좋아요",'Duel Log'!L$2:L$5455,$A11)+COUNTIFS('Duel Log'!C$2:C$5455,"우티비구독좋아요",'Duel Log'!M$2:M$5455,$A11)+COUNTIFS('Duel Log'!C$2:C$5455,"우티비구독좋아요",'Duel Log'!N$2:N$5455,$A11)+COUNTIFS('Duel Log'!C$2:C$5455,"우티비구독좋아요",'Duel Log'!O$2:O$5455,$A11)+COUNTIFS('Duel Log'!C$2:C$5455,"우티비구독좋아요",'Duel Log'!P$2:P$5455,$A11)</f>
        <v>0</v>
      </c>
    </row>
    <row r="12" customFormat="false" ht="15" hidden="false" customHeight="true" outlineLevel="0" collapsed="false">
      <c r="A12" s="11" t="s">
        <v>115</v>
      </c>
      <c r="B12" s="17" t="n">
        <f aca="false">COUNTIFS('Duel Log'!C$2:C$5455,"!¡osama™️!¡",'Duel Log'!I$2:I$5455,$A12)+COUNTIFS('Duel Log'!C$2:C$5455,"!¡osama™️!¡",'Duel Log'!J$2:J$5455,$A12)+COUNTIFS('Duel Log'!C$2:C$5455,"!¡osama™️!¡",'Duel Log'!K$2:K$5455,$A12)+COUNTIFS('Duel Log'!C$2:C$5455,"!¡osama™️!¡",'Duel Log'!L$2:L$5455,$A12)+COUNTIFS('Duel Log'!C$2:C$5455,"!¡osama™️!¡",'Duel Log'!M$2:M$5455,$A12)+COUNTIFS('Duel Log'!C$2:C$5455,"!¡osama™️!¡",'Duel Log'!N$2:N$5455,$A12)+COUNTIFS('Duel Log'!C$2:C$5455,"!¡osama™️!¡",'Duel Log'!O$2:O$5455,$A12)+COUNTIFS('Duel Log'!C$2:C$5455,"!¡osama™️!¡",'Duel Log'!P$2:P$5455,$A12)</f>
        <v>0</v>
      </c>
      <c r="C12" s="17" t="n">
        <f aca="false">COUNTIFS('Duel Log'!C$2:C$5455,"40k Oker",'Duel Log'!I$2:I$5455,$A12)+COUNTIFS('Duel Log'!C$2:C$5455,"40k Oker",'Duel Log'!J$2:J$5455,$A12)+COUNTIFS('Duel Log'!C$2:C$5455,"40k Oker",'Duel Log'!K$2:K$5455,$A12)+COUNTIFS('Duel Log'!C$2:C$5455,"40k Oker",'Duel Log'!L$2:L$5455,$A12)+COUNTIFS('Duel Log'!C$2:C$5455,"40k Oker",'Duel Log'!M$2:M$5455,$A12)+COUNTIFS('Duel Log'!C$2:C$5455,"40k Oker",'Duel Log'!N$2:N$5455,$A12)+COUNTIFS('Duel Log'!C$2:C$5455,"40k Oker",'Duel Log'!O$2:O$5455,$A12)+COUNTIFS('Duel Log'!C$2:C$5455,"40k Oker",'Duel Log'!P$2:P$5455,$A12)</f>
        <v>2</v>
      </c>
      <c r="D12" s="17" t="n">
        <f aca="false">COUNTIFS('Duel Log'!C$2:C$5455,"Adox",'Duel Log'!I$2:I$5455,$A12)+COUNTIFS('Duel Log'!C$2:C$5455,"Adox",'Duel Log'!J$2:J$5455,$A12)+COUNTIFS('Duel Log'!C$2:C$5455,"Adox",'Duel Log'!K$2:K$5455,$A12)+COUNTIFS('Duel Log'!C$2:C$5455,"Adox",'Duel Log'!L$2:L$5455,$A12)+COUNTIFS('Duel Log'!C$2:C$5455,"Adox",'Duel Log'!M$2:M$5455,$A12)+COUNTIFS('Duel Log'!C$2:C$5455,"Adox",'Duel Log'!N$2:N$5455,$A12)+COUNTIFS('Duel Log'!C$2:C$5455,"Adox",'Duel Log'!O$2:O$5455,$A12)+COUNTIFS('Duel Log'!C$2:C$5455,"Adox",'Duel Log'!P$2:P$5455,$A12)</f>
        <v>5</v>
      </c>
      <c r="E12" s="17" t="n">
        <f aca="false">COUNTIFS('Duel Log'!C$2:C$5455,"Asaf",'Duel Log'!I$2:I$5455,$A12)+COUNTIFS('Duel Log'!C$2:C$5455,"Asaf",'Duel Log'!J$2:J$5455,$A12)+COUNTIFS('Duel Log'!C$2:C$5455,"Asaf",'Duel Log'!K$2:K$5455,$A12)+COUNTIFS('Duel Log'!C$2:C$5455,"Asaf",'Duel Log'!L$2:L$5455,$A12)+COUNTIFS('Duel Log'!C$2:C$5455,"Asaf",'Duel Log'!M$2:M$5455,$A12)+COUNTIFS('Duel Log'!C$2:C$5455,"Asaf",'Duel Log'!N$2:N$5455,$A12)+COUNTIFS('Duel Log'!C$2:C$5455,"Asaf",'Duel Log'!O$2:O$5455,$A12)+COUNTIFS('Duel Log'!C$2:C$5455,"Asaf",'Duel Log'!P$2:P$5455,$A12)</f>
        <v>0</v>
      </c>
      <c r="F12" s="17" t="n">
        <f aca="false">COUNTIFS('Duel Log'!C$2:C$5455,"BattleSRAM",'Duel Log'!I$2:I$5455,$A12)+COUNTIFS('Duel Log'!C$2:C$5455,"BattleSRAM",'Duel Log'!J$2:J$5455,$A12)+COUNTIFS('Duel Log'!C$2:C$5455,"BattleSRAM",'Duel Log'!K$2:K$5455,$A12)+COUNTIFS('Duel Log'!C$2:C$5455,"BattleSRAM",'Duel Log'!L$2:L$5455,$A12)+COUNTIFS('Duel Log'!C$2:C$5455,"BattleSRAM",'Duel Log'!M$2:M$5455,$A12)+COUNTIFS('Duel Log'!C$2:C$5455,"BattleSRAM",'Duel Log'!N$2:N$5455,$A12)+COUNTIFS('Duel Log'!C$2:C$5455,"BattleSRAM",'Duel Log'!O$2:O$5455,$A12)+COUNTIFS('Duel Log'!C$2:C$5455,"BattleSRAM",'Duel Log'!P$2:P$5455,$A12)</f>
        <v>3</v>
      </c>
      <c r="G12" s="17" t="n">
        <f aca="false">COUNTIFS('Duel Log'!C$2:C$5455,"Betfas",'Duel Log'!I$2:I$5455,$A12)+COUNTIFS('Duel Log'!C$2:C$5455,"Betfas",'Duel Log'!J$2:J$5455,$A12)+COUNTIFS('Duel Log'!C$2:C$5455,"Betfas",'Duel Log'!K$2:K$5455,$A12)+COUNTIFS('Duel Log'!C$2:C$5455,"Betfas",'Duel Log'!L$2:L$5455,$A12)+COUNTIFS('Duel Log'!C$2:C$5455,"Betfas",'Duel Log'!M$2:M$5455,$A12)+COUNTIFS('Duel Log'!C$2:C$5455,"Betfas",'Duel Log'!N$2:N$5455,$A12)+COUNTIFS('Duel Log'!C$2:C$5455,"Betfas",'Duel Log'!O$2:O$5455,$A12)+COUNTIFS('Duel Log'!C$2:C$5455,"Betfas",'Duel Log'!P$2:P$5455,$A12)</f>
        <v>4</v>
      </c>
      <c r="H12" s="17" t="n">
        <f aca="false">COUNTIFS('Duel Log'!C$2:C$5455,"CAL Sub ™✨杰克",'Duel Log'!I$2:I$5455,$A12)+COUNTIFS('Duel Log'!C$2:C$5455,"CAL Sub ™✨杰克",'Duel Log'!J$2:J$5455,$A12)+COUNTIFS('Duel Log'!C$2:C$5455,"CAL Sub ™✨杰克",'Duel Log'!K$2:K$5455,$A12)+COUNTIFS('Duel Log'!C$2:C$5455,"CAL Sub ™✨杰克",'Duel Log'!L$2:L$5455,$A12)+COUNTIFS('Duel Log'!C$2:C$5455,"CAL Sub ™✨杰克",'Duel Log'!M$2:M$5455,$A12)+COUNTIFS('Duel Log'!C$2:C$5455,"CAL Sub ™✨杰克",'Duel Log'!N$2:N$5455,$A12)+COUNTIFS('Duel Log'!C$2:C$5455,"CAL Sub ™✨杰克",'Duel Log'!O$2:O$5455,$A12)+COUNTIFS('Duel Log'!C$2:C$5455,"CAL Sub ™✨杰克",'Duel Log'!P$2:P$5455,$A12)</f>
        <v>12</v>
      </c>
      <c r="I12" s="17" t="n">
        <f aca="false">COUNTIFS('Duel Log'!C$2:C$5455,"CAL Sub ™️✨Kun",'Duel Log'!I$2:I$5455,$A12)+COUNTIFS('Duel Log'!C$2:C$5455,"CAL Sub ™️✨Kun",'Duel Log'!J$2:J$5455,$A12)+COUNTIFS('Duel Log'!C$2:C$5455,"CAL Sub ™️✨Kun",'Duel Log'!K$2:K$5455,$A12)+COUNTIFS('Duel Log'!C$2:C$5455,"CAL Sub ™️✨Kun",'Duel Log'!L$2:L$5455,$A12)+COUNTIFS('Duel Log'!C$2:C$5455,"CAL Sub ™️✨Kun",'Duel Log'!M$2:M$5455,$A12)+COUNTIFS('Duel Log'!C$2:C$5455,"CAL Sub ™️✨Kun",'Duel Log'!N$2:N$5455,$A12)+COUNTIFS('Duel Log'!C$2:C$5455,"CAL Sub ™️✨Kun",'Duel Log'!O$2:O$5455,$A12)+COUNTIFS('Duel Log'!C$2:C$5455,"CAL Sub ™️✨Kun",'Duel Log'!P$2:P$5455,$A12)</f>
        <v>11</v>
      </c>
      <c r="J12" s="17" t="n">
        <f aca="false">COUNTIFS('Duel Log'!C$2:C$5455,"CAPGUN",'Duel Log'!I$2:I$5455,$A12)+COUNTIFS('Duel Log'!C$2:C$5455,"CAPGUN",'Duel Log'!J$2:J$5455,$A12)+COUNTIFS('Duel Log'!C$2:C$5455,"CAPGUN",'Duel Log'!K$2:K$5455,$A12)+COUNTIFS('Duel Log'!C$2:C$5455,"CAPGUN",'Duel Log'!L$2:L$5455,$A12)+COUNTIFS('Duel Log'!C$2:C$5455,"CAPGUN",'Duel Log'!M$2:M$5455,$A12)+COUNTIFS('Duel Log'!C$2:C$5455,"CAPGUN",'Duel Log'!N$2:N$5455,$A12)+COUNTIFS('Duel Log'!C$2:C$5455,"CAPGUN",'Duel Log'!O$2:O$5455,$A12)+COUNTIFS('Duel Log'!C$2:C$5455,"CAPGUN",'Duel Log'!P$2:P$5455,$A12)</f>
        <v>3</v>
      </c>
      <c r="K12" s="17" t="n">
        <f aca="false">COUNTIFS('Duel Log'!C$2:C$5455,"Clown",'Duel Log'!I$2:I$5455,$A12)+COUNTIFS('Duel Log'!C$2:C$5455,"Clown",'Duel Log'!J$2:J$5455,$A12)+COUNTIFS('Duel Log'!C$2:C$5455,"Clown",'Duel Log'!K$2:K$5455,$A12)+COUNTIFS('Duel Log'!C$2:C$5455,"Clown",'Duel Log'!L$2:L$5455,$A12)+COUNTIFS('Duel Log'!C$2:C$5455,"Clown",'Duel Log'!M$2:M$5455,$A12)+COUNTIFS('Duel Log'!C$2:C$5455,"Clown",'Duel Log'!N$2:N$5455,$A12)+COUNTIFS('Duel Log'!C$2:C$5455,"Clown",'Duel Log'!O$2:O$5455,$A12)+COUNTIFS('Duel Log'!C$2:C$5455,"Clown",'Duel Log'!P$2:P$5455,$A12)</f>
        <v>19</v>
      </c>
      <c r="L12" s="17" t="n">
        <f aca="false">COUNTIFS('Duel Log'!C$2:C$5455,"Coco",'Duel Log'!I$2:I$5455,$A12)+COUNTIFS('Duel Log'!C$2:C$5455,"Coco",'Duel Log'!J$2:J$5455,$A12)+COUNTIFS('Duel Log'!C$2:C$5455,"Coco",'Duel Log'!K$2:K$5455,$A12)+COUNTIFS('Duel Log'!C$2:C$5455,"Coco",'Duel Log'!L$2:L$5455,$A12)+COUNTIFS('Duel Log'!C$2:C$5455,"Coco",'Duel Log'!M$2:M$5455,$A12)+COUNTIFS('Duel Log'!C$2:C$5455,"Coco",'Duel Log'!N$2:N$5455,$A12)+COUNTIFS('Duel Log'!C$2:C$5455,"Coco",'Duel Log'!O$2:O$5455,$A12)+COUNTIFS('Duel Log'!C$2:C$5455,"Coco",'Duel Log'!P$2:P$5455,$A12)</f>
        <v>14</v>
      </c>
      <c r="M12" s="17" t="n">
        <f aca="false">COUNTIFS('Duel Log'!C$2:C$5455,"Code: Furkan",'Duel Log'!I$2:I$5455,$A12)+COUNTIFS('Duel Log'!C$2:C$5455,"Code: Furkan",'Duel Log'!J$2:J$5455,$A12)+COUNTIFS('Duel Log'!C$2:C$5455,"Code: Furkan",'Duel Log'!K$2:K$5455,$A12)+COUNTIFS('Duel Log'!C$2:C$5455,"Code: Furkan",'Duel Log'!L$2:L$5455,$A12)+COUNTIFS('Duel Log'!C$2:C$5455,"Code: Furkan",'Duel Log'!M$2:M$5455,$A12)+COUNTIFS('Duel Log'!C$2:C$5455,"Code: Furkan",'Duel Log'!N$2:N$5455,$A12)+COUNTIFS('Duel Log'!C$2:C$5455,"Code: Furkan",'Duel Log'!O$2:O$5455,$A12)+COUNTIFS('Duel Log'!C$2:C$5455,"Code: Furkan",'Duel Log'!P$2:P$5455,$A12)</f>
        <v>7</v>
      </c>
      <c r="N12" s="17" t="n">
        <f aca="false">COUNTIFS('Duel Log'!C$2:C$5455,"DK",'Duel Log'!I$2:I$5455,$A12)+COUNTIFS('Duel Log'!C$2:C$5455,"DK",'Duel Log'!J$2:J$5455,$A12)+COUNTIFS('Duel Log'!C$2:C$5455,"DK",'Duel Log'!K$2:K$5455,$A12)+COUNTIFS('Duel Log'!C$2:C$5455,"DK",'Duel Log'!L$2:L$5455,$A12)+COUNTIFS('Duel Log'!C$2:C$5455,"DK",'Duel Log'!M$2:M$5455,$A12)+COUNTIFS('Duel Log'!C$2:C$5455,"DK",'Duel Log'!N$2:N$5455,$A12)+COUNTIFS('Duel Log'!C$2:C$5455,"DK",'Duel Log'!O$2:O$5455,$A12)+COUNTIFS('Duel Log'!C$2:C$5455,"DK",'Duel Log'!P$2:P$5455,$A12)</f>
        <v>5</v>
      </c>
      <c r="O12" s="17" t="n">
        <f aca="false">COUNTIFS('Duel Log'!C$2:C$5455,"DaniGamer",'Duel Log'!I$2:I$5455,$A12)+COUNTIFS('Duel Log'!C$2:C$5455,"DaniGamer",'Duel Log'!J$2:J$5455,$A12)+COUNTIFS('Duel Log'!C$2:C$5455,"DaniGamer",'Duel Log'!K$2:K$5455,$A12)+COUNTIFS('Duel Log'!C$2:C$5455,"DaniGamer",'Duel Log'!L$2:L$5455,$A12)+COUNTIFS('Duel Log'!C$2:C$5455,"DaniGamer",'Duel Log'!M$2:M$5455,$A12)+COUNTIFS('Duel Log'!C$2:C$5455,"DaniGamer",'Duel Log'!N$2:N$5455,$A12)+COUNTIFS('Duel Log'!C$2:C$5455,"DaniGamer",'Duel Log'!O$2:O$5455,$A12)+COUNTIFS('Duel Log'!C$2:C$5455,"DaniGamer",'Duel Log'!P$2:P$5455,$A12)</f>
        <v>3</v>
      </c>
      <c r="P12" s="17" t="n">
        <f aca="false">COUNTIFS('Duel Log'!C$2:C$5455,"Dess",'Duel Log'!I$2:I$5455,$A12)+COUNTIFS('Duel Log'!C$2:C$5455,"Dess",'Duel Log'!J$2:J$5455,$A12)+COUNTIFS('Duel Log'!C$2:C$5455,"Dess",'Duel Log'!K$2:K$5455,$A12)+COUNTIFS('Duel Log'!C$2:C$5455,"Dess",'Duel Log'!L$2:L$5455,$A12)+COUNTIFS('Duel Log'!C$2:C$5455,"Dess",'Duel Log'!M$2:M$5455,$A12)+COUNTIFS('Duel Log'!C$2:C$5455,"Dess",'Duel Log'!N$2:N$5455,$A12)+COUNTIFS('Duel Log'!C$2:C$5455,"Dess",'Duel Log'!O$2:O$5455,$A12)+COUNTIFS('Duel Log'!C$2:C$5455,"Dess",'Duel Log'!P$2:P$5455,$A12)</f>
        <v>6</v>
      </c>
      <c r="Q12" s="17" t="n">
        <f aca="false">COUNTIFS('Duel Log'!C$2:C$5455,"EGW",'Duel Log'!I$2:I$5455,$A12)+COUNTIFS('Duel Log'!C$2:C$5455,"EGW",'Duel Log'!J$2:J$5455,$A12)+COUNTIFS('Duel Log'!C$2:C$5455,"EGW",'Duel Log'!K$2:K$5455,$A12)+COUNTIFS('Duel Log'!C$2:C$5455,"EGW",'Duel Log'!L$2:L$5455,$A12)+COUNTIFS('Duel Log'!C$2:C$5455,"EGW",'Duel Log'!M$2:M$5455,$A12)+COUNTIFS('Duel Log'!C$2:C$5455,"EGW",'Duel Log'!N$2:N$5455,$A12)+COUNTIFS('Duel Log'!C$2:C$5455,"EGW",'Duel Log'!O$2:O$5455,$A12)+COUNTIFS('Duel Log'!C$2:C$5455,"EGW",'Duel Log'!P$2:P$5455,$A12)</f>
        <v>5</v>
      </c>
      <c r="R12" s="17" t="n">
        <f aca="false">COUNTIFS('Duel Log'!C$2:C$5455,"ErBacce",'Duel Log'!I$2:I$5455,$A12)+COUNTIFS('Duel Log'!C$2:C$5455,"ErBacce",'Duel Log'!J$2:J$5455,$A12)+COUNTIFS('Duel Log'!C$2:C$5455,"ErBacce",'Duel Log'!K$2:K$5455,$A12)+COUNTIFS('Duel Log'!C$2:C$5455,"ErBacce",'Duel Log'!L$2:L$5455,$A12)+COUNTIFS('Duel Log'!C$2:C$5455,"ErBacce",'Duel Log'!M$2:M$5455,$A12)+COUNTIFS('Duel Log'!C$2:C$5455,"ErBacce",'Duel Log'!N$2:N$5455,$A12)+COUNTIFS('Duel Log'!C$2:C$5455,"ErBacce",'Duel Log'!O$2:O$5455,$A12)+COUNTIFS('Duel Log'!C$2:C$5455,"ErBacce",'Duel Log'!P$2:P$5455,$A12)</f>
        <v>5</v>
      </c>
      <c r="S12" s="17" t="n">
        <f aca="false">COUNTIFS('Duel Log'!C$2:C$5455,"FelipePT",'Duel Log'!I$2:I$5455,$A12)+COUNTIFS('Duel Log'!C$2:C$5455,"FelipePT",'Duel Log'!J$2:J$5455,$A12)+COUNTIFS('Duel Log'!C$2:C$5455,"FelipePT",'Duel Log'!K$2:K$5455,$A12)+COUNTIFS('Duel Log'!C$2:C$5455,"FelipePT",'Duel Log'!L$2:L$5455,$A12)+COUNTIFS('Duel Log'!C$2:C$5455,"FelipePT",'Duel Log'!M$2:M$5455,$A12)+COUNTIFS('Duel Log'!C$2:C$5455,"FelipePT",'Duel Log'!N$2:N$5455,$A12)+COUNTIFS('Duel Log'!C$2:C$5455,"FelipePT",'Duel Log'!O$2:O$5455,$A12)+COUNTIFS('Duel Log'!C$2:C$5455,"FelipePT",'Duel Log'!P$2:P$5455,$A12)</f>
        <v>3</v>
      </c>
      <c r="T12" s="17" t="n">
        <f aca="false">COUNTIFS('Duel Log'!C$2:C$5455,"FrancoMedinaSL",'Duel Log'!I$2:I$5455,$A12)+COUNTIFS('Duel Log'!C$2:C$5455,"FrancoMedinaSL",'Duel Log'!J$2:J$5455,$A12)+COUNTIFS('Duel Log'!C$2:C$5455,"FrancoMedinaSL",'Duel Log'!K$2:K$5455,$A12)+COUNTIFS('Duel Log'!C$2:C$5455,"FrancoMedinaSL",'Duel Log'!L$2:L$5455,$A12)+COUNTIFS('Duel Log'!C$2:C$5455,"FrancoMedinaSL",'Duel Log'!M$2:M$5455,$A12)+COUNTIFS('Duel Log'!C$2:C$5455,"FrancoMedinaSL",'Duel Log'!N$2:N$5455,$A12)+COUNTIFS('Duel Log'!C$2:C$5455,"FrancoMedinaSL",'Duel Log'!O$2:O$5455,$A12)+COUNTIFS('Duel Log'!C$2:C$5455,"FrancoMedinaSL",'Duel Log'!P$2:P$5455,$A12)</f>
        <v>2</v>
      </c>
      <c r="U12" s="17" t="n">
        <f aca="false">COUNTIFS('Duel Log'!C$2:C$5455,"GençAslan:)",'Duel Log'!I$2:I$5455,$A12)+COUNTIFS('Duel Log'!C$2:C$5455,"GençAslan:)",'Duel Log'!J$2:J$5455,$A12)+COUNTIFS('Duel Log'!C$2:C$5455,"GençAslan:)",'Duel Log'!K$2:K$5455,$A12)+COUNTIFS('Duel Log'!C$2:C$5455,"GençAslan:)",'Duel Log'!L$2:L$5455,$A12)+COUNTIFS('Duel Log'!C$2:C$5455,"GençAslan:)",'Duel Log'!M$2:M$5455,$A12)+COUNTIFS('Duel Log'!C$2:C$5455,"GençAslan:)",'Duel Log'!N$2:N$5455,$A12)+COUNTIFS('Duel Log'!C$2:C$5455,"GençAslan:)",'Duel Log'!O$2:O$5455,$A12)+COUNTIFS('Duel Log'!C$2:C$5455,"GençAslan:)",'Duel Log'!P$2:P$5455,$A12)</f>
        <v>0</v>
      </c>
      <c r="V12" s="17" t="n">
        <f aca="false">COUNTIFS('Duel Log'!C$2:C$5455,"HaRu",'Duel Log'!I$2:I$5455,$A12)+COUNTIFS('Duel Log'!C$2:C$5455,"HaRu",'Duel Log'!J$2:J$5455,$A12)+COUNTIFS('Duel Log'!C$2:C$5455,"HaRu",'Duel Log'!K$2:K$5455,$A12)+COUNTIFS('Duel Log'!C$2:C$5455,"HaRu",'Duel Log'!L$2:L$5455,$A12)+COUNTIFS('Duel Log'!C$2:C$5455,"HaRu",'Duel Log'!M$2:M$5455,$A12)+COUNTIFS('Duel Log'!C$2:C$5455,"HaRu",'Duel Log'!N$2:N$5455,$A12)+COUNTIFS('Duel Log'!C$2:C$5455,"HaRu",'Duel Log'!O$2:O$5455,$A12)+COUNTIFS('Duel Log'!C$2:C$5455,"HaRu",'Duel Log'!P$2:P$5455,$A12)</f>
        <v>0</v>
      </c>
      <c r="W12" s="17" t="n">
        <f aca="false">COUNTIFS('Duel Log'!C$2:C$5455,"INA.BenZerRidel",'Duel Log'!I$2:I$5455,$A12)+COUNTIFS('Duel Log'!C$2:C$5455,"INA.BenZerRidel",'Duel Log'!J$2:J$5455,$A12)+COUNTIFS('Duel Log'!C$2:C$5455,"INA.BenZerRidel",'Duel Log'!K$2:K$5455,$A12)+COUNTIFS('Duel Log'!C$2:C$5455,"INA.BenZerRidel",'Duel Log'!L$2:L$5455,$A12)+COUNTIFS('Duel Log'!C$2:C$5455,"INA.BenZerRidel",'Duel Log'!M$2:M$5455,$A12)+COUNTIFS('Duel Log'!C$2:C$5455,"INA.BenZerRidel",'Duel Log'!N$2:N$5455,$A12)+COUNTIFS('Duel Log'!C$2:C$5455,"INA.BenZerRidel",'Duel Log'!O$2:O$5455,$A12)+COUNTIFS('Duel Log'!C$2:C$5455,"INA.BenZerRidel",'Duel Log'!P$2:P$5455,$A12)</f>
        <v>4</v>
      </c>
      <c r="X12" s="17" t="n">
        <f aca="false">COUNTIFS('Duel Log'!C$2:C$5455,"Ian77",'Duel Log'!I$2:I$5455,$A12)+COUNTIFS('Duel Log'!C$2:C$5455,"Ian77",'Duel Log'!J$2:J$5455,$A12)+COUNTIFS('Duel Log'!C$2:C$5455,"Ian77",'Duel Log'!K$2:K$5455,$A12)+COUNTIFS('Duel Log'!C$2:C$5455,"Ian77",'Duel Log'!L$2:L$5455,$A12)+COUNTIFS('Duel Log'!C$2:C$5455,"Ian77",'Duel Log'!M$2:M$5455,$A12)+COUNTIFS('Duel Log'!C$2:C$5455,"Ian77",'Duel Log'!N$2:N$5455,$A12)+COUNTIFS('Duel Log'!C$2:C$5455,"Ian77",'Duel Log'!O$2:O$5455,$A12)+COUNTIFS('Duel Log'!C$2:C$5455,"Ian77",'Duel Log'!P$2:P$5455,$A12)</f>
        <v>4</v>
      </c>
      <c r="Y12" s="17" t="n">
        <f aca="false">COUNTIFS('Duel Log'!C$2:C$5455,"JL Viiper",'Duel Log'!I$2:I$5455,$A12)+COUNTIFS('Duel Log'!C$2:C$5455,"JL Viiper",'Duel Log'!J$2:J$5455,$A12)+COUNTIFS('Duel Log'!C$2:C$5455,"JL Viiper",'Duel Log'!K$2:K$5455,$A12)+COUNTIFS('Duel Log'!C$2:C$5455,"JL Viiper",'Duel Log'!L$2:L$5455,$A12)+COUNTIFS('Duel Log'!C$2:C$5455,"JL Viiper",'Duel Log'!M$2:M$5455,$A12)+COUNTIFS('Duel Log'!C$2:C$5455,"JL Viiper",'Duel Log'!N$2:N$5455,$A12)+COUNTIFS('Duel Log'!C$2:C$5455,"JL Viiper",'Duel Log'!O$2:O$5455,$A12)+COUNTIFS('Duel Log'!C$2:C$5455,"JL Viiper",'Duel Log'!P$2:P$5455,$A12)</f>
        <v>7</v>
      </c>
      <c r="Z12" s="17" t="n">
        <f aca="false">COUNTIFS('Duel Log'!C$2:C$5455,"John77",'Duel Log'!I$2:I$5455,$A12)+COUNTIFS('Duel Log'!C$2:C$5455,"John77",'Duel Log'!J$2:J$5455,$A12)+COUNTIFS('Duel Log'!C$2:C$5455,"John77",'Duel Log'!K$2:K$5455,$A12)+COUNTIFS('Duel Log'!C$2:C$5455,"John77",'Duel Log'!L$2:L$5455,$A12)+COUNTIFS('Duel Log'!C$2:C$5455,"John77",'Duel Log'!M$2:M$5455,$A12)+COUNTIFS('Duel Log'!C$2:C$5455,"John77",'Duel Log'!N$2:N$5455,$A12)+COUNTIFS('Duel Log'!C$2:C$5455,"John77",'Duel Log'!O$2:O$5455,$A12)+COUNTIFS('Duel Log'!C$2:C$5455,"John77",'Duel Log'!P$2:P$5455,$A12)</f>
        <v>2</v>
      </c>
      <c r="AA12" s="17" t="n">
        <f aca="false">COUNTIFS('Duel Log'!C$2:C$5455,"JorZ",'Duel Log'!I$2:I$5455,$A12)+COUNTIFS('Duel Log'!C$2:C$5455,"JorZ",'Duel Log'!J$2:J$5455,$A12)+COUNTIFS('Duel Log'!C$2:C$5455,"JorZ",'Duel Log'!K$2:K$5455,$A12)+COUNTIFS('Duel Log'!C$2:C$5455,"JorZ",'Duel Log'!L$2:L$5455,$A12)+COUNTIFS('Duel Log'!C$2:C$5455,"JorZ",'Duel Log'!M$2:M$5455,$A12)+COUNTIFS('Duel Log'!C$2:C$5455,"JorZ",'Duel Log'!N$2:N$5455,$A12)+COUNTIFS('Duel Log'!C$2:C$5455,"JorZ",'Duel Log'!O$2:O$5455,$A12)+COUNTIFS('Duel Log'!C$2:C$5455,"JorZ",'Duel Log'!P$2:P$5455,$A12)</f>
        <v>16</v>
      </c>
      <c r="AB12" s="17" t="n">
        <f aca="false">COUNTIFS('Duel Log'!C$2:C$5455,"Kimchi77✨小小罗",'Duel Log'!I$2:I$5455,$A12)+COUNTIFS('Duel Log'!C$2:C$5455,"Kimchi77✨小小罗",'Duel Log'!J$2:J$5455,$A12)+COUNTIFS('Duel Log'!C$2:C$5455,"Kimchi77✨小小罗",'Duel Log'!K$2:K$5455,$A12)+COUNTIFS('Duel Log'!C$2:C$5455,"Kimchi77✨小小罗",'Duel Log'!L$2:L$5455,$A12)+COUNTIFS('Duel Log'!C$2:C$5455,"Kimchi77✨小小罗",'Duel Log'!M$2:M$5455,$A12)+COUNTIFS('Duel Log'!C$2:C$5455,"Kimchi77✨小小罗",'Duel Log'!N$2:N$5455,$A12)+COUNTIFS('Duel Log'!C$2:C$5455,"Kimchi77✨小小罗",'Duel Log'!O$2:O$5455,$A12)+COUNTIFS('Duel Log'!C$2:C$5455,"Kimchi77✨小小罗",'Duel Log'!P$2:P$5455,$A12)</f>
        <v>6</v>
      </c>
      <c r="AC12" s="17" t="n">
        <f aca="false">COUNTIFS('Duel Log'!C$2:C$5455,"Kitashiyan",'Duel Log'!I$2:I$5455,$A12)+COUNTIFS('Duel Log'!C$2:C$5455,"Kitashiyan",'Duel Log'!J$2:J$5455,$A12)+COUNTIFS('Duel Log'!C$2:C$5455,"Kitashiyan",'Duel Log'!K$2:K$5455,$A12)+COUNTIFS('Duel Log'!C$2:C$5455,"Kitashiyan",'Duel Log'!L$2:L$5455,$A12)+COUNTIFS('Duel Log'!C$2:C$5455,"Kitashiyan",'Duel Log'!M$2:M$5455,$A12)+COUNTIFS('Duel Log'!C$2:C$5455,"Kitashiyan",'Duel Log'!N$2:N$5455,$A12)+COUNTIFS('Duel Log'!C$2:C$5455,"Kitashiyan",'Duel Log'!O$2:O$5455,$A12)+COUNTIFS('Duel Log'!C$2:C$5455,"Kitashiyan",'Duel Log'!P$2:P$5455,$A12)</f>
        <v>16</v>
      </c>
      <c r="AD12" s="17" t="n">
        <f aca="false">COUNTIFS('Duel Log'!C$2:C$5455,"Klaus",'Duel Log'!I$2:I$5455,$A12)+COUNTIFS('Duel Log'!C$2:C$5455,"Klaus",'Duel Log'!J$2:J$5455,$A12)+COUNTIFS('Duel Log'!C$2:C$5455,"Klaus",'Duel Log'!K$2:K$5455,$A12)+COUNTIFS('Duel Log'!C$2:C$5455,"Klaus",'Duel Log'!L$2:L$5455,$A12)+COUNTIFS('Duel Log'!C$2:C$5455,"Klaus",'Duel Log'!M$2:M$5455,$A12)+COUNTIFS('Duel Log'!C$2:C$5455,"Klaus",'Duel Log'!N$2:N$5455,$A12)+COUNTIFS('Duel Log'!C$2:C$5455,"Klaus",'Duel Log'!O$2:O$5455,$A12)+COUNTIFS('Duel Log'!C$2:C$5455,"Klaus",'Duel Log'!P$2:P$5455,$A12)</f>
        <v>4</v>
      </c>
      <c r="AE12" s="17" t="n">
        <f aca="false">COUNTIFS('Duel Log'!C$2:C$5455,"LF丨张✨Ink❤️llb",'Duel Log'!I$2:I$5455,$A12)+COUNTIFS('Duel Log'!C$2:C$5455,"LF丨张✨Ink❤️llb",'Duel Log'!J$2:J$5455,$A12)+COUNTIFS('Duel Log'!C$2:C$5455,"LF丨张✨Ink❤️llb",'Duel Log'!K$2:K$5455,$A12)+COUNTIFS('Duel Log'!C$2:C$5455,"LF丨张✨Ink❤️llb",'Duel Log'!L$2:L$5455,$A12)+COUNTIFS('Duel Log'!C$2:C$5455,"LF丨张✨Ink❤️llb",'Duel Log'!M$2:M$5455,$A12)+COUNTIFS('Duel Log'!C$2:C$5455,"LF丨张✨Ink❤️llb",'Duel Log'!N$2:N$5455,$A12)+COUNTIFS('Duel Log'!C$2:C$5455,"LF丨张✨Ink❤️llb",'Duel Log'!O$2:O$5455,$A12)+COUNTIFS('Duel Log'!C$2:C$5455,"LF丨张✨Ink❤️llb",'Duel Log'!P$2:P$5455,$A12)</f>
        <v>3</v>
      </c>
      <c r="AF12" s="17" t="n">
        <f aca="false">COUNTIFS('Duel Log'!C$2:C$5455,"Lucas.xit✨之安神",'Duel Log'!I$2:I$5455,$A12)+COUNTIFS('Duel Log'!C$2:C$5455,"Lucas.xit✨之安神",'Duel Log'!J$2:J$5455,$A12)+COUNTIFS('Duel Log'!C$2:C$5455,"Lucas.xit✨之安神",'Duel Log'!K$2:K$5455,$A12)+COUNTIFS('Duel Log'!C$2:C$5455,"Lucas.xit✨之安神",'Duel Log'!L$2:L$5455,$A12)+COUNTIFS('Duel Log'!C$2:C$5455,"Lucas.xit✨之安神",'Duel Log'!M$2:M$5455,$A12)+COUNTIFS('Duel Log'!C$2:C$5455,"Lucas.xit✨之安神",'Duel Log'!N$2:N$5455,$A12)+COUNTIFS('Duel Log'!C$2:C$5455,"Lucas.xit✨之安神",'Duel Log'!O$2:O$5455,$A12)+COUNTIFS('Duel Log'!C$2:C$5455,"Lucas.xit✨之安神",'Duel Log'!P$2:P$5455,$A12)</f>
        <v>4</v>
      </c>
      <c r="AG12" s="17" t="n">
        <f aca="false">COUNTIFS('Duel Log'!C$2:C$5455,"Lucas✨杰克",'Duel Log'!I$2:I$5455,$A12)+COUNTIFS('Duel Log'!C$2:C$5455,"Lucas✨杰克",'Duel Log'!J$2:J$5455,$A12)+COUNTIFS('Duel Log'!C$2:C$5455,"Lucas✨杰克",'Duel Log'!K$2:K$5455,$A12)+COUNTIFS('Duel Log'!C$2:C$5455,"Lucas✨杰克",'Duel Log'!L$2:L$5455,$A12)+COUNTIFS('Duel Log'!C$2:C$5455,"Lucas✨杰克",'Duel Log'!M$2:M$5455,$A12)+COUNTIFS('Duel Log'!C$2:C$5455,"Lucas✨杰克",'Duel Log'!N$2:N$5455,$A12)+COUNTIFS('Duel Log'!C$2:C$5455,"Lucas✨杰克",'Duel Log'!O$2:O$5455,$A12)+COUNTIFS('Duel Log'!C$2:C$5455,"Lucas✨杰克",'Duel Log'!P$2:P$5455,$A12)</f>
        <v>10</v>
      </c>
      <c r="AH12" s="17" t="n">
        <f aca="false">COUNTIFS('Duel Log'!C$2:C$5455,"MH Axel",'Duel Log'!I$2:I$5455,$A12)+COUNTIFS('Duel Log'!C$2:C$5455,"MH Axel",'Duel Log'!J$2:J$5455,$A12)+COUNTIFS('Duel Log'!C$2:C$5455,"MH Axel",'Duel Log'!K$2:K$5455,$A12)+COUNTIFS('Duel Log'!C$2:C$5455,"MH Axel",'Duel Log'!L$2:L$5455,$A12)+COUNTIFS('Duel Log'!C$2:C$5455,"MH Axel",'Duel Log'!M$2:M$5455,$A12)+COUNTIFS('Duel Log'!C$2:C$5455,"MH Axel",'Duel Log'!N$2:N$5455,$A12)+COUNTIFS('Duel Log'!C$2:C$5455,"MH Axel",'Duel Log'!O$2:O$5455,$A12)+COUNTIFS('Duel Log'!C$2:C$5455,"MH Axel",'Duel Log'!P$2:P$5455,$A12)</f>
        <v>10</v>
      </c>
      <c r="AI12" s="17" t="n">
        <f aca="false">COUNTIFS('Duel Log'!C$2:C$5455,"Mohamed Light",'Duel Log'!I$2:I$5455,$A12)+COUNTIFS('Duel Log'!C$2:C$5455,"Mohamed Light",'Duel Log'!J$2:J$5455,$A12)+COUNTIFS('Duel Log'!C$2:C$5455,"Mohamed Light",'Duel Log'!K$2:K$5455,$A12)+COUNTIFS('Duel Log'!C$2:C$5455,"Mohamed Light",'Duel Log'!L$2:L$5455,$A12)+COUNTIFS('Duel Log'!C$2:C$5455,"Mohamed Light",'Duel Log'!M$2:M$5455,$A12)+COUNTIFS('Duel Log'!C$2:C$5455,"Mohamed Light",'Duel Log'!N$2:N$5455,$A12)+COUNTIFS('Duel Log'!C$2:C$5455,"Mohamed Light",'Duel Log'!O$2:O$5455,$A12)+COUNTIFS('Duel Log'!C$2:C$5455,"Mohamed Light",'Duel Log'!P$2:P$5455,$A12)</f>
        <v>17</v>
      </c>
      <c r="AJ12" s="17" t="n">
        <f aca="false">COUNTIFS('Duel Log'!C$2:C$5455,"Nadir",'Duel Log'!I$2:I$5455,$A12)+COUNTIFS('Duel Log'!C$2:C$5455,"Nadir",'Duel Log'!J$2:J$5455,$A12)+COUNTIFS('Duel Log'!C$2:C$5455,"Nadir",'Duel Log'!K$2:K$5455,$A12)+COUNTIFS('Duel Log'!C$2:C$5455,"Nadir",'Duel Log'!L$2:L$5455,$A12)+COUNTIFS('Duel Log'!C$2:C$5455,"Nadir",'Duel Log'!M$2:M$5455,$A12)+COUNTIFS('Duel Log'!C$2:C$5455,"Nadir",'Duel Log'!N$2:N$5455,$A12)+COUNTIFS('Duel Log'!C$2:C$5455,"Nadir",'Duel Log'!O$2:O$5455,$A12)+COUNTIFS('Duel Log'!C$2:C$5455,"Nadir",'Duel Log'!P$2:P$5455,$A12)</f>
        <v>3</v>
      </c>
      <c r="AK12" s="17" t="n">
        <f aca="false">COUNTIFS('Duel Log'!C$2:C$5455,"Nicoco23",'Duel Log'!I$2:I$5455,$A12)+COUNTIFS('Duel Log'!C$2:C$5455,"Nicoco23",'Duel Log'!J$2:J$5455,$A12)+COUNTIFS('Duel Log'!C$2:C$5455,"Nicoco23",'Duel Log'!K$2:K$5455,$A12)+COUNTIFS('Duel Log'!C$2:C$5455,"Nicoco23",'Duel Log'!L$2:L$5455,$A12)+COUNTIFS('Duel Log'!C$2:C$5455,"Nicoco23",'Duel Log'!M$2:M$5455,$A12)+COUNTIFS('Duel Log'!C$2:C$5455,"Nicoco23",'Duel Log'!N$2:N$5455,$A12)+COUNTIFS('Duel Log'!C$2:C$5455,"Nicoco23",'Duel Log'!O$2:O$5455,$A12)+COUNTIFS('Duel Log'!C$2:C$5455,"Nicoco23",'Duel Log'!P$2:P$5455,$A12)</f>
        <v>0</v>
      </c>
      <c r="AL12" s="17" t="n">
        <f aca="false">COUNTIFS('Duel Log'!C$2:C$5455,"Nooby❤️Pi2r",'Duel Log'!I$2:I$5455,$A12)+COUNTIFS('Duel Log'!C$2:C$5455,"Nooby❤️Pi2r",'Duel Log'!J$2:J$5455,$A12)+COUNTIFS('Duel Log'!C$2:C$5455,"Nooby❤️Pi2r",'Duel Log'!K$2:K$5455,$A12)+COUNTIFS('Duel Log'!C$2:C$5455,"Nooby❤️Pi2r",'Duel Log'!L$2:L$5455,$A12)+COUNTIFS('Duel Log'!C$2:C$5455,"Nooby❤️Pi2r",'Duel Log'!M$2:M$5455,$A12)+COUNTIFS('Duel Log'!C$2:C$5455,"Nooby❤️Pi2r",'Duel Log'!N$2:N$5455,$A12)+COUNTIFS('Duel Log'!C$2:C$5455,"Nooby❤️Pi2r",'Duel Log'!O$2:O$5455,$A12)+COUNTIFS('Duel Log'!C$2:C$5455,"Nooby❤️Pi2r",'Duel Log'!P$2:P$5455,$A12)</f>
        <v>6</v>
      </c>
      <c r="AM12" s="17" t="n">
        <f aca="false">COUNTIFS('Duel Log'!C$2:C$5455,"OS xAlee",'Duel Log'!I$2:I$5455,$A12)+COUNTIFS('Duel Log'!C$2:C$5455,"OS xAlee",'Duel Log'!J$2:J$5455,$A12)+COUNTIFS('Duel Log'!C$2:C$5455,"OS xAlee",'Duel Log'!K$2:K$5455,$A12)+COUNTIFS('Duel Log'!C$2:C$5455,"OS xAlee",'Duel Log'!L$2:L$5455,$A12)+COUNTIFS('Duel Log'!C$2:C$5455,"OS xAlee",'Duel Log'!M$2:M$5455,$A12)+COUNTIFS('Duel Log'!C$2:C$5455,"OS xAlee",'Duel Log'!N$2:N$5455,$A12)+COUNTIFS('Duel Log'!C$2:C$5455,"OS xAlee",'Duel Log'!O$2:O$5455,$A12)+COUNTIFS('Duel Log'!C$2:C$5455,"OS xAlee",'Duel Log'!P$2:P$5455,$A12)</f>
        <v>2</v>
      </c>
      <c r="AN12" s="17" t="n">
        <f aca="false">COUNTIFS('Duel Log'!C$2:C$5455,"Pedro™️",'Duel Log'!I$2:I$5455,$A12)+COUNTIFS('Duel Log'!C$2:C$5455,"Pedro™️",'Duel Log'!J$2:J$5455,$A12)+COUNTIFS('Duel Log'!C$2:C$5455,"Pedro™️",'Duel Log'!K$2:K$5455,$A12)+COUNTIFS('Duel Log'!C$2:C$5455,"Pedro™️",'Duel Log'!L$2:L$5455,$A12)+COUNTIFS('Duel Log'!C$2:C$5455,"Pedro™️",'Duel Log'!M$2:M$5455,$A12)+COUNTIFS('Duel Log'!C$2:C$5455,"Pedro™️",'Duel Log'!N$2:N$5455,$A12)+COUNTIFS('Duel Log'!C$2:C$5455,"Pedro™️",'Duel Log'!O$2:O$5455,$A12)+COUNTIFS('Duel Log'!C$2:C$5455,"Pedro™️",'Duel Log'!P$2:P$5455,$A12)</f>
        <v>19</v>
      </c>
      <c r="AO12" s="17" t="n">
        <f aca="false">COUNTIFS('Duel Log'!C$2:C$5455,"Polaris",'Duel Log'!I$2:I$5455,$A12)+COUNTIFS('Duel Log'!C$2:C$5455,"Polaris",'Duel Log'!J$2:J$5455,$A12)+COUNTIFS('Duel Log'!C$2:C$5455,"Polaris",'Duel Log'!K$2:K$5455,$A12)+COUNTIFS('Duel Log'!C$2:C$5455,"Polaris",'Duel Log'!L$2:L$5455,$A12)+COUNTIFS('Duel Log'!C$2:C$5455,"Polaris",'Duel Log'!M$2:M$5455,$A12)+COUNTIFS('Duel Log'!C$2:C$5455,"Polaris",'Duel Log'!N$2:N$5455,$A12)+COUNTIFS('Duel Log'!C$2:C$5455,"Polaris",'Duel Log'!O$2:O$5455,$A12)+COUNTIFS('Duel Log'!C$2:C$5455,"Polaris",'Duel Log'!P$2:P$5455,$A12)</f>
        <v>5</v>
      </c>
      <c r="AP12" s="17" t="n">
        <f aca="false">COUNTIFS('Duel Log'!C$2:C$5455,"RAD",'Duel Log'!I$2:I$5455,$A12)+COUNTIFS('Duel Log'!C$2:C$5455,"RAD",'Duel Log'!J$2:J$5455,$A12)+COUNTIFS('Duel Log'!C$2:C$5455,"RAD",'Duel Log'!K$2:K$5455,$A12)+COUNTIFS('Duel Log'!C$2:C$5455,"RAD",'Duel Log'!L$2:L$5455,$A12)+COUNTIFS('Duel Log'!C$2:C$5455,"RAD",'Duel Log'!M$2:M$5455,$A12)+COUNTIFS('Duel Log'!C$2:C$5455,"RAD",'Duel Log'!N$2:N$5455,$A12)+COUNTIFS('Duel Log'!C$2:C$5455,"RAD",'Duel Log'!O$2:O$5455,$A12)+COUNTIFS('Duel Log'!C$2:C$5455,"RAD",'Duel Log'!P$2:P$5455,$A12)</f>
        <v>5</v>
      </c>
      <c r="AQ12" s="17" t="n">
        <f aca="false">COUNTIFS('Duel Log'!C$2:C$5455,"RUBIZALEZ",'Duel Log'!I$2:I$5455,$A12)+COUNTIFS('Duel Log'!C$2:C$5455,"RUBIZALEZ",'Duel Log'!J$2:J$5455,$A12)+COUNTIFS('Duel Log'!C$2:C$5455,"RUBIZALEZ",'Duel Log'!K$2:K$5455,$A12)+COUNTIFS('Duel Log'!C$2:C$5455,"RUBIZALEZ",'Duel Log'!L$2:L$5455,$A12)+COUNTIFS('Duel Log'!C$2:C$5455,"RUBIZALEZ",'Duel Log'!M$2:M$5455,$A12)+COUNTIFS('Duel Log'!C$2:C$5455,"RUBIZALEZ",'Duel Log'!N$2:N$5455,$A12)+COUNTIFS('Duel Log'!C$2:C$5455,"RUBIZALEZ",'Duel Log'!O$2:O$5455,$A12)+COUNTIFS('Duel Log'!C$2:C$5455,"RUBIZALEZ",'Duel Log'!P$2:P$5455,$A12)</f>
        <v>12</v>
      </c>
      <c r="AR12" s="17" t="n">
        <f aca="false">COUNTIFS('Duel Log'!C$2:C$5455,"Rainbow",'Duel Log'!I$2:I$5455,$A12)+COUNTIFS('Duel Log'!C$2:C$5455,"Rainbow",'Duel Log'!J$2:J$5455,$A12)+COUNTIFS('Duel Log'!C$2:C$5455,"Rainbow",'Duel Log'!K$2:K$5455,$A12)+COUNTIFS('Duel Log'!C$2:C$5455,"Rainbow",'Duel Log'!L$2:L$5455,$A12)+COUNTIFS('Duel Log'!C$2:C$5455,"Rainbow",'Duel Log'!M$2:M$5455,$A12)+COUNTIFS('Duel Log'!C$2:C$5455,"Rainbow",'Duel Log'!N$2:N$5455,$A12)+COUNTIFS('Duel Log'!C$2:C$5455,"Rainbow",'Duel Log'!O$2:O$5455,$A12)+COUNTIFS('Duel Log'!C$2:C$5455,"Rainbow",'Duel Log'!P$2:P$5455,$A12)</f>
        <v>3</v>
      </c>
      <c r="AS12" s="17" t="n">
        <f aca="false">COUNTIFS('Duel Log'!C$2:C$5455,"Reminor",'Duel Log'!I$2:I$5455,$A12)+COUNTIFS('Duel Log'!C$2:C$5455,"Reminor",'Duel Log'!J$2:J$5455,$A12)+COUNTIFS('Duel Log'!C$2:C$5455,"Reminor",'Duel Log'!K$2:K$5455,$A12)+COUNTIFS('Duel Log'!C$2:C$5455,"Reminor",'Duel Log'!L$2:L$5455,$A12)+COUNTIFS('Duel Log'!C$2:C$5455,"Reminor",'Duel Log'!M$2:M$5455,$A12)+COUNTIFS('Duel Log'!C$2:C$5455,"Reminor",'Duel Log'!N$2:N$5455,$A12)+COUNTIFS('Duel Log'!C$2:C$5455,"Reminor",'Duel Log'!O$2:O$5455,$A12)+COUNTIFS('Duel Log'!C$2:C$5455,"Reminor",'Duel Log'!P$2:P$5455,$A12)</f>
        <v>4</v>
      </c>
      <c r="AT12" s="17" t="n">
        <f aca="false">COUNTIFS('Duel Log'!C$2:C$5455,"Rin✨安之",'Duel Log'!I$2:I$5455,$A12)+COUNTIFS('Duel Log'!C$2:C$5455,"Rin✨安之",'Duel Log'!J$2:J$5455,$A12)+COUNTIFS('Duel Log'!C$2:C$5455,"Rin✨安之",'Duel Log'!K$2:K$5455,$A12)+COUNTIFS('Duel Log'!C$2:C$5455,"Rin✨安之",'Duel Log'!L$2:L$5455,$A12)+COUNTIFS('Duel Log'!C$2:C$5455,"Rin✨安之",'Duel Log'!M$2:M$5455,$A12)+COUNTIFS('Duel Log'!C$2:C$5455,"Rin✨安之",'Duel Log'!N$2:N$5455,$A12)+COUNTIFS('Duel Log'!C$2:C$5455,"Rin✨安之",'Duel Log'!O$2:O$5455,$A12)+COUNTIFS('Duel Log'!C$2:C$5455,"Rin✨安之",'Duel Log'!P$2:P$5455,$A12)</f>
        <v>8</v>
      </c>
      <c r="AU12" s="17" t="n">
        <f aca="false">COUNTIFS('Duel Log'!C$2:C$5455,"Ryley",'Duel Log'!I$2:I$5455,$A12)+COUNTIFS('Duel Log'!C$2:C$5455,"Ryley",'Duel Log'!J$2:J$5455,$A12)+COUNTIFS('Duel Log'!C$2:C$5455,"Ryley",'Duel Log'!K$2:K$5455,$A12)+COUNTIFS('Duel Log'!C$2:C$5455,"Ryley",'Duel Log'!L$2:L$5455,$A12)+COUNTIFS('Duel Log'!C$2:C$5455,"Ryley",'Duel Log'!M$2:M$5455,$A12)+COUNTIFS('Duel Log'!C$2:C$5455,"Ryley",'Duel Log'!N$2:N$5455,$A12)+COUNTIFS('Duel Log'!C$2:C$5455,"Ryley",'Duel Log'!O$2:O$5455,$A12)+COUNTIFS('Duel Log'!C$2:C$5455,"Ryley",'Duel Log'!P$2:P$5455,$A12)</f>
        <v>7</v>
      </c>
      <c r="AV12" s="17" t="n">
        <f aca="false">COUNTIFS('Duel Log'!C$2:C$5455,"SK Dominik",'Duel Log'!I$2:I$5455,$A12)+COUNTIFS('Duel Log'!C$2:C$5455,"SK Dominik",'Duel Log'!J$2:J$5455,$A12)+COUNTIFS('Duel Log'!C$2:C$5455,"SK Dominik",'Duel Log'!K$2:K$5455,$A12)+COUNTIFS('Duel Log'!C$2:C$5455,"SK Dominik",'Duel Log'!L$2:L$5455,$A12)+COUNTIFS('Duel Log'!C$2:C$5455,"SK Dominik",'Duel Log'!M$2:M$5455,$A12)+COUNTIFS('Duel Log'!C$2:C$5455,"SK Dominik",'Duel Log'!N$2:N$5455,$A12)+COUNTIFS('Duel Log'!C$2:C$5455,"SK Dominik",'Duel Log'!O$2:O$5455,$A12)+COUNTIFS('Duel Log'!C$2:C$5455,"SK Dominik",'Duel Log'!P$2:P$5455,$A12)</f>
        <v>0</v>
      </c>
      <c r="AW12" s="17" t="n">
        <f aca="false">COUNTIFS('Duel Log'!C$2:C$5455,"SK Morten",'Duel Log'!I$2:I$5455,$A12)+COUNTIFS('Duel Log'!C$2:C$5455,"SK Morten",'Duel Log'!J$2:J$5455,$A12)+COUNTIFS('Duel Log'!C$2:C$5455,"SK Morten",'Duel Log'!K$2:K$5455,$A12)+COUNTIFS('Duel Log'!C$2:C$5455,"SK Morten",'Duel Log'!L$2:L$5455,$A12)+COUNTIFS('Duel Log'!C$2:C$5455,"SK Morten",'Duel Log'!M$2:M$5455,$A12)+COUNTIFS('Duel Log'!C$2:C$5455,"SK Morten",'Duel Log'!N$2:N$5455,$A12)+COUNTIFS('Duel Log'!C$2:C$5455,"SK Morten",'Duel Log'!O$2:O$5455,$A12)+COUNTIFS('Duel Log'!C$2:C$5455,"SK Morten",'Duel Log'!P$2:P$5455,$A12)</f>
        <v>5</v>
      </c>
      <c r="AX12" s="17" t="n">
        <f aca="false">COUNTIFS('Duel Log'!C$2:C$5455,"SK xopxsam",'Duel Log'!I$2:I$5455,$A12)+COUNTIFS('Duel Log'!C$2:C$5455,"SK xopxsam",'Duel Log'!J$2:J$5455,$A12)+COUNTIFS('Duel Log'!C$2:C$5455,"SK xopxsam",'Duel Log'!K$2:K$5455,$A12)+COUNTIFS('Duel Log'!C$2:C$5455,"SK xopxsam",'Duel Log'!L$2:L$5455,$A12)+COUNTIFS('Duel Log'!C$2:C$5455,"SK xopxsam",'Duel Log'!M$2:M$5455,$A12)+COUNTIFS('Duel Log'!C$2:C$5455,"SK xopxsam",'Duel Log'!N$2:N$5455,$A12)+COUNTIFS('Duel Log'!C$2:C$5455,"SK xopxsam",'Duel Log'!O$2:O$5455,$A12)+COUNTIFS('Duel Log'!C$2:C$5455,"SK xopxsam",'Duel Log'!P$2:P$5455,$A12)</f>
        <v>4</v>
      </c>
      <c r="AY12" s="17" t="n">
        <f aca="false">COUNTIFS('Duel Log'!C$2:C$5455,"Samuel Bassotto",'Duel Log'!I$2:I$5455,$A12)+COUNTIFS('Duel Log'!C$2:C$5455,"Samuel Bassotto",'Duel Log'!J$2:J$5455,$A12)+COUNTIFS('Duel Log'!C$2:C$5455,"Samuel Bassotto",'Duel Log'!K$2:K$5455,$A12)+COUNTIFS('Duel Log'!C$2:C$5455,"Samuel Bassotto",'Duel Log'!L$2:L$5455,$A12)+COUNTIFS('Duel Log'!C$2:C$5455,"Samuel Bassotto",'Duel Log'!M$2:M$5455,$A12)+COUNTIFS('Duel Log'!C$2:C$5455,"Samuel Bassotto",'Duel Log'!N$2:N$5455,$A12)+COUNTIFS('Duel Log'!C$2:C$5455,"Samuel Bassotto",'Duel Log'!O$2:O$5455,$A12)+COUNTIFS('Duel Log'!C$2:C$5455,"Samuel Bassotto",'Duel Log'!P$2:P$5455,$A12)</f>
        <v>5</v>
      </c>
      <c r="AZ12" s="17" t="n">
        <f aca="false">COUNTIFS('Duel Log'!C$2:C$5455,"SandBox",'Duel Log'!I$2:I$5455,$A12)+COUNTIFS('Duel Log'!C$2:C$5455,"SandBox",'Duel Log'!J$2:J$5455,$A12)+COUNTIFS('Duel Log'!C$2:C$5455,"SandBox",'Duel Log'!K$2:K$5455,$A12)+COUNTIFS('Duel Log'!C$2:C$5455,"SandBox",'Duel Log'!L$2:L$5455,$A12)+COUNTIFS('Duel Log'!C$2:C$5455,"SandBox",'Duel Log'!M$2:M$5455,$A12)+COUNTIFS('Duel Log'!C$2:C$5455,"SandBox",'Duel Log'!N$2:N$5455,$A12)+COUNTIFS('Duel Log'!C$2:C$5455,"SandBox",'Duel Log'!O$2:O$5455,$A12)+COUNTIFS('Duel Log'!C$2:C$5455,"SandBox",'Duel Log'!P$2:P$5455,$A12)</f>
        <v>25</v>
      </c>
      <c r="BA12" s="17" t="n">
        <f aca="false">COUNTIFS('Duel Log'!C$2:C$5455,"Sosaa1of1",'Duel Log'!I$2:I$5455,$A12)+COUNTIFS('Duel Log'!C$2:C$5455,"Sosaa1of1",'Duel Log'!J$2:J$5455,$A12)+COUNTIFS('Duel Log'!C$2:C$5455,"Sosaa1of1",'Duel Log'!K$2:K$5455,$A12)+COUNTIFS('Duel Log'!C$2:C$5455,"Sosaa1of1",'Duel Log'!L$2:L$5455,$A12)+COUNTIFS('Duel Log'!C$2:C$5455,"Sosaa1of1",'Duel Log'!M$2:M$5455,$A12)+COUNTIFS('Duel Log'!C$2:C$5455,"Sosaa1of1",'Duel Log'!N$2:N$5455,$A12)+COUNTIFS('Duel Log'!C$2:C$5455,"Sosaa1of1",'Duel Log'!O$2:O$5455,$A12)+COUNTIFS('Duel Log'!C$2:C$5455,"Sosaa1of1",'Duel Log'!P$2:P$5455,$A12)</f>
        <v>1</v>
      </c>
      <c r="BB12" s="17" t="n">
        <f aca="false">COUNTIFS('Duel Log'!C$2:C$5455,"Steeef",'Duel Log'!I$2:I$5455,$A12)+COUNTIFS('Duel Log'!C$2:C$5455,"Steeef",'Duel Log'!J$2:J$5455,$A12)+COUNTIFS('Duel Log'!C$2:C$5455,"Steeef",'Duel Log'!K$2:K$5455,$A12)+COUNTIFS('Duel Log'!C$2:C$5455,"Steeef",'Duel Log'!L$2:L$5455,$A12)+COUNTIFS('Duel Log'!C$2:C$5455,"Steeef",'Duel Log'!M$2:M$5455,$A12)+COUNTIFS('Duel Log'!C$2:C$5455,"Steeef",'Duel Log'!N$2:N$5455,$A12)+COUNTIFS('Duel Log'!C$2:C$5455,"Steeef",'Duel Log'!O$2:O$5455,$A12)+COUNTIFS('Duel Log'!C$2:C$5455,"Steeef",'Duel Log'!P$2:P$5455,$A12)</f>
        <v>7</v>
      </c>
      <c r="BC12" s="17" t="n">
        <f aca="false">COUNTIFS('Duel Log'!C$2:C$5455,"TMX I Mateja",'Duel Log'!I$2:I$5455,$A12)+COUNTIFS('Duel Log'!C$2:C$5455,"TMX I Mateja",'Duel Log'!J$2:J$5455,$A12)+COUNTIFS('Duel Log'!C$2:C$5455,"TMX I Mateja",'Duel Log'!K$2:K$5455,$A12)+COUNTIFS('Duel Log'!C$2:C$5455,"TMX I Mateja",'Duel Log'!L$2:L$5455,$A12)+COUNTIFS('Duel Log'!C$2:C$5455,"TMX I Mateja",'Duel Log'!M$2:M$5455,$A12)+COUNTIFS('Duel Log'!C$2:C$5455,"TMX I Mateja",'Duel Log'!N$2:N$5455,$A12)+COUNTIFS('Duel Log'!C$2:C$5455,"TMX I Mateja",'Duel Log'!O$2:O$5455,$A12)+COUNTIFS('Duel Log'!C$2:C$5455,"TMX I Mateja",'Duel Log'!P$2:P$5455,$A12)</f>
        <v>1</v>
      </c>
      <c r="BD12" s="17" t="n">
        <f aca="false">COUNTIFS('Duel Log'!C$2:C$5455,"TTK:MrAwesomeCR",'Duel Log'!I$2:I$5455,$A12)+COUNTIFS('Duel Log'!C$2:C$5455,"TTK:MrAwesomeCR",'Duel Log'!J$2:J$5455,$A12)+COUNTIFS('Duel Log'!C$2:C$5455,"TTK:MrAwesomeCR",'Duel Log'!K$2:K$5455,$A12)+COUNTIFS('Duel Log'!C$2:C$5455,"TTK:MrAwesomeCR",'Duel Log'!L$2:L$5455,$A12)+COUNTIFS('Duel Log'!C$2:C$5455,"TTK:MrAwesomeCR",'Duel Log'!M$2:M$5455,$A12)+COUNTIFS('Duel Log'!C$2:C$5455,"TTK:MrAwesomeCR",'Duel Log'!N$2:N$5455,$A12)+COUNTIFS('Duel Log'!C$2:C$5455,"TTK:MrAwesomeCR",'Duel Log'!O$2:O$5455,$A12)+COUNTIFS('Duel Log'!C$2:C$5455,"TTK:MrAwesomeCR",'Duel Log'!P$2:P$5455,$A12)</f>
        <v>2</v>
      </c>
      <c r="BE12" s="17" t="n">
        <f aca="false">COUNTIFS('Duel Log'!C$2:C$5455,"Turan✨",'Duel Log'!I$2:I$5455,$A12)+COUNTIFS('Duel Log'!C$2:C$5455,"Turan✨",'Duel Log'!J$2:J$5455,$A12)+COUNTIFS('Duel Log'!C$2:C$5455,"Turan✨",'Duel Log'!K$2:K$5455,$A12)+COUNTIFS('Duel Log'!C$2:C$5455,"Turan✨",'Duel Log'!L$2:L$5455,$A12)+COUNTIFS('Duel Log'!C$2:C$5455,"Turan✨",'Duel Log'!M$2:M$5455,$A12)+COUNTIFS('Duel Log'!C$2:C$5455,"Turan✨",'Duel Log'!N$2:N$5455,$A12)+COUNTIFS('Duel Log'!C$2:C$5455,"Turan✨",'Duel Log'!O$2:O$5455,$A12)+COUNTIFS('Duel Log'!C$2:C$5455,"Turan✨",'Duel Log'!P$2:P$5455,$A12)</f>
        <v>10</v>
      </c>
      <c r="BF12" s="17" t="n">
        <f aca="false">COUNTIFS('Duel Log'!C$2:C$5455,"Viktor",'Duel Log'!I$2:I$5455,$A12)+COUNTIFS('Duel Log'!C$2:C$5455,"Viktor",'Duel Log'!J$2:J$5455,$A12)+COUNTIFS('Duel Log'!C$2:C$5455,"Viktor",'Duel Log'!K$2:K$5455,$A12)+COUNTIFS('Duel Log'!C$2:C$5455,"Viktor",'Duel Log'!L$2:L$5455,$A12)+COUNTIFS('Duel Log'!C$2:C$5455,"Viktor",'Duel Log'!M$2:M$5455,$A12)+COUNTIFS('Duel Log'!C$2:C$5455,"Viktor",'Duel Log'!N$2:N$5455,$A12)+COUNTIFS('Duel Log'!C$2:C$5455,"Viktor",'Duel Log'!O$2:O$5455,$A12)+COUNTIFS('Duel Log'!C$2:C$5455,"Viktor",'Duel Log'!P$2:P$5455,$A12)</f>
        <v>3</v>
      </c>
      <c r="BG12" s="17" t="n">
        <f aca="false">COUNTIFS('Duel Log'!C$2:C$5455,"Vitor75",'Duel Log'!I$2:I$5455,$A12)+COUNTIFS('Duel Log'!C$2:C$5455,"Vitor75",'Duel Log'!J$2:J$5455,$A12)+COUNTIFS('Duel Log'!C$2:C$5455,"Vitor75",'Duel Log'!K$2:K$5455,$A12)+COUNTIFS('Duel Log'!C$2:C$5455,"Vitor75",'Duel Log'!L$2:L$5455,$A12)+COUNTIFS('Duel Log'!C$2:C$5455,"Vitor75",'Duel Log'!M$2:M$5455,$A12)+COUNTIFS('Duel Log'!C$2:C$5455,"Vitor75",'Duel Log'!N$2:N$5455,$A12)+COUNTIFS('Duel Log'!C$2:C$5455,"Vitor75",'Duel Log'!O$2:O$5455,$A12)+COUNTIFS('Duel Log'!C$2:C$5455,"Vitor75",'Duel Log'!P$2:P$5455,$A12)</f>
        <v>13</v>
      </c>
      <c r="BH12" s="17" t="n">
        <f aca="false">COUNTIFS('Duel Log'!C$2:C$5455,"WL ✨ Tytoń 劲头",'Duel Log'!I$2:I$5455,$A12)+COUNTIFS('Duel Log'!C$2:C$5455,"WL ✨ Tytoń 劲头",'Duel Log'!J$2:J$5455,$A12)+COUNTIFS('Duel Log'!C$2:C$5455,"WL ✨ Tytoń 劲头",'Duel Log'!K$2:K$5455,$A12)+COUNTIFS('Duel Log'!C$2:C$5455,"WL ✨ Tytoń 劲头",'Duel Log'!L$2:L$5455,$A12)+COUNTIFS('Duel Log'!C$2:C$5455,"WL ✨ Tytoń 劲头",'Duel Log'!M$2:M$5455,$A12)+COUNTIFS('Duel Log'!C$2:C$5455,"WL ✨ Tytoń 劲头",'Duel Log'!N$2:N$5455,$A12)+COUNTIFS('Duel Log'!C$2:C$5455,"WL ✨ Tytoń 劲头",'Duel Log'!O$2:O$5455,$A12)+COUNTIFS('Duel Log'!C$2:C$5455,"WL ✨ Tytoń 劲头",'Duel Log'!P$2:P$5455,$A12)</f>
        <v>7</v>
      </c>
      <c r="BI12" s="17" t="n">
        <f aca="false">COUNTIFS('Duel Log'!C$2:C$5455,"WL ツ Dam’s ✨",'Duel Log'!I$2:I$5455,$A12)+COUNTIFS('Duel Log'!C$2:C$5455,"WL ツ Dam’s ✨",'Duel Log'!J$2:J$5455,$A12)+COUNTIFS('Duel Log'!C$2:C$5455,"WL ツ Dam’s ✨",'Duel Log'!K$2:K$5455,$A12)+COUNTIFS('Duel Log'!C$2:C$5455,"WL ツ Dam’s ✨",'Duel Log'!L$2:L$5455,$A12)+COUNTIFS('Duel Log'!C$2:C$5455,"WL ツ Dam’s ✨",'Duel Log'!M$2:M$5455,$A12)+COUNTIFS('Duel Log'!C$2:C$5455,"WL ツ Dam’s ✨",'Duel Log'!N$2:N$5455,$A12)+COUNTIFS('Duel Log'!C$2:C$5455,"WL ツ Dam’s ✨",'Duel Log'!O$2:O$5455,$A12)+COUNTIFS('Duel Log'!C$2:C$5455,"WL ツ Dam’s ✨",'Duel Log'!P$2:P$5455,$A12)</f>
        <v>0</v>
      </c>
      <c r="BJ12" s="17" t="n">
        <f aca="false">COUNTIFS('Duel Log'!C$2:C$5455,"Wallace",'Duel Log'!I$2:I$5455,$A12)+COUNTIFS('Duel Log'!C$2:C$5455,"Wallace",'Duel Log'!J$2:J$5455,$A12)+COUNTIFS('Duel Log'!C$2:C$5455,"Wallace",'Duel Log'!K$2:K$5455,$A12)+COUNTIFS('Duel Log'!C$2:C$5455,"Wallace",'Duel Log'!L$2:L$5455,$A12)+COUNTIFS('Duel Log'!C$2:C$5455,"Wallace",'Duel Log'!M$2:M$5455,$A12)+COUNTIFS('Duel Log'!C$2:C$5455,"Wallace",'Duel Log'!N$2:N$5455,$A12)+COUNTIFS('Duel Log'!C$2:C$5455,"Wallace",'Duel Log'!O$2:O$5455,$A12)+COUNTIFS('Duel Log'!C$2:C$5455,"Wallace",'Duel Log'!P$2:P$5455,$A12)</f>
        <v>15</v>
      </c>
      <c r="BK12" s="17" t="n">
        <f aca="false">COUNTIFS('Duel Log'!C$2:C$5455,"Wyze❤️Ultimo",'Duel Log'!I$2:I$5455,$A12)+COUNTIFS('Duel Log'!C$2:C$5455,"Wyze❤️Ultimo",'Duel Log'!J$2:J$5455,$A12)+COUNTIFS('Duel Log'!C$2:C$5455,"Wyze❤️Ultimo",'Duel Log'!K$2:K$5455,$A12)+COUNTIFS('Duel Log'!C$2:C$5455,"Wyze❤️Ultimo",'Duel Log'!L$2:L$5455,$A12)+COUNTIFS('Duel Log'!C$2:C$5455,"Wyze❤️Ultimo",'Duel Log'!M$2:M$5455,$A12)+COUNTIFS('Duel Log'!C$2:C$5455,"Wyze❤️Ultimo",'Duel Log'!N$2:N$5455,$A12)+COUNTIFS('Duel Log'!C$2:C$5455,"Wyze❤️Ultimo",'Duel Log'!O$2:O$5455,$A12)+COUNTIFS('Duel Log'!C$2:C$5455,"Wyze❤️Ultimo",'Duel Log'!P$2:P$5455,$A12)</f>
        <v>4</v>
      </c>
      <c r="BL12" s="17" t="n">
        <f aca="false">COUNTIFS('Duel Log'!C$2:C$5455,"Yoru",'Duel Log'!I$2:I$5455,$A12)+COUNTIFS('Duel Log'!C$2:C$5455,"Yoru",'Duel Log'!J$2:J$5455,$A12)+COUNTIFS('Duel Log'!C$2:C$5455,"Yoru",'Duel Log'!K$2:K$5455,$A12)+COUNTIFS('Duel Log'!C$2:C$5455,"Yoru",'Duel Log'!L$2:L$5455,$A12)+COUNTIFS('Duel Log'!C$2:C$5455,"Yoru",'Duel Log'!M$2:M$5455,$A12)+COUNTIFS('Duel Log'!C$2:C$5455,"Yoru",'Duel Log'!N$2:N$5455,$A12)+COUNTIFS('Duel Log'!C$2:C$5455,"Yoru",'Duel Log'!O$2:O$5455,$A12)+COUNTIFS('Duel Log'!C$2:C$5455,"Yoru",'Duel Log'!P$2:P$5455,$A12)</f>
        <v>8</v>
      </c>
      <c r="BM12" s="17" t="n">
        <f aca="false">COUNTIFS('Duel Log'!C$2:C$5455,"ZQuentino",'Duel Log'!I$2:I$5455,$A12)+COUNTIFS('Duel Log'!C$2:C$5455,"ZQuentino",'Duel Log'!J$2:J$5455,$A12)+COUNTIFS('Duel Log'!C$2:C$5455,"ZQuentino",'Duel Log'!K$2:K$5455,$A12)+COUNTIFS('Duel Log'!C$2:C$5455,"ZQuentino",'Duel Log'!L$2:L$5455,$A12)+COUNTIFS('Duel Log'!C$2:C$5455,"ZQuentino",'Duel Log'!M$2:M$5455,$A12)+COUNTIFS('Duel Log'!C$2:C$5455,"ZQuentino",'Duel Log'!N$2:N$5455,$A12)+COUNTIFS('Duel Log'!C$2:C$5455,"ZQuentino",'Duel Log'!O$2:O$5455,$A12)+COUNTIFS('Duel Log'!C$2:C$5455,"ZQuentino",'Duel Log'!P$2:P$5455,$A12)</f>
        <v>0</v>
      </c>
      <c r="BN12" s="17" t="n">
        <f aca="false">COUNTIFS('Duel Log'!C$2:C$5455,"adriel",'Duel Log'!I$2:I$5455,$A12)+COUNTIFS('Duel Log'!C$2:C$5455,"adriel",'Duel Log'!J$2:J$5455,$A12)+COUNTIFS('Duel Log'!C$2:C$5455,"adriel",'Duel Log'!K$2:K$5455,$A12)+COUNTIFS('Duel Log'!C$2:C$5455,"adriel",'Duel Log'!L$2:L$5455,$A12)+COUNTIFS('Duel Log'!C$2:C$5455,"adriel",'Duel Log'!M$2:M$5455,$A12)+COUNTIFS('Duel Log'!C$2:C$5455,"adriel",'Duel Log'!N$2:N$5455,$A12)+COUNTIFS('Duel Log'!C$2:C$5455,"adriel",'Duel Log'!O$2:O$5455,$A12)+COUNTIFS('Duel Log'!C$2:C$5455,"adriel",'Duel Log'!P$2:P$5455,$A12)</f>
        <v>22</v>
      </c>
      <c r="BO12" s="17" t="n">
        <f aca="false">COUNTIFS('Duel Log'!C$2:C$5455,"dark✨安花",'Duel Log'!I$2:I$5455,$A12)+COUNTIFS('Duel Log'!C$2:C$5455,"dark✨安花",'Duel Log'!J$2:J$5455,$A12)+COUNTIFS('Duel Log'!C$2:C$5455,"dark✨安花",'Duel Log'!K$2:K$5455,$A12)+COUNTIFS('Duel Log'!C$2:C$5455,"dark✨安花",'Duel Log'!L$2:L$5455,$A12)+COUNTIFS('Duel Log'!C$2:C$5455,"dark✨安花",'Duel Log'!M$2:M$5455,$A12)+COUNTIFS('Duel Log'!C$2:C$5455,"dark✨安花",'Duel Log'!N$2:N$5455,$A12)+COUNTIFS('Duel Log'!C$2:C$5455,"dark✨安花",'Duel Log'!O$2:O$5455,$A12)+COUNTIFS('Duel Log'!C$2:C$5455,"dark✨安花",'Duel Log'!P$2:P$5455,$A12)</f>
        <v>0</v>
      </c>
      <c r="BP12" s="17" t="n">
        <f aca="false">COUNTIFS('Duel Log'!C$2:C$5455,"droy",'Duel Log'!I$2:I$5455,$A12)+COUNTIFS('Duel Log'!C$2:C$5455,"droy",'Duel Log'!J$2:J$5455,$A12)+COUNTIFS('Duel Log'!C$2:C$5455,"droy",'Duel Log'!K$2:K$5455,$A12)+COUNTIFS('Duel Log'!C$2:C$5455,"droy",'Duel Log'!L$2:L$5455,$A12)+COUNTIFS('Duel Log'!C$2:C$5455,"droy",'Duel Log'!M$2:M$5455,$A12)+COUNTIFS('Duel Log'!C$2:C$5455,"droy",'Duel Log'!N$2:N$5455,$A12)+COUNTIFS('Duel Log'!C$2:C$5455,"droy",'Duel Log'!O$2:O$5455,$A12)+COUNTIFS('Duel Log'!C$2:C$5455,"droy",'Duel Log'!P$2:P$5455,$A12)</f>
        <v>3</v>
      </c>
      <c r="BQ12" s="17" t="n">
        <f aca="false">COUNTIFS('Duel Log'!C$2:C$5455,"evolve✨律师",'Duel Log'!I$2:I$5455,$A12)+COUNTIFS('Duel Log'!C$2:C$5455,"evolve✨律师",'Duel Log'!J$2:J$5455,$A12)+COUNTIFS('Duel Log'!C$2:C$5455,"evolve✨律师",'Duel Log'!K$2:K$5455,$A12)+COUNTIFS('Duel Log'!C$2:C$5455,"evolve✨律师",'Duel Log'!L$2:L$5455,$A12)+COUNTIFS('Duel Log'!C$2:C$5455,"evolve✨律师",'Duel Log'!M$2:M$5455,$A12)+COUNTIFS('Duel Log'!C$2:C$5455,"evolve✨律师",'Duel Log'!N$2:N$5455,$A12)+COUNTIFS('Duel Log'!C$2:C$5455,"evolve✨律师",'Duel Log'!O$2:O$5455,$A12)+COUNTIFS('Duel Log'!C$2:C$5455,"evolve✨律师",'Duel Log'!P$2:P$5455,$A12)</f>
        <v>5</v>
      </c>
      <c r="BR12" s="17" t="n">
        <f aca="false">COUNTIFS('Duel Log'!C$2:C$5455,"fluffypotato99",'Duel Log'!I$2:I$5455,$A12)+COUNTIFS('Duel Log'!C$2:C$5455,"fluffypotato99",'Duel Log'!J$2:J$5455,$A12)+COUNTIFS('Duel Log'!C$2:C$5455,"fluffypotato99",'Duel Log'!K$2:K$5455,$A12)+COUNTIFS('Duel Log'!C$2:C$5455,"fluffypotato99",'Duel Log'!L$2:L$5455,$A12)+COUNTIFS('Duel Log'!C$2:C$5455,"fluffypotato99",'Duel Log'!M$2:M$5455,$A12)+COUNTIFS('Duel Log'!C$2:C$5455,"fluffypotato99",'Duel Log'!N$2:N$5455,$A12)+COUNTIFS('Duel Log'!C$2:C$5455,"fluffypotato99",'Duel Log'!O$2:O$5455,$A12)+COUNTIFS('Duel Log'!C$2:C$5455,"fluffypotato99",'Duel Log'!P$2:P$5455,$A12)</f>
        <v>2</v>
      </c>
      <c r="BS12" s="17" t="n">
        <f aca="false">COUNTIFS('Duel Log'!C$2:C$5455,"kodigogg",'Duel Log'!I$2:I$5455,$A12)+COUNTIFS('Duel Log'!C$2:C$5455,"kodigogg",'Duel Log'!J$2:J$5455,$A12)+COUNTIFS('Duel Log'!C$2:C$5455,"kodigogg",'Duel Log'!K$2:K$5455,$A12)+COUNTIFS('Duel Log'!C$2:C$5455,"kodigogg",'Duel Log'!L$2:L$5455,$A12)+COUNTIFS('Duel Log'!C$2:C$5455,"kodigogg",'Duel Log'!M$2:M$5455,$A12)+COUNTIFS('Duel Log'!C$2:C$5455,"kodigogg",'Duel Log'!N$2:N$5455,$A12)+COUNTIFS('Duel Log'!C$2:C$5455,"kodigogg",'Duel Log'!O$2:O$5455,$A12)+COUNTIFS('Duel Log'!C$2:C$5455,"kodigogg",'Duel Log'!P$2:P$5455,$A12)</f>
        <v>0</v>
      </c>
      <c r="BT12" s="17" t="n">
        <f aca="false">COUNTIFS('Duel Log'!C$2:C$5455,"⇀スキル丨Hadi",'Duel Log'!I$2:I$5455,$A12)+COUNTIFS('Duel Log'!C$2:C$5455,"⇀スキル丨Hadi",'Duel Log'!J$2:J$5455,$A12)+COUNTIFS('Duel Log'!C$2:C$5455,"⇀スキル丨Hadi",'Duel Log'!K$2:K$5455,$A12)+COUNTIFS('Duel Log'!C$2:C$5455,"⇀スキル丨Hadi",'Duel Log'!L$2:L$5455,$A12)+COUNTIFS('Duel Log'!C$2:C$5455,"⇀スキル丨Hadi",'Duel Log'!M$2:M$5455,$A12)+COUNTIFS('Duel Log'!C$2:C$5455,"⇀スキル丨Hadi",'Duel Log'!N$2:N$5455,$A12)+COUNTIFS('Duel Log'!C$2:C$5455,"⇀スキル丨Hadi",'Duel Log'!O$2:O$5455,$A12)+COUNTIFS('Duel Log'!C$2:C$5455,"⇀スキル丨Hadi",'Duel Log'!P$2:P$5455,$A12)</f>
        <v>2</v>
      </c>
      <c r="BU12" s="17" t="n">
        <f aca="false">COUNTIFS('Duel Log'!C$2:C$5455,"✨Tanji",'Duel Log'!I$2:I$5455,$A12)+COUNTIFS('Duel Log'!C$2:C$5455,"✨Tanji",'Duel Log'!J$2:J$5455,$A12)+COUNTIFS('Duel Log'!C$2:C$5455,"✨Tanji",'Duel Log'!K$2:K$5455,$A12)+COUNTIFS('Duel Log'!C$2:C$5455,"✨Tanji",'Duel Log'!L$2:L$5455,$A12)+COUNTIFS('Duel Log'!C$2:C$5455,"✨Tanji",'Duel Log'!M$2:M$5455,$A12)+COUNTIFS('Duel Log'!C$2:C$5455,"✨Tanji",'Duel Log'!N$2:N$5455,$A12)+COUNTIFS('Duel Log'!C$2:C$5455,"✨Tanji",'Duel Log'!O$2:O$5455,$A12)+COUNTIFS('Duel Log'!C$2:C$5455,"✨Tanji",'Duel Log'!P$2:P$5455,$A12)</f>
        <v>4</v>
      </c>
      <c r="BV12" s="17" t="n">
        <f aca="false">COUNTIFS('Duel Log'!C$2:C$5455,"くり",'Duel Log'!I$2:I$5455,$A12)+COUNTIFS('Duel Log'!C$2:C$5455,"くり",'Duel Log'!J$2:J$5455,$A12)+COUNTIFS('Duel Log'!C$2:C$5455,"くり",'Duel Log'!K$2:K$5455,$A12)+COUNTIFS('Duel Log'!C$2:C$5455,"くり",'Duel Log'!L$2:L$5455,$A12)+COUNTIFS('Duel Log'!C$2:C$5455,"くり",'Duel Log'!M$2:M$5455,$A12)+COUNTIFS('Duel Log'!C$2:C$5455,"くり",'Duel Log'!N$2:N$5455,$A12)+COUNTIFS('Duel Log'!C$2:C$5455,"くり",'Duel Log'!O$2:O$5455,$A12)+COUNTIFS('Duel Log'!C$2:C$5455,"くり",'Duel Log'!P$2:P$5455,$A12)</f>
        <v>2</v>
      </c>
      <c r="BW12" s="17" t="n">
        <f aca="false">COUNTIFS('Duel Log'!C$2:C$5455,"ぐりてゃん",'Duel Log'!I$2:I$5455,$A12)+COUNTIFS('Duel Log'!C$2:C$5455,"ぐりてゃん",'Duel Log'!J$2:J$5455,$A12)+COUNTIFS('Duel Log'!C$2:C$5455,"ぐりてゃん",'Duel Log'!K$2:K$5455,$A12)+COUNTIFS('Duel Log'!C$2:C$5455,"ぐりてゃん",'Duel Log'!L$2:L$5455,$A12)+COUNTIFS('Duel Log'!C$2:C$5455,"ぐりてゃん",'Duel Log'!M$2:M$5455,$A12)+COUNTIFS('Duel Log'!C$2:C$5455,"ぐりてゃん",'Duel Log'!N$2:N$5455,$A12)+COUNTIFS('Duel Log'!C$2:C$5455,"ぐりてゃん",'Duel Log'!O$2:O$5455,$A12)+COUNTIFS('Duel Log'!C$2:C$5455,"ぐりてゃん",'Duel Log'!P$2:P$5455,$A12)</f>
        <v>9</v>
      </c>
      <c r="BX12" s="17" t="n">
        <f aca="false">COUNTIFS('Duel Log'!C$2:C$5455,"たぁ",'Duel Log'!I$2:I$5455,$A12)+COUNTIFS('Duel Log'!C$2:C$5455,"たぁ",'Duel Log'!J$2:J$5455,$A12)+COUNTIFS('Duel Log'!C$2:C$5455,"たぁ",'Duel Log'!K$2:K$5455,$A12)+COUNTIFS('Duel Log'!C$2:C$5455,"たぁ",'Duel Log'!L$2:L$5455,$A12)+COUNTIFS('Duel Log'!C$2:C$5455,"たぁ",'Duel Log'!M$2:M$5455,$A12)+COUNTIFS('Duel Log'!C$2:C$5455,"たぁ",'Duel Log'!N$2:N$5455,$A12)+COUNTIFS('Duel Log'!C$2:C$5455,"たぁ",'Duel Log'!O$2:O$5455,$A12)+COUNTIFS('Duel Log'!C$2:C$5455,"たぁ",'Duel Log'!P$2:P$5455,$A12)</f>
        <v>8</v>
      </c>
      <c r="BY12" s="17" t="n">
        <f aca="false">COUNTIFS('Duel Log'!C$2:C$5455,"てち",'Duel Log'!I$2:I$5455,$A12)+COUNTIFS('Duel Log'!C$2:C$5455,"てち",'Duel Log'!J$2:J$5455,$A12)+COUNTIFS('Duel Log'!C$2:C$5455,"てち",'Duel Log'!K$2:K$5455,$A12)+COUNTIFS('Duel Log'!C$2:C$5455,"てち",'Duel Log'!L$2:L$5455,$A12)+COUNTIFS('Duel Log'!C$2:C$5455,"てち",'Duel Log'!M$2:M$5455,$A12)+COUNTIFS('Duel Log'!C$2:C$5455,"てち",'Duel Log'!N$2:N$5455,$A12)+COUNTIFS('Duel Log'!C$2:C$5455,"てち",'Duel Log'!O$2:O$5455,$A12)+COUNTIFS('Duel Log'!C$2:C$5455,"てち",'Duel Log'!P$2:P$5455,$A12)</f>
        <v>1</v>
      </c>
      <c r="BZ12" s="17" t="n">
        <f aca="false">COUNTIFS('Duel Log'!C$2:C$5455,"むぎったん",'Duel Log'!I$2:I$5455,$A12)+COUNTIFS('Duel Log'!C$2:C$5455,"むぎったん",'Duel Log'!J$2:J$5455,$A12)+COUNTIFS('Duel Log'!C$2:C$5455,"むぎったん",'Duel Log'!K$2:K$5455,$A12)+COUNTIFS('Duel Log'!C$2:C$5455,"むぎったん",'Duel Log'!L$2:L$5455,$A12)+COUNTIFS('Duel Log'!C$2:C$5455,"むぎったん",'Duel Log'!M$2:M$5455,$A12)+COUNTIFS('Duel Log'!C$2:C$5455,"むぎったん",'Duel Log'!N$2:N$5455,$A12)+COUNTIFS('Duel Log'!C$2:C$5455,"むぎったん",'Duel Log'!O$2:O$5455,$A12)+COUNTIFS('Duel Log'!C$2:C$5455,"むぎったん",'Duel Log'!P$2:P$5455,$A12)</f>
        <v>14</v>
      </c>
      <c r="CA12" s="17" t="n">
        <f aca="false">COUNTIFS('Duel Log'!C$2:C$5455,"加急Sinistro™",'Duel Log'!I$2:I$5455,$A12)+COUNTIFS('Duel Log'!C$2:C$5455,"加急Sinistro™",'Duel Log'!J$2:J$5455,$A12)+COUNTIFS('Duel Log'!C$2:C$5455,"加急Sinistro™",'Duel Log'!K$2:K$5455,$A12)+COUNTIFS('Duel Log'!C$2:C$5455,"加急Sinistro™",'Duel Log'!L$2:L$5455,$A12)+COUNTIFS('Duel Log'!C$2:C$5455,"加急Sinistro™",'Duel Log'!M$2:M$5455,$A12)+COUNTIFS('Duel Log'!C$2:C$5455,"加急Sinistro™",'Duel Log'!N$2:N$5455,$A12)+COUNTIFS('Duel Log'!C$2:C$5455,"加急Sinistro™",'Duel Log'!O$2:O$5455,$A12)+COUNTIFS('Duel Log'!C$2:C$5455,"加急Sinistro™",'Duel Log'!P$2:P$5455,$A12)</f>
        <v>6</v>
      </c>
      <c r="CB12" s="17" t="n">
        <f aca="false">COUNTIFS('Duel Log'!C$2:C$5455,"枫｜rakan❤️安之",'Duel Log'!I$2:I$5455,$A12)+COUNTIFS('Duel Log'!C$2:C$5455,"枫｜rakan❤️安之",'Duel Log'!J$2:J$5455,$A12)+COUNTIFS('Duel Log'!C$2:C$5455,"枫｜rakan❤️安之",'Duel Log'!K$2:K$5455,$A12)+COUNTIFS('Duel Log'!C$2:C$5455,"枫｜rakan❤️安之",'Duel Log'!L$2:L$5455,$A12)+COUNTIFS('Duel Log'!C$2:C$5455,"枫｜rakan❤️安之",'Duel Log'!M$2:M$5455,$A12)+COUNTIFS('Duel Log'!C$2:C$5455,"枫｜rakan❤️安之",'Duel Log'!N$2:N$5455,$A12)+COUNTIFS('Duel Log'!C$2:C$5455,"枫｜rakan❤️安之",'Duel Log'!O$2:O$5455,$A12)+COUNTIFS('Duel Log'!C$2:C$5455,"枫｜rakan❤️安之",'Duel Log'!P$2:P$5455,$A12)</f>
        <v>3</v>
      </c>
      <c r="CC12" s="17" t="n">
        <f aca="false">COUNTIFS('Duel Log'!C$2:C$5455,"神│Venpers™☆",'Duel Log'!I$2:I$5455,$A12)+COUNTIFS('Duel Log'!C$2:C$5455,"神│Venpers™☆",'Duel Log'!J$2:J$5455,$A12)+COUNTIFS('Duel Log'!C$2:C$5455,"神│Venpers™☆",'Duel Log'!K$2:K$5455,$A12)+COUNTIFS('Duel Log'!C$2:C$5455,"神│Venpers™☆",'Duel Log'!L$2:L$5455,$A12)+COUNTIFS('Duel Log'!C$2:C$5455,"神│Venpers™☆",'Duel Log'!M$2:M$5455,$A12)+COUNTIFS('Duel Log'!C$2:C$5455,"神│Venpers™☆",'Duel Log'!N$2:N$5455,$A12)+COUNTIFS('Duel Log'!C$2:C$5455,"神│Venpers™☆",'Duel Log'!O$2:O$5455,$A12)+COUNTIFS('Duel Log'!C$2:C$5455,"神│Venpers™☆",'Duel Log'!P$2:P$5455,$A12)</f>
        <v>3</v>
      </c>
      <c r="CD12" s="17" t="n">
        <f aca="false">COUNTIFS('Duel Log'!C$2:C$5455,"老板 Ι Batan’宙斯",'Duel Log'!I$2:I$5455,$A12)+COUNTIFS('Duel Log'!C$2:C$5455,"老板 Ι Batan’宙斯",'Duel Log'!J$2:J$5455,$A12)+COUNTIFS('Duel Log'!C$2:C$5455,"老板 Ι Batan’宙斯",'Duel Log'!K$2:K$5455,$A12)+COUNTIFS('Duel Log'!C$2:C$5455,"老板 Ι Batan’宙斯",'Duel Log'!L$2:L$5455,$A12)+COUNTIFS('Duel Log'!C$2:C$5455,"老板 Ι Batan’宙斯",'Duel Log'!M$2:M$5455,$A12)+COUNTIFS('Duel Log'!C$2:C$5455,"老板 Ι Batan’宙斯",'Duel Log'!N$2:N$5455,$A12)+COUNTIFS('Duel Log'!C$2:C$5455,"老板 Ι Batan’宙斯",'Duel Log'!O$2:O$5455,$A12)+COUNTIFS('Duel Log'!C$2:C$5455,"老板 Ι Batan’宙斯",'Duel Log'!P$2:P$5455,$A12)</f>
        <v>16</v>
      </c>
      <c r="CE12" s="17" t="n">
        <f aca="false">COUNTIFS('Duel Log'!C$2:C$5455,"鬼舞辻無惨",'Duel Log'!I$2:I$5455,$A12)+COUNTIFS('Duel Log'!C$2:C$5455,"鬼舞辻無惨",'Duel Log'!J$2:J$5455,$A12)+COUNTIFS('Duel Log'!C$2:C$5455,"鬼舞辻無惨",'Duel Log'!K$2:K$5455,$A12)+COUNTIFS('Duel Log'!C$2:C$5455,"鬼舞辻無惨",'Duel Log'!L$2:L$5455,$A12)+COUNTIFS('Duel Log'!C$2:C$5455,"鬼舞辻無惨",'Duel Log'!M$2:M$5455,$A12)+COUNTIFS('Duel Log'!C$2:C$5455,"鬼舞辻無惨",'Duel Log'!N$2:N$5455,$A12)+COUNTIFS('Duel Log'!C$2:C$5455,"鬼舞辻無惨",'Duel Log'!O$2:O$5455,$A12)+COUNTIFS('Duel Log'!C$2:C$5455,"鬼舞辻無惨",'Duel Log'!P$2:P$5455,$A12)</f>
        <v>0</v>
      </c>
      <c r="CF12" s="17" t="n">
        <f aca="false">COUNTIFS('Duel Log'!C$2:C$5455,"ꨄ Max ✨",'Duel Log'!I$2:I$5455,$A12)+COUNTIFS('Duel Log'!C$2:C$5455,"ꨄ Max ✨",'Duel Log'!J$2:J$5455,$A12)+COUNTIFS('Duel Log'!C$2:C$5455,"ꨄ Max ✨",'Duel Log'!K$2:K$5455,$A12)+COUNTIFS('Duel Log'!C$2:C$5455,"ꨄ Max ✨",'Duel Log'!L$2:L$5455,$A12)+COUNTIFS('Duel Log'!C$2:C$5455,"ꨄ Max ✨",'Duel Log'!M$2:M$5455,$A12)+COUNTIFS('Duel Log'!C$2:C$5455,"ꨄ Max ✨",'Duel Log'!N$2:N$5455,$A12)+COUNTIFS('Duel Log'!C$2:C$5455,"ꨄ Max ✨",'Duel Log'!O$2:O$5455,$A12)+COUNTIFS('Duel Log'!C$2:C$5455,"ꨄ Max ✨",'Duel Log'!P$2:P$5455,$A12)</f>
        <v>1</v>
      </c>
      <c r="CG12" s="17" t="n">
        <f aca="false">COUNTIFS('Duel Log'!C$2:C$5455,"사과도둑",'Duel Log'!I$2:I$5455,$A12)+COUNTIFS('Duel Log'!C$2:C$5455,"사과도둑",'Duel Log'!J$2:J$5455,$A12)+COUNTIFS('Duel Log'!C$2:C$5455,"사과도둑",'Duel Log'!K$2:K$5455,$A12)+COUNTIFS('Duel Log'!C$2:C$5455,"사과도둑",'Duel Log'!L$2:L$5455,$A12)+COUNTIFS('Duel Log'!C$2:C$5455,"사과도둑",'Duel Log'!M$2:M$5455,$A12)+COUNTIFS('Duel Log'!C$2:C$5455,"사과도둑",'Duel Log'!N$2:N$5455,$A12)+COUNTIFS('Duel Log'!C$2:C$5455,"사과도둑",'Duel Log'!O$2:O$5455,$A12)+COUNTIFS('Duel Log'!C$2:C$5455,"사과도둑",'Duel Log'!P$2:P$5455,$A12)</f>
        <v>1</v>
      </c>
      <c r="CH12" s="17" t="n">
        <f aca="false">COUNTIFS('Duel Log'!C$2:C$5455,"우티비구독좋아요",'Duel Log'!I$2:I$5455,$A12)+COUNTIFS('Duel Log'!C$2:C$5455,"우티비구독좋아요",'Duel Log'!J$2:J$5455,$A12)+COUNTIFS('Duel Log'!C$2:C$5455,"우티비구독좋아요",'Duel Log'!K$2:K$5455,$A12)+COUNTIFS('Duel Log'!C$2:C$5455,"우티비구독좋아요",'Duel Log'!L$2:L$5455,$A12)+COUNTIFS('Duel Log'!C$2:C$5455,"우티비구독좋아요",'Duel Log'!M$2:M$5455,$A12)+COUNTIFS('Duel Log'!C$2:C$5455,"우티비구독좋아요",'Duel Log'!N$2:N$5455,$A12)+COUNTIFS('Duel Log'!C$2:C$5455,"우티비구독좋아요",'Duel Log'!O$2:O$5455,$A12)+COUNTIFS('Duel Log'!C$2:C$5455,"우티비구독좋아요",'Duel Log'!P$2:P$5455,$A12)</f>
        <v>10</v>
      </c>
    </row>
    <row r="13" customFormat="false" ht="15" hidden="false" customHeight="true" outlineLevel="0" collapsed="false">
      <c r="A13" s="11" t="s">
        <v>165</v>
      </c>
      <c r="B13" s="17" t="n">
        <f aca="false">COUNTIFS('Duel Log'!C$2:C$5455,"!¡osama™️!¡",'Duel Log'!I$2:I$5455,$A13)+COUNTIFS('Duel Log'!C$2:C$5455,"!¡osama™️!¡",'Duel Log'!J$2:J$5455,$A13)+COUNTIFS('Duel Log'!C$2:C$5455,"!¡osama™️!¡",'Duel Log'!K$2:K$5455,$A13)+COUNTIFS('Duel Log'!C$2:C$5455,"!¡osama™️!¡",'Duel Log'!L$2:L$5455,$A13)+COUNTIFS('Duel Log'!C$2:C$5455,"!¡osama™️!¡",'Duel Log'!M$2:M$5455,$A13)+COUNTIFS('Duel Log'!C$2:C$5455,"!¡osama™️!¡",'Duel Log'!N$2:N$5455,$A13)+COUNTIFS('Duel Log'!C$2:C$5455,"!¡osama™️!¡",'Duel Log'!O$2:O$5455,$A13)+COUNTIFS('Duel Log'!C$2:C$5455,"!¡osama™️!¡",'Duel Log'!P$2:P$5455,$A13)</f>
        <v>4</v>
      </c>
      <c r="C13" s="17" t="n">
        <f aca="false">COUNTIFS('Duel Log'!C$2:C$5455,"40k Oker",'Duel Log'!I$2:I$5455,$A13)+COUNTIFS('Duel Log'!C$2:C$5455,"40k Oker",'Duel Log'!J$2:J$5455,$A13)+COUNTIFS('Duel Log'!C$2:C$5455,"40k Oker",'Duel Log'!K$2:K$5455,$A13)+COUNTIFS('Duel Log'!C$2:C$5455,"40k Oker",'Duel Log'!L$2:L$5455,$A13)+COUNTIFS('Duel Log'!C$2:C$5455,"40k Oker",'Duel Log'!M$2:M$5455,$A13)+COUNTIFS('Duel Log'!C$2:C$5455,"40k Oker",'Duel Log'!N$2:N$5455,$A13)+COUNTIFS('Duel Log'!C$2:C$5455,"40k Oker",'Duel Log'!O$2:O$5455,$A13)+COUNTIFS('Duel Log'!C$2:C$5455,"40k Oker",'Duel Log'!P$2:P$5455,$A13)</f>
        <v>5</v>
      </c>
      <c r="D13" s="17" t="n">
        <f aca="false">COUNTIFS('Duel Log'!C$2:C$5455,"Adox",'Duel Log'!I$2:I$5455,$A13)+COUNTIFS('Duel Log'!C$2:C$5455,"Adox",'Duel Log'!J$2:J$5455,$A13)+COUNTIFS('Duel Log'!C$2:C$5455,"Adox",'Duel Log'!K$2:K$5455,$A13)+COUNTIFS('Duel Log'!C$2:C$5455,"Adox",'Duel Log'!L$2:L$5455,$A13)+COUNTIFS('Duel Log'!C$2:C$5455,"Adox",'Duel Log'!M$2:M$5455,$A13)+COUNTIFS('Duel Log'!C$2:C$5455,"Adox",'Duel Log'!N$2:N$5455,$A13)+COUNTIFS('Duel Log'!C$2:C$5455,"Adox",'Duel Log'!O$2:O$5455,$A13)+COUNTIFS('Duel Log'!C$2:C$5455,"Adox",'Duel Log'!P$2:P$5455,$A13)</f>
        <v>2</v>
      </c>
      <c r="E13" s="17" t="n">
        <f aca="false">COUNTIFS('Duel Log'!C$2:C$5455,"Asaf",'Duel Log'!I$2:I$5455,$A13)+COUNTIFS('Duel Log'!C$2:C$5455,"Asaf",'Duel Log'!J$2:J$5455,$A13)+COUNTIFS('Duel Log'!C$2:C$5455,"Asaf",'Duel Log'!K$2:K$5455,$A13)+COUNTIFS('Duel Log'!C$2:C$5455,"Asaf",'Duel Log'!L$2:L$5455,$A13)+COUNTIFS('Duel Log'!C$2:C$5455,"Asaf",'Duel Log'!M$2:M$5455,$A13)+COUNTIFS('Duel Log'!C$2:C$5455,"Asaf",'Duel Log'!N$2:N$5455,$A13)+COUNTIFS('Duel Log'!C$2:C$5455,"Asaf",'Duel Log'!O$2:O$5455,$A13)+COUNTIFS('Duel Log'!C$2:C$5455,"Asaf",'Duel Log'!P$2:P$5455,$A13)</f>
        <v>7</v>
      </c>
      <c r="F13" s="17" t="n">
        <f aca="false">COUNTIFS('Duel Log'!C$2:C$5455,"BattleSRAM",'Duel Log'!I$2:I$5455,$A13)+COUNTIFS('Duel Log'!C$2:C$5455,"BattleSRAM",'Duel Log'!J$2:J$5455,$A13)+COUNTIFS('Duel Log'!C$2:C$5455,"BattleSRAM",'Duel Log'!K$2:K$5455,$A13)+COUNTIFS('Duel Log'!C$2:C$5455,"BattleSRAM",'Duel Log'!L$2:L$5455,$A13)+COUNTIFS('Duel Log'!C$2:C$5455,"BattleSRAM",'Duel Log'!M$2:M$5455,$A13)+COUNTIFS('Duel Log'!C$2:C$5455,"BattleSRAM",'Duel Log'!N$2:N$5455,$A13)+COUNTIFS('Duel Log'!C$2:C$5455,"BattleSRAM",'Duel Log'!O$2:O$5455,$A13)+COUNTIFS('Duel Log'!C$2:C$5455,"BattleSRAM",'Duel Log'!P$2:P$5455,$A13)</f>
        <v>9</v>
      </c>
      <c r="G13" s="17" t="n">
        <f aca="false">COUNTIFS('Duel Log'!C$2:C$5455,"Betfas",'Duel Log'!I$2:I$5455,$A13)+COUNTIFS('Duel Log'!C$2:C$5455,"Betfas",'Duel Log'!J$2:J$5455,$A13)+COUNTIFS('Duel Log'!C$2:C$5455,"Betfas",'Duel Log'!K$2:K$5455,$A13)+COUNTIFS('Duel Log'!C$2:C$5455,"Betfas",'Duel Log'!L$2:L$5455,$A13)+COUNTIFS('Duel Log'!C$2:C$5455,"Betfas",'Duel Log'!M$2:M$5455,$A13)+COUNTIFS('Duel Log'!C$2:C$5455,"Betfas",'Duel Log'!N$2:N$5455,$A13)+COUNTIFS('Duel Log'!C$2:C$5455,"Betfas",'Duel Log'!O$2:O$5455,$A13)+COUNTIFS('Duel Log'!C$2:C$5455,"Betfas",'Duel Log'!P$2:P$5455,$A13)</f>
        <v>2</v>
      </c>
      <c r="H13" s="17" t="n">
        <f aca="false">COUNTIFS('Duel Log'!C$2:C$5455,"CAL Sub ™✨杰克",'Duel Log'!I$2:I$5455,$A13)+COUNTIFS('Duel Log'!C$2:C$5455,"CAL Sub ™✨杰克",'Duel Log'!J$2:J$5455,$A13)+COUNTIFS('Duel Log'!C$2:C$5455,"CAL Sub ™✨杰克",'Duel Log'!K$2:K$5455,$A13)+COUNTIFS('Duel Log'!C$2:C$5455,"CAL Sub ™✨杰克",'Duel Log'!L$2:L$5455,$A13)+COUNTIFS('Duel Log'!C$2:C$5455,"CAL Sub ™✨杰克",'Duel Log'!M$2:M$5455,$A13)+COUNTIFS('Duel Log'!C$2:C$5455,"CAL Sub ™✨杰克",'Duel Log'!N$2:N$5455,$A13)+COUNTIFS('Duel Log'!C$2:C$5455,"CAL Sub ™✨杰克",'Duel Log'!O$2:O$5455,$A13)+COUNTIFS('Duel Log'!C$2:C$5455,"CAL Sub ™✨杰克",'Duel Log'!P$2:P$5455,$A13)</f>
        <v>9</v>
      </c>
      <c r="I13" s="17" t="n">
        <f aca="false">COUNTIFS('Duel Log'!C$2:C$5455,"CAL Sub ™️✨Kun",'Duel Log'!I$2:I$5455,$A13)+COUNTIFS('Duel Log'!C$2:C$5455,"CAL Sub ™️✨Kun",'Duel Log'!J$2:J$5455,$A13)+COUNTIFS('Duel Log'!C$2:C$5455,"CAL Sub ™️✨Kun",'Duel Log'!K$2:K$5455,$A13)+COUNTIFS('Duel Log'!C$2:C$5455,"CAL Sub ™️✨Kun",'Duel Log'!L$2:L$5455,$A13)+COUNTIFS('Duel Log'!C$2:C$5455,"CAL Sub ™️✨Kun",'Duel Log'!M$2:M$5455,$A13)+COUNTIFS('Duel Log'!C$2:C$5455,"CAL Sub ™️✨Kun",'Duel Log'!N$2:N$5455,$A13)+COUNTIFS('Duel Log'!C$2:C$5455,"CAL Sub ™️✨Kun",'Duel Log'!O$2:O$5455,$A13)+COUNTIFS('Duel Log'!C$2:C$5455,"CAL Sub ™️✨Kun",'Duel Log'!P$2:P$5455,$A13)</f>
        <v>2</v>
      </c>
      <c r="J13" s="17" t="n">
        <f aca="false">COUNTIFS('Duel Log'!C$2:C$5455,"CAPGUN",'Duel Log'!I$2:I$5455,$A13)+COUNTIFS('Duel Log'!C$2:C$5455,"CAPGUN",'Duel Log'!J$2:J$5455,$A13)+COUNTIFS('Duel Log'!C$2:C$5455,"CAPGUN",'Duel Log'!K$2:K$5455,$A13)+COUNTIFS('Duel Log'!C$2:C$5455,"CAPGUN",'Duel Log'!L$2:L$5455,$A13)+COUNTIFS('Duel Log'!C$2:C$5455,"CAPGUN",'Duel Log'!M$2:M$5455,$A13)+COUNTIFS('Duel Log'!C$2:C$5455,"CAPGUN",'Duel Log'!N$2:N$5455,$A13)+COUNTIFS('Duel Log'!C$2:C$5455,"CAPGUN",'Duel Log'!O$2:O$5455,$A13)+COUNTIFS('Duel Log'!C$2:C$5455,"CAPGUN",'Duel Log'!P$2:P$5455,$A13)</f>
        <v>5</v>
      </c>
      <c r="K13" s="17" t="n">
        <f aca="false">COUNTIFS('Duel Log'!C$2:C$5455,"Clown",'Duel Log'!I$2:I$5455,$A13)+COUNTIFS('Duel Log'!C$2:C$5455,"Clown",'Duel Log'!J$2:J$5455,$A13)+COUNTIFS('Duel Log'!C$2:C$5455,"Clown",'Duel Log'!K$2:K$5455,$A13)+COUNTIFS('Duel Log'!C$2:C$5455,"Clown",'Duel Log'!L$2:L$5455,$A13)+COUNTIFS('Duel Log'!C$2:C$5455,"Clown",'Duel Log'!M$2:M$5455,$A13)+COUNTIFS('Duel Log'!C$2:C$5455,"Clown",'Duel Log'!N$2:N$5455,$A13)+COUNTIFS('Duel Log'!C$2:C$5455,"Clown",'Duel Log'!O$2:O$5455,$A13)+COUNTIFS('Duel Log'!C$2:C$5455,"Clown",'Duel Log'!P$2:P$5455,$A13)</f>
        <v>13</v>
      </c>
      <c r="L13" s="17" t="n">
        <f aca="false">COUNTIFS('Duel Log'!C$2:C$5455,"Coco",'Duel Log'!I$2:I$5455,$A13)+COUNTIFS('Duel Log'!C$2:C$5455,"Coco",'Duel Log'!J$2:J$5455,$A13)+COUNTIFS('Duel Log'!C$2:C$5455,"Coco",'Duel Log'!K$2:K$5455,$A13)+COUNTIFS('Duel Log'!C$2:C$5455,"Coco",'Duel Log'!L$2:L$5455,$A13)+COUNTIFS('Duel Log'!C$2:C$5455,"Coco",'Duel Log'!M$2:M$5455,$A13)+COUNTIFS('Duel Log'!C$2:C$5455,"Coco",'Duel Log'!N$2:N$5455,$A13)+COUNTIFS('Duel Log'!C$2:C$5455,"Coco",'Duel Log'!O$2:O$5455,$A13)+COUNTIFS('Duel Log'!C$2:C$5455,"Coco",'Duel Log'!P$2:P$5455,$A13)</f>
        <v>10</v>
      </c>
      <c r="M13" s="17" t="n">
        <f aca="false">COUNTIFS('Duel Log'!C$2:C$5455,"Code: Furkan",'Duel Log'!I$2:I$5455,$A13)+COUNTIFS('Duel Log'!C$2:C$5455,"Code: Furkan",'Duel Log'!J$2:J$5455,$A13)+COUNTIFS('Duel Log'!C$2:C$5455,"Code: Furkan",'Duel Log'!K$2:K$5455,$A13)+COUNTIFS('Duel Log'!C$2:C$5455,"Code: Furkan",'Duel Log'!L$2:L$5455,$A13)+COUNTIFS('Duel Log'!C$2:C$5455,"Code: Furkan",'Duel Log'!M$2:M$5455,$A13)+COUNTIFS('Duel Log'!C$2:C$5455,"Code: Furkan",'Duel Log'!N$2:N$5455,$A13)+COUNTIFS('Duel Log'!C$2:C$5455,"Code: Furkan",'Duel Log'!O$2:O$5455,$A13)+COUNTIFS('Duel Log'!C$2:C$5455,"Code: Furkan",'Duel Log'!P$2:P$5455,$A13)</f>
        <v>6</v>
      </c>
      <c r="N13" s="17" t="n">
        <f aca="false">COUNTIFS('Duel Log'!C$2:C$5455,"DK",'Duel Log'!I$2:I$5455,$A13)+COUNTIFS('Duel Log'!C$2:C$5455,"DK",'Duel Log'!J$2:J$5455,$A13)+COUNTIFS('Duel Log'!C$2:C$5455,"DK",'Duel Log'!K$2:K$5455,$A13)+COUNTIFS('Duel Log'!C$2:C$5455,"DK",'Duel Log'!L$2:L$5455,$A13)+COUNTIFS('Duel Log'!C$2:C$5455,"DK",'Duel Log'!M$2:M$5455,$A13)+COUNTIFS('Duel Log'!C$2:C$5455,"DK",'Duel Log'!N$2:N$5455,$A13)+COUNTIFS('Duel Log'!C$2:C$5455,"DK",'Duel Log'!O$2:O$5455,$A13)+COUNTIFS('Duel Log'!C$2:C$5455,"DK",'Duel Log'!P$2:P$5455,$A13)</f>
        <v>2</v>
      </c>
      <c r="O13" s="17" t="n">
        <f aca="false">COUNTIFS('Duel Log'!C$2:C$5455,"DaniGamer",'Duel Log'!I$2:I$5455,$A13)+COUNTIFS('Duel Log'!C$2:C$5455,"DaniGamer",'Duel Log'!J$2:J$5455,$A13)+COUNTIFS('Duel Log'!C$2:C$5455,"DaniGamer",'Duel Log'!K$2:K$5455,$A13)+COUNTIFS('Duel Log'!C$2:C$5455,"DaniGamer",'Duel Log'!L$2:L$5455,$A13)+COUNTIFS('Duel Log'!C$2:C$5455,"DaniGamer",'Duel Log'!M$2:M$5455,$A13)+COUNTIFS('Duel Log'!C$2:C$5455,"DaniGamer",'Duel Log'!N$2:N$5455,$A13)+COUNTIFS('Duel Log'!C$2:C$5455,"DaniGamer",'Duel Log'!O$2:O$5455,$A13)+COUNTIFS('Duel Log'!C$2:C$5455,"DaniGamer",'Duel Log'!P$2:P$5455,$A13)</f>
        <v>2</v>
      </c>
      <c r="P13" s="17" t="n">
        <f aca="false">COUNTIFS('Duel Log'!C$2:C$5455,"Dess",'Duel Log'!I$2:I$5455,$A13)+COUNTIFS('Duel Log'!C$2:C$5455,"Dess",'Duel Log'!J$2:J$5455,$A13)+COUNTIFS('Duel Log'!C$2:C$5455,"Dess",'Duel Log'!K$2:K$5455,$A13)+COUNTIFS('Duel Log'!C$2:C$5455,"Dess",'Duel Log'!L$2:L$5455,$A13)+COUNTIFS('Duel Log'!C$2:C$5455,"Dess",'Duel Log'!M$2:M$5455,$A13)+COUNTIFS('Duel Log'!C$2:C$5455,"Dess",'Duel Log'!N$2:N$5455,$A13)+COUNTIFS('Duel Log'!C$2:C$5455,"Dess",'Duel Log'!O$2:O$5455,$A13)+COUNTIFS('Duel Log'!C$2:C$5455,"Dess",'Duel Log'!P$2:P$5455,$A13)</f>
        <v>5</v>
      </c>
      <c r="Q13" s="17" t="n">
        <f aca="false">COUNTIFS('Duel Log'!C$2:C$5455,"EGW",'Duel Log'!I$2:I$5455,$A13)+COUNTIFS('Duel Log'!C$2:C$5455,"EGW",'Duel Log'!J$2:J$5455,$A13)+COUNTIFS('Duel Log'!C$2:C$5455,"EGW",'Duel Log'!K$2:K$5455,$A13)+COUNTIFS('Duel Log'!C$2:C$5455,"EGW",'Duel Log'!L$2:L$5455,$A13)+COUNTIFS('Duel Log'!C$2:C$5455,"EGW",'Duel Log'!M$2:M$5455,$A13)+COUNTIFS('Duel Log'!C$2:C$5455,"EGW",'Duel Log'!N$2:N$5455,$A13)+COUNTIFS('Duel Log'!C$2:C$5455,"EGW",'Duel Log'!O$2:O$5455,$A13)+COUNTIFS('Duel Log'!C$2:C$5455,"EGW",'Duel Log'!P$2:P$5455,$A13)</f>
        <v>7</v>
      </c>
      <c r="R13" s="17" t="n">
        <f aca="false">COUNTIFS('Duel Log'!C$2:C$5455,"ErBacce",'Duel Log'!I$2:I$5455,$A13)+COUNTIFS('Duel Log'!C$2:C$5455,"ErBacce",'Duel Log'!J$2:J$5455,$A13)+COUNTIFS('Duel Log'!C$2:C$5455,"ErBacce",'Duel Log'!K$2:K$5455,$A13)+COUNTIFS('Duel Log'!C$2:C$5455,"ErBacce",'Duel Log'!L$2:L$5455,$A13)+COUNTIFS('Duel Log'!C$2:C$5455,"ErBacce",'Duel Log'!M$2:M$5455,$A13)+COUNTIFS('Duel Log'!C$2:C$5455,"ErBacce",'Duel Log'!N$2:N$5455,$A13)+COUNTIFS('Duel Log'!C$2:C$5455,"ErBacce",'Duel Log'!O$2:O$5455,$A13)+COUNTIFS('Duel Log'!C$2:C$5455,"ErBacce",'Duel Log'!P$2:P$5455,$A13)</f>
        <v>10</v>
      </c>
      <c r="S13" s="17" t="n">
        <f aca="false">COUNTIFS('Duel Log'!C$2:C$5455,"FelipePT",'Duel Log'!I$2:I$5455,$A13)+COUNTIFS('Duel Log'!C$2:C$5455,"FelipePT",'Duel Log'!J$2:J$5455,$A13)+COUNTIFS('Duel Log'!C$2:C$5455,"FelipePT",'Duel Log'!K$2:K$5455,$A13)+COUNTIFS('Duel Log'!C$2:C$5455,"FelipePT",'Duel Log'!L$2:L$5455,$A13)+COUNTIFS('Duel Log'!C$2:C$5455,"FelipePT",'Duel Log'!M$2:M$5455,$A13)+COUNTIFS('Duel Log'!C$2:C$5455,"FelipePT",'Duel Log'!N$2:N$5455,$A13)+COUNTIFS('Duel Log'!C$2:C$5455,"FelipePT",'Duel Log'!O$2:O$5455,$A13)+COUNTIFS('Duel Log'!C$2:C$5455,"FelipePT",'Duel Log'!P$2:P$5455,$A13)</f>
        <v>3</v>
      </c>
      <c r="T13" s="17" t="n">
        <f aca="false">COUNTIFS('Duel Log'!C$2:C$5455,"FrancoMedinaSL",'Duel Log'!I$2:I$5455,$A13)+COUNTIFS('Duel Log'!C$2:C$5455,"FrancoMedinaSL",'Duel Log'!J$2:J$5455,$A13)+COUNTIFS('Duel Log'!C$2:C$5455,"FrancoMedinaSL",'Duel Log'!K$2:K$5455,$A13)+COUNTIFS('Duel Log'!C$2:C$5455,"FrancoMedinaSL",'Duel Log'!L$2:L$5455,$A13)+COUNTIFS('Duel Log'!C$2:C$5455,"FrancoMedinaSL",'Duel Log'!M$2:M$5455,$A13)+COUNTIFS('Duel Log'!C$2:C$5455,"FrancoMedinaSL",'Duel Log'!N$2:N$5455,$A13)+COUNTIFS('Duel Log'!C$2:C$5455,"FrancoMedinaSL",'Duel Log'!O$2:O$5455,$A13)+COUNTIFS('Duel Log'!C$2:C$5455,"FrancoMedinaSL",'Duel Log'!P$2:P$5455,$A13)</f>
        <v>2</v>
      </c>
      <c r="U13" s="17" t="n">
        <f aca="false">COUNTIFS('Duel Log'!C$2:C$5455,"GençAslan:)",'Duel Log'!I$2:I$5455,$A13)+COUNTIFS('Duel Log'!C$2:C$5455,"GençAslan:)",'Duel Log'!J$2:J$5455,$A13)+COUNTIFS('Duel Log'!C$2:C$5455,"GençAslan:)",'Duel Log'!K$2:K$5455,$A13)+COUNTIFS('Duel Log'!C$2:C$5455,"GençAslan:)",'Duel Log'!L$2:L$5455,$A13)+COUNTIFS('Duel Log'!C$2:C$5455,"GençAslan:)",'Duel Log'!M$2:M$5455,$A13)+COUNTIFS('Duel Log'!C$2:C$5455,"GençAslan:)",'Duel Log'!N$2:N$5455,$A13)+COUNTIFS('Duel Log'!C$2:C$5455,"GençAslan:)",'Duel Log'!O$2:O$5455,$A13)+COUNTIFS('Duel Log'!C$2:C$5455,"GençAslan:)",'Duel Log'!P$2:P$5455,$A13)</f>
        <v>1</v>
      </c>
      <c r="V13" s="17" t="n">
        <f aca="false">COUNTIFS('Duel Log'!C$2:C$5455,"HaRu",'Duel Log'!I$2:I$5455,$A13)+COUNTIFS('Duel Log'!C$2:C$5455,"HaRu",'Duel Log'!J$2:J$5455,$A13)+COUNTIFS('Duel Log'!C$2:C$5455,"HaRu",'Duel Log'!K$2:K$5455,$A13)+COUNTIFS('Duel Log'!C$2:C$5455,"HaRu",'Duel Log'!L$2:L$5455,$A13)+COUNTIFS('Duel Log'!C$2:C$5455,"HaRu",'Duel Log'!M$2:M$5455,$A13)+COUNTIFS('Duel Log'!C$2:C$5455,"HaRu",'Duel Log'!N$2:N$5455,$A13)+COUNTIFS('Duel Log'!C$2:C$5455,"HaRu",'Duel Log'!O$2:O$5455,$A13)+COUNTIFS('Duel Log'!C$2:C$5455,"HaRu",'Duel Log'!P$2:P$5455,$A13)</f>
        <v>4</v>
      </c>
      <c r="W13" s="17" t="n">
        <f aca="false">COUNTIFS('Duel Log'!C$2:C$5455,"INA.BenZerRidel",'Duel Log'!I$2:I$5455,$A13)+COUNTIFS('Duel Log'!C$2:C$5455,"INA.BenZerRidel",'Duel Log'!J$2:J$5455,$A13)+COUNTIFS('Duel Log'!C$2:C$5455,"INA.BenZerRidel",'Duel Log'!K$2:K$5455,$A13)+COUNTIFS('Duel Log'!C$2:C$5455,"INA.BenZerRidel",'Duel Log'!L$2:L$5455,$A13)+COUNTIFS('Duel Log'!C$2:C$5455,"INA.BenZerRidel",'Duel Log'!M$2:M$5455,$A13)+COUNTIFS('Duel Log'!C$2:C$5455,"INA.BenZerRidel",'Duel Log'!N$2:N$5455,$A13)+COUNTIFS('Duel Log'!C$2:C$5455,"INA.BenZerRidel",'Duel Log'!O$2:O$5455,$A13)+COUNTIFS('Duel Log'!C$2:C$5455,"INA.BenZerRidel",'Duel Log'!P$2:P$5455,$A13)</f>
        <v>0</v>
      </c>
      <c r="X13" s="17" t="n">
        <f aca="false">COUNTIFS('Duel Log'!C$2:C$5455,"Ian77",'Duel Log'!I$2:I$5455,$A13)+COUNTIFS('Duel Log'!C$2:C$5455,"Ian77",'Duel Log'!J$2:J$5455,$A13)+COUNTIFS('Duel Log'!C$2:C$5455,"Ian77",'Duel Log'!K$2:K$5455,$A13)+COUNTIFS('Duel Log'!C$2:C$5455,"Ian77",'Duel Log'!L$2:L$5455,$A13)+COUNTIFS('Duel Log'!C$2:C$5455,"Ian77",'Duel Log'!M$2:M$5455,$A13)+COUNTIFS('Duel Log'!C$2:C$5455,"Ian77",'Duel Log'!N$2:N$5455,$A13)+COUNTIFS('Duel Log'!C$2:C$5455,"Ian77",'Duel Log'!O$2:O$5455,$A13)+COUNTIFS('Duel Log'!C$2:C$5455,"Ian77",'Duel Log'!P$2:P$5455,$A13)</f>
        <v>4</v>
      </c>
      <c r="Y13" s="17" t="n">
        <f aca="false">COUNTIFS('Duel Log'!C$2:C$5455,"JL Viiper",'Duel Log'!I$2:I$5455,$A13)+COUNTIFS('Duel Log'!C$2:C$5455,"JL Viiper",'Duel Log'!J$2:J$5455,$A13)+COUNTIFS('Duel Log'!C$2:C$5455,"JL Viiper",'Duel Log'!K$2:K$5455,$A13)+COUNTIFS('Duel Log'!C$2:C$5455,"JL Viiper",'Duel Log'!L$2:L$5455,$A13)+COUNTIFS('Duel Log'!C$2:C$5455,"JL Viiper",'Duel Log'!M$2:M$5455,$A13)+COUNTIFS('Duel Log'!C$2:C$5455,"JL Viiper",'Duel Log'!N$2:N$5455,$A13)+COUNTIFS('Duel Log'!C$2:C$5455,"JL Viiper",'Duel Log'!O$2:O$5455,$A13)+COUNTIFS('Duel Log'!C$2:C$5455,"JL Viiper",'Duel Log'!P$2:P$5455,$A13)</f>
        <v>8</v>
      </c>
      <c r="Z13" s="17" t="n">
        <f aca="false">COUNTIFS('Duel Log'!C$2:C$5455,"John77",'Duel Log'!I$2:I$5455,$A13)+COUNTIFS('Duel Log'!C$2:C$5455,"John77",'Duel Log'!J$2:J$5455,$A13)+COUNTIFS('Duel Log'!C$2:C$5455,"John77",'Duel Log'!K$2:K$5455,$A13)+COUNTIFS('Duel Log'!C$2:C$5455,"John77",'Duel Log'!L$2:L$5455,$A13)+COUNTIFS('Duel Log'!C$2:C$5455,"John77",'Duel Log'!M$2:M$5455,$A13)+COUNTIFS('Duel Log'!C$2:C$5455,"John77",'Duel Log'!N$2:N$5455,$A13)+COUNTIFS('Duel Log'!C$2:C$5455,"John77",'Duel Log'!O$2:O$5455,$A13)+COUNTIFS('Duel Log'!C$2:C$5455,"John77",'Duel Log'!P$2:P$5455,$A13)</f>
        <v>0</v>
      </c>
      <c r="AA13" s="17" t="n">
        <f aca="false">COUNTIFS('Duel Log'!C$2:C$5455,"JorZ",'Duel Log'!I$2:I$5455,$A13)+COUNTIFS('Duel Log'!C$2:C$5455,"JorZ",'Duel Log'!J$2:J$5455,$A13)+COUNTIFS('Duel Log'!C$2:C$5455,"JorZ",'Duel Log'!K$2:K$5455,$A13)+COUNTIFS('Duel Log'!C$2:C$5455,"JorZ",'Duel Log'!L$2:L$5455,$A13)+COUNTIFS('Duel Log'!C$2:C$5455,"JorZ",'Duel Log'!M$2:M$5455,$A13)+COUNTIFS('Duel Log'!C$2:C$5455,"JorZ",'Duel Log'!N$2:N$5455,$A13)+COUNTIFS('Duel Log'!C$2:C$5455,"JorZ",'Duel Log'!O$2:O$5455,$A13)+COUNTIFS('Duel Log'!C$2:C$5455,"JorZ",'Duel Log'!P$2:P$5455,$A13)</f>
        <v>16</v>
      </c>
      <c r="AB13" s="17" t="n">
        <f aca="false">COUNTIFS('Duel Log'!C$2:C$5455,"Kimchi77✨小小罗",'Duel Log'!I$2:I$5455,$A13)+COUNTIFS('Duel Log'!C$2:C$5455,"Kimchi77✨小小罗",'Duel Log'!J$2:J$5455,$A13)+COUNTIFS('Duel Log'!C$2:C$5455,"Kimchi77✨小小罗",'Duel Log'!K$2:K$5455,$A13)+COUNTIFS('Duel Log'!C$2:C$5455,"Kimchi77✨小小罗",'Duel Log'!L$2:L$5455,$A13)+COUNTIFS('Duel Log'!C$2:C$5455,"Kimchi77✨小小罗",'Duel Log'!M$2:M$5455,$A13)+COUNTIFS('Duel Log'!C$2:C$5455,"Kimchi77✨小小罗",'Duel Log'!N$2:N$5455,$A13)+COUNTIFS('Duel Log'!C$2:C$5455,"Kimchi77✨小小罗",'Duel Log'!O$2:O$5455,$A13)+COUNTIFS('Duel Log'!C$2:C$5455,"Kimchi77✨小小罗",'Duel Log'!P$2:P$5455,$A13)</f>
        <v>9</v>
      </c>
      <c r="AC13" s="17" t="n">
        <f aca="false">COUNTIFS('Duel Log'!C$2:C$5455,"Kitashiyan",'Duel Log'!I$2:I$5455,$A13)+COUNTIFS('Duel Log'!C$2:C$5455,"Kitashiyan",'Duel Log'!J$2:J$5455,$A13)+COUNTIFS('Duel Log'!C$2:C$5455,"Kitashiyan",'Duel Log'!K$2:K$5455,$A13)+COUNTIFS('Duel Log'!C$2:C$5455,"Kitashiyan",'Duel Log'!L$2:L$5455,$A13)+COUNTIFS('Duel Log'!C$2:C$5455,"Kitashiyan",'Duel Log'!M$2:M$5455,$A13)+COUNTIFS('Duel Log'!C$2:C$5455,"Kitashiyan",'Duel Log'!N$2:N$5455,$A13)+COUNTIFS('Duel Log'!C$2:C$5455,"Kitashiyan",'Duel Log'!O$2:O$5455,$A13)+COUNTIFS('Duel Log'!C$2:C$5455,"Kitashiyan",'Duel Log'!P$2:P$5455,$A13)</f>
        <v>6</v>
      </c>
      <c r="AD13" s="17" t="n">
        <f aca="false">COUNTIFS('Duel Log'!C$2:C$5455,"Klaus",'Duel Log'!I$2:I$5455,$A13)+COUNTIFS('Duel Log'!C$2:C$5455,"Klaus",'Duel Log'!J$2:J$5455,$A13)+COUNTIFS('Duel Log'!C$2:C$5455,"Klaus",'Duel Log'!K$2:K$5455,$A13)+COUNTIFS('Duel Log'!C$2:C$5455,"Klaus",'Duel Log'!L$2:L$5455,$A13)+COUNTIFS('Duel Log'!C$2:C$5455,"Klaus",'Duel Log'!M$2:M$5455,$A13)+COUNTIFS('Duel Log'!C$2:C$5455,"Klaus",'Duel Log'!N$2:N$5455,$A13)+COUNTIFS('Duel Log'!C$2:C$5455,"Klaus",'Duel Log'!O$2:O$5455,$A13)+COUNTIFS('Duel Log'!C$2:C$5455,"Klaus",'Duel Log'!P$2:P$5455,$A13)</f>
        <v>5</v>
      </c>
      <c r="AE13" s="17" t="n">
        <f aca="false">COUNTIFS('Duel Log'!C$2:C$5455,"LF丨张✨Ink❤️llb",'Duel Log'!I$2:I$5455,$A13)+COUNTIFS('Duel Log'!C$2:C$5455,"LF丨张✨Ink❤️llb",'Duel Log'!J$2:J$5455,$A13)+COUNTIFS('Duel Log'!C$2:C$5455,"LF丨张✨Ink❤️llb",'Duel Log'!K$2:K$5455,$A13)+COUNTIFS('Duel Log'!C$2:C$5455,"LF丨张✨Ink❤️llb",'Duel Log'!L$2:L$5455,$A13)+COUNTIFS('Duel Log'!C$2:C$5455,"LF丨张✨Ink❤️llb",'Duel Log'!M$2:M$5455,$A13)+COUNTIFS('Duel Log'!C$2:C$5455,"LF丨张✨Ink❤️llb",'Duel Log'!N$2:N$5455,$A13)+COUNTIFS('Duel Log'!C$2:C$5455,"LF丨张✨Ink❤️llb",'Duel Log'!O$2:O$5455,$A13)+COUNTIFS('Duel Log'!C$2:C$5455,"LF丨张✨Ink❤️llb",'Duel Log'!P$2:P$5455,$A13)</f>
        <v>4</v>
      </c>
      <c r="AF13" s="17" t="n">
        <f aca="false">COUNTIFS('Duel Log'!C$2:C$5455,"Lucas.xit✨之安神",'Duel Log'!I$2:I$5455,$A13)+COUNTIFS('Duel Log'!C$2:C$5455,"Lucas.xit✨之安神",'Duel Log'!J$2:J$5455,$A13)+COUNTIFS('Duel Log'!C$2:C$5455,"Lucas.xit✨之安神",'Duel Log'!K$2:K$5455,$A13)+COUNTIFS('Duel Log'!C$2:C$5455,"Lucas.xit✨之安神",'Duel Log'!L$2:L$5455,$A13)+COUNTIFS('Duel Log'!C$2:C$5455,"Lucas.xit✨之安神",'Duel Log'!M$2:M$5455,$A13)+COUNTIFS('Duel Log'!C$2:C$5455,"Lucas.xit✨之安神",'Duel Log'!N$2:N$5455,$A13)+COUNTIFS('Duel Log'!C$2:C$5455,"Lucas.xit✨之安神",'Duel Log'!O$2:O$5455,$A13)+COUNTIFS('Duel Log'!C$2:C$5455,"Lucas.xit✨之安神",'Duel Log'!P$2:P$5455,$A13)</f>
        <v>0</v>
      </c>
      <c r="AG13" s="17" t="n">
        <f aca="false">COUNTIFS('Duel Log'!C$2:C$5455,"Lucas✨杰克",'Duel Log'!I$2:I$5455,$A13)+COUNTIFS('Duel Log'!C$2:C$5455,"Lucas✨杰克",'Duel Log'!J$2:J$5455,$A13)+COUNTIFS('Duel Log'!C$2:C$5455,"Lucas✨杰克",'Duel Log'!K$2:K$5455,$A13)+COUNTIFS('Duel Log'!C$2:C$5455,"Lucas✨杰克",'Duel Log'!L$2:L$5455,$A13)+COUNTIFS('Duel Log'!C$2:C$5455,"Lucas✨杰克",'Duel Log'!M$2:M$5455,$A13)+COUNTIFS('Duel Log'!C$2:C$5455,"Lucas✨杰克",'Duel Log'!N$2:N$5455,$A13)+COUNTIFS('Duel Log'!C$2:C$5455,"Lucas✨杰克",'Duel Log'!O$2:O$5455,$A13)+COUNTIFS('Duel Log'!C$2:C$5455,"Lucas✨杰克",'Duel Log'!P$2:P$5455,$A13)</f>
        <v>6</v>
      </c>
      <c r="AH13" s="17" t="n">
        <f aca="false">COUNTIFS('Duel Log'!C$2:C$5455,"MH Axel",'Duel Log'!I$2:I$5455,$A13)+COUNTIFS('Duel Log'!C$2:C$5455,"MH Axel",'Duel Log'!J$2:J$5455,$A13)+COUNTIFS('Duel Log'!C$2:C$5455,"MH Axel",'Duel Log'!K$2:K$5455,$A13)+COUNTIFS('Duel Log'!C$2:C$5455,"MH Axel",'Duel Log'!L$2:L$5455,$A13)+COUNTIFS('Duel Log'!C$2:C$5455,"MH Axel",'Duel Log'!M$2:M$5455,$A13)+COUNTIFS('Duel Log'!C$2:C$5455,"MH Axel",'Duel Log'!N$2:N$5455,$A13)+COUNTIFS('Duel Log'!C$2:C$5455,"MH Axel",'Duel Log'!O$2:O$5455,$A13)+COUNTIFS('Duel Log'!C$2:C$5455,"MH Axel",'Duel Log'!P$2:P$5455,$A13)</f>
        <v>13</v>
      </c>
      <c r="AI13" s="17" t="n">
        <f aca="false">COUNTIFS('Duel Log'!C$2:C$5455,"Mohamed Light",'Duel Log'!I$2:I$5455,$A13)+COUNTIFS('Duel Log'!C$2:C$5455,"Mohamed Light",'Duel Log'!J$2:J$5455,$A13)+COUNTIFS('Duel Log'!C$2:C$5455,"Mohamed Light",'Duel Log'!K$2:K$5455,$A13)+COUNTIFS('Duel Log'!C$2:C$5455,"Mohamed Light",'Duel Log'!L$2:L$5455,$A13)+COUNTIFS('Duel Log'!C$2:C$5455,"Mohamed Light",'Duel Log'!M$2:M$5455,$A13)+COUNTIFS('Duel Log'!C$2:C$5455,"Mohamed Light",'Duel Log'!N$2:N$5455,$A13)+COUNTIFS('Duel Log'!C$2:C$5455,"Mohamed Light",'Duel Log'!O$2:O$5455,$A13)+COUNTIFS('Duel Log'!C$2:C$5455,"Mohamed Light",'Duel Log'!P$2:P$5455,$A13)</f>
        <v>10</v>
      </c>
      <c r="AJ13" s="17" t="n">
        <f aca="false">COUNTIFS('Duel Log'!C$2:C$5455,"Nadir",'Duel Log'!I$2:I$5455,$A13)+COUNTIFS('Duel Log'!C$2:C$5455,"Nadir",'Duel Log'!J$2:J$5455,$A13)+COUNTIFS('Duel Log'!C$2:C$5455,"Nadir",'Duel Log'!K$2:K$5455,$A13)+COUNTIFS('Duel Log'!C$2:C$5455,"Nadir",'Duel Log'!L$2:L$5455,$A13)+COUNTIFS('Duel Log'!C$2:C$5455,"Nadir",'Duel Log'!M$2:M$5455,$A13)+COUNTIFS('Duel Log'!C$2:C$5455,"Nadir",'Duel Log'!N$2:N$5455,$A13)+COUNTIFS('Duel Log'!C$2:C$5455,"Nadir",'Duel Log'!O$2:O$5455,$A13)+COUNTIFS('Duel Log'!C$2:C$5455,"Nadir",'Duel Log'!P$2:P$5455,$A13)</f>
        <v>1</v>
      </c>
      <c r="AK13" s="17" t="n">
        <f aca="false">COUNTIFS('Duel Log'!C$2:C$5455,"Nicoco23",'Duel Log'!I$2:I$5455,$A13)+COUNTIFS('Duel Log'!C$2:C$5455,"Nicoco23",'Duel Log'!J$2:J$5455,$A13)+COUNTIFS('Duel Log'!C$2:C$5455,"Nicoco23",'Duel Log'!K$2:K$5455,$A13)+COUNTIFS('Duel Log'!C$2:C$5455,"Nicoco23",'Duel Log'!L$2:L$5455,$A13)+COUNTIFS('Duel Log'!C$2:C$5455,"Nicoco23",'Duel Log'!M$2:M$5455,$A13)+COUNTIFS('Duel Log'!C$2:C$5455,"Nicoco23",'Duel Log'!N$2:N$5455,$A13)+COUNTIFS('Duel Log'!C$2:C$5455,"Nicoco23",'Duel Log'!O$2:O$5455,$A13)+COUNTIFS('Duel Log'!C$2:C$5455,"Nicoco23",'Duel Log'!P$2:P$5455,$A13)</f>
        <v>4</v>
      </c>
      <c r="AL13" s="17" t="n">
        <f aca="false">COUNTIFS('Duel Log'!C$2:C$5455,"Nooby❤️Pi2r",'Duel Log'!I$2:I$5455,$A13)+COUNTIFS('Duel Log'!C$2:C$5455,"Nooby❤️Pi2r",'Duel Log'!J$2:J$5455,$A13)+COUNTIFS('Duel Log'!C$2:C$5455,"Nooby❤️Pi2r",'Duel Log'!K$2:K$5455,$A13)+COUNTIFS('Duel Log'!C$2:C$5455,"Nooby❤️Pi2r",'Duel Log'!L$2:L$5455,$A13)+COUNTIFS('Duel Log'!C$2:C$5455,"Nooby❤️Pi2r",'Duel Log'!M$2:M$5455,$A13)+COUNTIFS('Duel Log'!C$2:C$5455,"Nooby❤️Pi2r",'Duel Log'!N$2:N$5455,$A13)+COUNTIFS('Duel Log'!C$2:C$5455,"Nooby❤️Pi2r",'Duel Log'!O$2:O$5455,$A13)+COUNTIFS('Duel Log'!C$2:C$5455,"Nooby❤️Pi2r",'Duel Log'!P$2:P$5455,$A13)</f>
        <v>3</v>
      </c>
      <c r="AM13" s="17" t="n">
        <f aca="false">COUNTIFS('Duel Log'!C$2:C$5455,"OS xAlee",'Duel Log'!I$2:I$5455,$A13)+COUNTIFS('Duel Log'!C$2:C$5455,"OS xAlee",'Duel Log'!J$2:J$5455,$A13)+COUNTIFS('Duel Log'!C$2:C$5455,"OS xAlee",'Duel Log'!K$2:K$5455,$A13)+COUNTIFS('Duel Log'!C$2:C$5455,"OS xAlee",'Duel Log'!L$2:L$5455,$A13)+COUNTIFS('Duel Log'!C$2:C$5455,"OS xAlee",'Duel Log'!M$2:M$5455,$A13)+COUNTIFS('Duel Log'!C$2:C$5455,"OS xAlee",'Duel Log'!N$2:N$5455,$A13)+COUNTIFS('Duel Log'!C$2:C$5455,"OS xAlee",'Duel Log'!O$2:O$5455,$A13)+COUNTIFS('Duel Log'!C$2:C$5455,"OS xAlee",'Duel Log'!P$2:P$5455,$A13)</f>
        <v>3</v>
      </c>
      <c r="AN13" s="17" t="n">
        <f aca="false">COUNTIFS('Duel Log'!C$2:C$5455,"Pedro™️",'Duel Log'!I$2:I$5455,$A13)+COUNTIFS('Duel Log'!C$2:C$5455,"Pedro™️",'Duel Log'!J$2:J$5455,$A13)+COUNTIFS('Duel Log'!C$2:C$5455,"Pedro™️",'Duel Log'!K$2:K$5455,$A13)+COUNTIFS('Duel Log'!C$2:C$5455,"Pedro™️",'Duel Log'!L$2:L$5455,$A13)+COUNTIFS('Duel Log'!C$2:C$5455,"Pedro™️",'Duel Log'!M$2:M$5455,$A13)+COUNTIFS('Duel Log'!C$2:C$5455,"Pedro™️",'Duel Log'!N$2:N$5455,$A13)+COUNTIFS('Duel Log'!C$2:C$5455,"Pedro™️",'Duel Log'!O$2:O$5455,$A13)+COUNTIFS('Duel Log'!C$2:C$5455,"Pedro™️",'Duel Log'!P$2:P$5455,$A13)</f>
        <v>10</v>
      </c>
      <c r="AO13" s="17" t="n">
        <f aca="false">COUNTIFS('Duel Log'!C$2:C$5455,"Polaris",'Duel Log'!I$2:I$5455,$A13)+COUNTIFS('Duel Log'!C$2:C$5455,"Polaris",'Duel Log'!J$2:J$5455,$A13)+COUNTIFS('Duel Log'!C$2:C$5455,"Polaris",'Duel Log'!K$2:K$5455,$A13)+COUNTIFS('Duel Log'!C$2:C$5455,"Polaris",'Duel Log'!L$2:L$5455,$A13)+COUNTIFS('Duel Log'!C$2:C$5455,"Polaris",'Duel Log'!M$2:M$5455,$A13)+COUNTIFS('Duel Log'!C$2:C$5455,"Polaris",'Duel Log'!N$2:N$5455,$A13)+COUNTIFS('Duel Log'!C$2:C$5455,"Polaris",'Duel Log'!O$2:O$5455,$A13)+COUNTIFS('Duel Log'!C$2:C$5455,"Polaris",'Duel Log'!P$2:P$5455,$A13)</f>
        <v>5</v>
      </c>
      <c r="AP13" s="17" t="n">
        <f aca="false">COUNTIFS('Duel Log'!C$2:C$5455,"RAD",'Duel Log'!I$2:I$5455,$A13)+COUNTIFS('Duel Log'!C$2:C$5455,"RAD",'Duel Log'!J$2:J$5455,$A13)+COUNTIFS('Duel Log'!C$2:C$5455,"RAD",'Duel Log'!K$2:K$5455,$A13)+COUNTIFS('Duel Log'!C$2:C$5455,"RAD",'Duel Log'!L$2:L$5455,$A13)+COUNTIFS('Duel Log'!C$2:C$5455,"RAD",'Duel Log'!M$2:M$5455,$A13)+COUNTIFS('Duel Log'!C$2:C$5455,"RAD",'Duel Log'!N$2:N$5455,$A13)+COUNTIFS('Duel Log'!C$2:C$5455,"RAD",'Duel Log'!O$2:O$5455,$A13)+COUNTIFS('Duel Log'!C$2:C$5455,"RAD",'Duel Log'!P$2:P$5455,$A13)</f>
        <v>2</v>
      </c>
      <c r="AQ13" s="17" t="n">
        <f aca="false">COUNTIFS('Duel Log'!C$2:C$5455,"RUBIZALEZ",'Duel Log'!I$2:I$5455,$A13)+COUNTIFS('Duel Log'!C$2:C$5455,"RUBIZALEZ",'Duel Log'!J$2:J$5455,$A13)+COUNTIFS('Duel Log'!C$2:C$5455,"RUBIZALEZ",'Duel Log'!K$2:K$5455,$A13)+COUNTIFS('Duel Log'!C$2:C$5455,"RUBIZALEZ",'Duel Log'!L$2:L$5455,$A13)+COUNTIFS('Duel Log'!C$2:C$5455,"RUBIZALEZ",'Duel Log'!M$2:M$5455,$A13)+COUNTIFS('Duel Log'!C$2:C$5455,"RUBIZALEZ",'Duel Log'!N$2:N$5455,$A13)+COUNTIFS('Duel Log'!C$2:C$5455,"RUBIZALEZ",'Duel Log'!O$2:O$5455,$A13)+COUNTIFS('Duel Log'!C$2:C$5455,"RUBIZALEZ",'Duel Log'!P$2:P$5455,$A13)</f>
        <v>11</v>
      </c>
      <c r="AR13" s="17" t="n">
        <f aca="false">COUNTIFS('Duel Log'!C$2:C$5455,"Rainbow",'Duel Log'!I$2:I$5455,$A13)+COUNTIFS('Duel Log'!C$2:C$5455,"Rainbow",'Duel Log'!J$2:J$5455,$A13)+COUNTIFS('Duel Log'!C$2:C$5455,"Rainbow",'Duel Log'!K$2:K$5455,$A13)+COUNTIFS('Duel Log'!C$2:C$5455,"Rainbow",'Duel Log'!L$2:L$5455,$A13)+COUNTIFS('Duel Log'!C$2:C$5455,"Rainbow",'Duel Log'!M$2:M$5455,$A13)+COUNTIFS('Duel Log'!C$2:C$5455,"Rainbow",'Duel Log'!N$2:N$5455,$A13)+COUNTIFS('Duel Log'!C$2:C$5455,"Rainbow",'Duel Log'!O$2:O$5455,$A13)+COUNTIFS('Duel Log'!C$2:C$5455,"Rainbow",'Duel Log'!P$2:P$5455,$A13)</f>
        <v>6</v>
      </c>
      <c r="AS13" s="17" t="n">
        <f aca="false">COUNTIFS('Duel Log'!C$2:C$5455,"Reminor",'Duel Log'!I$2:I$5455,$A13)+COUNTIFS('Duel Log'!C$2:C$5455,"Reminor",'Duel Log'!J$2:J$5455,$A13)+COUNTIFS('Duel Log'!C$2:C$5455,"Reminor",'Duel Log'!K$2:K$5455,$A13)+COUNTIFS('Duel Log'!C$2:C$5455,"Reminor",'Duel Log'!L$2:L$5455,$A13)+COUNTIFS('Duel Log'!C$2:C$5455,"Reminor",'Duel Log'!M$2:M$5455,$A13)+COUNTIFS('Duel Log'!C$2:C$5455,"Reminor",'Duel Log'!N$2:N$5455,$A13)+COUNTIFS('Duel Log'!C$2:C$5455,"Reminor",'Duel Log'!O$2:O$5455,$A13)+COUNTIFS('Duel Log'!C$2:C$5455,"Reminor",'Duel Log'!P$2:P$5455,$A13)</f>
        <v>3</v>
      </c>
      <c r="AT13" s="17" t="n">
        <f aca="false">COUNTIFS('Duel Log'!C$2:C$5455,"Rin✨安之",'Duel Log'!I$2:I$5455,$A13)+COUNTIFS('Duel Log'!C$2:C$5455,"Rin✨安之",'Duel Log'!J$2:J$5455,$A13)+COUNTIFS('Duel Log'!C$2:C$5455,"Rin✨安之",'Duel Log'!K$2:K$5455,$A13)+COUNTIFS('Duel Log'!C$2:C$5455,"Rin✨安之",'Duel Log'!L$2:L$5455,$A13)+COUNTIFS('Duel Log'!C$2:C$5455,"Rin✨安之",'Duel Log'!M$2:M$5455,$A13)+COUNTIFS('Duel Log'!C$2:C$5455,"Rin✨安之",'Duel Log'!N$2:N$5455,$A13)+COUNTIFS('Duel Log'!C$2:C$5455,"Rin✨安之",'Duel Log'!O$2:O$5455,$A13)+COUNTIFS('Duel Log'!C$2:C$5455,"Rin✨安之",'Duel Log'!P$2:P$5455,$A13)</f>
        <v>14</v>
      </c>
      <c r="AU13" s="17" t="n">
        <f aca="false">COUNTIFS('Duel Log'!C$2:C$5455,"Ryley",'Duel Log'!I$2:I$5455,$A13)+COUNTIFS('Duel Log'!C$2:C$5455,"Ryley",'Duel Log'!J$2:J$5455,$A13)+COUNTIFS('Duel Log'!C$2:C$5455,"Ryley",'Duel Log'!K$2:K$5455,$A13)+COUNTIFS('Duel Log'!C$2:C$5455,"Ryley",'Duel Log'!L$2:L$5455,$A13)+COUNTIFS('Duel Log'!C$2:C$5455,"Ryley",'Duel Log'!M$2:M$5455,$A13)+COUNTIFS('Duel Log'!C$2:C$5455,"Ryley",'Duel Log'!N$2:N$5455,$A13)+COUNTIFS('Duel Log'!C$2:C$5455,"Ryley",'Duel Log'!O$2:O$5455,$A13)+COUNTIFS('Duel Log'!C$2:C$5455,"Ryley",'Duel Log'!P$2:P$5455,$A13)</f>
        <v>8</v>
      </c>
      <c r="AV13" s="17" t="n">
        <f aca="false">COUNTIFS('Duel Log'!C$2:C$5455,"SK Dominik",'Duel Log'!I$2:I$5455,$A13)+COUNTIFS('Duel Log'!C$2:C$5455,"SK Dominik",'Duel Log'!J$2:J$5455,$A13)+COUNTIFS('Duel Log'!C$2:C$5455,"SK Dominik",'Duel Log'!K$2:K$5455,$A13)+COUNTIFS('Duel Log'!C$2:C$5455,"SK Dominik",'Duel Log'!L$2:L$5455,$A13)+COUNTIFS('Duel Log'!C$2:C$5455,"SK Dominik",'Duel Log'!M$2:M$5455,$A13)+COUNTIFS('Duel Log'!C$2:C$5455,"SK Dominik",'Duel Log'!N$2:N$5455,$A13)+COUNTIFS('Duel Log'!C$2:C$5455,"SK Dominik",'Duel Log'!O$2:O$5455,$A13)+COUNTIFS('Duel Log'!C$2:C$5455,"SK Dominik",'Duel Log'!P$2:P$5455,$A13)</f>
        <v>3</v>
      </c>
      <c r="AW13" s="17" t="n">
        <f aca="false">COUNTIFS('Duel Log'!C$2:C$5455,"SK Morten",'Duel Log'!I$2:I$5455,$A13)+COUNTIFS('Duel Log'!C$2:C$5455,"SK Morten",'Duel Log'!J$2:J$5455,$A13)+COUNTIFS('Duel Log'!C$2:C$5455,"SK Morten",'Duel Log'!K$2:K$5455,$A13)+COUNTIFS('Duel Log'!C$2:C$5455,"SK Morten",'Duel Log'!L$2:L$5455,$A13)+COUNTIFS('Duel Log'!C$2:C$5455,"SK Morten",'Duel Log'!M$2:M$5455,$A13)+COUNTIFS('Duel Log'!C$2:C$5455,"SK Morten",'Duel Log'!N$2:N$5455,$A13)+COUNTIFS('Duel Log'!C$2:C$5455,"SK Morten",'Duel Log'!O$2:O$5455,$A13)+COUNTIFS('Duel Log'!C$2:C$5455,"SK Morten",'Duel Log'!P$2:P$5455,$A13)</f>
        <v>1</v>
      </c>
      <c r="AX13" s="17" t="n">
        <f aca="false">COUNTIFS('Duel Log'!C$2:C$5455,"SK xopxsam",'Duel Log'!I$2:I$5455,$A13)+COUNTIFS('Duel Log'!C$2:C$5455,"SK xopxsam",'Duel Log'!J$2:J$5455,$A13)+COUNTIFS('Duel Log'!C$2:C$5455,"SK xopxsam",'Duel Log'!K$2:K$5455,$A13)+COUNTIFS('Duel Log'!C$2:C$5455,"SK xopxsam",'Duel Log'!L$2:L$5455,$A13)+COUNTIFS('Duel Log'!C$2:C$5455,"SK xopxsam",'Duel Log'!M$2:M$5455,$A13)+COUNTIFS('Duel Log'!C$2:C$5455,"SK xopxsam",'Duel Log'!N$2:N$5455,$A13)+COUNTIFS('Duel Log'!C$2:C$5455,"SK xopxsam",'Duel Log'!O$2:O$5455,$A13)+COUNTIFS('Duel Log'!C$2:C$5455,"SK xopxsam",'Duel Log'!P$2:P$5455,$A13)</f>
        <v>2</v>
      </c>
      <c r="AY13" s="17" t="n">
        <f aca="false">COUNTIFS('Duel Log'!C$2:C$5455,"Samuel Bassotto",'Duel Log'!I$2:I$5455,$A13)+COUNTIFS('Duel Log'!C$2:C$5455,"Samuel Bassotto",'Duel Log'!J$2:J$5455,$A13)+COUNTIFS('Duel Log'!C$2:C$5455,"Samuel Bassotto",'Duel Log'!K$2:K$5455,$A13)+COUNTIFS('Duel Log'!C$2:C$5455,"Samuel Bassotto",'Duel Log'!L$2:L$5455,$A13)+COUNTIFS('Duel Log'!C$2:C$5455,"Samuel Bassotto",'Duel Log'!M$2:M$5455,$A13)+COUNTIFS('Duel Log'!C$2:C$5455,"Samuel Bassotto",'Duel Log'!N$2:N$5455,$A13)+COUNTIFS('Duel Log'!C$2:C$5455,"Samuel Bassotto",'Duel Log'!O$2:O$5455,$A13)+COUNTIFS('Duel Log'!C$2:C$5455,"Samuel Bassotto",'Duel Log'!P$2:P$5455,$A13)</f>
        <v>3</v>
      </c>
      <c r="AZ13" s="17" t="n">
        <f aca="false">COUNTIFS('Duel Log'!C$2:C$5455,"SandBox",'Duel Log'!I$2:I$5455,$A13)+COUNTIFS('Duel Log'!C$2:C$5455,"SandBox",'Duel Log'!J$2:J$5455,$A13)+COUNTIFS('Duel Log'!C$2:C$5455,"SandBox",'Duel Log'!K$2:K$5455,$A13)+COUNTIFS('Duel Log'!C$2:C$5455,"SandBox",'Duel Log'!L$2:L$5455,$A13)+COUNTIFS('Duel Log'!C$2:C$5455,"SandBox",'Duel Log'!M$2:M$5455,$A13)+COUNTIFS('Duel Log'!C$2:C$5455,"SandBox",'Duel Log'!N$2:N$5455,$A13)+COUNTIFS('Duel Log'!C$2:C$5455,"SandBox",'Duel Log'!O$2:O$5455,$A13)+COUNTIFS('Duel Log'!C$2:C$5455,"SandBox",'Duel Log'!P$2:P$5455,$A13)</f>
        <v>10</v>
      </c>
      <c r="BA13" s="17" t="n">
        <f aca="false">COUNTIFS('Duel Log'!C$2:C$5455,"Sosaa1of1",'Duel Log'!I$2:I$5455,$A13)+COUNTIFS('Duel Log'!C$2:C$5455,"Sosaa1of1",'Duel Log'!J$2:J$5455,$A13)+COUNTIFS('Duel Log'!C$2:C$5455,"Sosaa1of1",'Duel Log'!K$2:K$5455,$A13)+COUNTIFS('Duel Log'!C$2:C$5455,"Sosaa1of1",'Duel Log'!L$2:L$5455,$A13)+COUNTIFS('Duel Log'!C$2:C$5455,"Sosaa1of1",'Duel Log'!M$2:M$5455,$A13)+COUNTIFS('Duel Log'!C$2:C$5455,"Sosaa1of1",'Duel Log'!N$2:N$5455,$A13)+COUNTIFS('Duel Log'!C$2:C$5455,"Sosaa1of1",'Duel Log'!O$2:O$5455,$A13)+COUNTIFS('Duel Log'!C$2:C$5455,"Sosaa1of1",'Duel Log'!P$2:P$5455,$A13)</f>
        <v>3</v>
      </c>
      <c r="BB13" s="17" t="n">
        <f aca="false">COUNTIFS('Duel Log'!C$2:C$5455,"Steeef",'Duel Log'!I$2:I$5455,$A13)+COUNTIFS('Duel Log'!C$2:C$5455,"Steeef",'Duel Log'!J$2:J$5455,$A13)+COUNTIFS('Duel Log'!C$2:C$5455,"Steeef",'Duel Log'!K$2:K$5455,$A13)+COUNTIFS('Duel Log'!C$2:C$5455,"Steeef",'Duel Log'!L$2:L$5455,$A13)+COUNTIFS('Duel Log'!C$2:C$5455,"Steeef",'Duel Log'!M$2:M$5455,$A13)+COUNTIFS('Duel Log'!C$2:C$5455,"Steeef",'Duel Log'!N$2:N$5455,$A13)+COUNTIFS('Duel Log'!C$2:C$5455,"Steeef",'Duel Log'!O$2:O$5455,$A13)+COUNTIFS('Duel Log'!C$2:C$5455,"Steeef",'Duel Log'!P$2:P$5455,$A13)</f>
        <v>9</v>
      </c>
      <c r="BC13" s="17" t="n">
        <f aca="false">COUNTIFS('Duel Log'!C$2:C$5455,"TMX I Mateja",'Duel Log'!I$2:I$5455,$A13)+COUNTIFS('Duel Log'!C$2:C$5455,"TMX I Mateja",'Duel Log'!J$2:J$5455,$A13)+COUNTIFS('Duel Log'!C$2:C$5455,"TMX I Mateja",'Duel Log'!K$2:K$5455,$A13)+COUNTIFS('Duel Log'!C$2:C$5455,"TMX I Mateja",'Duel Log'!L$2:L$5455,$A13)+COUNTIFS('Duel Log'!C$2:C$5455,"TMX I Mateja",'Duel Log'!M$2:M$5455,$A13)+COUNTIFS('Duel Log'!C$2:C$5455,"TMX I Mateja",'Duel Log'!N$2:N$5455,$A13)+COUNTIFS('Duel Log'!C$2:C$5455,"TMX I Mateja",'Duel Log'!O$2:O$5455,$A13)+COUNTIFS('Duel Log'!C$2:C$5455,"TMX I Mateja",'Duel Log'!P$2:P$5455,$A13)</f>
        <v>12</v>
      </c>
      <c r="BD13" s="17" t="n">
        <f aca="false">COUNTIFS('Duel Log'!C$2:C$5455,"TTK:MrAwesomeCR",'Duel Log'!I$2:I$5455,$A13)+COUNTIFS('Duel Log'!C$2:C$5455,"TTK:MrAwesomeCR",'Duel Log'!J$2:J$5455,$A13)+COUNTIFS('Duel Log'!C$2:C$5455,"TTK:MrAwesomeCR",'Duel Log'!K$2:K$5455,$A13)+COUNTIFS('Duel Log'!C$2:C$5455,"TTK:MrAwesomeCR",'Duel Log'!L$2:L$5455,$A13)+COUNTIFS('Duel Log'!C$2:C$5455,"TTK:MrAwesomeCR",'Duel Log'!M$2:M$5455,$A13)+COUNTIFS('Duel Log'!C$2:C$5455,"TTK:MrAwesomeCR",'Duel Log'!N$2:N$5455,$A13)+COUNTIFS('Duel Log'!C$2:C$5455,"TTK:MrAwesomeCR",'Duel Log'!O$2:O$5455,$A13)+COUNTIFS('Duel Log'!C$2:C$5455,"TTK:MrAwesomeCR",'Duel Log'!P$2:P$5455,$A13)</f>
        <v>2</v>
      </c>
      <c r="BE13" s="17" t="n">
        <f aca="false">COUNTIFS('Duel Log'!C$2:C$5455,"Turan✨",'Duel Log'!I$2:I$5455,$A13)+COUNTIFS('Duel Log'!C$2:C$5455,"Turan✨",'Duel Log'!J$2:J$5455,$A13)+COUNTIFS('Duel Log'!C$2:C$5455,"Turan✨",'Duel Log'!K$2:K$5455,$A13)+COUNTIFS('Duel Log'!C$2:C$5455,"Turan✨",'Duel Log'!L$2:L$5455,$A13)+COUNTIFS('Duel Log'!C$2:C$5455,"Turan✨",'Duel Log'!M$2:M$5455,$A13)+COUNTIFS('Duel Log'!C$2:C$5455,"Turan✨",'Duel Log'!N$2:N$5455,$A13)+COUNTIFS('Duel Log'!C$2:C$5455,"Turan✨",'Duel Log'!O$2:O$5455,$A13)+COUNTIFS('Duel Log'!C$2:C$5455,"Turan✨",'Duel Log'!P$2:P$5455,$A13)</f>
        <v>8</v>
      </c>
      <c r="BF13" s="17" t="n">
        <f aca="false">COUNTIFS('Duel Log'!C$2:C$5455,"Viktor",'Duel Log'!I$2:I$5455,$A13)+COUNTIFS('Duel Log'!C$2:C$5455,"Viktor",'Duel Log'!J$2:J$5455,$A13)+COUNTIFS('Duel Log'!C$2:C$5455,"Viktor",'Duel Log'!K$2:K$5455,$A13)+COUNTIFS('Duel Log'!C$2:C$5455,"Viktor",'Duel Log'!L$2:L$5455,$A13)+COUNTIFS('Duel Log'!C$2:C$5455,"Viktor",'Duel Log'!M$2:M$5455,$A13)+COUNTIFS('Duel Log'!C$2:C$5455,"Viktor",'Duel Log'!N$2:N$5455,$A13)+COUNTIFS('Duel Log'!C$2:C$5455,"Viktor",'Duel Log'!O$2:O$5455,$A13)+COUNTIFS('Duel Log'!C$2:C$5455,"Viktor",'Duel Log'!P$2:P$5455,$A13)</f>
        <v>2</v>
      </c>
      <c r="BG13" s="17" t="n">
        <f aca="false">COUNTIFS('Duel Log'!C$2:C$5455,"Vitor75",'Duel Log'!I$2:I$5455,$A13)+COUNTIFS('Duel Log'!C$2:C$5455,"Vitor75",'Duel Log'!J$2:J$5455,$A13)+COUNTIFS('Duel Log'!C$2:C$5455,"Vitor75",'Duel Log'!K$2:K$5455,$A13)+COUNTIFS('Duel Log'!C$2:C$5455,"Vitor75",'Duel Log'!L$2:L$5455,$A13)+COUNTIFS('Duel Log'!C$2:C$5455,"Vitor75",'Duel Log'!M$2:M$5455,$A13)+COUNTIFS('Duel Log'!C$2:C$5455,"Vitor75",'Duel Log'!N$2:N$5455,$A13)+COUNTIFS('Duel Log'!C$2:C$5455,"Vitor75",'Duel Log'!O$2:O$5455,$A13)+COUNTIFS('Duel Log'!C$2:C$5455,"Vitor75",'Duel Log'!P$2:P$5455,$A13)</f>
        <v>5</v>
      </c>
      <c r="BH13" s="17" t="n">
        <f aca="false">COUNTIFS('Duel Log'!C$2:C$5455,"WL ✨ Tytoń 劲头",'Duel Log'!I$2:I$5455,$A13)+COUNTIFS('Duel Log'!C$2:C$5455,"WL ✨ Tytoń 劲头",'Duel Log'!J$2:J$5455,$A13)+COUNTIFS('Duel Log'!C$2:C$5455,"WL ✨ Tytoń 劲头",'Duel Log'!K$2:K$5455,$A13)+COUNTIFS('Duel Log'!C$2:C$5455,"WL ✨ Tytoń 劲头",'Duel Log'!L$2:L$5455,$A13)+COUNTIFS('Duel Log'!C$2:C$5455,"WL ✨ Tytoń 劲头",'Duel Log'!M$2:M$5455,$A13)+COUNTIFS('Duel Log'!C$2:C$5455,"WL ✨ Tytoń 劲头",'Duel Log'!N$2:N$5455,$A13)+COUNTIFS('Duel Log'!C$2:C$5455,"WL ✨ Tytoń 劲头",'Duel Log'!O$2:O$5455,$A13)+COUNTIFS('Duel Log'!C$2:C$5455,"WL ✨ Tytoń 劲头",'Duel Log'!P$2:P$5455,$A13)</f>
        <v>5</v>
      </c>
      <c r="BI13" s="17" t="n">
        <f aca="false">COUNTIFS('Duel Log'!C$2:C$5455,"WL ツ Dam’s ✨",'Duel Log'!I$2:I$5455,$A13)+COUNTIFS('Duel Log'!C$2:C$5455,"WL ツ Dam’s ✨",'Duel Log'!J$2:J$5455,$A13)+COUNTIFS('Duel Log'!C$2:C$5455,"WL ツ Dam’s ✨",'Duel Log'!K$2:K$5455,$A13)+COUNTIFS('Duel Log'!C$2:C$5455,"WL ツ Dam’s ✨",'Duel Log'!L$2:L$5455,$A13)+COUNTIFS('Duel Log'!C$2:C$5455,"WL ツ Dam’s ✨",'Duel Log'!M$2:M$5455,$A13)+COUNTIFS('Duel Log'!C$2:C$5455,"WL ツ Dam’s ✨",'Duel Log'!N$2:N$5455,$A13)+COUNTIFS('Duel Log'!C$2:C$5455,"WL ツ Dam’s ✨",'Duel Log'!O$2:O$5455,$A13)+COUNTIFS('Duel Log'!C$2:C$5455,"WL ツ Dam’s ✨",'Duel Log'!P$2:P$5455,$A13)</f>
        <v>6</v>
      </c>
      <c r="BJ13" s="17" t="n">
        <f aca="false">COUNTIFS('Duel Log'!C$2:C$5455,"Wallace",'Duel Log'!I$2:I$5455,$A13)+COUNTIFS('Duel Log'!C$2:C$5455,"Wallace",'Duel Log'!J$2:J$5455,$A13)+COUNTIFS('Duel Log'!C$2:C$5455,"Wallace",'Duel Log'!K$2:K$5455,$A13)+COUNTIFS('Duel Log'!C$2:C$5455,"Wallace",'Duel Log'!L$2:L$5455,$A13)+COUNTIFS('Duel Log'!C$2:C$5455,"Wallace",'Duel Log'!M$2:M$5455,$A13)+COUNTIFS('Duel Log'!C$2:C$5455,"Wallace",'Duel Log'!N$2:N$5455,$A13)+COUNTIFS('Duel Log'!C$2:C$5455,"Wallace",'Duel Log'!O$2:O$5455,$A13)+COUNTIFS('Duel Log'!C$2:C$5455,"Wallace",'Duel Log'!P$2:P$5455,$A13)</f>
        <v>15</v>
      </c>
      <c r="BK13" s="17" t="n">
        <f aca="false">COUNTIFS('Duel Log'!C$2:C$5455,"Wyze❤️Ultimo",'Duel Log'!I$2:I$5455,$A13)+COUNTIFS('Duel Log'!C$2:C$5455,"Wyze❤️Ultimo",'Duel Log'!J$2:J$5455,$A13)+COUNTIFS('Duel Log'!C$2:C$5455,"Wyze❤️Ultimo",'Duel Log'!K$2:K$5455,$A13)+COUNTIFS('Duel Log'!C$2:C$5455,"Wyze❤️Ultimo",'Duel Log'!L$2:L$5455,$A13)+COUNTIFS('Duel Log'!C$2:C$5455,"Wyze❤️Ultimo",'Duel Log'!M$2:M$5455,$A13)+COUNTIFS('Duel Log'!C$2:C$5455,"Wyze❤️Ultimo",'Duel Log'!N$2:N$5455,$A13)+COUNTIFS('Duel Log'!C$2:C$5455,"Wyze❤️Ultimo",'Duel Log'!O$2:O$5455,$A13)+COUNTIFS('Duel Log'!C$2:C$5455,"Wyze❤️Ultimo",'Duel Log'!P$2:P$5455,$A13)</f>
        <v>10</v>
      </c>
      <c r="BL13" s="17" t="n">
        <f aca="false">COUNTIFS('Duel Log'!C$2:C$5455,"Yoru",'Duel Log'!I$2:I$5455,$A13)+COUNTIFS('Duel Log'!C$2:C$5455,"Yoru",'Duel Log'!J$2:J$5455,$A13)+COUNTIFS('Duel Log'!C$2:C$5455,"Yoru",'Duel Log'!K$2:K$5455,$A13)+COUNTIFS('Duel Log'!C$2:C$5455,"Yoru",'Duel Log'!L$2:L$5455,$A13)+COUNTIFS('Duel Log'!C$2:C$5455,"Yoru",'Duel Log'!M$2:M$5455,$A13)+COUNTIFS('Duel Log'!C$2:C$5455,"Yoru",'Duel Log'!N$2:N$5455,$A13)+COUNTIFS('Duel Log'!C$2:C$5455,"Yoru",'Duel Log'!O$2:O$5455,$A13)+COUNTIFS('Duel Log'!C$2:C$5455,"Yoru",'Duel Log'!P$2:P$5455,$A13)</f>
        <v>4</v>
      </c>
      <c r="BM13" s="17" t="n">
        <f aca="false">COUNTIFS('Duel Log'!C$2:C$5455,"ZQuentino",'Duel Log'!I$2:I$5455,$A13)+COUNTIFS('Duel Log'!C$2:C$5455,"ZQuentino",'Duel Log'!J$2:J$5455,$A13)+COUNTIFS('Duel Log'!C$2:C$5455,"ZQuentino",'Duel Log'!K$2:K$5455,$A13)+COUNTIFS('Duel Log'!C$2:C$5455,"ZQuentino",'Duel Log'!L$2:L$5455,$A13)+COUNTIFS('Duel Log'!C$2:C$5455,"ZQuentino",'Duel Log'!M$2:M$5455,$A13)+COUNTIFS('Duel Log'!C$2:C$5455,"ZQuentino",'Duel Log'!N$2:N$5455,$A13)+COUNTIFS('Duel Log'!C$2:C$5455,"ZQuentino",'Duel Log'!O$2:O$5455,$A13)+COUNTIFS('Duel Log'!C$2:C$5455,"ZQuentino",'Duel Log'!P$2:P$5455,$A13)</f>
        <v>2</v>
      </c>
      <c r="BN13" s="17" t="n">
        <f aca="false">COUNTIFS('Duel Log'!C$2:C$5455,"adriel",'Duel Log'!I$2:I$5455,$A13)+COUNTIFS('Duel Log'!C$2:C$5455,"adriel",'Duel Log'!J$2:J$5455,$A13)+COUNTIFS('Duel Log'!C$2:C$5455,"adriel",'Duel Log'!K$2:K$5455,$A13)+COUNTIFS('Duel Log'!C$2:C$5455,"adriel",'Duel Log'!L$2:L$5455,$A13)+COUNTIFS('Duel Log'!C$2:C$5455,"adriel",'Duel Log'!M$2:M$5455,$A13)+COUNTIFS('Duel Log'!C$2:C$5455,"adriel",'Duel Log'!N$2:N$5455,$A13)+COUNTIFS('Duel Log'!C$2:C$5455,"adriel",'Duel Log'!O$2:O$5455,$A13)+COUNTIFS('Duel Log'!C$2:C$5455,"adriel",'Duel Log'!P$2:P$5455,$A13)</f>
        <v>9</v>
      </c>
      <c r="BO13" s="17" t="n">
        <f aca="false">COUNTIFS('Duel Log'!C$2:C$5455,"dark✨安花",'Duel Log'!I$2:I$5455,$A13)+COUNTIFS('Duel Log'!C$2:C$5455,"dark✨安花",'Duel Log'!J$2:J$5455,$A13)+COUNTIFS('Duel Log'!C$2:C$5455,"dark✨安花",'Duel Log'!K$2:K$5455,$A13)+COUNTIFS('Duel Log'!C$2:C$5455,"dark✨安花",'Duel Log'!L$2:L$5455,$A13)+COUNTIFS('Duel Log'!C$2:C$5455,"dark✨安花",'Duel Log'!M$2:M$5455,$A13)+COUNTIFS('Duel Log'!C$2:C$5455,"dark✨安花",'Duel Log'!N$2:N$5455,$A13)+COUNTIFS('Duel Log'!C$2:C$5455,"dark✨安花",'Duel Log'!O$2:O$5455,$A13)+COUNTIFS('Duel Log'!C$2:C$5455,"dark✨安花",'Duel Log'!P$2:P$5455,$A13)</f>
        <v>4</v>
      </c>
      <c r="BP13" s="17" t="n">
        <f aca="false">COUNTIFS('Duel Log'!C$2:C$5455,"droy",'Duel Log'!I$2:I$5455,$A13)+COUNTIFS('Duel Log'!C$2:C$5455,"droy",'Duel Log'!J$2:J$5455,$A13)+COUNTIFS('Duel Log'!C$2:C$5455,"droy",'Duel Log'!K$2:K$5455,$A13)+COUNTIFS('Duel Log'!C$2:C$5455,"droy",'Duel Log'!L$2:L$5455,$A13)+COUNTIFS('Duel Log'!C$2:C$5455,"droy",'Duel Log'!M$2:M$5455,$A13)+COUNTIFS('Duel Log'!C$2:C$5455,"droy",'Duel Log'!N$2:N$5455,$A13)+COUNTIFS('Duel Log'!C$2:C$5455,"droy",'Duel Log'!O$2:O$5455,$A13)+COUNTIFS('Duel Log'!C$2:C$5455,"droy",'Duel Log'!P$2:P$5455,$A13)</f>
        <v>7</v>
      </c>
      <c r="BQ13" s="17" t="n">
        <f aca="false">COUNTIFS('Duel Log'!C$2:C$5455,"evolve✨律师",'Duel Log'!I$2:I$5455,$A13)+COUNTIFS('Duel Log'!C$2:C$5455,"evolve✨律师",'Duel Log'!J$2:J$5455,$A13)+COUNTIFS('Duel Log'!C$2:C$5455,"evolve✨律师",'Duel Log'!K$2:K$5455,$A13)+COUNTIFS('Duel Log'!C$2:C$5455,"evolve✨律师",'Duel Log'!L$2:L$5455,$A13)+COUNTIFS('Duel Log'!C$2:C$5455,"evolve✨律师",'Duel Log'!M$2:M$5455,$A13)+COUNTIFS('Duel Log'!C$2:C$5455,"evolve✨律师",'Duel Log'!N$2:N$5455,$A13)+COUNTIFS('Duel Log'!C$2:C$5455,"evolve✨律师",'Duel Log'!O$2:O$5455,$A13)+COUNTIFS('Duel Log'!C$2:C$5455,"evolve✨律师",'Duel Log'!P$2:P$5455,$A13)</f>
        <v>4</v>
      </c>
      <c r="BR13" s="17" t="n">
        <f aca="false">COUNTIFS('Duel Log'!C$2:C$5455,"fluffypotato99",'Duel Log'!I$2:I$5455,$A13)+COUNTIFS('Duel Log'!C$2:C$5455,"fluffypotato99",'Duel Log'!J$2:J$5455,$A13)+COUNTIFS('Duel Log'!C$2:C$5455,"fluffypotato99",'Duel Log'!K$2:K$5455,$A13)+COUNTIFS('Duel Log'!C$2:C$5455,"fluffypotato99",'Duel Log'!L$2:L$5455,$A13)+COUNTIFS('Duel Log'!C$2:C$5455,"fluffypotato99",'Duel Log'!M$2:M$5455,$A13)+COUNTIFS('Duel Log'!C$2:C$5455,"fluffypotato99",'Duel Log'!N$2:N$5455,$A13)+COUNTIFS('Duel Log'!C$2:C$5455,"fluffypotato99",'Duel Log'!O$2:O$5455,$A13)+COUNTIFS('Duel Log'!C$2:C$5455,"fluffypotato99",'Duel Log'!P$2:P$5455,$A13)</f>
        <v>6</v>
      </c>
      <c r="BS13" s="17" t="n">
        <f aca="false">COUNTIFS('Duel Log'!C$2:C$5455,"kodigogg",'Duel Log'!I$2:I$5455,$A13)+COUNTIFS('Duel Log'!C$2:C$5455,"kodigogg",'Duel Log'!J$2:J$5455,$A13)+COUNTIFS('Duel Log'!C$2:C$5455,"kodigogg",'Duel Log'!K$2:K$5455,$A13)+COUNTIFS('Duel Log'!C$2:C$5455,"kodigogg",'Duel Log'!L$2:L$5455,$A13)+COUNTIFS('Duel Log'!C$2:C$5455,"kodigogg",'Duel Log'!M$2:M$5455,$A13)+COUNTIFS('Duel Log'!C$2:C$5455,"kodigogg",'Duel Log'!N$2:N$5455,$A13)+COUNTIFS('Duel Log'!C$2:C$5455,"kodigogg",'Duel Log'!O$2:O$5455,$A13)+COUNTIFS('Duel Log'!C$2:C$5455,"kodigogg",'Duel Log'!P$2:P$5455,$A13)</f>
        <v>1</v>
      </c>
      <c r="BT13" s="17" t="n">
        <f aca="false">COUNTIFS('Duel Log'!C$2:C$5455,"⇀スキル丨Hadi",'Duel Log'!I$2:I$5455,$A13)+COUNTIFS('Duel Log'!C$2:C$5455,"⇀スキル丨Hadi",'Duel Log'!J$2:J$5455,$A13)+COUNTIFS('Duel Log'!C$2:C$5455,"⇀スキル丨Hadi",'Duel Log'!K$2:K$5455,$A13)+COUNTIFS('Duel Log'!C$2:C$5455,"⇀スキル丨Hadi",'Duel Log'!L$2:L$5455,$A13)+COUNTIFS('Duel Log'!C$2:C$5455,"⇀スキル丨Hadi",'Duel Log'!M$2:M$5455,$A13)+COUNTIFS('Duel Log'!C$2:C$5455,"⇀スキル丨Hadi",'Duel Log'!N$2:N$5455,$A13)+COUNTIFS('Duel Log'!C$2:C$5455,"⇀スキル丨Hadi",'Duel Log'!O$2:O$5455,$A13)+COUNTIFS('Duel Log'!C$2:C$5455,"⇀スキル丨Hadi",'Duel Log'!P$2:P$5455,$A13)</f>
        <v>0</v>
      </c>
      <c r="BU13" s="17" t="n">
        <f aca="false">COUNTIFS('Duel Log'!C$2:C$5455,"✨Tanji",'Duel Log'!I$2:I$5455,$A13)+COUNTIFS('Duel Log'!C$2:C$5455,"✨Tanji",'Duel Log'!J$2:J$5455,$A13)+COUNTIFS('Duel Log'!C$2:C$5455,"✨Tanji",'Duel Log'!K$2:K$5455,$A13)+COUNTIFS('Duel Log'!C$2:C$5455,"✨Tanji",'Duel Log'!L$2:L$5455,$A13)+COUNTIFS('Duel Log'!C$2:C$5455,"✨Tanji",'Duel Log'!M$2:M$5455,$A13)+COUNTIFS('Duel Log'!C$2:C$5455,"✨Tanji",'Duel Log'!N$2:N$5455,$A13)+COUNTIFS('Duel Log'!C$2:C$5455,"✨Tanji",'Duel Log'!O$2:O$5455,$A13)+COUNTIFS('Duel Log'!C$2:C$5455,"✨Tanji",'Duel Log'!P$2:P$5455,$A13)</f>
        <v>3</v>
      </c>
      <c r="BV13" s="17" t="n">
        <f aca="false">COUNTIFS('Duel Log'!C$2:C$5455,"くり",'Duel Log'!I$2:I$5455,$A13)+COUNTIFS('Duel Log'!C$2:C$5455,"くり",'Duel Log'!J$2:J$5455,$A13)+COUNTIFS('Duel Log'!C$2:C$5455,"くり",'Duel Log'!K$2:K$5455,$A13)+COUNTIFS('Duel Log'!C$2:C$5455,"くり",'Duel Log'!L$2:L$5455,$A13)+COUNTIFS('Duel Log'!C$2:C$5455,"くり",'Duel Log'!M$2:M$5455,$A13)+COUNTIFS('Duel Log'!C$2:C$5455,"くり",'Duel Log'!N$2:N$5455,$A13)+COUNTIFS('Duel Log'!C$2:C$5455,"くり",'Duel Log'!O$2:O$5455,$A13)+COUNTIFS('Duel Log'!C$2:C$5455,"くり",'Duel Log'!P$2:P$5455,$A13)</f>
        <v>3</v>
      </c>
      <c r="BW13" s="17" t="n">
        <f aca="false">COUNTIFS('Duel Log'!C$2:C$5455,"ぐりてゃん",'Duel Log'!I$2:I$5455,$A13)+COUNTIFS('Duel Log'!C$2:C$5455,"ぐりてゃん",'Duel Log'!J$2:J$5455,$A13)+COUNTIFS('Duel Log'!C$2:C$5455,"ぐりてゃん",'Duel Log'!K$2:K$5455,$A13)+COUNTIFS('Duel Log'!C$2:C$5455,"ぐりてゃん",'Duel Log'!L$2:L$5455,$A13)+COUNTIFS('Duel Log'!C$2:C$5455,"ぐりてゃん",'Duel Log'!M$2:M$5455,$A13)+COUNTIFS('Duel Log'!C$2:C$5455,"ぐりてゃん",'Duel Log'!N$2:N$5455,$A13)+COUNTIFS('Duel Log'!C$2:C$5455,"ぐりてゃん",'Duel Log'!O$2:O$5455,$A13)+COUNTIFS('Duel Log'!C$2:C$5455,"ぐりてゃん",'Duel Log'!P$2:P$5455,$A13)</f>
        <v>13</v>
      </c>
      <c r="BX13" s="17" t="n">
        <f aca="false">COUNTIFS('Duel Log'!C$2:C$5455,"たぁ",'Duel Log'!I$2:I$5455,$A13)+COUNTIFS('Duel Log'!C$2:C$5455,"たぁ",'Duel Log'!J$2:J$5455,$A13)+COUNTIFS('Duel Log'!C$2:C$5455,"たぁ",'Duel Log'!K$2:K$5455,$A13)+COUNTIFS('Duel Log'!C$2:C$5455,"たぁ",'Duel Log'!L$2:L$5455,$A13)+COUNTIFS('Duel Log'!C$2:C$5455,"たぁ",'Duel Log'!M$2:M$5455,$A13)+COUNTIFS('Duel Log'!C$2:C$5455,"たぁ",'Duel Log'!N$2:N$5455,$A13)+COUNTIFS('Duel Log'!C$2:C$5455,"たぁ",'Duel Log'!O$2:O$5455,$A13)+COUNTIFS('Duel Log'!C$2:C$5455,"たぁ",'Duel Log'!P$2:P$5455,$A13)</f>
        <v>4</v>
      </c>
      <c r="BY13" s="17" t="n">
        <f aca="false">COUNTIFS('Duel Log'!C$2:C$5455,"てち",'Duel Log'!I$2:I$5455,$A13)+COUNTIFS('Duel Log'!C$2:C$5455,"てち",'Duel Log'!J$2:J$5455,$A13)+COUNTIFS('Duel Log'!C$2:C$5455,"てち",'Duel Log'!K$2:K$5455,$A13)+COUNTIFS('Duel Log'!C$2:C$5455,"てち",'Duel Log'!L$2:L$5455,$A13)+COUNTIFS('Duel Log'!C$2:C$5455,"てち",'Duel Log'!M$2:M$5455,$A13)+COUNTIFS('Duel Log'!C$2:C$5455,"てち",'Duel Log'!N$2:N$5455,$A13)+COUNTIFS('Duel Log'!C$2:C$5455,"てち",'Duel Log'!O$2:O$5455,$A13)+COUNTIFS('Duel Log'!C$2:C$5455,"てち",'Duel Log'!P$2:P$5455,$A13)</f>
        <v>0</v>
      </c>
      <c r="BZ13" s="17" t="n">
        <f aca="false">COUNTIFS('Duel Log'!C$2:C$5455,"むぎったん",'Duel Log'!I$2:I$5455,$A13)+COUNTIFS('Duel Log'!C$2:C$5455,"むぎったん",'Duel Log'!J$2:J$5455,$A13)+COUNTIFS('Duel Log'!C$2:C$5455,"むぎったん",'Duel Log'!K$2:K$5455,$A13)+COUNTIFS('Duel Log'!C$2:C$5455,"むぎったん",'Duel Log'!L$2:L$5455,$A13)+COUNTIFS('Duel Log'!C$2:C$5455,"むぎったん",'Duel Log'!M$2:M$5455,$A13)+COUNTIFS('Duel Log'!C$2:C$5455,"むぎったん",'Duel Log'!N$2:N$5455,$A13)+COUNTIFS('Duel Log'!C$2:C$5455,"むぎったん",'Duel Log'!O$2:O$5455,$A13)+COUNTIFS('Duel Log'!C$2:C$5455,"むぎったん",'Duel Log'!P$2:P$5455,$A13)</f>
        <v>5</v>
      </c>
      <c r="CA13" s="17" t="n">
        <f aca="false">COUNTIFS('Duel Log'!C$2:C$5455,"加急Sinistro™",'Duel Log'!I$2:I$5455,$A13)+COUNTIFS('Duel Log'!C$2:C$5455,"加急Sinistro™",'Duel Log'!J$2:J$5455,$A13)+COUNTIFS('Duel Log'!C$2:C$5455,"加急Sinistro™",'Duel Log'!K$2:K$5455,$A13)+COUNTIFS('Duel Log'!C$2:C$5455,"加急Sinistro™",'Duel Log'!L$2:L$5455,$A13)+COUNTIFS('Duel Log'!C$2:C$5455,"加急Sinistro™",'Duel Log'!M$2:M$5455,$A13)+COUNTIFS('Duel Log'!C$2:C$5455,"加急Sinistro™",'Duel Log'!N$2:N$5455,$A13)+COUNTIFS('Duel Log'!C$2:C$5455,"加急Sinistro™",'Duel Log'!O$2:O$5455,$A13)+COUNTIFS('Duel Log'!C$2:C$5455,"加急Sinistro™",'Duel Log'!P$2:P$5455,$A13)</f>
        <v>12</v>
      </c>
      <c r="CB13" s="17" t="n">
        <f aca="false">COUNTIFS('Duel Log'!C$2:C$5455,"枫｜rakan❤️安之",'Duel Log'!I$2:I$5455,$A13)+COUNTIFS('Duel Log'!C$2:C$5455,"枫｜rakan❤️安之",'Duel Log'!J$2:J$5455,$A13)+COUNTIFS('Duel Log'!C$2:C$5455,"枫｜rakan❤️安之",'Duel Log'!K$2:K$5455,$A13)+COUNTIFS('Duel Log'!C$2:C$5455,"枫｜rakan❤️安之",'Duel Log'!L$2:L$5455,$A13)+COUNTIFS('Duel Log'!C$2:C$5455,"枫｜rakan❤️安之",'Duel Log'!M$2:M$5455,$A13)+COUNTIFS('Duel Log'!C$2:C$5455,"枫｜rakan❤️安之",'Duel Log'!N$2:N$5455,$A13)+COUNTIFS('Duel Log'!C$2:C$5455,"枫｜rakan❤️安之",'Duel Log'!O$2:O$5455,$A13)+COUNTIFS('Duel Log'!C$2:C$5455,"枫｜rakan❤️安之",'Duel Log'!P$2:P$5455,$A13)</f>
        <v>6</v>
      </c>
      <c r="CC13" s="17" t="n">
        <f aca="false">COUNTIFS('Duel Log'!C$2:C$5455,"神│Venpers™☆",'Duel Log'!I$2:I$5455,$A13)+COUNTIFS('Duel Log'!C$2:C$5455,"神│Venpers™☆",'Duel Log'!J$2:J$5455,$A13)+COUNTIFS('Duel Log'!C$2:C$5455,"神│Venpers™☆",'Duel Log'!K$2:K$5455,$A13)+COUNTIFS('Duel Log'!C$2:C$5455,"神│Venpers™☆",'Duel Log'!L$2:L$5455,$A13)+COUNTIFS('Duel Log'!C$2:C$5455,"神│Venpers™☆",'Duel Log'!M$2:M$5455,$A13)+COUNTIFS('Duel Log'!C$2:C$5455,"神│Venpers™☆",'Duel Log'!N$2:N$5455,$A13)+COUNTIFS('Duel Log'!C$2:C$5455,"神│Venpers™☆",'Duel Log'!O$2:O$5455,$A13)+COUNTIFS('Duel Log'!C$2:C$5455,"神│Venpers™☆",'Duel Log'!P$2:P$5455,$A13)</f>
        <v>5</v>
      </c>
      <c r="CD13" s="17" t="n">
        <f aca="false">COUNTIFS('Duel Log'!C$2:C$5455,"老板 Ι Batan’宙斯",'Duel Log'!I$2:I$5455,$A13)+COUNTIFS('Duel Log'!C$2:C$5455,"老板 Ι Batan’宙斯",'Duel Log'!J$2:J$5455,$A13)+COUNTIFS('Duel Log'!C$2:C$5455,"老板 Ι Batan’宙斯",'Duel Log'!K$2:K$5455,$A13)+COUNTIFS('Duel Log'!C$2:C$5455,"老板 Ι Batan’宙斯",'Duel Log'!L$2:L$5455,$A13)+COUNTIFS('Duel Log'!C$2:C$5455,"老板 Ι Batan’宙斯",'Duel Log'!M$2:M$5455,$A13)+COUNTIFS('Duel Log'!C$2:C$5455,"老板 Ι Batan’宙斯",'Duel Log'!N$2:N$5455,$A13)+COUNTIFS('Duel Log'!C$2:C$5455,"老板 Ι Batan’宙斯",'Duel Log'!O$2:O$5455,$A13)+COUNTIFS('Duel Log'!C$2:C$5455,"老板 Ι Batan’宙斯",'Duel Log'!P$2:P$5455,$A13)</f>
        <v>13</v>
      </c>
      <c r="CE13" s="17" t="n">
        <f aca="false">COUNTIFS('Duel Log'!C$2:C$5455,"鬼舞辻無惨",'Duel Log'!I$2:I$5455,$A13)+COUNTIFS('Duel Log'!C$2:C$5455,"鬼舞辻無惨",'Duel Log'!J$2:J$5455,$A13)+COUNTIFS('Duel Log'!C$2:C$5455,"鬼舞辻無惨",'Duel Log'!K$2:K$5455,$A13)+COUNTIFS('Duel Log'!C$2:C$5455,"鬼舞辻無惨",'Duel Log'!L$2:L$5455,$A13)+COUNTIFS('Duel Log'!C$2:C$5455,"鬼舞辻無惨",'Duel Log'!M$2:M$5455,$A13)+COUNTIFS('Duel Log'!C$2:C$5455,"鬼舞辻無惨",'Duel Log'!N$2:N$5455,$A13)+COUNTIFS('Duel Log'!C$2:C$5455,"鬼舞辻無惨",'Duel Log'!O$2:O$5455,$A13)+COUNTIFS('Duel Log'!C$2:C$5455,"鬼舞辻無惨",'Duel Log'!P$2:P$5455,$A13)</f>
        <v>7</v>
      </c>
      <c r="CF13" s="17" t="n">
        <f aca="false">COUNTIFS('Duel Log'!C$2:C$5455,"ꨄ Max ✨",'Duel Log'!I$2:I$5455,$A13)+COUNTIFS('Duel Log'!C$2:C$5455,"ꨄ Max ✨",'Duel Log'!J$2:J$5455,$A13)+COUNTIFS('Duel Log'!C$2:C$5455,"ꨄ Max ✨",'Duel Log'!K$2:K$5455,$A13)+COUNTIFS('Duel Log'!C$2:C$5455,"ꨄ Max ✨",'Duel Log'!L$2:L$5455,$A13)+COUNTIFS('Duel Log'!C$2:C$5455,"ꨄ Max ✨",'Duel Log'!M$2:M$5455,$A13)+COUNTIFS('Duel Log'!C$2:C$5455,"ꨄ Max ✨",'Duel Log'!N$2:N$5455,$A13)+COUNTIFS('Duel Log'!C$2:C$5455,"ꨄ Max ✨",'Duel Log'!O$2:O$5455,$A13)+COUNTIFS('Duel Log'!C$2:C$5455,"ꨄ Max ✨",'Duel Log'!P$2:P$5455,$A13)</f>
        <v>6</v>
      </c>
      <c r="CG13" s="17" t="n">
        <f aca="false">COUNTIFS('Duel Log'!C$2:C$5455,"사과도둑",'Duel Log'!I$2:I$5455,$A13)+COUNTIFS('Duel Log'!C$2:C$5455,"사과도둑",'Duel Log'!J$2:J$5455,$A13)+COUNTIFS('Duel Log'!C$2:C$5455,"사과도둑",'Duel Log'!K$2:K$5455,$A13)+COUNTIFS('Duel Log'!C$2:C$5455,"사과도둑",'Duel Log'!L$2:L$5455,$A13)+COUNTIFS('Duel Log'!C$2:C$5455,"사과도둑",'Duel Log'!M$2:M$5455,$A13)+COUNTIFS('Duel Log'!C$2:C$5455,"사과도둑",'Duel Log'!N$2:N$5455,$A13)+COUNTIFS('Duel Log'!C$2:C$5455,"사과도둑",'Duel Log'!O$2:O$5455,$A13)+COUNTIFS('Duel Log'!C$2:C$5455,"사과도둑",'Duel Log'!P$2:P$5455,$A13)</f>
        <v>1</v>
      </c>
      <c r="CH13" s="17" t="n">
        <f aca="false">COUNTIFS('Duel Log'!C$2:C$5455,"우티비구독좋아요",'Duel Log'!I$2:I$5455,$A13)+COUNTIFS('Duel Log'!C$2:C$5455,"우티비구독좋아요",'Duel Log'!J$2:J$5455,$A13)+COUNTIFS('Duel Log'!C$2:C$5455,"우티비구독좋아요",'Duel Log'!K$2:K$5455,$A13)+COUNTIFS('Duel Log'!C$2:C$5455,"우티비구독좋아요",'Duel Log'!L$2:L$5455,$A13)+COUNTIFS('Duel Log'!C$2:C$5455,"우티비구독좋아요",'Duel Log'!M$2:M$5455,$A13)+COUNTIFS('Duel Log'!C$2:C$5455,"우티비구독좋아요",'Duel Log'!N$2:N$5455,$A13)+COUNTIFS('Duel Log'!C$2:C$5455,"우티비구독좋아요",'Duel Log'!O$2:O$5455,$A13)+COUNTIFS('Duel Log'!C$2:C$5455,"우티비구독좋아요",'Duel Log'!P$2:P$5455,$A13)</f>
        <v>11</v>
      </c>
    </row>
    <row r="14" customFormat="false" ht="15" hidden="false" customHeight="true" outlineLevel="0" collapsed="false">
      <c r="A14" s="11" t="s">
        <v>110</v>
      </c>
      <c r="B14" s="17" t="n">
        <f aca="false">COUNTIFS('Duel Log'!C$2:C$5455,"!¡osama™️!¡",'Duel Log'!I$2:I$5455,$A14)+COUNTIFS('Duel Log'!C$2:C$5455,"!¡osama™️!¡",'Duel Log'!J$2:J$5455,$A14)+COUNTIFS('Duel Log'!C$2:C$5455,"!¡osama™️!¡",'Duel Log'!K$2:K$5455,$A14)+COUNTIFS('Duel Log'!C$2:C$5455,"!¡osama™️!¡",'Duel Log'!L$2:L$5455,$A14)+COUNTIFS('Duel Log'!C$2:C$5455,"!¡osama™️!¡",'Duel Log'!M$2:M$5455,$A14)+COUNTIFS('Duel Log'!C$2:C$5455,"!¡osama™️!¡",'Duel Log'!N$2:N$5455,$A14)+COUNTIFS('Duel Log'!C$2:C$5455,"!¡osama™️!¡",'Duel Log'!O$2:O$5455,$A14)+COUNTIFS('Duel Log'!C$2:C$5455,"!¡osama™️!¡",'Duel Log'!P$2:P$5455,$A14)</f>
        <v>2</v>
      </c>
      <c r="C14" s="17" t="n">
        <f aca="false">COUNTIFS('Duel Log'!C$2:C$5455,"40k Oker",'Duel Log'!I$2:I$5455,$A14)+COUNTIFS('Duel Log'!C$2:C$5455,"40k Oker",'Duel Log'!J$2:J$5455,$A14)+COUNTIFS('Duel Log'!C$2:C$5455,"40k Oker",'Duel Log'!K$2:K$5455,$A14)+COUNTIFS('Duel Log'!C$2:C$5455,"40k Oker",'Duel Log'!L$2:L$5455,$A14)+COUNTIFS('Duel Log'!C$2:C$5455,"40k Oker",'Duel Log'!M$2:M$5455,$A14)+COUNTIFS('Duel Log'!C$2:C$5455,"40k Oker",'Duel Log'!N$2:N$5455,$A14)+COUNTIFS('Duel Log'!C$2:C$5455,"40k Oker",'Duel Log'!O$2:O$5455,$A14)+COUNTIFS('Duel Log'!C$2:C$5455,"40k Oker",'Duel Log'!P$2:P$5455,$A14)</f>
        <v>4</v>
      </c>
      <c r="D14" s="17" t="n">
        <f aca="false">COUNTIFS('Duel Log'!C$2:C$5455,"Adox",'Duel Log'!I$2:I$5455,$A14)+COUNTIFS('Duel Log'!C$2:C$5455,"Adox",'Duel Log'!J$2:J$5455,$A14)+COUNTIFS('Duel Log'!C$2:C$5455,"Adox",'Duel Log'!K$2:K$5455,$A14)+COUNTIFS('Duel Log'!C$2:C$5455,"Adox",'Duel Log'!L$2:L$5455,$A14)+COUNTIFS('Duel Log'!C$2:C$5455,"Adox",'Duel Log'!M$2:M$5455,$A14)+COUNTIFS('Duel Log'!C$2:C$5455,"Adox",'Duel Log'!N$2:N$5455,$A14)+COUNTIFS('Duel Log'!C$2:C$5455,"Adox",'Duel Log'!O$2:O$5455,$A14)+COUNTIFS('Duel Log'!C$2:C$5455,"Adox",'Duel Log'!P$2:P$5455,$A14)</f>
        <v>0</v>
      </c>
      <c r="E14" s="17" t="n">
        <f aca="false">COUNTIFS('Duel Log'!C$2:C$5455,"Asaf",'Duel Log'!I$2:I$5455,$A14)+COUNTIFS('Duel Log'!C$2:C$5455,"Asaf",'Duel Log'!J$2:J$5455,$A14)+COUNTIFS('Duel Log'!C$2:C$5455,"Asaf",'Duel Log'!K$2:K$5455,$A14)+COUNTIFS('Duel Log'!C$2:C$5455,"Asaf",'Duel Log'!L$2:L$5455,$A14)+COUNTIFS('Duel Log'!C$2:C$5455,"Asaf",'Duel Log'!M$2:M$5455,$A14)+COUNTIFS('Duel Log'!C$2:C$5455,"Asaf",'Duel Log'!N$2:N$5455,$A14)+COUNTIFS('Duel Log'!C$2:C$5455,"Asaf",'Duel Log'!O$2:O$5455,$A14)+COUNTIFS('Duel Log'!C$2:C$5455,"Asaf",'Duel Log'!P$2:P$5455,$A14)</f>
        <v>3</v>
      </c>
      <c r="F14" s="17" t="n">
        <f aca="false">COUNTIFS('Duel Log'!C$2:C$5455,"BattleSRAM",'Duel Log'!I$2:I$5455,$A14)+COUNTIFS('Duel Log'!C$2:C$5455,"BattleSRAM",'Duel Log'!J$2:J$5455,$A14)+COUNTIFS('Duel Log'!C$2:C$5455,"BattleSRAM",'Duel Log'!K$2:K$5455,$A14)+COUNTIFS('Duel Log'!C$2:C$5455,"BattleSRAM",'Duel Log'!L$2:L$5455,$A14)+COUNTIFS('Duel Log'!C$2:C$5455,"BattleSRAM",'Duel Log'!M$2:M$5455,$A14)+COUNTIFS('Duel Log'!C$2:C$5455,"BattleSRAM",'Duel Log'!N$2:N$5455,$A14)+COUNTIFS('Duel Log'!C$2:C$5455,"BattleSRAM",'Duel Log'!O$2:O$5455,$A14)+COUNTIFS('Duel Log'!C$2:C$5455,"BattleSRAM",'Duel Log'!P$2:P$5455,$A14)</f>
        <v>1</v>
      </c>
      <c r="G14" s="17" t="n">
        <f aca="false">COUNTIFS('Duel Log'!C$2:C$5455,"Betfas",'Duel Log'!I$2:I$5455,$A14)+COUNTIFS('Duel Log'!C$2:C$5455,"Betfas",'Duel Log'!J$2:J$5455,$A14)+COUNTIFS('Duel Log'!C$2:C$5455,"Betfas",'Duel Log'!K$2:K$5455,$A14)+COUNTIFS('Duel Log'!C$2:C$5455,"Betfas",'Duel Log'!L$2:L$5455,$A14)+COUNTIFS('Duel Log'!C$2:C$5455,"Betfas",'Duel Log'!M$2:M$5455,$A14)+COUNTIFS('Duel Log'!C$2:C$5455,"Betfas",'Duel Log'!N$2:N$5455,$A14)+COUNTIFS('Duel Log'!C$2:C$5455,"Betfas",'Duel Log'!O$2:O$5455,$A14)+COUNTIFS('Duel Log'!C$2:C$5455,"Betfas",'Duel Log'!P$2:P$5455,$A14)</f>
        <v>0</v>
      </c>
      <c r="H14" s="17" t="n">
        <f aca="false">COUNTIFS('Duel Log'!C$2:C$5455,"CAL Sub ™✨杰克",'Duel Log'!I$2:I$5455,$A14)+COUNTIFS('Duel Log'!C$2:C$5455,"CAL Sub ™✨杰克",'Duel Log'!J$2:J$5455,$A14)+COUNTIFS('Duel Log'!C$2:C$5455,"CAL Sub ™✨杰克",'Duel Log'!K$2:K$5455,$A14)+COUNTIFS('Duel Log'!C$2:C$5455,"CAL Sub ™✨杰克",'Duel Log'!L$2:L$5455,$A14)+COUNTIFS('Duel Log'!C$2:C$5455,"CAL Sub ™✨杰克",'Duel Log'!M$2:M$5455,$A14)+COUNTIFS('Duel Log'!C$2:C$5455,"CAL Sub ™✨杰克",'Duel Log'!N$2:N$5455,$A14)+COUNTIFS('Duel Log'!C$2:C$5455,"CAL Sub ™✨杰克",'Duel Log'!O$2:O$5455,$A14)+COUNTIFS('Duel Log'!C$2:C$5455,"CAL Sub ™✨杰克",'Duel Log'!P$2:P$5455,$A14)</f>
        <v>6</v>
      </c>
      <c r="I14" s="17" t="n">
        <f aca="false">COUNTIFS('Duel Log'!C$2:C$5455,"CAL Sub ™️✨Kun",'Duel Log'!I$2:I$5455,$A14)+COUNTIFS('Duel Log'!C$2:C$5455,"CAL Sub ™️✨Kun",'Duel Log'!J$2:J$5455,$A14)+COUNTIFS('Duel Log'!C$2:C$5455,"CAL Sub ™️✨Kun",'Duel Log'!K$2:K$5455,$A14)+COUNTIFS('Duel Log'!C$2:C$5455,"CAL Sub ™️✨Kun",'Duel Log'!L$2:L$5455,$A14)+COUNTIFS('Duel Log'!C$2:C$5455,"CAL Sub ™️✨Kun",'Duel Log'!M$2:M$5455,$A14)+COUNTIFS('Duel Log'!C$2:C$5455,"CAL Sub ™️✨Kun",'Duel Log'!N$2:N$5455,$A14)+COUNTIFS('Duel Log'!C$2:C$5455,"CAL Sub ™️✨Kun",'Duel Log'!O$2:O$5455,$A14)+COUNTIFS('Duel Log'!C$2:C$5455,"CAL Sub ™️✨Kun",'Duel Log'!P$2:P$5455,$A14)</f>
        <v>6</v>
      </c>
      <c r="J14" s="17" t="n">
        <f aca="false">COUNTIFS('Duel Log'!C$2:C$5455,"CAPGUN",'Duel Log'!I$2:I$5455,$A14)+COUNTIFS('Duel Log'!C$2:C$5455,"CAPGUN",'Duel Log'!J$2:J$5455,$A14)+COUNTIFS('Duel Log'!C$2:C$5455,"CAPGUN",'Duel Log'!K$2:K$5455,$A14)+COUNTIFS('Duel Log'!C$2:C$5455,"CAPGUN",'Duel Log'!L$2:L$5455,$A14)+COUNTIFS('Duel Log'!C$2:C$5455,"CAPGUN",'Duel Log'!M$2:M$5455,$A14)+COUNTIFS('Duel Log'!C$2:C$5455,"CAPGUN",'Duel Log'!N$2:N$5455,$A14)+COUNTIFS('Duel Log'!C$2:C$5455,"CAPGUN",'Duel Log'!O$2:O$5455,$A14)+COUNTIFS('Duel Log'!C$2:C$5455,"CAPGUN",'Duel Log'!P$2:P$5455,$A14)</f>
        <v>1</v>
      </c>
      <c r="K14" s="17" t="n">
        <f aca="false">COUNTIFS('Duel Log'!C$2:C$5455,"Clown",'Duel Log'!I$2:I$5455,$A14)+COUNTIFS('Duel Log'!C$2:C$5455,"Clown",'Duel Log'!J$2:J$5455,$A14)+COUNTIFS('Duel Log'!C$2:C$5455,"Clown",'Duel Log'!K$2:K$5455,$A14)+COUNTIFS('Duel Log'!C$2:C$5455,"Clown",'Duel Log'!L$2:L$5455,$A14)+COUNTIFS('Duel Log'!C$2:C$5455,"Clown",'Duel Log'!M$2:M$5455,$A14)+COUNTIFS('Duel Log'!C$2:C$5455,"Clown",'Duel Log'!N$2:N$5455,$A14)+COUNTIFS('Duel Log'!C$2:C$5455,"Clown",'Duel Log'!O$2:O$5455,$A14)+COUNTIFS('Duel Log'!C$2:C$5455,"Clown",'Duel Log'!P$2:P$5455,$A14)</f>
        <v>10</v>
      </c>
      <c r="L14" s="17" t="n">
        <f aca="false">COUNTIFS('Duel Log'!C$2:C$5455,"Coco",'Duel Log'!I$2:I$5455,$A14)+COUNTIFS('Duel Log'!C$2:C$5455,"Coco",'Duel Log'!J$2:J$5455,$A14)+COUNTIFS('Duel Log'!C$2:C$5455,"Coco",'Duel Log'!K$2:K$5455,$A14)+COUNTIFS('Duel Log'!C$2:C$5455,"Coco",'Duel Log'!L$2:L$5455,$A14)+COUNTIFS('Duel Log'!C$2:C$5455,"Coco",'Duel Log'!M$2:M$5455,$A14)+COUNTIFS('Duel Log'!C$2:C$5455,"Coco",'Duel Log'!N$2:N$5455,$A14)+COUNTIFS('Duel Log'!C$2:C$5455,"Coco",'Duel Log'!O$2:O$5455,$A14)+COUNTIFS('Duel Log'!C$2:C$5455,"Coco",'Duel Log'!P$2:P$5455,$A14)</f>
        <v>6</v>
      </c>
      <c r="M14" s="17" t="n">
        <f aca="false">COUNTIFS('Duel Log'!C$2:C$5455,"Code: Furkan",'Duel Log'!I$2:I$5455,$A14)+COUNTIFS('Duel Log'!C$2:C$5455,"Code: Furkan",'Duel Log'!J$2:J$5455,$A14)+COUNTIFS('Duel Log'!C$2:C$5455,"Code: Furkan",'Duel Log'!K$2:K$5455,$A14)+COUNTIFS('Duel Log'!C$2:C$5455,"Code: Furkan",'Duel Log'!L$2:L$5455,$A14)+COUNTIFS('Duel Log'!C$2:C$5455,"Code: Furkan",'Duel Log'!M$2:M$5455,$A14)+COUNTIFS('Duel Log'!C$2:C$5455,"Code: Furkan",'Duel Log'!N$2:N$5455,$A14)+COUNTIFS('Duel Log'!C$2:C$5455,"Code: Furkan",'Duel Log'!O$2:O$5455,$A14)+COUNTIFS('Duel Log'!C$2:C$5455,"Code: Furkan",'Duel Log'!P$2:P$5455,$A14)</f>
        <v>0</v>
      </c>
      <c r="N14" s="17" t="n">
        <f aca="false">COUNTIFS('Duel Log'!C$2:C$5455,"DK",'Duel Log'!I$2:I$5455,$A14)+COUNTIFS('Duel Log'!C$2:C$5455,"DK",'Duel Log'!J$2:J$5455,$A14)+COUNTIFS('Duel Log'!C$2:C$5455,"DK",'Duel Log'!K$2:K$5455,$A14)+COUNTIFS('Duel Log'!C$2:C$5455,"DK",'Duel Log'!L$2:L$5455,$A14)+COUNTIFS('Duel Log'!C$2:C$5455,"DK",'Duel Log'!M$2:M$5455,$A14)+COUNTIFS('Duel Log'!C$2:C$5455,"DK",'Duel Log'!N$2:N$5455,$A14)+COUNTIFS('Duel Log'!C$2:C$5455,"DK",'Duel Log'!O$2:O$5455,$A14)+COUNTIFS('Duel Log'!C$2:C$5455,"DK",'Duel Log'!P$2:P$5455,$A14)</f>
        <v>0</v>
      </c>
      <c r="O14" s="17" t="n">
        <f aca="false">COUNTIFS('Duel Log'!C$2:C$5455,"DaniGamer",'Duel Log'!I$2:I$5455,$A14)+COUNTIFS('Duel Log'!C$2:C$5455,"DaniGamer",'Duel Log'!J$2:J$5455,$A14)+COUNTIFS('Duel Log'!C$2:C$5455,"DaniGamer",'Duel Log'!K$2:K$5455,$A14)+COUNTIFS('Duel Log'!C$2:C$5455,"DaniGamer",'Duel Log'!L$2:L$5455,$A14)+COUNTIFS('Duel Log'!C$2:C$5455,"DaniGamer",'Duel Log'!M$2:M$5455,$A14)+COUNTIFS('Duel Log'!C$2:C$5455,"DaniGamer",'Duel Log'!N$2:N$5455,$A14)+COUNTIFS('Duel Log'!C$2:C$5455,"DaniGamer",'Duel Log'!O$2:O$5455,$A14)+COUNTIFS('Duel Log'!C$2:C$5455,"DaniGamer",'Duel Log'!P$2:P$5455,$A14)</f>
        <v>0</v>
      </c>
      <c r="P14" s="17" t="n">
        <f aca="false">COUNTIFS('Duel Log'!C$2:C$5455,"Dess",'Duel Log'!I$2:I$5455,$A14)+COUNTIFS('Duel Log'!C$2:C$5455,"Dess",'Duel Log'!J$2:J$5455,$A14)+COUNTIFS('Duel Log'!C$2:C$5455,"Dess",'Duel Log'!K$2:K$5455,$A14)+COUNTIFS('Duel Log'!C$2:C$5455,"Dess",'Duel Log'!L$2:L$5455,$A14)+COUNTIFS('Duel Log'!C$2:C$5455,"Dess",'Duel Log'!M$2:M$5455,$A14)+COUNTIFS('Duel Log'!C$2:C$5455,"Dess",'Duel Log'!N$2:N$5455,$A14)+COUNTIFS('Duel Log'!C$2:C$5455,"Dess",'Duel Log'!O$2:O$5455,$A14)+COUNTIFS('Duel Log'!C$2:C$5455,"Dess",'Duel Log'!P$2:P$5455,$A14)</f>
        <v>5</v>
      </c>
      <c r="Q14" s="17" t="n">
        <f aca="false">COUNTIFS('Duel Log'!C$2:C$5455,"EGW",'Duel Log'!I$2:I$5455,$A14)+COUNTIFS('Duel Log'!C$2:C$5455,"EGW",'Duel Log'!J$2:J$5455,$A14)+COUNTIFS('Duel Log'!C$2:C$5455,"EGW",'Duel Log'!K$2:K$5455,$A14)+COUNTIFS('Duel Log'!C$2:C$5455,"EGW",'Duel Log'!L$2:L$5455,$A14)+COUNTIFS('Duel Log'!C$2:C$5455,"EGW",'Duel Log'!M$2:M$5455,$A14)+COUNTIFS('Duel Log'!C$2:C$5455,"EGW",'Duel Log'!N$2:N$5455,$A14)+COUNTIFS('Duel Log'!C$2:C$5455,"EGW",'Duel Log'!O$2:O$5455,$A14)+COUNTIFS('Duel Log'!C$2:C$5455,"EGW",'Duel Log'!P$2:P$5455,$A14)</f>
        <v>4</v>
      </c>
      <c r="R14" s="17" t="n">
        <f aca="false">COUNTIFS('Duel Log'!C$2:C$5455,"ErBacce",'Duel Log'!I$2:I$5455,$A14)+COUNTIFS('Duel Log'!C$2:C$5455,"ErBacce",'Duel Log'!J$2:J$5455,$A14)+COUNTIFS('Duel Log'!C$2:C$5455,"ErBacce",'Duel Log'!K$2:K$5455,$A14)+COUNTIFS('Duel Log'!C$2:C$5455,"ErBacce",'Duel Log'!L$2:L$5455,$A14)+COUNTIFS('Duel Log'!C$2:C$5455,"ErBacce",'Duel Log'!M$2:M$5455,$A14)+COUNTIFS('Duel Log'!C$2:C$5455,"ErBacce",'Duel Log'!N$2:N$5455,$A14)+COUNTIFS('Duel Log'!C$2:C$5455,"ErBacce",'Duel Log'!O$2:O$5455,$A14)+COUNTIFS('Duel Log'!C$2:C$5455,"ErBacce",'Duel Log'!P$2:P$5455,$A14)</f>
        <v>3</v>
      </c>
      <c r="S14" s="17" t="n">
        <f aca="false">COUNTIFS('Duel Log'!C$2:C$5455,"FelipePT",'Duel Log'!I$2:I$5455,$A14)+COUNTIFS('Duel Log'!C$2:C$5455,"FelipePT",'Duel Log'!J$2:J$5455,$A14)+COUNTIFS('Duel Log'!C$2:C$5455,"FelipePT",'Duel Log'!K$2:K$5455,$A14)+COUNTIFS('Duel Log'!C$2:C$5455,"FelipePT",'Duel Log'!L$2:L$5455,$A14)+COUNTIFS('Duel Log'!C$2:C$5455,"FelipePT",'Duel Log'!M$2:M$5455,$A14)+COUNTIFS('Duel Log'!C$2:C$5455,"FelipePT",'Duel Log'!N$2:N$5455,$A14)+COUNTIFS('Duel Log'!C$2:C$5455,"FelipePT",'Duel Log'!O$2:O$5455,$A14)+COUNTIFS('Duel Log'!C$2:C$5455,"FelipePT",'Duel Log'!P$2:P$5455,$A14)</f>
        <v>3</v>
      </c>
      <c r="T14" s="17" t="n">
        <f aca="false">COUNTIFS('Duel Log'!C$2:C$5455,"FrancoMedinaSL",'Duel Log'!I$2:I$5455,$A14)+COUNTIFS('Duel Log'!C$2:C$5455,"FrancoMedinaSL",'Duel Log'!J$2:J$5455,$A14)+COUNTIFS('Duel Log'!C$2:C$5455,"FrancoMedinaSL",'Duel Log'!K$2:K$5455,$A14)+COUNTIFS('Duel Log'!C$2:C$5455,"FrancoMedinaSL",'Duel Log'!L$2:L$5455,$A14)+COUNTIFS('Duel Log'!C$2:C$5455,"FrancoMedinaSL",'Duel Log'!M$2:M$5455,$A14)+COUNTIFS('Duel Log'!C$2:C$5455,"FrancoMedinaSL",'Duel Log'!N$2:N$5455,$A14)+COUNTIFS('Duel Log'!C$2:C$5455,"FrancoMedinaSL",'Duel Log'!O$2:O$5455,$A14)+COUNTIFS('Duel Log'!C$2:C$5455,"FrancoMedinaSL",'Duel Log'!P$2:P$5455,$A14)</f>
        <v>0</v>
      </c>
      <c r="U14" s="17" t="n">
        <f aca="false">COUNTIFS('Duel Log'!C$2:C$5455,"GençAslan:)",'Duel Log'!I$2:I$5455,$A14)+COUNTIFS('Duel Log'!C$2:C$5455,"GençAslan:)",'Duel Log'!J$2:J$5455,$A14)+COUNTIFS('Duel Log'!C$2:C$5455,"GençAslan:)",'Duel Log'!K$2:K$5455,$A14)+COUNTIFS('Duel Log'!C$2:C$5455,"GençAslan:)",'Duel Log'!L$2:L$5455,$A14)+COUNTIFS('Duel Log'!C$2:C$5455,"GençAslan:)",'Duel Log'!M$2:M$5455,$A14)+COUNTIFS('Duel Log'!C$2:C$5455,"GençAslan:)",'Duel Log'!N$2:N$5455,$A14)+COUNTIFS('Duel Log'!C$2:C$5455,"GençAslan:)",'Duel Log'!O$2:O$5455,$A14)+COUNTIFS('Duel Log'!C$2:C$5455,"GençAslan:)",'Duel Log'!P$2:P$5455,$A14)</f>
        <v>3</v>
      </c>
      <c r="V14" s="17" t="n">
        <f aca="false">COUNTIFS('Duel Log'!C$2:C$5455,"HaRu",'Duel Log'!I$2:I$5455,$A14)+COUNTIFS('Duel Log'!C$2:C$5455,"HaRu",'Duel Log'!J$2:J$5455,$A14)+COUNTIFS('Duel Log'!C$2:C$5455,"HaRu",'Duel Log'!K$2:K$5455,$A14)+COUNTIFS('Duel Log'!C$2:C$5455,"HaRu",'Duel Log'!L$2:L$5455,$A14)+COUNTIFS('Duel Log'!C$2:C$5455,"HaRu",'Duel Log'!M$2:M$5455,$A14)+COUNTIFS('Duel Log'!C$2:C$5455,"HaRu",'Duel Log'!N$2:N$5455,$A14)+COUNTIFS('Duel Log'!C$2:C$5455,"HaRu",'Duel Log'!O$2:O$5455,$A14)+COUNTIFS('Duel Log'!C$2:C$5455,"HaRu",'Duel Log'!P$2:P$5455,$A14)</f>
        <v>1</v>
      </c>
      <c r="W14" s="17" t="n">
        <f aca="false">COUNTIFS('Duel Log'!C$2:C$5455,"INA.BenZerRidel",'Duel Log'!I$2:I$5455,$A14)+COUNTIFS('Duel Log'!C$2:C$5455,"INA.BenZerRidel",'Duel Log'!J$2:J$5455,$A14)+COUNTIFS('Duel Log'!C$2:C$5455,"INA.BenZerRidel",'Duel Log'!K$2:K$5455,$A14)+COUNTIFS('Duel Log'!C$2:C$5455,"INA.BenZerRidel",'Duel Log'!L$2:L$5455,$A14)+COUNTIFS('Duel Log'!C$2:C$5455,"INA.BenZerRidel",'Duel Log'!M$2:M$5455,$A14)+COUNTIFS('Duel Log'!C$2:C$5455,"INA.BenZerRidel",'Duel Log'!N$2:N$5455,$A14)+COUNTIFS('Duel Log'!C$2:C$5455,"INA.BenZerRidel",'Duel Log'!O$2:O$5455,$A14)+COUNTIFS('Duel Log'!C$2:C$5455,"INA.BenZerRidel",'Duel Log'!P$2:P$5455,$A14)</f>
        <v>0</v>
      </c>
      <c r="X14" s="17" t="n">
        <f aca="false">COUNTIFS('Duel Log'!C$2:C$5455,"Ian77",'Duel Log'!I$2:I$5455,$A14)+COUNTIFS('Duel Log'!C$2:C$5455,"Ian77",'Duel Log'!J$2:J$5455,$A14)+COUNTIFS('Duel Log'!C$2:C$5455,"Ian77",'Duel Log'!K$2:K$5455,$A14)+COUNTIFS('Duel Log'!C$2:C$5455,"Ian77",'Duel Log'!L$2:L$5455,$A14)+COUNTIFS('Duel Log'!C$2:C$5455,"Ian77",'Duel Log'!M$2:M$5455,$A14)+COUNTIFS('Duel Log'!C$2:C$5455,"Ian77",'Duel Log'!N$2:N$5455,$A14)+COUNTIFS('Duel Log'!C$2:C$5455,"Ian77",'Duel Log'!O$2:O$5455,$A14)+COUNTIFS('Duel Log'!C$2:C$5455,"Ian77",'Duel Log'!P$2:P$5455,$A14)</f>
        <v>3</v>
      </c>
      <c r="Y14" s="17" t="n">
        <f aca="false">COUNTIFS('Duel Log'!C$2:C$5455,"JL Viiper",'Duel Log'!I$2:I$5455,$A14)+COUNTIFS('Duel Log'!C$2:C$5455,"JL Viiper",'Duel Log'!J$2:J$5455,$A14)+COUNTIFS('Duel Log'!C$2:C$5455,"JL Viiper",'Duel Log'!K$2:K$5455,$A14)+COUNTIFS('Duel Log'!C$2:C$5455,"JL Viiper",'Duel Log'!L$2:L$5455,$A14)+COUNTIFS('Duel Log'!C$2:C$5455,"JL Viiper",'Duel Log'!M$2:M$5455,$A14)+COUNTIFS('Duel Log'!C$2:C$5455,"JL Viiper",'Duel Log'!N$2:N$5455,$A14)+COUNTIFS('Duel Log'!C$2:C$5455,"JL Viiper",'Duel Log'!O$2:O$5455,$A14)+COUNTIFS('Duel Log'!C$2:C$5455,"JL Viiper",'Duel Log'!P$2:P$5455,$A14)</f>
        <v>1</v>
      </c>
      <c r="Z14" s="17" t="n">
        <f aca="false">COUNTIFS('Duel Log'!C$2:C$5455,"John77",'Duel Log'!I$2:I$5455,$A14)+COUNTIFS('Duel Log'!C$2:C$5455,"John77",'Duel Log'!J$2:J$5455,$A14)+COUNTIFS('Duel Log'!C$2:C$5455,"John77",'Duel Log'!K$2:K$5455,$A14)+COUNTIFS('Duel Log'!C$2:C$5455,"John77",'Duel Log'!L$2:L$5455,$A14)+COUNTIFS('Duel Log'!C$2:C$5455,"John77",'Duel Log'!M$2:M$5455,$A14)+COUNTIFS('Duel Log'!C$2:C$5455,"John77",'Duel Log'!N$2:N$5455,$A14)+COUNTIFS('Duel Log'!C$2:C$5455,"John77",'Duel Log'!O$2:O$5455,$A14)+COUNTIFS('Duel Log'!C$2:C$5455,"John77",'Duel Log'!P$2:P$5455,$A14)</f>
        <v>1</v>
      </c>
      <c r="AA14" s="17" t="n">
        <f aca="false">COUNTIFS('Duel Log'!C$2:C$5455,"JorZ",'Duel Log'!I$2:I$5455,$A14)+COUNTIFS('Duel Log'!C$2:C$5455,"JorZ",'Duel Log'!J$2:J$5455,$A14)+COUNTIFS('Duel Log'!C$2:C$5455,"JorZ",'Duel Log'!K$2:K$5455,$A14)+COUNTIFS('Duel Log'!C$2:C$5455,"JorZ",'Duel Log'!L$2:L$5455,$A14)+COUNTIFS('Duel Log'!C$2:C$5455,"JorZ",'Duel Log'!M$2:M$5455,$A14)+COUNTIFS('Duel Log'!C$2:C$5455,"JorZ",'Duel Log'!N$2:N$5455,$A14)+COUNTIFS('Duel Log'!C$2:C$5455,"JorZ",'Duel Log'!O$2:O$5455,$A14)+COUNTIFS('Duel Log'!C$2:C$5455,"JorZ",'Duel Log'!P$2:P$5455,$A14)</f>
        <v>9</v>
      </c>
      <c r="AB14" s="17" t="n">
        <f aca="false">COUNTIFS('Duel Log'!C$2:C$5455,"Kimchi77✨小小罗",'Duel Log'!I$2:I$5455,$A14)+COUNTIFS('Duel Log'!C$2:C$5455,"Kimchi77✨小小罗",'Duel Log'!J$2:J$5455,$A14)+COUNTIFS('Duel Log'!C$2:C$5455,"Kimchi77✨小小罗",'Duel Log'!K$2:K$5455,$A14)+COUNTIFS('Duel Log'!C$2:C$5455,"Kimchi77✨小小罗",'Duel Log'!L$2:L$5455,$A14)+COUNTIFS('Duel Log'!C$2:C$5455,"Kimchi77✨小小罗",'Duel Log'!M$2:M$5455,$A14)+COUNTIFS('Duel Log'!C$2:C$5455,"Kimchi77✨小小罗",'Duel Log'!N$2:N$5455,$A14)+COUNTIFS('Duel Log'!C$2:C$5455,"Kimchi77✨小小罗",'Duel Log'!O$2:O$5455,$A14)+COUNTIFS('Duel Log'!C$2:C$5455,"Kimchi77✨小小罗",'Duel Log'!P$2:P$5455,$A14)</f>
        <v>2</v>
      </c>
      <c r="AC14" s="17" t="n">
        <f aca="false">COUNTIFS('Duel Log'!C$2:C$5455,"Kitashiyan",'Duel Log'!I$2:I$5455,$A14)+COUNTIFS('Duel Log'!C$2:C$5455,"Kitashiyan",'Duel Log'!J$2:J$5455,$A14)+COUNTIFS('Duel Log'!C$2:C$5455,"Kitashiyan",'Duel Log'!K$2:K$5455,$A14)+COUNTIFS('Duel Log'!C$2:C$5455,"Kitashiyan",'Duel Log'!L$2:L$5455,$A14)+COUNTIFS('Duel Log'!C$2:C$5455,"Kitashiyan",'Duel Log'!M$2:M$5455,$A14)+COUNTIFS('Duel Log'!C$2:C$5455,"Kitashiyan",'Duel Log'!N$2:N$5455,$A14)+COUNTIFS('Duel Log'!C$2:C$5455,"Kitashiyan",'Duel Log'!O$2:O$5455,$A14)+COUNTIFS('Duel Log'!C$2:C$5455,"Kitashiyan",'Duel Log'!P$2:P$5455,$A14)</f>
        <v>4</v>
      </c>
      <c r="AD14" s="17" t="n">
        <f aca="false">COUNTIFS('Duel Log'!C$2:C$5455,"Klaus",'Duel Log'!I$2:I$5455,$A14)+COUNTIFS('Duel Log'!C$2:C$5455,"Klaus",'Duel Log'!J$2:J$5455,$A14)+COUNTIFS('Duel Log'!C$2:C$5455,"Klaus",'Duel Log'!K$2:K$5455,$A14)+COUNTIFS('Duel Log'!C$2:C$5455,"Klaus",'Duel Log'!L$2:L$5455,$A14)+COUNTIFS('Duel Log'!C$2:C$5455,"Klaus",'Duel Log'!M$2:M$5455,$A14)+COUNTIFS('Duel Log'!C$2:C$5455,"Klaus",'Duel Log'!N$2:N$5455,$A14)+COUNTIFS('Duel Log'!C$2:C$5455,"Klaus",'Duel Log'!O$2:O$5455,$A14)+COUNTIFS('Duel Log'!C$2:C$5455,"Klaus",'Duel Log'!P$2:P$5455,$A14)</f>
        <v>0</v>
      </c>
      <c r="AE14" s="17" t="n">
        <f aca="false">COUNTIFS('Duel Log'!C$2:C$5455,"LF丨张✨Ink❤️llb",'Duel Log'!I$2:I$5455,$A14)+COUNTIFS('Duel Log'!C$2:C$5455,"LF丨张✨Ink❤️llb",'Duel Log'!J$2:J$5455,$A14)+COUNTIFS('Duel Log'!C$2:C$5455,"LF丨张✨Ink❤️llb",'Duel Log'!K$2:K$5455,$A14)+COUNTIFS('Duel Log'!C$2:C$5455,"LF丨张✨Ink❤️llb",'Duel Log'!L$2:L$5455,$A14)+COUNTIFS('Duel Log'!C$2:C$5455,"LF丨张✨Ink❤️llb",'Duel Log'!M$2:M$5455,$A14)+COUNTIFS('Duel Log'!C$2:C$5455,"LF丨张✨Ink❤️llb",'Duel Log'!N$2:N$5455,$A14)+COUNTIFS('Duel Log'!C$2:C$5455,"LF丨张✨Ink❤️llb",'Duel Log'!O$2:O$5455,$A14)+COUNTIFS('Duel Log'!C$2:C$5455,"LF丨张✨Ink❤️llb",'Duel Log'!P$2:P$5455,$A14)</f>
        <v>0</v>
      </c>
      <c r="AF14" s="17" t="n">
        <f aca="false">COUNTIFS('Duel Log'!C$2:C$5455,"Lucas.xit✨之安神",'Duel Log'!I$2:I$5455,$A14)+COUNTIFS('Duel Log'!C$2:C$5455,"Lucas.xit✨之安神",'Duel Log'!J$2:J$5455,$A14)+COUNTIFS('Duel Log'!C$2:C$5455,"Lucas.xit✨之安神",'Duel Log'!K$2:K$5455,$A14)+COUNTIFS('Duel Log'!C$2:C$5455,"Lucas.xit✨之安神",'Duel Log'!L$2:L$5455,$A14)+COUNTIFS('Duel Log'!C$2:C$5455,"Lucas.xit✨之安神",'Duel Log'!M$2:M$5455,$A14)+COUNTIFS('Duel Log'!C$2:C$5455,"Lucas.xit✨之安神",'Duel Log'!N$2:N$5455,$A14)+COUNTIFS('Duel Log'!C$2:C$5455,"Lucas.xit✨之安神",'Duel Log'!O$2:O$5455,$A14)+COUNTIFS('Duel Log'!C$2:C$5455,"Lucas.xit✨之安神",'Duel Log'!P$2:P$5455,$A14)</f>
        <v>6</v>
      </c>
      <c r="AG14" s="17" t="n">
        <f aca="false">COUNTIFS('Duel Log'!C$2:C$5455,"Lucas✨杰克",'Duel Log'!I$2:I$5455,$A14)+COUNTIFS('Duel Log'!C$2:C$5455,"Lucas✨杰克",'Duel Log'!J$2:J$5455,$A14)+COUNTIFS('Duel Log'!C$2:C$5455,"Lucas✨杰克",'Duel Log'!K$2:K$5455,$A14)+COUNTIFS('Duel Log'!C$2:C$5455,"Lucas✨杰克",'Duel Log'!L$2:L$5455,$A14)+COUNTIFS('Duel Log'!C$2:C$5455,"Lucas✨杰克",'Duel Log'!M$2:M$5455,$A14)+COUNTIFS('Duel Log'!C$2:C$5455,"Lucas✨杰克",'Duel Log'!N$2:N$5455,$A14)+COUNTIFS('Duel Log'!C$2:C$5455,"Lucas✨杰克",'Duel Log'!O$2:O$5455,$A14)+COUNTIFS('Duel Log'!C$2:C$5455,"Lucas✨杰克",'Duel Log'!P$2:P$5455,$A14)</f>
        <v>3</v>
      </c>
      <c r="AH14" s="17" t="n">
        <f aca="false">COUNTIFS('Duel Log'!C$2:C$5455,"MH Axel",'Duel Log'!I$2:I$5455,$A14)+COUNTIFS('Duel Log'!C$2:C$5455,"MH Axel",'Duel Log'!J$2:J$5455,$A14)+COUNTIFS('Duel Log'!C$2:C$5455,"MH Axel",'Duel Log'!K$2:K$5455,$A14)+COUNTIFS('Duel Log'!C$2:C$5455,"MH Axel",'Duel Log'!L$2:L$5455,$A14)+COUNTIFS('Duel Log'!C$2:C$5455,"MH Axel",'Duel Log'!M$2:M$5455,$A14)+COUNTIFS('Duel Log'!C$2:C$5455,"MH Axel",'Duel Log'!N$2:N$5455,$A14)+COUNTIFS('Duel Log'!C$2:C$5455,"MH Axel",'Duel Log'!O$2:O$5455,$A14)+COUNTIFS('Duel Log'!C$2:C$5455,"MH Axel",'Duel Log'!P$2:P$5455,$A14)</f>
        <v>2</v>
      </c>
      <c r="AI14" s="17" t="n">
        <f aca="false">COUNTIFS('Duel Log'!C$2:C$5455,"Mohamed Light",'Duel Log'!I$2:I$5455,$A14)+COUNTIFS('Duel Log'!C$2:C$5455,"Mohamed Light",'Duel Log'!J$2:J$5455,$A14)+COUNTIFS('Duel Log'!C$2:C$5455,"Mohamed Light",'Duel Log'!K$2:K$5455,$A14)+COUNTIFS('Duel Log'!C$2:C$5455,"Mohamed Light",'Duel Log'!L$2:L$5455,$A14)+COUNTIFS('Duel Log'!C$2:C$5455,"Mohamed Light",'Duel Log'!M$2:M$5455,$A14)+COUNTIFS('Duel Log'!C$2:C$5455,"Mohamed Light",'Duel Log'!N$2:N$5455,$A14)+COUNTIFS('Duel Log'!C$2:C$5455,"Mohamed Light",'Duel Log'!O$2:O$5455,$A14)+COUNTIFS('Duel Log'!C$2:C$5455,"Mohamed Light",'Duel Log'!P$2:P$5455,$A14)</f>
        <v>5</v>
      </c>
      <c r="AJ14" s="17" t="n">
        <f aca="false">COUNTIFS('Duel Log'!C$2:C$5455,"Nadir",'Duel Log'!I$2:I$5455,$A14)+COUNTIFS('Duel Log'!C$2:C$5455,"Nadir",'Duel Log'!J$2:J$5455,$A14)+COUNTIFS('Duel Log'!C$2:C$5455,"Nadir",'Duel Log'!K$2:K$5455,$A14)+COUNTIFS('Duel Log'!C$2:C$5455,"Nadir",'Duel Log'!L$2:L$5455,$A14)+COUNTIFS('Duel Log'!C$2:C$5455,"Nadir",'Duel Log'!M$2:M$5455,$A14)+COUNTIFS('Duel Log'!C$2:C$5455,"Nadir",'Duel Log'!N$2:N$5455,$A14)+COUNTIFS('Duel Log'!C$2:C$5455,"Nadir",'Duel Log'!O$2:O$5455,$A14)+COUNTIFS('Duel Log'!C$2:C$5455,"Nadir",'Duel Log'!P$2:P$5455,$A14)</f>
        <v>0</v>
      </c>
      <c r="AK14" s="17" t="n">
        <f aca="false">COUNTIFS('Duel Log'!C$2:C$5455,"Nicoco23",'Duel Log'!I$2:I$5455,$A14)+COUNTIFS('Duel Log'!C$2:C$5455,"Nicoco23",'Duel Log'!J$2:J$5455,$A14)+COUNTIFS('Duel Log'!C$2:C$5455,"Nicoco23",'Duel Log'!K$2:K$5455,$A14)+COUNTIFS('Duel Log'!C$2:C$5455,"Nicoco23",'Duel Log'!L$2:L$5455,$A14)+COUNTIFS('Duel Log'!C$2:C$5455,"Nicoco23",'Duel Log'!M$2:M$5455,$A14)+COUNTIFS('Duel Log'!C$2:C$5455,"Nicoco23",'Duel Log'!N$2:N$5455,$A14)+COUNTIFS('Duel Log'!C$2:C$5455,"Nicoco23",'Duel Log'!O$2:O$5455,$A14)+COUNTIFS('Duel Log'!C$2:C$5455,"Nicoco23",'Duel Log'!P$2:P$5455,$A14)</f>
        <v>3</v>
      </c>
      <c r="AL14" s="17" t="n">
        <f aca="false">COUNTIFS('Duel Log'!C$2:C$5455,"Nooby❤️Pi2r",'Duel Log'!I$2:I$5455,$A14)+COUNTIFS('Duel Log'!C$2:C$5455,"Nooby❤️Pi2r",'Duel Log'!J$2:J$5455,$A14)+COUNTIFS('Duel Log'!C$2:C$5455,"Nooby❤️Pi2r",'Duel Log'!K$2:K$5455,$A14)+COUNTIFS('Duel Log'!C$2:C$5455,"Nooby❤️Pi2r",'Duel Log'!L$2:L$5455,$A14)+COUNTIFS('Duel Log'!C$2:C$5455,"Nooby❤️Pi2r",'Duel Log'!M$2:M$5455,$A14)+COUNTIFS('Duel Log'!C$2:C$5455,"Nooby❤️Pi2r",'Duel Log'!N$2:N$5455,$A14)+COUNTIFS('Duel Log'!C$2:C$5455,"Nooby❤️Pi2r",'Duel Log'!O$2:O$5455,$A14)+COUNTIFS('Duel Log'!C$2:C$5455,"Nooby❤️Pi2r",'Duel Log'!P$2:P$5455,$A14)</f>
        <v>1</v>
      </c>
      <c r="AM14" s="17" t="n">
        <f aca="false">COUNTIFS('Duel Log'!C$2:C$5455,"OS xAlee",'Duel Log'!I$2:I$5455,$A14)+COUNTIFS('Duel Log'!C$2:C$5455,"OS xAlee",'Duel Log'!J$2:J$5455,$A14)+COUNTIFS('Duel Log'!C$2:C$5455,"OS xAlee",'Duel Log'!K$2:K$5455,$A14)+COUNTIFS('Duel Log'!C$2:C$5455,"OS xAlee",'Duel Log'!L$2:L$5455,$A14)+COUNTIFS('Duel Log'!C$2:C$5455,"OS xAlee",'Duel Log'!M$2:M$5455,$A14)+COUNTIFS('Duel Log'!C$2:C$5455,"OS xAlee",'Duel Log'!N$2:N$5455,$A14)+COUNTIFS('Duel Log'!C$2:C$5455,"OS xAlee",'Duel Log'!O$2:O$5455,$A14)+COUNTIFS('Duel Log'!C$2:C$5455,"OS xAlee",'Duel Log'!P$2:P$5455,$A14)</f>
        <v>1</v>
      </c>
      <c r="AN14" s="17" t="n">
        <f aca="false">COUNTIFS('Duel Log'!C$2:C$5455,"Pedro™️",'Duel Log'!I$2:I$5455,$A14)+COUNTIFS('Duel Log'!C$2:C$5455,"Pedro™️",'Duel Log'!J$2:J$5455,$A14)+COUNTIFS('Duel Log'!C$2:C$5455,"Pedro™️",'Duel Log'!K$2:K$5455,$A14)+COUNTIFS('Duel Log'!C$2:C$5455,"Pedro™️",'Duel Log'!L$2:L$5455,$A14)+COUNTIFS('Duel Log'!C$2:C$5455,"Pedro™️",'Duel Log'!M$2:M$5455,$A14)+COUNTIFS('Duel Log'!C$2:C$5455,"Pedro™️",'Duel Log'!N$2:N$5455,$A14)+COUNTIFS('Duel Log'!C$2:C$5455,"Pedro™️",'Duel Log'!O$2:O$5455,$A14)+COUNTIFS('Duel Log'!C$2:C$5455,"Pedro™️",'Duel Log'!P$2:P$5455,$A14)</f>
        <v>9</v>
      </c>
      <c r="AO14" s="17" t="n">
        <f aca="false">COUNTIFS('Duel Log'!C$2:C$5455,"Polaris",'Duel Log'!I$2:I$5455,$A14)+COUNTIFS('Duel Log'!C$2:C$5455,"Polaris",'Duel Log'!J$2:J$5455,$A14)+COUNTIFS('Duel Log'!C$2:C$5455,"Polaris",'Duel Log'!K$2:K$5455,$A14)+COUNTIFS('Duel Log'!C$2:C$5455,"Polaris",'Duel Log'!L$2:L$5455,$A14)+COUNTIFS('Duel Log'!C$2:C$5455,"Polaris",'Duel Log'!M$2:M$5455,$A14)+COUNTIFS('Duel Log'!C$2:C$5455,"Polaris",'Duel Log'!N$2:N$5455,$A14)+COUNTIFS('Duel Log'!C$2:C$5455,"Polaris",'Duel Log'!O$2:O$5455,$A14)+COUNTIFS('Duel Log'!C$2:C$5455,"Polaris",'Duel Log'!P$2:P$5455,$A14)</f>
        <v>4</v>
      </c>
      <c r="AP14" s="17" t="n">
        <f aca="false">COUNTIFS('Duel Log'!C$2:C$5455,"RAD",'Duel Log'!I$2:I$5455,$A14)+COUNTIFS('Duel Log'!C$2:C$5455,"RAD",'Duel Log'!J$2:J$5455,$A14)+COUNTIFS('Duel Log'!C$2:C$5455,"RAD",'Duel Log'!K$2:K$5455,$A14)+COUNTIFS('Duel Log'!C$2:C$5455,"RAD",'Duel Log'!L$2:L$5455,$A14)+COUNTIFS('Duel Log'!C$2:C$5455,"RAD",'Duel Log'!M$2:M$5455,$A14)+COUNTIFS('Duel Log'!C$2:C$5455,"RAD",'Duel Log'!N$2:N$5455,$A14)+COUNTIFS('Duel Log'!C$2:C$5455,"RAD",'Duel Log'!O$2:O$5455,$A14)+COUNTIFS('Duel Log'!C$2:C$5455,"RAD",'Duel Log'!P$2:P$5455,$A14)</f>
        <v>3</v>
      </c>
      <c r="AQ14" s="17" t="n">
        <f aca="false">COUNTIFS('Duel Log'!C$2:C$5455,"RUBIZALEZ",'Duel Log'!I$2:I$5455,$A14)+COUNTIFS('Duel Log'!C$2:C$5455,"RUBIZALEZ",'Duel Log'!J$2:J$5455,$A14)+COUNTIFS('Duel Log'!C$2:C$5455,"RUBIZALEZ",'Duel Log'!K$2:K$5455,$A14)+COUNTIFS('Duel Log'!C$2:C$5455,"RUBIZALEZ",'Duel Log'!L$2:L$5455,$A14)+COUNTIFS('Duel Log'!C$2:C$5455,"RUBIZALEZ",'Duel Log'!M$2:M$5455,$A14)+COUNTIFS('Duel Log'!C$2:C$5455,"RUBIZALEZ",'Duel Log'!N$2:N$5455,$A14)+COUNTIFS('Duel Log'!C$2:C$5455,"RUBIZALEZ",'Duel Log'!O$2:O$5455,$A14)+COUNTIFS('Duel Log'!C$2:C$5455,"RUBIZALEZ",'Duel Log'!P$2:P$5455,$A14)</f>
        <v>6</v>
      </c>
      <c r="AR14" s="17" t="n">
        <f aca="false">COUNTIFS('Duel Log'!C$2:C$5455,"Rainbow",'Duel Log'!I$2:I$5455,$A14)+COUNTIFS('Duel Log'!C$2:C$5455,"Rainbow",'Duel Log'!J$2:J$5455,$A14)+COUNTIFS('Duel Log'!C$2:C$5455,"Rainbow",'Duel Log'!K$2:K$5455,$A14)+COUNTIFS('Duel Log'!C$2:C$5455,"Rainbow",'Duel Log'!L$2:L$5455,$A14)+COUNTIFS('Duel Log'!C$2:C$5455,"Rainbow",'Duel Log'!M$2:M$5455,$A14)+COUNTIFS('Duel Log'!C$2:C$5455,"Rainbow",'Duel Log'!N$2:N$5455,$A14)+COUNTIFS('Duel Log'!C$2:C$5455,"Rainbow",'Duel Log'!O$2:O$5455,$A14)+COUNTIFS('Duel Log'!C$2:C$5455,"Rainbow",'Duel Log'!P$2:P$5455,$A14)</f>
        <v>2</v>
      </c>
      <c r="AS14" s="17" t="n">
        <f aca="false">COUNTIFS('Duel Log'!C$2:C$5455,"Reminor",'Duel Log'!I$2:I$5455,$A14)+COUNTIFS('Duel Log'!C$2:C$5455,"Reminor",'Duel Log'!J$2:J$5455,$A14)+COUNTIFS('Duel Log'!C$2:C$5455,"Reminor",'Duel Log'!K$2:K$5455,$A14)+COUNTIFS('Duel Log'!C$2:C$5455,"Reminor",'Duel Log'!L$2:L$5455,$A14)+COUNTIFS('Duel Log'!C$2:C$5455,"Reminor",'Duel Log'!M$2:M$5455,$A14)+COUNTIFS('Duel Log'!C$2:C$5455,"Reminor",'Duel Log'!N$2:N$5455,$A14)+COUNTIFS('Duel Log'!C$2:C$5455,"Reminor",'Duel Log'!O$2:O$5455,$A14)+COUNTIFS('Duel Log'!C$2:C$5455,"Reminor",'Duel Log'!P$2:P$5455,$A14)</f>
        <v>2</v>
      </c>
      <c r="AT14" s="17" t="n">
        <f aca="false">COUNTIFS('Duel Log'!C$2:C$5455,"Rin✨安之",'Duel Log'!I$2:I$5455,$A14)+COUNTIFS('Duel Log'!C$2:C$5455,"Rin✨安之",'Duel Log'!J$2:J$5455,$A14)+COUNTIFS('Duel Log'!C$2:C$5455,"Rin✨安之",'Duel Log'!K$2:K$5455,$A14)+COUNTIFS('Duel Log'!C$2:C$5455,"Rin✨安之",'Duel Log'!L$2:L$5455,$A14)+COUNTIFS('Duel Log'!C$2:C$5455,"Rin✨安之",'Duel Log'!M$2:M$5455,$A14)+COUNTIFS('Duel Log'!C$2:C$5455,"Rin✨安之",'Duel Log'!N$2:N$5455,$A14)+COUNTIFS('Duel Log'!C$2:C$5455,"Rin✨安之",'Duel Log'!O$2:O$5455,$A14)+COUNTIFS('Duel Log'!C$2:C$5455,"Rin✨安之",'Duel Log'!P$2:P$5455,$A14)</f>
        <v>1</v>
      </c>
      <c r="AU14" s="17" t="n">
        <f aca="false">COUNTIFS('Duel Log'!C$2:C$5455,"Ryley",'Duel Log'!I$2:I$5455,$A14)+COUNTIFS('Duel Log'!C$2:C$5455,"Ryley",'Duel Log'!J$2:J$5455,$A14)+COUNTIFS('Duel Log'!C$2:C$5455,"Ryley",'Duel Log'!K$2:K$5455,$A14)+COUNTIFS('Duel Log'!C$2:C$5455,"Ryley",'Duel Log'!L$2:L$5455,$A14)+COUNTIFS('Duel Log'!C$2:C$5455,"Ryley",'Duel Log'!M$2:M$5455,$A14)+COUNTIFS('Duel Log'!C$2:C$5455,"Ryley",'Duel Log'!N$2:N$5455,$A14)+COUNTIFS('Duel Log'!C$2:C$5455,"Ryley",'Duel Log'!O$2:O$5455,$A14)+COUNTIFS('Duel Log'!C$2:C$5455,"Ryley",'Duel Log'!P$2:P$5455,$A14)</f>
        <v>3</v>
      </c>
      <c r="AV14" s="17" t="n">
        <f aca="false">COUNTIFS('Duel Log'!C$2:C$5455,"SK Dominik",'Duel Log'!I$2:I$5455,$A14)+COUNTIFS('Duel Log'!C$2:C$5455,"SK Dominik",'Duel Log'!J$2:J$5455,$A14)+COUNTIFS('Duel Log'!C$2:C$5455,"SK Dominik",'Duel Log'!K$2:K$5455,$A14)+COUNTIFS('Duel Log'!C$2:C$5455,"SK Dominik",'Duel Log'!L$2:L$5455,$A14)+COUNTIFS('Duel Log'!C$2:C$5455,"SK Dominik",'Duel Log'!M$2:M$5455,$A14)+COUNTIFS('Duel Log'!C$2:C$5455,"SK Dominik",'Duel Log'!N$2:N$5455,$A14)+COUNTIFS('Duel Log'!C$2:C$5455,"SK Dominik",'Duel Log'!O$2:O$5455,$A14)+COUNTIFS('Duel Log'!C$2:C$5455,"SK Dominik",'Duel Log'!P$2:P$5455,$A14)</f>
        <v>6</v>
      </c>
      <c r="AW14" s="17" t="n">
        <f aca="false">COUNTIFS('Duel Log'!C$2:C$5455,"SK Morten",'Duel Log'!I$2:I$5455,$A14)+COUNTIFS('Duel Log'!C$2:C$5455,"SK Morten",'Duel Log'!J$2:J$5455,$A14)+COUNTIFS('Duel Log'!C$2:C$5455,"SK Morten",'Duel Log'!K$2:K$5455,$A14)+COUNTIFS('Duel Log'!C$2:C$5455,"SK Morten",'Duel Log'!L$2:L$5455,$A14)+COUNTIFS('Duel Log'!C$2:C$5455,"SK Morten",'Duel Log'!M$2:M$5455,$A14)+COUNTIFS('Duel Log'!C$2:C$5455,"SK Morten",'Duel Log'!N$2:N$5455,$A14)+COUNTIFS('Duel Log'!C$2:C$5455,"SK Morten",'Duel Log'!O$2:O$5455,$A14)+COUNTIFS('Duel Log'!C$2:C$5455,"SK Morten",'Duel Log'!P$2:P$5455,$A14)</f>
        <v>2</v>
      </c>
      <c r="AX14" s="17" t="n">
        <f aca="false">COUNTIFS('Duel Log'!C$2:C$5455,"SK xopxsam",'Duel Log'!I$2:I$5455,$A14)+COUNTIFS('Duel Log'!C$2:C$5455,"SK xopxsam",'Duel Log'!J$2:J$5455,$A14)+COUNTIFS('Duel Log'!C$2:C$5455,"SK xopxsam",'Duel Log'!K$2:K$5455,$A14)+COUNTIFS('Duel Log'!C$2:C$5455,"SK xopxsam",'Duel Log'!L$2:L$5455,$A14)+COUNTIFS('Duel Log'!C$2:C$5455,"SK xopxsam",'Duel Log'!M$2:M$5455,$A14)+COUNTIFS('Duel Log'!C$2:C$5455,"SK xopxsam",'Duel Log'!N$2:N$5455,$A14)+COUNTIFS('Duel Log'!C$2:C$5455,"SK xopxsam",'Duel Log'!O$2:O$5455,$A14)+COUNTIFS('Duel Log'!C$2:C$5455,"SK xopxsam",'Duel Log'!P$2:P$5455,$A14)</f>
        <v>2</v>
      </c>
      <c r="AY14" s="17" t="n">
        <f aca="false">COUNTIFS('Duel Log'!C$2:C$5455,"Samuel Bassotto",'Duel Log'!I$2:I$5455,$A14)+COUNTIFS('Duel Log'!C$2:C$5455,"Samuel Bassotto",'Duel Log'!J$2:J$5455,$A14)+COUNTIFS('Duel Log'!C$2:C$5455,"Samuel Bassotto",'Duel Log'!K$2:K$5455,$A14)+COUNTIFS('Duel Log'!C$2:C$5455,"Samuel Bassotto",'Duel Log'!L$2:L$5455,$A14)+COUNTIFS('Duel Log'!C$2:C$5455,"Samuel Bassotto",'Duel Log'!M$2:M$5455,$A14)+COUNTIFS('Duel Log'!C$2:C$5455,"Samuel Bassotto",'Duel Log'!N$2:N$5455,$A14)+COUNTIFS('Duel Log'!C$2:C$5455,"Samuel Bassotto",'Duel Log'!O$2:O$5455,$A14)+COUNTIFS('Duel Log'!C$2:C$5455,"Samuel Bassotto",'Duel Log'!P$2:P$5455,$A14)</f>
        <v>1</v>
      </c>
      <c r="AZ14" s="17" t="n">
        <f aca="false">COUNTIFS('Duel Log'!C$2:C$5455,"SandBox",'Duel Log'!I$2:I$5455,$A14)+COUNTIFS('Duel Log'!C$2:C$5455,"SandBox",'Duel Log'!J$2:J$5455,$A14)+COUNTIFS('Duel Log'!C$2:C$5455,"SandBox",'Duel Log'!K$2:K$5455,$A14)+COUNTIFS('Duel Log'!C$2:C$5455,"SandBox",'Duel Log'!L$2:L$5455,$A14)+COUNTIFS('Duel Log'!C$2:C$5455,"SandBox",'Duel Log'!M$2:M$5455,$A14)+COUNTIFS('Duel Log'!C$2:C$5455,"SandBox",'Duel Log'!N$2:N$5455,$A14)+COUNTIFS('Duel Log'!C$2:C$5455,"SandBox",'Duel Log'!O$2:O$5455,$A14)+COUNTIFS('Duel Log'!C$2:C$5455,"SandBox",'Duel Log'!P$2:P$5455,$A14)</f>
        <v>16</v>
      </c>
      <c r="BA14" s="17" t="n">
        <f aca="false">COUNTIFS('Duel Log'!C$2:C$5455,"Sosaa1of1",'Duel Log'!I$2:I$5455,$A14)+COUNTIFS('Duel Log'!C$2:C$5455,"Sosaa1of1",'Duel Log'!J$2:J$5455,$A14)+COUNTIFS('Duel Log'!C$2:C$5455,"Sosaa1of1",'Duel Log'!K$2:K$5455,$A14)+COUNTIFS('Duel Log'!C$2:C$5455,"Sosaa1of1",'Duel Log'!L$2:L$5455,$A14)+COUNTIFS('Duel Log'!C$2:C$5455,"Sosaa1of1",'Duel Log'!M$2:M$5455,$A14)+COUNTIFS('Duel Log'!C$2:C$5455,"Sosaa1of1",'Duel Log'!N$2:N$5455,$A14)+COUNTIFS('Duel Log'!C$2:C$5455,"Sosaa1of1",'Duel Log'!O$2:O$5455,$A14)+COUNTIFS('Duel Log'!C$2:C$5455,"Sosaa1of1",'Duel Log'!P$2:P$5455,$A14)</f>
        <v>0</v>
      </c>
      <c r="BB14" s="17" t="n">
        <f aca="false">COUNTIFS('Duel Log'!C$2:C$5455,"Steeef",'Duel Log'!I$2:I$5455,$A14)+COUNTIFS('Duel Log'!C$2:C$5455,"Steeef",'Duel Log'!J$2:J$5455,$A14)+COUNTIFS('Duel Log'!C$2:C$5455,"Steeef",'Duel Log'!K$2:K$5455,$A14)+COUNTIFS('Duel Log'!C$2:C$5455,"Steeef",'Duel Log'!L$2:L$5455,$A14)+COUNTIFS('Duel Log'!C$2:C$5455,"Steeef",'Duel Log'!M$2:M$5455,$A14)+COUNTIFS('Duel Log'!C$2:C$5455,"Steeef",'Duel Log'!N$2:N$5455,$A14)+COUNTIFS('Duel Log'!C$2:C$5455,"Steeef",'Duel Log'!O$2:O$5455,$A14)+COUNTIFS('Duel Log'!C$2:C$5455,"Steeef",'Duel Log'!P$2:P$5455,$A14)</f>
        <v>0</v>
      </c>
      <c r="BC14" s="17" t="n">
        <f aca="false">COUNTIFS('Duel Log'!C$2:C$5455,"TMX I Mateja",'Duel Log'!I$2:I$5455,$A14)+COUNTIFS('Duel Log'!C$2:C$5455,"TMX I Mateja",'Duel Log'!J$2:J$5455,$A14)+COUNTIFS('Duel Log'!C$2:C$5455,"TMX I Mateja",'Duel Log'!K$2:K$5455,$A14)+COUNTIFS('Duel Log'!C$2:C$5455,"TMX I Mateja",'Duel Log'!L$2:L$5455,$A14)+COUNTIFS('Duel Log'!C$2:C$5455,"TMX I Mateja",'Duel Log'!M$2:M$5455,$A14)+COUNTIFS('Duel Log'!C$2:C$5455,"TMX I Mateja",'Duel Log'!N$2:N$5455,$A14)+COUNTIFS('Duel Log'!C$2:C$5455,"TMX I Mateja",'Duel Log'!O$2:O$5455,$A14)+COUNTIFS('Duel Log'!C$2:C$5455,"TMX I Mateja",'Duel Log'!P$2:P$5455,$A14)</f>
        <v>2</v>
      </c>
      <c r="BD14" s="17" t="n">
        <f aca="false">COUNTIFS('Duel Log'!C$2:C$5455,"TTK:MrAwesomeCR",'Duel Log'!I$2:I$5455,$A14)+COUNTIFS('Duel Log'!C$2:C$5455,"TTK:MrAwesomeCR",'Duel Log'!J$2:J$5455,$A14)+COUNTIFS('Duel Log'!C$2:C$5455,"TTK:MrAwesomeCR",'Duel Log'!K$2:K$5455,$A14)+COUNTIFS('Duel Log'!C$2:C$5455,"TTK:MrAwesomeCR",'Duel Log'!L$2:L$5455,$A14)+COUNTIFS('Duel Log'!C$2:C$5455,"TTK:MrAwesomeCR",'Duel Log'!M$2:M$5455,$A14)+COUNTIFS('Duel Log'!C$2:C$5455,"TTK:MrAwesomeCR",'Duel Log'!N$2:N$5455,$A14)+COUNTIFS('Duel Log'!C$2:C$5455,"TTK:MrAwesomeCR",'Duel Log'!O$2:O$5455,$A14)+COUNTIFS('Duel Log'!C$2:C$5455,"TTK:MrAwesomeCR",'Duel Log'!P$2:P$5455,$A14)</f>
        <v>1</v>
      </c>
      <c r="BE14" s="17" t="n">
        <f aca="false">COUNTIFS('Duel Log'!C$2:C$5455,"Turan✨",'Duel Log'!I$2:I$5455,$A14)+COUNTIFS('Duel Log'!C$2:C$5455,"Turan✨",'Duel Log'!J$2:J$5455,$A14)+COUNTIFS('Duel Log'!C$2:C$5455,"Turan✨",'Duel Log'!K$2:K$5455,$A14)+COUNTIFS('Duel Log'!C$2:C$5455,"Turan✨",'Duel Log'!L$2:L$5455,$A14)+COUNTIFS('Duel Log'!C$2:C$5455,"Turan✨",'Duel Log'!M$2:M$5455,$A14)+COUNTIFS('Duel Log'!C$2:C$5455,"Turan✨",'Duel Log'!N$2:N$5455,$A14)+COUNTIFS('Duel Log'!C$2:C$5455,"Turan✨",'Duel Log'!O$2:O$5455,$A14)+COUNTIFS('Duel Log'!C$2:C$5455,"Turan✨",'Duel Log'!P$2:P$5455,$A14)</f>
        <v>0</v>
      </c>
      <c r="BF14" s="17" t="n">
        <f aca="false">COUNTIFS('Duel Log'!C$2:C$5455,"Viktor",'Duel Log'!I$2:I$5455,$A14)+COUNTIFS('Duel Log'!C$2:C$5455,"Viktor",'Duel Log'!J$2:J$5455,$A14)+COUNTIFS('Duel Log'!C$2:C$5455,"Viktor",'Duel Log'!K$2:K$5455,$A14)+COUNTIFS('Duel Log'!C$2:C$5455,"Viktor",'Duel Log'!L$2:L$5455,$A14)+COUNTIFS('Duel Log'!C$2:C$5455,"Viktor",'Duel Log'!M$2:M$5455,$A14)+COUNTIFS('Duel Log'!C$2:C$5455,"Viktor",'Duel Log'!N$2:N$5455,$A14)+COUNTIFS('Duel Log'!C$2:C$5455,"Viktor",'Duel Log'!O$2:O$5455,$A14)+COUNTIFS('Duel Log'!C$2:C$5455,"Viktor",'Duel Log'!P$2:P$5455,$A14)</f>
        <v>1</v>
      </c>
      <c r="BG14" s="17" t="n">
        <f aca="false">COUNTIFS('Duel Log'!C$2:C$5455,"Vitor75",'Duel Log'!I$2:I$5455,$A14)+COUNTIFS('Duel Log'!C$2:C$5455,"Vitor75",'Duel Log'!J$2:J$5455,$A14)+COUNTIFS('Duel Log'!C$2:C$5455,"Vitor75",'Duel Log'!K$2:K$5455,$A14)+COUNTIFS('Duel Log'!C$2:C$5455,"Vitor75",'Duel Log'!L$2:L$5455,$A14)+COUNTIFS('Duel Log'!C$2:C$5455,"Vitor75",'Duel Log'!M$2:M$5455,$A14)+COUNTIFS('Duel Log'!C$2:C$5455,"Vitor75",'Duel Log'!N$2:N$5455,$A14)+COUNTIFS('Duel Log'!C$2:C$5455,"Vitor75",'Duel Log'!O$2:O$5455,$A14)+COUNTIFS('Duel Log'!C$2:C$5455,"Vitor75",'Duel Log'!P$2:P$5455,$A14)</f>
        <v>9</v>
      </c>
      <c r="BH14" s="17" t="n">
        <f aca="false">COUNTIFS('Duel Log'!C$2:C$5455,"WL ✨ Tytoń 劲头",'Duel Log'!I$2:I$5455,$A14)+COUNTIFS('Duel Log'!C$2:C$5455,"WL ✨ Tytoń 劲头",'Duel Log'!J$2:J$5455,$A14)+COUNTIFS('Duel Log'!C$2:C$5455,"WL ✨ Tytoń 劲头",'Duel Log'!K$2:K$5455,$A14)+COUNTIFS('Duel Log'!C$2:C$5455,"WL ✨ Tytoń 劲头",'Duel Log'!L$2:L$5455,$A14)+COUNTIFS('Duel Log'!C$2:C$5455,"WL ✨ Tytoń 劲头",'Duel Log'!M$2:M$5455,$A14)+COUNTIFS('Duel Log'!C$2:C$5455,"WL ✨ Tytoń 劲头",'Duel Log'!N$2:N$5455,$A14)+COUNTIFS('Duel Log'!C$2:C$5455,"WL ✨ Tytoń 劲头",'Duel Log'!O$2:O$5455,$A14)+COUNTIFS('Duel Log'!C$2:C$5455,"WL ✨ Tytoń 劲头",'Duel Log'!P$2:P$5455,$A14)</f>
        <v>7</v>
      </c>
      <c r="BI14" s="17" t="n">
        <f aca="false">COUNTIFS('Duel Log'!C$2:C$5455,"WL ツ Dam’s ✨",'Duel Log'!I$2:I$5455,$A14)+COUNTIFS('Duel Log'!C$2:C$5455,"WL ツ Dam’s ✨",'Duel Log'!J$2:J$5455,$A14)+COUNTIFS('Duel Log'!C$2:C$5455,"WL ツ Dam’s ✨",'Duel Log'!K$2:K$5455,$A14)+COUNTIFS('Duel Log'!C$2:C$5455,"WL ツ Dam’s ✨",'Duel Log'!L$2:L$5455,$A14)+COUNTIFS('Duel Log'!C$2:C$5455,"WL ツ Dam’s ✨",'Duel Log'!M$2:M$5455,$A14)+COUNTIFS('Duel Log'!C$2:C$5455,"WL ツ Dam’s ✨",'Duel Log'!N$2:N$5455,$A14)+COUNTIFS('Duel Log'!C$2:C$5455,"WL ツ Dam’s ✨",'Duel Log'!O$2:O$5455,$A14)+COUNTIFS('Duel Log'!C$2:C$5455,"WL ツ Dam’s ✨",'Duel Log'!P$2:P$5455,$A14)</f>
        <v>0</v>
      </c>
      <c r="BJ14" s="17" t="n">
        <f aca="false">COUNTIFS('Duel Log'!C$2:C$5455,"Wallace",'Duel Log'!I$2:I$5455,$A14)+COUNTIFS('Duel Log'!C$2:C$5455,"Wallace",'Duel Log'!J$2:J$5455,$A14)+COUNTIFS('Duel Log'!C$2:C$5455,"Wallace",'Duel Log'!K$2:K$5455,$A14)+COUNTIFS('Duel Log'!C$2:C$5455,"Wallace",'Duel Log'!L$2:L$5455,$A14)+COUNTIFS('Duel Log'!C$2:C$5455,"Wallace",'Duel Log'!M$2:M$5455,$A14)+COUNTIFS('Duel Log'!C$2:C$5455,"Wallace",'Duel Log'!N$2:N$5455,$A14)+COUNTIFS('Duel Log'!C$2:C$5455,"Wallace",'Duel Log'!O$2:O$5455,$A14)+COUNTIFS('Duel Log'!C$2:C$5455,"Wallace",'Duel Log'!P$2:P$5455,$A14)</f>
        <v>6</v>
      </c>
      <c r="BK14" s="17" t="n">
        <f aca="false">COUNTIFS('Duel Log'!C$2:C$5455,"Wyze❤️Ultimo",'Duel Log'!I$2:I$5455,$A14)+COUNTIFS('Duel Log'!C$2:C$5455,"Wyze❤️Ultimo",'Duel Log'!J$2:J$5455,$A14)+COUNTIFS('Duel Log'!C$2:C$5455,"Wyze❤️Ultimo",'Duel Log'!K$2:K$5455,$A14)+COUNTIFS('Duel Log'!C$2:C$5455,"Wyze❤️Ultimo",'Duel Log'!L$2:L$5455,$A14)+COUNTIFS('Duel Log'!C$2:C$5455,"Wyze❤️Ultimo",'Duel Log'!M$2:M$5455,$A14)+COUNTIFS('Duel Log'!C$2:C$5455,"Wyze❤️Ultimo",'Duel Log'!N$2:N$5455,$A14)+COUNTIFS('Duel Log'!C$2:C$5455,"Wyze❤️Ultimo",'Duel Log'!O$2:O$5455,$A14)+COUNTIFS('Duel Log'!C$2:C$5455,"Wyze❤️Ultimo",'Duel Log'!P$2:P$5455,$A14)</f>
        <v>3</v>
      </c>
      <c r="BL14" s="17" t="n">
        <f aca="false">COUNTIFS('Duel Log'!C$2:C$5455,"Yoru",'Duel Log'!I$2:I$5455,$A14)+COUNTIFS('Duel Log'!C$2:C$5455,"Yoru",'Duel Log'!J$2:J$5455,$A14)+COUNTIFS('Duel Log'!C$2:C$5455,"Yoru",'Duel Log'!K$2:K$5455,$A14)+COUNTIFS('Duel Log'!C$2:C$5455,"Yoru",'Duel Log'!L$2:L$5455,$A14)+COUNTIFS('Duel Log'!C$2:C$5455,"Yoru",'Duel Log'!M$2:M$5455,$A14)+COUNTIFS('Duel Log'!C$2:C$5455,"Yoru",'Duel Log'!N$2:N$5455,$A14)+COUNTIFS('Duel Log'!C$2:C$5455,"Yoru",'Duel Log'!O$2:O$5455,$A14)+COUNTIFS('Duel Log'!C$2:C$5455,"Yoru",'Duel Log'!P$2:P$5455,$A14)</f>
        <v>0</v>
      </c>
      <c r="BM14" s="17" t="n">
        <f aca="false">COUNTIFS('Duel Log'!C$2:C$5455,"ZQuentino",'Duel Log'!I$2:I$5455,$A14)+COUNTIFS('Duel Log'!C$2:C$5455,"ZQuentino",'Duel Log'!J$2:J$5455,$A14)+COUNTIFS('Duel Log'!C$2:C$5455,"ZQuentino",'Duel Log'!K$2:K$5455,$A14)+COUNTIFS('Duel Log'!C$2:C$5455,"ZQuentino",'Duel Log'!L$2:L$5455,$A14)+COUNTIFS('Duel Log'!C$2:C$5455,"ZQuentino",'Duel Log'!M$2:M$5455,$A14)+COUNTIFS('Duel Log'!C$2:C$5455,"ZQuentino",'Duel Log'!N$2:N$5455,$A14)+COUNTIFS('Duel Log'!C$2:C$5455,"ZQuentino",'Duel Log'!O$2:O$5455,$A14)+COUNTIFS('Duel Log'!C$2:C$5455,"ZQuentino",'Duel Log'!P$2:P$5455,$A14)</f>
        <v>2</v>
      </c>
      <c r="BN14" s="17" t="n">
        <f aca="false">COUNTIFS('Duel Log'!C$2:C$5455,"adriel",'Duel Log'!I$2:I$5455,$A14)+COUNTIFS('Duel Log'!C$2:C$5455,"adriel",'Duel Log'!J$2:J$5455,$A14)+COUNTIFS('Duel Log'!C$2:C$5455,"adriel",'Duel Log'!K$2:K$5455,$A14)+COUNTIFS('Duel Log'!C$2:C$5455,"adriel",'Duel Log'!L$2:L$5455,$A14)+COUNTIFS('Duel Log'!C$2:C$5455,"adriel",'Duel Log'!M$2:M$5455,$A14)+COUNTIFS('Duel Log'!C$2:C$5455,"adriel",'Duel Log'!N$2:N$5455,$A14)+COUNTIFS('Duel Log'!C$2:C$5455,"adriel",'Duel Log'!O$2:O$5455,$A14)+COUNTIFS('Duel Log'!C$2:C$5455,"adriel",'Duel Log'!P$2:P$5455,$A14)</f>
        <v>7</v>
      </c>
      <c r="BO14" s="17" t="n">
        <f aca="false">COUNTIFS('Duel Log'!C$2:C$5455,"dark✨安花",'Duel Log'!I$2:I$5455,$A14)+COUNTIFS('Duel Log'!C$2:C$5455,"dark✨安花",'Duel Log'!J$2:J$5455,$A14)+COUNTIFS('Duel Log'!C$2:C$5455,"dark✨安花",'Duel Log'!K$2:K$5455,$A14)+COUNTIFS('Duel Log'!C$2:C$5455,"dark✨安花",'Duel Log'!L$2:L$5455,$A14)+COUNTIFS('Duel Log'!C$2:C$5455,"dark✨安花",'Duel Log'!M$2:M$5455,$A14)+COUNTIFS('Duel Log'!C$2:C$5455,"dark✨安花",'Duel Log'!N$2:N$5455,$A14)+COUNTIFS('Duel Log'!C$2:C$5455,"dark✨安花",'Duel Log'!O$2:O$5455,$A14)+COUNTIFS('Duel Log'!C$2:C$5455,"dark✨安花",'Duel Log'!P$2:P$5455,$A14)</f>
        <v>3</v>
      </c>
      <c r="BP14" s="17" t="n">
        <f aca="false">COUNTIFS('Duel Log'!C$2:C$5455,"droy",'Duel Log'!I$2:I$5455,$A14)+COUNTIFS('Duel Log'!C$2:C$5455,"droy",'Duel Log'!J$2:J$5455,$A14)+COUNTIFS('Duel Log'!C$2:C$5455,"droy",'Duel Log'!K$2:K$5455,$A14)+COUNTIFS('Duel Log'!C$2:C$5455,"droy",'Duel Log'!L$2:L$5455,$A14)+COUNTIFS('Duel Log'!C$2:C$5455,"droy",'Duel Log'!M$2:M$5455,$A14)+COUNTIFS('Duel Log'!C$2:C$5455,"droy",'Duel Log'!N$2:N$5455,$A14)+COUNTIFS('Duel Log'!C$2:C$5455,"droy",'Duel Log'!O$2:O$5455,$A14)+COUNTIFS('Duel Log'!C$2:C$5455,"droy",'Duel Log'!P$2:P$5455,$A14)</f>
        <v>3</v>
      </c>
      <c r="BQ14" s="17" t="n">
        <f aca="false">COUNTIFS('Duel Log'!C$2:C$5455,"evolve✨律师",'Duel Log'!I$2:I$5455,$A14)+COUNTIFS('Duel Log'!C$2:C$5455,"evolve✨律师",'Duel Log'!J$2:J$5455,$A14)+COUNTIFS('Duel Log'!C$2:C$5455,"evolve✨律师",'Duel Log'!K$2:K$5455,$A14)+COUNTIFS('Duel Log'!C$2:C$5455,"evolve✨律师",'Duel Log'!L$2:L$5455,$A14)+COUNTIFS('Duel Log'!C$2:C$5455,"evolve✨律师",'Duel Log'!M$2:M$5455,$A14)+COUNTIFS('Duel Log'!C$2:C$5455,"evolve✨律师",'Duel Log'!N$2:N$5455,$A14)+COUNTIFS('Duel Log'!C$2:C$5455,"evolve✨律师",'Duel Log'!O$2:O$5455,$A14)+COUNTIFS('Duel Log'!C$2:C$5455,"evolve✨律师",'Duel Log'!P$2:P$5455,$A14)</f>
        <v>4</v>
      </c>
      <c r="BR14" s="17" t="n">
        <f aca="false">COUNTIFS('Duel Log'!C$2:C$5455,"fluffypotato99",'Duel Log'!I$2:I$5455,$A14)+COUNTIFS('Duel Log'!C$2:C$5455,"fluffypotato99",'Duel Log'!J$2:J$5455,$A14)+COUNTIFS('Duel Log'!C$2:C$5455,"fluffypotato99",'Duel Log'!K$2:K$5455,$A14)+COUNTIFS('Duel Log'!C$2:C$5455,"fluffypotato99",'Duel Log'!L$2:L$5455,$A14)+COUNTIFS('Duel Log'!C$2:C$5455,"fluffypotato99",'Duel Log'!M$2:M$5455,$A14)+COUNTIFS('Duel Log'!C$2:C$5455,"fluffypotato99",'Duel Log'!N$2:N$5455,$A14)+COUNTIFS('Duel Log'!C$2:C$5455,"fluffypotato99",'Duel Log'!O$2:O$5455,$A14)+COUNTIFS('Duel Log'!C$2:C$5455,"fluffypotato99",'Duel Log'!P$2:P$5455,$A14)</f>
        <v>3</v>
      </c>
      <c r="BS14" s="17" t="n">
        <f aca="false">COUNTIFS('Duel Log'!C$2:C$5455,"kodigogg",'Duel Log'!I$2:I$5455,$A14)+COUNTIFS('Duel Log'!C$2:C$5455,"kodigogg",'Duel Log'!J$2:J$5455,$A14)+COUNTIFS('Duel Log'!C$2:C$5455,"kodigogg",'Duel Log'!K$2:K$5455,$A14)+COUNTIFS('Duel Log'!C$2:C$5455,"kodigogg",'Duel Log'!L$2:L$5455,$A14)+COUNTIFS('Duel Log'!C$2:C$5455,"kodigogg",'Duel Log'!M$2:M$5455,$A14)+COUNTIFS('Duel Log'!C$2:C$5455,"kodigogg",'Duel Log'!N$2:N$5455,$A14)+COUNTIFS('Duel Log'!C$2:C$5455,"kodigogg",'Duel Log'!O$2:O$5455,$A14)+COUNTIFS('Duel Log'!C$2:C$5455,"kodigogg",'Duel Log'!P$2:P$5455,$A14)</f>
        <v>1</v>
      </c>
      <c r="BT14" s="17" t="n">
        <f aca="false">COUNTIFS('Duel Log'!C$2:C$5455,"⇀スキル丨Hadi",'Duel Log'!I$2:I$5455,$A14)+COUNTIFS('Duel Log'!C$2:C$5455,"⇀スキル丨Hadi",'Duel Log'!J$2:J$5455,$A14)+COUNTIFS('Duel Log'!C$2:C$5455,"⇀スキル丨Hadi",'Duel Log'!K$2:K$5455,$A14)+COUNTIFS('Duel Log'!C$2:C$5455,"⇀スキル丨Hadi",'Duel Log'!L$2:L$5455,$A14)+COUNTIFS('Duel Log'!C$2:C$5455,"⇀スキル丨Hadi",'Duel Log'!M$2:M$5455,$A14)+COUNTIFS('Duel Log'!C$2:C$5455,"⇀スキル丨Hadi",'Duel Log'!N$2:N$5455,$A14)+COUNTIFS('Duel Log'!C$2:C$5455,"⇀スキル丨Hadi",'Duel Log'!O$2:O$5455,$A14)+COUNTIFS('Duel Log'!C$2:C$5455,"⇀スキル丨Hadi",'Duel Log'!P$2:P$5455,$A14)</f>
        <v>0</v>
      </c>
      <c r="BU14" s="17" t="n">
        <f aca="false">COUNTIFS('Duel Log'!C$2:C$5455,"✨Tanji",'Duel Log'!I$2:I$5455,$A14)+COUNTIFS('Duel Log'!C$2:C$5455,"✨Tanji",'Duel Log'!J$2:J$5455,$A14)+COUNTIFS('Duel Log'!C$2:C$5455,"✨Tanji",'Duel Log'!K$2:K$5455,$A14)+COUNTIFS('Duel Log'!C$2:C$5455,"✨Tanji",'Duel Log'!L$2:L$5455,$A14)+COUNTIFS('Duel Log'!C$2:C$5455,"✨Tanji",'Duel Log'!M$2:M$5455,$A14)+COUNTIFS('Duel Log'!C$2:C$5455,"✨Tanji",'Duel Log'!N$2:N$5455,$A14)+COUNTIFS('Duel Log'!C$2:C$5455,"✨Tanji",'Duel Log'!O$2:O$5455,$A14)+COUNTIFS('Duel Log'!C$2:C$5455,"✨Tanji",'Duel Log'!P$2:P$5455,$A14)</f>
        <v>4</v>
      </c>
      <c r="BV14" s="17" t="n">
        <f aca="false">COUNTIFS('Duel Log'!C$2:C$5455,"くり",'Duel Log'!I$2:I$5455,$A14)+COUNTIFS('Duel Log'!C$2:C$5455,"くり",'Duel Log'!J$2:J$5455,$A14)+COUNTIFS('Duel Log'!C$2:C$5455,"くり",'Duel Log'!K$2:K$5455,$A14)+COUNTIFS('Duel Log'!C$2:C$5455,"くり",'Duel Log'!L$2:L$5455,$A14)+COUNTIFS('Duel Log'!C$2:C$5455,"くり",'Duel Log'!M$2:M$5455,$A14)+COUNTIFS('Duel Log'!C$2:C$5455,"くり",'Duel Log'!N$2:N$5455,$A14)+COUNTIFS('Duel Log'!C$2:C$5455,"くり",'Duel Log'!O$2:O$5455,$A14)+COUNTIFS('Duel Log'!C$2:C$5455,"くり",'Duel Log'!P$2:P$5455,$A14)</f>
        <v>0</v>
      </c>
      <c r="BW14" s="17" t="n">
        <f aca="false">COUNTIFS('Duel Log'!C$2:C$5455,"ぐりてゃん",'Duel Log'!I$2:I$5455,$A14)+COUNTIFS('Duel Log'!C$2:C$5455,"ぐりてゃん",'Duel Log'!J$2:J$5455,$A14)+COUNTIFS('Duel Log'!C$2:C$5455,"ぐりてゃん",'Duel Log'!K$2:K$5455,$A14)+COUNTIFS('Duel Log'!C$2:C$5455,"ぐりてゃん",'Duel Log'!L$2:L$5455,$A14)+COUNTIFS('Duel Log'!C$2:C$5455,"ぐりてゃん",'Duel Log'!M$2:M$5455,$A14)+COUNTIFS('Duel Log'!C$2:C$5455,"ぐりてゃん",'Duel Log'!N$2:N$5455,$A14)+COUNTIFS('Duel Log'!C$2:C$5455,"ぐりてゃん",'Duel Log'!O$2:O$5455,$A14)+COUNTIFS('Duel Log'!C$2:C$5455,"ぐりてゃん",'Duel Log'!P$2:P$5455,$A14)</f>
        <v>6</v>
      </c>
      <c r="BX14" s="17" t="n">
        <f aca="false">COUNTIFS('Duel Log'!C$2:C$5455,"たぁ",'Duel Log'!I$2:I$5455,$A14)+COUNTIFS('Duel Log'!C$2:C$5455,"たぁ",'Duel Log'!J$2:J$5455,$A14)+COUNTIFS('Duel Log'!C$2:C$5455,"たぁ",'Duel Log'!K$2:K$5455,$A14)+COUNTIFS('Duel Log'!C$2:C$5455,"たぁ",'Duel Log'!L$2:L$5455,$A14)+COUNTIFS('Duel Log'!C$2:C$5455,"たぁ",'Duel Log'!M$2:M$5455,$A14)+COUNTIFS('Duel Log'!C$2:C$5455,"たぁ",'Duel Log'!N$2:N$5455,$A14)+COUNTIFS('Duel Log'!C$2:C$5455,"たぁ",'Duel Log'!O$2:O$5455,$A14)+COUNTIFS('Duel Log'!C$2:C$5455,"たぁ",'Duel Log'!P$2:P$5455,$A14)</f>
        <v>2</v>
      </c>
      <c r="BY14" s="17" t="n">
        <f aca="false">COUNTIFS('Duel Log'!C$2:C$5455,"てち",'Duel Log'!I$2:I$5455,$A14)+COUNTIFS('Duel Log'!C$2:C$5455,"てち",'Duel Log'!J$2:J$5455,$A14)+COUNTIFS('Duel Log'!C$2:C$5455,"てち",'Duel Log'!K$2:K$5455,$A14)+COUNTIFS('Duel Log'!C$2:C$5455,"てち",'Duel Log'!L$2:L$5455,$A14)+COUNTIFS('Duel Log'!C$2:C$5455,"てち",'Duel Log'!M$2:M$5455,$A14)+COUNTIFS('Duel Log'!C$2:C$5455,"てち",'Duel Log'!N$2:N$5455,$A14)+COUNTIFS('Duel Log'!C$2:C$5455,"てち",'Duel Log'!O$2:O$5455,$A14)+COUNTIFS('Duel Log'!C$2:C$5455,"てち",'Duel Log'!P$2:P$5455,$A14)</f>
        <v>3</v>
      </c>
      <c r="BZ14" s="17" t="n">
        <f aca="false">COUNTIFS('Duel Log'!C$2:C$5455,"むぎったん",'Duel Log'!I$2:I$5455,$A14)+COUNTIFS('Duel Log'!C$2:C$5455,"むぎったん",'Duel Log'!J$2:J$5455,$A14)+COUNTIFS('Duel Log'!C$2:C$5455,"むぎったん",'Duel Log'!K$2:K$5455,$A14)+COUNTIFS('Duel Log'!C$2:C$5455,"むぎったん",'Duel Log'!L$2:L$5455,$A14)+COUNTIFS('Duel Log'!C$2:C$5455,"むぎったん",'Duel Log'!M$2:M$5455,$A14)+COUNTIFS('Duel Log'!C$2:C$5455,"むぎったん",'Duel Log'!N$2:N$5455,$A14)+COUNTIFS('Duel Log'!C$2:C$5455,"むぎったん",'Duel Log'!O$2:O$5455,$A14)+COUNTIFS('Duel Log'!C$2:C$5455,"むぎったん",'Duel Log'!P$2:P$5455,$A14)</f>
        <v>3</v>
      </c>
      <c r="CA14" s="17" t="n">
        <f aca="false">COUNTIFS('Duel Log'!C$2:C$5455,"加急Sinistro™",'Duel Log'!I$2:I$5455,$A14)+COUNTIFS('Duel Log'!C$2:C$5455,"加急Sinistro™",'Duel Log'!J$2:J$5455,$A14)+COUNTIFS('Duel Log'!C$2:C$5455,"加急Sinistro™",'Duel Log'!K$2:K$5455,$A14)+COUNTIFS('Duel Log'!C$2:C$5455,"加急Sinistro™",'Duel Log'!L$2:L$5455,$A14)+COUNTIFS('Duel Log'!C$2:C$5455,"加急Sinistro™",'Duel Log'!M$2:M$5455,$A14)+COUNTIFS('Duel Log'!C$2:C$5455,"加急Sinistro™",'Duel Log'!N$2:N$5455,$A14)+COUNTIFS('Duel Log'!C$2:C$5455,"加急Sinistro™",'Duel Log'!O$2:O$5455,$A14)+COUNTIFS('Duel Log'!C$2:C$5455,"加急Sinistro™",'Duel Log'!P$2:P$5455,$A14)</f>
        <v>1</v>
      </c>
      <c r="CB14" s="17" t="n">
        <f aca="false">COUNTIFS('Duel Log'!C$2:C$5455,"枫｜rakan❤️安之",'Duel Log'!I$2:I$5455,$A14)+COUNTIFS('Duel Log'!C$2:C$5455,"枫｜rakan❤️安之",'Duel Log'!J$2:J$5455,$A14)+COUNTIFS('Duel Log'!C$2:C$5455,"枫｜rakan❤️安之",'Duel Log'!K$2:K$5455,$A14)+COUNTIFS('Duel Log'!C$2:C$5455,"枫｜rakan❤️安之",'Duel Log'!L$2:L$5455,$A14)+COUNTIFS('Duel Log'!C$2:C$5455,"枫｜rakan❤️安之",'Duel Log'!M$2:M$5455,$A14)+COUNTIFS('Duel Log'!C$2:C$5455,"枫｜rakan❤️安之",'Duel Log'!N$2:N$5455,$A14)+COUNTIFS('Duel Log'!C$2:C$5455,"枫｜rakan❤️安之",'Duel Log'!O$2:O$5455,$A14)+COUNTIFS('Duel Log'!C$2:C$5455,"枫｜rakan❤️安之",'Duel Log'!P$2:P$5455,$A14)</f>
        <v>0</v>
      </c>
      <c r="CC14" s="17" t="n">
        <f aca="false">COUNTIFS('Duel Log'!C$2:C$5455,"神│Venpers™☆",'Duel Log'!I$2:I$5455,$A14)+COUNTIFS('Duel Log'!C$2:C$5455,"神│Venpers™☆",'Duel Log'!J$2:J$5455,$A14)+COUNTIFS('Duel Log'!C$2:C$5455,"神│Venpers™☆",'Duel Log'!K$2:K$5455,$A14)+COUNTIFS('Duel Log'!C$2:C$5455,"神│Venpers™☆",'Duel Log'!L$2:L$5455,$A14)+COUNTIFS('Duel Log'!C$2:C$5455,"神│Venpers™☆",'Duel Log'!M$2:M$5455,$A14)+COUNTIFS('Duel Log'!C$2:C$5455,"神│Venpers™☆",'Duel Log'!N$2:N$5455,$A14)+COUNTIFS('Duel Log'!C$2:C$5455,"神│Venpers™☆",'Duel Log'!O$2:O$5455,$A14)+COUNTIFS('Duel Log'!C$2:C$5455,"神│Venpers™☆",'Duel Log'!P$2:P$5455,$A14)</f>
        <v>0</v>
      </c>
      <c r="CD14" s="17" t="n">
        <f aca="false">COUNTIFS('Duel Log'!C$2:C$5455,"老板 Ι Batan’宙斯",'Duel Log'!I$2:I$5455,$A14)+COUNTIFS('Duel Log'!C$2:C$5455,"老板 Ι Batan’宙斯",'Duel Log'!J$2:J$5455,$A14)+COUNTIFS('Duel Log'!C$2:C$5455,"老板 Ι Batan’宙斯",'Duel Log'!K$2:K$5455,$A14)+COUNTIFS('Duel Log'!C$2:C$5455,"老板 Ι Batan’宙斯",'Duel Log'!L$2:L$5455,$A14)+COUNTIFS('Duel Log'!C$2:C$5455,"老板 Ι Batan’宙斯",'Duel Log'!M$2:M$5455,$A14)+COUNTIFS('Duel Log'!C$2:C$5455,"老板 Ι Batan’宙斯",'Duel Log'!N$2:N$5455,$A14)+COUNTIFS('Duel Log'!C$2:C$5455,"老板 Ι Batan’宙斯",'Duel Log'!O$2:O$5455,$A14)+COUNTIFS('Duel Log'!C$2:C$5455,"老板 Ι Batan’宙斯",'Duel Log'!P$2:P$5455,$A14)</f>
        <v>2</v>
      </c>
      <c r="CE14" s="17" t="n">
        <f aca="false">COUNTIFS('Duel Log'!C$2:C$5455,"鬼舞辻無惨",'Duel Log'!I$2:I$5455,$A14)+COUNTIFS('Duel Log'!C$2:C$5455,"鬼舞辻無惨",'Duel Log'!J$2:J$5455,$A14)+COUNTIFS('Duel Log'!C$2:C$5455,"鬼舞辻無惨",'Duel Log'!K$2:K$5455,$A14)+COUNTIFS('Duel Log'!C$2:C$5455,"鬼舞辻無惨",'Duel Log'!L$2:L$5455,$A14)+COUNTIFS('Duel Log'!C$2:C$5455,"鬼舞辻無惨",'Duel Log'!M$2:M$5455,$A14)+COUNTIFS('Duel Log'!C$2:C$5455,"鬼舞辻無惨",'Duel Log'!N$2:N$5455,$A14)+COUNTIFS('Duel Log'!C$2:C$5455,"鬼舞辻無惨",'Duel Log'!O$2:O$5455,$A14)+COUNTIFS('Duel Log'!C$2:C$5455,"鬼舞辻無惨",'Duel Log'!P$2:P$5455,$A14)</f>
        <v>0</v>
      </c>
      <c r="CF14" s="17" t="n">
        <f aca="false">COUNTIFS('Duel Log'!C$2:C$5455,"ꨄ Max ✨",'Duel Log'!I$2:I$5455,$A14)+COUNTIFS('Duel Log'!C$2:C$5455,"ꨄ Max ✨",'Duel Log'!J$2:J$5455,$A14)+COUNTIFS('Duel Log'!C$2:C$5455,"ꨄ Max ✨",'Duel Log'!K$2:K$5455,$A14)+COUNTIFS('Duel Log'!C$2:C$5455,"ꨄ Max ✨",'Duel Log'!L$2:L$5455,$A14)+COUNTIFS('Duel Log'!C$2:C$5455,"ꨄ Max ✨",'Duel Log'!M$2:M$5455,$A14)+COUNTIFS('Duel Log'!C$2:C$5455,"ꨄ Max ✨",'Duel Log'!N$2:N$5455,$A14)+COUNTIFS('Duel Log'!C$2:C$5455,"ꨄ Max ✨",'Duel Log'!O$2:O$5455,$A14)+COUNTIFS('Duel Log'!C$2:C$5455,"ꨄ Max ✨",'Duel Log'!P$2:P$5455,$A14)</f>
        <v>0</v>
      </c>
      <c r="CG14" s="17" t="n">
        <f aca="false">COUNTIFS('Duel Log'!C$2:C$5455,"사과도둑",'Duel Log'!I$2:I$5455,$A14)+COUNTIFS('Duel Log'!C$2:C$5455,"사과도둑",'Duel Log'!J$2:J$5455,$A14)+COUNTIFS('Duel Log'!C$2:C$5455,"사과도둑",'Duel Log'!K$2:K$5455,$A14)+COUNTIFS('Duel Log'!C$2:C$5455,"사과도둑",'Duel Log'!L$2:L$5455,$A14)+COUNTIFS('Duel Log'!C$2:C$5455,"사과도둑",'Duel Log'!M$2:M$5455,$A14)+COUNTIFS('Duel Log'!C$2:C$5455,"사과도둑",'Duel Log'!N$2:N$5455,$A14)+COUNTIFS('Duel Log'!C$2:C$5455,"사과도둑",'Duel Log'!O$2:O$5455,$A14)+COUNTIFS('Duel Log'!C$2:C$5455,"사과도둑",'Duel Log'!P$2:P$5455,$A14)</f>
        <v>2</v>
      </c>
      <c r="CH14" s="17" t="n">
        <f aca="false">COUNTIFS('Duel Log'!C$2:C$5455,"우티비구독좋아요",'Duel Log'!I$2:I$5455,$A14)+COUNTIFS('Duel Log'!C$2:C$5455,"우티비구독좋아요",'Duel Log'!J$2:J$5455,$A14)+COUNTIFS('Duel Log'!C$2:C$5455,"우티비구독좋아요",'Duel Log'!K$2:K$5455,$A14)+COUNTIFS('Duel Log'!C$2:C$5455,"우티비구독좋아요",'Duel Log'!L$2:L$5455,$A14)+COUNTIFS('Duel Log'!C$2:C$5455,"우티비구독좋아요",'Duel Log'!M$2:M$5455,$A14)+COUNTIFS('Duel Log'!C$2:C$5455,"우티비구독좋아요",'Duel Log'!N$2:N$5455,$A14)+COUNTIFS('Duel Log'!C$2:C$5455,"우티비구독좋아요",'Duel Log'!O$2:O$5455,$A14)+COUNTIFS('Duel Log'!C$2:C$5455,"우티비구독좋아요",'Duel Log'!P$2:P$5455,$A14)</f>
        <v>0</v>
      </c>
    </row>
    <row r="15" customFormat="false" ht="15" hidden="false" customHeight="true" outlineLevel="0" collapsed="false">
      <c r="A15" s="11" t="s">
        <v>111</v>
      </c>
      <c r="B15" s="17" t="n">
        <f aca="false">COUNTIFS('Duel Log'!C$2:C$5455,"!¡osama™️!¡",'Duel Log'!I$2:I$5455,$A15)+COUNTIFS('Duel Log'!C$2:C$5455,"!¡osama™️!¡",'Duel Log'!J$2:J$5455,$A15)+COUNTIFS('Duel Log'!C$2:C$5455,"!¡osama™️!¡",'Duel Log'!K$2:K$5455,$A15)+COUNTIFS('Duel Log'!C$2:C$5455,"!¡osama™️!¡",'Duel Log'!L$2:L$5455,$A15)+COUNTIFS('Duel Log'!C$2:C$5455,"!¡osama™️!¡",'Duel Log'!M$2:M$5455,$A15)+COUNTIFS('Duel Log'!C$2:C$5455,"!¡osama™️!¡",'Duel Log'!N$2:N$5455,$A15)+COUNTIFS('Duel Log'!C$2:C$5455,"!¡osama™️!¡",'Duel Log'!O$2:O$5455,$A15)+COUNTIFS('Duel Log'!C$2:C$5455,"!¡osama™️!¡",'Duel Log'!P$2:P$5455,$A15)</f>
        <v>2</v>
      </c>
      <c r="C15" s="17" t="n">
        <f aca="false">COUNTIFS('Duel Log'!C$2:C$5455,"40k Oker",'Duel Log'!I$2:I$5455,$A15)+COUNTIFS('Duel Log'!C$2:C$5455,"40k Oker",'Duel Log'!J$2:J$5455,$A15)+COUNTIFS('Duel Log'!C$2:C$5455,"40k Oker",'Duel Log'!K$2:K$5455,$A15)+COUNTIFS('Duel Log'!C$2:C$5455,"40k Oker",'Duel Log'!L$2:L$5455,$A15)+COUNTIFS('Duel Log'!C$2:C$5455,"40k Oker",'Duel Log'!M$2:M$5455,$A15)+COUNTIFS('Duel Log'!C$2:C$5455,"40k Oker",'Duel Log'!N$2:N$5455,$A15)+COUNTIFS('Duel Log'!C$2:C$5455,"40k Oker",'Duel Log'!O$2:O$5455,$A15)+COUNTIFS('Duel Log'!C$2:C$5455,"40k Oker",'Duel Log'!P$2:P$5455,$A15)</f>
        <v>5</v>
      </c>
      <c r="D15" s="17" t="n">
        <f aca="false">COUNTIFS('Duel Log'!C$2:C$5455,"Adox",'Duel Log'!I$2:I$5455,$A15)+COUNTIFS('Duel Log'!C$2:C$5455,"Adox",'Duel Log'!J$2:J$5455,$A15)+COUNTIFS('Duel Log'!C$2:C$5455,"Adox",'Duel Log'!K$2:K$5455,$A15)+COUNTIFS('Duel Log'!C$2:C$5455,"Adox",'Duel Log'!L$2:L$5455,$A15)+COUNTIFS('Duel Log'!C$2:C$5455,"Adox",'Duel Log'!M$2:M$5455,$A15)+COUNTIFS('Duel Log'!C$2:C$5455,"Adox",'Duel Log'!N$2:N$5455,$A15)+COUNTIFS('Duel Log'!C$2:C$5455,"Adox",'Duel Log'!O$2:O$5455,$A15)+COUNTIFS('Duel Log'!C$2:C$5455,"Adox",'Duel Log'!P$2:P$5455,$A15)</f>
        <v>1</v>
      </c>
      <c r="E15" s="17" t="n">
        <f aca="false">COUNTIFS('Duel Log'!C$2:C$5455,"Asaf",'Duel Log'!I$2:I$5455,$A15)+COUNTIFS('Duel Log'!C$2:C$5455,"Asaf",'Duel Log'!J$2:J$5455,$A15)+COUNTIFS('Duel Log'!C$2:C$5455,"Asaf",'Duel Log'!K$2:K$5455,$A15)+COUNTIFS('Duel Log'!C$2:C$5455,"Asaf",'Duel Log'!L$2:L$5455,$A15)+COUNTIFS('Duel Log'!C$2:C$5455,"Asaf",'Duel Log'!M$2:M$5455,$A15)+COUNTIFS('Duel Log'!C$2:C$5455,"Asaf",'Duel Log'!N$2:N$5455,$A15)+COUNTIFS('Duel Log'!C$2:C$5455,"Asaf",'Duel Log'!O$2:O$5455,$A15)+COUNTIFS('Duel Log'!C$2:C$5455,"Asaf",'Duel Log'!P$2:P$5455,$A15)</f>
        <v>3</v>
      </c>
      <c r="F15" s="17" t="n">
        <f aca="false">COUNTIFS('Duel Log'!C$2:C$5455,"BattleSRAM",'Duel Log'!I$2:I$5455,$A15)+COUNTIFS('Duel Log'!C$2:C$5455,"BattleSRAM",'Duel Log'!J$2:J$5455,$A15)+COUNTIFS('Duel Log'!C$2:C$5455,"BattleSRAM",'Duel Log'!K$2:K$5455,$A15)+COUNTIFS('Duel Log'!C$2:C$5455,"BattleSRAM",'Duel Log'!L$2:L$5455,$A15)+COUNTIFS('Duel Log'!C$2:C$5455,"BattleSRAM",'Duel Log'!M$2:M$5455,$A15)+COUNTIFS('Duel Log'!C$2:C$5455,"BattleSRAM",'Duel Log'!N$2:N$5455,$A15)+COUNTIFS('Duel Log'!C$2:C$5455,"BattleSRAM",'Duel Log'!O$2:O$5455,$A15)+COUNTIFS('Duel Log'!C$2:C$5455,"BattleSRAM",'Duel Log'!P$2:P$5455,$A15)</f>
        <v>7</v>
      </c>
      <c r="G15" s="17" t="n">
        <f aca="false">COUNTIFS('Duel Log'!C$2:C$5455,"Betfas",'Duel Log'!I$2:I$5455,$A15)+COUNTIFS('Duel Log'!C$2:C$5455,"Betfas",'Duel Log'!J$2:J$5455,$A15)+COUNTIFS('Duel Log'!C$2:C$5455,"Betfas",'Duel Log'!K$2:K$5455,$A15)+COUNTIFS('Duel Log'!C$2:C$5455,"Betfas",'Duel Log'!L$2:L$5455,$A15)+COUNTIFS('Duel Log'!C$2:C$5455,"Betfas",'Duel Log'!M$2:M$5455,$A15)+COUNTIFS('Duel Log'!C$2:C$5455,"Betfas",'Duel Log'!N$2:N$5455,$A15)+COUNTIFS('Duel Log'!C$2:C$5455,"Betfas",'Duel Log'!O$2:O$5455,$A15)+COUNTIFS('Duel Log'!C$2:C$5455,"Betfas",'Duel Log'!P$2:P$5455,$A15)</f>
        <v>1</v>
      </c>
      <c r="H15" s="17" t="n">
        <f aca="false">COUNTIFS('Duel Log'!C$2:C$5455,"CAL Sub ™✨杰克",'Duel Log'!I$2:I$5455,$A15)+COUNTIFS('Duel Log'!C$2:C$5455,"CAL Sub ™✨杰克",'Duel Log'!J$2:J$5455,$A15)+COUNTIFS('Duel Log'!C$2:C$5455,"CAL Sub ™✨杰克",'Duel Log'!K$2:K$5455,$A15)+COUNTIFS('Duel Log'!C$2:C$5455,"CAL Sub ™✨杰克",'Duel Log'!L$2:L$5455,$A15)+COUNTIFS('Duel Log'!C$2:C$5455,"CAL Sub ™✨杰克",'Duel Log'!M$2:M$5455,$A15)+COUNTIFS('Duel Log'!C$2:C$5455,"CAL Sub ™✨杰克",'Duel Log'!N$2:N$5455,$A15)+COUNTIFS('Duel Log'!C$2:C$5455,"CAL Sub ™✨杰克",'Duel Log'!O$2:O$5455,$A15)+COUNTIFS('Duel Log'!C$2:C$5455,"CAL Sub ™✨杰克",'Duel Log'!P$2:P$5455,$A15)</f>
        <v>13</v>
      </c>
      <c r="I15" s="17" t="n">
        <f aca="false">COUNTIFS('Duel Log'!C$2:C$5455,"CAL Sub ™️✨Kun",'Duel Log'!I$2:I$5455,$A15)+COUNTIFS('Duel Log'!C$2:C$5455,"CAL Sub ™️✨Kun",'Duel Log'!J$2:J$5455,$A15)+COUNTIFS('Duel Log'!C$2:C$5455,"CAL Sub ™️✨Kun",'Duel Log'!K$2:K$5455,$A15)+COUNTIFS('Duel Log'!C$2:C$5455,"CAL Sub ™️✨Kun",'Duel Log'!L$2:L$5455,$A15)+COUNTIFS('Duel Log'!C$2:C$5455,"CAL Sub ™️✨Kun",'Duel Log'!M$2:M$5455,$A15)+COUNTIFS('Duel Log'!C$2:C$5455,"CAL Sub ™️✨Kun",'Duel Log'!N$2:N$5455,$A15)+COUNTIFS('Duel Log'!C$2:C$5455,"CAL Sub ™️✨Kun",'Duel Log'!O$2:O$5455,$A15)+COUNTIFS('Duel Log'!C$2:C$5455,"CAL Sub ™️✨Kun",'Duel Log'!P$2:P$5455,$A15)</f>
        <v>9</v>
      </c>
      <c r="J15" s="17" t="n">
        <f aca="false">COUNTIFS('Duel Log'!C$2:C$5455,"CAPGUN",'Duel Log'!I$2:I$5455,$A15)+COUNTIFS('Duel Log'!C$2:C$5455,"CAPGUN",'Duel Log'!J$2:J$5455,$A15)+COUNTIFS('Duel Log'!C$2:C$5455,"CAPGUN",'Duel Log'!K$2:K$5455,$A15)+COUNTIFS('Duel Log'!C$2:C$5455,"CAPGUN",'Duel Log'!L$2:L$5455,$A15)+COUNTIFS('Duel Log'!C$2:C$5455,"CAPGUN",'Duel Log'!M$2:M$5455,$A15)+COUNTIFS('Duel Log'!C$2:C$5455,"CAPGUN",'Duel Log'!N$2:N$5455,$A15)+COUNTIFS('Duel Log'!C$2:C$5455,"CAPGUN",'Duel Log'!O$2:O$5455,$A15)+COUNTIFS('Duel Log'!C$2:C$5455,"CAPGUN",'Duel Log'!P$2:P$5455,$A15)</f>
        <v>6</v>
      </c>
      <c r="K15" s="17" t="n">
        <f aca="false">COUNTIFS('Duel Log'!C$2:C$5455,"Clown",'Duel Log'!I$2:I$5455,$A15)+COUNTIFS('Duel Log'!C$2:C$5455,"Clown",'Duel Log'!J$2:J$5455,$A15)+COUNTIFS('Duel Log'!C$2:C$5455,"Clown",'Duel Log'!K$2:K$5455,$A15)+COUNTIFS('Duel Log'!C$2:C$5455,"Clown",'Duel Log'!L$2:L$5455,$A15)+COUNTIFS('Duel Log'!C$2:C$5455,"Clown",'Duel Log'!M$2:M$5455,$A15)+COUNTIFS('Duel Log'!C$2:C$5455,"Clown",'Duel Log'!N$2:N$5455,$A15)+COUNTIFS('Duel Log'!C$2:C$5455,"Clown",'Duel Log'!O$2:O$5455,$A15)+COUNTIFS('Duel Log'!C$2:C$5455,"Clown",'Duel Log'!P$2:P$5455,$A15)</f>
        <v>35</v>
      </c>
      <c r="L15" s="17" t="n">
        <f aca="false">COUNTIFS('Duel Log'!C$2:C$5455,"Coco",'Duel Log'!I$2:I$5455,$A15)+COUNTIFS('Duel Log'!C$2:C$5455,"Coco",'Duel Log'!J$2:J$5455,$A15)+COUNTIFS('Duel Log'!C$2:C$5455,"Coco",'Duel Log'!K$2:K$5455,$A15)+COUNTIFS('Duel Log'!C$2:C$5455,"Coco",'Duel Log'!L$2:L$5455,$A15)+COUNTIFS('Duel Log'!C$2:C$5455,"Coco",'Duel Log'!M$2:M$5455,$A15)+COUNTIFS('Duel Log'!C$2:C$5455,"Coco",'Duel Log'!N$2:N$5455,$A15)+COUNTIFS('Duel Log'!C$2:C$5455,"Coco",'Duel Log'!O$2:O$5455,$A15)+COUNTIFS('Duel Log'!C$2:C$5455,"Coco",'Duel Log'!P$2:P$5455,$A15)</f>
        <v>17</v>
      </c>
      <c r="M15" s="17" t="n">
        <f aca="false">COUNTIFS('Duel Log'!C$2:C$5455,"Code: Furkan",'Duel Log'!I$2:I$5455,$A15)+COUNTIFS('Duel Log'!C$2:C$5455,"Code: Furkan",'Duel Log'!J$2:J$5455,$A15)+COUNTIFS('Duel Log'!C$2:C$5455,"Code: Furkan",'Duel Log'!K$2:K$5455,$A15)+COUNTIFS('Duel Log'!C$2:C$5455,"Code: Furkan",'Duel Log'!L$2:L$5455,$A15)+COUNTIFS('Duel Log'!C$2:C$5455,"Code: Furkan",'Duel Log'!M$2:M$5455,$A15)+COUNTIFS('Duel Log'!C$2:C$5455,"Code: Furkan",'Duel Log'!N$2:N$5455,$A15)+COUNTIFS('Duel Log'!C$2:C$5455,"Code: Furkan",'Duel Log'!O$2:O$5455,$A15)+COUNTIFS('Duel Log'!C$2:C$5455,"Code: Furkan",'Duel Log'!P$2:P$5455,$A15)</f>
        <v>4</v>
      </c>
      <c r="N15" s="17" t="n">
        <f aca="false">COUNTIFS('Duel Log'!C$2:C$5455,"DK",'Duel Log'!I$2:I$5455,$A15)+COUNTIFS('Duel Log'!C$2:C$5455,"DK",'Duel Log'!J$2:J$5455,$A15)+COUNTIFS('Duel Log'!C$2:C$5455,"DK",'Duel Log'!K$2:K$5455,$A15)+COUNTIFS('Duel Log'!C$2:C$5455,"DK",'Duel Log'!L$2:L$5455,$A15)+COUNTIFS('Duel Log'!C$2:C$5455,"DK",'Duel Log'!M$2:M$5455,$A15)+COUNTIFS('Duel Log'!C$2:C$5455,"DK",'Duel Log'!N$2:N$5455,$A15)+COUNTIFS('Duel Log'!C$2:C$5455,"DK",'Duel Log'!O$2:O$5455,$A15)+COUNTIFS('Duel Log'!C$2:C$5455,"DK",'Duel Log'!P$2:P$5455,$A15)</f>
        <v>1</v>
      </c>
      <c r="O15" s="17" t="n">
        <f aca="false">COUNTIFS('Duel Log'!C$2:C$5455,"DaniGamer",'Duel Log'!I$2:I$5455,$A15)+COUNTIFS('Duel Log'!C$2:C$5455,"DaniGamer",'Duel Log'!J$2:J$5455,$A15)+COUNTIFS('Duel Log'!C$2:C$5455,"DaniGamer",'Duel Log'!K$2:K$5455,$A15)+COUNTIFS('Duel Log'!C$2:C$5455,"DaniGamer",'Duel Log'!L$2:L$5455,$A15)+COUNTIFS('Duel Log'!C$2:C$5455,"DaniGamer",'Duel Log'!M$2:M$5455,$A15)+COUNTIFS('Duel Log'!C$2:C$5455,"DaniGamer",'Duel Log'!N$2:N$5455,$A15)+COUNTIFS('Duel Log'!C$2:C$5455,"DaniGamer",'Duel Log'!O$2:O$5455,$A15)+COUNTIFS('Duel Log'!C$2:C$5455,"DaniGamer",'Duel Log'!P$2:P$5455,$A15)</f>
        <v>2</v>
      </c>
      <c r="P15" s="17" t="n">
        <f aca="false">COUNTIFS('Duel Log'!C$2:C$5455,"Dess",'Duel Log'!I$2:I$5455,$A15)+COUNTIFS('Duel Log'!C$2:C$5455,"Dess",'Duel Log'!J$2:J$5455,$A15)+COUNTIFS('Duel Log'!C$2:C$5455,"Dess",'Duel Log'!K$2:K$5455,$A15)+COUNTIFS('Duel Log'!C$2:C$5455,"Dess",'Duel Log'!L$2:L$5455,$A15)+COUNTIFS('Duel Log'!C$2:C$5455,"Dess",'Duel Log'!M$2:M$5455,$A15)+COUNTIFS('Duel Log'!C$2:C$5455,"Dess",'Duel Log'!N$2:N$5455,$A15)+COUNTIFS('Duel Log'!C$2:C$5455,"Dess",'Duel Log'!O$2:O$5455,$A15)+COUNTIFS('Duel Log'!C$2:C$5455,"Dess",'Duel Log'!P$2:P$5455,$A15)</f>
        <v>2</v>
      </c>
      <c r="Q15" s="17" t="n">
        <f aca="false">COUNTIFS('Duel Log'!C$2:C$5455,"EGW",'Duel Log'!I$2:I$5455,$A15)+COUNTIFS('Duel Log'!C$2:C$5455,"EGW",'Duel Log'!J$2:J$5455,$A15)+COUNTIFS('Duel Log'!C$2:C$5455,"EGW",'Duel Log'!K$2:K$5455,$A15)+COUNTIFS('Duel Log'!C$2:C$5455,"EGW",'Duel Log'!L$2:L$5455,$A15)+COUNTIFS('Duel Log'!C$2:C$5455,"EGW",'Duel Log'!M$2:M$5455,$A15)+COUNTIFS('Duel Log'!C$2:C$5455,"EGW",'Duel Log'!N$2:N$5455,$A15)+COUNTIFS('Duel Log'!C$2:C$5455,"EGW",'Duel Log'!O$2:O$5455,$A15)+COUNTIFS('Duel Log'!C$2:C$5455,"EGW",'Duel Log'!P$2:P$5455,$A15)</f>
        <v>7</v>
      </c>
      <c r="R15" s="17" t="n">
        <f aca="false">COUNTIFS('Duel Log'!C$2:C$5455,"ErBacce",'Duel Log'!I$2:I$5455,$A15)+COUNTIFS('Duel Log'!C$2:C$5455,"ErBacce",'Duel Log'!J$2:J$5455,$A15)+COUNTIFS('Duel Log'!C$2:C$5455,"ErBacce",'Duel Log'!K$2:K$5455,$A15)+COUNTIFS('Duel Log'!C$2:C$5455,"ErBacce",'Duel Log'!L$2:L$5455,$A15)+COUNTIFS('Duel Log'!C$2:C$5455,"ErBacce",'Duel Log'!M$2:M$5455,$A15)+COUNTIFS('Duel Log'!C$2:C$5455,"ErBacce",'Duel Log'!N$2:N$5455,$A15)+COUNTIFS('Duel Log'!C$2:C$5455,"ErBacce",'Duel Log'!O$2:O$5455,$A15)+COUNTIFS('Duel Log'!C$2:C$5455,"ErBacce",'Duel Log'!P$2:P$5455,$A15)</f>
        <v>8</v>
      </c>
      <c r="S15" s="17" t="n">
        <f aca="false">COUNTIFS('Duel Log'!C$2:C$5455,"FelipePT",'Duel Log'!I$2:I$5455,$A15)+COUNTIFS('Duel Log'!C$2:C$5455,"FelipePT",'Duel Log'!J$2:J$5455,$A15)+COUNTIFS('Duel Log'!C$2:C$5455,"FelipePT",'Duel Log'!K$2:K$5455,$A15)+COUNTIFS('Duel Log'!C$2:C$5455,"FelipePT",'Duel Log'!L$2:L$5455,$A15)+COUNTIFS('Duel Log'!C$2:C$5455,"FelipePT",'Duel Log'!M$2:M$5455,$A15)+COUNTIFS('Duel Log'!C$2:C$5455,"FelipePT",'Duel Log'!N$2:N$5455,$A15)+COUNTIFS('Duel Log'!C$2:C$5455,"FelipePT",'Duel Log'!O$2:O$5455,$A15)+COUNTIFS('Duel Log'!C$2:C$5455,"FelipePT",'Duel Log'!P$2:P$5455,$A15)</f>
        <v>0</v>
      </c>
      <c r="T15" s="17" t="n">
        <f aca="false">COUNTIFS('Duel Log'!C$2:C$5455,"FrancoMedinaSL",'Duel Log'!I$2:I$5455,$A15)+COUNTIFS('Duel Log'!C$2:C$5455,"FrancoMedinaSL",'Duel Log'!J$2:J$5455,$A15)+COUNTIFS('Duel Log'!C$2:C$5455,"FrancoMedinaSL",'Duel Log'!K$2:K$5455,$A15)+COUNTIFS('Duel Log'!C$2:C$5455,"FrancoMedinaSL",'Duel Log'!L$2:L$5455,$A15)+COUNTIFS('Duel Log'!C$2:C$5455,"FrancoMedinaSL",'Duel Log'!M$2:M$5455,$A15)+COUNTIFS('Duel Log'!C$2:C$5455,"FrancoMedinaSL",'Duel Log'!N$2:N$5455,$A15)+COUNTIFS('Duel Log'!C$2:C$5455,"FrancoMedinaSL",'Duel Log'!O$2:O$5455,$A15)+COUNTIFS('Duel Log'!C$2:C$5455,"FrancoMedinaSL",'Duel Log'!P$2:P$5455,$A15)</f>
        <v>7</v>
      </c>
      <c r="U15" s="17" t="n">
        <f aca="false">COUNTIFS('Duel Log'!C$2:C$5455,"GençAslan:)",'Duel Log'!I$2:I$5455,$A15)+COUNTIFS('Duel Log'!C$2:C$5455,"GençAslan:)",'Duel Log'!J$2:J$5455,$A15)+COUNTIFS('Duel Log'!C$2:C$5455,"GençAslan:)",'Duel Log'!K$2:K$5455,$A15)+COUNTIFS('Duel Log'!C$2:C$5455,"GençAslan:)",'Duel Log'!L$2:L$5455,$A15)+COUNTIFS('Duel Log'!C$2:C$5455,"GençAslan:)",'Duel Log'!M$2:M$5455,$A15)+COUNTIFS('Duel Log'!C$2:C$5455,"GençAslan:)",'Duel Log'!N$2:N$5455,$A15)+COUNTIFS('Duel Log'!C$2:C$5455,"GençAslan:)",'Duel Log'!O$2:O$5455,$A15)+COUNTIFS('Duel Log'!C$2:C$5455,"GençAslan:)",'Duel Log'!P$2:P$5455,$A15)</f>
        <v>0</v>
      </c>
      <c r="V15" s="17" t="n">
        <f aca="false">COUNTIFS('Duel Log'!C$2:C$5455,"HaRu",'Duel Log'!I$2:I$5455,$A15)+COUNTIFS('Duel Log'!C$2:C$5455,"HaRu",'Duel Log'!J$2:J$5455,$A15)+COUNTIFS('Duel Log'!C$2:C$5455,"HaRu",'Duel Log'!K$2:K$5455,$A15)+COUNTIFS('Duel Log'!C$2:C$5455,"HaRu",'Duel Log'!L$2:L$5455,$A15)+COUNTIFS('Duel Log'!C$2:C$5455,"HaRu",'Duel Log'!M$2:M$5455,$A15)+COUNTIFS('Duel Log'!C$2:C$5455,"HaRu",'Duel Log'!N$2:N$5455,$A15)+COUNTIFS('Duel Log'!C$2:C$5455,"HaRu",'Duel Log'!O$2:O$5455,$A15)+COUNTIFS('Duel Log'!C$2:C$5455,"HaRu",'Duel Log'!P$2:P$5455,$A15)</f>
        <v>1</v>
      </c>
      <c r="W15" s="17" t="n">
        <f aca="false">COUNTIFS('Duel Log'!C$2:C$5455,"INA.BenZerRidel",'Duel Log'!I$2:I$5455,$A15)+COUNTIFS('Duel Log'!C$2:C$5455,"INA.BenZerRidel",'Duel Log'!J$2:J$5455,$A15)+COUNTIFS('Duel Log'!C$2:C$5455,"INA.BenZerRidel",'Duel Log'!K$2:K$5455,$A15)+COUNTIFS('Duel Log'!C$2:C$5455,"INA.BenZerRidel",'Duel Log'!L$2:L$5455,$A15)+COUNTIFS('Duel Log'!C$2:C$5455,"INA.BenZerRidel",'Duel Log'!M$2:M$5455,$A15)+COUNTIFS('Duel Log'!C$2:C$5455,"INA.BenZerRidel",'Duel Log'!N$2:N$5455,$A15)+COUNTIFS('Duel Log'!C$2:C$5455,"INA.BenZerRidel",'Duel Log'!O$2:O$5455,$A15)+COUNTIFS('Duel Log'!C$2:C$5455,"INA.BenZerRidel",'Duel Log'!P$2:P$5455,$A15)</f>
        <v>0</v>
      </c>
      <c r="X15" s="17" t="n">
        <f aca="false">COUNTIFS('Duel Log'!C$2:C$5455,"Ian77",'Duel Log'!I$2:I$5455,$A15)+COUNTIFS('Duel Log'!C$2:C$5455,"Ian77",'Duel Log'!J$2:J$5455,$A15)+COUNTIFS('Duel Log'!C$2:C$5455,"Ian77",'Duel Log'!K$2:K$5455,$A15)+COUNTIFS('Duel Log'!C$2:C$5455,"Ian77",'Duel Log'!L$2:L$5455,$A15)+COUNTIFS('Duel Log'!C$2:C$5455,"Ian77",'Duel Log'!M$2:M$5455,$A15)+COUNTIFS('Duel Log'!C$2:C$5455,"Ian77",'Duel Log'!N$2:N$5455,$A15)+COUNTIFS('Duel Log'!C$2:C$5455,"Ian77",'Duel Log'!O$2:O$5455,$A15)+COUNTIFS('Duel Log'!C$2:C$5455,"Ian77",'Duel Log'!P$2:P$5455,$A15)</f>
        <v>8</v>
      </c>
      <c r="Y15" s="17" t="n">
        <f aca="false">COUNTIFS('Duel Log'!C$2:C$5455,"JL Viiper",'Duel Log'!I$2:I$5455,$A15)+COUNTIFS('Duel Log'!C$2:C$5455,"JL Viiper",'Duel Log'!J$2:J$5455,$A15)+COUNTIFS('Duel Log'!C$2:C$5455,"JL Viiper",'Duel Log'!K$2:K$5455,$A15)+COUNTIFS('Duel Log'!C$2:C$5455,"JL Viiper",'Duel Log'!L$2:L$5455,$A15)+COUNTIFS('Duel Log'!C$2:C$5455,"JL Viiper",'Duel Log'!M$2:M$5455,$A15)+COUNTIFS('Duel Log'!C$2:C$5455,"JL Viiper",'Duel Log'!N$2:N$5455,$A15)+COUNTIFS('Duel Log'!C$2:C$5455,"JL Viiper",'Duel Log'!O$2:O$5455,$A15)+COUNTIFS('Duel Log'!C$2:C$5455,"JL Viiper",'Duel Log'!P$2:P$5455,$A15)</f>
        <v>11</v>
      </c>
      <c r="Z15" s="17" t="n">
        <f aca="false">COUNTIFS('Duel Log'!C$2:C$5455,"John77",'Duel Log'!I$2:I$5455,$A15)+COUNTIFS('Duel Log'!C$2:C$5455,"John77",'Duel Log'!J$2:J$5455,$A15)+COUNTIFS('Duel Log'!C$2:C$5455,"John77",'Duel Log'!K$2:K$5455,$A15)+COUNTIFS('Duel Log'!C$2:C$5455,"John77",'Duel Log'!L$2:L$5455,$A15)+COUNTIFS('Duel Log'!C$2:C$5455,"John77",'Duel Log'!M$2:M$5455,$A15)+COUNTIFS('Duel Log'!C$2:C$5455,"John77",'Duel Log'!N$2:N$5455,$A15)+COUNTIFS('Duel Log'!C$2:C$5455,"John77",'Duel Log'!O$2:O$5455,$A15)+COUNTIFS('Duel Log'!C$2:C$5455,"John77",'Duel Log'!P$2:P$5455,$A15)</f>
        <v>4</v>
      </c>
      <c r="AA15" s="17" t="n">
        <f aca="false">COUNTIFS('Duel Log'!C$2:C$5455,"JorZ",'Duel Log'!I$2:I$5455,$A15)+COUNTIFS('Duel Log'!C$2:C$5455,"JorZ",'Duel Log'!J$2:J$5455,$A15)+COUNTIFS('Duel Log'!C$2:C$5455,"JorZ",'Duel Log'!K$2:K$5455,$A15)+COUNTIFS('Duel Log'!C$2:C$5455,"JorZ",'Duel Log'!L$2:L$5455,$A15)+COUNTIFS('Duel Log'!C$2:C$5455,"JorZ",'Duel Log'!M$2:M$5455,$A15)+COUNTIFS('Duel Log'!C$2:C$5455,"JorZ",'Duel Log'!N$2:N$5455,$A15)+COUNTIFS('Duel Log'!C$2:C$5455,"JorZ",'Duel Log'!O$2:O$5455,$A15)+COUNTIFS('Duel Log'!C$2:C$5455,"JorZ",'Duel Log'!P$2:P$5455,$A15)</f>
        <v>18</v>
      </c>
      <c r="AB15" s="17" t="n">
        <f aca="false">COUNTIFS('Duel Log'!C$2:C$5455,"Kimchi77✨小小罗",'Duel Log'!I$2:I$5455,$A15)+COUNTIFS('Duel Log'!C$2:C$5455,"Kimchi77✨小小罗",'Duel Log'!J$2:J$5455,$A15)+COUNTIFS('Duel Log'!C$2:C$5455,"Kimchi77✨小小罗",'Duel Log'!K$2:K$5455,$A15)+COUNTIFS('Duel Log'!C$2:C$5455,"Kimchi77✨小小罗",'Duel Log'!L$2:L$5455,$A15)+COUNTIFS('Duel Log'!C$2:C$5455,"Kimchi77✨小小罗",'Duel Log'!M$2:M$5455,$A15)+COUNTIFS('Duel Log'!C$2:C$5455,"Kimchi77✨小小罗",'Duel Log'!N$2:N$5455,$A15)+COUNTIFS('Duel Log'!C$2:C$5455,"Kimchi77✨小小罗",'Duel Log'!O$2:O$5455,$A15)+COUNTIFS('Duel Log'!C$2:C$5455,"Kimchi77✨小小罗",'Duel Log'!P$2:P$5455,$A15)</f>
        <v>12</v>
      </c>
      <c r="AC15" s="17" t="n">
        <f aca="false">COUNTIFS('Duel Log'!C$2:C$5455,"Kitashiyan",'Duel Log'!I$2:I$5455,$A15)+COUNTIFS('Duel Log'!C$2:C$5455,"Kitashiyan",'Duel Log'!J$2:J$5455,$A15)+COUNTIFS('Duel Log'!C$2:C$5455,"Kitashiyan",'Duel Log'!K$2:K$5455,$A15)+COUNTIFS('Duel Log'!C$2:C$5455,"Kitashiyan",'Duel Log'!L$2:L$5455,$A15)+COUNTIFS('Duel Log'!C$2:C$5455,"Kitashiyan",'Duel Log'!M$2:M$5455,$A15)+COUNTIFS('Duel Log'!C$2:C$5455,"Kitashiyan",'Duel Log'!N$2:N$5455,$A15)+COUNTIFS('Duel Log'!C$2:C$5455,"Kitashiyan",'Duel Log'!O$2:O$5455,$A15)+COUNTIFS('Duel Log'!C$2:C$5455,"Kitashiyan",'Duel Log'!P$2:P$5455,$A15)</f>
        <v>20</v>
      </c>
      <c r="AD15" s="17" t="n">
        <f aca="false">COUNTIFS('Duel Log'!C$2:C$5455,"Klaus",'Duel Log'!I$2:I$5455,$A15)+COUNTIFS('Duel Log'!C$2:C$5455,"Klaus",'Duel Log'!J$2:J$5455,$A15)+COUNTIFS('Duel Log'!C$2:C$5455,"Klaus",'Duel Log'!K$2:K$5455,$A15)+COUNTIFS('Duel Log'!C$2:C$5455,"Klaus",'Duel Log'!L$2:L$5455,$A15)+COUNTIFS('Duel Log'!C$2:C$5455,"Klaus",'Duel Log'!M$2:M$5455,$A15)+COUNTIFS('Duel Log'!C$2:C$5455,"Klaus",'Duel Log'!N$2:N$5455,$A15)+COUNTIFS('Duel Log'!C$2:C$5455,"Klaus",'Duel Log'!O$2:O$5455,$A15)+COUNTIFS('Duel Log'!C$2:C$5455,"Klaus",'Duel Log'!P$2:P$5455,$A15)</f>
        <v>8</v>
      </c>
      <c r="AE15" s="17" t="n">
        <f aca="false">COUNTIFS('Duel Log'!C$2:C$5455,"LF丨张✨Ink❤️llb",'Duel Log'!I$2:I$5455,$A15)+COUNTIFS('Duel Log'!C$2:C$5455,"LF丨张✨Ink❤️llb",'Duel Log'!J$2:J$5455,$A15)+COUNTIFS('Duel Log'!C$2:C$5455,"LF丨张✨Ink❤️llb",'Duel Log'!K$2:K$5455,$A15)+COUNTIFS('Duel Log'!C$2:C$5455,"LF丨张✨Ink❤️llb",'Duel Log'!L$2:L$5455,$A15)+COUNTIFS('Duel Log'!C$2:C$5455,"LF丨张✨Ink❤️llb",'Duel Log'!M$2:M$5455,$A15)+COUNTIFS('Duel Log'!C$2:C$5455,"LF丨张✨Ink❤️llb",'Duel Log'!N$2:N$5455,$A15)+COUNTIFS('Duel Log'!C$2:C$5455,"LF丨张✨Ink❤️llb",'Duel Log'!O$2:O$5455,$A15)+COUNTIFS('Duel Log'!C$2:C$5455,"LF丨张✨Ink❤️llb",'Duel Log'!P$2:P$5455,$A15)</f>
        <v>4</v>
      </c>
      <c r="AF15" s="17" t="n">
        <f aca="false">COUNTIFS('Duel Log'!C$2:C$5455,"Lucas.xit✨之安神",'Duel Log'!I$2:I$5455,$A15)+COUNTIFS('Duel Log'!C$2:C$5455,"Lucas.xit✨之安神",'Duel Log'!J$2:J$5455,$A15)+COUNTIFS('Duel Log'!C$2:C$5455,"Lucas.xit✨之安神",'Duel Log'!K$2:K$5455,$A15)+COUNTIFS('Duel Log'!C$2:C$5455,"Lucas.xit✨之安神",'Duel Log'!L$2:L$5455,$A15)+COUNTIFS('Duel Log'!C$2:C$5455,"Lucas.xit✨之安神",'Duel Log'!M$2:M$5455,$A15)+COUNTIFS('Duel Log'!C$2:C$5455,"Lucas.xit✨之安神",'Duel Log'!N$2:N$5455,$A15)+COUNTIFS('Duel Log'!C$2:C$5455,"Lucas.xit✨之安神",'Duel Log'!O$2:O$5455,$A15)+COUNTIFS('Duel Log'!C$2:C$5455,"Lucas.xit✨之安神",'Duel Log'!P$2:P$5455,$A15)</f>
        <v>3</v>
      </c>
      <c r="AG15" s="17" t="n">
        <f aca="false">COUNTIFS('Duel Log'!C$2:C$5455,"Lucas✨杰克",'Duel Log'!I$2:I$5455,$A15)+COUNTIFS('Duel Log'!C$2:C$5455,"Lucas✨杰克",'Duel Log'!J$2:J$5455,$A15)+COUNTIFS('Duel Log'!C$2:C$5455,"Lucas✨杰克",'Duel Log'!K$2:K$5455,$A15)+COUNTIFS('Duel Log'!C$2:C$5455,"Lucas✨杰克",'Duel Log'!L$2:L$5455,$A15)+COUNTIFS('Duel Log'!C$2:C$5455,"Lucas✨杰克",'Duel Log'!M$2:M$5455,$A15)+COUNTIFS('Duel Log'!C$2:C$5455,"Lucas✨杰克",'Duel Log'!N$2:N$5455,$A15)+COUNTIFS('Duel Log'!C$2:C$5455,"Lucas✨杰克",'Duel Log'!O$2:O$5455,$A15)+COUNTIFS('Duel Log'!C$2:C$5455,"Lucas✨杰克",'Duel Log'!P$2:P$5455,$A15)</f>
        <v>13</v>
      </c>
      <c r="AH15" s="17" t="n">
        <f aca="false">COUNTIFS('Duel Log'!C$2:C$5455,"MH Axel",'Duel Log'!I$2:I$5455,$A15)+COUNTIFS('Duel Log'!C$2:C$5455,"MH Axel",'Duel Log'!J$2:J$5455,$A15)+COUNTIFS('Duel Log'!C$2:C$5455,"MH Axel",'Duel Log'!K$2:K$5455,$A15)+COUNTIFS('Duel Log'!C$2:C$5455,"MH Axel",'Duel Log'!L$2:L$5455,$A15)+COUNTIFS('Duel Log'!C$2:C$5455,"MH Axel",'Duel Log'!M$2:M$5455,$A15)+COUNTIFS('Duel Log'!C$2:C$5455,"MH Axel",'Duel Log'!N$2:N$5455,$A15)+COUNTIFS('Duel Log'!C$2:C$5455,"MH Axel",'Duel Log'!O$2:O$5455,$A15)+COUNTIFS('Duel Log'!C$2:C$5455,"MH Axel",'Duel Log'!P$2:P$5455,$A15)</f>
        <v>16</v>
      </c>
      <c r="AI15" s="17" t="n">
        <f aca="false">COUNTIFS('Duel Log'!C$2:C$5455,"Mohamed Light",'Duel Log'!I$2:I$5455,$A15)+COUNTIFS('Duel Log'!C$2:C$5455,"Mohamed Light",'Duel Log'!J$2:J$5455,$A15)+COUNTIFS('Duel Log'!C$2:C$5455,"Mohamed Light",'Duel Log'!K$2:K$5455,$A15)+COUNTIFS('Duel Log'!C$2:C$5455,"Mohamed Light",'Duel Log'!L$2:L$5455,$A15)+COUNTIFS('Duel Log'!C$2:C$5455,"Mohamed Light",'Duel Log'!M$2:M$5455,$A15)+COUNTIFS('Duel Log'!C$2:C$5455,"Mohamed Light",'Duel Log'!N$2:N$5455,$A15)+COUNTIFS('Duel Log'!C$2:C$5455,"Mohamed Light",'Duel Log'!O$2:O$5455,$A15)+COUNTIFS('Duel Log'!C$2:C$5455,"Mohamed Light",'Duel Log'!P$2:P$5455,$A15)</f>
        <v>23</v>
      </c>
      <c r="AJ15" s="17" t="n">
        <f aca="false">COUNTIFS('Duel Log'!C$2:C$5455,"Nadir",'Duel Log'!I$2:I$5455,$A15)+COUNTIFS('Duel Log'!C$2:C$5455,"Nadir",'Duel Log'!J$2:J$5455,$A15)+COUNTIFS('Duel Log'!C$2:C$5455,"Nadir",'Duel Log'!K$2:K$5455,$A15)+COUNTIFS('Duel Log'!C$2:C$5455,"Nadir",'Duel Log'!L$2:L$5455,$A15)+COUNTIFS('Duel Log'!C$2:C$5455,"Nadir",'Duel Log'!M$2:M$5455,$A15)+COUNTIFS('Duel Log'!C$2:C$5455,"Nadir",'Duel Log'!N$2:N$5455,$A15)+COUNTIFS('Duel Log'!C$2:C$5455,"Nadir",'Duel Log'!O$2:O$5455,$A15)+COUNTIFS('Duel Log'!C$2:C$5455,"Nadir",'Duel Log'!P$2:P$5455,$A15)</f>
        <v>0</v>
      </c>
      <c r="AK15" s="17" t="n">
        <f aca="false">COUNTIFS('Duel Log'!C$2:C$5455,"Nicoco23",'Duel Log'!I$2:I$5455,$A15)+COUNTIFS('Duel Log'!C$2:C$5455,"Nicoco23",'Duel Log'!J$2:J$5455,$A15)+COUNTIFS('Duel Log'!C$2:C$5455,"Nicoco23",'Duel Log'!K$2:K$5455,$A15)+COUNTIFS('Duel Log'!C$2:C$5455,"Nicoco23",'Duel Log'!L$2:L$5455,$A15)+COUNTIFS('Duel Log'!C$2:C$5455,"Nicoco23",'Duel Log'!M$2:M$5455,$A15)+COUNTIFS('Duel Log'!C$2:C$5455,"Nicoco23",'Duel Log'!N$2:N$5455,$A15)+COUNTIFS('Duel Log'!C$2:C$5455,"Nicoco23",'Duel Log'!O$2:O$5455,$A15)+COUNTIFS('Duel Log'!C$2:C$5455,"Nicoco23",'Duel Log'!P$2:P$5455,$A15)</f>
        <v>3</v>
      </c>
      <c r="AL15" s="17" t="n">
        <f aca="false">COUNTIFS('Duel Log'!C$2:C$5455,"Nooby❤️Pi2r",'Duel Log'!I$2:I$5455,$A15)+COUNTIFS('Duel Log'!C$2:C$5455,"Nooby❤️Pi2r",'Duel Log'!J$2:J$5455,$A15)+COUNTIFS('Duel Log'!C$2:C$5455,"Nooby❤️Pi2r",'Duel Log'!K$2:K$5455,$A15)+COUNTIFS('Duel Log'!C$2:C$5455,"Nooby❤️Pi2r",'Duel Log'!L$2:L$5455,$A15)+COUNTIFS('Duel Log'!C$2:C$5455,"Nooby❤️Pi2r",'Duel Log'!M$2:M$5455,$A15)+COUNTIFS('Duel Log'!C$2:C$5455,"Nooby❤️Pi2r",'Duel Log'!N$2:N$5455,$A15)+COUNTIFS('Duel Log'!C$2:C$5455,"Nooby❤️Pi2r",'Duel Log'!O$2:O$5455,$A15)+COUNTIFS('Duel Log'!C$2:C$5455,"Nooby❤️Pi2r",'Duel Log'!P$2:P$5455,$A15)</f>
        <v>7</v>
      </c>
      <c r="AM15" s="17" t="n">
        <f aca="false">COUNTIFS('Duel Log'!C$2:C$5455,"OS xAlee",'Duel Log'!I$2:I$5455,$A15)+COUNTIFS('Duel Log'!C$2:C$5455,"OS xAlee",'Duel Log'!J$2:J$5455,$A15)+COUNTIFS('Duel Log'!C$2:C$5455,"OS xAlee",'Duel Log'!K$2:K$5455,$A15)+COUNTIFS('Duel Log'!C$2:C$5455,"OS xAlee",'Duel Log'!L$2:L$5455,$A15)+COUNTIFS('Duel Log'!C$2:C$5455,"OS xAlee",'Duel Log'!M$2:M$5455,$A15)+COUNTIFS('Duel Log'!C$2:C$5455,"OS xAlee",'Duel Log'!N$2:N$5455,$A15)+COUNTIFS('Duel Log'!C$2:C$5455,"OS xAlee",'Duel Log'!O$2:O$5455,$A15)+COUNTIFS('Duel Log'!C$2:C$5455,"OS xAlee",'Duel Log'!P$2:P$5455,$A15)</f>
        <v>2</v>
      </c>
      <c r="AN15" s="17" t="n">
        <f aca="false">COUNTIFS('Duel Log'!C$2:C$5455,"Pedro™️",'Duel Log'!I$2:I$5455,$A15)+COUNTIFS('Duel Log'!C$2:C$5455,"Pedro™️",'Duel Log'!J$2:J$5455,$A15)+COUNTIFS('Duel Log'!C$2:C$5455,"Pedro™️",'Duel Log'!K$2:K$5455,$A15)+COUNTIFS('Duel Log'!C$2:C$5455,"Pedro™️",'Duel Log'!L$2:L$5455,$A15)+COUNTIFS('Duel Log'!C$2:C$5455,"Pedro™️",'Duel Log'!M$2:M$5455,$A15)+COUNTIFS('Duel Log'!C$2:C$5455,"Pedro™️",'Duel Log'!N$2:N$5455,$A15)+COUNTIFS('Duel Log'!C$2:C$5455,"Pedro™️",'Duel Log'!O$2:O$5455,$A15)+COUNTIFS('Duel Log'!C$2:C$5455,"Pedro™️",'Duel Log'!P$2:P$5455,$A15)</f>
        <v>22</v>
      </c>
      <c r="AO15" s="17" t="n">
        <f aca="false">COUNTIFS('Duel Log'!C$2:C$5455,"Polaris",'Duel Log'!I$2:I$5455,$A15)+COUNTIFS('Duel Log'!C$2:C$5455,"Polaris",'Duel Log'!J$2:J$5455,$A15)+COUNTIFS('Duel Log'!C$2:C$5455,"Polaris",'Duel Log'!K$2:K$5455,$A15)+COUNTIFS('Duel Log'!C$2:C$5455,"Polaris",'Duel Log'!L$2:L$5455,$A15)+COUNTIFS('Duel Log'!C$2:C$5455,"Polaris",'Duel Log'!M$2:M$5455,$A15)+COUNTIFS('Duel Log'!C$2:C$5455,"Polaris",'Duel Log'!N$2:N$5455,$A15)+COUNTIFS('Duel Log'!C$2:C$5455,"Polaris",'Duel Log'!O$2:O$5455,$A15)+COUNTIFS('Duel Log'!C$2:C$5455,"Polaris",'Duel Log'!P$2:P$5455,$A15)</f>
        <v>12</v>
      </c>
      <c r="AP15" s="17" t="n">
        <f aca="false">COUNTIFS('Duel Log'!C$2:C$5455,"RAD",'Duel Log'!I$2:I$5455,$A15)+COUNTIFS('Duel Log'!C$2:C$5455,"RAD",'Duel Log'!J$2:J$5455,$A15)+COUNTIFS('Duel Log'!C$2:C$5455,"RAD",'Duel Log'!K$2:K$5455,$A15)+COUNTIFS('Duel Log'!C$2:C$5455,"RAD",'Duel Log'!L$2:L$5455,$A15)+COUNTIFS('Duel Log'!C$2:C$5455,"RAD",'Duel Log'!M$2:M$5455,$A15)+COUNTIFS('Duel Log'!C$2:C$5455,"RAD",'Duel Log'!N$2:N$5455,$A15)+COUNTIFS('Duel Log'!C$2:C$5455,"RAD",'Duel Log'!O$2:O$5455,$A15)+COUNTIFS('Duel Log'!C$2:C$5455,"RAD",'Duel Log'!P$2:P$5455,$A15)</f>
        <v>3</v>
      </c>
      <c r="AQ15" s="17" t="n">
        <f aca="false">COUNTIFS('Duel Log'!C$2:C$5455,"RUBIZALEZ",'Duel Log'!I$2:I$5455,$A15)+COUNTIFS('Duel Log'!C$2:C$5455,"RUBIZALEZ",'Duel Log'!J$2:J$5455,$A15)+COUNTIFS('Duel Log'!C$2:C$5455,"RUBIZALEZ",'Duel Log'!K$2:K$5455,$A15)+COUNTIFS('Duel Log'!C$2:C$5455,"RUBIZALEZ",'Duel Log'!L$2:L$5455,$A15)+COUNTIFS('Duel Log'!C$2:C$5455,"RUBIZALEZ",'Duel Log'!M$2:M$5455,$A15)+COUNTIFS('Duel Log'!C$2:C$5455,"RUBIZALEZ",'Duel Log'!N$2:N$5455,$A15)+COUNTIFS('Duel Log'!C$2:C$5455,"RUBIZALEZ",'Duel Log'!O$2:O$5455,$A15)+COUNTIFS('Duel Log'!C$2:C$5455,"RUBIZALEZ",'Duel Log'!P$2:P$5455,$A15)</f>
        <v>15</v>
      </c>
      <c r="AR15" s="17" t="n">
        <f aca="false">COUNTIFS('Duel Log'!C$2:C$5455,"Rainbow",'Duel Log'!I$2:I$5455,$A15)+COUNTIFS('Duel Log'!C$2:C$5455,"Rainbow",'Duel Log'!J$2:J$5455,$A15)+COUNTIFS('Duel Log'!C$2:C$5455,"Rainbow",'Duel Log'!K$2:K$5455,$A15)+COUNTIFS('Duel Log'!C$2:C$5455,"Rainbow",'Duel Log'!L$2:L$5455,$A15)+COUNTIFS('Duel Log'!C$2:C$5455,"Rainbow",'Duel Log'!M$2:M$5455,$A15)+COUNTIFS('Duel Log'!C$2:C$5455,"Rainbow",'Duel Log'!N$2:N$5455,$A15)+COUNTIFS('Duel Log'!C$2:C$5455,"Rainbow",'Duel Log'!O$2:O$5455,$A15)+COUNTIFS('Duel Log'!C$2:C$5455,"Rainbow",'Duel Log'!P$2:P$5455,$A15)</f>
        <v>10</v>
      </c>
      <c r="AS15" s="17" t="n">
        <f aca="false">COUNTIFS('Duel Log'!C$2:C$5455,"Reminor",'Duel Log'!I$2:I$5455,$A15)+COUNTIFS('Duel Log'!C$2:C$5455,"Reminor",'Duel Log'!J$2:J$5455,$A15)+COUNTIFS('Duel Log'!C$2:C$5455,"Reminor",'Duel Log'!K$2:K$5455,$A15)+COUNTIFS('Duel Log'!C$2:C$5455,"Reminor",'Duel Log'!L$2:L$5455,$A15)+COUNTIFS('Duel Log'!C$2:C$5455,"Reminor",'Duel Log'!M$2:M$5455,$A15)+COUNTIFS('Duel Log'!C$2:C$5455,"Reminor",'Duel Log'!N$2:N$5455,$A15)+COUNTIFS('Duel Log'!C$2:C$5455,"Reminor",'Duel Log'!O$2:O$5455,$A15)+COUNTIFS('Duel Log'!C$2:C$5455,"Reminor",'Duel Log'!P$2:P$5455,$A15)</f>
        <v>2</v>
      </c>
      <c r="AT15" s="17" t="n">
        <f aca="false">COUNTIFS('Duel Log'!C$2:C$5455,"Rin✨安之",'Duel Log'!I$2:I$5455,$A15)+COUNTIFS('Duel Log'!C$2:C$5455,"Rin✨安之",'Duel Log'!J$2:J$5455,$A15)+COUNTIFS('Duel Log'!C$2:C$5455,"Rin✨安之",'Duel Log'!K$2:K$5455,$A15)+COUNTIFS('Duel Log'!C$2:C$5455,"Rin✨安之",'Duel Log'!L$2:L$5455,$A15)+COUNTIFS('Duel Log'!C$2:C$5455,"Rin✨安之",'Duel Log'!M$2:M$5455,$A15)+COUNTIFS('Duel Log'!C$2:C$5455,"Rin✨安之",'Duel Log'!N$2:N$5455,$A15)+COUNTIFS('Duel Log'!C$2:C$5455,"Rin✨安之",'Duel Log'!O$2:O$5455,$A15)+COUNTIFS('Duel Log'!C$2:C$5455,"Rin✨安之",'Duel Log'!P$2:P$5455,$A15)</f>
        <v>10</v>
      </c>
      <c r="AU15" s="17" t="n">
        <f aca="false">COUNTIFS('Duel Log'!C$2:C$5455,"Ryley",'Duel Log'!I$2:I$5455,$A15)+COUNTIFS('Duel Log'!C$2:C$5455,"Ryley",'Duel Log'!J$2:J$5455,$A15)+COUNTIFS('Duel Log'!C$2:C$5455,"Ryley",'Duel Log'!K$2:K$5455,$A15)+COUNTIFS('Duel Log'!C$2:C$5455,"Ryley",'Duel Log'!L$2:L$5455,$A15)+COUNTIFS('Duel Log'!C$2:C$5455,"Ryley",'Duel Log'!M$2:M$5455,$A15)+COUNTIFS('Duel Log'!C$2:C$5455,"Ryley",'Duel Log'!N$2:N$5455,$A15)+COUNTIFS('Duel Log'!C$2:C$5455,"Ryley",'Duel Log'!O$2:O$5455,$A15)+COUNTIFS('Duel Log'!C$2:C$5455,"Ryley",'Duel Log'!P$2:P$5455,$A15)</f>
        <v>14</v>
      </c>
      <c r="AV15" s="17" t="n">
        <f aca="false">COUNTIFS('Duel Log'!C$2:C$5455,"SK Dominik",'Duel Log'!I$2:I$5455,$A15)+COUNTIFS('Duel Log'!C$2:C$5455,"SK Dominik",'Duel Log'!J$2:J$5455,$A15)+COUNTIFS('Duel Log'!C$2:C$5455,"SK Dominik",'Duel Log'!K$2:K$5455,$A15)+COUNTIFS('Duel Log'!C$2:C$5455,"SK Dominik",'Duel Log'!L$2:L$5455,$A15)+COUNTIFS('Duel Log'!C$2:C$5455,"SK Dominik",'Duel Log'!M$2:M$5455,$A15)+COUNTIFS('Duel Log'!C$2:C$5455,"SK Dominik",'Duel Log'!N$2:N$5455,$A15)+COUNTIFS('Duel Log'!C$2:C$5455,"SK Dominik",'Duel Log'!O$2:O$5455,$A15)+COUNTIFS('Duel Log'!C$2:C$5455,"SK Dominik",'Duel Log'!P$2:P$5455,$A15)</f>
        <v>3</v>
      </c>
      <c r="AW15" s="17" t="n">
        <f aca="false">COUNTIFS('Duel Log'!C$2:C$5455,"SK Morten",'Duel Log'!I$2:I$5455,$A15)+COUNTIFS('Duel Log'!C$2:C$5455,"SK Morten",'Duel Log'!J$2:J$5455,$A15)+COUNTIFS('Duel Log'!C$2:C$5455,"SK Morten",'Duel Log'!K$2:K$5455,$A15)+COUNTIFS('Duel Log'!C$2:C$5455,"SK Morten",'Duel Log'!L$2:L$5455,$A15)+COUNTIFS('Duel Log'!C$2:C$5455,"SK Morten",'Duel Log'!M$2:M$5455,$A15)+COUNTIFS('Duel Log'!C$2:C$5455,"SK Morten",'Duel Log'!N$2:N$5455,$A15)+COUNTIFS('Duel Log'!C$2:C$5455,"SK Morten",'Duel Log'!O$2:O$5455,$A15)+COUNTIFS('Duel Log'!C$2:C$5455,"SK Morten",'Duel Log'!P$2:P$5455,$A15)</f>
        <v>9</v>
      </c>
      <c r="AX15" s="17" t="n">
        <f aca="false">COUNTIFS('Duel Log'!C$2:C$5455,"SK xopxsam",'Duel Log'!I$2:I$5455,$A15)+COUNTIFS('Duel Log'!C$2:C$5455,"SK xopxsam",'Duel Log'!J$2:J$5455,$A15)+COUNTIFS('Duel Log'!C$2:C$5455,"SK xopxsam",'Duel Log'!K$2:K$5455,$A15)+COUNTIFS('Duel Log'!C$2:C$5455,"SK xopxsam",'Duel Log'!L$2:L$5455,$A15)+COUNTIFS('Duel Log'!C$2:C$5455,"SK xopxsam",'Duel Log'!M$2:M$5455,$A15)+COUNTIFS('Duel Log'!C$2:C$5455,"SK xopxsam",'Duel Log'!N$2:N$5455,$A15)+COUNTIFS('Duel Log'!C$2:C$5455,"SK xopxsam",'Duel Log'!O$2:O$5455,$A15)+COUNTIFS('Duel Log'!C$2:C$5455,"SK xopxsam",'Duel Log'!P$2:P$5455,$A15)</f>
        <v>2</v>
      </c>
      <c r="AY15" s="17" t="n">
        <f aca="false">COUNTIFS('Duel Log'!C$2:C$5455,"Samuel Bassotto",'Duel Log'!I$2:I$5455,$A15)+COUNTIFS('Duel Log'!C$2:C$5455,"Samuel Bassotto",'Duel Log'!J$2:J$5455,$A15)+COUNTIFS('Duel Log'!C$2:C$5455,"Samuel Bassotto",'Duel Log'!K$2:K$5455,$A15)+COUNTIFS('Duel Log'!C$2:C$5455,"Samuel Bassotto",'Duel Log'!L$2:L$5455,$A15)+COUNTIFS('Duel Log'!C$2:C$5455,"Samuel Bassotto",'Duel Log'!M$2:M$5455,$A15)+COUNTIFS('Duel Log'!C$2:C$5455,"Samuel Bassotto",'Duel Log'!N$2:N$5455,$A15)+COUNTIFS('Duel Log'!C$2:C$5455,"Samuel Bassotto",'Duel Log'!O$2:O$5455,$A15)+COUNTIFS('Duel Log'!C$2:C$5455,"Samuel Bassotto",'Duel Log'!P$2:P$5455,$A15)</f>
        <v>9</v>
      </c>
      <c r="AZ15" s="17" t="n">
        <f aca="false">COUNTIFS('Duel Log'!C$2:C$5455,"SandBox",'Duel Log'!I$2:I$5455,$A15)+COUNTIFS('Duel Log'!C$2:C$5455,"SandBox",'Duel Log'!J$2:J$5455,$A15)+COUNTIFS('Duel Log'!C$2:C$5455,"SandBox",'Duel Log'!K$2:K$5455,$A15)+COUNTIFS('Duel Log'!C$2:C$5455,"SandBox",'Duel Log'!L$2:L$5455,$A15)+COUNTIFS('Duel Log'!C$2:C$5455,"SandBox",'Duel Log'!M$2:M$5455,$A15)+COUNTIFS('Duel Log'!C$2:C$5455,"SandBox",'Duel Log'!N$2:N$5455,$A15)+COUNTIFS('Duel Log'!C$2:C$5455,"SandBox",'Duel Log'!O$2:O$5455,$A15)+COUNTIFS('Duel Log'!C$2:C$5455,"SandBox",'Duel Log'!P$2:P$5455,$A15)</f>
        <v>30</v>
      </c>
      <c r="BA15" s="17" t="n">
        <f aca="false">COUNTIFS('Duel Log'!C$2:C$5455,"Sosaa1of1",'Duel Log'!I$2:I$5455,$A15)+COUNTIFS('Duel Log'!C$2:C$5455,"Sosaa1of1",'Duel Log'!J$2:J$5455,$A15)+COUNTIFS('Duel Log'!C$2:C$5455,"Sosaa1of1",'Duel Log'!K$2:K$5455,$A15)+COUNTIFS('Duel Log'!C$2:C$5455,"Sosaa1of1",'Duel Log'!L$2:L$5455,$A15)+COUNTIFS('Duel Log'!C$2:C$5455,"Sosaa1of1",'Duel Log'!M$2:M$5455,$A15)+COUNTIFS('Duel Log'!C$2:C$5455,"Sosaa1of1",'Duel Log'!N$2:N$5455,$A15)+COUNTIFS('Duel Log'!C$2:C$5455,"Sosaa1of1",'Duel Log'!O$2:O$5455,$A15)+COUNTIFS('Duel Log'!C$2:C$5455,"Sosaa1of1",'Duel Log'!P$2:P$5455,$A15)</f>
        <v>1</v>
      </c>
      <c r="BB15" s="17" t="n">
        <f aca="false">COUNTIFS('Duel Log'!C$2:C$5455,"Steeef",'Duel Log'!I$2:I$5455,$A15)+COUNTIFS('Duel Log'!C$2:C$5455,"Steeef",'Duel Log'!J$2:J$5455,$A15)+COUNTIFS('Duel Log'!C$2:C$5455,"Steeef",'Duel Log'!K$2:K$5455,$A15)+COUNTIFS('Duel Log'!C$2:C$5455,"Steeef",'Duel Log'!L$2:L$5455,$A15)+COUNTIFS('Duel Log'!C$2:C$5455,"Steeef",'Duel Log'!M$2:M$5455,$A15)+COUNTIFS('Duel Log'!C$2:C$5455,"Steeef",'Duel Log'!N$2:N$5455,$A15)+COUNTIFS('Duel Log'!C$2:C$5455,"Steeef",'Duel Log'!O$2:O$5455,$A15)+COUNTIFS('Duel Log'!C$2:C$5455,"Steeef",'Duel Log'!P$2:P$5455,$A15)</f>
        <v>15</v>
      </c>
      <c r="BC15" s="17" t="n">
        <f aca="false">COUNTIFS('Duel Log'!C$2:C$5455,"TMX I Mateja",'Duel Log'!I$2:I$5455,$A15)+COUNTIFS('Duel Log'!C$2:C$5455,"TMX I Mateja",'Duel Log'!J$2:J$5455,$A15)+COUNTIFS('Duel Log'!C$2:C$5455,"TMX I Mateja",'Duel Log'!K$2:K$5455,$A15)+COUNTIFS('Duel Log'!C$2:C$5455,"TMX I Mateja",'Duel Log'!L$2:L$5455,$A15)+COUNTIFS('Duel Log'!C$2:C$5455,"TMX I Mateja",'Duel Log'!M$2:M$5455,$A15)+COUNTIFS('Duel Log'!C$2:C$5455,"TMX I Mateja",'Duel Log'!N$2:N$5455,$A15)+COUNTIFS('Duel Log'!C$2:C$5455,"TMX I Mateja",'Duel Log'!O$2:O$5455,$A15)+COUNTIFS('Duel Log'!C$2:C$5455,"TMX I Mateja",'Duel Log'!P$2:P$5455,$A15)</f>
        <v>23</v>
      </c>
      <c r="BD15" s="17" t="n">
        <f aca="false">COUNTIFS('Duel Log'!C$2:C$5455,"TTK:MrAwesomeCR",'Duel Log'!I$2:I$5455,$A15)+COUNTIFS('Duel Log'!C$2:C$5455,"TTK:MrAwesomeCR",'Duel Log'!J$2:J$5455,$A15)+COUNTIFS('Duel Log'!C$2:C$5455,"TTK:MrAwesomeCR",'Duel Log'!K$2:K$5455,$A15)+COUNTIFS('Duel Log'!C$2:C$5455,"TTK:MrAwesomeCR",'Duel Log'!L$2:L$5455,$A15)+COUNTIFS('Duel Log'!C$2:C$5455,"TTK:MrAwesomeCR",'Duel Log'!M$2:M$5455,$A15)+COUNTIFS('Duel Log'!C$2:C$5455,"TTK:MrAwesomeCR",'Duel Log'!N$2:N$5455,$A15)+COUNTIFS('Duel Log'!C$2:C$5455,"TTK:MrAwesomeCR",'Duel Log'!O$2:O$5455,$A15)+COUNTIFS('Duel Log'!C$2:C$5455,"TTK:MrAwesomeCR",'Duel Log'!P$2:P$5455,$A15)</f>
        <v>1</v>
      </c>
      <c r="BE15" s="17" t="n">
        <f aca="false">COUNTIFS('Duel Log'!C$2:C$5455,"Turan✨",'Duel Log'!I$2:I$5455,$A15)+COUNTIFS('Duel Log'!C$2:C$5455,"Turan✨",'Duel Log'!J$2:J$5455,$A15)+COUNTIFS('Duel Log'!C$2:C$5455,"Turan✨",'Duel Log'!K$2:K$5455,$A15)+COUNTIFS('Duel Log'!C$2:C$5455,"Turan✨",'Duel Log'!L$2:L$5455,$A15)+COUNTIFS('Duel Log'!C$2:C$5455,"Turan✨",'Duel Log'!M$2:M$5455,$A15)+COUNTIFS('Duel Log'!C$2:C$5455,"Turan✨",'Duel Log'!N$2:N$5455,$A15)+COUNTIFS('Duel Log'!C$2:C$5455,"Turan✨",'Duel Log'!O$2:O$5455,$A15)+COUNTIFS('Duel Log'!C$2:C$5455,"Turan✨",'Duel Log'!P$2:P$5455,$A15)</f>
        <v>9</v>
      </c>
      <c r="BF15" s="17" t="n">
        <f aca="false">COUNTIFS('Duel Log'!C$2:C$5455,"Viktor",'Duel Log'!I$2:I$5455,$A15)+COUNTIFS('Duel Log'!C$2:C$5455,"Viktor",'Duel Log'!J$2:J$5455,$A15)+COUNTIFS('Duel Log'!C$2:C$5455,"Viktor",'Duel Log'!K$2:K$5455,$A15)+COUNTIFS('Duel Log'!C$2:C$5455,"Viktor",'Duel Log'!L$2:L$5455,$A15)+COUNTIFS('Duel Log'!C$2:C$5455,"Viktor",'Duel Log'!M$2:M$5455,$A15)+COUNTIFS('Duel Log'!C$2:C$5455,"Viktor",'Duel Log'!N$2:N$5455,$A15)+COUNTIFS('Duel Log'!C$2:C$5455,"Viktor",'Duel Log'!O$2:O$5455,$A15)+COUNTIFS('Duel Log'!C$2:C$5455,"Viktor",'Duel Log'!P$2:P$5455,$A15)</f>
        <v>2</v>
      </c>
      <c r="BG15" s="17" t="n">
        <f aca="false">COUNTIFS('Duel Log'!C$2:C$5455,"Vitor75",'Duel Log'!I$2:I$5455,$A15)+COUNTIFS('Duel Log'!C$2:C$5455,"Vitor75",'Duel Log'!J$2:J$5455,$A15)+COUNTIFS('Duel Log'!C$2:C$5455,"Vitor75",'Duel Log'!K$2:K$5455,$A15)+COUNTIFS('Duel Log'!C$2:C$5455,"Vitor75",'Duel Log'!L$2:L$5455,$A15)+COUNTIFS('Duel Log'!C$2:C$5455,"Vitor75",'Duel Log'!M$2:M$5455,$A15)+COUNTIFS('Duel Log'!C$2:C$5455,"Vitor75",'Duel Log'!N$2:N$5455,$A15)+COUNTIFS('Duel Log'!C$2:C$5455,"Vitor75",'Duel Log'!O$2:O$5455,$A15)+COUNTIFS('Duel Log'!C$2:C$5455,"Vitor75",'Duel Log'!P$2:P$5455,$A15)</f>
        <v>19</v>
      </c>
      <c r="BH15" s="17" t="n">
        <f aca="false">COUNTIFS('Duel Log'!C$2:C$5455,"WL ✨ Tytoń 劲头",'Duel Log'!I$2:I$5455,$A15)+COUNTIFS('Duel Log'!C$2:C$5455,"WL ✨ Tytoń 劲头",'Duel Log'!J$2:J$5455,$A15)+COUNTIFS('Duel Log'!C$2:C$5455,"WL ✨ Tytoń 劲头",'Duel Log'!K$2:K$5455,$A15)+COUNTIFS('Duel Log'!C$2:C$5455,"WL ✨ Tytoń 劲头",'Duel Log'!L$2:L$5455,$A15)+COUNTIFS('Duel Log'!C$2:C$5455,"WL ✨ Tytoń 劲头",'Duel Log'!M$2:M$5455,$A15)+COUNTIFS('Duel Log'!C$2:C$5455,"WL ✨ Tytoń 劲头",'Duel Log'!N$2:N$5455,$A15)+COUNTIFS('Duel Log'!C$2:C$5455,"WL ✨ Tytoń 劲头",'Duel Log'!O$2:O$5455,$A15)+COUNTIFS('Duel Log'!C$2:C$5455,"WL ✨ Tytoń 劲头",'Duel Log'!P$2:P$5455,$A15)</f>
        <v>11</v>
      </c>
      <c r="BI15" s="17" t="n">
        <f aca="false">COUNTIFS('Duel Log'!C$2:C$5455,"WL ツ Dam’s ✨",'Duel Log'!I$2:I$5455,$A15)+COUNTIFS('Duel Log'!C$2:C$5455,"WL ツ Dam’s ✨",'Duel Log'!J$2:J$5455,$A15)+COUNTIFS('Duel Log'!C$2:C$5455,"WL ツ Dam’s ✨",'Duel Log'!K$2:K$5455,$A15)+COUNTIFS('Duel Log'!C$2:C$5455,"WL ツ Dam’s ✨",'Duel Log'!L$2:L$5455,$A15)+COUNTIFS('Duel Log'!C$2:C$5455,"WL ツ Dam’s ✨",'Duel Log'!M$2:M$5455,$A15)+COUNTIFS('Duel Log'!C$2:C$5455,"WL ツ Dam’s ✨",'Duel Log'!N$2:N$5455,$A15)+COUNTIFS('Duel Log'!C$2:C$5455,"WL ツ Dam’s ✨",'Duel Log'!O$2:O$5455,$A15)+COUNTIFS('Duel Log'!C$2:C$5455,"WL ツ Dam’s ✨",'Duel Log'!P$2:P$5455,$A15)</f>
        <v>0</v>
      </c>
      <c r="BJ15" s="17" t="n">
        <f aca="false">COUNTIFS('Duel Log'!C$2:C$5455,"Wallace",'Duel Log'!I$2:I$5455,$A15)+COUNTIFS('Duel Log'!C$2:C$5455,"Wallace",'Duel Log'!J$2:J$5455,$A15)+COUNTIFS('Duel Log'!C$2:C$5455,"Wallace",'Duel Log'!K$2:K$5455,$A15)+COUNTIFS('Duel Log'!C$2:C$5455,"Wallace",'Duel Log'!L$2:L$5455,$A15)+COUNTIFS('Duel Log'!C$2:C$5455,"Wallace",'Duel Log'!M$2:M$5455,$A15)+COUNTIFS('Duel Log'!C$2:C$5455,"Wallace",'Duel Log'!N$2:N$5455,$A15)+COUNTIFS('Duel Log'!C$2:C$5455,"Wallace",'Duel Log'!O$2:O$5455,$A15)+COUNTIFS('Duel Log'!C$2:C$5455,"Wallace",'Duel Log'!P$2:P$5455,$A15)</f>
        <v>14</v>
      </c>
      <c r="BK15" s="17" t="n">
        <f aca="false">COUNTIFS('Duel Log'!C$2:C$5455,"Wyze❤️Ultimo",'Duel Log'!I$2:I$5455,$A15)+COUNTIFS('Duel Log'!C$2:C$5455,"Wyze❤️Ultimo",'Duel Log'!J$2:J$5455,$A15)+COUNTIFS('Duel Log'!C$2:C$5455,"Wyze❤️Ultimo",'Duel Log'!K$2:K$5455,$A15)+COUNTIFS('Duel Log'!C$2:C$5455,"Wyze❤️Ultimo",'Duel Log'!L$2:L$5455,$A15)+COUNTIFS('Duel Log'!C$2:C$5455,"Wyze❤️Ultimo",'Duel Log'!M$2:M$5455,$A15)+COUNTIFS('Duel Log'!C$2:C$5455,"Wyze❤️Ultimo",'Duel Log'!N$2:N$5455,$A15)+COUNTIFS('Duel Log'!C$2:C$5455,"Wyze❤️Ultimo",'Duel Log'!O$2:O$5455,$A15)+COUNTIFS('Duel Log'!C$2:C$5455,"Wyze❤️Ultimo",'Duel Log'!P$2:P$5455,$A15)</f>
        <v>5</v>
      </c>
      <c r="BL15" s="17" t="n">
        <f aca="false">COUNTIFS('Duel Log'!C$2:C$5455,"Yoru",'Duel Log'!I$2:I$5455,$A15)+COUNTIFS('Duel Log'!C$2:C$5455,"Yoru",'Duel Log'!J$2:J$5455,$A15)+COUNTIFS('Duel Log'!C$2:C$5455,"Yoru",'Duel Log'!K$2:K$5455,$A15)+COUNTIFS('Duel Log'!C$2:C$5455,"Yoru",'Duel Log'!L$2:L$5455,$A15)+COUNTIFS('Duel Log'!C$2:C$5455,"Yoru",'Duel Log'!M$2:M$5455,$A15)+COUNTIFS('Duel Log'!C$2:C$5455,"Yoru",'Duel Log'!N$2:N$5455,$A15)+COUNTIFS('Duel Log'!C$2:C$5455,"Yoru",'Duel Log'!O$2:O$5455,$A15)+COUNTIFS('Duel Log'!C$2:C$5455,"Yoru",'Duel Log'!P$2:P$5455,$A15)</f>
        <v>14</v>
      </c>
      <c r="BM15" s="17" t="n">
        <f aca="false">COUNTIFS('Duel Log'!C$2:C$5455,"ZQuentino",'Duel Log'!I$2:I$5455,$A15)+COUNTIFS('Duel Log'!C$2:C$5455,"ZQuentino",'Duel Log'!J$2:J$5455,$A15)+COUNTIFS('Duel Log'!C$2:C$5455,"ZQuentino",'Duel Log'!K$2:K$5455,$A15)+COUNTIFS('Duel Log'!C$2:C$5455,"ZQuentino",'Duel Log'!L$2:L$5455,$A15)+COUNTIFS('Duel Log'!C$2:C$5455,"ZQuentino",'Duel Log'!M$2:M$5455,$A15)+COUNTIFS('Duel Log'!C$2:C$5455,"ZQuentino",'Duel Log'!N$2:N$5455,$A15)+COUNTIFS('Duel Log'!C$2:C$5455,"ZQuentino",'Duel Log'!O$2:O$5455,$A15)+COUNTIFS('Duel Log'!C$2:C$5455,"ZQuentino",'Duel Log'!P$2:P$5455,$A15)</f>
        <v>1</v>
      </c>
      <c r="BN15" s="17" t="n">
        <f aca="false">COUNTIFS('Duel Log'!C$2:C$5455,"adriel",'Duel Log'!I$2:I$5455,$A15)+COUNTIFS('Duel Log'!C$2:C$5455,"adriel",'Duel Log'!J$2:J$5455,$A15)+COUNTIFS('Duel Log'!C$2:C$5455,"adriel",'Duel Log'!K$2:K$5455,$A15)+COUNTIFS('Duel Log'!C$2:C$5455,"adriel",'Duel Log'!L$2:L$5455,$A15)+COUNTIFS('Duel Log'!C$2:C$5455,"adriel",'Duel Log'!M$2:M$5455,$A15)+COUNTIFS('Duel Log'!C$2:C$5455,"adriel",'Duel Log'!N$2:N$5455,$A15)+COUNTIFS('Duel Log'!C$2:C$5455,"adriel",'Duel Log'!O$2:O$5455,$A15)+COUNTIFS('Duel Log'!C$2:C$5455,"adriel",'Duel Log'!P$2:P$5455,$A15)</f>
        <v>19</v>
      </c>
      <c r="BO15" s="17" t="n">
        <f aca="false">COUNTIFS('Duel Log'!C$2:C$5455,"dark✨安花",'Duel Log'!I$2:I$5455,$A15)+COUNTIFS('Duel Log'!C$2:C$5455,"dark✨安花",'Duel Log'!J$2:J$5455,$A15)+COUNTIFS('Duel Log'!C$2:C$5455,"dark✨安花",'Duel Log'!K$2:K$5455,$A15)+COUNTIFS('Duel Log'!C$2:C$5455,"dark✨安花",'Duel Log'!L$2:L$5455,$A15)+COUNTIFS('Duel Log'!C$2:C$5455,"dark✨安花",'Duel Log'!M$2:M$5455,$A15)+COUNTIFS('Duel Log'!C$2:C$5455,"dark✨安花",'Duel Log'!N$2:N$5455,$A15)+COUNTIFS('Duel Log'!C$2:C$5455,"dark✨安花",'Duel Log'!O$2:O$5455,$A15)+COUNTIFS('Duel Log'!C$2:C$5455,"dark✨安花",'Duel Log'!P$2:P$5455,$A15)</f>
        <v>5</v>
      </c>
      <c r="BP15" s="17" t="n">
        <f aca="false">COUNTIFS('Duel Log'!C$2:C$5455,"droy",'Duel Log'!I$2:I$5455,$A15)+COUNTIFS('Duel Log'!C$2:C$5455,"droy",'Duel Log'!J$2:J$5455,$A15)+COUNTIFS('Duel Log'!C$2:C$5455,"droy",'Duel Log'!K$2:K$5455,$A15)+COUNTIFS('Duel Log'!C$2:C$5455,"droy",'Duel Log'!L$2:L$5455,$A15)+COUNTIFS('Duel Log'!C$2:C$5455,"droy",'Duel Log'!M$2:M$5455,$A15)+COUNTIFS('Duel Log'!C$2:C$5455,"droy",'Duel Log'!N$2:N$5455,$A15)+COUNTIFS('Duel Log'!C$2:C$5455,"droy",'Duel Log'!O$2:O$5455,$A15)+COUNTIFS('Duel Log'!C$2:C$5455,"droy",'Duel Log'!P$2:P$5455,$A15)</f>
        <v>7</v>
      </c>
      <c r="BQ15" s="17" t="n">
        <f aca="false">COUNTIFS('Duel Log'!C$2:C$5455,"evolve✨律师",'Duel Log'!I$2:I$5455,$A15)+COUNTIFS('Duel Log'!C$2:C$5455,"evolve✨律师",'Duel Log'!J$2:J$5455,$A15)+COUNTIFS('Duel Log'!C$2:C$5455,"evolve✨律师",'Duel Log'!K$2:K$5455,$A15)+COUNTIFS('Duel Log'!C$2:C$5455,"evolve✨律师",'Duel Log'!L$2:L$5455,$A15)+COUNTIFS('Duel Log'!C$2:C$5455,"evolve✨律师",'Duel Log'!M$2:M$5455,$A15)+COUNTIFS('Duel Log'!C$2:C$5455,"evolve✨律师",'Duel Log'!N$2:N$5455,$A15)+COUNTIFS('Duel Log'!C$2:C$5455,"evolve✨律师",'Duel Log'!O$2:O$5455,$A15)+COUNTIFS('Duel Log'!C$2:C$5455,"evolve✨律师",'Duel Log'!P$2:P$5455,$A15)</f>
        <v>3</v>
      </c>
      <c r="BR15" s="17" t="n">
        <f aca="false">COUNTIFS('Duel Log'!C$2:C$5455,"fluffypotato99",'Duel Log'!I$2:I$5455,$A15)+COUNTIFS('Duel Log'!C$2:C$5455,"fluffypotato99",'Duel Log'!J$2:J$5455,$A15)+COUNTIFS('Duel Log'!C$2:C$5455,"fluffypotato99",'Duel Log'!K$2:K$5455,$A15)+COUNTIFS('Duel Log'!C$2:C$5455,"fluffypotato99",'Duel Log'!L$2:L$5455,$A15)+COUNTIFS('Duel Log'!C$2:C$5455,"fluffypotato99",'Duel Log'!M$2:M$5455,$A15)+COUNTIFS('Duel Log'!C$2:C$5455,"fluffypotato99",'Duel Log'!N$2:N$5455,$A15)+COUNTIFS('Duel Log'!C$2:C$5455,"fluffypotato99",'Duel Log'!O$2:O$5455,$A15)+COUNTIFS('Duel Log'!C$2:C$5455,"fluffypotato99",'Duel Log'!P$2:P$5455,$A15)</f>
        <v>2</v>
      </c>
      <c r="BS15" s="17" t="n">
        <f aca="false">COUNTIFS('Duel Log'!C$2:C$5455,"kodigogg",'Duel Log'!I$2:I$5455,$A15)+COUNTIFS('Duel Log'!C$2:C$5455,"kodigogg",'Duel Log'!J$2:J$5455,$A15)+COUNTIFS('Duel Log'!C$2:C$5455,"kodigogg",'Duel Log'!K$2:K$5455,$A15)+COUNTIFS('Duel Log'!C$2:C$5455,"kodigogg",'Duel Log'!L$2:L$5455,$A15)+COUNTIFS('Duel Log'!C$2:C$5455,"kodigogg",'Duel Log'!M$2:M$5455,$A15)+COUNTIFS('Duel Log'!C$2:C$5455,"kodigogg",'Duel Log'!N$2:N$5455,$A15)+COUNTIFS('Duel Log'!C$2:C$5455,"kodigogg",'Duel Log'!O$2:O$5455,$A15)+COUNTIFS('Duel Log'!C$2:C$5455,"kodigogg",'Duel Log'!P$2:P$5455,$A15)</f>
        <v>3</v>
      </c>
      <c r="BT15" s="17" t="n">
        <f aca="false">COUNTIFS('Duel Log'!C$2:C$5455,"⇀スキル丨Hadi",'Duel Log'!I$2:I$5455,$A15)+COUNTIFS('Duel Log'!C$2:C$5455,"⇀スキル丨Hadi",'Duel Log'!J$2:J$5455,$A15)+COUNTIFS('Duel Log'!C$2:C$5455,"⇀スキル丨Hadi",'Duel Log'!K$2:K$5455,$A15)+COUNTIFS('Duel Log'!C$2:C$5455,"⇀スキル丨Hadi",'Duel Log'!L$2:L$5455,$A15)+COUNTIFS('Duel Log'!C$2:C$5455,"⇀スキル丨Hadi",'Duel Log'!M$2:M$5455,$A15)+COUNTIFS('Duel Log'!C$2:C$5455,"⇀スキル丨Hadi",'Duel Log'!N$2:N$5455,$A15)+COUNTIFS('Duel Log'!C$2:C$5455,"⇀スキル丨Hadi",'Duel Log'!O$2:O$5455,$A15)+COUNTIFS('Duel Log'!C$2:C$5455,"⇀スキル丨Hadi",'Duel Log'!P$2:P$5455,$A15)</f>
        <v>2</v>
      </c>
      <c r="BU15" s="17" t="n">
        <f aca="false">COUNTIFS('Duel Log'!C$2:C$5455,"✨Tanji",'Duel Log'!I$2:I$5455,$A15)+COUNTIFS('Duel Log'!C$2:C$5455,"✨Tanji",'Duel Log'!J$2:J$5455,$A15)+COUNTIFS('Duel Log'!C$2:C$5455,"✨Tanji",'Duel Log'!K$2:K$5455,$A15)+COUNTIFS('Duel Log'!C$2:C$5455,"✨Tanji",'Duel Log'!L$2:L$5455,$A15)+COUNTIFS('Duel Log'!C$2:C$5455,"✨Tanji",'Duel Log'!M$2:M$5455,$A15)+COUNTIFS('Duel Log'!C$2:C$5455,"✨Tanji",'Duel Log'!N$2:N$5455,$A15)+COUNTIFS('Duel Log'!C$2:C$5455,"✨Tanji",'Duel Log'!O$2:O$5455,$A15)+COUNTIFS('Duel Log'!C$2:C$5455,"✨Tanji",'Duel Log'!P$2:P$5455,$A15)</f>
        <v>8</v>
      </c>
      <c r="BV15" s="17" t="n">
        <f aca="false">COUNTIFS('Duel Log'!C$2:C$5455,"くり",'Duel Log'!I$2:I$5455,$A15)+COUNTIFS('Duel Log'!C$2:C$5455,"くり",'Duel Log'!J$2:J$5455,$A15)+COUNTIFS('Duel Log'!C$2:C$5455,"くり",'Duel Log'!K$2:K$5455,$A15)+COUNTIFS('Duel Log'!C$2:C$5455,"くり",'Duel Log'!L$2:L$5455,$A15)+COUNTIFS('Duel Log'!C$2:C$5455,"くり",'Duel Log'!M$2:M$5455,$A15)+COUNTIFS('Duel Log'!C$2:C$5455,"くり",'Duel Log'!N$2:N$5455,$A15)+COUNTIFS('Duel Log'!C$2:C$5455,"くり",'Duel Log'!O$2:O$5455,$A15)+COUNTIFS('Duel Log'!C$2:C$5455,"くり",'Duel Log'!P$2:P$5455,$A15)</f>
        <v>3</v>
      </c>
      <c r="BW15" s="17" t="n">
        <f aca="false">COUNTIFS('Duel Log'!C$2:C$5455,"ぐりてゃん",'Duel Log'!I$2:I$5455,$A15)+COUNTIFS('Duel Log'!C$2:C$5455,"ぐりてゃん",'Duel Log'!J$2:J$5455,$A15)+COUNTIFS('Duel Log'!C$2:C$5455,"ぐりてゃん",'Duel Log'!K$2:K$5455,$A15)+COUNTIFS('Duel Log'!C$2:C$5455,"ぐりてゃん",'Duel Log'!L$2:L$5455,$A15)+COUNTIFS('Duel Log'!C$2:C$5455,"ぐりてゃん",'Duel Log'!M$2:M$5455,$A15)+COUNTIFS('Duel Log'!C$2:C$5455,"ぐりてゃん",'Duel Log'!N$2:N$5455,$A15)+COUNTIFS('Duel Log'!C$2:C$5455,"ぐりてゃん",'Duel Log'!O$2:O$5455,$A15)+COUNTIFS('Duel Log'!C$2:C$5455,"ぐりてゃん",'Duel Log'!P$2:P$5455,$A15)</f>
        <v>20</v>
      </c>
      <c r="BX15" s="17" t="n">
        <f aca="false">COUNTIFS('Duel Log'!C$2:C$5455,"たぁ",'Duel Log'!I$2:I$5455,$A15)+COUNTIFS('Duel Log'!C$2:C$5455,"たぁ",'Duel Log'!J$2:J$5455,$A15)+COUNTIFS('Duel Log'!C$2:C$5455,"たぁ",'Duel Log'!K$2:K$5455,$A15)+COUNTIFS('Duel Log'!C$2:C$5455,"たぁ",'Duel Log'!L$2:L$5455,$A15)+COUNTIFS('Duel Log'!C$2:C$5455,"たぁ",'Duel Log'!M$2:M$5455,$A15)+COUNTIFS('Duel Log'!C$2:C$5455,"たぁ",'Duel Log'!N$2:N$5455,$A15)+COUNTIFS('Duel Log'!C$2:C$5455,"たぁ",'Duel Log'!O$2:O$5455,$A15)+COUNTIFS('Duel Log'!C$2:C$5455,"たぁ",'Duel Log'!P$2:P$5455,$A15)</f>
        <v>18</v>
      </c>
      <c r="BY15" s="17" t="n">
        <f aca="false">COUNTIFS('Duel Log'!C$2:C$5455,"てち",'Duel Log'!I$2:I$5455,$A15)+COUNTIFS('Duel Log'!C$2:C$5455,"てち",'Duel Log'!J$2:J$5455,$A15)+COUNTIFS('Duel Log'!C$2:C$5455,"てち",'Duel Log'!K$2:K$5455,$A15)+COUNTIFS('Duel Log'!C$2:C$5455,"てち",'Duel Log'!L$2:L$5455,$A15)+COUNTIFS('Duel Log'!C$2:C$5455,"てち",'Duel Log'!M$2:M$5455,$A15)+COUNTIFS('Duel Log'!C$2:C$5455,"てち",'Duel Log'!N$2:N$5455,$A15)+COUNTIFS('Duel Log'!C$2:C$5455,"てち",'Duel Log'!O$2:O$5455,$A15)+COUNTIFS('Duel Log'!C$2:C$5455,"てち",'Duel Log'!P$2:P$5455,$A15)</f>
        <v>1</v>
      </c>
      <c r="BZ15" s="17" t="n">
        <f aca="false">COUNTIFS('Duel Log'!C$2:C$5455,"むぎったん",'Duel Log'!I$2:I$5455,$A15)+COUNTIFS('Duel Log'!C$2:C$5455,"むぎったん",'Duel Log'!J$2:J$5455,$A15)+COUNTIFS('Duel Log'!C$2:C$5455,"むぎったん",'Duel Log'!K$2:K$5455,$A15)+COUNTIFS('Duel Log'!C$2:C$5455,"むぎったん",'Duel Log'!L$2:L$5455,$A15)+COUNTIFS('Duel Log'!C$2:C$5455,"むぎったん",'Duel Log'!M$2:M$5455,$A15)+COUNTIFS('Duel Log'!C$2:C$5455,"むぎったん",'Duel Log'!N$2:N$5455,$A15)+COUNTIFS('Duel Log'!C$2:C$5455,"むぎったん",'Duel Log'!O$2:O$5455,$A15)+COUNTIFS('Duel Log'!C$2:C$5455,"むぎったん",'Duel Log'!P$2:P$5455,$A15)</f>
        <v>14</v>
      </c>
      <c r="CA15" s="17" t="n">
        <f aca="false">COUNTIFS('Duel Log'!C$2:C$5455,"加急Sinistro™",'Duel Log'!I$2:I$5455,$A15)+COUNTIFS('Duel Log'!C$2:C$5455,"加急Sinistro™",'Duel Log'!J$2:J$5455,$A15)+COUNTIFS('Duel Log'!C$2:C$5455,"加急Sinistro™",'Duel Log'!K$2:K$5455,$A15)+COUNTIFS('Duel Log'!C$2:C$5455,"加急Sinistro™",'Duel Log'!L$2:L$5455,$A15)+COUNTIFS('Duel Log'!C$2:C$5455,"加急Sinistro™",'Duel Log'!M$2:M$5455,$A15)+COUNTIFS('Duel Log'!C$2:C$5455,"加急Sinistro™",'Duel Log'!N$2:N$5455,$A15)+COUNTIFS('Duel Log'!C$2:C$5455,"加急Sinistro™",'Duel Log'!O$2:O$5455,$A15)+COUNTIFS('Duel Log'!C$2:C$5455,"加急Sinistro™",'Duel Log'!P$2:P$5455,$A15)</f>
        <v>0</v>
      </c>
      <c r="CB15" s="17" t="n">
        <f aca="false">COUNTIFS('Duel Log'!C$2:C$5455,"枫｜rakan❤️安之",'Duel Log'!I$2:I$5455,$A15)+COUNTIFS('Duel Log'!C$2:C$5455,"枫｜rakan❤️安之",'Duel Log'!J$2:J$5455,$A15)+COUNTIFS('Duel Log'!C$2:C$5455,"枫｜rakan❤️安之",'Duel Log'!K$2:K$5455,$A15)+COUNTIFS('Duel Log'!C$2:C$5455,"枫｜rakan❤️安之",'Duel Log'!L$2:L$5455,$A15)+COUNTIFS('Duel Log'!C$2:C$5455,"枫｜rakan❤️安之",'Duel Log'!M$2:M$5455,$A15)+COUNTIFS('Duel Log'!C$2:C$5455,"枫｜rakan❤️安之",'Duel Log'!N$2:N$5455,$A15)+COUNTIFS('Duel Log'!C$2:C$5455,"枫｜rakan❤️安之",'Duel Log'!O$2:O$5455,$A15)+COUNTIFS('Duel Log'!C$2:C$5455,"枫｜rakan❤️安之",'Duel Log'!P$2:P$5455,$A15)</f>
        <v>1</v>
      </c>
      <c r="CC15" s="17" t="n">
        <f aca="false">COUNTIFS('Duel Log'!C$2:C$5455,"神│Venpers™☆",'Duel Log'!I$2:I$5455,$A15)+COUNTIFS('Duel Log'!C$2:C$5455,"神│Venpers™☆",'Duel Log'!J$2:J$5455,$A15)+COUNTIFS('Duel Log'!C$2:C$5455,"神│Venpers™☆",'Duel Log'!K$2:K$5455,$A15)+COUNTIFS('Duel Log'!C$2:C$5455,"神│Venpers™☆",'Duel Log'!L$2:L$5455,$A15)+COUNTIFS('Duel Log'!C$2:C$5455,"神│Venpers™☆",'Duel Log'!M$2:M$5455,$A15)+COUNTIFS('Duel Log'!C$2:C$5455,"神│Venpers™☆",'Duel Log'!N$2:N$5455,$A15)+COUNTIFS('Duel Log'!C$2:C$5455,"神│Venpers™☆",'Duel Log'!O$2:O$5455,$A15)+COUNTIFS('Duel Log'!C$2:C$5455,"神│Venpers™☆",'Duel Log'!P$2:P$5455,$A15)</f>
        <v>0</v>
      </c>
      <c r="CD15" s="17" t="n">
        <f aca="false">COUNTIFS('Duel Log'!C$2:C$5455,"老板 Ι Batan’宙斯",'Duel Log'!I$2:I$5455,$A15)+COUNTIFS('Duel Log'!C$2:C$5455,"老板 Ι Batan’宙斯",'Duel Log'!J$2:J$5455,$A15)+COUNTIFS('Duel Log'!C$2:C$5455,"老板 Ι Batan’宙斯",'Duel Log'!K$2:K$5455,$A15)+COUNTIFS('Duel Log'!C$2:C$5455,"老板 Ι Batan’宙斯",'Duel Log'!L$2:L$5455,$A15)+COUNTIFS('Duel Log'!C$2:C$5455,"老板 Ι Batan’宙斯",'Duel Log'!M$2:M$5455,$A15)+COUNTIFS('Duel Log'!C$2:C$5455,"老板 Ι Batan’宙斯",'Duel Log'!N$2:N$5455,$A15)+COUNTIFS('Duel Log'!C$2:C$5455,"老板 Ι Batan’宙斯",'Duel Log'!O$2:O$5455,$A15)+COUNTIFS('Duel Log'!C$2:C$5455,"老板 Ι Batan’宙斯",'Duel Log'!P$2:P$5455,$A15)</f>
        <v>16</v>
      </c>
      <c r="CE15" s="17" t="n">
        <f aca="false">COUNTIFS('Duel Log'!C$2:C$5455,"鬼舞辻無惨",'Duel Log'!I$2:I$5455,$A15)+COUNTIFS('Duel Log'!C$2:C$5455,"鬼舞辻無惨",'Duel Log'!J$2:J$5455,$A15)+COUNTIFS('Duel Log'!C$2:C$5455,"鬼舞辻無惨",'Duel Log'!K$2:K$5455,$A15)+COUNTIFS('Duel Log'!C$2:C$5455,"鬼舞辻無惨",'Duel Log'!L$2:L$5455,$A15)+COUNTIFS('Duel Log'!C$2:C$5455,"鬼舞辻無惨",'Duel Log'!M$2:M$5455,$A15)+COUNTIFS('Duel Log'!C$2:C$5455,"鬼舞辻無惨",'Duel Log'!N$2:N$5455,$A15)+COUNTIFS('Duel Log'!C$2:C$5455,"鬼舞辻無惨",'Duel Log'!O$2:O$5455,$A15)+COUNTIFS('Duel Log'!C$2:C$5455,"鬼舞辻無惨",'Duel Log'!P$2:P$5455,$A15)</f>
        <v>2</v>
      </c>
      <c r="CF15" s="17" t="n">
        <f aca="false">COUNTIFS('Duel Log'!C$2:C$5455,"ꨄ Max ✨",'Duel Log'!I$2:I$5455,$A15)+COUNTIFS('Duel Log'!C$2:C$5455,"ꨄ Max ✨",'Duel Log'!J$2:J$5455,$A15)+COUNTIFS('Duel Log'!C$2:C$5455,"ꨄ Max ✨",'Duel Log'!K$2:K$5455,$A15)+COUNTIFS('Duel Log'!C$2:C$5455,"ꨄ Max ✨",'Duel Log'!L$2:L$5455,$A15)+COUNTIFS('Duel Log'!C$2:C$5455,"ꨄ Max ✨",'Duel Log'!M$2:M$5455,$A15)+COUNTIFS('Duel Log'!C$2:C$5455,"ꨄ Max ✨",'Duel Log'!N$2:N$5455,$A15)+COUNTIFS('Duel Log'!C$2:C$5455,"ꨄ Max ✨",'Duel Log'!O$2:O$5455,$A15)+COUNTIFS('Duel Log'!C$2:C$5455,"ꨄ Max ✨",'Duel Log'!P$2:P$5455,$A15)</f>
        <v>4</v>
      </c>
      <c r="CG15" s="17" t="n">
        <f aca="false">COUNTIFS('Duel Log'!C$2:C$5455,"사과도둑",'Duel Log'!I$2:I$5455,$A15)+COUNTIFS('Duel Log'!C$2:C$5455,"사과도둑",'Duel Log'!J$2:J$5455,$A15)+COUNTIFS('Duel Log'!C$2:C$5455,"사과도둑",'Duel Log'!K$2:K$5455,$A15)+COUNTIFS('Duel Log'!C$2:C$5455,"사과도둑",'Duel Log'!L$2:L$5455,$A15)+COUNTIFS('Duel Log'!C$2:C$5455,"사과도둑",'Duel Log'!M$2:M$5455,$A15)+COUNTIFS('Duel Log'!C$2:C$5455,"사과도둑",'Duel Log'!N$2:N$5455,$A15)+COUNTIFS('Duel Log'!C$2:C$5455,"사과도둑",'Duel Log'!O$2:O$5455,$A15)+COUNTIFS('Duel Log'!C$2:C$5455,"사과도둑",'Duel Log'!P$2:P$5455,$A15)</f>
        <v>2</v>
      </c>
      <c r="CH15" s="17" t="n">
        <f aca="false">COUNTIFS('Duel Log'!C$2:C$5455,"우티비구독좋아요",'Duel Log'!I$2:I$5455,$A15)+COUNTIFS('Duel Log'!C$2:C$5455,"우티비구독좋아요",'Duel Log'!J$2:J$5455,$A15)+COUNTIFS('Duel Log'!C$2:C$5455,"우티비구독좋아요",'Duel Log'!K$2:K$5455,$A15)+COUNTIFS('Duel Log'!C$2:C$5455,"우티비구독좋아요",'Duel Log'!L$2:L$5455,$A15)+COUNTIFS('Duel Log'!C$2:C$5455,"우티비구독좋아요",'Duel Log'!M$2:M$5455,$A15)+COUNTIFS('Duel Log'!C$2:C$5455,"우티비구독좋아요",'Duel Log'!N$2:N$5455,$A15)+COUNTIFS('Duel Log'!C$2:C$5455,"우티비구독좋아요",'Duel Log'!O$2:O$5455,$A15)+COUNTIFS('Duel Log'!C$2:C$5455,"우티비구독좋아요",'Duel Log'!P$2:P$5455,$A15)</f>
        <v>11</v>
      </c>
    </row>
    <row r="16" customFormat="false" ht="15" hidden="false" customHeight="true" outlineLevel="0" collapsed="false">
      <c r="A16" s="11" t="s">
        <v>90</v>
      </c>
      <c r="B16" s="17" t="n">
        <f aca="false">COUNTIFS('Duel Log'!C$2:C$5455,"!¡osama™️!¡",'Duel Log'!I$2:I$5455,$A16)+COUNTIFS('Duel Log'!C$2:C$5455,"!¡osama™️!¡",'Duel Log'!J$2:J$5455,$A16)+COUNTIFS('Duel Log'!C$2:C$5455,"!¡osama™️!¡",'Duel Log'!K$2:K$5455,$A16)+COUNTIFS('Duel Log'!C$2:C$5455,"!¡osama™️!¡",'Duel Log'!L$2:L$5455,$A16)+COUNTIFS('Duel Log'!C$2:C$5455,"!¡osama™️!¡",'Duel Log'!M$2:M$5455,$A16)+COUNTIFS('Duel Log'!C$2:C$5455,"!¡osama™️!¡",'Duel Log'!N$2:N$5455,$A16)+COUNTIFS('Duel Log'!C$2:C$5455,"!¡osama™️!¡",'Duel Log'!O$2:O$5455,$A16)+COUNTIFS('Duel Log'!C$2:C$5455,"!¡osama™️!¡",'Duel Log'!P$2:P$5455,$A16)</f>
        <v>5</v>
      </c>
      <c r="C16" s="17" t="n">
        <f aca="false">COUNTIFS('Duel Log'!C$2:C$5455,"40k Oker",'Duel Log'!I$2:I$5455,$A16)+COUNTIFS('Duel Log'!C$2:C$5455,"40k Oker",'Duel Log'!J$2:J$5455,$A16)+COUNTIFS('Duel Log'!C$2:C$5455,"40k Oker",'Duel Log'!K$2:K$5455,$A16)+COUNTIFS('Duel Log'!C$2:C$5455,"40k Oker",'Duel Log'!L$2:L$5455,$A16)+COUNTIFS('Duel Log'!C$2:C$5455,"40k Oker",'Duel Log'!M$2:M$5455,$A16)+COUNTIFS('Duel Log'!C$2:C$5455,"40k Oker",'Duel Log'!N$2:N$5455,$A16)+COUNTIFS('Duel Log'!C$2:C$5455,"40k Oker",'Duel Log'!O$2:O$5455,$A16)+COUNTIFS('Duel Log'!C$2:C$5455,"40k Oker",'Duel Log'!P$2:P$5455,$A16)</f>
        <v>2</v>
      </c>
      <c r="D16" s="17" t="n">
        <f aca="false">COUNTIFS('Duel Log'!C$2:C$5455,"Adox",'Duel Log'!I$2:I$5455,$A16)+COUNTIFS('Duel Log'!C$2:C$5455,"Adox",'Duel Log'!J$2:J$5455,$A16)+COUNTIFS('Duel Log'!C$2:C$5455,"Adox",'Duel Log'!K$2:K$5455,$A16)+COUNTIFS('Duel Log'!C$2:C$5455,"Adox",'Duel Log'!L$2:L$5455,$A16)+COUNTIFS('Duel Log'!C$2:C$5455,"Adox",'Duel Log'!M$2:M$5455,$A16)+COUNTIFS('Duel Log'!C$2:C$5455,"Adox",'Duel Log'!N$2:N$5455,$A16)+COUNTIFS('Duel Log'!C$2:C$5455,"Adox",'Duel Log'!O$2:O$5455,$A16)+COUNTIFS('Duel Log'!C$2:C$5455,"Adox",'Duel Log'!P$2:P$5455,$A16)</f>
        <v>8</v>
      </c>
      <c r="E16" s="17" t="n">
        <f aca="false">COUNTIFS('Duel Log'!C$2:C$5455,"Asaf",'Duel Log'!I$2:I$5455,$A16)+COUNTIFS('Duel Log'!C$2:C$5455,"Asaf",'Duel Log'!J$2:J$5455,$A16)+COUNTIFS('Duel Log'!C$2:C$5455,"Asaf",'Duel Log'!K$2:K$5455,$A16)+COUNTIFS('Duel Log'!C$2:C$5455,"Asaf",'Duel Log'!L$2:L$5455,$A16)+COUNTIFS('Duel Log'!C$2:C$5455,"Asaf",'Duel Log'!M$2:M$5455,$A16)+COUNTIFS('Duel Log'!C$2:C$5455,"Asaf",'Duel Log'!N$2:N$5455,$A16)+COUNTIFS('Duel Log'!C$2:C$5455,"Asaf",'Duel Log'!O$2:O$5455,$A16)+COUNTIFS('Duel Log'!C$2:C$5455,"Asaf",'Duel Log'!P$2:P$5455,$A16)</f>
        <v>3</v>
      </c>
      <c r="F16" s="17" t="n">
        <f aca="false">COUNTIFS('Duel Log'!C$2:C$5455,"BattleSRAM",'Duel Log'!I$2:I$5455,$A16)+COUNTIFS('Duel Log'!C$2:C$5455,"BattleSRAM",'Duel Log'!J$2:J$5455,$A16)+COUNTIFS('Duel Log'!C$2:C$5455,"BattleSRAM",'Duel Log'!K$2:K$5455,$A16)+COUNTIFS('Duel Log'!C$2:C$5455,"BattleSRAM",'Duel Log'!L$2:L$5455,$A16)+COUNTIFS('Duel Log'!C$2:C$5455,"BattleSRAM",'Duel Log'!M$2:M$5455,$A16)+COUNTIFS('Duel Log'!C$2:C$5455,"BattleSRAM",'Duel Log'!N$2:N$5455,$A16)+COUNTIFS('Duel Log'!C$2:C$5455,"BattleSRAM",'Duel Log'!O$2:O$5455,$A16)+COUNTIFS('Duel Log'!C$2:C$5455,"BattleSRAM",'Duel Log'!P$2:P$5455,$A16)</f>
        <v>2</v>
      </c>
      <c r="G16" s="17" t="n">
        <f aca="false">COUNTIFS('Duel Log'!C$2:C$5455,"Betfas",'Duel Log'!I$2:I$5455,$A16)+COUNTIFS('Duel Log'!C$2:C$5455,"Betfas",'Duel Log'!J$2:J$5455,$A16)+COUNTIFS('Duel Log'!C$2:C$5455,"Betfas",'Duel Log'!K$2:K$5455,$A16)+COUNTIFS('Duel Log'!C$2:C$5455,"Betfas",'Duel Log'!L$2:L$5455,$A16)+COUNTIFS('Duel Log'!C$2:C$5455,"Betfas",'Duel Log'!M$2:M$5455,$A16)+COUNTIFS('Duel Log'!C$2:C$5455,"Betfas",'Duel Log'!N$2:N$5455,$A16)+COUNTIFS('Duel Log'!C$2:C$5455,"Betfas",'Duel Log'!O$2:O$5455,$A16)+COUNTIFS('Duel Log'!C$2:C$5455,"Betfas",'Duel Log'!P$2:P$5455,$A16)</f>
        <v>4</v>
      </c>
      <c r="H16" s="17" t="n">
        <f aca="false">COUNTIFS('Duel Log'!C$2:C$5455,"CAL Sub ™✨杰克",'Duel Log'!I$2:I$5455,$A16)+COUNTIFS('Duel Log'!C$2:C$5455,"CAL Sub ™✨杰克",'Duel Log'!J$2:J$5455,$A16)+COUNTIFS('Duel Log'!C$2:C$5455,"CAL Sub ™✨杰克",'Duel Log'!K$2:K$5455,$A16)+COUNTIFS('Duel Log'!C$2:C$5455,"CAL Sub ™✨杰克",'Duel Log'!L$2:L$5455,$A16)+COUNTIFS('Duel Log'!C$2:C$5455,"CAL Sub ™✨杰克",'Duel Log'!M$2:M$5455,$A16)+COUNTIFS('Duel Log'!C$2:C$5455,"CAL Sub ™✨杰克",'Duel Log'!N$2:N$5455,$A16)+COUNTIFS('Duel Log'!C$2:C$5455,"CAL Sub ™✨杰克",'Duel Log'!O$2:O$5455,$A16)+COUNTIFS('Duel Log'!C$2:C$5455,"CAL Sub ™✨杰克",'Duel Log'!P$2:P$5455,$A16)</f>
        <v>13</v>
      </c>
      <c r="I16" s="17" t="n">
        <f aca="false">COUNTIFS('Duel Log'!C$2:C$5455,"CAL Sub ™️✨Kun",'Duel Log'!I$2:I$5455,$A16)+COUNTIFS('Duel Log'!C$2:C$5455,"CAL Sub ™️✨Kun",'Duel Log'!J$2:J$5455,$A16)+COUNTIFS('Duel Log'!C$2:C$5455,"CAL Sub ™️✨Kun",'Duel Log'!K$2:K$5455,$A16)+COUNTIFS('Duel Log'!C$2:C$5455,"CAL Sub ™️✨Kun",'Duel Log'!L$2:L$5455,$A16)+COUNTIFS('Duel Log'!C$2:C$5455,"CAL Sub ™️✨Kun",'Duel Log'!M$2:M$5455,$A16)+COUNTIFS('Duel Log'!C$2:C$5455,"CAL Sub ™️✨Kun",'Duel Log'!N$2:N$5455,$A16)+COUNTIFS('Duel Log'!C$2:C$5455,"CAL Sub ™️✨Kun",'Duel Log'!O$2:O$5455,$A16)+COUNTIFS('Duel Log'!C$2:C$5455,"CAL Sub ™️✨Kun",'Duel Log'!P$2:P$5455,$A16)</f>
        <v>9</v>
      </c>
      <c r="J16" s="17" t="n">
        <f aca="false">COUNTIFS('Duel Log'!C$2:C$5455,"CAPGUN",'Duel Log'!I$2:I$5455,$A16)+COUNTIFS('Duel Log'!C$2:C$5455,"CAPGUN",'Duel Log'!J$2:J$5455,$A16)+COUNTIFS('Duel Log'!C$2:C$5455,"CAPGUN",'Duel Log'!K$2:K$5455,$A16)+COUNTIFS('Duel Log'!C$2:C$5455,"CAPGUN",'Duel Log'!L$2:L$5455,$A16)+COUNTIFS('Duel Log'!C$2:C$5455,"CAPGUN",'Duel Log'!M$2:M$5455,$A16)+COUNTIFS('Duel Log'!C$2:C$5455,"CAPGUN",'Duel Log'!N$2:N$5455,$A16)+COUNTIFS('Duel Log'!C$2:C$5455,"CAPGUN",'Duel Log'!O$2:O$5455,$A16)+COUNTIFS('Duel Log'!C$2:C$5455,"CAPGUN",'Duel Log'!P$2:P$5455,$A16)</f>
        <v>3</v>
      </c>
      <c r="K16" s="17" t="n">
        <f aca="false">COUNTIFS('Duel Log'!C$2:C$5455,"Clown",'Duel Log'!I$2:I$5455,$A16)+COUNTIFS('Duel Log'!C$2:C$5455,"Clown",'Duel Log'!J$2:J$5455,$A16)+COUNTIFS('Duel Log'!C$2:C$5455,"Clown",'Duel Log'!K$2:K$5455,$A16)+COUNTIFS('Duel Log'!C$2:C$5455,"Clown",'Duel Log'!L$2:L$5455,$A16)+COUNTIFS('Duel Log'!C$2:C$5455,"Clown",'Duel Log'!M$2:M$5455,$A16)+COUNTIFS('Duel Log'!C$2:C$5455,"Clown",'Duel Log'!N$2:N$5455,$A16)+COUNTIFS('Duel Log'!C$2:C$5455,"Clown",'Duel Log'!O$2:O$5455,$A16)+COUNTIFS('Duel Log'!C$2:C$5455,"Clown",'Duel Log'!P$2:P$5455,$A16)</f>
        <v>14</v>
      </c>
      <c r="L16" s="17" t="n">
        <f aca="false">COUNTIFS('Duel Log'!C$2:C$5455,"Coco",'Duel Log'!I$2:I$5455,$A16)+COUNTIFS('Duel Log'!C$2:C$5455,"Coco",'Duel Log'!J$2:J$5455,$A16)+COUNTIFS('Duel Log'!C$2:C$5455,"Coco",'Duel Log'!K$2:K$5455,$A16)+COUNTIFS('Duel Log'!C$2:C$5455,"Coco",'Duel Log'!L$2:L$5455,$A16)+COUNTIFS('Duel Log'!C$2:C$5455,"Coco",'Duel Log'!M$2:M$5455,$A16)+COUNTIFS('Duel Log'!C$2:C$5455,"Coco",'Duel Log'!N$2:N$5455,$A16)+COUNTIFS('Duel Log'!C$2:C$5455,"Coco",'Duel Log'!O$2:O$5455,$A16)+COUNTIFS('Duel Log'!C$2:C$5455,"Coco",'Duel Log'!P$2:P$5455,$A16)</f>
        <v>17</v>
      </c>
      <c r="M16" s="17" t="n">
        <f aca="false">COUNTIFS('Duel Log'!C$2:C$5455,"Code: Furkan",'Duel Log'!I$2:I$5455,$A16)+COUNTIFS('Duel Log'!C$2:C$5455,"Code: Furkan",'Duel Log'!J$2:J$5455,$A16)+COUNTIFS('Duel Log'!C$2:C$5455,"Code: Furkan",'Duel Log'!K$2:K$5455,$A16)+COUNTIFS('Duel Log'!C$2:C$5455,"Code: Furkan",'Duel Log'!L$2:L$5455,$A16)+COUNTIFS('Duel Log'!C$2:C$5455,"Code: Furkan",'Duel Log'!M$2:M$5455,$A16)+COUNTIFS('Duel Log'!C$2:C$5455,"Code: Furkan",'Duel Log'!N$2:N$5455,$A16)+COUNTIFS('Duel Log'!C$2:C$5455,"Code: Furkan",'Duel Log'!O$2:O$5455,$A16)+COUNTIFS('Duel Log'!C$2:C$5455,"Code: Furkan",'Duel Log'!P$2:P$5455,$A16)</f>
        <v>6</v>
      </c>
      <c r="N16" s="17" t="n">
        <f aca="false">COUNTIFS('Duel Log'!C$2:C$5455,"DK",'Duel Log'!I$2:I$5455,$A16)+COUNTIFS('Duel Log'!C$2:C$5455,"DK",'Duel Log'!J$2:J$5455,$A16)+COUNTIFS('Duel Log'!C$2:C$5455,"DK",'Duel Log'!K$2:K$5455,$A16)+COUNTIFS('Duel Log'!C$2:C$5455,"DK",'Duel Log'!L$2:L$5455,$A16)+COUNTIFS('Duel Log'!C$2:C$5455,"DK",'Duel Log'!M$2:M$5455,$A16)+COUNTIFS('Duel Log'!C$2:C$5455,"DK",'Duel Log'!N$2:N$5455,$A16)+COUNTIFS('Duel Log'!C$2:C$5455,"DK",'Duel Log'!O$2:O$5455,$A16)+COUNTIFS('Duel Log'!C$2:C$5455,"DK",'Duel Log'!P$2:P$5455,$A16)</f>
        <v>0</v>
      </c>
      <c r="O16" s="17" t="n">
        <f aca="false">COUNTIFS('Duel Log'!C$2:C$5455,"DaniGamer",'Duel Log'!I$2:I$5455,$A16)+COUNTIFS('Duel Log'!C$2:C$5455,"DaniGamer",'Duel Log'!J$2:J$5455,$A16)+COUNTIFS('Duel Log'!C$2:C$5455,"DaniGamer",'Duel Log'!K$2:K$5455,$A16)+COUNTIFS('Duel Log'!C$2:C$5455,"DaniGamer",'Duel Log'!L$2:L$5455,$A16)+COUNTIFS('Duel Log'!C$2:C$5455,"DaniGamer",'Duel Log'!M$2:M$5455,$A16)+COUNTIFS('Duel Log'!C$2:C$5455,"DaniGamer",'Duel Log'!N$2:N$5455,$A16)+COUNTIFS('Duel Log'!C$2:C$5455,"DaniGamer",'Duel Log'!O$2:O$5455,$A16)+COUNTIFS('Duel Log'!C$2:C$5455,"DaniGamer",'Duel Log'!P$2:P$5455,$A16)</f>
        <v>3</v>
      </c>
      <c r="P16" s="17" t="n">
        <f aca="false">COUNTIFS('Duel Log'!C$2:C$5455,"Dess",'Duel Log'!I$2:I$5455,$A16)+COUNTIFS('Duel Log'!C$2:C$5455,"Dess",'Duel Log'!J$2:J$5455,$A16)+COUNTIFS('Duel Log'!C$2:C$5455,"Dess",'Duel Log'!K$2:K$5455,$A16)+COUNTIFS('Duel Log'!C$2:C$5455,"Dess",'Duel Log'!L$2:L$5455,$A16)+COUNTIFS('Duel Log'!C$2:C$5455,"Dess",'Duel Log'!M$2:M$5455,$A16)+COUNTIFS('Duel Log'!C$2:C$5455,"Dess",'Duel Log'!N$2:N$5455,$A16)+COUNTIFS('Duel Log'!C$2:C$5455,"Dess",'Duel Log'!O$2:O$5455,$A16)+COUNTIFS('Duel Log'!C$2:C$5455,"Dess",'Duel Log'!P$2:P$5455,$A16)</f>
        <v>0</v>
      </c>
      <c r="Q16" s="17" t="n">
        <f aca="false">COUNTIFS('Duel Log'!C$2:C$5455,"EGW",'Duel Log'!I$2:I$5455,$A16)+COUNTIFS('Duel Log'!C$2:C$5455,"EGW",'Duel Log'!J$2:J$5455,$A16)+COUNTIFS('Duel Log'!C$2:C$5455,"EGW",'Duel Log'!K$2:K$5455,$A16)+COUNTIFS('Duel Log'!C$2:C$5455,"EGW",'Duel Log'!L$2:L$5455,$A16)+COUNTIFS('Duel Log'!C$2:C$5455,"EGW",'Duel Log'!M$2:M$5455,$A16)+COUNTIFS('Duel Log'!C$2:C$5455,"EGW",'Duel Log'!N$2:N$5455,$A16)+COUNTIFS('Duel Log'!C$2:C$5455,"EGW",'Duel Log'!O$2:O$5455,$A16)+COUNTIFS('Duel Log'!C$2:C$5455,"EGW",'Duel Log'!P$2:P$5455,$A16)</f>
        <v>5</v>
      </c>
      <c r="R16" s="17" t="n">
        <f aca="false">COUNTIFS('Duel Log'!C$2:C$5455,"ErBacce",'Duel Log'!I$2:I$5455,$A16)+COUNTIFS('Duel Log'!C$2:C$5455,"ErBacce",'Duel Log'!J$2:J$5455,$A16)+COUNTIFS('Duel Log'!C$2:C$5455,"ErBacce",'Duel Log'!K$2:K$5455,$A16)+COUNTIFS('Duel Log'!C$2:C$5455,"ErBacce",'Duel Log'!L$2:L$5455,$A16)+COUNTIFS('Duel Log'!C$2:C$5455,"ErBacce",'Duel Log'!M$2:M$5455,$A16)+COUNTIFS('Duel Log'!C$2:C$5455,"ErBacce",'Duel Log'!N$2:N$5455,$A16)+COUNTIFS('Duel Log'!C$2:C$5455,"ErBacce",'Duel Log'!O$2:O$5455,$A16)+COUNTIFS('Duel Log'!C$2:C$5455,"ErBacce",'Duel Log'!P$2:P$5455,$A16)</f>
        <v>9</v>
      </c>
      <c r="S16" s="17" t="n">
        <f aca="false">COUNTIFS('Duel Log'!C$2:C$5455,"FelipePT",'Duel Log'!I$2:I$5455,$A16)+COUNTIFS('Duel Log'!C$2:C$5455,"FelipePT",'Duel Log'!J$2:J$5455,$A16)+COUNTIFS('Duel Log'!C$2:C$5455,"FelipePT",'Duel Log'!K$2:K$5455,$A16)+COUNTIFS('Duel Log'!C$2:C$5455,"FelipePT",'Duel Log'!L$2:L$5455,$A16)+COUNTIFS('Duel Log'!C$2:C$5455,"FelipePT",'Duel Log'!M$2:M$5455,$A16)+COUNTIFS('Duel Log'!C$2:C$5455,"FelipePT",'Duel Log'!N$2:N$5455,$A16)+COUNTIFS('Duel Log'!C$2:C$5455,"FelipePT",'Duel Log'!O$2:O$5455,$A16)+COUNTIFS('Duel Log'!C$2:C$5455,"FelipePT",'Duel Log'!P$2:P$5455,$A16)</f>
        <v>0</v>
      </c>
      <c r="T16" s="17" t="n">
        <f aca="false">COUNTIFS('Duel Log'!C$2:C$5455,"FrancoMedinaSL",'Duel Log'!I$2:I$5455,$A16)+COUNTIFS('Duel Log'!C$2:C$5455,"FrancoMedinaSL",'Duel Log'!J$2:J$5455,$A16)+COUNTIFS('Duel Log'!C$2:C$5455,"FrancoMedinaSL",'Duel Log'!K$2:K$5455,$A16)+COUNTIFS('Duel Log'!C$2:C$5455,"FrancoMedinaSL",'Duel Log'!L$2:L$5455,$A16)+COUNTIFS('Duel Log'!C$2:C$5455,"FrancoMedinaSL",'Duel Log'!M$2:M$5455,$A16)+COUNTIFS('Duel Log'!C$2:C$5455,"FrancoMedinaSL",'Duel Log'!N$2:N$5455,$A16)+COUNTIFS('Duel Log'!C$2:C$5455,"FrancoMedinaSL",'Duel Log'!O$2:O$5455,$A16)+COUNTIFS('Duel Log'!C$2:C$5455,"FrancoMedinaSL",'Duel Log'!P$2:P$5455,$A16)</f>
        <v>7</v>
      </c>
      <c r="U16" s="17" t="n">
        <f aca="false">COUNTIFS('Duel Log'!C$2:C$5455,"GençAslan:)",'Duel Log'!I$2:I$5455,$A16)+COUNTIFS('Duel Log'!C$2:C$5455,"GençAslan:)",'Duel Log'!J$2:J$5455,$A16)+COUNTIFS('Duel Log'!C$2:C$5455,"GençAslan:)",'Duel Log'!K$2:K$5455,$A16)+COUNTIFS('Duel Log'!C$2:C$5455,"GençAslan:)",'Duel Log'!L$2:L$5455,$A16)+COUNTIFS('Duel Log'!C$2:C$5455,"GençAslan:)",'Duel Log'!M$2:M$5455,$A16)+COUNTIFS('Duel Log'!C$2:C$5455,"GençAslan:)",'Duel Log'!N$2:N$5455,$A16)+COUNTIFS('Duel Log'!C$2:C$5455,"GençAslan:)",'Duel Log'!O$2:O$5455,$A16)+COUNTIFS('Duel Log'!C$2:C$5455,"GençAslan:)",'Duel Log'!P$2:P$5455,$A16)</f>
        <v>2</v>
      </c>
      <c r="V16" s="17" t="n">
        <f aca="false">COUNTIFS('Duel Log'!C$2:C$5455,"HaRu",'Duel Log'!I$2:I$5455,$A16)+COUNTIFS('Duel Log'!C$2:C$5455,"HaRu",'Duel Log'!J$2:J$5455,$A16)+COUNTIFS('Duel Log'!C$2:C$5455,"HaRu",'Duel Log'!K$2:K$5455,$A16)+COUNTIFS('Duel Log'!C$2:C$5455,"HaRu",'Duel Log'!L$2:L$5455,$A16)+COUNTIFS('Duel Log'!C$2:C$5455,"HaRu",'Duel Log'!M$2:M$5455,$A16)+COUNTIFS('Duel Log'!C$2:C$5455,"HaRu",'Duel Log'!N$2:N$5455,$A16)+COUNTIFS('Duel Log'!C$2:C$5455,"HaRu",'Duel Log'!O$2:O$5455,$A16)+COUNTIFS('Duel Log'!C$2:C$5455,"HaRu",'Duel Log'!P$2:P$5455,$A16)</f>
        <v>0</v>
      </c>
      <c r="W16" s="17" t="n">
        <f aca="false">COUNTIFS('Duel Log'!C$2:C$5455,"INA.BenZerRidel",'Duel Log'!I$2:I$5455,$A16)+COUNTIFS('Duel Log'!C$2:C$5455,"INA.BenZerRidel",'Duel Log'!J$2:J$5455,$A16)+COUNTIFS('Duel Log'!C$2:C$5455,"INA.BenZerRidel",'Duel Log'!K$2:K$5455,$A16)+COUNTIFS('Duel Log'!C$2:C$5455,"INA.BenZerRidel",'Duel Log'!L$2:L$5455,$A16)+COUNTIFS('Duel Log'!C$2:C$5455,"INA.BenZerRidel",'Duel Log'!M$2:M$5455,$A16)+COUNTIFS('Duel Log'!C$2:C$5455,"INA.BenZerRidel",'Duel Log'!N$2:N$5455,$A16)+COUNTIFS('Duel Log'!C$2:C$5455,"INA.BenZerRidel",'Duel Log'!O$2:O$5455,$A16)+COUNTIFS('Duel Log'!C$2:C$5455,"INA.BenZerRidel",'Duel Log'!P$2:P$5455,$A16)</f>
        <v>2</v>
      </c>
      <c r="X16" s="17" t="n">
        <f aca="false">COUNTIFS('Duel Log'!C$2:C$5455,"Ian77",'Duel Log'!I$2:I$5455,$A16)+COUNTIFS('Duel Log'!C$2:C$5455,"Ian77",'Duel Log'!J$2:J$5455,$A16)+COUNTIFS('Duel Log'!C$2:C$5455,"Ian77",'Duel Log'!K$2:K$5455,$A16)+COUNTIFS('Duel Log'!C$2:C$5455,"Ian77",'Duel Log'!L$2:L$5455,$A16)+COUNTIFS('Duel Log'!C$2:C$5455,"Ian77",'Duel Log'!M$2:M$5455,$A16)+COUNTIFS('Duel Log'!C$2:C$5455,"Ian77",'Duel Log'!N$2:N$5455,$A16)+COUNTIFS('Duel Log'!C$2:C$5455,"Ian77",'Duel Log'!O$2:O$5455,$A16)+COUNTIFS('Duel Log'!C$2:C$5455,"Ian77",'Duel Log'!P$2:P$5455,$A16)</f>
        <v>7</v>
      </c>
      <c r="Y16" s="17" t="n">
        <f aca="false">COUNTIFS('Duel Log'!C$2:C$5455,"JL Viiper",'Duel Log'!I$2:I$5455,$A16)+COUNTIFS('Duel Log'!C$2:C$5455,"JL Viiper",'Duel Log'!J$2:J$5455,$A16)+COUNTIFS('Duel Log'!C$2:C$5455,"JL Viiper",'Duel Log'!K$2:K$5455,$A16)+COUNTIFS('Duel Log'!C$2:C$5455,"JL Viiper",'Duel Log'!L$2:L$5455,$A16)+COUNTIFS('Duel Log'!C$2:C$5455,"JL Viiper",'Duel Log'!M$2:M$5455,$A16)+COUNTIFS('Duel Log'!C$2:C$5455,"JL Viiper",'Duel Log'!N$2:N$5455,$A16)+COUNTIFS('Duel Log'!C$2:C$5455,"JL Viiper",'Duel Log'!O$2:O$5455,$A16)+COUNTIFS('Duel Log'!C$2:C$5455,"JL Viiper",'Duel Log'!P$2:P$5455,$A16)</f>
        <v>5</v>
      </c>
      <c r="Z16" s="17" t="n">
        <f aca="false">COUNTIFS('Duel Log'!C$2:C$5455,"John77",'Duel Log'!I$2:I$5455,$A16)+COUNTIFS('Duel Log'!C$2:C$5455,"John77",'Duel Log'!J$2:J$5455,$A16)+COUNTIFS('Duel Log'!C$2:C$5455,"John77",'Duel Log'!K$2:K$5455,$A16)+COUNTIFS('Duel Log'!C$2:C$5455,"John77",'Duel Log'!L$2:L$5455,$A16)+COUNTIFS('Duel Log'!C$2:C$5455,"John77",'Duel Log'!M$2:M$5455,$A16)+COUNTIFS('Duel Log'!C$2:C$5455,"John77",'Duel Log'!N$2:N$5455,$A16)+COUNTIFS('Duel Log'!C$2:C$5455,"John77",'Duel Log'!O$2:O$5455,$A16)+COUNTIFS('Duel Log'!C$2:C$5455,"John77",'Duel Log'!P$2:P$5455,$A16)</f>
        <v>1</v>
      </c>
      <c r="AA16" s="17" t="n">
        <f aca="false">COUNTIFS('Duel Log'!C$2:C$5455,"JorZ",'Duel Log'!I$2:I$5455,$A16)+COUNTIFS('Duel Log'!C$2:C$5455,"JorZ",'Duel Log'!J$2:J$5455,$A16)+COUNTIFS('Duel Log'!C$2:C$5455,"JorZ",'Duel Log'!K$2:K$5455,$A16)+COUNTIFS('Duel Log'!C$2:C$5455,"JorZ",'Duel Log'!L$2:L$5455,$A16)+COUNTIFS('Duel Log'!C$2:C$5455,"JorZ",'Duel Log'!M$2:M$5455,$A16)+COUNTIFS('Duel Log'!C$2:C$5455,"JorZ",'Duel Log'!N$2:N$5455,$A16)+COUNTIFS('Duel Log'!C$2:C$5455,"JorZ",'Duel Log'!O$2:O$5455,$A16)+COUNTIFS('Duel Log'!C$2:C$5455,"JorZ",'Duel Log'!P$2:P$5455,$A16)</f>
        <v>15</v>
      </c>
      <c r="AB16" s="17" t="n">
        <f aca="false">COUNTIFS('Duel Log'!C$2:C$5455,"Kimchi77✨小小罗",'Duel Log'!I$2:I$5455,$A16)+COUNTIFS('Duel Log'!C$2:C$5455,"Kimchi77✨小小罗",'Duel Log'!J$2:J$5455,$A16)+COUNTIFS('Duel Log'!C$2:C$5455,"Kimchi77✨小小罗",'Duel Log'!K$2:K$5455,$A16)+COUNTIFS('Duel Log'!C$2:C$5455,"Kimchi77✨小小罗",'Duel Log'!L$2:L$5455,$A16)+COUNTIFS('Duel Log'!C$2:C$5455,"Kimchi77✨小小罗",'Duel Log'!M$2:M$5455,$A16)+COUNTIFS('Duel Log'!C$2:C$5455,"Kimchi77✨小小罗",'Duel Log'!N$2:N$5455,$A16)+COUNTIFS('Duel Log'!C$2:C$5455,"Kimchi77✨小小罗",'Duel Log'!O$2:O$5455,$A16)+COUNTIFS('Duel Log'!C$2:C$5455,"Kimchi77✨小小罗",'Duel Log'!P$2:P$5455,$A16)</f>
        <v>10</v>
      </c>
      <c r="AC16" s="17" t="n">
        <f aca="false">COUNTIFS('Duel Log'!C$2:C$5455,"Kitashiyan",'Duel Log'!I$2:I$5455,$A16)+COUNTIFS('Duel Log'!C$2:C$5455,"Kitashiyan",'Duel Log'!J$2:J$5455,$A16)+COUNTIFS('Duel Log'!C$2:C$5455,"Kitashiyan",'Duel Log'!K$2:K$5455,$A16)+COUNTIFS('Duel Log'!C$2:C$5455,"Kitashiyan",'Duel Log'!L$2:L$5455,$A16)+COUNTIFS('Duel Log'!C$2:C$5455,"Kitashiyan",'Duel Log'!M$2:M$5455,$A16)+COUNTIFS('Duel Log'!C$2:C$5455,"Kitashiyan",'Duel Log'!N$2:N$5455,$A16)+COUNTIFS('Duel Log'!C$2:C$5455,"Kitashiyan",'Duel Log'!O$2:O$5455,$A16)+COUNTIFS('Duel Log'!C$2:C$5455,"Kitashiyan",'Duel Log'!P$2:P$5455,$A16)</f>
        <v>11</v>
      </c>
      <c r="AD16" s="17" t="n">
        <f aca="false">COUNTIFS('Duel Log'!C$2:C$5455,"Klaus",'Duel Log'!I$2:I$5455,$A16)+COUNTIFS('Duel Log'!C$2:C$5455,"Klaus",'Duel Log'!J$2:J$5455,$A16)+COUNTIFS('Duel Log'!C$2:C$5455,"Klaus",'Duel Log'!K$2:K$5455,$A16)+COUNTIFS('Duel Log'!C$2:C$5455,"Klaus",'Duel Log'!L$2:L$5455,$A16)+COUNTIFS('Duel Log'!C$2:C$5455,"Klaus",'Duel Log'!M$2:M$5455,$A16)+COUNTIFS('Duel Log'!C$2:C$5455,"Klaus",'Duel Log'!N$2:N$5455,$A16)+COUNTIFS('Duel Log'!C$2:C$5455,"Klaus",'Duel Log'!O$2:O$5455,$A16)+COUNTIFS('Duel Log'!C$2:C$5455,"Klaus",'Duel Log'!P$2:P$5455,$A16)</f>
        <v>5</v>
      </c>
      <c r="AE16" s="17" t="n">
        <f aca="false">COUNTIFS('Duel Log'!C$2:C$5455,"LF丨张✨Ink❤️llb",'Duel Log'!I$2:I$5455,$A16)+COUNTIFS('Duel Log'!C$2:C$5455,"LF丨张✨Ink❤️llb",'Duel Log'!J$2:J$5455,$A16)+COUNTIFS('Duel Log'!C$2:C$5455,"LF丨张✨Ink❤️llb",'Duel Log'!K$2:K$5455,$A16)+COUNTIFS('Duel Log'!C$2:C$5455,"LF丨张✨Ink❤️llb",'Duel Log'!L$2:L$5455,$A16)+COUNTIFS('Duel Log'!C$2:C$5455,"LF丨张✨Ink❤️llb",'Duel Log'!M$2:M$5455,$A16)+COUNTIFS('Duel Log'!C$2:C$5455,"LF丨张✨Ink❤️llb",'Duel Log'!N$2:N$5455,$A16)+COUNTIFS('Duel Log'!C$2:C$5455,"LF丨张✨Ink❤️llb",'Duel Log'!O$2:O$5455,$A16)+COUNTIFS('Duel Log'!C$2:C$5455,"LF丨张✨Ink❤️llb",'Duel Log'!P$2:P$5455,$A16)</f>
        <v>6</v>
      </c>
      <c r="AF16" s="17" t="n">
        <f aca="false">COUNTIFS('Duel Log'!C$2:C$5455,"Lucas.xit✨之安神",'Duel Log'!I$2:I$5455,$A16)+COUNTIFS('Duel Log'!C$2:C$5455,"Lucas.xit✨之安神",'Duel Log'!J$2:J$5455,$A16)+COUNTIFS('Duel Log'!C$2:C$5455,"Lucas.xit✨之安神",'Duel Log'!K$2:K$5455,$A16)+COUNTIFS('Duel Log'!C$2:C$5455,"Lucas.xit✨之安神",'Duel Log'!L$2:L$5455,$A16)+COUNTIFS('Duel Log'!C$2:C$5455,"Lucas.xit✨之安神",'Duel Log'!M$2:M$5455,$A16)+COUNTIFS('Duel Log'!C$2:C$5455,"Lucas.xit✨之安神",'Duel Log'!N$2:N$5455,$A16)+COUNTIFS('Duel Log'!C$2:C$5455,"Lucas.xit✨之安神",'Duel Log'!O$2:O$5455,$A16)+COUNTIFS('Duel Log'!C$2:C$5455,"Lucas.xit✨之安神",'Duel Log'!P$2:P$5455,$A16)</f>
        <v>0</v>
      </c>
      <c r="AG16" s="17" t="n">
        <f aca="false">COUNTIFS('Duel Log'!C$2:C$5455,"Lucas✨杰克",'Duel Log'!I$2:I$5455,$A16)+COUNTIFS('Duel Log'!C$2:C$5455,"Lucas✨杰克",'Duel Log'!J$2:J$5455,$A16)+COUNTIFS('Duel Log'!C$2:C$5455,"Lucas✨杰克",'Duel Log'!K$2:K$5455,$A16)+COUNTIFS('Duel Log'!C$2:C$5455,"Lucas✨杰克",'Duel Log'!L$2:L$5455,$A16)+COUNTIFS('Duel Log'!C$2:C$5455,"Lucas✨杰克",'Duel Log'!M$2:M$5455,$A16)+COUNTIFS('Duel Log'!C$2:C$5455,"Lucas✨杰克",'Duel Log'!N$2:N$5455,$A16)+COUNTIFS('Duel Log'!C$2:C$5455,"Lucas✨杰克",'Duel Log'!O$2:O$5455,$A16)+COUNTIFS('Duel Log'!C$2:C$5455,"Lucas✨杰克",'Duel Log'!P$2:P$5455,$A16)</f>
        <v>6</v>
      </c>
      <c r="AH16" s="17" t="n">
        <f aca="false">COUNTIFS('Duel Log'!C$2:C$5455,"MH Axel",'Duel Log'!I$2:I$5455,$A16)+COUNTIFS('Duel Log'!C$2:C$5455,"MH Axel",'Duel Log'!J$2:J$5455,$A16)+COUNTIFS('Duel Log'!C$2:C$5455,"MH Axel",'Duel Log'!K$2:K$5455,$A16)+COUNTIFS('Duel Log'!C$2:C$5455,"MH Axel",'Duel Log'!L$2:L$5455,$A16)+COUNTIFS('Duel Log'!C$2:C$5455,"MH Axel",'Duel Log'!M$2:M$5455,$A16)+COUNTIFS('Duel Log'!C$2:C$5455,"MH Axel",'Duel Log'!N$2:N$5455,$A16)+COUNTIFS('Duel Log'!C$2:C$5455,"MH Axel",'Duel Log'!O$2:O$5455,$A16)+COUNTIFS('Duel Log'!C$2:C$5455,"MH Axel",'Duel Log'!P$2:P$5455,$A16)</f>
        <v>7</v>
      </c>
      <c r="AI16" s="17" t="n">
        <f aca="false">COUNTIFS('Duel Log'!C$2:C$5455,"Mohamed Light",'Duel Log'!I$2:I$5455,$A16)+COUNTIFS('Duel Log'!C$2:C$5455,"Mohamed Light",'Duel Log'!J$2:J$5455,$A16)+COUNTIFS('Duel Log'!C$2:C$5455,"Mohamed Light",'Duel Log'!K$2:K$5455,$A16)+COUNTIFS('Duel Log'!C$2:C$5455,"Mohamed Light",'Duel Log'!L$2:L$5455,$A16)+COUNTIFS('Duel Log'!C$2:C$5455,"Mohamed Light",'Duel Log'!M$2:M$5455,$A16)+COUNTIFS('Duel Log'!C$2:C$5455,"Mohamed Light",'Duel Log'!N$2:N$5455,$A16)+COUNTIFS('Duel Log'!C$2:C$5455,"Mohamed Light",'Duel Log'!O$2:O$5455,$A16)+COUNTIFS('Duel Log'!C$2:C$5455,"Mohamed Light",'Duel Log'!P$2:P$5455,$A16)</f>
        <v>11</v>
      </c>
      <c r="AJ16" s="17" t="n">
        <f aca="false">COUNTIFS('Duel Log'!C$2:C$5455,"Nadir",'Duel Log'!I$2:I$5455,$A16)+COUNTIFS('Duel Log'!C$2:C$5455,"Nadir",'Duel Log'!J$2:J$5455,$A16)+COUNTIFS('Duel Log'!C$2:C$5455,"Nadir",'Duel Log'!K$2:K$5455,$A16)+COUNTIFS('Duel Log'!C$2:C$5455,"Nadir",'Duel Log'!L$2:L$5455,$A16)+COUNTIFS('Duel Log'!C$2:C$5455,"Nadir",'Duel Log'!M$2:M$5455,$A16)+COUNTIFS('Duel Log'!C$2:C$5455,"Nadir",'Duel Log'!N$2:N$5455,$A16)+COUNTIFS('Duel Log'!C$2:C$5455,"Nadir",'Duel Log'!O$2:O$5455,$A16)+COUNTIFS('Duel Log'!C$2:C$5455,"Nadir",'Duel Log'!P$2:P$5455,$A16)</f>
        <v>1</v>
      </c>
      <c r="AK16" s="17" t="n">
        <f aca="false">COUNTIFS('Duel Log'!C$2:C$5455,"Nicoco23",'Duel Log'!I$2:I$5455,$A16)+COUNTIFS('Duel Log'!C$2:C$5455,"Nicoco23",'Duel Log'!J$2:J$5455,$A16)+COUNTIFS('Duel Log'!C$2:C$5455,"Nicoco23",'Duel Log'!K$2:K$5455,$A16)+COUNTIFS('Duel Log'!C$2:C$5455,"Nicoco23",'Duel Log'!L$2:L$5455,$A16)+COUNTIFS('Duel Log'!C$2:C$5455,"Nicoco23",'Duel Log'!M$2:M$5455,$A16)+COUNTIFS('Duel Log'!C$2:C$5455,"Nicoco23",'Duel Log'!N$2:N$5455,$A16)+COUNTIFS('Duel Log'!C$2:C$5455,"Nicoco23",'Duel Log'!O$2:O$5455,$A16)+COUNTIFS('Duel Log'!C$2:C$5455,"Nicoco23",'Duel Log'!P$2:P$5455,$A16)</f>
        <v>3</v>
      </c>
      <c r="AL16" s="17" t="n">
        <f aca="false">COUNTIFS('Duel Log'!C$2:C$5455,"Nooby❤️Pi2r",'Duel Log'!I$2:I$5455,$A16)+COUNTIFS('Duel Log'!C$2:C$5455,"Nooby❤️Pi2r",'Duel Log'!J$2:J$5455,$A16)+COUNTIFS('Duel Log'!C$2:C$5455,"Nooby❤️Pi2r",'Duel Log'!K$2:K$5455,$A16)+COUNTIFS('Duel Log'!C$2:C$5455,"Nooby❤️Pi2r",'Duel Log'!L$2:L$5455,$A16)+COUNTIFS('Duel Log'!C$2:C$5455,"Nooby❤️Pi2r",'Duel Log'!M$2:M$5455,$A16)+COUNTIFS('Duel Log'!C$2:C$5455,"Nooby❤️Pi2r",'Duel Log'!N$2:N$5455,$A16)+COUNTIFS('Duel Log'!C$2:C$5455,"Nooby❤️Pi2r",'Duel Log'!O$2:O$5455,$A16)+COUNTIFS('Duel Log'!C$2:C$5455,"Nooby❤️Pi2r",'Duel Log'!P$2:P$5455,$A16)</f>
        <v>4</v>
      </c>
      <c r="AM16" s="17" t="n">
        <f aca="false">COUNTIFS('Duel Log'!C$2:C$5455,"OS xAlee",'Duel Log'!I$2:I$5455,$A16)+COUNTIFS('Duel Log'!C$2:C$5455,"OS xAlee",'Duel Log'!J$2:J$5455,$A16)+COUNTIFS('Duel Log'!C$2:C$5455,"OS xAlee",'Duel Log'!K$2:K$5455,$A16)+COUNTIFS('Duel Log'!C$2:C$5455,"OS xAlee",'Duel Log'!L$2:L$5455,$A16)+COUNTIFS('Duel Log'!C$2:C$5455,"OS xAlee",'Duel Log'!M$2:M$5455,$A16)+COUNTIFS('Duel Log'!C$2:C$5455,"OS xAlee",'Duel Log'!N$2:N$5455,$A16)+COUNTIFS('Duel Log'!C$2:C$5455,"OS xAlee",'Duel Log'!O$2:O$5455,$A16)+COUNTIFS('Duel Log'!C$2:C$5455,"OS xAlee",'Duel Log'!P$2:P$5455,$A16)</f>
        <v>2</v>
      </c>
      <c r="AN16" s="17" t="n">
        <f aca="false">COUNTIFS('Duel Log'!C$2:C$5455,"Pedro™️",'Duel Log'!I$2:I$5455,$A16)+COUNTIFS('Duel Log'!C$2:C$5455,"Pedro™️",'Duel Log'!J$2:J$5455,$A16)+COUNTIFS('Duel Log'!C$2:C$5455,"Pedro™️",'Duel Log'!K$2:K$5455,$A16)+COUNTIFS('Duel Log'!C$2:C$5455,"Pedro™️",'Duel Log'!L$2:L$5455,$A16)+COUNTIFS('Duel Log'!C$2:C$5455,"Pedro™️",'Duel Log'!M$2:M$5455,$A16)+COUNTIFS('Duel Log'!C$2:C$5455,"Pedro™️",'Duel Log'!N$2:N$5455,$A16)+COUNTIFS('Duel Log'!C$2:C$5455,"Pedro™️",'Duel Log'!O$2:O$5455,$A16)+COUNTIFS('Duel Log'!C$2:C$5455,"Pedro™️",'Duel Log'!P$2:P$5455,$A16)</f>
        <v>12</v>
      </c>
      <c r="AO16" s="17" t="n">
        <f aca="false">COUNTIFS('Duel Log'!C$2:C$5455,"Polaris",'Duel Log'!I$2:I$5455,$A16)+COUNTIFS('Duel Log'!C$2:C$5455,"Polaris",'Duel Log'!J$2:J$5455,$A16)+COUNTIFS('Duel Log'!C$2:C$5455,"Polaris",'Duel Log'!K$2:K$5455,$A16)+COUNTIFS('Duel Log'!C$2:C$5455,"Polaris",'Duel Log'!L$2:L$5455,$A16)+COUNTIFS('Duel Log'!C$2:C$5455,"Polaris",'Duel Log'!M$2:M$5455,$A16)+COUNTIFS('Duel Log'!C$2:C$5455,"Polaris",'Duel Log'!N$2:N$5455,$A16)+COUNTIFS('Duel Log'!C$2:C$5455,"Polaris",'Duel Log'!O$2:O$5455,$A16)+COUNTIFS('Duel Log'!C$2:C$5455,"Polaris",'Duel Log'!P$2:P$5455,$A16)</f>
        <v>4</v>
      </c>
      <c r="AP16" s="17" t="n">
        <f aca="false">COUNTIFS('Duel Log'!C$2:C$5455,"RAD",'Duel Log'!I$2:I$5455,$A16)+COUNTIFS('Duel Log'!C$2:C$5455,"RAD",'Duel Log'!J$2:J$5455,$A16)+COUNTIFS('Duel Log'!C$2:C$5455,"RAD",'Duel Log'!K$2:K$5455,$A16)+COUNTIFS('Duel Log'!C$2:C$5455,"RAD",'Duel Log'!L$2:L$5455,$A16)+COUNTIFS('Duel Log'!C$2:C$5455,"RAD",'Duel Log'!M$2:M$5455,$A16)+COUNTIFS('Duel Log'!C$2:C$5455,"RAD",'Duel Log'!N$2:N$5455,$A16)+COUNTIFS('Duel Log'!C$2:C$5455,"RAD",'Duel Log'!O$2:O$5455,$A16)+COUNTIFS('Duel Log'!C$2:C$5455,"RAD",'Duel Log'!P$2:P$5455,$A16)</f>
        <v>1</v>
      </c>
      <c r="AQ16" s="17" t="n">
        <f aca="false">COUNTIFS('Duel Log'!C$2:C$5455,"RUBIZALEZ",'Duel Log'!I$2:I$5455,$A16)+COUNTIFS('Duel Log'!C$2:C$5455,"RUBIZALEZ",'Duel Log'!J$2:J$5455,$A16)+COUNTIFS('Duel Log'!C$2:C$5455,"RUBIZALEZ",'Duel Log'!K$2:K$5455,$A16)+COUNTIFS('Duel Log'!C$2:C$5455,"RUBIZALEZ",'Duel Log'!L$2:L$5455,$A16)+COUNTIFS('Duel Log'!C$2:C$5455,"RUBIZALEZ",'Duel Log'!M$2:M$5455,$A16)+COUNTIFS('Duel Log'!C$2:C$5455,"RUBIZALEZ",'Duel Log'!N$2:N$5455,$A16)+COUNTIFS('Duel Log'!C$2:C$5455,"RUBIZALEZ",'Duel Log'!O$2:O$5455,$A16)+COUNTIFS('Duel Log'!C$2:C$5455,"RUBIZALEZ",'Duel Log'!P$2:P$5455,$A16)</f>
        <v>8</v>
      </c>
      <c r="AR16" s="17" t="n">
        <f aca="false">COUNTIFS('Duel Log'!C$2:C$5455,"Rainbow",'Duel Log'!I$2:I$5455,$A16)+COUNTIFS('Duel Log'!C$2:C$5455,"Rainbow",'Duel Log'!J$2:J$5455,$A16)+COUNTIFS('Duel Log'!C$2:C$5455,"Rainbow",'Duel Log'!K$2:K$5455,$A16)+COUNTIFS('Duel Log'!C$2:C$5455,"Rainbow",'Duel Log'!L$2:L$5455,$A16)+COUNTIFS('Duel Log'!C$2:C$5455,"Rainbow",'Duel Log'!M$2:M$5455,$A16)+COUNTIFS('Duel Log'!C$2:C$5455,"Rainbow",'Duel Log'!N$2:N$5455,$A16)+COUNTIFS('Duel Log'!C$2:C$5455,"Rainbow",'Duel Log'!O$2:O$5455,$A16)+COUNTIFS('Duel Log'!C$2:C$5455,"Rainbow",'Duel Log'!P$2:P$5455,$A16)</f>
        <v>5</v>
      </c>
      <c r="AS16" s="17" t="n">
        <f aca="false">COUNTIFS('Duel Log'!C$2:C$5455,"Reminor",'Duel Log'!I$2:I$5455,$A16)+COUNTIFS('Duel Log'!C$2:C$5455,"Reminor",'Duel Log'!J$2:J$5455,$A16)+COUNTIFS('Duel Log'!C$2:C$5455,"Reminor",'Duel Log'!K$2:K$5455,$A16)+COUNTIFS('Duel Log'!C$2:C$5455,"Reminor",'Duel Log'!L$2:L$5455,$A16)+COUNTIFS('Duel Log'!C$2:C$5455,"Reminor",'Duel Log'!M$2:M$5455,$A16)+COUNTIFS('Duel Log'!C$2:C$5455,"Reminor",'Duel Log'!N$2:N$5455,$A16)+COUNTIFS('Duel Log'!C$2:C$5455,"Reminor",'Duel Log'!O$2:O$5455,$A16)+COUNTIFS('Duel Log'!C$2:C$5455,"Reminor",'Duel Log'!P$2:P$5455,$A16)</f>
        <v>0</v>
      </c>
      <c r="AT16" s="17" t="n">
        <f aca="false">COUNTIFS('Duel Log'!C$2:C$5455,"Rin✨安之",'Duel Log'!I$2:I$5455,$A16)+COUNTIFS('Duel Log'!C$2:C$5455,"Rin✨安之",'Duel Log'!J$2:J$5455,$A16)+COUNTIFS('Duel Log'!C$2:C$5455,"Rin✨安之",'Duel Log'!K$2:K$5455,$A16)+COUNTIFS('Duel Log'!C$2:C$5455,"Rin✨安之",'Duel Log'!L$2:L$5455,$A16)+COUNTIFS('Duel Log'!C$2:C$5455,"Rin✨安之",'Duel Log'!M$2:M$5455,$A16)+COUNTIFS('Duel Log'!C$2:C$5455,"Rin✨安之",'Duel Log'!N$2:N$5455,$A16)+COUNTIFS('Duel Log'!C$2:C$5455,"Rin✨安之",'Duel Log'!O$2:O$5455,$A16)+COUNTIFS('Duel Log'!C$2:C$5455,"Rin✨安之",'Duel Log'!P$2:P$5455,$A16)</f>
        <v>3</v>
      </c>
      <c r="AU16" s="17" t="n">
        <f aca="false">COUNTIFS('Duel Log'!C$2:C$5455,"Ryley",'Duel Log'!I$2:I$5455,$A16)+COUNTIFS('Duel Log'!C$2:C$5455,"Ryley",'Duel Log'!J$2:J$5455,$A16)+COUNTIFS('Duel Log'!C$2:C$5455,"Ryley",'Duel Log'!K$2:K$5455,$A16)+COUNTIFS('Duel Log'!C$2:C$5455,"Ryley",'Duel Log'!L$2:L$5455,$A16)+COUNTIFS('Duel Log'!C$2:C$5455,"Ryley",'Duel Log'!M$2:M$5455,$A16)+COUNTIFS('Duel Log'!C$2:C$5455,"Ryley",'Duel Log'!N$2:N$5455,$A16)+COUNTIFS('Duel Log'!C$2:C$5455,"Ryley",'Duel Log'!O$2:O$5455,$A16)+COUNTIFS('Duel Log'!C$2:C$5455,"Ryley",'Duel Log'!P$2:P$5455,$A16)</f>
        <v>6</v>
      </c>
      <c r="AV16" s="17" t="n">
        <f aca="false">COUNTIFS('Duel Log'!C$2:C$5455,"SK Dominik",'Duel Log'!I$2:I$5455,$A16)+COUNTIFS('Duel Log'!C$2:C$5455,"SK Dominik",'Duel Log'!J$2:J$5455,$A16)+COUNTIFS('Duel Log'!C$2:C$5455,"SK Dominik",'Duel Log'!K$2:K$5455,$A16)+COUNTIFS('Duel Log'!C$2:C$5455,"SK Dominik",'Duel Log'!L$2:L$5455,$A16)+COUNTIFS('Duel Log'!C$2:C$5455,"SK Dominik",'Duel Log'!M$2:M$5455,$A16)+COUNTIFS('Duel Log'!C$2:C$5455,"SK Dominik",'Duel Log'!N$2:N$5455,$A16)+COUNTIFS('Duel Log'!C$2:C$5455,"SK Dominik",'Duel Log'!O$2:O$5455,$A16)+COUNTIFS('Duel Log'!C$2:C$5455,"SK Dominik",'Duel Log'!P$2:P$5455,$A16)</f>
        <v>4</v>
      </c>
      <c r="AW16" s="17" t="n">
        <f aca="false">COUNTIFS('Duel Log'!C$2:C$5455,"SK Morten",'Duel Log'!I$2:I$5455,$A16)+COUNTIFS('Duel Log'!C$2:C$5455,"SK Morten",'Duel Log'!J$2:J$5455,$A16)+COUNTIFS('Duel Log'!C$2:C$5455,"SK Morten",'Duel Log'!K$2:K$5455,$A16)+COUNTIFS('Duel Log'!C$2:C$5455,"SK Morten",'Duel Log'!L$2:L$5455,$A16)+COUNTIFS('Duel Log'!C$2:C$5455,"SK Morten",'Duel Log'!M$2:M$5455,$A16)+COUNTIFS('Duel Log'!C$2:C$5455,"SK Morten",'Duel Log'!N$2:N$5455,$A16)+COUNTIFS('Duel Log'!C$2:C$5455,"SK Morten",'Duel Log'!O$2:O$5455,$A16)+COUNTIFS('Duel Log'!C$2:C$5455,"SK Morten",'Duel Log'!P$2:P$5455,$A16)</f>
        <v>4</v>
      </c>
      <c r="AX16" s="17" t="n">
        <f aca="false">COUNTIFS('Duel Log'!C$2:C$5455,"SK xopxsam",'Duel Log'!I$2:I$5455,$A16)+COUNTIFS('Duel Log'!C$2:C$5455,"SK xopxsam",'Duel Log'!J$2:J$5455,$A16)+COUNTIFS('Duel Log'!C$2:C$5455,"SK xopxsam",'Duel Log'!K$2:K$5455,$A16)+COUNTIFS('Duel Log'!C$2:C$5455,"SK xopxsam",'Duel Log'!L$2:L$5455,$A16)+COUNTIFS('Duel Log'!C$2:C$5455,"SK xopxsam",'Duel Log'!M$2:M$5455,$A16)+COUNTIFS('Duel Log'!C$2:C$5455,"SK xopxsam",'Duel Log'!N$2:N$5455,$A16)+COUNTIFS('Duel Log'!C$2:C$5455,"SK xopxsam",'Duel Log'!O$2:O$5455,$A16)+COUNTIFS('Duel Log'!C$2:C$5455,"SK xopxsam",'Duel Log'!P$2:P$5455,$A16)</f>
        <v>5</v>
      </c>
      <c r="AY16" s="17" t="n">
        <f aca="false">COUNTIFS('Duel Log'!C$2:C$5455,"Samuel Bassotto",'Duel Log'!I$2:I$5455,$A16)+COUNTIFS('Duel Log'!C$2:C$5455,"Samuel Bassotto",'Duel Log'!J$2:J$5455,$A16)+COUNTIFS('Duel Log'!C$2:C$5455,"Samuel Bassotto",'Duel Log'!K$2:K$5455,$A16)+COUNTIFS('Duel Log'!C$2:C$5455,"Samuel Bassotto",'Duel Log'!L$2:L$5455,$A16)+COUNTIFS('Duel Log'!C$2:C$5455,"Samuel Bassotto",'Duel Log'!M$2:M$5455,$A16)+COUNTIFS('Duel Log'!C$2:C$5455,"Samuel Bassotto",'Duel Log'!N$2:N$5455,$A16)+COUNTIFS('Duel Log'!C$2:C$5455,"Samuel Bassotto",'Duel Log'!O$2:O$5455,$A16)+COUNTIFS('Duel Log'!C$2:C$5455,"Samuel Bassotto",'Duel Log'!P$2:P$5455,$A16)</f>
        <v>3</v>
      </c>
      <c r="AZ16" s="17" t="n">
        <f aca="false">COUNTIFS('Duel Log'!C$2:C$5455,"SandBox",'Duel Log'!I$2:I$5455,$A16)+COUNTIFS('Duel Log'!C$2:C$5455,"SandBox",'Duel Log'!J$2:J$5455,$A16)+COUNTIFS('Duel Log'!C$2:C$5455,"SandBox",'Duel Log'!K$2:K$5455,$A16)+COUNTIFS('Duel Log'!C$2:C$5455,"SandBox",'Duel Log'!L$2:L$5455,$A16)+COUNTIFS('Duel Log'!C$2:C$5455,"SandBox",'Duel Log'!M$2:M$5455,$A16)+COUNTIFS('Duel Log'!C$2:C$5455,"SandBox",'Duel Log'!N$2:N$5455,$A16)+COUNTIFS('Duel Log'!C$2:C$5455,"SandBox",'Duel Log'!O$2:O$5455,$A16)+COUNTIFS('Duel Log'!C$2:C$5455,"SandBox",'Duel Log'!P$2:P$5455,$A16)</f>
        <v>21</v>
      </c>
      <c r="BA16" s="17" t="n">
        <f aca="false">COUNTIFS('Duel Log'!C$2:C$5455,"Sosaa1of1",'Duel Log'!I$2:I$5455,$A16)+COUNTIFS('Duel Log'!C$2:C$5455,"Sosaa1of1",'Duel Log'!J$2:J$5455,$A16)+COUNTIFS('Duel Log'!C$2:C$5455,"Sosaa1of1",'Duel Log'!K$2:K$5455,$A16)+COUNTIFS('Duel Log'!C$2:C$5455,"Sosaa1of1",'Duel Log'!L$2:L$5455,$A16)+COUNTIFS('Duel Log'!C$2:C$5455,"Sosaa1of1",'Duel Log'!M$2:M$5455,$A16)+COUNTIFS('Duel Log'!C$2:C$5455,"Sosaa1of1",'Duel Log'!N$2:N$5455,$A16)+COUNTIFS('Duel Log'!C$2:C$5455,"Sosaa1of1",'Duel Log'!O$2:O$5455,$A16)+COUNTIFS('Duel Log'!C$2:C$5455,"Sosaa1of1",'Duel Log'!P$2:P$5455,$A16)</f>
        <v>0</v>
      </c>
      <c r="BB16" s="17" t="n">
        <f aca="false">COUNTIFS('Duel Log'!C$2:C$5455,"Steeef",'Duel Log'!I$2:I$5455,$A16)+COUNTIFS('Duel Log'!C$2:C$5455,"Steeef",'Duel Log'!J$2:J$5455,$A16)+COUNTIFS('Duel Log'!C$2:C$5455,"Steeef",'Duel Log'!K$2:K$5455,$A16)+COUNTIFS('Duel Log'!C$2:C$5455,"Steeef",'Duel Log'!L$2:L$5455,$A16)+COUNTIFS('Duel Log'!C$2:C$5455,"Steeef",'Duel Log'!M$2:M$5455,$A16)+COUNTIFS('Duel Log'!C$2:C$5455,"Steeef",'Duel Log'!N$2:N$5455,$A16)+COUNTIFS('Duel Log'!C$2:C$5455,"Steeef",'Duel Log'!O$2:O$5455,$A16)+COUNTIFS('Duel Log'!C$2:C$5455,"Steeef",'Duel Log'!P$2:P$5455,$A16)</f>
        <v>5</v>
      </c>
      <c r="BC16" s="17" t="n">
        <f aca="false">COUNTIFS('Duel Log'!C$2:C$5455,"TMX I Mateja",'Duel Log'!I$2:I$5455,$A16)+COUNTIFS('Duel Log'!C$2:C$5455,"TMX I Mateja",'Duel Log'!J$2:J$5455,$A16)+COUNTIFS('Duel Log'!C$2:C$5455,"TMX I Mateja",'Duel Log'!K$2:K$5455,$A16)+COUNTIFS('Duel Log'!C$2:C$5455,"TMX I Mateja",'Duel Log'!L$2:L$5455,$A16)+COUNTIFS('Duel Log'!C$2:C$5455,"TMX I Mateja",'Duel Log'!M$2:M$5455,$A16)+COUNTIFS('Duel Log'!C$2:C$5455,"TMX I Mateja",'Duel Log'!N$2:N$5455,$A16)+COUNTIFS('Duel Log'!C$2:C$5455,"TMX I Mateja",'Duel Log'!O$2:O$5455,$A16)+COUNTIFS('Duel Log'!C$2:C$5455,"TMX I Mateja",'Duel Log'!P$2:P$5455,$A16)</f>
        <v>9</v>
      </c>
      <c r="BD16" s="17" t="n">
        <f aca="false">COUNTIFS('Duel Log'!C$2:C$5455,"TTK:MrAwesomeCR",'Duel Log'!I$2:I$5455,$A16)+COUNTIFS('Duel Log'!C$2:C$5455,"TTK:MrAwesomeCR",'Duel Log'!J$2:J$5455,$A16)+COUNTIFS('Duel Log'!C$2:C$5455,"TTK:MrAwesomeCR",'Duel Log'!K$2:K$5455,$A16)+COUNTIFS('Duel Log'!C$2:C$5455,"TTK:MrAwesomeCR",'Duel Log'!L$2:L$5455,$A16)+COUNTIFS('Duel Log'!C$2:C$5455,"TTK:MrAwesomeCR",'Duel Log'!M$2:M$5455,$A16)+COUNTIFS('Duel Log'!C$2:C$5455,"TTK:MrAwesomeCR",'Duel Log'!N$2:N$5455,$A16)+COUNTIFS('Duel Log'!C$2:C$5455,"TTK:MrAwesomeCR",'Duel Log'!O$2:O$5455,$A16)+COUNTIFS('Duel Log'!C$2:C$5455,"TTK:MrAwesomeCR",'Duel Log'!P$2:P$5455,$A16)</f>
        <v>4</v>
      </c>
      <c r="BE16" s="17" t="n">
        <f aca="false">COUNTIFS('Duel Log'!C$2:C$5455,"Turan✨",'Duel Log'!I$2:I$5455,$A16)+COUNTIFS('Duel Log'!C$2:C$5455,"Turan✨",'Duel Log'!J$2:J$5455,$A16)+COUNTIFS('Duel Log'!C$2:C$5455,"Turan✨",'Duel Log'!K$2:K$5455,$A16)+COUNTIFS('Duel Log'!C$2:C$5455,"Turan✨",'Duel Log'!L$2:L$5455,$A16)+COUNTIFS('Duel Log'!C$2:C$5455,"Turan✨",'Duel Log'!M$2:M$5455,$A16)+COUNTIFS('Duel Log'!C$2:C$5455,"Turan✨",'Duel Log'!N$2:N$5455,$A16)+COUNTIFS('Duel Log'!C$2:C$5455,"Turan✨",'Duel Log'!O$2:O$5455,$A16)+COUNTIFS('Duel Log'!C$2:C$5455,"Turan✨",'Duel Log'!P$2:P$5455,$A16)</f>
        <v>9</v>
      </c>
      <c r="BF16" s="17" t="n">
        <f aca="false">COUNTIFS('Duel Log'!C$2:C$5455,"Viktor",'Duel Log'!I$2:I$5455,$A16)+COUNTIFS('Duel Log'!C$2:C$5455,"Viktor",'Duel Log'!J$2:J$5455,$A16)+COUNTIFS('Duel Log'!C$2:C$5455,"Viktor",'Duel Log'!K$2:K$5455,$A16)+COUNTIFS('Duel Log'!C$2:C$5455,"Viktor",'Duel Log'!L$2:L$5455,$A16)+COUNTIFS('Duel Log'!C$2:C$5455,"Viktor",'Duel Log'!M$2:M$5455,$A16)+COUNTIFS('Duel Log'!C$2:C$5455,"Viktor",'Duel Log'!N$2:N$5455,$A16)+COUNTIFS('Duel Log'!C$2:C$5455,"Viktor",'Duel Log'!O$2:O$5455,$A16)+COUNTIFS('Duel Log'!C$2:C$5455,"Viktor",'Duel Log'!P$2:P$5455,$A16)</f>
        <v>2</v>
      </c>
      <c r="BG16" s="17" t="n">
        <f aca="false">COUNTIFS('Duel Log'!C$2:C$5455,"Vitor75",'Duel Log'!I$2:I$5455,$A16)+COUNTIFS('Duel Log'!C$2:C$5455,"Vitor75",'Duel Log'!J$2:J$5455,$A16)+COUNTIFS('Duel Log'!C$2:C$5455,"Vitor75",'Duel Log'!K$2:K$5455,$A16)+COUNTIFS('Duel Log'!C$2:C$5455,"Vitor75",'Duel Log'!L$2:L$5455,$A16)+COUNTIFS('Duel Log'!C$2:C$5455,"Vitor75",'Duel Log'!M$2:M$5455,$A16)+COUNTIFS('Duel Log'!C$2:C$5455,"Vitor75",'Duel Log'!N$2:N$5455,$A16)+COUNTIFS('Duel Log'!C$2:C$5455,"Vitor75",'Duel Log'!O$2:O$5455,$A16)+COUNTIFS('Duel Log'!C$2:C$5455,"Vitor75",'Duel Log'!P$2:P$5455,$A16)</f>
        <v>11</v>
      </c>
      <c r="BH16" s="17" t="n">
        <f aca="false">COUNTIFS('Duel Log'!C$2:C$5455,"WL ✨ Tytoń 劲头",'Duel Log'!I$2:I$5455,$A16)+COUNTIFS('Duel Log'!C$2:C$5455,"WL ✨ Tytoń 劲头",'Duel Log'!J$2:J$5455,$A16)+COUNTIFS('Duel Log'!C$2:C$5455,"WL ✨ Tytoń 劲头",'Duel Log'!K$2:K$5455,$A16)+COUNTIFS('Duel Log'!C$2:C$5455,"WL ✨ Tytoń 劲头",'Duel Log'!L$2:L$5455,$A16)+COUNTIFS('Duel Log'!C$2:C$5455,"WL ✨ Tytoń 劲头",'Duel Log'!M$2:M$5455,$A16)+COUNTIFS('Duel Log'!C$2:C$5455,"WL ✨ Tytoń 劲头",'Duel Log'!N$2:N$5455,$A16)+COUNTIFS('Duel Log'!C$2:C$5455,"WL ✨ Tytoń 劲头",'Duel Log'!O$2:O$5455,$A16)+COUNTIFS('Duel Log'!C$2:C$5455,"WL ✨ Tytoń 劲头",'Duel Log'!P$2:P$5455,$A16)</f>
        <v>5</v>
      </c>
      <c r="BI16" s="17" t="n">
        <f aca="false">COUNTIFS('Duel Log'!C$2:C$5455,"WL ツ Dam’s ✨",'Duel Log'!I$2:I$5455,$A16)+COUNTIFS('Duel Log'!C$2:C$5455,"WL ツ Dam’s ✨",'Duel Log'!J$2:J$5455,$A16)+COUNTIFS('Duel Log'!C$2:C$5455,"WL ツ Dam’s ✨",'Duel Log'!K$2:K$5455,$A16)+COUNTIFS('Duel Log'!C$2:C$5455,"WL ツ Dam’s ✨",'Duel Log'!L$2:L$5455,$A16)+COUNTIFS('Duel Log'!C$2:C$5455,"WL ツ Dam’s ✨",'Duel Log'!M$2:M$5455,$A16)+COUNTIFS('Duel Log'!C$2:C$5455,"WL ツ Dam’s ✨",'Duel Log'!N$2:N$5455,$A16)+COUNTIFS('Duel Log'!C$2:C$5455,"WL ツ Dam’s ✨",'Duel Log'!O$2:O$5455,$A16)+COUNTIFS('Duel Log'!C$2:C$5455,"WL ツ Dam’s ✨",'Duel Log'!P$2:P$5455,$A16)</f>
        <v>0</v>
      </c>
      <c r="BJ16" s="17" t="n">
        <f aca="false">COUNTIFS('Duel Log'!C$2:C$5455,"Wallace",'Duel Log'!I$2:I$5455,$A16)+COUNTIFS('Duel Log'!C$2:C$5455,"Wallace",'Duel Log'!J$2:J$5455,$A16)+COUNTIFS('Duel Log'!C$2:C$5455,"Wallace",'Duel Log'!K$2:K$5455,$A16)+COUNTIFS('Duel Log'!C$2:C$5455,"Wallace",'Duel Log'!L$2:L$5455,$A16)+COUNTIFS('Duel Log'!C$2:C$5455,"Wallace",'Duel Log'!M$2:M$5455,$A16)+COUNTIFS('Duel Log'!C$2:C$5455,"Wallace",'Duel Log'!N$2:N$5455,$A16)+COUNTIFS('Duel Log'!C$2:C$5455,"Wallace",'Duel Log'!O$2:O$5455,$A16)+COUNTIFS('Duel Log'!C$2:C$5455,"Wallace",'Duel Log'!P$2:P$5455,$A16)</f>
        <v>13</v>
      </c>
      <c r="BK16" s="17" t="n">
        <f aca="false">COUNTIFS('Duel Log'!C$2:C$5455,"Wyze❤️Ultimo",'Duel Log'!I$2:I$5455,$A16)+COUNTIFS('Duel Log'!C$2:C$5455,"Wyze❤️Ultimo",'Duel Log'!J$2:J$5455,$A16)+COUNTIFS('Duel Log'!C$2:C$5455,"Wyze❤️Ultimo",'Duel Log'!K$2:K$5455,$A16)+COUNTIFS('Duel Log'!C$2:C$5455,"Wyze❤️Ultimo",'Duel Log'!L$2:L$5455,$A16)+COUNTIFS('Duel Log'!C$2:C$5455,"Wyze❤️Ultimo",'Duel Log'!M$2:M$5455,$A16)+COUNTIFS('Duel Log'!C$2:C$5455,"Wyze❤️Ultimo",'Duel Log'!N$2:N$5455,$A16)+COUNTIFS('Duel Log'!C$2:C$5455,"Wyze❤️Ultimo",'Duel Log'!O$2:O$5455,$A16)+COUNTIFS('Duel Log'!C$2:C$5455,"Wyze❤️Ultimo",'Duel Log'!P$2:P$5455,$A16)</f>
        <v>3</v>
      </c>
      <c r="BL16" s="17" t="n">
        <f aca="false">COUNTIFS('Duel Log'!C$2:C$5455,"Yoru",'Duel Log'!I$2:I$5455,$A16)+COUNTIFS('Duel Log'!C$2:C$5455,"Yoru",'Duel Log'!J$2:J$5455,$A16)+COUNTIFS('Duel Log'!C$2:C$5455,"Yoru",'Duel Log'!K$2:K$5455,$A16)+COUNTIFS('Duel Log'!C$2:C$5455,"Yoru",'Duel Log'!L$2:L$5455,$A16)+COUNTIFS('Duel Log'!C$2:C$5455,"Yoru",'Duel Log'!M$2:M$5455,$A16)+COUNTIFS('Duel Log'!C$2:C$5455,"Yoru",'Duel Log'!N$2:N$5455,$A16)+COUNTIFS('Duel Log'!C$2:C$5455,"Yoru",'Duel Log'!O$2:O$5455,$A16)+COUNTIFS('Duel Log'!C$2:C$5455,"Yoru",'Duel Log'!P$2:P$5455,$A16)</f>
        <v>7</v>
      </c>
      <c r="BM16" s="17" t="n">
        <f aca="false">COUNTIFS('Duel Log'!C$2:C$5455,"ZQuentino",'Duel Log'!I$2:I$5455,$A16)+COUNTIFS('Duel Log'!C$2:C$5455,"ZQuentino",'Duel Log'!J$2:J$5455,$A16)+COUNTIFS('Duel Log'!C$2:C$5455,"ZQuentino",'Duel Log'!K$2:K$5455,$A16)+COUNTIFS('Duel Log'!C$2:C$5455,"ZQuentino",'Duel Log'!L$2:L$5455,$A16)+COUNTIFS('Duel Log'!C$2:C$5455,"ZQuentino",'Duel Log'!M$2:M$5455,$A16)+COUNTIFS('Duel Log'!C$2:C$5455,"ZQuentino",'Duel Log'!N$2:N$5455,$A16)+COUNTIFS('Duel Log'!C$2:C$5455,"ZQuentino",'Duel Log'!O$2:O$5455,$A16)+COUNTIFS('Duel Log'!C$2:C$5455,"ZQuentino",'Duel Log'!P$2:P$5455,$A16)</f>
        <v>2</v>
      </c>
      <c r="BN16" s="17" t="n">
        <f aca="false">COUNTIFS('Duel Log'!C$2:C$5455,"adriel",'Duel Log'!I$2:I$5455,$A16)+COUNTIFS('Duel Log'!C$2:C$5455,"adriel",'Duel Log'!J$2:J$5455,$A16)+COUNTIFS('Duel Log'!C$2:C$5455,"adriel",'Duel Log'!K$2:K$5455,$A16)+COUNTIFS('Duel Log'!C$2:C$5455,"adriel",'Duel Log'!L$2:L$5455,$A16)+COUNTIFS('Duel Log'!C$2:C$5455,"adriel",'Duel Log'!M$2:M$5455,$A16)+COUNTIFS('Duel Log'!C$2:C$5455,"adriel",'Duel Log'!N$2:N$5455,$A16)+COUNTIFS('Duel Log'!C$2:C$5455,"adriel",'Duel Log'!O$2:O$5455,$A16)+COUNTIFS('Duel Log'!C$2:C$5455,"adriel",'Duel Log'!P$2:P$5455,$A16)</f>
        <v>7</v>
      </c>
      <c r="BO16" s="17" t="n">
        <f aca="false">COUNTIFS('Duel Log'!C$2:C$5455,"dark✨安花",'Duel Log'!I$2:I$5455,$A16)+COUNTIFS('Duel Log'!C$2:C$5455,"dark✨安花",'Duel Log'!J$2:J$5455,$A16)+COUNTIFS('Duel Log'!C$2:C$5455,"dark✨安花",'Duel Log'!K$2:K$5455,$A16)+COUNTIFS('Duel Log'!C$2:C$5455,"dark✨安花",'Duel Log'!L$2:L$5455,$A16)+COUNTIFS('Duel Log'!C$2:C$5455,"dark✨安花",'Duel Log'!M$2:M$5455,$A16)+COUNTIFS('Duel Log'!C$2:C$5455,"dark✨安花",'Duel Log'!N$2:N$5455,$A16)+COUNTIFS('Duel Log'!C$2:C$5455,"dark✨安花",'Duel Log'!O$2:O$5455,$A16)+COUNTIFS('Duel Log'!C$2:C$5455,"dark✨安花",'Duel Log'!P$2:P$5455,$A16)</f>
        <v>4</v>
      </c>
      <c r="BP16" s="17" t="n">
        <f aca="false">COUNTIFS('Duel Log'!C$2:C$5455,"droy",'Duel Log'!I$2:I$5455,$A16)+COUNTIFS('Duel Log'!C$2:C$5455,"droy",'Duel Log'!J$2:J$5455,$A16)+COUNTIFS('Duel Log'!C$2:C$5455,"droy",'Duel Log'!K$2:K$5455,$A16)+COUNTIFS('Duel Log'!C$2:C$5455,"droy",'Duel Log'!L$2:L$5455,$A16)+COUNTIFS('Duel Log'!C$2:C$5455,"droy",'Duel Log'!M$2:M$5455,$A16)+COUNTIFS('Duel Log'!C$2:C$5455,"droy",'Duel Log'!N$2:N$5455,$A16)+COUNTIFS('Duel Log'!C$2:C$5455,"droy",'Duel Log'!O$2:O$5455,$A16)+COUNTIFS('Duel Log'!C$2:C$5455,"droy",'Duel Log'!P$2:P$5455,$A16)</f>
        <v>1</v>
      </c>
      <c r="BQ16" s="17" t="n">
        <f aca="false">COUNTIFS('Duel Log'!C$2:C$5455,"evolve✨律师",'Duel Log'!I$2:I$5455,$A16)+COUNTIFS('Duel Log'!C$2:C$5455,"evolve✨律师",'Duel Log'!J$2:J$5455,$A16)+COUNTIFS('Duel Log'!C$2:C$5455,"evolve✨律师",'Duel Log'!K$2:K$5455,$A16)+COUNTIFS('Duel Log'!C$2:C$5455,"evolve✨律师",'Duel Log'!L$2:L$5455,$A16)+COUNTIFS('Duel Log'!C$2:C$5455,"evolve✨律师",'Duel Log'!M$2:M$5455,$A16)+COUNTIFS('Duel Log'!C$2:C$5455,"evolve✨律师",'Duel Log'!N$2:N$5455,$A16)+COUNTIFS('Duel Log'!C$2:C$5455,"evolve✨律师",'Duel Log'!O$2:O$5455,$A16)+COUNTIFS('Duel Log'!C$2:C$5455,"evolve✨律师",'Duel Log'!P$2:P$5455,$A16)</f>
        <v>1</v>
      </c>
      <c r="BR16" s="17" t="n">
        <f aca="false">COUNTIFS('Duel Log'!C$2:C$5455,"fluffypotato99",'Duel Log'!I$2:I$5455,$A16)+COUNTIFS('Duel Log'!C$2:C$5455,"fluffypotato99",'Duel Log'!J$2:J$5455,$A16)+COUNTIFS('Duel Log'!C$2:C$5455,"fluffypotato99",'Duel Log'!K$2:K$5455,$A16)+COUNTIFS('Duel Log'!C$2:C$5455,"fluffypotato99",'Duel Log'!L$2:L$5455,$A16)+COUNTIFS('Duel Log'!C$2:C$5455,"fluffypotato99",'Duel Log'!M$2:M$5455,$A16)+COUNTIFS('Duel Log'!C$2:C$5455,"fluffypotato99",'Duel Log'!N$2:N$5455,$A16)+COUNTIFS('Duel Log'!C$2:C$5455,"fluffypotato99",'Duel Log'!O$2:O$5455,$A16)+COUNTIFS('Duel Log'!C$2:C$5455,"fluffypotato99",'Duel Log'!P$2:P$5455,$A16)</f>
        <v>2</v>
      </c>
      <c r="BS16" s="17" t="n">
        <f aca="false">COUNTIFS('Duel Log'!C$2:C$5455,"kodigogg",'Duel Log'!I$2:I$5455,$A16)+COUNTIFS('Duel Log'!C$2:C$5455,"kodigogg",'Duel Log'!J$2:J$5455,$A16)+COUNTIFS('Duel Log'!C$2:C$5455,"kodigogg",'Duel Log'!K$2:K$5455,$A16)+COUNTIFS('Duel Log'!C$2:C$5455,"kodigogg",'Duel Log'!L$2:L$5455,$A16)+COUNTIFS('Duel Log'!C$2:C$5455,"kodigogg",'Duel Log'!M$2:M$5455,$A16)+COUNTIFS('Duel Log'!C$2:C$5455,"kodigogg",'Duel Log'!N$2:N$5455,$A16)+COUNTIFS('Duel Log'!C$2:C$5455,"kodigogg",'Duel Log'!O$2:O$5455,$A16)+COUNTIFS('Duel Log'!C$2:C$5455,"kodigogg",'Duel Log'!P$2:P$5455,$A16)</f>
        <v>3</v>
      </c>
      <c r="BT16" s="17" t="n">
        <f aca="false">COUNTIFS('Duel Log'!C$2:C$5455,"⇀スキル丨Hadi",'Duel Log'!I$2:I$5455,$A16)+COUNTIFS('Duel Log'!C$2:C$5455,"⇀スキル丨Hadi",'Duel Log'!J$2:J$5455,$A16)+COUNTIFS('Duel Log'!C$2:C$5455,"⇀スキル丨Hadi",'Duel Log'!K$2:K$5455,$A16)+COUNTIFS('Duel Log'!C$2:C$5455,"⇀スキル丨Hadi",'Duel Log'!L$2:L$5455,$A16)+COUNTIFS('Duel Log'!C$2:C$5455,"⇀スキル丨Hadi",'Duel Log'!M$2:M$5455,$A16)+COUNTIFS('Duel Log'!C$2:C$5455,"⇀スキル丨Hadi",'Duel Log'!N$2:N$5455,$A16)+COUNTIFS('Duel Log'!C$2:C$5455,"⇀スキル丨Hadi",'Duel Log'!O$2:O$5455,$A16)+COUNTIFS('Duel Log'!C$2:C$5455,"⇀スキル丨Hadi",'Duel Log'!P$2:P$5455,$A16)</f>
        <v>4</v>
      </c>
      <c r="BU16" s="17" t="n">
        <f aca="false">COUNTIFS('Duel Log'!C$2:C$5455,"✨Tanji",'Duel Log'!I$2:I$5455,$A16)+COUNTIFS('Duel Log'!C$2:C$5455,"✨Tanji",'Duel Log'!J$2:J$5455,$A16)+COUNTIFS('Duel Log'!C$2:C$5455,"✨Tanji",'Duel Log'!K$2:K$5455,$A16)+COUNTIFS('Duel Log'!C$2:C$5455,"✨Tanji",'Duel Log'!L$2:L$5455,$A16)+COUNTIFS('Duel Log'!C$2:C$5455,"✨Tanji",'Duel Log'!M$2:M$5455,$A16)+COUNTIFS('Duel Log'!C$2:C$5455,"✨Tanji",'Duel Log'!N$2:N$5455,$A16)+COUNTIFS('Duel Log'!C$2:C$5455,"✨Tanji",'Duel Log'!O$2:O$5455,$A16)+COUNTIFS('Duel Log'!C$2:C$5455,"✨Tanji",'Duel Log'!P$2:P$5455,$A16)</f>
        <v>9</v>
      </c>
      <c r="BV16" s="17" t="n">
        <f aca="false">COUNTIFS('Duel Log'!C$2:C$5455,"くり",'Duel Log'!I$2:I$5455,$A16)+COUNTIFS('Duel Log'!C$2:C$5455,"くり",'Duel Log'!J$2:J$5455,$A16)+COUNTIFS('Duel Log'!C$2:C$5455,"くり",'Duel Log'!K$2:K$5455,$A16)+COUNTIFS('Duel Log'!C$2:C$5455,"くり",'Duel Log'!L$2:L$5455,$A16)+COUNTIFS('Duel Log'!C$2:C$5455,"くり",'Duel Log'!M$2:M$5455,$A16)+COUNTIFS('Duel Log'!C$2:C$5455,"くり",'Duel Log'!N$2:N$5455,$A16)+COUNTIFS('Duel Log'!C$2:C$5455,"くり",'Duel Log'!O$2:O$5455,$A16)+COUNTIFS('Duel Log'!C$2:C$5455,"くり",'Duel Log'!P$2:P$5455,$A16)</f>
        <v>0</v>
      </c>
      <c r="BW16" s="17" t="n">
        <f aca="false">COUNTIFS('Duel Log'!C$2:C$5455,"ぐりてゃん",'Duel Log'!I$2:I$5455,$A16)+COUNTIFS('Duel Log'!C$2:C$5455,"ぐりてゃん",'Duel Log'!J$2:J$5455,$A16)+COUNTIFS('Duel Log'!C$2:C$5455,"ぐりてゃん",'Duel Log'!K$2:K$5455,$A16)+COUNTIFS('Duel Log'!C$2:C$5455,"ぐりてゃん",'Duel Log'!L$2:L$5455,$A16)+COUNTIFS('Duel Log'!C$2:C$5455,"ぐりてゃん",'Duel Log'!M$2:M$5455,$A16)+COUNTIFS('Duel Log'!C$2:C$5455,"ぐりてゃん",'Duel Log'!N$2:N$5455,$A16)+COUNTIFS('Duel Log'!C$2:C$5455,"ぐりてゃん",'Duel Log'!O$2:O$5455,$A16)+COUNTIFS('Duel Log'!C$2:C$5455,"ぐりてゃん",'Duel Log'!P$2:P$5455,$A16)</f>
        <v>7</v>
      </c>
      <c r="BX16" s="17" t="n">
        <f aca="false">COUNTIFS('Duel Log'!C$2:C$5455,"たぁ",'Duel Log'!I$2:I$5455,$A16)+COUNTIFS('Duel Log'!C$2:C$5455,"たぁ",'Duel Log'!J$2:J$5455,$A16)+COUNTIFS('Duel Log'!C$2:C$5455,"たぁ",'Duel Log'!K$2:K$5455,$A16)+COUNTIFS('Duel Log'!C$2:C$5455,"たぁ",'Duel Log'!L$2:L$5455,$A16)+COUNTIFS('Duel Log'!C$2:C$5455,"たぁ",'Duel Log'!M$2:M$5455,$A16)+COUNTIFS('Duel Log'!C$2:C$5455,"たぁ",'Duel Log'!N$2:N$5455,$A16)+COUNTIFS('Duel Log'!C$2:C$5455,"たぁ",'Duel Log'!O$2:O$5455,$A16)+COUNTIFS('Duel Log'!C$2:C$5455,"たぁ",'Duel Log'!P$2:P$5455,$A16)</f>
        <v>7</v>
      </c>
      <c r="BY16" s="17" t="n">
        <f aca="false">COUNTIFS('Duel Log'!C$2:C$5455,"てち",'Duel Log'!I$2:I$5455,$A16)+COUNTIFS('Duel Log'!C$2:C$5455,"てち",'Duel Log'!J$2:J$5455,$A16)+COUNTIFS('Duel Log'!C$2:C$5455,"てち",'Duel Log'!K$2:K$5455,$A16)+COUNTIFS('Duel Log'!C$2:C$5455,"てち",'Duel Log'!L$2:L$5455,$A16)+COUNTIFS('Duel Log'!C$2:C$5455,"てち",'Duel Log'!M$2:M$5455,$A16)+COUNTIFS('Duel Log'!C$2:C$5455,"てち",'Duel Log'!N$2:N$5455,$A16)+COUNTIFS('Duel Log'!C$2:C$5455,"てち",'Duel Log'!O$2:O$5455,$A16)+COUNTIFS('Duel Log'!C$2:C$5455,"てち",'Duel Log'!P$2:P$5455,$A16)</f>
        <v>0</v>
      </c>
      <c r="BZ16" s="17" t="n">
        <f aca="false">COUNTIFS('Duel Log'!C$2:C$5455,"むぎったん",'Duel Log'!I$2:I$5455,$A16)+COUNTIFS('Duel Log'!C$2:C$5455,"むぎったん",'Duel Log'!J$2:J$5455,$A16)+COUNTIFS('Duel Log'!C$2:C$5455,"むぎったん",'Duel Log'!K$2:K$5455,$A16)+COUNTIFS('Duel Log'!C$2:C$5455,"むぎったん",'Duel Log'!L$2:L$5455,$A16)+COUNTIFS('Duel Log'!C$2:C$5455,"むぎったん",'Duel Log'!M$2:M$5455,$A16)+COUNTIFS('Duel Log'!C$2:C$5455,"むぎったん",'Duel Log'!N$2:N$5455,$A16)+COUNTIFS('Duel Log'!C$2:C$5455,"むぎったん",'Duel Log'!O$2:O$5455,$A16)+COUNTIFS('Duel Log'!C$2:C$5455,"むぎったん",'Duel Log'!P$2:P$5455,$A16)</f>
        <v>10</v>
      </c>
      <c r="CA16" s="17" t="n">
        <f aca="false">COUNTIFS('Duel Log'!C$2:C$5455,"加急Sinistro™",'Duel Log'!I$2:I$5455,$A16)+COUNTIFS('Duel Log'!C$2:C$5455,"加急Sinistro™",'Duel Log'!J$2:J$5455,$A16)+COUNTIFS('Duel Log'!C$2:C$5455,"加急Sinistro™",'Duel Log'!K$2:K$5455,$A16)+COUNTIFS('Duel Log'!C$2:C$5455,"加急Sinistro™",'Duel Log'!L$2:L$5455,$A16)+COUNTIFS('Duel Log'!C$2:C$5455,"加急Sinistro™",'Duel Log'!M$2:M$5455,$A16)+COUNTIFS('Duel Log'!C$2:C$5455,"加急Sinistro™",'Duel Log'!N$2:N$5455,$A16)+COUNTIFS('Duel Log'!C$2:C$5455,"加急Sinistro™",'Duel Log'!O$2:O$5455,$A16)+COUNTIFS('Duel Log'!C$2:C$5455,"加急Sinistro™",'Duel Log'!P$2:P$5455,$A16)</f>
        <v>4</v>
      </c>
      <c r="CB16" s="17" t="n">
        <f aca="false">COUNTIFS('Duel Log'!C$2:C$5455,"枫｜rakan❤️安之",'Duel Log'!I$2:I$5455,$A16)+COUNTIFS('Duel Log'!C$2:C$5455,"枫｜rakan❤️安之",'Duel Log'!J$2:J$5455,$A16)+COUNTIFS('Duel Log'!C$2:C$5455,"枫｜rakan❤️安之",'Duel Log'!K$2:K$5455,$A16)+COUNTIFS('Duel Log'!C$2:C$5455,"枫｜rakan❤️安之",'Duel Log'!L$2:L$5455,$A16)+COUNTIFS('Duel Log'!C$2:C$5455,"枫｜rakan❤️安之",'Duel Log'!M$2:M$5455,$A16)+COUNTIFS('Duel Log'!C$2:C$5455,"枫｜rakan❤️安之",'Duel Log'!N$2:N$5455,$A16)+COUNTIFS('Duel Log'!C$2:C$5455,"枫｜rakan❤️安之",'Duel Log'!O$2:O$5455,$A16)+COUNTIFS('Duel Log'!C$2:C$5455,"枫｜rakan❤️安之",'Duel Log'!P$2:P$5455,$A16)</f>
        <v>3</v>
      </c>
      <c r="CC16" s="17" t="n">
        <f aca="false">COUNTIFS('Duel Log'!C$2:C$5455,"神│Venpers™☆",'Duel Log'!I$2:I$5455,$A16)+COUNTIFS('Duel Log'!C$2:C$5455,"神│Venpers™☆",'Duel Log'!J$2:J$5455,$A16)+COUNTIFS('Duel Log'!C$2:C$5455,"神│Venpers™☆",'Duel Log'!K$2:K$5455,$A16)+COUNTIFS('Duel Log'!C$2:C$5455,"神│Venpers™☆",'Duel Log'!L$2:L$5455,$A16)+COUNTIFS('Duel Log'!C$2:C$5455,"神│Venpers™☆",'Duel Log'!M$2:M$5455,$A16)+COUNTIFS('Duel Log'!C$2:C$5455,"神│Venpers™☆",'Duel Log'!N$2:N$5455,$A16)+COUNTIFS('Duel Log'!C$2:C$5455,"神│Venpers™☆",'Duel Log'!O$2:O$5455,$A16)+COUNTIFS('Duel Log'!C$2:C$5455,"神│Venpers™☆",'Duel Log'!P$2:P$5455,$A16)</f>
        <v>1</v>
      </c>
      <c r="CD16" s="17" t="n">
        <f aca="false">COUNTIFS('Duel Log'!C$2:C$5455,"老板 Ι Batan’宙斯",'Duel Log'!I$2:I$5455,$A16)+COUNTIFS('Duel Log'!C$2:C$5455,"老板 Ι Batan’宙斯",'Duel Log'!J$2:J$5455,$A16)+COUNTIFS('Duel Log'!C$2:C$5455,"老板 Ι Batan’宙斯",'Duel Log'!K$2:K$5455,$A16)+COUNTIFS('Duel Log'!C$2:C$5455,"老板 Ι Batan’宙斯",'Duel Log'!L$2:L$5455,$A16)+COUNTIFS('Duel Log'!C$2:C$5455,"老板 Ι Batan’宙斯",'Duel Log'!M$2:M$5455,$A16)+COUNTIFS('Duel Log'!C$2:C$5455,"老板 Ι Batan’宙斯",'Duel Log'!N$2:N$5455,$A16)+COUNTIFS('Duel Log'!C$2:C$5455,"老板 Ι Batan’宙斯",'Duel Log'!O$2:O$5455,$A16)+COUNTIFS('Duel Log'!C$2:C$5455,"老板 Ι Batan’宙斯",'Duel Log'!P$2:P$5455,$A16)</f>
        <v>7</v>
      </c>
      <c r="CE16" s="17" t="n">
        <f aca="false">COUNTIFS('Duel Log'!C$2:C$5455,"鬼舞辻無惨",'Duel Log'!I$2:I$5455,$A16)+COUNTIFS('Duel Log'!C$2:C$5455,"鬼舞辻無惨",'Duel Log'!J$2:J$5455,$A16)+COUNTIFS('Duel Log'!C$2:C$5455,"鬼舞辻無惨",'Duel Log'!K$2:K$5455,$A16)+COUNTIFS('Duel Log'!C$2:C$5455,"鬼舞辻無惨",'Duel Log'!L$2:L$5455,$A16)+COUNTIFS('Duel Log'!C$2:C$5455,"鬼舞辻無惨",'Duel Log'!M$2:M$5455,$A16)+COUNTIFS('Duel Log'!C$2:C$5455,"鬼舞辻無惨",'Duel Log'!N$2:N$5455,$A16)+COUNTIFS('Duel Log'!C$2:C$5455,"鬼舞辻無惨",'Duel Log'!O$2:O$5455,$A16)+COUNTIFS('Duel Log'!C$2:C$5455,"鬼舞辻無惨",'Duel Log'!P$2:P$5455,$A16)</f>
        <v>5</v>
      </c>
      <c r="CF16" s="17" t="n">
        <f aca="false">COUNTIFS('Duel Log'!C$2:C$5455,"ꨄ Max ✨",'Duel Log'!I$2:I$5455,$A16)+COUNTIFS('Duel Log'!C$2:C$5455,"ꨄ Max ✨",'Duel Log'!J$2:J$5455,$A16)+COUNTIFS('Duel Log'!C$2:C$5455,"ꨄ Max ✨",'Duel Log'!K$2:K$5455,$A16)+COUNTIFS('Duel Log'!C$2:C$5455,"ꨄ Max ✨",'Duel Log'!L$2:L$5455,$A16)+COUNTIFS('Duel Log'!C$2:C$5455,"ꨄ Max ✨",'Duel Log'!M$2:M$5455,$A16)+COUNTIFS('Duel Log'!C$2:C$5455,"ꨄ Max ✨",'Duel Log'!N$2:N$5455,$A16)+COUNTIFS('Duel Log'!C$2:C$5455,"ꨄ Max ✨",'Duel Log'!O$2:O$5455,$A16)+COUNTIFS('Duel Log'!C$2:C$5455,"ꨄ Max ✨",'Duel Log'!P$2:P$5455,$A16)</f>
        <v>2</v>
      </c>
      <c r="CG16" s="17" t="n">
        <f aca="false">COUNTIFS('Duel Log'!C$2:C$5455,"사과도둑",'Duel Log'!I$2:I$5455,$A16)+COUNTIFS('Duel Log'!C$2:C$5455,"사과도둑",'Duel Log'!J$2:J$5455,$A16)+COUNTIFS('Duel Log'!C$2:C$5455,"사과도둑",'Duel Log'!K$2:K$5455,$A16)+COUNTIFS('Duel Log'!C$2:C$5455,"사과도둑",'Duel Log'!L$2:L$5455,$A16)+COUNTIFS('Duel Log'!C$2:C$5455,"사과도둑",'Duel Log'!M$2:M$5455,$A16)+COUNTIFS('Duel Log'!C$2:C$5455,"사과도둑",'Duel Log'!N$2:N$5455,$A16)+COUNTIFS('Duel Log'!C$2:C$5455,"사과도둑",'Duel Log'!O$2:O$5455,$A16)+COUNTIFS('Duel Log'!C$2:C$5455,"사과도둑",'Duel Log'!P$2:P$5455,$A16)</f>
        <v>3</v>
      </c>
      <c r="CH16" s="17" t="n">
        <f aca="false">COUNTIFS('Duel Log'!C$2:C$5455,"우티비구독좋아요",'Duel Log'!I$2:I$5455,$A16)+COUNTIFS('Duel Log'!C$2:C$5455,"우티비구독좋아요",'Duel Log'!J$2:J$5455,$A16)+COUNTIFS('Duel Log'!C$2:C$5455,"우티비구독좋아요",'Duel Log'!K$2:K$5455,$A16)+COUNTIFS('Duel Log'!C$2:C$5455,"우티비구독좋아요",'Duel Log'!L$2:L$5455,$A16)+COUNTIFS('Duel Log'!C$2:C$5455,"우티비구독좋아요",'Duel Log'!M$2:M$5455,$A16)+COUNTIFS('Duel Log'!C$2:C$5455,"우티비구독좋아요",'Duel Log'!N$2:N$5455,$A16)+COUNTIFS('Duel Log'!C$2:C$5455,"우티비구독좋아요",'Duel Log'!O$2:O$5455,$A16)+COUNTIFS('Duel Log'!C$2:C$5455,"우티비구독좋아요",'Duel Log'!P$2:P$5455,$A16)</f>
        <v>1</v>
      </c>
    </row>
    <row r="17" customFormat="false" ht="15" hidden="false" customHeight="true" outlineLevel="0" collapsed="false">
      <c r="A17" s="11" t="s">
        <v>467</v>
      </c>
      <c r="B17" s="17" t="n">
        <f aca="false">COUNTIFS('Duel Log'!C$2:C$5455,"!¡osama™️!¡",'Duel Log'!I$2:I$5455,$A17)+COUNTIFS('Duel Log'!C$2:C$5455,"!¡osama™️!¡",'Duel Log'!J$2:J$5455,$A17)+COUNTIFS('Duel Log'!C$2:C$5455,"!¡osama™️!¡",'Duel Log'!K$2:K$5455,$A17)+COUNTIFS('Duel Log'!C$2:C$5455,"!¡osama™️!¡",'Duel Log'!L$2:L$5455,$A17)+COUNTIFS('Duel Log'!C$2:C$5455,"!¡osama™️!¡",'Duel Log'!M$2:M$5455,$A17)+COUNTIFS('Duel Log'!C$2:C$5455,"!¡osama™️!¡",'Duel Log'!N$2:N$5455,$A17)+COUNTIFS('Duel Log'!C$2:C$5455,"!¡osama™️!¡",'Duel Log'!O$2:O$5455,$A17)+COUNTIFS('Duel Log'!C$2:C$5455,"!¡osama™️!¡",'Duel Log'!P$2:P$5455,$A17)</f>
        <v>0</v>
      </c>
      <c r="C17" s="17" t="n">
        <f aca="false">COUNTIFS('Duel Log'!C$2:C$5455,"40k Oker",'Duel Log'!I$2:I$5455,$A17)+COUNTIFS('Duel Log'!C$2:C$5455,"40k Oker",'Duel Log'!J$2:J$5455,$A17)+COUNTIFS('Duel Log'!C$2:C$5455,"40k Oker",'Duel Log'!K$2:K$5455,$A17)+COUNTIFS('Duel Log'!C$2:C$5455,"40k Oker",'Duel Log'!L$2:L$5455,$A17)+COUNTIFS('Duel Log'!C$2:C$5455,"40k Oker",'Duel Log'!M$2:M$5455,$A17)+COUNTIFS('Duel Log'!C$2:C$5455,"40k Oker",'Duel Log'!N$2:N$5455,$A17)+COUNTIFS('Duel Log'!C$2:C$5455,"40k Oker",'Duel Log'!O$2:O$5455,$A17)+COUNTIFS('Duel Log'!C$2:C$5455,"40k Oker",'Duel Log'!P$2:P$5455,$A17)</f>
        <v>0</v>
      </c>
      <c r="D17" s="17" t="n">
        <f aca="false">COUNTIFS('Duel Log'!C$2:C$5455,"Adox",'Duel Log'!I$2:I$5455,$A17)+COUNTIFS('Duel Log'!C$2:C$5455,"Adox",'Duel Log'!J$2:J$5455,$A17)+COUNTIFS('Duel Log'!C$2:C$5455,"Adox",'Duel Log'!K$2:K$5455,$A17)+COUNTIFS('Duel Log'!C$2:C$5455,"Adox",'Duel Log'!L$2:L$5455,$A17)+COUNTIFS('Duel Log'!C$2:C$5455,"Adox",'Duel Log'!M$2:M$5455,$A17)+COUNTIFS('Duel Log'!C$2:C$5455,"Adox",'Duel Log'!N$2:N$5455,$A17)+COUNTIFS('Duel Log'!C$2:C$5455,"Adox",'Duel Log'!O$2:O$5455,$A17)+COUNTIFS('Duel Log'!C$2:C$5455,"Adox",'Duel Log'!P$2:P$5455,$A17)</f>
        <v>2</v>
      </c>
      <c r="E17" s="17" t="n">
        <f aca="false">COUNTIFS('Duel Log'!C$2:C$5455,"Asaf",'Duel Log'!I$2:I$5455,$A17)+COUNTIFS('Duel Log'!C$2:C$5455,"Asaf",'Duel Log'!J$2:J$5455,$A17)+COUNTIFS('Duel Log'!C$2:C$5455,"Asaf",'Duel Log'!K$2:K$5455,$A17)+COUNTIFS('Duel Log'!C$2:C$5455,"Asaf",'Duel Log'!L$2:L$5455,$A17)+COUNTIFS('Duel Log'!C$2:C$5455,"Asaf",'Duel Log'!M$2:M$5455,$A17)+COUNTIFS('Duel Log'!C$2:C$5455,"Asaf",'Duel Log'!N$2:N$5455,$A17)+COUNTIFS('Duel Log'!C$2:C$5455,"Asaf",'Duel Log'!O$2:O$5455,$A17)+COUNTIFS('Duel Log'!C$2:C$5455,"Asaf",'Duel Log'!P$2:P$5455,$A17)</f>
        <v>0</v>
      </c>
      <c r="F17" s="17" t="n">
        <f aca="false">COUNTIFS('Duel Log'!C$2:C$5455,"BattleSRAM",'Duel Log'!I$2:I$5455,$A17)+COUNTIFS('Duel Log'!C$2:C$5455,"BattleSRAM",'Duel Log'!J$2:J$5455,$A17)+COUNTIFS('Duel Log'!C$2:C$5455,"BattleSRAM",'Duel Log'!K$2:K$5455,$A17)+COUNTIFS('Duel Log'!C$2:C$5455,"BattleSRAM",'Duel Log'!L$2:L$5455,$A17)+COUNTIFS('Duel Log'!C$2:C$5455,"BattleSRAM",'Duel Log'!M$2:M$5455,$A17)+COUNTIFS('Duel Log'!C$2:C$5455,"BattleSRAM",'Duel Log'!N$2:N$5455,$A17)+COUNTIFS('Duel Log'!C$2:C$5455,"BattleSRAM",'Duel Log'!O$2:O$5455,$A17)+COUNTIFS('Duel Log'!C$2:C$5455,"BattleSRAM",'Duel Log'!P$2:P$5455,$A17)</f>
        <v>0</v>
      </c>
      <c r="G17" s="17" t="n">
        <f aca="false">COUNTIFS('Duel Log'!C$2:C$5455,"Betfas",'Duel Log'!I$2:I$5455,$A17)+COUNTIFS('Duel Log'!C$2:C$5455,"Betfas",'Duel Log'!J$2:J$5455,$A17)+COUNTIFS('Duel Log'!C$2:C$5455,"Betfas",'Duel Log'!K$2:K$5455,$A17)+COUNTIFS('Duel Log'!C$2:C$5455,"Betfas",'Duel Log'!L$2:L$5455,$A17)+COUNTIFS('Duel Log'!C$2:C$5455,"Betfas",'Duel Log'!M$2:M$5455,$A17)+COUNTIFS('Duel Log'!C$2:C$5455,"Betfas",'Duel Log'!N$2:N$5455,$A17)+COUNTIFS('Duel Log'!C$2:C$5455,"Betfas",'Duel Log'!O$2:O$5455,$A17)+COUNTIFS('Duel Log'!C$2:C$5455,"Betfas",'Duel Log'!P$2:P$5455,$A17)</f>
        <v>0</v>
      </c>
      <c r="H17" s="17" t="n">
        <f aca="false">COUNTIFS('Duel Log'!C$2:C$5455,"CAL Sub ™✨杰克",'Duel Log'!I$2:I$5455,$A17)+COUNTIFS('Duel Log'!C$2:C$5455,"CAL Sub ™✨杰克",'Duel Log'!J$2:J$5455,$A17)+COUNTIFS('Duel Log'!C$2:C$5455,"CAL Sub ™✨杰克",'Duel Log'!K$2:K$5455,$A17)+COUNTIFS('Duel Log'!C$2:C$5455,"CAL Sub ™✨杰克",'Duel Log'!L$2:L$5455,$A17)+COUNTIFS('Duel Log'!C$2:C$5455,"CAL Sub ™✨杰克",'Duel Log'!M$2:M$5455,$A17)+COUNTIFS('Duel Log'!C$2:C$5455,"CAL Sub ™✨杰克",'Duel Log'!N$2:N$5455,$A17)+COUNTIFS('Duel Log'!C$2:C$5455,"CAL Sub ™✨杰克",'Duel Log'!O$2:O$5455,$A17)+COUNTIFS('Duel Log'!C$2:C$5455,"CAL Sub ™✨杰克",'Duel Log'!P$2:P$5455,$A17)</f>
        <v>0</v>
      </c>
      <c r="I17" s="17" t="n">
        <f aca="false">COUNTIFS('Duel Log'!C$2:C$5455,"CAL Sub ™️✨Kun",'Duel Log'!I$2:I$5455,$A17)+COUNTIFS('Duel Log'!C$2:C$5455,"CAL Sub ™️✨Kun",'Duel Log'!J$2:J$5455,$A17)+COUNTIFS('Duel Log'!C$2:C$5455,"CAL Sub ™️✨Kun",'Duel Log'!K$2:K$5455,$A17)+COUNTIFS('Duel Log'!C$2:C$5455,"CAL Sub ™️✨Kun",'Duel Log'!L$2:L$5455,$A17)+COUNTIFS('Duel Log'!C$2:C$5455,"CAL Sub ™️✨Kun",'Duel Log'!M$2:M$5455,$A17)+COUNTIFS('Duel Log'!C$2:C$5455,"CAL Sub ™️✨Kun",'Duel Log'!N$2:N$5455,$A17)+COUNTIFS('Duel Log'!C$2:C$5455,"CAL Sub ™️✨Kun",'Duel Log'!O$2:O$5455,$A17)+COUNTIFS('Duel Log'!C$2:C$5455,"CAL Sub ™️✨Kun",'Duel Log'!P$2:P$5455,$A17)</f>
        <v>0</v>
      </c>
      <c r="J17" s="17" t="n">
        <f aca="false">COUNTIFS('Duel Log'!C$2:C$5455,"CAPGUN",'Duel Log'!I$2:I$5455,$A17)+COUNTIFS('Duel Log'!C$2:C$5455,"CAPGUN",'Duel Log'!J$2:J$5455,$A17)+COUNTIFS('Duel Log'!C$2:C$5455,"CAPGUN",'Duel Log'!K$2:K$5455,$A17)+COUNTIFS('Duel Log'!C$2:C$5455,"CAPGUN",'Duel Log'!L$2:L$5455,$A17)+COUNTIFS('Duel Log'!C$2:C$5455,"CAPGUN",'Duel Log'!M$2:M$5455,$A17)+COUNTIFS('Duel Log'!C$2:C$5455,"CAPGUN",'Duel Log'!N$2:N$5455,$A17)+COUNTIFS('Duel Log'!C$2:C$5455,"CAPGUN",'Duel Log'!O$2:O$5455,$A17)+COUNTIFS('Duel Log'!C$2:C$5455,"CAPGUN",'Duel Log'!P$2:P$5455,$A17)</f>
        <v>0</v>
      </c>
      <c r="K17" s="17" t="n">
        <f aca="false">COUNTIFS('Duel Log'!C$2:C$5455,"Clown",'Duel Log'!I$2:I$5455,$A17)+COUNTIFS('Duel Log'!C$2:C$5455,"Clown",'Duel Log'!J$2:J$5455,$A17)+COUNTIFS('Duel Log'!C$2:C$5455,"Clown",'Duel Log'!K$2:K$5455,$A17)+COUNTIFS('Duel Log'!C$2:C$5455,"Clown",'Duel Log'!L$2:L$5455,$A17)+COUNTIFS('Duel Log'!C$2:C$5455,"Clown",'Duel Log'!M$2:M$5455,$A17)+COUNTIFS('Duel Log'!C$2:C$5455,"Clown",'Duel Log'!N$2:N$5455,$A17)+COUNTIFS('Duel Log'!C$2:C$5455,"Clown",'Duel Log'!O$2:O$5455,$A17)+COUNTIFS('Duel Log'!C$2:C$5455,"Clown",'Duel Log'!P$2:P$5455,$A17)</f>
        <v>0</v>
      </c>
      <c r="L17" s="17" t="n">
        <f aca="false">COUNTIFS('Duel Log'!C$2:C$5455,"Coco",'Duel Log'!I$2:I$5455,$A17)+COUNTIFS('Duel Log'!C$2:C$5455,"Coco",'Duel Log'!J$2:J$5455,$A17)+COUNTIFS('Duel Log'!C$2:C$5455,"Coco",'Duel Log'!K$2:K$5455,$A17)+COUNTIFS('Duel Log'!C$2:C$5455,"Coco",'Duel Log'!L$2:L$5455,$A17)+COUNTIFS('Duel Log'!C$2:C$5455,"Coco",'Duel Log'!M$2:M$5455,$A17)+COUNTIFS('Duel Log'!C$2:C$5455,"Coco",'Duel Log'!N$2:N$5455,$A17)+COUNTIFS('Duel Log'!C$2:C$5455,"Coco",'Duel Log'!O$2:O$5455,$A17)+COUNTIFS('Duel Log'!C$2:C$5455,"Coco",'Duel Log'!P$2:P$5455,$A17)</f>
        <v>0</v>
      </c>
      <c r="M17" s="17" t="n">
        <f aca="false">COUNTIFS('Duel Log'!C$2:C$5455,"Code: Furkan",'Duel Log'!I$2:I$5455,$A17)+COUNTIFS('Duel Log'!C$2:C$5455,"Code: Furkan",'Duel Log'!J$2:J$5455,$A17)+COUNTIFS('Duel Log'!C$2:C$5455,"Code: Furkan",'Duel Log'!K$2:K$5455,$A17)+COUNTIFS('Duel Log'!C$2:C$5455,"Code: Furkan",'Duel Log'!L$2:L$5455,$A17)+COUNTIFS('Duel Log'!C$2:C$5455,"Code: Furkan",'Duel Log'!M$2:M$5455,$A17)+COUNTIFS('Duel Log'!C$2:C$5455,"Code: Furkan",'Duel Log'!N$2:N$5455,$A17)+COUNTIFS('Duel Log'!C$2:C$5455,"Code: Furkan",'Duel Log'!O$2:O$5455,$A17)+COUNTIFS('Duel Log'!C$2:C$5455,"Code: Furkan",'Duel Log'!P$2:P$5455,$A17)</f>
        <v>0</v>
      </c>
      <c r="N17" s="17" t="n">
        <f aca="false">COUNTIFS('Duel Log'!C$2:C$5455,"DK",'Duel Log'!I$2:I$5455,$A17)+COUNTIFS('Duel Log'!C$2:C$5455,"DK",'Duel Log'!J$2:J$5455,$A17)+COUNTIFS('Duel Log'!C$2:C$5455,"DK",'Duel Log'!K$2:K$5455,$A17)+COUNTIFS('Duel Log'!C$2:C$5455,"DK",'Duel Log'!L$2:L$5455,$A17)+COUNTIFS('Duel Log'!C$2:C$5455,"DK",'Duel Log'!M$2:M$5455,$A17)+COUNTIFS('Duel Log'!C$2:C$5455,"DK",'Duel Log'!N$2:N$5455,$A17)+COUNTIFS('Duel Log'!C$2:C$5455,"DK",'Duel Log'!O$2:O$5455,$A17)+COUNTIFS('Duel Log'!C$2:C$5455,"DK",'Duel Log'!P$2:P$5455,$A17)</f>
        <v>0</v>
      </c>
      <c r="O17" s="17" t="n">
        <f aca="false">COUNTIFS('Duel Log'!C$2:C$5455,"DaniGamer",'Duel Log'!I$2:I$5455,$A17)+COUNTIFS('Duel Log'!C$2:C$5455,"DaniGamer",'Duel Log'!J$2:J$5455,$A17)+COUNTIFS('Duel Log'!C$2:C$5455,"DaniGamer",'Duel Log'!K$2:K$5455,$A17)+COUNTIFS('Duel Log'!C$2:C$5455,"DaniGamer",'Duel Log'!L$2:L$5455,$A17)+COUNTIFS('Duel Log'!C$2:C$5455,"DaniGamer",'Duel Log'!M$2:M$5455,$A17)+COUNTIFS('Duel Log'!C$2:C$5455,"DaniGamer",'Duel Log'!N$2:N$5455,$A17)+COUNTIFS('Duel Log'!C$2:C$5455,"DaniGamer",'Duel Log'!O$2:O$5455,$A17)+COUNTIFS('Duel Log'!C$2:C$5455,"DaniGamer",'Duel Log'!P$2:P$5455,$A17)</f>
        <v>0</v>
      </c>
      <c r="P17" s="17" t="n">
        <f aca="false">COUNTIFS('Duel Log'!C$2:C$5455,"Dess",'Duel Log'!I$2:I$5455,$A17)+COUNTIFS('Duel Log'!C$2:C$5455,"Dess",'Duel Log'!J$2:J$5455,$A17)+COUNTIFS('Duel Log'!C$2:C$5455,"Dess",'Duel Log'!K$2:K$5455,$A17)+COUNTIFS('Duel Log'!C$2:C$5455,"Dess",'Duel Log'!L$2:L$5455,$A17)+COUNTIFS('Duel Log'!C$2:C$5455,"Dess",'Duel Log'!M$2:M$5455,$A17)+COUNTIFS('Duel Log'!C$2:C$5455,"Dess",'Duel Log'!N$2:N$5455,$A17)+COUNTIFS('Duel Log'!C$2:C$5455,"Dess",'Duel Log'!O$2:O$5455,$A17)+COUNTIFS('Duel Log'!C$2:C$5455,"Dess",'Duel Log'!P$2:P$5455,$A17)</f>
        <v>0</v>
      </c>
      <c r="Q17" s="17" t="n">
        <f aca="false">COUNTIFS('Duel Log'!C$2:C$5455,"EGW",'Duel Log'!I$2:I$5455,$A17)+COUNTIFS('Duel Log'!C$2:C$5455,"EGW",'Duel Log'!J$2:J$5455,$A17)+COUNTIFS('Duel Log'!C$2:C$5455,"EGW",'Duel Log'!K$2:K$5455,$A17)+COUNTIFS('Duel Log'!C$2:C$5455,"EGW",'Duel Log'!L$2:L$5455,$A17)+COUNTIFS('Duel Log'!C$2:C$5455,"EGW",'Duel Log'!M$2:M$5455,$A17)+COUNTIFS('Duel Log'!C$2:C$5455,"EGW",'Duel Log'!N$2:N$5455,$A17)+COUNTIFS('Duel Log'!C$2:C$5455,"EGW",'Duel Log'!O$2:O$5455,$A17)+COUNTIFS('Duel Log'!C$2:C$5455,"EGW",'Duel Log'!P$2:P$5455,$A17)</f>
        <v>0</v>
      </c>
      <c r="R17" s="17" t="n">
        <f aca="false">COUNTIFS('Duel Log'!C$2:C$5455,"ErBacce",'Duel Log'!I$2:I$5455,$A17)+COUNTIFS('Duel Log'!C$2:C$5455,"ErBacce",'Duel Log'!J$2:J$5455,$A17)+COUNTIFS('Duel Log'!C$2:C$5455,"ErBacce",'Duel Log'!K$2:K$5455,$A17)+COUNTIFS('Duel Log'!C$2:C$5455,"ErBacce",'Duel Log'!L$2:L$5455,$A17)+COUNTIFS('Duel Log'!C$2:C$5455,"ErBacce",'Duel Log'!M$2:M$5455,$A17)+COUNTIFS('Duel Log'!C$2:C$5455,"ErBacce",'Duel Log'!N$2:N$5455,$A17)+COUNTIFS('Duel Log'!C$2:C$5455,"ErBacce",'Duel Log'!O$2:O$5455,$A17)+COUNTIFS('Duel Log'!C$2:C$5455,"ErBacce",'Duel Log'!P$2:P$5455,$A17)</f>
        <v>2</v>
      </c>
      <c r="S17" s="17" t="n">
        <f aca="false">COUNTIFS('Duel Log'!C$2:C$5455,"FelipePT",'Duel Log'!I$2:I$5455,$A17)+COUNTIFS('Duel Log'!C$2:C$5455,"FelipePT",'Duel Log'!J$2:J$5455,$A17)+COUNTIFS('Duel Log'!C$2:C$5455,"FelipePT",'Duel Log'!K$2:K$5455,$A17)+COUNTIFS('Duel Log'!C$2:C$5455,"FelipePT",'Duel Log'!L$2:L$5455,$A17)+COUNTIFS('Duel Log'!C$2:C$5455,"FelipePT",'Duel Log'!M$2:M$5455,$A17)+COUNTIFS('Duel Log'!C$2:C$5455,"FelipePT",'Duel Log'!N$2:N$5455,$A17)+COUNTIFS('Duel Log'!C$2:C$5455,"FelipePT",'Duel Log'!O$2:O$5455,$A17)+COUNTIFS('Duel Log'!C$2:C$5455,"FelipePT",'Duel Log'!P$2:P$5455,$A17)</f>
        <v>0</v>
      </c>
      <c r="T17" s="17" t="n">
        <f aca="false">COUNTIFS('Duel Log'!C$2:C$5455,"FrancoMedinaSL",'Duel Log'!I$2:I$5455,$A17)+COUNTIFS('Duel Log'!C$2:C$5455,"FrancoMedinaSL",'Duel Log'!J$2:J$5455,$A17)+COUNTIFS('Duel Log'!C$2:C$5455,"FrancoMedinaSL",'Duel Log'!K$2:K$5455,$A17)+COUNTIFS('Duel Log'!C$2:C$5455,"FrancoMedinaSL",'Duel Log'!L$2:L$5455,$A17)+COUNTIFS('Duel Log'!C$2:C$5455,"FrancoMedinaSL",'Duel Log'!M$2:M$5455,$A17)+COUNTIFS('Duel Log'!C$2:C$5455,"FrancoMedinaSL",'Duel Log'!N$2:N$5455,$A17)+COUNTIFS('Duel Log'!C$2:C$5455,"FrancoMedinaSL",'Duel Log'!O$2:O$5455,$A17)+COUNTIFS('Duel Log'!C$2:C$5455,"FrancoMedinaSL",'Duel Log'!P$2:P$5455,$A17)</f>
        <v>0</v>
      </c>
      <c r="U17" s="17" t="n">
        <f aca="false">COUNTIFS('Duel Log'!C$2:C$5455,"GençAslan:)",'Duel Log'!I$2:I$5455,$A17)+COUNTIFS('Duel Log'!C$2:C$5455,"GençAslan:)",'Duel Log'!J$2:J$5455,$A17)+COUNTIFS('Duel Log'!C$2:C$5455,"GençAslan:)",'Duel Log'!K$2:K$5455,$A17)+COUNTIFS('Duel Log'!C$2:C$5455,"GençAslan:)",'Duel Log'!L$2:L$5455,$A17)+COUNTIFS('Duel Log'!C$2:C$5455,"GençAslan:)",'Duel Log'!M$2:M$5455,$A17)+COUNTIFS('Duel Log'!C$2:C$5455,"GençAslan:)",'Duel Log'!N$2:N$5455,$A17)+COUNTIFS('Duel Log'!C$2:C$5455,"GençAslan:)",'Duel Log'!O$2:O$5455,$A17)+COUNTIFS('Duel Log'!C$2:C$5455,"GençAslan:)",'Duel Log'!P$2:P$5455,$A17)</f>
        <v>0</v>
      </c>
      <c r="V17" s="17" t="n">
        <f aca="false">COUNTIFS('Duel Log'!C$2:C$5455,"HaRu",'Duel Log'!I$2:I$5455,$A17)+COUNTIFS('Duel Log'!C$2:C$5455,"HaRu",'Duel Log'!J$2:J$5455,$A17)+COUNTIFS('Duel Log'!C$2:C$5455,"HaRu",'Duel Log'!K$2:K$5455,$A17)+COUNTIFS('Duel Log'!C$2:C$5455,"HaRu",'Duel Log'!L$2:L$5455,$A17)+COUNTIFS('Duel Log'!C$2:C$5455,"HaRu",'Duel Log'!M$2:M$5455,$A17)+COUNTIFS('Duel Log'!C$2:C$5455,"HaRu",'Duel Log'!N$2:N$5455,$A17)+COUNTIFS('Duel Log'!C$2:C$5455,"HaRu",'Duel Log'!O$2:O$5455,$A17)+COUNTIFS('Duel Log'!C$2:C$5455,"HaRu",'Duel Log'!P$2:P$5455,$A17)</f>
        <v>0</v>
      </c>
      <c r="W17" s="17" t="n">
        <f aca="false">COUNTIFS('Duel Log'!C$2:C$5455,"INA.BenZerRidel",'Duel Log'!I$2:I$5455,$A17)+COUNTIFS('Duel Log'!C$2:C$5455,"INA.BenZerRidel",'Duel Log'!J$2:J$5455,$A17)+COUNTIFS('Duel Log'!C$2:C$5455,"INA.BenZerRidel",'Duel Log'!K$2:K$5455,$A17)+COUNTIFS('Duel Log'!C$2:C$5455,"INA.BenZerRidel",'Duel Log'!L$2:L$5455,$A17)+COUNTIFS('Duel Log'!C$2:C$5455,"INA.BenZerRidel",'Duel Log'!M$2:M$5455,$A17)+COUNTIFS('Duel Log'!C$2:C$5455,"INA.BenZerRidel",'Duel Log'!N$2:N$5455,$A17)+COUNTIFS('Duel Log'!C$2:C$5455,"INA.BenZerRidel",'Duel Log'!O$2:O$5455,$A17)+COUNTIFS('Duel Log'!C$2:C$5455,"INA.BenZerRidel",'Duel Log'!P$2:P$5455,$A17)</f>
        <v>0</v>
      </c>
      <c r="X17" s="17" t="n">
        <f aca="false">COUNTIFS('Duel Log'!C$2:C$5455,"Ian77",'Duel Log'!I$2:I$5455,$A17)+COUNTIFS('Duel Log'!C$2:C$5455,"Ian77",'Duel Log'!J$2:J$5455,$A17)+COUNTIFS('Duel Log'!C$2:C$5455,"Ian77",'Duel Log'!K$2:K$5455,$A17)+COUNTIFS('Duel Log'!C$2:C$5455,"Ian77",'Duel Log'!L$2:L$5455,$A17)+COUNTIFS('Duel Log'!C$2:C$5455,"Ian77",'Duel Log'!M$2:M$5455,$A17)+COUNTIFS('Duel Log'!C$2:C$5455,"Ian77",'Duel Log'!N$2:N$5455,$A17)+COUNTIFS('Duel Log'!C$2:C$5455,"Ian77",'Duel Log'!O$2:O$5455,$A17)+COUNTIFS('Duel Log'!C$2:C$5455,"Ian77",'Duel Log'!P$2:P$5455,$A17)</f>
        <v>0</v>
      </c>
      <c r="Y17" s="17" t="n">
        <f aca="false">COUNTIFS('Duel Log'!C$2:C$5455,"JL Viiper",'Duel Log'!I$2:I$5455,$A17)+COUNTIFS('Duel Log'!C$2:C$5455,"JL Viiper",'Duel Log'!J$2:J$5455,$A17)+COUNTIFS('Duel Log'!C$2:C$5455,"JL Viiper",'Duel Log'!K$2:K$5455,$A17)+COUNTIFS('Duel Log'!C$2:C$5455,"JL Viiper",'Duel Log'!L$2:L$5455,$A17)+COUNTIFS('Duel Log'!C$2:C$5455,"JL Viiper",'Duel Log'!M$2:M$5455,$A17)+COUNTIFS('Duel Log'!C$2:C$5455,"JL Viiper",'Duel Log'!N$2:N$5455,$A17)+COUNTIFS('Duel Log'!C$2:C$5455,"JL Viiper",'Duel Log'!O$2:O$5455,$A17)+COUNTIFS('Duel Log'!C$2:C$5455,"JL Viiper",'Duel Log'!P$2:P$5455,$A17)</f>
        <v>0</v>
      </c>
      <c r="Z17" s="17" t="n">
        <f aca="false">COUNTIFS('Duel Log'!C$2:C$5455,"John77",'Duel Log'!I$2:I$5455,$A17)+COUNTIFS('Duel Log'!C$2:C$5455,"John77",'Duel Log'!J$2:J$5455,$A17)+COUNTIFS('Duel Log'!C$2:C$5455,"John77",'Duel Log'!K$2:K$5455,$A17)+COUNTIFS('Duel Log'!C$2:C$5455,"John77",'Duel Log'!L$2:L$5455,$A17)+COUNTIFS('Duel Log'!C$2:C$5455,"John77",'Duel Log'!M$2:M$5455,$A17)+COUNTIFS('Duel Log'!C$2:C$5455,"John77",'Duel Log'!N$2:N$5455,$A17)+COUNTIFS('Duel Log'!C$2:C$5455,"John77",'Duel Log'!O$2:O$5455,$A17)+COUNTIFS('Duel Log'!C$2:C$5455,"John77",'Duel Log'!P$2:P$5455,$A17)</f>
        <v>0</v>
      </c>
      <c r="AA17" s="17" t="n">
        <f aca="false">COUNTIFS('Duel Log'!C$2:C$5455,"JorZ",'Duel Log'!I$2:I$5455,$A17)+COUNTIFS('Duel Log'!C$2:C$5455,"JorZ",'Duel Log'!J$2:J$5455,$A17)+COUNTIFS('Duel Log'!C$2:C$5455,"JorZ",'Duel Log'!K$2:K$5455,$A17)+COUNTIFS('Duel Log'!C$2:C$5455,"JorZ",'Duel Log'!L$2:L$5455,$A17)+COUNTIFS('Duel Log'!C$2:C$5455,"JorZ",'Duel Log'!M$2:M$5455,$A17)+COUNTIFS('Duel Log'!C$2:C$5455,"JorZ",'Duel Log'!N$2:N$5455,$A17)+COUNTIFS('Duel Log'!C$2:C$5455,"JorZ",'Duel Log'!O$2:O$5455,$A17)+COUNTIFS('Duel Log'!C$2:C$5455,"JorZ",'Duel Log'!P$2:P$5455,$A17)</f>
        <v>0</v>
      </c>
      <c r="AB17" s="17" t="n">
        <f aca="false">COUNTIFS('Duel Log'!C$2:C$5455,"Kimchi77✨小小罗",'Duel Log'!I$2:I$5455,$A17)+COUNTIFS('Duel Log'!C$2:C$5455,"Kimchi77✨小小罗",'Duel Log'!J$2:J$5455,$A17)+COUNTIFS('Duel Log'!C$2:C$5455,"Kimchi77✨小小罗",'Duel Log'!K$2:K$5455,$A17)+COUNTIFS('Duel Log'!C$2:C$5455,"Kimchi77✨小小罗",'Duel Log'!L$2:L$5455,$A17)+COUNTIFS('Duel Log'!C$2:C$5455,"Kimchi77✨小小罗",'Duel Log'!M$2:M$5455,$A17)+COUNTIFS('Duel Log'!C$2:C$5455,"Kimchi77✨小小罗",'Duel Log'!N$2:N$5455,$A17)+COUNTIFS('Duel Log'!C$2:C$5455,"Kimchi77✨小小罗",'Duel Log'!O$2:O$5455,$A17)+COUNTIFS('Duel Log'!C$2:C$5455,"Kimchi77✨小小罗",'Duel Log'!P$2:P$5455,$A17)</f>
        <v>0</v>
      </c>
      <c r="AC17" s="17" t="n">
        <f aca="false">COUNTIFS('Duel Log'!C$2:C$5455,"Kitashiyan",'Duel Log'!I$2:I$5455,$A17)+COUNTIFS('Duel Log'!C$2:C$5455,"Kitashiyan",'Duel Log'!J$2:J$5455,$A17)+COUNTIFS('Duel Log'!C$2:C$5455,"Kitashiyan",'Duel Log'!K$2:K$5455,$A17)+COUNTIFS('Duel Log'!C$2:C$5455,"Kitashiyan",'Duel Log'!L$2:L$5455,$A17)+COUNTIFS('Duel Log'!C$2:C$5455,"Kitashiyan",'Duel Log'!M$2:M$5455,$A17)+COUNTIFS('Duel Log'!C$2:C$5455,"Kitashiyan",'Duel Log'!N$2:N$5455,$A17)+COUNTIFS('Duel Log'!C$2:C$5455,"Kitashiyan",'Duel Log'!O$2:O$5455,$A17)+COUNTIFS('Duel Log'!C$2:C$5455,"Kitashiyan",'Duel Log'!P$2:P$5455,$A17)</f>
        <v>0</v>
      </c>
      <c r="AD17" s="17" t="n">
        <f aca="false">COUNTIFS('Duel Log'!C$2:C$5455,"Klaus",'Duel Log'!I$2:I$5455,$A17)+COUNTIFS('Duel Log'!C$2:C$5455,"Klaus",'Duel Log'!J$2:J$5455,$A17)+COUNTIFS('Duel Log'!C$2:C$5455,"Klaus",'Duel Log'!K$2:K$5455,$A17)+COUNTIFS('Duel Log'!C$2:C$5455,"Klaus",'Duel Log'!L$2:L$5455,$A17)+COUNTIFS('Duel Log'!C$2:C$5455,"Klaus",'Duel Log'!M$2:M$5455,$A17)+COUNTIFS('Duel Log'!C$2:C$5455,"Klaus",'Duel Log'!N$2:N$5455,$A17)+COUNTIFS('Duel Log'!C$2:C$5455,"Klaus",'Duel Log'!O$2:O$5455,$A17)+COUNTIFS('Duel Log'!C$2:C$5455,"Klaus",'Duel Log'!P$2:P$5455,$A17)</f>
        <v>0</v>
      </c>
      <c r="AE17" s="17" t="n">
        <f aca="false">COUNTIFS('Duel Log'!C$2:C$5455,"LF丨张✨Ink❤️llb",'Duel Log'!I$2:I$5455,$A17)+COUNTIFS('Duel Log'!C$2:C$5455,"LF丨张✨Ink❤️llb",'Duel Log'!J$2:J$5455,$A17)+COUNTIFS('Duel Log'!C$2:C$5455,"LF丨张✨Ink❤️llb",'Duel Log'!K$2:K$5455,$A17)+COUNTIFS('Duel Log'!C$2:C$5455,"LF丨张✨Ink❤️llb",'Duel Log'!L$2:L$5455,$A17)+COUNTIFS('Duel Log'!C$2:C$5455,"LF丨张✨Ink❤️llb",'Duel Log'!M$2:M$5455,$A17)+COUNTIFS('Duel Log'!C$2:C$5455,"LF丨张✨Ink❤️llb",'Duel Log'!N$2:N$5455,$A17)+COUNTIFS('Duel Log'!C$2:C$5455,"LF丨张✨Ink❤️llb",'Duel Log'!O$2:O$5455,$A17)+COUNTIFS('Duel Log'!C$2:C$5455,"LF丨张✨Ink❤️llb",'Duel Log'!P$2:P$5455,$A17)</f>
        <v>0</v>
      </c>
      <c r="AF17" s="17" t="n">
        <f aca="false">COUNTIFS('Duel Log'!C$2:C$5455,"Lucas.xit✨之安神",'Duel Log'!I$2:I$5455,$A17)+COUNTIFS('Duel Log'!C$2:C$5455,"Lucas.xit✨之安神",'Duel Log'!J$2:J$5455,$A17)+COUNTIFS('Duel Log'!C$2:C$5455,"Lucas.xit✨之安神",'Duel Log'!K$2:K$5455,$A17)+COUNTIFS('Duel Log'!C$2:C$5455,"Lucas.xit✨之安神",'Duel Log'!L$2:L$5455,$A17)+COUNTIFS('Duel Log'!C$2:C$5455,"Lucas.xit✨之安神",'Duel Log'!M$2:M$5455,$A17)+COUNTIFS('Duel Log'!C$2:C$5455,"Lucas.xit✨之安神",'Duel Log'!N$2:N$5455,$A17)+COUNTIFS('Duel Log'!C$2:C$5455,"Lucas.xit✨之安神",'Duel Log'!O$2:O$5455,$A17)+COUNTIFS('Duel Log'!C$2:C$5455,"Lucas.xit✨之安神",'Duel Log'!P$2:P$5455,$A17)</f>
        <v>5</v>
      </c>
      <c r="AG17" s="17" t="n">
        <f aca="false">COUNTIFS('Duel Log'!C$2:C$5455,"Lucas✨杰克",'Duel Log'!I$2:I$5455,$A17)+COUNTIFS('Duel Log'!C$2:C$5455,"Lucas✨杰克",'Duel Log'!J$2:J$5455,$A17)+COUNTIFS('Duel Log'!C$2:C$5455,"Lucas✨杰克",'Duel Log'!K$2:K$5455,$A17)+COUNTIFS('Duel Log'!C$2:C$5455,"Lucas✨杰克",'Duel Log'!L$2:L$5455,$A17)+COUNTIFS('Duel Log'!C$2:C$5455,"Lucas✨杰克",'Duel Log'!M$2:M$5455,$A17)+COUNTIFS('Duel Log'!C$2:C$5455,"Lucas✨杰克",'Duel Log'!N$2:N$5455,$A17)+COUNTIFS('Duel Log'!C$2:C$5455,"Lucas✨杰克",'Duel Log'!O$2:O$5455,$A17)+COUNTIFS('Duel Log'!C$2:C$5455,"Lucas✨杰克",'Duel Log'!P$2:P$5455,$A17)</f>
        <v>1</v>
      </c>
      <c r="AH17" s="17" t="n">
        <f aca="false">COUNTIFS('Duel Log'!C$2:C$5455,"MH Axel",'Duel Log'!I$2:I$5455,$A17)+COUNTIFS('Duel Log'!C$2:C$5455,"MH Axel",'Duel Log'!J$2:J$5455,$A17)+COUNTIFS('Duel Log'!C$2:C$5455,"MH Axel",'Duel Log'!K$2:K$5455,$A17)+COUNTIFS('Duel Log'!C$2:C$5455,"MH Axel",'Duel Log'!L$2:L$5455,$A17)+COUNTIFS('Duel Log'!C$2:C$5455,"MH Axel",'Duel Log'!M$2:M$5455,$A17)+COUNTIFS('Duel Log'!C$2:C$5455,"MH Axel",'Duel Log'!N$2:N$5455,$A17)+COUNTIFS('Duel Log'!C$2:C$5455,"MH Axel",'Duel Log'!O$2:O$5455,$A17)+COUNTIFS('Duel Log'!C$2:C$5455,"MH Axel",'Duel Log'!P$2:P$5455,$A17)</f>
        <v>0</v>
      </c>
      <c r="AI17" s="17" t="n">
        <f aca="false">COUNTIFS('Duel Log'!C$2:C$5455,"Mohamed Light",'Duel Log'!I$2:I$5455,$A17)+COUNTIFS('Duel Log'!C$2:C$5455,"Mohamed Light",'Duel Log'!J$2:J$5455,$A17)+COUNTIFS('Duel Log'!C$2:C$5455,"Mohamed Light",'Duel Log'!K$2:K$5455,$A17)+COUNTIFS('Duel Log'!C$2:C$5455,"Mohamed Light",'Duel Log'!L$2:L$5455,$A17)+COUNTIFS('Duel Log'!C$2:C$5455,"Mohamed Light",'Duel Log'!M$2:M$5455,$A17)+COUNTIFS('Duel Log'!C$2:C$5455,"Mohamed Light",'Duel Log'!N$2:N$5455,$A17)+COUNTIFS('Duel Log'!C$2:C$5455,"Mohamed Light",'Duel Log'!O$2:O$5455,$A17)+COUNTIFS('Duel Log'!C$2:C$5455,"Mohamed Light",'Duel Log'!P$2:P$5455,$A17)</f>
        <v>0</v>
      </c>
      <c r="AJ17" s="17" t="n">
        <f aca="false">COUNTIFS('Duel Log'!C$2:C$5455,"Nadir",'Duel Log'!I$2:I$5455,$A17)+COUNTIFS('Duel Log'!C$2:C$5455,"Nadir",'Duel Log'!J$2:J$5455,$A17)+COUNTIFS('Duel Log'!C$2:C$5455,"Nadir",'Duel Log'!K$2:K$5455,$A17)+COUNTIFS('Duel Log'!C$2:C$5455,"Nadir",'Duel Log'!L$2:L$5455,$A17)+COUNTIFS('Duel Log'!C$2:C$5455,"Nadir",'Duel Log'!M$2:M$5455,$A17)+COUNTIFS('Duel Log'!C$2:C$5455,"Nadir",'Duel Log'!N$2:N$5455,$A17)+COUNTIFS('Duel Log'!C$2:C$5455,"Nadir",'Duel Log'!O$2:O$5455,$A17)+COUNTIFS('Duel Log'!C$2:C$5455,"Nadir",'Duel Log'!P$2:P$5455,$A17)</f>
        <v>0</v>
      </c>
      <c r="AK17" s="17" t="n">
        <f aca="false">COUNTIFS('Duel Log'!C$2:C$5455,"Nicoco23",'Duel Log'!I$2:I$5455,$A17)+COUNTIFS('Duel Log'!C$2:C$5455,"Nicoco23",'Duel Log'!J$2:J$5455,$A17)+COUNTIFS('Duel Log'!C$2:C$5455,"Nicoco23",'Duel Log'!K$2:K$5455,$A17)+COUNTIFS('Duel Log'!C$2:C$5455,"Nicoco23",'Duel Log'!L$2:L$5455,$A17)+COUNTIFS('Duel Log'!C$2:C$5455,"Nicoco23",'Duel Log'!M$2:M$5455,$A17)+COUNTIFS('Duel Log'!C$2:C$5455,"Nicoco23",'Duel Log'!N$2:N$5455,$A17)+COUNTIFS('Duel Log'!C$2:C$5455,"Nicoco23",'Duel Log'!O$2:O$5455,$A17)+COUNTIFS('Duel Log'!C$2:C$5455,"Nicoco23",'Duel Log'!P$2:P$5455,$A17)</f>
        <v>0</v>
      </c>
      <c r="AL17" s="17" t="n">
        <f aca="false">COUNTIFS('Duel Log'!C$2:C$5455,"Nooby❤️Pi2r",'Duel Log'!I$2:I$5455,$A17)+COUNTIFS('Duel Log'!C$2:C$5455,"Nooby❤️Pi2r",'Duel Log'!J$2:J$5455,$A17)+COUNTIFS('Duel Log'!C$2:C$5455,"Nooby❤️Pi2r",'Duel Log'!K$2:K$5455,$A17)+COUNTIFS('Duel Log'!C$2:C$5455,"Nooby❤️Pi2r",'Duel Log'!L$2:L$5455,$A17)+COUNTIFS('Duel Log'!C$2:C$5455,"Nooby❤️Pi2r",'Duel Log'!M$2:M$5455,$A17)+COUNTIFS('Duel Log'!C$2:C$5455,"Nooby❤️Pi2r",'Duel Log'!N$2:N$5455,$A17)+COUNTIFS('Duel Log'!C$2:C$5455,"Nooby❤️Pi2r",'Duel Log'!O$2:O$5455,$A17)+COUNTIFS('Duel Log'!C$2:C$5455,"Nooby❤️Pi2r",'Duel Log'!P$2:P$5455,$A17)</f>
        <v>0</v>
      </c>
      <c r="AM17" s="17" t="n">
        <f aca="false">COUNTIFS('Duel Log'!C$2:C$5455,"OS xAlee",'Duel Log'!I$2:I$5455,$A17)+COUNTIFS('Duel Log'!C$2:C$5455,"OS xAlee",'Duel Log'!J$2:J$5455,$A17)+COUNTIFS('Duel Log'!C$2:C$5455,"OS xAlee",'Duel Log'!K$2:K$5455,$A17)+COUNTIFS('Duel Log'!C$2:C$5455,"OS xAlee",'Duel Log'!L$2:L$5455,$A17)+COUNTIFS('Duel Log'!C$2:C$5455,"OS xAlee",'Duel Log'!M$2:M$5455,$A17)+COUNTIFS('Duel Log'!C$2:C$5455,"OS xAlee",'Duel Log'!N$2:N$5455,$A17)+COUNTIFS('Duel Log'!C$2:C$5455,"OS xAlee",'Duel Log'!O$2:O$5455,$A17)+COUNTIFS('Duel Log'!C$2:C$5455,"OS xAlee",'Duel Log'!P$2:P$5455,$A17)</f>
        <v>0</v>
      </c>
      <c r="AN17" s="17" t="n">
        <f aca="false">COUNTIFS('Duel Log'!C$2:C$5455,"Pedro™️",'Duel Log'!I$2:I$5455,$A17)+COUNTIFS('Duel Log'!C$2:C$5455,"Pedro™️",'Duel Log'!J$2:J$5455,$A17)+COUNTIFS('Duel Log'!C$2:C$5455,"Pedro™️",'Duel Log'!K$2:K$5455,$A17)+COUNTIFS('Duel Log'!C$2:C$5455,"Pedro™️",'Duel Log'!L$2:L$5455,$A17)+COUNTIFS('Duel Log'!C$2:C$5455,"Pedro™️",'Duel Log'!M$2:M$5455,$A17)+COUNTIFS('Duel Log'!C$2:C$5455,"Pedro™️",'Duel Log'!N$2:N$5455,$A17)+COUNTIFS('Duel Log'!C$2:C$5455,"Pedro™️",'Duel Log'!O$2:O$5455,$A17)+COUNTIFS('Duel Log'!C$2:C$5455,"Pedro™️",'Duel Log'!P$2:P$5455,$A17)</f>
        <v>0</v>
      </c>
      <c r="AO17" s="17" t="n">
        <f aca="false">COUNTIFS('Duel Log'!C$2:C$5455,"Polaris",'Duel Log'!I$2:I$5455,$A17)+COUNTIFS('Duel Log'!C$2:C$5455,"Polaris",'Duel Log'!J$2:J$5455,$A17)+COUNTIFS('Duel Log'!C$2:C$5455,"Polaris",'Duel Log'!K$2:K$5455,$A17)+COUNTIFS('Duel Log'!C$2:C$5455,"Polaris",'Duel Log'!L$2:L$5455,$A17)+COUNTIFS('Duel Log'!C$2:C$5455,"Polaris",'Duel Log'!M$2:M$5455,$A17)+COUNTIFS('Duel Log'!C$2:C$5455,"Polaris",'Duel Log'!N$2:N$5455,$A17)+COUNTIFS('Duel Log'!C$2:C$5455,"Polaris",'Duel Log'!O$2:O$5455,$A17)+COUNTIFS('Duel Log'!C$2:C$5455,"Polaris",'Duel Log'!P$2:P$5455,$A17)</f>
        <v>0</v>
      </c>
      <c r="AP17" s="17" t="n">
        <f aca="false">COUNTIFS('Duel Log'!C$2:C$5455,"RAD",'Duel Log'!I$2:I$5455,$A17)+COUNTIFS('Duel Log'!C$2:C$5455,"RAD",'Duel Log'!J$2:J$5455,$A17)+COUNTIFS('Duel Log'!C$2:C$5455,"RAD",'Duel Log'!K$2:K$5455,$A17)+COUNTIFS('Duel Log'!C$2:C$5455,"RAD",'Duel Log'!L$2:L$5455,$A17)+COUNTIFS('Duel Log'!C$2:C$5455,"RAD",'Duel Log'!M$2:M$5455,$A17)+COUNTIFS('Duel Log'!C$2:C$5455,"RAD",'Duel Log'!N$2:N$5455,$A17)+COUNTIFS('Duel Log'!C$2:C$5455,"RAD",'Duel Log'!O$2:O$5455,$A17)+COUNTIFS('Duel Log'!C$2:C$5455,"RAD",'Duel Log'!P$2:P$5455,$A17)</f>
        <v>0</v>
      </c>
      <c r="AQ17" s="17" t="n">
        <f aca="false">COUNTIFS('Duel Log'!C$2:C$5455,"RUBIZALEZ",'Duel Log'!I$2:I$5455,$A17)+COUNTIFS('Duel Log'!C$2:C$5455,"RUBIZALEZ",'Duel Log'!J$2:J$5455,$A17)+COUNTIFS('Duel Log'!C$2:C$5455,"RUBIZALEZ",'Duel Log'!K$2:K$5455,$A17)+COUNTIFS('Duel Log'!C$2:C$5455,"RUBIZALEZ",'Duel Log'!L$2:L$5455,$A17)+COUNTIFS('Duel Log'!C$2:C$5455,"RUBIZALEZ",'Duel Log'!M$2:M$5455,$A17)+COUNTIFS('Duel Log'!C$2:C$5455,"RUBIZALEZ",'Duel Log'!N$2:N$5455,$A17)+COUNTIFS('Duel Log'!C$2:C$5455,"RUBIZALEZ",'Duel Log'!O$2:O$5455,$A17)+COUNTIFS('Duel Log'!C$2:C$5455,"RUBIZALEZ",'Duel Log'!P$2:P$5455,$A17)</f>
        <v>0</v>
      </c>
      <c r="AR17" s="17" t="n">
        <f aca="false">COUNTIFS('Duel Log'!C$2:C$5455,"Rainbow",'Duel Log'!I$2:I$5455,$A17)+COUNTIFS('Duel Log'!C$2:C$5455,"Rainbow",'Duel Log'!J$2:J$5455,$A17)+COUNTIFS('Duel Log'!C$2:C$5455,"Rainbow",'Duel Log'!K$2:K$5455,$A17)+COUNTIFS('Duel Log'!C$2:C$5455,"Rainbow",'Duel Log'!L$2:L$5455,$A17)+COUNTIFS('Duel Log'!C$2:C$5455,"Rainbow",'Duel Log'!M$2:M$5455,$A17)+COUNTIFS('Duel Log'!C$2:C$5455,"Rainbow",'Duel Log'!N$2:N$5455,$A17)+COUNTIFS('Duel Log'!C$2:C$5455,"Rainbow",'Duel Log'!O$2:O$5455,$A17)+COUNTIFS('Duel Log'!C$2:C$5455,"Rainbow",'Duel Log'!P$2:P$5455,$A17)</f>
        <v>0</v>
      </c>
      <c r="AS17" s="17" t="n">
        <f aca="false">COUNTIFS('Duel Log'!C$2:C$5455,"Reminor",'Duel Log'!I$2:I$5455,$A17)+COUNTIFS('Duel Log'!C$2:C$5455,"Reminor",'Duel Log'!J$2:J$5455,$A17)+COUNTIFS('Duel Log'!C$2:C$5455,"Reminor",'Duel Log'!K$2:K$5455,$A17)+COUNTIFS('Duel Log'!C$2:C$5455,"Reminor",'Duel Log'!L$2:L$5455,$A17)+COUNTIFS('Duel Log'!C$2:C$5455,"Reminor",'Duel Log'!M$2:M$5455,$A17)+COUNTIFS('Duel Log'!C$2:C$5455,"Reminor",'Duel Log'!N$2:N$5455,$A17)+COUNTIFS('Duel Log'!C$2:C$5455,"Reminor",'Duel Log'!O$2:O$5455,$A17)+COUNTIFS('Duel Log'!C$2:C$5455,"Reminor",'Duel Log'!P$2:P$5455,$A17)</f>
        <v>0</v>
      </c>
      <c r="AT17" s="17" t="n">
        <f aca="false">COUNTIFS('Duel Log'!C$2:C$5455,"Rin✨安之",'Duel Log'!I$2:I$5455,$A17)+COUNTIFS('Duel Log'!C$2:C$5455,"Rin✨安之",'Duel Log'!J$2:J$5455,$A17)+COUNTIFS('Duel Log'!C$2:C$5455,"Rin✨安之",'Duel Log'!K$2:K$5455,$A17)+COUNTIFS('Duel Log'!C$2:C$5455,"Rin✨安之",'Duel Log'!L$2:L$5455,$A17)+COUNTIFS('Duel Log'!C$2:C$5455,"Rin✨安之",'Duel Log'!M$2:M$5455,$A17)+COUNTIFS('Duel Log'!C$2:C$5455,"Rin✨安之",'Duel Log'!N$2:N$5455,$A17)+COUNTIFS('Duel Log'!C$2:C$5455,"Rin✨安之",'Duel Log'!O$2:O$5455,$A17)+COUNTIFS('Duel Log'!C$2:C$5455,"Rin✨安之",'Duel Log'!P$2:P$5455,$A17)</f>
        <v>0</v>
      </c>
      <c r="AU17" s="17" t="n">
        <f aca="false">COUNTIFS('Duel Log'!C$2:C$5455,"Ryley",'Duel Log'!I$2:I$5455,$A17)+COUNTIFS('Duel Log'!C$2:C$5455,"Ryley",'Duel Log'!J$2:J$5455,$A17)+COUNTIFS('Duel Log'!C$2:C$5455,"Ryley",'Duel Log'!K$2:K$5455,$A17)+COUNTIFS('Duel Log'!C$2:C$5455,"Ryley",'Duel Log'!L$2:L$5455,$A17)+COUNTIFS('Duel Log'!C$2:C$5455,"Ryley",'Duel Log'!M$2:M$5455,$A17)+COUNTIFS('Duel Log'!C$2:C$5455,"Ryley",'Duel Log'!N$2:N$5455,$A17)+COUNTIFS('Duel Log'!C$2:C$5455,"Ryley",'Duel Log'!O$2:O$5455,$A17)+COUNTIFS('Duel Log'!C$2:C$5455,"Ryley",'Duel Log'!P$2:P$5455,$A17)</f>
        <v>0</v>
      </c>
      <c r="AV17" s="17" t="n">
        <f aca="false">COUNTIFS('Duel Log'!C$2:C$5455,"SK Dominik",'Duel Log'!I$2:I$5455,$A17)+COUNTIFS('Duel Log'!C$2:C$5455,"SK Dominik",'Duel Log'!J$2:J$5455,$A17)+COUNTIFS('Duel Log'!C$2:C$5455,"SK Dominik",'Duel Log'!K$2:K$5455,$A17)+COUNTIFS('Duel Log'!C$2:C$5455,"SK Dominik",'Duel Log'!L$2:L$5455,$A17)+COUNTIFS('Duel Log'!C$2:C$5455,"SK Dominik",'Duel Log'!M$2:M$5455,$A17)+COUNTIFS('Duel Log'!C$2:C$5455,"SK Dominik",'Duel Log'!N$2:N$5455,$A17)+COUNTIFS('Duel Log'!C$2:C$5455,"SK Dominik",'Duel Log'!O$2:O$5455,$A17)+COUNTIFS('Duel Log'!C$2:C$5455,"SK Dominik",'Duel Log'!P$2:P$5455,$A17)</f>
        <v>0</v>
      </c>
      <c r="AW17" s="17" t="n">
        <f aca="false">COUNTIFS('Duel Log'!C$2:C$5455,"SK Morten",'Duel Log'!I$2:I$5455,$A17)+COUNTIFS('Duel Log'!C$2:C$5455,"SK Morten",'Duel Log'!J$2:J$5455,$A17)+COUNTIFS('Duel Log'!C$2:C$5455,"SK Morten",'Duel Log'!K$2:K$5455,$A17)+COUNTIFS('Duel Log'!C$2:C$5455,"SK Morten",'Duel Log'!L$2:L$5455,$A17)+COUNTIFS('Duel Log'!C$2:C$5455,"SK Morten",'Duel Log'!M$2:M$5455,$A17)+COUNTIFS('Duel Log'!C$2:C$5455,"SK Morten",'Duel Log'!N$2:N$5455,$A17)+COUNTIFS('Duel Log'!C$2:C$5455,"SK Morten",'Duel Log'!O$2:O$5455,$A17)+COUNTIFS('Duel Log'!C$2:C$5455,"SK Morten",'Duel Log'!P$2:P$5455,$A17)</f>
        <v>0</v>
      </c>
      <c r="AX17" s="17" t="n">
        <f aca="false">COUNTIFS('Duel Log'!C$2:C$5455,"SK xopxsam",'Duel Log'!I$2:I$5455,$A17)+COUNTIFS('Duel Log'!C$2:C$5455,"SK xopxsam",'Duel Log'!J$2:J$5455,$A17)+COUNTIFS('Duel Log'!C$2:C$5455,"SK xopxsam",'Duel Log'!K$2:K$5455,$A17)+COUNTIFS('Duel Log'!C$2:C$5455,"SK xopxsam",'Duel Log'!L$2:L$5455,$A17)+COUNTIFS('Duel Log'!C$2:C$5455,"SK xopxsam",'Duel Log'!M$2:M$5455,$A17)+COUNTIFS('Duel Log'!C$2:C$5455,"SK xopxsam",'Duel Log'!N$2:N$5455,$A17)+COUNTIFS('Duel Log'!C$2:C$5455,"SK xopxsam",'Duel Log'!O$2:O$5455,$A17)+COUNTIFS('Duel Log'!C$2:C$5455,"SK xopxsam",'Duel Log'!P$2:P$5455,$A17)</f>
        <v>0</v>
      </c>
      <c r="AY17" s="17" t="n">
        <f aca="false">COUNTIFS('Duel Log'!C$2:C$5455,"Samuel Bassotto",'Duel Log'!I$2:I$5455,$A17)+COUNTIFS('Duel Log'!C$2:C$5455,"Samuel Bassotto",'Duel Log'!J$2:J$5455,$A17)+COUNTIFS('Duel Log'!C$2:C$5455,"Samuel Bassotto",'Duel Log'!K$2:K$5455,$A17)+COUNTIFS('Duel Log'!C$2:C$5455,"Samuel Bassotto",'Duel Log'!L$2:L$5455,$A17)+COUNTIFS('Duel Log'!C$2:C$5455,"Samuel Bassotto",'Duel Log'!M$2:M$5455,$A17)+COUNTIFS('Duel Log'!C$2:C$5455,"Samuel Bassotto",'Duel Log'!N$2:N$5455,$A17)+COUNTIFS('Duel Log'!C$2:C$5455,"Samuel Bassotto",'Duel Log'!O$2:O$5455,$A17)+COUNTIFS('Duel Log'!C$2:C$5455,"Samuel Bassotto",'Duel Log'!P$2:P$5455,$A17)</f>
        <v>0</v>
      </c>
      <c r="AZ17" s="17" t="n">
        <f aca="false">COUNTIFS('Duel Log'!C$2:C$5455,"SandBox",'Duel Log'!I$2:I$5455,$A17)+COUNTIFS('Duel Log'!C$2:C$5455,"SandBox",'Duel Log'!J$2:J$5455,$A17)+COUNTIFS('Duel Log'!C$2:C$5455,"SandBox",'Duel Log'!K$2:K$5455,$A17)+COUNTIFS('Duel Log'!C$2:C$5455,"SandBox",'Duel Log'!L$2:L$5455,$A17)+COUNTIFS('Duel Log'!C$2:C$5455,"SandBox",'Duel Log'!M$2:M$5455,$A17)+COUNTIFS('Duel Log'!C$2:C$5455,"SandBox",'Duel Log'!N$2:N$5455,$A17)+COUNTIFS('Duel Log'!C$2:C$5455,"SandBox",'Duel Log'!O$2:O$5455,$A17)+COUNTIFS('Duel Log'!C$2:C$5455,"SandBox",'Duel Log'!P$2:P$5455,$A17)</f>
        <v>0</v>
      </c>
      <c r="BA17" s="17" t="n">
        <f aca="false">COUNTIFS('Duel Log'!C$2:C$5455,"Sosaa1of1",'Duel Log'!I$2:I$5455,$A17)+COUNTIFS('Duel Log'!C$2:C$5455,"Sosaa1of1",'Duel Log'!J$2:J$5455,$A17)+COUNTIFS('Duel Log'!C$2:C$5455,"Sosaa1of1",'Duel Log'!K$2:K$5455,$A17)+COUNTIFS('Duel Log'!C$2:C$5455,"Sosaa1of1",'Duel Log'!L$2:L$5455,$A17)+COUNTIFS('Duel Log'!C$2:C$5455,"Sosaa1of1",'Duel Log'!M$2:M$5455,$A17)+COUNTIFS('Duel Log'!C$2:C$5455,"Sosaa1of1",'Duel Log'!N$2:N$5455,$A17)+COUNTIFS('Duel Log'!C$2:C$5455,"Sosaa1of1",'Duel Log'!O$2:O$5455,$A17)+COUNTIFS('Duel Log'!C$2:C$5455,"Sosaa1of1",'Duel Log'!P$2:P$5455,$A17)</f>
        <v>0</v>
      </c>
      <c r="BB17" s="17" t="n">
        <f aca="false">COUNTIFS('Duel Log'!C$2:C$5455,"Steeef",'Duel Log'!I$2:I$5455,$A17)+COUNTIFS('Duel Log'!C$2:C$5455,"Steeef",'Duel Log'!J$2:J$5455,$A17)+COUNTIFS('Duel Log'!C$2:C$5455,"Steeef",'Duel Log'!K$2:K$5455,$A17)+COUNTIFS('Duel Log'!C$2:C$5455,"Steeef",'Duel Log'!L$2:L$5455,$A17)+COUNTIFS('Duel Log'!C$2:C$5455,"Steeef",'Duel Log'!M$2:M$5455,$A17)+COUNTIFS('Duel Log'!C$2:C$5455,"Steeef",'Duel Log'!N$2:N$5455,$A17)+COUNTIFS('Duel Log'!C$2:C$5455,"Steeef",'Duel Log'!O$2:O$5455,$A17)+COUNTIFS('Duel Log'!C$2:C$5455,"Steeef",'Duel Log'!P$2:P$5455,$A17)</f>
        <v>0</v>
      </c>
      <c r="BC17" s="17" t="n">
        <f aca="false">COUNTIFS('Duel Log'!C$2:C$5455,"TMX I Mateja",'Duel Log'!I$2:I$5455,$A17)+COUNTIFS('Duel Log'!C$2:C$5455,"TMX I Mateja",'Duel Log'!J$2:J$5455,$A17)+COUNTIFS('Duel Log'!C$2:C$5455,"TMX I Mateja",'Duel Log'!K$2:K$5455,$A17)+COUNTIFS('Duel Log'!C$2:C$5455,"TMX I Mateja",'Duel Log'!L$2:L$5455,$A17)+COUNTIFS('Duel Log'!C$2:C$5455,"TMX I Mateja",'Duel Log'!M$2:M$5455,$A17)+COUNTIFS('Duel Log'!C$2:C$5455,"TMX I Mateja",'Duel Log'!N$2:N$5455,$A17)+COUNTIFS('Duel Log'!C$2:C$5455,"TMX I Mateja",'Duel Log'!O$2:O$5455,$A17)+COUNTIFS('Duel Log'!C$2:C$5455,"TMX I Mateja",'Duel Log'!P$2:P$5455,$A17)</f>
        <v>0</v>
      </c>
      <c r="BD17" s="17" t="n">
        <f aca="false">COUNTIFS('Duel Log'!C$2:C$5455,"TTK:MrAwesomeCR",'Duel Log'!I$2:I$5455,$A17)+COUNTIFS('Duel Log'!C$2:C$5455,"TTK:MrAwesomeCR",'Duel Log'!J$2:J$5455,$A17)+COUNTIFS('Duel Log'!C$2:C$5455,"TTK:MrAwesomeCR",'Duel Log'!K$2:K$5455,$A17)+COUNTIFS('Duel Log'!C$2:C$5455,"TTK:MrAwesomeCR",'Duel Log'!L$2:L$5455,$A17)+COUNTIFS('Duel Log'!C$2:C$5455,"TTK:MrAwesomeCR",'Duel Log'!M$2:M$5455,$A17)+COUNTIFS('Duel Log'!C$2:C$5455,"TTK:MrAwesomeCR",'Duel Log'!N$2:N$5455,$A17)+COUNTIFS('Duel Log'!C$2:C$5455,"TTK:MrAwesomeCR",'Duel Log'!O$2:O$5455,$A17)+COUNTIFS('Duel Log'!C$2:C$5455,"TTK:MrAwesomeCR",'Duel Log'!P$2:P$5455,$A17)</f>
        <v>0</v>
      </c>
      <c r="BE17" s="17" t="n">
        <f aca="false">COUNTIFS('Duel Log'!C$2:C$5455,"Turan✨",'Duel Log'!I$2:I$5455,$A17)+COUNTIFS('Duel Log'!C$2:C$5455,"Turan✨",'Duel Log'!J$2:J$5455,$A17)+COUNTIFS('Duel Log'!C$2:C$5455,"Turan✨",'Duel Log'!K$2:K$5455,$A17)+COUNTIFS('Duel Log'!C$2:C$5455,"Turan✨",'Duel Log'!L$2:L$5455,$A17)+COUNTIFS('Duel Log'!C$2:C$5455,"Turan✨",'Duel Log'!M$2:M$5455,$A17)+COUNTIFS('Duel Log'!C$2:C$5455,"Turan✨",'Duel Log'!N$2:N$5455,$A17)+COUNTIFS('Duel Log'!C$2:C$5455,"Turan✨",'Duel Log'!O$2:O$5455,$A17)+COUNTIFS('Duel Log'!C$2:C$5455,"Turan✨",'Duel Log'!P$2:P$5455,$A17)</f>
        <v>0</v>
      </c>
      <c r="BF17" s="17" t="n">
        <f aca="false">COUNTIFS('Duel Log'!C$2:C$5455,"Viktor",'Duel Log'!I$2:I$5455,$A17)+COUNTIFS('Duel Log'!C$2:C$5455,"Viktor",'Duel Log'!J$2:J$5455,$A17)+COUNTIFS('Duel Log'!C$2:C$5455,"Viktor",'Duel Log'!K$2:K$5455,$A17)+COUNTIFS('Duel Log'!C$2:C$5455,"Viktor",'Duel Log'!L$2:L$5455,$A17)+COUNTIFS('Duel Log'!C$2:C$5455,"Viktor",'Duel Log'!M$2:M$5455,$A17)+COUNTIFS('Duel Log'!C$2:C$5455,"Viktor",'Duel Log'!N$2:N$5455,$A17)+COUNTIFS('Duel Log'!C$2:C$5455,"Viktor",'Duel Log'!O$2:O$5455,$A17)+COUNTIFS('Duel Log'!C$2:C$5455,"Viktor",'Duel Log'!P$2:P$5455,$A17)</f>
        <v>0</v>
      </c>
      <c r="BG17" s="17" t="n">
        <f aca="false">COUNTIFS('Duel Log'!C$2:C$5455,"Vitor75",'Duel Log'!I$2:I$5455,$A17)+COUNTIFS('Duel Log'!C$2:C$5455,"Vitor75",'Duel Log'!J$2:J$5455,$A17)+COUNTIFS('Duel Log'!C$2:C$5455,"Vitor75",'Duel Log'!K$2:K$5455,$A17)+COUNTIFS('Duel Log'!C$2:C$5455,"Vitor75",'Duel Log'!L$2:L$5455,$A17)+COUNTIFS('Duel Log'!C$2:C$5455,"Vitor75",'Duel Log'!M$2:M$5455,$A17)+COUNTIFS('Duel Log'!C$2:C$5455,"Vitor75",'Duel Log'!N$2:N$5455,$A17)+COUNTIFS('Duel Log'!C$2:C$5455,"Vitor75",'Duel Log'!O$2:O$5455,$A17)+COUNTIFS('Duel Log'!C$2:C$5455,"Vitor75",'Duel Log'!P$2:P$5455,$A17)</f>
        <v>0</v>
      </c>
      <c r="BH17" s="17" t="n">
        <f aca="false">COUNTIFS('Duel Log'!C$2:C$5455,"WL ✨ Tytoń 劲头",'Duel Log'!I$2:I$5455,$A17)+COUNTIFS('Duel Log'!C$2:C$5455,"WL ✨ Tytoń 劲头",'Duel Log'!J$2:J$5455,$A17)+COUNTIFS('Duel Log'!C$2:C$5455,"WL ✨ Tytoń 劲头",'Duel Log'!K$2:K$5455,$A17)+COUNTIFS('Duel Log'!C$2:C$5455,"WL ✨ Tytoń 劲头",'Duel Log'!L$2:L$5455,$A17)+COUNTIFS('Duel Log'!C$2:C$5455,"WL ✨ Tytoń 劲头",'Duel Log'!M$2:M$5455,$A17)+COUNTIFS('Duel Log'!C$2:C$5455,"WL ✨ Tytoń 劲头",'Duel Log'!N$2:N$5455,$A17)+COUNTIFS('Duel Log'!C$2:C$5455,"WL ✨ Tytoń 劲头",'Duel Log'!O$2:O$5455,$A17)+COUNTIFS('Duel Log'!C$2:C$5455,"WL ✨ Tytoń 劲头",'Duel Log'!P$2:P$5455,$A17)</f>
        <v>0</v>
      </c>
      <c r="BI17" s="17" t="n">
        <f aca="false">COUNTIFS('Duel Log'!C$2:C$5455,"WL ツ Dam’s ✨",'Duel Log'!I$2:I$5455,$A17)+COUNTIFS('Duel Log'!C$2:C$5455,"WL ツ Dam’s ✨",'Duel Log'!J$2:J$5455,$A17)+COUNTIFS('Duel Log'!C$2:C$5455,"WL ツ Dam’s ✨",'Duel Log'!K$2:K$5455,$A17)+COUNTIFS('Duel Log'!C$2:C$5455,"WL ツ Dam’s ✨",'Duel Log'!L$2:L$5455,$A17)+COUNTIFS('Duel Log'!C$2:C$5455,"WL ツ Dam’s ✨",'Duel Log'!M$2:M$5455,$A17)+COUNTIFS('Duel Log'!C$2:C$5455,"WL ツ Dam’s ✨",'Duel Log'!N$2:N$5455,$A17)+COUNTIFS('Duel Log'!C$2:C$5455,"WL ツ Dam’s ✨",'Duel Log'!O$2:O$5455,$A17)+COUNTIFS('Duel Log'!C$2:C$5455,"WL ツ Dam’s ✨",'Duel Log'!P$2:P$5455,$A17)</f>
        <v>0</v>
      </c>
      <c r="BJ17" s="17" t="n">
        <f aca="false">COUNTIFS('Duel Log'!C$2:C$5455,"Wallace",'Duel Log'!I$2:I$5455,$A17)+COUNTIFS('Duel Log'!C$2:C$5455,"Wallace",'Duel Log'!J$2:J$5455,$A17)+COUNTIFS('Duel Log'!C$2:C$5455,"Wallace",'Duel Log'!K$2:K$5455,$A17)+COUNTIFS('Duel Log'!C$2:C$5455,"Wallace",'Duel Log'!L$2:L$5455,$A17)+COUNTIFS('Duel Log'!C$2:C$5455,"Wallace",'Duel Log'!M$2:M$5455,$A17)+COUNTIFS('Duel Log'!C$2:C$5455,"Wallace",'Duel Log'!N$2:N$5455,$A17)+COUNTIFS('Duel Log'!C$2:C$5455,"Wallace",'Duel Log'!O$2:O$5455,$A17)+COUNTIFS('Duel Log'!C$2:C$5455,"Wallace",'Duel Log'!P$2:P$5455,$A17)</f>
        <v>0</v>
      </c>
      <c r="BK17" s="17" t="n">
        <f aca="false">COUNTIFS('Duel Log'!C$2:C$5455,"Wyze❤️Ultimo",'Duel Log'!I$2:I$5455,$A17)+COUNTIFS('Duel Log'!C$2:C$5455,"Wyze❤️Ultimo",'Duel Log'!J$2:J$5455,$A17)+COUNTIFS('Duel Log'!C$2:C$5455,"Wyze❤️Ultimo",'Duel Log'!K$2:K$5455,$A17)+COUNTIFS('Duel Log'!C$2:C$5455,"Wyze❤️Ultimo",'Duel Log'!L$2:L$5455,$A17)+COUNTIFS('Duel Log'!C$2:C$5455,"Wyze❤️Ultimo",'Duel Log'!M$2:M$5455,$A17)+COUNTIFS('Duel Log'!C$2:C$5455,"Wyze❤️Ultimo",'Duel Log'!N$2:N$5455,$A17)+COUNTIFS('Duel Log'!C$2:C$5455,"Wyze❤️Ultimo",'Duel Log'!O$2:O$5455,$A17)+COUNTIFS('Duel Log'!C$2:C$5455,"Wyze❤️Ultimo",'Duel Log'!P$2:P$5455,$A17)</f>
        <v>0</v>
      </c>
      <c r="BL17" s="17" t="n">
        <f aca="false">COUNTIFS('Duel Log'!C$2:C$5455,"Yoru",'Duel Log'!I$2:I$5455,$A17)+COUNTIFS('Duel Log'!C$2:C$5455,"Yoru",'Duel Log'!J$2:J$5455,$A17)+COUNTIFS('Duel Log'!C$2:C$5455,"Yoru",'Duel Log'!K$2:K$5455,$A17)+COUNTIFS('Duel Log'!C$2:C$5455,"Yoru",'Duel Log'!L$2:L$5455,$A17)+COUNTIFS('Duel Log'!C$2:C$5455,"Yoru",'Duel Log'!M$2:M$5455,$A17)+COUNTIFS('Duel Log'!C$2:C$5455,"Yoru",'Duel Log'!N$2:N$5455,$A17)+COUNTIFS('Duel Log'!C$2:C$5455,"Yoru",'Duel Log'!O$2:O$5455,$A17)+COUNTIFS('Duel Log'!C$2:C$5455,"Yoru",'Duel Log'!P$2:P$5455,$A17)</f>
        <v>0</v>
      </c>
      <c r="BM17" s="17" t="n">
        <f aca="false">COUNTIFS('Duel Log'!C$2:C$5455,"ZQuentino",'Duel Log'!I$2:I$5455,$A17)+COUNTIFS('Duel Log'!C$2:C$5455,"ZQuentino",'Duel Log'!J$2:J$5455,$A17)+COUNTIFS('Duel Log'!C$2:C$5455,"ZQuentino",'Duel Log'!K$2:K$5455,$A17)+COUNTIFS('Duel Log'!C$2:C$5455,"ZQuentino",'Duel Log'!L$2:L$5455,$A17)+COUNTIFS('Duel Log'!C$2:C$5455,"ZQuentino",'Duel Log'!M$2:M$5455,$A17)+COUNTIFS('Duel Log'!C$2:C$5455,"ZQuentino",'Duel Log'!N$2:N$5455,$A17)+COUNTIFS('Duel Log'!C$2:C$5455,"ZQuentino",'Duel Log'!O$2:O$5455,$A17)+COUNTIFS('Duel Log'!C$2:C$5455,"ZQuentino",'Duel Log'!P$2:P$5455,$A17)</f>
        <v>0</v>
      </c>
      <c r="BN17" s="17" t="n">
        <f aca="false">COUNTIFS('Duel Log'!C$2:C$5455,"adriel",'Duel Log'!I$2:I$5455,$A17)+COUNTIFS('Duel Log'!C$2:C$5455,"adriel",'Duel Log'!J$2:J$5455,$A17)+COUNTIFS('Duel Log'!C$2:C$5455,"adriel",'Duel Log'!K$2:K$5455,$A17)+COUNTIFS('Duel Log'!C$2:C$5455,"adriel",'Duel Log'!L$2:L$5455,$A17)+COUNTIFS('Duel Log'!C$2:C$5455,"adriel",'Duel Log'!M$2:M$5455,$A17)+COUNTIFS('Duel Log'!C$2:C$5455,"adriel",'Duel Log'!N$2:N$5455,$A17)+COUNTIFS('Duel Log'!C$2:C$5455,"adriel",'Duel Log'!O$2:O$5455,$A17)+COUNTIFS('Duel Log'!C$2:C$5455,"adriel",'Duel Log'!P$2:P$5455,$A17)</f>
        <v>0</v>
      </c>
      <c r="BO17" s="17" t="n">
        <f aca="false">COUNTIFS('Duel Log'!C$2:C$5455,"dark✨安花",'Duel Log'!I$2:I$5455,$A17)+COUNTIFS('Duel Log'!C$2:C$5455,"dark✨安花",'Duel Log'!J$2:J$5455,$A17)+COUNTIFS('Duel Log'!C$2:C$5455,"dark✨安花",'Duel Log'!K$2:K$5455,$A17)+COUNTIFS('Duel Log'!C$2:C$5455,"dark✨安花",'Duel Log'!L$2:L$5455,$A17)+COUNTIFS('Duel Log'!C$2:C$5455,"dark✨安花",'Duel Log'!M$2:M$5455,$A17)+COUNTIFS('Duel Log'!C$2:C$5455,"dark✨安花",'Duel Log'!N$2:N$5455,$A17)+COUNTIFS('Duel Log'!C$2:C$5455,"dark✨安花",'Duel Log'!O$2:O$5455,$A17)+COUNTIFS('Duel Log'!C$2:C$5455,"dark✨安花",'Duel Log'!P$2:P$5455,$A17)</f>
        <v>0</v>
      </c>
      <c r="BP17" s="17" t="n">
        <f aca="false">COUNTIFS('Duel Log'!C$2:C$5455,"droy",'Duel Log'!I$2:I$5455,$A17)+COUNTIFS('Duel Log'!C$2:C$5455,"droy",'Duel Log'!J$2:J$5455,$A17)+COUNTIFS('Duel Log'!C$2:C$5455,"droy",'Duel Log'!K$2:K$5455,$A17)+COUNTIFS('Duel Log'!C$2:C$5455,"droy",'Duel Log'!L$2:L$5455,$A17)+COUNTIFS('Duel Log'!C$2:C$5455,"droy",'Duel Log'!M$2:M$5455,$A17)+COUNTIFS('Duel Log'!C$2:C$5455,"droy",'Duel Log'!N$2:N$5455,$A17)+COUNTIFS('Duel Log'!C$2:C$5455,"droy",'Duel Log'!O$2:O$5455,$A17)+COUNTIFS('Duel Log'!C$2:C$5455,"droy",'Duel Log'!P$2:P$5455,$A17)</f>
        <v>0</v>
      </c>
      <c r="BQ17" s="17" t="n">
        <f aca="false">COUNTIFS('Duel Log'!C$2:C$5455,"evolve✨律师",'Duel Log'!I$2:I$5455,$A17)+COUNTIFS('Duel Log'!C$2:C$5455,"evolve✨律师",'Duel Log'!J$2:J$5455,$A17)+COUNTIFS('Duel Log'!C$2:C$5455,"evolve✨律师",'Duel Log'!K$2:K$5455,$A17)+COUNTIFS('Duel Log'!C$2:C$5455,"evolve✨律师",'Duel Log'!L$2:L$5455,$A17)+COUNTIFS('Duel Log'!C$2:C$5455,"evolve✨律师",'Duel Log'!M$2:M$5455,$A17)+COUNTIFS('Duel Log'!C$2:C$5455,"evolve✨律师",'Duel Log'!N$2:N$5455,$A17)+COUNTIFS('Duel Log'!C$2:C$5455,"evolve✨律师",'Duel Log'!O$2:O$5455,$A17)+COUNTIFS('Duel Log'!C$2:C$5455,"evolve✨律师",'Duel Log'!P$2:P$5455,$A17)</f>
        <v>0</v>
      </c>
      <c r="BR17" s="17" t="n">
        <f aca="false">COUNTIFS('Duel Log'!C$2:C$5455,"fluffypotato99",'Duel Log'!I$2:I$5455,$A17)+COUNTIFS('Duel Log'!C$2:C$5455,"fluffypotato99",'Duel Log'!J$2:J$5455,$A17)+COUNTIFS('Duel Log'!C$2:C$5455,"fluffypotato99",'Duel Log'!K$2:K$5455,$A17)+COUNTIFS('Duel Log'!C$2:C$5455,"fluffypotato99",'Duel Log'!L$2:L$5455,$A17)+COUNTIFS('Duel Log'!C$2:C$5455,"fluffypotato99",'Duel Log'!M$2:M$5455,$A17)+COUNTIFS('Duel Log'!C$2:C$5455,"fluffypotato99",'Duel Log'!N$2:N$5455,$A17)+COUNTIFS('Duel Log'!C$2:C$5455,"fluffypotato99",'Duel Log'!O$2:O$5455,$A17)+COUNTIFS('Duel Log'!C$2:C$5455,"fluffypotato99",'Duel Log'!P$2:P$5455,$A17)</f>
        <v>0</v>
      </c>
      <c r="BS17" s="17" t="n">
        <f aca="false">COUNTIFS('Duel Log'!C$2:C$5455,"kodigogg",'Duel Log'!I$2:I$5455,$A17)+COUNTIFS('Duel Log'!C$2:C$5455,"kodigogg",'Duel Log'!J$2:J$5455,$A17)+COUNTIFS('Duel Log'!C$2:C$5455,"kodigogg",'Duel Log'!K$2:K$5455,$A17)+COUNTIFS('Duel Log'!C$2:C$5455,"kodigogg",'Duel Log'!L$2:L$5455,$A17)+COUNTIFS('Duel Log'!C$2:C$5455,"kodigogg",'Duel Log'!M$2:M$5455,$A17)+COUNTIFS('Duel Log'!C$2:C$5455,"kodigogg",'Duel Log'!N$2:N$5455,$A17)+COUNTIFS('Duel Log'!C$2:C$5455,"kodigogg",'Duel Log'!O$2:O$5455,$A17)+COUNTIFS('Duel Log'!C$2:C$5455,"kodigogg",'Duel Log'!P$2:P$5455,$A17)</f>
        <v>0</v>
      </c>
      <c r="BT17" s="17" t="n">
        <f aca="false">COUNTIFS('Duel Log'!C$2:C$5455,"⇀スキル丨Hadi",'Duel Log'!I$2:I$5455,$A17)+COUNTIFS('Duel Log'!C$2:C$5455,"⇀スキル丨Hadi",'Duel Log'!J$2:J$5455,$A17)+COUNTIFS('Duel Log'!C$2:C$5455,"⇀スキル丨Hadi",'Duel Log'!K$2:K$5455,$A17)+COUNTIFS('Duel Log'!C$2:C$5455,"⇀スキル丨Hadi",'Duel Log'!L$2:L$5455,$A17)+COUNTIFS('Duel Log'!C$2:C$5455,"⇀スキル丨Hadi",'Duel Log'!M$2:M$5455,$A17)+COUNTIFS('Duel Log'!C$2:C$5455,"⇀スキル丨Hadi",'Duel Log'!N$2:N$5455,$A17)+COUNTIFS('Duel Log'!C$2:C$5455,"⇀スキル丨Hadi",'Duel Log'!O$2:O$5455,$A17)+COUNTIFS('Duel Log'!C$2:C$5455,"⇀スキル丨Hadi",'Duel Log'!P$2:P$5455,$A17)</f>
        <v>0</v>
      </c>
      <c r="BU17" s="17" t="n">
        <f aca="false">COUNTIFS('Duel Log'!C$2:C$5455,"✨Tanji",'Duel Log'!I$2:I$5455,$A17)+COUNTIFS('Duel Log'!C$2:C$5455,"✨Tanji",'Duel Log'!J$2:J$5455,$A17)+COUNTIFS('Duel Log'!C$2:C$5455,"✨Tanji",'Duel Log'!K$2:K$5455,$A17)+COUNTIFS('Duel Log'!C$2:C$5455,"✨Tanji",'Duel Log'!L$2:L$5455,$A17)+COUNTIFS('Duel Log'!C$2:C$5455,"✨Tanji",'Duel Log'!M$2:M$5455,$A17)+COUNTIFS('Duel Log'!C$2:C$5455,"✨Tanji",'Duel Log'!N$2:N$5455,$A17)+COUNTIFS('Duel Log'!C$2:C$5455,"✨Tanji",'Duel Log'!O$2:O$5455,$A17)+COUNTIFS('Duel Log'!C$2:C$5455,"✨Tanji",'Duel Log'!P$2:P$5455,$A17)</f>
        <v>0</v>
      </c>
      <c r="BV17" s="17" t="n">
        <f aca="false">COUNTIFS('Duel Log'!C$2:C$5455,"くり",'Duel Log'!I$2:I$5455,$A17)+COUNTIFS('Duel Log'!C$2:C$5455,"くり",'Duel Log'!J$2:J$5455,$A17)+COUNTIFS('Duel Log'!C$2:C$5455,"くり",'Duel Log'!K$2:K$5455,$A17)+COUNTIFS('Duel Log'!C$2:C$5455,"くり",'Duel Log'!L$2:L$5455,$A17)+COUNTIFS('Duel Log'!C$2:C$5455,"くり",'Duel Log'!M$2:M$5455,$A17)+COUNTIFS('Duel Log'!C$2:C$5455,"くり",'Duel Log'!N$2:N$5455,$A17)+COUNTIFS('Duel Log'!C$2:C$5455,"くり",'Duel Log'!O$2:O$5455,$A17)+COUNTIFS('Duel Log'!C$2:C$5455,"くり",'Duel Log'!P$2:P$5455,$A17)</f>
        <v>0</v>
      </c>
      <c r="BW17" s="17" t="n">
        <f aca="false">COUNTIFS('Duel Log'!C$2:C$5455,"ぐりてゃん",'Duel Log'!I$2:I$5455,$A17)+COUNTIFS('Duel Log'!C$2:C$5455,"ぐりてゃん",'Duel Log'!J$2:J$5455,$A17)+COUNTIFS('Duel Log'!C$2:C$5455,"ぐりてゃん",'Duel Log'!K$2:K$5455,$A17)+COUNTIFS('Duel Log'!C$2:C$5455,"ぐりてゃん",'Duel Log'!L$2:L$5455,$A17)+COUNTIFS('Duel Log'!C$2:C$5455,"ぐりてゃん",'Duel Log'!M$2:M$5455,$A17)+COUNTIFS('Duel Log'!C$2:C$5455,"ぐりてゃん",'Duel Log'!N$2:N$5455,$A17)+COUNTIFS('Duel Log'!C$2:C$5455,"ぐりてゃん",'Duel Log'!O$2:O$5455,$A17)+COUNTIFS('Duel Log'!C$2:C$5455,"ぐりてゃん",'Duel Log'!P$2:P$5455,$A17)</f>
        <v>0</v>
      </c>
      <c r="BX17" s="17" t="n">
        <f aca="false">COUNTIFS('Duel Log'!C$2:C$5455,"たぁ",'Duel Log'!I$2:I$5455,$A17)+COUNTIFS('Duel Log'!C$2:C$5455,"たぁ",'Duel Log'!J$2:J$5455,$A17)+COUNTIFS('Duel Log'!C$2:C$5455,"たぁ",'Duel Log'!K$2:K$5455,$A17)+COUNTIFS('Duel Log'!C$2:C$5455,"たぁ",'Duel Log'!L$2:L$5455,$A17)+COUNTIFS('Duel Log'!C$2:C$5455,"たぁ",'Duel Log'!M$2:M$5455,$A17)+COUNTIFS('Duel Log'!C$2:C$5455,"たぁ",'Duel Log'!N$2:N$5455,$A17)+COUNTIFS('Duel Log'!C$2:C$5455,"たぁ",'Duel Log'!O$2:O$5455,$A17)+COUNTIFS('Duel Log'!C$2:C$5455,"たぁ",'Duel Log'!P$2:P$5455,$A17)</f>
        <v>0</v>
      </c>
      <c r="BY17" s="17" t="n">
        <f aca="false">COUNTIFS('Duel Log'!C$2:C$5455,"てち",'Duel Log'!I$2:I$5455,$A17)+COUNTIFS('Duel Log'!C$2:C$5455,"てち",'Duel Log'!J$2:J$5455,$A17)+COUNTIFS('Duel Log'!C$2:C$5455,"てち",'Duel Log'!K$2:K$5455,$A17)+COUNTIFS('Duel Log'!C$2:C$5455,"てち",'Duel Log'!L$2:L$5455,$A17)+COUNTIFS('Duel Log'!C$2:C$5455,"てち",'Duel Log'!M$2:M$5455,$A17)+COUNTIFS('Duel Log'!C$2:C$5455,"てち",'Duel Log'!N$2:N$5455,$A17)+COUNTIFS('Duel Log'!C$2:C$5455,"てち",'Duel Log'!O$2:O$5455,$A17)+COUNTIFS('Duel Log'!C$2:C$5455,"てち",'Duel Log'!P$2:P$5455,$A17)</f>
        <v>2</v>
      </c>
      <c r="BZ17" s="17" t="n">
        <f aca="false">COUNTIFS('Duel Log'!C$2:C$5455,"むぎったん",'Duel Log'!I$2:I$5455,$A17)+COUNTIFS('Duel Log'!C$2:C$5455,"むぎったん",'Duel Log'!J$2:J$5455,$A17)+COUNTIFS('Duel Log'!C$2:C$5455,"むぎったん",'Duel Log'!K$2:K$5455,$A17)+COUNTIFS('Duel Log'!C$2:C$5455,"むぎったん",'Duel Log'!L$2:L$5455,$A17)+COUNTIFS('Duel Log'!C$2:C$5455,"むぎったん",'Duel Log'!M$2:M$5455,$A17)+COUNTIFS('Duel Log'!C$2:C$5455,"むぎったん",'Duel Log'!N$2:N$5455,$A17)+COUNTIFS('Duel Log'!C$2:C$5455,"むぎったん",'Duel Log'!O$2:O$5455,$A17)+COUNTIFS('Duel Log'!C$2:C$5455,"むぎったん",'Duel Log'!P$2:P$5455,$A17)</f>
        <v>0</v>
      </c>
      <c r="CA17" s="17" t="n">
        <f aca="false">COUNTIFS('Duel Log'!C$2:C$5455,"加急Sinistro™",'Duel Log'!I$2:I$5455,$A17)+COUNTIFS('Duel Log'!C$2:C$5455,"加急Sinistro™",'Duel Log'!J$2:J$5455,$A17)+COUNTIFS('Duel Log'!C$2:C$5455,"加急Sinistro™",'Duel Log'!K$2:K$5455,$A17)+COUNTIFS('Duel Log'!C$2:C$5455,"加急Sinistro™",'Duel Log'!L$2:L$5455,$A17)+COUNTIFS('Duel Log'!C$2:C$5455,"加急Sinistro™",'Duel Log'!M$2:M$5455,$A17)+COUNTIFS('Duel Log'!C$2:C$5455,"加急Sinistro™",'Duel Log'!N$2:N$5455,$A17)+COUNTIFS('Duel Log'!C$2:C$5455,"加急Sinistro™",'Duel Log'!O$2:O$5455,$A17)+COUNTIFS('Duel Log'!C$2:C$5455,"加急Sinistro™",'Duel Log'!P$2:P$5455,$A17)</f>
        <v>0</v>
      </c>
      <c r="CB17" s="17" t="n">
        <f aca="false">COUNTIFS('Duel Log'!C$2:C$5455,"枫｜rakan❤️安之",'Duel Log'!I$2:I$5455,$A17)+COUNTIFS('Duel Log'!C$2:C$5455,"枫｜rakan❤️安之",'Duel Log'!J$2:J$5455,$A17)+COUNTIFS('Duel Log'!C$2:C$5455,"枫｜rakan❤️安之",'Duel Log'!K$2:K$5455,$A17)+COUNTIFS('Duel Log'!C$2:C$5455,"枫｜rakan❤️安之",'Duel Log'!L$2:L$5455,$A17)+COUNTIFS('Duel Log'!C$2:C$5455,"枫｜rakan❤️安之",'Duel Log'!M$2:M$5455,$A17)+COUNTIFS('Duel Log'!C$2:C$5455,"枫｜rakan❤️安之",'Duel Log'!N$2:N$5455,$A17)+COUNTIFS('Duel Log'!C$2:C$5455,"枫｜rakan❤️安之",'Duel Log'!O$2:O$5455,$A17)+COUNTIFS('Duel Log'!C$2:C$5455,"枫｜rakan❤️安之",'Duel Log'!P$2:P$5455,$A17)</f>
        <v>0</v>
      </c>
      <c r="CC17" s="17" t="n">
        <f aca="false">COUNTIFS('Duel Log'!C$2:C$5455,"神│Venpers™☆",'Duel Log'!I$2:I$5455,$A17)+COUNTIFS('Duel Log'!C$2:C$5455,"神│Venpers™☆",'Duel Log'!J$2:J$5455,$A17)+COUNTIFS('Duel Log'!C$2:C$5455,"神│Venpers™☆",'Duel Log'!K$2:K$5455,$A17)+COUNTIFS('Duel Log'!C$2:C$5455,"神│Venpers™☆",'Duel Log'!L$2:L$5455,$A17)+COUNTIFS('Duel Log'!C$2:C$5455,"神│Venpers™☆",'Duel Log'!M$2:M$5455,$A17)+COUNTIFS('Duel Log'!C$2:C$5455,"神│Venpers™☆",'Duel Log'!N$2:N$5455,$A17)+COUNTIFS('Duel Log'!C$2:C$5455,"神│Venpers™☆",'Duel Log'!O$2:O$5455,$A17)+COUNTIFS('Duel Log'!C$2:C$5455,"神│Venpers™☆",'Duel Log'!P$2:P$5455,$A17)</f>
        <v>0</v>
      </c>
      <c r="CD17" s="17" t="n">
        <f aca="false">COUNTIFS('Duel Log'!C$2:C$5455,"老板 Ι Batan’宙斯",'Duel Log'!I$2:I$5455,$A17)+COUNTIFS('Duel Log'!C$2:C$5455,"老板 Ι Batan’宙斯",'Duel Log'!J$2:J$5455,$A17)+COUNTIFS('Duel Log'!C$2:C$5455,"老板 Ι Batan’宙斯",'Duel Log'!K$2:K$5455,$A17)+COUNTIFS('Duel Log'!C$2:C$5455,"老板 Ι Batan’宙斯",'Duel Log'!L$2:L$5455,$A17)+COUNTIFS('Duel Log'!C$2:C$5455,"老板 Ι Batan’宙斯",'Duel Log'!M$2:M$5455,$A17)+COUNTIFS('Duel Log'!C$2:C$5455,"老板 Ι Batan’宙斯",'Duel Log'!N$2:N$5455,$A17)+COUNTIFS('Duel Log'!C$2:C$5455,"老板 Ι Batan’宙斯",'Duel Log'!O$2:O$5455,$A17)+COUNTIFS('Duel Log'!C$2:C$5455,"老板 Ι Batan’宙斯",'Duel Log'!P$2:P$5455,$A17)</f>
        <v>0</v>
      </c>
      <c r="CE17" s="17" t="n">
        <f aca="false">COUNTIFS('Duel Log'!C$2:C$5455,"鬼舞辻無惨",'Duel Log'!I$2:I$5455,$A17)+COUNTIFS('Duel Log'!C$2:C$5455,"鬼舞辻無惨",'Duel Log'!J$2:J$5455,$A17)+COUNTIFS('Duel Log'!C$2:C$5455,"鬼舞辻無惨",'Duel Log'!K$2:K$5455,$A17)+COUNTIFS('Duel Log'!C$2:C$5455,"鬼舞辻無惨",'Duel Log'!L$2:L$5455,$A17)+COUNTIFS('Duel Log'!C$2:C$5455,"鬼舞辻無惨",'Duel Log'!M$2:M$5455,$A17)+COUNTIFS('Duel Log'!C$2:C$5455,"鬼舞辻無惨",'Duel Log'!N$2:N$5455,$A17)+COUNTIFS('Duel Log'!C$2:C$5455,"鬼舞辻無惨",'Duel Log'!O$2:O$5455,$A17)+COUNTIFS('Duel Log'!C$2:C$5455,"鬼舞辻無惨",'Duel Log'!P$2:P$5455,$A17)</f>
        <v>0</v>
      </c>
      <c r="CF17" s="17" t="n">
        <f aca="false">COUNTIFS('Duel Log'!C$2:C$5455,"ꨄ Max ✨",'Duel Log'!I$2:I$5455,$A17)+COUNTIFS('Duel Log'!C$2:C$5455,"ꨄ Max ✨",'Duel Log'!J$2:J$5455,$A17)+COUNTIFS('Duel Log'!C$2:C$5455,"ꨄ Max ✨",'Duel Log'!K$2:K$5455,$A17)+COUNTIFS('Duel Log'!C$2:C$5455,"ꨄ Max ✨",'Duel Log'!L$2:L$5455,$A17)+COUNTIFS('Duel Log'!C$2:C$5455,"ꨄ Max ✨",'Duel Log'!M$2:M$5455,$A17)+COUNTIFS('Duel Log'!C$2:C$5455,"ꨄ Max ✨",'Duel Log'!N$2:N$5455,$A17)+COUNTIFS('Duel Log'!C$2:C$5455,"ꨄ Max ✨",'Duel Log'!O$2:O$5455,$A17)+COUNTIFS('Duel Log'!C$2:C$5455,"ꨄ Max ✨",'Duel Log'!P$2:P$5455,$A17)</f>
        <v>0</v>
      </c>
      <c r="CG17" s="17" t="n">
        <f aca="false">COUNTIFS('Duel Log'!C$2:C$5455,"사과도둑",'Duel Log'!I$2:I$5455,$A17)+COUNTIFS('Duel Log'!C$2:C$5455,"사과도둑",'Duel Log'!J$2:J$5455,$A17)+COUNTIFS('Duel Log'!C$2:C$5455,"사과도둑",'Duel Log'!K$2:K$5455,$A17)+COUNTIFS('Duel Log'!C$2:C$5455,"사과도둑",'Duel Log'!L$2:L$5455,$A17)+COUNTIFS('Duel Log'!C$2:C$5455,"사과도둑",'Duel Log'!M$2:M$5455,$A17)+COUNTIFS('Duel Log'!C$2:C$5455,"사과도둑",'Duel Log'!N$2:N$5455,$A17)+COUNTIFS('Duel Log'!C$2:C$5455,"사과도둑",'Duel Log'!O$2:O$5455,$A17)+COUNTIFS('Duel Log'!C$2:C$5455,"사과도둑",'Duel Log'!P$2:P$5455,$A17)</f>
        <v>0</v>
      </c>
      <c r="CH17" s="17" t="n">
        <f aca="false">COUNTIFS('Duel Log'!C$2:C$5455,"우티비구독좋아요",'Duel Log'!I$2:I$5455,$A17)+COUNTIFS('Duel Log'!C$2:C$5455,"우티비구독좋아요",'Duel Log'!J$2:J$5455,$A17)+COUNTIFS('Duel Log'!C$2:C$5455,"우티비구독좋아요",'Duel Log'!K$2:K$5455,$A17)+COUNTIFS('Duel Log'!C$2:C$5455,"우티비구독좋아요",'Duel Log'!L$2:L$5455,$A17)+COUNTIFS('Duel Log'!C$2:C$5455,"우티비구독좋아요",'Duel Log'!M$2:M$5455,$A17)+COUNTIFS('Duel Log'!C$2:C$5455,"우티비구독좋아요",'Duel Log'!N$2:N$5455,$A17)+COUNTIFS('Duel Log'!C$2:C$5455,"우티비구독좋아요",'Duel Log'!O$2:O$5455,$A17)+COUNTIFS('Duel Log'!C$2:C$5455,"우티비구독좋아요",'Duel Log'!P$2:P$5455,$A17)</f>
        <v>0</v>
      </c>
    </row>
    <row r="18" customFormat="false" ht="15" hidden="false" customHeight="true" outlineLevel="0" collapsed="false">
      <c r="A18" s="11" t="s">
        <v>223</v>
      </c>
      <c r="B18" s="17" t="n">
        <f aca="false">COUNTIFS('Duel Log'!C$2:C$5455,"!¡osama™️!¡",'Duel Log'!I$2:I$5455,$A18)+COUNTIFS('Duel Log'!C$2:C$5455,"!¡osama™️!¡",'Duel Log'!J$2:J$5455,$A18)+COUNTIFS('Duel Log'!C$2:C$5455,"!¡osama™️!¡",'Duel Log'!K$2:K$5455,$A18)+COUNTIFS('Duel Log'!C$2:C$5455,"!¡osama™️!¡",'Duel Log'!L$2:L$5455,$A18)+COUNTIFS('Duel Log'!C$2:C$5455,"!¡osama™️!¡",'Duel Log'!M$2:M$5455,$A18)+COUNTIFS('Duel Log'!C$2:C$5455,"!¡osama™️!¡",'Duel Log'!N$2:N$5455,$A18)+COUNTIFS('Duel Log'!C$2:C$5455,"!¡osama™️!¡",'Duel Log'!O$2:O$5455,$A18)+COUNTIFS('Duel Log'!C$2:C$5455,"!¡osama™️!¡",'Duel Log'!P$2:P$5455,$A18)</f>
        <v>0</v>
      </c>
      <c r="C18" s="17" t="n">
        <f aca="false">COUNTIFS('Duel Log'!C$2:C$5455,"40k Oker",'Duel Log'!I$2:I$5455,$A18)+COUNTIFS('Duel Log'!C$2:C$5455,"40k Oker",'Duel Log'!J$2:J$5455,$A18)+COUNTIFS('Duel Log'!C$2:C$5455,"40k Oker",'Duel Log'!K$2:K$5455,$A18)+COUNTIFS('Duel Log'!C$2:C$5455,"40k Oker",'Duel Log'!L$2:L$5455,$A18)+COUNTIFS('Duel Log'!C$2:C$5455,"40k Oker",'Duel Log'!M$2:M$5455,$A18)+COUNTIFS('Duel Log'!C$2:C$5455,"40k Oker",'Duel Log'!N$2:N$5455,$A18)+COUNTIFS('Duel Log'!C$2:C$5455,"40k Oker",'Duel Log'!O$2:O$5455,$A18)+COUNTIFS('Duel Log'!C$2:C$5455,"40k Oker",'Duel Log'!P$2:P$5455,$A18)</f>
        <v>1</v>
      </c>
      <c r="D18" s="17" t="n">
        <f aca="false">COUNTIFS('Duel Log'!C$2:C$5455,"Adox",'Duel Log'!I$2:I$5455,$A18)+COUNTIFS('Duel Log'!C$2:C$5455,"Adox",'Duel Log'!J$2:J$5455,$A18)+COUNTIFS('Duel Log'!C$2:C$5455,"Adox",'Duel Log'!K$2:K$5455,$A18)+COUNTIFS('Duel Log'!C$2:C$5455,"Adox",'Duel Log'!L$2:L$5455,$A18)+COUNTIFS('Duel Log'!C$2:C$5455,"Adox",'Duel Log'!M$2:M$5455,$A18)+COUNTIFS('Duel Log'!C$2:C$5455,"Adox",'Duel Log'!N$2:N$5455,$A18)+COUNTIFS('Duel Log'!C$2:C$5455,"Adox",'Duel Log'!O$2:O$5455,$A18)+COUNTIFS('Duel Log'!C$2:C$5455,"Adox",'Duel Log'!P$2:P$5455,$A18)</f>
        <v>1</v>
      </c>
      <c r="E18" s="17" t="n">
        <f aca="false">COUNTIFS('Duel Log'!C$2:C$5455,"Asaf",'Duel Log'!I$2:I$5455,$A18)+COUNTIFS('Duel Log'!C$2:C$5455,"Asaf",'Duel Log'!J$2:J$5455,$A18)+COUNTIFS('Duel Log'!C$2:C$5455,"Asaf",'Duel Log'!K$2:K$5455,$A18)+COUNTIFS('Duel Log'!C$2:C$5455,"Asaf",'Duel Log'!L$2:L$5455,$A18)+COUNTIFS('Duel Log'!C$2:C$5455,"Asaf",'Duel Log'!M$2:M$5455,$A18)+COUNTIFS('Duel Log'!C$2:C$5455,"Asaf",'Duel Log'!N$2:N$5455,$A18)+COUNTIFS('Duel Log'!C$2:C$5455,"Asaf",'Duel Log'!O$2:O$5455,$A18)+COUNTIFS('Duel Log'!C$2:C$5455,"Asaf",'Duel Log'!P$2:P$5455,$A18)</f>
        <v>0</v>
      </c>
      <c r="F18" s="17" t="n">
        <f aca="false">COUNTIFS('Duel Log'!C$2:C$5455,"BattleSRAM",'Duel Log'!I$2:I$5455,$A18)+COUNTIFS('Duel Log'!C$2:C$5455,"BattleSRAM",'Duel Log'!J$2:J$5455,$A18)+COUNTIFS('Duel Log'!C$2:C$5455,"BattleSRAM",'Duel Log'!K$2:K$5455,$A18)+COUNTIFS('Duel Log'!C$2:C$5455,"BattleSRAM",'Duel Log'!L$2:L$5455,$A18)+COUNTIFS('Duel Log'!C$2:C$5455,"BattleSRAM",'Duel Log'!M$2:M$5455,$A18)+COUNTIFS('Duel Log'!C$2:C$5455,"BattleSRAM",'Duel Log'!N$2:N$5455,$A18)+COUNTIFS('Duel Log'!C$2:C$5455,"BattleSRAM",'Duel Log'!O$2:O$5455,$A18)+COUNTIFS('Duel Log'!C$2:C$5455,"BattleSRAM",'Duel Log'!P$2:P$5455,$A18)</f>
        <v>1</v>
      </c>
      <c r="G18" s="17" t="n">
        <f aca="false">COUNTIFS('Duel Log'!C$2:C$5455,"Betfas",'Duel Log'!I$2:I$5455,$A18)+COUNTIFS('Duel Log'!C$2:C$5455,"Betfas",'Duel Log'!J$2:J$5455,$A18)+COUNTIFS('Duel Log'!C$2:C$5455,"Betfas",'Duel Log'!K$2:K$5455,$A18)+COUNTIFS('Duel Log'!C$2:C$5455,"Betfas",'Duel Log'!L$2:L$5455,$A18)+COUNTIFS('Duel Log'!C$2:C$5455,"Betfas",'Duel Log'!M$2:M$5455,$A18)+COUNTIFS('Duel Log'!C$2:C$5455,"Betfas",'Duel Log'!N$2:N$5455,$A18)+COUNTIFS('Duel Log'!C$2:C$5455,"Betfas",'Duel Log'!O$2:O$5455,$A18)+COUNTIFS('Duel Log'!C$2:C$5455,"Betfas",'Duel Log'!P$2:P$5455,$A18)</f>
        <v>0</v>
      </c>
      <c r="H18" s="17" t="n">
        <f aca="false">COUNTIFS('Duel Log'!C$2:C$5455,"CAL Sub ™✨杰克",'Duel Log'!I$2:I$5455,$A18)+COUNTIFS('Duel Log'!C$2:C$5455,"CAL Sub ™✨杰克",'Duel Log'!J$2:J$5455,$A18)+COUNTIFS('Duel Log'!C$2:C$5455,"CAL Sub ™✨杰克",'Duel Log'!K$2:K$5455,$A18)+COUNTIFS('Duel Log'!C$2:C$5455,"CAL Sub ™✨杰克",'Duel Log'!L$2:L$5455,$A18)+COUNTIFS('Duel Log'!C$2:C$5455,"CAL Sub ™✨杰克",'Duel Log'!M$2:M$5455,$A18)+COUNTIFS('Duel Log'!C$2:C$5455,"CAL Sub ™✨杰克",'Duel Log'!N$2:N$5455,$A18)+COUNTIFS('Duel Log'!C$2:C$5455,"CAL Sub ™✨杰克",'Duel Log'!O$2:O$5455,$A18)+COUNTIFS('Duel Log'!C$2:C$5455,"CAL Sub ™✨杰克",'Duel Log'!P$2:P$5455,$A18)</f>
        <v>0</v>
      </c>
      <c r="I18" s="17" t="n">
        <f aca="false">COUNTIFS('Duel Log'!C$2:C$5455,"CAL Sub ™️✨Kun",'Duel Log'!I$2:I$5455,$A18)+COUNTIFS('Duel Log'!C$2:C$5455,"CAL Sub ™️✨Kun",'Duel Log'!J$2:J$5455,$A18)+COUNTIFS('Duel Log'!C$2:C$5455,"CAL Sub ™️✨Kun",'Duel Log'!K$2:K$5455,$A18)+COUNTIFS('Duel Log'!C$2:C$5455,"CAL Sub ™️✨Kun",'Duel Log'!L$2:L$5455,$A18)+COUNTIFS('Duel Log'!C$2:C$5455,"CAL Sub ™️✨Kun",'Duel Log'!M$2:M$5455,$A18)+COUNTIFS('Duel Log'!C$2:C$5455,"CAL Sub ™️✨Kun",'Duel Log'!N$2:N$5455,$A18)+COUNTIFS('Duel Log'!C$2:C$5455,"CAL Sub ™️✨Kun",'Duel Log'!O$2:O$5455,$A18)+COUNTIFS('Duel Log'!C$2:C$5455,"CAL Sub ™️✨Kun",'Duel Log'!P$2:P$5455,$A18)</f>
        <v>0</v>
      </c>
      <c r="J18" s="17" t="n">
        <f aca="false">COUNTIFS('Duel Log'!C$2:C$5455,"CAPGUN",'Duel Log'!I$2:I$5455,$A18)+COUNTIFS('Duel Log'!C$2:C$5455,"CAPGUN",'Duel Log'!J$2:J$5455,$A18)+COUNTIFS('Duel Log'!C$2:C$5455,"CAPGUN",'Duel Log'!K$2:K$5455,$A18)+COUNTIFS('Duel Log'!C$2:C$5455,"CAPGUN",'Duel Log'!L$2:L$5455,$A18)+COUNTIFS('Duel Log'!C$2:C$5455,"CAPGUN",'Duel Log'!M$2:M$5455,$A18)+COUNTIFS('Duel Log'!C$2:C$5455,"CAPGUN",'Duel Log'!N$2:N$5455,$A18)+COUNTIFS('Duel Log'!C$2:C$5455,"CAPGUN",'Duel Log'!O$2:O$5455,$A18)+COUNTIFS('Duel Log'!C$2:C$5455,"CAPGUN",'Duel Log'!P$2:P$5455,$A18)</f>
        <v>0</v>
      </c>
      <c r="K18" s="17" t="n">
        <f aca="false">COUNTIFS('Duel Log'!C$2:C$5455,"Clown",'Duel Log'!I$2:I$5455,$A18)+COUNTIFS('Duel Log'!C$2:C$5455,"Clown",'Duel Log'!J$2:J$5455,$A18)+COUNTIFS('Duel Log'!C$2:C$5455,"Clown",'Duel Log'!K$2:K$5455,$A18)+COUNTIFS('Duel Log'!C$2:C$5455,"Clown",'Duel Log'!L$2:L$5455,$A18)+COUNTIFS('Duel Log'!C$2:C$5455,"Clown",'Duel Log'!M$2:M$5455,$A18)+COUNTIFS('Duel Log'!C$2:C$5455,"Clown",'Duel Log'!N$2:N$5455,$A18)+COUNTIFS('Duel Log'!C$2:C$5455,"Clown",'Duel Log'!O$2:O$5455,$A18)+COUNTIFS('Duel Log'!C$2:C$5455,"Clown",'Duel Log'!P$2:P$5455,$A18)</f>
        <v>0</v>
      </c>
      <c r="L18" s="17" t="n">
        <f aca="false">COUNTIFS('Duel Log'!C$2:C$5455,"Coco",'Duel Log'!I$2:I$5455,$A18)+COUNTIFS('Duel Log'!C$2:C$5455,"Coco",'Duel Log'!J$2:J$5455,$A18)+COUNTIFS('Duel Log'!C$2:C$5455,"Coco",'Duel Log'!K$2:K$5455,$A18)+COUNTIFS('Duel Log'!C$2:C$5455,"Coco",'Duel Log'!L$2:L$5455,$A18)+COUNTIFS('Duel Log'!C$2:C$5455,"Coco",'Duel Log'!M$2:M$5455,$A18)+COUNTIFS('Duel Log'!C$2:C$5455,"Coco",'Duel Log'!N$2:N$5455,$A18)+COUNTIFS('Duel Log'!C$2:C$5455,"Coco",'Duel Log'!O$2:O$5455,$A18)+COUNTIFS('Duel Log'!C$2:C$5455,"Coco",'Duel Log'!P$2:P$5455,$A18)</f>
        <v>1</v>
      </c>
      <c r="M18" s="17" t="n">
        <f aca="false">COUNTIFS('Duel Log'!C$2:C$5455,"Code: Furkan",'Duel Log'!I$2:I$5455,$A18)+COUNTIFS('Duel Log'!C$2:C$5455,"Code: Furkan",'Duel Log'!J$2:J$5455,$A18)+COUNTIFS('Duel Log'!C$2:C$5455,"Code: Furkan",'Duel Log'!K$2:K$5455,$A18)+COUNTIFS('Duel Log'!C$2:C$5455,"Code: Furkan",'Duel Log'!L$2:L$5455,$A18)+COUNTIFS('Duel Log'!C$2:C$5455,"Code: Furkan",'Duel Log'!M$2:M$5455,$A18)+COUNTIFS('Duel Log'!C$2:C$5455,"Code: Furkan",'Duel Log'!N$2:N$5455,$A18)+COUNTIFS('Duel Log'!C$2:C$5455,"Code: Furkan",'Duel Log'!O$2:O$5455,$A18)+COUNTIFS('Duel Log'!C$2:C$5455,"Code: Furkan",'Duel Log'!P$2:P$5455,$A18)</f>
        <v>3</v>
      </c>
      <c r="N18" s="17" t="n">
        <f aca="false">COUNTIFS('Duel Log'!C$2:C$5455,"DK",'Duel Log'!I$2:I$5455,$A18)+COUNTIFS('Duel Log'!C$2:C$5455,"DK",'Duel Log'!J$2:J$5455,$A18)+COUNTIFS('Duel Log'!C$2:C$5455,"DK",'Duel Log'!K$2:K$5455,$A18)+COUNTIFS('Duel Log'!C$2:C$5455,"DK",'Duel Log'!L$2:L$5455,$A18)+COUNTIFS('Duel Log'!C$2:C$5455,"DK",'Duel Log'!M$2:M$5455,$A18)+COUNTIFS('Duel Log'!C$2:C$5455,"DK",'Duel Log'!N$2:N$5455,$A18)+COUNTIFS('Duel Log'!C$2:C$5455,"DK",'Duel Log'!O$2:O$5455,$A18)+COUNTIFS('Duel Log'!C$2:C$5455,"DK",'Duel Log'!P$2:P$5455,$A18)</f>
        <v>2</v>
      </c>
      <c r="O18" s="17" t="n">
        <f aca="false">COUNTIFS('Duel Log'!C$2:C$5455,"DaniGamer",'Duel Log'!I$2:I$5455,$A18)+COUNTIFS('Duel Log'!C$2:C$5455,"DaniGamer",'Duel Log'!J$2:J$5455,$A18)+COUNTIFS('Duel Log'!C$2:C$5455,"DaniGamer",'Duel Log'!K$2:K$5455,$A18)+COUNTIFS('Duel Log'!C$2:C$5455,"DaniGamer",'Duel Log'!L$2:L$5455,$A18)+COUNTIFS('Duel Log'!C$2:C$5455,"DaniGamer",'Duel Log'!M$2:M$5455,$A18)+COUNTIFS('Duel Log'!C$2:C$5455,"DaniGamer",'Duel Log'!N$2:N$5455,$A18)+COUNTIFS('Duel Log'!C$2:C$5455,"DaniGamer",'Duel Log'!O$2:O$5455,$A18)+COUNTIFS('Duel Log'!C$2:C$5455,"DaniGamer",'Duel Log'!P$2:P$5455,$A18)</f>
        <v>0</v>
      </c>
      <c r="P18" s="17" t="n">
        <f aca="false">COUNTIFS('Duel Log'!C$2:C$5455,"Dess",'Duel Log'!I$2:I$5455,$A18)+COUNTIFS('Duel Log'!C$2:C$5455,"Dess",'Duel Log'!J$2:J$5455,$A18)+COUNTIFS('Duel Log'!C$2:C$5455,"Dess",'Duel Log'!K$2:K$5455,$A18)+COUNTIFS('Duel Log'!C$2:C$5455,"Dess",'Duel Log'!L$2:L$5455,$A18)+COUNTIFS('Duel Log'!C$2:C$5455,"Dess",'Duel Log'!M$2:M$5455,$A18)+COUNTIFS('Duel Log'!C$2:C$5455,"Dess",'Duel Log'!N$2:N$5455,$A18)+COUNTIFS('Duel Log'!C$2:C$5455,"Dess",'Duel Log'!O$2:O$5455,$A18)+COUNTIFS('Duel Log'!C$2:C$5455,"Dess",'Duel Log'!P$2:P$5455,$A18)</f>
        <v>2</v>
      </c>
      <c r="Q18" s="17" t="n">
        <f aca="false">COUNTIFS('Duel Log'!C$2:C$5455,"EGW",'Duel Log'!I$2:I$5455,$A18)+COUNTIFS('Duel Log'!C$2:C$5455,"EGW",'Duel Log'!J$2:J$5455,$A18)+COUNTIFS('Duel Log'!C$2:C$5455,"EGW",'Duel Log'!K$2:K$5455,$A18)+COUNTIFS('Duel Log'!C$2:C$5455,"EGW",'Duel Log'!L$2:L$5455,$A18)+COUNTIFS('Duel Log'!C$2:C$5455,"EGW",'Duel Log'!M$2:M$5455,$A18)+COUNTIFS('Duel Log'!C$2:C$5455,"EGW",'Duel Log'!N$2:N$5455,$A18)+COUNTIFS('Duel Log'!C$2:C$5455,"EGW",'Duel Log'!O$2:O$5455,$A18)+COUNTIFS('Duel Log'!C$2:C$5455,"EGW",'Duel Log'!P$2:P$5455,$A18)</f>
        <v>3</v>
      </c>
      <c r="R18" s="17" t="n">
        <f aca="false">COUNTIFS('Duel Log'!C$2:C$5455,"ErBacce",'Duel Log'!I$2:I$5455,$A18)+COUNTIFS('Duel Log'!C$2:C$5455,"ErBacce",'Duel Log'!J$2:J$5455,$A18)+COUNTIFS('Duel Log'!C$2:C$5455,"ErBacce",'Duel Log'!K$2:K$5455,$A18)+COUNTIFS('Duel Log'!C$2:C$5455,"ErBacce",'Duel Log'!L$2:L$5455,$A18)+COUNTIFS('Duel Log'!C$2:C$5455,"ErBacce",'Duel Log'!M$2:M$5455,$A18)+COUNTIFS('Duel Log'!C$2:C$5455,"ErBacce",'Duel Log'!N$2:N$5455,$A18)+COUNTIFS('Duel Log'!C$2:C$5455,"ErBacce",'Duel Log'!O$2:O$5455,$A18)+COUNTIFS('Duel Log'!C$2:C$5455,"ErBacce",'Duel Log'!P$2:P$5455,$A18)</f>
        <v>1</v>
      </c>
      <c r="S18" s="17" t="n">
        <f aca="false">COUNTIFS('Duel Log'!C$2:C$5455,"FelipePT",'Duel Log'!I$2:I$5455,$A18)+COUNTIFS('Duel Log'!C$2:C$5455,"FelipePT",'Duel Log'!J$2:J$5455,$A18)+COUNTIFS('Duel Log'!C$2:C$5455,"FelipePT",'Duel Log'!K$2:K$5455,$A18)+COUNTIFS('Duel Log'!C$2:C$5455,"FelipePT",'Duel Log'!L$2:L$5455,$A18)+COUNTIFS('Duel Log'!C$2:C$5455,"FelipePT",'Duel Log'!M$2:M$5455,$A18)+COUNTIFS('Duel Log'!C$2:C$5455,"FelipePT",'Duel Log'!N$2:N$5455,$A18)+COUNTIFS('Duel Log'!C$2:C$5455,"FelipePT",'Duel Log'!O$2:O$5455,$A18)+COUNTIFS('Duel Log'!C$2:C$5455,"FelipePT",'Duel Log'!P$2:P$5455,$A18)</f>
        <v>0</v>
      </c>
      <c r="T18" s="17" t="n">
        <f aca="false">COUNTIFS('Duel Log'!C$2:C$5455,"FrancoMedinaSL",'Duel Log'!I$2:I$5455,$A18)+COUNTIFS('Duel Log'!C$2:C$5455,"FrancoMedinaSL",'Duel Log'!J$2:J$5455,$A18)+COUNTIFS('Duel Log'!C$2:C$5455,"FrancoMedinaSL",'Duel Log'!K$2:K$5455,$A18)+COUNTIFS('Duel Log'!C$2:C$5455,"FrancoMedinaSL",'Duel Log'!L$2:L$5455,$A18)+COUNTIFS('Duel Log'!C$2:C$5455,"FrancoMedinaSL",'Duel Log'!M$2:M$5455,$A18)+COUNTIFS('Duel Log'!C$2:C$5455,"FrancoMedinaSL",'Duel Log'!N$2:N$5455,$A18)+COUNTIFS('Duel Log'!C$2:C$5455,"FrancoMedinaSL",'Duel Log'!O$2:O$5455,$A18)+COUNTIFS('Duel Log'!C$2:C$5455,"FrancoMedinaSL",'Duel Log'!P$2:P$5455,$A18)</f>
        <v>0</v>
      </c>
      <c r="U18" s="17" t="n">
        <f aca="false">COUNTIFS('Duel Log'!C$2:C$5455,"GençAslan:)",'Duel Log'!I$2:I$5455,$A18)+COUNTIFS('Duel Log'!C$2:C$5455,"GençAslan:)",'Duel Log'!J$2:J$5455,$A18)+COUNTIFS('Duel Log'!C$2:C$5455,"GençAslan:)",'Duel Log'!K$2:K$5455,$A18)+COUNTIFS('Duel Log'!C$2:C$5455,"GençAslan:)",'Duel Log'!L$2:L$5455,$A18)+COUNTIFS('Duel Log'!C$2:C$5455,"GençAslan:)",'Duel Log'!M$2:M$5455,$A18)+COUNTIFS('Duel Log'!C$2:C$5455,"GençAslan:)",'Duel Log'!N$2:N$5455,$A18)+COUNTIFS('Duel Log'!C$2:C$5455,"GençAslan:)",'Duel Log'!O$2:O$5455,$A18)+COUNTIFS('Duel Log'!C$2:C$5455,"GençAslan:)",'Duel Log'!P$2:P$5455,$A18)</f>
        <v>3</v>
      </c>
      <c r="V18" s="17" t="n">
        <f aca="false">COUNTIFS('Duel Log'!C$2:C$5455,"HaRu",'Duel Log'!I$2:I$5455,$A18)+COUNTIFS('Duel Log'!C$2:C$5455,"HaRu",'Duel Log'!J$2:J$5455,$A18)+COUNTIFS('Duel Log'!C$2:C$5455,"HaRu",'Duel Log'!K$2:K$5455,$A18)+COUNTIFS('Duel Log'!C$2:C$5455,"HaRu",'Duel Log'!L$2:L$5455,$A18)+COUNTIFS('Duel Log'!C$2:C$5455,"HaRu",'Duel Log'!M$2:M$5455,$A18)+COUNTIFS('Duel Log'!C$2:C$5455,"HaRu",'Duel Log'!N$2:N$5455,$A18)+COUNTIFS('Duel Log'!C$2:C$5455,"HaRu",'Duel Log'!O$2:O$5455,$A18)+COUNTIFS('Duel Log'!C$2:C$5455,"HaRu",'Duel Log'!P$2:P$5455,$A18)</f>
        <v>1</v>
      </c>
      <c r="W18" s="17" t="n">
        <f aca="false">COUNTIFS('Duel Log'!C$2:C$5455,"INA.BenZerRidel",'Duel Log'!I$2:I$5455,$A18)+COUNTIFS('Duel Log'!C$2:C$5455,"INA.BenZerRidel",'Duel Log'!J$2:J$5455,$A18)+COUNTIFS('Duel Log'!C$2:C$5455,"INA.BenZerRidel",'Duel Log'!K$2:K$5455,$A18)+COUNTIFS('Duel Log'!C$2:C$5455,"INA.BenZerRidel",'Duel Log'!L$2:L$5455,$A18)+COUNTIFS('Duel Log'!C$2:C$5455,"INA.BenZerRidel",'Duel Log'!M$2:M$5455,$A18)+COUNTIFS('Duel Log'!C$2:C$5455,"INA.BenZerRidel",'Duel Log'!N$2:N$5455,$A18)+COUNTIFS('Duel Log'!C$2:C$5455,"INA.BenZerRidel",'Duel Log'!O$2:O$5455,$A18)+COUNTIFS('Duel Log'!C$2:C$5455,"INA.BenZerRidel",'Duel Log'!P$2:P$5455,$A18)</f>
        <v>0</v>
      </c>
      <c r="X18" s="17" t="n">
        <f aca="false">COUNTIFS('Duel Log'!C$2:C$5455,"Ian77",'Duel Log'!I$2:I$5455,$A18)+COUNTIFS('Duel Log'!C$2:C$5455,"Ian77",'Duel Log'!J$2:J$5455,$A18)+COUNTIFS('Duel Log'!C$2:C$5455,"Ian77",'Duel Log'!K$2:K$5455,$A18)+COUNTIFS('Duel Log'!C$2:C$5455,"Ian77",'Duel Log'!L$2:L$5455,$A18)+COUNTIFS('Duel Log'!C$2:C$5455,"Ian77",'Duel Log'!M$2:M$5455,$A18)+COUNTIFS('Duel Log'!C$2:C$5455,"Ian77",'Duel Log'!N$2:N$5455,$A18)+COUNTIFS('Duel Log'!C$2:C$5455,"Ian77",'Duel Log'!O$2:O$5455,$A18)+COUNTIFS('Duel Log'!C$2:C$5455,"Ian77",'Duel Log'!P$2:P$5455,$A18)</f>
        <v>0</v>
      </c>
      <c r="Y18" s="17" t="n">
        <f aca="false">COUNTIFS('Duel Log'!C$2:C$5455,"JL Viiper",'Duel Log'!I$2:I$5455,$A18)+COUNTIFS('Duel Log'!C$2:C$5455,"JL Viiper",'Duel Log'!J$2:J$5455,$A18)+COUNTIFS('Duel Log'!C$2:C$5455,"JL Viiper",'Duel Log'!K$2:K$5455,$A18)+COUNTIFS('Duel Log'!C$2:C$5455,"JL Viiper",'Duel Log'!L$2:L$5455,$A18)+COUNTIFS('Duel Log'!C$2:C$5455,"JL Viiper",'Duel Log'!M$2:M$5455,$A18)+COUNTIFS('Duel Log'!C$2:C$5455,"JL Viiper",'Duel Log'!N$2:N$5455,$A18)+COUNTIFS('Duel Log'!C$2:C$5455,"JL Viiper",'Duel Log'!O$2:O$5455,$A18)+COUNTIFS('Duel Log'!C$2:C$5455,"JL Viiper",'Duel Log'!P$2:P$5455,$A18)</f>
        <v>1</v>
      </c>
      <c r="Z18" s="17" t="n">
        <f aca="false">COUNTIFS('Duel Log'!C$2:C$5455,"John77",'Duel Log'!I$2:I$5455,$A18)+COUNTIFS('Duel Log'!C$2:C$5455,"John77",'Duel Log'!J$2:J$5455,$A18)+COUNTIFS('Duel Log'!C$2:C$5455,"John77",'Duel Log'!K$2:K$5455,$A18)+COUNTIFS('Duel Log'!C$2:C$5455,"John77",'Duel Log'!L$2:L$5455,$A18)+COUNTIFS('Duel Log'!C$2:C$5455,"John77",'Duel Log'!M$2:M$5455,$A18)+COUNTIFS('Duel Log'!C$2:C$5455,"John77",'Duel Log'!N$2:N$5455,$A18)+COUNTIFS('Duel Log'!C$2:C$5455,"John77",'Duel Log'!O$2:O$5455,$A18)+COUNTIFS('Duel Log'!C$2:C$5455,"John77",'Duel Log'!P$2:P$5455,$A18)</f>
        <v>0</v>
      </c>
      <c r="AA18" s="17" t="n">
        <f aca="false">COUNTIFS('Duel Log'!C$2:C$5455,"JorZ",'Duel Log'!I$2:I$5455,$A18)+COUNTIFS('Duel Log'!C$2:C$5455,"JorZ",'Duel Log'!J$2:J$5455,$A18)+COUNTIFS('Duel Log'!C$2:C$5455,"JorZ",'Duel Log'!K$2:K$5455,$A18)+COUNTIFS('Duel Log'!C$2:C$5455,"JorZ",'Duel Log'!L$2:L$5455,$A18)+COUNTIFS('Duel Log'!C$2:C$5455,"JorZ",'Duel Log'!M$2:M$5455,$A18)+COUNTIFS('Duel Log'!C$2:C$5455,"JorZ",'Duel Log'!N$2:N$5455,$A18)+COUNTIFS('Duel Log'!C$2:C$5455,"JorZ",'Duel Log'!O$2:O$5455,$A18)+COUNTIFS('Duel Log'!C$2:C$5455,"JorZ",'Duel Log'!P$2:P$5455,$A18)</f>
        <v>0</v>
      </c>
      <c r="AB18" s="17" t="n">
        <f aca="false">COUNTIFS('Duel Log'!C$2:C$5455,"Kimchi77✨小小罗",'Duel Log'!I$2:I$5455,$A18)+COUNTIFS('Duel Log'!C$2:C$5455,"Kimchi77✨小小罗",'Duel Log'!J$2:J$5455,$A18)+COUNTIFS('Duel Log'!C$2:C$5455,"Kimchi77✨小小罗",'Duel Log'!K$2:K$5455,$A18)+COUNTIFS('Duel Log'!C$2:C$5455,"Kimchi77✨小小罗",'Duel Log'!L$2:L$5455,$A18)+COUNTIFS('Duel Log'!C$2:C$5455,"Kimchi77✨小小罗",'Duel Log'!M$2:M$5455,$A18)+COUNTIFS('Duel Log'!C$2:C$5455,"Kimchi77✨小小罗",'Duel Log'!N$2:N$5455,$A18)+COUNTIFS('Duel Log'!C$2:C$5455,"Kimchi77✨小小罗",'Duel Log'!O$2:O$5455,$A18)+COUNTIFS('Duel Log'!C$2:C$5455,"Kimchi77✨小小罗",'Duel Log'!P$2:P$5455,$A18)</f>
        <v>3</v>
      </c>
      <c r="AC18" s="17" t="n">
        <f aca="false">COUNTIFS('Duel Log'!C$2:C$5455,"Kitashiyan",'Duel Log'!I$2:I$5455,$A18)+COUNTIFS('Duel Log'!C$2:C$5455,"Kitashiyan",'Duel Log'!J$2:J$5455,$A18)+COUNTIFS('Duel Log'!C$2:C$5455,"Kitashiyan",'Duel Log'!K$2:K$5455,$A18)+COUNTIFS('Duel Log'!C$2:C$5455,"Kitashiyan",'Duel Log'!L$2:L$5455,$A18)+COUNTIFS('Duel Log'!C$2:C$5455,"Kitashiyan",'Duel Log'!M$2:M$5455,$A18)+COUNTIFS('Duel Log'!C$2:C$5455,"Kitashiyan",'Duel Log'!N$2:N$5455,$A18)+COUNTIFS('Duel Log'!C$2:C$5455,"Kitashiyan",'Duel Log'!O$2:O$5455,$A18)+COUNTIFS('Duel Log'!C$2:C$5455,"Kitashiyan",'Duel Log'!P$2:P$5455,$A18)</f>
        <v>1</v>
      </c>
      <c r="AD18" s="17" t="n">
        <f aca="false">COUNTIFS('Duel Log'!C$2:C$5455,"Klaus",'Duel Log'!I$2:I$5455,$A18)+COUNTIFS('Duel Log'!C$2:C$5455,"Klaus",'Duel Log'!J$2:J$5455,$A18)+COUNTIFS('Duel Log'!C$2:C$5455,"Klaus",'Duel Log'!K$2:K$5455,$A18)+COUNTIFS('Duel Log'!C$2:C$5455,"Klaus",'Duel Log'!L$2:L$5455,$A18)+COUNTIFS('Duel Log'!C$2:C$5455,"Klaus",'Duel Log'!M$2:M$5455,$A18)+COUNTIFS('Duel Log'!C$2:C$5455,"Klaus",'Duel Log'!N$2:N$5455,$A18)+COUNTIFS('Duel Log'!C$2:C$5455,"Klaus",'Duel Log'!O$2:O$5455,$A18)+COUNTIFS('Duel Log'!C$2:C$5455,"Klaus",'Duel Log'!P$2:P$5455,$A18)</f>
        <v>0</v>
      </c>
      <c r="AE18" s="17" t="n">
        <f aca="false">COUNTIFS('Duel Log'!C$2:C$5455,"LF丨张✨Ink❤️llb",'Duel Log'!I$2:I$5455,$A18)+COUNTIFS('Duel Log'!C$2:C$5455,"LF丨张✨Ink❤️llb",'Duel Log'!J$2:J$5455,$A18)+COUNTIFS('Duel Log'!C$2:C$5455,"LF丨张✨Ink❤️llb",'Duel Log'!K$2:K$5455,$A18)+COUNTIFS('Duel Log'!C$2:C$5455,"LF丨张✨Ink❤️llb",'Duel Log'!L$2:L$5455,$A18)+COUNTIFS('Duel Log'!C$2:C$5455,"LF丨张✨Ink❤️llb",'Duel Log'!M$2:M$5455,$A18)+COUNTIFS('Duel Log'!C$2:C$5455,"LF丨张✨Ink❤️llb",'Duel Log'!N$2:N$5455,$A18)+COUNTIFS('Duel Log'!C$2:C$5455,"LF丨张✨Ink❤️llb",'Duel Log'!O$2:O$5455,$A18)+COUNTIFS('Duel Log'!C$2:C$5455,"LF丨张✨Ink❤️llb",'Duel Log'!P$2:P$5455,$A18)</f>
        <v>0</v>
      </c>
      <c r="AF18" s="17" t="n">
        <f aca="false">COUNTIFS('Duel Log'!C$2:C$5455,"Lucas.xit✨之安神",'Duel Log'!I$2:I$5455,$A18)+COUNTIFS('Duel Log'!C$2:C$5455,"Lucas.xit✨之安神",'Duel Log'!J$2:J$5455,$A18)+COUNTIFS('Duel Log'!C$2:C$5455,"Lucas.xit✨之安神",'Duel Log'!K$2:K$5455,$A18)+COUNTIFS('Duel Log'!C$2:C$5455,"Lucas.xit✨之安神",'Duel Log'!L$2:L$5455,$A18)+COUNTIFS('Duel Log'!C$2:C$5455,"Lucas.xit✨之安神",'Duel Log'!M$2:M$5455,$A18)+COUNTIFS('Duel Log'!C$2:C$5455,"Lucas.xit✨之安神",'Duel Log'!N$2:N$5455,$A18)+COUNTIFS('Duel Log'!C$2:C$5455,"Lucas.xit✨之安神",'Duel Log'!O$2:O$5455,$A18)+COUNTIFS('Duel Log'!C$2:C$5455,"Lucas.xit✨之安神",'Duel Log'!P$2:P$5455,$A18)</f>
        <v>0</v>
      </c>
      <c r="AG18" s="17" t="n">
        <f aca="false">COUNTIFS('Duel Log'!C$2:C$5455,"Lucas✨杰克",'Duel Log'!I$2:I$5455,$A18)+COUNTIFS('Duel Log'!C$2:C$5455,"Lucas✨杰克",'Duel Log'!J$2:J$5455,$A18)+COUNTIFS('Duel Log'!C$2:C$5455,"Lucas✨杰克",'Duel Log'!K$2:K$5455,$A18)+COUNTIFS('Duel Log'!C$2:C$5455,"Lucas✨杰克",'Duel Log'!L$2:L$5455,$A18)+COUNTIFS('Duel Log'!C$2:C$5455,"Lucas✨杰克",'Duel Log'!M$2:M$5455,$A18)+COUNTIFS('Duel Log'!C$2:C$5455,"Lucas✨杰克",'Duel Log'!N$2:N$5455,$A18)+COUNTIFS('Duel Log'!C$2:C$5455,"Lucas✨杰克",'Duel Log'!O$2:O$5455,$A18)+COUNTIFS('Duel Log'!C$2:C$5455,"Lucas✨杰克",'Duel Log'!P$2:P$5455,$A18)</f>
        <v>0</v>
      </c>
      <c r="AH18" s="17" t="n">
        <f aca="false">COUNTIFS('Duel Log'!C$2:C$5455,"MH Axel",'Duel Log'!I$2:I$5455,$A18)+COUNTIFS('Duel Log'!C$2:C$5455,"MH Axel",'Duel Log'!J$2:J$5455,$A18)+COUNTIFS('Duel Log'!C$2:C$5455,"MH Axel",'Duel Log'!K$2:K$5455,$A18)+COUNTIFS('Duel Log'!C$2:C$5455,"MH Axel",'Duel Log'!L$2:L$5455,$A18)+COUNTIFS('Duel Log'!C$2:C$5455,"MH Axel",'Duel Log'!M$2:M$5455,$A18)+COUNTIFS('Duel Log'!C$2:C$5455,"MH Axel",'Duel Log'!N$2:N$5455,$A18)+COUNTIFS('Duel Log'!C$2:C$5455,"MH Axel",'Duel Log'!O$2:O$5455,$A18)+COUNTIFS('Duel Log'!C$2:C$5455,"MH Axel",'Duel Log'!P$2:P$5455,$A18)</f>
        <v>0</v>
      </c>
      <c r="AI18" s="17" t="n">
        <f aca="false">COUNTIFS('Duel Log'!C$2:C$5455,"Mohamed Light",'Duel Log'!I$2:I$5455,$A18)+COUNTIFS('Duel Log'!C$2:C$5455,"Mohamed Light",'Duel Log'!J$2:J$5455,$A18)+COUNTIFS('Duel Log'!C$2:C$5455,"Mohamed Light",'Duel Log'!K$2:K$5455,$A18)+COUNTIFS('Duel Log'!C$2:C$5455,"Mohamed Light",'Duel Log'!L$2:L$5455,$A18)+COUNTIFS('Duel Log'!C$2:C$5455,"Mohamed Light",'Duel Log'!M$2:M$5455,$A18)+COUNTIFS('Duel Log'!C$2:C$5455,"Mohamed Light",'Duel Log'!N$2:N$5455,$A18)+COUNTIFS('Duel Log'!C$2:C$5455,"Mohamed Light",'Duel Log'!O$2:O$5455,$A18)+COUNTIFS('Duel Log'!C$2:C$5455,"Mohamed Light",'Duel Log'!P$2:P$5455,$A18)</f>
        <v>0</v>
      </c>
      <c r="AJ18" s="17" t="n">
        <f aca="false">COUNTIFS('Duel Log'!C$2:C$5455,"Nadir",'Duel Log'!I$2:I$5455,$A18)+COUNTIFS('Duel Log'!C$2:C$5455,"Nadir",'Duel Log'!J$2:J$5455,$A18)+COUNTIFS('Duel Log'!C$2:C$5455,"Nadir",'Duel Log'!K$2:K$5455,$A18)+COUNTIFS('Duel Log'!C$2:C$5455,"Nadir",'Duel Log'!L$2:L$5455,$A18)+COUNTIFS('Duel Log'!C$2:C$5455,"Nadir",'Duel Log'!M$2:M$5455,$A18)+COUNTIFS('Duel Log'!C$2:C$5455,"Nadir",'Duel Log'!N$2:N$5455,$A18)+COUNTIFS('Duel Log'!C$2:C$5455,"Nadir",'Duel Log'!O$2:O$5455,$A18)+COUNTIFS('Duel Log'!C$2:C$5455,"Nadir",'Duel Log'!P$2:P$5455,$A18)</f>
        <v>0</v>
      </c>
      <c r="AK18" s="17" t="n">
        <f aca="false">COUNTIFS('Duel Log'!C$2:C$5455,"Nicoco23",'Duel Log'!I$2:I$5455,$A18)+COUNTIFS('Duel Log'!C$2:C$5455,"Nicoco23",'Duel Log'!J$2:J$5455,$A18)+COUNTIFS('Duel Log'!C$2:C$5455,"Nicoco23",'Duel Log'!K$2:K$5455,$A18)+COUNTIFS('Duel Log'!C$2:C$5455,"Nicoco23",'Duel Log'!L$2:L$5455,$A18)+COUNTIFS('Duel Log'!C$2:C$5455,"Nicoco23",'Duel Log'!M$2:M$5455,$A18)+COUNTIFS('Duel Log'!C$2:C$5455,"Nicoco23",'Duel Log'!N$2:N$5455,$A18)+COUNTIFS('Duel Log'!C$2:C$5455,"Nicoco23",'Duel Log'!O$2:O$5455,$A18)+COUNTIFS('Duel Log'!C$2:C$5455,"Nicoco23",'Duel Log'!P$2:P$5455,$A18)</f>
        <v>1</v>
      </c>
      <c r="AL18" s="17" t="n">
        <f aca="false">COUNTIFS('Duel Log'!C$2:C$5455,"Nooby❤️Pi2r",'Duel Log'!I$2:I$5455,$A18)+COUNTIFS('Duel Log'!C$2:C$5455,"Nooby❤️Pi2r",'Duel Log'!J$2:J$5455,$A18)+COUNTIFS('Duel Log'!C$2:C$5455,"Nooby❤️Pi2r",'Duel Log'!K$2:K$5455,$A18)+COUNTIFS('Duel Log'!C$2:C$5455,"Nooby❤️Pi2r",'Duel Log'!L$2:L$5455,$A18)+COUNTIFS('Duel Log'!C$2:C$5455,"Nooby❤️Pi2r",'Duel Log'!M$2:M$5455,$A18)+COUNTIFS('Duel Log'!C$2:C$5455,"Nooby❤️Pi2r",'Duel Log'!N$2:N$5455,$A18)+COUNTIFS('Duel Log'!C$2:C$5455,"Nooby❤️Pi2r",'Duel Log'!O$2:O$5455,$A18)+COUNTIFS('Duel Log'!C$2:C$5455,"Nooby❤️Pi2r",'Duel Log'!P$2:P$5455,$A18)</f>
        <v>0</v>
      </c>
      <c r="AM18" s="17" t="n">
        <f aca="false">COUNTIFS('Duel Log'!C$2:C$5455,"OS xAlee",'Duel Log'!I$2:I$5455,$A18)+COUNTIFS('Duel Log'!C$2:C$5455,"OS xAlee",'Duel Log'!J$2:J$5455,$A18)+COUNTIFS('Duel Log'!C$2:C$5455,"OS xAlee",'Duel Log'!K$2:K$5455,$A18)+COUNTIFS('Duel Log'!C$2:C$5455,"OS xAlee",'Duel Log'!L$2:L$5455,$A18)+COUNTIFS('Duel Log'!C$2:C$5455,"OS xAlee",'Duel Log'!M$2:M$5455,$A18)+COUNTIFS('Duel Log'!C$2:C$5455,"OS xAlee",'Duel Log'!N$2:N$5455,$A18)+COUNTIFS('Duel Log'!C$2:C$5455,"OS xAlee",'Duel Log'!O$2:O$5455,$A18)+COUNTIFS('Duel Log'!C$2:C$5455,"OS xAlee",'Duel Log'!P$2:P$5455,$A18)</f>
        <v>0</v>
      </c>
      <c r="AN18" s="17" t="n">
        <f aca="false">COUNTIFS('Duel Log'!C$2:C$5455,"Pedro™️",'Duel Log'!I$2:I$5455,$A18)+COUNTIFS('Duel Log'!C$2:C$5455,"Pedro™️",'Duel Log'!J$2:J$5455,$A18)+COUNTIFS('Duel Log'!C$2:C$5455,"Pedro™️",'Duel Log'!K$2:K$5455,$A18)+COUNTIFS('Duel Log'!C$2:C$5455,"Pedro™️",'Duel Log'!L$2:L$5455,$A18)+COUNTIFS('Duel Log'!C$2:C$5455,"Pedro™️",'Duel Log'!M$2:M$5455,$A18)+COUNTIFS('Duel Log'!C$2:C$5455,"Pedro™️",'Duel Log'!N$2:N$5455,$A18)+COUNTIFS('Duel Log'!C$2:C$5455,"Pedro™️",'Duel Log'!O$2:O$5455,$A18)+COUNTIFS('Duel Log'!C$2:C$5455,"Pedro™️",'Duel Log'!P$2:P$5455,$A18)</f>
        <v>0</v>
      </c>
      <c r="AO18" s="17" t="n">
        <f aca="false">COUNTIFS('Duel Log'!C$2:C$5455,"Polaris",'Duel Log'!I$2:I$5455,$A18)+COUNTIFS('Duel Log'!C$2:C$5455,"Polaris",'Duel Log'!J$2:J$5455,$A18)+COUNTIFS('Duel Log'!C$2:C$5455,"Polaris",'Duel Log'!K$2:K$5455,$A18)+COUNTIFS('Duel Log'!C$2:C$5455,"Polaris",'Duel Log'!L$2:L$5455,$A18)+COUNTIFS('Duel Log'!C$2:C$5455,"Polaris",'Duel Log'!M$2:M$5455,$A18)+COUNTIFS('Duel Log'!C$2:C$5455,"Polaris",'Duel Log'!N$2:N$5455,$A18)+COUNTIFS('Duel Log'!C$2:C$5455,"Polaris",'Duel Log'!O$2:O$5455,$A18)+COUNTIFS('Duel Log'!C$2:C$5455,"Polaris",'Duel Log'!P$2:P$5455,$A18)</f>
        <v>0</v>
      </c>
      <c r="AP18" s="17" t="n">
        <f aca="false">COUNTIFS('Duel Log'!C$2:C$5455,"RAD",'Duel Log'!I$2:I$5455,$A18)+COUNTIFS('Duel Log'!C$2:C$5455,"RAD",'Duel Log'!J$2:J$5455,$A18)+COUNTIFS('Duel Log'!C$2:C$5455,"RAD",'Duel Log'!K$2:K$5455,$A18)+COUNTIFS('Duel Log'!C$2:C$5455,"RAD",'Duel Log'!L$2:L$5455,$A18)+COUNTIFS('Duel Log'!C$2:C$5455,"RAD",'Duel Log'!M$2:M$5455,$A18)+COUNTIFS('Duel Log'!C$2:C$5455,"RAD",'Duel Log'!N$2:N$5455,$A18)+COUNTIFS('Duel Log'!C$2:C$5455,"RAD",'Duel Log'!O$2:O$5455,$A18)+COUNTIFS('Duel Log'!C$2:C$5455,"RAD",'Duel Log'!P$2:P$5455,$A18)</f>
        <v>2</v>
      </c>
      <c r="AQ18" s="17" t="n">
        <f aca="false">COUNTIFS('Duel Log'!C$2:C$5455,"RUBIZALEZ",'Duel Log'!I$2:I$5455,$A18)+COUNTIFS('Duel Log'!C$2:C$5455,"RUBIZALEZ",'Duel Log'!J$2:J$5455,$A18)+COUNTIFS('Duel Log'!C$2:C$5455,"RUBIZALEZ",'Duel Log'!K$2:K$5455,$A18)+COUNTIFS('Duel Log'!C$2:C$5455,"RUBIZALEZ",'Duel Log'!L$2:L$5455,$A18)+COUNTIFS('Duel Log'!C$2:C$5455,"RUBIZALEZ",'Duel Log'!M$2:M$5455,$A18)+COUNTIFS('Duel Log'!C$2:C$5455,"RUBIZALEZ",'Duel Log'!N$2:N$5455,$A18)+COUNTIFS('Duel Log'!C$2:C$5455,"RUBIZALEZ",'Duel Log'!O$2:O$5455,$A18)+COUNTIFS('Duel Log'!C$2:C$5455,"RUBIZALEZ",'Duel Log'!P$2:P$5455,$A18)</f>
        <v>2</v>
      </c>
      <c r="AR18" s="17" t="n">
        <f aca="false">COUNTIFS('Duel Log'!C$2:C$5455,"Rainbow",'Duel Log'!I$2:I$5455,$A18)+COUNTIFS('Duel Log'!C$2:C$5455,"Rainbow",'Duel Log'!J$2:J$5455,$A18)+COUNTIFS('Duel Log'!C$2:C$5455,"Rainbow",'Duel Log'!K$2:K$5455,$A18)+COUNTIFS('Duel Log'!C$2:C$5455,"Rainbow",'Duel Log'!L$2:L$5455,$A18)+COUNTIFS('Duel Log'!C$2:C$5455,"Rainbow",'Duel Log'!M$2:M$5455,$A18)+COUNTIFS('Duel Log'!C$2:C$5455,"Rainbow",'Duel Log'!N$2:N$5455,$A18)+COUNTIFS('Duel Log'!C$2:C$5455,"Rainbow",'Duel Log'!O$2:O$5455,$A18)+COUNTIFS('Duel Log'!C$2:C$5455,"Rainbow",'Duel Log'!P$2:P$5455,$A18)</f>
        <v>1</v>
      </c>
      <c r="AS18" s="17" t="n">
        <f aca="false">COUNTIFS('Duel Log'!C$2:C$5455,"Reminor",'Duel Log'!I$2:I$5455,$A18)+COUNTIFS('Duel Log'!C$2:C$5455,"Reminor",'Duel Log'!J$2:J$5455,$A18)+COUNTIFS('Duel Log'!C$2:C$5455,"Reminor",'Duel Log'!K$2:K$5455,$A18)+COUNTIFS('Duel Log'!C$2:C$5455,"Reminor",'Duel Log'!L$2:L$5455,$A18)+COUNTIFS('Duel Log'!C$2:C$5455,"Reminor",'Duel Log'!M$2:M$5455,$A18)+COUNTIFS('Duel Log'!C$2:C$5455,"Reminor",'Duel Log'!N$2:N$5455,$A18)+COUNTIFS('Duel Log'!C$2:C$5455,"Reminor",'Duel Log'!O$2:O$5455,$A18)+COUNTIFS('Duel Log'!C$2:C$5455,"Reminor",'Duel Log'!P$2:P$5455,$A18)</f>
        <v>1</v>
      </c>
      <c r="AT18" s="17" t="n">
        <f aca="false">COUNTIFS('Duel Log'!C$2:C$5455,"Rin✨安之",'Duel Log'!I$2:I$5455,$A18)+COUNTIFS('Duel Log'!C$2:C$5455,"Rin✨安之",'Duel Log'!J$2:J$5455,$A18)+COUNTIFS('Duel Log'!C$2:C$5455,"Rin✨安之",'Duel Log'!K$2:K$5455,$A18)+COUNTIFS('Duel Log'!C$2:C$5455,"Rin✨安之",'Duel Log'!L$2:L$5455,$A18)+COUNTIFS('Duel Log'!C$2:C$5455,"Rin✨安之",'Duel Log'!M$2:M$5455,$A18)+COUNTIFS('Duel Log'!C$2:C$5455,"Rin✨安之",'Duel Log'!N$2:N$5455,$A18)+COUNTIFS('Duel Log'!C$2:C$5455,"Rin✨安之",'Duel Log'!O$2:O$5455,$A18)+COUNTIFS('Duel Log'!C$2:C$5455,"Rin✨安之",'Duel Log'!P$2:P$5455,$A18)</f>
        <v>0</v>
      </c>
      <c r="AU18" s="17" t="n">
        <f aca="false">COUNTIFS('Duel Log'!C$2:C$5455,"Ryley",'Duel Log'!I$2:I$5455,$A18)+COUNTIFS('Duel Log'!C$2:C$5455,"Ryley",'Duel Log'!J$2:J$5455,$A18)+COUNTIFS('Duel Log'!C$2:C$5455,"Ryley",'Duel Log'!K$2:K$5455,$A18)+COUNTIFS('Duel Log'!C$2:C$5455,"Ryley",'Duel Log'!L$2:L$5455,$A18)+COUNTIFS('Duel Log'!C$2:C$5455,"Ryley",'Duel Log'!M$2:M$5455,$A18)+COUNTIFS('Duel Log'!C$2:C$5455,"Ryley",'Duel Log'!N$2:N$5455,$A18)+COUNTIFS('Duel Log'!C$2:C$5455,"Ryley",'Duel Log'!O$2:O$5455,$A18)+COUNTIFS('Duel Log'!C$2:C$5455,"Ryley",'Duel Log'!P$2:P$5455,$A18)</f>
        <v>0</v>
      </c>
      <c r="AV18" s="17" t="n">
        <f aca="false">COUNTIFS('Duel Log'!C$2:C$5455,"SK Dominik",'Duel Log'!I$2:I$5455,$A18)+COUNTIFS('Duel Log'!C$2:C$5455,"SK Dominik",'Duel Log'!J$2:J$5455,$A18)+COUNTIFS('Duel Log'!C$2:C$5455,"SK Dominik",'Duel Log'!K$2:K$5455,$A18)+COUNTIFS('Duel Log'!C$2:C$5455,"SK Dominik",'Duel Log'!L$2:L$5455,$A18)+COUNTIFS('Duel Log'!C$2:C$5455,"SK Dominik",'Duel Log'!M$2:M$5455,$A18)+COUNTIFS('Duel Log'!C$2:C$5455,"SK Dominik",'Duel Log'!N$2:N$5455,$A18)+COUNTIFS('Duel Log'!C$2:C$5455,"SK Dominik",'Duel Log'!O$2:O$5455,$A18)+COUNTIFS('Duel Log'!C$2:C$5455,"SK Dominik",'Duel Log'!P$2:P$5455,$A18)</f>
        <v>3</v>
      </c>
      <c r="AW18" s="17" t="n">
        <f aca="false">COUNTIFS('Duel Log'!C$2:C$5455,"SK Morten",'Duel Log'!I$2:I$5455,$A18)+COUNTIFS('Duel Log'!C$2:C$5455,"SK Morten",'Duel Log'!J$2:J$5455,$A18)+COUNTIFS('Duel Log'!C$2:C$5455,"SK Morten",'Duel Log'!K$2:K$5455,$A18)+COUNTIFS('Duel Log'!C$2:C$5455,"SK Morten",'Duel Log'!L$2:L$5455,$A18)+COUNTIFS('Duel Log'!C$2:C$5455,"SK Morten",'Duel Log'!M$2:M$5455,$A18)+COUNTIFS('Duel Log'!C$2:C$5455,"SK Morten",'Duel Log'!N$2:N$5455,$A18)+COUNTIFS('Duel Log'!C$2:C$5455,"SK Morten",'Duel Log'!O$2:O$5455,$A18)+COUNTIFS('Duel Log'!C$2:C$5455,"SK Morten",'Duel Log'!P$2:P$5455,$A18)</f>
        <v>0</v>
      </c>
      <c r="AX18" s="17" t="n">
        <f aca="false">COUNTIFS('Duel Log'!C$2:C$5455,"SK xopxsam",'Duel Log'!I$2:I$5455,$A18)+COUNTIFS('Duel Log'!C$2:C$5455,"SK xopxsam",'Duel Log'!J$2:J$5455,$A18)+COUNTIFS('Duel Log'!C$2:C$5455,"SK xopxsam",'Duel Log'!K$2:K$5455,$A18)+COUNTIFS('Duel Log'!C$2:C$5455,"SK xopxsam",'Duel Log'!L$2:L$5455,$A18)+COUNTIFS('Duel Log'!C$2:C$5455,"SK xopxsam",'Duel Log'!M$2:M$5455,$A18)+COUNTIFS('Duel Log'!C$2:C$5455,"SK xopxsam",'Duel Log'!N$2:N$5455,$A18)+COUNTIFS('Duel Log'!C$2:C$5455,"SK xopxsam",'Duel Log'!O$2:O$5455,$A18)+COUNTIFS('Duel Log'!C$2:C$5455,"SK xopxsam",'Duel Log'!P$2:P$5455,$A18)</f>
        <v>3</v>
      </c>
      <c r="AY18" s="17" t="n">
        <f aca="false">COUNTIFS('Duel Log'!C$2:C$5455,"Samuel Bassotto",'Duel Log'!I$2:I$5455,$A18)+COUNTIFS('Duel Log'!C$2:C$5455,"Samuel Bassotto",'Duel Log'!J$2:J$5455,$A18)+COUNTIFS('Duel Log'!C$2:C$5455,"Samuel Bassotto",'Duel Log'!K$2:K$5455,$A18)+COUNTIFS('Duel Log'!C$2:C$5455,"Samuel Bassotto",'Duel Log'!L$2:L$5455,$A18)+COUNTIFS('Duel Log'!C$2:C$5455,"Samuel Bassotto",'Duel Log'!M$2:M$5455,$A18)+COUNTIFS('Duel Log'!C$2:C$5455,"Samuel Bassotto",'Duel Log'!N$2:N$5455,$A18)+COUNTIFS('Duel Log'!C$2:C$5455,"Samuel Bassotto",'Duel Log'!O$2:O$5455,$A18)+COUNTIFS('Duel Log'!C$2:C$5455,"Samuel Bassotto",'Duel Log'!P$2:P$5455,$A18)</f>
        <v>0</v>
      </c>
      <c r="AZ18" s="17" t="n">
        <f aca="false">COUNTIFS('Duel Log'!C$2:C$5455,"SandBox",'Duel Log'!I$2:I$5455,$A18)+COUNTIFS('Duel Log'!C$2:C$5455,"SandBox",'Duel Log'!J$2:J$5455,$A18)+COUNTIFS('Duel Log'!C$2:C$5455,"SandBox",'Duel Log'!K$2:K$5455,$A18)+COUNTIFS('Duel Log'!C$2:C$5455,"SandBox",'Duel Log'!L$2:L$5455,$A18)+COUNTIFS('Duel Log'!C$2:C$5455,"SandBox",'Duel Log'!M$2:M$5455,$A18)+COUNTIFS('Duel Log'!C$2:C$5455,"SandBox",'Duel Log'!N$2:N$5455,$A18)+COUNTIFS('Duel Log'!C$2:C$5455,"SandBox",'Duel Log'!O$2:O$5455,$A18)+COUNTIFS('Duel Log'!C$2:C$5455,"SandBox",'Duel Log'!P$2:P$5455,$A18)</f>
        <v>1</v>
      </c>
      <c r="BA18" s="17" t="n">
        <f aca="false">COUNTIFS('Duel Log'!C$2:C$5455,"Sosaa1of1",'Duel Log'!I$2:I$5455,$A18)+COUNTIFS('Duel Log'!C$2:C$5455,"Sosaa1of1",'Duel Log'!J$2:J$5455,$A18)+COUNTIFS('Duel Log'!C$2:C$5455,"Sosaa1of1",'Duel Log'!K$2:K$5455,$A18)+COUNTIFS('Duel Log'!C$2:C$5455,"Sosaa1of1",'Duel Log'!L$2:L$5455,$A18)+COUNTIFS('Duel Log'!C$2:C$5455,"Sosaa1of1",'Duel Log'!M$2:M$5455,$A18)+COUNTIFS('Duel Log'!C$2:C$5455,"Sosaa1of1",'Duel Log'!N$2:N$5455,$A18)+COUNTIFS('Duel Log'!C$2:C$5455,"Sosaa1of1",'Duel Log'!O$2:O$5455,$A18)+COUNTIFS('Duel Log'!C$2:C$5455,"Sosaa1of1",'Duel Log'!P$2:P$5455,$A18)</f>
        <v>1</v>
      </c>
      <c r="BB18" s="17" t="n">
        <f aca="false">COUNTIFS('Duel Log'!C$2:C$5455,"Steeef",'Duel Log'!I$2:I$5455,$A18)+COUNTIFS('Duel Log'!C$2:C$5455,"Steeef",'Duel Log'!J$2:J$5455,$A18)+COUNTIFS('Duel Log'!C$2:C$5455,"Steeef",'Duel Log'!K$2:K$5455,$A18)+COUNTIFS('Duel Log'!C$2:C$5455,"Steeef",'Duel Log'!L$2:L$5455,$A18)+COUNTIFS('Duel Log'!C$2:C$5455,"Steeef",'Duel Log'!M$2:M$5455,$A18)+COUNTIFS('Duel Log'!C$2:C$5455,"Steeef",'Duel Log'!N$2:N$5455,$A18)+COUNTIFS('Duel Log'!C$2:C$5455,"Steeef",'Duel Log'!O$2:O$5455,$A18)+COUNTIFS('Duel Log'!C$2:C$5455,"Steeef",'Duel Log'!P$2:P$5455,$A18)</f>
        <v>0</v>
      </c>
      <c r="BC18" s="17" t="n">
        <f aca="false">COUNTIFS('Duel Log'!C$2:C$5455,"TMX I Mateja",'Duel Log'!I$2:I$5455,$A18)+COUNTIFS('Duel Log'!C$2:C$5455,"TMX I Mateja",'Duel Log'!J$2:J$5455,$A18)+COUNTIFS('Duel Log'!C$2:C$5455,"TMX I Mateja",'Duel Log'!K$2:K$5455,$A18)+COUNTIFS('Duel Log'!C$2:C$5455,"TMX I Mateja",'Duel Log'!L$2:L$5455,$A18)+COUNTIFS('Duel Log'!C$2:C$5455,"TMX I Mateja",'Duel Log'!M$2:M$5455,$A18)+COUNTIFS('Duel Log'!C$2:C$5455,"TMX I Mateja",'Duel Log'!N$2:N$5455,$A18)+COUNTIFS('Duel Log'!C$2:C$5455,"TMX I Mateja",'Duel Log'!O$2:O$5455,$A18)+COUNTIFS('Duel Log'!C$2:C$5455,"TMX I Mateja",'Duel Log'!P$2:P$5455,$A18)</f>
        <v>1</v>
      </c>
      <c r="BD18" s="17" t="n">
        <f aca="false">COUNTIFS('Duel Log'!C$2:C$5455,"TTK:MrAwesomeCR",'Duel Log'!I$2:I$5455,$A18)+COUNTIFS('Duel Log'!C$2:C$5455,"TTK:MrAwesomeCR",'Duel Log'!J$2:J$5455,$A18)+COUNTIFS('Duel Log'!C$2:C$5455,"TTK:MrAwesomeCR",'Duel Log'!K$2:K$5455,$A18)+COUNTIFS('Duel Log'!C$2:C$5455,"TTK:MrAwesomeCR",'Duel Log'!L$2:L$5455,$A18)+COUNTIFS('Duel Log'!C$2:C$5455,"TTK:MrAwesomeCR",'Duel Log'!M$2:M$5455,$A18)+COUNTIFS('Duel Log'!C$2:C$5455,"TTK:MrAwesomeCR",'Duel Log'!N$2:N$5455,$A18)+COUNTIFS('Duel Log'!C$2:C$5455,"TTK:MrAwesomeCR",'Duel Log'!O$2:O$5455,$A18)+COUNTIFS('Duel Log'!C$2:C$5455,"TTK:MrAwesomeCR",'Duel Log'!P$2:P$5455,$A18)</f>
        <v>0</v>
      </c>
      <c r="BE18" s="17" t="n">
        <f aca="false">COUNTIFS('Duel Log'!C$2:C$5455,"Turan✨",'Duel Log'!I$2:I$5455,$A18)+COUNTIFS('Duel Log'!C$2:C$5455,"Turan✨",'Duel Log'!J$2:J$5455,$A18)+COUNTIFS('Duel Log'!C$2:C$5455,"Turan✨",'Duel Log'!K$2:K$5455,$A18)+COUNTIFS('Duel Log'!C$2:C$5455,"Turan✨",'Duel Log'!L$2:L$5455,$A18)+COUNTIFS('Duel Log'!C$2:C$5455,"Turan✨",'Duel Log'!M$2:M$5455,$A18)+COUNTIFS('Duel Log'!C$2:C$5455,"Turan✨",'Duel Log'!N$2:N$5455,$A18)+COUNTIFS('Duel Log'!C$2:C$5455,"Turan✨",'Duel Log'!O$2:O$5455,$A18)+COUNTIFS('Duel Log'!C$2:C$5455,"Turan✨",'Duel Log'!P$2:P$5455,$A18)</f>
        <v>1</v>
      </c>
      <c r="BF18" s="17" t="n">
        <f aca="false">COUNTIFS('Duel Log'!C$2:C$5455,"Viktor",'Duel Log'!I$2:I$5455,$A18)+COUNTIFS('Duel Log'!C$2:C$5455,"Viktor",'Duel Log'!J$2:J$5455,$A18)+COUNTIFS('Duel Log'!C$2:C$5455,"Viktor",'Duel Log'!K$2:K$5455,$A18)+COUNTIFS('Duel Log'!C$2:C$5455,"Viktor",'Duel Log'!L$2:L$5455,$A18)+COUNTIFS('Duel Log'!C$2:C$5455,"Viktor",'Duel Log'!M$2:M$5455,$A18)+COUNTIFS('Duel Log'!C$2:C$5455,"Viktor",'Duel Log'!N$2:N$5455,$A18)+COUNTIFS('Duel Log'!C$2:C$5455,"Viktor",'Duel Log'!O$2:O$5455,$A18)+COUNTIFS('Duel Log'!C$2:C$5455,"Viktor",'Duel Log'!P$2:P$5455,$A18)</f>
        <v>1</v>
      </c>
      <c r="BG18" s="17" t="n">
        <f aca="false">COUNTIFS('Duel Log'!C$2:C$5455,"Vitor75",'Duel Log'!I$2:I$5455,$A18)+COUNTIFS('Duel Log'!C$2:C$5455,"Vitor75",'Duel Log'!J$2:J$5455,$A18)+COUNTIFS('Duel Log'!C$2:C$5455,"Vitor75",'Duel Log'!K$2:K$5455,$A18)+COUNTIFS('Duel Log'!C$2:C$5455,"Vitor75",'Duel Log'!L$2:L$5455,$A18)+COUNTIFS('Duel Log'!C$2:C$5455,"Vitor75",'Duel Log'!M$2:M$5455,$A18)+COUNTIFS('Duel Log'!C$2:C$5455,"Vitor75",'Duel Log'!N$2:N$5455,$A18)+COUNTIFS('Duel Log'!C$2:C$5455,"Vitor75",'Duel Log'!O$2:O$5455,$A18)+COUNTIFS('Duel Log'!C$2:C$5455,"Vitor75",'Duel Log'!P$2:P$5455,$A18)</f>
        <v>0</v>
      </c>
      <c r="BH18" s="17" t="n">
        <f aca="false">COUNTIFS('Duel Log'!C$2:C$5455,"WL ✨ Tytoń 劲头",'Duel Log'!I$2:I$5455,$A18)+COUNTIFS('Duel Log'!C$2:C$5455,"WL ✨ Tytoń 劲头",'Duel Log'!J$2:J$5455,$A18)+COUNTIFS('Duel Log'!C$2:C$5455,"WL ✨ Tytoń 劲头",'Duel Log'!K$2:K$5455,$A18)+COUNTIFS('Duel Log'!C$2:C$5455,"WL ✨ Tytoń 劲头",'Duel Log'!L$2:L$5455,$A18)+COUNTIFS('Duel Log'!C$2:C$5455,"WL ✨ Tytoń 劲头",'Duel Log'!M$2:M$5455,$A18)+COUNTIFS('Duel Log'!C$2:C$5455,"WL ✨ Tytoń 劲头",'Duel Log'!N$2:N$5455,$A18)+COUNTIFS('Duel Log'!C$2:C$5455,"WL ✨ Tytoń 劲头",'Duel Log'!O$2:O$5455,$A18)+COUNTIFS('Duel Log'!C$2:C$5455,"WL ✨ Tytoń 劲头",'Duel Log'!P$2:P$5455,$A18)</f>
        <v>0</v>
      </c>
      <c r="BI18" s="17" t="n">
        <f aca="false">COUNTIFS('Duel Log'!C$2:C$5455,"WL ツ Dam’s ✨",'Duel Log'!I$2:I$5455,$A18)+COUNTIFS('Duel Log'!C$2:C$5455,"WL ツ Dam’s ✨",'Duel Log'!J$2:J$5455,$A18)+COUNTIFS('Duel Log'!C$2:C$5455,"WL ツ Dam’s ✨",'Duel Log'!K$2:K$5455,$A18)+COUNTIFS('Duel Log'!C$2:C$5455,"WL ツ Dam’s ✨",'Duel Log'!L$2:L$5455,$A18)+COUNTIFS('Duel Log'!C$2:C$5455,"WL ツ Dam’s ✨",'Duel Log'!M$2:M$5455,$A18)+COUNTIFS('Duel Log'!C$2:C$5455,"WL ツ Dam’s ✨",'Duel Log'!N$2:N$5455,$A18)+COUNTIFS('Duel Log'!C$2:C$5455,"WL ツ Dam’s ✨",'Duel Log'!O$2:O$5455,$A18)+COUNTIFS('Duel Log'!C$2:C$5455,"WL ツ Dam’s ✨",'Duel Log'!P$2:P$5455,$A18)</f>
        <v>0</v>
      </c>
      <c r="BJ18" s="17" t="n">
        <f aca="false">COUNTIFS('Duel Log'!C$2:C$5455,"Wallace",'Duel Log'!I$2:I$5455,$A18)+COUNTIFS('Duel Log'!C$2:C$5455,"Wallace",'Duel Log'!J$2:J$5455,$A18)+COUNTIFS('Duel Log'!C$2:C$5455,"Wallace",'Duel Log'!K$2:K$5455,$A18)+COUNTIFS('Duel Log'!C$2:C$5455,"Wallace",'Duel Log'!L$2:L$5455,$A18)+COUNTIFS('Duel Log'!C$2:C$5455,"Wallace",'Duel Log'!M$2:M$5455,$A18)+COUNTIFS('Duel Log'!C$2:C$5455,"Wallace",'Duel Log'!N$2:N$5455,$A18)+COUNTIFS('Duel Log'!C$2:C$5455,"Wallace",'Duel Log'!O$2:O$5455,$A18)+COUNTIFS('Duel Log'!C$2:C$5455,"Wallace",'Duel Log'!P$2:P$5455,$A18)</f>
        <v>2</v>
      </c>
      <c r="BK18" s="17" t="n">
        <f aca="false">COUNTIFS('Duel Log'!C$2:C$5455,"Wyze❤️Ultimo",'Duel Log'!I$2:I$5455,$A18)+COUNTIFS('Duel Log'!C$2:C$5455,"Wyze❤️Ultimo",'Duel Log'!J$2:J$5455,$A18)+COUNTIFS('Duel Log'!C$2:C$5455,"Wyze❤️Ultimo",'Duel Log'!K$2:K$5455,$A18)+COUNTIFS('Duel Log'!C$2:C$5455,"Wyze❤️Ultimo",'Duel Log'!L$2:L$5455,$A18)+COUNTIFS('Duel Log'!C$2:C$5455,"Wyze❤️Ultimo",'Duel Log'!M$2:M$5455,$A18)+COUNTIFS('Duel Log'!C$2:C$5455,"Wyze❤️Ultimo",'Duel Log'!N$2:N$5455,$A18)+COUNTIFS('Duel Log'!C$2:C$5455,"Wyze❤️Ultimo",'Duel Log'!O$2:O$5455,$A18)+COUNTIFS('Duel Log'!C$2:C$5455,"Wyze❤️Ultimo",'Duel Log'!P$2:P$5455,$A18)</f>
        <v>1</v>
      </c>
      <c r="BL18" s="17" t="n">
        <f aca="false">COUNTIFS('Duel Log'!C$2:C$5455,"Yoru",'Duel Log'!I$2:I$5455,$A18)+COUNTIFS('Duel Log'!C$2:C$5455,"Yoru",'Duel Log'!J$2:J$5455,$A18)+COUNTIFS('Duel Log'!C$2:C$5455,"Yoru",'Duel Log'!K$2:K$5455,$A18)+COUNTIFS('Duel Log'!C$2:C$5455,"Yoru",'Duel Log'!L$2:L$5455,$A18)+COUNTIFS('Duel Log'!C$2:C$5455,"Yoru",'Duel Log'!M$2:M$5455,$A18)+COUNTIFS('Duel Log'!C$2:C$5455,"Yoru",'Duel Log'!N$2:N$5455,$A18)+COUNTIFS('Duel Log'!C$2:C$5455,"Yoru",'Duel Log'!O$2:O$5455,$A18)+COUNTIFS('Duel Log'!C$2:C$5455,"Yoru",'Duel Log'!P$2:P$5455,$A18)</f>
        <v>4</v>
      </c>
      <c r="BM18" s="17" t="n">
        <f aca="false">COUNTIFS('Duel Log'!C$2:C$5455,"ZQuentino",'Duel Log'!I$2:I$5455,$A18)+COUNTIFS('Duel Log'!C$2:C$5455,"ZQuentino",'Duel Log'!J$2:J$5455,$A18)+COUNTIFS('Duel Log'!C$2:C$5455,"ZQuentino",'Duel Log'!K$2:K$5455,$A18)+COUNTIFS('Duel Log'!C$2:C$5455,"ZQuentino",'Duel Log'!L$2:L$5455,$A18)+COUNTIFS('Duel Log'!C$2:C$5455,"ZQuentino",'Duel Log'!M$2:M$5455,$A18)+COUNTIFS('Duel Log'!C$2:C$5455,"ZQuentino",'Duel Log'!N$2:N$5455,$A18)+COUNTIFS('Duel Log'!C$2:C$5455,"ZQuentino",'Duel Log'!O$2:O$5455,$A18)+COUNTIFS('Duel Log'!C$2:C$5455,"ZQuentino",'Duel Log'!P$2:P$5455,$A18)</f>
        <v>0</v>
      </c>
      <c r="BN18" s="17" t="n">
        <f aca="false">COUNTIFS('Duel Log'!C$2:C$5455,"adriel",'Duel Log'!I$2:I$5455,$A18)+COUNTIFS('Duel Log'!C$2:C$5455,"adriel",'Duel Log'!J$2:J$5455,$A18)+COUNTIFS('Duel Log'!C$2:C$5455,"adriel",'Duel Log'!K$2:K$5455,$A18)+COUNTIFS('Duel Log'!C$2:C$5455,"adriel",'Duel Log'!L$2:L$5455,$A18)+COUNTIFS('Duel Log'!C$2:C$5455,"adriel",'Duel Log'!M$2:M$5455,$A18)+COUNTIFS('Duel Log'!C$2:C$5455,"adriel",'Duel Log'!N$2:N$5455,$A18)+COUNTIFS('Duel Log'!C$2:C$5455,"adriel",'Duel Log'!O$2:O$5455,$A18)+COUNTIFS('Duel Log'!C$2:C$5455,"adriel",'Duel Log'!P$2:P$5455,$A18)</f>
        <v>1</v>
      </c>
      <c r="BO18" s="17" t="n">
        <f aca="false">COUNTIFS('Duel Log'!C$2:C$5455,"dark✨安花",'Duel Log'!I$2:I$5455,$A18)+COUNTIFS('Duel Log'!C$2:C$5455,"dark✨安花",'Duel Log'!J$2:J$5455,$A18)+COUNTIFS('Duel Log'!C$2:C$5455,"dark✨安花",'Duel Log'!K$2:K$5455,$A18)+COUNTIFS('Duel Log'!C$2:C$5455,"dark✨安花",'Duel Log'!L$2:L$5455,$A18)+COUNTIFS('Duel Log'!C$2:C$5455,"dark✨安花",'Duel Log'!M$2:M$5455,$A18)+COUNTIFS('Duel Log'!C$2:C$5455,"dark✨安花",'Duel Log'!N$2:N$5455,$A18)+COUNTIFS('Duel Log'!C$2:C$5455,"dark✨安花",'Duel Log'!O$2:O$5455,$A18)+COUNTIFS('Duel Log'!C$2:C$5455,"dark✨安花",'Duel Log'!P$2:P$5455,$A18)</f>
        <v>0</v>
      </c>
      <c r="BP18" s="17" t="n">
        <f aca="false">COUNTIFS('Duel Log'!C$2:C$5455,"droy",'Duel Log'!I$2:I$5455,$A18)+COUNTIFS('Duel Log'!C$2:C$5455,"droy",'Duel Log'!J$2:J$5455,$A18)+COUNTIFS('Duel Log'!C$2:C$5455,"droy",'Duel Log'!K$2:K$5455,$A18)+COUNTIFS('Duel Log'!C$2:C$5455,"droy",'Duel Log'!L$2:L$5455,$A18)+COUNTIFS('Duel Log'!C$2:C$5455,"droy",'Duel Log'!M$2:M$5455,$A18)+COUNTIFS('Duel Log'!C$2:C$5455,"droy",'Duel Log'!N$2:N$5455,$A18)+COUNTIFS('Duel Log'!C$2:C$5455,"droy",'Duel Log'!O$2:O$5455,$A18)+COUNTIFS('Duel Log'!C$2:C$5455,"droy",'Duel Log'!P$2:P$5455,$A18)</f>
        <v>2</v>
      </c>
      <c r="BQ18" s="17" t="n">
        <f aca="false">COUNTIFS('Duel Log'!C$2:C$5455,"evolve✨律师",'Duel Log'!I$2:I$5455,$A18)+COUNTIFS('Duel Log'!C$2:C$5455,"evolve✨律师",'Duel Log'!J$2:J$5455,$A18)+COUNTIFS('Duel Log'!C$2:C$5455,"evolve✨律师",'Duel Log'!K$2:K$5455,$A18)+COUNTIFS('Duel Log'!C$2:C$5455,"evolve✨律师",'Duel Log'!L$2:L$5455,$A18)+COUNTIFS('Duel Log'!C$2:C$5455,"evolve✨律师",'Duel Log'!M$2:M$5455,$A18)+COUNTIFS('Duel Log'!C$2:C$5455,"evolve✨律师",'Duel Log'!N$2:N$5455,$A18)+COUNTIFS('Duel Log'!C$2:C$5455,"evolve✨律师",'Duel Log'!O$2:O$5455,$A18)+COUNTIFS('Duel Log'!C$2:C$5455,"evolve✨律师",'Duel Log'!P$2:P$5455,$A18)</f>
        <v>0</v>
      </c>
      <c r="BR18" s="17" t="n">
        <f aca="false">COUNTIFS('Duel Log'!C$2:C$5455,"fluffypotato99",'Duel Log'!I$2:I$5455,$A18)+COUNTIFS('Duel Log'!C$2:C$5455,"fluffypotato99",'Duel Log'!J$2:J$5455,$A18)+COUNTIFS('Duel Log'!C$2:C$5455,"fluffypotato99",'Duel Log'!K$2:K$5455,$A18)+COUNTIFS('Duel Log'!C$2:C$5455,"fluffypotato99",'Duel Log'!L$2:L$5455,$A18)+COUNTIFS('Duel Log'!C$2:C$5455,"fluffypotato99",'Duel Log'!M$2:M$5455,$A18)+COUNTIFS('Duel Log'!C$2:C$5455,"fluffypotato99",'Duel Log'!N$2:N$5455,$A18)+COUNTIFS('Duel Log'!C$2:C$5455,"fluffypotato99",'Duel Log'!O$2:O$5455,$A18)+COUNTIFS('Duel Log'!C$2:C$5455,"fluffypotato99",'Duel Log'!P$2:P$5455,$A18)</f>
        <v>0</v>
      </c>
      <c r="BS18" s="17" t="n">
        <f aca="false">COUNTIFS('Duel Log'!C$2:C$5455,"kodigogg",'Duel Log'!I$2:I$5455,$A18)+COUNTIFS('Duel Log'!C$2:C$5455,"kodigogg",'Duel Log'!J$2:J$5455,$A18)+COUNTIFS('Duel Log'!C$2:C$5455,"kodigogg",'Duel Log'!K$2:K$5455,$A18)+COUNTIFS('Duel Log'!C$2:C$5455,"kodigogg",'Duel Log'!L$2:L$5455,$A18)+COUNTIFS('Duel Log'!C$2:C$5455,"kodigogg",'Duel Log'!M$2:M$5455,$A18)+COUNTIFS('Duel Log'!C$2:C$5455,"kodigogg",'Duel Log'!N$2:N$5455,$A18)+COUNTIFS('Duel Log'!C$2:C$5455,"kodigogg",'Duel Log'!O$2:O$5455,$A18)+COUNTIFS('Duel Log'!C$2:C$5455,"kodigogg",'Duel Log'!P$2:P$5455,$A18)</f>
        <v>0</v>
      </c>
      <c r="BT18" s="17" t="n">
        <f aca="false">COUNTIFS('Duel Log'!C$2:C$5455,"⇀スキル丨Hadi",'Duel Log'!I$2:I$5455,$A18)+COUNTIFS('Duel Log'!C$2:C$5455,"⇀スキル丨Hadi",'Duel Log'!J$2:J$5455,$A18)+COUNTIFS('Duel Log'!C$2:C$5455,"⇀スキル丨Hadi",'Duel Log'!K$2:K$5455,$A18)+COUNTIFS('Duel Log'!C$2:C$5455,"⇀スキル丨Hadi",'Duel Log'!L$2:L$5455,$A18)+COUNTIFS('Duel Log'!C$2:C$5455,"⇀スキル丨Hadi",'Duel Log'!M$2:M$5455,$A18)+COUNTIFS('Duel Log'!C$2:C$5455,"⇀スキル丨Hadi",'Duel Log'!N$2:N$5455,$A18)+COUNTIFS('Duel Log'!C$2:C$5455,"⇀スキル丨Hadi",'Duel Log'!O$2:O$5455,$A18)+COUNTIFS('Duel Log'!C$2:C$5455,"⇀スキル丨Hadi",'Duel Log'!P$2:P$5455,$A18)</f>
        <v>0</v>
      </c>
      <c r="BU18" s="17" t="n">
        <f aca="false">COUNTIFS('Duel Log'!C$2:C$5455,"✨Tanji",'Duel Log'!I$2:I$5455,$A18)+COUNTIFS('Duel Log'!C$2:C$5455,"✨Tanji",'Duel Log'!J$2:J$5455,$A18)+COUNTIFS('Duel Log'!C$2:C$5455,"✨Tanji",'Duel Log'!K$2:K$5455,$A18)+COUNTIFS('Duel Log'!C$2:C$5455,"✨Tanji",'Duel Log'!L$2:L$5455,$A18)+COUNTIFS('Duel Log'!C$2:C$5455,"✨Tanji",'Duel Log'!M$2:M$5455,$A18)+COUNTIFS('Duel Log'!C$2:C$5455,"✨Tanji",'Duel Log'!N$2:N$5455,$A18)+COUNTIFS('Duel Log'!C$2:C$5455,"✨Tanji",'Duel Log'!O$2:O$5455,$A18)+COUNTIFS('Duel Log'!C$2:C$5455,"✨Tanji",'Duel Log'!P$2:P$5455,$A18)</f>
        <v>0</v>
      </c>
      <c r="BV18" s="17" t="n">
        <f aca="false">COUNTIFS('Duel Log'!C$2:C$5455,"くり",'Duel Log'!I$2:I$5455,$A18)+COUNTIFS('Duel Log'!C$2:C$5455,"くり",'Duel Log'!J$2:J$5455,$A18)+COUNTIFS('Duel Log'!C$2:C$5455,"くり",'Duel Log'!K$2:K$5455,$A18)+COUNTIFS('Duel Log'!C$2:C$5455,"くり",'Duel Log'!L$2:L$5455,$A18)+COUNTIFS('Duel Log'!C$2:C$5455,"くり",'Duel Log'!M$2:M$5455,$A18)+COUNTIFS('Duel Log'!C$2:C$5455,"くり",'Duel Log'!N$2:N$5455,$A18)+COUNTIFS('Duel Log'!C$2:C$5455,"くり",'Duel Log'!O$2:O$5455,$A18)+COUNTIFS('Duel Log'!C$2:C$5455,"くり",'Duel Log'!P$2:P$5455,$A18)</f>
        <v>0</v>
      </c>
      <c r="BW18" s="17" t="n">
        <f aca="false">COUNTIFS('Duel Log'!C$2:C$5455,"ぐりてゃん",'Duel Log'!I$2:I$5455,$A18)+COUNTIFS('Duel Log'!C$2:C$5455,"ぐりてゃん",'Duel Log'!J$2:J$5455,$A18)+COUNTIFS('Duel Log'!C$2:C$5455,"ぐりてゃん",'Duel Log'!K$2:K$5455,$A18)+COUNTIFS('Duel Log'!C$2:C$5455,"ぐりてゃん",'Duel Log'!L$2:L$5455,$A18)+COUNTIFS('Duel Log'!C$2:C$5455,"ぐりてゃん",'Duel Log'!M$2:M$5455,$A18)+COUNTIFS('Duel Log'!C$2:C$5455,"ぐりてゃん",'Duel Log'!N$2:N$5455,$A18)+COUNTIFS('Duel Log'!C$2:C$5455,"ぐりてゃん",'Duel Log'!O$2:O$5455,$A18)+COUNTIFS('Duel Log'!C$2:C$5455,"ぐりてゃん",'Duel Log'!P$2:P$5455,$A18)</f>
        <v>0</v>
      </c>
      <c r="BX18" s="17" t="n">
        <f aca="false">COUNTIFS('Duel Log'!C$2:C$5455,"たぁ",'Duel Log'!I$2:I$5455,$A18)+COUNTIFS('Duel Log'!C$2:C$5455,"たぁ",'Duel Log'!J$2:J$5455,$A18)+COUNTIFS('Duel Log'!C$2:C$5455,"たぁ",'Duel Log'!K$2:K$5455,$A18)+COUNTIFS('Duel Log'!C$2:C$5455,"たぁ",'Duel Log'!L$2:L$5455,$A18)+COUNTIFS('Duel Log'!C$2:C$5455,"たぁ",'Duel Log'!M$2:M$5455,$A18)+COUNTIFS('Duel Log'!C$2:C$5455,"たぁ",'Duel Log'!N$2:N$5455,$A18)+COUNTIFS('Duel Log'!C$2:C$5455,"たぁ",'Duel Log'!O$2:O$5455,$A18)+COUNTIFS('Duel Log'!C$2:C$5455,"たぁ",'Duel Log'!P$2:P$5455,$A18)</f>
        <v>1</v>
      </c>
      <c r="BY18" s="17" t="n">
        <f aca="false">COUNTIFS('Duel Log'!C$2:C$5455,"てち",'Duel Log'!I$2:I$5455,$A18)+COUNTIFS('Duel Log'!C$2:C$5455,"てち",'Duel Log'!J$2:J$5455,$A18)+COUNTIFS('Duel Log'!C$2:C$5455,"てち",'Duel Log'!K$2:K$5455,$A18)+COUNTIFS('Duel Log'!C$2:C$5455,"てち",'Duel Log'!L$2:L$5455,$A18)+COUNTIFS('Duel Log'!C$2:C$5455,"てち",'Duel Log'!M$2:M$5455,$A18)+COUNTIFS('Duel Log'!C$2:C$5455,"てち",'Duel Log'!N$2:N$5455,$A18)+COUNTIFS('Duel Log'!C$2:C$5455,"てち",'Duel Log'!O$2:O$5455,$A18)+COUNTIFS('Duel Log'!C$2:C$5455,"てち",'Duel Log'!P$2:P$5455,$A18)</f>
        <v>2</v>
      </c>
      <c r="BZ18" s="17" t="n">
        <f aca="false">COUNTIFS('Duel Log'!C$2:C$5455,"むぎったん",'Duel Log'!I$2:I$5455,$A18)+COUNTIFS('Duel Log'!C$2:C$5455,"むぎったん",'Duel Log'!J$2:J$5455,$A18)+COUNTIFS('Duel Log'!C$2:C$5455,"むぎったん",'Duel Log'!K$2:K$5455,$A18)+COUNTIFS('Duel Log'!C$2:C$5455,"むぎったん",'Duel Log'!L$2:L$5455,$A18)+COUNTIFS('Duel Log'!C$2:C$5455,"むぎったん",'Duel Log'!M$2:M$5455,$A18)+COUNTIFS('Duel Log'!C$2:C$5455,"むぎったん",'Duel Log'!N$2:N$5455,$A18)+COUNTIFS('Duel Log'!C$2:C$5455,"むぎったん",'Duel Log'!O$2:O$5455,$A18)+COUNTIFS('Duel Log'!C$2:C$5455,"むぎったん",'Duel Log'!P$2:P$5455,$A18)</f>
        <v>0</v>
      </c>
      <c r="CA18" s="17" t="n">
        <f aca="false">COUNTIFS('Duel Log'!C$2:C$5455,"加急Sinistro™",'Duel Log'!I$2:I$5455,$A18)+COUNTIFS('Duel Log'!C$2:C$5455,"加急Sinistro™",'Duel Log'!J$2:J$5455,$A18)+COUNTIFS('Duel Log'!C$2:C$5455,"加急Sinistro™",'Duel Log'!K$2:K$5455,$A18)+COUNTIFS('Duel Log'!C$2:C$5455,"加急Sinistro™",'Duel Log'!L$2:L$5455,$A18)+COUNTIFS('Duel Log'!C$2:C$5455,"加急Sinistro™",'Duel Log'!M$2:M$5455,$A18)+COUNTIFS('Duel Log'!C$2:C$5455,"加急Sinistro™",'Duel Log'!N$2:N$5455,$A18)+COUNTIFS('Duel Log'!C$2:C$5455,"加急Sinistro™",'Duel Log'!O$2:O$5455,$A18)+COUNTIFS('Duel Log'!C$2:C$5455,"加急Sinistro™",'Duel Log'!P$2:P$5455,$A18)</f>
        <v>0</v>
      </c>
      <c r="CB18" s="17" t="n">
        <f aca="false">COUNTIFS('Duel Log'!C$2:C$5455,"枫｜rakan❤️安之",'Duel Log'!I$2:I$5455,$A18)+COUNTIFS('Duel Log'!C$2:C$5455,"枫｜rakan❤️安之",'Duel Log'!J$2:J$5455,$A18)+COUNTIFS('Duel Log'!C$2:C$5455,"枫｜rakan❤️安之",'Duel Log'!K$2:K$5455,$A18)+COUNTIFS('Duel Log'!C$2:C$5455,"枫｜rakan❤️安之",'Duel Log'!L$2:L$5455,$A18)+COUNTIFS('Duel Log'!C$2:C$5455,"枫｜rakan❤️安之",'Duel Log'!M$2:M$5455,$A18)+COUNTIFS('Duel Log'!C$2:C$5455,"枫｜rakan❤️安之",'Duel Log'!N$2:N$5455,$A18)+COUNTIFS('Duel Log'!C$2:C$5455,"枫｜rakan❤️安之",'Duel Log'!O$2:O$5455,$A18)+COUNTIFS('Duel Log'!C$2:C$5455,"枫｜rakan❤️安之",'Duel Log'!P$2:P$5455,$A18)</f>
        <v>2</v>
      </c>
      <c r="CC18" s="17" t="n">
        <f aca="false">COUNTIFS('Duel Log'!C$2:C$5455,"神│Venpers™☆",'Duel Log'!I$2:I$5455,$A18)+COUNTIFS('Duel Log'!C$2:C$5455,"神│Venpers™☆",'Duel Log'!J$2:J$5455,$A18)+COUNTIFS('Duel Log'!C$2:C$5455,"神│Venpers™☆",'Duel Log'!K$2:K$5455,$A18)+COUNTIFS('Duel Log'!C$2:C$5455,"神│Venpers™☆",'Duel Log'!L$2:L$5455,$A18)+COUNTIFS('Duel Log'!C$2:C$5455,"神│Venpers™☆",'Duel Log'!M$2:M$5455,$A18)+COUNTIFS('Duel Log'!C$2:C$5455,"神│Venpers™☆",'Duel Log'!N$2:N$5455,$A18)+COUNTIFS('Duel Log'!C$2:C$5455,"神│Venpers™☆",'Duel Log'!O$2:O$5455,$A18)+COUNTIFS('Duel Log'!C$2:C$5455,"神│Venpers™☆",'Duel Log'!P$2:P$5455,$A18)</f>
        <v>0</v>
      </c>
      <c r="CD18" s="17" t="n">
        <f aca="false">COUNTIFS('Duel Log'!C$2:C$5455,"老板 Ι Batan’宙斯",'Duel Log'!I$2:I$5455,$A18)+COUNTIFS('Duel Log'!C$2:C$5455,"老板 Ι Batan’宙斯",'Duel Log'!J$2:J$5455,$A18)+COUNTIFS('Duel Log'!C$2:C$5455,"老板 Ι Batan’宙斯",'Duel Log'!K$2:K$5455,$A18)+COUNTIFS('Duel Log'!C$2:C$5455,"老板 Ι Batan’宙斯",'Duel Log'!L$2:L$5455,$A18)+COUNTIFS('Duel Log'!C$2:C$5455,"老板 Ι Batan’宙斯",'Duel Log'!M$2:M$5455,$A18)+COUNTIFS('Duel Log'!C$2:C$5455,"老板 Ι Batan’宙斯",'Duel Log'!N$2:N$5455,$A18)+COUNTIFS('Duel Log'!C$2:C$5455,"老板 Ι Batan’宙斯",'Duel Log'!O$2:O$5455,$A18)+COUNTIFS('Duel Log'!C$2:C$5455,"老板 Ι Batan’宙斯",'Duel Log'!P$2:P$5455,$A18)</f>
        <v>0</v>
      </c>
      <c r="CE18" s="17" t="n">
        <f aca="false">COUNTIFS('Duel Log'!C$2:C$5455,"鬼舞辻無惨",'Duel Log'!I$2:I$5455,$A18)+COUNTIFS('Duel Log'!C$2:C$5455,"鬼舞辻無惨",'Duel Log'!J$2:J$5455,$A18)+COUNTIFS('Duel Log'!C$2:C$5455,"鬼舞辻無惨",'Duel Log'!K$2:K$5455,$A18)+COUNTIFS('Duel Log'!C$2:C$5455,"鬼舞辻無惨",'Duel Log'!L$2:L$5455,$A18)+COUNTIFS('Duel Log'!C$2:C$5455,"鬼舞辻無惨",'Duel Log'!M$2:M$5455,$A18)+COUNTIFS('Duel Log'!C$2:C$5455,"鬼舞辻無惨",'Duel Log'!N$2:N$5455,$A18)+COUNTIFS('Duel Log'!C$2:C$5455,"鬼舞辻無惨",'Duel Log'!O$2:O$5455,$A18)+COUNTIFS('Duel Log'!C$2:C$5455,"鬼舞辻無惨",'Duel Log'!P$2:P$5455,$A18)</f>
        <v>4</v>
      </c>
      <c r="CF18" s="17" t="n">
        <f aca="false">COUNTIFS('Duel Log'!C$2:C$5455,"ꨄ Max ✨",'Duel Log'!I$2:I$5455,$A18)+COUNTIFS('Duel Log'!C$2:C$5455,"ꨄ Max ✨",'Duel Log'!J$2:J$5455,$A18)+COUNTIFS('Duel Log'!C$2:C$5455,"ꨄ Max ✨",'Duel Log'!K$2:K$5455,$A18)+COUNTIFS('Duel Log'!C$2:C$5455,"ꨄ Max ✨",'Duel Log'!L$2:L$5455,$A18)+COUNTIFS('Duel Log'!C$2:C$5455,"ꨄ Max ✨",'Duel Log'!M$2:M$5455,$A18)+COUNTIFS('Duel Log'!C$2:C$5455,"ꨄ Max ✨",'Duel Log'!N$2:N$5455,$A18)+COUNTIFS('Duel Log'!C$2:C$5455,"ꨄ Max ✨",'Duel Log'!O$2:O$5455,$A18)+COUNTIFS('Duel Log'!C$2:C$5455,"ꨄ Max ✨",'Duel Log'!P$2:P$5455,$A18)</f>
        <v>0</v>
      </c>
      <c r="CG18" s="17" t="n">
        <f aca="false">COUNTIFS('Duel Log'!C$2:C$5455,"사과도둑",'Duel Log'!I$2:I$5455,$A18)+COUNTIFS('Duel Log'!C$2:C$5455,"사과도둑",'Duel Log'!J$2:J$5455,$A18)+COUNTIFS('Duel Log'!C$2:C$5455,"사과도둑",'Duel Log'!K$2:K$5455,$A18)+COUNTIFS('Duel Log'!C$2:C$5455,"사과도둑",'Duel Log'!L$2:L$5455,$A18)+COUNTIFS('Duel Log'!C$2:C$5455,"사과도둑",'Duel Log'!M$2:M$5455,$A18)+COUNTIFS('Duel Log'!C$2:C$5455,"사과도둑",'Duel Log'!N$2:N$5455,$A18)+COUNTIFS('Duel Log'!C$2:C$5455,"사과도둑",'Duel Log'!O$2:O$5455,$A18)+COUNTIFS('Duel Log'!C$2:C$5455,"사과도둑",'Duel Log'!P$2:P$5455,$A18)</f>
        <v>2</v>
      </c>
      <c r="CH18" s="17" t="n">
        <f aca="false">COUNTIFS('Duel Log'!C$2:C$5455,"우티비구독좋아요",'Duel Log'!I$2:I$5455,$A18)+COUNTIFS('Duel Log'!C$2:C$5455,"우티비구독좋아요",'Duel Log'!J$2:J$5455,$A18)+COUNTIFS('Duel Log'!C$2:C$5455,"우티비구독좋아요",'Duel Log'!K$2:K$5455,$A18)+COUNTIFS('Duel Log'!C$2:C$5455,"우티비구독좋아요",'Duel Log'!L$2:L$5455,$A18)+COUNTIFS('Duel Log'!C$2:C$5455,"우티비구독좋아요",'Duel Log'!M$2:M$5455,$A18)+COUNTIFS('Duel Log'!C$2:C$5455,"우티비구독좋아요",'Duel Log'!N$2:N$5455,$A18)+COUNTIFS('Duel Log'!C$2:C$5455,"우티비구독좋아요",'Duel Log'!O$2:O$5455,$A18)+COUNTIFS('Duel Log'!C$2:C$5455,"우티비구독좋아요",'Duel Log'!P$2:P$5455,$A18)</f>
        <v>0</v>
      </c>
    </row>
    <row r="19" customFormat="false" ht="15" hidden="false" customHeight="true" outlineLevel="0" collapsed="false">
      <c r="A19" s="11" t="s">
        <v>177</v>
      </c>
      <c r="B19" s="17" t="n">
        <f aca="false">COUNTIFS('Duel Log'!C$2:C$5455,"!¡osama™️!¡",'Duel Log'!I$2:I$5455,$A19)+COUNTIFS('Duel Log'!C$2:C$5455,"!¡osama™️!¡",'Duel Log'!J$2:J$5455,$A19)+COUNTIFS('Duel Log'!C$2:C$5455,"!¡osama™️!¡",'Duel Log'!K$2:K$5455,$A19)+COUNTIFS('Duel Log'!C$2:C$5455,"!¡osama™️!¡",'Duel Log'!L$2:L$5455,$A19)+COUNTIFS('Duel Log'!C$2:C$5455,"!¡osama™️!¡",'Duel Log'!M$2:M$5455,$A19)+COUNTIFS('Duel Log'!C$2:C$5455,"!¡osama™️!¡",'Duel Log'!N$2:N$5455,$A19)+COUNTIFS('Duel Log'!C$2:C$5455,"!¡osama™️!¡",'Duel Log'!O$2:O$5455,$A19)+COUNTIFS('Duel Log'!C$2:C$5455,"!¡osama™️!¡",'Duel Log'!P$2:P$5455,$A19)</f>
        <v>0</v>
      </c>
      <c r="C19" s="17" t="n">
        <f aca="false">COUNTIFS('Duel Log'!C$2:C$5455,"40k Oker",'Duel Log'!I$2:I$5455,$A19)+COUNTIFS('Duel Log'!C$2:C$5455,"40k Oker",'Duel Log'!J$2:J$5455,$A19)+COUNTIFS('Duel Log'!C$2:C$5455,"40k Oker",'Duel Log'!K$2:K$5455,$A19)+COUNTIFS('Duel Log'!C$2:C$5455,"40k Oker",'Duel Log'!L$2:L$5455,$A19)+COUNTIFS('Duel Log'!C$2:C$5455,"40k Oker",'Duel Log'!M$2:M$5455,$A19)+COUNTIFS('Duel Log'!C$2:C$5455,"40k Oker",'Duel Log'!N$2:N$5455,$A19)+COUNTIFS('Duel Log'!C$2:C$5455,"40k Oker",'Duel Log'!O$2:O$5455,$A19)+COUNTIFS('Duel Log'!C$2:C$5455,"40k Oker",'Duel Log'!P$2:P$5455,$A19)</f>
        <v>5</v>
      </c>
      <c r="D19" s="17" t="n">
        <f aca="false">COUNTIFS('Duel Log'!C$2:C$5455,"Adox",'Duel Log'!I$2:I$5455,$A19)+COUNTIFS('Duel Log'!C$2:C$5455,"Adox",'Duel Log'!J$2:J$5455,$A19)+COUNTIFS('Duel Log'!C$2:C$5455,"Adox",'Duel Log'!K$2:K$5455,$A19)+COUNTIFS('Duel Log'!C$2:C$5455,"Adox",'Duel Log'!L$2:L$5455,$A19)+COUNTIFS('Duel Log'!C$2:C$5455,"Adox",'Duel Log'!M$2:M$5455,$A19)+COUNTIFS('Duel Log'!C$2:C$5455,"Adox",'Duel Log'!N$2:N$5455,$A19)+COUNTIFS('Duel Log'!C$2:C$5455,"Adox",'Duel Log'!O$2:O$5455,$A19)+COUNTIFS('Duel Log'!C$2:C$5455,"Adox",'Duel Log'!P$2:P$5455,$A19)</f>
        <v>2</v>
      </c>
      <c r="E19" s="17" t="n">
        <f aca="false">COUNTIFS('Duel Log'!C$2:C$5455,"Asaf",'Duel Log'!I$2:I$5455,$A19)+COUNTIFS('Duel Log'!C$2:C$5455,"Asaf",'Duel Log'!J$2:J$5455,$A19)+COUNTIFS('Duel Log'!C$2:C$5455,"Asaf",'Duel Log'!K$2:K$5455,$A19)+COUNTIFS('Duel Log'!C$2:C$5455,"Asaf",'Duel Log'!L$2:L$5455,$A19)+COUNTIFS('Duel Log'!C$2:C$5455,"Asaf",'Duel Log'!M$2:M$5455,$A19)+COUNTIFS('Duel Log'!C$2:C$5455,"Asaf",'Duel Log'!N$2:N$5455,$A19)+COUNTIFS('Duel Log'!C$2:C$5455,"Asaf",'Duel Log'!O$2:O$5455,$A19)+COUNTIFS('Duel Log'!C$2:C$5455,"Asaf",'Duel Log'!P$2:P$5455,$A19)</f>
        <v>0</v>
      </c>
      <c r="F19" s="17" t="n">
        <f aca="false">COUNTIFS('Duel Log'!C$2:C$5455,"BattleSRAM",'Duel Log'!I$2:I$5455,$A19)+COUNTIFS('Duel Log'!C$2:C$5455,"BattleSRAM",'Duel Log'!J$2:J$5455,$A19)+COUNTIFS('Duel Log'!C$2:C$5455,"BattleSRAM",'Duel Log'!K$2:K$5455,$A19)+COUNTIFS('Duel Log'!C$2:C$5455,"BattleSRAM",'Duel Log'!L$2:L$5455,$A19)+COUNTIFS('Duel Log'!C$2:C$5455,"BattleSRAM",'Duel Log'!M$2:M$5455,$A19)+COUNTIFS('Duel Log'!C$2:C$5455,"BattleSRAM",'Duel Log'!N$2:N$5455,$A19)+COUNTIFS('Duel Log'!C$2:C$5455,"BattleSRAM",'Duel Log'!O$2:O$5455,$A19)+COUNTIFS('Duel Log'!C$2:C$5455,"BattleSRAM",'Duel Log'!P$2:P$5455,$A19)</f>
        <v>6</v>
      </c>
      <c r="G19" s="17" t="n">
        <f aca="false">COUNTIFS('Duel Log'!C$2:C$5455,"Betfas",'Duel Log'!I$2:I$5455,$A19)+COUNTIFS('Duel Log'!C$2:C$5455,"Betfas",'Duel Log'!J$2:J$5455,$A19)+COUNTIFS('Duel Log'!C$2:C$5455,"Betfas",'Duel Log'!K$2:K$5455,$A19)+COUNTIFS('Duel Log'!C$2:C$5455,"Betfas",'Duel Log'!L$2:L$5455,$A19)+COUNTIFS('Duel Log'!C$2:C$5455,"Betfas",'Duel Log'!M$2:M$5455,$A19)+COUNTIFS('Duel Log'!C$2:C$5455,"Betfas",'Duel Log'!N$2:N$5455,$A19)+COUNTIFS('Duel Log'!C$2:C$5455,"Betfas",'Duel Log'!O$2:O$5455,$A19)+COUNTIFS('Duel Log'!C$2:C$5455,"Betfas",'Duel Log'!P$2:P$5455,$A19)</f>
        <v>4</v>
      </c>
      <c r="H19" s="17" t="n">
        <f aca="false">COUNTIFS('Duel Log'!C$2:C$5455,"CAL Sub ™✨杰克",'Duel Log'!I$2:I$5455,$A19)+COUNTIFS('Duel Log'!C$2:C$5455,"CAL Sub ™✨杰克",'Duel Log'!J$2:J$5455,$A19)+COUNTIFS('Duel Log'!C$2:C$5455,"CAL Sub ™✨杰克",'Duel Log'!K$2:K$5455,$A19)+COUNTIFS('Duel Log'!C$2:C$5455,"CAL Sub ™✨杰克",'Duel Log'!L$2:L$5455,$A19)+COUNTIFS('Duel Log'!C$2:C$5455,"CAL Sub ™✨杰克",'Duel Log'!M$2:M$5455,$A19)+COUNTIFS('Duel Log'!C$2:C$5455,"CAL Sub ™✨杰克",'Duel Log'!N$2:N$5455,$A19)+COUNTIFS('Duel Log'!C$2:C$5455,"CAL Sub ™✨杰克",'Duel Log'!O$2:O$5455,$A19)+COUNTIFS('Duel Log'!C$2:C$5455,"CAL Sub ™✨杰克",'Duel Log'!P$2:P$5455,$A19)</f>
        <v>5</v>
      </c>
      <c r="I19" s="17" t="n">
        <f aca="false">COUNTIFS('Duel Log'!C$2:C$5455,"CAL Sub ™️✨Kun",'Duel Log'!I$2:I$5455,$A19)+COUNTIFS('Duel Log'!C$2:C$5455,"CAL Sub ™️✨Kun",'Duel Log'!J$2:J$5455,$A19)+COUNTIFS('Duel Log'!C$2:C$5455,"CAL Sub ™️✨Kun",'Duel Log'!K$2:K$5455,$A19)+COUNTIFS('Duel Log'!C$2:C$5455,"CAL Sub ™️✨Kun",'Duel Log'!L$2:L$5455,$A19)+COUNTIFS('Duel Log'!C$2:C$5455,"CAL Sub ™️✨Kun",'Duel Log'!M$2:M$5455,$A19)+COUNTIFS('Duel Log'!C$2:C$5455,"CAL Sub ™️✨Kun",'Duel Log'!N$2:N$5455,$A19)+COUNTIFS('Duel Log'!C$2:C$5455,"CAL Sub ™️✨Kun",'Duel Log'!O$2:O$5455,$A19)+COUNTIFS('Duel Log'!C$2:C$5455,"CAL Sub ™️✨Kun",'Duel Log'!P$2:P$5455,$A19)</f>
        <v>6</v>
      </c>
      <c r="J19" s="17" t="n">
        <f aca="false">COUNTIFS('Duel Log'!C$2:C$5455,"CAPGUN",'Duel Log'!I$2:I$5455,$A19)+COUNTIFS('Duel Log'!C$2:C$5455,"CAPGUN",'Duel Log'!J$2:J$5455,$A19)+COUNTIFS('Duel Log'!C$2:C$5455,"CAPGUN",'Duel Log'!K$2:K$5455,$A19)+COUNTIFS('Duel Log'!C$2:C$5455,"CAPGUN",'Duel Log'!L$2:L$5455,$A19)+COUNTIFS('Duel Log'!C$2:C$5455,"CAPGUN",'Duel Log'!M$2:M$5455,$A19)+COUNTIFS('Duel Log'!C$2:C$5455,"CAPGUN",'Duel Log'!N$2:N$5455,$A19)+COUNTIFS('Duel Log'!C$2:C$5455,"CAPGUN",'Duel Log'!O$2:O$5455,$A19)+COUNTIFS('Duel Log'!C$2:C$5455,"CAPGUN",'Duel Log'!P$2:P$5455,$A19)</f>
        <v>3</v>
      </c>
      <c r="K19" s="17" t="n">
        <f aca="false">COUNTIFS('Duel Log'!C$2:C$5455,"Clown",'Duel Log'!I$2:I$5455,$A19)+COUNTIFS('Duel Log'!C$2:C$5455,"Clown",'Duel Log'!J$2:J$5455,$A19)+COUNTIFS('Duel Log'!C$2:C$5455,"Clown",'Duel Log'!K$2:K$5455,$A19)+COUNTIFS('Duel Log'!C$2:C$5455,"Clown",'Duel Log'!L$2:L$5455,$A19)+COUNTIFS('Duel Log'!C$2:C$5455,"Clown",'Duel Log'!M$2:M$5455,$A19)+COUNTIFS('Duel Log'!C$2:C$5455,"Clown",'Duel Log'!N$2:N$5455,$A19)+COUNTIFS('Duel Log'!C$2:C$5455,"Clown",'Duel Log'!O$2:O$5455,$A19)+COUNTIFS('Duel Log'!C$2:C$5455,"Clown",'Duel Log'!P$2:P$5455,$A19)</f>
        <v>25</v>
      </c>
      <c r="L19" s="17" t="n">
        <f aca="false">COUNTIFS('Duel Log'!C$2:C$5455,"Coco",'Duel Log'!I$2:I$5455,$A19)+COUNTIFS('Duel Log'!C$2:C$5455,"Coco",'Duel Log'!J$2:J$5455,$A19)+COUNTIFS('Duel Log'!C$2:C$5455,"Coco",'Duel Log'!K$2:K$5455,$A19)+COUNTIFS('Duel Log'!C$2:C$5455,"Coco",'Duel Log'!L$2:L$5455,$A19)+COUNTIFS('Duel Log'!C$2:C$5455,"Coco",'Duel Log'!M$2:M$5455,$A19)+COUNTIFS('Duel Log'!C$2:C$5455,"Coco",'Duel Log'!N$2:N$5455,$A19)+COUNTIFS('Duel Log'!C$2:C$5455,"Coco",'Duel Log'!O$2:O$5455,$A19)+COUNTIFS('Duel Log'!C$2:C$5455,"Coco",'Duel Log'!P$2:P$5455,$A19)</f>
        <v>16</v>
      </c>
      <c r="M19" s="17" t="n">
        <f aca="false">COUNTIFS('Duel Log'!C$2:C$5455,"Code: Furkan",'Duel Log'!I$2:I$5455,$A19)+COUNTIFS('Duel Log'!C$2:C$5455,"Code: Furkan",'Duel Log'!J$2:J$5455,$A19)+COUNTIFS('Duel Log'!C$2:C$5455,"Code: Furkan",'Duel Log'!K$2:K$5455,$A19)+COUNTIFS('Duel Log'!C$2:C$5455,"Code: Furkan",'Duel Log'!L$2:L$5455,$A19)+COUNTIFS('Duel Log'!C$2:C$5455,"Code: Furkan",'Duel Log'!M$2:M$5455,$A19)+COUNTIFS('Duel Log'!C$2:C$5455,"Code: Furkan",'Duel Log'!N$2:N$5455,$A19)+COUNTIFS('Duel Log'!C$2:C$5455,"Code: Furkan",'Duel Log'!O$2:O$5455,$A19)+COUNTIFS('Duel Log'!C$2:C$5455,"Code: Furkan",'Duel Log'!P$2:P$5455,$A19)</f>
        <v>5</v>
      </c>
      <c r="N19" s="17" t="n">
        <f aca="false">COUNTIFS('Duel Log'!C$2:C$5455,"DK",'Duel Log'!I$2:I$5455,$A19)+COUNTIFS('Duel Log'!C$2:C$5455,"DK",'Duel Log'!J$2:J$5455,$A19)+COUNTIFS('Duel Log'!C$2:C$5455,"DK",'Duel Log'!K$2:K$5455,$A19)+COUNTIFS('Duel Log'!C$2:C$5455,"DK",'Duel Log'!L$2:L$5455,$A19)+COUNTIFS('Duel Log'!C$2:C$5455,"DK",'Duel Log'!M$2:M$5455,$A19)+COUNTIFS('Duel Log'!C$2:C$5455,"DK",'Duel Log'!N$2:N$5455,$A19)+COUNTIFS('Duel Log'!C$2:C$5455,"DK",'Duel Log'!O$2:O$5455,$A19)+COUNTIFS('Duel Log'!C$2:C$5455,"DK",'Duel Log'!P$2:P$5455,$A19)</f>
        <v>14</v>
      </c>
      <c r="O19" s="17" t="n">
        <f aca="false">COUNTIFS('Duel Log'!C$2:C$5455,"DaniGamer",'Duel Log'!I$2:I$5455,$A19)+COUNTIFS('Duel Log'!C$2:C$5455,"DaniGamer",'Duel Log'!J$2:J$5455,$A19)+COUNTIFS('Duel Log'!C$2:C$5455,"DaniGamer",'Duel Log'!K$2:K$5455,$A19)+COUNTIFS('Duel Log'!C$2:C$5455,"DaniGamer",'Duel Log'!L$2:L$5455,$A19)+COUNTIFS('Duel Log'!C$2:C$5455,"DaniGamer",'Duel Log'!M$2:M$5455,$A19)+COUNTIFS('Duel Log'!C$2:C$5455,"DaniGamer",'Duel Log'!N$2:N$5455,$A19)+COUNTIFS('Duel Log'!C$2:C$5455,"DaniGamer",'Duel Log'!O$2:O$5455,$A19)+COUNTIFS('Duel Log'!C$2:C$5455,"DaniGamer",'Duel Log'!P$2:P$5455,$A19)</f>
        <v>0</v>
      </c>
      <c r="P19" s="17" t="n">
        <f aca="false">COUNTIFS('Duel Log'!C$2:C$5455,"Dess",'Duel Log'!I$2:I$5455,$A19)+COUNTIFS('Duel Log'!C$2:C$5455,"Dess",'Duel Log'!J$2:J$5455,$A19)+COUNTIFS('Duel Log'!C$2:C$5455,"Dess",'Duel Log'!K$2:K$5455,$A19)+COUNTIFS('Duel Log'!C$2:C$5455,"Dess",'Duel Log'!L$2:L$5455,$A19)+COUNTIFS('Duel Log'!C$2:C$5455,"Dess",'Duel Log'!M$2:M$5455,$A19)+COUNTIFS('Duel Log'!C$2:C$5455,"Dess",'Duel Log'!N$2:N$5455,$A19)+COUNTIFS('Duel Log'!C$2:C$5455,"Dess",'Duel Log'!O$2:O$5455,$A19)+COUNTIFS('Duel Log'!C$2:C$5455,"Dess",'Duel Log'!P$2:P$5455,$A19)</f>
        <v>10</v>
      </c>
      <c r="Q19" s="17" t="n">
        <f aca="false">COUNTIFS('Duel Log'!C$2:C$5455,"EGW",'Duel Log'!I$2:I$5455,$A19)+COUNTIFS('Duel Log'!C$2:C$5455,"EGW",'Duel Log'!J$2:J$5455,$A19)+COUNTIFS('Duel Log'!C$2:C$5455,"EGW",'Duel Log'!K$2:K$5455,$A19)+COUNTIFS('Duel Log'!C$2:C$5455,"EGW",'Duel Log'!L$2:L$5455,$A19)+COUNTIFS('Duel Log'!C$2:C$5455,"EGW",'Duel Log'!M$2:M$5455,$A19)+COUNTIFS('Duel Log'!C$2:C$5455,"EGW",'Duel Log'!N$2:N$5455,$A19)+COUNTIFS('Duel Log'!C$2:C$5455,"EGW",'Duel Log'!O$2:O$5455,$A19)+COUNTIFS('Duel Log'!C$2:C$5455,"EGW",'Duel Log'!P$2:P$5455,$A19)</f>
        <v>7</v>
      </c>
      <c r="R19" s="17" t="n">
        <f aca="false">COUNTIFS('Duel Log'!C$2:C$5455,"ErBacce",'Duel Log'!I$2:I$5455,$A19)+COUNTIFS('Duel Log'!C$2:C$5455,"ErBacce",'Duel Log'!J$2:J$5455,$A19)+COUNTIFS('Duel Log'!C$2:C$5455,"ErBacce",'Duel Log'!K$2:K$5455,$A19)+COUNTIFS('Duel Log'!C$2:C$5455,"ErBacce",'Duel Log'!L$2:L$5455,$A19)+COUNTIFS('Duel Log'!C$2:C$5455,"ErBacce",'Duel Log'!M$2:M$5455,$A19)+COUNTIFS('Duel Log'!C$2:C$5455,"ErBacce",'Duel Log'!N$2:N$5455,$A19)+COUNTIFS('Duel Log'!C$2:C$5455,"ErBacce",'Duel Log'!O$2:O$5455,$A19)+COUNTIFS('Duel Log'!C$2:C$5455,"ErBacce",'Duel Log'!P$2:P$5455,$A19)</f>
        <v>5</v>
      </c>
      <c r="S19" s="17" t="n">
        <f aca="false">COUNTIFS('Duel Log'!C$2:C$5455,"FelipePT",'Duel Log'!I$2:I$5455,$A19)+COUNTIFS('Duel Log'!C$2:C$5455,"FelipePT",'Duel Log'!J$2:J$5455,$A19)+COUNTIFS('Duel Log'!C$2:C$5455,"FelipePT",'Duel Log'!K$2:K$5455,$A19)+COUNTIFS('Duel Log'!C$2:C$5455,"FelipePT",'Duel Log'!L$2:L$5455,$A19)+COUNTIFS('Duel Log'!C$2:C$5455,"FelipePT",'Duel Log'!M$2:M$5455,$A19)+COUNTIFS('Duel Log'!C$2:C$5455,"FelipePT",'Duel Log'!N$2:N$5455,$A19)+COUNTIFS('Duel Log'!C$2:C$5455,"FelipePT",'Duel Log'!O$2:O$5455,$A19)+COUNTIFS('Duel Log'!C$2:C$5455,"FelipePT",'Duel Log'!P$2:P$5455,$A19)</f>
        <v>0</v>
      </c>
      <c r="T19" s="17" t="n">
        <f aca="false">COUNTIFS('Duel Log'!C$2:C$5455,"FrancoMedinaSL",'Duel Log'!I$2:I$5455,$A19)+COUNTIFS('Duel Log'!C$2:C$5455,"FrancoMedinaSL",'Duel Log'!J$2:J$5455,$A19)+COUNTIFS('Duel Log'!C$2:C$5455,"FrancoMedinaSL",'Duel Log'!K$2:K$5455,$A19)+COUNTIFS('Duel Log'!C$2:C$5455,"FrancoMedinaSL",'Duel Log'!L$2:L$5455,$A19)+COUNTIFS('Duel Log'!C$2:C$5455,"FrancoMedinaSL",'Duel Log'!M$2:M$5455,$A19)+COUNTIFS('Duel Log'!C$2:C$5455,"FrancoMedinaSL",'Duel Log'!N$2:N$5455,$A19)+COUNTIFS('Duel Log'!C$2:C$5455,"FrancoMedinaSL",'Duel Log'!O$2:O$5455,$A19)+COUNTIFS('Duel Log'!C$2:C$5455,"FrancoMedinaSL",'Duel Log'!P$2:P$5455,$A19)</f>
        <v>3</v>
      </c>
      <c r="U19" s="17" t="n">
        <f aca="false">COUNTIFS('Duel Log'!C$2:C$5455,"GençAslan:)",'Duel Log'!I$2:I$5455,$A19)+COUNTIFS('Duel Log'!C$2:C$5455,"GençAslan:)",'Duel Log'!J$2:J$5455,$A19)+COUNTIFS('Duel Log'!C$2:C$5455,"GençAslan:)",'Duel Log'!K$2:K$5455,$A19)+COUNTIFS('Duel Log'!C$2:C$5455,"GençAslan:)",'Duel Log'!L$2:L$5455,$A19)+COUNTIFS('Duel Log'!C$2:C$5455,"GençAslan:)",'Duel Log'!M$2:M$5455,$A19)+COUNTIFS('Duel Log'!C$2:C$5455,"GençAslan:)",'Duel Log'!N$2:N$5455,$A19)+COUNTIFS('Duel Log'!C$2:C$5455,"GençAslan:)",'Duel Log'!O$2:O$5455,$A19)+COUNTIFS('Duel Log'!C$2:C$5455,"GençAslan:)",'Duel Log'!P$2:P$5455,$A19)</f>
        <v>1</v>
      </c>
      <c r="V19" s="17" t="n">
        <f aca="false">COUNTIFS('Duel Log'!C$2:C$5455,"HaRu",'Duel Log'!I$2:I$5455,$A19)+COUNTIFS('Duel Log'!C$2:C$5455,"HaRu",'Duel Log'!J$2:J$5455,$A19)+COUNTIFS('Duel Log'!C$2:C$5455,"HaRu",'Duel Log'!K$2:K$5455,$A19)+COUNTIFS('Duel Log'!C$2:C$5455,"HaRu",'Duel Log'!L$2:L$5455,$A19)+COUNTIFS('Duel Log'!C$2:C$5455,"HaRu",'Duel Log'!M$2:M$5455,$A19)+COUNTIFS('Duel Log'!C$2:C$5455,"HaRu",'Duel Log'!N$2:N$5455,$A19)+COUNTIFS('Duel Log'!C$2:C$5455,"HaRu",'Duel Log'!O$2:O$5455,$A19)+COUNTIFS('Duel Log'!C$2:C$5455,"HaRu",'Duel Log'!P$2:P$5455,$A19)</f>
        <v>6</v>
      </c>
      <c r="W19" s="17" t="n">
        <f aca="false">COUNTIFS('Duel Log'!C$2:C$5455,"INA.BenZerRidel",'Duel Log'!I$2:I$5455,$A19)+COUNTIFS('Duel Log'!C$2:C$5455,"INA.BenZerRidel",'Duel Log'!J$2:J$5455,$A19)+COUNTIFS('Duel Log'!C$2:C$5455,"INA.BenZerRidel",'Duel Log'!K$2:K$5455,$A19)+COUNTIFS('Duel Log'!C$2:C$5455,"INA.BenZerRidel",'Duel Log'!L$2:L$5455,$A19)+COUNTIFS('Duel Log'!C$2:C$5455,"INA.BenZerRidel",'Duel Log'!M$2:M$5455,$A19)+COUNTIFS('Duel Log'!C$2:C$5455,"INA.BenZerRidel",'Duel Log'!N$2:N$5455,$A19)+COUNTIFS('Duel Log'!C$2:C$5455,"INA.BenZerRidel",'Duel Log'!O$2:O$5455,$A19)+COUNTIFS('Duel Log'!C$2:C$5455,"INA.BenZerRidel",'Duel Log'!P$2:P$5455,$A19)</f>
        <v>5</v>
      </c>
      <c r="X19" s="17" t="n">
        <f aca="false">COUNTIFS('Duel Log'!C$2:C$5455,"Ian77",'Duel Log'!I$2:I$5455,$A19)+COUNTIFS('Duel Log'!C$2:C$5455,"Ian77",'Duel Log'!J$2:J$5455,$A19)+COUNTIFS('Duel Log'!C$2:C$5455,"Ian77",'Duel Log'!K$2:K$5455,$A19)+COUNTIFS('Duel Log'!C$2:C$5455,"Ian77",'Duel Log'!L$2:L$5455,$A19)+COUNTIFS('Duel Log'!C$2:C$5455,"Ian77",'Duel Log'!M$2:M$5455,$A19)+COUNTIFS('Duel Log'!C$2:C$5455,"Ian77",'Duel Log'!N$2:N$5455,$A19)+COUNTIFS('Duel Log'!C$2:C$5455,"Ian77",'Duel Log'!O$2:O$5455,$A19)+COUNTIFS('Duel Log'!C$2:C$5455,"Ian77",'Duel Log'!P$2:P$5455,$A19)</f>
        <v>8</v>
      </c>
      <c r="Y19" s="17" t="n">
        <f aca="false">COUNTIFS('Duel Log'!C$2:C$5455,"JL Viiper",'Duel Log'!I$2:I$5455,$A19)+COUNTIFS('Duel Log'!C$2:C$5455,"JL Viiper",'Duel Log'!J$2:J$5455,$A19)+COUNTIFS('Duel Log'!C$2:C$5455,"JL Viiper",'Duel Log'!K$2:K$5455,$A19)+COUNTIFS('Duel Log'!C$2:C$5455,"JL Viiper",'Duel Log'!L$2:L$5455,$A19)+COUNTIFS('Duel Log'!C$2:C$5455,"JL Viiper",'Duel Log'!M$2:M$5455,$A19)+COUNTIFS('Duel Log'!C$2:C$5455,"JL Viiper",'Duel Log'!N$2:N$5455,$A19)+COUNTIFS('Duel Log'!C$2:C$5455,"JL Viiper",'Duel Log'!O$2:O$5455,$A19)+COUNTIFS('Duel Log'!C$2:C$5455,"JL Viiper",'Duel Log'!P$2:P$5455,$A19)</f>
        <v>6</v>
      </c>
      <c r="Z19" s="17" t="n">
        <f aca="false">COUNTIFS('Duel Log'!C$2:C$5455,"John77",'Duel Log'!I$2:I$5455,$A19)+COUNTIFS('Duel Log'!C$2:C$5455,"John77",'Duel Log'!J$2:J$5455,$A19)+COUNTIFS('Duel Log'!C$2:C$5455,"John77",'Duel Log'!K$2:K$5455,$A19)+COUNTIFS('Duel Log'!C$2:C$5455,"John77",'Duel Log'!L$2:L$5455,$A19)+COUNTIFS('Duel Log'!C$2:C$5455,"John77",'Duel Log'!M$2:M$5455,$A19)+COUNTIFS('Duel Log'!C$2:C$5455,"John77",'Duel Log'!N$2:N$5455,$A19)+COUNTIFS('Duel Log'!C$2:C$5455,"John77",'Duel Log'!O$2:O$5455,$A19)+COUNTIFS('Duel Log'!C$2:C$5455,"John77",'Duel Log'!P$2:P$5455,$A19)</f>
        <v>2</v>
      </c>
      <c r="AA19" s="17" t="n">
        <f aca="false">COUNTIFS('Duel Log'!C$2:C$5455,"JorZ",'Duel Log'!I$2:I$5455,$A19)+COUNTIFS('Duel Log'!C$2:C$5455,"JorZ",'Duel Log'!J$2:J$5455,$A19)+COUNTIFS('Duel Log'!C$2:C$5455,"JorZ",'Duel Log'!K$2:K$5455,$A19)+COUNTIFS('Duel Log'!C$2:C$5455,"JorZ",'Duel Log'!L$2:L$5455,$A19)+COUNTIFS('Duel Log'!C$2:C$5455,"JorZ",'Duel Log'!M$2:M$5455,$A19)+COUNTIFS('Duel Log'!C$2:C$5455,"JorZ",'Duel Log'!N$2:N$5455,$A19)+COUNTIFS('Duel Log'!C$2:C$5455,"JorZ",'Duel Log'!O$2:O$5455,$A19)+COUNTIFS('Duel Log'!C$2:C$5455,"JorZ",'Duel Log'!P$2:P$5455,$A19)</f>
        <v>13</v>
      </c>
      <c r="AB19" s="17" t="n">
        <f aca="false">COUNTIFS('Duel Log'!C$2:C$5455,"Kimchi77✨小小罗",'Duel Log'!I$2:I$5455,$A19)+COUNTIFS('Duel Log'!C$2:C$5455,"Kimchi77✨小小罗",'Duel Log'!J$2:J$5455,$A19)+COUNTIFS('Duel Log'!C$2:C$5455,"Kimchi77✨小小罗",'Duel Log'!K$2:K$5455,$A19)+COUNTIFS('Duel Log'!C$2:C$5455,"Kimchi77✨小小罗",'Duel Log'!L$2:L$5455,$A19)+COUNTIFS('Duel Log'!C$2:C$5455,"Kimchi77✨小小罗",'Duel Log'!M$2:M$5455,$A19)+COUNTIFS('Duel Log'!C$2:C$5455,"Kimchi77✨小小罗",'Duel Log'!N$2:N$5455,$A19)+COUNTIFS('Duel Log'!C$2:C$5455,"Kimchi77✨小小罗",'Duel Log'!O$2:O$5455,$A19)+COUNTIFS('Duel Log'!C$2:C$5455,"Kimchi77✨小小罗",'Duel Log'!P$2:P$5455,$A19)</f>
        <v>10</v>
      </c>
      <c r="AC19" s="17" t="n">
        <f aca="false">COUNTIFS('Duel Log'!C$2:C$5455,"Kitashiyan",'Duel Log'!I$2:I$5455,$A19)+COUNTIFS('Duel Log'!C$2:C$5455,"Kitashiyan",'Duel Log'!J$2:J$5455,$A19)+COUNTIFS('Duel Log'!C$2:C$5455,"Kitashiyan",'Duel Log'!K$2:K$5455,$A19)+COUNTIFS('Duel Log'!C$2:C$5455,"Kitashiyan",'Duel Log'!L$2:L$5455,$A19)+COUNTIFS('Duel Log'!C$2:C$5455,"Kitashiyan",'Duel Log'!M$2:M$5455,$A19)+COUNTIFS('Duel Log'!C$2:C$5455,"Kitashiyan",'Duel Log'!N$2:N$5455,$A19)+COUNTIFS('Duel Log'!C$2:C$5455,"Kitashiyan",'Duel Log'!O$2:O$5455,$A19)+COUNTIFS('Duel Log'!C$2:C$5455,"Kitashiyan",'Duel Log'!P$2:P$5455,$A19)</f>
        <v>12</v>
      </c>
      <c r="AD19" s="17" t="n">
        <f aca="false">COUNTIFS('Duel Log'!C$2:C$5455,"Klaus",'Duel Log'!I$2:I$5455,$A19)+COUNTIFS('Duel Log'!C$2:C$5455,"Klaus",'Duel Log'!J$2:J$5455,$A19)+COUNTIFS('Duel Log'!C$2:C$5455,"Klaus",'Duel Log'!K$2:K$5455,$A19)+COUNTIFS('Duel Log'!C$2:C$5455,"Klaus",'Duel Log'!L$2:L$5455,$A19)+COUNTIFS('Duel Log'!C$2:C$5455,"Klaus",'Duel Log'!M$2:M$5455,$A19)+COUNTIFS('Duel Log'!C$2:C$5455,"Klaus",'Duel Log'!N$2:N$5455,$A19)+COUNTIFS('Duel Log'!C$2:C$5455,"Klaus",'Duel Log'!O$2:O$5455,$A19)+COUNTIFS('Duel Log'!C$2:C$5455,"Klaus",'Duel Log'!P$2:P$5455,$A19)</f>
        <v>4</v>
      </c>
      <c r="AE19" s="17" t="n">
        <f aca="false">COUNTIFS('Duel Log'!C$2:C$5455,"LF丨张✨Ink❤️llb",'Duel Log'!I$2:I$5455,$A19)+COUNTIFS('Duel Log'!C$2:C$5455,"LF丨张✨Ink❤️llb",'Duel Log'!J$2:J$5455,$A19)+COUNTIFS('Duel Log'!C$2:C$5455,"LF丨张✨Ink❤️llb",'Duel Log'!K$2:K$5455,$A19)+COUNTIFS('Duel Log'!C$2:C$5455,"LF丨张✨Ink❤️llb",'Duel Log'!L$2:L$5455,$A19)+COUNTIFS('Duel Log'!C$2:C$5455,"LF丨张✨Ink❤️llb",'Duel Log'!M$2:M$5455,$A19)+COUNTIFS('Duel Log'!C$2:C$5455,"LF丨张✨Ink❤️llb",'Duel Log'!N$2:N$5455,$A19)+COUNTIFS('Duel Log'!C$2:C$5455,"LF丨张✨Ink❤️llb",'Duel Log'!O$2:O$5455,$A19)+COUNTIFS('Duel Log'!C$2:C$5455,"LF丨张✨Ink❤️llb",'Duel Log'!P$2:P$5455,$A19)</f>
        <v>4</v>
      </c>
      <c r="AF19" s="17" t="n">
        <f aca="false">COUNTIFS('Duel Log'!C$2:C$5455,"Lucas.xit✨之安神",'Duel Log'!I$2:I$5455,$A19)+COUNTIFS('Duel Log'!C$2:C$5455,"Lucas.xit✨之安神",'Duel Log'!J$2:J$5455,$A19)+COUNTIFS('Duel Log'!C$2:C$5455,"Lucas.xit✨之安神",'Duel Log'!K$2:K$5455,$A19)+COUNTIFS('Duel Log'!C$2:C$5455,"Lucas.xit✨之安神",'Duel Log'!L$2:L$5455,$A19)+COUNTIFS('Duel Log'!C$2:C$5455,"Lucas.xit✨之安神",'Duel Log'!M$2:M$5455,$A19)+COUNTIFS('Duel Log'!C$2:C$5455,"Lucas.xit✨之安神",'Duel Log'!N$2:N$5455,$A19)+COUNTIFS('Duel Log'!C$2:C$5455,"Lucas.xit✨之安神",'Duel Log'!O$2:O$5455,$A19)+COUNTIFS('Duel Log'!C$2:C$5455,"Lucas.xit✨之安神",'Duel Log'!P$2:P$5455,$A19)</f>
        <v>10</v>
      </c>
      <c r="AG19" s="17" t="n">
        <f aca="false">COUNTIFS('Duel Log'!C$2:C$5455,"Lucas✨杰克",'Duel Log'!I$2:I$5455,$A19)+COUNTIFS('Duel Log'!C$2:C$5455,"Lucas✨杰克",'Duel Log'!J$2:J$5455,$A19)+COUNTIFS('Duel Log'!C$2:C$5455,"Lucas✨杰克",'Duel Log'!K$2:K$5455,$A19)+COUNTIFS('Duel Log'!C$2:C$5455,"Lucas✨杰克",'Duel Log'!L$2:L$5455,$A19)+COUNTIFS('Duel Log'!C$2:C$5455,"Lucas✨杰克",'Duel Log'!M$2:M$5455,$A19)+COUNTIFS('Duel Log'!C$2:C$5455,"Lucas✨杰克",'Duel Log'!N$2:N$5455,$A19)+COUNTIFS('Duel Log'!C$2:C$5455,"Lucas✨杰克",'Duel Log'!O$2:O$5455,$A19)+COUNTIFS('Duel Log'!C$2:C$5455,"Lucas✨杰克",'Duel Log'!P$2:P$5455,$A19)</f>
        <v>12</v>
      </c>
      <c r="AH19" s="17" t="n">
        <f aca="false">COUNTIFS('Duel Log'!C$2:C$5455,"MH Axel",'Duel Log'!I$2:I$5455,$A19)+COUNTIFS('Duel Log'!C$2:C$5455,"MH Axel",'Duel Log'!J$2:J$5455,$A19)+COUNTIFS('Duel Log'!C$2:C$5455,"MH Axel",'Duel Log'!K$2:K$5455,$A19)+COUNTIFS('Duel Log'!C$2:C$5455,"MH Axel",'Duel Log'!L$2:L$5455,$A19)+COUNTIFS('Duel Log'!C$2:C$5455,"MH Axel",'Duel Log'!M$2:M$5455,$A19)+COUNTIFS('Duel Log'!C$2:C$5455,"MH Axel",'Duel Log'!N$2:N$5455,$A19)+COUNTIFS('Duel Log'!C$2:C$5455,"MH Axel",'Duel Log'!O$2:O$5455,$A19)+COUNTIFS('Duel Log'!C$2:C$5455,"MH Axel",'Duel Log'!P$2:P$5455,$A19)</f>
        <v>9</v>
      </c>
      <c r="AI19" s="17" t="n">
        <f aca="false">COUNTIFS('Duel Log'!C$2:C$5455,"Mohamed Light",'Duel Log'!I$2:I$5455,$A19)+COUNTIFS('Duel Log'!C$2:C$5455,"Mohamed Light",'Duel Log'!J$2:J$5455,$A19)+COUNTIFS('Duel Log'!C$2:C$5455,"Mohamed Light",'Duel Log'!K$2:K$5455,$A19)+COUNTIFS('Duel Log'!C$2:C$5455,"Mohamed Light",'Duel Log'!L$2:L$5455,$A19)+COUNTIFS('Duel Log'!C$2:C$5455,"Mohamed Light",'Duel Log'!M$2:M$5455,$A19)+COUNTIFS('Duel Log'!C$2:C$5455,"Mohamed Light",'Duel Log'!N$2:N$5455,$A19)+COUNTIFS('Duel Log'!C$2:C$5455,"Mohamed Light",'Duel Log'!O$2:O$5455,$A19)+COUNTIFS('Duel Log'!C$2:C$5455,"Mohamed Light",'Duel Log'!P$2:P$5455,$A19)</f>
        <v>18</v>
      </c>
      <c r="AJ19" s="17" t="n">
        <f aca="false">COUNTIFS('Duel Log'!C$2:C$5455,"Nadir",'Duel Log'!I$2:I$5455,$A19)+COUNTIFS('Duel Log'!C$2:C$5455,"Nadir",'Duel Log'!J$2:J$5455,$A19)+COUNTIFS('Duel Log'!C$2:C$5455,"Nadir",'Duel Log'!K$2:K$5455,$A19)+COUNTIFS('Duel Log'!C$2:C$5455,"Nadir",'Duel Log'!L$2:L$5455,$A19)+COUNTIFS('Duel Log'!C$2:C$5455,"Nadir",'Duel Log'!M$2:M$5455,$A19)+COUNTIFS('Duel Log'!C$2:C$5455,"Nadir",'Duel Log'!N$2:N$5455,$A19)+COUNTIFS('Duel Log'!C$2:C$5455,"Nadir",'Duel Log'!O$2:O$5455,$A19)+COUNTIFS('Duel Log'!C$2:C$5455,"Nadir",'Duel Log'!P$2:P$5455,$A19)</f>
        <v>5</v>
      </c>
      <c r="AK19" s="17" t="n">
        <f aca="false">COUNTIFS('Duel Log'!C$2:C$5455,"Nicoco23",'Duel Log'!I$2:I$5455,$A19)+COUNTIFS('Duel Log'!C$2:C$5455,"Nicoco23",'Duel Log'!J$2:J$5455,$A19)+COUNTIFS('Duel Log'!C$2:C$5455,"Nicoco23",'Duel Log'!K$2:K$5455,$A19)+COUNTIFS('Duel Log'!C$2:C$5455,"Nicoco23",'Duel Log'!L$2:L$5455,$A19)+COUNTIFS('Duel Log'!C$2:C$5455,"Nicoco23",'Duel Log'!M$2:M$5455,$A19)+COUNTIFS('Duel Log'!C$2:C$5455,"Nicoco23",'Duel Log'!N$2:N$5455,$A19)+COUNTIFS('Duel Log'!C$2:C$5455,"Nicoco23",'Duel Log'!O$2:O$5455,$A19)+COUNTIFS('Duel Log'!C$2:C$5455,"Nicoco23",'Duel Log'!P$2:P$5455,$A19)</f>
        <v>1</v>
      </c>
      <c r="AL19" s="17" t="n">
        <f aca="false">COUNTIFS('Duel Log'!C$2:C$5455,"Nooby❤️Pi2r",'Duel Log'!I$2:I$5455,$A19)+COUNTIFS('Duel Log'!C$2:C$5455,"Nooby❤️Pi2r",'Duel Log'!J$2:J$5455,$A19)+COUNTIFS('Duel Log'!C$2:C$5455,"Nooby❤️Pi2r",'Duel Log'!K$2:K$5455,$A19)+COUNTIFS('Duel Log'!C$2:C$5455,"Nooby❤️Pi2r",'Duel Log'!L$2:L$5455,$A19)+COUNTIFS('Duel Log'!C$2:C$5455,"Nooby❤️Pi2r",'Duel Log'!M$2:M$5455,$A19)+COUNTIFS('Duel Log'!C$2:C$5455,"Nooby❤️Pi2r",'Duel Log'!N$2:N$5455,$A19)+COUNTIFS('Duel Log'!C$2:C$5455,"Nooby❤️Pi2r",'Duel Log'!O$2:O$5455,$A19)+COUNTIFS('Duel Log'!C$2:C$5455,"Nooby❤️Pi2r",'Duel Log'!P$2:P$5455,$A19)</f>
        <v>7</v>
      </c>
      <c r="AM19" s="17" t="n">
        <f aca="false">COUNTIFS('Duel Log'!C$2:C$5455,"OS xAlee",'Duel Log'!I$2:I$5455,$A19)+COUNTIFS('Duel Log'!C$2:C$5455,"OS xAlee",'Duel Log'!J$2:J$5455,$A19)+COUNTIFS('Duel Log'!C$2:C$5455,"OS xAlee",'Duel Log'!K$2:K$5455,$A19)+COUNTIFS('Duel Log'!C$2:C$5455,"OS xAlee",'Duel Log'!L$2:L$5455,$A19)+COUNTIFS('Duel Log'!C$2:C$5455,"OS xAlee",'Duel Log'!M$2:M$5455,$A19)+COUNTIFS('Duel Log'!C$2:C$5455,"OS xAlee",'Duel Log'!N$2:N$5455,$A19)+COUNTIFS('Duel Log'!C$2:C$5455,"OS xAlee",'Duel Log'!O$2:O$5455,$A19)+COUNTIFS('Duel Log'!C$2:C$5455,"OS xAlee",'Duel Log'!P$2:P$5455,$A19)</f>
        <v>5</v>
      </c>
      <c r="AN19" s="17" t="n">
        <f aca="false">COUNTIFS('Duel Log'!C$2:C$5455,"Pedro™️",'Duel Log'!I$2:I$5455,$A19)+COUNTIFS('Duel Log'!C$2:C$5455,"Pedro™️",'Duel Log'!J$2:J$5455,$A19)+COUNTIFS('Duel Log'!C$2:C$5455,"Pedro™️",'Duel Log'!K$2:K$5455,$A19)+COUNTIFS('Duel Log'!C$2:C$5455,"Pedro™️",'Duel Log'!L$2:L$5455,$A19)+COUNTIFS('Duel Log'!C$2:C$5455,"Pedro™️",'Duel Log'!M$2:M$5455,$A19)+COUNTIFS('Duel Log'!C$2:C$5455,"Pedro™️",'Duel Log'!N$2:N$5455,$A19)+COUNTIFS('Duel Log'!C$2:C$5455,"Pedro™️",'Duel Log'!O$2:O$5455,$A19)+COUNTIFS('Duel Log'!C$2:C$5455,"Pedro™️",'Duel Log'!P$2:P$5455,$A19)</f>
        <v>15</v>
      </c>
      <c r="AO19" s="17" t="n">
        <f aca="false">COUNTIFS('Duel Log'!C$2:C$5455,"Polaris",'Duel Log'!I$2:I$5455,$A19)+COUNTIFS('Duel Log'!C$2:C$5455,"Polaris",'Duel Log'!J$2:J$5455,$A19)+COUNTIFS('Duel Log'!C$2:C$5455,"Polaris",'Duel Log'!K$2:K$5455,$A19)+COUNTIFS('Duel Log'!C$2:C$5455,"Polaris",'Duel Log'!L$2:L$5455,$A19)+COUNTIFS('Duel Log'!C$2:C$5455,"Polaris",'Duel Log'!M$2:M$5455,$A19)+COUNTIFS('Duel Log'!C$2:C$5455,"Polaris",'Duel Log'!N$2:N$5455,$A19)+COUNTIFS('Duel Log'!C$2:C$5455,"Polaris",'Duel Log'!O$2:O$5455,$A19)+COUNTIFS('Duel Log'!C$2:C$5455,"Polaris",'Duel Log'!P$2:P$5455,$A19)</f>
        <v>10</v>
      </c>
      <c r="AP19" s="17" t="n">
        <f aca="false">COUNTIFS('Duel Log'!C$2:C$5455,"RAD",'Duel Log'!I$2:I$5455,$A19)+COUNTIFS('Duel Log'!C$2:C$5455,"RAD",'Duel Log'!J$2:J$5455,$A19)+COUNTIFS('Duel Log'!C$2:C$5455,"RAD",'Duel Log'!K$2:K$5455,$A19)+COUNTIFS('Duel Log'!C$2:C$5455,"RAD",'Duel Log'!L$2:L$5455,$A19)+COUNTIFS('Duel Log'!C$2:C$5455,"RAD",'Duel Log'!M$2:M$5455,$A19)+COUNTIFS('Duel Log'!C$2:C$5455,"RAD",'Duel Log'!N$2:N$5455,$A19)+COUNTIFS('Duel Log'!C$2:C$5455,"RAD",'Duel Log'!O$2:O$5455,$A19)+COUNTIFS('Duel Log'!C$2:C$5455,"RAD",'Duel Log'!P$2:P$5455,$A19)</f>
        <v>6</v>
      </c>
      <c r="AQ19" s="17" t="n">
        <f aca="false">COUNTIFS('Duel Log'!C$2:C$5455,"RUBIZALEZ",'Duel Log'!I$2:I$5455,$A19)+COUNTIFS('Duel Log'!C$2:C$5455,"RUBIZALEZ",'Duel Log'!J$2:J$5455,$A19)+COUNTIFS('Duel Log'!C$2:C$5455,"RUBIZALEZ",'Duel Log'!K$2:K$5455,$A19)+COUNTIFS('Duel Log'!C$2:C$5455,"RUBIZALEZ",'Duel Log'!L$2:L$5455,$A19)+COUNTIFS('Duel Log'!C$2:C$5455,"RUBIZALEZ",'Duel Log'!M$2:M$5455,$A19)+COUNTIFS('Duel Log'!C$2:C$5455,"RUBIZALEZ",'Duel Log'!N$2:N$5455,$A19)+COUNTIFS('Duel Log'!C$2:C$5455,"RUBIZALEZ",'Duel Log'!O$2:O$5455,$A19)+COUNTIFS('Duel Log'!C$2:C$5455,"RUBIZALEZ",'Duel Log'!P$2:P$5455,$A19)</f>
        <v>7</v>
      </c>
      <c r="AR19" s="17" t="n">
        <f aca="false">COUNTIFS('Duel Log'!C$2:C$5455,"Rainbow",'Duel Log'!I$2:I$5455,$A19)+COUNTIFS('Duel Log'!C$2:C$5455,"Rainbow",'Duel Log'!J$2:J$5455,$A19)+COUNTIFS('Duel Log'!C$2:C$5455,"Rainbow",'Duel Log'!K$2:K$5455,$A19)+COUNTIFS('Duel Log'!C$2:C$5455,"Rainbow",'Duel Log'!L$2:L$5455,$A19)+COUNTIFS('Duel Log'!C$2:C$5455,"Rainbow",'Duel Log'!M$2:M$5455,$A19)+COUNTIFS('Duel Log'!C$2:C$5455,"Rainbow",'Duel Log'!N$2:N$5455,$A19)+COUNTIFS('Duel Log'!C$2:C$5455,"Rainbow",'Duel Log'!O$2:O$5455,$A19)+COUNTIFS('Duel Log'!C$2:C$5455,"Rainbow",'Duel Log'!P$2:P$5455,$A19)</f>
        <v>9</v>
      </c>
      <c r="AS19" s="17" t="n">
        <f aca="false">COUNTIFS('Duel Log'!C$2:C$5455,"Reminor",'Duel Log'!I$2:I$5455,$A19)+COUNTIFS('Duel Log'!C$2:C$5455,"Reminor",'Duel Log'!J$2:J$5455,$A19)+COUNTIFS('Duel Log'!C$2:C$5455,"Reminor",'Duel Log'!K$2:K$5455,$A19)+COUNTIFS('Duel Log'!C$2:C$5455,"Reminor",'Duel Log'!L$2:L$5455,$A19)+COUNTIFS('Duel Log'!C$2:C$5455,"Reminor",'Duel Log'!M$2:M$5455,$A19)+COUNTIFS('Duel Log'!C$2:C$5455,"Reminor",'Duel Log'!N$2:N$5455,$A19)+COUNTIFS('Duel Log'!C$2:C$5455,"Reminor",'Duel Log'!O$2:O$5455,$A19)+COUNTIFS('Duel Log'!C$2:C$5455,"Reminor",'Duel Log'!P$2:P$5455,$A19)</f>
        <v>1</v>
      </c>
      <c r="AT19" s="17" t="n">
        <f aca="false">COUNTIFS('Duel Log'!C$2:C$5455,"Rin✨安之",'Duel Log'!I$2:I$5455,$A19)+COUNTIFS('Duel Log'!C$2:C$5455,"Rin✨安之",'Duel Log'!J$2:J$5455,$A19)+COUNTIFS('Duel Log'!C$2:C$5455,"Rin✨安之",'Duel Log'!K$2:K$5455,$A19)+COUNTIFS('Duel Log'!C$2:C$5455,"Rin✨安之",'Duel Log'!L$2:L$5455,$A19)+COUNTIFS('Duel Log'!C$2:C$5455,"Rin✨安之",'Duel Log'!M$2:M$5455,$A19)+COUNTIFS('Duel Log'!C$2:C$5455,"Rin✨安之",'Duel Log'!N$2:N$5455,$A19)+COUNTIFS('Duel Log'!C$2:C$5455,"Rin✨安之",'Duel Log'!O$2:O$5455,$A19)+COUNTIFS('Duel Log'!C$2:C$5455,"Rin✨安之",'Duel Log'!P$2:P$5455,$A19)</f>
        <v>4</v>
      </c>
      <c r="AU19" s="17" t="n">
        <f aca="false">COUNTIFS('Duel Log'!C$2:C$5455,"Ryley",'Duel Log'!I$2:I$5455,$A19)+COUNTIFS('Duel Log'!C$2:C$5455,"Ryley",'Duel Log'!J$2:J$5455,$A19)+COUNTIFS('Duel Log'!C$2:C$5455,"Ryley",'Duel Log'!K$2:K$5455,$A19)+COUNTIFS('Duel Log'!C$2:C$5455,"Ryley",'Duel Log'!L$2:L$5455,$A19)+COUNTIFS('Duel Log'!C$2:C$5455,"Ryley",'Duel Log'!M$2:M$5455,$A19)+COUNTIFS('Duel Log'!C$2:C$5455,"Ryley",'Duel Log'!N$2:N$5455,$A19)+COUNTIFS('Duel Log'!C$2:C$5455,"Ryley",'Duel Log'!O$2:O$5455,$A19)+COUNTIFS('Duel Log'!C$2:C$5455,"Ryley",'Duel Log'!P$2:P$5455,$A19)</f>
        <v>14</v>
      </c>
      <c r="AV19" s="17" t="n">
        <f aca="false">COUNTIFS('Duel Log'!C$2:C$5455,"SK Dominik",'Duel Log'!I$2:I$5455,$A19)+COUNTIFS('Duel Log'!C$2:C$5455,"SK Dominik",'Duel Log'!J$2:J$5455,$A19)+COUNTIFS('Duel Log'!C$2:C$5455,"SK Dominik",'Duel Log'!K$2:K$5455,$A19)+COUNTIFS('Duel Log'!C$2:C$5455,"SK Dominik",'Duel Log'!L$2:L$5455,$A19)+COUNTIFS('Duel Log'!C$2:C$5455,"SK Dominik",'Duel Log'!M$2:M$5455,$A19)+COUNTIFS('Duel Log'!C$2:C$5455,"SK Dominik",'Duel Log'!N$2:N$5455,$A19)+COUNTIFS('Duel Log'!C$2:C$5455,"SK Dominik",'Duel Log'!O$2:O$5455,$A19)+COUNTIFS('Duel Log'!C$2:C$5455,"SK Dominik",'Duel Log'!P$2:P$5455,$A19)</f>
        <v>2</v>
      </c>
      <c r="AW19" s="17" t="n">
        <f aca="false">COUNTIFS('Duel Log'!C$2:C$5455,"SK Morten",'Duel Log'!I$2:I$5455,$A19)+COUNTIFS('Duel Log'!C$2:C$5455,"SK Morten",'Duel Log'!J$2:J$5455,$A19)+COUNTIFS('Duel Log'!C$2:C$5455,"SK Morten",'Duel Log'!K$2:K$5455,$A19)+COUNTIFS('Duel Log'!C$2:C$5455,"SK Morten",'Duel Log'!L$2:L$5455,$A19)+COUNTIFS('Duel Log'!C$2:C$5455,"SK Morten",'Duel Log'!M$2:M$5455,$A19)+COUNTIFS('Duel Log'!C$2:C$5455,"SK Morten",'Duel Log'!N$2:N$5455,$A19)+COUNTIFS('Duel Log'!C$2:C$5455,"SK Morten",'Duel Log'!O$2:O$5455,$A19)+COUNTIFS('Duel Log'!C$2:C$5455,"SK Morten",'Duel Log'!P$2:P$5455,$A19)</f>
        <v>8</v>
      </c>
      <c r="AX19" s="17" t="n">
        <f aca="false">COUNTIFS('Duel Log'!C$2:C$5455,"SK xopxsam",'Duel Log'!I$2:I$5455,$A19)+COUNTIFS('Duel Log'!C$2:C$5455,"SK xopxsam",'Duel Log'!J$2:J$5455,$A19)+COUNTIFS('Duel Log'!C$2:C$5455,"SK xopxsam",'Duel Log'!K$2:K$5455,$A19)+COUNTIFS('Duel Log'!C$2:C$5455,"SK xopxsam",'Duel Log'!L$2:L$5455,$A19)+COUNTIFS('Duel Log'!C$2:C$5455,"SK xopxsam",'Duel Log'!M$2:M$5455,$A19)+COUNTIFS('Duel Log'!C$2:C$5455,"SK xopxsam",'Duel Log'!N$2:N$5455,$A19)+COUNTIFS('Duel Log'!C$2:C$5455,"SK xopxsam",'Duel Log'!O$2:O$5455,$A19)+COUNTIFS('Duel Log'!C$2:C$5455,"SK xopxsam",'Duel Log'!P$2:P$5455,$A19)</f>
        <v>2</v>
      </c>
      <c r="AY19" s="17" t="n">
        <f aca="false">COUNTIFS('Duel Log'!C$2:C$5455,"Samuel Bassotto",'Duel Log'!I$2:I$5455,$A19)+COUNTIFS('Duel Log'!C$2:C$5455,"Samuel Bassotto",'Duel Log'!J$2:J$5455,$A19)+COUNTIFS('Duel Log'!C$2:C$5455,"Samuel Bassotto",'Duel Log'!K$2:K$5455,$A19)+COUNTIFS('Duel Log'!C$2:C$5455,"Samuel Bassotto",'Duel Log'!L$2:L$5455,$A19)+COUNTIFS('Duel Log'!C$2:C$5455,"Samuel Bassotto",'Duel Log'!M$2:M$5455,$A19)+COUNTIFS('Duel Log'!C$2:C$5455,"Samuel Bassotto",'Duel Log'!N$2:N$5455,$A19)+COUNTIFS('Duel Log'!C$2:C$5455,"Samuel Bassotto",'Duel Log'!O$2:O$5455,$A19)+COUNTIFS('Duel Log'!C$2:C$5455,"Samuel Bassotto",'Duel Log'!P$2:P$5455,$A19)</f>
        <v>5</v>
      </c>
      <c r="AZ19" s="17" t="n">
        <f aca="false">COUNTIFS('Duel Log'!C$2:C$5455,"SandBox",'Duel Log'!I$2:I$5455,$A19)+COUNTIFS('Duel Log'!C$2:C$5455,"SandBox",'Duel Log'!J$2:J$5455,$A19)+COUNTIFS('Duel Log'!C$2:C$5455,"SandBox",'Duel Log'!K$2:K$5455,$A19)+COUNTIFS('Duel Log'!C$2:C$5455,"SandBox",'Duel Log'!L$2:L$5455,$A19)+COUNTIFS('Duel Log'!C$2:C$5455,"SandBox",'Duel Log'!M$2:M$5455,$A19)+COUNTIFS('Duel Log'!C$2:C$5455,"SandBox",'Duel Log'!N$2:N$5455,$A19)+COUNTIFS('Duel Log'!C$2:C$5455,"SandBox",'Duel Log'!O$2:O$5455,$A19)+COUNTIFS('Duel Log'!C$2:C$5455,"SandBox",'Duel Log'!P$2:P$5455,$A19)</f>
        <v>28</v>
      </c>
      <c r="BA19" s="17" t="n">
        <f aca="false">COUNTIFS('Duel Log'!C$2:C$5455,"Sosaa1of1",'Duel Log'!I$2:I$5455,$A19)+COUNTIFS('Duel Log'!C$2:C$5455,"Sosaa1of1",'Duel Log'!J$2:J$5455,$A19)+COUNTIFS('Duel Log'!C$2:C$5455,"Sosaa1of1",'Duel Log'!K$2:K$5455,$A19)+COUNTIFS('Duel Log'!C$2:C$5455,"Sosaa1of1",'Duel Log'!L$2:L$5455,$A19)+COUNTIFS('Duel Log'!C$2:C$5455,"Sosaa1of1",'Duel Log'!M$2:M$5455,$A19)+COUNTIFS('Duel Log'!C$2:C$5455,"Sosaa1of1",'Duel Log'!N$2:N$5455,$A19)+COUNTIFS('Duel Log'!C$2:C$5455,"Sosaa1of1",'Duel Log'!O$2:O$5455,$A19)+COUNTIFS('Duel Log'!C$2:C$5455,"Sosaa1of1",'Duel Log'!P$2:P$5455,$A19)</f>
        <v>1</v>
      </c>
      <c r="BB19" s="17" t="n">
        <f aca="false">COUNTIFS('Duel Log'!C$2:C$5455,"Steeef",'Duel Log'!I$2:I$5455,$A19)+COUNTIFS('Duel Log'!C$2:C$5455,"Steeef",'Duel Log'!J$2:J$5455,$A19)+COUNTIFS('Duel Log'!C$2:C$5455,"Steeef",'Duel Log'!K$2:K$5455,$A19)+COUNTIFS('Duel Log'!C$2:C$5455,"Steeef",'Duel Log'!L$2:L$5455,$A19)+COUNTIFS('Duel Log'!C$2:C$5455,"Steeef",'Duel Log'!M$2:M$5455,$A19)+COUNTIFS('Duel Log'!C$2:C$5455,"Steeef",'Duel Log'!N$2:N$5455,$A19)+COUNTIFS('Duel Log'!C$2:C$5455,"Steeef",'Duel Log'!O$2:O$5455,$A19)+COUNTIFS('Duel Log'!C$2:C$5455,"Steeef",'Duel Log'!P$2:P$5455,$A19)</f>
        <v>9</v>
      </c>
      <c r="BC19" s="17" t="n">
        <f aca="false">COUNTIFS('Duel Log'!C$2:C$5455,"TMX I Mateja",'Duel Log'!I$2:I$5455,$A19)+COUNTIFS('Duel Log'!C$2:C$5455,"TMX I Mateja",'Duel Log'!J$2:J$5455,$A19)+COUNTIFS('Duel Log'!C$2:C$5455,"TMX I Mateja",'Duel Log'!K$2:K$5455,$A19)+COUNTIFS('Duel Log'!C$2:C$5455,"TMX I Mateja",'Duel Log'!L$2:L$5455,$A19)+COUNTIFS('Duel Log'!C$2:C$5455,"TMX I Mateja",'Duel Log'!M$2:M$5455,$A19)+COUNTIFS('Duel Log'!C$2:C$5455,"TMX I Mateja",'Duel Log'!N$2:N$5455,$A19)+COUNTIFS('Duel Log'!C$2:C$5455,"TMX I Mateja",'Duel Log'!O$2:O$5455,$A19)+COUNTIFS('Duel Log'!C$2:C$5455,"TMX I Mateja",'Duel Log'!P$2:P$5455,$A19)</f>
        <v>15</v>
      </c>
      <c r="BD19" s="17" t="n">
        <f aca="false">COUNTIFS('Duel Log'!C$2:C$5455,"TTK:MrAwesomeCR",'Duel Log'!I$2:I$5455,$A19)+COUNTIFS('Duel Log'!C$2:C$5455,"TTK:MrAwesomeCR",'Duel Log'!J$2:J$5455,$A19)+COUNTIFS('Duel Log'!C$2:C$5455,"TTK:MrAwesomeCR",'Duel Log'!K$2:K$5455,$A19)+COUNTIFS('Duel Log'!C$2:C$5455,"TTK:MrAwesomeCR",'Duel Log'!L$2:L$5455,$A19)+COUNTIFS('Duel Log'!C$2:C$5455,"TTK:MrAwesomeCR",'Duel Log'!M$2:M$5455,$A19)+COUNTIFS('Duel Log'!C$2:C$5455,"TTK:MrAwesomeCR",'Duel Log'!N$2:N$5455,$A19)+COUNTIFS('Duel Log'!C$2:C$5455,"TTK:MrAwesomeCR",'Duel Log'!O$2:O$5455,$A19)+COUNTIFS('Duel Log'!C$2:C$5455,"TTK:MrAwesomeCR",'Duel Log'!P$2:P$5455,$A19)</f>
        <v>5</v>
      </c>
      <c r="BE19" s="17" t="n">
        <f aca="false">COUNTIFS('Duel Log'!C$2:C$5455,"Turan✨",'Duel Log'!I$2:I$5455,$A19)+COUNTIFS('Duel Log'!C$2:C$5455,"Turan✨",'Duel Log'!J$2:J$5455,$A19)+COUNTIFS('Duel Log'!C$2:C$5455,"Turan✨",'Duel Log'!K$2:K$5455,$A19)+COUNTIFS('Duel Log'!C$2:C$5455,"Turan✨",'Duel Log'!L$2:L$5455,$A19)+COUNTIFS('Duel Log'!C$2:C$5455,"Turan✨",'Duel Log'!M$2:M$5455,$A19)+COUNTIFS('Duel Log'!C$2:C$5455,"Turan✨",'Duel Log'!N$2:N$5455,$A19)+COUNTIFS('Duel Log'!C$2:C$5455,"Turan✨",'Duel Log'!O$2:O$5455,$A19)+COUNTIFS('Duel Log'!C$2:C$5455,"Turan✨",'Duel Log'!P$2:P$5455,$A19)</f>
        <v>9</v>
      </c>
      <c r="BF19" s="17" t="n">
        <f aca="false">COUNTIFS('Duel Log'!C$2:C$5455,"Viktor",'Duel Log'!I$2:I$5455,$A19)+COUNTIFS('Duel Log'!C$2:C$5455,"Viktor",'Duel Log'!J$2:J$5455,$A19)+COUNTIFS('Duel Log'!C$2:C$5455,"Viktor",'Duel Log'!K$2:K$5455,$A19)+COUNTIFS('Duel Log'!C$2:C$5455,"Viktor",'Duel Log'!L$2:L$5455,$A19)+COUNTIFS('Duel Log'!C$2:C$5455,"Viktor",'Duel Log'!M$2:M$5455,$A19)+COUNTIFS('Duel Log'!C$2:C$5455,"Viktor",'Duel Log'!N$2:N$5455,$A19)+COUNTIFS('Duel Log'!C$2:C$5455,"Viktor",'Duel Log'!O$2:O$5455,$A19)+COUNTIFS('Duel Log'!C$2:C$5455,"Viktor",'Duel Log'!P$2:P$5455,$A19)</f>
        <v>3</v>
      </c>
      <c r="BG19" s="17" t="n">
        <f aca="false">COUNTIFS('Duel Log'!C$2:C$5455,"Vitor75",'Duel Log'!I$2:I$5455,$A19)+COUNTIFS('Duel Log'!C$2:C$5455,"Vitor75",'Duel Log'!J$2:J$5455,$A19)+COUNTIFS('Duel Log'!C$2:C$5455,"Vitor75",'Duel Log'!K$2:K$5455,$A19)+COUNTIFS('Duel Log'!C$2:C$5455,"Vitor75",'Duel Log'!L$2:L$5455,$A19)+COUNTIFS('Duel Log'!C$2:C$5455,"Vitor75",'Duel Log'!M$2:M$5455,$A19)+COUNTIFS('Duel Log'!C$2:C$5455,"Vitor75",'Duel Log'!N$2:N$5455,$A19)+COUNTIFS('Duel Log'!C$2:C$5455,"Vitor75",'Duel Log'!O$2:O$5455,$A19)+COUNTIFS('Duel Log'!C$2:C$5455,"Vitor75",'Duel Log'!P$2:P$5455,$A19)</f>
        <v>19</v>
      </c>
      <c r="BH19" s="17" t="n">
        <f aca="false">COUNTIFS('Duel Log'!C$2:C$5455,"WL ✨ Tytoń 劲头",'Duel Log'!I$2:I$5455,$A19)+COUNTIFS('Duel Log'!C$2:C$5455,"WL ✨ Tytoń 劲头",'Duel Log'!J$2:J$5455,$A19)+COUNTIFS('Duel Log'!C$2:C$5455,"WL ✨ Tytoń 劲头",'Duel Log'!K$2:K$5455,$A19)+COUNTIFS('Duel Log'!C$2:C$5455,"WL ✨ Tytoń 劲头",'Duel Log'!L$2:L$5455,$A19)+COUNTIFS('Duel Log'!C$2:C$5455,"WL ✨ Tytoń 劲头",'Duel Log'!M$2:M$5455,$A19)+COUNTIFS('Duel Log'!C$2:C$5455,"WL ✨ Tytoń 劲头",'Duel Log'!N$2:N$5455,$A19)+COUNTIFS('Duel Log'!C$2:C$5455,"WL ✨ Tytoń 劲头",'Duel Log'!O$2:O$5455,$A19)+COUNTIFS('Duel Log'!C$2:C$5455,"WL ✨ Tytoń 劲头",'Duel Log'!P$2:P$5455,$A19)</f>
        <v>4</v>
      </c>
      <c r="BI19" s="17" t="n">
        <f aca="false">COUNTIFS('Duel Log'!C$2:C$5455,"WL ツ Dam’s ✨",'Duel Log'!I$2:I$5455,$A19)+COUNTIFS('Duel Log'!C$2:C$5455,"WL ツ Dam’s ✨",'Duel Log'!J$2:J$5455,$A19)+COUNTIFS('Duel Log'!C$2:C$5455,"WL ツ Dam’s ✨",'Duel Log'!K$2:K$5455,$A19)+COUNTIFS('Duel Log'!C$2:C$5455,"WL ツ Dam’s ✨",'Duel Log'!L$2:L$5455,$A19)+COUNTIFS('Duel Log'!C$2:C$5455,"WL ツ Dam’s ✨",'Duel Log'!M$2:M$5455,$A19)+COUNTIFS('Duel Log'!C$2:C$5455,"WL ツ Dam’s ✨",'Duel Log'!N$2:N$5455,$A19)+COUNTIFS('Duel Log'!C$2:C$5455,"WL ツ Dam’s ✨",'Duel Log'!O$2:O$5455,$A19)+COUNTIFS('Duel Log'!C$2:C$5455,"WL ツ Dam’s ✨",'Duel Log'!P$2:P$5455,$A19)</f>
        <v>1</v>
      </c>
      <c r="BJ19" s="17" t="n">
        <f aca="false">COUNTIFS('Duel Log'!C$2:C$5455,"Wallace",'Duel Log'!I$2:I$5455,$A19)+COUNTIFS('Duel Log'!C$2:C$5455,"Wallace",'Duel Log'!J$2:J$5455,$A19)+COUNTIFS('Duel Log'!C$2:C$5455,"Wallace",'Duel Log'!K$2:K$5455,$A19)+COUNTIFS('Duel Log'!C$2:C$5455,"Wallace",'Duel Log'!L$2:L$5455,$A19)+COUNTIFS('Duel Log'!C$2:C$5455,"Wallace",'Duel Log'!M$2:M$5455,$A19)+COUNTIFS('Duel Log'!C$2:C$5455,"Wallace",'Duel Log'!N$2:N$5455,$A19)+COUNTIFS('Duel Log'!C$2:C$5455,"Wallace",'Duel Log'!O$2:O$5455,$A19)+COUNTIFS('Duel Log'!C$2:C$5455,"Wallace",'Duel Log'!P$2:P$5455,$A19)</f>
        <v>11</v>
      </c>
      <c r="BK19" s="17" t="n">
        <f aca="false">COUNTIFS('Duel Log'!C$2:C$5455,"Wyze❤️Ultimo",'Duel Log'!I$2:I$5455,$A19)+COUNTIFS('Duel Log'!C$2:C$5455,"Wyze❤️Ultimo",'Duel Log'!J$2:J$5455,$A19)+COUNTIFS('Duel Log'!C$2:C$5455,"Wyze❤️Ultimo",'Duel Log'!K$2:K$5455,$A19)+COUNTIFS('Duel Log'!C$2:C$5455,"Wyze❤️Ultimo",'Duel Log'!L$2:L$5455,$A19)+COUNTIFS('Duel Log'!C$2:C$5455,"Wyze❤️Ultimo",'Duel Log'!M$2:M$5455,$A19)+COUNTIFS('Duel Log'!C$2:C$5455,"Wyze❤️Ultimo",'Duel Log'!N$2:N$5455,$A19)+COUNTIFS('Duel Log'!C$2:C$5455,"Wyze❤️Ultimo",'Duel Log'!O$2:O$5455,$A19)+COUNTIFS('Duel Log'!C$2:C$5455,"Wyze❤️Ultimo",'Duel Log'!P$2:P$5455,$A19)</f>
        <v>7</v>
      </c>
      <c r="BL19" s="17" t="n">
        <f aca="false">COUNTIFS('Duel Log'!C$2:C$5455,"Yoru",'Duel Log'!I$2:I$5455,$A19)+COUNTIFS('Duel Log'!C$2:C$5455,"Yoru",'Duel Log'!J$2:J$5455,$A19)+COUNTIFS('Duel Log'!C$2:C$5455,"Yoru",'Duel Log'!K$2:K$5455,$A19)+COUNTIFS('Duel Log'!C$2:C$5455,"Yoru",'Duel Log'!L$2:L$5455,$A19)+COUNTIFS('Duel Log'!C$2:C$5455,"Yoru",'Duel Log'!M$2:M$5455,$A19)+COUNTIFS('Duel Log'!C$2:C$5455,"Yoru",'Duel Log'!N$2:N$5455,$A19)+COUNTIFS('Duel Log'!C$2:C$5455,"Yoru",'Duel Log'!O$2:O$5455,$A19)+COUNTIFS('Duel Log'!C$2:C$5455,"Yoru",'Duel Log'!P$2:P$5455,$A19)</f>
        <v>16</v>
      </c>
      <c r="BM19" s="17" t="n">
        <f aca="false">COUNTIFS('Duel Log'!C$2:C$5455,"ZQuentino",'Duel Log'!I$2:I$5455,$A19)+COUNTIFS('Duel Log'!C$2:C$5455,"ZQuentino",'Duel Log'!J$2:J$5455,$A19)+COUNTIFS('Duel Log'!C$2:C$5455,"ZQuentino",'Duel Log'!K$2:K$5455,$A19)+COUNTIFS('Duel Log'!C$2:C$5455,"ZQuentino",'Duel Log'!L$2:L$5455,$A19)+COUNTIFS('Duel Log'!C$2:C$5455,"ZQuentino",'Duel Log'!M$2:M$5455,$A19)+COUNTIFS('Duel Log'!C$2:C$5455,"ZQuentino",'Duel Log'!N$2:N$5455,$A19)+COUNTIFS('Duel Log'!C$2:C$5455,"ZQuentino",'Duel Log'!O$2:O$5455,$A19)+COUNTIFS('Duel Log'!C$2:C$5455,"ZQuentino",'Duel Log'!P$2:P$5455,$A19)</f>
        <v>2</v>
      </c>
      <c r="BN19" s="17" t="n">
        <f aca="false">COUNTIFS('Duel Log'!C$2:C$5455,"adriel",'Duel Log'!I$2:I$5455,$A19)+COUNTIFS('Duel Log'!C$2:C$5455,"adriel",'Duel Log'!J$2:J$5455,$A19)+COUNTIFS('Duel Log'!C$2:C$5455,"adriel",'Duel Log'!K$2:K$5455,$A19)+COUNTIFS('Duel Log'!C$2:C$5455,"adriel",'Duel Log'!L$2:L$5455,$A19)+COUNTIFS('Duel Log'!C$2:C$5455,"adriel",'Duel Log'!M$2:M$5455,$A19)+COUNTIFS('Duel Log'!C$2:C$5455,"adriel",'Duel Log'!N$2:N$5455,$A19)+COUNTIFS('Duel Log'!C$2:C$5455,"adriel",'Duel Log'!O$2:O$5455,$A19)+COUNTIFS('Duel Log'!C$2:C$5455,"adriel",'Duel Log'!P$2:P$5455,$A19)</f>
        <v>20</v>
      </c>
      <c r="BO19" s="17" t="n">
        <f aca="false">COUNTIFS('Duel Log'!C$2:C$5455,"dark✨安花",'Duel Log'!I$2:I$5455,$A19)+COUNTIFS('Duel Log'!C$2:C$5455,"dark✨安花",'Duel Log'!J$2:J$5455,$A19)+COUNTIFS('Duel Log'!C$2:C$5455,"dark✨安花",'Duel Log'!K$2:K$5455,$A19)+COUNTIFS('Duel Log'!C$2:C$5455,"dark✨安花",'Duel Log'!L$2:L$5455,$A19)+COUNTIFS('Duel Log'!C$2:C$5455,"dark✨安花",'Duel Log'!M$2:M$5455,$A19)+COUNTIFS('Duel Log'!C$2:C$5455,"dark✨安花",'Duel Log'!N$2:N$5455,$A19)+COUNTIFS('Duel Log'!C$2:C$5455,"dark✨安花",'Duel Log'!O$2:O$5455,$A19)+COUNTIFS('Duel Log'!C$2:C$5455,"dark✨安花",'Duel Log'!P$2:P$5455,$A19)</f>
        <v>6</v>
      </c>
      <c r="BP19" s="17" t="n">
        <f aca="false">COUNTIFS('Duel Log'!C$2:C$5455,"droy",'Duel Log'!I$2:I$5455,$A19)+COUNTIFS('Duel Log'!C$2:C$5455,"droy",'Duel Log'!J$2:J$5455,$A19)+COUNTIFS('Duel Log'!C$2:C$5455,"droy",'Duel Log'!K$2:K$5455,$A19)+COUNTIFS('Duel Log'!C$2:C$5455,"droy",'Duel Log'!L$2:L$5455,$A19)+COUNTIFS('Duel Log'!C$2:C$5455,"droy",'Duel Log'!M$2:M$5455,$A19)+COUNTIFS('Duel Log'!C$2:C$5455,"droy",'Duel Log'!N$2:N$5455,$A19)+COUNTIFS('Duel Log'!C$2:C$5455,"droy",'Duel Log'!O$2:O$5455,$A19)+COUNTIFS('Duel Log'!C$2:C$5455,"droy",'Duel Log'!P$2:P$5455,$A19)</f>
        <v>3</v>
      </c>
      <c r="BQ19" s="17" t="n">
        <f aca="false">COUNTIFS('Duel Log'!C$2:C$5455,"evolve✨律师",'Duel Log'!I$2:I$5455,$A19)+COUNTIFS('Duel Log'!C$2:C$5455,"evolve✨律师",'Duel Log'!J$2:J$5455,$A19)+COUNTIFS('Duel Log'!C$2:C$5455,"evolve✨律师",'Duel Log'!K$2:K$5455,$A19)+COUNTIFS('Duel Log'!C$2:C$5455,"evolve✨律师",'Duel Log'!L$2:L$5455,$A19)+COUNTIFS('Duel Log'!C$2:C$5455,"evolve✨律师",'Duel Log'!M$2:M$5455,$A19)+COUNTIFS('Duel Log'!C$2:C$5455,"evolve✨律师",'Duel Log'!N$2:N$5455,$A19)+COUNTIFS('Duel Log'!C$2:C$5455,"evolve✨律师",'Duel Log'!O$2:O$5455,$A19)+COUNTIFS('Duel Log'!C$2:C$5455,"evolve✨律师",'Duel Log'!P$2:P$5455,$A19)</f>
        <v>12</v>
      </c>
      <c r="BR19" s="17" t="n">
        <f aca="false">COUNTIFS('Duel Log'!C$2:C$5455,"fluffypotato99",'Duel Log'!I$2:I$5455,$A19)+COUNTIFS('Duel Log'!C$2:C$5455,"fluffypotato99",'Duel Log'!J$2:J$5455,$A19)+COUNTIFS('Duel Log'!C$2:C$5455,"fluffypotato99",'Duel Log'!K$2:K$5455,$A19)+COUNTIFS('Duel Log'!C$2:C$5455,"fluffypotato99",'Duel Log'!L$2:L$5455,$A19)+COUNTIFS('Duel Log'!C$2:C$5455,"fluffypotato99",'Duel Log'!M$2:M$5455,$A19)+COUNTIFS('Duel Log'!C$2:C$5455,"fluffypotato99",'Duel Log'!N$2:N$5455,$A19)+COUNTIFS('Duel Log'!C$2:C$5455,"fluffypotato99",'Duel Log'!O$2:O$5455,$A19)+COUNTIFS('Duel Log'!C$2:C$5455,"fluffypotato99",'Duel Log'!P$2:P$5455,$A19)</f>
        <v>6</v>
      </c>
      <c r="BS19" s="17" t="n">
        <f aca="false">COUNTIFS('Duel Log'!C$2:C$5455,"kodigogg",'Duel Log'!I$2:I$5455,$A19)+COUNTIFS('Duel Log'!C$2:C$5455,"kodigogg",'Duel Log'!J$2:J$5455,$A19)+COUNTIFS('Duel Log'!C$2:C$5455,"kodigogg",'Duel Log'!K$2:K$5455,$A19)+COUNTIFS('Duel Log'!C$2:C$5455,"kodigogg",'Duel Log'!L$2:L$5455,$A19)+COUNTIFS('Duel Log'!C$2:C$5455,"kodigogg",'Duel Log'!M$2:M$5455,$A19)+COUNTIFS('Duel Log'!C$2:C$5455,"kodigogg",'Duel Log'!N$2:N$5455,$A19)+COUNTIFS('Duel Log'!C$2:C$5455,"kodigogg",'Duel Log'!O$2:O$5455,$A19)+COUNTIFS('Duel Log'!C$2:C$5455,"kodigogg",'Duel Log'!P$2:P$5455,$A19)</f>
        <v>4</v>
      </c>
      <c r="BT19" s="17" t="n">
        <f aca="false">COUNTIFS('Duel Log'!C$2:C$5455,"⇀スキル丨Hadi",'Duel Log'!I$2:I$5455,$A19)+COUNTIFS('Duel Log'!C$2:C$5455,"⇀スキル丨Hadi",'Duel Log'!J$2:J$5455,$A19)+COUNTIFS('Duel Log'!C$2:C$5455,"⇀スキル丨Hadi",'Duel Log'!K$2:K$5455,$A19)+COUNTIFS('Duel Log'!C$2:C$5455,"⇀スキル丨Hadi",'Duel Log'!L$2:L$5455,$A19)+COUNTIFS('Duel Log'!C$2:C$5455,"⇀スキル丨Hadi",'Duel Log'!M$2:M$5455,$A19)+COUNTIFS('Duel Log'!C$2:C$5455,"⇀スキル丨Hadi",'Duel Log'!N$2:N$5455,$A19)+COUNTIFS('Duel Log'!C$2:C$5455,"⇀スキル丨Hadi",'Duel Log'!O$2:O$5455,$A19)+COUNTIFS('Duel Log'!C$2:C$5455,"⇀スキル丨Hadi",'Duel Log'!P$2:P$5455,$A19)</f>
        <v>4</v>
      </c>
      <c r="BU19" s="17" t="n">
        <f aca="false">COUNTIFS('Duel Log'!C$2:C$5455,"✨Tanji",'Duel Log'!I$2:I$5455,$A19)+COUNTIFS('Duel Log'!C$2:C$5455,"✨Tanji",'Duel Log'!J$2:J$5455,$A19)+COUNTIFS('Duel Log'!C$2:C$5455,"✨Tanji",'Duel Log'!K$2:K$5455,$A19)+COUNTIFS('Duel Log'!C$2:C$5455,"✨Tanji",'Duel Log'!L$2:L$5455,$A19)+COUNTIFS('Duel Log'!C$2:C$5455,"✨Tanji",'Duel Log'!M$2:M$5455,$A19)+COUNTIFS('Duel Log'!C$2:C$5455,"✨Tanji",'Duel Log'!N$2:N$5455,$A19)+COUNTIFS('Duel Log'!C$2:C$5455,"✨Tanji",'Duel Log'!O$2:O$5455,$A19)+COUNTIFS('Duel Log'!C$2:C$5455,"✨Tanji",'Duel Log'!P$2:P$5455,$A19)</f>
        <v>10</v>
      </c>
      <c r="BV19" s="17" t="n">
        <f aca="false">COUNTIFS('Duel Log'!C$2:C$5455,"くり",'Duel Log'!I$2:I$5455,$A19)+COUNTIFS('Duel Log'!C$2:C$5455,"くり",'Duel Log'!J$2:J$5455,$A19)+COUNTIFS('Duel Log'!C$2:C$5455,"くり",'Duel Log'!K$2:K$5455,$A19)+COUNTIFS('Duel Log'!C$2:C$5455,"くり",'Duel Log'!L$2:L$5455,$A19)+COUNTIFS('Duel Log'!C$2:C$5455,"くり",'Duel Log'!M$2:M$5455,$A19)+COUNTIFS('Duel Log'!C$2:C$5455,"くり",'Duel Log'!N$2:N$5455,$A19)+COUNTIFS('Duel Log'!C$2:C$5455,"くり",'Duel Log'!O$2:O$5455,$A19)+COUNTIFS('Duel Log'!C$2:C$5455,"くり",'Duel Log'!P$2:P$5455,$A19)</f>
        <v>1</v>
      </c>
      <c r="BW19" s="17" t="n">
        <f aca="false">COUNTIFS('Duel Log'!C$2:C$5455,"ぐりてゃん",'Duel Log'!I$2:I$5455,$A19)+COUNTIFS('Duel Log'!C$2:C$5455,"ぐりてゃん",'Duel Log'!J$2:J$5455,$A19)+COUNTIFS('Duel Log'!C$2:C$5455,"ぐりてゃん",'Duel Log'!K$2:K$5455,$A19)+COUNTIFS('Duel Log'!C$2:C$5455,"ぐりてゃん",'Duel Log'!L$2:L$5455,$A19)+COUNTIFS('Duel Log'!C$2:C$5455,"ぐりてゃん",'Duel Log'!M$2:M$5455,$A19)+COUNTIFS('Duel Log'!C$2:C$5455,"ぐりてゃん",'Duel Log'!N$2:N$5455,$A19)+COUNTIFS('Duel Log'!C$2:C$5455,"ぐりてゃん",'Duel Log'!O$2:O$5455,$A19)+COUNTIFS('Duel Log'!C$2:C$5455,"ぐりてゃん",'Duel Log'!P$2:P$5455,$A19)</f>
        <v>7</v>
      </c>
      <c r="BX19" s="17" t="n">
        <f aca="false">COUNTIFS('Duel Log'!C$2:C$5455,"たぁ",'Duel Log'!I$2:I$5455,$A19)+COUNTIFS('Duel Log'!C$2:C$5455,"たぁ",'Duel Log'!J$2:J$5455,$A19)+COUNTIFS('Duel Log'!C$2:C$5455,"たぁ",'Duel Log'!K$2:K$5455,$A19)+COUNTIFS('Duel Log'!C$2:C$5455,"たぁ",'Duel Log'!L$2:L$5455,$A19)+COUNTIFS('Duel Log'!C$2:C$5455,"たぁ",'Duel Log'!M$2:M$5455,$A19)+COUNTIFS('Duel Log'!C$2:C$5455,"たぁ",'Duel Log'!N$2:N$5455,$A19)+COUNTIFS('Duel Log'!C$2:C$5455,"たぁ",'Duel Log'!O$2:O$5455,$A19)+COUNTIFS('Duel Log'!C$2:C$5455,"たぁ",'Duel Log'!P$2:P$5455,$A19)</f>
        <v>12</v>
      </c>
      <c r="BY19" s="17" t="n">
        <f aca="false">COUNTIFS('Duel Log'!C$2:C$5455,"てち",'Duel Log'!I$2:I$5455,$A19)+COUNTIFS('Duel Log'!C$2:C$5455,"てち",'Duel Log'!J$2:J$5455,$A19)+COUNTIFS('Duel Log'!C$2:C$5455,"てち",'Duel Log'!K$2:K$5455,$A19)+COUNTIFS('Duel Log'!C$2:C$5455,"てち",'Duel Log'!L$2:L$5455,$A19)+COUNTIFS('Duel Log'!C$2:C$5455,"てち",'Duel Log'!M$2:M$5455,$A19)+COUNTIFS('Duel Log'!C$2:C$5455,"てち",'Duel Log'!N$2:N$5455,$A19)+COUNTIFS('Duel Log'!C$2:C$5455,"てち",'Duel Log'!O$2:O$5455,$A19)+COUNTIFS('Duel Log'!C$2:C$5455,"てち",'Duel Log'!P$2:P$5455,$A19)</f>
        <v>3</v>
      </c>
      <c r="BZ19" s="17" t="n">
        <f aca="false">COUNTIFS('Duel Log'!C$2:C$5455,"むぎったん",'Duel Log'!I$2:I$5455,$A19)+COUNTIFS('Duel Log'!C$2:C$5455,"むぎったん",'Duel Log'!J$2:J$5455,$A19)+COUNTIFS('Duel Log'!C$2:C$5455,"むぎったん",'Duel Log'!K$2:K$5455,$A19)+COUNTIFS('Duel Log'!C$2:C$5455,"むぎったん",'Duel Log'!L$2:L$5455,$A19)+COUNTIFS('Duel Log'!C$2:C$5455,"むぎったん",'Duel Log'!M$2:M$5455,$A19)+COUNTIFS('Duel Log'!C$2:C$5455,"むぎったん",'Duel Log'!N$2:N$5455,$A19)+COUNTIFS('Duel Log'!C$2:C$5455,"むぎったん",'Duel Log'!O$2:O$5455,$A19)+COUNTIFS('Duel Log'!C$2:C$5455,"むぎったん",'Duel Log'!P$2:P$5455,$A19)</f>
        <v>6</v>
      </c>
      <c r="CA19" s="17" t="n">
        <f aca="false">COUNTIFS('Duel Log'!C$2:C$5455,"加急Sinistro™",'Duel Log'!I$2:I$5455,$A19)+COUNTIFS('Duel Log'!C$2:C$5455,"加急Sinistro™",'Duel Log'!J$2:J$5455,$A19)+COUNTIFS('Duel Log'!C$2:C$5455,"加急Sinistro™",'Duel Log'!K$2:K$5455,$A19)+COUNTIFS('Duel Log'!C$2:C$5455,"加急Sinistro™",'Duel Log'!L$2:L$5455,$A19)+COUNTIFS('Duel Log'!C$2:C$5455,"加急Sinistro™",'Duel Log'!M$2:M$5455,$A19)+COUNTIFS('Duel Log'!C$2:C$5455,"加急Sinistro™",'Duel Log'!N$2:N$5455,$A19)+COUNTIFS('Duel Log'!C$2:C$5455,"加急Sinistro™",'Duel Log'!O$2:O$5455,$A19)+COUNTIFS('Duel Log'!C$2:C$5455,"加急Sinistro™",'Duel Log'!P$2:P$5455,$A19)</f>
        <v>4</v>
      </c>
      <c r="CB19" s="17" t="n">
        <f aca="false">COUNTIFS('Duel Log'!C$2:C$5455,"枫｜rakan❤️安之",'Duel Log'!I$2:I$5455,$A19)+COUNTIFS('Duel Log'!C$2:C$5455,"枫｜rakan❤️安之",'Duel Log'!J$2:J$5455,$A19)+COUNTIFS('Duel Log'!C$2:C$5455,"枫｜rakan❤️安之",'Duel Log'!K$2:K$5455,$A19)+COUNTIFS('Duel Log'!C$2:C$5455,"枫｜rakan❤️安之",'Duel Log'!L$2:L$5455,$A19)+COUNTIFS('Duel Log'!C$2:C$5455,"枫｜rakan❤️安之",'Duel Log'!M$2:M$5455,$A19)+COUNTIFS('Duel Log'!C$2:C$5455,"枫｜rakan❤️安之",'Duel Log'!N$2:N$5455,$A19)+COUNTIFS('Duel Log'!C$2:C$5455,"枫｜rakan❤️安之",'Duel Log'!O$2:O$5455,$A19)+COUNTIFS('Duel Log'!C$2:C$5455,"枫｜rakan❤️安之",'Duel Log'!P$2:P$5455,$A19)</f>
        <v>1</v>
      </c>
      <c r="CC19" s="17" t="n">
        <f aca="false">COUNTIFS('Duel Log'!C$2:C$5455,"神│Venpers™☆",'Duel Log'!I$2:I$5455,$A19)+COUNTIFS('Duel Log'!C$2:C$5455,"神│Venpers™☆",'Duel Log'!J$2:J$5455,$A19)+COUNTIFS('Duel Log'!C$2:C$5455,"神│Venpers™☆",'Duel Log'!K$2:K$5455,$A19)+COUNTIFS('Duel Log'!C$2:C$5455,"神│Venpers™☆",'Duel Log'!L$2:L$5455,$A19)+COUNTIFS('Duel Log'!C$2:C$5455,"神│Venpers™☆",'Duel Log'!M$2:M$5455,$A19)+COUNTIFS('Duel Log'!C$2:C$5455,"神│Venpers™☆",'Duel Log'!N$2:N$5455,$A19)+COUNTIFS('Duel Log'!C$2:C$5455,"神│Venpers™☆",'Duel Log'!O$2:O$5455,$A19)+COUNTIFS('Duel Log'!C$2:C$5455,"神│Venpers™☆",'Duel Log'!P$2:P$5455,$A19)</f>
        <v>6</v>
      </c>
      <c r="CD19" s="17" t="n">
        <f aca="false">COUNTIFS('Duel Log'!C$2:C$5455,"老板 Ι Batan’宙斯",'Duel Log'!I$2:I$5455,$A19)+COUNTIFS('Duel Log'!C$2:C$5455,"老板 Ι Batan’宙斯",'Duel Log'!J$2:J$5455,$A19)+COUNTIFS('Duel Log'!C$2:C$5455,"老板 Ι Batan’宙斯",'Duel Log'!K$2:K$5455,$A19)+COUNTIFS('Duel Log'!C$2:C$5455,"老板 Ι Batan’宙斯",'Duel Log'!L$2:L$5455,$A19)+COUNTIFS('Duel Log'!C$2:C$5455,"老板 Ι Batan’宙斯",'Duel Log'!M$2:M$5455,$A19)+COUNTIFS('Duel Log'!C$2:C$5455,"老板 Ι Batan’宙斯",'Duel Log'!N$2:N$5455,$A19)+COUNTIFS('Duel Log'!C$2:C$5455,"老板 Ι Batan’宙斯",'Duel Log'!O$2:O$5455,$A19)+COUNTIFS('Duel Log'!C$2:C$5455,"老板 Ι Batan’宙斯",'Duel Log'!P$2:P$5455,$A19)</f>
        <v>4</v>
      </c>
      <c r="CE19" s="17" t="n">
        <f aca="false">COUNTIFS('Duel Log'!C$2:C$5455,"鬼舞辻無惨",'Duel Log'!I$2:I$5455,$A19)+COUNTIFS('Duel Log'!C$2:C$5455,"鬼舞辻無惨",'Duel Log'!J$2:J$5455,$A19)+COUNTIFS('Duel Log'!C$2:C$5455,"鬼舞辻無惨",'Duel Log'!K$2:K$5455,$A19)+COUNTIFS('Duel Log'!C$2:C$5455,"鬼舞辻無惨",'Duel Log'!L$2:L$5455,$A19)+COUNTIFS('Duel Log'!C$2:C$5455,"鬼舞辻無惨",'Duel Log'!M$2:M$5455,$A19)+COUNTIFS('Duel Log'!C$2:C$5455,"鬼舞辻無惨",'Duel Log'!N$2:N$5455,$A19)+COUNTIFS('Duel Log'!C$2:C$5455,"鬼舞辻無惨",'Duel Log'!O$2:O$5455,$A19)+COUNTIFS('Duel Log'!C$2:C$5455,"鬼舞辻無惨",'Duel Log'!P$2:P$5455,$A19)</f>
        <v>12</v>
      </c>
      <c r="CF19" s="17" t="n">
        <f aca="false">COUNTIFS('Duel Log'!C$2:C$5455,"ꨄ Max ✨",'Duel Log'!I$2:I$5455,$A19)+COUNTIFS('Duel Log'!C$2:C$5455,"ꨄ Max ✨",'Duel Log'!J$2:J$5455,$A19)+COUNTIFS('Duel Log'!C$2:C$5455,"ꨄ Max ✨",'Duel Log'!K$2:K$5455,$A19)+COUNTIFS('Duel Log'!C$2:C$5455,"ꨄ Max ✨",'Duel Log'!L$2:L$5455,$A19)+COUNTIFS('Duel Log'!C$2:C$5455,"ꨄ Max ✨",'Duel Log'!M$2:M$5455,$A19)+COUNTIFS('Duel Log'!C$2:C$5455,"ꨄ Max ✨",'Duel Log'!N$2:N$5455,$A19)+COUNTIFS('Duel Log'!C$2:C$5455,"ꨄ Max ✨",'Duel Log'!O$2:O$5455,$A19)+COUNTIFS('Duel Log'!C$2:C$5455,"ꨄ Max ✨",'Duel Log'!P$2:P$5455,$A19)</f>
        <v>2</v>
      </c>
      <c r="CG19" s="17" t="n">
        <f aca="false">COUNTIFS('Duel Log'!C$2:C$5455,"사과도둑",'Duel Log'!I$2:I$5455,$A19)+COUNTIFS('Duel Log'!C$2:C$5455,"사과도둑",'Duel Log'!J$2:J$5455,$A19)+COUNTIFS('Duel Log'!C$2:C$5455,"사과도둑",'Duel Log'!K$2:K$5455,$A19)+COUNTIFS('Duel Log'!C$2:C$5455,"사과도둑",'Duel Log'!L$2:L$5455,$A19)+COUNTIFS('Duel Log'!C$2:C$5455,"사과도둑",'Duel Log'!M$2:M$5455,$A19)+COUNTIFS('Duel Log'!C$2:C$5455,"사과도둑",'Duel Log'!N$2:N$5455,$A19)+COUNTIFS('Duel Log'!C$2:C$5455,"사과도둑",'Duel Log'!O$2:O$5455,$A19)+COUNTIFS('Duel Log'!C$2:C$5455,"사과도둑",'Duel Log'!P$2:P$5455,$A19)</f>
        <v>0</v>
      </c>
      <c r="CH19" s="17" t="n">
        <f aca="false">COUNTIFS('Duel Log'!C$2:C$5455,"우티비구독좋아요",'Duel Log'!I$2:I$5455,$A19)+COUNTIFS('Duel Log'!C$2:C$5455,"우티비구독좋아요",'Duel Log'!J$2:J$5455,$A19)+COUNTIFS('Duel Log'!C$2:C$5455,"우티비구독좋아요",'Duel Log'!K$2:K$5455,$A19)+COUNTIFS('Duel Log'!C$2:C$5455,"우티비구독좋아요",'Duel Log'!L$2:L$5455,$A19)+COUNTIFS('Duel Log'!C$2:C$5455,"우티비구독좋아요",'Duel Log'!M$2:M$5455,$A19)+COUNTIFS('Duel Log'!C$2:C$5455,"우티비구독좋아요",'Duel Log'!N$2:N$5455,$A19)+COUNTIFS('Duel Log'!C$2:C$5455,"우티비구독좋아요",'Duel Log'!O$2:O$5455,$A19)+COUNTIFS('Duel Log'!C$2:C$5455,"우티비구독좋아요",'Duel Log'!P$2:P$5455,$A19)</f>
        <v>6</v>
      </c>
    </row>
    <row r="20" customFormat="false" ht="15" hidden="false" customHeight="true" outlineLevel="0" collapsed="false">
      <c r="A20" s="11" t="s">
        <v>82</v>
      </c>
      <c r="B20" s="17" t="n">
        <f aca="false">COUNTIFS('Duel Log'!C$2:C$5455,"!¡osama™️!¡",'Duel Log'!I$2:I$5455,$A20)+COUNTIFS('Duel Log'!C$2:C$5455,"!¡osama™️!¡",'Duel Log'!J$2:J$5455,$A20)+COUNTIFS('Duel Log'!C$2:C$5455,"!¡osama™️!¡",'Duel Log'!K$2:K$5455,$A20)+COUNTIFS('Duel Log'!C$2:C$5455,"!¡osama™️!¡",'Duel Log'!L$2:L$5455,$A20)+COUNTIFS('Duel Log'!C$2:C$5455,"!¡osama™️!¡",'Duel Log'!M$2:M$5455,$A20)+COUNTIFS('Duel Log'!C$2:C$5455,"!¡osama™️!¡",'Duel Log'!N$2:N$5455,$A20)+COUNTIFS('Duel Log'!C$2:C$5455,"!¡osama™️!¡",'Duel Log'!O$2:O$5455,$A20)+COUNTIFS('Duel Log'!C$2:C$5455,"!¡osama™️!¡",'Duel Log'!P$2:P$5455,$A20)</f>
        <v>5</v>
      </c>
      <c r="C20" s="17" t="n">
        <f aca="false">COUNTIFS('Duel Log'!C$2:C$5455,"40k Oker",'Duel Log'!I$2:I$5455,$A20)+COUNTIFS('Duel Log'!C$2:C$5455,"40k Oker",'Duel Log'!J$2:J$5455,$A20)+COUNTIFS('Duel Log'!C$2:C$5455,"40k Oker",'Duel Log'!K$2:K$5455,$A20)+COUNTIFS('Duel Log'!C$2:C$5455,"40k Oker",'Duel Log'!L$2:L$5455,$A20)+COUNTIFS('Duel Log'!C$2:C$5455,"40k Oker",'Duel Log'!M$2:M$5455,$A20)+COUNTIFS('Duel Log'!C$2:C$5455,"40k Oker",'Duel Log'!N$2:N$5455,$A20)+COUNTIFS('Duel Log'!C$2:C$5455,"40k Oker",'Duel Log'!O$2:O$5455,$A20)+COUNTIFS('Duel Log'!C$2:C$5455,"40k Oker",'Duel Log'!P$2:P$5455,$A20)</f>
        <v>4</v>
      </c>
      <c r="D20" s="17" t="n">
        <f aca="false">COUNTIFS('Duel Log'!C$2:C$5455,"Adox",'Duel Log'!I$2:I$5455,$A20)+COUNTIFS('Duel Log'!C$2:C$5455,"Adox",'Duel Log'!J$2:J$5455,$A20)+COUNTIFS('Duel Log'!C$2:C$5455,"Adox",'Duel Log'!K$2:K$5455,$A20)+COUNTIFS('Duel Log'!C$2:C$5455,"Adox",'Duel Log'!L$2:L$5455,$A20)+COUNTIFS('Duel Log'!C$2:C$5455,"Adox",'Duel Log'!M$2:M$5455,$A20)+COUNTIFS('Duel Log'!C$2:C$5455,"Adox",'Duel Log'!N$2:N$5455,$A20)+COUNTIFS('Duel Log'!C$2:C$5455,"Adox",'Duel Log'!O$2:O$5455,$A20)+COUNTIFS('Duel Log'!C$2:C$5455,"Adox",'Duel Log'!P$2:P$5455,$A20)</f>
        <v>6</v>
      </c>
      <c r="E20" s="17" t="n">
        <f aca="false">COUNTIFS('Duel Log'!C$2:C$5455,"Asaf",'Duel Log'!I$2:I$5455,$A20)+COUNTIFS('Duel Log'!C$2:C$5455,"Asaf",'Duel Log'!J$2:J$5455,$A20)+COUNTIFS('Duel Log'!C$2:C$5455,"Asaf",'Duel Log'!K$2:K$5455,$A20)+COUNTIFS('Duel Log'!C$2:C$5455,"Asaf",'Duel Log'!L$2:L$5455,$A20)+COUNTIFS('Duel Log'!C$2:C$5455,"Asaf",'Duel Log'!M$2:M$5455,$A20)+COUNTIFS('Duel Log'!C$2:C$5455,"Asaf",'Duel Log'!N$2:N$5455,$A20)+COUNTIFS('Duel Log'!C$2:C$5455,"Asaf",'Duel Log'!O$2:O$5455,$A20)+COUNTIFS('Duel Log'!C$2:C$5455,"Asaf",'Duel Log'!P$2:P$5455,$A20)</f>
        <v>4</v>
      </c>
      <c r="F20" s="17" t="n">
        <f aca="false">COUNTIFS('Duel Log'!C$2:C$5455,"BattleSRAM",'Duel Log'!I$2:I$5455,$A20)+COUNTIFS('Duel Log'!C$2:C$5455,"BattleSRAM",'Duel Log'!J$2:J$5455,$A20)+COUNTIFS('Duel Log'!C$2:C$5455,"BattleSRAM",'Duel Log'!K$2:K$5455,$A20)+COUNTIFS('Duel Log'!C$2:C$5455,"BattleSRAM",'Duel Log'!L$2:L$5455,$A20)+COUNTIFS('Duel Log'!C$2:C$5455,"BattleSRAM",'Duel Log'!M$2:M$5455,$A20)+COUNTIFS('Duel Log'!C$2:C$5455,"BattleSRAM",'Duel Log'!N$2:N$5455,$A20)+COUNTIFS('Duel Log'!C$2:C$5455,"BattleSRAM",'Duel Log'!O$2:O$5455,$A20)+COUNTIFS('Duel Log'!C$2:C$5455,"BattleSRAM",'Duel Log'!P$2:P$5455,$A20)</f>
        <v>4</v>
      </c>
      <c r="G20" s="17" t="n">
        <f aca="false">COUNTIFS('Duel Log'!C$2:C$5455,"Betfas",'Duel Log'!I$2:I$5455,$A20)+COUNTIFS('Duel Log'!C$2:C$5455,"Betfas",'Duel Log'!J$2:J$5455,$A20)+COUNTIFS('Duel Log'!C$2:C$5455,"Betfas",'Duel Log'!K$2:K$5455,$A20)+COUNTIFS('Duel Log'!C$2:C$5455,"Betfas",'Duel Log'!L$2:L$5455,$A20)+COUNTIFS('Duel Log'!C$2:C$5455,"Betfas",'Duel Log'!M$2:M$5455,$A20)+COUNTIFS('Duel Log'!C$2:C$5455,"Betfas",'Duel Log'!N$2:N$5455,$A20)+COUNTIFS('Duel Log'!C$2:C$5455,"Betfas",'Duel Log'!O$2:O$5455,$A20)+COUNTIFS('Duel Log'!C$2:C$5455,"Betfas",'Duel Log'!P$2:P$5455,$A20)</f>
        <v>4</v>
      </c>
      <c r="H20" s="17" t="n">
        <f aca="false">COUNTIFS('Duel Log'!C$2:C$5455,"CAL Sub ™✨杰克",'Duel Log'!I$2:I$5455,$A20)+COUNTIFS('Duel Log'!C$2:C$5455,"CAL Sub ™✨杰克",'Duel Log'!J$2:J$5455,$A20)+COUNTIFS('Duel Log'!C$2:C$5455,"CAL Sub ™✨杰克",'Duel Log'!K$2:K$5455,$A20)+COUNTIFS('Duel Log'!C$2:C$5455,"CAL Sub ™✨杰克",'Duel Log'!L$2:L$5455,$A20)+COUNTIFS('Duel Log'!C$2:C$5455,"CAL Sub ™✨杰克",'Duel Log'!M$2:M$5455,$A20)+COUNTIFS('Duel Log'!C$2:C$5455,"CAL Sub ™✨杰克",'Duel Log'!N$2:N$5455,$A20)+COUNTIFS('Duel Log'!C$2:C$5455,"CAL Sub ™✨杰克",'Duel Log'!O$2:O$5455,$A20)+COUNTIFS('Duel Log'!C$2:C$5455,"CAL Sub ™✨杰克",'Duel Log'!P$2:P$5455,$A20)</f>
        <v>16</v>
      </c>
      <c r="I20" s="17" t="n">
        <f aca="false">COUNTIFS('Duel Log'!C$2:C$5455,"CAL Sub ™️✨Kun",'Duel Log'!I$2:I$5455,$A20)+COUNTIFS('Duel Log'!C$2:C$5455,"CAL Sub ™️✨Kun",'Duel Log'!J$2:J$5455,$A20)+COUNTIFS('Duel Log'!C$2:C$5455,"CAL Sub ™️✨Kun",'Duel Log'!K$2:K$5455,$A20)+COUNTIFS('Duel Log'!C$2:C$5455,"CAL Sub ™️✨Kun",'Duel Log'!L$2:L$5455,$A20)+COUNTIFS('Duel Log'!C$2:C$5455,"CAL Sub ™️✨Kun",'Duel Log'!M$2:M$5455,$A20)+COUNTIFS('Duel Log'!C$2:C$5455,"CAL Sub ™️✨Kun",'Duel Log'!N$2:N$5455,$A20)+COUNTIFS('Duel Log'!C$2:C$5455,"CAL Sub ™️✨Kun",'Duel Log'!O$2:O$5455,$A20)+COUNTIFS('Duel Log'!C$2:C$5455,"CAL Sub ™️✨Kun",'Duel Log'!P$2:P$5455,$A20)</f>
        <v>7</v>
      </c>
      <c r="J20" s="17" t="n">
        <f aca="false">COUNTIFS('Duel Log'!C$2:C$5455,"CAPGUN",'Duel Log'!I$2:I$5455,$A20)+COUNTIFS('Duel Log'!C$2:C$5455,"CAPGUN",'Duel Log'!J$2:J$5455,$A20)+COUNTIFS('Duel Log'!C$2:C$5455,"CAPGUN",'Duel Log'!K$2:K$5455,$A20)+COUNTIFS('Duel Log'!C$2:C$5455,"CAPGUN",'Duel Log'!L$2:L$5455,$A20)+COUNTIFS('Duel Log'!C$2:C$5455,"CAPGUN",'Duel Log'!M$2:M$5455,$A20)+COUNTIFS('Duel Log'!C$2:C$5455,"CAPGUN",'Duel Log'!N$2:N$5455,$A20)+COUNTIFS('Duel Log'!C$2:C$5455,"CAPGUN",'Duel Log'!O$2:O$5455,$A20)+COUNTIFS('Duel Log'!C$2:C$5455,"CAPGUN",'Duel Log'!P$2:P$5455,$A20)</f>
        <v>4</v>
      </c>
      <c r="K20" s="17" t="n">
        <f aca="false">COUNTIFS('Duel Log'!C$2:C$5455,"Clown",'Duel Log'!I$2:I$5455,$A20)+COUNTIFS('Duel Log'!C$2:C$5455,"Clown",'Duel Log'!J$2:J$5455,$A20)+COUNTIFS('Duel Log'!C$2:C$5455,"Clown",'Duel Log'!K$2:K$5455,$A20)+COUNTIFS('Duel Log'!C$2:C$5455,"Clown",'Duel Log'!L$2:L$5455,$A20)+COUNTIFS('Duel Log'!C$2:C$5455,"Clown",'Duel Log'!M$2:M$5455,$A20)+COUNTIFS('Duel Log'!C$2:C$5455,"Clown",'Duel Log'!N$2:N$5455,$A20)+COUNTIFS('Duel Log'!C$2:C$5455,"Clown",'Duel Log'!O$2:O$5455,$A20)+COUNTIFS('Duel Log'!C$2:C$5455,"Clown",'Duel Log'!P$2:P$5455,$A20)</f>
        <v>29</v>
      </c>
      <c r="L20" s="17" t="n">
        <f aca="false">COUNTIFS('Duel Log'!C$2:C$5455,"Coco",'Duel Log'!I$2:I$5455,$A20)+COUNTIFS('Duel Log'!C$2:C$5455,"Coco",'Duel Log'!J$2:J$5455,$A20)+COUNTIFS('Duel Log'!C$2:C$5455,"Coco",'Duel Log'!K$2:K$5455,$A20)+COUNTIFS('Duel Log'!C$2:C$5455,"Coco",'Duel Log'!L$2:L$5455,$A20)+COUNTIFS('Duel Log'!C$2:C$5455,"Coco",'Duel Log'!M$2:M$5455,$A20)+COUNTIFS('Duel Log'!C$2:C$5455,"Coco",'Duel Log'!N$2:N$5455,$A20)+COUNTIFS('Duel Log'!C$2:C$5455,"Coco",'Duel Log'!O$2:O$5455,$A20)+COUNTIFS('Duel Log'!C$2:C$5455,"Coco",'Duel Log'!P$2:P$5455,$A20)</f>
        <v>21</v>
      </c>
      <c r="M20" s="17" t="n">
        <f aca="false">COUNTIFS('Duel Log'!C$2:C$5455,"Code: Furkan",'Duel Log'!I$2:I$5455,$A20)+COUNTIFS('Duel Log'!C$2:C$5455,"Code: Furkan",'Duel Log'!J$2:J$5455,$A20)+COUNTIFS('Duel Log'!C$2:C$5455,"Code: Furkan",'Duel Log'!K$2:K$5455,$A20)+COUNTIFS('Duel Log'!C$2:C$5455,"Code: Furkan",'Duel Log'!L$2:L$5455,$A20)+COUNTIFS('Duel Log'!C$2:C$5455,"Code: Furkan",'Duel Log'!M$2:M$5455,$A20)+COUNTIFS('Duel Log'!C$2:C$5455,"Code: Furkan",'Duel Log'!N$2:N$5455,$A20)+COUNTIFS('Duel Log'!C$2:C$5455,"Code: Furkan",'Duel Log'!O$2:O$5455,$A20)+COUNTIFS('Duel Log'!C$2:C$5455,"Code: Furkan",'Duel Log'!P$2:P$5455,$A20)</f>
        <v>9</v>
      </c>
      <c r="N20" s="17" t="n">
        <f aca="false">COUNTIFS('Duel Log'!C$2:C$5455,"DK",'Duel Log'!I$2:I$5455,$A20)+COUNTIFS('Duel Log'!C$2:C$5455,"DK",'Duel Log'!J$2:J$5455,$A20)+COUNTIFS('Duel Log'!C$2:C$5455,"DK",'Duel Log'!K$2:K$5455,$A20)+COUNTIFS('Duel Log'!C$2:C$5455,"DK",'Duel Log'!L$2:L$5455,$A20)+COUNTIFS('Duel Log'!C$2:C$5455,"DK",'Duel Log'!M$2:M$5455,$A20)+COUNTIFS('Duel Log'!C$2:C$5455,"DK",'Duel Log'!N$2:N$5455,$A20)+COUNTIFS('Duel Log'!C$2:C$5455,"DK",'Duel Log'!O$2:O$5455,$A20)+COUNTIFS('Duel Log'!C$2:C$5455,"DK",'Duel Log'!P$2:P$5455,$A20)</f>
        <v>0</v>
      </c>
      <c r="O20" s="17" t="n">
        <f aca="false">COUNTIFS('Duel Log'!C$2:C$5455,"DaniGamer",'Duel Log'!I$2:I$5455,$A20)+COUNTIFS('Duel Log'!C$2:C$5455,"DaniGamer",'Duel Log'!J$2:J$5455,$A20)+COUNTIFS('Duel Log'!C$2:C$5455,"DaniGamer",'Duel Log'!K$2:K$5455,$A20)+COUNTIFS('Duel Log'!C$2:C$5455,"DaniGamer",'Duel Log'!L$2:L$5455,$A20)+COUNTIFS('Duel Log'!C$2:C$5455,"DaniGamer",'Duel Log'!M$2:M$5455,$A20)+COUNTIFS('Duel Log'!C$2:C$5455,"DaniGamer",'Duel Log'!N$2:N$5455,$A20)+COUNTIFS('Duel Log'!C$2:C$5455,"DaniGamer",'Duel Log'!O$2:O$5455,$A20)+COUNTIFS('Duel Log'!C$2:C$5455,"DaniGamer",'Duel Log'!P$2:P$5455,$A20)</f>
        <v>3</v>
      </c>
      <c r="P20" s="17" t="n">
        <f aca="false">COUNTIFS('Duel Log'!C$2:C$5455,"Dess",'Duel Log'!I$2:I$5455,$A20)+COUNTIFS('Duel Log'!C$2:C$5455,"Dess",'Duel Log'!J$2:J$5455,$A20)+COUNTIFS('Duel Log'!C$2:C$5455,"Dess",'Duel Log'!K$2:K$5455,$A20)+COUNTIFS('Duel Log'!C$2:C$5455,"Dess",'Duel Log'!L$2:L$5455,$A20)+COUNTIFS('Duel Log'!C$2:C$5455,"Dess",'Duel Log'!M$2:M$5455,$A20)+COUNTIFS('Duel Log'!C$2:C$5455,"Dess",'Duel Log'!N$2:N$5455,$A20)+COUNTIFS('Duel Log'!C$2:C$5455,"Dess",'Duel Log'!O$2:O$5455,$A20)+COUNTIFS('Duel Log'!C$2:C$5455,"Dess",'Duel Log'!P$2:P$5455,$A20)</f>
        <v>5</v>
      </c>
      <c r="Q20" s="17" t="n">
        <f aca="false">COUNTIFS('Duel Log'!C$2:C$5455,"EGW",'Duel Log'!I$2:I$5455,$A20)+COUNTIFS('Duel Log'!C$2:C$5455,"EGW",'Duel Log'!J$2:J$5455,$A20)+COUNTIFS('Duel Log'!C$2:C$5455,"EGW",'Duel Log'!K$2:K$5455,$A20)+COUNTIFS('Duel Log'!C$2:C$5455,"EGW",'Duel Log'!L$2:L$5455,$A20)+COUNTIFS('Duel Log'!C$2:C$5455,"EGW",'Duel Log'!M$2:M$5455,$A20)+COUNTIFS('Duel Log'!C$2:C$5455,"EGW",'Duel Log'!N$2:N$5455,$A20)+COUNTIFS('Duel Log'!C$2:C$5455,"EGW",'Duel Log'!O$2:O$5455,$A20)+COUNTIFS('Duel Log'!C$2:C$5455,"EGW",'Duel Log'!P$2:P$5455,$A20)</f>
        <v>9</v>
      </c>
      <c r="R20" s="17" t="n">
        <f aca="false">COUNTIFS('Duel Log'!C$2:C$5455,"ErBacce",'Duel Log'!I$2:I$5455,$A20)+COUNTIFS('Duel Log'!C$2:C$5455,"ErBacce",'Duel Log'!J$2:J$5455,$A20)+COUNTIFS('Duel Log'!C$2:C$5455,"ErBacce",'Duel Log'!K$2:K$5455,$A20)+COUNTIFS('Duel Log'!C$2:C$5455,"ErBacce",'Duel Log'!L$2:L$5455,$A20)+COUNTIFS('Duel Log'!C$2:C$5455,"ErBacce",'Duel Log'!M$2:M$5455,$A20)+COUNTIFS('Duel Log'!C$2:C$5455,"ErBacce",'Duel Log'!N$2:N$5455,$A20)+COUNTIFS('Duel Log'!C$2:C$5455,"ErBacce",'Duel Log'!O$2:O$5455,$A20)+COUNTIFS('Duel Log'!C$2:C$5455,"ErBacce",'Duel Log'!P$2:P$5455,$A20)</f>
        <v>11</v>
      </c>
      <c r="S20" s="17" t="n">
        <f aca="false">COUNTIFS('Duel Log'!C$2:C$5455,"FelipePT",'Duel Log'!I$2:I$5455,$A20)+COUNTIFS('Duel Log'!C$2:C$5455,"FelipePT",'Duel Log'!J$2:J$5455,$A20)+COUNTIFS('Duel Log'!C$2:C$5455,"FelipePT",'Duel Log'!K$2:K$5455,$A20)+COUNTIFS('Duel Log'!C$2:C$5455,"FelipePT",'Duel Log'!L$2:L$5455,$A20)+COUNTIFS('Duel Log'!C$2:C$5455,"FelipePT",'Duel Log'!M$2:M$5455,$A20)+COUNTIFS('Duel Log'!C$2:C$5455,"FelipePT",'Duel Log'!N$2:N$5455,$A20)+COUNTIFS('Duel Log'!C$2:C$5455,"FelipePT",'Duel Log'!O$2:O$5455,$A20)+COUNTIFS('Duel Log'!C$2:C$5455,"FelipePT",'Duel Log'!P$2:P$5455,$A20)</f>
        <v>4</v>
      </c>
      <c r="T20" s="17" t="n">
        <f aca="false">COUNTIFS('Duel Log'!C$2:C$5455,"FrancoMedinaSL",'Duel Log'!I$2:I$5455,$A20)+COUNTIFS('Duel Log'!C$2:C$5455,"FrancoMedinaSL",'Duel Log'!J$2:J$5455,$A20)+COUNTIFS('Duel Log'!C$2:C$5455,"FrancoMedinaSL",'Duel Log'!K$2:K$5455,$A20)+COUNTIFS('Duel Log'!C$2:C$5455,"FrancoMedinaSL",'Duel Log'!L$2:L$5455,$A20)+COUNTIFS('Duel Log'!C$2:C$5455,"FrancoMedinaSL",'Duel Log'!M$2:M$5455,$A20)+COUNTIFS('Duel Log'!C$2:C$5455,"FrancoMedinaSL",'Duel Log'!N$2:N$5455,$A20)+COUNTIFS('Duel Log'!C$2:C$5455,"FrancoMedinaSL",'Duel Log'!O$2:O$5455,$A20)+COUNTIFS('Duel Log'!C$2:C$5455,"FrancoMedinaSL",'Duel Log'!P$2:P$5455,$A20)</f>
        <v>5</v>
      </c>
      <c r="U20" s="17" t="n">
        <f aca="false">COUNTIFS('Duel Log'!C$2:C$5455,"GençAslan:)",'Duel Log'!I$2:I$5455,$A20)+COUNTIFS('Duel Log'!C$2:C$5455,"GençAslan:)",'Duel Log'!J$2:J$5455,$A20)+COUNTIFS('Duel Log'!C$2:C$5455,"GençAslan:)",'Duel Log'!K$2:K$5455,$A20)+COUNTIFS('Duel Log'!C$2:C$5455,"GençAslan:)",'Duel Log'!L$2:L$5455,$A20)+COUNTIFS('Duel Log'!C$2:C$5455,"GençAslan:)",'Duel Log'!M$2:M$5455,$A20)+COUNTIFS('Duel Log'!C$2:C$5455,"GençAslan:)",'Duel Log'!N$2:N$5455,$A20)+COUNTIFS('Duel Log'!C$2:C$5455,"GençAslan:)",'Duel Log'!O$2:O$5455,$A20)+COUNTIFS('Duel Log'!C$2:C$5455,"GençAslan:)",'Duel Log'!P$2:P$5455,$A20)</f>
        <v>4</v>
      </c>
      <c r="V20" s="17" t="n">
        <f aca="false">COUNTIFS('Duel Log'!C$2:C$5455,"HaRu",'Duel Log'!I$2:I$5455,$A20)+COUNTIFS('Duel Log'!C$2:C$5455,"HaRu",'Duel Log'!J$2:J$5455,$A20)+COUNTIFS('Duel Log'!C$2:C$5455,"HaRu",'Duel Log'!K$2:K$5455,$A20)+COUNTIFS('Duel Log'!C$2:C$5455,"HaRu",'Duel Log'!L$2:L$5455,$A20)+COUNTIFS('Duel Log'!C$2:C$5455,"HaRu",'Duel Log'!M$2:M$5455,$A20)+COUNTIFS('Duel Log'!C$2:C$5455,"HaRu",'Duel Log'!N$2:N$5455,$A20)+COUNTIFS('Duel Log'!C$2:C$5455,"HaRu",'Duel Log'!O$2:O$5455,$A20)+COUNTIFS('Duel Log'!C$2:C$5455,"HaRu",'Duel Log'!P$2:P$5455,$A20)</f>
        <v>0</v>
      </c>
      <c r="W20" s="17" t="n">
        <f aca="false">COUNTIFS('Duel Log'!C$2:C$5455,"INA.BenZerRidel",'Duel Log'!I$2:I$5455,$A20)+COUNTIFS('Duel Log'!C$2:C$5455,"INA.BenZerRidel",'Duel Log'!J$2:J$5455,$A20)+COUNTIFS('Duel Log'!C$2:C$5455,"INA.BenZerRidel",'Duel Log'!K$2:K$5455,$A20)+COUNTIFS('Duel Log'!C$2:C$5455,"INA.BenZerRidel",'Duel Log'!L$2:L$5455,$A20)+COUNTIFS('Duel Log'!C$2:C$5455,"INA.BenZerRidel",'Duel Log'!M$2:M$5455,$A20)+COUNTIFS('Duel Log'!C$2:C$5455,"INA.BenZerRidel",'Duel Log'!N$2:N$5455,$A20)+COUNTIFS('Duel Log'!C$2:C$5455,"INA.BenZerRidel",'Duel Log'!O$2:O$5455,$A20)+COUNTIFS('Duel Log'!C$2:C$5455,"INA.BenZerRidel",'Duel Log'!P$2:P$5455,$A20)</f>
        <v>3</v>
      </c>
      <c r="X20" s="17" t="n">
        <f aca="false">COUNTIFS('Duel Log'!C$2:C$5455,"Ian77",'Duel Log'!I$2:I$5455,$A20)+COUNTIFS('Duel Log'!C$2:C$5455,"Ian77",'Duel Log'!J$2:J$5455,$A20)+COUNTIFS('Duel Log'!C$2:C$5455,"Ian77",'Duel Log'!K$2:K$5455,$A20)+COUNTIFS('Duel Log'!C$2:C$5455,"Ian77",'Duel Log'!L$2:L$5455,$A20)+COUNTIFS('Duel Log'!C$2:C$5455,"Ian77",'Duel Log'!M$2:M$5455,$A20)+COUNTIFS('Duel Log'!C$2:C$5455,"Ian77",'Duel Log'!N$2:N$5455,$A20)+COUNTIFS('Duel Log'!C$2:C$5455,"Ian77",'Duel Log'!O$2:O$5455,$A20)+COUNTIFS('Duel Log'!C$2:C$5455,"Ian77",'Duel Log'!P$2:P$5455,$A20)</f>
        <v>10</v>
      </c>
      <c r="Y20" s="17" t="n">
        <f aca="false">COUNTIFS('Duel Log'!C$2:C$5455,"JL Viiper",'Duel Log'!I$2:I$5455,$A20)+COUNTIFS('Duel Log'!C$2:C$5455,"JL Viiper",'Duel Log'!J$2:J$5455,$A20)+COUNTIFS('Duel Log'!C$2:C$5455,"JL Viiper",'Duel Log'!K$2:K$5455,$A20)+COUNTIFS('Duel Log'!C$2:C$5455,"JL Viiper",'Duel Log'!L$2:L$5455,$A20)+COUNTIFS('Duel Log'!C$2:C$5455,"JL Viiper",'Duel Log'!M$2:M$5455,$A20)+COUNTIFS('Duel Log'!C$2:C$5455,"JL Viiper",'Duel Log'!N$2:N$5455,$A20)+COUNTIFS('Duel Log'!C$2:C$5455,"JL Viiper",'Duel Log'!O$2:O$5455,$A20)+COUNTIFS('Duel Log'!C$2:C$5455,"JL Viiper",'Duel Log'!P$2:P$5455,$A20)</f>
        <v>9</v>
      </c>
      <c r="Z20" s="17" t="n">
        <f aca="false">COUNTIFS('Duel Log'!C$2:C$5455,"John77",'Duel Log'!I$2:I$5455,$A20)+COUNTIFS('Duel Log'!C$2:C$5455,"John77",'Duel Log'!J$2:J$5455,$A20)+COUNTIFS('Duel Log'!C$2:C$5455,"John77",'Duel Log'!K$2:K$5455,$A20)+COUNTIFS('Duel Log'!C$2:C$5455,"John77",'Duel Log'!L$2:L$5455,$A20)+COUNTIFS('Duel Log'!C$2:C$5455,"John77",'Duel Log'!M$2:M$5455,$A20)+COUNTIFS('Duel Log'!C$2:C$5455,"John77",'Duel Log'!N$2:N$5455,$A20)+COUNTIFS('Duel Log'!C$2:C$5455,"John77",'Duel Log'!O$2:O$5455,$A20)+COUNTIFS('Duel Log'!C$2:C$5455,"John77",'Duel Log'!P$2:P$5455,$A20)</f>
        <v>2</v>
      </c>
      <c r="AA20" s="17" t="n">
        <f aca="false">COUNTIFS('Duel Log'!C$2:C$5455,"JorZ",'Duel Log'!I$2:I$5455,$A20)+COUNTIFS('Duel Log'!C$2:C$5455,"JorZ",'Duel Log'!J$2:J$5455,$A20)+COUNTIFS('Duel Log'!C$2:C$5455,"JorZ",'Duel Log'!K$2:K$5455,$A20)+COUNTIFS('Duel Log'!C$2:C$5455,"JorZ",'Duel Log'!L$2:L$5455,$A20)+COUNTIFS('Duel Log'!C$2:C$5455,"JorZ",'Duel Log'!M$2:M$5455,$A20)+COUNTIFS('Duel Log'!C$2:C$5455,"JorZ",'Duel Log'!N$2:N$5455,$A20)+COUNTIFS('Duel Log'!C$2:C$5455,"JorZ",'Duel Log'!O$2:O$5455,$A20)+COUNTIFS('Duel Log'!C$2:C$5455,"JorZ",'Duel Log'!P$2:P$5455,$A20)</f>
        <v>12</v>
      </c>
      <c r="AB20" s="17" t="n">
        <f aca="false">COUNTIFS('Duel Log'!C$2:C$5455,"Kimchi77✨小小罗",'Duel Log'!I$2:I$5455,$A20)+COUNTIFS('Duel Log'!C$2:C$5455,"Kimchi77✨小小罗",'Duel Log'!J$2:J$5455,$A20)+COUNTIFS('Duel Log'!C$2:C$5455,"Kimchi77✨小小罗",'Duel Log'!K$2:K$5455,$A20)+COUNTIFS('Duel Log'!C$2:C$5455,"Kimchi77✨小小罗",'Duel Log'!L$2:L$5455,$A20)+COUNTIFS('Duel Log'!C$2:C$5455,"Kimchi77✨小小罗",'Duel Log'!M$2:M$5455,$A20)+COUNTIFS('Duel Log'!C$2:C$5455,"Kimchi77✨小小罗",'Duel Log'!N$2:N$5455,$A20)+COUNTIFS('Duel Log'!C$2:C$5455,"Kimchi77✨小小罗",'Duel Log'!O$2:O$5455,$A20)+COUNTIFS('Duel Log'!C$2:C$5455,"Kimchi77✨小小罗",'Duel Log'!P$2:P$5455,$A20)</f>
        <v>13</v>
      </c>
      <c r="AC20" s="17" t="n">
        <f aca="false">COUNTIFS('Duel Log'!C$2:C$5455,"Kitashiyan",'Duel Log'!I$2:I$5455,$A20)+COUNTIFS('Duel Log'!C$2:C$5455,"Kitashiyan",'Duel Log'!J$2:J$5455,$A20)+COUNTIFS('Duel Log'!C$2:C$5455,"Kitashiyan",'Duel Log'!K$2:K$5455,$A20)+COUNTIFS('Duel Log'!C$2:C$5455,"Kitashiyan",'Duel Log'!L$2:L$5455,$A20)+COUNTIFS('Duel Log'!C$2:C$5455,"Kitashiyan",'Duel Log'!M$2:M$5455,$A20)+COUNTIFS('Duel Log'!C$2:C$5455,"Kitashiyan",'Duel Log'!N$2:N$5455,$A20)+COUNTIFS('Duel Log'!C$2:C$5455,"Kitashiyan",'Duel Log'!O$2:O$5455,$A20)+COUNTIFS('Duel Log'!C$2:C$5455,"Kitashiyan",'Duel Log'!P$2:P$5455,$A20)</f>
        <v>15</v>
      </c>
      <c r="AD20" s="17" t="n">
        <f aca="false">COUNTIFS('Duel Log'!C$2:C$5455,"Klaus",'Duel Log'!I$2:I$5455,$A20)+COUNTIFS('Duel Log'!C$2:C$5455,"Klaus",'Duel Log'!J$2:J$5455,$A20)+COUNTIFS('Duel Log'!C$2:C$5455,"Klaus",'Duel Log'!K$2:K$5455,$A20)+COUNTIFS('Duel Log'!C$2:C$5455,"Klaus",'Duel Log'!L$2:L$5455,$A20)+COUNTIFS('Duel Log'!C$2:C$5455,"Klaus",'Duel Log'!M$2:M$5455,$A20)+COUNTIFS('Duel Log'!C$2:C$5455,"Klaus",'Duel Log'!N$2:N$5455,$A20)+COUNTIFS('Duel Log'!C$2:C$5455,"Klaus",'Duel Log'!O$2:O$5455,$A20)+COUNTIFS('Duel Log'!C$2:C$5455,"Klaus",'Duel Log'!P$2:P$5455,$A20)</f>
        <v>3</v>
      </c>
      <c r="AE20" s="17" t="n">
        <f aca="false">COUNTIFS('Duel Log'!C$2:C$5455,"LF丨张✨Ink❤️llb",'Duel Log'!I$2:I$5455,$A20)+COUNTIFS('Duel Log'!C$2:C$5455,"LF丨张✨Ink❤️llb",'Duel Log'!J$2:J$5455,$A20)+COUNTIFS('Duel Log'!C$2:C$5455,"LF丨张✨Ink❤️llb",'Duel Log'!K$2:K$5455,$A20)+COUNTIFS('Duel Log'!C$2:C$5455,"LF丨张✨Ink❤️llb",'Duel Log'!L$2:L$5455,$A20)+COUNTIFS('Duel Log'!C$2:C$5455,"LF丨张✨Ink❤️llb",'Duel Log'!M$2:M$5455,$A20)+COUNTIFS('Duel Log'!C$2:C$5455,"LF丨张✨Ink❤️llb",'Duel Log'!N$2:N$5455,$A20)+COUNTIFS('Duel Log'!C$2:C$5455,"LF丨张✨Ink❤️llb",'Duel Log'!O$2:O$5455,$A20)+COUNTIFS('Duel Log'!C$2:C$5455,"LF丨张✨Ink❤️llb",'Duel Log'!P$2:P$5455,$A20)</f>
        <v>3</v>
      </c>
      <c r="AF20" s="17" t="n">
        <f aca="false">COUNTIFS('Duel Log'!C$2:C$5455,"Lucas.xit✨之安神",'Duel Log'!I$2:I$5455,$A20)+COUNTIFS('Duel Log'!C$2:C$5455,"Lucas.xit✨之安神",'Duel Log'!J$2:J$5455,$A20)+COUNTIFS('Duel Log'!C$2:C$5455,"Lucas.xit✨之安神",'Duel Log'!K$2:K$5455,$A20)+COUNTIFS('Duel Log'!C$2:C$5455,"Lucas.xit✨之安神",'Duel Log'!L$2:L$5455,$A20)+COUNTIFS('Duel Log'!C$2:C$5455,"Lucas.xit✨之安神",'Duel Log'!M$2:M$5455,$A20)+COUNTIFS('Duel Log'!C$2:C$5455,"Lucas.xit✨之安神",'Duel Log'!N$2:N$5455,$A20)+COUNTIFS('Duel Log'!C$2:C$5455,"Lucas.xit✨之安神",'Duel Log'!O$2:O$5455,$A20)+COUNTIFS('Duel Log'!C$2:C$5455,"Lucas.xit✨之安神",'Duel Log'!P$2:P$5455,$A20)</f>
        <v>2</v>
      </c>
      <c r="AG20" s="17" t="n">
        <f aca="false">COUNTIFS('Duel Log'!C$2:C$5455,"Lucas✨杰克",'Duel Log'!I$2:I$5455,$A20)+COUNTIFS('Duel Log'!C$2:C$5455,"Lucas✨杰克",'Duel Log'!J$2:J$5455,$A20)+COUNTIFS('Duel Log'!C$2:C$5455,"Lucas✨杰克",'Duel Log'!K$2:K$5455,$A20)+COUNTIFS('Duel Log'!C$2:C$5455,"Lucas✨杰克",'Duel Log'!L$2:L$5455,$A20)+COUNTIFS('Duel Log'!C$2:C$5455,"Lucas✨杰克",'Duel Log'!M$2:M$5455,$A20)+COUNTIFS('Duel Log'!C$2:C$5455,"Lucas✨杰克",'Duel Log'!N$2:N$5455,$A20)+COUNTIFS('Duel Log'!C$2:C$5455,"Lucas✨杰克",'Duel Log'!O$2:O$5455,$A20)+COUNTIFS('Duel Log'!C$2:C$5455,"Lucas✨杰克",'Duel Log'!P$2:P$5455,$A20)</f>
        <v>13</v>
      </c>
      <c r="AH20" s="17" t="n">
        <f aca="false">COUNTIFS('Duel Log'!C$2:C$5455,"MH Axel",'Duel Log'!I$2:I$5455,$A20)+COUNTIFS('Duel Log'!C$2:C$5455,"MH Axel",'Duel Log'!J$2:J$5455,$A20)+COUNTIFS('Duel Log'!C$2:C$5455,"MH Axel",'Duel Log'!K$2:K$5455,$A20)+COUNTIFS('Duel Log'!C$2:C$5455,"MH Axel",'Duel Log'!L$2:L$5455,$A20)+COUNTIFS('Duel Log'!C$2:C$5455,"MH Axel",'Duel Log'!M$2:M$5455,$A20)+COUNTIFS('Duel Log'!C$2:C$5455,"MH Axel",'Duel Log'!N$2:N$5455,$A20)+COUNTIFS('Duel Log'!C$2:C$5455,"MH Axel",'Duel Log'!O$2:O$5455,$A20)+COUNTIFS('Duel Log'!C$2:C$5455,"MH Axel",'Duel Log'!P$2:P$5455,$A20)</f>
        <v>14</v>
      </c>
      <c r="AI20" s="17" t="n">
        <f aca="false">COUNTIFS('Duel Log'!C$2:C$5455,"Mohamed Light",'Duel Log'!I$2:I$5455,$A20)+COUNTIFS('Duel Log'!C$2:C$5455,"Mohamed Light",'Duel Log'!J$2:J$5455,$A20)+COUNTIFS('Duel Log'!C$2:C$5455,"Mohamed Light",'Duel Log'!K$2:K$5455,$A20)+COUNTIFS('Duel Log'!C$2:C$5455,"Mohamed Light",'Duel Log'!L$2:L$5455,$A20)+COUNTIFS('Duel Log'!C$2:C$5455,"Mohamed Light",'Duel Log'!M$2:M$5455,$A20)+COUNTIFS('Duel Log'!C$2:C$5455,"Mohamed Light",'Duel Log'!N$2:N$5455,$A20)+COUNTIFS('Duel Log'!C$2:C$5455,"Mohamed Light",'Duel Log'!O$2:O$5455,$A20)+COUNTIFS('Duel Log'!C$2:C$5455,"Mohamed Light",'Duel Log'!P$2:P$5455,$A20)</f>
        <v>38</v>
      </c>
      <c r="AJ20" s="17" t="n">
        <f aca="false">COUNTIFS('Duel Log'!C$2:C$5455,"Nadir",'Duel Log'!I$2:I$5455,$A20)+COUNTIFS('Duel Log'!C$2:C$5455,"Nadir",'Duel Log'!J$2:J$5455,$A20)+COUNTIFS('Duel Log'!C$2:C$5455,"Nadir",'Duel Log'!K$2:K$5455,$A20)+COUNTIFS('Duel Log'!C$2:C$5455,"Nadir",'Duel Log'!L$2:L$5455,$A20)+COUNTIFS('Duel Log'!C$2:C$5455,"Nadir",'Duel Log'!M$2:M$5455,$A20)+COUNTIFS('Duel Log'!C$2:C$5455,"Nadir",'Duel Log'!N$2:N$5455,$A20)+COUNTIFS('Duel Log'!C$2:C$5455,"Nadir",'Duel Log'!O$2:O$5455,$A20)+COUNTIFS('Duel Log'!C$2:C$5455,"Nadir",'Duel Log'!P$2:P$5455,$A20)</f>
        <v>3</v>
      </c>
      <c r="AK20" s="17" t="n">
        <f aca="false">COUNTIFS('Duel Log'!C$2:C$5455,"Nicoco23",'Duel Log'!I$2:I$5455,$A20)+COUNTIFS('Duel Log'!C$2:C$5455,"Nicoco23",'Duel Log'!J$2:J$5455,$A20)+COUNTIFS('Duel Log'!C$2:C$5455,"Nicoco23",'Duel Log'!K$2:K$5455,$A20)+COUNTIFS('Duel Log'!C$2:C$5455,"Nicoco23",'Duel Log'!L$2:L$5455,$A20)+COUNTIFS('Duel Log'!C$2:C$5455,"Nicoco23",'Duel Log'!M$2:M$5455,$A20)+COUNTIFS('Duel Log'!C$2:C$5455,"Nicoco23",'Duel Log'!N$2:N$5455,$A20)+COUNTIFS('Duel Log'!C$2:C$5455,"Nicoco23",'Duel Log'!O$2:O$5455,$A20)+COUNTIFS('Duel Log'!C$2:C$5455,"Nicoco23",'Duel Log'!P$2:P$5455,$A20)</f>
        <v>2</v>
      </c>
      <c r="AL20" s="17" t="n">
        <f aca="false">COUNTIFS('Duel Log'!C$2:C$5455,"Nooby❤️Pi2r",'Duel Log'!I$2:I$5455,$A20)+COUNTIFS('Duel Log'!C$2:C$5455,"Nooby❤️Pi2r",'Duel Log'!J$2:J$5455,$A20)+COUNTIFS('Duel Log'!C$2:C$5455,"Nooby❤️Pi2r",'Duel Log'!K$2:K$5455,$A20)+COUNTIFS('Duel Log'!C$2:C$5455,"Nooby❤️Pi2r",'Duel Log'!L$2:L$5455,$A20)+COUNTIFS('Duel Log'!C$2:C$5455,"Nooby❤️Pi2r",'Duel Log'!M$2:M$5455,$A20)+COUNTIFS('Duel Log'!C$2:C$5455,"Nooby❤️Pi2r",'Duel Log'!N$2:N$5455,$A20)+COUNTIFS('Duel Log'!C$2:C$5455,"Nooby❤️Pi2r",'Duel Log'!O$2:O$5455,$A20)+COUNTIFS('Duel Log'!C$2:C$5455,"Nooby❤️Pi2r",'Duel Log'!P$2:P$5455,$A20)</f>
        <v>5</v>
      </c>
      <c r="AM20" s="17" t="n">
        <f aca="false">COUNTIFS('Duel Log'!C$2:C$5455,"OS xAlee",'Duel Log'!I$2:I$5455,$A20)+COUNTIFS('Duel Log'!C$2:C$5455,"OS xAlee",'Duel Log'!J$2:J$5455,$A20)+COUNTIFS('Duel Log'!C$2:C$5455,"OS xAlee",'Duel Log'!K$2:K$5455,$A20)+COUNTIFS('Duel Log'!C$2:C$5455,"OS xAlee",'Duel Log'!L$2:L$5455,$A20)+COUNTIFS('Duel Log'!C$2:C$5455,"OS xAlee",'Duel Log'!M$2:M$5455,$A20)+COUNTIFS('Duel Log'!C$2:C$5455,"OS xAlee",'Duel Log'!N$2:N$5455,$A20)+COUNTIFS('Duel Log'!C$2:C$5455,"OS xAlee",'Duel Log'!O$2:O$5455,$A20)+COUNTIFS('Duel Log'!C$2:C$5455,"OS xAlee",'Duel Log'!P$2:P$5455,$A20)</f>
        <v>4</v>
      </c>
      <c r="AN20" s="17" t="n">
        <f aca="false">COUNTIFS('Duel Log'!C$2:C$5455,"Pedro™️",'Duel Log'!I$2:I$5455,$A20)+COUNTIFS('Duel Log'!C$2:C$5455,"Pedro™️",'Duel Log'!J$2:J$5455,$A20)+COUNTIFS('Duel Log'!C$2:C$5455,"Pedro™️",'Duel Log'!K$2:K$5455,$A20)+COUNTIFS('Duel Log'!C$2:C$5455,"Pedro™️",'Duel Log'!L$2:L$5455,$A20)+COUNTIFS('Duel Log'!C$2:C$5455,"Pedro™️",'Duel Log'!M$2:M$5455,$A20)+COUNTIFS('Duel Log'!C$2:C$5455,"Pedro™️",'Duel Log'!N$2:N$5455,$A20)+COUNTIFS('Duel Log'!C$2:C$5455,"Pedro™️",'Duel Log'!O$2:O$5455,$A20)+COUNTIFS('Duel Log'!C$2:C$5455,"Pedro™️",'Duel Log'!P$2:P$5455,$A20)</f>
        <v>20</v>
      </c>
      <c r="AO20" s="17" t="n">
        <f aca="false">COUNTIFS('Duel Log'!C$2:C$5455,"Polaris",'Duel Log'!I$2:I$5455,$A20)+COUNTIFS('Duel Log'!C$2:C$5455,"Polaris",'Duel Log'!J$2:J$5455,$A20)+COUNTIFS('Duel Log'!C$2:C$5455,"Polaris",'Duel Log'!K$2:K$5455,$A20)+COUNTIFS('Duel Log'!C$2:C$5455,"Polaris",'Duel Log'!L$2:L$5455,$A20)+COUNTIFS('Duel Log'!C$2:C$5455,"Polaris",'Duel Log'!M$2:M$5455,$A20)+COUNTIFS('Duel Log'!C$2:C$5455,"Polaris",'Duel Log'!N$2:N$5455,$A20)+COUNTIFS('Duel Log'!C$2:C$5455,"Polaris",'Duel Log'!O$2:O$5455,$A20)+COUNTIFS('Duel Log'!C$2:C$5455,"Polaris",'Duel Log'!P$2:P$5455,$A20)</f>
        <v>11</v>
      </c>
      <c r="AP20" s="17" t="n">
        <f aca="false">COUNTIFS('Duel Log'!C$2:C$5455,"RAD",'Duel Log'!I$2:I$5455,$A20)+COUNTIFS('Duel Log'!C$2:C$5455,"RAD",'Duel Log'!J$2:J$5455,$A20)+COUNTIFS('Duel Log'!C$2:C$5455,"RAD",'Duel Log'!K$2:K$5455,$A20)+COUNTIFS('Duel Log'!C$2:C$5455,"RAD",'Duel Log'!L$2:L$5455,$A20)+COUNTIFS('Duel Log'!C$2:C$5455,"RAD",'Duel Log'!M$2:M$5455,$A20)+COUNTIFS('Duel Log'!C$2:C$5455,"RAD",'Duel Log'!N$2:N$5455,$A20)+COUNTIFS('Duel Log'!C$2:C$5455,"RAD",'Duel Log'!O$2:O$5455,$A20)+COUNTIFS('Duel Log'!C$2:C$5455,"RAD",'Duel Log'!P$2:P$5455,$A20)</f>
        <v>2</v>
      </c>
      <c r="AQ20" s="17" t="n">
        <f aca="false">COUNTIFS('Duel Log'!C$2:C$5455,"RUBIZALEZ",'Duel Log'!I$2:I$5455,$A20)+COUNTIFS('Duel Log'!C$2:C$5455,"RUBIZALEZ",'Duel Log'!J$2:J$5455,$A20)+COUNTIFS('Duel Log'!C$2:C$5455,"RUBIZALEZ",'Duel Log'!K$2:K$5455,$A20)+COUNTIFS('Duel Log'!C$2:C$5455,"RUBIZALEZ",'Duel Log'!L$2:L$5455,$A20)+COUNTIFS('Duel Log'!C$2:C$5455,"RUBIZALEZ",'Duel Log'!M$2:M$5455,$A20)+COUNTIFS('Duel Log'!C$2:C$5455,"RUBIZALEZ",'Duel Log'!N$2:N$5455,$A20)+COUNTIFS('Duel Log'!C$2:C$5455,"RUBIZALEZ",'Duel Log'!O$2:O$5455,$A20)+COUNTIFS('Duel Log'!C$2:C$5455,"RUBIZALEZ",'Duel Log'!P$2:P$5455,$A20)</f>
        <v>16</v>
      </c>
      <c r="AR20" s="17" t="n">
        <f aca="false">COUNTIFS('Duel Log'!C$2:C$5455,"Rainbow",'Duel Log'!I$2:I$5455,$A20)+COUNTIFS('Duel Log'!C$2:C$5455,"Rainbow",'Duel Log'!J$2:J$5455,$A20)+COUNTIFS('Duel Log'!C$2:C$5455,"Rainbow",'Duel Log'!K$2:K$5455,$A20)+COUNTIFS('Duel Log'!C$2:C$5455,"Rainbow",'Duel Log'!L$2:L$5455,$A20)+COUNTIFS('Duel Log'!C$2:C$5455,"Rainbow",'Duel Log'!M$2:M$5455,$A20)+COUNTIFS('Duel Log'!C$2:C$5455,"Rainbow",'Duel Log'!N$2:N$5455,$A20)+COUNTIFS('Duel Log'!C$2:C$5455,"Rainbow",'Duel Log'!O$2:O$5455,$A20)+COUNTIFS('Duel Log'!C$2:C$5455,"Rainbow",'Duel Log'!P$2:P$5455,$A20)</f>
        <v>7</v>
      </c>
      <c r="AS20" s="17" t="n">
        <f aca="false">COUNTIFS('Duel Log'!C$2:C$5455,"Reminor",'Duel Log'!I$2:I$5455,$A20)+COUNTIFS('Duel Log'!C$2:C$5455,"Reminor",'Duel Log'!J$2:J$5455,$A20)+COUNTIFS('Duel Log'!C$2:C$5455,"Reminor",'Duel Log'!K$2:K$5455,$A20)+COUNTIFS('Duel Log'!C$2:C$5455,"Reminor",'Duel Log'!L$2:L$5455,$A20)+COUNTIFS('Duel Log'!C$2:C$5455,"Reminor",'Duel Log'!M$2:M$5455,$A20)+COUNTIFS('Duel Log'!C$2:C$5455,"Reminor",'Duel Log'!N$2:N$5455,$A20)+COUNTIFS('Duel Log'!C$2:C$5455,"Reminor",'Duel Log'!O$2:O$5455,$A20)+COUNTIFS('Duel Log'!C$2:C$5455,"Reminor",'Duel Log'!P$2:P$5455,$A20)</f>
        <v>0</v>
      </c>
      <c r="AT20" s="17" t="n">
        <f aca="false">COUNTIFS('Duel Log'!C$2:C$5455,"Rin✨安之",'Duel Log'!I$2:I$5455,$A20)+COUNTIFS('Duel Log'!C$2:C$5455,"Rin✨安之",'Duel Log'!J$2:J$5455,$A20)+COUNTIFS('Duel Log'!C$2:C$5455,"Rin✨安之",'Duel Log'!K$2:K$5455,$A20)+COUNTIFS('Duel Log'!C$2:C$5455,"Rin✨安之",'Duel Log'!L$2:L$5455,$A20)+COUNTIFS('Duel Log'!C$2:C$5455,"Rin✨安之",'Duel Log'!M$2:M$5455,$A20)+COUNTIFS('Duel Log'!C$2:C$5455,"Rin✨安之",'Duel Log'!N$2:N$5455,$A20)+COUNTIFS('Duel Log'!C$2:C$5455,"Rin✨安之",'Duel Log'!O$2:O$5455,$A20)+COUNTIFS('Duel Log'!C$2:C$5455,"Rin✨安之",'Duel Log'!P$2:P$5455,$A20)</f>
        <v>5</v>
      </c>
      <c r="AU20" s="17" t="n">
        <f aca="false">COUNTIFS('Duel Log'!C$2:C$5455,"Ryley",'Duel Log'!I$2:I$5455,$A20)+COUNTIFS('Duel Log'!C$2:C$5455,"Ryley",'Duel Log'!J$2:J$5455,$A20)+COUNTIFS('Duel Log'!C$2:C$5455,"Ryley",'Duel Log'!K$2:K$5455,$A20)+COUNTIFS('Duel Log'!C$2:C$5455,"Ryley",'Duel Log'!L$2:L$5455,$A20)+COUNTIFS('Duel Log'!C$2:C$5455,"Ryley",'Duel Log'!M$2:M$5455,$A20)+COUNTIFS('Duel Log'!C$2:C$5455,"Ryley",'Duel Log'!N$2:N$5455,$A20)+COUNTIFS('Duel Log'!C$2:C$5455,"Ryley",'Duel Log'!O$2:O$5455,$A20)+COUNTIFS('Duel Log'!C$2:C$5455,"Ryley",'Duel Log'!P$2:P$5455,$A20)</f>
        <v>15</v>
      </c>
      <c r="AV20" s="17" t="n">
        <f aca="false">COUNTIFS('Duel Log'!C$2:C$5455,"SK Dominik",'Duel Log'!I$2:I$5455,$A20)+COUNTIFS('Duel Log'!C$2:C$5455,"SK Dominik",'Duel Log'!J$2:J$5455,$A20)+COUNTIFS('Duel Log'!C$2:C$5455,"SK Dominik",'Duel Log'!K$2:K$5455,$A20)+COUNTIFS('Duel Log'!C$2:C$5455,"SK Dominik",'Duel Log'!L$2:L$5455,$A20)+COUNTIFS('Duel Log'!C$2:C$5455,"SK Dominik",'Duel Log'!M$2:M$5455,$A20)+COUNTIFS('Duel Log'!C$2:C$5455,"SK Dominik",'Duel Log'!N$2:N$5455,$A20)+COUNTIFS('Duel Log'!C$2:C$5455,"SK Dominik",'Duel Log'!O$2:O$5455,$A20)+COUNTIFS('Duel Log'!C$2:C$5455,"SK Dominik",'Duel Log'!P$2:P$5455,$A20)</f>
        <v>0</v>
      </c>
      <c r="AW20" s="17" t="n">
        <f aca="false">COUNTIFS('Duel Log'!C$2:C$5455,"SK Morten",'Duel Log'!I$2:I$5455,$A20)+COUNTIFS('Duel Log'!C$2:C$5455,"SK Morten",'Duel Log'!J$2:J$5455,$A20)+COUNTIFS('Duel Log'!C$2:C$5455,"SK Morten",'Duel Log'!K$2:K$5455,$A20)+COUNTIFS('Duel Log'!C$2:C$5455,"SK Morten",'Duel Log'!L$2:L$5455,$A20)+COUNTIFS('Duel Log'!C$2:C$5455,"SK Morten",'Duel Log'!M$2:M$5455,$A20)+COUNTIFS('Duel Log'!C$2:C$5455,"SK Morten",'Duel Log'!N$2:N$5455,$A20)+COUNTIFS('Duel Log'!C$2:C$5455,"SK Morten",'Duel Log'!O$2:O$5455,$A20)+COUNTIFS('Duel Log'!C$2:C$5455,"SK Morten",'Duel Log'!P$2:P$5455,$A20)</f>
        <v>7</v>
      </c>
      <c r="AX20" s="17" t="n">
        <f aca="false">COUNTIFS('Duel Log'!C$2:C$5455,"SK xopxsam",'Duel Log'!I$2:I$5455,$A20)+COUNTIFS('Duel Log'!C$2:C$5455,"SK xopxsam",'Duel Log'!J$2:J$5455,$A20)+COUNTIFS('Duel Log'!C$2:C$5455,"SK xopxsam",'Duel Log'!K$2:K$5455,$A20)+COUNTIFS('Duel Log'!C$2:C$5455,"SK xopxsam",'Duel Log'!L$2:L$5455,$A20)+COUNTIFS('Duel Log'!C$2:C$5455,"SK xopxsam",'Duel Log'!M$2:M$5455,$A20)+COUNTIFS('Duel Log'!C$2:C$5455,"SK xopxsam",'Duel Log'!N$2:N$5455,$A20)+COUNTIFS('Duel Log'!C$2:C$5455,"SK xopxsam",'Duel Log'!O$2:O$5455,$A20)+COUNTIFS('Duel Log'!C$2:C$5455,"SK xopxsam",'Duel Log'!P$2:P$5455,$A20)</f>
        <v>4</v>
      </c>
      <c r="AY20" s="17" t="n">
        <f aca="false">COUNTIFS('Duel Log'!C$2:C$5455,"Samuel Bassotto",'Duel Log'!I$2:I$5455,$A20)+COUNTIFS('Duel Log'!C$2:C$5455,"Samuel Bassotto",'Duel Log'!J$2:J$5455,$A20)+COUNTIFS('Duel Log'!C$2:C$5455,"Samuel Bassotto",'Duel Log'!K$2:K$5455,$A20)+COUNTIFS('Duel Log'!C$2:C$5455,"Samuel Bassotto",'Duel Log'!L$2:L$5455,$A20)+COUNTIFS('Duel Log'!C$2:C$5455,"Samuel Bassotto",'Duel Log'!M$2:M$5455,$A20)+COUNTIFS('Duel Log'!C$2:C$5455,"Samuel Bassotto",'Duel Log'!N$2:N$5455,$A20)+COUNTIFS('Duel Log'!C$2:C$5455,"Samuel Bassotto",'Duel Log'!O$2:O$5455,$A20)+COUNTIFS('Duel Log'!C$2:C$5455,"Samuel Bassotto",'Duel Log'!P$2:P$5455,$A20)</f>
        <v>9</v>
      </c>
      <c r="AZ20" s="17" t="n">
        <f aca="false">COUNTIFS('Duel Log'!C$2:C$5455,"SandBox",'Duel Log'!I$2:I$5455,$A20)+COUNTIFS('Duel Log'!C$2:C$5455,"SandBox",'Duel Log'!J$2:J$5455,$A20)+COUNTIFS('Duel Log'!C$2:C$5455,"SandBox",'Duel Log'!K$2:K$5455,$A20)+COUNTIFS('Duel Log'!C$2:C$5455,"SandBox",'Duel Log'!L$2:L$5455,$A20)+COUNTIFS('Duel Log'!C$2:C$5455,"SandBox",'Duel Log'!M$2:M$5455,$A20)+COUNTIFS('Duel Log'!C$2:C$5455,"SandBox",'Duel Log'!N$2:N$5455,$A20)+COUNTIFS('Duel Log'!C$2:C$5455,"SandBox",'Duel Log'!O$2:O$5455,$A20)+COUNTIFS('Duel Log'!C$2:C$5455,"SandBox",'Duel Log'!P$2:P$5455,$A20)</f>
        <v>31</v>
      </c>
      <c r="BA20" s="17" t="n">
        <f aca="false">COUNTIFS('Duel Log'!C$2:C$5455,"Sosaa1of1",'Duel Log'!I$2:I$5455,$A20)+COUNTIFS('Duel Log'!C$2:C$5455,"Sosaa1of1",'Duel Log'!J$2:J$5455,$A20)+COUNTIFS('Duel Log'!C$2:C$5455,"Sosaa1of1",'Duel Log'!K$2:K$5455,$A20)+COUNTIFS('Duel Log'!C$2:C$5455,"Sosaa1of1",'Duel Log'!L$2:L$5455,$A20)+COUNTIFS('Duel Log'!C$2:C$5455,"Sosaa1of1",'Duel Log'!M$2:M$5455,$A20)+COUNTIFS('Duel Log'!C$2:C$5455,"Sosaa1of1",'Duel Log'!N$2:N$5455,$A20)+COUNTIFS('Duel Log'!C$2:C$5455,"Sosaa1of1",'Duel Log'!O$2:O$5455,$A20)+COUNTIFS('Duel Log'!C$2:C$5455,"Sosaa1of1",'Duel Log'!P$2:P$5455,$A20)</f>
        <v>1</v>
      </c>
      <c r="BB20" s="17" t="n">
        <f aca="false">COUNTIFS('Duel Log'!C$2:C$5455,"Steeef",'Duel Log'!I$2:I$5455,$A20)+COUNTIFS('Duel Log'!C$2:C$5455,"Steeef",'Duel Log'!J$2:J$5455,$A20)+COUNTIFS('Duel Log'!C$2:C$5455,"Steeef",'Duel Log'!K$2:K$5455,$A20)+COUNTIFS('Duel Log'!C$2:C$5455,"Steeef",'Duel Log'!L$2:L$5455,$A20)+COUNTIFS('Duel Log'!C$2:C$5455,"Steeef",'Duel Log'!M$2:M$5455,$A20)+COUNTIFS('Duel Log'!C$2:C$5455,"Steeef",'Duel Log'!N$2:N$5455,$A20)+COUNTIFS('Duel Log'!C$2:C$5455,"Steeef",'Duel Log'!O$2:O$5455,$A20)+COUNTIFS('Duel Log'!C$2:C$5455,"Steeef",'Duel Log'!P$2:P$5455,$A20)</f>
        <v>8</v>
      </c>
      <c r="BC20" s="17" t="n">
        <f aca="false">COUNTIFS('Duel Log'!C$2:C$5455,"TMX I Mateja",'Duel Log'!I$2:I$5455,$A20)+COUNTIFS('Duel Log'!C$2:C$5455,"TMX I Mateja",'Duel Log'!J$2:J$5455,$A20)+COUNTIFS('Duel Log'!C$2:C$5455,"TMX I Mateja",'Duel Log'!K$2:K$5455,$A20)+COUNTIFS('Duel Log'!C$2:C$5455,"TMX I Mateja",'Duel Log'!L$2:L$5455,$A20)+COUNTIFS('Duel Log'!C$2:C$5455,"TMX I Mateja",'Duel Log'!M$2:M$5455,$A20)+COUNTIFS('Duel Log'!C$2:C$5455,"TMX I Mateja",'Duel Log'!N$2:N$5455,$A20)+COUNTIFS('Duel Log'!C$2:C$5455,"TMX I Mateja",'Duel Log'!O$2:O$5455,$A20)+COUNTIFS('Duel Log'!C$2:C$5455,"TMX I Mateja",'Duel Log'!P$2:P$5455,$A20)</f>
        <v>25</v>
      </c>
      <c r="BD20" s="17" t="n">
        <f aca="false">COUNTIFS('Duel Log'!C$2:C$5455,"TTK:MrAwesomeCR",'Duel Log'!I$2:I$5455,$A20)+COUNTIFS('Duel Log'!C$2:C$5455,"TTK:MrAwesomeCR",'Duel Log'!J$2:J$5455,$A20)+COUNTIFS('Duel Log'!C$2:C$5455,"TTK:MrAwesomeCR",'Duel Log'!K$2:K$5455,$A20)+COUNTIFS('Duel Log'!C$2:C$5455,"TTK:MrAwesomeCR",'Duel Log'!L$2:L$5455,$A20)+COUNTIFS('Duel Log'!C$2:C$5455,"TTK:MrAwesomeCR",'Duel Log'!M$2:M$5455,$A20)+COUNTIFS('Duel Log'!C$2:C$5455,"TTK:MrAwesomeCR",'Duel Log'!N$2:N$5455,$A20)+COUNTIFS('Duel Log'!C$2:C$5455,"TTK:MrAwesomeCR",'Duel Log'!O$2:O$5455,$A20)+COUNTIFS('Duel Log'!C$2:C$5455,"TTK:MrAwesomeCR",'Duel Log'!P$2:P$5455,$A20)</f>
        <v>2</v>
      </c>
      <c r="BE20" s="17" t="n">
        <f aca="false">COUNTIFS('Duel Log'!C$2:C$5455,"Turan✨",'Duel Log'!I$2:I$5455,$A20)+COUNTIFS('Duel Log'!C$2:C$5455,"Turan✨",'Duel Log'!J$2:J$5455,$A20)+COUNTIFS('Duel Log'!C$2:C$5455,"Turan✨",'Duel Log'!K$2:K$5455,$A20)+COUNTIFS('Duel Log'!C$2:C$5455,"Turan✨",'Duel Log'!L$2:L$5455,$A20)+COUNTIFS('Duel Log'!C$2:C$5455,"Turan✨",'Duel Log'!M$2:M$5455,$A20)+COUNTIFS('Duel Log'!C$2:C$5455,"Turan✨",'Duel Log'!N$2:N$5455,$A20)+COUNTIFS('Duel Log'!C$2:C$5455,"Turan✨",'Duel Log'!O$2:O$5455,$A20)+COUNTIFS('Duel Log'!C$2:C$5455,"Turan✨",'Duel Log'!P$2:P$5455,$A20)</f>
        <v>9</v>
      </c>
      <c r="BF20" s="17" t="n">
        <f aca="false">COUNTIFS('Duel Log'!C$2:C$5455,"Viktor",'Duel Log'!I$2:I$5455,$A20)+COUNTIFS('Duel Log'!C$2:C$5455,"Viktor",'Duel Log'!J$2:J$5455,$A20)+COUNTIFS('Duel Log'!C$2:C$5455,"Viktor",'Duel Log'!K$2:K$5455,$A20)+COUNTIFS('Duel Log'!C$2:C$5455,"Viktor",'Duel Log'!L$2:L$5455,$A20)+COUNTIFS('Duel Log'!C$2:C$5455,"Viktor",'Duel Log'!M$2:M$5455,$A20)+COUNTIFS('Duel Log'!C$2:C$5455,"Viktor",'Duel Log'!N$2:N$5455,$A20)+COUNTIFS('Duel Log'!C$2:C$5455,"Viktor",'Duel Log'!O$2:O$5455,$A20)+COUNTIFS('Duel Log'!C$2:C$5455,"Viktor",'Duel Log'!P$2:P$5455,$A20)</f>
        <v>3</v>
      </c>
      <c r="BG20" s="17" t="n">
        <f aca="false">COUNTIFS('Duel Log'!C$2:C$5455,"Vitor75",'Duel Log'!I$2:I$5455,$A20)+COUNTIFS('Duel Log'!C$2:C$5455,"Vitor75",'Duel Log'!J$2:J$5455,$A20)+COUNTIFS('Duel Log'!C$2:C$5455,"Vitor75",'Duel Log'!K$2:K$5455,$A20)+COUNTIFS('Duel Log'!C$2:C$5455,"Vitor75",'Duel Log'!L$2:L$5455,$A20)+COUNTIFS('Duel Log'!C$2:C$5455,"Vitor75",'Duel Log'!M$2:M$5455,$A20)+COUNTIFS('Duel Log'!C$2:C$5455,"Vitor75",'Duel Log'!N$2:N$5455,$A20)+COUNTIFS('Duel Log'!C$2:C$5455,"Vitor75",'Duel Log'!O$2:O$5455,$A20)+COUNTIFS('Duel Log'!C$2:C$5455,"Vitor75",'Duel Log'!P$2:P$5455,$A20)</f>
        <v>30</v>
      </c>
      <c r="BH20" s="17" t="n">
        <f aca="false">COUNTIFS('Duel Log'!C$2:C$5455,"WL ✨ Tytoń 劲头",'Duel Log'!I$2:I$5455,$A20)+COUNTIFS('Duel Log'!C$2:C$5455,"WL ✨ Tytoń 劲头",'Duel Log'!J$2:J$5455,$A20)+COUNTIFS('Duel Log'!C$2:C$5455,"WL ✨ Tytoń 劲头",'Duel Log'!K$2:K$5455,$A20)+COUNTIFS('Duel Log'!C$2:C$5455,"WL ✨ Tytoń 劲头",'Duel Log'!L$2:L$5455,$A20)+COUNTIFS('Duel Log'!C$2:C$5455,"WL ✨ Tytoń 劲头",'Duel Log'!M$2:M$5455,$A20)+COUNTIFS('Duel Log'!C$2:C$5455,"WL ✨ Tytoń 劲头",'Duel Log'!N$2:N$5455,$A20)+COUNTIFS('Duel Log'!C$2:C$5455,"WL ✨ Tytoń 劲头",'Duel Log'!O$2:O$5455,$A20)+COUNTIFS('Duel Log'!C$2:C$5455,"WL ✨ Tytoń 劲头",'Duel Log'!P$2:P$5455,$A20)</f>
        <v>10</v>
      </c>
      <c r="BI20" s="17" t="n">
        <f aca="false">COUNTIFS('Duel Log'!C$2:C$5455,"WL ツ Dam’s ✨",'Duel Log'!I$2:I$5455,$A20)+COUNTIFS('Duel Log'!C$2:C$5455,"WL ツ Dam’s ✨",'Duel Log'!J$2:J$5455,$A20)+COUNTIFS('Duel Log'!C$2:C$5455,"WL ツ Dam’s ✨",'Duel Log'!K$2:K$5455,$A20)+COUNTIFS('Duel Log'!C$2:C$5455,"WL ツ Dam’s ✨",'Duel Log'!L$2:L$5455,$A20)+COUNTIFS('Duel Log'!C$2:C$5455,"WL ツ Dam’s ✨",'Duel Log'!M$2:M$5455,$A20)+COUNTIFS('Duel Log'!C$2:C$5455,"WL ツ Dam’s ✨",'Duel Log'!N$2:N$5455,$A20)+COUNTIFS('Duel Log'!C$2:C$5455,"WL ツ Dam’s ✨",'Duel Log'!O$2:O$5455,$A20)+COUNTIFS('Duel Log'!C$2:C$5455,"WL ツ Dam’s ✨",'Duel Log'!P$2:P$5455,$A20)</f>
        <v>3</v>
      </c>
      <c r="BJ20" s="17" t="n">
        <f aca="false">COUNTIFS('Duel Log'!C$2:C$5455,"Wallace",'Duel Log'!I$2:I$5455,$A20)+COUNTIFS('Duel Log'!C$2:C$5455,"Wallace",'Duel Log'!J$2:J$5455,$A20)+COUNTIFS('Duel Log'!C$2:C$5455,"Wallace",'Duel Log'!K$2:K$5455,$A20)+COUNTIFS('Duel Log'!C$2:C$5455,"Wallace",'Duel Log'!L$2:L$5455,$A20)+COUNTIFS('Duel Log'!C$2:C$5455,"Wallace",'Duel Log'!M$2:M$5455,$A20)+COUNTIFS('Duel Log'!C$2:C$5455,"Wallace",'Duel Log'!N$2:N$5455,$A20)+COUNTIFS('Duel Log'!C$2:C$5455,"Wallace",'Duel Log'!O$2:O$5455,$A20)+COUNTIFS('Duel Log'!C$2:C$5455,"Wallace",'Duel Log'!P$2:P$5455,$A20)</f>
        <v>12</v>
      </c>
      <c r="BK20" s="17" t="n">
        <f aca="false">COUNTIFS('Duel Log'!C$2:C$5455,"Wyze❤️Ultimo",'Duel Log'!I$2:I$5455,$A20)+COUNTIFS('Duel Log'!C$2:C$5455,"Wyze❤️Ultimo",'Duel Log'!J$2:J$5455,$A20)+COUNTIFS('Duel Log'!C$2:C$5455,"Wyze❤️Ultimo",'Duel Log'!K$2:K$5455,$A20)+COUNTIFS('Duel Log'!C$2:C$5455,"Wyze❤️Ultimo",'Duel Log'!L$2:L$5455,$A20)+COUNTIFS('Duel Log'!C$2:C$5455,"Wyze❤️Ultimo",'Duel Log'!M$2:M$5455,$A20)+COUNTIFS('Duel Log'!C$2:C$5455,"Wyze❤️Ultimo",'Duel Log'!N$2:N$5455,$A20)+COUNTIFS('Duel Log'!C$2:C$5455,"Wyze❤️Ultimo",'Duel Log'!O$2:O$5455,$A20)+COUNTIFS('Duel Log'!C$2:C$5455,"Wyze❤️Ultimo",'Duel Log'!P$2:P$5455,$A20)</f>
        <v>5</v>
      </c>
      <c r="BL20" s="17" t="n">
        <f aca="false">COUNTIFS('Duel Log'!C$2:C$5455,"Yoru",'Duel Log'!I$2:I$5455,$A20)+COUNTIFS('Duel Log'!C$2:C$5455,"Yoru",'Duel Log'!J$2:J$5455,$A20)+COUNTIFS('Duel Log'!C$2:C$5455,"Yoru",'Duel Log'!K$2:K$5455,$A20)+COUNTIFS('Duel Log'!C$2:C$5455,"Yoru",'Duel Log'!L$2:L$5455,$A20)+COUNTIFS('Duel Log'!C$2:C$5455,"Yoru",'Duel Log'!M$2:M$5455,$A20)+COUNTIFS('Duel Log'!C$2:C$5455,"Yoru",'Duel Log'!N$2:N$5455,$A20)+COUNTIFS('Duel Log'!C$2:C$5455,"Yoru",'Duel Log'!O$2:O$5455,$A20)+COUNTIFS('Duel Log'!C$2:C$5455,"Yoru",'Duel Log'!P$2:P$5455,$A20)</f>
        <v>5</v>
      </c>
      <c r="BM20" s="17" t="n">
        <f aca="false">COUNTIFS('Duel Log'!C$2:C$5455,"ZQuentino",'Duel Log'!I$2:I$5455,$A20)+COUNTIFS('Duel Log'!C$2:C$5455,"ZQuentino",'Duel Log'!J$2:J$5455,$A20)+COUNTIFS('Duel Log'!C$2:C$5455,"ZQuentino",'Duel Log'!K$2:K$5455,$A20)+COUNTIFS('Duel Log'!C$2:C$5455,"ZQuentino",'Duel Log'!L$2:L$5455,$A20)+COUNTIFS('Duel Log'!C$2:C$5455,"ZQuentino",'Duel Log'!M$2:M$5455,$A20)+COUNTIFS('Duel Log'!C$2:C$5455,"ZQuentino",'Duel Log'!N$2:N$5455,$A20)+COUNTIFS('Duel Log'!C$2:C$5455,"ZQuentino",'Duel Log'!O$2:O$5455,$A20)+COUNTIFS('Duel Log'!C$2:C$5455,"ZQuentino",'Duel Log'!P$2:P$5455,$A20)</f>
        <v>3</v>
      </c>
      <c r="BN20" s="17" t="n">
        <f aca="false">COUNTIFS('Duel Log'!C$2:C$5455,"adriel",'Duel Log'!I$2:I$5455,$A20)+COUNTIFS('Duel Log'!C$2:C$5455,"adriel",'Duel Log'!J$2:J$5455,$A20)+COUNTIFS('Duel Log'!C$2:C$5455,"adriel",'Duel Log'!K$2:K$5455,$A20)+COUNTIFS('Duel Log'!C$2:C$5455,"adriel",'Duel Log'!L$2:L$5455,$A20)+COUNTIFS('Duel Log'!C$2:C$5455,"adriel",'Duel Log'!M$2:M$5455,$A20)+COUNTIFS('Duel Log'!C$2:C$5455,"adriel",'Duel Log'!N$2:N$5455,$A20)+COUNTIFS('Duel Log'!C$2:C$5455,"adriel",'Duel Log'!O$2:O$5455,$A20)+COUNTIFS('Duel Log'!C$2:C$5455,"adriel",'Duel Log'!P$2:P$5455,$A20)</f>
        <v>26</v>
      </c>
      <c r="BO20" s="17" t="n">
        <f aca="false">COUNTIFS('Duel Log'!C$2:C$5455,"dark✨安花",'Duel Log'!I$2:I$5455,$A20)+COUNTIFS('Duel Log'!C$2:C$5455,"dark✨安花",'Duel Log'!J$2:J$5455,$A20)+COUNTIFS('Duel Log'!C$2:C$5455,"dark✨安花",'Duel Log'!K$2:K$5455,$A20)+COUNTIFS('Duel Log'!C$2:C$5455,"dark✨安花",'Duel Log'!L$2:L$5455,$A20)+COUNTIFS('Duel Log'!C$2:C$5455,"dark✨安花",'Duel Log'!M$2:M$5455,$A20)+COUNTIFS('Duel Log'!C$2:C$5455,"dark✨安花",'Duel Log'!N$2:N$5455,$A20)+COUNTIFS('Duel Log'!C$2:C$5455,"dark✨安花",'Duel Log'!O$2:O$5455,$A20)+COUNTIFS('Duel Log'!C$2:C$5455,"dark✨安花",'Duel Log'!P$2:P$5455,$A20)</f>
        <v>3</v>
      </c>
      <c r="BP20" s="17" t="n">
        <f aca="false">COUNTIFS('Duel Log'!C$2:C$5455,"droy",'Duel Log'!I$2:I$5455,$A20)+COUNTIFS('Duel Log'!C$2:C$5455,"droy",'Duel Log'!J$2:J$5455,$A20)+COUNTIFS('Duel Log'!C$2:C$5455,"droy",'Duel Log'!K$2:K$5455,$A20)+COUNTIFS('Duel Log'!C$2:C$5455,"droy",'Duel Log'!L$2:L$5455,$A20)+COUNTIFS('Duel Log'!C$2:C$5455,"droy",'Duel Log'!M$2:M$5455,$A20)+COUNTIFS('Duel Log'!C$2:C$5455,"droy",'Duel Log'!N$2:N$5455,$A20)+COUNTIFS('Duel Log'!C$2:C$5455,"droy",'Duel Log'!O$2:O$5455,$A20)+COUNTIFS('Duel Log'!C$2:C$5455,"droy",'Duel Log'!P$2:P$5455,$A20)</f>
        <v>8</v>
      </c>
      <c r="BQ20" s="17" t="n">
        <f aca="false">COUNTIFS('Duel Log'!C$2:C$5455,"evolve✨律师",'Duel Log'!I$2:I$5455,$A20)+COUNTIFS('Duel Log'!C$2:C$5455,"evolve✨律师",'Duel Log'!J$2:J$5455,$A20)+COUNTIFS('Duel Log'!C$2:C$5455,"evolve✨律师",'Duel Log'!K$2:K$5455,$A20)+COUNTIFS('Duel Log'!C$2:C$5455,"evolve✨律师",'Duel Log'!L$2:L$5455,$A20)+COUNTIFS('Duel Log'!C$2:C$5455,"evolve✨律师",'Duel Log'!M$2:M$5455,$A20)+COUNTIFS('Duel Log'!C$2:C$5455,"evolve✨律师",'Duel Log'!N$2:N$5455,$A20)+COUNTIFS('Duel Log'!C$2:C$5455,"evolve✨律师",'Duel Log'!O$2:O$5455,$A20)+COUNTIFS('Duel Log'!C$2:C$5455,"evolve✨律师",'Duel Log'!P$2:P$5455,$A20)</f>
        <v>9</v>
      </c>
      <c r="BR20" s="17" t="n">
        <f aca="false">COUNTIFS('Duel Log'!C$2:C$5455,"fluffypotato99",'Duel Log'!I$2:I$5455,$A20)+COUNTIFS('Duel Log'!C$2:C$5455,"fluffypotato99",'Duel Log'!J$2:J$5455,$A20)+COUNTIFS('Duel Log'!C$2:C$5455,"fluffypotato99",'Duel Log'!K$2:K$5455,$A20)+COUNTIFS('Duel Log'!C$2:C$5455,"fluffypotato99",'Duel Log'!L$2:L$5455,$A20)+COUNTIFS('Duel Log'!C$2:C$5455,"fluffypotato99",'Duel Log'!M$2:M$5455,$A20)+COUNTIFS('Duel Log'!C$2:C$5455,"fluffypotato99",'Duel Log'!N$2:N$5455,$A20)+COUNTIFS('Duel Log'!C$2:C$5455,"fluffypotato99",'Duel Log'!O$2:O$5455,$A20)+COUNTIFS('Duel Log'!C$2:C$5455,"fluffypotato99",'Duel Log'!P$2:P$5455,$A20)</f>
        <v>1</v>
      </c>
      <c r="BS20" s="17" t="n">
        <f aca="false">COUNTIFS('Duel Log'!C$2:C$5455,"kodigogg",'Duel Log'!I$2:I$5455,$A20)+COUNTIFS('Duel Log'!C$2:C$5455,"kodigogg",'Duel Log'!J$2:J$5455,$A20)+COUNTIFS('Duel Log'!C$2:C$5455,"kodigogg",'Duel Log'!K$2:K$5455,$A20)+COUNTIFS('Duel Log'!C$2:C$5455,"kodigogg",'Duel Log'!L$2:L$5455,$A20)+COUNTIFS('Duel Log'!C$2:C$5455,"kodigogg",'Duel Log'!M$2:M$5455,$A20)+COUNTIFS('Duel Log'!C$2:C$5455,"kodigogg",'Duel Log'!N$2:N$5455,$A20)+COUNTIFS('Duel Log'!C$2:C$5455,"kodigogg",'Duel Log'!O$2:O$5455,$A20)+COUNTIFS('Duel Log'!C$2:C$5455,"kodigogg",'Duel Log'!P$2:P$5455,$A20)</f>
        <v>2</v>
      </c>
      <c r="BT20" s="17" t="n">
        <f aca="false">COUNTIFS('Duel Log'!C$2:C$5455,"⇀スキル丨Hadi",'Duel Log'!I$2:I$5455,$A20)+COUNTIFS('Duel Log'!C$2:C$5455,"⇀スキル丨Hadi",'Duel Log'!J$2:J$5455,$A20)+COUNTIFS('Duel Log'!C$2:C$5455,"⇀スキル丨Hadi",'Duel Log'!K$2:K$5455,$A20)+COUNTIFS('Duel Log'!C$2:C$5455,"⇀スキル丨Hadi",'Duel Log'!L$2:L$5455,$A20)+COUNTIFS('Duel Log'!C$2:C$5455,"⇀スキル丨Hadi",'Duel Log'!M$2:M$5455,$A20)+COUNTIFS('Duel Log'!C$2:C$5455,"⇀スキル丨Hadi",'Duel Log'!N$2:N$5455,$A20)+COUNTIFS('Duel Log'!C$2:C$5455,"⇀スキル丨Hadi",'Duel Log'!O$2:O$5455,$A20)+COUNTIFS('Duel Log'!C$2:C$5455,"⇀スキル丨Hadi",'Duel Log'!P$2:P$5455,$A20)</f>
        <v>0</v>
      </c>
      <c r="BU20" s="17" t="n">
        <f aca="false">COUNTIFS('Duel Log'!C$2:C$5455,"✨Tanji",'Duel Log'!I$2:I$5455,$A20)+COUNTIFS('Duel Log'!C$2:C$5455,"✨Tanji",'Duel Log'!J$2:J$5455,$A20)+COUNTIFS('Duel Log'!C$2:C$5455,"✨Tanji",'Duel Log'!K$2:K$5455,$A20)+COUNTIFS('Duel Log'!C$2:C$5455,"✨Tanji",'Duel Log'!L$2:L$5455,$A20)+COUNTIFS('Duel Log'!C$2:C$5455,"✨Tanji",'Duel Log'!M$2:M$5455,$A20)+COUNTIFS('Duel Log'!C$2:C$5455,"✨Tanji",'Duel Log'!N$2:N$5455,$A20)+COUNTIFS('Duel Log'!C$2:C$5455,"✨Tanji",'Duel Log'!O$2:O$5455,$A20)+COUNTIFS('Duel Log'!C$2:C$5455,"✨Tanji",'Duel Log'!P$2:P$5455,$A20)</f>
        <v>1</v>
      </c>
      <c r="BV20" s="17" t="n">
        <f aca="false">COUNTIFS('Duel Log'!C$2:C$5455,"くり",'Duel Log'!I$2:I$5455,$A20)+COUNTIFS('Duel Log'!C$2:C$5455,"くり",'Duel Log'!J$2:J$5455,$A20)+COUNTIFS('Duel Log'!C$2:C$5455,"くり",'Duel Log'!K$2:K$5455,$A20)+COUNTIFS('Duel Log'!C$2:C$5455,"くり",'Duel Log'!L$2:L$5455,$A20)+COUNTIFS('Duel Log'!C$2:C$5455,"くり",'Duel Log'!M$2:M$5455,$A20)+COUNTIFS('Duel Log'!C$2:C$5455,"くり",'Duel Log'!N$2:N$5455,$A20)+COUNTIFS('Duel Log'!C$2:C$5455,"くり",'Duel Log'!O$2:O$5455,$A20)+COUNTIFS('Duel Log'!C$2:C$5455,"くり",'Duel Log'!P$2:P$5455,$A20)</f>
        <v>7</v>
      </c>
      <c r="BW20" s="17" t="n">
        <f aca="false">COUNTIFS('Duel Log'!C$2:C$5455,"ぐりてゃん",'Duel Log'!I$2:I$5455,$A20)+COUNTIFS('Duel Log'!C$2:C$5455,"ぐりてゃん",'Duel Log'!J$2:J$5455,$A20)+COUNTIFS('Duel Log'!C$2:C$5455,"ぐりてゃん",'Duel Log'!K$2:K$5455,$A20)+COUNTIFS('Duel Log'!C$2:C$5455,"ぐりてゃん",'Duel Log'!L$2:L$5455,$A20)+COUNTIFS('Duel Log'!C$2:C$5455,"ぐりてゃん",'Duel Log'!M$2:M$5455,$A20)+COUNTIFS('Duel Log'!C$2:C$5455,"ぐりてゃん",'Duel Log'!N$2:N$5455,$A20)+COUNTIFS('Duel Log'!C$2:C$5455,"ぐりてゃん",'Duel Log'!O$2:O$5455,$A20)+COUNTIFS('Duel Log'!C$2:C$5455,"ぐりてゃん",'Duel Log'!P$2:P$5455,$A20)</f>
        <v>12</v>
      </c>
      <c r="BX20" s="17" t="n">
        <f aca="false">COUNTIFS('Duel Log'!C$2:C$5455,"たぁ",'Duel Log'!I$2:I$5455,$A20)+COUNTIFS('Duel Log'!C$2:C$5455,"たぁ",'Duel Log'!J$2:J$5455,$A20)+COUNTIFS('Duel Log'!C$2:C$5455,"たぁ",'Duel Log'!K$2:K$5455,$A20)+COUNTIFS('Duel Log'!C$2:C$5455,"たぁ",'Duel Log'!L$2:L$5455,$A20)+COUNTIFS('Duel Log'!C$2:C$5455,"たぁ",'Duel Log'!M$2:M$5455,$A20)+COUNTIFS('Duel Log'!C$2:C$5455,"たぁ",'Duel Log'!N$2:N$5455,$A20)+COUNTIFS('Duel Log'!C$2:C$5455,"たぁ",'Duel Log'!O$2:O$5455,$A20)+COUNTIFS('Duel Log'!C$2:C$5455,"たぁ",'Duel Log'!P$2:P$5455,$A20)</f>
        <v>16</v>
      </c>
      <c r="BY20" s="17" t="n">
        <f aca="false">COUNTIFS('Duel Log'!C$2:C$5455,"てち",'Duel Log'!I$2:I$5455,$A20)+COUNTIFS('Duel Log'!C$2:C$5455,"てち",'Duel Log'!J$2:J$5455,$A20)+COUNTIFS('Duel Log'!C$2:C$5455,"てち",'Duel Log'!K$2:K$5455,$A20)+COUNTIFS('Duel Log'!C$2:C$5455,"てち",'Duel Log'!L$2:L$5455,$A20)+COUNTIFS('Duel Log'!C$2:C$5455,"てち",'Duel Log'!M$2:M$5455,$A20)+COUNTIFS('Duel Log'!C$2:C$5455,"てち",'Duel Log'!N$2:N$5455,$A20)+COUNTIFS('Duel Log'!C$2:C$5455,"てち",'Duel Log'!O$2:O$5455,$A20)+COUNTIFS('Duel Log'!C$2:C$5455,"てち",'Duel Log'!P$2:P$5455,$A20)</f>
        <v>2</v>
      </c>
      <c r="BZ20" s="17" t="n">
        <f aca="false">COUNTIFS('Duel Log'!C$2:C$5455,"むぎったん",'Duel Log'!I$2:I$5455,$A20)+COUNTIFS('Duel Log'!C$2:C$5455,"むぎったん",'Duel Log'!J$2:J$5455,$A20)+COUNTIFS('Duel Log'!C$2:C$5455,"むぎったん",'Duel Log'!K$2:K$5455,$A20)+COUNTIFS('Duel Log'!C$2:C$5455,"むぎったん",'Duel Log'!L$2:L$5455,$A20)+COUNTIFS('Duel Log'!C$2:C$5455,"むぎったん",'Duel Log'!M$2:M$5455,$A20)+COUNTIFS('Duel Log'!C$2:C$5455,"むぎったん",'Duel Log'!N$2:N$5455,$A20)+COUNTIFS('Duel Log'!C$2:C$5455,"むぎったん",'Duel Log'!O$2:O$5455,$A20)+COUNTIFS('Duel Log'!C$2:C$5455,"むぎったん",'Duel Log'!P$2:P$5455,$A20)</f>
        <v>12</v>
      </c>
      <c r="CA20" s="17" t="n">
        <f aca="false">COUNTIFS('Duel Log'!C$2:C$5455,"加急Sinistro™",'Duel Log'!I$2:I$5455,$A20)+COUNTIFS('Duel Log'!C$2:C$5455,"加急Sinistro™",'Duel Log'!J$2:J$5455,$A20)+COUNTIFS('Duel Log'!C$2:C$5455,"加急Sinistro™",'Duel Log'!K$2:K$5455,$A20)+COUNTIFS('Duel Log'!C$2:C$5455,"加急Sinistro™",'Duel Log'!L$2:L$5455,$A20)+COUNTIFS('Duel Log'!C$2:C$5455,"加急Sinistro™",'Duel Log'!M$2:M$5455,$A20)+COUNTIFS('Duel Log'!C$2:C$5455,"加急Sinistro™",'Duel Log'!N$2:N$5455,$A20)+COUNTIFS('Duel Log'!C$2:C$5455,"加急Sinistro™",'Duel Log'!O$2:O$5455,$A20)+COUNTIFS('Duel Log'!C$2:C$5455,"加急Sinistro™",'Duel Log'!P$2:P$5455,$A20)</f>
        <v>7</v>
      </c>
      <c r="CB20" s="17" t="n">
        <f aca="false">COUNTIFS('Duel Log'!C$2:C$5455,"枫｜rakan❤️安之",'Duel Log'!I$2:I$5455,$A20)+COUNTIFS('Duel Log'!C$2:C$5455,"枫｜rakan❤️安之",'Duel Log'!J$2:J$5455,$A20)+COUNTIFS('Duel Log'!C$2:C$5455,"枫｜rakan❤️安之",'Duel Log'!K$2:K$5455,$A20)+COUNTIFS('Duel Log'!C$2:C$5455,"枫｜rakan❤️安之",'Duel Log'!L$2:L$5455,$A20)+COUNTIFS('Duel Log'!C$2:C$5455,"枫｜rakan❤️安之",'Duel Log'!M$2:M$5455,$A20)+COUNTIFS('Duel Log'!C$2:C$5455,"枫｜rakan❤️安之",'Duel Log'!N$2:N$5455,$A20)+COUNTIFS('Duel Log'!C$2:C$5455,"枫｜rakan❤️安之",'Duel Log'!O$2:O$5455,$A20)+COUNTIFS('Duel Log'!C$2:C$5455,"枫｜rakan❤️安之",'Duel Log'!P$2:P$5455,$A20)</f>
        <v>6</v>
      </c>
      <c r="CC20" s="17" t="n">
        <f aca="false">COUNTIFS('Duel Log'!C$2:C$5455,"神│Venpers™☆",'Duel Log'!I$2:I$5455,$A20)+COUNTIFS('Duel Log'!C$2:C$5455,"神│Venpers™☆",'Duel Log'!J$2:J$5455,$A20)+COUNTIFS('Duel Log'!C$2:C$5455,"神│Venpers™☆",'Duel Log'!K$2:K$5455,$A20)+COUNTIFS('Duel Log'!C$2:C$5455,"神│Venpers™☆",'Duel Log'!L$2:L$5455,$A20)+COUNTIFS('Duel Log'!C$2:C$5455,"神│Venpers™☆",'Duel Log'!M$2:M$5455,$A20)+COUNTIFS('Duel Log'!C$2:C$5455,"神│Venpers™☆",'Duel Log'!N$2:N$5455,$A20)+COUNTIFS('Duel Log'!C$2:C$5455,"神│Venpers™☆",'Duel Log'!O$2:O$5455,$A20)+COUNTIFS('Duel Log'!C$2:C$5455,"神│Venpers™☆",'Duel Log'!P$2:P$5455,$A20)</f>
        <v>6</v>
      </c>
      <c r="CD20" s="17" t="n">
        <f aca="false">COUNTIFS('Duel Log'!C$2:C$5455,"老板 Ι Batan’宙斯",'Duel Log'!I$2:I$5455,$A20)+COUNTIFS('Duel Log'!C$2:C$5455,"老板 Ι Batan’宙斯",'Duel Log'!J$2:J$5455,$A20)+COUNTIFS('Duel Log'!C$2:C$5455,"老板 Ι Batan’宙斯",'Duel Log'!K$2:K$5455,$A20)+COUNTIFS('Duel Log'!C$2:C$5455,"老板 Ι Batan’宙斯",'Duel Log'!L$2:L$5455,$A20)+COUNTIFS('Duel Log'!C$2:C$5455,"老板 Ι Batan’宙斯",'Duel Log'!M$2:M$5455,$A20)+COUNTIFS('Duel Log'!C$2:C$5455,"老板 Ι Batan’宙斯",'Duel Log'!N$2:N$5455,$A20)+COUNTIFS('Duel Log'!C$2:C$5455,"老板 Ι Batan’宙斯",'Duel Log'!O$2:O$5455,$A20)+COUNTIFS('Duel Log'!C$2:C$5455,"老板 Ι Batan’宙斯",'Duel Log'!P$2:P$5455,$A20)</f>
        <v>19</v>
      </c>
      <c r="CE20" s="17" t="n">
        <f aca="false">COUNTIFS('Duel Log'!C$2:C$5455,"鬼舞辻無惨",'Duel Log'!I$2:I$5455,$A20)+COUNTIFS('Duel Log'!C$2:C$5455,"鬼舞辻無惨",'Duel Log'!J$2:J$5455,$A20)+COUNTIFS('Duel Log'!C$2:C$5455,"鬼舞辻無惨",'Duel Log'!K$2:K$5455,$A20)+COUNTIFS('Duel Log'!C$2:C$5455,"鬼舞辻無惨",'Duel Log'!L$2:L$5455,$A20)+COUNTIFS('Duel Log'!C$2:C$5455,"鬼舞辻無惨",'Duel Log'!M$2:M$5455,$A20)+COUNTIFS('Duel Log'!C$2:C$5455,"鬼舞辻無惨",'Duel Log'!N$2:N$5455,$A20)+COUNTIFS('Duel Log'!C$2:C$5455,"鬼舞辻無惨",'Duel Log'!O$2:O$5455,$A20)+COUNTIFS('Duel Log'!C$2:C$5455,"鬼舞辻無惨",'Duel Log'!P$2:P$5455,$A20)</f>
        <v>2</v>
      </c>
      <c r="CF20" s="17" t="n">
        <f aca="false">COUNTIFS('Duel Log'!C$2:C$5455,"ꨄ Max ✨",'Duel Log'!I$2:I$5455,$A20)+COUNTIFS('Duel Log'!C$2:C$5455,"ꨄ Max ✨",'Duel Log'!J$2:J$5455,$A20)+COUNTIFS('Duel Log'!C$2:C$5455,"ꨄ Max ✨",'Duel Log'!K$2:K$5455,$A20)+COUNTIFS('Duel Log'!C$2:C$5455,"ꨄ Max ✨",'Duel Log'!L$2:L$5455,$A20)+COUNTIFS('Duel Log'!C$2:C$5455,"ꨄ Max ✨",'Duel Log'!M$2:M$5455,$A20)+COUNTIFS('Duel Log'!C$2:C$5455,"ꨄ Max ✨",'Duel Log'!N$2:N$5455,$A20)+COUNTIFS('Duel Log'!C$2:C$5455,"ꨄ Max ✨",'Duel Log'!O$2:O$5455,$A20)+COUNTIFS('Duel Log'!C$2:C$5455,"ꨄ Max ✨",'Duel Log'!P$2:P$5455,$A20)</f>
        <v>4</v>
      </c>
      <c r="CG20" s="17" t="n">
        <f aca="false">COUNTIFS('Duel Log'!C$2:C$5455,"사과도둑",'Duel Log'!I$2:I$5455,$A20)+COUNTIFS('Duel Log'!C$2:C$5455,"사과도둑",'Duel Log'!J$2:J$5455,$A20)+COUNTIFS('Duel Log'!C$2:C$5455,"사과도둑",'Duel Log'!K$2:K$5455,$A20)+COUNTIFS('Duel Log'!C$2:C$5455,"사과도둑",'Duel Log'!L$2:L$5455,$A20)+COUNTIFS('Duel Log'!C$2:C$5455,"사과도둑",'Duel Log'!M$2:M$5455,$A20)+COUNTIFS('Duel Log'!C$2:C$5455,"사과도둑",'Duel Log'!N$2:N$5455,$A20)+COUNTIFS('Duel Log'!C$2:C$5455,"사과도둑",'Duel Log'!O$2:O$5455,$A20)+COUNTIFS('Duel Log'!C$2:C$5455,"사과도둑",'Duel Log'!P$2:P$5455,$A20)</f>
        <v>2</v>
      </c>
      <c r="CH20" s="17" t="n">
        <f aca="false">COUNTIFS('Duel Log'!C$2:C$5455,"우티비구독좋아요",'Duel Log'!I$2:I$5455,$A20)+COUNTIFS('Duel Log'!C$2:C$5455,"우티비구독좋아요",'Duel Log'!J$2:J$5455,$A20)+COUNTIFS('Duel Log'!C$2:C$5455,"우티비구독좋아요",'Duel Log'!K$2:K$5455,$A20)+COUNTIFS('Duel Log'!C$2:C$5455,"우티비구독좋아요",'Duel Log'!L$2:L$5455,$A20)+COUNTIFS('Duel Log'!C$2:C$5455,"우티비구독좋아요",'Duel Log'!M$2:M$5455,$A20)+COUNTIFS('Duel Log'!C$2:C$5455,"우티비구독좋아요",'Duel Log'!N$2:N$5455,$A20)+COUNTIFS('Duel Log'!C$2:C$5455,"우티비구독좋아요",'Duel Log'!O$2:O$5455,$A20)+COUNTIFS('Duel Log'!C$2:C$5455,"우티비구독좋아요",'Duel Log'!P$2:P$5455,$A20)</f>
        <v>16</v>
      </c>
    </row>
    <row r="21" customFormat="false" ht="15" hidden="false" customHeight="true" outlineLevel="0" collapsed="false">
      <c r="A21" s="11" t="s">
        <v>473</v>
      </c>
      <c r="B21" s="17" t="n">
        <f aca="false">COUNTIFS('Duel Log'!C$2:C$5455,"!¡osama™️!¡",'Duel Log'!I$2:I$5455,$A21)+COUNTIFS('Duel Log'!C$2:C$5455,"!¡osama™️!¡",'Duel Log'!J$2:J$5455,$A21)+COUNTIFS('Duel Log'!C$2:C$5455,"!¡osama™️!¡",'Duel Log'!K$2:K$5455,$A21)+COUNTIFS('Duel Log'!C$2:C$5455,"!¡osama™️!¡",'Duel Log'!L$2:L$5455,$A21)+COUNTIFS('Duel Log'!C$2:C$5455,"!¡osama™️!¡",'Duel Log'!M$2:M$5455,$A21)+COUNTIFS('Duel Log'!C$2:C$5455,"!¡osama™️!¡",'Duel Log'!N$2:N$5455,$A21)+COUNTIFS('Duel Log'!C$2:C$5455,"!¡osama™️!¡",'Duel Log'!O$2:O$5455,$A21)+COUNTIFS('Duel Log'!C$2:C$5455,"!¡osama™️!¡",'Duel Log'!P$2:P$5455,$A21)</f>
        <v>0</v>
      </c>
      <c r="C21" s="17" t="n">
        <f aca="false">COUNTIFS('Duel Log'!C$2:C$5455,"40k Oker",'Duel Log'!I$2:I$5455,$A21)+COUNTIFS('Duel Log'!C$2:C$5455,"40k Oker",'Duel Log'!J$2:J$5455,$A21)+COUNTIFS('Duel Log'!C$2:C$5455,"40k Oker",'Duel Log'!K$2:K$5455,$A21)+COUNTIFS('Duel Log'!C$2:C$5455,"40k Oker",'Duel Log'!L$2:L$5455,$A21)+COUNTIFS('Duel Log'!C$2:C$5455,"40k Oker",'Duel Log'!M$2:M$5455,$A21)+COUNTIFS('Duel Log'!C$2:C$5455,"40k Oker",'Duel Log'!N$2:N$5455,$A21)+COUNTIFS('Duel Log'!C$2:C$5455,"40k Oker",'Duel Log'!O$2:O$5455,$A21)+COUNTIFS('Duel Log'!C$2:C$5455,"40k Oker",'Duel Log'!P$2:P$5455,$A21)</f>
        <v>0</v>
      </c>
      <c r="D21" s="17" t="n">
        <f aca="false">COUNTIFS('Duel Log'!C$2:C$5455,"Adox",'Duel Log'!I$2:I$5455,$A21)+COUNTIFS('Duel Log'!C$2:C$5455,"Adox",'Duel Log'!J$2:J$5455,$A21)+COUNTIFS('Duel Log'!C$2:C$5455,"Adox",'Duel Log'!K$2:K$5455,$A21)+COUNTIFS('Duel Log'!C$2:C$5455,"Adox",'Duel Log'!L$2:L$5455,$A21)+COUNTIFS('Duel Log'!C$2:C$5455,"Adox",'Duel Log'!M$2:M$5455,$A21)+COUNTIFS('Duel Log'!C$2:C$5455,"Adox",'Duel Log'!N$2:N$5455,$A21)+COUNTIFS('Duel Log'!C$2:C$5455,"Adox",'Duel Log'!O$2:O$5455,$A21)+COUNTIFS('Duel Log'!C$2:C$5455,"Adox",'Duel Log'!P$2:P$5455,$A21)</f>
        <v>0</v>
      </c>
      <c r="E21" s="17" t="n">
        <f aca="false">COUNTIFS('Duel Log'!C$2:C$5455,"Asaf",'Duel Log'!I$2:I$5455,$A21)+COUNTIFS('Duel Log'!C$2:C$5455,"Asaf",'Duel Log'!J$2:J$5455,$A21)+COUNTIFS('Duel Log'!C$2:C$5455,"Asaf",'Duel Log'!K$2:K$5455,$A21)+COUNTIFS('Duel Log'!C$2:C$5455,"Asaf",'Duel Log'!L$2:L$5455,$A21)+COUNTIFS('Duel Log'!C$2:C$5455,"Asaf",'Duel Log'!M$2:M$5455,$A21)+COUNTIFS('Duel Log'!C$2:C$5455,"Asaf",'Duel Log'!N$2:N$5455,$A21)+COUNTIFS('Duel Log'!C$2:C$5455,"Asaf",'Duel Log'!O$2:O$5455,$A21)+COUNTIFS('Duel Log'!C$2:C$5455,"Asaf",'Duel Log'!P$2:P$5455,$A21)</f>
        <v>0</v>
      </c>
      <c r="F21" s="17" t="n">
        <f aca="false">COUNTIFS('Duel Log'!C$2:C$5455,"BattleSRAM",'Duel Log'!I$2:I$5455,$A21)+COUNTIFS('Duel Log'!C$2:C$5455,"BattleSRAM",'Duel Log'!J$2:J$5455,$A21)+COUNTIFS('Duel Log'!C$2:C$5455,"BattleSRAM",'Duel Log'!K$2:K$5455,$A21)+COUNTIFS('Duel Log'!C$2:C$5455,"BattleSRAM",'Duel Log'!L$2:L$5455,$A21)+COUNTIFS('Duel Log'!C$2:C$5455,"BattleSRAM",'Duel Log'!M$2:M$5455,$A21)+COUNTIFS('Duel Log'!C$2:C$5455,"BattleSRAM",'Duel Log'!N$2:N$5455,$A21)+COUNTIFS('Duel Log'!C$2:C$5455,"BattleSRAM",'Duel Log'!O$2:O$5455,$A21)+COUNTIFS('Duel Log'!C$2:C$5455,"BattleSRAM",'Duel Log'!P$2:P$5455,$A21)</f>
        <v>0</v>
      </c>
      <c r="G21" s="17" t="n">
        <f aca="false">COUNTIFS('Duel Log'!C$2:C$5455,"Betfas",'Duel Log'!I$2:I$5455,$A21)+COUNTIFS('Duel Log'!C$2:C$5455,"Betfas",'Duel Log'!J$2:J$5455,$A21)+COUNTIFS('Duel Log'!C$2:C$5455,"Betfas",'Duel Log'!K$2:K$5455,$A21)+COUNTIFS('Duel Log'!C$2:C$5455,"Betfas",'Duel Log'!L$2:L$5455,$A21)+COUNTIFS('Duel Log'!C$2:C$5455,"Betfas",'Duel Log'!M$2:M$5455,$A21)+COUNTIFS('Duel Log'!C$2:C$5455,"Betfas",'Duel Log'!N$2:N$5455,$A21)+COUNTIFS('Duel Log'!C$2:C$5455,"Betfas",'Duel Log'!O$2:O$5455,$A21)+COUNTIFS('Duel Log'!C$2:C$5455,"Betfas",'Duel Log'!P$2:P$5455,$A21)</f>
        <v>0</v>
      </c>
      <c r="H21" s="17" t="n">
        <f aca="false">COUNTIFS('Duel Log'!C$2:C$5455,"CAL Sub ™✨杰克",'Duel Log'!I$2:I$5455,$A21)+COUNTIFS('Duel Log'!C$2:C$5455,"CAL Sub ™✨杰克",'Duel Log'!J$2:J$5455,$A21)+COUNTIFS('Duel Log'!C$2:C$5455,"CAL Sub ™✨杰克",'Duel Log'!K$2:K$5455,$A21)+COUNTIFS('Duel Log'!C$2:C$5455,"CAL Sub ™✨杰克",'Duel Log'!L$2:L$5455,$A21)+COUNTIFS('Duel Log'!C$2:C$5455,"CAL Sub ™✨杰克",'Duel Log'!M$2:M$5455,$A21)+COUNTIFS('Duel Log'!C$2:C$5455,"CAL Sub ™✨杰克",'Duel Log'!N$2:N$5455,$A21)+COUNTIFS('Duel Log'!C$2:C$5455,"CAL Sub ™✨杰克",'Duel Log'!O$2:O$5455,$A21)+COUNTIFS('Duel Log'!C$2:C$5455,"CAL Sub ™✨杰克",'Duel Log'!P$2:P$5455,$A21)</f>
        <v>0</v>
      </c>
      <c r="I21" s="17" t="n">
        <f aca="false">COUNTIFS('Duel Log'!C$2:C$5455,"CAL Sub ™️✨Kun",'Duel Log'!I$2:I$5455,$A21)+COUNTIFS('Duel Log'!C$2:C$5455,"CAL Sub ™️✨Kun",'Duel Log'!J$2:J$5455,$A21)+COUNTIFS('Duel Log'!C$2:C$5455,"CAL Sub ™️✨Kun",'Duel Log'!K$2:K$5455,$A21)+COUNTIFS('Duel Log'!C$2:C$5455,"CAL Sub ™️✨Kun",'Duel Log'!L$2:L$5455,$A21)+COUNTIFS('Duel Log'!C$2:C$5455,"CAL Sub ™️✨Kun",'Duel Log'!M$2:M$5455,$A21)+COUNTIFS('Duel Log'!C$2:C$5455,"CAL Sub ™️✨Kun",'Duel Log'!N$2:N$5455,$A21)+COUNTIFS('Duel Log'!C$2:C$5455,"CAL Sub ™️✨Kun",'Duel Log'!O$2:O$5455,$A21)+COUNTIFS('Duel Log'!C$2:C$5455,"CAL Sub ™️✨Kun",'Duel Log'!P$2:P$5455,$A21)</f>
        <v>0</v>
      </c>
      <c r="J21" s="17" t="n">
        <f aca="false">COUNTIFS('Duel Log'!C$2:C$5455,"CAPGUN",'Duel Log'!I$2:I$5455,$A21)+COUNTIFS('Duel Log'!C$2:C$5455,"CAPGUN",'Duel Log'!J$2:J$5455,$A21)+COUNTIFS('Duel Log'!C$2:C$5455,"CAPGUN",'Duel Log'!K$2:K$5455,$A21)+COUNTIFS('Duel Log'!C$2:C$5455,"CAPGUN",'Duel Log'!L$2:L$5455,$A21)+COUNTIFS('Duel Log'!C$2:C$5455,"CAPGUN",'Duel Log'!M$2:M$5455,$A21)+COUNTIFS('Duel Log'!C$2:C$5455,"CAPGUN",'Duel Log'!N$2:N$5455,$A21)+COUNTIFS('Duel Log'!C$2:C$5455,"CAPGUN",'Duel Log'!O$2:O$5455,$A21)+COUNTIFS('Duel Log'!C$2:C$5455,"CAPGUN",'Duel Log'!P$2:P$5455,$A21)</f>
        <v>0</v>
      </c>
      <c r="K21" s="17" t="n">
        <f aca="false">COUNTIFS('Duel Log'!C$2:C$5455,"Clown",'Duel Log'!I$2:I$5455,$A21)+COUNTIFS('Duel Log'!C$2:C$5455,"Clown",'Duel Log'!J$2:J$5455,$A21)+COUNTIFS('Duel Log'!C$2:C$5455,"Clown",'Duel Log'!K$2:K$5455,$A21)+COUNTIFS('Duel Log'!C$2:C$5455,"Clown",'Duel Log'!L$2:L$5455,$A21)+COUNTIFS('Duel Log'!C$2:C$5455,"Clown",'Duel Log'!M$2:M$5455,$A21)+COUNTIFS('Duel Log'!C$2:C$5455,"Clown",'Duel Log'!N$2:N$5455,$A21)+COUNTIFS('Duel Log'!C$2:C$5455,"Clown",'Duel Log'!O$2:O$5455,$A21)+COUNTIFS('Duel Log'!C$2:C$5455,"Clown",'Duel Log'!P$2:P$5455,$A21)</f>
        <v>0</v>
      </c>
      <c r="L21" s="17" t="n">
        <f aca="false">COUNTIFS('Duel Log'!C$2:C$5455,"Coco",'Duel Log'!I$2:I$5455,$A21)+COUNTIFS('Duel Log'!C$2:C$5455,"Coco",'Duel Log'!J$2:J$5455,$A21)+COUNTIFS('Duel Log'!C$2:C$5455,"Coco",'Duel Log'!K$2:K$5455,$A21)+COUNTIFS('Duel Log'!C$2:C$5455,"Coco",'Duel Log'!L$2:L$5455,$A21)+COUNTIFS('Duel Log'!C$2:C$5455,"Coco",'Duel Log'!M$2:M$5455,$A21)+COUNTIFS('Duel Log'!C$2:C$5455,"Coco",'Duel Log'!N$2:N$5455,$A21)+COUNTIFS('Duel Log'!C$2:C$5455,"Coco",'Duel Log'!O$2:O$5455,$A21)+COUNTIFS('Duel Log'!C$2:C$5455,"Coco",'Duel Log'!P$2:P$5455,$A21)</f>
        <v>0</v>
      </c>
      <c r="M21" s="17" t="n">
        <f aca="false">COUNTIFS('Duel Log'!C$2:C$5455,"Code: Furkan",'Duel Log'!I$2:I$5455,$A21)+COUNTIFS('Duel Log'!C$2:C$5455,"Code: Furkan",'Duel Log'!J$2:J$5455,$A21)+COUNTIFS('Duel Log'!C$2:C$5455,"Code: Furkan",'Duel Log'!K$2:K$5455,$A21)+COUNTIFS('Duel Log'!C$2:C$5455,"Code: Furkan",'Duel Log'!L$2:L$5455,$A21)+COUNTIFS('Duel Log'!C$2:C$5455,"Code: Furkan",'Duel Log'!M$2:M$5455,$A21)+COUNTIFS('Duel Log'!C$2:C$5455,"Code: Furkan",'Duel Log'!N$2:N$5455,$A21)+COUNTIFS('Duel Log'!C$2:C$5455,"Code: Furkan",'Duel Log'!O$2:O$5455,$A21)+COUNTIFS('Duel Log'!C$2:C$5455,"Code: Furkan",'Duel Log'!P$2:P$5455,$A21)</f>
        <v>0</v>
      </c>
      <c r="N21" s="17" t="n">
        <f aca="false">COUNTIFS('Duel Log'!C$2:C$5455,"DK",'Duel Log'!I$2:I$5455,$A21)+COUNTIFS('Duel Log'!C$2:C$5455,"DK",'Duel Log'!J$2:J$5455,$A21)+COUNTIFS('Duel Log'!C$2:C$5455,"DK",'Duel Log'!K$2:K$5455,$A21)+COUNTIFS('Duel Log'!C$2:C$5455,"DK",'Duel Log'!L$2:L$5455,$A21)+COUNTIFS('Duel Log'!C$2:C$5455,"DK",'Duel Log'!M$2:M$5455,$A21)+COUNTIFS('Duel Log'!C$2:C$5455,"DK",'Duel Log'!N$2:N$5455,$A21)+COUNTIFS('Duel Log'!C$2:C$5455,"DK",'Duel Log'!O$2:O$5455,$A21)+COUNTIFS('Duel Log'!C$2:C$5455,"DK",'Duel Log'!P$2:P$5455,$A21)</f>
        <v>0</v>
      </c>
      <c r="O21" s="17" t="n">
        <f aca="false">COUNTIFS('Duel Log'!C$2:C$5455,"DaniGamer",'Duel Log'!I$2:I$5455,$A21)+COUNTIFS('Duel Log'!C$2:C$5455,"DaniGamer",'Duel Log'!J$2:J$5455,$A21)+COUNTIFS('Duel Log'!C$2:C$5455,"DaniGamer",'Duel Log'!K$2:K$5455,$A21)+COUNTIFS('Duel Log'!C$2:C$5455,"DaniGamer",'Duel Log'!L$2:L$5455,$A21)+COUNTIFS('Duel Log'!C$2:C$5455,"DaniGamer",'Duel Log'!M$2:M$5455,$A21)+COUNTIFS('Duel Log'!C$2:C$5455,"DaniGamer",'Duel Log'!N$2:N$5455,$A21)+COUNTIFS('Duel Log'!C$2:C$5455,"DaniGamer",'Duel Log'!O$2:O$5455,$A21)+COUNTIFS('Duel Log'!C$2:C$5455,"DaniGamer",'Duel Log'!P$2:P$5455,$A21)</f>
        <v>0</v>
      </c>
      <c r="P21" s="17" t="n">
        <f aca="false">COUNTIFS('Duel Log'!C$2:C$5455,"Dess",'Duel Log'!I$2:I$5455,$A21)+COUNTIFS('Duel Log'!C$2:C$5455,"Dess",'Duel Log'!J$2:J$5455,$A21)+COUNTIFS('Duel Log'!C$2:C$5455,"Dess",'Duel Log'!K$2:K$5455,$A21)+COUNTIFS('Duel Log'!C$2:C$5455,"Dess",'Duel Log'!L$2:L$5455,$A21)+COUNTIFS('Duel Log'!C$2:C$5455,"Dess",'Duel Log'!M$2:M$5455,$A21)+COUNTIFS('Duel Log'!C$2:C$5455,"Dess",'Duel Log'!N$2:N$5455,$A21)+COUNTIFS('Duel Log'!C$2:C$5455,"Dess",'Duel Log'!O$2:O$5455,$A21)+COUNTIFS('Duel Log'!C$2:C$5455,"Dess",'Duel Log'!P$2:P$5455,$A21)</f>
        <v>0</v>
      </c>
      <c r="Q21" s="17" t="n">
        <f aca="false">COUNTIFS('Duel Log'!C$2:C$5455,"EGW",'Duel Log'!I$2:I$5455,$A21)+COUNTIFS('Duel Log'!C$2:C$5455,"EGW",'Duel Log'!J$2:J$5455,$A21)+COUNTIFS('Duel Log'!C$2:C$5455,"EGW",'Duel Log'!K$2:K$5455,$A21)+COUNTIFS('Duel Log'!C$2:C$5455,"EGW",'Duel Log'!L$2:L$5455,$A21)+COUNTIFS('Duel Log'!C$2:C$5455,"EGW",'Duel Log'!M$2:M$5455,$A21)+COUNTIFS('Duel Log'!C$2:C$5455,"EGW",'Duel Log'!N$2:N$5455,$A21)+COUNTIFS('Duel Log'!C$2:C$5455,"EGW",'Duel Log'!O$2:O$5455,$A21)+COUNTIFS('Duel Log'!C$2:C$5455,"EGW",'Duel Log'!P$2:P$5455,$A21)</f>
        <v>1</v>
      </c>
      <c r="R21" s="17" t="n">
        <f aca="false">COUNTIFS('Duel Log'!C$2:C$5455,"ErBacce",'Duel Log'!I$2:I$5455,$A21)+COUNTIFS('Duel Log'!C$2:C$5455,"ErBacce",'Duel Log'!J$2:J$5455,$A21)+COUNTIFS('Duel Log'!C$2:C$5455,"ErBacce",'Duel Log'!K$2:K$5455,$A21)+COUNTIFS('Duel Log'!C$2:C$5455,"ErBacce",'Duel Log'!L$2:L$5455,$A21)+COUNTIFS('Duel Log'!C$2:C$5455,"ErBacce",'Duel Log'!M$2:M$5455,$A21)+COUNTIFS('Duel Log'!C$2:C$5455,"ErBacce",'Duel Log'!N$2:N$5455,$A21)+COUNTIFS('Duel Log'!C$2:C$5455,"ErBacce",'Duel Log'!O$2:O$5455,$A21)+COUNTIFS('Duel Log'!C$2:C$5455,"ErBacce",'Duel Log'!P$2:P$5455,$A21)</f>
        <v>0</v>
      </c>
      <c r="S21" s="17" t="n">
        <f aca="false">COUNTIFS('Duel Log'!C$2:C$5455,"FelipePT",'Duel Log'!I$2:I$5455,$A21)+COUNTIFS('Duel Log'!C$2:C$5455,"FelipePT",'Duel Log'!J$2:J$5455,$A21)+COUNTIFS('Duel Log'!C$2:C$5455,"FelipePT",'Duel Log'!K$2:K$5455,$A21)+COUNTIFS('Duel Log'!C$2:C$5455,"FelipePT",'Duel Log'!L$2:L$5455,$A21)+COUNTIFS('Duel Log'!C$2:C$5455,"FelipePT",'Duel Log'!M$2:M$5455,$A21)+COUNTIFS('Duel Log'!C$2:C$5455,"FelipePT",'Duel Log'!N$2:N$5455,$A21)+COUNTIFS('Duel Log'!C$2:C$5455,"FelipePT",'Duel Log'!O$2:O$5455,$A21)+COUNTIFS('Duel Log'!C$2:C$5455,"FelipePT",'Duel Log'!P$2:P$5455,$A21)</f>
        <v>0</v>
      </c>
      <c r="T21" s="17" t="n">
        <f aca="false">COUNTIFS('Duel Log'!C$2:C$5455,"FrancoMedinaSL",'Duel Log'!I$2:I$5455,$A21)+COUNTIFS('Duel Log'!C$2:C$5455,"FrancoMedinaSL",'Duel Log'!J$2:J$5455,$A21)+COUNTIFS('Duel Log'!C$2:C$5455,"FrancoMedinaSL",'Duel Log'!K$2:K$5455,$A21)+COUNTIFS('Duel Log'!C$2:C$5455,"FrancoMedinaSL",'Duel Log'!L$2:L$5455,$A21)+COUNTIFS('Duel Log'!C$2:C$5455,"FrancoMedinaSL",'Duel Log'!M$2:M$5455,$A21)+COUNTIFS('Duel Log'!C$2:C$5455,"FrancoMedinaSL",'Duel Log'!N$2:N$5455,$A21)+COUNTIFS('Duel Log'!C$2:C$5455,"FrancoMedinaSL",'Duel Log'!O$2:O$5455,$A21)+COUNTIFS('Duel Log'!C$2:C$5455,"FrancoMedinaSL",'Duel Log'!P$2:P$5455,$A21)</f>
        <v>0</v>
      </c>
      <c r="U21" s="17" t="n">
        <f aca="false">COUNTIFS('Duel Log'!C$2:C$5455,"GençAslan:)",'Duel Log'!I$2:I$5455,$A21)+COUNTIFS('Duel Log'!C$2:C$5455,"GençAslan:)",'Duel Log'!J$2:J$5455,$A21)+COUNTIFS('Duel Log'!C$2:C$5455,"GençAslan:)",'Duel Log'!K$2:K$5455,$A21)+COUNTIFS('Duel Log'!C$2:C$5455,"GençAslan:)",'Duel Log'!L$2:L$5455,$A21)+COUNTIFS('Duel Log'!C$2:C$5455,"GençAslan:)",'Duel Log'!M$2:M$5455,$A21)+COUNTIFS('Duel Log'!C$2:C$5455,"GençAslan:)",'Duel Log'!N$2:N$5455,$A21)+COUNTIFS('Duel Log'!C$2:C$5455,"GençAslan:)",'Duel Log'!O$2:O$5455,$A21)+COUNTIFS('Duel Log'!C$2:C$5455,"GençAslan:)",'Duel Log'!P$2:P$5455,$A21)</f>
        <v>0</v>
      </c>
      <c r="V21" s="17" t="n">
        <f aca="false">COUNTIFS('Duel Log'!C$2:C$5455,"HaRu",'Duel Log'!I$2:I$5455,$A21)+COUNTIFS('Duel Log'!C$2:C$5455,"HaRu",'Duel Log'!J$2:J$5455,$A21)+COUNTIFS('Duel Log'!C$2:C$5455,"HaRu",'Duel Log'!K$2:K$5455,$A21)+COUNTIFS('Duel Log'!C$2:C$5455,"HaRu",'Duel Log'!L$2:L$5455,$A21)+COUNTIFS('Duel Log'!C$2:C$5455,"HaRu",'Duel Log'!M$2:M$5455,$A21)+COUNTIFS('Duel Log'!C$2:C$5455,"HaRu",'Duel Log'!N$2:N$5455,$A21)+COUNTIFS('Duel Log'!C$2:C$5455,"HaRu",'Duel Log'!O$2:O$5455,$A21)+COUNTIFS('Duel Log'!C$2:C$5455,"HaRu",'Duel Log'!P$2:P$5455,$A21)</f>
        <v>0</v>
      </c>
      <c r="W21" s="17" t="n">
        <f aca="false">COUNTIFS('Duel Log'!C$2:C$5455,"INA.BenZerRidel",'Duel Log'!I$2:I$5455,$A21)+COUNTIFS('Duel Log'!C$2:C$5455,"INA.BenZerRidel",'Duel Log'!J$2:J$5455,$A21)+COUNTIFS('Duel Log'!C$2:C$5455,"INA.BenZerRidel",'Duel Log'!K$2:K$5455,$A21)+COUNTIFS('Duel Log'!C$2:C$5455,"INA.BenZerRidel",'Duel Log'!L$2:L$5455,$A21)+COUNTIFS('Duel Log'!C$2:C$5455,"INA.BenZerRidel",'Duel Log'!M$2:M$5455,$A21)+COUNTIFS('Duel Log'!C$2:C$5455,"INA.BenZerRidel",'Duel Log'!N$2:N$5455,$A21)+COUNTIFS('Duel Log'!C$2:C$5455,"INA.BenZerRidel",'Duel Log'!O$2:O$5455,$A21)+COUNTIFS('Duel Log'!C$2:C$5455,"INA.BenZerRidel",'Duel Log'!P$2:P$5455,$A21)</f>
        <v>0</v>
      </c>
      <c r="X21" s="17" t="n">
        <f aca="false">COUNTIFS('Duel Log'!C$2:C$5455,"Ian77",'Duel Log'!I$2:I$5455,$A21)+COUNTIFS('Duel Log'!C$2:C$5455,"Ian77",'Duel Log'!J$2:J$5455,$A21)+COUNTIFS('Duel Log'!C$2:C$5455,"Ian77",'Duel Log'!K$2:K$5455,$A21)+COUNTIFS('Duel Log'!C$2:C$5455,"Ian77",'Duel Log'!L$2:L$5455,$A21)+COUNTIFS('Duel Log'!C$2:C$5455,"Ian77",'Duel Log'!M$2:M$5455,$A21)+COUNTIFS('Duel Log'!C$2:C$5455,"Ian77",'Duel Log'!N$2:N$5455,$A21)+COUNTIFS('Duel Log'!C$2:C$5455,"Ian77",'Duel Log'!O$2:O$5455,$A21)+COUNTIFS('Duel Log'!C$2:C$5455,"Ian77",'Duel Log'!P$2:P$5455,$A21)</f>
        <v>0</v>
      </c>
      <c r="Y21" s="17" t="n">
        <f aca="false">COUNTIFS('Duel Log'!C$2:C$5455,"JL Viiper",'Duel Log'!I$2:I$5455,$A21)+COUNTIFS('Duel Log'!C$2:C$5455,"JL Viiper",'Duel Log'!J$2:J$5455,$A21)+COUNTIFS('Duel Log'!C$2:C$5455,"JL Viiper",'Duel Log'!K$2:K$5455,$A21)+COUNTIFS('Duel Log'!C$2:C$5455,"JL Viiper",'Duel Log'!L$2:L$5455,$A21)+COUNTIFS('Duel Log'!C$2:C$5455,"JL Viiper",'Duel Log'!M$2:M$5455,$A21)+COUNTIFS('Duel Log'!C$2:C$5455,"JL Viiper",'Duel Log'!N$2:N$5455,$A21)+COUNTIFS('Duel Log'!C$2:C$5455,"JL Viiper",'Duel Log'!O$2:O$5455,$A21)+COUNTIFS('Duel Log'!C$2:C$5455,"JL Viiper",'Duel Log'!P$2:P$5455,$A21)</f>
        <v>0</v>
      </c>
      <c r="Z21" s="17" t="n">
        <f aca="false">COUNTIFS('Duel Log'!C$2:C$5455,"John77",'Duel Log'!I$2:I$5455,$A21)+COUNTIFS('Duel Log'!C$2:C$5455,"John77",'Duel Log'!J$2:J$5455,$A21)+COUNTIFS('Duel Log'!C$2:C$5455,"John77",'Duel Log'!K$2:K$5455,$A21)+COUNTIFS('Duel Log'!C$2:C$5455,"John77",'Duel Log'!L$2:L$5455,$A21)+COUNTIFS('Duel Log'!C$2:C$5455,"John77",'Duel Log'!M$2:M$5455,$A21)+COUNTIFS('Duel Log'!C$2:C$5455,"John77",'Duel Log'!N$2:N$5455,$A21)+COUNTIFS('Duel Log'!C$2:C$5455,"John77",'Duel Log'!O$2:O$5455,$A21)+COUNTIFS('Duel Log'!C$2:C$5455,"John77",'Duel Log'!P$2:P$5455,$A21)</f>
        <v>0</v>
      </c>
      <c r="AA21" s="17" t="n">
        <f aca="false">COUNTIFS('Duel Log'!C$2:C$5455,"JorZ",'Duel Log'!I$2:I$5455,$A21)+COUNTIFS('Duel Log'!C$2:C$5455,"JorZ",'Duel Log'!J$2:J$5455,$A21)+COUNTIFS('Duel Log'!C$2:C$5455,"JorZ",'Duel Log'!K$2:K$5455,$A21)+COUNTIFS('Duel Log'!C$2:C$5455,"JorZ",'Duel Log'!L$2:L$5455,$A21)+COUNTIFS('Duel Log'!C$2:C$5455,"JorZ",'Duel Log'!M$2:M$5455,$A21)+COUNTIFS('Duel Log'!C$2:C$5455,"JorZ",'Duel Log'!N$2:N$5455,$A21)+COUNTIFS('Duel Log'!C$2:C$5455,"JorZ",'Duel Log'!O$2:O$5455,$A21)+COUNTIFS('Duel Log'!C$2:C$5455,"JorZ",'Duel Log'!P$2:P$5455,$A21)</f>
        <v>0</v>
      </c>
      <c r="AB21" s="17" t="n">
        <f aca="false">COUNTIFS('Duel Log'!C$2:C$5455,"Kimchi77✨小小罗",'Duel Log'!I$2:I$5455,$A21)+COUNTIFS('Duel Log'!C$2:C$5455,"Kimchi77✨小小罗",'Duel Log'!J$2:J$5455,$A21)+COUNTIFS('Duel Log'!C$2:C$5455,"Kimchi77✨小小罗",'Duel Log'!K$2:K$5455,$A21)+COUNTIFS('Duel Log'!C$2:C$5455,"Kimchi77✨小小罗",'Duel Log'!L$2:L$5455,$A21)+COUNTIFS('Duel Log'!C$2:C$5455,"Kimchi77✨小小罗",'Duel Log'!M$2:M$5455,$A21)+COUNTIFS('Duel Log'!C$2:C$5455,"Kimchi77✨小小罗",'Duel Log'!N$2:N$5455,$A21)+COUNTIFS('Duel Log'!C$2:C$5455,"Kimchi77✨小小罗",'Duel Log'!O$2:O$5455,$A21)+COUNTIFS('Duel Log'!C$2:C$5455,"Kimchi77✨小小罗",'Duel Log'!P$2:P$5455,$A21)</f>
        <v>2</v>
      </c>
      <c r="AC21" s="17" t="n">
        <f aca="false">COUNTIFS('Duel Log'!C$2:C$5455,"Kitashiyan",'Duel Log'!I$2:I$5455,$A21)+COUNTIFS('Duel Log'!C$2:C$5455,"Kitashiyan",'Duel Log'!J$2:J$5455,$A21)+COUNTIFS('Duel Log'!C$2:C$5455,"Kitashiyan",'Duel Log'!K$2:K$5455,$A21)+COUNTIFS('Duel Log'!C$2:C$5455,"Kitashiyan",'Duel Log'!L$2:L$5455,$A21)+COUNTIFS('Duel Log'!C$2:C$5455,"Kitashiyan",'Duel Log'!M$2:M$5455,$A21)+COUNTIFS('Duel Log'!C$2:C$5455,"Kitashiyan",'Duel Log'!N$2:N$5455,$A21)+COUNTIFS('Duel Log'!C$2:C$5455,"Kitashiyan",'Duel Log'!O$2:O$5455,$A21)+COUNTIFS('Duel Log'!C$2:C$5455,"Kitashiyan",'Duel Log'!P$2:P$5455,$A21)</f>
        <v>0</v>
      </c>
      <c r="AD21" s="17" t="n">
        <f aca="false">COUNTIFS('Duel Log'!C$2:C$5455,"Klaus",'Duel Log'!I$2:I$5455,$A21)+COUNTIFS('Duel Log'!C$2:C$5455,"Klaus",'Duel Log'!J$2:J$5455,$A21)+COUNTIFS('Duel Log'!C$2:C$5455,"Klaus",'Duel Log'!K$2:K$5455,$A21)+COUNTIFS('Duel Log'!C$2:C$5455,"Klaus",'Duel Log'!L$2:L$5455,$A21)+COUNTIFS('Duel Log'!C$2:C$5455,"Klaus",'Duel Log'!M$2:M$5455,$A21)+COUNTIFS('Duel Log'!C$2:C$5455,"Klaus",'Duel Log'!N$2:N$5455,$A21)+COUNTIFS('Duel Log'!C$2:C$5455,"Klaus",'Duel Log'!O$2:O$5455,$A21)+COUNTIFS('Duel Log'!C$2:C$5455,"Klaus",'Duel Log'!P$2:P$5455,$A21)</f>
        <v>0</v>
      </c>
      <c r="AE21" s="17" t="n">
        <f aca="false">COUNTIFS('Duel Log'!C$2:C$5455,"LF丨张✨Ink❤️llb",'Duel Log'!I$2:I$5455,$A21)+COUNTIFS('Duel Log'!C$2:C$5455,"LF丨张✨Ink❤️llb",'Duel Log'!J$2:J$5455,$A21)+COUNTIFS('Duel Log'!C$2:C$5455,"LF丨张✨Ink❤️llb",'Duel Log'!K$2:K$5455,$A21)+COUNTIFS('Duel Log'!C$2:C$5455,"LF丨张✨Ink❤️llb",'Duel Log'!L$2:L$5455,$A21)+COUNTIFS('Duel Log'!C$2:C$5455,"LF丨张✨Ink❤️llb",'Duel Log'!M$2:M$5455,$A21)+COUNTIFS('Duel Log'!C$2:C$5455,"LF丨张✨Ink❤️llb",'Duel Log'!N$2:N$5455,$A21)+COUNTIFS('Duel Log'!C$2:C$5455,"LF丨张✨Ink❤️llb",'Duel Log'!O$2:O$5455,$A21)+COUNTIFS('Duel Log'!C$2:C$5455,"LF丨张✨Ink❤️llb",'Duel Log'!P$2:P$5455,$A21)</f>
        <v>0</v>
      </c>
      <c r="AF21" s="17" t="n">
        <f aca="false">COUNTIFS('Duel Log'!C$2:C$5455,"Lucas.xit✨之安神",'Duel Log'!I$2:I$5455,$A21)+COUNTIFS('Duel Log'!C$2:C$5455,"Lucas.xit✨之安神",'Duel Log'!J$2:J$5455,$A21)+COUNTIFS('Duel Log'!C$2:C$5455,"Lucas.xit✨之安神",'Duel Log'!K$2:K$5455,$A21)+COUNTIFS('Duel Log'!C$2:C$5455,"Lucas.xit✨之安神",'Duel Log'!L$2:L$5455,$A21)+COUNTIFS('Duel Log'!C$2:C$5455,"Lucas.xit✨之安神",'Duel Log'!M$2:M$5455,$A21)+COUNTIFS('Duel Log'!C$2:C$5455,"Lucas.xit✨之安神",'Duel Log'!N$2:N$5455,$A21)+COUNTIFS('Duel Log'!C$2:C$5455,"Lucas.xit✨之安神",'Duel Log'!O$2:O$5455,$A21)+COUNTIFS('Duel Log'!C$2:C$5455,"Lucas.xit✨之安神",'Duel Log'!P$2:P$5455,$A21)</f>
        <v>0</v>
      </c>
      <c r="AG21" s="17" t="n">
        <f aca="false">COUNTIFS('Duel Log'!C$2:C$5455,"Lucas✨杰克",'Duel Log'!I$2:I$5455,$A21)+COUNTIFS('Duel Log'!C$2:C$5455,"Lucas✨杰克",'Duel Log'!J$2:J$5455,$A21)+COUNTIFS('Duel Log'!C$2:C$5455,"Lucas✨杰克",'Duel Log'!K$2:K$5455,$A21)+COUNTIFS('Duel Log'!C$2:C$5455,"Lucas✨杰克",'Duel Log'!L$2:L$5455,$A21)+COUNTIFS('Duel Log'!C$2:C$5455,"Lucas✨杰克",'Duel Log'!M$2:M$5455,$A21)+COUNTIFS('Duel Log'!C$2:C$5455,"Lucas✨杰克",'Duel Log'!N$2:N$5455,$A21)+COUNTIFS('Duel Log'!C$2:C$5455,"Lucas✨杰克",'Duel Log'!O$2:O$5455,$A21)+COUNTIFS('Duel Log'!C$2:C$5455,"Lucas✨杰克",'Duel Log'!P$2:P$5455,$A21)</f>
        <v>0</v>
      </c>
      <c r="AH21" s="17" t="n">
        <f aca="false">COUNTIFS('Duel Log'!C$2:C$5455,"MH Axel",'Duel Log'!I$2:I$5455,$A21)+COUNTIFS('Duel Log'!C$2:C$5455,"MH Axel",'Duel Log'!J$2:J$5455,$A21)+COUNTIFS('Duel Log'!C$2:C$5455,"MH Axel",'Duel Log'!K$2:K$5455,$A21)+COUNTIFS('Duel Log'!C$2:C$5455,"MH Axel",'Duel Log'!L$2:L$5455,$A21)+COUNTIFS('Duel Log'!C$2:C$5455,"MH Axel",'Duel Log'!M$2:M$5455,$A21)+COUNTIFS('Duel Log'!C$2:C$5455,"MH Axel",'Duel Log'!N$2:N$5455,$A21)+COUNTIFS('Duel Log'!C$2:C$5455,"MH Axel",'Duel Log'!O$2:O$5455,$A21)+COUNTIFS('Duel Log'!C$2:C$5455,"MH Axel",'Duel Log'!P$2:P$5455,$A21)</f>
        <v>0</v>
      </c>
      <c r="AI21" s="17" t="n">
        <f aca="false">COUNTIFS('Duel Log'!C$2:C$5455,"Mohamed Light",'Duel Log'!I$2:I$5455,$A21)+COUNTIFS('Duel Log'!C$2:C$5455,"Mohamed Light",'Duel Log'!J$2:J$5455,$A21)+COUNTIFS('Duel Log'!C$2:C$5455,"Mohamed Light",'Duel Log'!K$2:K$5455,$A21)+COUNTIFS('Duel Log'!C$2:C$5455,"Mohamed Light",'Duel Log'!L$2:L$5455,$A21)+COUNTIFS('Duel Log'!C$2:C$5455,"Mohamed Light",'Duel Log'!M$2:M$5455,$A21)+COUNTIFS('Duel Log'!C$2:C$5455,"Mohamed Light",'Duel Log'!N$2:N$5455,$A21)+COUNTIFS('Duel Log'!C$2:C$5455,"Mohamed Light",'Duel Log'!O$2:O$5455,$A21)+COUNTIFS('Duel Log'!C$2:C$5455,"Mohamed Light",'Duel Log'!P$2:P$5455,$A21)</f>
        <v>0</v>
      </c>
      <c r="AJ21" s="17" t="n">
        <f aca="false">COUNTIFS('Duel Log'!C$2:C$5455,"Nadir",'Duel Log'!I$2:I$5455,$A21)+COUNTIFS('Duel Log'!C$2:C$5455,"Nadir",'Duel Log'!J$2:J$5455,$A21)+COUNTIFS('Duel Log'!C$2:C$5455,"Nadir",'Duel Log'!K$2:K$5455,$A21)+COUNTIFS('Duel Log'!C$2:C$5455,"Nadir",'Duel Log'!L$2:L$5455,$A21)+COUNTIFS('Duel Log'!C$2:C$5455,"Nadir",'Duel Log'!M$2:M$5455,$A21)+COUNTIFS('Duel Log'!C$2:C$5455,"Nadir",'Duel Log'!N$2:N$5455,$A21)+COUNTIFS('Duel Log'!C$2:C$5455,"Nadir",'Duel Log'!O$2:O$5455,$A21)+COUNTIFS('Duel Log'!C$2:C$5455,"Nadir",'Duel Log'!P$2:P$5455,$A21)</f>
        <v>0</v>
      </c>
      <c r="AK21" s="17" t="n">
        <f aca="false">COUNTIFS('Duel Log'!C$2:C$5455,"Nicoco23",'Duel Log'!I$2:I$5455,$A21)+COUNTIFS('Duel Log'!C$2:C$5455,"Nicoco23",'Duel Log'!J$2:J$5455,$A21)+COUNTIFS('Duel Log'!C$2:C$5455,"Nicoco23",'Duel Log'!K$2:K$5455,$A21)+COUNTIFS('Duel Log'!C$2:C$5455,"Nicoco23",'Duel Log'!L$2:L$5455,$A21)+COUNTIFS('Duel Log'!C$2:C$5455,"Nicoco23",'Duel Log'!M$2:M$5455,$A21)+COUNTIFS('Duel Log'!C$2:C$5455,"Nicoco23",'Duel Log'!N$2:N$5455,$A21)+COUNTIFS('Duel Log'!C$2:C$5455,"Nicoco23",'Duel Log'!O$2:O$5455,$A21)+COUNTIFS('Duel Log'!C$2:C$5455,"Nicoco23",'Duel Log'!P$2:P$5455,$A21)</f>
        <v>0</v>
      </c>
      <c r="AL21" s="17" t="n">
        <f aca="false">COUNTIFS('Duel Log'!C$2:C$5455,"Nooby❤️Pi2r",'Duel Log'!I$2:I$5455,$A21)+COUNTIFS('Duel Log'!C$2:C$5455,"Nooby❤️Pi2r",'Duel Log'!J$2:J$5455,$A21)+COUNTIFS('Duel Log'!C$2:C$5455,"Nooby❤️Pi2r",'Duel Log'!K$2:K$5455,$A21)+COUNTIFS('Duel Log'!C$2:C$5455,"Nooby❤️Pi2r",'Duel Log'!L$2:L$5455,$A21)+COUNTIFS('Duel Log'!C$2:C$5455,"Nooby❤️Pi2r",'Duel Log'!M$2:M$5455,$A21)+COUNTIFS('Duel Log'!C$2:C$5455,"Nooby❤️Pi2r",'Duel Log'!N$2:N$5455,$A21)+COUNTIFS('Duel Log'!C$2:C$5455,"Nooby❤️Pi2r",'Duel Log'!O$2:O$5455,$A21)+COUNTIFS('Duel Log'!C$2:C$5455,"Nooby❤️Pi2r",'Duel Log'!P$2:P$5455,$A21)</f>
        <v>0</v>
      </c>
      <c r="AM21" s="17" t="n">
        <f aca="false">COUNTIFS('Duel Log'!C$2:C$5455,"OS xAlee",'Duel Log'!I$2:I$5455,$A21)+COUNTIFS('Duel Log'!C$2:C$5455,"OS xAlee",'Duel Log'!J$2:J$5455,$A21)+COUNTIFS('Duel Log'!C$2:C$5455,"OS xAlee",'Duel Log'!K$2:K$5455,$A21)+COUNTIFS('Duel Log'!C$2:C$5455,"OS xAlee",'Duel Log'!L$2:L$5455,$A21)+COUNTIFS('Duel Log'!C$2:C$5455,"OS xAlee",'Duel Log'!M$2:M$5455,$A21)+COUNTIFS('Duel Log'!C$2:C$5455,"OS xAlee",'Duel Log'!N$2:N$5455,$A21)+COUNTIFS('Duel Log'!C$2:C$5455,"OS xAlee",'Duel Log'!O$2:O$5455,$A21)+COUNTIFS('Duel Log'!C$2:C$5455,"OS xAlee",'Duel Log'!P$2:P$5455,$A21)</f>
        <v>0</v>
      </c>
      <c r="AN21" s="17" t="n">
        <f aca="false">COUNTIFS('Duel Log'!C$2:C$5455,"Pedro™️",'Duel Log'!I$2:I$5455,$A21)+COUNTIFS('Duel Log'!C$2:C$5455,"Pedro™️",'Duel Log'!J$2:J$5455,$A21)+COUNTIFS('Duel Log'!C$2:C$5455,"Pedro™️",'Duel Log'!K$2:K$5455,$A21)+COUNTIFS('Duel Log'!C$2:C$5455,"Pedro™️",'Duel Log'!L$2:L$5455,$A21)+COUNTIFS('Duel Log'!C$2:C$5455,"Pedro™️",'Duel Log'!M$2:M$5455,$A21)+COUNTIFS('Duel Log'!C$2:C$5455,"Pedro™️",'Duel Log'!N$2:N$5455,$A21)+COUNTIFS('Duel Log'!C$2:C$5455,"Pedro™️",'Duel Log'!O$2:O$5455,$A21)+COUNTIFS('Duel Log'!C$2:C$5455,"Pedro™️",'Duel Log'!P$2:P$5455,$A21)</f>
        <v>0</v>
      </c>
      <c r="AO21" s="17" t="n">
        <f aca="false">COUNTIFS('Duel Log'!C$2:C$5455,"Polaris",'Duel Log'!I$2:I$5455,$A21)+COUNTIFS('Duel Log'!C$2:C$5455,"Polaris",'Duel Log'!J$2:J$5455,$A21)+COUNTIFS('Duel Log'!C$2:C$5455,"Polaris",'Duel Log'!K$2:K$5455,$A21)+COUNTIFS('Duel Log'!C$2:C$5455,"Polaris",'Duel Log'!L$2:L$5455,$A21)+COUNTIFS('Duel Log'!C$2:C$5455,"Polaris",'Duel Log'!M$2:M$5455,$A21)+COUNTIFS('Duel Log'!C$2:C$5455,"Polaris",'Duel Log'!N$2:N$5455,$A21)+COUNTIFS('Duel Log'!C$2:C$5455,"Polaris",'Duel Log'!O$2:O$5455,$A21)+COUNTIFS('Duel Log'!C$2:C$5455,"Polaris",'Duel Log'!P$2:P$5455,$A21)</f>
        <v>0</v>
      </c>
      <c r="AP21" s="17" t="n">
        <f aca="false">COUNTIFS('Duel Log'!C$2:C$5455,"RAD",'Duel Log'!I$2:I$5455,$A21)+COUNTIFS('Duel Log'!C$2:C$5455,"RAD",'Duel Log'!J$2:J$5455,$A21)+COUNTIFS('Duel Log'!C$2:C$5455,"RAD",'Duel Log'!K$2:K$5455,$A21)+COUNTIFS('Duel Log'!C$2:C$5455,"RAD",'Duel Log'!L$2:L$5455,$A21)+COUNTIFS('Duel Log'!C$2:C$5455,"RAD",'Duel Log'!M$2:M$5455,$A21)+COUNTIFS('Duel Log'!C$2:C$5455,"RAD",'Duel Log'!N$2:N$5455,$A21)+COUNTIFS('Duel Log'!C$2:C$5455,"RAD",'Duel Log'!O$2:O$5455,$A21)+COUNTIFS('Duel Log'!C$2:C$5455,"RAD",'Duel Log'!P$2:P$5455,$A21)</f>
        <v>0</v>
      </c>
      <c r="AQ21" s="17" t="n">
        <f aca="false">COUNTIFS('Duel Log'!C$2:C$5455,"RUBIZALEZ",'Duel Log'!I$2:I$5455,$A21)+COUNTIFS('Duel Log'!C$2:C$5455,"RUBIZALEZ",'Duel Log'!J$2:J$5455,$A21)+COUNTIFS('Duel Log'!C$2:C$5455,"RUBIZALEZ",'Duel Log'!K$2:K$5455,$A21)+COUNTIFS('Duel Log'!C$2:C$5455,"RUBIZALEZ",'Duel Log'!L$2:L$5455,$A21)+COUNTIFS('Duel Log'!C$2:C$5455,"RUBIZALEZ",'Duel Log'!M$2:M$5455,$A21)+COUNTIFS('Duel Log'!C$2:C$5455,"RUBIZALEZ",'Duel Log'!N$2:N$5455,$A21)+COUNTIFS('Duel Log'!C$2:C$5455,"RUBIZALEZ",'Duel Log'!O$2:O$5455,$A21)+COUNTIFS('Duel Log'!C$2:C$5455,"RUBIZALEZ",'Duel Log'!P$2:P$5455,$A21)</f>
        <v>0</v>
      </c>
      <c r="AR21" s="17" t="n">
        <f aca="false">COUNTIFS('Duel Log'!C$2:C$5455,"Rainbow",'Duel Log'!I$2:I$5455,$A21)+COUNTIFS('Duel Log'!C$2:C$5455,"Rainbow",'Duel Log'!J$2:J$5455,$A21)+COUNTIFS('Duel Log'!C$2:C$5455,"Rainbow",'Duel Log'!K$2:K$5455,$A21)+COUNTIFS('Duel Log'!C$2:C$5455,"Rainbow",'Duel Log'!L$2:L$5455,$A21)+COUNTIFS('Duel Log'!C$2:C$5455,"Rainbow",'Duel Log'!M$2:M$5455,$A21)+COUNTIFS('Duel Log'!C$2:C$5455,"Rainbow",'Duel Log'!N$2:N$5455,$A21)+COUNTIFS('Duel Log'!C$2:C$5455,"Rainbow",'Duel Log'!O$2:O$5455,$A21)+COUNTIFS('Duel Log'!C$2:C$5455,"Rainbow",'Duel Log'!P$2:P$5455,$A21)</f>
        <v>0</v>
      </c>
      <c r="AS21" s="17" t="n">
        <f aca="false">COUNTIFS('Duel Log'!C$2:C$5455,"Reminor",'Duel Log'!I$2:I$5455,$A21)+COUNTIFS('Duel Log'!C$2:C$5455,"Reminor",'Duel Log'!J$2:J$5455,$A21)+COUNTIFS('Duel Log'!C$2:C$5455,"Reminor",'Duel Log'!K$2:K$5455,$A21)+COUNTIFS('Duel Log'!C$2:C$5455,"Reminor",'Duel Log'!L$2:L$5455,$A21)+COUNTIFS('Duel Log'!C$2:C$5455,"Reminor",'Duel Log'!M$2:M$5455,$A21)+COUNTIFS('Duel Log'!C$2:C$5455,"Reminor",'Duel Log'!N$2:N$5455,$A21)+COUNTIFS('Duel Log'!C$2:C$5455,"Reminor",'Duel Log'!O$2:O$5455,$A21)+COUNTIFS('Duel Log'!C$2:C$5455,"Reminor",'Duel Log'!P$2:P$5455,$A21)</f>
        <v>0</v>
      </c>
      <c r="AT21" s="17" t="n">
        <f aca="false">COUNTIFS('Duel Log'!C$2:C$5455,"Rin✨安之",'Duel Log'!I$2:I$5455,$A21)+COUNTIFS('Duel Log'!C$2:C$5455,"Rin✨安之",'Duel Log'!J$2:J$5455,$A21)+COUNTIFS('Duel Log'!C$2:C$5455,"Rin✨安之",'Duel Log'!K$2:K$5455,$A21)+COUNTIFS('Duel Log'!C$2:C$5455,"Rin✨安之",'Duel Log'!L$2:L$5455,$A21)+COUNTIFS('Duel Log'!C$2:C$5455,"Rin✨安之",'Duel Log'!M$2:M$5455,$A21)+COUNTIFS('Duel Log'!C$2:C$5455,"Rin✨安之",'Duel Log'!N$2:N$5455,$A21)+COUNTIFS('Duel Log'!C$2:C$5455,"Rin✨安之",'Duel Log'!O$2:O$5455,$A21)+COUNTIFS('Duel Log'!C$2:C$5455,"Rin✨安之",'Duel Log'!P$2:P$5455,$A21)</f>
        <v>0</v>
      </c>
      <c r="AU21" s="17" t="n">
        <f aca="false">COUNTIFS('Duel Log'!C$2:C$5455,"Ryley",'Duel Log'!I$2:I$5455,$A21)+COUNTIFS('Duel Log'!C$2:C$5455,"Ryley",'Duel Log'!J$2:J$5455,$A21)+COUNTIFS('Duel Log'!C$2:C$5455,"Ryley",'Duel Log'!K$2:K$5455,$A21)+COUNTIFS('Duel Log'!C$2:C$5455,"Ryley",'Duel Log'!L$2:L$5455,$A21)+COUNTIFS('Duel Log'!C$2:C$5455,"Ryley",'Duel Log'!M$2:M$5455,$A21)+COUNTIFS('Duel Log'!C$2:C$5455,"Ryley",'Duel Log'!N$2:N$5455,$A21)+COUNTIFS('Duel Log'!C$2:C$5455,"Ryley",'Duel Log'!O$2:O$5455,$A21)+COUNTIFS('Duel Log'!C$2:C$5455,"Ryley",'Duel Log'!P$2:P$5455,$A21)</f>
        <v>0</v>
      </c>
      <c r="AV21" s="17" t="n">
        <f aca="false">COUNTIFS('Duel Log'!C$2:C$5455,"SK Dominik",'Duel Log'!I$2:I$5455,$A21)+COUNTIFS('Duel Log'!C$2:C$5455,"SK Dominik",'Duel Log'!J$2:J$5455,$A21)+COUNTIFS('Duel Log'!C$2:C$5455,"SK Dominik",'Duel Log'!K$2:K$5455,$A21)+COUNTIFS('Duel Log'!C$2:C$5455,"SK Dominik",'Duel Log'!L$2:L$5455,$A21)+COUNTIFS('Duel Log'!C$2:C$5455,"SK Dominik",'Duel Log'!M$2:M$5455,$A21)+COUNTIFS('Duel Log'!C$2:C$5455,"SK Dominik",'Duel Log'!N$2:N$5455,$A21)+COUNTIFS('Duel Log'!C$2:C$5455,"SK Dominik",'Duel Log'!O$2:O$5455,$A21)+COUNTIFS('Duel Log'!C$2:C$5455,"SK Dominik",'Duel Log'!P$2:P$5455,$A21)</f>
        <v>0</v>
      </c>
      <c r="AW21" s="17" t="n">
        <f aca="false">COUNTIFS('Duel Log'!C$2:C$5455,"SK Morten",'Duel Log'!I$2:I$5455,$A21)+COUNTIFS('Duel Log'!C$2:C$5455,"SK Morten",'Duel Log'!J$2:J$5455,$A21)+COUNTIFS('Duel Log'!C$2:C$5455,"SK Morten",'Duel Log'!K$2:K$5455,$A21)+COUNTIFS('Duel Log'!C$2:C$5455,"SK Morten",'Duel Log'!L$2:L$5455,$A21)+COUNTIFS('Duel Log'!C$2:C$5455,"SK Morten",'Duel Log'!M$2:M$5455,$A21)+COUNTIFS('Duel Log'!C$2:C$5455,"SK Morten",'Duel Log'!N$2:N$5455,$A21)+COUNTIFS('Duel Log'!C$2:C$5455,"SK Morten",'Duel Log'!O$2:O$5455,$A21)+COUNTIFS('Duel Log'!C$2:C$5455,"SK Morten",'Duel Log'!P$2:P$5455,$A21)</f>
        <v>0</v>
      </c>
      <c r="AX21" s="17" t="n">
        <f aca="false">COUNTIFS('Duel Log'!C$2:C$5455,"SK xopxsam",'Duel Log'!I$2:I$5455,$A21)+COUNTIFS('Duel Log'!C$2:C$5455,"SK xopxsam",'Duel Log'!J$2:J$5455,$A21)+COUNTIFS('Duel Log'!C$2:C$5455,"SK xopxsam",'Duel Log'!K$2:K$5455,$A21)+COUNTIFS('Duel Log'!C$2:C$5455,"SK xopxsam",'Duel Log'!L$2:L$5455,$A21)+COUNTIFS('Duel Log'!C$2:C$5455,"SK xopxsam",'Duel Log'!M$2:M$5455,$A21)+COUNTIFS('Duel Log'!C$2:C$5455,"SK xopxsam",'Duel Log'!N$2:N$5455,$A21)+COUNTIFS('Duel Log'!C$2:C$5455,"SK xopxsam",'Duel Log'!O$2:O$5455,$A21)+COUNTIFS('Duel Log'!C$2:C$5455,"SK xopxsam",'Duel Log'!P$2:P$5455,$A21)</f>
        <v>3</v>
      </c>
      <c r="AY21" s="17" t="n">
        <f aca="false">COUNTIFS('Duel Log'!C$2:C$5455,"Samuel Bassotto",'Duel Log'!I$2:I$5455,$A21)+COUNTIFS('Duel Log'!C$2:C$5455,"Samuel Bassotto",'Duel Log'!J$2:J$5455,$A21)+COUNTIFS('Duel Log'!C$2:C$5455,"Samuel Bassotto",'Duel Log'!K$2:K$5455,$A21)+COUNTIFS('Duel Log'!C$2:C$5455,"Samuel Bassotto",'Duel Log'!L$2:L$5455,$A21)+COUNTIFS('Duel Log'!C$2:C$5455,"Samuel Bassotto",'Duel Log'!M$2:M$5455,$A21)+COUNTIFS('Duel Log'!C$2:C$5455,"Samuel Bassotto",'Duel Log'!N$2:N$5455,$A21)+COUNTIFS('Duel Log'!C$2:C$5455,"Samuel Bassotto",'Duel Log'!O$2:O$5455,$A21)+COUNTIFS('Duel Log'!C$2:C$5455,"Samuel Bassotto",'Duel Log'!P$2:P$5455,$A21)</f>
        <v>0</v>
      </c>
      <c r="AZ21" s="17" t="n">
        <f aca="false">COUNTIFS('Duel Log'!C$2:C$5455,"SandBox",'Duel Log'!I$2:I$5455,$A21)+COUNTIFS('Duel Log'!C$2:C$5455,"SandBox",'Duel Log'!J$2:J$5455,$A21)+COUNTIFS('Duel Log'!C$2:C$5455,"SandBox",'Duel Log'!K$2:K$5455,$A21)+COUNTIFS('Duel Log'!C$2:C$5455,"SandBox",'Duel Log'!L$2:L$5455,$A21)+COUNTIFS('Duel Log'!C$2:C$5455,"SandBox",'Duel Log'!M$2:M$5455,$A21)+COUNTIFS('Duel Log'!C$2:C$5455,"SandBox",'Duel Log'!N$2:N$5455,$A21)+COUNTIFS('Duel Log'!C$2:C$5455,"SandBox",'Duel Log'!O$2:O$5455,$A21)+COUNTIFS('Duel Log'!C$2:C$5455,"SandBox",'Duel Log'!P$2:P$5455,$A21)</f>
        <v>0</v>
      </c>
      <c r="BA21" s="17" t="n">
        <f aca="false">COUNTIFS('Duel Log'!C$2:C$5455,"Sosaa1of1",'Duel Log'!I$2:I$5455,$A21)+COUNTIFS('Duel Log'!C$2:C$5455,"Sosaa1of1",'Duel Log'!J$2:J$5455,$A21)+COUNTIFS('Duel Log'!C$2:C$5455,"Sosaa1of1",'Duel Log'!K$2:K$5455,$A21)+COUNTIFS('Duel Log'!C$2:C$5455,"Sosaa1of1",'Duel Log'!L$2:L$5455,$A21)+COUNTIFS('Duel Log'!C$2:C$5455,"Sosaa1of1",'Duel Log'!M$2:M$5455,$A21)+COUNTIFS('Duel Log'!C$2:C$5455,"Sosaa1of1",'Duel Log'!N$2:N$5455,$A21)+COUNTIFS('Duel Log'!C$2:C$5455,"Sosaa1of1",'Duel Log'!O$2:O$5455,$A21)+COUNTIFS('Duel Log'!C$2:C$5455,"Sosaa1of1",'Duel Log'!P$2:P$5455,$A21)</f>
        <v>0</v>
      </c>
      <c r="BB21" s="17" t="n">
        <f aca="false">COUNTIFS('Duel Log'!C$2:C$5455,"Steeef",'Duel Log'!I$2:I$5455,$A21)+COUNTIFS('Duel Log'!C$2:C$5455,"Steeef",'Duel Log'!J$2:J$5455,$A21)+COUNTIFS('Duel Log'!C$2:C$5455,"Steeef",'Duel Log'!K$2:K$5455,$A21)+COUNTIFS('Duel Log'!C$2:C$5455,"Steeef",'Duel Log'!L$2:L$5455,$A21)+COUNTIFS('Duel Log'!C$2:C$5455,"Steeef",'Duel Log'!M$2:M$5455,$A21)+COUNTIFS('Duel Log'!C$2:C$5455,"Steeef",'Duel Log'!N$2:N$5455,$A21)+COUNTIFS('Duel Log'!C$2:C$5455,"Steeef",'Duel Log'!O$2:O$5455,$A21)+COUNTIFS('Duel Log'!C$2:C$5455,"Steeef",'Duel Log'!P$2:P$5455,$A21)</f>
        <v>0</v>
      </c>
      <c r="BC21" s="17" t="n">
        <f aca="false">COUNTIFS('Duel Log'!C$2:C$5455,"TMX I Mateja",'Duel Log'!I$2:I$5455,$A21)+COUNTIFS('Duel Log'!C$2:C$5455,"TMX I Mateja",'Duel Log'!J$2:J$5455,$A21)+COUNTIFS('Duel Log'!C$2:C$5455,"TMX I Mateja",'Duel Log'!K$2:K$5455,$A21)+COUNTIFS('Duel Log'!C$2:C$5455,"TMX I Mateja",'Duel Log'!L$2:L$5455,$A21)+COUNTIFS('Duel Log'!C$2:C$5455,"TMX I Mateja",'Duel Log'!M$2:M$5455,$A21)+COUNTIFS('Duel Log'!C$2:C$5455,"TMX I Mateja",'Duel Log'!N$2:N$5455,$A21)+COUNTIFS('Duel Log'!C$2:C$5455,"TMX I Mateja",'Duel Log'!O$2:O$5455,$A21)+COUNTIFS('Duel Log'!C$2:C$5455,"TMX I Mateja",'Duel Log'!P$2:P$5455,$A21)</f>
        <v>0</v>
      </c>
      <c r="BD21" s="17" t="n">
        <f aca="false">COUNTIFS('Duel Log'!C$2:C$5455,"TTK:MrAwesomeCR",'Duel Log'!I$2:I$5455,$A21)+COUNTIFS('Duel Log'!C$2:C$5455,"TTK:MrAwesomeCR",'Duel Log'!J$2:J$5455,$A21)+COUNTIFS('Duel Log'!C$2:C$5455,"TTK:MrAwesomeCR",'Duel Log'!K$2:K$5455,$A21)+COUNTIFS('Duel Log'!C$2:C$5455,"TTK:MrAwesomeCR",'Duel Log'!L$2:L$5455,$A21)+COUNTIFS('Duel Log'!C$2:C$5455,"TTK:MrAwesomeCR",'Duel Log'!M$2:M$5455,$A21)+COUNTIFS('Duel Log'!C$2:C$5455,"TTK:MrAwesomeCR",'Duel Log'!N$2:N$5455,$A21)+COUNTIFS('Duel Log'!C$2:C$5455,"TTK:MrAwesomeCR",'Duel Log'!O$2:O$5455,$A21)+COUNTIFS('Duel Log'!C$2:C$5455,"TTK:MrAwesomeCR",'Duel Log'!P$2:P$5455,$A21)</f>
        <v>0</v>
      </c>
      <c r="BE21" s="17" t="n">
        <f aca="false">COUNTIFS('Duel Log'!C$2:C$5455,"Turan✨",'Duel Log'!I$2:I$5455,$A21)+COUNTIFS('Duel Log'!C$2:C$5455,"Turan✨",'Duel Log'!J$2:J$5455,$A21)+COUNTIFS('Duel Log'!C$2:C$5455,"Turan✨",'Duel Log'!K$2:K$5455,$A21)+COUNTIFS('Duel Log'!C$2:C$5455,"Turan✨",'Duel Log'!L$2:L$5455,$A21)+COUNTIFS('Duel Log'!C$2:C$5455,"Turan✨",'Duel Log'!M$2:M$5455,$A21)+COUNTIFS('Duel Log'!C$2:C$5455,"Turan✨",'Duel Log'!N$2:N$5455,$A21)+COUNTIFS('Duel Log'!C$2:C$5455,"Turan✨",'Duel Log'!O$2:O$5455,$A21)+COUNTIFS('Duel Log'!C$2:C$5455,"Turan✨",'Duel Log'!P$2:P$5455,$A21)</f>
        <v>0</v>
      </c>
      <c r="BF21" s="17" t="n">
        <f aca="false">COUNTIFS('Duel Log'!C$2:C$5455,"Viktor",'Duel Log'!I$2:I$5455,$A21)+COUNTIFS('Duel Log'!C$2:C$5455,"Viktor",'Duel Log'!J$2:J$5455,$A21)+COUNTIFS('Duel Log'!C$2:C$5455,"Viktor",'Duel Log'!K$2:K$5455,$A21)+COUNTIFS('Duel Log'!C$2:C$5455,"Viktor",'Duel Log'!L$2:L$5455,$A21)+COUNTIFS('Duel Log'!C$2:C$5455,"Viktor",'Duel Log'!M$2:M$5455,$A21)+COUNTIFS('Duel Log'!C$2:C$5455,"Viktor",'Duel Log'!N$2:N$5455,$A21)+COUNTIFS('Duel Log'!C$2:C$5455,"Viktor",'Duel Log'!O$2:O$5455,$A21)+COUNTIFS('Duel Log'!C$2:C$5455,"Viktor",'Duel Log'!P$2:P$5455,$A21)</f>
        <v>0</v>
      </c>
      <c r="BG21" s="17" t="n">
        <f aca="false">COUNTIFS('Duel Log'!C$2:C$5455,"Vitor75",'Duel Log'!I$2:I$5455,$A21)+COUNTIFS('Duel Log'!C$2:C$5455,"Vitor75",'Duel Log'!J$2:J$5455,$A21)+COUNTIFS('Duel Log'!C$2:C$5455,"Vitor75",'Duel Log'!K$2:K$5455,$A21)+COUNTIFS('Duel Log'!C$2:C$5455,"Vitor75",'Duel Log'!L$2:L$5455,$A21)+COUNTIFS('Duel Log'!C$2:C$5455,"Vitor75",'Duel Log'!M$2:M$5455,$A21)+COUNTIFS('Duel Log'!C$2:C$5455,"Vitor75",'Duel Log'!N$2:N$5455,$A21)+COUNTIFS('Duel Log'!C$2:C$5455,"Vitor75",'Duel Log'!O$2:O$5455,$A21)+COUNTIFS('Duel Log'!C$2:C$5455,"Vitor75",'Duel Log'!P$2:P$5455,$A21)</f>
        <v>0</v>
      </c>
      <c r="BH21" s="17" t="n">
        <f aca="false">COUNTIFS('Duel Log'!C$2:C$5455,"WL ✨ Tytoń 劲头",'Duel Log'!I$2:I$5455,$A21)+COUNTIFS('Duel Log'!C$2:C$5455,"WL ✨ Tytoń 劲头",'Duel Log'!J$2:J$5455,$A21)+COUNTIFS('Duel Log'!C$2:C$5455,"WL ✨ Tytoń 劲头",'Duel Log'!K$2:K$5455,$A21)+COUNTIFS('Duel Log'!C$2:C$5455,"WL ✨ Tytoń 劲头",'Duel Log'!L$2:L$5455,$A21)+COUNTIFS('Duel Log'!C$2:C$5455,"WL ✨ Tytoń 劲头",'Duel Log'!M$2:M$5455,$A21)+COUNTIFS('Duel Log'!C$2:C$5455,"WL ✨ Tytoń 劲头",'Duel Log'!N$2:N$5455,$A21)+COUNTIFS('Duel Log'!C$2:C$5455,"WL ✨ Tytoń 劲头",'Duel Log'!O$2:O$5455,$A21)+COUNTIFS('Duel Log'!C$2:C$5455,"WL ✨ Tytoń 劲头",'Duel Log'!P$2:P$5455,$A21)</f>
        <v>0</v>
      </c>
      <c r="BI21" s="17" t="n">
        <f aca="false">COUNTIFS('Duel Log'!C$2:C$5455,"WL ツ Dam’s ✨",'Duel Log'!I$2:I$5455,$A21)+COUNTIFS('Duel Log'!C$2:C$5455,"WL ツ Dam’s ✨",'Duel Log'!J$2:J$5455,$A21)+COUNTIFS('Duel Log'!C$2:C$5455,"WL ツ Dam’s ✨",'Duel Log'!K$2:K$5455,$A21)+COUNTIFS('Duel Log'!C$2:C$5455,"WL ツ Dam’s ✨",'Duel Log'!L$2:L$5455,$A21)+COUNTIFS('Duel Log'!C$2:C$5455,"WL ツ Dam’s ✨",'Duel Log'!M$2:M$5455,$A21)+COUNTIFS('Duel Log'!C$2:C$5455,"WL ツ Dam’s ✨",'Duel Log'!N$2:N$5455,$A21)+COUNTIFS('Duel Log'!C$2:C$5455,"WL ツ Dam’s ✨",'Duel Log'!O$2:O$5455,$A21)+COUNTIFS('Duel Log'!C$2:C$5455,"WL ツ Dam’s ✨",'Duel Log'!P$2:P$5455,$A21)</f>
        <v>0</v>
      </c>
      <c r="BJ21" s="17" t="n">
        <f aca="false">COUNTIFS('Duel Log'!C$2:C$5455,"Wallace",'Duel Log'!I$2:I$5455,$A21)+COUNTIFS('Duel Log'!C$2:C$5455,"Wallace",'Duel Log'!J$2:J$5455,$A21)+COUNTIFS('Duel Log'!C$2:C$5455,"Wallace",'Duel Log'!K$2:K$5455,$A21)+COUNTIFS('Duel Log'!C$2:C$5455,"Wallace",'Duel Log'!L$2:L$5455,$A21)+COUNTIFS('Duel Log'!C$2:C$5455,"Wallace",'Duel Log'!M$2:M$5455,$A21)+COUNTIFS('Duel Log'!C$2:C$5455,"Wallace",'Duel Log'!N$2:N$5455,$A21)+COUNTIFS('Duel Log'!C$2:C$5455,"Wallace",'Duel Log'!O$2:O$5455,$A21)+COUNTIFS('Duel Log'!C$2:C$5455,"Wallace",'Duel Log'!P$2:P$5455,$A21)</f>
        <v>0</v>
      </c>
      <c r="BK21" s="17" t="n">
        <f aca="false">COUNTIFS('Duel Log'!C$2:C$5455,"Wyze❤️Ultimo",'Duel Log'!I$2:I$5455,$A21)+COUNTIFS('Duel Log'!C$2:C$5455,"Wyze❤️Ultimo",'Duel Log'!J$2:J$5455,$A21)+COUNTIFS('Duel Log'!C$2:C$5455,"Wyze❤️Ultimo",'Duel Log'!K$2:K$5455,$A21)+COUNTIFS('Duel Log'!C$2:C$5455,"Wyze❤️Ultimo",'Duel Log'!L$2:L$5455,$A21)+COUNTIFS('Duel Log'!C$2:C$5455,"Wyze❤️Ultimo",'Duel Log'!M$2:M$5455,$A21)+COUNTIFS('Duel Log'!C$2:C$5455,"Wyze❤️Ultimo",'Duel Log'!N$2:N$5455,$A21)+COUNTIFS('Duel Log'!C$2:C$5455,"Wyze❤️Ultimo",'Duel Log'!O$2:O$5455,$A21)+COUNTIFS('Duel Log'!C$2:C$5455,"Wyze❤️Ultimo",'Duel Log'!P$2:P$5455,$A21)</f>
        <v>0</v>
      </c>
      <c r="BL21" s="17" t="n">
        <f aca="false">COUNTIFS('Duel Log'!C$2:C$5455,"Yoru",'Duel Log'!I$2:I$5455,$A21)+COUNTIFS('Duel Log'!C$2:C$5455,"Yoru",'Duel Log'!J$2:J$5455,$A21)+COUNTIFS('Duel Log'!C$2:C$5455,"Yoru",'Duel Log'!K$2:K$5455,$A21)+COUNTIFS('Duel Log'!C$2:C$5455,"Yoru",'Duel Log'!L$2:L$5455,$A21)+COUNTIFS('Duel Log'!C$2:C$5455,"Yoru",'Duel Log'!M$2:M$5455,$A21)+COUNTIFS('Duel Log'!C$2:C$5455,"Yoru",'Duel Log'!N$2:N$5455,$A21)+COUNTIFS('Duel Log'!C$2:C$5455,"Yoru",'Duel Log'!O$2:O$5455,$A21)+COUNTIFS('Duel Log'!C$2:C$5455,"Yoru",'Duel Log'!P$2:P$5455,$A21)</f>
        <v>0</v>
      </c>
      <c r="BM21" s="17" t="n">
        <f aca="false">COUNTIFS('Duel Log'!C$2:C$5455,"ZQuentino",'Duel Log'!I$2:I$5455,$A21)+COUNTIFS('Duel Log'!C$2:C$5455,"ZQuentino",'Duel Log'!J$2:J$5455,$A21)+COUNTIFS('Duel Log'!C$2:C$5455,"ZQuentino",'Duel Log'!K$2:K$5455,$A21)+COUNTIFS('Duel Log'!C$2:C$5455,"ZQuentino",'Duel Log'!L$2:L$5455,$A21)+COUNTIFS('Duel Log'!C$2:C$5455,"ZQuentino",'Duel Log'!M$2:M$5455,$A21)+COUNTIFS('Duel Log'!C$2:C$5455,"ZQuentino",'Duel Log'!N$2:N$5455,$A21)+COUNTIFS('Duel Log'!C$2:C$5455,"ZQuentino",'Duel Log'!O$2:O$5455,$A21)+COUNTIFS('Duel Log'!C$2:C$5455,"ZQuentino",'Duel Log'!P$2:P$5455,$A21)</f>
        <v>0</v>
      </c>
      <c r="BN21" s="17" t="n">
        <f aca="false">COUNTIFS('Duel Log'!C$2:C$5455,"adriel",'Duel Log'!I$2:I$5455,$A21)+COUNTIFS('Duel Log'!C$2:C$5455,"adriel",'Duel Log'!J$2:J$5455,$A21)+COUNTIFS('Duel Log'!C$2:C$5455,"adriel",'Duel Log'!K$2:K$5455,$A21)+COUNTIFS('Duel Log'!C$2:C$5455,"adriel",'Duel Log'!L$2:L$5455,$A21)+COUNTIFS('Duel Log'!C$2:C$5455,"adriel",'Duel Log'!M$2:M$5455,$A21)+COUNTIFS('Duel Log'!C$2:C$5455,"adriel",'Duel Log'!N$2:N$5455,$A21)+COUNTIFS('Duel Log'!C$2:C$5455,"adriel",'Duel Log'!O$2:O$5455,$A21)+COUNTIFS('Duel Log'!C$2:C$5455,"adriel",'Duel Log'!P$2:P$5455,$A21)</f>
        <v>0</v>
      </c>
      <c r="BO21" s="17" t="n">
        <f aca="false">COUNTIFS('Duel Log'!C$2:C$5455,"dark✨安花",'Duel Log'!I$2:I$5455,$A21)+COUNTIFS('Duel Log'!C$2:C$5455,"dark✨安花",'Duel Log'!J$2:J$5455,$A21)+COUNTIFS('Duel Log'!C$2:C$5455,"dark✨安花",'Duel Log'!K$2:K$5455,$A21)+COUNTIFS('Duel Log'!C$2:C$5455,"dark✨安花",'Duel Log'!L$2:L$5455,$A21)+COUNTIFS('Duel Log'!C$2:C$5455,"dark✨安花",'Duel Log'!M$2:M$5455,$A21)+COUNTIFS('Duel Log'!C$2:C$5455,"dark✨安花",'Duel Log'!N$2:N$5455,$A21)+COUNTIFS('Duel Log'!C$2:C$5455,"dark✨安花",'Duel Log'!O$2:O$5455,$A21)+COUNTIFS('Duel Log'!C$2:C$5455,"dark✨安花",'Duel Log'!P$2:P$5455,$A21)</f>
        <v>1</v>
      </c>
      <c r="BP21" s="17" t="n">
        <f aca="false">COUNTIFS('Duel Log'!C$2:C$5455,"droy",'Duel Log'!I$2:I$5455,$A21)+COUNTIFS('Duel Log'!C$2:C$5455,"droy",'Duel Log'!J$2:J$5455,$A21)+COUNTIFS('Duel Log'!C$2:C$5455,"droy",'Duel Log'!K$2:K$5455,$A21)+COUNTIFS('Duel Log'!C$2:C$5455,"droy",'Duel Log'!L$2:L$5455,$A21)+COUNTIFS('Duel Log'!C$2:C$5455,"droy",'Duel Log'!M$2:M$5455,$A21)+COUNTIFS('Duel Log'!C$2:C$5455,"droy",'Duel Log'!N$2:N$5455,$A21)+COUNTIFS('Duel Log'!C$2:C$5455,"droy",'Duel Log'!O$2:O$5455,$A21)+COUNTIFS('Duel Log'!C$2:C$5455,"droy",'Duel Log'!P$2:P$5455,$A21)</f>
        <v>1</v>
      </c>
      <c r="BQ21" s="17" t="n">
        <f aca="false">COUNTIFS('Duel Log'!C$2:C$5455,"evolve✨律师",'Duel Log'!I$2:I$5455,$A21)+COUNTIFS('Duel Log'!C$2:C$5455,"evolve✨律师",'Duel Log'!J$2:J$5455,$A21)+COUNTIFS('Duel Log'!C$2:C$5455,"evolve✨律师",'Duel Log'!K$2:K$5455,$A21)+COUNTIFS('Duel Log'!C$2:C$5455,"evolve✨律师",'Duel Log'!L$2:L$5455,$A21)+COUNTIFS('Duel Log'!C$2:C$5455,"evolve✨律师",'Duel Log'!M$2:M$5455,$A21)+COUNTIFS('Duel Log'!C$2:C$5455,"evolve✨律师",'Duel Log'!N$2:N$5455,$A21)+COUNTIFS('Duel Log'!C$2:C$5455,"evolve✨律师",'Duel Log'!O$2:O$5455,$A21)+COUNTIFS('Duel Log'!C$2:C$5455,"evolve✨律师",'Duel Log'!P$2:P$5455,$A21)</f>
        <v>0</v>
      </c>
      <c r="BR21" s="17" t="n">
        <f aca="false">COUNTIFS('Duel Log'!C$2:C$5455,"fluffypotato99",'Duel Log'!I$2:I$5455,$A21)+COUNTIFS('Duel Log'!C$2:C$5455,"fluffypotato99",'Duel Log'!J$2:J$5455,$A21)+COUNTIFS('Duel Log'!C$2:C$5455,"fluffypotato99",'Duel Log'!K$2:K$5455,$A21)+COUNTIFS('Duel Log'!C$2:C$5455,"fluffypotato99",'Duel Log'!L$2:L$5455,$A21)+COUNTIFS('Duel Log'!C$2:C$5455,"fluffypotato99",'Duel Log'!M$2:M$5455,$A21)+COUNTIFS('Duel Log'!C$2:C$5455,"fluffypotato99",'Duel Log'!N$2:N$5455,$A21)+COUNTIFS('Duel Log'!C$2:C$5455,"fluffypotato99",'Duel Log'!O$2:O$5455,$A21)+COUNTIFS('Duel Log'!C$2:C$5455,"fluffypotato99",'Duel Log'!P$2:P$5455,$A21)</f>
        <v>0</v>
      </c>
      <c r="BS21" s="17" t="n">
        <f aca="false">COUNTIFS('Duel Log'!C$2:C$5455,"kodigogg",'Duel Log'!I$2:I$5455,$A21)+COUNTIFS('Duel Log'!C$2:C$5455,"kodigogg",'Duel Log'!J$2:J$5455,$A21)+COUNTIFS('Duel Log'!C$2:C$5455,"kodigogg",'Duel Log'!K$2:K$5455,$A21)+COUNTIFS('Duel Log'!C$2:C$5455,"kodigogg",'Duel Log'!L$2:L$5455,$A21)+COUNTIFS('Duel Log'!C$2:C$5455,"kodigogg",'Duel Log'!M$2:M$5455,$A21)+COUNTIFS('Duel Log'!C$2:C$5455,"kodigogg",'Duel Log'!N$2:N$5455,$A21)+COUNTIFS('Duel Log'!C$2:C$5455,"kodigogg",'Duel Log'!O$2:O$5455,$A21)+COUNTIFS('Duel Log'!C$2:C$5455,"kodigogg",'Duel Log'!P$2:P$5455,$A21)</f>
        <v>0</v>
      </c>
      <c r="BT21" s="17" t="n">
        <f aca="false">COUNTIFS('Duel Log'!C$2:C$5455,"⇀スキル丨Hadi",'Duel Log'!I$2:I$5455,$A21)+COUNTIFS('Duel Log'!C$2:C$5455,"⇀スキル丨Hadi",'Duel Log'!J$2:J$5455,$A21)+COUNTIFS('Duel Log'!C$2:C$5455,"⇀スキル丨Hadi",'Duel Log'!K$2:K$5455,$A21)+COUNTIFS('Duel Log'!C$2:C$5455,"⇀スキル丨Hadi",'Duel Log'!L$2:L$5455,$A21)+COUNTIFS('Duel Log'!C$2:C$5455,"⇀スキル丨Hadi",'Duel Log'!M$2:M$5455,$A21)+COUNTIFS('Duel Log'!C$2:C$5455,"⇀スキル丨Hadi",'Duel Log'!N$2:N$5455,$A21)+COUNTIFS('Duel Log'!C$2:C$5455,"⇀スキル丨Hadi",'Duel Log'!O$2:O$5455,$A21)+COUNTIFS('Duel Log'!C$2:C$5455,"⇀スキル丨Hadi",'Duel Log'!P$2:P$5455,$A21)</f>
        <v>0</v>
      </c>
      <c r="BU21" s="17" t="n">
        <f aca="false">COUNTIFS('Duel Log'!C$2:C$5455,"✨Tanji",'Duel Log'!I$2:I$5455,$A21)+COUNTIFS('Duel Log'!C$2:C$5455,"✨Tanji",'Duel Log'!J$2:J$5455,$A21)+COUNTIFS('Duel Log'!C$2:C$5455,"✨Tanji",'Duel Log'!K$2:K$5455,$A21)+COUNTIFS('Duel Log'!C$2:C$5455,"✨Tanji",'Duel Log'!L$2:L$5455,$A21)+COUNTIFS('Duel Log'!C$2:C$5455,"✨Tanji",'Duel Log'!M$2:M$5455,$A21)+COUNTIFS('Duel Log'!C$2:C$5455,"✨Tanji",'Duel Log'!N$2:N$5455,$A21)+COUNTIFS('Duel Log'!C$2:C$5455,"✨Tanji",'Duel Log'!O$2:O$5455,$A21)+COUNTIFS('Duel Log'!C$2:C$5455,"✨Tanji",'Duel Log'!P$2:P$5455,$A21)</f>
        <v>0</v>
      </c>
      <c r="BV21" s="17" t="n">
        <f aca="false">COUNTIFS('Duel Log'!C$2:C$5455,"くり",'Duel Log'!I$2:I$5455,$A21)+COUNTIFS('Duel Log'!C$2:C$5455,"くり",'Duel Log'!J$2:J$5455,$A21)+COUNTIFS('Duel Log'!C$2:C$5455,"くり",'Duel Log'!K$2:K$5455,$A21)+COUNTIFS('Duel Log'!C$2:C$5455,"くり",'Duel Log'!L$2:L$5455,$A21)+COUNTIFS('Duel Log'!C$2:C$5455,"くり",'Duel Log'!M$2:M$5455,$A21)+COUNTIFS('Duel Log'!C$2:C$5455,"くり",'Duel Log'!N$2:N$5455,$A21)+COUNTIFS('Duel Log'!C$2:C$5455,"くり",'Duel Log'!O$2:O$5455,$A21)+COUNTIFS('Duel Log'!C$2:C$5455,"くり",'Duel Log'!P$2:P$5455,$A21)</f>
        <v>0</v>
      </c>
      <c r="BW21" s="17" t="n">
        <f aca="false">COUNTIFS('Duel Log'!C$2:C$5455,"ぐりてゃん",'Duel Log'!I$2:I$5455,$A21)+COUNTIFS('Duel Log'!C$2:C$5455,"ぐりてゃん",'Duel Log'!J$2:J$5455,$A21)+COUNTIFS('Duel Log'!C$2:C$5455,"ぐりてゃん",'Duel Log'!K$2:K$5455,$A21)+COUNTIFS('Duel Log'!C$2:C$5455,"ぐりてゃん",'Duel Log'!L$2:L$5455,$A21)+COUNTIFS('Duel Log'!C$2:C$5455,"ぐりてゃん",'Duel Log'!M$2:M$5455,$A21)+COUNTIFS('Duel Log'!C$2:C$5455,"ぐりてゃん",'Duel Log'!N$2:N$5455,$A21)+COUNTIFS('Duel Log'!C$2:C$5455,"ぐりてゃん",'Duel Log'!O$2:O$5455,$A21)+COUNTIFS('Duel Log'!C$2:C$5455,"ぐりてゃん",'Duel Log'!P$2:P$5455,$A21)</f>
        <v>0</v>
      </c>
      <c r="BX21" s="17" t="n">
        <f aca="false">COUNTIFS('Duel Log'!C$2:C$5455,"たぁ",'Duel Log'!I$2:I$5455,$A21)+COUNTIFS('Duel Log'!C$2:C$5455,"たぁ",'Duel Log'!J$2:J$5455,$A21)+COUNTIFS('Duel Log'!C$2:C$5455,"たぁ",'Duel Log'!K$2:K$5455,$A21)+COUNTIFS('Duel Log'!C$2:C$5455,"たぁ",'Duel Log'!L$2:L$5455,$A21)+COUNTIFS('Duel Log'!C$2:C$5455,"たぁ",'Duel Log'!M$2:M$5455,$A21)+COUNTIFS('Duel Log'!C$2:C$5455,"たぁ",'Duel Log'!N$2:N$5455,$A21)+COUNTIFS('Duel Log'!C$2:C$5455,"たぁ",'Duel Log'!O$2:O$5455,$A21)+COUNTIFS('Duel Log'!C$2:C$5455,"たぁ",'Duel Log'!P$2:P$5455,$A21)</f>
        <v>0</v>
      </c>
      <c r="BY21" s="17" t="n">
        <f aca="false">COUNTIFS('Duel Log'!C$2:C$5455,"てち",'Duel Log'!I$2:I$5455,$A21)+COUNTIFS('Duel Log'!C$2:C$5455,"てち",'Duel Log'!J$2:J$5455,$A21)+COUNTIFS('Duel Log'!C$2:C$5455,"てち",'Duel Log'!K$2:K$5455,$A21)+COUNTIFS('Duel Log'!C$2:C$5455,"てち",'Duel Log'!L$2:L$5455,$A21)+COUNTIFS('Duel Log'!C$2:C$5455,"てち",'Duel Log'!M$2:M$5455,$A21)+COUNTIFS('Duel Log'!C$2:C$5455,"てち",'Duel Log'!N$2:N$5455,$A21)+COUNTIFS('Duel Log'!C$2:C$5455,"てち",'Duel Log'!O$2:O$5455,$A21)+COUNTIFS('Duel Log'!C$2:C$5455,"てち",'Duel Log'!P$2:P$5455,$A21)</f>
        <v>0</v>
      </c>
      <c r="BZ21" s="17" t="n">
        <f aca="false">COUNTIFS('Duel Log'!C$2:C$5455,"むぎったん",'Duel Log'!I$2:I$5455,$A21)+COUNTIFS('Duel Log'!C$2:C$5455,"むぎったん",'Duel Log'!J$2:J$5455,$A21)+COUNTIFS('Duel Log'!C$2:C$5455,"むぎったん",'Duel Log'!K$2:K$5455,$A21)+COUNTIFS('Duel Log'!C$2:C$5455,"むぎったん",'Duel Log'!L$2:L$5455,$A21)+COUNTIFS('Duel Log'!C$2:C$5455,"むぎったん",'Duel Log'!M$2:M$5455,$A21)+COUNTIFS('Duel Log'!C$2:C$5455,"むぎったん",'Duel Log'!N$2:N$5455,$A21)+COUNTIFS('Duel Log'!C$2:C$5455,"むぎったん",'Duel Log'!O$2:O$5455,$A21)+COUNTIFS('Duel Log'!C$2:C$5455,"むぎったん",'Duel Log'!P$2:P$5455,$A21)</f>
        <v>0</v>
      </c>
      <c r="CA21" s="17" t="n">
        <f aca="false">COUNTIFS('Duel Log'!C$2:C$5455,"加急Sinistro™",'Duel Log'!I$2:I$5455,$A21)+COUNTIFS('Duel Log'!C$2:C$5455,"加急Sinistro™",'Duel Log'!J$2:J$5455,$A21)+COUNTIFS('Duel Log'!C$2:C$5455,"加急Sinistro™",'Duel Log'!K$2:K$5455,$A21)+COUNTIFS('Duel Log'!C$2:C$5455,"加急Sinistro™",'Duel Log'!L$2:L$5455,$A21)+COUNTIFS('Duel Log'!C$2:C$5455,"加急Sinistro™",'Duel Log'!M$2:M$5455,$A21)+COUNTIFS('Duel Log'!C$2:C$5455,"加急Sinistro™",'Duel Log'!N$2:N$5455,$A21)+COUNTIFS('Duel Log'!C$2:C$5455,"加急Sinistro™",'Duel Log'!O$2:O$5455,$A21)+COUNTIFS('Duel Log'!C$2:C$5455,"加急Sinistro™",'Duel Log'!P$2:P$5455,$A21)</f>
        <v>1</v>
      </c>
      <c r="CB21" s="17" t="n">
        <f aca="false">COUNTIFS('Duel Log'!C$2:C$5455,"枫｜rakan❤️安之",'Duel Log'!I$2:I$5455,$A21)+COUNTIFS('Duel Log'!C$2:C$5455,"枫｜rakan❤️安之",'Duel Log'!J$2:J$5455,$A21)+COUNTIFS('Duel Log'!C$2:C$5455,"枫｜rakan❤️安之",'Duel Log'!K$2:K$5455,$A21)+COUNTIFS('Duel Log'!C$2:C$5455,"枫｜rakan❤️安之",'Duel Log'!L$2:L$5455,$A21)+COUNTIFS('Duel Log'!C$2:C$5455,"枫｜rakan❤️安之",'Duel Log'!M$2:M$5455,$A21)+COUNTIFS('Duel Log'!C$2:C$5455,"枫｜rakan❤️安之",'Duel Log'!N$2:N$5455,$A21)+COUNTIFS('Duel Log'!C$2:C$5455,"枫｜rakan❤️安之",'Duel Log'!O$2:O$5455,$A21)+COUNTIFS('Duel Log'!C$2:C$5455,"枫｜rakan❤️安之",'Duel Log'!P$2:P$5455,$A21)</f>
        <v>0</v>
      </c>
      <c r="CC21" s="17" t="n">
        <f aca="false">COUNTIFS('Duel Log'!C$2:C$5455,"神│Venpers™☆",'Duel Log'!I$2:I$5455,$A21)+COUNTIFS('Duel Log'!C$2:C$5455,"神│Venpers™☆",'Duel Log'!J$2:J$5455,$A21)+COUNTIFS('Duel Log'!C$2:C$5455,"神│Venpers™☆",'Duel Log'!K$2:K$5455,$A21)+COUNTIFS('Duel Log'!C$2:C$5455,"神│Venpers™☆",'Duel Log'!L$2:L$5455,$A21)+COUNTIFS('Duel Log'!C$2:C$5455,"神│Venpers™☆",'Duel Log'!M$2:M$5455,$A21)+COUNTIFS('Duel Log'!C$2:C$5455,"神│Venpers™☆",'Duel Log'!N$2:N$5455,$A21)+COUNTIFS('Duel Log'!C$2:C$5455,"神│Venpers™☆",'Duel Log'!O$2:O$5455,$A21)+COUNTIFS('Duel Log'!C$2:C$5455,"神│Venpers™☆",'Duel Log'!P$2:P$5455,$A21)</f>
        <v>1</v>
      </c>
      <c r="CD21" s="17" t="n">
        <f aca="false">COUNTIFS('Duel Log'!C$2:C$5455,"老板 Ι Batan’宙斯",'Duel Log'!I$2:I$5455,$A21)+COUNTIFS('Duel Log'!C$2:C$5455,"老板 Ι Batan’宙斯",'Duel Log'!J$2:J$5455,$A21)+COUNTIFS('Duel Log'!C$2:C$5455,"老板 Ι Batan’宙斯",'Duel Log'!K$2:K$5455,$A21)+COUNTIFS('Duel Log'!C$2:C$5455,"老板 Ι Batan’宙斯",'Duel Log'!L$2:L$5455,$A21)+COUNTIFS('Duel Log'!C$2:C$5455,"老板 Ι Batan’宙斯",'Duel Log'!M$2:M$5455,$A21)+COUNTIFS('Duel Log'!C$2:C$5455,"老板 Ι Batan’宙斯",'Duel Log'!N$2:N$5455,$A21)+COUNTIFS('Duel Log'!C$2:C$5455,"老板 Ι Batan’宙斯",'Duel Log'!O$2:O$5455,$A21)+COUNTIFS('Duel Log'!C$2:C$5455,"老板 Ι Batan’宙斯",'Duel Log'!P$2:P$5455,$A21)</f>
        <v>0</v>
      </c>
      <c r="CE21" s="17" t="n">
        <f aca="false">COUNTIFS('Duel Log'!C$2:C$5455,"鬼舞辻無惨",'Duel Log'!I$2:I$5455,$A21)+COUNTIFS('Duel Log'!C$2:C$5455,"鬼舞辻無惨",'Duel Log'!J$2:J$5455,$A21)+COUNTIFS('Duel Log'!C$2:C$5455,"鬼舞辻無惨",'Duel Log'!K$2:K$5455,$A21)+COUNTIFS('Duel Log'!C$2:C$5455,"鬼舞辻無惨",'Duel Log'!L$2:L$5455,$A21)+COUNTIFS('Duel Log'!C$2:C$5455,"鬼舞辻無惨",'Duel Log'!M$2:M$5455,$A21)+COUNTIFS('Duel Log'!C$2:C$5455,"鬼舞辻無惨",'Duel Log'!N$2:N$5455,$A21)+COUNTIFS('Duel Log'!C$2:C$5455,"鬼舞辻無惨",'Duel Log'!O$2:O$5455,$A21)+COUNTIFS('Duel Log'!C$2:C$5455,"鬼舞辻無惨",'Duel Log'!P$2:P$5455,$A21)</f>
        <v>0</v>
      </c>
      <c r="CF21" s="17" t="n">
        <f aca="false">COUNTIFS('Duel Log'!C$2:C$5455,"ꨄ Max ✨",'Duel Log'!I$2:I$5455,$A21)+COUNTIFS('Duel Log'!C$2:C$5455,"ꨄ Max ✨",'Duel Log'!J$2:J$5455,$A21)+COUNTIFS('Duel Log'!C$2:C$5455,"ꨄ Max ✨",'Duel Log'!K$2:K$5455,$A21)+COUNTIFS('Duel Log'!C$2:C$5455,"ꨄ Max ✨",'Duel Log'!L$2:L$5455,$A21)+COUNTIFS('Duel Log'!C$2:C$5455,"ꨄ Max ✨",'Duel Log'!M$2:M$5455,$A21)+COUNTIFS('Duel Log'!C$2:C$5455,"ꨄ Max ✨",'Duel Log'!N$2:N$5455,$A21)+COUNTIFS('Duel Log'!C$2:C$5455,"ꨄ Max ✨",'Duel Log'!O$2:O$5455,$A21)+COUNTIFS('Duel Log'!C$2:C$5455,"ꨄ Max ✨",'Duel Log'!P$2:P$5455,$A21)</f>
        <v>0</v>
      </c>
      <c r="CG21" s="17" t="n">
        <f aca="false">COUNTIFS('Duel Log'!C$2:C$5455,"사과도둑",'Duel Log'!I$2:I$5455,$A21)+COUNTIFS('Duel Log'!C$2:C$5455,"사과도둑",'Duel Log'!J$2:J$5455,$A21)+COUNTIFS('Duel Log'!C$2:C$5455,"사과도둑",'Duel Log'!K$2:K$5455,$A21)+COUNTIFS('Duel Log'!C$2:C$5455,"사과도둑",'Duel Log'!L$2:L$5455,$A21)+COUNTIFS('Duel Log'!C$2:C$5455,"사과도둑",'Duel Log'!M$2:M$5455,$A21)+COUNTIFS('Duel Log'!C$2:C$5455,"사과도둑",'Duel Log'!N$2:N$5455,$A21)+COUNTIFS('Duel Log'!C$2:C$5455,"사과도둑",'Duel Log'!O$2:O$5455,$A21)+COUNTIFS('Duel Log'!C$2:C$5455,"사과도둑",'Duel Log'!P$2:P$5455,$A21)</f>
        <v>1</v>
      </c>
      <c r="CH21" s="17" t="n">
        <f aca="false">COUNTIFS('Duel Log'!C$2:C$5455,"우티비구독좋아요",'Duel Log'!I$2:I$5455,$A21)+COUNTIFS('Duel Log'!C$2:C$5455,"우티비구독좋아요",'Duel Log'!J$2:J$5455,$A21)+COUNTIFS('Duel Log'!C$2:C$5455,"우티비구독좋아요",'Duel Log'!K$2:K$5455,$A21)+COUNTIFS('Duel Log'!C$2:C$5455,"우티비구독좋아요",'Duel Log'!L$2:L$5455,$A21)+COUNTIFS('Duel Log'!C$2:C$5455,"우티비구독좋아요",'Duel Log'!M$2:M$5455,$A21)+COUNTIFS('Duel Log'!C$2:C$5455,"우티비구독좋아요",'Duel Log'!N$2:N$5455,$A21)+COUNTIFS('Duel Log'!C$2:C$5455,"우티비구독좋아요",'Duel Log'!O$2:O$5455,$A21)+COUNTIFS('Duel Log'!C$2:C$5455,"우티비구독좋아요",'Duel Log'!P$2:P$5455,$A21)</f>
        <v>0</v>
      </c>
    </row>
    <row r="22" customFormat="false" ht="15" hidden="false" customHeight="true" outlineLevel="0" collapsed="false">
      <c r="A22" s="11" t="s">
        <v>395</v>
      </c>
      <c r="B22" s="17" t="n">
        <f aca="false">COUNTIFS('Duel Log'!C$2:C$5455,"!¡osama™️!¡",'Duel Log'!I$2:I$5455,$A22)+COUNTIFS('Duel Log'!C$2:C$5455,"!¡osama™️!¡",'Duel Log'!J$2:J$5455,$A22)+COUNTIFS('Duel Log'!C$2:C$5455,"!¡osama™️!¡",'Duel Log'!K$2:K$5455,$A22)+COUNTIFS('Duel Log'!C$2:C$5455,"!¡osama™️!¡",'Duel Log'!L$2:L$5455,$A22)+COUNTIFS('Duel Log'!C$2:C$5455,"!¡osama™️!¡",'Duel Log'!M$2:M$5455,$A22)+COUNTIFS('Duel Log'!C$2:C$5455,"!¡osama™️!¡",'Duel Log'!N$2:N$5455,$A22)+COUNTIFS('Duel Log'!C$2:C$5455,"!¡osama™️!¡",'Duel Log'!O$2:O$5455,$A22)+COUNTIFS('Duel Log'!C$2:C$5455,"!¡osama™️!¡",'Duel Log'!P$2:P$5455,$A22)</f>
        <v>0</v>
      </c>
      <c r="C22" s="17" t="n">
        <f aca="false">COUNTIFS('Duel Log'!C$2:C$5455,"40k Oker",'Duel Log'!I$2:I$5455,$A22)+COUNTIFS('Duel Log'!C$2:C$5455,"40k Oker",'Duel Log'!J$2:J$5455,$A22)+COUNTIFS('Duel Log'!C$2:C$5455,"40k Oker",'Duel Log'!K$2:K$5455,$A22)+COUNTIFS('Duel Log'!C$2:C$5455,"40k Oker",'Duel Log'!L$2:L$5455,$A22)+COUNTIFS('Duel Log'!C$2:C$5455,"40k Oker",'Duel Log'!M$2:M$5455,$A22)+COUNTIFS('Duel Log'!C$2:C$5455,"40k Oker",'Duel Log'!N$2:N$5455,$A22)+COUNTIFS('Duel Log'!C$2:C$5455,"40k Oker",'Duel Log'!O$2:O$5455,$A22)+COUNTIFS('Duel Log'!C$2:C$5455,"40k Oker",'Duel Log'!P$2:P$5455,$A22)</f>
        <v>0</v>
      </c>
      <c r="D22" s="17" t="n">
        <f aca="false">COUNTIFS('Duel Log'!C$2:C$5455,"Adox",'Duel Log'!I$2:I$5455,$A22)+COUNTIFS('Duel Log'!C$2:C$5455,"Adox",'Duel Log'!J$2:J$5455,$A22)+COUNTIFS('Duel Log'!C$2:C$5455,"Adox",'Duel Log'!K$2:K$5455,$A22)+COUNTIFS('Duel Log'!C$2:C$5455,"Adox",'Duel Log'!L$2:L$5455,$A22)+COUNTIFS('Duel Log'!C$2:C$5455,"Adox",'Duel Log'!M$2:M$5455,$A22)+COUNTIFS('Duel Log'!C$2:C$5455,"Adox",'Duel Log'!N$2:N$5455,$A22)+COUNTIFS('Duel Log'!C$2:C$5455,"Adox",'Duel Log'!O$2:O$5455,$A22)+COUNTIFS('Duel Log'!C$2:C$5455,"Adox",'Duel Log'!P$2:P$5455,$A22)</f>
        <v>0</v>
      </c>
      <c r="E22" s="17" t="n">
        <f aca="false">COUNTIFS('Duel Log'!C$2:C$5455,"Asaf",'Duel Log'!I$2:I$5455,$A22)+COUNTIFS('Duel Log'!C$2:C$5455,"Asaf",'Duel Log'!J$2:J$5455,$A22)+COUNTIFS('Duel Log'!C$2:C$5455,"Asaf",'Duel Log'!K$2:K$5455,$A22)+COUNTIFS('Duel Log'!C$2:C$5455,"Asaf",'Duel Log'!L$2:L$5455,$A22)+COUNTIFS('Duel Log'!C$2:C$5455,"Asaf",'Duel Log'!M$2:M$5455,$A22)+COUNTIFS('Duel Log'!C$2:C$5455,"Asaf",'Duel Log'!N$2:N$5455,$A22)+COUNTIFS('Duel Log'!C$2:C$5455,"Asaf",'Duel Log'!O$2:O$5455,$A22)+COUNTIFS('Duel Log'!C$2:C$5455,"Asaf",'Duel Log'!P$2:P$5455,$A22)</f>
        <v>0</v>
      </c>
      <c r="F22" s="17" t="n">
        <f aca="false">COUNTIFS('Duel Log'!C$2:C$5455,"BattleSRAM",'Duel Log'!I$2:I$5455,$A22)+COUNTIFS('Duel Log'!C$2:C$5455,"BattleSRAM",'Duel Log'!J$2:J$5455,$A22)+COUNTIFS('Duel Log'!C$2:C$5455,"BattleSRAM",'Duel Log'!K$2:K$5455,$A22)+COUNTIFS('Duel Log'!C$2:C$5455,"BattleSRAM",'Duel Log'!L$2:L$5455,$A22)+COUNTIFS('Duel Log'!C$2:C$5455,"BattleSRAM",'Duel Log'!M$2:M$5455,$A22)+COUNTIFS('Duel Log'!C$2:C$5455,"BattleSRAM",'Duel Log'!N$2:N$5455,$A22)+COUNTIFS('Duel Log'!C$2:C$5455,"BattleSRAM",'Duel Log'!O$2:O$5455,$A22)+COUNTIFS('Duel Log'!C$2:C$5455,"BattleSRAM",'Duel Log'!P$2:P$5455,$A22)</f>
        <v>0</v>
      </c>
      <c r="G22" s="17" t="n">
        <f aca="false">COUNTIFS('Duel Log'!C$2:C$5455,"Betfas",'Duel Log'!I$2:I$5455,$A22)+COUNTIFS('Duel Log'!C$2:C$5455,"Betfas",'Duel Log'!J$2:J$5455,$A22)+COUNTIFS('Duel Log'!C$2:C$5455,"Betfas",'Duel Log'!K$2:K$5455,$A22)+COUNTIFS('Duel Log'!C$2:C$5455,"Betfas",'Duel Log'!L$2:L$5455,$A22)+COUNTIFS('Duel Log'!C$2:C$5455,"Betfas",'Duel Log'!M$2:M$5455,$A22)+COUNTIFS('Duel Log'!C$2:C$5455,"Betfas",'Duel Log'!N$2:N$5455,$A22)+COUNTIFS('Duel Log'!C$2:C$5455,"Betfas",'Duel Log'!O$2:O$5455,$A22)+COUNTIFS('Duel Log'!C$2:C$5455,"Betfas",'Duel Log'!P$2:P$5455,$A22)</f>
        <v>0</v>
      </c>
      <c r="H22" s="17" t="n">
        <f aca="false">COUNTIFS('Duel Log'!C$2:C$5455,"CAL Sub ™✨杰克",'Duel Log'!I$2:I$5455,$A22)+COUNTIFS('Duel Log'!C$2:C$5455,"CAL Sub ™✨杰克",'Duel Log'!J$2:J$5455,$A22)+COUNTIFS('Duel Log'!C$2:C$5455,"CAL Sub ™✨杰克",'Duel Log'!K$2:K$5455,$A22)+COUNTIFS('Duel Log'!C$2:C$5455,"CAL Sub ™✨杰克",'Duel Log'!L$2:L$5455,$A22)+COUNTIFS('Duel Log'!C$2:C$5455,"CAL Sub ™✨杰克",'Duel Log'!M$2:M$5455,$A22)+COUNTIFS('Duel Log'!C$2:C$5455,"CAL Sub ™✨杰克",'Duel Log'!N$2:N$5455,$A22)+COUNTIFS('Duel Log'!C$2:C$5455,"CAL Sub ™✨杰克",'Duel Log'!O$2:O$5455,$A22)+COUNTIFS('Duel Log'!C$2:C$5455,"CAL Sub ™✨杰克",'Duel Log'!P$2:P$5455,$A22)</f>
        <v>0</v>
      </c>
      <c r="I22" s="17" t="n">
        <f aca="false">COUNTIFS('Duel Log'!C$2:C$5455,"CAL Sub ™️✨Kun",'Duel Log'!I$2:I$5455,$A22)+COUNTIFS('Duel Log'!C$2:C$5455,"CAL Sub ™️✨Kun",'Duel Log'!J$2:J$5455,$A22)+COUNTIFS('Duel Log'!C$2:C$5455,"CAL Sub ™️✨Kun",'Duel Log'!K$2:K$5455,$A22)+COUNTIFS('Duel Log'!C$2:C$5455,"CAL Sub ™️✨Kun",'Duel Log'!L$2:L$5455,$A22)+COUNTIFS('Duel Log'!C$2:C$5455,"CAL Sub ™️✨Kun",'Duel Log'!M$2:M$5455,$A22)+COUNTIFS('Duel Log'!C$2:C$5455,"CAL Sub ™️✨Kun",'Duel Log'!N$2:N$5455,$A22)+COUNTIFS('Duel Log'!C$2:C$5455,"CAL Sub ™️✨Kun",'Duel Log'!O$2:O$5455,$A22)+COUNTIFS('Duel Log'!C$2:C$5455,"CAL Sub ™️✨Kun",'Duel Log'!P$2:P$5455,$A22)</f>
        <v>0</v>
      </c>
      <c r="J22" s="17" t="n">
        <f aca="false">COUNTIFS('Duel Log'!C$2:C$5455,"CAPGUN",'Duel Log'!I$2:I$5455,$A22)+COUNTIFS('Duel Log'!C$2:C$5455,"CAPGUN",'Duel Log'!J$2:J$5455,$A22)+COUNTIFS('Duel Log'!C$2:C$5455,"CAPGUN",'Duel Log'!K$2:K$5455,$A22)+COUNTIFS('Duel Log'!C$2:C$5455,"CAPGUN",'Duel Log'!L$2:L$5455,$A22)+COUNTIFS('Duel Log'!C$2:C$5455,"CAPGUN",'Duel Log'!M$2:M$5455,$A22)+COUNTIFS('Duel Log'!C$2:C$5455,"CAPGUN",'Duel Log'!N$2:N$5455,$A22)+COUNTIFS('Duel Log'!C$2:C$5455,"CAPGUN",'Duel Log'!O$2:O$5455,$A22)+COUNTIFS('Duel Log'!C$2:C$5455,"CAPGUN",'Duel Log'!P$2:P$5455,$A22)</f>
        <v>0</v>
      </c>
      <c r="K22" s="17" t="n">
        <f aca="false">COUNTIFS('Duel Log'!C$2:C$5455,"Clown",'Duel Log'!I$2:I$5455,$A22)+COUNTIFS('Duel Log'!C$2:C$5455,"Clown",'Duel Log'!J$2:J$5455,$A22)+COUNTIFS('Duel Log'!C$2:C$5455,"Clown",'Duel Log'!K$2:K$5455,$A22)+COUNTIFS('Duel Log'!C$2:C$5455,"Clown",'Duel Log'!L$2:L$5455,$A22)+COUNTIFS('Duel Log'!C$2:C$5455,"Clown",'Duel Log'!M$2:M$5455,$A22)+COUNTIFS('Duel Log'!C$2:C$5455,"Clown",'Duel Log'!N$2:N$5455,$A22)+COUNTIFS('Duel Log'!C$2:C$5455,"Clown",'Duel Log'!O$2:O$5455,$A22)+COUNTIFS('Duel Log'!C$2:C$5455,"Clown",'Duel Log'!P$2:P$5455,$A22)</f>
        <v>0</v>
      </c>
      <c r="L22" s="17" t="n">
        <f aca="false">COUNTIFS('Duel Log'!C$2:C$5455,"Coco",'Duel Log'!I$2:I$5455,$A22)+COUNTIFS('Duel Log'!C$2:C$5455,"Coco",'Duel Log'!J$2:J$5455,$A22)+COUNTIFS('Duel Log'!C$2:C$5455,"Coco",'Duel Log'!K$2:K$5455,$A22)+COUNTIFS('Duel Log'!C$2:C$5455,"Coco",'Duel Log'!L$2:L$5455,$A22)+COUNTIFS('Duel Log'!C$2:C$5455,"Coco",'Duel Log'!M$2:M$5455,$A22)+COUNTIFS('Duel Log'!C$2:C$5455,"Coco",'Duel Log'!N$2:N$5455,$A22)+COUNTIFS('Duel Log'!C$2:C$5455,"Coco",'Duel Log'!O$2:O$5455,$A22)+COUNTIFS('Duel Log'!C$2:C$5455,"Coco",'Duel Log'!P$2:P$5455,$A22)</f>
        <v>0</v>
      </c>
      <c r="M22" s="17" t="n">
        <f aca="false">COUNTIFS('Duel Log'!C$2:C$5455,"Code: Furkan",'Duel Log'!I$2:I$5455,$A22)+COUNTIFS('Duel Log'!C$2:C$5455,"Code: Furkan",'Duel Log'!J$2:J$5455,$A22)+COUNTIFS('Duel Log'!C$2:C$5455,"Code: Furkan",'Duel Log'!K$2:K$5455,$A22)+COUNTIFS('Duel Log'!C$2:C$5455,"Code: Furkan",'Duel Log'!L$2:L$5455,$A22)+COUNTIFS('Duel Log'!C$2:C$5455,"Code: Furkan",'Duel Log'!M$2:M$5455,$A22)+COUNTIFS('Duel Log'!C$2:C$5455,"Code: Furkan",'Duel Log'!N$2:N$5455,$A22)+COUNTIFS('Duel Log'!C$2:C$5455,"Code: Furkan",'Duel Log'!O$2:O$5455,$A22)+COUNTIFS('Duel Log'!C$2:C$5455,"Code: Furkan",'Duel Log'!P$2:P$5455,$A22)</f>
        <v>0</v>
      </c>
      <c r="N22" s="17" t="n">
        <f aca="false">COUNTIFS('Duel Log'!C$2:C$5455,"DK",'Duel Log'!I$2:I$5455,$A22)+COUNTIFS('Duel Log'!C$2:C$5455,"DK",'Duel Log'!J$2:J$5455,$A22)+COUNTIFS('Duel Log'!C$2:C$5455,"DK",'Duel Log'!K$2:K$5455,$A22)+COUNTIFS('Duel Log'!C$2:C$5455,"DK",'Duel Log'!L$2:L$5455,$A22)+COUNTIFS('Duel Log'!C$2:C$5455,"DK",'Duel Log'!M$2:M$5455,$A22)+COUNTIFS('Duel Log'!C$2:C$5455,"DK",'Duel Log'!N$2:N$5455,$A22)+COUNTIFS('Duel Log'!C$2:C$5455,"DK",'Duel Log'!O$2:O$5455,$A22)+COUNTIFS('Duel Log'!C$2:C$5455,"DK",'Duel Log'!P$2:P$5455,$A22)</f>
        <v>0</v>
      </c>
      <c r="O22" s="17" t="n">
        <f aca="false">COUNTIFS('Duel Log'!C$2:C$5455,"DaniGamer",'Duel Log'!I$2:I$5455,$A22)+COUNTIFS('Duel Log'!C$2:C$5455,"DaniGamer",'Duel Log'!J$2:J$5455,$A22)+COUNTIFS('Duel Log'!C$2:C$5455,"DaniGamer",'Duel Log'!K$2:K$5455,$A22)+COUNTIFS('Duel Log'!C$2:C$5455,"DaniGamer",'Duel Log'!L$2:L$5455,$A22)+COUNTIFS('Duel Log'!C$2:C$5455,"DaniGamer",'Duel Log'!M$2:M$5455,$A22)+COUNTIFS('Duel Log'!C$2:C$5455,"DaniGamer",'Duel Log'!N$2:N$5455,$A22)+COUNTIFS('Duel Log'!C$2:C$5455,"DaniGamer",'Duel Log'!O$2:O$5455,$A22)+COUNTIFS('Duel Log'!C$2:C$5455,"DaniGamer",'Duel Log'!P$2:P$5455,$A22)</f>
        <v>0</v>
      </c>
      <c r="P22" s="17" t="n">
        <f aca="false">COUNTIFS('Duel Log'!C$2:C$5455,"Dess",'Duel Log'!I$2:I$5455,$A22)+COUNTIFS('Duel Log'!C$2:C$5455,"Dess",'Duel Log'!J$2:J$5455,$A22)+COUNTIFS('Duel Log'!C$2:C$5455,"Dess",'Duel Log'!K$2:K$5455,$A22)+COUNTIFS('Duel Log'!C$2:C$5455,"Dess",'Duel Log'!L$2:L$5455,$A22)+COUNTIFS('Duel Log'!C$2:C$5455,"Dess",'Duel Log'!M$2:M$5455,$A22)+COUNTIFS('Duel Log'!C$2:C$5455,"Dess",'Duel Log'!N$2:N$5455,$A22)+COUNTIFS('Duel Log'!C$2:C$5455,"Dess",'Duel Log'!O$2:O$5455,$A22)+COUNTIFS('Duel Log'!C$2:C$5455,"Dess",'Duel Log'!P$2:P$5455,$A22)</f>
        <v>0</v>
      </c>
      <c r="Q22" s="17" t="n">
        <f aca="false">COUNTIFS('Duel Log'!C$2:C$5455,"EGW",'Duel Log'!I$2:I$5455,$A22)+COUNTIFS('Duel Log'!C$2:C$5455,"EGW",'Duel Log'!J$2:J$5455,$A22)+COUNTIFS('Duel Log'!C$2:C$5455,"EGW",'Duel Log'!K$2:K$5455,$A22)+COUNTIFS('Duel Log'!C$2:C$5455,"EGW",'Duel Log'!L$2:L$5455,$A22)+COUNTIFS('Duel Log'!C$2:C$5455,"EGW",'Duel Log'!M$2:M$5455,$A22)+COUNTIFS('Duel Log'!C$2:C$5455,"EGW",'Duel Log'!N$2:N$5455,$A22)+COUNTIFS('Duel Log'!C$2:C$5455,"EGW",'Duel Log'!O$2:O$5455,$A22)+COUNTIFS('Duel Log'!C$2:C$5455,"EGW",'Duel Log'!P$2:P$5455,$A22)</f>
        <v>0</v>
      </c>
      <c r="R22" s="17" t="n">
        <f aca="false">COUNTIFS('Duel Log'!C$2:C$5455,"ErBacce",'Duel Log'!I$2:I$5455,$A22)+COUNTIFS('Duel Log'!C$2:C$5455,"ErBacce",'Duel Log'!J$2:J$5455,$A22)+COUNTIFS('Duel Log'!C$2:C$5455,"ErBacce",'Duel Log'!K$2:K$5455,$A22)+COUNTIFS('Duel Log'!C$2:C$5455,"ErBacce",'Duel Log'!L$2:L$5455,$A22)+COUNTIFS('Duel Log'!C$2:C$5455,"ErBacce",'Duel Log'!M$2:M$5455,$A22)+COUNTIFS('Duel Log'!C$2:C$5455,"ErBacce",'Duel Log'!N$2:N$5455,$A22)+COUNTIFS('Duel Log'!C$2:C$5455,"ErBacce",'Duel Log'!O$2:O$5455,$A22)+COUNTIFS('Duel Log'!C$2:C$5455,"ErBacce",'Duel Log'!P$2:P$5455,$A22)</f>
        <v>0</v>
      </c>
      <c r="S22" s="17" t="n">
        <f aca="false">COUNTIFS('Duel Log'!C$2:C$5455,"FelipePT",'Duel Log'!I$2:I$5455,$A22)+COUNTIFS('Duel Log'!C$2:C$5455,"FelipePT",'Duel Log'!J$2:J$5455,$A22)+COUNTIFS('Duel Log'!C$2:C$5455,"FelipePT",'Duel Log'!K$2:K$5455,$A22)+COUNTIFS('Duel Log'!C$2:C$5455,"FelipePT",'Duel Log'!L$2:L$5455,$A22)+COUNTIFS('Duel Log'!C$2:C$5455,"FelipePT",'Duel Log'!M$2:M$5455,$A22)+COUNTIFS('Duel Log'!C$2:C$5455,"FelipePT",'Duel Log'!N$2:N$5455,$A22)+COUNTIFS('Duel Log'!C$2:C$5455,"FelipePT",'Duel Log'!O$2:O$5455,$A22)+COUNTIFS('Duel Log'!C$2:C$5455,"FelipePT",'Duel Log'!P$2:P$5455,$A22)</f>
        <v>0</v>
      </c>
      <c r="T22" s="17" t="n">
        <f aca="false">COUNTIFS('Duel Log'!C$2:C$5455,"FrancoMedinaSL",'Duel Log'!I$2:I$5455,$A22)+COUNTIFS('Duel Log'!C$2:C$5455,"FrancoMedinaSL",'Duel Log'!J$2:J$5455,$A22)+COUNTIFS('Duel Log'!C$2:C$5455,"FrancoMedinaSL",'Duel Log'!K$2:K$5455,$A22)+COUNTIFS('Duel Log'!C$2:C$5455,"FrancoMedinaSL",'Duel Log'!L$2:L$5455,$A22)+COUNTIFS('Duel Log'!C$2:C$5455,"FrancoMedinaSL",'Duel Log'!M$2:M$5455,$A22)+COUNTIFS('Duel Log'!C$2:C$5455,"FrancoMedinaSL",'Duel Log'!N$2:N$5455,$A22)+COUNTIFS('Duel Log'!C$2:C$5455,"FrancoMedinaSL",'Duel Log'!O$2:O$5455,$A22)+COUNTIFS('Duel Log'!C$2:C$5455,"FrancoMedinaSL",'Duel Log'!P$2:P$5455,$A22)</f>
        <v>0</v>
      </c>
      <c r="U22" s="17" t="n">
        <f aca="false">COUNTIFS('Duel Log'!C$2:C$5455,"GençAslan:)",'Duel Log'!I$2:I$5455,$A22)+COUNTIFS('Duel Log'!C$2:C$5455,"GençAslan:)",'Duel Log'!J$2:J$5455,$A22)+COUNTIFS('Duel Log'!C$2:C$5455,"GençAslan:)",'Duel Log'!K$2:K$5455,$A22)+COUNTIFS('Duel Log'!C$2:C$5455,"GençAslan:)",'Duel Log'!L$2:L$5455,$A22)+COUNTIFS('Duel Log'!C$2:C$5455,"GençAslan:)",'Duel Log'!M$2:M$5455,$A22)+COUNTIFS('Duel Log'!C$2:C$5455,"GençAslan:)",'Duel Log'!N$2:N$5455,$A22)+COUNTIFS('Duel Log'!C$2:C$5455,"GençAslan:)",'Duel Log'!O$2:O$5455,$A22)+COUNTIFS('Duel Log'!C$2:C$5455,"GençAslan:)",'Duel Log'!P$2:P$5455,$A22)</f>
        <v>0</v>
      </c>
      <c r="V22" s="17" t="n">
        <f aca="false">COUNTIFS('Duel Log'!C$2:C$5455,"HaRu",'Duel Log'!I$2:I$5455,$A22)+COUNTIFS('Duel Log'!C$2:C$5455,"HaRu",'Duel Log'!J$2:J$5455,$A22)+COUNTIFS('Duel Log'!C$2:C$5455,"HaRu",'Duel Log'!K$2:K$5455,$A22)+COUNTIFS('Duel Log'!C$2:C$5455,"HaRu",'Duel Log'!L$2:L$5455,$A22)+COUNTIFS('Duel Log'!C$2:C$5455,"HaRu",'Duel Log'!M$2:M$5455,$A22)+COUNTIFS('Duel Log'!C$2:C$5455,"HaRu",'Duel Log'!N$2:N$5455,$A22)+COUNTIFS('Duel Log'!C$2:C$5455,"HaRu",'Duel Log'!O$2:O$5455,$A22)+COUNTIFS('Duel Log'!C$2:C$5455,"HaRu",'Duel Log'!P$2:P$5455,$A22)</f>
        <v>0</v>
      </c>
      <c r="W22" s="17" t="n">
        <f aca="false">COUNTIFS('Duel Log'!C$2:C$5455,"INA.BenZerRidel",'Duel Log'!I$2:I$5455,$A22)+COUNTIFS('Duel Log'!C$2:C$5455,"INA.BenZerRidel",'Duel Log'!J$2:J$5455,$A22)+COUNTIFS('Duel Log'!C$2:C$5455,"INA.BenZerRidel",'Duel Log'!K$2:K$5455,$A22)+COUNTIFS('Duel Log'!C$2:C$5455,"INA.BenZerRidel",'Duel Log'!L$2:L$5455,$A22)+COUNTIFS('Duel Log'!C$2:C$5455,"INA.BenZerRidel",'Duel Log'!M$2:M$5455,$A22)+COUNTIFS('Duel Log'!C$2:C$5455,"INA.BenZerRidel",'Duel Log'!N$2:N$5455,$A22)+COUNTIFS('Duel Log'!C$2:C$5455,"INA.BenZerRidel",'Duel Log'!O$2:O$5455,$A22)+COUNTIFS('Duel Log'!C$2:C$5455,"INA.BenZerRidel",'Duel Log'!P$2:P$5455,$A22)</f>
        <v>0</v>
      </c>
      <c r="X22" s="17" t="n">
        <f aca="false">COUNTIFS('Duel Log'!C$2:C$5455,"Ian77",'Duel Log'!I$2:I$5455,$A22)+COUNTIFS('Duel Log'!C$2:C$5455,"Ian77",'Duel Log'!J$2:J$5455,$A22)+COUNTIFS('Duel Log'!C$2:C$5455,"Ian77",'Duel Log'!K$2:K$5455,$A22)+COUNTIFS('Duel Log'!C$2:C$5455,"Ian77",'Duel Log'!L$2:L$5455,$A22)+COUNTIFS('Duel Log'!C$2:C$5455,"Ian77",'Duel Log'!M$2:M$5455,$A22)+COUNTIFS('Duel Log'!C$2:C$5455,"Ian77",'Duel Log'!N$2:N$5455,$A22)+COUNTIFS('Duel Log'!C$2:C$5455,"Ian77",'Duel Log'!O$2:O$5455,$A22)+COUNTIFS('Duel Log'!C$2:C$5455,"Ian77",'Duel Log'!P$2:P$5455,$A22)</f>
        <v>0</v>
      </c>
      <c r="Y22" s="17" t="n">
        <f aca="false">COUNTIFS('Duel Log'!C$2:C$5455,"JL Viiper",'Duel Log'!I$2:I$5455,$A22)+COUNTIFS('Duel Log'!C$2:C$5455,"JL Viiper",'Duel Log'!J$2:J$5455,$A22)+COUNTIFS('Duel Log'!C$2:C$5455,"JL Viiper",'Duel Log'!K$2:K$5455,$A22)+COUNTIFS('Duel Log'!C$2:C$5455,"JL Viiper",'Duel Log'!L$2:L$5455,$A22)+COUNTIFS('Duel Log'!C$2:C$5455,"JL Viiper",'Duel Log'!M$2:M$5455,$A22)+COUNTIFS('Duel Log'!C$2:C$5455,"JL Viiper",'Duel Log'!N$2:N$5455,$A22)+COUNTIFS('Duel Log'!C$2:C$5455,"JL Viiper",'Duel Log'!O$2:O$5455,$A22)+COUNTIFS('Duel Log'!C$2:C$5455,"JL Viiper",'Duel Log'!P$2:P$5455,$A22)</f>
        <v>0</v>
      </c>
      <c r="Z22" s="17" t="n">
        <f aca="false">COUNTIFS('Duel Log'!C$2:C$5455,"John77",'Duel Log'!I$2:I$5455,$A22)+COUNTIFS('Duel Log'!C$2:C$5455,"John77",'Duel Log'!J$2:J$5455,$A22)+COUNTIFS('Duel Log'!C$2:C$5455,"John77",'Duel Log'!K$2:K$5455,$A22)+COUNTIFS('Duel Log'!C$2:C$5455,"John77",'Duel Log'!L$2:L$5455,$A22)+COUNTIFS('Duel Log'!C$2:C$5455,"John77",'Duel Log'!M$2:M$5455,$A22)+COUNTIFS('Duel Log'!C$2:C$5455,"John77",'Duel Log'!N$2:N$5455,$A22)+COUNTIFS('Duel Log'!C$2:C$5455,"John77",'Duel Log'!O$2:O$5455,$A22)+COUNTIFS('Duel Log'!C$2:C$5455,"John77",'Duel Log'!P$2:P$5455,$A22)</f>
        <v>0</v>
      </c>
      <c r="AA22" s="17" t="n">
        <f aca="false">COUNTIFS('Duel Log'!C$2:C$5455,"JorZ",'Duel Log'!I$2:I$5455,$A22)+COUNTIFS('Duel Log'!C$2:C$5455,"JorZ",'Duel Log'!J$2:J$5455,$A22)+COUNTIFS('Duel Log'!C$2:C$5455,"JorZ",'Duel Log'!K$2:K$5455,$A22)+COUNTIFS('Duel Log'!C$2:C$5455,"JorZ",'Duel Log'!L$2:L$5455,$A22)+COUNTIFS('Duel Log'!C$2:C$5455,"JorZ",'Duel Log'!M$2:M$5455,$A22)+COUNTIFS('Duel Log'!C$2:C$5455,"JorZ",'Duel Log'!N$2:N$5455,$A22)+COUNTIFS('Duel Log'!C$2:C$5455,"JorZ",'Duel Log'!O$2:O$5455,$A22)+COUNTIFS('Duel Log'!C$2:C$5455,"JorZ",'Duel Log'!P$2:P$5455,$A22)</f>
        <v>0</v>
      </c>
      <c r="AB22" s="17" t="n">
        <f aca="false">COUNTIFS('Duel Log'!C$2:C$5455,"Kimchi77✨小小罗",'Duel Log'!I$2:I$5455,$A22)+COUNTIFS('Duel Log'!C$2:C$5455,"Kimchi77✨小小罗",'Duel Log'!J$2:J$5455,$A22)+COUNTIFS('Duel Log'!C$2:C$5455,"Kimchi77✨小小罗",'Duel Log'!K$2:K$5455,$A22)+COUNTIFS('Duel Log'!C$2:C$5455,"Kimchi77✨小小罗",'Duel Log'!L$2:L$5455,$A22)+COUNTIFS('Duel Log'!C$2:C$5455,"Kimchi77✨小小罗",'Duel Log'!M$2:M$5455,$A22)+COUNTIFS('Duel Log'!C$2:C$5455,"Kimchi77✨小小罗",'Duel Log'!N$2:N$5455,$A22)+COUNTIFS('Duel Log'!C$2:C$5455,"Kimchi77✨小小罗",'Duel Log'!O$2:O$5455,$A22)+COUNTIFS('Duel Log'!C$2:C$5455,"Kimchi77✨小小罗",'Duel Log'!P$2:P$5455,$A22)</f>
        <v>0</v>
      </c>
      <c r="AC22" s="17" t="n">
        <f aca="false">COUNTIFS('Duel Log'!C$2:C$5455,"Kitashiyan",'Duel Log'!I$2:I$5455,$A22)+COUNTIFS('Duel Log'!C$2:C$5455,"Kitashiyan",'Duel Log'!J$2:J$5455,$A22)+COUNTIFS('Duel Log'!C$2:C$5455,"Kitashiyan",'Duel Log'!K$2:K$5455,$A22)+COUNTIFS('Duel Log'!C$2:C$5455,"Kitashiyan",'Duel Log'!L$2:L$5455,$A22)+COUNTIFS('Duel Log'!C$2:C$5455,"Kitashiyan",'Duel Log'!M$2:M$5455,$A22)+COUNTIFS('Duel Log'!C$2:C$5455,"Kitashiyan",'Duel Log'!N$2:N$5455,$A22)+COUNTIFS('Duel Log'!C$2:C$5455,"Kitashiyan",'Duel Log'!O$2:O$5455,$A22)+COUNTIFS('Duel Log'!C$2:C$5455,"Kitashiyan",'Duel Log'!P$2:P$5455,$A22)</f>
        <v>0</v>
      </c>
      <c r="AD22" s="17" t="n">
        <f aca="false">COUNTIFS('Duel Log'!C$2:C$5455,"Klaus",'Duel Log'!I$2:I$5455,$A22)+COUNTIFS('Duel Log'!C$2:C$5455,"Klaus",'Duel Log'!J$2:J$5455,$A22)+COUNTIFS('Duel Log'!C$2:C$5455,"Klaus",'Duel Log'!K$2:K$5455,$A22)+COUNTIFS('Duel Log'!C$2:C$5455,"Klaus",'Duel Log'!L$2:L$5455,$A22)+COUNTIFS('Duel Log'!C$2:C$5455,"Klaus",'Duel Log'!M$2:M$5455,$A22)+COUNTIFS('Duel Log'!C$2:C$5455,"Klaus",'Duel Log'!N$2:N$5455,$A22)+COUNTIFS('Duel Log'!C$2:C$5455,"Klaus",'Duel Log'!O$2:O$5455,$A22)+COUNTIFS('Duel Log'!C$2:C$5455,"Klaus",'Duel Log'!P$2:P$5455,$A22)</f>
        <v>0</v>
      </c>
      <c r="AE22" s="17" t="n">
        <f aca="false">COUNTIFS('Duel Log'!C$2:C$5455,"LF丨张✨Ink❤️llb",'Duel Log'!I$2:I$5455,$A22)+COUNTIFS('Duel Log'!C$2:C$5455,"LF丨张✨Ink❤️llb",'Duel Log'!J$2:J$5455,$A22)+COUNTIFS('Duel Log'!C$2:C$5455,"LF丨张✨Ink❤️llb",'Duel Log'!K$2:K$5455,$A22)+COUNTIFS('Duel Log'!C$2:C$5455,"LF丨张✨Ink❤️llb",'Duel Log'!L$2:L$5455,$A22)+COUNTIFS('Duel Log'!C$2:C$5455,"LF丨张✨Ink❤️llb",'Duel Log'!M$2:M$5455,$A22)+COUNTIFS('Duel Log'!C$2:C$5455,"LF丨张✨Ink❤️llb",'Duel Log'!N$2:N$5455,$A22)+COUNTIFS('Duel Log'!C$2:C$5455,"LF丨张✨Ink❤️llb",'Duel Log'!O$2:O$5455,$A22)+COUNTIFS('Duel Log'!C$2:C$5455,"LF丨张✨Ink❤️llb",'Duel Log'!P$2:P$5455,$A22)</f>
        <v>0</v>
      </c>
      <c r="AF22" s="17" t="n">
        <f aca="false">COUNTIFS('Duel Log'!C$2:C$5455,"Lucas.xit✨之安神",'Duel Log'!I$2:I$5455,$A22)+COUNTIFS('Duel Log'!C$2:C$5455,"Lucas.xit✨之安神",'Duel Log'!J$2:J$5455,$A22)+COUNTIFS('Duel Log'!C$2:C$5455,"Lucas.xit✨之安神",'Duel Log'!K$2:K$5455,$A22)+COUNTIFS('Duel Log'!C$2:C$5455,"Lucas.xit✨之安神",'Duel Log'!L$2:L$5455,$A22)+COUNTIFS('Duel Log'!C$2:C$5455,"Lucas.xit✨之安神",'Duel Log'!M$2:M$5455,$A22)+COUNTIFS('Duel Log'!C$2:C$5455,"Lucas.xit✨之安神",'Duel Log'!N$2:N$5455,$A22)+COUNTIFS('Duel Log'!C$2:C$5455,"Lucas.xit✨之安神",'Duel Log'!O$2:O$5455,$A22)+COUNTIFS('Duel Log'!C$2:C$5455,"Lucas.xit✨之安神",'Duel Log'!P$2:P$5455,$A22)</f>
        <v>0</v>
      </c>
      <c r="AG22" s="17" t="n">
        <f aca="false">COUNTIFS('Duel Log'!C$2:C$5455,"Lucas✨杰克",'Duel Log'!I$2:I$5455,$A22)+COUNTIFS('Duel Log'!C$2:C$5455,"Lucas✨杰克",'Duel Log'!J$2:J$5455,$A22)+COUNTIFS('Duel Log'!C$2:C$5455,"Lucas✨杰克",'Duel Log'!K$2:K$5455,$A22)+COUNTIFS('Duel Log'!C$2:C$5455,"Lucas✨杰克",'Duel Log'!L$2:L$5455,$A22)+COUNTIFS('Duel Log'!C$2:C$5455,"Lucas✨杰克",'Duel Log'!M$2:M$5455,$A22)+COUNTIFS('Duel Log'!C$2:C$5455,"Lucas✨杰克",'Duel Log'!N$2:N$5455,$A22)+COUNTIFS('Duel Log'!C$2:C$5455,"Lucas✨杰克",'Duel Log'!O$2:O$5455,$A22)+COUNTIFS('Duel Log'!C$2:C$5455,"Lucas✨杰克",'Duel Log'!P$2:P$5455,$A22)</f>
        <v>1</v>
      </c>
      <c r="AH22" s="17" t="n">
        <f aca="false">COUNTIFS('Duel Log'!C$2:C$5455,"MH Axel",'Duel Log'!I$2:I$5455,$A22)+COUNTIFS('Duel Log'!C$2:C$5455,"MH Axel",'Duel Log'!J$2:J$5455,$A22)+COUNTIFS('Duel Log'!C$2:C$5455,"MH Axel",'Duel Log'!K$2:K$5455,$A22)+COUNTIFS('Duel Log'!C$2:C$5455,"MH Axel",'Duel Log'!L$2:L$5455,$A22)+COUNTIFS('Duel Log'!C$2:C$5455,"MH Axel",'Duel Log'!M$2:M$5455,$A22)+COUNTIFS('Duel Log'!C$2:C$5455,"MH Axel",'Duel Log'!N$2:N$5455,$A22)+COUNTIFS('Duel Log'!C$2:C$5455,"MH Axel",'Duel Log'!O$2:O$5455,$A22)+COUNTIFS('Duel Log'!C$2:C$5455,"MH Axel",'Duel Log'!P$2:P$5455,$A22)</f>
        <v>0</v>
      </c>
      <c r="AI22" s="17" t="n">
        <f aca="false">COUNTIFS('Duel Log'!C$2:C$5455,"Mohamed Light",'Duel Log'!I$2:I$5455,$A22)+COUNTIFS('Duel Log'!C$2:C$5455,"Mohamed Light",'Duel Log'!J$2:J$5455,$A22)+COUNTIFS('Duel Log'!C$2:C$5455,"Mohamed Light",'Duel Log'!K$2:K$5455,$A22)+COUNTIFS('Duel Log'!C$2:C$5455,"Mohamed Light",'Duel Log'!L$2:L$5455,$A22)+COUNTIFS('Duel Log'!C$2:C$5455,"Mohamed Light",'Duel Log'!M$2:M$5455,$A22)+COUNTIFS('Duel Log'!C$2:C$5455,"Mohamed Light",'Duel Log'!N$2:N$5455,$A22)+COUNTIFS('Duel Log'!C$2:C$5455,"Mohamed Light",'Duel Log'!O$2:O$5455,$A22)+COUNTIFS('Duel Log'!C$2:C$5455,"Mohamed Light",'Duel Log'!P$2:P$5455,$A22)</f>
        <v>0</v>
      </c>
      <c r="AJ22" s="17" t="n">
        <f aca="false">COUNTIFS('Duel Log'!C$2:C$5455,"Nadir",'Duel Log'!I$2:I$5455,$A22)+COUNTIFS('Duel Log'!C$2:C$5455,"Nadir",'Duel Log'!J$2:J$5455,$A22)+COUNTIFS('Duel Log'!C$2:C$5455,"Nadir",'Duel Log'!K$2:K$5455,$A22)+COUNTIFS('Duel Log'!C$2:C$5455,"Nadir",'Duel Log'!L$2:L$5455,$A22)+COUNTIFS('Duel Log'!C$2:C$5455,"Nadir",'Duel Log'!M$2:M$5455,$A22)+COUNTIFS('Duel Log'!C$2:C$5455,"Nadir",'Duel Log'!N$2:N$5455,$A22)+COUNTIFS('Duel Log'!C$2:C$5455,"Nadir",'Duel Log'!O$2:O$5455,$A22)+COUNTIFS('Duel Log'!C$2:C$5455,"Nadir",'Duel Log'!P$2:P$5455,$A22)</f>
        <v>0</v>
      </c>
      <c r="AK22" s="17" t="n">
        <f aca="false">COUNTIFS('Duel Log'!C$2:C$5455,"Nicoco23",'Duel Log'!I$2:I$5455,$A22)+COUNTIFS('Duel Log'!C$2:C$5455,"Nicoco23",'Duel Log'!J$2:J$5455,$A22)+COUNTIFS('Duel Log'!C$2:C$5455,"Nicoco23",'Duel Log'!K$2:K$5455,$A22)+COUNTIFS('Duel Log'!C$2:C$5455,"Nicoco23",'Duel Log'!L$2:L$5455,$A22)+COUNTIFS('Duel Log'!C$2:C$5455,"Nicoco23",'Duel Log'!M$2:M$5455,$A22)+COUNTIFS('Duel Log'!C$2:C$5455,"Nicoco23",'Duel Log'!N$2:N$5455,$A22)+COUNTIFS('Duel Log'!C$2:C$5455,"Nicoco23",'Duel Log'!O$2:O$5455,$A22)+COUNTIFS('Duel Log'!C$2:C$5455,"Nicoco23",'Duel Log'!P$2:P$5455,$A22)</f>
        <v>0</v>
      </c>
      <c r="AL22" s="17" t="n">
        <f aca="false">COUNTIFS('Duel Log'!C$2:C$5455,"Nooby❤️Pi2r",'Duel Log'!I$2:I$5455,$A22)+COUNTIFS('Duel Log'!C$2:C$5455,"Nooby❤️Pi2r",'Duel Log'!J$2:J$5455,$A22)+COUNTIFS('Duel Log'!C$2:C$5455,"Nooby❤️Pi2r",'Duel Log'!K$2:K$5455,$A22)+COUNTIFS('Duel Log'!C$2:C$5455,"Nooby❤️Pi2r",'Duel Log'!L$2:L$5455,$A22)+COUNTIFS('Duel Log'!C$2:C$5455,"Nooby❤️Pi2r",'Duel Log'!M$2:M$5455,$A22)+COUNTIFS('Duel Log'!C$2:C$5455,"Nooby❤️Pi2r",'Duel Log'!N$2:N$5455,$A22)+COUNTIFS('Duel Log'!C$2:C$5455,"Nooby❤️Pi2r",'Duel Log'!O$2:O$5455,$A22)+COUNTIFS('Duel Log'!C$2:C$5455,"Nooby❤️Pi2r",'Duel Log'!P$2:P$5455,$A22)</f>
        <v>0</v>
      </c>
      <c r="AM22" s="17" t="n">
        <f aca="false">COUNTIFS('Duel Log'!C$2:C$5455,"OS xAlee",'Duel Log'!I$2:I$5455,$A22)+COUNTIFS('Duel Log'!C$2:C$5455,"OS xAlee",'Duel Log'!J$2:J$5455,$A22)+COUNTIFS('Duel Log'!C$2:C$5455,"OS xAlee",'Duel Log'!K$2:K$5455,$A22)+COUNTIFS('Duel Log'!C$2:C$5455,"OS xAlee",'Duel Log'!L$2:L$5455,$A22)+COUNTIFS('Duel Log'!C$2:C$5455,"OS xAlee",'Duel Log'!M$2:M$5455,$A22)+COUNTIFS('Duel Log'!C$2:C$5455,"OS xAlee",'Duel Log'!N$2:N$5455,$A22)+COUNTIFS('Duel Log'!C$2:C$5455,"OS xAlee",'Duel Log'!O$2:O$5455,$A22)+COUNTIFS('Duel Log'!C$2:C$5455,"OS xAlee",'Duel Log'!P$2:P$5455,$A22)</f>
        <v>0</v>
      </c>
      <c r="AN22" s="17" t="n">
        <f aca="false">COUNTIFS('Duel Log'!C$2:C$5455,"Pedro™️",'Duel Log'!I$2:I$5455,$A22)+COUNTIFS('Duel Log'!C$2:C$5455,"Pedro™️",'Duel Log'!J$2:J$5455,$A22)+COUNTIFS('Duel Log'!C$2:C$5455,"Pedro™️",'Duel Log'!K$2:K$5455,$A22)+COUNTIFS('Duel Log'!C$2:C$5455,"Pedro™️",'Duel Log'!L$2:L$5455,$A22)+COUNTIFS('Duel Log'!C$2:C$5455,"Pedro™️",'Duel Log'!M$2:M$5455,$A22)+COUNTIFS('Duel Log'!C$2:C$5455,"Pedro™️",'Duel Log'!N$2:N$5455,$A22)+COUNTIFS('Duel Log'!C$2:C$5455,"Pedro™️",'Duel Log'!O$2:O$5455,$A22)+COUNTIFS('Duel Log'!C$2:C$5455,"Pedro™️",'Duel Log'!P$2:P$5455,$A22)</f>
        <v>0</v>
      </c>
      <c r="AO22" s="17" t="n">
        <f aca="false">COUNTIFS('Duel Log'!C$2:C$5455,"Polaris",'Duel Log'!I$2:I$5455,$A22)+COUNTIFS('Duel Log'!C$2:C$5455,"Polaris",'Duel Log'!J$2:J$5455,$A22)+COUNTIFS('Duel Log'!C$2:C$5455,"Polaris",'Duel Log'!K$2:K$5455,$A22)+COUNTIFS('Duel Log'!C$2:C$5455,"Polaris",'Duel Log'!L$2:L$5455,$A22)+COUNTIFS('Duel Log'!C$2:C$5455,"Polaris",'Duel Log'!M$2:M$5455,$A22)+COUNTIFS('Duel Log'!C$2:C$5455,"Polaris",'Duel Log'!N$2:N$5455,$A22)+COUNTIFS('Duel Log'!C$2:C$5455,"Polaris",'Duel Log'!O$2:O$5455,$A22)+COUNTIFS('Duel Log'!C$2:C$5455,"Polaris",'Duel Log'!P$2:P$5455,$A22)</f>
        <v>0</v>
      </c>
      <c r="AP22" s="17" t="n">
        <f aca="false">COUNTIFS('Duel Log'!C$2:C$5455,"RAD",'Duel Log'!I$2:I$5455,$A22)+COUNTIFS('Duel Log'!C$2:C$5455,"RAD",'Duel Log'!J$2:J$5455,$A22)+COUNTIFS('Duel Log'!C$2:C$5455,"RAD",'Duel Log'!K$2:K$5455,$A22)+COUNTIFS('Duel Log'!C$2:C$5455,"RAD",'Duel Log'!L$2:L$5455,$A22)+COUNTIFS('Duel Log'!C$2:C$5455,"RAD",'Duel Log'!M$2:M$5455,$A22)+COUNTIFS('Duel Log'!C$2:C$5455,"RAD",'Duel Log'!N$2:N$5455,$A22)+COUNTIFS('Duel Log'!C$2:C$5455,"RAD",'Duel Log'!O$2:O$5455,$A22)+COUNTIFS('Duel Log'!C$2:C$5455,"RAD",'Duel Log'!P$2:P$5455,$A22)</f>
        <v>0</v>
      </c>
      <c r="AQ22" s="17" t="n">
        <f aca="false">COUNTIFS('Duel Log'!C$2:C$5455,"RUBIZALEZ",'Duel Log'!I$2:I$5455,$A22)+COUNTIFS('Duel Log'!C$2:C$5455,"RUBIZALEZ",'Duel Log'!J$2:J$5455,$A22)+COUNTIFS('Duel Log'!C$2:C$5455,"RUBIZALEZ",'Duel Log'!K$2:K$5455,$A22)+COUNTIFS('Duel Log'!C$2:C$5455,"RUBIZALEZ",'Duel Log'!L$2:L$5455,$A22)+COUNTIFS('Duel Log'!C$2:C$5455,"RUBIZALEZ",'Duel Log'!M$2:M$5455,$A22)+COUNTIFS('Duel Log'!C$2:C$5455,"RUBIZALEZ",'Duel Log'!N$2:N$5455,$A22)+COUNTIFS('Duel Log'!C$2:C$5455,"RUBIZALEZ",'Duel Log'!O$2:O$5455,$A22)+COUNTIFS('Duel Log'!C$2:C$5455,"RUBIZALEZ",'Duel Log'!P$2:P$5455,$A22)</f>
        <v>0</v>
      </c>
      <c r="AR22" s="17" t="n">
        <f aca="false">COUNTIFS('Duel Log'!C$2:C$5455,"Rainbow",'Duel Log'!I$2:I$5455,$A22)+COUNTIFS('Duel Log'!C$2:C$5455,"Rainbow",'Duel Log'!J$2:J$5455,$A22)+COUNTIFS('Duel Log'!C$2:C$5455,"Rainbow",'Duel Log'!K$2:K$5455,$A22)+COUNTIFS('Duel Log'!C$2:C$5455,"Rainbow",'Duel Log'!L$2:L$5455,$A22)+COUNTIFS('Duel Log'!C$2:C$5455,"Rainbow",'Duel Log'!M$2:M$5455,$A22)+COUNTIFS('Duel Log'!C$2:C$5455,"Rainbow",'Duel Log'!N$2:N$5455,$A22)+COUNTIFS('Duel Log'!C$2:C$5455,"Rainbow",'Duel Log'!O$2:O$5455,$A22)+COUNTIFS('Duel Log'!C$2:C$5455,"Rainbow",'Duel Log'!P$2:P$5455,$A22)</f>
        <v>0</v>
      </c>
      <c r="AS22" s="17" t="n">
        <f aca="false">COUNTIFS('Duel Log'!C$2:C$5455,"Reminor",'Duel Log'!I$2:I$5455,$A22)+COUNTIFS('Duel Log'!C$2:C$5455,"Reminor",'Duel Log'!J$2:J$5455,$A22)+COUNTIFS('Duel Log'!C$2:C$5455,"Reminor",'Duel Log'!K$2:K$5455,$A22)+COUNTIFS('Duel Log'!C$2:C$5455,"Reminor",'Duel Log'!L$2:L$5455,$A22)+COUNTIFS('Duel Log'!C$2:C$5455,"Reminor",'Duel Log'!M$2:M$5455,$A22)+COUNTIFS('Duel Log'!C$2:C$5455,"Reminor",'Duel Log'!N$2:N$5455,$A22)+COUNTIFS('Duel Log'!C$2:C$5455,"Reminor",'Duel Log'!O$2:O$5455,$A22)+COUNTIFS('Duel Log'!C$2:C$5455,"Reminor",'Duel Log'!P$2:P$5455,$A22)</f>
        <v>0</v>
      </c>
      <c r="AT22" s="17" t="n">
        <f aca="false">COUNTIFS('Duel Log'!C$2:C$5455,"Rin✨安之",'Duel Log'!I$2:I$5455,$A22)+COUNTIFS('Duel Log'!C$2:C$5455,"Rin✨安之",'Duel Log'!J$2:J$5455,$A22)+COUNTIFS('Duel Log'!C$2:C$5455,"Rin✨安之",'Duel Log'!K$2:K$5455,$A22)+COUNTIFS('Duel Log'!C$2:C$5455,"Rin✨安之",'Duel Log'!L$2:L$5455,$A22)+COUNTIFS('Duel Log'!C$2:C$5455,"Rin✨安之",'Duel Log'!M$2:M$5455,$A22)+COUNTIFS('Duel Log'!C$2:C$5455,"Rin✨安之",'Duel Log'!N$2:N$5455,$A22)+COUNTIFS('Duel Log'!C$2:C$5455,"Rin✨安之",'Duel Log'!O$2:O$5455,$A22)+COUNTIFS('Duel Log'!C$2:C$5455,"Rin✨安之",'Duel Log'!P$2:P$5455,$A22)</f>
        <v>0</v>
      </c>
      <c r="AU22" s="17" t="n">
        <f aca="false">COUNTIFS('Duel Log'!C$2:C$5455,"Ryley",'Duel Log'!I$2:I$5455,$A22)+COUNTIFS('Duel Log'!C$2:C$5455,"Ryley",'Duel Log'!J$2:J$5455,$A22)+COUNTIFS('Duel Log'!C$2:C$5455,"Ryley",'Duel Log'!K$2:K$5455,$A22)+COUNTIFS('Duel Log'!C$2:C$5455,"Ryley",'Duel Log'!L$2:L$5455,$A22)+COUNTIFS('Duel Log'!C$2:C$5455,"Ryley",'Duel Log'!M$2:M$5455,$A22)+COUNTIFS('Duel Log'!C$2:C$5455,"Ryley",'Duel Log'!N$2:N$5455,$A22)+COUNTIFS('Duel Log'!C$2:C$5455,"Ryley",'Duel Log'!O$2:O$5455,$A22)+COUNTIFS('Duel Log'!C$2:C$5455,"Ryley",'Duel Log'!P$2:P$5455,$A22)</f>
        <v>0</v>
      </c>
      <c r="AV22" s="17" t="n">
        <f aca="false">COUNTIFS('Duel Log'!C$2:C$5455,"SK Dominik",'Duel Log'!I$2:I$5455,$A22)+COUNTIFS('Duel Log'!C$2:C$5455,"SK Dominik",'Duel Log'!J$2:J$5455,$A22)+COUNTIFS('Duel Log'!C$2:C$5455,"SK Dominik",'Duel Log'!K$2:K$5455,$A22)+COUNTIFS('Duel Log'!C$2:C$5455,"SK Dominik",'Duel Log'!L$2:L$5455,$A22)+COUNTIFS('Duel Log'!C$2:C$5455,"SK Dominik",'Duel Log'!M$2:M$5455,$A22)+COUNTIFS('Duel Log'!C$2:C$5455,"SK Dominik",'Duel Log'!N$2:N$5455,$A22)+COUNTIFS('Duel Log'!C$2:C$5455,"SK Dominik",'Duel Log'!O$2:O$5455,$A22)+COUNTIFS('Duel Log'!C$2:C$5455,"SK Dominik",'Duel Log'!P$2:P$5455,$A22)</f>
        <v>0</v>
      </c>
      <c r="AW22" s="17" t="n">
        <f aca="false">COUNTIFS('Duel Log'!C$2:C$5455,"SK Morten",'Duel Log'!I$2:I$5455,$A22)+COUNTIFS('Duel Log'!C$2:C$5455,"SK Morten",'Duel Log'!J$2:J$5455,$A22)+COUNTIFS('Duel Log'!C$2:C$5455,"SK Morten",'Duel Log'!K$2:K$5455,$A22)+COUNTIFS('Duel Log'!C$2:C$5455,"SK Morten",'Duel Log'!L$2:L$5455,$A22)+COUNTIFS('Duel Log'!C$2:C$5455,"SK Morten",'Duel Log'!M$2:M$5455,$A22)+COUNTIFS('Duel Log'!C$2:C$5455,"SK Morten",'Duel Log'!N$2:N$5455,$A22)+COUNTIFS('Duel Log'!C$2:C$5455,"SK Morten",'Duel Log'!O$2:O$5455,$A22)+COUNTIFS('Duel Log'!C$2:C$5455,"SK Morten",'Duel Log'!P$2:P$5455,$A22)</f>
        <v>0</v>
      </c>
      <c r="AX22" s="17" t="n">
        <f aca="false">COUNTIFS('Duel Log'!C$2:C$5455,"SK xopxsam",'Duel Log'!I$2:I$5455,$A22)+COUNTIFS('Duel Log'!C$2:C$5455,"SK xopxsam",'Duel Log'!J$2:J$5455,$A22)+COUNTIFS('Duel Log'!C$2:C$5455,"SK xopxsam",'Duel Log'!K$2:K$5455,$A22)+COUNTIFS('Duel Log'!C$2:C$5455,"SK xopxsam",'Duel Log'!L$2:L$5455,$A22)+COUNTIFS('Duel Log'!C$2:C$5455,"SK xopxsam",'Duel Log'!M$2:M$5455,$A22)+COUNTIFS('Duel Log'!C$2:C$5455,"SK xopxsam",'Duel Log'!N$2:N$5455,$A22)+COUNTIFS('Duel Log'!C$2:C$5455,"SK xopxsam",'Duel Log'!O$2:O$5455,$A22)+COUNTIFS('Duel Log'!C$2:C$5455,"SK xopxsam",'Duel Log'!P$2:P$5455,$A22)</f>
        <v>0</v>
      </c>
      <c r="AY22" s="17" t="n">
        <f aca="false">COUNTIFS('Duel Log'!C$2:C$5455,"Samuel Bassotto",'Duel Log'!I$2:I$5455,$A22)+COUNTIFS('Duel Log'!C$2:C$5455,"Samuel Bassotto",'Duel Log'!J$2:J$5455,$A22)+COUNTIFS('Duel Log'!C$2:C$5455,"Samuel Bassotto",'Duel Log'!K$2:K$5455,$A22)+COUNTIFS('Duel Log'!C$2:C$5455,"Samuel Bassotto",'Duel Log'!L$2:L$5455,$A22)+COUNTIFS('Duel Log'!C$2:C$5455,"Samuel Bassotto",'Duel Log'!M$2:M$5455,$A22)+COUNTIFS('Duel Log'!C$2:C$5455,"Samuel Bassotto",'Duel Log'!N$2:N$5455,$A22)+COUNTIFS('Duel Log'!C$2:C$5455,"Samuel Bassotto",'Duel Log'!O$2:O$5455,$A22)+COUNTIFS('Duel Log'!C$2:C$5455,"Samuel Bassotto",'Duel Log'!P$2:P$5455,$A22)</f>
        <v>0</v>
      </c>
      <c r="AZ22" s="17" t="n">
        <f aca="false">COUNTIFS('Duel Log'!C$2:C$5455,"SandBox",'Duel Log'!I$2:I$5455,$A22)+COUNTIFS('Duel Log'!C$2:C$5455,"SandBox",'Duel Log'!J$2:J$5455,$A22)+COUNTIFS('Duel Log'!C$2:C$5455,"SandBox",'Duel Log'!K$2:K$5455,$A22)+COUNTIFS('Duel Log'!C$2:C$5455,"SandBox",'Duel Log'!L$2:L$5455,$A22)+COUNTIFS('Duel Log'!C$2:C$5455,"SandBox",'Duel Log'!M$2:M$5455,$A22)+COUNTIFS('Duel Log'!C$2:C$5455,"SandBox",'Duel Log'!N$2:N$5455,$A22)+COUNTIFS('Duel Log'!C$2:C$5455,"SandBox",'Duel Log'!O$2:O$5455,$A22)+COUNTIFS('Duel Log'!C$2:C$5455,"SandBox",'Duel Log'!P$2:P$5455,$A22)</f>
        <v>0</v>
      </c>
      <c r="BA22" s="17" t="n">
        <f aca="false">COUNTIFS('Duel Log'!C$2:C$5455,"Sosaa1of1",'Duel Log'!I$2:I$5455,$A22)+COUNTIFS('Duel Log'!C$2:C$5455,"Sosaa1of1",'Duel Log'!J$2:J$5455,$A22)+COUNTIFS('Duel Log'!C$2:C$5455,"Sosaa1of1",'Duel Log'!K$2:K$5455,$A22)+COUNTIFS('Duel Log'!C$2:C$5455,"Sosaa1of1",'Duel Log'!L$2:L$5455,$A22)+COUNTIFS('Duel Log'!C$2:C$5455,"Sosaa1of1",'Duel Log'!M$2:M$5455,$A22)+COUNTIFS('Duel Log'!C$2:C$5455,"Sosaa1of1",'Duel Log'!N$2:N$5455,$A22)+COUNTIFS('Duel Log'!C$2:C$5455,"Sosaa1of1",'Duel Log'!O$2:O$5455,$A22)+COUNTIFS('Duel Log'!C$2:C$5455,"Sosaa1of1",'Duel Log'!P$2:P$5455,$A22)</f>
        <v>0</v>
      </c>
      <c r="BB22" s="17" t="n">
        <f aca="false">COUNTIFS('Duel Log'!C$2:C$5455,"Steeef",'Duel Log'!I$2:I$5455,$A22)+COUNTIFS('Duel Log'!C$2:C$5455,"Steeef",'Duel Log'!J$2:J$5455,$A22)+COUNTIFS('Duel Log'!C$2:C$5455,"Steeef",'Duel Log'!K$2:K$5455,$A22)+COUNTIFS('Duel Log'!C$2:C$5455,"Steeef",'Duel Log'!L$2:L$5455,$A22)+COUNTIFS('Duel Log'!C$2:C$5455,"Steeef",'Duel Log'!M$2:M$5455,$A22)+COUNTIFS('Duel Log'!C$2:C$5455,"Steeef",'Duel Log'!N$2:N$5455,$A22)+COUNTIFS('Duel Log'!C$2:C$5455,"Steeef",'Duel Log'!O$2:O$5455,$A22)+COUNTIFS('Duel Log'!C$2:C$5455,"Steeef",'Duel Log'!P$2:P$5455,$A22)</f>
        <v>0</v>
      </c>
      <c r="BC22" s="17" t="n">
        <f aca="false">COUNTIFS('Duel Log'!C$2:C$5455,"TMX I Mateja",'Duel Log'!I$2:I$5455,$A22)+COUNTIFS('Duel Log'!C$2:C$5455,"TMX I Mateja",'Duel Log'!J$2:J$5455,$A22)+COUNTIFS('Duel Log'!C$2:C$5455,"TMX I Mateja",'Duel Log'!K$2:K$5455,$A22)+COUNTIFS('Duel Log'!C$2:C$5455,"TMX I Mateja",'Duel Log'!L$2:L$5455,$A22)+COUNTIFS('Duel Log'!C$2:C$5455,"TMX I Mateja",'Duel Log'!M$2:M$5455,$A22)+COUNTIFS('Duel Log'!C$2:C$5455,"TMX I Mateja",'Duel Log'!N$2:N$5455,$A22)+COUNTIFS('Duel Log'!C$2:C$5455,"TMX I Mateja",'Duel Log'!O$2:O$5455,$A22)+COUNTIFS('Duel Log'!C$2:C$5455,"TMX I Mateja",'Duel Log'!P$2:P$5455,$A22)</f>
        <v>0</v>
      </c>
      <c r="BD22" s="17" t="n">
        <f aca="false">COUNTIFS('Duel Log'!C$2:C$5455,"TTK:MrAwesomeCR",'Duel Log'!I$2:I$5455,$A22)+COUNTIFS('Duel Log'!C$2:C$5455,"TTK:MrAwesomeCR",'Duel Log'!J$2:J$5455,$A22)+COUNTIFS('Duel Log'!C$2:C$5455,"TTK:MrAwesomeCR",'Duel Log'!K$2:K$5455,$A22)+COUNTIFS('Duel Log'!C$2:C$5455,"TTK:MrAwesomeCR",'Duel Log'!L$2:L$5455,$A22)+COUNTIFS('Duel Log'!C$2:C$5455,"TTK:MrAwesomeCR",'Duel Log'!M$2:M$5455,$A22)+COUNTIFS('Duel Log'!C$2:C$5455,"TTK:MrAwesomeCR",'Duel Log'!N$2:N$5455,$A22)+COUNTIFS('Duel Log'!C$2:C$5455,"TTK:MrAwesomeCR",'Duel Log'!O$2:O$5455,$A22)+COUNTIFS('Duel Log'!C$2:C$5455,"TTK:MrAwesomeCR",'Duel Log'!P$2:P$5455,$A22)</f>
        <v>0</v>
      </c>
      <c r="BE22" s="17" t="n">
        <f aca="false">COUNTIFS('Duel Log'!C$2:C$5455,"Turan✨",'Duel Log'!I$2:I$5455,$A22)+COUNTIFS('Duel Log'!C$2:C$5455,"Turan✨",'Duel Log'!J$2:J$5455,$A22)+COUNTIFS('Duel Log'!C$2:C$5455,"Turan✨",'Duel Log'!K$2:K$5455,$A22)+COUNTIFS('Duel Log'!C$2:C$5455,"Turan✨",'Duel Log'!L$2:L$5455,$A22)+COUNTIFS('Duel Log'!C$2:C$5455,"Turan✨",'Duel Log'!M$2:M$5455,$A22)+COUNTIFS('Duel Log'!C$2:C$5455,"Turan✨",'Duel Log'!N$2:N$5455,$A22)+COUNTIFS('Duel Log'!C$2:C$5455,"Turan✨",'Duel Log'!O$2:O$5455,$A22)+COUNTIFS('Duel Log'!C$2:C$5455,"Turan✨",'Duel Log'!P$2:P$5455,$A22)</f>
        <v>0</v>
      </c>
      <c r="BF22" s="17" t="n">
        <f aca="false">COUNTIFS('Duel Log'!C$2:C$5455,"Viktor",'Duel Log'!I$2:I$5455,$A22)+COUNTIFS('Duel Log'!C$2:C$5455,"Viktor",'Duel Log'!J$2:J$5455,$A22)+COUNTIFS('Duel Log'!C$2:C$5455,"Viktor",'Duel Log'!K$2:K$5455,$A22)+COUNTIFS('Duel Log'!C$2:C$5455,"Viktor",'Duel Log'!L$2:L$5455,$A22)+COUNTIFS('Duel Log'!C$2:C$5455,"Viktor",'Duel Log'!M$2:M$5455,$A22)+COUNTIFS('Duel Log'!C$2:C$5455,"Viktor",'Duel Log'!N$2:N$5455,$A22)+COUNTIFS('Duel Log'!C$2:C$5455,"Viktor",'Duel Log'!O$2:O$5455,$A22)+COUNTIFS('Duel Log'!C$2:C$5455,"Viktor",'Duel Log'!P$2:P$5455,$A22)</f>
        <v>0</v>
      </c>
      <c r="BG22" s="17" t="n">
        <f aca="false">COUNTIFS('Duel Log'!C$2:C$5455,"Vitor75",'Duel Log'!I$2:I$5455,$A22)+COUNTIFS('Duel Log'!C$2:C$5455,"Vitor75",'Duel Log'!J$2:J$5455,$A22)+COUNTIFS('Duel Log'!C$2:C$5455,"Vitor75",'Duel Log'!K$2:K$5455,$A22)+COUNTIFS('Duel Log'!C$2:C$5455,"Vitor75",'Duel Log'!L$2:L$5455,$A22)+COUNTIFS('Duel Log'!C$2:C$5455,"Vitor75",'Duel Log'!M$2:M$5455,$A22)+COUNTIFS('Duel Log'!C$2:C$5455,"Vitor75",'Duel Log'!N$2:N$5455,$A22)+COUNTIFS('Duel Log'!C$2:C$5455,"Vitor75",'Duel Log'!O$2:O$5455,$A22)+COUNTIFS('Duel Log'!C$2:C$5455,"Vitor75",'Duel Log'!P$2:P$5455,$A22)</f>
        <v>0</v>
      </c>
      <c r="BH22" s="17" t="n">
        <f aca="false">COUNTIFS('Duel Log'!C$2:C$5455,"WL ✨ Tytoń 劲头",'Duel Log'!I$2:I$5455,$A22)+COUNTIFS('Duel Log'!C$2:C$5455,"WL ✨ Tytoń 劲头",'Duel Log'!J$2:J$5455,$A22)+COUNTIFS('Duel Log'!C$2:C$5455,"WL ✨ Tytoń 劲头",'Duel Log'!K$2:K$5455,$A22)+COUNTIFS('Duel Log'!C$2:C$5455,"WL ✨ Tytoń 劲头",'Duel Log'!L$2:L$5455,$A22)+COUNTIFS('Duel Log'!C$2:C$5455,"WL ✨ Tytoń 劲头",'Duel Log'!M$2:M$5455,$A22)+COUNTIFS('Duel Log'!C$2:C$5455,"WL ✨ Tytoń 劲头",'Duel Log'!N$2:N$5455,$A22)+COUNTIFS('Duel Log'!C$2:C$5455,"WL ✨ Tytoń 劲头",'Duel Log'!O$2:O$5455,$A22)+COUNTIFS('Duel Log'!C$2:C$5455,"WL ✨ Tytoń 劲头",'Duel Log'!P$2:P$5455,$A22)</f>
        <v>0</v>
      </c>
      <c r="BI22" s="17" t="n">
        <f aca="false">COUNTIFS('Duel Log'!C$2:C$5455,"WL ツ Dam’s ✨",'Duel Log'!I$2:I$5455,$A22)+COUNTIFS('Duel Log'!C$2:C$5455,"WL ツ Dam’s ✨",'Duel Log'!J$2:J$5455,$A22)+COUNTIFS('Duel Log'!C$2:C$5455,"WL ツ Dam’s ✨",'Duel Log'!K$2:K$5455,$A22)+COUNTIFS('Duel Log'!C$2:C$5455,"WL ツ Dam’s ✨",'Duel Log'!L$2:L$5455,$A22)+COUNTIFS('Duel Log'!C$2:C$5455,"WL ツ Dam’s ✨",'Duel Log'!M$2:M$5455,$A22)+COUNTIFS('Duel Log'!C$2:C$5455,"WL ツ Dam’s ✨",'Duel Log'!N$2:N$5455,$A22)+COUNTIFS('Duel Log'!C$2:C$5455,"WL ツ Dam’s ✨",'Duel Log'!O$2:O$5455,$A22)+COUNTIFS('Duel Log'!C$2:C$5455,"WL ツ Dam’s ✨",'Duel Log'!P$2:P$5455,$A22)</f>
        <v>0</v>
      </c>
      <c r="BJ22" s="17" t="n">
        <f aca="false">COUNTIFS('Duel Log'!C$2:C$5455,"Wallace",'Duel Log'!I$2:I$5455,$A22)+COUNTIFS('Duel Log'!C$2:C$5455,"Wallace",'Duel Log'!J$2:J$5455,$A22)+COUNTIFS('Duel Log'!C$2:C$5455,"Wallace",'Duel Log'!K$2:K$5455,$A22)+COUNTIFS('Duel Log'!C$2:C$5455,"Wallace",'Duel Log'!L$2:L$5455,$A22)+COUNTIFS('Duel Log'!C$2:C$5455,"Wallace",'Duel Log'!M$2:M$5455,$A22)+COUNTIFS('Duel Log'!C$2:C$5455,"Wallace",'Duel Log'!N$2:N$5455,$A22)+COUNTIFS('Duel Log'!C$2:C$5455,"Wallace",'Duel Log'!O$2:O$5455,$A22)+COUNTIFS('Duel Log'!C$2:C$5455,"Wallace",'Duel Log'!P$2:P$5455,$A22)</f>
        <v>0</v>
      </c>
      <c r="BK22" s="17" t="n">
        <f aca="false">COUNTIFS('Duel Log'!C$2:C$5455,"Wyze❤️Ultimo",'Duel Log'!I$2:I$5455,$A22)+COUNTIFS('Duel Log'!C$2:C$5455,"Wyze❤️Ultimo",'Duel Log'!J$2:J$5455,$A22)+COUNTIFS('Duel Log'!C$2:C$5455,"Wyze❤️Ultimo",'Duel Log'!K$2:K$5455,$A22)+COUNTIFS('Duel Log'!C$2:C$5455,"Wyze❤️Ultimo",'Duel Log'!L$2:L$5455,$A22)+COUNTIFS('Duel Log'!C$2:C$5455,"Wyze❤️Ultimo",'Duel Log'!M$2:M$5455,$A22)+COUNTIFS('Duel Log'!C$2:C$5455,"Wyze❤️Ultimo",'Duel Log'!N$2:N$5455,$A22)+COUNTIFS('Duel Log'!C$2:C$5455,"Wyze❤️Ultimo",'Duel Log'!O$2:O$5455,$A22)+COUNTIFS('Duel Log'!C$2:C$5455,"Wyze❤️Ultimo",'Duel Log'!P$2:P$5455,$A22)</f>
        <v>0</v>
      </c>
      <c r="BL22" s="17" t="n">
        <f aca="false">COUNTIFS('Duel Log'!C$2:C$5455,"Yoru",'Duel Log'!I$2:I$5455,$A22)+COUNTIFS('Duel Log'!C$2:C$5455,"Yoru",'Duel Log'!J$2:J$5455,$A22)+COUNTIFS('Duel Log'!C$2:C$5455,"Yoru",'Duel Log'!K$2:K$5455,$A22)+COUNTIFS('Duel Log'!C$2:C$5455,"Yoru",'Duel Log'!L$2:L$5455,$A22)+COUNTIFS('Duel Log'!C$2:C$5455,"Yoru",'Duel Log'!M$2:M$5455,$A22)+COUNTIFS('Duel Log'!C$2:C$5455,"Yoru",'Duel Log'!N$2:N$5455,$A22)+COUNTIFS('Duel Log'!C$2:C$5455,"Yoru",'Duel Log'!O$2:O$5455,$A22)+COUNTIFS('Duel Log'!C$2:C$5455,"Yoru",'Duel Log'!P$2:P$5455,$A22)</f>
        <v>0</v>
      </c>
      <c r="BM22" s="17" t="n">
        <f aca="false">COUNTIFS('Duel Log'!C$2:C$5455,"ZQuentino",'Duel Log'!I$2:I$5455,$A22)+COUNTIFS('Duel Log'!C$2:C$5455,"ZQuentino",'Duel Log'!J$2:J$5455,$A22)+COUNTIFS('Duel Log'!C$2:C$5455,"ZQuentino",'Duel Log'!K$2:K$5455,$A22)+COUNTIFS('Duel Log'!C$2:C$5455,"ZQuentino",'Duel Log'!L$2:L$5455,$A22)+COUNTIFS('Duel Log'!C$2:C$5455,"ZQuentino",'Duel Log'!M$2:M$5455,$A22)+COUNTIFS('Duel Log'!C$2:C$5455,"ZQuentino",'Duel Log'!N$2:N$5455,$A22)+COUNTIFS('Duel Log'!C$2:C$5455,"ZQuentino",'Duel Log'!O$2:O$5455,$A22)+COUNTIFS('Duel Log'!C$2:C$5455,"ZQuentino",'Duel Log'!P$2:P$5455,$A22)</f>
        <v>0</v>
      </c>
      <c r="BN22" s="17" t="n">
        <f aca="false">COUNTIFS('Duel Log'!C$2:C$5455,"adriel",'Duel Log'!I$2:I$5455,$A22)+COUNTIFS('Duel Log'!C$2:C$5455,"adriel",'Duel Log'!J$2:J$5455,$A22)+COUNTIFS('Duel Log'!C$2:C$5455,"adriel",'Duel Log'!K$2:K$5455,$A22)+COUNTIFS('Duel Log'!C$2:C$5455,"adriel",'Duel Log'!L$2:L$5455,$A22)+COUNTIFS('Duel Log'!C$2:C$5455,"adriel",'Duel Log'!M$2:M$5455,$A22)+COUNTIFS('Duel Log'!C$2:C$5455,"adriel",'Duel Log'!N$2:N$5455,$A22)+COUNTIFS('Duel Log'!C$2:C$5455,"adriel",'Duel Log'!O$2:O$5455,$A22)+COUNTIFS('Duel Log'!C$2:C$5455,"adriel",'Duel Log'!P$2:P$5455,$A22)</f>
        <v>0</v>
      </c>
      <c r="BO22" s="17" t="n">
        <f aca="false">COUNTIFS('Duel Log'!C$2:C$5455,"dark✨安花",'Duel Log'!I$2:I$5455,$A22)+COUNTIFS('Duel Log'!C$2:C$5455,"dark✨安花",'Duel Log'!J$2:J$5455,$A22)+COUNTIFS('Duel Log'!C$2:C$5455,"dark✨安花",'Duel Log'!K$2:K$5455,$A22)+COUNTIFS('Duel Log'!C$2:C$5455,"dark✨安花",'Duel Log'!L$2:L$5455,$A22)+COUNTIFS('Duel Log'!C$2:C$5455,"dark✨安花",'Duel Log'!M$2:M$5455,$A22)+COUNTIFS('Duel Log'!C$2:C$5455,"dark✨安花",'Duel Log'!N$2:N$5455,$A22)+COUNTIFS('Duel Log'!C$2:C$5455,"dark✨安花",'Duel Log'!O$2:O$5455,$A22)+COUNTIFS('Duel Log'!C$2:C$5455,"dark✨安花",'Duel Log'!P$2:P$5455,$A22)</f>
        <v>0</v>
      </c>
      <c r="BP22" s="17" t="n">
        <f aca="false">COUNTIFS('Duel Log'!C$2:C$5455,"droy",'Duel Log'!I$2:I$5455,$A22)+COUNTIFS('Duel Log'!C$2:C$5455,"droy",'Duel Log'!J$2:J$5455,$A22)+COUNTIFS('Duel Log'!C$2:C$5455,"droy",'Duel Log'!K$2:K$5455,$A22)+COUNTIFS('Duel Log'!C$2:C$5455,"droy",'Duel Log'!L$2:L$5455,$A22)+COUNTIFS('Duel Log'!C$2:C$5455,"droy",'Duel Log'!M$2:M$5455,$A22)+COUNTIFS('Duel Log'!C$2:C$5455,"droy",'Duel Log'!N$2:N$5455,$A22)+COUNTIFS('Duel Log'!C$2:C$5455,"droy",'Duel Log'!O$2:O$5455,$A22)+COUNTIFS('Duel Log'!C$2:C$5455,"droy",'Duel Log'!P$2:P$5455,$A22)</f>
        <v>0</v>
      </c>
      <c r="BQ22" s="17" t="n">
        <f aca="false">COUNTIFS('Duel Log'!C$2:C$5455,"evolve✨律师",'Duel Log'!I$2:I$5455,$A22)+COUNTIFS('Duel Log'!C$2:C$5455,"evolve✨律师",'Duel Log'!J$2:J$5455,$A22)+COUNTIFS('Duel Log'!C$2:C$5455,"evolve✨律师",'Duel Log'!K$2:K$5455,$A22)+COUNTIFS('Duel Log'!C$2:C$5455,"evolve✨律师",'Duel Log'!L$2:L$5455,$A22)+COUNTIFS('Duel Log'!C$2:C$5455,"evolve✨律师",'Duel Log'!M$2:M$5455,$A22)+COUNTIFS('Duel Log'!C$2:C$5455,"evolve✨律师",'Duel Log'!N$2:N$5455,$A22)+COUNTIFS('Duel Log'!C$2:C$5455,"evolve✨律师",'Duel Log'!O$2:O$5455,$A22)+COUNTIFS('Duel Log'!C$2:C$5455,"evolve✨律师",'Duel Log'!P$2:P$5455,$A22)</f>
        <v>0</v>
      </c>
      <c r="BR22" s="17" t="n">
        <f aca="false">COUNTIFS('Duel Log'!C$2:C$5455,"fluffypotato99",'Duel Log'!I$2:I$5455,$A22)+COUNTIFS('Duel Log'!C$2:C$5455,"fluffypotato99",'Duel Log'!J$2:J$5455,$A22)+COUNTIFS('Duel Log'!C$2:C$5455,"fluffypotato99",'Duel Log'!K$2:K$5455,$A22)+COUNTIFS('Duel Log'!C$2:C$5455,"fluffypotato99",'Duel Log'!L$2:L$5455,$A22)+COUNTIFS('Duel Log'!C$2:C$5455,"fluffypotato99",'Duel Log'!M$2:M$5455,$A22)+COUNTIFS('Duel Log'!C$2:C$5455,"fluffypotato99",'Duel Log'!N$2:N$5455,$A22)+COUNTIFS('Duel Log'!C$2:C$5455,"fluffypotato99",'Duel Log'!O$2:O$5455,$A22)+COUNTIFS('Duel Log'!C$2:C$5455,"fluffypotato99",'Duel Log'!P$2:P$5455,$A22)</f>
        <v>0</v>
      </c>
      <c r="BS22" s="17" t="n">
        <f aca="false">COUNTIFS('Duel Log'!C$2:C$5455,"kodigogg",'Duel Log'!I$2:I$5455,$A22)+COUNTIFS('Duel Log'!C$2:C$5455,"kodigogg",'Duel Log'!J$2:J$5455,$A22)+COUNTIFS('Duel Log'!C$2:C$5455,"kodigogg",'Duel Log'!K$2:K$5455,$A22)+COUNTIFS('Duel Log'!C$2:C$5455,"kodigogg",'Duel Log'!L$2:L$5455,$A22)+COUNTIFS('Duel Log'!C$2:C$5455,"kodigogg",'Duel Log'!M$2:M$5455,$A22)+COUNTIFS('Duel Log'!C$2:C$5455,"kodigogg",'Duel Log'!N$2:N$5455,$A22)+COUNTIFS('Duel Log'!C$2:C$5455,"kodigogg",'Duel Log'!O$2:O$5455,$A22)+COUNTIFS('Duel Log'!C$2:C$5455,"kodigogg",'Duel Log'!P$2:P$5455,$A22)</f>
        <v>0</v>
      </c>
      <c r="BT22" s="17" t="n">
        <f aca="false">COUNTIFS('Duel Log'!C$2:C$5455,"⇀スキル丨Hadi",'Duel Log'!I$2:I$5455,$A22)+COUNTIFS('Duel Log'!C$2:C$5455,"⇀スキル丨Hadi",'Duel Log'!J$2:J$5455,$A22)+COUNTIFS('Duel Log'!C$2:C$5455,"⇀スキル丨Hadi",'Duel Log'!K$2:K$5455,$A22)+COUNTIFS('Duel Log'!C$2:C$5455,"⇀スキル丨Hadi",'Duel Log'!L$2:L$5455,$A22)+COUNTIFS('Duel Log'!C$2:C$5455,"⇀スキル丨Hadi",'Duel Log'!M$2:M$5455,$A22)+COUNTIFS('Duel Log'!C$2:C$5455,"⇀スキル丨Hadi",'Duel Log'!N$2:N$5455,$A22)+COUNTIFS('Duel Log'!C$2:C$5455,"⇀スキル丨Hadi",'Duel Log'!O$2:O$5455,$A22)+COUNTIFS('Duel Log'!C$2:C$5455,"⇀スキル丨Hadi",'Duel Log'!P$2:P$5455,$A22)</f>
        <v>0</v>
      </c>
      <c r="BU22" s="17" t="n">
        <f aca="false">COUNTIFS('Duel Log'!C$2:C$5455,"✨Tanji",'Duel Log'!I$2:I$5455,$A22)+COUNTIFS('Duel Log'!C$2:C$5455,"✨Tanji",'Duel Log'!J$2:J$5455,$A22)+COUNTIFS('Duel Log'!C$2:C$5455,"✨Tanji",'Duel Log'!K$2:K$5455,$A22)+COUNTIFS('Duel Log'!C$2:C$5455,"✨Tanji",'Duel Log'!L$2:L$5455,$A22)+COUNTIFS('Duel Log'!C$2:C$5455,"✨Tanji",'Duel Log'!M$2:M$5455,$A22)+COUNTIFS('Duel Log'!C$2:C$5455,"✨Tanji",'Duel Log'!N$2:N$5455,$A22)+COUNTIFS('Duel Log'!C$2:C$5455,"✨Tanji",'Duel Log'!O$2:O$5455,$A22)+COUNTIFS('Duel Log'!C$2:C$5455,"✨Tanji",'Duel Log'!P$2:P$5455,$A22)</f>
        <v>0</v>
      </c>
      <c r="BV22" s="17" t="n">
        <f aca="false">COUNTIFS('Duel Log'!C$2:C$5455,"くり",'Duel Log'!I$2:I$5455,$A22)+COUNTIFS('Duel Log'!C$2:C$5455,"くり",'Duel Log'!J$2:J$5455,$A22)+COUNTIFS('Duel Log'!C$2:C$5455,"くり",'Duel Log'!K$2:K$5455,$A22)+COUNTIFS('Duel Log'!C$2:C$5455,"くり",'Duel Log'!L$2:L$5455,$A22)+COUNTIFS('Duel Log'!C$2:C$5455,"くり",'Duel Log'!M$2:M$5455,$A22)+COUNTIFS('Duel Log'!C$2:C$5455,"くり",'Duel Log'!N$2:N$5455,$A22)+COUNTIFS('Duel Log'!C$2:C$5455,"くり",'Duel Log'!O$2:O$5455,$A22)+COUNTIFS('Duel Log'!C$2:C$5455,"くり",'Duel Log'!P$2:P$5455,$A22)</f>
        <v>0</v>
      </c>
      <c r="BW22" s="17" t="n">
        <f aca="false">COUNTIFS('Duel Log'!C$2:C$5455,"ぐりてゃん",'Duel Log'!I$2:I$5455,$A22)+COUNTIFS('Duel Log'!C$2:C$5455,"ぐりてゃん",'Duel Log'!J$2:J$5455,$A22)+COUNTIFS('Duel Log'!C$2:C$5455,"ぐりてゃん",'Duel Log'!K$2:K$5455,$A22)+COUNTIFS('Duel Log'!C$2:C$5455,"ぐりてゃん",'Duel Log'!L$2:L$5455,$A22)+COUNTIFS('Duel Log'!C$2:C$5455,"ぐりてゃん",'Duel Log'!M$2:M$5455,$A22)+COUNTIFS('Duel Log'!C$2:C$5455,"ぐりてゃん",'Duel Log'!N$2:N$5455,$A22)+COUNTIFS('Duel Log'!C$2:C$5455,"ぐりてゃん",'Duel Log'!O$2:O$5455,$A22)+COUNTIFS('Duel Log'!C$2:C$5455,"ぐりてゃん",'Duel Log'!P$2:P$5455,$A22)</f>
        <v>0</v>
      </c>
      <c r="BX22" s="17" t="n">
        <f aca="false">COUNTIFS('Duel Log'!C$2:C$5455,"たぁ",'Duel Log'!I$2:I$5455,$A22)+COUNTIFS('Duel Log'!C$2:C$5455,"たぁ",'Duel Log'!J$2:J$5455,$A22)+COUNTIFS('Duel Log'!C$2:C$5455,"たぁ",'Duel Log'!K$2:K$5455,$A22)+COUNTIFS('Duel Log'!C$2:C$5455,"たぁ",'Duel Log'!L$2:L$5455,$A22)+COUNTIFS('Duel Log'!C$2:C$5455,"たぁ",'Duel Log'!M$2:M$5455,$A22)+COUNTIFS('Duel Log'!C$2:C$5455,"たぁ",'Duel Log'!N$2:N$5455,$A22)+COUNTIFS('Duel Log'!C$2:C$5455,"たぁ",'Duel Log'!O$2:O$5455,$A22)+COUNTIFS('Duel Log'!C$2:C$5455,"たぁ",'Duel Log'!P$2:P$5455,$A22)</f>
        <v>0</v>
      </c>
      <c r="BY22" s="17" t="n">
        <f aca="false">COUNTIFS('Duel Log'!C$2:C$5455,"てち",'Duel Log'!I$2:I$5455,$A22)+COUNTIFS('Duel Log'!C$2:C$5455,"てち",'Duel Log'!J$2:J$5455,$A22)+COUNTIFS('Duel Log'!C$2:C$5455,"てち",'Duel Log'!K$2:K$5455,$A22)+COUNTIFS('Duel Log'!C$2:C$5455,"てち",'Duel Log'!L$2:L$5455,$A22)+COUNTIFS('Duel Log'!C$2:C$5455,"てち",'Duel Log'!M$2:M$5455,$A22)+COUNTIFS('Duel Log'!C$2:C$5455,"てち",'Duel Log'!N$2:N$5455,$A22)+COUNTIFS('Duel Log'!C$2:C$5455,"てち",'Duel Log'!O$2:O$5455,$A22)+COUNTIFS('Duel Log'!C$2:C$5455,"てち",'Duel Log'!P$2:P$5455,$A22)</f>
        <v>0</v>
      </c>
      <c r="BZ22" s="17" t="n">
        <f aca="false">COUNTIFS('Duel Log'!C$2:C$5455,"むぎったん",'Duel Log'!I$2:I$5455,$A22)+COUNTIFS('Duel Log'!C$2:C$5455,"むぎったん",'Duel Log'!J$2:J$5455,$A22)+COUNTIFS('Duel Log'!C$2:C$5455,"むぎったん",'Duel Log'!K$2:K$5455,$A22)+COUNTIFS('Duel Log'!C$2:C$5455,"むぎったん",'Duel Log'!L$2:L$5455,$A22)+COUNTIFS('Duel Log'!C$2:C$5455,"むぎったん",'Duel Log'!M$2:M$5455,$A22)+COUNTIFS('Duel Log'!C$2:C$5455,"むぎったん",'Duel Log'!N$2:N$5455,$A22)+COUNTIFS('Duel Log'!C$2:C$5455,"むぎったん",'Duel Log'!O$2:O$5455,$A22)+COUNTIFS('Duel Log'!C$2:C$5455,"むぎったん",'Duel Log'!P$2:P$5455,$A22)</f>
        <v>0</v>
      </c>
      <c r="CA22" s="17" t="n">
        <f aca="false">COUNTIFS('Duel Log'!C$2:C$5455,"加急Sinistro™",'Duel Log'!I$2:I$5455,$A22)+COUNTIFS('Duel Log'!C$2:C$5455,"加急Sinistro™",'Duel Log'!J$2:J$5455,$A22)+COUNTIFS('Duel Log'!C$2:C$5455,"加急Sinistro™",'Duel Log'!K$2:K$5455,$A22)+COUNTIFS('Duel Log'!C$2:C$5455,"加急Sinistro™",'Duel Log'!L$2:L$5455,$A22)+COUNTIFS('Duel Log'!C$2:C$5455,"加急Sinistro™",'Duel Log'!M$2:M$5455,$A22)+COUNTIFS('Duel Log'!C$2:C$5455,"加急Sinistro™",'Duel Log'!N$2:N$5455,$A22)+COUNTIFS('Duel Log'!C$2:C$5455,"加急Sinistro™",'Duel Log'!O$2:O$5455,$A22)+COUNTIFS('Duel Log'!C$2:C$5455,"加急Sinistro™",'Duel Log'!P$2:P$5455,$A22)</f>
        <v>0</v>
      </c>
      <c r="CB22" s="17" t="n">
        <f aca="false">COUNTIFS('Duel Log'!C$2:C$5455,"枫｜rakan❤️安之",'Duel Log'!I$2:I$5455,$A22)+COUNTIFS('Duel Log'!C$2:C$5455,"枫｜rakan❤️安之",'Duel Log'!J$2:J$5455,$A22)+COUNTIFS('Duel Log'!C$2:C$5455,"枫｜rakan❤️安之",'Duel Log'!K$2:K$5455,$A22)+COUNTIFS('Duel Log'!C$2:C$5455,"枫｜rakan❤️安之",'Duel Log'!L$2:L$5455,$A22)+COUNTIFS('Duel Log'!C$2:C$5455,"枫｜rakan❤️安之",'Duel Log'!M$2:M$5455,$A22)+COUNTIFS('Duel Log'!C$2:C$5455,"枫｜rakan❤️安之",'Duel Log'!N$2:N$5455,$A22)+COUNTIFS('Duel Log'!C$2:C$5455,"枫｜rakan❤️安之",'Duel Log'!O$2:O$5455,$A22)+COUNTIFS('Duel Log'!C$2:C$5455,"枫｜rakan❤️安之",'Duel Log'!P$2:P$5455,$A22)</f>
        <v>0</v>
      </c>
      <c r="CC22" s="17" t="n">
        <f aca="false">COUNTIFS('Duel Log'!C$2:C$5455,"神│Venpers™☆",'Duel Log'!I$2:I$5455,$A22)+COUNTIFS('Duel Log'!C$2:C$5455,"神│Venpers™☆",'Duel Log'!J$2:J$5455,$A22)+COUNTIFS('Duel Log'!C$2:C$5455,"神│Venpers™☆",'Duel Log'!K$2:K$5455,$A22)+COUNTIFS('Duel Log'!C$2:C$5455,"神│Venpers™☆",'Duel Log'!L$2:L$5455,$A22)+COUNTIFS('Duel Log'!C$2:C$5455,"神│Venpers™☆",'Duel Log'!M$2:M$5455,$A22)+COUNTIFS('Duel Log'!C$2:C$5455,"神│Venpers™☆",'Duel Log'!N$2:N$5455,$A22)+COUNTIFS('Duel Log'!C$2:C$5455,"神│Venpers™☆",'Duel Log'!O$2:O$5455,$A22)+COUNTIFS('Duel Log'!C$2:C$5455,"神│Venpers™☆",'Duel Log'!P$2:P$5455,$A22)</f>
        <v>0</v>
      </c>
      <c r="CD22" s="17" t="n">
        <f aca="false">COUNTIFS('Duel Log'!C$2:C$5455,"老板 Ι Batan’宙斯",'Duel Log'!I$2:I$5455,$A22)+COUNTIFS('Duel Log'!C$2:C$5455,"老板 Ι Batan’宙斯",'Duel Log'!J$2:J$5455,$A22)+COUNTIFS('Duel Log'!C$2:C$5455,"老板 Ι Batan’宙斯",'Duel Log'!K$2:K$5455,$A22)+COUNTIFS('Duel Log'!C$2:C$5455,"老板 Ι Batan’宙斯",'Duel Log'!L$2:L$5455,$A22)+COUNTIFS('Duel Log'!C$2:C$5455,"老板 Ι Batan’宙斯",'Duel Log'!M$2:M$5455,$A22)+COUNTIFS('Duel Log'!C$2:C$5455,"老板 Ι Batan’宙斯",'Duel Log'!N$2:N$5455,$A22)+COUNTIFS('Duel Log'!C$2:C$5455,"老板 Ι Batan’宙斯",'Duel Log'!O$2:O$5455,$A22)+COUNTIFS('Duel Log'!C$2:C$5455,"老板 Ι Batan’宙斯",'Duel Log'!P$2:P$5455,$A22)</f>
        <v>0</v>
      </c>
      <c r="CE22" s="17" t="n">
        <f aca="false">COUNTIFS('Duel Log'!C$2:C$5455,"鬼舞辻無惨",'Duel Log'!I$2:I$5455,$A22)+COUNTIFS('Duel Log'!C$2:C$5455,"鬼舞辻無惨",'Duel Log'!J$2:J$5455,$A22)+COUNTIFS('Duel Log'!C$2:C$5455,"鬼舞辻無惨",'Duel Log'!K$2:K$5455,$A22)+COUNTIFS('Duel Log'!C$2:C$5455,"鬼舞辻無惨",'Duel Log'!L$2:L$5455,$A22)+COUNTIFS('Duel Log'!C$2:C$5455,"鬼舞辻無惨",'Duel Log'!M$2:M$5455,$A22)+COUNTIFS('Duel Log'!C$2:C$5455,"鬼舞辻無惨",'Duel Log'!N$2:N$5455,$A22)+COUNTIFS('Duel Log'!C$2:C$5455,"鬼舞辻無惨",'Duel Log'!O$2:O$5455,$A22)+COUNTIFS('Duel Log'!C$2:C$5455,"鬼舞辻無惨",'Duel Log'!P$2:P$5455,$A22)</f>
        <v>1</v>
      </c>
      <c r="CF22" s="17" t="n">
        <f aca="false">COUNTIFS('Duel Log'!C$2:C$5455,"ꨄ Max ✨",'Duel Log'!I$2:I$5455,$A22)+COUNTIFS('Duel Log'!C$2:C$5455,"ꨄ Max ✨",'Duel Log'!J$2:J$5455,$A22)+COUNTIFS('Duel Log'!C$2:C$5455,"ꨄ Max ✨",'Duel Log'!K$2:K$5455,$A22)+COUNTIFS('Duel Log'!C$2:C$5455,"ꨄ Max ✨",'Duel Log'!L$2:L$5455,$A22)+COUNTIFS('Duel Log'!C$2:C$5455,"ꨄ Max ✨",'Duel Log'!M$2:M$5455,$A22)+COUNTIFS('Duel Log'!C$2:C$5455,"ꨄ Max ✨",'Duel Log'!N$2:N$5455,$A22)+COUNTIFS('Duel Log'!C$2:C$5455,"ꨄ Max ✨",'Duel Log'!O$2:O$5455,$A22)+COUNTIFS('Duel Log'!C$2:C$5455,"ꨄ Max ✨",'Duel Log'!P$2:P$5455,$A22)</f>
        <v>0</v>
      </c>
      <c r="CG22" s="17" t="n">
        <f aca="false">COUNTIFS('Duel Log'!C$2:C$5455,"사과도둑",'Duel Log'!I$2:I$5455,$A22)+COUNTIFS('Duel Log'!C$2:C$5455,"사과도둑",'Duel Log'!J$2:J$5455,$A22)+COUNTIFS('Duel Log'!C$2:C$5455,"사과도둑",'Duel Log'!K$2:K$5455,$A22)+COUNTIFS('Duel Log'!C$2:C$5455,"사과도둑",'Duel Log'!L$2:L$5455,$A22)+COUNTIFS('Duel Log'!C$2:C$5455,"사과도둑",'Duel Log'!M$2:M$5455,$A22)+COUNTIFS('Duel Log'!C$2:C$5455,"사과도둑",'Duel Log'!N$2:N$5455,$A22)+COUNTIFS('Duel Log'!C$2:C$5455,"사과도둑",'Duel Log'!O$2:O$5455,$A22)+COUNTIFS('Duel Log'!C$2:C$5455,"사과도둑",'Duel Log'!P$2:P$5455,$A22)</f>
        <v>0</v>
      </c>
      <c r="CH22" s="17" t="n">
        <f aca="false">COUNTIFS('Duel Log'!C$2:C$5455,"우티비구독좋아요",'Duel Log'!I$2:I$5455,$A22)+COUNTIFS('Duel Log'!C$2:C$5455,"우티비구독좋아요",'Duel Log'!J$2:J$5455,$A22)+COUNTIFS('Duel Log'!C$2:C$5455,"우티비구독좋아요",'Duel Log'!K$2:K$5455,$A22)+COUNTIFS('Duel Log'!C$2:C$5455,"우티비구독좋아요",'Duel Log'!L$2:L$5455,$A22)+COUNTIFS('Duel Log'!C$2:C$5455,"우티비구독좋아요",'Duel Log'!M$2:M$5455,$A22)+COUNTIFS('Duel Log'!C$2:C$5455,"우티비구독좋아요",'Duel Log'!N$2:N$5455,$A22)+COUNTIFS('Duel Log'!C$2:C$5455,"우티비구독좋아요",'Duel Log'!O$2:O$5455,$A22)+COUNTIFS('Duel Log'!C$2:C$5455,"우티비구독좋아요",'Duel Log'!P$2:P$5455,$A22)</f>
        <v>0</v>
      </c>
    </row>
    <row r="23" customFormat="false" ht="15" hidden="false" customHeight="true" outlineLevel="0" collapsed="false">
      <c r="A23" s="11" t="s">
        <v>92</v>
      </c>
      <c r="B23" s="17" t="n">
        <f aca="false">COUNTIFS('Duel Log'!C$2:C$5455,"!¡osama™️!¡",'Duel Log'!I$2:I$5455,$A23)+COUNTIFS('Duel Log'!C$2:C$5455,"!¡osama™️!¡",'Duel Log'!J$2:J$5455,$A23)+COUNTIFS('Duel Log'!C$2:C$5455,"!¡osama™️!¡",'Duel Log'!K$2:K$5455,$A23)+COUNTIFS('Duel Log'!C$2:C$5455,"!¡osama™️!¡",'Duel Log'!L$2:L$5455,$A23)+COUNTIFS('Duel Log'!C$2:C$5455,"!¡osama™️!¡",'Duel Log'!M$2:M$5455,$A23)+COUNTIFS('Duel Log'!C$2:C$5455,"!¡osama™️!¡",'Duel Log'!N$2:N$5455,$A23)+COUNTIFS('Duel Log'!C$2:C$5455,"!¡osama™️!¡",'Duel Log'!O$2:O$5455,$A23)+COUNTIFS('Duel Log'!C$2:C$5455,"!¡osama™️!¡",'Duel Log'!P$2:P$5455,$A23)</f>
        <v>2</v>
      </c>
      <c r="C23" s="17" t="n">
        <f aca="false">COUNTIFS('Duel Log'!C$2:C$5455,"40k Oker",'Duel Log'!I$2:I$5455,$A23)+COUNTIFS('Duel Log'!C$2:C$5455,"40k Oker",'Duel Log'!J$2:J$5455,$A23)+COUNTIFS('Duel Log'!C$2:C$5455,"40k Oker",'Duel Log'!K$2:K$5455,$A23)+COUNTIFS('Duel Log'!C$2:C$5455,"40k Oker",'Duel Log'!L$2:L$5455,$A23)+COUNTIFS('Duel Log'!C$2:C$5455,"40k Oker",'Duel Log'!M$2:M$5455,$A23)+COUNTIFS('Duel Log'!C$2:C$5455,"40k Oker",'Duel Log'!N$2:N$5455,$A23)+COUNTIFS('Duel Log'!C$2:C$5455,"40k Oker",'Duel Log'!O$2:O$5455,$A23)+COUNTIFS('Duel Log'!C$2:C$5455,"40k Oker",'Duel Log'!P$2:P$5455,$A23)</f>
        <v>2</v>
      </c>
      <c r="D23" s="17" t="n">
        <f aca="false">COUNTIFS('Duel Log'!C$2:C$5455,"Adox",'Duel Log'!I$2:I$5455,$A23)+COUNTIFS('Duel Log'!C$2:C$5455,"Adox",'Duel Log'!J$2:J$5455,$A23)+COUNTIFS('Duel Log'!C$2:C$5455,"Adox",'Duel Log'!K$2:K$5455,$A23)+COUNTIFS('Duel Log'!C$2:C$5455,"Adox",'Duel Log'!L$2:L$5455,$A23)+COUNTIFS('Duel Log'!C$2:C$5455,"Adox",'Duel Log'!M$2:M$5455,$A23)+COUNTIFS('Duel Log'!C$2:C$5455,"Adox",'Duel Log'!N$2:N$5455,$A23)+COUNTIFS('Duel Log'!C$2:C$5455,"Adox",'Duel Log'!O$2:O$5455,$A23)+COUNTIFS('Duel Log'!C$2:C$5455,"Adox",'Duel Log'!P$2:P$5455,$A23)</f>
        <v>4</v>
      </c>
      <c r="E23" s="17" t="n">
        <f aca="false">COUNTIFS('Duel Log'!C$2:C$5455,"Asaf",'Duel Log'!I$2:I$5455,$A23)+COUNTIFS('Duel Log'!C$2:C$5455,"Asaf",'Duel Log'!J$2:J$5455,$A23)+COUNTIFS('Duel Log'!C$2:C$5455,"Asaf",'Duel Log'!K$2:K$5455,$A23)+COUNTIFS('Duel Log'!C$2:C$5455,"Asaf",'Duel Log'!L$2:L$5455,$A23)+COUNTIFS('Duel Log'!C$2:C$5455,"Asaf",'Duel Log'!M$2:M$5455,$A23)+COUNTIFS('Duel Log'!C$2:C$5455,"Asaf",'Duel Log'!N$2:N$5455,$A23)+COUNTIFS('Duel Log'!C$2:C$5455,"Asaf",'Duel Log'!O$2:O$5455,$A23)+COUNTIFS('Duel Log'!C$2:C$5455,"Asaf",'Duel Log'!P$2:P$5455,$A23)</f>
        <v>4</v>
      </c>
      <c r="F23" s="17" t="n">
        <f aca="false">COUNTIFS('Duel Log'!C$2:C$5455,"BattleSRAM",'Duel Log'!I$2:I$5455,$A23)+COUNTIFS('Duel Log'!C$2:C$5455,"BattleSRAM",'Duel Log'!J$2:J$5455,$A23)+COUNTIFS('Duel Log'!C$2:C$5455,"BattleSRAM",'Duel Log'!K$2:K$5455,$A23)+COUNTIFS('Duel Log'!C$2:C$5455,"BattleSRAM",'Duel Log'!L$2:L$5455,$A23)+COUNTIFS('Duel Log'!C$2:C$5455,"BattleSRAM",'Duel Log'!M$2:M$5455,$A23)+COUNTIFS('Duel Log'!C$2:C$5455,"BattleSRAM",'Duel Log'!N$2:N$5455,$A23)+COUNTIFS('Duel Log'!C$2:C$5455,"BattleSRAM",'Duel Log'!O$2:O$5455,$A23)+COUNTIFS('Duel Log'!C$2:C$5455,"BattleSRAM",'Duel Log'!P$2:P$5455,$A23)</f>
        <v>3</v>
      </c>
      <c r="G23" s="17" t="n">
        <f aca="false">COUNTIFS('Duel Log'!C$2:C$5455,"Betfas",'Duel Log'!I$2:I$5455,$A23)+COUNTIFS('Duel Log'!C$2:C$5455,"Betfas",'Duel Log'!J$2:J$5455,$A23)+COUNTIFS('Duel Log'!C$2:C$5455,"Betfas",'Duel Log'!K$2:K$5455,$A23)+COUNTIFS('Duel Log'!C$2:C$5455,"Betfas",'Duel Log'!L$2:L$5455,$A23)+COUNTIFS('Duel Log'!C$2:C$5455,"Betfas",'Duel Log'!M$2:M$5455,$A23)+COUNTIFS('Duel Log'!C$2:C$5455,"Betfas",'Duel Log'!N$2:N$5455,$A23)+COUNTIFS('Duel Log'!C$2:C$5455,"Betfas",'Duel Log'!O$2:O$5455,$A23)+COUNTIFS('Duel Log'!C$2:C$5455,"Betfas",'Duel Log'!P$2:P$5455,$A23)</f>
        <v>3</v>
      </c>
      <c r="H23" s="17" t="n">
        <f aca="false">COUNTIFS('Duel Log'!C$2:C$5455,"CAL Sub ™✨杰克",'Duel Log'!I$2:I$5455,$A23)+COUNTIFS('Duel Log'!C$2:C$5455,"CAL Sub ™✨杰克",'Duel Log'!J$2:J$5455,$A23)+COUNTIFS('Duel Log'!C$2:C$5455,"CAL Sub ™✨杰克",'Duel Log'!K$2:K$5455,$A23)+COUNTIFS('Duel Log'!C$2:C$5455,"CAL Sub ™✨杰克",'Duel Log'!L$2:L$5455,$A23)+COUNTIFS('Duel Log'!C$2:C$5455,"CAL Sub ™✨杰克",'Duel Log'!M$2:M$5455,$A23)+COUNTIFS('Duel Log'!C$2:C$5455,"CAL Sub ™✨杰克",'Duel Log'!N$2:N$5455,$A23)+COUNTIFS('Duel Log'!C$2:C$5455,"CAL Sub ™✨杰克",'Duel Log'!O$2:O$5455,$A23)+COUNTIFS('Duel Log'!C$2:C$5455,"CAL Sub ™✨杰克",'Duel Log'!P$2:P$5455,$A23)</f>
        <v>8</v>
      </c>
      <c r="I23" s="17" t="n">
        <f aca="false">COUNTIFS('Duel Log'!C$2:C$5455,"CAL Sub ™️✨Kun",'Duel Log'!I$2:I$5455,$A23)+COUNTIFS('Duel Log'!C$2:C$5455,"CAL Sub ™️✨Kun",'Duel Log'!J$2:J$5455,$A23)+COUNTIFS('Duel Log'!C$2:C$5455,"CAL Sub ™️✨Kun",'Duel Log'!K$2:K$5455,$A23)+COUNTIFS('Duel Log'!C$2:C$5455,"CAL Sub ™️✨Kun",'Duel Log'!L$2:L$5455,$A23)+COUNTIFS('Duel Log'!C$2:C$5455,"CAL Sub ™️✨Kun",'Duel Log'!M$2:M$5455,$A23)+COUNTIFS('Duel Log'!C$2:C$5455,"CAL Sub ™️✨Kun",'Duel Log'!N$2:N$5455,$A23)+COUNTIFS('Duel Log'!C$2:C$5455,"CAL Sub ™️✨Kun",'Duel Log'!O$2:O$5455,$A23)+COUNTIFS('Duel Log'!C$2:C$5455,"CAL Sub ™️✨Kun",'Duel Log'!P$2:P$5455,$A23)</f>
        <v>4</v>
      </c>
      <c r="J23" s="17" t="n">
        <f aca="false">COUNTIFS('Duel Log'!C$2:C$5455,"CAPGUN",'Duel Log'!I$2:I$5455,$A23)+COUNTIFS('Duel Log'!C$2:C$5455,"CAPGUN",'Duel Log'!J$2:J$5455,$A23)+COUNTIFS('Duel Log'!C$2:C$5455,"CAPGUN",'Duel Log'!K$2:K$5455,$A23)+COUNTIFS('Duel Log'!C$2:C$5455,"CAPGUN",'Duel Log'!L$2:L$5455,$A23)+COUNTIFS('Duel Log'!C$2:C$5455,"CAPGUN",'Duel Log'!M$2:M$5455,$A23)+COUNTIFS('Duel Log'!C$2:C$5455,"CAPGUN",'Duel Log'!N$2:N$5455,$A23)+COUNTIFS('Duel Log'!C$2:C$5455,"CAPGUN",'Duel Log'!O$2:O$5455,$A23)+COUNTIFS('Duel Log'!C$2:C$5455,"CAPGUN",'Duel Log'!P$2:P$5455,$A23)</f>
        <v>3</v>
      </c>
      <c r="K23" s="17" t="n">
        <f aca="false">COUNTIFS('Duel Log'!C$2:C$5455,"Clown",'Duel Log'!I$2:I$5455,$A23)+COUNTIFS('Duel Log'!C$2:C$5455,"Clown",'Duel Log'!J$2:J$5455,$A23)+COUNTIFS('Duel Log'!C$2:C$5455,"Clown",'Duel Log'!K$2:K$5455,$A23)+COUNTIFS('Duel Log'!C$2:C$5455,"Clown",'Duel Log'!L$2:L$5455,$A23)+COUNTIFS('Duel Log'!C$2:C$5455,"Clown",'Duel Log'!M$2:M$5455,$A23)+COUNTIFS('Duel Log'!C$2:C$5455,"Clown",'Duel Log'!N$2:N$5455,$A23)+COUNTIFS('Duel Log'!C$2:C$5455,"Clown",'Duel Log'!O$2:O$5455,$A23)+COUNTIFS('Duel Log'!C$2:C$5455,"Clown",'Duel Log'!P$2:P$5455,$A23)</f>
        <v>7</v>
      </c>
      <c r="L23" s="17" t="n">
        <f aca="false">COUNTIFS('Duel Log'!C$2:C$5455,"Coco",'Duel Log'!I$2:I$5455,$A23)+COUNTIFS('Duel Log'!C$2:C$5455,"Coco",'Duel Log'!J$2:J$5455,$A23)+COUNTIFS('Duel Log'!C$2:C$5455,"Coco",'Duel Log'!K$2:K$5455,$A23)+COUNTIFS('Duel Log'!C$2:C$5455,"Coco",'Duel Log'!L$2:L$5455,$A23)+COUNTIFS('Duel Log'!C$2:C$5455,"Coco",'Duel Log'!M$2:M$5455,$A23)+COUNTIFS('Duel Log'!C$2:C$5455,"Coco",'Duel Log'!N$2:N$5455,$A23)+COUNTIFS('Duel Log'!C$2:C$5455,"Coco",'Duel Log'!O$2:O$5455,$A23)+COUNTIFS('Duel Log'!C$2:C$5455,"Coco",'Duel Log'!P$2:P$5455,$A23)</f>
        <v>13</v>
      </c>
      <c r="M23" s="17" t="n">
        <f aca="false">COUNTIFS('Duel Log'!C$2:C$5455,"Code: Furkan",'Duel Log'!I$2:I$5455,$A23)+COUNTIFS('Duel Log'!C$2:C$5455,"Code: Furkan",'Duel Log'!J$2:J$5455,$A23)+COUNTIFS('Duel Log'!C$2:C$5455,"Code: Furkan",'Duel Log'!K$2:K$5455,$A23)+COUNTIFS('Duel Log'!C$2:C$5455,"Code: Furkan",'Duel Log'!L$2:L$5455,$A23)+COUNTIFS('Duel Log'!C$2:C$5455,"Code: Furkan",'Duel Log'!M$2:M$5455,$A23)+COUNTIFS('Duel Log'!C$2:C$5455,"Code: Furkan",'Duel Log'!N$2:N$5455,$A23)+COUNTIFS('Duel Log'!C$2:C$5455,"Code: Furkan",'Duel Log'!O$2:O$5455,$A23)+COUNTIFS('Duel Log'!C$2:C$5455,"Code: Furkan",'Duel Log'!P$2:P$5455,$A23)</f>
        <v>8</v>
      </c>
      <c r="N23" s="17" t="n">
        <f aca="false">COUNTIFS('Duel Log'!C$2:C$5455,"DK",'Duel Log'!I$2:I$5455,$A23)+COUNTIFS('Duel Log'!C$2:C$5455,"DK",'Duel Log'!J$2:J$5455,$A23)+COUNTIFS('Duel Log'!C$2:C$5455,"DK",'Duel Log'!K$2:K$5455,$A23)+COUNTIFS('Duel Log'!C$2:C$5455,"DK",'Duel Log'!L$2:L$5455,$A23)+COUNTIFS('Duel Log'!C$2:C$5455,"DK",'Duel Log'!M$2:M$5455,$A23)+COUNTIFS('Duel Log'!C$2:C$5455,"DK",'Duel Log'!N$2:N$5455,$A23)+COUNTIFS('Duel Log'!C$2:C$5455,"DK",'Duel Log'!O$2:O$5455,$A23)+COUNTIFS('Duel Log'!C$2:C$5455,"DK",'Duel Log'!P$2:P$5455,$A23)</f>
        <v>0</v>
      </c>
      <c r="O23" s="17" t="n">
        <f aca="false">COUNTIFS('Duel Log'!C$2:C$5455,"DaniGamer",'Duel Log'!I$2:I$5455,$A23)+COUNTIFS('Duel Log'!C$2:C$5455,"DaniGamer",'Duel Log'!J$2:J$5455,$A23)+COUNTIFS('Duel Log'!C$2:C$5455,"DaniGamer",'Duel Log'!K$2:K$5455,$A23)+COUNTIFS('Duel Log'!C$2:C$5455,"DaniGamer",'Duel Log'!L$2:L$5455,$A23)+COUNTIFS('Duel Log'!C$2:C$5455,"DaniGamer",'Duel Log'!M$2:M$5455,$A23)+COUNTIFS('Duel Log'!C$2:C$5455,"DaniGamer",'Duel Log'!N$2:N$5455,$A23)+COUNTIFS('Duel Log'!C$2:C$5455,"DaniGamer",'Duel Log'!O$2:O$5455,$A23)+COUNTIFS('Duel Log'!C$2:C$5455,"DaniGamer",'Duel Log'!P$2:P$5455,$A23)</f>
        <v>3</v>
      </c>
      <c r="P23" s="17" t="n">
        <f aca="false">COUNTIFS('Duel Log'!C$2:C$5455,"Dess",'Duel Log'!I$2:I$5455,$A23)+COUNTIFS('Duel Log'!C$2:C$5455,"Dess",'Duel Log'!J$2:J$5455,$A23)+COUNTIFS('Duel Log'!C$2:C$5455,"Dess",'Duel Log'!K$2:K$5455,$A23)+COUNTIFS('Duel Log'!C$2:C$5455,"Dess",'Duel Log'!L$2:L$5455,$A23)+COUNTIFS('Duel Log'!C$2:C$5455,"Dess",'Duel Log'!M$2:M$5455,$A23)+COUNTIFS('Duel Log'!C$2:C$5455,"Dess",'Duel Log'!N$2:N$5455,$A23)+COUNTIFS('Duel Log'!C$2:C$5455,"Dess",'Duel Log'!O$2:O$5455,$A23)+COUNTIFS('Duel Log'!C$2:C$5455,"Dess",'Duel Log'!P$2:P$5455,$A23)</f>
        <v>0</v>
      </c>
      <c r="Q23" s="17" t="n">
        <f aca="false">COUNTIFS('Duel Log'!C$2:C$5455,"EGW",'Duel Log'!I$2:I$5455,$A23)+COUNTIFS('Duel Log'!C$2:C$5455,"EGW",'Duel Log'!J$2:J$5455,$A23)+COUNTIFS('Duel Log'!C$2:C$5455,"EGW",'Duel Log'!K$2:K$5455,$A23)+COUNTIFS('Duel Log'!C$2:C$5455,"EGW",'Duel Log'!L$2:L$5455,$A23)+COUNTIFS('Duel Log'!C$2:C$5455,"EGW",'Duel Log'!M$2:M$5455,$A23)+COUNTIFS('Duel Log'!C$2:C$5455,"EGW",'Duel Log'!N$2:N$5455,$A23)+COUNTIFS('Duel Log'!C$2:C$5455,"EGW",'Duel Log'!O$2:O$5455,$A23)+COUNTIFS('Duel Log'!C$2:C$5455,"EGW",'Duel Log'!P$2:P$5455,$A23)</f>
        <v>5</v>
      </c>
      <c r="R23" s="17" t="n">
        <f aca="false">COUNTIFS('Duel Log'!C$2:C$5455,"ErBacce",'Duel Log'!I$2:I$5455,$A23)+COUNTIFS('Duel Log'!C$2:C$5455,"ErBacce",'Duel Log'!J$2:J$5455,$A23)+COUNTIFS('Duel Log'!C$2:C$5455,"ErBacce",'Duel Log'!K$2:K$5455,$A23)+COUNTIFS('Duel Log'!C$2:C$5455,"ErBacce",'Duel Log'!L$2:L$5455,$A23)+COUNTIFS('Duel Log'!C$2:C$5455,"ErBacce",'Duel Log'!M$2:M$5455,$A23)+COUNTIFS('Duel Log'!C$2:C$5455,"ErBacce",'Duel Log'!N$2:N$5455,$A23)+COUNTIFS('Duel Log'!C$2:C$5455,"ErBacce",'Duel Log'!O$2:O$5455,$A23)+COUNTIFS('Duel Log'!C$2:C$5455,"ErBacce",'Duel Log'!P$2:P$5455,$A23)</f>
        <v>5</v>
      </c>
      <c r="S23" s="17" t="n">
        <f aca="false">COUNTIFS('Duel Log'!C$2:C$5455,"FelipePT",'Duel Log'!I$2:I$5455,$A23)+COUNTIFS('Duel Log'!C$2:C$5455,"FelipePT",'Duel Log'!J$2:J$5455,$A23)+COUNTIFS('Duel Log'!C$2:C$5455,"FelipePT",'Duel Log'!K$2:K$5455,$A23)+COUNTIFS('Duel Log'!C$2:C$5455,"FelipePT",'Duel Log'!L$2:L$5455,$A23)+COUNTIFS('Duel Log'!C$2:C$5455,"FelipePT",'Duel Log'!M$2:M$5455,$A23)+COUNTIFS('Duel Log'!C$2:C$5455,"FelipePT",'Duel Log'!N$2:N$5455,$A23)+COUNTIFS('Duel Log'!C$2:C$5455,"FelipePT",'Duel Log'!O$2:O$5455,$A23)+COUNTIFS('Duel Log'!C$2:C$5455,"FelipePT",'Duel Log'!P$2:P$5455,$A23)</f>
        <v>0</v>
      </c>
      <c r="T23" s="17" t="n">
        <f aca="false">COUNTIFS('Duel Log'!C$2:C$5455,"FrancoMedinaSL",'Duel Log'!I$2:I$5455,$A23)+COUNTIFS('Duel Log'!C$2:C$5455,"FrancoMedinaSL",'Duel Log'!J$2:J$5455,$A23)+COUNTIFS('Duel Log'!C$2:C$5455,"FrancoMedinaSL",'Duel Log'!K$2:K$5455,$A23)+COUNTIFS('Duel Log'!C$2:C$5455,"FrancoMedinaSL",'Duel Log'!L$2:L$5455,$A23)+COUNTIFS('Duel Log'!C$2:C$5455,"FrancoMedinaSL",'Duel Log'!M$2:M$5455,$A23)+COUNTIFS('Duel Log'!C$2:C$5455,"FrancoMedinaSL",'Duel Log'!N$2:N$5455,$A23)+COUNTIFS('Duel Log'!C$2:C$5455,"FrancoMedinaSL",'Duel Log'!O$2:O$5455,$A23)+COUNTIFS('Duel Log'!C$2:C$5455,"FrancoMedinaSL",'Duel Log'!P$2:P$5455,$A23)</f>
        <v>6</v>
      </c>
      <c r="U23" s="17" t="n">
        <f aca="false">COUNTIFS('Duel Log'!C$2:C$5455,"GençAslan:)",'Duel Log'!I$2:I$5455,$A23)+COUNTIFS('Duel Log'!C$2:C$5455,"GençAslan:)",'Duel Log'!J$2:J$5455,$A23)+COUNTIFS('Duel Log'!C$2:C$5455,"GençAslan:)",'Duel Log'!K$2:K$5455,$A23)+COUNTIFS('Duel Log'!C$2:C$5455,"GençAslan:)",'Duel Log'!L$2:L$5455,$A23)+COUNTIFS('Duel Log'!C$2:C$5455,"GençAslan:)",'Duel Log'!M$2:M$5455,$A23)+COUNTIFS('Duel Log'!C$2:C$5455,"GençAslan:)",'Duel Log'!N$2:N$5455,$A23)+COUNTIFS('Duel Log'!C$2:C$5455,"GençAslan:)",'Duel Log'!O$2:O$5455,$A23)+COUNTIFS('Duel Log'!C$2:C$5455,"GençAslan:)",'Duel Log'!P$2:P$5455,$A23)</f>
        <v>2</v>
      </c>
      <c r="V23" s="17" t="n">
        <f aca="false">COUNTIFS('Duel Log'!C$2:C$5455,"HaRu",'Duel Log'!I$2:I$5455,$A23)+COUNTIFS('Duel Log'!C$2:C$5455,"HaRu",'Duel Log'!J$2:J$5455,$A23)+COUNTIFS('Duel Log'!C$2:C$5455,"HaRu",'Duel Log'!K$2:K$5455,$A23)+COUNTIFS('Duel Log'!C$2:C$5455,"HaRu",'Duel Log'!L$2:L$5455,$A23)+COUNTIFS('Duel Log'!C$2:C$5455,"HaRu",'Duel Log'!M$2:M$5455,$A23)+COUNTIFS('Duel Log'!C$2:C$5455,"HaRu",'Duel Log'!N$2:N$5455,$A23)+COUNTIFS('Duel Log'!C$2:C$5455,"HaRu",'Duel Log'!O$2:O$5455,$A23)+COUNTIFS('Duel Log'!C$2:C$5455,"HaRu",'Duel Log'!P$2:P$5455,$A23)</f>
        <v>0</v>
      </c>
      <c r="W23" s="17" t="n">
        <f aca="false">COUNTIFS('Duel Log'!C$2:C$5455,"INA.BenZerRidel",'Duel Log'!I$2:I$5455,$A23)+COUNTIFS('Duel Log'!C$2:C$5455,"INA.BenZerRidel",'Duel Log'!J$2:J$5455,$A23)+COUNTIFS('Duel Log'!C$2:C$5455,"INA.BenZerRidel",'Duel Log'!K$2:K$5455,$A23)+COUNTIFS('Duel Log'!C$2:C$5455,"INA.BenZerRidel",'Duel Log'!L$2:L$5455,$A23)+COUNTIFS('Duel Log'!C$2:C$5455,"INA.BenZerRidel",'Duel Log'!M$2:M$5455,$A23)+COUNTIFS('Duel Log'!C$2:C$5455,"INA.BenZerRidel",'Duel Log'!N$2:N$5455,$A23)+COUNTIFS('Duel Log'!C$2:C$5455,"INA.BenZerRidel",'Duel Log'!O$2:O$5455,$A23)+COUNTIFS('Duel Log'!C$2:C$5455,"INA.BenZerRidel",'Duel Log'!P$2:P$5455,$A23)</f>
        <v>2</v>
      </c>
      <c r="X23" s="17" t="n">
        <f aca="false">COUNTIFS('Duel Log'!C$2:C$5455,"Ian77",'Duel Log'!I$2:I$5455,$A23)+COUNTIFS('Duel Log'!C$2:C$5455,"Ian77",'Duel Log'!J$2:J$5455,$A23)+COUNTIFS('Duel Log'!C$2:C$5455,"Ian77",'Duel Log'!K$2:K$5455,$A23)+COUNTIFS('Duel Log'!C$2:C$5455,"Ian77",'Duel Log'!L$2:L$5455,$A23)+COUNTIFS('Duel Log'!C$2:C$5455,"Ian77",'Duel Log'!M$2:M$5455,$A23)+COUNTIFS('Duel Log'!C$2:C$5455,"Ian77",'Duel Log'!N$2:N$5455,$A23)+COUNTIFS('Duel Log'!C$2:C$5455,"Ian77",'Duel Log'!O$2:O$5455,$A23)+COUNTIFS('Duel Log'!C$2:C$5455,"Ian77",'Duel Log'!P$2:P$5455,$A23)</f>
        <v>1</v>
      </c>
      <c r="Y23" s="17" t="n">
        <f aca="false">COUNTIFS('Duel Log'!C$2:C$5455,"JL Viiper",'Duel Log'!I$2:I$5455,$A23)+COUNTIFS('Duel Log'!C$2:C$5455,"JL Viiper",'Duel Log'!J$2:J$5455,$A23)+COUNTIFS('Duel Log'!C$2:C$5455,"JL Viiper",'Duel Log'!K$2:K$5455,$A23)+COUNTIFS('Duel Log'!C$2:C$5455,"JL Viiper",'Duel Log'!L$2:L$5455,$A23)+COUNTIFS('Duel Log'!C$2:C$5455,"JL Viiper",'Duel Log'!M$2:M$5455,$A23)+COUNTIFS('Duel Log'!C$2:C$5455,"JL Viiper",'Duel Log'!N$2:N$5455,$A23)+COUNTIFS('Duel Log'!C$2:C$5455,"JL Viiper",'Duel Log'!O$2:O$5455,$A23)+COUNTIFS('Duel Log'!C$2:C$5455,"JL Viiper",'Duel Log'!P$2:P$5455,$A23)</f>
        <v>4</v>
      </c>
      <c r="Z23" s="17" t="n">
        <f aca="false">COUNTIFS('Duel Log'!C$2:C$5455,"John77",'Duel Log'!I$2:I$5455,$A23)+COUNTIFS('Duel Log'!C$2:C$5455,"John77",'Duel Log'!J$2:J$5455,$A23)+COUNTIFS('Duel Log'!C$2:C$5455,"John77",'Duel Log'!K$2:K$5455,$A23)+COUNTIFS('Duel Log'!C$2:C$5455,"John77",'Duel Log'!L$2:L$5455,$A23)+COUNTIFS('Duel Log'!C$2:C$5455,"John77",'Duel Log'!M$2:M$5455,$A23)+COUNTIFS('Duel Log'!C$2:C$5455,"John77",'Duel Log'!N$2:N$5455,$A23)+COUNTIFS('Duel Log'!C$2:C$5455,"John77",'Duel Log'!O$2:O$5455,$A23)+COUNTIFS('Duel Log'!C$2:C$5455,"John77",'Duel Log'!P$2:P$5455,$A23)</f>
        <v>1</v>
      </c>
      <c r="AA23" s="17" t="n">
        <f aca="false">COUNTIFS('Duel Log'!C$2:C$5455,"JorZ",'Duel Log'!I$2:I$5455,$A23)+COUNTIFS('Duel Log'!C$2:C$5455,"JorZ",'Duel Log'!J$2:J$5455,$A23)+COUNTIFS('Duel Log'!C$2:C$5455,"JorZ",'Duel Log'!K$2:K$5455,$A23)+COUNTIFS('Duel Log'!C$2:C$5455,"JorZ",'Duel Log'!L$2:L$5455,$A23)+COUNTIFS('Duel Log'!C$2:C$5455,"JorZ",'Duel Log'!M$2:M$5455,$A23)+COUNTIFS('Duel Log'!C$2:C$5455,"JorZ",'Duel Log'!N$2:N$5455,$A23)+COUNTIFS('Duel Log'!C$2:C$5455,"JorZ",'Duel Log'!O$2:O$5455,$A23)+COUNTIFS('Duel Log'!C$2:C$5455,"JorZ",'Duel Log'!P$2:P$5455,$A23)</f>
        <v>8</v>
      </c>
      <c r="AB23" s="17" t="n">
        <f aca="false">COUNTIFS('Duel Log'!C$2:C$5455,"Kimchi77✨小小罗",'Duel Log'!I$2:I$5455,$A23)+COUNTIFS('Duel Log'!C$2:C$5455,"Kimchi77✨小小罗",'Duel Log'!J$2:J$5455,$A23)+COUNTIFS('Duel Log'!C$2:C$5455,"Kimchi77✨小小罗",'Duel Log'!K$2:K$5455,$A23)+COUNTIFS('Duel Log'!C$2:C$5455,"Kimchi77✨小小罗",'Duel Log'!L$2:L$5455,$A23)+COUNTIFS('Duel Log'!C$2:C$5455,"Kimchi77✨小小罗",'Duel Log'!M$2:M$5455,$A23)+COUNTIFS('Duel Log'!C$2:C$5455,"Kimchi77✨小小罗",'Duel Log'!N$2:N$5455,$A23)+COUNTIFS('Duel Log'!C$2:C$5455,"Kimchi77✨小小罗",'Duel Log'!O$2:O$5455,$A23)+COUNTIFS('Duel Log'!C$2:C$5455,"Kimchi77✨小小罗",'Duel Log'!P$2:P$5455,$A23)</f>
        <v>5</v>
      </c>
      <c r="AC23" s="17" t="n">
        <f aca="false">COUNTIFS('Duel Log'!C$2:C$5455,"Kitashiyan",'Duel Log'!I$2:I$5455,$A23)+COUNTIFS('Duel Log'!C$2:C$5455,"Kitashiyan",'Duel Log'!J$2:J$5455,$A23)+COUNTIFS('Duel Log'!C$2:C$5455,"Kitashiyan",'Duel Log'!K$2:K$5455,$A23)+COUNTIFS('Duel Log'!C$2:C$5455,"Kitashiyan",'Duel Log'!L$2:L$5455,$A23)+COUNTIFS('Duel Log'!C$2:C$5455,"Kitashiyan",'Duel Log'!M$2:M$5455,$A23)+COUNTIFS('Duel Log'!C$2:C$5455,"Kitashiyan",'Duel Log'!N$2:N$5455,$A23)+COUNTIFS('Duel Log'!C$2:C$5455,"Kitashiyan",'Duel Log'!O$2:O$5455,$A23)+COUNTIFS('Duel Log'!C$2:C$5455,"Kitashiyan",'Duel Log'!P$2:P$5455,$A23)</f>
        <v>10</v>
      </c>
      <c r="AD23" s="17" t="n">
        <f aca="false">COUNTIFS('Duel Log'!C$2:C$5455,"Klaus",'Duel Log'!I$2:I$5455,$A23)+COUNTIFS('Duel Log'!C$2:C$5455,"Klaus",'Duel Log'!J$2:J$5455,$A23)+COUNTIFS('Duel Log'!C$2:C$5455,"Klaus",'Duel Log'!K$2:K$5455,$A23)+COUNTIFS('Duel Log'!C$2:C$5455,"Klaus",'Duel Log'!L$2:L$5455,$A23)+COUNTIFS('Duel Log'!C$2:C$5455,"Klaus",'Duel Log'!M$2:M$5455,$A23)+COUNTIFS('Duel Log'!C$2:C$5455,"Klaus",'Duel Log'!N$2:N$5455,$A23)+COUNTIFS('Duel Log'!C$2:C$5455,"Klaus",'Duel Log'!O$2:O$5455,$A23)+COUNTIFS('Duel Log'!C$2:C$5455,"Klaus",'Duel Log'!P$2:P$5455,$A23)</f>
        <v>2</v>
      </c>
      <c r="AE23" s="17" t="n">
        <f aca="false">COUNTIFS('Duel Log'!C$2:C$5455,"LF丨张✨Ink❤️llb",'Duel Log'!I$2:I$5455,$A23)+COUNTIFS('Duel Log'!C$2:C$5455,"LF丨张✨Ink❤️llb",'Duel Log'!J$2:J$5455,$A23)+COUNTIFS('Duel Log'!C$2:C$5455,"LF丨张✨Ink❤️llb",'Duel Log'!K$2:K$5455,$A23)+COUNTIFS('Duel Log'!C$2:C$5455,"LF丨张✨Ink❤️llb",'Duel Log'!L$2:L$5455,$A23)+COUNTIFS('Duel Log'!C$2:C$5455,"LF丨张✨Ink❤️llb",'Duel Log'!M$2:M$5455,$A23)+COUNTIFS('Duel Log'!C$2:C$5455,"LF丨张✨Ink❤️llb",'Duel Log'!N$2:N$5455,$A23)+COUNTIFS('Duel Log'!C$2:C$5455,"LF丨张✨Ink❤️llb",'Duel Log'!O$2:O$5455,$A23)+COUNTIFS('Duel Log'!C$2:C$5455,"LF丨张✨Ink❤️llb",'Duel Log'!P$2:P$5455,$A23)</f>
        <v>5</v>
      </c>
      <c r="AF23" s="17" t="n">
        <f aca="false">COUNTIFS('Duel Log'!C$2:C$5455,"Lucas.xit✨之安神",'Duel Log'!I$2:I$5455,$A23)+COUNTIFS('Duel Log'!C$2:C$5455,"Lucas.xit✨之安神",'Duel Log'!J$2:J$5455,$A23)+COUNTIFS('Duel Log'!C$2:C$5455,"Lucas.xit✨之安神",'Duel Log'!K$2:K$5455,$A23)+COUNTIFS('Duel Log'!C$2:C$5455,"Lucas.xit✨之安神",'Duel Log'!L$2:L$5455,$A23)+COUNTIFS('Duel Log'!C$2:C$5455,"Lucas.xit✨之安神",'Duel Log'!M$2:M$5455,$A23)+COUNTIFS('Duel Log'!C$2:C$5455,"Lucas.xit✨之安神",'Duel Log'!N$2:N$5455,$A23)+COUNTIFS('Duel Log'!C$2:C$5455,"Lucas.xit✨之安神",'Duel Log'!O$2:O$5455,$A23)+COUNTIFS('Duel Log'!C$2:C$5455,"Lucas.xit✨之安神",'Duel Log'!P$2:P$5455,$A23)</f>
        <v>0</v>
      </c>
      <c r="AG23" s="17" t="n">
        <f aca="false">COUNTIFS('Duel Log'!C$2:C$5455,"Lucas✨杰克",'Duel Log'!I$2:I$5455,$A23)+COUNTIFS('Duel Log'!C$2:C$5455,"Lucas✨杰克",'Duel Log'!J$2:J$5455,$A23)+COUNTIFS('Duel Log'!C$2:C$5455,"Lucas✨杰克",'Duel Log'!K$2:K$5455,$A23)+COUNTIFS('Duel Log'!C$2:C$5455,"Lucas✨杰克",'Duel Log'!L$2:L$5455,$A23)+COUNTIFS('Duel Log'!C$2:C$5455,"Lucas✨杰克",'Duel Log'!M$2:M$5455,$A23)+COUNTIFS('Duel Log'!C$2:C$5455,"Lucas✨杰克",'Duel Log'!N$2:N$5455,$A23)+COUNTIFS('Duel Log'!C$2:C$5455,"Lucas✨杰克",'Duel Log'!O$2:O$5455,$A23)+COUNTIFS('Duel Log'!C$2:C$5455,"Lucas✨杰克",'Duel Log'!P$2:P$5455,$A23)</f>
        <v>5</v>
      </c>
      <c r="AH23" s="17" t="n">
        <f aca="false">COUNTIFS('Duel Log'!C$2:C$5455,"MH Axel",'Duel Log'!I$2:I$5455,$A23)+COUNTIFS('Duel Log'!C$2:C$5455,"MH Axel",'Duel Log'!J$2:J$5455,$A23)+COUNTIFS('Duel Log'!C$2:C$5455,"MH Axel",'Duel Log'!K$2:K$5455,$A23)+COUNTIFS('Duel Log'!C$2:C$5455,"MH Axel",'Duel Log'!L$2:L$5455,$A23)+COUNTIFS('Duel Log'!C$2:C$5455,"MH Axel",'Duel Log'!M$2:M$5455,$A23)+COUNTIFS('Duel Log'!C$2:C$5455,"MH Axel",'Duel Log'!N$2:N$5455,$A23)+COUNTIFS('Duel Log'!C$2:C$5455,"MH Axel",'Duel Log'!O$2:O$5455,$A23)+COUNTIFS('Duel Log'!C$2:C$5455,"MH Axel",'Duel Log'!P$2:P$5455,$A23)</f>
        <v>8</v>
      </c>
      <c r="AI23" s="17" t="n">
        <f aca="false">COUNTIFS('Duel Log'!C$2:C$5455,"Mohamed Light",'Duel Log'!I$2:I$5455,$A23)+COUNTIFS('Duel Log'!C$2:C$5455,"Mohamed Light",'Duel Log'!J$2:J$5455,$A23)+COUNTIFS('Duel Log'!C$2:C$5455,"Mohamed Light",'Duel Log'!K$2:K$5455,$A23)+COUNTIFS('Duel Log'!C$2:C$5455,"Mohamed Light",'Duel Log'!L$2:L$5455,$A23)+COUNTIFS('Duel Log'!C$2:C$5455,"Mohamed Light",'Duel Log'!M$2:M$5455,$A23)+COUNTIFS('Duel Log'!C$2:C$5455,"Mohamed Light",'Duel Log'!N$2:N$5455,$A23)+COUNTIFS('Duel Log'!C$2:C$5455,"Mohamed Light",'Duel Log'!O$2:O$5455,$A23)+COUNTIFS('Duel Log'!C$2:C$5455,"Mohamed Light",'Duel Log'!P$2:P$5455,$A23)</f>
        <v>4</v>
      </c>
      <c r="AJ23" s="17" t="n">
        <f aca="false">COUNTIFS('Duel Log'!C$2:C$5455,"Nadir",'Duel Log'!I$2:I$5455,$A23)+COUNTIFS('Duel Log'!C$2:C$5455,"Nadir",'Duel Log'!J$2:J$5455,$A23)+COUNTIFS('Duel Log'!C$2:C$5455,"Nadir",'Duel Log'!K$2:K$5455,$A23)+COUNTIFS('Duel Log'!C$2:C$5455,"Nadir",'Duel Log'!L$2:L$5455,$A23)+COUNTIFS('Duel Log'!C$2:C$5455,"Nadir",'Duel Log'!M$2:M$5455,$A23)+COUNTIFS('Duel Log'!C$2:C$5455,"Nadir",'Duel Log'!N$2:N$5455,$A23)+COUNTIFS('Duel Log'!C$2:C$5455,"Nadir",'Duel Log'!O$2:O$5455,$A23)+COUNTIFS('Duel Log'!C$2:C$5455,"Nadir",'Duel Log'!P$2:P$5455,$A23)</f>
        <v>1</v>
      </c>
      <c r="AK23" s="17" t="n">
        <f aca="false">COUNTIFS('Duel Log'!C$2:C$5455,"Nicoco23",'Duel Log'!I$2:I$5455,$A23)+COUNTIFS('Duel Log'!C$2:C$5455,"Nicoco23",'Duel Log'!J$2:J$5455,$A23)+COUNTIFS('Duel Log'!C$2:C$5455,"Nicoco23",'Duel Log'!K$2:K$5455,$A23)+COUNTIFS('Duel Log'!C$2:C$5455,"Nicoco23",'Duel Log'!L$2:L$5455,$A23)+COUNTIFS('Duel Log'!C$2:C$5455,"Nicoco23",'Duel Log'!M$2:M$5455,$A23)+COUNTIFS('Duel Log'!C$2:C$5455,"Nicoco23",'Duel Log'!N$2:N$5455,$A23)+COUNTIFS('Duel Log'!C$2:C$5455,"Nicoco23",'Duel Log'!O$2:O$5455,$A23)+COUNTIFS('Duel Log'!C$2:C$5455,"Nicoco23",'Duel Log'!P$2:P$5455,$A23)</f>
        <v>0</v>
      </c>
      <c r="AL23" s="17" t="n">
        <f aca="false">COUNTIFS('Duel Log'!C$2:C$5455,"Nooby❤️Pi2r",'Duel Log'!I$2:I$5455,$A23)+COUNTIFS('Duel Log'!C$2:C$5455,"Nooby❤️Pi2r",'Duel Log'!J$2:J$5455,$A23)+COUNTIFS('Duel Log'!C$2:C$5455,"Nooby❤️Pi2r",'Duel Log'!K$2:K$5455,$A23)+COUNTIFS('Duel Log'!C$2:C$5455,"Nooby❤️Pi2r",'Duel Log'!L$2:L$5455,$A23)+COUNTIFS('Duel Log'!C$2:C$5455,"Nooby❤️Pi2r",'Duel Log'!M$2:M$5455,$A23)+COUNTIFS('Duel Log'!C$2:C$5455,"Nooby❤️Pi2r",'Duel Log'!N$2:N$5455,$A23)+COUNTIFS('Duel Log'!C$2:C$5455,"Nooby❤️Pi2r",'Duel Log'!O$2:O$5455,$A23)+COUNTIFS('Duel Log'!C$2:C$5455,"Nooby❤️Pi2r",'Duel Log'!P$2:P$5455,$A23)</f>
        <v>2</v>
      </c>
      <c r="AM23" s="17" t="n">
        <f aca="false">COUNTIFS('Duel Log'!C$2:C$5455,"OS xAlee",'Duel Log'!I$2:I$5455,$A23)+COUNTIFS('Duel Log'!C$2:C$5455,"OS xAlee",'Duel Log'!J$2:J$5455,$A23)+COUNTIFS('Duel Log'!C$2:C$5455,"OS xAlee",'Duel Log'!K$2:K$5455,$A23)+COUNTIFS('Duel Log'!C$2:C$5455,"OS xAlee",'Duel Log'!L$2:L$5455,$A23)+COUNTIFS('Duel Log'!C$2:C$5455,"OS xAlee",'Duel Log'!M$2:M$5455,$A23)+COUNTIFS('Duel Log'!C$2:C$5455,"OS xAlee",'Duel Log'!N$2:N$5455,$A23)+COUNTIFS('Duel Log'!C$2:C$5455,"OS xAlee",'Duel Log'!O$2:O$5455,$A23)+COUNTIFS('Duel Log'!C$2:C$5455,"OS xAlee",'Duel Log'!P$2:P$5455,$A23)</f>
        <v>1</v>
      </c>
      <c r="AN23" s="17" t="n">
        <f aca="false">COUNTIFS('Duel Log'!C$2:C$5455,"Pedro™️",'Duel Log'!I$2:I$5455,$A23)+COUNTIFS('Duel Log'!C$2:C$5455,"Pedro™️",'Duel Log'!J$2:J$5455,$A23)+COUNTIFS('Duel Log'!C$2:C$5455,"Pedro™️",'Duel Log'!K$2:K$5455,$A23)+COUNTIFS('Duel Log'!C$2:C$5455,"Pedro™️",'Duel Log'!L$2:L$5455,$A23)+COUNTIFS('Duel Log'!C$2:C$5455,"Pedro™️",'Duel Log'!M$2:M$5455,$A23)+COUNTIFS('Duel Log'!C$2:C$5455,"Pedro™️",'Duel Log'!N$2:N$5455,$A23)+COUNTIFS('Duel Log'!C$2:C$5455,"Pedro™️",'Duel Log'!O$2:O$5455,$A23)+COUNTIFS('Duel Log'!C$2:C$5455,"Pedro™️",'Duel Log'!P$2:P$5455,$A23)</f>
        <v>6</v>
      </c>
      <c r="AO23" s="17" t="n">
        <f aca="false">COUNTIFS('Duel Log'!C$2:C$5455,"Polaris",'Duel Log'!I$2:I$5455,$A23)+COUNTIFS('Duel Log'!C$2:C$5455,"Polaris",'Duel Log'!J$2:J$5455,$A23)+COUNTIFS('Duel Log'!C$2:C$5455,"Polaris",'Duel Log'!K$2:K$5455,$A23)+COUNTIFS('Duel Log'!C$2:C$5455,"Polaris",'Duel Log'!L$2:L$5455,$A23)+COUNTIFS('Duel Log'!C$2:C$5455,"Polaris",'Duel Log'!M$2:M$5455,$A23)+COUNTIFS('Duel Log'!C$2:C$5455,"Polaris",'Duel Log'!N$2:N$5455,$A23)+COUNTIFS('Duel Log'!C$2:C$5455,"Polaris",'Duel Log'!O$2:O$5455,$A23)+COUNTIFS('Duel Log'!C$2:C$5455,"Polaris",'Duel Log'!P$2:P$5455,$A23)</f>
        <v>1</v>
      </c>
      <c r="AP23" s="17" t="n">
        <f aca="false">COUNTIFS('Duel Log'!C$2:C$5455,"RAD",'Duel Log'!I$2:I$5455,$A23)+COUNTIFS('Duel Log'!C$2:C$5455,"RAD",'Duel Log'!J$2:J$5455,$A23)+COUNTIFS('Duel Log'!C$2:C$5455,"RAD",'Duel Log'!K$2:K$5455,$A23)+COUNTIFS('Duel Log'!C$2:C$5455,"RAD",'Duel Log'!L$2:L$5455,$A23)+COUNTIFS('Duel Log'!C$2:C$5455,"RAD",'Duel Log'!M$2:M$5455,$A23)+COUNTIFS('Duel Log'!C$2:C$5455,"RAD",'Duel Log'!N$2:N$5455,$A23)+COUNTIFS('Duel Log'!C$2:C$5455,"RAD",'Duel Log'!O$2:O$5455,$A23)+COUNTIFS('Duel Log'!C$2:C$5455,"RAD",'Duel Log'!P$2:P$5455,$A23)</f>
        <v>1</v>
      </c>
      <c r="AQ23" s="17" t="n">
        <f aca="false">COUNTIFS('Duel Log'!C$2:C$5455,"RUBIZALEZ",'Duel Log'!I$2:I$5455,$A23)+COUNTIFS('Duel Log'!C$2:C$5455,"RUBIZALEZ",'Duel Log'!J$2:J$5455,$A23)+COUNTIFS('Duel Log'!C$2:C$5455,"RUBIZALEZ",'Duel Log'!K$2:K$5455,$A23)+COUNTIFS('Duel Log'!C$2:C$5455,"RUBIZALEZ",'Duel Log'!L$2:L$5455,$A23)+COUNTIFS('Duel Log'!C$2:C$5455,"RUBIZALEZ",'Duel Log'!M$2:M$5455,$A23)+COUNTIFS('Duel Log'!C$2:C$5455,"RUBIZALEZ",'Duel Log'!N$2:N$5455,$A23)+COUNTIFS('Duel Log'!C$2:C$5455,"RUBIZALEZ",'Duel Log'!O$2:O$5455,$A23)+COUNTIFS('Duel Log'!C$2:C$5455,"RUBIZALEZ",'Duel Log'!P$2:P$5455,$A23)</f>
        <v>8</v>
      </c>
      <c r="AR23" s="17" t="n">
        <f aca="false">COUNTIFS('Duel Log'!C$2:C$5455,"Rainbow",'Duel Log'!I$2:I$5455,$A23)+COUNTIFS('Duel Log'!C$2:C$5455,"Rainbow",'Duel Log'!J$2:J$5455,$A23)+COUNTIFS('Duel Log'!C$2:C$5455,"Rainbow",'Duel Log'!K$2:K$5455,$A23)+COUNTIFS('Duel Log'!C$2:C$5455,"Rainbow",'Duel Log'!L$2:L$5455,$A23)+COUNTIFS('Duel Log'!C$2:C$5455,"Rainbow",'Duel Log'!M$2:M$5455,$A23)+COUNTIFS('Duel Log'!C$2:C$5455,"Rainbow",'Duel Log'!N$2:N$5455,$A23)+COUNTIFS('Duel Log'!C$2:C$5455,"Rainbow",'Duel Log'!O$2:O$5455,$A23)+COUNTIFS('Duel Log'!C$2:C$5455,"Rainbow",'Duel Log'!P$2:P$5455,$A23)</f>
        <v>5</v>
      </c>
      <c r="AS23" s="17" t="n">
        <f aca="false">COUNTIFS('Duel Log'!C$2:C$5455,"Reminor",'Duel Log'!I$2:I$5455,$A23)+COUNTIFS('Duel Log'!C$2:C$5455,"Reminor",'Duel Log'!J$2:J$5455,$A23)+COUNTIFS('Duel Log'!C$2:C$5455,"Reminor",'Duel Log'!K$2:K$5455,$A23)+COUNTIFS('Duel Log'!C$2:C$5455,"Reminor",'Duel Log'!L$2:L$5455,$A23)+COUNTIFS('Duel Log'!C$2:C$5455,"Reminor",'Duel Log'!M$2:M$5455,$A23)+COUNTIFS('Duel Log'!C$2:C$5455,"Reminor",'Duel Log'!N$2:N$5455,$A23)+COUNTIFS('Duel Log'!C$2:C$5455,"Reminor",'Duel Log'!O$2:O$5455,$A23)+COUNTIFS('Duel Log'!C$2:C$5455,"Reminor",'Duel Log'!P$2:P$5455,$A23)</f>
        <v>0</v>
      </c>
      <c r="AT23" s="17" t="n">
        <f aca="false">COUNTIFS('Duel Log'!C$2:C$5455,"Rin✨安之",'Duel Log'!I$2:I$5455,$A23)+COUNTIFS('Duel Log'!C$2:C$5455,"Rin✨安之",'Duel Log'!J$2:J$5455,$A23)+COUNTIFS('Duel Log'!C$2:C$5455,"Rin✨安之",'Duel Log'!K$2:K$5455,$A23)+COUNTIFS('Duel Log'!C$2:C$5455,"Rin✨安之",'Duel Log'!L$2:L$5455,$A23)+COUNTIFS('Duel Log'!C$2:C$5455,"Rin✨安之",'Duel Log'!M$2:M$5455,$A23)+COUNTIFS('Duel Log'!C$2:C$5455,"Rin✨安之",'Duel Log'!N$2:N$5455,$A23)+COUNTIFS('Duel Log'!C$2:C$5455,"Rin✨安之",'Duel Log'!O$2:O$5455,$A23)+COUNTIFS('Duel Log'!C$2:C$5455,"Rin✨安之",'Duel Log'!P$2:P$5455,$A23)</f>
        <v>1</v>
      </c>
      <c r="AU23" s="17" t="n">
        <f aca="false">COUNTIFS('Duel Log'!C$2:C$5455,"Ryley",'Duel Log'!I$2:I$5455,$A23)+COUNTIFS('Duel Log'!C$2:C$5455,"Ryley",'Duel Log'!J$2:J$5455,$A23)+COUNTIFS('Duel Log'!C$2:C$5455,"Ryley",'Duel Log'!K$2:K$5455,$A23)+COUNTIFS('Duel Log'!C$2:C$5455,"Ryley",'Duel Log'!L$2:L$5455,$A23)+COUNTIFS('Duel Log'!C$2:C$5455,"Ryley",'Duel Log'!M$2:M$5455,$A23)+COUNTIFS('Duel Log'!C$2:C$5455,"Ryley",'Duel Log'!N$2:N$5455,$A23)+COUNTIFS('Duel Log'!C$2:C$5455,"Ryley",'Duel Log'!O$2:O$5455,$A23)+COUNTIFS('Duel Log'!C$2:C$5455,"Ryley",'Duel Log'!P$2:P$5455,$A23)</f>
        <v>4</v>
      </c>
      <c r="AV23" s="17" t="n">
        <f aca="false">COUNTIFS('Duel Log'!C$2:C$5455,"SK Dominik",'Duel Log'!I$2:I$5455,$A23)+COUNTIFS('Duel Log'!C$2:C$5455,"SK Dominik",'Duel Log'!J$2:J$5455,$A23)+COUNTIFS('Duel Log'!C$2:C$5455,"SK Dominik",'Duel Log'!K$2:K$5455,$A23)+COUNTIFS('Duel Log'!C$2:C$5455,"SK Dominik",'Duel Log'!L$2:L$5455,$A23)+COUNTIFS('Duel Log'!C$2:C$5455,"SK Dominik",'Duel Log'!M$2:M$5455,$A23)+COUNTIFS('Duel Log'!C$2:C$5455,"SK Dominik",'Duel Log'!N$2:N$5455,$A23)+COUNTIFS('Duel Log'!C$2:C$5455,"SK Dominik",'Duel Log'!O$2:O$5455,$A23)+COUNTIFS('Duel Log'!C$2:C$5455,"SK Dominik",'Duel Log'!P$2:P$5455,$A23)</f>
        <v>1</v>
      </c>
      <c r="AW23" s="17" t="n">
        <f aca="false">COUNTIFS('Duel Log'!C$2:C$5455,"SK Morten",'Duel Log'!I$2:I$5455,$A23)+COUNTIFS('Duel Log'!C$2:C$5455,"SK Morten",'Duel Log'!J$2:J$5455,$A23)+COUNTIFS('Duel Log'!C$2:C$5455,"SK Morten",'Duel Log'!K$2:K$5455,$A23)+COUNTIFS('Duel Log'!C$2:C$5455,"SK Morten",'Duel Log'!L$2:L$5455,$A23)+COUNTIFS('Duel Log'!C$2:C$5455,"SK Morten",'Duel Log'!M$2:M$5455,$A23)+COUNTIFS('Duel Log'!C$2:C$5455,"SK Morten",'Duel Log'!N$2:N$5455,$A23)+COUNTIFS('Duel Log'!C$2:C$5455,"SK Morten",'Duel Log'!O$2:O$5455,$A23)+COUNTIFS('Duel Log'!C$2:C$5455,"SK Morten",'Duel Log'!P$2:P$5455,$A23)</f>
        <v>4</v>
      </c>
      <c r="AX23" s="17" t="n">
        <f aca="false">COUNTIFS('Duel Log'!C$2:C$5455,"SK xopxsam",'Duel Log'!I$2:I$5455,$A23)+COUNTIFS('Duel Log'!C$2:C$5455,"SK xopxsam",'Duel Log'!J$2:J$5455,$A23)+COUNTIFS('Duel Log'!C$2:C$5455,"SK xopxsam",'Duel Log'!K$2:K$5455,$A23)+COUNTIFS('Duel Log'!C$2:C$5455,"SK xopxsam",'Duel Log'!L$2:L$5455,$A23)+COUNTIFS('Duel Log'!C$2:C$5455,"SK xopxsam",'Duel Log'!M$2:M$5455,$A23)+COUNTIFS('Duel Log'!C$2:C$5455,"SK xopxsam",'Duel Log'!N$2:N$5455,$A23)+COUNTIFS('Duel Log'!C$2:C$5455,"SK xopxsam",'Duel Log'!O$2:O$5455,$A23)+COUNTIFS('Duel Log'!C$2:C$5455,"SK xopxsam",'Duel Log'!P$2:P$5455,$A23)</f>
        <v>2</v>
      </c>
      <c r="AY23" s="17" t="n">
        <f aca="false">COUNTIFS('Duel Log'!C$2:C$5455,"Samuel Bassotto",'Duel Log'!I$2:I$5455,$A23)+COUNTIFS('Duel Log'!C$2:C$5455,"Samuel Bassotto",'Duel Log'!J$2:J$5455,$A23)+COUNTIFS('Duel Log'!C$2:C$5455,"Samuel Bassotto",'Duel Log'!K$2:K$5455,$A23)+COUNTIFS('Duel Log'!C$2:C$5455,"Samuel Bassotto",'Duel Log'!L$2:L$5455,$A23)+COUNTIFS('Duel Log'!C$2:C$5455,"Samuel Bassotto",'Duel Log'!M$2:M$5455,$A23)+COUNTIFS('Duel Log'!C$2:C$5455,"Samuel Bassotto",'Duel Log'!N$2:N$5455,$A23)+COUNTIFS('Duel Log'!C$2:C$5455,"Samuel Bassotto",'Duel Log'!O$2:O$5455,$A23)+COUNTIFS('Duel Log'!C$2:C$5455,"Samuel Bassotto",'Duel Log'!P$2:P$5455,$A23)</f>
        <v>2</v>
      </c>
      <c r="AZ23" s="17" t="n">
        <f aca="false">COUNTIFS('Duel Log'!C$2:C$5455,"SandBox",'Duel Log'!I$2:I$5455,$A23)+COUNTIFS('Duel Log'!C$2:C$5455,"SandBox",'Duel Log'!J$2:J$5455,$A23)+COUNTIFS('Duel Log'!C$2:C$5455,"SandBox",'Duel Log'!K$2:K$5455,$A23)+COUNTIFS('Duel Log'!C$2:C$5455,"SandBox",'Duel Log'!L$2:L$5455,$A23)+COUNTIFS('Duel Log'!C$2:C$5455,"SandBox",'Duel Log'!M$2:M$5455,$A23)+COUNTIFS('Duel Log'!C$2:C$5455,"SandBox",'Duel Log'!N$2:N$5455,$A23)+COUNTIFS('Duel Log'!C$2:C$5455,"SandBox",'Duel Log'!O$2:O$5455,$A23)+COUNTIFS('Duel Log'!C$2:C$5455,"SandBox",'Duel Log'!P$2:P$5455,$A23)</f>
        <v>11</v>
      </c>
      <c r="BA23" s="17" t="n">
        <f aca="false">COUNTIFS('Duel Log'!C$2:C$5455,"Sosaa1of1",'Duel Log'!I$2:I$5455,$A23)+COUNTIFS('Duel Log'!C$2:C$5455,"Sosaa1of1",'Duel Log'!J$2:J$5455,$A23)+COUNTIFS('Duel Log'!C$2:C$5455,"Sosaa1of1",'Duel Log'!K$2:K$5455,$A23)+COUNTIFS('Duel Log'!C$2:C$5455,"Sosaa1of1",'Duel Log'!L$2:L$5455,$A23)+COUNTIFS('Duel Log'!C$2:C$5455,"Sosaa1of1",'Duel Log'!M$2:M$5455,$A23)+COUNTIFS('Duel Log'!C$2:C$5455,"Sosaa1of1",'Duel Log'!N$2:N$5455,$A23)+COUNTIFS('Duel Log'!C$2:C$5455,"Sosaa1of1",'Duel Log'!O$2:O$5455,$A23)+COUNTIFS('Duel Log'!C$2:C$5455,"Sosaa1of1",'Duel Log'!P$2:P$5455,$A23)</f>
        <v>0</v>
      </c>
      <c r="BB23" s="17" t="n">
        <f aca="false">COUNTIFS('Duel Log'!C$2:C$5455,"Steeef",'Duel Log'!I$2:I$5455,$A23)+COUNTIFS('Duel Log'!C$2:C$5455,"Steeef",'Duel Log'!J$2:J$5455,$A23)+COUNTIFS('Duel Log'!C$2:C$5455,"Steeef",'Duel Log'!K$2:K$5455,$A23)+COUNTIFS('Duel Log'!C$2:C$5455,"Steeef",'Duel Log'!L$2:L$5455,$A23)+COUNTIFS('Duel Log'!C$2:C$5455,"Steeef",'Duel Log'!M$2:M$5455,$A23)+COUNTIFS('Duel Log'!C$2:C$5455,"Steeef",'Duel Log'!N$2:N$5455,$A23)+COUNTIFS('Duel Log'!C$2:C$5455,"Steeef",'Duel Log'!O$2:O$5455,$A23)+COUNTIFS('Duel Log'!C$2:C$5455,"Steeef",'Duel Log'!P$2:P$5455,$A23)</f>
        <v>1</v>
      </c>
      <c r="BC23" s="17" t="n">
        <f aca="false">COUNTIFS('Duel Log'!C$2:C$5455,"TMX I Mateja",'Duel Log'!I$2:I$5455,$A23)+COUNTIFS('Duel Log'!C$2:C$5455,"TMX I Mateja",'Duel Log'!J$2:J$5455,$A23)+COUNTIFS('Duel Log'!C$2:C$5455,"TMX I Mateja",'Duel Log'!K$2:K$5455,$A23)+COUNTIFS('Duel Log'!C$2:C$5455,"TMX I Mateja",'Duel Log'!L$2:L$5455,$A23)+COUNTIFS('Duel Log'!C$2:C$5455,"TMX I Mateja",'Duel Log'!M$2:M$5455,$A23)+COUNTIFS('Duel Log'!C$2:C$5455,"TMX I Mateja",'Duel Log'!N$2:N$5455,$A23)+COUNTIFS('Duel Log'!C$2:C$5455,"TMX I Mateja",'Duel Log'!O$2:O$5455,$A23)+COUNTIFS('Duel Log'!C$2:C$5455,"TMX I Mateja",'Duel Log'!P$2:P$5455,$A23)</f>
        <v>9</v>
      </c>
      <c r="BD23" s="17" t="n">
        <f aca="false">COUNTIFS('Duel Log'!C$2:C$5455,"TTK:MrAwesomeCR",'Duel Log'!I$2:I$5455,$A23)+COUNTIFS('Duel Log'!C$2:C$5455,"TTK:MrAwesomeCR",'Duel Log'!J$2:J$5455,$A23)+COUNTIFS('Duel Log'!C$2:C$5455,"TTK:MrAwesomeCR",'Duel Log'!K$2:K$5455,$A23)+COUNTIFS('Duel Log'!C$2:C$5455,"TTK:MrAwesomeCR",'Duel Log'!L$2:L$5455,$A23)+COUNTIFS('Duel Log'!C$2:C$5455,"TTK:MrAwesomeCR",'Duel Log'!M$2:M$5455,$A23)+COUNTIFS('Duel Log'!C$2:C$5455,"TTK:MrAwesomeCR",'Duel Log'!N$2:N$5455,$A23)+COUNTIFS('Duel Log'!C$2:C$5455,"TTK:MrAwesomeCR",'Duel Log'!O$2:O$5455,$A23)+COUNTIFS('Duel Log'!C$2:C$5455,"TTK:MrAwesomeCR",'Duel Log'!P$2:P$5455,$A23)</f>
        <v>3</v>
      </c>
      <c r="BE23" s="17" t="n">
        <f aca="false">COUNTIFS('Duel Log'!C$2:C$5455,"Turan✨",'Duel Log'!I$2:I$5455,$A23)+COUNTIFS('Duel Log'!C$2:C$5455,"Turan✨",'Duel Log'!J$2:J$5455,$A23)+COUNTIFS('Duel Log'!C$2:C$5455,"Turan✨",'Duel Log'!K$2:K$5455,$A23)+COUNTIFS('Duel Log'!C$2:C$5455,"Turan✨",'Duel Log'!L$2:L$5455,$A23)+COUNTIFS('Duel Log'!C$2:C$5455,"Turan✨",'Duel Log'!M$2:M$5455,$A23)+COUNTIFS('Duel Log'!C$2:C$5455,"Turan✨",'Duel Log'!N$2:N$5455,$A23)+COUNTIFS('Duel Log'!C$2:C$5455,"Turan✨",'Duel Log'!O$2:O$5455,$A23)+COUNTIFS('Duel Log'!C$2:C$5455,"Turan✨",'Duel Log'!P$2:P$5455,$A23)</f>
        <v>8</v>
      </c>
      <c r="BF23" s="17" t="n">
        <f aca="false">COUNTIFS('Duel Log'!C$2:C$5455,"Viktor",'Duel Log'!I$2:I$5455,$A23)+COUNTIFS('Duel Log'!C$2:C$5455,"Viktor",'Duel Log'!J$2:J$5455,$A23)+COUNTIFS('Duel Log'!C$2:C$5455,"Viktor",'Duel Log'!K$2:K$5455,$A23)+COUNTIFS('Duel Log'!C$2:C$5455,"Viktor",'Duel Log'!L$2:L$5455,$A23)+COUNTIFS('Duel Log'!C$2:C$5455,"Viktor",'Duel Log'!M$2:M$5455,$A23)+COUNTIFS('Duel Log'!C$2:C$5455,"Viktor",'Duel Log'!N$2:N$5455,$A23)+COUNTIFS('Duel Log'!C$2:C$5455,"Viktor",'Duel Log'!O$2:O$5455,$A23)+COUNTIFS('Duel Log'!C$2:C$5455,"Viktor",'Duel Log'!P$2:P$5455,$A23)</f>
        <v>2</v>
      </c>
      <c r="BG23" s="17" t="n">
        <f aca="false">COUNTIFS('Duel Log'!C$2:C$5455,"Vitor75",'Duel Log'!I$2:I$5455,$A23)+COUNTIFS('Duel Log'!C$2:C$5455,"Vitor75",'Duel Log'!J$2:J$5455,$A23)+COUNTIFS('Duel Log'!C$2:C$5455,"Vitor75",'Duel Log'!K$2:K$5455,$A23)+COUNTIFS('Duel Log'!C$2:C$5455,"Vitor75",'Duel Log'!L$2:L$5455,$A23)+COUNTIFS('Duel Log'!C$2:C$5455,"Vitor75",'Duel Log'!M$2:M$5455,$A23)+COUNTIFS('Duel Log'!C$2:C$5455,"Vitor75",'Duel Log'!N$2:N$5455,$A23)+COUNTIFS('Duel Log'!C$2:C$5455,"Vitor75",'Duel Log'!O$2:O$5455,$A23)+COUNTIFS('Duel Log'!C$2:C$5455,"Vitor75",'Duel Log'!P$2:P$5455,$A23)</f>
        <v>2</v>
      </c>
      <c r="BH23" s="17" t="n">
        <f aca="false">COUNTIFS('Duel Log'!C$2:C$5455,"WL ✨ Tytoń 劲头",'Duel Log'!I$2:I$5455,$A23)+COUNTIFS('Duel Log'!C$2:C$5455,"WL ✨ Tytoń 劲头",'Duel Log'!J$2:J$5455,$A23)+COUNTIFS('Duel Log'!C$2:C$5455,"WL ✨ Tytoń 劲头",'Duel Log'!K$2:K$5455,$A23)+COUNTIFS('Duel Log'!C$2:C$5455,"WL ✨ Tytoń 劲头",'Duel Log'!L$2:L$5455,$A23)+COUNTIFS('Duel Log'!C$2:C$5455,"WL ✨ Tytoń 劲头",'Duel Log'!M$2:M$5455,$A23)+COUNTIFS('Duel Log'!C$2:C$5455,"WL ✨ Tytoń 劲头",'Duel Log'!N$2:N$5455,$A23)+COUNTIFS('Duel Log'!C$2:C$5455,"WL ✨ Tytoń 劲头",'Duel Log'!O$2:O$5455,$A23)+COUNTIFS('Duel Log'!C$2:C$5455,"WL ✨ Tytoń 劲头",'Duel Log'!P$2:P$5455,$A23)</f>
        <v>4</v>
      </c>
      <c r="BI23" s="17" t="n">
        <f aca="false">COUNTIFS('Duel Log'!C$2:C$5455,"WL ツ Dam’s ✨",'Duel Log'!I$2:I$5455,$A23)+COUNTIFS('Duel Log'!C$2:C$5455,"WL ツ Dam’s ✨",'Duel Log'!J$2:J$5455,$A23)+COUNTIFS('Duel Log'!C$2:C$5455,"WL ツ Dam’s ✨",'Duel Log'!K$2:K$5455,$A23)+COUNTIFS('Duel Log'!C$2:C$5455,"WL ツ Dam’s ✨",'Duel Log'!L$2:L$5455,$A23)+COUNTIFS('Duel Log'!C$2:C$5455,"WL ツ Dam’s ✨",'Duel Log'!M$2:M$5455,$A23)+COUNTIFS('Duel Log'!C$2:C$5455,"WL ツ Dam’s ✨",'Duel Log'!N$2:N$5455,$A23)+COUNTIFS('Duel Log'!C$2:C$5455,"WL ツ Dam’s ✨",'Duel Log'!O$2:O$5455,$A23)+COUNTIFS('Duel Log'!C$2:C$5455,"WL ツ Dam’s ✨",'Duel Log'!P$2:P$5455,$A23)</f>
        <v>0</v>
      </c>
      <c r="BJ23" s="17" t="n">
        <f aca="false">COUNTIFS('Duel Log'!C$2:C$5455,"Wallace",'Duel Log'!I$2:I$5455,$A23)+COUNTIFS('Duel Log'!C$2:C$5455,"Wallace",'Duel Log'!J$2:J$5455,$A23)+COUNTIFS('Duel Log'!C$2:C$5455,"Wallace",'Duel Log'!K$2:K$5455,$A23)+COUNTIFS('Duel Log'!C$2:C$5455,"Wallace",'Duel Log'!L$2:L$5455,$A23)+COUNTIFS('Duel Log'!C$2:C$5455,"Wallace",'Duel Log'!M$2:M$5455,$A23)+COUNTIFS('Duel Log'!C$2:C$5455,"Wallace",'Duel Log'!N$2:N$5455,$A23)+COUNTIFS('Duel Log'!C$2:C$5455,"Wallace",'Duel Log'!O$2:O$5455,$A23)+COUNTIFS('Duel Log'!C$2:C$5455,"Wallace",'Duel Log'!P$2:P$5455,$A23)</f>
        <v>7</v>
      </c>
      <c r="BK23" s="17" t="n">
        <f aca="false">COUNTIFS('Duel Log'!C$2:C$5455,"Wyze❤️Ultimo",'Duel Log'!I$2:I$5455,$A23)+COUNTIFS('Duel Log'!C$2:C$5455,"Wyze❤️Ultimo",'Duel Log'!J$2:J$5455,$A23)+COUNTIFS('Duel Log'!C$2:C$5455,"Wyze❤️Ultimo",'Duel Log'!K$2:K$5455,$A23)+COUNTIFS('Duel Log'!C$2:C$5455,"Wyze❤️Ultimo",'Duel Log'!L$2:L$5455,$A23)+COUNTIFS('Duel Log'!C$2:C$5455,"Wyze❤️Ultimo",'Duel Log'!M$2:M$5455,$A23)+COUNTIFS('Duel Log'!C$2:C$5455,"Wyze❤️Ultimo",'Duel Log'!N$2:N$5455,$A23)+COUNTIFS('Duel Log'!C$2:C$5455,"Wyze❤️Ultimo",'Duel Log'!O$2:O$5455,$A23)+COUNTIFS('Duel Log'!C$2:C$5455,"Wyze❤️Ultimo",'Duel Log'!P$2:P$5455,$A23)</f>
        <v>1</v>
      </c>
      <c r="BL23" s="17" t="n">
        <f aca="false">COUNTIFS('Duel Log'!C$2:C$5455,"Yoru",'Duel Log'!I$2:I$5455,$A23)+COUNTIFS('Duel Log'!C$2:C$5455,"Yoru",'Duel Log'!J$2:J$5455,$A23)+COUNTIFS('Duel Log'!C$2:C$5455,"Yoru",'Duel Log'!K$2:K$5455,$A23)+COUNTIFS('Duel Log'!C$2:C$5455,"Yoru",'Duel Log'!L$2:L$5455,$A23)+COUNTIFS('Duel Log'!C$2:C$5455,"Yoru",'Duel Log'!M$2:M$5455,$A23)+COUNTIFS('Duel Log'!C$2:C$5455,"Yoru",'Duel Log'!N$2:N$5455,$A23)+COUNTIFS('Duel Log'!C$2:C$5455,"Yoru",'Duel Log'!O$2:O$5455,$A23)+COUNTIFS('Duel Log'!C$2:C$5455,"Yoru",'Duel Log'!P$2:P$5455,$A23)</f>
        <v>6</v>
      </c>
      <c r="BM23" s="17" t="n">
        <f aca="false">COUNTIFS('Duel Log'!C$2:C$5455,"ZQuentino",'Duel Log'!I$2:I$5455,$A23)+COUNTIFS('Duel Log'!C$2:C$5455,"ZQuentino",'Duel Log'!J$2:J$5455,$A23)+COUNTIFS('Duel Log'!C$2:C$5455,"ZQuentino",'Duel Log'!K$2:K$5455,$A23)+COUNTIFS('Duel Log'!C$2:C$5455,"ZQuentino",'Duel Log'!L$2:L$5455,$A23)+COUNTIFS('Duel Log'!C$2:C$5455,"ZQuentino",'Duel Log'!M$2:M$5455,$A23)+COUNTIFS('Duel Log'!C$2:C$5455,"ZQuentino",'Duel Log'!N$2:N$5455,$A23)+COUNTIFS('Duel Log'!C$2:C$5455,"ZQuentino",'Duel Log'!O$2:O$5455,$A23)+COUNTIFS('Duel Log'!C$2:C$5455,"ZQuentino",'Duel Log'!P$2:P$5455,$A23)</f>
        <v>2</v>
      </c>
      <c r="BN23" s="17" t="n">
        <f aca="false">COUNTIFS('Duel Log'!C$2:C$5455,"adriel",'Duel Log'!I$2:I$5455,$A23)+COUNTIFS('Duel Log'!C$2:C$5455,"adriel",'Duel Log'!J$2:J$5455,$A23)+COUNTIFS('Duel Log'!C$2:C$5455,"adriel",'Duel Log'!K$2:K$5455,$A23)+COUNTIFS('Duel Log'!C$2:C$5455,"adriel",'Duel Log'!L$2:L$5455,$A23)+COUNTIFS('Duel Log'!C$2:C$5455,"adriel",'Duel Log'!M$2:M$5455,$A23)+COUNTIFS('Duel Log'!C$2:C$5455,"adriel",'Duel Log'!N$2:N$5455,$A23)+COUNTIFS('Duel Log'!C$2:C$5455,"adriel",'Duel Log'!O$2:O$5455,$A23)+COUNTIFS('Duel Log'!C$2:C$5455,"adriel",'Duel Log'!P$2:P$5455,$A23)</f>
        <v>4</v>
      </c>
      <c r="BO23" s="17" t="n">
        <f aca="false">COUNTIFS('Duel Log'!C$2:C$5455,"dark✨安花",'Duel Log'!I$2:I$5455,$A23)+COUNTIFS('Duel Log'!C$2:C$5455,"dark✨安花",'Duel Log'!J$2:J$5455,$A23)+COUNTIFS('Duel Log'!C$2:C$5455,"dark✨安花",'Duel Log'!K$2:K$5455,$A23)+COUNTIFS('Duel Log'!C$2:C$5455,"dark✨安花",'Duel Log'!L$2:L$5455,$A23)+COUNTIFS('Duel Log'!C$2:C$5455,"dark✨安花",'Duel Log'!M$2:M$5455,$A23)+COUNTIFS('Duel Log'!C$2:C$5455,"dark✨安花",'Duel Log'!N$2:N$5455,$A23)+COUNTIFS('Duel Log'!C$2:C$5455,"dark✨安花",'Duel Log'!O$2:O$5455,$A23)+COUNTIFS('Duel Log'!C$2:C$5455,"dark✨安花",'Duel Log'!P$2:P$5455,$A23)</f>
        <v>2</v>
      </c>
      <c r="BP23" s="17" t="n">
        <f aca="false">COUNTIFS('Duel Log'!C$2:C$5455,"droy",'Duel Log'!I$2:I$5455,$A23)+COUNTIFS('Duel Log'!C$2:C$5455,"droy",'Duel Log'!J$2:J$5455,$A23)+COUNTIFS('Duel Log'!C$2:C$5455,"droy",'Duel Log'!K$2:K$5455,$A23)+COUNTIFS('Duel Log'!C$2:C$5455,"droy",'Duel Log'!L$2:L$5455,$A23)+COUNTIFS('Duel Log'!C$2:C$5455,"droy",'Duel Log'!M$2:M$5455,$A23)+COUNTIFS('Duel Log'!C$2:C$5455,"droy",'Duel Log'!N$2:N$5455,$A23)+COUNTIFS('Duel Log'!C$2:C$5455,"droy",'Duel Log'!O$2:O$5455,$A23)+COUNTIFS('Duel Log'!C$2:C$5455,"droy",'Duel Log'!P$2:P$5455,$A23)</f>
        <v>1</v>
      </c>
      <c r="BQ23" s="17" t="n">
        <f aca="false">COUNTIFS('Duel Log'!C$2:C$5455,"evolve✨律师",'Duel Log'!I$2:I$5455,$A23)+COUNTIFS('Duel Log'!C$2:C$5455,"evolve✨律师",'Duel Log'!J$2:J$5455,$A23)+COUNTIFS('Duel Log'!C$2:C$5455,"evolve✨律师",'Duel Log'!K$2:K$5455,$A23)+COUNTIFS('Duel Log'!C$2:C$5455,"evolve✨律师",'Duel Log'!L$2:L$5455,$A23)+COUNTIFS('Duel Log'!C$2:C$5455,"evolve✨律师",'Duel Log'!M$2:M$5455,$A23)+COUNTIFS('Duel Log'!C$2:C$5455,"evolve✨律师",'Duel Log'!N$2:N$5455,$A23)+COUNTIFS('Duel Log'!C$2:C$5455,"evolve✨律师",'Duel Log'!O$2:O$5455,$A23)+COUNTIFS('Duel Log'!C$2:C$5455,"evolve✨律师",'Duel Log'!P$2:P$5455,$A23)</f>
        <v>1</v>
      </c>
      <c r="BR23" s="17" t="n">
        <f aca="false">COUNTIFS('Duel Log'!C$2:C$5455,"fluffypotato99",'Duel Log'!I$2:I$5455,$A23)+COUNTIFS('Duel Log'!C$2:C$5455,"fluffypotato99",'Duel Log'!J$2:J$5455,$A23)+COUNTIFS('Duel Log'!C$2:C$5455,"fluffypotato99",'Duel Log'!K$2:K$5455,$A23)+COUNTIFS('Duel Log'!C$2:C$5455,"fluffypotato99",'Duel Log'!L$2:L$5455,$A23)+COUNTIFS('Duel Log'!C$2:C$5455,"fluffypotato99",'Duel Log'!M$2:M$5455,$A23)+COUNTIFS('Duel Log'!C$2:C$5455,"fluffypotato99",'Duel Log'!N$2:N$5455,$A23)+COUNTIFS('Duel Log'!C$2:C$5455,"fluffypotato99",'Duel Log'!O$2:O$5455,$A23)+COUNTIFS('Duel Log'!C$2:C$5455,"fluffypotato99",'Duel Log'!P$2:P$5455,$A23)</f>
        <v>2</v>
      </c>
      <c r="BS23" s="17" t="n">
        <f aca="false">COUNTIFS('Duel Log'!C$2:C$5455,"kodigogg",'Duel Log'!I$2:I$5455,$A23)+COUNTIFS('Duel Log'!C$2:C$5455,"kodigogg",'Duel Log'!J$2:J$5455,$A23)+COUNTIFS('Duel Log'!C$2:C$5455,"kodigogg",'Duel Log'!K$2:K$5455,$A23)+COUNTIFS('Duel Log'!C$2:C$5455,"kodigogg",'Duel Log'!L$2:L$5455,$A23)+COUNTIFS('Duel Log'!C$2:C$5455,"kodigogg",'Duel Log'!M$2:M$5455,$A23)+COUNTIFS('Duel Log'!C$2:C$5455,"kodigogg",'Duel Log'!N$2:N$5455,$A23)+COUNTIFS('Duel Log'!C$2:C$5455,"kodigogg",'Duel Log'!O$2:O$5455,$A23)+COUNTIFS('Duel Log'!C$2:C$5455,"kodigogg",'Duel Log'!P$2:P$5455,$A23)</f>
        <v>1</v>
      </c>
      <c r="BT23" s="17" t="n">
        <f aca="false">COUNTIFS('Duel Log'!C$2:C$5455,"⇀スキル丨Hadi",'Duel Log'!I$2:I$5455,$A23)+COUNTIFS('Duel Log'!C$2:C$5455,"⇀スキル丨Hadi",'Duel Log'!J$2:J$5455,$A23)+COUNTIFS('Duel Log'!C$2:C$5455,"⇀スキル丨Hadi",'Duel Log'!K$2:K$5455,$A23)+COUNTIFS('Duel Log'!C$2:C$5455,"⇀スキル丨Hadi",'Duel Log'!L$2:L$5455,$A23)+COUNTIFS('Duel Log'!C$2:C$5455,"⇀スキル丨Hadi",'Duel Log'!M$2:M$5455,$A23)+COUNTIFS('Duel Log'!C$2:C$5455,"⇀スキル丨Hadi",'Duel Log'!N$2:N$5455,$A23)+COUNTIFS('Duel Log'!C$2:C$5455,"⇀スキル丨Hadi",'Duel Log'!O$2:O$5455,$A23)+COUNTIFS('Duel Log'!C$2:C$5455,"⇀スキル丨Hadi",'Duel Log'!P$2:P$5455,$A23)</f>
        <v>4</v>
      </c>
      <c r="BU23" s="17" t="n">
        <f aca="false">COUNTIFS('Duel Log'!C$2:C$5455,"✨Tanji",'Duel Log'!I$2:I$5455,$A23)+COUNTIFS('Duel Log'!C$2:C$5455,"✨Tanji",'Duel Log'!J$2:J$5455,$A23)+COUNTIFS('Duel Log'!C$2:C$5455,"✨Tanji",'Duel Log'!K$2:K$5455,$A23)+COUNTIFS('Duel Log'!C$2:C$5455,"✨Tanji",'Duel Log'!L$2:L$5455,$A23)+COUNTIFS('Duel Log'!C$2:C$5455,"✨Tanji",'Duel Log'!M$2:M$5455,$A23)+COUNTIFS('Duel Log'!C$2:C$5455,"✨Tanji",'Duel Log'!N$2:N$5455,$A23)+COUNTIFS('Duel Log'!C$2:C$5455,"✨Tanji",'Duel Log'!O$2:O$5455,$A23)+COUNTIFS('Duel Log'!C$2:C$5455,"✨Tanji",'Duel Log'!P$2:P$5455,$A23)</f>
        <v>8</v>
      </c>
      <c r="BV23" s="17" t="n">
        <f aca="false">COUNTIFS('Duel Log'!C$2:C$5455,"くり",'Duel Log'!I$2:I$5455,$A23)+COUNTIFS('Duel Log'!C$2:C$5455,"くり",'Duel Log'!J$2:J$5455,$A23)+COUNTIFS('Duel Log'!C$2:C$5455,"くり",'Duel Log'!K$2:K$5455,$A23)+COUNTIFS('Duel Log'!C$2:C$5455,"くり",'Duel Log'!L$2:L$5455,$A23)+COUNTIFS('Duel Log'!C$2:C$5455,"くり",'Duel Log'!M$2:M$5455,$A23)+COUNTIFS('Duel Log'!C$2:C$5455,"くり",'Duel Log'!N$2:N$5455,$A23)+COUNTIFS('Duel Log'!C$2:C$5455,"くり",'Duel Log'!O$2:O$5455,$A23)+COUNTIFS('Duel Log'!C$2:C$5455,"くり",'Duel Log'!P$2:P$5455,$A23)</f>
        <v>0</v>
      </c>
      <c r="BW23" s="17" t="n">
        <f aca="false">COUNTIFS('Duel Log'!C$2:C$5455,"ぐりてゃん",'Duel Log'!I$2:I$5455,$A23)+COUNTIFS('Duel Log'!C$2:C$5455,"ぐりてゃん",'Duel Log'!J$2:J$5455,$A23)+COUNTIFS('Duel Log'!C$2:C$5455,"ぐりてゃん",'Duel Log'!K$2:K$5455,$A23)+COUNTIFS('Duel Log'!C$2:C$5455,"ぐりてゃん",'Duel Log'!L$2:L$5455,$A23)+COUNTIFS('Duel Log'!C$2:C$5455,"ぐりてゃん",'Duel Log'!M$2:M$5455,$A23)+COUNTIFS('Duel Log'!C$2:C$5455,"ぐりてゃん",'Duel Log'!N$2:N$5455,$A23)+COUNTIFS('Duel Log'!C$2:C$5455,"ぐりてゃん",'Duel Log'!O$2:O$5455,$A23)+COUNTIFS('Duel Log'!C$2:C$5455,"ぐりてゃん",'Duel Log'!P$2:P$5455,$A23)</f>
        <v>4</v>
      </c>
      <c r="BX23" s="17" t="n">
        <f aca="false">COUNTIFS('Duel Log'!C$2:C$5455,"たぁ",'Duel Log'!I$2:I$5455,$A23)+COUNTIFS('Duel Log'!C$2:C$5455,"たぁ",'Duel Log'!J$2:J$5455,$A23)+COUNTIFS('Duel Log'!C$2:C$5455,"たぁ",'Duel Log'!K$2:K$5455,$A23)+COUNTIFS('Duel Log'!C$2:C$5455,"たぁ",'Duel Log'!L$2:L$5455,$A23)+COUNTIFS('Duel Log'!C$2:C$5455,"たぁ",'Duel Log'!M$2:M$5455,$A23)+COUNTIFS('Duel Log'!C$2:C$5455,"たぁ",'Duel Log'!N$2:N$5455,$A23)+COUNTIFS('Duel Log'!C$2:C$5455,"たぁ",'Duel Log'!O$2:O$5455,$A23)+COUNTIFS('Duel Log'!C$2:C$5455,"たぁ",'Duel Log'!P$2:P$5455,$A23)</f>
        <v>6</v>
      </c>
      <c r="BY23" s="17" t="n">
        <f aca="false">COUNTIFS('Duel Log'!C$2:C$5455,"てち",'Duel Log'!I$2:I$5455,$A23)+COUNTIFS('Duel Log'!C$2:C$5455,"てち",'Duel Log'!J$2:J$5455,$A23)+COUNTIFS('Duel Log'!C$2:C$5455,"てち",'Duel Log'!K$2:K$5455,$A23)+COUNTIFS('Duel Log'!C$2:C$5455,"てち",'Duel Log'!L$2:L$5455,$A23)+COUNTIFS('Duel Log'!C$2:C$5455,"てち",'Duel Log'!M$2:M$5455,$A23)+COUNTIFS('Duel Log'!C$2:C$5455,"てち",'Duel Log'!N$2:N$5455,$A23)+COUNTIFS('Duel Log'!C$2:C$5455,"てち",'Duel Log'!O$2:O$5455,$A23)+COUNTIFS('Duel Log'!C$2:C$5455,"てち",'Duel Log'!P$2:P$5455,$A23)</f>
        <v>0</v>
      </c>
      <c r="BZ23" s="17" t="n">
        <f aca="false">COUNTIFS('Duel Log'!C$2:C$5455,"むぎったん",'Duel Log'!I$2:I$5455,$A23)+COUNTIFS('Duel Log'!C$2:C$5455,"むぎったん",'Duel Log'!J$2:J$5455,$A23)+COUNTIFS('Duel Log'!C$2:C$5455,"むぎったん",'Duel Log'!K$2:K$5455,$A23)+COUNTIFS('Duel Log'!C$2:C$5455,"むぎったん",'Duel Log'!L$2:L$5455,$A23)+COUNTIFS('Duel Log'!C$2:C$5455,"むぎったん",'Duel Log'!M$2:M$5455,$A23)+COUNTIFS('Duel Log'!C$2:C$5455,"むぎったん",'Duel Log'!N$2:N$5455,$A23)+COUNTIFS('Duel Log'!C$2:C$5455,"むぎったん",'Duel Log'!O$2:O$5455,$A23)+COUNTIFS('Duel Log'!C$2:C$5455,"むぎったん",'Duel Log'!P$2:P$5455,$A23)</f>
        <v>7</v>
      </c>
      <c r="CA23" s="17" t="n">
        <f aca="false">COUNTIFS('Duel Log'!C$2:C$5455,"加急Sinistro™",'Duel Log'!I$2:I$5455,$A23)+COUNTIFS('Duel Log'!C$2:C$5455,"加急Sinistro™",'Duel Log'!J$2:J$5455,$A23)+COUNTIFS('Duel Log'!C$2:C$5455,"加急Sinistro™",'Duel Log'!K$2:K$5455,$A23)+COUNTIFS('Duel Log'!C$2:C$5455,"加急Sinistro™",'Duel Log'!L$2:L$5455,$A23)+COUNTIFS('Duel Log'!C$2:C$5455,"加急Sinistro™",'Duel Log'!M$2:M$5455,$A23)+COUNTIFS('Duel Log'!C$2:C$5455,"加急Sinistro™",'Duel Log'!N$2:N$5455,$A23)+COUNTIFS('Duel Log'!C$2:C$5455,"加急Sinistro™",'Duel Log'!O$2:O$5455,$A23)+COUNTIFS('Duel Log'!C$2:C$5455,"加急Sinistro™",'Duel Log'!P$2:P$5455,$A23)</f>
        <v>4</v>
      </c>
      <c r="CB23" s="17" t="n">
        <f aca="false">COUNTIFS('Duel Log'!C$2:C$5455,"枫｜rakan❤️安之",'Duel Log'!I$2:I$5455,$A23)+COUNTIFS('Duel Log'!C$2:C$5455,"枫｜rakan❤️安之",'Duel Log'!J$2:J$5455,$A23)+COUNTIFS('Duel Log'!C$2:C$5455,"枫｜rakan❤️安之",'Duel Log'!K$2:K$5455,$A23)+COUNTIFS('Duel Log'!C$2:C$5455,"枫｜rakan❤️安之",'Duel Log'!L$2:L$5455,$A23)+COUNTIFS('Duel Log'!C$2:C$5455,"枫｜rakan❤️安之",'Duel Log'!M$2:M$5455,$A23)+COUNTIFS('Duel Log'!C$2:C$5455,"枫｜rakan❤️安之",'Duel Log'!N$2:N$5455,$A23)+COUNTIFS('Duel Log'!C$2:C$5455,"枫｜rakan❤️安之",'Duel Log'!O$2:O$5455,$A23)+COUNTIFS('Duel Log'!C$2:C$5455,"枫｜rakan❤️安之",'Duel Log'!P$2:P$5455,$A23)</f>
        <v>2</v>
      </c>
      <c r="CC23" s="17" t="n">
        <f aca="false">COUNTIFS('Duel Log'!C$2:C$5455,"神│Venpers™☆",'Duel Log'!I$2:I$5455,$A23)+COUNTIFS('Duel Log'!C$2:C$5455,"神│Venpers™☆",'Duel Log'!J$2:J$5455,$A23)+COUNTIFS('Duel Log'!C$2:C$5455,"神│Venpers™☆",'Duel Log'!K$2:K$5455,$A23)+COUNTIFS('Duel Log'!C$2:C$5455,"神│Venpers™☆",'Duel Log'!L$2:L$5455,$A23)+COUNTIFS('Duel Log'!C$2:C$5455,"神│Venpers™☆",'Duel Log'!M$2:M$5455,$A23)+COUNTIFS('Duel Log'!C$2:C$5455,"神│Venpers™☆",'Duel Log'!N$2:N$5455,$A23)+COUNTIFS('Duel Log'!C$2:C$5455,"神│Venpers™☆",'Duel Log'!O$2:O$5455,$A23)+COUNTIFS('Duel Log'!C$2:C$5455,"神│Venpers™☆",'Duel Log'!P$2:P$5455,$A23)</f>
        <v>0</v>
      </c>
      <c r="CD23" s="17" t="n">
        <f aca="false">COUNTIFS('Duel Log'!C$2:C$5455,"老板 Ι Batan’宙斯",'Duel Log'!I$2:I$5455,$A23)+COUNTIFS('Duel Log'!C$2:C$5455,"老板 Ι Batan’宙斯",'Duel Log'!J$2:J$5455,$A23)+COUNTIFS('Duel Log'!C$2:C$5455,"老板 Ι Batan’宙斯",'Duel Log'!K$2:K$5455,$A23)+COUNTIFS('Duel Log'!C$2:C$5455,"老板 Ι Batan’宙斯",'Duel Log'!L$2:L$5455,$A23)+COUNTIFS('Duel Log'!C$2:C$5455,"老板 Ι Batan’宙斯",'Duel Log'!M$2:M$5455,$A23)+COUNTIFS('Duel Log'!C$2:C$5455,"老板 Ι Batan’宙斯",'Duel Log'!N$2:N$5455,$A23)+COUNTIFS('Duel Log'!C$2:C$5455,"老板 Ι Batan’宙斯",'Duel Log'!O$2:O$5455,$A23)+COUNTIFS('Duel Log'!C$2:C$5455,"老板 Ι Batan’宙斯",'Duel Log'!P$2:P$5455,$A23)</f>
        <v>4</v>
      </c>
      <c r="CE23" s="17" t="n">
        <f aca="false">COUNTIFS('Duel Log'!C$2:C$5455,"鬼舞辻無惨",'Duel Log'!I$2:I$5455,$A23)+COUNTIFS('Duel Log'!C$2:C$5455,"鬼舞辻無惨",'Duel Log'!J$2:J$5455,$A23)+COUNTIFS('Duel Log'!C$2:C$5455,"鬼舞辻無惨",'Duel Log'!K$2:K$5455,$A23)+COUNTIFS('Duel Log'!C$2:C$5455,"鬼舞辻無惨",'Duel Log'!L$2:L$5455,$A23)+COUNTIFS('Duel Log'!C$2:C$5455,"鬼舞辻無惨",'Duel Log'!M$2:M$5455,$A23)+COUNTIFS('Duel Log'!C$2:C$5455,"鬼舞辻無惨",'Duel Log'!N$2:N$5455,$A23)+COUNTIFS('Duel Log'!C$2:C$5455,"鬼舞辻無惨",'Duel Log'!O$2:O$5455,$A23)+COUNTIFS('Duel Log'!C$2:C$5455,"鬼舞辻無惨",'Duel Log'!P$2:P$5455,$A23)</f>
        <v>5</v>
      </c>
      <c r="CF23" s="17" t="n">
        <f aca="false">COUNTIFS('Duel Log'!C$2:C$5455,"ꨄ Max ✨",'Duel Log'!I$2:I$5455,$A23)+COUNTIFS('Duel Log'!C$2:C$5455,"ꨄ Max ✨",'Duel Log'!J$2:J$5455,$A23)+COUNTIFS('Duel Log'!C$2:C$5455,"ꨄ Max ✨",'Duel Log'!K$2:K$5455,$A23)+COUNTIFS('Duel Log'!C$2:C$5455,"ꨄ Max ✨",'Duel Log'!L$2:L$5455,$A23)+COUNTIFS('Duel Log'!C$2:C$5455,"ꨄ Max ✨",'Duel Log'!M$2:M$5455,$A23)+COUNTIFS('Duel Log'!C$2:C$5455,"ꨄ Max ✨",'Duel Log'!N$2:N$5455,$A23)+COUNTIFS('Duel Log'!C$2:C$5455,"ꨄ Max ✨",'Duel Log'!O$2:O$5455,$A23)+COUNTIFS('Duel Log'!C$2:C$5455,"ꨄ Max ✨",'Duel Log'!P$2:P$5455,$A23)</f>
        <v>1</v>
      </c>
      <c r="CG23" s="17" t="n">
        <f aca="false">COUNTIFS('Duel Log'!C$2:C$5455,"사과도둑",'Duel Log'!I$2:I$5455,$A23)+COUNTIFS('Duel Log'!C$2:C$5455,"사과도둑",'Duel Log'!J$2:J$5455,$A23)+COUNTIFS('Duel Log'!C$2:C$5455,"사과도둑",'Duel Log'!K$2:K$5455,$A23)+COUNTIFS('Duel Log'!C$2:C$5455,"사과도둑",'Duel Log'!L$2:L$5455,$A23)+COUNTIFS('Duel Log'!C$2:C$5455,"사과도둑",'Duel Log'!M$2:M$5455,$A23)+COUNTIFS('Duel Log'!C$2:C$5455,"사과도둑",'Duel Log'!N$2:N$5455,$A23)+COUNTIFS('Duel Log'!C$2:C$5455,"사과도둑",'Duel Log'!O$2:O$5455,$A23)+COUNTIFS('Duel Log'!C$2:C$5455,"사과도둑",'Duel Log'!P$2:P$5455,$A23)</f>
        <v>2</v>
      </c>
      <c r="CH23" s="17" t="n">
        <f aca="false">COUNTIFS('Duel Log'!C$2:C$5455,"우티비구독좋아요",'Duel Log'!I$2:I$5455,$A23)+COUNTIFS('Duel Log'!C$2:C$5455,"우티비구독좋아요",'Duel Log'!J$2:J$5455,$A23)+COUNTIFS('Duel Log'!C$2:C$5455,"우티비구독좋아요",'Duel Log'!K$2:K$5455,$A23)+COUNTIFS('Duel Log'!C$2:C$5455,"우티비구독좋아요",'Duel Log'!L$2:L$5455,$A23)+COUNTIFS('Duel Log'!C$2:C$5455,"우티비구독좋아요",'Duel Log'!M$2:M$5455,$A23)+COUNTIFS('Duel Log'!C$2:C$5455,"우티비구독좋아요",'Duel Log'!N$2:N$5455,$A23)+COUNTIFS('Duel Log'!C$2:C$5455,"우티비구독좋아요",'Duel Log'!O$2:O$5455,$A23)+COUNTIFS('Duel Log'!C$2:C$5455,"우티비구독좋아요",'Duel Log'!P$2:P$5455,$A23)</f>
        <v>4</v>
      </c>
    </row>
    <row r="24" customFormat="false" ht="15" hidden="false" customHeight="true" outlineLevel="0" collapsed="false">
      <c r="A24" s="11" t="s">
        <v>1663</v>
      </c>
      <c r="B24" s="17" t="n">
        <f aca="false">COUNTIFS('Duel Log'!C$2:C$5455,"!¡osama™️!¡",'Duel Log'!I$2:I$5455,$A24)+COUNTIFS('Duel Log'!C$2:C$5455,"!¡osama™️!¡",'Duel Log'!J$2:J$5455,$A24)+COUNTIFS('Duel Log'!C$2:C$5455,"!¡osama™️!¡",'Duel Log'!K$2:K$5455,$A24)+COUNTIFS('Duel Log'!C$2:C$5455,"!¡osama™️!¡",'Duel Log'!L$2:L$5455,$A24)+COUNTIFS('Duel Log'!C$2:C$5455,"!¡osama™️!¡",'Duel Log'!M$2:M$5455,$A24)+COUNTIFS('Duel Log'!C$2:C$5455,"!¡osama™️!¡",'Duel Log'!N$2:N$5455,$A24)+COUNTIFS('Duel Log'!C$2:C$5455,"!¡osama™️!¡",'Duel Log'!O$2:O$5455,$A24)+COUNTIFS('Duel Log'!C$2:C$5455,"!¡osama™️!¡",'Duel Log'!P$2:P$5455,$A24)</f>
        <v>0</v>
      </c>
      <c r="C24" s="17" t="n">
        <f aca="false">COUNTIFS('Duel Log'!C$2:C$5455,"40k Oker",'Duel Log'!I$2:I$5455,$A24)+COUNTIFS('Duel Log'!C$2:C$5455,"40k Oker",'Duel Log'!J$2:J$5455,$A24)+COUNTIFS('Duel Log'!C$2:C$5455,"40k Oker",'Duel Log'!K$2:K$5455,$A24)+COUNTIFS('Duel Log'!C$2:C$5455,"40k Oker",'Duel Log'!L$2:L$5455,$A24)+COUNTIFS('Duel Log'!C$2:C$5455,"40k Oker",'Duel Log'!M$2:M$5455,$A24)+COUNTIFS('Duel Log'!C$2:C$5455,"40k Oker",'Duel Log'!N$2:N$5455,$A24)+COUNTIFS('Duel Log'!C$2:C$5455,"40k Oker",'Duel Log'!O$2:O$5455,$A24)+COUNTIFS('Duel Log'!C$2:C$5455,"40k Oker",'Duel Log'!P$2:P$5455,$A24)</f>
        <v>0</v>
      </c>
      <c r="D24" s="17" t="n">
        <f aca="false">COUNTIFS('Duel Log'!C$2:C$5455,"Adox",'Duel Log'!I$2:I$5455,$A24)+COUNTIFS('Duel Log'!C$2:C$5455,"Adox",'Duel Log'!J$2:J$5455,$A24)+COUNTIFS('Duel Log'!C$2:C$5455,"Adox",'Duel Log'!K$2:K$5455,$A24)+COUNTIFS('Duel Log'!C$2:C$5455,"Adox",'Duel Log'!L$2:L$5455,$A24)+COUNTIFS('Duel Log'!C$2:C$5455,"Adox",'Duel Log'!M$2:M$5455,$A24)+COUNTIFS('Duel Log'!C$2:C$5455,"Adox",'Duel Log'!N$2:N$5455,$A24)+COUNTIFS('Duel Log'!C$2:C$5455,"Adox",'Duel Log'!O$2:O$5455,$A24)+COUNTIFS('Duel Log'!C$2:C$5455,"Adox",'Duel Log'!P$2:P$5455,$A24)</f>
        <v>0</v>
      </c>
      <c r="E24" s="17" t="n">
        <f aca="false">COUNTIFS('Duel Log'!C$2:C$5455,"Asaf",'Duel Log'!I$2:I$5455,$A24)+COUNTIFS('Duel Log'!C$2:C$5455,"Asaf",'Duel Log'!J$2:J$5455,$A24)+COUNTIFS('Duel Log'!C$2:C$5455,"Asaf",'Duel Log'!K$2:K$5455,$A24)+COUNTIFS('Duel Log'!C$2:C$5455,"Asaf",'Duel Log'!L$2:L$5455,$A24)+COUNTIFS('Duel Log'!C$2:C$5455,"Asaf",'Duel Log'!M$2:M$5455,$A24)+COUNTIFS('Duel Log'!C$2:C$5455,"Asaf",'Duel Log'!N$2:N$5455,$A24)+COUNTIFS('Duel Log'!C$2:C$5455,"Asaf",'Duel Log'!O$2:O$5455,$A24)+COUNTIFS('Duel Log'!C$2:C$5455,"Asaf",'Duel Log'!P$2:P$5455,$A24)</f>
        <v>0</v>
      </c>
      <c r="F24" s="17" t="n">
        <f aca="false">COUNTIFS('Duel Log'!C$2:C$5455,"BattleSRAM",'Duel Log'!I$2:I$5455,$A24)+COUNTIFS('Duel Log'!C$2:C$5455,"BattleSRAM",'Duel Log'!J$2:J$5455,$A24)+COUNTIFS('Duel Log'!C$2:C$5455,"BattleSRAM",'Duel Log'!K$2:K$5455,$A24)+COUNTIFS('Duel Log'!C$2:C$5455,"BattleSRAM",'Duel Log'!L$2:L$5455,$A24)+COUNTIFS('Duel Log'!C$2:C$5455,"BattleSRAM",'Duel Log'!M$2:M$5455,$A24)+COUNTIFS('Duel Log'!C$2:C$5455,"BattleSRAM",'Duel Log'!N$2:N$5455,$A24)+COUNTIFS('Duel Log'!C$2:C$5455,"BattleSRAM",'Duel Log'!O$2:O$5455,$A24)+COUNTIFS('Duel Log'!C$2:C$5455,"BattleSRAM",'Duel Log'!P$2:P$5455,$A24)</f>
        <v>0</v>
      </c>
      <c r="G24" s="17" t="n">
        <f aca="false">COUNTIFS('Duel Log'!C$2:C$5455,"Betfas",'Duel Log'!I$2:I$5455,$A24)+COUNTIFS('Duel Log'!C$2:C$5455,"Betfas",'Duel Log'!J$2:J$5455,$A24)+COUNTIFS('Duel Log'!C$2:C$5455,"Betfas",'Duel Log'!K$2:K$5455,$A24)+COUNTIFS('Duel Log'!C$2:C$5455,"Betfas",'Duel Log'!L$2:L$5455,$A24)+COUNTIFS('Duel Log'!C$2:C$5455,"Betfas",'Duel Log'!M$2:M$5455,$A24)+COUNTIFS('Duel Log'!C$2:C$5455,"Betfas",'Duel Log'!N$2:N$5455,$A24)+COUNTIFS('Duel Log'!C$2:C$5455,"Betfas",'Duel Log'!O$2:O$5455,$A24)+COUNTIFS('Duel Log'!C$2:C$5455,"Betfas",'Duel Log'!P$2:P$5455,$A24)</f>
        <v>0</v>
      </c>
      <c r="H24" s="17" t="n">
        <f aca="false">COUNTIFS('Duel Log'!C$2:C$5455,"CAL Sub ™✨杰克",'Duel Log'!I$2:I$5455,$A24)+COUNTIFS('Duel Log'!C$2:C$5455,"CAL Sub ™✨杰克",'Duel Log'!J$2:J$5455,$A24)+COUNTIFS('Duel Log'!C$2:C$5455,"CAL Sub ™✨杰克",'Duel Log'!K$2:K$5455,$A24)+COUNTIFS('Duel Log'!C$2:C$5455,"CAL Sub ™✨杰克",'Duel Log'!L$2:L$5455,$A24)+COUNTIFS('Duel Log'!C$2:C$5455,"CAL Sub ™✨杰克",'Duel Log'!M$2:M$5455,$A24)+COUNTIFS('Duel Log'!C$2:C$5455,"CAL Sub ™✨杰克",'Duel Log'!N$2:N$5455,$A24)+COUNTIFS('Duel Log'!C$2:C$5455,"CAL Sub ™✨杰克",'Duel Log'!O$2:O$5455,$A24)+COUNTIFS('Duel Log'!C$2:C$5455,"CAL Sub ™✨杰克",'Duel Log'!P$2:P$5455,$A24)</f>
        <v>0</v>
      </c>
      <c r="I24" s="17" t="n">
        <f aca="false">COUNTIFS('Duel Log'!C$2:C$5455,"CAL Sub ™️✨Kun",'Duel Log'!I$2:I$5455,$A24)+COUNTIFS('Duel Log'!C$2:C$5455,"CAL Sub ™️✨Kun",'Duel Log'!J$2:J$5455,$A24)+COUNTIFS('Duel Log'!C$2:C$5455,"CAL Sub ™️✨Kun",'Duel Log'!K$2:K$5455,$A24)+COUNTIFS('Duel Log'!C$2:C$5455,"CAL Sub ™️✨Kun",'Duel Log'!L$2:L$5455,$A24)+COUNTIFS('Duel Log'!C$2:C$5455,"CAL Sub ™️✨Kun",'Duel Log'!M$2:M$5455,$A24)+COUNTIFS('Duel Log'!C$2:C$5455,"CAL Sub ™️✨Kun",'Duel Log'!N$2:N$5455,$A24)+COUNTIFS('Duel Log'!C$2:C$5455,"CAL Sub ™️✨Kun",'Duel Log'!O$2:O$5455,$A24)+COUNTIFS('Duel Log'!C$2:C$5455,"CAL Sub ™️✨Kun",'Duel Log'!P$2:P$5455,$A24)</f>
        <v>0</v>
      </c>
      <c r="J24" s="17" t="n">
        <f aca="false">COUNTIFS('Duel Log'!C$2:C$5455,"CAPGUN",'Duel Log'!I$2:I$5455,$A24)+COUNTIFS('Duel Log'!C$2:C$5455,"CAPGUN",'Duel Log'!J$2:J$5455,$A24)+COUNTIFS('Duel Log'!C$2:C$5455,"CAPGUN",'Duel Log'!K$2:K$5455,$A24)+COUNTIFS('Duel Log'!C$2:C$5455,"CAPGUN",'Duel Log'!L$2:L$5455,$A24)+COUNTIFS('Duel Log'!C$2:C$5455,"CAPGUN",'Duel Log'!M$2:M$5455,$A24)+COUNTIFS('Duel Log'!C$2:C$5455,"CAPGUN",'Duel Log'!N$2:N$5455,$A24)+COUNTIFS('Duel Log'!C$2:C$5455,"CAPGUN",'Duel Log'!O$2:O$5455,$A24)+COUNTIFS('Duel Log'!C$2:C$5455,"CAPGUN",'Duel Log'!P$2:P$5455,$A24)</f>
        <v>0</v>
      </c>
      <c r="K24" s="17" t="n">
        <f aca="false">COUNTIFS('Duel Log'!C$2:C$5455,"Clown",'Duel Log'!I$2:I$5455,$A24)+COUNTIFS('Duel Log'!C$2:C$5455,"Clown",'Duel Log'!J$2:J$5455,$A24)+COUNTIFS('Duel Log'!C$2:C$5455,"Clown",'Duel Log'!K$2:K$5455,$A24)+COUNTIFS('Duel Log'!C$2:C$5455,"Clown",'Duel Log'!L$2:L$5455,$A24)+COUNTIFS('Duel Log'!C$2:C$5455,"Clown",'Duel Log'!M$2:M$5455,$A24)+COUNTIFS('Duel Log'!C$2:C$5455,"Clown",'Duel Log'!N$2:N$5455,$A24)+COUNTIFS('Duel Log'!C$2:C$5455,"Clown",'Duel Log'!O$2:O$5455,$A24)+COUNTIFS('Duel Log'!C$2:C$5455,"Clown",'Duel Log'!P$2:P$5455,$A24)</f>
        <v>0</v>
      </c>
      <c r="L24" s="17" t="n">
        <f aca="false">COUNTIFS('Duel Log'!C$2:C$5455,"Coco",'Duel Log'!I$2:I$5455,$A24)+COUNTIFS('Duel Log'!C$2:C$5455,"Coco",'Duel Log'!J$2:J$5455,$A24)+COUNTIFS('Duel Log'!C$2:C$5455,"Coco",'Duel Log'!K$2:K$5455,$A24)+COUNTIFS('Duel Log'!C$2:C$5455,"Coco",'Duel Log'!L$2:L$5455,$A24)+COUNTIFS('Duel Log'!C$2:C$5455,"Coco",'Duel Log'!M$2:M$5455,$A24)+COUNTIFS('Duel Log'!C$2:C$5455,"Coco",'Duel Log'!N$2:N$5455,$A24)+COUNTIFS('Duel Log'!C$2:C$5455,"Coco",'Duel Log'!O$2:O$5455,$A24)+COUNTIFS('Duel Log'!C$2:C$5455,"Coco",'Duel Log'!P$2:P$5455,$A24)</f>
        <v>0</v>
      </c>
      <c r="M24" s="17" t="n">
        <f aca="false">COUNTIFS('Duel Log'!C$2:C$5455,"Code: Furkan",'Duel Log'!I$2:I$5455,$A24)+COUNTIFS('Duel Log'!C$2:C$5455,"Code: Furkan",'Duel Log'!J$2:J$5455,$A24)+COUNTIFS('Duel Log'!C$2:C$5455,"Code: Furkan",'Duel Log'!K$2:K$5455,$A24)+COUNTIFS('Duel Log'!C$2:C$5455,"Code: Furkan",'Duel Log'!L$2:L$5455,$A24)+COUNTIFS('Duel Log'!C$2:C$5455,"Code: Furkan",'Duel Log'!M$2:M$5455,$A24)+COUNTIFS('Duel Log'!C$2:C$5455,"Code: Furkan",'Duel Log'!N$2:N$5455,$A24)+COUNTIFS('Duel Log'!C$2:C$5455,"Code: Furkan",'Duel Log'!O$2:O$5455,$A24)+COUNTIFS('Duel Log'!C$2:C$5455,"Code: Furkan",'Duel Log'!P$2:P$5455,$A24)</f>
        <v>0</v>
      </c>
      <c r="N24" s="17" t="n">
        <f aca="false">COUNTIFS('Duel Log'!C$2:C$5455,"DK",'Duel Log'!I$2:I$5455,$A24)+COUNTIFS('Duel Log'!C$2:C$5455,"DK",'Duel Log'!J$2:J$5455,$A24)+COUNTIFS('Duel Log'!C$2:C$5455,"DK",'Duel Log'!K$2:K$5455,$A24)+COUNTIFS('Duel Log'!C$2:C$5455,"DK",'Duel Log'!L$2:L$5455,$A24)+COUNTIFS('Duel Log'!C$2:C$5455,"DK",'Duel Log'!M$2:M$5455,$A24)+COUNTIFS('Duel Log'!C$2:C$5455,"DK",'Duel Log'!N$2:N$5455,$A24)+COUNTIFS('Duel Log'!C$2:C$5455,"DK",'Duel Log'!O$2:O$5455,$A24)+COUNTIFS('Duel Log'!C$2:C$5455,"DK",'Duel Log'!P$2:P$5455,$A24)</f>
        <v>2</v>
      </c>
      <c r="O24" s="17" t="n">
        <f aca="false">COUNTIFS('Duel Log'!C$2:C$5455,"DaniGamer",'Duel Log'!I$2:I$5455,$A24)+COUNTIFS('Duel Log'!C$2:C$5455,"DaniGamer",'Duel Log'!J$2:J$5455,$A24)+COUNTIFS('Duel Log'!C$2:C$5455,"DaniGamer",'Duel Log'!K$2:K$5455,$A24)+COUNTIFS('Duel Log'!C$2:C$5455,"DaniGamer",'Duel Log'!L$2:L$5455,$A24)+COUNTIFS('Duel Log'!C$2:C$5455,"DaniGamer",'Duel Log'!M$2:M$5455,$A24)+COUNTIFS('Duel Log'!C$2:C$5455,"DaniGamer",'Duel Log'!N$2:N$5455,$A24)+COUNTIFS('Duel Log'!C$2:C$5455,"DaniGamer",'Duel Log'!O$2:O$5455,$A24)+COUNTIFS('Duel Log'!C$2:C$5455,"DaniGamer",'Duel Log'!P$2:P$5455,$A24)</f>
        <v>0</v>
      </c>
      <c r="P24" s="17" t="n">
        <f aca="false">COUNTIFS('Duel Log'!C$2:C$5455,"Dess",'Duel Log'!I$2:I$5455,$A24)+COUNTIFS('Duel Log'!C$2:C$5455,"Dess",'Duel Log'!J$2:J$5455,$A24)+COUNTIFS('Duel Log'!C$2:C$5455,"Dess",'Duel Log'!K$2:K$5455,$A24)+COUNTIFS('Duel Log'!C$2:C$5455,"Dess",'Duel Log'!L$2:L$5455,$A24)+COUNTIFS('Duel Log'!C$2:C$5455,"Dess",'Duel Log'!M$2:M$5455,$A24)+COUNTIFS('Duel Log'!C$2:C$5455,"Dess",'Duel Log'!N$2:N$5455,$A24)+COUNTIFS('Duel Log'!C$2:C$5455,"Dess",'Duel Log'!O$2:O$5455,$A24)+COUNTIFS('Duel Log'!C$2:C$5455,"Dess",'Duel Log'!P$2:P$5455,$A24)</f>
        <v>0</v>
      </c>
      <c r="Q24" s="17" t="n">
        <f aca="false">COUNTIFS('Duel Log'!C$2:C$5455,"EGW",'Duel Log'!I$2:I$5455,$A24)+COUNTIFS('Duel Log'!C$2:C$5455,"EGW",'Duel Log'!J$2:J$5455,$A24)+COUNTIFS('Duel Log'!C$2:C$5455,"EGW",'Duel Log'!K$2:K$5455,$A24)+COUNTIFS('Duel Log'!C$2:C$5455,"EGW",'Duel Log'!L$2:L$5455,$A24)+COUNTIFS('Duel Log'!C$2:C$5455,"EGW",'Duel Log'!M$2:M$5455,$A24)+COUNTIFS('Duel Log'!C$2:C$5455,"EGW",'Duel Log'!N$2:N$5455,$A24)+COUNTIFS('Duel Log'!C$2:C$5455,"EGW",'Duel Log'!O$2:O$5455,$A24)+COUNTIFS('Duel Log'!C$2:C$5455,"EGW",'Duel Log'!P$2:P$5455,$A24)</f>
        <v>0</v>
      </c>
      <c r="R24" s="17" t="n">
        <f aca="false">COUNTIFS('Duel Log'!C$2:C$5455,"ErBacce",'Duel Log'!I$2:I$5455,$A24)+COUNTIFS('Duel Log'!C$2:C$5455,"ErBacce",'Duel Log'!J$2:J$5455,$A24)+COUNTIFS('Duel Log'!C$2:C$5455,"ErBacce",'Duel Log'!K$2:K$5455,$A24)+COUNTIFS('Duel Log'!C$2:C$5455,"ErBacce",'Duel Log'!L$2:L$5455,$A24)+COUNTIFS('Duel Log'!C$2:C$5455,"ErBacce",'Duel Log'!M$2:M$5455,$A24)+COUNTIFS('Duel Log'!C$2:C$5455,"ErBacce",'Duel Log'!N$2:N$5455,$A24)+COUNTIFS('Duel Log'!C$2:C$5455,"ErBacce",'Duel Log'!O$2:O$5455,$A24)+COUNTIFS('Duel Log'!C$2:C$5455,"ErBacce",'Duel Log'!P$2:P$5455,$A24)</f>
        <v>0</v>
      </c>
      <c r="S24" s="17" t="n">
        <f aca="false">COUNTIFS('Duel Log'!C$2:C$5455,"FelipePT",'Duel Log'!I$2:I$5455,$A24)+COUNTIFS('Duel Log'!C$2:C$5455,"FelipePT",'Duel Log'!J$2:J$5455,$A24)+COUNTIFS('Duel Log'!C$2:C$5455,"FelipePT",'Duel Log'!K$2:K$5455,$A24)+COUNTIFS('Duel Log'!C$2:C$5455,"FelipePT",'Duel Log'!L$2:L$5455,$A24)+COUNTIFS('Duel Log'!C$2:C$5455,"FelipePT",'Duel Log'!M$2:M$5455,$A24)+COUNTIFS('Duel Log'!C$2:C$5455,"FelipePT",'Duel Log'!N$2:N$5455,$A24)+COUNTIFS('Duel Log'!C$2:C$5455,"FelipePT",'Duel Log'!O$2:O$5455,$A24)+COUNTIFS('Duel Log'!C$2:C$5455,"FelipePT",'Duel Log'!P$2:P$5455,$A24)</f>
        <v>0</v>
      </c>
      <c r="T24" s="17" t="n">
        <f aca="false">COUNTIFS('Duel Log'!C$2:C$5455,"FrancoMedinaSL",'Duel Log'!I$2:I$5455,$A24)+COUNTIFS('Duel Log'!C$2:C$5455,"FrancoMedinaSL",'Duel Log'!J$2:J$5455,$A24)+COUNTIFS('Duel Log'!C$2:C$5455,"FrancoMedinaSL",'Duel Log'!K$2:K$5455,$A24)+COUNTIFS('Duel Log'!C$2:C$5455,"FrancoMedinaSL",'Duel Log'!L$2:L$5455,$A24)+COUNTIFS('Duel Log'!C$2:C$5455,"FrancoMedinaSL",'Duel Log'!M$2:M$5455,$A24)+COUNTIFS('Duel Log'!C$2:C$5455,"FrancoMedinaSL",'Duel Log'!N$2:N$5455,$A24)+COUNTIFS('Duel Log'!C$2:C$5455,"FrancoMedinaSL",'Duel Log'!O$2:O$5455,$A24)+COUNTIFS('Duel Log'!C$2:C$5455,"FrancoMedinaSL",'Duel Log'!P$2:P$5455,$A24)</f>
        <v>0</v>
      </c>
      <c r="U24" s="17" t="n">
        <f aca="false">COUNTIFS('Duel Log'!C$2:C$5455,"GençAslan:)",'Duel Log'!I$2:I$5455,$A24)+COUNTIFS('Duel Log'!C$2:C$5455,"GençAslan:)",'Duel Log'!J$2:J$5455,$A24)+COUNTIFS('Duel Log'!C$2:C$5455,"GençAslan:)",'Duel Log'!K$2:K$5455,$A24)+COUNTIFS('Duel Log'!C$2:C$5455,"GençAslan:)",'Duel Log'!L$2:L$5455,$A24)+COUNTIFS('Duel Log'!C$2:C$5455,"GençAslan:)",'Duel Log'!M$2:M$5455,$A24)+COUNTIFS('Duel Log'!C$2:C$5455,"GençAslan:)",'Duel Log'!N$2:N$5455,$A24)+COUNTIFS('Duel Log'!C$2:C$5455,"GençAslan:)",'Duel Log'!O$2:O$5455,$A24)+COUNTIFS('Duel Log'!C$2:C$5455,"GençAslan:)",'Duel Log'!P$2:P$5455,$A24)</f>
        <v>0</v>
      </c>
      <c r="V24" s="17" t="n">
        <f aca="false">COUNTIFS('Duel Log'!C$2:C$5455,"HaRu",'Duel Log'!I$2:I$5455,$A24)+COUNTIFS('Duel Log'!C$2:C$5455,"HaRu",'Duel Log'!J$2:J$5455,$A24)+COUNTIFS('Duel Log'!C$2:C$5455,"HaRu",'Duel Log'!K$2:K$5455,$A24)+COUNTIFS('Duel Log'!C$2:C$5455,"HaRu",'Duel Log'!L$2:L$5455,$A24)+COUNTIFS('Duel Log'!C$2:C$5455,"HaRu",'Duel Log'!M$2:M$5455,$A24)+COUNTIFS('Duel Log'!C$2:C$5455,"HaRu",'Duel Log'!N$2:N$5455,$A24)+COUNTIFS('Duel Log'!C$2:C$5455,"HaRu",'Duel Log'!O$2:O$5455,$A24)+COUNTIFS('Duel Log'!C$2:C$5455,"HaRu",'Duel Log'!P$2:P$5455,$A24)</f>
        <v>0</v>
      </c>
      <c r="W24" s="17" t="n">
        <f aca="false">COUNTIFS('Duel Log'!C$2:C$5455,"INA.BenZerRidel",'Duel Log'!I$2:I$5455,$A24)+COUNTIFS('Duel Log'!C$2:C$5455,"INA.BenZerRidel",'Duel Log'!J$2:J$5455,$A24)+COUNTIFS('Duel Log'!C$2:C$5455,"INA.BenZerRidel",'Duel Log'!K$2:K$5455,$A24)+COUNTIFS('Duel Log'!C$2:C$5455,"INA.BenZerRidel",'Duel Log'!L$2:L$5455,$A24)+COUNTIFS('Duel Log'!C$2:C$5455,"INA.BenZerRidel",'Duel Log'!M$2:M$5455,$A24)+COUNTIFS('Duel Log'!C$2:C$5455,"INA.BenZerRidel",'Duel Log'!N$2:N$5455,$A24)+COUNTIFS('Duel Log'!C$2:C$5455,"INA.BenZerRidel",'Duel Log'!O$2:O$5455,$A24)+COUNTIFS('Duel Log'!C$2:C$5455,"INA.BenZerRidel",'Duel Log'!P$2:P$5455,$A24)</f>
        <v>0</v>
      </c>
      <c r="X24" s="17" t="n">
        <f aca="false">COUNTIFS('Duel Log'!C$2:C$5455,"Ian77",'Duel Log'!I$2:I$5455,$A24)+COUNTIFS('Duel Log'!C$2:C$5455,"Ian77",'Duel Log'!J$2:J$5455,$A24)+COUNTIFS('Duel Log'!C$2:C$5455,"Ian77",'Duel Log'!K$2:K$5455,$A24)+COUNTIFS('Duel Log'!C$2:C$5455,"Ian77",'Duel Log'!L$2:L$5455,$A24)+COUNTIFS('Duel Log'!C$2:C$5455,"Ian77",'Duel Log'!M$2:M$5455,$A24)+COUNTIFS('Duel Log'!C$2:C$5455,"Ian77",'Duel Log'!N$2:N$5455,$A24)+COUNTIFS('Duel Log'!C$2:C$5455,"Ian77",'Duel Log'!O$2:O$5455,$A24)+COUNTIFS('Duel Log'!C$2:C$5455,"Ian77",'Duel Log'!P$2:P$5455,$A24)</f>
        <v>0</v>
      </c>
      <c r="Y24" s="17" t="n">
        <f aca="false">COUNTIFS('Duel Log'!C$2:C$5455,"JL Viiper",'Duel Log'!I$2:I$5455,$A24)+COUNTIFS('Duel Log'!C$2:C$5455,"JL Viiper",'Duel Log'!J$2:J$5455,$A24)+COUNTIFS('Duel Log'!C$2:C$5455,"JL Viiper",'Duel Log'!K$2:K$5455,$A24)+COUNTIFS('Duel Log'!C$2:C$5455,"JL Viiper",'Duel Log'!L$2:L$5455,$A24)+COUNTIFS('Duel Log'!C$2:C$5455,"JL Viiper",'Duel Log'!M$2:M$5455,$A24)+COUNTIFS('Duel Log'!C$2:C$5455,"JL Viiper",'Duel Log'!N$2:N$5455,$A24)+COUNTIFS('Duel Log'!C$2:C$5455,"JL Viiper",'Duel Log'!O$2:O$5455,$A24)+COUNTIFS('Duel Log'!C$2:C$5455,"JL Viiper",'Duel Log'!P$2:P$5455,$A24)</f>
        <v>0</v>
      </c>
      <c r="Z24" s="17" t="n">
        <f aca="false">COUNTIFS('Duel Log'!C$2:C$5455,"John77",'Duel Log'!I$2:I$5455,$A24)+COUNTIFS('Duel Log'!C$2:C$5455,"John77",'Duel Log'!J$2:J$5455,$A24)+COUNTIFS('Duel Log'!C$2:C$5455,"John77",'Duel Log'!K$2:K$5455,$A24)+COUNTIFS('Duel Log'!C$2:C$5455,"John77",'Duel Log'!L$2:L$5455,$A24)+COUNTIFS('Duel Log'!C$2:C$5455,"John77",'Duel Log'!M$2:M$5455,$A24)+COUNTIFS('Duel Log'!C$2:C$5455,"John77",'Duel Log'!N$2:N$5455,$A24)+COUNTIFS('Duel Log'!C$2:C$5455,"John77",'Duel Log'!O$2:O$5455,$A24)+COUNTIFS('Duel Log'!C$2:C$5455,"John77",'Duel Log'!P$2:P$5455,$A24)</f>
        <v>0</v>
      </c>
      <c r="AA24" s="17" t="n">
        <f aca="false">COUNTIFS('Duel Log'!C$2:C$5455,"JorZ",'Duel Log'!I$2:I$5455,$A24)+COUNTIFS('Duel Log'!C$2:C$5455,"JorZ",'Duel Log'!J$2:J$5455,$A24)+COUNTIFS('Duel Log'!C$2:C$5455,"JorZ",'Duel Log'!K$2:K$5455,$A24)+COUNTIFS('Duel Log'!C$2:C$5455,"JorZ",'Duel Log'!L$2:L$5455,$A24)+COUNTIFS('Duel Log'!C$2:C$5455,"JorZ",'Duel Log'!M$2:M$5455,$A24)+COUNTIFS('Duel Log'!C$2:C$5455,"JorZ",'Duel Log'!N$2:N$5455,$A24)+COUNTIFS('Duel Log'!C$2:C$5455,"JorZ",'Duel Log'!O$2:O$5455,$A24)+COUNTIFS('Duel Log'!C$2:C$5455,"JorZ",'Duel Log'!P$2:P$5455,$A24)</f>
        <v>0</v>
      </c>
      <c r="AB24" s="17" t="n">
        <f aca="false">COUNTIFS('Duel Log'!C$2:C$5455,"Kimchi77✨小小罗",'Duel Log'!I$2:I$5455,$A24)+COUNTIFS('Duel Log'!C$2:C$5455,"Kimchi77✨小小罗",'Duel Log'!J$2:J$5455,$A24)+COUNTIFS('Duel Log'!C$2:C$5455,"Kimchi77✨小小罗",'Duel Log'!K$2:K$5455,$A24)+COUNTIFS('Duel Log'!C$2:C$5455,"Kimchi77✨小小罗",'Duel Log'!L$2:L$5455,$A24)+COUNTIFS('Duel Log'!C$2:C$5455,"Kimchi77✨小小罗",'Duel Log'!M$2:M$5455,$A24)+COUNTIFS('Duel Log'!C$2:C$5455,"Kimchi77✨小小罗",'Duel Log'!N$2:N$5455,$A24)+COUNTIFS('Duel Log'!C$2:C$5455,"Kimchi77✨小小罗",'Duel Log'!O$2:O$5455,$A24)+COUNTIFS('Duel Log'!C$2:C$5455,"Kimchi77✨小小罗",'Duel Log'!P$2:P$5455,$A24)</f>
        <v>0</v>
      </c>
      <c r="AC24" s="17" t="n">
        <f aca="false">COUNTIFS('Duel Log'!C$2:C$5455,"Kitashiyan",'Duel Log'!I$2:I$5455,$A24)+COUNTIFS('Duel Log'!C$2:C$5455,"Kitashiyan",'Duel Log'!J$2:J$5455,$A24)+COUNTIFS('Duel Log'!C$2:C$5455,"Kitashiyan",'Duel Log'!K$2:K$5455,$A24)+COUNTIFS('Duel Log'!C$2:C$5455,"Kitashiyan",'Duel Log'!L$2:L$5455,$A24)+COUNTIFS('Duel Log'!C$2:C$5455,"Kitashiyan",'Duel Log'!M$2:M$5455,$A24)+COUNTIFS('Duel Log'!C$2:C$5455,"Kitashiyan",'Duel Log'!N$2:N$5455,$A24)+COUNTIFS('Duel Log'!C$2:C$5455,"Kitashiyan",'Duel Log'!O$2:O$5455,$A24)+COUNTIFS('Duel Log'!C$2:C$5455,"Kitashiyan",'Duel Log'!P$2:P$5455,$A24)</f>
        <v>0</v>
      </c>
      <c r="AD24" s="17" t="n">
        <f aca="false">COUNTIFS('Duel Log'!C$2:C$5455,"Klaus",'Duel Log'!I$2:I$5455,$A24)+COUNTIFS('Duel Log'!C$2:C$5455,"Klaus",'Duel Log'!J$2:J$5455,$A24)+COUNTIFS('Duel Log'!C$2:C$5455,"Klaus",'Duel Log'!K$2:K$5455,$A24)+COUNTIFS('Duel Log'!C$2:C$5455,"Klaus",'Duel Log'!L$2:L$5455,$A24)+COUNTIFS('Duel Log'!C$2:C$5455,"Klaus",'Duel Log'!M$2:M$5455,$A24)+COUNTIFS('Duel Log'!C$2:C$5455,"Klaus",'Duel Log'!N$2:N$5455,$A24)+COUNTIFS('Duel Log'!C$2:C$5455,"Klaus",'Duel Log'!O$2:O$5455,$A24)+COUNTIFS('Duel Log'!C$2:C$5455,"Klaus",'Duel Log'!P$2:P$5455,$A24)</f>
        <v>0</v>
      </c>
      <c r="AE24" s="17" t="n">
        <f aca="false">COUNTIFS('Duel Log'!C$2:C$5455,"LF丨张✨Ink❤️llb",'Duel Log'!I$2:I$5455,$A24)+COUNTIFS('Duel Log'!C$2:C$5455,"LF丨张✨Ink❤️llb",'Duel Log'!J$2:J$5455,$A24)+COUNTIFS('Duel Log'!C$2:C$5455,"LF丨张✨Ink❤️llb",'Duel Log'!K$2:K$5455,$A24)+COUNTIFS('Duel Log'!C$2:C$5455,"LF丨张✨Ink❤️llb",'Duel Log'!L$2:L$5455,$A24)+COUNTIFS('Duel Log'!C$2:C$5455,"LF丨张✨Ink❤️llb",'Duel Log'!M$2:M$5455,$A24)+COUNTIFS('Duel Log'!C$2:C$5455,"LF丨张✨Ink❤️llb",'Duel Log'!N$2:N$5455,$A24)+COUNTIFS('Duel Log'!C$2:C$5455,"LF丨张✨Ink❤️llb",'Duel Log'!O$2:O$5455,$A24)+COUNTIFS('Duel Log'!C$2:C$5455,"LF丨张✨Ink❤️llb",'Duel Log'!P$2:P$5455,$A24)</f>
        <v>1</v>
      </c>
      <c r="AF24" s="17" t="n">
        <f aca="false">COUNTIFS('Duel Log'!C$2:C$5455,"Lucas.xit✨之安神",'Duel Log'!I$2:I$5455,$A24)+COUNTIFS('Duel Log'!C$2:C$5455,"Lucas.xit✨之安神",'Duel Log'!J$2:J$5455,$A24)+COUNTIFS('Duel Log'!C$2:C$5455,"Lucas.xit✨之安神",'Duel Log'!K$2:K$5455,$A24)+COUNTIFS('Duel Log'!C$2:C$5455,"Lucas.xit✨之安神",'Duel Log'!L$2:L$5455,$A24)+COUNTIFS('Duel Log'!C$2:C$5455,"Lucas.xit✨之安神",'Duel Log'!M$2:M$5455,$A24)+COUNTIFS('Duel Log'!C$2:C$5455,"Lucas.xit✨之安神",'Duel Log'!N$2:N$5455,$A24)+COUNTIFS('Duel Log'!C$2:C$5455,"Lucas.xit✨之安神",'Duel Log'!O$2:O$5455,$A24)+COUNTIFS('Duel Log'!C$2:C$5455,"Lucas.xit✨之安神",'Duel Log'!P$2:P$5455,$A24)</f>
        <v>0</v>
      </c>
      <c r="AG24" s="17" t="n">
        <f aca="false">COUNTIFS('Duel Log'!C$2:C$5455,"Lucas✨杰克",'Duel Log'!I$2:I$5455,$A24)+COUNTIFS('Duel Log'!C$2:C$5455,"Lucas✨杰克",'Duel Log'!J$2:J$5455,$A24)+COUNTIFS('Duel Log'!C$2:C$5455,"Lucas✨杰克",'Duel Log'!K$2:K$5455,$A24)+COUNTIFS('Duel Log'!C$2:C$5455,"Lucas✨杰克",'Duel Log'!L$2:L$5455,$A24)+COUNTIFS('Duel Log'!C$2:C$5455,"Lucas✨杰克",'Duel Log'!M$2:M$5455,$A24)+COUNTIFS('Duel Log'!C$2:C$5455,"Lucas✨杰克",'Duel Log'!N$2:N$5455,$A24)+COUNTIFS('Duel Log'!C$2:C$5455,"Lucas✨杰克",'Duel Log'!O$2:O$5455,$A24)+COUNTIFS('Duel Log'!C$2:C$5455,"Lucas✨杰克",'Duel Log'!P$2:P$5455,$A24)</f>
        <v>0</v>
      </c>
      <c r="AH24" s="17" t="n">
        <f aca="false">COUNTIFS('Duel Log'!C$2:C$5455,"MH Axel",'Duel Log'!I$2:I$5455,$A24)+COUNTIFS('Duel Log'!C$2:C$5455,"MH Axel",'Duel Log'!J$2:J$5455,$A24)+COUNTIFS('Duel Log'!C$2:C$5455,"MH Axel",'Duel Log'!K$2:K$5455,$A24)+COUNTIFS('Duel Log'!C$2:C$5455,"MH Axel",'Duel Log'!L$2:L$5455,$A24)+COUNTIFS('Duel Log'!C$2:C$5455,"MH Axel",'Duel Log'!M$2:M$5455,$A24)+COUNTIFS('Duel Log'!C$2:C$5455,"MH Axel",'Duel Log'!N$2:N$5455,$A24)+COUNTIFS('Duel Log'!C$2:C$5455,"MH Axel",'Duel Log'!O$2:O$5455,$A24)+COUNTIFS('Duel Log'!C$2:C$5455,"MH Axel",'Duel Log'!P$2:P$5455,$A24)</f>
        <v>0</v>
      </c>
      <c r="AI24" s="17" t="n">
        <f aca="false">COUNTIFS('Duel Log'!C$2:C$5455,"Mohamed Light",'Duel Log'!I$2:I$5455,$A24)+COUNTIFS('Duel Log'!C$2:C$5455,"Mohamed Light",'Duel Log'!J$2:J$5455,$A24)+COUNTIFS('Duel Log'!C$2:C$5455,"Mohamed Light",'Duel Log'!K$2:K$5455,$A24)+COUNTIFS('Duel Log'!C$2:C$5455,"Mohamed Light",'Duel Log'!L$2:L$5455,$A24)+COUNTIFS('Duel Log'!C$2:C$5455,"Mohamed Light",'Duel Log'!M$2:M$5455,$A24)+COUNTIFS('Duel Log'!C$2:C$5455,"Mohamed Light",'Duel Log'!N$2:N$5455,$A24)+COUNTIFS('Duel Log'!C$2:C$5455,"Mohamed Light",'Duel Log'!O$2:O$5455,$A24)+COUNTIFS('Duel Log'!C$2:C$5455,"Mohamed Light",'Duel Log'!P$2:P$5455,$A24)</f>
        <v>0</v>
      </c>
      <c r="AJ24" s="17" t="n">
        <f aca="false">COUNTIFS('Duel Log'!C$2:C$5455,"Nadir",'Duel Log'!I$2:I$5455,$A24)+COUNTIFS('Duel Log'!C$2:C$5455,"Nadir",'Duel Log'!J$2:J$5455,$A24)+COUNTIFS('Duel Log'!C$2:C$5455,"Nadir",'Duel Log'!K$2:K$5455,$A24)+COUNTIFS('Duel Log'!C$2:C$5455,"Nadir",'Duel Log'!L$2:L$5455,$A24)+COUNTIFS('Duel Log'!C$2:C$5455,"Nadir",'Duel Log'!M$2:M$5455,$A24)+COUNTIFS('Duel Log'!C$2:C$5455,"Nadir",'Duel Log'!N$2:N$5455,$A24)+COUNTIFS('Duel Log'!C$2:C$5455,"Nadir",'Duel Log'!O$2:O$5455,$A24)+COUNTIFS('Duel Log'!C$2:C$5455,"Nadir",'Duel Log'!P$2:P$5455,$A24)</f>
        <v>0</v>
      </c>
      <c r="AK24" s="17" t="n">
        <f aca="false">COUNTIFS('Duel Log'!C$2:C$5455,"Nicoco23",'Duel Log'!I$2:I$5455,$A24)+COUNTIFS('Duel Log'!C$2:C$5455,"Nicoco23",'Duel Log'!J$2:J$5455,$A24)+COUNTIFS('Duel Log'!C$2:C$5455,"Nicoco23",'Duel Log'!K$2:K$5455,$A24)+COUNTIFS('Duel Log'!C$2:C$5455,"Nicoco23",'Duel Log'!L$2:L$5455,$A24)+COUNTIFS('Duel Log'!C$2:C$5455,"Nicoco23",'Duel Log'!M$2:M$5455,$A24)+COUNTIFS('Duel Log'!C$2:C$5455,"Nicoco23",'Duel Log'!N$2:N$5455,$A24)+COUNTIFS('Duel Log'!C$2:C$5455,"Nicoco23",'Duel Log'!O$2:O$5455,$A24)+COUNTIFS('Duel Log'!C$2:C$5455,"Nicoco23",'Duel Log'!P$2:P$5455,$A24)</f>
        <v>0</v>
      </c>
      <c r="AL24" s="17" t="n">
        <f aca="false">COUNTIFS('Duel Log'!C$2:C$5455,"Nooby❤️Pi2r",'Duel Log'!I$2:I$5455,$A24)+COUNTIFS('Duel Log'!C$2:C$5455,"Nooby❤️Pi2r",'Duel Log'!J$2:J$5455,$A24)+COUNTIFS('Duel Log'!C$2:C$5455,"Nooby❤️Pi2r",'Duel Log'!K$2:K$5455,$A24)+COUNTIFS('Duel Log'!C$2:C$5455,"Nooby❤️Pi2r",'Duel Log'!L$2:L$5455,$A24)+COUNTIFS('Duel Log'!C$2:C$5455,"Nooby❤️Pi2r",'Duel Log'!M$2:M$5455,$A24)+COUNTIFS('Duel Log'!C$2:C$5455,"Nooby❤️Pi2r",'Duel Log'!N$2:N$5455,$A24)+COUNTIFS('Duel Log'!C$2:C$5455,"Nooby❤️Pi2r",'Duel Log'!O$2:O$5455,$A24)+COUNTIFS('Duel Log'!C$2:C$5455,"Nooby❤️Pi2r",'Duel Log'!P$2:P$5455,$A24)</f>
        <v>0</v>
      </c>
      <c r="AM24" s="17" t="n">
        <f aca="false">COUNTIFS('Duel Log'!C$2:C$5455,"OS xAlee",'Duel Log'!I$2:I$5455,$A24)+COUNTIFS('Duel Log'!C$2:C$5455,"OS xAlee",'Duel Log'!J$2:J$5455,$A24)+COUNTIFS('Duel Log'!C$2:C$5455,"OS xAlee",'Duel Log'!K$2:K$5455,$A24)+COUNTIFS('Duel Log'!C$2:C$5455,"OS xAlee",'Duel Log'!L$2:L$5455,$A24)+COUNTIFS('Duel Log'!C$2:C$5455,"OS xAlee",'Duel Log'!M$2:M$5455,$A24)+COUNTIFS('Duel Log'!C$2:C$5455,"OS xAlee",'Duel Log'!N$2:N$5455,$A24)+COUNTIFS('Duel Log'!C$2:C$5455,"OS xAlee",'Duel Log'!O$2:O$5455,$A24)+COUNTIFS('Duel Log'!C$2:C$5455,"OS xAlee",'Duel Log'!P$2:P$5455,$A24)</f>
        <v>0</v>
      </c>
      <c r="AN24" s="17" t="n">
        <f aca="false">COUNTIFS('Duel Log'!C$2:C$5455,"Pedro™️",'Duel Log'!I$2:I$5455,$A24)+COUNTIFS('Duel Log'!C$2:C$5455,"Pedro™️",'Duel Log'!J$2:J$5455,$A24)+COUNTIFS('Duel Log'!C$2:C$5455,"Pedro™️",'Duel Log'!K$2:K$5455,$A24)+COUNTIFS('Duel Log'!C$2:C$5455,"Pedro™️",'Duel Log'!L$2:L$5455,$A24)+COUNTIFS('Duel Log'!C$2:C$5455,"Pedro™️",'Duel Log'!M$2:M$5455,$A24)+COUNTIFS('Duel Log'!C$2:C$5455,"Pedro™️",'Duel Log'!N$2:N$5455,$A24)+COUNTIFS('Duel Log'!C$2:C$5455,"Pedro™️",'Duel Log'!O$2:O$5455,$A24)+COUNTIFS('Duel Log'!C$2:C$5455,"Pedro™️",'Duel Log'!P$2:P$5455,$A24)</f>
        <v>0</v>
      </c>
      <c r="AO24" s="17" t="n">
        <f aca="false">COUNTIFS('Duel Log'!C$2:C$5455,"Polaris",'Duel Log'!I$2:I$5455,$A24)+COUNTIFS('Duel Log'!C$2:C$5455,"Polaris",'Duel Log'!J$2:J$5455,$A24)+COUNTIFS('Duel Log'!C$2:C$5455,"Polaris",'Duel Log'!K$2:K$5455,$A24)+COUNTIFS('Duel Log'!C$2:C$5455,"Polaris",'Duel Log'!L$2:L$5455,$A24)+COUNTIFS('Duel Log'!C$2:C$5455,"Polaris",'Duel Log'!M$2:M$5455,$A24)+COUNTIFS('Duel Log'!C$2:C$5455,"Polaris",'Duel Log'!N$2:N$5455,$A24)+COUNTIFS('Duel Log'!C$2:C$5455,"Polaris",'Duel Log'!O$2:O$5455,$A24)+COUNTIFS('Duel Log'!C$2:C$5455,"Polaris",'Duel Log'!P$2:P$5455,$A24)</f>
        <v>0</v>
      </c>
      <c r="AP24" s="17" t="n">
        <f aca="false">COUNTIFS('Duel Log'!C$2:C$5455,"RAD",'Duel Log'!I$2:I$5455,$A24)+COUNTIFS('Duel Log'!C$2:C$5455,"RAD",'Duel Log'!J$2:J$5455,$A24)+COUNTIFS('Duel Log'!C$2:C$5455,"RAD",'Duel Log'!K$2:K$5455,$A24)+COUNTIFS('Duel Log'!C$2:C$5455,"RAD",'Duel Log'!L$2:L$5455,$A24)+COUNTIFS('Duel Log'!C$2:C$5455,"RAD",'Duel Log'!M$2:M$5455,$A24)+COUNTIFS('Duel Log'!C$2:C$5455,"RAD",'Duel Log'!N$2:N$5455,$A24)+COUNTIFS('Duel Log'!C$2:C$5455,"RAD",'Duel Log'!O$2:O$5455,$A24)+COUNTIFS('Duel Log'!C$2:C$5455,"RAD",'Duel Log'!P$2:P$5455,$A24)</f>
        <v>0</v>
      </c>
      <c r="AQ24" s="17" t="n">
        <f aca="false">COUNTIFS('Duel Log'!C$2:C$5455,"RUBIZALEZ",'Duel Log'!I$2:I$5455,$A24)+COUNTIFS('Duel Log'!C$2:C$5455,"RUBIZALEZ",'Duel Log'!J$2:J$5455,$A24)+COUNTIFS('Duel Log'!C$2:C$5455,"RUBIZALEZ",'Duel Log'!K$2:K$5455,$A24)+COUNTIFS('Duel Log'!C$2:C$5455,"RUBIZALEZ",'Duel Log'!L$2:L$5455,$A24)+COUNTIFS('Duel Log'!C$2:C$5455,"RUBIZALEZ",'Duel Log'!M$2:M$5455,$A24)+COUNTIFS('Duel Log'!C$2:C$5455,"RUBIZALEZ",'Duel Log'!N$2:N$5455,$A24)+COUNTIFS('Duel Log'!C$2:C$5455,"RUBIZALEZ",'Duel Log'!O$2:O$5455,$A24)+COUNTIFS('Duel Log'!C$2:C$5455,"RUBIZALEZ",'Duel Log'!P$2:P$5455,$A24)</f>
        <v>0</v>
      </c>
      <c r="AR24" s="17" t="n">
        <f aca="false">COUNTIFS('Duel Log'!C$2:C$5455,"Rainbow",'Duel Log'!I$2:I$5455,$A24)+COUNTIFS('Duel Log'!C$2:C$5455,"Rainbow",'Duel Log'!J$2:J$5455,$A24)+COUNTIFS('Duel Log'!C$2:C$5455,"Rainbow",'Duel Log'!K$2:K$5455,$A24)+COUNTIFS('Duel Log'!C$2:C$5455,"Rainbow",'Duel Log'!L$2:L$5455,$A24)+COUNTIFS('Duel Log'!C$2:C$5455,"Rainbow",'Duel Log'!M$2:M$5455,$A24)+COUNTIFS('Duel Log'!C$2:C$5455,"Rainbow",'Duel Log'!N$2:N$5455,$A24)+COUNTIFS('Duel Log'!C$2:C$5455,"Rainbow",'Duel Log'!O$2:O$5455,$A24)+COUNTIFS('Duel Log'!C$2:C$5455,"Rainbow",'Duel Log'!P$2:P$5455,$A24)</f>
        <v>0</v>
      </c>
      <c r="AS24" s="17" t="n">
        <f aca="false">COUNTIFS('Duel Log'!C$2:C$5455,"Reminor",'Duel Log'!I$2:I$5455,$A24)+COUNTIFS('Duel Log'!C$2:C$5455,"Reminor",'Duel Log'!J$2:J$5455,$A24)+COUNTIFS('Duel Log'!C$2:C$5455,"Reminor",'Duel Log'!K$2:K$5455,$A24)+COUNTIFS('Duel Log'!C$2:C$5455,"Reminor",'Duel Log'!L$2:L$5455,$A24)+COUNTIFS('Duel Log'!C$2:C$5455,"Reminor",'Duel Log'!M$2:M$5455,$A24)+COUNTIFS('Duel Log'!C$2:C$5455,"Reminor",'Duel Log'!N$2:N$5455,$A24)+COUNTIFS('Duel Log'!C$2:C$5455,"Reminor",'Duel Log'!O$2:O$5455,$A24)+COUNTIFS('Duel Log'!C$2:C$5455,"Reminor",'Duel Log'!P$2:P$5455,$A24)</f>
        <v>0</v>
      </c>
      <c r="AT24" s="17" t="n">
        <f aca="false">COUNTIFS('Duel Log'!C$2:C$5455,"Rin✨安之",'Duel Log'!I$2:I$5455,$A24)+COUNTIFS('Duel Log'!C$2:C$5455,"Rin✨安之",'Duel Log'!J$2:J$5455,$A24)+COUNTIFS('Duel Log'!C$2:C$5455,"Rin✨安之",'Duel Log'!K$2:K$5455,$A24)+COUNTIFS('Duel Log'!C$2:C$5455,"Rin✨安之",'Duel Log'!L$2:L$5455,$A24)+COUNTIFS('Duel Log'!C$2:C$5455,"Rin✨安之",'Duel Log'!M$2:M$5455,$A24)+COUNTIFS('Duel Log'!C$2:C$5455,"Rin✨安之",'Duel Log'!N$2:N$5455,$A24)+COUNTIFS('Duel Log'!C$2:C$5455,"Rin✨安之",'Duel Log'!O$2:O$5455,$A24)+COUNTIFS('Duel Log'!C$2:C$5455,"Rin✨安之",'Duel Log'!P$2:P$5455,$A24)</f>
        <v>0</v>
      </c>
      <c r="AU24" s="17" t="n">
        <f aca="false">COUNTIFS('Duel Log'!C$2:C$5455,"Ryley",'Duel Log'!I$2:I$5455,$A24)+COUNTIFS('Duel Log'!C$2:C$5455,"Ryley",'Duel Log'!J$2:J$5455,$A24)+COUNTIFS('Duel Log'!C$2:C$5455,"Ryley",'Duel Log'!K$2:K$5455,$A24)+COUNTIFS('Duel Log'!C$2:C$5455,"Ryley",'Duel Log'!L$2:L$5455,$A24)+COUNTIFS('Duel Log'!C$2:C$5455,"Ryley",'Duel Log'!M$2:M$5455,$A24)+COUNTIFS('Duel Log'!C$2:C$5455,"Ryley",'Duel Log'!N$2:N$5455,$A24)+COUNTIFS('Duel Log'!C$2:C$5455,"Ryley",'Duel Log'!O$2:O$5455,$A24)+COUNTIFS('Duel Log'!C$2:C$5455,"Ryley",'Duel Log'!P$2:P$5455,$A24)</f>
        <v>0</v>
      </c>
      <c r="AV24" s="17" t="n">
        <f aca="false">COUNTIFS('Duel Log'!C$2:C$5455,"SK Dominik",'Duel Log'!I$2:I$5455,$A24)+COUNTIFS('Duel Log'!C$2:C$5455,"SK Dominik",'Duel Log'!J$2:J$5455,$A24)+COUNTIFS('Duel Log'!C$2:C$5455,"SK Dominik",'Duel Log'!K$2:K$5455,$A24)+COUNTIFS('Duel Log'!C$2:C$5455,"SK Dominik",'Duel Log'!L$2:L$5455,$A24)+COUNTIFS('Duel Log'!C$2:C$5455,"SK Dominik",'Duel Log'!M$2:M$5455,$A24)+COUNTIFS('Duel Log'!C$2:C$5455,"SK Dominik",'Duel Log'!N$2:N$5455,$A24)+COUNTIFS('Duel Log'!C$2:C$5455,"SK Dominik",'Duel Log'!O$2:O$5455,$A24)+COUNTIFS('Duel Log'!C$2:C$5455,"SK Dominik",'Duel Log'!P$2:P$5455,$A24)</f>
        <v>0</v>
      </c>
      <c r="AW24" s="17" t="n">
        <f aca="false">COUNTIFS('Duel Log'!C$2:C$5455,"SK Morten",'Duel Log'!I$2:I$5455,$A24)+COUNTIFS('Duel Log'!C$2:C$5455,"SK Morten",'Duel Log'!J$2:J$5455,$A24)+COUNTIFS('Duel Log'!C$2:C$5455,"SK Morten",'Duel Log'!K$2:K$5455,$A24)+COUNTIFS('Duel Log'!C$2:C$5455,"SK Morten",'Duel Log'!L$2:L$5455,$A24)+COUNTIFS('Duel Log'!C$2:C$5455,"SK Morten",'Duel Log'!M$2:M$5455,$A24)+COUNTIFS('Duel Log'!C$2:C$5455,"SK Morten",'Duel Log'!N$2:N$5455,$A24)+COUNTIFS('Duel Log'!C$2:C$5455,"SK Morten",'Duel Log'!O$2:O$5455,$A24)+COUNTIFS('Duel Log'!C$2:C$5455,"SK Morten",'Duel Log'!P$2:P$5455,$A24)</f>
        <v>0</v>
      </c>
      <c r="AX24" s="17" t="n">
        <f aca="false">COUNTIFS('Duel Log'!C$2:C$5455,"SK xopxsam",'Duel Log'!I$2:I$5455,$A24)+COUNTIFS('Duel Log'!C$2:C$5455,"SK xopxsam",'Duel Log'!J$2:J$5455,$A24)+COUNTIFS('Duel Log'!C$2:C$5455,"SK xopxsam",'Duel Log'!K$2:K$5455,$A24)+COUNTIFS('Duel Log'!C$2:C$5455,"SK xopxsam",'Duel Log'!L$2:L$5455,$A24)+COUNTIFS('Duel Log'!C$2:C$5455,"SK xopxsam",'Duel Log'!M$2:M$5455,$A24)+COUNTIFS('Duel Log'!C$2:C$5455,"SK xopxsam",'Duel Log'!N$2:N$5455,$A24)+COUNTIFS('Duel Log'!C$2:C$5455,"SK xopxsam",'Duel Log'!O$2:O$5455,$A24)+COUNTIFS('Duel Log'!C$2:C$5455,"SK xopxsam",'Duel Log'!P$2:P$5455,$A24)</f>
        <v>0</v>
      </c>
      <c r="AY24" s="17" t="n">
        <f aca="false">COUNTIFS('Duel Log'!C$2:C$5455,"Samuel Bassotto",'Duel Log'!I$2:I$5455,$A24)+COUNTIFS('Duel Log'!C$2:C$5455,"Samuel Bassotto",'Duel Log'!J$2:J$5455,$A24)+COUNTIFS('Duel Log'!C$2:C$5455,"Samuel Bassotto",'Duel Log'!K$2:K$5455,$A24)+COUNTIFS('Duel Log'!C$2:C$5455,"Samuel Bassotto",'Duel Log'!L$2:L$5455,$A24)+COUNTIFS('Duel Log'!C$2:C$5455,"Samuel Bassotto",'Duel Log'!M$2:M$5455,$A24)+COUNTIFS('Duel Log'!C$2:C$5455,"Samuel Bassotto",'Duel Log'!N$2:N$5455,$A24)+COUNTIFS('Duel Log'!C$2:C$5455,"Samuel Bassotto",'Duel Log'!O$2:O$5455,$A24)+COUNTIFS('Duel Log'!C$2:C$5455,"Samuel Bassotto",'Duel Log'!P$2:P$5455,$A24)</f>
        <v>0</v>
      </c>
      <c r="AZ24" s="17" t="n">
        <f aca="false">COUNTIFS('Duel Log'!C$2:C$5455,"SandBox",'Duel Log'!I$2:I$5455,$A24)+COUNTIFS('Duel Log'!C$2:C$5455,"SandBox",'Duel Log'!J$2:J$5455,$A24)+COUNTIFS('Duel Log'!C$2:C$5455,"SandBox",'Duel Log'!K$2:K$5455,$A24)+COUNTIFS('Duel Log'!C$2:C$5455,"SandBox",'Duel Log'!L$2:L$5455,$A24)+COUNTIFS('Duel Log'!C$2:C$5455,"SandBox",'Duel Log'!M$2:M$5455,$A24)+COUNTIFS('Duel Log'!C$2:C$5455,"SandBox",'Duel Log'!N$2:N$5455,$A24)+COUNTIFS('Duel Log'!C$2:C$5455,"SandBox",'Duel Log'!O$2:O$5455,$A24)+COUNTIFS('Duel Log'!C$2:C$5455,"SandBox",'Duel Log'!P$2:P$5455,$A24)</f>
        <v>0</v>
      </c>
      <c r="BA24" s="17" t="n">
        <f aca="false">COUNTIFS('Duel Log'!C$2:C$5455,"Sosaa1of1",'Duel Log'!I$2:I$5455,$A24)+COUNTIFS('Duel Log'!C$2:C$5455,"Sosaa1of1",'Duel Log'!J$2:J$5455,$A24)+COUNTIFS('Duel Log'!C$2:C$5455,"Sosaa1of1",'Duel Log'!K$2:K$5455,$A24)+COUNTIFS('Duel Log'!C$2:C$5455,"Sosaa1of1",'Duel Log'!L$2:L$5455,$A24)+COUNTIFS('Duel Log'!C$2:C$5455,"Sosaa1of1",'Duel Log'!M$2:M$5455,$A24)+COUNTIFS('Duel Log'!C$2:C$5455,"Sosaa1of1",'Duel Log'!N$2:N$5455,$A24)+COUNTIFS('Duel Log'!C$2:C$5455,"Sosaa1of1",'Duel Log'!O$2:O$5455,$A24)+COUNTIFS('Duel Log'!C$2:C$5455,"Sosaa1of1",'Duel Log'!P$2:P$5455,$A24)</f>
        <v>0</v>
      </c>
      <c r="BB24" s="17" t="n">
        <f aca="false">COUNTIFS('Duel Log'!C$2:C$5455,"Steeef",'Duel Log'!I$2:I$5455,$A24)+COUNTIFS('Duel Log'!C$2:C$5455,"Steeef",'Duel Log'!J$2:J$5455,$A24)+COUNTIFS('Duel Log'!C$2:C$5455,"Steeef",'Duel Log'!K$2:K$5455,$A24)+COUNTIFS('Duel Log'!C$2:C$5455,"Steeef",'Duel Log'!L$2:L$5455,$A24)+COUNTIFS('Duel Log'!C$2:C$5455,"Steeef",'Duel Log'!M$2:M$5455,$A24)+COUNTIFS('Duel Log'!C$2:C$5455,"Steeef",'Duel Log'!N$2:N$5455,$A24)+COUNTIFS('Duel Log'!C$2:C$5455,"Steeef",'Duel Log'!O$2:O$5455,$A24)+COUNTIFS('Duel Log'!C$2:C$5455,"Steeef",'Duel Log'!P$2:P$5455,$A24)</f>
        <v>0</v>
      </c>
      <c r="BC24" s="17" t="n">
        <f aca="false">COUNTIFS('Duel Log'!C$2:C$5455,"TMX I Mateja",'Duel Log'!I$2:I$5455,$A24)+COUNTIFS('Duel Log'!C$2:C$5455,"TMX I Mateja",'Duel Log'!J$2:J$5455,$A24)+COUNTIFS('Duel Log'!C$2:C$5455,"TMX I Mateja",'Duel Log'!K$2:K$5455,$A24)+COUNTIFS('Duel Log'!C$2:C$5455,"TMX I Mateja",'Duel Log'!L$2:L$5455,$A24)+COUNTIFS('Duel Log'!C$2:C$5455,"TMX I Mateja",'Duel Log'!M$2:M$5455,$A24)+COUNTIFS('Duel Log'!C$2:C$5455,"TMX I Mateja",'Duel Log'!N$2:N$5455,$A24)+COUNTIFS('Duel Log'!C$2:C$5455,"TMX I Mateja",'Duel Log'!O$2:O$5455,$A24)+COUNTIFS('Duel Log'!C$2:C$5455,"TMX I Mateja",'Duel Log'!P$2:P$5455,$A24)</f>
        <v>0</v>
      </c>
      <c r="BD24" s="17" t="n">
        <f aca="false">COUNTIFS('Duel Log'!C$2:C$5455,"TTK:MrAwesomeCR",'Duel Log'!I$2:I$5455,$A24)+COUNTIFS('Duel Log'!C$2:C$5455,"TTK:MrAwesomeCR",'Duel Log'!J$2:J$5455,$A24)+COUNTIFS('Duel Log'!C$2:C$5455,"TTK:MrAwesomeCR",'Duel Log'!K$2:K$5455,$A24)+COUNTIFS('Duel Log'!C$2:C$5455,"TTK:MrAwesomeCR",'Duel Log'!L$2:L$5455,$A24)+COUNTIFS('Duel Log'!C$2:C$5455,"TTK:MrAwesomeCR",'Duel Log'!M$2:M$5455,$A24)+COUNTIFS('Duel Log'!C$2:C$5455,"TTK:MrAwesomeCR",'Duel Log'!N$2:N$5455,$A24)+COUNTIFS('Duel Log'!C$2:C$5455,"TTK:MrAwesomeCR",'Duel Log'!O$2:O$5455,$A24)+COUNTIFS('Duel Log'!C$2:C$5455,"TTK:MrAwesomeCR",'Duel Log'!P$2:P$5455,$A24)</f>
        <v>0</v>
      </c>
      <c r="BE24" s="17" t="n">
        <f aca="false">COUNTIFS('Duel Log'!C$2:C$5455,"Turan✨",'Duel Log'!I$2:I$5455,$A24)+COUNTIFS('Duel Log'!C$2:C$5455,"Turan✨",'Duel Log'!J$2:J$5455,$A24)+COUNTIFS('Duel Log'!C$2:C$5455,"Turan✨",'Duel Log'!K$2:K$5455,$A24)+COUNTIFS('Duel Log'!C$2:C$5455,"Turan✨",'Duel Log'!L$2:L$5455,$A24)+COUNTIFS('Duel Log'!C$2:C$5455,"Turan✨",'Duel Log'!M$2:M$5455,$A24)+COUNTIFS('Duel Log'!C$2:C$5455,"Turan✨",'Duel Log'!N$2:N$5455,$A24)+COUNTIFS('Duel Log'!C$2:C$5455,"Turan✨",'Duel Log'!O$2:O$5455,$A24)+COUNTIFS('Duel Log'!C$2:C$5455,"Turan✨",'Duel Log'!P$2:P$5455,$A24)</f>
        <v>0</v>
      </c>
      <c r="BF24" s="17" t="n">
        <f aca="false">COUNTIFS('Duel Log'!C$2:C$5455,"Viktor",'Duel Log'!I$2:I$5455,$A24)+COUNTIFS('Duel Log'!C$2:C$5455,"Viktor",'Duel Log'!J$2:J$5455,$A24)+COUNTIFS('Duel Log'!C$2:C$5455,"Viktor",'Duel Log'!K$2:K$5455,$A24)+COUNTIFS('Duel Log'!C$2:C$5455,"Viktor",'Duel Log'!L$2:L$5455,$A24)+COUNTIFS('Duel Log'!C$2:C$5455,"Viktor",'Duel Log'!M$2:M$5455,$A24)+COUNTIFS('Duel Log'!C$2:C$5455,"Viktor",'Duel Log'!N$2:N$5455,$A24)+COUNTIFS('Duel Log'!C$2:C$5455,"Viktor",'Duel Log'!O$2:O$5455,$A24)+COUNTIFS('Duel Log'!C$2:C$5455,"Viktor",'Duel Log'!P$2:P$5455,$A24)</f>
        <v>0</v>
      </c>
      <c r="BG24" s="17" t="n">
        <f aca="false">COUNTIFS('Duel Log'!C$2:C$5455,"Vitor75",'Duel Log'!I$2:I$5455,$A24)+COUNTIFS('Duel Log'!C$2:C$5455,"Vitor75",'Duel Log'!J$2:J$5455,$A24)+COUNTIFS('Duel Log'!C$2:C$5455,"Vitor75",'Duel Log'!K$2:K$5455,$A24)+COUNTIFS('Duel Log'!C$2:C$5455,"Vitor75",'Duel Log'!L$2:L$5455,$A24)+COUNTIFS('Duel Log'!C$2:C$5455,"Vitor75",'Duel Log'!M$2:M$5455,$A24)+COUNTIFS('Duel Log'!C$2:C$5455,"Vitor75",'Duel Log'!N$2:N$5455,$A24)+COUNTIFS('Duel Log'!C$2:C$5455,"Vitor75",'Duel Log'!O$2:O$5455,$A24)+COUNTIFS('Duel Log'!C$2:C$5455,"Vitor75",'Duel Log'!P$2:P$5455,$A24)</f>
        <v>0</v>
      </c>
      <c r="BH24" s="17" t="n">
        <f aca="false">COUNTIFS('Duel Log'!C$2:C$5455,"WL ✨ Tytoń 劲头",'Duel Log'!I$2:I$5455,$A24)+COUNTIFS('Duel Log'!C$2:C$5455,"WL ✨ Tytoń 劲头",'Duel Log'!J$2:J$5455,$A24)+COUNTIFS('Duel Log'!C$2:C$5455,"WL ✨ Tytoń 劲头",'Duel Log'!K$2:K$5455,$A24)+COUNTIFS('Duel Log'!C$2:C$5455,"WL ✨ Tytoń 劲头",'Duel Log'!L$2:L$5455,$A24)+COUNTIFS('Duel Log'!C$2:C$5455,"WL ✨ Tytoń 劲头",'Duel Log'!M$2:M$5455,$A24)+COUNTIFS('Duel Log'!C$2:C$5455,"WL ✨ Tytoń 劲头",'Duel Log'!N$2:N$5455,$A24)+COUNTIFS('Duel Log'!C$2:C$5455,"WL ✨ Tytoń 劲头",'Duel Log'!O$2:O$5455,$A24)+COUNTIFS('Duel Log'!C$2:C$5455,"WL ✨ Tytoń 劲头",'Duel Log'!P$2:P$5455,$A24)</f>
        <v>0</v>
      </c>
      <c r="BI24" s="17" t="n">
        <f aca="false">COUNTIFS('Duel Log'!C$2:C$5455,"WL ツ Dam’s ✨",'Duel Log'!I$2:I$5455,$A24)+COUNTIFS('Duel Log'!C$2:C$5455,"WL ツ Dam’s ✨",'Duel Log'!J$2:J$5455,$A24)+COUNTIFS('Duel Log'!C$2:C$5455,"WL ツ Dam’s ✨",'Duel Log'!K$2:K$5455,$A24)+COUNTIFS('Duel Log'!C$2:C$5455,"WL ツ Dam’s ✨",'Duel Log'!L$2:L$5455,$A24)+COUNTIFS('Duel Log'!C$2:C$5455,"WL ツ Dam’s ✨",'Duel Log'!M$2:M$5455,$A24)+COUNTIFS('Duel Log'!C$2:C$5455,"WL ツ Dam’s ✨",'Duel Log'!N$2:N$5455,$A24)+COUNTIFS('Duel Log'!C$2:C$5455,"WL ツ Dam’s ✨",'Duel Log'!O$2:O$5455,$A24)+COUNTIFS('Duel Log'!C$2:C$5455,"WL ツ Dam’s ✨",'Duel Log'!P$2:P$5455,$A24)</f>
        <v>0</v>
      </c>
      <c r="BJ24" s="17" t="n">
        <f aca="false">COUNTIFS('Duel Log'!C$2:C$5455,"Wallace",'Duel Log'!I$2:I$5455,$A24)+COUNTIFS('Duel Log'!C$2:C$5455,"Wallace",'Duel Log'!J$2:J$5455,$A24)+COUNTIFS('Duel Log'!C$2:C$5455,"Wallace",'Duel Log'!K$2:K$5455,$A24)+COUNTIFS('Duel Log'!C$2:C$5455,"Wallace",'Duel Log'!L$2:L$5455,$A24)+COUNTIFS('Duel Log'!C$2:C$5455,"Wallace",'Duel Log'!M$2:M$5455,$A24)+COUNTIFS('Duel Log'!C$2:C$5455,"Wallace",'Duel Log'!N$2:N$5455,$A24)+COUNTIFS('Duel Log'!C$2:C$5455,"Wallace",'Duel Log'!O$2:O$5455,$A24)+COUNTIFS('Duel Log'!C$2:C$5455,"Wallace",'Duel Log'!P$2:P$5455,$A24)</f>
        <v>0</v>
      </c>
      <c r="BK24" s="17" t="n">
        <f aca="false">COUNTIFS('Duel Log'!C$2:C$5455,"Wyze❤️Ultimo",'Duel Log'!I$2:I$5455,$A24)+COUNTIFS('Duel Log'!C$2:C$5455,"Wyze❤️Ultimo",'Duel Log'!J$2:J$5455,$A24)+COUNTIFS('Duel Log'!C$2:C$5455,"Wyze❤️Ultimo",'Duel Log'!K$2:K$5455,$A24)+COUNTIFS('Duel Log'!C$2:C$5455,"Wyze❤️Ultimo",'Duel Log'!L$2:L$5455,$A24)+COUNTIFS('Duel Log'!C$2:C$5455,"Wyze❤️Ultimo",'Duel Log'!M$2:M$5455,$A24)+COUNTIFS('Duel Log'!C$2:C$5455,"Wyze❤️Ultimo",'Duel Log'!N$2:N$5455,$A24)+COUNTIFS('Duel Log'!C$2:C$5455,"Wyze❤️Ultimo",'Duel Log'!O$2:O$5455,$A24)+COUNTIFS('Duel Log'!C$2:C$5455,"Wyze❤️Ultimo",'Duel Log'!P$2:P$5455,$A24)</f>
        <v>0</v>
      </c>
      <c r="BL24" s="17" t="n">
        <f aca="false">COUNTIFS('Duel Log'!C$2:C$5455,"Yoru",'Duel Log'!I$2:I$5455,$A24)+COUNTIFS('Duel Log'!C$2:C$5455,"Yoru",'Duel Log'!J$2:J$5455,$A24)+COUNTIFS('Duel Log'!C$2:C$5455,"Yoru",'Duel Log'!K$2:K$5455,$A24)+COUNTIFS('Duel Log'!C$2:C$5455,"Yoru",'Duel Log'!L$2:L$5455,$A24)+COUNTIFS('Duel Log'!C$2:C$5455,"Yoru",'Duel Log'!M$2:M$5455,$A24)+COUNTIFS('Duel Log'!C$2:C$5455,"Yoru",'Duel Log'!N$2:N$5455,$A24)+COUNTIFS('Duel Log'!C$2:C$5455,"Yoru",'Duel Log'!O$2:O$5455,$A24)+COUNTIFS('Duel Log'!C$2:C$5455,"Yoru",'Duel Log'!P$2:P$5455,$A24)</f>
        <v>0</v>
      </c>
      <c r="BM24" s="17" t="n">
        <f aca="false">COUNTIFS('Duel Log'!C$2:C$5455,"ZQuentino",'Duel Log'!I$2:I$5455,$A24)+COUNTIFS('Duel Log'!C$2:C$5455,"ZQuentino",'Duel Log'!J$2:J$5455,$A24)+COUNTIFS('Duel Log'!C$2:C$5455,"ZQuentino",'Duel Log'!K$2:K$5455,$A24)+COUNTIFS('Duel Log'!C$2:C$5455,"ZQuentino",'Duel Log'!L$2:L$5455,$A24)+COUNTIFS('Duel Log'!C$2:C$5455,"ZQuentino",'Duel Log'!M$2:M$5455,$A24)+COUNTIFS('Duel Log'!C$2:C$5455,"ZQuentino",'Duel Log'!N$2:N$5455,$A24)+COUNTIFS('Duel Log'!C$2:C$5455,"ZQuentino",'Duel Log'!O$2:O$5455,$A24)+COUNTIFS('Duel Log'!C$2:C$5455,"ZQuentino",'Duel Log'!P$2:P$5455,$A24)</f>
        <v>0</v>
      </c>
      <c r="BN24" s="17" t="n">
        <f aca="false">COUNTIFS('Duel Log'!C$2:C$5455,"adriel",'Duel Log'!I$2:I$5455,$A24)+COUNTIFS('Duel Log'!C$2:C$5455,"adriel",'Duel Log'!J$2:J$5455,$A24)+COUNTIFS('Duel Log'!C$2:C$5455,"adriel",'Duel Log'!K$2:K$5455,$A24)+COUNTIFS('Duel Log'!C$2:C$5455,"adriel",'Duel Log'!L$2:L$5455,$A24)+COUNTIFS('Duel Log'!C$2:C$5455,"adriel",'Duel Log'!M$2:M$5455,$A24)+COUNTIFS('Duel Log'!C$2:C$5455,"adriel",'Duel Log'!N$2:N$5455,$A24)+COUNTIFS('Duel Log'!C$2:C$5455,"adriel",'Duel Log'!O$2:O$5455,$A24)+COUNTIFS('Duel Log'!C$2:C$5455,"adriel",'Duel Log'!P$2:P$5455,$A24)</f>
        <v>0</v>
      </c>
      <c r="BO24" s="17" t="n">
        <f aca="false">COUNTIFS('Duel Log'!C$2:C$5455,"dark✨安花",'Duel Log'!I$2:I$5455,$A24)+COUNTIFS('Duel Log'!C$2:C$5455,"dark✨安花",'Duel Log'!J$2:J$5455,$A24)+COUNTIFS('Duel Log'!C$2:C$5455,"dark✨安花",'Duel Log'!K$2:K$5455,$A24)+COUNTIFS('Duel Log'!C$2:C$5455,"dark✨安花",'Duel Log'!L$2:L$5455,$A24)+COUNTIFS('Duel Log'!C$2:C$5455,"dark✨安花",'Duel Log'!M$2:M$5455,$A24)+COUNTIFS('Duel Log'!C$2:C$5455,"dark✨安花",'Duel Log'!N$2:N$5455,$A24)+COUNTIFS('Duel Log'!C$2:C$5455,"dark✨安花",'Duel Log'!O$2:O$5455,$A24)+COUNTIFS('Duel Log'!C$2:C$5455,"dark✨安花",'Duel Log'!P$2:P$5455,$A24)</f>
        <v>0</v>
      </c>
      <c r="BP24" s="17" t="n">
        <f aca="false">COUNTIFS('Duel Log'!C$2:C$5455,"droy",'Duel Log'!I$2:I$5455,$A24)+COUNTIFS('Duel Log'!C$2:C$5455,"droy",'Duel Log'!J$2:J$5455,$A24)+COUNTIFS('Duel Log'!C$2:C$5455,"droy",'Duel Log'!K$2:K$5455,$A24)+COUNTIFS('Duel Log'!C$2:C$5455,"droy",'Duel Log'!L$2:L$5455,$A24)+COUNTIFS('Duel Log'!C$2:C$5455,"droy",'Duel Log'!M$2:M$5455,$A24)+COUNTIFS('Duel Log'!C$2:C$5455,"droy",'Duel Log'!N$2:N$5455,$A24)+COUNTIFS('Duel Log'!C$2:C$5455,"droy",'Duel Log'!O$2:O$5455,$A24)+COUNTIFS('Duel Log'!C$2:C$5455,"droy",'Duel Log'!P$2:P$5455,$A24)</f>
        <v>0</v>
      </c>
      <c r="BQ24" s="17" t="n">
        <f aca="false">COUNTIFS('Duel Log'!C$2:C$5455,"evolve✨律师",'Duel Log'!I$2:I$5455,$A24)+COUNTIFS('Duel Log'!C$2:C$5455,"evolve✨律师",'Duel Log'!J$2:J$5455,$A24)+COUNTIFS('Duel Log'!C$2:C$5455,"evolve✨律师",'Duel Log'!K$2:K$5455,$A24)+COUNTIFS('Duel Log'!C$2:C$5455,"evolve✨律师",'Duel Log'!L$2:L$5455,$A24)+COUNTIFS('Duel Log'!C$2:C$5455,"evolve✨律师",'Duel Log'!M$2:M$5455,$A24)+COUNTIFS('Duel Log'!C$2:C$5455,"evolve✨律师",'Duel Log'!N$2:N$5455,$A24)+COUNTIFS('Duel Log'!C$2:C$5455,"evolve✨律师",'Duel Log'!O$2:O$5455,$A24)+COUNTIFS('Duel Log'!C$2:C$5455,"evolve✨律师",'Duel Log'!P$2:P$5455,$A24)</f>
        <v>0</v>
      </c>
      <c r="BR24" s="17" t="n">
        <f aca="false">COUNTIFS('Duel Log'!C$2:C$5455,"fluffypotato99",'Duel Log'!I$2:I$5455,$A24)+COUNTIFS('Duel Log'!C$2:C$5455,"fluffypotato99",'Duel Log'!J$2:J$5455,$A24)+COUNTIFS('Duel Log'!C$2:C$5455,"fluffypotato99",'Duel Log'!K$2:K$5455,$A24)+COUNTIFS('Duel Log'!C$2:C$5455,"fluffypotato99",'Duel Log'!L$2:L$5455,$A24)+COUNTIFS('Duel Log'!C$2:C$5455,"fluffypotato99",'Duel Log'!M$2:M$5455,$A24)+COUNTIFS('Duel Log'!C$2:C$5455,"fluffypotato99",'Duel Log'!N$2:N$5455,$A24)+COUNTIFS('Duel Log'!C$2:C$5455,"fluffypotato99",'Duel Log'!O$2:O$5455,$A24)+COUNTIFS('Duel Log'!C$2:C$5455,"fluffypotato99",'Duel Log'!P$2:P$5455,$A24)</f>
        <v>0</v>
      </c>
      <c r="BS24" s="17" t="n">
        <f aca="false">COUNTIFS('Duel Log'!C$2:C$5455,"kodigogg",'Duel Log'!I$2:I$5455,$A24)+COUNTIFS('Duel Log'!C$2:C$5455,"kodigogg",'Duel Log'!J$2:J$5455,$A24)+COUNTIFS('Duel Log'!C$2:C$5455,"kodigogg",'Duel Log'!K$2:K$5455,$A24)+COUNTIFS('Duel Log'!C$2:C$5455,"kodigogg",'Duel Log'!L$2:L$5455,$A24)+COUNTIFS('Duel Log'!C$2:C$5455,"kodigogg",'Duel Log'!M$2:M$5455,$A24)+COUNTIFS('Duel Log'!C$2:C$5455,"kodigogg",'Duel Log'!N$2:N$5455,$A24)+COUNTIFS('Duel Log'!C$2:C$5455,"kodigogg",'Duel Log'!O$2:O$5455,$A24)+COUNTIFS('Duel Log'!C$2:C$5455,"kodigogg",'Duel Log'!P$2:P$5455,$A24)</f>
        <v>0</v>
      </c>
      <c r="BT24" s="17" t="n">
        <f aca="false">COUNTIFS('Duel Log'!C$2:C$5455,"⇀スキル丨Hadi",'Duel Log'!I$2:I$5455,$A24)+COUNTIFS('Duel Log'!C$2:C$5455,"⇀スキル丨Hadi",'Duel Log'!J$2:J$5455,$A24)+COUNTIFS('Duel Log'!C$2:C$5455,"⇀スキル丨Hadi",'Duel Log'!K$2:K$5455,$A24)+COUNTIFS('Duel Log'!C$2:C$5455,"⇀スキル丨Hadi",'Duel Log'!L$2:L$5455,$A24)+COUNTIFS('Duel Log'!C$2:C$5455,"⇀スキル丨Hadi",'Duel Log'!M$2:M$5455,$A24)+COUNTIFS('Duel Log'!C$2:C$5455,"⇀スキル丨Hadi",'Duel Log'!N$2:N$5455,$A24)+COUNTIFS('Duel Log'!C$2:C$5455,"⇀スキル丨Hadi",'Duel Log'!O$2:O$5455,$A24)+COUNTIFS('Duel Log'!C$2:C$5455,"⇀スキル丨Hadi",'Duel Log'!P$2:P$5455,$A24)</f>
        <v>0</v>
      </c>
      <c r="BU24" s="17" t="n">
        <f aca="false">COUNTIFS('Duel Log'!C$2:C$5455,"✨Tanji",'Duel Log'!I$2:I$5455,$A24)+COUNTIFS('Duel Log'!C$2:C$5455,"✨Tanji",'Duel Log'!J$2:J$5455,$A24)+COUNTIFS('Duel Log'!C$2:C$5455,"✨Tanji",'Duel Log'!K$2:K$5455,$A24)+COUNTIFS('Duel Log'!C$2:C$5455,"✨Tanji",'Duel Log'!L$2:L$5455,$A24)+COUNTIFS('Duel Log'!C$2:C$5455,"✨Tanji",'Duel Log'!M$2:M$5455,$A24)+COUNTIFS('Duel Log'!C$2:C$5455,"✨Tanji",'Duel Log'!N$2:N$5455,$A24)+COUNTIFS('Duel Log'!C$2:C$5455,"✨Tanji",'Duel Log'!O$2:O$5455,$A24)+COUNTIFS('Duel Log'!C$2:C$5455,"✨Tanji",'Duel Log'!P$2:P$5455,$A24)</f>
        <v>0</v>
      </c>
      <c r="BV24" s="17" t="n">
        <f aca="false">COUNTIFS('Duel Log'!C$2:C$5455,"くり",'Duel Log'!I$2:I$5455,$A24)+COUNTIFS('Duel Log'!C$2:C$5455,"くり",'Duel Log'!J$2:J$5455,$A24)+COUNTIFS('Duel Log'!C$2:C$5455,"くり",'Duel Log'!K$2:K$5455,$A24)+COUNTIFS('Duel Log'!C$2:C$5455,"くり",'Duel Log'!L$2:L$5455,$A24)+COUNTIFS('Duel Log'!C$2:C$5455,"くり",'Duel Log'!M$2:M$5455,$A24)+COUNTIFS('Duel Log'!C$2:C$5455,"くり",'Duel Log'!N$2:N$5455,$A24)+COUNTIFS('Duel Log'!C$2:C$5455,"くり",'Duel Log'!O$2:O$5455,$A24)+COUNTIFS('Duel Log'!C$2:C$5455,"くり",'Duel Log'!P$2:P$5455,$A24)</f>
        <v>0</v>
      </c>
      <c r="BW24" s="17" t="n">
        <f aca="false">COUNTIFS('Duel Log'!C$2:C$5455,"ぐりてゃん",'Duel Log'!I$2:I$5455,$A24)+COUNTIFS('Duel Log'!C$2:C$5455,"ぐりてゃん",'Duel Log'!J$2:J$5455,$A24)+COUNTIFS('Duel Log'!C$2:C$5455,"ぐりてゃん",'Duel Log'!K$2:K$5455,$A24)+COUNTIFS('Duel Log'!C$2:C$5455,"ぐりてゃん",'Duel Log'!L$2:L$5455,$A24)+COUNTIFS('Duel Log'!C$2:C$5455,"ぐりてゃん",'Duel Log'!M$2:M$5455,$A24)+COUNTIFS('Duel Log'!C$2:C$5455,"ぐりてゃん",'Duel Log'!N$2:N$5455,$A24)+COUNTIFS('Duel Log'!C$2:C$5455,"ぐりてゃん",'Duel Log'!O$2:O$5455,$A24)+COUNTIFS('Duel Log'!C$2:C$5455,"ぐりてゃん",'Duel Log'!P$2:P$5455,$A24)</f>
        <v>0</v>
      </c>
      <c r="BX24" s="17" t="n">
        <f aca="false">COUNTIFS('Duel Log'!C$2:C$5455,"たぁ",'Duel Log'!I$2:I$5455,$A24)+COUNTIFS('Duel Log'!C$2:C$5455,"たぁ",'Duel Log'!J$2:J$5455,$A24)+COUNTIFS('Duel Log'!C$2:C$5455,"たぁ",'Duel Log'!K$2:K$5455,$A24)+COUNTIFS('Duel Log'!C$2:C$5455,"たぁ",'Duel Log'!L$2:L$5455,$A24)+COUNTIFS('Duel Log'!C$2:C$5455,"たぁ",'Duel Log'!M$2:M$5455,$A24)+COUNTIFS('Duel Log'!C$2:C$5455,"たぁ",'Duel Log'!N$2:N$5455,$A24)+COUNTIFS('Duel Log'!C$2:C$5455,"たぁ",'Duel Log'!O$2:O$5455,$A24)+COUNTIFS('Duel Log'!C$2:C$5455,"たぁ",'Duel Log'!P$2:P$5455,$A24)</f>
        <v>0</v>
      </c>
      <c r="BY24" s="17" t="n">
        <f aca="false">COUNTIFS('Duel Log'!C$2:C$5455,"てち",'Duel Log'!I$2:I$5455,$A24)+COUNTIFS('Duel Log'!C$2:C$5455,"てち",'Duel Log'!J$2:J$5455,$A24)+COUNTIFS('Duel Log'!C$2:C$5455,"てち",'Duel Log'!K$2:K$5455,$A24)+COUNTIFS('Duel Log'!C$2:C$5455,"てち",'Duel Log'!L$2:L$5455,$A24)+COUNTIFS('Duel Log'!C$2:C$5455,"てち",'Duel Log'!M$2:M$5455,$A24)+COUNTIFS('Duel Log'!C$2:C$5455,"てち",'Duel Log'!N$2:N$5455,$A24)+COUNTIFS('Duel Log'!C$2:C$5455,"てち",'Duel Log'!O$2:O$5455,$A24)+COUNTIFS('Duel Log'!C$2:C$5455,"てち",'Duel Log'!P$2:P$5455,$A24)</f>
        <v>0</v>
      </c>
      <c r="BZ24" s="17" t="n">
        <f aca="false">COUNTIFS('Duel Log'!C$2:C$5455,"むぎったん",'Duel Log'!I$2:I$5455,$A24)+COUNTIFS('Duel Log'!C$2:C$5455,"むぎったん",'Duel Log'!J$2:J$5455,$A24)+COUNTIFS('Duel Log'!C$2:C$5455,"むぎったん",'Duel Log'!K$2:K$5455,$A24)+COUNTIFS('Duel Log'!C$2:C$5455,"むぎったん",'Duel Log'!L$2:L$5455,$A24)+COUNTIFS('Duel Log'!C$2:C$5455,"むぎったん",'Duel Log'!M$2:M$5455,$A24)+COUNTIFS('Duel Log'!C$2:C$5455,"むぎったん",'Duel Log'!N$2:N$5455,$A24)+COUNTIFS('Duel Log'!C$2:C$5455,"むぎったん",'Duel Log'!O$2:O$5455,$A24)+COUNTIFS('Duel Log'!C$2:C$5455,"むぎったん",'Duel Log'!P$2:P$5455,$A24)</f>
        <v>0</v>
      </c>
      <c r="CA24" s="17" t="n">
        <f aca="false">COUNTIFS('Duel Log'!C$2:C$5455,"加急Sinistro™",'Duel Log'!I$2:I$5455,$A24)+COUNTIFS('Duel Log'!C$2:C$5455,"加急Sinistro™",'Duel Log'!J$2:J$5455,$A24)+COUNTIFS('Duel Log'!C$2:C$5455,"加急Sinistro™",'Duel Log'!K$2:K$5455,$A24)+COUNTIFS('Duel Log'!C$2:C$5455,"加急Sinistro™",'Duel Log'!L$2:L$5455,$A24)+COUNTIFS('Duel Log'!C$2:C$5455,"加急Sinistro™",'Duel Log'!M$2:M$5455,$A24)+COUNTIFS('Duel Log'!C$2:C$5455,"加急Sinistro™",'Duel Log'!N$2:N$5455,$A24)+COUNTIFS('Duel Log'!C$2:C$5455,"加急Sinistro™",'Duel Log'!O$2:O$5455,$A24)+COUNTIFS('Duel Log'!C$2:C$5455,"加急Sinistro™",'Duel Log'!P$2:P$5455,$A24)</f>
        <v>0</v>
      </c>
      <c r="CB24" s="17" t="n">
        <f aca="false">COUNTIFS('Duel Log'!C$2:C$5455,"枫｜rakan❤️安之",'Duel Log'!I$2:I$5455,$A24)+COUNTIFS('Duel Log'!C$2:C$5455,"枫｜rakan❤️安之",'Duel Log'!J$2:J$5455,$A24)+COUNTIFS('Duel Log'!C$2:C$5455,"枫｜rakan❤️安之",'Duel Log'!K$2:K$5455,$A24)+COUNTIFS('Duel Log'!C$2:C$5455,"枫｜rakan❤️安之",'Duel Log'!L$2:L$5455,$A24)+COUNTIFS('Duel Log'!C$2:C$5455,"枫｜rakan❤️安之",'Duel Log'!M$2:M$5455,$A24)+COUNTIFS('Duel Log'!C$2:C$5455,"枫｜rakan❤️安之",'Duel Log'!N$2:N$5455,$A24)+COUNTIFS('Duel Log'!C$2:C$5455,"枫｜rakan❤️安之",'Duel Log'!O$2:O$5455,$A24)+COUNTIFS('Duel Log'!C$2:C$5455,"枫｜rakan❤️安之",'Duel Log'!P$2:P$5455,$A24)</f>
        <v>0</v>
      </c>
      <c r="CC24" s="17" t="n">
        <f aca="false">COUNTIFS('Duel Log'!C$2:C$5455,"神│Venpers™☆",'Duel Log'!I$2:I$5455,$A24)+COUNTIFS('Duel Log'!C$2:C$5455,"神│Venpers™☆",'Duel Log'!J$2:J$5455,$A24)+COUNTIFS('Duel Log'!C$2:C$5455,"神│Venpers™☆",'Duel Log'!K$2:K$5455,$A24)+COUNTIFS('Duel Log'!C$2:C$5455,"神│Venpers™☆",'Duel Log'!L$2:L$5455,$A24)+COUNTIFS('Duel Log'!C$2:C$5455,"神│Venpers™☆",'Duel Log'!M$2:M$5455,$A24)+COUNTIFS('Duel Log'!C$2:C$5455,"神│Venpers™☆",'Duel Log'!N$2:N$5455,$A24)+COUNTIFS('Duel Log'!C$2:C$5455,"神│Venpers™☆",'Duel Log'!O$2:O$5455,$A24)+COUNTIFS('Duel Log'!C$2:C$5455,"神│Venpers™☆",'Duel Log'!P$2:P$5455,$A24)</f>
        <v>0</v>
      </c>
      <c r="CD24" s="17" t="n">
        <f aca="false">COUNTIFS('Duel Log'!C$2:C$5455,"老板 Ι Batan’宙斯",'Duel Log'!I$2:I$5455,$A24)+COUNTIFS('Duel Log'!C$2:C$5455,"老板 Ι Batan’宙斯",'Duel Log'!J$2:J$5455,$A24)+COUNTIFS('Duel Log'!C$2:C$5455,"老板 Ι Batan’宙斯",'Duel Log'!K$2:K$5455,$A24)+COUNTIFS('Duel Log'!C$2:C$5455,"老板 Ι Batan’宙斯",'Duel Log'!L$2:L$5455,$A24)+COUNTIFS('Duel Log'!C$2:C$5455,"老板 Ι Batan’宙斯",'Duel Log'!M$2:M$5455,$A24)+COUNTIFS('Duel Log'!C$2:C$5455,"老板 Ι Batan’宙斯",'Duel Log'!N$2:N$5455,$A24)+COUNTIFS('Duel Log'!C$2:C$5455,"老板 Ι Batan’宙斯",'Duel Log'!O$2:O$5455,$A24)+COUNTIFS('Duel Log'!C$2:C$5455,"老板 Ι Batan’宙斯",'Duel Log'!P$2:P$5455,$A24)</f>
        <v>0</v>
      </c>
      <c r="CE24" s="17" t="n">
        <f aca="false">COUNTIFS('Duel Log'!C$2:C$5455,"鬼舞辻無惨",'Duel Log'!I$2:I$5455,$A24)+COUNTIFS('Duel Log'!C$2:C$5455,"鬼舞辻無惨",'Duel Log'!J$2:J$5455,$A24)+COUNTIFS('Duel Log'!C$2:C$5455,"鬼舞辻無惨",'Duel Log'!K$2:K$5455,$A24)+COUNTIFS('Duel Log'!C$2:C$5455,"鬼舞辻無惨",'Duel Log'!L$2:L$5455,$A24)+COUNTIFS('Duel Log'!C$2:C$5455,"鬼舞辻無惨",'Duel Log'!M$2:M$5455,$A24)+COUNTIFS('Duel Log'!C$2:C$5455,"鬼舞辻無惨",'Duel Log'!N$2:N$5455,$A24)+COUNTIFS('Duel Log'!C$2:C$5455,"鬼舞辻無惨",'Duel Log'!O$2:O$5455,$A24)+COUNTIFS('Duel Log'!C$2:C$5455,"鬼舞辻無惨",'Duel Log'!P$2:P$5455,$A24)</f>
        <v>0</v>
      </c>
      <c r="CF24" s="17" t="n">
        <f aca="false">COUNTIFS('Duel Log'!C$2:C$5455,"ꨄ Max ✨",'Duel Log'!I$2:I$5455,$A24)+COUNTIFS('Duel Log'!C$2:C$5455,"ꨄ Max ✨",'Duel Log'!J$2:J$5455,$A24)+COUNTIFS('Duel Log'!C$2:C$5455,"ꨄ Max ✨",'Duel Log'!K$2:K$5455,$A24)+COUNTIFS('Duel Log'!C$2:C$5455,"ꨄ Max ✨",'Duel Log'!L$2:L$5455,$A24)+COUNTIFS('Duel Log'!C$2:C$5455,"ꨄ Max ✨",'Duel Log'!M$2:M$5455,$A24)+COUNTIFS('Duel Log'!C$2:C$5455,"ꨄ Max ✨",'Duel Log'!N$2:N$5455,$A24)+COUNTIFS('Duel Log'!C$2:C$5455,"ꨄ Max ✨",'Duel Log'!O$2:O$5455,$A24)+COUNTIFS('Duel Log'!C$2:C$5455,"ꨄ Max ✨",'Duel Log'!P$2:P$5455,$A24)</f>
        <v>0</v>
      </c>
      <c r="CG24" s="17" t="n">
        <f aca="false">COUNTIFS('Duel Log'!C$2:C$5455,"사과도둑",'Duel Log'!I$2:I$5455,$A24)+COUNTIFS('Duel Log'!C$2:C$5455,"사과도둑",'Duel Log'!J$2:J$5455,$A24)+COUNTIFS('Duel Log'!C$2:C$5455,"사과도둑",'Duel Log'!K$2:K$5455,$A24)+COUNTIFS('Duel Log'!C$2:C$5455,"사과도둑",'Duel Log'!L$2:L$5455,$A24)+COUNTIFS('Duel Log'!C$2:C$5455,"사과도둑",'Duel Log'!M$2:M$5455,$A24)+COUNTIFS('Duel Log'!C$2:C$5455,"사과도둑",'Duel Log'!N$2:N$5455,$A24)+COUNTIFS('Duel Log'!C$2:C$5455,"사과도둑",'Duel Log'!O$2:O$5455,$A24)+COUNTIFS('Duel Log'!C$2:C$5455,"사과도둑",'Duel Log'!P$2:P$5455,$A24)</f>
        <v>0</v>
      </c>
      <c r="CH24" s="17" t="n">
        <f aca="false">COUNTIFS('Duel Log'!C$2:C$5455,"우티비구독좋아요",'Duel Log'!I$2:I$5455,$A24)+COUNTIFS('Duel Log'!C$2:C$5455,"우티비구독좋아요",'Duel Log'!J$2:J$5455,$A24)+COUNTIFS('Duel Log'!C$2:C$5455,"우티비구독좋아요",'Duel Log'!K$2:K$5455,$A24)+COUNTIFS('Duel Log'!C$2:C$5455,"우티비구독좋아요",'Duel Log'!L$2:L$5455,$A24)+COUNTIFS('Duel Log'!C$2:C$5455,"우티비구독좋아요",'Duel Log'!M$2:M$5455,$A24)+COUNTIFS('Duel Log'!C$2:C$5455,"우티비구독좋아요",'Duel Log'!N$2:N$5455,$A24)+COUNTIFS('Duel Log'!C$2:C$5455,"우티비구독좋아요",'Duel Log'!O$2:O$5455,$A24)+COUNTIFS('Duel Log'!C$2:C$5455,"우티비구독좋아요",'Duel Log'!P$2:P$5455,$A24)</f>
        <v>0</v>
      </c>
    </row>
    <row r="25" customFormat="false" ht="15" hidden="false" customHeight="true" outlineLevel="0" collapsed="false">
      <c r="A25" s="11" t="s">
        <v>142</v>
      </c>
      <c r="B25" s="17" t="n">
        <f aca="false">COUNTIFS('Duel Log'!C$2:C$5455,"!¡osama™️!¡",'Duel Log'!I$2:I$5455,$A25)+COUNTIFS('Duel Log'!C$2:C$5455,"!¡osama™️!¡",'Duel Log'!J$2:J$5455,$A25)+COUNTIFS('Duel Log'!C$2:C$5455,"!¡osama™️!¡",'Duel Log'!K$2:K$5455,$A25)+COUNTIFS('Duel Log'!C$2:C$5455,"!¡osama™️!¡",'Duel Log'!L$2:L$5455,$A25)+COUNTIFS('Duel Log'!C$2:C$5455,"!¡osama™️!¡",'Duel Log'!M$2:M$5455,$A25)+COUNTIFS('Duel Log'!C$2:C$5455,"!¡osama™️!¡",'Duel Log'!N$2:N$5455,$A25)+COUNTIFS('Duel Log'!C$2:C$5455,"!¡osama™️!¡",'Duel Log'!O$2:O$5455,$A25)+COUNTIFS('Duel Log'!C$2:C$5455,"!¡osama™️!¡",'Duel Log'!P$2:P$5455,$A25)</f>
        <v>0</v>
      </c>
      <c r="C25" s="17" t="n">
        <f aca="false">COUNTIFS('Duel Log'!C$2:C$5455,"40k Oker",'Duel Log'!I$2:I$5455,$A25)+COUNTIFS('Duel Log'!C$2:C$5455,"40k Oker",'Duel Log'!J$2:J$5455,$A25)+COUNTIFS('Duel Log'!C$2:C$5455,"40k Oker",'Duel Log'!K$2:K$5455,$A25)+COUNTIFS('Duel Log'!C$2:C$5455,"40k Oker",'Duel Log'!L$2:L$5455,$A25)+COUNTIFS('Duel Log'!C$2:C$5455,"40k Oker",'Duel Log'!M$2:M$5455,$A25)+COUNTIFS('Duel Log'!C$2:C$5455,"40k Oker",'Duel Log'!N$2:N$5455,$A25)+COUNTIFS('Duel Log'!C$2:C$5455,"40k Oker",'Duel Log'!O$2:O$5455,$A25)+COUNTIFS('Duel Log'!C$2:C$5455,"40k Oker",'Duel Log'!P$2:P$5455,$A25)</f>
        <v>0</v>
      </c>
      <c r="D25" s="17" t="n">
        <f aca="false">COUNTIFS('Duel Log'!C$2:C$5455,"Adox",'Duel Log'!I$2:I$5455,$A25)+COUNTIFS('Duel Log'!C$2:C$5455,"Adox",'Duel Log'!J$2:J$5455,$A25)+COUNTIFS('Duel Log'!C$2:C$5455,"Adox",'Duel Log'!K$2:K$5455,$A25)+COUNTIFS('Duel Log'!C$2:C$5455,"Adox",'Duel Log'!L$2:L$5455,$A25)+COUNTIFS('Duel Log'!C$2:C$5455,"Adox",'Duel Log'!M$2:M$5455,$A25)+COUNTIFS('Duel Log'!C$2:C$5455,"Adox",'Duel Log'!N$2:N$5455,$A25)+COUNTIFS('Duel Log'!C$2:C$5455,"Adox",'Duel Log'!O$2:O$5455,$A25)+COUNTIFS('Duel Log'!C$2:C$5455,"Adox",'Duel Log'!P$2:P$5455,$A25)</f>
        <v>0</v>
      </c>
      <c r="E25" s="17" t="n">
        <f aca="false">COUNTIFS('Duel Log'!C$2:C$5455,"Asaf",'Duel Log'!I$2:I$5455,$A25)+COUNTIFS('Duel Log'!C$2:C$5455,"Asaf",'Duel Log'!J$2:J$5455,$A25)+COUNTIFS('Duel Log'!C$2:C$5455,"Asaf",'Duel Log'!K$2:K$5455,$A25)+COUNTIFS('Duel Log'!C$2:C$5455,"Asaf",'Duel Log'!L$2:L$5455,$A25)+COUNTIFS('Duel Log'!C$2:C$5455,"Asaf",'Duel Log'!M$2:M$5455,$A25)+COUNTIFS('Duel Log'!C$2:C$5455,"Asaf",'Duel Log'!N$2:N$5455,$A25)+COUNTIFS('Duel Log'!C$2:C$5455,"Asaf",'Duel Log'!O$2:O$5455,$A25)+COUNTIFS('Duel Log'!C$2:C$5455,"Asaf",'Duel Log'!P$2:P$5455,$A25)</f>
        <v>0</v>
      </c>
      <c r="F25" s="17" t="n">
        <f aca="false">COUNTIFS('Duel Log'!C$2:C$5455,"BattleSRAM",'Duel Log'!I$2:I$5455,$A25)+COUNTIFS('Duel Log'!C$2:C$5455,"BattleSRAM",'Duel Log'!J$2:J$5455,$A25)+COUNTIFS('Duel Log'!C$2:C$5455,"BattleSRAM",'Duel Log'!K$2:K$5455,$A25)+COUNTIFS('Duel Log'!C$2:C$5455,"BattleSRAM",'Duel Log'!L$2:L$5455,$A25)+COUNTIFS('Duel Log'!C$2:C$5455,"BattleSRAM",'Duel Log'!M$2:M$5455,$A25)+COUNTIFS('Duel Log'!C$2:C$5455,"BattleSRAM",'Duel Log'!N$2:N$5455,$A25)+COUNTIFS('Duel Log'!C$2:C$5455,"BattleSRAM",'Duel Log'!O$2:O$5455,$A25)+COUNTIFS('Duel Log'!C$2:C$5455,"BattleSRAM",'Duel Log'!P$2:P$5455,$A25)</f>
        <v>1</v>
      </c>
      <c r="G25" s="17" t="n">
        <f aca="false">COUNTIFS('Duel Log'!C$2:C$5455,"Betfas",'Duel Log'!I$2:I$5455,$A25)+COUNTIFS('Duel Log'!C$2:C$5455,"Betfas",'Duel Log'!J$2:J$5455,$A25)+COUNTIFS('Duel Log'!C$2:C$5455,"Betfas",'Duel Log'!K$2:K$5455,$A25)+COUNTIFS('Duel Log'!C$2:C$5455,"Betfas",'Duel Log'!L$2:L$5455,$A25)+COUNTIFS('Duel Log'!C$2:C$5455,"Betfas",'Duel Log'!M$2:M$5455,$A25)+COUNTIFS('Duel Log'!C$2:C$5455,"Betfas",'Duel Log'!N$2:N$5455,$A25)+COUNTIFS('Duel Log'!C$2:C$5455,"Betfas",'Duel Log'!O$2:O$5455,$A25)+COUNTIFS('Duel Log'!C$2:C$5455,"Betfas",'Duel Log'!P$2:P$5455,$A25)</f>
        <v>0</v>
      </c>
      <c r="H25" s="17" t="n">
        <f aca="false">COUNTIFS('Duel Log'!C$2:C$5455,"CAL Sub ™✨杰克",'Duel Log'!I$2:I$5455,$A25)+COUNTIFS('Duel Log'!C$2:C$5455,"CAL Sub ™✨杰克",'Duel Log'!J$2:J$5455,$A25)+COUNTIFS('Duel Log'!C$2:C$5455,"CAL Sub ™✨杰克",'Duel Log'!K$2:K$5455,$A25)+COUNTIFS('Duel Log'!C$2:C$5455,"CAL Sub ™✨杰克",'Duel Log'!L$2:L$5455,$A25)+COUNTIFS('Duel Log'!C$2:C$5455,"CAL Sub ™✨杰克",'Duel Log'!M$2:M$5455,$A25)+COUNTIFS('Duel Log'!C$2:C$5455,"CAL Sub ™✨杰克",'Duel Log'!N$2:N$5455,$A25)+COUNTIFS('Duel Log'!C$2:C$5455,"CAL Sub ™✨杰克",'Duel Log'!O$2:O$5455,$A25)+COUNTIFS('Duel Log'!C$2:C$5455,"CAL Sub ™✨杰克",'Duel Log'!P$2:P$5455,$A25)</f>
        <v>1</v>
      </c>
      <c r="I25" s="17" t="n">
        <f aca="false">COUNTIFS('Duel Log'!C$2:C$5455,"CAL Sub ™️✨Kun",'Duel Log'!I$2:I$5455,$A25)+COUNTIFS('Duel Log'!C$2:C$5455,"CAL Sub ™️✨Kun",'Duel Log'!J$2:J$5455,$A25)+COUNTIFS('Duel Log'!C$2:C$5455,"CAL Sub ™️✨Kun",'Duel Log'!K$2:K$5455,$A25)+COUNTIFS('Duel Log'!C$2:C$5455,"CAL Sub ™️✨Kun",'Duel Log'!L$2:L$5455,$A25)+COUNTIFS('Duel Log'!C$2:C$5455,"CAL Sub ™️✨Kun",'Duel Log'!M$2:M$5455,$A25)+COUNTIFS('Duel Log'!C$2:C$5455,"CAL Sub ™️✨Kun",'Duel Log'!N$2:N$5455,$A25)+COUNTIFS('Duel Log'!C$2:C$5455,"CAL Sub ™️✨Kun",'Duel Log'!O$2:O$5455,$A25)+COUNTIFS('Duel Log'!C$2:C$5455,"CAL Sub ™️✨Kun",'Duel Log'!P$2:P$5455,$A25)</f>
        <v>0</v>
      </c>
      <c r="J25" s="17" t="n">
        <f aca="false">COUNTIFS('Duel Log'!C$2:C$5455,"CAPGUN",'Duel Log'!I$2:I$5455,$A25)+COUNTIFS('Duel Log'!C$2:C$5455,"CAPGUN",'Duel Log'!J$2:J$5455,$A25)+COUNTIFS('Duel Log'!C$2:C$5455,"CAPGUN",'Duel Log'!K$2:K$5455,$A25)+COUNTIFS('Duel Log'!C$2:C$5455,"CAPGUN",'Duel Log'!L$2:L$5455,$A25)+COUNTIFS('Duel Log'!C$2:C$5455,"CAPGUN",'Duel Log'!M$2:M$5455,$A25)+COUNTIFS('Duel Log'!C$2:C$5455,"CAPGUN",'Duel Log'!N$2:N$5455,$A25)+COUNTIFS('Duel Log'!C$2:C$5455,"CAPGUN",'Duel Log'!O$2:O$5455,$A25)+COUNTIFS('Duel Log'!C$2:C$5455,"CAPGUN",'Duel Log'!P$2:P$5455,$A25)</f>
        <v>2</v>
      </c>
      <c r="K25" s="17" t="n">
        <f aca="false">COUNTIFS('Duel Log'!C$2:C$5455,"Clown",'Duel Log'!I$2:I$5455,$A25)+COUNTIFS('Duel Log'!C$2:C$5455,"Clown",'Duel Log'!J$2:J$5455,$A25)+COUNTIFS('Duel Log'!C$2:C$5455,"Clown",'Duel Log'!K$2:K$5455,$A25)+COUNTIFS('Duel Log'!C$2:C$5455,"Clown",'Duel Log'!L$2:L$5455,$A25)+COUNTIFS('Duel Log'!C$2:C$5455,"Clown",'Duel Log'!M$2:M$5455,$A25)+COUNTIFS('Duel Log'!C$2:C$5455,"Clown",'Duel Log'!N$2:N$5455,$A25)+COUNTIFS('Duel Log'!C$2:C$5455,"Clown",'Duel Log'!O$2:O$5455,$A25)+COUNTIFS('Duel Log'!C$2:C$5455,"Clown",'Duel Log'!P$2:P$5455,$A25)</f>
        <v>3</v>
      </c>
      <c r="L25" s="17" t="n">
        <f aca="false">COUNTIFS('Duel Log'!C$2:C$5455,"Coco",'Duel Log'!I$2:I$5455,$A25)+COUNTIFS('Duel Log'!C$2:C$5455,"Coco",'Duel Log'!J$2:J$5455,$A25)+COUNTIFS('Duel Log'!C$2:C$5455,"Coco",'Duel Log'!K$2:K$5455,$A25)+COUNTIFS('Duel Log'!C$2:C$5455,"Coco",'Duel Log'!L$2:L$5455,$A25)+COUNTIFS('Duel Log'!C$2:C$5455,"Coco",'Duel Log'!M$2:M$5455,$A25)+COUNTIFS('Duel Log'!C$2:C$5455,"Coco",'Duel Log'!N$2:N$5455,$A25)+COUNTIFS('Duel Log'!C$2:C$5455,"Coco",'Duel Log'!O$2:O$5455,$A25)+COUNTIFS('Duel Log'!C$2:C$5455,"Coco",'Duel Log'!P$2:P$5455,$A25)</f>
        <v>1</v>
      </c>
      <c r="M25" s="17" t="n">
        <f aca="false">COUNTIFS('Duel Log'!C$2:C$5455,"Code: Furkan",'Duel Log'!I$2:I$5455,$A25)+COUNTIFS('Duel Log'!C$2:C$5455,"Code: Furkan",'Duel Log'!J$2:J$5455,$A25)+COUNTIFS('Duel Log'!C$2:C$5455,"Code: Furkan",'Duel Log'!K$2:K$5455,$A25)+COUNTIFS('Duel Log'!C$2:C$5455,"Code: Furkan",'Duel Log'!L$2:L$5455,$A25)+COUNTIFS('Duel Log'!C$2:C$5455,"Code: Furkan",'Duel Log'!M$2:M$5455,$A25)+COUNTIFS('Duel Log'!C$2:C$5455,"Code: Furkan",'Duel Log'!N$2:N$5455,$A25)+COUNTIFS('Duel Log'!C$2:C$5455,"Code: Furkan",'Duel Log'!O$2:O$5455,$A25)+COUNTIFS('Duel Log'!C$2:C$5455,"Code: Furkan",'Duel Log'!P$2:P$5455,$A25)</f>
        <v>1</v>
      </c>
      <c r="N25" s="17" t="n">
        <f aca="false">COUNTIFS('Duel Log'!C$2:C$5455,"DK",'Duel Log'!I$2:I$5455,$A25)+COUNTIFS('Duel Log'!C$2:C$5455,"DK",'Duel Log'!J$2:J$5455,$A25)+COUNTIFS('Duel Log'!C$2:C$5455,"DK",'Duel Log'!K$2:K$5455,$A25)+COUNTIFS('Duel Log'!C$2:C$5455,"DK",'Duel Log'!L$2:L$5455,$A25)+COUNTIFS('Duel Log'!C$2:C$5455,"DK",'Duel Log'!M$2:M$5455,$A25)+COUNTIFS('Duel Log'!C$2:C$5455,"DK",'Duel Log'!N$2:N$5455,$A25)+COUNTIFS('Duel Log'!C$2:C$5455,"DK",'Duel Log'!O$2:O$5455,$A25)+COUNTIFS('Duel Log'!C$2:C$5455,"DK",'Duel Log'!P$2:P$5455,$A25)</f>
        <v>0</v>
      </c>
      <c r="O25" s="17" t="n">
        <f aca="false">COUNTIFS('Duel Log'!C$2:C$5455,"DaniGamer",'Duel Log'!I$2:I$5455,$A25)+COUNTIFS('Duel Log'!C$2:C$5455,"DaniGamer",'Duel Log'!J$2:J$5455,$A25)+COUNTIFS('Duel Log'!C$2:C$5455,"DaniGamer",'Duel Log'!K$2:K$5455,$A25)+COUNTIFS('Duel Log'!C$2:C$5455,"DaniGamer",'Duel Log'!L$2:L$5455,$A25)+COUNTIFS('Duel Log'!C$2:C$5455,"DaniGamer",'Duel Log'!M$2:M$5455,$A25)+COUNTIFS('Duel Log'!C$2:C$5455,"DaniGamer",'Duel Log'!N$2:N$5455,$A25)+COUNTIFS('Duel Log'!C$2:C$5455,"DaniGamer",'Duel Log'!O$2:O$5455,$A25)+COUNTIFS('Duel Log'!C$2:C$5455,"DaniGamer",'Duel Log'!P$2:P$5455,$A25)</f>
        <v>0</v>
      </c>
      <c r="P25" s="17" t="n">
        <f aca="false">COUNTIFS('Duel Log'!C$2:C$5455,"Dess",'Duel Log'!I$2:I$5455,$A25)+COUNTIFS('Duel Log'!C$2:C$5455,"Dess",'Duel Log'!J$2:J$5455,$A25)+COUNTIFS('Duel Log'!C$2:C$5455,"Dess",'Duel Log'!K$2:K$5455,$A25)+COUNTIFS('Duel Log'!C$2:C$5455,"Dess",'Duel Log'!L$2:L$5455,$A25)+COUNTIFS('Duel Log'!C$2:C$5455,"Dess",'Duel Log'!M$2:M$5455,$A25)+COUNTIFS('Duel Log'!C$2:C$5455,"Dess",'Duel Log'!N$2:N$5455,$A25)+COUNTIFS('Duel Log'!C$2:C$5455,"Dess",'Duel Log'!O$2:O$5455,$A25)+COUNTIFS('Duel Log'!C$2:C$5455,"Dess",'Duel Log'!P$2:P$5455,$A25)</f>
        <v>1</v>
      </c>
      <c r="Q25" s="17" t="n">
        <f aca="false">COUNTIFS('Duel Log'!C$2:C$5455,"EGW",'Duel Log'!I$2:I$5455,$A25)+COUNTIFS('Duel Log'!C$2:C$5455,"EGW",'Duel Log'!J$2:J$5455,$A25)+COUNTIFS('Duel Log'!C$2:C$5455,"EGW",'Duel Log'!K$2:K$5455,$A25)+COUNTIFS('Duel Log'!C$2:C$5455,"EGW",'Duel Log'!L$2:L$5455,$A25)+COUNTIFS('Duel Log'!C$2:C$5455,"EGW",'Duel Log'!M$2:M$5455,$A25)+COUNTIFS('Duel Log'!C$2:C$5455,"EGW",'Duel Log'!N$2:N$5455,$A25)+COUNTIFS('Duel Log'!C$2:C$5455,"EGW",'Duel Log'!O$2:O$5455,$A25)+COUNTIFS('Duel Log'!C$2:C$5455,"EGW",'Duel Log'!P$2:P$5455,$A25)</f>
        <v>2</v>
      </c>
      <c r="R25" s="17" t="n">
        <f aca="false">COUNTIFS('Duel Log'!C$2:C$5455,"ErBacce",'Duel Log'!I$2:I$5455,$A25)+COUNTIFS('Duel Log'!C$2:C$5455,"ErBacce",'Duel Log'!J$2:J$5455,$A25)+COUNTIFS('Duel Log'!C$2:C$5455,"ErBacce",'Duel Log'!K$2:K$5455,$A25)+COUNTIFS('Duel Log'!C$2:C$5455,"ErBacce",'Duel Log'!L$2:L$5455,$A25)+COUNTIFS('Duel Log'!C$2:C$5455,"ErBacce",'Duel Log'!M$2:M$5455,$A25)+COUNTIFS('Duel Log'!C$2:C$5455,"ErBacce",'Duel Log'!N$2:N$5455,$A25)+COUNTIFS('Duel Log'!C$2:C$5455,"ErBacce",'Duel Log'!O$2:O$5455,$A25)+COUNTIFS('Duel Log'!C$2:C$5455,"ErBacce",'Duel Log'!P$2:P$5455,$A25)</f>
        <v>0</v>
      </c>
      <c r="S25" s="17" t="n">
        <f aca="false">COUNTIFS('Duel Log'!C$2:C$5455,"FelipePT",'Duel Log'!I$2:I$5455,$A25)+COUNTIFS('Duel Log'!C$2:C$5455,"FelipePT",'Duel Log'!J$2:J$5455,$A25)+COUNTIFS('Duel Log'!C$2:C$5455,"FelipePT",'Duel Log'!K$2:K$5455,$A25)+COUNTIFS('Duel Log'!C$2:C$5455,"FelipePT",'Duel Log'!L$2:L$5455,$A25)+COUNTIFS('Duel Log'!C$2:C$5455,"FelipePT",'Duel Log'!M$2:M$5455,$A25)+COUNTIFS('Duel Log'!C$2:C$5455,"FelipePT",'Duel Log'!N$2:N$5455,$A25)+COUNTIFS('Duel Log'!C$2:C$5455,"FelipePT",'Duel Log'!O$2:O$5455,$A25)+COUNTIFS('Duel Log'!C$2:C$5455,"FelipePT",'Duel Log'!P$2:P$5455,$A25)</f>
        <v>0</v>
      </c>
      <c r="T25" s="17" t="n">
        <f aca="false">COUNTIFS('Duel Log'!C$2:C$5455,"FrancoMedinaSL",'Duel Log'!I$2:I$5455,$A25)+COUNTIFS('Duel Log'!C$2:C$5455,"FrancoMedinaSL",'Duel Log'!J$2:J$5455,$A25)+COUNTIFS('Duel Log'!C$2:C$5455,"FrancoMedinaSL",'Duel Log'!K$2:K$5455,$A25)+COUNTIFS('Duel Log'!C$2:C$5455,"FrancoMedinaSL",'Duel Log'!L$2:L$5455,$A25)+COUNTIFS('Duel Log'!C$2:C$5455,"FrancoMedinaSL",'Duel Log'!M$2:M$5455,$A25)+COUNTIFS('Duel Log'!C$2:C$5455,"FrancoMedinaSL",'Duel Log'!N$2:N$5455,$A25)+COUNTIFS('Duel Log'!C$2:C$5455,"FrancoMedinaSL",'Duel Log'!O$2:O$5455,$A25)+COUNTIFS('Duel Log'!C$2:C$5455,"FrancoMedinaSL",'Duel Log'!P$2:P$5455,$A25)</f>
        <v>2</v>
      </c>
      <c r="U25" s="17" t="n">
        <f aca="false">COUNTIFS('Duel Log'!C$2:C$5455,"GençAslan:)",'Duel Log'!I$2:I$5455,$A25)+COUNTIFS('Duel Log'!C$2:C$5455,"GençAslan:)",'Duel Log'!J$2:J$5455,$A25)+COUNTIFS('Duel Log'!C$2:C$5455,"GençAslan:)",'Duel Log'!K$2:K$5455,$A25)+COUNTIFS('Duel Log'!C$2:C$5455,"GençAslan:)",'Duel Log'!L$2:L$5455,$A25)+COUNTIFS('Duel Log'!C$2:C$5455,"GençAslan:)",'Duel Log'!M$2:M$5455,$A25)+COUNTIFS('Duel Log'!C$2:C$5455,"GençAslan:)",'Duel Log'!N$2:N$5455,$A25)+COUNTIFS('Duel Log'!C$2:C$5455,"GençAslan:)",'Duel Log'!O$2:O$5455,$A25)+COUNTIFS('Duel Log'!C$2:C$5455,"GençAslan:)",'Duel Log'!P$2:P$5455,$A25)</f>
        <v>0</v>
      </c>
      <c r="V25" s="17" t="n">
        <f aca="false">COUNTIFS('Duel Log'!C$2:C$5455,"HaRu",'Duel Log'!I$2:I$5455,$A25)+COUNTIFS('Duel Log'!C$2:C$5455,"HaRu",'Duel Log'!J$2:J$5455,$A25)+COUNTIFS('Duel Log'!C$2:C$5455,"HaRu",'Duel Log'!K$2:K$5455,$A25)+COUNTIFS('Duel Log'!C$2:C$5455,"HaRu",'Duel Log'!L$2:L$5455,$A25)+COUNTIFS('Duel Log'!C$2:C$5455,"HaRu",'Duel Log'!M$2:M$5455,$A25)+COUNTIFS('Duel Log'!C$2:C$5455,"HaRu",'Duel Log'!N$2:N$5455,$A25)+COUNTIFS('Duel Log'!C$2:C$5455,"HaRu",'Duel Log'!O$2:O$5455,$A25)+COUNTIFS('Duel Log'!C$2:C$5455,"HaRu",'Duel Log'!P$2:P$5455,$A25)</f>
        <v>0</v>
      </c>
      <c r="W25" s="17" t="n">
        <f aca="false">COUNTIFS('Duel Log'!C$2:C$5455,"INA.BenZerRidel",'Duel Log'!I$2:I$5455,$A25)+COUNTIFS('Duel Log'!C$2:C$5455,"INA.BenZerRidel",'Duel Log'!J$2:J$5455,$A25)+COUNTIFS('Duel Log'!C$2:C$5455,"INA.BenZerRidel",'Duel Log'!K$2:K$5455,$A25)+COUNTIFS('Duel Log'!C$2:C$5455,"INA.BenZerRidel",'Duel Log'!L$2:L$5455,$A25)+COUNTIFS('Duel Log'!C$2:C$5455,"INA.BenZerRidel",'Duel Log'!M$2:M$5455,$A25)+COUNTIFS('Duel Log'!C$2:C$5455,"INA.BenZerRidel",'Duel Log'!N$2:N$5455,$A25)+COUNTIFS('Duel Log'!C$2:C$5455,"INA.BenZerRidel",'Duel Log'!O$2:O$5455,$A25)+COUNTIFS('Duel Log'!C$2:C$5455,"INA.BenZerRidel",'Duel Log'!P$2:P$5455,$A25)</f>
        <v>0</v>
      </c>
      <c r="X25" s="17" t="n">
        <f aca="false">COUNTIFS('Duel Log'!C$2:C$5455,"Ian77",'Duel Log'!I$2:I$5455,$A25)+COUNTIFS('Duel Log'!C$2:C$5455,"Ian77",'Duel Log'!J$2:J$5455,$A25)+COUNTIFS('Duel Log'!C$2:C$5455,"Ian77",'Duel Log'!K$2:K$5455,$A25)+COUNTIFS('Duel Log'!C$2:C$5455,"Ian77",'Duel Log'!L$2:L$5455,$A25)+COUNTIFS('Duel Log'!C$2:C$5455,"Ian77",'Duel Log'!M$2:M$5455,$A25)+COUNTIFS('Duel Log'!C$2:C$5455,"Ian77",'Duel Log'!N$2:N$5455,$A25)+COUNTIFS('Duel Log'!C$2:C$5455,"Ian77",'Duel Log'!O$2:O$5455,$A25)+COUNTIFS('Duel Log'!C$2:C$5455,"Ian77",'Duel Log'!P$2:P$5455,$A25)</f>
        <v>1</v>
      </c>
      <c r="Y25" s="17" t="n">
        <f aca="false">COUNTIFS('Duel Log'!C$2:C$5455,"JL Viiper",'Duel Log'!I$2:I$5455,$A25)+COUNTIFS('Duel Log'!C$2:C$5455,"JL Viiper",'Duel Log'!J$2:J$5455,$A25)+COUNTIFS('Duel Log'!C$2:C$5455,"JL Viiper",'Duel Log'!K$2:K$5455,$A25)+COUNTIFS('Duel Log'!C$2:C$5455,"JL Viiper",'Duel Log'!L$2:L$5455,$A25)+COUNTIFS('Duel Log'!C$2:C$5455,"JL Viiper",'Duel Log'!M$2:M$5455,$A25)+COUNTIFS('Duel Log'!C$2:C$5455,"JL Viiper",'Duel Log'!N$2:N$5455,$A25)+COUNTIFS('Duel Log'!C$2:C$5455,"JL Viiper",'Duel Log'!O$2:O$5455,$A25)+COUNTIFS('Duel Log'!C$2:C$5455,"JL Viiper",'Duel Log'!P$2:P$5455,$A25)</f>
        <v>1</v>
      </c>
      <c r="Z25" s="17" t="n">
        <f aca="false">COUNTIFS('Duel Log'!C$2:C$5455,"John77",'Duel Log'!I$2:I$5455,$A25)+COUNTIFS('Duel Log'!C$2:C$5455,"John77",'Duel Log'!J$2:J$5455,$A25)+COUNTIFS('Duel Log'!C$2:C$5455,"John77",'Duel Log'!K$2:K$5455,$A25)+COUNTIFS('Duel Log'!C$2:C$5455,"John77",'Duel Log'!L$2:L$5455,$A25)+COUNTIFS('Duel Log'!C$2:C$5455,"John77",'Duel Log'!M$2:M$5455,$A25)+COUNTIFS('Duel Log'!C$2:C$5455,"John77",'Duel Log'!N$2:N$5455,$A25)+COUNTIFS('Duel Log'!C$2:C$5455,"John77",'Duel Log'!O$2:O$5455,$A25)+COUNTIFS('Duel Log'!C$2:C$5455,"John77",'Duel Log'!P$2:P$5455,$A25)</f>
        <v>0</v>
      </c>
      <c r="AA25" s="17" t="n">
        <f aca="false">COUNTIFS('Duel Log'!C$2:C$5455,"JorZ",'Duel Log'!I$2:I$5455,$A25)+COUNTIFS('Duel Log'!C$2:C$5455,"JorZ",'Duel Log'!J$2:J$5455,$A25)+COUNTIFS('Duel Log'!C$2:C$5455,"JorZ",'Duel Log'!K$2:K$5455,$A25)+COUNTIFS('Duel Log'!C$2:C$5455,"JorZ",'Duel Log'!L$2:L$5455,$A25)+COUNTIFS('Duel Log'!C$2:C$5455,"JorZ",'Duel Log'!M$2:M$5455,$A25)+COUNTIFS('Duel Log'!C$2:C$5455,"JorZ",'Duel Log'!N$2:N$5455,$A25)+COUNTIFS('Duel Log'!C$2:C$5455,"JorZ",'Duel Log'!O$2:O$5455,$A25)+COUNTIFS('Duel Log'!C$2:C$5455,"JorZ",'Duel Log'!P$2:P$5455,$A25)</f>
        <v>0</v>
      </c>
      <c r="AB25" s="17" t="n">
        <f aca="false">COUNTIFS('Duel Log'!C$2:C$5455,"Kimchi77✨小小罗",'Duel Log'!I$2:I$5455,$A25)+COUNTIFS('Duel Log'!C$2:C$5455,"Kimchi77✨小小罗",'Duel Log'!J$2:J$5455,$A25)+COUNTIFS('Duel Log'!C$2:C$5455,"Kimchi77✨小小罗",'Duel Log'!K$2:K$5455,$A25)+COUNTIFS('Duel Log'!C$2:C$5455,"Kimchi77✨小小罗",'Duel Log'!L$2:L$5455,$A25)+COUNTIFS('Duel Log'!C$2:C$5455,"Kimchi77✨小小罗",'Duel Log'!M$2:M$5455,$A25)+COUNTIFS('Duel Log'!C$2:C$5455,"Kimchi77✨小小罗",'Duel Log'!N$2:N$5455,$A25)+COUNTIFS('Duel Log'!C$2:C$5455,"Kimchi77✨小小罗",'Duel Log'!O$2:O$5455,$A25)+COUNTIFS('Duel Log'!C$2:C$5455,"Kimchi77✨小小罗",'Duel Log'!P$2:P$5455,$A25)</f>
        <v>1</v>
      </c>
      <c r="AC25" s="17" t="n">
        <f aca="false">COUNTIFS('Duel Log'!C$2:C$5455,"Kitashiyan",'Duel Log'!I$2:I$5455,$A25)+COUNTIFS('Duel Log'!C$2:C$5455,"Kitashiyan",'Duel Log'!J$2:J$5455,$A25)+COUNTIFS('Duel Log'!C$2:C$5455,"Kitashiyan",'Duel Log'!K$2:K$5455,$A25)+COUNTIFS('Duel Log'!C$2:C$5455,"Kitashiyan",'Duel Log'!L$2:L$5455,$A25)+COUNTIFS('Duel Log'!C$2:C$5455,"Kitashiyan",'Duel Log'!M$2:M$5455,$A25)+COUNTIFS('Duel Log'!C$2:C$5455,"Kitashiyan",'Duel Log'!N$2:N$5455,$A25)+COUNTIFS('Duel Log'!C$2:C$5455,"Kitashiyan",'Duel Log'!O$2:O$5455,$A25)+COUNTIFS('Duel Log'!C$2:C$5455,"Kitashiyan",'Duel Log'!P$2:P$5455,$A25)</f>
        <v>2</v>
      </c>
      <c r="AD25" s="17" t="n">
        <f aca="false">COUNTIFS('Duel Log'!C$2:C$5455,"Klaus",'Duel Log'!I$2:I$5455,$A25)+COUNTIFS('Duel Log'!C$2:C$5455,"Klaus",'Duel Log'!J$2:J$5455,$A25)+COUNTIFS('Duel Log'!C$2:C$5455,"Klaus",'Duel Log'!K$2:K$5455,$A25)+COUNTIFS('Duel Log'!C$2:C$5455,"Klaus",'Duel Log'!L$2:L$5455,$A25)+COUNTIFS('Duel Log'!C$2:C$5455,"Klaus",'Duel Log'!M$2:M$5455,$A25)+COUNTIFS('Duel Log'!C$2:C$5455,"Klaus",'Duel Log'!N$2:N$5455,$A25)+COUNTIFS('Duel Log'!C$2:C$5455,"Klaus",'Duel Log'!O$2:O$5455,$A25)+COUNTIFS('Duel Log'!C$2:C$5455,"Klaus",'Duel Log'!P$2:P$5455,$A25)</f>
        <v>1</v>
      </c>
      <c r="AE25" s="17" t="n">
        <f aca="false">COUNTIFS('Duel Log'!C$2:C$5455,"LF丨张✨Ink❤️llb",'Duel Log'!I$2:I$5455,$A25)+COUNTIFS('Duel Log'!C$2:C$5455,"LF丨张✨Ink❤️llb",'Duel Log'!J$2:J$5455,$A25)+COUNTIFS('Duel Log'!C$2:C$5455,"LF丨张✨Ink❤️llb",'Duel Log'!K$2:K$5455,$A25)+COUNTIFS('Duel Log'!C$2:C$5455,"LF丨张✨Ink❤️llb",'Duel Log'!L$2:L$5455,$A25)+COUNTIFS('Duel Log'!C$2:C$5455,"LF丨张✨Ink❤️llb",'Duel Log'!M$2:M$5455,$A25)+COUNTIFS('Duel Log'!C$2:C$5455,"LF丨张✨Ink❤️llb",'Duel Log'!N$2:N$5455,$A25)+COUNTIFS('Duel Log'!C$2:C$5455,"LF丨张✨Ink❤️llb",'Duel Log'!O$2:O$5455,$A25)+COUNTIFS('Duel Log'!C$2:C$5455,"LF丨张✨Ink❤️llb",'Duel Log'!P$2:P$5455,$A25)</f>
        <v>0</v>
      </c>
      <c r="AF25" s="17" t="n">
        <f aca="false">COUNTIFS('Duel Log'!C$2:C$5455,"Lucas.xit✨之安神",'Duel Log'!I$2:I$5455,$A25)+COUNTIFS('Duel Log'!C$2:C$5455,"Lucas.xit✨之安神",'Duel Log'!J$2:J$5455,$A25)+COUNTIFS('Duel Log'!C$2:C$5455,"Lucas.xit✨之安神",'Duel Log'!K$2:K$5455,$A25)+COUNTIFS('Duel Log'!C$2:C$5455,"Lucas.xit✨之安神",'Duel Log'!L$2:L$5455,$A25)+COUNTIFS('Duel Log'!C$2:C$5455,"Lucas.xit✨之安神",'Duel Log'!M$2:M$5455,$A25)+COUNTIFS('Duel Log'!C$2:C$5455,"Lucas.xit✨之安神",'Duel Log'!N$2:N$5455,$A25)+COUNTIFS('Duel Log'!C$2:C$5455,"Lucas.xit✨之安神",'Duel Log'!O$2:O$5455,$A25)+COUNTIFS('Duel Log'!C$2:C$5455,"Lucas.xit✨之安神",'Duel Log'!P$2:P$5455,$A25)</f>
        <v>0</v>
      </c>
      <c r="AG25" s="17" t="n">
        <f aca="false">COUNTIFS('Duel Log'!C$2:C$5455,"Lucas✨杰克",'Duel Log'!I$2:I$5455,$A25)+COUNTIFS('Duel Log'!C$2:C$5455,"Lucas✨杰克",'Duel Log'!J$2:J$5455,$A25)+COUNTIFS('Duel Log'!C$2:C$5455,"Lucas✨杰克",'Duel Log'!K$2:K$5455,$A25)+COUNTIFS('Duel Log'!C$2:C$5455,"Lucas✨杰克",'Duel Log'!L$2:L$5455,$A25)+COUNTIFS('Duel Log'!C$2:C$5455,"Lucas✨杰克",'Duel Log'!M$2:M$5455,$A25)+COUNTIFS('Duel Log'!C$2:C$5455,"Lucas✨杰克",'Duel Log'!N$2:N$5455,$A25)+COUNTIFS('Duel Log'!C$2:C$5455,"Lucas✨杰克",'Duel Log'!O$2:O$5455,$A25)+COUNTIFS('Duel Log'!C$2:C$5455,"Lucas✨杰克",'Duel Log'!P$2:P$5455,$A25)</f>
        <v>5</v>
      </c>
      <c r="AH25" s="17" t="n">
        <f aca="false">COUNTIFS('Duel Log'!C$2:C$5455,"MH Axel",'Duel Log'!I$2:I$5455,$A25)+COUNTIFS('Duel Log'!C$2:C$5455,"MH Axel",'Duel Log'!J$2:J$5455,$A25)+COUNTIFS('Duel Log'!C$2:C$5455,"MH Axel",'Duel Log'!K$2:K$5455,$A25)+COUNTIFS('Duel Log'!C$2:C$5455,"MH Axel",'Duel Log'!L$2:L$5455,$A25)+COUNTIFS('Duel Log'!C$2:C$5455,"MH Axel",'Duel Log'!M$2:M$5455,$A25)+COUNTIFS('Duel Log'!C$2:C$5455,"MH Axel",'Duel Log'!N$2:N$5455,$A25)+COUNTIFS('Duel Log'!C$2:C$5455,"MH Axel",'Duel Log'!O$2:O$5455,$A25)+COUNTIFS('Duel Log'!C$2:C$5455,"MH Axel",'Duel Log'!P$2:P$5455,$A25)</f>
        <v>4</v>
      </c>
      <c r="AI25" s="17" t="n">
        <f aca="false">COUNTIFS('Duel Log'!C$2:C$5455,"Mohamed Light",'Duel Log'!I$2:I$5455,$A25)+COUNTIFS('Duel Log'!C$2:C$5455,"Mohamed Light",'Duel Log'!J$2:J$5455,$A25)+COUNTIFS('Duel Log'!C$2:C$5455,"Mohamed Light",'Duel Log'!K$2:K$5455,$A25)+COUNTIFS('Duel Log'!C$2:C$5455,"Mohamed Light",'Duel Log'!L$2:L$5455,$A25)+COUNTIFS('Duel Log'!C$2:C$5455,"Mohamed Light",'Duel Log'!M$2:M$5455,$A25)+COUNTIFS('Duel Log'!C$2:C$5455,"Mohamed Light",'Duel Log'!N$2:N$5455,$A25)+COUNTIFS('Duel Log'!C$2:C$5455,"Mohamed Light",'Duel Log'!O$2:O$5455,$A25)+COUNTIFS('Duel Log'!C$2:C$5455,"Mohamed Light",'Duel Log'!P$2:P$5455,$A25)</f>
        <v>2</v>
      </c>
      <c r="AJ25" s="17" t="n">
        <f aca="false">COUNTIFS('Duel Log'!C$2:C$5455,"Nadir",'Duel Log'!I$2:I$5455,$A25)+COUNTIFS('Duel Log'!C$2:C$5455,"Nadir",'Duel Log'!J$2:J$5455,$A25)+COUNTIFS('Duel Log'!C$2:C$5455,"Nadir",'Duel Log'!K$2:K$5455,$A25)+COUNTIFS('Duel Log'!C$2:C$5455,"Nadir",'Duel Log'!L$2:L$5455,$A25)+COUNTIFS('Duel Log'!C$2:C$5455,"Nadir",'Duel Log'!M$2:M$5455,$A25)+COUNTIFS('Duel Log'!C$2:C$5455,"Nadir",'Duel Log'!N$2:N$5455,$A25)+COUNTIFS('Duel Log'!C$2:C$5455,"Nadir",'Duel Log'!O$2:O$5455,$A25)+COUNTIFS('Duel Log'!C$2:C$5455,"Nadir",'Duel Log'!P$2:P$5455,$A25)</f>
        <v>0</v>
      </c>
      <c r="AK25" s="17" t="n">
        <f aca="false">COUNTIFS('Duel Log'!C$2:C$5455,"Nicoco23",'Duel Log'!I$2:I$5455,$A25)+COUNTIFS('Duel Log'!C$2:C$5455,"Nicoco23",'Duel Log'!J$2:J$5455,$A25)+COUNTIFS('Duel Log'!C$2:C$5455,"Nicoco23",'Duel Log'!K$2:K$5455,$A25)+COUNTIFS('Duel Log'!C$2:C$5455,"Nicoco23",'Duel Log'!L$2:L$5455,$A25)+COUNTIFS('Duel Log'!C$2:C$5455,"Nicoco23",'Duel Log'!M$2:M$5455,$A25)+COUNTIFS('Duel Log'!C$2:C$5455,"Nicoco23",'Duel Log'!N$2:N$5455,$A25)+COUNTIFS('Duel Log'!C$2:C$5455,"Nicoco23",'Duel Log'!O$2:O$5455,$A25)+COUNTIFS('Duel Log'!C$2:C$5455,"Nicoco23",'Duel Log'!P$2:P$5455,$A25)</f>
        <v>0</v>
      </c>
      <c r="AL25" s="17" t="n">
        <f aca="false">COUNTIFS('Duel Log'!C$2:C$5455,"Nooby❤️Pi2r",'Duel Log'!I$2:I$5455,$A25)+COUNTIFS('Duel Log'!C$2:C$5455,"Nooby❤️Pi2r",'Duel Log'!J$2:J$5455,$A25)+COUNTIFS('Duel Log'!C$2:C$5455,"Nooby❤️Pi2r",'Duel Log'!K$2:K$5455,$A25)+COUNTIFS('Duel Log'!C$2:C$5455,"Nooby❤️Pi2r",'Duel Log'!L$2:L$5455,$A25)+COUNTIFS('Duel Log'!C$2:C$5455,"Nooby❤️Pi2r",'Duel Log'!M$2:M$5455,$A25)+COUNTIFS('Duel Log'!C$2:C$5455,"Nooby❤️Pi2r",'Duel Log'!N$2:N$5455,$A25)+COUNTIFS('Duel Log'!C$2:C$5455,"Nooby❤️Pi2r",'Duel Log'!O$2:O$5455,$A25)+COUNTIFS('Duel Log'!C$2:C$5455,"Nooby❤️Pi2r",'Duel Log'!P$2:P$5455,$A25)</f>
        <v>0</v>
      </c>
      <c r="AM25" s="17" t="n">
        <f aca="false">COUNTIFS('Duel Log'!C$2:C$5455,"OS xAlee",'Duel Log'!I$2:I$5455,$A25)+COUNTIFS('Duel Log'!C$2:C$5455,"OS xAlee",'Duel Log'!J$2:J$5455,$A25)+COUNTIFS('Duel Log'!C$2:C$5455,"OS xAlee",'Duel Log'!K$2:K$5455,$A25)+COUNTIFS('Duel Log'!C$2:C$5455,"OS xAlee",'Duel Log'!L$2:L$5455,$A25)+COUNTIFS('Duel Log'!C$2:C$5455,"OS xAlee",'Duel Log'!M$2:M$5455,$A25)+COUNTIFS('Duel Log'!C$2:C$5455,"OS xAlee",'Duel Log'!N$2:N$5455,$A25)+COUNTIFS('Duel Log'!C$2:C$5455,"OS xAlee",'Duel Log'!O$2:O$5455,$A25)+COUNTIFS('Duel Log'!C$2:C$5455,"OS xAlee",'Duel Log'!P$2:P$5455,$A25)</f>
        <v>0</v>
      </c>
      <c r="AN25" s="17" t="n">
        <f aca="false">COUNTIFS('Duel Log'!C$2:C$5455,"Pedro™️",'Duel Log'!I$2:I$5455,$A25)+COUNTIFS('Duel Log'!C$2:C$5455,"Pedro™️",'Duel Log'!J$2:J$5455,$A25)+COUNTIFS('Duel Log'!C$2:C$5455,"Pedro™️",'Duel Log'!K$2:K$5455,$A25)+COUNTIFS('Duel Log'!C$2:C$5455,"Pedro™️",'Duel Log'!L$2:L$5455,$A25)+COUNTIFS('Duel Log'!C$2:C$5455,"Pedro™️",'Duel Log'!M$2:M$5455,$A25)+COUNTIFS('Duel Log'!C$2:C$5455,"Pedro™️",'Duel Log'!N$2:N$5455,$A25)+COUNTIFS('Duel Log'!C$2:C$5455,"Pedro™️",'Duel Log'!O$2:O$5455,$A25)+COUNTIFS('Duel Log'!C$2:C$5455,"Pedro™️",'Duel Log'!P$2:P$5455,$A25)</f>
        <v>1</v>
      </c>
      <c r="AO25" s="17" t="n">
        <f aca="false">COUNTIFS('Duel Log'!C$2:C$5455,"Polaris",'Duel Log'!I$2:I$5455,$A25)+COUNTIFS('Duel Log'!C$2:C$5455,"Polaris",'Duel Log'!J$2:J$5455,$A25)+COUNTIFS('Duel Log'!C$2:C$5455,"Polaris",'Duel Log'!K$2:K$5455,$A25)+COUNTIFS('Duel Log'!C$2:C$5455,"Polaris",'Duel Log'!L$2:L$5455,$A25)+COUNTIFS('Duel Log'!C$2:C$5455,"Polaris",'Duel Log'!M$2:M$5455,$A25)+COUNTIFS('Duel Log'!C$2:C$5455,"Polaris",'Duel Log'!N$2:N$5455,$A25)+COUNTIFS('Duel Log'!C$2:C$5455,"Polaris",'Duel Log'!O$2:O$5455,$A25)+COUNTIFS('Duel Log'!C$2:C$5455,"Polaris",'Duel Log'!P$2:P$5455,$A25)</f>
        <v>1</v>
      </c>
      <c r="AP25" s="17" t="n">
        <f aca="false">COUNTIFS('Duel Log'!C$2:C$5455,"RAD",'Duel Log'!I$2:I$5455,$A25)+COUNTIFS('Duel Log'!C$2:C$5455,"RAD",'Duel Log'!J$2:J$5455,$A25)+COUNTIFS('Duel Log'!C$2:C$5455,"RAD",'Duel Log'!K$2:K$5455,$A25)+COUNTIFS('Duel Log'!C$2:C$5455,"RAD",'Duel Log'!L$2:L$5455,$A25)+COUNTIFS('Duel Log'!C$2:C$5455,"RAD",'Duel Log'!M$2:M$5455,$A25)+COUNTIFS('Duel Log'!C$2:C$5455,"RAD",'Duel Log'!N$2:N$5455,$A25)+COUNTIFS('Duel Log'!C$2:C$5455,"RAD",'Duel Log'!O$2:O$5455,$A25)+COUNTIFS('Duel Log'!C$2:C$5455,"RAD",'Duel Log'!P$2:P$5455,$A25)</f>
        <v>0</v>
      </c>
      <c r="AQ25" s="17" t="n">
        <f aca="false">COUNTIFS('Duel Log'!C$2:C$5455,"RUBIZALEZ",'Duel Log'!I$2:I$5455,$A25)+COUNTIFS('Duel Log'!C$2:C$5455,"RUBIZALEZ",'Duel Log'!J$2:J$5455,$A25)+COUNTIFS('Duel Log'!C$2:C$5455,"RUBIZALEZ",'Duel Log'!K$2:K$5455,$A25)+COUNTIFS('Duel Log'!C$2:C$5455,"RUBIZALEZ",'Duel Log'!L$2:L$5455,$A25)+COUNTIFS('Duel Log'!C$2:C$5455,"RUBIZALEZ",'Duel Log'!M$2:M$5455,$A25)+COUNTIFS('Duel Log'!C$2:C$5455,"RUBIZALEZ",'Duel Log'!N$2:N$5455,$A25)+COUNTIFS('Duel Log'!C$2:C$5455,"RUBIZALEZ",'Duel Log'!O$2:O$5455,$A25)+COUNTIFS('Duel Log'!C$2:C$5455,"RUBIZALEZ",'Duel Log'!P$2:P$5455,$A25)</f>
        <v>0</v>
      </c>
      <c r="AR25" s="17" t="n">
        <f aca="false">COUNTIFS('Duel Log'!C$2:C$5455,"Rainbow",'Duel Log'!I$2:I$5455,$A25)+COUNTIFS('Duel Log'!C$2:C$5455,"Rainbow",'Duel Log'!J$2:J$5455,$A25)+COUNTIFS('Duel Log'!C$2:C$5455,"Rainbow",'Duel Log'!K$2:K$5455,$A25)+COUNTIFS('Duel Log'!C$2:C$5455,"Rainbow",'Duel Log'!L$2:L$5455,$A25)+COUNTIFS('Duel Log'!C$2:C$5455,"Rainbow",'Duel Log'!M$2:M$5455,$A25)+COUNTIFS('Duel Log'!C$2:C$5455,"Rainbow",'Duel Log'!N$2:N$5455,$A25)+COUNTIFS('Duel Log'!C$2:C$5455,"Rainbow",'Duel Log'!O$2:O$5455,$A25)+COUNTIFS('Duel Log'!C$2:C$5455,"Rainbow",'Duel Log'!P$2:P$5455,$A25)</f>
        <v>0</v>
      </c>
      <c r="AS25" s="17" t="n">
        <f aca="false">COUNTIFS('Duel Log'!C$2:C$5455,"Reminor",'Duel Log'!I$2:I$5455,$A25)+COUNTIFS('Duel Log'!C$2:C$5455,"Reminor",'Duel Log'!J$2:J$5455,$A25)+COUNTIFS('Duel Log'!C$2:C$5455,"Reminor",'Duel Log'!K$2:K$5455,$A25)+COUNTIFS('Duel Log'!C$2:C$5455,"Reminor",'Duel Log'!L$2:L$5455,$A25)+COUNTIFS('Duel Log'!C$2:C$5455,"Reminor",'Duel Log'!M$2:M$5455,$A25)+COUNTIFS('Duel Log'!C$2:C$5455,"Reminor",'Duel Log'!N$2:N$5455,$A25)+COUNTIFS('Duel Log'!C$2:C$5455,"Reminor",'Duel Log'!O$2:O$5455,$A25)+COUNTIFS('Duel Log'!C$2:C$5455,"Reminor",'Duel Log'!P$2:P$5455,$A25)</f>
        <v>0</v>
      </c>
      <c r="AT25" s="17" t="n">
        <f aca="false">COUNTIFS('Duel Log'!C$2:C$5455,"Rin✨安之",'Duel Log'!I$2:I$5455,$A25)+COUNTIFS('Duel Log'!C$2:C$5455,"Rin✨安之",'Duel Log'!J$2:J$5455,$A25)+COUNTIFS('Duel Log'!C$2:C$5455,"Rin✨安之",'Duel Log'!K$2:K$5455,$A25)+COUNTIFS('Duel Log'!C$2:C$5455,"Rin✨安之",'Duel Log'!L$2:L$5455,$A25)+COUNTIFS('Duel Log'!C$2:C$5455,"Rin✨安之",'Duel Log'!M$2:M$5455,$A25)+COUNTIFS('Duel Log'!C$2:C$5455,"Rin✨安之",'Duel Log'!N$2:N$5455,$A25)+COUNTIFS('Duel Log'!C$2:C$5455,"Rin✨安之",'Duel Log'!O$2:O$5455,$A25)+COUNTIFS('Duel Log'!C$2:C$5455,"Rin✨安之",'Duel Log'!P$2:P$5455,$A25)</f>
        <v>1</v>
      </c>
      <c r="AU25" s="17" t="n">
        <f aca="false">COUNTIFS('Duel Log'!C$2:C$5455,"Ryley",'Duel Log'!I$2:I$5455,$A25)+COUNTIFS('Duel Log'!C$2:C$5455,"Ryley",'Duel Log'!J$2:J$5455,$A25)+COUNTIFS('Duel Log'!C$2:C$5455,"Ryley",'Duel Log'!K$2:K$5455,$A25)+COUNTIFS('Duel Log'!C$2:C$5455,"Ryley",'Duel Log'!L$2:L$5455,$A25)+COUNTIFS('Duel Log'!C$2:C$5455,"Ryley",'Duel Log'!M$2:M$5455,$A25)+COUNTIFS('Duel Log'!C$2:C$5455,"Ryley",'Duel Log'!N$2:N$5455,$A25)+COUNTIFS('Duel Log'!C$2:C$5455,"Ryley",'Duel Log'!O$2:O$5455,$A25)+COUNTIFS('Duel Log'!C$2:C$5455,"Ryley",'Duel Log'!P$2:P$5455,$A25)</f>
        <v>0</v>
      </c>
      <c r="AV25" s="17" t="n">
        <f aca="false">COUNTIFS('Duel Log'!C$2:C$5455,"SK Dominik",'Duel Log'!I$2:I$5455,$A25)+COUNTIFS('Duel Log'!C$2:C$5455,"SK Dominik",'Duel Log'!J$2:J$5455,$A25)+COUNTIFS('Duel Log'!C$2:C$5455,"SK Dominik",'Duel Log'!K$2:K$5455,$A25)+COUNTIFS('Duel Log'!C$2:C$5455,"SK Dominik",'Duel Log'!L$2:L$5455,$A25)+COUNTIFS('Duel Log'!C$2:C$5455,"SK Dominik",'Duel Log'!M$2:M$5455,$A25)+COUNTIFS('Duel Log'!C$2:C$5455,"SK Dominik",'Duel Log'!N$2:N$5455,$A25)+COUNTIFS('Duel Log'!C$2:C$5455,"SK Dominik",'Duel Log'!O$2:O$5455,$A25)+COUNTIFS('Duel Log'!C$2:C$5455,"SK Dominik",'Duel Log'!P$2:P$5455,$A25)</f>
        <v>0</v>
      </c>
      <c r="AW25" s="17" t="n">
        <f aca="false">COUNTIFS('Duel Log'!C$2:C$5455,"SK Morten",'Duel Log'!I$2:I$5455,$A25)+COUNTIFS('Duel Log'!C$2:C$5455,"SK Morten",'Duel Log'!J$2:J$5455,$A25)+COUNTIFS('Duel Log'!C$2:C$5455,"SK Morten",'Duel Log'!K$2:K$5455,$A25)+COUNTIFS('Duel Log'!C$2:C$5455,"SK Morten",'Duel Log'!L$2:L$5455,$A25)+COUNTIFS('Duel Log'!C$2:C$5455,"SK Morten",'Duel Log'!M$2:M$5455,$A25)+COUNTIFS('Duel Log'!C$2:C$5455,"SK Morten",'Duel Log'!N$2:N$5455,$A25)+COUNTIFS('Duel Log'!C$2:C$5455,"SK Morten",'Duel Log'!O$2:O$5455,$A25)+COUNTIFS('Duel Log'!C$2:C$5455,"SK Morten",'Duel Log'!P$2:P$5455,$A25)</f>
        <v>1</v>
      </c>
      <c r="AX25" s="17" t="n">
        <f aca="false">COUNTIFS('Duel Log'!C$2:C$5455,"SK xopxsam",'Duel Log'!I$2:I$5455,$A25)+COUNTIFS('Duel Log'!C$2:C$5455,"SK xopxsam",'Duel Log'!J$2:J$5455,$A25)+COUNTIFS('Duel Log'!C$2:C$5455,"SK xopxsam",'Duel Log'!K$2:K$5455,$A25)+COUNTIFS('Duel Log'!C$2:C$5455,"SK xopxsam",'Duel Log'!L$2:L$5455,$A25)+COUNTIFS('Duel Log'!C$2:C$5455,"SK xopxsam",'Duel Log'!M$2:M$5455,$A25)+COUNTIFS('Duel Log'!C$2:C$5455,"SK xopxsam",'Duel Log'!N$2:N$5455,$A25)+COUNTIFS('Duel Log'!C$2:C$5455,"SK xopxsam",'Duel Log'!O$2:O$5455,$A25)+COUNTIFS('Duel Log'!C$2:C$5455,"SK xopxsam",'Duel Log'!P$2:P$5455,$A25)</f>
        <v>1</v>
      </c>
      <c r="AY25" s="17" t="n">
        <f aca="false">COUNTIFS('Duel Log'!C$2:C$5455,"Samuel Bassotto",'Duel Log'!I$2:I$5455,$A25)+COUNTIFS('Duel Log'!C$2:C$5455,"Samuel Bassotto",'Duel Log'!J$2:J$5455,$A25)+COUNTIFS('Duel Log'!C$2:C$5455,"Samuel Bassotto",'Duel Log'!K$2:K$5455,$A25)+COUNTIFS('Duel Log'!C$2:C$5455,"Samuel Bassotto",'Duel Log'!L$2:L$5455,$A25)+COUNTIFS('Duel Log'!C$2:C$5455,"Samuel Bassotto",'Duel Log'!M$2:M$5455,$A25)+COUNTIFS('Duel Log'!C$2:C$5455,"Samuel Bassotto",'Duel Log'!N$2:N$5455,$A25)+COUNTIFS('Duel Log'!C$2:C$5455,"Samuel Bassotto",'Duel Log'!O$2:O$5455,$A25)+COUNTIFS('Duel Log'!C$2:C$5455,"Samuel Bassotto",'Duel Log'!P$2:P$5455,$A25)</f>
        <v>0</v>
      </c>
      <c r="AZ25" s="17" t="n">
        <f aca="false">COUNTIFS('Duel Log'!C$2:C$5455,"SandBox",'Duel Log'!I$2:I$5455,$A25)+COUNTIFS('Duel Log'!C$2:C$5455,"SandBox",'Duel Log'!J$2:J$5455,$A25)+COUNTIFS('Duel Log'!C$2:C$5455,"SandBox",'Duel Log'!K$2:K$5455,$A25)+COUNTIFS('Duel Log'!C$2:C$5455,"SandBox",'Duel Log'!L$2:L$5455,$A25)+COUNTIFS('Duel Log'!C$2:C$5455,"SandBox",'Duel Log'!M$2:M$5455,$A25)+COUNTIFS('Duel Log'!C$2:C$5455,"SandBox",'Duel Log'!N$2:N$5455,$A25)+COUNTIFS('Duel Log'!C$2:C$5455,"SandBox",'Duel Log'!O$2:O$5455,$A25)+COUNTIFS('Duel Log'!C$2:C$5455,"SandBox",'Duel Log'!P$2:P$5455,$A25)</f>
        <v>3</v>
      </c>
      <c r="BA25" s="17" t="n">
        <f aca="false">COUNTIFS('Duel Log'!C$2:C$5455,"Sosaa1of1",'Duel Log'!I$2:I$5455,$A25)+COUNTIFS('Duel Log'!C$2:C$5455,"Sosaa1of1",'Duel Log'!J$2:J$5455,$A25)+COUNTIFS('Duel Log'!C$2:C$5455,"Sosaa1of1",'Duel Log'!K$2:K$5455,$A25)+COUNTIFS('Duel Log'!C$2:C$5455,"Sosaa1of1",'Duel Log'!L$2:L$5455,$A25)+COUNTIFS('Duel Log'!C$2:C$5455,"Sosaa1of1",'Duel Log'!M$2:M$5455,$A25)+COUNTIFS('Duel Log'!C$2:C$5455,"Sosaa1of1",'Duel Log'!N$2:N$5455,$A25)+COUNTIFS('Duel Log'!C$2:C$5455,"Sosaa1of1",'Duel Log'!O$2:O$5455,$A25)+COUNTIFS('Duel Log'!C$2:C$5455,"Sosaa1of1",'Duel Log'!P$2:P$5455,$A25)</f>
        <v>0</v>
      </c>
      <c r="BB25" s="17" t="n">
        <f aca="false">COUNTIFS('Duel Log'!C$2:C$5455,"Steeef",'Duel Log'!I$2:I$5455,$A25)+COUNTIFS('Duel Log'!C$2:C$5455,"Steeef",'Duel Log'!J$2:J$5455,$A25)+COUNTIFS('Duel Log'!C$2:C$5455,"Steeef",'Duel Log'!K$2:K$5455,$A25)+COUNTIFS('Duel Log'!C$2:C$5455,"Steeef",'Duel Log'!L$2:L$5455,$A25)+COUNTIFS('Duel Log'!C$2:C$5455,"Steeef",'Duel Log'!M$2:M$5455,$A25)+COUNTIFS('Duel Log'!C$2:C$5455,"Steeef",'Duel Log'!N$2:N$5455,$A25)+COUNTIFS('Duel Log'!C$2:C$5455,"Steeef",'Duel Log'!O$2:O$5455,$A25)+COUNTIFS('Duel Log'!C$2:C$5455,"Steeef",'Duel Log'!P$2:P$5455,$A25)</f>
        <v>2</v>
      </c>
      <c r="BC25" s="17" t="n">
        <f aca="false">COUNTIFS('Duel Log'!C$2:C$5455,"TMX I Mateja",'Duel Log'!I$2:I$5455,$A25)+COUNTIFS('Duel Log'!C$2:C$5455,"TMX I Mateja",'Duel Log'!J$2:J$5455,$A25)+COUNTIFS('Duel Log'!C$2:C$5455,"TMX I Mateja",'Duel Log'!K$2:K$5455,$A25)+COUNTIFS('Duel Log'!C$2:C$5455,"TMX I Mateja",'Duel Log'!L$2:L$5455,$A25)+COUNTIFS('Duel Log'!C$2:C$5455,"TMX I Mateja",'Duel Log'!M$2:M$5455,$A25)+COUNTIFS('Duel Log'!C$2:C$5455,"TMX I Mateja",'Duel Log'!N$2:N$5455,$A25)+COUNTIFS('Duel Log'!C$2:C$5455,"TMX I Mateja",'Duel Log'!O$2:O$5455,$A25)+COUNTIFS('Duel Log'!C$2:C$5455,"TMX I Mateja",'Duel Log'!P$2:P$5455,$A25)</f>
        <v>7</v>
      </c>
      <c r="BD25" s="17" t="n">
        <f aca="false">COUNTIFS('Duel Log'!C$2:C$5455,"TTK:MrAwesomeCR",'Duel Log'!I$2:I$5455,$A25)+COUNTIFS('Duel Log'!C$2:C$5455,"TTK:MrAwesomeCR",'Duel Log'!J$2:J$5455,$A25)+COUNTIFS('Duel Log'!C$2:C$5455,"TTK:MrAwesomeCR",'Duel Log'!K$2:K$5455,$A25)+COUNTIFS('Duel Log'!C$2:C$5455,"TTK:MrAwesomeCR",'Duel Log'!L$2:L$5455,$A25)+COUNTIFS('Duel Log'!C$2:C$5455,"TTK:MrAwesomeCR",'Duel Log'!M$2:M$5455,$A25)+COUNTIFS('Duel Log'!C$2:C$5455,"TTK:MrAwesomeCR",'Duel Log'!N$2:N$5455,$A25)+COUNTIFS('Duel Log'!C$2:C$5455,"TTK:MrAwesomeCR",'Duel Log'!O$2:O$5455,$A25)+COUNTIFS('Duel Log'!C$2:C$5455,"TTK:MrAwesomeCR",'Duel Log'!P$2:P$5455,$A25)</f>
        <v>0</v>
      </c>
      <c r="BE25" s="17" t="n">
        <f aca="false">COUNTIFS('Duel Log'!C$2:C$5455,"Turan✨",'Duel Log'!I$2:I$5455,$A25)+COUNTIFS('Duel Log'!C$2:C$5455,"Turan✨",'Duel Log'!J$2:J$5455,$A25)+COUNTIFS('Duel Log'!C$2:C$5455,"Turan✨",'Duel Log'!K$2:K$5455,$A25)+COUNTIFS('Duel Log'!C$2:C$5455,"Turan✨",'Duel Log'!L$2:L$5455,$A25)+COUNTIFS('Duel Log'!C$2:C$5455,"Turan✨",'Duel Log'!M$2:M$5455,$A25)+COUNTIFS('Duel Log'!C$2:C$5455,"Turan✨",'Duel Log'!N$2:N$5455,$A25)+COUNTIFS('Duel Log'!C$2:C$5455,"Turan✨",'Duel Log'!O$2:O$5455,$A25)+COUNTIFS('Duel Log'!C$2:C$5455,"Turan✨",'Duel Log'!P$2:P$5455,$A25)</f>
        <v>0</v>
      </c>
      <c r="BF25" s="17" t="n">
        <f aca="false">COUNTIFS('Duel Log'!C$2:C$5455,"Viktor",'Duel Log'!I$2:I$5455,$A25)+COUNTIFS('Duel Log'!C$2:C$5455,"Viktor",'Duel Log'!J$2:J$5455,$A25)+COUNTIFS('Duel Log'!C$2:C$5455,"Viktor",'Duel Log'!K$2:K$5455,$A25)+COUNTIFS('Duel Log'!C$2:C$5455,"Viktor",'Duel Log'!L$2:L$5455,$A25)+COUNTIFS('Duel Log'!C$2:C$5455,"Viktor",'Duel Log'!M$2:M$5455,$A25)+COUNTIFS('Duel Log'!C$2:C$5455,"Viktor",'Duel Log'!N$2:N$5455,$A25)+COUNTIFS('Duel Log'!C$2:C$5455,"Viktor",'Duel Log'!O$2:O$5455,$A25)+COUNTIFS('Duel Log'!C$2:C$5455,"Viktor",'Duel Log'!P$2:P$5455,$A25)</f>
        <v>0</v>
      </c>
      <c r="BG25" s="17" t="n">
        <f aca="false">COUNTIFS('Duel Log'!C$2:C$5455,"Vitor75",'Duel Log'!I$2:I$5455,$A25)+COUNTIFS('Duel Log'!C$2:C$5455,"Vitor75",'Duel Log'!J$2:J$5455,$A25)+COUNTIFS('Duel Log'!C$2:C$5455,"Vitor75",'Duel Log'!K$2:K$5455,$A25)+COUNTIFS('Duel Log'!C$2:C$5455,"Vitor75",'Duel Log'!L$2:L$5455,$A25)+COUNTIFS('Duel Log'!C$2:C$5455,"Vitor75",'Duel Log'!M$2:M$5455,$A25)+COUNTIFS('Duel Log'!C$2:C$5455,"Vitor75",'Duel Log'!N$2:N$5455,$A25)+COUNTIFS('Duel Log'!C$2:C$5455,"Vitor75",'Duel Log'!O$2:O$5455,$A25)+COUNTIFS('Duel Log'!C$2:C$5455,"Vitor75",'Duel Log'!P$2:P$5455,$A25)</f>
        <v>2</v>
      </c>
      <c r="BH25" s="17" t="n">
        <f aca="false">COUNTIFS('Duel Log'!C$2:C$5455,"WL ✨ Tytoń 劲头",'Duel Log'!I$2:I$5455,$A25)+COUNTIFS('Duel Log'!C$2:C$5455,"WL ✨ Tytoń 劲头",'Duel Log'!J$2:J$5455,$A25)+COUNTIFS('Duel Log'!C$2:C$5455,"WL ✨ Tytoń 劲头",'Duel Log'!K$2:K$5455,$A25)+COUNTIFS('Duel Log'!C$2:C$5455,"WL ✨ Tytoń 劲头",'Duel Log'!L$2:L$5455,$A25)+COUNTIFS('Duel Log'!C$2:C$5455,"WL ✨ Tytoń 劲头",'Duel Log'!M$2:M$5455,$A25)+COUNTIFS('Duel Log'!C$2:C$5455,"WL ✨ Tytoń 劲头",'Duel Log'!N$2:N$5455,$A25)+COUNTIFS('Duel Log'!C$2:C$5455,"WL ✨ Tytoń 劲头",'Duel Log'!O$2:O$5455,$A25)+COUNTIFS('Duel Log'!C$2:C$5455,"WL ✨ Tytoń 劲头",'Duel Log'!P$2:P$5455,$A25)</f>
        <v>1</v>
      </c>
      <c r="BI25" s="17" t="n">
        <f aca="false">COUNTIFS('Duel Log'!C$2:C$5455,"WL ツ Dam’s ✨",'Duel Log'!I$2:I$5455,$A25)+COUNTIFS('Duel Log'!C$2:C$5455,"WL ツ Dam’s ✨",'Duel Log'!J$2:J$5455,$A25)+COUNTIFS('Duel Log'!C$2:C$5455,"WL ツ Dam’s ✨",'Duel Log'!K$2:K$5455,$A25)+COUNTIFS('Duel Log'!C$2:C$5455,"WL ツ Dam’s ✨",'Duel Log'!L$2:L$5455,$A25)+COUNTIFS('Duel Log'!C$2:C$5455,"WL ツ Dam’s ✨",'Duel Log'!M$2:M$5455,$A25)+COUNTIFS('Duel Log'!C$2:C$5455,"WL ツ Dam’s ✨",'Duel Log'!N$2:N$5455,$A25)+COUNTIFS('Duel Log'!C$2:C$5455,"WL ツ Dam’s ✨",'Duel Log'!O$2:O$5455,$A25)+COUNTIFS('Duel Log'!C$2:C$5455,"WL ツ Dam’s ✨",'Duel Log'!P$2:P$5455,$A25)</f>
        <v>0</v>
      </c>
      <c r="BJ25" s="17" t="n">
        <f aca="false">COUNTIFS('Duel Log'!C$2:C$5455,"Wallace",'Duel Log'!I$2:I$5455,$A25)+COUNTIFS('Duel Log'!C$2:C$5455,"Wallace",'Duel Log'!J$2:J$5455,$A25)+COUNTIFS('Duel Log'!C$2:C$5455,"Wallace",'Duel Log'!K$2:K$5455,$A25)+COUNTIFS('Duel Log'!C$2:C$5455,"Wallace",'Duel Log'!L$2:L$5455,$A25)+COUNTIFS('Duel Log'!C$2:C$5455,"Wallace",'Duel Log'!M$2:M$5455,$A25)+COUNTIFS('Duel Log'!C$2:C$5455,"Wallace",'Duel Log'!N$2:N$5455,$A25)+COUNTIFS('Duel Log'!C$2:C$5455,"Wallace",'Duel Log'!O$2:O$5455,$A25)+COUNTIFS('Duel Log'!C$2:C$5455,"Wallace",'Duel Log'!P$2:P$5455,$A25)</f>
        <v>1</v>
      </c>
      <c r="BK25" s="17" t="n">
        <f aca="false">COUNTIFS('Duel Log'!C$2:C$5455,"Wyze❤️Ultimo",'Duel Log'!I$2:I$5455,$A25)+COUNTIFS('Duel Log'!C$2:C$5455,"Wyze❤️Ultimo",'Duel Log'!J$2:J$5455,$A25)+COUNTIFS('Duel Log'!C$2:C$5455,"Wyze❤️Ultimo",'Duel Log'!K$2:K$5455,$A25)+COUNTIFS('Duel Log'!C$2:C$5455,"Wyze❤️Ultimo",'Duel Log'!L$2:L$5455,$A25)+COUNTIFS('Duel Log'!C$2:C$5455,"Wyze❤️Ultimo",'Duel Log'!M$2:M$5455,$A25)+COUNTIFS('Duel Log'!C$2:C$5455,"Wyze❤️Ultimo",'Duel Log'!N$2:N$5455,$A25)+COUNTIFS('Duel Log'!C$2:C$5455,"Wyze❤️Ultimo",'Duel Log'!O$2:O$5455,$A25)+COUNTIFS('Duel Log'!C$2:C$5455,"Wyze❤️Ultimo",'Duel Log'!P$2:P$5455,$A25)</f>
        <v>2</v>
      </c>
      <c r="BL25" s="17" t="n">
        <f aca="false">COUNTIFS('Duel Log'!C$2:C$5455,"Yoru",'Duel Log'!I$2:I$5455,$A25)+COUNTIFS('Duel Log'!C$2:C$5455,"Yoru",'Duel Log'!J$2:J$5455,$A25)+COUNTIFS('Duel Log'!C$2:C$5455,"Yoru",'Duel Log'!K$2:K$5455,$A25)+COUNTIFS('Duel Log'!C$2:C$5455,"Yoru",'Duel Log'!L$2:L$5455,$A25)+COUNTIFS('Duel Log'!C$2:C$5455,"Yoru",'Duel Log'!M$2:M$5455,$A25)+COUNTIFS('Duel Log'!C$2:C$5455,"Yoru",'Duel Log'!N$2:N$5455,$A25)+COUNTIFS('Duel Log'!C$2:C$5455,"Yoru",'Duel Log'!O$2:O$5455,$A25)+COUNTIFS('Duel Log'!C$2:C$5455,"Yoru",'Duel Log'!P$2:P$5455,$A25)</f>
        <v>1</v>
      </c>
      <c r="BM25" s="17" t="n">
        <f aca="false">COUNTIFS('Duel Log'!C$2:C$5455,"ZQuentino",'Duel Log'!I$2:I$5455,$A25)+COUNTIFS('Duel Log'!C$2:C$5455,"ZQuentino",'Duel Log'!J$2:J$5455,$A25)+COUNTIFS('Duel Log'!C$2:C$5455,"ZQuentino",'Duel Log'!K$2:K$5455,$A25)+COUNTIFS('Duel Log'!C$2:C$5455,"ZQuentino",'Duel Log'!L$2:L$5455,$A25)+COUNTIFS('Duel Log'!C$2:C$5455,"ZQuentino",'Duel Log'!M$2:M$5455,$A25)+COUNTIFS('Duel Log'!C$2:C$5455,"ZQuentino",'Duel Log'!N$2:N$5455,$A25)+COUNTIFS('Duel Log'!C$2:C$5455,"ZQuentino",'Duel Log'!O$2:O$5455,$A25)+COUNTIFS('Duel Log'!C$2:C$5455,"ZQuentino",'Duel Log'!P$2:P$5455,$A25)</f>
        <v>0</v>
      </c>
      <c r="BN25" s="17" t="n">
        <f aca="false">COUNTIFS('Duel Log'!C$2:C$5455,"adriel",'Duel Log'!I$2:I$5455,$A25)+COUNTIFS('Duel Log'!C$2:C$5455,"adriel",'Duel Log'!J$2:J$5455,$A25)+COUNTIFS('Duel Log'!C$2:C$5455,"adriel",'Duel Log'!K$2:K$5455,$A25)+COUNTIFS('Duel Log'!C$2:C$5455,"adriel",'Duel Log'!L$2:L$5455,$A25)+COUNTIFS('Duel Log'!C$2:C$5455,"adriel",'Duel Log'!M$2:M$5455,$A25)+COUNTIFS('Duel Log'!C$2:C$5455,"adriel",'Duel Log'!N$2:N$5455,$A25)+COUNTIFS('Duel Log'!C$2:C$5455,"adriel",'Duel Log'!O$2:O$5455,$A25)+COUNTIFS('Duel Log'!C$2:C$5455,"adriel",'Duel Log'!P$2:P$5455,$A25)</f>
        <v>0</v>
      </c>
      <c r="BO25" s="17" t="n">
        <f aca="false">COUNTIFS('Duel Log'!C$2:C$5455,"dark✨安花",'Duel Log'!I$2:I$5455,$A25)+COUNTIFS('Duel Log'!C$2:C$5455,"dark✨安花",'Duel Log'!J$2:J$5455,$A25)+COUNTIFS('Duel Log'!C$2:C$5455,"dark✨安花",'Duel Log'!K$2:K$5455,$A25)+COUNTIFS('Duel Log'!C$2:C$5455,"dark✨安花",'Duel Log'!L$2:L$5455,$A25)+COUNTIFS('Duel Log'!C$2:C$5455,"dark✨安花",'Duel Log'!M$2:M$5455,$A25)+COUNTIFS('Duel Log'!C$2:C$5455,"dark✨安花",'Duel Log'!N$2:N$5455,$A25)+COUNTIFS('Duel Log'!C$2:C$5455,"dark✨安花",'Duel Log'!O$2:O$5455,$A25)+COUNTIFS('Duel Log'!C$2:C$5455,"dark✨安花",'Duel Log'!P$2:P$5455,$A25)</f>
        <v>0</v>
      </c>
      <c r="BP25" s="17" t="n">
        <f aca="false">COUNTIFS('Duel Log'!C$2:C$5455,"droy",'Duel Log'!I$2:I$5455,$A25)+COUNTIFS('Duel Log'!C$2:C$5455,"droy",'Duel Log'!J$2:J$5455,$A25)+COUNTIFS('Duel Log'!C$2:C$5455,"droy",'Duel Log'!K$2:K$5455,$A25)+COUNTIFS('Duel Log'!C$2:C$5455,"droy",'Duel Log'!L$2:L$5455,$A25)+COUNTIFS('Duel Log'!C$2:C$5455,"droy",'Duel Log'!M$2:M$5455,$A25)+COUNTIFS('Duel Log'!C$2:C$5455,"droy",'Duel Log'!N$2:N$5455,$A25)+COUNTIFS('Duel Log'!C$2:C$5455,"droy",'Duel Log'!O$2:O$5455,$A25)+COUNTIFS('Duel Log'!C$2:C$5455,"droy",'Duel Log'!P$2:P$5455,$A25)</f>
        <v>1</v>
      </c>
      <c r="BQ25" s="17" t="n">
        <f aca="false">COUNTIFS('Duel Log'!C$2:C$5455,"evolve✨律师",'Duel Log'!I$2:I$5455,$A25)+COUNTIFS('Duel Log'!C$2:C$5455,"evolve✨律师",'Duel Log'!J$2:J$5455,$A25)+COUNTIFS('Duel Log'!C$2:C$5455,"evolve✨律师",'Duel Log'!K$2:K$5455,$A25)+COUNTIFS('Duel Log'!C$2:C$5455,"evolve✨律师",'Duel Log'!L$2:L$5455,$A25)+COUNTIFS('Duel Log'!C$2:C$5455,"evolve✨律师",'Duel Log'!M$2:M$5455,$A25)+COUNTIFS('Duel Log'!C$2:C$5455,"evolve✨律师",'Duel Log'!N$2:N$5455,$A25)+COUNTIFS('Duel Log'!C$2:C$5455,"evolve✨律师",'Duel Log'!O$2:O$5455,$A25)+COUNTIFS('Duel Log'!C$2:C$5455,"evolve✨律师",'Duel Log'!P$2:P$5455,$A25)</f>
        <v>0</v>
      </c>
      <c r="BR25" s="17" t="n">
        <f aca="false">COUNTIFS('Duel Log'!C$2:C$5455,"fluffypotato99",'Duel Log'!I$2:I$5455,$A25)+COUNTIFS('Duel Log'!C$2:C$5455,"fluffypotato99",'Duel Log'!J$2:J$5455,$A25)+COUNTIFS('Duel Log'!C$2:C$5455,"fluffypotato99",'Duel Log'!K$2:K$5455,$A25)+COUNTIFS('Duel Log'!C$2:C$5455,"fluffypotato99",'Duel Log'!L$2:L$5455,$A25)+COUNTIFS('Duel Log'!C$2:C$5455,"fluffypotato99",'Duel Log'!M$2:M$5455,$A25)+COUNTIFS('Duel Log'!C$2:C$5455,"fluffypotato99",'Duel Log'!N$2:N$5455,$A25)+COUNTIFS('Duel Log'!C$2:C$5455,"fluffypotato99",'Duel Log'!O$2:O$5455,$A25)+COUNTIFS('Duel Log'!C$2:C$5455,"fluffypotato99",'Duel Log'!P$2:P$5455,$A25)</f>
        <v>1</v>
      </c>
      <c r="BS25" s="17" t="n">
        <f aca="false">COUNTIFS('Duel Log'!C$2:C$5455,"kodigogg",'Duel Log'!I$2:I$5455,$A25)+COUNTIFS('Duel Log'!C$2:C$5455,"kodigogg",'Duel Log'!J$2:J$5455,$A25)+COUNTIFS('Duel Log'!C$2:C$5455,"kodigogg",'Duel Log'!K$2:K$5455,$A25)+COUNTIFS('Duel Log'!C$2:C$5455,"kodigogg",'Duel Log'!L$2:L$5455,$A25)+COUNTIFS('Duel Log'!C$2:C$5455,"kodigogg",'Duel Log'!M$2:M$5455,$A25)+COUNTIFS('Duel Log'!C$2:C$5455,"kodigogg",'Duel Log'!N$2:N$5455,$A25)+COUNTIFS('Duel Log'!C$2:C$5455,"kodigogg",'Duel Log'!O$2:O$5455,$A25)+COUNTIFS('Duel Log'!C$2:C$5455,"kodigogg",'Duel Log'!P$2:P$5455,$A25)</f>
        <v>0</v>
      </c>
      <c r="BT25" s="17" t="n">
        <f aca="false">COUNTIFS('Duel Log'!C$2:C$5455,"⇀スキル丨Hadi",'Duel Log'!I$2:I$5455,$A25)+COUNTIFS('Duel Log'!C$2:C$5455,"⇀スキル丨Hadi",'Duel Log'!J$2:J$5455,$A25)+COUNTIFS('Duel Log'!C$2:C$5455,"⇀スキル丨Hadi",'Duel Log'!K$2:K$5455,$A25)+COUNTIFS('Duel Log'!C$2:C$5455,"⇀スキル丨Hadi",'Duel Log'!L$2:L$5455,$A25)+COUNTIFS('Duel Log'!C$2:C$5455,"⇀スキル丨Hadi",'Duel Log'!M$2:M$5455,$A25)+COUNTIFS('Duel Log'!C$2:C$5455,"⇀スキル丨Hadi",'Duel Log'!N$2:N$5455,$A25)+COUNTIFS('Duel Log'!C$2:C$5455,"⇀スキル丨Hadi",'Duel Log'!O$2:O$5455,$A25)+COUNTIFS('Duel Log'!C$2:C$5455,"⇀スキル丨Hadi",'Duel Log'!P$2:P$5455,$A25)</f>
        <v>0</v>
      </c>
      <c r="BU25" s="17" t="n">
        <f aca="false">COUNTIFS('Duel Log'!C$2:C$5455,"✨Tanji",'Duel Log'!I$2:I$5455,$A25)+COUNTIFS('Duel Log'!C$2:C$5455,"✨Tanji",'Duel Log'!J$2:J$5455,$A25)+COUNTIFS('Duel Log'!C$2:C$5455,"✨Tanji",'Duel Log'!K$2:K$5455,$A25)+COUNTIFS('Duel Log'!C$2:C$5455,"✨Tanji",'Duel Log'!L$2:L$5455,$A25)+COUNTIFS('Duel Log'!C$2:C$5455,"✨Tanji",'Duel Log'!M$2:M$5455,$A25)+COUNTIFS('Duel Log'!C$2:C$5455,"✨Tanji",'Duel Log'!N$2:N$5455,$A25)+COUNTIFS('Duel Log'!C$2:C$5455,"✨Tanji",'Duel Log'!O$2:O$5455,$A25)+COUNTIFS('Duel Log'!C$2:C$5455,"✨Tanji",'Duel Log'!P$2:P$5455,$A25)</f>
        <v>2</v>
      </c>
      <c r="BV25" s="17" t="n">
        <f aca="false">COUNTIFS('Duel Log'!C$2:C$5455,"くり",'Duel Log'!I$2:I$5455,$A25)+COUNTIFS('Duel Log'!C$2:C$5455,"くり",'Duel Log'!J$2:J$5455,$A25)+COUNTIFS('Duel Log'!C$2:C$5455,"くり",'Duel Log'!K$2:K$5455,$A25)+COUNTIFS('Duel Log'!C$2:C$5455,"くり",'Duel Log'!L$2:L$5455,$A25)+COUNTIFS('Duel Log'!C$2:C$5455,"くり",'Duel Log'!M$2:M$5455,$A25)+COUNTIFS('Duel Log'!C$2:C$5455,"くり",'Duel Log'!N$2:N$5455,$A25)+COUNTIFS('Duel Log'!C$2:C$5455,"くり",'Duel Log'!O$2:O$5455,$A25)+COUNTIFS('Duel Log'!C$2:C$5455,"くり",'Duel Log'!P$2:P$5455,$A25)</f>
        <v>0</v>
      </c>
      <c r="BW25" s="17" t="n">
        <f aca="false">COUNTIFS('Duel Log'!C$2:C$5455,"ぐりてゃん",'Duel Log'!I$2:I$5455,$A25)+COUNTIFS('Duel Log'!C$2:C$5455,"ぐりてゃん",'Duel Log'!J$2:J$5455,$A25)+COUNTIFS('Duel Log'!C$2:C$5455,"ぐりてゃん",'Duel Log'!K$2:K$5455,$A25)+COUNTIFS('Duel Log'!C$2:C$5455,"ぐりてゃん",'Duel Log'!L$2:L$5455,$A25)+COUNTIFS('Duel Log'!C$2:C$5455,"ぐりてゃん",'Duel Log'!M$2:M$5455,$A25)+COUNTIFS('Duel Log'!C$2:C$5455,"ぐりてゃん",'Duel Log'!N$2:N$5455,$A25)+COUNTIFS('Duel Log'!C$2:C$5455,"ぐりてゃん",'Duel Log'!O$2:O$5455,$A25)+COUNTIFS('Duel Log'!C$2:C$5455,"ぐりてゃん",'Duel Log'!P$2:P$5455,$A25)</f>
        <v>1</v>
      </c>
      <c r="BX25" s="17" t="n">
        <f aca="false">COUNTIFS('Duel Log'!C$2:C$5455,"たぁ",'Duel Log'!I$2:I$5455,$A25)+COUNTIFS('Duel Log'!C$2:C$5455,"たぁ",'Duel Log'!J$2:J$5455,$A25)+COUNTIFS('Duel Log'!C$2:C$5455,"たぁ",'Duel Log'!K$2:K$5455,$A25)+COUNTIFS('Duel Log'!C$2:C$5455,"たぁ",'Duel Log'!L$2:L$5455,$A25)+COUNTIFS('Duel Log'!C$2:C$5455,"たぁ",'Duel Log'!M$2:M$5455,$A25)+COUNTIFS('Duel Log'!C$2:C$5455,"たぁ",'Duel Log'!N$2:N$5455,$A25)+COUNTIFS('Duel Log'!C$2:C$5455,"たぁ",'Duel Log'!O$2:O$5455,$A25)+COUNTIFS('Duel Log'!C$2:C$5455,"たぁ",'Duel Log'!P$2:P$5455,$A25)</f>
        <v>3</v>
      </c>
      <c r="BY25" s="17" t="n">
        <f aca="false">COUNTIFS('Duel Log'!C$2:C$5455,"てち",'Duel Log'!I$2:I$5455,$A25)+COUNTIFS('Duel Log'!C$2:C$5455,"てち",'Duel Log'!J$2:J$5455,$A25)+COUNTIFS('Duel Log'!C$2:C$5455,"てち",'Duel Log'!K$2:K$5455,$A25)+COUNTIFS('Duel Log'!C$2:C$5455,"てち",'Duel Log'!L$2:L$5455,$A25)+COUNTIFS('Duel Log'!C$2:C$5455,"てち",'Duel Log'!M$2:M$5455,$A25)+COUNTIFS('Duel Log'!C$2:C$5455,"てち",'Duel Log'!N$2:N$5455,$A25)+COUNTIFS('Duel Log'!C$2:C$5455,"てち",'Duel Log'!O$2:O$5455,$A25)+COUNTIFS('Duel Log'!C$2:C$5455,"てち",'Duel Log'!P$2:P$5455,$A25)</f>
        <v>0</v>
      </c>
      <c r="BZ25" s="17" t="n">
        <f aca="false">COUNTIFS('Duel Log'!C$2:C$5455,"むぎったん",'Duel Log'!I$2:I$5455,$A25)+COUNTIFS('Duel Log'!C$2:C$5455,"むぎったん",'Duel Log'!J$2:J$5455,$A25)+COUNTIFS('Duel Log'!C$2:C$5455,"むぎったん",'Duel Log'!K$2:K$5455,$A25)+COUNTIFS('Duel Log'!C$2:C$5455,"むぎったん",'Duel Log'!L$2:L$5455,$A25)+COUNTIFS('Duel Log'!C$2:C$5455,"むぎったん",'Duel Log'!M$2:M$5455,$A25)+COUNTIFS('Duel Log'!C$2:C$5455,"むぎったん",'Duel Log'!N$2:N$5455,$A25)+COUNTIFS('Duel Log'!C$2:C$5455,"むぎったん",'Duel Log'!O$2:O$5455,$A25)+COUNTIFS('Duel Log'!C$2:C$5455,"むぎったん",'Duel Log'!P$2:P$5455,$A25)</f>
        <v>2</v>
      </c>
      <c r="CA25" s="17" t="n">
        <f aca="false">COUNTIFS('Duel Log'!C$2:C$5455,"加急Sinistro™",'Duel Log'!I$2:I$5455,$A25)+COUNTIFS('Duel Log'!C$2:C$5455,"加急Sinistro™",'Duel Log'!J$2:J$5455,$A25)+COUNTIFS('Duel Log'!C$2:C$5455,"加急Sinistro™",'Duel Log'!K$2:K$5455,$A25)+COUNTIFS('Duel Log'!C$2:C$5455,"加急Sinistro™",'Duel Log'!L$2:L$5455,$A25)+COUNTIFS('Duel Log'!C$2:C$5455,"加急Sinistro™",'Duel Log'!M$2:M$5455,$A25)+COUNTIFS('Duel Log'!C$2:C$5455,"加急Sinistro™",'Duel Log'!N$2:N$5455,$A25)+COUNTIFS('Duel Log'!C$2:C$5455,"加急Sinistro™",'Duel Log'!O$2:O$5455,$A25)+COUNTIFS('Duel Log'!C$2:C$5455,"加急Sinistro™",'Duel Log'!P$2:P$5455,$A25)</f>
        <v>0</v>
      </c>
      <c r="CB25" s="17" t="n">
        <f aca="false">COUNTIFS('Duel Log'!C$2:C$5455,"枫｜rakan❤️安之",'Duel Log'!I$2:I$5455,$A25)+COUNTIFS('Duel Log'!C$2:C$5455,"枫｜rakan❤️安之",'Duel Log'!J$2:J$5455,$A25)+COUNTIFS('Duel Log'!C$2:C$5455,"枫｜rakan❤️安之",'Duel Log'!K$2:K$5455,$A25)+COUNTIFS('Duel Log'!C$2:C$5455,"枫｜rakan❤️安之",'Duel Log'!L$2:L$5455,$A25)+COUNTIFS('Duel Log'!C$2:C$5455,"枫｜rakan❤️安之",'Duel Log'!M$2:M$5455,$A25)+COUNTIFS('Duel Log'!C$2:C$5455,"枫｜rakan❤️安之",'Duel Log'!N$2:N$5455,$A25)+COUNTIFS('Duel Log'!C$2:C$5455,"枫｜rakan❤️安之",'Duel Log'!O$2:O$5455,$A25)+COUNTIFS('Duel Log'!C$2:C$5455,"枫｜rakan❤️安之",'Duel Log'!P$2:P$5455,$A25)</f>
        <v>0</v>
      </c>
      <c r="CC25" s="17" t="n">
        <f aca="false">COUNTIFS('Duel Log'!C$2:C$5455,"神│Venpers™☆",'Duel Log'!I$2:I$5455,$A25)+COUNTIFS('Duel Log'!C$2:C$5455,"神│Venpers™☆",'Duel Log'!J$2:J$5455,$A25)+COUNTIFS('Duel Log'!C$2:C$5455,"神│Venpers™☆",'Duel Log'!K$2:K$5455,$A25)+COUNTIFS('Duel Log'!C$2:C$5455,"神│Venpers™☆",'Duel Log'!L$2:L$5455,$A25)+COUNTIFS('Duel Log'!C$2:C$5455,"神│Venpers™☆",'Duel Log'!M$2:M$5455,$A25)+COUNTIFS('Duel Log'!C$2:C$5455,"神│Venpers™☆",'Duel Log'!N$2:N$5455,$A25)+COUNTIFS('Duel Log'!C$2:C$5455,"神│Venpers™☆",'Duel Log'!O$2:O$5455,$A25)+COUNTIFS('Duel Log'!C$2:C$5455,"神│Venpers™☆",'Duel Log'!P$2:P$5455,$A25)</f>
        <v>0</v>
      </c>
      <c r="CD25" s="17" t="n">
        <f aca="false">COUNTIFS('Duel Log'!C$2:C$5455,"老板 Ι Batan’宙斯",'Duel Log'!I$2:I$5455,$A25)+COUNTIFS('Duel Log'!C$2:C$5455,"老板 Ι Batan’宙斯",'Duel Log'!J$2:J$5455,$A25)+COUNTIFS('Duel Log'!C$2:C$5455,"老板 Ι Batan’宙斯",'Duel Log'!K$2:K$5455,$A25)+COUNTIFS('Duel Log'!C$2:C$5455,"老板 Ι Batan’宙斯",'Duel Log'!L$2:L$5455,$A25)+COUNTIFS('Duel Log'!C$2:C$5455,"老板 Ι Batan’宙斯",'Duel Log'!M$2:M$5455,$A25)+COUNTIFS('Duel Log'!C$2:C$5455,"老板 Ι Batan’宙斯",'Duel Log'!N$2:N$5455,$A25)+COUNTIFS('Duel Log'!C$2:C$5455,"老板 Ι Batan’宙斯",'Duel Log'!O$2:O$5455,$A25)+COUNTIFS('Duel Log'!C$2:C$5455,"老板 Ι Batan’宙斯",'Duel Log'!P$2:P$5455,$A25)</f>
        <v>4</v>
      </c>
      <c r="CE25" s="17" t="n">
        <f aca="false">COUNTIFS('Duel Log'!C$2:C$5455,"鬼舞辻無惨",'Duel Log'!I$2:I$5455,$A25)+COUNTIFS('Duel Log'!C$2:C$5455,"鬼舞辻無惨",'Duel Log'!J$2:J$5455,$A25)+COUNTIFS('Duel Log'!C$2:C$5455,"鬼舞辻無惨",'Duel Log'!K$2:K$5455,$A25)+COUNTIFS('Duel Log'!C$2:C$5455,"鬼舞辻無惨",'Duel Log'!L$2:L$5455,$A25)+COUNTIFS('Duel Log'!C$2:C$5455,"鬼舞辻無惨",'Duel Log'!M$2:M$5455,$A25)+COUNTIFS('Duel Log'!C$2:C$5455,"鬼舞辻無惨",'Duel Log'!N$2:N$5455,$A25)+COUNTIFS('Duel Log'!C$2:C$5455,"鬼舞辻無惨",'Duel Log'!O$2:O$5455,$A25)+COUNTIFS('Duel Log'!C$2:C$5455,"鬼舞辻無惨",'Duel Log'!P$2:P$5455,$A25)</f>
        <v>0</v>
      </c>
      <c r="CF25" s="17" t="n">
        <f aca="false">COUNTIFS('Duel Log'!C$2:C$5455,"ꨄ Max ✨",'Duel Log'!I$2:I$5455,$A25)+COUNTIFS('Duel Log'!C$2:C$5455,"ꨄ Max ✨",'Duel Log'!J$2:J$5455,$A25)+COUNTIFS('Duel Log'!C$2:C$5455,"ꨄ Max ✨",'Duel Log'!K$2:K$5455,$A25)+COUNTIFS('Duel Log'!C$2:C$5455,"ꨄ Max ✨",'Duel Log'!L$2:L$5455,$A25)+COUNTIFS('Duel Log'!C$2:C$5455,"ꨄ Max ✨",'Duel Log'!M$2:M$5455,$A25)+COUNTIFS('Duel Log'!C$2:C$5455,"ꨄ Max ✨",'Duel Log'!N$2:N$5455,$A25)+COUNTIFS('Duel Log'!C$2:C$5455,"ꨄ Max ✨",'Duel Log'!O$2:O$5455,$A25)+COUNTIFS('Duel Log'!C$2:C$5455,"ꨄ Max ✨",'Duel Log'!P$2:P$5455,$A25)</f>
        <v>1</v>
      </c>
      <c r="CG25" s="17" t="n">
        <f aca="false">COUNTIFS('Duel Log'!C$2:C$5455,"사과도둑",'Duel Log'!I$2:I$5455,$A25)+COUNTIFS('Duel Log'!C$2:C$5455,"사과도둑",'Duel Log'!J$2:J$5455,$A25)+COUNTIFS('Duel Log'!C$2:C$5455,"사과도둑",'Duel Log'!K$2:K$5455,$A25)+COUNTIFS('Duel Log'!C$2:C$5455,"사과도둑",'Duel Log'!L$2:L$5455,$A25)+COUNTIFS('Duel Log'!C$2:C$5455,"사과도둑",'Duel Log'!M$2:M$5455,$A25)+COUNTIFS('Duel Log'!C$2:C$5455,"사과도둑",'Duel Log'!N$2:N$5455,$A25)+COUNTIFS('Duel Log'!C$2:C$5455,"사과도둑",'Duel Log'!O$2:O$5455,$A25)+COUNTIFS('Duel Log'!C$2:C$5455,"사과도둑",'Duel Log'!P$2:P$5455,$A25)</f>
        <v>0</v>
      </c>
      <c r="CH25" s="17" t="n">
        <f aca="false">COUNTIFS('Duel Log'!C$2:C$5455,"우티비구독좋아요",'Duel Log'!I$2:I$5455,$A25)+COUNTIFS('Duel Log'!C$2:C$5455,"우티비구독좋아요",'Duel Log'!J$2:J$5455,$A25)+COUNTIFS('Duel Log'!C$2:C$5455,"우티비구독좋아요",'Duel Log'!K$2:K$5455,$A25)+COUNTIFS('Duel Log'!C$2:C$5455,"우티비구독좋아요",'Duel Log'!L$2:L$5455,$A25)+COUNTIFS('Duel Log'!C$2:C$5455,"우티비구독좋아요",'Duel Log'!M$2:M$5455,$A25)+COUNTIFS('Duel Log'!C$2:C$5455,"우티비구독좋아요",'Duel Log'!N$2:N$5455,$A25)+COUNTIFS('Duel Log'!C$2:C$5455,"우티비구독좋아요",'Duel Log'!O$2:O$5455,$A25)+COUNTIFS('Duel Log'!C$2:C$5455,"우티비구독좋아요",'Duel Log'!P$2:P$5455,$A25)</f>
        <v>1</v>
      </c>
    </row>
    <row r="26" customFormat="false" ht="15" hidden="false" customHeight="true" outlineLevel="0" collapsed="false">
      <c r="A26" s="11" t="s">
        <v>201</v>
      </c>
      <c r="B26" s="17" t="n">
        <f aca="false">COUNTIFS('Duel Log'!C$2:C$5455,"!¡osama™️!¡",'Duel Log'!I$2:I$5455,$A26)+COUNTIFS('Duel Log'!C$2:C$5455,"!¡osama™️!¡",'Duel Log'!J$2:J$5455,$A26)+COUNTIFS('Duel Log'!C$2:C$5455,"!¡osama™️!¡",'Duel Log'!K$2:K$5455,$A26)+COUNTIFS('Duel Log'!C$2:C$5455,"!¡osama™️!¡",'Duel Log'!L$2:L$5455,$A26)+COUNTIFS('Duel Log'!C$2:C$5455,"!¡osama™️!¡",'Duel Log'!M$2:M$5455,$A26)+COUNTIFS('Duel Log'!C$2:C$5455,"!¡osama™️!¡",'Duel Log'!N$2:N$5455,$A26)+COUNTIFS('Duel Log'!C$2:C$5455,"!¡osama™️!¡",'Duel Log'!O$2:O$5455,$A26)+COUNTIFS('Duel Log'!C$2:C$5455,"!¡osama™️!¡",'Duel Log'!P$2:P$5455,$A26)</f>
        <v>1</v>
      </c>
      <c r="C26" s="17" t="n">
        <f aca="false">COUNTIFS('Duel Log'!C$2:C$5455,"40k Oker",'Duel Log'!I$2:I$5455,$A26)+COUNTIFS('Duel Log'!C$2:C$5455,"40k Oker",'Duel Log'!J$2:J$5455,$A26)+COUNTIFS('Duel Log'!C$2:C$5455,"40k Oker",'Duel Log'!K$2:K$5455,$A26)+COUNTIFS('Duel Log'!C$2:C$5455,"40k Oker",'Duel Log'!L$2:L$5455,$A26)+COUNTIFS('Duel Log'!C$2:C$5455,"40k Oker",'Duel Log'!M$2:M$5455,$A26)+COUNTIFS('Duel Log'!C$2:C$5455,"40k Oker",'Duel Log'!N$2:N$5455,$A26)+COUNTIFS('Duel Log'!C$2:C$5455,"40k Oker",'Duel Log'!O$2:O$5455,$A26)+COUNTIFS('Duel Log'!C$2:C$5455,"40k Oker",'Duel Log'!P$2:P$5455,$A26)</f>
        <v>3</v>
      </c>
      <c r="D26" s="17" t="n">
        <f aca="false">COUNTIFS('Duel Log'!C$2:C$5455,"Adox",'Duel Log'!I$2:I$5455,$A26)+COUNTIFS('Duel Log'!C$2:C$5455,"Adox",'Duel Log'!J$2:J$5455,$A26)+COUNTIFS('Duel Log'!C$2:C$5455,"Adox",'Duel Log'!K$2:K$5455,$A26)+COUNTIFS('Duel Log'!C$2:C$5455,"Adox",'Duel Log'!L$2:L$5455,$A26)+COUNTIFS('Duel Log'!C$2:C$5455,"Adox",'Duel Log'!M$2:M$5455,$A26)+COUNTIFS('Duel Log'!C$2:C$5455,"Adox",'Duel Log'!N$2:N$5455,$A26)+COUNTIFS('Duel Log'!C$2:C$5455,"Adox",'Duel Log'!O$2:O$5455,$A26)+COUNTIFS('Duel Log'!C$2:C$5455,"Adox",'Duel Log'!P$2:P$5455,$A26)</f>
        <v>6</v>
      </c>
      <c r="E26" s="17" t="n">
        <f aca="false">COUNTIFS('Duel Log'!C$2:C$5455,"Asaf",'Duel Log'!I$2:I$5455,$A26)+COUNTIFS('Duel Log'!C$2:C$5455,"Asaf",'Duel Log'!J$2:J$5455,$A26)+COUNTIFS('Duel Log'!C$2:C$5455,"Asaf",'Duel Log'!K$2:K$5455,$A26)+COUNTIFS('Duel Log'!C$2:C$5455,"Asaf",'Duel Log'!L$2:L$5455,$A26)+COUNTIFS('Duel Log'!C$2:C$5455,"Asaf",'Duel Log'!M$2:M$5455,$A26)+COUNTIFS('Duel Log'!C$2:C$5455,"Asaf",'Duel Log'!N$2:N$5455,$A26)+COUNTIFS('Duel Log'!C$2:C$5455,"Asaf",'Duel Log'!O$2:O$5455,$A26)+COUNTIFS('Duel Log'!C$2:C$5455,"Asaf",'Duel Log'!P$2:P$5455,$A26)</f>
        <v>14</v>
      </c>
      <c r="F26" s="17" t="n">
        <f aca="false">COUNTIFS('Duel Log'!C$2:C$5455,"BattleSRAM",'Duel Log'!I$2:I$5455,$A26)+COUNTIFS('Duel Log'!C$2:C$5455,"BattleSRAM",'Duel Log'!J$2:J$5455,$A26)+COUNTIFS('Duel Log'!C$2:C$5455,"BattleSRAM",'Duel Log'!K$2:K$5455,$A26)+COUNTIFS('Duel Log'!C$2:C$5455,"BattleSRAM",'Duel Log'!L$2:L$5455,$A26)+COUNTIFS('Duel Log'!C$2:C$5455,"BattleSRAM",'Duel Log'!M$2:M$5455,$A26)+COUNTIFS('Duel Log'!C$2:C$5455,"BattleSRAM",'Duel Log'!N$2:N$5455,$A26)+COUNTIFS('Duel Log'!C$2:C$5455,"BattleSRAM",'Duel Log'!O$2:O$5455,$A26)+COUNTIFS('Duel Log'!C$2:C$5455,"BattleSRAM",'Duel Log'!P$2:P$5455,$A26)</f>
        <v>7</v>
      </c>
      <c r="G26" s="17" t="n">
        <f aca="false">COUNTIFS('Duel Log'!C$2:C$5455,"Betfas",'Duel Log'!I$2:I$5455,$A26)+COUNTIFS('Duel Log'!C$2:C$5455,"Betfas",'Duel Log'!J$2:J$5455,$A26)+COUNTIFS('Duel Log'!C$2:C$5455,"Betfas",'Duel Log'!K$2:K$5455,$A26)+COUNTIFS('Duel Log'!C$2:C$5455,"Betfas",'Duel Log'!L$2:L$5455,$A26)+COUNTIFS('Duel Log'!C$2:C$5455,"Betfas",'Duel Log'!M$2:M$5455,$A26)+COUNTIFS('Duel Log'!C$2:C$5455,"Betfas",'Duel Log'!N$2:N$5455,$A26)+COUNTIFS('Duel Log'!C$2:C$5455,"Betfas",'Duel Log'!O$2:O$5455,$A26)+COUNTIFS('Duel Log'!C$2:C$5455,"Betfas",'Duel Log'!P$2:P$5455,$A26)</f>
        <v>2</v>
      </c>
      <c r="H26" s="17" t="n">
        <f aca="false">COUNTIFS('Duel Log'!C$2:C$5455,"CAL Sub ™✨杰克",'Duel Log'!I$2:I$5455,$A26)+COUNTIFS('Duel Log'!C$2:C$5455,"CAL Sub ™✨杰克",'Duel Log'!J$2:J$5455,$A26)+COUNTIFS('Duel Log'!C$2:C$5455,"CAL Sub ™✨杰克",'Duel Log'!K$2:K$5455,$A26)+COUNTIFS('Duel Log'!C$2:C$5455,"CAL Sub ™✨杰克",'Duel Log'!L$2:L$5455,$A26)+COUNTIFS('Duel Log'!C$2:C$5455,"CAL Sub ™✨杰克",'Duel Log'!M$2:M$5455,$A26)+COUNTIFS('Duel Log'!C$2:C$5455,"CAL Sub ™✨杰克",'Duel Log'!N$2:N$5455,$A26)+COUNTIFS('Duel Log'!C$2:C$5455,"CAL Sub ™✨杰克",'Duel Log'!O$2:O$5455,$A26)+COUNTIFS('Duel Log'!C$2:C$5455,"CAL Sub ™✨杰克",'Duel Log'!P$2:P$5455,$A26)</f>
        <v>11</v>
      </c>
      <c r="I26" s="17" t="n">
        <f aca="false">COUNTIFS('Duel Log'!C$2:C$5455,"CAL Sub ™️✨Kun",'Duel Log'!I$2:I$5455,$A26)+COUNTIFS('Duel Log'!C$2:C$5455,"CAL Sub ™️✨Kun",'Duel Log'!J$2:J$5455,$A26)+COUNTIFS('Duel Log'!C$2:C$5455,"CAL Sub ™️✨Kun",'Duel Log'!K$2:K$5455,$A26)+COUNTIFS('Duel Log'!C$2:C$5455,"CAL Sub ™️✨Kun",'Duel Log'!L$2:L$5455,$A26)+COUNTIFS('Duel Log'!C$2:C$5455,"CAL Sub ™️✨Kun",'Duel Log'!M$2:M$5455,$A26)+COUNTIFS('Duel Log'!C$2:C$5455,"CAL Sub ™️✨Kun",'Duel Log'!N$2:N$5455,$A26)+COUNTIFS('Duel Log'!C$2:C$5455,"CAL Sub ™️✨Kun",'Duel Log'!O$2:O$5455,$A26)+COUNTIFS('Duel Log'!C$2:C$5455,"CAL Sub ™️✨Kun",'Duel Log'!P$2:P$5455,$A26)</f>
        <v>9</v>
      </c>
      <c r="J26" s="17" t="n">
        <f aca="false">COUNTIFS('Duel Log'!C$2:C$5455,"CAPGUN",'Duel Log'!I$2:I$5455,$A26)+COUNTIFS('Duel Log'!C$2:C$5455,"CAPGUN",'Duel Log'!J$2:J$5455,$A26)+COUNTIFS('Duel Log'!C$2:C$5455,"CAPGUN",'Duel Log'!K$2:K$5455,$A26)+COUNTIFS('Duel Log'!C$2:C$5455,"CAPGUN",'Duel Log'!L$2:L$5455,$A26)+COUNTIFS('Duel Log'!C$2:C$5455,"CAPGUN",'Duel Log'!M$2:M$5455,$A26)+COUNTIFS('Duel Log'!C$2:C$5455,"CAPGUN",'Duel Log'!N$2:N$5455,$A26)+COUNTIFS('Duel Log'!C$2:C$5455,"CAPGUN",'Duel Log'!O$2:O$5455,$A26)+COUNTIFS('Duel Log'!C$2:C$5455,"CAPGUN",'Duel Log'!P$2:P$5455,$A26)</f>
        <v>8</v>
      </c>
      <c r="K26" s="17" t="n">
        <f aca="false">COUNTIFS('Duel Log'!C$2:C$5455,"Clown",'Duel Log'!I$2:I$5455,$A26)+COUNTIFS('Duel Log'!C$2:C$5455,"Clown",'Duel Log'!J$2:J$5455,$A26)+COUNTIFS('Duel Log'!C$2:C$5455,"Clown",'Duel Log'!K$2:K$5455,$A26)+COUNTIFS('Duel Log'!C$2:C$5455,"Clown",'Duel Log'!L$2:L$5455,$A26)+COUNTIFS('Duel Log'!C$2:C$5455,"Clown",'Duel Log'!M$2:M$5455,$A26)+COUNTIFS('Duel Log'!C$2:C$5455,"Clown",'Duel Log'!N$2:N$5455,$A26)+COUNTIFS('Duel Log'!C$2:C$5455,"Clown",'Duel Log'!O$2:O$5455,$A26)+COUNTIFS('Duel Log'!C$2:C$5455,"Clown",'Duel Log'!P$2:P$5455,$A26)</f>
        <v>35</v>
      </c>
      <c r="L26" s="17" t="n">
        <f aca="false">COUNTIFS('Duel Log'!C$2:C$5455,"Coco",'Duel Log'!I$2:I$5455,$A26)+COUNTIFS('Duel Log'!C$2:C$5455,"Coco",'Duel Log'!J$2:J$5455,$A26)+COUNTIFS('Duel Log'!C$2:C$5455,"Coco",'Duel Log'!K$2:K$5455,$A26)+COUNTIFS('Duel Log'!C$2:C$5455,"Coco",'Duel Log'!L$2:L$5455,$A26)+COUNTIFS('Duel Log'!C$2:C$5455,"Coco",'Duel Log'!M$2:M$5455,$A26)+COUNTIFS('Duel Log'!C$2:C$5455,"Coco",'Duel Log'!N$2:N$5455,$A26)+COUNTIFS('Duel Log'!C$2:C$5455,"Coco",'Duel Log'!O$2:O$5455,$A26)+COUNTIFS('Duel Log'!C$2:C$5455,"Coco",'Duel Log'!P$2:P$5455,$A26)</f>
        <v>27</v>
      </c>
      <c r="M26" s="17" t="n">
        <f aca="false">COUNTIFS('Duel Log'!C$2:C$5455,"Code: Furkan",'Duel Log'!I$2:I$5455,$A26)+COUNTIFS('Duel Log'!C$2:C$5455,"Code: Furkan",'Duel Log'!J$2:J$5455,$A26)+COUNTIFS('Duel Log'!C$2:C$5455,"Code: Furkan",'Duel Log'!K$2:K$5455,$A26)+COUNTIFS('Duel Log'!C$2:C$5455,"Code: Furkan",'Duel Log'!L$2:L$5455,$A26)+COUNTIFS('Duel Log'!C$2:C$5455,"Code: Furkan",'Duel Log'!M$2:M$5455,$A26)+COUNTIFS('Duel Log'!C$2:C$5455,"Code: Furkan",'Duel Log'!N$2:N$5455,$A26)+COUNTIFS('Duel Log'!C$2:C$5455,"Code: Furkan",'Duel Log'!O$2:O$5455,$A26)+COUNTIFS('Duel Log'!C$2:C$5455,"Code: Furkan",'Duel Log'!P$2:P$5455,$A26)</f>
        <v>10</v>
      </c>
      <c r="N26" s="17" t="n">
        <f aca="false">COUNTIFS('Duel Log'!C$2:C$5455,"DK",'Duel Log'!I$2:I$5455,$A26)+COUNTIFS('Duel Log'!C$2:C$5455,"DK",'Duel Log'!J$2:J$5455,$A26)+COUNTIFS('Duel Log'!C$2:C$5455,"DK",'Duel Log'!K$2:K$5455,$A26)+COUNTIFS('Duel Log'!C$2:C$5455,"DK",'Duel Log'!L$2:L$5455,$A26)+COUNTIFS('Duel Log'!C$2:C$5455,"DK",'Duel Log'!M$2:M$5455,$A26)+COUNTIFS('Duel Log'!C$2:C$5455,"DK",'Duel Log'!N$2:N$5455,$A26)+COUNTIFS('Duel Log'!C$2:C$5455,"DK",'Duel Log'!O$2:O$5455,$A26)+COUNTIFS('Duel Log'!C$2:C$5455,"DK",'Duel Log'!P$2:P$5455,$A26)</f>
        <v>2</v>
      </c>
      <c r="O26" s="17" t="n">
        <f aca="false">COUNTIFS('Duel Log'!C$2:C$5455,"DaniGamer",'Duel Log'!I$2:I$5455,$A26)+COUNTIFS('Duel Log'!C$2:C$5455,"DaniGamer",'Duel Log'!J$2:J$5455,$A26)+COUNTIFS('Duel Log'!C$2:C$5455,"DaniGamer",'Duel Log'!K$2:K$5455,$A26)+COUNTIFS('Duel Log'!C$2:C$5455,"DaniGamer",'Duel Log'!L$2:L$5455,$A26)+COUNTIFS('Duel Log'!C$2:C$5455,"DaniGamer",'Duel Log'!M$2:M$5455,$A26)+COUNTIFS('Duel Log'!C$2:C$5455,"DaniGamer",'Duel Log'!N$2:N$5455,$A26)+COUNTIFS('Duel Log'!C$2:C$5455,"DaniGamer",'Duel Log'!O$2:O$5455,$A26)+COUNTIFS('Duel Log'!C$2:C$5455,"DaniGamer",'Duel Log'!P$2:P$5455,$A26)</f>
        <v>0</v>
      </c>
      <c r="P26" s="17" t="n">
        <f aca="false">COUNTIFS('Duel Log'!C$2:C$5455,"Dess",'Duel Log'!I$2:I$5455,$A26)+COUNTIFS('Duel Log'!C$2:C$5455,"Dess",'Duel Log'!J$2:J$5455,$A26)+COUNTIFS('Duel Log'!C$2:C$5455,"Dess",'Duel Log'!K$2:K$5455,$A26)+COUNTIFS('Duel Log'!C$2:C$5455,"Dess",'Duel Log'!L$2:L$5455,$A26)+COUNTIFS('Duel Log'!C$2:C$5455,"Dess",'Duel Log'!M$2:M$5455,$A26)+COUNTIFS('Duel Log'!C$2:C$5455,"Dess",'Duel Log'!N$2:N$5455,$A26)+COUNTIFS('Duel Log'!C$2:C$5455,"Dess",'Duel Log'!O$2:O$5455,$A26)+COUNTIFS('Duel Log'!C$2:C$5455,"Dess",'Duel Log'!P$2:P$5455,$A26)</f>
        <v>5</v>
      </c>
      <c r="Q26" s="17" t="n">
        <f aca="false">COUNTIFS('Duel Log'!C$2:C$5455,"EGW",'Duel Log'!I$2:I$5455,$A26)+COUNTIFS('Duel Log'!C$2:C$5455,"EGW",'Duel Log'!J$2:J$5455,$A26)+COUNTIFS('Duel Log'!C$2:C$5455,"EGW",'Duel Log'!K$2:K$5455,$A26)+COUNTIFS('Duel Log'!C$2:C$5455,"EGW",'Duel Log'!L$2:L$5455,$A26)+COUNTIFS('Duel Log'!C$2:C$5455,"EGW",'Duel Log'!M$2:M$5455,$A26)+COUNTIFS('Duel Log'!C$2:C$5455,"EGW",'Duel Log'!N$2:N$5455,$A26)+COUNTIFS('Duel Log'!C$2:C$5455,"EGW",'Duel Log'!O$2:O$5455,$A26)+COUNTIFS('Duel Log'!C$2:C$5455,"EGW",'Duel Log'!P$2:P$5455,$A26)</f>
        <v>1</v>
      </c>
      <c r="R26" s="17" t="n">
        <f aca="false">COUNTIFS('Duel Log'!C$2:C$5455,"ErBacce",'Duel Log'!I$2:I$5455,$A26)+COUNTIFS('Duel Log'!C$2:C$5455,"ErBacce",'Duel Log'!J$2:J$5455,$A26)+COUNTIFS('Duel Log'!C$2:C$5455,"ErBacce",'Duel Log'!K$2:K$5455,$A26)+COUNTIFS('Duel Log'!C$2:C$5455,"ErBacce",'Duel Log'!L$2:L$5455,$A26)+COUNTIFS('Duel Log'!C$2:C$5455,"ErBacce",'Duel Log'!M$2:M$5455,$A26)+COUNTIFS('Duel Log'!C$2:C$5455,"ErBacce",'Duel Log'!N$2:N$5455,$A26)+COUNTIFS('Duel Log'!C$2:C$5455,"ErBacce",'Duel Log'!O$2:O$5455,$A26)+COUNTIFS('Duel Log'!C$2:C$5455,"ErBacce",'Duel Log'!P$2:P$5455,$A26)</f>
        <v>14</v>
      </c>
      <c r="S26" s="17" t="n">
        <f aca="false">COUNTIFS('Duel Log'!C$2:C$5455,"FelipePT",'Duel Log'!I$2:I$5455,$A26)+COUNTIFS('Duel Log'!C$2:C$5455,"FelipePT",'Duel Log'!J$2:J$5455,$A26)+COUNTIFS('Duel Log'!C$2:C$5455,"FelipePT",'Duel Log'!K$2:K$5455,$A26)+COUNTIFS('Duel Log'!C$2:C$5455,"FelipePT",'Duel Log'!L$2:L$5455,$A26)+COUNTIFS('Duel Log'!C$2:C$5455,"FelipePT",'Duel Log'!M$2:M$5455,$A26)+COUNTIFS('Duel Log'!C$2:C$5455,"FelipePT",'Duel Log'!N$2:N$5455,$A26)+COUNTIFS('Duel Log'!C$2:C$5455,"FelipePT",'Duel Log'!O$2:O$5455,$A26)+COUNTIFS('Duel Log'!C$2:C$5455,"FelipePT",'Duel Log'!P$2:P$5455,$A26)</f>
        <v>0</v>
      </c>
      <c r="T26" s="17" t="n">
        <f aca="false">COUNTIFS('Duel Log'!C$2:C$5455,"FrancoMedinaSL",'Duel Log'!I$2:I$5455,$A26)+COUNTIFS('Duel Log'!C$2:C$5455,"FrancoMedinaSL",'Duel Log'!J$2:J$5455,$A26)+COUNTIFS('Duel Log'!C$2:C$5455,"FrancoMedinaSL",'Duel Log'!K$2:K$5455,$A26)+COUNTIFS('Duel Log'!C$2:C$5455,"FrancoMedinaSL",'Duel Log'!L$2:L$5455,$A26)+COUNTIFS('Duel Log'!C$2:C$5455,"FrancoMedinaSL",'Duel Log'!M$2:M$5455,$A26)+COUNTIFS('Duel Log'!C$2:C$5455,"FrancoMedinaSL",'Duel Log'!N$2:N$5455,$A26)+COUNTIFS('Duel Log'!C$2:C$5455,"FrancoMedinaSL",'Duel Log'!O$2:O$5455,$A26)+COUNTIFS('Duel Log'!C$2:C$5455,"FrancoMedinaSL",'Duel Log'!P$2:P$5455,$A26)</f>
        <v>11</v>
      </c>
      <c r="U26" s="17" t="n">
        <f aca="false">COUNTIFS('Duel Log'!C$2:C$5455,"GençAslan:)",'Duel Log'!I$2:I$5455,$A26)+COUNTIFS('Duel Log'!C$2:C$5455,"GençAslan:)",'Duel Log'!J$2:J$5455,$A26)+COUNTIFS('Duel Log'!C$2:C$5455,"GençAslan:)",'Duel Log'!K$2:K$5455,$A26)+COUNTIFS('Duel Log'!C$2:C$5455,"GençAslan:)",'Duel Log'!L$2:L$5455,$A26)+COUNTIFS('Duel Log'!C$2:C$5455,"GençAslan:)",'Duel Log'!M$2:M$5455,$A26)+COUNTIFS('Duel Log'!C$2:C$5455,"GençAslan:)",'Duel Log'!N$2:N$5455,$A26)+COUNTIFS('Duel Log'!C$2:C$5455,"GençAslan:)",'Duel Log'!O$2:O$5455,$A26)+COUNTIFS('Duel Log'!C$2:C$5455,"GençAslan:)",'Duel Log'!P$2:P$5455,$A26)</f>
        <v>3</v>
      </c>
      <c r="V26" s="17" t="n">
        <f aca="false">COUNTIFS('Duel Log'!C$2:C$5455,"HaRu",'Duel Log'!I$2:I$5455,$A26)+COUNTIFS('Duel Log'!C$2:C$5455,"HaRu",'Duel Log'!J$2:J$5455,$A26)+COUNTIFS('Duel Log'!C$2:C$5455,"HaRu",'Duel Log'!K$2:K$5455,$A26)+COUNTIFS('Duel Log'!C$2:C$5455,"HaRu",'Duel Log'!L$2:L$5455,$A26)+COUNTIFS('Duel Log'!C$2:C$5455,"HaRu",'Duel Log'!M$2:M$5455,$A26)+COUNTIFS('Duel Log'!C$2:C$5455,"HaRu",'Duel Log'!N$2:N$5455,$A26)+COUNTIFS('Duel Log'!C$2:C$5455,"HaRu",'Duel Log'!O$2:O$5455,$A26)+COUNTIFS('Duel Log'!C$2:C$5455,"HaRu",'Duel Log'!P$2:P$5455,$A26)</f>
        <v>1</v>
      </c>
      <c r="W26" s="17" t="n">
        <f aca="false">COUNTIFS('Duel Log'!C$2:C$5455,"INA.BenZerRidel",'Duel Log'!I$2:I$5455,$A26)+COUNTIFS('Duel Log'!C$2:C$5455,"INA.BenZerRidel",'Duel Log'!J$2:J$5455,$A26)+COUNTIFS('Duel Log'!C$2:C$5455,"INA.BenZerRidel",'Duel Log'!K$2:K$5455,$A26)+COUNTIFS('Duel Log'!C$2:C$5455,"INA.BenZerRidel",'Duel Log'!L$2:L$5455,$A26)+COUNTIFS('Duel Log'!C$2:C$5455,"INA.BenZerRidel",'Duel Log'!M$2:M$5455,$A26)+COUNTIFS('Duel Log'!C$2:C$5455,"INA.BenZerRidel",'Duel Log'!N$2:N$5455,$A26)+COUNTIFS('Duel Log'!C$2:C$5455,"INA.BenZerRidel",'Duel Log'!O$2:O$5455,$A26)+COUNTIFS('Duel Log'!C$2:C$5455,"INA.BenZerRidel",'Duel Log'!P$2:P$5455,$A26)</f>
        <v>5</v>
      </c>
      <c r="X26" s="17" t="n">
        <f aca="false">COUNTIFS('Duel Log'!C$2:C$5455,"Ian77",'Duel Log'!I$2:I$5455,$A26)+COUNTIFS('Duel Log'!C$2:C$5455,"Ian77",'Duel Log'!J$2:J$5455,$A26)+COUNTIFS('Duel Log'!C$2:C$5455,"Ian77",'Duel Log'!K$2:K$5455,$A26)+COUNTIFS('Duel Log'!C$2:C$5455,"Ian77",'Duel Log'!L$2:L$5455,$A26)+COUNTIFS('Duel Log'!C$2:C$5455,"Ian77",'Duel Log'!M$2:M$5455,$A26)+COUNTIFS('Duel Log'!C$2:C$5455,"Ian77",'Duel Log'!N$2:N$5455,$A26)+COUNTIFS('Duel Log'!C$2:C$5455,"Ian77",'Duel Log'!O$2:O$5455,$A26)+COUNTIFS('Duel Log'!C$2:C$5455,"Ian77",'Duel Log'!P$2:P$5455,$A26)</f>
        <v>12</v>
      </c>
      <c r="Y26" s="17" t="n">
        <f aca="false">COUNTIFS('Duel Log'!C$2:C$5455,"JL Viiper",'Duel Log'!I$2:I$5455,$A26)+COUNTIFS('Duel Log'!C$2:C$5455,"JL Viiper",'Duel Log'!J$2:J$5455,$A26)+COUNTIFS('Duel Log'!C$2:C$5455,"JL Viiper",'Duel Log'!K$2:K$5455,$A26)+COUNTIFS('Duel Log'!C$2:C$5455,"JL Viiper",'Duel Log'!L$2:L$5455,$A26)+COUNTIFS('Duel Log'!C$2:C$5455,"JL Viiper",'Duel Log'!M$2:M$5455,$A26)+COUNTIFS('Duel Log'!C$2:C$5455,"JL Viiper",'Duel Log'!N$2:N$5455,$A26)+COUNTIFS('Duel Log'!C$2:C$5455,"JL Viiper",'Duel Log'!O$2:O$5455,$A26)+COUNTIFS('Duel Log'!C$2:C$5455,"JL Viiper",'Duel Log'!P$2:P$5455,$A26)</f>
        <v>9</v>
      </c>
      <c r="Z26" s="17" t="n">
        <f aca="false">COUNTIFS('Duel Log'!C$2:C$5455,"John77",'Duel Log'!I$2:I$5455,$A26)+COUNTIFS('Duel Log'!C$2:C$5455,"John77",'Duel Log'!J$2:J$5455,$A26)+COUNTIFS('Duel Log'!C$2:C$5455,"John77",'Duel Log'!K$2:K$5455,$A26)+COUNTIFS('Duel Log'!C$2:C$5455,"John77",'Duel Log'!L$2:L$5455,$A26)+COUNTIFS('Duel Log'!C$2:C$5455,"John77",'Duel Log'!M$2:M$5455,$A26)+COUNTIFS('Duel Log'!C$2:C$5455,"John77",'Duel Log'!N$2:N$5455,$A26)+COUNTIFS('Duel Log'!C$2:C$5455,"John77",'Duel Log'!O$2:O$5455,$A26)+COUNTIFS('Duel Log'!C$2:C$5455,"John77",'Duel Log'!P$2:P$5455,$A26)</f>
        <v>3</v>
      </c>
      <c r="AA26" s="17" t="n">
        <f aca="false">COUNTIFS('Duel Log'!C$2:C$5455,"JorZ",'Duel Log'!I$2:I$5455,$A26)+COUNTIFS('Duel Log'!C$2:C$5455,"JorZ",'Duel Log'!J$2:J$5455,$A26)+COUNTIFS('Duel Log'!C$2:C$5455,"JorZ",'Duel Log'!K$2:K$5455,$A26)+COUNTIFS('Duel Log'!C$2:C$5455,"JorZ",'Duel Log'!L$2:L$5455,$A26)+COUNTIFS('Duel Log'!C$2:C$5455,"JorZ",'Duel Log'!M$2:M$5455,$A26)+COUNTIFS('Duel Log'!C$2:C$5455,"JorZ",'Duel Log'!N$2:N$5455,$A26)+COUNTIFS('Duel Log'!C$2:C$5455,"JorZ",'Duel Log'!O$2:O$5455,$A26)+COUNTIFS('Duel Log'!C$2:C$5455,"JorZ",'Duel Log'!P$2:P$5455,$A26)</f>
        <v>15</v>
      </c>
      <c r="AB26" s="17" t="n">
        <f aca="false">COUNTIFS('Duel Log'!C$2:C$5455,"Kimchi77✨小小罗",'Duel Log'!I$2:I$5455,$A26)+COUNTIFS('Duel Log'!C$2:C$5455,"Kimchi77✨小小罗",'Duel Log'!J$2:J$5455,$A26)+COUNTIFS('Duel Log'!C$2:C$5455,"Kimchi77✨小小罗",'Duel Log'!K$2:K$5455,$A26)+COUNTIFS('Duel Log'!C$2:C$5455,"Kimchi77✨小小罗",'Duel Log'!L$2:L$5455,$A26)+COUNTIFS('Duel Log'!C$2:C$5455,"Kimchi77✨小小罗",'Duel Log'!M$2:M$5455,$A26)+COUNTIFS('Duel Log'!C$2:C$5455,"Kimchi77✨小小罗",'Duel Log'!N$2:N$5455,$A26)+COUNTIFS('Duel Log'!C$2:C$5455,"Kimchi77✨小小罗",'Duel Log'!O$2:O$5455,$A26)+COUNTIFS('Duel Log'!C$2:C$5455,"Kimchi77✨小小罗",'Duel Log'!P$2:P$5455,$A26)</f>
        <v>4</v>
      </c>
      <c r="AC26" s="17" t="n">
        <f aca="false">COUNTIFS('Duel Log'!C$2:C$5455,"Kitashiyan",'Duel Log'!I$2:I$5455,$A26)+COUNTIFS('Duel Log'!C$2:C$5455,"Kitashiyan",'Duel Log'!J$2:J$5455,$A26)+COUNTIFS('Duel Log'!C$2:C$5455,"Kitashiyan",'Duel Log'!K$2:K$5455,$A26)+COUNTIFS('Duel Log'!C$2:C$5455,"Kitashiyan",'Duel Log'!L$2:L$5455,$A26)+COUNTIFS('Duel Log'!C$2:C$5455,"Kitashiyan",'Duel Log'!M$2:M$5455,$A26)+COUNTIFS('Duel Log'!C$2:C$5455,"Kitashiyan",'Duel Log'!N$2:N$5455,$A26)+COUNTIFS('Duel Log'!C$2:C$5455,"Kitashiyan",'Duel Log'!O$2:O$5455,$A26)+COUNTIFS('Duel Log'!C$2:C$5455,"Kitashiyan",'Duel Log'!P$2:P$5455,$A26)</f>
        <v>18</v>
      </c>
      <c r="AD26" s="17" t="n">
        <f aca="false">COUNTIFS('Duel Log'!C$2:C$5455,"Klaus",'Duel Log'!I$2:I$5455,$A26)+COUNTIFS('Duel Log'!C$2:C$5455,"Klaus",'Duel Log'!J$2:J$5455,$A26)+COUNTIFS('Duel Log'!C$2:C$5455,"Klaus",'Duel Log'!K$2:K$5455,$A26)+COUNTIFS('Duel Log'!C$2:C$5455,"Klaus",'Duel Log'!L$2:L$5455,$A26)+COUNTIFS('Duel Log'!C$2:C$5455,"Klaus",'Duel Log'!M$2:M$5455,$A26)+COUNTIFS('Duel Log'!C$2:C$5455,"Klaus",'Duel Log'!N$2:N$5455,$A26)+COUNTIFS('Duel Log'!C$2:C$5455,"Klaus",'Duel Log'!O$2:O$5455,$A26)+COUNTIFS('Duel Log'!C$2:C$5455,"Klaus",'Duel Log'!P$2:P$5455,$A26)</f>
        <v>5</v>
      </c>
      <c r="AE26" s="17" t="n">
        <f aca="false">COUNTIFS('Duel Log'!C$2:C$5455,"LF丨张✨Ink❤️llb",'Duel Log'!I$2:I$5455,$A26)+COUNTIFS('Duel Log'!C$2:C$5455,"LF丨张✨Ink❤️llb",'Duel Log'!J$2:J$5455,$A26)+COUNTIFS('Duel Log'!C$2:C$5455,"LF丨张✨Ink❤️llb",'Duel Log'!K$2:K$5455,$A26)+COUNTIFS('Duel Log'!C$2:C$5455,"LF丨张✨Ink❤️llb",'Duel Log'!L$2:L$5455,$A26)+COUNTIFS('Duel Log'!C$2:C$5455,"LF丨张✨Ink❤️llb",'Duel Log'!M$2:M$5455,$A26)+COUNTIFS('Duel Log'!C$2:C$5455,"LF丨张✨Ink❤️llb",'Duel Log'!N$2:N$5455,$A26)+COUNTIFS('Duel Log'!C$2:C$5455,"LF丨张✨Ink❤️llb",'Duel Log'!O$2:O$5455,$A26)+COUNTIFS('Duel Log'!C$2:C$5455,"LF丨张✨Ink❤️llb",'Duel Log'!P$2:P$5455,$A26)</f>
        <v>7</v>
      </c>
      <c r="AF26" s="17" t="n">
        <f aca="false">COUNTIFS('Duel Log'!C$2:C$5455,"Lucas.xit✨之安神",'Duel Log'!I$2:I$5455,$A26)+COUNTIFS('Duel Log'!C$2:C$5455,"Lucas.xit✨之安神",'Duel Log'!J$2:J$5455,$A26)+COUNTIFS('Duel Log'!C$2:C$5455,"Lucas.xit✨之安神",'Duel Log'!K$2:K$5455,$A26)+COUNTIFS('Duel Log'!C$2:C$5455,"Lucas.xit✨之安神",'Duel Log'!L$2:L$5455,$A26)+COUNTIFS('Duel Log'!C$2:C$5455,"Lucas.xit✨之安神",'Duel Log'!M$2:M$5455,$A26)+COUNTIFS('Duel Log'!C$2:C$5455,"Lucas.xit✨之安神",'Duel Log'!N$2:N$5455,$A26)+COUNTIFS('Duel Log'!C$2:C$5455,"Lucas.xit✨之安神",'Duel Log'!O$2:O$5455,$A26)+COUNTIFS('Duel Log'!C$2:C$5455,"Lucas.xit✨之安神",'Duel Log'!P$2:P$5455,$A26)</f>
        <v>0</v>
      </c>
      <c r="AG26" s="17" t="n">
        <f aca="false">COUNTIFS('Duel Log'!C$2:C$5455,"Lucas✨杰克",'Duel Log'!I$2:I$5455,$A26)+COUNTIFS('Duel Log'!C$2:C$5455,"Lucas✨杰克",'Duel Log'!J$2:J$5455,$A26)+COUNTIFS('Duel Log'!C$2:C$5455,"Lucas✨杰克",'Duel Log'!K$2:K$5455,$A26)+COUNTIFS('Duel Log'!C$2:C$5455,"Lucas✨杰克",'Duel Log'!L$2:L$5455,$A26)+COUNTIFS('Duel Log'!C$2:C$5455,"Lucas✨杰克",'Duel Log'!M$2:M$5455,$A26)+COUNTIFS('Duel Log'!C$2:C$5455,"Lucas✨杰克",'Duel Log'!N$2:N$5455,$A26)+COUNTIFS('Duel Log'!C$2:C$5455,"Lucas✨杰克",'Duel Log'!O$2:O$5455,$A26)+COUNTIFS('Duel Log'!C$2:C$5455,"Lucas✨杰克",'Duel Log'!P$2:P$5455,$A26)</f>
        <v>15</v>
      </c>
      <c r="AH26" s="17" t="n">
        <f aca="false">COUNTIFS('Duel Log'!C$2:C$5455,"MH Axel",'Duel Log'!I$2:I$5455,$A26)+COUNTIFS('Duel Log'!C$2:C$5455,"MH Axel",'Duel Log'!J$2:J$5455,$A26)+COUNTIFS('Duel Log'!C$2:C$5455,"MH Axel",'Duel Log'!K$2:K$5455,$A26)+COUNTIFS('Duel Log'!C$2:C$5455,"MH Axel",'Duel Log'!L$2:L$5455,$A26)+COUNTIFS('Duel Log'!C$2:C$5455,"MH Axel",'Duel Log'!M$2:M$5455,$A26)+COUNTIFS('Duel Log'!C$2:C$5455,"MH Axel",'Duel Log'!N$2:N$5455,$A26)+COUNTIFS('Duel Log'!C$2:C$5455,"MH Axel",'Duel Log'!O$2:O$5455,$A26)+COUNTIFS('Duel Log'!C$2:C$5455,"MH Axel",'Duel Log'!P$2:P$5455,$A26)</f>
        <v>17</v>
      </c>
      <c r="AI26" s="17" t="n">
        <f aca="false">COUNTIFS('Duel Log'!C$2:C$5455,"Mohamed Light",'Duel Log'!I$2:I$5455,$A26)+COUNTIFS('Duel Log'!C$2:C$5455,"Mohamed Light",'Duel Log'!J$2:J$5455,$A26)+COUNTIFS('Duel Log'!C$2:C$5455,"Mohamed Light",'Duel Log'!K$2:K$5455,$A26)+COUNTIFS('Duel Log'!C$2:C$5455,"Mohamed Light",'Duel Log'!L$2:L$5455,$A26)+COUNTIFS('Duel Log'!C$2:C$5455,"Mohamed Light",'Duel Log'!M$2:M$5455,$A26)+COUNTIFS('Duel Log'!C$2:C$5455,"Mohamed Light",'Duel Log'!N$2:N$5455,$A26)+COUNTIFS('Duel Log'!C$2:C$5455,"Mohamed Light",'Duel Log'!O$2:O$5455,$A26)+COUNTIFS('Duel Log'!C$2:C$5455,"Mohamed Light",'Duel Log'!P$2:P$5455,$A26)</f>
        <v>37</v>
      </c>
      <c r="AJ26" s="17" t="n">
        <f aca="false">COUNTIFS('Duel Log'!C$2:C$5455,"Nadir",'Duel Log'!I$2:I$5455,$A26)+COUNTIFS('Duel Log'!C$2:C$5455,"Nadir",'Duel Log'!J$2:J$5455,$A26)+COUNTIFS('Duel Log'!C$2:C$5455,"Nadir",'Duel Log'!K$2:K$5455,$A26)+COUNTIFS('Duel Log'!C$2:C$5455,"Nadir",'Duel Log'!L$2:L$5455,$A26)+COUNTIFS('Duel Log'!C$2:C$5455,"Nadir",'Duel Log'!M$2:M$5455,$A26)+COUNTIFS('Duel Log'!C$2:C$5455,"Nadir",'Duel Log'!N$2:N$5455,$A26)+COUNTIFS('Duel Log'!C$2:C$5455,"Nadir",'Duel Log'!O$2:O$5455,$A26)+COUNTIFS('Duel Log'!C$2:C$5455,"Nadir",'Duel Log'!P$2:P$5455,$A26)</f>
        <v>0</v>
      </c>
      <c r="AK26" s="17" t="n">
        <f aca="false">COUNTIFS('Duel Log'!C$2:C$5455,"Nicoco23",'Duel Log'!I$2:I$5455,$A26)+COUNTIFS('Duel Log'!C$2:C$5455,"Nicoco23",'Duel Log'!J$2:J$5455,$A26)+COUNTIFS('Duel Log'!C$2:C$5455,"Nicoco23",'Duel Log'!K$2:K$5455,$A26)+COUNTIFS('Duel Log'!C$2:C$5455,"Nicoco23",'Duel Log'!L$2:L$5455,$A26)+COUNTIFS('Duel Log'!C$2:C$5455,"Nicoco23",'Duel Log'!M$2:M$5455,$A26)+COUNTIFS('Duel Log'!C$2:C$5455,"Nicoco23",'Duel Log'!N$2:N$5455,$A26)+COUNTIFS('Duel Log'!C$2:C$5455,"Nicoco23",'Duel Log'!O$2:O$5455,$A26)+COUNTIFS('Duel Log'!C$2:C$5455,"Nicoco23",'Duel Log'!P$2:P$5455,$A26)</f>
        <v>0</v>
      </c>
      <c r="AL26" s="17" t="n">
        <f aca="false">COUNTIFS('Duel Log'!C$2:C$5455,"Nooby❤️Pi2r",'Duel Log'!I$2:I$5455,$A26)+COUNTIFS('Duel Log'!C$2:C$5455,"Nooby❤️Pi2r",'Duel Log'!J$2:J$5455,$A26)+COUNTIFS('Duel Log'!C$2:C$5455,"Nooby❤️Pi2r",'Duel Log'!K$2:K$5455,$A26)+COUNTIFS('Duel Log'!C$2:C$5455,"Nooby❤️Pi2r",'Duel Log'!L$2:L$5455,$A26)+COUNTIFS('Duel Log'!C$2:C$5455,"Nooby❤️Pi2r",'Duel Log'!M$2:M$5455,$A26)+COUNTIFS('Duel Log'!C$2:C$5455,"Nooby❤️Pi2r",'Duel Log'!N$2:N$5455,$A26)+COUNTIFS('Duel Log'!C$2:C$5455,"Nooby❤️Pi2r",'Duel Log'!O$2:O$5455,$A26)+COUNTIFS('Duel Log'!C$2:C$5455,"Nooby❤️Pi2r",'Duel Log'!P$2:P$5455,$A26)</f>
        <v>10</v>
      </c>
      <c r="AM26" s="17" t="n">
        <f aca="false">COUNTIFS('Duel Log'!C$2:C$5455,"OS xAlee",'Duel Log'!I$2:I$5455,$A26)+COUNTIFS('Duel Log'!C$2:C$5455,"OS xAlee",'Duel Log'!J$2:J$5455,$A26)+COUNTIFS('Duel Log'!C$2:C$5455,"OS xAlee",'Duel Log'!K$2:K$5455,$A26)+COUNTIFS('Duel Log'!C$2:C$5455,"OS xAlee",'Duel Log'!L$2:L$5455,$A26)+COUNTIFS('Duel Log'!C$2:C$5455,"OS xAlee",'Duel Log'!M$2:M$5455,$A26)+COUNTIFS('Duel Log'!C$2:C$5455,"OS xAlee",'Duel Log'!N$2:N$5455,$A26)+COUNTIFS('Duel Log'!C$2:C$5455,"OS xAlee",'Duel Log'!O$2:O$5455,$A26)+COUNTIFS('Duel Log'!C$2:C$5455,"OS xAlee",'Duel Log'!P$2:P$5455,$A26)</f>
        <v>3</v>
      </c>
      <c r="AN26" s="17" t="n">
        <f aca="false">COUNTIFS('Duel Log'!C$2:C$5455,"Pedro™️",'Duel Log'!I$2:I$5455,$A26)+COUNTIFS('Duel Log'!C$2:C$5455,"Pedro™️",'Duel Log'!J$2:J$5455,$A26)+COUNTIFS('Duel Log'!C$2:C$5455,"Pedro™️",'Duel Log'!K$2:K$5455,$A26)+COUNTIFS('Duel Log'!C$2:C$5455,"Pedro™️",'Duel Log'!L$2:L$5455,$A26)+COUNTIFS('Duel Log'!C$2:C$5455,"Pedro™️",'Duel Log'!M$2:M$5455,$A26)+COUNTIFS('Duel Log'!C$2:C$5455,"Pedro™️",'Duel Log'!N$2:N$5455,$A26)+COUNTIFS('Duel Log'!C$2:C$5455,"Pedro™️",'Duel Log'!O$2:O$5455,$A26)+COUNTIFS('Duel Log'!C$2:C$5455,"Pedro™️",'Duel Log'!P$2:P$5455,$A26)</f>
        <v>26</v>
      </c>
      <c r="AO26" s="17" t="n">
        <f aca="false">COUNTIFS('Duel Log'!C$2:C$5455,"Polaris",'Duel Log'!I$2:I$5455,$A26)+COUNTIFS('Duel Log'!C$2:C$5455,"Polaris",'Duel Log'!J$2:J$5455,$A26)+COUNTIFS('Duel Log'!C$2:C$5455,"Polaris",'Duel Log'!K$2:K$5455,$A26)+COUNTIFS('Duel Log'!C$2:C$5455,"Polaris",'Duel Log'!L$2:L$5455,$A26)+COUNTIFS('Duel Log'!C$2:C$5455,"Polaris",'Duel Log'!M$2:M$5455,$A26)+COUNTIFS('Duel Log'!C$2:C$5455,"Polaris",'Duel Log'!N$2:N$5455,$A26)+COUNTIFS('Duel Log'!C$2:C$5455,"Polaris",'Duel Log'!O$2:O$5455,$A26)+COUNTIFS('Duel Log'!C$2:C$5455,"Polaris",'Duel Log'!P$2:P$5455,$A26)</f>
        <v>16</v>
      </c>
      <c r="AP26" s="17" t="n">
        <f aca="false">COUNTIFS('Duel Log'!C$2:C$5455,"RAD",'Duel Log'!I$2:I$5455,$A26)+COUNTIFS('Duel Log'!C$2:C$5455,"RAD",'Duel Log'!J$2:J$5455,$A26)+COUNTIFS('Duel Log'!C$2:C$5455,"RAD",'Duel Log'!K$2:K$5455,$A26)+COUNTIFS('Duel Log'!C$2:C$5455,"RAD",'Duel Log'!L$2:L$5455,$A26)+COUNTIFS('Duel Log'!C$2:C$5455,"RAD",'Duel Log'!M$2:M$5455,$A26)+COUNTIFS('Duel Log'!C$2:C$5455,"RAD",'Duel Log'!N$2:N$5455,$A26)+COUNTIFS('Duel Log'!C$2:C$5455,"RAD",'Duel Log'!O$2:O$5455,$A26)+COUNTIFS('Duel Log'!C$2:C$5455,"RAD",'Duel Log'!P$2:P$5455,$A26)</f>
        <v>6</v>
      </c>
      <c r="AQ26" s="17" t="n">
        <f aca="false">COUNTIFS('Duel Log'!C$2:C$5455,"RUBIZALEZ",'Duel Log'!I$2:I$5455,$A26)+COUNTIFS('Duel Log'!C$2:C$5455,"RUBIZALEZ",'Duel Log'!J$2:J$5455,$A26)+COUNTIFS('Duel Log'!C$2:C$5455,"RUBIZALEZ",'Duel Log'!K$2:K$5455,$A26)+COUNTIFS('Duel Log'!C$2:C$5455,"RUBIZALEZ",'Duel Log'!L$2:L$5455,$A26)+COUNTIFS('Duel Log'!C$2:C$5455,"RUBIZALEZ",'Duel Log'!M$2:M$5455,$A26)+COUNTIFS('Duel Log'!C$2:C$5455,"RUBIZALEZ",'Duel Log'!N$2:N$5455,$A26)+COUNTIFS('Duel Log'!C$2:C$5455,"RUBIZALEZ",'Duel Log'!O$2:O$5455,$A26)+COUNTIFS('Duel Log'!C$2:C$5455,"RUBIZALEZ",'Duel Log'!P$2:P$5455,$A26)</f>
        <v>17</v>
      </c>
      <c r="AR26" s="17" t="n">
        <f aca="false">COUNTIFS('Duel Log'!C$2:C$5455,"Rainbow",'Duel Log'!I$2:I$5455,$A26)+COUNTIFS('Duel Log'!C$2:C$5455,"Rainbow",'Duel Log'!J$2:J$5455,$A26)+COUNTIFS('Duel Log'!C$2:C$5455,"Rainbow",'Duel Log'!K$2:K$5455,$A26)+COUNTIFS('Duel Log'!C$2:C$5455,"Rainbow",'Duel Log'!L$2:L$5455,$A26)+COUNTIFS('Duel Log'!C$2:C$5455,"Rainbow",'Duel Log'!M$2:M$5455,$A26)+COUNTIFS('Duel Log'!C$2:C$5455,"Rainbow",'Duel Log'!N$2:N$5455,$A26)+COUNTIFS('Duel Log'!C$2:C$5455,"Rainbow",'Duel Log'!O$2:O$5455,$A26)+COUNTIFS('Duel Log'!C$2:C$5455,"Rainbow",'Duel Log'!P$2:P$5455,$A26)</f>
        <v>8</v>
      </c>
      <c r="AS26" s="17" t="n">
        <f aca="false">COUNTIFS('Duel Log'!C$2:C$5455,"Reminor",'Duel Log'!I$2:I$5455,$A26)+COUNTIFS('Duel Log'!C$2:C$5455,"Reminor",'Duel Log'!J$2:J$5455,$A26)+COUNTIFS('Duel Log'!C$2:C$5455,"Reminor",'Duel Log'!K$2:K$5455,$A26)+COUNTIFS('Duel Log'!C$2:C$5455,"Reminor",'Duel Log'!L$2:L$5455,$A26)+COUNTIFS('Duel Log'!C$2:C$5455,"Reminor",'Duel Log'!M$2:M$5455,$A26)+COUNTIFS('Duel Log'!C$2:C$5455,"Reminor",'Duel Log'!N$2:N$5455,$A26)+COUNTIFS('Duel Log'!C$2:C$5455,"Reminor",'Duel Log'!O$2:O$5455,$A26)+COUNTIFS('Duel Log'!C$2:C$5455,"Reminor",'Duel Log'!P$2:P$5455,$A26)</f>
        <v>1</v>
      </c>
      <c r="AT26" s="17" t="n">
        <f aca="false">COUNTIFS('Duel Log'!C$2:C$5455,"Rin✨安之",'Duel Log'!I$2:I$5455,$A26)+COUNTIFS('Duel Log'!C$2:C$5455,"Rin✨安之",'Duel Log'!J$2:J$5455,$A26)+COUNTIFS('Duel Log'!C$2:C$5455,"Rin✨安之",'Duel Log'!K$2:K$5455,$A26)+COUNTIFS('Duel Log'!C$2:C$5455,"Rin✨安之",'Duel Log'!L$2:L$5455,$A26)+COUNTIFS('Duel Log'!C$2:C$5455,"Rin✨安之",'Duel Log'!M$2:M$5455,$A26)+COUNTIFS('Duel Log'!C$2:C$5455,"Rin✨安之",'Duel Log'!N$2:N$5455,$A26)+COUNTIFS('Duel Log'!C$2:C$5455,"Rin✨安之",'Duel Log'!O$2:O$5455,$A26)+COUNTIFS('Duel Log'!C$2:C$5455,"Rin✨安之",'Duel Log'!P$2:P$5455,$A26)</f>
        <v>7</v>
      </c>
      <c r="AU26" s="17" t="n">
        <f aca="false">COUNTIFS('Duel Log'!C$2:C$5455,"Ryley",'Duel Log'!I$2:I$5455,$A26)+COUNTIFS('Duel Log'!C$2:C$5455,"Ryley",'Duel Log'!J$2:J$5455,$A26)+COUNTIFS('Duel Log'!C$2:C$5455,"Ryley",'Duel Log'!K$2:K$5455,$A26)+COUNTIFS('Duel Log'!C$2:C$5455,"Ryley",'Duel Log'!L$2:L$5455,$A26)+COUNTIFS('Duel Log'!C$2:C$5455,"Ryley",'Duel Log'!M$2:M$5455,$A26)+COUNTIFS('Duel Log'!C$2:C$5455,"Ryley",'Duel Log'!N$2:N$5455,$A26)+COUNTIFS('Duel Log'!C$2:C$5455,"Ryley",'Duel Log'!O$2:O$5455,$A26)+COUNTIFS('Duel Log'!C$2:C$5455,"Ryley",'Duel Log'!P$2:P$5455,$A26)</f>
        <v>15</v>
      </c>
      <c r="AV26" s="17" t="n">
        <f aca="false">COUNTIFS('Duel Log'!C$2:C$5455,"SK Dominik",'Duel Log'!I$2:I$5455,$A26)+COUNTIFS('Duel Log'!C$2:C$5455,"SK Dominik",'Duel Log'!J$2:J$5455,$A26)+COUNTIFS('Duel Log'!C$2:C$5455,"SK Dominik",'Duel Log'!K$2:K$5455,$A26)+COUNTIFS('Duel Log'!C$2:C$5455,"SK Dominik",'Duel Log'!L$2:L$5455,$A26)+COUNTIFS('Duel Log'!C$2:C$5455,"SK Dominik",'Duel Log'!M$2:M$5455,$A26)+COUNTIFS('Duel Log'!C$2:C$5455,"SK Dominik",'Duel Log'!N$2:N$5455,$A26)+COUNTIFS('Duel Log'!C$2:C$5455,"SK Dominik",'Duel Log'!O$2:O$5455,$A26)+COUNTIFS('Duel Log'!C$2:C$5455,"SK Dominik",'Duel Log'!P$2:P$5455,$A26)</f>
        <v>0</v>
      </c>
      <c r="AW26" s="17" t="n">
        <f aca="false">COUNTIFS('Duel Log'!C$2:C$5455,"SK Morten",'Duel Log'!I$2:I$5455,$A26)+COUNTIFS('Duel Log'!C$2:C$5455,"SK Morten",'Duel Log'!J$2:J$5455,$A26)+COUNTIFS('Duel Log'!C$2:C$5455,"SK Morten",'Duel Log'!K$2:K$5455,$A26)+COUNTIFS('Duel Log'!C$2:C$5455,"SK Morten",'Duel Log'!L$2:L$5455,$A26)+COUNTIFS('Duel Log'!C$2:C$5455,"SK Morten",'Duel Log'!M$2:M$5455,$A26)+COUNTIFS('Duel Log'!C$2:C$5455,"SK Morten",'Duel Log'!N$2:N$5455,$A26)+COUNTIFS('Duel Log'!C$2:C$5455,"SK Morten",'Duel Log'!O$2:O$5455,$A26)+COUNTIFS('Duel Log'!C$2:C$5455,"SK Morten",'Duel Log'!P$2:P$5455,$A26)</f>
        <v>9</v>
      </c>
      <c r="AX26" s="17" t="n">
        <f aca="false">COUNTIFS('Duel Log'!C$2:C$5455,"SK xopxsam",'Duel Log'!I$2:I$5455,$A26)+COUNTIFS('Duel Log'!C$2:C$5455,"SK xopxsam",'Duel Log'!J$2:J$5455,$A26)+COUNTIFS('Duel Log'!C$2:C$5455,"SK xopxsam",'Duel Log'!K$2:K$5455,$A26)+COUNTIFS('Duel Log'!C$2:C$5455,"SK xopxsam",'Duel Log'!L$2:L$5455,$A26)+COUNTIFS('Duel Log'!C$2:C$5455,"SK xopxsam",'Duel Log'!M$2:M$5455,$A26)+COUNTIFS('Duel Log'!C$2:C$5455,"SK xopxsam",'Duel Log'!N$2:N$5455,$A26)+COUNTIFS('Duel Log'!C$2:C$5455,"SK xopxsam",'Duel Log'!O$2:O$5455,$A26)+COUNTIFS('Duel Log'!C$2:C$5455,"SK xopxsam",'Duel Log'!P$2:P$5455,$A26)</f>
        <v>5</v>
      </c>
      <c r="AY26" s="17" t="n">
        <f aca="false">COUNTIFS('Duel Log'!C$2:C$5455,"Samuel Bassotto",'Duel Log'!I$2:I$5455,$A26)+COUNTIFS('Duel Log'!C$2:C$5455,"Samuel Bassotto",'Duel Log'!J$2:J$5455,$A26)+COUNTIFS('Duel Log'!C$2:C$5455,"Samuel Bassotto",'Duel Log'!K$2:K$5455,$A26)+COUNTIFS('Duel Log'!C$2:C$5455,"Samuel Bassotto",'Duel Log'!L$2:L$5455,$A26)+COUNTIFS('Duel Log'!C$2:C$5455,"Samuel Bassotto",'Duel Log'!M$2:M$5455,$A26)+COUNTIFS('Duel Log'!C$2:C$5455,"Samuel Bassotto",'Duel Log'!N$2:N$5455,$A26)+COUNTIFS('Duel Log'!C$2:C$5455,"Samuel Bassotto",'Duel Log'!O$2:O$5455,$A26)+COUNTIFS('Duel Log'!C$2:C$5455,"Samuel Bassotto",'Duel Log'!P$2:P$5455,$A26)</f>
        <v>8</v>
      </c>
      <c r="AZ26" s="17" t="n">
        <f aca="false">COUNTIFS('Duel Log'!C$2:C$5455,"SandBox",'Duel Log'!I$2:I$5455,$A26)+COUNTIFS('Duel Log'!C$2:C$5455,"SandBox",'Duel Log'!J$2:J$5455,$A26)+COUNTIFS('Duel Log'!C$2:C$5455,"SandBox",'Duel Log'!K$2:K$5455,$A26)+COUNTIFS('Duel Log'!C$2:C$5455,"SandBox",'Duel Log'!L$2:L$5455,$A26)+COUNTIFS('Duel Log'!C$2:C$5455,"SandBox",'Duel Log'!M$2:M$5455,$A26)+COUNTIFS('Duel Log'!C$2:C$5455,"SandBox",'Duel Log'!N$2:N$5455,$A26)+COUNTIFS('Duel Log'!C$2:C$5455,"SandBox",'Duel Log'!O$2:O$5455,$A26)+COUNTIFS('Duel Log'!C$2:C$5455,"SandBox",'Duel Log'!P$2:P$5455,$A26)</f>
        <v>32</v>
      </c>
      <c r="BA26" s="17" t="n">
        <f aca="false">COUNTIFS('Duel Log'!C$2:C$5455,"Sosaa1of1",'Duel Log'!I$2:I$5455,$A26)+COUNTIFS('Duel Log'!C$2:C$5455,"Sosaa1of1",'Duel Log'!J$2:J$5455,$A26)+COUNTIFS('Duel Log'!C$2:C$5455,"Sosaa1of1",'Duel Log'!K$2:K$5455,$A26)+COUNTIFS('Duel Log'!C$2:C$5455,"Sosaa1of1",'Duel Log'!L$2:L$5455,$A26)+COUNTIFS('Duel Log'!C$2:C$5455,"Sosaa1of1",'Duel Log'!M$2:M$5455,$A26)+COUNTIFS('Duel Log'!C$2:C$5455,"Sosaa1of1",'Duel Log'!N$2:N$5455,$A26)+COUNTIFS('Duel Log'!C$2:C$5455,"Sosaa1of1",'Duel Log'!O$2:O$5455,$A26)+COUNTIFS('Duel Log'!C$2:C$5455,"Sosaa1of1",'Duel Log'!P$2:P$5455,$A26)</f>
        <v>2</v>
      </c>
      <c r="BB26" s="17" t="n">
        <f aca="false">COUNTIFS('Duel Log'!C$2:C$5455,"Steeef",'Duel Log'!I$2:I$5455,$A26)+COUNTIFS('Duel Log'!C$2:C$5455,"Steeef",'Duel Log'!J$2:J$5455,$A26)+COUNTIFS('Duel Log'!C$2:C$5455,"Steeef",'Duel Log'!K$2:K$5455,$A26)+COUNTIFS('Duel Log'!C$2:C$5455,"Steeef",'Duel Log'!L$2:L$5455,$A26)+COUNTIFS('Duel Log'!C$2:C$5455,"Steeef",'Duel Log'!M$2:M$5455,$A26)+COUNTIFS('Duel Log'!C$2:C$5455,"Steeef",'Duel Log'!N$2:N$5455,$A26)+COUNTIFS('Duel Log'!C$2:C$5455,"Steeef",'Duel Log'!O$2:O$5455,$A26)+COUNTIFS('Duel Log'!C$2:C$5455,"Steeef",'Duel Log'!P$2:P$5455,$A26)</f>
        <v>16</v>
      </c>
      <c r="BC26" s="17" t="n">
        <f aca="false">COUNTIFS('Duel Log'!C$2:C$5455,"TMX I Mateja",'Duel Log'!I$2:I$5455,$A26)+COUNTIFS('Duel Log'!C$2:C$5455,"TMX I Mateja",'Duel Log'!J$2:J$5455,$A26)+COUNTIFS('Duel Log'!C$2:C$5455,"TMX I Mateja",'Duel Log'!K$2:K$5455,$A26)+COUNTIFS('Duel Log'!C$2:C$5455,"TMX I Mateja",'Duel Log'!L$2:L$5455,$A26)+COUNTIFS('Duel Log'!C$2:C$5455,"TMX I Mateja",'Duel Log'!M$2:M$5455,$A26)+COUNTIFS('Duel Log'!C$2:C$5455,"TMX I Mateja",'Duel Log'!N$2:N$5455,$A26)+COUNTIFS('Duel Log'!C$2:C$5455,"TMX I Mateja",'Duel Log'!O$2:O$5455,$A26)+COUNTIFS('Duel Log'!C$2:C$5455,"TMX I Mateja",'Duel Log'!P$2:P$5455,$A26)</f>
        <v>25</v>
      </c>
      <c r="BD26" s="17" t="n">
        <f aca="false">COUNTIFS('Duel Log'!C$2:C$5455,"TTK:MrAwesomeCR",'Duel Log'!I$2:I$5455,$A26)+COUNTIFS('Duel Log'!C$2:C$5455,"TTK:MrAwesomeCR",'Duel Log'!J$2:J$5455,$A26)+COUNTIFS('Duel Log'!C$2:C$5455,"TTK:MrAwesomeCR",'Duel Log'!K$2:K$5455,$A26)+COUNTIFS('Duel Log'!C$2:C$5455,"TTK:MrAwesomeCR",'Duel Log'!L$2:L$5455,$A26)+COUNTIFS('Duel Log'!C$2:C$5455,"TTK:MrAwesomeCR",'Duel Log'!M$2:M$5455,$A26)+COUNTIFS('Duel Log'!C$2:C$5455,"TTK:MrAwesomeCR",'Duel Log'!N$2:N$5455,$A26)+COUNTIFS('Duel Log'!C$2:C$5455,"TTK:MrAwesomeCR",'Duel Log'!O$2:O$5455,$A26)+COUNTIFS('Duel Log'!C$2:C$5455,"TTK:MrAwesomeCR",'Duel Log'!P$2:P$5455,$A26)</f>
        <v>2</v>
      </c>
      <c r="BE26" s="17" t="n">
        <f aca="false">COUNTIFS('Duel Log'!C$2:C$5455,"Turan✨",'Duel Log'!I$2:I$5455,$A26)+COUNTIFS('Duel Log'!C$2:C$5455,"Turan✨",'Duel Log'!J$2:J$5455,$A26)+COUNTIFS('Duel Log'!C$2:C$5455,"Turan✨",'Duel Log'!K$2:K$5455,$A26)+COUNTIFS('Duel Log'!C$2:C$5455,"Turan✨",'Duel Log'!L$2:L$5455,$A26)+COUNTIFS('Duel Log'!C$2:C$5455,"Turan✨",'Duel Log'!M$2:M$5455,$A26)+COUNTIFS('Duel Log'!C$2:C$5455,"Turan✨",'Duel Log'!N$2:N$5455,$A26)+COUNTIFS('Duel Log'!C$2:C$5455,"Turan✨",'Duel Log'!O$2:O$5455,$A26)+COUNTIFS('Duel Log'!C$2:C$5455,"Turan✨",'Duel Log'!P$2:P$5455,$A26)</f>
        <v>7</v>
      </c>
      <c r="BF26" s="17" t="n">
        <f aca="false">COUNTIFS('Duel Log'!C$2:C$5455,"Viktor",'Duel Log'!I$2:I$5455,$A26)+COUNTIFS('Duel Log'!C$2:C$5455,"Viktor",'Duel Log'!J$2:J$5455,$A26)+COUNTIFS('Duel Log'!C$2:C$5455,"Viktor",'Duel Log'!K$2:K$5455,$A26)+COUNTIFS('Duel Log'!C$2:C$5455,"Viktor",'Duel Log'!L$2:L$5455,$A26)+COUNTIFS('Duel Log'!C$2:C$5455,"Viktor",'Duel Log'!M$2:M$5455,$A26)+COUNTIFS('Duel Log'!C$2:C$5455,"Viktor",'Duel Log'!N$2:N$5455,$A26)+COUNTIFS('Duel Log'!C$2:C$5455,"Viktor",'Duel Log'!O$2:O$5455,$A26)+COUNTIFS('Duel Log'!C$2:C$5455,"Viktor",'Duel Log'!P$2:P$5455,$A26)</f>
        <v>0</v>
      </c>
      <c r="BG26" s="17" t="n">
        <f aca="false">COUNTIFS('Duel Log'!C$2:C$5455,"Vitor75",'Duel Log'!I$2:I$5455,$A26)+COUNTIFS('Duel Log'!C$2:C$5455,"Vitor75",'Duel Log'!J$2:J$5455,$A26)+COUNTIFS('Duel Log'!C$2:C$5455,"Vitor75",'Duel Log'!K$2:K$5455,$A26)+COUNTIFS('Duel Log'!C$2:C$5455,"Vitor75",'Duel Log'!L$2:L$5455,$A26)+COUNTIFS('Duel Log'!C$2:C$5455,"Vitor75",'Duel Log'!M$2:M$5455,$A26)+COUNTIFS('Duel Log'!C$2:C$5455,"Vitor75",'Duel Log'!N$2:N$5455,$A26)+COUNTIFS('Duel Log'!C$2:C$5455,"Vitor75",'Duel Log'!O$2:O$5455,$A26)+COUNTIFS('Duel Log'!C$2:C$5455,"Vitor75",'Duel Log'!P$2:P$5455,$A26)</f>
        <v>33</v>
      </c>
      <c r="BH26" s="17" t="n">
        <f aca="false">COUNTIFS('Duel Log'!C$2:C$5455,"WL ✨ Tytoń 劲头",'Duel Log'!I$2:I$5455,$A26)+COUNTIFS('Duel Log'!C$2:C$5455,"WL ✨ Tytoń 劲头",'Duel Log'!J$2:J$5455,$A26)+COUNTIFS('Duel Log'!C$2:C$5455,"WL ✨ Tytoń 劲头",'Duel Log'!K$2:K$5455,$A26)+COUNTIFS('Duel Log'!C$2:C$5455,"WL ✨ Tytoń 劲头",'Duel Log'!L$2:L$5455,$A26)+COUNTIFS('Duel Log'!C$2:C$5455,"WL ✨ Tytoń 劲头",'Duel Log'!M$2:M$5455,$A26)+COUNTIFS('Duel Log'!C$2:C$5455,"WL ✨ Tytoń 劲头",'Duel Log'!N$2:N$5455,$A26)+COUNTIFS('Duel Log'!C$2:C$5455,"WL ✨ Tytoń 劲头",'Duel Log'!O$2:O$5455,$A26)+COUNTIFS('Duel Log'!C$2:C$5455,"WL ✨ Tytoń 劲头",'Duel Log'!P$2:P$5455,$A26)</f>
        <v>4</v>
      </c>
      <c r="BI26" s="17" t="n">
        <f aca="false">COUNTIFS('Duel Log'!C$2:C$5455,"WL ツ Dam’s ✨",'Duel Log'!I$2:I$5455,$A26)+COUNTIFS('Duel Log'!C$2:C$5455,"WL ツ Dam’s ✨",'Duel Log'!J$2:J$5455,$A26)+COUNTIFS('Duel Log'!C$2:C$5455,"WL ツ Dam’s ✨",'Duel Log'!K$2:K$5455,$A26)+COUNTIFS('Duel Log'!C$2:C$5455,"WL ツ Dam’s ✨",'Duel Log'!L$2:L$5455,$A26)+COUNTIFS('Duel Log'!C$2:C$5455,"WL ツ Dam’s ✨",'Duel Log'!M$2:M$5455,$A26)+COUNTIFS('Duel Log'!C$2:C$5455,"WL ツ Dam’s ✨",'Duel Log'!N$2:N$5455,$A26)+COUNTIFS('Duel Log'!C$2:C$5455,"WL ツ Dam’s ✨",'Duel Log'!O$2:O$5455,$A26)+COUNTIFS('Duel Log'!C$2:C$5455,"WL ツ Dam’s ✨",'Duel Log'!P$2:P$5455,$A26)</f>
        <v>3</v>
      </c>
      <c r="BJ26" s="17" t="n">
        <f aca="false">COUNTIFS('Duel Log'!C$2:C$5455,"Wallace",'Duel Log'!I$2:I$5455,$A26)+COUNTIFS('Duel Log'!C$2:C$5455,"Wallace",'Duel Log'!J$2:J$5455,$A26)+COUNTIFS('Duel Log'!C$2:C$5455,"Wallace",'Duel Log'!K$2:K$5455,$A26)+COUNTIFS('Duel Log'!C$2:C$5455,"Wallace",'Duel Log'!L$2:L$5455,$A26)+COUNTIFS('Duel Log'!C$2:C$5455,"Wallace",'Duel Log'!M$2:M$5455,$A26)+COUNTIFS('Duel Log'!C$2:C$5455,"Wallace",'Duel Log'!N$2:N$5455,$A26)+COUNTIFS('Duel Log'!C$2:C$5455,"Wallace",'Duel Log'!O$2:O$5455,$A26)+COUNTIFS('Duel Log'!C$2:C$5455,"Wallace",'Duel Log'!P$2:P$5455,$A26)</f>
        <v>18</v>
      </c>
      <c r="BK26" s="17" t="n">
        <f aca="false">COUNTIFS('Duel Log'!C$2:C$5455,"Wyze❤️Ultimo",'Duel Log'!I$2:I$5455,$A26)+COUNTIFS('Duel Log'!C$2:C$5455,"Wyze❤️Ultimo",'Duel Log'!J$2:J$5455,$A26)+COUNTIFS('Duel Log'!C$2:C$5455,"Wyze❤️Ultimo",'Duel Log'!K$2:K$5455,$A26)+COUNTIFS('Duel Log'!C$2:C$5455,"Wyze❤️Ultimo",'Duel Log'!L$2:L$5455,$A26)+COUNTIFS('Duel Log'!C$2:C$5455,"Wyze❤️Ultimo",'Duel Log'!M$2:M$5455,$A26)+COUNTIFS('Duel Log'!C$2:C$5455,"Wyze❤️Ultimo",'Duel Log'!N$2:N$5455,$A26)+COUNTIFS('Duel Log'!C$2:C$5455,"Wyze❤️Ultimo",'Duel Log'!O$2:O$5455,$A26)+COUNTIFS('Duel Log'!C$2:C$5455,"Wyze❤️Ultimo",'Duel Log'!P$2:P$5455,$A26)</f>
        <v>6</v>
      </c>
      <c r="BL26" s="17" t="n">
        <f aca="false">COUNTIFS('Duel Log'!C$2:C$5455,"Yoru",'Duel Log'!I$2:I$5455,$A26)+COUNTIFS('Duel Log'!C$2:C$5455,"Yoru",'Duel Log'!J$2:J$5455,$A26)+COUNTIFS('Duel Log'!C$2:C$5455,"Yoru",'Duel Log'!K$2:K$5455,$A26)+COUNTIFS('Duel Log'!C$2:C$5455,"Yoru",'Duel Log'!L$2:L$5455,$A26)+COUNTIFS('Duel Log'!C$2:C$5455,"Yoru",'Duel Log'!M$2:M$5455,$A26)+COUNTIFS('Duel Log'!C$2:C$5455,"Yoru",'Duel Log'!N$2:N$5455,$A26)+COUNTIFS('Duel Log'!C$2:C$5455,"Yoru",'Duel Log'!O$2:O$5455,$A26)+COUNTIFS('Duel Log'!C$2:C$5455,"Yoru",'Duel Log'!P$2:P$5455,$A26)</f>
        <v>8</v>
      </c>
      <c r="BM26" s="17" t="n">
        <f aca="false">COUNTIFS('Duel Log'!C$2:C$5455,"ZQuentino",'Duel Log'!I$2:I$5455,$A26)+COUNTIFS('Duel Log'!C$2:C$5455,"ZQuentino",'Duel Log'!J$2:J$5455,$A26)+COUNTIFS('Duel Log'!C$2:C$5455,"ZQuentino",'Duel Log'!K$2:K$5455,$A26)+COUNTIFS('Duel Log'!C$2:C$5455,"ZQuentino",'Duel Log'!L$2:L$5455,$A26)+COUNTIFS('Duel Log'!C$2:C$5455,"ZQuentino",'Duel Log'!M$2:M$5455,$A26)+COUNTIFS('Duel Log'!C$2:C$5455,"ZQuentino",'Duel Log'!N$2:N$5455,$A26)+COUNTIFS('Duel Log'!C$2:C$5455,"ZQuentino",'Duel Log'!O$2:O$5455,$A26)+COUNTIFS('Duel Log'!C$2:C$5455,"ZQuentino",'Duel Log'!P$2:P$5455,$A26)</f>
        <v>3</v>
      </c>
      <c r="BN26" s="17" t="n">
        <f aca="false">COUNTIFS('Duel Log'!C$2:C$5455,"adriel",'Duel Log'!I$2:I$5455,$A26)+COUNTIFS('Duel Log'!C$2:C$5455,"adriel",'Duel Log'!J$2:J$5455,$A26)+COUNTIFS('Duel Log'!C$2:C$5455,"adriel",'Duel Log'!K$2:K$5455,$A26)+COUNTIFS('Duel Log'!C$2:C$5455,"adriel",'Duel Log'!L$2:L$5455,$A26)+COUNTIFS('Duel Log'!C$2:C$5455,"adriel",'Duel Log'!M$2:M$5455,$A26)+COUNTIFS('Duel Log'!C$2:C$5455,"adriel",'Duel Log'!N$2:N$5455,$A26)+COUNTIFS('Duel Log'!C$2:C$5455,"adriel",'Duel Log'!O$2:O$5455,$A26)+COUNTIFS('Duel Log'!C$2:C$5455,"adriel",'Duel Log'!P$2:P$5455,$A26)</f>
        <v>31</v>
      </c>
      <c r="BO26" s="17" t="n">
        <f aca="false">COUNTIFS('Duel Log'!C$2:C$5455,"dark✨安花",'Duel Log'!I$2:I$5455,$A26)+COUNTIFS('Duel Log'!C$2:C$5455,"dark✨安花",'Duel Log'!J$2:J$5455,$A26)+COUNTIFS('Duel Log'!C$2:C$5455,"dark✨安花",'Duel Log'!K$2:K$5455,$A26)+COUNTIFS('Duel Log'!C$2:C$5455,"dark✨安花",'Duel Log'!L$2:L$5455,$A26)+COUNTIFS('Duel Log'!C$2:C$5455,"dark✨安花",'Duel Log'!M$2:M$5455,$A26)+COUNTIFS('Duel Log'!C$2:C$5455,"dark✨安花",'Duel Log'!N$2:N$5455,$A26)+COUNTIFS('Duel Log'!C$2:C$5455,"dark✨安花",'Duel Log'!O$2:O$5455,$A26)+COUNTIFS('Duel Log'!C$2:C$5455,"dark✨安花",'Duel Log'!P$2:P$5455,$A26)</f>
        <v>7</v>
      </c>
      <c r="BP26" s="17" t="n">
        <f aca="false">COUNTIFS('Duel Log'!C$2:C$5455,"droy",'Duel Log'!I$2:I$5455,$A26)+COUNTIFS('Duel Log'!C$2:C$5455,"droy",'Duel Log'!J$2:J$5455,$A26)+COUNTIFS('Duel Log'!C$2:C$5455,"droy",'Duel Log'!K$2:K$5455,$A26)+COUNTIFS('Duel Log'!C$2:C$5455,"droy",'Duel Log'!L$2:L$5455,$A26)+COUNTIFS('Duel Log'!C$2:C$5455,"droy",'Duel Log'!M$2:M$5455,$A26)+COUNTIFS('Duel Log'!C$2:C$5455,"droy",'Duel Log'!N$2:N$5455,$A26)+COUNTIFS('Duel Log'!C$2:C$5455,"droy",'Duel Log'!O$2:O$5455,$A26)+COUNTIFS('Duel Log'!C$2:C$5455,"droy",'Duel Log'!P$2:P$5455,$A26)</f>
        <v>3</v>
      </c>
      <c r="BQ26" s="17" t="n">
        <f aca="false">COUNTIFS('Duel Log'!C$2:C$5455,"evolve✨律师",'Duel Log'!I$2:I$5455,$A26)+COUNTIFS('Duel Log'!C$2:C$5455,"evolve✨律师",'Duel Log'!J$2:J$5455,$A26)+COUNTIFS('Duel Log'!C$2:C$5455,"evolve✨律师",'Duel Log'!K$2:K$5455,$A26)+COUNTIFS('Duel Log'!C$2:C$5455,"evolve✨律师",'Duel Log'!L$2:L$5455,$A26)+COUNTIFS('Duel Log'!C$2:C$5455,"evolve✨律师",'Duel Log'!M$2:M$5455,$A26)+COUNTIFS('Duel Log'!C$2:C$5455,"evolve✨律师",'Duel Log'!N$2:N$5455,$A26)+COUNTIFS('Duel Log'!C$2:C$5455,"evolve✨律师",'Duel Log'!O$2:O$5455,$A26)+COUNTIFS('Duel Log'!C$2:C$5455,"evolve✨律师",'Duel Log'!P$2:P$5455,$A26)</f>
        <v>13</v>
      </c>
      <c r="BR26" s="17" t="n">
        <f aca="false">COUNTIFS('Duel Log'!C$2:C$5455,"fluffypotato99",'Duel Log'!I$2:I$5455,$A26)+COUNTIFS('Duel Log'!C$2:C$5455,"fluffypotato99",'Duel Log'!J$2:J$5455,$A26)+COUNTIFS('Duel Log'!C$2:C$5455,"fluffypotato99",'Duel Log'!K$2:K$5455,$A26)+COUNTIFS('Duel Log'!C$2:C$5455,"fluffypotato99",'Duel Log'!L$2:L$5455,$A26)+COUNTIFS('Duel Log'!C$2:C$5455,"fluffypotato99",'Duel Log'!M$2:M$5455,$A26)+COUNTIFS('Duel Log'!C$2:C$5455,"fluffypotato99",'Duel Log'!N$2:N$5455,$A26)+COUNTIFS('Duel Log'!C$2:C$5455,"fluffypotato99",'Duel Log'!O$2:O$5455,$A26)+COUNTIFS('Duel Log'!C$2:C$5455,"fluffypotato99",'Duel Log'!P$2:P$5455,$A26)</f>
        <v>0</v>
      </c>
      <c r="BS26" s="17" t="n">
        <f aca="false">COUNTIFS('Duel Log'!C$2:C$5455,"kodigogg",'Duel Log'!I$2:I$5455,$A26)+COUNTIFS('Duel Log'!C$2:C$5455,"kodigogg",'Duel Log'!J$2:J$5455,$A26)+COUNTIFS('Duel Log'!C$2:C$5455,"kodigogg",'Duel Log'!K$2:K$5455,$A26)+COUNTIFS('Duel Log'!C$2:C$5455,"kodigogg",'Duel Log'!L$2:L$5455,$A26)+COUNTIFS('Duel Log'!C$2:C$5455,"kodigogg",'Duel Log'!M$2:M$5455,$A26)+COUNTIFS('Duel Log'!C$2:C$5455,"kodigogg",'Duel Log'!N$2:N$5455,$A26)+COUNTIFS('Duel Log'!C$2:C$5455,"kodigogg",'Duel Log'!O$2:O$5455,$A26)+COUNTIFS('Duel Log'!C$2:C$5455,"kodigogg",'Duel Log'!P$2:P$5455,$A26)</f>
        <v>2</v>
      </c>
      <c r="BT26" s="17" t="n">
        <f aca="false">COUNTIFS('Duel Log'!C$2:C$5455,"⇀スキル丨Hadi",'Duel Log'!I$2:I$5455,$A26)+COUNTIFS('Duel Log'!C$2:C$5455,"⇀スキル丨Hadi",'Duel Log'!J$2:J$5455,$A26)+COUNTIFS('Duel Log'!C$2:C$5455,"⇀スキル丨Hadi",'Duel Log'!K$2:K$5455,$A26)+COUNTIFS('Duel Log'!C$2:C$5455,"⇀スキル丨Hadi",'Duel Log'!L$2:L$5455,$A26)+COUNTIFS('Duel Log'!C$2:C$5455,"⇀スキル丨Hadi",'Duel Log'!M$2:M$5455,$A26)+COUNTIFS('Duel Log'!C$2:C$5455,"⇀スキル丨Hadi",'Duel Log'!N$2:N$5455,$A26)+COUNTIFS('Duel Log'!C$2:C$5455,"⇀スキル丨Hadi",'Duel Log'!O$2:O$5455,$A26)+COUNTIFS('Duel Log'!C$2:C$5455,"⇀スキル丨Hadi",'Duel Log'!P$2:P$5455,$A26)</f>
        <v>0</v>
      </c>
      <c r="BU26" s="17" t="n">
        <f aca="false">COUNTIFS('Duel Log'!C$2:C$5455,"✨Tanji",'Duel Log'!I$2:I$5455,$A26)+COUNTIFS('Duel Log'!C$2:C$5455,"✨Tanji",'Duel Log'!J$2:J$5455,$A26)+COUNTIFS('Duel Log'!C$2:C$5455,"✨Tanji",'Duel Log'!K$2:K$5455,$A26)+COUNTIFS('Duel Log'!C$2:C$5455,"✨Tanji",'Duel Log'!L$2:L$5455,$A26)+COUNTIFS('Duel Log'!C$2:C$5455,"✨Tanji",'Duel Log'!M$2:M$5455,$A26)+COUNTIFS('Duel Log'!C$2:C$5455,"✨Tanji",'Duel Log'!N$2:N$5455,$A26)+COUNTIFS('Duel Log'!C$2:C$5455,"✨Tanji",'Duel Log'!O$2:O$5455,$A26)+COUNTIFS('Duel Log'!C$2:C$5455,"✨Tanji",'Duel Log'!P$2:P$5455,$A26)</f>
        <v>6</v>
      </c>
      <c r="BV26" s="17" t="n">
        <f aca="false">COUNTIFS('Duel Log'!C$2:C$5455,"くり",'Duel Log'!I$2:I$5455,$A26)+COUNTIFS('Duel Log'!C$2:C$5455,"くり",'Duel Log'!J$2:J$5455,$A26)+COUNTIFS('Duel Log'!C$2:C$5455,"くり",'Duel Log'!K$2:K$5455,$A26)+COUNTIFS('Duel Log'!C$2:C$5455,"くり",'Duel Log'!L$2:L$5455,$A26)+COUNTIFS('Duel Log'!C$2:C$5455,"くり",'Duel Log'!M$2:M$5455,$A26)+COUNTIFS('Duel Log'!C$2:C$5455,"くり",'Duel Log'!N$2:N$5455,$A26)+COUNTIFS('Duel Log'!C$2:C$5455,"くり",'Duel Log'!O$2:O$5455,$A26)+COUNTIFS('Duel Log'!C$2:C$5455,"くり",'Duel Log'!P$2:P$5455,$A26)</f>
        <v>3</v>
      </c>
      <c r="BW26" s="17" t="n">
        <f aca="false">COUNTIFS('Duel Log'!C$2:C$5455,"ぐりてゃん",'Duel Log'!I$2:I$5455,$A26)+COUNTIFS('Duel Log'!C$2:C$5455,"ぐりてゃん",'Duel Log'!J$2:J$5455,$A26)+COUNTIFS('Duel Log'!C$2:C$5455,"ぐりてゃん",'Duel Log'!K$2:K$5455,$A26)+COUNTIFS('Duel Log'!C$2:C$5455,"ぐりてゃん",'Duel Log'!L$2:L$5455,$A26)+COUNTIFS('Duel Log'!C$2:C$5455,"ぐりてゃん",'Duel Log'!M$2:M$5455,$A26)+COUNTIFS('Duel Log'!C$2:C$5455,"ぐりてゃん",'Duel Log'!N$2:N$5455,$A26)+COUNTIFS('Duel Log'!C$2:C$5455,"ぐりてゃん",'Duel Log'!O$2:O$5455,$A26)+COUNTIFS('Duel Log'!C$2:C$5455,"ぐりてゃん",'Duel Log'!P$2:P$5455,$A26)</f>
        <v>15</v>
      </c>
      <c r="BX26" s="17" t="n">
        <f aca="false">COUNTIFS('Duel Log'!C$2:C$5455,"たぁ",'Duel Log'!I$2:I$5455,$A26)+COUNTIFS('Duel Log'!C$2:C$5455,"たぁ",'Duel Log'!J$2:J$5455,$A26)+COUNTIFS('Duel Log'!C$2:C$5455,"たぁ",'Duel Log'!K$2:K$5455,$A26)+COUNTIFS('Duel Log'!C$2:C$5455,"たぁ",'Duel Log'!L$2:L$5455,$A26)+COUNTIFS('Duel Log'!C$2:C$5455,"たぁ",'Duel Log'!M$2:M$5455,$A26)+COUNTIFS('Duel Log'!C$2:C$5455,"たぁ",'Duel Log'!N$2:N$5455,$A26)+COUNTIFS('Duel Log'!C$2:C$5455,"たぁ",'Duel Log'!O$2:O$5455,$A26)+COUNTIFS('Duel Log'!C$2:C$5455,"たぁ",'Duel Log'!P$2:P$5455,$A26)</f>
        <v>14</v>
      </c>
      <c r="BY26" s="17" t="n">
        <f aca="false">COUNTIFS('Duel Log'!C$2:C$5455,"てち",'Duel Log'!I$2:I$5455,$A26)+COUNTIFS('Duel Log'!C$2:C$5455,"てち",'Duel Log'!J$2:J$5455,$A26)+COUNTIFS('Duel Log'!C$2:C$5455,"てち",'Duel Log'!K$2:K$5455,$A26)+COUNTIFS('Duel Log'!C$2:C$5455,"てち",'Duel Log'!L$2:L$5455,$A26)+COUNTIFS('Duel Log'!C$2:C$5455,"てち",'Duel Log'!M$2:M$5455,$A26)+COUNTIFS('Duel Log'!C$2:C$5455,"てち",'Duel Log'!N$2:N$5455,$A26)+COUNTIFS('Duel Log'!C$2:C$5455,"てち",'Duel Log'!O$2:O$5455,$A26)+COUNTIFS('Duel Log'!C$2:C$5455,"てち",'Duel Log'!P$2:P$5455,$A26)</f>
        <v>0</v>
      </c>
      <c r="BZ26" s="17" t="n">
        <f aca="false">COUNTIFS('Duel Log'!C$2:C$5455,"むぎったん",'Duel Log'!I$2:I$5455,$A26)+COUNTIFS('Duel Log'!C$2:C$5455,"むぎったん",'Duel Log'!J$2:J$5455,$A26)+COUNTIFS('Duel Log'!C$2:C$5455,"むぎったん",'Duel Log'!K$2:K$5455,$A26)+COUNTIFS('Duel Log'!C$2:C$5455,"むぎったん",'Duel Log'!L$2:L$5455,$A26)+COUNTIFS('Duel Log'!C$2:C$5455,"むぎったん",'Duel Log'!M$2:M$5455,$A26)+COUNTIFS('Duel Log'!C$2:C$5455,"むぎったん",'Duel Log'!N$2:N$5455,$A26)+COUNTIFS('Duel Log'!C$2:C$5455,"むぎったん",'Duel Log'!O$2:O$5455,$A26)+COUNTIFS('Duel Log'!C$2:C$5455,"むぎったん",'Duel Log'!P$2:P$5455,$A26)</f>
        <v>13</v>
      </c>
      <c r="CA26" s="17" t="n">
        <f aca="false">COUNTIFS('Duel Log'!C$2:C$5455,"加急Sinistro™",'Duel Log'!I$2:I$5455,$A26)+COUNTIFS('Duel Log'!C$2:C$5455,"加急Sinistro™",'Duel Log'!J$2:J$5455,$A26)+COUNTIFS('Duel Log'!C$2:C$5455,"加急Sinistro™",'Duel Log'!K$2:K$5455,$A26)+COUNTIFS('Duel Log'!C$2:C$5455,"加急Sinistro™",'Duel Log'!L$2:L$5455,$A26)+COUNTIFS('Duel Log'!C$2:C$5455,"加急Sinistro™",'Duel Log'!M$2:M$5455,$A26)+COUNTIFS('Duel Log'!C$2:C$5455,"加急Sinistro™",'Duel Log'!N$2:N$5455,$A26)+COUNTIFS('Duel Log'!C$2:C$5455,"加急Sinistro™",'Duel Log'!O$2:O$5455,$A26)+COUNTIFS('Duel Log'!C$2:C$5455,"加急Sinistro™",'Duel Log'!P$2:P$5455,$A26)</f>
        <v>1</v>
      </c>
      <c r="CB26" s="17" t="n">
        <f aca="false">COUNTIFS('Duel Log'!C$2:C$5455,"枫｜rakan❤️安之",'Duel Log'!I$2:I$5455,$A26)+COUNTIFS('Duel Log'!C$2:C$5455,"枫｜rakan❤️安之",'Duel Log'!J$2:J$5455,$A26)+COUNTIFS('Duel Log'!C$2:C$5455,"枫｜rakan❤️安之",'Duel Log'!K$2:K$5455,$A26)+COUNTIFS('Duel Log'!C$2:C$5455,"枫｜rakan❤️安之",'Duel Log'!L$2:L$5455,$A26)+COUNTIFS('Duel Log'!C$2:C$5455,"枫｜rakan❤️安之",'Duel Log'!M$2:M$5455,$A26)+COUNTIFS('Duel Log'!C$2:C$5455,"枫｜rakan❤️安之",'Duel Log'!N$2:N$5455,$A26)+COUNTIFS('Duel Log'!C$2:C$5455,"枫｜rakan❤️安之",'Duel Log'!O$2:O$5455,$A26)+COUNTIFS('Duel Log'!C$2:C$5455,"枫｜rakan❤️安之",'Duel Log'!P$2:P$5455,$A26)</f>
        <v>2</v>
      </c>
      <c r="CC26" s="17" t="n">
        <f aca="false">COUNTIFS('Duel Log'!C$2:C$5455,"神│Venpers™☆",'Duel Log'!I$2:I$5455,$A26)+COUNTIFS('Duel Log'!C$2:C$5455,"神│Venpers™☆",'Duel Log'!J$2:J$5455,$A26)+COUNTIFS('Duel Log'!C$2:C$5455,"神│Venpers™☆",'Duel Log'!K$2:K$5455,$A26)+COUNTIFS('Duel Log'!C$2:C$5455,"神│Venpers™☆",'Duel Log'!L$2:L$5455,$A26)+COUNTIFS('Duel Log'!C$2:C$5455,"神│Venpers™☆",'Duel Log'!M$2:M$5455,$A26)+COUNTIFS('Duel Log'!C$2:C$5455,"神│Venpers™☆",'Duel Log'!N$2:N$5455,$A26)+COUNTIFS('Duel Log'!C$2:C$5455,"神│Venpers™☆",'Duel Log'!O$2:O$5455,$A26)+COUNTIFS('Duel Log'!C$2:C$5455,"神│Venpers™☆",'Duel Log'!P$2:P$5455,$A26)</f>
        <v>2</v>
      </c>
      <c r="CD26" s="17" t="n">
        <f aca="false">COUNTIFS('Duel Log'!C$2:C$5455,"老板 Ι Batan’宙斯",'Duel Log'!I$2:I$5455,$A26)+COUNTIFS('Duel Log'!C$2:C$5455,"老板 Ι Batan’宙斯",'Duel Log'!J$2:J$5455,$A26)+COUNTIFS('Duel Log'!C$2:C$5455,"老板 Ι Batan’宙斯",'Duel Log'!K$2:K$5455,$A26)+COUNTIFS('Duel Log'!C$2:C$5455,"老板 Ι Batan’宙斯",'Duel Log'!L$2:L$5455,$A26)+COUNTIFS('Duel Log'!C$2:C$5455,"老板 Ι Batan’宙斯",'Duel Log'!M$2:M$5455,$A26)+COUNTIFS('Duel Log'!C$2:C$5455,"老板 Ι Batan’宙斯",'Duel Log'!N$2:N$5455,$A26)+COUNTIFS('Duel Log'!C$2:C$5455,"老板 Ι Batan’宙斯",'Duel Log'!O$2:O$5455,$A26)+COUNTIFS('Duel Log'!C$2:C$5455,"老板 Ι Batan’宙斯",'Duel Log'!P$2:P$5455,$A26)</f>
        <v>25</v>
      </c>
      <c r="CE26" s="17" t="n">
        <f aca="false">COUNTIFS('Duel Log'!C$2:C$5455,"鬼舞辻無惨",'Duel Log'!I$2:I$5455,$A26)+COUNTIFS('Duel Log'!C$2:C$5455,"鬼舞辻無惨",'Duel Log'!J$2:J$5455,$A26)+COUNTIFS('Duel Log'!C$2:C$5455,"鬼舞辻無惨",'Duel Log'!K$2:K$5455,$A26)+COUNTIFS('Duel Log'!C$2:C$5455,"鬼舞辻無惨",'Duel Log'!L$2:L$5455,$A26)+COUNTIFS('Duel Log'!C$2:C$5455,"鬼舞辻無惨",'Duel Log'!M$2:M$5455,$A26)+COUNTIFS('Duel Log'!C$2:C$5455,"鬼舞辻無惨",'Duel Log'!N$2:N$5455,$A26)+COUNTIFS('Duel Log'!C$2:C$5455,"鬼舞辻無惨",'Duel Log'!O$2:O$5455,$A26)+COUNTIFS('Duel Log'!C$2:C$5455,"鬼舞辻無惨",'Duel Log'!P$2:P$5455,$A26)</f>
        <v>7</v>
      </c>
      <c r="CF26" s="17" t="n">
        <f aca="false">COUNTIFS('Duel Log'!C$2:C$5455,"ꨄ Max ✨",'Duel Log'!I$2:I$5455,$A26)+COUNTIFS('Duel Log'!C$2:C$5455,"ꨄ Max ✨",'Duel Log'!J$2:J$5455,$A26)+COUNTIFS('Duel Log'!C$2:C$5455,"ꨄ Max ✨",'Duel Log'!K$2:K$5455,$A26)+COUNTIFS('Duel Log'!C$2:C$5455,"ꨄ Max ✨",'Duel Log'!L$2:L$5455,$A26)+COUNTIFS('Duel Log'!C$2:C$5455,"ꨄ Max ✨",'Duel Log'!M$2:M$5455,$A26)+COUNTIFS('Duel Log'!C$2:C$5455,"ꨄ Max ✨",'Duel Log'!N$2:N$5455,$A26)+COUNTIFS('Duel Log'!C$2:C$5455,"ꨄ Max ✨",'Duel Log'!O$2:O$5455,$A26)+COUNTIFS('Duel Log'!C$2:C$5455,"ꨄ Max ✨",'Duel Log'!P$2:P$5455,$A26)</f>
        <v>5</v>
      </c>
      <c r="CG26" s="17" t="n">
        <f aca="false">COUNTIFS('Duel Log'!C$2:C$5455,"사과도둑",'Duel Log'!I$2:I$5455,$A26)+COUNTIFS('Duel Log'!C$2:C$5455,"사과도둑",'Duel Log'!J$2:J$5455,$A26)+COUNTIFS('Duel Log'!C$2:C$5455,"사과도둑",'Duel Log'!K$2:K$5455,$A26)+COUNTIFS('Duel Log'!C$2:C$5455,"사과도둑",'Duel Log'!L$2:L$5455,$A26)+COUNTIFS('Duel Log'!C$2:C$5455,"사과도둑",'Duel Log'!M$2:M$5455,$A26)+COUNTIFS('Duel Log'!C$2:C$5455,"사과도둑",'Duel Log'!N$2:N$5455,$A26)+COUNTIFS('Duel Log'!C$2:C$5455,"사과도둑",'Duel Log'!O$2:O$5455,$A26)+COUNTIFS('Duel Log'!C$2:C$5455,"사과도둑",'Duel Log'!P$2:P$5455,$A26)</f>
        <v>1</v>
      </c>
      <c r="CH26" s="17" t="n">
        <f aca="false">COUNTIFS('Duel Log'!C$2:C$5455,"우티비구독좋아요",'Duel Log'!I$2:I$5455,$A26)+COUNTIFS('Duel Log'!C$2:C$5455,"우티비구독좋아요",'Duel Log'!J$2:J$5455,$A26)+COUNTIFS('Duel Log'!C$2:C$5455,"우티비구독좋아요",'Duel Log'!K$2:K$5455,$A26)+COUNTIFS('Duel Log'!C$2:C$5455,"우티비구독좋아요",'Duel Log'!L$2:L$5455,$A26)+COUNTIFS('Duel Log'!C$2:C$5455,"우티비구독좋아요",'Duel Log'!M$2:M$5455,$A26)+COUNTIFS('Duel Log'!C$2:C$5455,"우티비구독좋아요",'Duel Log'!N$2:N$5455,$A26)+COUNTIFS('Duel Log'!C$2:C$5455,"우티비구독좋아요",'Duel Log'!O$2:O$5455,$A26)+COUNTIFS('Duel Log'!C$2:C$5455,"우티비구독좋아요",'Duel Log'!P$2:P$5455,$A26)</f>
        <v>17</v>
      </c>
    </row>
    <row r="27" customFormat="false" ht="15" hidden="false" customHeight="true" outlineLevel="0" collapsed="false">
      <c r="A27" s="11" t="s">
        <v>455</v>
      </c>
      <c r="B27" s="17" t="n">
        <f aca="false">COUNTIFS('Duel Log'!C$2:C$5455,"!¡osama™️!¡",'Duel Log'!I$2:I$5455,$A27)+COUNTIFS('Duel Log'!C$2:C$5455,"!¡osama™️!¡",'Duel Log'!J$2:J$5455,$A27)+COUNTIFS('Duel Log'!C$2:C$5455,"!¡osama™️!¡",'Duel Log'!K$2:K$5455,$A27)+COUNTIFS('Duel Log'!C$2:C$5455,"!¡osama™️!¡",'Duel Log'!L$2:L$5455,$A27)+COUNTIFS('Duel Log'!C$2:C$5455,"!¡osama™️!¡",'Duel Log'!M$2:M$5455,$A27)+COUNTIFS('Duel Log'!C$2:C$5455,"!¡osama™️!¡",'Duel Log'!N$2:N$5455,$A27)+COUNTIFS('Duel Log'!C$2:C$5455,"!¡osama™️!¡",'Duel Log'!O$2:O$5455,$A27)+COUNTIFS('Duel Log'!C$2:C$5455,"!¡osama™️!¡",'Duel Log'!P$2:P$5455,$A27)</f>
        <v>0</v>
      </c>
      <c r="C27" s="17" t="n">
        <f aca="false">COUNTIFS('Duel Log'!C$2:C$5455,"40k Oker",'Duel Log'!I$2:I$5455,$A27)+COUNTIFS('Duel Log'!C$2:C$5455,"40k Oker",'Duel Log'!J$2:J$5455,$A27)+COUNTIFS('Duel Log'!C$2:C$5455,"40k Oker",'Duel Log'!K$2:K$5455,$A27)+COUNTIFS('Duel Log'!C$2:C$5455,"40k Oker",'Duel Log'!L$2:L$5455,$A27)+COUNTIFS('Duel Log'!C$2:C$5455,"40k Oker",'Duel Log'!M$2:M$5455,$A27)+COUNTIFS('Duel Log'!C$2:C$5455,"40k Oker",'Duel Log'!N$2:N$5455,$A27)+COUNTIFS('Duel Log'!C$2:C$5455,"40k Oker",'Duel Log'!O$2:O$5455,$A27)+COUNTIFS('Duel Log'!C$2:C$5455,"40k Oker",'Duel Log'!P$2:P$5455,$A27)</f>
        <v>0</v>
      </c>
      <c r="D27" s="17" t="n">
        <f aca="false">COUNTIFS('Duel Log'!C$2:C$5455,"Adox",'Duel Log'!I$2:I$5455,$A27)+COUNTIFS('Duel Log'!C$2:C$5455,"Adox",'Duel Log'!J$2:J$5455,$A27)+COUNTIFS('Duel Log'!C$2:C$5455,"Adox",'Duel Log'!K$2:K$5455,$A27)+COUNTIFS('Duel Log'!C$2:C$5455,"Adox",'Duel Log'!L$2:L$5455,$A27)+COUNTIFS('Duel Log'!C$2:C$5455,"Adox",'Duel Log'!M$2:M$5455,$A27)+COUNTIFS('Duel Log'!C$2:C$5455,"Adox",'Duel Log'!N$2:N$5455,$A27)+COUNTIFS('Duel Log'!C$2:C$5455,"Adox",'Duel Log'!O$2:O$5455,$A27)+COUNTIFS('Duel Log'!C$2:C$5455,"Adox",'Duel Log'!P$2:P$5455,$A27)</f>
        <v>4</v>
      </c>
      <c r="E27" s="17" t="n">
        <f aca="false">COUNTIFS('Duel Log'!C$2:C$5455,"Asaf",'Duel Log'!I$2:I$5455,$A27)+COUNTIFS('Duel Log'!C$2:C$5455,"Asaf",'Duel Log'!J$2:J$5455,$A27)+COUNTIFS('Duel Log'!C$2:C$5455,"Asaf",'Duel Log'!K$2:K$5455,$A27)+COUNTIFS('Duel Log'!C$2:C$5455,"Asaf",'Duel Log'!L$2:L$5455,$A27)+COUNTIFS('Duel Log'!C$2:C$5455,"Asaf",'Duel Log'!M$2:M$5455,$A27)+COUNTIFS('Duel Log'!C$2:C$5455,"Asaf",'Duel Log'!N$2:N$5455,$A27)+COUNTIFS('Duel Log'!C$2:C$5455,"Asaf",'Duel Log'!O$2:O$5455,$A27)+COUNTIFS('Duel Log'!C$2:C$5455,"Asaf",'Duel Log'!P$2:P$5455,$A27)</f>
        <v>0</v>
      </c>
      <c r="F27" s="17" t="n">
        <f aca="false">COUNTIFS('Duel Log'!C$2:C$5455,"BattleSRAM",'Duel Log'!I$2:I$5455,$A27)+COUNTIFS('Duel Log'!C$2:C$5455,"BattleSRAM",'Duel Log'!J$2:J$5455,$A27)+COUNTIFS('Duel Log'!C$2:C$5455,"BattleSRAM",'Duel Log'!K$2:K$5455,$A27)+COUNTIFS('Duel Log'!C$2:C$5455,"BattleSRAM",'Duel Log'!L$2:L$5455,$A27)+COUNTIFS('Duel Log'!C$2:C$5455,"BattleSRAM",'Duel Log'!M$2:M$5455,$A27)+COUNTIFS('Duel Log'!C$2:C$5455,"BattleSRAM",'Duel Log'!N$2:N$5455,$A27)+COUNTIFS('Duel Log'!C$2:C$5455,"BattleSRAM",'Duel Log'!O$2:O$5455,$A27)+COUNTIFS('Duel Log'!C$2:C$5455,"BattleSRAM",'Duel Log'!P$2:P$5455,$A27)</f>
        <v>0</v>
      </c>
      <c r="G27" s="17" t="n">
        <f aca="false">COUNTIFS('Duel Log'!C$2:C$5455,"Betfas",'Duel Log'!I$2:I$5455,$A27)+COUNTIFS('Duel Log'!C$2:C$5455,"Betfas",'Duel Log'!J$2:J$5455,$A27)+COUNTIFS('Duel Log'!C$2:C$5455,"Betfas",'Duel Log'!K$2:K$5455,$A27)+COUNTIFS('Duel Log'!C$2:C$5455,"Betfas",'Duel Log'!L$2:L$5455,$A27)+COUNTIFS('Duel Log'!C$2:C$5455,"Betfas",'Duel Log'!M$2:M$5455,$A27)+COUNTIFS('Duel Log'!C$2:C$5455,"Betfas",'Duel Log'!N$2:N$5455,$A27)+COUNTIFS('Duel Log'!C$2:C$5455,"Betfas",'Duel Log'!O$2:O$5455,$A27)+COUNTIFS('Duel Log'!C$2:C$5455,"Betfas",'Duel Log'!P$2:P$5455,$A27)</f>
        <v>1</v>
      </c>
      <c r="H27" s="17" t="n">
        <f aca="false">COUNTIFS('Duel Log'!C$2:C$5455,"CAL Sub ™✨杰克",'Duel Log'!I$2:I$5455,$A27)+COUNTIFS('Duel Log'!C$2:C$5455,"CAL Sub ™✨杰克",'Duel Log'!J$2:J$5455,$A27)+COUNTIFS('Duel Log'!C$2:C$5455,"CAL Sub ™✨杰克",'Duel Log'!K$2:K$5455,$A27)+COUNTIFS('Duel Log'!C$2:C$5455,"CAL Sub ™✨杰克",'Duel Log'!L$2:L$5455,$A27)+COUNTIFS('Duel Log'!C$2:C$5455,"CAL Sub ™✨杰克",'Duel Log'!M$2:M$5455,$A27)+COUNTIFS('Duel Log'!C$2:C$5455,"CAL Sub ™✨杰克",'Duel Log'!N$2:N$5455,$A27)+COUNTIFS('Duel Log'!C$2:C$5455,"CAL Sub ™✨杰克",'Duel Log'!O$2:O$5455,$A27)+COUNTIFS('Duel Log'!C$2:C$5455,"CAL Sub ™✨杰克",'Duel Log'!P$2:P$5455,$A27)</f>
        <v>0</v>
      </c>
      <c r="I27" s="17" t="n">
        <f aca="false">COUNTIFS('Duel Log'!C$2:C$5455,"CAL Sub ™️✨Kun",'Duel Log'!I$2:I$5455,$A27)+COUNTIFS('Duel Log'!C$2:C$5455,"CAL Sub ™️✨Kun",'Duel Log'!J$2:J$5455,$A27)+COUNTIFS('Duel Log'!C$2:C$5455,"CAL Sub ™️✨Kun",'Duel Log'!K$2:K$5455,$A27)+COUNTIFS('Duel Log'!C$2:C$5455,"CAL Sub ™️✨Kun",'Duel Log'!L$2:L$5455,$A27)+COUNTIFS('Duel Log'!C$2:C$5455,"CAL Sub ™️✨Kun",'Duel Log'!M$2:M$5455,$A27)+COUNTIFS('Duel Log'!C$2:C$5455,"CAL Sub ™️✨Kun",'Duel Log'!N$2:N$5455,$A27)+COUNTIFS('Duel Log'!C$2:C$5455,"CAL Sub ™️✨Kun",'Duel Log'!O$2:O$5455,$A27)+COUNTIFS('Duel Log'!C$2:C$5455,"CAL Sub ™️✨Kun",'Duel Log'!P$2:P$5455,$A27)</f>
        <v>0</v>
      </c>
      <c r="J27" s="17" t="n">
        <f aca="false">COUNTIFS('Duel Log'!C$2:C$5455,"CAPGUN",'Duel Log'!I$2:I$5455,$A27)+COUNTIFS('Duel Log'!C$2:C$5455,"CAPGUN",'Duel Log'!J$2:J$5455,$A27)+COUNTIFS('Duel Log'!C$2:C$5455,"CAPGUN",'Duel Log'!K$2:K$5455,$A27)+COUNTIFS('Duel Log'!C$2:C$5455,"CAPGUN",'Duel Log'!L$2:L$5455,$A27)+COUNTIFS('Duel Log'!C$2:C$5455,"CAPGUN",'Duel Log'!M$2:M$5455,$A27)+COUNTIFS('Duel Log'!C$2:C$5455,"CAPGUN",'Duel Log'!N$2:N$5455,$A27)+COUNTIFS('Duel Log'!C$2:C$5455,"CAPGUN",'Duel Log'!O$2:O$5455,$A27)+COUNTIFS('Duel Log'!C$2:C$5455,"CAPGUN",'Duel Log'!P$2:P$5455,$A27)</f>
        <v>1</v>
      </c>
      <c r="K27" s="17" t="n">
        <f aca="false">COUNTIFS('Duel Log'!C$2:C$5455,"Clown",'Duel Log'!I$2:I$5455,$A27)+COUNTIFS('Duel Log'!C$2:C$5455,"Clown",'Duel Log'!J$2:J$5455,$A27)+COUNTIFS('Duel Log'!C$2:C$5455,"Clown",'Duel Log'!K$2:K$5455,$A27)+COUNTIFS('Duel Log'!C$2:C$5455,"Clown",'Duel Log'!L$2:L$5455,$A27)+COUNTIFS('Duel Log'!C$2:C$5455,"Clown",'Duel Log'!M$2:M$5455,$A27)+COUNTIFS('Duel Log'!C$2:C$5455,"Clown",'Duel Log'!N$2:N$5455,$A27)+COUNTIFS('Duel Log'!C$2:C$5455,"Clown",'Duel Log'!O$2:O$5455,$A27)+COUNTIFS('Duel Log'!C$2:C$5455,"Clown",'Duel Log'!P$2:P$5455,$A27)</f>
        <v>0</v>
      </c>
      <c r="L27" s="17" t="n">
        <f aca="false">COUNTIFS('Duel Log'!C$2:C$5455,"Coco",'Duel Log'!I$2:I$5455,$A27)+COUNTIFS('Duel Log'!C$2:C$5455,"Coco",'Duel Log'!J$2:J$5455,$A27)+COUNTIFS('Duel Log'!C$2:C$5455,"Coco",'Duel Log'!K$2:K$5455,$A27)+COUNTIFS('Duel Log'!C$2:C$5455,"Coco",'Duel Log'!L$2:L$5455,$A27)+COUNTIFS('Duel Log'!C$2:C$5455,"Coco",'Duel Log'!M$2:M$5455,$A27)+COUNTIFS('Duel Log'!C$2:C$5455,"Coco",'Duel Log'!N$2:N$5455,$A27)+COUNTIFS('Duel Log'!C$2:C$5455,"Coco",'Duel Log'!O$2:O$5455,$A27)+COUNTIFS('Duel Log'!C$2:C$5455,"Coco",'Duel Log'!P$2:P$5455,$A27)</f>
        <v>0</v>
      </c>
      <c r="M27" s="17" t="n">
        <f aca="false">COUNTIFS('Duel Log'!C$2:C$5455,"Code: Furkan",'Duel Log'!I$2:I$5455,$A27)+COUNTIFS('Duel Log'!C$2:C$5455,"Code: Furkan",'Duel Log'!J$2:J$5455,$A27)+COUNTIFS('Duel Log'!C$2:C$5455,"Code: Furkan",'Duel Log'!K$2:K$5455,$A27)+COUNTIFS('Duel Log'!C$2:C$5455,"Code: Furkan",'Duel Log'!L$2:L$5455,$A27)+COUNTIFS('Duel Log'!C$2:C$5455,"Code: Furkan",'Duel Log'!M$2:M$5455,$A27)+COUNTIFS('Duel Log'!C$2:C$5455,"Code: Furkan",'Duel Log'!N$2:N$5455,$A27)+COUNTIFS('Duel Log'!C$2:C$5455,"Code: Furkan",'Duel Log'!O$2:O$5455,$A27)+COUNTIFS('Duel Log'!C$2:C$5455,"Code: Furkan",'Duel Log'!P$2:P$5455,$A27)</f>
        <v>0</v>
      </c>
      <c r="N27" s="17" t="n">
        <f aca="false">COUNTIFS('Duel Log'!C$2:C$5455,"DK",'Duel Log'!I$2:I$5455,$A27)+COUNTIFS('Duel Log'!C$2:C$5455,"DK",'Duel Log'!J$2:J$5455,$A27)+COUNTIFS('Duel Log'!C$2:C$5455,"DK",'Duel Log'!K$2:K$5455,$A27)+COUNTIFS('Duel Log'!C$2:C$5455,"DK",'Duel Log'!L$2:L$5455,$A27)+COUNTIFS('Duel Log'!C$2:C$5455,"DK",'Duel Log'!M$2:M$5455,$A27)+COUNTIFS('Duel Log'!C$2:C$5455,"DK",'Duel Log'!N$2:N$5455,$A27)+COUNTIFS('Duel Log'!C$2:C$5455,"DK",'Duel Log'!O$2:O$5455,$A27)+COUNTIFS('Duel Log'!C$2:C$5455,"DK",'Duel Log'!P$2:P$5455,$A27)</f>
        <v>0</v>
      </c>
      <c r="O27" s="17" t="n">
        <f aca="false">COUNTIFS('Duel Log'!C$2:C$5455,"DaniGamer",'Duel Log'!I$2:I$5455,$A27)+COUNTIFS('Duel Log'!C$2:C$5455,"DaniGamer",'Duel Log'!J$2:J$5455,$A27)+COUNTIFS('Duel Log'!C$2:C$5455,"DaniGamer",'Duel Log'!K$2:K$5455,$A27)+COUNTIFS('Duel Log'!C$2:C$5455,"DaniGamer",'Duel Log'!L$2:L$5455,$A27)+COUNTIFS('Duel Log'!C$2:C$5455,"DaniGamer",'Duel Log'!M$2:M$5455,$A27)+COUNTIFS('Duel Log'!C$2:C$5455,"DaniGamer",'Duel Log'!N$2:N$5455,$A27)+COUNTIFS('Duel Log'!C$2:C$5455,"DaniGamer",'Duel Log'!O$2:O$5455,$A27)+COUNTIFS('Duel Log'!C$2:C$5455,"DaniGamer",'Duel Log'!P$2:P$5455,$A27)</f>
        <v>0</v>
      </c>
      <c r="P27" s="17" t="n">
        <f aca="false">COUNTIFS('Duel Log'!C$2:C$5455,"Dess",'Duel Log'!I$2:I$5455,$A27)+COUNTIFS('Duel Log'!C$2:C$5455,"Dess",'Duel Log'!J$2:J$5455,$A27)+COUNTIFS('Duel Log'!C$2:C$5455,"Dess",'Duel Log'!K$2:K$5455,$A27)+COUNTIFS('Duel Log'!C$2:C$5455,"Dess",'Duel Log'!L$2:L$5455,$A27)+COUNTIFS('Duel Log'!C$2:C$5455,"Dess",'Duel Log'!M$2:M$5455,$A27)+COUNTIFS('Duel Log'!C$2:C$5455,"Dess",'Duel Log'!N$2:N$5455,$A27)+COUNTIFS('Duel Log'!C$2:C$5455,"Dess",'Duel Log'!O$2:O$5455,$A27)+COUNTIFS('Duel Log'!C$2:C$5455,"Dess",'Duel Log'!P$2:P$5455,$A27)</f>
        <v>0</v>
      </c>
      <c r="Q27" s="17" t="n">
        <f aca="false">COUNTIFS('Duel Log'!C$2:C$5455,"EGW",'Duel Log'!I$2:I$5455,$A27)+COUNTIFS('Duel Log'!C$2:C$5455,"EGW",'Duel Log'!J$2:J$5455,$A27)+COUNTIFS('Duel Log'!C$2:C$5455,"EGW",'Duel Log'!K$2:K$5455,$A27)+COUNTIFS('Duel Log'!C$2:C$5455,"EGW",'Duel Log'!L$2:L$5455,$A27)+COUNTIFS('Duel Log'!C$2:C$5455,"EGW",'Duel Log'!M$2:M$5455,$A27)+COUNTIFS('Duel Log'!C$2:C$5455,"EGW",'Duel Log'!N$2:N$5455,$A27)+COUNTIFS('Duel Log'!C$2:C$5455,"EGW",'Duel Log'!O$2:O$5455,$A27)+COUNTIFS('Duel Log'!C$2:C$5455,"EGW",'Duel Log'!P$2:P$5455,$A27)</f>
        <v>0</v>
      </c>
      <c r="R27" s="17" t="n">
        <f aca="false">COUNTIFS('Duel Log'!C$2:C$5455,"ErBacce",'Duel Log'!I$2:I$5455,$A27)+COUNTIFS('Duel Log'!C$2:C$5455,"ErBacce",'Duel Log'!J$2:J$5455,$A27)+COUNTIFS('Duel Log'!C$2:C$5455,"ErBacce",'Duel Log'!K$2:K$5455,$A27)+COUNTIFS('Duel Log'!C$2:C$5455,"ErBacce",'Duel Log'!L$2:L$5455,$A27)+COUNTIFS('Duel Log'!C$2:C$5455,"ErBacce",'Duel Log'!M$2:M$5455,$A27)+COUNTIFS('Duel Log'!C$2:C$5455,"ErBacce",'Duel Log'!N$2:N$5455,$A27)+COUNTIFS('Duel Log'!C$2:C$5455,"ErBacce",'Duel Log'!O$2:O$5455,$A27)+COUNTIFS('Duel Log'!C$2:C$5455,"ErBacce",'Duel Log'!P$2:P$5455,$A27)</f>
        <v>0</v>
      </c>
      <c r="S27" s="17" t="n">
        <f aca="false">COUNTIFS('Duel Log'!C$2:C$5455,"FelipePT",'Duel Log'!I$2:I$5455,$A27)+COUNTIFS('Duel Log'!C$2:C$5455,"FelipePT",'Duel Log'!J$2:J$5455,$A27)+COUNTIFS('Duel Log'!C$2:C$5455,"FelipePT",'Duel Log'!K$2:K$5455,$A27)+COUNTIFS('Duel Log'!C$2:C$5455,"FelipePT",'Duel Log'!L$2:L$5455,$A27)+COUNTIFS('Duel Log'!C$2:C$5455,"FelipePT",'Duel Log'!M$2:M$5455,$A27)+COUNTIFS('Duel Log'!C$2:C$5455,"FelipePT",'Duel Log'!N$2:N$5455,$A27)+COUNTIFS('Duel Log'!C$2:C$5455,"FelipePT",'Duel Log'!O$2:O$5455,$A27)+COUNTIFS('Duel Log'!C$2:C$5455,"FelipePT",'Duel Log'!P$2:P$5455,$A27)</f>
        <v>0</v>
      </c>
      <c r="T27" s="17" t="n">
        <f aca="false">COUNTIFS('Duel Log'!C$2:C$5455,"FrancoMedinaSL",'Duel Log'!I$2:I$5455,$A27)+COUNTIFS('Duel Log'!C$2:C$5455,"FrancoMedinaSL",'Duel Log'!J$2:J$5455,$A27)+COUNTIFS('Duel Log'!C$2:C$5455,"FrancoMedinaSL",'Duel Log'!K$2:K$5455,$A27)+COUNTIFS('Duel Log'!C$2:C$5455,"FrancoMedinaSL",'Duel Log'!L$2:L$5455,$A27)+COUNTIFS('Duel Log'!C$2:C$5455,"FrancoMedinaSL",'Duel Log'!M$2:M$5455,$A27)+COUNTIFS('Duel Log'!C$2:C$5455,"FrancoMedinaSL",'Duel Log'!N$2:N$5455,$A27)+COUNTIFS('Duel Log'!C$2:C$5455,"FrancoMedinaSL",'Duel Log'!O$2:O$5455,$A27)+COUNTIFS('Duel Log'!C$2:C$5455,"FrancoMedinaSL",'Duel Log'!P$2:P$5455,$A27)</f>
        <v>0</v>
      </c>
      <c r="U27" s="17" t="n">
        <f aca="false">COUNTIFS('Duel Log'!C$2:C$5455,"GençAslan:)",'Duel Log'!I$2:I$5455,$A27)+COUNTIFS('Duel Log'!C$2:C$5455,"GençAslan:)",'Duel Log'!J$2:J$5455,$A27)+COUNTIFS('Duel Log'!C$2:C$5455,"GençAslan:)",'Duel Log'!K$2:K$5455,$A27)+COUNTIFS('Duel Log'!C$2:C$5455,"GençAslan:)",'Duel Log'!L$2:L$5455,$A27)+COUNTIFS('Duel Log'!C$2:C$5455,"GençAslan:)",'Duel Log'!M$2:M$5455,$A27)+COUNTIFS('Duel Log'!C$2:C$5455,"GençAslan:)",'Duel Log'!N$2:N$5455,$A27)+COUNTIFS('Duel Log'!C$2:C$5455,"GençAslan:)",'Duel Log'!O$2:O$5455,$A27)+COUNTIFS('Duel Log'!C$2:C$5455,"GençAslan:)",'Duel Log'!P$2:P$5455,$A27)</f>
        <v>0</v>
      </c>
      <c r="V27" s="17" t="n">
        <f aca="false">COUNTIFS('Duel Log'!C$2:C$5455,"HaRu",'Duel Log'!I$2:I$5455,$A27)+COUNTIFS('Duel Log'!C$2:C$5455,"HaRu",'Duel Log'!J$2:J$5455,$A27)+COUNTIFS('Duel Log'!C$2:C$5455,"HaRu",'Duel Log'!K$2:K$5455,$A27)+COUNTIFS('Duel Log'!C$2:C$5455,"HaRu",'Duel Log'!L$2:L$5455,$A27)+COUNTIFS('Duel Log'!C$2:C$5455,"HaRu",'Duel Log'!M$2:M$5455,$A27)+COUNTIFS('Duel Log'!C$2:C$5455,"HaRu",'Duel Log'!N$2:N$5455,$A27)+COUNTIFS('Duel Log'!C$2:C$5455,"HaRu",'Duel Log'!O$2:O$5455,$A27)+COUNTIFS('Duel Log'!C$2:C$5455,"HaRu",'Duel Log'!P$2:P$5455,$A27)</f>
        <v>0</v>
      </c>
      <c r="W27" s="17" t="n">
        <f aca="false">COUNTIFS('Duel Log'!C$2:C$5455,"INA.BenZerRidel",'Duel Log'!I$2:I$5455,$A27)+COUNTIFS('Duel Log'!C$2:C$5455,"INA.BenZerRidel",'Duel Log'!J$2:J$5455,$A27)+COUNTIFS('Duel Log'!C$2:C$5455,"INA.BenZerRidel",'Duel Log'!K$2:K$5455,$A27)+COUNTIFS('Duel Log'!C$2:C$5455,"INA.BenZerRidel",'Duel Log'!L$2:L$5455,$A27)+COUNTIFS('Duel Log'!C$2:C$5455,"INA.BenZerRidel",'Duel Log'!M$2:M$5455,$A27)+COUNTIFS('Duel Log'!C$2:C$5455,"INA.BenZerRidel",'Duel Log'!N$2:N$5455,$A27)+COUNTIFS('Duel Log'!C$2:C$5455,"INA.BenZerRidel",'Duel Log'!O$2:O$5455,$A27)+COUNTIFS('Duel Log'!C$2:C$5455,"INA.BenZerRidel",'Duel Log'!P$2:P$5455,$A27)</f>
        <v>0</v>
      </c>
      <c r="X27" s="17" t="n">
        <f aca="false">COUNTIFS('Duel Log'!C$2:C$5455,"Ian77",'Duel Log'!I$2:I$5455,$A27)+COUNTIFS('Duel Log'!C$2:C$5455,"Ian77",'Duel Log'!J$2:J$5455,$A27)+COUNTIFS('Duel Log'!C$2:C$5455,"Ian77",'Duel Log'!K$2:K$5455,$A27)+COUNTIFS('Duel Log'!C$2:C$5455,"Ian77",'Duel Log'!L$2:L$5455,$A27)+COUNTIFS('Duel Log'!C$2:C$5455,"Ian77",'Duel Log'!M$2:M$5455,$A27)+COUNTIFS('Duel Log'!C$2:C$5455,"Ian77",'Duel Log'!N$2:N$5455,$A27)+COUNTIFS('Duel Log'!C$2:C$5455,"Ian77",'Duel Log'!O$2:O$5455,$A27)+COUNTIFS('Duel Log'!C$2:C$5455,"Ian77",'Duel Log'!P$2:P$5455,$A27)</f>
        <v>4</v>
      </c>
      <c r="Y27" s="17" t="n">
        <f aca="false">COUNTIFS('Duel Log'!C$2:C$5455,"JL Viiper",'Duel Log'!I$2:I$5455,$A27)+COUNTIFS('Duel Log'!C$2:C$5455,"JL Viiper",'Duel Log'!J$2:J$5455,$A27)+COUNTIFS('Duel Log'!C$2:C$5455,"JL Viiper",'Duel Log'!K$2:K$5455,$A27)+COUNTIFS('Duel Log'!C$2:C$5455,"JL Viiper",'Duel Log'!L$2:L$5455,$A27)+COUNTIFS('Duel Log'!C$2:C$5455,"JL Viiper",'Duel Log'!M$2:M$5455,$A27)+COUNTIFS('Duel Log'!C$2:C$5455,"JL Viiper",'Duel Log'!N$2:N$5455,$A27)+COUNTIFS('Duel Log'!C$2:C$5455,"JL Viiper",'Duel Log'!O$2:O$5455,$A27)+COUNTIFS('Duel Log'!C$2:C$5455,"JL Viiper",'Duel Log'!P$2:P$5455,$A27)</f>
        <v>1</v>
      </c>
      <c r="Z27" s="17" t="n">
        <f aca="false">COUNTIFS('Duel Log'!C$2:C$5455,"John77",'Duel Log'!I$2:I$5455,$A27)+COUNTIFS('Duel Log'!C$2:C$5455,"John77",'Duel Log'!J$2:J$5455,$A27)+COUNTIFS('Duel Log'!C$2:C$5455,"John77",'Duel Log'!K$2:K$5455,$A27)+COUNTIFS('Duel Log'!C$2:C$5455,"John77",'Duel Log'!L$2:L$5455,$A27)+COUNTIFS('Duel Log'!C$2:C$5455,"John77",'Duel Log'!M$2:M$5455,$A27)+COUNTIFS('Duel Log'!C$2:C$5455,"John77",'Duel Log'!N$2:N$5455,$A27)+COUNTIFS('Duel Log'!C$2:C$5455,"John77",'Duel Log'!O$2:O$5455,$A27)+COUNTIFS('Duel Log'!C$2:C$5455,"John77",'Duel Log'!P$2:P$5455,$A27)</f>
        <v>0</v>
      </c>
      <c r="AA27" s="17" t="n">
        <f aca="false">COUNTIFS('Duel Log'!C$2:C$5455,"JorZ",'Duel Log'!I$2:I$5455,$A27)+COUNTIFS('Duel Log'!C$2:C$5455,"JorZ",'Duel Log'!J$2:J$5455,$A27)+COUNTIFS('Duel Log'!C$2:C$5455,"JorZ",'Duel Log'!K$2:K$5455,$A27)+COUNTIFS('Duel Log'!C$2:C$5455,"JorZ",'Duel Log'!L$2:L$5455,$A27)+COUNTIFS('Duel Log'!C$2:C$5455,"JorZ",'Duel Log'!M$2:M$5455,$A27)+COUNTIFS('Duel Log'!C$2:C$5455,"JorZ",'Duel Log'!N$2:N$5455,$A27)+COUNTIFS('Duel Log'!C$2:C$5455,"JorZ",'Duel Log'!O$2:O$5455,$A27)+COUNTIFS('Duel Log'!C$2:C$5455,"JorZ",'Duel Log'!P$2:P$5455,$A27)</f>
        <v>0</v>
      </c>
      <c r="AB27" s="17" t="n">
        <f aca="false">COUNTIFS('Duel Log'!C$2:C$5455,"Kimchi77✨小小罗",'Duel Log'!I$2:I$5455,$A27)+COUNTIFS('Duel Log'!C$2:C$5455,"Kimchi77✨小小罗",'Duel Log'!J$2:J$5455,$A27)+COUNTIFS('Duel Log'!C$2:C$5455,"Kimchi77✨小小罗",'Duel Log'!K$2:K$5455,$A27)+COUNTIFS('Duel Log'!C$2:C$5455,"Kimchi77✨小小罗",'Duel Log'!L$2:L$5455,$A27)+COUNTIFS('Duel Log'!C$2:C$5455,"Kimchi77✨小小罗",'Duel Log'!M$2:M$5455,$A27)+COUNTIFS('Duel Log'!C$2:C$5455,"Kimchi77✨小小罗",'Duel Log'!N$2:N$5455,$A27)+COUNTIFS('Duel Log'!C$2:C$5455,"Kimchi77✨小小罗",'Duel Log'!O$2:O$5455,$A27)+COUNTIFS('Duel Log'!C$2:C$5455,"Kimchi77✨小小罗",'Duel Log'!P$2:P$5455,$A27)</f>
        <v>0</v>
      </c>
      <c r="AC27" s="17" t="n">
        <f aca="false">COUNTIFS('Duel Log'!C$2:C$5455,"Kitashiyan",'Duel Log'!I$2:I$5455,$A27)+COUNTIFS('Duel Log'!C$2:C$5455,"Kitashiyan",'Duel Log'!J$2:J$5455,$A27)+COUNTIFS('Duel Log'!C$2:C$5455,"Kitashiyan",'Duel Log'!K$2:K$5455,$A27)+COUNTIFS('Duel Log'!C$2:C$5455,"Kitashiyan",'Duel Log'!L$2:L$5455,$A27)+COUNTIFS('Duel Log'!C$2:C$5455,"Kitashiyan",'Duel Log'!M$2:M$5455,$A27)+COUNTIFS('Duel Log'!C$2:C$5455,"Kitashiyan",'Duel Log'!N$2:N$5455,$A27)+COUNTIFS('Duel Log'!C$2:C$5455,"Kitashiyan",'Duel Log'!O$2:O$5455,$A27)+COUNTIFS('Duel Log'!C$2:C$5455,"Kitashiyan",'Duel Log'!P$2:P$5455,$A27)</f>
        <v>2</v>
      </c>
      <c r="AD27" s="17" t="n">
        <f aca="false">COUNTIFS('Duel Log'!C$2:C$5455,"Klaus",'Duel Log'!I$2:I$5455,$A27)+COUNTIFS('Duel Log'!C$2:C$5455,"Klaus",'Duel Log'!J$2:J$5455,$A27)+COUNTIFS('Duel Log'!C$2:C$5455,"Klaus",'Duel Log'!K$2:K$5455,$A27)+COUNTIFS('Duel Log'!C$2:C$5455,"Klaus",'Duel Log'!L$2:L$5455,$A27)+COUNTIFS('Duel Log'!C$2:C$5455,"Klaus",'Duel Log'!M$2:M$5455,$A27)+COUNTIFS('Duel Log'!C$2:C$5455,"Klaus",'Duel Log'!N$2:N$5455,$A27)+COUNTIFS('Duel Log'!C$2:C$5455,"Klaus",'Duel Log'!O$2:O$5455,$A27)+COUNTIFS('Duel Log'!C$2:C$5455,"Klaus",'Duel Log'!P$2:P$5455,$A27)</f>
        <v>4</v>
      </c>
      <c r="AE27" s="17" t="n">
        <f aca="false">COUNTIFS('Duel Log'!C$2:C$5455,"LF丨张✨Ink❤️llb",'Duel Log'!I$2:I$5455,$A27)+COUNTIFS('Duel Log'!C$2:C$5455,"LF丨张✨Ink❤️llb",'Duel Log'!J$2:J$5455,$A27)+COUNTIFS('Duel Log'!C$2:C$5455,"LF丨张✨Ink❤️llb",'Duel Log'!K$2:K$5455,$A27)+COUNTIFS('Duel Log'!C$2:C$5455,"LF丨张✨Ink❤️llb",'Duel Log'!L$2:L$5455,$A27)+COUNTIFS('Duel Log'!C$2:C$5455,"LF丨张✨Ink❤️llb",'Duel Log'!M$2:M$5455,$A27)+COUNTIFS('Duel Log'!C$2:C$5455,"LF丨张✨Ink❤️llb",'Duel Log'!N$2:N$5455,$A27)+COUNTIFS('Duel Log'!C$2:C$5455,"LF丨张✨Ink❤️llb",'Duel Log'!O$2:O$5455,$A27)+COUNTIFS('Duel Log'!C$2:C$5455,"LF丨张✨Ink❤️llb",'Duel Log'!P$2:P$5455,$A27)</f>
        <v>0</v>
      </c>
      <c r="AF27" s="17" t="n">
        <f aca="false">COUNTIFS('Duel Log'!C$2:C$5455,"Lucas.xit✨之安神",'Duel Log'!I$2:I$5455,$A27)+COUNTIFS('Duel Log'!C$2:C$5455,"Lucas.xit✨之安神",'Duel Log'!J$2:J$5455,$A27)+COUNTIFS('Duel Log'!C$2:C$5455,"Lucas.xit✨之安神",'Duel Log'!K$2:K$5455,$A27)+COUNTIFS('Duel Log'!C$2:C$5455,"Lucas.xit✨之安神",'Duel Log'!L$2:L$5455,$A27)+COUNTIFS('Duel Log'!C$2:C$5455,"Lucas.xit✨之安神",'Duel Log'!M$2:M$5455,$A27)+COUNTIFS('Duel Log'!C$2:C$5455,"Lucas.xit✨之安神",'Duel Log'!N$2:N$5455,$A27)+COUNTIFS('Duel Log'!C$2:C$5455,"Lucas.xit✨之安神",'Duel Log'!O$2:O$5455,$A27)+COUNTIFS('Duel Log'!C$2:C$5455,"Lucas.xit✨之安神",'Duel Log'!P$2:P$5455,$A27)</f>
        <v>0</v>
      </c>
      <c r="AG27" s="17" t="n">
        <f aca="false">COUNTIFS('Duel Log'!C$2:C$5455,"Lucas✨杰克",'Duel Log'!I$2:I$5455,$A27)+COUNTIFS('Duel Log'!C$2:C$5455,"Lucas✨杰克",'Duel Log'!J$2:J$5455,$A27)+COUNTIFS('Duel Log'!C$2:C$5455,"Lucas✨杰克",'Duel Log'!K$2:K$5455,$A27)+COUNTIFS('Duel Log'!C$2:C$5455,"Lucas✨杰克",'Duel Log'!L$2:L$5455,$A27)+COUNTIFS('Duel Log'!C$2:C$5455,"Lucas✨杰克",'Duel Log'!M$2:M$5455,$A27)+COUNTIFS('Duel Log'!C$2:C$5455,"Lucas✨杰克",'Duel Log'!N$2:N$5455,$A27)+COUNTIFS('Duel Log'!C$2:C$5455,"Lucas✨杰克",'Duel Log'!O$2:O$5455,$A27)+COUNTIFS('Duel Log'!C$2:C$5455,"Lucas✨杰克",'Duel Log'!P$2:P$5455,$A27)</f>
        <v>5</v>
      </c>
      <c r="AH27" s="17" t="n">
        <f aca="false">COUNTIFS('Duel Log'!C$2:C$5455,"MH Axel",'Duel Log'!I$2:I$5455,$A27)+COUNTIFS('Duel Log'!C$2:C$5455,"MH Axel",'Duel Log'!J$2:J$5455,$A27)+COUNTIFS('Duel Log'!C$2:C$5455,"MH Axel",'Duel Log'!K$2:K$5455,$A27)+COUNTIFS('Duel Log'!C$2:C$5455,"MH Axel",'Duel Log'!L$2:L$5455,$A27)+COUNTIFS('Duel Log'!C$2:C$5455,"MH Axel",'Duel Log'!M$2:M$5455,$A27)+COUNTIFS('Duel Log'!C$2:C$5455,"MH Axel",'Duel Log'!N$2:N$5455,$A27)+COUNTIFS('Duel Log'!C$2:C$5455,"MH Axel",'Duel Log'!O$2:O$5455,$A27)+COUNTIFS('Duel Log'!C$2:C$5455,"MH Axel",'Duel Log'!P$2:P$5455,$A27)</f>
        <v>0</v>
      </c>
      <c r="AI27" s="17" t="n">
        <f aca="false">COUNTIFS('Duel Log'!C$2:C$5455,"Mohamed Light",'Duel Log'!I$2:I$5455,$A27)+COUNTIFS('Duel Log'!C$2:C$5455,"Mohamed Light",'Duel Log'!J$2:J$5455,$A27)+COUNTIFS('Duel Log'!C$2:C$5455,"Mohamed Light",'Duel Log'!K$2:K$5455,$A27)+COUNTIFS('Duel Log'!C$2:C$5455,"Mohamed Light",'Duel Log'!L$2:L$5455,$A27)+COUNTIFS('Duel Log'!C$2:C$5455,"Mohamed Light",'Duel Log'!M$2:M$5455,$A27)+COUNTIFS('Duel Log'!C$2:C$5455,"Mohamed Light",'Duel Log'!N$2:N$5455,$A27)+COUNTIFS('Duel Log'!C$2:C$5455,"Mohamed Light",'Duel Log'!O$2:O$5455,$A27)+COUNTIFS('Duel Log'!C$2:C$5455,"Mohamed Light",'Duel Log'!P$2:P$5455,$A27)</f>
        <v>7</v>
      </c>
      <c r="AJ27" s="17" t="n">
        <f aca="false">COUNTIFS('Duel Log'!C$2:C$5455,"Nadir",'Duel Log'!I$2:I$5455,$A27)+COUNTIFS('Duel Log'!C$2:C$5455,"Nadir",'Duel Log'!J$2:J$5455,$A27)+COUNTIFS('Duel Log'!C$2:C$5455,"Nadir",'Duel Log'!K$2:K$5455,$A27)+COUNTIFS('Duel Log'!C$2:C$5455,"Nadir",'Duel Log'!L$2:L$5455,$A27)+COUNTIFS('Duel Log'!C$2:C$5455,"Nadir",'Duel Log'!M$2:M$5455,$A27)+COUNTIFS('Duel Log'!C$2:C$5455,"Nadir",'Duel Log'!N$2:N$5455,$A27)+COUNTIFS('Duel Log'!C$2:C$5455,"Nadir",'Duel Log'!O$2:O$5455,$A27)+COUNTIFS('Duel Log'!C$2:C$5455,"Nadir",'Duel Log'!P$2:P$5455,$A27)</f>
        <v>0</v>
      </c>
      <c r="AK27" s="17" t="n">
        <f aca="false">COUNTIFS('Duel Log'!C$2:C$5455,"Nicoco23",'Duel Log'!I$2:I$5455,$A27)+COUNTIFS('Duel Log'!C$2:C$5455,"Nicoco23",'Duel Log'!J$2:J$5455,$A27)+COUNTIFS('Duel Log'!C$2:C$5455,"Nicoco23",'Duel Log'!K$2:K$5455,$A27)+COUNTIFS('Duel Log'!C$2:C$5455,"Nicoco23",'Duel Log'!L$2:L$5455,$A27)+COUNTIFS('Duel Log'!C$2:C$5455,"Nicoco23",'Duel Log'!M$2:M$5455,$A27)+COUNTIFS('Duel Log'!C$2:C$5455,"Nicoco23",'Duel Log'!N$2:N$5455,$A27)+COUNTIFS('Duel Log'!C$2:C$5455,"Nicoco23",'Duel Log'!O$2:O$5455,$A27)+COUNTIFS('Duel Log'!C$2:C$5455,"Nicoco23",'Duel Log'!P$2:P$5455,$A27)</f>
        <v>0</v>
      </c>
      <c r="AL27" s="17" t="n">
        <f aca="false">COUNTIFS('Duel Log'!C$2:C$5455,"Nooby❤️Pi2r",'Duel Log'!I$2:I$5455,$A27)+COUNTIFS('Duel Log'!C$2:C$5455,"Nooby❤️Pi2r",'Duel Log'!J$2:J$5455,$A27)+COUNTIFS('Duel Log'!C$2:C$5455,"Nooby❤️Pi2r",'Duel Log'!K$2:K$5455,$A27)+COUNTIFS('Duel Log'!C$2:C$5455,"Nooby❤️Pi2r",'Duel Log'!L$2:L$5455,$A27)+COUNTIFS('Duel Log'!C$2:C$5455,"Nooby❤️Pi2r",'Duel Log'!M$2:M$5455,$A27)+COUNTIFS('Duel Log'!C$2:C$5455,"Nooby❤️Pi2r",'Duel Log'!N$2:N$5455,$A27)+COUNTIFS('Duel Log'!C$2:C$5455,"Nooby❤️Pi2r",'Duel Log'!O$2:O$5455,$A27)+COUNTIFS('Duel Log'!C$2:C$5455,"Nooby❤️Pi2r",'Duel Log'!P$2:P$5455,$A27)</f>
        <v>0</v>
      </c>
      <c r="AM27" s="17" t="n">
        <f aca="false">COUNTIFS('Duel Log'!C$2:C$5455,"OS xAlee",'Duel Log'!I$2:I$5455,$A27)+COUNTIFS('Duel Log'!C$2:C$5455,"OS xAlee",'Duel Log'!J$2:J$5455,$A27)+COUNTIFS('Duel Log'!C$2:C$5455,"OS xAlee",'Duel Log'!K$2:K$5455,$A27)+COUNTIFS('Duel Log'!C$2:C$5455,"OS xAlee",'Duel Log'!L$2:L$5455,$A27)+COUNTIFS('Duel Log'!C$2:C$5455,"OS xAlee",'Duel Log'!M$2:M$5455,$A27)+COUNTIFS('Duel Log'!C$2:C$5455,"OS xAlee",'Duel Log'!N$2:N$5455,$A27)+COUNTIFS('Duel Log'!C$2:C$5455,"OS xAlee",'Duel Log'!O$2:O$5455,$A27)+COUNTIFS('Duel Log'!C$2:C$5455,"OS xAlee",'Duel Log'!P$2:P$5455,$A27)</f>
        <v>1</v>
      </c>
      <c r="AN27" s="17" t="n">
        <f aca="false">COUNTIFS('Duel Log'!C$2:C$5455,"Pedro™️",'Duel Log'!I$2:I$5455,$A27)+COUNTIFS('Duel Log'!C$2:C$5455,"Pedro™️",'Duel Log'!J$2:J$5455,$A27)+COUNTIFS('Duel Log'!C$2:C$5455,"Pedro™️",'Duel Log'!K$2:K$5455,$A27)+COUNTIFS('Duel Log'!C$2:C$5455,"Pedro™️",'Duel Log'!L$2:L$5455,$A27)+COUNTIFS('Duel Log'!C$2:C$5455,"Pedro™️",'Duel Log'!M$2:M$5455,$A27)+COUNTIFS('Duel Log'!C$2:C$5455,"Pedro™️",'Duel Log'!N$2:N$5455,$A27)+COUNTIFS('Duel Log'!C$2:C$5455,"Pedro™️",'Duel Log'!O$2:O$5455,$A27)+COUNTIFS('Duel Log'!C$2:C$5455,"Pedro™️",'Duel Log'!P$2:P$5455,$A27)</f>
        <v>0</v>
      </c>
      <c r="AO27" s="17" t="n">
        <f aca="false">COUNTIFS('Duel Log'!C$2:C$5455,"Polaris",'Duel Log'!I$2:I$5455,$A27)+COUNTIFS('Duel Log'!C$2:C$5455,"Polaris",'Duel Log'!J$2:J$5455,$A27)+COUNTIFS('Duel Log'!C$2:C$5455,"Polaris",'Duel Log'!K$2:K$5455,$A27)+COUNTIFS('Duel Log'!C$2:C$5455,"Polaris",'Duel Log'!L$2:L$5455,$A27)+COUNTIFS('Duel Log'!C$2:C$5455,"Polaris",'Duel Log'!M$2:M$5455,$A27)+COUNTIFS('Duel Log'!C$2:C$5455,"Polaris",'Duel Log'!N$2:N$5455,$A27)+COUNTIFS('Duel Log'!C$2:C$5455,"Polaris",'Duel Log'!O$2:O$5455,$A27)+COUNTIFS('Duel Log'!C$2:C$5455,"Polaris",'Duel Log'!P$2:P$5455,$A27)</f>
        <v>0</v>
      </c>
      <c r="AP27" s="17" t="n">
        <f aca="false">COUNTIFS('Duel Log'!C$2:C$5455,"RAD",'Duel Log'!I$2:I$5455,$A27)+COUNTIFS('Duel Log'!C$2:C$5455,"RAD",'Duel Log'!J$2:J$5455,$A27)+COUNTIFS('Duel Log'!C$2:C$5455,"RAD",'Duel Log'!K$2:K$5455,$A27)+COUNTIFS('Duel Log'!C$2:C$5455,"RAD",'Duel Log'!L$2:L$5455,$A27)+COUNTIFS('Duel Log'!C$2:C$5455,"RAD",'Duel Log'!M$2:M$5455,$A27)+COUNTIFS('Duel Log'!C$2:C$5455,"RAD",'Duel Log'!N$2:N$5455,$A27)+COUNTIFS('Duel Log'!C$2:C$5455,"RAD",'Duel Log'!O$2:O$5455,$A27)+COUNTIFS('Duel Log'!C$2:C$5455,"RAD",'Duel Log'!P$2:P$5455,$A27)</f>
        <v>0</v>
      </c>
      <c r="AQ27" s="17" t="n">
        <f aca="false">COUNTIFS('Duel Log'!C$2:C$5455,"RUBIZALEZ",'Duel Log'!I$2:I$5455,$A27)+COUNTIFS('Duel Log'!C$2:C$5455,"RUBIZALEZ",'Duel Log'!J$2:J$5455,$A27)+COUNTIFS('Duel Log'!C$2:C$5455,"RUBIZALEZ",'Duel Log'!K$2:K$5455,$A27)+COUNTIFS('Duel Log'!C$2:C$5455,"RUBIZALEZ",'Duel Log'!L$2:L$5455,$A27)+COUNTIFS('Duel Log'!C$2:C$5455,"RUBIZALEZ",'Duel Log'!M$2:M$5455,$A27)+COUNTIFS('Duel Log'!C$2:C$5455,"RUBIZALEZ",'Duel Log'!N$2:N$5455,$A27)+COUNTIFS('Duel Log'!C$2:C$5455,"RUBIZALEZ",'Duel Log'!O$2:O$5455,$A27)+COUNTIFS('Duel Log'!C$2:C$5455,"RUBIZALEZ",'Duel Log'!P$2:P$5455,$A27)</f>
        <v>0</v>
      </c>
      <c r="AR27" s="17" t="n">
        <f aca="false">COUNTIFS('Duel Log'!C$2:C$5455,"Rainbow",'Duel Log'!I$2:I$5455,$A27)+COUNTIFS('Duel Log'!C$2:C$5455,"Rainbow",'Duel Log'!J$2:J$5455,$A27)+COUNTIFS('Duel Log'!C$2:C$5455,"Rainbow",'Duel Log'!K$2:K$5455,$A27)+COUNTIFS('Duel Log'!C$2:C$5455,"Rainbow",'Duel Log'!L$2:L$5455,$A27)+COUNTIFS('Duel Log'!C$2:C$5455,"Rainbow",'Duel Log'!M$2:M$5455,$A27)+COUNTIFS('Duel Log'!C$2:C$5455,"Rainbow",'Duel Log'!N$2:N$5455,$A27)+COUNTIFS('Duel Log'!C$2:C$5455,"Rainbow",'Duel Log'!O$2:O$5455,$A27)+COUNTIFS('Duel Log'!C$2:C$5455,"Rainbow",'Duel Log'!P$2:P$5455,$A27)</f>
        <v>0</v>
      </c>
      <c r="AS27" s="17" t="n">
        <f aca="false">COUNTIFS('Duel Log'!C$2:C$5455,"Reminor",'Duel Log'!I$2:I$5455,$A27)+COUNTIFS('Duel Log'!C$2:C$5455,"Reminor",'Duel Log'!J$2:J$5455,$A27)+COUNTIFS('Duel Log'!C$2:C$5455,"Reminor",'Duel Log'!K$2:K$5455,$A27)+COUNTIFS('Duel Log'!C$2:C$5455,"Reminor",'Duel Log'!L$2:L$5455,$A27)+COUNTIFS('Duel Log'!C$2:C$5455,"Reminor",'Duel Log'!M$2:M$5455,$A27)+COUNTIFS('Duel Log'!C$2:C$5455,"Reminor",'Duel Log'!N$2:N$5455,$A27)+COUNTIFS('Duel Log'!C$2:C$5455,"Reminor",'Duel Log'!O$2:O$5455,$A27)+COUNTIFS('Duel Log'!C$2:C$5455,"Reminor",'Duel Log'!P$2:P$5455,$A27)</f>
        <v>0</v>
      </c>
      <c r="AT27" s="17" t="n">
        <f aca="false">COUNTIFS('Duel Log'!C$2:C$5455,"Rin✨安之",'Duel Log'!I$2:I$5455,$A27)+COUNTIFS('Duel Log'!C$2:C$5455,"Rin✨安之",'Duel Log'!J$2:J$5455,$A27)+COUNTIFS('Duel Log'!C$2:C$5455,"Rin✨安之",'Duel Log'!K$2:K$5455,$A27)+COUNTIFS('Duel Log'!C$2:C$5455,"Rin✨安之",'Duel Log'!L$2:L$5455,$A27)+COUNTIFS('Duel Log'!C$2:C$5455,"Rin✨安之",'Duel Log'!M$2:M$5455,$A27)+COUNTIFS('Duel Log'!C$2:C$5455,"Rin✨安之",'Duel Log'!N$2:N$5455,$A27)+COUNTIFS('Duel Log'!C$2:C$5455,"Rin✨安之",'Duel Log'!O$2:O$5455,$A27)+COUNTIFS('Duel Log'!C$2:C$5455,"Rin✨安之",'Duel Log'!P$2:P$5455,$A27)</f>
        <v>0</v>
      </c>
      <c r="AU27" s="17" t="n">
        <f aca="false">COUNTIFS('Duel Log'!C$2:C$5455,"Ryley",'Duel Log'!I$2:I$5455,$A27)+COUNTIFS('Duel Log'!C$2:C$5455,"Ryley",'Duel Log'!J$2:J$5455,$A27)+COUNTIFS('Duel Log'!C$2:C$5455,"Ryley",'Duel Log'!K$2:K$5455,$A27)+COUNTIFS('Duel Log'!C$2:C$5455,"Ryley",'Duel Log'!L$2:L$5455,$A27)+COUNTIFS('Duel Log'!C$2:C$5455,"Ryley",'Duel Log'!M$2:M$5455,$A27)+COUNTIFS('Duel Log'!C$2:C$5455,"Ryley",'Duel Log'!N$2:N$5455,$A27)+COUNTIFS('Duel Log'!C$2:C$5455,"Ryley",'Duel Log'!O$2:O$5455,$A27)+COUNTIFS('Duel Log'!C$2:C$5455,"Ryley",'Duel Log'!P$2:P$5455,$A27)</f>
        <v>4</v>
      </c>
      <c r="AV27" s="17" t="n">
        <f aca="false">COUNTIFS('Duel Log'!C$2:C$5455,"SK Dominik",'Duel Log'!I$2:I$5455,$A27)+COUNTIFS('Duel Log'!C$2:C$5455,"SK Dominik",'Duel Log'!J$2:J$5455,$A27)+COUNTIFS('Duel Log'!C$2:C$5455,"SK Dominik",'Duel Log'!K$2:K$5455,$A27)+COUNTIFS('Duel Log'!C$2:C$5455,"SK Dominik",'Duel Log'!L$2:L$5455,$A27)+COUNTIFS('Duel Log'!C$2:C$5455,"SK Dominik",'Duel Log'!M$2:M$5455,$A27)+COUNTIFS('Duel Log'!C$2:C$5455,"SK Dominik",'Duel Log'!N$2:N$5455,$A27)+COUNTIFS('Duel Log'!C$2:C$5455,"SK Dominik",'Duel Log'!O$2:O$5455,$A27)+COUNTIFS('Duel Log'!C$2:C$5455,"SK Dominik",'Duel Log'!P$2:P$5455,$A27)</f>
        <v>0</v>
      </c>
      <c r="AW27" s="17" t="n">
        <f aca="false">COUNTIFS('Duel Log'!C$2:C$5455,"SK Morten",'Duel Log'!I$2:I$5455,$A27)+COUNTIFS('Duel Log'!C$2:C$5455,"SK Morten",'Duel Log'!J$2:J$5455,$A27)+COUNTIFS('Duel Log'!C$2:C$5455,"SK Morten",'Duel Log'!K$2:K$5455,$A27)+COUNTIFS('Duel Log'!C$2:C$5455,"SK Morten",'Duel Log'!L$2:L$5455,$A27)+COUNTIFS('Duel Log'!C$2:C$5455,"SK Morten",'Duel Log'!M$2:M$5455,$A27)+COUNTIFS('Duel Log'!C$2:C$5455,"SK Morten",'Duel Log'!N$2:N$5455,$A27)+COUNTIFS('Duel Log'!C$2:C$5455,"SK Morten",'Duel Log'!O$2:O$5455,$A27)+COUNTIFS('Duel Log'!C$2:C$5455,"SK Morten",'Duel Log'!P$2:P$5455,$A27)</f>
        <v>0</v>
      </c>
      <c r="AX27" s="17" t="n">
        <f aca="false">COUNTIFS('Duel Log'!C$2:C$5455,"SK xopxsam",'Duel Log'!I$2:I$5455,$A27)+COUNTIFS('Duel Log'!C$2:C$5455,"SK xopxsam",'Duel Log'!J$2:J$5455,$A27)+COUNTIFS('Duel Log'!C$2:C$5455,"SK xopxsam",'Duel Log'!K$2:K$5455,$A27)+COUNTIFS('Duel Log'!C$2:C$5455,"SK xopxsam",'Duel Log'!L$2:L$5455,$A27)+COUNTIFS('Duel Log'!C$2:C$5455,"SK xopxsam",'Duel Log'!M$2:M$5455,$A27)+COUNTIFS('Duel Log'!C$2:C$5455,"SK xopxsam",'Duel Log'!N$2:N$5455,$A27)+COUNTIFS('Duel Log'!C$2:C$5455,"SK xopxsam",'Duel Log'!O$2:O$5455,$A27)+COUNTIFS('Duel Log'!C$2:C$5455,"SK xopxsam",'Duel Log'!P$2:P$5455,$A27)</f>
        <v>0</v>
      </c>
      <c r="AY27" s="17" t="n">
        <f aca="false">COUNTIFS('Duel Log'!C$2:C$5455,"Samuel Bassotto",'Duel Log'!I$2:I$5455,$A27)+COUNTIFS('Duel Log'!C$2:C$5455,"Samuel Bassotto",'Duel Log'!J$2:J$5455,$A27)+COUNTIFS('Duel Log'!C$2:C$5455,"Samuel Bassotto",'Duel Log'!K$2:K$5455,$A27)+COUNTIFS('Duel Log'!C$2:C$5455,"Samuel Bassotto",'Duel Log'!L$2:L$5455,$A27)+COUNTIFS('Duel Log'!C$2:C$5455,"Samuel Bassotto",'Duel Log'!M$2:M$5455,$A27)+COUNTIFS('Duel Log'!C$2:C$5455,"Samuel Bassotto",'Duel Log'!N$2:N$5455,$A27)+COUNTIFS('Duel Log'!C$2:C$5455,"Samuel Bassotto",'Duel Log'!O$2:O$5455,$A27)+COUNTIFS('Duel Log'!C$2:C$5455,"Samuel Bassotto",'Duel Log'!P$2:P$5455,$A27)</f>
        <v>0</v>
      </c>
      <c r="AZ27" s="17" t="n">
        <f aca="false">COUNTIFS('Duel Log'!C$2:C$5455,"SandBox",'Duel Log'!I$2:I$5455,$A27)+COUNTIFS('Duel Log'!C$2:C$5455,"SandBox",'Duel Log'!J$2:J$5455,$A27)+COUNTIFS('Duel Log'!C$2:C$5455,"SandBox",'Duel Log'!K$2:K$5455,$A27)+COUNTIFS('Duel Log'!C$2:C$5455,"SandBox",'Duel Log'!L$2:L$5455,$A27)+COUNTIFS('Duel Log'!C$2:C$5455,"SandBox",'Duel Log'!M$2:M$5455,$A27)+COUNTIFS('Duel Log'!C$2:C$5455,"SandBox",'Duel Log'!N$2:N$5455,$A27)+COUNTIFS('Duel Log'!C$2:C$5455,"SandBox",'Duel Log'!O$2:O$5455,$A27)+COUNTIFS('Duel Log'!C$2:C$5455,"SandBox",'Duel Log'!P$2:P$5455,$A27)</f>
        <v>2</v>
      </c>
      <c r="BA27" s="17" t="n">
        <f aca="false">COUNTIFS('Duel Log'!C$2:C$5455,"Sosaa1of1",'Duel Log'!I$2:I$5455,$A27)+COUNTIFS('Duel Log'!C$2:C$5455,"Sosaa1of1",'Duel Log'!J$2:J$5455,$A27)+COUNTIFS('Duel Log'!C$2:C$5455,"Sosaa1of1",'Duel Log'!K$2:K$5455,$A27)+COUNTIFS('Duel Log'!C$2:C$5455,"Sosaa1of1",'Duel Log'!L$2:L$5455,$A27)+COUNTIFS('Duel Log'!C$2:C$5455,"Sosaa1of1",'Duel Log'!M$2:M$5455,$A27)+COUNTIFS('Duel Log'!C$2:C$5455,"Sosaa1of1",'Duel Log'!N$2:N$5455,$A27)+COUNTIFS('Duel Log'!C$2:C$5455,"Sosaa1of1",'Duel Log'!O$2:O$5455,$A27)+COUNTIFS('Duel Log'!C$2:C$5455,"Sosaa1of1",'Duel Log'!P$2:P$5455,$A27)</f>
        <v>0</v>
      </c>
      <c r="BB27" s="17" t="n">
        <f aca="false">COUNTIFS('Duel Log'!C$2:C$5455,"Steeef",'Duel Log'!I$2:I$5455,$A27)+COUNTIFS('Duel Log'!C$2:C$5455,"Steeef",'Duel Log'!J$2:J$5455,$A27)+COUNTIFS('Duel Log'!C$2:C$5455,"Steeef",'Duel Log'!K$2:K$5455,$A27)+COUNTIFS('Duel Log'!C$2:C$5455,"Steeef",'Duel Log'!L$2:L$5455,$A27)+COUNTIFS('Duel Log'!C$2:C$5455,"Steeef",'Duel Log'!M$2:M$5455,$A27)+COUNTIFS('Duel Log'!C$2:C$5455,"Steeef",'Duel Log'!N$2:N$5455,$A27)+COUNTIFS('Duel Log'!C$2:C$5455,"Steeef",'Duel Log'!O$2:O$5455,$A27)+COUNTIFS('Duel Log'!C$2:C$5455,"Steeef",'Duel Log'!P$2:P$5455,$A27)</f>
        <v>1</v>
      </c>
      <c r="BC27" s="17" t="n">
        <f aca="false">COUNTIFS('Duel Log'!C$2:C$5455,"TMX I Mateja",'Duel Log'!I$2:I$5455,$A27)+COUNTIFS('Duel Log'!C$2:C$5455,"TMX I Mateja",'Duel Log'!J$2:J$5455,$A27)+COUNTIFS('Duel Log'!C$2:C$5455,"TMX I Mateja",'Duel Log'!K$2:K$5455,$A27)+COUNTIFS('Duel Log'!C$2:C$5455,"TMX I Mateja",'Duel Log'!L$2:L$5455,$A27)+COUNTIFS('Duel Log'!C$2:C$5455,"TMX I Mateja",'Duel Log'!M$2:M$5455,$A27)+COUNTIFS('Duel Log'!C$2:C$5455,"TMX I Mateja",'Duel Log'!N$2:N$5455,$A27)+COUNTIFS('Duel Log'!C$2:C$5455,"TMX I Mateja",'Duel Log'!O$2:O$5455,$A27)+COUNTIFS('Duel Log'!C$2:C$5455,"TMX I Mateja",'Duel Log'!P$2:P$5455,$A27)</f>
        <v>0</v>
      </c>
      <c r="BD27" s="17" t="n">
        <f aca="false">COUNTIFS('Duel Log'!C$2:C$5455,"TTK:MrAwesomeCR",'Duel Log'!I$2:I$5455,$A27)+COUNTIFS('Duel Log'!C$2:C$5455,"TTK:MrAwesomeCR",'Duel Log'!J$2:J$5455,$A27)+COUNTIFS('Duel Log'!C$2:C$5455,"TTK:MrAwesomeCR",'Duel Log'!K$2:K$5455,$A27)+COUNTIFS('Duel Log'!C$2:C$5455,"TTK:MrAwesomeCR",'Duel Log'!L$2:L$5455,$A27)+COUNTIFS('Duel Log'!C$2:C$5455,"TTK:MrAwesomeCR",'Duel Log'!M$2:M$5455,$A27)+COUNTIFS('Duel Log'!C$2:C$5455,"TTK:MrAwesomeCR",'Duel Log'!N$2:N$5455,$A27)+COUNTIFS('Duel Log'!C$2:C$5455,"TTK:MrAwesomeCR",'Duel Log'!O$2:O$5455,$A27)+COUNTIFS('Duel Log'!C$2:C$5455,"TTK:MrAwesomeCR",'Duel Log'!P$2:P$5455,$A27)</f>
        <v>0</v>
      </c>
      <c r="BE27" s="17" t="n">
        <f aca="false">COUNTIFS('Duel Log'!C$2:C$5455,"Turan✨",'Duel Log'!I$2:I$5455,$A27)+COUNTIFS('Duel Log'!C$2:C$5455,"Turan✨",'Duel Log'!J$2:J$5455,$A27)+COUNTIFS('Duel Log'!C$2:C$5455,"Turan✨",'Duel Log'!K$2:K$5455,$A27)+COUNTIFS('Duel Log'!C$2:C$5455,"Turan✨",'Duel Log'!L$2:L$5455,$A27)+COUNTIFS('Duel Log'!C$2:C$5455,"Turan✨",'Duel Log'!M$2:M$5455,$A27)+COUNTIFS('Duel Log'!C$2:C$5455,"Turan✨",'Duel Log'!N$2:N$5455,$A27)+COUNTIFS('Duel Log'!C$2:C$5455,"Turan✨",'Duel Log'!O$2:O$5455,$A27)+COUNTIFS('Duel Log'!C$2:C$5455,"Turan✨",'Duel Log'!P$2:P$5455,$A27)</f>
        <v>0</v>
      </c>
      <c r="BF27" s="17" t="n">
        <f aca="false">COUNTIFS('Duel Log'!C$2:C$5455,"Viktor",'Duel Log'!I$2:I$5455,$A27)+COUNTIFS('Duel Log'!C$2:C$5455,"Viktor",'Duel Log'!J$2:J$5455,$A27)+COUNTIFS('Duel Log'!C$2:C$5455,"Viktor",'Duel Log'!K$2:K$5455,$A27)+COUNTIFS('Duel Log'!C$2:C$5455,"Viktor",'Duel Log'!L$2:L$5455,$A27)+COUNTIFS('Duel Log'!C$2:C$5455,"Viktor",'Duel Log'!M$2:M$5455,$A27)+COUNTIFS('Duel Log'!C$2:C$5455,"Viktor",'Duel Log'!N$2:N$5455,$A27)+COUNTIFS('Duel Log'!C$2:C$5455,"Viktor",'Duel Log'!O$2:O$5455,$A27)+COUNTIFS('Duel Log'!C$2:C$5455,"Viktor",'Duel Log'!P$2:P$5455,$A27)</f>
        <v>0</v>
      </c>
      <c r="BG27" s="17" t="n">
        <f aca="false">COUNTIFS('Duel Log'!C$2:C$5455,"Vitor75",'Duel Log'!I$2:I$5455,$A27)+COUNTIFS('Duel Log'!C$2:C$5455,"Vitor75",'Duel Log'!J$2:J$5455,$A27)+COUNTIFS('Duel Log'!C$2:C$5455,"Vitor75",'Duel Log'!K$2:K$5455,$A27)+COUNTIFS('Duel Log'!C$2:C$5455,"Vitor75",'Duel Log'!L$2:L$5455,$A27)+COUNTIFS('Duel Log'!C$2:C$5455,"Vitor75",'Duel Log'!M$2:M$5455,$A27)+COUNTIFS('Duel Log'!C$2:C$5455,"Vitor75",'Duel Log'!N$2:N$5455,$A27)+COUNTIFS('Duel Log'!C$2:C$5455,"Vitor75",'Duel Log'!O$2:O$5455,$A27)+COUNTIFS('Duel Log'!C$2:C$5455,"Vitor75",'Duel Log'!P$2:P$5455,$A27)</f>
        <v>0</v>
      </c>
      <c r="BH27" s="17" t="n">
        <f aca="false">COUNTIFS('Duel Log'!C$2:C$5455,"WL ✨ Tytoń 劲头",'Duel Log'!I$2:I$5455,$A27)+COUNTIFS('Duel Log'!C$2:C$5455,"WL ✨ Tytoń 劲头",'Duel Log'!J$2:J$5455,$A27)+COUNTIFS('Duel Log'!C$2:C$5455,"WL ✨ Tytoń 劲头",'Duel Log'!K$2:K$5455,$A27)+COUNTIFS('Duel Log'!C$2:C$5455,"WL ✨ Tytoń 劲头",'Duel Log'!L$2:L$5455,$A27)+COUNTIFS('Duel Log'!C$2:C$5455,"WL ✨ Tytoń 劲头",'Duel Log'!M$2:M$5455,$A27)+COUNTIFS('Duel Log'!C$2:C$5455,"WL ✨ Tytoń 劲头",'Duel Log'!N$2:N$5455,$A27)+COUNTIFS('Duel Log'!C$2:C$5455,"WL ✨ Tytoń 劲头",'Duel Log'!O$2:O$5455,$A27)+COUNTIFS('Duel Log'!C$2:C$5455,"WL ✨ Tytoń 劲头",'Duel Log'!P$2:P$5455,$A27)</f>
        <v>0</v>
      </c>
      <c r="BI27" s="17" t="n">
        <f aca="false">COUNTIFS('Duel Log'!C$2:C$5455,"WL ツ Dam’s ✨",'Duel Log'!I$2:I$5455,$A27)+COUNTIFS('Duel Log'!C$2:C$5455,"WL ツ Dam’s ✨",'Duel Log'!J$2:J$5455,$A27)+COUNTIFS('Duel Log'!C$2:C$5455,"WL ツ Dam’s ✨",'Duel Log'!K$2:K$5455,$A27)+COUNTIFS('Duel Log'!C$2:C$5455,"WL ツ Dam’s ✨",'Duel Log'!L$2:L$5455,$A27)+COUNTIFS('Duel Log'!C$2:C$5455,"WL ツ Dam’s ✨",'Duel Log'!M$2:M$5455,$A27)+COUNTIFS('Duel Log'!C$2:C$5455,"WL ツ Dam’s ✨",'Duel Log'!N$2:N$5455,$A27)+COUNTIFS('Duel Log'!C$2:C$5455,"WL ツ Dam’s ✨",'Duel Log'!O$2:O$5455,$A27)+COUNTIFS('Duel Log'!C$2:C$5455,"WL ツ Dam’s ✨",'Duel Log'!P$2:P$5455,$A27)</f>
        <v>0</v>
      </c>
      <c r="BJ27" s="17" t="n">
        <f aca="false">COUNTIFS('Duel Log'!C$2:C$5455,"Wallace",'Duel Log'!I$2:I$5455,$A27)+COUNTIFS('Duel Log'!C$2:C$5455,"Wallace",'Duel Log'!J$2:J$5455,$A27)+COUNTIFS('Duel Log'!C$2:C$5455,"Wallace",'Duel Log'!K$2:K$5455,$A27)+COUNTIFS('Duel Log'!C$2:C$5455,"Wallace",'Duel Log'!L$2:L$5455,$A27)+COUNTIFS('Duel Log'!C$2:C$5455,"Wallace",'Duel Log'!M$2:M$5455,$A27)+COUNTIFS('Duel Log'!C$2:C$5455,"Wallace",'Duel Log'!N$2:N$5455,$A27)+COUNTIFS('Duel Log'!C$2:C$5455,"Wallace",'Duel Log'!O$2:O$5455,$A27)+COUNTIFS('Duel Log'!C$2:C$5455,"Wallace",'Duel Log'!P$2:P$5455,$A27)</f>
        <v>4</v>
      </c>
      <c r="BK27" s="17" t="n">
        <f aca="false">COUNTIFS('Duel Log'!C$2:C$5455,"Wyze❤️Ultimo",'Duel Log'!I$2:I$5455,$A27)+COUNTIFS('Duel Log'!C$2:C$5455,"Wyze❤️Ultimo",'Duel Log'!J$2:J$5455,$A27)+COUNTIFS('Duel Log'!C$2:C$5455,"Wyze❤️Ultimo",'Duel Log'!K$2:K$5455,$A27)+COUNTIFS('Duel Log'!C$2:C$5455,"Wyze❤️Ultimo",'Duel Log'!L$2:L$5455,$A27)+COUNTIFS('Duel Log'!C$2:C$5455,"Wyze❤️Ultimo",'Duel Log'!M$2:M$5455,$A27)+COUNTIFS('Duel Log'!C$2:C$5455,"Wyze❤️Ultimo",'Duel Log'!N$2:N$5455,$A27)+COUNTIFS('Duel Log'!C$2:C$5455,"Wyze❤️Ultimo",'Duel Log'!O$2:O$5455,$A27)+COUNTIFS('Duel Log'!C$2:C$5455,"Wyze❤️Ultimo",'Duel Log'!P$2:P$5455,$A27)</f>
        <v>0</v>
      </c>
      <c r="BL27" s="17" t="n">
        <f aca="false">COUNTIFS('Duel Log'!C$2:C$5455,"Yoru",'Duel Log'!I$2:I$5455,$A27)+COUNTIFS('Duel Log'!C$2:C$5455,"Yoru",'Duel Log'!J$2:J$5455,$A27)+COUNTIFS('Duel Log'!C$2:C$5455,"Yoru",'Duel Log'!K$2:K$5455,$A27)+COUNTIFS('Duel Log'!C$2:C$5455,"Yoru",'Duel Log'!L$2:L$5455,$A27)+COUNTIFS('Duel Log'!C$2:C$5455,"Yoru",'Duel Log'!M$2:M$5455,$A27)+COUNTIFS('Duel Log'!C$2:C$5455,"Yoru",'Duel Log'!N$2:N$5455,$A27)+COUNTIFS('Duel Log'!C$2:C$5455,"Yoru",'Duel Log'!O$2:O$5455,$A27)+COUNTIFS('Duel Log'!C$2:C$5455,"Yoru",'Duel Log'!P$2:P$5455,$A27)</f>
        <v>0</v>
      </c>
      <c r="BM27" s="17" t="n">
        <f aca="false">COUNTIFS('Duel Log'!C$2:C$5455,"ZQuentino",'Duel Log'!I$2:I$5455,$A27)+COUNTIFS('Duel Log'!C$2:C$5455,"ZQuentino",'Duel Log'!J$2:J$5455,$A27)+COUNTIFS('Duel Log'!C$2:C$5455,"ZQuentino",'Duel Log'!K$2:K$5455,$A27)+COUNTIFS('Duel Log'!C$2:C$5455,"ZQuentino",'Duel Log'!L$2:L$5455,$A27)+COUNTIFS('Duel Log'!C$2:C$5455,"ZQuentino",'Duel Log'!M$2:M$5455,$A27)+COUNTIFS('Duel Log'!C$2:C$5455,"ZQuentino",'Duel Log'!N$2:N$5455,$A27)+COUNTIFS('Duel Log'!C$2:C$5455,"ZQuentino",'Duel Log'!O$2:O$5455,$A27)+COUNTIFS('Duel Log'!C$2:C$5455,"ZQuentino",'Duel Log'!P$2:P$5455,$A27)</f>
        <v>0</v>
      </c>
      <c r="BN27" s="17" t="n">
        <f aca="false">COUNTIFS('Duel Log'!C$2:C$5455,"adriel",'Duel Log'!I$2:I$5455,$A27)+COUNTIFS('Duel Log'!C$2:C$5455,"adriel",'Duel Log'!J$2:J$5455,$A27)+COUNTIFS('Duel Log'!C$2:C$5455,"adriel",'Duel Log'!K$2:K$5455,$A27)+COUNTIFS('Duel Log'!C$2:C$5455,"adriel",'Duel Log'!L$2:L$5455,$A27)+COUNTIFS('Duel Log'!C$2:C$5455,"adriel",'Duel Log'!M$2:M$5455,$A27)+COUNTIFS('Duel Log'!C$2:C$5455,"adriel",'Duel Log'!N$2:N$5455,$A27)+COUNTIFS('Duel Log'!C$2:C$5455,"adriel",'Duel Log'!O$2:O$5455,$A27)+COUNTIFS('Duel Log'!C$2:C$5455,"adriel",'Duel Log'!P$2:P$5455,$A27)</f>
        <v>0</v>
      </c>
      <c r="BO27" s="17" t="n">
        <f aca="false">COUNTIFS('Duel Log'!C$2:C$5455,"dark✨安花",'Duel Log'!I$2:I$5455,$A27)+COUNTIFS('Duel Log'!C$2:C$5455,"dark✨安花",'Duel Log'!J$2:J$5455,$A27)+COUNTIFS('Duel Log'!C$2:C$5455,"dark✨安花",'Duel Log'!K$2:K$5455,$A27)+COUNTIFS('Duel Log'!C$2:C$5455,"dark✨安花",'Duel Log'!L$2:L$5455,$A27)+COUNTIFS('Duel Log'!C$2:C$5455,"dark✨安花",'Duel Log'!M$2:M$5455,$A27)+COUNTIFS('Duel Log'!C$2:C$5455,"dark✨安花",'Duel Log'!N$2:N$5455,$A27)+COUNTIFS('Duel Log'!C$2:C$5455,"dark✨安花",'Duel Log'!O$2:O$5455,$A27)+COUNTIFS('Duel Log'!C$2:C$5455,"dark✨安花",'Duel Log'!P$2:P$5455,$A27)</f>
        <v>0</v>
      </c>
      <c r="BP27" s="17" t="n">
        <f aca="false">COUNTIFS('Duel Log'!C$2:C$5455,"droy",'Duel Log'!I$2:I$5455,$A27)+COUNTIFS('Duel Log'!C$2:C$5455,"droy",'Duel Log'!J$2:J$5455,$A27)+COUNTIFS('Duel Log'!C$2:C$5455,"droy",'Duel Log'!K$2:K$5455,$A27)+COUNTIFS('Duel Log'!C$2:C$5455,"droy",'Duel Log'!L$2:L$5455,$A27)+COUNTIFS('Duel Log'!C$2:C$5455,"droy",'Duel Log'!M$2:M$5455,$A27)+COUNTIFS('Duel Log'!C$2:C$5455,"droy",'Duel Log'!N$2:N$5455,$A27)+COUNTIFS('Duel Log'!C$2:C$5455,"droy",'Duel Log'!O$2:O$5455,$A27)+COUNTIFS('Duel Log'!C$2:C$5455,"droy",'Duel Log'!P$2:P$5455,$A27)</f>
        <v>0</v>
      </c>
      <c r="BQ27" s="17" t="n">
        <f aca="false">COUNTIFS('Duel Log'!C$2:C$5455,"evolve✨律师",'Duel Log'!I$2:I$5455,$A27)+COUNTIFS('Duel Log'!C$2:C$5455,"evolve✨律师",'Duel Log'!J$2:J$5455,$A27)+COUNTIFS('Duel Log'!C$2:C$5455,"evolve✨律师",'Duel Log'!K$2:K$5455,$A27)+COUNTIFS('Duel Log'!C$2:C$5455,"evolve✨律师",'Duel Log'!L$2:L$5455,$A27)+COUNTIFS('Duel Log'!C$2:C$5455,"evolve✨律师",'Duel Log'!M$2:M$5455,$A27)+COUNTIFS('Duel Log'!C$2:C$5455,"evolve✨律师",'Duel Log'!N$2:N$5455,$A27)+COUNTIFS('Duel Log'!C$2:C$5455,"evolve✨律师",'Duel Log'!O$2:O$5455,$A27)+COUNTIFS('Duel Log'!C$2:C$5455,"evolve✨律师",'Duel Log'!P$2:P$5455,$A27)</f>
        <v>0</v>
      </c>
      <c r="BR27" s="17" t="n">
        <f aca="false">COUNTIFS('Duel Log'!C$2:C$5455,"fluffypotato99",'Duel Log'!I$2:I$5455,$A27)+COUNTIFS('Duel Log'!C$2:C$5455,"fluffypotato99",'Duel Log'!J$2:J$5455,$A27)+COUNTIFS('Duel Log'!C$2:C$5455,"fluffypotato99",'Duel Log'!K$2:K$5455,$A27)+COUNTIFS('Duel Log'!C$2:C$5455,"fluffypotato99",'Duel Log'!L$2:L$5455,$A27)+COUNTIFS('Duel Log'!C$2:C$5455,"fluffypotato99",'Duel Log'!M$2:M$5455,$A27)+COUNTIFS('Duel Log'!C$2:C$5455,"fluffypotato99",'Duel Log'!N$2:N$5455,$A27)+COUNTIFS('Duel Log'!C$2:C$5455,"fluffypotato99",'Duel Log'!O$2:O$5455,$A27)+COUNTIFS('Duel Log'!C$2:C$5455,"fluffypotato99",'Duel Log'!P$2:P$5455,$A27)</f>
        <v>0</v>
      </c>
      <c r="BS27" s="17" t="n">
        <f aca="false">COUNTIFS('Duel Log'!C$2:C$5455,"kodigogg",'Duel Log'!I$2:I$5455,$A27)+COUNTIFS('Duel Log'!C$2:C$5455,"kodigogg",'Duel Log'!J$2:J$5455,$A27)+COUNTIFS('Duel Log'!C$2:C$5455,"kodigogg",'Duel Log'!K$2:K$5455,$A27)+COUNTIFS('Duel Log'!C$2:C$5455,"kodigogg",'Duel Log'!L$2:L$5455,$A27)+COUNTIFS('Duel Log'!C$2:C$5455,"kodigogg",'Duel Log'!M$2:M$5455,$A27)+COUNTIFS('Duel Log'!C$2:C$5455,"kodigogg",'Duel Log'!N$2:N$5455,$A27)+COUNTIFS('Duel Log'!C$2:C$5455,"kodigogg",'Duel Log'!O$2:O$5455,$A27)+COUNTIFS('Duel Log'!C$2:C$5455,"kodigogg",'Duel Log'!P$2:P$5455,$A27)</f>
        <v>0</v>
      </c>
      <c r="BT27" s="17" t="n">
        <f aca="false">COUNTIFS('Duel Log'!C$2:C$5455,"⇀スキル丨Hadi",'Duel Log'!I$2:I$5455,$A27)+COUNTIFS('Duel Log'!C$2:C$5455,"⇀スキル丨Hadi",'Duel Log'!J$2:J$5455,$A27)+COUNTIFS('Duel Log'!C$2:C$5455,"⇀スキル丨Hadi",'Duel Log'!K$2:K$5455,$A27)+COUNTIFS('Duel Log'!C$2:C$5455,"⇀スキル丨Hadi",'Duel Log'!L$2:L$5455,$A27)+COUNTIFS('Duel Log'!C$2:C$5455,"⇀スキル丨Hadi",'Duel Log'!M$2:M$5455,$A27)+COUNTIFS('Duel Log'!C$2:C$5455,"⇀スキル丨Hadi",'Duel Log'!N$2:N$5455,$A27)+COUNTIFS('Duel Log'!C$2:C$5455,"⇀スキル丨Hadi",'Duel Log'!O$2:O$5455,$A27)+COUNTIFS('Duel Log'!C$2:C$5455,"⇀スキル丨Hadi",'Duel Log'!P$2:P$5455,$A27)</f>
        <v>0</v>
      </c>
      <c r="BU27" s="17" t="n">
        <f aca="false">COUNTIFS('Duel Log'!C$2:C$5455,"✨Tanji",'Duel Log'!I$2:I$5455,$A27)+COUNTIFS('Duel Log'!C$2:C$5455,"✨Tanji",'Duel Log'!J$2:J$5455,$A27)+COUNTIFS('Duel Log'!C$2:C$5455,"✨Tanji",'Duel Log'!K$2:K$5455,$A27)+COUNTIFS('Duel Log'!C$2:C$5455,"✨Tanji",'Duel Log'!L$2:L$5455,$A27)+COUNTIFS('Duel Log'!C$2:C$5455,"✨Tanji",'Duel Log'!M$2:M$5455,$A27)+COUNTIFS('Duel Log'!C$2:C$5455,"✨Tanji",'Duel Log'!N$2:N$5455,$A27)+COUNTIFS('Duel Log'!C$2:C$5455,"✨Tanji",'Duel Log'!O$2:O$5455,$A27)+COUNTIFS('Duel Log'!C$2:C$5455,"✨Tanji",'Duel Log'!P$2:P$5455,$A27)</f>
        <v>0</v>
      </c>
      <c r="BV27" s="17" t="n">
        <f aca="false">COUNTIFS('Duel Log'!C$2:C$5455,"くり",'Duel Log'!I$2:I$5455,$A27)+COUNTIFS('Duel Log'!C$2:C$5455,"くり",'Duel Log'!J$2:J$5455,$A27)+COUNTIFS('Duel Log'!C$2:C$5455,"くり",'Duel Log'!K$2:K$5455,$A27)+COUNTIFS('Duel Log'!C$2:C$5455,"くり",'Duel Log'!L$2:L$5455,$A27)+COUNTIFS('Duel Log'!C$2:C$5455,"くり",'Duel Log'!M$2:M$5455,$A27)+COUNTIFS('Duel Log'!C$2:C$5455,"くり",'Duel Log'!N$2:N$5455,$A27)+COUNTIFS('Duel Log'!C$2:C$5455,"くり",'Duel Log'!O$2:O$5455,$A27)+COUNTIFS('Duel Log'!C$2:C$5455,"くり",'Duel Log'!P$2:P$5455,$A27)</f>
        <v>0</v>
      </c>
      <c r="BW27" s="17" t="n">
        <f aca="false">COUNTIFS('Duel Log'!C$2:C$5455,"ぐりてゃん",'Duel Log'!I$2:I$5455,$A27)+COUNTIFS('Duel Log'!C$2:C$5455,"ぐりてゃん",'Duel Log'!J$2:J$5455,$A27)+COUNTIFS('Duel Log'!C$2:C$5455,"ぐりてゃん",'Duel Log'!K$2:K$5455,$A27)+COUNTIFS('Duel Log'!C$2:C$5455,"ぐりてゃん",'Duel Log'!L$2:L$5455,$A27)+COUNTIFS('Duel Log'!C$2:C$5455,"ぐりてゃん",'Duel Log'!M$2:M$5455,$A27)+COUNTIFS('Duel Log'!C$2:C$5455,"ぐりてゃん",'Duel Log'!N$2:N$5455,$A27)+COUNTIFS('Duel Log'!C$2:C$5455,"ぐりてゃん",'Duel Log'!O$2:O$5455,$A27)+COUNTIFS('Duel Log'!C$2:C$5455,"ぐりてゃん",'Duel Log'!P$2:P$5455,$A27)</f>
        <v>0</v>
      </c>
      <c r="BX27" s="17" t="n">
        <f aca="false">COUNTIFS('Duel Log'!C$2:C$5455,"たぁ",'Duel Log'!I$2:I$5455,$A27)+COUNTIFS('Duel Log'!C$2:C$5455,"たぁ",'Duel Log'!J$2:J$5455,$A27)+COUNTIFS('Duel Log'!C$2:C$5455,"たぁ",'Duel Log'!K$2:K$5455,$A27)+COUNTIFS('Duel Log'!C$2:C$5455,"たぁ",'Duel Log'!L$2:L$5455,$A27)+COUNTIFS('Duel Log'!C$2:C$5455,"たぁ",'Duel Log'!M$2:M$5455,$A27)+COUNTIFS('Duel Log'!C$2:C$5455,"たぁ",'Duel Log'!N$2:N$5455,$A27)+COUNTIFS('Duel Log'!C$2:C$5455,"たぁ",'Duel Log'!O$2:O$5455,$A27)+COUNTIFS('Duel Log'!C$2:C$5455,"たぁ",'Duel Log'!P$2:P$5455,$A27)</f>
        <v>1</v>
      </c>
      <c r="BY27" s="17" t="n">
        <f aca="false">COUNTIFS('Duel Log'!C$2:C$5455,"てち",'Duel Log'!I$2:I$5455,$A27)+COUNTIFS('Duel Log'!C$2:C$5455,"てち",'Duel Log'!J$2:J$5455,$A27)+COUNTIFS('Duel Log'!C$2:C$5455,"てち",'Duel Log'!K$2:K$5455,$A27)+COUNTIFS('Duel Log'!C$2:C$5455,"てち",'Duel Log'!L$2:L$5455,$A27)+COUNTIFS('Duel Log'!C$2:C$5455,"てち",'Duel Log'!M$2:M$5455,$A27)+COUNTIFS('Duel Log'!C$2:C$5455,"てち",'Duel Log'!N$2:N$5455,$A27)+COUNTIFS('Duel Log'!C$2:C$5455,"てち",'Duel Log'!O$2:O$5455,$A27)+COUNTIFS('Duel Log'!C$2:C$5455,"てち",'Duel Log'!P$2:P$5455,$A27)</f>
        <v>0</v>
      </c>
      <c r="BZ27" s="17" t="n">
        <f aca="false">COUNTIFS('Duel Log'!C$2:C$5455,"むぎったん",'Duel Log'!I$2:I$5455,$A27)+COUNTIFS('Duel Log'!C$2:C$5455,"むぎったん",'Duel Log'!J$2:J$5455,$A27)+COUNTIFS('Duel Log'!C$2:C$5455,"むぎったん",'Duel Log'!K$2:K$5455,$A27)+COUNTIFS('Duel Log'!C$2:C$5455,"むぎったん",'Duel Log'!L$2:L$5455,$A27)+COUNTIFS('Duel Log'!C$2:C$5455,"むぎったん",'Duel Log'!M$2:M$5455,$A27)+COUNTIFS('Duel Log'!C$2:C$5455,"むぎったん",'Duel Log'!N$2:N$5455,$A27)+COUNTIFS('Duel Log'!C$2:C$5455,"むぎったん",'Duel Log'!O$2:O$5455,$A27)+COUNTIFS('Duel Log'!C$2:C$5455,"むぎったん",'Duel Log'!P$2:P$5455,$A27)</f>
        <v>1</v>
      </c>
      <c r="CA27" s="17" t="n">
        <f aca="false">COUNTIFS('Duel Log'!C$2:C$5455,"加急Sinistro™",'Duel Log'!I$2:I$5455,$A27)+COUNTIFS('Duel Log'!C$2:C$5455,"加急Sinistro™",'Duel Log'!J$2:J$5455,$A27)+COUNTIFS('Duel Log'!C$2:C$5455,"加急Sinistro™",'Duel Log'!K$2:K$5455,$A27)+COUNTIFS('Duel Log'!C$2:C$5455,"加急Sinistro™",'Duel Log'!L$2:L$5455,$A27)+COUNTIFS('Duel Log'!C$2:C$5455,"加急Sinistro™",'Duel Log'!M$2:M$5455,$A27)+COUNTIFS('Duel Log'!C$2:C$5455,"加急Sinistro™",'Duel Log'!N$2:N$5455,$A27)+COUNTIFS('Duel Log'!C$2:C$5455,"加急Sinistro™",'Duel Log'!O$2:O$5455,$A27)+COUNTIFS('Duel Log'!C$2:C$5455,"加急Sinistro™",'Duel Log'!P$2:P$5455,$A27)</f>
        <v>0</v>
      </c>
      <c r="CB27" s="17" t="n">
        <f aca="false">COUNTIFS('Duel Log'!C$2:C$5455,"枫｜rakan❤️安之",'Duel Log'!I$2:I$5455,$A27)+COUNTIFS('Duel Log'!C$2:C$5455,"枫｜rakan❤️安之",'Duel Log'!J$2:J$5455,$A27)+COUNTIFS('Duel Log'!C$2:C$5455,"枫｜rakan❤️安之",'Duel Log'!K$2:K$5455,$A27)+COUNTIFS('Duel Log'!C$2:C$5455,"枫｜rakan❤️安之",'Duel Log'!L$2:L$5455,$A27)+COUNTIFS('Duel Log'!C$2:C$5455,"枫｜rakan❤️安之",'Duel Log'!M$2:M$5455,$A27)+COUNTIFS('Duel Log'!C$2:C$5455,"枫｜rakan❤️安之",'Duel Log'!N$2:N$5455,$A27)+COUNTIFS('Duel Log'!C$2:C$5455,"枫｜rakan❤️安之",'Duel Log'!O$2:O$5455,$A27)+COUNTIFS('Duel Log'!C$2:C$5455,"枫｜rakan❤️安之",'Duel Log'!P$2:P$5455,$A27)</f>
        <v>0</v>
      </c>
      <c r="CC27" s="17" t="n">
        <f aca="false">COUNTIFS('Duel Log'!C$2:C$5455,"神│Venpers™☆",'Duel Log'!I$2:I$5455,$A27)+COUNTIFS('Duel Log'!C$2:C$5455,"神│Venpers™☆",'Duel Log'!J$2:J$5455,$A27)+COUNTIFS('Duel Log'!C$2:C$5455,"神│Venpers™☆",'Duel Log'!K$2:K$5455,$A27)+COUNTIFS('Duel Log'!C$2:C$5455,"神│Venpers™☆",'Duel Log'!L$2:L$5455,$A27)+COUNTIFS('Duel Log'!C$2:C$5455,"神│Venpers™☆",'Duel Log'!M$2:M$5455,$A27)+COUNTIFS('Duel Log'!C$2:C$5455,"神│Venpers™☆",'Duel Log'!N$2:N$5455,$A27)+COUNTIFS('Duel Log'!C$2:C$5455,"神│Venpers™☆",'Duel Log'!O$2:O$5455,$A27)+COUNTIFS('Duel Log'!C$2:C$5455,"神│Venpers™☆",'Duel Log'!P$2:P$5455,$A27)</f>
        <v>0</v>
      </c>
      <c r="CD27" s="17" t="n">
        <f aca="false">COUNTIFS('Duel Log'!C$2:C$5455,"老板 Ι Batan’宙斯",'Duel Log'!I$2:I$5455,$A27)+COUNTIFS('Duel Log'!C$2:C$5455,"老板 Ι Batan’宙斯",'Duel Log'!J$2:J$5455,$A27)+COUNTIFS('Duel Log'!C$2:C$5455,"老板 Ι Batan’宙斯",'Duel Log'!K$2:K$5455,$A27)+COUNTIFS('Duel Log'!C$2:C$5455,"老板 Ι Batan’宙斯",'Duel Log'!L$2:L$5455,$A27)+COUNTIFS('Duel Log'!C$2:C$5455,"老板 Ι Batan’宙斯",'Duel Log'!M$2:M$5455,$A27)+COUNTIFS('Duel Log'!C$2:C$5455,"老板 Ι Batan’宙斯",'Duel Log'!N$2:N$5455,$A27)+COUNTIFS('Duel Log'!C$2:C$5455,"老板 Ι Batan’宙斯",'Duel Log'!O$2:O$5455,$A27)+COUNTIFS('Duel Log'!C$2:C$5455,"老板 Ι Batan’宙斯",'Duel Log'!P$2:P$5455,$A27)</f>
        <v>1</v>
      </c>
      <c r="CE27" s="17" t="n">
        <f aca="false">COUNTIFS('Duel Log'!C$2:C$5455,"鬼舞辻無惨",'Duel Log'!I$2:I$5455,$A27)+COUNTIFS('Duel Log'!C$2:C$5455,"鬼舞辻無惨",'Duel Log'!J$2:J$5455,$A27)+COUNTIFS('Duel Log'!C$2:C$5455,"鬼舞辻無惨",'Duel Log'!K$2:K$5455,$A27)+COUNTIFS('Duel Log'!C$2:C$5455,"鬼舞辻無惨",'Duel Log'!L$2:L$5455,$A27)+COUNTIFS('Duel Log'!C$2:C$5455,"鬼舞辻無惨",'Duel Log'!M$2:M$5455,$A27)+COUNTIFS('Duel Log'!C$2:C$5455,"鬼舞辻無惨",'Duel Log'!N$2:N$5455,$A27)+COUNTIFS('Duel Log'!C$2:C$5455,"鬼舞辻無惨",'Duel Log'!O$2:O$5455,$A27)+COUNTIFS('Duel Log'!C$2:C$5455,"鬼舞辻無惨",'Duel Log'!P$2:P$5455,$A27)</f>
        <v>0</v>
      </c>
      <c r="CF27" s="17" t="n">
        <f aca="false">COUNTIFS('Duel Log'!C$2:C$5455,"ꨄ Max ✨",'Duel Log'!I$2:I$5455,$A27)+COUNTIFS('Duel Log'!C$2:C$5455,"ꨄ Max ✨",'Duel Log'!J$2:J$5455,$A27)+COUNTIFS('Duel Log'!C$2:C$5455,"ꨄ Max ✨",'Duel Log'!K$2:K$5455,$A27)+COUNTIFS('Duel Log'!C$2:C$5455,"ꨄ Max ✨",'Duel Log'!L$2:L$5455,$A27)+COUNTIFS('Duel Log'!C$2:C$5455,"ꨄ Max ✨",'Duel Log'!M$2:M$5455,$A27)+COUNTIFS('Duel Log'!C$2:C$5455,"ꨄ Max ✨",'Duel Log'!N$2:N$5455,$A27)+COUNTIFS('Duel Log'!C$2:C$5455,"ꨄ Max ✨",'Duel Log'!O$2:O$5455,$A27)+COUNTIFS('Duel Log'!C$2:C$5455,"ꨄ Max ✨",'Duel Log'!P$2:P$5455,$A27)</f>
        <v>0</v>
      </c>
      <c r="CG27" s="17" t="n">
        <f aca="false">COUNTIFS('Duel Log'!C$2:C$5455,"사과도둑",'Duel Log'!I$2:I$5455,$A27)+COUNTIFS('Duel Log'!C$2:C$5455,"사과도둑",'Duel Log'!J$2:J$5455,$A27)+COUNTIFS('Duel Log'!C$2:C$5455,"사과도둑",'Duel Log'!K$2:K$5455,$A27)+COUNTIFS('Duel Log'!C$2:C$5455,"사과도둑",'Duel Log'!L$2:L$5455,$A27)+COUNTIFS('Duel Log'!C$2:C$5455,"사과도둑",'Duel Log'!M$2:M$5455,$A27)+COUNTIFS('Duel Log'!C$2:C$5455,"사과도둑",'Duel Log'!N$2:N$5455,$A27)+COUNTIFS('Duel Log'!C$2:C$5455,"사과도둑",'Duel Log'!O$2:O$5455,$A27)+COUNTIFS('Duel Log'!C$2:C$5455,"사과도둑",'Duel Log'!P$2:P$5455,$A27)</f>
        <v>0</v>
      </c>
      <c r="CH27" s="17" t="n">
        <f aca="false">COUNTIFS('Duel Log'!C$2:C$5455,"우티비구독좋아요",'Duel Log'!I$2:I$5455,$A27)+COUNTIFS('Duel Log'!C$2:C$5455,"우티비구독좋아요",'Duel Log'!J$2:J$5455,$A27)+COUNTIFS('Duel Log'!C$2:C$5455,"우티비구독좋아요",'Duel Log'!K$2:K$5455,$A27)+COUNTIFS('Duel Log'!C$2:C$5455,"우티비구독좋아요",'Duel Log'!L$2:L$5455,$A27)+COUNTIFS('Duel Log'!C$2:C$5455,"우티비구독좋아요",'Duel Log'!M$2:M$5455,$A27)+COUNTIFS('Duel Log'!C$2:C$5455,"우티비구독좋아요",'Duel Log'!N$2:N$5455,$A27)+COUNTIFS('Duel Log'!C$2:C$5455,"우티비구독좋아요",'Duel Log'!O$2:O$5455,$A27)+COUNTIFS('Duel Log'!C$2:C$5455,"우티비구독좋아요",'Duel Log'!P$2:P$5455,$A27)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16217</v>
      </c>
      <c r="B1" s="4" t="s">
        <v>16218</v>
      </c>
      <c r="C1" s="4" t="s">
        <v>16219</v>
      </c>
      <c r="D1" s="4" t="s">
        <v>16220</v>
      </c>
      <c r="E1" s="4" t="s">
        <v>15435</v>
      </c>
      <c r="F1" s="4" t="s">
        <v>15438</v>
      </c>
      <c r="H1" s="11" t="s">
        <v>16221</v>
      </c>
    </row>
    <row r="2" customFormat="false" ht="15" hidden="false" customHeight="true" outlineLevel="0" collapsed="false">
      <c r="A2" s="7" t="s">
        <v>16222</v>
      </c>
      <c r="B2" s="7" t="s">
        <v>203</v>
      </c>
      <c r="C2" s="7" t="s">
        <v>201</v>
      </c>
      <c r="D2" s="7" t="n">
        <v>423</v>
      </c>
      <c r="E2" s="7" t="n">
        <v>253</v>
      </c>
      <c r="F2" s="13" t="n">
        <v>0.598108747044917</v>
      </c>
    </row>
    <row r="3" customFormat="false" ht="15" hidden="false" customHeight="true" outlineLevel="0" collapsed="false">
      <c r="A3" s="7" t="s">
        <v>16223</v>
      </c>
      <c r="B3" s="7" t="s">
        <v>111</v>
      </c>
      <c r="C3" s="7" t="s">
        <v>201</v>
      </c>
      <c r="D3" s="7" t="n">
        <v>334</v>
      </c>
      <c r="E3" s="7" t="n">
        <v>167</v>
      </c>
      <c r="F3" s="13" t="n">
        <v>0.5</v>
      </c>
    </row>
    <row r="4" customFormat="false" ht="15" hidden="false" customHeight="true" outlineLevel="0" collapsed="false">
      <c r="A4" s="7" t="s">
        <v>16224</v>
      </c>
      <c r="B4" s="7" t="s">
        <v>90</v>
      </c>
      <c r="C4" s="7" t="s">
        <v>92</v>
      </c>
      <c r="D4" s="7" t="n">
        <v>275</v>
      </c>
      <c r="E4" s="7" t="n">
        <v>175</v>
      </c>
      <c r="F4" s="13" t="n">
        <v>0.636363636363636</v>
      </c>
    </row>
    <row r="5" customFormat="false" ht="15" hidden="false" customHeight="true" outlineLevel="0" collapsed="false">
      <c r="A5" s="7" t="s">
        <v>16225</v>
      </c>
      <c r="B5" s="7" t="s">
        <v>186</v>
      </c>
      <c r="C5" s="7" t="s">
        <v>111</v>
      </c>
      <c r="D5" s="7" t="n">
        <v>269</v>
      </c>
      <c r="E5" s="7" t="n">
        <v>150</v>
      </c>
      <c r="F5" s="13" t="n">
        <v>0.557620817843866</v>
      </c>
    </row>
    <row r="6" customFormat="false" ht="15" hidden="false" customHeight="true" outlineLevel="0" collapsed="false">
      <c r="A6" s="7" t="s">
        <v>16226</v>
      </c>
      <c r="B6" s="7" t="s">
        <v>447</v>
      </c>
      <c r="C6" s="7" t="s">
        <v>115</v>
      </c>
      <c r="D6" s="7" t="n">
        <v>105</v>
      </c>
      <c r="E6" s="7" t="n">
        <v>44</v>
      </c>
      <c r="F6" s="13" t="n">
        <v>0.419047619047619</v>
      </c>
    </row>
    <row r="7" customFormat="false" ht="15" hidden="false" customHeight="true" outlineLevel="0" collapsed="false">
      <c r="A7" s="7" t="s">
        <v>16227</v>
      </c>
      <c r="B7" s="7" t="s">
        <v>186</v>
      </c>
      <c r="C7" s="7" t="s">
        <v>110</v>
      </c>
      <c r="D7" s="7" t="n">
        <v>68</v>
      </c>
      <c r="E7" s="7" t="n">
        <v>28</v>
      </c>
      <c r="F7" s="13" t="n">
        <v>0.411764705882353</v>
      </c>
    </row>
    <row r="8" customFormat="false" ht="15" hidden="false" customHeight="true" outlineLevel="0" collapsed="false">
      <c r="A8" s="7" t="s">
        <v>16228</v>
      </c>
      <c r="B8" s="7" t="s">
        <v>110</v>
      </c>
      <c r="C8" s="7" t="s">
        <v>111</v>
      </c>
      <c r="D8" s="7" t="n">
        <v>34</v>
      </c>
      <c r="E8" s="7" t="n">
        <v>19</v>
      </c>
      <c r="F8" s="13" t="n">
        <v>0.558823529411765</v>
      </c>
    </row>
    <row r="9" customFormat="false" ht="15" hidden="false" customHeight="true" outlineLevel="0" collapsed="false">
      <c r="A9" s="7" t="s">
        <v>16229</v>
      </c>
      <c r="B9" s="7" t="s">
        <v>82</v>
      </c>
      <c r="C9" s="7" t="s">
        <v>142</v>
      </c>
      <c r="D9" s="7" t="n">
        <v>33</v>
      </c>
      <c r="E9" s="7" t="n">
        <v>17</v>
      </c>
      <c r="F9" s="13" t="n">
        <v>0.515151515151515</v>
      </c>
    </row>
    <row r="10" customFormat="false" ht="15" hidden="false" customHeight="true" outlineLevel="0" collapsed="false">
      <c r="A10" s="7" t="s">
        <v>16230</v>
      </c>
      <c r="B10" s="7" t="s">
        <v>127</v>
      </c>
      <c r="C10" s="7" t="s">
        <v>142</v>
      </c>
      <c r="D10" s="7" t="n">
        <v>32</v>
      </c>
      <c r="E10" s="7" t="n">
        <v>18</v>
      </c>
      <c r="F10" s="13" t="n">
        <v>0.5625</v>
      </c>
    </row>
    <row r="11" customFormat="false" ht="15" hidden="false" customHeight="true" outlineLevel="0" collapsed="false">
      <c r="A11" s="7" t="s">
        <v>16231</v>
      </c>
      <c r="B11" s="7" t="s">
        <v>111</v>
      </c>
      <c r="C11" s="7" t="s">
        <v>90</v>
      </c>
      <c r="D11" s="7" t="n">
        <v>28</v>
      </c>
      <c r="E11" s="7" t="n">
        <v>13</v>
      </c>
      <c r="F11" s="13" t="n">
        <v>0.464285714285714</v>
      </c>
    </row>
    <row r="12" customFormat="false" ht="15" hidden="false" customHeight="true" outlineLevel="0" collapsed="false">
      <c r="A12" s="7" t="s">
        <v>16232</v>
      </c>
      <c r="B12" s="7" t="s">
        <v>165</v>
      </c>
      <c r="C12" s="7" t="s">
        <v>90</v>
      </c>
      <c r="D12" s="7" t="n">
        <v>15</v>
      </c>
      <c r="E12" s="7" t="n">
        <v>9</v>
      </c>
      <c r="F12" s="13" t="n">
        <v>0.6</v>
      </c>
    </row>
    <row r="13" customFormat="false" ht="15" hidden="false" customHeight="true" outlineLevel="0" collapsed="false">
      <c r="A13" s="7" t="s">
        <v>16233</v>
      </c>
      <c r="B13" s="7" t="s">
        <v>92</v>
      </c>
      <c r="C13" s="7" t="s">
        <v>201</v>
      </c>
      <c r="D13" s="7" t="n">
        <v>8</v>
      </c>
      <c r="E13" s="7" t="n">
        <v>4</v>
      </c>
      <c r="F13" s="13" t="n">
        <v>0.5</v>
      </c>
    </row>
    <row r="14" customFormat="false" ht="15" hidden="false" customHeight="true" outlineLevel="0" collapsed="false">
      <c r="A14" s="7" t="s">
        <v>16234</v>
      </c>
      <c r="B14" s="7" t="s">
        <v>447</v>
      </c>
      <c r="C14" s="7" t="s">
        <v>467</v>
      </c>
      <c r="D14" s="7" t="n">
        <v>7</v>
      </c>
      <c r="E14" s="7" t="n">
        <v>6</v>
      </c>
      <c r="F14" s="13" t="n">
        <v>0.857142857142857</v>
      </c>
    </row>
    <row r="15" customFormat="false" ht="15" hidden="false" customHeight="true" outlineLevel="0" collapsed="false">
      <c r="A15" s="7" t="s">
        <v>16235</v>
      </c>
      <c r="B15" s="7" t="s">
        <v>137</v>
      </c>
      <c r="C15" s="7" t="s">
        <v>201</v>
      </c>
      <c r="D15" s="7" t="n">
        <v>6</v>
      </c>
      <c r="E15" s="7" t="n">
        <v>3</v>
      </c>
      <c r="F15" s="13" t="n">
        <v>0.5</v>
      </c>
    </row>
    <row r="16" customFormat="false" ht="15" hidden="false" customHeight="true" outlineLevel="0" collapsed="false">
      <c r="A16" s="7" t="s">
        <v>16236</v>
      </c>
      <c r="B16" s="7" t="s">
        <v>441</v>
      </c>
      <c r="C16" s="7" t="s">
        <v>306</v>
      </c>
      <c r="D16" s="7" t="n">
        <v>4</v>
      </c>
      <c r="E16" s="7" t="n">
        <v>1</v>
      </c>
      <c r="F16" s="13" t="n">
        <v>0.25</v>
      </c>
    </row>
    <row r="17" customFormat="false" ht="15" hidden="false" customHeight="true" outlineLevel="0" collapsed="false">
      <c r="A17" s="7" t="s">
        <v>16237</v>
      </c>
      <c r="B17" s="7" t="s">
        <v>82</v>
      </c>
      <c r="C17" s="7" t="s">
        <v>473</v>
      </c>
      <c r="D17" s="7" t="n">
        <v>4</v>
      </c>
      <c r="E17" s="7" t="n">
        <v>2</v>
      </c>
      <c r="F17" s="13" t="n">
        <v>0.5</v>
      </c>
    </row>
    <row r="18" customFormat="false" ht="15" hidden="false" customHeight="true" outlineLevel="0" collapsed="false">
      <c r="A18" s="7" t="s">
        <v>16238</v>
      </c>
      <c r="B18" s="7" t="s">
        <v>203</v>
      </c>
      <c r="C18" s="7" t="s">
        <v>92</v>
      </c>
      <c r="D18" s="7" t="n">
        <v>3</v>
      </c>
      <c r="E18" s="7" t="n">
        <v>1</v>
      </c>
      <c r="F18" s="13" t="n">
        <v>0.333333333333333</v>
      </c>
    </row>
    <row r="19" customFormat="false" ht="15" hidden="false" customHeight="true" outlineLevel="0" collapsed="false">
      <c r="A19" s="7" t="s">
        <v>16239</v>
      </c>
      <c r="B19" s="7" t="s">
        <v>2514</v>
      </c>
      <c r="C19" s="7" t="s">
        <v>1663</v>
      </c>
      <c r="D19" s="7" t="n">
        <v>3</v>
      </c>
      <c r="E19" s="7" t="n">
        <v>2</v>
      </c>
      <c r="F19" s="13" t="n">
        <v>0.666666666666667</v>
      </c>
    </row>
    <row r="20" customFormat="false" ht="15" hidden="false" customHeight="true" outlineLevel="0" collapsed="false">
      <c r="A20" s="7" t="s">
        <v>16240</v>
      </c>
      <c r="B20" s="7" t="s">
        <v>165</v>
      </c>
      <c r="C20" s="7" t="s">
        <v>473</v>
      </c>
      <c r="D20" s="7" t="n">
        <v>3</v>
      </c>
      <c r="E20" s="7" t="n">
        <v>1</v>
      </c>
      <c r="F20" s="13" t="n">
        <v>0.333333333333333</v>
      </c>
    </row>
    <row r="21" customFormat="false" ht="15" hidden="false" customHeight="true" outlineLevel="0" collapsed="false">
      <c r="A21" s="7" t="s">
        <v>16241</v>
      </c>
      <c r="B21" s="7" t="s">
        <v>387</v>
      </c>
      <c r="C21" s="7" t="s">
        <v>473</v>
      </c>
      <c r="D21" s="7" t="n">
        <v>2</v>
      </c>
      <c r="E21" s="7" t="n">
        <v>1</v>
      </c>
      <c r="F21" s="13" t="n">
        <v>0.5</v>
      </c>
    </row>
    <row r="22" customFormat="false" ht="15" hidden="false" customHeight="true" outlineLevel="0" collapsed="false">
      <c r="A22" s="7" t="s">
        <v>16242</v>
      </c>
      <c r="B22" s="7" t="s">
        <v>441</v>
      </c>
      <c r="C22" s="7" t="s">
        <v>142</v>
      </c>
      <c r="D22" s="7" t="n">
        <v>2</v>
      </c>
      <c r="E22" s="7" t="n">
        <v>0</v>
      </c>
      <c r="F22" s="13" t="n">
        <v>0</v>
      </c>
    </row>
    <row r="23" customFormat="false" ht="15" hidden="false" customHeight="true" outlineLevel="0" collapsed="false">
      <c r="A23" s="7" t="s">
        <v>16243</v>
      </c>
      <c r="B23" s="7" t="s">
        <v>306</v>
      </c>
      <c r="C23" s="7" t="s">
        <v>467</v>
      </c>
      <c r="D23" s="7" t="n">
        <v>2</v>
      </c>
      <c r="E23" s="7" t="n">
        <v>0</v>
      </c>
      <c r="F23" s="13" t="n">
        <v>0</v>
      </c>
    </row>
    <row r="24" customFormat="false" ht="15" hidden="false" customHeight="true" outlineLevel="0" collapsed="false">
      <c r="A24" s="7" t="s">
        <v>16244</v>
      </c>
      <c r="B24" s="7" t="s">
        <v>165</v>
      </c>
      <c r="C24" s="7" t="s">
        <v>142</v>
      </c>
      <c r="D24" s="7" t="n">
        <v>2</v>
      </c>
      <c r="E24" s="7" t="n">
        <v>1</v>
      </c>
      <c r="F24" s="13" t="n">
        <v>0.5</v>
      </c>
    </row>
    <row r="25" customFormat="false" ht="15" hidden="false" customHeight="true" outlineLevel="0" collapsed="false">
      <c r="A25" s="7" t="s">
        <v>16245</v>
      </c>
      <c r="B25" s="7" t="s">
        <v>111</v>
      </c>
      <c r="C25" s="7" t="s">
        <v>395</v>
      </c>
      <c r="D25" s="7" t="n">
        <v>2</v>
      </c>
      <c r="E25" s="7" t="n">
        <v>1</v>
      </c>
      <c r="F25" s="13" t="n">
        <v>0.5</v>
      </c>
    </row>
    <row r="26" customFormat="false" ht="15" hidden="false" customHeight="true" outlineLevel="0" collapsed="false">
      <c r="A26" s="7" t="s">
        <v>16246</v>
      </c>
      <c r="B26" s="7" t="s">
        <v>111</v>
      </c>
      <c r="C26" s="7" t="s">
        <v>92</v>
      </c>
      <c r="D26" s="7" t="n">
        <v>2</v>
      </c>
      <c r="E26" s="7" t="n">
        <v>0</v>
      </c>
      <c r="F26" s="13" t="n">
        <v>0</v>
      </c>
    </row>
    <row r="27" customFormat="false" ht="15" hidden="false" customHeight="true" outlineLevel="0" collapsed="false">
      <c r="A27" s="7" t="s">
        <v>16247</v>
      </c>
      <c r="B27" s="7" t="s">
        <v>467</v>
      </c>
      <c r="C27" s="7" t="s">
        <v>201</v>
      </c>
      <c r="D27" s="7" t="n">
        <v>2</v>
      </c>
      <c r="E27" s="7" t="n">
        <v>1</v>
      </c>
      <c r="F27" s="13" t="n">
        <v>0.5</v>
      </c>
    </row>
    <row r="28" customFormat="false" ht="15" hidden="false" customHeight="true" outlineLevel="0" collapsed="false">
      <c r="A28" s="7" t="s">
        <v>16248</v>
      </c>
      <c r="B28" s="7" t="s">
        <v>186</v>
      </c>
      <c r="C28" s="7" t="s">
        <v>473</v>
      </c>
      <c r="D28" s="7" t="n">
        <v>1</v>
      </c>
      <c r="E28" s="7" t="n">
        <v>0</v>
      </c>
      <c r="F28" s="13" t="n">
        <v>0</v>
      </c>
    </row>
    <row r="29" customFormat="false" ht="15" hidden="false" customHeight="true" outlineLevel="0" collapsed="false">
      <c r="A29" s="7" t="s">
        <v>16249</v>
      </c>
      <c r="B29" s="7" t="s">
        <v>127</v>
      </c>
      <c r="C29" s="7" t="s">
        <v>467</v>
      </c>
      <c r="D29" s="7" t="n">
        <v>1</v>
      </c>
      <c r="E29" s="7" t="n">
        <v>0</v>
      </c>
      <c r="F29" s="13" t="n">
        <v>0</v>
      </c>
    </row>
    <row r="30" customFormat="false" ht="15" hidden="false" customHeight="true" outlineLevel="0" collapsed="false">
      <c r="A30" s="7" t="s">
        <v>16250</v>
      </c>
      <c r="B30" s="7" t="s">
        <v>111</v>
      </c>
      <c r="C30" s="7" t="s">
        <v>142</v>
      </c>
      <c r="D30" s="7" t="n">
        <v>1</v>
      </c>
      <c r="E30" s="7" t="n">
        <v>0</v>
      </c>
      <c r="F30" s="13" t="n">
        <v>0</v>
      </c>
    </row>
    <row r="31" customFormat="false" ht="15" hidden="false" customHeight="true" outlineLevel="0" collapsed="false">
      <c r="A31" s="7" t="s">
        <v>16251</v>
      </c>
      <c r="B31" s="7" t="s">
        <v>223</v>
      </c>
      <c r="C31" s="7" t="s">
        <v>473</v>
      </c>
      <c r="D31" s="7" t="n">
        <v>1</v>
      </c>
      <c r="E31" s="7" t="n">
        <v>1</v>
      </c>
      <c r="F31" s="13" t="n">
        <v>1</v>
      </c>
    </row>
    <row r="32" customFormat="false" ht="15" hidden="false" customHeight="true" outlineLevel="0" collapsed="false">
      <c r="A32" s="7" t="s">
        <v>16252</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16253</v>
      </c>
      <c r="B1" s="4" t="s">
        <v>16254</v>
      </c>
      <c r="C1" s="4" t="s">
        <v>74</v>
      </c>
      <c r="D1" s="4" t="s">
        <v>16255</v>
      </c>
      <c r="E1" s="4" t="s">
        <v>16256</v>
      </c>
      <c r="F1" s="4" t="s">
        <v>16257</v>
      </c>
      <c r="G1" s="4" t="s">
        <v>16258</v>
      </c>
      <c r="H1" s="4" t="s">
        <v>16259</v>
      </c>
      <c r="J1" s="11" t="s">
        <v>16260</v>
      </c>
    </row>
    <row r="2" customFormat="false" ht="15" hidden="false" customHeight="true" outlineLevel="0" collapsed="false">
      <c r="A2" s="7" t="s">
        <v>1206</v>
      </c>
      <c r="B2" s="7" t="s">
        <v>2789</v>
      </c>
      <c r="C2" s="7" t="s">
        <v>297</v>
      </c>
      <c r="D2" s="7" t="n">
        <v>2</v>
      </c>
      <c r="E2" s="7" t="n">
        <v>15</v>
      </c>
      <c r="F2" s="7" t="n">
        <v>45</v>
      </c>
      <c r="G2" s="7" t="s">
        <v>5430</v>
      </c>
      <c r="H2" s="7" t="s">
        <v>3383</v>
      </c>
    </row>
    <row r="3" customFormat="false" ht="15" hidden="false" customHeight="true" outlineLevel="0" collapsed="false">
      <c r="A3" s="7" t="s">
        <v>1206</v>
      </c>
      <c r="B3" s="7" t="s">
        <v>567</v>
      </c>
      <c r="C3" s="7" t="s">
        <v>297</v>
      </c>
      <c r="D3" s="7" t="n">
        <v>2</v>
      </c>
      <c r="E3" s="7" t="n">
        <v>13</v>
      </c>
      <c r="F3" s="7" t="n">
        <v>39</v>
      </c>
      <c r="G3" s="7" t="s">
        <v>5470</v>
      </c>
      <c r="H3" s="7" t="s">
        <v>5619</v>
      </c>
    </row>
    <row r="4" customFormat="false" ht="15" hidden="false" customHeight="true" outlineLevel="0" collapsed="false">
      <c r="A4" s="7" t="s">
        <v>613</v>
      </c>
      <c r="B4" s="7" t="s">
        <v>567</v>
      </c>
      <c r="C4" s="7" t="s">
        <v>297</v>
      </c>
      <c r="D4" s="7" t="n">
        <v>2</v>
      </c>
      <c r="E4" s="7" t="n">
        <v>12</v>
      </c>
      <c r="F4" s="7" t="n">
        <v>37</v>
      </c>
      <c r="G4" s="7" t="s">
        <v>4941</v>
      </c>
      <c r="H4" s="7" t="s">
        <v>5143</v>
      </c>
    </row>
    <row r="5" customFormat="false" ht="15" hidden="false" customHeight="true" outlineLevel="0" collapsed="false">
      <c r="A5" s="7" t="s">
        <v>726</v>
      </c>
      <c r="B5" s="7" t="s">
        <v>567</v>
      </c>
      <c r="C5" s="7" t="s">
        <v>297</v>
      </c>
      <c r="D5" s="7" t="n">
        <v>2</v>
      </c>
      <c r="E5" s="7" t="n">
        <v>10</v>
      </c>
      <c r="F5" s="7" t="n">
        <v>30</v>
      </c>
      <c r="G5" s="7" t="s">
        <v>1035</v>
      </c>
      <c r="H5" s="7" t="s">
        <v>1396</v>
      </c>
    </row>
    <row r="6" customFormat="false" ht="15" hidden="false" customHeight="true" outlineLevel="0" collapsed="false">
      <c r="A6" s="7" t="s">
        <v>147</v>
      </c>
      <c r="B6" s="7" t="s">
        <v>2119</v>
      </c>
      <c r="C6" s="7" t="s">
        <v>297</v>
      </c>
      <c r="D6" s="7" t="n">
        <v>2</v>
      </c>
      <c r="E6" s="7" t="n">
        <v>10</v>
      </c>
      <c r="F6" s="7" t="n">
        <v>26</v>
      </c>
      <c r="G6" s="7" t="s">
        <v>2121</v>
      </c>
      <c r="H6" s="7" t="s">
        <v>2314</v>
      </c>
    </row>
    <row r="7" customFormat="false" ht="15" hidden="false" customHeight="true" outlineLevel="0" collapsed="false">
      <c r="A7" s="7" t="s">
        <v>1010</v>
      </c>
      <c r="B7" s="7" t="s">
        <v>567</v>
      </c>
      <c r="C7" s="7" t="s">
        <v>297</v>
      </c>
      <c r="D7" s="7" t="n">
        <v>2</v>
      </c>
      <c r="E7" s="7" t="n">
        <v>10</v>
      </c>
      <c r="F7" s="7" t="n">
        <v>31</v>
      </c>
      <c r="G7" s="7" t="s">
        <v>6798</v>
      </c>
      <c r="H7" s="7" t="s">
        <v>6931</v>
      </c>
    </row>
    <row r="8" customFormat="false" ht="15" hidden="false" customHeight="true" outlineLevel="0" collapsed="false">
      <c r="A8" s="7" t="s">
        <v>2119</v>
      </c>
      <c r="B8" s="7" t="s">
        <v>1066</v>
      </c>
      <c r="C8" s="7" t="s">
        <v>297</v>
      </c>
      <c r="D8" s="7" t="n">
        <v>2</v>
      </c>
      <c r="E8" s="7" t="n">
        <v>9</v>
      </c>
      <c r="F8" s="7" t="n">
        <v>21</v>
      </c>
      <c r="G8" s="7" t="s">
        <v>6413</v>
      </c>
      <c r="H8" s="7" t="s">
        <v>6513</v>
      </c>
    </row>
    <row r="9" customFormat="false" ht="15" hidden="false" customHeight="true" outlineLevel="0" collapsed="false">
      <c r="A9" s="7" t="s">
        <v>5844</v>
      </c>
      <c r="B9" s="7" t="s">
        <v>356</v>
      </c>
      <c r="C9" s="7" t="s">
        <v>297</v>
      </c>
      <c r="D9" s="7" t="n">
        <v>2</v>
      </c>
      <c r="E9" s="7" t="n">
        <v>8</v>
      </c>
      <c r="F9" s="7" t="n">
        <v>24</v>
      </c>
      <c r="G9" s="7" t="s">
        <v>8553</v>
      </c>
      <c r="H9" s="7" t="s">
        <v>8582</v>
      </c>
    </row>
    <row r="10" customFormat="false" ht="15" hidden="false" customHeight="true" outlineLevel="0" collapsed="false">
      <c r="A10" s="7" t="s">
        <v>2119</v>
      </c>
      <c r="B10" s="7" t="s">
        <v>547</v>
      </c>
      <c r="C10" s="7" t="s">
        <v>297</v>
      </c>
      <c r="D10" s="7" t="n">
        <v>2</v>
      </c>
      <c r="E10" s="7" t="n">
        <v>7</v>
      </c>
      <c r="F10" s="7" t="n">
        <v>21</v>
      </c>
      <c r="G10" s="7" t="s">
        <v>4690</v>
      </c>
      <c r="H10" s="7" t="s">
        <v>4725</v>
      </c>
    </row>
    <row r="11" customFormat="false" ht="15" hidden="false" customHeight="true" outlineLevel="0" collapsed="false">
      <c r="A11" s="7" t="s">
        <v>373</v>
      </c>
      <c r="B11" s="7" t="s">
        <v>2953</v>
      </c>
      <c r="C11" s="7" t="s">
        <v>297</v>
      </c>
      <c r="D11" s="7" t="n">
        <v>2</v>
      </c>
      <c r="E11" s="7" t="n">
        <v>3</v>
      </c>
      <c r="F11" s="7" t="n">
        <v>9</v>
      </c>
      <c r="G11" s="7" t="s">
        <v>8258</v>
      </c>
      <c r="H11" s="7" t="s">
        <v>3064</v>
      </c>
    </row>
    <row r="12" customFormat="false" ht="15" hidden="false" customHeight="true" outlineLevel="0" collapsed="false">
      <c r="A12" s="7" t="s">
        <v>726</v>
      </c>
      <c r="B12" s="8" t="s">
        <v>761</v>
      </c>
      <c r="C12" s="7" t="s">
        <v>102</v>
      </c>
      <c r="D12" s="7" t="n">
        <v>2</v>
      </c>
      <c r="E12" s="7" t="n">
        <v>2</v>
      </c>
      <c r="F12" s="7" t="n">
        <v>6</v>
      </c>
      <c r="G12" s="7" t="s">
        <v>1181</v>
      </c>
      <c r="H12" s="7" t="s">
        <v>1260</v>
      </c>
    </row>
    <row r="13" customFormat="false" ht="15" hidden="false" customHeight="true" outlineLevel="0" collapsed="false">
      <c r="A13" s="7" t="s">
        <v>726</v>
      </c>
      <c r="B13" s="7" t="s">
        <v>718</v>
      </c>
      <c r="C13" s="7" t="s">
        <v>102</v>
      </c>
      <c r="D13" s="7" t="n">
        <v>2</v>
      </c>
      <c r="E13" s="7" t="n">
        <v>2</v>
      </c>
      <c r="F13" s="7" t="n">
        <v>5</v>
      </c>
      <c r="G13" s="7" t="s">
        <v>1188</v>
      </c>
      <c r="H13" s="7" t="s">
        <v>1273</v>
      </c>
    </row>
    <row r="14" customFormat="false" ht="15" hidden="false" customHeight="true" outlineLevel="0" collapsed="false">
      <c r="A14" s="7" t="s">
        <v>1213</v>
      </c>
      <c r="B14" s="8" t="s">
        <v>1192</v>
      </c>
      <c r="C14" s="7" t="s">
        <v>102</v>
      </c>
      <c r="D14" s="7" t="n">
        <v>2</v>
      </c>
      <c r="E14" s="7" t="n">
        <v>2</v>
      </c>
      <c r="F14" s="7" t="n">
        <v>5</v>
      </c>
      <c r="G14" s="7" t="s">
        <v>3220</v>
      </c>
      <c r="H14" s="7" t="s">
        <v>3252</v>
      </c>
    </row>
    <row r="15" customFormat="false" ht="15" hidden="false" customHeight="true" outlineLevel="0" collapsed="false">
      <c r="A15" s="7" t="s">
        <v>2904</v>
      </c>
      <c r="B15" s="7" t="s">
        <v>3302</v>
      </c>
      <c r="C15" s="7" t="s">
        <v>102</v>
      </c>
      <c r="D15" s="7" t="n">
        <v>2</v>
      </c>
      <c r="E15" s="7" t="n">
        <v>2</v>
      </c>
      <c r="F15" s="7" t="n">
        <v>6</v>
      </c>
      <c r="G15" s="7" t="s">
        <v>4103</v>
      </c>
      <c r="H15" s="7" t="s">
        <v>3337</v>
      </c>
    </row>
    <row r="16" customFormat="false" ht="15" hidden="false" customHeight="true" outlineLevel="0" collapsed="false">
      <c r="A16" s="7" t="s">
        <v>533</v>
      </c>
      <c r="B16" s="7" t="s">
        <v>573</v>
      </c>
      <c r="C16" s="7" t="s">
        <v>102</v>
      </c>
      <c r="D16" s="7" t="n">
        <v>2</v>
      </c>
      <c r="E16" s="7" t="n">
        <v>2</v>
      </c>
      <c r="F16" s="7" t="n">
        <v>4</v>
      </c>
      <c r="G16" s="7" t="s">
        <v>4544</v>
      </c>
      <c r="H16" s="7" t="s">
        <v>2571</v>
      </c>
    </row>
    <row r="17" customFormat="false" ht="15" hidden="false" customHeight="true" outlineLevel="0" collapsed="false">
      <c r="A17" s="7" t="s">
        <v>613</v>
      </c>
      <c r="B17" s="7" t="s">
        <v>2789</v>
      </c>
      <c r="C17" s="7" t="s">
        <v>102</v>
      </c>
      <c r="D17" s="7" t="n">
        <v>2</v>
      </c>
      <c r="E17" s="7" t="n">
        <v>2</v>
      </c>
      <c r="F17" s="7" t="n">
        <v>6</v>
      </c>
      <c r="G17" s="7" t="s">
        <v>3455</v>
      </c>
      <c r="H17" s="7" t="s">
        <v>3493</v>
      </c>
    </row>
    <row r="18" customFormat="false" ht="15" hidden="false" customHeight="true" outlineLevel="0" collapsed="false">
      <c r="A18" s="7" t="s">
        <v>709</v>
      </c>
      <c r="B18" s="8" t="s">
        <v>761</v>
      </c>
      <c r="C18" s="7" t="s">
        <v>102</v>
      </c>
      <c r="D18" s="7" t="n">
        <v>2</v>
      </c>
      <c r="E18" s="7" t="n">
        <v>2</v>
      </c>
      <c r="F18" s="7" t="n">
        <v>4</v>
      </c>
      <c r="G18" s="7" t="s">
        <v>5394</v>
      </c>
      <c r="H18" s="7" t="s">
        <v>3678</v>
      </c>
    </row>
    <row r="19" customFormat="false" ht="15" hidden="false" customHeight="true" outlineLevel="0" collapsed="false">
      <c r="A19" s="7" t="s">
        <v>227</v>
      </c>
      <c r="B19" s="7" t="s">
        <v>182</v>
      </c>
      <c r="C19" s="7" t="s">
        <v>102</v>
      </c>
      <c r="D19" s="7" t="n">
        <v>2</v>
      </c>
      <c r="E19" s="7" t="n">
        <v>2</v>
      </c>
      <c r="F19" s="7" t="n">
        <v>5</v>
      </c>
      <c r="G19" s="7" t="s">
        <v>4645</v>
      </c>
      <c r="H19" s="7" t="s">
        <v>5699</v>
      </c>
    </row>
    <row r="20" customFormat="false" ht="15" hidden="false" customHeight="true" outlineLevel="0" collapsed="false">
      <c r="A20" s="7" t="s">
        <v>198</v>
      </c>
      <c r="B20" s="7" t="s">
        <v>253</v>
      </c>
      <c r="C20" s="7" t="s">
        <v>102</v>
      </c>
      <c r="D20" s="7" t="n">
        <v>2</v>
      </c>
      <c r="E20" s="7" t="n">
        <v>2</v>
      </c>
      <c r="F20" s="7" t="n">
        <v>5</v>
      </c>
      <c r="G20" s="7" t="s">
        <v>5275</v>
      </c>
      <c r="H20" s="7" t="s">
        <v>5993</v>
      </c>
    </row>
    <row r="21" customFormat="false" ht="15" hidden="false" customHeight="true" outlineLevel="0" collapsed="false">
      <c r="A21" s="7" t="s">
        <v>1695</v>
      </c>
      <c r="B21" s="7" t="s">
        <v>1676</v>
      </c>
      <c r="C21" s="7" t="s">
        <v>102</v>
      </c>
      <c r="D21" s="7" t="n">
        <v>2</v>
      </c>
      <c r="E21" s="7" t="n">
        <v>2</v>
      </c>
      <c r="F21" s="7" t="n">
        <v>4</v>
      </c>
      <c r="G21" s="7" t="s">
        <v>6611</v>
      </c>
      <c r="H21" s="7" t="s">
        <v>1260</v>
      </c>
    </row>
    <row r="22" customFormat="false" ht="15" hidden="false" customHeight="true" outlineLevel="0" collapsed="false">
      <c r="A22" s="7" t="s">
        <v>1695</v>
      </c>
      <c r="B22" s="8" t="s">
        <v>3690</v>
      </c>
      <c r="C22" s="7" t="s">
        <v>102</v>
      </c>
      <c r="D22" s="7" t="n">
        <v>2</v>
      </c>
      <c r="E22" s="7" t="n">
        <v>2</v>
      </c>
      <c r="F22" s="7" t="n">
        <v>5</v>
      </c>
      <c r="G22" s="7" t="s">
        <v>6601</v>
      </c>
      <c r="H22" s="7" t="s">
        <v>6637</v>
      </c>
    </row>
    <row r="23" customFormat="false" ht="15" hidden="false" customHeight="true" outlineLevel="0" collapsed="false">
      <c r="A23" s="7" t="s">
        <v>343</v>
      </c>
      <c r="B23" s="7" t="s">
        <v>318</v>
      </c>
      <c r="C23" s="7" t="s">
        <v>102</v>
      </c>
      <c r="D23" s="7" t="n">
        <v>2</v>
      </c>
      <c r="E23" s="7" t="n">
        <v>2</v>
      </c>
      <c r="F23" s="7" t="n">
        <v>5</v>
      </c>
      <c r="G23" s="7" t="s">
        <v>2736</v>
      </c>
      <c r="H23" s="7" t="s">
        <v>2775</v>
      </c>
    </row>
    <row r="24" customFormat="false" ht="15" hidden="false" customHeight="true" outlineLevel="0" collapsed="false">
      <c r="A24" s="7" t="s">
        <v>1010</v>
      </c>
      <c r="B24" s="7" t="s">
        <v>1432</v>
      </c>
      <c r="C24" s="7" t="s">
        <v>102</v>
      </c>
      <c r="D24" s="7" t="n">
        <v>2</v>
      </c>
      <c r="E24" s="7" t="n">
        <v>2</v>
      </c>
      <c r="F24" s="7" t="n">
        <v>4</v>
      </c>
      <c r="G24" s="7" t="s">
        <v>1708</v>
      </c>
      <c r="H24" s="7" t="s">
        <v>1734</v>
      </c>
    </row>
    <row r="25" customFormat="false" ht="15" hidden="false" customHeight="true" outlineLevel="0" collapsed="false">
      <c r="A25" s="7" t="s">
        <v>253</v>
      </c>
      <c r="B25" s="7" t="s">
        <v>7817</v>
      </c>
      <c r="C25" s="7" t="s">
        <v>297</v>
      </c>
      <c r="D25" s="7" t="n">
        <v>2</v>
      </c>
      <c r="E25" s="7" t="n">
        <v>2</v>
      </c>
      <c r="F25" s="7" t="n">
        <v>4</v>
      </c>
      <c r="G25" s="7" t="s">
        <v>7819</v>
      </c>
      <c r="H25" s="7" t="s">
        <v>7881</v>
      </c>
    </row>
    <row r="26" customFormat="false" ht="15" hidden="false" customHeight="true" outlineLevel="0" collapsed="false">
      <c r="A26" s="8" t="s">
        <v>264</v>
      </c>
      <c r="B26" s="8" t="s">
        <v>238</v>
      </c>
      <c r="C26" s="7" t="s">
        <v>102</v>
      </c>
      <c r="D26" s="7" t="n">
        <v>2</v>
      </c>
      <c r="E26" s="7" t="n">
        <v>2</v>
      </c>
      <c r="F26" s="7" t="n">
        <v>4</v>
      </c>
      <c r="G26" s="7" t="s">
        <v>8724</v>
      </c>
      <c r="H26" s="7" t="s">
        <v>8742</v>
      </c>
    </row>
    <row r="27" customFormat="false" ht="15" hidden="false" customHeight="true" outlineLevel="0" collapsed="false">
      <c r="A27" s="7" t="s">
        <v>1432</v>
      </c>
      <c r="B27" s="7" t="s">
        <v>1201</v>
      </c>
      <c r="C27" s="7" t="s">
        <v>297</v>
      </c>
      <c r="D27" s="7" t="n">
        <v>1</v>
      </c>
      <c r="E27" s="7" t="n">
        <v>10</v>
      </c>
      <c r="F27" s="7" t="n">
        <v>30</v>
      </c>
      <c r="G27" s="7" t="s">
        <v>1828</v>
      </c>
      <c r="H27" s="7" t="s">
        <v>1828</v>
      </c>
    </row>
    <row r="28" customFormat="false" ht="15" hidden="false" customHeight="true" outlineLevel="0" collapsed="false">
      <c r="A28" s="8" t="s">
        <v>365</v>
      </c>
      <c r="B28" s="7" t="s">
        <v>613</v>
      </c>
      <c r="C28" s="7" t="s">
        <v>297</v>
      </c>
      <c r="D28" s="7" t="n">
        <v>1</v>
      </c>
      <c r="E28" s="7" t="n">
        <v>10</v>
      </c>
      <c r="F28" s="7" t="n">
        <v>30</v>
      </c>
      <c r="G28" s="7" t="s">
        <v>8911</v>
      </c>
      <c r="H28" s="7" t="s">
        <v>8911</v>
      </c>
    </row>
    <row r="29" customFormat="false" ht="15" hidden="false" customHeight="true" outlineLevel="0" collapsed="false">
      <c r="A29" s="7" t="s">
        <v>147</v>
      </c>
      <c r="B29" s="7" t="s">
        <v>253</v>
      </c>
      <c r="C29" s="7" t="s">
        <v>297</v>
      </c>
      <c r="D29" s="7" t="n">
        <v>1</v>
      </c>
      <c r="E29" s="7" t="n">
        <v>9</v>
      </c>
      <c r="F29" s="7" t="n">
        <v>27</v>
      </c>
      <c r="G29" s="7" t="s">
        <v>2064</v>
      </c>
      <c r="H29" s="7" t="s">
        <v>2064</v>
      </c>
    </row>
    <row r="30" customFormat="false" ht="15" hidden="false" customHeight="true" outlineLevel="0" collapsed="false">
      <c r="A30" s="7" t="s">
        <v>1010</v>
      </c>
      <c r="B30" s="7" t="s">
        <v>1206</v>
      </c>
      <c r="C30" s="7" t="s">
        <v>297</v>
      </c>
      <c r="D30" s="7" t="n">
        <v>1</v>
      </c>
      <c r="E30" s="7" t="n">
        <v>9</v>
      </c>
      <c r="F30" s="7" t="n">
        <v>27</v>
      </c>
      <c r="G30" s="7" t="s">
        <v>5573</v>
      </c>
      <c r="H30" s="7" t="s">
        <v>5573</v>
      </c>
    </row>
    <row r="31" customFormat="false" ht="15" hidden="false" customHeight="true" outlineLevel="0" collapsed="false">
      <c r="A31" s="8" t="s">
        <v>1486</v>
      </c>
      <c r="B31" s="7" t="s">
        <v>1201</v>
      </c>
      <c r="C31" s="7" t="s">
        <v>297</v>
      </c>
      <c r="D31" s="7" t="n">
        <v>1</v>
      </c>
      <c r="E31" s="7" t="n">
        <v>9</v>
      </c>
      <c r="F31" s="7" t="n">
        <v>18</v>
      </c>
      <c r="G31" s="7" t="s">
        <v>4210</v>
      </c>
      <c r="H31" s="7" t="s">
        <v>4210</v>
      </c>
    </row>
    <row r="32" customFormat="false" ht="15" hidden="false" customHeight="true" outlineLevel="0" collapsed="false">
      <c r="A32" s="7" t="s">
        <v>147</v>
      </c>
      <c r="B32" s="7" t="s">
        <v>547</v>
      </c>
      <c r="C32" s="7" t="s">
        <v>297</v>
      </c>
      <c r="D32" s="7" t="n">
        <v>1</v>
      </c>
      <c r="E32" s="7" t="n">
        <v>8</v>
      </c>
      <c r="F32" s="7" t="n">
        <v>25</v>
      </c>
      <c r="G32" s="7" t="s">
        <v>2006</v>
      </c>
      <c r="H32" s="7" t="s">
        <v>2006</v>
      </c>
    </row>
    <row r="33" customFormat="false" ht="15" hidden="false" customHeight="true" outlineLevel="0" collapsed="false">
      <c r="A33" s="7" t="s">
        <v>547</v>
      </c>
      <c r="B33" s="7" t="s">
        <v>1432</v>
      </c>
      <c r="C33" s="7" t="s">
        <v>297</v>
      </c>
      <c r="D33" s="7" t="n">
        <v>1</v>
      </c>
      <c r="E33" s="7" t="n">
        <v>8</v>
      </c>
      <c r="F33" s="7" t="n">
        <v>23</v>
      </c>
      <c r="G33" s="7" t="s">
        <v>1944</v>
      </c>
      <c r="H33" s="7" t="s">
        <v>1944</v>
      </c>
    </row>
    <row r="34" customFormat="false" ht="15" hidden="false" customHeight="true" outlineLevel="0" collapsed="false">
      <c r="A34" s="7" t="s">
        <v>523</v>
      </c>
      <c r="B34" s="7" t="s">
        <v>1432</v>
      </c>
      <c r="C34" s="7" t="s">
        <v>297</v>
      </c>
      <c r="D34" s="7" t="n">
        <v>1</v>
      </c>
      <c r="E34" s="7" t="n">
        <v>7</v>
      </c>
      <c r="F34" s="7" t="n">
        <v>21</v>
      </c>
      <c r="G34" s="7" t="s">
        <v>3717</v>
      </c>
      <c r="H34" s="7" t="s">
        <v>3717</v>
      </c>
    </row>
    <row r="35" customFormat="false" ht="15" hidden="false" customHeight="true" outlineLevel="0" collapsed="false">
      <c r="A35" s="7" t="s">
        <v>523</v>
      </c>
      <c r="B35" s="7" t="s">
        <v>567</v>
      </c>
      <c r="C35" s="7" t="s">
        <v>297</v>
      </c>
      <c r="D35" s="7" t="n">
        <v>1</v>
      </c>
      <c r="E35" s="7" t="n">
        <v>7</v>
      </c>
      <c r="F35" s="7" t="n">
        <v>21</v>
      </c>
      <c r="G35" s="7" t="s">
        <v>3876</v>
      </c>
      <c r="H35" s="7" t="s">
        <v>3876</v>
      </c>
    </row>
    <row r="36" customFormat="false" ht="15" hidden="false" customHeight="true" outlineLevel="0" collapsed="false">
      <c r="A36" s="7" t="s">
        <v>547</v>
      </c>
      <c r="B36" s="7" t="s">
        <v>1283</v>
      </c>
      <c r="C36" s="7" t="s">
        <v>297</v>
      </c>
      <c r="D36" s="7" t="n">
        <v>1</v>
      </c>
      <c r="E36" s="7" t="n">
        <v>7</v>
      </c>
      <c r="F36" s="7" t="n">
        <v>20</v>
      </c>
      <c r="G36" s="7" t="s">
        <v>1284</v>
      </c>
      <c r="H36" s="7" t="s">
        <v>1284</v>
      </c>
    </row>
    <row r="37" customFormat="false" ht="15" hidden="false" customHeight="true" outlineLevel="0" collapsed="false">
      <c r="A37" s="7" t="s">
        <v>2158</v>
      </c>
      <c r="B37" s="7" t="s">
        <v>2953</v>
      </c>
      <c r="C37" s="7" t="s">
        <v>297</v>
      </c>
      <c r="D37" s="7" t="n">
        <v>1</v>
      </c>
      <c r="E37" s="7" t="n">
        <v>7</v>
      </c>
      <c r="F37" s="7" t="n">
        <v>21</v>
      </c>
      <c r="G37" s="7" t="s">
        <v>2955</v>
      </c>
      <c r="H37" s="7" t="s">
        <v>2955</v>
      </c>
    </row>
    <row r="38" customFormat="false" ht="15" hidden="false" customHeight="true" outlineLevel="0" collapsed="false">
      <c r="A38" s="7" t="s">
        <v>895</v>
      </c>
      <c r="B38" s="7" t="s">
        <v>7003</v>
      </c>
      <c r="C38" s="7" t="s">
        <v>297</v>
      </c>
      <c r="D38" s="7" t="n">
        <v>1</v>
      </c>
      <c r="E38" s="7" t="n">
        <v>7</v>
      </c>
      <c r="F38" s="7" t="n">
        <v>21</v>
      </c>
      <c r="G38" s="7" t="s">
        <v>7005</v>
      </c>
      <c r="H38" s="7" t="s">
        <v>7005</v>
      </c>
    </row>
    <row r="39" customFormat="false" ht="15" hidden="false" customHeight="true" outlineLevel="0" collapsed="false">
      <c r="A39" s="7" t="s">
        <v>674</v>
      </c>
      <c r="B39" s="7" t="s">
        <v>3612</v>
      </c>
      <c r="C39" s="7" t="s">
        <v>297</v>
      </c>
      <c r="D39" s="7" t="n">
        <v>1</v>
      </c>
      <c r="E39" s="7" t="n">
        <v>7</v>
      </c>
      <c r="F39" s="7" t="n">
        <v>21</v>
      </c>
      <c r="G39" s="7" t="s">
        <v>7348</v>
      </c>
      <c r="H39" s="7" t="s">
        <v>7348</v>
      </c>
    </row>
    <row r="40" customFormat="false" ht="15" hidden="false" customHeight="true" outlineLevel="0" collapsed="false">
      <c r="A40" s="7" t="s">
        <v>1010</v>
      </c>
      <c r="B40" s="7" t="s">
        <v>227</v>
      </c>
      <c r="C40" s="7" t="s">
        <v>297</v>
      </c>
      <c r="D40" s="7" t="n">
        <v>1</v>
      </c>
      <c r="E40" s="7" t="n">
        <v>7</v>
      </c>
      <c r="F40" s="7" t="n">
        <v>22</v>
      </c>
      <c r="G40" s="7" t="s">
        <v>5755</v>
      </c>
      <c r="H40" s="7" t="s">
        <v>5755</v>
      </c>
    </row>
    <row r="41" customFormat="false" ht="15" hidden="false" customHeight="true" outlineLevel="0" collapsed="false">
      <c r="A41" s="7" t="s">
        <v>753</v>
      </c>
      <c r="B41" s="7" t="s">
        <v>1432</v>
      </c>
      <c r="C41" s="7" t="s">
        <v>297</v>
      </c>
      <c r="D41" s="7" t="n">
        <v>1</v>
      </c>
      <c r="E41" s="7" t="n">
        <v>7</v>
      </c>
      <c r="F41" s="7" t="n">
        <v>18</v>
      </c>
      <c r="G41" s="7" t="s">
        <v>1630</v>
      </c>
      <c r="H41" s="7" t="s">
        <v>1630</v>
      </c>
    </row>
    <row r="42" customFormat="false" ht="15" hidden="false" customHeight="true" outlineLevel="0" collapsed="false">
      <c r="A42" s="8" t="s">
        <v>264</v>
      </c>
      <c r="B42" s="7" t="s">
        <v>253</v>
      </c>
      <c r="C42" s="7" t="s">
        <v>297</v>
      </c>
      <c r="D42" s="7" t="n">
        <v>1</v>
      </c>
      <c r="E42" s="7" t="n">
        <v>7</v>
      </c>
      <c r="F42" s="7" t="n">
        <v>21</v>
      </c>
      <c r="G42" s="7" t="s">
        <v>7699</v>
      </c>
      <c r="H42" s="7" t="s">
        <v>7699</v>
      </c>
    </row>
    <row r="43" customFormat="false" ht="15" hidden="false" customHeight="true" outlineLevel="0" collapsed="false">
      <c r="A43" s="8" t="s">
        <v>365</v>
      </c>
      <c r="B43" s="7" t="s">
        <v>772</v>
      </c>
      <c r="C43" s="7" t="s">
        <v>297</v>
      </c>
      <c r="D43" s="7" t="n">
        <v>1</v>
      </c>
      <c r="E43" s="7" t="n">
        <v>7</v>
      </c>
      <c r="F43" s="7" t="n">
        <v>21</v>
      </c>
      <c r="G43" s="7" t="s">
        <v>8863</v>
      </c>
      <c r="H43" s="7" t="s">
        <v>8863</v>
      </c>
    </row>
    <row r="44" customFormat="false" ht="15" hidden="false" customHeight="true" outlineLevel="0" collapsed="false">
      <c r="A44" s="7" t="s">
        <v>1432</v>
      </c>
      <c r="B44" s="7" t="s">
        <v>567</v>
      </c>
      <c r="C44" s="7" t="s">
        <v>297</v>
      </c>
      <c r="D44" s="7" t="n">
        <v>1</v>
      </c>
      <c r="E44" s="7" t="n">
        <v>6</v>
      </c>
      <c r="F44" s="7" t="n">
        <v>18</v>
      </c>
      <c r="G44" s="7" t="s">
        <v>1761</v>
      </c>
      <c r="H44" s="7" t="s">
        <v>1761</v>
      </c>
    </row>
    <row r="45" customFormat="false" ht="15" hidden="false" customHeight="true" outlineLevel="0" collapsed="false">
      <c r="A45" s="7" t="s">
        <v>2953</v>
      </c>
      <c r="B45" s="7" t="s">
        <v>3071</v>
      </c>
      <c r="C45" s="7" t="s">
        <v>297</v>
      </c>
      <c r="D45" s="7" t="n">
        <v>1</v>
      </c>
      <c r="E45" s="7" t="n">
        <v>6</v>
      </c>
      <c r="F45" s="7" t="n">
        <v>16</v>
      </c>
      <c r="G45" s="7" t="s">
        <v>3073</v>
      </c>
      <c r="H45" s="7" t="s">
        <v>3073</v>
      </c>
    </row>
    <row r="46" customFormat="false" ht="15" hidden="false" customHeight="true" outlineLevel="0" collapsed="false">
      <c r="A46" s="7" t="s">
        <v>523</v>
      </c>
      <c r="B46" s="8" t="s">
        <v>558</v>
      </c>
      <c r="C46" s="7" t="s">
        <v>297</v>
      </c>
      <c r="D46" s="7" t="n">
        <v>1</v>
      </c>
      <c r="E46" s="7" t="n">
        <v>6</v>
      </c>
      <c r="F46" s="7" t="n">
        <v>18</v>
      </c>
      <c r="G46" s="7" t="s">
        <v>3837</v>
      </c>
      <c r="H46" s="7" t="s">
        <v>3837</v>
      </c>
    </row>
    <row r="47" customFormat="false" ht="15" hidden="false" customHeight="true" outlineLevel="0" collapsed="false">
      <c r="A47" s="7" t="s">
        <v>523</v>
      </c>
      <c r="B47" s="7" t="s">
        <v>253</v>
      </c>
      <c r="C47" s="7" t="s">
        <v>297</v>
      </c>
      <c r="D47" s="7" t="n">
        <v>1</v>
      </c>
      <c r="E47" s="7" t="n">
        <v>6</v>
      </c>
      <c r="F47" s="7" t="n">
        <v>18</v>
      </c>
      <c r="G47" s="7" t="s">
        <v>3939</v>
      </c>
      <c r="H47" s="7" t="s">
        <v>3939</v>
      </c>
    </row>
    <row r="48" customFormat="false" ht="15" hidden="false" customHeight="true" outlineLevel="0" collapsed="false">
      <c r="A48" s="7" t="s">
        <v>613</v>
      </c>
      <c r="B48" s="8" t="s">
        <v>1486</v>
      </c>
      <c r="C48" s="7" t="s">
        <v>297</v>
      </c>
      <c r="D48" s="7" t="n">
        <v>1</v>
      </c>
      <c r="E48" s="7" t="n">
        <v>6</v>
      </c>
      <c r="F48" s="7" t="n">
        <v>19</v>
      </c>
      <c r="G48" s="7" t="s">
        <v>5169</v>
      </c>
      <c r="H48" s="7" t="s">
        <v>5169</v>
      </c>
    </row>
    <row r="49" customFormat="false" ht="15" hidden="false" customHeight="true" outlineLevel="0" collapsed="false">
      <c r="A49" s="7" t="s">
        <v>198</v>
      </c>
      <c r="B49" s="7" t="s">
        <v>3612</v>
      </c>
      <c r="C49" s="7" t="s">
        <v>297</v>
      </c>
      <c r="D49" s="7" t="n">
        <v>1</v>
      </c>
      <c r="E49" s="7" t="n">
        <v>6</v>
      </c>
      <c r="F49" s="7" t="n">
        <v>18</v>
      </c>
      <c r="G49" s="7" t="s">
        <v>5882</v>
      </c>
      <c r="H49" s="7" t="s">
        <v>5882</v>
      </c>
    </row>
    <row r="50" customFormat="false" ht="15" hidden="false" customHeight="true" outlineLevel="0" collapsed="false">
      <c r="A50" s="7" t="s">
        <v>1754</v>
      </c>
      <c r="B50" s="7" t="s">
        <v>331</v>
      </c>
      <c r="C50" s="7" t="s">
        <v>297</v>
      </c>
      <c r="D50" s="7" t="n">
        <v>1</v>
      </c>
      <c r="E50" s="7" t="n">
        <v>6</v>
      </c>
      <c r="F50" s="7" t="n">
        <v>18</v>
      </c>
      <c r="G50" s="7" t="s">
        <v>6039</v>
      </c>
      <c r="H50" s="7" t="s">
        <v>6039</v>
      </c>
    </row>
    <row r="51" customFormat="false" ht="15" hidden="false" customHeight="true" outlineLevel="0" collapsed="false">
      <c r="A51" s="7" t="s">
        <v>895</v>
      </c>
      <c r="B51" s="7" t="s">
        <v>726</v>
      </c>
      <c r="C51" s="7" t="s">
        <v>297</v>
      </c>
      <c r="D51" s="7" t="n">
        <v>1</v>
      </c>
      <c r="E51" s="7" t="n">
        <v>6</v>
      </c>
      <c r="F51" s="7" t="n">
        <v>18</v>
      </c>
      <c r="G51" s="7" t="s">
        <v>1117</v>
      </c>
      <c r="H51" s="7" t="s">
        <v>1117</v>
      </c>
    </row>
    <row r="52" customFormat="false" ht="15" hidden="false" customHeight="true" outlineLevel="0" collapsed="false">
      <c r="A52" s="7" t="s">
        <v>674</v>
      </c>
      <c r="B52" s="7" t="s">
        <v>2904</v>
      </c>
      <c r="C52" s="7" t="s">
        <v>297</v>
      </c>
      <c r="D52" s="7" t="n">
        <v>1</v>
      </c>
      <c r="E52" s="7" t="n">
        <v>6</v>
      </c>
      <c r="F52" s="7" t="n">
        <v>17</v>
      </c>
      <c r="G52" s="7" t="s">
        <v>7334</v>
      </c>
      <c r="H52" s="7" t="s">
        <v>7334</v>
      </c>
    </row>
    <row r="53" customFormat="false" ht="15" hidden="false" customHeight="true" outlineLevel="0" collapsed="false">
      <c r="A53" s="7" t="s">
        <v>1010</v>
      </c>
      <c r="B53" s="7" t="s">
        <v>1066</v>
      </c>
      <c r="C53" s="7" t="s">
        <v>297</v>
      </c>
      <c r="D53" s="7" t="n">
        <v>1</v>
      </c>
      <c r="E53" s="7" t="n">
        <v>6</v>
      </c>
      <c r="F53" s="7" t="n">
        <v>18</v>
      </c>
      <c r="G53" s="7" t="s">
        <v>6430</v>
      </c>
      <c r="H53" s="7" t="s">
        <v>6430</v>
      </c>
    </row>
    <row r="54" customFormat="false" ht="15" hidden="false" customHeight="true" outlineLevel="0" collapsed="false">
      <c r="A54" s="7" t="s">
        <v>1727</v>
      </c>
      <c r="B54" s="7" t="s">
        <v>1201</v>
      </c>
      <c r="C54" s="7" t="s">
        <v>297</v>
      </c>
      <c r="D54" s="7" t="n">
        <v>1</v>
      </c>
      <c r="E54" s="7" t="n">
        <v>6</v>
      </c>
      <c r="F54" s="7" t="n">
        <v>18</v>
      </c>
      <c r="G54" s="7" t="s">
        <v>4303</v>
      </c>
      <c r="H54" s="7" t="s">
        <v>4303</v>
      </c>
    </row>
    <row r="55" customFormat="false" ht="15" hidden="false" customHeight="true" outlineLevel="0" collapsed="false">
      <c r="A55" s="7" t="s">
        <v>2808</v>
      </c>
      <c r="B55" s="7" t="s">
        <v>198</v>
      </c>
      <c r="C55" s="7" t="s">
        <v>297</v>
      </c>
      <c r="D55" s="7" t="n">
        <v>1</v>
      </c>
      <c r="E55" s="7" t="n">
        <v>6</v>
      </c>
      <c r="F55" s="7" t="n">
        <v>16</v>
      </c>
      <c r="G55" s="7" t="s">
        <v>8269</v>
      </c>
      <c r="H55" s="7" t="s">
        <v>8269</v>
      </c>
    </row>
    <row r="56" customFormat="false" ht="15" hidden="false" customHeight="true" outlineLevel="0" collapsed="false">
      <c r="A56" s="8" t="s">
        <v>264</v>
      </c>
      <c r="B56" s="7" t="s">
        <v>147</v>
      </c>
      <c r="C56" s="7" t="s">
        <v>297</v>
      </c>
      <c r="D56" s="7" t="n">
        <v>1</v>
      </c>
      <c r="E56" s="7" t="n">
        <v>6</v>
      </c>
      <c r="F56" s="7" t="n">
        <v>18</v>
      </c>
      <c r="G56" s="7" t="s">
        <v>8671</v>
      </c>
      <c r="H56" s="7" t="s">
        <v>8671</v>
      </c>
    </row>
    <row r="57" customFormat="false" ht="15" hidden="false" customHeight="true" outlineLevel="0" collapsed="false">
      <c r="A57" s="8" t="s">
        <v>264</v>
      </c>
      <c r="B57" s="7" t="s">
        <v>2119</v>
      </c>
      <c r="C57" s="7" t="s">
        <v>297</v>
      </c>
      <c r="D57" s="7" t="n">
        <v>1</v>
      </c>
      <c r="E57" s="7" t="n">
        <v>6</v>
      </c>
      <c r="F57" s="7" t="n">
        <v>18</v>
      </c>
      <c r="G57" s="7" t="s">
        <v>8197</v>
      </c>
      <c r="H57" s="7" t="s">
        <v>8197</v>
      </c>
    </row>
    <row r="58" customFormat="false" ht="15" hidden="false" customHeight="true" outlineLevel="0" collapsed="false">
      <c r="A58" s="8" t="s">
        <v>558</v>
      </c>
      <c r="B58" s="7" t="s">
        <v>1283</v>
      </c>
      <c r="C58" s="7" t="s">
        <v>297</v>
      </c>
      <c r="D58" s="7" t="n">
        <v>1</v>
      </c>
      <c r="E58" s="7" t="n">
        <v>6</v>
      </c>
      <c r="F58" s="7" t="n">
        <v>15</v>
      </c>
      <c r="G58" s="7" t="s">
        <v>1358</v>
      </c>
      <c r="H58" s="7" t="s">
        <v>1358</v>
      </c>
    </row>
    <row r="59" customFormat="false" ht="15" hidden="false" customHeight="true" outlineLevel="0" collapsed="false">
      <c r="A59" s="7" t="s">
        <v>271</v>
      </c>
      <c r="B59" s="7" t="s">
        <v>384</v>
      </c>
      <c r="C59" s="7" t="s">
        <v>297</v>
      </c>
      <c r="D59" s="7" t="n">
        <v>1</v>
      </c>
      <c r="E59" s="7" t="n">
        <v>5</v>
      </c>
      <c r="F59" s="7" t="n">
        <v>12</v>
      </c>
      <c r="G59" s="7" t="s">
        <v>386</v>
      </c>
      <c r="H59" s="7" t="s">
        <v>386</v>
      </c>
    </row>
    <row r="60" customFormat="false" ht="15" hidden="false" customHeight="true" outlineLevel="0" collapsed="false">
      <c r="A60" s="7" t="s">
        <v>1432</v>
      </c>
      <c r="B60" s="7" t="s">
        <v>343</v>
      </c>
      <c r="C60" s="7" t="s">
        <v>297</v>
      </c>
      <c r="D60" s="7" t="n">
        <v>1</v>
      </c>
      <c r="E60" s="7" t="n">
        <v>5</v>
      </c>
      <c r="F60" s="7" t="n">
        <v>15</v>
      </c>
      <c r="G60" s="7" t="s">
        <v>1572</v>
      </c>
      <c r="H60" s="7" t="s">
        <v>1572</v>
      </c>
    </row>
    <row r="61" customFormat="false" ht="15" hidden="false" customHeight="true" outlineLevel="0" collapsed="false">
      <c r="A61" s="7" t="s">
        <v>147</v>
      </c>
      <c r="B61" s="7" t="s">
        <v>2278</v>
      </c>
      <c r="C61" s="7" t="s">
        <v>297</v>
      </c>
      <c r="D61" s="7" t="n">
        <v>1</v>
      </c>
      <c r="E61" s="7" t="n">
        <v>5</v>
      </c>
      <c r="F61" s="7" t="n">
        <v>15</v>
      </c>
      <c r="G61" s="7" t="s">
        <v>2280</v>
      </c>
      <c r="H61" s="7" t="s">
        <v>2280</v>
      </c>
    </row>
    <row r="62" customFormat="false" ht="15" hidden="false" customHeight="true" outlineLevel="0" collapsed="false">
      <c r="A62" s="7" t="s">
        <v>2328</v>
      </c>
      <c r="B62" s="7" t="s">
        <v>2119</v>
      </c>
      <c r="C62" s="7" t="s">
        <v>297</v>
      </c>
      <c r="D62" s="7" t="n">
        <v>1</v>
      </c>
      <c r="E62" s="7" t="n">
        <v>5</v>
      </c>
      <c r="F62" s="7" t="n">
        <v>15</v>
      </c>
      <c r="G62" s="7" t="s">
        <v>2330</v>
      </c>
      <c r="H62" s="7" t="s">
        <v>2330</v>
      </c>
    </row>
    <row r="63" customFormat="false" ht="15" hidden="false" customHeight="true" outlineLevel="0" collapsed="false">
      <c r="A63" s="7" t="s">
        <v>2328</v>
      </c>
      <c r="B63" s="7" t="s">
        <v>709</v>
      </c>
      <c r="C63" s="7" t="s">
        <v>297</v>
      </c>
      <c r="D63" s="7" t="n">
        <v>1</v>
      </c>
      <c r="E63" s="7" t="n">
        <v>5</v>
      </c>
      <c r="F63" s="7" t="n">
        <v>15</v>
      </c>
      <c r="G63" s="7" t="s">
        <v>2406</v>
      </c>
      <c r="H63" s="7" t="s">
        <v>2406</v>
      </c>
    </row>
    <row r="64" customFormat="false" ht="15" hidden="false" customHeight="true" outlineLevel="0" collapsed="false">
      <c r="A64" s="7" t="s">
        <v>318</v>
      </c>
      <c r="B64" s="7" t="s">
        <v>718</v>
      </c>
      <c r="C64" s="7" t="s">
        <v>297</v>
      </c>
      <c r="D64" s="7" t="n">
        <v>1</v>
      </c>
      <c r="E64" s="7" t="n">
        <v>5</v>
      </c>
      <c r="F64" s="7" t="n">
        <v>13</v>
      </c>
      <c r="G64" s="7" t="s">
        <v>2665</v>
      </c>
      <c r="H64" s="7" t="s">
        <v>2665</v>
      </c>
    </row>
    <row r="65" customFormat="false" ht="15" hidden="false" customHeight="true" outlineLevel="0" collapsed="false">
      <c r="A65" s="7" t="s">
        <v>1739</v>
      </c>
      <c r="B65" s="7" t="s">
        <v>1066</v>
      </c>
      <c r="C65" s="7" t="s">
        <v>297</v>
      </c>
      <c r="D65" s="7" t="n">
        <v>1</v>
      </c>
      <c r="E65" s="7" t="n">
        <v>5</v>
      </c>
      <c r="F65" s="7" t="n">
        <v>15</v>
      </c>
      <c r="G65" s="7" t="s">
        <v>3525</v>
      </c>
      <c r="H65" s="7" t="s">
        <v>3525</v>
      </c>
    </row>
    <row r="66" customFormat="false" ht="15" hidden="false" customHeight="true" outlineLevel="0" collapsed="false">
      <c r="A66" s="7" t="s">
        <v>523</v>
      </c>
      <c r="B66" s="7" t="s">
        <v>2119</v>
      </c>
      <c r="C66" s="7" t="s">
        <v>297</v>
      </c>
      <c r="D66" s="7" t="n">
        <v>1</v>
      </c>
      <c r="E66" s="7" t="n">
        <v>5</v>
      </c>
      <c r="F66" s="7" t="n">
        <v>15</v>
      </c>
      <c r="G66" s="7" t="s">
        <v>3913</v>
      </c>
      <c r="H66" s="7" t="s">
        <v>3913</v>
      </c>
    </row>
    <row r="67" customFormat="false" ht="15" hidden="false" customHeight="true" outlineLevel="0" collapsed="false">
      <c r="A67" s="7" t="s">
        <v>2904</v>
      </c>
      <c r="B67" s="7" t="s">
        <v>4002</v>
      </c>
      <c r="C67" s="7" t="s">
        <v>297</v>
      </c>
      <c r="D67" s="7" t="n">
        <v>1</v>
      </c>
      <c r="E67" s="7" t="n">
        <v>5</v>
      </c>
      <c r="F67" s="7" t="n">
        <v>15</v>
      </c>
      <c r="G67" s="7" t="s">
        <v>4004</v>
      </c>
      <c r="H67" s="7" t="s">
        <v>4004</v>
      </c>
    </row>
    <row r="68" customFormat="false" ht="15" hidden="false" customHeight="true" outlineLevel="0" collapsed="false">
      <c r="A68" s="7" t="s">
        <v>2158</v>
      </c>
      <c r="B68" s="7" t="s">
        <v>4066</v>
      </c>
      <c r="C68" s="7" t="s">
        <v>297</v>
      </c>
      <c r="D68" s="7" t="n">
        <v>1</v>
      </c>
      <c r="E68" s="7" t="n">
        <v>5</v>
      </c>
      <c r="F68" s="7" t="n">
        <v>15</v>
      </c>
      <c r="G68" s="7" t="s">
        <v>4763</v>
      </c>
      <c r="H68" s="7" t="s">
        <v>4763</v>
      </c>
    </row>
    <row r="69" customFormat="false" ht="15" hidden="false" customHeight="true" outlineLevel="0" collapsed="false">
      <c r="A69" s="7" t="s">
        <v>613</v>
      </c>
      <c r="B69" s="7" t="s">
        <v>198</v>
      </c>
      <c r="C69" s="7" t="s">
        <v>297</v>
      </c>
      <c r="D69" s="7" t="n">
        <v>1</v>
      </c>
      <c r="E69" s="7" t="n">
        <v>5</v>
      </c>
      <c r="F69" s="7" t="n">
        <v>15</v>
      </c>
      <c r="G69" s="7" t="s">
        <v>5037</v>
      </c>
      <c r="H69" s="7" t="s">
        <v>5037</v>
      </c>
    </row>
    <row r="70" customFormat="false" ht="15" hidden="false" customHeight="true" outlineLevel="0" collapsed="false">
      <c r="A70" s="7" t="s">
        <v>684</v>
      </c>
      <c r="B70" s="7" t="s">
        <v>5304</v>
      </c>
      <c r="C70" s="7" t="s">
        <v>297</v>
      </c>
      <c r="D70" s="7" t="n">
        <v>1</v>
      </c>
      <c r="E70" s="7" t="n">
        <v>5</v>
      </c>
      <c r="F70" s="7" t="n">
        <v>15</v>
      </c>
      <c r="G70" s="7" t="s">
        <v>5306</v>
      </c>
      <c r="H70" s="7" t="s">
        <v>5306</v>
      </c>
    </row>
    <row r="71" customFormat="false" ht="15" hidden="false" customHeight="true" outlineLevel="0" collapsed="false">
      <c r="A71" s="7" t="s">
        <v>1754</v>
      </c>
      <c r="B71" s="7" t="s">
        <v>5304</v>
      </c>
      <c r="C71" s="7" t="s">
        <v>297</v>
      </c>
      <c r="D71" s="7" t="n">
        <v>1</v>
      </c>
      <c r="E71" s="7" t="n">
        <v>5</v>
      </c>
      <c r="F71" s="7" t="n">
        <v>15</v>
      </c>
      <c r="G71" s="7" t="s">
        <v>6098</v>
      </c>
      <c r="H71" s="7" t="s">
        <v>6098</v>
      </c>
    </row>
    <row r="72" customFormat="false" ht="15" hidden="false" customHeight="true" outlineLevel="0" collapsed="false">
      <c r="A72" s="7" t="s">
        <v>2001</v>
      </c>
      <c r="B72" s="7" t="s">
        <v>567</v>
      </c>
      <c r="C72" s="7" t="s">
        <v>297</v>
      </c>
      <c r="D72" s="7" t="n">
        <v>1</v>
      </c>
      <c r="E72" s="7" t="n">
        <v>5</v>
      </c>
      <c r="F72" s="7" t="n">
        <v>15</v>
      </c>
      <c r="G72" s="7" t="s">
        <v>6280</v>
      </c>
      <c r="H72" s="7" t="s">
        <v>6280</v>
      </c>
    </row>
    <row r="73" customFormat="false" ht="15" hidden="false" customHeight="true" outlineLevel="0" collapsed="false">
      <c r="A73" s="7" t="s">
        <v>1066</v>
      </c>
      <c r="B73" s="7" t="s">
        <v>726</v>
      </c>
      <c r="C73" s="7" t="s">
        <v>297</v>
      </c>
      <c r="D73" s="7" t="n">
        <v>1</v>
      </c>
      <c r="E73" s="7" t="n">
        <v>5</v>
      </c>
      <c r="F73" s="7" t="n">
        <v>13</v>
      </c>
      <c r="G73" s="7" t="s">
        <v>1084</v>
      </c>
      <c r="H73" s="7" t="s">
        <v>1084</v>
      </c>
    </row>
    <row r="74" customFormat="false" ht="15" hidden="false" customHeight="true" outlineLevel="0" collapsed="false">
      <c r="A74" s="7" t="s">
        <v>837</v>
      </c>
      <c r="B74" s="7" t="s">
        <v>6073</v>
      </c>
      <c r="C74" s="7" t="s">
        <v>297</v>
      </c>
      <c r="D74" s="7" t="n">
        <v>1</v>
      </c>
      <c r="E74" s="7" t="n">
        <v>5</v>
      </c>
      <c r="F74" s="7" t="n">
        <v>15</v>
      </c>
      <c r="G74" s="7" t="s">
        <v>6716</v>
      </c>
      <c r="H74" s="7" t="s">
        <v>6716</v>
      </c>
    </row>
    <row r="75" customFormat="false" ht="15" hidden="false" customHeight="true" outlineLevel="0" collapsed="false">
      <c r="A75" s="7" t="s">
        <v>895</v>
      </c>
      <c r="B75" s="7" t="s">
        <v>2185</v>
      </c>
      <c r="C75" s="7" t="s">
        <v>297</v>
      </c>
      <c r="D75" s="7" t="n">
        <v>1</v>
      </c>
      <c r="E75" s="7" t="n">
        <v>5</v>
      </c>
      <c r="F75" s="7" t="n">
        <v>13</v>
      </c>
      <c r="G75" s="7" t="s">
        <v>7053</v>
      </c>
      <c r="H75" s="7" t="s">
        <v>7053</v>
      </c>
    </row>
    <row r="76" customFormat="false" ht="15" hidden="false" customHeight="true" outlineLevel="0" collapsed="false">
      <c r="A76" s="7" t="s">
        <v>343</v>
      </c>
      <c r="B76" s="7" t="s">
        <v>613</v>
      </c>
      <c r="C76" s="7" t="s">
        <v>297</v>
      </c>
      <c r="D76" s="7" t="n">
        <v>1</v>
      </c>
      <c r="E76" s="7" t="n">
        <v>5</v>
      </c>
      <c r="F76" s="7" t="n">
        <v>17</v>
      </c>
      <c r="G76" s="7" t="s">
        <v>7260</v>
      </c>
      <c r="H76" s="7" t="s">
        <v>7260</v>
      </c>
    </row>
    <row r="77" customFormat="false" ht="15" hidden="false" customHeight="true" outlineLevel="0" collapsed="false">
      <c r="A77" s="7" t="s">
        <v>1010</v>
      </c>
      <c r="B77" s="7" t="s">
        <v>198</v>
      </c>
      <c r="C77" s="7" t="s">
        <v>297</v>
      </c>
      <c r="D77" s="7" t="n">
        <v>1</v>
      </c>
      <c r="E77" s="7" t="n">
        <v>5</v>
      </c>
      <c r="F77" s="7" t="n">
        <v>15</v>
      </c>
      <c r="G77" s="7" t="s">
        <v>7531</v>
      </c>
      <c r="H77" s="7" t="s">
        <v>7531</v>
      </c>
    </row>
    <row r="78" customFormat="false" ht="15" hidden="false" customHeight="true" outlineLevel="0" collapsed="false">
      <c r="A78" s="7" t="s">
        <v>7154</v>
      </c>
      <c r="B78" s="7" t="s">
        <v>2185</v>
      </c>
      <c r="C78" s="7" t="s">
        <v>297</v>
      </c>
      <c r="D78" s="7" t="n">
        <v>1</v>
      </c>
      <c r="E78" s="7" t="n">
        <v>5</v>
      </c>
      <c r="F78" s="7" t="n">
        <v>15</v>
      </c>
      <c r="G78" s="7" t="s">
        <v>7562</v>
      </c>
      <c r="H78" s="7" t="s">
        <v>7562</v>
      </c>
    </row>
    <row r="79" customFormat="false" ht="15" hidden="false" customHeight="true" outlineLevel="0" collapsed="false">
      <c r="A79" s="7" t="s">
        <v>2119</v>
      </c>
      <c r="B79" s="7" t="s">
        <v>613</v>
      </c>
      <c r="C79" s="7" t="s">
        <v>297</v>
      </c>
      <c r="D79" s="7" t="n">
        <v>1</v>
      </c>
      <c r="E79" s="7" t="n">
        <v>5</v>
      </c>
      <c r="F79" s="7" t="n">
        <v>15</v>
      </c>
      <c r="G79" s="7" t="s">
        <v>8103</v>
      </c>
      <c r="H79" s="7" t="s">
        <v>8103</v>
      </c>
    </row>
    <row r="80" customFormat="false" ht="15" hidden="false" customHeight="true" outlineLevel="0" collapsed="false">
      <c r="A80" s="8" t="s">
        <v>2526</v>
      </c>
      <c r="B80" s="7" t="s">
        <v>4909</v>
      </c>
      <c r="C80" s="7" t="s">
        <v>102</v>
      </c>
      <c r="D80" s="7" t="n">
        <v>1</v>
      </c>
      <c r="E80" s="7" t="n">
        <v>5</v>
      </c>
      <c r="F80" s="7" t="n">
        <v>7</v>
      </c>
      <c r="G80" s="7" t="s">
        <v>8922</v>
      </c>
      <c r="H80" s="7" t="s">
        <v>8922</v>
      </c>
    </row>
    <row r="81" customFormat="false" ht="15" hidden="false" customHeight="true" outlineLevel="0" collapsed="false">
      <c r="A81" s="8" t="s">
        <v>558</v>
      </c>
      <c r="B81" s="7" t="s">
        <v>718</v>
      </c>
      <c r="C81" s="7" t="s">
        <v>297</v>
      </c>
      <c r="D81" s="7" t="n">
        <v>1</v>
      </c>
      <c r="E81" s="7" t="n">
        <v>5</v>
      </c>
      <c r="F81" s="7" t="n">
        <v>15</v>
      </c>
      <c r="G81" s="7" t="s">
        <v>9113</v>
      </c>
      <c r="H81" s="7" t="s">
        <v>9113</v>
      </c>
    </row>
    <row r="82" customFormat="false" ht="15" hidden="false" customHeight="true" outlineLevel="0" collapsed="false">
      <c r="A82" s="8" t="s">
        <v>1192</v>
      </c>
      <c r="B82" s="7" t="s">
        <v>709</v>
      </c>
      <c r="C82" s="7" t="s">
        <v>297</v>
      </c>
      <c r="D82" s="7" t="n">
        <v>1</v>
      </c>
      <c r="E82" s="7" t="n">
        <v>5</v>
      </c>
      <c r="F82" s="7" t="n">
        <v>15</v>
      </c>
      <c r="G82" s="7" t="s">
        <v>9244</v>
      </c>
      <c r="H82" s="7" t="s">
        <v>9244</v>
      </c>
    </row>
    <row r="83" customFormat="false" ht="15" hidden="false" customHeight="true" outlineLevel="0" collapsed="false">
      <c r="A83" s="7" t="s">
        <v>772</v>
      </c>
      <c r="B83" s="7" t="s">
        <v>837</v>
      </c>
      <c r="C83" s="7" t="s">
        <v>297</v>
      </c>
      <c r="D83" s="7" t="n">
        <v>1</v>
      </c>
      <c r="E83" s="7" t="n">
        <v>4</v>
      </c>
      <c r="F83" s="7" t="n">
        <v>10</v>
      </c>
      <c r="G83" s="7" t="s">
        <v>839</v>
      </c>
      <c r="H83" s="7" t="s">
        <v>839</v>
      </c>
    </row>
    <row r="84" customFormat="false" ht="15" hidden="false" customHeight="true" outlineLevel="0" collapsed="false">
      <c r="A84" s="7" t="s">
        <v>2328</v>
      </c>
      <c r="B84" s="7" t="s">
        <v>2185</v>
      </c>
      <c r="C84" s="7" t="s">
        <v>297</v>
      </c>
      <c r="D84" s="7" t="n">
        <v>1</v>
      </c>
      <c r="E84" s="7" t="n">
        <v>4</v>
      </c>
      <c r="F84" s="7" t="n">
        <v>12</v>
      </c>
      <c r="G84" s="7" t="s">
        <v>2360</v>
      </c>
      <c r="H84" s="7" t="s">
        <v>2360</v>
      </c>
    </row>
    <row r="85" customFormat="false" ht="15" hidden="false" customHeight="true" outlineLevel="0" collapsed="false">
      <c r="A85" s="7" t="s">
        <v>2629</v>
      </c>
      <c r="B85" s="7" t="s">
        <v>2808</v>
      </c>
      <c r="C85" s="7" t="s">
        <v>297</v>
      </c>
      <c r="D85" s="7" t="n">
        <v>1</v>
      </c>
      <c r="E85" s="7" t="n">
        <v>4</v>
      </c>
      <c r="F85" s="7" t="n">
        <v>12</v>
      </c>
      <c r="G85" s="7" t="s">
        <v>2810</v>
      </c>
      <c r="H85" s="7" t="s">
        <v>2810</v>
      </c>
    </row>
    <row r="86" customFormat="false" ht="15" hidden="false" customHeight="true" outlineLevel="0" collapsed="false">
      <c r="A86" s="7" t="s">
        <v>1201</v>
      </c>
      <c r="B86" s="7" t="s">
        <v>684</v>
      </c>
      <c r="C86" s="7" t="s">
        <v>297</v>
      </c>
      <c r="D86" s="7" t="n">
        <v>1</v>
      </c>
      <c r="E86" s="7" t="n">
        <v>4</v>
      </c>
      <c r="F86" s="7" t="n">
        <v>12</v>
      </c>
      <c r="G86" s="7" t="s">
        <v>4187</v>
      </c>
      <c r="H86" s="7" t="s">
        <v>4187</v>
      </c>
    </row>
    <row r="87" customFormat="false" ht="15" hidden="false" customHeight="true" outlineLevel="0" collapsed="false">
      <c r="A87" s="7" t="s">
        <v>1201</v>
      </c>
      <c r="B87" s="7" t="s">
        <v>1739</v>
      </c>
      <c r="C87" s="7" t="s">
        <v>297</v>
      </c>
      <c r="D87" s="7" t="n">
        <v>1</v>
      </c>
      <c r="E87" s="7" t="n">
        <v>4</v>
      </c>
      <c r="F87" s="7" t="n">
        <v>12</v>
      </c>
      <c r="G87" s="7" t="s">
        <v>3554</v>
      </c>
      <c r="H87" s="7" t="s">
        <v>3554</v>
      </c>
    </row>
    <row r="88" customFormat="false" ht="15" hidden="false" customHeight="true" outlineLevel="0" collapsed="false">
      <c r="A88" s="7" t="s">
        <v>356</v>
      </c>
      <c r="B88" s="7" t="s">
        <v>4409</v>
      </c>
      <c r="C88" s="7" t="s">
        <v>297</v>
      </c>
      <c r="D88" s="7" t="n">
        <v>1</v>
      </c>
      <c r="E88" s="7" t="n">
        <v>4</v>
      </c>
      <c r="F88" s="7" t="n">
        <v>12</v>
      </c>
      <c r="G88" s="7" t="s">
        <v>4411</v>
      </c>
      <c r="H88" s="7" t="s">
        <v>4411</v>
      </c>
    </row>
    <row r="89" customFormat="false" ht="15" hidden="false" customHeight="true" outlineLevel="0" collapsed="false">
      <c r="A89" s="7" t="s">
        <v>2158</v>
      </c>
      <c r="B89" s="7" t="s">
        <v>4002</v>
      </c>
      <c r="C89" s="7" t="s">
        <v>297</v>
      </c>
      <c r="D89" s="7" t="n">
        <v>1</v>
      </c>
      <c r="E89" s="7" t="n">
        <v>4</v>
      </c>
      <c r="F89" s="7" t="n">
        <v>13</v>
      </c>
      <c r="G89" s="7" t="s">
        <v>4796</v>
      </c>
      <c r="H89" s="7" t="s">
        <v>4796</v>
      </c>
    </row>
    <row r="90" customFormat="false" ht="15" hidden="false" customHeight="true" outlineLevel="0" collapsed="false">
      <c r="A90" s="7" t="s">
        <v>613</v>
      </c>
      <c r="B90" s="7" t="s">
        <v>1010</v>
      </c>
      <c r="C90" s="7" t="s">
        <v>297</v>
      </c>
      <c r="D90" s="7" t="n">
        <v>1</v>
      </c>
      <c r="E90" s="7" t="n">
        <v>4</v>
      </c>
      <c r="F90" s="7" t="n">
        <v>10</v>
      </c>
      <c r="G90" s="7" t="s">
        <v>4919</v>
      </c>
      <c r="H90" s="7" t="s">
        <v>4919</v>
      </c>
    </row>
    <row r="91" customFormat="false" ht="15" hidden="false" customHeight="true" outlineLevel="0" collapsed="false">
      <c r="A91" s="7" t="s">
        <v>1066</v>
      </c>
      <c r="B91" s="8" t="s">
        <v>1486</v>
      </c>
      <c r="C91" s="7" t="s">
        <v>297</v>
      </c>
      <c r="D91" s="7" t="n">
        <v>1</v>
      </c>
      <c r="E91" s="7" t="n">
        <v>4</v>
      </c>
      <c r="F91" s="7" t="n">
        <v>12</v>
      </c>
      <c r="G91" s="7" t="s">
        <v>6364</v>
      </c>
      <c r="H91" s="7" t="s">
        <v>6364</v>
      </c>
    </row>
    <row r="92" customFormat="false" ht="15" hidden="false" customHeight="true" outlineLevel="0" collapsed="false">
      <c r="A92" s="7" t="s">
        <v>343</v>
      </c>
      <c r="B92" s="7" t="s">
        <v>7154</v>
      </c>
      <c r="C92" s="7" t="s">
        <v>297</v>
      </c>
      <c r="D92" s="7" t="n">
        <v>1</v>
      </c>
      <c r="E92" s="7" t="n">
        <v>4</v>
      </c>
      <c r="F92" s="7" t="n">
        <v>12</v>
      </c>
      <c r="G92" s="7" t="s">
        <v>7156</v>
      </c>
      <c r="H92" s="7" t="s">
        <v>7156</v>
      </c>
    </row>
    <row r="93" customFormat="false" ht="15" hidden="false" customHeight="true" outlineLevel="0" collapsed="false">
      <c r="A93" s="7" t="s">
        <v>343</v>
      </c>
      <c r="B93" s="7" t="s">
        <v>227</v>
      </c>
      <c r="C93" s="7" t="s">
        <v>297</v>
      </c>
      <c r="D93" s="7" t="n">
        <v>1</v>
      </c>
      <c r="E93" s="7" t="n">
        <v>4</v>
      </c>
      <c r="F93" s="7" t="n">
        <v>13</v>
      </c>
      <c r="G93" s="7" t="s">
        <v>5725</v>
      </c>
      <c r="H93" s="7" t="s">
        <v>5725</v>
      </c>
    </row>
    <row r="94" customFormat="false" ht="15" hidden="false" customHeight="true" outlineLevel="0" collapsed="false">
      <c r="A94" s="7" t="s">
        <v>1010</v>
      </c>
      <c r="B94" s="7" t="s">
        <v>1432</v>
      </c>
      <c r="C94" s="7" t="s">
        <v>297</v>
      </c>
      <c r="D94" s="7" t="n">
        <v>1</v>
      </c>
      <c r="E94" s="7" t="n">
        <v>4</v>
      </c>
      <c r="F94" s="7" t="n">
        <v>13</v>
      </c>
      <c r="G94" s="7" t="s">
        <v>1608</v>
      </c>
      <c r="H94" s="7" t="s">
        <v>1608</v>
      </c>
    </row>
    <row r="95" customFormat="false" ht="15" hidden="false" customHeight="true" outlineLevel="0" collapsed="false">
      <c r="A95" s="7" t="s">
        <v>753</v>
      </c>
      <c r="B95" s="7" t="s">
        <v>4066</v>
      </c>
      <c r="C95" s="7" t="s">
        <v>297</v>
      </c>
      <c r="D95" s="7" t="n">
        <v>1</v>
      </c>
      <c r="E95" s="7" t="n">
        <v>4</v>
      </c>
      <c r="F95" s="7" t="n">
        <v>12</v>
      </c>
      <c r="G95" s="7" t="s">
        <v>7992</v>
      </c>
      <c r="H95" s="7" t="s">
        <v>7992</v>
      </c>
    </row>
    <row r="96" customFormat="false" ht="15" hidden="false" customHeight="true" outlineLevel="0" collapsed="false">
      <c r="A96" s="7" t="s">
        <v>6073</v>
      </c>
      <c r="B96" s="7" t="s">
        <v>1754</v>
      </c>
      <c r="C96" s="7" t="s">
        <v>297</v>
      </c>
      <c r="D96" s="7" t="n">
        <v>1</v>
      </c>
      <c r="E96" s="7" t="n">
        <v>4</v>
      </c>
      <c r="F96" s="7" t="n">
        <v>12</v>
      </c>
      <c r="G96" s="7" t="s">
        <v>6075</v>
      </c>
      <c r="H96" s="7" t="s">
        <v>6075</v>
      </c>
    </row>
    <row r="97" customFormat="false" ht="15" hidden="false" customHeight="true" outlineLevel="0" collapsed="false">
      <c r="A97" s="7" t="s">
        <v>6073</v>
      </c>
      <c r="B97" s="7" t="s">
        <v>7003</v>
      </c>
      <c r="C97" s="7" t="s">
        <v>297</v>
      </c>
      <c r="D97" s="7" t="n">
        <v>1</v>
      </c>
      <c r="E97" s="7" t="n">
        <v>4</v>
      </c>
      <c r="F97" s="7" t="n">
        <v>12</v>
      </c>
      <c r="G97" s="7" t="s">
        <v>8373</v>
      </c>
      <c r="H97" s="7" t="s">
        <v>8373</v>
      </c>
    </row>
    <row r="98" customFormat="false" ht="15" hidden="false" customHeight="true" outlineLevel="0" collapsed="false">
      <c r="A98" s="8" t="s">
        <v>431</v>
      </c>
      <c r="B98" s="7" t="s">
        <v>356</v>
      </c>
      <c r="C98" s="7" t="s">
        <v>297</v>
      </c>
      <c r="D98" s="7" t="n">
        <v>1</v>
      </c>
      <c r="E98" s="7" t="n">
        <v>4</v>
      </c>
      <c r="F98" s="7" t="n">
        <v>7</v>
      </c>
      <c r="G98" s="7" t="s">
        <v>8526</v>
      </c>
      <c r="H98" s="7" t="s">
        <v>8526</v>
      </c>
    </row>
    <row r="99" customFormat="false" ht="15" hidden="false" customHeight="true" outlineLevel="0" collapsed="false">
      <c r="A99" s="8" t="s">
        <v>264</v>
      </c>
      <c r="B99" s="7" t="s">
        <v>2904</v>
      </c>
      <c r="C99" s="7" t="s">
        <v>102</v>
      </c>
      <c r="D99" s="7" t="n">
        <v>1</v>
      </c>
      <c r="E99" s="7" t="n">
        <v>4</v>
      </c>
      <c r="F99" s="7" t="n">
        <v>5</v>
      </c>
      <c r="G99" s="7" t="s">
        <v>4050</v>
      </c>
      <c r="H99" s="7" t="s">
        <v>4050</v>
      </c>
    </row>
    <row r="100" customFormat="false" ht="15" hidden="false" customHeight="true" outlineLevel="0" collapsed="false">
      <c r="A100" s="8" t="s">
        <v>1486</v>
      </c>
      <c r="B100" s="7" t="s">
        <v>709</v>
      </c>
      <c r="C100" s="7" t="s">
        <v>297</v>
      </c>
      <c r="D100" s="7" t="n">
        <v>1</v>
      </c>
      <c r="E100" s="7" t="n">
        <v>4</v>
      </c>
      <c r="F100" s="7" t="n">
        <v>12</v>
      </c>
      <c r="G100" s="7" t="s">
        <v>8786</v>
      </c>
      <c r="H100" s="7" t="s">
        <v>8786</v>
      </c>
    </row>
    <row r="101" customFormat="false" ht="15" hidden="false" customHeight="true" outlineLevel="0" collapsed="false">
      <c r="A101" s="8" t="s">
        <v>1486</v>
      </c>
      <c r="B101" s="7" t="s">
        <v>1201</v>
      </c>
      <c r="C101" s="7" t="s">
        <v>102</v>
      </c>
      <c r="D101" s="7" t="n">
        <v>1</v>
      </c>
      <c r="E101" s="7" t="n">
        <v>4</v>
      </c>
      <c r="F101" s="7" t="n">
        <v>5</v>
      </c>
      <c r="G101" s="7" t="s">
        <v>4239</v>
      </c>
      <c r="H101" s="7" t="s">
        <v>4239</v>
      </c>
    </row>
    <row r="102" customFormat="false" ht="15" hidden="false" customHeight="true" outlineLevel="0" collapsed="false">
      <c r="A102" s="8" t="s">
        <v>558</v>
      </c>
      <c r="B102" s="7" t="s">
        <v>1432</v>
      </c>
      <c r="C102" s="7" t="s">
        <v>297</v>
      </c>
      <c r="D102" s="7" t="n">
        <v>1</v>
      </c>
      <c r="E102" s="7" t="n">
        <v>4</v>
      </c>
      <c r="F102" s="7" t="n">
        <v>12</v>
      </c>
      <c r="G102" s="7" t="s">
        <v>1801</v>
      </c>
      <c r="H102" s="7" t="s">
        <v>1801</v>
      </c>
    </row>
    <row r="103" customFormat="false" ht="15" hidden="false" customHeight="true" outlineLevel="0" collapsed="false">
      <c r="A103" s="7" t="s">
        <v>424</v>
      </c>
      <c r="B103" s="7" t="s">
        <v>591</v>
      </c>
      <c r="C103" s="7" t="s">
        <v>297</v>
      </c>
      <c r="D103" s="7" t="n">
        <v>1</v>
      </c>
      <c r="E103" s="7" t="n">
        <v>3</v>
      </c>
      <c r="F103" s="7" t="n">
        <v>7</v>
      </c>
      <c r="G103" s="7" t="s">
        <v>593</v>
      </c>
      <c r="H103" s="7" t="s">
        <v>593</v>
      </c>
    </row>
    <row r="104" customFormat="false" ht="15" hidden="false" customHeight="true" outlineLevel="0" collapsed="false">
      <c r="A104" s="7" t="s">
        <v>1432</v>
      </c>
      <c r="B104" s="7" t="s">
        <v>1283</v>
      </c>
      <c r="C104" s="7" t="s">
        <v>297</v>
      </c>
      <c r="D104" s="7" t="n">
        <v>1</v>
      </c>
      <c r="E104" s="7" t="n">
        <v>3</v>
      </c>
      <c r="F104" s="7" t="n">
        <v>9</v>
      </c>
      <c r="G104" s="7" t="s">
        <v>1434</v>
      </c>
      <c r="H104" s="7" t="s">
        <v>1434</v>
      </c>
    </row>
    <row r="105" customFormat="false" ht="15" hidden="false" customHeight="true" outlineLevel="0" collapsed="false">
      <c r="A105" s="7" t="s">
        <v>147</v>
      </c>
      <c r="B105" s="7" t="s">
        <v>2158</v>
      </c>
      <c r="C105" s="7" t="s">
        <v>297</v>
      </c>
      <c r="D105" s="7" t="n">
        <v>1</v>
      </c>
      <c r="E105" s="7" t="n">
        <v>3</v>
      </c>
      <c r="F105" s="7" t="n">
        <v>9</v>
      </c>
      <c r="G105" s="7" t="s">
        <v>2160</v>
      </c>
      <c r="H105" s="7" t="s">
        <v>2160</v>
      </c>
    </row>
    <row r="106" customFormat="false" ht="15" hidden="false" customHeight="true" outlineLevel="0" collapsed="false">
      <c r="A106" s="7" t="s">
        <v>147</v>
      </c>
      <c r="B106" s="7" t="s">
        <v>1432</v>
      </c>
      <c r="C106" s="7" t="s">
        <v>297</v>
      </c>
      <c r="D106" s="7" t="n">
        <v>1</v>
      </c>
      <c r="E106" s="7" t="n">
        <v>3</v>
      </c>
      <c r="F106" s="7" t="n">
        <v>7</v>
      </c>
      <c r="G106" s="7" t="s">
        <v>1928</v>
      </c>
      <c r="H106" s="7" t="s">
        <v>1928</v>
      </c>
    </row>
    <row r="107" customFormat="false" ht="15" hidden="false" customHeight="true" outlineLevel="0" collapsed="false">
      <c r="A107" s="7" t="s">
        <v>2629</v>
      </c>
      <c r="B107" s="7" t="s">
        <v>2789</v>
      </c>
      <c r="C107" s="7" t="s">
        <v>297</v>
      </c>
      <c r="D107" s="7" t="n">
        <v>1</v>
      </c>
      <c r="E107" s="7" t="n">
        <v>3</v>
      </c>
      <c r="F107" s="7" t="n">
        <v>7</v>
      </c>
      <c r="G107" s="7" t="s">
        <v>2791</v>
      </c>
      <c r="H107" s="7" t="s">
        <v>2791</v>
      </c>
    </row>
    <row r="108" customFormat="false" ht="15" hidden="false" customHeight="true" outlineLevel="0" collapsed="false">
      <c r="A108" s="7" t="s">
        <v>523</v>
      </c>
      <c r="B108" s="7" t="s">
        <v>613</v>
      </c>
      <c r="C108" s="7" t="s">
        <v>297</v>
      </c>
      <c r="D108" s="7" t="n">
        <v>1</v>
      </c>
      <c r="E108" s="7" t="n">
        <v>3</v>
      </c>
      <c r="F108" s="7" t="n">
        <v>8</v>
      </c>
      <c r="G108" s="7" t="s">
        <v>3820</v>
      </c>
      <c r="H108" s="7" t="s">
        <v>3820</v>
      </c>
    </row>
    <row r="109" customFormat="false" ht="15" hidden="false" customHeight="true" outlineLevel="0" collapsed="false">
      <c r="A109" s="7" t="s">
        <v>1201</v>
      </c>
      <c r="B109" s="7" t="s">
        <v>895</v>
      </c>
      <c r="C109" s="7" t="s">
        <v>297</v>
      </c>
      <c r="D109" s="7" t="n">
        <v>1</v>
      </c>
      <c r="E109" s="7" t="n">
        <v>3</v>
      </c>
      <c r="F109" s="7" t="n">
        <v>7</v>
      </c>
      <c r="G109" s="7" t="s">
        <v>4172</v>
      </c>
      <c r="H109" s="7" t="s">
        <v>4172</v>
      </c>
    </row>
    <row r="110" customFormat="false" ht="15" hidden="false" customHeight="true" outlineLevel="0" collapsed="false">
      <c r="A110" s="7" t="s">
        <v>356</v>
      </c>
      <c r="B110" s="7" t="s">
        <v>488</v>
      </c>
      <c r="C110" s="7" t="s">
        <v>297</v>
      </c>
      <c r="D110" s="7" t="n">
        <v>1</v>
      </c>
      <c r="E110" s="7" t="n">
        <v>3</v>
      </c>
      <c r="F110" s="7" t="n">
        <v>9</v>
      </c>
      <c r="G110" s="7" t="s">
        <v>4383</v>
      </c>
      <c r="H110" s="7" t="s">
        <v>4383</v>
      </c>
    </row>
    <row r="111" customFormat="false" ht="15" hidden="false" customHeight="true" outlineLevel="0" collapsed="false">
      <c r="A111" s="7" t="s">
        <v>2158</v>
      </c>
      <c r="B111" s="7" t="s">
        <v>945</v>
      </c>
      <c r="C111" s="7" t="s">
        <v>297</v>
      </c>
      <c r="D111" s="7" t="n">
        <v>1</v>
      </c>
      <c r="E111" s="7" t="n">
        <v>3</v>
      </c>
      <c r="F111" s="7" t="n">
        <v>6</v>
      </c>
      <c r="G111" s="7" t="s">
        <v>4744</v>
      </c>
      <c r="H111" s="7" t="s">
        <v>4744</v>
      </c>
    </row>
    <row r="112" customFormat="false" ht="15" hidden="false" customHeight="true" outlineLevel="0" collapsed="false">
      <c r="A112" s="7" t="s">
        <v>2158</v>
      </c>
      <c r="B112" s="7" t="s">
        <v>4829</v>
      </c>
      <c r="C112" s="7" t="s">
        <v>297</v>
      </c>
      <c r="D112" s="7" t="n">
        <v>1</v>
      </c>
      <c r="E112" s="7" t="n">
        <v>3</v>
      </c>
      <c r="F112" s="7" t="n">
        <v>4</v>
      </c>
      <c r="G112" s="7" t="s">
        <v>4831</v>
      </c>
      <c r="H112" s="7" t="s">
        <v>4831</v>
      </c>
    </row>
    <row r="113" customFormat="false" ht="15" hidden="false" customHeight="true" outlineLevel="0" collapsed="false">
      <c r="A113" s="7" t="s">
        <v>227</v>
      </c>
      <c r="B113" s="7" t="s">
        <v>613</v>
      </c>
      <c r="C113" s="7" t="s">
        <v>297</v>
      </c>
      <c r="D113" s="7" t="n">
        <v>1</v>
      </c>
      <c r="E113" s="7" t="n">
        <v>3</v>
      </c>
      <c r="F113" s="7" t="n">
        <v>7</v>
      </c>
      <c r="G113" s="7" t="s">
        <v>5708</v>
      </c>
      <c r="H113" s="7" t="s">
        <v>5708</v>
      </c>
    </row>
    <row r="114" customFormat="false" ht="15" hidden="false" customHeight="true" outlineLevel="0" collapsed="false">
      <c r="A114" s="7" t="s">
        <v>227</v>
      </c>
      <c r="B114" s="7" t="s">
        <v>1213</v>
      </c>
      <c r="C114" s="7" t="s">
        <v>297</v>
      </c>
      <c r="D114" s="7" t="n">
        <v>1</v>
      </c>
      <c r="E114" s="7" t="n">
        <v>3</v>
      </c>
      <c r="F114" s="7" t="n">
        <v>10</v>
      </c>
      <c r="G114" s="7" t="s">
        <v>3258</v>
      </c>
      <c r="H114" s="7" t="s">
        <v>3258</v>
      </c>
    </row>
    <row r="115" customFormat="false" ht="15" hidden="false" customHeight="true" outlineLevel="0" collapsed="false">
      <c r="A115" s="7" t="s">
        <v>198</v>
      </c>
      <c r="B115" s="7" t="s">
        <v>1695</v>
      </c>
      <c r="C115" s="7" t="s">
        <v>297</v>
      </c>
      <c r="D115" s="7" t="n">
        <v>1</v>
      </c>
      <c r="E115" s="7" t="n">
        <v>3</v>
      </c>
      <c r="F115" s="7" t="n">
        <v>8</v>
      </c>
      <c r="G115" s="7" t="s">
        <v>5868</v>
      </c>
      <c r="H115" s="7" t="s">
        <v>5868</v>
      </c>
    </row>
    <row r="116" customFormat="false" ht="15" hidden="false" customHeight="true" outlineLevel="0" collapsed="false">
      <c r="A116" s="7" t="s">
        <v>2001</v>
      </c>
      <c r="B116" s="7" t="s">
        <v>198</v>
      </c>
      <c r="C116" s="7" t="s">
        <v>297</v>
      </c>
      <c r="D116" s="7" t="n">
        <v>1</v>
      </c>
      <c r="E116" s="7" t="n">
        <v>3</v>
      </c>
      <c r="F116" s="7" t="n">
        <v>7</v>
      </c>
      <c r="G116" s="7" t="s">
        <v>6226</v>
      </c>
      <c r="H116" s="7" t="s">
        <v>6226</v>
      </c>
    </row>
    <row r="117" customFormat="false" ht="15" hidden="false" customHeight="true" outlineLevel="0" collapsed="false">
      <c r="A117" s="7" t="s">
        <v>212</v>
      </c>
      <c r="B117" s="7" t="s">
        <v>2789</v>
      </c>
      <c r="C117" s="7" t="s">
        <v>297</v>
      </c>
      <c r="D117" s="7" t="n">
        <v>1</v>
      </c>
      <c r="E117" s="7" t="n">
        <v>3</v>
      </c>
      <c r="F117" s="7" t="n">
        <v>9</v>
      </c>
      <c r="G117" s="7" t="s">
        <v>3473</v>
      </c>
      <c r="H117" s="7" t="s">
        <v>3473</v>
      </c>
    </row>
    <row r="118" customFormat="false" ht="15" hidden="false" customHeight="true" outlineLevel="0" collapsed="false">
      <c r="A118" s="7" t="s">
        <v>567</v>
      </c>
      <c r="B118" s="7" t="s">
        <v>198</v>
      </c>
      <c r="C118" s="7" t="s">
        <v>297</v>
      </c>
      <c r="D118" s="7" t="n">
        <v>1</v>
      </c>
      <c r="E118" s="7" t="n">
        <v>3</v>
      </c>
      <c r="F118" s="7" t="n">
        <v>9</v>
      </c>
      <c r="G118" s="7" t="s">
        <v>6905</v>
      </c>
      <c r="H118" s="7" t="s">
        <v>6905</v>
      </c>
    </row>
    <row r="119" customFormat="false" ht="15" hidden="false" customHeight="true" outlineLevel="0" collapsed="false">
      <c r="A119" s="7" t="s">
        <v>343</v>
      </c>
      <c r="B119" s="7" t="s">
        <v>684</v>
      </c>
      <c r="C119" s="7" t="s">
        <v>297</v>
      </c>
      <c r="D119" s="7" t="n">
        <v>1</v>
      </c>
      <c r="E119" s="7" t="n">
        <v>3</v>
      </c>
      <c r="F119" s="7" t="n">
        <v>9</v>
      </c>
      <c r="G119" s="7" t="s">
        <v>5285</v>
      </c>
      <c r="H119" s="7" t="s">
        <v>5285</v>
      </c>
    </row>
    <row r="120" customFormat="false" ht="15" hidden="false" customHeight="true" outlineLevel="0" collapsed="false">
      <c r="A120" s="7" t="s">
        <v>7154</v>
      </c>
      <c r="B120" s="7" t="s">
        <v>7605</v>
      </c>
      <c r="C120" s="7" t="s">
        <v>297</v>
      </c>
      <c r="D120" s="7" t="n">
        <v>1</v>
      </c>
      <c r="E120" s="7" t="n">
        <v>3</v>
      </c>
      <c r="F120" s="7" t="n">
        <v>7</v>
      </c>
      <c r="G120" s="7" t="s">
        <v>6436</v>
      </c>
      <c r="H120" s="7" t="s">
        <v>6436</v>
      </c>
    </row>
    <row r="121" customFormat="false" ht="15" hidden="false" customHeight="true" outlineLevel="0" collapsed="false">
      <c r="A121" s="7" t="s">
        <v>753</v>
      </c>
      <c r="B121" s="7" t="s">
        <v>3154</v>
      </c>
      <c r="C121" s="7" t="s">
        <v>297</v>
      </c>
      <c r="D121" s="7" t="n">
        <v>1</v>
      </c>
      <c r="E121" s="7" t="n">
        <v>3</v>
      </c>
      <c r="F121" s="7" t="n">
        <v>7</v>
      </c>
      <c r="G121" s="7" t="s">
        <v>7968</v>
      </c>
      <c r="H121" s="7" t="s">
        <v>7968</v>
      </c>
    </row>
    <row r="122" customFormat="false" ht="15" hidden="false" customHeight="true" outlineLevel="0" collapsed="false">
      <c r="A122" s="7" t="s">
        <v>6073</v>
      </c>
      <c r="B122" s="8" t="s">
        <v>3690</v>
      </c>
      <c r="C122" s="7" t="s">
        <v>297</v>
      </c>
      <c r="D122" s="7" t="n">
        <v>1</v>
      </c>
      <c r="E122" s="7" t="n">
        <v>3</v>
      </c>
      <c r="F122" s="7" t="n">
        <v>9</v>
      </c>
      <c r="G122" s="7" t="s">
        <v>8355</v>
      </c>
      <c r="H122" s="7" t="s">
        <v>8355</v>
      </c>
    </row>
    <row r="123" customFormat="false" ht="15" hidden="false" customHeight="true" outlineLevel="0" collapsed="false">
      <c r="A123" s="7" t="s">
        <v>182</v>
      </c>
      <c r="B123" s="8" t="s">
        <v>8503</v>
      </c>
      <c r="C123" s="7" t="s">
        <v>297</v>
      </c>
      <c r="D123" s="7" t="n">
        <v>1</v>
      </c>
      <c r="E123" s="7" t="n">
        <v>3</v>
      </c>
      <c r="F123" s="7" t="n">
        <v>3</v>
      </c>
      <c r="G123" s="7" t="s">
        <v>8505</v>
      </c>
      <c r="H123" s="7" t="s">
        <v>8505</v>
      </c>
    </row>
    <row r="124" customFormat="false" ht="15" hidden="false" customHeight="true" outlineLevel="0" collapsed="false">
      <c r="A124" s="8" t="s">
        <v>7619</v>
      </c>
      <c r="B124" s="7" t="s">
        <v>7154</v>
      </c>
      <c r="C124" s="7" t="s">
        <v>297</v>
      </c>
      <c r="D124" s="7" t="n">
        <v>1</v>
      </c>
      <c r="E124" s="7" t="n">
        <v>3</v>
      </c>
      <c r="F124" s="7" t="n">
        <v>9</v>
      </c>
      <c r="G124" s="7" t="s">
        <v>7621</v>
      </c>
      <c r="H124" s="7" t="s">
        <v>7621</v>
      </c>
    </row>
    <row r="125" customFormat="false" ht="15" hidden="false" customHeight="true" outlineLevel="0" collapsed="false">
      <c r="A125" s="8" t="s">
        <v>558</v>
      </c>
      <c r="B125" s="7" t="s">
        <v>1206</v>
      </c>
      <c r="C125" s="7" t="s">
        <v>297</v>
      </c>
      <c r="D125" s="7" t="n">
        <v>1</v>
      </c>
      <c r="E125" s="7" t="n">
        <v>3</v>
      </c>
      <c r="F125" s="7" t="n">
        <v>9</v>
      </c>
      <c r="G125" s="7" t="s">
        <v>9096</v>
      </c>
      <c r="H125" s="7" t="s">
        <v>9096</v>
      </c>
    </row>
    <row r="126" customFormat="false" ht="15" hidden="false" customHeight="true" outlineLevel="0" collapsed="false">
      <c r="A126" s="8" t="s">
        <v>558</v>
      </c>
      <c r="B126" s="7" t="s">
        <v>2391</v>
      </c>
      <c r="C126" s="7" t="s">
        <v>297</v>
      </c>
      <c r="D126" s="7" t="n">
        <v>1</v>
      </c>
      <c r="E126" s="7" t="n">
        <v>3</v>
      </c>
      <c r="F126" s="7" t="n">
        <v>6</v>
      </c>
      <c r="G126" s="7" t="s">
        <v>9142</v>
      </c>
      <c r="H126" s="7" t="s">
        <v>9142</v>
      </c>
    </row>
    <row r="127" customFormat="false" ht="15" hidden="false" customHeight="true" outlineLevel="0" collapsed="false">
      <c r="A127" s="8" t="s">
        <v>558</v>
      </c>
      <c r="B127" s="7" t="s">
        <v>3154</v>
      </c>
      <c r="C127" s="7" t="s">
        <v>297</v>
      </c>
      <c r="D127" s="7" t="n">
        <v>1</v>
      </c>
      <c r="E127" s="7" t="n">
        <v>3</v>
      </c>
      <c r="F127" s="7" t="n">
        <v>9</v>
      </c>
      <c r="G127" s="7" t="s">
        <v>9153</v>
      </c>
      <c r="H127" s="7" t="s">
        <v>9153</v>
      </c>
    </row>
    <row r="128" customFormat="false" ht="15" hidden="false" customHeight="true" outlineLevel="0" collapsed="false">
      <c r="A128" s="7" t="s">
        <v>733</v>
      </c>
      <c r="B128" s="7" t="s">
        <v>4359</v>
      </c>
      <c r="C128" s="7" t="s">
        <v>297</v>
      </c>
      <c r="D128" s="7" t="n">
        <v>1</v>
      </c>
      <c r="E128" s="7" t="n">
        <v>3</v>
      </c>
      <c r="F128" s="7" t="n">
        <v>8</v>
      </c>
      <c r="G128" s="7" t="s">
        <v>9331</v>
      </c>
      <c r="H128" s="7" t="s">
        <v>9331</v>
      </c>
    </row>
    <row r="129" customFormat="false" ht="15" hidden="false" customHeight="true" outlineLevel="0" collapsed="false">
      <c r="A129" s="7" t="s">
        <v>945</v>
      </c>
      <c r="B129" s="7" t="s">
        <v>953</v>
      </c>
      <c r="C129" s="7" t="s">
        <v>297</v>
      </c>
      <c r="D129" s="7" t="n">
        <v>1</v>
      </c>
      <c r="E129" s="7" t="n">
        <v>2</v>
      </c>
      <c r="F129" s="7" t="n">
        <v>2</v>
      </c>
      <c r="G129" s="7" t="s">
        <v>955</v>
      </c>
      <c r="H129" s="7" t="s">
        <v>955</v>
      </c>
    </row>
    <row r="130" customFormat="false" ht="15" hidden="false" customHeight="true" outlineLevel="0" collapsed="false">
      <c r="A130" s="7" t="s">
        <v>741</v>
      </c>
      <c r="B130" s="8" t="s">
        <v>1533</v>
      </c>
      <c r="C130" s="7" t="s">
        <v>297</v>
      </c>
      <c r="D130" s="7" t="n">
        <v>1</v>
      </c>
      <c r="E130" s="7" t="n">
        <v>2</v>
      </c>
      <c r="F130" s="7" t="n">
        <v>3</v>
      </c>
      <c r="G130" s="7" t="s">
        <v>1535</v>
      </c>
      <c r="H130" s="7" t="s">
        <v>1535</v>
      </c>
    </row>
    <row r="131" customFormat="false" ht="15" hidden="false" customHeight="true" outlineLevel="0" collapsed="false">
      <c r="A131" s="7" t="s">
        <v>2328</v>
      </c>
      <c r="B131" s="7" t="s">
        <v>2391</v>
      </c>
      <c r="C131" s="7" t="s">
        <v>297</v>
      </c>
      <c r="D131" s="7" t="n">
        <v>1</v>
      </c>
      <c r="E131" s="7" t="n">
        <v>2</v>
      </c>
      <c r="F131" s="7" t="n">
        <v>6</v>
      </c>
      <c r="G131" s="7" t="s">
        <v>2393</v>
      </c>
      <c r="H131" s="7" t="s">
        <v>2393</v>
      </c>
    </row>
    <row r="132" customFormat="false" ht="15" hidden="false" customHeight="true" outlineLevel="0" collapsed="false">
      <c r="A132" s="7" t="s">
        <v>2953</v>
      </c>
      <c r="B132" s="7" t="s">
        <v>1213</v>
      </c>
      <c r="C132" s="7" t="s">
        <v>297</v>
      </c>
      <c r="D132" s="7" t="n">
        <v>1</v>
      </c>
      <c r="E132" s="7" t="n">
        <v>2</v>
      </c>
      <c r="F132" s="7" t="n">
        <v>5</v>
      </c>
      <c r="G132" s="7" t="s">
        <v>3129</v>
      </c>
      <c r="H132" s="7" t="s">
        <v>3129</v>
      </c>
    </row>
    <row r="133" customFormat="false" ht="15" hidden="false" customHeight="true" outlineLevel="0" collapsed="false">
      <c r="A133" s="7" t="s">
        <v>169</v>
      </c>
      <c r="B133" s="7" t="s">
        <v>3347</v>
      </c>
      <c r="C133" s="7" t="s">
        <v>297</v>
      </c>
      <c r="D133" s="7" t="n">
        <v>1</v>
      </c>
      <c r="E133" s="7" t="n">
        <v>2</v>
      </c>
      <c r="F133" s="7" t="n">
        <v>4</v>
      </c>
      <c r="G133" s="7" t="s">
        <v>3349</v>
      </c>
      <c r="H133" s="7" t="s">
        <v>3349</v>
      </c>
    </row>
    <row r="134" customFormat="false" ht="15" hidden="false" customHeight="true" outlineLevel="0" collapsed="false">
      <c r="A134" s="7" t="s">
        <v>523</v>
      </c>
      <c r="B134" s="8" t="s">
        <v>365</v>
      </c>
      <c r="C134" s="7" t="s">
        <v>102</v>
      </c>
      <c r="D134" s="7" t="n">
        <v>1</v>
      </c>
      <c r="E134" s="7" t="n">
        <v>2</v>
      </c>
      <c r="F134" s="7" t="n">
        <v>2</v>
      </c>
      <c r="G134" s="7" t="s">
        <v>3765</v>
      </c>
      <c r="H134" s="7" t="s">
        <v>3765</v>
      </c>
    </row>
    <row r="135" customFormat="false" ht="15" hidden="false" customHeight="true" outlineLevel="0" collapsed="false">
      <c r="A135" s="7" t="s">
        <v>2904</v>
      </c>
      <c r="B135" s="7" t="s">
        <v>4034</v>
      </c>
      <c r="C135" s="7" t="s">
        <v>297</v>
      </c>
      <c r="D135" s="7" t="n">
        <v>1</v>
      </c>
      <c r="E135" s="7" t="n">
        <v>2</v>
      </c>
      <c r="F135" s="7" t="n">
        <v>6</v>
      </c>
      <c r="G135" s="7" t="s">
        <v>4036</v>
      </c>
      <c r="H135" s="7" t="s">
        <v>4036</v>
      </c>
    </row>
    <row r="136" customFormat="false" ht="15" hidden="false" customHeight="true" outlineLevel="0" collapsed="false">
      <c r="A136" s="7" t="s">
        <v>356</v>
      </c>
      <c r="B136" s="7" t="s">
        <v>2904</v>
      </c>
      <c r="C136" s="7" t="s">
        <v>297</v>
      </c>
      <c r="D136" s="7" t="n">
        <v>1</v>
      </c>
      <c r="E136" s="7" t="n">
        <v>2</v>
      </c>
      <c r="F136" s="7" t="n">
        <v>6</v>
      </c>
      <c r="G136" s="7" t="s">
        <v>4353</v>
      </c>
      <c r="H136" s="7" t="s">
        <v>4353</v>
      </c>
    </row>
    <row r="137" customFormat="false" ht="15" hidden="false" customHeight="true" outlineLevel="0" collapsed="false">
      <c r="A137" s="7" t="s">
        <v>533</v>
      </c>
      <c r="B137" s="7" t="s">
        <v>4508</v>
      </c>
      <c r="C137" s="7" t="s">
        <v>297</v>
      </c>
      <c r="D137" s="7" t="n">
        <v>1</v>
      </c>
      <c r="E137" s="7" t="n">
        <v>2</v>
      </c>
      <c r="F137" s="7" t="n">
        <v>2</v>
      </c>
      <c r="G137" s="7" t="s">
        <v>4510</v>
      </c>
      <c r="H137" s="7" t="s">
        <v>4510</v>
      </c>
    </row>
    <row r="138" customFormat="false" ht="15" hidden="false" customHeight="true" outlineLevel="0" collapsed="false">
      <c r="A138" s="7" t="s">
        <v>533</v>
      </c>
      <c r="B138" s="8" t="s">
        <v>558</v>
      </c>
      <c r="C138" s="7" t="s">
        <v>102</v>
      </c>
      <c r="D138" s="7" t="n">
        <v>1</v>
      </c>
      <c r="E138" s="7" t="n">
        <v>2</v>
      </c>
      <c r="F138" s="7" t="n">
        <v>3</v>
      </c>
      <c r="G138" s="7" t="s">
        <v>4584</v>
      </c>
      <c r="H138" s="7" t="s">
        <v>4584</v>
      </c>
    </row>
    <row r="139" customFormat="false" ht="15" hidden="false" customHeight="true" outlineLevel="0" collapsed="false">
      <c r="A139" s="7" t="s">
        <v>613</v>
      </c>
      <c r="B139" s="7" t="s">
        <v>611</v>
      </c>
      <c r="C139" s="7" t="s">
        <v>297</v>
      </c>
      <c r="D139" s="7" t="n">
        <v>1</v>
      </c>
      <c r="E139" s="7" t="n">
        <v>2</v>
      </c>
      <c r="F139" s="7" t="n">
        <v>6</v>
      </c>
      <c r="G139" s="7" t="s">
        <v>615</v>
      </c>
      <c r="H139" s="7" t="s">
        <v>615</v>
      </c>
    </row>
    <row r="140" customFormat="false" ht="15" hidden="false" customHeight="true" outlineLevel="0" collapsed="false">
      <c r="A140" s="7" t="s">
        <v>3759</v>
      </c>
      <c r="B140" s="7" t="s">
        <v>488</v>
      </c>
      <c r="C140" s="7" t="s">
        <v>297</v>
      </c>
      <c r="D140" s="7" t="n">
        <v>1</v>
      </c>
      <c r="E140" s="7" t="n">
        <v>2</v>
      </c>
      <c r="F140" s="7" t="n">
        <v>6</v>
      </c>
      <c r="G140" s="7" t="s">
        <v>5221</v>
      </c>
      <c r="H140" s="7" t="s">
        <v>5221</v>
      </c>
    </row>
    <row r="141" customFormat="false" ht="15" hidden="false" customHeight="true" outlineLevel="0" collapsed="false">
      <c r="A141" s="7" t="s">
        <v>198</v>
      </c>
      <c r="B141" s="7" t="s">
        <v>373</v>
      </c>
      <c r="C141" s="7" t="s">
        <v>297</v>
      </c>
      <c r="D141" s="7" t="n">
        <v>1</v>
      </c>
      <c r="E141" s="7" t="n">
        <v>2</v>
      </c>
      <c r="F141" s="7" t="n">
        <v>6</v>
      </c>
      <c r="G141" s="7" t="s">
        <v>5923</v>
      </c>
      <c r="H141" s="7" t="s">
        <v>5923</v>
      </c>
    </row>
    <row r="142" customFormat="false" ht="15" hidden="false" customHeight="true" outlineLevel="0" collapsed="false">
      <c r="A142" s="7" t="s">
        <v>1066</v>
      </c>
      <c r="B142" s="7" t="s">
        <v>182</v>
      </c>
      <c r="C142" s="7" t="s">
        <v>102</v>
      </c>
      <c r="D142" s="7" t="n">
        <v>1</v>
      </c>
      <c r="E142" s="7" t="n">
        <v>2</v>
      </c>
      <c r="F142" s="7" t="n">
        <v>2</v>
      </c>
      <c r="G142" s="7" t="s">
        <v>4880</v>
      </c>
      <c r="H142" s="7" t="s">
        <v>4880</v>
      </c>
    </row>
    <row r="143" customFormat="false" ht="15" hidden="false" customHeight="true" outlineLevel="0" collapsed="false">
      <c r="A143" s="7" t="s">
        <v>343</v>
      </c>
      <c r="B143" s="7" t="s">
        <v>373</v>
      </c>
      <c r="C143" s="7" t="s">
        <v>297</v>
      </c>
      <c r="D143" s="7" t="n">
        <v>1</v>
      </c>
      <c r="E143" s="7" t="n">
        <v>2</v>
      </c>
      <c r="F143" s="7" t="n">
        <v>6</v>
      </c>
      <c r="G143" s="7" t="s">
        <v>7135</v>
      </c>
      <c r="H143" s="7" t="s">
        <v>7135</v>
      </c>
    </row>
    <row r="144" customFormat="false" ht="15" hidden="false" customHeight="true" outlineLevel="0" collapsed="false">
      <c r="A144" s="7" t="s">
        <v>343</v>
      </c>
      <c r="B144" s="7" t="s">
        <v>4866</v>
      </c>
      <c r="C144" s="7" t="s">
        <v>297</v>
      </c>
      <c r="D144" s="7" t="n">
        <v>1</v>
      </c>
      <c r="E144" s="7" t="n">
        <v>2</v>
      </c>
      <c r="F144" s="7" t="n">
        <v>3</v>
      </c>
      <c r="G144" s="7" t="s">
        <v>7183</v>
      </c>
      <c r="H144" s="7" t="s">
        <v>7183</v>
      </c>
    </row>
    <row r="145" customFormat="false" ht="15" hidden="false" customHeight="true" outlineLevel="0" collapsed="false">
      <c r="A145" s="7" t="s">
        <v>343</v>
      </c>
      <c r="B145" s="7" t="s">
        <v>198</v>
      </c>
      <c r="C145" s="7" t="s">
        <v>297</v>
      </c>
      <c r="D145" s="7" t="n">
        <v>1</v>
      </c>
      <c r="E145" s="7" t="n">
        <v>2</v>
      </c>
      <c r="F145" s="7" t="n">
        <v>6</v>
      </c>
      <c r="G145" s="7" t="s">
        <v>5976</v>
      </c>
      <c r="H145" s="7" t="s">
        <v>5976</v>
      </c>
    </row>
    <row r="146" customFormat="false" ht="15" hidden="false" customHeight="true" outlineLevel="0" collapsed="false">
      <c r="A146" s="7" t="s">
        <v>1676</v>
      </c>
      <c r="B146" s="7" t="s">
        <v>2953</v>
      </c>
      <c r="C146" s="7" t="s">
        <v>297</v>
      </c>
      <c r="D146" s="7" t="n">
        <v>1</v>
      </c>
      <c r="E146" s="7" t="n">
        <v>2</v>
      </c>
      <c r="F146" s="7" t="n">
        <v>6</v>
      </c>
      <c r="G146" s="7" t="s">
        <v>3112</v>
      </c>
      <c r="H146" s="7" t="s">
        <v>3112</v>
      </c>
    </row>
    <row r="147" customFormat="false" ht="15" hidden="false" customHeight="true" outlineLevel="0" collapsed="false">
      <c r="A147" s="7" t="s">
        <v>253</v>
      </c>
      <c r="B147" s="8" t="s">
        <v>7830</v>
      </c>
      <c r="C147" s="7" t="s">
        <v>297</v>
      </c>
      <c r="D147" s="7" t="n">
        <v>1</v>
      </c>
      <c r="E147" s="7" t="n">
        <v>2</v>
      </c>
      <c r="F147" s="7" t="n">
        <v>3</v>
      </c>
      <c r="G147" s="7" t="s">
        <v>7832</v>
      </c>
      <c r="H147" s="7" t="s">
        <v>7832</v>
      </c>
    </row>
    <row r="148" customFormat="false" ht="15" hidden="false" customHeight="true" outlineLevel="0" collapsed="false">
      <c r="A148" s="7" t="s">
        <v>253</v>
      </c>
      <c r="B148" s="7" t="s">
        <v>7852</v>
      </c>
      <c r="C148" s="7" t="s">
        <v>297</v>
      </c>
      <c r="D148" s="7" t="n">
        <v>1</v>
      </c>
      <c r="E148" s="7" t="n">
        <v>2</v>
      </c>
      <c r="F148" s="7" t="n">
        <v>3</v>
      </c>
      <c r="G148" s="7" t="s">
        <v>7854</v>
      </c>
      <c r="H148" s="7" t="s">
        <v>7854</v>
      </c>
    </row>
    <row r="149" customFormat="false" ht="15" hidden="false" customHeight="true" outlineLevel="0" collapsed="false">
      <c r="A149" s="7" t="s">
        <v>1727</v>
      </c>
      <c r="B149" s="7" t="s">
        <v>343</v>
      </c>
      <c r="C149" s="7" t="s">
        <v>297</v>
      </c>
      <c r="D149" s="7" t="n">
        <v>1</v>
      </c>
      <c r="E149" s="7" t="n">
        <v>2</v>
      </c>
      <c r="F149" s="7" t="n">
        <v>6</v>
      </c>
      <c r="G149" s="7" t="s">
        <v>7299</v>
      </c>
      <c r="H149" s="7" t="s">
        <v>7299</v>
      </c>
    </row>
    <row r="150" customFormat="false" ht="15" hidden="false" customHeight="true" outlineLevel="0" collapsed="false">
      <c r="A150" s="7" t="s">
        <v>753</v>
      </c>
      <c r="B150" s="7" t="s">
        <v>684</v>
      </c>
      <c r="C150" s="7" t="s">
        <v>297</v>
      </c>
      <c r="D150" s="7" t="n">
        <v>1</v>
      </c>
      <c r="E150" s="7" t="n">
        <v>2</v>
      </c>
      <c r="F150" s="7" t="n">
        <v>4</v>
      </c>
      <c r="G150" s="7" t="s">
        <v>7959</v>
      </c>
      <c r="H150" s="7" t="s">
        <v>7959</v>
      </c>
    </row>
    <row r="151" customFormat="false" ht="15" hidden="false" customHeight="true" outlineLevel="0" collapsed="false">
      <c r="A151" s="7" t="s">
        <v>373</v>
      </c>
      <c r="B151" s="7" t="s">
        <v>2278</v>
      </c>
      <c r="C151" s="7" t="s">
        <v>297</v>
      </c>
      <c r="D151" s="7" t="n">
        <v>1</v>
      </c>
      <c r="E151" s="7" t="n">
        <v>2</v>
      </c>
      <c r="F151" s="7" t="n">
        <v>6</v>
      </c>
      <c r="G151" s="7" t="s">
        <v>8238</v>
      </c>
      <c r="H151" s="7" t="s">
        <v>8238</v>
      </c>
    </row>
    <row r="152" customFormat="false" ht="15" hidden="false" customHeight="true" outlineLevel="0" collapsed="false">
      <c r="A152" s="7" t="s">
        <v>6073</v>
      </c>
      <c r="B152" s="7" t="s">
        <v>8392</v>
      </c>
      <c r="C152" s="7" t="s">
        <v>297</v>
      </c>
      <c r="D152" s="7" t="n">
        <v>1</v>
      </c>
      <c r="E152" s="7" t="n">
        <v>2</v>
      </c>
      <c r="F152" s="7" t="n">
        <v>6</v>
      </c>
      <c r="G152" s="7" t="s">
        <v>8394</v>
      </c>
      <c r="H152" s="7" t="s">
        <v>8394</v>
      </c>
    </row>
    <row r="153" customFormat="false" ht="15" hidden="false" customHeight="true" outlineLevel="0" collapsed="false">
      <c r="A153" s="7" t="s">
        <v>5844</v>
      </c>
      <c r="B153" s="7" t="s">
        <v>8543</v>
      </c>
      <c r="C153" s="7" t="s">
        <v>297</v>
      </c>
      <c r="D153" s="7" t="n">
        <v>1</v>
      </c>
      <c r="E153" s="7" t="n">
        <v>2</v>
      </c>
      <c r="F153" s="7" t="n">
        <v>4</v>
      </c>
      <c r="G153" s="7" t="s">
        <v>8545</v>
      </c>
      <c r="H153" s="7" t="s">
        <v>8545</v>
      </c>
    </row>
    <row r="154" customFormat="false" ht="15" hidden="false" customHeight="true" outlineLevel="0" collapsed="false">
      <c r="A154" s="8" t="s">
        <v>761</v>
      </c>
      <c r="B154" s="7" t="s">
        <v>2904</v>
      </c>
      <c r="C154" s="7" t="s">
        <v>297</v>
      </c>
      <c r="D154" s="7" t="n">
        <v>1</v>
      </c>
      <c r="E154" s="7" t="n">
        <v>2</v>
      </c>
      <c r="F154" s="7" t="n">
        <v>7</v>
      </c>
      <c r="G154" s="7" t="s">
        <v>4128</v>
      </c>
      <c r="H154" s="7" t="s">
        <v>4128</v>
      </c>
    </row>
    <row r="155" customFormat="false" ht="15" hidden="false" customHeight="true" outlineLevel="0" collapsed="false">
      <c r="A155" s="8" t="s">
        <v>3690</v>
      </c>
      <c r="B155" s="7" t="s">
        <v>2391</v>
      </c>
      <c r="C155" s="7" t="s">
        <v>297</v>
      </c>
      <c r="D155" s="7" t="n">
        <v>1</v>
      </c>
      <c r="E155" s="7" t="n">
        <v>2</v>
      </c>
      <c r="F155" s="7" t="n">
        <v>6</v>
      </c>
      <c r="G155" s="7" t="s">
        <v>9393</v>
      </c>
      <c r="H155" s="7" t="s">
        <v>9393</v>
      </c>
    </row>
    <row r="156" customFormat="false" ht="15" hidden="false" customHeight="true" outlineLevel="0" collapsed="false">
      <c r="A156" s="8" t="s">
        <v>3690</v>
      </c>
      <c r="B156" s="8" t="s">
        <v>9469</v>
      </c>
      <c r="C156" s="7" t="s">
        <v>297</v>
      </c>
      <c r="D156" s="7" t="n">
        <v>1</v>
      </c>
      <c r="E156" s="7" t="n">
        <v>2</v>
      </c>
      <c r="F156" s="7" t="n">
        <v>2</v>
      </c>
      <c r="G156" s="7" t="s">
        <v>9471</v>
      </c>
      <c r="H156" s="7" t="s">
        <v>9471</v>
      </c>
    </row>
    <row r="157" customFormat="false" ht="15" hidden="false" customHeight="true" outlineLevel="0" collapsed="false">
      <c r="A157" s="8" t="s">
        <v>3690</v>
      </c>
      <c r="B157" s="8" t="s">
        <v>9519</v>
      </c>
      <c r="C157" s="7" t="s">
        <v>297</v>
      </c>
      <c r="D157" s="7" t="n">
        <v>1</v>
      </c>
      <c r="E157" s="7" t="n">
        <v>2</v>
      </c>
      <c r="F157" s="7" t="n">
        <v>2</v>
      </c>
      <c r="G157" s="7" t="s">
        <v>9521</v>
      </c>
      <c r="H157" s="7" t="s">
        <v>9521</v>
      </c>
    </row>
    <row r="158" customFormat="false" ht="15" hidden="false" customHeight="true" outlineLevel="0" collapsed="false">
      <c r="A158" s="8" t="s">
        <v>3690</v>
      </c>
      <c r="B158" s="7" t="s">
        <v>1066</v>
      </c>
      <c r="C158" s="7" t="s">
        <v>297</v>
      </c>
      <c r="D158" s="7" t="n">
        <v>1</v>
      </c>
      <c r="E158" s="7" t="n">
        <v>2</v>
      </c>
      <c r="F158" s="7" t="n">
        <v>2</v>
      </c>
      <c r="G158" s="7" t="s">
        <v>9551</v>
      </c>
      <c r="H158" s="7" t="s">
        <v>9551</v>
      </c>
    </row>
    <row r="159" customFormat="false" ht="15" hidden="false" customHeight="true" outlineLevel="0" collapsed="false">
      <c r="A159" s="7" t="s">
        <v>76</v>
      </c>
      <c r="B159" s="7" t="s">
        <v>78</v>
      </c>
      <c r="C159" s="7" t="s">
        <v>102</v>
      </c>
      <c r="D159" s="7" t="n">
        <v>1</v>
      </c>
      <c r="E159" s="7" t="n">
        <v>1</v>
      </c>
      <c r="F159" s="7" t="n">
        <v>1</v>
      </c>
      <c r="G159" s="7" t="s">
        <v>80</v>
      </c>
      <c r="H159" s="7" t="s">
        <v>80</v>
      </c>
    </row>
    <row r="160" customFormat="false" ht="15" hidden="false" customHeight="true" outlineLevel="0" collapsed="false">
      <c r="A160" s="7" t="s">
        <v>76</v>
      </c>
      <c r="B160" s="8" t="s">
        <v>104</v>
      </c>
      <c r="C160" s="7" t="s">
        <v>102</v>
      </c>
      <c r="D160" s="7" t="n">
        <v>1</v>
      </c>
      <c r="E160" s="7" t="n">
        <v>1</v>
      </c>
      <c r="F160" s="7" t="n">
        <v>3</v>
      </c>
      <c r="G160" s="7" t="s">
        <v>106</v>
      </c>
      <c r="H160" s="7" t="s">
        <v>106</v>
      </c>
    </row>
    <row r="161" customFormat="false" ht="15" hidden="false" customHeight="true" outlineLevel="0" collapsed="false">
      <c r="A161" s="7" t="s">
        <v>76</v>
      </c>
      <c r="B161" s="7" t="s">
        <v>169</v>
      </c>
      <c r="C161" s="7" t="s">
        <v>102</v>
      </c>
      <c r="D161" s="7" t="n">
        <v>1</v>
      </c>
      <c r="E161" s="7" t="n">
        <v>1</v>
      </c>
      <c r="F161" s="7" t="n">
        <v>2</v>
      </c>
      <c r="G161" s="7" t="s">
        <v>171</v>
      </c>
      <c r="H161" s="7" t="s">
        <v>171</v>
      </c>
    </row>
    <row r="162" customFormat="false" ht="15" hidden="false" customHeight="true" outlineLevel="0" collapsed="false">
      <c r="A162" s="7" t="s">
        <v>76</v>
      </c>
      <c r="B162" s="7" t="s">
        <v>198</v>
      </c>
      <c r="C162" s="7" t="s">
        <v>102</v>
      </c>
      <c r="D162" s="7" t="n">
        <v>1</v>
      </c>
      <c r="E162" s="7" t="n">
        <v>1</v>
      </c>
      <c r="F162" s="7" t="n">
        <v>2</v>
      </c>
      <c r="G162" s="7" t="s">
        <v>200</v>
      </c>
      <c r="H162" s="7" t="s">
        <v>200</v>
      </c>
    </row>
    <row r="163" customFormat="false" ht="15" hidden="false" customHeight="true" outlineLevel="0" collapsed="false">
      <c r="A163" s="7" t="s">
        <v>76</v>
      </c>
      <c r="B163" s="7" t="s">
        <v>212</v>
      </c>
      <c r="C163" s="7" t="s">
        <v>102</v>
      </c>
      <c r="D163" s="7" t="n">
        <v>1</v>
      </c>
      <c r="E163" s="7" t="n">
        <v>1</v>
      </c>
      <c r="F163" s="7" t="n">
        <v>3</v>
      </c>
      <c r="G163" s="7" t="s">
        <v>214</v>
      </c>
      <c r="H163" s="7" t="s">
        <v>214</v>
      </c>
    </row>
    <row r="164" customFormat="false" ht="15" hidden="false" customHeight="true" outlineLevel="0" collapsed="false">
      <c r="A164" s="7" t="s">
        <v>76</v>
      </c>
      <c r="B164" s="7" t="s">
        <v>227</v>
      </c>
      <c r="C164" s="7" t="s">
        <v>102</v>
      </c>
      <c r="D164" s="7" t="n">
        <v>1</v>
      </c>
      <c r="E164" s="7" t="n">
        <v>1</v>
      </c>
      <c r="F164" s="7" t="n">
        <v>2</v>
      </c>
      <c r="G164" s="7" t="s">
        <v>229</v>
      </c>
      <c r="H164" s="7" t="s">
        <v>229</v>
      </c>
    </row>
    <row r="165" customFormat="false" ht="15" hidden="false" customHeight="true" outlineLevel="0" collapsed="false">
      <c r="A165" s="7" t="s">
        <v>76</v>
      </c>
      <c r="B165" s="8" t="s">
        <v>238</v>
      </c>
      <c r="C165" s="7" t="s">
        <v>102</v>
      </c>
      <c r="D165" s="7" t="n">
        <v>1</v>
      </c>
      <c r="E165" s="7" t="n">
        <v>1</v>
      </c>
      <c r="F165" s="7" t="n">
        <v>3</v>
      </c>
      <c r="G165" s="7" t="s">
        <v>240</v>
      </c>
      <c r="H165" s="7" t="s">
        <v>240</v>
      </c>
    </row>
    <row r="166" customFormat="false" ht="15" hidden="false" customHeight="true" outlineLevel="0" collapsed="false">
      <c r="A166" s="7" t="s">
        <v>76</v>
      </c>
      <c r="B166" s="7" t="s">
        <v>253</v>
      </c>
      <c r="C166" s="7" t="s">
        <v>102</v>
      </c>
      <c r="D166" s="7" t="n">
        <v>1</v>
      </c>
      <c r="E166" s="7" t="n">
        <v>1</v>
      </c>
      <c r="F166" s="7" t="n">
        <v>3</v>
      </c>
      <c r="G166" s="7" t="s">
        <v>255</v>
      </c>
      <c r="H166" s="7" t="s">
        <v>255</v>
      </c>
    </row>
    <row r="167" customFormat="false" ht="15" hidden="false" customHeight="true" outlineLevel="0" collapsed="false">
      <c r="A167" s="7" t="s">
        <v>271</v>
      </c>
      <c r="B167" s="7" t="s">
        <v>273</v>
      </c>
      <c r="C167" s="7" t="s">
        <v>102</v>
      </c>
      <c r="D167" s="7" t="n">
        <v>1</v>
      </c>
      <c r="E167" s="7" t="n">
        <v>1</v>
      </c>
      <c r="F167" s="7" t="n">
        <v>1</v>
      </c>
      <c r="G167" s="7" t="s">
        <v>275</v>
      </c>
      <c r="H167" s="7" t="s">
        <v>275</v>
      </c>
    </row>
    <row r="168" customFormat="false" ht="15" hidden="false" customHeight="true" outlineLevel="0" collapsed="false">
      <c r="A168" s="7" t="s">
        <v>271</v>
      </c>
      <c r="B168" s="7" t="s">
        <v>279</v>
      </c>
      <c r="C168" s="7" t="s">
        <v>102</v>
      </c>
      <c r="D168" s="7" t="n">
        <v>1</v>
      </c>
      <c r="E168" s="7" t="n">
        <v>1</v>
      </c>
      <c r="F168" s="7" t="n">
        <v>3</v>
      </c>
      <c r="G168" s="7" t="s">
        <v>281</v>
      </c>
      <c r="H168" s="7" t="s">
        <v>281</v>
      </c>
    </row>
    <row r="169" customFormat="false" ht="15" hidden="false" customHeight="true" outlineLevel="0" collapsed="false">
      <c r="A169" s="7" t="s">
        <v>271</v>
      </c>
      <c r="B169" s="7" t="s">
        <v>291</v>
      </c>
      <c r="C169" s="7" t="s">
        <v>297</v>
      </c>
      <c r="D169" s="7" t="n">
        <v>1</v>
      </c>
      <c r="E169" s="7" t="n">
        <v>1</v>
      </c>
      <c r="F169" s="7" t="n">
        <v>1</v>
      </c>
      <c r="G169" s="7" t="s">
        <v>293</v>
      </c>
      <c r="H169" s="7" t="s">
        <v>293</v>
      </c>
    </row>
    <row r="170" customFormat="false" ht="15" hidden="false" customHeight="true" outlineLevel="0" collapsed="false">
      <c r="A170" s="7" t="s">
        <v>271</v>
      </c>
      <c r="B170" s="7" t="s">
        <v>299</v>
      </c>
      <c r="C170" s="7" t="s">
        <v>297</v>
      </c>
      <c r="D170" s="7" t="n">
        <v>1</v>
      </c>
      <c r="E170" s="7" t="n">
        <v>1</v>
      </c>
      <c r="F170" s="7" t="n">
        <v>1</v>
      </c>
      <c r="G170" s="7" t="s">
        <v>301</v>
      </c>
      <c r="H170" s="7" t="s">
        <v>301</v>
      </c>
    </row>
    <row r="171" customFormat="false" ht="15" hidden="false" customHeight="true" outlineLevel="0" collapsed="false">
      <c r="A171" s="7" t="s">
        <v>271</v>
      </c>
      <c r="B171" s="7" t="s">
        <v>303</v>
      </c>
      <c r="C171" s="7" t="s">
        <v>297</v>
      </c>
      <c r="D171" s="7" t="n">
        <v>1</v>
      </c>
      <c r="E171" s="7" t="n">
        <v>1</v>
      </c>
      <c r="F171" s="7" t="n">
        <v>1</v>
      </c>
      <c r="G171" s="7" t="s">
        <v>305</v>
      </c>
      <c r="H171" s="7" t="s">
        <v>305</v>
      </c>
    </row>
    <row r="172" customFormat="false" ht="15" hidden="false" customHeight="true" outlineLevel="0" collapsed="false">
      <c r="A172" s="7" t="s">
        <v>424</v>
      </c>
      <c r="B172" s="7" t="s">
        <v>426</v>
      </c>
      <c r="C172" s="7" t="s">
        <v>297</v>
      </c>
      <c r="D172" s="7" t="n">
        <v>1</v>
      </c>
      <c r="E172" s="7" t="n">
        <v>1</v>
      </c>
      <c r="F172" s="7" t="n">
        <v>1</v>
      </c>
      <c r="G172" s="7" t="s">
        <v>428</v>
      </c>
      <c r="H172" s="7" t="s">
        <v>428</v>
      </c>
    </row>
    <row r="173" customFormat="false" ht="15" hidden="false" customHeight="true" outlineLevel="0" collapsed="false">
      <c r="A173" s="7" t="s">
        <v>424</v>
      </c>
      <c r="B173" s="8" t="s">
        <v>431</v>
      </c>
      <c r="C173" s="7" t="s">
        <v>102</v>
      </c>
      <c r="D173" s="7" t="n">
        <v>1</v>
      </c>
      <c r="E173" s="7" t="n">
        <v>1</v>
      </c>
      <c r="F173" s="7" t="n">
        <v>1</v>
      </c>
      <c r="G173" s="7" t="s">
        <v>433</v>
      </c>
      <c r="H173" s="7" t="s">
        <v>433</v>
      </c>
    </row>
    <row r="174" customFormat="false" ht="15" hidden="false" customHeight="true" outlineLevel="0" collapsed="false">
      <c r="A174" s="7" t="s">
        <v>424</v>
      </c>
      <c r="B174" s="7" t="s">
        <v>437</v>
      </c>
      <c r="C174" s="7" t="s">
        <v>102</v>
      </c>
      <c r="D174" s="7" t="n">
        <v>1</v>
      </c>
      <c r="E174" s="7" t="n">
        <v>1</v>
      </c>
      <c r="F174" s="7" t="n">
        <v>3</v>
      </c>
      <c r="G174" s="7" t="s">
        <v>439</v>
      </c>
      <c r="H174" s="7" t="s">
        <v>439</v>
      </c>
    </row>
    <row r="175" customFormat="false" ht="15" hidden="false" customHeight="true" outlineLevel="0" collapsed="false">
      <c r="A175" s="7" t="s">
        <v>424</v>
      </c>
      <c r="B175" s="7" t="s">
        <v>452</v>
      </c>
      <c r="C175" s="7" t="s">
        <v>102</v>
      </c>
      <c r="D175" s="7" t="n">
        <v>1</v>
      </c>
      <c r="E175" s="7" t="n">
        <v>1</v>
      </c>
      <c r="F175" s="7" t="n">
        <v>3</v>
      </c>
      <c r="G175" s="7" t="s">
        <v>454</v>
      </c>
      <c r="H175" s="7" t="s">
        <v>454</v>
      </c>
    </row>
    <row r="176" customFormat="false" ht="15" hidden="false" customHeight="true" outlineLevel="0" collapsed="false">
      <c r="A176" s="7" t="s">
        <v>424</v>
      </c>
      <c r="B176" s="7" t="s">
        <v>464</v>
      </c>
      <c r="C176" s="7" t="s">
        <v>102</v>
      </c>
      <c r="D176" s="7" t="n">
        <v>1</v>
      </c>
      <c r="E176" s="7" t="n">
        <v>1</v>
      </c>
      <c r="F176" s="7" t="n">
        <v>3</v>
      </c>
      <c r="G176" s="7" t="s">
        <v>466</v>
      </c>
      <c r="H176" s="7" t="s">
        <v>466</v>
      </c>
    </row>
    <row r="177" customFormat="false" ht="15" hidden="false" customHeight="true" outlineLevel="0" collapsed="false">
      <c r="A177" s="7" t="s">
        <v>424</v>
      </c>
      <c r="B177" s="7" t="s">
        <v>478</v>
      </c>
      <c r="C177" s="7" t="s">
        <v>102</v>
      </c>
      <c r="D177" s="7" t="n">
        <v>1</v>
      </c>
      <c r="E177" s="7" t="n">
        <v>1</v>
      </c>
      <c r="F177" s="7" t="n">
        <v>3</v>
      </c>
      <c r="G177" s="7" t="s">
        <v>480</v>
      </c>
      <c r="H177" s="7" t="s">
        <v>480</v>
      </c>
    </row>
    <row r="178" customFormat="false" ht="15" hidden="false" customHeight="true" outlineLevel="0" collapsed="false">
      <c r="A178" s="7" t="s">
        <v>424</v>
      </c>
      <c r="B178" s="7" t="s">
        <v>488</v>
      </c>
      <c r="C178" s="7" t="s">
        <v>102</v>
      </c>
      <c r="D178" s="7" t="n">
        <v>1</v>
      </c>
      <c r="E178" s="7" t="n">
        <v>1</v>
      </c>
      <c r="F178" s="7" t="n">
        <v>3</v>
      </c>
      <c r="G178" s="7" t="s">
        <v>490</v>
      </c>
      <c r="H178" s="7" t="s">
        <v>490</v>
      </c>
    </row>
    <row r="179" customFormat="false" ht="15" hidden="false" customHeight="true" outlineLevel="0" collapsed="false">
      <c r="A179" s="7" t="s">
        <v>424</v>
      </c>
      <c r="B179" s="7" t="s">
        <v>499</v>
      </c>
      <c r="C179" s="7" t="s">
        <v>102</v>
      </c>
      <c r="D179" s="7" t="n">
        <v>1</v>
      </c>
      <c r="E179" s="7" t="n">
        <v>1</v>
      </c>
      <c r="F179" s="7" t="n">
        <v>2</v>
      </c>
      <c r="G179" s="7" t="s">
        <v>501</v>
      </c>
      <c r="H179" s="7" t="s">
        <v>501</v>
      </c>
    </row>
    <row r="180" customFormat="false" ht="15" hidden="false" customHeight="true" outlineLevel="0" collapsed="false">
      <c r="A180" s="7" t="s">
        <v>424</v>
      </c>
      <c r="B180" s="8" t="s">
        <v>507</v>
      </c>
      <c r="C180" s="7" t="s">
        <v>102</v>
      </c>
      <c r="D180" s="7" t="n">
        <v>1</v>
      </c>
      <c r="E180" s="7" t="n">
        <v>1</v>
      </c>
      <c r="F180" s="7" t="n">
        <v>3</v>
      </c>
      <c r="G180" s="7" t="s">
        <v>106</v>
      </c>
      <c r="H180" s="7" t="s">
        <v>106</v>
      </c>
    </row>
    <row r="181" customFormat="false" ht="15" hidden="false" customHeight="true" outlineLevel="0" collapsed="false">
      <c r="A181" s="7" t="s">
        <v>424</v>
      </c>
      <c r="B181" s="7" t="s">
        <v>515</v>
      </c>
      <c r="C181" s="7" t="s">
        <v>102</v>
      </c>
      <c r="D181" s="7" t="n">
        <v>1</v>
      </c>
      <c r="E181" s="7" t="n">
        <v>1</v>
      </c>
      <c r="F181" s="7" t="n">
        <v>2</v>
      </c>
      <c r="G181" s="7" t="s">
        <v>517</v>
      </c>
      <c r="H181" s="7" t="s">
        <v>517</v>
      </c>
    </row>
    <row r="182" customFormat="false" ht="15" hidden="false" customHeight="true" outlineLevel="0" collapsed="false">
      <c r="A182" s="7" t="s">
        <v>424</v>
      </c>
      <c r="B182" s="7" t="s">
        <v>523</v>
      </c>
      <c r="C182" s="7" t="s">
        <v>102</v>
      </c>
      <c r="D182" s="7" t="n">
        <v>1</v>
      </c>
      <c r="E182" s="7" t="n">
        <v>1</v>
      </c>
      <c r="F182" s="7" t="n">
        <v>3</v>
      </c>
      <c r="G182" s="7" t="s">
        <v>525</v>
      </c>
      <c r="H182" s="7" t="s">
        <v>525</v>
      </c>
    </row>
    <row r="183" customFormat="false" ht="15" hidden="false" customHeight="true" outlineLevel="0" collapsed="false">
      <c r="A183" s="7" t="s">
        <v>424</v>
      </c>
      <c r="B183" s="7" t="s">
        <v>533</v>
      </c>
      <c r="C183" s="7" t="s">
        <v>102</v>
      </c>
      <c r="D183" s="7" t="n">
        <v>1</v>
      </c>
      <c r="E183" s="7" t="n">
        <v>1</v>
      </c>
      <c r="F183" s="7" t="n">
        <v>2</v>
      </c>
      <c r="G183" s="7" t="s">
        <v>535</v>
      </c>
      <c r="H183" s="7" t="s">
        <v>535</v>
      </c>
    </row>
    <row r="184" customFormat="false" ht="15" hidden="false" customHeight="true" outlineLevel="0" collapsed="false">
      <c r="A184" s="7" t="s">
        <v>424</v>
      </c>
      <c r="B184" s="7" t="s">
        <v>169</v>
      </c>
      <c r="C184" s="7" t="s">
        <v>102</v>
      </c>
      <c r="D184" s="7" t="n">
        <v>1</v>
      </c>
      <c r="E184" s="7" t="n">
        <v>1</v>
      </c>
      <c r="F184" s="7" t="n">
        <v>3</v>
      </c>
      <c r="G184" s="7" t="s">
        <v>540</v>
      </c>
      <c r="H184" s="7" t="s">
        <v>540</v>
      </c>
    </row>
    <row r="185" customFormat="false" ht="15" hidden="false" customHeight="true" outlineLevel="0" collapsed="false">
      <c r="A185" s="7" t="s">
        <v>424</v>
      </c>
      <c r="B185" s="7" t="s">
        <v>547</v>
      </c>
      <c r="C185" s="7" t="s">
        <v>102</v>
      </c>
      <c r="D185" s="7" t="n">
        <v>1</v>
      </c>
      <c r="E185" s="7" t="n">
        <v>1</v>
      </c>
      <c r="F185" s="7" t="n">
        <v>3</v>
      </c>
      <c r="G185" s="7" t="s">
        <v>549</v>
      </c>
      <c r="H185" s="7" t="s">
        <v>549</v>
      </c>
    </row>
    <row r="186" customFormat="false" ht="15" hidden="false" customHeight="true" outlineLevel="0" collapsed="false">
      <c r="A186" s="7" t="s">
        <v>424</v>
      </c>
      <c r="B186" s="8" t="s">
        <v>558</v>
      </c>
      <c r="C186" s="7" t="s">
        <v>102</v>
      </c>
      <c r="D186" s="7" t="n">
        <v>1</v>
      </c>
      <c r="E186" s="7" t="n">
        <v>1</v>
      </c>
      <c r="F186" s="7" t="n">
        <v>2</v>
      </c>
      <c r="G186" s="7" t="s">
        <v>560</v>
      </c>
      <c r="H186" s="7" t="s">
        <v>560</v>
      </c>
    </row>
    <row r="187" customFormat="false" ht="15" hidden="false" customHeight="true" outlineLevel="0" collapsed="false">
      <c r="A187" s="7" t="s">
        <v>424</v>
      </c>
      <c r="B187" s="7" t="s">
        <v>567</v>
      </c>
      <c r="C187" s="7" t="s">
        <v>102</v>
      </c>
      <c r="D187" s="7" t="n">
        <v>1</v>
      </c>
      <c r="E187" s="7" t="n">
        <v>1</v>
      </c>
      <c r="F187" s="7" t="n">
        <v>2</v>
      </c>
      <c r="G187" s="7" t="s">
        <v>569</v>
      </c>
      <c r="H187" s="7" t="s">
        <v>569</v>
      </c>
    </row>
    <row r="188" customFormat="false" ht="15" hidden="false" customHeight="true" outlineLevel="0" collapsed="false">
      <c r="A188" s="7" t="s">
        <v>424</v>
      </c>
      <c r="B188" s="7" t="s">
        <v>573</v>
      </c>
      <c r="C188" s="7" t="s">
        <v>102</v>
      </c>
      <c r="D188" s="7" t="n">
        <v>1</v>
      </c>
      <c r="E188" s="7" t="n">
        <v>1</v>
      </c>
      <c r="F188" s="7" t="n">
        <v>2</v>
      </c>
      <c r="G188" s="7" t="s">
        <v>575</v>
      </c>
      <c r="H188" s="7" t="s">
        <v>575</v>
      </c>
    </row>
    <row r="189" customFormat="false" ht="15" hidden="false" customHeight="true" outlineLevel="0" collapsed="false">
      <c r="A189" s="7" t="s">
        <v>424</v>
      </c>
      <c r="B189" s="7" t="s">
        <v>584</v>
      </c>
      <c r="C189" s="7" t="s">
        <v>102</v>
      </c>
      <c r="D189" s="7" t="n">
        <v>1</v>
      </c>
      <c r="E189" s="7" t="n">
        <v>1</v>
      </c>
      <c r="F189" s="7" t="n">
        <v>2</v>
      </c>
      <c r="G189" s="7" t="s">
        <v>586</v>
      </c>
      <c r="H189" s="7" t="s">
        <v>586</v>
      </c>
    </row>
    <row r="190" customFormat="false" ht="15" hidden="false" customHeight="true" outlineLevel="0" collapsed="false">
      <c r="A190" s="7" t="s">
        <v>611</v>
      </c>
      <c r="B190" s="7" t="s">
        <v>629</v>
      </c>
      <c r="C190" s="7" t="s">
        <v>102</v>
      </c>
      <c r="D190" s="7" t="n">
        <v>1</v>
      </c>
      <c r="E190" s="7" t="n">
        <v>1</v>
      </c>
      <c r="F190" s="7" t="n">
        <v>2</v>
      </c>
      <c r="G190" s="7" t="s">
        <v>631</v>
      </c>
      <c r="H190" s="7" t="s">
        <v>631</v>
      </c>
    </row>
    <row r="191" customFormat="false" ht="15" hidden="false" customHeight="true" outlineLevel="0" collapsed="false">
      <c r="A191" s="7" t="s">
        <v>611</v>
      </c>
      <c r="B191" s="7" t="s">
        <v>638</v>
      </c>
      <c r="C191" s="7" t="s">
        <v>102</v>
      </c>
      <c r="D191" s="7" t="n">
        <v>1</v>
      </c>
      <c r="E191" s="7" t="n">
        <v>1</v>
      </c>
      <c r="F191" s="7" t="n">
        <v>3</v>
      </c>
      <c r="G191" s="7" t="s">
        <v>640</v>
      </c>
      <c r="H191" s="7" t="s">
        <v>640</v>
      </c>
    </row>
    <row r="192" customFormat="false" ht="15" hidden="false" customHeight="true" outlineLevel="0" collapsed="false">
      <c r="A192" s="7" t="s">
        <v>611</v>
      </c>
      <c r="B192" s="7" t="s">
        <v>648</v>
      </c>
      <c r="C192" s="7" t="s">
        <v>102</v>
      </c>
      <c r="D192" s="7" t="n">
        <v>1</v>
      </c>
      <c r="E192" s="7" t="n">
        <v>1</v>
      </c>
      <c r="F192" s="7" t="n">
        <v>3</v>
      </c>
      <c r="G192" s="7" t="s">
        <v>650</v>
      </c>
      <c r="H192" s="7" t="s">
        <v>650</v>
      </c>
    </row>
    <row r="193" customFormat="false" ht="15" hidden="false" customHeight="true" outlineLevel="0" collapsed="false">
      <c r="A193" s="7" t="s">
        <v>611</v>
      </c>
      <c r="B193" s="7" t="s">
        <v>356</v>
      </c>
      <c r="C193" s="7" t="s">
        <v>102</v>
      </c>
      <c r="D193" s="7" t="n">
        <v>1</v>
      </c>
      <c r="E193" s="7" t="n">
        <v>1</v>
      </c>
      <c r="F193" s="7" t="n">
        <v>2</v>
      </c>
      <c r="G193" s="7" t="s">
        <v>661</v>
      </c>
      <c r="H193" s="7" t="s">
        <v>661</v>
      </c>
    </row>
    <row r="194" customFormat="false" ht="15" hidden="false" customHeight="true" outlineLevel="0" collapsed="false">
      <c r="A194" s="7" t="s">
        <v>611</v>
      </c>
      <c r="B194" s="7" t="s">
        <v>684</v>
      </c>
      <c r="C194" s="7" t="s">
        <v>102</v>
      </c>
      <c r="D194" s="7" t="n">
        <v>1</v>
      </c>
      <c r="E194" s="7" t="n">
        <v>1</v>
      </c>
      <c r="F194" s="7" t="n">
        <v>3</v>
      </c>
      <c r="G194" s="7" t="s">
        <v>686</v>
      </c>
      <c r="H194" s="7" t="s">
        <v>686</v>
      </c>
    </row>
    <row r="195" customFormat="false" ht="15" hidden="false" customHeight="true" outlineLevel="0" collapsed="false">
      <c r="A195" s="7" t="s">
        <v>611</v>
      </c>
      <c r="B195" s="7" t="s">
        <v>318</v>
      </c>
      <c r="C195" s="7" t="s">
        <v>102</v>
      </c>
      <c r="D195" s="7" t="n">
        <v>1</v>
      </c>
      <c r="E195" s="7" t="n">
        <v>1</v>
      </c>
      <c r="F195" s="7" t="n">
        <v>2</v>
      </c>
      <c r="G195" s="7" t="s">
        <v>693</v>
      </c>
      <c r="H195" s="7" t="s">
        <v>693</v>
      </c>
    </row>
    <row r="196" customFormat="false" ht="15" hidden="false" customHeight="true" outlineLevel="0" collapsed="false">
      <c r="A196" s="7" t="s">
        <v>611</v>
      </c>
      <c r="B196" s="7" t="s">
        <v>709</v>
      </c>
      <c r="C196" s="7" t="s">
        <v>102</v>
      </c>
      <c r="D196" s="7" t="n">
        <v>1</v>
      </c>
      <c r="E196" s="7" t="n">
        <v>1</v>
      </c>
      <c r="F196" s="7" t="n">
        <v>2</v>
      </c>
      <c r="G196" s="7" t="s">
        <v>711</v>
      </c>
      <c r="H196" s="7" t="s">
        <v>711</v>
      </c>
    </row>
    <row r="197" customFormat="false" ht="15" hidden="false" customHeight="true" outlineLevel="0" collapsed="false">
      <c r="A197" s="7" t="s">
        <v>611</v>
      </c>
      <c r="B197" s="7" t="s">
        <v>726</v>
      </c>
      <c r="C197" s="7" t="s">
        <v>102</v>
      </c>
      <c r="D197" s="7" t="n">
        <v>1</v>
      </c>
      <c r="E197" s="7" t="n">
        <v>1</v>
      </c>
      <c r="F197" s="7" t="n">
        <v>2</v>
      </c>
      <c r="G197" s="7" t="s">
        <v>728</v>
      </c>
      <c r="H197" s="7" t="s">
        <v>728</v>
      </c>
    </row>
    <row r="198" customFormat="false" ht="15" hidden="false" customHeight="true" outlineLevel="0" collapsed="false">
      <c r="A198" s="7" t="s">
        <v>772</v>
      </c>
      <c r="B198" s="7" t="s">
        <v>868</v>
      </c>
      <c r="C198" s="7" t="s">
        <v>102</v>
      </c>
      <c r="D198" s="7" t="n">
        <v>1</v>
      </c>
      <c r="E198" s="7" t="n">
        <v>1</v>
      </c>
      <c r="F198" s="7" t="n">
        <v>3</v>
      </c>
      <c r="G198" s="7" t="s">
        <v>870</v>
      </c>
      <c r="H198" s="7" t="s">
        <v>870</v>
      </c>
    </row>
    <row r="199" customFormat="false" ht="15" hidden="false" customHeight="true" outlineLevel="0" collapsed="false">
      <c r="A199" s="7" t="s">
        <v>772</v>
      </c>
      <c r="B199" s="7" t="s">
        <v>257</v>
      </c>
      <c r="C199" s="7" t="s">
        <v>102</v>
      </c>
      <c r="D199" s="7" t="n">
        <v>1</v>
      </c>
      <c r="E199" s="7" t="n">
        <v>1</v>
      </c>
      <c r="F199" s="7" t="n">
        <v>2</v>
      </c>
      <c r="G199" s="7" t="s">
        <v>879</v>
      </c>
      <c r="H199" s="7" t="s">
        <v>879</v>
      </c>
    </row>
    <row r="200" customFormat="false" ht="15" hidden="false" customHeight="true" outlineLevel="0" collapsed="false">
      <c r="A200" s="7" t="s">
        <v>772</v>
      </c>
      <c r="B200" s="7" t="s">
        <v>885</v>
      </c>
      <c r="C200" s="7" t="s">
        <v>102</v>
      </c>
      <c r="D200" s="7" t="n">
        <v>1</v>
      </c>
      <c r="E200" s="7" t="n">
        <v>1</v>
      </c>
      <c r="F200" s="7" t="n">
        <v>3</v>
      </c>
      <c r="G200" s="7" t="s">
        <v>887</v>
      </c>
      <c r="H200" s="7" t="s">
        <v>887</v>
      </c>
    </row>
    <row r="201" customFormat="false" ht="15" hidden="false" customHeight="true" outlineLevel="0" collapsed="false">
      <c r="A201" s="7" t="s">
        <v>772</v>
      </c>
      <c r="B201" s="7" t="s">
        <v>906</v>
      </c>
      <c r="C201" s="7" t="s">
        <v>102</v>
      </c>
      <c r="D201" s="7" t="n">
        <v>1</v>
      </c>
      <c r="E201" s="7" t="n">
        <v>1</v>
      </c>
      <c r="F201" s="7" t="n">
        <v>2</v>
      </c>
      <c r="G201" s="7" t="s">
        <v>908</v>
      </c>
      <c r="H201" s="7" t="s">
        <v>908</v>
      </c>
    </row>
    <row r="202" customFormat="false" ht="15" hidden="false" customHeight="true" outlineLevel="0" collapsed="false">
      <c r="A202" s="7" t="s">
        <v>772</v>
      </c>
      <c r="B202" s="7" t="s">
        <v>914</v>
      </c>
      <c r="C202" s="7" t="s">
        <v>102</v>
      </c>
      <c r="D202" s="7" t="n">
        <v>1</v>
      </c>
      <c r="E202" s="7" t="n">
        <v>1</v>
      </c>
      <c r="F202" s="7" t="n">
        <v>2</v>
      </c>
      <c r="G202" s="7" t="s">
        <v>916</v>
      </c>
      <c r="H202" s="7" t="s">
        <v>916</v>
      </c>
    </row>
    <row r="203" customFormat="false" ht="15" hidden="false" customHeight="true" outlineLevel="0" collapsed="false">
      <c r="A203" s="7" t="s">
        <v>772</v>
      </c>
      <c r="B203" s="7" t="s">
        <v>921</v>
      </c>
      <c r="C203" s="7" t="s">
        <v>102</v>
      </c>
      <c r="D203" s="7" t="n">
        <v>1</v>
      </c>
      <c r="E203" s="7" t="n">
        <v>1</v>
      </c>
      <c r="F203" s="7" t="n">
        <v>2</v>
      </c>
      <c r="G203" s="7" t="s">
        <v>923</v>
      </c>
      <c r="H203" s="7" t="s">
        <v>923</v>
      </c>
    </row>
    <row r="204" customFormat="false" ht="15" hidden="false" customHeight="true" outlineLevel="0" collapsed="false">
      <c r="A204" s="7" t="s">
        <v>772</v>
      </c>
      <c r="B204" s="7" t="s">
        <v>499</v>
      </c>
      <c r="C204" s="7" t="s">
        <v>102</v>
      </c>
      <c r="D204" s="7" t="n">
        <v>1</v>
      </c>
      <c r="E204" s="7" t="n">
        <v>1</v>
      </c>
      <c r="F204" s="7" t="n">
        <v>2</v>
      </c>
      <c r="G204" s="7" t="s">
        <v>929</v>
      </c>
      <c r="H204" s="7" t="s">
        <v>929</v>
      </c>
    </row>
    <row r="205" customFormat="false" ht="15" hidden="false" customHeight="true" outlineLevel="0" collapsed="false">
      <c r="A205" s="7" t="s">
        <v>772</v>
      </c>
      <c r="B205" s="7" t="s">
        <v>933</v>
      </c>
      <c r="C205" s="7" t="s">
        <v>102</v>
      </c>
      <c r="D205" s="7" t="n">
        <v>1</v>
      </c>
      <c r="E205" s="7" t="n">
        <v>1</v>
      </c>
      <c r="F205" s="7" t="n">
        <v>3</v>
      </c>
      <c r="G205" s="7" t="s">
        <v>935</v>
      </c>
      <c r="H205" s="7" t="s">
        <v>935</v>
      </c>
    </row>
    <row r="206" customFormat="false" ht="15" hidden="false" customHeight="true" outlineLevel="0" collapsed="false">
      <c r="A206" s="7" t="s">
        <v>772</v>
      </c>
      <c r="B206" s="7" t="s">
        <v>726</v>
      </c>
      <c r="C206" s="7" t="s">
        <v>297</v>
      </c>
      <c r="D206" s="7" t="n">
        <v>1</v>
      </c>
      <c r="E206" s="7" t="n">
        <v>1</v>
      </c>
      <c r="F206" s="7" t="n">
        <v>1</v>
      </c>
      <c r="G206" s="7" t="s">
        <v>943</v>
      </c>
      <c r="H206" s="7" t="s">
        <v>943</v>
      </c>
    </row>
    <row r="207" customFormat="false" ht="15" hidden="false" customHeight="true" outlineLevel="0" collapsed="false">
      <c r="A207" s="7" t="s">
        <v>945</v>
      </c>
      <c r="B207" s="7" t="s">
        <v>947</v>
      </c>
      <c r="C207" s="7" t="s">
        <v>297</v>
      </c>
      <c r="D207" s="7" t="n">
        <v>1</v>
      </c>
      <c r="E207" s="7" t="n">
        <v>1</v>
      </c>
      <c r="F207" s="7" t="n">
        <v>1</v>
      </c>
      <c r="G207" s="7" t="s">
        <v>949</v>
      </c>
      <c r="H207" s="7" t="s">
        <v>949</v>
      </c>
    </row>
    <row r="208" customFormat="false" ht="15" hidden="false" customHeight="true" outlineLevel="0" collapsed="false">
      <c r="A208" s="7" t="s">
        <v>945</v>
      </c>
      <c r="B208" s="7" t="s">
        <v>961</v>
      </c>
      <c r="C208" s="7" t="s">
        <v>102</v>
      </c>
      <c r="D208" s="7" t="n">
        <v>1</v>
      </c>
      <c r="E208" s="7" t="n">
        <v>1</v>
      </c>
      <c r="F208" s="7" t="n">
        <v>2</v>
      </c>
      <c r="G208" s="7" t="s">
        <v>963</v>
      </c>
      <c r="H208" s="7" t="s">
        <v>963</v>
      </c>
    </row>
    <row r="209" customFormat="false" ht="15" hidden="false" customHeight="true" outlineLevel="0" collapsed="false">
      <c r="A209" s="7" t="s">
        <v>945</v>
      </c>
      <c r="B209" s="7" t="s">
        <v>970</v>
      </c>
      <c r="C209" s="7" t="s">
        <v>102</v>
      </c>
      <c r="D209" s="7" t="n">
        <v>1</v>
      </c>
      <c r="E209" s="7" t="n">
        <v>1</v>
      </c>
      <c r="F209" s="7" t="n">
        <v>2</v>
      </c>
      <c r="G209" s="7" t="s">
        <v>972</v>
      </c>
      <c r="H209" s="7" t="s">
        <v>972</v>
      </c>
    </row>
    <row r="210" customFormat="false" ht="15" hidden="false" customHeight="true" outlineLevel="0" collapsed="false">
      <c r="A210" s="7" t="s">
        <v>945</v>
      </c>
      <c r="B210" s="8" t="s">
        <v>978</v>
      </c>
      <c r="C210" s="7" t="s">
        <v>102</v>
      </c>
      <c r="D210" s="7" t="n">
        <v>1</v>
      </c>
      <c r="E210" s="7" t="n">
        <v>1</v>
      </c>
      <c r="F210" s="7" t="n">
        <v>2</v>
      </c>
      <c r="G210" s="7" t="s">
        <v>980</v>
      </c>
      <c r="H210" s="7" t="s">
        <v>980</v>
      </c>
    </row>
    <row r="211" customFormat="false" ht="15" hidden="false" customHeight="true" outlineLevel="0" collapsed="false">
      <c r="A211" s="7" t="s">
        <v>945</v>
      </c>
      <c r="B211" s="7" t="s">
        <v>987</v>
      </c>
      <c r="C211" s="7" t="s">
        <v>102</v>
      </c>
      <c r="D211" s="7" t="n">
        <v>1</v>
      </c>
      <c r="E211" s="7" t="n">
        <v>1</v>
      </c>
      <c r="F211" s="7" t="n">
        <v>3</v>
      </c>
      <c r="G211" s="7" t="s">
        <v>989</v>
      </c>
      <c r="H211" s="7" t="s">
        <v>989</v>
      </c>
    </row>
    <row r="212" customFormat="false" ht="15" hidden="false" customHeight="true" outlineLevel="0" collapsed="false">
      <c r="A212" s="7" t="s">
        <v>945</v>
      </c>
      <c r="B212" s="7" t="s">
        <v>1003</v>
      </c>
      <c r="C212" s="7" t="s">
        <v>102</v>
      </c>
      <c r="D212" s="7" t="n">
        <v>1</v>
      </c>
      <c r="E212" s="7" t="n">
        <v>1</v>
      </c>
      <c r="F212" s="7" t="n">
        <v>2</v>
      </c>
      <c r="G212" s="7" t="s">
        <v>1005</v>
      </c>
      <c r="H212" s="7" t="s">
        <v>1005</v>
      </c>
    </row>
    <row r="213" customFormat="false" ht="15" hidden="false" customHeight="true" outlineLevel="0" collapsed="false">
      <c r="A213" s="7" t="s">
        <v>945</v>
      </c>
      <c r="B213" s="7" t="s">
        <v>1016</v>
      </c>
      <c r="C213" s="7" t="s">
        <v>102</v>
      </c>
      <c r="D213" s="7" t="n">
        <v>1</v>
      </c>
      <c r="E213" s="7" t="n">
        <v>1</v>
      </c>
      <c r="F213" s="7" t="n">
        <v>3</v>
      </c>
      <c r="G213" s="7" t="s">
        <v>1018</v>
      </c>
      <c r="H213" s="7" t="s">
        <v>1018</v>
      </c>
    </row>
    <row r="214" customFormat="false" ht="15" hidden="false" customHeight="true" outlineLevel="0" collapsed="false">
      <c r="A214" s="7" t="s">
        <v>726</v>
      </c>
      <c r="B214" s="7" t="s">
        <v>1158</v>
      </c>
      <c r="C214" s="7" t="s">
        <v>102</v>
      </c>
      <c r="D214" s="7" t="n">
        <v>1</v>
      </c>
      <c r="E214" s="7" t="n">
        <v>1</v>
      </c>
      <c r="F214" s="7" t="n">
        <v>2</v>
      </c>
      <c r="G214" s="7" t="s">
        <v>1160</v>
      </c>
      <c r="H214" s="7" t="s">
        <v>1160</v>
      </c>
    </row>
    <row r="215" customFormat="false" ht="15" hidden="false" customHeight="true" outlineLevel="0" collapsed="false">
      <c r="A215" s="7" t="s">
        <v>726</v>
      </c>
      <c r="B215" s="7" t="s">
        <v>1172</v>
      </c>
      <c r="C215" s="7" t="s">
        <v>102</v>
      </c>
      <c r="D215" s="7" t="n">
        <v>1</v>
      </c>
      <c r="E215" s="7" t="n">
        <v>1</v>
      </c>
      <c r="F215" s="7" t="n">
        <v>2</v>
      </c>
      <c r="G215" s="7" t="s">
        <v>1174</v>
      </c>
      <c r="H215" s="7" t="s">
        <v>1174</v>
      </c>
    </row>
    <row r="216" customFormat="false" ht="15" hidden="false" customHeight="true" outlineLevel="0" collapsed="false">
      <c r="A216" s="7" t="s">
        <v>726</v>
      </c>
      <c r="B216" s="8" t="s">
        <v>1192</v>
      </c>
      <c r="C216" s="7" t="s">
        <v>102</v>
      </c>
      <c r="D216" s="7" t="n">
        <v>1</v>
      </c>
      <c r="E216" s="7" t="n">
        <v>1</v>
      </c>
      <c r="F216" s="7" t="n">
        <v>3</v>
      </c>
      <c r="G216" s="7" t="s">
        <v>1194</v>
      </c>
      <c r="H216" s="7" t="s">
        <v>1194</v>
      </c>
    </row>
    <row r="217" customFormat="false" ht="15" hidden="false" customHeight="true" outlineLevel="0" collapsed="false">
      <c r="A217" s="7" t="s">
        <v>726</v>
      </c>
      <c r="B217" s="7" t="s">
        <v>1213</v>
      </c>
      <c r="C217" s="7" t="s">
        <v>102</v>
      </c>
      <c r="D217" s="7" t="n">
        <v>1</v>
      </c>
      <c r="E217" s="7" t="n">
        <v>1</v>
      </c>
      <c r="F217" s="7" t="n">
        <v>2</v>
      </c>
      <c r="G217" s="7" t="s">
        <v>1215</v>
      </c>
      <c r="H217" s="7" t="s">
        <v>1215</v>
      </c>
    </row>
    <row r="218" customFormat="false" ht="15" hidden="false" customHeight="true" outlineLevel="0" collapsed="false">
      <c r="A218" s="7" t="s">
        <v>726</v>
      </c>
      <c r="B218" s="7" t="s">
        <v>709</v>
      </c>
      <c r="C218" s="7" t="s">
        <v>102</v>
      </c>
      <c r="D218" s="7" t="n">
        <v>1</v>
      </c>
      <c r="E218" s="7" t="n">
        <v>1</v>
      </c>
      <c r="F218" s="7" t="n">
        <v>3</v>
      </c>
      <c r="G218" s="7" t="s">
        <v>1267</v>
      </c>
      <c r="H218" s="7" t="s">
        <v>1267</v>
      </c>
    </row>
    <row r="219" customFormat="false" ht="15" hidden="false" customHeight="true" outlineLevel="0" collapsed="false">
      <c r="A219" s="7" t="s">
        <v>741</v>
      </c>
      <c r="B219" s="7" t="s">
        <v>1452</v>
      </c>
      <c r="C219" s="7" t="s">
        <v>102</v>
      </c>
      <c r="D219" s="7" t="n">
        <v>1</v>
      </c>
      <c r="E219" s="7" t="n">
        <v>1</v>
      </c>
      <c r="F219" s="7" t="n">
        <v>1</v>
      </c>
      <c r="G219" s="7" t="s">
        <v>1454</v>
      </c>
      <c r="H219" s="7" t="s">
        <v>1454</v>
      </c>
    </row>
    <row r="220" customFormat="false" ht="15" hidden="false" customHeight="true" outlineLevel="0" collapsed="false">
      <c r="A220" s="7" t="s">
        <v>741</v>
      </c>
      <c r="B220" s="7" t="s">
        <v>452</v>
      </c>
      <c r="C220" s="7" t="s">
        <v>102</v>
      </c>
      <c r="D220" s="7" t="n">
        <v>1</v>
      </c>
      <c r="E220" s="7" t="n">
        <v>1</v>
      </c>
      <c r="F220" s="7" t="n">
        <v>3</v>
      </c>
      <c r="G220" s="7" t="s">
        <v>1458</v>
      </c>
      <c r="H220" s="7" t="s">
        <v>1458</v>
      </c>
    </row>
    <row r="221" customFormat="false" ht="15" hidden="false" customHeight="true" outlineLevel="0" collapsed="false">
      <c r="A221" s="7" t="s">
        <v>741</v>
      </c>
      <c r="B221" s="7" t="s">
        <v>1464</v>
      </c>
      <c r="C221" s="7" t="s">
        <v>102</v>
      </c>
      <c r="D221" s="7" t="n">
        <v>1</v>
      </c>
      <c r="E221" s="7" t="n">
        <v>1</v>
      </c>
      <c r="F221" s="7" t="n">
        <v>3</v>
      </c>
      <c r="G221" s="7" t="s">
        <v>1466</v>
      </c>
      <c r="H221" s="7" t="s">
        <v>1466</v>
      </c>
    </row>
    <row r="222" customFormat="false" ht="15" hidden="false" customHeight="true" outlineLevel="0" collapsed="false">
      <c r="A222" s="7" t="s">
        <v>741</v>
      </c>
      <c r="B222" s="8" t="s">
        <v>1474</v>
      </c>
      <c r="C222" s="7" t="s">
        <v>102</v>
      </c>
      <c r="D222" s="7" t="n">
        <v>1</v>
      </c>
      <c r="E222" s="7" t="n">
        <v>1</v>
      </c>
      <c r="F222" s="7" t="n">
        <v>2</v>
      </c>
      <c r="G222" s="7" t="s">
        <v>1476</v>
      </c>
      <c r="H222" s="7" t="s">
        <v>1476</v>
      </c>
    </row>
    <row r="223" customFormat="false" ht="15" hidden="false" customHeight="true" outlineLevel="0" collapsed="false">
      <c r="A223" s="7" t="s">
        <v>741</v>
      </c>
      <c r="B223" s="7" t="s">
        <v>1480</v>
      </c>
      <c r="C223" s="7" t="s">
        <v>102</v>
      </c>
      <c r="D223" s="7" t="n">
        <v>1</v>
      </c>
      <c r="E223" s="7" t="n">
        <v>1</v>
      </c>
      <c r="F223" s="7" t="n">
        <v>2</v>
      </c>
      <c r="G223" s="7" t="s">
        <v>1482</v>
      </c>
      <c r="H223" s="7" t="s">
        <v>1482</v>
      </c>
    </row>
    <row r="224" customFormat="false" ht="15" hidden="false" customHeight="true" outlineLevel="0" collapsed="false">
      <c r="A224" s="7" t="s">
        <v>741</v>
      </c>
      <c r="B224" s="8" t="s">
        <v>1486</v>
      </c>
      <c r="C224" s="7" t="s">
        <v>102</v>
      </c>
      <c r="D224" s="7" t="n">
        <v>1</v>
      </c>
      <c r="E224" s="7" t="n">
        <v>1</v>
      </c>
      <c r="F224" s="7" t="n">
        <v>3</v>
      </c>
      <c r="G224" s="7" t="s">
        <v>1488</v>
      </c>
      <c r="H224" s="7" t="s">
        <v>1488</v>
      </c>
    </row>
    <row r="225" customFormat="false" ht="15" hidden="false" customHeight="true" outlineLevel="0" collapsed="false">
      <c r="A225" s="7" t="s">
        <v>741</v>
      </c>
      <c r="B225" s="7" t="s">
        <v>1496</v>
      </c>
      <c r="C225" s="7" t="s">
        <v>297</v>
      </c>
      <c r="D225" s="7" t="n">
        <v>1</v>
      </c>
      <c r="E225" s="7" t="n">
        <v>1</v>
      </c>
      <c r="F225" s="7" t="n">
        <v>1</v>
      </c>
      <c r="G225" s="7" t="s">
        <v>1498</v>
      </c>
      <c r="H225" s="7" t="s">
        <v>1498</v>
      </c>
    </row>
    <row r="226" customFormat="false" ht="15" hidden="false" customHeight="true" outlineLevel="0" collapsed="false">
      <c r="A226" s="7" t="s">
        <v>741</v>
      </c>
      <c r="B226" s="7" t="s">
        <v>718</v>
      </c>
      <c r="C226" s="7" t="s">
        <v>102</v>
      </c>
      <c r="D226" s="7" t="n">
        <v>1</v>
      </c>
      <c r="E226" s="7" t="n">
        <v>1</v>
      </c>
      <c r="F226" s="7" t="n">
        <v>2</v>
      </c>
      <c r="G226" s="7" t="s">
        <v>1502</v>
      </c>
      <c r="H226" s="7" t="s">
        <v>1502</v>
      </c>
    </row>
    <row r="227" customFormat="false" ht="15" hidden="false" customHeight="true" outlineLevel="0" collapsed="false">
      <c r="A227" s="7" t="s">
        <v>741</v>
      </c>
      <c r="B227" s="7" t="s">
        <v>726</v>
      </c>
      <c r="C227" s="7" t="s">
        <v>102</v>
      </c>
      <c r="D227" s="7" t="n">
        <v>1</v>
      </c>
      <c r="E227" s="7" t="n">
        <v>1</v>
      </c>
      <c r="F227" s="7" t="n">
        <v>2</v>
      </c>
      <c r="G227" s="7" t="s">
        <v>1255</v>
      </c>
      <c r="H227" s="7" t="s">
        <v>1255</v>
      </c>
    </row>
    <row r="228" customFormat="false" ht="15" hidden="false" customHeight="true" outlineLevel="0" collapsed="false">
      <c r="A228" s="7" t="s">
        <v>741</v>
      </c>
      <c r="B228" s="7" t="s">
        <v>733</v>
      </c>
      <c r="C228" s="7" t="s">
        <v>102</v>
      </c>
      <c r="D228" s="7" t="n">
        <v>1</v>
      </c>
      <c r="E228" s="7" t="n">
        <v>1</v>
      </c>
      <c r="F228" s="7" t="n">
        <v>2</v>
      </c>
      <c r="G228" s="7" t="s">
        <v>1509</v>
      </c>
      <c r="H228" s="7" t="s">
        <v>1509</v>
      </c>
    </row>
    <row r="229" customFormat="false" ht="15" hidden="false" customHeight="true" outlineLevel="0" collapsed="false">
      <c r="A229" s="7" t="s">
        <v>741</v>
      </c>
      <c r="B229" s="7" t="s">
        <v>611</v>
      </c>
      <c r="C229" s="7" t="s">
        <v>102</v>
      </c>
      <c r="D229" s="7" t="n">
        <v>1</v>
      </c>
      <c r="E229" s="7" t="n">
        <v>1</v>
      </c>
      <c r="F229" s="7" t="n">
        <v>3</v>
      </c>
      <c r="G229" s="7" t="s">
        <v>743</v>
      </c>
      <c r="H229" s="7" t="s">
        <v>743</v>
      </c>
    </row>
    <row r="230" customFormat="false" ht="15" hidden="false" customHeight="true" outlineLevel="0" collapsed="false">
      <c r="A230" s="7" t="s">
        <v>741</v>
      </c>
      <c r="B230" s="7" t="s">
        <v>709</v>
      </c>
      <c r="C230" s="7" t="s">
        <v>102</v>
      </c>
      <c r="D230" s="7" t="n">
        <v>1</v>
      </c>
      <c r="E230" s="7" t="n">
        <v>1</v>
      </c>
      <c r="F230" s="7" t="n">
        <v>2</v>
      </c>
      <c r="G230" s="7" t="s">
        <v>1529</v>
      </c>
      <c r="H230" s="7" t="s">
        <v>1529</v>
      </c>
    </row>
    <row r="231" customFormat="false" ht="15" hidden="false" customHeight="true" outlineLevel="0" collapsed="false">
      <c r="A231" s="7" t="s">
        <v>741</v>
      </c>
      <c r="B231" s="7" t="s">
        <v>1545</v>
      </c>
      <c r="C231" s="7" t="s">
        <v>297</v>
      </c>
      <c r="D231" s="7" t="n">
        <v>1</v>
      </c>
      <c r="E231" s="7" t="n">
        <v>1</v>
      </c>
      <c r="F231" s="7" t="n">
        <v>1</v>
      </c>
      <c r="G231" s="7" t="s">
        <v>1547</v>
      </c>
      <c r="H231" s="7" t="s">
        <v>1547</v>
      </c>
    </row>
    <row r="232" customFormat="false" ht="15" hidden="false" customHeight="true" outlineLevel="0" collapsed="false">
      <c r="A232" s="7" t="s">
        <v>1432</v>
      </c>
      <c r="B232" s="7" t="s">
        <v>1660</v>
      </c>
      <c r="C232" s="7" t="s">
        <v>102</v>
      </c>
      <c r="D232" s="7" t="n">
        <v>1</v>
      </c>
      <c r="E232" s="7" t="n">
        <v>1</v>
      </c>
      <c r="F232" s="7" t="n">
        <v>2</v>
      </c>
      <c r="G232" s="7" t="s">
        <v>1662</v>
      </c>
      <c r="H232" s="7" t="s">
        <v>1662</v>
      </c>
    </row>
    <row r="233" customFormat="false" ht="15" hidden="false" customHeight="true" outlineLevel="0" collapsed="false">
      <c r="A233" s="7" t="s">
        <v>1432</v>
      </c>
      <c r="B233" s="7" t="s">
        <v>1669</v>
      </c>
      <c r="C233" s="7" t="s">
        <v>102</v>
      </c>
      <c r="D233" s="7" t="n">
        <v>1</v>
      </c>
      <c r="E233" s="7" t="n">
        <v>1</v>
      </c>
      <c r="F233" s="7" t="n">
        <v>2</v>
      </c>
      <c r="G233" s="7" t="s">
        <v>1671</v>
      </c>
      <c r="H233" s="7" t="s">
        <v>1671</v>
      </c>
    </row>
    <row r="234" customFormat="false" ht="15" hidden="false" customHeight="true" outlineLevel="0" collapsed="false">
      <c r="A234" s="7" t="s">
        <v>1432</v>
      </c>
      <c r="B234" s="7" t="s">
        <v>1676</v>
      </c>
      <c r="C234" s="7" t="s">
        <v>102</v>
      </c>
      <c r="D234" s="7" t="n">
        <v>1</v>
      </c>
      <c r="E234" s="7" t="n">
        <v>1</v>
      </c>
      <c r="F234" s="7" t="n">
        <v>3</v>
      </c>
      <c r="G234" s="7" t="s">
        <v>1678</v>
      </c>
      <c r="H234" s="7" t="s">
        <v>1678</v>
      </c>
    </row>
    <row r="235" customFormat="false" ht="15" hidden="false" customHeight="true" outlineLevel="0" collapsed="false">
      <c r="A235" s="7" t="s">
        <v>1432</v>
      </c>
      <c r="B235" s="7" t="s">
        <v>837</v>
      </c>
      <c r="C235" s="7" t="s">
        <v>102</v>
      </c>
      <c r="D235" s="7" t="n">
        <v>1</v>
      </c>
      <c r="E235" s="7" t="n">
        <v>1</v>
      </c>
      <c r="F235" s="7" t="n">
        <v>3</v>
      </c>
      <c r="G235" s="7" t="s">
        <v>1682</v>
      </c>
      <c r="H235" s="7" t="s">
        <v>1682</v>
      </c>
    </row>
    <row r="236" customFormat="false" ht="15" hidden="false" customHeight="true" outlineLevel="0" collapsed="false">
      <c r="A236" s="7" t="s">
        <v>1432</v>
      </c>
      <c r="B236" s="7" t="s">
        <v>169</v>
      </c>
      <c r="C236" s="7" t="s">
        <v>102</v>
      </c>
      <c r="D236" s="7" t="n">
        <v>1</v>
      </c>
      <c r="E236" s="7" t="n">
        <v>1</v>
      </c>
      <c r="F236" s="7" t="n">
        <v>2</v>
      </c>
      <c r="G236" s="7" t="s">
        <v>1687</v>
      </c>
      <c r="H236" s="7" t="s">
        <v>1687</v>
      </c>
    </row>
    <row r="237" customFormat="false" ht="15" hidden="false" customHeight="true" outlineLevel="0" collapsed="false">
      <c r="A237" s="7" t="s">
        <v>1432</v>
      </c>
      <c r="B237" s="7" t="s">
        <v>1201</v>
      </c>
      <c r="C237" s="7" t="s">
        <v>102</v>
      </c>
      <c r="D237" s="7" t="n">
        <v>1</v>
      </c>
      <c r="E237" s="7" t="n">
        <v>1</v>
      </c>
      <c r="F237" s="7" t="n">
        <v>2</v>
      </c>
      <c r="G237" s="7" t="s">
        <v>1692</v>
      </c>
      <c r="H237" s="7" t="s">
        <v>1692</v>
      </c>
    </row>
    <row r="238" customFormat="false" ht="15" hidden="false" customHeight="true" outlineLevel="0" collapsed="false">
      <c r="A238" s="7" t="s">
        <v>1432</v>
      </c>
      <c r="B238" s="7" t="s">
        <v>1695</v>
      </c>
      <c r="C238" s="7" t="s">
        <v>102</v>
      </c>
      <c r="D238" s="7" t="n">
        <v>1</v>
      </c>
      <c r="E238" s="7" t="n">
        <v>1</v>
      </c>
      <c r="F238" s="7" t="n">
        <v>2</v>
      </c>
      <c r="G238" s="7" t="s">
        <v>1697</v>
      </c>
      <c r="H238" s="7" t="s">
        <v>1697</v>
      </c>
    </row>
    <row r="239" customFormat="false" ht="15" hidden="false" customHeight="true" outlineLevel="0" collapsed="false">
      <c r="A239" s="7" t="s">
        <v>1432</v>
      </c>
      <c r="B239" s="7" t="s">
        <v>1721</v>
      </c>
      <c r="C239" s="7" t="s">
        <v>102</v>
      </c>
      <c r="D239" s="7" t="n">
        <v>1</v>
      </c>
      <c r="E239" s="7" t="n">
        <v>1</v>
      </c>
      <c r="F239" s="7" t="n">
        <v>2</v>
      </c>
      <c r="G239" s="7" t="s">
        <v>1723</v>
      </c>
      <c r="H239" s="7" t="s">
        <v>1723</v>
      </c>
    </row>
    <row r="240" customFormat="false" ht="15" hidden="false" customHeight="true" outlineLevel="0" collapsed="false">
      <c r="A240" s="7" t="s">
        <v>1432</v>
      </c>
      <c r="B240" s="7" t="s">
        <v>1739</v>
      </c>
      <c r="C240" s="7" t="s">
        <v>102</v>
      </c>
      <c r="D240" s="7" t="n">
        <v>1</v>
      </c>
      <c r="E240" s="7" t="n">
        <v>1</v>
      </c>
      <c r="F240" s="7" t="n">
        <v>3</v>
      </c>
      <c r="G240" s="7" t="s">
        <v>1741</v>
      </c>
      <c r="H240" s="7" t="s">
        <v>1741</v>
      </c>
    </row>
    <row r="241" customFormat="false" ht="15" hidden="false" customHeight="true" outlineLevel="0" collapsed="false">
      <c r="A241" s="7" t="s">
        <v>1432</v>
      </c>
      <c r="B241" s="7" t="s">
        <v>1754</v>
      </c>
      <c r="C241" s="7" t="s">
        <v>102</v>
      </c>
      <c r="D241" s="7" t="n">
        <v>1</v>
      </c>
      <c r="E241" s="7" t="n">
        <v>1</v>
      </c>
      <c r="F241" s="7" t="n">
        <v>2</v>
      </c>
      <c r="G241" s="7" t="s">
        <v>1756</v>
      </c>
      <c r="H241" s="7" t="s">
        <v>1756</v>
      </c>
    </row>
    <row r="242" customFormat="false" ht="15" hidden="false" customHeight="true" outlineLevel="0" collapsed="false">
      <c r="A242" s="7" t="s">
        <v>147</v>
      </c>
      <c r="B242" s="7" t="s">
        <v>2001</v>
      </c>
      <c r="C242" s="7" t="s">
        <v>297</v>
      </c>
      <c r="D242" s="7" t="n">
        <v>1</v>
      </c>
      <c r="E242" s="7" t="n">
        <v>1</v>
      </c>
      <c r="F242" s="7" t="n">
        <v>1</v>
      </c>
      <c r="G242" s="7" t="s">
        <v>2003</v>
      </c>
      <c r="H242" s="7" t="s">
        <v>2003</v>
      </c>
    </row>
    <row r="243" customFormat="false" ht="15" hidden="false" customHeight="true" outlineLevel="0" collapsed="false">
      <c r="A243" s="7" t="s">
        <v>147</v>
      </c>
      <c r="B243" s="7" t="s">
        <v>2180</v>
      </c>
      <c r="C243" s="7" t="s">
        <v>102</v>
      </c>
      <c r="D243" s="7" t="n">
        <v>1</v>
      </c>
      <c r="E243" s="7" t="n">
        <v>1</v>
      </c>
      <c r="F243" s="7" t="n">
        <v>2</v>
      </c>
      <c r="G243" s="7" t="s">
        <v>2182</v>
      </c>
      <c r="H243" s="7" t="s">
        <v>2182</v>
      </c>
    </row>
    <row r="244" customFormat="false" ht="15" hidden="false" customHeight="true" outlineLevel="0" collapsed="false">
      <c r="A244" s="7" t="s">
        <v>147</v>
      </c>
      <c r="B244" s="7" t="s">
        <v>2185</v>
      </c>
      <c r="C244" s="7" t="s">
        <v>102</v>
      </c>
      <c r="D244" s="7" t="n">
        <v>1</v>
      </c>
      <c r="E244" s="7" t="n">
        <v>1</v>
      </c>
      <c r="F244" s="7" t="n">
        <v>3</v>
      </c>
      <c r="G244" s="7" t="s">
        <v>2187</v>
      </c>
      <c r="H244" s="7" t="s">
        <v>2187</v>
      </c>
    </row>
    <row r="245" customFormat="false" ht="15" hidden="false" customHeight="true" outlineLevel="0" collapsed="false">
      <c r="A245" s="7" t="s">
        <v>147</v>
      </c>
      <c r="B245" s="7" t="s">
        <v>2192</v>
      </c>
      <c r="C245" s="7" t="s">
        <v>102</v>
      </c>
      <c r="D245" s="7" t="n">
        <v>1</v>
      </c>
      <c r="E245" s="7" t="n">
        <v>1</v>
      </c>
      <c r="F245" s="7" t="n">
        <v>2</v>
      </c>
      <c r="G245" s="7" t="s">
        <v>2194</v>
      </c>
      <c r="H245" s="7" t="s">
        <v>2194</v>
      </c>
    </row>
    <row r="246" customFormat="false" ht="15" hidden="false" customHeight="true" outlineLevel="0" collapsed="false">
      <c r="A246" s="7" t="s">
        <v>147</v>
      </c>
      <c r="B246" s="7" t="s">
        <v>2199</v>
      </c>
      <c r="C246" s="7" t="s">
        <v>102</v>
      </c>
      <c r="D246" s="7" t="n">
        <v>1</v>
      </c>
      <c r="E246" s="7" t="n">
        <v>1</v>
      </c>
      <c r="F246" s="7" t="n">
        <v>2</v>
      </c>
      <c r="G246" s="7" t="s">
        <v>2201</v>
      </c>
      <c r="H246" s="7" t="s">
        <v>2201</v>
      </c>
    </row>
    <row r="247" customFormat="false" ht="15" hidden="false" customHeight="true" outlineLevel="0" collapsed="false">
      <c r="A247" s="7" t="s">
        <v>147</v>
      </c>
      <c r="B247" s="7" t="s">
        <v>2207</v>
      </c>
      <c r="C247" s="7" t="s">
        <v>102</v>
      </c>
      <c r="D247" s="7" t="n">
        <v>1</v>
      </c>
      <c r="E247" s="7" t="n">
        <v>1</v>
      </c>
      <c r="F247" s="7" t="n">
        <v>3</v>
      </c>
      <c r="G247" s="7" t="s">
        <v>2209</v>
      </c>
      <c r="H247" s="7" t="s">
        <v>2209</v>
      </c>
    </row>
    <row r="248" customFormat="false" ht="15" hidden="false" customHeight="true" outlineLevel="0" collapsed="false">
      <c r="A248" s="7" t="s">
        <v>147</v>
      </c>
      <c r="B248" s="7" t="s">
        <v>2216</v>
      </c>
      <c r="C248" s="7" t="s">
        <v>102</v>
      </c>
      <c r="D248" s="7" t="n">
        <v>1</v>
      </c>
      <c r="E248" s="7" t="n">
        <v>1</v>
      </c>
      <c r="F248" s="7" t="n">
        <v>2</v>
      </c>
      <c r="G248" s="7" t="s">
        <v>2218</v>
      </c>
      <c r="H248" s="7" t="s">
        <v>2218</v>
      </c>
    </row>
    <row r="249" customFormat="false" ht="15" hidden="false" customHeight="true" outlineLevel="0" collapsed="false">
      <c r="A249" s="7" t="s">
        <v>147</v>
      </c>
      <c r="B249" s="7" t="s">
        <v>2223</v>
      </c>
      <c r="C249" s="7" t="s">
        <v>102</v>
      </c>
      <c r="D249" s="7" t="n">
        <v>1</v>
      </c>
      <c r="E249" s="7" t="n">
        <v>1</v>
      </c>
      <c r="F249" s="7" t="n">
        <v>2</v>
      </c>
      <c r="G249" s="7" t="s">
        <v>2225</v>
      </c>
      <c r="H249" s="7" t="s">
        <v>2225</v>
      </c>
    </row>
    <row r="250" customFormat="false" ht="15" hidden="false" customHeight="true" outlineLevel="0" collapsed="false">
      <c r="A250" s="7" t="s">
        <v>147</v>
      </c>
      <c r="B250" s="7" t="s">
        <v>76</v>
      </c>
      <c r="C250" s="7" t="s">
        <v>102</v>
      </c>
      <c r="D250" s="7" t="n">
        <v>1</v>
      </c>
      <c r="E250" s="7" t="n">
        <v>1</v>
      </c>
      <c r="F250" s="7" t="n">
        <v>3</v>
      </c>
      <c r="G250" s="7" t="s">
        <v>149</v>
      </c>
      <c r="H250" s="7" t="s">
        <v>149</v>
      </c>
    </row>
    <row r="251" customFormat="false" ht="15" hidden="false" customHeight="true" outlineLevel="0" collapsed="false">
      <c r="A251" s="7" t="s">
        <v>147</v>
      </c>
      <c r="B251" s="7" t="s">
        <v>198</v>
      </c>
      <c r="C251" s="7" t="s">
        <v>102</v>
      </c>
      <c r="D251" s="7" t="n">
        <v>1</v>
      </c>
      <c r="E251" s="7" t="n">
        <v>1</v>
      </c>
      <c r="F251" s="7" t="n">
        <v>3</v>
      </c>
      <c r="G251" s="7" t="s">
        <v>2231</v>
      </c>
      <c r="H251" s="7" t="s">
        <v>2231</v>
      </c>
    </row>
    <row r="252" customFormat="false" ht="15" hidden="false" customHeight="true" outlineLevel="0" collapsed="false">
      <c r="A252" s="7" t="s">
        <v>147</v>
      </c>
      <c r="B252" s="7" t="s">
        <v>271</v>
      </c>
      <c r="C252" s="7" t="s">
        <v>102</v>
      </c>
      <c r="D252" s="7" t="n">
        <v>1</v>
      </c>
      <c r="E252" s="7" t="n">
        <v>1</v>
      </c>
      <c r="F252" s="7" t="n">
        <v>3</v>
      </c>
      <c r="G252" s="7" t="s">
        <v>311</v>
      </c>
      <c r="H252" s="7" t="s">
        <v>311</v>
      </c>
    </row>
    <row r="253" customFormat="false" ht="15" hidden="false" customHeight="true" outlineLevel="0" collapsed="false">
      <c r="A253" s="7" t="s">
        <v>147</v>
      </c>
      <c r="B253" s="7" t="s">
        <v>373</v>
      </c>
      <c r="C253" s="7" t="s">
        <v>102</v>
      </c>
      <c r="D253" s="7" t="n">
        <v>1</v>
      </c>
      <c r="E253" s="7" t="n">
        <v>1</v>
      </c>
      <c r="F253" s="7" t="n">
        <v>3</v>
      </c>
      <c r="G253" s="7" t="s">
        <v>2237</v>
      </c>
      <c r="H253" s="7" t="s">
        <v>2237</v>
      </c>
    </row>
    <row r="254" customFormat="false" ht="15" hidden="false" customHeight="true" outlineLevel="0" collapsed="false">
      <c r="A254" s="7" t="s">
        <v>147</v>
      </c>
      <c r="B254" s="7" t="s">
        <v>318</v>
      </c>
      <c r="C254" s="7" t="s">
        <v>102</v>
      </c>
      <c r="D254" s="7" t="n">
        <v>1</v>
      </c>
      <c r="E254" s="7" t="n">
        <v>1</v>
      </c>
      <c r="F254" s="7" t="n">
        <v>2</v>
      </c>
      <c r="G254" s="7" t="s">
        <v>2251</v>
      </c>
      <c r="H254" s="7" t="s">
        <v>2251</v>
      </c>
    </row>
    <row r="255" customFormat="false" ht="15" hidden="false" customHeight="true" outlineLevel="0" collapsed="false">
      <c r="A255" s="7" t="s">
        <v>147</v>
      </c>
      <c r="B255" s="7" t="s">
        <v>331</v>
      </c>
      <c r="C255" s="7" t="s">
        <v>102</v>
      </c>
      <c r="D255" s="7" t="n">
        <v>1</v>
      </c>
      <c r="E255" s="7" t="n">
        <v>1</v>
      </c>
      <c r="F255" s="7" t="n">
        <v>3</v>
      </c>
      <c r="G255" s="7" t="s">
        <v>2255</v>
      </c>
      <c r="H255" s="7" t="s">
        <v>2255</v>
      </c>
    </row>
    <row r="256" customFormat="false" ht="15" hidden="false" customHeight="true" outlineLevel="0" collapsed="false">
      <c r="A256" s="7" t="s">
        <v>147</v>
      </c>
      <c r="B256" s="7" t="s">
        <v>343</v>
      </c>
      <c r="C256" s="7" t="s">
        <v>102</v>
      </c>
      <c r="D256" s="7" t="n">
        <v>1</v>
      </c>
      <c r="E256" s="7" t="n">
        <v>1</v>
      </c>
      <c r="F256" s="7" t="n">
        <v>2</v>
      </c>
      <c r="G256" s="7" t="s">
        <v>2264</v>
      </c>
      <c r="H256" s="7" t="s">
        <v>2264</v>
      </c>
    </row>
    <row r="257" customFormat="false" ht="15" hidden="false" customHeight="true" outlineLevel="0" collapsed="false">
      <c r="A257" s="7" t="s">
        <v>2328</v>
      </c>
      <c r="B257" s="7" t="s">
        <v>709</v>
      </c>
      <c r="C257" s="7" t="s">
        <v>102</v>
      </c>
      <c r="D257" s="7" t="n">
        <v>1</v>
      </c>
      <c r="E257" s="7" t="n">
        <v>1</v>
      </c>
      <c r="F257" s="7" t="n">
        <v>3</v>
      </c>
      <c r="G257" s="7" t="s">
        <v>2437</v>
      </c>
      <c r="H257" s="7" t="s">
        <v>2437</v>
      </c>
    </row>
    <row r="258" customFormat="false" ht="15" hidden="false" customHeight="true" outlineLevel="0" collapsed="false">
      <c r="A258" s="7" t="s">
        <v>2328</v>
      </c>
      <c r="B258" s="8" t="s">
        <v>2446</v>
      </c>
      <c r="C258" s="7" t="s">
        <v>102</v>
      </c>
      <c r="D258" s="7" t="n">
        <v>1</v>
      </c>
      <c r="E258" s="7" t="n">
        <v>1</v>
      </c>
      <c r="F258" s="7" t="n">
        <v>2</v>
      </c>
      <c r="G258" s="7" t="s">
        <v>2448</v>
      </c>
      <c r="H258" s="7" t="s">
        <v>2448</v>
      </c>
    </row>
    <row r="259" customFormat="false" ht="15" hidden="false" customHeight="true" outlineLevel="0" collapsed="false">
      <c r="A259" s="7" t="s">
        <v>2328</v>
      </c>
      <c r="B259" s="7" t="s">
        <v>2453</v>
      </c>
      <c r="C259" s="7" t="s">
        <v>102</v>
      </c>
      <c r="D259" s="7" t="n">
        <v>1</v>
      </c>
      <c r="E259" s="7" t="n">
        <v>1</v>
      </c>
      <c r="F259" s="7" t="n">
        <v>2</v>
      </c>
      <c r="G259" s="7" t="s">
        <v>2455</v>
      </c>
      <c r="H259" s="7" t="s">
        <v>2455</v>
      </c>
    </row>
    <row r="260" customFormat="false" ht="15" hidden="false" customHeight="true" outlineLevel="0" collapsed="false">
      <c r="A260" s="7" t="s">
        <v>2328</v>
      </c>
      <c r="B260" s="7" t="s">
        <v>613</v>
      </c>
      <c r="C260" s="7" t="s">
        <v>102</v>
      </c>
      <c r="D260" s="7" t="n">
        <v>1</v>
      </c>
      <c r="E260" s="7" t="n">
        <v>1</v>
      </c>
      <c r="F260" s="7" t="n">
        <v>3</v>
      </c>
      <c r="G260" s="7" t="s">
        <v>2459</v>
      </c>
      <c r="H260" s="7" t="s">
        <v>2459</v>
      </c>
    </row>
    <row r="261" customFormat="false" ht="15" hidden="false" customHeight="true" outlineLevel="0" collapsed="false">
      <c r="A261" s="7" t="s">
        <v>2328</v>
      </c>
      <c r="B261" s="7" t="s">
        <v>2467</v>
      </c>
      <c r="C261" s="7" t="s">
        <v>102</v>
      </c>
      <c r="D261" s="7" t="n">
        <v>1</v>
      </c>
      <c r="E261" s="7" t="n">
        <v>1</v>
      </c>
      <c r="F261" s="7" t="n">
        <v>3</v>
      </c>
      <c r="G261" s="7" t="s">
        <v>2469</v>
      </c>
      <c r="H261" s="7" t="s">
        <v>2469</v>
      </c>
    </row>
    <row r="262" customFormat="false" ht="15" hidden="false" customHeight="true" outlineLevel="0" collapsed="false">
      <c r="A262" s="7" t="s">
        <v>2328</v>
      </c>
      <c r="B262" s="7" t="s">
        <v>2475</v>
      </c>
      <c r="C262" s="7" t="s">
        <v>102</v>
      </c>
      <c r="D262" s="7" t="n">
        <v>1</v>
      </c>
      <c r="E262" s="7" t="n">
        <v>1</v>
      </c>
      <c r="F262" s="7" t="n">
        <v>3</v>
      </c>
      <c r="G262" s="7" t="s">
        <v>2477</v>
      </c>
      <c r="H262" s="7" t="s">
        <v>2477</v>
      </c>
    </row>
    <row r="263" customFormat="false" ht="15" hidden="false" customHeight="true" outlineLevel="0" collapsed="false">
      <c r="A263" s="7" t="s">
        <v>2328</v>
      </c>
      <c r="B263" s="7" t="s">
        <v>2485</v>
      </c>
      <c r="C263" s="7" t="s">
        <v>102</v>
      </c>
      <c r="D263" s="7" t="n">
        <v>1</v>
      </c>
      <c r="E263" s="7" t="n">
        <v>1</v>
      </c>
      <c r="F263" s="7" t="n">
        <v>3</v>
      </c>
      <c r="G263" s="7" t="s">
        <v>2487</v>
      </c>
      <c r="H263" s="7" t="s">
        <v>2487</v>
      </c>
    </row>
    <row r="264" customFormat="false" ht="15" hidden="false" customHeight="true" outlineLevel="0" collapsed="false">
      <c r="A264" s="7" t="s">
        <v>2328</v>
      </c>
      <c r="B264" s="8" t="s">
        <v>2493</v>
      </c>
      <c r="C264" s="7" t="s">
        <v>102</v>
      </c>
      <c r="D264" s="7" t="n">
        <v>1</v>
      </c>
      <c r="E264" s="7" t="n">
        <v>1</v>
      </c>
      <c r="F264" s="7" t="n">
        <v>2</v>
      </c>
      <c r="G264" s="7" t="s">
        <v>2495</v>
      </c>
      <c r="H264" s="7" t="s">
        <v>2495</v>
      </c>
    </row>
    <row r="265" customFormat="false" ht="15" hidden="false" customHeight="true" outlineLevel="0" collapsed="false">
      <c r="A265" s="7" t="s">
        <v>2328</v>
      </c>
      <c r="B265" s="7" t="s">
        <v>2499</v>
      </c>
      <c r="C265" s="7" t="s">
        <v>102</v>
      </c>
      <c r="D265" s="7" t="n">
        <v>1</v>
      </c>
      <c r="E265" s="7" t="n">
        <v>1</v>
      </c>
      <c r="F265" s="7" t="n">
        <v>2</v>
      </c>
      <c r="G265" s="7" t="s">
        <v>2501</v>
      </c>
      <c r="H265" s="7" t="s">
        <v>2501</v>
      </c>
    </row>
    <row r="266" customFormat="false" ht="15" hidden="false" customHeight="true" outlineLevel="0" collapsed="false">
      <c r="A266" s="7" t="s">
        <v>573</v>
      </c>
      <c r="B266" s="7" t="s">
        <v>2504</v>
      </c>
      <c r="C266" s="7" t="s">
        <v>102</v>
      </c>
      <c r="D266" s="7" t="n">
        <v>1</v>
      </c>
      <c r="E266" s="7" t="n">
        <v>1</v>
      </c>
      <c r="F266" s="7" t="n">
        <v>2</v>
      </c>
      <c r="G266" s="7" t="s">
        <v>2506</v>
      </c>
      <c r="H266" s="7" t="s">
        <v>2506</v>
      </c>
    </row>
    <row r="267" customFormat="false" ht="15" hidden="false" customHeight="true" outlineLevel="0" collapsed="false">
      <c r="A267" s="7" t="s">
        <v>573</v>
      </c>
      <c r="B267" s="7" t="s">
        <v>2511</v>
      </c>
      <c r="C267" s="7" t="s">
        <v>102</v>
      </c>
      <c r="D267" s="7" t="n">
        <v>1</v>
      </c>
      <c r="E267" s="7" t="n">
        <v>1</v>
      </c>
      <c r="F267" s="7" t="n">
        <v>3</v>
      </c>
      <c r="G267" s="7" t="s">
        <v>2513</v>
      </c>
      <c r="H267" s="7" t="s">
        <v>2513</v>
      </c>
    </row>
    <row r="268" customFormat="false" ht="15" hidden="false" customHeight="true" outlineLevel="0" collapsed="false">
      <c r="A268" s="7" t="s">
        <v>573</v>
      </c>
      <c r="B268" s="7" t="s">
        <v>212</v>
      </c>
      <c r="C268" s="7" t="s">
        <v>102</v>
      </c>
      <c r="D268" s="7" t="n">
        <v>1</v>
      </c>
      <c r="E268" s="7" t="n">
        <v>1</v>
      </c>
      <c r="F268" s="7" t="n">
        <v>2</v>
      </c>
      <c r="G268" s="7" t="s">
        <v>2533</v>
      </c>
      <c r="H268" s="7" t="s">
        <v>2533</v>
      </c>
    </row>
    <row r="269" customFormat="false" ht="15" hidden="false" customHeight="true" outlineLevel="0" collapsed="false">
      <c r="A269" s="7" t="s">
        <v>573</v>
      </c>
      <c r="B269" s="7" t="s">
        <v>684</v>
      </c>
      <c r="C269" s="7" t="s">
        <v>102</v>
      </c>
      <c r="D269" s="7" t="n">
        <v>1</v>
      </c>
      <c r="E269" s="7" t="n">
        <v>1</v>
      </c>
      <c r="F269" s="7" t="n">
        <v>3</v>
      </c>
      <c r="G269" s="7" t="s">
        <v>2539</v>
      </c>
      <c r="H269" s="7" t="s">
        <v>2539</v>
      </c>
    </row>
    <row r="270" customFormat="false" ht="15" hidden="false" customHeight="true" outlineLevel="0" collapsed="false">
      <c r="A270" s="7" t="s">
        <v>573</v>
      </c>
      <c r="B270" s="7" t="s">
        <v>674</v>
      </c>
      <c r="C270" s="7" t="s">
        <v>102</v>
      </c>
      <c r="D270" s="7" t="n">
        <v>1</v>
      </c>
      <c r="E270" s="7" t="n">
        <v>1</v>
      </c>
      <c r="F270" s="7" t="n">
        <v>2</v>
      </c>
      <c r="G270" s="7" t="s">
        <v>2547</v>
      </c>
      <c r="H270" s="7" t="s">
        <v>2547</v>
      </c>
    </row>
    <row r="271" customFormat="false" ht="15" hidden="false" customHeight="true" outlineLevel="0" collapsed="false">
      <c r="A271" s="7" t="s">
        <v>573</v>
      </c>
      <c r="B271" s="7" t="s">
        <v>2553</v>
      </c>
      <c r="C271" s="7" t="s">
        <v>102</v>
      </c>
      <c r="D271" s="7" t="n">
        <v>1</v>
      </c>
      <c r="E271" s="7" t="n">
        <v>1</v>
      </c>
      <c r="F271" s="7" t="n">
        <v>2</v>
      </c>
      <c r="G271" s="7" t="s">
        <v>2555</v>
      </c>
      <c r="H271" s="7" t="s">
        <v>2555</v>
      </c>
    </row>
    <row r="272" customFormat="false" ht="15" hidden="false" customHeight="true" outlineLevel="0" collapsed="false">
      <c r="A272" s="7" t="s">
        <v>573</v>
      </c>
      <c r="B272" s="8" t="s">
        <v>558</v>
      </c>
      <c r="C272" s="7" t="s">
        <v>102</v>
      </c>
      <c r="D272" s="7" t="n">
        <v>1</v>
      </c>
      <c r="E272" s="7" t="n">
        <v>1</v>
      </c>
      <c r="F272" s="7" t="n">
        <v>2</v>
      </c>
      <c r="G272" s="7" t="s">
        <v>2562</v>
      </c>
      <c r="H272" s="7" t="s">
        <v>2562</v>
      </c>
    </row>
    <row r="273" customFormat="false" ht="15" hidden="false" customHeight="true" outlineLevel="0" collapsed="false">
      <c r="A273" s="7" t="s">
        <v>573</v>
      </c>
      <c r="B273" s="7" t="s">
        <v>584</v>
      </c>
      <c r="C273" s="7" t="s">
        <v>102</v>
      </c>
      <c r="D273" s="7" t="n">
        <v>1</v>
      </c>
      <c r="E273" s="7" t="n">
        <v>1</v>
      </c>
      <c r="F273" s="7" t="n">
        <v>2</v>
      </c>
      <c r="G273" s="7" t="s">
        <v>2567</v>
      </c>
      <c r="H273" s="7" t="s">
        <v>2567</v>
      </c>
    </row>
    <row r="274" customFormat="false" ht="15" hidden="false" customHeight="true" outlineLevel="0" collapsed="false">
      <c r="A274" s="7" t="s">
        <v>573</v>
      </c>
      <c r="B274" s="7" t="s">
        <v>169</v>
      </c>
      <c r="C274" s="7" t="s">
        <v>102</v>
      </c>
      <c r="D274" s="7" t="n">
        <v>1</v>
      </c>
      <c r="E274" s="7" t="n">
        <v>1</v>
      </c>
      <c r="F274" s="7" t="n">
        <v>2</v>
      </c>
      <c r="G274" s="7" t="s">
        <v>2576</v>
      </c>
      <c r="H274" s="7" t="s">
        <v>2576</v>
      </c>
    </row>
    <row r="275" customFormat="false" ht="15" hidden="false" customHeight="true" outlineLevel="0" collapsed="false">
      <c r="A275" s="7" t="s">
        <v>573</v>
      </c>
      <c r="B275" s="7" t="s">
        <v>547</v>
      </c>
      <c r="C275" s="7" t="s">
        <v>102</v>
      </c>
      <c r="D275" s="7" t="n">
        <v>1</v>
      </c>
      <c r="E275" s="7" t="n">
        <v>1</v>
      </c>
      <c r="F275" s="7" t="n">
        <v>3</v>
      </c>
      <c r="G275" s="7" t="s">
        <v>2581</v>
      </c>
      <c r="H275" s="7" t="s">
        <v>2581</v>
      </c>
    </row>
    <row r="276" customFormat="false" ht="15" hidden="false" customHeight="true" outlineLevel="0" collapsed="false">
      <c r="A276" s="7" t="s">
        <v>573</v>
      </c>
      <c r="B276" s="7" t="s">
        <v>567</v>
      </c>
      <c r="C276" s="7" t="s">
        <v>102</v>
      </c>
      <c r="D276" s="7" t="n">
        <v>1</v>
      </c>
      <c r="E276" s="7" t="n">
        <v>1</v>
      </c>
      <c r="F276" s="7" t="n">
        <v>2</v>
      </c>
      <c r="G276" s="7" t="s">
        <v>2589</v>
      </c>
      <c r="H276" s="7" t="s">
        <v>2589</v>
      </c>
    </row>
    <row r="277" customFormat="false" ht="15" hidden="false" customHeight="true" outlineLevel="0" collapsed="false">
      <c r="A277" s="7" t="s">
        <v>573</v>
      </c>
      <c r="B277" s="8" t="s">
        <v>2594</v>
      </c>
      <c r="C277" s="7" t="s">
        <v>297</v>
      </c>
      <c r="D277" s="7" t="n">
        <v>1</v>
      </c>
      <c r="E277" s="7" t="n">
        <v>1</v>
      </c>
      <c r="F277" s="7" t="n">
        <v>1</v>
      </c>
      <c r="G277" s="7" t="s">
        <v>2596</v>
      </c>
      <c r="H277" s="7" t="s">
        <v>2596</v>
      </c>
    </row>
    <row r="278" customFormat="false" ht="15" hidden="false" customHeight="true" outlineLevel="0" collapsed="false">
      <c r="A278" s="7" t="s">
        <v>573</v>
      </c>
      <c r="B278" s="7" t="s">
        <v>2599</v>
      </c>
      <c r="C278" s="7" t="s">
        <v>297</v>
      </c>
      <c r="D278" s="7" t="n">
        <v>1</v>
      </c>
      <c r="E278" s="7" t="n">
        <v>1</v>
      </c>
      <c r="F278" s="7" t="n">
        <v>1</v>
      </c>
      <c r="G278" s="7" t="s">
        <v>2601</v>
      </c>
      <c r="H278" s="7" t="s">
        <v>2601</v>
      </c>
    </row>
    <row r="279" customFormat="false" ht="15" hidden="false" customHeight="true" outlineLevel="0" collapsed="false">
      <c r="A279" s="7" t="s">
        <v>573</v>
      </c>
      <c r="B279" s="7" t="s">
        <v>2605</v>
      </c>
      <c r="C279" s="7" t="s">
        <v>297</v>
      </c>
      <c r="D279" s="7" t="n">
        <v>1</v>
      </c>
      <c r="E279" s="7" t="n">
        <v>1</v>
      </c>
      <c r="F279" s="7" t="n">
        <v>3</v>
      </c>
      <c r="G279" s="7" t="s">
        <v>2607</v>
      </c>
      <c r="H279" s="7" t="s">
        <v>2607</v>
      </c>
    </row>
    <row r="280" customFormat="false" ht="15" hidden="false" customHeight="true" outlineLevel="0" collapsed="false">
      <c r="A280" s="7" t="s">
        <v>573</v>
      </c>
      <c r="B280" s="7" t="s">
        <v>2609</v>
      </c>
      <c r="C280" s="7" t="s">
        <v>297</v>
      </c>
      <c r="D280" s="7" t="n">
        <v>1</v>
      </c>
      <c r="E280" s="7" t="n">
        <v>1</v>
      </c>
      <c r="F280" s="7" t="n">
        <v>1</v>
      </c>
      <c r="G280" s="7" t="s">
        <v>2611</v>
      </c>
      <c r="H280" s="7" t="s">
        <v>2611</v>
      </c>
    </row>
    <row r="281" customFormat="false" ht="15" hidden="false" customHeight="true" outlineLevel="0" collapsed="false">
      <c r="A281" s="7" t="s">
        <v>573</v>
      </c>
      <c r="B281" s="8" t="s">
        <v>2614</v>
      </c>
      <c r="C281" s="7" t="s">
        <v>297</v>
      </c>
      <c r="D281" s="7" t="n">
        <v>1</v>
      </c>
      <c r="E281" s="7" t="n">
        <v>1</v>
      </c>
      <c r="F281" s="7" t="n">
        <v>3</v>
      </c>
      <c r="G281" s="7" t="s">
        <v>2616</v>
      </c>
      <c r="H281" s="7" t="s">
        <v>2616</v>
      </c>
    </row>
    <row r="282" customFormat="false" ht="15" hidden="false" customHeight="true" outlineLevel="0" collapsed="false">
      <c r="A282" s="7" t="s">
        <v>573</v>
      </c>
      <c r="B282" s="7" t="s">
        <v>2624</v>
      </c>
      <c r="C282" s="7" t="s">
        <v>297</v>
      </c>
      <c r="D282" s="7" t="n">
        <v>1</v>
      </c>
      <c r="E282" s="7" t="n">
        <v>1</v>
      </c>
      <c r="F282" s="7" t="n">
        <v>1</v>
      </c>
      <c r="G282" s="7" t="s">
        <v>2626</v>
      </c>
      <c r="H282" s="7" t="s">
        <v>2626</v>
      </c>
    </row>
    <row r="283" customFormat="false" ht="15" hidden="false" customHeight="true" outlineLevel="0" collapsed="false">
      <c r="A283" s="7" t="s">
        <v>1003</v>
      </c>
      <c r="B283" s="8" t="s">
        <v>1192</v>
      </c>
      <c r="C283" s="7" t="s">
        <v>102</v>
      </c>
      <c r="D283" s="7" t="n">
        <v>1</v>
      </c>
      <c r="E283" s="7" t="n">
        <v>1</v>
      </c>
      <c r="F283" s="7" t="n">
        <v>2</v>
      </c>
      <c r="G283" s="7" t="s">
        <v>2640</v>
      </c>
      <c r="H283" s="7" t="s">
        <v>2640</v>
      </c>
    </row>
    <row r="284" customFormat="false" ht="15" hidden="false" customHeight="true" outlineLevel="0" collapsed="false">
      <c r="A284" s="7" t="s">
        <v>1003</v>
      </c>
      <c r="B284" s="7" t="s">
        <v>1213</v>
      </c>
      <c r="C284" s="7" t="s">
        <v>102</v>
      </c>
      <c r="D284" s="7" t="n">
        <v>1</v>
      </c>
      <c r="E284" s="7" t="n">
        <v>1</v>
      </c>
      <c r="F284" s="7" t="n">
        <v>3</v>
      </c>
      <c r="G284" s="7" t="s">
        <v>2644</v>
      </c>
      <c r="H284" s="7" t="s">
        <v>2644</v>
      </c>
    </row>
    <row r="285" customFormat="false" ht="15" hidden="false" customHeight="true" outlineLevel="0" collapsed="false">
      <c r="A285" s="7" t="s">
        <v>318</v>
      </c>
      <c r="B285" s="7" t="s">
        <v>1721</v>
      </c>
      <c r="C285" s="7" t="s">
        <v>102</v>
      </c>
      <c r="D285" s="7" t="n">
        <v>1</v>
      </c>
      <c r="E285" s="7" t="n">
        <v>1</v>
      </c>
      <c r="F285" s="7" t="n">
        <v>1</v>
      </c>
      <c r="G285" s="7" t="s">
        <v>2691</v>
      </c>
      <c r="H285" s="7" t="s">
        <v>2691</v>
      </c>
    </row>
    <row r="286" customFormat="false" ht="15" hidden="false" customHeight="true" outlineLevel="0" collapsed="false">
      <c r="A286" s="7" t="s">
        <v>318</v>
      </c>
      <c r="B286" s="7" t="s">
        <v>2693</v>
      </c>
      <c r="C286" s="7" t="s">
        <v>102</v>
      </c>
      <c r="D286" s="7" t="n">
        <v>1</v>
      </c>
      <c r="E286" s="7" t="n">
        <v>1</v>
      </c>
      <c r="F286" s="7" t="n">
        <v>2</v>
      </c>
      <c r="G286" s="7" t="s">
        <v>2695</v>
      </c>
      <c r="H286" s="7" t="s">
        <v>2695</v>
      </c>
    </row>
    <row r="287" customFormat="false" ht="15" hidden="false" customHeight="true" outlineLevel="0" collapsed="false">
      <c r="A287" s="7" t="s">
        <v>318</v>
      </c>
      <c r="B287" s="7" t="s">
        <v>2702</v>
      </c>
      <c r="C287" s="7" t="s">
        <v>102</v>
      </c>
      <c r="D287" s="7" t="n">
        <v>1</v>
      </c>
      <c r="E287" s="7" t="n">
        <v>1</v>
      </c>
      <c r="F287" s="7" t="n">
        <v>3</v>
      </c>
      <c r="G287" s="7" t="s">
        <v>2704</v>
      </c>
      <c r="H287" s="7" t="s">
        <v>2704</v>
      </c>
    </row>
    <row r="288" customFormat="false" ht="15" hidden="false" customHeight="true" outlineLevel="0" collapsed="false">
      <c r="A288" s="7" t="s">
        <v>318</v>
      </c>
      <c r="B288" s="7" t="s">
        <v>2712</v>
      </c>
      <c r="C288" s="7" t="s">
        <v>102</v>
      </c>
      <c r="D288" s="7" t="n">
        <v>1</v>
      </c>
      <c r="E288" s="7" t="n">
        <v>1</v>
      </c>
      <c r="F288" s="7" t="n">
        <v>2</v>
      </c>
      <c r="G288" s="7" t="s">
        <v>2714</v>
      </c>
      <c r="H288" s="7" t="s">
        <v>2714</v>
      </c>
    </row>
    <row r="289" customFormat="false" ht="15" hidden="false" customHeight="true" outlineLevel="0" collapsed="false">
      <c r="A289" s="7" t="s">
        <v>318</v>
      </c>
      <c r="B289" s="7" t="s">
        <v>2724</v>
      </c>
      <c r="C289" s="7" t="s">
        <v>102</v>
      </c>
      <c r="D289" s="7" t="n">
        <v>1</v>
      </c>
      <c r="E289" s="7" t="n">
        <v>1</v>
      </c>
      <c r="F289" s="7" t="n">
        <v>2</v>
      </c>
      <c r="G289" s="7" t="s">
        <v>2726</v>
      </c>
      <c r="H289" s="7" t="s">
        <v>2726</v>
      </c>
    </row>
    <row r="290" customFormat="false" ht="15" hidden="false" customHeight="true" outlineLevel="0" collapsed="false">
      <c r="A290" s="7" t="s">
        <v>318</v>
      </c>
      <c r="B290" s="7" t="s">
        <v>1016</v>
      </c>
      <c r="C290" s="7" t="s">
        <v>102</v>
      </c>
      <c r="D290" s="7" t="n">
        <v>1</v>
      </c>
      <c r="E290" s="7" t="n">
        <v>1</v>
      </c>
      <c r="F290" s="7" t="n">
        <v>2</v>
      </c>
      <c r="G290" s="7" t="s">
        <v>2732</v>
      </c>
      <c r="H290" s="7" t="s">
        <v>2732</v>
      </c>
    </row>
    <row r="291" customFormat="false" ht="15" hidden="false" customHeight="true" outlineLevel="0" collapsed="false">
      <c r="A291" s="7" t="s">
        <v>318</v>
      </c>
      <c r="B291" s="7" t="s">
        <v>2745</v>
      </c>
      <c r="C291" s="7" t="s">
        <v>102</v>
      </c>
      <c r="D291" s="7" t="n">
        <v>1</v>
      </c>
      <c r="E291" s="7" t="n">
        <v>1</v>
      </c>
      <c r="F291" s="7" t="n">
        <v>3</v>
      </c>
      <c r="G291" s="7" t="s">
        <v>2747</v>
      </c>
      <c r="H291" s="7" t="s">
        <v>2747</v>
      </c>
    </row>
    <row r="292" customFormat="false" ht="15" hidden="false" customHeight="true" outlineLevel="0" collapsed="false">
      <c r="A292" s="7" t="s">
        <v>318</v>
      </c>
      <c r="B292" s="7" t="s">
        <v>271</v>
      </c>
      <c r="C292" s="7" t="s">
        <v>102</v>
      </c>
      <c r="D292" s="7" t="n">
        <v>1</v>
      </c>
      <c r="E292" s="7" t="n">
        <v>1</v>
      </c>
      <c r="F292" s="7" t="n">
        <v>3</v>
      </c>
      <c r="G292" s="7" t="s">
        <v>320</v>
      </c>
      <c r="H292" s="7" t="s">
        <v>320</v>
      </c>
    </row>
    <row r="293" customFormat="false" ht="15" hidden="false" customHeight="true" outlineLevel="0" collapsed="false">
      <c r="A293" s="7" t="s">
        <v>318</v>
      </c>
      <c r="B293" s="7" t="s">
        <v>2781</v>
      </c>
      <c r="C293" s="7" t="s">
        <v>297</v>
      </c>
      <c r="D293" s="7" t="n">
        <v>1</v>
      </c>
      <c r="E293" s="7" t="n">
        <v>1</v>
      </c>
      <c r="F293" s="7" t="n">
        <v>1</v>
      </c>
      <c r="G293" s="7" t="s">
        <v>2783</v>
      </c>
      <c r="H293" s="7" t="s">
        <v>2783</v>
      </c>
    </row>
    <row r="294" customFormat="false" ht="15" hidden="false" customHeight="true" outlineLevel="0" collapsed="false">
      <c r="A294" s="7" t="s">
        <v>318</v>
      </c>
      <c r="B294" s="7" t="s">
        <v>684</v>
      </c>
      <c r="C294" s="7" t="s">
        <v>297</v>
      </c>
      <c r="D294" s="7" t="n">
        <v>1</v>
      </c>
      <c r="E294" s="7" t="n">
        <v>1</v>
      </c>
      <c r="F294" s="7" t="n">
        <v>3</v>
      </c>
      <c r="G294" s="7" t="s">
        <v>2785</v>
      </c>
      <c r="H294" s="7" t="s">
        <v>2785</v>
      </c>
    </row>
    <row r="295" customFormat="false" ht="15" hidden="false" customHeight="true" outlineLevel="0" collapsed="false">
      <c r="A295" s="7" t="s">
        <v>2629</v>
      </c>
      <c r="B295" s="7" t="s">
        <v>2842</v>
      </c>
      <c r="C295" s="7" t="s">
        <v>102</v>
      </c>
      <c r="D295" s="7" t="n">
        <v>1</v>
      </c>
      <c r="E295" s="7" t="n">
        <v>1</v>
      </c>
      <c r="F295" s="7" t="n">
        <v>2</v>
      </c>
      <c r="G295" s="7" t="s">
        <v>2844</v>
      </c>
      <c r="H295" s="7" t="s">
        <v>2844</v>
      </c>
    </row>
    <row r="296" customFormat="false" ht="15" hidden="false" customHeight="true" outlineLevel="0" collapsed="false">
      <c r="A296" s="7" t="s">
        <v>2629</v>
      </c>
      <c r="B296" s="8" t="s">
        <v>2849</v>
      </c>
      <c r="C296" s="7" t="s">
        <v>102</v>
      </c>
      <c r="D296" s="7" t="n">
        <v>1</v>
      </c>
      <c r="E296" s="7" t="n">
        <v>1</v>
      </c>
      <c r="F296" s="7" t="n">
        <v>2</v>
      </c>
      <c r="G296" s="7" t="s">
        <v>2851</v>
      </c>
      <c r="H296" s="7" t="s">
        <v>2851</v>
      </c>
    </row>
    <row r="297" customFormat="false" ht="15" hidden="false" customHeight="true" outlineLevel="0" collapsed="false">
      <c r="A297" s="7" t="s">
        <v>2629</v>
      </c>
      <c r="B297" s="8" t="s">
        <v>2854</v>
      </c>
      <c r="C297" s="7" t="s">
        <v>102</v>
      </c>
      <c r="D297" s="7" t="n">
        <v>1</v>
      </c>
      <c r="E297" s="7" t="n">
        <v>1</v>
      </c>
      <c r="F297" s="7" t="n">
        <v>3</v>
      </c>
      <c r="G297" s="7" t="s">
        <v>2856</v>
      </c>
      <c r="H297" s="7" t="s">
        <v>2856</v>
      </c>
    </row>
    <row r="298" customFormat="false" ht="15" hidden="false" customHeight="true" outlineLevel="0" collapsed="false">
      <c r="A298" s="7" t="s">
        <v>2629</v>
      </c>
      <c r="B298" s="7" t="s">
        <v>2866</v>
      </c>
      <c r="C298" s="7" t="s">
        <v>102</v>
      </c>
      <c r="D298" s="7" t="n">
        <v>1</v>
      </c>
      <c r="E298" s="7" t="n">
        <v>1</v>
      </c>
      <c r="F298" s="7" t="n">
        <v>2</v>
      </c>
      <c r="G298" s="7" t="s">
        <v>2868</v>
      </c>
      <c r="H298" s="7" t="s">
        <v>2868</v>
      </c>
    </row>
    <row r="299" customFormat="false" ht="15" hidden="false" customHeight="true" outlineLevel="0" collapsed="false">
      <c r="A299" s="7" t="s">
        <v>2629</v>
      </c>
      <c r="B299" s="7" t="s">
        <v>2874</v>
      </c>
      <c r="C299" s="7" t="s">
        <v>102</v>
      </c>
      <c r="D299" s="7" t="n">
        <v>1</v>
      </c>
      <c r="E299" s="7" t="n">
        <v>1</v>
      </c>
      <c r="F299" s="7" t="n">
        <v>2</v>
      </c>
      <c r="G299" s="7" t="s">
        <v>2876</v>
      </c>
      <c r="H299" s="7" t="s">
        <v>2876</v>
      </c>
    </row>
    <row r="300" customFormat="false" ht="15" hidden="false" customHeight="true" outlineLevel="0" collapsed="false">
      <c r="A300" s="7" t="s">
        <v>2629</v>
      </c>
      <c r="B300" s="8" t="s">
        <v>2882</v>
      </c>
      <c r="C300" s="7" t="s">
        <v>102</v>
      </c>
      <c r="D300" s="7" t="n">
        <v>1</v>
      </c>
      <c r="E300" s="7" t="n">
        <v>1</v>
      </c>
      <c r="F300" s="7" t="n">
        <v>2</v>
      </c>
      <c r="G300" s="7" t="s">
        <v>2884</v>
      </c>
      <c r="H300" s="7" t="s">
        <v>2884</v>
      </c>
    </row>
    <row r="301" customFormat="false" ht="15" hidden="false" customHeight="true" outlineLevel="0" collapsed="false">
      <c r="A301" s="7" t="s">
        <v>2629</v>
      </c>
      <c r="B301" s="7" t="s">
        <v>478</v>
      </c>
      <c r="C301" s="7" t="s">
        <v>102</v>
      </c>
      <c r="D301" s="7" t="n">
        <v>1</v>
      </c>
      <c r="E301" s="7" t="n">
        <v>1</v>
      </c>
      <c r="F301" s="7" t="n">
        <v>3</v>
      </c>
      <c r="G301" s="7" t="s">
        <v>2889</v>
      </c>
      <c r="H301" s="7" t="s">
        <v>2889</v>
      </c>
    </row>
    <row r="302" customFormat="false" ht="15" hidden="false" customHeight="true" outlineLevel="0" collapsed="false">
      <c r="A302" s="7" t="s">
        <v>2629</v>
      </c>
      <c r="B302" s="7" t="s">
        <v>2789</v>
      </c>
      <c r="C302" s="7" t="s">
        <v>102</v>
      </c>
      <c r="D302" s="7" t="n">
        <v>1</v>
      </c>
      <c r="E302" s="7" t="n">
        <v>1</v>
      </c>
      <c r="F302" s="7" t="n">
        <v>3</v>
      </c>
      <c r="G302" s="7" t="s">
        <v>2897</v>
      </c>
      <c r="H302" s="7" t="s">
        <v>2897</v>
      </c>
    </row>
    <row r="303" customFormat="false" ht="15" hidden="false" customHeight="true" outlineLevel="0" collapsed="false">
      <c r="A303" s="7" t="s">
        <v>2629</v>
      </c>
      <c r="B303" s="7" t="s">
        <v>2904</v>
      </c>
      <c r="C303" s="7" t="s">
        <v>102</v>
      </c>
      <c r="D303" s="7" t="n">
        <v>1</v>
      </c>
      <c r="E303" s="7" t="n">
        <v>1</v>
      </c>
      <c r="F303" s="7" t="n">
        <v>3</v>
      </c>
      <c r="G303" s="7" t="s">
        <v>2906</v>
      </c>
      <c r="H303" s="7" t="s">
        <v>2906</v>
      </c>
    </row>
    <row r="304" customFormat="false" ht="15" hidden="false" customHeight="true" outlineLevel="0" collapsed="false">
      <c r="A304" s="7" t="s">
        <v>2629</v>
      </c>
      <c r="B304" s="7" t="s">
        <v>1003</v>
      </c>
      <c r="C304" s="7" t="s">
        <v>102</v>
      </c>
      <c r="D304" s="7" t="n">
        <v>1</v>
      </c>
      <c r="E304" s="7" t="n">
        <v>1</v>
      </c>
      <c r="F304" s="7" t="n">
        <v>2</v>
      </c>
      <c r="G304" s="7" t="s">
        <v>2631</v>
      </c>
      <c r="H304" s="7" t="s">
        <v>2631</v>
      </c>
    </row>
    <row r="305" customFormat="false" ht="15" hidden="false" customHeight="true" outlineLevel="0" collapsed="false">
      <c r="A305" s="7" t="s">
        <v>2629</v>
      </c>
      <c r="B305" s="7" t="s">
        <v>2926</v>
      </c>
      <c r="C305" s="7" t="s">
        <v>102</v>
      </c>
      <c r="D305" s="7" t="n">
        <v>1</v>
      </c>
      <c r="E305" s="7" t="n">
        <v>1</v>
      </c>
      <c r="F305" s="7" t="n">
        <v>2</v>
      </c>
      <c r="G305" s="7" t="s">
        <v>2928</v>
      </c>
      <c r="H305" s="7" t="s">
        <v>2928</v>
      </c>
    </row>
    <row r="306" customFormat="false" ht="15" hidden="false" customHeight="true" outlineLevel="0" collapsed="false">
      <c r="A306" s="7" t="s">
        <v>2629</v>
      </c>
      <c r="B306" s="8" t="s">
        <v>1192</v>
      </c>
      <c r="C306" s="7" t="s">
        <v>102</v>
      </c>
      <c r="D306" s="7" t="n">
        <v>1</v>
      </c>
      <c r="E306" s="7" t="n">
        <v>1</v>
      </c>
      <c r="F306" s="7" t="n">
        <v>2</v>
      </c>
      <c r="G306" s="7" t="s">
        <v>2934</v>
      </c>
      <c r="H306" s="7" t="s">
        <v>2934</v>
      </c>
    </row>
    <row r="307" customFormat="false" ht="15" hidden="false" customHeight="true" outlineLevel="0" collapsed="false">
      <c r="A307" s="7" t="s">
        <v>2629</v>
      </c>
      <c r="B307" s="7" t="s">
        <v>2659</v>
      </c>
      <c r="C307" s="7" t="s">
        <v>102</v>
      </c>
      <c r="D307" s="7" t="n">
        <v>1</v>
      </c>
      <c r="E307" s="7" t="n">
        <v>1</v>
      </c>
      <c r="F307" s="7" t="n">
        <v>3</v>
      </c>
      <c r="G307" s="7" t="s">
        <v>2939</v>
      </c>
      <c r="H307" s="7" t="s">
        <v>2939</v>
      </c>
    </row>
    <row r="308" customFormat="false" ht="15" hidden="false" customHeight="true" outlineLevel="0" collapsed="false">
      <c r="A308" s="7" t="s">
        <v>2629</v>
      </c>
      <c r="B308" s="7" t="s">
        <v>1213</v>
      </c>
      <c r="C308" s="7" t="s">
        <v>102</v>
      </c>
      <c r="D308" s="7" t="n">
        <v>1</v>
      </c>
      <c r="E308" s="7" t="n">
        <v>1</v>
      </c>
      <c r="F308" s="7" t="n">
        <v>2</v>
      </c>
      <c r="G308" s="7" t="s">
        <v>2949</v>
      </c>
      <c r="H308" s="7" t="s">
        <v>2949</v>
      </c>
    </row>
    <row r="309" customFormat="false" ht="15" hidden="false" customHeight="true" outlineLevel="0" collapsed="false">
      <c r="A309" s="7" t="s">
        <v>2953</v>
      </c>
      <c r="B309" s="8" t="s">
        <v>3005</v>
      </c>
      <c r="C309" s="7" t="s">
        <v>102</v>
      </c>
      <c r="D309" s="7" t="n">
        <v>1</v>
      </c>
      <c r="E309" s="7" t="n">
        <v>1</v>
      </c>
      <c r="F309" s="7" t="n">
        <v>3</v>
      </c>
      <c r="G309" s="7" t="s">
        <v>3007</v>
      </c>
      <c r="H309" s="7" t="s">
        <v>3007</v>
      </c>
    </row>
    <row r="310" customFormat="false" ht="15" hidden="false" customHeight="true" outlineLevel="0" collapsed="false">
      <c r="A310" s="7" t="s">
        <v>2953</v>
      </c>
      <c r="B310" s="7" t="s">
        <v>3012</v>
      </c>
      <c r="C310" s="7" t="s">
        <v>102</v>
      </c>
      <c r="D310" s="7" t="n">
        <v>1</v>
      </c>
      <c r="E310" s="7" t="n">
        <v>1</v>
      </c>
      <c r="F310" s="7" t="n">
        <v>2</v>
      </c>
      <c r="G310" s="7" t="s">
        <v>3014</v>
      </c>
      <c r="H310" s="7" t="s">
        <v>3014</v>
      </c>
    </row>
    <row r="311" customFormat="false" ht="15" hidden="false" customHeight="true" outlineLevel="0" collapsed="false">
      <c r="A311" s="7" t="s">
        <v>2953</v>
      </c>
      <c r="B311" s="7" t="s">
        <v>515</v>
      </c>
      <c r="C311" s="7" t="s">
        <v>102</v>
      </c>
      <c r="D311" s="7" t="n">
        <v>1</v>
      </c>
      <c r="E311" s="7" t="n">
        <v>1</v>
      </c>
      <c r="F311" s="7" t="n">
        <v>3</v>
      </c>
      <c r="G311" s="7" t="s">
        <v>3020</v>
      </c>
      <c r="H311" s="7" t="s">
        <v>3020</v>
      </c>
    </row>
    <row r="312" customFormat="false" ht="15" hidden="false" customHeight="true" outlineLevel="0" collapsed="false">
      <c r="A312" s="7" t="s">
        <v>2953</v>
      </c>
      <c r="B312" s="7" t="s">
        <v>1016</v>
      </c>
      <c r="C312" s="7" t="s">
        <v>102</v>
      </c>
      <c r="D312" s="7" t="n">
        <v>1</v>
      </c>
      <c r="E312" s="7" t="n">
        <v>1</v>
      </c>
      <c r="F312" s="7" t="n">
        <v>3</v>
      </c>
      <c r="G312" s="7" t="s">
        <v>3029</v>
      </c>
      <c r="H312" s="7" t="s">
        <v>3029</v>
      </c>
    </row>
    <row r="313" customFormat="false" ht="15" hidden="false" customHeight="true" outlineLevel="0" collapsed="false">
      <c r="A313" s="7" t="s">
        <v>2953</v>
      </c>
      <c r="B313" s="8" t="s">
        <v>3037</v>
      </c>
      <c r="C313" s="7" t="s">
        <v>102</v>
      </c>
      <c r="D313" s="7" t="n">
        <v>1</v>
      </c>
      <c r="E313" s="7" t="n">
        <v>1</v>
      </c>
      <c r="F313" s="7" t="n">
        <v>3</v>
      </c>
      <c r="G313" s="7" t="s">
        <v>3039</v>
      </c>
      <c r="H313" s="7" t="s">
        <v>3039</v>
      </c>
    </row>
    <row r="314" customFormat="false" ht="15" hidden="false" customHeight="true" outlineLevel="0" collapsed="false">
      <c r="A314" s="7" t="s">
        <v>2953</v>
      </c>
      <c r="B314" s="7" t="s">
        <v>3047</v>
      </c>
      <c r="C314" s="7" t="s">
        <v>102</v>
      </c>
      <c r="D314" s="7" t="n">
        <v>1</v>
      </c>
      <c r="E314" s="7" t="n">
        <v>1</v>
      </c>
      <c r="F314" s="7" t="n">
        <v>2</v>
      </c>
      <c r="G314" s="7" t="s">
        <v>3049</v>
      </c>
      <c r="H314" s="7" t="s">
        <v>3049</v>
      </c>
    </row>
    <row r="315" customFormat="false" ht="15" hidden="false" customHeight="true" outlineLevel="0" collapsed="false">
      <c r="A315" s="7" t="s">
        <v>2953</v>
      </c>
      <c r="B315" s="7" t="s">
        <v>3052</v>
      </c>
      <c r="C315" s="7" t="s">
        <v>102</v>
      </c>
      <c r="D315" s="7" t="n">
        <v>1</v>
      </c>
      <c r="E315" s="7" t="n">
        <v>1</v>
      </c>
      <c r="F315" s="7" t="n">
        <v>3</v>
      </c>
      <c r="G315" s="7" t="s">
        <v>3054</v>
      </c>
      <c r="H315" s="7" t="s">
        <v>3054</v>
      </c>
    </row>
    <row r="316" customFormat="false" ht="15" hidden="false" customHeight="true" outlineLevel="0" collapsed="false">
      <c r="A316" s="7" t="s">
        <v>2953</v>
      </c>
      <c r="B316" s="7" t="s">
        <v>2693</v>
      </c>
      <c r="C316" s="7" t="s">
        <v>102</v>
      </c>
      <c r="D316" s="7" t="n">
        <v>1</v>
      </c>
      <c r="E316" s="7" t="n">
        <v>1</v>
      </c>
      <c r="F316" s="7" t="n">
        <v>2</v>
      </c>
      <c r="G316" s="7" t="s">
        <v>3061</v>
      </c>
      <c r="H316" s="7" t="s">
        <v>3061</v>
      </c>
    </row>
    <row r="317" customFormat="false" ht="15" hidden="false" customHeight="true" outlineLevel="0" collapsed="false">
      <c r="A317" s="7" t="s">
        <v>2659</v>
      </c>
      <c r="B317" s="7" t="s">
        <v>3142</v>
      </c>
      <c r="C317" s="7" t="s">
        <v>102</v>
      </c>
      <c r="D317" s="7" t="n">
        <v>1</v>
      </c>
      <c r="E317" s="7" t="n">
        <v>1</v>
      </c>
      <c r="F317" s="7" t="n">
        <v>2</v>
      </c>
      <c r="G317" s="7" t="s">
        <v>3144</v>
      </c>
      <c r="H317" s="7" t="s">
        <v>3144</v>
      </c>
    </row>
    <row r="318" customFormat="false" ht="15" hidden="false" customHeight="true" outlineLevel="0" collapsed="false">
      <c r="A318" s="7" t="s">
        <v>2659</v>
      </c>
      <c r="B318" s="7" t="s">
        <v>567</v>
      </c>
      <c r="C318" s="7" t="s">
        <v>102</v>
      </c>
      <c r="D318" s="7" t="n">
        <v>1</v>
      </c>
      <c r="E318" s="7" t="n">
        <v>1</v>
      </c>
      <c r="F318" s="7" t="n">
        <v>2</v>
      </c>
      <c r="G318" s="7" t="s">
        <v>3150</v>
      </c>
      <c r="H318" s="7" t="s">
        <v>3150</v>
      </c>
    </row>
    <row r="319" customFormat="false" ht="15" hidden="false" customHeight="true" outlineLevel="0" collapsed="false">
      <c r="A319" s="7" t="s">
        <v>2659</v>
      </c>
      <c r="B319" s="7" t="s">
        <v>3154</v>
      </c>
      <c r="C319" s="7" t="s">
        <v>102</v>
      </c>
      <c r="D319" s="7" t="n">
        <v>1</v>
      </c>
      <c r="E319" s="7" t="n">
        <v>1</v>
      </c>
      <c r="F319" s="7" t="n">
        <v>2</v>
      </c>
      <c r="G319" s="7" t="s">
        <v>3156</v>
      </c>
      <c r="H319" s="7" t="s">
        <v>3156</v>
      </c>
    </row>
    <row r="320" customFormat="false" ht="15" hidden="false" customHeight="true" outlineLevel="0" collapsed="false">
      <c r="A320" s="7" t="s">
        <v>2659</v>
      </c>
      <c r="B320" s="7" t="s">
        <v>3161</v>
      </c>
      <c r="C320" s="7" t="s">
        <v>102</v>
      </c>
      <c r="D320" s="7" t="n">
        <v>1</v>
      </c>
      <c r="E320" s="7" t="n">
        <v>1</v>
      </c>
      <c r="F320" s="7" t="n">
        <v>2</v>
      </c>
      <c r="G320" s="7" t="s">
        <v>3163</v>
      </c>
      <c r="H320" s="7" t="s">
        <v>3163</v>
      </c>
    </row>
    <row r="321" customFormat="false" ht="15" hidden="false" customHeight="true" outlineLevel="0" collapsed="false">
      <c r="A321" s="7" t="s">
        <v>2659</v>
      </c>
      <c r="B321" s="8" t="s">
        <v>1192</v>
      </c>
      <c r="C321" s="7" t="s">
        <v>102</v>
      </c>
      <c r="D321" s="7" t="n">
        <v>1</v>
      </c>
      <c r="E321" s="7" t="n">
        <v>1</v>
      </c>
      <c r="F321" s="7" t="n">
        <v>3</v>
      </c>
      <c r="G321" s="7" t="s">
        <v>3174</v>
      </c>
      <c r="H321" s="7" t="s">
        <v>3174</v>
      </c>
    </row>
    <row r="322" customFormat="false" ht="15" hidden="false" customHeight="true" outlineLevel="0" collapsed="false">
      <c r="A322" s="7" t="s">
        <v>2659</v>
      </c>
      <c r="B322" s="7" t="s">
        <v>1213</v>
      </c>
      <c r="C322" s="7" t="s">
        <v>102</v>
      </c>
      <c r="D322" s="7" t="n">
        <v>1</v>
      </c>
      <c r="E322" s="7" t="n">
        <v>1</v>
      </c>
      <c r="F322" s="7" t="n">
        <v>2</v>
      </c>
      <c r="G322" s="7" t="s">
        <v>3183</v>
      </c>
      <c r="H322" s="7" t="s">
        <v>3183</v>
      </c>
    </row>
    <row r="323" customFormat="false" ht="15" hidden="false" customHeight="true" outlineLevel="0" collapsed="false">
      <c r="A323" s="7" t="s">
        <v>2659</v>
      </c>
      <c r="B323" s="7" t="s">
        <v>1003</v>
      </c>
      <c r="C323" s="7" t="s">
        <v>102</v>
      </c>
      <c r="D323" s="7" t="n">
        <v>1</v>
      </c>
      <c r="E323" s="7" t="n">
        <v>1</v>
      </c>
      <c r="F323" s="7" t="n">
        <v>2</v>
      </c>
      <c r="G323" s="7" t="s">
        <v>2661</v>
      </c>
      <c r="H323" s="7" t="s">
        <v>2661</v>
      </c>
    </row>
    <row r="324" customFormat="false" ht="15" hidden="false" customHeight="true" outlineLevel="0" collapsed="false">
      <c r="A324" s="7" t="s">
        <v>1213</v>
      </c>
      <c r="B324" s="7" t="s">
        <v>3195</v>
      </c>
      <c r="C324" s="7" t="s">
        <v>102</v>
      </c>
      <c r="D324" s="7" t="n">
        <v>1</v>
      </c>
      <c r="E324" s="7" t="n">
        <v>1</v>
      </c>
      <c r="F324" s="7" t="n">
        <v>1</v>
      </c>
      <c r="G324" s="7" t="s">
        <v>3197</v>
      </c>
      <c r="H324" s="7" t="s">
        <v>3197</v>
      </c>
    </row>
    <row r="325" customFormat="false" ht="15" hidden="false" customHeight="true" outlineLevel="0" collapsed="false">
      <c r="A325" s="7" t="s">
        <v>1213</v>
      </c>
      <c r="B325" s="7" t="s">
        <v>3201</v>
      </c>
      <c r="C325" s="7" t="s">
        <v>102</v>
      </c>
      <c r="D325" s="7" t="n">
        <v>1</v>
      </c>
      <c r="E325" s="7" t="n">
        <v>1</v>
      </c>
      <c r="F325" s="7" t="n">
        <v>3</v>
      </c>
      <c r="G325" s="7" t="s">
        <v>3203</v>
      </c>
      <c r="H325" s="7" t="s">
        <v>3203</v>
      </c>
    </row>
    <row r="326" customFormat="false" ht="15" hidden="false" customHeight="true" outlineLevel="0" collapsed="false">
      <c r="A326" s="7" t="s">
        <v>1213</v>
      </c>
      <c r="B326" s="7" t="s">
        <v>2001</v>
      </c>
      <c r="C326" s="7" t="s">
        <v>102</v>
      </c>
      <c r="D326" s="7" t="n">
        <v>1</v>
      </c>
      <c r="E326" s="7" t="n">
        <v>1</v>
      </c>
      <c r="F326" s="7" t="n">
        <v>3</v>
      </c>
      <c r="G326" s="7" t="s">
        <v>3212</v>
      </c>
      <c r="H326" s="7" t="s">
        <v>3212</v>
      </c>
    </row>
    <row r="327" customFormat="false" ht="15" hidden="false" customHeight="true" outlineLevel="0" collapsed="false">
      <c r="A327" s="7" t="s">
        <v>331</v>
      </c>
      <c r="B327" s="7" t="s">
        <v>343</v>
      </c>
      <c r="C327" s="7" t="s">
        <v>102</v>
      </c>
      <c r="D327" s="7" t="n">
        <v>1</v>
      </c>
      <c r="E327" s="7" t="n">
        <v>1</v>
      </c>
      <c r="F327" s="7" t="n">
        <v>2</v>
      </c>
      <c r="G327" s="7" t="s">
        <v>3278</v>
      </c>
      <c r="H327" s="7" t="s">
        <v>3278</v>
      </c>
    </row>
    <row r="328" customFormat="false" ht="15" hidden="false" customHeight="true" outlineLevel="0" collapsed="false">
      <c r="A328" s="7" t="s">
        <v>331</v>
      </c>
      <c r="B328" s="7" t="s">
        <v>271</v>
      </c>
      <c r="C328" s="7" t="s">
        <v>102</v>
      </c>
      <c r="D328" s="7" t="n">
        <v>1</v>
      </c>
      <c r="E328" s="7" t="n">
        <v>1</v>
      </c>
      <c r="F328" s="7" t="n">
        <v>3</v>
      </c>
      <c r="G328" s="7" t="s">
        <v>333</v>
      </c>
      <c r="H328" s="7" t="s">
        <v>333</v>
      </c>
    </row>
    <row r="329" customFormat="false" ht="15" hidden="false" customHeight="true" outlineLevel="0" collapsed="false">
      <c r="A329" s="7" t="s">
        <v>331</v>
      </c>
      <c r="B329" s="7" t="s">
        <v>373</v>
      </c>
      <c r="C329" s="7" t="s">
        <v>102</v>
      </c>
      <c r="D329" s="7" t="n">
        <v>1</v>
      </c>
      <c r="E329" s="7" t="n">
        <v>1</v>
      </c>
      <c r="F329" s="7" t="n">
        <v>3</v>
      </c>
      <c r="G329" s="7" t="s">
        <v>3288</v>
      </c>
      <c r="H329" s="7" t="s">
        <v>3288</v>
      </c>
    </row>
    <row r="330" customFormat="false" ht="15" hidden="false" customHeight="true" outlineLevel="0" collapsed="false">
      <c r="A330" s="7" t="s">
        <v>331</v>
      </c>
      <c r="B330" s="7" t="s">
        <v>318</v>
      </c>
      <c r="C330" s="7" t="s">
        <v>102</v>
      </c>
      <c r="D330" s="7" t="n">
        <v>1</v>
      </c>
      <c r="E330" s="7" t="n">
        <v>1</v>
      </c>
      <c r="F330" s="7" t="n">
        <v>2</v>
      </c>
      <c r="G330" s="7" t="s">
        <v>2770</v>
      </c>
      <c r="H330" s="7" t="s">
        <v>2770</v>
      </c>
    </row>
    <row r="331" customFormat="false" ht="15" hidden="false" customHeight="true" outlineLevel="0" collapsed="false">
      <c r="A331" s="7" t="s">
        <v>3302</v>
      </c>
      <c r="B331" s="7" t="s">
        <v>674</v>
      </c>
      <c r="C331" s="7" t="s">
        <v>102</v>
      </c>
      <c r="D331" s="7" t="n">
        <v>1</v>
      </c>
      <c r="E331" s="7" t="n">
        <v>1</v>
      </c>
      <c r="F331" s="7" t="n">
        <v>3</v>
      </c>
      <c r="G331" s="7" t="s">
        <v>3304</v>
      </c>
      <c r="H331" s="7" t="s">
        <v>3304</v>
      </c>
    </row>
    <row r="332" customFormat="false" ht="15" hidden="false" customHeight="true" outlineLevel="0" collapsed="false">
      <c r="A332" s="7" t="s">
        <v>3302</v>
      </c>
      <c r="B332" s="7" t="s">
        <v>1206</v>
      </c>
      <c r="C332" s="7" t="s">
        <v>102</v>
      </c>
      <c r="D332" s="7" t="n">
        <v>1</v>
      </c>
      <c r="E332" s="7" t="n">
        <v>1</v>
      </c>
      <c r="F332" s="7" t="n">
        <v>3</v>
      </c>
      <c r="G332" s="7" t="s">
        <v>3288</v>
      </c>
      <c r="H332" s="7" t="s">
        <v>3288</v>
      </c>
    </row>
    <row r="333" customFormat="false" ht="15" hidden="false" customHeight="true" outlineLevel="0" collapsed="false">
      <c r="A333" s="7" t="s">
        <v>3302</v>
      </c>
      <c r="B333" s="7" t="s">
        <v>2789</v>
      </c>
      <c r="C333" s="7" t="s">
        <v>102</v>
      </c>
      <c r="D333" s="7" t="n">
        <v>1</v>
      </c>
      <c r="E333" s="7" t="n">
        <v>1</v>
      </c>
      <c r="F333" s="7" t="n">
        <v>2</v>
      </c>
      <c r="G333" s="7" t="s">
        <v>3343</v>
      </c>
      <c r="H333" s="7" t="s">
        <v>3343</v>
      </c>
    </row>
    <row r="334" customFormat="false" ht="15" hidden="false" customHeight="true" outlineLevel="0" collapsed="false">
      <c r="A334" s="7" t="s">
        <v>169</v>
      </c>
      <c r="B334" s="7" t="s">
        <v>567</v>
      </c>
      <c r="C334" s="7" t="s">
        <v>102</v>
      </c>
      <c r="D334" s="7" t="n">
        <v>1</v>
      </c>
      <c r="E334" s="7" t="n">
        <v>1</v>
      </c>
      <c r="F334" s="7" t="n">
        <v>2</v>
      </c>
      <c r="G334" s="7" t="s">
        <v>3364</v>
      </c>
      <c r="H334" s="7" t="s">
        <v>3364</v>
      </c>
    </row>
    <row r="335" customFormat="false" ht="15" hidden="false" customHeight="true" outlineLevel="0" collapsed="false">
      <c r="A335" s="7" t="s">
        <v>169</v>
      </c>
      <c r="B335" s="8" t="s">
        <v>558</v>
      </c>
      <c r="C335" s="7" t="s">
        <v>102</v>
      </c>
      <c r="D335" s="7" t="n">
        <v>1</v>
      </c>
      <c r="E335" s="7" t="n">
        <v>1</v>
      </c>
      <c r="F335" s="7" t="n">
        <v>2</v>
      </c>
      <c r="G335" s="7" t="s">
        <v>3378</v>
      </c>
      <c r="H335" s="7" t="s">
        <v>3378</v>
      </c>
    </row>
    <row r="336" customFormat="false" ht="15" hidden="false" customHeight="true" outlineLevel="0" collapsed="false">
      <c r="A336" s="7" t="s">
        <v>2789</v>
      </c>
      <c r="B336" s="7" t="s">
        <v>3422</v>
      </c>
      <c r="C336" s="7" t="s">
        <v>102</v>
      </c>
      <c r="D336" s="7" t="n">
        <v>1</v>
      </c>
      <c r="E336" s="7" t="n">
        <v>1</v>
      </c>
      <c r="F336" s="7" t="n">
        <v>2</v>
      </c>
      <c r="G336" s="7" t="s">
        <v>3424</v>
      </c>
      <c r="H336" s="7" t="s">
        <v>3424</v>
      </c>
    </row>
    <row r="337" customFormat="false" ht="15" hidden="false" customHeight="true" outlineLevel="0" collapsed="false">
      <c r="A337" s="7" t="s">
        <v>2789</v>
      </c>
      <c r="B337" s="7" t="s">
        <v>3429</v>
      </c>
      <c r="C337" s="7" t="s">
        <v>102</v>
      </c>
      <c r="D337" s="7" t="n">
        <v>1</v>
      </c>
      <c r="E337" s="7" t="n">
        <v>1</v>
      </c>
      <c r="F337" s="7" t="n">
        <v>2</v>
      </c>
      <c r="G337" s="7" t="s">
        <v>3431</v>
      </c>
      <c r="H337" s="7" t="s">
        <v>3431</v>
      </c>
    </row>
    <row r="338" customFormat="false" ht="15" hidden="false" customHeight="true" outlineLevel="0" collapsed="false">
      <c r="A338" s="7" t="s">
        <v>2789</v>
      </c>
      <c r="B338" s="7" t="s">
        <v>3435</v>
      </c>
      <c r="C338" s="7" t="s">
        <v>102</v>
      </c>
      <c r="D338" s="7" t="n">
        <v>1</v>
      </c>
      <c r="E338" s="7" t="n">
        <v>1</v>
      </c>
      <c r="F338" s="7" t="n">
        <v>3</v>
      </c>
      <c r="G338" s="7" t="s">
        <v>3437</v>
      </c>
      <c r="H338" s="7" t="s">
        <v>3437</v>
      </c>
    </row>
    <row r="339" customFormat="false" ht="15" hidden="false" customHeight="true" outlineLevel="0" collapsed="false">
      <c r="A339" s="7" t="s">
        <v>2789</v>
      </c>
      <c r="B339" s="8" t="s">
        <v>104</v>
      </c>
      <c r="C339" s="7" t="s">
        <v>102</v>
      </c>
      <c r="D339" s="7" t="n">
        <v>1</v>
      </c>
      <c r="E339" s="7" t="n">
        <v>1</v>
      </c>
      <c r="F339" s="7" t="n">
        <v>2</v>
      </c>
      <c r="G339" s="7" t="s">
        <v>3445</v>
      </c>
      <c r="H339" s="7" t="s">
        <v>3445</v>
      </c>
    </row>
    <row r="340" customFormat="false" ht="15" hidden="false" customHeight="true" outlineLevel="0" collapsed="false">
      <c r="A340" s="7" t="s">
        <v>1739</v>
      </c>
      <c r="B340" s="7" t="s">
        <v>3576</v>
      </c>
      <c r="C340" s="7" t="s">
        <v>102</v>
      </c>
      <c r="D340" s="7" t="n">
        <v>1</v>
      </c>
      <c r="E340" s="7" t="n">
        <v>1</v>
      </c>
      <c r="F340" s="7" t="n">
        <v>3</v>
      </c>
      <c r="G340" s="7" t="s">
        <v>3578</v>
      </c>
      <c r="H340" s="7" t="s">
        <v>3578</v>
      </c>
    </row>
    <row r="341" customFormat="false" ht="15" hidden="false" customHeight="true" outlineLevel="0" collapsed="false">
      <c r="A341" s="7" t="s">
        <v>1739</v>
      </c>
      <c r="B341" s="7" t="s">
        <v>3584</v>
      </c>
      <c r="C341" s="7" t="s">
        <v>102</v>
      </c>
      <c r="D341" s="7" t="n">
        <v>1</v>
      </c>
      <c r="E341" s="7" t="n">
        <v>1</v>
      </c>
      <c r="F341" s="7" t="n">
        <v>2</v>
      </c>
      <c r="G341" s="7" t="s">
        <v>3586</v>
      </c>
      <c r="H341" s="7" t="s">
        <v>3586</v>
      </c>
    </row>
    <row r="342" customFormat="false" ht="15" hidden="false" customHeight="true" outlineLevel="0" collapsed="false">
      <c r="A342" s="7" t="s">
        <v>1739</v>
      </c>
      <c r="B342" s="7" t="s">
        <v>3590</v>
      </c>
      <c r="C342" s="7" t="s">
        <v>102</v>
      </c>
      <c r="D342" s="7" t="n">
        <v>1</v>
      </c>
      <c r="E342" s="7" t="n">
        <v>1</v>
      </c>
      <c r="F342" s="7" t="n">
        <v>3</v>
      </c>
      <c r="G342" s="7" t="s">
        <v>3592</v>
      </c>
      <c r="H342" s="7" t="s">
        <v>3592</v>
      </c>
    </row>
    <row r="343" customFormat="false" ht="15" hidden="false" customHeight="true" outlineLevel="0" collapsed="false">
      <c r="A343" s="7" t="s">
        <v>1739</v>
      </c>
      <c r="B343" s="7" t="s">
        <v>3302</v>
      </c>
      <c r="C343" s="7" t="s">
        <v>102</v>
      </c>
      <c r="D343" s="7" t="n">
        <v>1</v>
      </c>
      <c r="E343" s="7" t="n">
        <v>1</v>
      </c>
      <c r="F343" s="7" t="n">
        <v>2</v>
      </c>
      <c r="G343" s="7" t="s">
        <v>3599</v>
      </c>
      <c r="H343" s="7" t="s">
        <v>3599</v>
      </c>
    </row>
    <row r="344" customFormat="false" ht="15" hidden="false" customHeight="true" outlineLevel="0" collapsed="false">
      <c r="A344" s="7" t="s">
        <v>1739</v>
      </c>
      <c r="B344" s="7" t="s">
        <v>3602</v>
      </c>
      <c r="C344" s="7" t="s">
        <v>102</v>
      </c>
      <c r="D344" s="7" t="n">
        <v>1</v>
      </c>
      <c r="E344" s="7" t="n">
        <v>1</v>
      </c>
      <c r="F344" s="7" t="n">
        <v>2</v>
      </c>
      <c r="G344" s="7" t="s">
        <v>3604</v>
      </c>
      <c r="H344" s="7" t="s">
        <v>3604</v>
      </c>
    </row>
    <row r="345" customFormat="false" ht="15" hidden="false" customHeight="true" outlineLevel="0" collapsed="false">
      <c r="A345" s="7" t="s">
        <v>1739</v>
      </c>
      <c r="B345" s="7" t="s">
        <v>906</v>
      </c>
      <c r="C345" s="7" t="s">
        <v>102</v>
      </c>
      <c r="D345" s="7" t="n">
        <v>1</v>
      </c>
      <c r="E345" s="7" t="n">
        <v>1</v>
      </c>
      <c r="F345" s="7" t="n">
        <v>2</v>
      </c>
      <c r="G345" s="7" t="s">
        <v>3609</v>
      </c>
      <c r="H345" s="7" t="s">
        <v>3609</v>
      </c>
    </row>
    <row r="346" customFormat="false" ht="15" hidden="false" customHeight="true" outlineLevel="0" collapsed="false">
      <c r="A346" s="7" t="s">
        <v>1739</v>
      </c>
      <c r="B346" s="7" t="s">
        <v>3612</v>
      </c>
      <c r="C346" s="7" t="s">
        <v>102</v>
      </c>
      <c r="D346" s="7" t="n">
        <v>1</v>
      </c>
      <c r="E346" s="7" t="n">
        <v>1</v>
      </c>
      <c r="F346" s="7" t="n">
        <v>2</v>
      </c>
      <c r="G346" s="7" t="s">
        <v>3614</v>
      </c>
      <c r="H346" s="7" t="s">
        <v>3614</v>
      </c>
    </row>
    <row r="347" customFormat="false" ht="15" hidden="false" customHeight="true" outlineLevel="0" collapsed="false">
      <c r="A347" s="7" t="s">
        <v>1739</v>
      </c>
      <c r="B347" s="7" t="s">
        <v>182</v>
      </c>
      <c r="C347" s="7" t="s">
        <v>102</v>
      </c>
      <c r="D347" s="7" t="n">
        <v>1</v>
      </c>
      <c r="E347" s="7" t="n">
        <v>1</v>
      </c>
      <c r="F347" s="7" t="n">
        <v>3</v>
      </c>
      <c r="G347" s="7" t="s">
        <v>3625</v>
      </c>
      <c r="H347" s="7" t="s">
        <v>3625</v>
      </c>
    </row>
    <row r="348" customFormat="false" ht="15" hidden="false" customHeight="true" outlineLevel="0" collapsed="false">
      <c r="A348" s="7" t="s">
        <v>1739</v>
      </c>
      <c r="B348" s="7" t="s">
        <v>1754</v>
      </c>
      <c r="C348" s="7" t="s">
        <v>102</v>
      </c>
      <c r="D348" s="7" t="n">
        <v>1</v>
      </c>
      <c r="E348" s="7" t="n">
        <v>1</v>
      </c>
      <c r="F348" s="7" t="n">
        <v>3</v>
      </c>
      <c r="G348" s="7" t="s">
        <v>3655</v>
      </c>
      <c r="H348" s="7" t="s">
        <v>3655</v>
      </c>
    </row>
    <row r="349" customFormat="false" ht="15" hidden="false" customHeight="true" outlineLevel="0" collapsed="false">
      <c r="A349" s="7" t="s">
        <v>452</v>
      </c>
      <c r="B349" s="7" t="s">
        <v>1676</v>
      </c>
      <c r="C349" s="7" t="s">
        <v>102</v>
      </c>
      <c r="D349" s="7" t="n">
        <v>1</v>
      </c>
      <c r="E349" s="7" t="n">
        <v>1</v>
      </c>
      <c r="F349" s="7" t="n">
        <v>3</v>
      </c>
      <c r="G349" s="7" t="s">
        <v>3667</v>
      </c>
      <c r="H349" s="7" t="s">
        <v>3667</v>
      </c>
    </row>
    <row r="350" customFormat="false" ht="15" hidden="false" customHeight="true" outlineLevel="0" collapsed="false">
      <c r="A350" s="7" t="s">
        <v>452</v>
      </c>
      <c r="B350" s="7" t="s">
        <v>1695</v>
      </c>
      <c r="C350" s="7" t="s">
        <v>102</v>
      </c>
      <c r="D350" s="7" t="n">
        <v>1</v>
      </c>
      <c r="E350" s="7" t="n">
        <v>1</v>
      </c>
      <c r="F350" s="7" t="n">
        <v>3</v>
      </c>
      <c r="G350" s="7" t="s">
        <v>3685</v>
      </c>
      <c r="H350" s="7" t="s">
        <v>3685</v>
      </c>
    </row>
    <row r="351" customFormat="false" ht="15" hidden="false" customHeight="true" outlineLevel="0" collapsed="false">
      <c r="A351" s="7" t="s">
        <v>452</v>
      </c>
      <c r="B351" s="8" t="s">
        <v>3690</v>
      </c>
      <c r="C351" s="7" t="s">
        <v>102</v>
      </c>
      <c r="D351" s="7" t="n">
        <v>1</v>
      </c>
      <c r="E351" s="7" t="n">
        <v>1</v>
      </c>
      <c r="F351" s="7" t="n">
        <v>2</v>
      </c>
      <c r="G351" s="7" t="s">
        <v>3692</v>
      </c>
      <c r="H351" s="7" t="s">
        <v>3692</v>
      </c>
    </row>
    <row r="352" customFormat="false" ht="15" hidden="false" customHeight="true" outlineLevel="0" collapsed="false">
      <c r="A352" s="7" t="s">
        <v>452</v>
      </c>
      <c r="B352" s="7" t="s">
        <v>3463</v>
      </c>
      <c r="C352" s="7" t="s">
        <v>102</v>
      </c>
      <c r="D352" s="7" t="n">
        <v>1</v>
      </c>
      <c r="E352" s="7" t="n">
        <v>1</v>
      </c>
      <c r="F352" s="7" t="n">
        <v>2</v>
      </c>
      <c r="G352" s="7" t="s">
        <v>3699</v>
      </c>
      <c r="H352" s="7" t="s">
        <v>3699</v>
      </c>
    </row>
    <row r="353" customFormat="false" ht="15" hidden="false" customHeight="true" outlineLevel="0" collapsed="false">
      <c r="A353" s="7" t="s">
        <v>452</v>
      </c>
      <c r="B353" s="8" t="s">
        <v>3704</v>
      </c>
      <c r="C353" s="7" t="s">
        <v>102</v>
      </c>
      <c r="D353" s="7" t="n">
        <v>1</v>
      </c>
      <c r="E353" s="7" t="n">
        <v>1</v>
      </c>
      <c r="F353" s="7" t="n">
        <v>3</v>
      </c>
      <c r="G353" s="7" t="s">
        <v>3706</v>
      </c>
      <c r="H353" s="7" t="s">
        <v>3706</v>
      </c>
    </row>
    <row r="354" customFormat="false" ht="15" hidden="false" customHeight="true" outlineLevel="0" collapsed="false">
      <c r="A354" s="7" t="s">
        <v>452</v>
      </c>
      <c r="B354" s="7" t="s">
        <v>2119</v>
      </c>
      <c r="C354" s="7" t="s">
        <v>102</v>
      </c>
      <c r="D354" s="7" t="n">
        <v>1</v>
      </c>
      <c r="E354" s="7" t="n">
        <v>1</v>
      </c>
      <c r="F354" s="7" t="n">
        <v>2</v>
      </c>
      <c r="G354" s="7" t="s">
        <v>3713</v>
      </c>
      <c r="H354" s="7" t="s">
        <v>3713</v>
      </c>
    </row>
    <row r="355" customFormat="false" ht="15" hidden="false" customHeight="true" outlineLevel="0" collapsed="false">
      <c r="A355" s="7" t="s">
        <v>523</v>
      </c>
      <c r="B355" s="8" t="s">
        <v>3740</v>
      </c>
      <c r="C355" s="7" t="s">
        <v>102</v>
      </c>
      <c r="D355" s="7" t="n">
        <v>1</v>
      </c>
      <c r="E355" s="7" t="n">
        <v>1</v>
      </c>
      <c r="F355" s="7" t="n">
        <v>2</v>
      </c>
      <c r="G355" s="7" t="s">
        <v>3742</v>
      </c>
      <c r="H355" s="7" t="s">
        <v>3742</v>
      </c>
    </row>
    <row r="356" customFormat="false" ht="15" hidden="false" customHeight="true" outlineLevel="0" collapsed="false">
      <c r="A356" s="7" t="s">
        <v>523</v>
      </c>
      <c r="B356" s="7" t="s">
        <v>3746</v>
      </c>
      <c r="C356" s="7" t="s">
        <v>102</v>
      </c>
      <c r="D356" s="7" t="n">
        <v>1</v>
      </c>
      <c r="E356" s="7" t="n">
        <v>1</v>
      </c>
      <c r="F356" s="7" t="n">
        <v>2</v>
      </c>
      <c r="G356" s="7" t="s">
        <v>3748</v>
      </c>
      <c r="H356" s="7" t="s">
        <v>3748</v>
      </c>
    </row>
    <row r="357" customFormat="false" ht="15" hidden="false" customHeight="true" outlineLevel="0" collapsed="false">
      <c r="A357" s="7" t="s">
        <v>523</v>
      </c>
      <c r="B357" s="7" t="s">
        <v>3753</v>
      </c>
      <c r="C357" s="7" t="s">
        <v>102</v>
      </c>
      <c r="D357" s="7" t="n">
        <v>1</v>
      </c>
      <c r="E357" s="7" t="n">
        <v>1</v>
      </c>
      <c r="F357" s="7" t="n">
        <v>2</v>
      </c>
      <c r="G357" s="7" t="s">
        <v>3755</v>
      </c>
      <c r="H357" s="7" t="s">
        <v>3755</v>
      </c>
    </row>
    <row r="358" customFormat="false" ht="15" hidden="false" customHeight="true" outlineLevel="0" collapsed="false">
      <c r="A358" s="7" t="s">
        <v>523</v>
      </c>
      <c r="B358" s="7" t="s">
        <v>3759</v>
      </c>
      <c r="C358" s="7" t="s">
        <v>102</v>
      </c>
      <c r="D358" s="7" t="n">
        <v>1</v>
      </c>
      <c r="E358" s="7" t="n">
        <v>1</v>
      </c>
      <c r="F358" s="7" t="n">
        <v>2</v>
      </c>
      <c r="G358" s="7" t="s">
        <v>482</v>
      </c>
      <c r="H358" s="7" t="s">
        <v>482</v>
      </c>
    </row>
    <row r="359" customFormat="false" ht="15" hidden="false" customHeight="true" outlineLevel="0" collapsed="false">
      <c r="A359" s="7" t="s">
        <v>523</v>
      </c>
      <c r="B359" s="7" t="s">
        <v>271</v>
      </c>
      <c r="C359" s="7" t="s">
        <v>102</v>
      </c>
      <c r="D359" s="7" t="n">
        <v>1</v>
      </c>
      <c r="E359" s="7" t="n">
        <v>1</v>
      </c>
      <c r="F359" s="7" t="n">
        <v>3</v>
      </c>
      <c r="G359" s="7" t="s">
        <v>3203</v>
      </c>
      <c r="H359" s="7" t="s">
        <v>3203</v>
      </c>
    </row>
    <row r="360" customFormat="false" ht="15" hidden="false" customHeight="true" outlineLevel="0" collapsed="false">
      <c r="A360" s="7" t="s">
        <v>523</v>
      </c>
      <c r="B360" s="7" t="s">
        <v>331</v>
      </c>
      <c r="C360" s="7" t="s">
        <v>102</v>
      </c>
      <c r="D360" s="7" t="n">
        <v>1</v>
      </c>
      <c r="E360" s="7" t="n">
        <v>1</v>
      </c>
      <c r="F360" s="7" t="n">
        <v>3</v>
      </c>
      <c r="G360" s="7" t="s">
        <v>3777</v>
      </c>
      <c r="H360" s="7" t="s">
        <v>3777</v>
      </c>
    </row>
    <row r="361" customFormat="false" ht="15" hidden="false" customHeight="true" outlineLevel="0" collapsed="false">
      <c r="A361" s="7" t="s">
        <v>523</v>
      </c>
      <c r="B361" s="7" t="s">
        <v>3784</v>
      </c>
      <c r="C361" s="7" t="s">
        <v>102</v>
      </c>
      <c r="D361" s="7" t="n">
        <v>1</v>
      </c>
      <c r="E361" s="7" t="n">
        <v>1</v>
      </c>
      <c r="F361" s="7" t="n">
        <v>3</v>
      </c>
      <c r="G361" s="7" t="s">
        <v>3786</v>
      </c>
      <c r="H361" s="7" t="s">
        <v>3786</v>
      </c>
    </row>
    <row r="362" customFormat="false" ht="15" hidden="false" customHeight="true" outlineLevel="0" collapsed="false">
      <c r="A362" s="7" t="s">
        <v>523</v>
      </c>
      <c r="B362" s="7" t="s">
        <v>1213</v>
      </c>
      <c r="C362" s="7" t="s">
        <v>102</v>
      </c>
      <c r="D362" s="7" t="n">
        <v>1</v>
      </c>
      <c r="E362" s="7" t="n">
        <v>1</v>
      </c>
      <c r="F362" s="7" t="n">
        <v>3</v>
      </c>
      <c r="G362" s="7" t="s">
        <v>3230</v>
      </c>
      <c r="H362" s="7" t="s">
        <v>3230</v>
      </c>
    </row>
    <row r="363" customFormat="false" ht="15" hidden="false" customHeight="true" outlineLevel="0" collapsed="false">
      <c r="A363" s="7" t="s">
        <v>523</v>
      </c>
      <c r="B363" s="7" t="s">
        <v>2629</v>
      </c>
      <c r="C363" s="7" t="s">
        <v>102</v>
      </c>
      <c r="D363" s="7" t="n">
        <v>1</v>
      </c>
      <c r="E363" s="7" t="n">
        <v>1</v>
      </c>
      <c r="F363" s="7" t="n">
        <v>2</v>
      </c>
      <c r="G363" s="7" t="s">
        <v>2915</v>
      </c>
      <c r="H363" s="7" t="s">
        <v>2915</v>
      </c>
    </row>
    <row r="364" customFormat="false" ht="15" hidden="false" customHeight="true" outlineLevel="0" collapsed="false">
      <c r="A364" s="7" t="s">
        <v>523</v>
      </c>
      <c r="B364" s="7" t="s">
        <v>2926</v>
      </c>
      <c r="C364" s="7" t="s">
        <v>102</v>
      </c>
      <c r="D364" s="7" t="n">
        <v>1</v>
      </c>
      <c r="E364" s="7" t="n">
        <v>1</v>
      </c>
      <c r="F364" s="7" t="n">
        <v>3</v>
      </c>
      <c r="G364" s="7" t="s">
        <v>3799</v>
      </c>
      <c r="H364" s="7" t="s">
        <v>3799</v>
      </c>
    </row>
    <row r="365" customFormat="false" ht="15" hidden="false" customHeight="true" outlineLevel="0" collapsed="false">
      <c r="A365" s="7" t="s">
        <v>523</v>
      </c>
      <c r="B365" s="7" t="s">
        <v>2659</v>
      </c>
      <c r="C365" s="7" t="s">
        <v>102</v>
      </c>
      <c r="D365" s="7" t="n">
        <v>1</v>
      </c>
      <c r="E365" s="7" t="n">
        <v>1</v>
      </c>
      <c r="F365" s="7" t="n">
        <v>3</v>
      </c>
      <c r="G365" s="7" t="s">
        <v>3808</v>
      </c>
      <c r="H365" s="7" t="s">
        <v>3808</v>
      </c>
    </row>
    <row r="366" customFormat="false" ht="15" hidden="false" customHeight="true" outlineLevel="0" collapsed="false">
      <c r="A366" s="7" t="s">
        <v>523</v>
      </c>
      <c r="B366" s="7" t="s">
        <v>1003</v>
      </c>
      <c r="C366" s="7" t="s">
        <v>102</v>
      </c>
      <c r="D366" s="7" t="n">
        <v>1</v>
      </c>
      <c r="E366" s="7" t="n">
        <v>1</v>
      </c>
      <c r="F366" s="7" t="n">
        <v>3</v>
      </c>
      <c r="G366" s="7" t="s">
        <v>2653</v>
      </c>
      <c r="H366" s="7" t="s">
        <v>2653</v>
      </c>
    </row>
    <row r="367" customFormat="false" ht="15" hidden="false" customHeight="true" outlineLevel="0" collapsed="false">
      <c r="A367" s="7" t="s">
        <v>523</v>
      </c>
      <c r="B367" s="8" t="s">
        <v>1192</v>
      </c>
      <c r="C367" s="7" t="s">
        <v>102</v>
      </c>
      <c r="D367" s="7" t="n">
        <v>1</v>
      </c>
      <c r="E367" s="7" t="n">
        <v>1</v>
      </c>
      <c r="F367" s="7" t="n">
        <v>2</v>
      </c>
      <c r="G367" s="7" t="s">
        <v>3815</v>
      </c>
      <c r="H367" s="7" t="s">
        <v>3815</v>
      </c>
    </row>
    <row r="368" customFormat="false" ht="15" hidden="false" customHeight="true" outlineLevel="0" collapsed="false">
      <c r="A368" s="7" t="s">
        <v>2904</v>
      </c>
      <c r="B368" s="7" t="s">
        <v>4059</v>
      </c>
      <c r="C368" s="7" t="s">
        <v>102</v>
      </c>
      <c r="D368" s="7" t="n">
        <v>1</v>
      </c>
      <c r="E368" s="7" t="n">
        <v>1</v>
      </c>
      <c r="F368" s="7" t="n">
        <v>2</v>
      </c>
      <c r="G368" s="7" t="s">
        <v>4061</v>
      </c>
      <c r="H368" s="7" t="s">
        <v>4061</v>
      </c>
    </row>
    <row r="369" customFormat="false" ht="15" hidden="false" customHeight="true" outlineLevel="0" collapsed="false">
      <c r="A369" s="7" t="s">
        <v>2904</v>
      </c>
      <c r="B369" s="7" t="s">
        <v>4066</v>
      </c>
      <c r="C369" s="7" t="s">
        <v>102</v>
      </c>
      <c r="D369" s="7" t="n">
        <v>1</v>
      </c>
      <c r="E369" s="7" t="n">
        <v>1</v>
      </c>
      <c r="F369" s="7" t="n">
        <v>3</v>
      </c>
      <c r="G369" s="7" t="s">
        <v>4068</v>
      </c>
      <c r="H369" s="7" t="s">
        <v>4068</v>
      </c>
    </row>
    <row r="370" customFormat="false" ht="15" hidden="false" customHeight="true" outlineLevel="0" collapsed="false">
      <c r="A370" s="7" t="s">
        <v>2904</v>
      </c>
      <c r="B370" s="7" t="s">
        <v>4075</v>
      </c>
      <c r="C370" s="7" t="s">
        <v>102</v>
      </c>
      <c r="D370" s="7" t="n">
        <v>1</v>
      </c>
      <c r="E370" s="7" t="n">
        <v>1</v>
      </c>
      <c r="F370" s="7" t="n">
        <v>3</v>
      </c>
      <c r="G370" s="7" t="s">
        <v>4077</v>
      </c>
      <c r="H370" s="7" t="s">
        <v>4077</v>
      </c>
    </row>
    <row r="371" customFormat="false" ht="15" hidden="false" customHeight="true" outlineLevel="0" collapsed="false">
      <c r="A371" s="7" t="s">
        <v>2904</v>
      </c>
      <c r="B371" s="8" t="s">
        <v>4085</v>
      </c>
      <c r="C371" s="7" t="s">
        <v>102</v>
      </c>
      <c r="D371" s="7" t="n">
        <v>1</v>
      </c>
      <c r="E371" s="7" t="n">
        <v>1</v>
      </c>
      <c r="F371" s="7" t="n">
        <v>3</v>
      </c>
      <c r="G371" s="7" t="s">
        <v>3029</v>
      </c>
      <c r="H371" s="7" t="s">
        <v>3029</v>
      </c>
    </row>
    <row r="372" customFormat="false" ht="15" hidden="false" customHeight="true" outlineLevel="0" collapsed="false">
      <c r="A372" s="7" t="s">
        <v>2904</v>
      </c>
      <c r="B372" s="7" t="s">
        <v>4095</v>
      </c>
      <c r="C372" s="7" t="s">
        <v>102</v>
      </c>
      <c r="D372" s="7" t="n">
        <v>1</v>
      </c>
      <c r="E372" s="7" t="n">
        <v>1</v>
      </c>
      <c r="F372" s="7" t="n">
        <v>2</v>
      </c>
      <c r="G372" s="7" t="s">
        <v>4097</v>
      </c>
      <c r="H372" s="7" t="s">
        <v>4097</v>
      </c>
    </row>
    <row r="373" customFormat="false" ht="15" hidden="false" customHeight="true" outlineLevel="0" collapsed="false">
      <c r="A373" s="7" t="s">
        <v>2904</v>
      </c>
      <c r="B373" s="7" t="s">
        <v>2808</v>
      </c>
      <c r="C373" s="7" t="s">
        <v>102</v>
      </c>
      <c r="D373" s="7" t="n">
        <v>1</v>
      </c>
      <c r="E373" s="7" t="n">
        <v>1</v>
      </c>
      <c r="F373" s="7" t="n">
        <v>3</v>
      </c>
      <c r="G373" s="7" t="s">
        <v>4108</v>
      </c>
      <c r="H373" s="7" t="s">
        <v>4108</v>
      </c>
    </row>
    <row r="374" customFormat="false" ht="15" hidden="false" customHeight="true" outlineLevel="0" collapsed="false">
      <c r="A374" s="7" t="s">
        <v>2904</v>
      </c>
      <c r="B374" s="7" t="s">
        <v>1739</v>
      </c>
      <c r="C374" s="7" t="s">
        <v>102</v>
      </c>
      <c r="D374" s="7" t="n">
        <v>1</v>
      </c>
      <c r="E374" s="7" t="n">
        <v>1</v>
      </c>
      <c r="F374" s="7" t="n">
        <v>3</v>
      </c>
      <c r="G374" s="7" t="s">
        <v>3619</v>
      </c>
      <c r="H374" s="7" t="s">
        <v>3619</v>
      </c>
    </row>
    <row r="375" customFormat="false" ht="15" hidden="false" customHeight="true" outlineLevel="0" collapsed="false">
      <c r="A375" s="7" t="s">
        <v>2904</v>
      </c>
      <c r="B375" s="7" t="s">
        <v>2789</v>
      </c>
      <c r="C375" s="7" t="s">
        <v>102</v>
      </c>
      <c r="D375" s="7" t="n">
        <v>1</v>
      </c>
      <c r="E375" s="7" t="n">
        <v>1</v>
      </c>
      <c r="F375" s="7" t="n">
        <v>2</v>
      </c>
      <c r="G375" s="7" t="s">
        <v>3488</v>
      </c>
      <c r="H375" s="7" t="s">
        <v>3488</v>
      </c>
    </row>
    <row r="376" customFormat="false" ht="15" hidden="false" customHeight="true" outlineLevel="0" collapsed="false">
      <c r="A376" s="7" t="s">
        <v>2904</v>
      </c>
      <c r="B376" s="7" t="s">
        <v>1206</v>
      </c>
      <c r="C376" s="7" t="s">
        <v>102</v>
      </c>
      <c r="D376" s="7" t="n">
        <v>1</v>
      </c>
      <c r="E376" s="7" t="n">
        <v>1</v>
      </c>
      <c r="F376" s="7" t="n">
        <v>2</v>
      </c>
      <c r="G376" s="7" t="s">
        <v>4163</v>
      </c>
      <c r="H376" s="7" t="s">
        <v>4163</v>
      </c>
    </row>
    <row r="377" customFormat="false" ht="15" hidden="false" customHeight="true" outlineLevel="0" collapsed="false">
      <c r="A377" s="7" t="s">
        <v>1201</v>
      </c>
      <c r="B377" s="8" t="s">
        <v>507</v>
      </c>
      <c r="C377" s="7" t="s">
        <v>102</v>
      </c>
      <c r="D377" s="7" t="n">
        <v>1</v>
      </c>
      <c r="E377" s="7" t="n">
        <v>1</v>
      </c>
      <c r="F377" s="7" t="n">
        <v>3</v>
      </c>
      <c r="G377" s="7" t="s">
        <v>4250</v>
      </c>
      <c r="H377" s="7" t="s">
        <v>4250</v>
      </c>
    </row>
    <row r="378" customFormat="false" ht="15" hidden="false" customHeight="true" outlineLevel="0" collapsed="false">
      <c r="A378" s="7" t="s">
        <v>1201</v>
      </c>
      <c r="B378" s="7" t="s">
        <v>4257</v>
      </c>
      <c r="C378" s="7" t="s">
        <v>102</v>
      </c>
      <c r="D378" s="7" t="n">
        <v>1</v>
      </c>
      <c r="E378" s="7" t="n">
        <v>1</v>
      </c>
      <c r="F378" s="7" t="n">
        <v>3</v>
      </c>
      <c r="G378" s="7" t="s">
        <v>4259</v>
      </c>
      <c r="H378" s="7" t="s">
        <v>4259</v>
      </c>
    </row>
    <row r="379" customFormat="false" ht="15" hidden="false" customHeight="true" outlineLevel="0" collapsed="false">
      <c r="A379" s="7" t="s">
        <v>1201</v>
      </c>
      <c r="B379" s="7" t="s">
        <v>2659</v>
      </c>
      <c r="C379" s="7" t="s">
        <v>102</v>
      </c>
      <c r="D379" s="7" t="n">
        <v>1</v>
      </c>
      <c r="E379" s="7" t="n">
        <v>1</v>
      </c>
      <c r="F379" s="7" t="n">
        <v>2</v>
      </c>
      <c r="G379" s="7" t="s">
        <v>4264</v>
      </c>
      <c r="H379" s="7" t="s">
        <v>4264</v>
      </c>
    </row>
    <row r="380" customFormat="false" ht="15" hidden="false" customHeight="true" outlineLevel="0" collapsed="false">
      <c r="A380" s="7" t="s">
        <v>1201</v>
      </c>
      <c r="B380" s="7" t="s">
        <v>227</v>
      </c>
      <c r="C380" s="7" t="s">
        <v>102</v>
      </c>
      <c r="D380" s="7" t="n">
        <v>1</v>
      </c>
      <c r="E380" s="7" t="n">
        <v>1</v>
      </c>
      <c r="F380" s="7" t="n">
        <v>2</v>
      </c>
      <c r="G380" s="7" t="s">
        <v>4268</v>
      </c>
      <c r="H380" s="7" t="s">
        <v>4268</v>
      </c>
    </row>
    <row r="381" customFormat="false" ht="15" hidden="false" customHeight="true" outlineLevel="0" collapsed="false">
      <c r="A381" s="7" t="s">
        <v>1201</v>
      </c>
      <c r="B381" s="7" t="s">
        <v>726</v>
      </c>
      <c r="C381" s="7" t="s">
        <v>102</v>
      </c>
      <c r="D381" s="7" t="n">
        <v>1</v>
      </c>
      <c r="E381" s="7" t="n">
        <v>1</v>
      </c>
      <c r="F381" s="7" t="n">
        <v>2</v>
      </c>
      <c r="G381" s="7" t="s">
        <v>1203</v>
      </c>
      <c r="H381" s="7" t="s">
        <v>1203</v>
      </c>
    </row>
    <row r="382" customFormat="false" ht="15" hidden="false" customHeight="true" outlineLevel="0" collapsed="false">
      <c r="A382" s="7" t="s">
        <v>1201</v>
      </c>
      <c r="B382" s="7" t="s">
        <v>4274</v>
      </c>
      <c r="C382" s="7" t="s">
        <v>102</v>
      </c>
      <c r="D382" s="7" t="n">
        <v>1</v>
      </c>
      <c r="E382" s="7" t="n">
        <v>1</v>
      </c>
      <c r="F382" s="7" t="n">
        <v>3</v>
      </c>
      <c r="G382" s="7" t="s">
        <v>4276</v>
      </c>
      <c r="H382" s="7" t="s">
        <v>4276</v>
      </c>
    </row>
    <row r="383" customFormat="false" ht="15" hidden="false" customHeight="true" outlineLevel="0" collapsed="false">
      <c r="A383" s="7" t="s">
        <v>1201</v>
      </c>
      <c r="B383" s="8" t="s">
        <v>4283</v>
      </c>
      <c r="C383" s="7" t="s">
        <v>102</v>
      </c>
      <c r="D383" s="7" t="n">
        <v>1</v>
      </c>
      <c r="E383" s="7" t="n">
        <v>1</v>
      </c>
      <c r="F383" s="7" t="n">
        <v>2</v>
      </c>
      <c r="G383" s="7" t="s">
        <v>4285</v>
      </c>
      <c r="H383" s="7" t="s">
        <v>4285</v>
      </c>
    </row>
    <row r="384" customFormat="false" ht="15" hidden="false" customHeight="true" outlineLevel="0" collapsed="false">
      <c r="A384" s="7" t="s">
        <v>356</v>
      </c>
      <c r="B384" s="7" t="s">
        <v>4359</v>
      </c>
      <c r="C384" s="7" t="s">
        <v>297</v>
      </c>
      <c r="D384" s="7" t="n">
        <v>1</v>
      </c>
      <c r="E384" s="7" t="n">
        <v>1</v>
      </c>
      <c r="F384" s="7" t="n">
        <v>1</v>
      </c>
      <c r="G384" s="7" t="s">
        <v>4361</v>
      </c>
      <c r="H384" s="7" t="s">
        <v>4361</v>
      </c>
    </row>
    <row r="385" customFormat="false" ht="15" hidden="false" customHeight="true" outlineLevel="0" collapsed="false">
      <c r="A385" s="7" t="s">
        <v>356</v>
      </c>
      <c r="B385" s="7" t="s">
        <v>318</v>
      </c>
      <c r="C385" s="7" t="s">
        <v>102</v>
      </c>
      <c r="D385" s="7" t="n">
        <v>1</v>
      </c>
      <c r="E385" s="7" t="n">
        <v>1</v>
      </c>
      <c r="F385" s="7" t="n">
        <v>2</v>
      </c>
      <c r="G385" s="7" t="s">
        <v>2754</v>
      </c>
      <c r="H385" s="7" t="s">
        <v>2754</v>
      </c>
    </row>
    <row r="386" customFormat="false" ht="15" hidden="false" customHeight="true" outlineLevel="0" collapsed="false">
      <c r="A386" s="7" t="s">
        <v>356</v>
      </c>
      <c r="B386" s="7" t="s">
        <v>331</v>
      </c>
      <c r="C386" s="7" t="s">
        <v>102</v>
      </c>
      <c r="D386" s="7" t="n">
        <v>1</v>
      </c>
      <c r="E386" s="7" t="n">
        <v>1</v>
      </c>
      <c r="F386" s="7" t="n">
        <v>2</v>
      </c>
      <c r="G386" s="7" t="s">
        <v>3282</v>
      </c>
      <c r="H386" s="7" t="s">
        <v>3282</v>
      </c>
    </row>
    <row r="387" customFormat="false" ht="15" hidden="false" customHeight="true" outlineLevel="0" collapsed="false">
      <c r="A387" s="7" t="s">
        <v>356</v>
      </c>
      <c r="B387" s="7" t="s">
        <v>343</v>
      </c>
      <c r="C387" s="7" t="s">
        <v>102</v>
      </c>
      <c r="D387" s="7" t="n">
        <v>1</v>
      </c>
      <c r="E387" s="7" t="n">
        <v>1</v>
      </c>
      <c r="F387" s="7" t="n">
        <v>2</v>
      </c>
      <c r="G387" s="7" t="s">
        <v>4365</v>
      </c>
      <c r="H387" s="7" t="s">
        <v>4365</v>
      </c>
    </row>
    <row r="388" customFormat="false" ht="15" hidden="false" customHeight="true" outlineLevel="0" collapsed="false">
      <c r="A388" s="7" t="s">
        <v>356</v>
      </c>
      <c r="B388" s="7" t="s">
        <v>271</v>
      </c>
      <c r="C388" s="7" t="s">
        <v>102</v>
      </c>
      <c r="D388" s="7" t="n">
        <v>1</v>
      </c>
      <c r="E388" s="7" t="n">
        <v>1</v>
      </c>
      <c r="F388" s="7" t="n">
        <v>3</v>
      </c>
      <c r="G388" s="7" t="s">
        <v>358</v>
      </c>
      <c r="H388" s="7" t="s">
        <v>358</v>
      </c>
    </row>
    <row r="389" customFormat="false" ht="15" hidden="false" customHeight="true" outlineLevel="0" collapsed="false">
      <c r="A389" s="7" t="s">
        <v>356</v>
      </c>
      <c r="B389" s="7" t="s">
        <v>373</v>
      </c>
      <c r="C389" s="7" t="s">
        <v>102</v>
      </c>
      <c r="D389" s="7" t="n">
        <v>1</v>
      </c>
      <c r="E389" s="7" t="n">
        <v>1</v>
      </c>
      <c r="F389" s="7" t="n">
        <v>2</v>
      </c>
      <c r="G389" s="7" t="s">
        <v>4377</v>
      </c>
      <c r="H389" s="7" t="s">
        <v>4377</v>
      </c>
    </row>
    <row r="390" customFormat="false" ht="15" hidden="false" customHeight="true" outlineLevel="0" collapsed="false">
      <c r="A390" s="7" t="s">
        <v>356</v>
      </c>
      <c r="B390" s="7" t="s">
        <v>147</v>
      </c>
      <c r="C390" s="7" t="s">
        <v>102</v>
      </c>
      <c r="D390" s="7" t="n">
        <v>1</v>
      </c>
      <c r="E390" s="7" t="n">
        <v>1</v>
      </c>
      <c r="F390" s="7" t="n">
        <v>2</v>
      </c>
      <c r="G390" s="7" t="s">
        <v>2270</v>
      </c>
      <c r="H390" s="7" t="s">
        <v>2270</v>
      </c>
    </row>
    <row r="391" customFormat="false" ht="15" hidden="false" customHeight="true" outlineLevel="0" collapsed="false">
      <c r="A391" s="7" t="s">
        <v>3071</v>
      </c>
      <c r="B391" s="7" t="s">
        <v>4444</v>
      </c>
      <c r="C391" s="7" t="s">
        <v>102</v>
      </c>
      <c r="D391" s="7" t="n">
        <v>1</v>
      </c>
      <c r="E391" s="7" t="n">
        <v>1</v>
      </c>
      <c r="F391" s="7" t="n">
        <v>1</v>
      </c>
      <c r="G391" s="7" t="s">
        <v>4446</v>
      </c>
      <c r="H391" s="7" t="s">
        <v>4446</v>
      </c>
    </row>
    <row r="392" customFormat="false" ht="15" hidden="false" customHeight="true" outlineLevel="0" collapsed="false">
      <c r="A392" s="7" t="s">
        <v>3071</v>
      </c>
      <c r="B392" s="7" t="s">
        <v>4449</v>
      </c>
      <c r="C392" s="7" t="s">
        <v>102</v>
      </c>
      <c r="D392" s="7" t="n">
        <v>1</v>
      </c>
      <c r="E392" s="7" t="n">
        <v>1</v>
      </c>
      <c r="F392" s="7" t="n">
        <v>2</v>
      </c>
      <c r="G392" s="7" t="s">
        <v>4451</v>
      </c>
      <c r="H392" s="7" t="s">
        <v>4451</v>
      </c>
    </row>
    <row r="393" customFormat="false" ht="15" hidden="false" customHeight="true" outlineLevel="0" collapsed="false">
      <c r="A393" s="7" t="s">
        <v>3071</v>
      </c>
      <c r="B393" s="7" t="s">
        <v>4455</v>
      </c>
      <c r="C393" s="7" t="s">
        <v>102</v>
      </c>
      <c r="D393" s="7" t="n">
        <v>1</v>
      </c>
      <c r="E393" s="7" t="n">
        <v>1</v>
      </c>
      <c r="F393" s="7" t="n">
        <v>2</v>
      </c>
      <c r="G393" s="7" t="s">
        <v>2187</v>
      </c>
      <c r="H393" s="7" t="s">
        <v>2187</v>
      </c>
    </row>
    <row r="394" customFormat="false" ht="15" hidden="false" customHeight="true" outlineLevel="0" collapsed="false">
      <c r="A394" s="7" t="s">
        <v>3071</v>
      </c>
      <c r="B394" s="7" t="s">
        <v>4460</v>
      </c>
      <c r="C394" s="7" t="s">
        <v>102</v>
      </c>
      <c r="D394" s="7" t="n">
        <v>1</v>
      </c>
      <c r="E394" s="7" t="n">
        <v>1</v>
      </c>
      <c r="F394" s="7" t="n">
        <v>3</v>
      </c>
      <c r="G394" s="7" t="s">
        <v>4462</v>
      </c>
      <c r="H394" s="7" t="s">
        <v>4462</v>
      </c>
    </row>
    <row r="395" customFormat="false" ht="15" hidden="false" customHeight="true" outlineLevel="0" collapsed="false">
      <c r="A395" s="7" t="s">
        <v>3071</v>
      </c>
      <c r="B395" s="7" t="s">
        <v>373</v>
      </c>
      <c r="C395" s="7" t="s">
        <v>102</v>
      </c>
      <c r="D395" s="7" t="n">
        <v>1</v>
      </c>
      <c r="E395" s="7" t="n">
        <v>1</v>
      </c>
      <c r="F395" s="7" t="n">
        <v>3</v>
      </c>
      <c r="G395" s="7" t="s">
        <v>4471</v>
      </c>
      <c r="H395" s="7" t="s">
        <v>4471</v>
      </c>
    </row>
    <row r="396" customFormat="false" ht="15" hidden="false" customHeight="true" outlineLevel="0" collapsed="false">
      <c r="A396" s="7" t="s">
        <v>3071</v>
      </c>
      <c r="B396" s="8" t="s">
        <v>3704</v>
      </c>
      <c r="C396" s="7" t="s">
        <v>102</v>
      </c>
      <c r="D396" s="7" t="n">
        <v>1</v>
      </c>
      <c r="E396" s="7" t="n">
        <v>1</v>
      </c>
      <c r="F396" s="7" t="n">
        <v>3</v>
      </c>
      <c r="G396" s="7" t="s">
        <v>4475</v>
      </c>
      <c r="H396" s="7" t="s">
        <v>4475</v>
      </c>
    </row>
    <row r="397" customFormat="false" ht="15" hidden="false" customHeight="true" outlineLevel="0" collapsed="false">
      <c r="A397" s="7" t="s">
        <v>3071</v>
      </c>
      <c r="B397" s="7" t="s">
        <v>718</v>
      </c>
      <c r="C397" s="7" t="s">
        <v>102</v>
      </c>
      <c r="D397" s="7" t="n">
        <v>1</v>
      </c>
      <c r="E397" s="7" t="n">
        <v>1</v>
      </c>
      <c r="F397" s="7" t="n">
        <v>3</v>
      </c>
      <c r="G397" s="7" t="s">
        <v>4480</v>
      </c>
      <c r="H397" s="7" t="s">
        <v>4480</v>
      </c>
    </row>
    <row r="398" customFormat="false" ht="15" hidden="false" customHeight="true" outlineLevel="0" collapsed="false">
      <c r="A398" s="7" t="s">
        <v>3071</v>
      </c>
      <c r="B398" s="7" t="s">
        <v>4486</v>
      </c>
      <c r="C398" s="7" t="s">
        <v>102</v>
      </c>
      <c r="D398" s="7" t="n">
        <v>1</v>
      </c>
      <c r="E398" s="7" t="n">
        <v>1</v>
      </c>
      <c r="F398" s="7" t="n">
        <v>3</v>
      </c>
      <c r="G398" s="7" t="s">
        <v>4488</v>
      </c>
      <c r="H398" s="7" t="s">
        <v>4488</v>
      </c>
    </row>
    <row r="399" customFormat="false" ht="15" hidden="false" customHeight="true" outlineLevel="0" collapsed="false">
      <c r="A399" s="7" t="s">
        <v>3071</v>
      </c>
      <c r="B399" s="7" t="s">
        <v>331</v>
      </c>
      <c r="C399" s="7" t="s">
        <v>102</v>
      </c>
      <c r="D399" s="7" t="n">
        <v>1</v>
      </c>
      <c r="E399" s="7" t="n">
        <v>1</v>
      </c>
      <c r="F399" s="7" t="n">
        <v>3</v>
      </c>
      <c r="G399" s="7" t="s">
        <v>4494</v>
      </c>
      <c r="H399" s="7" t="s">
        <v>4494</v>
      </c>
    </row>
    <row r="400" customFormat="false" ht="15" hidden="false" customHeight="true" outlineLevel="0" collapsed="false">
      <c r="A400" s="7" t="s">
        <v>533</v>
      </c>
      <c r="B400" s="7" t="s">
        <v>4516</v>
      </c>
      <c r="C400" s="7" t="s">
        <v>297</v>
      </c>
      <c r="D400" s="7" t="n">
        <v>1</v>
      </c>
      <c r="E400" s="7" t="n">
        <v>1</v>
      </c>
      <c r="F400" s="7" t="n">
        <v>1</v>
      </c>
      <c r="G400" s="7" t="s">
        <v>4518</v>
      </c>
      <c r="H400" s="7" t="s">
        <v>4518</v>
      </c>
    </row>
    <row r="401" customFormat="false" ht="15" hidden="false" customHeight="true" outlineLevel="0" collapsed="false">
      <c r="A401" s="7" t="s">
        <v>533</v>
      </c>
      <c r="B401" s="7" t="s">
        <v>4521</v>
      </c>
      <c r="C401" s="7" t="s">
        <v>297</v>
      </c>
      <c r="D401" s="7" t="n">
        <v>1</v>
      </c>
      <c r="E401" s="7" t="n">
        <v>1</v>
      </c>
      <c r="F401" s="7" t="n">
        <v>1</v>
      </c>
      <c r="G401" s="7" t="s">
        <v>4523</v>
      </c>
      <c r="H401" s="7" t="s">
        <v>4523</v>
      </c>
    </row>
    <row r="402" customFormat="false" ht="15" hidden="false" customHeight="true" outlineLevel="0" collapsed="false">
      <c r="A402" s="7" t="s">
        <v>533</v>
      </c>
      <c r="B402" s="7" t="s">
        <v>4527</v>
      </c>
      <c r="C402" s="7" t="s">
        <v>102</v>
      </c>
      <c r="D402" s="7" t="n">
        <v>1</v>
      </c>
      <c r="E402" s="7" t="n">
        <v>1</v>
      </c>
      <c r="F402" s="7" t="n">
        <v>3</v>
      </c>
      <c r="G402" s="7" t="s">
        <v>4529</v>
      </c>
      <c r="H402" s="7" t="s">
        <v>4529</v>
      </c>
    </row>
    <row r="403" customFormat="false" ht="15" hidden="false" customHeight="true" outlineLevel="0" collapsed="false">
      <c r="A403" s="7" t="s">
        <v>533</v>
      </c>
      <c r="B403" s="7" t="s">
        <v>3052</v>
      </c>
      <c r="C403" s="7" t="s">
        <v>102</v>
      </c>
      <c r="D403" s="7" t="n">
        <v>1</v>
      </c>
      <c r="E403" s="7" t="n">
        <v>1</v>
      </c>
      <c r="F403" s="7" t="n">
        <v>2</v>
      </c>
      <c r="G403" s="7" t="s">
        <v>4538</v>
      </c>
      <c r="H403" s="7" t="s">
        <v>4538</v>
      </c>
    </row>
    <row r="404" customFormat="false" ht="15" hidden="false" customHeight="true" outlineLevel="0" collapsed="false">
      <c r="A404" s="7" t="s">
        <v>533</v>
      </c>
      <c r="B404" s="7" t="s">
        <v>4546</v>
      </c>
      <c r="C404" s="7" t="s">
        <v>102</v>
      </c>
      <c r="D404" s="7" t="n">
        <v>1</v>
      </c>
      <c r="E404" s="7" t="n">
        <v>1</v>
      </c>
      <c r="F404" s="7" t="n">
        <v>3</v>
      </c>
      <c r="G404" s="7" t="s">
        <v>4548</v>
      </c>
      <c r="H404" s="7" t="s">
        <v>4548</v>
      </c>
    </row>
    <row r="405" customFormat="false" ht="15" hidden="false" customHeight="true" outlineLevel="0" collapsed="false">
      <c r="A405" s="7" t="s">
        <v>533</v>
      </c>
      <c r="B405" s="7" t="s">
        <v>611</v>
      </c>
      <c r="C405" s="7" t="s">
        <v>102</v>
      </c>
      <c r="D405" s="7" t="n">
        <v>1</v>
      </c>
      <c r="E405" s="7" t="n">
        <v>1</v>
      </c>
      <c r="F405" s="7" t="n">
        <v>2</v>
      </c>
      <c r="G405" s="7" t="s">
        <v>667</v>
      </c>
      <c r="H405" s="7" t="s">
        <v>667</v>
      </c>
    </row>
    <row r="406" customFormat="false" ht="15" hidden="false" customHeight="true" outlineLevel="0" collapsed="false">
      <c r="A406" s="7" t="s">
        <v>533</v>
      </c>
      <c r="B406" s="7" t="s">
        <v>2511</v>
      </c>
      <c r="C406" s="7" t="s">
        <v>102</v>
      </c>
      <c r="D406" s="7" t="n">
        <v>1</v>
      </c>
      <c r="E406" s="7" t="n">
        <v>1</v>
      </c>
      <c r="F406" s="7" t="n">
        <v>3</v>
      </c>
      <c r="G406" s="7" t="s">
        <v>4557</v>
      </c>
      <c r="H406" s="7" t="s">
        <v>4557</v>
      </c>
    </row>
    <row r="407" customFormat="false" ht="15" hidden="false" customHeight="true" outlineLevel="0" collapsed="false">
      <c r="A407" s="7" t="s">
        <v>533</v>
      </c>
      <c r="B407" s="7" t="s">
        <v>452</v>
      </c>
      <c r="C407" s="7" t="s">
        <v>102</v>
      </c>
      <c r="D407" s="7" t="n">
        <v>1</v>
      </c>
      <c r="E407" s="7" t="n">
        <v>1</v>
      </c>
      <c r="F407" s="7" t="n">
        <v>2</v>
      </c>
      <c r="G407" s="7" t="s">
        <v>4562</v>
      </c>
      <c r="H407" s="7" t="s">
        <v>4562</v>
      </c>
    </row>
    <row r="408" customFormat="false" ht="15" hidden="false" customHeight="true" outlineLevel="0" collapsed="false">
      <c r="A408" s="7" t="s">
        <v>533</v>
      </c>
      <c r="B408" s="7" t="s">
        <v>648</v>
      </c>
      <c r="C408" s="7" t="s">
        <v>102</v>
      </c>
      <c r="D408" s="7" t="n">
        <v>1</v>
      </c>
      <c r="E408" s="7" t="n">
        <v>1</v>
      </c>
      <c r="F408" s="7" t="n">
        <v>2</v>
      </c>
      <c r="G408" s="7" t="s">
        <v>4566</v>
      </c>
      <c r="H408" s="7" t="s">
        <v>4566</v>
      </c>
    </row>
    <row r="409" customFormat="false" ht="15" hidden="false" customHeight="true" outlineLevel="0" collapsed="false">
      <c r="A409" s="7" t="s">
        <v>533</v>
      </c>
      <c r="B409" s="7" t="s">
        <v>684</v>
      </c>
      <c r="C409" s="7" t="s">
        <v>102</v>
      </c>
      <c r="D409" s="7" t="n">
        <v>1</v>
      </c>
      <c r="E409" s="7" t="n">
        <v>1</v>
      </c>
      <c r="F409" s="7" t="n">
        <v>2</v>
      </c>
      <c r="G409" s="7" t="s">
        <v>2906</v>
      </c>
      <c r="H409" s="7" t="s">
        <v>2906</v>
      </c>
    </row>
    <row r="410" customFormat="false" ht="15" hidden="false" customHeight="true" outlineLevel="0" collapsed="false">
      <c r="A410" s="7" t="s">
        <v>533</v>
      </c>
      <c r="B410" s="7" t="s">
        <v>567</v>
      </c>
      <c r="C410" s="7" t="s">
        <v>102</v>
      </c>
      <c r="D410" s="7" t="n">
        <v>1</v>
      </c>
      <c r="E410" s="7" t="n">
        <v>1</v>
      </c>
      <c r="F410" s="7" t="n">
        <v>2</v>
      </c>
      <c r="G410" s="7" t="s">
        <v>4574</v>
      </c>
      <c r="H410" s="7" t="s">
        <v>4574</v>
      </c>
    </row>
    <row r="411" customFormat="false" ht="15" hidden="false" customHeight="true" outlineLevel="0" collapsed="false">
      <c r="A411" s="7" t="s">
        <v>533</v>
      </c>
      <c r="B411" s="7" t="s">
        <v>584</v>
      </c>
      <c r="C411" s="7" t="s">
        <v>102</v>
      </c>
      <c r="D411" s="7" t="n">
        <v>1</v>
      </c>
      <c r="E411" s="7" t="n">
        <v>1</v>
      </c>
      <c r="F411" s="7" t="n">
        <v>3</v>
      </c>
      <c r="G411" s="7" t="s">
        <v>4578</v>
      </c>
      <c r="H411" s="7" t="s">
        <v>4578</v>
      </c>
    </row>
    <row r="412" customFormat="false" ht="15" hidden="false" customHeight="true" outlineLevel="0" collapsed="false">
      <c r="A412" s="7" t="s">
        <v>533</v>
      </c>
      <c r="B412" s="7" t="s">
        <v>169</v>
      </c>
      <c r="C412" s="7" t="s">
        <v>102</v>
      </c>
      <c r="D412" s="7" t="n">
        <v>1</v>
      </c>
      <c r="E412" s="7" t="n">
        <v>1</v>
      </c>
      <c r="F412" s="7" t="n">
        <v>3</v>
      </c>
      <c r="G412" s="7" t="s">
        <v>3373</v>
      </c>
      <c r="H412" s="7" t="s">
        <v>3373</v>
      </c>
    </row>
    <row r="413" customFormat="false" ht="15" hidden="false" customHeight="true" outlineLevel="0" collapsed="false">
      <c r="A413" s="7" t="s">
        <v>533</v>
      </c>
      <c r="B413" s="7" t="s">
        <v>547</v>
      </c>
      <c r="C413" s="7" t="s">
        <v>102</v>
      </c>
      <c r="D413" s="7" t="n">
        <v>1</v>
      </c>
      <c r="E413" s="7" t="n">
        <v>1</v>
      </c>
      <c r="F413" s="7" t="n">
        <v>2</v>
      </c>
      <c r="G413" s="7" t="s">
        <v>4592</v>
      </c>
      <c r="H413" s="7" t="s">
        <v>4592</v>
      </c>
    </row>
    <row r="414" customFormat="false" ht="15" hidden="false" customHeight="true" outlineLevel="0" collapsed="false">
      <c r="A414" s="7" t="s">
        <v>547</v>
      </c>
      <c r="B414" s="7" t="s">
        <v>4597</v>
      </c>
      <c r="C414" s="7" t="s">
        <v>102</v>
      </c>
      <c r="D414" s="7" t="n">
        <v>1</v>
      </c>
      <c r="E414" s="7" t="n">
        <v>1</v>
      </c>
      <c r="F414" s="7" t="n">
        <v>3</v>
      </c>
      <c r="G414" s="7" t="s">
        <v>4599</v>
      </c>
      <c r="H414" s="7" t="s">
        <v>4599</v>
      </c>
    </row>
    <row r="415" customFormat="false" ht="15" hidden="false" customHeight="true" outlineLevel="0" collapsed="false">
      <c r="A415" s="7" t="s">
        <v>547</v>
      </c>
      <c r="B415" s="7" t="s">
        <v>4607</v>
      </c>
      <c r="C415" s="7" t="s">
        <v>102</v>
      </c>
      <c r="D415" s="7" t="n">
        <v>1</v>
      </c>
      <c r="E415" s="7" t="n">
        <v>1</v>
      </c>
      <c r="F415" s="7" t="n">
        <v>3</v>
      </c>
      <c r="G415" s="7" t="s">
        <v>4609</v>
      </c>
      <c r="H415" s="7" t="s">
        <v>4609</v>
      </c>
    </row>
    <row r="416" customFormat="false" ht="15" hidden="false" customHeight="true" outlineLevel="0" collapsed="false">
      <c r="A416" s="7" t="s">
        <v>547</v>
      </c>
      <c r="B416" s="7" t="s">
        <v>4616</v>
      </c>
      <c r="C416" s="7" t="s">
        <v>102</v>
      </c>
      <c r="D416" s="7" t="n">
        <v>1</v>
      </c>
      <c r="E416" s="7" t="n">
        <v>1</v>
      </c>
      <c r="F416" s="7" t="n">
        <v>2</v>
      </c>
      <c r="G416" s="7" t="s">
        <v>4618</v>
      </c>
      <c r="H416" s="7" t="s">
        <v>4618</v>
      </c>
    </row>
    <row r="417" customFormat="false" ht="15" hidden="false" customHeight="true" outlineLevel="0" collapsed="false">
      <c r="A417" s="7" t="s">
        <v>547</v>
      </c>
      <c r="B417" s="7" t="s">
        <v>4622</v>
      </c>
      <c r="C417" s="7" t="s">
        <v>102</v>
      </c>
      <c r="D417" s="7" t="n">
        <v>1</v>
      </c>
      <c r="E417" s="7" t="n">
        <v>1</v>
      </c>
      <c r="F417" s="7" t="n">
        <v>3</v>
      </c>
      <c r="G417" s="7" t="s">
        <v>4624</v>
      </c>
      <c r="H417" s="7" t="s">
        <v>4624</v>
      </c>
    </row>
    <row r="418" customFormat="false" ht="15" hidden="false" customHeight="true" outlineLevel="0" collapsed="false">
      <c r="A418" s="7" t="s">
        <v>547</v>
      </c>
      <c r="B418" s="7" t="s">
        <v>3746</v>
      </c>
      <c r="C418" s="7" t="s">
        <v>102</v>
      </c>
      <c r="D418" s="7" t="n">
        <v>1</v>
      </c>
      <c r="E418" s="7" t="n">
        <v>1</v>
      </c>
      <c r="F418" s="7" t="n">
        <v>2</v>
      </c>
      <c r="G418" s="7" t="s">
        <v>4633</v>
      </c>
      <c r="H418" s="7" t="s">
        <v>4633</v>
      </c>
    </row>
    <row r="419" customFormat="false" ht="15" hidden="false" customHeight="true" outlineLevel="0" collapsed="false">
      <c r="A419" s="7" t="s">
        <v>547</v>
      </c>
      <c r="B419" s="7" t="s">
        <v>4639</v>
      </c>
      <c r="C419" s="7" t="s">
        <v>102</v>
      </c>
      <c r="D419" s="7" t="n">
        <v>1</v>
      </c>
      <c r="E419" s="7" t="n">
        <v>1</v>
      </c>
      <c r="F419" s="7" t="n">
        <v>2</v>
      </c>
      <c r="G419" s="7" t="s">
        <v>4641</v>
      </c>
      <c r="H419" s="7" t="s">
        <v>4641</v>
      </c>
    </row>
    <row r="420" customFormat="false" ht="15" hidden="false" customHeight="true" outlineLevel="0" collapsed="false">
      <c r="A420" s="7" t="s">
        <v>547</v>
      </c>
      <c r="B420" s="7" t="s">
        <v>4460</v>
      </c>
      <c r="C420" s="7" t="s">
        <v>102</v>
      </c>
      <c r="D420" s="7" t="n">
        <v>1</v>
      </c>
      <c r="E420" s="7" t="n">
        <v>1</v>
      </c>
      <c r="F420" s="7" t="n">
        <v>3</v>
      </c>
      <c r="G420" s="7" t="s">
        <v>4645</v>
      </c>
      <c r="H420" s="7" t="s">
        <v>4645</v>
      </c>
    </row>
    <row r="421" customFormat="false" ht="15" hidden="false" customHeight="true" outlineLevel="0" collapsed="false">
      <c r="A421" s="7" t="s">
        <v>547</v>
      </c>
      <c r="B421" s="7" t="s">
        <v>4652</v>
      </c>
      <c r="C421" s="7" t="s">
        <v>102</v>
      </c>
      <c r="D421" s="7" t="n">
        <v>1</v>
      </c>
      <c r="E421" s="7" t="n">
        <v>1</v>
      </c>
      <c r="F421" s="7" t="n">
        <v>2</v>
      </c>
      <c r="G421" s="7" t="s">
        <v>149</v>
      </c>
      <c r="H421" s="7" t="s">
        <v>149</v>
      </c>
    </row>
    <row r="422" customFormat="false" ht="15" hidden="false" customHeight="true" outlineLevel="0" collapsed="false">
      <c r="A422" s="7" t="s">
        <v>547</v>
      </c>
      <c r="B422" s="7" t="s">
        <v>945</v>
      </c>
      <c r="C422" s="7" t="s">
        <v>102</v>
      </c>
      <c r="D422" s="7" t="n">
        <v>1</v>
      </c>
      <c r="E422" s="7" t="n">
        <v>1</v>
      </c>
      <c r="F422" s="7" t="n">
        <v>3</v>
      </c>
      <c r="G422" s="7" t="s">
        <v>1026</v>
      </c>
      <c r="H422" s="7" t="s">
        <v>1026</v>
      </c>
    </row>
    <row r="423" customFormat="false" ht="15" hidden="false" customHeight="true" outlineLevel="0" collapsed="false">
      <c r="A423" s="7" t="s">
        <v>547</v>
      </c>
      <c r="B423" s="7" t="s">
        <v>169</v>
      </c>
      <c r="C423" s="7" t="s">
        <v>102</v>
      </c>
      <c r="D423" s="7" t="n">
        <v>1</v>
      </c>
      <c r="E423" s="7" t="n">
        <v>1</v>
      </c>
      <c r="F423" s="7" t="n">
        <v>3</v>
      </c>
      <c r="G423" s="7" t="s">
        <v>3356</v>
      </c>
      <c r="H423" s="7" t="s">
        <v>3356</v>
      </c>
    </row>
    <row r="424" customFormat="false" ht="15" hidden="false" customHeight="true" outlineLevel="0" collapsed="false">
      <c r="A424" s="7" t="s">
        <v>547</v>
      </c>
      <c r="B424" s="8" t="s">
        <v>558</v>
      </c>
      <c r="C424" s="7" t="s">
        <v>102</v>
      </c>
      <c r="D424" s="7" t="n">
        <v>1</v>
      </c>
      <c r="E424" s="7" t="n">
        <v>1</v>
      </c>
      <c r="F424" s="7" t="n">
        <v>2</v>
      </c>
      <c r="G424" s="7" t="s">
        <v>4660</v>
      </c>
      <c r="H424" s="7" t="s">
        <v>4660</v>
      </c>
    </row>
    <row r="425" customFormat="false" ht="15" hidden="false" customHeight="true" outlineLevel="0" collapsed="false">
      <c r="A425" s="7" t="s">
        <v>547</v>
      </c>
      <c r="B425" s="7" t="s">
        <v>567</v>
      </c>
      <c r="C425" s="7" t="s">
        <v>102</v>
      </c>
      <c r="D425" s="7" t="n">
        <v>1</v>
      </c>
      <c r="E425" s="7" t="n">
        <v>1</v>
      </c>
      <c r="F425" s="7" t="n">
        <v>3</v>
      </c>
      <c r="G425" s="7" t="s">
        <v>4665</v>
      </c>
      <c r="H425" s="7" t="s">
        <v>4665</v>
      </c>
    </row>
    <row r="426" customFormat="false" ht="15" hidden="false" customHeight="true" outlineLevel="0" collapsed="false">
      <c r="A426" s="7" t="s">
        <v>547</v>
      </c>
      <c r="B426" s="7" t="s">
        <v>1206</v>
      </c>
      <c r="C426" s="7" t="s">
        <v>297</v>
      </c>
      <c r="D426" s="7" t="n">
        <v>1</v>
      </c>
      <c r="E426" s="7" t="n">
        <v>1</v>
      </c>
      <c r="F426" s="7" t="n">
        <v>1</v>
      </c>
      <c r="G426" s="7" t="s">
        <v>4685</v>
      </c>
      <c r="H426" s="7" t="s">
        <v>4685</v>
      </c>
    </row>
    <row r="427" customFormat="false" ht="15" hidden="false" customHeight="true" outlineLevel="0" collapsed="false">
      <c r="A427" s="7" t="s">
        <v>2158</v>
      </c>
      <c r="B427" s="8" t="s">
        <v>104</v>
      </c>
      <c r="C427" s="7" t="s">
        <v>297</v>
      </c>
      <c r="D427" s="7" t="n">
        <v>1</v>
      </c>
      <c r="E427" s="7" t="n">
        <v>1</v>
      </c>
      <c r="F427" s="7" t="n">
        <v>1</v>
      </c>
      <c r="G427" s="7" t="s">
        <v>4794</v>
      </c>
      <c r="H427" s="7" t="s">
        <v>4794</v>
      </c>
    </row>
    <row r="428" customFormat="false" ht="15" hidden="false" customHeight="true" outlineLevel="0" collapsed="false">
      <c r="A428" s="7" t="s">
        <v>2158</v>
      </c>
      <c r="B428" s="7" t="s">
        <v>4818</v>
      </c>
      <c r="C428" s="7" t="s">
        <v>297</v>
      </c>
      <c r="D428" s="7" t="n">
        <v>1</v>
      </c>
      <c r="E428" s="7" t="n">
        <v>1</v>
      </c>
      <c r="F428" s="7" t="n">
        <v>1</v>
      </c>
      <c r="G428" s="7" t="s">
        <v>4820</v>
      </c>
      <c r="H428" s="7" t="s">
        <v>4820</v>
      </c>
    </row>
    <row r="429" customFormat="false" ht="15" hidden="false" customHeight="true" outlineLevel="0" collapsed="false">
      <c r="A429" s="7" t="s">
        <v>2158</v>
      </c>
      <c r="B429" s="7" t="s">
        <v>4823</v>
      </c>
      <c r="C429" s="7" t="s">
        <v>297</v>
      </c>
      <c r="D429" s="7" t="n">
        <v>1</v>
      </c>
      <c r="E429" s="7" t="n">
        <v>1</v>
      </c>
      <c r="F429" s="7" t="n">
        <v>1</v>
      </c>
      <c r="G429" s="7" t="s">
        <v>4825</v>
      </c>
      <c r="H429" s="7" t="s">
        <v>4825</v>
      </c>
    </row>
    <row r="430" customFormat="false" ht="15" hidden="false" customHeight="true" outlineLevel="0" collapsed="false">
      <c r="A430" s="7" t="s">
        <v>2158</v>
      </c>
      <c r="B430" s="7" t="s">
        <v>4844</v>
      </c>
      <c r="C430" s="7" t="s">
        <v>102</v>
      </c>
      <c r="D430" s="7" t="n">
        <v>1</v>
      </c>
      <c r="E430" s="7" t="n">
        <v>1</v>
      </c>
      <c r="F430" s="7" t="n">
        <v>3</v>
      </c>
      <c r="G430" s="7" t="s">
        <v>4846</v>
      </c>
      <c r="H430" s="7" t="s">
        <v>4846</v>
      </c>
    </row>
    <row r="431" customFormat="false" ht="15" hidden="false" customHeight="true" outlineLevel="0" collapsed="false">
      <c r="A431" s="7" t="s">
        <v>2158</v>
      </c>
      <c r="B431" s="7" t="s">
        <v>4850</v>
      </c>
      <c r="C431" s="7" t="s">
        <v>102</v>
      </c>
      <c r="D431" s="7" t="n">
        <v>1</v>
      </c>
      <c r="E431" s="7" t="n">
        <v>1</v>
      </c>
      <c r="F431" s="7" t="n">
        <v>3</v>
      </c>
      <c r="G431" s="7" t="s">
        <v>4538</v>
      </c>
      <c r="H431" s="7" t="s">
        <v>4538</v>
      </c>
    </row>
    <row r="432" customFormat="false" ht="15" hidden="false" customHeight="true" outlineLevel="0" collapsed="false">
      <c r="A432" s="7" t="s">
        <v>2158</v>
      </c>
      <c r="B432" s="7" t="s">
        <v>4859</v>
      </c>
      <c r="C432" s="7" t="s">
        <v>102</v>
      </c>
      <c r="D432" s="7" t="n">
        <v>1</v>
      </c>
      <c r="E432" s="7" t="n">
        <v>1</v>
      </c>
      <c r="F432" s="7" t="n">
        <v>2</v>
      </c>
      <c r="G432" s="7" t="s">
        <v>4861</v>
      </c>
      <c r="H432" s="7" t="s">
        <v>4861</v>
      </c>
    </row>
    <row r="433" customFormat="false" ht="15" hidden="false" customHeight="true" outlineLevel="0" collapsed="false">
      <c r="A433" s="7" t="s">
        <v>2158</v>
      </c>
      <c r="B433" s="7" t="s">
        <v>4866</v>
      </c>
      <c r="C433" s="7" t="s">
        <v>102</v>
      </c>
      <c r="D433" s="7" t="n">
        <v>1</v>
      </c>
      <c r="E433" s="7" t="n">
        <v>1</v>
      </c>
      <c r="F433" s="7" t="n">
        <v>2</v>
      </c>
      <c r="G433" s="7" t="s">
        <v>4868</v>
      </c>
      <c r="H433" s="7" t="s">
        <v>4868</v>
      </c>
    </row>
    <row r="434" customFormat="false" ht="15" hidden="false" customHeight="true" outlineLevel="0" collapsed="false">
      <c r="A434" s="7" t="s">
        <v>2158</v>
      </c>
      <c r="B434" s="7" t="s">
        <v>709</v>
      </c>
      <c r="C434" s="7" t="s">
        <v>102</v>
      </c>
      <c r="D434" s="7" t="n">
        <v>1</v>
      </c>
      <c r="E434" s="7" t="n">
        <v>1</v>
      </c>
      <c r="F434" s="7" t="n">
        <v>3</v>
      </c>
      <c r="G434" s="7" t="s">
        <v>4872</v>
      </c>
      <c r="H434" s="7" t="s">
        <v>4872</v>
      </c>
    </row>
    <row r="435" customFormat="false" ht="15" hidden="false" customHeight="true" outlineLevel="0" collapsed="false">
      <c r="A435" s="7" t="s">
        <v>2158</v>
      </c>
      <c r="B435" s="8" t="s">
        <v>4878</v>
      </c>
      <c r="C435" s="7" t="s">
        <v>102</v>
      </c>
      <c r="D435" s="7" t="n">
        <v>1</v>
      </c>
      <c r="E435" s="7" t="n">
        <v>1</v>
      </c>
      <c r="F435" s="7" t="n">
        <v>3</v>
      </c>
      <c r="G435" s="7" t="s">
        <v>4880</v>
      </c>
      <c r="H435" s="7" t="s">
        <v>4880</v>
      </c>
    </row>
    <row r="436" customFormat="false" ht="15" hidden="false" customHeight="true" outlineLevel="0" collapsed="false">
      <c r="A436" s="7" t="s">
        <v>2158</v>
      </c>
      <c r="B436" s="7" t="s">
        <v>4486</v>
      </c>
      <c r="C436" s="7" t="s">
        <v>102</v>
      </c>
      <c r="D436" s="7" t="n">
        <v>1</v>
      </c>
      <c r="E436" s="7" t="n">
        <v>1</v>
      </c>
      <c r="F436" s="7" t="n">
        <v>3</v>
      </c>
      <c r="G436" s="7" t="s">
        <v>4887</v>
      </c>
      <c r="H436" s="7" t="s">
        <v>4887</v>
      </c>
    </row>
    <row r="437" customFormat="false" ht="15" hidden="false" customHeight="true" outlineLevel="0" collapsed="false">
      <c r="A437" s="7" t="s">
        <v>2158</v>
      </c>
      <c r="B437" s="8" t="s">
        <v>431</v>
      </c>
      <c r="C437" s="7" t="s">
        <v>102</v>
      </c>
      <c r="D437" s="7" t="n">
        <v>1</v>
      </c>
      <c r="E437" s="7" t="n">
        <v>1</v>
      </c>
      <c r="F437" s="7" t="n">
        <v>3</v>
      </c>
      <c r="G437" s="7" t="s">
        <v>4893</v>
      </c>
      <c r="H437" s="7" t="s">
        <v>4893</v>
      </c>
    </row>
    <row r="438" customFormat="false" ht="15" hidden="false" customHeight="true" outlineLevel="0" collapsed="false">
      <c r="A438" s="7" t="s">
        <v>2158</v>
      </c>
      <c r="B438" s="7" t="s">
        <v>3201</v>
      </c>
      <c r="C438" s="7" t="s">
        <v>102</v>
      </c>
      <c r="D438" s="7" t="n">
        <v>1</v>
      </c>
      <c r="E438" s="7" t="n">
        <v>1</v>
      </c>
      <c r="F438" s="7" t="n">
        <v>2</v>
      </c>
      <c r="G438" s="7" t="s">
        <v>4901</v>
      </c>
      <c r="H438" s="7" t="s">
        <v>4901</v>
      </c>
    </row>
    <row r="439" customFormat="false" ht="15" hidden="false" customHeight="true" outlineLevel="0" collapsed="false">
      <c r="A439" s="7" t="s">
        <v>2158</v>
      </c>
      <c r="B439" s="7" t="s">
        <v>291</v>
      </c>
      <c r="C439" s="7" t="s">
        <v>297</v>
      </c>
      <c r="D439" s="7" t="n">
        <v>1</v>
      </c>
      <c r="E439" s="7" t="n">
        <v>1</v>
      </c>
      <c r="F439" s="7" t="n">
        <v>1</v>
      </c>
      <c r="G439" s="7" t="s">
        <v>4907</v>
      </c>
      <c r="H439" s="7" t="s">
        <v>4907</v>
      </c>
    </row>
    <row r="440" customFormat="false" ht="15" hidden="false" customHeight="true" outlineLevel="0" collapsed="false">
      <c r="A440" s="7" t="s">
        <v>2158</v>
      </c>
      <c r="B440" s="7" t="s">
        <v>4909</v>
      </c>
      <c r="C440" s="7" t="s">
        <v>297</v>
      </c>
      <c r="D440" s="7" t="n">
        <v>1</v>
      </c>
      <c r="E440" s="7" t="n">
        <v>1</v>
      </c>
      <c r="F440" s="7" t="n">
        <v>1</v>
      </c>
      <c r="G440" s="7" t="s">
        <v>4911</v>
      </c>
      <c r="H440" s="7" t="s">
        <v>4911</v>
      </c>
    </row>
    <row r="441" customFormat="false" ht="15" hidden="false" customHeight="true" outlineLevel="0" collapsed="false">
      <c r="A441" s="7" t="s">
        <v>2158</v>
      </c>
      <c r="B441" s="7" t="s">
        <v>1158</v>
      </c>
      <c r="C441" s="7" t="s">
        <v>297</v>
      </c>
      <c r="D441" s="7" t="n">
        <v>1</v>
      </c>
      <c r="E441" s="7" t="n">
        <v>1</v>
      </c>
      <c r="F441" s="7" t="n">
        <v>1</v>
      </c>
      <c r="G441" s="7" t="s">
        <v>4913</v>
      </c>
      <c r="H441" s="7" t="s">
        <v>4913</v>
      </c>
    </row>
    <row r="442" customFormat="false" ht="15" hidden="false" customHeight="true" outlineLevel="0" collapsed="false">
      <c r="A442" s="7" t="s">
        <v>2158</v>
      </c>
      <c r="B442" s="7" t="s">
        <v>4915</v>
      </c>
      <c r="C442" s="7" t="s">
        <v>297</v>
      </c>
      <c r="D442" s="7" t="n">
        <v>1</v>
      </c>
      <c r="E442" s="7" t="n">
        <v>1</v>
      </c>
      <c r="F442" s="7" t="n">
        <v>1</v>
      </c>
      <c r="G442" s="7" t="s">
        <v>4917</v>
      </c>
      <c r="H442" s="7" t="s">
        <v>4917</v>
      </c>
    </row>
    <row r="443" customFormat="false" ht="15" hidden="false" customHeight="true" outlineLevel="0" collapsed="false">
      <c r="A443" s="7" t="s">
        <v>613</v>
      </c>
      <c r="B443" s="7" t="s">
        <v>4978</v>
      </c>
      <c r="C443" s="7" t="s">
        <v>102</v>
      </c>
      <c r="D443" s="7" t="n">
        <v>1</v>
      </c>
      <c r="E443" s="7" t="n">
        <v>1</v>
      </c>
      <c r="F443" s="7" t="n">
        <v>2</v>
      </c>
      <c r="G443" s="7" t="s">
        <v>1160</v>
      </c>
      <c r="H443" s="7" t="s">
        <v>1160</v>
      </c>
    </row>
    <row r="444" customFormat="false" ht="15" hidden="false" customHeight="true" outlineLevel="0" collapsed="false">
      <c r="A444" s="7" t="s">
        <v>613</v>
      </c>
      <c r="B444" s="7" t="s">
        <v>4983</v>
      </c>
      <c r="C444" s="7" t="s">
        <v>102</v>
      </c>
      <c r="D444" s="7" t="n">
        <v>1</v>
      </c>
      <c r="E444" s="7" t="n">
        <v>1</v>
      </c>
      <c r="F444" s="7" t="n">
        <v>2</v>
      </c>
      <c r="G444" s="7" t="s">
        <v>4985</v>
      </c>
      <c r="H444" s="7" t="s">
        <v>4985</v>
      </c>
    </row>
    <row r="445" customFormat="false" ht="15" hidden="false" customHeight="true" outlineLevel="0" collapsed="false">
      <c r="A445" s="7" t="s">
        <v>613</v>
      </c>
      <c r="B445" s="7" t="s">
        <v>4990</v>
      </c>
      <c r="C445" s="7" t="s">
        <v>102</v>
      </c>
      <c r="D445" s="7" t="n">
        <v>1</v>
      </c>
      <c r="E445" s="7" t="n">
        <v>1</v>
      </c>
      <c r="F445" s="7" t="n">
        <v>1</v>
      </c>
      <c r="G445" s="7" t="s">
        <v>890</v>
      </c>
      <c r="H445" s="7" t="s">
        <v>890</v>
      </c>
    </row>
    <row r="446" customFormat="false" ht="15" hidden="false" customHeight="true" outlineLevel="0" collapsed="false">
      <c r="A446" s="7" t="s">
        <v>613</v>
      </c>
      <c r="B446" s="7" t="s">
        <v>182</v>
      </c>
      <c r="C446" s="7" t="s">
        <v>102</v>
      </c>
      <c r="D446" s="7" t="n">
        <v>1</v>
      </c>
      <c r="E446" s="7" t="n">
        <v>1</v>
      </c>
      <c r="F446" s="7" t="n">
        <v>2</v>
      </c>
      <c r="G446" s="7" t="s">
        <v>4872</v>
      </c>
      <c r="H446" s="7" t="s">
        <v>4872</v>
      </c>
    </row>
    <row r="447" customFormat="false" ht="15" hidden="false" customHeight="true" outlineLevel="0" collapsed="false">
      <c r="A447" s="7" t="s">
        <v>613</v>
      </c>
      <c r="B447" s="7" t="s">
        <v>1432</v>
      </c>
      <c r="C447" s="7" t="s">
        <v>102</v>
      </c>
      <c r="D447" s="7" t="n">
        <v>1</v>
      </c>
      <c r="E447" s="7" t="n">
        <v>1</v>
      </c>
      <c r="F447" s="7" t="n">
        <v>3</v>
      </c>
      <c r="G447" s="7" t="s">
        <v>1702</v>
      </c>
      <c r="H447" s="7" t="s">
        <v>1702</v>
      </c>
    </row>
    <row r="448" customFormat="false" ht="15" hidden="false" customHeight="true" outlineLevel="0" collapsed="false">
      <c r="A448" s="7" t="s">
        <v>613</v>
      </c>
      <c r="B448" s="7" t="s">
        <v>1206</v>
      </c>
      <c r="C448" s="7" t="s">
        <v>102</v>
      </c>
      <c r="D448" s="7" t="n">
        <v>1</v>
      </c>
      <c r="E448" s="7" t="n">
        <v>1</v>
      </c>
      <c r="F448" s="7" t="n">
        <v>3</v>
      </c>
      <c r="G448" s="7" t="s">
        <v>5018</v>
      </c>
      <c r="H448" s="7" t="s">
        <v>5018</v>
      </c>
    </row>
    <row r="449" customFormat="false" ht="15" hidden="false" customHeight="true" outlineLevel="0" collapsed="false">
      <c r="A449" s="7" t="s">
        <v>613</v>
      </c>
      <c r="B449" s="7" t="s">
        <v>674</v>
      </c>
      <c r="C449" s="7" t="s">
        <v>102</v>
      </c>
      <c r="D449" s="7" t="n">
        <v>1</v>
      </c>
      <c r="E449" s="7" t="n">
        <v>1</v>
      </c>
      <c r="F449" s="7" t="n">
        <v>2</v>
      </c>
      <c r="G449" s="7" t="s">
        <v>5025</v>
      </c>
      <c r="H449" s="7" t="s">
        <v>5025</v>
      </c>
    </row>
    <row r="450" customFormat="false" ht="15" hidden="false" customHeight="true" outlineLevel="0" collapsed="false">
      <c r="A450" s="7" t="s">
        <v>613</v>
      </c>
      <c r="B450" s="7" t="s">
        <v>3302</v>
      </c>
      <c r="C450" s="7" t="s">
        <v>102</v>
      </c>
      <c r="D450" s="7" t="n">
        <v>1</v>
      </c>
      <c r="E450" s="7" t="n">
        <v>1</v>
      </c>
      <c r="F450" s="7" t="n">
        <v>2</v>
      </c>
      <c r="G450" s="7" t="s">
        <v>3333</v>
      </c>
      <c r="H450" s="7" t="s">
        <v>3333</v>
      </c>
    </row>
    <row r="451" customFormat="false" ht="15" hidden="false" customHeight="true" outlineLevel="0" collapsed="false">
      <c r="A451" s="7" t="s">
        <v>613</v>
      </c>
      <c r="B451" s="7" t="s">
        <v>2904</v>
      </c>
      <c r="C451" s="7" t="s">
        <v>102</v>
      </c>
      <c r="D451" s="7" t="n">
        <v>1</v>
      </c>
      <c r="E451" s="7" t="n">
        <v>1</v>
      </c>
      <c r="F451" s="7" t="n">
        <v>2</v>
      </c>
      <c r="G451" s="7" t="s">
        <v>4168</v>
      </c>
      <c r="H451" s="7" t="s">
        <v>4168</v>
      </c>
    </row>
    <row r="452" customFormat="false" ht="15" hidden="false" customHeight="true" outlineLevel="0" collapsed="false">
      <c r="A452" s="7" t="s">
        <v>613</v>
      </c>
      <c r="B452" s="7" t="s">
        <v>1201</v>
      </c>
      <c r="C452" s="7" t="s">
        <v>297</v>
      </c>
      <c r="D452" s="7" t="n">
        <v>1</v>
      </c>
      <c r="E452" s="7" t="n">
        <v>1</v>
      </c>
      <c r="F452" s="7" t="n">
        <v>1</v>
      </c>
      <c r="G452" s="7" t="s">
        <v>4295</v>
      </c>
      <c r="H452" s="7" t="s">
        <v>4295</v>
      </c>
    </row>
    <row r="453" customFormat="false" ht="15" hidden="false" customHeight="true" outlineLevel="0" collapsed="false">
      <c r="A453" s="7" t="s">
        <v>1480</v>
      </c>
      <c r="B453" s="7" t="s">
        <v>613</v>
      </c>
      <c r="C453" s="7" t="s">
        <v>102</v>
      </c>
      <c r="D453" s="7" t="n">
        <v>1</v>
      </c>
      <c r="E453" s="7" t="n">
        <v>1</v>
      </c>
      <c r="F453" s="7" t="n">
        <v>2</v>
      </c>
      <c r="G453" s="7" t="s">
        <v>5012</v>
      </c>
      <c r="H453" s="7" t="s">
        <v>5012</v>
      </c>
    </row>
    <row r="454" customFormat="false" ht="15" hidden="false" customHeight="true" outlineLevel="0" collapsed="false">
      <c r="A454" s="7" t="s">
        <v>1480</v>
      </c>
      <c r="B454" s="7" t="s">
        <v>1206</v>
      </c>
      <c r="C454" s="7" t="s">
        <v>102</v>
      </c>
      <c r="D454" s="7" t="n">
        <v>1</v>
      </c>
      <c r="E454" s="7" t="n">
        <v>1</v>
      </c>
      <c r="F454" s="7" t="n">
        <v>3</v>
      </c>
      <c r="G454" s="7" t="s">
        <v>5204</v>
      </c>
      <c r="H454" s="7" t="s">
        <v>5204</v>
      </c>
    </row>
    <row r="455" customFormat="false" ht="15" hidden="false" customHeight="true" outlineLevel="0" collapsed="false">
      <c r="A455" s="7" t="s">
        <v>1480</v>
      </c>
      <c r="B455" s="7" t="s">
        <v>3302</v>
      </c>
      <c r="C455" s="7" t="s">
        <v>102</v>
      </c>
      <c r="D455" s="7" t="n">
        <v>1</v>
      </c>
      <c r="E455" s="7" t="n">
        <v>1</v>
      </c>
      <c r="F455" s="7" t="n">
        <v>3</v>
      </c>
      <c r="G455" s="7" t="s">
        <v>3322</v>
      </c>
      <c r="H455" s="7" t="s">
        <v>3322</v>
      </c>
    </row>
    <row r="456" customFormat="false" ht="15" hidden="false" customHeight="true" outlineLevel="0" collapsed="false">
      <c r="A456" s="7" t="s">
        <v>1480</v>
      </c>
      <c r="B456" s="7" t="s">
        <v>2904</v>
      </c>
      <c r="C456" s="7" t="s">
        <v>102</v>
      </c>
      <c r="D456" s="7" t="n">
        <v>1</v>
      </c>
      <c r="E456" s="7" t="n">
        <v>1</v>
      </c>
      <c r="F456" s="7" t="n">
        <v>3</v>
      </c>
      <c r="G456" s="7" t="s">
        <v>4156</v>
      </c>
      <c r="H456" s="7" t="s">
        <v>4156</v>
      </c>
    </row>
    <row r="457" customFormat="false" ht="15" hidden="false" customHeight="true" outlineLevel="0" collapsed="false">
      <c r="A457" s="7" t="s">
        <v>1480</v>
      </c>
      <c r="B457" s="7" t="s">
        <v>2789</v>
      </c>
      <c r="C457" s="7" t="s">
        <v>102</v>
      </c>
      <c r="D457" s="7" t="n">
        <v>1</v>
      </c>
      <c r="E457" s="7" t="n">
        <v>1</v>
      </c>
      <c r="F457" s="7" t="n">
        <v>2</v>
      </c>
      <c r="G457" s="7" t="s">
        <v>3510</v>
      </c>
      <c r="H457" s="7" t="s">
        <v>3510</v>
      </c>
    </row>
    <row r="458" customFormat="false" ht="15" hidden="false" customHeight="true" outlineLevel="0" collapsed="false">
      <c r="A458" s="7" t="s">
        <v>1480</v>
      </c>
      <c r="B458" s="7" t="s">
        <v>674</v>
      </c>
      <c r="C458" s="7" t="s">
        <v>102</v>
      </c>
      <c r="D458" s="7" t="n">
        <v>1</v>
      </c>
      <c r="E458" s="7" t="n">
        <v>1</v>
      </c>
      <c r="F458" s="7" t="n">
        <v>2</v>
      </c>
      <c r="G458" s="7" t="s">
        <v>5212</v>
      </c>
      <c r="H458" s="7" t="s">
        <v>5212</v>
      </c>
    </row>
    <row r="459" customFormat="false" ht="15" hidden="false" customHeight="true" outlineLevel="0" collapsed="false">
      <c r="A459" s="7" t="s">
        <v>1480</v>
      </c>
      <c r="B459" s="7" t="s">
        <v>478</v>
      </c>
      <c r="C459" s="7" t="s">
        <v>102</v>
      </c>
      <c r="D459" s="7" t="n">
        <v>1</v>
      </c>
      <c r="E459" s="7" t="n">
        <v>1</v>
      </c>
      <c r="F459" s="7" t="n">
        <v>3</v>
      </c>
      <c r="G459" s="7" t="s">
        <v>5216</v>
      </c>
      <c r="H459" s="7" t="s">
        <v>5216</v>
      </c>
    </row>
    <row r="460" customFormat="false" ht="15" hidden="false" customHeight="true" outlineLevel="0" collapsed="false">
      <c r="A460" s="7" t="s">
        <v>3759</v>
      </c>
      <c r="B460" s="7" t="s">
        <v>5232</v>
      </c>
      <c r="C460" s="7" t="s">
        <v>102</v>
      </c>
      <c r="D460" s="7" t="n">
        <v>1</v>
      </c>
      <c r="E460" s="7" t="n">
        <v>1</v>
      </c>
      <c r="F460" s="7" t="n">
        <v>1</v>
      </c>
      <c r="G460" s="7" t="s">
        <v>5234</v>
      </c>
      <c r="H460" s="7" t="s">
        <v>5234</v>
      </c>
    </row>
    <row r="461" customFormat="false" ht="15" hidden="false" customHeight="true" outlineLevel="0" collapsed="false">
      <c r="A461" s="7" t="s">
        <v>3759</v>
      </c>
      <c r="B461" s="7" t="s">
        <v>5236</v>
      </c>
      <c r="C461" s="7" t="s">
        <v>102</v>
      </c>
      <c r="D461" s="7" t="n">
        <v>1</v>
      </c>
      <c r="E461" s="7" t="n">
        <v>1</v>
      </c>
      <c r="F461" s="7" t="n">
        <v>3</v>
      </c>
      <c r="G461" s="7" t="s">
        <v>1166</v>
      </c>
      <c r="H461" s="7" t="s">
        <v>1166</v>
      </c>
    </row>
    <row r="462" customFormat="false" ht="15" hidden="false" customHeight="true" outlineLevel="0" collapsed="false">
      <c r="A462" s="7" t="s">
        <v>3759</v>
      </c>
      <c r="B462" s="7" t="s">
        <v>5244</v>
      </c>
      <c r="C462" s="7" t="s">
        <v>102</v>
      </c>
      <c r="D462" s="7" t="n">
        <v>1</v>
      </c>
      <c r="E462" s="7" t="n">
        <v>1</v>
      </c>
      <c r="F462" s="7" t="n">
        <v>3</v>
      </c>
      <c r="G462" s="7" t="s">
        <v>5246</v>
      </c>
      <c r="H462" s="7" t="s">
        <v>5246</v>
      </c>
    </row>
    <row r="463" customFormat="false" ht="15" hidden="false" customHeight="true" outlineLevel="0" collapsed="false">
      <c r="A463" s="7" t="s">
        <v>3759</v>
      </c>
      <c r="B463" s="8" t="s">
        <v>1474</v>
      </c>
      <c r="C463" s="7" t="s">
        <v>102</v>
      </c>
      <c r="D463" s="7" t="n">
        <v>1</v>
      </c>
      <c r="E463" s="7" t="n">
        <v>1</v>
      </c>
      <c r="F463" s="7" t="n">
        <v>3</v>
      </c>
      <c r="G463" s="7" t="s">
        <v>5255</v>
      </c>
      <c r="H463" s="7" t="s">
        <v>5255</v>
      </c>
    </row>
    <row r="464" customFormat="false" ht="15" hidden="false" customHeight="true" outlineLevel="0" collapsed="false">
      <c r="A464" s="7" t="s">
        <v>3759</v>
      </c>
      <c r="B464" s="7" t="s">
        <v>5263</v>
      </c>
      <c r="C464" s="7" t="s">
        <v>102</v>
      </c>
      <c r="D464" s="7" t="n">
        <v>1</v>
      </c>
      <c r="E464" s="7" t="n">
        <v>1</v>
      </c>
      <c r="F464" s="7" t="n">
        <v>2</v>
      </c>
      <c r="G464" s="7" t="s">
        <v>5265</v>
      </c>
      <c r="H464" s="7" t="s">
        <v>5265</v>
      </c>
    </row>
    <row r="465" customFormat="false" ht="15" hidden="false" customHeight="true" outlineLevel="0" collapsed="false">
      <c r="A465" s="7" t="s">
        <v>3759</v>
      </c>
      <c r="B465" s="7" t="s">
        <v>1003</v>
      </c>
      <c r="C465" s="7" t="s">
        <v>102</v>
      </c>
      <c r="D465" s="7" t="n">
        <v>1</v>
      </c>
      <c r="E465" s="7" t="n">
        <v>1</v>
      </c>
      <c r="F465" s="7" t="n">
        <v>2</v>
      </c>
      <c r="G465" s="7" t="s">
        <v>5268</v>
      </c>
      <c r="H465" s="7" t="s">
        <v>5268</v>
      </c>
    </row>
    <row r="466" customFormat="false" ht="15" hidden="false" customHeight="true" outlineLevel="0" collapsed="false">
      <c r="A466" s="7" t="s">
        <v>3759</v>
      </c>
      <c r="B466" s="7" t="s">
        <v>5273</v>
      </c>
      <c r="C466" s="7" t="s">
        <v>102</v>
      </c>
      <c r="D466" s="7" t="n">
        <v>1</v>
      </c>
      <c r="E466" s="7" t="n">
        <v>1</v>
      </c>
      <c r="F466" s="7" t="n">
        <v>2</v>
      </c>
      <c r="G466" s="7" t="s">
        <v>5275</v>
      </c>
      <c r="H466" s="7" t="s">
        <v>5275</v>
      </c>
    </row>
    <row r="467" customFormat="false" ht="15" hidden="false" customHeight="true" outlineLevel="0" collapsed="false">
      <c r="A467" s="7" t="s">
        <v>3759</v>
      </c>
      <c r="B467" s="7" t="s">
        <v>5279</v>
      </c>
      <c r="C467" s="7" t="s">
        <v>102</v>
      </c>
      <c r="D467" s="7" t="n">
        <v>1</v>
      </c>
      <c r="E467" s="7" t="n">
        <v>1</v>
      </c>
      <c r="F467" s="7" t="n">
        <v>2</v>
      </c>
      <c r="G467" s="7" t="s">
        <v>935</v>
      </c>
      <c r="H467" s="7" t="s">
        <v>935</v>
      </c>
    </row>
    <row r="468" customFormat="false" ht="15" hidden="false" customHeight="true" outlineLevel="0" collapsed="false">
      <c r="A468" s="7" t="s">
        <v>684</v>
      </c>
      <c r="B468" s="7" t="s">
        <v>5339</v>
      </c>
      <c r="C468" s="7" t="s">
        <v>102</v>
      </c>
      <c r="D468" s="7" t="n">
        <v>1</v>
      </c>
      <c r="E468" s="7" t="n">
        <v>1</v>
      </c>
      <c r="F468" s="7" t="n">
        <v>2</v>
      </c>
      <c r="G468" s="7" t="s">
        <v>5341</v>
      </c>
      <c r="H468" s="7" t="s">
        <v>5341</v>
      </c>
    </row>
    <row r="469" customFormat="false" ht="15" hidden="false" customHeight="true" outlineLevel="0" collapsed="false">
      <c r="A469" s="7" t="s">
        <v>684</v>
      </c>
      <c r="B469" s="7" t="s">
        <v>5344</v>
      </c>
      <c r="C469" s="7" t="s">
        <v>102</v>
      </c>
      <c r="D469" s="7" t="n">
        <v>1</v>
      </c>
      <c r="E469" s="7" t="n">
        <v>1</v>
      </c>
      <c r="F469" s="7" t="n">
        <v>1</v>
      </c>
      <c r="G469" s="7" t="s">
        <v>5346</v>
      </c>
      <c r="H469" s="7" t="s">
        <v>5346</v>
      </c>
    </row>
    <row r="470" customFormat="false" ht="15" hidden="false" customHeight="true" outlineLevel="0" collapsed="false">
      <c r="A470" s="7" t="s">
        <v>684</v>
      </c>
      <c r="B470" s="7" t="s">
        <v>5349</v>
      </c>
      <c r="C470" s="7" t="s">
        <v>102</v>
      </c>
      <c r="D470" s="7" t="n">
        <v>1</v>
      </c>
      <c r="E470" s="7" t="n">
        <v>1</v>
      </c>
      <c r="F470" s="7" t="n">
        <v>2</v>
      </c>
      <c r="G470" s="7" t="s">
        <v>5351</v>
      </c>
      <c r="H470" s="7" t="s">
        <v>5351</v>
      </c>
    </row>
    <row r="471" customFormat="false" ht="15" hidden="false" customHeight="true" outlineLevel="0" collapsed="false">
      <c r="A471" s="7" t="s">
        <v>684</v>
      </c>
      <c r="B471" s="7" t="s">
        <v>1016</v>
      </c>
      <c r="C471" s="7" t="s">
        <v>102</v>
      </c>
      <c r="D471" s="7" t="n">
        <v>1</v>
      </c>
      <c r="E471" s="7" t="n">
        <v>1</v>
      </c>
      <c r="F471" s="7" t="n">
        <v>2</v>
      </c>
      <c r="G471" s="7" t="s">
        <v>5354</v>
      </c>
      <c r="H471" s="7" t="s">
        <v>5354</v>
      </c>
    </row>
    <row r="472" customFormat="false" ht="15" hidden="false" customHeight="true" outlineLevel="0" collapsed="false">
      <c r="A472" s="7" t="s">
        <v>684</v>
      </c>
      <c r="B472" s="7" t="s">
        <v>5359</v>
      </c>
      <c r="C472" s="7" t="s">
        <v>102</v>
      </c>
      <c r="D472" s="7" t="n">
        <v>1</v>
      </c>
      <c r="E472" s="7" t="n">
        <v>1</v>
      </c>
      <c r="F472" s="7" t="n">
        <v>2</v>
      </c>
      <c r="G472" s="7" t="s">
        <v>5361</v>
      </c>
      <c r="H472" s="7" t="s">
        <v>5361</v>
      </c>
    </row>
    <row r="473" customFormat="false" ht="15" hidden="false" customHeight="true" outlineLevel="0" collapsed="false">
      <c r="A473" s="7" t="s">
        <v>684</v>
      </c>
      <c r="B473" s="7" t="s">
        <v>5370</v>
      </c>
      <c r="C473" s="7" t="s">
        <v>102</v>
      </c>
      <c r="D473" s="7" t="n">
        <v>1</v>
      </c>
      <c r="E473" s="7" t="n">
        <v>1</v>
      </c>
      <c r="F473" s="7" t="n">
        <v>3</v>
      </c>
      <c r="G473" s="7" t="s">
        <v>5372</v>
      </c>
      <c r="H473" s="7" t="s">
        <v>5372</v>
      </c>
    </row>
    <row r="474" customFormat="false" ht="15" hidden="false" customHeight="true" outlineLevel="0" collapsed="false">
      <c r="A474" s="7" t="s">
        <v>709</v>
      </c>
      <c r="B474" s="7" t="s">
        <v>4850</v>
      </c>
      <c r="C474" s="7" t="s">
        <v>102</v>
      </c>
      <c r="D474" s="7" t="n">
        <v>1</v>
      </c>
      <c r="E474" s="7" t="n">
        <v>1</v>
      </c>
      <c r="F474" s="7" t="n">
        <v>2</v>
      </c>
      <c r="G474" s="7" t="s">
        <v>5380</v>
      </c>
      <c r="H474" s="7" t="s">
        <v>5380</v>
      </c>
    </row>
    <row r="475" customFormat="false" ht="15" hidden="false" customHeight="true" outlineLevel="0" collapsed="false">
      <c r="A475" s="7" t="s">
        <v>709</v>
      </c>
      <c r="B475" s="8" t="s">
        <v>5385</v>
      </c>
      <c r="C475" s="7" t="s">
        <v>102</v>
      </c>
      <c r="D475" s="7" t="n">
        <v>1</v>
      </c>
      <c r="E475" s="7" t="n">
        <v>1</v>
      </c>
      <c r="F475" s="7" t="n">
        <v>2</v>
      </c>
      <c r="G475" s="7" t="s">
        <v>5387</v>
      </c>
      <c r="H475" s="7" t="s">
        <v>5387</v>
      </c>
    </row>
    <row r="476" customFormat="false" ht="15" hidden="false" customHeight="true" outlineLevel="0" collapsed="false">
      <c r="A476" s="7" t="s">
        <v>709</v>
      </c>
      <c r="B476" s="8" t="s">
        <v>2854</v>
      </c>
      <c r="C476" s="7" t="s">
        <v>102</v>
      </c>
      <c r="D476" s="7" t="n">
        <v>1</v>
      </c>
      <c r="E476" s="7" t="n">
        <v>1</v>
      </c>
      <c r="F476" s="7" t="n">
        <v>2</v>
      </c>
      <c r="G476" s="7" t="s">
        <v>5390</v>
      </c>
      <c r="H476" s="7" t="s">
        <v>5390</v>
      </c>
    </row>
    <row r="477" customFormat="false" ht="15" hidden="false" customHeight="true" outlineLevel="0" collapsed="false">
      <c r="A477" s="7" t="s">
        <v>709</v>
      </c>
      <c r="B477" s="7" t="s">
        <v>5400</v>
      </c>
      <c r="C477" s="7" t="s">
        <v>297</v>
      </c>
      <c r="D477" s="7" t="n">
        <v>1</v>
      </c>
      <c r="E477" s="7" t="n">
        <v>1</v>
      </c>
      <c r="F477" s="7" t="n">
        <v>1</v>
      </c>
      <c r="G477" s="7" t="s">
        <v>5402</v>
      </c>
      <c r="H477" s="7" t="s">
        <v>5402</v>
      </c>
    </row>
    <row r="478" customFormat="false" ht="15" hidden="false" customHeight="true" outlineLevel="0" collapsed="false">
      <c r="A478" s="7" t="s">
        <v>1206</v>
      </c>
      <c r="B478" s="7" t="s">
        <v>5505</v>
      </c>
      <c r="C478" s="7" t="s">
        <v>102</v>
      </c>
      <c r="D478" s="7" t="n">
        <v>1</v>
      </c>
      <c r="E478" s="7" t="n">
        <v>1</v>
      </c>
      <c r="F478" s="7" t="n">
        <v>2</v>
      </c>
      <c r="G478" s="7" t="s">
        <v>5507</v>
      </c>
      <c r="H478" s="7" t="s">
        <v>5507</v>
      </c>
    </row>
    <row r="479" customFormat="false" ht="15" hidden="false" customHeight="true" outlineLevel="0" collapsed="false">
      <c r="A479" s="7" t="s">
        <v>1206</v>
      </c>
      <c r="B479" s="7" t="s">
        <v>5513</v>
      </c>
      <c r="C479" s="7" t="s">
        <v>102</v>
      </c>
      <c r="D479" s="7" t="n">
        <v>1</v>
      </c>
      <c r="E479" s="7" t="n">
        <v>1</v>
      </c>
      <c r="F479" s="7" t="n">
        <v>2</v>
      </c>
      <c r="G479" s="7" t="s">
        <v>5515</v>
      </c>
      <c r="H479" s="7" t="s">
        <v>5515</v>
      </c>
    </row>
    <row r="480" customFormat="false" ht="15" hidden="false" customHeight="true" outlineLevel="0" collapsed="false">
      <c r="A480" s="7" t="s">
        <v>1206</v>
      </c>
      <c r="B480" s="7" t="s">
        <v>4844</v>
      </c>
      <c r="C480" s="7" t="s">
        <v>102</v>
      </c>
      <c r="D480" s="7" t="n">
        <v>1</v>
      </c>
      <c r="E480" s="7" t="n">
        <v>1</v>
      </c>
      <c r="F480" s="7" t="n">
        <v>2</v>
      </c>
      <c r="G480" s="7" t="s">
        <v>5520</v>
      </c>
      <c r="H480" s="7" t="s">
        <v>5520</v>
      </c>
    </row>
    <row r="481" customFormat="false" ht="15" hidden="false" customHeight="true" outlineLevel="0" collapsed="false">
      <c r="A481" s="7" t="s">
        <v>1206</v>
      </c>
      <c r="B481" s="7" t="s">
        <v>5524</v>
      </c>
      <c r="C481" s="7" t="s">
        <v>102</v>
      </c>
      <c r="D481" s="7" t="n">
        <v>1</v>
      </c>
      <c r="E481" s="7" t="n">
        <v>1</v>
      </c>
      <c r="F481" s="7" t="n">
        <v>3</v>
      </c>
      <c r="G481" s="7" t="s">
        <v>5526</v>
      </c>
      <c r="H481" s="7" t="s">
        <v>5526</v>
      </c>
    </row>
    <row r="482" customFormat="false" ht="15" hidden="false" customHeight="true" outlineLevel="0" collapsed="false">
      <c r="A482" s="7" t="s">
        <v>1206</v>
      </c>
      <c r="B482" s="7" t="s">
        <v>3429</v>
      </c>
      <c r="C482" s="7" t="s">
        <v>102</v>
      </c>
      <c r="D482" s="7" t="n">
        <v>1</v>
      </c>
      <c r="E482" s="7" t="n">
        <v>1</v>
      </c>
      <c r="F482" s="7" t="n">
        <v>3</v>
      </c>
      <c r="G482" s="7" t="s">
        <v>5534</v>
      </c>
      <c r="H482" s="7" t="s">
        <v>5534</v>
      </c>
    </row>
    <row r="483" customFormat="false" ht="15" hidden="false" customHeight="true" outlineLevel="0" collapsed="false">
      <c r="A483" s="7" t="s">
        <v>1206</v>
      </c>
      <c r="B483" s="8" t="s">
        <v>5539</v>
      </c>
      <c r="C483" s="7" t="s">
        <v>102</v>
      </c>
      <c r="D483" s="7" t="n">
        <v>1</v>
      </c>
      <c r="E483" s="7" t="n">
        <v>1</v>
      </c>
      <c r="F483" s="7" t="n">
        <v>3</v>
      </c>
      <c r="G483" s="7" t="s">
        <v>5541</v>
      </c>
      <c r="H483" s="7" t="s">
        <v>5541</v>
      </c>
    </row>
    <row r="484" customFormat="false" ht="15" hidden="false" customHeight="true" outlineLevel="0" collapsed="false">
      <c r="A484" s="7" t="s">
        <v>1206</v>
      </c>
      <c r="B484" s="7" t="s">
        <v>3753</v>
      </c>
      <c r="C484" s="7" t="s">
        <v>102</v>
      </c>
      <c r="D484" s="7" t="n">
        <v>1</v>
      </c>
      <c r="E484" s="7" t="n">
        <v>1</v>
      </c>
      <c r="F484" s="7" t="n">
        <v>2</v>
      </c>
      <c r="G484" s="7" t="s">
        <v>5547</v>
      </c>
      <c r="H484" s="7" t="s">
        <v>5547</v>
      </c>
    </row>
    <row r="485" customFormat="false" ht="15" hidden="false" customHeight="true" outlineLevel="0" collapsed="false">
      <c r="A485" s="7" t="s">
        <v>1206</v>
      </c>
      <c r="B485" s="7" t="s">
        <v>726</v>
      </c>
      <c r="C485" s="7" t="s">
        <v>102</v>
      </c>
      <c r="D485" s="7" t="n">
        <v>1</v>
      </c>
      <c r="E485" s="7" t="n">
        <v>1</v>
      </c>
      <c r="F485" s="7" t="n">
        <v>3</v>
      </c>
      <c r="G485" s="7" t="s">
        <v>1208</v>
      </c>
      <c r="H485" s="7" t="s">
        <v>1208</v>
      </c>
    </row>
    <row r="486" customFormat="false" ht="15" hidden="false" customHeight="true" outlineLevel="0" collapsed="false">
      <c r="A486" s="7" t="s">
        <v>1206</v>
      </c>
      <c r="B486" s="7" t="s">
        <v>4075</v>
      </c>
      <c r="C486" s="7" t="s">
        <v>102</v>
      </c>
      <c r="D486" s="7" t="n">
        <v>1</v>
      </c>
      <c r="E486" s="7" t="n">
        <v>1</v>
      </c>
      <c r="F486" s="7" t="n">
        <v>3</v>
      </c>
      <c r="G486" s="7" t="s">
        <v>5552</v>
      </c>
      <c r="H486" s="7" t="s">
        <v>5552</v>
      </c>
    </row>
    <row r="487" customFormat="false" ht="15" hidden="false" customHeight="true" outlineLevel="0" collapsed="false">
      <c r="A487" s="7" t="s">
        <v>1206</v>
      </c>
      <c r="B487" s="7" t="s">
        <v>2789</v>
      </c>
      <c r="C487" s="7" t="s">
        <v>102</v>
      </c>
      <c r="D487" s="7" t="n">
        <v>1</v>
      </c>
      <c r="E487" s="7" t="n">
        <v>1</v>
      </c>
      <c r="F487" s="7" t="n">
        <v>2</v>
      </c>
      <c r="G487" s="7" t="s">
        <v>3513</v>
      </c>
      <c r="H487" s="7" t="s">
        <v>3513</v>
      </c>
    </row>
    <row r="488" customFormat="false" ht="15" hidden="false" customHeight="true" outlineLevel="0" collapsed="false">
      <c r="A488" s="7" t="s">
        <v>227</v>
      </c>
      <c r="B488" s="7" t="s">
        <v>3142</v>
      </c>
      <c r="C488" s="7" t="s">
        <v>102</v>
      </c>
      <c r="D488" s="7" t="n">
        <v>1</v>
      </c>
      <c r="E488" s="7" t="n">
        <v>1</v>
      </c>
      <c r="F488" s="7" t="n">
        <v>2</v>
      </c>
      <c r="G488" s="7" t="s">
        <v>5654</v>
      </c>
      <c r="H488" s="7" t="s">
        <v>5654</v>
      </c>
    </row>
    <row r="489" customFormat="false" ht="15" hidden="false" customHeight="true" outlineLevel="0" collapsed="false">
      <c r="A489" s="7" t="s">
        <v>227</v>
      </c>
      <c r="B489" s="7" t="s">
        <v>1480</v>
      </c>
      <c r="C489" s="7" t="s">
        <v>102</v>
      </c>
      <c r="D489" s="7" t="n">
        <v>1</v>
      </c>
      <c r="E489" s="7" t="n">
        <v>1</v>
      </c>
      <c r="F489" s="7" t="n">
        <v>1</v>
      </c>
      <c r="G489" s="7" t="s">
        <v>5660</v>
      </c>
      <c r="H489" s="7" t="s">
        <v>5660</v>
      </c>
    </row>
    <row r="490" customFormat="false" ht="15" hidden="false" customHeight="true" outlineLevel="0" collapsed="false">
      <c r="A490" s="7" t="s">
        <v>227</v>
      </c>
      <c r="B490" s="7" t="s">
        <v>169</v>
      </c>
      <c r="C490" s="7" t="s">
        <v>102</v>
      </c>
      <c r="D490" s="7" t="n">
        <v>1</v>
      </c>
      <c r="E490" s="7" t="n">
        <v>1</v>
      </c>
      <c r="F490" s="7" t="n">
        <v>3</v>
      </c>
      <c r="G490" s="7" t="s">
        <v>5669</v>
      </c>
      <c r="H490" s="7" t="s">
        <v>5669</v>
      </c>
    </row>
    <row r="491" customFormat="false" ht="15" hidden="false" customHeight="true" outlineLevel="0" collapsed="false">
      <c r="A491" s="7" t="s">
        <v>227</v>
      </c>
      <c r="B491" s="7" t="s">
        <v>78</v>
      </c>
      <c r="C491" s="7" t="s">
        <v>102</v>
      </c>
      <c r="D491" s="7" t="n">
        <v>1</v>
      </c>
      <c r="E491" s="7" t="n">
        <v>1</v>
      </c>
      <c r="F491" s="7" t="n">
        <v>2</v>
      </c>
      <c r="G491" s="7" t="s">
        <v>525</v>
      </c>
      <c r="H491" s="7" t="s">
        <v>525</v>
      </c>
    </row>
    <row r="492" customFormat="false" ht="15" hidden="false" customHeight="true" outlineLevel="0" collapsed="false">
      <c r="A492" s="7" t="s">
        <v>227</v>
      </c>
      <c r="B492" s="7" t="s">
        <v>253</v>
      </c>
      <c r="C492" s="7" t="s">
        <v>102</v>
      </c>
      <c r="D492" s="7" t="n">
        <v>1</v>
      </c>
      <c r="E492" s="7" t="n">
        <v>1</v>
      </c>
      <c r="F492" s="7" t="n">
        <v>2</v>
      </c>
      <c r="G492" s="7" t="s">
        <v>5696</v>
      </c>
      <c r="H492" s="7" t="s">
        <v>5696</v>
      </c>
    </row>
    <row r="493" customFormat="false" ht="15" hidden="false" customHeight="true" outlineLevel="0" collapsed="false">
      <c r="A493" s="7" t="s">
        <v>584</v>
      </c>
      <c r="B493" s="7" t="s">
        <v>5795</v>
      </c>
      <c r="C493" s="7" t="s">
        <v>102</v>
      </c>
      <c r="D493" s="7" t="n">
        <v>1</v>
      </c>
      <c r="E493" s="7" t="n">
        <v>1</v>
      </c>
      <c r="F493" s="7" t="n">
        <v>2</v>
      </c>
      <c r="G493" s="7" t="s">
        <v>5797</v>
      </c>
      <c r="H493" s="7" t="s">
        <v>5797</v>
      </c>
    </row>
    <row r="494" customFormat="false" ht="15" hidden="false" customHeight="true" outlineLevel="0" collapsed="false">
      <c r="A494" s="7" t="s">
        <v>584</v>
      </c>
      <c r="B494" s="8" t="s">
        <v>5801</v>
      </c>
      <c r="C494" s="7" t="s">
        <v>102</v>
      </c>
      <c r="D494" s="7" t="n">
        <v>1</v>
      </c>
      <c r="E494" s="7" t="n">
        <v>1</v>
      </c>
      <c r="F494" s="7" t="n">
        <v>2</v>
      </c>
      <c r="G494" s="7" t="s">
        <v>5803</v>
      </c>
      <c r="H494" s="7" t="s">
        <v>5803</v>
      </c>
    </row>
    <row r="495" customFormat="false" ht="15" hidden="false" customHeight="true" outlineLevel="0" collapsed="false">
      <c r="A495" s="7" t="s">
        <v>584</v>
      </c>
      <c r="B495" s="7" t="s">
        <v>5806</v>
      </c>
      <c r="C495" s="7" t="s">
        <v>102</v>
      </c>
      <c r="D495" s="7" t="n">
        <v>1</v>
      </c>
      <c r="E495" s="7" t="n">
        <v>1</v>
      </c>
      <c r="F495" s="7" t="n">
        <v>3</v>
      </c>
      <c r="G495" s="7" t="s">
        <v>5808</v>
      </c>
      <c r="H495" s="7" t="s">
        <v>5808</v>
      </c>
    </row>
    <row r="496" customFormat="false" ht="15" hidden="false" customHeight="true" outlineLevel="0" collapsed="false">
      <c r="A496" s="7" t="s">
        <v>584</v>
      </c>
      <c r="B496" s="7" t="s">
        <v>5339</v>
      </c>
      <c r="C496" s="7" t="s">
        <v>102</v>
      </c>
      <c r="D496" s="7" t="n">
        <v>1</v>
      </c>
      <c r="E496" s="7" t="n">
        <v>1</v>
      </c>
      <c r="F496" s="7" t="n">
        <v>2</v>
      </c>
      <c r="G496" s="7" t="s">
        <v>5816</v>
      </c>
      <c r="H496" s="7" t="s">
        <v>5816</v>
      </c>
    </row>
    <row r="497" customFormat="false" ht="15" hidden="false" customHeight="true" outlineLevel="0" collapsed="false">
      <c r="A497" s="7" t="s">
        <v>584</v>
      </c>
      <c r="B497" s="7" t="s">
        <v>5819</v>
      </c>
      <c r="C497" s="7" t="s">
        <v>102</v>
      </c>
      <c r="D497" s="7" t="n">
        <v>1</v>
      </c>
      <c r="E497" s="7" t="n">
        <v>1</v>
      </c>
      <c r="F497" s="7" t="n">
        <v>2</v>
      </c>
      <c r="G497" s="7" t="s">
        <v>5821</v>
      </c>
      <c r="H497" s="7" t="s">
        <v>5821</v>
      </c>
    </row>
    <row r="498" customFormat="false" ht="15" hidden="false" customHeight="true" outlineLevel="0" collapsed="false">
      <c r="A498" s="7" t="s">
        <v>584</v>
      </c>
      <c r="B498" s="7" t="s">
        <v>384</v>
      </c>
      <c r="C498" s="7" t="s">
        <v>102</v>
      </c>
      <c r="D498" s="7" t="n">
        <v>1</v>
      </c>
      <c r="E498" s="7" t="n">
        <v>1</v>
      </c>
      <c r="F498" s="7" t="n">
        <v>2</v>
      </c>
      <c r="G498" s="7" t="s">
        <v>2218</v>
      </c>
      <c r="H498" s="7" t="s">
        <v>2218</v>
      </c>
    </row>
    <row r="499" customFormat="false" ht="15" hidden="false" customHeight="true" outlineLevel="0" collapsed="false">
      <c r="A499" s="7" t="s">
        <v>584</v>
      </c>
      <c r="B499" s="7" t="s">
        <v>5828</v>
      </c>
      <c r="C499" s="7" t="s">
        <v>102</v>
      </c>
      <c r="D499" s="7" t="n">
        <v>1</v>
      </c>
      <c r="E499" s="7" t="n">
        <v>1</v>
      </c>
      <c r="F499" s="7" t="n">
        <v>2</v>
      </c>
      <c r="G499" s="7" t="s">
        <v>5830</v>
      </c>
      <c r="H499" s="7" t="s">
        <v>5830</v>
      </c>
    </row>
    <row r="500" customFormat="false" ht="15" hidden="false" customHeight="true" outlineLevel="0" collapsed="false">
      <c r="A500" s="7" t="s">
        <v>584</v>
      </c>
      <c r="B500" s="7" t="s">
        <v>2475</v>
      </c>
      <c r="C500" s="7" t="s">
        <v>102</v>
      </c>
      <c r="D500" s="7" t="n">
        <v>1</v>
      </c>
      <c r="E500" s="7" t="n">
        <v>1</v>
      </c>
      <c r="F500" s="7" t="n">
        <v>3</v>
      </c>
      <c r="G500" s="7" t="s">
        <v>5836</v>
      </c>
      <c r="H500" s="7" t="s">
        <v>5836</v>
      </c>
    </row>
    <row r="501" customFormat="false" ht="15" hidden="false" customHeight="true" outlineLevel="0" collapsed="false">
      <c r="A501" s="7" t="s">
        <v>584</v>
      </c>
      <c r="B501" s="7" t="s">
        <v>567</v>
      </c>
      <c r="C501" s="7" t="s">
        <v>102</v>
      </c>
      <c r="D501" s="7" t="n">
        <v>1</v>
      </c>
      <c r="E501" s="7" t="n">
        <v>1</v>
      </c>
      <c r="F501" s="7" t="n">
        <v>3</v>
      </c>
      <c r="G501" s="7" t="s">
        <v>5850</v>
      </c>
      <c r="H501" s="7" t="s">
        <v>5850</v>
      </c>
    </row>
    <row r="502" customFormat="false" ht="15" hidden="false" customHeight="true" outlineLevel="0" collapsed="false">
      <c r="A502" s="7" t="s">
        <v>584</v>
      </c>
      <c r="B502" s="8" t="s">
        <v>558</v>
      </c>
      <c r="C502" s="7" t="s">
        <v>102</v>
      </c>
      <c r="D502" s="7" t="n">
        <v>1</v>
      </c>
      <c r="E502" s="7" t="n">
        <v>1</v>
      </c>
      <c r="F502" s="7" t="n">
        <v>2</v>
      </c>
      <c r="G502" s="7" t="s">
        <v>5858</v>
      </c>
      <c r="H502" s="7" t="s">
        <v>5858</v>
      </c>
    </row>
    <row r="503" customFormat="false" ht="15" hidden="false" customHeight="true" outlineLevel="0" collapsed="false">
      <c r="A503" s="7" t="s">
        <v>584</v>
      </c>
      <c r="B503" s="7" t="s">
        <v>169</v>
      </c>
      <c r="C503" s="7" t="s">
        <v>102</v>
      </c>
      <c r="D503" s="7" t="n">
        <v>1</v>
      </c>
      <c r="E503" s="7" t="n">
        <v>1</v>
      </c>
      <c r="F503" s="7" t="n">
        <v>2</v>
      </c>
      <c r="G503" s="7" t="s">
        <v>3369</v>
      </c>
      <c r="H503" s="7" t="s">
        <v>3369</v>
      </c>
    </row>
    <row r="504" customFormat="false" ht="15" hidden="false" customHeight="true" outlineLevel="0" collapsed="false">
      <c r="A504" s="7" t="s">
        <v>584</v>
      </c>
      <c r="B504" s="7" t="s">
        <v>547</v>
      </c>
      <c r="C504" s="7" t="s">
        <v>102</v>
      </c>
      <c r="D504" s="7" t="n">
        <v>1</v>
      </c>
      <c r="E504" s="7" t="n">
        <v>1</v>
      </c>
      <c r="F504" s="7" t="n">
        <v>3</v>
      </c>
      <c r="G504" s="7" t="s">
        <v>3252</v>
      </c>
      <c r="H504" s="7" t="s">
        <v>3252</v>
      </c>
    </row>
    <row r="505" customFormat="false" ht="15" hidden="false" customHeight="true" outlineLevel="0" collapsed="false">
      <c r="A505" s="7" t="s">
        <v>198</v>
      </c>
      <c r="B505" s="7" t="s">
        <v>5918</v>
      </c>
      <c r="C505" s="7" t="s">
        <v>297</v>
      </c>
      <c r="D505" s="7" t="n">
        <v>1</v>
      </c>
      <c r="E505" s="7" t="n">
        <v>1</v>
      </c>
      <c r="F505" s="7" t="n">
        <v>1</v>
      </c>
      <c r="G505" s="7" t="s">
        <v>5920</v>
      </c>
      <c r="H505" s="7" t="s">
        <v>5920</v>
      </c>
    </row>
    <row r="506" customFormat="false" ht="15" hidden="false" customHeight="true" outlineLevel="0" collapsed="false">
      <c r="A506" s="7" t="s">
        <v>198</v>
      </c>
      <c r="B506" s="7" t="s">
        <v>5935</v>
      </c>
      <c r="C506" s="7" t="s">
        <v>102</v>
      </c>
      <c r="D506" s="7" t="n">
        <v>1</v>
      </c>
      <c r="E506" s="7" t="n">
        <v>1</v>
      </c>
      <c r="F506" s="7" t="n">
        <v>2</v>
      </c>
      <c r="G506" s="7" t="s">
        <v>5937</v>
      </c>
      <c r="H506" s="7" t="s">
        <v>5937</v>
      </c>
    </row>
    <row r="507" customFormat="false" ht="15" hidden="false" customHeight="true" outlineLevel="0" collapsed="false">
      <c r="A507" s="7" t="s">
        <v>198</v>
      </c>
      <c r="B507" s="7" t="s">
        <v>5942</v>
      </c>
      <c r="C507" s="7" t="s">
        <v>102</v>
      </c>
      <c r="D507" s="7" t="n">
        <v>1</v>
      </c>
      <c r="E507" s="7" t="n">
        <v>1</v>
      </c>
      <c r="F507" s="7" t="n">
        <v>2</v>
      </c>
      <c r="G507" s="7" t="s">
        <v>5944</v>
      </c>
      <c r="H507" s="7" t="s">
        <v>5944</v>
      </c>
    </row>
    <row r="508" customFormat="false" ht="15" hidden="false" customHeight="true" outlineLevel="0" collapsed="false">
      <c r="A508" s="7" t="s">
        <v>198</v>
      </c>
      <c r="B508" s="7" t="s">
        <v>5949</v>
      </c>
      <c r="C508" s="7" t="s">
        <v>102</v>
      </c>
      <c r="D508" s="7" t="n">
        <v>1</v>
      </c>
      <c r="E508" s="7" t="n">
        <v>1</v>
      </c>
      <c r="F508" s="7" t="n">
        <v>2</v>
      </c>
      <c r="G508" s="7" t="s">
        <v>5951</v>
      </c>
      <c r="H508" s="7" t="s">
        <v>5951</v>
      </c>
    </row>
    <row r="509" customFormat="false" ht="15" hidden="false" customHeight="true" outlineLevel="0" collapsed="false">
      <c r="A509" s="7" t="s">
        <v>198</v>
      </c>
      <c r="B509" s="7" t="s">
        <v>331</v>
      </c>
      <c r="C509" s="7" t="s">
        <v>102</v>
      </c>
      <c r="D509" s="7" t="n">
        <v>1</v>
      </c>
      <c r="E509" s="7" t="n">
        <v>1</v>
      </c>
      <c r="F509" s="7" t="n">
        <v>2</v>
      </c>
      <c r="G509" s="7" t="s">
        <v>5955</v>
      </c>
      <c r="H509" s="7" t="s">
        <v>5955</v>
      </c>
    </row>
    <row r="510" customFormat="false" ht="15" hidden="false" customHeight="true" outlineLevel="0" collapsed="false">
      <c r="A510" s="7" t="s">
        <v>198</v>
      </c>
      <c r="B510" s="7" t="s">
        <v>945</v>
      </c>
      <c r="C510" s="7" t="s">
        <v>102</v>
      </c>
      <c r="D510" s="7" t="n">
        <v>1</v>
      </c>
      <c r="E510" s="7" t="n">
        <v>1</v>
      </c>
      <c r="F510" s="7" t="n">
        <v>3</v>
      </c>
      <c r="G510" s="7" t="s">
        <v>995</v>
      </c>
      <c r="H510" s="7" t="s">
        <v>995</v>
      </c>
    </row>
    <row r="511" customFormat="false" ht="15" hidden="false" customHeight="true" outlineLevel="0" collapsed="false">
      <c r="A511" s="7" t="s">
        <v>198</v>
      </c>
      <c r="B511" s="7" t="s">
        <v>227</v>
      </c>
      <c r="C511" s="7" t="s">
        <v>102</v>
      </c>
      <c r="D511" s="7" t="n">
        <v>1</v>
      </c>
      <c r="E511" s="7" t="n">
        <v>1</v>
      </c>
      <c r="F511" s="7" t="n">
        <v>3</v>
      </c>
      <c r="G511" s="7" t="s">
        <v>5688</v>
      </c>
      <c r="H511" s="7" t="s">
        <v>5688</v>
      </c>
    </row>
    <row r="512" customFormat="false" ht="15" hidden="false" customHeight="true" outlineLevel="0" collapsed="false">
      <c r="A512" s="7" t="s">
        <v>1754</v>
      </c>
      <c r="B512" s="8" t="s">
        <v>6123</v>
      </c>
      <c r="C512" s="7" t="s">
        <v>102</v>
      </c>
      <c r="D512" s="7" t="n">
        <v>1</v>
      </c>
      <c r="E512" s="7" t="n">
        <v>1</v>
      </c>
      <c r="F512" s="7" t="n">
        <v>2</v>
      </c>
      <c r="G512" s="7" t="s">
        <v>439</v>
      </c>
      <c r="H512" s="7" t="s">
        <v>439</v>
      </c>
    </row>
    <row r="513" customFormat="false" ht="15" hidden="false" customHeight="true" outlineLevel="0" collapsed="false">
      <c r="A513" s="7" t="s">
        <v>1754</v>
      </c>
      <c r="B513" s="7" t="s">
        <v>6127</v>
      </c>
      <c r="C513" s="7" t="s">
        <v>102</v>
      </c>
      <c r="D513" s="7" t="n">
        <v>1</v>
      </c>
      <c r="E513" s="7" t="n">
        <v>1</v>
      </c>
      <c r="F513" s="7" t="n">
        <v>2</v>
      </c>
      <c r="G513" s="7" t="s">
        <v>6129</v>
      </c>
      <c r="H513" s="7" t="s">
        <v>6129</v>
      </c>
    </row>
    <row r="514" customFormat="false" ht="15" hidden="false" customHeight="true" outlineLevel="0" collapsed="false">
      <c r="A514" s="7" t="s">
        <v>1754</v>
      </c>
      <c r="B514" s="7" t="s">
        <v>76</v>
      </c>
      <c r="C514" s="7" t="s">
        <v>102</v>
      </c>
      <c r="D514" s="7" t="n">
        <v>1</v>
      </c>
      <c r="E514" s="7" t="n">
        <v>1</v>
      </c>
      <c r="F514" s="7" t="n">
        <v>3</v>
      </c>
      <c r="G514" s="7" t="s">
        <v>6133</v>
      </c>
      <c r="H514" s="7" t="s">
        <v>6133</v>
      </c>
    </row>
    <row r="515" customFormat="false" ht="15" hidden="false" customHeight="true" outlineLevel="0" collapsed="false">
      <c r="A515" s="7" t="s">
        <v>1754</v>
      </c>
      <c r="B515" s="7" t="s">
        <v>3784</v>
      </c>
      <c r="C515" s="7" t="s">
        <v>102</v>
      </c>
      <c r="D515" s="7" t="n">
        <v>1</v>
      </c>
      <c r="E515" s="7" t="n">
        <v>1</v>
      </c>
      <c r="F515" s="7" t="n">
        <v>2</v>
      </c>
      <c r="G515" s="7" t="s">
        <v>6142</v>
      </c>
      <c r="H515" s="7" t="s">
        <v>6142</v>
      </c>
    </row>
    <row r="516" customFormat="false" ht="15" hidden="false" customHeight="true" outlineLevel="0" collapsed="false">
      <c r="A516" s="7" t="s">
        <v>1754</v>
      </c>
      <c r="B516" s="7" t="s">
        <v>331</v>
      </c>
      <c r="C516" s="7" t="s">
        <v>102</v>
      </c>
      <c r="D516" s="7" t="n">
        <v>1</v>
      </c>
      <c r="E516" s="7" t="n">
        <v>1</v>
      </c>
      <c r="F516" s="7" t="n">
        <v>2</v>
      </c>
      <c r="G516" s="7" t="s">
        <v>6145</v>
      </c>
      <c r="H516" s="7" t="s">
        <v>6145</v>
      </c>
    </row>
    <row r="517" customFormat="false" ht="15" hidden="false" customHeight="true" outlineLevel="0" collapsed="false">
      <c r="A517" s="7" t="s">
        <v>1754</v>
      </c>
      <c r="B517" s="7" t="s">
        <v>6148</v>
      </c>
      <c r="C517" s="7" t="s">
        <v>102</v>
      </c>
      <c r="D517" s="7" t="n">
        <v>1</v>
      </c>
      <c r="E517" s="7" t="n">
        <v>1</v>
      </c>
      <c r="F517" s="7" t="n">
        <v>3</v>
      </c>
      <c r="G517" s="7" t="s">
        <v>6150</v>
      </c>
      <c r="H517" s="7" t="s">
        <v>6150</v>
      </c>
    </row>
    <row r="518" customFormat="false" ht="15" hidden="false" customHeight="true" outlineLevel="0" collapsed="false">
      <c r="A518" s="7" t="s">
        <v>1754</v>
      </c>
      <c r="B518" s="7" t="s">
        <v>4002</v>
      </c>
      <c r="C518" s="7" t="s">
        <v>102</v>
      </c>
      <c r="D518" s="7" t="n">
        <v>1</v>
      </c>
      <c r="E518" s="7" t="n">
        <v>1</v>
      </c>
      <c r="F518" s="7" t="n">
        <v>2</v>
      </c>
      <c r="G518" s="7" t="s">
        <v>4901</v>
      </c>
      <c r="H518" s="7" t="s">
        <v>4901</v>
      </c>
    </row>
    <row r="519" customFormat="false" ht="15" hidden="false" customHeight="true" outlineLevel="0" collapsed="false">
      <c r="A519" s="7" t="s">
        <v>3676</v>
      </c>
      <c r="B519" s="8" t="s">
        <v>3704</v>
      </c>
      <c r="C519" s="7" t="s">
        <v>102</v>
      </c>
      <c r="D519" s="7" t="n">
        <v>1</v>
      </c>
      <c r="E519" s="7" t="n">
        <v>1</v>
      </c>
      <c r="F519" s="7" t="n">
        <v>2</v>
      </c>
      <c r="G519" s="7" t="s">
        <v>6188</v>
      </c>
      <c r="H519" s="7" t="s">
        <v>6188</v>
      </c>
    </row>
    <row r="520" customFormat="false" ht="15" hidden="false" customHeight="true" outlineLevel="0" collapsed="false">
      <c r="A520" s="7" t="s">
        <v>3676</v>
      </c>
      <c r="B520" s="7" t="s">
        <v>452</v>
      </c>
      <c r="C520" s="7" t="s">
        <v>102</v>
      </c>
      <c r="D520" s="7" t="n">
        <v>1</v>
      </c>
      <c r="E520" s="7" t="n">
        <v>1</v>
      </c>
      <c r="F520" s="7" t="n">
        <v>3</v>
      </c>
      <c r="G520" s="7" t="s">
        <v>3678</v>
      </c>
      <c r="H520" s="7" t="s">
        <v>3678</v>
      </c>
    </row>
    <row r="521" customFormat="false" ht="15" hidden="false" customHeight="true" outlineLevel="0" collapsed="false">
      <c r="A521" s="7" t="s">
        <v>3676</v>
      </c>
      <c r="B521" s="7" t="s">
        <v>1676</v>
      </c>
      <c r="C521" s="7" t="s">
        <v>102</v>
      </c>
      <c r="D521" s="7" t="n">
        <v>1</v>
      </c>
      <c r="E521" s="7" t="n">
        <v>1</v>
      </c>
      <c r="F521" s="7" t="n">
        <v>3</v>
      </c>
      <c r="G521" s="7" t="s">
        <v>6195</v>
      </c>
      <c r="H521" s="7" t="s">
        <v>6195</v>
      </c>
    </row>
    <row r="522" customFormat="false" ht="15" hidden="false" customHeight="true" outlineLevel="0" collapsed="false">
      <c r="A522" s="7" t="s">
        <v>3676</v>
      </c>
      <c r="B522" s="7" t="s">
        <v>2119</v>
      </c>
      <c r="C522" s="7" t="s">
        <v>102</v>
      </c>
      <c r="D522" s="7" t="n">
        <v>1</v>
      </c>
      <c r="E522" s="7" t="n">
        <v>1</v>
      </c>
      <c r="F522" s="7" t="n">
        <v>3</v>
      </c>
      <c r="G522" s="7" t="s">
        <v>4578</v>
      </c>
      <c r="H522" s="7" t="s">
        <v>4578</v>
      </c>
    </row>
    <row r="523" customFormat="false" ht="15" hidden="false" customHeight="true" outlineLevel="0" collapsed="false">
      <c r="A523" s="7" t="s">
        <v>3676</v>
      </c>
      <c r="B523" s="7" t="s">
        <v>1695</v>
      </c>
      <c r="C523" s="7" t="s">
        <v>102</v>
      </c>
      <c r="D523" s="7" t="n">
        <v>1</v>
      </c>
      <c r="E523" s="7" t="n">
        <v>1</v>
      </c>
      <c r="F523" s="7" t="n">
        <v>2</v>
      </c>
      <c r="G523" s="7" t="s">
        <v>6208</v>
      </c>
      <c r="H523" s="7" t="s">
        <v>6208</v>
      </c>
    </row>
    <row r="524" customFormat="false" ht="15" hidden="false" customHeight="true" outlineLevel="0" collapsed="false">
      <c r="A524" s="7" t="s">
        <v>3676</v>
      </c>
      <c r="B524" s="8" t="s">
        <v>3690</v>
      </c>
      <c r="C524" s="7" t="s">
        <v>102</v>
      </c>
      <c r="D524" s="7" t="n">
        <v>1</v>
      </c>
      <c r="E524" s="7" t="n">
        <v>1</v>
      </c>
      <c r="F524" s="7" t="n">
        <v>2</v>
      </c>
      <c r="G524" s="7" t="s">
        <v>6210</v>
      </c>
      <c r="H524" s="7" t="s">
        <v>6210</v>
      </c>
    </row>
    <row r="525" customFormat="false" ht="15" hidden="false" customHeight="true" outlineLevel="0" collapsed="false">
      <c r="A525" s="7" t="s">
        <v>3676</v>
      </c>
      <c r="B525" s="7" t="s">
        <v>6216</v>
      </c>
      <c r="C525" s="7" t="s">
        <v>102</v>
      </c>
      <c r="D525" s="7" t="n">
        <v>1</v>
      </c>
      <c r="E525" s="7" t="n">
        <v>1</v>
      </c>
      <c r="F525" s="7" t="n">
        <v>2</v>
      </c>
      <c r="G525" s="7" t="s">
        <v>6218</v>
      </c>
      <c r="H525" s="7" t="s">
        <v>6218</v>
      </c>
    </row>
    <row r="526" customFormat="false" ht="15" hidden="false" customHeight="true" outlineLevel="0" collapsed="false">
      <c r="A526" s="7" t="s">
        <v>3676</v>
      </c>
      <c r="B526" s="7" t="s">
        <v>3463</v>
      </c>
      <c r="C526" s="7" t="s">
        <v>102</v>
      </c>
      <c r="D526" s="7" t="n">
        <v>1</v>
      </c>
      <c r="E526" s="7" t="n">
        <v>1</v>
      </c>
      <c r="F526" s="7" t="n">
        <v>2</v>
      </c>
      <c r="G526" s="7" t="s">
        <v>6221</v>
      </c>
      <c r="H526" s="7" t="s">
        <v>6221</v>
      </c>
    </row>
    <row r="527" customFormat="false" ht="15" hidden="false" customHeight="true" outlineLevel="0" collapsed="false">
      <c r="A527" s="7" t="s">
        <v>2001</v>
      </c>
      <c r="B527" s="7" t="s">
        <v>6315</v>
      </c>
      <c r="C527" s="7" t="s">
        <v>102</v>
      </c>
      <c r="D527" s="7" t="n">
        <v>1</v>
      </c>
      <c r="E527" s="7" t="n">
        <v>1</v>
      </c>
      <c r="F527" s="7" t="n">
        <v>2</v>
      </c>
      <c r="G527" s="7" t="s">
        <v>4529</v>
      </c>
      <c r="H527" s="7" t="s">
        <v>4529</v>
      </c>
    </row>
    <row r="528" customFormat="false" ht="15" hidden="false" customHeight="true" outlineLevel="0" collapsed="false">
      <c r="A528" s="7" t="s">
        <v>2001</v>
      </c>
      <c r="B528" s="7" t="s">
        <v>6321</v>
      </c>
      <c r="C528" s="7" t="s">
        <v>102</v>
      </c>
      <c r="D528" s="7" t="n">
        <v>1</v>
      </c>
      <c r="E528" s="7" t="n">
        <v>1</v>
      </c>
      <c r="F528" s="7" t="n">
        <v>3</v>
      </c>
      <c r="G528" s="7" t="s">
        <v>6323</v>
      </c>
      <c r="H528" s="7" t="s">
        <v>6323</v>
      </c>
    </row>
    <row r="529" customFormat="false" ht="15" hidden="false" customHeight="true" outlineLevel="0" collapsed="false">
      <c r="A529" s="7" t="s">
        <v>2001</v>
      </c>
      <c r="B529" s="7" t="s">
        <v>182</v>
      </c>
      <c r="C529" s="7" t="s">
        <v>102</v>
      </c>
      <c r="D529" s="7" t="n">
        <v>1</v>
      </c>
      <c r="E529" s="7" t="n">
        <v>1</v>
      </c>
      <c r="F529" s="7" t="n">
        <v>3</v>
      </c>
      <c r="G529" s="7" t="s">
        <v>6329</v>
      </c>
      <c r="H529" s="7" t="s">
        <v>6329</v>
      </c>
    </row>
    <row r="530" customFormat="false" ht="15" hidden="false" customHeight="true" outlineLevel="0" collapsed="false">
      <c r="A530" s="7" t="s">
        <v>2001</v>
      </c>
      <c r="B530" s="7" t="s">
        <v>6335</v>
      </c>
      <c r="C530" s="7" t="s">
        <v>102</v>
      </c>
      <c r="D530" s="7" t="n">
        <v>1</v>
      </c>
      <c r="E530" s="7" t="n">
        <v>1</v>
      </c>
      <c r="F530" s="7" t="n">
        <v>2</v>
      </c>
      <c r="G530" s="7" t="s">
        <v>6337</v>
      </c>
      <c r="H530" s="7" t="s">
        <v>6337</v>
      </c>
    </row>
    <row r="531" customFormat="false" ht="15" hidden="false" customHeight="true" outlineLevel="0" collapsed="false">
      <c r="A531" s="7" t="s">
        <v>2001</v>
      </c>
      <c r="B531" s="7" t="s">
        <v>6342</v>
      </c>
      <c r="C531" s="7" t="s">
        <v>102</v>
      </c>
      <c r="D531" s="7" t="n">
        <v>1</v>
      </c>
      <c r="E531" s="7" t="n">
        <v>1</v>
      </c>
      <c r="F531" s="7" t="n">
        <v>2</v>
      </c>
      <c r="G531" s="7" t="s">
        <v>6344</v>
      </c>
      <c r="H531" s="7" t="s">
        <v>6344</v>
      </c>
    </row>
    <row r="532" customFormat="false" ht="15" hidden="false" customHeight="true" outlineLevel="0" collapsed="false">
      <c r="A532" s="7" t="s">
        <v>2001</v>
      </c>
      <c r="B532" s="7" t="s">
        <v>987</v>
      </c>
      <c r="C532" s="7" t="s">
        <v>102</v>
      </c>
      <c r="D532" s="7" t="n">
        <v>1</v>
      </c>
      <c r="E532" s="7" t="n">
        <v>1</v>
      </c>
      <c r="F532" s="7" t="n">
        <v>3</v>
      </c>
      <c r="G532" s="7" t="s">
        <v>6355</v>
      </c>
      <c r="H532" s="7" t="s">
        <v>6355</v>
      </c>
    </row>
    <row r="533" customFormat="false" ht="15" hidden="false" customHeight="true" outlineLevel="0" collapsed="false">
      <c r="A533" s="7" t="s">
        <v>2001</v>
      </c>
      <c r="B533" s="8" t="s">
        <v>3704</v>
      </c>
      <c r="C533" s="7" t="s">
        <v>102</v>
      </c>
      <c r="D533" s="7" t="n">
        <v>1</v>
      </c>
      <c r="E533" s="7" t="n">
        <v>1</v>
      </c>
      <c r="F533" s="7" t="n">
        <v>2</v>
      </c>
      <c r="G533" s="7" t="s">
        <v>6360</v>
      </c>
      <c r="H533" s="7" t="s">
        <v>6360</v>
      </c>
    </row>
    <row r="534" customFormat="false" ht="15" hidden="false" customHeight="true" outlineLevel="0" collapsed="false">
      <c r="A534" s="7" t="s">
        <v>1066</v>
      </c>
      <c r="B534" s="7" t="s">
        <v>2745</v>
      </c>
      <c r="C534" s="7" t="s">
        <v>102</v>
      </c>
      <c r="D534" s="7" t="n">
        <v>1</v>
      </c>
      <c r="E534" s="7" t="n">
        <v>1</v>
      </c>
      <c r="F534" s="7" t="n">
        <v>3</v>
      </c>
      <c r="G534" s="7" t="s">
        <v>6323</v>
      </c>
      <c r="H534" s="7" t="s">
        <v>6323</v>
      </c>
    </row>
    <row r="535" customFormat="false" ht="15" hidden="false" customHeight="true" outlineLevel="0" collapsed="false">
      <c r="A535" s="7" t="s">
        <v>1066</v>
      </c>
      <c r="B535" s="7" t="s">
        <v>6470</v>
      </c>
      <c r="C535" s="7" t="s">
        <v>102</v>
      </c>
      <c r="D535" s="7" t="n">
        <v>1</v>
      </c>
      <c r="E535" s="7" t="n">
        <v>1</v>
      </c>
      <c r="F535" s="7" t="n">
        <v>2</v>
      </c>
      <c r="G535" s="7" t="s">
        <v>6472</v>
      </c>
      <c r="H535" s="7" t="s">
        <v>6472</v>
      </c>
    </row>
    <row r="536" customFormat="false" ht="15" hidden="false" customHeight="true" outlineLevel="0" collapsed="false">
      <c r="A536" s="7" t="s">
        <v>1066</v>
      </c>
      <c r="B536" s="7" t="s">
        <v>6476</v>
      </c>
      <c r="C536" s="7" t="s">
        <v>102</v>
      </c>
      <c r="D536" s="7" t="n">
        <v>1</v>
      </c>
      <c r="E536" s="7" t="n">
        <v>1</v>
      </c>
      <c r="F536" s="7" t="n">
        <v>2</v>
      </c>
      <c r="G536" s="7" t="s">
        <v>6478</v>
      </c>
      <c r="H536" s="7" t="s">
        <v>6478</v>
      </c>
    </row>
    <row r="537" customFormat="false" ht="15" hidden="false" customHeight="true" outlineLevel="0" collapsed="false">
      <c r="A537" s="7" t="s">
        <v>1066</v>
      </c>
      <c r="B537" s="7" t="s">
        <v>1496</v>
      </c>
      <c r="C537" s="7" t="s">
        <v>102</v>
      </c>
      <c r="D537" s="7" t="n">
        <v>1</v>
      </c>
      <c r="E537" s="7" t="n">
        <v>1</v>
      </c>
      <c r="F537" s="7" t="n">
        <v>2</v>
      </c>
      <c r="G537" s="7" t="s">
        <v>2726</v>
      </c>
      <c r="H537" s="7" t="s">
        <v>2726</v>
      </c>
    </row>
    <row r="538" customFormat="false" ht="15" hidden="false" customHeight="true" outlineLevel="0" collapsed="false">
      <c r="A538" s="7" t="s">
        <v>1066</v>
      </c>
      <c r="B538" s="7" t="s">
        <v>4066</v>
      </c>
      <c r="C538" s="7" t="s">
        <v>102</v>
      </c>
      <c r="D538" s="7" t="n">
        <v>1</v>
      </c>
      <c r="E538" s="7" t="n">
        <v>1</v>
      </c>
      <c r="F538" s="7" t="n">
        <v>3</v>
      </c>
      <c r="G538" s="7" t="s">
        <v>6490</v>
      </c>
      <c r="H538" s="7" t="s">
        <v>6490</v>
      </c>
    </row>
    <row r="539" customFormat="false" ht="15" hidden="false" customHeight="true" outlineLevel="0" collapsed="false">
      <c r="A539" s="7" t="s">
        <v>1066</v>
      </c>
      <c r="B539" s="7" t="s">
        <v>6498</v>
      </c>
      <c r="C539" s="7" t="s">
        <v>102</v>
      </c>
      <c r="D539" s="7" t="n">
        <v>1</v>
      </c>
      <c r="E539" s="7" t="n">
        <v>1</v>
      </c>
      <c r="F539" s="7" t="n">
        <v>3</v>
      </c>
      <c r="G539" s="7" t="s">
        <v>6500</v>
      </c>
      <c r="H539" s="7" t="s">
        <v>6500</v>
      </c>
    </row>
    <row r="540" customFormat="false" ht="15" hidden="false" customHeight="true" outlineLevel="0" collapsed="false">
      <c r="A540" s="7" t="s">
        <v>1066</v>
      </c>
      <c r="B540" s="7" t="s">
        <v>6504</v>
      </c>
      <c r="C540" s="7" t="s">
        <v>102</v>
      </c>
      <c r="D540" s="7" t="n">
        <v>1</v>
      </c>
      <c r="E540" s="7" t="n">
        <v>1</v>
      </c>
      <c r="F540" s="7" t="n">
        <v>3</v>
      </c>
      <c r="G540" s="7" t="s">
        <v>6506</v>
      </c>
      <c r="H540" s="7" t="s">
        <v>6506</v>
      </c>
    </row>
    <row r="541" customFormat="false" ht="15" hidden="false" customHeight="true" outlineLevel="0" collapsed="false">
      <c r="A541" s="7" t="s">
        <v>212</v>
      </c>
      <c r="B541" s="7" t="s">
        <v>726</v>
      </c>
      <c r="C541" s="7" t="s">
        <v>297</v>
      </c>
      <c r="D541" s="7" t="n">
        <v>1</v>
      </c>
      <c r="E541" s="7" t="n">
        <v>1</v>
      </c>
      <c r="F541" s="7" t="n">
        <v>2</v>
      </c>
      <c r="G541" s="7" t="s">
        <v>1242</v>
      </c>
      <c r="H541" s="7" t="s">
        <v>1242</v>
      </c>
    </row>
    <row r="542" customFormat="false" ht="15" hidden="false" customHeight="true" outlineLevel="0" collapsed="false">
      <c r="A542" s="7" t="s">
        <v>212</v>
      </c>
      <c r="B542" s="7" t="s">
        <v>253</v>
      </c>
      <c r="C542" s="7" t="s">
        <v>102</v>
      </c>
      <c r="D542" s="7" t="n">
        <v>1</v>
      </c>
      <c r="E542" s="7" t="n">
        <v>1</v>
      </c>
      <c r="F542" s="7" t="n">
        <v>2</v>
      </c>
      <c r="G542" s="7" t="s">
        <v>6542</v>
      </c>
      <c r="H542" s="7" t="s">
        <v>6542</v>
      </c>
    </row>
    <row r="543" customFormat="false" ht="15" hidden="false" customHeight="true" outlineLevel="0" collapsed="false">
      <c r="A543" s="7" t="s">
        <v>212</v>
      </c>
      <c r="B543" s="7" t="s">
        <v>198</v>
      </c>
      <c r="C543" s="7" t="s">
        <v>102</v>
      </c>
      <c r="D543" s="7" t="n">
        <v>1</v>
      </c>
      <c r="E543" s="7" t="n">
        <v>1</v>
      </c>
      <c r="F543" s="7" t="n">
        <v>2</v>
      </c>
      <c r="G543" s="7" t="s">
        <v>6003</v>
      </c>
      <c r="H543" s="7" t="s">
        <v>6003</v>
      </c>
    </row>
    <row r="544" customFormat="false" ht="15" hidden="false" customHeight="true" outlineLevel="0" collapsed="false">
      <c r="A544" s="7" t="s">
        <v>212</v>
      </c>
      <c r="B544" s="7" t="s">
        <v>227</v>
      </c>
      <c r="C544" s="7" t="s">
        <v>102</v>
      </c>
      <c r="D544" s="7" t="n">
        <v>1</v>
      </c>
      <c r="E544" s="7" t="n">
        <v>1</v>
      </c>
      <c r="F544" s="7" t="n">
        <v>3</v>
      </c>
      <c r="G544" s="7" t="s">
        <v>1279</v>
      </c>
      <c r="H544" s="7" t="s">
        <v>1279</v>
      </c>
    </row>
    <row r="545" customFormat="false" ht="15" hidden="false" customHeight="true" outlineLevel="0" collapsed="false">
      <c r="A545" s="7" t="s">
        <v>1695</v>
      </c>
      <c r="B545" s="7" t="s">
        <v>6574</v>
      </c>
      <c r="C545" s="7" t="s">
        <v>102</v>
      </c>
      <c r="D545" s="7" t="n">
        <v>1</v>
      </c>
      <c r="E545" s="7" t="n">
        <v>1</v>
      </c>
      <c r="F545" s="7" t="n">
        <v>1</v>
      </c>
      <c r="G545" s="7" t="s">
        <v>6576</v>
      </c>
      <c r="H545" s="7" t="s">
        <v>6576</v>
      </c>
    </row>
    <row r="546" customFormat="false" ht="15" hidden="false" customHeight="true" outlineLevel="0" collapsed="false">
      <c r="A546" s="7" t="s">
        <v>1695</v>
      </c>
      <c r="B546" s="8" t="s">
        <v>6579</v>
      </c>
      <c r="C546" s="7" t="s">
        <v>102</v>
      </c>
      <c r="D546" s="7" t="n">
        <v>1</v>
      </c>
      <c r="E546" s="7" t="n">
        <v>1</v>
      </c>
      <c r="F546" s="7" t="n">
        <v>2</v>
      </c>
      <c r="G546" s="7" t="s">
        <v>6581</v>
      </c>
      <c r="H546" s="7" t="s">
        <v>6581</v>
      </c>
    </row>
    <row r="547" customFormat="false" ht="15" hidden="false" customHeight="true" outlineLevel="0" collapsed="false">
      <c r="A547" s="7" t="s">
        <v>1695</v>
      </c>
      <c r="B547" s="7" t="s">
        <v>6586</v>
      </c>
      <c r="C547" s="7" t="s">
        <v>102</v>
      </c>
      <c r="D547" s="7" t="n">
        <v>1</v>
      </c>
      <c r="E547" s="7" t="n">
        <v>1</v>
      </c>
      <c r="F547" s="7" t="n">
        <v>2</v>
      </c>
      <c r="G547" s="7" t="s">
        <v>6588</v>
      </c>
      <c r="H547" s="7" t="s">
        <v>6588</v>
      </c>
    </row>
    <row r="548" customFormat="false" ht="15" hidden="false" customHeight="true" outlineLevel="0" collapsed="false">
      <c r="A548" s="7" t="s">
        <v>1695</v>
      </c>
      <c r="B548" s="7" t="s">
        <v>373</v>
      </c>
      <c r="C548" s="7" t="s">
        <v>102</v>
      </c>
      <c r="D548" s="7" t="n">
        <v>1</v>
      </c>
      <c r="E548" s="7" t="n">
        <v>1</v>
      </c>
      <c r="F548" s="7" t="n">
        <v>2</v>
      </c>
      <c r="G548" s="7" t="s">
        <v>6593</v>
      </c>
      <c r="H548" s="7" t="s">
        <v>6593</v>
      </c>
    </row>
    <row r="549" customFormat="false" ht="15" hidden="false" customHeight="true" outlineLevel="0" collapsed="false">
      <c r="A549" s="7" t="s">
        <v>1695</v>
      </c>
      <c r="B549" s="7" t="s">
        <v>5524</v>
      </c>
      <c r="C549" s="7" t="s">
        <v>102</v>
      </c>
      <c r="D549" s="7" t="n">
        <v>1</v>
      </c>
      <c r="E549" s="7" t="n">
        <v>1</v>
      </c>
      <c r="F549" s="7" t="n">
        <v>2</v>
      </c>
      <c r="G549" s="7" t="s">
        <v>6597</v>
      </c>
      <c r="H549" s="7" t="s">
        <v>6597</v>
      </c>
    </row>
    <row r="550" customFormat="false" ht="15" hidden="false" customHeight="true" outlineLevel="0" collapsed="false">
      <c r="A550" s="7" t="s">
        <v>3463</v>
      </c>
      <c r="B550" s="7" t="s">
        <v>6643</v>
      </c>
      <c r="C550" s="7" t="s">
        <v>102</v>
      </c>
      <c r="D550" s="7" t="n">
        <v>1</v>
      </c>
      <c r="E550" s="7" t="n">
        <v>1</v>
      </c>
      <c r="F550" s="7" t="n">
        <v>2</v>
      </c>
      <c r="G550" s="7" t="s">
        <v>6645</v>
      </c>
      <c r="H550" s="7" t="s">
        <v>6645</v>
      </c>
    </row>
    <row r="551" customFormat="false" ht="15" hidden="false" customHeight="true" outlineLevel="0" collapsed="false">
      <c r="A551" s="7" t="s">
        <v>3463</v>
      </c>
      <c r="B551" s="7" t="s">
        <v>3195</v>
      </c>
      <c r="C551" s="7" t="s">
        <v>102</v>
      </c>
      <c r="D551" s="7" t="n">
        <v>1</v>
      </c>
      <c r="E551" s="7" t="n">
        <v>1</v>
      </c>
      <c r="F551" s="7" t="n">
        <v>3</v>
      </c>
      <c r="G551" s="7" t="s">
        <v>6648</v>
      </c>
      <c r="H551" s="7" t="s">
        <v>6648</v>
      </c>
    </row>
    <row r="552" customFormat="false" ht="15" hidden="false" customHeight="true" outlineLevel="0" collapsed="false">
      <c r="A552" s="7" t="s">
        <v>3463</v>
      </c>
      <c r="B552" s="7" t="s">
        <v>6656</v>
      </c>
      <c r="C552" s="7" t="s">
        <v>102</v>
      </c>
      <c r="D552" s="7" t="n">
        <v>1</v>
      </c>
      <c r="E552" s="7" t="n">
        <v>1</v>
      </c>
      <c r="F552" s="7" t="n">
        <v>3</v>
      </c>
      <c r="G552" s="7" t="s">
        <v>6658</v>
      </c>
      <c r="H552" s="7" t="s">
        <v>6658</v>
      </c>
    </row>
    <row r="553" customFormat="false" ht="15" hidden="false" customHeight="true" outlineLevel="0" collapsed="false">
      <c r="A553" s="7" t="s">
        <v>3463</v>
      </c>
      <c r="B553" s="7" t="s">
        <v>1496</v>
      </c>
      <c r="C553" s="7" t="s">
        <v>102</v>
      </c>
      <c r="D553" s="7" t="n">
        <v>1</v>
      </c>
      <c r="E553" s="7" t="n">
        <v>1</v>
      </c>
      <c r="F553" s="7" t="n">
        <v>3</v>
      </c>
      <c r="G553" s="7" t="s">
        <v>6665</v>
      </c>
      <c r="H553" s="7" t="s">
        <v>6665</v>
      </c>
    </row>
    <row r="554" customFormat="false" ht="15" hidden="false" customHeight="true" outlineLevel="0" collapsed="false">
      <c r="A554" s="7" t="s">
        <v>3463</v>
      </c>
      <c r="B554" s="8" t="s">
        <v>3740</v>
      </c>
      <c r="C554" s="7" t="s">
        <v>102</v>
      </c>
      <c r="D554" s="7" t="n">
        <v>1</v>
      </c>
      <c r="E554" s="7" t="n">
        <v>1</v>
      </c>
      <c r="F554" s="7" t="n">
        <v>2</v>
      </c>
      <c r="G554" s="7" t="s">
        <v>6671</v>
      </c>
      <c r="H554" s="7" t="s">
        <v>6671</v>
      </c>
    </row>
    <row r="555" customFormat="false" ht="15" hidden="false" customHeight="true" outlineLevel="0" collapsed="false">
      <c r="A555" s="7" t="s">
        <v>3463</v>
      </c>
      <c r="B555" s="7" t="s">
        <v>6676</v>
      </c>
      <c r="C555" s="7" t="s">
        <v>102</v>
      </c>
      <c r="D555" s="7" t="n">
        <v>1</v>
      </c>
      <c r="E555" s="7" t="n">
        <v>1</v>
      </c>
      <c r="F555" s="7" t="n">
        <v>2</v>
      </c>
      <c r="G555" s="7" t="s">
        <v>6678</v>
      </c>
      <c r="H555" s="7" t="s">
        <v>6678</v>
      </c>
    </row>
    <row r="556" customFormat="false" ht="15" hidden="false" customHeight="true" outlineLevel="0" collapsed="false">
      <c r="A556" s="7" t="s">
        <v>3463</v>
      </c>
      <c r="B556" s="7" t="s">
        <v>6682</v>
      </c>
      <c r="C556" s="7" t="s">
        <v>102</v>
      </c>
      <c r="D556" s="7" t="n">
        <v>1</v>
      </c>
      <c r="E556" s="7" t="n">
        <v>1</v>
      </c>
      <c r="F556" s="7" t="n">
        <v>2</v>
      </c>
      <c r="G556" s="7" t="s">
        <v>2487</v>
      </c>
      <c r="H556" s="7" t="s">
        <v>2487</v>
      </c>
    </row>
    <row r="557" customFormat="false" ht="15" hidden="false" customHeight="true" outlineLevel="0" collapsed="false">
      <c r="A557" s="7" t="s">
        <v>3463</v>
      </c>
      <c r="B557" s="7" t="s">
        <v>885</v>
      </c>
      <c r="C557" s="7" t="s">
        <v>102</v>
      </c>
      <c r="D557" s="7" t="n">
        <v>1</v>
      </c>
      <c r="E557" s="7" t="n">
        <v>1</v>
      </c>
      <c r="F557" s="7" t="n">
        <v>2</v>
      </c>
      <c r="G557" s="7" t="s">
        <v>6687</v>
      </c>
      <c r="H557" s="7" t="s">
        <v>6687</v>
      </c>
    </row>
    <row r="558" customFormat="false" ht="15" hidden="false" customHeight="true" outlineLevel="0" collapsed="false">
      <c r="A558" s="7" t="s">
        <v>3463</v>
      </c>
      <c r="B558" s="7" t="s">
        <v>2789</v>
      </c>
      <c r="C558" s="7" t="s">
        <v>102</v>
      </c>
      <c r="D558" s="7" t="n">
        <v>1</v>
      </c>
      <c r="E558" s="7" t="n">
        <v>1</v>
      </c>
      <c r="F558" s="7" t="n">
        <v>3</v>
      </c>
      <c r="G558" s="7" t="s">
        <v>3465</v>
      </c>
      <c r="H558" s="7" t="s">
        <v>3465</v>
      </c>
    </row>
    <row r="559" customFormat="false" ht="15" hidden="false" customHeight="true" outlineLevel="0" collapsed="false">
      <c r="A559" s="7" t="s">
        <v>3463</v>
      </c>
      <c r="B559" s="7" t="s">
        <v>1695</v>
      </c>
      <c r="C559" s="7" t="s">
        <v>102</v>
      </c>
      <c r="D559" s="7" t="n">
        <v>1</v>
      </c>
      <c r="E559" s="7" t="n">
        <v>1</v>
      </c>
      <c r="F559" s="7" t="n">
        <v>2</v>
      </c>
      <c r="G559" s="7" t="s">
        <v>6615</v>
      </c>
      <c r="H559" s="7" t="s">
        <v>6615</v>
      </c>
    </row>
    <row r="560" customFormat="false" ht="15" hidden="false" customHeight="true" outlineLevel="0" collapsed="false">
      <c r="A560" s="7" t="s">
        <v>3463</v>
      </c>
      <c r="B560" s="8" t="s">
        <v>3690</v>
      </c>
      <c r="C560" s="7" t="s">
        <v>102</v>
      </c>
      <c r="D560" s="7" t="n">
        <v>1</v>
      </c>
      <c r="E560" s="7" t="n">
        <v>1</v>
      </c>
      <c r="F560" s="7" t="n">
        <v>2</v>
      </c>
      <c r="G560" s="7" t="s">
        <v>6694</v>
      </c>
      <c r="H560" s="7" t="s">
        <v>6694</v>
      </c>
    </row>
    <row r="561" customFormat="false" ht="15" hidden="false" customHeight="true" outlineLevel="0" collapsed="false">
      <c r="A561" s="7" t="s">
        <v>3463</v>
      </c>
      <c r="B561" s="7" t="s">
        <v>2119</v>
      </c>
      <c r="C561" s="7" t="s">
        <v>102</v>
      </c>
      <c r="D561" s="7" t="n">
        <v>1</v>
      </c>
      <c r="E561" s="7" t="n">
        <v>1</v>
      </c>
      <c r="F561" s="7" t="n">
        <v>2</v>
      </c>
      <c r="G561" s="7" t="s">
        <v>6699</v>
      </c>
      <c r="H561" s="7" t="s">
        <v>6699</v>
      </c>
    </row>
    <row r="562" customFormat="false" ht="15" hidden="false" customHeight="true" outlineLevel="0" collapsed="false">
      <c r="A562" s="7" t="s">
        <v>3463</v>
      </c>
      <c r="B562" s="8" t="s">
        <v>3704</v>
      </c>
      <c r="C562" s="7" t="s">
        <v>102</v>
      </c>
      <c r="D562" s="7" t="n">
        <v>1</v>
      </c>
      <c r="E562" s="7" t="n">
        <v>1</v>
      </c>
      <c r="F562" s="7" t="n">
        <v>3</v>
      </c>
      <c r="G562" s="7" t="s">
        <v>6703</v>
      </c>
      <c r="H562" s="7" t="s">
        <v>6703</v>
      </c>
    </row>
    <row r="563" customFormat="false" ht="15" hidden="false" customHeight="true" outlineLevel="0" collapsed="false">
      <c r="A563" s="7" t="s">
        <v>3463</v>
      </c>
      <c r="B563" s="7" t="s">
        <v>1676</v>
      </c>
      <c r="C563" s="7" t="s">
        <v>102</v>
      </c>
      <c r="D563" s="7" t="n">
        <v>1</v>
      </c>
      <c r="E563" s="7" t="n">
        <v>1</v>
      </c>
      <c r="F563" s="7" t="n">
        <v>2</v>
      </c>
      <c r="G563" s="7" t="s">
        <v>6710</v>
      </c>
      <c r="H563" s="7" t="s">
        <v>6710</v>
      </c>
    </row>
    <row r="564" customFormat="false" ht="15" hidden="false" customHeight="true" outlineLevel="0" collapsed="false">
      <c r="A564" s="7" t="s">
        <v>837</v>
      </c>
      <c r="B564" s="8" t="s">
        <v>6748</v>
      </c>
      <c r="C564" s="7" t="s">
        <v>102</v>
      </c>
      <c r="D564" s="7" t="n">
        <v>1</v>
      </c>
      <c r="E564" s="7" t="n">
        <v>1</v>
      </c>
      <c r="F564" s="7" t="n">
        <v>3</v>
      </c>
      <c r="G564" s="7" t="s">
        <v>6750</v>
      </c>
      <c r="H564" s="7" t="s">
        <v>6750</v>
      </c>
    </row>
    <row r="565" customFormat="false" ht="15" hidden="false" customHeight="true" outlineLevel="0" collapsed="false">
      <c r="A565" s="7" t="s">
        <v>837</v>
      </c>
      <c r="B565" s="7" t="s">
        <v>3347</v>
      </c>
      <c r="C565" s="7" t="s">
        <v>102</v>
      </c>
      <c r="D565" s="7" t="n">
        <v>1</v>
      </c>
      <c r="E565" s="7" t="n">
        <v>1</v>
      </c>
      <c r="F565" s="7" t="n">
        <v>3</v>
      </c>
      <c r="G565" s="7" t="s">
        <v>6757</v>
      </c>
      <c r="H565" s="7" t="s">
        <v>6757</v>
      </c>
    </row>
    <row r="566" customFormat="false" ht="15" hidden="false" customHeight="true" outlineLevel="0" collapsed="false">
      <c r="A566" s="7" t="s">
        <v>837</v>
      </c>
      <c r="B566" s="7" t="s">
        <v>6763</v>
      </c>
      <c r="C566" s="7" t="s">
        <v>102</v>
      </c>
      <c r="D566" s="7" t="n">
        <v>1</v>
      </c>
      <c r="E566" s="7" t="n">
        <v>1</v>
      </c>
      <c r="F566" s="7" t="n">
        <v>2</v>
      </c>
      <c r="G566" s="7" t="s">
        <v>6765</v>
      </c>
      <c r="H566" s="7" t="s">
        <v>6765</v>
      </c>
    </row>
    <row r="567" customFormat="false" ht="15" hidden="false" customHeight="true" outlineLevel="0" collapsed="false">
      <c r="A567" s="7" t="s">
        <v>837</v>
      </c>
      <c r="B567" s="7" t="s">
        <v>3154</v>
      </c>
      <c r="C567" s="7" t="s">
        <v>102</v>
      </c>
      <c r="D567" s="7" t="n">
        <v>1</v>
      </c>
      <c r="E567" s="7" t="n">
        <v>1</v>
      </c>
      <c r="F567" s="7" t="n">
        <v>3</v>
      </c>
      <c r="G567" s="7" t="s">
        <v>5365</v>
      </c>
      <c r="H567" s="7" t="s">
        <v>5365</v>
      </c>
    </row>
    <row r="568" customFormat="false" ht="15" hidden="false" customHeight="true" outlineLevel="0" collapsed="false">
      <c r="A568" s="7" t="s">
        <v>837</v>
      </c>
      <c r="B568" s="7" t="s">
        <v>2001</v>
      </c>
      <c r="C568" s="7" t="s">
        <v>102</v>
      </c>
      <c r="D568" s="7" t="n">
        <v>1</v>
      </c>
      <c r="E568" s="7" t="n">
        <v>1</v>
      </c>
      <c r="F568" s="7" t="n">
        <v>2</v>
      </c>
      <c r="G568" s="7" t="s">
        <v>6348</v>
      </c>
      <c r="H568" s="7" t="s">
        <v>6348</v>
      </c>
    </row>
    <row r="569" customFormat="false" ht="15" hidden="false" customHeight="true" outlineLevel="0" collapsed="false">
      <c r="A569" s="7" t="s">
        <v>837</v>
      </c>
      <c r="B569" s="7" t="s">
        <v>2216</v>
      </c>
      <c r="C569" s="7" t="s">
        <v>102</v>
      </c>
      <c r="D569" s="7" t="n">
        <v>1</v>
      </c>
      <c r="E569" s="7" t="n">
        <v>1</v>
      </c>
      <c r="F569" s="7" t="n">
        <v>2</v>
      </c>
      <c r="G569" s="7" t="s">
        <v>6775</v>
      </c>
      <c r="H569" s="7" t="s">
        <v>6775</v>
      </c>
    </row>
    <row r="570" customFormat="false" ht="15" hidden="false" customHeight="true" outlineLevel="0" collapsed="false">
      <c r="A570" s="7" t="s">
        <v>837</v>
      </c>
      <c r="B570" s="7" t="s">
        <v>6779</v>
      </c>
      <c r="C570" s="7" t="s">
        <v>102</v>
      </c>
      <c r="D570" s="7" t="n">
        <v>1</v>
      </c>
      <c r="E570" s="7" t="n">
        <v>1</v>
      </c>
      <c r="F570" s="7" t="n">
        <v>2</v>
      </c>
      <c r="G570" s="7" t="s">
        <v>1208</v>
      </c>
      <c r="H570" s="7" t="s">
        <v>1208</v>
      </c>
    </row>
    <row r="571" customFormat="false" ht="15" hidden="false" customHeight="true" outlineLevel="0" collapsed="false">
      <c r="A571" s="7" t="s">
        <v>837</v>
      </c>
      <c r="B571" s="7" t="s">
        <v>6782</v>
      </c>
      <c r="C571" s="7" t="s">
        <v>102</v>
      </c>
      <c r="D571" s="7" t="n">
        <v>1</v>
      </c>
      <c r="E571" s="7" t="n">
        <v>1</v>
      </c>
      <c r="F571" s="7" t="n">
        <v>3</v>
      </c>
      <c r="G571" s="7" t="s">
        <v>6784</v>
      </c>
      <c r="H571" s="7" t="s">
        <v>6784</v>
      </c>
    </row>
    <row r="572" customFormat="false" ht="15" hidden="false" customHeight="true" outlineLevel="0" collapsed="false">
      <c r="A572" s="7" t="s">
        <v>567</v>
      </c>
      <c r="B572" s="7" t="s">
        <v>6829</v>
      </c>
      <c r="C572" s="7" t="s">
        <v>102</v>
      </c>
      <c r="D572" s="7" t="n">
        <v>1</v>
      </c>
      <c r="E572" s="7" t="n">
        <v>1</v>
      </c>
      <c r="F572" s="7" t="n">
        <v>2</v>
      </c>
      <c r="G572" s="7" t="s">
        <v>4846</v>
      </c>
      <c r="H572" s="7" t="s">
        <v>4846</v>
      </c>
    </row>
    <row r="573" customFormat="false" ht="15" hidden="false" customHeight="true" outlineLevel="0" collapsed="false">
      <c r="A573" s="7" t="s">
        <v>567</v>
      </c>
      <c r="B573" s="7" t="s">
        <v>6834</v>
      </c>
      <c r="C573" s="7" t="s">
        <v>102</v>
      </c>
      <c r="D573" s="7" t="n">
        <v>1</v>
      </c>
      <c r="E573" s="7" t="n">
        <v>1</v>
      </c>
      <c r="F573" s="7" t="n">
        <v>3</v>
      </c>
      <c r="G573" s="7" t="s">
        <v>6581</v>
      </c>
      <c r="H573" s="7" t="s">
        <v>6581</v>
      </c>
    </row>
    <row r="574" customFormat="false" ht="15" hidden="false" customHeight="true" outlineLevel="0" collapsed="false">
      <c r="A574" s="7" t="s">
        <v>567</v>
      </c>
      <c r="B574" s="7" t="s">
        <v>6839</v>
      </c>
      <c r="C574" s="7" t="s">
        <v>102</v>
      </c>
      <c r="D574" s="7" t="n">
        <v>1</v>
      </c>
      <c r="E574" s="7" t="n">
        <v>1</v>
      </c>
      <c r="F574" s="7" t="n">
        <v>2</v>
      </c>
      <c r="G574" s="7" t="s">
        <v>6841</v>
      </c>
      <c r="H574" s="7" t="s">
        <v>6841</v>
      </c>
    </row>
    <row r="575" customFormat="false" ht="15" hidden="false" customHeight="true" outlineLevel="0" collapsed="false">
      <c r="A575" s="7" t="s">
        <v>567</v>
      </c>
      <c r="B575" s="7" t="s">
        <v>1213</v>
      </c>
      <c r="C575" s="7" t="s">
        <v>102</v>
      </c>
      <c r="D575" s="7" t="n">
        <v>1</v>
      </c>
      <c r="E575" s="7" t="n">
        <v>1</v>
      </c>
      <c r="F575" s="7" t="n">
        <v>2</v>
      </c>
      <c r="G575" s="7" t="s">
        <v>6845</v>
      </c>
      <c r="H575" s="7" t="s">
        <v>6845</v>
      </c>
    </row>
    <row r="576" customFormat="false" ht="15" hidden="false" customHeight="true" outlineLevel="0" collapsed="false">
      <c r="A576" s="7" t="s">
        <v>567</v>
      </c>
      <c r="B576" s="7" t="s">
        <v>6853</v>
      </c>
      <c r="C576" s="7" t="s">
        <v>102</v>
      </c>
      <c r="D576" s="7" t="n">
        <v>1</v>
      </c>
      <c r="E576" s="7" t="n">
        <v>1</v>
      </c>
      <c r="F576" s="7" t="n">
        <v>2</v>
      </c>
      <c r="G576" s="7" t="s">
        <v>6855</v>
      </c>
      <c r="H576" s="7" t="s">
        <v>6855</v>
      </c>
    </row>
    <row r="577" customFormat="false" ht="15" hidden="false" customHeight="true" outlineLevel="0" collapsed="false">
      <c r="A577" s="7" t="s">
        <v>567</v>
      </c>
      <c r="B577" s="7" t="s">
        <v>331</v>
      </c>
      <c r="C577" s="7" t="s">
        <v>102</v>
      </c>
      <c r="D577" s="7" t="n">
        <v>1</v>
      </c>
      <c r="E577" s="7" t="n">
        <v>1</v>
      </c>
      <c r="F577" s="7" t="n">
        <v>3</v>
      </c>
      <c r="G577" s="7" t="s">
        <v>6859</v>
      </c>
      <c r="H577" s="7" t="s">
        <v>6859</v>
      </c>
    </row>
    <row r="578" customFormat="false" ht="15" hidden="false" customHeight="true" outlineLevel="0" collapsed="false">
      <c r="A578" s="7" t="s">
        <v>567</v>
      </c>
      <c r="B578" s="7" t="s">
        <v>2467</v>
      </c>
      <c r="C578" s="7" t="s">
        <v>102</v>
      </c>
      <c r="D578" s="7" t="n">
        <v>1</v>
      </c>
      <c r="E578" s="7" t="n">
        <v>1</v>
      </c>
      <c r="F578" s="7" t="n">
        <v>2</v>
      </c>
      <c r="G578" s="7" t="s">
        <v>6864</v>
      </c>
      <c r="H578" s="7" t="s">
        <v>6864</v>
      </c>
    </row>
    <row r="579" customFormat="false" ht="15" hidden="false" customHeight="true" outlineLevel="0" collapsed="false">
      <c r="A579" s="7" t="s">
        <v>567</v>
      </c>
      <c r="B579" s="7" t="s">
        <v>291</v>
      </c>
      <c r="C579" s="7" t="s">
        <v>297</v>
      </c>
      <c r="D579" s="7" t="n">
        <v>1</v>
      </c>
      <c r="E579" s="7" t="n">
        <v>1</v>
      </c>
      <c r="F579" s="7" t="n">
        <v>1</v>
      </c>
      <c r="G579" s="7" t="s">
        <v>6896</v>
      </c>
      <c r="H579" s="7" t="s">
        <v>6896</v>
      </c>
    </row>
    <row r="580" customFormat="false" ht="15" hidden="false" customHeight="true" outlineLevel="0" collapsed="false">
      <c r="A580" s="7" t="s">
        <v>567</v>
      </c>
      <c r="B580" s="7" t="s">
        <v>6898</v>
      </c>
      <c r="C580" s="7" t="s">
        <v>297</v>
      </c>
      <c r="D580" s="7" t="n">
        <v>1</v>
      </c>
      <c r="E580" s="7" t="n">
        <v>1</v>
      </c>
      <c r="F580" s="7" t="n">
        <v>1</v>
      </c>
      <c r="G580" s="7" t="s">
        <v>6900</v>
      </c>
      <c r="H580" s="7" t="s">
        <v>6900</v>
      </c>
    </row>
    <row r="581" customFormat="false" ht="15" hidden="false" customHeight="true" outlineLevel="0" collapsed="false">
      <c r="A581" s="7" t="s">
        <v>567</v>
      </c>
      <c r="B581" s="7" t="s">
        <v>6971</v>
      </c>
      <c r="C581" s="7" t="s">
        <v>297</v>
      </c>
      <c r="D581" s="7" t="n">
        <v>1</v>
      </c>
      <c r="E581" s="7" t="n">
        <v>1</v>
      </c>
      <c r="F581" s="7" t="n">
        <v>1</v>
      </c>
      <c r="G581" s="7" t="s">
        <v>6973</v>
      </c>
      <c r="H581" s="7" t="s">
        <v>6973</v>
      </c>
    </row>
    <row r="582" customFormat="false" ht="15" hidden="false" customHeight="true" outlineLevel="0" collapsed="false">
      <c r="A582" s="7" t="s">
        <v>567</v>
      </c>
      <c r="B582" s="7" t="s">
        <v>6976</v>
      </c>
      <c r="C582" s="7" t="s">
        <v>297</v>
      </c>
      <c r="D582" s="7" t="n">
        <v>1</v>
      </c>
      <c r="E582" s="7" t="n">
        <v>1</v>
      </c>
      <c r="F582" s="7" t="n">
        <v>1</v>
      </c>
      <c r="G582" s="7" t="s">
        <v>6978</v>
      </c>
      <c r="H582" s="7" t="s">
        <v>6978</v>
      </c>
    </row>
    <row r="583" customFormat="false" ht="15" hidden="false" customHeight="true" outlineLevel="0" collapsed="false">
      <c r="A583" s="7" t="s">
        <v>2926</v>
      </c>
      <c r="B583" s="8" t="s">
        <v>1192</v>
      </c>
      <c r="C583" s="7" t="s">
        <v>102</v>
      </c>
      <c r="D583" s="7" t="n">
        <v>1</v>
      </c>
      <c r="E583" s="7" t="n">
        <v>1</v>
      </c>
      <c r="F583" s="7" t="n">
        <v>2</v>
      </c>
      <c r="G583" s="7" t="s">
        <v>6993</v>
      </c>
      <c r="H583" s="7" t="s">
        <v>6993</v>
      </c>
    </row>
    <row r="584" customFormat="false" ht="15" hidden="false" customHeight="true" outlineLevel="0" collapsed="false">
      <c r="A584" s="7" t="s">
        <v>2926</v>
      </c>
      <c r="B584" s="7" t="s">
        <v>1213</v>
      </c>
      <c r="C584" s="7" t="s">
        <v>102</v>
      </c>
      <c r="D584" s="7" t="n">
        <v>1</v>
      </c>
      <c r="E584" s="7" t="n">
        <v>1</v>
      </c>
      <c r="F584" s="7" t="n">
        <v>3</v>
      </c>
      <c r="G584" s="7" t="s">
        <v>3237</v>
      </c>
      <c r="H584" s="7" t="s">
        <v>3237</v>
      </c>
    </row>
    <row r="585" customFormat="false" ht="15" hidden="false" customHeight="true" outlineLevel="0" collapsed="false">
      <c r="A585" s="7" t="s">
        <v>895</v>
      </c>
      <c r="B585" s="7" t="s">
        <v>7087</v>
      </c>
      <c r="C585" s="7" t="s">
        <v>102</v>
      </c>
      <c r="D585" s="7" t="n">
        <v>1</v>
      </c>
      <c r="E585" s="7" t="n">
        <v>1</v>
      </c>
      <c r="F585" s="7" t="n">
        <v>2</v>
      </c>
      <c r="G585" s="7" t="s">
        <v>7089</v>
      </c>
      <c r="H585" s="7" t="s">
        <v>7089</v>
      </c>
    </row>
    <row r="586" customFormat="false" ht="15" hidden="false" customHeight="true" outlineLevel="0" collapsed="false">
      <c r="A586" s="7" t="s">
        <v>895</v>
      </c>
      <c r="B586" s="7" t="s">
        <v>6504</v>
      </c>
      <c r="C586" s="7" t="s">
        <v>102</v>
      </c>
      <c r="D586" s="7" t="n">
        <v>1</v>
      </c>
      <c r="E586" s="7" t="n">
        <v>1</v>
      </c>
      <c r="F586" s="7" t="n">
        <v>2</v>
      </c>
      <c r="G586" s="7" t="s">
        <v>7093</v>
      </c>
      <c r="H586" s="7" t="s">
        <v>7093</v>
      </c>
    </row>
    <row r="587" customFormat="false" ht="15" hidden="false" customHeight="true" outlineLevel="0" collapsed="false">
      <c r="A587" s="7" t="s">
        <v>895</v>
      </c>
      <c r="B587" s="7" t="s">
        <v>5819</v>
      </c>
      <c r="C587" s="7" t="s">
        <v>102</v>
      </c>
      <c r="D587" s="7" t="n">
        <v>1</v>
      </c>
      <c r="E587" s="7" t="n">
        <v>1</v>
      </c>
      <c r="F587" s="7" t="n">
        <v>2</v>
      </c>
      <c r="G587" s="7" t="s">
        <v>7098</v>
      </c>
      <c r="H587" s="7" t="s">
        <v>7098</v>
      </c>
    </row>
    <row r="588" customFormat="false" ht="15" hidden="false" customHeight="true" outlineLevel="0" collapsed="false">
      <c r="A588" s="7" t="s">
        <v>895</v>
      </c>
      <c r="B588" s="7" t="s">
        <v>772</v>
      </c>
      <c r="C588" s="7" t="s">
        <v>102</v>
      </c>
      <c r="D588" s="7" t="n">
        <v>1</v>
      </c>
      <c r="E588" s="7" t="n">
        <v>1</v>
      </c>
      <c r="F588" s="7" t="n">
        <v>3</v>
      </c>
      <c r="G588" s="7" t="s">
        <v>897</v>
      </c>
      <c r="H588" s="7" t="s">
        <v>897</v>
      </c>
    </row>
    <row r="589" customFormat="false" ht="15" hidden="false" customHeight="true" outlineLevel="0" collapsed="false">
      <c r="A589" s="7" t="s">
        <v>895</v>
      </c>
      <c r="B589" s="7" t="s">
        <v>2789</v>
      </c>
      <c r="C589" s="7" t="s">
        <v>102</v>
      </c>
      <c r="D589" s="7" t="n">
        <v>1</v>
      </c>
      <c r="E589" s="7" t="n">
        <v>1</v>
      </c>
      <c r="F589" s="7" t="n">
        <v>2</v>
      </c>
      <c r="G589" s="7" t="s">
        <v>3449</v>
      </c>
      <c r="H589" s="7" t="s">
        <v>3449</v>
      </c>
    </row>
    <row r="590" customFormat="false" ht="15" hidden="false" customHeight="true" outlineLevel="0" collapsed="false">
      <c r="A590" s="7" t="s">
        <v>895</v>
      </c>
      <c r="B590" s="7" t="s">
        <v>733</v>
      </c>
      <c r="C590" s="7" t="s">
        <v>102</v>
      </c>
      <c r="D590" s="7" t="n">
        <v>1</v>
      </c>
      <c r="E590" s="7" t="n">
        <v>1</v>
      </c>
      <c r="F590" s="7" t="n">
        <v>2</v>
      </c>
      <c r="G590" s="7" t="s">
        <v>7103</v>
      </c>
      <c r="H590" s="7" t="s">
        <v>7103</v>
      </c>
    </row>
    <row r="591" customFormat="false" ht="15" hidden="false" customHeight="true" outlineLevel="0" collapsed="false">
      <c r="A591" s="7" t="s">
        <v>895</v>
      </c>
      <c r="B591" s="7" t="s">
        <v>198</v>
      </c>
      <c r="C591" s="7" t="s">
        <v>102</v>
      </c>
      <c r="D591" s="7" t="n">
        <v>1</v>
      </c>
      <c r="E591" s="7" t="n">
        <v>1</v>
      </c>
      <c r="F591" s="7" t="n">
        <v>2</v>
      </c>
      <c r="G591" s="7" t="s">
        <v>5964</v>
      </c>
      <c r="H591" s="7" t="s">
        <v>5964</v>
      </c>
    </row>
    <row r="592" customFormat="false" ht="15" hidden="false" customHeight="true" outlineLevel="0" collapsed="false">
      <c r="A592" s="7" t="s">
        <v>895</v>
      </c>
      <c r="B592" s="7" t="s">
        <v>933</v>
      </c>
      <c r="C592" s="7" t="s">
        <v>102</v>
      </c>
      <c r="D592" s="7" t="n">
        <v>1</v>
      </c>
      <c r="E592" s="7" t="n">
        <v>1</v>
      </c>
      <c r="F592" s="7" t="n">
        <v>3</v>
      </c>
      <c r="G592" s="7" t="s">
        <v>3619</v>
      </c>
      <c r="H592" s="7" t="s">
        <v>3619</v>
      </c>
    </row>
    <row r="593" customFormat="false" ht="15" hidden="false" customHeight="true" outlineLevel="0" collapsed="false">
      <c r="A593" s="7" t="s">
        <v>895</v>
      </c>
      <c r="B593" s="7" t="s">
        <v>3302</v>
      </c>
      <c r="C593" s="7" t="s">
        <v>102</v>
      </c>
      <c r="D593" s="7" t="n">
        <v>1</v>
      </c>
      <c r="E593" s="7" t="n">
        <v>1</v>
      </c>
      <c r="F593" s="7" t="n">
        <v>2</v>
      </c>
      <c r="G593" s="7" t="s">
        <v>7114</v>
      </c>
      <c r="H593" s="7" t="s">
        <v>7114</v>
      </c>
    </row>
    <row r="594" customFormat="false" ht="15" hidden="false" customHeight="true" outlineLevel="0" collapsed="false">
      <c r="A594" s="7" t="s">
        <v>895</v>
      </c>
      <c r="B594" s="7" t="s">
        <v>299</v>
      </c>
      <c r="C594" s="7" t="s">
        <v>297</v>
      </c>
      <c r="D594" s="7" t="n">
        <v>1</v>
      </c>
      <c r="E594" s="7" t="n">
        <v>1</v>
      </c>
      <c r="F594" s="7" t="n">
        <v>1</v>
      </c>
      <c r="G594" s="7" t="s">
        <v>7119</v>
      </c>
      <c r="H594" s="7" t="s">
        <v>7119</v>
      </c>
    </row>
    <row r="595" customFormat="false" ht="15" hidden="false" customHeight="true" outlineLevel="0" collapsed="false">
      <c r="A595" s="7" t="s">
        <v>343</v>
      </c>
      <c r="B595" s="7" t="s">
        <v>5844</v>
      </c>
      <c r="C595" s="7" t="s">
        <v>297</v>
      </c>
      <c r="D595" s="7" t="n">
        <v>1</v>
      </c>
      <c r="E595" s="7" t="n">
        <v>1</v>
      </c>
      <c r="F595" s="7" t="n">
        <v>1</v>
      </c>
      <c r="G595" s="7" t="s">
        <v>7121</v>
      </c>
      <c r="H595" s="7" t="s">
        <v>7121</v>
      </c>
    </row>
    <row r="596" customFormat="false" ht="15" hidden="false" customHeight="true" outlineLevel="0" collapsed="false">
      <c r="A596" s="7" t="s">
        <v>343</v>
      </c>
      <c r="B596" s="7" t="s">
        <v>1010</v>
      </c>
      <c r="C596" s="7" t="s">
        <v>297</v>
      </c>
      <c r="D596" s="7" t="n">
        <v>1</v>
      </c>
      <c r="E596" s="7" t="n">
        <v>1</v>
      </c>
      <c r="F596" s="7" t="n">
        <v>2</v>
      </c>
      <c r="G596" s="7" t="s">
        <v>7124</v>
      </c>
      <c r="H596" s="7" t="s">
        <v>7124</v>
      </c>
    </row>
    <row r="597" customFormat="false" ht="15" hidden="false" customHeight="true" outlineLevel="0" collapsed="false">
      <c r="A597" s="7" t="s">
        <v>343</v>
      </c>
      <c r="B597" s="7" t="s">
        <v>2185</v>
      </c>
      <c r="C597" s="7" t="s">
        <v>297</v>
      </c>
      <c r="D597" s="7" t="n">
        <v>1</v>
      </c>
      <c r="E597" s="7" t="n">
        <v>1</v>
      </c>
      <c r="F597" s="7" t="n">
        <v>3</v>
      </c>
      <c r="G597" s="7" t="s">
        <v>7127</v>
      </c>
      <c r="H597" s="7" t="s">
        <v>7127</v>
      </c>
    </row>
    <row r="598" customFormat="false" ht="15" hidden="false" customHeight="true" outlineLevel="0" collapsed="false">
      <c r="A598" s="7" t="s">
        <v>343</v>
      </c>
      <c r="B598" s="7" t="s">
        <v>1739</v>
      </c>
      <c r="C598" s="7" t="s">
        <v>297</v>
      </c>
      <c r="D598" s="7" t="n">
        <v>1</v>
      </c>
      <c r="E598" s="7" t="n">
        <v>1</v>
      </c>
      <c r="F598" s="7" t="n">
        <v>3</v>
      </c>
      <c r="G598" s="7" t="s">
        <v>3518</v>
      </c>
      <c r="H598" s="7" t="s">
        <v>3518</v>
      </c>
    </row>
    <row r="599" customFormat="false" ht="15" hidden="false" customHeight="true" outlineLevel="0" collapsed="false">
      <c r="A599" s="7" t="s">
        <v>343</v>
      </c>
      <c r="B599" s="8" t="s">
        <v>7192</v>
      </c>
      <c r="C599" s="7" t="s">
        <v>102</v>
      </c>
      <c r="D599" s="7" t="n">
        <v>1</v>
      </c>
      <c r="E599" s="7" t="n">
        <v>1</v>
      </c>
      <c r="F599" s="7" t="n">
        <v>2</v>
      </c>
      <c r="G599" s="7" t="s">
        <v>7194</v>
      </c>
      <c r="H599" s="7" t="s">
        <v>7194</v>
      </c>
    </row>
    <row r="600" customFormat="false" ht="15" hidden="false" customHeight="true" outlineLevel="0" collapsed="false">
      <c r="A600" s="7" t="s">
        <v>343</v>
      </c>
      <c r="B600" s="7" t="s">
        <v>726</v>
      </c>
      <c r="C600" s="7" t="s">
        <v>102</v>
      </c>
      <c r="D600" s="7" t="n">
        <v>1</v>
      </c>
      <c r="E600" s="7" t="n">
        <v>1</v>
      </c>
      <c r="F600" s="7" t="n">
        <v>2</v>
      </c>
      <c r="G600" s="7" t="s">
        <v>1166</v>
      </c>
      <c r="H600" s="7" t="s">
        <v>1166</v>
      </c>
    </row>
    <row r="601" customFormat="false" ht="15" hidden="false" customHeight="true" outlineLevel="0" collapsed="false">
      <c r="A601" s="7" t="s">
        <v>343</v>
      </c>
      <c r="B601" s="7" t="s">
        <v>7201</v>
      </c>
      <c r="C601" s="7" t="s">
        <v>102</v>
      </c>
      <c r="D601" s="7" t="n">
        <v>1</v>
      </c>
      <c r="E601" s="7" t="n">
        <v>1</v>
      </c>
      <c r="F601" s="7" t="n">
        <v>3</v>
      </c>
      <c r="G601" s="7" t="s">
        <v>7203</v>
      </c>
      <c r="H601" s="7" t="s">
        <v>7203</v>
      </c>
    </row>
    <row r="602" customFormat="false" ht="15" hidden="false" customHeight="true" outlineLevel="0" collapsed="false">
      <c r="A602" s="7" t="s">
        <v>343</v>
      </c>
      <c r="B602" s="8" t="s">
        <v>1486</v>
      </c>
      <c r="C602" s="7" t="s">
        <v>102</v>
      </c>
      <c r="D602" s="7" t="n">
        <v>1</v>
      </c>
      <c r="E602" s="7" t="n">
        <v>1</v>
      </c>
      <c r="F602" s="7" t="n">
        <v>2</v>
      </c>
      <c r="G602" s="7" t="s">
        <v>7211</v>
      </c>
      <c r="H602" s="7" t="s">
        <v>7211</v>
      </c>
    </row>
    <row r="603" customFormat="false" ht="15" hidden="false" customHeight="true" outlineLevel="0" collapsed="false">
      <c r="A603" s="7" t="s">
        <v>343</v>
      </c>
      <c r="B603" s="7" t="s">
        <v>3676</v>
      </c>
      <c r="C603" s="7" t="s">
        <v>102</v>
      </c>
      <c r="D603" s="7" t="n">
        <v>1</v>
      </c>
      <c r="E603" s="7" t="n">
        <v>1</v>
      </c>
      <c r="F603" s="7" t="n">
        <v>3</v>
      </c>
      <c r="G603" s="7" t="s">
        <v>7214</v>
      </c>
      <c r="H603" s="7" t="s">
        <v>7214</v>
      </c>
    </row>
    <row r="604" customFormat="false" ht="15" hidden="false" customHeight="true" outlineLevel="0" collapsed="false">
      <c r="A604" s="7" t="s">
        <v>343</v>
      </c>
      <c r="B604" s="7" t="s">
        <v>7222</v>
      </c>
      <c r="C604" s="7" t="s">
        <v>102</v>
      </c>
      <c r="D604" s="7" t="n">
        <v>1</v>
      </c>
      <c r="E604" s="7" t="n">
        <v>1</v>
      </c>
      <c r="F604" s="7" t="n">
        <v>2</v>
      </c>
      <c r="G604" s="7" t="s">
        <v>7224</v>
      </c>
      <c r="H604" s="7" t="s">
        <v>7224</v>
      </c>
    </row>
    <row r="605" customFormat="false" ht="15" hidden="false" customHeight="true" outlineLevel="0" collapsed="false">
      <c r="A605" s="7" t="s">
        <v>343</v>
      </c>
      <c r="B605" s="7" t="s">
        <v>2926</v>
      </c>
      <c r="C605" s="7" t="s">
        <v>102</v>
      </c>
      <c r="D605" s="7" t="n">
        <v>1</v>
      </c>
      <c r="E605" s="7" t="n">
        <v>1</v>
      </c>
      <c r="F605" s="7" t="n">
        <v>2</v>
      </c>
      <c r="G605" s="7" t="s">
        <v>149</v>
      </c>
      <c r="H605" s="7" t="s">
        <v>149</v>
      </c>
    </row>
    <row r="606" customFormat="false" ht="15" hidden="false" customHeight="true" outlineLevel="0" collapsed="false">
      <c r="A606" s="7" t="s">
        <v>343</v>
      </c>
      <c r="B606" s="8" t="s">
        <v>104</v>
      </c>
      <c r="C606" s="7" t="s">
        <v>102</v>
      </c>
      <c r="D606" s="7" t="n">
        <v>1</v>
      </c>
      <c r="E606" s="7" t="n">
        <v>1</v>
      </c>
      <c r="F606" s="7" t="n">
        <v>3</v>
      </c>
      <c r="G606" s="7" t="s">
        <v>7234</v>
      </c>
      <c r="H606" s="7" t="s">
        <v>7234</v>
      </c>
    </row>
    <row r="607" customFormat="false" ht="15" hidden="false" customHeight="true" outlineLevel="0" collapsed="false">
      <c r="A607" s="7" t="s">
        <v>343</v>
      </c>
      <c r="B607" s="7" t="s">
        <v>271</v>
      </c>
      <c r="C607" s="7" t="s">
        <v>102</v>
      </c>
      <c r="D607" s="7" t="n">
        <v>1</v>
      </c>
      <c r="E607" s="7" t="n">
        <v>1</v>
      </c>
      <c r="F607" s="7" t="n">
        <v>3</v>
      </c>
      <c r="G607" s="7" t="s">
        <v>345</v>
      </c>
      <c r="H607" s="7" t="s">
        <v>345</v>
      </c>
    </row>
    <row r="608" customFormat="false" ht="15" hidden="false" customHeight="true" outlineLevel="0" collapsed="false">
      <c r="A608" s="7" t="s">
        <v>478</v>
      </c>
      <c r="B608" s="7" t="s">
        <v>4866</v>
      </c>
      <c r="C608" s="7" t="s">
        <v>102</v>
      </c>
      <c r="D608" s="7" t="n">
        <v>1</v>
      </c>
      <c r="E608" s="7" t="n">
        <v>1</v>
      </c>
      <c r="F608" s="7" t="n">
        <v>1</v>
      </c>
      <c r="G608" s="7" t="s">
        <v>7312</v>
      </c>
      <c r="H608" s="7" t="s">
        <v>7312</v>
      </c>
    </row>
    <row r="609" customFormat="false" ht="15" hidden="false" customHeight="true" outlineLevel="0" collapsed="false">
      <c r="A609" s="7" t="s">
        <v>478</v>
      </c>
      <c r="B609" s="7" t="s">
        <v>7316</v>
      </c>
      <c r="C609" s="7" t="s">
        <v>102</v>
      </c>
      <c r="D609" s="7" t="n">
        <v>1</v>
      </c>
      <c r="E609" s="7" t="n">
        <v>1</v>
      </c>
      <c r="F609" s="7" t="n">
        <v>2</v>
      </c>
      <c r="G609" s="7" t="s">
        <v>7318</v>
      </c>
      <c r="H609" s="7" t="s">
        <v>7318</v>
      </c>
    </row>
    <row r="610" customFormat="false" ht="15" hidden="false" customHeight="true" outlineLevel="0" collapsed="false">
      <c r="A610" s="7" t="s">
        <v>478</v>
      </c>
      <c r="B610" s="7" t="s">
        <v>1496</v>
      </c>
      <c r="C610" s="7" t="s">
        <v>297</v>
      </c>
      <c r="D610" s="7" t="n">
        <v>1</v>
      </c>
      <c r="E610" s="7" t="n">
        <v>1</v>
      </c>
      <c r="F610" s="7" t="n">
        <v>1</v>
      </c>
      <c r="G610" s="7" t="s">
        <v>7320</v>
      </c>
      <c r="H610" s="7" t="s">
        <v>7320</v>
      </c>
    </row>
    <row r="611" customFormat="false" ht="15" hidden="false" customHeight="true" outlineLevel="0" collapsed="false">
      <c r="A611" s="7" t="s">
        <v>478</v>
      </c>
      <c r="B611" s="7" t="s">
        <v>1206</v>
      </c>
      <c r="C611" s="7" t="s">
        <v>102</v>
      </c>
      <c r="D611" s="7" t="n">
        <v>1</v>
      </c>
      <c r="E611" s="7" t="n">
        <v>1</v>
      </c>
      <c r="F611" s="7" t="n">
        <v>3</v>
      </c>
      <c r="G611" s="7" t="s">
        <v>5558</v>
      </c>
      <c r="H611" s="7" t="s">
        <v>5558</v>
      </c>
    </row>
    <row r="612" customFormat="false" ht="15" hidden="false" customHeight="true" outlineLevel="0" collapsed="false">
      <c r="A612" s="7" t="s">
        <v>478</v>
      </c>
      <c r="B612" s="7" t="s">
        <v>3302</v>
      </c>
      <c r="C612" s="7" t="s">
        <v>102</v>
      </c>
      <c r="D612" s="7" t="n">
        <v>1</v>
      </c>
      <c r="E612" s="7" t="n">
        <v>1</v>
      </c>
      <c r="F612" s="7" t="n">
        <v>3</v>
      </c>
      <c r="G612" s="7" t="s">
        <v>3314</v>
      </c>
      <c r="H612" s="7" t="s">
        <v>3314</v>
      </c>
    </row>
    <row r="613" customFormat="false" ht="15" hidden="false" customHeight="true" outlineLevel="0" collapsed="false">
      <c r="A613" s="7" t="s">
        <v>478</v>
      </c>
      <c r="B613" s="7" t="s">
        <v>2904</v>
      </c>
      <c r="C613" s="7" t="s">
        <v>102</v>
      </c>
      <c r="D613" s="7" t="n">
        <v>1</v>
      </c>
      <c r="E613" s="7" t="n">
        <v>1</v>
      </c>
      <c r="F613" s="7" t="n">
        <v>3</v>
      </c>
      <c r="G613" s="7" t="s">
        <v>4150</v>
      </c>
      <c r="H613" s="7" t="s">
        <v>4150</v>
      </c>
    </row>
    <row r="614" customFormat="false" ht="15" hidden="false" customHeight="true" outlineLevel="0" collapsed="false">
      <c r="A614" s="7" t="s">
        <v>478</v>
      </c>
      <c r="B614" s="7" t="s">
        <v>2789</v>
      </c>
      <c r="C614" s="7" t="s">
        <v>102</v>
      </c>
      <c r="D614" s="7" t="n">
        <v>1</v>
      </c>
      <c r="E614" s="7" t="n">
        <v>1</v>
      </c>
      <c r="F614" s="7" t="n">
        <v>2</v>
      </c>
      <c r="G614" s="7" t="s">
        <v>3507</v>
      </c>
      <c r="H614" s="7" t="s">
        <v>3507</v>
      </c>
    </row>
    <row r="615" customFormat="false" ht="15" hidden="false" customHeight="true" outlineLevel="0" collapsed="false">
      <c r="A615" s="7" t="s">
        <v>478</v>
      </c>
      <c r="B615" s="7" t="s">
        <v>674</v>
      </c>
      <c r="C615" s="7" t="s">
        <v>102</v>
      </c>
      <c r="D615" s="7" t="n">
        <v>1</v>
      </c>
      <c r="E615" s="7" t="n">
        <v>1</v>
      </c>
      <c r="F615" s="7" t="n">
        <v>2</v>
      </c>
      <c r="G615" s="7" t="s">
        <v>7327</v>
      </c>
      <c r="H615" s="7" t="s">
        <v>7327</v>
      </c>
    </row>
    <row r="616" customFormat="false" ht="15" hidden="false" customHeight="true" outlineLevel="0" collapsed="false">
      <c r="A616" s="7" t="s">
        <v>478</v>
      </c>
      <c r="B616" s="7" t="s">
        <v>613</v>
      </c>
      <c r="C616" s="7" t="s">
        <v>102</v>
      </c>
      <c r="D616" s="7" t="n">
        <v>1</v>
      </c>
      <c r="E616" s="7" t="n">
        <v>1</v>
      </c>
      <c r="F616" s="7" t="n">
        <v>2</v>
      </c>
      <c r="G616" s="7" t="s">
        <v>5031</v>
      </c>
      <c r="H616" s="7" t="s">
        <v>5031</v>
      </c>
    </row>
    <row r="617" customFormat="false" ht="15" hidden="false" customHeight="true" outlineLevel="0" collapsed="false">
      <c r="A617" s="7" t="s">
        <v>674</v>
      </c>
      <c r="B617" s="7" t="s">
        <v>7388</v>
      </c>
      <c r="C617" s="7" t="s">
        <v>102</v>
      </c>
      <c r="D617" s="7" t="n">
        <v>1</v>
      </c>
      <c r="E617" s="7" t="n">
        <v>1</v>
      </c>
      <c r="F617" s="7" t="n">
        <v>2</v>
      </c>
      <c r="G617" s="7" t="s">
        <v>4599</v>
      </c>
      <c r="H617" s="7" t="s">
        <v>4599</v>
      </c>
    </row>
    <row r="618" customFormat="false" ht="15" hidden="false" customHeight="true" outlineLevel="0" collapsed="false">
      <c r="A618" s="7" t="s">
        <v>674</v>
      </c>
      <c r="B618" s="7" t="s">
        <v>2192</v>
      </c>
      <c r="C618" s="7" t="s">
        <v>102</v>
      </c>
      <c r="D618" s="7" t="n">
        <v>1</v>
      </c>
      <c r="E618" s="7" t="n">
        <v>1</v>
      </c>
      <c r="F618" s="7" t="n">
        <v>2</v>
      </c>
      <c r="G618" s="7" t="s">
        <v>5515</v>
      </c>
      <c r="H618" s="7" t="s">
        <v>5515</v>
      </c>
    </row>
    <row r="619" customFormat="false" ht="15" hidden="false" customHeight="true" outlineLevel="0" collapsed="false">
      <c r="A619" s="7" t="s">
        <v>674</v>
      </c>
      <c r="B619" s="7" t="s">
        <v>4909</v>
      </c>
      <c r="C619" s="7" t="s">
        <v>102</v>
      </c>
      <c r="D619" s="7" t="n">
        <v>1</v>
      </c>
      <c r="E619" s="7" t="n">
        <v>1</v>
      </c>
      <c r="F619" s="7" t="n">
        <v>2</v>
      </c>
      <c r="G619" s="7" t="s">
        <v>7401</v>
      </c>
      <c r="H619" s="7" t="s">
        <v>7401</v>
      </c>
    </row>
    <row r="620" customFormat="false" ht="15" hidden="false" customHeight="true" outlineLevel="0" collapsed="false">
      <c r="A620" s="7" t="s">
        <v>674</v>
      </c>
      <c r="B620" s="7" t="s">
        <v>6342</v>
      </c>
      <c r="C620" s="7" t="s">
        <v>102</v>
      </c>
      <c r="D620" s="7" t="n">
        <v>1</v>
      </c>
      <c r="E620" s="7" t="n">
        <v>1</v>
      </c>
      <c r="F620" s="7" t="n">
        <v>3</v>
      </c>
      <c r="G620" s="7" t="s">
        <v>7406</v>
      </c>
      <c r="H620" s="7" t="s">
        <v>7406</v>
      </c>
    </row>
    <row r="621" customFormat="false" ht="15" hidden="false" customHeight="true" outlineLevel="0" collapsed="false">
      <c r="A621" s="7" t="s">
        <v>674</v>
      </c>
      <c r="B621" s="7" t="s">
        <v>2391</v>
      </c>
      <c r="C621" s="7" t="s">
        <v>102</v>
      </c>
      <c r="D621" s="7" t="n">
        <v>1</v>
      </c>
      <c r="E621" s="7" t="n">
        <v>1</v>
      </c>
      <c r="F621" s="7" t="n">
        <v>2</v>
      </c>
      <c r="G621" s="7" t="s">
        <v>667</v>
      </c>
      <c r="H621" s="7" t="s">
        <v>667</v>
      </c>
    </row>
    <row r="622" customFormat="false" ht="15" hidden="false" customHeight="true" outlineLevel="0" collapsed="false">
      <c r="A622" s="7" t="s">
        <v>674</v>
      </c>
      <c r="B622" s="7" t="s">
        <v>611</v>
      </c>
      <c r="C622" s="7" t="s">
        <v>102</v>
      </c>
      <c r="D622" s="7" t="n">
        <v>1</v>
      </c>
      <c r="E622" s="7" t="n">
        <v>1</v>
      </c>
      <c r="F622" s="7" t="n">
        <v>3</v>
      </c>
      <c r="G622" s="7" t="s">
        <v>676</v>
      </c>
      <c r="H622" s="7" t="s">
        <v>676</v>
      </c>
    </row>
    <row r="623" customFormat="false" ht="15" hidden="false" customHeight="true" outlineLevel="0" collapsed="false">
      <c r="A623" s="7" t="s">
        <v>674</v>
      </c>
      <c r="B623" s="7" t="s">
        <v>452</v>
      </c>
      <c r="C623" s="7" t="s">
        <v>102</v>
      </c>
      <c r="D623" s="7" t="n">
        <v>1</v>
      </c>
      <c r="E623" s="7" t="n">
        <v>1</v>
      </c>
      <c r="F623" s="7" t="n">
        <v>2</v>
      </c>
      <c r="G623" s="7" t="s">
        <v>7417</v>
      </c>
      <c r="H623" s="7" t="s">
        <v>7417</v>
      </c>
    </row>
    <row r="624" customFormat="false" ht="15" hidden="false" customHeight="true" outlineLevel="0" collapsed="false">
      <c r="A624" s="7" t="s">
        <v>674</v>
      </c>
      <c r="B624" s="7" t="s">
        <v>5370</v>
      </c>
      <c r="C624" s="7" t="s">
        <v>102</v>
      </c>
      <c r="D624" s="7" t="n">
        <v>1</v>
      </c>
      <c r="E624" s="7" t="n">
        <v>1</v>
      </c>
      <c r="F624" s="7" t="n">
        <v>2</v>
      </c>
      <c r="G624" s="7" t="s">
        <v>7421</v>
      </c>
      <c r="H624" s="7" t="s">
        <v>7421</v>
      </c>
    </row>
    <row r="625" customFormat="false" ht="15" hidden="false" customHeight="true" outlineLevel="0" collapsed="false">
      <c r="A625" s="7" t="s">
        <v>674</v>
      </c>
      <c r="B625" s="7" t="s">
        <v>2904</v>
      </c>
      <c r="C625" s="7" t="s">
        <v>102</v>
      </c>
      <c r="D625" s="7" t="n">
        <v>1</v>
      </c>
      <c r="E625" s="7" t="n">
        <v>1</v>
      </c>
      <c r="F625" s="7" t="n">
        <v>3</v>
      </c>
      <c r="G625" s="7" t="s">
        <v>4142</v>
      </c>
      <c r="H625" s="7" t="s">
        <v>4142</v>
      </c>
    </row>
    <row r="626" customFormat="false" ht="15" hidden="false" customHeight="true" outlineLevel="0" collapsed="false">
      <c r="A626" s="7" t="s">
        <v>674</v>
      </c>
      <c r="B626" s="7" t="s">
        <v>2789</v>
      </c>
      <c r="C626" s="7" t="s">
        <v>102</v>
      </c>
      <c r="D626" s="7" t="n">
        <v>1</v>
      </c>
      <c r="E626" s="7" t="n">
        <v>1</v>
      </c>
      <c r="F626" s="7" t="n">
        <v>3</v>
      </c>
      <c r="G626" s="7" t="s">
        <v>214</v>
      </c>
      <c r="H626" s="7" t="s">
        <v>214</v>
      </c>
    </row>
    <row r="627" customFormat="false" ht="15" hidden="false" customHeight="true" outlineLevel="0" collapsed="false">
      <c r="A627" s="7" t="s">
        <v>674</v>
      </c>
      <c r="B627" s="7" t="s">
        <v>1206</v>
      </c>
      <c r="C627" s="7" t="s">
        <v>102</v>
      </c>
      <c r="D627" s="7" t="n">
        <v>1</v>
      </c>
      <c r="E627" s="7" t="n">
        <v>1</v>
      </c>
      <c r="F627" s="7" t="n">
        <v>2</v>
      </c>
      <c r="G627" s="7" t="s">
        <v>5569</v>
      </c>
      <c r="H627" s="7" t="s">
        <v>5569</v>
      </c>
    </row>
    <row r="628" customFormat="false" ht="15" hidden="false" customHeight="true" outlineLevel="0" collapsed="false">
      <c r="A628" s="7" t="s">
        <v>1676</v>
      </c>
      <c r="B628" s="7" t="s">
        <v>2119</v>
      </c>
      <c r="C628" s="7" t="s">
        <v>102</v>
      </c>
      <c r="D628" s="7" t="n">
        <v>1</v>
      </c>
      <c r="E628" s="7" t="n">
        <v>1</v>
      </c>
      <c r="F628" s="7" t="n">
        <v>2</v>
      </c>
      <c r="G628" s="7" t="s">
        <v>7433</v>
      </c>
      <c r="H628" s="7" t="s">
        <v>7433</v>
      </c>
    </row>
    <row r="629" customFormat="false" ht="15" hidden="false" customHeight="true" outlineLevel="0" collapsed="false">
      <c r="A629" s="7" t="s">
        <v>1676</v>
      </c>
      <c r="B629" s="8" t="s">
        <v>3690</v>
      </c>
      <c r="C629" s="7" t="s">
        <v>102</v>
      </c>
      <c r="D629" s="7" t="n">
        <v>1</v>
      </c>
      <c r="E629" s="7" t="n">
        <v>1</v>
      </c>
      <c r="F629" s="7" t="n">
        <v>2</v>
      </c>
      <c r="G629" s="7" t="s">
        <v>7440</v>
      </c>
      <c r="H629" s="7" t="s">
        <v>7440</v>
      </c>
    </row>
    <row r="630" customFormat="false" ht="15" hidden="false" customHeight="true" outlineLevel="0" collapsed="false">
      <c r="A630" s="7" t="s">
        <v>1676</v>
      </c>
      <c r="B630" s="8" t="s">
        <v>3704</v>
      </c>
      <c r="C630" s="7" t="s">
        <v>102</v>
      </c>
      <c r="D630" s="7" t="n">
        <v>1</v>
      </c>
      <c r="E630" s="7" t="n">
        <v>1</v>
      </c>
      <c r="F630" s="7" t="n">
        <v>2</v>
      </c>
      <c r="G630" s="7" t="s">
        <v>7446</v>
      </c>
      <c r="H630" s="7" t="s">
        <v>7446</v>
      </c>
    </row>
    <row r="631" customFormat="false" ht="15" hidden="false" customHeight="true" outlineLevel="0" collapsed="false">
      <c r="A631" s="7" t="s">
        <v>1010</v>
      </c>
      <c r="B631" s="7" t="s">
        <v>7470</v>
      </c>
      <c r="C631" s="7" t="s">
        <v>102</v>
      </c>
      <c r="D631" s="7" t="n">
        <v>1</v>
      </c>
      <c r="E631" s="7" t="n">
        <v>1</v>
      </c>
      <c r="F631" s="7" t="n">
        <v>3</v>
      </c>
      <c r="G631" s="7" t="s">
        <v>7472</v>
      </c>
      <c r="H631" s="7" t="s">
        <v>7472</v>
      </c>
    </row>
    <row r="632" customFormat="false" ht="15" hidden="false" customHeight="true" outlineLevel="0" collapsed="false">
      <c r="A632" s="7" t="s">
        <v>1010</v>
      </c>
      <c r="B632" s="7" t="s">
        <v>7478</v>
      </c>
      <c r="C632" s="7" t="s">
        <v>102</v>
      </c>
      <c r="D632" s="7" t="n">
        <v>1</v>
      </c>
      <c r="E632" s="7" t="n">
        <v>1</v>
      </c>
      <c r="F632" s="7" t="n">
        <v>2</v>
      </c>
      <c r="G632" s="7" t="s">
        <v>7480</v>
      </c>
      <c r="H632" s="7" t="s">
        <v>7480</v>
      </c>
    </row>
    <row r="633" customFormat="false" ht="15" hidden="false" customHeight="true" outlineLevel="0" collapsed="false">
      <c r="A633" s="7" t="s">
        <v>1010</v>
      </c>
      <c r="B633" s="7" t="s">
        <v>7483</v>
      </c>
      <c r="C633" s="7" t="s">
        <v>102</v>
      </c>
      <c r="D633" s="7" t="n">
        <v>1</v>
      </c>
      <c r="E633" s="7" t="n">
        <v>1</v>
      </c>
      <c r="F633" s="7" t="n">
        <v>3</v>
      </c>
      <c r="G633" s="7" t="s">
        <v>7485</v>
      </c>
      <c r="H633" s="7" t="s">
        <v>7485</v>
      </c>
    </row>
    <row r="634" customFormat="false" ht="15" hidden="false" customHeight="true" outlineLevel="0" collapsed="false">
      <c r="A634" s="7" t="s">
        <v>1010</v>
      </c>
      <c r="B634" s="7" t="s">
        <v>7491</v>
      </c>
      <c r="C634" s="7" t="s">
        <v>102</v>
      </c>
      <c r="D634" s="7" t="n">
        <v>1</v>
      </c>
      <c r="E634" s="7" t="n">
        <v>1</v>
      </c>
      <c r="F634" s="7" t="n">
        <v>2</v>
      </c>
      <c r="G634" s="7" t="s">
        <v>3765</v>
      </c>
      <c r="H634" s="7" t="s">
        <v>3765</v>
      </c>
    </row>
    <row r="635" customFormat="false" ht="15" hidden="false" customHeight="true" outlineLevel="0" collapsed="false">
      <c r="A635" s="7" t="s">
        <v>1010</v>
      </c>
      <c r="B635" s="7" t="s">
        <v>7495</v>
      </c>
      <c r="C635" s="7" t="s">
        <v>102</v>
      </c>
      <c r="D635" s="7" t="n">
        <v>1</v>
      </c>
      <c r="E635" s="7" t="n">
        <v>1</v>
      </c>
      <c r="F635" s="7" t="n">
        <v>2</v>
      </c>
      <c r="G635" s="7" t="s">
        <v>4103</v>
      </c>
      <c r="H635" s="7" t="s">
        <v>4103</v>
      </c>
    </row>
    <row r="636" customFormat="false" ht="15" hidden="false" customHeight="true" outlineLevel="0" collapsed="false">
      <c r="A636" s="7" t="s">
        <v>1010</v>
      </c>
      <c r="B636" s="7" t="s">
        <v>945</v>
      </c>
      <c r="C636" s="7" t="s">
        <v>102</v>
      </c>
      <c r="D636" s="7" t="n">
        <v>1</v>
      </c>
      <c r="E636" s="7" t="n">
        <v>1</v>
      </c>
      <c r="F636" s="7" t="n">
        <v>3</v>
      </c>
      <c r="G636" s="7" t="s">
        <v>686</v>
      </c>
      <c r="H636" s="7" t="s">
        <v>686</v>
      </c>
    </row>
    <row r="637" customFormat="false" ht="15" hidden="false" customHeight="true" outlineLevel="0" collapsed="false">
      <c r="A637" s="7" t="s">
        <v>1010</v>
      </c>
      <c r="B637" s="7" t="s">
        <v>356</v>
      </c>
      <c r="C637" s="7" t="s">
        <v>102</v>
      </c>
      <c r="D637" s="7" t="n">
        <v>1</v>
      </c>
      <c r="E637" s="7" t="n">
        <v>1</v>
      </c>
      <c r="F637" s="7" t="n">
        <v>2</v>
      </c>
      <c r="G637" s="7" t="s">
        <v>7502</v>
      </c>
      <c r="H637" s="7" t="s">
        <v>7502</v>
      </c>
    </row>
    <row r="638" customFormat="false" ht="15" hidden="false" customHeight="true" outlineLevel="0" collapsed="false">
      <c r="A638" s="7" t="s">
        <v>1010</v>
      </c>
      <c r="B638" s="7" t="s">
        <v>1739</v>
      </c>
      <c r="C638" s="7" t="s">
        <v>102</v>
      </c>
      <c r="D638" s="7" t="n">
        <v>1</v>
      </c>
      <c r="E638" s="7" t="n">
        <v>1</v>
      </c>
      <c r="F638" s="7" t="n">
        <v>3</v>
      </c>
      <c r="G638" s="7" t="s">
        <v>3630</v>
      </c>
      <c r="H638" s="7" t="s">
        <v>3630</v>
      </c>
    </row>
    <row r="639" customFormat="false" ht="15" hidden="false" customHeight="true" outlineLevel="0" collapsed="false">
      <c r="A639" s="7" t="s">
        <v>1010</v>
      </c>
      <c r="B639" s="7" t="s">
        <v>1754</v>
      </c>
      <c r="C639" s="7" t="s">
        <v>102</v>
      </c>
      <c r="D639" s="7" t="n">
        <v>1</v>
      </c>
      <c r="E639" s="7" t="n">
        <v>1</v>
      </c>
      <c r="F639" s="7" t="n">
        <v>2</v>
      </c>
      <c r="G639" s="7" t="s">
        <v>6173</v>
      </c>
      <c r="H639" s="7" t="s">
        <v>6173</v>
      </c>
    </row>
    <row r="640" customFormat="false" ht="15" hidden="false" customHeight="true" outlineLevel="0" collapsed="false">
      <c r="A640" s="7" t="s">
        <v>1010</v>
      </c>
      <c r="B640" s="7" t="s">
        <v>1721</v>
      </c>
      <c r="C640" s="7" t="s">
        <v>102</v>
      </c>
      <c r="D640" s="7" t="n">
        <v>1</v>
      </c>
      <c r="E640" s="7" t="n">
        <v>1</v>
      </c>
      <c r="F640" s="7" t="n">
        <v>3</v>
      </c>
      <c r="G640" s="7" t="s">
        <v>7510</v>
      </c>
      <c r="H640" s="7" t="s">
        <v>7510</v>
      </c>
    </row>
    <row r="641" customFormat="false" ht="15" hidden="false" customHeight="true" outlineLevel="0" collapsed="false">
      <c r="A641" s="7" t="s">
        <v>1010</v>
      </c>
      <c r="B641" s="8" t="s">
        <v>1747</v>
      </c>
      <c r="C641" s="7" t="s">
        <v>102</v>
      </c>
      <c r="D641" s="7" t="n">
        <v>1</v>
      </c>
      <c r="E641" s="7" t="n">
        <v>1</v>
      </c>
      <c r="F641" s="7" t="n">
        <v>2</v>
      </c>
      <c r="G641" s="7" t="s">
        <v>7518</v>
      </c>
      <c r="H641" s="7" t="s">
        <v>7518</v>
      </c>
    </row>
    <row r="642" customFormat="false" ht="15" hidden="false" customHeight="true" outlineLevel="0" collapsed="false">
      <c r="A642" s="7" t="s">
        <v>1010</v>
      </c>
      <c r="B642" s="7" t="s">
        <v>1711</v>
      </c>
      <c r="C642" s="7" t="s">
        <v>102</v>
      </c>
      <c r="D642" s="7" t="n">
        <v>1</v>
      </c>
      <c r="E642" s="7" t="n">
        <v>1</v>
      </c>
      <c r="F642" s="7" t="n">
        <v>3</v>
      </c>
      <c r="G642" s="7" t="s">
        <v>1273</v>
      </c>
      <c r="H642" s="7" t="s">
        <v>1273</v>
      </c>
    </row>
    <row r="643" customFormat="false" ht="15" hidden="false" customHeight="true" outlineLevel="0" collapsed="false">
      <c r="A643" s="7" t="s">
        <v>1010</v>
      </c>
      <c r="B643" s="7" t="s">
        <v>1283</v>
      </c>
      <c r="C643" s="7" t="s">
        <v>297</v>
      </c>
      <c r="D643" s="7" t="n">
        <v>1</v>
      </c>
      <c r="E643" s="7" t="n">
        <v>1</v>
      </c>
      <c r="F643" s="7" t="n">
        <v>1</v>
      </c>
      <c r="G643" s="7" t="s">
        <v>1310</v>
      </c>
      <c r="H643" s="7" t="s">
        <v>1310</v>
      </c>
    </row>
    <row r="644" customFormat="false" ht="15" hidden="false" customHeight="true" outlineLevel="0" collapsed="false">
      <c r="A644" s="7" t="s">
        <v>7154</v>
      </c>
      <c r="B644" s="8" t="s">
        <v>7594</v>
      </c>
      <c r="C644" s="7" t="s">
        <v>297</v>
      </c>
      <c r="D644" s="7" t="n">
        <v>1</v>
      </c>
      <c r="E644" s="7" t="n">
        <v>1</v>
      </c>
      <c r="F644" s="7" t="n">
        <v>2</v>
      </c>
      <c r="G644" s="7" t="s">
        <v>7063</v>
      </c>
      <c r="H644" s="7" t="s">
        <v>7063</v>
      </c>
    </row>
    <row r="645" customFormat="false" ht="15" hidden="false" customHeight="true" outlineLevel="0" collapsed="false">
      <c r="A645" s="7" t="s">
        <v>7154</v>
      </c>
      <c r="B645" s="7" t="s">
        <v>7599</v>
      </c>
      <c r="C645" s="7" t="s">
        <v>297</v>
      </c>
      <c r="D645" s="7" t="n">
        <v>1</v>
      </c>
      <c r="E645" s="7" t="n">
        <v>1</v>
      </c>
      <c r="F645" s="7" t="n">
        <v>3</v>
      </c>
      <c r="G645" s="7" t="s">
        <v>7601</v>
      </c>
      <c r="H645" s="7" t="s">
        <v>7601</v>
      </c>
    </row>
    <row r="646" customFormat="false" ht="15" hidden="false" customHeight="true" outlineLevel="0" collapsed="false">
      <c r="A646" s="7" t="s">
        <v>7154</v>
      </c>
      <c r="B646" s="7" t="s">
        <v>6898</v>
      </c>
      <c r="C646" s="7" t="s">
        <v>102</v>
      </c>
      <c r="D646" s="7" t="n">
        <v>1</v>
      </c>
      <c r="E646" s="7" t="n">
        <v>1</v>
      </c>
      <c r="F646" s="7" t="n">
        <v>3</v>
      </c>
      <c r="G646" s="7" t="s">
        <v>7634</v>
      </c>
      <c r="H646" s="7" t="s">
        <v>7634</v>
      </c>
    </row>
    <row r="647" customFormat="false" ht="15" hidden="false" customHeight="true" outlineLevel="0" collapsed="false">
      <c r="A647" s="7" t="s">
        <v>7154</v>
      </c>
      <c r="B647" s="7" t="s">
        <v>7638</v>
      </c>
      <c r="C647" s="7" t="s">
        <v>102</v>
      </c>
      <c r="D647" s="7" t="n">
        <v>1</v>
      </c>
      <c r="E647" s="7" t="n">
        <v>1</v>
      </c>
      <c r="F647" s="7" t="n">
        <v>2</v>
      </c>
      <c r="G647" s="7" t="s">
        <v>3014</v>
      </c>
      <c r="H647" s="7" t="s">
        <v>3014</v>
      </c>
    </row>
    <row r="648" customFormat="false" ht="15" hidden="false" customHeight="true" outlineLevel="0" collapsed="false">
      <c r="A648" s="7" t="s">
        <v>7154</v>
      </c>
      <c r="B648" s="7" t="s">
        <v>7642</v>
      </c>
      <c r="C648" s="7" t="s">
        <v>102</v>
      </c>
      <c r="D648" s="7" t="n">
        <v>1</v>
      </c>
      <c r="E648" s="7" t="n">
        <v>1</v>
      </c>
      <c r="F648" s="7" t="n">
        <v>3</v>
      </c>
      <c r="G648" s="7" t="s">
        <v>3755</v>
      </c>
      <c r="H648" s="7" t="s">
        <v>3755</v>
      </c>
    </row>
    <row r="649" customFormat="false" ht="15" hidden="false" customHeight="true" outlineLevel="0" collapsed="false">
      <c r="A649" s="7" t="s">
        <v>7154</v>
      </c>
      <c r="B649" s="8" t="s">
        <v>5385</v>
      </c>
      <c r="C649" s="7" t="s">
        <v>102</v>
      </c>
      <c r="D649" s="7" t="n">
        <v>1</v>
      </c>
      <c r="E649" s="7" t="n">
        <v>1</v>
      </c>
      <c r="F649" s="7" t="n">
        <v>3</v>
      </c>
      <c r="G649" s="7" t="s">
        <v>7646</v>
      </c>
      <c r="H649" s="7" t="s">
        <v>7646</v>
      </c>
    </row>
    <row r="650" customFormat="false" ht="15" hidden="false" customHeight="true" outlineLevel="0" collapsed="false">
      <c r="A650" s="7" t="s">
        <v>7154</v>
      </c>
      <c r="B650" s="7" t="s">
        <v>2216</v>
      </c>
      <c r="C650" s="7" t="s">
        <v>102</v>
      </c>
      <c r="D650" s="7" t="n">
        <v>1</v>
      </c>
      <c r="E650" s="7" t="n">
        <v>1</v>
      </c>
      <c r="F650" s="7" t="n">
        <v>2</v>
      </c>
      <c r="G650" s="7" t="s">
        <v>7652</v>
      </c>
      <c r="H650" s="7" t="s">
        <v>7652</v>
      </c>
    </row>
    <row r="651" customFormat="false" ht="15" hidden="false" customHeight="true" outlineLevel="0" collapsed="false">
      <c r="A651" s="7" t="s">
        <v>7154</v>
      </c>
      <c r="B651" s="7" t="s">
        <v>7656</v>
      </c>
      <c r="C651" s="7" t="s">
        <v>102</v>
      </c>
      <c r="D651" s="7" t="n">
        <v>1</v>
      </c>
      <c r="E651" s="7" t="n">
        <v>1</v>
      </c>
      <c r="F651" s="7" t="n">
        <v>3</v>
      </c>
      <c r="G651" s="7" t="s">
        <v>1005</v>
      </c>
      <c r="H651" s="7" t="s">
        <v>1005</v>
      </c>
    </row>
    <row r="652" customFormat="false" ht="15" hidden="false" customHeight="true" outlineLevel="0" collapsed="false">
      <c r="A652" s="7" t="s">
        <v>7154</v>
      </c>
      <c r="B652" s="7" t="s">
        <v>5795</v>
      </c>
      <c r="C652" s="7" t="s">
        <v>102</v>
      </c>
      <c r="D652" s="7" t="n">
        <v>1</v>
      </c>
      <c r="E652" s="7" t="n">
        <v>1</v>
      </c>
      <c r="F652" s="7" t="n">
        <v>2</v>
      </c>
      <c r="G652" s="7" t="s">
        <v>7664</v>
      </c>
      <c r="H652" s="7" t="s">
        <v>7664</v>
      </c>
    </row>
    <row r="653" customFormat="false" ht="15" hidden="false" customHeight="true" outlineLevel="0" collapsed="false">
      <c r="A653" s="7" t="s">
        <v>7154</v>
      </c>
      <c r="B653" s="7" t="s">
        <v>2223</v>
      </c>
      <c r="C653" s="7" t="s">
        <v>102</v>
      </c>
      <c r="D653" s="7" t="n">
        <v>1</v>
      </c>
      <c r="E653" s="7" t="n">
        <v>1</v>
      </c>
      <c r="F653" s="7" t="n">
        <v>3</v>
      </c>
      <c r="G653" s="7" t="s">
        <v>7668</v>
      </c>
      <c r="H653" s="7" t="s">
        <v>7668</v>
      </c>
    </row>
    <row r="654" customFormat="false" ht="15" hidden="false" customHeight="true" outlineLevel="0" collapsed="false">
      <c r="A654" s="7" t="s">
        <v>7154</v>
      </c>
      <c r="B654" s="7" t="s">
        <v>4829</v>
      </c>
      <c r="C654" s="7" t="s">
        <v>102</v>
      </c>
      <c r="D654" s="7" t="n">
        <v>1</v>
      </c>
      <c r="E654" s="7" t="n">
        <v>1</v>
      </c>
      <c r="F654" s="7" t="n">
        <v>2</v>
      </c>
      <c r="G654" s="7" t="s">
        <v>7673</v>
      </c>
      <c r="H654" s="7" t="s">
        <v>7673</v>
      </c>
    </row>
    <row r="655" customFormat="false" ht="15" hidden="false" customHeight="true" outlineLevel="0" collapsed="false">
      <c r="A655" s="7" t="s">
        <v>1721</v>
      </c>
      <c r="B655" s="7" t="s">
        <v>1754</v>
      </c>
      <c r="C655" s="7" t="s">
        <v>102</v>
      </c>
      <c r="D655" s="7" t="n">
        <v>1</v>
      </c>
      <c r="E655" s="7" t="n">
        <v>1</v>
      </c>
      <c r="F655" s="7" t="n">
        <v>3</v>
      </c>
      <c r="G655" s="7" t="s">
        <v>6168</v>
      </c>
      <c r="H655" s="7" t="s">
        <v>6168</v>
      </c>
    </row>
    <row r="656" customFormat="false" ht="15" hidden="false" customHeight="true" outlineLevel="0" collapsed="false">
      <c r="A656" s="7" t="s">
        <v>1721</v>
      </c>
      <c r="B656" s="7" t="s">
        <v>1739</v>
      </c>
      <c r="C656" s="7" t="s">
        <v>102</v>
      </c>
      <c r="D656" s="7" t="n">
        <v>1</v>
      </c>
      <c r="E656" s="7" t="n">
        <v>1</v>
      </c>
      <c r="F656" s="7" t="n">
        <v>3</v>
      </c>
      <c r="G656" s="7" t="s">
        <v>3662</v>
      </c>
      <c r="H656" s="7" t="s">
        <v>3662</v>
      </c>
    </row>
    <row r="657" customFormat="false" ht="15" hidden="false" customHeight="true" outlineLevel="0" collapsed="false">
      <c r="A657" s="7" t="s">
        <v>253</v>
      </c>
      <c r="B657" s="7" t="s">
        <v>7749</v>
      </c>
      <c r="C657" s="7" t="s">
        <v>297</v>
      </c>
      <c r="D657" s="7" t="n">
        <v>1</v>
      </c>
      <c r="E657" s="7" t="n">
        <v>1</v>
      </c>
      <c r="F657" s="7" t="n">
        <v>1</v>
      </c>
      <c r="G657" s="7" t="s">
        <v>7751</v>
      </c>
      <c r="H657" s="7" t="s">
        <v>7751</v>
      </c>
    </row>
    <row r="658" customFormat="false" ht="15" hidden="false" customHeight="true" outlineLevel="0" collapsed="false">
      <c r="A658" s="7" t="s">
        <v>253</v>
      </c>
      <c r="B658" s="7" t="s">
        <v>7754</v>
      </c>
      <c r="C658" s="7" t="s">
        <v>297</v>
      </c>
      <c r="D658" s="7" t="n">
        <v>1</v>
      </c>
      <c r="E658" s="7" t="n">
        <v>1</v>
      </c>
      <c r="F658" s="7" t="n">
        <v>1</v>
      </c>
      <c r="G658" s="7" t="s">
        <v>7756</v>
      </c>
      <c r="H658" s="7" t="s">
        <v>7756</v>
      </c>
    </row>
    <row r="659" customFormat="false" ht="15" hidden="false" customHeight="true" outlineLevel="0" collapsed="false">
      <c r="A659" s="7" t="s">
        <v>253</v>
      </c>
      <c r="B659" s="8" t="s">
        <v>7758</v>
      </c>
      <c r="C659" s="7" t="s">
        <v>102</v>
      </c>
      <c r="D659" s="7" t="n">
        <v>1</v>
      </c>
      <c r="E659" s="7" t="n">
        <v>1</v>
      </c>
      <c r="F659" s="7" t="n">
        <v>2</v>
      </c>
      <c r="G659" s="7" t="s">
        <v>7760</v>
      </c>
      <c r="H659" s="7" t="s">
        <v>7760</v>
      </c>
    </row>
    <row r="660" customFormat="false" ht="15" hidden="false" customHeight="true" outlineLevel="0" collapsed="false">
      <c r="A660" s="7" t="s">
        <v>253</v>
      </c>
      <c r="B660" s="7" t="s">
        <v>5263</v>
      </c>
      <c r="C660" s="7" t="s">
        <v>102</v>
      </c>
      <c r="D660" s="7" t="n">
        <v>1</v>
      </c>
      <c r="E660" s="7" t="n">
        <v>1</v>
      </c>
      <c r="F660" s="7" t="n">
        <v>2</v>
      </c>
      <c r="G660" s="7" t="s">
        <v>4609</v>
      </c>
      <c r="H660" s="7" t="s">
        <v>4609</v>
      </c>
    </row>
    <row r="661" customFormat="false" ht="15" hidden="false" customHeight="true" outlineLevel="0" collapsed="false">
      <c r="A661" s="7" t="s">
        <v>253</v>
      </c>
      <c r="B661" s="7" t="s">
        <v>291</v>
      </c>
      <c r="C661" s="7" t="s">
        <v>102</v>
      </c>
      <c r="D661" s="7" t="n">
        <v>1</v>
      </c>
      <c r="E661" s="7" t="n">
        <v>1</v>
      </c>
      <c r="F661" s="7" t="n">
        <v>2</v>
      </c>
      <c r="G661" s="7" t="s">
        <v>3437</v>
      </c>
      <c r="H661" s="7" t="s">
        <v>3437</v>
      </c>
    </row>
    <row r="662" customFormat="false" ht="15" hidden="false" customHeight="true" outlineLevel="0" collapsed="false">
      <c r="A662" s="7" t="s">
        <v>253</v>
      </c>
      <c r="B662" s="7" t="s">
        <v>499</v>
      </c>
      <c r="C662" s="7" t="s">
        <v>102</v>
      </c>
      <c r="D662" s="7" t="n">
        <v>1</v>
      </c>
      <c r="E662" s="7" t="n">
        <v>1</v>
      </c>
      <c r="F662" s="7" t="n">
        <v>2</v>
      </c>
      <c r="G662" s="7" t="s">
        <v>7780</v>
      </c>
      <c r="H662" s="7" t="s">
        <v>7780</v>
      </c>
    </row>
    <row r="663" customFormat="false" ht="15" hidden="false" customHeight="true" outlineLevel="0" collapsed="false">
      <c r="A663" s="7" t="s">
        <v>253</v>
      </c>
      <c r="B663" s="7" t="s">
        <v>2391</v>
      </c>
      <c r="C663" s="7" t="s">
        <v>102</v>
      </c>
      <c r="D663" s="7" t="n">
        <v>1</v>
      </c>
      <c r="E663" s="7" t="n">
        <v>1</v>
      </c>
      <c r="F663" s="7" t="n">
        <v>3</v>
      </c>
      <c r="G663" s="7" t="s">
        <v>7786</v>
      </c>
      <c r="H663" s="7" t="s">
        <v>7786</v>
      </c>
    </row>
    <row r="664" customFormat="false" ht="15" hidden="false" customHeight="true" outlineLevel="0" collapsed="false">
      <c r="A664" s="7" t="s">
        <v>253</v>
      </c>
      <c r="B664" s="7" t="s">
        <v>5795</v>
      </c>
      <c r="C664" s="7" t="s">
        <v>297</v>
      </c>
      <c r="D664" s="7" t="n">
        <v>1</v>
      </c>
      <c r="E664" s="7" t="n">
        <v>1</v>
      </c>
      <c r="F664" s="7" t="n">
        <v>2</v>
      </c>
      <c r="G664" s="7" t="s">
        <v>7813</v>
      </c>
      <c r="H664" s="7" t="s">
        <v>7813</v>
      </c>
    </row>
    <row r="665" customFormat="false" ht="15" hidden="false" customHeight="true" outlineLevel="0" collapsed="false">
      <c r="A665" s="7" t="s">
        <v>253</v>
      </c>
      <c r="B665" s="8" t="s">
        <v>7825</v>
      </c>
      <c r="C665" s="7" t="s">
        <v>297</v>
      </c>
      <c r="D665" s="7" t="n">
        <v>1</v>
      </c>
      <c r="E665" s="7" t="n">
        <v>1</v>
      </c>
      <c r="F665" s="7" t="n">
        <v>1</v>
      </c>
      <c r="G665" s="7" t="s">
        <v>7827</v>
      </c>
      <c r="H665" s="7" t="s">
        <v>7827</v>
      </c>
    </row>
    <row r="666" customFormat="false" ht="15" hidden="false" customHeight="true" outlineLevel="0" collapsed="false">
      <c r="A666" s="7" t="s">
        <v>253</v>
      </c>
      <c r="B666" s="7" t="s">
        <v>7834</v>
      </c>
      <c r="C666" s="7" t="s">
        <v>297</v>
      </c>
      <c r="D666" s="7" t="n">
        <v>1</v>
      </c>
      <c r="E666" s="7" t="n">
        <v>1</v>
      </c>
      <c r="F666" s="7" t="n">
        <v>1</v>
      </c>
      <c r="G666" s="7" t="s">
        <v>7836</v>
      </c>
      <c r="H666" s="7" t="s">
        <v>7836</v>
      </c>
    </row>
    <row r="667" customFormat="false" ht="15" hidden="false" customHeight="true" outlineLevel="0" collapsed="false">
      <c r="A667" s="7" t="s">
        <v>253</v>
      </c>
      <c r="B667" s="7" t="s">
        <v>7838</v>
      </c>
      <c r="C667" s="7" t="s">
        <v>297</v>
      </c>
      <c r="D667" s="7" t="n">
        <v>1</v>
      </c>
      <c r="E667" s="7" t="n">
        <v>1</v>
      </c>
      <c r="F667" s="7" t="n">
        <v>1</v>
      </c>
      <c r="G667" s="7" t="s">
        <v>7840</v>
      </c>
      <c r="H667" s="7" t="s">
        <v>7840</v>
      </c>
    </row>
    <row r="668" customFormat="false" ht="15" hidden="false" customHeight="true" outlineLevel="0" collapsed="false">
      <c r="A668" s="7" t="s">
        <v>253</v>
      </c>
      <c r="B668" s="7" t="s">
        <v>7842</v>
      </c>
      <c r="C668" s="7" t="s">
        <v>297</v>
      </c>
      <c r="D668" s="7" t="n">
        <v>1</v>
      </c>
      <c r="E668" s="7" t="n">
        <v>1</v>
      </c>
      <c r="F668" s="7" t="n">
        <v>1</v>
      </c>
      <c r="G668" s="7" t="s">
        <v>7844</v>
      </c>
      <c r="H668" s="7" t="s">
        <v>7844</v>
      </c>
    </row>
    <row r="669" customFormat="false" ht="15" hidden="false" customHeight="true" outlineLevel="0" collapsed="false">
      <c r="A669" s="7" t="s">
        <v>253</v>
      </c>
      <c r="B669" s="7" t="s">
        <v>7846</v>
      </c>
      <c r="C669" s="7" t="s">
        <v>297</v>
      </c>
      <c r="D669" s="7" t="n">
        <v>1</v>
      </c>
      <c r="E669" s="7" t="n">
        <v>1</v>
      </c>
      <c r="F669" s="7" t="n">
        <v>1</v>
      </c>
      <c r="G669" s="7" t="s">
        <v>7848</v>
      </c>
      <c r="H669" s="7" t="s">
        <v>7848</v>
      </c>
    </row>
    <row r="670" customFormat="false" ht="15" hidden="false" customHeight="true" outlineLevel="0" collapsed="false">
      <c r="A670" s="7" t="s">
        <v>253</v>
      </c>
      <c r="B670" s="7" t="s">
        <v>7862</v>
      </c>
      <c r="C670" s="7" t="s">
        <v>297</v>
      </c>
      <c r="D670" s="7" t="n">
        <v>1</v>
      </c>
      <c r="E670" s="7" t="n">
        <v>1</v>
      </c>
      <c r="F670" s="7" t="n">
        <v>1</v>
      </c>
      <c r="G670" s="7" t="s">
        <v>7864</v>
      </c>
      <c r="H670" s="7" t="s">
        <v>7864</v>
      </c>
    </row>
    <row r="671" customFormat="false" ht="15" hidden="false" customHeight="true" outlineLevel="0" collapsed="false">
      <c r="A671" s="7" t="s">
        <v>253</v>
      </c>
      <c r="B671" s="7" t="s">
        <v>7870</v>
      </c>
      <c r="C671" s="7" t="s">
        <v>297</v>
      </c>
      <c r="D671" s="7" t="n">
        <v>1</v>
      </c>
      <c r="E671" s="7" t="n">
        <v>1</v>
      </c>
      <c r="F671" s="7" t="n">
        <v>1</v>
      </c>
      <c r="G671" s="7" t="s">
        <v>7872</v>
      </c>
      <c r="H671" s="7" t="s">
        <v>7872</v>
      </c>
    </row>
    <row r="672" customFormat="false" ht="15" hidden="false" customHeight="true" outlineLevel="0" collapsed="false">
      <c r="A672" s="7" t="s">
        <v>253</v>
      </c>
      <c r="B672" s="7" t="s">
        <v>7875</v>
      </c>
      <c r="C672" s="7" t="s">
        <v>297</v>
      </c>
      <c r="D672" s="7" t="n">
        <v>1</v>
      </c>
      <c r="E672" s="7" t="n">
        <v>1</v>
      </c>
      <c r="F672" s="7" t="n">
        <v>1</v>
      </c>
      <c r="G672" s="7" t="s">
        <v>7877</v>
      </c>
      <c r="H672" s="7" t="s">
        <v>7877</v>
      </c>
    </row>
    <row r="673" customFormat="false" ht="15" hidden="false" customHeight="true" outlineLevel="0" collapsed="false">
      <c r="A673" s="7" t="s">
        <v>253</v>
      </c>
      <c r="B673" s="7" t="s">
        <v>4508</v>
      </c>
      <c r="C673" s="7" t="s">
        <v>297</v>
      </c>
      <c r="D673" s="7" t="n">
        <v>1</v>
      </c>
      <c r="E673" s="7" t="n">
        <v>1</v>
      </c>
      <c r="F673" s="7" t="n">
        <v>1</v>
      </c>
      <c r="G673" s="7" t="s">
        <v>7883</v>
      </c>
      <c r="H673" s="7" t="s">
        <v>7883</v>
      </c>
    </row>
    <row r="674" customFormat="false" ht="15" hidden="false" customHeight="true" outlineLevel="0" collapsed="false">
      <c r="A674" s="7" t="s">
        <v>253</v>
      </c>
      <c r="B674" s="7" t="s">
        <v>7887</v>
      </c>
      <c r="C674" s="7" t="s">
        <v>297</v>
      </c>
      <c r="D674" s="7" t="n">
        <v>1</v>
      </c>
      <c r="E674" s="7" t="n">
        <v>1</v>
      </c>
      <c r="F674" s="7" t="n">
        <v>2</v>
      </c>
      <c r="G674" s="7" t="s">
        <v>7889</v>
      </c>
      <c r="H674" s="7" t="s">
        <v>7889</v>
      </c>
    </row>
    <row r="675" customFormat="false" ht="15" hidden="false" customHeight="true" outlineLevel="0" collapsed="false">
      <c r="A675" s="7" t="s">
        <v>253</v>
      </c>
      <c r="B675" s="7" t="s">
        <v>7894</v>
      </c>
      <c r="C675" s="7" t="s">
        <v>297</v>
      </c>
      <c r="D675" s="7" t="n">
        <v>1</v>
      </c>
      <c r="E675" s="7" t="n">
        <v>1</v>
      </c>
      <c r="F675" s="7" t="n">
        <v>1</v>
      </c>
      <c r="G675" s="7" t="s">
        <v>7896</v>
      </c>
      <c r="H675" s="7" t="s">
        <v>7896</v>
      </c>
    </row>
    <row r="676" customFormat="false" ht="15" hidden="false" customHeight="true" outlineLevel="0" collapsed="false">
      <c r="A676" s="7" t="s">
        <v>253</v>
      </c>
      <c r="B676" s="7" t="s">
        <v>7898</v>
      </c>
      <c r="C676" s="7" t="s">
        <v>297</v>
      </c>
      <c r="D676" s="7" t="n">
        <v>1</v>
      </c>
      <c r="E676" s="7" t="n">
        <v>1</v>
      </c>
      <c r="F676" s="7" t="n">
        <v>1</v>
      </c>
      <c r="G676" s="7" t="s">
        <v>7900</v>
      </c>
      <c r="H676" s="7" t="s">
        <v>7900</v>
      </c>
    </row>
    <row r="677" customFormat="false" ht="15" hidden="false" customHeight="true" outlineLevel="0" collapsed="false">
      <c r="A677" s="7" t="s">
        <v>1727</v>
      </c>
      <c r="B677" s="8" t="s">
        <v>7909</v>
      </c>
      <c r="C677" s="7" t="s">
        <v>102</v>
      </c>
      <c r="D677" s="7" t="n">
        <v>1</v>
      </c>
      <c r="E677" s="7" t="n">
        <v>1</v>
      </c>
      <c r="F677" s="7" t="n">
        <v>2</v>
      </c>
      <c r="G677" s="7" t="s">
        <v>7911</v>
      </c>
      <c r="H677" s="7" t="s">
        <v>7911</v>
      </c>
    </row>
    <row r="678" customFormat="false" ht="15" hidden="false" customHeight="true" outlineLevel="0" collapsed="false">
      <c r="A678" s="7" t="s">
        <v>1727</v>
      </c>
      <c r="B678" s="7" t="s">
        <v>4257</v>
      </c>
      <c r="C678" s="7" t="s">
        <v>102</v>
      </c>
      <c r="D678" s="7" t="n">
        <v>1</v>
      </c>
      <c r="E678" s="7" t="n">
        <v>1</v>
      </c>
      <c r="F678" s="7" t="n">
        <v>2</v>
      </c>
      <c r="G678" s="7" t="s">
        <v>7915</v>
      </c>
      <c r="H678" s="7" t="s">
        <v>7915</v>
      </c>
    </row>
    <row r="679" customFormat="false" ht="15" hidden="false" customHeight="true" outlineLevel="0" collapsed="false">
      <c r="A679" s="7" t="s">
        <v>1727</v>
      </c>
      <c r="B679" s="8" t="s">
        <v>761</v>
      </c>
      <c r="C679" s="7" t="s">
        <v>102</v>
      </c>
      <c r="D679" s="7" t="n">
        <v>1</v>
      </c>
      <c r="E679" s="7" t="n">
        <v>1</v>
      </c>
      <c r="F679" s="7" t="n">
        <v>2</v>
      </c>
      <c r="G679" s="7" t="s">
        <v>7919</v>
      </c>
      <c r="H679" s="7" t="s">
        <v>7919</v>
      </c>
    </row>
    <row r="680" customFormat="false" ht="15" hidden="false" customHeight="true" outlineLevel="0" collapsed="false">
      <c r="A680" s="7" t="s">
        <v>1727</v>
      </c>
      <c r="B680" s="7" t="s">
        <v>5304</v>
      </c>
      <c r="C680" s="7" t="s">
        <v>102</v>
      </c>
      <c r="D680" s="7" t="n">
        <v>1</v>
      </c>
      <c r="E680" s="7" t="n">
        <v>1</v>
      </c>
      <c r="F680" s="7" t="n">
        <v>2</v>
      </c>
      <c r="G680" s="7" t="s">
        <v>2897</v>
      </c>
      <c r="H680" s="7" t="s">
        <v>2897</v>
      </c>
    </row>
    <row r="681" customFormat="false" ht="15" hidden="false" customHeight="true" outlineLevel="0" collapsed="false">
      <c r="A681" s="7" t="s">
        <v>1727</v>
      </c>
      <c r="B681" s="7" t="s">
        <v>6779</v>
      </c>
      <c r="C681" s="7" t="s">
        <v>102</v>
      </c>
      <c r="D681" s="7" t="n">
        <v>1</v>
      </c>
      <c r="E681" s="7" t="n">
        <v>1</v>
      </c>
      <c r="F681" s="7" t="n">
        <v>2</v>
      </c>
      <c r="G681" s="7" t="s">
        <v>700</v>
      </c>
      <c r="H681" s="7" t="s">
        <v>700</v>
      </c>
    </row>
    <row r="682" customFormat="false" ht="15" hidden="false" customHeight="true" outlineLevel="0" collapsed="false">
      <c r="A682" s="7" t="s">
        <v>1727</v>
      </c>
      <c r="B682" s="8" t="s">
        <v>1747</v>
      </c>
      <c r="C682" s="7" t="s">
        <v>102</v>
      </c>
      <c r="D682" s="7" t="n">
        <v>1</v>
      </c>
      <c r="E682" s="7" t="n">
        <v>1</v>
      </c>
      <c r="F682" s="7" t="n">
        <v>3</v>
      </c>
      <c r="G682" s="7" t="s">
        <v>7928</v>
      </c>
      <c r="H682" s="7" t="s">
        <v>7928</v>
      </c>
    </row>
    <row r="683" customFormat="false" ht="15" hidden="false" customHeight="true" outlineLevel="0" collapsed="false">
      <c r="A683" s="7" t="s">
        <v>1727</v>
      </c>
      <c r="B683" s="7" t="s">
        <v>1711</v>
      </c>
      <c r="C683" s="7" t="s">
        <v>102</v>
      </c>
      <c r="D683" s="7" t="n">
        <v>1</v>
      </c>
      <c r="E683" s="7" t="n">
        <v>1</v>
      </c>
      <c r="F683" s="7" t="n">
        <v>3</v>
      </c>
      <c r="G683" s="7" t="s">
        <v>7932</v>
      </c>
      <c r="H683" s="7" t="s">
        <v>7932</v>
      </c>
    </row>
    <row r="684" customFormat="false" ht="15" hidden="false" customHeight="true" outlineLevel="0" collapsed="false">
      <c r="A684" s="7" t="s">
        <v>1727</v>
      </c>
      <c r="B684" s="7" t="s">
        <v>1432</v>
      </c>
      <c r="C684" s="7" t="s">
        <v>102</v>
      </c>
      <c r="D684" s="7" t="n">
        <v>1</v>
      </c>
      <c r="E684" s="7" t="n">
        <v>1</v>
      </c>
      <c r="F684" s="7" t="n">
        <v>2</v>
      </c>
      <c r="G684" s="7" t="s">
        <v>1729</v>
      </c>
      <c r="H684" s="7" t="s">
        <v>1729</v>
      </c>
    </row>
    <row r="685" customFormat="false" ht="15" hidden="false" customHeight="true" outlineLevel="0" collapsed="false">
      <c r="A685" s="7" t="s">
        <v>1727</v>
      </c>
      <c r="B685" s="7" t="s">
        <v>1739</v>
      </c>
      <c r="C685" s="7" t="s">
        <v>102</v>
      </c>
      <c r="D685" s="7" t="n">
        <v>1</v>
      </c>
      <c r="E685" s="7" t="n">
        <v>1</v>
      </c>
      <c r="F685" s="7" t="n">
        <v>3</v>
      </c>
      <c r="G685" s="7" t="s">
        <v>3648</v>
      </c>
      <c r="H685" s="7" t="s">
        <v>3648</v>
      </c>
    </row>
    <row r="686" customFormat="false" ht="15" hidden="false" customHeight="true" outlineLevel="0" collapsed="false">
      <c r="A686" s="7" t="s">
        <v>1727</v>
      </c>
      <c r="B686" s="7" t="s">
        <v>1754</v>
      </c>
      <c r="C686" s="7" t="s">
        <v>102</v>
      </c>
      <c r="D686" s="7" t="n">
        <v>1</v>
      </c>
      <c r="E686" s="7" t="n">
        <v>1</v>
      </c>
      <c r="F686" s="7" t="n">
        <v>2</v>
      </c>
      <c r="G686" s="7" t="s">
        <v>3510</v>
      </c>
      <c r="H686" s="7" t="s">
        <v>3510</v>
      </c>
    </row>
    <row r="687" customFormat="false" ht="15" hidden="false" customHeight="true" outlineLevel="0" collapsed="false">
      <c r="A687" s="7" t="s">
        <v>1727</v>
      </c>
      <c r="B687" s="7" t="s">
        <v>1721</v>
      </c>
      <c r="C687" s="7" t="s">
        <v>102</v>
      </c>
      <c r="D687" s="7" t="n">
        <v>1</v>
      </c>
      <c r="E687" s="7" t="n">
        <v>1</v>
      </c>
      <c r="F687" s="7" t="n">
        <v>3</v>
      </c>
      <c r="G687" s="7" t="s">
        <v>7942</v>
      </c>
      <c r="H687" s="7" t="s">
        <v>7942</v>
      </c>
    </row>
    <row r="688" customFormat="false" ht="15" hidden="false" customHeight="true" outlineLevel="0" collapsed="false">
      <c r="A688" s="7" t="s">
        <v>1727</v>
      </c>
      <c r="B688" s="7" t="s">
        <v>1010</v>
      </c>
      <c r="C688" s="7" t="s">
        <v>102</v>
      </c>
      <c r="D688" s="7" t="n">
        <v>1</v>
      </c>
      <c r="E688" s="7" t="n">
        <v>1</v>
      </c>
      <c r="F688" s="7" t="n">
        <v>3</v>
      </c>
      <c r="G688" s="7" t="s">
        <v>7526</v>
      </c>
      <c r="H688" s="7" t="s">
        <v>7526</v>
      </c>
    </row>
    <row r="689" customFormat="false" ht="15" hidden="false" customHeight="true" outlineLevel="0" collapsed="false">
      <c r="A689" s="7" t="s">
        <v>1727</v>
      </c>
      <c r="B689" s="8" t="s">
        <v>558</v>
      </c>
      <c r="C689" s="7" t="s">
        <v>297</v>
      </c>
      <c r="D689" s="7" t="n">
        <v>1</v>
      </c>
      <c r="E689" s="7" t="n">
        <v>1</v>
      </c>
      <c r="F689" s="7" t="n">
        <v>4</v>
      </c>
      <c r="G689" s="7" t="s">
        <v>7945</v>
      </c>
      <c r="H689" s="7" t="s">
        <v>7945</v>
      </c>
    </row>
    <row r="690" customFormat="false" ht="15" hidden="false" customHeight="true" outlineLevel="0" collapsed="false">
      <c r="A690" s="7" t="s">
        <v>753</v>
      </c>
      <c r="B690" s="7" t="s">
        <v>7984</v>
      </c>
      <c r="C690" s="7" t="s">
        <v>297</v>
      </c>
      <c r="D690" s="7" t="n">
        <v>1</v>
      </c>
      <c r="E690" s="7" t="n">
        <v>1</v>
      </c>
      <c r="F690" s="7" t="n">
        <v>3</v>
      </c>
      <c r="G690" s="7" t="s">
        <v>7986</v>
      </c>
      <c r="H690" s="7" t="s">
        <v>7986</v>
      </c>
    </row>
    <row r="691" customFormat="false" ht="15" hidden="false" customHeight="true" outlineLevel="0" collapsed="false">
      <c r="A691" s="7" t="s">
        <v>753</v>
      </c>
      <c r="B691" s="7" t="s">
        <v>8024</v>
      </c>
      <c r="C691" s="7" t="s">
        <v>102</v>
      </c>
      <c r="D691" s="7" t="n">
        <v>1</v>
      </c>
      <c r="E691" s="7" t="n">
        <v>1</v>
      </c>
      <c r="F691" s="7" t="n">
        <v>2</v>
      </c>
      <c r="G691" s="7" t="s">
        <v>8026</v>
      </c>
      <c r="H691" s="7" t="s">
        <v>8026</v>
      </c>
    </row>
    <row r="692" customFormat="false" ht="15" hidden="false" customHeight="true" outlineLevel="0" collapsed="false">
      <c r="A692" s="7" t="s">
        <v>753</v>
      </c>
      <c r="B692" s="7" t="s">
        <v>8030</v>
      </c>
      <c r="C692" s="7" t="s">
        <v>102</v>
      </c>
      <c r="D692" s="7" t="n">
        <v>1</v>
      </c>
      <c r="E692" s="7" t="n">
        <v>1</v>
      </c>
      <c r="F692" s="7" t="n">
        <v>2</v>
      </c>
      <c r="G692" s="7" t="s">
        <v>8032</v>
      </c>
      <c r="H692" s="7" t="s">
        <v>8032</v>
      </c>
    </row>
    <row r="693" customFormat="false" ht="15" hidden="false" customHeight="true" outlineLevel="0" collapsed="false">
      <c r="A693" s="7" t="s">
        <v>753</v>
      </c>
      <c r="B693" s="7" t="s">
        <v>7495</v>
      </c>
      <c r="C693" s="7" t="s">
        <v>102</v>
      </c>
      <c r="D693" s="7" t="n">
        <v>1</v>
      </c>
      <c r="E693" s="7" t="n">
        <v>1</v>
      </c>
      <c r="F693" s="7" t="n">
        <v>3</v>
      </c>
      <c r="G693" s="7" t="s">
        <v>8036</v>
      </c>
      <c r="H693" s="7" t="s">
        <v>8036</v>
      </c>
    </row>
    <row r="694" customFormat="false" ht="15" hidden="false" customHeight="true" outlineLevel="0" collapsed="false">
      <c r="A694" s="7" t="s">
        <v>753</v>
      </c>
      <c r="B694" s="7" t="s">
        <v>318</v>
      </c>
      <c r="C694" s="7" t="s">
        <v>102</v>
      </c>
      <c r="D694" s="7" t="n">
        <v>1</v>
      </c>
      <c r="E694" s="7" t="n">
        <v>1</v>
      </c>
      <c r="F694" s="7" t="n">
        <v>2</v>
      </c>
      <c r="G694" s="7" t="s">
        <v>2719</v>
      </c>
      <c r="H694" s="7" t="s">
        <v>2719</v>
      </c>
    </row>
    <row r="695" customFormat="false" ht="15" hidden="false" customHeight="true" outlineLevel="0" collapsed="false">
      <c r="A695" s="7" t="s">
        <v>753</v>
      </c>
      <c r="B695" s="7" t="s">
        <v>684</v>
      </c>
      <c r="C695" s="7" t="s">
        <v>102</v>
      </c>
      <c r="D695" s="7" t="n">
        <v>1</v>
      </c>
      <c r="E695" s="7" t="n">
        <v>1</v>
      </c>
      <c r="F695" s="7" t="n">
        <v>2</v>
      </c>
      <c r="G695" s="7" t="s">
        <v>5365</v>
      </c>
      <c r="H695" s="7" t="s">
        <v>5365</v>
      </c>
    </row>
    <row r="696" customFormat="false" ht="15" hidden="false" customHeight="true" outlineLevel="0" collapsed="false">
      <c r="A696" s="7" t="s">
        <v>753</v>
      </c>
      <c r="B696" s="7" t="s">
        <v>613</v>
      </c>
      <c r="C696" s="7" t="s">
        <v>102</v>
      </c>
      <c r="D696" s="7" t="n">
        <v>1</v>
      </c>
      <c r="E696" s="7" t="n">
        <v>1</v>
      </c>
      <c r="F696" s="7" t="n">
        <v>2</v>
      </c>
      <c r="G696" s="7" t="s">
        <v>4999</v>
      </c>
      <c r="H696" s="7" t="s">
        <v>4999</v>
      </c>
    </row>
    <row r="697" customFormat="false" ht="15" hidden="false" customHeight="true" outlineLevel="0" collapsed="false">
      <c r="A697" s="7" t="s">
        <v>753</v>
      </c>
      <c r="B697" s="7" t="s">
        <v>4002</v>
      </c>
      <c r="C697" s="7" t="s">
        <v>102</v>
      </c>
      <c r="D697" s="7" t="n">
        <v>1</v>
      </c>
      <c r="E697" s="7" t="n">
        <v>1</v>
      </c>
      <c r="F697" s="7" t="n">
        <v>3</v>
      </c>
      <c r="G697" s="7" t="s">
        <v>8045</v>
      </c>
      <c r="H697" s="7" t="s">
        <v>8045</v>
      </c>
    </row>
    <row r="698" customFormat="false" ht="15" hidden="false" customHeight="true" outlineLevel="0" collapsed="false">
      <c r="A698" s="7" t="s">
        <v>753</v>
      </c>
      <c r="B698" s="7" t="s">
        <v>253</v>
      </c>
      <c r="C698" s="7" t="s">
        <v>102</v>
      </c>
      <c r="D698" s="7" t="n">
        <v>1</v>
      </c>
      <c r="E698" s="7" t="n">
        <v>1</v>
      </c>
      <c r="F698" s="7" t="n">
        <v>3</v>
      </c>
      <c r="G698" s="7" t="s">
        <v>7793</v>
      </c>
      <c r="H698" s="7" t="s">
        <v>7793</v>
      </c>
    </row>
    <row r="699" customFormat="false" ht="15" hidden="false" customHeight="true" outlineLevel="0" collapsed="false">
      <c r="A699" s="7" t="s">
        <v>753</v>
      </c>
      <c r="B699" s="7" t="s">
        <v>733</v>
      </c>
      <c r="C699" s="7" t="s">
        <v>102</v>
      </c>
      <c r="D699" s="7" t="n">
        <v>1</v>
      </c>
      <c r="E699" s="7" t="n">
        <v>1</v>
      </c>
      <c r="F699" s="7" t="n">
        <v>3</v>
      </c>
      <c r="G699" s="7" t="s">
        <v>8063</v>
      </c>
      <c r="H699" s="7" t="s">
        <v>8063</v>
      </c>
    </row>
    <row r="700" customFormat="false" ht="15" hidden="false" customHeight="true" outlineLevel="0" collapsed="false">
      <c r="A700" s="7" t="s">
        <v>753</v>
      </c>
      <c r="B700" s="7" t="s">
        <v>709</v>
      </c>
      <c r="C700" s="7" t="s">
        <v>102</v>
      </c>
      <c r="D700" s="7" t="n">
        <v>1</v>
      </c>
      <c r="E700" s="7" t="n">
        <v>1</v>
      </c>
      <c r="F700" s="7" t="n">
        <v>2</v>
      </c>
      <c r="G700" s="7" t="s">
        <v>5411</v>
      </c>
      <c r="H700" s="7" t="s">
        <v>5411</v>
      </c>
    </row>
    <row r="701" customFormat="false" ht="15" hidden="false" customHeight="true" outlineLevel="0" collapsed="false">
      <c r="A701" s="7" t="s">
        <v>753</v>
      </c>
      <c r="B701" s="7" t="s">
        <v>741</v>
      </c>
      <c r="C701" s="7" t="s">
        <v>102</v>
      </c>
      <c r="D701" s="7" t="n">
        <v>1</v>
      </c>
      <c r="E701" s="7" t="n">
        <v>1</v>
      </c>
      <c r="F701" s="7" t="n">
        <v>2</v>
      </c>
      <c r="G701" s="7" t="s">
        <v>1516</v>
      </c>
      <c r="H701" s="7" t="s">
        <v>1516</v>
      </c>
    </row>
    <row r="702" customFormat="false" ht="15" hidden="false" customHeight="true" outlineLevel="0" collapsed="false">
      <c r="A702" s="7" t="s">
        <v>753</v>
      </c>
      <c r="B702" s="7" t="s">
        <v>718</v>
      </c>
      <c r="C702" s="7" t="s">
        <v>102</v>
      </c>
      <c r="D702" s="7" t="n">
        <v>1</v>
      </c>
      <c r="E702" s="7" t="n">
        <v>1</v>
      </c>
      <c r="F702" s="7" t="n">
        <v>3</v>
      </c>
      <c r="G702" s="7" t="s">
        <v>8072</v>
      </c>
      <c r="H702" s="7" t="s">
        <v>8072</v>
      </c>
    </row>
    <row r="703" customFormat="false" ht="15" hidden="false" customHeight="true" outlineLevel="0" collapsed="false">
      <c r="A703" s="7" t="s">
        <v>753</v>
      </c>
      <c r="B703" s="7" t="s">
        <v>611</v>
      </c>
      <c r="C703" s="7" t="s">
        <v>102</v>
      </c>
      <c r="D703" s="7" t="n">
        <v>1</v>
      </c>
      <c r="E703" s="7" t="n">
        <v>1</v>
      </c>
      <c r="F703" s="7" t="n">
        <v>2</v>
      </c>
      <c r="G703" s="7" t="s">
        <v>755</v>
      </c>
      <c r="H703" s="7" t="s">
        <v>755</v>
      </c>
    </row>
    <row r="704" customFormat="false" ht="15" hidden="false" customHeight="true" outlineLevel="0" collapsed="false">
      <c r="A704" s="7" t="s">
        <v>753</v>
      </c>
      <c r="B704" s="7" t="s">
        <v>726</v>
      </c>
      <c r="C704" s="7" t="s">
        <v>102</v>
      </c>
      <c r="D704" s="7" t="n">
        <v>1</v>
      </c>
      <c r="E704" s="7" t="n">
        <v>1</v>
      </c>
      <c r="F704" s="7" t="n">
        <v>2</v>
      </c>
      <c r="G704" s="7" t="s">
        <v>1279</v>
      </c>
      <c r="H704" s="7" t="s">
        <v>1279</v>
      </c>
    </row>
    <row r="705" customFormat="false" ht="15" hidden="false" customHeight="true" outlineLevel="0" collapsed="false">
      <c r="A705" s="7" t="s">
        <v>718</v>
      </c>
      <c r="B705" s="7" t="s">
        <v>611</v>
      </c>
      <c r="C705" s="7" t="s">
        <v>102</v>
      </c>
      <c r="D705" s="7" t="n">
        <v>1</v>
      </c>
      <c r="E705" s="7" t="n">
        <v>1</v>
      </c>
      <c r="F705" s="7" t="n">
        <v>2</v>
      </c>
      <c r="G705" s="7" t="s">
        <v>720</v>
      </c>
      <c r="H705" s="7" t="s">
        <v>720</v>
      </c>
    </row>
    <row r="706" customFormat="false" ht="15" hidden="false" customHeight="true" outlineLevel="0" collapsed="false">
      <c r="A706" s="7" t="s">
        <v>718</v>
      </c>
      <c r="B706" s="7" t="s">
        <v>709</v>
      </c>
      <c r="C706" s="7" t="s">
        <v>102</v>
      </c>
      <c r="D706" s="7" t="n">
        <v>1</v>
      </c>
      <c r="E706" s="7" t="n">
        <v>1</v>
      </c>
      <c r="F706" s="7" t="n">
        <v>3</v>
      </c>
      <c r="G706" s="7" t="s">
        <v>1734</v>
      </c>
      <c r="H706" s="7" t="s">
        <v>1734</v>
      </c>
    </row>
    <row r="707" customFormat="false" ht="15" hidden="false" customHeight="true" outlineLevel="0" collapsed="false">
      <c r="A707" s="7" t="s">
        <v>2119</v>
      </c>
      <c r="B707" s="7" t="s">
        <v>6335</v>
      </c>
      <c r="C707" s="7" t="s">
        <v>102</v>
      </c>
      <c r="D707" s="7" t="n">
        <v>1</v>
      </c>
      <c r="E707" s="7" t="n">
        <v>1</v>
      </c>
      <c r="F707" s="7" t="n">
        <v>2</v>
      </c>
      <c r="G707" s="7" t="s">
        <v>8141</v>
      </c>
      <c r="H707" s="7" t="s">
        <v>8141</v>
      </c>
    </row>
    <row r="708" customFormat="false" ht="15" hidden="false" customHeight="true" outlineLevel="0" collapsed="false">
      <c r="A708" s="7" t="s">
        <v>2119</v>
      </c>
      <c r="B708" s="7" t="s">
        <v>7638</v>
      </c>
      <c r="C708" s="7" t="s">
        <v>102</v>
      </c>
      <c r="D708" s="7" t="n">
        <v>1</v>
      </c>
      <c r="E708" s="7" t="n">
        <v>1</v>
      </c>
      <c r="F708" s="7" t="n">
        <v>2</v>
      </c>
      <c r="G708" s="7" t="s">
        <v>8144</v>
      </c>
      <c r="H708" s="7" t="s">
        <v>8144</v>
      </c>
    </row>
    <row r="709" customFormat="false" ht="15" hidden="false" customHeight="true" outlineLevel="0" collapsed="false">
      <c r="A709" s="7" t="s">
        <v>2119</v>
      </c>
      <c r="B709" s="7" t="s">
        <v>3071</v>
      </c>
      <c r="C709" s="7" t="s">
        <v>102</v>
      </c>
      <c r="D709" s="7" t="n">
        <v>1</v>
      </c>
      <c r="E709" s="7" t="n">
        <v>1</v>
      </c>
      <c r="F709" s="7" t="n">
        <v>2</v>
      </c>
      <c r="G709" s="7" t="s">
        <v>480</v>
      </c>
      <c r="H709" s="7" t="s">
        <v>480</v>
      </c>
    </row>
    <row r="710" customFormat="false" ht="15" hidden="false" customHeight="true" outlineLevel="0" collapsed="false">
      <c r="A710" s="7" t="s">
        <v>2119</v>
      </c>
      <c r="B710" s="8" t="s">
        <v>4085</v>
      </c>
      <c r="C710" s="7" t="s">
        <v>102</v>
      </c>
      <c r="D710" s="7" t="n">
        <v>1</v>
      </c>
      <c r="E710" s="7" t="n">
        <v>1</v>
      </c>
      <c r="F710" s="7" t="n">
        <v>2</v>
      </c>
      <c r="G710" s="7" t="s">
        <v>8148</v>
      </c>
      <c r="H710" s="7" t="s">
        <v>8148</v>
      </c>
    </row>
    <row r="711" customFormat="false" ht="15" hidden="false" customHeight="true" outlineLevel="0" collapsed="false">
      <c r="A711" s="7" t="s">
        <v>2119</v>
      </c>
      <c r="B711" s="7" t="s">
        <v>2789</v>
      </c>
      <c r="C711" s="7" t="s">
        <v>102</v>
      </c>
      <c r="D711" s="7" t="n">
        <v>1</v>
      </c>
      <c r="E711" s="7" t="n">
        <v>1</v>
      </c>
      <c r="F711" s="7" t="n">
        <v>2</v>
      </c>
      <c r="G711" s="7" t="s">
        <v>2884</v>
      </c>
      <c r="H711" s="7" t="s">
        <v>2884</v>
      </c>
    </row>
    <row r="712" customFormat="false" ht="15" hidden="false" customHeight="true" outlineLevel="0" collapsed="false">
      <c r="A712" s="7" t="s">
        <v>2119</v>
      </c>
      <c r="B712" s="7" t="s">
        <v>273</v>
      </c>
      <c r="C712" s="7" t="s">
        <v>102</v>
      </c>
      <c r="D712" s="7" t="n">
        <v>1</v>
      </c>
      <c r="E712" s="7" t="n">
        <v>1</v>
      </c>
      <c r="F712" s="7" t="n">
        <v>3</v>
      </c>
      <c r="G712" s="7" t="s">
        <v>8153</v>
      </c>
      <c r="H712" s="7" t="s">
        <v>8153</v>
      </c>
    </row>
    <row r="713" customFormat="false" ht="15" hidden="false" customHeight="true" outlineLevel="0" collapsed="false">
      <c r="A713" s="7" t="s">
        <v>2119</v>
      </c>
      <c r="B713" s="8" t="s">
        <v>761</v>
      </c>
      <c r="C713" s="7" t="s">
        <v>102</v>
      </c>
      <c r="D713" s="7" t="n">
        <v>1</v>
      </c>
      <c r="E713" s="7" t="n">
        <v>1</v>
      </c>
      <c r="F713" s="7" t="n">
        <v>2</v>
      </c>
      <c r="G713" s="7" t="s">
        <v>8159</v>
      </c>
      <c r="H713" s="7" t="s">
        <v>8159</v>
      </c>
    </row>
    <row r="714" customFormat="false" ht="15" hidden="false" customHeight="true" outlineLevel="0" collapsed="false">
      <c r="A714" s="7" t="s">
        <v>2119</v>
      </c>
      <c r="B714" s="8" t="s">
        <v>238</v>
      </c>
      <c r="C714" s="7" t="s">
        <v>102</v>
      </c>
      <c r="D714" s="7" t="n">
        <v>1</v>
      </c>
      <c r="E714" s="7" t="n">
        <v>1</v>
      </c>
      <c r="F714" s="7" t="n">
        <v>2</v>
      </c>
      <c r="G714" s="7" t="s">
        <v>8162</v>
      </c>
      <c r="H714" s="7" t="s">
        <v>8162</v>
      </c>
    </row>
    <row r="715" customFormat="false" ht="15" hidden="false" customHeight="true" outlineLevel="0" collapsed="false">
      <c r="A715" s="7" t="s">
        <v>2119</v>
      </c>
      <c r="B715" s="8" t="s">
        <v>3690</v>
      </c>
      <c r="C715" s="7" t="s">
        <v>102</v>
      </c>
      <c r="D715" s="7" t="n">
        <v>1</v>
      </c>
      <c r="E715" s="7" t="n">
        <v>1</v>
      </c>
      <c r="F715" s="7" t="n">
        <v>2</v>
      </c>
      <c r="G715" s="7" t="s">
        <v>8165</v>
      </c>
      <c r="H715" s="7" t="s">
        <v>8165</v>
      </c>
    </row>
    <row r="716" customFormat="false" ht="15" hidden="false" customHeight="true" outlineLevel="0" collapsed="false">
      <c r="A716" s="7" t="s">
        <v>2119</v>
      </c>
      <c r="B716" s="8" t="s">
        <v>3704</v>
      </c>
      <c r="C716" s="7" t="s">
        <v>102</v>
      </c>
      <c r="D716" s="7" t="n">
        <v>1</v>
      </c>
      <c r="E716" s="7" t="n">
        <v>1</v>
      </c>
      <c r="F716" s="7" t="n">
        <v>2</v>
      </c>
      <c r="G716" s="7" t="s">
        <v>8173</v>
      </c>
      <c r="H716" s="7" t="s">
        <v>8173</v>
      </c>
    </row>
    <row r="717" customFormat="false" ht="15" hidden="false" customHeight="true" outlineLevel="0" collapsed="false">
      <c r="A717" s="7" t="s">
        <v>2119</v>
      </c>
      <c r="B717" s="7" t="s">
        <v>1695</v>
      </c>
      <c r="C717" s="7" t="s">
        <v>102</v>
      </c>
      <c r="D717" s="7" t="n">
        <v>1</v>
      </c>
      <c r="E717" s="7" t="n">
        <v>1</v>
      </c>
      <c r="F717" s="7" t="n">
        <v>2</v>
      </c>
      <c r="G717" s="7" t="s">
        <v>6634</v>
      </c>
      <c r="H717" s="7" t="s">
        <v>6634</v>
      </c>
    </row>
    <row r="718" customFormat="false" ht="15" hidden="false" customHeight="true" outlineLevel="0" collapsed="false">
      <c r="A718" s="7" t="s">
        <v>373</v>
      </c>
      <c r="B718" s="7" t="s">
        <v>8233</v>
      </c>
      <c r="C718" s="7" t="s">
        <v>102</v>
      </c>
      <c r="D718" s="7" t="n">
        <v>1</v>
      </c>
      <c r="E718" s="7" t="n">
        <v>1</v>
      </c>
      <c r="F718" s="7" t="n">
        <v>1</v>
      </c>
      <c r="G718" s="7" t="s">
        <v>8235</v>
      </c>
      <c r="H718" s="7" t="s">
        <v>8235</v>
      </c>
    </row>
    <row r="719" customFormat="false" ht="15" hidden="false" customHeight="true" outlineLevel="0" collapsed="false">
      <c r="A719" s="7" t="s">
        <v>373</v>
      </c>
      <c r="B719" s="7" t="s">
        <v>318</v>
      </c>
      <c r="C719" s="7" t="s">
        <v>102</v>
      </c>
      <c r="D719" s="7" t="n">
        <v>1</v>
      </c>
      <c r="E719" s="7" t="n">
        <v>1</v>
      </c>
      <c r="F719" s="7" t="n">
        <v>2</v>
      </c>
      <c r="G719" s="7" t="s">
        <v>2760</v>
      </c>
      <c r="H719" s="7" t="s">
        <v>2760</v>
      </c>
    </row>
    <row r="720" customFormat="false" ht="15" hidden="false" customHeight="true" outlineLevel="0" collapsed="false">
      <c r="A720" s="7" t="s">
        <v>373</v>
      </c>
      <c r="B720" s="7" t="s">
        <v>343</v>
      </c>
      <c r="C720" s="7" t="s">
        <v>102</v>
      </c>
      <c r="D720" s="7" t="n">
        <v>1</v>
      </c>
      <c r="E720" s="7" t="n">
        <v>1</v>
      </c>
      <c r="F720" s="7" t="n">
        <v>2</v>
      </c>
      <c r="G720" s="7" t="s">
        <v>8254</v>
      </c>
      <c r="H720" s="7" t="s">
        <v>8254</v>
      </c>
    </row>
    <row r="721" customFormat="false" ht="15" hidden="false" customHeight="true" outlineLevel="0" collapsed="false">
      <c r="A721" s="7" t="s">
        <v>373</v>
      </c>
      <c r="B721" s="7" t="s">
        <v>271</v>
      </c>
      <c r="C721" s="7" t="s">
        <v>102</v>
      </c>
      <c r="D721" s="7" t="n">
        <v>1</v>
      </c>
      <c r="E721" s="7" t="n">
        <v>1</v>
      </c>
      <c r="F721" s="7" t="n">
        <v>3</v>
      </c>
      <c r="G721" s="7" t="s">
        <v>375</v>
      </c>
      <c r="H721" s="7" t="s">
        <v>375</v>
      </c>
    </row>
    <row r="722" customFormat="false" ht="15" hidden="false" customHeight="true" outlineLevel="0" collapsed="false">
      <c r="A722" s="7" t="s">
        <v>2808</v>
      </c>
      <c r="B722" s="7" t="s">
        <v>8309</v>
      </c>
      <c r="C722" s="7" t="s">
        <v>102</v>
      </c>
      <c r="D722" s="7" t="n">
        <v>1</v>
      </c>
      <c r="E722" s="7" t="n">
        <v>1</v>
      </c>
      <c r="F722" s="7" t="n">
        <v>2</v>
      </c>
      <c r="G722" s="7" t="s">
        <v>8311</v>
      </c>
      <c r="H722" s="7" t="s">
        <v>8311</v>
      </c>
    </row>
    <row r="723" customFormat="false" ht="15" hidden="false" customHeight="true" outlineLevel="0" collapsed="false">
      <c r="A723" s="7" t="s">
        <v>2808</v>
      </c>
      <c r="B723" s="7" t="s">
        <v>8314</v>
      </c>
      <c r="C723" s="7" t="s">
        <v>102</v>
      </c>
      <c r="D723" s="7" t="n">
        <v>1</v>
      </c>
      <c r="E723" s="7" t="n">
        <v>1</v>
      </c>
      <c r="F723" s="7" t="n">
        <v>2</v>
      </c>
      <c r="G723" s="7" t="s">
        <v>8316</v>
      </c>
      <c r="H723" s="7" t="s">
        <v>8316</v>
      </c>
    </row>
    <row r="724" customFormat="false" ht="15" hidden="false" customHeight="true" outlineLevel="0" collapsed="false">
      <c r="A724" s="7" t="s">
        <v>2808</v>
      </c>
      <c r="B724" s="7" t="s">
        <v>8318</v>
      </c>
      <c r="C724" s="7" t="s">
        <v>102</v>
      </c>
      <c r="D724" s="7" t="n">
        <v>1</v>
      </c>
      <c r="E724" s="7" t="n">
        <v>1</v>
      </c>
      <c r="F724" s="7" t="n">
        <v>2</v>
      </c>
      <c r="G724" s="7" t="s">
        <v>8320</v>
      </c>
      <c r="H724" s="7" t="s">
        <v>8320</v>
      </c>
    </row>
    <row r="725" customFormat="false" ht="15" hidden="false" customHeight="true" outlineLevel="0" collapsed="false">
      <c r="A725" s="7" t="s">
        <v>2808</v>
      </c>
      <c r="B725" s="7" t="s">
        <v>169</v>
      </c>
      <c r="C725" s="7" t="s">
        <v>102</v>
      </c>
      <c r="D725" s="7" t="n">
        <v>1</v>
      </c>
      <c r="E725" s="7" t="n">
        <v>1</v>
      </c>
      <c r="F725" s="7" t="n">
        <v>2</v>
      </c>
      <c r="G725" s="7" t="s">
        <v>8326</v>
      </c>
      <c r="H725" s="7" t="s">
        <v>8326</v>
      </c>
    </row>
    <row r="726" customFormat="false" ht="15" hidden="false" customHeight="true" outlineLevel="0" collapsed="false">
      <c r="A726" s="7" t="s">
        <v>2808</v>
      </c>
      <c r="B726" s="7" t="s">
        <v>5359</v>
      </c>
      <c r="C726" s="7" t="s">
        <v>102</v>
      </c>
      <c r="D726" s="7" t="n">
        <v>1</v>
      </c>
      <c r="E726" s="7" t="n">
        <v>1</v>
      </c>
      <c r="F726" s="7" t="n">
        <v>2</v>
      </c>
      <c r="G726" s="7" t="s">
        <v>8330</v>
      </c>
      <c r="H726" s="7" t="s">
        <v>8330</v>
      </c>
    </row>
    <row r="727" customFormat="false" ht="15" hidden="false" customHeight="true" outlineLevel="0" collapsed="false">
      <c r="A727" s="7" t="s">
        <v>2808</v>
      </c>
      <c r="B727" s="7" t="s">
        <v>8334</v>
      </c>
      <c r="C727" s="7" t="s">
        <v>102</v>
      </c>
      <c r="D727" s="7" t="n">
        <v>1</v>
      </c>
      <c r="E727" s="7" t="n">
        <v>1</v>
      </c>
      <c r="F727" s="7" t="n">
        <v>2</v>
      </c>
      <c r="G727" s="7" t="s">
        <v>8336</v>
      </c>
      <c r="H727" s="7" t="s">
        <v>8336</v>
      </c>
    </row>
    <row r="728" customFormat="false" ht="15" hidden="false" customHeight="true" outlineLevel="0" collapsed="false">
      <c r="A728" s="7" t="s">
        <v>2808</v>
      </c>
      <c r="B728" s="7" t="s">
        <v>1754</v>
      </c>
      <c r="C728" s="7" t="s">
        <v>102</v>
      </c>
      <c r="D728" s="7" t="n">
        <v>1</v>
      </c>
      <c r="E728" s="7" t="n">
        <v>1</v>
      </c>
      <c r="F728" s="7" t="n">
        <v>3</v>
      </c>
      <c r="G728" s="7" t="s">
        <v>6157</v>
      </c>
      <c r="H728" s="7" t="s">
        <v>6157</v>
      </c>
    </row>
    <row r="729" customFormat="false" ht="15" hidden="false" customHeight="true" outlineLevel="0" collapsed="false">
      <c r="A729" s="7" t="s">
        <v>2808</v>
      </c>
      <c r="B729" s="7" t="s">
        <v>8342</v>
      </c>
      <c r="C729" s="7" t="s">
        <v>102</v>
      </c>
      <c r="D729" s="7" t="n">
        <v>1</v>
      </c>
      <c r="E729" s="7" t="n">
        <v>1</v>
      </c>
      <c r="F729" s="7" t="n">
        <v>3</v>
      </c>
      <c r="G729" s="7" t="s">
        <v>1488</v>
      </c>
      <c r="H729" s="7" t="s">
        <v>1488</v>
      </c>
    </row>
    <row r="730" customFormat="false" ht="15" hidden="false" customHeight="true" outlineLevel="0" collapsed="false">
      <c r="A730" s="7" t="s">
        <v>6073</v>
      </c>
      <c r="B730" s="7" t="s">
        <v>3047</v>
      </c>
      <c r="C730" s="7" t="s">
        <v>102</v>
      </c>
      <c r="D730" s="7" t="n">
        <v>1</v>
      </c>
      <c r="E730" s="7" t="n">
        <v>1</v>
      </c>
      <c r="F730" s="7" t="n">
        <v>2</v>
      </c>
      <c r="G730" s="7" t="s">
        <v>8403</v>
      </c>
      <c r="H730" s="7" t="s">
        <v>8403</v>
      </c>
    </row>
    <row r="731" customFormat="false" ht="15" hidden="false" customHeight="true" outlineLevel="0" collapsed="false">
      <c r="A731" s="7" t="s">
        <v>6073</v>
      </c>
      <c r="B731" s="7" t="s">
        <v>6676</v>
      </c>
      <c r="C731" s="7" t="s">
        <v>102</v>
      </c>
      <c r="D731" s="7" t="n">
        <v>1</v>
      </c>
      <c r="E731" s="7" t="n">
        <v>1</v>
      </c>
      <c r="F731" s="7" t="n">
        <v>2</v>
      </c>
      <c r="G731" s="7" t="s">
        <v>8406</v>
      </c>
      <c r="H731" s="7" t="s">
        <v>8406</v>
      </c>
    </row>
    <row r="732" customFormat="false" ht="15" hidden="false" customHeight="true" outlineLevel="0" collapsed="false">
      <c r="A732" s="7" t="s">
        <v>6073</v>
      </c>
      <c r="B732" s="7" t="s">
        <v>8411</v>
      </c>
      <c r="C732" s="7" t="s">
        <v>102</v>
      </c>
      <c r="D732" s="7" t="n">
        <v>1</v>
      </c>
      <c r="E732" s="7" t="n">
        <v>1</v>
      </c>
      <c r="F732" s="7" t="n">
        <v>3</v>
      </c>
      <c r="G732" s="7" t="s">
        <v>8413</v>
      </c>
      <c r="H732" s="7" t="s">
        <v>8413</v>
      </c>
    </row>
    <row r="733" customFormat="false" ht="15" hidden="false" customHeight="true" outlineLevel="0" collapsed="false">
      <c r="A733" s="7" t="s">
        <v>6073</v>
      </c>
      <c r="B733" s="7" t="s">
        <v>8419</v>
      </c>
      <c r="C733" s="7" t="s">
        <v>102</v>
      </c>
      <c r="D733" s="7" t="n">
        <v>1</v>
      </c>
      <c r="E733" s="7" t="n">
        <v>1</v>
      </c>
      <c r="F733" s="7" t="n">
        <v>2</v>
      </c>
      <c r="G733" s="7" t="s">
        <v>8421</v>
      </c>
      <c r="H733" s="7" t="s">
        <v>8421</v>
      </c>
    </row>
    <row r="734" customFormat="false" ht="15" hidden="false" customHeight="true" outlineLevel="0" collapsed="false">
      <c r="A734" s="7" t="s">
        <v>6073</v>
      </c>
      <c r="B734" s="7" t="s">
        <v>8427</v>
      </c>
      <c r="C734" s="7" t="s">
        <v>102</v>
      </c>
      <c r="D734" s="7" t="n">
        <v>1</v>
      </c>
      <c r="E734" s="7" t="n">
        <v>1</v>
      </c>
      <c r="F734" s="7" t="n">
        <v>3</v>
      </c>
      <c r="G734" s="7" t="s">
        <v>8429</v>
      </c>
      <c r="H734" s="7" t="s">
        <v>8429</v>
      </c>
    </row>
    <row r="735" customFormat="false" ht="15" hidden="false" customHeight="true" outlineLevel="0" collapsed="false">
      <c r="A735" s="7" t="s">
        <v>6073</v>
      </c>
      <c r="B735" s="7" t="s">
        <v>8438</v>
      </c>
      <c r="C735" s="7" t="s">
        <v>102</v>
      </c>
      <c r="D735" s="7" t="n">
        <v>1</v>
      </c>
      <c r="E735" s="7" t="n">
        <v>1</v>
      </c>
      <c r="F735" s="7" t="n">
        <v>3</v>
      </c>
      <c r="G735" s="7" t="s">
        <v>8440</v>
      </c>
      <c r="H735" s="7" t="s">
        <v>8440</v>
      </c>
    </row>
    <row r="736" customFormat="false" ht="15" hidden="false" customHeight="true" outlineLevel="0" collapsed="false">
      <c r="A736" s="7" t="s">
        <v>6073</v>
      </c>
      <c r="B736" s="7" t="s">
        <v>2842</v>
      </c>
      <c r="C736" s="7" t="s">
        <v>102</v>
      </c>
      <c r="D736" s="7" t="n">
        <v>1</v>
      </c>
      <c r="E736" s="7" t="n">
        <v>1</v>
      </c>
      <c r="F736" s="7" t="n">
        <v>2</v>
      </c>
      <c r="G736" s="7" t="s">
        <v>8446</v>
      </c>
      <c r="H736" s="7" t="s">
        <v>8446</v>
      </c>
    </row>
    <row r="737" customFormat="false" ht="15" hidden="false" customHeight="true" outlineLevel="0" collapsed="false">
      <c r="A737" s="7" t="s">
        <v>6073</v>
      </c>
      <c r="B737" s="8" t="s">
        <v>8450</v>
      </c>
      <c r="C737" s="7" t="s">
        <v>102</v>
      </c>
      <c r="D737" s="7" t="n">
        <v>1</v>
      </c>
      <c r="E737" s="7" t="n">
        <v>1</v>
      </c>
      <c r="F737" s="7" t="n">
        <v>2</v>
      </c>
      <c r="G737" s="7" t="s">
        <v>8452</v>
      </c>
      <c r="H737" s="7" t="s">
        <v>8452</v>
      </c>
    </row>
    <row r="738" customFormat="false" ht="15" hidden="false" customHeight="true" outlineLevel="0" collapsed="false">
      <c r="A738" s="7" t="s">
        <v>6073</v>
      </c>
      <c r="B738" s="7" t="s">
        <v>914</v>
      </c>
      <c r="C738" s="7" t="s">
        <v>102</v>
      </c>
      <c r="D738" s="7" t="n">
        <v>1</v>
      </c>
      <c r="E738" s="7" t="n">
        <v>1</v>
      </c>
      <c r="F738" s="7" t="n">
        <v>3</v>
      </c>
      <c r="G738" s="7" t="s">
        <v>3163</v>
      </c>
      <c r="H738" s="7" t="s">
        <v>3163</v>
      </c>
    </row>
    <row r="739" customFormat="false" ht="15" hidden="false" customHeight="true" outlineLevel="0" collapsed="false">
      <c r="A739" s="7" t="s">
        <v>1711</v>
      </c>
      <c r="B739" s="7" t="s">
        <v>8463</v>
      </c>
      <c r="C739" s="7" t="s">
        <v>102</v>
      </c>
      <c r="D739" s="7" t="n">
        <v>1</v>
      </c>
      <c r="E739" s="7" t="n">
        <v>1</v>
      </c>
      <c r="F739" s="7" t="n">
        <v>2</v>
      </c>
      <c r="G739" s="7" t="s">
        <v>7103</v>
      </c>
      <c r="H739" s="7" t="s">
        <v>7103</v>
      </c>
    </row>
    <row r="740" customFormat="false" ht="15" hidden="false" customHeight="true" outlineLevel="0" collapsed="false">
      <c r="A740" s="7" t="s">
        <v>1711</v>
      </c>
      <c r="B740" s="7" t="s">
        <v>7222</v>
      </c>
      <c r="C740" s="7" t="s">
        <v>102</v>
      </c>
      <c r="D740" s="7" t="n">
        <v>1</v>
      </c>
      <c r="E740" s="7" t="n">
        <v>1</v>
      </c>
      <c r="F740" s="7" t="n">
        <v>3</v>
      </c>
      <c r="G740" s="7" t="s">
        <v>4480</v>
      </c>
      <c r="H740" s="7" t="s">
        <v>4480</v>
      </c>
    </row>
    <row r="741" customFormat="false" ht="15" hidden="false" customHeight="true" outlineLevel="0" collapsed="false">
      <c r="A741" s="7" t="s">
        <v>1711</v>
      </c>
      <c r="B741" s="7" t="s">
        <v>212</v>
      </c>
      <c r="C741" s="7" t="s">
        <v>102</v>
      </c>
      <c r="D741" s="7" t="n">
        <v>1</v>
      </c>
      <c r="E741" s="7" t="n">
        <v>1</v>
      </c>
      <c r="F741" s="7" t="n">
        <v>3</v>
      </c>
      <c r="G741" s="7" t="s">
        <v>8473</v>
      </c>
      <c r="H741" s="7" t="s">
        <v>8473</v>
      </c>
    </row>
    <row r="742" customFormat="false" ht="15" hidden="false" customHeight="true" outlineLevel="0" collapsed="false">
      <c r="A742" s="7" t="s">
        <v>1711</v>
      </c>
      <c r="B742" s="7" t="s">
        <v>8481</v>
      </c>
      <c r="C742" s="7" t="s">
        <v>102</v>
      </c>
      <c r="D742" s="7" t="n">
        <v>1</v>
      </c>
      <c r="E742" s="7" t="n">
        <v>1</v>
      </c>
      <c r="F742" s="7" t="n">
        <v>3</v>
      </c>
      <c r="G742" s="7" t="s">
        <v>8483</v>
      </c>
      <c r="H742" s="7" t="s">
        <v>8483</v>
      </c>
    </row>
    <row r="743" customFormat="false" ht="15" hidden="false" customHeight="true" outlineLevel="0" collapsed="false">
      <c r="A743" s="7" t="s">
        <v>1711</v>
      </c>
      <c r="B743" s="7" t="s">
        <v>1432</v>
      </c>
      <c r="C743" s="7" t="s">
        <v>102</v>
      </c>
      <c r="D743" s="7" t="n">
        <v>1</v>
      </c>
      <c r="E743" s="7" t="n">
        <v>1</v>
      </c>
      <c r="F743" s="7" t="n">
        <v>3</v>
      </c>
      <c r="G743" s="7" t="s">
        <v>1713</v>
      </c>
      <c r="H743" s="7" t="s">
        <v>1713</v>
      </c>
    </row>
    <row r="744" customFormat="false" ht="15" hidden="false" customHeight="true" outlineLevel="0" collapsed="false">
      <c r="A744" s="7" t="s">
        <v>1711</v>
      </c>
      <c r="B744" s="7" t="s">
        <v>1739</v>
      </c>
      <c r="C744" s="7" t="s">
        <v>102</v>
      </c>
      <c r="D744" s="7" t="n">
        <v>1</v>
      </c>
      <c r="E744" s="7" t="n">
        <v>1</v>
      </c>
      <c r="F744" s="7" t="n">
        <v>2</v>
      </c>
      <c r="G744" s="7" t="s">
        <v>3644</v>
      </c>
      <c r="H744" s="7" t="s">
        <v>3644</v>
      </c>
    </row>
    <row r="745" customFormat="false" ht="15" hidden="false" customHeight="true" outlineLevel="0" collapsed="false">
      <c r="A745" s="7" t="s">
        <v>1711</v>
      </c>
      <c r="B745" s="7" t="s">
        <v>1754</v>
      </c>
      <c r="C745" s="7" t="s">
        <v>102</v>
      </c>
      <c r="D745" s="7" t="n">
        <v>1</v>
      </c>
      <c r="E745" s="7" t="n">
        <v>1</v>
      </c>
      <c r="F745" s="7" t="n">
        <v>2</v>
      </c>
      <c r="G745" s="7" t="s">
        <v>6179</v>
      </c>
      <c r="H745" s="7" t="s">
        <v>6179</v>
      </c>
    </row>
    <row r="746" customFormat="false" ht="15" hidden="false" customHeight="true" outlineLevel="0" collapsed="false">
      <c r="A746" s="7" t="s">
        <v>1711</v>
      </c>
      <c r="B746" s="7" t="s">
        <v>1721</v>
      </c>
      <c r="C746" s="7" t="s">
        <v>102</v>
      </c>
      <c r="D746" s="7" t="n">
        <v>1</v>
      </c>
      <c r="E746" s="7" t="n">
        <v>1</v>
      </c>
      <c r="F746" s="7" t="n">
        <v>2</v>
      </c>
      <c r="G746" s="7" t="s">
        <v>7684</v>
      </c>
      <c r="H746" s="7" t="s">
        <v>7684</v>
      </c>
    </row>
    <row r="747" customFormat="false" ht="15" hidden="false" customHeight="true" outlineLevel="0" collapsed="false">
      <c r="A747" s="7" t="s">
        <v>182</v>
      </c>
      <c r="B747" s="7" t="s">
        <v>76</v>
      </c>
      <c r="C747" s="7" t="s">
        <v>102</v>
      </c>
      <c r="D747" s="7" t="n">
        <v>1</v>
      </c>
      <c r="E747" s="7" t="n">
        <v>1</v>
      </c>
      <c r="F747" s="7" t="n">
        <v>3</v>
      </c>
      <c r="G747" s="7" t="s">
        <v>184</v>
      </c>
      <c r="H747" s="7" t="s">
        <v>184</v>
      </c>
    </row>
    <row r="748" customFormat="false" ht="15" hidden="false" customHeight="true" outlineLevel="0" collapsed="false">
      <c r="A748" s="7" t="s">
        <v>182</v>
      </c>
      <c r="B748" s="7" t="s">
        <v>212</v>
      </c>
      <c r="C748" s="7" t="s">
        <v>102</v>
      </c>
      <c r="D748" s="7" t="n">
        <v>1</v>
      </c>
      <c r="E748" s="7" t="n">
        <v>1</v>
      </c>
      <c r="F748" s="7" t="n">
        <v>2</v>
      </c>
      <c r="G748" s="7" t="s">
        <v>6545</v>
      </c>
      <c r="H748" s="7" t="s">
        <v>6545</v>
      </c>
    </row>
    <row r="749" customFormat="false" ht="15" hidden="false" customHeight="true" outlineLevel="0" collapsed="false">
      <c r="A749" s="7" t="s">
        <v>182</v>
      </c>
      <c r="B749" s="8" t="s">
        <v>238</v>
      </c>
      <c r="C749" s="7" t="s">
        <v>102</v>
      </c>
      <c r="D749" s="7" t="n">
        <v>1</v>
      </c>
      <c r="E749" s="7" t="n">
        <v>1</v>
      </c>
      <c r="F749" s="7" t="n">
        <v>3</v>
      </c>
      <c r="G749" s="7" t="s">
        <v>8513</v>
      </c>
      <c r="H749" s="7" t="s">
        <v>8513</v>
      </c>
    </row>
    <row r="750" customFormat="false" ht="15" hidden="false" customHeight="true" outlineLevel="0" collapsed="false">
      <c r="A750" s="7" t="s">
        <v>182</v>
      </c>
      <c r="B750" s="8" t="s">
        <v>264</v>
      </c>
      <c r="C750" s="7" t="s">
        <v>102</v>
      </c>
      <c r="D750" s="7" t="n">
        <v>1</v>
      </c>
      <c r="E750" s="7" t="n">
        <v>1</v>
      </c>
      <c r="F750" s="7" t="n">
        <v>2</v>
      </c>
      <c r="G750" s="7" t="s">
        <v>8518</v>
      </c>
      <c r="H750" s="7" t="s">
        <v>8518</v>
      </c>
    </row>
    <row r="751" customFormat="false" ht="15" hidden="false" customHeight="true" outlineLevel="0" collapsed="false">
      <c r="A751" s="7" t="s">
        <v>182</v>
      </c>
      <c r="B751" s="7" t="s">
        <v>198</v>
      </c>
      <c r="C751" s="7" t="s">
        <v>102</v>
      </c>
      <c r="D751" s="7" t="n">
        <v>1</v>
      </c>
      <c r="E751" s="7" t="n">
        <v>1</v>
      </c>
      <c r="F751" s="7" t="n">
        <v>3</v>
      </c>
      <c r="G751" s="7" t="s">
        <v>5996</v>
      </c>
      <c r="H751" s="7" t="s">
        <v>5996</v>
      </c>
    </row>
    <row r="752" customFormat="false" ht="15" hidden="false" customHeight="true" outlineLevel="0" collapsed="false">
      <c r="A752" s="7" t="s">
        <v>182</v>
      </c>
      <c r="B752" s="7" t="s">
        <v>253</v>
      </c>
      <c r="C752" s="7" t="s">
        <v>102</v>
      </c>
      <c r="D752" s="7" t="n">
        <v>1</v>
      </c>
      <c r="E752" s="7" t="n">
        <v>1</v>
      </c>
      <c r="F752" s="7" t="n">
        <v>2</v>
      </c>
      <c r="G752" s="7" t="s">
        <v>7810</v>
      </c>
      <c r="H752" s="7" t="s">
        <v>7810</v>
      </c>
    </row>
    <row r="753" customFormat="false" ht="15" hidden="false" customHeight="true" outlineLevel="0" collapsed="false">
      <c r="A753" s="8" t="s">
        <v>431</v>
      </c>
      <c r="B753" s="7" t="s">
        <v>2659</v>
      </c>
      <c r="C753" s="7" t="s">
        <v>102</v>
      </c>
      <c r="D753" s="7" t="n">
        <v>1</v>
      </c>
      <c r="E753" s="7" t="n">
        <v>1</v>
      </c>
      <c r="F753" s="7" t="n">
        <v>2</v>
      </c>
      <c r="G753" s="7" t="s">
        <v>3167</v>
      </c>
      <c r="H753" s="7" t="s">
        <v>3167</v>
      </c>
    </row>
    <row r="754" customFormat="false" ht="15" hidden="false" customHeight="true" outlineLevel="0" collapsed="false">
      <c r="A754" s="8" t="s">
        <v>431</v>
      </c>
      <c r="B754" s="7" t="s">
        <v>1003</v>
      </c>
      <c r="C754" s="7" t="s">
        <v>102</v>
      </c>
      <c r="D754" s="7" t="n">
        <v>1</v>
      </c>
      <c r="E754" s="7" t="n">
        <v>1</v>
      </c>
      <c r="F754" s="7" t="n">
        <v>2</v>
      </c>
      <c r="G754" s="7" t="s">
        <v>2635</v>
      </c>
      <c r="H754" s="7" t="s">
        <v>2635</v>
      </c>
    </row>
    <row r="755" customFormat="false" ht="15" hidden="false" customHeight="true" outlineLevel="0" collapsed="false">
      <c r="A755" s="8" t="s">
        <v>431</v>
      </c>
      <c r="B755" s="7" t="s">
        <v>2629</v>
      </c>
      <c r="C755" s="7" t="s">
        <v>102</v>
      </c>
      <c r="D755" s="7" t="n">
        <v>1</v>
      </c>
      <c r="E755" s="7" t="n">
        <v>1</v>
      </c>
      <c r="F755" s="7" t="n">
        <v>2</v>
      </c>
      <c r="G755" s="7" t="s">
        <v>2920</v>
      </c>
      <c r="H755" s="7" t="s">
        <v>2920</v>
      </c>
    </row>
    <row r="756" customFormat="false" ht="15" hidden="false" customHeight="true" outlineLevel="0" collapsed="false">
      <c r="A756" s="8" t="s">
        <v>431</v>
      </c>
      <c r="B756" s="8" t="s">
        <v>1192</v>
      </c>
      <c r="C756" s="7" t="s">
        <v>102</v>
      </c>
      <c r="D756" s="7" t="n">
        <v>1</v>
      </c>
      <c r="E756" s="7" t="n">
        <v>1</v>
      </c>
      <c r="F756" s="7" t="n">
        <v>3</v>
      </c>
      <c r="G756" s="7" t="s">
        <v>8534</v>
      </c>
      <c r="H756" s="7" t="s">
        <v>8534</v>
      </c>
    </row>
    <row r="757" customFormat="false" ht="15" hidden="false" customHeight="true" outlineLevel="0" collapsed="false">
      <c r="A757" s="8" t="s">
        <v>431</v>
      </c>
      <c r="B757" s="7" t="s">
        <v>1213</v>
      </c>
      <c r="C757" s="7" t="s">
        <v>102</v>
      </c>
      <c r="D757" s="7" t="n">
        <v>1</v>
      </c>
      <c r="E757" s="7" t="n">
        <v>1</v>
      </c>
      <c r="F757" s="7" t="n">
        <v>3</v>
      </c>
      <c r="G757" s="7" t="s">
        <v>3245</v>
      </c>
      <c r="H757" s="7" t="s">
        <v>3245</v>
      </c>
    </row>
    <row r="758" customFormat="false" ht="15" hidden="false" customHeight="true" outlineLevel="0" collapsed="false">
      <c r="A758" s="8" t="s">
        <v>431</v>
      </c>
      <c r="B758" s="7" t="s">
        <v>523</v>
      </c>
      <c r="C758" s="7" t="s">
        <v>102</v>
      </c>
      <c r="D758" s="7" t="n">
        <v>1</v>
      </c>
      <c r="E758" s="7" t="n">
        <v>1</v>
      </c>
      <c r="F758" s="7" t="n">
        <v>2</v>
      </c>
      <c r="G758" s="7" t="s">
        <v>2264</v>
      </c>
      <c r="H758" s="7" t="s">
        <v>2264</v>
      </c>
    </row>
    <row r="759" customFormat="false" ht="15" hidden="false" customHeight="true" outlineLevel="0" collapsed="false">
      <c r="A759" s="7" t="s">
        <v>5844</v>
      </c>
      <c r="B759" s="7" t="s">
        <v>8601</v>
      </c>
      <c r="C759" s="7" t="s">
        <v>102</v>
      </c>
      <c r="D759" s="7" t="n">
        <v>1</v>
      </c>
      <c r="E759" s="7" t="n">
        <v>1</v>
      </c>
      <c r="F759" s="7" t="n">
        <v>2</v>
      </c>
      <c r="G759" s="7" t="s">
        <v>4061</v>
      </c>
      <c r="H759" s="7" t="s">
        <v>4061</v>
      </c>
    </row>
    <row r="760" customFormat="false" ht="15" hidden="false" customHeight="true" outlineLevel="0" collapsed="false">
      <c r="A760" s="7" t="s">
        <v>5844</v>
      </c>
      <c r="B760" s="8" t="s">
        <v>8609</v>
      </c>
      <c r="C760" s="7" t="s">
        <v>102</v>
      </c>
      <c r="D760" s="7" t="n">
        <v>1</v>
      </c>
      <c r="E760" s="7" t="n">
        <v>1</v>
      </c>
      <c r="F760" s="7" t="n">
        <v>2</v>
      </c>
      <c r="G760" s="7" t="s">
        <v>8611</v>
      </c>
      <c r="H760" s="7" t="s">
        <v>8611</v>
      </c>
    </row>
    <row r="761" customFormat="false" ht="15" hidden="false" customHeight="true" outlineLevel="0" collapsed="false">
      <c r="A761" s="7" t="s">
        <v>5844</v>
      </c>
      <c r="B761" s="7" t="s">
        <v>2185</v>
      </c>
      <c r="C761" s="7" t="s">
        <v>102</v>
      </c>
      <c r="D761" s="7" t="n">
        <v>1</v>
      </c>
      <c r="E761" s="7" t="n">
        <v>1</v>
      </c>
      <c r="F761" s="7" t="n">
        <v>2</v>
      </c>
      <c r="G761" s="7" t="s">
        <v>8615</v>
      </c>
      <c r="H761" s="7" t="s">
        <v>8615</v>
      </c>
    </row>
    <row r="762" customFormat="false" ht="15" hidden="false" customHeight="true" outlineLevel="0" collapsed="false">
      <c r="A762" s="7" t="s">
        <v>5844</v>
      </c>
      <c r="B762" s="7" t="s">
        <v>8392</v>
      </c>
      <c r="C762" s="7" t="s">
        <v>102</v>
      </c>
      <c r="D762" s="7" t="n">
        <v>1</v>
      </c>
      <c r="E762" s="7" t="n">
        <v>1</v>
      </c>
      <c r="F762" s="7" t="n">
        <v>2</v>
      </c>
      <c r="G762" s="7" t="s">
        <v>8620</v>
      </c>
      <c r="H762" s="7" t="s">
        <v>8620</v>
      </c>
    </row>
    <row r="763" customFormat="false" ht="15" hidden="false" customHeight="true" outlineLevel="0" collapsed="false">
      <c r="A763" s="7" t="s">
        <v>5844</v>
      </c>
      <c r="B763" s="8" t="s">
        <v>238</v>
      </c>
      <c r="C763" s="7" t="s">
        <v>102</v>
      </c>
      <c r="D763" s="7" t="n">
        <v>1</v>
      </c>
      <c r="E763" s="7" t="n">
        <v>1</v>
      </c>
      <c r="F763" s="7" t="n">
        <v>3</v>
      </c>
      <c r="G763" s="7" t="s">
        <v>8623</v>
      </c>
      <c r="H763" s="7" t="s">
        <v>8623</v>
      </c>
    </row>
    <row r="764" customFormat="false" ht="15" hidden="false" customHeight="true" outlineLevel="0" collapsed="false">
      <c r="A764" s="7" t="s">
        <v>5844</v>
      </c>
      <c r="B764" s="8" t="s">
        <v>1474</v>
      </c>
      <c r="C764" s="7" t="s">
        <v>102</v>
      </c>
      <c r="D764" s="7" t="n">
        <v>1</v>
      </c>
      <c r="E764" s="7" t="n">
        <v>1</v>
      </c>
      <c r="F764" s="7" t="n">
        <v>3</v>
      </c>
      <c r="G764" s="7" t="s">
        <v>8628</v>
      </c>
      <c r="H764" s="7" t="s">
        <v>8628</v>
      </c>
    </row>
    <row r="765" customFormat="false" ht="15" hidden="false" customHeight="true" outlineLevel="0" collapsed="false">
      <c r="A765" s="7" t="s">
        <v>5844</v>
      </c>
      <c r="B765" s="7" t="s">
        <v>8635</v>
      </c>
      <c r="C765" s="7" t="s">
        <v>102</v>
      </c>
      <c r="D765" s="7" t="n">
        <v>1</v>
      </c>
      <c r="E765" s="7" t="n">
        <v>1</v>
      </c>
      <c r="F765" s="7" t="n">
        <v>3</v>
      </c>
      <c r="G765" s="7" t="s">
        <v>8637</v>
      </c>
      <c r="H765" s="7" t="s">
        <v>8637</v>
      </c>
    </row>
    <row r="766" customFormat="false" ht="15" hidden="false" customHeight="true" outlineLevel="0" collapsed="false">
      <c r="A766" s="7" t="s">
        <v>5844</v>
      </c>
      <c r="B766" s="7" t="s">
        <v>753</v>
      </c>
      <c r="C766" s="7" t="s">
        <v>102</v>
      </c>
      <c r="D766" s="7" t="n">
        <v>1</v>
      </c>
      <c r="E766" s="7" t="n">
        <v>1</v>
      </c>
      <c r="F766" s="7" t="n">
        <v>3</v>
      </c>
      <c r="G766" s="7" t="s">
        <v>4488</v>
      </c>
      <c r="H766" s="7" t="s">
        <v>4488</v>
      </c>
    </row>
    <row r="767" customFormat="false" ht="15" hidden="false" customHeight="true" outlineLevel="0" collapsed="false">
      <c r="A767" s="7" t="s">
        <v>5844</v>
      </c>
      <c r="B767" s="7" t="s">
        <v>584</v>
      </c>
      <c r="C767" s="7" t="s">
        <v>102</v>
      </c>
      <c r="D767" s="7" t="n">
        <v>1</v>
      </c>
      <c r="E767" s="7" t="n">
        <v>1</v>
      </c>
      <c r="F767" s="7" t="n">
        <v>2</v>
      </c>
      <c r="G767" s="7" t="s">
        <v>281</v>
      </c>
      <c r="H767" s="7" t="s">
        <v>281</v>
      </c>
    </row>
    <row r="768" customFormat="false" ht="15" hidden="false" customHeight="true" outlineLevel="0" collapsed="false">
      <c r="A768" s="7" t="s">
        <v>5844</v>
      </c>
      <c r="B768" s="7" t="s">
        <v>8645</v>
      </c>
      <c r="C768" s="7" t="s">
        <v>297</v>
      </c>
      <c r="D768" s="7" t="n">
        <v>1</v>
      </c>
      <c r="E768" s="7" t="n">
        <v>1</v>
      </c>
      <c r="F768" s="7" t="n">
        <v>1</v>
      </c>
      <c r="G768" s="7" t="s">
        <v>8647</v>
      </c>
      <c r="H768" s="7" t="s">
        <v>8647</v>
      </c>
    </row>
    <row r="769" customFormat="false" ht="15" hidden="false" customHeight="true" outlineLevel="0" collapsed="false">
      <c r="A769" s="8" t="s">
        <v>761</v>
      </c>
      <c r="B769" s="7" t="s">
        <v>753</v>
      </c>
      <c r="C769" s="7" t="s">
        <v>102</v>
      </c>
      <c r="D769" s="7" t="n">
        <v>1</v>
      </c>
      <c r="E769" s="7" t="n">
        <v>1</v>
      </c>
      <c r="F769" s="7" t="n">
        <v>2</v>
      </c>
      <c r="G769" s="7" t="s">
        <v>8059</v>
      </c>
      <c r="H769" s="7" t="s">
        <v>8059</v>
      </c>
    </row>
    <row r="770" customFormat="false" ht="15" hidden="false" customHeight="true" outlineLevel="0" collapsed="false">
      <c r="A770" s="8" t="s">
        <v>761</v>
      </c>
      <c r="B770" s="7" t="s">
        <v>718</v>
      </c>
      <c r="C770" s="7" t="s">
        <v>102</v>
      </c>
      <c r="D770" s="7" t="n">
        <v>1</v>
      </c>
      <c r="E770" s="7" t="n">
        <v>1</v>
      </c>
      <c r="F770" s="7" t="n">
        <v>2</v>
      </c>
      <c r="G770" s="7" t="s">
        <v>8082</v>
      </c>
      <c r="H770" s="7" t="s">
        <v>8082</v>
      </c>
    </row>
    <row r="771" customFormat="false" ht="15" hidden="false" customHeight="true" outlineLevel="0" collapsed="false">
      <c r="A771" s="8" t="s">
        <v>761</v>
      </c>
      <c r="B771" s="7" t="s">
        <v>733</v>
      </c>
      <c r="C771" s="7" t="s">
        <v>102</v>
      </c>
      <c r="D771" s="7" t="n">
        <v>1</v>
      </c>
      <c r="E771" s="7" t="n">
        <v>1</v>
      </c>
      <c r="F771" s="7" t="n">
        <v>3</v>
      </c>
      <c r="G771" s="7" t="s">
        <v>8655</v>
      </c>
      <c r="H771" s="7" t="s">
        <v>8655</v>
      </c>
    </row>
    <row r="772" customFormat="false" ht="15" hidden="false" customHeight="true" outlineLevel="0" collapsed="false">
      <c r="A772" s="8" t="s">
        <v>761</v>
      </c>
      <c r="B772" s="7" t="s">
        <v>741</v>
      </c>
      <c r="C772" s="7" t="s">
        <v>102</v>
      </c>
      <c r="D772" s="7" t="n">
        <v>1</v>
      </c>
      <c r="E772" s="7" t="n">
        <v>1</v>
      </c>
      <c r="F772" s="7" t="n">
        <v>2</v>
      </c>
      <c r="G772" s="7" t="s">
        <v>1524</v>
      </c>
      <c r="H772" s="7" t="s">
        <v>1524</v>
      </c>
    </row>
    <row r="773" customFormat="false" ht="15" hidden="false" customHeight="true" outlineLevel="0" collapsed="false">
      <c r="A773" s="8" t="s">
        <v>761</v>
      </c>
      <c r="B773" s="7" t="s">
        <v>611</v>
      </c>
      <c r="C773" s="7" t="s">
        <v>102</v>
      </c>
      <c r="D773" s="7" t="n">
        <v>1</v>
      </c>
      <c r="E773" s="7" t="n">
        <v>1</v>
      </c>
      <c r="F773" s="7" t="n">
        <v>3</v>
      </c>
      <c r="G773" s="7" t="s">
        <v>763</v>
      </c>
      <c r="H773" s="7" t="s">
        <v>763</v>
      </c>
    </row>
    <row r="774" customFormat="false" ht="15" hidden="false" customHeight="true" outlineLevel="0" collapsed="false">
      <c r="A774" s="8" t="s">
        <v>264</v>
      </c>
      <c r="B774" s="7" t="s">
        <v>8419</v>
      </c>
      <c r="C774" s="7" t="s">
        <v>102</v>
      </c>
      <c r="D774" s="7" t="n">
        <v>1</v>
      </c>
      <c r="E774" s="7" t="n">
        <v>1</v>
      </c>
      <c r="F774" s="7" t="n">
        <v>2</v>
      </c>
      <c r="G774" s="7" t="s">
        <v>8708</v>
      </c>
      <c r="H774" s="7" t="s">
        <v>8708</v>
      </c>
    </row>
    <row r="775" customFormat="false" ht="15" hidden="false" customHeight="true" outlineLevel="0" collapsed="false">
      <c r="A775" s="8" t="s">
        <v>264</v>
      </c>
      <c r="B775" s="7" t="s">
        <v>8713</v>
      </c>
      <c r="C775" s="7" t="s">
        <v>102</v>
      </c>
      <c r="D775" s="7" t="n">
        <v>1</v>
      </c>
      <c r="E775" s="7" t="n">
        <v>1</v>
      </c>
      <c r="F775" s="7" t="n">
        <v>2</v>
      </c>
      <c r="G775" s="7" t="s">
        <v>8715</v>
      </c>
      <c r="H775" s="7" t="s">
        <v>8715</v>
      </c>
    </row>
    <row r="776" customFormat="false" ht="15" hidden="false" customHeight="true" outlineLevel="0" collapsed="false">
      <c r="A776" s="8" t="s">
        <v>264</v>
      </c>
      <c r="B776" s="7" t="s">
        <v>1003</v>
      </c>
      <c r="C776" s="7" t="s">
        <v>102</v>
      </c>
      <c r="D776" s="7" t="n">
        <v>1</v>
      </c>
      <c r="E776" s="7" t="n">
        <v>1</v>
      </c>
      <c r="F776" s="7" t="n">
        <v>2</v>
      </c>
      <c r="G776" s="7" t="s">
        <v>8717</v>
      </c>
      <c r="H776" s="7" t="s">
        <v>8717</v>
      </c>
    </row>
    <row r="777" customFormat="false" ht="15" hidden="false" customHeight="true" outlineLevel="0" collapsed="false">
      <c r="A777" s="8" t="s">
        <v>264</v>
      </c>
      <c r="B777" s="7" t="s">
        <v>1754</v>
      </c>
      <c r="C777" s="7" t="s">
        <v>102</v>
      </c>
      <c r="D777" s="7" t="n">
        <v>1</v>
      </c>
      <c r="E777" s="7" t="n">
        <v>1</v>
      </c>
      <c r="F777" s="7" t="n">
        <v>2</v>
      </c>
      <c r="G777" s="7" t="s">
        <v>6140</v>
      </c>
      <c r="H777" s="7" t="s">
        <v>6140</v>
      </c>
    </row>
    <row r="778" customFormat="false" ht="15" hidden="false" customHeight="true" outlineLevel="0" collapsed="false">
      <c r="A778" s="8" t="s">
        <v>264</v>
      </c>
      <c r="B778" s="7" t="s">
        <v>3302</v>
      </c>
      <c r="C778" s="7" t="s">
        <v>102</v>
      </c>
      <c r="D778" s="7" t="n">
        <v>1</v>
      </c>
      <c r="E778" s="7" t="n">
        <v>1</v>
      </c>
      <c r="F778" s="7" t="n">
        <v>2</v>
      </c>
      <c r="G778" s="7" t="s">
        <v>8721</v>
      </c>
      <c r="H778" s="7" t="s">
        <v>8721</v>
      </c>
    </row>
    <row r="779" customFormat="false" ht="15" hidden="false" customHeight="true" outlineLevel="0" collapsed="false">
      <c r="A779" s="8" t="s">
        <v>264</v>
      </c>
      <c r="B779" s="8" t="s">
        <v>1192</v>
      </c>
      <c r="C779" s="7" t="s">
        <v>102</v>
      </c>
      <c r="D779" s="7" t="n">
        <v>1</v>
      </c>
      <c r="E779" s="7" t="n">
        <v>1</v>
      </c>
      <c r="F779" s="7" t="n">
        <v>2</v>
      </c>
      <c r="G779" s="7" t="s">
        <v>2736</v>
      </c>
      <c r="H779" s="7" t="s">
        <v>2736</v>
      </c>
    </row>
    <row r="780" customFormat="false" ht="15" hidden="false" customHeight="true" outlineLevel="0" collapsed="false">
      <c r="A780" s="8" t="s">
        <v>264</v>
      </c>
      <c r="B780" s="8" t="s">
        <v>558</v>
      </c>
      <c r="C780" s="7" t="s">
        <v>102</v>
      </c>
      <c r="D780" s="7" t="n">
        <v>1</v>
      </c>
      <c r="E780" s="7" t="n">
        <v>1</v>
      </c>
      <c r="F780" s="7" t="n">
        <v>3</v>
      </c>
      <c r="G780" s="7" t="s">
        <v>8732</v>
      </c>
      <c r="H780" s="7" t="s">
        <v>8732</v>
      </c>
    </row>
    <row r="781" customFormat="false" ht="15" hidden="false" customHeight="true" outlineLevel="0" collapsed="false">
      <c r="A781" s="8" t="s">
        <v>264</v>
      </c>
      <c r="B781" s="7" t="s">
        <v>611</v>
      </c>
      <c r="C781" s="7" t="s">
        <v>102</v>
      </c>
      <c r="D781" s="7" t="n">
        <v>1</v>
      </c>
      <c r="E781" s="7" t="n">
        <v>1</v>
      </c>
      <c r="F781" s="7" t="n">
        <v>3</v>
      </c>
      <c r="G781" s="7" t="s">
        <v>700</v>
      </c>
      <c r="H781" s="7" t="s">
        <v>700</v>
      </c>
    </row>
    <row r="782" customFormat="false" ht="15" hidden="false" customHeight="true" outlineLevel="0" collapsed="false">
      <c r="A782" s="8" t="s">
        <v>264</v>
      </c>
      <c r="B782" s="7" t="s">
        <v>198</v>
      </c>
      <c r="C782" s="7" t="s">
        <v>102</v>
      </c>
      <c r="D782" s="7" t="n">
        <v>1</v>
      </c>
      <c r="E782" s="7" t="n">
        <v>1</v>
      </c>
      <c r="F782" s="7" t="n">
        <v>3</v>
      </c>
      <c r="G782" s="7" t="s">
        <v>5986</v>
      </c>
      <c r="H782" s="7" t="s">
        <v>5986</v>
      </c>
    </row>
    <row r="783" customFormat="false" ht="15" hidden="false" customHeight="true" outlineLevel="0" collapsed="false">
      <c r="A783" s="8" t="s">
        <v>264</v>
      </c>
      <c r="B783" s="7" t="s">
        <v>227</v>
      </c>
      <c r="C783" s="7" t="s">
        <v>102</v>
      </c>
      <c r="D783" s="7" t="n">
        <v>1</v>
      </c>
      <c r="E783" s="7" t="n">
        <v>1</v>
      </c>
      <c r="F783" s="7" t="n">
        <v>3</v>
      </c>
      <c r="G783" s="7" t="s">
        <v>5683</v>
      </c>
      <c r="H783" s="7" t="s">
        <v>5683</v>
      </c>
    </row>
    <row r="784" customFormat="false" ht="15" hidden="false" customHeight="true" outlineLevel="0" collapsed="false">
      <c r="A784" s="8" t="s">
        <v>264</v>
      </c>
      <c r="B784" s="7" t="s">
        <v>253</v>
      </c>
      <c r="C784" s="7" t="s">
        <v>102</v>
      </c>
      <c r="D784" s="7" t="n">
        <v>1</v>
      </c>
      <c r="E784" s="7" t="n">
        <v>1</v>
      </c>
      <c r="F784" s="7" t="n">
        <v>3</v>
      </c>
      <c r="G784" s="7" t="s">
        <v>3183</v>
      </c>
      <c r="H784" s="7" t="s">
        <v>3183</v>
      </c>
    </row>
    <row r="785" customFormat="false" ht="15" hidden="false" customHeight="true" outlineLevel="0" collapsed="false">
      <c r="A785" s="8" t="s">
        <v>264</v>
      </c>
      <c r="B785" s="7" t="s">
        <v>212</v>
      </c>
      <c r="C785" s="7" t="s">
        <v>102</v>
      </c>
      <c r="D785" s="7" t="n">
        <v>1</v>
      </c>
      <c r="E785" s="7" t="n">
        <v>1</v>
      </c>
      <c r="F785" s="7" t="n">
        <v>2</v>
      </c>
      <c r="G785" s="7" t="s">
        <v>6556</v>
      </c>
      <c r="H785" s="7" t="s">
        <v>6556</v>
      </c>
    </row>
    <row r="786" customFormat="false" ht="15" hidden="false" customHeight="true" outlineLevel="0" collapsed="false">
      <c r="A786" s="8" t="s">
        <v>264</v>
      </c>
      <c r="B786" s="7" t="s">
        <v>76</v>
      </c>
      <c r="C786" s="7" t="s">
        <v>102</v>
      </c>
      <c r="D786" s="7" t="n">
        <v>1</v>
      </c>
      <c r="E786" s="7" t="n">
        <v>1</v>
      </c>
      <c r="F786" s="7" t="n">
        <v>2</v>
      </c>
      <c r="G786" s="7" t="s">
        <v>266</v>
      </c>
      <c r="H786" s="7" t="s">
        <v>266</v>
      </c>
    </row>
    <row r="787" customFormat="false" ht="15" hidden="false" customHeight="true" outlineLevel="0" collapsed="false">
      <c r="A787" s="8" t="s">
        <v>1486</v>
      </c>
      <c r="B787" s="7" t="s">
        <v>2904</v>
      </c>
      <c r="C787" s="7" t="s">
        <v>297</v>
      </c>
      <c r="D787" s="7" t="n">
        <v>1</v>
      </c>
      <c r="E787" s="7" t="n">
        <v>1</v>
      </c>
      <c r="F787" s="7" t="n">
        <v>3</v>
      </c>
      <c r="G787" s="7" t="s">
        <v>8752</v>
      </c>
      <c r="H787" s="7" t="s">
        <v>8752</v>
      </c>
    </row>
    <row r="788" customFormat="false" ht="15" hidden="false" customHeight="true" outlineLevel="0" collapsed="false">
      <c r="A788" s="8" t="s">
        <v>1486</v>
      </c>
      <c r="B788" s="7" t="s">
        <v>4607</v>
      </c>
      <c r="C788" s="7" t="s">
        <v>102</v>
      </c>
      <c r="D788" s="7" t="n">
        <v>1</v>
      </c>
      <c r="E788" s="7" t="n">
        <v>1</v>
      </c>
      <c r="F788" s="7" t="n">
        <v>2</v>
      </c>
      <c r="G788" s="7" t="s">
        <v>8812</v>
      </c>
      <c r="H788" s="7" t="s">
        <v>8812</v>
      </c>
    </row>
    <row r="789" customFormat="false" ht="15" hidden="false" customHeight="true" outlineLevel="0" collapsed="false">
      <c r="A789" s="8" t="s">
        <v>1486</v>
      </c>
      <c r="B789" s="7" t="s">
        <v>8392</v>
      </c>
      <c r="C789" s="7" t="s">
        <v>102</v>
      </c>
      <c r="D789" s="7" t="n">
        <v>1</v>
      </c>
      <c r="E789" s="7" t="n">
        <v>1</v>
      </c>
      <c r="F789" s="7" t="n">
        <v>2</v>
      </c>
      <c r="G789" s="7" t="s">
        <v>8816</v>
      </c>
      <c r="H789" s="7" t="s">
        <v>8816</v>
      </c>
    </row>
    <row r="790" customFormat="false" ht="15" hidden="false" customHeight="true" outlineLevel="0" collapsed="false">
      <c r="A790" s="8" t="s">
        <v>1486</v>
      </c>
      <c r="B790" s="8" t="s">
        <v>8819</v>
      </c>
      <c r="C790" s="7" t="s">
        <v>102</v>
      </c>
      <c r="D790" s="7" t="n">
        <v>1</v>
      </c>
      <c r="E790" s="7" t="n">
        <v>1</v>
      </c>
      <c r="F790" s="7" t="n">
        <v>3</v>
      </c>
      <c r="G790" s="7" t="s">
        <v>8821</v>
      </c>
      <c r="H790" s="7" t="s">
        <v>8821</v>
      </c>
    </row>
    <row r="791" customFormat="false" ht="15" hidden="false" customHeight="true" outlineLevel="0" collapsed="false">
      <c r="A791" s="8" t="s">
        <v>1486</v>
      </c>
      <c r="B791" s="7" t="s">
        <v>1452</v>
      </c>
      <c r="C791" s="7" t="s">
        <v>102</v>
      </c>
      <c r="D791" s="7" t="n">
        <v>1</v>
      </c>
      <c r="E791" s="7" t="n">
        <v>1</v>
      </c>
      <c r="F791" s="7" t="n">
        <v>2</v>
      </c>
      <c r="G791" s="7" t="s">
        <v>8827</v>
      </c>
      <c r="H791" s="7" t="s">
        <v>8827</v>
      </c>
    </row>
    <row r="792" customFormat="false" ht="15" hidden="false" customHeight="true" outlineLevel="0" collapsed="false">
      <c r="A792" s="8" t="s">
        <v>1486</v>
      </c>
      <c r="B792" s="7" t="s">
        <v>1496</v>
      </c>
      <c r="C792" s="7" t="s">
        <v>102</v>
      </c>
      <c r="D792" s="7" t="n">
        <v>1</v>
      </c>
      <c r="E792" s="7" t="n">
        <v>1</v>
      </c>
      <c r="F792" s="7" t="n">
        <v>2</v>
      </c>
      <c r="G792" s="7" t="s">
        <v>8830</v>
      </c>
      <c r="H792" s="7" t="s">
        <v>8830</v>
      </c>
    </row>
    <row r="793" customFormat="false" ht="15" hidden="false" customHeight="true" outlineLevel="0" collapsed="false">
      <c r="A793" s="8" t="s">
        <v>1486</v>
      </c>
      <c r="B793" s="7" t="s">
        <v>3347</v>
      </c>
      <c r="C793" s="7" t="s">
        <v>102</v>
      </c>
      <c r="D793" s="7" t="n">
        <v>1</v>
      </c>
      <c r="E793" s="7" t="n">
        <v>1</v>
      </c>
      <c r="F793" s="7" t="n">
        <v>2</v>
      </c>
      <c r="G793" s="7" t="s">
        <v>8833</v>
      </c>
      <c r="H793" s="7" t="s">
        <v>8833</v>
      </c>
    </row>
    <row r="794" customFormat="false" ht="15" hidden="false" customHeight="true" outlineLevel="0" collapsed="false">
      <c r="A794" s="8" t="s">
        <v>1486</v>
      </c>
      <c r="B794" s="7" t="s">
        <v>3753</v>
      </c>
      <c r="C794" s="7" t="s">
        <v>102</v>
      </c>
      <c r="D794" s="7" t="n">
        <v>1</v>
      </c>
      <c r="E794" s="7" t="n">
        <v>1</v>
      </c>
      <c r="F794" s="7" t="n">
        <v>2</v>
      </c>
      <c r="G794" s="7" t="s">
        <v>8835</v>
      </c>
      <c r="H794" s="7" t="s">
        <v>8835</v>
      </c>
    </row>
    <row r="795" customFormat="false" ht="15" hidden="false" customHeight="true" outlineLevel="0" collapsed="false">
      <c r="A795" s="8" t="s">
        <v>3704</v>
      </c>
      <c r="B795" s="8" t="s">
        <v>8845</v>
      </c>
      <c r="C795" s="7" t="s">
        <v>297</v>
      </c>
      <c r="D795" s="7" t="n">
        <v>1</v>
      </c>
      <c r="E795" s="7" t="n">
        <v>1</v>
      </c>
      <c r="F795" s="7" t="n">
        <v>1</v>
      </c>
      <c r="G795" s="7" t="s">
        <v>8847</v>
      </c>
      <c r="H795" s="7" t="s">
        <v>8847</v>
      </c>
    </row>
    <row r="796" customFormat="false" ht="15" hidden="false" customHeight="true" outlineLevel="0" collapsed="false">
      <c r="A796" s="8" t="s">
        <v>3704</v>
      </c>
      <c r="B796" s="7" t="s">
        <v>1695</v>
      </c>
      <c r="C796" s="7" t="s">
        <v>102</v>
      </c>
      <c r="D796" s="7" t="n">
        <v>1</v>
      </c>
      <c r="E796" s="7" t="n">
        <v>1</v>
      </c>
      <c r="F796" s="7" t="n">
        <v>3</v>
      </c>
      <c r="G796" s="7" t="s">
        <v>6620</v>
      </c>
      <c r="H796" s="7" t="s">
        <v>6620</v>
      </c>
    </row>
    <row r="797" customFormat="false" ht="15" hidden="false" customHeight="true" outlineLevel="0" collapsed="false">
      <c r="A797" s="8" t="s">
        <v>3704</v>
      </c>
      <c r="B797" s="8" t="s">
        <v>3690</v>
      </c>
      <c r="C797" s="7" t="s">
        <v>102</v>
      </c>
      <c r="D797" s="7" t="n">
        <v>1</v>
      </c>
      <c r="E797" s="7" t="n">
        <v>1</v>
      </c>
      <c r="F797" s="7" t="n">
        <v>2</v>
      </c>
      <c r="G797" s="7" t="s">
        <v>5858</v>
      </c>
      <c r="H797" s="7" t="s">
        <v>5858</v>
      </c>
    </row>
    <row r="798" customFormat="false" ht="15" hidden="false" customHeight="true" outlineLevel="0" collapsed="false">
      <c r="A798" s="8" t="s">
        <v>365</v>
      </c>
      <c r="B798" s="7" t="s">
        <v>1066</v>
      </c>
      <c r="C798" s="7" t="s">
        <v>297</v>
      </c>
      <c r="D798" s="7" t="n">
        <v>1</v>
      </c>
      <c r="E798" s="7" t="n">
        <v>1</v>
      </c>
      <c r="F798" s="7" t="n">
        <v>2</v>
      </c>
      <c r="G798" s="7" t="s">
        <v>8858</v>
      </c>
      <c r="H798" s="7" t="s">
        <v>8858</v>
      </c>
    </row>
    <row r="799" customFormat="false" ht="15" hidden="false" customHeight="true" outlineLevel="0" collapsed="false">
      <c r="A799" s="8" t="s">
        <v>365</v>
      </c>
      <c r="B799" s="7" t="s">
        <v>8871</v>
      </c>
      <c r="C799" s="7" t="s">
        <v>102</v>
      </c>
      <c r="D799" s="7" t="n">
        <v>1</v>
      </c>
      <c r="E799" s="7" t="n">
        <v>1</v>
      </c>
      <c r="F799" s="7" t="n">
        <v>2</v>
      </c>
      <c r="G799" s="7" t="s">
        <v>8873</v>
      </c>
      <c r="H799" s="7" t="s">
        <v>8873</v>
      </c>
    </row>
    <row r="800" customFormat="false" ht="15" hidden="false" customHeight="true" outlineLevel="0" collapsed="false">
      <c r="A800" s="8" t="s">
        <v>365</v>
      </c>
      <c r="B800" s="7" t="s">
        <v>2724</v>
      </c>
      <c r="C800" s="7" t="s">
        <v>102</v>
      </c>
      <c r="D800" s="7" t="n">
        <v>1</v>
      </c>
      <c r="E800" s="7" t="n">
        <v>1</v>
      </c>
      <c r="F800" s="7" t="n">
        <v>2</v>
      </c>
      <c r="G800" s="7" t="s">
        <v>2513</v>
      </c>
      <c r="H800" s="7" t="s">
        <v>2513</v>
      </c>
    </row>
    <row r="801" customFormat="false" ht="15" hidden="false" customHeight="true" outlineLevel="0" collapsed="false">
      <c r="A801" s="8" t="s">
        <v>365</v>
      </c>
      <c r="B801" s="7" t="s">
        <v>8879</v>
      </c>
      <c r="C801" s="7" t="s">
        <v>102</v>
      </c>
      <c r="D801" s="7" t="n">
        <v>1</v>
      </c>
      <c r="E801" s="7" t="n">
        <v>1</v>
      </c>
      <c r="F801" s="7" t="n">
        <v>2</v>
      </c>
      <c r="G801" s="7" t="s">
        <v>3020</v>
      </c>
      <c r="H801" s="7" t="s">
        <v>3020</v>
      </c>
    </row>
    <row r="802" customFormat="false" ht="15" hidden="false" customHeight="true" outlineLevel="0" collapsed="false">
      <c r="A802" s="8" t="s">
        <v>365</v>
      </c>
      <c r="B802" s="8" t="s">
        <v>2854</v>
      </c>
      <c r="C802" s="7" t="s">
        <v>102</v>
      </c>
      <c r="D802" s="7" t="n">
        <v>1</v>
      </c>
      <c r="E802" s="7" t="n">
        <v>1</v>
      </c>
      <c r="F802" s="7" t="n">
        <v>1</v>
      </c>
      <c r="G802" s="7" t="s">
        <v>8885</v>
      </c>
      <c r="H802" s="7" t="s">
        <v>8885</v>
      </c>
    </row>
    <row r="803" customFormat="false" ht="15" hidden="false" customHeight="true" outlineLevel="0" collapsed="false">
      <c r="A803" s="8" t="s">
        <v>365</v>
      </c>
      <c r="B803" s="7" t="s">
        <v>198</v>
      </c>
      <c r="C803" s="7" t="s">
        <v>102</v>
      </c>
      <c r="D803" s="7" t="n">
        <v>1</v>
      </c>
      <c r="E803" s="7" t="n">
        <v>1</v>
      </c>
      <c r="F803" s="7" t="n">
        <v>3</v>
      </c>
      <c r="G803" s="7" t="s">
        <v>5959</v>
      </c>
      <c r="H803" s="7" t="s">
        <v>5959</v>
      </c>
    </row>
    <row r="804" customFormat="false" ht="15" hidden="false" customHeight="true" outlineLevel="0" collapsed="false">
      <c r="A804" s="8" t="s">
        <v>365</v>
      </c>
      <c r="B804" s="8" t="s">
        <v>558</v>
      </c>
      <c r="C804" s="7" t="s">
        <v>102</v>
      </c>
      <c r="D804" s="7" t="n">
        <v>1</v>
      </c>
      <c r="E804" s="7" t="n">
        <v>1</v>
      </c>
      <c r="F804" s="7" t="n">
        <v>2</v>
      </c>
      <c r="G804" s="7" t="s">
        <v>8890</v>
      </c>
      <c r="H804" s="7" t="s">
        <v>8890</v>
      </c>
    </row>
    <row r="805" customFormat="false" ht="15" hidden="false" customHeight="true" outlineLevel="0" collapsed="false">
      <c r="A805" s="8" t="s">
        <v>365</v>
      </c>
      <c r="B805" s="8" t="s">
        <v>3690</v>
      </c>
      <c r="C805" s="7" t="s">
        <v>102</v>
      </c>
      <c r="D805" s="7" t="n">
        <v>1</v>
      </c>
      <c r="E805" s="7" t="n">
        <v>1</v>
      </c>
      <c r="F805" s="7" t="n">
        <v>3</v>
      </c>
      <c r="G805" s="7" t="s">
        <v>8892</v>
      </c>
      <c r="H805" s="7" t="s">
        <v>8892</v>
      </c>
    </row>
    <row r="806" customFormat="false" ht="15" hidden="false" customHeight="true" outlineLevel="0" collapsed="false">
      <c r="A806" s="8" t="s">
        <v>365</v>
      </c>
      <c r="B806" s="7" t="s">
        <v>452</v>
      </c>
      <c r="C806" s="7" t="s">
        <v>102</v>
      </c>
      <c r="D806" s="7" t="n">
        <v>1</v>
      </c>
      <c r="E806" s="7" t="n">
        <v>1</v>
      </c>
      <c r="F806" s="7" t="n">
        <v>3</v>
      </c>
      <c r="G806" s="7" t="s">
        <v>8898</v>
      </c>
      <c r="H806" s="7" t="s">
        <v>8898</v>
      </c>
    </row>
    <row r="807" customFormat="false" ht="15" hidden="false" customHeight="true" outlineLevel="0" collapsed="false">
      <c r="A807" s="8" t="s">
        <v>365</v>
      </c>
      <c r="B807" s="7" t="s">
        <v>373</v>
      </c>
      <c r="C807" s="7" t="s">
        <v>102</v>
      </c>
      <c r="D807" s="7" t="n">
        <v>1</v>
      </c>
      <c r="E807" s="7" t="n">
        <v>1</v>
      </c>
      <c r="F807" s="7" t="n">
        <v>2</v>
      </c>
      <c r="G807" s="7" t="s">
        <v>8248</v>
      </c>
      <c r="H807" s="7" t="s">
        <v>8248</v>
      </c>
    </row>
    <row r="808" customFormat="false" ht="15" hidden="false" customHeight="true" outlineLevel="0" collapsed="false">
      <c r="A808" s="8" t="s">
        <v>365</v>
      </c>
      <c r="B808" s="7" t="s">
        <v>343</v>
      </c>
      <c r="C808" s="7" t="s">
        <v>102</v>
      </c>
      <c r="D808" s="7" t="n">
        <v>1</v>
      </c>
      <c r="E808" s="7" t="n">
        <v>1</v>
      </c>
      <c r="F808" s="7" t="n">
        <v>3</v>
      </c>
      <c r="G808" s="7" t="s">
        <v>7243</v>
      </c>
      <c r="H808" s="7" t="s">
        <v>7243</v>
      </c>
    </row>
    <row r="809" customFormat="false" ht="15" hidden="false" customHeight="true" outlineLevel="0" collapsed="false">
      <c r="A809" s="8" t="s">
        <v>365</v>
      </c>
      <c r="B809" s="7" t="s">
        <v>147</v>
      </c>
      <c r="C809" s="7" t="s">
        <v>102</v>
      </c>
      <c r="D809" s="7" t="n">
        <v>1</v>
      </c>
      <c r="E809" s="7" t="n">
        <v>1</v>
      </c>
      <c r="F809" s="7" t="n">
        <v>3</v>
      </c>
      <c r="G809" s="7" t="s">
        <v>214</v>
      </c>
      <c r="H809" s="7" t="s">
        <v>214</v>
      </c>
    </row>
    <row r="810" customFormat="false" ht="15" hidden="false" customHeight="true" outlineLevel="0" collapsed="false">
      <c r="A810" s="8" t="s">
        <v>365</v>
      </c>
      <c r="B810" s="7" t="s">
        <v>356</v>
      </c>
      <c r="C810" s="7" t="s">
        <v>102</v>
      </c>
      <c r="D810" s="7" t="n">
        <v>1</v>
      </c>
      <c r="E810" s="7" t="n">
        <v>1</v>
      </c>
      <c r="F810" s="7" t="n">
        <v>3</v>
      </c>
      <c r="G810" s="7" t="s">
        <v>4370</v>
      </c>
      <c r="H810" s="7" t="s">
        <v>4370</v>
      </c>
    </row>
    <row r="811" customFormat="false" ht="15" hidden="false" customHeight="true" outlineLevel="0" collapsed="false">
      <c r="A811" s="8" t="s">
        <v>365</v>
      </c>
      <c r="B811" s="7" t="s">
        <v>318</v>
      </c>
      <c r="C811" s="7" t="s">
        <v>102</v>
      </c>
      <c r="D811" s="7" t="n">
        <v>1</v>
      </c>
      <c r="E811" s="7" t="n">
        <v>1</v>
      </c>
      <c r="F811" s="7" t="n">
        <v>2</v>
      </c>
      <c r="G811" s="7" t="s">
        <v>2766</v>
      </c>
      <c r="H811" s="7" t="s">
        <v>2766</v>
      </c>
    </row>
    <row r="812" customFormat="false" ht="15" hidden="false" customHeight="true" outlineLevel="0" collapsed="false">
      <c r="A812" s="8" t="s">
        <v>365</v>
      </c>
      <c r="B812" s="7" t="s">
        <v>271</v>
      </c>
      <c r="C812" s="7" t="s">
        <v>102</v>
      </c>
      <c r="D812" s="7" t="n">
        <v>1</v>
      </c>
      <c r="E812" s="7" t="n">
        <v>1</v>
      </c>
      <c r="F812" s="7" t="n">
        <v>2</v>
      </c>
      <c r="G812" s="7" t="s">
        <v>367</v>
      </c>
      <c r="H812" s="7" t="s">
        <v>367</v>
      </c>
    </row>
    <row r="813" customFormat="false" ht="15" hidden="false" customHeight="true" outlineLevel="0" collapsed="false">
      <c r="A813" s="8" t="s">
        <v>365</v>
      </c>
      <c r="B813" s="7" t="s">
        <v>331</v>
      </c>
      <c r="C813" s="7" t="s">
        <v>102</v>
      </c>
      <c r="D813" s="7" t="n">
        <v>1</v>
      </c>
      <c r="E813" s="7" t="n">
        <v>1</v>
      </c>
      <c r="F813" s="7" t="n">
        <v>2</v>
      </c>
      <c r="G813" s="7" t="s">
        <v>3297</v>
      </c>
      <c r="H813" s="7" t="s">
        <v>3297</v>
      </c>
    </row>
    <row r="814" customFormat="false" ht="15" hidden="false" customHeight="true" outlineLevel="0" collapsed="false">
      <c r="A814" s="8" t="s">
        <v>2526</v>
      </c>
      <c r="B814" s="8" t="s">
        <v>8934</v>
      </c>
      <c r="C814" s="7" t="s">
        <v>102</v>
      </c>
      <c r="D814" s="7" t="n">
        <v>1</v>
      </c>
      <c r="E814" s="7" t="n">
        <v>1</v>
      </c>
      <c r="F814" s="7" t="n">
        <v>2</v>
      </c>
      <c r="G814" s="7" t="s">
        <v>8936</v>
      </c>
      <c r="H814" s="7" t="s">
        <v>8936</v>
      </c>
    </row>
    <row r="815" customFormat="false" ht="15" hidden="false" customHeight="true" outlineLevel="0" collapsed="false">
      <c r="A815" s="8" t="s">
        <v>2526</v>
      </c>
      <c r="B815" s="7" t="s">
        <v>1464</v>
      </c>
      <c r="C815" s="7" t="s">
        <v>102</v>
      </c>
      <c r="D815" s="7" t="n">
        <v>1</v>
      </c>
      <c r="E815" s="7" t="n">
        <v>1</v>
      </c>
      <c r="F815" s="7" t="n">
        <v>2</v>
      </c>
      <c r="G815" s="7" t="s">
        <v>6129</v>
      </c>
      <c r="H815" s="7" t="s">
        <v>6129</v>
      </c>
    </row>
    <row r="816" customFormat="false" ht="15" hidden="false" customHeight="true" outlineLevel="0" collapsed="false">
      <c r="A816" s="8" t="s">
        <v>2526</v>
      </c>
      <c r="B816" s="7" t="s">
        <v>8392</v>
      </c>
      <c r="C816" s="7" t="s">
        <v>102</v>
      </c>
      <c r="D816" s="7" t="n">
        <v>1</v>
      </c>
      <c r="E816" s="7" t="n">
        <v>1</v>
      </c>
      <c r="F816" s="7" t="n">
        <v>3</v>
      </c>
      <c r="G816" s="7" t="s">
        <v>8946</v>
      </c>
      <c r="H816" s="7" t="s">
        <v>8946</v>
      </c>
    </row>
    <row r="817" customFormat="false" ht="15" hidden="false" customHeight="true" outlineLevel="0" collapsed="false">
      <c r="A817" s="8" t="s">
        <v>2526</v>
      </c>
      <c r="B817" s="7" t="s">
        <v>573</v>
      </c>
      <c r="C817" s="7" t="s">
        <v>102</v>
      </c>
      <c r="D817" s="7" t="n">
        <v>1</v>
      </c>
      <c r="E817" s="7" t="n">
        <v>1</v>
      </c>
      <c r="F817" s="7" t="n">
        <v>2</v>
      </c>
      <c r="G817" s="7" t="s">
        <v>1181</v>
      </c>
      <c r="H817" s="7" t="s">
        <v>1181</v>
      </c>
    </row>
    <row r="818" customFormat="false" ht="15" hidden="false" customHeight="true" outlineLevel="0" collapsed="false">
      <c r="A818" s="8" t="s">
        <v>2526</v>
      </c>
      <c r="B818" s="7" t="s">
        <v>3052</v>
      </c>
      <c r="C818" s="7" t="s">
        <v>102</v>
      </c>
      <c r="D818" s="7" t="n">
        <v>1</v>
      </c>
      <c r="E818" s="7" t="n">
        <v>1</v>
      </c>
      <c r="F818" s="7" t="n">
        <v>3</v>
      </c>
      <c r="G818" s="7" t="s">
        <v>8953</v>
      </c>
      <c r="H818" s="7" t="s">
        <v>8953</v>
      </c>
    </row>
    <row r="819" customFormat="false" ht="15" hidden="false" customHeight="true" outlineLevel="0" collapsed="false">
      <c r="A819" s="8" t="s">
        <v>2526</v>
      </c>
      <c r="B819" s="7" t="s">
        <v>2724</v>
      </c>
      <c r="C819" s="7" t="s">
        <v>102</v>
      </c>
      <c r="D819" s="7" t="n">
        <v>1</v>
      </c>
      <c r="E819" s="7" t="n">
        <v>1</v>
      </c>
      <c r="F819" s="7" t="n">
        <v>2</v>
      </c>
      <c r="G819" s="7" t="s">
        <v>8960</v>
      </c>
      <c r="H819" s="7" t="s">
        <v>8960</v>
      </c>
    </row>
    <row r="820" customFormat="false" ht="15" hidden="false" customHeight="true" outlineLevel="0" collapsed="false">
      <c r="A820" s="8" t="s">
        <v>2526</v>
      </c>
      <c r="B820" s="7" t="s">
        <v>6335</v>
      </c>
      <c r="C820" s="7" t="s">
        <v>102</v>
      </c>
      <c r="D820" s="7" t="n">
        <v>1</v>
      </c>
      <c r="E820" s="7" t="n">
        <v>1</v>
      </c>
      <c r="F820" s="7" t="n">
        <v>3</v>
      </c>
      <c r="G820" s="7" t="s">
        <v>7919</v>
      </c>
      <c r="H820" s="7" t="s">
        <v>7919</v>
      </c>
    </row>
    <row r="821" customFormat="false" ht="15" hidden="false" customHeight="true" outlineLevel="0" collapsed="false">
      <c r="A821" s="8" t="s">
        <v>2526</v>
      </c>
      <c r="B821" s="7" t="s">
        <v>8713</v>
      </c>
      <c r="C821" s="7" t="s">
        <v>102</v>
      </c>
      <c r="D821" s="7" t="n">
        <v>1</v>
      </c>
      <c r="E821" s="7" t="n">
        <v>1</v>
      </c>
      <c r="F821" s="7" t="n">
        <v>3</v>
      </c>
      <c r="G821" s="7" t="s">
        <v>8969</v>
      </c>
      <c r="H821" s="7" t="s">
        <v>8969</v>
      </c>
    </row>
    <row r="822" customFormat="false" ht="15" hidden="false" customHeight="true" outlineLevel="0" collapsed="false">
      <c r="A822" s="8" t="s">
        <v>2526</v>
      </c>
      <c r="B822" s="7" t="s">
        <v>1016</v>
      </c>
      <c r="C822" s="7" t="s">
        <v>102</v>
      </c>
      <c r="D822" s="7" t="n">
        <v>1</v>
      </c>
      <c r="E822" s="7" t="n">
        <v>1</v>
      </c>
      <c r="F822" s="7" t="n">
        <v>3</v>
      </c>
      <c r="G822" s="7" t="s">
        <v>8973</v>
      </c>
      <c r="H822" s="7" t="s">
        <v>8973</v>
      </c>
    </row>
    <row r="823" customFormat="false" ht="15" hidden="false" customHeight="true" outlineLevel="0" collapsed="false">
      <c r="A823" s="8" t="s">
        <v>2526</v>
      </c>
      <c r="B823" s="7" t="s">
        <v>8978</v>
      </c>
      <c r="C823" s="7" t="s">
        <v>297</v>
      </c>
      <c r="D823" s="7" t="n">
        <v>1</v>
      </c>
      <c r="E823" s="7" t="n">
        <v>1</v>
      </c>
      <c r="F823" s="7" t="n">
        <v>1</v>
      </c>
      <c r="G823" s="7" t="s">
        <v>8980</v>
      </c>
      <c r="H823" s="7" t="s">
        <v>8980</v>
      </c>
    </row>
    <row r="824" customFormat="false" ht="15" hidden="false" customHeight="true" outlineLevel="0" collapsed="false">
      <c r="A824" s="8" t="s">
        <v>2526</v>
      </c>
      <c r="B824" s="7" t="s">
        <v>8983</v>
      </c>
      <c r="C824" s="7" t="s">
        <v>297</v>
      </c>
      <c r="D824" s="7" t="n">
        <v>1</v>
      </c>
      <c r="E824" s="7" t="n">
        <v>1</v>
      </c>
      <c r="F824" s="7" t="n">
        <v>1</v>
      </c>
      <c r="G824" s="7" t="s">
        <v>8985</v>
      </c>
      <c r="H824" s="7" t="s">
        <v>8985</v>
      </c>
    </row>
    <row r="825" customFormat="false" ht="15" hidden="false" customHeight="true" outlineLevel="0" collapsed="false">
      <c r="A825" s="8" t="s">
        <v>2526</v>
      </c>
      <c r="B825" s="7" t="s">
        <v>7749</v>
      </c>
      <c r="C825" s="7" t="s">
        <v>297</v>
      </c>
      <c r="D825" s="7" t="n">
        <v>1</v>
      </c>
      <c r="E825" s="7" t="n">
        <v>1</v>
      </c>
      <c r="F825" s="7" t="n">
        <v>1</v>
      </c>
      <c r="G825" s="7" t="s">
        <v>8987</v>
      </c>
      <c r="H825" s="7" t="s">
        <v>8987</v>
      </c>
    </row>
    <row r="826" customFormat="false" ht="15" hidden="false" customHeight="true" outlineLevel="0" collapsed="false">
      <c r="A826" s="8" t="s">
        <v>2526</v>
      </c>
      <c r="B826" s="7" t="s">
        <v>8990</v>
      </c>
      <c r="C826" s="7" t="s">
        <v>297</v>
      </c>
      <c r="D826" s="7" t="n">
        <v>1</v>
      </c>
      <c r="E826" s="7" t="n">
        <v>1</v>
      </c>
      <c r="F826" s="7" t="n">
        <v>1</v>
      </c>
      <c r="G826" s="7" t="s">
        <v>8992</v>
      </c>
      <c r="H826" s="7" t="s">
        <v>8992</v>
      </c>
    </row>
    <row r="827" customFormat="false" ht="15" hidden="false" customHeight="true" outlineLevel="0" collapsed="false">
      <c r="A827" s="8" t="s">
        <v>2526</v>
      </c>
      <c r="B827" s="7" t="s">
        <v>8995</v>
      </c>
      <c r="C827" s="7" t="s">
        <v>297</v>
      </c>
      <c r="D827" s="7" t="n">
        <v>1</v>
      </c>
      <c r="E827" s="7" t="n">
        <v>1</v>
      </c>
      <c r="F827" s="7" t="n">
        <v>1</v>
      </c>
      <c r="G827" s="7" t="s">
        <v>8997</v>
      </c>
      <c r="H827" s="7" t="s">
        <v>8997</v>
      </c>
    </row>
    <row r="828" customFormat="false" ht="15" hidden="false" customHeight="true" outlineLevel="0" collapsed="false">
      <c r="A828" s="8" t="s">
        <v>2526</v>
      </c>
      <c r="B828" s="7" t="s">
        <v>8999</v>
      </c>
      <c r="C828" s="7" t="s">
        <v>297</v>
      </c>
      <c r="D828" s="7" t="n">
        <v>1</v>
      </c>
      <c r="E828" s="7" t="n">
        <v>1</v>
      </c>
      <c r="F828" s="7" t="n">
        <v>1</v>
      </c>
      <c r="G828" s="7" t="s">
        <v>9001</v>
      </c>
      <c r="H828" s="7" t="s">
        <v>9001</v>
      </c>
    </row>
    <row r="829" customFormat="false" ht="15" hidden="false" customHeight="true" outlineLevel="0" collapsed="false">
      <c r="A829" s="8" t="s">
        <v>2526</v>
      </c>
      <c r="B829" s="7" t="s">
        <v>9005</v>
      </c>
      <c r="C829" s="7" t="s">
        <v>297</v>
      </c>
      <c r="D829" s="7" t="n">
        <v>1</v>
      </c>
      <c r="E829" s="7" t="n">
        <v>1</v>
      </c>
      <c r="F829" s="7" t="n">
        <v>1</v>
      </c>
      <c r="G829" s="7" t="s">
        <v>9007</v>
      </c>
      <c r="H829" s="7" t="s">
        <v>9007</v>
      </c>
    </row>
    <row r="830" customFormat="false" ht="15" hidden="false" customHeight="true" outlineLevel="0" collapsed="false">
      <c r="A830" s="8" t="s">
        <v>7619</v>
      </c>
      <c r="B830" s="8" t="s">
        <v>9013</v>
      </c>
      <c r="C830" s="7" t="s">
        <v>102</v>
      </c>
      <c r="D830" s="7" t="n">
        <v>1</v>
      </c>
      <c r="E830" s="7" t="n">
        <v>1</v>
      </c>
      <c r="F830" s="7" t="n">
        <v>3</v>
      </c>
      <c r="G830" s="7" t="s">
        <v>9015</v>
      </c>
      <c r="H830" s="7" t="s">
        <v>9015</v>
      </c>
    </row>
    <row r="831" customFormat="false" ht="15" hidden="false" customHeight="true" outlineLevel="0" collapsed="false">
      <c r="A831" s="8" t="s">
        <v>7619</v>
      </c>
      <c r="B831" s="7" t="s">
        <v>9022</v>
      </c>
      <c r="C831" s="7" t="s">
        <v>102</v>
      </c>
      <c r="D831" s="7" t="n">
        <v>1</v>
      </c>
      <c r="E831" s="7" t="n">
        <v>1</v>
      </c>
      <c r="F831" s="7" t="n">
        <v>3</v>
      </c>
      <c r="G831" s="7" t="s">
        <v>9024</v>
      </c>
      <c r="H831" s="7" t="s">
        <v>9024</v>
      </c>
    </row>
    <row r="832" customFormat="false" ht="15" hidden="false" customHeight="true" outlineLevel="0" collapsed="false">
      <c r="A832" s="8" t="s">
        <v>7619</v>
      </c>
      <c r="B832" s="7" t="s">
        <v>8635</v>
      </c>
      <c r="C832" s="7" t="s">
        <v>102</v>
      </c>
      <c r="D832" s="7" t="n">
        <v>1</v>
      </c>
      <c r="E832" s="7" t="n">
        <v>1</v>
      </c>
      <c r="F832" s="7" t="n">
        <v>2</v>
      </c>
      <c r="G832" s="7" t="s">
        <v>9030</v>
      </c>
      <c r="H832" s="7" t="s">
        <v>9030</v>
      </c>
    </row>
    <row r="833" customFormat="false" ht="15" hidden="false" customHeight="true" outlineLevel="0" collapsed="false">
      <c r="A833" s="8" t="s">
        <v>7619</v>
      </c>
      <c r="B833" s="8" t="s">
        <v>2882</v>
      </c>
      <c r="C833" s="7" t="s">
        <v>102</v>
      </c>
      <c r="D833" s="7" t="n">
        <v>1</v>
      </c>
      <c r="E833" s="7" t="n">
        <v>1</v>
      </c>
      <c r="F833" s="7" t="n">
        <v>2</v>
      </c>
      <c r="G833" s="7" t="s">
        <v>9035</v>
      </c>
      <c r="H833" s="7" t="s">
        <v>9035</v>
      </c>
    </row>
    <row r="834" customFormat="false" ht="15" hidden="false" customHeight="true" outlineLevel="0" collapsed="false">
      <c r="A834" s="8" t="s">
        <v>7619</v>
      </c>
      <c r="B834" s="7" t="s">
        <v>478</v>
      </c>
      <c r="C834" s="7" t="s">
        <v>102</v>
      </c>
      <c r="D834" s="7" t="n">
        <v>1</v>
      </c>
      <c r="E834" s="7" t="n">
        <v>1</v>
      </c>
      <c r="F834" s="7" t="n">
        <v>3</v>
      </c>
      <c r="G834" s="7" t="s">
        <v>9041</v>
      </c>
      <c r="H834" s="7" t="s">
        <v>9041</v>
      </c>
    </row>
    <row r="835" customFormat="false" ht="15" hidden="false" customHeight="true" outlineLevel="0" collapsed="false">
      <c r="A835" s="8" t="s">
        <v>7619</v>
      </c>
      <c r="B835" s="7" t="s">
        <v>2745</v>
      </c>
      <c r="C835" s="7" t="s">
        <v>102</v>
      </c>
      <c r="D835" s="7" t="n">
        <v>1</v>
      </c>
      <c r="E835" s="7" t="n">
        <v>1</v>
      </c>
      <c r="F835" s="7" t="n">
        <v>2</v>
      </c>
      <c r="G835" s="7" t="s">
        <v>9047</v>
      </c>
      <c r="H835" s="7" t="s">
        <v>9047</v>
      </c>
    </row>
    <row r="836" customFormat="false" ht="15" hidden="false" customHeight="true" outlineLevel="0" collapsed="false">
      <c r="A836" s="8" t="s">
        <v>7619</v>
      </c>
      <c r="B836" s="7" t="s">
        <v>5370</v>
      </c>
      <c r="C836" s="7" t="s">
        <v>102</v>
      </c>
      <c r="D836" s="7" t="n">
        <v>1</v>
      </c>
      <c r="E836" s="7" t="n">
        <v>1</v>
      </c>
      <c r="F836" s="7" t="n">
        <v>3</v>
      </c>
      <c r="G836" s="7" t="s">
        <v>5547</v>
      </c>
      <c r="H836" s="7" t="s">
        <v>5547</v>
      </c>
    </row>
    <row r="837" customFormat="false" ht="15" hidden="false" customHeight="true" outlineLevel="0" collapsed="false">
      <c r="A837" s="8" t="s">
        <v>7619</v>
      </c>
      <c r="B837" s="7" t="s">
        <v>3576</v>
      </c>
      <c r="C837" s="7" t="s">
        <v>102</v>
      </c>
      <c r="D837" s="7" t="n">
        <v>1</v>
      </c>
      <c r="E837" s="7" t="n">
        <v>1</v>
      </c>
      <c r="F837" s="7" t="n">
        <v>3</v>
      </c>
      <c r="G837" s="7" t="s">
        <v>9056</v>
      </c>
      <c r="H837" s="7" t="s">
        <v>9056</v>
      </c>
    </row>
    <row r="838" customFormat="false" ht="15" hidden="false" customHeight="true" outlineLevel="0" collapsed="false">
      <c r="A838" s="8" t="s">
        <v>7619</v>
      </c>
      <c r="B838" s="7" t="s">
        <v>3422</v>
      </c>
      <c r="C838" s="7" t="s">
        <v>102</v>
      </c>
      <c r="D838" s="7" t="n">
        <v>1</v>
      </c>
      <c r="E838" s="7" t="n">
        <v>1</v>
      </c>
      <c r="F838" s="7" t="n">
        <v>3</v>
      </c>
      <c r="G838" s="7" t="s">
        <v>6611</v>
      </c>
      <c r="H838" s="7" t="s">
        <v>6611</v>
      </c>
    </row>
    <row r="839" customFormat="false" ht="15" hidden="false" customHeight="true" outlineLevel="0" collapsed="false">
      <c r="A839" s="8" t="s">
        <v>238</v>
      </c>
      <c r="B839" s="7" t="s">
        <v>2475</v>
      </c>
      <c r="C839" s="7" t="s">
        <v>102</v>
      </c>
      <c r="D839" s="7" t="n">
        <v>1</v>
      </c>
      <c r="E839" s="7" t="n">
        <v>1</v>
      </c>
      <c r="F839" s="7" t="n">
        <v>2</v>
      </c>
      <c r="G839" s="7" t="s">
        <v>9066</v>
      </c>
      <c r="H839" s="7" t="s">
        <v>9066</v>
      </c>
    </row>
    <row r="840" customFormat="false" ht="15" hidden="false" customHeight="true" outlineLevel="0" collapsed="false">
      <c r="A840" s="8" t="s">
        <v>238</v>
      </c>
      <c r="B840" s="7" t="s">
        <v>1695</v>
      </c>
      <c r="C840" s="7" t="s">
        <v>102</v>
      </c>
      <c r="D840" s="7" t="n">
        <v>1</v>
      </c>
      <c r="E840" s="7" t="n">
        <v>1</v>
      </c>
      <c r="F840" s="7" t="n">
        <v>3</v>
      </c>
      <c r="G840" s="7" t="s">
        <v>6606</v>
      </c>
      <c r="H840" s="7" t="s">
        <v>6606</v>
      </c>
    </row>
    <row r="841" customFormat="false" ht="15" hidden="false" customHeight="true" outlineLevel="0" collapsed="false">
      <c r="A841" s="8" t="s">
        <v>238</v>
      </c>
      <c r="B841" s="7" t="s">
        <v>9072</v>
      </c>
      <c r="C841" s="7" t="s">
        <v>297</v>
      </c>
      <c r="D841" s="7" t="n">
        <v>1</v>
      </c>
      <c r="E841" s="7" t="n">
        <v>1</v>
      </c>
      <c r="F841" s="7" t="n">
        <v>1</v>
      </c>
      <c r="G841" s="7" t="s">
        <v>9074</v>
      </c>
      <c r="H841" s="7" t="s">
        <v>9074</v>
      </c>
    </row>
    <row r="842" customFormat="false" ht="15" hidden="false" customHeight="true" outlineLevel="0" collapsed="false">
      <c r="A842" s="8" t="s">
        <v>238</v>
      </c>
      <c r="B842" s="7" t="s">
        <v>9078</v>
      </c>
      <c r="C842" s="7" t="s">
        <v>297</v>
      </c>
      <c r="D842" s="7" t="n">
        <v>1</v>
      </c>
      <c r="E842" s="7" t="n">
        <v>1</v>
      </c>
      <c r="F842" s="7" t="n">
        <v>1</v>
      </c>
      <c r="G842" s="7" t="s">
        <v>9080</v>
      </c>
      <c r="H842" s="7" t="s">
        <v>9080</v>
      </c>
    </row>
    <row r="843" customFormat="false" ht="15" hidden="false" customHeight="true" outlineLevel="0" collapsed="false">
      <c r="A843" s="8" t="s">
        <v>238</v>
      </c>
      <c r="B843" s="7" t="s">
        <v>227</v>
      </c>
      <c r="C843" s="7" t="s">
        <v>102</v>
      </c>
      <c r="D843" s="7" t="n">
        <v>1</v>
      </c>
      <c r="E843" s="7" t="n">
        <v>1</v>
      </c>
      <c r="F843" s="7" t="n">
        <v>2</v>
      </c>
      <c r="G843" s="7" t="s">
        <v>5680</v>
      </c>
      <c r="H843" s="7" t="s">
        <v>5680</v>
      </c>
    </row>
    <row r="844" customFormat="false" ht="15" hidden="false" customHeight="true" outlineLevel="0" collapsed="false">
      <c r="A844" s="8" t="s">
        <v>238</v>
      </c>
      <c r="B844" s="7" t="s">
        <v>253</v>
      </c>
      <c r="C844" s="7" t="s">
        <v>102</v>
      </c>
      <c r="D844" s="7" t="n">
        <v>1</v>
      </c>
      <c r="E844" s="7" t="n">
        <v>1</v>
      </c>
      <c r="F844" s="7" t="n">
        <v>3</v>
      </c>
      <c r="G844" s="7" t="s">
        <v>7800</v>
      </c>
      <c r="H844" s="7" t="s">
        <v>7800</v>
      </c>
    </row>
    <row r="845" customFormat="false" ht="15" hidden="false" customHeight="true" outlineLevel="0" collapsed="false">
      <c r="A845" s="8" t="s">
        <v>238</v>
      </c>
      <c r="B845" s="7" t="s">
        <v>212</v>
      </c>
      <c r="C845" s="7" t="s">
        <v>102</v>
      </c>
      <c r="D845" s="7" t="n">
        <v>1</v>
      </c>
      <c r="E845" s="7" t="n">
        <v>1</v>
      </c>
      <c r="F845" s="7" t="n">
        <v>3</v>
      </c>
      <c r="G845" s="7" t="s">
        <v>6549</v>
      </c>
      <c r="H845" s="7" t="s">
        <v>6549</v>
      </c>
    </row>
    <row r="846" customFormat="false" ht="15" hidden="false" customHeight="true" outlineLevel="0" collapsed="false">
      <c r="A846" s="8" t="s">
        <v>238</v>
      </c>
      <c r="B846" s="7" t="s">
        <v>198</v>
      </c>
      <c r="C846" s="7" t="s">
        <v>102</v>
      </c>
      <c r="D846" s="7" t="n">
        <v>1</v>
      </c>
      <c r="E846" s="7" t="n">
        <v>1</v>
      </c>
      <c r="F846" s="7" t="n">
        <v>2</v>
      </c>
      <c r="G846" s="7" t="s">
        <v>6007</v>
      </c>
      <c r="H846" s="7" t="s">
        <v>6007</v>
      </c>
    </row>
    <row r="847" customFormat="false" ht="15" hidden="false" customHeight="true" outlineLevel="0" collapsed="false">
      <c r="A847" s="8" t="s">
        <v>238</v>
      </c>
      <c r="B847" s="7" t="s">
        <v>567</v>
      </c>
      <c r="C847" s="7" t="s">
        <v>297</v>
      </c>
      <c r="D847" s="7" t="n">
        <v>1</v>
      </c>
      <c r="E847" s="7" t="n">
        <v>1</v>
      </c>
      <c r="F847" s="7" t="n">
        <v>2</v>
      </c>
      <c r="G847" s="7" t="s">
        <v>6902</v>
      </c>
      <c r="H847" s="7" t="s">
        <v>6902</v>
      </c>
    </row>
    <row r="848" customFormat="false" ht="15" hidden="false" customHeight="true" outlineLevel="0" collapsed="false">
      <c r="A848" s="8" t="s">
        <v>238</v>
      </c>
      <c r="B848" s="7" t="s">
        <v>9091</v>
      </c>
      <c r="C848" s="7" t="s">
        <v>297</v>
      </c>
      <c r="D848" s="7" t="n">
        <v>1</v>
      </c>
      <c r="E848" s="7" t="n">
        <v>1</v>
      </c>
      <c r="F848" s="7" t="n">
        <v>1</v>
      </c>
      <c r="G848" s="7" t="s">
        <v>9093</v>
      </c>
      <c r="H848" s="7" t="s">
        <v>9093</v>
      </c>
    </row>
    <row r="849" customFormat="false" ht="15" hidden="false" customHeight="true" outlineLevel="0" collapsed="false">
      <c r="A849" s="8" t="s">
        <v>558</v>
      </c>
      <c r="B849" s="7" t="s">
        <v>9175</v>
      </c>
      <c r="C849" s="7" t="s">
        <v>102</v>
      </c>
      <c r="D849" s="7" t="n">
        <v>1</v>
      </c>
      <c r="E849" s="7" t="n">
        <v>1</v>
      </c>
      <c r="F849" s="7" t="n">
        <v>1</v>
      </c>
      <c r="G849" s="7" t="s">
        <v>9177</v>
      </c>
      <c r="H849" s="7" t="s">
        <v>9177</v>
      </c>
    </row>
    <row r="850" customFormat="false" ht="15" hidden="false" customHeight="true" outlineLevel="0" collapsed="false">
      <c r="A850" s="8" t="s">
        <v>558</v>
      </c>
      <c r="B850" s="7" t="s">
        <v>9180</v>
      </c>
      <c r="C850" s="7" t="s">
        <v>102</v>
      </c>
      <c r="D850" s="7" t="n">
        <v>1</v>
      </c>
      <c r="E850" s="7" t="n">
        <v>1</v>
      </c>
      <c r="F850" s="7" t="n">
        <v>2</v>
      </c>
      <c r="G850" s="7" t="s">
        <v>9182</v>
      </c>
      <c r="H850" s="7" t="s">
        <v>9182</v>
      </c>
    </row>
    <row r="851" customFormat="false" ht="15" hidden="false" customHeight="true" outlineLevel="0" collapsed="false">
      <c r="A851" s="8" t="s">
        <v>558</v>
      </c>
      <c r="B851" s="8" t="s">
        <v>1747</v>
      </c>
      <c r="C851" s="7" t="s">
        <v>102</v>
      </c>
      <c r="D851" s="7" t="n">
        <v>1</v>
      </c>
      <c r="E851" s="7" t="n">
        <v>1</v>
      </c>
      <c r="F851" s="7" t="n">
        <v>3</v>
      </c>
      <c r="G851" s="7" t="s">
        <v>7098</v>
      </c>
      <c r="H851" s="7" t="s">
        <v>7098</v>
      </c>
    </row>
    <row r="852" customFormat="false" ht="15" hidden="false" customHeight="true" outlineLevel="0" collapsed="false">
      <c r="A852" s="8" t="s">
        <v>558</v>
      </c>
      <c r="B852" s="7" t="s">
        <v>9192</v>
      </c>
      <c r="C852" s="7" t="s">
        <v>102</v>
      </c>
      <c r="D852" s="7" t="n">
        <v>1</v>
      </c>
      <c r="E852" s="7" t="n">
        <v>1</v>
      </c>
      <c r="F852" s="7" t="n">
        <v>3</v>
      </c>
      <c r="G852" s="7" t="s">
        <v>9194</v>
      </c>
      <c r="H852" s="7" t="s">
        <v>9194</v>
      </c>
    </row>
    <row r="853" customFormat="false" ht="15" hidden="false" customHeight="true" outlineLevel="0" collapsed="false">
      <c r="A853" s="8" t="s">
        <v>558</v>
      </c>
      <c r="B853" s="7" t="s">
        <v>6476</v>
      </c>
      <c r="C853" s="7" t="s">
        <v>102</v>
      </c>
      <c r="D853" s="7" t="n">
        <v>1</v>
      </c>
      <c r="E853" s="7" t="n">
        <v>1</v>
      </c>
      <c r="F853" s="7" t="n">
        <v>2</v>
      </c>
      <c r="G853" s="7" t="s">
        <v>9200</v>
      </c>
      <c r="H853" s="7" t="s">
        <v>9200</v>
      </c>
    </row>
    <row r="854" customFormat="false" ht="15" hidden="false" customHeight="true" outlineLevel="0" collapsed="false">
      <c r="A854" s="8" t="s">
        <v>558</v>
      </c>
      <c r="B854" s="7" t="s">
        <v>478</v>
      </c>
      <c r="C854" s="7" t="s">
        <v>102</v>
      </c>
      <c r="D854" s="7" t="n">
        <v>1</v>
      </c>
      <c r="E854" s="7" t="n">
        <v>1</v>
      </c>
      <c r="F854" s="7" t="n">
        <v>3</v>
      </c>
      <c r="G854" s="7" t="s">
        <v>9206</v>
      </c>
      <c r="H854" s="7" t="s">
        <v>9206</v>
      </c>
    </row>
    <row r="855" customFormat="false" ht="15" hidden="false" customHeight="true" outlineLevel="0" collapsed="false">
      <c r="A855" s="8" t="s">
        <v>558</v>
      </c>
      <c r="B855" s="7" t="s">
        <v>613</v>
      </c>
      <c r="C855" s="7" t="s">
        <v>102</v>
      </c>
      <c r="D855" s="7" t="n">
        <v>1</v>
      </c>
      <c r="E855" s="7" t="n">
        <v>1</v>
      </c>
      <c r="F855" s="7" t="n">
        <v>3</v>
      </c>
      <c r="G855" s="7" t="s">
        <v>5004</v>
      </c>
      <c r="H855" s="7" t="s">
        <v>5004</v>
      </c>
    </row>
    <row r="856" customFormat="false" ht="15" hidden="false" customHeight="true" outlineLevel="0" collapsed="false">
      <c r="A856" s="8" t="s">
        <v>558</v>
      </c>
      <c r="B856" s="7" t="s">
        <v>567</v>
      </c>
      <c r="C856" s="7" t="s">
        <v>102</v>
      </c>
      <c r="D856" s="7" t="n">
        <v>1</v>
      </c>
      <c r="E856" s="7" t="n">
        <v>1</v>
      </c>
      <c r="F856" s="7" t="n">
        <v>3</v>
      </c>
      <c r="G856" s="7" t="s">
        <v>6873</v>
      </c>
      <c r="H856" s="7" t="s">
        <v>6873</v>
      </c>
    </row>
    <row r="857" customFormat="false" ht="15" hidden="false" customHeight="true" outlineLevel="0" collapsed="false">
      <c r="A857" s="8" t="s">
        <v>558</v>
      </c>
      <c r="B857" s="7" t="s">
        <v>291</v>
      </c>
      <c r="C857" s="7" t="s">
        <v>297</v>
      </c>
      <c r="D857" s="7" t="n">
        <v>1</v>
      </c>
      <c r="E857" s="7" t="n">
        <v>1</v>
      </c>
      <c r="F857" s="7" t="n">
        <v>1</v>
      </c>
      <c r="G857" s="7" t="s">
        <v>9241</v>
      </c>
      <c r="H857" s="7" t="s">
        <v>9241</v>
      </c>
    </row>
    <row r="858" customFormat="false" ht="15" hidden="false" customHeight="true" outlineLevel="0" collapsed="false">
      <c r="A858" s="8" t="s">
        <v>1192</v>
      </c>
      <c r="B858" s="7" t="s">
        <v>9282</v>
      </c>
      <c r="C858" s="7" t="s">
        <v>102</v>
      </c>
      <c r="D858" s="7" t="n">
        <v>1</v>
      </c>
      <c r="E858" s="7" t="n">
        <v>1</v>
      </c>
      <c r="F858" s="7" t="n">
        <v>2</v>
      </c>
      <c r="G858" s="7" t="s">
        <v>9284</v>
      </c>
      <c r="H858" s="7" t="s">
        <v>9284</v>
      </c>
    </row>
    <row r="859" customFormat="false" ht="15" hidden="false" customHeight="true" outlineLevel="0" collapsed="false">
      <c r="A859" s="8" t="s">
        <v>1192</v>
      </c>
      <c r="B859" s="8" t="s">
        <v>9291</v>
      </c>
      <c r="C859" s="7" t="s">
        <v>102</v>
      </c>
      <c r="D859" s="7" t="n">
        <v>1</v>
      </c>
      <c r="E859" s="7" t="n">
        <v>1</v>
      </c>
      <c r="F859" s="7" t="n">
        <v>3</v>
      </c>
      <c r="G859" s="7" t="s">
        <v>9293</v>
      </c>
      <c r="H859" s="7" t="s">
        <v>9293</v>
      </c>
    </row>
    <row r="860" customFormat="false" ht="15" hidden="false" customHeight="true" outlineLevel="0" collapsed="false">
      <c r="A860" s="8" t="s">
        <v>1192</v>
      </c>
      <c r="B860" s="7" t="s">
        <v>9298</v>
      </c>
      <c r="C860" s="7" t="s">
        <v>102</v>
      </c>
      <c r="D860" s="7" t="n">
        <v>1</v>
      </c>
      <c r="E860" s="7" t="n">
        <v>1</v>
      </c>
      <c r="F860" s="7" t="n">
        <v>3</v>
      </c>
      <c r="G860" s="7" t="s">
        <v>9300</v>
      </c>
      <c r="H860" s="7" t="s">
        <v>9300</v>
      </c>
    </row>
    <row r="861" customFormat="false" ht="15" hidden="false" customHeight="true" outlineLevel="0" collapsed="false">
      <c r="A861" s="8" t="s">
        <v>1192</v>
      </c>
      <c r="B861" s="7" t="s">
        <v>567</v>
      </c>
      <c r="C861" s="7" t="s">
        <v>102</v>
      </c>
      <c r="D861" s="7" t="n">
        <v>1</v>
      </c>
      <c r="E861" s="7" t="n">
        <v>1</v>
      </c>
      <c r="F861" s="7" t="n">
        <v>3</v>
      </c>
      <c r="G861" s="7" t="s">
        <v>6848</v>
      </c>
      <c r="H861" s="7" t="s">
        <v>6848</v>
      </c>
    </row>
    <row r="862" customFormat="false" ht="15" hidden="false" customHeight="true" outlineLevel="0" collapsed="false">
      <c r="A862" s="7" t="s">
        <v>733</v>
      </c>
      <c r="B862" s="7" t="s">
        <v>4486</v>
      </c>
      <c r="C862" s="7" t="s">
        <v>102</v>
      </c>
      <c r="D862" s="7" t="n">
        <v>1</v>
      </c>
      <c r="E862" s="7" t="n">
        <v>1</v>
      </c>
      <c r="F862" s="7" t="n">
        <v>2</v>
      </c>
      <c r="G862" s="7" t="s">
        <v>9327</v>
      </c>
      <c r="H862" s="7" t="s">
        <v>9327</v>
      </c>
    </row>
    <row r="863" customFormat="false" ht="15" hidden="false" customHeight="true" outlineLevel="0" collapsed="false">
      <c r="A863" s="7" t="s">
        <v>733</v>
      </c>
      <c r="B863" s="7" t="s">
        <v>726</v>
      </c>
      <c r="C863" s="7" t="s">
        <v>102</v>
      </c>
      <c r="D863" s="7" t="n">
        <v>1</v>
      </c>
      <c r="E863" s="7" t="n">
        <v>1</v>
      </c>
      <c r="F863" s="7" t="n">
        <v>3</v>
      </c>
      <c r="G863" s="7" t="s">
        <v>1249</v>
      </c>
      <c r="H863" s="7" t="s">
        <v>1249</v>
      </c>
    </row>
    <row r="864" customFormat="false" ht="15" hidden="false" customHeight="true" outlineLevel="0" collapsed="false">
      <c r="A864" s="7" t="s">
        <v>733</v>
      </c>
      <c r="B864" s="7" t="s">
        <v>611</v>
      </c>
      <c r="C864" s="7" t="s">
        <v>102</v>
      </c>
      <c r="D864" s="7" t="n">
        <v>1</v>
      </c>
      <c r="E864" s="7" t="n">
        <v>1</v>
      </c>
      <c r="F864" s="7" t="n">
        <v>2</v>
      </c>
      <c r="G864" s="7" t="s">
        <v>735</v>
      </c>
      <c r="H864" s="7" t="s">
        <v>735</v>
      </c>
    </row>
    <row r="865" customFormat="false" ht="15" hidden="false" customHeight="true" outlineLevel="0" collapsed="false">
      <c r="A865" s="7" t="s">
        <v>733</v>
      </c>
      <c r="B865" s="7" t="s">
        <v>709</v>
      </c>
      <c r="C865" s="7" t="s">
        <v>102</v>
      </c>
      <c r="D865" s="7" t="n">
        <v>1</v>
      </c>
      <c r="E865" s="7" t="n">
        <v>1</v>
      </c>
      <c r="F865" s="7" t="n">
        <v>3</v>
      </c>
      <c r="G865" s="7" t="s">
        <v>5421</v>
      </c>
      <c r="H865" s="7" t="s">
        <v>5421</v>
      </c>
    </row>
    <row r="866" customFormat="false" ht="15" hidden="false" customHeight="true" outlineLevel="0" collapsed="false">
      <c r="A866" s="7" t="s">
        <v>733</v>
      </c>
      <c r="B866" s="7" t="s">
        <v>718</v>
      </c>
      <c r="C866" s="7" t="s">
        <v>102</v>
      </c>
      <c r="D866" s="7" t="n">
        <v>1</v>
      </c>
      <c r="E866" s="7" t="n">
        <v>1</v>
      </c>
      <c r="F866" s="7" t="n">
        <v>3</v>
      </c>
      <c r="G866" s="7" t="s">
        <v>8090</v>
      </c>
      <c r="H866" s="7" t="s">
        <v>8090</v>
      </c>
    </row>
    <row r="867" customFormat="false" ht="15" hidden="false" customHeight="true" outlineLevel="0" collapsed="false">
      <c r="A867" s="8" t="s">
        <v>1747</v>
      </c>
      <c r="B867" s="7" t="s">
        <v>9354</v>
      </c>
      <c r="C867" s="7" t="s">
        <v>102</v>
      </c>
      <c r="D867" s="7" t="n">
        <v>1</v>
      </c>
      <c r="E867" s="7" t="n">
        <v>1</v>
      </c>
      <c r="F867" s="7" t="n">
        <v>2</v>
      </c>
      <c r="G867" s="7" t="s">
        <v>9356</v>
      </c>
      <c r="H867" s="7" t="s">
        <v>9356</v>
      </c>
    </row>
    <row r="868" customFormat="false" ht="15" hidden="false" customHeight="true" outlineLevel="0" collapsed="false">
      <c r="A868" s="8" t="s">
        <v>1747</v>
      </c>
      <c r="B868" s="7" t="s">
        <v>253</v>
      </c>
      <c r="C868" s="7" t="s">
        <v>102</v>
      </c>
      <c r="D868" s="7" t="n">
        <v>1</v>
      </c>
      <c r="E868" s="7" t="n">
        <v>1</v>
      </c>
      <c r="F868" s="7" t="n">
        <v>2</v>
      </c>
      <c r="G868" s="7" t="s">
        <v>7783</v>
      </c>
      <c r="H868" s="7" t="s">
        <v>7783</v>
      </c>
    </row>
    <row r="869" customFormat="false" ht="15" hidden="false" customHeight="true" outlineLevel="0" collapsed="false">
      <c r="A869" s="8" t="s">
        <v>1747</v>
      </c>
      <c r="B869" s="7" t="s">
        <v>7491</v>
      </c>
      <c r="C869" s="7" t="s">
        <v>102</v>
      </c>
      <c r="D869" s="7" t="n">
        <v>1</v>
      </c>
      <c r="E869" s="7" t="n">
        <v>1</v>
      </c>
      <c r="F869" s="7" t="n">
        <v>2</v>
      </c>
      <c r="G869" s="7" t="s">
        <v>7664</v>
      </c>
      <c r="H869" s="7" t="s">
        <v>7664</v>
      </c>
    </row>
    <row r="870" customFormat="false" ht="15" hidden="false" customHeight="true" outlineLevel="0" collapsed="false">
      <c r="A870" s="8" t="s">
        <v>1747</v>
      </c>
      <c r="B870" s="7" t="s">
        <v>8481</v>
      </c>
      <c r="C870" s="7" t="s">
        <v>102</v>
      </c>
      <c r="D870" s="7" t="n">
        <v>1</v>
      </c>
      <c r="E870" s="7" t="n">
        <v>1</v>
      </c>
      <c r="F870" s="7" t="n">
        <v>2</v>
      </c>
      <c r="G870" s="7" t="s">
        <v>9363</v>
      </c>
      <c r="H870" s="7" t="s">
        <v>9363</v>
      </c>
    </row>
    <row r="871" customFormat="false" ht="15" hidden="false" customHeight="true" outlineLevel="0" collapsed="false">
      <c r="A871" s="8" t="s">
        <v>1747</v>
      </c>
      <c r="B871" s="7" t="s">
        <v>2553</v>
      </c>
      <c r="C871" s="7" t="s">
        <v>102</v>
      </c>
      <c r="D871" s="7" t="n">
        <v>1</v>
      </c>
      <c r="E871" s="7" t="n">
        <v>1</v>
      </c>
      <c r="F871" s="7" t="n">
        <v>3</v>
      </c>
      <c r="G871" s="7" t="s">
        <v>9368</v>
      </c>
      <c r="H871" s="7" t="s">
        <v>9368</v>
      </c>
    </row>
    <row r="872" customFormat="false" ht="15" hidden="false" customHeight="true" outlineLevel="0" collapsed="false">
      <c r="A872" s="8" t="s">
        <v>1747</v>
      </c>
      <c r="B872" s="7" t="s">
        <v>1739</v>
      </c>
      <c r="C872" s="7" t="s">
        <v>102</v>
      </c>
      <c r="D872" s="7" t="n">
        <v>1</v>
      </c>
      <c r="E872" s="7" t="n">
        <v>1</v>
      </c>
      <c r="F872" s="7" t="n">
        <v>3</v>
      </c>
      <c r="G872" s="7" t="s">
        <v>3637</v>
      </c>
      <c r="H872" s="7" t="s">
        <v>3637</v>
      </c>
    </row>
    <row r="873" customFormat="false" ht="15" hidden="false" customHeight="true" outlineLevel="0" collapsed="false">
      <c r="A873" s="8" t="s">
        <v>1747</v>
      </c>
      <c r="B873" s="7" t="s">
        <v>1754</v>
      </c>
      <c r="C873" s="7" t="s">
        <v>102</v>
      </c>
      <c r="D873" s="7" t="n">
        <v>1</v>
      </c>
      <c r="E873" s="7" t="n">
        <v>1</v>
      </c>
      <c r="F873" s="7" t="n">
        <v>2</v>
      </c>
      <c r="G873" s="7" t="s">
        <v>6175</v>
      </c>
      <c r="H873" s="7" t="s">
        <v>6175</v>
      </c>
    </row>
    <row r="874" customFormat="false" ht="15" hidden="false" customHeight="true" outlineLevel="0" collapsed="false">
      <c r="A874" s="8" t="s">
        <v>1747</v>
      </c>
      <c r="B874" s="7" t="s">
        <v>1721</v>
      </c>
      <c r="C874" s="7" t="s">
        <v>102</v>
      </c>
      <c r="D874" s="7" t="n">
        <v>1</v>
      </c>
      <c r="E874" s="7" t="n">
        <v>1</v>
      </c>
      <c r="F874" s="7" t="n">
        <v>2</v>
      </c>
      <c r="G874" s="7" t="s">
        <v>7680</v>
      </c>
      <c r="H874" s="7" t="s">
        <v>7680</v>
      </c>
    </row>
    <row r="875" customFormat="false" ht="15" hidden="false" customHeight="true" outlineLevel="0" collapsed="false">
      <c r="A875" s="8" t="s">
        <v>1747</v>
      </c>
      <c r="B875" s="7" t="s">
        <v>1432</v>
      </c>
      <c r="C875" s="7" t="s">
        <v>102</v>
      </c>
      <c r="D875" s="7" t="n">
        <v>1</v>
      </c>
      <c r="E875" s="7" t="n">
        <v>1</v>
      </c>
      <c r="F875" s="7" t="n">
        <v>2</v>
      </c>
      <c r="G875" s="7" t="s">
        <v>1749</v>
      </c>
      <c r="H875" s="7" t="s">
        <v>1749</v>
      </c>
    </row>
    <row r="876" customFormat="false" ht="15" hidden="false" customHeight="true" outlineLevel="0" collapsed="false">
      <c r="A876" s="8" t="s">
        <v>1747</v>
      </c>
      <c r="B876" s="7" t="s">
        <v>1711</v>
      </c>
      <c r="C876" s="7" t="s">
        <v>102</v>
      </c>
      <c r="D876" s="7" t="n">
        <v>1</v>
      </c>
      <c r="E876" s="7" t="n">
        <v>1</v>
      </c>
      <c r="F876" s="7" t="n">
        <v>3</v>
      </c>
      <c r="G876" s="7" t="s">
        <v>8497</v>
      </c>
      <c r="H876" s="7" t="s">
        <v>8497</v>
      </c>
    </row>
    <row r="877" customFormat="false" ht="15" hidden="false" customHeight="true" outlineLevel="0" collapsed="false">
      <c r="A877" s="8" t="s">
        <v>3690</v>
      </c>
      <c r="B877" s="7" t="s">
        <v>2904</v>
      </c>
      <c r="C877" s="7" t="s">
        <v>297</v>
      </c>
      <c r="D877" s="7" t="n">
        <v>1</v>
      </c>
      <c r="E877" s="7" t="n">
        <v>1</v>
      </c>
      <c r="F877" s="7" t="n">
        <v>1</v>
      </c>
      <c r="G877" s="7" t="s">
        <v>9385</v>
      </c>
      <c r="H877" s="7" t="s">
        <v>9385</v>
      </c>
    </row>
    <row r="878" customFormat="false" ht="15" hidden="false" customHeight="true" outlineLevel="0" collapsed="false">
      <c r="A878" s="8" t="s">
        <v>3690</v>
      </c>
      <c r="B878" s="8" t="s">
        <v>9388</v>
      </c>
      <c r="C878" s="7" t="s">
        <v>297</v>
      </c>
      <c r="D878" s="7" t="n">
        <v>1</v>
      </c>
      <c r="E878" s="7" t="n">
        <v>1</v>
      </c>
      <c r="F878" s="7" t="n">
        <v>1</v>
      </c>
      <c r="G878" s="7" t="s">
        <v>9390</v>
      </c>
      <c r="H878" s="7" t="s">
        <v>9390</v>
      </c>
    </row>
    <row r="879" customFormat="false" ht="15" hidden="false" customHeight="true" outlineLevel="0" collapsed="false">
      <c r="A879" s="8" t="s">
        <v>3690</v>
      </c>
      <c r="B879" s="8" t="s">
        <v>9408</v>
      </c>
      <c r="C879" s="7" t="s">
        <v>102</v>
      </c>
      <c r="D879" s="7" t="n">
        <v>1</v>
      </c>
      <c r="E879" s="7" t="n">
        <v>1</v>
      </c>
      <c r="F879" s="7" t="n">
        <v>3</v>
      </c>
      <c r="G879" s="7" t="s">
        <v>9410</v>
      </c>
      <c r="H879" s="7" t="s">
        <v>9410</v>
      </c>
    </row>
    <row r="880" customFormat="false" ht="15" hidden="false" customHeight="true" outlineLevel="0" collapsed="false">
      <c r="A880" s="8" t="s">
        <v>3690</v>
      </c>
      <c r="B880" s="8" t="s">
        <v>9419</v>
      </c>
      <c r="C880" s="7" t="s">
        <v>102</v>
      </c>
      <c r="D880" s="7" t="n">
        <v>1</v>
      </c>
      <c r="E880" s="7" t="n">
        <v>1</v>
      </c>
      <c r="F880" s="7" t="n">
        <v>3</v>
      </c>
      <c r="G880" s="7" t="s">
        <v>9421</v>
      </c>
      <c r="H880" s="7" t="s">
        <v>9421</v>
      </c>
    </row>
    <row r="881" customFormat="false" ht="15" hidden="false" customHeight="true" outlineLevel="0" collapsed="false">
      <c r="A881" s="8" t="s">
        <v>3690</v>
      </c>
      <c r="B881" s="7" t="s">
        <v>9429</v>
      </c>
      <c r="C881" s="7" t="s">
        <v>102</v>
      </c>
      <c r="D881" s="7" t="n">
        <v>1</v>
      </c>
      <c r="E881" s="7" t="n">
        <v>1</v>
      </c>
      <c r="F881" s="7" t="n">
        <v>2</v>
      </c>
      <c r="G881" s="7" t="s">
        <v>9431</v>
      </c>
      <c r="H881" s="7" t="s">
        <v>9431</v>
      </c>
    </row>
    <row r="882" customFormat="false" ht="15" hidden="false" customHeight="true" outlineLevel="0" collapsed="false">
      <c r="A882" s="8" t="s">
        <v>3690</v>
      </c>
      <c r="B882" s="7" t="s">
        <v>253</v>
      </c>
      <c r="C882" s="7" t="s">
        <v>102</v>
      </c>
      <c r="D882" s="7" t="n">
        <v>1</v>
      </c>
      <c r="E882" s="7" t="n">
        <v>1</v>
      </c>
      <c r="F882" s="7" t="n">
        <v>3</v>
      </c>
      <c r="G882" s="7" t="s">
        <v>7773</v>
      </c>
      <c r="H882" s="7" t="s">
        <v>7773</v>
      </c>
    </row>
    <row r="883" customFormat="false" ht="15" hidden="false" customHeight="true" outlineLevel="0" collapsed="false">
      <c r="A883" s="8" t="s">
        <v>3690</v>
      </c>
      <c r="B883" s="7" t="s">
        <v>2553</v>
      </c>
      <c r="C883" s="7" t="s">
        <v>102</v>
      </c>
      <c r="D883" s="7" t="n">
        <v>1</v>
      </c>
      <c r="E883" s="7" t="n">
        <v>1</v>
      </c>
      <c r="F883" s="7" t="n">
        <v>3</v>
      </c>
      <c r="G883" s="7" t="s">
        <v>9438</v>
      </c>
      <c r="H883" s="7" t="s">
        <v>9438</v>
      </c>
    </row>
    <row r="884" customFormat="false" ht="15" hidden="false" customHeight="true" outlineLevel="0" collapsed="false">
      <c r="A884" s="8" t="s">
        <v>3690</v>
      </c>
      <c r="B884" s="7" t="s">
        <v>2926</v>
      </c>
      <c r="C884" s="7" t="s">
        <v>102</v>
      </c>
      <c r="D884" s="7" t="n">
        <v>1</v>
      </c>
      <c r="E884" s="7" t="n">
        <v>1</v>
      </c>
      <c r="F884" s="7" t="n">
        <v>3</v>
      </c>
      <c r="G884" s="7" t="s">
        <v>9448</v>
      </c>
      <c r="H884" s="7" t="s">
        <v>9448</v>
      </c>
    </row>
    <row r="885" customFormat="false" ht="15" hidden="false" customHeight="true" outlineLevel="0" collapsed="false">
      <c r="A885" s="8" t="s">
        <v>3690</v>
      </c>
      <c r="B885" s="8" t="s">
        <v>1192</v>
      </c>
      <c r="C885" s="7" t="s">
        <v>102</v>
      </c>
      <c r="D885" s="7" t="n">
        <v>1</v>
      </c>
      <c r="E885" s="7" t="n">
        <v>1</v>
      </c>
      <c r="F885" s="7" t="n">
        <v>3</v>
      </c>
      <c r="G885" s="7" t="s">
        <v>9312</v>
      </c>
      <c r="H885" s="7" t="s">
        <v>9312</v>
      </c>
    </row>
    <row r="886" customFormat="false" ht="15" hidden="false" customHeight="true" outlineLevel="0" collapsed="false">
      <c r="A886" s="8" t="s">
        <v>3690</v>
      </c>
      <c r="B886" s="7" t="s">
        <v>9465</v>
      </c>
      <c r="C886" s="7" t="s">
        <v>297</v>
      </c>
      <c r="D886" s="7" t="n">
        <v>1</v>
      </c>
      <c r="E886" s="7" t="n">
        <v>1</v>
      </c>
      <c r="F886" s="7" t="n">
        <v>1</v>
      </c>
      <c r="G886" s="7" t="s">
        <v>9467</v>
      </c>
      <c r="H886" s="7" t="s">
        <v>9467</v>
      </c>
    </row>
    <row r="887" customFormat="false" ht="15" hidden="false" customHeight="true" outlineLevel="0" collapsed="false">
      <c r="A887" s="8" t="s">
        <v>3690</v>
      </c>
      <c r="B887" s="8" t="s">
        <v>9473</v>
      </c>
      <c r="C887" s="7" t="s">
        <v>297</v>
      </c>
      <c r="D887" s="7" t="n">
        <v>1</v>
      </c>
      <c r="E887" s="7" t="n">
        <v>1</v>
      </c>
      <c r="F887" s="7" t="n">
        <v>1</v>
      </c>
      <c r="G887" s="7" t="s">
        <v>9475</v>
      </c>
      <c r="H887" s="7" t="s">
        <v>9475</v>
      </c>
    </row>
    <row r="888" customFormat="false" ht="15" hidden="false" customHeight="true" outlineLevel="0" collapsed="false">
      <c r="A888" s="8" t="s">
        <v>3690</v>
      </c>
      <c r="B888" s="7" t="s">
        <v>9478</v>
      </c>
      <c r="C888" s="7" t="s">
        <v>297</v>
      </c>
      <c r="D888" s="7" t="n">
        <v>1</v>
      </c>
      <c r="E888" s="7" t="n">
        <v>1</v>
      </c>
      <c r="F888" s="7" t="n">
        <v>1</v>
      </c>
      <c r="G888" s="7" t="s">
        <v>9480</v>
      </c>
      <c r="H888" s="7" t="s">
        <v>9480</v>
      </c>
    </row>
    <row r="889" customFormat="false" ht="15" hidden="false" customHeight="true" outlineLevel="0" collapsed="false">
      <c r="A889" s="8" t="s">
        <v>3690</v>
      </c>
      <c r="B889" s="8" t="s">
        <v>9483</v>
      </c>
      <c r="C889" s="7" t="s">
        <v>297</v>
      </c>
      <c r="D889" s="7" t="n">
        <v>1</v>
      </c>
      <c r="E889" s="7" t="n">
        <v>1</v>
      </c>
      <c r="F889" s="7" t="n">
        <v>1</v>
      </c>
      <c r="G889" s="7" t="s">
        <v>9485</v>
      </c>
      <c r="H889" s="7" t="s">
        <v>9485</v>
      </c>
    </row>
    <row r="890" customFormat="false" ht="15" hidden="false" customHeight="true" outlineLevel="0" collapsed="false">
      <c r="A890" s="8" t="s">
        <v>3690</v>
      </c>
      <c r="B890" s="7" t="s">
        <v>9488</v>
      </c>
      <c r="C890" s="7" t="s">
        <v>297</v>
      </c>
      <c r="D890" s="7" t="n">
        <v>1</v>
      </c>
      <c r="E890" s="7" t="n">
        <v>1</v>
      </c>
      <c r="F890" s="7" t="n">
        <v>1</v>
      </c>
      <c r="G890" s="7" t="s">
        <v>9490</v>
      </c>
      <c r="H890" s="7" t="s">
        <v>9490</v>
      </c>
    </row>
    <row r="891" customFormat="false" ht="15" hidden="false" customHeight="true" outlineLevel="0" collapsed="false">
      <c r="A891" s="8" t="s">
        <v>3690</v>
      </c>
      <c r="B891" s="8" t="s">
        <v>9492</v>
      </c>
      <c r="C891" s="7" t="s">
        <v>297</v>
      </c>
      <c r="D891" s="7" t="n">
        <v>1</v>
      </c>
      <c r="E891" s="7" t="n">
        <v>1</v>
      </c>
      <c r="F891" s="7" t="n">
        <v>1</v>
      </c>
      <c r="G891" s="7" t="s">
        <v>9494</v>
      </c>
      <c r="H891" s="7" t="s">
        <v>9494</v>
      </c>
    </row>
    <row r="892" customFormat="false" ht="15" hidden="false" customHeight="true" outlineLevel="0" collapsed="false">
      <c r="A892" s="8" t="s">
        <v>3690</v>
      </c>
      <c r="B892" s="7" t="s">
        <v>9496</v>
      </c>
      <c r="C892" s="7" t="s">
        <v>297</v>
      </c>
      <c r="D892" s="7" t="n">
        <v>1</v>
      </c>
      <c r="E892" s="7" t="n">
        <v>1</v>
      </c>
      <c r="F892" s="7" t="n">
        <v>1</v>
      </c>
      <c r="G892" s="7" t="s">
        <v>9498</v>
      </c>
      <c r="H892" s="7" t="s">
        <v>9498</v>
      </c>
    </row>
    <row r="893" customFormat="false" ht="15" hidden="false" customHeight="true" outlineLevel="0" collapsed="false">
      <c r="A893" s="8" t="s">
        <v>3690</v>
      </c>
      <c r="B893" s="8" t="s">
        <v>9501</v>
      </c>
      <c r="C893" s="7" t="s">
        <v>297</v>
      </c>
      <c r="D893" s="7" t="n">
        <v>1</v>
      </c>
      <c r="E893" s="7" t="n">
        <v>1</v>
      </c>
      <c r="F893" s="7" t="n">
        <v>1</v>
      </c>
      <c r="G893" s="7" t="s">
        <v>9503</v>
      </c>
      <c r="H893" s="7" t="s">
        <v>9503</v>
      </c>
    </row>
    <row r="894" customFormat="false" ht="15" hidden="false" customHeight="true" outlineLevel="0" collapsed="false">
      <c r="A894" s="8" t="s">
        <v>3690</v>
      </c>
      <c r="B894" s="8" t="s">
        <v>9506</v>
      </c>
      <c r="C894" s="7" t="s">
        <v>297</v>
      </c>
      <c r="D894" s="7" t="n">
        <v>1</v>
      </c>
      <c r="E894" s="7" t="n">
        <v>1</v>
      </c>
      <c r="F894" s="7" t="n">
        <v>1</v>
      </c>
      <c r="G894" s="7" t="s">
        <v>9508</v>
      </c>
      <c r="H894" s="7" t="s">
        <v>9508</v>
      </c>
    </row>
    <row r="895" customFormat="false" ht="15" hidden="false" customHeight="true" outlineLevel="0" collapsed="false">
      <c r="A895" s="8" t="s">
        <v>3690</v>
      </c>
      <c r="B895" s="7" t="s">
        <v>9510</v>
      </c>
      <c r="C895" s="7" t="s">
        <v>297</v>
      </c>
      <c r="D895" s="7" t="n">
        <v>1</v>
      </c>
      <c r="E895" s="7" t="n">
        <v>1</v>
      </c>
      <c r="F895" s="7" t="n">
        <v>1</v>
      </c>
      <c r="G895" s="7" t="s">
        <v>9512</v>
      </c>
      <c r="H895" s="7" t="s">
        <v>9512</v>
      </c>
    </row>
    <row r="896" customFormat="false" ht="15" hidden="false" customHeight="true" outlineLevel="0" collapsed="false">
      <c r="A896" s="8" t="s">
        <v>3690</v>
      </c>
      <c r="B896" s="7" t="s">
        <v>9515</v>
      </c>
      <c r="C896" s="7" t="s">
        <v>297</v>
      </c>
      <c r="D896" s="7" t="n">
        <v>1</v>
      </c>
      <c r="E896" s="7" t="n">
        <v>1</v>
      </c>
      <c r="F896" s="7" t="n">
        <v>2</v>
      </c>
      <c r="G896" s="7" t="s">
        <v>9517</v>
      </c>
      <c r="H896" s="7" t="s">
        <v>9517</v>
      </c>
    </row>
    <row r="897" customFormat="false" ht="15" hidden="false" customHeight="true" outlineLevel="0" collapsed="false">
      <c r="A897" s="8" t="s">
        <v>3690</v>
      </c>
      <c r="B897" s="7" t="s">
        <v>9523</v>
      </c>
      <c r="C897" s="7" t="s">
        <v>297</v>
      </c>
      <c r="D897" s="7" t="n">
        <v>1</v>
      </c>
      <c r="E897" s="7" t="n">
        <v>1</v>
      </c>
      <c r="F897" s="7" t="n">
        <v>1</v>
      </c>
      <c r="G897" s="7" t="s">
        <v>9525</v>
      </c>
      <c r="H897" s="7" t="s">
        <v>9525</v>
      </c>
    </row>
    <row r="898" customFormat="false" ht="15" hidden="false" customHeight="true" outlineLevel="0" collapsed="false">
      <c r="A898" s="8" t="s">
        <v>3690</v>
      </c>
      <c r="B898" s="8" t="s">
        <v>9531</v>
      </c>
      <c r="C898" s="7" t="s">
        <v>297</v>
      </c>
      <c r="D898" s="7" t="n">
        <v>1</v>
      </c>
      <c r="E898" s="7" t="n">
        <v>1</v>
      </c>
      <c r="F898" s="7" t="n">
        <v>1</v>
      </c>
      <c r="G898" s="7" t="s">
        <v>9533</v>
      </c>
      <c r="H898" s="7" t="s">
        <v>9533</v>
      </c>
    </row>
    <row r="899" customFormat="false" ht="15" hidden="false" customHeight="true" outlineLevel="0" collapsed="false">
      <c r="A899" s="8" t="s">
        <v>3690</v>
      </c>
      <c r="B899" s="8" t="s">
        <v>9538</v>
      </c>
      <c r="C899" s="7" t="s">
        <v>297</v>
      </c>
      <c r="D899" s="7" t="n">
        <v>1</v>
      </c>
      <c r="E899" s="7" t="n">
        <v>1</v>
      </c>
      <c r="F899" s="7" t="n">
        <v>1</v>
      </c>
      <c r="G899" s="7" t="s">
        <v>9540</v>
      </c>
      <c r="H899" s="7" t="s">
        <v>9540</v>
      </c>
    </row>
    <row r="900" customFormat="false" ht="15" hidden="false" customHeight="true" outlineLevel="0" collapsed="false">
      <c r="A900" s="8" t="s">
        <v>3690</v>
      </c>
      <c r="B900" s="8" t="s">
        <v>9542</v>
      </c>
      <c r="C900" s="7" t="s">
        <v>297</v>
      </c>
      <c r="D900" s="7" t="n">
        <v>1</v>
      </c>
      <c r="E900" s="7" t="n">
        <v>1</v>
      </c>
      <c r="F900" s="7" t="n">
        <v>1</v>
      </c>
      <c r="G900" s="7" t="s">
        <v>9544</v>
      </c>
      <c r="H900" s="7" t="s">
        <v>9544</v>
      </c>
    </row>
    <row r="901" customFormat="false" ht="15" hidden="false" customHeight="true" outlineLevel="0" collapsed="false">
      <c r="A901" s="8" t="s">
        <v>3690</v>
      </c>
      <c r="B901" s="7" t="s">
        <v>9546</v>
      </c>
      <c r="C901" s="7" t="s">
        <v>297</v>
      </c>
      <c r="D901" s="7" t="n">
        <v>1</v>
      </c>
      <c r="E901" s="7" t="n">
        <v>1</v>
      </c>
      <c r="F901" s="7" t="n">
        <v>1</v>
      </c>
      <c r="G901" s="7" t="s">
        <v>9548</v>
      </c>
      <c r="H901" s="7" t="s">
        <v>9548</v>
      </c>
    </row>
    <row r="902" customFormat="false" ht="15" hidden="false" customHeight="true" outlineLevel="0" collapsed="false">
      <c r="A902" s="8" t="s">
        <v>3690</v>
      </c>
      <c r="B902" s="7" t="s">
        <v>9556</v>
      </c>
      <c r="C902" s="7" t="s">
        <v>297</v>
      </c>
      <c r="D902" s="7" t="n">
        <v>1</v>
      </c>
      <c r="E902" s="7" t="n">
        <v>1</v>
      </c>
      <c r="F902" s="7" t="n">
        <v>1</v>
      </c>
      <c r="G902" s="7" t="s">
        <v>9558</v>
      </c>
      <c r="H902" s="7" t="s">
        <v>9558</v>
      </c>
    </row>
    <row r="903" customFormat="false" ht="15" hidden="false" customHeight="true" outlineLevel="0" collapsed="false">
      <c r="A903" s="8" t="s">
        <v>3690</v>
      </c>
      <c r="B903" s="8" t="s">
        <v>9560</v>
      </c>
      <c r="C903" s="7" t="s">
        <v>297</v>
      </c>
      <c r="D903" s="7" t="n">
        <v>1</v>
      </c>
      <c r="E903" s="7" t="n">
        <v>1</v>
      </c>
      <c r="F903" s="7" t="n">
        <v>1</v>
      </c>
      <c r="G903" s="7" t="s">
        <v>9562</v>
      </c>
      <c r="H903" s="7" t="s">
        <v>9562</v>
      </c>
    </row>
    <row r="904" customFormat="false" ht="15" hidden="false" customHeight="true" outlineLevel="0" collapsed="false">
      <c r="A904" s="8" t="s">
        <v>3690</v>
      </c>
      <c r="B904" s="8" t="s">
        <v>3690</v>
      </c>
      <c r="C904" s="7" t="s">
        <v>297</v>
      </c>
      <c r="D904" s="7" t="n">
        <v>1</v>
      </c>
      <c r="E904" s="7" t="n">
        <v>1</v>
      </c>
      <c r="F904" s="7" t="n">
        <v>1</v>
      </c>
      <c r="G904" s="7" t="s">
        <v>9568</v>
      </c>
      <c r="H904" s="7" t="s">
        <v>9568</v>
      </c>
    </row>
    <row r="905" customFormat="false" ht="15" hidden="false" customHeight="true" outlineLevel="0" collapsed="false">
      <c r="A905" s="8" t="s">
        <v>3690</v>
      </c>
      <c r="B905" s="8" t="s">
        <v>9571</v>
      </c>
      <c r="C905" s="7" t="s">
        <v>297</v>
      </c>
      <c r="D905" s="7" t="n">
        <v>1</v>
      </c>
      <c r="E905" s="7" t="n">
        <v>1</v>
      </c>
      <c r="F905" s="7" t="n">
        <v>2</v>
      </c>
      <c r="G905" s="7" t="s">
        <v>9573</v>
      </c>
      <c r="H905" s="7" t="s">
        <v>9573</v>
      </c>
    </row>
    <row r="906" customFormat="false" ht="15" hidden="false" customHeight="true" outlineLevel="0" collapsed="false">
      <c r="A906" s="8" t="s">
        <v>3690</v>
      </c>
      <c r="B906" s="7" t="s">
        <v>9576</v>
      </c>
      <c r="C906" s="7" t="s">
        <v>297</v>
      </c>
      <c r="D906" s="7" t="n">
        <v>1</v>
      </c>
      <c r="E906" s="7" t="n">
        <v>1</v>
      </c>
      <c r="F906" s="7" t="n">
        <v>1</v>
      </c>
      <c r="G906" s="7" t="s">
        <v>9578</v>
      </c>
      <c r="H906" s="7" t="s">
        <v>9578</v>
      </c>
    </row>
    <row r="907" customFormat="false" ht="15" hidden="false" customHeight="true" outlineLevel="0" collapsed="false">
      <c r="A907" s="8" t="s">
        <v>3690</v>
      </c>
      <c r="B907" s="7" t="s">
        <v>9581</v>
      </c>
      <c r="C907" s="7" t="s">
        <v>297</v>
      </c>
      <c r="D907" s="7" t="n">
        <v>1</v>
      </c>
      <c r="E907" s="7" t="n">
        <v>1</v>
      </c>
      <c r="F907" s="7" t="n">
        <v>1</v>
      </c>
      <c r="G907" s="7" t="s">
        <v>9583</v>
      </c>
      <c r="H907" s="7" t="s">
        <v>9583</v>
      </c>
    </row>
  </sheetData>
  <autoFilter ref="A1:H90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16257</v>
      </c>
      <c r="C1" s="4" t="s">
        <v>16261</v>
      </c>
      <c r="D1" s="4" t="s">
        <v>15438</v>
      </c>
      <c r="E1" s="4" t="s">
        <v>16262</v>
      </c>
      <c r="F1" s="4" t="s">
        <v>16263</v>
      </c>
      <c r="G1" s="4" t="s">
        <v>16264</v>
      </c>
      <c r="H1" s="4" t="s">
        <v>16265</v>
      </c>
      <c r="I1" s="4" t="s">
        <v>16266</v>
      </c>
      <c r="J1" s="4" t="s">
        <v>16267</v>
      </c>
      <c r="K1" s="4" t="s">
        <v>16268</v>
      </c>
      <c r="L1" s="4" t="s">
        <v>16269</v>
      </c>
      <c r="M1" s="4" t="s">
        <v>16270</v>
      </c>
      <c r="N1" s="4" t="s">
        <v>16271</v>
      </c>
      <c r="O1" s="4" t="s">
        <v>16272</v>
      </c>
      <c r="P1" s="4" t="s">
        <v>16273</v>
      </c>
      <c r="R1" s="11" t="s">
        <v>16274</v>
      </c>
    </row>
    <row r="2" customFormat="false" ht="39" hidden="false" customHeight="true" outlineLevel="0" collapsed="false">
      <c r="A2" s="18" t="s">
        <v>567</v>
      </c>
      <c r="B2" s="18" t="n">
        <v>225</v>
      </c>
      <c r="C2" s="18" t="n">
        <v>121</v>
      </c>
      <c r="D2" s="18" t="s">
        <v>16275</v>
      </c>
      <c r="E2" s="18" t="n">
        <v>187</v>
      </c>
      <c r="F2" s="18" t="n">
        <v>38</v>
      </c>
      <c r="G2" s="18" t="s">
        <v>16276</v>
      </c>
      <c r="H2" s="18" t="s">
        <v>16277</v>
      </c>
      <c r="I2" s="18" t="s">
        <v>16278</v>
      </c>
      <c r="J2" s="18" t="s">
        <v>16279</v>
      </c>
      <c r="K2" s="18" t="s">
        <v>16280</v>
      </c>
      <c r="L2" s="18" t="s">
        <v>16281</v>
      </c>
      <c r="M2" s="18" t="s">
        <v>16282</v>
      </c>
      <c r="N2" s="18" t="s">
        <v>16283</v>
      </c>
      <c r="O2" s="18" t="s">
        <v>16284</v>
      </c>
      <c r="P2" s="18" t="s">
        <v>568</v>
      </c>
    </row>
    <row r="3" customFormat="false" ht="26.25" hidden="false" customHeight="true" outlineLevel="0" collapsed="false">
      <c r="A3" s="18" t="s">
        <v>1432</v>
      </c>
      <c r="B3" s="18" t="n">
        <v>211</v>
      </c>
      <c r="C3" s="18" t="n">
        <v>138</v>
      </c>
      <c r="D3" s="18" t="s">
        <v>16285</v>
      </c>
      <c r="E3" s="18" t="n">
        <v>174</v>
      </c>
      <c r="F3" s="18" t="n">
        <v>37</v>
      </c>
      <c r="G3" s="18" t="s">
        <v>16286</v>
      </c>
      <c r="H3" s="18" t="s">
        <v>16287</v>
      </c>
      <c r="I3" s="18" t="s">
        <v>16288</v>
      </c>
      <c r="J3" s="18" t="s">
        <v>16289</v>
      </c>
      <c r="K3" s="18" t="s">
        <v>16290</v>
      </c>
      <c r="L3" s="18" t="s">
        <v>16291</v>
      </c>
      <c r="M3" s="18" t="s">
        <v>16292</v>
      </c>
      <c r="N3" s="18" t="s">
        <v>16293</v>
      </c>
      <c r="O3" s="18" t="s">
        <v>16294</v>
      </c>
      <c r="P3" s="18" t="s">
        <v>1433</v>
      </c>
    </row>
    <row r="4" customFormat="false" ht="39" hidden="false" customHeight="true" outlineLevel="0" collapsed="false">
      <c r="A4" s="18" t="s">
        <v>613</v>
      </c>
      <c r="B4" s="18" t="n">
        <v>169</v>
      </c>
      <c r="C4" s="18" t="n">
        <v>120</v>
      </c>
      <c r="D4" s="18" t="s">
        <v>16295</v>
      </c>
      <c r="E4" s="18" t="n">
        <v>132</v>
      </c>
      <c r="F4" s="18" t="n">
        <v>37</v>
      </c>
      <c r="G4" s="18" t="s">
        <v>16296</v>
      </c>
      <c r="H4" s="18" t="s">
        <v>16297</v>
      </c>
      <c r="I4" s="18" t="s">
        <v>16298</v>
      </c>
      <c r="J4" s="18" t="s">
        <v>16299</v>
      </c>
      <c r="K4" s="18" t="s">
        <v>16300</v>
      </c>
      <c r="L4" s="18" t="s">
        <v>16301</v>
      </c>
      <c r="M4" s="18" t="s">
        <v>16302</v>
      </c>
      <c r="N4" s="18" t="s">
        <v>16303</v>
      </c>
      <c r="O4" s="18" t="s">
        <v>16304</v>
      </c>
      <c r="P4" s="18" t="s">
        <v>614</v>
      </c>
    </row>
    <row r="5" customFormat="false" ht="39" hidden="false" customHeight="true" outlineLevel="0" collapsed="false">
      <c r="A5" s="18" t="s">
        <v>1010</v>
      </c>
      <c r="B5" s="18" t="n">
        <v>164</v>
      </c>
      <c r="C5" s="18" t="n">
        <v>91</v>
      </c>
      <c r="D5" s="18" t="s">
        <v>16305</v>
      </c>
      <c r="E5" s="18" t="n">
        <v>127</v>
      </c>
      <c r="F5" s="18" t="n">
        <v>37</v>
      </c>
      <c r="G5" s="18" t="s">
        <v>16306</v>
      </c>
      <c r="H5" s="18" t="s">
        <v>16278</v>
      </c>
      <c r="I5" s="18" t="s">
        <v>16307</v>
      </c>
      <c r="J5" s="18" t="s">
        <v>16308</v>
      </c>
      <c r="K5" s="18" t="s">
        <v>16309</v>
      </c>
      <c r="L5" s="18" t="s">
        <v>16310</v>
      </c>
      <c r="M5" s="18" t="s">
        <v>16311</v>
      </c>
      <c r="N5" s="18" t="s">
        <v>16312</v>
      </c>
      <c r="O5" s="18" t="s">
        <v>16313</v>
      </c>
      <c r="P5" s="18" t="s">
        <v>1011</v>
      </c>
    </row>
    <row r="6" customFormat="false" ht="39" hidden="false" customHeight="true" outlineLevel="0" collapsed="false">
      <c r="A6" s="18" t="s">
        <v>2119</v>
      </c>
      <c r="B6" s="18" t="n">
        <v>163</v>
      </c>
      <c r="C6" s="18" t="n">
        <v>98</v>
      </c>
      <c r="D6" s="18" t="s">
        <v>16314</v>
      </c>
      <c r="E6" s="18" t="n">
        <v>131</v>
      </c>
      <c r="F6" s="18" t="n">
        <v>32</v>
      </c>
      <c r="G6" s="18" t="s">
        <v>16287</v>
      </c>
      <c r="H6" s="18" t="s">
        <v>16315</v>
      </c>
      <c r="I6" s="18" t="s">
        <v>16316</v>
      </c>
      <c r="J6" s="18" t="s">
        <v>16317</v>
      </c>
      <c r="K6" s="18" t="s">
        <v>16318</v>
      </c>
      <c r="L6" s="18" t="s">
        <v>16319</v>
      </c>
      <c r="M6" s="18" t="s">
        <v>16320</v>
      </c>
      <c r="N6" s="18" t="s">
        <v>16321</v>
      </c>
      <c r="O6" s="18" t="s">
        <v>16322</v>
      </c>
      <c r="P6" s="18" t="s">
        <v>2120</v>
      </c>
    </row>
    <row r="7" customFormat="false" ht="26.25" hidden="false" customHeight="true" outlineLevel="0" collapsed="false">
      <c r="A7" s="18" t="s">
        <v>1206</v>
      </c>
      <c r="B7" s="18" t="n">
        <v>153</v>
      </c>
      <c r="C7" s="18" t="n">
        <v>82</v>
      </c>
      <c r="D7" s="18" t="s">
        <v>16275</v>
      </c>
      <c r="E7" s="18" t="n">
        <v>112</v>
      </c>
      <c r="F7" s="18" t="n">
        <v>41</v>
      </c>
      <c r="G7" s="18" t="s">
        <v>16323</v>
      </c>
      <c r="H7" s="18" t="s">
        <v>16324</v>
      </c>
      <c r="I7" s="18" t="s">
        <v>16325</v>
      </c>
      <c r="J7" s="18" t="s">
        <v>16326</v>
      </c>
      <c r="K7" s="18" t="s">
        <v>16327</v>
      </c>
      <c r="L7" s="18" t="s">
        <v>16328</v>
      </c>
      <c r="M7" s="18" t="s">
        <v>16329</v>
      </c>
      <c r="N7" s="18" t="s">
        <v>16330</v>
      </c>
      <c r="O7" s="18" t="s">
        <v>16331</v>
      </c>
      <c r="P7" s="18" t="s">
        <v>1207</v>
      </c>
    </row>
    <row r="8" customFormat="false" ht="39" hidden="false" customHeight="true" outlineLevel="0" collapsed="false">
      <c r="A8" s="18" t="s">
        <v>147</v>
      </c>
      <c r="B8" s="18" t="n">
        <v>152</v>
      </c>
      <c r="C8" s="18" t="n">
        <v>86</v>
      </c>
      <c r="D8" s="18" t="s">
        <v>16332</v>
      </c>
      <c r="E8" s="18" t="n">
        <v>112</v>
      </c>
      <c r="F8" s="18" t="n">
        <v>40</v>
      </c>
      <c r="G8" s="18" t="s">
        <v>16333</v>
      </c>
      <c r="H8" s="18" t="s">
        <v>16334</v>
      </c>
      <c r="I8" s="18" t="s">
        <v>16335</v>
      </c>
      <c r="J8" s="18" t="s">
        <v>16299</v>
      </c>
      <c r="K8" s="18" t="s">
        <v>16336</v>
      </c>
      <c r="L8" s="18" t="s">
        <v>16337</v>
      </c>
      <c r="M8" s="18" t="s">
        <v>16338</v>
      </c>
      <c r="N8" s="18" t="s">
        <v>16339</v>
      </c>
      <c r="O8" s="18" t="s">
        <v>16340</v>
      </c>
      <c r="P8" s="18" t="s">
        <v>148</v>
      </c>
    </row>
    <row r="9" customFormat="false" ht="39" hidden="false" customHeight="true" outlineLevel="0" collapsed="false">
      <c r="A9" s="18" t="s">
        <v>523</v>
      </c>
      <c r="B9" s="18" t="n">
        <v>141</v>
      </c>
      <c r="C9" s="18" t="n">
        <v>67</v>
      </c>
      <c r="D9" s="18" t="s">
        <v>16341</v>
      </c>
      <c r="E9" s="18" t="n">
        <v>101</v>
      </c>
      <c r="F9" s="18" t="n">
        <v>40</v>
      </c>
      <c r="G9" s="18" t="s">
        <v>16342</v>
      </c>
      <c r="H9" s="18" t="s">
        <v>16343</v>
      </c>
      <c r="I9" s="18" t="s">
        <v>16344</v>
      </c>
      <c r="J9" s="18" t="s">
        <v>16345</v>
      </c>
      <c r="K9" s="18" t="s">
        <v>16346</v>
      </c>
      <c r="L9" s="18" t="s">
        <v>16347</v>
      </c>
      <c r="M9" s="18" t="s">
        <v>16348</v>
      </c>
      <c r="N9" s="18" t="s">
        <v>16349</v>
      </c>
      <c r="O9" s="18" t="s">
        <v>16350</v>
      </c>
      <c r="P9" s="18" t="s">
        <v>524</v>
      </c>
    </row>
    <row r="10" customFormat="false" ht="39" hidden="false" customHeight="true" outlineLevel="0" collapsed="false">
      <c r="A10" s="18" t="s">
        <v>343</v>
      </c>
      <c r="B10" s="18" t="n">
        <v>134</v>
      </c>
      <c r="C10" s="18" t="n">
        <v>59</v>
      </c>
      <c r="D10" s="18" t="s">
        <v>16351</v>
      </c>
      <c r="E10" s="18" t="n">
        <v>96</v>
      </c>
      <c r="F10" s="18" t="n">
        <v>38</v>
      </c>
      <c r="G10" s="18" t="s">
        <v>16352</v>
      </c>
      <c r="H10" s="18" t="s">
        <v>16353</v>
      </c>
      <c r="I10" s="18" t="s">
        <v>16354</v>
      </c>
      <c r="J10" s="18" t="s">
        <v>16355</v>
      </c>
      <c r="K10" s="18" t="s">
        <v>16356</v>
      </c>
      <c r="L10" s="18" t="s">
        <v>16357</v>
      </c>
      <c r="M10" s="18" t="s">
        <v>16358</v>
      </c>
      <c r="N10" s="18" t="s">
        <v>16359</v>
      </c>
      <c r="O10" s="18" t="s">
        <v>16304</v>
      </c>
      <c r="P10" s="18" t="s">
        <v>344</v>
      </c>
    </row>
    <row r="11" customFormat="false" ht="39" hidden="false" customHeight="true" outlineLevel="0" collapsed="false">
      <c r="A11" s="18" t="s">
        <v>253</v>
      </c>
      <c r="B11" s="18" t="n">
        <v>132</v>
      </c>
      <c r="C11" s="18" t="n">
        <v>72</v>
      </c>
      <c r="D11" s="18" t="s">
        <v>16305</v>
      </c>
      <c r="E11" s="18" t="n">
        <v>93</v>
      </c>
      <c r="F11" s="18" t="n">
        <v>39</v>
      </c>
      <c r="G11" s="18" t="s">
        <v>16360</v>
      </c>
      <c r="H11" s="18" t="s">
        <v>16361</v>
      </c>
      <c r="I11" s="18" t="s">
        <v>16362</v>
      </c>
      <c r="J11" s="18" t="s">
        <v>16363</v>
      </c>
      <c r="K11" s="18" t="s">
        <v>16364</v>
      </c>
      <c r="L11" s="18" t="s">
        <v>16365</v>
      </c>
      <c r="M11" s="18" t="s">
        <v>16366</v>
      </c>
      <c r="N11" s="18" t="s">
        <v>16367</v>
      </c>
      <c r="O11" s="18" t="s">
        <v>16368</v>
      </c>
      <c r="P11" s="18" t="s">
        <v>254</v>
      </c>
    </row>
    <row r="12" customFormat="false" ht="39" hidden="false" customHeight="true" outlineLevel="0" collapsed="false">
      <c r="A12" s="19" t="s">
        <v>558</v>
      </c>
      <c r="B12" s="18" t="n">
        <v>127</v>
      </c>
      <c r="C12" s="18" t="n">
        <v>72</v>
      </c>
      <c r="D12" s="18" t="s">
        <v>16332</v>
      </c>
      <c r="E12" s="18" t="n">
        <v>89</v>
      </c>
      <c r="F12" s="18" t="n">
        <v>38</v>
      </c>
      <c r="G12" s="18" t="s">
        <v>16369</v>
      </c>
      <c r="H12" s="18" t="s">
        <v>16370</v>
      </c>
      <c r="I12" s="18" t="s">
        <v>16371</v>
      </c>
      <c r="J12" s="18" t="s">
        <v>16372</v>
      </c>
      <c r="K12" s="18" t="s">
        <v>16373</v>
      </c>
      <c r="L12" s="18" t="s">
        <v>16374</v>
      </c>
      <c r="M12" s="18" t="s">
        <v>16359</v>
      </c>
      <c r="N12" s="18" t="s">
        <v>16339</v>
      </c>
      <c r="O12" s="18" t="s">
        <v>16375</v>
      </c>
      <c r="P12" s="18" t="s">
        <v>559</v>
      </c>
    </row>
    <row r="13" customFormat="false" ht="26.25" hidden="false" customHeight="true" outlineLevel="0" collapsed="false">
      <c r="A13" s="18" t="s">
        <v>1201</v>
      </c>
      <c r="B13" s="18" t="n">
        <v>121</v>
      </c>
      <c r="C13" s="18" t="n">
        <v>65</v>
      </c>
      <c r="D13" s="18" t="s">
        <v>16275</v>
      </c>
      <c r="E13" s="18" t="n">
        <v>97</v>
      </c>
      <c r="F13" s="18" t="n">
        <v>24</v>
      </c>
      <c r="G13" s="18" t="s">
        <v>16376</v>
      </c>
      <c r="H13" s="18" t="s">
        <v>16333</v>
      </c>
      <c r="I13" s="18" t="s">
        <v>16377</v>
      </c>
      <c r="J13" s="18" t="s">
        <v>16378</v>
      </c>
      <c r="K13" s="18" t="s">
        <v>16379</v>
      </c>
      <c r="L13" s="18" t="s">
        <v>16380</v>
      </c>
      <c r="M13" s="18" t="s">
        <v>16381</v>
      </c>
      <c r="N13" s="18" t="s">
        <v>16366</v>
      </c>
      <c r="O13" s="18" t="s">
        <v>16350</v>
      </c>
      <c r="P13" s="18" t="s">
        <v>1202</v>
      </c>
    </row>
    <row r="14" customFormat="false" ht="39" hidden="false" customHeight="true" outlineLevel="0" collapsed="false">
      <c r="A14" s="18" t="s">
        <v>547</v>
      </c>
      <c r="B14" s="18" t="n">
        <v>107</v>
      </c>
      <c r="C14" s="18" t="n">
        <v>44</v>
      </c>
      <c r="D14" s="18" t="s">
        <v>16382</v>
      </c>
      <c r="E14" s="18" t="n">
        <v>65</v>
      </c>
      <c r="F14" s="18" t="n">
        <v>42</v>
      </c>
      <c r="G14" s="18" t="s">
        <v>16383</v>
      </c>
      <c r="H14" s="18" t="s">
        <v>16384</v>
      </c>
      <c r="I14" s="18" t="s">
        <v>16385</v>
      </c>
      <c r="J14" s="18" t="s">
        <v>16386</v>
      </c>
      <c r="K14" s="18" t="s">
        <v>16387</v>
      </c>
      <c r="L14" s="18" t="s">
        <v>16388</v>
      </c>
      <c r="M14" s="18" t="s">
        <v>16389</v>
      </c>
      <c r="N14" s="18" t="s">
        <v>16390</v>
      </c>
      <c r="O14" s="18" t="s">
        <v>16391</v>
      </c>
      <c r="P14" s="18" t="s">
        <v>548</v>
      </c>
    </row>
    <row r="15" customFormat="false" ht="26.25" hidden="false" customHeight="true" outlineLevel="0" collapsed="false">
      <c r="A15" s="18" t="s">
        <v>726</v>
      </c>
      <c r="B15" s="18" t="n">
        <v>102</v>
      </c>
      <c r="C15" s="18" t="n">
        <v>68</v>
      </c>
      <c r="D15" s="18" t="s">
        <v>16392</v>
      </c>
      <c r="E15" s="18" t="n">
        <v>63</v>
      </c>
      <c r="F15" s="18" t="n">
        <v>39</v>
      </c>
      <c r="G15" s="18" t="s">
        <v>16393</v>
      </c>
      <c r="H15" s="18" t="s">
        <v>16394</v>
      </c>
      <c r="I15" s="18" t="s">
        <v>16395</v>
      </c>
      <c r="J15" s="18" t="s">
        <v>16396</v>
      </c>
      <c r="K15" s="18" t="s">
        <v>16397</v>
      </c>
      <c r="L15" s="18" t="s">
        <v>16398</v>
      </c>
      <c r="M15" s="18" t="s">
        <v>16399</v>
      </c>
      <c r="N15" s="18" t="s">
        <v>16367</v>
      </c>
      <c r="O15" s="18" t="s">
        <v>16400</v>
      </c>
      <c r="P15" s="18" t="s">
        <v>727</v>
      </c>
    </row>
    <row r="16" customFormat="false" ht="39" hidden="false" customHeight="true" outlineLevel="0" collapsed="false">
      <c r="A16" s="18" t="s">
        <v>2158</v>
      </c>
      <c r="B16" s="18" t="n">
        <v>99</v>
      </c>
      <c r="C16" s="18" t="n">
        <v>56</v>
      </c>
      <c r="D16" s="18" t="s">
        <v>16332</v>
      </c>
      <c r="E16" s="18" t="n">
        <v>75</v>
      </c>
      <c r="F16" s="18" t="n">
        <v>24</v>
      </c>
      <c r="G16" s="18" t="s">
        <v>16325</v>
      </c>
      <c r="H16" s="18" t="s">
        <v>16401</v>
      </c>
      <c r="I16" s="18" t="s">
        <v>16402</v>
      </c>
      <c r="J16" s="18" t="s">
        <v>16403</v>
      </c>
      <c r="K16" s="18" t="s">
        <v>16404</v>
      </c>
      <c r="L16" s="18" t="s">
        <v>16405</v>
      </c>
      <c r="M16" s="18" t="s">
        <v>16406</v>
      </c>
      <c r="N16" s="18" t="s">
        <v>16407</v>
      </c>
      <c r="O16" s="18" t="s">
        <v>16408</v>
      </c>
      <c r="P16" s="18" t="s">
        <v>2159</v>
      </c>
    </row>
    <row r="17" customFormat="false" ht="39" hidden="false" customHeight="true" outlineLevel="0" collapsed="false">
      <c r="A17" s="19" t="s">
        <v>264</v>
      </c>
      <c r="B17" s="18" t="n">
        <v>99</v>
      </c>
      <c r="C17" s="18" t="n">
        <v>62</v>
      </c>
      <c r="D17" s="18" t="s">
        <v>16409</v>
      </c>
      <c r="E17" s="18" t="n">
        <v>57</v>
      </c>
      <c r="F17" s="18" t="n">
        <v>42</v>
      </c>
      <c r="G17" s="18" t="s">
        <v>16410</v>
      </c>
      <c r="H17" s="18" t="s">
        <v>16411</v>
      </c>
      <c r="I17" s="18" t="s">
        <v>16360</v>
      </c>
      <c r="J17" s="18" t="s">
        <v>16412</v>
      </c>
      <c r="K17" s="18" t="s">
        <v>16413</v>
      </c>
      <c r="L17" s="18" t="s">
        <v>16414</v>
      </c>
      <c r="M17" s="18" t="s">
        <v>16381</v>
      </c>
      <c r="N17" s="18" t="s">
        <v>16389</v>
      </c>
      <c r="O17" s="18" t="s">
        <v>16390</v>
      </c>
      <c r="P17" s="18" t="s">
        <v>265</v>
      </c>
    </row>
    <row r="18" customFormat="false" ht="26.25" hidden="false" customHeight="true" outlineLevel="0" collapsed="false">
      <c r="A18" s="19" t="s">
        <v>1486</v>
      </c>
      <c r="B18" s="18" t="n">
        <v>98</v>
      </c>
      <c r="C18" s="18" t="n">
        <v>45</v>
      </c>
      <c r="D18" s="18" t="s">
        <v>16415</v>
      </c>
      <c r="E18" s="18" t="n">
        <v>73</v>
      </c>
      <c r="F18" s="18" t="n">
        <v>25</v>
      </c>
      <c r="G18" s="18" t="s">
        <v>16376</v>
      </c>
      <c r="H18" s="18" t="s">
        <v>16416</v>
      </c>
      <c r="I18" s="18" t="s">
        <v>16417</v>
      </c>
      <c r="J18" s="18" t="s">
        <v>16418</v>
      </c>
      <c r="K18" s="18" t="s">
        <v>16419</v>
      </c>
      <c r="L18" s="18" t="s">
        <v>16420</v>
      </c>
      <c r="M18" s="18" t="s">
        <v>16349</v>
      </c>
      <c r="N18" s="18" t="s">
        <v>16399</v>
      </c>
      <c r="O18" s="18" t="s">
        <v>16421</v>
      </c>
      <c r="P18" s="18" t="s">
        <v>1487</v>
      </c>
    </row>
    <row r="19" customFormat="false" ht="39" hidden="false" customHeight="true" outlineLevel="0" collapsed="false">
      <c r="A19" s="18" t="s">
        <v>1066</v>
      </c>
      <c r="B19" s="18" t="n">
        <v>97</v>
      </c>
      <c r="C19" s="18" t="n">
        <v>47</v>
      </c>
      <c r="D19" s="18" t="s">
        <v>16341</v>
      </c>
      <c r="E19" s="18" t="n">
        <v>77</v>
      </c>
      <c r="F19" s="18" t="n">
        <v>20</v>
      </c>
      <c r="G19" s="18" t="s">
        <v>16422</v>
      </c>
      <c r="H19" s="18" t="s">
        <v>16325</v>
      </c>
      <c r="I19" s="18" t="s">
        <v>16423</v>
      </c>
      <c r="J19" s="18" t="s">
        <v>16424</v>
      </c>
      <c r="K19" s="18" t="s">
        <v>16425</v>
      </c>
      <c r="L19" s="18" t="s">
        <v>16426</v>
      </c>
      <c r="M19" s="18" t="s">
        <v>16389</v>
      </c>
      <c r="N19" s="18" t="s">
        <v>16427</v>
      </c>
      <c r="O19" s="18" t="s">
        <v>16428</v>
      </c>
      <c r="P19" s="18" t="s">
        <v>1067</v>
      </c>
    </row>
    <row r="20" customFormat="false" ht="39" hidden="false" customHeight="true" outlineLevel="0" collapsed="false">
      <c r="A20" s="18" t="s">
        <v>2904</v>
      </c>
      <c r="B20" s="18" t="n">
        <v>92</v>
      </c>
      <c r="C20" s="18" t="n">
        <v>53</v>
      </c>
      <c r="D20" s="18" t="s">
        <v>16429</v>
      </c>
      <c r="E20" s="18" t="n">
        <v>44</v>
      </c>
      <c r="F20" s="18" t="n">
        <v>48</v>
      </c>
      <c r="G20" s="18" t="s">
        <v>16430</v>
      </c>
      <c r="H20" s="18" t="s">
        <v>16431</v>
      </c>
      <c r="I20" s="18" t="s">
        <v>16432</v>
      </c>
      <c r="J20" s="18" t="s">
        <v>16433</v>
      </c>
      <c r="K20" s="18" t="s">
        <v>16434</v>
      </c>
      <c r="L20" s="18" t="s">
        <v>16435</v>
      </c>
      <c r="M20" s="18" t="s">
        <v>16436</v>
      </c>
      <c r="N20" s="18" t="s">
        <v>16391</v>
      </c>
      <c r="O20" s="18" t="s">
        <v>16437</v>
      </c>
      <c r="P20" s="18" t="s">
        <v>2905</v>
      </c>
    </row>
    <row r="21" customFormat="false" ht="39" hidden="false" customHeight="true" outlineLevel="0" collapsed="false">
      <c r="A21" s="18" t="s">
        <v>198</v>
      </c>
      <c r="B21" s="18" t="n">
        <v>91</v>
      </c>
      <c r="C21" s="18" t="n">
        <v>58</v>
      </c>
      <c r="D21" s="18" t="s">
        <v>16438</v>
      </c>
      <c r="E21" s="18" t="n">
        <v>52</v>
      </c>
      <c r="F21" s="18" t="n">
        <v>39</v>
      </c>
      <c r="G21" s="18" t="s">
        <v>16439</v>
      </c>
      <c r="H21" s="18" t="s">
        <v>16440</v>
      </c>
      <c r="I21" s="18" t="s">
        <v>16410</v>
      </c>
      <c r="J21" s="18" t="s">
        <v>16441</v>
      </c>
      <c r="K21" s="18" t="s">
        <v>16289</v>
      </c>
      <c r="L21" s="18" t="s">
        <v>16442</v>
      </c>
      <c r="M21" s="18" t="s">
        <v>16406</v>
      </c>
      <c r="N21" s="18" t="s">
        <v>16399</v>
      </c>
      <c r="O21" s="18" t="s">
        <v>16443</v>
      </c>
      <c r="P21" s="18" t="s">
        <v>199</v>
      </c>
    </row>
    <row r="22" customFormat="false" ht="26.25" hidden="false" customHeight="true" outlineLevel="0" collapsed="false">
      <c r="A22" s="19" t="s">
        <v>365</v>
      </c>
      <c r="B22" s="18" t="n">
        <v>90</v>
      </c>
      <c r="C22" s="18" t="n">
        <v>54</v>
      </c>
      <c r="D22" s="18" t="s">
        <v>16314</v>
      </c>
      <c r="E22" s="18" t="n">
        <v>53</v>
      </c>
      <c r="F22" s="18" t="n">
        <v>37</v>
      </c>
      <c r="G22" s="18" t="s">
        <v>16325</v>
      </c>
      <c r="H22" s="18" t="s">
        <v>16444</v>
      </c>
      <c r="I22" s="18" t="s">
        <v>16445</v>
      </c>
      <c r="J22" s="18" t="s">
        <v>16446</v>
      </c>
      <c r="K22" s="18" t="s">
        <v>16419</v>
      </c>
      <c r="L22" s="18" t="s">
        <v>16447</v>
      </c>
      <c r="M22" s="18" t="s">
        <v>16448</v>
      </c>
      <c r="N22" s="18" t="s">
        <v>16449</v>
      </c>
      <c r="O22" s="18" t="s">
        <v>16450</v>
      </c>
      <c r="P22" s="18" t="s">
        <v>366</v>
      </c>
    </row>
    <row r="23" customFormat="false" ht="39" hidden="false" customHeight="true" outlineLevel="0" collapsed="false">
      <c r="A23" s="19" t="s">
        <v>3690</v>
      </c>
      <c r="B23" s="18" t="n">
        <v>87</v>
      </c>
      <c r="C23" s="18" t="n">
        <v>56</v>
      </c>
      <c r="D23" s="18" t="s">
        <v>16438</v>
      </c>
      <c r="E23" s="18" t="n">
        <v>47</v>
      </c>
      <c r="F23" s="18" t="n">
        <v>40</v>
      </c>
      <c r="G23" s="18" t="s">
        <v>16451</v>
      </c>
      <c r="H23" s="18" t="s">
        <v>16360</v>
      </c>
      <c r="I23" s="18" t="s">
        <v>16452</v>
      </c>
      <c r="J23" s="18" t="s">
        <v>16363</v>
      </c>
      <c r="K23" s="18" t="s">
        <v>16453</v>
      </c>
      <c r="L23" s="18" t="s">
        <v>16454</v>
      </c>
      <c r="M23" s="18" t="s">
        <v>16406</v>
      </c>
      <c r="N23" s="18" t="s">
        <v>16399</v>
      </c>
      <c r="O23" s="18" t="s">
        <v>16455</v>
      </c>
      <c r="P23" s="18" t="s">
        <v>3691</v>
      </c>
    </row>
    <row r="24" customFormat="false" ht="39" hidden="false" customHeight="true" outlineLevel="0" collapsed="false">
      <c r="A24" s="18" t="s">
        <v>227</v>
      </c>
      <c r="B24" s="18" t="n">
        <v>82</v>
      </c>
      <c r="C24" s="18" t="n">
        <v>39</v>
      </c>
      <c r="D24" s="18" t="s">
        <v>16341</v>
      </c>
      <c r="E24" s="18" t="n">
        <v>52</v>
      </c>
      <c r="F24" s="18" t="n">
        <v>30</v>
      </c>
      <c r="G24" s="18" t="s">
        <v>16456</v>
      </c>
      <c r="H24" s="18" t="s">
        <v>16457</v>
      </c>
      <c r="I24" s="18" t="s">
        <v>16458</v>
      </c>
      <c r="J24" s="18" t="s">
        <v>16459</v>
      </c>
      <c r="K24" s="18" t="s">
        <v>16460</v>
      </c>
      <c r="L24" s="18" t="s">
        <v>16461</v>
      </c>
      <c r="M24" s="18" t="s">
        <v>16462</v>
      </c>
      <c r="N24" s="18" t="s">
        <v>16437</v>
      </c>
      <c r="O24" s="18" t="s">
        <v>16463</v>
      </c>
      <c r="P24" s="18" t="s">
        <v>228</v>
      </c>
    </row>
    <row r="25" customFormat="false" ht="39" hidden="false" customHeight="true" outlineLevel="0" collapsed="false">
      <c r="A25" s="18" t="s">
        <v>1754</v>
      </c>
      <c r="B25" s="18" t="n">
        <v>82</v>
      </c>
      <c r="C25" s="18" t="n">
        <v>55</v>
      </c>
      <c r="D25" s="18" t="s">
        <v>16392</v>
      </c>
      <c r="E25" s="18" t="n">
        <v>45</v>
      </c>
      <c r="F25" s="18" t="n">
        <v>37</v>
      </c>
      <c r="G25" s="18" t="s">
        <v>16457</v>
      </c>
      <c r="H25" s="18" t="s">
        <v>16361</v>
      </c>
      <c r="I25" s="18" t="s">
        <v>16464</v>
      </c>
      <c r="J25" s="18" t="s">
        <v>16465</v>
      </c>
      <c r="K25" s="18" t="s">
        <v>16466</v>
      </c>
      <c r="L25" s="18" t="s">
        <v>16467</v>
      </c>
      <c r="M25" s="18" t="s">
        <v>16468</v>
      </c>
      <c r="N25" s="18" t="s">
        <v>16463</v>
      </c>
      <c r="O25" s="18" t="s">
        <v>16469</v>
      </c>
      <c r="P25" s="18" t="s">
        <v>1755</v>
      </c>
    </row>
    <row r="26" customFormat="false" ht="39" hidden="false" customHeight="true" outlineLevel="0" collapsed="false">
      <c r="A26" s="18" t="s">
        <v>753</v>
      </c>
      <c r="B26" s="18" t="n">
        <v>82</v>
      </c>
      <c r="C26" s="18" t="n">
        <v>41</v>
      </c>
      <c r="D26" s="18" t="s">
        <v>16470</v>
      </c>
      <c r="E26" s="18" t="n">
        <v>44</v>
      </c>
      <c r="F26" s="18" t="n">
        <v>38</v>
      </c>
      <c r="G26" s="18" t="s">
        <v>16335</v>
      </c>
      <c r="H26" s="18" t="s">
        <v>16458</v>
      </c>
      <c r="I26" s="18" t="s">
        <v>16384</v>
      </c>
      <c r="J26" s="18" t="s">
        <v>16471</v>
      </c>
      <c r="K26" s="18" t="s">
        <v>16398</v>
      </c>
      <c r="L26" s="18" t="s">
        <v>16397</v>
      </c>
      <c r="M26" s="18" t="s">
        <v>16472</v>
      </c>
      <c r="N26" s="18" t="s">
        <v>16448</v>
      </c>
      <c r="O26" s="18" t="s">
        <v>16473</v>
      </c>
      <c r="P26" s="18" t="s">
        <v>754</v>
      </c>
    </row>
    <row r="27" customFormat="false" ht="39" hidden="false" customHeight="true" outlineLevel="0" collapsed="false">
      <c r="A27" s="18" t="s">
        <v>674</v>
      </c>
      <c r="B27" s="18" t="n">
        <v>75</v>
      </c>
      <c r="C27" s="18" t="n">
        <v>42</v>
      </c>
      <c r="D27" s="18" t="s">
        <v>16474</v>
      </c>
      <c r="E27" s="18" t="n">
        <v>38</v>
      </c>
      <c r="F27" s="18" t="n">
        <v>37</v>
      </c>
      <c r="G27" s="18" t="s">
        <v>16475</v>
      </c>
      <c r="H27" s="18" t="s">
        <v>16476</v>
      </c>
      <c r="I27" s="18" t="s">
        <v>16477</v>
      </c>
      <c r="J27" s="18" t="s">
        <v>16478</v>
      </c>
      <c r="K27" s="18" t="s">
        <v>16479</v>
      </c>
      <c r="L27" s="18" t="s">
        <v>16480</v>
      </c>
      <c r="M27" s="18" t="s">
        <v>16481</v>
      </c>
      <c r="N27" s="18" t="s">
        <v>16482</v>
      </c>
      <c r="O27" s="18" t="s">
        <v>16483</v>
      </c>
      <c r="P27" s="18" t="s">
        <v>675</v>
      </c>
    </row>
    <row r="28" customFormat="false" ht="39" hidden="false" customHeight="true" outlineLevel="0" collapsed="false">
      <c r="A28" s="18" t="s">
        <v>1283</v>
      </c>
      <c r="B28" s="18" t="n">
        <v>74</v>
      </c>
      <c r="C28" s="18" t="n">
        <v>42</v>
      </c>
      <c r="D28" s="18" t="s">
        <v>16332</v>
      </c>
      <c r="E28" s="18" t="n">
        <v>74</v>
      </c>
      <c r="F28" s="18" t="n">
        <v>0</v>
      </c>
      <c r="G28" s="18" t="s">
        <v>16484</v>
      </c>
      <c r="H28" s="18" t="s">
        <v>16457</v>
      </c>
      <c r="I28" s="18" t="s">
        <v>16395</v>
      </c>
      <c r="J28" s="18" t="s">
        <v>16424</v>
      </c>
      <c r="K28" s="18" t="s">
        <v>16485</v>
      </c>
      <c r="L28" s="18" t="s">
        <v>16461</v>
      </c>
      <c r="M28" s="18" t="s">
        <v>16486</v>
      </c>
      <c r="N28" s="18" t="s">
        <v>16487</v>
      </c>
      <c r="O28" s="18" t="s">
        <v>16488</v>
      </c>
      <c r="P28" s="18" t="s">
        <v>727</v>
      </c>
    </row>
    <row r="29" customFormat="false" ht="39" hidden="false" customHeight="true" outlineLevel="0" collapsed="false">
      <c r="A29" s="18" t="s">
        <v>895</v>
      </c>
      <c r="B29" s="18" t="n">
        <v>73</v>
      </c>
      <c r="C29" s="18" t="n">
        <v>42</v>
      </c>
      <c r="D29" s="18" t="s">
        <v>16429</v>
      </c>
      <c r="E29" s="18" t="n">
        <v>53</v>
      </c>
      <c r="F29" s="18" t="n">
        <v>20</v>
      </c>
      <c r="G29" s="18" t="s">
        <v>16489</v>
      </c>
      <c r="H29" s="18" t="s">
        <v>16490</v>
      </c>
      <c r="I29" s="18" t="s">
        <v>16371</v>
      </c>
      <c r="J29" s="18" t="s">
        <v>16317</v>
      </c>
      <c r="K29" s="18" t="s">
        <v>16397</v>
      </c>
      <c r="L29" s="18" t="s">
        <v>16281</v>
      </c>
      <c r="M29" s="18" t="s">
        <v>16462</v>
      </c>
      <c r="N29" s="18" t="s">
        <v>16443</v>
      </c>
      <c r="O29" s="18" t="s">
        <v>16491</v>
      </c>
      <c r="P29" s="18" t="s">
        <v>896</v>
      </c>
    </row>
    <row r="30" customFormat="false" ht="39" hidden="false" customHeight="true" outlineLevel="0" collapsed="false">
      <c r="A30" s="18" t="s">
        <v>2953</v>
      </c>
      <c r="B30" s="18" t="n">
        <v>72</v>
      </c>
      <c r="C30" s="18" t="n">
        <v>40</v>
      </c>
      <c r="D30" s="18" t="s">
        <v>16474</v>
      </c>
      <c r="E30" s="18" t="n">
        <v>51</v>
      </c>
      <c r="F30" s="18" t="n">
        <v>21</v>
      </c>
      <c r="G30" s="18" t="s">
        <v>16458</v>
      </c>
      <c r="H30" s="18" t="s">
        <v>16492</v>
      </c>
      <c r="I30" s="18" t="s">
        <v>16493</v>
      </c>
      <c r="J30" s="18" t="s">
        <v>16494</v>
      </c>
      <c r="K30" s="18" t="s">
        <v>16495</v>
      </c>
      <c r="L30" s="18" t="s">
        <v>16496</v>
      </c>
      <c r="M30" s="18" t="s">
        <v>16421</v>
      </c>
      <c r="N30" s="18" t="s">
        <v>16497</v>
      </c>
      <c r="O30" s="18" t="s">
        <v>16498</v>
      </c>
      <c r="P30" s="18" t="s">
        <v>2954</v>
      </c>
    </row>
    <row r="31" customFormat="false" ht="26.25" hidden="false" customHeight="true" outlineLevel="0" collapsed="false">
      <c r="A31" s="18" t="s">
        <v>1739</v>
      </c>
      <c r="B31" s="18" t="n">
        <v>72</v>
      </c>
      <c r="C31" s="18" t="n">
        <v>39</v>
      </c>
      <c r="D31" s="18" t="s">
        <v>16275</v>
      </c>
      <c r="E31" s="18" t="n">
        <v>30</v>
      </c>
      <c r="F31" s="18" t="n">
        <v>42</v>
      </c>
      <c r="G31" s="18" t="s">
        <v>16416</v>
      </c>
      <c r="H31" s="18" t="s">
        <v>16361</v>
      </c>
      <c r="I31" s="18" t="s">
        <v>16490</v>
      </c>
      <c r="J31" s="18" t="s">
        <v>16499</v>
      </c>
      <c r="K31" s="18" t="s">
        <v>16500</v>
      </c>
      <c r="L31" s="18" t="s">
        <v>16501</v>
      </c>
      <c r="M31" s="18" t="s">
        <v>16502</v>
      </c>
      <c r="N31" s="18" t="s">
        <v>16482</v>
      </c>
      <c r="O31" s="18" t="s">
        <v>16488</v>
      </c>
      <c r="P31" s="18" t="s">
        <v>1740</v>
      </c>
    </row>
    <row r="32" customFormat="false" ht="39" hidden="false" customHeight="true" outlineLevel="0" collapsed="false">
      <c r="A32" s="18" t="s">
        <v>2328</v>
      </c>
      <c r="B32" s="18" t="n">
        <v>71</v>
      </c>
      <c r="C32" s="18" t="n">
        <v>30</v>
      </c>
      <c r="D32" s="18" t="s">
        <v>16503</v>
      </c>
      <c r="E32" s="18" t="n">
        <v>48</v>
      </c>
      <c r="F32" s="18" t="n">
        <v>23</v>
      </c>
      <c r="G32" s="18" t="s">
        <v>16325</v>
      </c>
      <c r="H32" s="18" t="s">
        <v>16457</v>
      </c>
      <c r="I32" s="18" t="s">
        <v>16504</v>
      </c>
      <c r="J32" s="18" t="s">
        <v>16505</v>
      </c>
      <c r="K32" s="18" t="s">
        <v>16506</v>
      </c>
      <c r="L32" s="18" t="s">
        <v>16507</v>
      </c>
      <c r="M32" s="18" t="s">
        <v>16508</v>
      </c>
      <c r="N32" s="18" t="s">
        <v>16482</v>
      </c>
      <c r="O32" s="18" t="s">
        <v>16509</v>
      </c>
      <c r="P32" s="18" t="s">
        <v>2329</v>
      </c>
    </row>
    <row r="33" customFormat="false" ht="26.25" hidden="false" customHeight="true" outlineLevel="0" collapsed="false">
      <c r="A33" s="18" t="s">
        <v>7154</v>
      </c>
      <c r="B33" s="18" t="n">
        <v>71</v>
      </c>
      <c r="C33" s="18" t="n">
        <v>46</v>
      </c>
      <c r="D33" s="18" t="s">
        <v>16285</v>
      </c>
      <c r="E33" s="18" t="n">
        <v>48</v>
      </c>
      <c r="F33" s="18" t="n">
        <v>23</v>
      </c>
      <c r="G33" s="18" t="s">
        <v>16324</v>
      </c>
      <c r="H33" s="18" t="s">
        <v>16510</v>
      </c>
      <c r="I33" s="18" t="s">
        <v>16511</v>
      </c>
      <c r="J33" s="18" t="s">
        <v>16512</v>
      </c>
      <c r="K33" s="18" t="s">
        <v>16513</v>
      </c>
      <c r="L33" s="18" t="s">
        <v>16514</v>
      </c>
      <c r="M33" s="18" t="s">
        <v>16515</v>
      </c>
      <c r="N33" s="18" t="s">
        <v>16502</v>
      </c>
      <c r="O33" s="18" t="s">
        <v>16516</v>
      </c>
      <c r="P33" s="18" t="s">
        <v>7155</v>
      </c>
    </row>
    <row r="34" customFormat="false" ht="39" hidden="false" customHeight="true" outlineLevel="0" collapsed="false">
      <c r="A34" s="18" t="s">
        <v>2789</v>
      </c>
      <c r="B34" s="18" t="n">
        <v>68</v>
      </c>
      <c r="C34" s="18" t="n">
        <v>46</v>
      </c>
      <c r="D34" s="18" t="s">
        <v>16517</v>
      </c>
      <c r="E34" s="18" t="n">
        <v>30</v>
      </c>
      <c r="F34" s="18" t="n">
        <v>38</v>
      </c>
      <c r="G34" s="18" t="s">
        <v>16489</v>
      </c>
      <c r="H34" s="18" t="s">
        <v>16518</v>
      </c>
      <c r="I34" s="18" t="s">
        <v>16519</v>
      </c>
      <c r="J34" s="18" t="s">
        <v>16300</v>
      </c>
      <c r="K34" s="18" t="s">
        <v>16496</v>
      </c>
      <c r="L34" s="18" t="s">
        <v>16520</v>
      </c>
      <c r="M34" s="18" t="s">
        <v>16521</v>
      </c>
      <c r="N34" s="18" t="s">
        <v>16522</v>
      </c>
      <c r="O34" s="18" t="s">
        <v>16516</v>
      </c>
      <c r="P34" s="18" t="s">
        <v>2790</v>
      </c>
    </row>
    <row r="35" customFormat="false" ht="39" hidden="false" customHeight="true" outlineLevel="0" collapsed="false">
      <c r="A35" s="18" t="s">
        <v>2001</v>
      </c>
      <c r="B35" s="18" t="n">
        <v>62</v>
      </c>
      <c r="C35" s="18" t="n">
        <v>32</v>
      </c>
      <c r="D35" s="18" t="s">
        <v>16523</v>
      </c>
      <c r="E35" s="18" t="n">
        <v>40</v>
      </c>
      <c r="F35" s="18" t="n">
        <v>22</v>
      </c>
      <c r="G35" s="18" t="s">
        <v>16524</v>
      </c>
      <c r="H35" s="18" t="s">
        <v>16525</v>
      </c>
      <c r="I35" s="18" t="s">
        <v>16526</v>
      </c>
      <c r="J35" s="18" t="s">
        <v>16527</v>
      </c>
      <c r="K35" s="18" t="s">
        <v>16528</v>
      </c>
      <c r="L35" s="18" t="s">
        <v>16529</v>
      </c>
      <c r="M35" s="18" t="s">
        <v>16530</v>
      </c>
      <c r="N35" s="18" t="s">
        <v>16469</v>
      </c>
      <c r="O35" s="18" t="s">
        <v>16473</v>
      </c>
      <c r="P35" s="18" t="s">
        <v>2002</v>
      </c>
    </row>
    <row r="36" customFormat="false" ht="39" hidden="false" customHeight="true" outlineLevel="0" collapsed="false">
      <c r="A36" s="18" t="s">
        <v>6073</v>
      </c>
      <c r="B36" s="18" t="n">
        <v>61</v>
      </c>
      <c r="C36" s="18" t="n">
        <v>41</v>
      </c>
      <c r="D36" s="18" t="s">
        <v>16392</v>
      </c>
      <c r="E36" s="18" t="n">
        <v>39</v>
      </c>
      <c r="F36" s="18" t="n">
        <v>22</v>
      </c>
      <c r="G36" s="18" t="s">
        <v>16334</v>
      </c>
      <c r="H36" s="18" t="s">
        <v>16531</v>
      </c>
      <c r="I36" s="18" t="s">
        <v>16532</v>
      </c>
      <c r="J36" s="18" t="s">
        <v>16533</v>
      </c>
      <c r="K36" s="18" t="s">
        <v>16405</v>
      </c>
      <c r="L36" s="18" t="s">
        <v>16534</v>
      </c>
      <c r="M36" s="18" t="s">
        <v>16450</v>
      </c>
      <c r="N36" s="18" t="s">
        <v>16535</v>
      </c>
      <c r="O36" s="18" t="s">
        <v>16536</v>
      </c>
      <c r="P36" s="18" t="s">
        <v>6074</v>
      </c>
    </row>
    <row r="37" customFormat="false" ht="26.25" hidden="false" customHeight="true" outlineLevel="0" collapsed="false">
      <c r="A37" s="18" t="s">
        <v>1727</v>
      </c>
      <c r="B37" s="18" t="n">
        <v>57</v>
      </c>
      <c r="C37" s="18" t="n">
        <v>27</v>
      </c>
      <c r="D37" s="18" t="s">
        <v>16537</v>
      </c>
      <c r="E37" s="18" t="n">
        <v>28</v>
      </c>
      <c r="F37" s="18" t="n">
        <v>29</v>
      </c>
      <c r="G37" s="18" t="s">
        <v>16538</v>
      </c>
      <c r="H37" s="18" t="s">
        <v>16539</v>
      </c>
      <c r="I37" s="18" t="s">
        <v>16540</v>
      </c>
      <c r="J37" s="18" t="s">
        <v>16461</v>
      </c>
      <c r="K37" s="18" t="s">
        <v>16541</v>
      </c>
      <c r="L37" s="18" t="s">
        <v>16495</v>
      </c>
      <c r="M37" s="18" t="s">
        <v>16498</v>
      </c>
      <c r="N37" s="18" t="s">
        <v>16542</v>
      </c>
      <c r="O37" s="18" t="s">
        <v>16543</v>
      </c>
      <c r="P37" s="18" t="s">
        <v>1728</v>
      </c>
    </row>
    <row r="38" customFormat="false" ht="39" hidden="false" customHeight="true" outlineLevel="0" collapsed="false">
      <c r="A38" s="18" t="s">
        <v>2629</v>
      </c>
      <c r="B38" s="18" t="n">
        <v>56</v>
      </c>
      <c r="C38" s="18" t="n">
        <v>36</v>
      </c>
      <c r="D38" s="18" t="s">
        <v>16438</v>
      </c>
      <c r="E38" s="18" t="n">
        <v>19</v>
      </c>
      <c r="F38" s="18" t="n">
        <v>37</v>
      </c>
      <c r="G38" s="18" t="s">
        <v>16544</v>
      </c>
      <c r="H38" s="18" t="s">
        <v>16545</v>
      </c>
      <c r="I38" s="18" t="s">
        <v>16546</v>
      </c>
      <c r="J38" s="18" t="s">
        <v>16547</v>
      </c>
      <c r="K38" s="18" t="s">
        <v>16548</v>
      </c>
      <c r="L38" s="18" t="s">
        <v>16549</v>
      </c>
      <c r="M38" s="18" t="s">
        <v>16482</v>
      </c>
      <c r="N38" s="18" t="s">
        <v>16550</v>
      </c>
      <c r="O38" s="18" t="s">
        <v>16551</v>
      </c>
      <c r="P38" s="18" t="s">
        <v>2630</v>
      </c>
    </row>
    <row r="39" customFormat="false" ht="39" hidden="false" customHeight="true" outlineLevel="0" collapsed="false">
      <c r="A39" s="18" t="s">
        <v>318</v>
      </c>
      <c r="B39" s="18" t="n">
        <v>54</v>
      </c>
      <c r="C39" s="18" t="n">
        <v>29</v>
      </c>
      <c r="D39" s="18" t="s">
        <v>16275</v>
      </c>
      <c r="E39" s="18" t="n">
        <v>17</v>
      </c>
      <c r="F39" s="18" t="n">
        <v>37</v>
      </c>
      <c r="G39" s="18" t="s">
        <v>16552</v>
      </c>
      <c r="H39" s="18" t="s">
        <v>16553</v>
      </c>
      <c r="I39" s="18" t="s">
        <v>16554</v>
      </c>
      <c r="J39" s="18" t="s">
        <v>16555</v>
      </c>
      <c r="K39" s="18" t="s">
        <v>16556</v>
      </c>
      <c r="L39" s="18" t="s">
        <v>16548</v>
      </c>
      <c r="M39" s="18" t="s">
        <v>16557</v>
      </c>
      <c r="N39" s="18" t="s">
        <v>16558</v>
      </c>
      <c r="O39" s="18" t="s">
        <v>16559</v>
      </c>
      <c r="P39" s="18" t="s">
        <v>319</v>
      </c>
    </row>
    <row r="40" customFormat="false" ht="26.25" hidden="false" customHeight="true" outlineLevel="0" collapsed="false">
      <c r="A40" s="18" t="s">
        <v>772</v>
      </c>
      <c r="B40" s="18" t="n">
        <v>53</v>
      </c>
      <c r="C40" s="18" t="n">
        <v>24</v>
      </c>
      <c r="D40" s="18" t="s">
        <v>16560</v>
      </c>
      <c r="E40" s="18" t="n">
        <v>31</v>
      </c>
      <c r="F40" s="18" t="n">
        <v>22</v>
      </c>
      <c r="G40" s="18" t="s">
        <v>16546</v>
      </c>
      <c r="H40" s="18" t="s">
        <v>16561</v>
      </c>
      <c r="I40" s="18" t="s">
        <v>16562</v>
      </c>
      <c r="J40" s="18" t="s">
        <v>16548</v>
      </c>
      <c r="K40" s="18" t="s">
        <v>16563</v>
      </c>
      <c r="L40" s="18" t="s">
        <v>16564</v>
      </c>
      <c r="M40" s="18" t="s">
        <v>16565</v>
      </c>
      <c r="N40" s="18" t="s">
        <v>16473</v>
      </c>
      <c r="O40" s="18" t="s">
        <v>16551</v>
      </c>
      <c r="P40" s="18" t="s">
        <v>773</v>
      </c>
    </row>
    <row r="41" customFormat="false" ht="39" hidden="false" customHeight="true" outlineLevel="0" collapsed="false">
      <c r="A41" s="19" t="s">
        <v>1192</v>
      </c>
      <c r="B41" s="18" t="n">
        <v>53</v>
      </c>
      <c r="C41" s="18" t="n">
        <v>26</v>
      </c>
      <c r="D41" s="18" t="s">
        <v>16566</v>
      </c>
      <c r="E41" s="18" t="n">
        <v>15</v>
      </c>
      <c r="F41" s="18" t="n">
        <v>38</v>
      </c>
      <c r="G41" s="18" t="s">
        <v>16567</v>
      </c>
      <c r="H41" s="18" t="s">
        <v>16545</v>
      </c>
      <c r="I41" s="18" t="s">
        <v>16568</v>
      </c>
      <c r="J41" s="18" t="s">
        <v>16569</v>
      </c>
      <c r="K41" s="18" t="s">
        <v>16570</v>
      </c>
      <c r="L41" s="18" t="s">
        <v>16571</v>
      </c>
      <c r="M41" s="18" t="s">
        <v>16535</v>
      </c>
      <c r="N41" s="18" t="s">
        <v>16572</v>
      </c>
      <c r="O41" s="18" t="s">
        <v>16573</v>
      </c>
      <c r="P41" s="18" t="s">
        <v>1193</v>
      </c>
    </row>
    <row r="42" customFormat="false" ht="39" hidden="false" customHeight="true" outlineLevel="0" collapsed="false">
      <c r="A42" s="18" t="s">
        <v>5844</v>
      </c>
      <c r="B42" s="18" t="n">
        <v>51</v>
      </c>
      <c r="C42" s="18" t="n">
        <v>32</v>
      </c>
      <c r="D42" s="18" t="s">
        <v>16409</v>
      </c>
      <c r="E42" s="18" t="n">
        <v>29</v>
      </c>
      <c r="F42" s="18" t="n">
        <v>22</v>
      </c>
      <c r="G42" s="18" t="s">
        <v>16489</v>
      </c>
      <c r="H42" s="18" t="s">
        <v>16574</v>
      </c>
      <c r="I42" s="18" t="s">
        <v>16575</v>
      </c>
      <c r="J42" s="18" t="s">
        <v>16576</v>
      </c>
      <c r="K42" s="18" t="s">
        <v>16577</v>
      </c>
      <c r="L42" s="18" t="s">
        <v>16578</v>
      </c>
      <c r="M42" s="18" t="s">
        <v>16557</v>
      </c>
      <c r="N42" s="18" t="s">
        <v>16487</v>
      </c>
      <c r="O42" s="18" t="s">
        <v>16579</v>
      </c>
      <c r="P42" s="18" t="s">
        <v>5845</v>
      </c>
    </row>
    <row r="43" customFormat="false" ht="39" hidden="false" customHeight="true" outlineLevel="0" collapsed="false">
      <c r="A43" s="18" t="s">
        <v>424</v>
      </c>
      <c r="B43" s="18" t="n">
        <v>50</v>
      </c>
      <c r="C43" s="18" t="n">
        <v>31</v>
      </c>
      <c r="D43" s="18" t="s">
        <v>16580</v>
      </c>
      <c r="E43" s="18" t="n">
        <v>8</v>
      </c>
      <c r="F43" s="18" t="n">
        <v>42</v>
      </c>
      <c r="G43" s="18" t="s">
        <v>16552</v>
      </c>
      <c r="H43" s="18" t="s">
        <v>16581</v>
      </c>
      <c r="I43" s="18" t="s">
        <v>16582</v>
      </c>
      <c r="J43" s="18" t="s">
        <v>16583</v>
      </c>
      <c r="K43" s="18" t="s">
        <v>16584</v>
      </c>
      <c r="L43" s="18" t="s">
        <v>16547</v>
      </c>
      <c r="M43" s="18" t="s">
        <v>16585</v>
      </c>
      <c r="N43" s="18" t="s">
        <v>16586</v>
      </c>
      <c r="O43" s="18" t="s">
        <v>16587</v>
      </c>
      <c r="P43" s="18" t="s">
        <v>425</v>
      </c>
    </row>
    <row r="44" customFormat="false" ht="39" hidden="false" customHeight="true" outlineLevel="0" collapsed="false">
      <c r="A44" s="18" t="s">
        <v>356</v>
      </c>
      <c r="B44" s="18" t="n">
        <v>50</v>
      </c>
      <c r="C44" s="18" t="n">
        <v>12</v>
      </c>
      <c r="D44" s="18" t="s">
        <v>16588</v>
      </c>
      <c r="E44" s="18" t="n">
        <v>34</v>
      </c>
      <c r="F44" s="18" t="n">
        <v>16</v>
      </c>
      <c r="G44" s="18" t="s">
        <v>16589</v>
      </c>
      <c r="H44" s="18" t="s">
        <v>16519</v>
      </c>
      <c r="I44" s="18" t="s">
        <v>16590</v>
      </c>
      <c r="J44" s="18" t="s">
        <v>16591</v>
      </c>
      <c r="K44" s="18" t="s">
        <v>16592</v>
      </c>
      <c r="L44" s="18" t="s">
        <v>16593</v>
      </c>
      <c r="M44" s="18" t="s">
        <v>16594</v>
      </c>
      <c r="N44" s="18" t="s">
        <v>16595</v>
      </c>
      <c r="O44" s="18" t="s">
        <v>16596</v>
      </c>
      <c r="P44" s="18" t="s">
        <v>357</v>
      </c>
    </row>
    <row r="45" customFormat="false" ht="26.25" hidden="false" customHeight="true" outlineLevel="0" collapsed="false">
      <c r="A45" s="18" t="s">
        <v>1695</v>
      </c>
      <c r="B45" s="18" t="n">
        <v>50</v>
      </c>
      <c r="C45" s="18" t="n">
        <v>31</v>
      </c>
      <c r="D45" s="18" t="s">
        <v>16580</v>
      </c>
      <c r="E45" s="18" t="n">
        <v>15</v>
      </c>
      <c r="F45" s="18" t="n">
        <v>35</v>
      </c>
      <c r="G45" s="18" t="s">
        <v>16597</v>
      </c>
      <c r="H45" s="18" t="s">
        <v>16552</v>
      </c>
      <c r="I45" s="18" t="s">
        <v>16432</v>
      </c>
      <c r="J45" s="18" t="s">
        <v>16598</v>
      </c>
      <c r="K45" s="18" t="s">
        <v>16599</v>
      </c>
      <c r="L45" s="18" t="s">
        <v>16600</v>
      </c>
      <c r="M45" s="18" t="s">
        <v>16488</v>
      </c>
      <c r="N45" s="18" t="s">
        <v>16483</v>
      </c>
      <c r="O45" s="18" t="s">
        <v>16601</v>
      </c>
      <c r="P45" s="18" t="s">
        <v>1696</v>
      </c>
    </row>
    <row r="46" customFormat="false" ht="26.25" hidden="false" customHeight="true" outlineLevel="0" collapsed="false">
      <c r="A46" s="18" t="s">
        <v>684</v>
      </c>
      <c r="B46" s="18" t="n">
        <v>49</v>
      </c>
      <c r="C46" s="18" t="n">
        <v>23</v>
      </c>
      <c r="D46" s="18" t="s">
        <v>16537</v>
      </c>
      <c r="E46" s="18" t="n">
        <v>27</v>
      </c>
      <c r="F46" s="18" t="n">
        <v>22</v>
      </c>
      <c r="G46" s="18" t="s">
        <v>16457</v>
      </c>
      <c r="H46" s="18" t="s">
        <v>16554</v>
      </c>
      <c r="I46" s="18" t="s">
        <v>16602</v>
      </c>
      <c r="J46" s="18" t="s">
        <v>16603</v>
      </c>
      <c r="K46" s="18" t="s">
        <v>16604</v>
      </c>
      <c r="L46" s="18" t="s">
        <v>16605</v>
      </c>
      <c r="M46" s="18" t="s">
        <v>16508</v>
      </c>
      <c r="N46" s="18" t="s">
        <v>16606</v>
      </c>
      <c r="O46" s="18" t="s">
        <v>16543</v>
      </c>
      <c r="P46" s="18" t="s">
        <v>685</v>
      </c>
    </row>
    <row r="47" customFormat="false" ht="26.25" hidden="false" customHeight="true" outlineLevel="0" collapsed="false">
      <c r="A47" s="18" t="s">
        <v>2808</v>
      </c>
      <c r="B47" s="18" t="n">
        <v>49</v>
      </c>
      <c r="C47" s="18" t="n">
        <v>29</v>
      </c>
      <c r="D47" s="18" t="s">
        <v>16607</v>
      </c>
      <c r="E47" s="18" t="n">
        <v>28</v>
      </c>
      <c r="F47" s="18" t="n">
        <v>21</v>
      </c>
      <c r="G47" s="18" t="s">
        <v>16432</v>
      </c>
      <c r="H47" s="18" t="s">
        <v>16608</v>
      </c>
      <c r="I47" s="18" t="s">
        <v>16609</v>
      </c>
      <c r="J47" s="18" t="s">
        <v>16610</v>
      </c>
      <c r="K47" s="18" t="s">
        <v>16611</v>
      </c>
      <c r="L47" s="18" t="s">
        <v>16612</v>
      </c>
      <c r="M47" s="18" t="s">
        <v>16613</v>
      </c>
      <c r="N47" s="18" t="s">
        <v>16550</v>
      </c>
      <c r="O47" s="18" t="s">
        <v>16542</v>
      </c>
      <c r="P47" s="18" t="s">
        <v>2809</v>
      </c>
    </row>
    <row r="48" customFormat="false" ht="39" hidden="false" customHeight="true" outlineLevel="0" collapsed="false">
      <c r="A48" s="18" t="s">
        <v>837</v>
      </c>
      <c r="B48" s="18" t="n">
        <v>48</v>
      </c>
      <c r="C48" s="18" t="n">
        <v>26</v>
      </c>
      <c r="D48" s="18" t="s">
        <v>16275</v>
      </c>
      <c r="E48" s="18" t="n">
        <v>25</v>
      </c>
      <c r="F48" s="18" t="n">
        <v>23</v>
      </c>
      <c r="G48" s="18" t="s">
        <v>16432</v>
      </c>
      <c r="H48" s="18" t="s">
        <v>16614</v>
      </c>
      <c r="I48" s="18" t="s">
        <v>16615</v>
      </c>
      <c r="J48" s="18" t="s">
        <v>16513</v>
      </c>
      <c r="K48" s="18" t="s">
        <v>16424</v>
      </c>
      <c r="L48" s="18" t="s">
        <v>16616</v>
      </c>
      <c r="M48" s="18" t="s">
        <v>16483</v>
      </c>
      <c r="N48" s="18" t="s">
        <v>16482</v>
      </c>
      <c r="O48" s="18" t="s">
        <v>16617</v>
      </c>
      <c r="P48" s="18" t="s">
        <v>838</v>
      </c>
    </row>
    <row r="49" customFormat="false" ht="26.25" hidden="false" customHeight="true" outlineLevel="0" collapsed="false">
      <c r="A49" s="18" t="s">
        <v>611</v>
      </c>
      <c r="B49" s="18" t="n">
        <v>45</v>
      </c>
      <c r="C49" s="18" t="n">
        <v>31</v>
      </c>
      <c r="D49" s="18" t="s">
        <v>16618</v>
      </c>
      <c r="E49" s="18" t="n">
        <v>6</v>
      </c>
      <c r="F49" s="18" t="n">
        <v>39</v>
      </c>
      <c r="G49" s="18" t="s">
        <v>16619</v>
      </c>
      <c r="H49" s="18" t="s">
        <v>16620</v>
      </c>
      <c r="I49" s="18" t="s">
        <v>16621</v>
      </c>
      <c r="J49" s="18" t="s">
        <v>16622</v>
      </c>
      <c r="K49" s="18" t="s">
        <v>16623</v>
      </c>
      <c r="L49" s="18"/>
      <c r="M49" s="18" t="s">
        <v>16421</v>
      </c>
      <c r="N49" s="18" t="s">
        <v>16455</v>
      </c>
      <c r="O49" s="18" t="s">
        <v>16585</v>
      </c>
      <c r="P49" s="18" t="s">
        <v>612</v>
      </c>
    </row>
    <row r="50" customFormat="false" ht="39" hidden="false" customHeight="true" outlineLevel="0" collapsed="false">
      <c r="A50" s="18" t="s">
        <v>1213</v>
      </c>
      <c r="B50" s="18" t="n">
        <v>45</v>
      </c>
      <c r="C50" s="18" t="n">
        <v>25</v>
      </c>
      <c r="D50" s="18" t="s">
        <v>16474</v>
      </c>
      <c r="E50" s="18" t="n">
        <v>15</v>
      </c>
      <c r="F50" s="18" t="n">
        <v>30</v>
      </c>
      <c r="G50" s="18" t="s">
        <v>16624</v>
      </c>
      <c r="H50" s="18" t="s">
        <v>16625</v>
      </c>
      <c r="I50" s="18" t="s">
        <v>16626</v>
      </c>
      <c r="J50" s="18" t="s">
        <v>16627</v>
      </c>
      <c r="K50" s="18" t="s">
        <v>16628</v>
      </c>
      <c r="L50" s="18" t="s">
        <v>16629</v>
      </c>
      <c r="M50" s="18" t="s">
        <v>16630</v>
      </c>
      <c r="N50" s="18" t="s">
        <v>16542</v>
      </c>
      <c r="O50" s="18" t="s">
        <v>16573</v>
      </c>
      <c r="P50" s="18" t="s">
        <v>1214</v>
      </c>
    </row>
    <row r="51" customFormat="false" ht="26.25" hidden="false" customHeight="true" outlineLevel="0" collapsed="false">
      <c r="A51" s="18" t="s">
        <v>573</v>
      </c>
      <c r="B51" s="18" t="n">
        <v>43</v>
      </c>
      <c r="C51" s="18" t="n">
        <v>19</v>
      </c>
      <c r="D51" s="18" t="s">
        <v>16351</v>
      </c>
      <c r="E51" s="18" t="n">
        <v>10</v>
      </c>
      <c r="F51" s="18" t="n">
        <v>33</v>
      </c>
      <c r="G51" s="18" t="s">
        <v>16631</v>
      </c>
      <c r="H51" s="18" t="s">
        <v>16632</v>
      </c>
      <c r="I51" s="18" t="s">
        <v>16633</v>
      </c>
      <c r="J51" s="18" t="s">
        <v>16634</v>
      </c>
      <c r="K51" s="18" t="s">
        <v>16635</v>
      </c>
      <c r="L51" s="18" t="s">
        <v>16636</v>
      </c>
      <c r="M51" s="18" t="s">
        <v>16428</v>
      </c>
      <c r="N51" s="18" t="s">
        <v>16637</v>
      </c>
      <c r="O51" s="18" t="s">
        <v>16638</v>
      </c>
      <c r="P51" s="18" t="s">
        <v>574</v>
      </c>
    </row>
    <row r="52" customFormat="false" ht="39" hidden="false" customHeight="true" outlineLevel="0" collapsed="false">
      <c r="A52" s="18" t="s">
        <v>533</v>
      </c>
      <c r="B52" s="18" t="n">
        <v>42</v>
      </c>
      <c r="C52" s="18" t="n">
        <v>21</v>
      </c>
      <c r="D52" s="18" t="s">
        <v>16470</v>
      </c>
      <c r="E52" s="18" t="n">
        <v>4</v>
      </c>
      <c r="F52" s="18" t="n">
        <v>38</v>
      </c>
      <c r="G52" s="18" t="s">
        <v>16422</v>
      </c>
      <c r="H52" s="18" t="s">
        <v>16639</v>
      </c>
      <c r="I52" s="18" t="s">
        <v>16640</v>
      </c>
      <c r="J52" s="18" t="s">
        <v>16641</v>
      </c>
      <c r="K52" s="18" t="s">
        <v>16642</v>
      </c>
      <c r="L52" s="18" t="s">
        <v>16643</v>
      </c>
      <c r="M52" s="18" t="s">
        <v>16557</v>
      </c>
      <c r="N52" s="18" t="s">
        <v>16644</v>
      </c>
      <c r="O52" s="18" t="s">
        <v>16645</v>
      </c>
      <c r="P52" s="18" t="s">
        <v>534</v>
      </c>
    </row>
    <row r="53" customFormat="false" ht="39" hidden="false" customHeight="true" outlineLevel="0" collapsed="false">
      <c r="A53" s="18" t="s">
        <v>271</v>
      </c>
      <c r="B53" s="18" t="n">
        <v>39</v>
      </c>
      <c r="C53" s="18" t="n">
        <v>17</v>
      </c>
      <c r="D53" s="18" t="s">
        <v>16351</v>
      </c>
      <c r="E53" s="18" t="n">
        <v>15</v>
      </c>
      <c r="F53" s="18" t="n">
        <v>24</v>
      </c>
      <c r="G53" s="18" t="s">
        <v>16526</v>
      </c>
      <c r="H53" s="18" t="s">
        <v>16646</v>
      </c>
      <c r="I53" s="18" t="s">
        <v>16647</v>
      </c>
      <c r="J53" s="18" t="s">
        <v>16648</v>
      </c>
      <c r="K53" s="18" t="s">
        <v>16649</v>
      </c>
      <c r="L53" s="18" t="s">
        <v>16650</v>
      </c>
      <c r="M53" s="18" t="s">
        <v>16651</v>
      </c>
      <c r="N53" s="18" t="s">
        <v>16652</v>
      </c>
      <c r="O53" s="18" t="s">
        <v>16653</v>
      </c>
      <c r="P53" s="18" t="s">
        <v>272</v>
      </c>
    </row>
    <row r="54" customFormat="false" ht="39" hidden="false" customHeight="true" outlineLevel="0" collapsed="false">
      <c r="A54" s="18" t="s">
        <v>3071</v>
      </c>
      <c r="B54" s="18" t="n">
        <v>38</v>
      </c>
      <c r="C54" s="18" t="n">
        <v>23</v>
      </c>
      <c r="D54" s="18" t="s">
        <v>16654</v>
      </c>
      <c r="E54" s="18" t="n">
        <v>13</v>
      </c>
      <c r="F54" s="18" t="n">
        <v>25</v>
      </c>
      <c r="G54" s="18" t="s">
        <v>16655</v>
      </c>
      <c r="H54" s="18" t="s">
        <v>16656</v>
      </c>
      <c r="I54" s="18" t="s">
        <v>16657</v>
      </c>
      <c r="J54" s="18" t="s">
        <v>16658</v>
      </c>
      <c r="K54" s="18" t="s">
        <v>16659</v>
      </c>
      <c r="L54" s="18" t="s">
        <v>16660</v>
      </c>
      <c r="M54" s="18" t="s">
        <v>16661</v>
      </c>
      <c r="N54" s="18" t="s">
        <v>16587</v>
      </c>
      <c r="O54" s="18" t="s">
        <v>16662</v>
      </c>
      <c r="P54" s="18" t="s">
        <v>3072</v>
      </c>
    </row>
    <row r="55" customFormat="false" ht="39" hidden="false" customHeight="true" outlineLevel="0" collapsed="false">
      <c r="A55" s="18" t="s">
        <v>584</v>
      </c>
      <c r="B55" s="18" t="n">
        <v>37</v>
      </c>
      <c r="C55" s="18" t="n">
        <v>22</v>
      </c>
      <c r="D55" s="18" t="s">
        <v>16607</v>
      </c>
      <c r="E55" s="18" t="n">
        <v>0</v>
      </c>
      <c r="F55" s="18" t="n">
        <v>37</v>
      </c>
      <c r="G55" s="18" t="s">
        <v>16663</v>
      </c>
      <c r="H55" s="18" t="s">
        <v>16619</v>
      </c>
      <c r="I55" s="18" t="s">
        <v>16562</v>
      </c>
      <c r="J55" s="18" t="s">
        <v>16397</v>
      </c>
      <c r="K55" s="18" t="s">
        <v>16664</v>
      </c>
      <c r="L55" s="18" t="s">
        <v>16622</v>
      </c>
      <c r="M55" s="18" t="s">
        <v>16665</v>
      </c>
      <c r="N55" s="18" t="s">
        <v>16666</v>
      </c>
      <c r="O55" s="18" t="s">
        <v>16637</v>
      </c>
      <c r="P55" s="18" t="s">
        <v>585</v>
      </c>
    </row>
    <row r="56" customFormat="false" ht="39" hidden="false" customHeight="true" outlineLevel="0" collapsed="false">
      <c r="A56" s="18" t="s">
        <v>3463</v>
      </c>
      <c r="B56" s="18" t="n">
        <v>37</v>
      </c>
      <c r="C56" s="18" t="n">
        <v>26</v>
      </c>
      <c r="D56" s="18" t="s">
        <v>16667</v>
      </c>
      <c r="E56" s="18" t="n">
        <v>0</v>
      </c>
      <c r="F56" s="18" t="n">
        <v>37</v>
      </c>
      <c r="G56" s="18" t="s">
        <v>16394</v>
      </c>
      <c r="H56" s="18" t="s">
        <v>16668</v>
      </c>
      <c r="I56" s="18" t="s">
        <v>16669</v>
      </c>
      <c r="J56" s="18" t="s">
        <v>16670</v>
      </c>
      <c r="K56" s="18" t="s">
        <v>16426</v>
      </c>
      <c r="L56" s="18" t="s">
        <v>16671</v>
      </c>
      <c r="M56" s="18" t="s">
        <v>16595</v>
      </c>
      <c r="N56" s="18" t="s">
        <v>16672</v>
      </c>
      <c r="O56" s="18" t="s">
        <v>16596</v>
      </c>
      <c r="P56" s="18" t="s">
        <v>3464</v>
      </c>
    </row>
    <row r="57" customFormat="false" ht="26.25" hidden="false" customHeight="true" outlineLevel="0" collapsed="false">
      <c r="A57" s="19" t="s">
        <v>2526</v>
      </c>
      <c r="B57" s="18" t="n">
        <v>37</v>
      </c>
      <c r="C57" s="18" t="n">
        <v>23</v>
      </c>
      <c r="D57" s="18" t="s">
        <v>16580</v>
      </c>
      <c r="E57" s="18" t="n">
        <v>7</v>
      </c>
      <c r="F57" s="18" t="n">
        <v>30</v>
      </c>
      <c r="G57" s="18" t="s">
        <v>16673</v>
      </c>
      <c r="H57" s="18" t="s">
        <v>16674</v>
      </c>
      <c r="I57" s="18" t="s">
        <v>16675</v>
      </c>
      <c r="J57" s="18" t="s">
        <v>16676</v>
      </c>
      <c r="K57" s="18" t="s">
        <v>16677</v>
      </c>
      <c r="L57" s="18" t="s">
        <v>16678</v>
      </c>
      <c r="M57" s="18" t="s">
        <v>16679</v>
      </c>
      <c r="N57" s="18" t="s">
        <v>16680</v>
      </c>
      <c r="O57" s="18" t="s">
        <v>16559</v>
      </c>
      <c r="P57" s="18" t="s">
        <v>2527</v>
      </c>
    </row>
    <row r="58" customFormat="false" ht="26.25" hidden="false" customHeight="true" outlineLevel="0" collapsed="false">
      <c r="A58" s="18" t="s">
        <v>741</v>
      </c>
      <c r="B58" s="18" t="n">
        <v>34</v>
      </c>
      <c r="C58" s="18" t="n">
        <v>19</v>
      </c>
      <c r="D58" s="18" t="s">
        <v>16474</v>
      </c>
      <c r="E58" s="18" t="n">
        <v>5</v>
      </c>
      <c r="F58" s="18" t="n">
        <v>29</v>
      </c>
      <c r="G58" s="18" t="s">
        <v>16681</v>
      </c>
      <c r="H58" s="18" t="s">
        <v>16682</v>
      </c>
      <c r="I58" s="18" t="s">
        <v>16683</v>
      </c>
      <c r="J58" s="18" t="s">
        <v>16684</v>
      </c>
      <c r="K58" s="18" t="s">
        <v>16685</v>
      </c>
      <c r="L58" s="18" t="s">
        <v>16686</v>
      </c>
      <c r="M58" s="18" t="s">
        <v>16617</v>
      </c>
      <c r="N58" s="18" t="s">
        <v>16687</v>
      </c>
      <c r="O58" s="18" t="s">
        <v>16688</v>
      </c>
      <c r="P58" s="18" t="s">
        <v>742</v>
      </c>
    </row>
    <row r="59" customFormat="false" ht="26.25" hidden="false" customHeight="true" outlineLevel="0" collapsed="false">
      <c r="A59" s="18" t="s">
        <v>373</v>
      </c>
      <c r="B59" s="18" t="n">
        <v>33</v>
      </c>
      <c r="C59" s="18" t="n">
        <v>15</v>
      </c>
      <c r="D59" s="18" t="s">
        <v>16560</v>
      </c>
      <c r="E59" s="18" t="n">
        <v>15</v>
      </c>
      <c r="F59" s="18" t="n">
        <v>18</v>
      </c>
      <c r="G59" s="18" t="s">
        <v>16689</v>
      </c>
      <c r="H59" s="18" t="s">
        <v>16690</v>
      </c>
      <c r="I59" s="18" t="s">
        <v>16691</v>
      </c>
      <c r="J59" s="18" t="s">
        <v>16692</v>
      </c>
      <c r="K59" s="18"/>
      <c r="L59" s="18"/>
      <c r="M59" s="18" t="s">
        <v>16661</v>
      </c>
      <c r="N59" s="18" t="s">
        <v>16666</v>
      </c>
      <c r="O59" s="18" t="s">
        <v>16653</v>
      </c>
      <c r="P59" s="18" t="s">
        <v>374</v>
      </c>
    </row>
    <row r="60" customFormat="false" ht="26.25" hidden="false" customHeight="true" outlineLevel="0" collapsed="false">
      <c r="A60" s="19" t="s">
        <v>7619</v>
      </c>
      <c r="B60" s="18" t="n">
        <v>33</v>
      </c>
      <c r="C60" s="18" t="n">
        <v>16</v>
      </c>
      <c r="D60" s="18" t="s">
        <v>16341</v>
      </c>
      <c r="E60" s="18" t="n">
        <v>9</v>
      </c>
      <c r="F60" s="18" t="n">
        <v>24</v>
      </c>
      <c r="G60" s="18" t="s">
        <v>16693</v>
      </c>
      <c r="H60" s="18" t="s">
        <v>16694</v>
      </c>
      <c r="I60" s="18" t="s">
        <v>16695</v>
      </c>
      <c r="J60" s="18" t="s">
        <v>16576</v>
      </c>
      <c r="K60" s="18"/>
      <c r="L60" s="18"/>
      <c r="M60" s="18" t="s">
        <v>16696</v>
      </c>
      <c r="N60" s="18" t="s">
        <v>16697</v>
      </c>
      <c r="O60" s="18" t="s">
        <v>16698</v>
      </c>
      <c r="P60" s="18" t="s">
        <v>7620</v>
      </c>
    </row>
    <row r="61" customFormat="false" ht="26.25" hidden="false" customHeight="true" outlineLevel="0" collapsed="false">
      <c r="A61" s="19" t="s">
        <v>238</v>
      </c>
      <c r="B61" s="18" t="n">
        <v>30</v>
      </c>
      <c r="C61" s="18" t="n">
        <v>13</v>
      </c>
      <c r="D61" s="18" t="s">
        <v>16699</v>
      </c>
      <c r="E61" s="18" t="n">
        <v>5</v>
      </c>
      <c r="F61" s="18" t="n">
        <v>25</v>
      </c>
      <c r="G61" s="18" t="s">
        <v>16361</v>
      </c>
      <c r="H61" s="18" t="s">
        <v>16700</v>
      </c>
      <c r="I61" s="18" t="s">
        <v>16432</v>
      </c>
      <c r="J61" s="18" t="s">
        <v>16701</v>
      </c>
      <c r="K61" s="18" t="s">
        <v>16702</v>
      </c>
      <c r="L61" s="18" t="s">
        <v>16703</v>
      </c>
      <c r="M61" s="18" t="s">
        <v>16666</v>
      </c>
      <c r="N61" s="18" t="s">
        <v>16696</v>
      </c>
      <c r="O61" s="18" t="s">
        <v>16704</v>
      </c>
      <c r="P61" s="18" t="s">
        <v>239</v>
      </c>
    </row>
    <row r="62" customFormat="false" ht="39" hidden="false" customHeight="true" outlineLevel="0" collapsed="false">
      <c r="A62" s="18" t="s">
        <v>1711</v>
      </c>
      <c r="B62" s="18" t="n">
        <v>29</v>
      </c>
      <c r="C62" s="18" t="n">
        <v>14</v>
      </c>
      <c r="D62" s="18" t="s">
        <v>16341</v>
      </c>
      <c r="E62" s="18" t="n">
        <v>0</v>
      </c>
      <c r="F62" s="18" t="n">
        <v>29</v>
      </c>
      <c r="G62" s="18" t="s">
        <v>16457</v>
      </c>
      <c r="H62" s="18" t="s">
        <v>16705</v>
      </c>
      <c r="I62" s="18" t="s">
        <v>16706</v>
      </c>
      <c r="J62" s="18" t="s">
        <v>16707</v>
      </c>
      <c r="K62" s="18" t="s">
        <v>16708</v>
      </c>
      <c r="L62" s="18" t="s">
        <v>16709</v>
      </c>
      <c r="M62" s="18" t="s">
        <v>16666</v>
      </c>
      <c r="N62" s="18" t="s">
        <v>16697</v>
      </c>
      <c r="O62" s="18" t="s">
        <v>16710</v>
      </c>
      <c r="P62" s="18" t="s">
        <v>1712</v>
      </c>
    </row>
    <row r="63" customFormat="false" ht="26.25" hidden="false" customHeight="true" outlineLevel="0" collapsed="false">
      <c r="A63" s="18" t="s">
        <v>733</v>
      </c>
      <c r="B63" s="18" t="n">
        <v>29</v>
      </c>
      <c r="C63" s="18" t="n">
        <v>13</v>
      </c>
      <c r="D63" s="18" t="s">
        <v>16560</v>
      </c>
      <c r="E63" s="18" t="n">
        <v>8</v>
      </c>
      <c r="F63" s="18" t="n">
        <v>21</v>
      </c>
      <c r="G63" s="18" t="s">
        <v>16619</v>
      </c>
      <c r="H63" s="18" t="s">
        <v>16711</v>
      </c>
      <c r="I63" s="18" t="s">
        <v>16712</v>
      </c>
      <c r="J63" s="18" t="s">
        <v>16622</v>
      </c>
      <c r="K63" s="18"/>
      <c r="L63" s="18"/>
      <c r="M63" s="18" t="s">
        <v>16697</v>
      </c>
      <c r="N63" s="18" t="s">
        <v>16672</v>
      </c>
      <c r="O63" s="18" t="s">
        <v>16713</v>
      </c>
      <c r="P63" s="18" t="s">
        <v>734</v>
      </c>
    </row>
    <row r="64" customFormat="false" ht="39" hidden="false" customHeight="true" outlineLevel="0" collapsed="false">
      <c r="A64" s="18" t="s">
        <v>212</v>
      </c>
      <c r="B64" s="18" t="n">
        <v>28</v>
      </c>
      <c r="C64" s="18" t="n">
        <v>13</v>
      </c>
      <c r="D64" s="18" t="s">
        <v>16415</v>
      </c>
      <c r="E64" s="18" t="n">
        <v>11</v>
      </c>
      <c r="F64" s="18" t="n">
        <v>17</v>
      </c>
      <c r="G64" s="18" t="s">
        <v>16714</v>
      </c>
      <c r="H64" s="18" t="s">
        <v>16715</v>
      </c>
      <c r="I64" s="18" t="s">
        <v>16716</v>
      </c>
      <c r="J64" s="18" t="s">
        <v>16717</v>
      </c>
      <c r="K64" s="18" t="s">
        <v>16718</v>
      </c>
      <c r="L64" s="18" t="s">
        <v>16719</v>
      </c>
      <c r="M64" s="18" t="s">
        <v>16595</v>
      </c>
      <c r="N64" s="18" t="s">
        <v>16645</v>
      </c>
      <c r="O64" s="18" t="s">
        <v>16720</v>
      </c>
      <c r="P64" s="18" t="s">
        <v>213</v>
      </c>
    </row>
    <row r="65" customFormat="false" ht="39" hidden="false" customHeight="true" outlineLevel="0" collapsed="false">
      <c r="A65" s="19" t="s">
        <v>1747</v>
      </c>
      <c r="B65" s="18" t="n">
        <v>28</v>
      </c>
      <c r="C65" s="18" t="n">
        <v>15</v>
      </c>
      <c r="D65" s="18" t="s">
        <v>16275</v>
      </c>
      <c r="E65" s="18" t="n">
        <v>0</v>
      </c>
      <c r="F65" s="18" t="n">
        <v>28</v>
      </c>
      <c r="G65" s="18" t="s">
        <v>16721</v>
      </c>
      <c r="H65" s="18" t="s">
        <v>16722</v>
      </c>
      <c r="I65" s="18" t="s">
        <v>16723</v>
      </c>
      <c r="J65" s="18" t="s">
        <v>16724</v>
      </c>
      <c r="K65" s="18" t="s">
        <v>16725</v>
      </c>
      <c r="L65" s="18" t="s">
        <v>16726</v>
      </c>
      <c r="M65" s="18" t="s">
        <v>16727</v>
      </c>
      <c r="N65" s="18" t="s">
        <v>16704</v>
      </c>
      <c r="O65" s="18" t="s">
        <v>16728</v>
      </c>
      <c r="P65" s="18" t="s">
        <v>1748</v>
      </c>
    </row>
    <row r="66" customFormat="false" ht="39" hidden="false" customHeight="true" outlineLevel="0" collapsed="false">
      <c r="A66" s="18" t="s">
        <v>76</v>
      </c>
      <c r="B66" s="18" t="n">
        <v>27</v>
      </c>
      <c r="C66" s="18" t="n">
        <v>14</v>
      </c>
      <c r="D66" s="18" t="s">
        <v>16523</v>
      </c>
      <c r="E66" s="18" t="n">
        <v>0</v>
      </c>
      <c r="F66" s="18" t="n">
        <v>27</v>
      </c>
      <c r="G66" s="18" t="s">
        <v>16729</v>
      </c>
      <c r="H66" s="18" t="s">
        <v>16730</v>
      </c>
      <c r="I66" s="18" t="s">
        <v>16731</v>
      </c>
      <c r="J66" s="18" t="s">
        <v>16732</v>
      </c>
      <c r="K66" s="18" t="s">
        <v>16684</v>
      </c>
      <c r="L66" s="18" t="s">
        <v>16733</v>
      </c>
      <c r="M66" s="18" t="s">
        <v>16542</v>
      </c>
      <c r="N66" s="18" t="s">
        <v>16734</v>
      </c>
      <c r="O66" s="18" t="s">
        <v>16596</v>
      </c>
      <c r="P66" s="18" t="s">
        <v>77</v>
      </c>
    </row>
    <row r="67" customFormat="false" ht="39" hidden="false" customHeight="true" outlineLevel="0" collapsed="false">
      <c r="A67" s="18" t="s">
        <v>709</v>
      </c>
      <c r="B67" s="18" t="n">
        <v>27</v>
      </c>
      <c r="C67" s="18" t="n">
        <v>20</v>
      </c>
      <c r="D67" s="18" t="s">
        <v>16735</v>
      </c>
      <c r="E67" s="18" t="n">
        <v>1</v>
      </c>
      <c r="F67" s="18" t="n">
        <v>26</v>
      </c>
      <c r="G67" s="18" t="s">
        <v>16526</v>
      </c>
      <c r="H67" s="18" t="s">
        <v>16736</v>
      </c>
      <c r="I67" s="18" t="s">
        <v>16737</v>
      </c>
      <c r="J67" s="18" t="s">
        <v>16527</v>
      </c>
      <c r="K67" s="18"/>
      <c r="L67" s="18"/>
      <c r="M67" s="18" t="s">
        <v>16652</v>
      </c>
      <c r="N67" s="18" t="s">
        <v>16738</v>
      </c>
      <c r="O67" s="18" t="s">
        <v>16698</v>
      </c>
      <c r="P67" s="18" t="s">
        <v>710</v>
      </c>
    </row>
    <row r="68" customFormat="false" ht="39" hidden="false" customHeight="true" outlineLevel="0" collapsed="false">
      <c r="A68" s="18" t="s">
        <v>945</v>
      </c>
      <c r="B68" s="18" t="n">
        <v>26</v>
      </c>
      <c r="C68" s="18" t="n">
        <v>17</v>
      </c>
      <c r="D68" s="18" t="s">
        <v>16285</v>
      </c>
      <c r="E68" s="18" t="n">
        <v>3</v>
      </c>
      <c r="F68" s="18" t="n">
        <v>23</v>
      </c>
      <c r="G68" s="18" t="s">
        <v>16739</v>
      </c>
      <c r="H68" s="18" t="s">
        <v>16526</v>
      </c>
      <c r="I68" s="18" t="s">
        <v>16740</v>
      </c>
      <c r="J68" s="18" t="s">
        <v>16527</v>
      </c>
      <c r="K68" s="18" t="s">
        <v>16741</v>
      </c>
      <c r="L68" s="18"/>
      <c r="M68" s="18" t="s">
        <v>16738</v>
      </c>
      <c r="N68" s="18" t="s">
        <v>16720</v>
      </c>
      <c r="O68" s="18" t="s">
        <v>16742</v>
      </c>
      <c r="P68" s="18" t="s">
        <v>946</v>
      </c>
    </row>
    <row r="69" customFormat="false" ht="39" hidden="false" customHeight="true" outlineLevel="0" collapsed="false">
      <c r="A69" s="18" t="s">
        <v>3759</v>
      </c>
      <c r="B69" s="18" t="n">
        <v>26</v>
      </c>
      <c r="C69" s="18" t="n">
        <v>12</v>
      </c>
      <c r="D69" s="18" t="s">
        <v>16415</v>
      </c>
      <c r="E69" s="18" t="n">
        <v>6</v>
      </c>
      <c r="F69" s="18" t="n">
        <v>20</v>
      </c>
      <c r="G69" s="18" t="s">
        <v>16743</v>
      </c>
      <c r="H69" s="18" t="s">
        <v>16744</v>
      </c>
      <c r="I69" s="18" t="s">
        <v>16745</v>
      </c>
      <c r="J69" s="18" t="s">
        <v>16746</v>
      </c>
      <c r="K69" s="18" t="s">
        <v>16747</v>
      </c>
      <c r="L69" s="18" t="s">
        <v>16748</v>
      </c>
      <c r="M69" s="18" t="s">
        <v>16595</v>
      </c>
      <c r="N69" s="18" t="s">
        <v>16749</v>
      </c>
      <c r="O69" s="18" t="s">
        <v>16750</v>
      </c>
      <c r="P69" s="18" t="s">
        <v>3760</v>
      </c>
    </row>
    <row r="70" customFormat="false" ht="26.25" hidden="false" customHeight="true" outlineLevel="0" collapsed="false">
      <c r="A70" s="19" t="s">
        <v>761</v>
      </c>
      <c r="B70" s="18" t="n">
        <v>24</v>
      </c>
      <c r="C70" s="18" t="n">
        <v>6</v>
      </c>
      <c r="D70" s="18" t="s">
        <v>16751</v>
      </c>
      <c r="E70" s="18" t="n">
        <v>7</v>
      </c>
      <c r="F70" s="18" t="n">
        <v>17</v>
      </c>
      <c r="G70" s="18" t="s">
        <v>16432</v>
      </c>
      <c r="H70" s="18" t="s">
        <v>16752</v>
      </c>
      <c r="I70" s="18" t="s">
        <v>16753</v>
      </c>
      <c r="J70" s="18" t="s">
        <v>16612</v>
      </c>
      <c r="K70" s="18" t="s">
        <v>16754</v>
      </c>
      <c r="L70" s="18"/>
      <c r="M70" s="18" t="s">
        <v>16680</v>
      </c>
      <c r="N70" s="18" t="s">
        <v>16638</v>
      </c>
      <c r="O70" s="18" t="s">
        <v>16755</v>
      </c>
      <c r="P70" s="18" t="s">
        <v>762</v>
      </c>
    </row>
    <row r="71" customFormat="false" ht="39" hidden="false" customHeight="true" outlineLevel="0" collapsed="false">
      <c r="A71" s="18" t="s">
        <v>2659</v>
      </c>
      <c r="B71" s="18" t="n">
        <v>23</v>
      </c>
      <c r="C71" s="18" t="n">
        <v>15</v>
      </c>
      <c r="D71" s="18" t="s">
        <v>16285</v>
      </c>
      <c r="E71" s="18" t="n">
        <v>0</v>
      </c>
      <c r="F71" s="18" t="n">
        <v>23</v>
      </c>
      <c r="G71" s="18" t="s">
        <v>16756</v>
      </c>
      <c r="H71" s="18" t="s">
        <v>16757</v>
      </c>
      <c r="I71" s="18" t="s">
        <v>16758</v>
      </c>
      <c r="J71" s="18" t="s">
        <v>16759</v>
      </c>
      <c r="K71" s="18" t="s">
        <v>16760</v>
      </c>
      <c r="L71" s="18"/>
      <c r="M71" s="18" t="s">
        <v>16761</v>
      </c>
      <c r="N71" s="18" t="s">
        <v>16738</v>
      </c>
      <c r="O71" s="18" t="s">
        <v>16762</v>
      </c>
      <c r="P71" s="18" t="s">
        <v>2660</v>
      </c>
    </row>
    <row r="72" customFormat="false" ht="39" hidden="false" customHeight="true" outlineLevel="0" collapsed="false">
      <c r="A72" s="18" t="s">
        <v>478</v>
      </c>
      <c r="B72" s="18" t="n">
        <v>22</v>
      </c>
      <c r="C72" s="18" t="n">
        <v>11</v>
      </c>
      <c r="D72" s="18" t="s">
        <v>16470</v>
      </c>
      <c r="E72" s="18" t="n">
        <v>1</v>
      </c>
      <c r="F72" s="18" t="n">
        <v>21</v>
      </c>
      <c r="G72" s="18" t="s">
        <v>16763</v>
      </c>
      <c r="H72" s="18" t="s">
        <v>16764</v>
      </c>
      <c r="I72" s="18" t="s">
        <v>16545</v>
      </c>
      <c r="J72" s="18" t="s">
        <v>16765</v>
      </c>
      <c r="K72" s="18" t="s">
        <v>16766</v>
      </c>
      <c r="L72" s="18" t="s">
        <v>16767</v>
      </c>
      <c r="M72" s="18" t="s">
        <v>16652</v>
      </c>
      <c r="N72" s="18" t="s">
        <v>16720</v>
      </c>
      <c r="O72" s="18" t="s">
        <v>16768</v>
      </c>
      <c r="P72" s="18" t="s">
        <v>479</v>
      </c>
    </row>
    <row r="73" customFormat="false" ht="26.25" hidden="false" customHeight="true" outlineLevel="0" collapsed="false">
      <c r="A73" s="18" t="s">
        <v>1676</v>
      </c>
      <c r="B73" s="18" t="n">
        <v>22</v>
      </c>
      <c r="C73" s="18" t="n">
        <v>10</v>
      </c>
      <c r="D73" s="18" t="s">
        <v>16560</v>
      </c>
      <c r="E73" s="18" t="n">
        <v>6</v>
      </c>
      <c r="F73" s="18" t="n">
        <v>16</v>
      </c>
      <c r="G73" s="18" t="s">
        <v>16769</v>
      </c>
      <c r="H73" s="18" t="s">
        <v>16770</v>
      </c>
      <c r="I73" s="18" t="s">
        <v>16771</v>
      </c>
      <c r="J73" s="18" t="s">
        <v>16772</v>
      </c>
      <c r="K73" s="18"/>
      <c r="L73" s="18"/>
      <c r="M73" s="18" t="s">
        <v>16773</v>
      </c>
      <c r="N73" s="18" t="s">
        <v>16774</v>
      </c>
      <c r="O73" s="18" t="s">
        <v>16762</v>
      </c>
      <c r="P73" s="18" t="s">
        <v>1677</v>
      </c>
    </row>
    <row r="74" customFormat="false" ht="39" hidden="false" customHeight="true" outlineLevel="0" collapsed="false">
      <c r="A74" s="18" t="s">
        <v>169</v>
      </c>
      <c r="B74" s="18" t="n">
        <v>21</v>
      </c>
      <c r="C74" s="18" t="n">
        <v>10</v>
      </c>
      <c r="D74" s="18" t="s">
        <v>16341</v>
      </c>
      <c r="E74" s="18" t="n">
        <v>4</v>
      </c>
      <c r="F74" s="18" t="n">
        <v>17</v>
      </c>
      <c r="G74" s="18" t="s">
        <v>16775</v>
      </c>
      <c r="H74" s="18" t="s">
        <v>16776</v>
      </c>
      <c r="I74" s="18" t="s">
        <v>16526</v>
      </c>
      <c r="J74" s="18" t="s">
        <v>16527</v>
      </c>
      <c r="K74" s="18" t="s">
        <v>16777</v>
      </c>
      <c r="L74" s="18" t="s">
        <v>16778</v>
      </c>
      <c r="M74" s="18" t="s">
        <v>16779</v>
      </c>
      <c r="N74" s="18" t="s">
        <v>16672</v>
      </c>
      <c r="O74" s="18" t="s">
        <v>16652</v>
      </c>
      <c r="P74" s="18" t="s">
        <v>170</v>
      </c>
    </row>
    <row r="75" customFormat="false" ht="39" hidden="false" customHeight="true" outlineLevel="0" collapsed="false">
      <c r="A75" s="19" t="s">
        <v>431</v>
      </c>
      <c r="B75" s="18" t="n">
        <v>21</v>
      </c>
      <c r="C75" s="18" t="n">
        <v>9</v>
      </c>
      <c r="D75" s="18" t="s">
        <v>16699</v>
      </c>
      <c r="E75" s="18" t="n">
        <v>7</v>
      </c>
      <c r="F75" s="18" t="n">
        <v>14</v>
      </c>
      <c r="G75" s="18" t="s">
        <v>16780</v>
      </c>
      <c r="H75" s="18" t="s">
        <v>16781</v>
      </c>
      <c r="I75" s="18" t="s">
        <v>16782</v>
      </c>
      <c r="J75" s="18" t="s">
        <v>16783</v>
      </c>
      <c r="K75" s="18" t="s">
        <v>16784</v>
      </c>
      <c r="L75" s="18" t="s">
        <v>16785</v>
      </c>
      <c r="M75" s="18" t="s">
        <v>16786</v>
      </c>
      <c r="N75" s="18" t="s">
        <v>16720</v>
      </c>
      <c r="O75" s="18" t="s">
        <v>16787</v>
      </c>
      <c r="P75" s="18" t="s">
        <v>432</v>
      </c>
    </row>
    <row r="76" customFormat="false" ht="26.25" hidden="false" customHeight="true" outlineLevel="0" collapsed="false">
      <c r="A76" s="18" t="s">
        <v>182</v>
      </c>
      <c r="B76" s="18" t="n">
        <v>20</v>
      </c>
      <c r="C76" s="18" t="n">
        <v>11</v>
      </c>
      <c r="D76" s="18" t="s">
        <v>16305</v>
      </c>
      <c r="E76" s="18" t="n">
        <v>3</v>
      </c>
      <c r="F76" s="18" t="n">
        <v>17</v>
      </c>
      <c r="G76" s="18" t="s">
        <v>16788</v>
      </c>
      <c r="H76" s="18" t="s">
        <v>16789</v>
      </c>
      <c r="I76" s="18" t="s">
        <v>16790</v>
      </c>
      <c r="J76" s="18"/>
      <c r="K76" s="18"/>
      <c r="L76" s="18"/>
      <c r="M76" s="18" t="s">
        <v>16786</v>
      </c>
      <c r="N76" s="18" t="s">
        <v>16728</v>
      </c>
      <c r="O76" s="18" t="s">
        <v>16791</v>
      </c>
      <c r="P76" s="18" t="s">
        <v>183</v>
      </c>
    </row>
    <row r="77" customFormat="false" ht="39" hidden="false" customHeight="true" outlineLevel="0" collapsed="false">
      <c r="A77" s="18" t="s">
        <v>3302</v>
      </c>
      <c r="B77" s="18" t="n">
        <v>19</v>
      </c>
      <c r="C77" s="18" t="n">
        <v>8</v>
      </c>
      <c r="D77" s="18" t="s">
        <v>16503</v>
      </c>
      <c r="E77" s="18" t="n">
        <v>0</v>
      </c>
      <c r="F77" s="18" t="n">
        <v>19</v>
      </c>
      <c r="G77" s="18" t="s">
        <v>16792</v>
      </c>
      <c r="H77" s="18" t="s">
        <v>16793</v>
      </c>
      <c r="I77" s="18" t="s">
        <v>16794</v>
      </c>
      <c r="J77" s="18" t="s">
        <v>16795</v>
      </c>
      <c r="K77" s="18" t="s">
        <v>16796</v>
      </c>
      <c r="L77" s="18" t="s">
        <v>16797</v>
      </c>
      <c r="M77" s="18" t="s">
        <v>16666</v>
      </c>
      <c r="N77" s="18" t="s">
        <v>16749</v>
      </c>
      <c r="O77" s="18" t="s">
        <v>16768</v>
      </c>
      <c r="P77" s="18" t="s">
        <v>3303</v>
      </c>
    </row>
    <row r="78" customFormat="false" ht="26.25" hidden="false" customHeight="true" outlineLevel="0" collapsed="false">
      <c r="A78" s="18" t="s">
        <v>3676</v>
      </c>
      <c r="B78" s="18" t="n">
        <v>19</v>
      </c>
      <c r="C78" s="18" t="n">
        <v>6</v>
      </c>
      <c r="D78" s="18" t="s">
        <v>16798</v>
      </c>
      <c r="E78" s="18" t="n">
        <v>0</v>
      </c>
      <c r="F78" s="18" t="n">
        <v>19</v>
      </c>
      <c r="G78" s="18" t="s">
        <v>16799</v>
      </c>
      <c r="H78" s="18" t="s">
        <v>16800</v>
      </c>
      <c r="I78" s="18" t="s">
        <v>16801</v>
      </c>
      <c r="J78" s="18" t="s">
        <v>16802</v>
      </c>
      <c r="K78" s="18" t="s">
        <v>16803</v>
      </c>
      <c r="L78" s="18" t="s">
        <v>16804</v>
      </c>
      <c r="M78" s="18" t="s">
        <v>16742</v>
      </c>
      <c r="N78" s="18" t="s">
        <v>16755</v>
      </c>
      <c r="O78" s="18" t="s">
        <v>16805</v>
      </c>
      <c r="P78" s="18" t="s">
        <v>3677</v>
      </c>
    </row>
    <row r="79" customFormat="false" ht="26.25" hidden="false" customHeight="true" outlineLevel="0" collapsed="false">
      <c r="A79" s="18" t="s">
        <v>452</v>
      </c>
      <c r="B79" s="18" t="n">
        <v>18</v>
      </c>
      <c r="C79" s="18" t="n">
        <v>8</v>
      </c>
      <c r="D79" s="18" t="s">
        <v>16351</v>
      </c>
      <c r="E79" s="18" t="n">
        <v>0</v>
      </c>
      <c r="F79" s="18" t="n">
        <v>18</v>
      </c>
      <c r="G79" s="18" t="s">
        <v>16524</v>
      </c>
      <c r="H79" s="18" t="s">
        <v>16806</v>
      </c>
      <c r="I79" s="18" t="s">
        <v>16807</v>
      </c>
      <c r="J79" s="18" t="s">
        <v>16808</v>
      </c>
      <c r="K79" s="18"/>
      <c r="L79" s="18"/>
      <c r="M79" s="18" t="s">
        <v>16710</v>
      </c>
      <c r="N79" s="18" t="s">
        <v>16713</v>
      </c>
      <c r="O79" s="18" t="s">
        <v>16809</v>
      </c>
      <c r="P79" s="18" t="s">
        <v>453</v>
      </c>
    </row>
    <row r="80" customFormat="false" ht="39" hidden="false" customHeight="true" outlineLevel="0" collapsed="false">
      <c r="A80" s="18" t="s">
        <v>1480</v>
      </c>
      <c r="B80" s="18" t="n">
        <v>18</v>
      </c>
      <c r="C80" s="18" t="n">
        <v>7</v>
      </c>
      <c r="D80" s="18" t="s">
        <v>16810</v>
      </c>
      <c r="E80" s="18" t="n">
        <v>0</v>
      </c>
      <c r="F80" s="18" t="n">
        <v>18</v>
      </c>
      <c r="G80" s="18" t="s">
        <v>16384</v>
      </c>
      <c r="H80" s="18" t="s">
        <v>16811</v>
      </c>
      <c r="I80" s="18" t="s">
        <v>16812</v>
      </c>
      <c r="J80" s="18" t="s">
        <v>16813</v>
      </c>
      <c r="K80" s="18" t="s">
        <v>16814</v>
      </c>
      <c r="L80" s="18" t="s">
        <v>16815</v>
      </c>
      <c r="M80" s="18" t="s">
        <v>16652</v>
      </c>
      <c r="N80" s="18" t="s">
        <v>16773</v>
      </c>
      <c r="O80" s="18" t="s">
        <v>16816</v>
      </c>
      <c r="P80" s="18" t="s">
        <v>1481</v>
      </c>
    </row>
    <row r="81" customFormat="false" ht="26.25" hidden="false" customHeight="true" outlineLevel="0" collapsed="false">
      <c r="A81" s="18" t="s">
        <v>1721</v>
      </c>
      <c r="B81" s="18" t="n">
        <v>18</v>
      </c>
      <c r="C81" s="18" t="n">
        <v>5</v>
      </c>
      <c r="D81" s="18" t="s">
        <v>16817</v>
      </c>
      <c r="E81" s="18" t="n">
        <v>0</v>
      </c>
      <c r="F81" s="18" t="n">
        <v>18</v>
      </c>
      <c r="G81" s="18" t="s">
        <v>16818</v>
      </c>
      <c r="H81" s="18" t="s">
        <v>16819</v>
      </c>
      <c r="I81" s="18" t="s">
        <v>16820</v>
      </c>
      <c r="J81" s="18" t="s">
        <v>16821</v>
      </c>
      <c r="K81" s="18"/>
      <c r="L81" s="18"/>
      <c r="M81" s="18" t="s">
        <v>16697</v>
      </c>
      <c r="N81" s="18" t="s">
        <v>16822</v>
      </c>
      <c r="O81" s="18" t="s">
        <v>16698</v>
      </c>
      <c r="P81" s="18" t="s">
        <v>1722</v>
      </c>
    </row>
    <row r="82" customFormat="false" ht="39" hidden="false" customHeight="true" outlineLevel="0" collapsed="false">
      <c r="A82" s="18" t="s">
        <v>718</v>
      </c>
      <c r="B82" s="18" t="n">
        <v>18</v>
      </c>
      <c r="C82" s="18" t="n">
        <v>9</v>
      </c>
      <c r="D82" s="18" t="s">
        <v>16470</v>
      </c>
      <c r="E82" s="18" t="n">
        <v>0</v>
      </c>
      <c r="F82" s="18" t="n">
        <v>18</v>
      </c>
      <c r="G82" s="18" t="s">
        <v>16526</v>
      </c>
      <c r="H82" s="18" t="s">
        <v>16823</v>
      </c>
      <c r="I82" s="18" t="s">
        <v>16824</v>
      </c>
      <c r="J82" s="18" t="s">
        <v>16527</v>
      </c>
      <c r="K82" s="18"/>
      <c r="L82" s="18"/>
      <c r="M82" s="18" t="s">
        <v>16773</v>
      </c>
      <c r="N82" s="18" t="s">
        <v>16809</v>
      </c>
      <c r="O82" s="18" t="s">
        <v>16825</v>
      </c>
      <c r="P82" s="18" t="s">
        <v>719</v>
      </c>
    </row>
    <row r="83" customFormat="false" ht="39" hidden="false" customHeight="true" outlineLevel="0" collapsed="false">
      <c r="A83" s="19" t="s">
        <v>3704</v>
      </c>
      <c r="B83" s="18" t="n">
        <v>18</v>
      </c>
      <c r="C83" s="18" t="n">
        <v>5</v>
      </c>
      <c r="D83" s="18" t="s">
        <v>16817</v>
      </c>
      <c r="E83" s="18" t="n">
        <v>1</v>
      </c>
      <c r="F83" s="18" t="n">
        <v>17</v>
      </c>
      <c r="G83" s="18" t="s">
        <v>16826</v>
      </c>
      <c r="H83" s="18" t="s">
        <v>16827</v>
      </c>
      <c r="I83" s="18" t="s">
        <v>16828</v>
      </c>
      <c r="J83" s="18" t="s">
        <v>16829</v>
      </c>
      <c r="K83" s="18" t="s">
        <v>16830</v>
      </c>
      <c r="L83" s="18"/>
      <c r="M83" s="18" t="s">
        <v>16774</v>
      </c>
      <c r="N83" s="18" t="s">
        <v>16728</v>
      </c>
      <c r="O83" s="18" t="s">
        <v>16831</v>
      </c>
      <c r="P83" s="18" t="s">
        <v>3705</v>
      </c>
    </row>
    <row r="84" customFormat="false" ht="26.25" hidden="false" customHeight="true" outlineLevel="0" collapsed="false">
      <c r="A84" s="18" t="s">
        <v>331</v>
      </c>
      <c r="B84" s="18" t="n">
        <v>17</v>
      </c>
      <c r="C84" s="18" t="n">
        <v>10</v>
      </c>
      <c r="D84" s="18" t="s">
        <v>16607</v>
      </c>
      <c r="E84" s="18" t="n">
        <v>0</v>
      </c>
      <c r="F84" s="18" t="n">
        <v>17</v>
      </c>
      <c r="G84" s="18" t="s">
        <v>16832</v>
      </c>
      <c r="H84" s="18" t="s">
        <v>16833</v>
      </c>
      <c r="I84" s="18" t="s">
        <v>16834</v>
      </c>
      <c r="J84" s="18" t="s">
        <v>16835</v>
      </c>
      <c r="K84" s="18" t="s">
        <v>16836</v>
      </c>
      <c r="L84" s="18"/>
      <c r="M84" s="18" t="s">
        <v>16738</v>
      </c>
      <c r="N84" s="18" t="s">
        <v>16728</v>
      </c>
      <c r="O84" s="18" t="s">
        <v>16831</v>
      </c>
      <c r="P84" s="18" t="s">
        <v>332</v>
      </c>
    </row>
    <row r="85" customFormat="false" ht="26.25" hidden="false" customHeight="true" outlineLevel="0" collapsed="false">
      <c r="A85" s="18" t="s">
        <v>1003</v>
      </c>
      <c r="B85" s="18" t="n">
        <v>14</v>
      </c>
      <c r="C85" s="18" t="n">
        <v>2</v>
      </c>
      <c r="D85" s="18" t="s">
        <v>16837</v>
      </c>
      <c r="E85" s="18" t="n">
        <v>0</v>
      </c>
      <c r="F85" s="18" t="n">
        <v>14</v>
      </c>
      <c r="G85" s="18" t="s">
        <v>16838</v>
      </c>
      <c r="H85" s="18" t="s">
        <v>16839</v>
      </c>
      <c r="I85" s="18" t="s">
        <v>16840</v>
      </c>
      <c r="J85" s="18" t="s">
        <v>16841</v>
      </c>
      <c r="K85" s="18" t="s">
        <v>16842</v>
      </c>
      <c r="L85" s="18"/>
      <c r="M85" s="18" t="s">
        <v>16762</v>
      </c>
      <c r="N85" s="18" t="s">
        <v>16843</v>
      </c>
      <c r="O85" s="18" t="s">
        <v>16844</v>
      </c>
      <c r="P85" s="18" t="s">
        <v>1004</v>
      </c>
    </row>
    <row r="86" customFormat="false" ht="26.25" hidden="false" customHeight="true" outlineLevel="0" collapsed="false">
      <c r="A86" s="18" t="s">
        <v>2926</v>
      </c>
      <c r="B86" s="18" t="n">
        <v>10</v>
      </c>
      <c r="C86" s="18" t="n">
        <v>2</v>
      </c>
      <c r="D86" s="18" t="s">
        <v>16845</v>
      </c>
      <c r="E86" s="18" t="n">
        <v>0</v>
      </c>
      <c r="F86" s="18" t="n">
        <v>10</v>
      </c>
      <c r="G86" s="18" t="s">
        <v>16846</v>
      </c>
      <c r="H86" s="18" t="s">
        <v>16847</v>
      </c>
      <c r="I86" s="18" t="s">
        <v>16848</v>
      </c>
      <c r="J86" s="18"/>
      <c r="K86" s="18"/>
      <c r="L86" s="18"/>
      <c r="M86" s="18" t="s">
        <v>16755</v>
      </c>
      <c r="N86" s="18" t="s">
        <v>16849</v>
      </c>
      <c r="O86" s="18" t="s">
        <v>16850</v>
      </c>
      <c r="P86" s="18" t="s">
        <v>2927</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16851</v>
      </c>
      <c r="B1" s="14" t="s">
        <v>16852</v>
      </c>
      <c r="C1" s="14" t="s">
        <v>15387</v>
      </c>
    </row>
    <row r="2" customFormat="false" ht="15" hidden="false" customHeight="true" outlineLevel="0" collapsed="false">
      <c r="A2" s="20" t="s">
        <v>16853</v>
      </c>
      <c r="B2" s="11" t="n">
        <v>2133</v>
      </c>
      <c r="C2" s="3"/>
    </row>
    <row r="3" customFormat="false" ht="26.25" hidden="false" customHeight="true" outlineLevel="0" collapsed="false">
      <c r="A3" s="20" t="s">
        <v>16854</v>
      </c>
      <c r="B3" s="11" t="n">
        <v>798</v>
      </c>
      <c r="C3" s="3" t="s">
        <v>16855</v>
      </c>
    </row>
    <row r="4" customFormat="false" ht="26.25" hidden="false" customHeight="true" outlineLevel="0" collapsed="false">
      <c r="A4" s="20" t="s">
        <v>16856</v>
      </c>
      <c r="B4" s="11" t="n">
        <v>1270</v>
      </c>
      <c r="C4" s="3" t="s">
        <v>16857</v>
      </c>
    </row>
    <row r="5" customFormat="false" ht="15" hidden="false" customHeight="true" outlineLevel="0" collapsed="false">
      <c r="A5" s="11" t="s">
        <v>16858</v>
      </c>
      <c r="B5" s="11" t="n">
        <v>582</v>
      </c>
      <c r="C5" s="3" t="s">
        <v>16859</v>
      </c>
    </row>
    <row r="6" customFormat="false" ht="15" hidden="false" customHeight="true" outlineLevel="0" collapsed="false">
      <c r="A6" s="20" t="s">
        <v>16860</v>
      </c>
      <c r="B6" s="11" t="n">
        <v>1380</v>
      </c>
      <c r="C6" s="3" t="s">
        <v>16861</v>
      </c>
    </row>
    <row r="7" customFormat="false" ht="26.25" hidden="false" customHeight="true" outlineLevel="0" collapsed="false">
      <c r="A7" s="20" t="s">
        <v>16862</v>
      </c>
      <c r="B7" s="11" t="n">
        <v>0</v>
      </c>
      <c r="C7" s="3" t="s">
        <v>16863</v>
      </c>
    </row>
    <row r="8" customFormat="false" ht="15" hidden="false" customHeight="true" outlineLevel="0" collapsed="false">
      <c r="A8" s="11"/>
      <c r="B8" s="11"/>
      <c r="C8" s="3"/>
    </row>
    <row r="9" customFormat="false" ht="51.75" hidden="false" customHeight="true" outlineLevel="0" collapsed="false">
      <c r="A9" s="20" t="s">
        <v>16864</v>
      </c>
      <c r="B9" s="11"/>
      <c r="C9" s="3" t="s">
        <v>16865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16866</v>
      </c>
    </row>
    <row r="2" customFormat="false" ht="15" hidden="false" customHeight="false" outlineLevel="0" collapsed="false">
      <c r="A2" s="22" t="s">
        <v>16867</v>
      </c>
    </row>
    <row r="4" customFormat="false" ht="15" hidden="false" customHeight="false" outlineLevel="0" collapsed="false">
      <c r="A4" s="23" t="s">
        <v>16868</v>
      </c>
    </row>
    <row r="5" customFormat="false" ht="15" hidden="false" customHeight="false" outlineLevel="0" collapsed="false">
      <c r="A5" s="24" t="s">
        <v>41</v>
      </c>
      <c r="B5" s="24" t="s">
        <v>16257</v>
      </c>
      <c r="C5" s="24" t="s">
        <v>16869</v>
      </c>
      <c r="D5" s="24" t="s">
        <v>16870</v>
      </c>
    </row>
    <row r="6" customFormat="false" ht="15" hidden="false" customHeight="false" outlineLevel="0" collapsed="false">
      <c r="A6" s="25" t="s">
        <v>16871</v>
      </c>
      <c r="B6" s="26" t="n">
        <v>1139</v>
      </c>
      <c r="C6" s="26" t="n">
        <v>299</v>
      </c>
      <c r="D6" s="27" t="n">
        <v>0.262510974539069</v>
      </c>
    </row>
    <row r="7" customFormat="false" ht="15" hidden="false" customHeight="false" outlineLevel="0" collapsed="false">
      <c r="A7" s="25" t="s">
        <v>16872</v>
      </c>
      <c r="B7" s="26" t="n">
        <v>997</v>
      </c>
      <c r="C7" s="26" t="n">
        <v>329</v>
      </c>
      <c r="D7" s="27" t="n">
        <v>0.329989969909729</v>
      </c>
    </row>
    <row r="8" customFormat="false" ht="15" hidden="false" customHeight="false" outlineLevel="0" collapsed="false">
      <c r="A8" s="25" t="s">
        <v>16873</v>
      </c>
      <c r="B8" s="26" t="n">
        <v>920</v>
      </c>
      <c r="C8" s="26" t="n">
        <v>280</v>
      </c>
      <c r="D8" s="27" t="n">
        <v>0.304347826086957</v>
      </c>
    </row>
    <row r="10" customFormat="false" ht="15" hidden="false" customHeight="false" outlineLevel="0" collapsed="false">
      <c r="A10" s="23" t="s">
        <v>16874</v>
      </c>
    </row>
    <row r="11" customFormat="false" ht="15" hidden="false" customHeight="false" outlineLevel="0" collapsed="false">
      <c r="A11" s="24" t="s">
        <v>16851</v>
      </c>
      <c r="B11" s="24" t="s">
        <v>16852</v>
      </c>
      <c r="C11" s="28"/>
      <c r="D11" s="24" t="s">
        <v>15387</v>
      </c>
    </row>
    <row r="12" customFormat="false" ht="39.55" hidden="false" customHeight="false" outlineLevel="0" collapsed="false">
      <c r="A12" s="25" t="s">
        <v>16875</v>
      </c>
      <c r="B12" s="26" t="n">
        <v>823</v>
      </c>
      <c r="D12" s="3" t="s">
        <v>16876</v>
      </c>
    </row>
    <row r="13" customFormat="false" ht="15" hidden="false" customHeight="false" outlineLevel="0" collapsed="false">
      <c r="A13" s="25" t="s">
        <v>16877</v>
      </c>
      <c r="B13" s="26" t="n">
        <v>225</v>
      </c>
      <c r="D13" s="3" t="s">
        <v>16878</v>
      </c>
    </row>
    <row r="14" customFormat="false" ht="26.85" hidden="false" customHeight="false" outlineLevel="0" collapsed="false">
      <c r="A14" s="25" t="s">
        <v>16879</v>
      </c>
      <c r="B14" s="26" t="n">
        <v>917</v>
      </c>
      <c r="D14" s="3" t="s">
        <v>16880</v>
      </c>
    </row>
    <row r="16" customFormat="false" ht="15" hidden="false" customHeight="false" outlineLevel="0" collapsed="false">
      <c r="A16" s="23" t="s">
        <v>16881</v>
      </c>
    </row>
    <row r="17" customFormat="false" ht="15" hidden="false" customHeight="false" outlineLevel="0" collapsed="false">
      <c r="A17" s="24" t="s">
        <v>16851</v>
      </c>
      <c r="B17" s="24" t="s">
        <v>16852</v>
      </c>
      <c r="C17" s="28"/>
      <c r="D17" s="24" t="s">
        <v>15387</v>
      </c>
    </row>
    <row r="18" customFormat="false" ht="15" hidden="false" customHeight="false" outlineLevel="0" collapsed="false">
      <c r="A18" s="25" t="s">
        <v>16882</v>
      </c>
      <c r="B18" s="26" t="n">
        <v>131</v>
      </c>
    </row>
    <row r="19" customFormat="false" ht="15" hidden="false" customHeight="false" outlineLevel="0" collapsed="false">
      <c r="A19" s="25" t="s">
        <v>16883</v>
      </c>
      <c r="B19" s="26" t="n">
        <v>67</v>
      </c>
    </row>
    <row r="20" customFormat="false" ht="15" hidden="false" customHeight="false" outlineLevel="0" collapsed="false">
      <c r="A20" s="25" t="s">
        <v>16884</v>
      </c>
      <c r="B20" s="27" t="n">
        <v>0.511450381679389</v>
      </c>
      <c r="D20" s="26" t="s">
        <v>16885</v>
      </c>
    </row>
    <row r="22" customFormat="false" ht="15" hidden="false" customHeight="false" outlineLevel="0" collapsed="false">
      <c r="A22" s="23" t="s">
        <v>16886</v>
      </c>
    </row>
    <row r="23" customFormat="false" ht="15" hidden="false" customHeight="false" outlineLevel="0" collapsed="false">
      <c r="A23" s="24" t="s">
        <v>42</v>
      </c>
      <c r="B23" s="24" t="s">
        <v>16887</v>
      </c>
    </row>
    <row r="24" customFormat="false" ht="15" hidden="false" customHeight="false" outlineLevel="0" collapsed="false">
      <c r="A24" s="26" t="s">
        <v>567</v>
      </c>
      <c r="B24" s="26" t="n">
        <v>18</v>
      </c>
    </row>
    <row r="25" customFormat="false" ht="15" hidden="false" customHeight="false" outlineLevel="0" collapsed="false">
      <c r="A25" s="26" t="s">
        <v>1432</v>
      </c>
      <c r="B25" s="26" t="n">
        <v>15</v>
      </c>
    </row>
    <row r="26" customFormat="false" ht="15" hidden="false" customHeight="false" outlineLevel="0" collapsed="false">
      <c r="A26" s="29" t="s">
        <v>16888</v>
      </c>
      <c r="B26" s="26" t="n">
        <v>13</v>
      </c>
    </row>
    <row r="27" customFormat="false" ht="15" hidden="false" customHeight="false" outlineLevel="0" collapsed="false">
      <c r="A27" s="26" t="s">
        <v>2158</v>
      </c>
      <c r="B27" s="26" t="n">
        <v>10</v>
      </c>
    </row>
    <row r="28" customFormat="false" ht="15" hidden="false" customHeight="false" outlineLevel="0" collapsed="false">
      <c r="A28" s="26" t="s">
        <v>2953</v>
      </c>
      <c r="B28" s="26" t="n">
        <v>10</v>
      </c>
    </row>
    <row r="29" customFormat="false" ht="15" hidden="false" customHeight="false" outlineLevel="0" collapsed="false">
      <c r="A29" s="26" t="s">
        <v>613</v>
      </c>
      <c r="B29" s="26" t="n">
        <v>9</v>
      </c>
    </row>
    <row r="30" customFormat="false" ht="15" hidden="false" customHeight="false" outlineLevel="0" collapsed="false">
      <c r="A30" s="26" t="s">
        <v>547</v>
      </c>
      <c r="B30" s="26" t="n">
        <v>7</v>
      </c>
    </row>
    <row r="31" customFormat="false" ht="15" hidden="false" customHeight="false" outlineLevel="0" collapsed="false">
      <c r="A31" s="26" t="s">
        <v>343</v>
      </c>
      <c r="B31" s="26" t="n">
        <v>7</v>
      </c>
    </row>
    <row r="33" customFormat="false" ht="15" hidden="false" customHeight="false" outlineLevel="0" collapsed="false">
      <c r="A33" s="23" t="s">
        <v>16889</v>
      </c>
    </row>
    <row r="34" customFormat="false" ht="90" hidden="false" customHeight="true" outlineLevel="0" collapsed="false">
      <c r="A34" s="30" t="s">
        <v>16890</v>
      </c>
      <c r="B34" s="30"/>
      <c r="C34" s="30"/>
      <c r="D34" s="30"/>
    </row>
    <row r="37" customFormat="false" ht="17.35" hidden="false" customHeight="false" outlineLevel="0" collapsed="false">
      <c r="A37" s="21" t="s">
        <v>16891</v>
      </c>
    </row>
    <row r="38" customFormat="false" ht="68.65" hidden="false" customHeight="false" outlineLevel="0" collapsed="false">
      <c r="A38" s="31" t="s">
        <v>16892</v>
      </c>
    </row>
    <row r="40" customFormat="false" ht="15" hidden="false" customHeight="false" outlineLevel="0" collapsed="false">
      <c r="A40" s="23" t="s">
        <v>16893</v>
      </c>
    </row>
    <row r="41" customFormat="false" ht="15" hidden="false" customHeight="false" outlineLevel="0" collapsed="false">
      <c r="A41" s="24" t="s">
        <v>16851</v>
      </c>
      <c r="B41" s="24" t="s">
        <v>16852</v>
      </c>
      <c r="C41" s="28"/>
      <c r="D41" s="24" t="s">
        <v>15387</v>
      </c>
    </row>
    <row r="42" customFormat="false" ht="15" hidden="false" customHeight="false" outlineLevel="0" collapsed="false">
      <c r="A42" s="25" t="s">
        <v>16894</v>
      </c>
      <c r="B42" s="26" t="n">
        <v>2367</v>
      </c>
      <c r="D42" s="3"/>
    </row>
    <row r="43" customFormat="false" ht="15" hidden="false" customHeight="false" outlineLevel="0" collapsed="false">
      <c r="A43" s="25" t="s">
        <v>16895</v>
      </c>
      <c r="B43" s="26" t="n">
        <v>636</v>
      </c>
      <c r="D43" s="3" t="s">
        <v>16896</v>
      </c>
    </row>
    <row r="44" customFormat="false" ht="26.85" hidden="false" customHeight="false" outlineLevel="0" collapsed="false">
      <c r="A44" s="25" t="s">
        <v>16897</v>
      </c>
      <c r="B44" s="26" t="n">
        <v>347</v>
      </c>
      <c r="D44" s="3" t="s">
        <v>16898</v>
      </c>
    </row>
    <row r="45" customFormat="false" ht="15" hidden="false" customHeight="false" outlineLevel="0" collapsed="false">
      <c r="A45" s="25" t="s">
        <v>16899</v>
      </c>
      <c r="B45" s="27" t="n">
        <v>0.60806916426513</v>
      </c>
      <c r="D45" s="3" t="s">
        <v>16900</v>
      </c>
    </row>
    <row r="47" customFormat="false" ht="15" hidden="false" customHeight="false" outlineLevel="0" collapsed="false">
      <c r="A47" s="23" t="s">
        <v>16901</v>
      </c>
    </row>
    <row r="48" customFormat="false" ht="68.65" hidden="false" customHeight="false" outlineLevel="0" collapsed="false">
      <c r="A48" s="31" t="s">
        <v>16902</v>
      </c>
    </row>
    <row r="49" customFormat="false" ht="15" hidden="false" customHeight="false" outlineLevel="0" collapsed="false">
      <c r="A49" s="24" t="s">
        <v>15894</v>
      </c>
      <c r="B49" s="24" t="s">
        <v>16903</v>
      </c>
      <c r="C49" s="24" t="s">
        <v>15438</v>
      </c>
      <c r="D49" s="28"/>
    </row>
    <row r="50" customFormat="false" ht="15" hidden="false" customHeight="false" outlineLevel="0" collapsed="false">
      <c r="A50" s="26" t="s">
        <v>9822</v>
      </c>
      <c r="B50" s="26" t="n">
        <v>2</v>
      </c>
      <c r="C50" s="27" t="n">
        <v>0.5</v>
      </c>
    </row>
    <row r="51" customFormat="false" ht="15" hidden="false" customHeight="false" outlineLevel="0" collapsed="false">
      <c r="A51" s="26" t="s">
        <v>16904</v>
      </c>
      <c r="B51" s="26" t="n">
        <v>1</v>
      </c>
      <c r="C51" s="27" t="n">
        <v>0.666666666666667</v>
      </c>
    </row>
    <row r="52" customFormat="false" ht="15" hidden="false" customHeight="false" outlineLevel="0" collapsed="false">
      <c r="A52" s="26" t="s">
        <v>9941</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10072</v>
      </c>
      <c r="B54" s="26" t="n">
        <v>1</v>
      </c>
      <c r="C54" s="27" t="n">
        <v>0</v>
      </c>
    </row>
    <row r="55" customFormat="false" ht="15" hidden="false" customHeight="false" outlineLevel="0" collapsed="false">
      <c r="A55" s="26" t="s">
        <v>16905</v>
      </c>
      <c r="B55" s="26" t="n">
        <v>1</v>
      </c>
      <c r="C55" s="27" t="n">
        <v>0.5</v>
      </c>
    </row>
    <row r="56" customFormat="false" ht="15" hidden="false" customHeight="false" outlineLevel="0" collapsed="false">
      <c r="A56" s="26" t="s">
        <v>11987</v>
      </c>
      <c r="B56" s="26" t="n">
        <v>1</v>
      </c>
      <c r="C56" s="27" t="n">
        <v>0.333333333333333</v>
      </c>
    </row>
    <row r="57" customFormat="false" ht="15" hidden="false" customHeight="false" outlineLevel="0" collapsed="false">
      <c r="A57" s="26" t="s">
        <v>16906</v>
      </c>
      <c r="B57" s="26" t="n">
        <v>1</v>
      </c>
      <c r="C57" s="27" t="n">
        <v>0</v>
      </c>
    </row>
    <row r="58" customFormat="false" ht="15" hidden="false" customHeight="false" outlineLevel="0" collapsed="false">
      <c r="A58" s="26" t="s">
        <v>11377</v>
      </c>
      <c r="B58" s="26" t="n">
        <v>1</v>
      </c>
      <c r="C58" s="27" t="n">
        <v>0</v>
      </c>
    </row>
    <row r="60" customFormat="false" ht="15" hidden="false" customHeight="false" outlineLevel="0" collapsed="false">
      <c r="A60" s="23" t="s">
        <v>16907</v>
      </c>
    </row>
    <row r="61" customFormat="false" ht="15" hidden="false" customHeight="false" outlineLevel="0" collapsed="false">
      <c r="A61" s="24" t="s">
        <v>16908</v>
      </c>
      <c r="B61" s="24" t="s">
        <v>16909</v>
      </c>
      <c r="C61" s="24" t="s">
        <v>15438</v>
      </c>
      <c r="D61" s="28"/>
    </row>
    <row r="62" customFormat="false" ht="26.85" hidden="false" customHeight="false" outlineLevel="0" collapsed="false">
      <c r="A62" s="32" t="s">
        <v>503</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492</v>
      </c>
      <c r="B64" s="26" t="n">
        <v>17</v>
      </c>
      <c r="C64" s="27" t="n">
        <v>0.588235294117647</v>
      </c>
    </row>
    <row r="65" customFormat="false" ht="26.85" hidden="false" customHeight="false" outlineLevel="0" collapsed="false">
      <c r="A65" s="32" t="s">
        <v>1001</v>
      </c>
      <c r="B65" s="26" t="n">
        <v>12</v>
      </c>
      <c r="C65" s="27" t="n">
        <v>0.833333333333333</v>
      </c>
    </row>
    <row r="66" customFormat="false" ht="26.85" hidden="false" customHeight="false" outlineLevel="0" collapsed="false">
      <c r="A66" s="32" t="s">
        <v>1050</v>
      </c>
      <c r="B66" s="26" t="n">
        <v>9</v>
      </c>
      <c r="C66" s="27" t="n">
        <v>0.666666666666667</v>
      </c>
    </row>
    <row r="67" customFormat="false" ht="26.85" hidden="false" customHeight="false" outlineLevel="0" collapsed="false">
      <c r="A67" s="32" t="s">
        <v>924</v>
      </c>
      <c r="B67" s="26" t="n">
        <v>8</v>
      </c>
      <c r="C67" s="27" t="n">
        <v>0.75</v>
      </c>
    </row>
    <row r="68" customFormat="false" ht="26.85" hidden="false" customHeight="false" outlineLevel="0" collapsed="false">
      <c r="A68" s="32" t="s">
        <v>859</v>
      </c>
      <c r="B68" s="26" t="n">
        <v>8</v>
      </c>
      <c r="C68" s="27" t="n">
        <v>0.625</v>
      </c>
    </row>
    <row r="69" customFormat="false" ht="26.85" hidden="false" customHeight="false" outlineLevel="0" collapsed="false">
      <c r="A69" s="32" t="s">
        <v>543</v>
      </c>
      <c r="B69" s="26" t="n">
        <v>7</v>
      </c>
      <c r="C69" s="27" t="n">
        <v>0.571428571428571</v>
      </c>
    </row>
    <row r="70" customFormat="false" ht="26.85" hidden="false" customHeight="false" outlineLevel="0" collapsed="false">
      <c r="A70" s="32" t="s">
        <v>2394</v>
      </c>
      <c r="B70" s="26" t="n">
        <v>7</v>
      </c>
      <c r="C70" s="27" t="n">
        <v>1</v>
      </c>
    </row>
    <row r="71" customFormat="false" ht="26.85" hidden="false" customHeight="false" outlineLevel="0" collapsed="false">
      <c r="A71" s="32" t="s">
        <v>1014</v>
      </c>
      <c r="B71" s="26" t="n">
        <v>6</v>
      </c>
      <c r="C71" s="27" t="n">
        <v>0.666666666666667</v>
      </c>
    </row>
    <row r="73" customFormat="false" ht="15" hidden="false" customHeight="false" outlineLevel="0" collapsed="false">
      <c r="A73" s="25" t="s">
        <v>16910</v>
      </c>
    </row>
    <row r="74" customFormat="false" ht="15" hidden="false" customHeight="false" outlineLevel="0" collapsed="false">
      <c r="A74" s="26" t="s">
        <v>16911</v>
      </c>
      <c r="B74" s="26" t="n">
        <v>78</v>
      </c>
    </row>
    <row r="75" customFormat="false" ht="15" hidden="false" customHeight="false" outlineLevel="0" collapsed="false">
      <c r="A75" s="26" t="s">
        <v>16912</v>
      </c>
      <c r="B75" s="26" t="n">
        <v>60</v>
      </c>
    </row>
    <row r="76" customFormat="false" ht="15" hidden="false" customHeight="false" outlineLevel="0" collapsed="false">
      <c r="A76" s="26" t="s">
        <v>16913</v>
      </c>
      <c r="B76" s="26" t="n">
        <v>50</v>
      </c>
    </row>
    <row r="77" customFormat="false" ht="15" hidden="false" customHeight="false" outlineLevel="0" collapsed="false">
      <c r="A77" s="26" t="s">
        <v>16914</v>
      </c>
      <c r="B77" s="26" t="n">
        <v>41</v>
      </c>
    </row>
    <row r="78" customFormat="false" ht="15" hidden="false" customHeight="false" outlineLevel="0" collapsed="false">
      <c r="A78" s="26" t="s">
        <v>16915</v>
      </c>
      <c r="B78" s="26" t="n">
        <v>39</v>
      </c>
    </row>
    <row r="79" customFormat="false" ht="15" hidden="false" customHeight="false" outlineLevel="0" collapsed="false">
      <c r="A79" s="26" t="s">
        <v>16916</v>
      </c>
      <c r="B79" s="26" t="n">
        <v>32</v>
      </c>
    </row>
    <row r="80" customFormat="false" ht="15" hidden="false" customHeight="false" outlineLevel="0" collapsed="false">
      <c r="A80" s="26" t="s">
        <v>16917</v>
      </c>
      <c r="B80" s="26" t="n">
        <v>26</v>
      </c>
    </row>
    <row r="81" customFormat="false" ht="15" hidden="false" customHeight="false" outlineLevel="0" collapsed="false">
      <c r="A81" s="26" t="s">
        <v>16918</v>
      </c>
      <c r="B81" s="26" t="n">
        <v>22</v>
      </c>
    </row>
    <row r="84" customFormat="false" ht="15" hidden="false" customHeight="false" outlineLevel="0" collapsed="false">
      <c r="A84" s="23" t="s">
        <v>16919</v>
      </c>
    </row>
    <row r="85" customFormat="false" ht="57.45" hidden="false" customHeight="false" outlineLevel="0" collapsed="false">
      <c r="A85" s="31" t="s">
        <v>16920</v>
      </c>
    </row>
    <row r="86" customFormat="false" ht="15" hidden="false" customHeight="false" outlineLevel="0" collapsed="false">
      <c r="A86" s="24" t="s">
        <v>44</v>
      </c>
      <c r="B86" s="24" t="s">
        <v>16921</v>
      </c>
      <c r="C86" s="24" t="s">
        <v>16922</v>
      </c>
      <c r="D86" s="24" t="s">
        <v>16923</v>
      </c>
    </row>
    <row r="87" customFormat="false" ht="15" hidden="false" customHeight="false" outlineLevel="0" collapsed="false">
      <c r="A87" s="26" t="s">
        <v>169</v>
      </c>
      <c r="B87" s="26" t="n">
        <v>3</v>
      </c>
      <c r="C87" s="27" t="n">
        <v>0.666666666666667</v>
      </c>
      <c r="D87" s="26" t="s">
        <v>16924</v>
      </c>
    </row>
    <row r="88" customFormat="false" ht="15" hidden="false" customHeight="false" outlineLevel="0" collapsed="false">
      <c r="A88" s="26" t="s">
        <v>533</v>
      </c>
      <c r="B88" s="26" t="n">
        <v>8</v>
      </c>
      <c r="C88" s="27" t="n">
        <v>0.75</v>
      </c>
      <c r="D88" s="26" t="s">
        <v>16925</v>
      </c>
    </row>
    <row r="89" customFormat="false" ht="15" hidden="false" customHeight="false" outlineLevel="0" collapsed="false">
      <c r="A89" s="26" t="s">
        <v>584</v>
      </c>
      <c r="B89" s="26" t="n">
        <v>4</v>
      </c>
      <c r="C89" s="27" t="n">
        <v>0</v>
      </c>
      <c r="D89" s="26" t="s">
        <v>16926</v>
      </c>
    </row>
    <row r="90" customFormat="false" ht="15" hidden="false" customHeight="false" outlineLevel="0" collapsed="false">
      <c r="A90" s="26" t="s">
        <v>567</v>
      </c>
      <c r="B90" s="26" t="n">
        <v>34</v>
      </c>
      <c r="C90" s="27" t="n">
        <v>0.411764705882353</v>
      </c>
      <c r="D90" s="26" t="s">
        <v>16927</v>
      </c>
    </row>
    <row r="91" customFormat="false" ht="15" hidden="false" customHeight="false" outlineLevel="0" collapsed="false">
      <c r="A91" s="26" t="s">
        <v>424</v>
      </c>
      <c r="B91" s="26" t="n">
        <v>4</v>
      </c>
      <c r="C91" s="27" t="n">
        <v>0.5</v>
      </c>
      <c r="D91" s="26" t="s">
        <v>16928</v>
      </c>
    </row>
    <row r="92" customFormat="false" ht="15" hidden="false" customHeight="false" outlineLevel="0" collapsed="false">
      <c r="A92" s="26" t="s">
        <v>547</v>
      </c>
      <c r="B92" s="26" t="n">
        <v>20</v>
      </c>
      <c r="C92" s="27" t="n">
        <v>0.7</v>
      </c>
      <c r="D92" s="26" t="s">
        <v>16929</v>
      </c>
    </row>
    <row r="93" customFormat="false" ht="15" hidden="false" customHeight="false" outlineLevel="0" collapsed="false">
      <c r="A93" s="26" t="s">
        <v>573</v>
      </c>
      <c r="B93" s="26" t="n">
        <v>2</v>
      </c>
      <c r="C93" s="27" t="n">
        <v>1</v>
      </c>
      <c r="D93" s="26" t="s">
        <v>16930</v>
      </c>
    </row>
    <row r="94" customFormat="false" ht="15" hidden="false" customHeight="false" outlineLevel="0" collapsed="false">
      <c r="A94" s="25" t="s">
        <v>16931</v>
      </c>
      <c r="B94" s="25" t="n">
        <v>75</v>
      </c>
      <c r="C94" s="33" t="n">
        <v>0.533333333333333</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16932</v>
      </c>
    </row>
    <row r="2" customFormat="false" ht="57.45" hidden="false" customHeight="false" outlineLevel="0" collapsed="false">
      <c r="A2" s="31" t="s">
        <v>16933</v>
      </c>
    </row>
    <row r="4" customFormat="false" ht="16.15" hidden="false" customHeight="false" outlineLevel="0" collapsed="false">
      <c r="A4" s="35" t="s">
        <v>16934</v>
      </c>
    </row>
    <row r="5" customFormat="false" ht="15" hidden="false" customHeight="false" outlineLevel="0" collapsed="false">
      <c r="A5" s="22" t="s">
        <v>16935</v>
      </c>
    </row>
    <row r="6" customFormat="false" ht="15" hidden="false" customHeight="false" outlineLevel="0" collapsed="false">
      <c r="A6" s="25" t="s">
        <v>16936</v>
      </c>
    </row>
    <row r="7" customFormat="false" ht="15" hidden="false" customHeight="false" outlineLevel="0" collapsed="false">
      <c r="A7" s="26" t="s">
        <v>16937</v>
      </c>
    </row>
    <row r="8" customFormat="false" ht="15" hidden="false" customHeight="false" outlineLevel="0" collapsed="false">
      <c r="A8" s="26" t="s">
        <v>16938</v>
      </c>
    </row>
    <row r="9" customFormat="false" ht="15" hidden="false" customHeight="false" outlineLevel="0" collapsed="false">
      <c r="A9" s="26" t="s">
        <v>16939</v>
      </c>
    </row>
    <row r="10" customFormat="false" ht="15" hidden="false" customHeight="false" outlineLevel="0" collapsed="false">
      <c r="A10" s="26" t="s">
        <v>16940</v>
      </c>
    </row>
    <row r="11" customFormat="false" ht="15" hidden="false" customHeight="false" outlineLevel="0" collapsed="false">
      <c r="A11" s="26" t="s">
        <v>16941</v>
      </c>
    </row>
    <row r="12" customFormat="false" ht="15" hidden="false" customHeight="false" outlineLevel="0" collapsed="false">
      <c r="A12" s="26" t="s">
        <v>16942</v>
      </c>
    </row>
    <row r="13" customFormat="false" ht="15" hidden="false" customHeight="false" outlineLevel="0" collapsed="false">
      <c r="A13" s="26" t="s">
        <v>16943</v>
      </c>
    </row>
    <row r="15" customFormat="false" ht="15" hidden="false" customHeight="false" outlineLevel="0" collapsed="false">
      <c r="A15" s="25" t="s">
        <v>16944</v>
      </c>
    </row>
    <row r="16" customFormat="false" ht="15" hidden="false" customHeight="false" outlineLevel="0" collapsed="false">
      <c r="A16" s="26" t="s">
        <v>16945</v>
      </c>
    </row>
    <row r="17" customFormat="false" ht="15" hidden="false" customHeight="false" outlineLevel="0" collapsed="false">
      <c r="A17" s="26" t="s">
        <v>16946</v>
      </c>
    </row>
    <row r="18" customFormat="false" ht="15" hidden="false" customHeight="false" outlineLevel="0" collapsed="false">
      <c r="A18" s="26" t="s">
        <v>16947</v>
      </c>
    </row>
    <row r="19" customFormat="false" ht="15" hidden="false" customHeight="false" outlineLevel="0" collapsed="false">
      <c r="A19" s="26" t="s">
        <v>16948</v>
      </c>
    </row>
    <row r="20" customFormat="false" ht="15" hidden="false" customHeight="false" outlineLevel="0" collapsed="false">
      <c r="A20" s="26" t="s">
        <v>16949</v>
      </c>
    </row>
    <row r="21" customFormat="false" ht="15" hidden="false" customHeight="false" outlineLevel="0" collapsed="false">
      <c r="A21" s="26" t="s">
        <v>16950</v>
      </c>
    </row>
    <row r="23" customFormat="false" ht="15" hidden="false" customHeight="false" outlineLevel="0" collapsed="false">
      <c r="A23" s="25" t="s">
        <v>16951</v>
      </c>
    </row>
    <row r="24" customFormat="false" ht="15" hidden="false" customHeight="false" outlineLevel="0" collapsed="false">
      <c r="A24" s="26" t="s">
        <v>16952</v>
      </c>
    </row>
    <row r="25" customFormat="false" ht="15" hidden="false" customHeight="false" outlineLevel="0" collapsed="false">
      <c r="A25" s="26" t="s">
        <v>16953</v>
      </c>
    </row>
    <row r="26" customFormat="false" ht="15" hidden="false" customHeight="false" outlineLevel="0" collapsed="false">
      <c r="A26" s="26" t="s">
        <v>16954</v>
      </c>
    </row>
    <row r="27" customFormat="false" ht="15" hidden="false" customHeight="false" outlineLevel="0" collapsed="false">
      <c r="A27" s="26" t="s">
        <v>16955</v>
      </c>
    </row>
    <row r="28" customFormat="false" ht="15" hidden="false" customHeight="false" outlineLevel="0" collapsed="false">
      <c r="A28" s="26" t="s">
        <v>16956</v>
      </c>
    </row>
    <row r="30" customFormat="false" ht="15" hidden="false" customHeight="false" outlineLevel="0" collapsed="false">
      <c r="A30" s="25" t="s">
        <v>16957</v>
      </c>
    </row>
    <row r="31" customFormat="false" ht="15" hidden="false" customHeight="false" outlineLevel="0" collapsed="false">
      <c r="A31" s="22" t="s">
        <v>16958</v>
      </c>
    </row>
    <row r="32" customFormat="false" ht="15" hidden="false" customHeight="false" outlineLevel="0" collapsed="false">
      <c r="A32" s="26" t="s">
        <v>16959</v>
      </c>
    </row>
    <row r="33" customFormat="false" ht="15" hidden="false" customHeight="false" outlineLevel="0" collapsed="false">
      <c r="A33" s="36" t="s">
        <v>16960</v>
      </c>
    </row>
    <row r="34" customFormat="false" ht="15" hidden="false" customHeight="false" outlineLevel="0" collapsed="false">
      <c r="A34" s="36" t="s">
        <v>16961</v>
      </c>
    </row>
    <row r="35" customFormat="false" ht="15" hidden="false" customHeight="false" outlineLevel="0" collapsed="false">
      <c r="A35" s="36" t="s">
        <v>16962</v>
      </c>
    </row>
    <row r="36" customFormat="false" ht="15" hidden="false" customHeight="false" outlineLevel="0" collapsed="false">
      <c r="A36" s="26" t="s">
        <v>16963</v>
      </c>
    </row>
    <row r="37" customFormat="false" ht="15" hidden="false" customHeight="false" outlineLevel="0" collapsed="false">
      <c r="A37" s="36" t="s">
        <v>16964</v>
      </c>
    </row>
    <row r="38" customFormat="false" ht="15" hidden="false" customHeight="false" outlineLevel="0" collapsed="false">
      <c r="A38" s="36" t="s">
        <v>16965</v>
      </c>
    </row>
    <row r="39" customFormat="false" ht="15" hidden="false" customHeight="false" outlineLevel="0" collapsed="false">
      <c r="A39" s="36" t="s">
        <v>16966</v>
      </c>
    </row>
    <row r="40" customFormat="false" ht="15" hidden="false" customHeight="false" outlineLevel="0" collapsed="false">
      <c r="A40" s="26" t="s">
        <v>16967</v>
      </c>
    </row>
    <row r="41" customFormat="false" ht="15" hidden="false" customHeight="false" outlineLevel="0" collapsed="false">
      <c r="A41" s="36" t="s">
        <v>16960</v>
      </c>
    </row>
    <row r="42" customFormat="false" ht="15" hidden="false" customHeight="false" outlineLevel="0" collapsed="false">
      <c r="A42" s="36" t="s">
        <v>16962</v>
      </c>
    </row>
    <row r="43" customFormat="false" ht="15" hidden="false" customHeight="false" outlineLevel="0" collapsed="false">
      <c r="A43" s="36" t="s">
        <v>16968</v>
      </c>
    </row>
    <row r="46" customFormat="false" ht="16.15" hidden="false" customHeight="false" outlineLevel="0" collapsed="false">
      <c r="A46" s="35" t="s">
        <v>567</v>
      </c>
    </row>
    <row r="47" customFormat="false" ht="15" hidden="false" customHeight="false" outlineLevel="0" collapsed="false">
      <c r="A47" s="22" t="s">
        <v>16969</v>
      </c>
    </row>
    <row r="48" customFormat="false" ht="15" hidden="false" customHeight="false" outlineLevel="0" collapsed="false">
      <c r="A48" s="25" t="s">
        <v>16936</v>
      </c>
    </row>
    <row r="49" customFormat="false" ht="15" hidden="false" customHeight="false" outlineLevel="0" collapsed="false">
      <c r="A49" s="26" t="s">
        <v>16970</v>
      </c>
    </row>
    <row r="50" customFormat="false" ht="15" hidden="false" customHeight="false" outlineLevel="0" collapsed="false">
      <c r="A50" s="26" t="s">
        <v>16971</v>
      </c>
    </row>
    <row r="51" customFormat="false" ht="15" hidden="false" customHeight="false" outlineLevel="0" collapsed="false">
      <c r="A51" s="26" t="s">
        <v>16972</v>
      </c>
    </row>
    <row r="52" customFormat="false" ht="15" hidden="false" customHeight="false" outlineLevel="0" collapsed="false">
      <c r="A52" s="26" t="s">
        <v>16973</v>
      </c>
    </row>
    <row r="53" customFormat="false" ht="15" hidden="false" customHeight="false" outlineLevel="0" collapsed="false">
      <c r="A53" s="26" t="s">
        <v>16974</v>
      </c>
    </row>
    <row r="54" customFormat="false" ht="15" hidden="false" customHeight="false" outlineLevel="0" collapsed="false">
      <c r="A54" s="26" t="s">
        <v>16975</v>
      </c>
    </row>
    <row r="55" customFormat="false" ht="15" hidden="false" customHeight="false" outlineLevel="0" collapsed="false">
      <c r="A55" s="26" t="s">
        <v>16976</v>
      </c>
    </row>
    <row r="57" customFormat="false" ht="15" hidden="false" customHeight="false" outlineLevel="0" collapsed="false">
      <c r="A57" s="25" t="s">
        <v>16944</v>
      </c>
    </row>
    <row r="58" customFormat="false" ht="15" hidden="false" customHeight="false" outlineLevel="0" collapsed="false">
      <c r="A58" s="26" t="s">
        <v>16977</v>
      </c>
    </row>
    <row r="59" customFormat="false" ht="15" hidden="false" customHeight="false" outlineLevel="0" collapsed="false">
      <c r="A59" s="26" t="s">
        <v>16978</v>
      </c>
    </row>
    <row r="60" customFormat="false" ht="15" hidden="false" customHeight="false" outlineLevel="0" collapsed="false">
      <c r="A60" s="26" t="s">
        <v>16979</v>
      </c>
    </row>
    <row r="61" customFormat="false" ht="15" hidden="false" customHeight="false" outlineLevel="0" collapsed="false">
      <c r="A61" s="26" t="s">
        <v>16980</v>
      </c>
    </row>
    <row r="62" customFormat="false" ht="15" hidden="false" customHeight="false" outlineLevel="0" collapsed="false">
      <c r="A62" s="26" t="s">
        <v>16981</v>
      </c>
    </row>
    <row r="63" customFormat="false" ht="15" hidden="false" customHeight="false" outlineLevel="0" collapsed="false">
      <c r="A63" s="26" t="s">
        <v>16982</v>
      </c>
    </row>
    <row r="65" customFormat="false" ht="15" hidden="false" customHeight="false" outlineLevel="0" collapsed="false">
      <c r="A65" s="25" t="s">
        <v>16951</v>
      </c>
    </row>
    <row r="66" customFormat="false" ht="15" hidden="false" customHeight="false" outlineLevel="0" collapsed="false">
      <c r="A66" s="26" t="s">
        <v>16983</v>
      </c>
    </row>
    <row r="67" customFormat="false" ht="15" hidden="false" customHeight="false" outlineLevel="0" collapsed="false">
      <c r="A67" s="26" t="s">
        <v>16984</v>
      </c>
    </row>
    <row r="68" customFormat="false" ht="15" hidden="false" customHeight="false" outlineLevel="0" collapsed="false">
      <c r="A68" s="26" t="s">
        <v>16985</v>
      </c>
    </row>
    <row r="69" customFormat="false" ht="15" hidden="false" customHeight="false" outlineLevel="0" collapsed="false">
      <c r="A69" s="26" t="s">
        <v>16986</v>
      </c>
    </row>
    <row r="70" customFormat="false" ht="15" hidden="false" customHeight="false" outlineLevel="0" collapsed="false">
      <c r="A70" s="26" t="s">
        <v>16987</v>
      </c>
    </row>
    <row r="72" customFormat="false" ht="15" hidden="false" customHeight="false" outlineLevel="0" collapsed="false">
      <c r="A72" s="25" t="s">
        <v>16957</v>
      </c>
    </row>
    <row r="73" customFormat="false" ht="15" hidden="false" customHeight="false" outlineLevel="0" collapsed="false">
      <c r="A73" s="22" t="s">
        <v>16988</v>
      </c>
    </row>
    <row r="74" customFormat="false" ht="15" hidden="false" customHeight="false" outlineLevel="0" collapsed="false">
      <c r="A74" s="26" t="s">
        <v>16959</v>
      </c>
    </row>
    <row r="75" customFormat="false" ht="15" hidden="false" customHeight="false" outlineLevel="0" collapsed="false">
      <c r="A75" s="36" t="s">
        <v>16989</v>
      </c>
    </row>
    <row r="76" customFormat="false" ht="15" hidden="false" customHeight="false" outlineLevel="0" collapsed="false">
      <c r="A76" s="36" t="s">
        <v>16990</v>
      </c>
    </row>
    <row r="77" customFormat="false" ht="15" hidden="false" customHeight="false" outlineLevel="0" collapsed="false">
      <c r="A77" s="36" t="s">
        <v>16991</v>
      </c>
    </row>
    <row r="78" customFormat="false" ht="15" hidden="false" customHeight="false" outlineLevel="0" collapsed="false">
      <c r="A78" s="26" t="s">
        <v>16963</v>
      </c>
    </row>
    <row r="79" customFormat="false" ht="15" hidden="false" customHeight="false" outlineLevel="0" collapsed="false">
      <c r="A79" s="36" t="s">
        <v>16992</v>
      </c>
    </row>
    <row r="80" customFormat="false" ht="15" hidden="false" customHeight="false" outlineLevel="0" collapsed="false">
      <c r="A80" s="36" t="s">
        <v>16993</v>
      </c>
    </row>
    <row r="81" customFormat="false" ht="15" hidden="false" customHeight="false" outlineLevel="0" collapsed="false">
      <c r="A81" s="36" t="s">
        <v>16994</v>
      </c>
    </row>
    <row r="82" customFormat="false" ht="15" hidden="false" customHeight="false" outlineLevel="0" collapsed="false">
      <c r="A82" s="26" t="s">
        <v>16967</v>
      </c>
    </row>
    <row r="83" customFormat="false" ht="15" hidden="false" customHeight="false" outlineLevel="0" collapsed="false">
      <c r="A83" s="36" t="s">
        <v>16990</v>
      </c>
    </row>
    <row r="84" customFormat="false" ht="15" hidden="false" customHeight="false" outlineLevel="0" collapsed="false">
      <c r="A84" s="36" t="s">
        <v>16991</v>
      </c>
    </row>
    <row r="85" customFormat="false" ht="15" hidden="false" customHeight="false" outlineLevel="0" collapsed="false">
      <c r="A85" s="36" t="s">
        <v>16995</v>
      </c>
    </row>
    <row r="88" customFormat="false" ht="16.15" hidden="false" customHeight="false" outlineLevel="0" collapsed="false">
      <c r="A88" s="35" t="s">
        <v>271</v>
      </c>
    </row>
    <row r="89" customFormat="false" ht="39.55" hidden="false" customHeight="false" outlineLevel="0" collapsed="false">
      <c r="A89" s="37" t="s">
        <v>16996</v>
      </c>
    </row>
    <row r="91" customFormat="false" ht="16.15" hidden="false" customHeight="false" outlineLevel="0" collapsed="false">
      <c r="A91" s="35" t="s">
        <v>613</v>
      </c>
    </row>
    <row r="92" customFormat="false" ht="15" hidden="false" customHeight="false" outlineLevel="0" collapsed="false">
      <c r="A92" s="22" t="s">
        <v>16997</v>
      </c>
    </row>
    <row r="93" customFormat="false" ht="15" hidden="false" customHeight="false" outlineLevel="0" collapsed="false">
      <c r="A93" s="25" t="s">
        <v>16936</v>
      </c>
    </row>
    <row r="94" customFormat="false" ht="15" hidden="false" customHeight="false" outlineLevel="0" collapsed="false">
      <c r="A94" s="26" t="s">
        <v>16998</v>
      </c>
    </row>
    <row r="95" customFormat="false" ht="15" hidden="false" customHeight="false" outlineLevel="0" collapsed="false">
      <c r="A95" s="26" t="s">
        <v>16999</v>
      </c>
    </row>
    <row r="96" customFormat="false" ht="15" hidden="false" customHeight="false" outlineLevel="0" collapsed="false">
      <c r="A96" s="26" t="s">
        <v>17000</v>
      </c>
    </row>
    <row r="97" customFormat="false" ht="15" hidden="false" customHeight="false" outlineLevel="0" collapsed="false">
      <c r="A97" s="26" t="s">
        <v>17001</v>
      </c>
    </row>
    <row r="98" customFormat="false" ht="15" hidden="false" customHeight="false" outlineLevel="0" collapsed="false">
      <c r="A98" s="26" t="s">
        <v>17002</v>
      </c>
    </row>
    <row r="99" customFormat="false" ht="15" hidden="false" customHeight="false" outlineLevel="0" collapsed="false">
      <c r="A99" s="26" t="s">
        <v>17003</v>
      </c>
    </row>
    <row r="100" customFormat="false" ht="15" hidden="false" customHeight="false" outlineLevel="0" collapsed="false">
      <c r="A100" s="26" t="s">
        <v>17004</v>
      </c>
    </row>
    <row r="102" customFormat="false" ht="15" hidden="false" customHeight="false" outlineLevel="0" collapsed="false">
      <c r="A102" s="25" t="s">
        <v>16944</v>
      </c>
    </row>
    <row r="103" customFormat="false" ht="15" hidden="false" customHeight="false" outlineLevel="0" collapsed="false">
      <c r="A103" s="26" t="s">
        <v>17005</v>
      </c>
    </row>
    <row r="104" customFormat="false" ht="15" hidden="false" customHeight="false" outlineLevel="0" collapsed="false">
      <c r="A104" s="26" t="s">
        <v>17006</v>
      </c>
    </row>
    <row r="105" customFormat="false" ht="15" hidden="false" customHeight="false" outlineLevel="0" collapsed="false">
      <c r="A105" s="26" t="s">
        <v>17007</v>
      </c>
    </row>
    <row r="106" customFormat="false" ht="15" hidden="false" customHeight="false" outlineLevel="0" collapsed="false">
      <c r="A106" s="26" t="s">
        <v>17008</v>
      </c>
    </row>
    <row r="107" customFormat="false" ht="15" hidden="false" customHeight="false" outlineLevel="0" collapsed="false">
      <c r="A107" s="26" t="s">
        <v>17009</v>
      </c>
    </row>
    <row r="108" customFormat="false" ht="15" hidden="false" customHeight="false" outlineLevel="0" collapsed="false">
      <c r="A108" s="26" t="s">
        <v>17010</v>
      </c>
    </row>
    <row r="110" customFormat="false" ht="15" hidden="false" customHeight="false" outlineLevel="0" collapsed="false">
      <c r="A110" s="25" t="s">
        <v>16951</v>
      </c>
    </row>
    <row r="111" customFormat="false" ht="15" hidden="false" customHeight="false" outlineLevel="0" collapsed="false">
      <c r="A111" s="26" t="s">
        <v>17011</v>
      </c>
    </row>
    <row r="112" customFormat="false" ht="15" hidden="false" customHeight="false" outlineLevel="0" collapsed="false">
      <c r="A112" s="26" t="s">
        <v>17012</v>
      </c>
    </row>
    <row r="113" customFormat="false" ht="15" hidden="false" customHeight="false" outlineLevel="0" collapsed="false">
      <c r="A113" s="26" t="s">
        <v>17013</v>
      </c>
    </row>
    <row r="114" customFormat="false" ht="15" hidden="false" customHeight="false" outlineLevel="0" collapsed="false">
      <c r="A114" s="26" t="s">
        <v>17014</v>
      </c>
    </row>
    <row r="115" customFormat="false" ht="15" hidden="false" customHeight="false" outlineLevel="0" collapsed="false">
      <c r="A115" s="26" t="s">
        <v>17015</v>
      </c>
    </row>
    <row r="117" customFormat="false" ht="15" hidden="false" customHeight="false" outlineLevel="0" collapsed="false">
      <c r="A117" s="25" t="s">
        <v>16957</v>
      </c>
    </row>
    <row r="118" customFormat="false" ht="15" hidden="false" customHeight="false" outlineLevel="0" collapsed="false">
      <c r="A118" s="22" t="s">
        <v>16988</v>
      </c>
    </row>
    <row r="119" customFormat="false" ht="15" hidden="false" customHeight="false" outlineLevel="0" collapsed="false">
      <c r="A119" s="26" t="s">
        <v>16959</v>
      </c>
    </row>
    <row r="120" customFormat="false" ht="15" hidden="false" customHeight="false" outlineLevel="0" collapsed="false">
      <c r="A120" s="36" t="s">
        <v>16989</v>
      </c>
    </row>
    <row r="121" customFormat="false" ht="15" hidden="false" customHeight="false" outlineLevel="0" collapsed="false">
      <c r="A121" s="36" t="s">
        <v>16990</v>
      </c>
    </row>
    <row r="122" customFormat="false" ht="15" hidden="false" customHeight="false" outlineLevel="0" collapsed="false">
      <c r="A122" s="36" t="s">
        <v>16991</v>
      </c>
    </row>
    <row r="123" customFormat="false" ht="15" hidden="false" customHeight="false" outlineLevel="0" collapsed="false">
      <c r="A123" s="26" t="s">
        <v>16963</v>
      </c>
    </row>
    <row r="124" customFormat="false" ht="15" hidden="false" customHeight="false" outlineLevel="0" collapsed="false">
      <c r="A124" s="36" t="s">
        <v>16992</v>
      </c>
    </row>
    <row r="125" customFormat="false" ht="15" hidden="false" customHeight="false" outlineLevel="0" collapsed="false">
      <c r="A125" s="36" t="s">
        <v>16993</v>
      </c>
    </row>
    <row r="126" customFormat="false" ht="15" hidden="false" customHeight="false" outlineLevel="0" collapsed="false">
      <c r="A126" s="36" t="s">
        <v>16994</v>
      </c>
    </row>
    <row r="127" customFormat="false" ht="15" hidden="false" customHeight="false" outlineLevel="0" collapsed="false">
      <c r="A127" s="26" t="s">
        <v>16967</v>
      </c>
    </row>
    <row r="128" customFormat="false" ht="15" hidden="false" customHeight="false" outlineLevel="0" collapsed="false">
      <c r="A128" s="36" t="s">
        <v>16990</v>
      </c>
    </row>
    <row r="129" customFormat="false" ht="15" hidden="false" customHeight="false" outlineLevel="0" collapsed="false">
      <c r="A129" s="36" t="s">
        <v>16991</v>
      </c>
    </row>
    <row r="130" customFormat="false" ht="15" hidden="false" customHeight="false" outlineLevel="0" collapsed="false">
      <c r="A130" s="36" t="s">
        <v>16995</v>
      </c>
    </row>
    <row r="133" customFormat="false" ht="16.15" hidden="false" customHeight="false" outlineLevel="0" collapsed="false">
      <c r="A133" s="35" t="s">
        <v>17016</v>
      </c>
    </row>
    <row r="134" customFormat="false" ht="15" hidden="false" customHeight="false" outlineLevel="0" collapsed="false">
      <c r="A134" s="22" t="s">
        <v>17017</v>
      </c>
    </row>
    <row r="135" customFormat="false" ht="15" hidden="false" customHeight="false" outlineLevel="0" collapsed="false">
      <c r="A135" s="25" t="s">
        <v>16936</v>
      </c>
    </row>
    <row r="136" customFormat="false" ht="15" hidden="false" customHeight="false" outlineLevel="0" collapsed="false">
      <c r="A136" s="26" t="s">
        <v>17018</v>
      </c>
    </row>
    <row r="137" customFormat="false" ht="15" hidden="false" customHeight="false" outlineLevel="0" collapsed="false">
      <c r="A137" s="26" t="s">
        <v>17019</v>
      </c>
    </row>
    <row r="138" customFormat="false" ht="15" hidden="false" customHeight="false" outlineLevel="0" collapsed="false">
      <c r="A138" s="26" t="s">
        <v>17020</v>
      </c>
    </row>
    <row r="139" customFormat="false" ht="15" hidden="false" customHeight="false" outlineLevel="0" collapsed="false">
      <c r="A139" s="26" t="s">
        <v>17021</v>
      </c>
    </row>
    <row r="140" customFormat="false" ht="15" hidden="false" customHeight="false" outlineLevel="0" collapsed="false">
      <c r="A140" s="26" t="s">
        <v>17022</v>
      </c>
    </row>
    <row r="141" customFormat="false" ht="15" hidden="false" customHeight="false" outlineLevel="0" collapsed="false">
      <c r="A141" s="26" t="s">
        <v>17023</v>
      </c>
    </row>
    <row r="142" customFormat="false" ht="15" hidden="false" customHeight="false" outlineLevel="0" collapsed="false">
      <c r="A142" s="26" t="s">
        <v>17024</v>
      </c>
    </row>
    <row r="144" customFormat="false" ht="15" hidden="false" customHeight="false" outlineLevel="0" collapsed="false">
      <c r="A144" s="25" t="s">
        <v>16944</v>
      </c>
    </row>
    <row r="145" customFormat="false" ht="15" hidden="false" customHeight="false" outlineLevel="0" collapsed="false">
      <c r="A145" s="26" t="s">
        <v>17025</v>
      </c>
    </row>
    <row r="146" customFormat="false" ht="15" hidden="false" customHeight="false" outlineLevel="0" collapsed="false">
      <c r="A146" s="26" t="s">
        <v>17026</v>
      </c>
    </row>
    <row r="147" customFormat="false" ht="15" hidden="false" customHeight="false" outlineLevel="0" collapsed="false">
      <c r="A147" s="26" t="s">
        <v>17027</v>
      </c>
    </row>
    <row r="148" customFormat="false" ht="15" hidden="false" customHeight="false" outlineLevel="0" collapsed="false">
      <c r="A148" s="26" t="s">
        <v>17028</v>
      </c>
    </row>
    <row r="149" customFormat="false" ht="15" hidden="false" customHeight="false" outlineLevel="0" collapsed="false">
      <c r="A149" s="26" t="s">
        <v>17029</v>
      </c>
    </row>
    <row r="150" customFormat="false" ht="15" hidden="false" customHeight="false" outlineLevel="0" collapsed="false">
      <c r="A150" s="26" t="s">
        <v>17030</v>
      </c>
    </row>
    <row r="152" customFormat="false" ht="15" hidden="false" customHeight="false" outlineLevel="0" collapsed="false">
      <c r="A152" s="25" t="s">
        <v>16951</v>
      </c>
    </row>
    <row r="153" customFormat="false" ht="15" hidden="false" customHeight="false" outlineLevel="0" collapsed="false">
      <c r="A153" s="26" t="s">
        <v>16985</v>
      </c>
    </row>
    <row r="154" customFormat="false" ht="15" hidden="false" customHeight="false" outlineLevel="0" collapsed="false">
      <c r="A154" s="26" t="s">
        <v>17031</v>
      </c>
    </row>
    <row r="155" customFormat="false" ht="15" hidden="false" customHeight="false" outlineLevel="0" collapsed="false">
      <c r="A155" s="26" t="s">
        <v>17032</v>
      </c>
    </row>
    <row r="156" customFormat="false" ht="15" hidden="false" customHeight="false" outlineLevel="0" collapsed="false">
      <c r="A156" s="26" t="s">
        <v>17033</v>
      </c>
    </row>
    <row r="157" customFormat="false" ht="15" hidden="false" customHeight="false" outlineLevel="0" collapsed="false">
      <c r="A157" s="26" t="s">
        <v>17034</v>
      </c>
    </row>
    <row r="159" customFormat="false" ht="15" hidden="false" customHeight="false" outlineLevel="0" collapsed="false">
      <c r="A159" s="25" t="s">
        <v>16957</v>
      </c>
    </row>
    <row r="160" customFormat="false" ht="15" hidden="false" customHeight="false" outlineLevel="0" collapsed="false">
      <c r="A160" s="22" t="s">
        <v>17035</v>
      </c>
    </row>
    <row r="161" customFormat="false" ht="15" hidden="false" customHeight="false" outlineLevel="0" collapsed="false">
      <c r="A161" s="26" t="s">
        <v>16959</v>
      </c>
    </row>
    <row r="162" customFormat="false" ht="15" hidden="false" customHeight="false" outlineLevel="0" collapsed="false">
      <c r="A162" s="36" t="s">
        <v>17036</v>
      </c>
    </row>
    <row r="163" customFormat="false" ht="15" hidden="false" customHeight="false" outlineLevel="0" collapsed="false">
      <c r="A163" s="36" t="s">
        <v>17037</v>
      </c>
    </row>
    <row r="164" customFormat="false" ht="15" hidden="false" customHeight="false" outlineLevel="0" collapsed="false">
      <c r="A164" s="36" t="s">
        <v>17038</v>
      </c>
    </row>
    <row r="165" customFormat="false" ht="15" hidden="false" customHeight="false" outlineLevel="0" collapsed="false">
      <c r="A165" s="26" t="s">
        <v>16963</v>
      </c>
    </row>
    <row r="166" customFormat="false" ht="15" hidden="false" customHeight="false" outlineLevel="0" collapsed="false">
      <c r="A166" s="36" t="s">
        <v>17039</v>
      </c>
    </row>
    <row r="167" customFormat="false" ht="15" hidden="false" customHeight="false" outlineLevel="0" collapsed="false">
      <c r="A167" s="36" t="s">
        <v>16964</v>
      </c>
    </row>
    <row r="168" customFormat="false" ht="15" hidden="false" customHeight="false" outlineLevel="0" collapsed="false">
      <c r="A168" s="36" t="s">
        <v>17040</v>
      </c>
    </row>
    <row r="169" customFormat="false" ht="15" hidden="false" customHeight="false" outlineLevel="0" collapsed="false">
      <c r="A169" s="26" t="s">
        <v>16967</v>
      </c>
    </row>
    <row r="170" customFormat="false" ht="15" hidden="false" customHeight="false" outlineLevel="0" collapsed="false">
      <c r="A170" s="36" t="s">
        <v>16991</v>
      </c>
    </row>
    <row r="171" customFormat="false" ht="15" hidden="false" customHeight="false" outlineLevel="0" collapsed="false">
      <c r="A171" s="36" t="s">
        <v>17041</v>
      </c>
    </row>
    <row r="172" customFormat="false" ht="15" hidden="false" customHeight="false" outlineLevel="0" collapsed="false">
      <c r="A172" s="36" t="s">
        <v>17042</v>
      </c>
    </row>
    <row r="175" customFormat="false" ht="16.15" hidden="false" customHeight="false" outlineLevel="0" collapsed="false">
      <c r="A175" s="38" t="s">
        <v>17043</v>
      </c>
    </row>
    <row r="176" customFormat="false" ht="15" hidden="false" customHeight="false" outlineLevel="0" collapsed="false">
      <c r="A176" s="22" t="s">
        <v>17044</v>
      </c>
    </row>
    <row r="177" customFormat="false" ht="15" hidden="false" customHeight="false" outlineLevel="0" collapsed="false">
      <c r="A177" s="25" t="s">
        <v>16936</v>
      </c>
    </row>
    <row r="178" customFormat="false" ht="15" hidden="false" customHeight="false" outlineLevel="0" collapsed="false">
      <c r="A178" s="26" t="s">
        <v>17045</v>
      </c>
    </row>
    <row r="179" customFormat="false" ht="15" hidden="false" customHeight="false" outlineLevel="0" collapsed="false">
      <c r="A179" s="26" t="s">
        <v>17046</v>
      </c>
    </row>
    <row r="180" customFormat="false" ht="15" hidden="false" customHeight="false" outlineLevel="0" collapsed="false">
      <c r="A180" s="26" t="s">
        <v>17047</v>
      </c>
    </row>
    <row r="181" customFormat="false" ht="15" hidden="false" customHeight="false" outlineLevel="0" collapsed="false">
      <c r="A181" s="26" t="s">
        <v>17048</v>
      </c>
    </row>
    <row r="182" customFormat="false" ht="15" hidden="false" customHeight="false" outlineLevel="0" collapsed="false">
      <c r="A182" s="26" t="s">
        <v>17049</v>
      </c>
    </row>
    <row r="183" customFormat="false" ht="15" hidden="false" customHeight="false" outlineLevel="0" collapsed="false">
      <c r="A183" s="26" t="s">
        <v>17050</v>
      </c>
    </row>
    <row r="184" customFormat="false" ht="15" hidden="false" customHeight="false" outlineLevel="0" collapsed="false">
      <c r="A184" s="26" t="s">
        <v>17051</v>
      </c>
    </row>
    <row r="186" customFormat="false" ht="15" hidden="false" customHeight="false" outlineLevel="0" collapsed="false">
      <c r="A186" s="25" t="s">
        <v>16944</v>
      </c>
    </row>
    <row r="187" customFormat="false" ht="15" hidden="false" customHeight="false" outlineLevel="0" collapsed="false">
      <c r="A187" s="26" t="s">
        <v>17052</v>
      </c>
    </row>
    <row r="188" customFormat="false" ht="15" hidden="false" customHeight="false" outlineLevel="0" collapsed="false">
      <c r="A188" s="26" t="s">
        <v>17053</v>
      </c>
    </row>
    <row r="189" customFormat="false" ht="15" hidden="false" customHeight="false" outlineLevel="0" collapsed="false">
      <c r="A189" s="26" t="s">
        <v>17054</v>
      </c>
    </row>
    <row r="190" customFormat="false" ht="15" hidden="false" customHeight="false" outlineLevel="0" collapsed="false">
      <c r="A190" s="26" t="s">
        <v>17055</v>
      </c>
    </row>
    <row r="191" customFormat="false" ht="15" hidden="false" customHeight="false" outlineLevel="0" collapsed="false">
      <c r="A191" s="26" t="s">
        <v>17056</v>
      </c>
    </row>
    <row r="192" customFormat="false" ht="15" hidden="false" customHeight="false" outlineLevel="0" collapsed="false">
      <c r="A192" s="26" t="s">
        <v>17057</v>
      </c>
    </row>
    <row r="194" customFormat="false" ht="15" hidden="false" customHeight="false" outlineLevel="0" collapsed="false">
      <c r="A194" s="25" t="s">
        <v>16951</v>
      </c>
    </row>
    <row r="195" customFormat="false" ht="15" hidden="false" customHeight="false" outlineLevel="0" collapsed="false">
      <c r="A195" s="26" t="s">
        <v>17058</v>
      </c>
    </row>
    <row r="196" customFormat="false" ht="15" hidden="false" customHeight="false" outlineLevel="0" collapsed="false">
      <c r="A196" s="26" t="s">
        <v>17059</v>
      </c>
    </row>
    <row r="197" customFormat="false" ht="15" hidden="false" customHeight="false" outlineLevel="0" collapsed="false">
      <c r="A197" s="26" t="s">
        <v>17060</v>
      </c>
    </row>
    <row r="198" customFormat="false" ht="15" hidden="false" customHeight="false" outlineLevel="0" collapsed="false">
      <c r="A198" s="26" t="s">
        <v>17061</v>
      </c>
    </row>
    <row r="199" customFormat="false" ht="15" hidden="false" customHeight="false" outlineLevel="0" collapsed="false">
      <c r="A199" s="26" t="s">
        <v>17062</v>
      </c>
    </row>
    <row r="201" customFormat="false" ht="15" hidden="false" customHeight="false" outlineLevel="0" collapsed="false">
      <c r="A201" s="25" t="s">
        <v>16957</v>
      </c>
    </row>
    <row r="202" customFormat="false" ht="15" hidden="false" customHeight="false" outlineLevel="0" collapsed="false">
      <c r="A202" s="22" t="s">
        <v>17063</v>
      </c>
    </row>
    <row r="203" customFormat="false" ht="15" hidden="false" customHeight="false" outlineLevel="0" collapsed="false">
      <c r="A203" s="26" t="s">
        <v>16959</v>
      </c>
    </row>
    <row r="204" customFormat="false" ht="15" hidden="false" customHeight="false" outlineLevel="0" collapsed="false">
      <c r="A204" s="36" t="s">
        <v>17064</v>
      </c>
    </row>
    <row r="205" customFormat="false" ht="15" hidden="false" customHeight="false" outlineLevel="0" collapsed="false">
      <c r="A205" s="36" t="s">
        <v>17065</v>
      </c>
    </row>
    <row r="206" customFormat="false" ht="15" hidden="false" customHeight="false" outlineLevel="0" collapsed="false">
      <c r="A206" s="36" t="s">
        <v>17066</v>
      </c>
    </row>
    <row r="207" customFormat="false" ht="15" hidden="false" customHeight="false" outlineLevel="0" collapsed="false">
      <c r="A207" s="26" t="s">
        <v>16963</v>
      </c>
    </row>
    <row r="208" customFormat="false" ht="15" hidden="false" customHeight="false" outlineLevel="0" collapsed="false">
      <c r="A208" s="36" t="s">
        <v>17067</v>
      </c>
    </row>
    <row r="209" customFormat="false" ht="15" hidden="false" customHeight="false" outlineLevel="0" collapsed="false">
      <c r="A209" s="36" t="s">
        <v>17068</v>
      </c>
    </row>
    <row r="210" customFormat="false" ht="15" hidden="false" customHeight="false" outlineLevel="0" collapsed="false">
      <c r="A210" s="36" t="s">
        <v>17069</v>
      </c>
    </row>
    <row r="211" customFormat="false" ht="15" hidden="false" customHeight="false" outlineLevel="0" collapsed="false">
      <c r="A211" s="26" t="s">
        <v>16967</v>
      </c>
    </row>
    <row r="212" customFormat="false" ht="15" hidden="false" customHeight="false" outlineLevel="0" collapsed="false">
      <c r="A212" s="36" t="s">
        <v>17065</v>
      </c>
    </row>
    <row r="213" customFormat="false" ht="15" hidden="false" customHeight="false" outlineLevel="0" collapsed="false">
      <c r="A213" s="36" t="s">
        <v>17070</v>
      </c>
    </row>
    <row r="214" customFormat="false" ht="15" hidden="false" customHeight="false" outlineLevel="0" collapsed="false">
      <c r="A214" s="36" t="s">
        <v>16995</v>
      </c>
    </row>
    <row r="217" customFormat="false" ht="16.15" hidden="false" customHeight="false" outlineLevel="0" collapsed="false">
      <c r="A217" s="38" t="s">
        <v>17071</v>
      </c>
    </row>
    <row r="218" customFormat="false" ht="15" hidden="false" customHeight="false" outlineLevel="0" collapsed="false">
      <c r="A218" s="22" t="s">
        <v>17072</v>
      </c>
    </row>
    <row r="219" customFormat="false" ht="15" hidden="false" customHeight="false" outlineLevel="0" collapsed="false">
      <c r="A219" s="25" t="s">
        <v>16936</v>
      </c>
    </row>
    <row r="220" customFormat="false" ht="15" hidden="false" customHeight="false" outlineLevel="0" collapsed="false">
      <c r="A220" s="26" t="s">
        <v>17073</v>
      </c>
    </row>
    <row r="221" customFormat="false" ht="15" hidden="false" customHeight="false" outlineLevel="0" collapsed="false">
      <c r="A221" s="26" t="s">
        <v>17074</v>
      </c>
    </row>
    <row r="222" customFormat="false" ht="15" hidden="false" customHeight="false" outlineLevel="0" collapsed="false">
      <c r="A222" s="26" t="s">
        <v>17075</v>
      </c>
    </row>
    <row r="223" customFormat="false" ht="15" hidden="false" customHeight="false" outlineLevel="0" collapsed="false">
      <c r="A223" s="26" t="s">
        <v>17076</v>
      </c>
    </row>
    <row r="224" customFormat="false" ht="15" hidden="false" customHeight="false" outlineLevel="0" collapsed="false">
      <c r="A224" s="26" t="s">
        <v>17077</v>
      </c>
    </row>
    <row r="225" customFormat="false" ht="15" hidden="false" customHeight="false" outlineLevel="0" collapsed="false">
      <c r="A225" s="26" t="s">
        <v>17078</v>
      </c>
    </row>
    <row r="226" customFormat="false" ht="15" hidden="false" customHeight="false" outlineLevel="0" collapsed="false">
      <c r="A226" s="26" t="s">
        <v>17079</v>
      </c>
    </row>
    <row r="228" customFormat="false" ht="15" hidden="false" customHeight="false" outlineLevel="0" collapsed="false">
      <c r="A228" s="25" t="s">
        <v>16944</v>
      </c>
    </row>
    <row r="229" customFormat="false" ht="15" hidden="false" customHeight="false" outlineLevel="0" collapsed="false">
      <c r="A229" s="26" t="s">
        <v>17080</v>
      </c>
    </row>
    <row r="230" customFormat="false" ht="15" hidden="false" customHeight="false" outlineLevel="0" collapsed="false">
      <c r="A230" s="26" t="s">
        <v>17081</v>
      </c>
    </row>
    <row r="231" customFormat="false" ht="15" hidden="false" customHeight="false" outlineLevel="0" collapsed="false">
      <c r="A231" s="26" t="s">
        <v>17082</v>
      </c>
    </row>
    <row r="232" customFormat="false" ht="15" hidden="false" customHeight="false" outlineLevel="0" collapsed="false">
      <c r="A232" s="26" t="s">
        <v>17083</v>
      </c>
    </row>
    <row r="233" customFormat="false" ht="15" hidden="false" customHeight="false" outlineLevel="0" collapsed="false">
      <c r="A233" s="26" t="s">
        <v>17084</v>
      </c>
    </row>
    <row r="234" customFormat="false" ht="15" hidden="false" customHeight="false" outlineLevel="0" collapsed="false">
      <c r="A234" s="26" t="s">
        <v>17085</v>
      </c>
    </row>
    <row r="236" customFormat="false" ht="15" hidden="false" customHeight="false" outlineLevel="0" collapsed="false">
      <c r="A236" s="25" t="s">
        <v>16951</v>
      </c>
    </row>
    <row r="237" customFormat="false" ht="15" hidden="false" customHeight="false" outlineLevel="0" collapsed="false">
      <c r="A237" s="26" t="s">
        <v>17086</v>
      </c>
    </row>
    <row r="238" customFormat="false" ht="15" hidden="false" customHeight="false" outlineLevel="0" collapsed="false">
      <c r="A238" s="26" t="s">
        <v>17087</v>
      </c>
    </row>
    <row r="239" customFormat="false" ht="15" hidden="false" customHeight="false" outlineLevel="0" collapsed="false">
      <c r="A239" s="26" t="s">
        <v>17060</v>
      </c>
    </row>
    <row r="240" customFormat="false" ht="15" hidden="false" customHeight="false" outlineLevel="0" collapsed="false">
      <c r="A240" s="26" t="s">
        <v>17088</v>
      </c>
    </row>
    <row r="241" customFormat="false" ht="15" hidden="false" customHeight="false" outlineLevel="0" collapsed="false">
      <c r="A241" s="26" t="s">
        <v>17089</v>
      </c>
    </row>
    <row r="243" customFormat="false" ht="15" hidden="false" customHeight="false" outlineLevel="0" collapsed="false">
      <c r="A243" s="25" t="s">
        <v>16957</v>
      </c>
    </row>
    <row r="244" customFormat="false" ht="15" hidden="false" customHeight="false" outlineLevel="0" collapsed="false">
      <c r="A244" s="22" t="s">
        <v>17090</v>
      </c>
    </row>
    <row r="245" customFormat="false" ht="15" hidden="false" customHeight="false" outlineLevel="0" collapsed="false">
      <c r="A245" s="26" t="s">
        <v>16959</v>
      </c>
    </row>
    <row r="246" customFormat="false" ht="15" hidden="false" customHeight="false" outlineLevel="0" collapsed="false">
      <c r="A246" s="36" t="s">
        <v>16991</v>
      </c>
    </row>
    <row r="247" customFormat="false" ht="15" hidden="false" customHeight="false" outlineLevel="0" collapsed="false">
      <c r="A247" s="36" t="s">
        <v>17042</v>
      </c>
    </row>
    <row r="248" customFormat="false" ht="15" hidden="false" customHeight="false" outlineLevel="0" collapsed="false">
      <c r="A248" s="36" t="s">
        <v>17091</v>
      </c>
    </row>
    <row r="249" customFormat="false" ht="15" hidden="false" customHeight="false" outlineLevel="0" collapsed="false">
      <c r="A249" s="26" t="s">
        <v>16963</v>
      </c>
    </row>
    <row r="250" customFormat="false" ht="15" hidden="false" customHeight="false" outlineLevel="0" collapsed="false">
      <c r="A250" s="36" t="s">
        <v>16992</v>
      </c>
    </row>
    <row r="251" customFormat="false" ht="15" hidden="false" customHeight="false" outlineLevel="0" collapsed="false">
      <c r="A251" s="36" t="s">
        <v>17092</v>
      </c>
    </row>
    <row r="252" customFormat="false" ht="15" hidden="false" customHeight="false" outlineLevel="0" collapsed="false">
      <c r="A252" s="36" t="s">
        <v>17093</v>
      </c>
    </row>
    <row r="253" customFormat="false" ht="15" hidden="false" customHeight="false" outlineLevel="0" collapsed="false">
      <c r="A253" s="26" t="s">
        <v>16967</v>
      </c>
    </row>
    <row r="254" customFormat="false" ht="15" hidden="false" customHeight="false" outlineLevel="0" collapsed="false">
      <c r="A254" s="36" t="s">
        <v>16991</v>
      </c>
    </row>
    <row r="255" customFormat="false" ht="15" hidden="false" customHeight="false" outlineLevel="0" collapsed="false">
      <c r="A255" s="36" t="s">
        <v>17042</v>
      </c>
    </row>
    <row r="256" customFormat="false" ht="15" hidden="false" customHeight="false" outlineLevel="0" collapsed="false">
      <c r="A256" s="36" t="s">
        <v>17094</v>
      </c>
    </row>
    <row r="259" customFormat="false" ht="16.15" hidden="false" customHeight="false" outlineLevel="0" collapsed="false">
      <c r="A259" s="38" t="s">
        <v>17095</v>
      </c>
    </row>
    <row r="260" customFormat="false" ht="15" hidden="false" customHeight="false" outlineLevel="0" collapsed="false">
      <c r="A260" s="22" t="s">
        <v>17096</v>
      </c>
    </row>
    <row r="261" customFormat="false" ht="15" hidden="false" customHeight="false" outlineLevel="0" collapsed="false">
      <c r="A261" s="25" t="s">
        <v>16936</v>
      </c>
    </row>
    <row r="262" customFormat="false" ht="15" hidden="false" customHeight="false" outlineLevel="0" collapsed="false">
      <c r="A262" s="26" t="s">
        <v>17097</v>
      </c>
    </row>
    <row r="263" customFormat="false" ht="15" hidden="false" customHeight="false" outlineLevel="0" collapsed="false">
      <c r="A263" s="26" t="s">
        <v>17098</v>
      </c>
    </row>
    <row r="264" customFormat="false" ht="15" hidden="false" customHeight="false" outlineLevel="0" collapsed="false">
      <c r="A264" s="26" t="s">
        <v>17099</v>
      </c>
    </row>
    <row r="265" customFormat="false" ht="15" hidden="false" customHeight="false" outlineLevel="0" collapsed="false">
      <c r="A265" s="26" t="s">
        <v>17100</v>
      </c>
    </row>
    <row r="266" customFormat="false" ht="15" hidden="false" customHeight="false" outlineLevel="0" collapsed="false">
      <c r="A266" s="26" t="s">
        <v>17101</v>
      </c>
    </row>
    <row r="267" customFormat="false" ht="15" hidden="false" customHeight="false" outlineLevel="0" collapsed="false">
      <c r="A267" s="26" t="s">
        <v>17102</v>
      </c>
    </row>
    <row r="268" customFormat="false" ht="15" hidden="false" customHeight="false" outlineLevel="0" collapsed="false">
      <c r="A268" s="26" t="s">
        <v>17103</v>
      </c>
    </row>
    <row r="270" customFormat="false" ht="15" hidden="false" customHeight="false" outlineLevel="0" collapsed="false">
      <c r="A270" s="25" t="s">
        <v>16944</v>
      </c>
    </row>
    <row r="271" customFormat="false" ht="15" hidden="false" customHeight="false" outlineLevel="0" collapsed="false">
      <c r="A271" s="26" t="s">
        <v>17104</v>
      </c>
    </row>
    <row r="272" customFormat="false" ht="15" hidden="false" customHeight="false" outlineLevel="0" collapsed="false">
      <c r="A272" s="26" t="s">
        <v>17105</v>
      </c>
    </row>
    <row r="273" customFormat="false" ht="15" hidden="false" customHeight="false" outlineLevel="0" collapsed="false">
      <c r="A273" s="26" t="s">
        <v>17106</v>
      </c>
    </row>
    <row r="274" customFormat="false" ht="15" hidden="false" customHeight="false" outlineLevel="0" collapsed="false">
      <c r="A274" s="26" t="s">
        <v>17107</v>
      </c>
    </row>
    <row r="275" customFormat="false" ht="15" hidden="false" customHeight="false" outlineLevel="0" collapsed="false">
      <c r="A275" s="26" t="s">
        <v>17108</v>
      </c>
    </row>
    <row r="276" customFormat="false" ht="15" hidden="false" customHeight="false" outlineLevel="0" collapsed="false">
      <c r="A276" s="26" t="s">
        <v>17109</v>
      </c>
    </row>
    <row r="278" customFormat="false" ht="15" hidden="false" customHeight="false" outlineLevel="0" collapsed="false">
      <c r="A278" s="25" t="s">
        <v>16951</v>
      </c>
    </row>
    <row r="279" customFormat="false" ht="15" hidden="false" customHeight="false" outlineLevel="0" collapsed="false">
      <c r="A279" s="26" t="s">
        <v>17110</v>
      </c>
    </row>
    <row r="280" customFormat="false" ht="15" hidden="false" customHeight="false" outlineLevel="0" collapsed="false">
      <c r="A280" s="26" t="s">
        <v>17111</v>
      </c>
    </row>
    <row r="281" customFormat="false" ht="15" hidden="false" customHeight="false" outlineLevel="0" collapsed="false">
      <c r="A281" s="26" t="s">
        <v>17112</v>
      </c>
    </row>
    <row r="282" customFormat="false" ht="15" hidden="false" customHeight="false" outlineLevel="0" collapsed="false">
      <c r="A282" s="26" t="s">
        <v>17033</v>
      </c>
    </row>
    <row r="283" customFormat="false" ht="15" hidden="false" customHeight="false" outlineLevel="0" collapsed="false">
      <c r="A283" s="26" t="s">
        <v>17113</v>
      </c>
    </row>
    <row r="285" customFormat="false" ht="15" hidden="false" customHeight="false" outlineLevel="0" collapsed="false">
      <c r="A285" s="25" t="s">
        <v>16957</v>
      </c>
    </row>
    <row r="286" customFormat="false" ht="15" hidden="false" customHeight="false" outlineLevel="0" collapsed="false">
      <c r="A286" s="22" t="s">
        <v>17114</v>
      </c>
    </row>
    <row r="287" customFormat="false" ht="15" hidden="false" customHeight="false" outlineLevel="0" collapsed="false">
      <c r="A287" s="26" t="s">
        <v>16959</v>
      </c>
    </row>
    <row r="288" customFormat="false" ht="15" hidden="false" customHeight="false" outlineLevel="0" collapsed="false">
      <c r="A288" s="36" t="s">
        <v>16989</v>
      </c>
    </row>
    <row r="289" customFormat="false" ht="15" hidden="false" customHeight="false" outlineLevel="0" collapsed="false">
      <c r="A289" s="36" t="s">
        <v>16990</v>
      </c>
    </row>
    <row r="290" customFormat="false" ht="15" hidden="false" customHeight="false" outlineLevel="0" collapsed="false">
      <c r="A290" s="36" t="s">
        <v>16991</v>
      </c>
    </row>
    <row r="291" customFormat="false" ht="15" hidden="false" customHeight="false" outlineLevel="0" collapsed="false">
      <c r="A291" s="26" t="s">
        <v>16963</v>
      </c>
    </row>
    <row r="292" customFormat="false" ht="15" hidden="false" customHeight="false" outlineLevel="0" collapsed="false">
      <c r="A292" s="36" t="s">
        <v>16992</v>
      </c>
    </row>
    <row r="293" customFormat="false" ht="15" hidden="false" customHeight="false" outlineLevel="0" collapsed="false">
      <c r="A293" s="36" t="s">
        <v>16993</v>
      </c>
    </row>
    <row r="294" customFormat="false" ht="15" hidden="false" customHeight="false" outlineLevel="0" collapsed="false">
      <c r="A294" s="36" t="s">
        <v>16994</v>
      </c>
    </row>
    <row r="295" customFormat="false" ht="15" hidden="false" customHeight="false" outlineLevel="0" collapsed="false">
      <c r="A295" s="26" t="s">
        <v>16967</v>
      </c>
    </row>
    <row r="296" customFormat="false" ht="15" hidden="false" customHeight="false" outlineLevel="0" collapsed="false">
      <c r="A296" s="36" t="s">
        <v>16990</v>
      </c>
    </row>
    <row r="297" customFormat="false" ht="15" hidden="false" customHeight="false" outlineLevel="0" collapsed="false">
      <c r="A297" s="36" t="s">
        <v>16991</v>
      </c>
    </row>
    <row r="298" customFormat="false" ht="15" hidden="false" customHeight="false" outlineLevel="0" collapsed="false">
      <c r="A298" s="36" t="s">
        <v>16995</v>
      </c>
    </row>
    <row r="301" customFormat="false" ht="16.15" hidden="false" customHeight="false" outlineLevel="0" collapsed="false">
      <c r="A301" s="38" t="s">
        <v>17115</v>
      </c>
    </row>
    <row r="302" customFormat="false" ht="15" hidden="false" customHeight="false" outlineLevel="0" collapsed="false">
      <c r="A302" s="22" t="s">
        <v>17116</v>
      </c>
    </row>
    <row r="303" customFormat="false" ht="15" hidden="false" customHeight="false" outlineLevel="0" collapsed="false">
      <c r="A303" s="25" t="s">
        <v>16936</v>
      </c>
    </row>
    <row r="304" customFormat="false" ht="15" hidden="false" customHeight="false" outlineLevel="0" collapsed="false">
      <c r="A304" s="26" t="s">
        <v>17117</v>
      </c>
    </row>
    <row r="305" customFormat="false" ht="15" hidden="false" customHeight="false" outlineLevel="0" collapsed="false">
      <c r="A305" s="26" t="s">
        <v>17118</v>
      </c>
    </row>
    <row r="306" customFormat="false" ht="15" hidden="false" customHeight="false" outlineLevel="0" collapsed="false">
      <c r="A306" s="26" t="s">
        <v>17119</v>
      </c>
    </row>
    <row r="307" customFormat="false" ht="15" hidden="false" customHeight="false" outlineLevel="0" collapsed="false">
      <c r="A307" s="26" t="s">
        <v>17120</v>
      </c>
    </row>
    <row r="308" customFormat="false" ht="15" hidden="false" customHeight="false" outlineLevel="0" collapsed="false">
      <c r="A308" s="26" t="s">
        <v>17121</v>
      </c>
    </row>
    <row r="309" customFormat="false" ht="15" hidden="false" customHeight="false" outlineLevel="0" collapsed="false">
      <c r="A309" s="26" t="s">
        <v>17122</v>
      </c>
    </row>
    <row r="310" customFormat="false" ht="15" hidden="false" customHeight="false" outlineLevel="0" collapsed="false">
      <c r="A310" s="26" t="s">
        <v>17123</v>
      </c>
    </row>
    <row r="312" customFormat="false" ht="15" hidden="false" customHeight="false" outlineLevel="0" collapsed="false">
      <c r="A312" s="25" t="s">
        <v>16944</v>
      </c>
    </row>
    <row r="313" customFormat="false" ht="15" hidden="false" customHeight="false" outlineLevel="0" collapsed="false">
      <c r="A313" s="26" t="s">
        <v>17124</v>
      </c>
    </row>
    <row r="314" customFormat="false" ht="15" hidden="false" customHeight="false" outlineLevel="0" collapsed="false">
      <c r="A314" s="26" t="s">
        <v>17125</v>
      </c>
    </row>
    <row r="315" customFormat="false" ht="15" hidden="false" customHeight="false" outlineLevel="0" collapsed="false">
      <c r="A315" s="26" t="s">
        <v>17126</v>
      </c>
    </row>
    <row r="316" customFormat="false" ht="15" hidden="false" customHeight="false" outlineLevel="0" collapsed="false">
      <c r="A316" s="26" t="s">
        <v>17127</v>
      </c>
    </row>
    <row r="317" customFormat="false" ht="15" hidden="false" customHeight="false" outlineLevel="0" collapsed="false">
      <c r="A317" s="26" t="s">
        <v>17128</v>
      </c>
    </row>
    <row r="318" customFormat="false" ht="15" hidden="false" customHeight="false" outlineLevel="0" collapsed="false">
      <c r="A318" s="26" t="s">
        <v>17129</v>
      </c>
    </row>
    <row r="320" customFormat="false" ht="15" hidden="false" customHeight="false" outlineLevel="0" collapsed="false">
      <c r="A320" s="25" t="s">
        <v>16951</v>
      </c>
    </row>
    <row r="321" customFormat="false" ht="15" hidden="false" customHeight="false" outlineLevel="0" collapsed="false">
      <c r="A321" s="26" t="s">
        <v>17130</v>
      </c>
    </row>
    <row r="322" customFormat="false" ht="15" hidden="false" customHeight="false" outlineLevel="0" collapsed="false">
      <c r="A322" s="26" t="s">
        <v>17131</v>
      </c>
    </row>
    <row r="323" customFormat="false" ht="15" hidden="false" customHeight="false" outlineLevel="0" collapsed="false">
      <c r="A323" s="26" t="s">
        <v>17032</v>
      </c>
    </row>
    <row r="324" customFormat="false" ht="15" hidden="false" customHeight="false" outlineLevel="0" collapsed="false">
      <c r="A324" s="26" t="s">
        <v>17132</v>
      </c>
    </row>
    <row r="325" customFormat="false" ht="15" hidden="false" customHeight="false" outlineLevel="0" collapsed="false">
      <c r="A325" s="26" t="s">
        <v>17133</v>
      </c>
    </row>
    <row r="327" customFormat="false" ht="15" hidden="false" customHeight="false" outlineLevel="0" collapsed="false">
      <c r="A327" s="25" t="s">
        <v>16957</v>
      </c>
    </row>
    <row r="328" customFormat="false" ht="15" hidden="false" customHeight="false" outlineLevel="0" collapsed="false">
      <c r="A328" s="22" t="s">
        <v>17090</v>
      </c>
    </row>
    <row r="329" customFormat="false" ht="15" hidden="false" customHeight="false" outlineLevel="0" collapsed="false">
      <c r="A329" s="26" t="s">
        <v>16959</v>
      </c>
    </row>
    <row r="330" customFormat="false" ht="15" hidden="false" customHeight="false" outlineLevel="0" collapsed="false">
      <c r="A330" s="36" t="s">
        <v>16991</v>
      </c>
    </row>
    <row r="331" customFormat="false" ht="15" hidden="false" customHeight="false" outlineLevel="0" collapsed="false">
      <c r="A331" s="36" t="s">
        <v>17042</v>
      </c>
    </row>
    <row r="332" customFormat="false" ht="15" hidden="false" customHeight="false" outlineLevel="0" collapsed="false">
      <c r="A332" s="36" t="s">
        <v>17091</v>
      </c>
    </row>
    <row r="333" customFormat="false" ht="15" hidden="false" customHeight="false" outlineLevel="0" collapsed="false">
      <c r="A333" s="26" t="s">
        <v>16963</v>
      </c>
    </row>
    <row r="334" customFormat="false" ht="15" hidden="false" customHeight="false" outlineLevel="0" collapsed="false">
      <c r="A334" s="36" t="s">
        <v>16992</v>
      </c>
    </row>
    <row r="335" customFormat="false" ht="15" hidden="false" customHeight="false" outlineLevel="0" collapsed="false">
      <c r="A335" s="36" t="s">
        <v>17092</v>
      </c>
    </row>
    <row r="336" customFormat="false" ht="15" hidden="false" customHeight="false" outlineLevel="0" collapsed="false">
      <c r="A336" s="36" t="s">
        <v>17093</v>
      </c>
    </row>
    <row r="337" customFormat="false" ht="15" hidden="false" customHeight="false" outlineLevel="0" collapsed="false">
      <c r="A337" s="26" t="s">
        <v>16967</v>
      </c>
    </row>
    <row r="338" customFormat="false" ht="15" hidden="false" customHeight="false" outlineLevel="0" collapsed="false">
      <c r="A338" s="36" t="s">
        <v>16991</v>
      </c>
    </row>
    <row r="339" customFormat="false" ht="15" hidden="false" customHeight="false" outlineLevel="0" collapsed="false">
      <c r="A339" s="36" t="s">
        <v>17042</v>
      </c>
    </row>
    <row r="340" customFormat="false" ht="15" hidden="false" customHeight="false" outlineLevel="0" collapsed="false">
      <c r="A340" s="36" t="s">
        <v>17094</v>
      </c>
    </row>
    <row r="343" customFormat="false" ht="16.15" hidden="false" customHeight="false" outlineLevel="0" collapsed="false">
      <c r="A343" s="38" t="s">
        <v>17134</v>
      </c>
    </row>
    <row r="344" customFormat="false" ht="15" hidden="false" customHeight="false" outlineLevel="0" collapsed="false">
      <c r="A344" s="22" t="s">
        <v>17135</v>
      </c>
    </row>
    <row r="345" customFormat="false" ht="15" hidden="false" customHeight="false" outlineLevel="0" collapsed="false">
      <c r="A345" s="25" t="s">
        <v>16936</v>
      </c>
    </row>
    <row r="346" customFormat="false" ht="15" hidden="false" customHeight="false" outlineLevel="0" collapsed="false">
      <c r="A346" s="26" t="s">
        <v>17136</v>
      </c>
    </row>
    <row r="347" customFormat="false" ht="15" hidden="false" customHeight="false" outlineLevel="0" collapsed="false">
      <c r="A347" s="26" t="s">
        <v>17137</v>
      </c>
    </row>
    <row r="348" customFormat="false" ht="15" hidden="false" customHeight="false" outlineLevel="0" collapsed="false">
      <c r="A348" s="26" t="s">
        <v>17138</v>
      </c>
    </row>
    <row r="349" customFormat="false" ht="15" hidden="false" customHeight="false" outlineLevel="0" collapsed="false">
      <c r="A349" s="26" t="s">
        <v>17139</v>
      </c>
    </row>
    <row r="350" customFormat="false" ht="15" hidden="false" customHeight="false" outlineLevel="0" collapsed="false">
      <c r="A350" s="26" t="s">
        <v>17140</v>
      </c>
    </row>
    <row r="351" customFormat="false" ht="15" hidden="false" customHeight="false" outlineLevel="0" collapsed="false">
      <c r="A351" s="26" t="s">
        <v>17141</v>
      </c>
    </row>
    <row r="352" customFormat="false" ht="15" hidden="false" customHeight="false" outlineLevel="0" collapsed="false">
      <c r="A352" s="26" t="s">
        <v>17142</v>
      </c>
    </row>
    <row r="354" customFormat="false" ht="15" hidden="false" customHeight="false" outlineLevel="0" collapsed="false">
      <c r="A354" s="25" t="s">
        <v>16944</v>
      </c>
    </row>
    <row r="355" customFormat="false" ht="15" hidden="false" customHeight="false" outlineLevel="0" collapsed="false">
      <c r="A355" s="26" t="s">
        <v>17143</v>
      </c>
    </row>
    <row r="356" customFormat="false" ht="15" hidden="false" customHeight="false" outlineLevel="0" collapsed="false">
      <c r="A356" s="26" t="s">
        <v>17144</v>
      </c>
    </row>
    <row r="357" customFormat="false" ht="15" hidden="false" customHeight="false" outlineLevel="0" collapsed="false">
      <c r="A357" s="26" t="s">
        <v>17145</v>
      </c>
    </row>
    <row r="358" customFormat="false" ht="15" hidden="false" customHeight="false" outlineLevel="0" collapsed="false">
      <c r="A358" s="26" t="s">
        <v>17146</v>
      </c>
    </row>
    <row r="359" customFormat="false" ht="15" hidden="false" customHeight="false" outlineLevel="0" collapsed="false">
      <c r="A359" s="26" t="s">
        <v>17147</v>
      </c>
    </row>
    <row r="360" customFormat="false" ht="15" hidden="false" customHeight="false" outlineLevel="0" collapsed="false">
      <c r="A360" s="26" t="s">
        <v>17148</v>
      </c>
    </row>
    <row r="362" customFormat="false" ht="15" hidden="false" customHeight="false" outlineLevel="0" collapsed="false">
      <c r="A362" s="25" t="s">
        <v>16951</v>
      </c>
    </row>
    <row r="363" customFormat="false" ht="15" hidden="false" customHeight="false" outlineLevel="0" collapsed="false">
      <c r="A363" s="26" t="s">
        <v>17149</v>
      </c>
    </row>
    <row r="364" customFormat="false" ht="15" hidden="false" customHeight="false" outlineLevel="0" collapsed="false">
      <c r="A364" s="26" t="s">
        <v>17150</v>
      </c>
    </row>
    <row r="365" customFormat="false" ht="15" hidden="false" customHeight="false" outlineLevel="0" collapsed="false">
      <c r="A365" s="26" t="s">
        <v>17111</v>
      </c>
    </row>
    <row r="366" customFormat="false" ht="15" hidden="false" customHeight="false" outlineLevel="0" collapsed="false">
      <c r="A366" s="26" t="s">
        <v>17062</v>
      </c>
    </row>
    <row r="367" customFormat="false" ht="15" hidden="false" customHeight="false" outlineLevel="0" collapsed="false">
      <c r="A367" s="26" t="s">
        <v>17151</v>
      </c>
    </row>
    <row r="369" customFormat="false" ht="15" hidden="false" customHeight="false" outlineLevel="0" collapsed="false">
      <c r="A369" s="25" t="s">
        <v>16957</v>
      </c>
    </row>
    <row r="370" customFormat="false" ht="15" hidden="false" customHeight="false" outlineLevel="0" collapsed="false">
      <c r="A370" s="22" t="s">
        <v>17114</v>
      </c>
    </row>
    <row r="371" customFormat="false" ht="15" hidden="false" customHeight="false" outlineLevel="0" collapsed="false">
      <c r="A371" s="26" t="s">
        <v>16959</v>
      </c>
    </row>
    <row r="372" customFormat="false" ht="15" hidden="false" customHeight="false" outlineLevel="0" collapsed="false">
      <c r="A372" s="36" t="s">
        <v>16989</v>
      </c>
    </row>
    <row r="373" customFormat="false" ht="15" hidden="false" customHeight="false" outlineLevel="0" collapsed="false">
      <c r="A373" s="36" t="s">
        <v>16990</v>
      </c>
    </row>
    <row r="374" customFormat="false" ht="15" hidden="false" customHeight="false" outlineLevel="0" collapsed="false">
      <c r="A374" s="36" t="s">
        <v>16991</v>
      </c>
    </row>
    <row r="375" customFormat="false" ht="15" hidden="false" customHeight="false" outlineLevel="0" collapsed="false">
      <c r="A375" s="26" t="s">
        <v>16963</v>
      </c>
    </row>
    <row r="376" customFormat="false" ht="15" hidden="false" customHeight="false" outlineLevel="0" collapsed="false">
      <c r="A376" s="36" t="s">
        <v>16992</v>
      </c>
    </row>
    <row r="377" customFormat="false" ht="15" hidden="false" customHeight="false" outlineLevel="0" collapsed="false">
      <c r="A377" s="36" t="s">
        <v>16993</v>
      </c>
    </row>
    <row r="378" customFormat="false" ht="15" hidden="false" customHeight="false" outlineLevel="0" collapsed="false">
      <c r="A378" s="36" t="s">
        <v>16994</v>
      </c>
    </row>
    <row r="379" customFormat="false" ht="15" hidden="false" customHeight="false" outlineLevel="0" collapsed="false">
      <c r="A379" s="26" t="s">
        <v>16967</v>
      </c>
    </row>
    <row r="380" customFormat="false" ht="15" hidden="false" customHeight="false" outlineLevel="0" collapsed="false">
      <c r="A380" s="36" t="s">
        <v>16990</v>
      </c>
    </row>
    <row r="381" customFormat="false" ht="15" hidden="false" customHeight="false" outlineLevel="0" collapsed="false">
      <c r="A381" s="36" t="s">
        <v>16991</v>
      </c>
    </row>
    <row r="382" customFormat="false" ht="15" hidden="false" customHeight="false" outlineLevel="0" collapsed="false">
      <c r="A382" s="36" t="s">
        <v>16995</v>
      </c>
    </row>
    <row r="385" customFormat="false" ht="16.15" hidden="false" customHeight="false" outlineLevel="0" collapsed="false">
      <c r="A385" s="38" t="s">
        <v>17152</v>
      </c>
    </row>
    <row r="386" customFormat="false" ht="15" hidden="false" customHeight="false" outlineLevel="0" collapsed="false">
      <c r="A386" s="22" t="s">
        <v>17153</v>
      </c>
    </row>
    <row r="387" customFormat="false" ht="15" hidden="false" customHeight="false" outlineLevel="0" collapsed="false">
      <c r="A387" s="25" t="s">
        <v>16936</v>
      </c>
    </row>
    <row r="388" customFormat="false" ht="15" hidden="false" customHeight="false" outlineLevel="0" collapsed="false">
      <c r="A388" s="26" t="s">
        <v>17154</v>
      </c>
    </row>
    <row r="389" customFormat="false" ht="15" hidden="false" customHeight="false" outlineLevel="0" collapsed="false">
      <c r="A389" s="26" t="s">
        <v>17155</v>
      </c>
    </row>
    <row r="390" customFormat="false" ht="15" hidden="false" customHeight="false" outlineLevel="0" collapsed="false">
      <c r="A390" s="26" t="s">
        <v>17156</v>
      </c>
    </row>
    <row r="391" customFormat="false" ht="15" hidden="false" customHeight="false" outlineLevel="0" collapsed="false">
      <c r="A391" s="26" t="s">
        <v>17157</v>
      </c>
    </row>
    <row r="392" customFormat="false" ht="15" hidden="false" customHeight="false" outlineLevel="0" collapsed="false">
      <c r="A392" s="26" t="s">
        <v>17158</v>
      </c>
    </row>
    <row r="393" customFormat="false" ht="15" hidden="false" customHeight="false" outlineLevel="0" collapsed="false">
      <c r="A393" s="26" t="s">
        <v>17159</v>
      </c>
    </row>
    <row r="394" customFormat="false" ht="15" hidden="false" customHeight="false" outlineLevel="0" collapsed="false">
      <c r="A394" s="26" t="s">
        <v>17160</v>
      </c>
    </row>
    <row r="396" customFormat="false" ht="15" hidden="false" customHeight="false" outlineLevel="0" collapsed="false">
      <c r="A396" s="25" t="s">
        <v>16944</v>
      </c>
    </row>
    <row r="397" customFormat="false" ht="15" hidden="false" customHeight="false" outlineLevel="0" collapsed="false">
      <c r="A397" s="26" t="s">
        <v>17161</v>
      </c>
    </row>
    <row r="398" customFormat="false" ht="15" hidden="false" customHeight="false" outlineLevel="0" collapsed="false">
      <c r="A398" s="26" t="s">
        <v>17162</v>
      </c>
    </row>
    <row r="399" customFormat="false" ht="15" hidden="false" customHeight="false" outlineLevel="0" collapsed="false">
      <c r="A399" s="26" t="s">
        <v>17163</v>
      </c>
    </row>
    <row r="400" customFormat="false" ht="15" hidden="false" customHeight="false" outlineLevel="0" collapsed="false">
      <c r="A400" s="26" t="s">
        <v>17164</v>
      </c>
    </row>
    <row r="401" customFormat="false" ht="15" hidden="false" customHeight="false" outlineLevel="0" collapsed="false">
      <c r="A401" s="26" t="s">
        <v>17165</v>
      </c>
    </row>
    <row r="402" customFormat="false" ht="15" hidden="false" customHeight="false" outlineLevel="0" collapsed="false">
      <c r="A402" s="26" t="s">
        <v>17166</v>
      </c>
    </row>
    <row r="404" customFormat="false" ht="15" hidden="false" customHeight="false" outlineLevel="0" collapsed="false">
      <c r="A404" s="25" t="s">
        <v>16951</v>
      </c>
    </row>
    <row r="405" customFormat="false" ht="15" hidden="false" customHeight="false" outlineLevel="0" collapsed="false">
      <c r="A405" s="26" t="s">
        <v>16985</v>
      </c>
    </row>
    <row r="406" customFormat="false" ht="15" hidden="false" customHeight="false" outlineLevel="0" collapsed="false">
      <c r="A406" s="26" t="s">
        <v>17167</v>
      </c>
    </row>
    <row r="407" customFormat="false" ht="15" hidden="false" customHeight="false" outlineLevel="0" collapsed="false">
      <c r="A407" s="26" t="s">
        <v>17033</v>
      </c>
    </row>
    <row r="408" customFormat="false" ht="15" hidden="false" customHeight="false" outlineLevel="0" collapsed="false">
      <c r="A408" s="26" t="s">
        <v>17168</v>
      </c>
    </row>
    <row r="409" customFormat="false" ht="15" hidden="false" customHeight="false" outlineLevel="0" collapsed="false">
      <c r="A409" s="26" t="s">
        <v>17015</v>
      </c>
    </row>
    <row r="411" customFormat="false" ht="15" hidden="false" customHeight="false" outlineLevel="0" collapsed="false">
      <c r="A411" s="25" t="s">
        <v>16957</v>
      </c>
    </row>
    <row r="412" customFormat="false" ht="15" hidden="false" customHeight="false" outlineLevel="0" collapsed="false">
      <c r="A412" s="22" t="s">
        <v>17114</v>
      </c>
    </row>
    <row r="413" customFormat="false" ht="15" hidden="false" customHeight="false" outlineLevel="0" collapsed="false">
      <c r="A413" s="26" t="s">
        <v>16959</v>
      </c>
    </row>
    <row r="414" customFormat="false" ht="15" hidden="false" customHeight="false" outlineLevel="0" collapsed="false">
      <c r="A414" s="36" t="s">
        <v>16989</v>
      </c>
    </row>
    <row r="415" customFormat="false" ht="15" hidden="false" customHeight="false" outlineLevel="0" collapsed="false">
      <c r="A415" s="36" t="s">
        <v>16990</v>
      </c>
    </row>
    <row r="416" customFormat="false" ht="15" hidden="false" customHeight="false" outlineLevel="0" collapsed="false">
      <c r="A416" s="36" t="s">
        <v>16991</v>
      </c>
    </row>
    <row r="417" customFormat="false" ht="15" hidden="false" customHeight="false" outlineLevel="0" collapsed="false">
      <c r="A417" s="26" t="s">
        <v>16963</v>
      </c>
    </row>
    <row r="418" customFormat="false" ht="15" hidden="false" customHeight="false" outlineLevel="0" collapsed="false">
      <c r="A418" s="36" t="s">
        <v>16992</v>
      </c>
    </row>
    <row r="419" customFormat="false" ht="15" hidden="false" customHeight="false" outlineLevel="0" collapsed="false">
      <c r="A419" s="36" t="s">
        <v>16993</v>
      </c>
    </row>
    <row r="420" customFormat="false" ht="15" hidden="false" customHeight="false" outlineLevel="0" collapsed="false">
      <c r="A420" s="36" t="s">
        <v>16994</v>
      </c>
    </row>
    <row r="421" customFormat="false" ht="15" hidden="false" customHeight="false" outlineLevel="0" collapsed="false">
      <c r="A421" s="26" t="s">
        <v>16967</v>
      </c>
    </row>
    <row r="422" customFormat="false" ht="15" hidden="false" customHeight="false" outlineLevel="0" collapsed="false">
      <c r="A422" s="36" t="s">
        <v>16990</v>
      </c>
    </row>
    <row r="423" customFormat="false" ht="15" hidden="false" customHeight="false" outlineLevel="0" collapsed="false">
      <c r="A423" s="36" t="s">
        <v>16991</v>
      </c>
    </row>
    <row r="424" customFormat="false" ht="15" hidden="false" customHeight="false" outlineLevel="0" collapsed="false">
      <c r="A424" s="36" t="s">
        <v>16995</v>
      </c>
    </row>
    <row r="427" customFormat="false" ht="16.15" hidden="false" customHeight="false" outlineLevel="0" collapsed="false">
      <c r="A427" s="38" t="s">
        <v>17169</v>
      </c>
    </row>
    <row r="428" customFormat="false" ht="15" hidden="false" customHeight="false" outlineLevel="0" collapsed="false">
      <c r="A428" s="22" t="s">
        <v>17170</v>
      </c>
    </row>
    <row r="429" customFormat="false" ht="15" hidden="false" customHeight="false" outlineLevel="0" collapsed="false">
      <c r="A429" s="25" t="s">
        <v>16936</v>
      </c>
    </row>
    <row r="430" customFormat="false" ht="15" hidden="false" customHeight="false" outlineLevel="0" collapsed="false">
      <c r="A430" s="26" t="s">
        <v>17171</v>
      </c>
    </row>
    <row r="431" customFormat="false" ht="15" hidden="false" customHeight="false" outlineLevel="0" collapsed="false">
      <c r="A431" s="26" t="s">
        <v>17172</v>
      </c>
    </row>
    <row r="432" customFormat="false" ht="15" hidden="false" customHeight="false" outlineLevel="0" collapsed="false">
      <c r="A432" s="26" t="s">
        <v>17173</v>
      </c>
    </row>
    <row r="433" customFormat="false" ht="15" hidden="false" customHeight="false" outlineLevel="0" collapsed="false">
      <c r="A433" s="26" t="s">
        <v>17174</v>
      </c>
    </row>
    <row r="434" customFormat="false" ht="15" hidden="false" customHeight="false" outlineLevel="0" collapsed="false">
      <c r="A434" s="26" t="s">
        <v>17175</v>
      </c>
    </row>
    <row r="435" customFormat="false" ht="15" hidden="false" customHeight="false" outlineLevel="0" collapsed="false">
      <c r="A435" s="26" t="s">
        <v>17176</v>
      </c>
    </row>
    <row r="436" customFormat="false" ht="15" hidden="false" customHeight="false" outlineLevel="0" collapsed="false">
      <c r="A436" s="26" t="s">
        <v>17177</v>
      </c>
    </row>
    <row r="438" customFormat="false" ht="15" hidden="false" customHeight="false" outlineLevel="0" collapsed="false">
      <c r="A438" s="25" t="s">
        <v>16944</v>
      </c>
    </row>
    <row r="439" customFormat="false" ht="15" hidden="false" customHeight="false" outlineLevel="0" collapsed="false">
      <c r="A439" s="26" t="s">
        <v>17178</v>
      </c>
    </row>
    <row r="440" customFormat="false" ht="15" hidden="false" customHeight="false" outlineLevel="0" collapsed="false">
      <c r="A440" s="26" t="s">
        <v>17179</v>
      </c>
    </row>
    <row r="441" customFormat="false" ht="15" hidden="false" customHeight="false" outlineLevel="0" collapsed="false">
      <c r="A441" s="26" t="s">
        <v>17180</v>
      </c>
    </row>
    <row r="442" customFormat="false" ht="15" hidden="false" customHeight="false" outlineLevel="0" collapsed="false">
      <c r="A442" s="26" t="s">
        <v>17181</v>
      </c>
    </row>
    <row r="443" customFormat="false" ht="15" hidden="false" customHeight="false" outlineLevel="0" collapsed="false">
      <c r="A443" s="26" t="s">
        <v>17182</v>
      </c>
    </row>
    <row r="444" customFormat="false" ht="15" hidden="false" customHeight="false" outlineLevel="0" collapsed="false">
      <c r="A444" s="26" t="s">
        <v>17183</v>
      </c>
    </row>
    <row r="446" customFormat="false" ht="15" hidden="false" customHeight="false" outlineLevel="0" collapsed="false">
      <c r="A446" s="25" t="s">
        <v>16951</v>
      </c>
    </row>
    <row r="447" customFormat="false" ht="15" hidden="false" customHeight="false" outlineLevel="0" collapsed="false">
      <c r="A447" s="26" t="s">
        <v>17184</v>
      </c>
    </row>
    <row r="448" customFormat="false" ht="15" hidden="false" customHeight="false" outlineLevel="0" collapsed="false">
      <c r="A448" s="26" t="s">
        <v>17033</v>
      </c>
    </row>
    <row r="449" customFormat="false" ht="15" hidden="false" customHeight="false" outlineLevel="0" collapsed="false">
      <c r="A449" s="26" t="s">
        <v>16954</v>
      </c>
    </row>
    <row r="450" customFormat="false" ht="15" hidden="false" customHeight="false" outlineLevel="0" collapsed="false">
      <c r="A450" s="26" t="s">
        <v>17185</v>
      </c>
    </row>
    <row r="451" customFormat="false" ht="15" hidden="false" customHeight="false" outlineLevel="0" collapsed="false">
      <c r="A451" s="26" t="s">
        <v>17186</v>
      </c>
    </row>
    <row r="453" customFormat="false" ht="15" hidden="false" customHeight="false" outlineLevel="0" collapsed="false">
      <c r="A453" s="25" t="s">
        <v>16957</v>
      </c>
    </row>
    <row r="454" customFormat="false" ht="15" hidden="false" customHeight="false" outlineLevel="0" collapsed="false">
      <c r="A454" s="22" t="s">
        <v>17114</v>
      </c>
    </row>
    <row r="455" customFormat="false" ht="15" hidden="false" customHeight="false" outlineLevel="0" collapsed="false">
      <c r="A455" s="26" t="s">
        <v>16959</v>
      </c>
    </row>
    <row r="456" customFormat="false" ht="15" hidden="false" customHeight="false" outlineLevel="0" collapsed="false">
      <c r="A456" s="36" t="s">
        <v>16989</v>
      </c>
    </row>
    <row r="457" customFormat="false" ht="15" hidden="false" customHeight="false" outlineLevel="0" collapsed="false">
      <c r="A457" s="36" t="s">
        <v>16990</v>
      </c>
    </row>
    <row r="458" customFormat="false" ht="15" hidden="false" customHeight="false" outlineLevel="0" collapsed="false">
      <c r="A458" s="36" t="s">
        <v>16991</v>
      </c>
    </row>
    <row r="459" customFormat="false" ht="15" hidden="false" customHeight="false" outlineLevel="0" collapsed="false">
      <c r="A459" s="26" t="s">
        <v>16963</v>
      </c>
    </row>
    <row r="460" customFormat="false" ht="15" hidden="false" customHeight="false" outlineLevel="0" collapsed="false">
      <c r="A460" s="36" t="s">
        <v>16992</v>
      </c>
    </row>
    <row r="461" customFormat="false" ht="15" hidden="false" customHeight="false" outlineLevel="0" collapsed="false">
      <c r="A461" s="36" t="s">
        <v>16993</v>
      </c>
    </row>
    <row r="462" customFormat="false" ht="15" hidden="false" customHeight="false" outlineLevel="0" collapsed="false">
      <c r="A462" s="36" t="s">
        <v>16994</v>
      </c>
    </row>
    <row r="463" customFormat="false" ht="15" hidden="false" customHeight="false" outlineLevel="0" collapsed="false">
      <c r="A463" s="26" t="s">
        <v>16967</v>
      </c>
    </row>
    <row r="464" customFormat="false" ht="15" hidden="false" customHeight="false" outlineLevel="0" collapsed="false">
      <c r="A464" s="36" t="s">
        <v>16990</v>
      </c>
    </row>
    <row r="465" customFormat="false" ht="15" hidden="false" customHeight="false" outlineLevel="0" collapsed="false">
      <c r="A465" s="36" t="s">
        <v>16991</v>
      </c>
    </row>
    <row r="466" customFormat="false" ht="15" hidden="false" customHeight="false" outlineLevel="0" collapsed="false">
      <c r="A466" s="36" t="s">
        <v>16995</v>
      </c>
    </row>
    <row r="469" customFormat="false" ht="16.15" hidden="false" customHeight="false" outlineLevel="0" collapsed="false">
      <c r="A469" s="38" t="s">
        <v>17187</v>
      </c>
    </row>
    <row r="470" customFormat="false" ht="15" hidden="false" customHeight="false" outlineLevel="0" collapsed="false">
      <c r="A470" s="22" t="s">
        <v>17188</v>
      </c>
    </row>
    <row r="471" customFormat="false" ht="15" hidden="false" customHeight="false" outlineLevel="0" collapsed="false">
      <c r="A471" s="25" t="s">
        <v>16936</v>
      </c>
    </row>
    <row r="472" customFormat="false" ht="15" hidden="false" customHeight="false" outlineLevel="0" collapsed="false">
      <c r="A472" s="26" t="s">
        <v>17189</v>
      </c>
    </row>
    <row r="473" customFormat="false" ht="15" hidden="false" customHeight="false" outlineLevel="0" collapsed="false">
      <c r="A473" s="26" t="s">
        <v>17190</v>
      </c>
    </row>
    <row r="474" customFormat="false" ht="15" hidden="false" customHeight="false" outlineLevel="0" collapsed="false">
      <c r="A474" s="26" t="s">
        <v>17191</v>
      </c>
    </row>
    <row r="475" customFormat="false" ht="15" hidden="false" customHeight="false" outlineLevel="0" collapsed="false">
      <c r="A475" s="26" t="s">
        <v>17192</v>
      </c>
    </row>
    <row r="476" customFormat="false" ht="15" hidden="false" customHeight="false" outlineLevel="0" collapsed="false">
      <c r="A476" s="26" t="s">
        <v>17193</v>
      </c>
    </row>
    <row r="477" customFormat="false" ht="15" hidden="false" customHeight="false" outlineLevel="0" collapsed="false">
      <c r="A477" s="26" t="s">
        <v>17194</v>
      </c>
    </row>
    <row r="478" customFormat="false" ht="15" hidden="false" customHeight="false" outlineLevel="0" collapsed="false">
      <c r="A478" s="26" t="s">
        <v>17195</v>
      </c>
    </row>
    <row r="480" customFormat="false" ht="15" hidden="false" customHeight="false" outlineLevel="0" collapsed="false">
      <c r="A480" s="25" t="s">
        <v>16944</v>
      </c>
    </row>
    <row r="481" customFormat="false" ht="15" hidden="false" customHeight="false" outlineLevel="0" collapsed="false">
      <c r="A481" s="26" t="s">
        <v>17196</v>
      </c>
    </row>
    <row r="482" customFormat="false" ht="15" hidden="false" customHeight="false" outlineLevel="0" collapsed="false">
      <c r="A482" s="26" t="s">
        <v>17197</v>
      </c>
    </row>
    <row r="483" customFormat="false" ht="15" hidden="false" customHeight="false" outlineLevel="0" collapsed="false">
      <c r="A483" s="26" t="s">
        <v>17198</v>
      </c>
    </row>
    <row r="484" customFormat="false" ht="15" hidden="false" customHeight="false" outlineLevel="0" collapsed="false">
      <c r="A484" s="26" t="s">
        <v>17199</v>
      </c>
    </row>
    <row r="485" customFormat="false" ht="15" hidden="false" customHeight="false" outlineLevel="0" collapsed="false">
      <c r="A485" s="26" t="s">
        <v>17200</v>
      </c>
    </row>
    <row r="486" customFormat="false" ht="15" hidden="false" customHeight="false" outlineLevel="0" collapsed="false">
      <c r="A486" s="26" t="s">
        <v>17201</v>
      </c>
    </row>
    <row r="488" customFormat="false" ht="15" hidden="false" customHeight="false" outlineLevel="0" collapsed="false">
      <c r="A488" s="25" t="s">
        <v>16951</v>
      </c>
    </row>
    <row r="489" customFormat="false" ht="15" hidden="false" customHeight="false" outlineLevel="0" collapsed="false">
      <c r="A489" s="26" t="s">
        <v>16954</v>
      </c>
    </row>
    <row r="490" customFormat="false" ht="15" hidden="false" customHeight="false" outlineLevel="0" collapsed="false">
      <c r="A490" s="26" t="s">
        <v>17202</v>
      </c>
    </row>
    <row r="491" customFormat="false" ht="15" hidden="false" customHeight="false" outlineLevel="0" collapsed="false">
      <c r="A491" s="26" t="s">
        <v>17203</v>
      </c>
    </row>
    <row r="492" customFormat="false" ht="15" hidden="false" customHeight="false" outlineLevel="0" collapsed="false">
      <c r="A492" s="26" t="s">
        <v>17204</v>
      </c>
    </row>
    <row r="493" customFormat="false" ht="15" hidden="false" customHeight="false" outlineLevel="0" collapsed="false">
      <c r="A493" s="26" t="s">
        <v>17205</v>
      </c>
    </row>
    <row r="495" customFormat="false" ht="15" hidden="false" customHeight="false" outlineLevel="0" collapsed="false">
      <c r="A495" s="25" t="s">
        <v>16957</v>
      </c>
    </row>
    <row r="496" customFormat="false" ht="15" hidden="false" customHeight="false" outlineLevel="0" collapsed="false">
      <c r="A496" s="22" t="s">
        <v>17206</v>
      </c>
    </row>
    <row r="497" customFormat="false" ht="15" hidden="false" customHeight="false" outlineLevel="0" collapsed="false">
      <c r="A497" s="26" t="s">
        <v>16959</v>
      </c>
    </row>
    <row r="498" customFormat="false" ht="15" hidden="false" customHeight="false" outlineLevel="0" collapsed="false">
      <c r="A498" s="36" t="s">
        <v>17207</v>
      </c>
    </row>
    <row r="499" customFormat="false" ht="15" hidden="false" customHeight="false" outlineLevel="0" collapsed="false">
      <c r="A499" s="36" t="s">
        <v>16989</v>
      </c>
    </row>
    <row r="500" customFormat="false" ht="15" hidden="false" customHeight="false" outlineLevel="0" collapsed="false">
      <c r="A500" s="36" t="s">
        <v>16991</v>
      </c>
    </row>
    <row r="501" customFormat="false" ht="15" hidden="false" customHeight="false" outlineLevel="0" collapsed="false">
      <c r="A501" s="26" t="s">
        <v>16963</v>
      </c>
    </row>
    <row r="502" customFormat="false" ht="15" hidden="false" customHeight="false" outlineLevel="0" collapsed="false">
      <c r="A502" s="36" t="s">
        <v>17208</v>
      </c>
    </row>
    <row r="503" customFormat="false" ht="15" hidden="false" customHeight="false" outlineLevel="0" collapsed="false">
      <c r="A503" s="36" t="s">
        <v>17209</v>
      </c>
    </row>
    <row r="504" customFormat="false" ht="15" hidden="false" customHeight="false" outlineLevel="0" collapsed="false">
      <c r="A504" s="36" t="s">
        <v>17210</v>
      </c>
    </row>
    <row r="505" customFormat="false" ht="15" hidden="false" customHeight="false" outlineLevel="0" collapsed="false">
      <c r="A505" s="26" t="s">
        <v>16967</v>
      </c>
    </row>
    <row r="506" customFormat="false" ht="15" hidden="false" customHeight="false" outlineLevel="0" collapsed="false">
      <c r="A506" s="36" t="s">
        <v>17207</v>
      </c>
    </row>
    <row r="507" customFormat="false" ht="15" hidden="false" customHeight="false" outlineLevel="0" collapsed="false">
      <c r="A507" s="36" t="s">
        <v>16991</v>
      </c>
    </row>
    <row r="508" customFormat="false" ht="15" hidden="false" customHeight="false" outlineLevel="0" collapsed="false">
      <c r="A508" s="36" t="s">
        <v>16995</v>
      </c>
    </row>
    <row r="511" customFormat="false" ht="16.15" hidden="false" customHeight="false" outlineLevel="0" collapsed="false">
      <c r="A511" s="38" t="s">
        <v>17211</v>
      </c>
    </row>
    <row r="512" customFormat="false" ht="15" hidden="false" customHeight="false" outlineLevel="0" collapsed="false">
      <c r="A512" s="22" t="s">
        <v>17212</v>
      </c>
    </row>
    <row r="513" customFormat="false" ht="15" hidden="false" customHeight="false" outlineLevel="0" collapsed="false">
      <c r="A513" s="25" t="s">
        <v>16936</v>
      </c>
    </row>
    <row r="514" customFormat="false" ht="15" hidden="false" customHeight="false" outlineLevel="0" collapsed="false">
      <c r="A514" s="26" t="s">
        <v>17213</v>
      </c>
    </row>
    <row r="515" customFormat="false" ht="15" hidden="false" customHeight="false" outlineLevel="0" collapsed="false">
      <c r="A515" s="26" t="s">
        <v>17214</v>
      </c>
    </row>
    <row r="516" customFormat="false" ht="15" hidden="false" customHeight="false" outlineLevel="0" collapsed="false">
      <c r="A516" s="26" t="s">
        <v>17215</v>
      </c>
    </row>
    <row r="517" customFormat="false" ht="15" hidden="false" customHeight="false" outlineLevel="0" collapsed="false">
      <c r="A517" s="26" t="s">
        <v>17216</v>
      </c>
    </row>
    <row r="518" customFormat="false" ht="15" hidden="false" customHeight="false" outlineLevel="0" collapsed="false">
      <c r="A518" s="26" t="s">
        <v>17217</v>
      </c>
    </row>
    <row r="519" customFormat="false" ht="15" hidden="false" customHeight="false" outlineLevel="0" collapsed="false">
      <c r="A519" s="26" t="s">
        <v>17218</v>
      </c>
    </row>
    <row r="520" customFormat="false" ht="15" hidden="false" customHeight="false" outlineLevel="0" collapsed="false">
      <c r="A520" s="26" t="s">
        <v>17219</v>
      </c>
    </row>
    <row r="522" customFormat="false" ht="15" hidden="false" customHeight="false" outlineLevel="0" collapsed="false">
      <c r="A522" s="25" t="s">
        <v>16944</v>
      </c>
    </row>
    <row r="523" customFormat="false" ht="15" hidden="false" customHeight="false" outlineLevel="0" collapsed="false">
      <c r="A523" s="26" t="s">
        <v>17220</v>
      </c>
    </row>
    <row r="524" customFormat="false" ht="15" hidden="false" customHeight="false" outlineLevel="0" collapsed="false">
      <c r="A524" s="26" t="s">
        <v>17221</v>
      </c>
    </row>
    <row r="525" customFormat="false" ht="15" hidden="false" customHeight="false" outlineLevel="0" collapsed="false">
      <c r="A525" s="26" t="s">
        <v>17222</v>
      </c>
    </row>
    <row r="526" customFormat="false" ht="15" hidden="false" customHeight="false" outlineLevel="0" collapsed="false">
      <c r="A526" s="26" t="s">
        <v>17223</v>
      </c>
    </row>
    <row r="527" customFormat="false" ht="15" hidden="false" customHeight="false" outlineLevel="0" collapsed="false">
      <c r="A527" s="26" t="s">
        <v>17224</v>
      </c>
    </row>
    <row r="528" customFormat="false" ht="15" hidden="false" customHeight="false" outlineLevel="0" collapsed="false">
      <c r="A528" s="26" t="s">
        <v>17225</v>
      </c>
    </row>
    <row r="530" customFormat="false" ht="15" hidden="false" customHeight="false" outlineLevel="0" collapsed="false">
      <c r="A530" s="25" t="s">
        <v>16951</v>
      </c>
    </row>
    <row r="531" customFormat="false" ht="15" hidden="false" customHeight="false" outlineLevel="0" collapsed="false">
      <c r="A531" s="26" t="s">
        <v>17031</v>
      </c>
    </row>
    <row r="532" customFormat="false" ht="15" hidden="false" customHeight="false" outlineLevel="0" collapsed="false">
      <c r="A532" s="26" t="s">
        <v>17226</v>
      </c>
    </row>
    <row r="533" customFormat="false" ht="15" hidden="false" customHeight="false" outlineLevel="0" collapsed="false">
      <c r="A533" s="26" t="s">
        <v>17032</v>
      </c>
    </row>
    <row r="534" customFormat="false" ht="15" hidden="false" customHeight="false" outlineLevel="0" collapsed="false">
      <c r="A534" s="26" t="s">
        <v>17227</v>
      </c>
    </row>
    <row r="535" customFormat="false" ht="15" hidden="false" customHeight="false" outlineLevel="0" collapsed="false">
      <c r="A535" s="26" t="s">
        <v>16956</v>
      </c>
    </row>
    <row r="537" customFormat="false" ht="15" hidden="false" customHeight="false" outlineLevel="0" collapsed="false">
      <c r="A537" s="25" t="s">
        <v>16957</v>
      </c>
    </row>
    <row r="538" customFormat="false" ht="15" hidden="false" customHeight="false" outlineLevel="0" collapsed="false">
      <c r="A538" s="22" t="s">
        <v>17228</v>
      </c>
    </row>
    <row r="539" customFormat="false" ht="15" hidden="false" customHeight="false" outlineLevel="0" collapsed="false">
      <c r="A539" s="26" t="s">
        <v>16959</v>
      </c>
    </row>
    <row r="540" customFormat="false" ht="15" hidden="false" customHeight="false" outlineLevel="0" collapsed="false">
      <c r="A540" s="36" t="s">
        <v>17036</v>
      </c>
    </row>
    <row r="541" customFormat="false" ht="15" hidden="false" customHeight="false" outlineLevel="0" collapsed="false">
      <c r="A541" s="36" t="s">
        <v>17229</v>
      </c>
    </row>
    <row r="542" customFormat="false" ht="15" hidden="false" customHeight="false" outlineLevel="0" collapsed="false">
      <c r="A542" s="36" t="s">
        <v>17230</v>
      </c>
    </row>
    <row r="543" customFormat="false" ht="15" hidden="false" customHeight="false" outlineLevel="0" collapsed="false">
      <c r="A543" s="26" t="s">
        <v>16963</v>
      </c>
    </row>
    <row r="544" customFormat="false" ht="15" hidden="false" customHeight="false" outlineLevel="0" collapsed="false">
      <c r="A544" s="36" t="s">
        <v>17231</v>
      </c>
    </row>
    <row r="545" customFormat="false" ht="15" hidden="false" customHeight="false" outlineLevel="0" collapsed="false">
      <c r="A545" s="36" t="s">
        <v>17232</v>
      </c>
    </row>
    <row r="546" customFormat="false" ht="15" hidden="false" customHeight="false" outlineLevel="0" collapsed="false">
      <c r="A546" s="36" t="s">
        <v>17233</v>
      </c>
    </row>
    <row r="547" customFormat="false" ht="15" hidden="false" customHeight="false" outlineLevel="0" collapsed="false">
      <c r="A547" s="26" t="s">
        <v>16967</v>
      </c>
    </row>
    <row r="548" customFormat="false" ht="15" hidden="false" customHeight="false" outlineLevel="0" collapsed="false">
      <c r="A548" s="36" t="s">
        <v>17229</v>
      </c>
    </row>
    <row r="549" customFormat="false" ht="15" hidden="false" customHeight="false" outlineLevel="0" collapsed="false">
      <c r="A549" s="36" t="s">
        <v>17234</v>
      </c>
    </row>
    <row r="550" customFormat="false" ht="15" hidden="false" customHeight="false" outlineLevel="0" collapsed="false">
      <c r="A550" s="36" t="s">
        <v>17230</v>
      </c>
    </row>
    <row r="553" customFormat="false" ht="16.15" hidden="false" customHeight="false" outlineLevel="0" collapsed="false">
      <c r="A553" s="38" t="s">
        <v>17235</v>
      </c>
    </row>
    <row r="554" customFormat="false" ht="15" hidden="false" customHeight="false" outlineLevel="0" collapsed="false">
      <c r="A554" s="22" t="s">
        <v>17236</v>
      </c>
    </row>
    <row r="555" customFormat="false" ht="15" hidden="false" customHeight="false" outlineLevel="0" collapsed="false">
      <c r="A555" s="25" t="s">
        <v>16936</v>
      </c>
    </row>
    <row r="556" customFormat="false" ht="15" hidden="false" customHeight="false" outlineLevel="0" collapsed="false">
      <c r="A556" s="26" t="s">
        <v>17237</v>
      </c>
    </row>
    <row r="557" customFormat="false" ht="15" hidden="false" customHeight="false" outlineLevel="0" collapsed="false">
      <c r="A557" s="26" t="s">
        <v>17238</v>
      </c>
    </row>
    <row r="558" customFormat="false" ht="15" hidden="false" customHeight="false" outlineLevel="0" collapsed="false">
      <c r="A558" s="26" t="s">
        <v>17239</v>
      </c>
    </row>
    <row r="559" customFormat="false" ht="15" hidden="false" customHeight="false" outlineLevel="0" collapsed="false">
      <c r="A559" s="26" t="s">
        <v>17240</v>
      </c>
    </row>
    <row r="560" customFormat="false" ht="15" hidden="false" customHeight="false" outlineLevel="0" collapsed="false">
      <c r="A560" s="26" t="s">
        <v>17241</v>
      </c>
    </row>
    <row r="561" customFormat="false" ht="15" hidden="false" customHeight="false" outlineLevel="0" collapsed="false">
      <c r="A561" s="26" t="s">
        <v>17242</v>
      </c>
    </row>
    <row r="562" customFormat="false" ht="15" hidden="false" customHeight="false" outlineLevel="0" collapsed="false">
      <c r="A562" s="26" t="s">
        <v>17243</v>
      </c>
    </row>
    <row r="564" customFormat="false" ht="15" hidden="false" customHeight="false" outlineLevel="0" collapsed="false">
      <c r="A564" s="25" t="s">
        <v>16944</v>
      </c>
    </row>
    <row r="565" customFormat="false" ht="15" hidden="false" customHeight="false" outlineLevel="0" collapsed="false">
      <c r="A565" s="26" t="s">
        <v>17244</v>
      </c>
    </row>
    <row r="566" customFormat="false" ht="15" hidden="false" customHeight="false" outlineLevel="0" collapsed="false">
      <c r="A566" s="26" t="s">
        <v>17245</v>
      </c>
    </row>
    <row r="567" customFormat="false" ht="15" hidden="false" customHeight="false" outlineLevel="0" collapsed="false">
      <c r="A567" s="26" t="s">
        <v>17246</v>
      </c>
    </row>
    <row r="568" customFormat="false" ht="15" hidden="false" customHeight="false" outlineLevel="0" collapsed="false">
      <c r="A568" s="26" t="s">
        <v>17247</v>
      </c>
    </row>
    <row r="569" customFormat="false" ht="15" hidden="false" customHeight="false" outlineLevel="0" collapsed="false">
      <c r="A569" s="26" t="s">
        <v>17248</v>
      </c>
    </row>
    <row r="570" customFormat="false" ht="15" hidden="false" customHeight="false" outlineLevel="0" collapsed="false">
      <c r="A570" s="26" t="s">
        <v>17249</v>
      </c>
    </row>
    <row r="572" customFormat="false" ht="15" hidden="false" customHeight="false" outlineLevel="0" collapsed="false">
      <c r="A572" s="25" t="s">
        <v>16951</v>
      </c>
    </row>
    <row r="573" customFormat="false" ht="15" hidden="false" customHeight="false" outlineLevel="0" collapsed="false">
      <c r="A573" s="26" t="s">
        <v>17250</v>
      </c>
    </row>
    <row r="574" customFormat="false" ht="15" hidden="false" customHeight="false" outlineLevel="0" collapsed="false">
      <c r="A574" s="26" t="s">
        <v>17251</v>
      </c>
    </row>
    <row r="575" customFormat="false" ht="15" hidden="false" customHeight="false" outlineLevel="0" collapsed="false">
      <c r="A575" s="26" t="s">
        <v>17252</v>
      </c>
    </row>
    <row r="576" customFormat="false" ht="15" hidden="false" customHeight="false" outlineLevel="0" collapsed="false">
      <c r="A576" s="26" t="s">
        <v>17253</v>
      </c>
    </row>
    <row r="577" customFormat="false" ht="15" hidden="false" customHeight="false" outlineLevel="0" collapsed="false">
      <c r="A577" s="26" t="s">
        <v>17254</v>
      </c>
    </row>
    <row r="579" customFormat="false" ht="15" hidden="false" customHeight="false" outlineLevel="0" collapsed="false">
      <c r="A579" s="25" t="s">
        <v>16957</v>
      </c>
    </row>
    <row r="580" customFormat="false" ht="15" hidden="false" customHeight="false" outlineLevel="0" collapsed="false">
      <c r="A580" s="22" t="s">
        <v>16988</v>
      </c>
    </row>
    <row r="581" customFormat="false" ht="15" hidden="false" customHeight="false" outlineLevel="0" collapsed="false">
      <c r="A581" s="26" t="s">
        <v>16959</v>
      </c>
    </row>
    <row r="582" customFormat="false" ht="15" hidden="false" customHeight="false" outlineLevel="0" collapsed="false">
      <c r="A582" s="36" t="s">
        <v>16989</v>
      </c>
    </row>
    <row r="583" customFormat="false" ht="15" hidden="false" customHeight="false" outlineLevel="0" collapsed="false">
      <c r="A583" s="36" t="s">
        <v>16990</v>
      </c>
    </row>
    <row r="584" customFormat="false" ht="15" hidden="false" customHeight="false" outlineLevel="0" collapsed="false">
      <c r="A584" s="36" t="s">
        <v>16991</v>
      </c>
    </row>
    <row r="585" customFormat="false" ht="15" hidden="false" customHeight="false" outlineLevel="0" collapsed="false">
      <c r="A585" s="26" t="s">
        <v>16963</v>
      </c>
    </row>
    <row r="586" customFormat="false" ht="15" hidden="false" customHeight="false" outlineLevel="0" collapsed="false">
      <c r="A586" s="36" t="s">
        <v>16992</v>
      </c>
    </row>
    <row r="587" customFormat="false" ht="15" hidden="false" customHeight="false" outlineLevel="0" collapsed="false">
      <c r="A587" s="36" t="s">
        <v>16993</v>
      </c>
    </row>
    <row r="588" customFormat="false" ht="15" hidden="false" customHeight="false" outlineLevel="0" collapsed="false">
      <c r="A588" s="36" t="s">
        <v>16994</v>
      </c>
    </row>
    <row r="589" customFormat="false" ht="15" hidden="false" customHeight="false" outlineLevel="0" collapsed="false">
      <c r="A589" s="26" t="s">
        <v>16967</v>
      </c>
    </row>
    <row r="590" customFormat="false" ht="15" hidden="false" customHeight="false" outlineLevel="0" collapsed="false">
      <c r="A590" s="36" t="s">
        <v>16990</v>
      </c>
    </row>
    <row r="591" customFormat="false" ht="15" hidden="false" customHeight="false" outlineLevel="0" collapsed="false">
      <c r="A591" s="36" t="s">
        <v>16991</v>
      </c>
    </row>
    <row r="592" customFormat="false" ht="15" hidden="false" customHeight="false" outlineLevel="0" collapsed="false">
      <c r="A592" s="36" t="s">
        <v>16995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17255</v>
      </c>
    </row>
    <row r="2" customFormat="false" ht="35.05" hidden="false" customHeight="false" outlineLevel="0" collapsed="false">
      <c r="A2" s="31" t="s">
        <v>17256</v>
      </c>
    </row>
    <row r="4" customFormat="false" ht="15" hidden="false" customHeight="false" outlineLevel="0" collapsed="false">
      <c r="A4" s="23" t="s">
        <v>17257</v>
      </c>
    </row>
    <row r="5" customFormat="false" ht="15" hidden="false" customHeight="false" outlineLevel="0" collapsed="false">
      <c r="A5" s="24" t="s">
        <v>17258</v>
      </c>
      <c r="B5" s="24" t="s">
        <v>16909</v>
      </c>
      <c r="C5" s="24" t="s">
        <v>15438</v>
      </c>
      <c r="D5" s="28"/>
    </row>
    <row r="6" customFormat="false" ht="15" hidden="false" customHeight="false" outlineLevel="0" collapsed="false">
      <c r="A6" s="32" t="s">
        <v>703</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587</v>
      </c>
      <c r="B8" s="26" t="n">
        <v>2</v>
      </c>
      <c r="C8" s="27" t="n">
        <v>1</v>
      </c>
    </row>
    <row r="9" customFormat="false" ht="15" hidden="false" customHeight="false" outlineLevel="0" collapsed="false">
      <c r="A9" s="32" t="s">
        <v>984</v>
      </c>
      <c r="B9" s="26" t="n">
        <v>2</v>
      </c>
      <c r="C9" s="27" t="n">
        <v>1</v>
      </c>
    </row>
    <row r="10" customFormat="false" ht="15" hidden="false" customHeight="false" outlineLevel="0" collapsed="false">
      <c r="A10" s="32" t="s">
        <v>4018</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3381</v>
      </c>
      <c r="B12" s="26" t="n">
        <v>2</v>
      </c>
      <c r="C12" s="27" t="n">
        <v>0.5</v>
      </c>
    </row>
    <row r="13" customFormat="false" ht="15" hidden="false" customHeight="false" outlineLevel="0" collapsed="false">
      <c r="A13" s="32" t="s">
        <v>561</v>
      </c>
      <c r="B13" s="26" t="n">
        <v>2</v>
      </c>
      <c r="C13" s="27" t="n">
        <v>0.5</v>
      </c>
    </row>
    <row r="15" customFormat="false" ht="15" hidden="false" customHeight="false" outlineLevel="0" collapsed="false">
      <c r="A15" s="23" t="s">
        <v>17259</v>
      </c>
    </row>
    <row r="16" customFormat="false" ht="15" hidden="false" customHeight="false" outlineLevel="0" collapsed="false">
      <c r="A16" s="24" t="s">
        <v>17260</v>
      </c>
      <c r="B16" s="24" t="s">
        <v>16909</v>
      </c>
      <c r="C16" s="24" t="s">
        <v>15438</v>
      </c>
      <c r="D16" s="28"/>
    </row>
    <row r="17" customFormat="false" ht="15" hidden="false" customHeight="false" outlineLevel="0" collapsed="false">
      <c r="A17" s="25" t="s">
        <v>17261</v>
      </c>
      <c r="B17" s="26" t="n">
        <v>25</v>
      </c>
      <c r="C17" s="27" t="n">
        <v>0.76</v>
      </c>
    </row>
    <row r="18" customFormat="false" ht="15" hidden="false" customHeight="false" outlineLevel="0" collapsed="false">
      <c r="A18" s="25" t="s">
        <v>17262</v>
      </c>
      <c r="B18" s="26" t="n">
        <v>21</v>
      </c>
      <c r="C18" s="27" t="n">
        <v>0.666666666666667</v>
      </c>
    </row>
    <row r="19" customFormat="false" ht="15" hidden="false" customHeight="false" outlineLevel="0" collapsed="false">
      <c r="A19" s="25" t="s">
        <v>17263</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17264</v>
      </c>
    </row>
    <row r="27" customFormat="false" ht="15" hidden="false" customHeight="false" outlineLevel="0" collapsed="false">
      <c r="A27" s="23" t="s">
        <v>17265</v>
      </c>
    </row>
    <row r="28" customFormat="false" ht="23.85" hidden="false" customHeight="false" outlineLevel="0" collapsed="false">
      <c r="A28" s="31" t="s">
        <v>17266</v>
      </c>
    </row>
    <row r="29" customFormat="false" ht="15" hidden="false" customHeight="false" outlineLevel="0" collapsed="false">
      <c r="A29" s="24" t="s">
        <v>17267</v>
      </c>
      <c r="B29" s="24" t="s">
        <v>17268</v>
      </c>
      <c r="C29" s="24" t="s">
        <v>17269</v>
      </c>
      <c r="D29" s="28"/>
    </row>
    <row r="30" customFormat="false" ht="15" hidden="false" customHeight="false" outlineLevel="0" collapsed="false">
      <c r="A30" s="37" t="s">
        <v>603</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1014</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1001</v>
      </c>
      <c r="B35" s="26" t="n">
        <v>3</v>
      </c>
      <c r="C35" s="27" t="n">
        <v>0.333333333333333</v>
      </c>
    </row>
    <row r="37" customFormat="false" ht="15" hidden="false" customHeight="false" outlineLevel="0" collapsed="false">
      <c r="A37" s="22" t="s">
        <v>17270</v>
      </c>
    </row>
    <row r="39" customFormat="false" ht="15" hidden="false" customHeight="false" outlineLevel="0" collapsed="false">
      <c r="A39" s="23" t="s">
        <v>17271</v>
      </c>
    </row>
    <row r="40" customFormat="false" ht="46.25" hidden="false" customHeight="false" outlineLevel="0" collapsed="false">
      <c r="A40" s="31" t="s">
        <v>17272</v>
      </c>
    </row>
    <row r="41" customFormat="false" ht="15" hidden="false" customHeight="false" outlineLevel="0" collapsed="false">
      <c r="A41" s="25" t="s">
        <v>17273</v>
      </c>
    </row>
    <row r="42" customFormat="false" ht="15" hidden="false" customHeight="false" outlineLevel="0" collapsed="false">
      <c r="A42" s="24" t="s">
        <v>17258</v>
      </c>
      <c r="B42" s="24" t="s">
        <v>16909</v>
      </c>
      <c r="C42" s="24" t="s">
        <v>17269</v>
      </c>
      <c r="D42" s="28"/>
    </row>
    <row r="43" customFormat="false" ht="15" hidden="false" customHeight="false" outlineLevel="0" collapsed="false">
      <c r="A43" s="32" t="s">
        <v>1770</v>
      </c>
      <c r="B43" s="26" t="n">
        <v>3</v>
      </c>
      <c r="C43" s="27" t="n">
        <v>1</v>
      </c>
    </row>
    <row r="44" customFormat="false" ht="15" hidden="false" customHeight="false" outlineLevel="0" collapsed="false">
      <c r="A44" s="32" t="s">
        <v>2259</v>
      </c>
      <c r="B44" s="26" t="n">
        <v>3</v>
      </c>
      <c r="C44" s="27" t="n">
        <v>1</v>
      </c>
    </row>
    <row r="45" customFormat="false" ht="15" hidden="false" customHeight="false" outlineLevel="0" collapsed="false">
      <c r="A45" s="32" t="s">
        <v>1023</v>
      </c>
      <c r="B45" s="26" t="n">
        <v>3</v>
      </c>
      <c r="C45" s="27" t="n">
        <v>1</v>
      </c>
    </row>
    <row r="46" customFormat="false" ht="15" hidden="false" customHeight="false" outlineLevel="0" collapsed="false">
      <c r="A46" s="32" t="s">
        <v>1083</v>
      </c>
      <c r="B46" s="26" t="n">
        <v>5</v>
      </c>
      <c r="C46" s="27" t="n">
        <v>0.8</v>
      </c>
    </row>
    <row r="47" customFormat="false" ht="15" hidden="false" customHeight="false" outlineLevel="0" collapsed="false">
      <c r="A47" s="32" t="s">
        <v>1111</v>
      </c>
      <c r="B47" s="26" t="n">
        <v>5</v>
      </c>
      <c r="C47" s="27" t="n">
        <v>0.8</v>
      </c>
    </row>
    <row r="48" customFormat="false" ht="15" hidden="false" customHeight="false" outlineLevel="0" collapsed="false">
      <c r="A48" s="32" t="s">
        <v>1338</v>
      </c>
      <c r="B48" s="26" t="n">
        <v>8</v>
      </c>
      <c r="C48" s="27" t="n">
        <v>0.75</v>
      </c>
    </row>
    <row r="50" customFormat="false" ht="15" hidden="false" customHeight="false" outlineLevel="0" collapsed="false">
      <c r="A50" s="25" t="s">
        <v>17274</v>
      </c>
    </row>
    <row r="51" customFormat="false" ht="15" hidden="false" customHeight="false" outlineLevel="0" collapsed="false">
      <c r="A51" s="24" t="s">
        <v>17260</v>
      </c>
      <c r="B51" s="24" t="s">
        <v>16909</v>
      </c>
      <c r="C51" s="24" t="s">
        <v>17269</v>
      </c>
      <c r="D51" s="28"/>
    </row>
    <row r="52" customFormat="false" ht="15" hidden="false" customHeight="false" outlineLevel="0" collapsed="false">
      <c r="A52" s="26" t="s">
        <v>82</v>
      </c>
      <c r="B52" s="26" t="n">
        <v>206</v>
      </c>
      <c r="C52" s="27" t="n">
        <v>0.5</v>
      </c>
    </row>
    <row r="53" customFormat="false" ht="15" hidden="false" customHeight="false" outlineLevel="0" collapsed="false">
      <c r="A53" s="26" t="s">
        <v>165</v>
      </c>
      <c r="B53" s="26" t="n">
        <v>140</v>
      </c>
      <c r="C53" s="27" t="n">
        <v>0.485714285714286</v>
      </c>
    </row>
    <row r="54" customFormat="false" ht="15" hidden="false" customHeight="false" outlineLevel="0" collapsed="false">
      <c r="A54" s="26" t="s">
        <v>203</v>
      </c>
      <c r="B54" s="26" t="n">
        <v>143</v>
      </c>
      <c r="C54" s="27" t="n">
        <v>0.482517482517483</v>
      </c>
    </row>
    <row r="55" customFormat="false" ht="15" hidden="false" customHeight="false" outlineLevel="0" collapsed="false">
      <c r="A55" s="26" t="s">
        <v>306</v>
      </c>
      <c r="B55" s="26" t="n">
        <v>63</v>
      </c>
      <c r="C55" s="27" t="n">
        <v>0.476190476190476</v>
      </c>
    </row>
    <row r="56" customFormat="false" ht="15" hidden="false" customHeight="false" outlineLevel="0" collapsed="false">
      <c r="A56" s="26" t="s">
        <v>110</v>
      </c>
      <c r="B56" s="26" t="n">
        <v>77</v>
      </c>
      <c r="C56" s="27" t="n">
        <v>0.467532467532468</v>
      </c>
    </row>
    <row r="57" customFormat="false" ht="15" hidden="false" customHeight="false" outlineLevel="0" collapsed="false">
      <c r="A57" s="26" t="s">
        <v>387</v>
      </c>
      <c r="B57" s="26" t="n">
        <v>24</v>
      </c>
      <c r="C57" s="27" t="n">
        <v>0.458333333333333</v>
      </c>
    </row>
    <row r="60" customFormat="false" ht="15" hidden="false" customHeight="false" outlineLevel="0" collapsed="false">
      <c r="A60" s="23" t="s">
        <v>17275</v>
      </c>
    </row>
    <row r="61" customFormat="false" ht="23.85" hidden="false" customHeight="false" outlineLevel="0" collapsed="false">
      <c r="A61" s="31" t="s">
        <v>17276</v>
      </c>
    </row>
    <row r="62" customFormat="false" ht="15" hidden="false" customHeight="false" outlineLevel="0" collapsed="false">
      <c r="A62" s="26" t="s">
        <v>17277</v>
      </c>
    </row>
    <row r="65" customFormat="false" ht="15" hidden="false" customHeight="false" outlineLevel="0" collapsed="false">
      <c r="A65" s="23" t="s">
        <v>16889</v>
      </c>
    </row>
    <row r="66" customFormat="false" ht="109.5" hidden="false" customHeight="true" outlineLevel="0" collapsed="false">
      <c r="A66" s="30" t="s">
        <v>17278</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17279</v>
      </c>
    </row>
    <row r="2" customFormat="false" ht="90" hidden="false" customHeight="true" outlineLevel="0" collapsed="false">
      <c r="A2" s="42" t="s">
        <v>17280</v>
      </c>
      <c r="B2" s="42"/>
      <c r="C2" s="42"/>
      <c r="D2" s="42"/>
      <c r="E2" s="42"/>
    </row>
    <row r="4" customFormat="false" ht="17.35" hidden="false" customHeight="false" outlineLevel="0" collapsed="false">
      <c r="A4" s="43" t="s">
        <v>17281</v>
      </c>
      <c r="B4" s="44"/>
      <c r="C4" s="44"/>
      <c r="D4" s="44"/>
      <c r="E4" s="44"/>
    </row>
    <row r="5" customFormat="false" ht="15" hidden="false" customHeight="false" outlineLevel="0" collapsed="false">
      <c r="A5" s="31" t="s">
        <v>17282</v>
      </c>
    </row>
    <row r="6" customFormat="false" ht="15" hidden="false" customHeight="false" outlineLevel="0" collapsed="false">
      <c r="A6" s="23" t="s">
        <v>17283</v>
      </c>
    </row>
    <row r="7" customFormat="false" ht="15" hidden="false" customHeight="false" outlineLevel="0" collapsed="false">
      <c r="A7" s="24" t="s">
        <v>17284</v>
      </c>
      <c r="B7" s="24" t="s">
        <v>17285</v>
      </c>
      <c r="C7" s="24" t="s">
        <v>16909</v>
      </c>
      <c r="D7" s="24" t="s">
        <v>15438</v>
      </c>
      <c r="E7" s="28"/>
    </row>
    <row r="8" customFormat="false" ht="15" hidden="false" customHeight="false" outlineLevel="0" collapsed="false">
      <c r="A8" s="32" t="s">
        <v>17286</v>
      </c>
      <c r="B8" s="32" t="s">
        <v>17287</v>
      </c>
      <c r="C8" s="26" t="n">
        <v>8</v>
      </c>
      <c r="D8" s="27" t="n">
        <v>0.5</v>
      </c>
    </row>
    <row r="9" customFormat="false" ht="15" hidden="false" customHeight="false" outlineLevel="0" collapsed="false">
      <c r="A9" s="32" t="s">
        <v>17288</v>
      </c>
      <c r="B9" s="32" t="s">
        <v>204</v>
      </c>
      <c r="C9" s="26" t="n">
        <v>7</v>
      </c>
      <c r="D9" s="27" t="n">
        <v>0.714285714285714</v>
      </c>
    </row>
    <row r="10" customFormat="false" ht="15" hidden="false" customHeight="false" outlineLevel="0" collapsed="false">
      <c r="A10" s="32" t="s">
        <v>82</v>
      </c>
      <c r="B10" s="32" t="s">
        <v>17289</v>
      </c>
      <c r="C10" s="26" t="n">
        <v>7</v>
      </c>
      <c r="D10" s="27" t="n">
        <v>0.714285714285714</v>
      </c>
    </row>
    <row r="11" customFormat="false" ht="15" hidden="false" customHeight="false" outlineLevel="0" collapsed="false">
      <c r="A11" s="32" t="s">
        <v>137</v>
      </c>
      <c r="B11" s="32" t="s">
        <v>17290</v>
      </c>
      <c r="C11" s="26" t="n">
        <v>7</v>
      </c>
      <c r="D11" s="27" t="n">
        <v>0.571428571428571</v>
      </c>
    </row>
    <row r="12" customFormat="false" ht="15" hidden="false" customHeight="false" outlineLevel="0" collapsed="false">
      <c r="A12" s="32" t="s">
        <v>115</v>
      </c>
      <c r="B12" s="32" t="s">
        <v>17291</v>
      </c>
      <c r="C12" s="26" t="n">
        <v>5</v>
      </c>
      <c r="D12" s="27" t="n">
        <v>0.8</v>
      </c>
    </row>
    <row r="13" customFormat="false" ht="15" hidden="false" customHeight="false" outlineLevel="0" collapsed="false">
      <c r="A13" s="32" t="s">
        <v>165</v>
      </c>
      <c r="B13" s="32" t="s">
        <v>17289</v>
      </c>
      <c r="C13" s="26" t="n">
        <v>4</v>
      </c>
      <c r="D13" s="27" t="n">
        <v>1</v>
      </c>
    </row>
    <row r="14" customFormat="false" ht="15" hidden="false" customHeight="false" outlineLevel="0" collapsed="false">
      <c r="A14" s="32" t="s">
        <v>17292</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17293</v>
      </c>
    </row>
    <row r="18" customFormat="false" ht="39.75" hidden="false" customHeight="true" outlineLevel="0" collapsed="false">
      <c r="A18" s="42" t="s">
        <v>17294</v>
      </c>
      <c r="B18" s="42"/>
      <c r="C18" s="42"/>
      <c r="D18" s="42"/>
      <c r="E18" s="42"/>
    </row>
    <row r="19" customFormat="false" ht="54.75" hidden="false" customHeight="true" outlineLevel="0" collapsed="false">
      <c r="A19" s="42" t="s">
        <v>17295</v>
      </c>
      <c r="B19" s="42"/>
      <c r="C19" s="42"/>
      <c r="D19" s="42"/>
      <c r="E19" s="42"/>
    </row>
    <row r="20" customFormat="false" ht="15" hidden="false" customHeight="false" outlineLevel="0" collapsed="false">
      <c r="A20" s="25" t="s">
        <v>17296</v>
      </c>
    </row>
    <row r="21" customFormat="false" ht="15" hidden="false" customHeight="false" outlineLevel="0" collapsed="false">
      <c r="A21" s="24" t="s">
        <v>17297</v>
      </c>
      <c r="B21" s="24" t="s">
        <v>17298</v>
      </c>
      <c r="C21" s="24" t="s">
        <v>17299</v>
      </c>
      <c r="D21" s="28"/>
      <c r="E21" s="28"/>
    </row>
    <row r="22" customFormat="false" ht="52.2" hidden="false" customHeight="false" outlineLevel="0" collapsed="false">
      <c r="A22" s="26" t="s">
        <v>16871</v>
      </c>
      <c r="B22" s="32" t="s">
        <v>17300</v>
      </c>
      <c r="C22" s="32" t="s">
        <v>17301</v>
      </c>
    </row>
    <row r="23" customFormat="false" ht="39.55" hidden="false" customHeight="false" outlineLevel="0" collapsed="false">
      <c r="A23" s="26" t="s">
        <v>16872</v>
      </c>
      <c r="B23" s="32" t="s">
        <v>17302</v>
      </c>
      <c r="C23" s="32" t="s">
        <v>17303</v>
      </c>
    </row>
    <row r="24" customFormat="false" ht="52.2" hidden="false" customHeight="false" outlineLevel="0" collapsed="false">
      <c r="A24" s="26" t="s">
        <v>16873</v>
      </c>
      <c r="B24" s="32" t="s">
        <v>17304</v>
      </c>
      <c r="C24" s="32" t="s">
        <v>17305</v>
      </c>
    </row>
    <row r="26" customFormat="false" ht="15" hidden="false" customHeight="false" outlineLevel="0" collapsed="false">
      <c r="A26" s="25" t="s">
        <v>17306</v>
      </c>
    </row>
    <row r="27" customFormat="false" ht="15" hidden="false" customHeight="false" outlineLevel="0" collapsed="false">
      <c r="A27" s="24" t="s">
        <v>17260</v>
      </c>
      <c r="B27" s="24" t="s">
        <v>17307</v>
      </c>
      <c r="C27" s="24" t="s">
        <v>16909</v>
      </c>
      <c r="D27" s="24" t="s">
        <v>17308</v>
      </c>
      <c r="E27" s="28"/>
    </row>
    <row r="28" customFormat="false" ht="15" hidden="false" customHeight="false" outlineLevel="0" collapsed="false">
      <c r="A28" s="26" t="s">
        <v>115</v>
      </c>
      <c r="B28" s="26" t="s">
        <v>17309</v>
      </c>
      <c r="C28" s="26" t="n">
        <v>14</v>
      </c>
      <c r="D28" s="26" t="s">
        <v>17310</v>
      </c>
    </row>
    <row r="29" customFormat="false" ht="15" hidden="false" customHeight="false" outlineLevel="0" collapsed="false">
      <c r="A29" s="26" t="s">
        <v>111</v>
      </c>
      <c r="B29" s="26" t="s">
        <v>17311</v>
      </c>
      <c r="C29" s="26" t="n">
        <v>14</v>
      </c>
      <c r="D29" s="26" t="s">
        <v>17312</v>
      </c>
    </row>
    <row r="30" customFormat="false" ht="15" hidden="false" customHeight="false" outlineLevel="0" collapsed="false">
      <c r="A30" s="26" t="s">
        <v>82</v>
      </c>
      <c r="B30" s="26" t="s">
        <v>17313</v>
      </c>
      <c r="C30" s="26" t="n">
        <v>12</v>
      </c>
      <c r="D30" s="26" t="s">
        <v>17314</v>
      </c>
    </row>
    <row r="31" customFormat="false" ht="15" hidden="false" customHeight="false" outlineLevel="0" collapsed="false">
      <c r="A31" s="26" t="s">
        <v>201</v>
      </c>
      <c r="B31" s="26" t="s">
        <v>17315</v>
      </c>
      <c r="C31" s="26" t="n">
        <v>11</v>
      </c>
      <c r="D31" s="26" t="s">
        <v>17316</v>
      </c>
    </row>
    <row r="32" customFormat="false" ht="15" hidden="false" customHeight="false" outlineLevel="0" collapsed="false">
      <c r="A32" s="26" t="s">
        <v>137</v>
      </c>
      <c r="B32" s="26" t="s">
        <v>17317</v>
      </c>
      <c r="C32" s="26" t="n">
        <v>10</v>
      </c>
      <c r="D32" s="26" t="s">
        <v>17318</v>
      </c>
    </row>
    <row r="33" customFormat="false" ht="15" hidden="false" customHeight="false" outlineLevel="0" collapsed="false">
      <c r="A33" s="26" t="s">
        <v>203</v>
      </c>
      <c r="B33" s="26" t="s">
        <v>17319</v>
      </c>
      <c r="C33" s="26" t="n">
        <v>10</v>
      </c>
      <c r="D33" s="26" t="s">
        <v>17320</v>
      </c>
    </row>
    <row r="35" customFormat="false" ht="15" hidden="false" customHeight="false" outlineLevel="0" collapsed="false">
      <c r="A35" s="25" t="s">
        <v>17321</v>
      </c>
    </row>
    <row r="36" customFormat="false" ht="15" hidden="false" customHeight="false" outlineLevel="0" collapsed="false">
      <c r="A36" s="24" t="s">
        <v>17322</v>
      </c>
      <c r="B36" s="24" t="s">
        <v>17307</v>
      </c>
      <c r="C36" s="24" t="s">
        <v>16909</v>
      </c>
      <c r="D36" s="24" t="s">
        <v>17308</v>
      </c>
      <c r="E36" s="28"/>
    </row>
    <row r="37" customFormat="false" ht="15" hidden="false" customHeight="false" outlineLevel="0" collapsed="false">
      <c r="A37" s="26" t="s">
        <v>95</v>
      </c>
      <c r="B37" s="26" t="s">
        <v>17323</v>
      </c>
      <c r="C37" s="26" t="n">
        <v>22</v>
      </c>
      <c r="D37" s="26" t="s">
        <v>17324</v>
      </c>
    </row>
    <row r="38" customFormat="false" ht="15" hidden="false" customHeight="false" outlineLevel="0" collapsed="false">
      <c r="A38" s="26" t="s">
        <v>85</v>
      </c>
      <c r="B38" s="26" t="s">
        <v>17325</v>
      </c>
      <c r="C38" s="26" t="n">
        <v>18</v>
      </c>
      <c r="D38" s="26" t="s">
        <v>17326</v>
      </c>
    </row>
    <row r="39" customFormat="false" ht="15" hidden="false" customHeight="false" outlineLevel="0" collapsed="false">
      <c r="A39" s="26" t="s">
        <v>89</v>
      </c>
      <c r="B39" s="26" t="s">
        <v>17327</v>
      </c>
      <c r="C39" s="26" t="n">
        <v>18</v>
      </c>
      <c r="D39" s="26" t="s">
        <v>17328</v>
      </c>
    </row>
    <row r="40" customFormat="false" ht="15" hidden="false" customHeight="false" outlineLevel="0" collapsed="false">
      <c r="A40" s="26" t="s">
        <v>114</v>
      </c>
      <c r="B40" s="26" t="s">
        <v>17329</v>
      </c>
      <c r="C40" s="26" t="n">
        <v>16</v>
      </c>
      <c r="D40" s="26" t="s">
        <v>17330</v>
      </c>
    </row>
    <row r="41" customFormat="false" ht="15" hidden="false" customHeight="false" outlineLevel="0" collapsed="false">
      <c r="A41" s="26" t="s">
        <v>93</v>
      </c>
      <c r="B41" s="26" t="s">
        <v>17331</v>
      </c>
      <c r="C41" s="26" t="n">
        <v>16</v>
      </c>
      <c r="D41" s="26" t="s">
        <v>17332</v>
      </c>
    </row>
    <row r="42" customFormat="false" ht="15" hidden="false" customHeight="false" outlineLevel="0" collapsed="false">
      <c r="A42" s="26" t="s">
        <v>116</v>
      </c>
      <c r="B42" s="26" t="s">
        <v>17333</v>
      </c>
      <c r="C42" s="26" t="n">
        <v>15</v>
      </c>
      <c r="D42" s="26" t="s">
        <v>17334</v>
      </c>
    </row>
    <row r="45" customFormat="false" ht="17.35" hidden="false" customHeight="false" outlineLevel="0" collapsed="false">
      <c r="A45" s="43" t="s">
        <v>17335</v>
      </c>
      <c r="B45" s="44"/>
      <c r="C45" s="44"/>
      <c r="D45" s="44"/>
      <c r="E45" s="44"/>
    </row>
    <row r="46" customFormat="false" ht="15" hidden="false" customHeight="false" outlineLevel="0" collapsed="false">
      <c r="A46" s="31" t="s">
        <v>17336</v>
      </c>
    </row>
    <row r="47" customFormat="false" ht="15" hidden="false" customHeight="false" outlineLevel="0" collapsed="false">
      <c r="A47" s="23" t="s">
        <v>17283</v>
      </c>
    </row>
    <row r="48" customFormat="false" ht="15" hidden="false" customHeight="false" outlineLevel="0" collapsed="false">
      <c r="A48" s="24" t="s">
        <v>17284</v>
      </c>
      <c r="B48" s="24" t="s">
        <v>17285</v>
      </c>
      <c r="C48" s="24" t="s">
        <v>16909</v>
      </c>
      <c r="D48" s="24" t="s">
        <v>15438</v>
      </c>
      <c r="E48" s="28"/>
    </row>
    <row r="49" customFormat="false" ht="15" hidden="false" customHeight="false" outlineLevel="0" collapsed="false">
      <c r="A49" s="32" t="s">
        <v>137</v>
      </c>
      <c r="B49" s="32" t="s">
        <v>17290</v>
      </c>
      <c r="C49" s="26" t="n">
        <v>14</v>
      </c>
      <c r="D49" s="27" t="n">
        <v>0.642857142857143</v>
      </c>
    </row>
    <row r="50" customFormat="false" ht="15" hidden="false" customHeight="false" outlineLevel="0" collapsed="false">
      <c r="A50" s="32" t="s">
        <v>127</v>
      </c>
      <c r="B50" s="32" t="s">
        <v>130</v>
      </c>
      <c r="C50" s="26" t="n">
        <v>14</v>
      </c>
      <c r="D50" s="27" t="n">
        <v>0.571428571428571</v>
      </c>
    </row>
    <row r="51" customFormat="false" ht="15" hidden="false" customHeight="false" outlineLevel="0" collapsed="false">
      <c r="A51" s="32" t="s">
        <v>177</v>
      </c>
      <c r="B51" s="32" t="s">
        <v>17337</v>
      </c>
      <c r="C51" s="26" t="n">
        <v>14</v>
      </c>
      <c r="D51" s="27" t="n">
        <v>0.5</v>
      </c>
    </row>
    <row r="52" customFormat="false" ht="15" hidden="false" customHeight="false" outlineLevel="0" collapsed="false">
      <c r="A52" s="32" t="s">
        <v>17288</v>
      </c>
      <c r="B52" s="32" t="s">
        <v>204</v>
      </c>
      <c r="C52" s="26" t="n">
        <v>13</v>
      </c>
      <c r="D52" s="27" t="n">
        <v>0.769230769230769</v>
      </c>
    </row>
    <row r="53" customFormat="false" ht="15" hidden="false" customHeight="false" outlineLevel="0" collapsed="false">
      <c r="A53" s="32" t="s">
        <v>82</v>
      </c>
      <c r="B53" s="32" t="s">
        <v>17289</v>
      </c>
      <c r="C53" s="26" t="n">
        <v>12</v>
      </c>
      <c r="D53" s="27" t="n">
        <v>0.833333333333333</v>
      </c>
    </row>
    <row r="54" customFormat="false" ht="15" hidden="false" customHeight="false" outlineLevel="0" collapsed="false">
      <c r="A54" s="32" t="s">
        <v>82</v>
      </c>
      <c r="B54" s="32" t="s">
        <v>17338</v>
      </c>
      <c r="C54" s="26" t="n">
        <v>12</v>
      </c>
      <c r="D54" s="27" t="n">
        <v>0.666666666666667</v>
      </c>
    </row>
    <row r="55" customFormat="false" ht="15" hidden="false" customHeight="false" outlineLevel="0" collapsed="false">
      <c r="A55" s="32" t="s">
        <v>17339</v>
      </c>
      <c r="B55" s="32" t="s">
        <v>17340</v>
      </c>
      <c r="C55" s="26" t="n">
        <v>12</v>
      </c>
      <c r="D55" s="27" t="n">
        <v>0.333333333333333</v>
      </c>
    </row>
    <row r="56" customFormat="false" ht="15" hidden="false" customHeight="false" outlineLevel="0" collapsed="false">
      <c r="A56" s="32" t="s">
        <v>110</v>
      </c>
      <c r="B56" s="32" t="s">
        <v>17341</v>
      </c>
      <c r="C56" s="26" t="n">
        <v>11</v>
      </c>
      <c r="D56" s="27" t="n">
        <v>0.363636363636364</v>
      </c>
    </row>
    <row r="58" customFormat="false" ht="15" hidden="false" customHeight="false" outlineLevel="0" collapsed="false">
      <c r="A58" s="23" t="s">
        <v>17293</v>
      </c>
    </row>
    <row r="59" customFormat="false" ht="39.75" hidden="false" customHeight="true" outlineLevel="0" collapsed="false">
      <c r="A59" s="42" t="s">
        <v>17342</v>
      </c>
      <c r="B59" s="42"/>
      <c r="C59" s="42"/>
      <c r="D59" s="42"/>
      <c r="E59" s="42"/>
    </row>
    <row r="60" customFormat="false" ht="54.75" hidden="false" customHeight="true" outlineLevel="0" collapsed="false">
      <c r="A60" s="42" t="s">
        <v>17295</v>
      </c>
      <c r="B60" s="42"/>
      <c r="C60" s="42"/>
      <c r="D60" s="42"/>
      <c r="E60" s="42"/>
    </row>
    <row r="61" customFormat="false" ht="15" hidden="false" customHeight="false" outlineLevel="0" collapsed="false">
      <c r="A61" s="25" t="s">
        <v>17296</v>
      </c>
    </row>
    <row r="62" customFormat="false" ht="15" hidden="false" customHeight="false" outlineLevel="0" collapsed="false">
      <c r="A62" s="24" t="s">
        <v>17297</v>
      </c>
      <c r="B62" s="24" t="s">
        <v>17298</v>
      </c>
      <c r="C62" s="24" t="s">
        <v>17299</v>
      </c>
      <c r="D62" s="28"/>
      <c r="E62" s="28"/>
    </row>
    <row r="63" customFormat="false" ht="52.2" hidden="false" customHeight="false" outlineLevel="0" collapsed="false">
      <c r="A63" s="26" t="s">
        <v>16871</v>
      </c>
      <c r="B63" s="32" t="s">
        <v>17343</v>
      </c>
      <c r="C63" s="32" t="s">
        <v>17344</v>
      </c>
    </row>
    <row r="64" customFormat="false" ht="52.2" hidden="false" customHeight="false" outlineLevel="0" collapsed="false">
      <c r="A64" s="26" t="s">
        <v>16872</v>
      </c>
      <c r="B64" s="32" t="s">
        <v>17345</v>
      </c>
      <c r="C64" s="32" t="s">
        <v>17346</v>
      </c>
    </row>
    <row r="65" customFormat="false" ht="52.2" hidden="false" customHeight="false" outlineLevel="0" collapsed="false">
      <c r="A65" s="26" t="s">
        <v>16873</v>
      </c>
      <c r="B65" s="32" t="s">
        <v>17347</v>
      </c>
      <c r="C65" s="32" t="s">
        <v>17348</v>
      </c>
    </row>
    <row r="67" customFormat="false" ht="15" hidden="false" customHeight="false" outlineLevel="0" collapsed="false">
      <c r="A67" s="25" t="s">
        <v>17306</v>
      </c>
    </row>
    <row r="68" customFormat="false" ht="15" hidden="false" customHeight="false" outlineLevel="0" collapsed="false">
      <c r="A68" s="24" t="s">
        <v>17260</v>
      </c>
      <c r="B68" s="24" t="s">
        <v>17307</v>
      </c>
      <c r="C68" s="24" t="s">
        <v>16909</v>
      </c>
      <c r="D68" s="24" t="s">
        <v>17308</v>
      </c>
      <c r="E68" s="28"/>
    </row>
    <row r="69" customFormat="false" ht="15" hidden="false" customHeight="false" outlineLevel="0" collapsed="false">
      <c r="A69" s="26" t="s">
        <v>82</v>
      </c>
      <c r="B69" s="26" t="s">
        <v>17349</v>
      </c>
      <c r="C69" s="26" t="n">
        <v>31</v>
      </c>
      <c r="D69" s="26" t="s">
        <v>17350</v>
      </c>
    </row>
    <row r="70" customFormat="false" ht="15" hidden="false" customHeight="false" outlineLevel="0" collapsed="false">
      <c r="A70" s="26" t="s">
        <v>201</v>
      </c>
      <c r="B70" s="26" t="s">
        <v>17351</v>
      </c>
      <c r="C70" s="26" t="n">
        <v>29</v>
      </c>
      <c r="D70" s="26" t="s">
        <v>17352</v>
      </c>
    </row>
    <row r="71" customFormat="false" ht="15" hidden="false" customHeight="false" outlineLevel="0" collapsed="false">
      <c r="A71" s="26" t="s">
        <v>111</v>
      </c>
      <c r="B71" s="26" t="s">
        <v>17353</v>
      </c>
      <c r="C71" s="26" t="n">
        <v>28</v>
      </c>
      <c r="D71" s="26" t="s">
        <v>17354</v>
      </c>
    </row>
    <row r="72" customFormat="false" ht="15" hidden="false" customHeight="false" outlineLevel="0" collapsed="false">
      <c r="A72" s="26" t="s">
        <v>177</v>
      </c>
      <c r="B72" s="26" t="s">
        <v>17353</v>
      </c>
      <c r="C72" s="26" t="n">
        <v>28</v>
      </c>
      <c r="D72" s="26" t="s">
        <v>17355</v>
      </c>
    </row>
    <row r="73" customFormat="false" ht="15" hidden="false" customHeight="false" outlineLevel="0" collapsed="false">
      <c r="A73" s="26" t="s">
        <v>115</v>
      </c>
      <c r="B73" s="26" t="s">
        <v>17356</v>
      </c>
      <c r="C73" s="26" t="n">
        <v>25</v>
      </c>
      <c r="D73" s="26" t="s">
        <v>17357</v>
      </c>
    </row>
    <row r="74" customFormat="false" ht="15" hidden="false" customHeight="false" outlineLevel="0" collapsed="false">
      <c r="A74" s="26" t="s">
        <v>90</v>
      </c>
      <c r="B74" s="26" t="s">
        <v>17358</v>
      </c>
      <c r="C74" s="26" t="n">
        <v>20</v>
      </c>
      <c r="D74" s="26" t="s">
        <v>17359</v>
      </c>
    </row>
    <row r="76" customFormat="false" ht="15" hidden="false" customHeight="false" outlineLevel="0" collapsed="false">
      <c r="A76" s="25" t="s">
        <v>17321</v>
      </c>
    </row>
    <row r="77" customFormat="false" ht="15" hidden="false" customHeight="false" outlineLevel="0" collapsed="false">
      <c r="A77" s="24" t="s">
        <v>17322</v>
      </c>
      <c r="B77" s="24" t="s">
        <v>17307</v>
      </c>
      <c r="C77" s="24" t="s">
        <v>16909</v>
      </c>
      <c r="D77" s="24" t="s">
        <v>17308</v>
      </c>
      <c r="E77" s="28"/>
    </row>
    <row r="78" customFormat="false" ht="15" hidden="false" customHeight="false" outlineLevel="0" collapsed="false">
      <c r="A78" s="26" t="s">
        <v>95</v>
      </c>
      <c r="B78" s="26" t="s">
        <v>17360</v>
      </c>
      <c r="C78" s="26" t="n">
        <v>62</v>
      </c>
      <c r="D78" s="26" t="s">
        <v>17361</v>
      </c>
    </row>
    <row r="79" customFormat="false" ht="15" hidden="false" customHeight="false" outlineLevel="0" collapsed="false">
      <c r="A79" s="26" t="s">
        <v>93</v>
      </c>
      <c r="B79" s="26" t="s">
        <v>17362</v>
      </c>
      <c r="C79" s="26" t="n">
        <v>54</v>
      </c>
      <c r="D79" s="26" t="s">
        <v>17363</v>
      </c>
    </row>
    <row r="80" customFormat="false" ht="15" hidden="false" customHeight="false" outlineLevel="0" collapsed="false">
      <c r="A80" s="26" t="s">
        <v>85</v>
      </c>
      <c r="B80" s="26" t="s">
        <v>17364</v>
      </c>
      <c r="C80" s="26" t="n">
        <v>49</v>
      </c>
      <c r="D80" s="26" t="s">
        <v>17365</v>
      </c>
    </row>
    <row r="81" customFormat="false" ht="15" hidden="false" customHeight="false" outlineLevel="0" collapsed="false">
      <c r="A81" s="26" t="s">
        <v>89</v>
      </c>
      <c r="B81" s="26" t="s">
        <v>17366</v>
      </c>
      <c r="C81" s="26" t="n">
        <v>47</v>
      </c>
      <c r="D81" s="26" t="s">
        <v>17367</v>
      </c>
    </row>
    <row r="82" customFormat="false" ht="15" hidden="false" customHeight="false" outlineLevel="0" collapsed="false">
      <c r="A82" s="26" t="s">
        <v>114</v>
      </c>
      <c r="B82" s="26" t="s">
        <v>17368</v>
      </c>
      <c r="C82" s="26" t="n">
        <v>36</v>
      </c>
      <c r="D82" s="26" t="s">
        <v>17369</v>
      </c>
    </row>
    <row r="83" customFormat="false" ht="15" hidden="false" customHeight="false" outlineLevel="0" collapsed="false">
      <c r="A83" s="26" t="s">
        <v>130</v>
      </c>
      <c r="B83" s="26" t="s">
        <v>17370</v>
      </c>
      <c r="C83" s="26" t="n">
        <v>35</v>
      </c>
      <c r="D83" s="26" t="s">
        <v>17371</v>
      </c>
    </row>
    <row r="86" customFormat="false" ht="17.35" hidden="false" customHeight="false" outlineLevel="0" collapsed="false">
      <c r="A86" s="43" t="s">
        <v>17372</v>
      </c>
      <c r="B86" s="44"/>
      <c r="C86" s="44"/>
      <c r="D86" s="44"/>
      <c r="E86" s="44"/>
    </row>
    <row r="87" customFormat="false" ht="15" hidden="false" customHeight="false" outlineLevel="0" collapsed="false">
      <c r="A87" s="31" t="s">
        <v>17373</v>
      </c>
    </row>
    <row r="88" customFormat="false" ht="15" hidden="false" customHeight="false" outlineLevel="0" collapsed="false">
      <c r="A88" s="23" t="s">
        <v>17283</v>
      </c>
    </row>
    <row r="89" customFormat="false" ht="15" hidden="false" customHeight="false" outlineLevel="0" collapsed="false">
      <c r="A89" s="24" t="s">
        <v>17284</v>
      </c>
      <c r="B89" s="24" t="s">
        <v>17285</v>
      </c>
      <c r="C89" s="24" t="s">
        <v>16909</v>
      </c>
      <c r="D89" s="24" t="s">
        <v>15438</v>
      </c>
      <c r="E89" s="28"/>
    </row>
    <row r="90" customFormat="false" ht="15" hidden="false" customHeight="false" outlineLevel="0" collapsed="false">
      <c r="A90" s="32" t="s">
        <v>137</v>
      </c>
      <c r="B90" s="32" t="s">
        <v>17290</v>
      </c>
      <c r="C90" s="26" t="n">
        <v>4</v>
      </c>
      <c r="D90" s="27" t="n">
        <v>0.75</v>
      </c>
    </row>
    <row r="91" customFormat="false" ht="15" hidden="false" customHeight="false" outlineLevel="0" collapsed="false">
      <c r="A91" s="32" t="s">
        <v>110</v>
      </c>
      <c r="B91" s="32" t="s">
        <v>17341</v>
      </c>
      <c r="C91" s="26" t="n">
        <v>4</v>
      </c>
      <c r="D91" s="27" t="n">
        <v>0.5</v>
      </c>
    </row>
    <row r="92" customFormat="false" ht="15" hidden="false" customHeight="false" outlineLevel="0" collapsed="false">
      <c r="A92" s="32" t="s">
        <v>165</v>
      </c>
      <c r="B92" s="32" t="s">
        <v>17374</v>
      </c>
      <c r="C92" s="26" t="n">
        <v>4</v>
      </c>
      <c r="D92" s="27" t="n">
        <v>0.25</v>
      </c>
    </row>
    <row r="93" customFormat="false" ht="15" hidden="false" customHeight="false" outlineLevel="0" collapsed="false">
      <c r="A93" s="32" t="s">
        <v>177</v>
      </c>
      <c r="B93" s="32" t="s">
        <v>17375</v>
      </c>
      <c r="C93" s="26" t="n">
        <v>3</v>
      </c>
      <c r="D93" s="27" t="n">
        <v>0</v>
      </c>
    </row>
    <row r="94" customFormat="false" ht="15" hidden="false" customHeight="false" outlineLevel="0" collapsed="false">
      <c r="A94" s="32" t="s">
        <v>177</v>
      </c>
      <c r="B94" s="32" t="s">
        <v>17337</v>
      </c>
      <c r="C94" s="26" t="n">
        <v>2</v>
      </c>
      <c r="D94" s="27" t="n">
        <v>1</v>
      </c>
    </row>
    <row r="95" customFormat="false" ht="15" hidden="false" customHeight="false" outlineLevel="0" collapsed="false">
      <c r="A95" s="32" t="s">
        <v>82</v>
      </c>
      <c r="B95" s="32" t="s">
        <v>17289</v>
      </c>
      <c r="C95" s="26" t="n">
        <v>2</v>
      </c>
      <c r="D95" s="27" t="n">
        <v>0.5</v>
      </c>
    </row>
    <row r="96" customFormat="false" ht="15" hidden="false" customHeight="false" outlineLevel="0" collapsed="false">
      <c r="A96" s="32" t="s">
        <v>17286</v>
      </c>
      <c r="B96" s="32" t="s">
        <v>17287</v>
      </c>
      <c r="C96" s="26" t="n">
        <v>2</v>
      </c>
      <c r="D96" s="27" t="n">
        <v>0.5</v>
      </c>
    </row>
    <row r="97" customFormat="false" ht="15" hidden="false" customHeight="false" outlineLevel="0" collapsed="false">
      <c r="A97" s="32" t="s">
        <v>127</v>
      </c>
      <c r="B97" s="32" t="s">
        <v>130</v>
      </c>
      <c r="C97" s="26" t="n">
        <v>2</v>
      </c>
      <c r="D97" s="27" t="n">
        <v>0.5</v>
      </c>
    </row>
    <row r="99" customFormat="false" ht="15" hidden="false" customHeight="false" outlineLevel="0" collapsed="false">
      <c r="A99" s="23" t="s">
        <v>17293</v>
      </c>
    </row>
    <row r="100" customFormat="false" ht="39.75" hidden="false" customHeight="true" outlineLevel="0" collapsed="false">
      <c r="A100" s="42" t="s">
        <v>17376</v>
      </c>
      <c r="B100" s="42"/>
      <c r="C100" s="42"/>
      <c r="D100" s="42"/>
      <c r="E100" s="42"/>
    </row>
    <row r="101" customFormat="false" ht="54.75" hidden="false" customHeight="true" outlineLevel="0" collapsed="false">
      <c r="A101" s="42" t="s">
        <v>17295</v>
      </c>
      <c r="B101" s="42"/>
      <c r="C101" s="42"/>
      <c r="D101" s="42"/>
      <c r="E101" s="42"/>
    </row>
    <row r="102" customFormat="false" ht="15" hidden="false" customHeight="false" outlineLevel="0" collapsed="false">
      <c r="A102" s="25" t="s">
        <v>17296</v>
      </c>
    </row>
    <row r="103" customFormat="false" ht="15" hidden="false" customHeight="false" outlineLevel="0" collapsed="false">
      <c r="A103" s="24" t="s">
        <v>17297</v>
      </c>
      <c r="B103" s="24" t="s">
        <v>17298</v>
      </c>
      <c r="C103" s="24" t="s">
        <v>17299</v>
      </c>
      <c r="D103" s="28"/>
      <c r="E103" s="28"/>
    </row>
    <row r="104" customFormat="false" ht="52.2" hidden="false" customHeight="false" outlineLevel="0" collapsed="false">
      <c r="A104" s="26" t="s">
        <v>16871</v>
      </c>
      <c r="B104" s="32" t="s">
        <v>17377</v>
      </c>
      <c r="C104" s="32" t="s">
        <v>17378</v>
      </c>
    </row>
    <row r="105" customFormat="false" ht="52.2" hidden="false" customHeight="false" outlineLevel="0" collapsed="false">
      <c r="A105" s="26" t="s">
        <v>16872</v>
      </c>
      <c r="B105" s="32" t="s">
        <v>17379</v>
      </c>
      <c r="C105" s="32" t="s">
        <v>17380</v>
      </c>
    </row>
    <row r="106" customFormat="false" ht="52.2" hidden="false" customHeight="false" outlineLevel="0" collapsed="false">
      <c r="A106" s="26" t="s">
        <v>16873</v>
      </c>
      <c r="B106" s="32" t="s">
        <v>17381</v>
      </c>
      <c r="C106" s="32" t="s">
        <v>17382</v>
      </c>
    </row>
    <row r="108" customFormat="false" ht="15" hidden="false" customHeight="false" outlineLevel="0" collapsed="false">
      <c r="A108" s="25" t="s">
        <v>17306</v>
      </c>
    </row>
    <row r="109" customFormat="false" ht="15" hidden="false" customHeight="false" outlineLevel="0" collapsed="false">
      <c r="A109" s="24" t="s">
        <v>17260</v>
      </c>
      <c r="B109" s="24" t="s">
        <v>17307</v>
      </c>
      <c r="C109" s="24" t="s">
        <v>16909</v>
      </c>
      <c r="D109" s="24" t="s">
        <v>17308</v>
      </c>
      <c r="E109" s="28"/>
    </row>
    <row r="110" customFormat="false" ht="15" hidden="false" customHeight="false" outlineLevel="0" collapsed="false">
      <c r="A110" s="26" t="s">
        <v>137</v>
      </c>
      <c r="B110" s="26" t="s">
        <v>17383</v>
      </c>
      <c r="C110" s="26" t="n">
        <v>6</v>
      </c>
      <c r="D110" s="26" t="s">
        <v>17384</v>
      </c>
    </row>
    <row r="111" customFormat="false" ht="15" hidden="false" customHeight="false" outlineLevel="0" collapsed="false">
      <c r="A111" s="26" t="s">
        <v>110</v>
      </c>
      <c r="B111" s="26" t="s">
        <v>17385</v>
      </c>
      <c r="C111" s="26" t="n">
        <v>4</v>
      </c>
      <c r="D111" s="26" t="s">
        <v>17386</v>
      </c>
    </row>
    <row r="112" customFormat="false" ht="15" hidden="false" customHeight="false" outlineLevel="0" collapsed="false">
      <c r="A112" s="26" t="s">
        <v>82</v>
      </c>
      <c r="B112" s="26" t="s">
        <v>17387</v>
      </c>
      <c r="C112" s="26" t="n">
        <v>4</v>
      </c>
      <c r="D112" s="26" t="s">
        <v>17388</v>
      </c>
    </row>
    <row r="113" customFormat="false" ht="15" hidden="false" customHeight="false" outlineLevel="0" collapsed="false">
      <c r="A113" s="26" t="s">
        <v>186</v>
      </c>
      <c r="B113" s="26" t="s">
        <v>17389</v>
      </c>
      <c r="C113" s="26" t="n">
        <v>3</v>
      </c>
      <c r="D113" s="26" t="s">
        <v>17390</v>
      </c>
    </row>
    <row r="114" customFormat="false" ht="15" hidden="false" customHeight="false" outlineLevel="0" collapsed="false">
      <c r="A114" s="26" t="s">
        <v>111</v>
      </c>
      <c r="B114" s="26" t="s">
        <v>17389</v>
      </c>
      <c r="C114" s="26" t="n">
        <v>3</v>
      </c>
      <c r="D114" s="26" t="s">
        <v>17390</v>
      </c>
    </row>
    <row r="115" customFormat="false" ht="15" hidden="false" customHeight="false" outlineLevel="0" collapsed="false">
      <c r="A115" s="26" t="s">
        <v>165</v>
      </c>
      <c r="B115" s="26" t="s">
        <v>17391</v>
      </c>
      <c r="C115" s="26" t="n">
        <v>3</v>
      </c>
      <c r="D115" s="26" t="s">
        <v>17392</v>
      </c>
    </row>
    <row r="117" customFormat="false" ht="15" hidden="false" customHeight="false" outlineLevel="0" collapsed="false">
      <c r="A117" s="25" t="s">
        <v>17321</v>
      </c>
    </row>
    <row r="118" customFormat="false" ht="15" hidden="false" customHeight="false" outlineLevel="0" collapsed="false">
      <c r="A118" s="24" t="s">
        <v>17322</v>
      </c>
      <c r="B118" s="24" t="s">
        <v>17307</v>
      </c>
      <c r="C118" s="24" t="s">
        <v>16909</v>
      </c>
      <c r="D118" s="24" t="s">
        <v>17308</v>
      </c>
      <c r="E118" s="28"/>
    </row>
    <row r="119" customFormat="false" ht="15" hidden="false" customHeight="false" outlineLevel="0" collapsed="false">
      <c r="A119" s="26" t="s">
        <v>93</v>
      </c>
      <c r="B119" s="26" t="s">
        <v>17393</v>
      </c>
      <c r="C119" s="26" t="n">
        <v>9</v>
      </c>
      <c r="D119" s="26" t="s">
        <v>17394</v>
      </c>
    </row>
    <row r="120" customFormat="false" ht="15" hidden="false" customHeight="false" outlineLevel="0" collapsed="false">
      <c r="A120" s="26" t="s">
        <v>109</v>
      </c>
      <c r="B120" s="26" t="s">
        <v>17395</v>
      </c>
      <c r="C120" s="26" t="n">
        <v>7</v>
      </c>
      <c r="D120" s="26" t="s">
        <v>17396</v>
      </c>
    </row>
    <row r="121" customFormat="false" ht="15" hidden="false" customHeight="false" outlineLevel="0" collapsed="false">
      <c r="A121" s="26" t="s">
        <v>130</v>
      </c>
      <c r="B121" s="26" t="s">
        <v>17397</v>
      </c>
      <c r="C121" s="26" t="n">
        <v>7</v>
      </c>
      <c r="D121" s="26" t="s">
        <v>17398</v>
      </c>
    </row>
    <row r="122" customFormat="false" ht="15" hidden="false" customHeight="false" outlineLevel="0" collapsed="false">
      <c r="A122" s="26" t="s">
        <v>95</v>
      </c>
      <c r="B122" s="26" t="s">
        <v>17399</v>
      </c>
      <c r="C122" s="26" t="n">
        <v>6</v>
      </c>
      <c r="D122" s="26" t="s">
        <v>17400</v>
      </c>
    </row>
    <row r="123" customFormat="false" ht="15" hidden="false" customHeight="false" outlineLevel="0" collapsed="false">
      <c r="A123" s="26" t="s">
        <v>187</v>
      </c>
      <c r="B123" s="26" t="s">
        <v>17401</v>
      </c>
      <c r="C123" s="26" t="n">
        <v>5</v>
      </c>
      <c r="D123" s="26" t="s">
        <v>17402</v>
      </c>
    </row>
    <row r="124" customFormat="false" ht="15" hidden="false" customHeight="false" outlineLevel="0" collapsed="false">
      <c r="A124" s="26" t="s">
        <v>114</v>
      </c>
      <c r="B124" s="26" t="s">
        <v>17401</v>
      </c>
      <c r="C124" s="26" t="n">
        <v>5</v>
      </c>
      <c r="D124" s="26" t="s">
        <v>17403</v>
      </c>
    </row>
    <row r="127" customFormat="false" ht="17.35" hidden="false" customHeight="false" outlineLevel="0" collapsed="false">
      <c r="A127" s="43" t="s">
        <v>17404</v>
      </c>
      <c r="B127" s="44"/>
      <c r="C127" s="44"/>
      <c r="D127" s="44"/>
      <c r="E127" s="44"/>
    </row>
    <row r="128" customFormat="false" ht="15" hidden="false" customHeight="false" outlineLevel="0" collapsed="false">
      <c r="A128" s="31" t="s">
        <v>17405</v>
      </c>
    </row>
    <row r="129" customFormat="false" ht="15" hidden="false" customHeight="false" outlineLevel="0" collapsed="false">
      <c r="A129" s="23" t="s">
        <v>17283</v>
      </c>
    </row>
    <row r="130" customFormat="false" ht="15" hidden="false" customHeight="false" outlineLevel="0" collapsed="false">
      <c r="A130" s="24" t="s">
        <v>17284</v>
      </c>
      <c r="B130" s="24" t="s">
        <v>17285</v>
      </c>
      <c r="C130" s="24" t="s">
        <v>16909</v>
      </c>
      <c r="D130" s="24" t="s">
        <v>15438</v>
      </c>
      <c r="E130" s="28"/>
    </row>
    <row r="131" customFormat="false" ht="15" hidden="false" customHeight="false" outlineLevel="0" collapsed="false">
      <c r="A131" s="32" t="s">
        <v>82</v>
      </c>
      <c r="B131" s="32" t="s">
        <v>17338</v>
      </c>
      <c r="C131" s="26" t="n">
        <v>20</v>
      </c>
      <c r="D131" s="27" t="n">
        <v>0.65</v>
      </c>
    </row>
    <row r="132" customFormat="false" ht="15" hidden="false" customHeight="false" outlineLevel="0" collapsed="false">
      <c r="A132" s="32" t="s">
        <v>17288</v>
      </c>
      <c r="B132" s="32" t="s">
        <v>204</v>
      </c>
      <c r="C132" s="26" t="n">
        <v>19</v>
      </c>
      <c r="D132" s="27" t="n">
        <v>0.736842105263158</v>
      </c>
    </row>
    <row r="133" customFormat="false" ht="15" hidden="false" customHeight="false" outlineLevel="0" collapsed="false">
      <c r="A133" s="32" t="s">
        <v>177</v>
      </c>
      <c r="B133" s="32" t="s">
        <v>17375</v>
      </c>
      <c r="C133" s="26" t="n">
        <v>9</v>
      </c>
      <c r="D133" s="27" t="n">
        <v>0.777777777777778</v>
      </c>
    </row>
    <row r="134" customFormat="false" ht="15" hidden="false" customHeight="false" outlineLevel="0" collapsed="false">
      <c r="A134" s="32" t="s">
        <v>82</v>
      </c>
      <c r="B134" s="32" t="s">
        <v>17289</v>
      </c>
      <c r="C134" s="26" t="n">
        <v>9</v>
      </c>
      <c r="D134" s="27" t="n">
        <v>0.777777777777778</v>
      </c>
    </row>
    <row r="135" customFormat="false" ht="15" hidden="false" customHeight="false" outlineLevel="0" collapsed="false">
      <c r="A135" s="32" t="s">
        <v>17339</v>
      </c>
      <c r="B135" s="32" t="s">
        <v>17340</v>
      </c>
      <c r="C135" s="26" t="n">
        <v>9</v>
      </c>
      <c r="D135" s="27" t="n">
        <v>0.444444444444444</v>
      </c>
    </row>
    <row r="136" customFormat="false" ht="15" hidden="false" customHeight="false" outlineLevel="0" collapsed="false">
      <c r="A136" s="32" t="s">
        <v>177</v>
      </c>
      <c r="B136" s="32" t="s">
        <v>17337</v>
      </c>
      <c r="C136" s="26" t="n">
        <v>7</v>
      </c>
      <c r="D136" s="27" t="n">
        <v>1</v>
      </c>
    </row>
    <row r="137" customFormat="false" ht="15" hidden="false" customHeight="false" outlineLevel="0" collapsed="false">
      <c r="A137" s="32" t="s">
        <v>137</v>
      </c>
      <c r="B137" s="32" t="s">
        <v>17290</v>
      </c>
      <c r="C137" s="26" t="n">
        <v>7</v>
      </c>
      <c r="D137" s="27" t="n">
        <v>0.857142857142857</v>
      </c>
    </row>
    <row r="138" customFormat="false" ht="15" hidden="false" customHeight="false" outlineLevel="0" collapsed="false">
      <c r="A138" s="32" t="s">
        <v>17286</v>
      </c>
      <c r="B138" s="32" t="s">
        <v>17287</v>
      </c>
      <c r="C138" s="26" t="n">
        <v>7</v>
      </c>
      <c r="D138" s="27" t="n">
        <v>0.714285714285714</v>
      </c>
    </row>
    <row r="140" customFormat="false" ht="15" hidden="false" customHeight="false" outlineLevel="0" collapsed="false">
      <c r="A140" s="23" t="s">
        <v>17293</v>
      </c>
    </row>
    <row r="141" customFormat="false" ht="39.75" hidden="false" customHeight="true" outlineLevel="0" collapsed="false">
      <c r="A141" s="42" t="s">
        <v>17406</v>
      </c>
      <c r="B141" s="42"/>
      <c r="C141" s="42"/>
      <c r="D141" s="42"/>
      <c r="E141" s="42"/>
    </row>
    <row r="142" customFormat="false" ht="54.75" hidden="false" customHeight="true" outlineLevel="0" collapsed="false">
      <c r="A142" s="42" t="s">
        <v>17295</v>
      </c>
      <c r="B142" s="42"/>
      <c r="C142" s="42"/>
      <c r="D142" s="42"/>
      <c r="E142" s="42"/>
    </row>
    <row r="143" customFormat="false" ht="15" hidden="false" customHeight="false" outlineLevel="0" collapsed="false">
      <c r="A143" s="25" t="s">
        <v>17296</v>
      </c>
    </row>
    <row r="144" customFormat="false" ht="15" hidden="false" customHeight="false" outlineLevel="0" collapsed="false">
      <c r="A144" s="24" t="s">
        <v>17297</v>
      </c>
      <c r="B144" s="24" t="s">
        <v>17298</v>
      </c>
      <c r="C144" s="24" t="s">
        <v>17299</v>
      </c>
      <c r="D144" s="28"/>
      <c r="E144" s="28"/>
    </row>
    <row r="145" customFormat="false" ht="52.2" hidden="false" customHeight="false" outlineLevel="0" collapsed="false">
      <c r="A145" s="26" t="s">
        <v>16871</v>
      </c>
      <c r="B145" s="32" t="s">
        <v>17407</v>
      </c>
      <c r="C145" s="32" t="s">
        <v>17408</v>
      </c>
    </row>
    <row r="146" customFormat="false" ht="64.9" hidden="false" customHeight="false" outlineLevel="0" collapsed="false">
      <c r="A146" s="26" t="s">
        <v>16872</v>
      </c>
      <c r="B146" s="32" t="s">
        <v>17409</v>
      </c>
      <c r="C146" s="32" t="s">
        <v>17410</v>
      </c>
    </row>
    <row r="147" customFormat="false" ht="52.2" hidden="false" customHeight="false" outlineLevel="0" collapsed="false">
      <c r="A147" s="26" t="s">
        <v>16873</v>
      </c>
      <c r="B147" s="32" t="s">
        <v>17411</v>
      </c>
      <c r="C147" s="32" t="s">
        <v>17412</v>
      </c>
    </row>
    <row r="149" customFormat="false" ht="15" hidden="false" customHeight="false" outlineLevel="0" collapsed="false">
      <c r="A149" s="25" t="s">
        <v>17306</v>
      </c>
    </row>
    <row r="150" customFormat="false" ht="15" hidden="false" customHeight="false" outlineLevel="0" collapsed="false">
      <c r="A150" s="24" t="s">
        <v>17260</v>
      </c>
      <c r="B150" s="24" t="s">
        <v>17307</v>
      </c>
      <c r="C150" s="24" t="s">
        <v>16909</v>
      </c>
      <c r="D150" s="24" t="s">
        <v>17308</v>
      </c>
      <c r="E150" s="28"/>
    </row>
    <row r="151" customFormat="false" ht="15" hidden="false" customHeight="false" outlineLevel="0" collapsed="false">
      <c r="A151" s="26" t="s">
        <v>201</v>
      </c>
      <c r="B151" s="26" t="s">
        <v>17413</v>
      </c>
      <c r="C151" s="26" t="n">
        <v>35</v>
      </c>
      <c r="D151" s="26" t="s">
        <v>17414</v>
      </c>
    </row>
    <row r="152" customFormat="false" ht="15" hidden="false" customHeight="false" outlineLevel="0" collapsed="false">
      <c r="A152" s="26" t="s">
        <v>82</v>
      </c>
      <c r="B152" s="26" t="s">
        <v>17415</v>
      </c>
      <c r="C152" s="26" t="n">
        <v>34</v>
      </c>
      <c r="D152" s="26" t="s">
        <v>17416</v>
      </c>
    </row>
    <row r="153" customFormat="false" ht="15" hidden="false" customHeight="false" outlineLevel="0" collapsed="false">
      <c r="A153" s="26" t="s">
        <v>111</v>
      </c>
      <c r="B153" s="26" t="s">
        <v>17417</v>
      </c>
      <c r="C153" s="26" t="n">
        <v>21</v>
      </c>
      <c r="D153" s="26" t="s">
        <v>17418</v>
      </c>
    </row>
    <row r="154" customFormat="false" ht="15" hidden="false" customHeight="false" outlineLevel="0" collapsed="false">
      <c r="A154" s="26" t="s">
        <v>203</v>
      </c>
      <c r="B154" s="26" t="s">
        <v>17419</v>
      </c>
      <c r="C154" s="26" t="n">
        <v>21</v>
      </c>
      <c r="D154" s="26" t="s">
        <v>17420</v>
      </c>
    </row>
    <row r="155" customFormat="false" ht="15" hidden="false" customHeight="false" outlineLevel="0" collapsed="false">
      <c r="A155" s="26" t="s">
        <v>177</v>
      </c>
      <c r="B155" s="26" t="s">
        <v>17421</v>
      </c>
      <c r="C155" s="26" t="n">
        <v>18</v>
      </c>
      <c r="D155" s="26" t="s">
        <v>17422</v>
      </c>
    </row>
    <row r="156" customFormat="false" ht="15" hidden="false" customHeight="false" outlineLevel="0" collapsed="false">
      <c r="A156" s="26" t="s">
        <v>115</v>
      </c>
      <c r="B156" s="26" t="s">
        <v>17423</v>
      </c>
      <c r="C156" s="26" t="n">
        <v>16</v>
      </c>
      <c r="D156" s="26" t="s">
        <v>17424</v>
      </c>
    </row>
    <row r="158" customFormat="false" ht="15" hidden="false" customHeight="false" outlineLevel="0" collapsed="false">
      <c r="A158" s="25" t="s">
        <v>17321</v>
      </c>
    </row>
    <row r="159" customFormat="false" ht="15" hidden="false" customHeight="false" outlineLevel="0" collapsed="false">
      <c r="A159" s="24" t="s">
        <v>17322</v>
      </c>
      <c r="B159" s="24" t="s">
        <v>17307</v>
      </c>
      <c r="C159" s="24" t="s">
        <v>16909</v>
      </c>
      <c r="D159" s="24" t="s">
        <v>17308</v>
      </c>
      <c r="E159" s="28"/>
    </row>
    <row r="160" customFormat="false" ht="15" hidden="false" customHeight="false" outlineLevel="0" collapsed="false">
      <c r="A160" s="26" t="s">
        <v>95</v>
      </c>
      <c r="B160" s="26" t="s">
        <v>17425</v>
      </c>
      <c r="C160" s="26" t="n">
        <v>49</v>
      </c>
      <c r="D160" s="26" t="s">
        <v>17426</v>
      </c>
    </row>
    <row r="161" customFormat="false" ht="15" hidden="false" customHeight="false" outlineLevel="0" collapsed="false">
      <c r="A161" s="26" t="s">
        <v>85</v>
      </c>
      <c r="B161" s="26" t="s">
        <v>17427</v>
      </c>
      <c r="C161" s="26" t="n">
        <v>46</v>
      </c>
      <c r="D161" s="26" t="s">
        <v>17428</v>
      </c>
    </row>
    <row r="162" customFormat="false" ht="15" hidden="false" customHeight="false" outlineLevel="0" collapsed="false">
      <c r="A162" s="26" t="s">
        <v>89</v>
      </c>
      <c r="B162" s="26" t="s">
        <v>17429</v>
      </c>
      <c r="C162" s="26" t="n">
        <v>39</v>
      </c>
      <c r="D162" s="26" t="s">
        <v>17430</v>
      </c>
    </row>
    <row r="163" customFormat="false" ht="15" hidden="false" customHeight="false" outlineLevel="0" collapsed="false">
      <c r="A163" s="26" t="s">
        <v>93</v>
      </c>
      <c r="B163" s="26" t="s">
        <v>17431</v>
      </c>
      <c r="C163" s="26" t="n">
        <v>34</v>
      </c>
      <c r="D163" s="26" t="s">
        <v>17432</v>
      </c>
    </row>
    <row r="164" customFormat="false" ht="15" hidden="false" customHeight="false" outlineLevel="0" collapsed="false">
      <c r="A164" s="26" t="s">
        <v>204</v>
      </c>
      <c r="B164" s="26" t="s">
        <v>17433</v>
      </c>
      <c r="C164" s="26" t="n">
        <v>32</v>
      </c>
      <c r="D164" s="26" t="s">
        <v>17434</v>
      </c>
    </row>
    <row r="165" customFormat="false" ht="15" hidden="false" customHeight="false" outlineLevel="0" collapsed="false">
      <c r="A165" s="26" t="s">
        <v>114</v>
      </c>
      <c r="B165" s="26" t="s">
        <v>17435</v>
      </c>
      <c r="C165" s="26" t="n">
        <v>25</v>
      </c>
      <c r="D165" s="26" t="s">
        <v>17436</v>
      </c>
    </row>
    <row r="168" customFormat="false" ht="17.35" hidden="false" customHeight="false" outlineLevel="0" collapsed="false">
      <c r="A168" s="43" t="s">
        <v>17437</v>
      </c>
      <c r="B168" s="44"/>
      <c r="C168" s="44"/>
      <c r="D168" s="44"/>
      <c r="E168" s="44"/>
    </row>
    <row r="169" customFormat="false" ht="15" hidden="false" customHeight="false" outlineLevel="0" collapsed="false">
      <c r="A169" s="31" t="s">
        <v>17438</v>
      </c>
    </row>
    <row r="170" customFormat="false" ht="15" hidden="false" customHeight="false" outlineLevel="0" collapsed="false">
      <c r="A170" s="23" t="s">
        <v>17283</v>
      </c>
    </row>
    <row r="171" customFormat="false" ht="15" hidden="false" customHeight="false" outlineLevel="0" collapsed="false">
      <c r="A171" s="24" t="s">
        <v>17284</v>
      </c>
      <c r="B171" s="24" t="s">
        <v>17285</v>
      </c>
      <c r="C171" s="24" t="s">
        <v>16909</v>
      </c>
      <c r="D171" s="24" t="s">
        <v>15438</v>
      </c>
      <c r="E171" s="28"/>
    </row>
    <row r="172" customFormat="false" ht="15" hidden="false" customHeight="false" outlineLevel="0" collapsed="false">
      <c r="A172" s="32" t="s">
        <v>17288</v>
      </c>
      <c r="B172" s="32" t="s">
        <v>204</v>
      </c>
      <c r="C172" s="26" t="n">
        <v>15</v>
      </c>
      <c r="D172" s="27" t="n">
        <v>0.666666666666667</v>
      </c>
    </row>
    <row r="173" customFormat="false" ht="15" hidden="false" customHeight="false" outlineLevel="0" collapsed="false">
      <c r="A173" s="32" t="s">
        <v>177</v>
      </c>
      <c r="B173" s="32" t="s">
        <v>17375</v>
      </c>
      <c r="C173" s="26" t="n">
        <v>12</v>
      </c>
      <c r="D173" s="27" t="n">
        <v>0.75</v>
      </c>
    </row>
    <row r="174" customFormat="false" ht="15" hidden="false" customHeight="false" outlineLevel="0" collapsed="false">
      <c r="A174" s="32" t="s">
        <v>82</v>
      </c>
      <c r="B174" s="32" t="s">
        <v>17289</v>
      </c>
      <c r="C174" s="26" t="n">
        <v>12</v>
      </c>
      <c r="D174" s="27" t="n">
        <v>0.666666666666667</v>
      </c>
    </row>
    <row r="175" customFormat="false" ht="15" hidden="false" customHeight="false" outlineLevel="0" collapsed="false">
      <c r="A175" s="32" t="s">
        <v>137</v>
      </c>
      <c r="B175" s="32" t="s">
        <v>17290</v>
      </c>
      <c r="C175" s="26" t="n">
        <v>11</v>
      </c>
      <c r="D175" s="27" t="n">
        <v>0.636363636363636</v>
      </c>
    </row>
    <row r="176" customFormat="false" ht="15" hidden="false" customHeight="false" outlineLevel="0" collapsed="false">
      <c r="A176" s="32" t="s">
        <v>17339</v>
      </c>
      <c r="B176" s="32" t="s">
        <v>17340</v>
      </c>
      <c r="C176" s="26" t="n">
        <v>10</v>
      </c>
      <c r="D176" s="27" t="n">
        <v>0.6</v>
      </c>
    </row>
    <row r="177" customFormat="false" ht="15" hidden="false" customHeight="false" outlineLevel="0" collapsed="false">
      <c r="A177" s="32" t="s">
        <v>306</v>
      </c>
      <c r="B177" s="32" t="s">
        <v>17439</v>
      </c>
      <c r="C177" s="26" t="n">
        <v>9</v>
      </c>
      <c r="D177" s="27" t="n">
        <v>0.444444444444444</v>
      </c>
    </row>
    <row r="178" customFormat="false" ht="15" hidden="false" customHeight="false" outlineLevel="0" collapsed="false">
      <c r="A178" s="32" t="s">
        <v>82</v>
      </c>
      <c r="B178" s="32" t="s">
        <v>17338</v>
      </c>
      <c r="C178" s="26" t="n">
        <v>7</v>
      </c>
      <c r="D178" s="27" t="n">
        <v>1</v>
      </c>
    </row>
    <row r="179" customFormat="false" ht="15" hidden="false" customHeight="false" outlineLevel="0" collapsed="false">
      <c r="A179" s="32" t="s">
        <v>177</v>
      </c>
      <c r="B179" s="32" t="s">
        <v>17337</v>
      </c>
      <c r="C179" s="26" t="n">
        <v>7</v>
      </c>
      <c r="D179" s="27" t="n">
        <v>0.714285714285714</v>
      </c>
    </row>
    <row r="181" customFormat="false" ht="15" hidden="false" customHeight="false" outlineLevel="0" collapsed="false">
      <c r="A181" s="23" t="s">
        <v>17293</v>
      </c>
    </row>
    <row r="182" customFormat="false" ht="39.75" hidden="false" customHeight="true" outlineLevel="0" collapsed="false">
      <c r="A182" s="42" t="s">
        <v>17440</v>
      </c>
      <c r="B182" s="42"/>
      <c r="C182" s="42"/>
      <c r="D182" s="42"/>
      <c r="E182" s="42"/>
    </row>
    <row r="183" customFormat="false" ht="54.75" hidden="false" customHeight="true" outlineLevel="0" collapsed="false">
      <c r="A183" s="42" t="s">
        <v>17295</v>
      </c>
      <c r="B183" s="42"/>
      <c r="C183" s="42"/>
      <c r="D183" s="42"/>
      <c r="E183" s="42"/>
    </row>
    <row r="184" customFormat="false" ht="15" hidden="false" customHeight="false" outlineLevel="0" collapsed="false">
      <c r="A184" s="25" t="s">
        <v>17296</v>
      </c>
    </row>
    <row r="185" customFormat="false" ht="15" hidden="false" customHeight="false" outlineLevel="0" collapsed="false">
      <c r="A185" s="24" t="s">
        <v>17297</v>
      </c>
      <c r="B185" s="24" t="s">
        <v>17298</v>
      </c>
      <c r="C185" s="24" t="s">
        <v>17299</v>
      </c>
      <c r="D185" s="28"/>
      <c r="E185" s="28"/>
    </row>
    <row r="186" customFormat="false" ht="52.2" hidden="false" customHeight="false" outlineLevel="0" collapsed="false">
      <c r="A186" s="26" t="s">
        <v>16871</v>
      </c>
      <c r="B186" s="32" t="s">
        <v>17441</v>
      </c>
      <c r="C186" s="32" t="s">
        <v>17442</v>
      </c>
    </row>
    <row r="187" customFormat="false" ht="52.2" hidden="false" customHeight="false" outlineLevel="0" collapsed="false">
      <c r="A187" s="26" t="s">
        <v>16872</v>
      </c>
      <c r="B187" s="32" t="s">
        <v>17443</v>
      </c>
      <c r="C187" s="32" t="s">
        <v>17444</v>
      </c>
    </row>
    <row r="188" customFormat="false" ht="52.2" hidden="false" customHeight="false" outlineLevel="0" collapsed="false">
      <c r="A188" s="26" t="s">
        <v>16873</v>
      </c>
      <c r="B188" s="32" t="s">
        <v>17445</v>
      </c>
      <c r="C188" s="32" t="s">
        <v>17446</v>
      </c>
    </row>
    <row r="190" customFormat="false" ht="15" hidden="false" customHeight="false" outlineLevel="0" collapsed="false">
      <c r="A190" s="25" t="s">
        <v>17306</v>
      </c>
    </row>
    <row r="191" customFormat="false" ht="15" hidden="false" customHeight="false" outlineLevel="0" collapsed="false">
      <c r="A191" s="24" t="s">
        <v>17260</v>
      </c>
      <c r="B191" s="24" t="s">
        <v>17307</v>
      </c>
      <c r="C191" s="24" t="s">
        <v>16909</v>
      </c>
      <c r="D191" s="24" t="s">
        <v>17308</v>
      </c>
      <c r="E191" s="28"/>
    </row>
    <row r="192" customFormat="false" ht="15" hidden="false" customHeight="false" outlineLevel="0" collapsed="false">
      <c r="A192" s="26" t="s">
        <v>201</v>
      </c>
      <c r="B192" s="26" t="s">
        <v>17447</v>
      </c>
      <c r="C192" s="26" t="n">
        <v>29</v>
      </c>
      <c r="D192" s="26" t="s">
        <v>17448</v>
      </c>
    </row>
    <row r="193" customFormat="false" ht="15" hidden="false" customHeight="false" outlineLevel="0" collapsed="false">
      <c r="A193" s="26" t="s">
        <v>82</v>
      </c>
      <c r="B193" s="26" t="s">
        <v>17449</v>
      </c>
      <c r="C193" s="26" t="n">
        <v>24</v>
      </c>
      <c r="D193" s="26" t="s">
        <v>17450</v>
      </c>
    </row>
    <row r="194" customFormat="false" ht="15" hidden="false" customHeight="false" outlineLevel="0" collapsed="false">
      <c r="A194" s="26" t="s">
        <v>177</v>
      </c>
      <c r="B194" s="26" t="s">
        <v>17451</v>
      </c>
      <c r="C194" s="26" t="n">
        <v>20</v>
      </c>
      <c r="D194" s="26" t="s">
        <v>17452</v>
      </c>
    </row>
    <row r="195" customFormat="false" ht="15" hidden="false" customHeight="false" outlineLevel="0" collapsed="false">
      <c r="A195" s="26" t="s">
        <v>115</v>
      </c>
      <c r="B195" s="26" t="s">
        <v>17453</v>
      </c>
      <c r="C195" s="26" t="n">
        <v>20</v>
      </c>
      <c r="D195" s="26" t="s">
        <v>17454</v>
      </c>
    </row>
    <row r="196" customFormat="false" ht="15" hidden="false" customHeight="false" outlineLevel="0" collapsed="false">
      <c r="A196" s="26" t="s">
        <v>203</v>
      </c>
      <c r="B196" s="26" t="s">
        <v>17455</v>
      </c>
      <c r="C196" s="26" t="n">
        <v>20</v>
      </c>
      <c r="D196" s="26" t="s">
        <v>17456</v>
      </c>
    </row>
    <row r="197" customFormat="false" ht="15" hidden="false" customHeight="false" outlineLevel="0" collapsed="false">
      <c r="A197" s="26" t="s">
        <v>111</v>
      </c>
      <c r="B197" s="26" t="s">
        <v>17457</v>
      </c>
      <c r="C197" s="26" t="n">
        <v>17</v>
      </c>
      <c r="D197" s="26" t="s">
        <v>17458</v>
      </c>
    </row>
    <row r="199" customFormat="false" ht="15" hidden="false" customHeight="false" outlineLevel="0" collapsed="false">
      <c r="A199" s="25" t="s">
        <v>17321</v>
      </c>
    </row>
    <row r="200" customFormat="false" ht="15" hidden="false" customHeight="false" outlineLevel="0" collapsed="false">
      <c r="A200" s="24" t="s">
        <v>17322</v>
      </c>
      <c r="B200" s="24" t="s">
        <v>17307</v>
      </c>
      <c r="C200" s="24" t="s">
        <v>16909</v>
      </c>
      <c r="D200" s="24" t="s">
        <v>17308</v>
      </c>
      <c r="E200" s="28"/>
    </row>
    <row r="201" customFormat="false" ht="15" hidden="false" customHeight="false" outlineLevel="0" collapsed="false">
      <c r="A201" s="26" t="s">
        <v>95</v>
      </c>
      <c r="B201" s="26" t="s">
        <v>17459</v>
      </c>
      <c r="C201" s="26" t="n">
        <v>44</v>
      </c>
      <c r="D201" s="26" t="s">
        <v>17460</v>
      </c>
    </row>
    <row r="202" customFormat="false" ht="15" hidden="false" customHeight="false" outlineLevel="0" collapsed="false">
      <c r="A202" s="26" t="s">
        <v>85</v>
      </c>
      <c r="B202" s="26" t="s">
        <v>17461</v>
      </c>
      <c r="C202" s="26" t="n">
        <v>38</v>
      </c>
      <c r="D202" s="26" t="s">
        <v>17462</v>
      </c>
    </row>
    <row r="203" customFormat="false" ht="15" hidden="false" customHeight="false" outlineLevel="0" collapsed="false">
      <c r="A203" s="26" t="s">
        <v>89</v>
      </c>
      <c r="B203" s="26" t="s">
        <v>17463</v>
      </c>
      <c r="C203" s="26" t="n">
        <v>37</v>
      </c>
      <c r="D203" s="26" t="s">
        <v>17464</v>
      </c>
    </row>
    <row r="204" customFormat="false" ht="15" hidden="false" customHeight="false" outlineLevel="0" collapsed="false">
      <c r="A204" s="26" t="s">
        <v>93</v>
      </c>
      <c r="B204" s="26" t="s">
        <v>17465</v>
      </c>
      <c r="C204" s="26" t="n">
        <v>31</v>
      </c>
      <c r="D204" s="26" t="s">
        <v>17466</v>
      </c>
    </row>
    <row r="205" customFormat="false" ht="15" hidden="false" customHeight="false" outlineLevel="0" collapsed="false">
      <c r="A205" s="26" t="s">
        <v>204</v>
      </c>
      <c r="B205" s="26" t="s">
        <v>17467</v>
      </c>
      <c r="C205" s="26" t="n">
        <v>30</v>
      </c>
      <c r="D205" s="26" t="s">
        <v>17468</v>
      </c>
    </row>
    <row r="206" customFormat="false" ht="15" hidden="false" customHeight="false" outlineLevel="0" collapsed="false">
      <c r="A206" s="26" t="s">
        <v>114</v>
      </c>
      <c r="B206" s="26" t="s">
        <v>17469</v>
      </c>
      <c r="C206" s="26" t="n">
        <v>24</v>
      </c>
      <c r="D206" s="26" t="s">
        <v>17470</v>
      </c>
    </row>
    <row r="209" customFormat="false" ht="17.35" hidden="false" customHeight="false" outlineLevel="0" collapsed="false">
      <c r="A209" s="45" t="s">
        <v>17471</v>
      </c>
      <c r="B209" s="46"/>
      <c r="C209" s="46"/>
      <c r="D209" s="46"/>
      <c r="E209" s="46"/>
    </row>
    <row r="210" customFormat="false" ht="15" hidden="false" customHeight="false" outlineLevel="0" collapsed="false">
      <c r="A210" s="31" t="s">
        <v>17472</v>
      </c>
    </row>
    <row r="211" customFormat="false" ht="15" hidden="false" customHeight="false" outlineLevel="0" collapsed="false">
      <c r="A211" s="23" t="s">
        <v>17283</v>
      </c>
    </row>
    <row r="212" customFormat="false" ht="15" hidden="false" customHeight="false" outlineLevel="0" collapsed="false">
      <c r="A212" s="24" t="s">
        <v>17284</v>
      </c>
      <c r="B212" s="24" t="s">
        <v>17285</v>
      </c>
      <c r="C212" s="24" t="s">
        <v>16909</v>
      </c>
      <c r="D212" s="24" t="s">
        <v>15438</v>
      </c>
      <c r="E212" s="28"/>
    </row>
    <row r="213" customFormat="false" ht="15" hidden="false" customHeight="false" outlineLevel="0" collapsed="false">
      <c r="A213" s="32" t="s">
        <v>137</v>
      </c>
      <c r="B213" s="32" t="s">
        <v>17290</v>
      </c>
      <c r="C213" s="26" t="n">
        <v>19</v>
      </c>
      <c r="D213" s="27" t="n">
        <v>0.631578947368421</v>
      </c>
    </row>
    <row r="214" customFormat="false" ht="15" hidden="false" customHeight="false" outlineLevel="0" collapsed="false">
      <c r="A214" s="32" t="s">
        <v>17473</v>
      </c>
      <c r="B214" s="32" t="s">
        <v>204</v>
      </c>
      <c r="C214" s="26" t="n">
        <v>12</v>
      </c>
      <c r="D214" s="27" t="n">
        <v>0.416666666666667</v>
      </c>
    </row>
    <row r="215" customFormat="false" ht="15" hidden="false" customHeight="false" outlineLevel="0" collapsed="false">
      <c r="A215" s="32" t="s">
        <v>177</v>
      </c>
      <c r="B215" s="32" t="s">
        <v>17375</v>
      </c>
      <c r="C215" s="26" t="n">
        <v>11</v>
      </c>
      <c r="D215" s="27" t="n">
        <v>0.545454545454545</v>
      </c>
    </row>
    <row r="216" customFormat="false" ht="15" hidden="false" customHeight="false" outlineLevel="0" collapsed="false">
      <c r="A216" s="32" t="s">
        <v>115</v>
      </c>
      <c r="B216" s="32" t="s">
        <v>17290</v>
      </c>
      <c r="C216" s="26" t="n">
        <v>9</v>
      </c>
      <c r="D216" s="27" t="n">
        <v>0.666666666666667</v>
      </c>
    </row>
    <row r="217" customFormat="false" ht="15" hidden="false" customHeight="false" outlineLevel="0" collapsed="false">
      <c r="A217" s="32" t="s">
        <v>17288</v>
      </c>
      <c r="B217" s="32" t="s">
        <v>204</v>
      </c>
      <c r="C217" s="26" t="n">
        <v>9</v>
      </c>
      <c r="D217" s="27" t="n">
        <v>0.555555555555556</v>
      </c>
    </row>
    <row r="218" customFormat="false" ht="15" hidden="false" customHeight="false" outlineLevel="0" collapsed="false">
      <c r="A218" s="32" t="s">
        <v>165</v>
      </c>
      <c r="B218" s="32" t="s">
        <v>17474</v>
      </c>
      <c r="C218" s="26" t="n">
        <v>6</v>
      </c>
      <c r="D218" s="27" t="n">
        <v>0.666666666666667</v>
      </c>
    </row>
    <row r="219" customFormat="false" ht="15" hidden="false" customHeight="false" outlineLevel="0" collapsed="false">
      <c r="A219" s="32" t="s">
        <v>82</v>
      </c>
      <c r="B219" s="32" t="s">
        <v>17289</v>
      </c>
      <c r="C219" s="26" t="n">
        <v>6</v>
      </c>
      <c r="D219" s="27" t="n">
        <v>0.5</v>
      </c>
    </row>
    <row r="220" customFormat="false" ht="15" hidden="false" customHeight="false" outlineLevel="0" collapsed="false">
      <c r="A220" s="32" t="s">
        <v>306</v>
      </c>
      <c r="B220" s="32" t="s">
        <v>17439</v>
      </c>
      <c r="C220" s="26" t="n">
        <v>6</v>
      </c>
      <c r="D220" s="27" t="n">
        <v>0.333333333333333</v>
      </c>
    </row>
    <row r="222" customFormat="false" ht="15" hidden="false" customHeight="false" outlineLevel="0" collapsed="false">
      <c r="A222" s="23" t="s">
        <v>17293</v>
      </c>
    </row>
    <row r="223" customFormat="false" ht="39.75" hidden="false" customHeight="true" outlineLevel="0" collapsed="false">
      <c r="A223" s="42" t="s">
        <v>17475</v>
      </c>
      <c r="B223" s="42"/>
      <c r="C223" s="42"/>
      <c r="D223" s="42"/>
      <c r="E223" s="42"/>
    </row>
    <row r="224" customFormat="false" ht="54.75" hidden="false" customHeight="true" outlineLevel="0" collapsed="false">
      <c r="A224" s="42" t="s">
        <v>17295</v>
      </c>
      <c r="B224" s="42"/>
      <c r="C224" s="42"/>
      <c r="D224" s="42"/>
      <c r="E224" s="42"/>
    </row>
    <row r="225" customFormat="false" ht="15" hidden="false" customHeight="false" outlineLevel="0" collapsed="false">
      <c r="A225" s="25" t="s">
        <v>17296</v>
      </c>
    </row>
    <row r="226" customFormat="false" ht="15" hidden="false" customHeight="false" outlineLevel="0" collapsed="false">
      <c r="A226" s="24" t="s">
        <v>17297</v>
      </c>
      <c r="B226" s="24" t="s">
        <v>17298</v>
      </c>
      <c r="C226" s="24" t="s">
        <v>17299</v>
      </c>
      <c r="D226" s="28"/>
      <c r="E226" s="28"/>
    </row>
    <row r="227" customFormat="false" ht="52.2" hidden="false" customHeight="false" outlineLevel="0" collapsed="false">
      <c r="A227" s="26" t="s">
        <v>16871</v>
      </c>
      <c r="B227" s="32" t="s">
        <v>17476</v>
      </c>
      <c r="C227" s="32" t="s">
        <v>17477</v>
      </c>
    </row>
    <row r="228" customFormat="false" ht="52.2" hidden="false" customHeight="false" outlineLevel="0" collapsed="false">
      <c r="A228" s="26" t="s">
        <v>16872</v>
      </c>
      <c r="B228" s="32" t="s">
        <v>17478</v>
      </c>
      <c r="C228" s="32" t="s">
        <v>17479</v>
      </c>
    </row>
    <row r="229" customFormat="false" ht="52.2" hidden="false" customHeight="false" outlineLevel="0" collapsed="false">
      <c r="A229" s="26" t="s">
        <v>16873</v>
      </c>
      <c r="B229" s="32" t="s">
        <v>17480</v>
      </c>
      <c r="C229" s="32" t="s">
        <v>17481</v>
      </c>
    </row>
    <row r="231" customFormat="false" ht="15" hidden="false" customHeight="false" outlineLevel="0" collapsed="false">
      <c r="A231" s="25" t="s">
        <v>17306</v>
      </c>
    </row>
    <row r="232" customFormat="false" ht="15" hidden="false" customHeight="false" outlineLevel="0" collapsed="false">
      <c r="A232" s="24" t="s">
        <v>17260</v>
      </c>
      <c r="B232" s="24" t="s">
        <v>17307</v>
      </c>
      <c r="C232" s="24" t="s">
        <v>16909</v>
      </c>
      <c r="D232" s="24" t="s">
        <v>17308</v>
      </c>
      <c r="E232" s="28"/>
    </row>
    <row r="233" customFormat="false" ht="15" hidden="false" customHeight="false" outlineLevel="0" collapsed="false">
      <c r="A233" s="26" t="s">
        <v>201</v>
      </c>
      <c r="B233" s="26" t="s">
        <v>17482</v>
      </c>
      <c r="C233" s="26" t="n">
        <v>25</v>
      </c>
      <c r="D233" s="26" t="s">
        <v>17483</v>
      </c>
    </row>
    <row r="234" customFormat="false" ht="15" hidden="false" customHeight="false" outlineLevel="0" collapsed="false">
      <c r="A234" s="26" t="s">
        <v>137</v>
      </c>
      <c r="B234" s="26" t="s">
        <v>17484</v>
      </c>
      <c r="C234" s="26" t="n">
        <v>21</v>
      </c>
      <c r="D234" s="26" t="s">
        <v>17485</v>
      </c>
    </row>
    <row r="235" customFormat="false" ht="15" hidden="false" customHeight="false" outlineLevel="0" collapsed="false">
      <c r="A235" s="26" t="s">
        <v>111</v>
      </c>
      <c r="B235" s="26" t="s">
        <v>17486</v>
      </c>
      <c r="C235" s="26" t="n">
        <v>21</v>
      </c>
      <c r="D235" s="26" t="s">
        <v>17487</v>
      </c>
    </row>
    <row r="236" customFormat="false" ht="15" hidden="false" customHeight="false" outlineLevel="0" collapsed="false">
      <c r="A236" s="26" t="s">
        <v>82</v>
      </c>
      <c r="B236" s="26" t="s">
        <v>17488</v>
      </c>
      <c r="C236" s="26" t="n">
        <v>20</v>
      </c>
      <c r="D236" s="26" t="s">
        <v>17489</v>
      </c>
    </row>
    <row r="237" customFormat="false" ht="15" hidden="false" customHeight="false" outlineLevel="0" collapsed="false">
      <c r="A237" s="26" t="s">
        <v>115</v>
      </c>
      <c r="B237" s="26" t="s">
        <v>17490</v>
      </c>
      <c r="C237" s="26" t="n">
        <v>19</v>
      </c>
      <c r="D237" s="26" t="s">
        <v>17491</v>
      </c>
    </row>
    <row r="238" customFormat="false" ht="15" hidden="false" customHeight="false" outlineLevel="0" collapsed="false">
      <c r="A238" s="26" t="s">
        <v>177</v>
      </c>
      <c r="B238" s="26" t="s">
        <v>17492</v>
      </c>
      <c r="C238" s="26" t="n">
        <v>15</v>
      </c>
      <c r="D238" s="26" t="s">
        <v>17493</v>
      </c>
    </row>
    <row r="240" customFormat="false" ht="15" hidden="false" customHeight="false" outlineLevel="0" collapsed="false">
      <c r="A240" s="25" t="s">
        <v>17321</v>
      </c>
    </row>
    <row r="241" customFormat="false" ht="15" hidden="false" customHeight="false" outlineLevel="0" collapsed="false">
      <c r="A241" s="24" t="s">
        <v>17322</v>
      </c>
      <c r="B241" s="24" t="s">
        <v>17307</v>
      </c>
      <c r="C241" s="24" t="s">
        <v>16909</v>
      </c>
      <c r="D241" s="24" t="s">
        <v>17308</v>
      </c>
      <c r="E241" s="28"/>
    </row>
    <row r="242" customFormat="false" ht="15" hidden="false" customHeight="false" outlineLevel="0" collapsed="false">
      <c r="A242" s="26" t="s">
        <v>95</v>
      </c>
      <c r="B242" s="26" t="s">
        <v>17494</v>
      </c>
      <c r="C242" s="26" t="n">
        <v>40</v>
      </c>
      <c r="D242" s="26" t="s">
        <v>17495</v>
      </c>
    </row>
    <row r="243" customFormat="false" ht="15" hidden="false" customHeight="false" outlineLevel="0" collapsed="false">
      <c r="A243" s="26" t="s">
        <v>114</v>
      </c>
      <c r="B243" s="26" t="s">
        <v>17496</v>
      </c>
      <c r="C243" s="26" t="n">
        <v>37</v>
      </c>
      <c r="D243" s="26" t="s">
        <v>17497</v>
      </c>
    </row>
    <row r="244" customFormat="false" ht="15" hidden="false" customHeight="false" outlineLevel="0" collapsed="false">
      <c r="A244" s="26" t="s">
        <v>116</v>
      </c>
      <c r="B244" s="26" t="s">
        <v>17498</v>
      </c>
      <c r="C244" s="26" t="n">
        <v>33</v>
      </c>
      <c r="D244" s="26" t="s">
        <v>17499</v>
      </c>
    </row>
    <row r="245" customFormat="false" ht="15" hidden="false" customHeight="false" outlineLevel="0" collapsed="false">
      <c r="A245" s="26" t="s">
        <v>93</v>
      </c>
      <c r="B245" s="26" t="s">
        <v>17500</v>
      </c>
      <c r="C245" s="26" t="n">
        <v>33</v>
      </c>
      <c r="D245" s="26" t="s">
        <v>17501</v>
      </c>
    </row>
    <row r="246" customFormat="false" ht="15" hidden="false" customHeight="false" outlineLevel="0" collapsed="false">
      <c r="A246" s="26" t="s">
        <v>204</v>
      </c>
      <c r="B246" s="26" t="s">
        <v>17502</v>
      </c>
      <c r="C246" s="26" t="n">
        <v>28</v>
      </c>
      <c r="D246" s="26" t="s">
        <v>17503</v>
      </c>
    </row>
    <row r="247" customFormat="false" ht="15" hidden="false" customHeight="false" outlineLevel="0" collapsed="false">
      <c r="A247" s="26" t="s">
        <v>89</v>
      </c>
      <c r="B247" s="26" t="s">
        <v>17504</v>
      </c>
      <c r="C247" s="26" t="n">
        <v>27</v>
      </c>
      <c r="D247" s="26" t="s">
        <v>17505</v>
      </c>
    </row>
    <row r="250" customFormat="false" ht="17.35" hidden="false" customHeight="false" outlineLevel="0" collapsed="false">
      <c r="A250" s="45" t="s">
        <v>17506</v>
      </c>
      <c r="B250" s="46"/>
      <c r="C250" s="46"/>
      <c r="D250" s="46"/>
      <c r="E250" s="46"/>
    </row>
    <row r="251" customFormat="false" ht="15" hidden="false" customHeight="false" outlineLevel="0" collapsed="false">
      <c r="A251" s="31" t="s">
        <v>17507</v>
      </c>
    </row>
    <row r="252" customFormat="false" ht="15" hidden="false" customHeight="false" outlineLevel="0" collapsed="false">
      <c r="A252" s="23" t="s">
        <v>17283</v>
      </c>
    </row>
    <row r="253" customFormat="false" ht="15" hidden="false" customHeight="false" outlineLevel="0" collapsed="false">
      <c r="A253" s="24" t="s">
        <v>17284</v>
      </c>
      <c r="B253" s="24" t="s">
        <v>17285</v>
      </c>
      <c r="C253" s="24" t="s">
        <v>16909</v>
      </c>
      <c r="D253" s="24" t="s">
        <v>15438</v>
      </c>
      <c r="E253" s="28"/>
    </row>
    <row r="254" customFormat="false" ht="15" hidden="false" customHeight="false" outlineLevel="0" collapsed="false">
      <c r="A254" s="32" t="s">
        <v>137</v>
      </c>
      <c r="B254" s="32" t="s">
        <v>17290</v>
      </c>
      <c r="C254" s="26" t="n">
        <v>8</v>
      </c>
      <c r="D254" s="27" t="n">
        <v>1</v>
      </c>
    </row>
    <row r="255" customFormat="false" ht="15" hidden="false" customHeight="false" outlineLevel="0" collapsed="false">
      <c r="A255" s="32" t="s">
        <v>17288</v>
      </c>
      <c r="B255" s="32" t="s">
        <v>204</v>
      </c>
      <c r="C255" s="26" t="n">
        <v>8</v>
      </c>
      <c r="D255" s="27" t="n">
        <v>0.75</v>
      </c>
    </row>
    <row r="256" customFormat="false" ht="15" hidden="false" customHeight="false" outlineLevel="0" collapsed="false">
      <c r="A256" s="32" t="s">
        <v>17473</v>
      </c>
      <c r="B256" s="32" t="s">
        <v>204</v>
      </c>
      <c r="C256" s="26" t="n">
        <v>3</v>
      </c>
      <c r="D256" s="27" t="n">
        <v>0.333333333333333</v>
      </c>
    </row>
    <row r="257" customFormat="false" ht="15" hidden="false" customHeight="false" outlineLevel="0" collapsed="false">
      <c r="A257" s="32" t="s">
        <v>165</v>
      </c>
      <c r="B257" s="32" t="s">
        <v>17289</v>
      </c>
      <c r="C257" s="26" t="n">
        <v>2</v>
      </c>
      <c r="D257" s="27" t="n">
        <v>1</v>
      </c>
    </row>
    <row r="258" customFormat="false" ht="15" hidden="false" customHeight="false" outlineLevel="0" collapsed="false">
      <c r="A258" s="32" t="s">
        <v>82</v>
      </c>
      <c r="B258" s="32" t="s">
        <v>17289</v>
      </c>
      <c r="C258" s="26" t="n">
        <v>2</v>
      </c>
      <c r="D258" s="27" t="n">
        <v>0.5</v>
      </c>
    </row>
    <row r="259" customFormat="false" ht="15" hidden="false" customHeight="false" outlineLevel="0" collapsed="false">
      <c r="A259" s="32" t="s">
        <v>165</v>
      </c>
      <c r="B259" s="32" t="s">
        <v>17508</v>
      </c>
      <c r="C259" s="26" t="n">
        <v>2</v>
      </c>
      <c r="D259" s="27" t="n">
        <v>0.5</v>
      </c>
    </row>
    <row r="260" customFormat="false" ht="15" hidden="false" customHeight="false" outlineLevel="0" collapsed="false">
      <c r="A260" s="32" t="s">
        <v>82</v>
      </c>
      <c r="B260" s="32" t="s">
        <v>17338</v>
      </c>
      <c r="C260" s="26" t="n">
        <v>2</v>
      </c>
      <c r="D260" s="27" t="n">
        <v>0</v>
      </c>
    </row>
    <row r="261" customFormat="false" ht="15" hidden="false" customHeight="false" outlineLevel="0" collapsed="false">
      <c r="A261" s="32" t="s">
        <v>17292</v>
      </c>
      <c r="B261" s="32" t="s">
        <v>93</v>
      </c>
      <c r="C261" s="26" t="n">
        <v>1</v>
      </c>
      <c r="D261" s="27" t="n">
        <v>1</v>
      </c>
    </row>
    <row r="263" customFormat="false" ht="15" hidden="false" customHeight="false" outlineLevel="0" collapsed="false">
      <c r="A263" s="23" t="s">
        <v>17293</v>
      </c>
    </row>
    <row r="264" customFormat="false" ht="39.75" hidden="false" customHeight="true" outlineLevel="0" collapsed="false">
      <c r="A264" s="42" t="s">
        <v>17509</v>
      </c>
      <c r="B264" s="42"/>
      <c r="C264" s="42"/>
      <c r="D264" s="42"/>
      <c r="E264" s="42"/>
    </row>
    <row r="265" customFormat="false" ht="54.75" hidden="false" customHeight="true" outlineLevel="0" collapsed="false">
      <c r="A265" s="42" t="s">
        <v>17295</v>
      </c>
      <c r="B265" s="42"/>
      <c r="C265" s="42"/>
      <c r="D265" s="42"/>
      <c r="E265" s="42"/>
    </row>
    <row r="266" customFormat="false" ht="15" hidden="false" customHeight="false" outlineLevel="0" collapsed="false">
      <c r="A266" s="25" t="s">
        <v>17296</v>
      </c>
    </row>
    <row r="267" customFormat="false" ht="15" hidden="false" customHeight="false" outlineLevel="0" collapsed="false">
      <c r="A267" s="24" t="s">
        <v>17297</v>
      </c>
      <c r="B267" s="24" t="s">
        <v>17298</v>
      </c>
      <c r="C267" s="24" t="s">
        <v>17299</v>
      </c>
      <c r="D267" s="28"/>
      <c r="E267" s="28"/>
    </row>
    <row r="268" customFormat="false" ht="64.9" hidden="false" customHeight="false" outlineLevel="0" collapsed="false">
      <c r="A268" s="26" t="s">
        <v>16871</v>
      </c>
      <c r="B268" s="32" t="s">
        <v>17510</v>
      </c>
      <c r="C268" s="32" t="s">
        <v>17511</v>
      </c>
    </row>
    <row r="269" customFormat="false" ht="52.2" hidden="false" customHeight="false" outlineLevel="0" collapsed="false">
      <c r="A269" s="26" t="s">
        <v>16872</v>
      </c>
      <c r="B269" s="32" t="s">
        <v>17512</v>
      </c>
      <c r="C269" s="32" t="s">
        <v>17513</v>
      </c>
    </row>
    <row r="270" customFormat="false" ht="39.55" hidden="false" customHeight="false" outlineLevel="0" collapsed="false">
      <c r="A270" s="26" t="s">
        <v>16873</v>
      </c>
      <c r="B270" s="32" t="s">
        <v>17514</v>
      </c>
      <c r="C270" s="32" t="s">
        <v>17515</v>
      </c>
    </row>
    <row r="272" customFormat="false" ht="15" hidden="false" customHeight="false" outlineLevel="0" collapsed="false">
      <c r="A272" s="25" t="s">
        <v>17306</v>
      </c>
    </row>
    <row r="273" customFormat="false" ht="15" hidden="false" customHeight="false" outlineLevel="0" collapsed="false">
      <c r="A273" s="24" t="s">
        <v>17260</v>
      </c>
      <c r="B273" s="24" t="s">
        <v>17307</v>
      </c>
      <c r="C273" s="24" t="s">
        <v>16909</v>
      </c>
      <c r="D273" s="24" t="s">
        <v>17308</v>
      </c>
      <c r="E273" s="28"/>
    </row>
    <row r="274" customFormat="false" ht="15" hidden="false" customHeight="false" outlineLevel="0" collapsed="false">
      <c r="A274" s="26" t="s">
        <v>201</v>
      </c>
      <c r="B274" s="26" t="s">
        <v>17516</v>
      </c>
      <c r="C274" s="26" t="n">
        <v>14</v>
      </c>
      <c r="D274" s="26" t="s">
        <v>17517</v>
      </c>
    </row>
    <row r="275" customFormat="false" ht="15" hidden="false" customHeight="false" outlineLevel="0" collapsed="false">
      <c r="A275" s="26" t="s">
        <v>203</v>
      </c>
      <c r="B275" s="26" t="s">
        <v>17518</v>
      </c>
      <c r="C275" s="26" t="n">
        <v>12</v>
      </c>
      <c r="D275" s="26" t="s">
        <v>17519</v>
      </c>
    </row>
    <row r="276" customFormat="false" ht="15" hidden="false" customHeight="false" outlineLevel="0" collapsed="false">
      <c r="A276" s="26" t="s">
        <v>137</v>
      </c>
      <c r="B276" s="26" t="s">
        <v>17520</v>
      </c>
      <c r="C276" s="26" t="n">
        <v>10</v>
      </c>
      <c r="D276" s="26" t="s">
        <v>17521</v>
      </c>
    </row>
    <row r="277" customFormat="false" ht="15" hidden="false" customHeight="false" outlineLevel="0" collapsed="false">
      <c r="A277" s="26" t="s">
        <v>165</v>
      </c>
      <c r="B277" s="26" t="s">
        <v>17522</v>
      </c>
      <c r="C277" s="26" t="n">
        <v>7</v>
      </c>
      <c r="D277" s="26" t="s">
        <v>17523</v>
      </c>
    </row>
    <row r="278" customFormat="false" ht="15" hidden="false" customHeight="false" outlineLevel="0" collapsed="false">
      <c r="A278" s="26" t="s">
        <v>82</v>
      </c>
      <c r="B278" s="26" t="s">
        <v>17385</v>
      </c>
      <c r="C278" s="26" t="n">
        <v>4</v>
      </c>
      <c r="D278" s="26" t="s">
        <v>17386</v>
      </c>
    </row>
    <row r="279" customFormat="false" ht="15" hidden="false" customHeight="false" outlineLevel="0" collapsed="false">
      <c r="A279" s="26" t="s">
        <v>92</v>
      </c>
      <c r="B279" s="26" t="s">
        <v>17524</v>
      </c>
      <c r="C279" s="26" t="n">
        <v>4</v>
      </c>
      <c r="D279" s="26" t="s">
        <v>17525</v>
      </c>
    </row>
    <row r="281" customFormat="false" ht="15" hidden="false" customHeight="false" outlineLevel="0" collapsed="false">
      <c r="A281" s="25" t="s">
        <v>17321</v>
      </c>
    </row>
    <row r="282" customFormat="false" ht="15" hidden="false" customHeight="false" outlineLevel="0" collapsed="false">
      <c r="A282" s="24" t="s">
        <v>17322</v>
      </c>
      <c r="B282" s="24" t="s">
        <v>17307</v>
      </c>
      <c r="C282" s="24" t="s">
        <v>16909</v>
      </c>
      <c r="D282" s="24" t="s">
        <v>17308</v>
      </c>
      <c r="E282" s="28"/>
    </row>
    <row r="283" customFormat="false" ht="15" hidden="false" customHeight="false" outlineLevel="0" collapsed="false">
      <c r="A283" s="26" t="s">
        <v>204</v>
      </c>
      <c r="B283" s="26" t="s">
        <v>17526</v>
      </c>
      <c r="C283" s="26" t="n">
        <v>13</v>
      </c>
      <c r="D283" s="26" t="s">
        <v>17527</v>
      </c>
    </row>
    <row r="284" customFormat="false" ht="15" hidden="false" customHeight="false" outlineLevel="0" collapsed="false">
      <c r="A284" s="26" t="s">
        <v>114</v>
      </c>
      <c r="B284" s="26" t="s">
        <v>17520</v>
      </c>
      <c r="C284" s="26" t="n">
        <v>10</v>
      </c>
      <c r="D284" s="26" t="s">
        <v>17521</v>
      </c>
    </row>
    <row r="285" customFormat="false" ht="15" hidden="false" customHeight="false" outlineLevel="0" collapsed="false">
      <c r="A285" s="26" t="s">
        <v>116</v>
      </c>
      <c r="B285" s="26" t="s">
        <v>17520</v>
      </c>
      <c r="C285" s="26" t="n">
        <v>10</v>
      </c>
      <c r="D285" s="26" t="s">
        <v>17521</v>
      </c>
    </row>
    <row r="286" customFormat="false" ht="15" hidden="false" customHeight="false" outlineLevel="0" collapsed="false">
      <c r="A286" s="26" t="s">
        <v>85</v>
      </c>
      <c r="B286" s="26" t="s">
        <v>17528</v>
      </c>
      <c r="C286" s="26" t="n">
        <v>9</v>
      </c>
      <c r="D286" s="26" t="s">
        <v>17529</v>
      </c>
    </row>
    <row r="287" customFormat="false" ht="15" hidden="false" customHeight="false" outlineLevel="0" collapsed="false">
      <c r="A287" s="26" t="s">
        <v>95</v>
      </c>
      <c r="B287" s="26" t="s">
        <v>17530</v>
      </c>
      <c r="C287" s="26" t="n">
        <v>7</v>
      </c>
      <c r="D287" s="26" t="s">
        <v>17531</v>
      </c>
    </row>
    <row r="288" customFormat="false" ht="15" hidden="false" customHeight="false" outlineLevel="0" collapsed="false">
      <c r="A288" s="26" t="s">
        <v>89</v>
      </c>
      <c r="B288" s="26" t="s">
        <v>17522</v>
      </c>
      <c r="C288" s="26" t="n">
        <v>7</v>
      </c>
      <c r="D288" s="26" t="s">
        <v>17532</v>
      </c>
    </row>
    <row r="291" customFormat="false" ht="17.35" hidden="false" customHeight="false" outlineLevel="0" collapsed="false">
      <c r="A291" s="45" t="s">
        <v>17533</v>
      </c>
      <c r="B291" s="46"/>
      <c r="C291" s="46"/>
      <c r="D291" s="46"/>
      <c r="E291" s="46"/>
    </row>
    <row r="292" customFormat="false" ht="15" hidden="false" customHeight="false" outlineLevel="0" collapsed="false">
      <c r="A292" s="31" t="s">
        <v>17534</v>
      </c>
    </row>
    <row r="293" customFormat="false" ht="15" hidden="false" customHeight="false" outlineLevel="0" collapsed="false">
      <c r="A293" s="23" t="s">
        <v>17283</v>
      </c>
    </row>
    <row r="294" customFormat="false" ht="15" hidden="false" customHeight="false" outlineLevel="0" collapsed="false">
      <c r="A294" s="24" t="s">
        <v>17284</v>
      </c>
      <c r="B294" s="24" t="s">
        <v>17285</v>
      </c>
      <c r="C294" s="24" t="s">
        <v>16909</v>
      </c>
      <c r="D294" s="24" t="s">
        <v>15438</v>
      </c>
      <c r="E294" s="28"/>
    </row>
    <row r="295" customFormat="false" ht="15" hidden="false" customHeight="false" outlineLevel="0" collapsed="false">
      <c r="A295" s="32" t="s">
        <v>137</v>
      </c>
      <c r="B295" s="32" t="s">
        <v>17290</v>
      </c>
      <c r="C295" s="26" t="n">
        <v>24</v>
      </c>
      <c r="D295" s="27" t="n">
        <v>0.708333333333333</v>
      </c>
    </row>
    <row r="296" customFormat="false" ht="15" hidden="false" customHeight="false" outlineLevel="0" collapsed="false">
      <c r="A296" s="32" t="s">
        <v>17288</v>
      </c>
      <c r="B296" s="32" t="s">
        <v>204</v>
      </c>
      <c r="C296" s="26" t="n">
        <v>14</v>
      </c>
      <c r="D296" s="27" t="n">
        <v>0.714285714285714</v>
      </c>
    </row>
    <row r="297" customFormat="false" ht="15" hidden="false" customHeight="false" outlineLevel="0" collapsed="false">
      <c r="A297" s="32" t="s">
        <v>17473</v>
      </c>
      <c r="B297" s="32" t="s">
        <v>204</v>
      </c>
      <c r="C297" s="26" t="n">
        <v>13</v>
      </c>
      <c r="D297" s="27" t="n">
        <v>0.461538461538462</v>
      </c>
    </row>
    <row r="298" customFormat="false" ht="15" hidden="false" customHeight="false" outlineLevel="0" collapsed="false">
      <c r="A298" s="32" t="s">
        <v>177</v>
      </c>
      <c r="B298" s="32" t="s">
        <v>17337</v>
      </c>
      <c r="C298" s="26" t="n">
        <v>12</v>
      </c>
      <c r="D298" s="27" t="n">
        <v>0.5</v>
      </c>
    </row>
    <row r="299" customFormat="false" ht="15" hidden="false" customHeight="false" outlineLevel="0" collapsed="false">
      <c r="A299" s="32" t="s">
        <v>82</v>
      </c>
      <c r="B299" s="32" t="s">
        <v>17338</v>
      </c>
      <c r="C299" s="26" t="n">
        <v>12</v>
      </c>
      <c r="D299" s="27" t="n">
        <v>0.5</v>
      </c>
    </row>
    <row r="300" customFormat="false" ht="15" hidden="false" customHeight="false" outlineLevel="0" collapsed="false">
      <c r="A300" s="32" t="s">
        <v>177</v>
      </c>
      <c r="B300" s="32" t="s">
        <v>17375</v>
      </c>
      <c r="C300" s="26" t="n">
        <v>11</v>
      </c>
      <c r="D300" s="27" t="n">
        <v>0.727272727272727</v>
      </c>
    </row>
    <row r="301" customFormat="false" ht="15" hidden="false" customHeight="false" outlineLevel="0" collapsed="false">
      <c r="A301" s="32" t="s">
        <v>306</v>
      </c>
      <c r="B301" s="32" t="s">
        <v>17439</v>
      </c>
      <c r="C301" s="26" t="n">
        <v>11</v>
      </c>
      <c r="D301" s="27" t="n">
        <v>0.545454545454545</v>
      </c>
    </row>
    <row r="302" customFormat="false" ht="15" hidden="false" customHeight="false" outlineLevel="0" collapsed="false">
      <c r="A302" s="32" t="s">
        <v>82</v>
      </c>
      <c r="B302" s="32" t="s">
        <v>17289</v>
      </c>
      <c r="C302" s="26" t="n">
        <v>9</v>
      </c>
      <c r="D302" s="27" t="n">
        <v>0.888888888888889</v>
      </c>
    </row>
    <row r="304" customFormat="false" ht="15" hidden="false" customHeight="false" outlineLevel="0" collapsed="false">
      <c r="A304" s="23" t="s">
        <v>17293</v>
      </c>
    </row>
    <row r="305" customFormat="false" ht="39.75" hidden="false" customHeight="true" outlineLevel="0" collapsed="false">
      <c r="A305" s="42" t="s">
        <v>17535</v>
      </c>
      <c r="B305" s="42"/>
      <c r="C305" s="42"/>
      <c r="D305" s="42"/>
      <c r="E305" s="42"/>
    </row>
    <row r="306" customFormat="false" ht="54.75" hidden="false" customHeight="true" outlineLevel="0" collapsed="false">
      <c r="A306" s="42" t="s">
        <v>17295</v>
      </c>
      <c r="B306" s="42"/>
      <c r="C306" s="42"/>
      <c r="D306" s="42"/>
      <c r="E306" s="42"/>
    </row>
    <row r="307" customFormat="false" ht="15" hidden="false" customHeight="false" outlineLevel="0" collapsed="false">
      <c r="A307" s="25" t="s">
        <v>17296</v>
      </c>
    </row>
    <row r="308" customFormat="false" ht="15" hidden="false" customHeight="false" outlineLevel="0" collapsed="false">
      <c r="A308" s="24" t="s">
        <v>17297</v>
      </c>
      <c r="B308" s="24" t="s">
        <v>17298</v>
      </c>
      <c r="C308" s="24" t="s">
        <v>17299</v>
      </c>
      <c r="D308" s="28"/>
      <c r="E308" s="28"/>
    </row>
    <row r="309" customFormat="false" ht="52.2" hidden="false" customHeight="false" outlineLevel="0" collapsed="false">
      <c r="A309" s="26" t="s">
        <v>16871</v>
      </c>
      <c r="B309" s="32" t="s">
        <v>17536</v>
      </c>
      <c r="C309" s="32" t="s">
        <v>17537</v>
      </c>
    </row>
    <row r="310" customFormat="false" ht="52.2" hidden="false" customHeight="false" outlineLevel="0" collapsed="false">
      <c r="A310" s="26" t="s">
        <v>16872</v>
      </c>
      <c r="B310" s="32" t="s">
        <v>17538</v>
      </c>
      <c r="C310" s="32" t="s">
        <v>17539</v>
      </c>
    </row>
    <row r="311" customFormat="false" ht="52.2" hidden="false" customHeight="false" outlineLevel="0" collapsed="false">
      <c r="A311" s="26" t="s">
        <v>16873</v>
      </c>
      <c r="B311" s="32" t="s">
        <v>17540</v>
      </c>
      <c r="C311" s="32" t="s">
        <v>17541</v>
      </c>
    </row>
    <row r="313" customFormat="false" ht="15" hidden="false" customHeight="false" outlineLevel="0" collapsed="false">
      <c r="A313" s="25" t="s">
        <v>17306</v>
      </c>
    </row>
    <row r="314" customFormat="false" ht="15" hidden="false" customHeight="false" outlineLevel="0" collapsed="false">
      <c r="A314" s="24" t="s">
        <v>17260</v>
      </c>
      <c r="B314" s="24" t="s">
        <v>17307</v>
      </c>
      <c r="C314" s="24" t="s">
        <v>16909</v>
      </c>
      <c r="D314" s="24" t="s">
        <v>17308</v>
      </c>
      <c r="E314" s="28"/>
    </row>
    <row r="315" customFormat="false" ht="15" hidden="false" customHeight="false" outlineLevel="0" collapsed="false">
      <c r="A315" s="26" t="s">
        <v>111</v>
      </c>
      <c r="B315" s="26" t="s">
        <v>17542</v>
      </c>
      <c r="C315" s="26" t="n">
        <v>35</v>
      </c>
      <c r="D315" s="26" t="s">
        <v>17543</v>
      </c>
    </row>
    <row r="316" customFormat="false" ht="15" hidden="false" customHeight="false" outlineLevel="0" collapsed="false">
      <c r="A316" s="26" t="s">
        <v>201</v>
      </c>
      <c r="B316" s="26" t="s">
        <v>17544</v>
      </c>
      <c r="C316" s="26" t="n">
        <v>34</v>
      </c>
      <c r="D316" s="26" t="s">
        <v>17545</v>
      </c>
    </row>
    <row r="317" customFormat="false" ht="15" hidden="false" customHeight="false" outlineLevel="0" collapsed="false">
      <c r="A317" s="26" t="s">
        <v>82</v>
      </c>
      <c r="B317" s="26" t="s">
        <v>17546</v>
      </c>
      <c r="C317" s="26" t="n">
        <v>29</v>
      </c>
      <c r="D317" s="26" t="s">
        <v>17547</v>
      </c>
    </row>
    <row r="318" customFormat="false" ht="15" hidden="false" customHeight="false" outlineLevel="0" collapsed="false">
      <c r="A318" s="26" t="s">
        <v>137</v>
      </c>
      <c r="B318" s="26" t="s">
        <v>17548</v>
      </c>
      <c r="C318" s="26" t="n">
        <v>26</v>
      </c>
      <c r="D318" s="26" t="s">
        <v>17549</v>
      </c>
    </row>
    <row r="319" customFormat="false" ht="15" hidden="false" customHeight="false" outlineLevel="0" collapsed="false">
      <c r="A319" s="26" t="s">
        <v>177</v>
      </c>
      <c r="B319" s="26" t="s">
        <v>17550</v>
      </c>
      <c r="C319" s="26" t="n">
        <v>24</v>
      </c>
      <c r="D319" s="26" t="s">
        <v>17551</v>
      </c>
    </row>
    <row r="320" customFormat="false" ht="15" hidden="false" customHeight="false" outlineLevel="0" collapsed="false">
      <c r="A320" s="26" t="s">
        <v>115</v>
      </c>
      <c r="B320" s="26" t="s">
        <v>17552</v>
      </c>
      <c r="C320" s="26" t="n">
        <v>18</v>
      </c>
      <c r="D320" s="26" t="s">
        <v>17553</v>
      </c>
    </row>
    <row r="322" customFormat="false" ht="15" hidden="false" customHeight="false" outlineLevel="0" collapsed="false">
      <c r="A322" s="25" t="s">
        <v>17321</v>
      </c>
    </row>
    <row r="323" customFormat="false" ht="15" hidden="false" customHeight="false" outlineLevel="0" collapsed="false">
      <c r="A323" s="24" t="s">
        <v>17322</v>
      </c>
      <c r="B323" s="24" t="s">
        <v>17307</v>
      </c>
      <c r="C323" s="24" t="s">
        <v>16909</v>
      </c>
      <c r="D323" s="24" t="s">
        <v>17308</v>
      </c>
      <c r="E323" s="28"/>
    </row>
    <row r="324" customFormat="false" ht="15" hidden="false" customHeight="false" outlineLevel="0" collapsed="false">
      <c r="A324" s="26" t="s">
        <v>95</v>
      </c>
      <c r="B324" s="26" t="s">
        <v>17554</v>
      </c>
      <c r="C324" s="26" t="n">
        <v>57</v>
      </c>
      <c r="D324" s="26" t="s">
        <v>17555</v>
      </c>
    </row>
    <row r="325" customFormat="false" ht="15" hidden="false" customHeight="false" outlineLevel="0" collapsed="false">
      <c r="A325" s="26" t="s">
        <v>85</v>
      </c>
      <c r="B325" s="26" t="s">
        <v>17556</v>
      </c>
      <c r="C325" s="26" t="n">
        <v>48</v>
      </c>
      <c r="D325" s="26" t="s">
        <v>17557</v>
      </c>
    </row>
    <row r="326" customFormat="false" ht="15" hidden="false" customHeight="false" outlineLevel="0" collapsed="false">
      <c r="A326" s="26" t="s">
        <v>89</v>
      </c>
      <c r="B326" s="26" t="s">
        <v>17558</v>
      </c>
      <c r="C326" s="26" t="n">
        <v>46</v>
      </c>
      <c r="D326" s="26" t="s">
        <v>17559</v>
      </c>
    </row>
    <row r="327" customFormat="false" ht="15" hidden="false" customHeight="false" outlineLevel="0" collapsed="false">
      <c r="A327" s="26" t="s">
        <v>93</v>
      </c>
      <c r="B327" s="26" t="s">
        <v>17560</v>
      </c>
      <c r="C327" s="26" t="n">
        <v>40</v>
      </c>
      <c r="D327" s="26" t="s">
        <v>17561</v>
      </c>
    </row>
    <row r="328" customFormat="false" ht="15" hidden="false" customHeight="false" outlineLevel="0" collapsed="false">
      <c r="A328" s="26" t="s">
        <v>204</v>
      </c>
      <c r="B328" s="26" t="s">
        <v>17562</v>
      </c>
      <c r="C328" s="26" t="n">
        <v>39</v>
      </c>
      <c r="D328" s="26" t="s">
        <v>17563</v>
      </c>
    </row>
    <row r="329" customFormat="false" ht="15" hidden="false" customHeight="false" outlineLevel="0" collapsed="false">
      <c r="A329" s="26" t="s">
        <v>114</v>
      </c>
      <c r="B329" s="26" t="s">
        <v>17564</v>
      </c>
      <c r="C329" s="26" t="n">
        <v>39</v>
      </c>
      <c r="D329" s="26" t="s">
        <v>17565</v>
      </c>
    </row>
    <row r="332" customFormat="false" ht="17.35" hidden="false" customHeight="false" outlineLevel="0" collapsed="false">
      <c r="A332" s="45" t="s">
        <v>17566</v>
      </c>
      <c r="B332" s="46"/>
      <c r="C332" s="46"/>
      <c r="D332" s="46"/>
      <c r="E332" s="46"/>
    </row>
    <row r="333" customFormat="false" ht="15" hidden="false" customHeight="false" outlineLevel="0" collapsed="false">
      <c r="A333" s="31" t="s">
        <v>17567</v>
      </c>
    </row>
    <row r="334" customFormat="false" ht="15" hidden="false" customHeight="false" outlineLevel="0" collapsed="false">
      <c r="A334" s="23" t="s">
        <v>17283</v>
      </c>
    </row>
    <row r="335" customFormat="false" ht="15" hidden="false" customHeight="false" outlineLevel="0" collapsed="false">
      <c r="A335" s="24" t="s">
        <v>17284</v>
      </c>
      <c r="B335" s="24" t="s">
        <v>17285</v>
      </c>
      <c r="C335" s="24" t="s">
        <v>16909</v>
      </c>
      <c r="D335" s="24" t="s">
        <v>15438</v>
      </c>
      <c r="E335" s="28"/>
    </row>
    <row r="336" customFormat="false" ht="15" hidden="false" customHeight="false" outlineLevel="0" collapsed="false">
      <c r="A336" s="32" t="s">
        <v>137</v>
      </c>
      <c r="B336" s="32" t="s">
        <v>17290</v>
      </c>
      <c r="C336" s="26" t="n">
        <v>18</v>
      </c>
      <c r="D336" s="27" t="n">
        <v>0.611111111111111</v>
      </c>
    </row>
    <row r="337" customFormat="false" ht="15" hidden="false" customHeight="false" outlineLevel="0" collapsed="false">
      <c r="A337" s="32" t="s">
        <v>17288</v>
      </c>
      <c r="B337" s="32" t="s">
        <v>204</v>
      </c>
      <c r="C337" s="26" t="n">
        <v>15</v>
      </c>
      <c r="D337" s="27" t="n">
        <v>0.666666666666667</v>
      </c>
    </row>
    <row r="338" customFormat="false" ht="15" hidden="false" customHeight="false" outlineLevel="0" collapsed="false">
      <c r="A338" s="32" t="s">
        <v>82</v>
      </c>
      <c r="B338" s="32" t="s">
        <v>17289</v>
      </c>
      <c r="C338" s="26" t="n">
        <v>14</v>
      </c>
      <c r="D338" s="27" t="n">
        <v>0.428571428571429</v>
      </c>
    </row>
    <row r="339" customFormat="false" ht="15" hidden="false" customHeight="false" outlineLevel="0" collapsed="false">
      <c r="A339" s="32" t="s">
        <v>177</v>
      </c>
      <c r="B339" s="32" t="s">
        <v>17375</v>
      </c>
      <c r="C339" s="26" t="n">
        <v>11</v>
      </c>
      <c r="D339" s="27" t="n">
        <v>0.818181818181818</v>
      </c>
    </row>
    <row r="340" customFormat="false" ht="15" hidden="false" customHeight="false" outlineLevel="0" collapsed="false">
      <c r="A340" s="32" t="s">
        <v>306</v>
      </c>
      <c r="B340" s="32" t="s">
        <v>17439</v>
      </c>
      <c r="C340" s="26" t="n">
        <v>11</v>
      </c>
      <c r="D340" s="27" t="n">
        <v>0.363636363636364</v>
      </c>
    </row>
    <row r="341" customFormat="false" ht="15" hidden="false" customHeight="false" outlineLevel="0" collapsed="false">
      <c r="A341" s="32" t="s">
        <v>17473</v>
      </c>
      <c r="B341" s="32" t="s">
        <v>204</v>
      </c>
      <c r="C341" s="26" t="n">
        <v>10</v>
      </c>
      <c r="D341" s="27" t="n">
        <v>0.7</v>
      </c>
    </row>
    <row r="342" customFormat="false" ht="15" hidden="false" customHeight="false" outlineLevel="0" collapsed="false">
      <c r="A342" s="32" t="s">
        <v>90</v>
      </c>
      <c r="B342" s="32" t="s">
        <v>17338</v>
      </c>
      <c r="C342" s="26" t="n">
        <v>9</v>
      </c>
      <c r="D342" s="27" t="n">
        <v>0.666666666666667</v>
      </c>
    </row>
    <row r="343" customFormat="false" ht="15" hidden="false" customHeight="false" outlineLevel="0" collapsed="false">
      <c r="A343" s="32" t="s">
        <v>82</v>
      </c>
      <c r="B343" s="32" t="s">
        <v>17338</v>
      </c>
      <c r="C343" s="26" t="n">
        <v>8</v>
      </c>
      <c r="D343" s="27" t="n">
        <v>0.5</v>
      </c>
    </row>
    <row r="345" customFormat="false" ht="15" hidden="false" customHeight="false" outlineLevel="0" collapsed="false">
      <c r="A345" s="23" t="s">
        <v>17293</v>
      </c>
    </row>
    <row r="346" customFormat="false" ht="39.75" hidden="false" customHeight="true" outlineLevel="0" collapsed="false">
      <c r="A346" s="42" t="s">
        <v>17568</v>
      </c>
      <c r="B346" s="42"/>
      <c r="C346" s="42"/>
      <c r="D346" s="42"/>
      <c r="E346" s="42"/>
    </row>
    <row r="347" customFormat="false" ht="54.75" hidden="false" customHeight="true" outlineLevel="0" collapsed="false">
      <c r="A347" s="42" t="s">
        <v>17295</v>
      </c>
      <c r="B347" s="42"/>
      <c r="C347" s="42"/>
      <c r="D347" s="42"/>
      <c r="E347" s="42"/>
    </row>
    <row r="348" customFormat="false" ht="15" hidden="false" customHeight="false" outlineLevel="0" collapsed="false">
      <c r="A348" s="25" t="s">
        <v>17296</v>
      </c>
    </row>
    <row r="349" customFormat="false" ht="15" hidden="false" customHeight="false" outlineLevel="0" collapsed="false">
      <c r="A349" s="24" t="s">
        <v>17297</v>
      </c>
      <c r="B349" s="24" t="s">
        <v>17298</v>
      </c>
      <c r="C349" s="24" t="s">
        <v>17299</v>
      </c>
      <c r="D349" s="28"/>
      <c r="E349" s="28"/>
    </row>
    <row r="350" customFormat="false" ht="64.9" hidden="false" customHeight="false" outlineLevel="0" collapsed="false">
      <c r="A350" s="26" t="s">
        <v>16871</v>
      </c>
      <c r="B350" s="32" t="s">
        <v>17569</v>
      </c>
      <c r="C350" s="32" t="s">
        <v>17570</v>
      </c>
    </row>
    <row r="351" customFormat="false" ht="52.2" hidden="false" customHeight="false" outlineLevel="0" collapsed="false">
      <c r="A351" s="26" t="s">
        <v>16872</v>
      </c>
      <c r="B351" s="32" t="s">
        <v>17571</v>
      </c>
      <c r="C351" s="32" t="s">
        <v>17572</v>
      </c>
    </row>
    <row r="352" customFormat="false" ht="52.2" hidden="false" customHeight="false" outlineLevel="0" collapsed="false">
      <c r="A352" s="26" t="s">
        <v>16873</v>
      </c>
      <c r="B352" s="32" t="s">
        <v>17573</v>
      </c>
      <c r="C352" s="32" t="s">
        <v>17574</v>
      </c>
    </row>
    <row r="354" customFormat="false" ht="15" hidden="false" customHeight="false" outlineLevel="0" collapsed="false">
      <c r="A354" s="25" t="s">
        <v>17306</v>
      </c>
    </row>
    <row r="355" customFormat="false" ht="15" hidden="false" customHeight="false" outlineLevel="0" collapsed="false">
      <c r="A355" s="24" t="s">
        <v>17260</v>
      </c>
      <c r="B355" s="24" t="s">
        <v>17307</v>
      </c>
      <c r="C355" s="24" t="s">
        <v>16909</v>
      </c>
      <c r="D355" s="24" t="s">
        <v>17308</v>
      </c>
      <c r="E355" s="28"/>
    </row>
    <row r="356" customFormat="false" ht="15" hidden="false" customHeight="false" outlineLevel="0" collapsed="false">
      <c r="A356" s="26" t="s">
        <v>201</v>
      </c>
      <c r="B356" s="26" t="s">
        <v>17575</v>
      </c>
      <c r="C356" s="26" t="n">
        <v>31</v>
      </c>
      <c r="D356" s="26" t="s">
        <v>17576</v>
      </c>
    </row>
    <row r="357" customFormat="false" ht="15" hidden="false" customHeight="false" outlineLevel="0" collapsed="false">
      <c r="A357" s="26" t="s">
        <v>82</v>
      </c>
      <c r="B357" s="26" t="s">
        <v>17577</v>
      </c>
      <c r="C357" s="26" t="n">
        <v>29</v>
      </c>
      <c r="D357" s="26" t="s">
        <v>17578</v>
      </c>
    </row>
    <row r="358" customFormat="false" ht="15" hidden="false" customHeight="false" outlineLevel="0" collapsed="false">
      <c r="A358" s="26" t="s">
        <v>137</v>
      </c>
      <c r="B358" s="26" t="s">
        <v>17579</v>
      </c>
      <c r="C358" s="26" t="n">
        <v>21</v>
      </c>
      <c r="D358" s="26" t="s">
        <v>17580</v>
      </c>
    </row>
    <row r="359" customFormat="false" ht="15" hidden="false" customHeight="false" outlineLevel="0" collapsed="false">
      <c r="A359" s="26" t="s">
        <v>111</v>
      </c>
      <c r="B359" s="26" t="s">
        <v>17581</v>
      </c>
      <c r="C359" s="26" t="n">
        <v>19</v>
      </c>
      <c r="D359" s="26" t="s">
        <v>17582</v>
      </c>
    </row>
    <row r="360" customFormat="false" ht="15" hidden="false" customHeight="false" outlineLevel="0" collapsed="false">
      <c r="A360" s="26" t="s">
        <v>177</v>
      </c>
      <c r="B360" s="26" t="s">
        <v>17490</v>
      </c>
      <c r="C360" s="26" t="n">
        <v>19</v>
      </c>
      <c r="D360" s="26" t="s">
        <v>17491</v>
      </c>
    </row>
    <row r="361" customFormat="false" ht="15" hidden="false" customHeight="false" outlineLevel="0" collapsed="false">
      <c r="A361" s="26" t="s">
        <v>203</v>
      </c>
      <c r="B361" s="26" t="s">
        <v>17583</v>
      </c>
      <c r="C361" s="26" t="n">
        <v>17</v>
      </c>
      <c r="D361" s="26" t="s">
        <v>17584</v>
      </c>
    </row>
    <row r="363" customFormat="false" ht="15" hidden="false" customHeight="false" outlineLevel="0" collapsed="false">
      <c r="A363" s="25" t="s">
        <v>17321</v>
      </c>
    </row>
    <row r="364" customFormat="false" ht="15" hidden="false" customHeight="false" outlineLevel="0" collapsed="false">
      <c r="A364" s="24" t="s">
        <v>17322</v>
      </c>
      <c r="B364" s="24" t="s">
        <v>17307</v>
      </c>
      <c r="C364" s="24" t="s">
        <v>16909</v>
      </c>
      <c r="D364" s="24" t="s">
        <v>17308</v>
      </c>
      <c r="E364" s="28"/>
    </row>
    <row r="365" customFormat="false" ht="15" hidden="false" customHeight="false" outlineLevel="0" collapsed="false">
      <c r="A365" s="26" t="s">
        <v>95</v>
      </c>
      <c r="B365" s="26" t="s">
        <v>17585</v>
      </c>
      <c r="C365" s="26" t="n">
        <v>48</v>
      </c>
      <c r="D365" s="26" t="s">
        <v>17586</v>
      </c>
    </row>
    <row r="366" customFormat="false" ht="15" hidden="false" customHeight="false" outlineLevel="0" collapsed="false">
      <c r="A366" s="26" t="s">
        <v>85</v>
      </c>
      <c r="B366" s="26" t="s">
        <v>17587</v>
      </c>
      <c r="C366" s="26" t="n">
        <v>48</v>
      </c>
      <c r="D366" s="26" t="s">
        <v>17588</v>
      </c>
    </row>
    <row r="367" customFormat="false" ht="15" hidden="false" customHeight="false" outlineLevel="0" collapsed="false">
      <c r="A367" s="26" t="s">
        <v>89</v>
      </c>
      <c r="B367" s="26" t="s">
        <v>17589</v>
      </c>
      <c r="C367" s="26" t="n">
        <v>36</v>
      </c>
      <c r="D367" s="26" t="s">
        <v>17590</v>
      </c>
    </row>
    <row r="368" customFormat="false" ht="15" hidden="false" customHeight="false" outlineLevel="0" collapsed="false">
      <c r="A368" s="26" t="s">
        <v>93</v>
      </c>
      <c r="B368" s="26" t="s">
        <v>17591</v>
      </c>
      <c r="C368" s="26" t="n">
        <v>32</v>
      </c>
      <c r="D368" s="26" t="s">
        <v>17592</v>
      </c>
    </row>
    <row r="369" customFormat="false" ht="15" hidden="false" customHeight="false" outlineLevel="0" collapsed="false">
      <c r="A369" s="26" t="s">
        <v>204</v>
      </c>
      <c r="B369" s="26" t="s">
        <v>17593</v>
      </c>
      <c r="C369" s="26" t="n">
        <v>30</v>
      </c>
      <c r="D369" s="26" t="s">
        <v>17594</v>
      </c>
    </row>
    <row r="370" customFormat="false" ht="15" hidden="false" customHeight="false" outlineLevel="0" collapsed="false">
      <c r="A370" s="26" t="s">
        <v>114</v>
      </c>
      <c r="B370" s="26" t="s">
        <v>17595</v>
      </c>
      <c r="C370" s="26" t="n">
        <v>29</v>
      </c>
      <c r="D370" s="26" t="s">
        <v>17596</v>
      </c>
    </row>
    <row r="373" customFormat="false" ht="17.35" hidden="false" customHeight="false" outlineLevel="0" collapsed="false">
      <c r="A373" s="45" t="s">
        <v>17597</v>
      </c>
      <c r="B373" s="46"/>
      <c r="C373" s="46"/>
      <c r="D373" s="46"/>
      <c r="E373" s="46"/>
    </row>
    <row r="374" customFormat="false" ht="15" hidden="false" customHeight="false" outlineLevel="0" collapsed="false">
      <c r="A374" s="31" t="s">
        <v>17598</v>
      </c>
    </row>
    <row r="375" customFormat="false" ht="15" hidden="false" customHeight="false" outlineLevel="0" collapsed="false">
      <c r="A375" s="23" t="s">
        <v>17283</v>
      </c>
    </row>
    <row r="376" customFormat="false" ht="15" hidden="false" customHeight="false" outlineLevel="0" collapsed="false">
      <c r="A376" s="24" t="s">
        <v>17284</v>
      </c>
      <c r="B376" s="24" t="s">
        <v>17285</v>
      </c>
      <c r="C376" s="24" t="s">
        <v>16909</v>
      </c>
      <c r="D376" s="24" t="s">
        <v>15438</v>
      </c>
      <c r="E376" s="28"/>
    </row>
    <row r="377" customFormat="false" ht="15" hidden="false" customHeight="false" outlineLevel="0" collapsed="false">
      <c r="A377" s="32" t="s">
        <v>137</v>
      </c>
      <c r="B377" s="32" t="s">
        <v>17290</v>
      </c>
      <c r="C377" s="26" t="n">
        <v>23</v>
      </c>
      <c r="D377" s="27" t="n">
        <v>0.652173913043478</v>
      </c>
    </row>
    <row r="378" customFormat="false" ht="15" hidden="false" customHeight="false" outlineLevel="0" collapsed="false">
      <c r="A378" s="32" t="s">
        <v>17292</v>
      </c>
      <c r="B378" s="32" t="s">
        <v>93</v>
      </c>
      <c r="C378" s="26" t="n">
        <v>10</v>
      </c>
      <c r="D378" s="27" t="n">
        <v>0.8</v>
      </c>
    </row>
    <row r="379" customFormat="false" ht="15" hidden="false" customHeight="false" outlineLevel="0" collapsed="false">
      <c r="A379" s="32" t="s">
        <v>177</v>
      </c>
      <c r="B379" s="32" t="s">
        <v>17375</v>
      </c>
      <c r="C379" s="26" t="n">
        <v>9</v>
      </c>
      <c r="D379" s="27" t="n">
        <v>0.777777777777778</v>
      </c>
    </row>
    <row r="380" customFormat="false" ht="15" hidden="false" customHeight="false" outlineLevel="0" collapsed="false">
      <c r="A380" s="32" t="s">
        <v>127</v>
      </c>
      <c r="B380" s="32" t="s">
        <v>130</v>
      </c>
      <c r="C380" s="26" t="n">
        <v>8</v>
      </c>
      <c r="D380" s="27" t="n">
        <v>0.75</v>
      </c>
    </row>
    <row r="381" customFormat="false" ht="15" hidden="false" customHeight="false" outlineLevel="0" collapsed="false">
      <c r="A381" s="32" t="s">
        <v>82</v>
      </c>
      <c r="B381" s="32" t="s">
        <v>17337</v>
      </c>
      <c r="C381" s="26" t="n">
        <v>8</v>
      </c>
      <c r="D381" s="27" t="n">
        <v>0.75</v>
      </c>
    </row>
    <row r="382" customFormat="false" ht="15" hidden="false" customHeight="false" outlineLevel="0" collapsed="false">
      <c r="A382" s="32" t="s">
        <v>17286</v>
      </c>
      <c r="B382" s="32" t="s">
        <v>17287</v>
      </c>
      <c r="C382" s="26" t="n">
        <v>8</v>
      </c>
      <c r="D382" s="27" t="n">
        <v>0.625</v>
      </c>
    </row>
    <row r="383" customFormat="false" ht="15" hidden="false" customHeight="false" outlineLevel="0" collapsed="false">
      <c r="A383" s="32" t="s">
        <v>17288</v>
      </c>
      <c r="B383" s="32" t="s">
        <v>204</v>
      </c>
      <c r="C383" s="26" t="n">
        <v>8</v>
      </c>
      <c r="D383" s="27" t="n">
        <v>0.625</v>
      </c>
    </row>
    <row r="384" customFormat="false" ht="15" hidden="false" customHeight="false" outlineLevel="0" collapsed="false">
      <c r="A384" s="32" t="s">
        <v>115</v>
      </c>
      <c r="B384" s="32" t="s">
        <v>17291</v>
      </c>
      <c r="C384" s="26" t="n">
        <v>8</v>
      </c>
      <c r="D384" s="27" t="n">
        <v>0.625</v>
      </c>
    </row>
    <row r="386" customFormat="false" ht="15" hidden="false" customHeight="false" outlineLevel="0" collapsed="false">
      <c r="A386" s="23" t="s">
        <v>17293</v>
      </c>
    </row>
    <row r="387" customFormat="false" ht="39.75" hidden="false" customHeight="true" outlineLevel="0" collapsed="false">
      <c r="A387" s="42" t="s">
        <v>17599</v>
      </c>
      <c r="B387" s="42"/>
      <c r="C387" s="42"/>
      <c r="D387" s="42"/>
      <c r="E387" s="42"/>
    </row>
    <row r="388" customFormat="false" ht="54.75" hidden="false" customHeight="true" outlineLevel="0" collapsed="false">
      <c r="A388" s="42" t="s">
        <v>17295</v>
      </c>
      <c r="B388" s="42"/>
      <c r="C388" s="42"/>
      <c r="D388" s="42"/>
      <c r="E388" s="42"/>
    </row>
    <row r="389" customFormat="false" ht="15" hidden="false" customHeight="false" outlineLevel="0" collapsed="false">
      <c r="A389" s="25" t="s">
        <v>17296</v>
      </c>
    </row>
    <row r="390" customFormat="false" ht="15" hidden="false" customHeight="false" outlineLevel="0" collapsed="false">
      <c r="A390" s="24" t="s">
        <v>17297</v>
      </c>
      <c r="B390" s="24" t="s">
        <v>17298</v>
      </c>
      <c r="C390" s="24" t="s">
        <v>17299</v>
      </c>
      <c r="D390" s="28"/>
      <c r="E390" s="28"/>
    </row>
    <row r="391" customFormat="false" ht="52.2" hidden="false" customHeight="false" outlineLevel="0" collapsed="false">
      <c r="A391" s="26" t="s">
        <v>16871</v>
      </c>
      <c r="B391" s="32" t="s">
        <v>17600</v>
      </c>
      <c r="C391" s="32" t="s">
        <v>17601</v>
      </c>
    </row>
    <row r="392" customFormat="false" ht="64.9" hidden="false" customHeight="false" outlineLevel="0" collapsed="false">
      <c r="A392" s="26" t="s">
        <v>16872</v>
      </c>
      <c r="B392" s="32" t="s">
        <v>17602</v>
      </c>
      <c r="C392" s="32" t="s">
        <v>17603</v>
      </c>
    </row>
    <row r="393" customFormat="false" ht="52.2" hidden="false" customHeight="false" outlineLevel="0" collapsed="false">
      <c r="A393" s="26" t="s">
        <v>16873</v>
      </c>
      <c r="B393" s="32" t="s">
        <v>17604</v>
      </c>
      <c r="C393" s="32" t="s">
        <v>17605</v>
      </c>
    </row>
    <row r="395" customFormat="false" ht="15" hidden="false" customHeight="false" outlineLevel="0" collapsed="false">
      <c r="A395" s="25" t="s">
        <v>17306</v>
      </c>
    </row>
    <row r="396" customFormat="false" ht="15" hidden="false" customHeight="false" outlineLevel="0" collapsed="false">
      <c r="A396" s="24" t="s">
        <v>17260</v>
      </c>
      <c r="B396" s="24" t="s">
        <v>17307</v>
      </c>
      <c r="C396" s="24" t="s">
        <v>16909</v>
      </c>
      <c r="D396" s="24" t="s">
        <v>17308</v>
      </c>
      <c r="E396" s="28"/>
    </row>
    <row r="397" customFormat="false" ht="15" hidden="false" customHeight="false" outlineLevel="0" collapsed="false">
      <c r="A397" s="26" t="s">
        <v>137</v>
      </c>
      <c r="B397" s="26" t="s">
        <v>17606</v>
      </c>
      <c r="C397" s="26" t="n">
        <v>24</v>
      </c>
      <c r="D397" s="26" t="s">
        <v>17607</v>
      </c>
    </row>
    <row r="398" customFormat="false" ht="15" hidden="false" customHeight="false" outlineLevel="0" collapsed="false">
      <c r="A398" s="26" t="s">
        <v>82</v>
      </c>
      <c r="B398" s="26" t="s">
        <v>17608</v>
      </c>
      <c r="C398" s="26" t="n">
        <v>23</v>
      </c>
      <c r="D398" s="26" t="s">
        <v>17609</v>
      </c>
    </row>
    <row r="399" customFormat="false" ht="15" hidden="false" customHeight="false" outlineLevel="0" collapsed="false">
      <c r="A399" s="26" t="s">
        <v>115</v>
      </c>
      <c r="B399" s="26" t="s">
        <v>17608</v>
      </c>
      <c r="C399" s="26" t="n">
        <v>23</v>
      </c>
      <c r="D399" s="26" t="s">
        <v>17610</v>
      </c>
    </row>
    <row r="400" customFormat="false" ht="15" hidden="false" customHeight="false" outlineLevel="0" collapsed="false">
      <c r="A400" s="26" t="s">
        <v>90</v>
      </c>
      <c r="B400" s="26" t="s">
        <v>17611</v>
      </c>
      <c r="C400" s="26" t="n">
        <v>22</v>
      </c>
      <c r="D400" s="26" t="s">
        <v>17612</v>
      </c>
    </row>
    <row r="401" customFormat="false" ht="15" hidden="false" customHeight="false" outlineLevel="0" collapsed="false">
      <c r="A401" s="26" t="s">
        <v>111</v>
      </c>
      <c r="B401" s="26" t="s">
        <v>17419</v>
      </c>
      <c r="C401" s="26" t="n">
        <v>21</v>
      </c>
      <c r="D401" s="26" t="s">
        <v>17613</v>
      </c>
    </row>
    <row r="402" customFormat="false" ht="15" hidden="false" customHeight="false" outlineLevel="0" collapsed="false">
      <c r="A402" s="26" t="s">
        <v>201</v>
      </c>
      <c r="B402" s="26" t="s">
        <v>17490</v>
      </c>
      <c r="C402" s="26" t="n">
        <v>19</v>
      </c>
      <c r="D402" s="26" t="s">
        <v>17614</v>
      </c>
    </row>
    <row r="404" customFormat="false" ht="15" hidden="false" customHeight="false" outlineLevel="0" collapsed="false">
      <c r="A404" s="25" t="s">
        <v>17321</v>
      </c>
    </row>
    <row r="405" customFormat="false" ht="15" hidden="false" customHeight="false" outlineLevel="0" collapsed="false">
      <c r="A405" s="24" t="s">
        <v>17322</v>
      </c>
      <c r="B405" s="24" t="s">
        <v>17307</v>
      </c>
      <c r="C405" s="24" t="s">
        <v>16909</v>
      </c>
      <c r="D405" s="24" t="s">
        <v>17308</v>
      </c>
      <c r="E405" s="28"/>
    </row>
    <row r="406" customFormat="false" ht="15" hidden="false" customHeight="false" outlineLevel="0" collapsed="false">
      <c r="A406" s="26" t="s">
        <v>93</v>
      </c>
      <c r="B406" s="26" t="s">
        <v>17615</v>
      </c>
      <c r="C406" s="26" t="n">
        <v>44</v>
      </c>
      <c r="D406" s="26" t="s">
        <v>17616</v>
      </c>
    </row>
    <row r="407" customFormat="false" ht="15" hidden="false" customHeight="false" outlineLevel="0" collapsed="false">
      <c r="A407" s="26" t="s">
        <v>95</v>
      </c>
      <c r="B407" s="26" t="s">
        <v>17617</v>
      </c>
      <c r="C407" s="26" t="n">
        <v>42</v>
      </c>
      <c r="D407" s="26" t="s">
        <v>17618</v>
      </c>
    </row>
    <row r="408" customFormat="false" ht="15" hidden="false" customHeight="false" outlineLevel="0" collapsed="false">
      <c r="A408" s="26" t="s">
        <v>116</v>
      </c>
      <c r="B408" s="26" t="s">
        <v>17619</v>
      </c>
      <c r="C408" s="26" t="n">
        <v>40</v>
      </c>
      <c r="D408" s="26" t="s">
        <v>17620</v>
      </c>
    </row>
    <row r="409" customFormat="false" ht="15" hidden="false" customHeight="false" outlineLevel="0" collapsed="false">
      <c r="A409" s="26" t="s">
        <v>114</v>
      </c>
      <c r="B409" s="26" t="s">
        <v>17562</v>
      </c>
      <c r="C409" s="26" t="n">
        <v>39</v>
      </c>
      <c r="D409" s="26" t="s">
        <v>17621</v>
      </c>
    </row>
    <row r="410" customFormat="false" ht="15" hidden="false" customHeight="false" outlineLevel="0" collapsed="false">
      <c r="A410" s="26" t="s">
        <v>89</v>
      </c>
      <c r="B410" s="26" t="s">
        <v>17622</v>
      </c>
      <c r="C410" s="26" t="n">
        <v>33</v>
      </c>
      <c r="D410" s="26" t="s">
        <v>17623</v>
      </c>
    </row>
    <row r="411" customFormat="false" ht="15" hidden="false" customHeight="false" outlineLevel="0" collapsed="false">
      <c r="A411" s="26" t="s">
        <v>204</v>
      </c>
      <c r="B411" s="26" t="s">
        <v>17550</v>
      </c>
      <c r="C411" s="26" t="n">
        <v>24</v>
      </c>
      <c r="D411" s="26" t="s">
        <v>17624</v>
      </c>
    </row>
    <row r="414" customFormat="false" ht="17.35" hidden="false" customHeight="false" outlineLevel="0" collapsed="false">
      <c r="A414" s="45" t="s">
        <v>17625</v>
      </c>
      <c r="B414" s="46"/>
      <c r="C414" s="46"/>
      <c r="D414" s="46"/>
      <c r="E414" s="46"/>
    </row>
    <row r="415" customFormat="false" ht="15" hidden="false" customHeight="false" outlineLevel="0" collapsed="false">
      <c r="A415" s="31" t="s">
        <v>17626</v>
      </c>
    </row>
    <row r="416" customFormat="false" ht="15" hidden="false" customHeight="false" outlineLevel="0" collapsed="false">
      <c r="A416" s="23" t="s">
        <v>17283</v>
      </c>
    </row>
    <row r="417" customFormat="false" ht="15" hidden="false" customHeight="false" outlineLevel="0" collapsed="false">
      <c r="A417" s="24" t="s">
        <v>17284</v>
      </c>
      <c r="B417" s="24" t="s">
        <v>17285</v>
      </c>
      <c r="C417" s="24" t="s">
        <v>16909</v>
      </c>
      <c r="D417" s="24" t="s">
        <v>15438</v>
      </c>
      <c r="E417" s="28"/>
    </row>
    <row r="418" customFormat="false" ht="15" hidden="false" customHeight="false" outlineLevel="0" collapsed="false">
      <c r="A418" s="32" t="s">
        <v>177</v>
      </c>
      <c r="B418" s="32" t="s">
        <v>17375</v>
      </c>
      <c r="C418" s="26" t="n">
        <v>7</v>
      </c>
      <c r="D418" s="27" t="n">
        <v>0.571428571428571</v>
      </c>
    </row>
    <row r="419" customFormat="false" ht="15" hidden="false" customHeight="false" outlineLevel="0" collapsed="false">
      <c r="A419" s="32" t="s">
        <v>17286</v>
      </c>
      <c r="B419" s="32" t="s">
        <v>17287</v>
      </c>
      <c r="C419" s="26" t="n">
        <v>5</v>
      </c>
      <c r="D419" s="27" t="n">
        <v>1</v>
      </c>
    </row>
    <row r="420" customFormat="false" ht="15" hidden="false" customHeight="false" outlineLevel="0" collapsed="false">
      <c r="A420" s="32" t="s">
        <v>17288</v>
      </c>
      <c r="B420" s="32" t="s">
        <v>204</v>
      </c>
      <c r="C420" s="26" t="n">
        <v>5</v>
      </c>
      <c r="D420" s="27" t="n">
        <v>0.8</v>
      </c>
    </row>
    <row r="421" customFormat="false" ht="15" hidden="false" customHeight="false" outlineLevel="0" collapsed="false">
      <c r="A421" s="32" t="s">
        <v>82</v>
      </c>
      <c r="B421" s="32" t="s">
        <v>17289</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17290</v>
      </c>
      <c r="C423" s="26" t="n">
        <v>3</v>
      </c>
      <c r="D423" s="27" t="n">
        <v>0.333333333333333</v>
      </c>
    </row>
    <row r="424" customFormat="false" ht="15" hidden="false" customHeight="false" outlineLevel="0" collapsed="false">
      <c r="A424" s="32" t="s">
        <v>115</v>
      </c>
      <c r="B424" s="32" t="s">
        <v>17291</v>
      </c>
      <c r="C424" s="26" t="n">
        <v>3</v>
      </c>
      <c r="D424" s="27" t="n">
        <v>0.333333333333333</v>
      </c>
    </row>
    <row r="425" customFormat="false" ht="15" hidden="false" customHeight="false" outlineLevel="0" collapsed="false">
      <c r="A425" s="32" t="s">
        <v>82</v>
      </c>
      <c r="B425" s="32" t="s">
        <v>17338</v>
      </c>
      <c r="C425" s="26" t="n">
        <v>2</v>
      </c>
      <c r="D425" s="27" t="n">
        <v>1</v>
      </c>
    </row>
    <row r="427" customFormat="false" ht="15" hidden="false" customHeight="false" outlineLevel="0" collapsed="false">
      <c r="A427" s="23" t="s">
        <v>17293</v>
      </c>
    </row>
    <row r="428" customFormat="false" ht="39.75" hidden="false" customHeight="true" outlineLevel="0" collapsed="false">
      <c r="A428" s="42" t="s">
        <v>17627</v>
      </c>
      <c r="B428" s="42"/>
      <c r="C428" s="42"/>
      <c r="D428" s="42"/>
      <c r="E428" s="42"/>
    </row>
    <row r="429" customFormat="false" ht="54.75" hidden="false" customHeight="true" outlineLevel="0" collapsed="false">
      <c r="A429" s="42" t="s">
        <v>17295</v>
      </c>
      <c r="B429" s="42"/>
      <c r="C429" s="42"/>
      <c r="D429" s="42"/>
      <c r="E429" s="42"/>
    </row>
    <row r="430" customFormat="false" ht="15" hidden="false" customHeight="false" outlineLevel="0" collapsed="false">
      <c r="A430" s="25" t="s">
        <v>17296</v>
      </c>
    </row>
    <row r="431" customFormat="false" ht="15" hidden="false" customHeight="false" outlineLevel="0" collapsed="false">
      <c r="A431" s="24" t="s">
        <v>17297</v>
      </c>
      <c r="B431" s="24" t="s">
        <v>17298</v>
      </c>
      <c r="C431" s="24" t="s">
        <v>17299</v>
      </c>
      <c r="D431" s="28"/>
      <c r="E431" s="28"/>
    </row>
    <row r="432" customFormat="false" ht="52.2" hidden="false" customHeight="false" outlineLevel="0" collapsed="false">
      <c r="A432" s="26" t="s">
        <v>16871</v>
      </c>
      <c r="B432" s="32" t="s">
        <v>17628</v>
      </c>
      <c r="C432" s="32" t="s">
        <v>17629</v>
      </c>
    </row>
    <row r="433" customFormat="false" ht="52.2" hidden="false" customHeight="false" outlineLevel="0" collapsed="false">
      <c r="A433" s="26" t="s">
        <v>16872</v>
      </c>
      <c r="B433" s="32" t="s">
        <v>17630</v>
      </c>
      <c r="C433" s="32" t="s">
        <v>17631</v>
      </c>
    </row>
    <row r="434" customFormat="false" ht="39.55" hidden="false" customHeight="false" outlineLevel="0" collapsed="false">
      <c r="A434" s="26" t="s">
        <v>16873</v>
      </c>
      <c r="B434" s="32" t="s">
        <v>17632</v>
      </c>
      <c r="C434" s="32" t="s">
        <v>17633</v>
      </c>
    </row>
    <row r="436" customFormat="false" ht="15" hidden="false" customHeight="false" outlineLevel="0" collapsed="false">
      <c r="A436" s="25" t="s">
        <v>17306</v>
      </c>
    </row>
    <row r="437" customFormat="false" ht="15" hidden="false" customHeight="false" outlineLevel="0" collapsed="false">
      <c r="A437" s="24" t="s">
        <v>17260</v>
      </c>
      <c r="B437" s="24" t="s">
        <v>17307</v>
      </c>
      <c r="C437" s="24" t="s">
        <v>16909</v>
      </c>
      <c r="D437" s="24" t="s">
        <v>17308</v>
      </c>
      <c r="E437" s="28"/>
    </row>
    <row r="438" customFormat="false" ht="15" hidden="false" customHeight="false" outlineLevel="0" collapsed="false">
      <c r="A438" s="26" t="s">
        <v>201</v>
      </c>
      <c r="B438" s="26" t="s">
        <v>17634</v>
      </c>
      <c r="C438" s="26" t="n">
        <v>9</v>
      </c>
      <c r="D438" s="26" t="s">
        <v>17635</v>
      </c>
    </row>
    <row r="439" customFormat="false" ht="15" hidden="false" customHeight="false" outlineLevel="0" collapsed="false">
      <c r="A439" s="26" t="s">
        <v>111</v>
      </c>
      <c r="B439" s="26" t="s">
        <v>17636</v>
      </c>
      <c r="C439" s="26" t="n">
        <v>9</v>
      </c>
      <c r="D439" s="26" t="s">
        <v>17637</v>
      </c>
    </row>
    <row r="440" customFormat="false" ht="15" hidden="false" customHeight="false" outlineLevel="0" collapsed="false">
      <c r="A440" s="26" t="s">
        <v>82</v>
      </c>
      <c r="B440" s="26" t="s">
        <v>17395</v>
      </c>
      <c r="C440" s="26" t="n">
        <v>7</v>
      </c>
      <c r="D440" s="26" t="s">
        <v>17396</v>
      </c>
    </row>
    <row r="441" customFormat="false" ht="15" hidden="false" customHeight="false" outlineLevel="0" collapsed="false">
      <c r="A441" s="26" t="s">
        <v>177</v>
      </c>
      <c r="B441" s="26" t="s">
        <v>17397</v>
      </c>
      <c r="C441" s="26" t="n">
        <v>7</v>
      </c>
      <c r="D441" s="26" t="s">
        <v>17638</v>
      </c>
    </row>
    <row r="442" customFormat="false" ht="15" hidden="false" customHeight="false" outlineLevel="0" collapsed="false">
      <c r="A442" s="26" t="s">
        <v>186</v>
      </c>
      <c r="B442" s="26" t="s">
        <v>17399</v>
      </c>
      <c r="C442" s="26" t="n">
        <v>6</v>
      </c>
      <c r="D442" s="26" t="s">
        <v>17400</v>
      </c>
    </row>
    <row r="443" customFormat="false" ht="15" hidden="false" customHeight="false" outlineLevel="0" collapsed="false">
      <c r="A443" s="26" t="s">
        <v>203</v>
      </c>
      <c r="B443" s="26" t="s">
        <v>17401</v>
      </c>
      <c r="C443" s="26" t="n">
        <v>5</v>
      </c>
      <c r="D443" s="26" t="s">
        <v>17403</v>
      </c>
    </row>
    <row r="445" customFormat="false" ht="15" hidden="false" customHeight="false" outlineLevel="0" collapsed="false">
      <c r="A445" s="25" t="s">
        <v>17321</v>
      </c>
    </row>
    <row r="446" customFormat="false" ht="15" hidden="false" customHeight="false" outlineLevel="0" collapsed="false">
      <c r="A446" s="24" t="s">
        <v>17322</v>
      </c>
      <c r="B446" s="24" t="s">
        <v>17307</v>
      </c>
      <c r="C446" s="24" t="s">
        <v>16909</v>
      </c>
      <c r="D446" s="24" t="s">
        <v>17308</v>
      </c>
      <c r="E446" s="28"/>
    </row>
    <row r="447" customFormat="false" ht="15" hidden="false" customHeight="false" outlineLevel="0" collapsed="false">
      <c r="A447" s="26" t="s">
        <v>95</v>
      </c>
      <c r="B447" s="26" t="s">
        <v>17639</v>
      </c>
      <c r="C447" s="26" t="n">
        <v>16</v>
      </c>
      <c r="D447" s="26" t="s">
        <v>17640</v>
      </c>
    </row>
    <row r="448" customFormat="false" ht="15" hidden="false" customHeight="false" outlineLevel="0" collapsed="false">
      <c r="A448" s="26" t="s">
        <v>93</v>
      </c>
      <c r="B448" s="26" t="s">
        <v>17641</v>
      </c>
      <c r="C448" s="26" t="n">
        <v>13</v>
      </c>
      <c r="D448" s="26" t="s">
        <v>17642</v>
      </c>
    </row>
    <row r="449" customFormat="false" ht="15" hidden="false" customHeight="false" outlineLevel="0" collapsed="false">
      <c r="A449" s="26" t="s">
        <v>116</v>
      </c>
      <c r="B449" s="26" t="s">
        <v>17393</v>
      </c>
      <c r="C449" s="26" t="n">
        <v>9</v>
      </c>
      <c r="D449" s="26" t="s">
        <v>17643</v>
      </c>
    </row>
    <row r="450" customFormat="false" ht="15" hidden="false" customHeight="false" outlineLevel="0" collapsed="false">
      <c r="A450" s="26" t="s">
        <v>85</v>
      </c>
      <c r="B450" s="26" t="s">
        <v>17644</v>
      </c>
      <c r="C450" s="26" t="n">
        <v>8</v>
      </c>
      <c r="D450" s="26" t="s">
        <v>17645</v>
      </c>
    </row>
    <row r="451" customFormat="false" ht="15" hidden="false" customHeight="false" outlineLevel="0" collapsed="false">
      <c r="A451" s="26" t="s">
        <v>187</v>
      </c>
      <c r="B451" s="26" t="s">
        <v>17646</v>
      </c>
      <c r="C451" s="26" t="n">
        <v>8</v>
      </c>
      <c r="D451" s="26" t="s">
        <v>17647</v>
      </c>
    </row>
    <row r="452" customFormat="false" ht="15" hidden="false" customHeight="false" outlineLevel="0" collapsed="false">
      <c r="A452" s="26" t="s">
        <v>204</v>
      </c>
      <c r="B452" s="26" t="s">
        <v>17530</v>
      </c>
      <c r="C452" s="26" t="n">
        <v>7</v>
      </c>
      <c r="D452" s="26" t="s">
        <v>17531</v>
      </c>
    </row>
    <row r="455" customFormat="false" ht="17.35" hidden="false" customHeight="false" outlineLevel="0" collapsed="false">
      <c r="A455" s="45" t="s">
        <v>17648</v>
      </c>
      <c r="B455" s="46"/>
      <c r="C455" s="46"/>
      <c r="D455" s="46"/>
      <c r="E455" s="46"/>
    </row>
    <row r="456" customFormat="false" ht="15" hidden="false" customHeight="false" outlineLevel="0" collapsed="false">
      <c r="A456" s="31" t="s">
        <v>17649</v>
      </c>
    </row>
    <row r="457" customFormat="false" ht="15" hidden="false" customHeight="false" outlineLevel="0" collapsed="false">
      <c r="A457" s="23" t="s">
        <v>17283</v>
      </c>
    </row>
    <row r="458" customFormat="false" ht="15" hidden="false" customHeight="false" outlineLevel="0" collapsed="false">
      <c r="A458" s="24" t="s">
        <v>17284</v>
      </c>
      <c r="B458" s="24" t="s">
        <v>17285</v>
      </c>
      <c r="C458" s="24" t="s">
        <v>16909</v>
      </c>
      <c r="D458" s="24" t="s">
        <v>15438</v>
      </c>
      <c r="E458" s="28"/>
    </row>
    <row r="459" customFormat="false" ht="15" hidden="false" customHeight="false" outlineLevel="0" collapsed="false">
      <c r="A459" s="32" t="s">
        <v>137</v>
      </c>
      <c r="B459" s="32" t="s">
        <v>17290</v>
      </c>
      <c r="C459" s="26" t="n">
        <v>11</v>
      </c>
      <c r="D459" s="27" t="n">
        <v>0.363636363636364</v>
      </c>
    </row>
    <row r="460" customFormat="false" ht="15" hidden="false" customHeight="false" outlineLevel="0" collapsed="false">
      <c r="A460" s="32" t="s">
        <v>115</v>
      </c>
      <c r="B460" s="32" t="s">
        <v>17291</v>
      </c>
      <c r="C460" s="26" t="n">
        <v>7</v>
      </c>
      <c r="D460" s="27" t="n">
        <v>0.714285714285714</v>
      </c>
    </row>
    <row r="461" customFormat="false" ht="15" hidden="false" customHeight="false" outlineLevel="0" collapsed="false">
      <c r="A461" s="32" t="s">
        <v>165</v>
      </c>
      <c r="B461" s="32" t="s">
        <v>17289</v>
      </c>
      <c r="C461" s="26" t="n">
        <v>7</v>
      </c>
      <c r="D461" s="27" t="n">
        <v>0.428571428571429</v>
      </c>
    </row>
    <row r="462" customFormat="false" ht="15" hidden="false" customHeight="false" outlineLevel="0" collapsed="false">
      <c r="A462" s="32" t="s">
        <v>82</v>
      </c>
      <c r="B462" s="32" t="s">
        <v>17338</v>
      </c>
      <c r="C462" s="26" t="n">
        <v>6</v>
      </c>
      <c r="D462" s="27" t="n">
        <v>0.666666666666667</v>
      </c>
    </row>
    <row r="463" customFormat="false" ht="15" hidden="false" customHeight="false" outlineLevel="0" collapsed="false">
      <c r="A463" s="32" t="s">
        <v>82</v>
      </c>
      <c r="B463" s="32" t="s">
        <v>17289</v>
      </c>
      <c r="C463" s="26" t="n">
        <v>5</v>
      </c>
      <c r="D463" s="27" t="n">
        <v>0.8</v>
      </c>
    </row>
    <row r="464" customFormat="false" ht="15" hidden="false" customHeight="false" outlineLevel="0" collapsed="false">
      <c r="A464" s="32" t="s">
        <v>17288</v>
      </c>
      <c r="B464" s="32" t="s">
        <v>204</v>
      </c>
      <c r="C464" s="26" t="n">
        <v>5</v>
      </c>
      <c r="D464" s="27" t="n">
        <v>0.8</v>
      </c>
    </row>
    <row r="465" customFormat="false" ht="15" hidden="false" customHeight="false" outlineLevel="0" collapsed="false">
      <c r="A465" s="32" t="s">
        <v>17473</v>
      </c>
      <c r="B465" s="32" t="s">
        <v>204</v>
      </c>
      <c r="C465" s="26" t="n">
        <v>5</v>
      </c>
      <c r="D465" s="27" t="n">
        <v>0.8</v>
      </c>
    </row>
    <row r="466" customFormat="false" ht="15" hidden="false" customHeight="false" outlineLevel="0" collapsed="false">
      <c r="A466" s="32" t="s">
        <v>177</v>
      </c>
      <c r="B466" s="32" t="s">
        <v>17375</v>
      </c>
      <c r="C466" s="26" t="n">
        <v>5</v>
      </c>
      <c r="D466" s="27" t="n">
        <v>0.8</v>
      </c>
    </row>
    <row r="468" customFormat="false" ht="15" hidden="false" customHeight="false" outlineLevel="0" collapsed="false">
      <c r="A468" s="23" t="s">
        <v>17293</v>
      </c>
    </row>
    <row r="469" customFormat="false" ht="39.75" hidden="false" customHeight="true" outlineLevel="0" collapsed="false">
      <c r="A469" s="42" t="s">
        <v>17650</v>
      </c>
      <c r="B469" s="42"/>
      <c r="C469" s="42"/>
      <c r="D469" s="42"/>
      <c r="E469" s="42"/>
    </row>
    <row r="470" customFormat="false" ht="54.75" hidden="false" customHeight="true" outlineLevel="0" collapsed="false">
      <c r="A470" s="42" t="s">
        <v>17295</v>
      </c>
      <c r="B470" s="42"/>
      <c r="C470" s="42"/>
      <c r="D470" s="42"/>
      <c r="E470" s="42"/>
    </row>
    <row r="471" customFormat="false" ht="15" hidden="false" customHeight="false" outlineLevel="0" collapsed="false">
      <c r="A471" s="25" t="s">
        <v>17296</v>
      </c>
    </row>
    <row r="472" customFormat="false" ht="15" hidden="false" customHeight="false" outlineLevel="0" collapsed="false">
      <c r="A472" s="24" t="s">
        <v>17297</v>
      </c>
      <c r="B472" s="24" t="s">
        <v>17298</v>
      </c>
      <c r="C472" s="24" t="s">
        <v>17299</v>
      </c>
      <c r="D472" s="28"/>
      <c r="E472" s="28"/>
    </row>
    <row r="473" customFormat="false" ht="52.2" hidden="false" customHeight="false" outlineLevel="0" collapsed="false">
      <c r="A473" s="26" t="s">
        <v>16871</v>
      </c>
      <c r="B473" s="32" t="s">
        <v>17651</v>
      </c>
      <c r="C473" s="32" t="s">
        <v>17652</v>
      </c>
    </row>
    <row r="474" customFormat="false" ht="52.2" hidden="false" customHeight="false" outlineLevel="0" collapsed="false">
      <c r="A474" s="26" t="s">
        <v>16872</v>
      </c>
      <c r="B474" s="32" t="s">
        <v>17653</v>
      </c>
      <c r="C474" s="32" t="s">
        <v>17654</v>
      </c>
    </row>
    <row r="475" customFormat="false" ht="64.9" hidden="false" customHeight="false" outlineLevel="0" collapsed="false">
      <c r="A475" s="26" t="s">
        <v>16873</v>
      </c>
      <c r="B475" s="32" t="s">
        <v>17655</v>
      </c>
      <c r="C475" s="32" t="s">
        <v>17656</v>
      </c>
    </row>
    <row r="477" customFormat="false" ht="15" hidden="false" customHeight="false" outlineLevel="0" collapsed="false">
      <c r="A477" s="25" t="s">
        <v>17306</v>
      </c>
    </row>
    <row r="478" customFormat="false" ht="15" hidden="false" customHeight="false" outlineLevel="0" collapsed="false">
      <c r="A478" s="24" t="s">
        <v>17260</v>
      </c>
      <c r="B478" s="24" t="s">
        <v>17307</v>
      </c>
      <c r="C478" s="24" t="s">
        <v>16909</v>
      </c>
      <c r="D478" s="24" t="s">
        <v>17308</v>
      </c>
      <c r="E478" s="28"/>
    </row>
    <row r="479" customFormat="false" ht="15" hidden="false" customHeight="false" outlineLevel="0" collapsed="false">
      <c r="A479" s="26" t="s">
        <v>111</v>
      </c>
      <c r="B479" s="26" t="s">
        <v>17657</v>
      </c>
      <c r="C479" s="26" t="n">
        <v>19</v>
      </c>
      <c r="D479" s="26" t="s">
        <v>17658</v>
      </c>
    </row>
    <row r="480" customFormat="false" ht="15" hidden="false" customHeight="false" outlineLevel="0" collapsed="false">
      <c r="A480" s="26" t="s">
        <v>201</v>
      </c>
      <c r="B480" s="26" t="s">
        <v>17659</v>
      </c>
      <c r="C480" s="26" t="n">
        <v>14</v>
      </c>
      <c r="D480" s="26" t="s">
        <v>17660</v>
      </c>
    </row>
    <row r="481" customFormat="false" ht="15" hidden="false" customHeight="false" outlineLevel="0" collapsed="false">
      <c r="A481" s="26" t="s">
        <v>137</v>
      </c>
      <c r="B481" s="26" t="s">
        <v>17661</v>
      </c>
      <c r="C481" s="26" t="n">
        <v>13</v>
      </c>
      <c r="D481" s="26" t="s">
        <v>17662</v>
      </c>
    </row>
    <row r="482" customFormat="false" ht="15" hidden="false" customHeight="false" outlineLevel="0" collapsed="false">
      <c r="A482" s="26" t="s">
        <v>165</v>
      </c>
      <c r="B482" s="26" t="s">
        <v>17641</v>
      </c>
      <c r="C482" s="26" t="n">
        <v>13</v>
      </c>
      <c r="D482" s="26" t="s">
        <v>17663</v>
      </c>
    </row>
    <row r="483" customFormat="false" ht="15" hidden="false" customHeight="false" outlineLevel="0" collapsed="false">
      <c r="A483" s="26" t="s">
        <v>82</v>
      </c>
      <c r="B483" s="26" t="s">
        <v>17664</v>
      </c>
      <c r="C483" s="26" t="n">
        <v>11</v>
      </c>
      <c r="D483" s="26" t="s">
        <v>17665</v>
      </c>
    </row>
    <row r="484" customFormat="false" ht="15" hidden="false" customHeight="false" outlineLevel="0" collapsed="false">
      <c r="A484" s="26" t="s">
        <v>186</v>
      </c>
      <c r="B484" s="26" t="s">
        <v>17393</v>
      </c>
      <c r="C484" s="26" t="n">
        <v>9</v>
      </c>
      <c r="D484" s="26" t="s">
        <v>17666</v>
      </c>
    </row>
    <row r="486" customFormat="false" ht="15" hidden="false" customHeight="false" outlineLevel="0" collapsed="false">
      <c r="A486" s="25" t="s">
        <v>17321</v>
      </c>
    </row>
    <row r="487" customFormat="false" ht="15" hidden="false" customHeight="false" outlineLevel="0" collapsed="false">
      <c r="A487" s="24" t="s">
        <v>17322</v>
      </c>
      <c r="B487" s="24" t="s">
        <v>17307</v>
      </c>
      <c r="C487" s="24" t="s">
        <v>16909</v>
      </c>
      <c r="D487" s="24" t="s">
        <v>17308</v>
      </c>
      <c r="E487" s="28"/>
    </row>
    <row r="488" customFormat="false" ht="15" hidden="false" customHeight="false" outlineLevel="0" collapsed="false">
      <c r="A488" s="26" t="s">
        <v>95</v>
      </c>
      <c r="B488" s="26" t="s">
        <v>17667</v>
      </c>
      <c r="C488" s="26" t="n">
        <v>29</v>
      </c>
      <c r="D488" s="26" t="s">
        <v>17668</v>
      </c>
    </row>
    <row r="489" customFormat="false" ht="15" hidden="false" customHeight="false" outlineLevel="0" collapsed="false">
      <c r="A489" s="26" t="s">
        <v>85</v>
      </c>
      <c r="B489" s="26" t="s">
        <v>17323</v>
      </c>
      <c r="C489" s="26" t="n">
        <v>22</v>
      </c>
      <c r="D489" s="26" t="s">
        <v>17669</v>
      </c>
    </row>
    <row r="490" customFormat="false" ht="15" hidden="false" customHeight="false" outlineLevel="0" collapsed="false">
      <c r="A490" s="26" t="s">
        <v>93</v>
      </c>
      <c r="B490" s="26" t="s">
        <v>17419</v>
      </c>
      <c r="C490" s="26" t="n">
        <v>21</v>
      </c>
      <c r="D490" s="26" t="s">
        <v>17670</v>
      </c>
    </row>
    <row r="491" customFormat="false" ht="15" hidden="false" customHeight="false" outlineLevel="0" collapsed="false">
      <c r="A491" s="26" t="s">
        <v>116</v>
      </c>
      <c r="B491" s="26" t="s">
        <v>17671</v>
      </c>
      <c r="C491" s="26" t="n">
        <v>20</v>
      </c>
      <c r="D491" s="26" t="s">
        <v>17672</v>
      </c>
    </row>
    <row r="492" customFormat="false" ht="15" hidden="false" customHeight="false" outlineLevel="0" collapsed="false">
      <c r="A492" s="26" t="s">
        <v>114</v>
      </c>
      <c r="B492" s="26" t="s">
        <v>17490</v>
      </c>
      <c r="C492" s="26" t="n">
        <v>19</v>
      </c>
      <c r="D492" s="26" t="s">
        <v>17673</v>
      </c>
    </row>
    <row r="493" customFormat="false" ht="15" hidden="false" customHeight="false" outlineLevel="0" collapsed="false">
      <c r="A493" s="26" t="s">
        <v>89</v>
      </c>
      <c r="B493" s="26" t="s">
        <v>17674</v>
      </c>
      <c r="C493" s="26" t="n">
        <v>16</v>
      </c>
      <c r="D493" s="26" t="s">
        <v>17675</v>
      </c>
    </row>
    <row r="496" customFormat="false" ht="17.35" hidden="false" customHeight="false" outlineLevel="0" collapsed="false">
      <c r="A496" s="45" t="s">
        <v>17676</v>
      </c>
      <c r="B496" s="46"/>
      <c r="C496" s="46"/>
      <c r="D496" s="46"/>
      <c r="E496" s="46"/>
    </row>
    <row r="497" customFormat="false" ht="15" hidden="false" customHeight="false" outlineLevel="0" collapsed="false">
      <c r="A497" s="31" t="s">
        <v>17677</v>
      </c>
    </row>
    <row r="498" customFormat="false" ht="15" hidden="false" customHeight="false" outlineLevel="0" collapsed="false">
      <c r="A498" s="23" t="s">
        <v>17283</v>
      </c>
    </row>
    <row r="499" customFormat="false" ht="15" hidden="false" customHeight="false" outlineLevel="0" collapsed="false">
      <c r="A499" s="24" t="s">
        <v>17284</v>
      </c>
      <c r="B499" s="24" t="s">
        <v>17285</v>
      </c>
      <c r="C499" s="24" t="s">
        <v>16909</v>
      </c>
      <c r="D499" s="24" t="s">
        <v>15438</v>
      </c>
      <c r="E499" s="28"/>
    </row>
    <row r="500" customFormat="false" ht="15" hidden="false" customHeight="false" outlineLevel="0" collapsed="false">
      <c r="A500" s="32" t="s">
        <v>127</v>
      </c>
      <c r="B500" s="32" t="s">
        <v>130</v>
      </c>
      <c r="C500" s="26" t="n">
        <v>10</v>
      </c>
      <c r="D500" s="27" t="n">
        <v>0.5</v>
      </c>
    </row>
    <row r="501" customFormat="false" ht="15" hidden="false" customHeight="false" outlineLevel="0" collapsed="false">
      <c r="A501" s="32" t="s">
        <v>17473</v>
      </c>
      <c r="B501" s="32" t="s">
        <v>204</v>
      </c>
      <c r="C501" s="26" t="n">
        <v>8</v>
      </c>
      <c r="D501" s="27" t="n">
        <v>0.5</v>
      </c>
    </row>
    <row r="502" customFormat="false" ht="15" hidden="false" customHeight="false" outlineLevel="0" collapsed="false">
      <c r="A502" s="32" t="s">
        <v>82</v>
      </c>
      <c r="B502" s="32" t="s">
        <v>17289</v>
      </c>
      <c r="C502" s="26" t="n">
        <v>6</v>
      </c>
      <c r="D502" s="27" t="n">
        <v>0.833333333333333</v>
      </c>
    </row>
    <row r="503" customFormat="false" ht="15" hidden="false" customHeight="false" outlineLevel="0" collapsed="false">
      <c r="A503" s="32" t="s">
        <v>177</v>
      </c>
      <c r="B503" s="32" t="s">
        <v>17375</v>
      </c>
      <c r="C503" s="26" t="n">
        <v>6</v>
      </c>
      <c r="D503" s="27" t="n">
        <v>0.5</v>
      </c>
    </row>
    <row r="504" customFormat="false" ht="15" hidden="false" customHeight="false" outlineLevel="0" collapsed="false">
      <c r="A504" s="32" t="s">
        <v>137</v>
      </c>
      <c r="B504" s="32" t="s">
        <v>17290</v>
      </c>
      <c r="C504" s="26" t="n">
        <v>6</v>
      </c>
      <c r="D504" s="27" t="n">
        <v>0.333333333333333</v>
      </c>
    </row>
    <row r="505" customFormat="false" ht="15" hidden="false" customHeight="false" outlineLevel="0" collapsed="false">
      <c r="A505" s="32" t="s">
        <v>17288</v>
      </c>
      <c r="B505" s="32" t="s">
        <v>204</v>
      </c>
      <c r="C505" s="26" t="n">
        <v>6</v>
      </c>
      <c r="D505" s="27" t="n">
        <v>0.166666666666667</v>
      </c>
    </row>
    <row r="506" customFormat="false" ht="15" hidden="false" customHeight="false" outlineLevel="0" collapsed="false">
      <c r="A506" s="32" t="s">
        <v>115</v>
      </c>
      <c r="B506" s="32" t="s">
        <v>17290</v>
      </c>
      <c r="C506" s="26" t="n">
        <v>4</v>
      </c>
      <c r="D506" s="27" t="n">
        <v>0.5</v>
      </c>
    </row>
    <row r="507" customFormat="false" ht="15" hidden="false" customHeight="false" outlineLevel="0" collapsed="false">
      <c r="A507" s="32" t="s">
        <v>306</v>
      </c>
      <c r="B507" s="32" t="s">
        <v>17439</v>
      </c>
      <c r="C507" s="26" t="n">
        <v>4</v>
      </c>
      <c r="D507" s="27" t="n">
        <v>0.5</v>
      </c>
    </row>
    <row r="509" customFormat="false" ht="15" hidden="false" customHeight="false" outlineLevel="0" collapsed="false">
      <c r="A509" s="23" t="s">
        <v>17293</v>
      </c>
    </row>
    <row r="510" customFormat="false" ht="39.75" hidden="false" customHeight="true" outlineLevel="0" collapsed="false">
      <c r="A510" s="42" t="s">
        <v>17678</v>
      </c>
      <c r="B510" s="42"/>
      <c r="C510" s="42"/>
      <c r="D510" s="42"/>
      <c r="E510" s="42"/>
    </row>
    <row r="511" customFormat="false" ht="54.75" hidden="false" customHeight="true" outlineLevel="0" collapsed="false">
      <c r="A511" s="42" t="s">
        <v>17295</v>
      </c>
      <c r="B511" s="42"/>
      <c r="C511" s="42"/>
      <c r="D511" s="42"/>
      <c r="E511" s="42"/>
    </row>
    <row r="512" customFormat="false" ht="15" hidden="false" customHeight="false" outlineLevel="0" collapsed="false">
      <c r="A512" s="25" t="s">
        <v>17296</v>
      </c>
    </row>
    <row r="513" customFormat="false" ht="15" hidden="false" customHeight="false" outlineLevel="0" collapsed="false">
      <c r="A513" s="24" t="s">
        <v>17297</v>
      </c>
      <c r="B513" s="24" t="s">
        <v>17298</v>
      </c>
      <c r="C513" s="24" t="s">
        <v>17299</v>
      </c>
      <c r="D513" s="28"/>
      <c r="E513" s="28"/>
    </row>
    <row r="514" customFormat="false" ht="64.9" hidden="false" customHeight="false" outlineLevel="0" collapsed="false">
      <c r="A514" s="26" t="s">
        <v>16871</v>
      </c>
      <c r="B514" s="32" t="s">
        <v>17679</v>
      </c>
      <c r="C514" s="32" t="s">
        <v>17680</v>
      </c>
    </row>
    <row r="515" customFormat="false" ht="52.2" hidden="false" customHeight="false" outlineLevel="0" collapsed="false">
      <c r="A515" s="26" t="s">
        <v>16872</v>
      </c>
      <c r="B515" s="32" t="s">
        <v>17681</v>
      </c>
      <c r="C515" s="32" t="s">
        <v>17682</v>
      </c>
    </row>
    <row r="516" customFormat="false" ht="52.2" hidden="false" customHeight="false" outlineLevel="0" collapsed="false">
      <c r="A516" s="26" t="s">
        <v>16873</v>
      </c>
      <c r="B516" s="32" t="s">
        <v>17683</v>
      </c>
      <c r="C516" s="32" t="s">
        <v>17684</v>
      </c>
    </row>
    <row r="518" customFormat="false" ht="15" hidden="false" customHeight="false" outlineLevel="0" collapsed="false">
      <c r="A518" s="25" t="s">
        <v>17306</v>
      </c>
    </row>
    <row r="519" customFormat="false" ht="15" hidden="false" customHeight="false" outlineLevel="0" collapsed="false">
      <c r="A519" s="24" t="s">
        <v>17260</v>
      </c>
      <c r="B519" s="24" t="s">
        <v>17307</v>
      </c>
      <c r="C519" s="24" t="s">
        <v>16909</v>
      </c>
      <c r="D519" s="24" t="s">
        <v>17308</v>
      </c>
      <c r="E519" s="28"/>
    </row>
    <row r="520" customFormat="false" ht="15" hidden="false" customHeight="false" outlineLevel="0" collapsed="false">
      <c r="A520" s="26" t="s">
        <v>201</v>
      </c>
      <c r="B520" s="26" t="s">
        <v>17685</v>
      </c>
      <c r="C520" s="26" t="n">
        <v>14</v>
      </c>
      <c r="D520" s="26" t="s">
        <v>17686</v>
      </c>
    </row>
    <row r="521" customFormat="false" ht="15" hidden="false" customHeight="false" outlineLevel="0" collapsed="false">
      <c r="A521" s="26" t="s">
        <v>111</v>
      </c>
      <c r="B521" s="26" t="s">
        <v>17687</v>
      </c>
      <c r="C521" s="26" t="n">
        <v>11</v>
      </c>
      <c r="D521" s="26" t="s">
        <v>17688</v>
      </c>
    </row>
    <row r="522" customFormat="false" ht="15" hidden="false" customHeight="false" outlineLevel="0" collapsed="false">
      <c r="A522" s="26" t="s">
        <v>127</v>
      </c>
      <c r="B522" s="26" t="s">
        <v>17689</v>
      </c>
      <c r="C522" s="26" t="n">
        <v>11</v>
      </c>
      <c r="D522" s="26" t="s">
        <v>17690</v>
      </c>
    </row>
    <row r="523" customFormat="false" ht="15" hidden="false" customHeight="false" outlineLevel="0" collapsed="false">
      <c r="A523" s="26" t="s">
        <v>82</v>
      </c>
      <c r="B523" s="26" t="s">
        <v>17691</v>
      </c>
      <c r="C523" s="26" t="n">
        <v>10</v>
      </c>
      <c r="D523" s="26" t="s">
        <v>17692</v>
      </c>
    </row>
    <row r="524" customFormat="false" ht="15" hidden="false" customHeight="false" outlineLevel="0" collapsed="false">
      <c r="A524" s="26" t="s">
        <v>177</v>
      </c>
      <c r="B524" s="26" t="s">
        <v>17693</v>
      </c>
      <c r="C524" s="26" t="n">
        <v>9</v>
      </c>
      <c r="D524" s="26" t="s">
        <v>17694</v>
      </c>
    </row>
    <row r="525" customFormat="false" ht="15" hidden="false" customHeight="false" outlineLevel="0" collapsed="false">
      <c r="A525" s="26" t="s">
        <v>203</v>
      </c>
      <c r="B525" s="26" t="s">
        <v>17397</v>
      </c>
      <c r="C525" s="26" t="n">
        <v>7</v>
      </c>
      <c r="D525" s="26" t="s">
        <v>17695</v>
      </c>
    </row>
    <row r="527" customFormat="false" ht="15" hidden="false" customHeight="false" outlineLevel="0" collapsed="false">
      <c r="A527" s="25" t="s">
        <v>17321</v>
      </c>
    </row>
    <row r="528" customFormat="false" ht="15" hidden="false" customHeight="false" outlineLevel="0" collapsed="false">
      <c r="A528" s="24" t="s">
        <v>17322</v>
      </c>
      <c r="B528" s="24" t="s">
        <v>17307</v>
      </c>
      <c r="C528" s="24" t="s">
        <v>16909</v>
      </c>
      <c r="D528" s="24" t="s">
        <v>17308</v>
      </c>
      <c r="E528" s="28"/>
    </row>
    <row r="529" customFormat="false" ht="15" hidden="false" customHeight="false" outlineLevel="0" collapsed="false">
      <c r="A529" s="26" t="s">
        <v>95</v>
      </c>
      <c r="B529" s="26" t="s">
        <v>17696</v>
      </c>
      <c r="C529" s="26" t="n">
        <v>17</v>
      </c>
      <c r="D529" s="26" t="s">
        <v>17697</v>
      </c>
    </row>
    <row r="530" customFormat="false" ht="15" hidden="false" customHeight="false" outlineLevel="0" collapsed="false">
      <c r="A530" s="26" t="s">
        <v>85</v>
      </c>
      <c r="B530" s="26" t="s">
        <v>17516</v>
      </c>
      <c r="C530" s="26" t="n">
        <v>14</v>
      </c>
      <c r="D530" s="26" t="s">
        <v>17698</v>
      </c>
    </row>
    <row r="531" customFormat="false" ht="15" hidden="false" customHeight="false" outlineLevel="0" collapsed="false">
      <c r="A531" s="26" t="s">
        <v>93</v>
      </c>
      <c r="B531" s="26" t="s">
        <v>17699</v>
      </c>
      <c r="C531" s="26" t="n">
        <v>14</v>
      </c>
      <c r="D531" s="26" t="s">
        <v>17700</v>
      </c>
    </row>
    <row r="532" customFormat="false" ht="15" hidden="false" customHeight="false" outlineLevel="0" collapsed="false">
      <c r="A532" s="26" t="s">
        <v>89</v>
      </c>
      <c r="B532" s="26" t="s">
        <v>17699</v>
      </c>
      <c r="C532" s="26" t="n">
        <v>14</v>
      </c>
      <c r="D532" s="26" t="s">
        <v>17700</v>
      </c>
    </row>
    <row r="533" customFormat="false" ht="15" hidden="false" customHeight="false" outlineLevel="0" collapsed="false">
      <c r="A533" s="26" t="s">
        <v>204</v>
      </c>
      <c r="B533" s="26" t="s">
        <v>17701</v>
      </c>
      <c r="C533" s="26" t="n">
        <v>14</v>
      </c>
      <c r="D533" s="26" t="s">
        <v>17702</v>
      </c>
    </row>
    <row r="534" customFormat="false" ht="15" hidden="false" customHeight="false" outlineLevel="0" collapsed="false">
      <c r="A534" s="26" t="s">
        <v>130</v>
      </c>
      <c r="B534" s="26" t="s">
        <v>17703</v>
      </c>
      <c r="C534" s="26" t="n">
        <v>13</v>
      </c>
      <c r="D534" s="26" t="s">
        <v>17704</v>
      </c>
    </row>
    <row r="537" customFormat="false" ht="17.35" hidden="false" customHeight="false" outlineLevel="0" collapsed="false">
      <c r="A537" s="45" t="s">
        <v>17705</v>
      </c>
      <c r="B537" s="46"/>
      <c r="C537" s="46"/>
      <c r="D537" s="46"/>
      <c r="E537" s="46"/>
    </row>
    <row r="538" customFormat="false" ht="15" hidden="false" customHeight="false" outlineLevel="0" collapsed="false">
      <c r="A538" s="31" t="s">
        <v>17706</v>
      </c>
    </row>
    <row r="539" customFormat="false" ht="15" hidden="false" customHeight="false" outlineLevel="0" collapsed="false">
      <c r="A539" s="23" t="s">
        <v>17283</v>
      </c>
    </row>
    <row r="540" customFormat="false" ht="15" hidden="false" customHeight="false" outlineLevel="0" collapsed="false">
      <c r="A540" s="24" t="s">
        <v>17284</v>
      </c>
      <c r="B540" s="24" t="s">
        <v>17285</v>
      </c>
      <c r="C540" s="24" t="s">
        <v>16909</v>
      </c>
      <c r="D540" s="24" t="s">
        <v>15438</v>
      </c>
      <c r="E540" s="28"/>
    </row>
    <row r="541" customFormat="false" ht="15" hidden="false" customHeight="false" outlineLevel="0" collapsed="false">
      <c r="A541" s="32" t="s">
        <v>137</v>
      </c>
      <c r="B541" s="32" t="s">
        <v>17290</v>
      </c>
      <c r="C541" s="26" t="n">
        <v>17</v>
      </c>
      <c r="D541" s="27" t="n">
        <v>0.647058823529412</v>
      </c>
    </row>
    <row r="542" customFormat="false" ht="15" hidden="false" customHeight="false" outlineLevel="0" collapsed="false">
      <c r="A542" s="32" t="s">
        <v>177</v>
      </c>
      <c r="B542" s="32" t="s">
        <v>17375</v>
      </c>
      <c r="C542" s="26" t="n">
        <v>9</v>
      </c>
      <c r="D542" s="27" t="n">
        <v>0.555555555555556</v>
      </c>
    </row>
    <row r="543" customFormat="false" ht="15" hidden="false" customHeight="false" outlineLevel="0" collapsed="false">
      <c r="A543" s="32" t="s">
        <v>306</v>
      </c>
      <c r="B543" s="32" t="s">
        <v>17439</v>
      </c>
      <c r="C543" s="26" t="n">
        <v>8</v>
      </c>
      <c r="D543" s="27" t="n">
        <v>0.5</v>
      </c>
    </row>
    <row r="544" customFormat="false" ht="15" hidden="false" customHeight="false" outlineLevel="0" collapsed="false">
      <c r="A544" s="32" t="s">
        <v>17288</v>
      </c>
      <c r="B544" s="32" t="s">
        <v>204</v>
      </c>
      <c r="C544" s="26" t="n">
        <v>8</v>
      </c>
      <c r="D544" s="27" t="n">
        <v>0.375</v>
      </c>
    </row>
    <row r="545" customFormat="false" ht="15" hidden="false" customHeight="false" outlineLevel="0" collapsed="false">
      <c r="A545" s="32" t="s">
        <v>90</v>
      </c>
      <c r="B545" s="32" t="s">
        <v>17338</v>
      </c>
      <c r="C545" s="26" t="n">
        <v>7</v>
      </c>
      <c r="D545" s="27" t="n">
        <v>0.857142857142857</v>
      </c>
    </row>
    <row r="546" customFormat="false" ht="15" hidden="false" customHeight="false" outlineLevel="0" collapsed="false">
      <c r="A546" s="32" t="s">
        <v>17292</v>
      </c>
      <c r="B546" s="32" t="s">
        <v>93</v>
      </c>
      <c r="C546" s="26" t="n">
        <v>7</v>
      </c>
      <c r="D546" s="27" t="n">
        <v>0.428571428571429</v>
      </c>
    </row>
    <row r="547" customFormat="false" ht="15" hidden="false" customHeight="false" outlineLevel="0" collapsed="false">
      <c r="A547" s="32" t="s">
        <v>17286</v>
      </c>
      <c r="B547" s="32" t="s">
        <v>17287</v>
      </c>
      <c r="C547" s="26" t="n">
        <v>7</v>
      </c>
      <c r="D547" s="27" t="n">
        <v>0.428571428571429</v>
      </c>
    </row>
    <row r="548" customFormat="false" ht="15" hidden="false" customHeight="false" outlineLevel="0" collapsed="false">
      <c r="A548" s="32" t="s">
        <v>115</v>
      </c>
      <c r="B548" s="32" t="s">
        <v>17290</v>
      </c>
      <c r="C548" s="26" t="n">
        <v>6</v>
      </c>
      <c r="D548" s="27" t="n">
        <v>0</v>
      </c>
    </row>
    <row r="550" customFormat="false" ht="15" hidden="false" customHeight="false" outlineLevel="0" collapsed="false">
      <c r="A550" s="23" t="s">
        <v>17293</v>
      </c>
    </row>
    <row r="551" customFormat="false" ht="39.75" hidden="false" customHeight="true" outlineLevel="0" collapsed="false">
      <c r="A551" s="42" t="s">
        <v>17707</v>
      </c>
      <c r="B551" s="42"/>
      <c r="C551" s="42"/>
      <c r="D551" s="42"/>
      <c r="E551" s="42"/>
    </row>
    <row r="552" customFormat="false" ht="54.75" hidden="false" customHeight="true" outlineLevel="0" collapsed="false">
      <c r="A552" s="42" t="s">
        <v>17295</v>
      </c>
      <c r="B552" s="42"/>
      <c r="C552" s="42"/>
      <c r="D552" s="42"/>
      <c r="E552" s="42"/>
    </row>
    <row r="553" customFormat="false" ht="15" hidden="false" customHeight="false" outlineLevel="0" collapsed="false">
      <c r="A553" s="25" t="s">
        <v>17296</v>
      </c>
    </row>
    <row r="554" customFormat="false" ht="15" hidden="false" customHeight="false" outlineLevel="0" collapsed="false">
      <c r="A554" s="24" t="s">
        <v>17297</v>
      </c>
      <c r="B554" s="24" t="s">
        <v>17298</v>
      </c>
      <c r="C554" s="24" t="s">
        <v>17299</v>
      </c>
      <c r="D554" s="28"/>
      <c r="E554" s="28"/>
    </row>
    <row r="555" customFormat="false" ht="52.2" hidden="false" customHeight="false" outlineLevel="0" collapsed="false">
      <c r="A555" s="26" t="s">
        <v>16871</v>
      </c>
      <c r="B555" s="32" t="s">
        <v>17708</v>
      </c>
      <c r="C555" s="32" t="s">
        <v>17709</v>
      </c>
    </row>
    <row r="556" customFormat="false" ht="64.9" hidden="false" customHeight="false" outlineLevel="0" collapsed="false">
      <c r="A556" s="26" t="s">
        <v>16872</v>
      </c>
      <c r="B556" s="32" t="s">
        <v>17710</v>
      </c>
      <c r="C556" s="32" t="s">
        <v>17711</v>
      </c>
    </row>
    <row r="557" customFormat="false" ht="52.2" hidden="false" customHeight="false" outlineLevel="0" collapsed="false">
      <c r="A557" s="26" t="s">
        <v>16873</v>
      </c>
      <c r="B557" s="32" t="s">
        <v>17712</v>
      </c>
      <c r="C557" s="32" t="s">
        <v>17713</v>
      </c>
    </row>
    <row r="559" customFormat="false" ht="15" hidden="false" customHeight="false" outlineLevel="0" collapsed="false">
      <c r="A559" s="25" t="s">
        <v>17306</v>
      </c>
    </row>
    <row r="560" customFormat="false" ht="15" hidden="false" customHeight="false" outlineLevel="0" collapsed="false">
      <c r="A560" s="24" t="s">
        <v>17260</v>
      </c>
      <c r="B560" s="24" t="s">
        <v>17307</v>
      </c>
      <c r="C560" s="24" t="s">
        <v>16909</v>
      </c>
      <c r="D560" s="24" t="s">
        <v>17308</v>
      </c>
      <c r="E560" s="28"/>
    </row>
    <row r="561" customFormat="false" ht="15" hidden="false" customHeight="false" outlineLevel="0" collapsed="false">
      <c r="A561" s="26" t="s">
        <v>137</v>
      </c>
      <c r="B561" s="26" t="s">
        <v>17714</v>
      </c>
      <c r="C561" s="26" t="n">
        <v>19</v>
      </c>
      <c r="D561" s="26" t="s">
        <v>17715</v>
      </c>
    </row>
    <row r="562" customFormat="false" ht="15" hidden="false" customHeight="false" outlineLevel="0" collapsed="false">
      <c r="A562" s="26" t="s">
        <v>111</v>
      </c>
      <c r="B562" s="26" t="s">
        <v>17327</v>
      </c>
      <c r="C562" s="26" t="n">
        <v>18</v>
      </c>
      <c r="D562" s="26" t="s">
        <v>17716</v>
      </c>
    </row>
    <row r="563" customFormat="false" ht="15" hidden="false" customHeight="false" outlineLevel="0" collapsed="false">
      <c r="A563" s="26" t="s">
        <v>115</v>
      </c>
      <c r="B563" s="26" t="s">
        <v>17717</v>
      </c>
      <c r="C563" s="26" t="n">
        <v>16</v>
      </c>
      <c r="D563" s="26" t="s">
        <v>17718</v>
      </c>
    </row>
    <row r="564" customFormat="false" ht="15" hidden="false" customHeight="false" outlineLevel="0" collapsed="false">
      <c r="A564" s="26" t="s">
        <v>90</v>
      </c>
      <c r="B564" s="26" t="s">
        <v>17492</v>
      </c>
      <c r="C564" s="26" t="n">
        <v>15</v>
      </c>
      <c r="D564" s="26" t="s">
        <v>17719</v>
      </c>
    </row>
    <row r="565" customFormat="false" ht="15" hidden="false" customHeight="false" outlineLevel="0" collapsed="false">
      <c r="A565" s="26" t="s">
        <v>186</v>
      </c>
      <c r="B565" s="26" t="s">
        <v>17720</v>
      </c>
      <c r="C565" s="26" t="n">
        <v>15</v>
      </c>
      <c r="D565" s="26" t="s">
        <v>17721</v>
      </c>
    </row>
    <row r="566" customFormat="false" ht="15" hidden="false" customHeight="false" outlineLevel="0" collapsed="false">
      <c r="A566" s="26" t="s">
        <v>201</v>
      </c>
      <c r="B566" s="26" t="s">
        <v>17701</v>
      </c>
      <c r="C566" s="26" t="n">
        <v>14</v>
      </c>
      <c r="D566" s="26" t="s">
        <v>17722</v>
      </c>
    </row>
    <row r="568" customFormat="false" ht="15" hidden="false" customHeight="false" outlineLevel="0" collapsed="false">
      <c r="A568" s="25" t="s">
        <v>17321</v>
      </c>
    </row>
    <row r="569" customFormat="false" ht="15" hidden="false" customHeight="false" outlineLevel="0" collapsed="false">
      <c r="A569" s="24" t="s">
        <v>17322</v>
      </c>
      <c r="B569" s="24" t="s">
        <v>17307</v>
      </c>
      <c r="C569" s="24" t="s">
        <v>16909</v>
      </c>
      <c r="D569" s="24" t="s">
        <v>17308</v>
      </c>
      <c r="E569" s="28"/>
    </row>
    <row r="570" customFormat="false" ht="15" hidden="false" customHeight="false" outlineLevel="0" collapsed="false">
      <c r="A570" s="26" t="s">
        <v>95</v>
      </c>
      <c r="B570" s="26" t="s">
        <v>17723</v>
      </c>
      <c r="C570" s="26" t="n">
        <v>36</v>
      </c>
      <c r="D570" s="26" t="s">
        <v>17724</v>
      </c>
    </row>
    <row r="571" customFormat="false" ht="15" hidden="false" customHeight="false" outlineLevel="0" collapsed="false">
      <c r="A571" s="26" t="s">
        <v>114</v>
      </c>
      <c r="B571" s="26" t="s">
        <v>17725</v>
      </c>
      <c r="C571" s="26" t="n">
        <v>35</v>
      </c>
      <c r="D571" s="26" t="s">
        <v>17726</v>
      </c>
    </row>
    <row r="572" customFormat="false" ht="15" hidden="false" customHeight="false" outlineLevel="0" collapsed="false">
      <c r="A572" s="26" t="s">
        <v>93</v>
      </c>
      <c r="B572" s="26" t="s">
        <v>17727</v>
      </c>
      <c r="C572" s="26" t="n">
        <v>33</v>
      </c>
      <c r="D572" s="26" t="s">
        <v>17728</v>
      </c>
    </row>
    <row r="573" customFormat="false" ht="15" hidden="false" customHeight="false" outlineLevel="0" collapsed="false">
      <c r="A573" s="26" t="s">
        <v>116</v>
      </c>
      <c r="B573" s="26" t="s">
        <v>17729</v>
      </c>
      <c r="C573" s="26" t="n">
        <v>30</v>
      </c>
      <c r="D573" s="26" t="s">
        <v>17730</v>
      </c>
    </row>
    <row r="574" customFormat="false" ht="15" hidden="false" customHeight="false" outlineLevel="0" collapsed="false">
      <c r="A574" s="26" t="s">
        <v>85</v>
      </c>
      <c r="B574" s="26" t="s">
        <v>17731</v>
      </c>
      <c r="C574" s="26" t="n">
        <v>22</v>
      </c>
      <c r="D574" s="26" t="s">
        <v>17732</v>
      </c>
    </row>
    <row r="575" customFormat="false" ht="15" hidden="false" customHeight="false" outlineLevel="0" collapsed="false">
      <c r="A575" s="26" t="s">
        <v>89</v>
      </c>
      <c r="B575" s="26" t="s">
        <v>17733</v>
      </c>
      <c r="C575" s="26" t="n">
        <v>21</v>
      </c>
      <c r="D575" s="26" t="s">
        <v>17734</v>
      </c>
    </row>
    <row r="578" customFormat="false" ht="17.35" hidden="false" customHeight="false" outlineLevel="0" collapsed="false">
      <c r="A578" s="45" t="s">
        <v>17735</v>
      </c>
      <c r="B578" s="46"/>
      <c r="C578" s="46"/>
      <c r="D578" s="46"/>
      <c r="E578" s="46"/>
    </row>
    <row r="579" customFormat="false" ht="15" hidden="false" customHeight="false" outlineLevel="0" collapsed="false">
      <c r="A579" s="31" t="s">
        <v>17507</v>
      </c>
    </row>
    <row r="580" customFormat="false" ht="15" hidden="false" customHeight="false" outlineLevel="0" collapsed="false">
      <c r="A580" s="23" t="s">
        <v>17283</v>
      </c>
    </row>
    <row r="581" customFormat="false" ht="15" hidden="false" customHeight="false" outlineLevel="0" collapsed="false">
      <c r="A581" s="24" t="s">
        <v>17284</v>
      </c>
      <c r="B581" s="24" t="s">
        <v>17285</v>
      </c>
      <c r="C581" s="24" t="s">
        <v>16909</v>
      </c>
      <c r="D581" s="24" t="s">
        <v>15438</v>
      </c>
      <c r="E581" s="28"/>
    </row>
    <row r="582" customFormat="false" ht="15" hidden="false" customHeight="false" outlineLevel="0" collapsed="false">
      <c r="A582" s="32" t="s">
        <v>17288</v>
      </c>
      <c r="B582" s="32" t="s">
        <v>204</v>
      </c>
      <c r="C582" s="26" t="n">
        <v>5</v>
      </c>
      <c r="D582" s="27" t="n">
        <v>0.8</v>
      </c>
    </row>
    <row r="583" customFormat="false" ht="15" hidden="false" customHeight="false" outlineLevel="0" collapsed="false">
      <c r="A583" s="32" t="s">
        <v>137</v>
      </c>
      <c r="B583" s="32" t="s">
        <v>17290</v>
      </c>
      <c r="C583" s="26" t="n">
        <v>4</v>
      </c>
      <c r="D583" s="27" t="n">
        <v>0.25</v>
      </c>
    </row>
    <row r="584" customFormat="false" ht="15" hidden="false" customHeight="false" outlineLevel="0" collapsed="false">
      <c r="A584" s="32" t="s">
        <v>17292</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17286</v>
      </c>
      <c r="B586" s="32" t="s">
        <v>17287</v>
      </c>
      <c r="C586" s="26" t="n">
        <v>2</v>
      </c>
      <c r="D586" s="27" t="n">
        <v>1</v>
      </c>
    </row>
    <row r="587" customFormat="false" ht="15" hidden="false" customHeight="false" outlineLevel="0" collapsed="false">
      <c r="A587" s="32" t="s">
        <v>17288</v>
      </c>
      <c r="B587" s="32" t="s">
        <v>89</v>
      </c>
      <c r="C587" s="26" t="n">
        <v>2</v>
      </c>
      <c r="D587" s="27" t="n">
        <v>0.5</v>
      </c>
    </row>
    <row r="588" customFormat="false" ht="15" hidden="false" customHeight="false" outlineLevel="0" collapsed="false">
      <c r="A588" s="32" t="s">
        <v>17292</v>
      </c>
      <c r="B588" s="32" t="s">
        <v>17375</v>
      </c>
      <c r="C588" s="26" t="n">
        <v>2</v>
      </c>
      <c r="D588" s="27" t="n">
        <v>0.5</v>
      </c>
    </row>
    <row r="589" customFormat="false" ht="15" hidden="false" customHeight="false" outlineLevel="0" collapsed="false">
      <c r="A589" s="32" t="s">
        <v>17473</v>
      </c>
      <c r="B589" s="32" t="s">
        <v>204</v>
      </c>
      <c r="C589" s="26" t="n">
        <v>2</v>
      </c>
      <c r="D589" s="27" t="n">
        <v>0.5</v>
      </c>
    </row>
    <row r="591" customFormat="false" ht="15" hidden="false" customHeight="false" outlineLevel="0" collapsed="false">
      <c r="A591" s="23" t="s">
        <v>17293</v>
      </c>
    </row>
    <row r="592" customFormat="false" ht="39.75" hidden="false" customHeight="true" outlineLevel="0" collapsed="false">
      <c r="A592" s="42" t="s">
        <v>17736</v>
      </c>
      <c r="B592" s="42"/>
      <c r="C592" s="42"/>
      <c r="D592" s="42"/>
      <c r="E592" s="42"/>
    </row>
    <row r="593" customFormat="false" ht="54.75" hidden="false" customHeight="true" outlineLevel="0" collapsed="false">
      <c r="A593" s="42" t="s">
        <v>17295</v>
      </c>
      <c r="B593" s="42"/>
      <c r="C593" s="42"/>
      <c r="D593" s="42"/>
      <c r="E593" s="42"/>
    </row>
    <row r="594" customFormat="false" ht="15" hidden="false" customHeight="false" outlineLevel="0" collapsed="false">
      <c r="A594" s="25" t="s">
        <v>17296</v>
      </c>
    </row>
    <row r="595" customFormat="false" ht="15" hidden="false" customHeight="false" outlineLevel="0" collapsed="false">
      <c r="A595" s="24" t="s">
        <v>17297</v>
      </c>
      <c r="B595" s="24" t="s">
        <v>17298</v>
      </c>
      <c r="C595" s="24" t="s">
        <v>17299</v>
      </c>
      <c r="D595" s="28"/>
      <c r="E595" s="28"/>
    </row>
    <row r="596" customFormat="false" ht="64.9" hidden="false" customHeight="false" outlineLevel="0" collapsed="false">
      <c r="A596" s="26" t="s">
        <v>16871</v>
      </c>
      <c r="B596" s="32" t="s">
        <v>17737</v>
      </c>
      <c r="C596" s="32" t="s">
        <v>17738</v>
      </c>
    </row>
    <row r="597" customFormat="false" ht="64.9" hidden="false" customHeight="false" outlineLevel="0" collapsed="false">
      <c r="A597" s="26" t="s">
        <v>16872</v>
      </c>
      <c r="B597" s="32" t="s">
        <v>17739</v>
      </c>
      <c r="C597" s="32" t="s">
        <v>17740</v>
      </c>
    </row>
    <row r="598" customFormat="false" ht="52.2" hidden="false" customHeight="false" outlineLevel="0" collapsed="false">
      <c r="A598" s="26" t="s">
        <v>16873</v>
      </c>
      <c r="B598" s="32" t="s">
        <v>17741</v>
      </c>
      <c r="C598" s="32" t="s">
        <v>17742</v>
      </c>
    </row>
    <row r="600" customFormat="false" ht="15" hidden="false" customHeight="false" outlineLevel="0" collapsed="false">
      <c r="A600" s="25" t="s">
        <v>17306</v>
      </c>
    </row>
    <row r="601" customFormat="false" ht="15" hidden="false" customHeight="false" outlineLevel="0" collapsed="false">
      <c r="A601" s="24" t="s">
        <v>17260</v>
      </c>
      <c r="B601" s="24" t="s">
        <v>17307</v>
      </c>
      <c r="C601" s="24" t="s">
        <v>16909</v>
      </c>
      <c r="D601" s="24" t="s">
        <v>17308</v>
      </c>
      <c r="E601" s="28"/>
    </row>
    <row r="602" customFormat="false" ht="15" hidden="false" customHeight="false" outlineLevel="0" collapsed="false">
      <c r="A602" s="26" t="s">
        <v>201</v>
      </c>
      <c r="B602" s="26" t="s">
        <v>17689</v>
      </c>
      <c r="C602" s="26" t="n">
        <v>11</v>
      </c>
      <c r="D602" s="26" t="s">
        <v>17743</v>
      </c>
    </row>
    <row r="603" customFormat="false" ht="15" hidden="false" customHeight="false" outlineLevel="0" collapsed="false">
      <c r="A603" s="26" t="s">
        <v>203</v>
      </c>
      <c r="B603" s="26" t="s">
        <v>17744</v>
      </c>
      <c r="C603" s="26" t="n">
        <v>8</v>
      </c>
      <c r="D603" s="26" t="s">
        <v>17745</v>
      </c>
    </row>
    <row r="604" customFormat="false" ht="15" hidden="false" customHeight="false" outlineLevel="0" collapsed="false">
      <c r="A604" s="26" t="s">
        <v>111</v>
      </c>
      <c r="B604" s="26" t="s">
        <v>17746</v>
      </c>
      <c r="C604" s="26" t="n">
        <v>7</v>
      </c>
      <c r="D604" s="26" t="s">
        <v>17747</v>
      </c>
    </row>
    <row r="605" customFormat="false" ht="15" hidden="false" customHeight="false" outlineLevel="0" collapsed="false">
      <c r="A605" s="26" t="s">
        <v>137</v>
      </c>
      <c r="B605" s="26" t="s">
        <v>17399</v>
      </c>
      <c r="C605" s="26" t="n">
        <v>6</v>
      </c>
      <c r="D605" s="26" t="s">
        <v>17748</v>
      </c>
    </row>
    <row r="606" customFormat="false" ht="15" hidden="false" customHeight="false" outlineLevel="0" collapsed="false">
      <c r="A606" s="26" t="s">
        <v>90</v>
      </c>
      <c r="B606" s="26" t="s">
        <v>17749</v>
      </c>
      <c r="C606" s="26" t="n">
        <v>6</v>
      </c>
      <c r="D606" s="26" t="s">
        <v>17750</v>
      </c>
    </row>
    <row r="607" customFormat="false" ht="15" hidden="false" customHeight="false" outlineLevel="0" collapsed="false">
      <c r="A607" s="26" t="s">
        <v>92</v>
      </c>
      <c r="B607" s="26" t="s">
        <v>17751</v>
      </c>
      <c r="C607" s="26" t="n">
        <v>5</v>
      </c>
      <c r="D607" s="26" t="s">
        <v>17752</v>
      </c>
    </row>
    <row r="609" customFormat="false" ht="15" hidden="false" customHeight="false" outlineLevel="0" collapsed="false">
      <c r="A609" s="25" t="s">
        <v>17321</v>
      </c>
    </row>
    <row r="610" customFormat="false" ht="15" hidden="false" customHeight="false" outlineLevel="0" collapsed="false">
      <c r="A610" s="24" t="s">
        <v>17322</v>
      </c>
      <c r="B610" s="24" t="s">
        <v>17307</v>
      </c>
      <c r="C610" s="24" t="s">
        <v>16909</v>
      </c>
      <c r="D610" s="24" t="s">
        <v>17308</v>
      </c>
      <c r="E610" s="28"/>
    </row>
    <row r="611" customFormat="false" ht="15" hidden="false" customHeight="false" outlineLevel="0" collapsed="false">
      <c r="A611" s="26" t="s">
        <v>95</v>
      </c>
      <c r="B611" s="26" t="s">
        <v>17753</v>
      </c>
      <c r="C611" s="26" t="n">
        <v>10</v>
      </c>
      <c r="D611" s="26" t="s">
        <v>17754</v>
      </c>
    </row>
    <row r="612" customFormat="false" ht="15" hidden="false" customHeight="false" outlineLevel="0" collapsed="false">
      <c r="A612" s="26" t="s">
        <v>114</v>
      </c>
      <c r="B612" s="26" t="s">
        <v>17636</v>
      </c>
      <c r="C612" s="26" t="n">
        <v>9</v>
      </c>
      <c r="D612" s="26" t="s">
        <v>17637</v>
      </c>
    </row>
    <row r="613" customFormat="false" ht="15" hidden="false" customHeight="false" outlineLevel="0" collapsed="false">
      <c r="A613" s="26" t="s">
        <v>204</v>
      </c>
      <c r="B613" s="26" t="s">
        <v>17636</v>
      </c>
      <c r="C613" s="26" t="n">
        <v>9</v>
      </c>
      <c r="D613" s="26" t="s">
        <v>17755</v>
      </c>
    </row>
    <row r="614" customFormat="false" ht="15" hidden="false" customHeight="false" outlineLevel="0" collapsed="false">
      <c r="A614" s="26" t="s">
        <v>89</v>
      </c>
      <c r="B614" s="26" t="s">
        <v>17744</v>
      </c>
      <c r="C614" s="26" t="n">
        <v>8</v>
      </c>
      <c r="D614" s="26" t="s">
        <v>17756</v>
      </c>
    </row>
    <row r="615" customFormat="false" ht="15" hidden="false" customHeight="false" outlineLevel="0" collapsed="false">
      <c r="A615" s="26" t="s">
        <v>93</v>
      </c>
      <c r="B615" s="26" t="s">
        <v>17757</v>
      </c>
      <c r="C615" s="26" t="n">
        <v>7</v>
      </c>
      <c r="D615" s="26" t="s">
        <v>17758</v>
      </c>
    </row>
    <row r="616" customFormat="false" ht="15" hidden="false" customHeight="false" outlineLevel="0" collapsed="false">
      <c r="A616" s="26" t="s">
        <v>116</v>
      </c>
      <c r="B616" s="26" t="s">
        <v>17759</v>
      </c>
      <c r="C616" s="26" t="n">
        <v>6</v>
      </c>
      <c r="D616" s="26" t="s">
        <v>17760</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17761</v>
      </c>
    </row>
    <row r="2" customFormat="false" ht="69.75" hidden="false" customHeight="true" outlineLevel="0" collapsed="false">
      <c r="A2" s="42" t="s">
        <v>17762</v>
      </c>
      <c r="B2" s="42"/>
      <c r="C2" s="42"/>
      <c r="D2" s="42"/>
    </row>
    <row r="4" customFormat="false" ht="17.35" hidden="false" customHeight="false" outlineLevel="0" collapsed="false">
      <c r="A4" s="43" t="s">
        <v>17281</v>
      </c>
      <c r="B4" s="44"/>
      <c r="C4" s="44"/>
      <c r="D4" s="44"/>
    </row>
    <row r="5" customFormat="false" ht="15" hidden="false" customHeight="false" outlineLevel="0" collapsed="false">
      <c r="A5" s="31" t="s">
        <v>17763</v>
      </c>
    </row>
    <row r="6" customFormat="false" ht="15" hidden="false" customHeight="false" outlineLevel="0" collapsed="false">
      <c r="A6" s="23" t="s">
        <v>17764</v>
      </c>
    </row>
    <row r="7" customFormat="false" ht="15" hidden="false" customHeight="false" outlineLevel="0" collapsed="false">
      <c r="A7" s="24" t="s">
        <v>17260</v>
      </c>
      <c r="B7" s="24" t="s">
        <v>16909</v>
      </c>
      <c r="C7" s="24" t="s">
        <v>15438</v>
      </c>
      <c r="D7" s="28"/>
    </row>
    <row r="8" customFormat="false" ht="15" hidden="false" customHeight="false" outlineLevel="0" collapsed="false">
      <c r="A8" s="25" t="s">
        <v>17765</v>
      </c>
      <c r="B8" s="26" t="n">
        <v>14</v>
      </c>
      <c r="C8" s="27" t="n">
        <v>0.428571428571429</v>
      </c>
    </row>
    <row r="9" customFormat="false" ht="15" hidden="false" customHeight="false" outlineLevel="0" collapsed="false">
      <c r="A9" s="25" t="s">
        <v>17766</v>
      </c>
      <c r="B9" s="26" t="n">
        <v>14</v>
      </c>
      <c r="C9" s="27" t="n">
        <v>0.642857142857143</v>
      </c>
    </row>
    <row r="10" customFormat="false" ht="15" hidden="false" customHeight="false" outlineLevel="0" collapsed="false">
      <c r="A10" s="25" t="s">
        <v>17261</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17264</v>
      </c>
    </row>
    <row r="15" customFormat="false" ht="15" hidden="false" customHeight="false" outlineLevel="0" collapsed="false">
      <c r="A15" s="23" t="s">
        <v>17767</v>
      </c>
    </row>
    <row r="16" customFormat="false" ht="15" hidden="false" customHeight="false" outlineLevel="0" collapsed="false">
      <c r="A16" s="24" t="s">
        <v>17267</v>
      </c>
      <c r="B16" s="24" t="s">
        <v>17768</v>
      </c>
      <c r="C16" s="24" t="s">
        <v>17269</v>
      </c>
      <c r="D16" s="28"/>
    </row>
    <row r="17" customFormat="false" ht="15" hidden="false" customHeight="false" outlineLevel="0" collapsed="false">
      <c r="A17" s="26" t="s">
        <v>17769</v>
      </c>
    </row>
    <row r="19" customFormat="false" ht="15" hidden="false" customHeight="false" outlineLevel="0" collapsed="false">
      <c r="A19" s="23" t="s">
        <v>17770</v>
      </c>
    </row>
    <row r="20" customFormat="false" ht="23.85" hidden="false" customHeight="false" outlineLevel="0" collapsed="false">
      <c r="A20" s="31" t="s">
        <v>17771</v>
      </c>
    </row>
    <row r="21" customFormat="false" ht="15" hidden="false" customHeight="false" outlineLevel="0" collapsed="false">
      <c r="A21" s="24" t="s">
        <v>17258</v>
      </c>
      <c r="B21" s="24" t="s">
        <v>16909</v>
      </c>
      <c r="C21" s="24" t="s">
        <v>17269</v>
      </c>
      <c r="D21" s="28"/>
    </row>
    <row r="22" customFormat="false" ht="26.85" hidden="false" customHeight="false" outlineLevel="0" collapsed="false">
      <c r="A22" s="32" t="s">
        <v>1881</v>
      </c>
      <c r="B22" s="26" t="n">
        <v>3</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2111</v>
      </c>
      <c r="B24" s="26" t="n">
        <v>3</v>
      </c>
      <c r="C24" s="27" t="n">
        <v>1</v>
      </c>
    </row>
    <row r="25" customFormat="false" ht="26.85" hidden="false" customHeight="false" outlineLevel="0" collapsed="false">
      <c r="A25" s="32" t="s">
        <v>3125</v>
      </c>
      <c r="B25" s="26" t="n">
        <v>3</v>
      </c>
      <c r="C25" s="27" t="n">
        <v>1</v>
      </c>
    </row>
    <row r="26" customFormat="false" ht="15" hidden="false" customHeight="false" outlineLevel="0" collapsed="false">
      <c r="A26" s="32" t="s">
        <v>2767</v>
      </c>
      <c r="B26" s="26" t="n">
        <v>6</v>
      </c>
      <c r="C26" s="27" t="n">
        <v>0.833333333333333</v>
      </c>
    </row>
    <row r="27" customFormat="false" ht="26.85" hidden="false" customHeight="false" outlineLevel="0" collapsed="false">
      <c r="A27" s="32" t="s">
        <v>889</v>
      </c>
      <c r="B27" s="26" t="n">
        <v>5</v>
      </c>
      <c r="C27" s="27" t="n">
        <v>0.8</v>
      </c>
    </row>
    <row r="29" customFormat="false" ht="15" hidden="false" customHeight="false" outlineLevel="0" collapsed="false">
      <c r="A29" s="25" t="s">
        <v>17772</v>
      </c>
    </row>
    <row r="30" customFormat="false" ht="15" hidden="false" customHeight="false" outlineLevel="0" collapsed="false">
      <c r="A30" s="26" t="s">
        <v>17773</v>
      </c>
    </row>
    <row r="33" customFormat="false" ht="17.35" hidden="false" customHeight="false" outlineLevel="0" collapsed="false">
      <c r="A33" s="43" t="s">
        <v>17335</v>
      </c>
      <c r="B33" s="44"/>
      <c r="C33" s="44"/>
      <c r="D33" s="44"/>
    </row>
    <row r="34" customFormat="false" ht="15" hidden="false" customHeight="false" outlineLevel="0" collapsed="false">
      <c r="A34" s="31" t="s">
        <v>17774</v>
      </c>
    </row>
    <row r="35" customFormat="false" ht="15" hidden="false" customHeight="false" outlineLevel="0" collapsed="false">
      <c r="A35" s="23" t="s">
        <v>17764</v>
      </c>
    </row>
    <row r="36" customFormat="false" ht="15" hidden="false" customHeight="false" outlineLevel="0" collapsed="false">
      <c r="A36" s="24" t="s">
        <v>17260</v>
      </c>
      <c r="B36" s="24" t="s">
        <v>16909</v>
      </c>
      <c r="C36" s="24" t="s">
        <v>15438</v>
      </c>
      <c r="D36" s="28"/>
    </row>
    <row r="37" customFormat="false" ht="15" hidden="false" customHeight="false" outlineLevel="0" collapsed="false">
      <c r="A37" s="25" t="s">
        <v>17261</v>
      </c>
      <c r="B37" s="26" t="n">
        <v>32</v>
      </c>
      <c r="C37" s="27" t="n">
        <v>0.59375</v>
      </c>
    </row>
    <row r="38" customFormat="false" ht="15" hidden="false" customHeight="false" outlineLevel="0" collapsed="false">
      <c r="A38" s="25" t="s">
        <v>17263</v>
      </c>
      <c r="B38" s="26" t="n">
        <v>31</v>
      </c>
      <c r="C38" s="27" t="n">
        <v>0.67741935483871</v>
      </c>
    </row>
    <row r="39" customFormat="false" ht="15" hidden="false" customHeight="false" outlineLevel="0" collapsed="false">
      <c r="A39" s="25" t="s">
        <v>17765</v>
      </c>
      <c r="B39" s="26" t="n">
        <v>30</v>
      </c>
      <c r="C39" s="27" t="n">
        <v>0.466666666666667</v>
      </c>
    </row>
    <row r="40" customFormat="false" ht="15" hidden="false" customHeight="false" outlineLevel="0" collapsed="false">
      <c r="A40" s="26" t="s">
        <v>177</v>
      </c>
      <c r="B40" s="26" t="n">
        <v>28</v>
      </c>
      <c r="C40" s="27" t="n">
        <v>0.5</v>
      </c>
    </row>
    <row r="41" customFormat="false" ht="15" hidden="false" customHeight="false" outlineLevel="0" collapsed="false">
      <c r="A41" s="26" t="s">
        <v>115</v>
      </c>
      <c r="B41" s="26" t="n">
        <v>25</v>
      </c>
      <c r="C41" s="27" t="n">
        <v>0.48</v>
      </c>
    </row>
    <row r="42" customFormat="false" ht="15" hidden="false" customHeight="false" outlineLevel="0" collapsed="false">
      <c r="A42" s="26" t="s">
        <v>90</v>
      </c>
      <c r="B42" s="26" t="n">
        <v>21</v>
      </c>
      <c r="C42" s="27" t="n">
        <v>0.619047619047619</v>
      </c>
    </row>
    <row r="43" customFormat="false" ht="15" hidden="false" customHeight="false" outlineLevel="0" collapsed="false">
      <c r="A43" s="22" t="s">
        <v>17264</v>
      </c>
    </row>
    <row r="44" customFormat="false" ht="15" hidden="false" customHeight="false" outlineLevel="0" collapsed="false">
      <c r="A44" s="23" t="s">
        <v>17767</v>
      </c>
    </row>
    <row r="45" customFormat="false" ht="15" hidden="false" customHeight="false" outlineLevel="0" collapsed="false">
      <c r="A45" s="24" t="s">
        <v>17267</v>
      </c>
      <c r="B45" s="24" t="s">
        <v>17768</v>
      </c>
      <c r="C45" s="24" t="s">
        <v>17269</v>
      </c>
      <c r="D45" s="28"/>
    </row>
    <row r="46" customFormat="false" ht="15" hidden="false" customHeight="false" outlineLevel="0" collapsed="false">
      <c r="A46" s="37" t="s">
        <v>787</v>
      </c>
      <c r="B46" s="39" t="n">
        <v>4</v>
      </c>
      <c r="C46" s="40" t="n">
        <v>1</v>
      </c>
    </row>
    <row r="47" customFormat="false" ht="26.85" hidden="false" customHeight="false" outlineLevel="0" collapsed="false">
      <c r="A47" s="37" t="s">
        <v>217</v>
      </c>
      <c r="B47" s="39" t="n">
        <v>4</v>
      </c>
      <c r="C47" s="40" t="n">
        <v>0.75</v>
      </c>
    </row>
    <row r="48" customFormat="false" ht="15" hidden="false" customHeight="false" outlineLevel="0" collapsed="false">
      <c r="A48" s="37" t="s">
        <v>155</v>
      </c>
      <c r="B48" s="39" t="n">
        <v>6</v>
      </c>
      <c r="C48" s="40" t="n">
        <v>0.666666666666667</v>
      </c>
    </row>
    <row r="49" customFormat="false" ht="26.85" hidden="false" customHeight="false" outlineLevel="0" collapsed="false">
      <c r="A49" s="37" t="s">
        <v>668</v>
      </c>
      <c r="B49" s="39" t="n">
        <v>6</v>
      </c>
      <c r="C49" s="40" t="n">
        <v>0.666666666666667</v>
      </c>
    </row>
    <row r="50" customFormat="false" ht="15" hidden="false" customHeight="false" outlineLevel="0" collapsed="false">
      <c r="A50" s="37" t="s">
        <v>1014</v>
      </c>
      <c r="B50" s="39" t="n">
        <v>3</v>
      </c>
      <c r="C50" s="40" t="n">
        <v>0.666666666666667</v>
      </c>
    </row>
    <row r="51" customFormat="false" ht="15" hidden="false" customHeight="false" outlineLevel="0" collapsed="false">
      <c r="A51" s="37" t="s">
        <v>363</v>
      </c>
      <c r="B51" s="39" t="n">
        <v>3</v>
      </c>
      <c r="C51" s="40" t="n">
        <v>0.666666666666667</v>
      </c>
    </row>
    <row r="52" customFormat="false" ht="26.85" hidden="false" customHeight="false" outlineLevel="0" collapsed="false">
      <c r="A52" s="37" t="s">
        <v>134</v>
      </c>
      <c r="B52" s="39" t="n">
        <v>8</v>
      </c>
      <c r="C52" s="40" t="n">
        <v>0.625</v>
      </c>
    </row>
    <row r="53" customFormat="false" ht="15" hidden="false" customHeight="false" outlineLevel="0" collapsed="false">
      <c r="A53" s="32" t="s">
        <v>368</v>
      </c>
      <c r="B53" s="26" t="n">
        <v>6</v>
      </c>
      <c r="C53" s="27" t="n">
        <v>0.5</v>
      </c>
    </row>
    <row r="55" customFormat="false" ht="15" hidden="false" customHeight="false" outlineLevel="0" collapsed="false">
      <c r="A55" s="23" t="s">
        <v>17770</v>
      </c>
    </row>
    <row r="56" customFormat="false" ht="23.85" hidden="false" customHeight="false" outlineLevel="0" collapsed="false">
      <c r="A56" s="31" t="s">
        <v>17775</v>
      </c>
    </row>
    <row r="57" customFormat="false" ht="15" hidden="false" customHeight="false" outlineLevel="0" collapsed="false">
      <c r="A57" s="24" t="s">
        <v>17258</v>
      </c>
      <c r="B57" s="24" t="s">
        <v>16909</v>
      </c>
      <c r="C57" s="24" t="s">
        <v>17269</v>
      </c>
      <c r="D57" s="28"/>
    </row>
    <row r="58" customFormat="false" ht="26.85" hidden="false" customHeight="false" outlineLevel="0" collapsed="false">
      <c r="A58" s="32" t="s">
        <v>1881</v>
      </c>
      <c r="B58" s="26" t="n">
        <v>3</v>
      </c>
      <c r="C58" s="27" t="n">
        <v>1</v>
      </c>
    </row>
    <row r="59" customFormat="false" ht="15" hidden="false" customHeight="false" outlineLevel="0" collapsed="false">
      <c r="A59" s="32" t="s">
        <v>2259</v>
      </c>
      <c r="B59" s="26" t="n">
        <v>3</v>
      </c>
      <c r="C59" s="27" t="n">
        <v>1</v>
      </c>
    </row>
    <row r="60" customFormat="false" ht="15" hidden="false" customHeight="false" outlineLevel="0" collapsed="false">
      <c r="A60" s="32" t="s">
        <v>2932</v>
      </c>
      <c r="B60" s="26" t="n">
        <v>3</v>
      </c>
      <c r="C60" s="27" t="n">
        <v>1</v>
      </c>
    </row>
    <row r="61" customFormat="false" ht="26.85" hidden="false" customHeight="false" outlineLevel="0" collapsed="false">
      <c r="A61" s="32" t="s">
        <v>1023</v>
      </c>
      <c r="B61" s="26" t="n">
        <v>3</v>
      </c>
      <c r="C61" s="27" t="n">
        <v>1</v>
      </c>
    </row>
    <row r="62" customFormat="false" ht="26.85" hidden="false" customHeight="false" outlineLevel="0" collapsed="false">
      <c r="A62" s="32" t="s">
        <v>1111</v>
      </c>
      <c r="B62" s="26" t="n">
        <v>6</v>
      </c>
      <c r="C62" s="27" t="n">
        <v>0.833333333333333</v>
      </c>
    </row>
    <row r="63" customFormat="false" ht="26.85" hidden="false" customHeight="false" outlineLevel="0" collapsed="false">
      <c r="A63" s="32" t="s">
        <v>1083</v>
      </c>
      <c r="B63" s="26" t="n">
        <v>5</v>
      </c>
      <c r="C63" s="27" t="n">
        <v>0.8</v>
      </c>
    </row>
    <row r="65" customFormat="false" ht="15" hidden="false" customHeight="false" outlineLevel="0" collapsed="false">
      <c r="A65" s="25" t="s">
        <v>17772</v>
      </c>
    </row>
    <row r="66" customFormat="false" ht="15" hidden="false" customHeight="false" outlineLevel="0" collapsed="false">
      <c r="A66" s="26" t="s">
        <v>17773</v>
      </c>
    </row>
    <row r="69" customFormat="false" ht="17.35" hidden="false" customHeight="false" outlineLevel="0" collapsed="false">
      <c r="A69" s="43" t="s">
        <v>17372</v>
      </c>
      <c r="B69" s="44"/>
      <c r="C69" s="44"/>
      <c r="D69" s="44"/>
    </row>
    <row r="70" customFormat="false" ht="15" hidden="false" customHeight="false" outlineLevel="0" collapsed="false">
      <c r="A70" s="31" t="s">
        <v>17776</v>
      </c>
    </row>
    <row r="71" customFormat="false" ht="15" hidden="false" customHeight="false" outlineLevel="0" collapsed="false">
      <c r="A71" s="23" t="s">
        <v>17764</v>
      </c>
    </row>
    <row r="72" customFormat="false" ht="15" hidden="false" customHeight="false" outlineLevel="0" collapsed="false">
      <c r="A72" s="24" t="s">
        <v>17260</v>
      </c>
      <c r="B72" s="24" t="s">
        <v>16909</v>
      </c>
      <c r="C72" s="24" t="s">
        <v>15438</v>
      </c>
      <c r="D72" s="28"/>
    </row>
    <row r="73" customFormat="false" ht="15" hidden="false" customHeight="false" outlineLevel="0" collapsed="false">
      <c r="A73" s="25" t="s">
        <v>17777</v>
      </c>
      <c r="B73" s="26" t="n">
        <v>6</v>
      </c>
      <c r="C73" s="27" t="n">
        <v>0.833333333333333</v>
      </c>
    </row>
    <row r="74" customFormat="false" ht="15" hidden="false" customHeight="false" outlineLevel="0" collapsed="false">
      <c r="A74" s="25" t="s">
        <v>17778</v>
      </c>
      <c r="B74" s="26" t="n">
        <v>5</v>
      </c>
      <c r="C74" s="27" t="n">
        <v>0.4</v>
      </c>
    </row>
    <row r="75" customFormat="false" ht="15" hidden="false" customHeight="false" outlineLevel="0" collapsed="false">
      <c r="A75" s="25" t="s">
        <v>17765</v>
      </c>
      <c r="B75" s="26" t="n">
        <v>5</v>
      </c>
      <c r="C75" s="27" t="n">
        <v>0.4</v>
      </c>
    </row>
    <row r="76" customFormat="false" ht="15" hidden="false" customHeight="false" outlineLevel="0" collapsed="false">
      <c r="A76" s="26" t="s">
        <v>165</v>
      </c>
      <c r="B76" s="26" t="n">
        <v>5</v>
      </c>
      <c r="C76" s="27" t="n">
        <v>0.2</v>
      </c>
    </row>
    <row r="77" customFormat="false" ht="15" hidden="false" customHeight="false" outlineLevel="0" collapsed="false">
      <c r="A77" s="26" t="s">
        <v>110</v>
      </c>
      <c r="B77" s="26" t="n">
        <v>4</v>
      </c>
      <c r="C77" s="27" t="n">
        <v>0.5</v>
      </c>
    </row>
    <row r="78" customFormat="false" ht="15" hidden="false" customHeight="false" outlineLevel="0" collapsed="false">
      <c r="A78" s="26" t="s">
        <v>82</v>
      </c>
      <c r="B78" s="26" t="n">
        <v>4</v>
      </c>
      <c r="C78" s="27" t="n">
        <v>0.25</v>
      </c>
    </row>
    <row r="79" customFormat="false" ht="15" hidden="false" customHeight="false" outlineLevel="0" collapsed="false">
      <c r="A79" s="22" t="s">
        <v>17264</v>
      </c>
    </row>
    <row r="80" customFormat="false" ht="15" hidden="false" customHeight="false" outlineLevel="0" collapsed="false">
      <c r="A80" s="23" t="s">
        <v>17767</v>
      </c>
    </row>
    <row r="81" customFormat="false" ht="15" hidden="false" customHeight="false" outlineLevel="0" collapsed="false">
      <c r="A81" s="24" t="s">
        <v>17267</v>
      </c>
      <c r="B81" s="24" t="s">
        <v>17768</v>
      </c>
      <c r="C81" s="24" t="s">
        <v>17269</v>
      </c>
      <c r="D81" s="28"/>
    </row>
    <row r="82" customFormat="false" ht="26.85" hidden="false" customHeight="false" outlineLevel="0" collapsed="false">
      <c r="A82" s="37" t="s">
        <v>296</v>
      </c>
      <c r="B82" s="39" t="n">
        <v>4</v>
      </c>
      <c r="C82" s="40" t="n">
        <v>0.75</v>
      </c>
    </row>
    <row r="84" customFormat="false" ht="15" hidden="false" customHeight="false" outlineLevel="0" collapsed="false">
      <c r="A84" s="23" t="s">
        <v>17770</v>
      </c>
    </row>
    <row r="85" customFormat="false" ht="23.85" hidden="false" customHeight="false" outlineLevel="0" collapsed="false">
      <c r="A85" s="31" t="s">
        <v>17779</v>
      </c>
    </row>
    <row r="86" customFormat="false" ht="15" hidden="false" customHeight="false" outlineLevel="0" collapsed="false">
      <c r="A86" s="24" t="s">
        <v>17258</v>
      </c>
      <c r="B86" s="24" t="s">
        <v>16909</v>
      </c>
      <c r="C86" s="24" t="s">
        <v>17269</v>
      </c>
      <c r="D86" s="28"/>
    </row>
    <row r="87" customFormat="false" ht="26.85" hidden="false" customHeight="false" outlineLevel="0" collapsed="false">
      <c r="A87" s="32" t="s">
        <v>1690</v>
      </c>
      <c r="B87" s="26" t="n">
        <v>4</v>
      </c>
      <c r="C87" s="27" t="n">
        <v>1</v>
      </c>
    </row>
    <row r="88" customFormat="false" ht="15" hidden="false" customHeight="false" outlineLevel="0" collapsed="false">
      <c r="A88" s="32" t="s">
        <v>1762</v>
      </c>
      <c r="B88" s="26" t="n">
        <v>4</v>
      </c>
      <c r="C88" s="27" t="n">
        <v>1</v>
      </c>
    </row>
    <row r="89" customFormat="false" ht="15" hidden="false" customHeight="false" outlineLevel="0" collapsed="false">
      <c r="A89" s="32" t="s">
        <v>1036</v>
      </c>
      <c r="B89" s="26" t="n">
        <v>3</v>
      </c>
      <c r="C89" s="27" t="n">
        <v>1</v>
      </c>
    </row>
    <row r="90" customFormat="false" ht="26.85" hidden="false" customHeight="false" outlineLevel="0" collapsed="false">
      <c r="A90" s="32" t="s">
        <v>1881</v>
      </c>
      <c r="B90" s="26" t="n">
        <v>3</v>
      </c>
      <c r="C90" s="27" t="n">
        <v>1</v>
      </c>
    </row>
    <row r="91" customFormat="false" ht="15" hidden="false" customHeight="false" outlineLevel="0" collapsed="false">
      <c r="A91" s="32" t="s">
        <v>2956</v>
      </c>
      <c r="B91" s="26" t="n">
        <v>3</v>
      </c>
      <c r="C91" s="27" t="n">
        <v>1</v>
      </c>
    </row>
    <row r="92" customFormat="false" ht="15" hidden="false" customHeight="false" outlineLevel="0" collapsed="false">
      <c r="A92" s="32" t="s">
        <v>321</v>
      </c>
      <c r="B92" s="26" t="n">
        <v>10</v>
      </c>
      <c r="C92" s="27" t="n">
        <v>0.9</v>
      </c>
    </row>
    <row r="94" customFormat="false" ht="15" hidden="false" customHeight="false" outlineLevel="0" collapsed="false">
      <c r="A94" s="25" t="s">
        <v>17772</v>
      </c>
    </row>
    <row r="95" customFormat="false" ht="15" hidden="false" customHeight="false" outlineLevel="0" collapsed="false">
      <c r="A95" s="26" t="s">
        <v>17773</v>
      </c>
    </row>
    <row r="98" customFormat="false" ht="17.35" hidden="false" customHeight="false" outlineLevel="0" collapsed="false">
      <c r="A98" s="43" t="s">
        <v>17404</v>
      </c>
      <c r="B98" s="44"/>
      <c r="C98" s="44"/>
      <c r="D98" s="44"/>
    </row>
    <row r="99" customFormat="false" ht="15" hidden="false" customHeight="false" outlineLevel="0" collapsed="false">
      <c r="A99" s="31" t="s">
        <v>17780</v>
      </c>
    </row>
    <row r="100" customFormat="false" ht="15" hidden="false" customHeight="false" outlineLevel="0" collapsed="false">
      <c r="A100" s="23" t="s">
        <v>17764</v>
      </c>
    </row>
    <row r="101" customFormat="false" ht="15" hidden="false" customHeight="false" outlineLevel="0" collapsed="false">
      <c r="A101" s="24" t="s">
        <v>17260</v>
      </c>
      <c r="B101" s="24" t="s">
        <v>16909</v>
      </c>
      <c r="C101" s="24" t="s">
        <v>15438</v>
      </c>
      <c r="D101" s="28"/>
    </row>
    <row r="102" customFormat="false" ht="15" hidden="false" customHeight="false" outlineLevel="0" collapsed="false">
      <c r="A102" s="25" t="s">
        <v>17263</v>
      </c>
      <c r="B102" s="26" t="n">
        <v>38</v>
      </c>
      <c r="C102" s="27" t="n">
        <v>0.710526315789474</v>
      </c>
    </row>
    <row r="103" customFormat="false" ht="15" hidden="false" customHeight="false" outlineLevel="0" collapsed="false">
      <c r="A103" s="25" t="s">
        <v>17261</v>
      </c>
      <c r="B103" s="26" t="n">
        <v>37</v>
      </c>
      <c r="C103" s="27" t="n">
        <v>0.72972972972973</v>
      </c>
    </row>
    <row r="104" customFormat="false" ht="15" hidden="false" customHeight="false" outlineLevel="0" collapsed="false">
      <c r="A104" s="25" t="s">
        <v>17765</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17264</v>
      </c>
    </row>
    <row r="109" customFormat="false" ht="15" hidden="false" customHeight="false" outlineLevel="0" collapsed="false">
      <c r="A109" s="23" t="s">
        <v>17767</v>
      </c>
    </row>
    <row r="110" customFormat="false" ht="15" hidden="false" customHeight="false" outlineLevel="0" collapsed="false">
      <c r="A110" s="24" t="s">
        <v>17267</v>
      </c>
      <c r="B110" s="24" t="s">
        <v>17768</v>
      </c>
      <c r="C110" s="24" t="s">
        <v>17269</v>
      </c>
      <c r="D110" s="28"/>
    </row>
    <row r="111" customFormat="false" ht="15" hidden="false" customHeight="false" outlineLevel="0" collapsed="false">
      <c r="A111" s="37" t="s">
        <v>776</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1338</v>
      </c>
      <c r="B113" s="26" t="n">
        <v>5</v>
      </c>
      <c r="C113" s="27" t="n">
        <v>0.4</v>
      </c>
    </row>
    <row r="114" customFormat="false" ht="26.85" hidden="false" customHeight="false" outlineLevel="0" collapsed="false">
      <c r="A114" s="32" t="s">
        <v>429</v>
      </c>
      <c r="B114" s="26" t="n">
        <v>3</v>
      </c>
      <c r="C114" s="27" t="n">
        <v>0.333333333333333</v>
      </c>
    </row>
    <row r="115" customFormat="false" ht="15" hidden="false" customHeight="false" outlineLevel="0" collapsed="false">
      <c r="A115" s="32" t="s">
        <v>1858</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5108</v>
      </c>
      <c r="B117" s="26" t="n">
        <v>3</v>
      </c>
      <c r="C117" s="27" t="n">
        <v>0.333333333333333</v>
      </c>
    </row>
    <row r="118" customFormat="false" ht="26.85" hidden="false" customHeight="false" outlineLevel="0" collapsed="false">
      <c r="A118" s="32" t="s">
        <v>603</v>
      </c>
      <c r="B118" s="26" t="n">
        <v>7</v>
      </c>
      <c r="C118" s="27" t="n">
        <v>0.285714285714286</v>
      </c>
    </row>
    <row r="120" customFormat="false" ht="15" hidden="false" customHeight="false" outlineLevel="0" collapsed="false">
      <c r="A120" s="23" t="s">
        <v>17770</v>
      </c>
    </row>
    <row r="121" customFormat="false" ht="23.85" hidden="false" customHeight="false" outlineLevel="0" collapsed="false">
      <c r="A121" s="31" t="s">
        <v>17781</v>
      </c>
    </row>
    <row r="122" customFormat="false" ht="15" hidden="false" customHeight="false" outlineLevel="0" collapsed="false">
      <c r="A122" s="24" t="s">
        <v>17258</v>
      </c>
      <c r="B122" s="24" t="s">
        <v>16909</v>
      </c>
      <c r="C122" s="24" t="s">
        <v>17269</v>
      </c>
      <c r="D122" s="28"/>
    </row>
    <row r="123" customFormat="false" ht="26.85" hidden="false" customHeight="false" outlineLevel="0" collapsed="false">
      <c r="A123" s="32" t="s">
        <v>1881</v>
      </c>
      <c r="B123" s="26" t="n">
        <v>3</v>
      </c>
      <c r="C123" s="27" t="n">
        <v>1</v>
      </c>
    </row>
    <row r="124" customFormat="false" ht="15" hidden="false" customHeight="false" outlineLevel="0" collapsed="false">
      <c r="A124" s="32" t="s">
        <v>2259</v>
      </c>
      <c r="B124" s="26" t="n">
        <v>3</v>
      </c>
      <c r="C124" s="27" t="n">
        <v>1</v>
      </c>
    </row>
    <row r="125" customFormat="false" ht="15" hidden="false" customHeight="false" outlineLevel="0" collapsed="false">
      <c r="A125" s="32" t="s">
        <v>2932</v>
      </c>
      <c r="B125" s="26" t="n">
        <v>3</v>
      </c>
      <c r="C125" s="27" t="n">
        <v>1</v>
      </c>
    </row>
    <row r="126" customFormat="false" ht="26.85" hidden="false" customHeight="false" outlineLevel="0" collapsed="false">
      <c r="A126" s="32" t="s">
        <v>1023</v>
      </c>
      <c r="B126" s="26" t="n">
        <v>3</v>
      </c>
      <c r="C126" s="27" t="n">
        <v>1</v>
      </c>
    </row>
    <row r="127" customFormat="false" ht="26.85" hidden="false" customHeight="false" outlineLevel="0" collapsed="false">
      <c r="A127" s="32" t="s">
        <v>1111</v>
      </c>
      <c r="B127" s="26" t="n">
        <v>6</v>
      </c>
      <c r="C127" s="27" t="n">
        <v>0.833333333333333</v>
      </c>
    </row>
    <row r="128" customFormat="false" ht="26.85" hidden="false" customHeight="false" outlineLevel="0" collapsed="false">
      <c r="A128" s="32" t="s">
        <v>1083</v>
      </c>
      <c r="B128" s="26" t="n">
        <v>5</v>
      </c>
      <c r="C128" s="27" t="n">
        <v>0.8</v>
      </c>
    </row>
    <row r="130" customFormat="false" ht="15" hidden="false" customHeight="false" outlineLevel="0" collapsed="false">
      <c r="A130" s="25" t="s">
        <v>17772</v>
      </c>
    </row>
    <row r="131" customFormat="false" ht="15" hidden="false" customHeight="false" outlineLevel="0" collapsed="false">
      <c r="A131" s="26" t="s">
        <v>17773</v>
      </c>
    </row>
    <row r="134" customFormat="false" ht="17.35" hidden="false" customHeight="false" outlineLevel="0" collapsed="false">
      <c r="A134" s="43" t="s">
        <v>17437</v>
      </c>
      <c r="B134" s="44"/>
      <c r="C134" s="44"/>
      <c r="D134" s="44"/>
    </row>
    <row r="135" customFormat="false" ht="15" hidden="false" customHeight="false" outlineLevel="0" collapsed="false">
      <c r="A135" s="31" t="s">
        <v>17782</v>
      </c>
    </row>
    <row r="136" customFormat="false" ht="15" hidden="false" customHeight="false" outlineLevel="0" collapsed="false">
      <c r="A136" s="23" t="s">
        <v>17764</v>
      </c>
    </row>
    <row r="137" customFormat="false" ht="15" hidden="false" customHeight="false" outlineLevel="0" collapsed="false">
      <c r="A137" s="24" t="s">
        <v>17260</v>
      </c>
      <c r="B137" s="24" t="s">
        <v>16909</v>
      </c>
      <c r="C137" s="24" t="s">
        <v>15438</v>
      </c>
      <c r="D137" s="28"/>
    </row>
    <row r="138" customFormat="false" ht="15" hidden="false" customHeight="false" outlineLevel="0" collapsed="false">
      <c r="A138" s="25" t="s">
        <v>17261</v>
      </c>
      <c r="B138" s="26" t="n">
        <v>31</v>
      </c>
      <c r="C138" s="27" t="n">
        <v>0.548387096774194</v>
      </c>
    </row>
    <row r="139" customFormat="false" ht="15" hidden="false" customHeight="false" outlineLevel="0" collapsed="false">
      <c r="A139" s="25" t="s">
        <v>17263</v>
      </c>
      <c r="B139" s="26" t="n">
        <v>26</v>
      </c>
      <c r="C139" s="27" t="n">
        <v>0.730769230769231</v>
      </c>
    </row>
    <row r="140" customFormat="false" ht="15" hidden="false" customHeight="false" outlineLevel="0" collapsed="false">
      <c r="A140" s="25" t="s">
        <v>17766</v>
      </c>
      <c r="B140" s="26" t="n">
        <v>22</v>
      </c>
      <c r="C140" s="27" t="n">
        <v>0.636363636363636</v>
      </c>
    </row>
    <row r="141" customFormat="false" ht="15" hidden="false" customHeight="false" outlineLevel="0" collapsed="false">
      <c r="A141" s="26" t="s">
        <v>203</v>
      </c>
      <c r="B141" s="26" t="n">
        <v>20</v>
      </c>
      <c r="C141" s="27" t="n">
        <v>0.65</v>
      </c>
    </row>
    <row r="142" customFormat="false" ht="15" hidden="false" customHeight="false" outlineLevel="0" collapsed="false">
      <c r="A142" s="26" t="s">
        <v>177</v>
      </c>
      <c r="B142" s="26" t="n">
        <v>20</v>
      </c>
      <c r="C142" s="27" t="n">
        <v>0.7</v>
      </c>
    </row>
    <row r="143" customFormat="false" ht="15" hidden="false" customHeight="false" outlineLevel="0" collapsed="false">
      <c r="A143" s="26" t="s">
        <v>111</v>
      </c>
      <c r="B143" s="26" t="n">
        <v>19</v>
      </c>
      <c r="C143" s="27" t="n">
        <v>0.421052631578947</v>
      </c>
    </row>
    <row r="144" customFormat="false" ht="15" hidden="false" customHeight="false" outlineLevel="0" collapsed="false">
      <c r="A144" s="22" t="s">
        <v>17264</v>
      </c>
    </row>
    <row r="145" customFormat="false" ht="15" hidden="false" customHeight="false" outlineLevel="0" collapsed="false">
      <c r="A145" s="23" t="s">
        <v>17767</v>
      </c>
    </row>
    <row r="146" customFormat="false" ht="15" hidden="false" customHeight="false" outlineLevel="0" collapsed="false">
      <c r="A146" s="24" t="s">
        <v>17267</v>
      </c>
      <c r="B146" s="24" t="s">
        <v>17768</v>
      </c>
      <c r="C146" s="24" t="s">
        <v>17269</v>
      </c>
      <c r="D146" s="28"/>
    </row>
    <row r="147" customFormat="false" ht="15" hidden="false" customHeight="false" outlineLevel="0" collapsed="false">
      <c r="A147" s="37" t="s">
        <v>503</v>
      </c>
      <c r="B147" s="39" t="n">
        <v>3</v>
      </c>
      <c r="C147" s="40" t="n">
        <v>0.666666666666667</v>
      </c>
    </row>
    <row r="148" customFormat="false" ht="26.85" hidden="false" customHeight="false" outlineLevel="0" collapsed="false">
      <c r="A148" s="37" t="s">
        <v>134</v>
      </c>
      <c r="B148" s="39" t="n">
        <v>5</v>
      </c>
      <c r="C148" s="40" t="n">
        <v>0.6</v>
      </c>
    </row>
    <row r="149" customFormat="false" ht="15" hidden="false" customHeight="false" outlineLevel="0" collapsed="false">
      <c r="A149" s="32" t="s">
        <v>155</v>
      </c>
      <c r="B149" s="26" t="n">
        <v>8</v>
      </c>
      <c r="C149" s="27" t="n">
        <v>0.5</v>
      </c>
    </row>
    <row r="150" customFormat="false" ht="26.85" hidden="false" customHeight="false" outlineLevel="0" collapsed="false">
      <c r="A150" s="32" t="s">
        <v>180</v>
      </c>
      <c r="B150" s="26" t="n">
        <v>5</v>
      </c>
      <c r="C150" s="27" t="n">
        <v>0.4</v>
      </c>
    </row>
    <row r="151" customFormat="false" ht="26.85" hidden="false" customHeight="false" outlineLevel="0" collapsed="false">
      <c r="A151" s="32" t="s">
        <v>206</v>
      </c>
      <c r="B151" s="26" t="n">
        <v>3</v>
      </c>
      <c r="C151" s="27" t="n">
        <v>0.333333333333333</v>
      </c>
    </row>
    <row r="152" customFormat="false" ht="26.85" hidden="false" customHeight="false" outlineLevel="0" collapsed="false">
      <c r="A152" s="32" t="s">
        <v>603</v>
      </c>
      <c r="B152" s="26" t="n">
        <v>5</v>
      </c>
      <c r="C152" s="27" t="n">
        <v>0.2</v>
      </c>
    </row>
    <row r="153" customFormat="false" ht="15" hidden="false" customHeight="false" outlineLevel="0" collapsed="false">
      <c r="A153" s="32" t="s">
        <v>380</v>
      </c>
      <c r="B153" s="26" t="n">
        <v>6</v>
      </c>
      <c r="C153" s="27" t="n">
        <v>0.166666666666667</v>
      </c>
    </row>
    <row r="155" customFormat="false" ht="15" hidden="false" customHeight="false" outlineLevel="0" collapsed="false">
      <c r="A155" s="23" t="s">
        <v>17770</v>
      </c>
    </row>
    <row r="156" customFormat="false" ht="23.85" hidden="false" customHeight="false" outlineLevel="0" collapsed="false">
      <c r="A156" s="31" t="s">
        <v>17783</v>
      </c>
    </row>
    <row r="157" customFormat="false" ht="15" hidden="false" customHeight="false" outlineLevel="0" collapsed="false">
      <c r="A157" s="24" t="s">
        <v>17258</v>
      </c>
      <c r="B157" s="24" t="s">
        <v>16909</v>
      </c>
      <c r="C157" s="24" t="s">
        <v>17269</v>
      </c>
      <c r="D157" s="28"/>
    </row>
    <row r="158" customFormat="false" ht="26.85" hidden="false" customHeight="false" outlineLevel="0" collapsed="false">
      <c r="A158" s="32" t="s">
        <v>3125</v>
      </c>
      <c r="B158" s="26" t="n">
        <v>5</v>
      </c>
      <c r="C158" s="27" t="n">
        <v>1</v>
      </c>
    </row>
    <row r="159" customFormat="false" ht="15" hidden="false" customHeight="false" outlineLevel="0" collapsed="false">
      <c r="A159" s="32" t="s">
        <v>2259</v>
      </c>
      <c r="B159" s="26" t="n">
        <v>3</v>
      </c>
      <c r="C159" s="27" t="n">
        <v>1</v>
      </c>
    </row>
    <row r="160" customFormat="false" ht="26.85" hidden="false" customHeight="false" outlineLevel="0" collapsed="false">
      <c r="A160" s="32" t="s">
        <v>2111</v>
      </c>
      <c r="B160" s="26" t="n">
        <v>3</v>
      </c>
      <c r="C160" s="27" t="n">
        <v>1</v>
      </c>
    </row>
    <row r="161" customFormat="false" ht="26.85" hidden="false" customHeight="false" outlineLevel="0" collapsed="false">
      <c r="A161" s="32" t="s">
        <v>1023</v>
      </c>
      <c r="B161" s="26" t="n">
        <v>3</v>
      </c>
      <c r="C161" s="27" t="n">
        <v>1</v>
      </c>
    </row>
    <row r="162" customFormat="false" ht="26.85" hidden="false" customHeight="false" outlineLevel="0" collapsed="false">
      <c r="A162" s="32" t="s">
        <v>2740</v>
      </c>
      <c r="B162" s="26" t="n">
        <v>4</v>
      </c>
      <c r="C162" s="27" t="n">
        <v>0.75</v>
      </c>
    </row>
    <row r="163" customFormat="false" ht="26.85" hidden="false" customHeight="false" outlineLevel="0" collapsed="false">
      <c r="A163" s="32" t="s">
        <v>1058</v>
      </c>
      <c r="B163" s="26" t="n">
        <v>4</v>
      </c>
      <c r="C163" s="27" t="n">
        <v>0.75</v>
      </c>
    </row>
    <row r="165" customFormat="false" ht="15" hidden="false" customHeight="false" outlineLevel="0" collapsed="false">
      <c r="A165" s="25" t="s">
        <v>17772</v>
      </c>
    </row>
    <row r="166" customFormat="false" ht="15" hidden="false" customHeight="false" outlineLevel="0" collapsed="false">
      <c r="A166" s="26" t="s">
        <v>17773</v>
      </c>
    </row>
    <row r="169" customFormat="false" ht="17.35" hidden="false" customHeight="false" outlineLevel="0" collapsed="false">
      <c r="A169" s="45" t="s">
        <v>17471</v>
      </c>
      <c r="B169" s="46"/>
      <c r="C169" s="46"/>
      <c r="D169" s="46"/>
    </row>
    <row r="170" customFormat="false" ht="15" hidden="false" customHeight="false" outlineLevel="0" collapsed="false">
      <c r="A170" s="31" t="s">
        <v>17784</v>
      </c>
    </row>
    <row r="171" customFormat="false" ht="15" hidden="false" customHeight="false" outlineLevel="0" collapsed="false">
      <c r="A171" s="23" t="s">
        <v>17764</v>
      </c>
    </row>
    <row r="172" customFormat="false" ht="15" hidden="false" customHeight="false" outlineLevel="0" collapsed="false">
      <c r="A172" s="24" t="s">
        <v>17260</v>
      </c>
      <c r="B172" s="24" t="s">
        <v>16909</v>
      </c>
      <c r="C172" s="24" t="s">
        <v>15438</v>
      </c>
      <c r="D172" s="28"/>
    </row>
    <row r="173" customFormat="false" ht="15" hidden="false" customHeight="false" outlineLevel="0" collapsed="false">
      <c r="A173" s="25" t="s">
        <v>17261</v>
      </c>
      <c r="B173" s="26" t="n">
        <v>26</v>
      </c>
      <c r="C173" s="27" t="n">
        <v>0.5</v>
      </c>
    </row>
    <row r="174" customFormat="false" ht="15" hidden="false" customHeight="false" outlineLevel="0" collapsed="false">
      <c r="A174" s="25" t="s">
        <v>17765</v>
      </c>
      <c r="B174" s="26" t="n">
        <v>22</v>
      </c>
      <c r="C174" s="27" t="n">
        <v>0.454545454545455</v>
      </c>
    </row>
    <row r="175" customFormat="false" ht="15" hidden="false" customHeight="false" outlineLevel="0" collapsed="false">
      <c r="A175" s="25" t="s">
        <v>17777</v>
      </c>
      <c r="B175" s="26" t="n">
        <v>21</v>
      </c>
      <c r="C175" s="27" t="n">
        <v>0.571428571428571</v>
      </c>
    </row>
    <row r="176" customFormat="false" ht="15" hidden="false" customHeight="false" outlineLevel="0" collapsed="false">
      <c r="A176" s="26" t="s">
        <v>82</v>
      </c>
      <c r="B176" s="26" t="n">
        <v>20</v>
      </c>
      <c r="C176" s="27" t="n">
        <v>0.45</v>
      </c>
    </row>
    <row r="177" customFormat="false" ht="15" hidden="false" customHeight="false" outlineLevel="0" collapsed="false">
      <c r="A177" s="26" t="s">
        <v>115</v>
      </c>
      <c r="B177" s="26" t="n">
        <v>19</v>
      </c>
      <c r="C177" s="27" t="n">
        <v>0.578947368421053</v>
      </c>
    </row>
    <row r="178" customFormat="false" ht="15" hidden="false" customHeight="false" outlineLevel="0" collapsed="false">
      <c r="A178" s="26" t="s">
        <v>177</v>
      </c>
      <c r="B178" s="26" t="n">
        <v>15</v>
      </c>
      <c r="C178" s="27" t="n">
        <v>0.6</v>
      </c>
    </row>
    <row r="179" customFormat="false" ht="15" hidden="false" customHeight="false" outlineLevel="0" collapsed="false">
      <c r="A179" s="22" t="s">
        <v>17264</v>
      </c>
    </row>
    <row r="180" customFormat="false" ht="15" hidden="false" customHeight="false" outlineLevel="0" collapsed="false">
      <c r="A180" s="23" t="s">
        <v>17767</v>
      </c>
    </row>
    <row r="181" customFormat="false" ht="15" hidden="false" customHeight="false" outlineLevel="0" collapsed="false">
      <c r="A181" s="24" t="s">
        <v>17267</v>
      </c>
      <c r="B181" s="24" t="s">
        <v>17768</v>
      </c>
      <c r="C181" s="24" t="s">
        <v>17269</v>
      </c>
      <c r="D181" s="28"/>
    </row>
    <row r="182" customFormat="false" ht="15" hidden="false" customHeight="false" outlineLevel="0" collapsed="false">
      <c r="A182" s="37" t="s">
        <v>456</v>
      </c>
      <c r="B182" s="39" t="n">
        <v>3</v>
      </c>
      <c r="C182" s="40" t="n">
        <v>1</v>
      </c>
    </row>
    <row r="183" customFormat="false" ht="26.85" hidden="false" customHeight="false" outlineLevel="0" collapsed="false">
      <c r="A183" s="37" t="s">
        <v>206</v>
      </c>
      <c r="B183" s="39" t="n">
        <v>3</v>
      </c>
      <c r="C183" s="40" t="n">
        <v>1</v>
      </c>
    </row>
    <row r="184" customFormat="false" ht="26.85" hidden="false" customHeight="false" outlineLevel="0" collapsed="false">
      <c r="A184" s="37" t="s">
        <v>134</v>
      </c>
      <c r="B184" s="39" t="n">
        <v>5</v>
      </c>
      <c r="C184" s="40" t="n">
        <v>0.8</v>
      </c>
    </row>
    <row r="185" customFormat="false" ht="26.85" hidden="false" customHeight="false" outlineLevel="0" collapsed="false">
      <c r="A185" s="37" t="s">
        <v>429</v>
      </c>
      <c r="B185" s="39" t="n">
        <v>4</v>
      </c>
      <c r="C185" s="40" t="n">
        <v>0.75</v>
      </c>
    </row>
    <row r="186" customFormat="false" ht="26.85" hidden="false" customHeight="false" outlineLevel="0" collapsed="false">
      <c r="A186" s="37" t="s">
        <v>180</v>
      </c>
      <c r="B186" s="39" t="n">
        <v>5</v>
      </c>
      <c r="C186" s="40" t="n">
        <v>0.6</v>
      </c>
    </row>
    <row r="187" customFormat="false" ht="15" hidden="false" customHeight="false" outlineLevel="0" collapsed="false">
      <c r="A187" s="32" t="s">
        <v>503</v>
      </c>
      <c r="B187" s="26" t="n">
        <v>7</v>
      </c>
      <c r="C187" s="27" t="n">
        <v>0.571428571428571</v>
      </c>
    </row>
    <row r="188" customFormat="false" ht="15" hidden="false" customHeight="false" outlineLevel="0" collapsed="false">
      <c r="A188" s="32" t="s">
        <v>380</v>
      </c>
      <c r="B188" s="26" t="n">
        <v>4</v>
      </c>
      <c r="C188" s="27" t="n">
        <v>0.5</v>
      </c>
    </row>
    <row r="189" customFormat="false" ht="26.85" hidden="false" customHeight="false" outlineLevel="0" collapsed="false">
      <c r="A189" s="32" t="s">
        <v>603</v>
      </c>
      <c r="B189" s="26" t="n">
        <v>7</v>
      </c>
      <c r="C189" s="27" t="n">
        <v>0.285714285714286</v>
      </c>
    </row>
    <row r="191" customFormat="false" ht="15" hidden="false" customHeight="false" outlineLevel="0" collapsed="false">
      <c r="A191" s="23" t="s">
        <v>17770</v>
      </c>
    </row>
    <row r="192" customFormat="false" ht="23.85" hidden="false" customHeight="false" outlineLevel="0" collapsed="false">
      <c r="A192" s="31" t="s">
        <v>17785</v>
      </c>
    </row>
    <row r="193" customFormat="false" ht="15" hidden="false" customHeight="false" outlineLevel="0" collapsed="false">
      <c r="A193" s="24" t="s">
        <v>17258</v>
      </c>
      <c r="B193" s="24" t="s">
        <v>16909</v>
      </c>
      <c r="C193" s="24" t="s">
        <v>17269</v>
      </c>
      <c r="D193" s="28"/>
    </row>
    <row r="194" customFormat="false" ht="26.85" hidden="false" customHeight="false" outlineLevel="0" collapsed="false">
      <c r="A194" s="32" t="s">
        <v>1111</v>
      </c>
      <c r="B194" s="26" t="n">
        <v>5</v>
      </c>
      <c r="C194" s="27" t="n">
        <v>1</v>
      </c>
    </row>
    <row r="195" customFormat="false" ht="26.85" hidden="false" customHeight="false" outlineLevel="0" collapsed="false">
      <c r="A195" s="32" t="s">
        <v>1881</v>
      </c>
      <c r="B195" s="26" t="n">
        <v>3</v>
      </c>
      <c r="C195" s="27" t="n">
        <v>1</v>
      </c>
    </row>
    <row r="196" customFormat="false" ht="15" hidden="false" customHeight="false" outlineLevel="0" collapsed="false">
      <c r="A196" s="32" t="s">
        <v>2956</v>
      </c>
      <c r="B196" s="26" t="n">
        <v>3</v>
      </c>
      <c r="C196" s="27" t="n">
        <v>1</v>
      </c>
    </row>
    <row r="197" customFormat="false" ht="26.85" hidden="false" customHeight="false" outlineLevel="0" collapsed="false">
      <c r="A197" s="37" t="s">
        <v>206</v>
      </c>
      <c r="B197" s="39" t="n">
        <v>28</v>
      </c>
      <c r="C197" s="40" t="n">
        <v>0.857142857142857</v>
      </c>
      <c r="D197" s="39" t="s">
        <v>17786</v>
      </c>
    </row>
    <row r="198" customFormat="false" ht="15" hidden="false" customHeight="false" outlineLevel="0" collapsed="false">
      <c r="A198" s="37" t="s">
        <v>703</v>
      </c>
      <c r="B198" s="39" t="n">
        <v>7</v>
      </c>
      <c r="C198" s="40" t="n">
        <v>0.857142857142857</v>
      </c>
      <c r="D198" s="39" t="s">
        <v>17786</v>
      </c>
    </row>
    <row r="199" customFormat="false" ht="15" hidden="false" customHeight="false" outlineLevel="0" collapsed="false">
      <c r="A199" s="32" t="s">
        <v>321</v>
      </c>
      <c r="B199" s="26" t="n">
        <v>7</v>
      </c>
      <c r="C199" s="27" t="n">
        <v>0.857142857142857</v>
      </c>
    </row>
    <row r="201" customFormat="false" ht="15" hidden="false" customHeight="false" outlineLevel="0" collapsed="false">
      <c r="A201" s="25" t="s">
        <v>17772</v>
      </c>
    </row>
    <row r="202" customFormat="false" ht="15" hidden="false" customHeight="false" outlineLevel="0" collapsed="false">
      <c r="A202" s="37" t="s">
        <v>703</v>
      </c>
    </row>
    <row r="203" customFormat="false" ht="26.85" hidden="false" customHeight="false" outlineLevel="0" collapsed="false">
      <c r="A203" s="37" t="s">
        <v>206</v>
      </c>
    </row>
    <row r="206" customFormat="false" ht="17.35" hidden="false" customHeight="false" outlineLevel="0" collapsed="false">
      <c r="A206" s="45" t="s">
        <v>17506</v>
      </c>
      <c r="B206" s="46"/>
      <c r="C206" s="46"/>
      <c r="D206" s="46"/>
    </row>
    <row r="207" customFormat="false" ht="15" hidden="false" customHeight="false" outlineLevel="0" collapsed="false">
      <c r="A207" s="31" t="s">
        <v>17787</v>
      </c>
    </row>
    <row r="208" customFormat="false" ht="15" hidden="false" customHeight="false" outlineLevel="0" collapsed="false">
      <c r="A208" s="23" t="s">
        <v>17764</v>
      </c>
    </row>
    <row r="209" customFormat="false" ht="15" hidden="false" customHeight="false" outlineLevel="0" collapsed="false">
      <c r="A209" s="24" t="s">
        <v>17260</v>
      </c>
      <c r="B209" s="24" t="s">
        <v>16909</v>
      </c>
      <c r="C209" s="24" t="s">
        <v>15438</v>
      </c>
      <c r="D209" s="28"/>
    </row>
    <row r="210" customFormat="false" ht="15" hidden="false" customHeight="false" outlineLevel="0" collapsed="false">
      <c r="A210" s="25" t="s">
        <v>17261</v>
      </c>
      <c r="B210" s="26" t="n">
        <v>14</v>
      </c>
      <c r="C210" s="27" t="n">
        <v>0.714285714285714</v>
      </c>
    </row>
    <row r="211" customFormat="false" ht="15" hidden="false" customHeight="false" outlineLevel="0" collapsed="false">
      <c r="A211" s="25" t="s">
        <v>17262</v>
      </c>
      <c r="B211" s="26" t="n">
        <v>12</v>
      </c>
      <c r="C211" s="27" t="n">
        <v>0.833333333333333</v>
      </c>
    </row>
    <row r="212" customFormat="false" ht="15" hidden="false" customHeight="false" outlineLevel="0" collapsed="false">
      <c r="A212" s="25" t="s">
        <v>17777</v>
      </c>
      <c r="B212" s="26" t="n">
        <v>10</v>
      </c>
      <c r="C212" s="27" t="n">
        <v>1</v>
      </c>
    </row>
    <row r="213" customFormat="false" ht="15" hidden="false" customHeight="false" outlineLevel="0" collapsed="false">
      <c r="A213" s="26" t="s">
        <v>165</v>
      </c>
      <c r="B213" s="26" t="n">
        <v>7</v>
      </c>
      <c r="C213" s="27" t="n">
        <v>0.571428571428571</v>
      </c>
    </row>
    <row r="214" customFormat="false" ht="15" hidden="false" customHeight="false" outlineLevel="0" collapsed="false">
      <c r="A214" s="26" t="s">
        <v>82</v>
      </c>
      <c r="B214" s="26" t="n">
        <v>4</v>
      </c>
      <c r="C214" s="27" t="n">
        <v>0.25</v>
      </c>
    </row>
    <row r="215" customFormat="false" ht="15" hidden="false" customHeight="false" outlineLevel="0" collapsed="false">
      <c r="A215" s="26" t="s">
        <v>92</v>
      </c>
      <c r="B215" s="26" t="n">
        <v>4</v>
      </c>
      <c r="C215" s="27" t="n">
        <v>0.75</v>
      </c>
    </row>
    <row r="216" customFormat="false" ht="15" hidden="false" customHeight="false" outlineLevel="0" collapsed="false">
      <c r="A216" s="22" t="s">
        <v>17264</v>
      </c>
    </row>
    <row r="217" customFormat="false" ht="15" hidden="false" customHeight="false" outlineLevel="0" collapsed="false">
      <c r="A217" s="23" t="s">
        <v>17767</v>
      </c>
    </row>
    <row r="218" customFormat="false" ht="15" hidden="false" customHeight="false" outlineLevel="0" collapsed="false">
      <c r="A218" s="24" t="s">
        <v>17267</v>
      </c>
      <c r="B218" s="24" t="s">
        <v>17768</v>
      </c>
      <c r="C218" s="24" t="s">
        <v>17269</v>
      </c>
      <c r="D218" s="28"/>
    </row>
    <row r="219" customFormat="false" ht="15" hidden="false" customHeight="false" outlineLevel="0" collapsed="false">
      <c r="A219" s="26" t="s">
        <v>17769</v>
      </c>
    </row>
    <row r="221" customFormat="false" ht="15" hidden="false" customHeight="false" outlineLevel="0" collapsed="false">
      <c r="A221" s="23" t="s">
        <v>17770</v>
      </c>
    </row>
    <row r="222" customFormat="false" ht="23.85" hidden="false" customHeight="false" outlineLevel="0" collapsed="false">
      <c r="A222" s="31" t="s">
        <v>17788</v>
      </c>
    </row>
    <row r="223" customFormat="false" ht="15" hidden="false" customHeight="false" outlineLevel="0" collapsed="false">
      <c r="A223" s="24" t="s">
        <v>17258</v>
      </c>
      <c r="B223" s="24" t="s">
        <v>16909</v>
      </c>
      <c r="C223" s="24" t="s">
        <v>17269</v>
      </c>
      <c r="D223" s="28"/>
    </row>
    <row r="224" customFormat="false" ht="26.85" hidden="false" customHeight="false" outlineLevel="0" collapsed="false">
      <c r="A224" s="32" t="s">
        <v>1111</v>
      </c>
      <c r="B224" s="26" t="n">
        <v>4</v>
      </c>
      <c r="C224" s="27" t="n">
        <v>1</v>
      </c>
    </row>
    <row r="225" customFormat="false" ht="15" hidden="false" customHeight="false" outlineLevel="0" collapsed="false">
      <c r="A225" s="32" t="s">
        <v>2956</v>
      </c>
      <c r="B225" s="26" t="n">
        <v>3</v>
      </c>
      <c r="C225" s="27" t="n">
        <v>1</v>
      </c>
    </row>
    <row r="226" customFormat="false" ht="15" hidden="false" customHeight="false" outlineLevel="0" collapsed="false">
      <c r="A226" s="32" t="s">
        <v>703</v>
      </c>
      <c r="B226" s="26" t="n">
        <v>6</v>
      </c>
      <c r="C226" s="27" t="n">
        <v>0.833333333333333</v>
      </c>
    </row>
    <row r="227" customFormat="false" ht="15" hidden="false" customHeight="false" outlineLevel="0" collapsed="false">
      <c r="A227" s="32" t="s">
        <v>321</v>
      </c>
      <c r="B227" s="26" t="n">
        <v>6</v>
      </c>
      <c r="C227" s="27" t="n">
        <v>0.833333333333333</v>
      </c>
    </row>
    <row r="228" customFormat="false" ht="15" hidden="false" customHeight="false" outlineLevel="0" collapsed="false">
      <c r="A228" s="32" t="s">
        <v>2767</v>
      </c>
      <c r="B228" s="26" t="n">
        <v>6</v>
      </c>
      <c r="C228" s="27" t="n">
        <v>0.833333333333333</v>
      </c>
    </row>
    <row r="229" customFormat="false" ht="26.85" hidden="false" customHeight="false" outlineLevel="0" collapsed="false">
      <c r="A229" s="32" t="s">
        <v>206</v>
      </c>
      <c r="B229" s="26" t="n">
        <v>23</v>
      </c>
      <c r="C229" s="27" t="n">
        <v>0.826086956521739</v>
      </c>
    </row>
    <row r="231" customFormat="false" ht="15" hidden="false" customHeight="false" outlineLevel="0" collapsed="false">
      <c r="A231" s="25" t="s">
        <v>17772</v>
      </c>
    </row>
    <row r="232" customFormat="false" ht="15" hidden="false" customHeight="false" outlineLevel="0" collapsed="false">
      <c r="A232" s="26" t="s">
        <v>17773</v>
      </c>
    </row>
    <row r="235" customFormat="false" ht="17.35" hidden="false" customHeight="false" outlineLevel="0" collapsed="false">
      <c r="A235" s="45" t="s">
        <v>17533</v>
      </c>
      <c r="B235" s="46"/>
      <c r="C235" s="46"/>
      <c r="D235" s="46"/>
    </row>
    <row r="236" customFormat="false" ht="15" hidden="false" customHeight="false" outlineLevel="0" collapsed="false">
      <c r="A236" s="31" t="s">
        <v>17789</v>
      </c>
    </row>
    <row r="237" customFormat="false" ht="15" hidden="false" customHeight="false" outlineLevel="0" collapsed="false">
      <c r="A237" s="23" t="s">
        <v>17764</v>
      </c>
    </row>
    <row r="238" customFormat="false" ht="15" hidden="false" customHeight="false" outlineLevel="0" collapsed="false">
      <c r="A238" s="24" t="s">
        <v>17260</v>
      </c>
      <c r="B238" s="24" t="s">
        <v>16909</v>
      </c>
      <c r="C238" s="24" t="s">
        <v>15438</v>
      </c>
      <c r="D238" s="28"/>
    </row>
    <row r="239" customFormat="false" ht="15" hidden="false" customHeight="false" outlineLevel="0" collapsed="false">
      <c r="A239" s="25" t="s">
        <v>17765</v>
      </c>
      <c r="B239" s="26" t="n">
        <v>35</v>
      </c>
      <c r="C239" s="27" t="n">
        <v>0.657142857142857</v>
      </c>
    </row>
    <row r="240" customFormat="false" ht="15" hidden="false" customHeight="false" outlineLevel="0" collapsed="false">
      <c r="A240" s="25" t="s">
        <v>17261</v>
      </c>
      <c r="B240" s="26" t="n">
        <v>35</v>
      </c>
      <c r="C240" s="27" t="n">
        <v>0.657142857142857</v>
      </c>
    </row>
    <row r="241" customFormat="false" ht="15" hidden="false" customHeight="false" outlineLevel="0" collapsed="false">
      <c r="A241" s="25" t="s">
        <v>17263</v>
      </c>
      <c r="B241" s="26" t="n">
        <v>29</v>
      </c>
      <c r="C241" s="27" t="n">
        <v>0.689655172413793</v>
      </c>
    </row>
    <row r="242" customFormat="false" ht="15" hidden="false" customHeight="false" outlineLevel="0" collapsed="false">
      <c r="A242" s="26" t="s">
        <v>137</v>
      </c>
      <c r="B242" s="26" t="n">
        <v>26</v>
      </c>
      <c r="C242" s="27" t="n">
        <v>0.730769230769231</v>
      </c>
    </row>
    <row r="243" customFormat="false" ht="15" hidden="false" customHeight="false" outlineLevel="0" collapsed="false">
      <c r="A243" s="26" t="s">
        <v>177</v>
      </c>
      <c r="B243" s="26" t="n">
        <v>25</v>
      </c>
      <c r="C243" s="27" t="n">
        <v>0.6</v>
      </c>
    </row>
    <row r="244" customFormat="false" ht="15" hidden="false" customHeight="false" outlineLevel="0" collapsed="false">
      <c r="A244" s="26" t="s">
        <v>115</v>
      </c>
      <c r="B244" s="26" t="n">
        <v>19</v>
      </c>
      <c r="C244" s="27" t="n">
        <v>0.736842105263158</v>
      </c>
    </row>
    <row r="245" customFormat="false" ht="15" hidden="false" customHeight="false" outlineLevel="0" collapsed="false">
      <c r="A245" s="22" t="s">
        <v>17264</v>
      </c>
    </row>
    <row r="246" customFormat="false" ht="15" hidden="false" customHeight="false" outlineLevel="0" collapsed="false">
      <c r="A246" s="23" t="s">
        <v>17767</v>
      </c>
    </row>
    <row r="247" customFormat="false" ht="15" hidden="false" customHeight="false" outlineLevel="0" collapsed="false">
      <c r="A247" s="24" t="s">
        <v>17267</v>
      </c>
      <c r="B247" s="24" t="s">
        <v>17768</v>
      </c>
      <c r="C247" s="24" t="s">
        <v>17269</v>
      </c>
      <c r="D247" s="28"/>
    </row>
    <row r="248" customFormat="false" ht="26.85" hidden="false" customHeight="false" outlineLevel="0" collapsed="false">
      <c r="A248" s="37" t="s">
        <v>668</v>
      </c>
      <c r="B248" s="39" t="n">
        <v>4</v>
      </c>
      <c r="C248" s="40" t="n">
        <v>0.75</v>
      </c>
    </row>
    <row r="249" customFormat="false" ht="26.85" hidden="false" customHeight="false" outlineLevel="0" collapsed="false">
      <c r="A249" s="37" t="s">
        <v>206</v>
      </c>
      <c r="B249" s="39" t="n">
        <v>6</v>
      </c>
      <c r="C249" s="40" t="n">
        <v>0.666666666666667</v>
      </c>
    </row>
    <row r="250" customFormat="false" ht="26.85" hidden="false" customHeight="false" outlineLevel="0" collapsed="false">
      <c r="A250" s="37" t="s">
        <v>840</v>
      </c>
      <c r="B250" s="39" t="n">
        <v>3</v>
      </c>
      <c r="C250" s="40" t="n">
        <v>0.666666666666667</v>
      </c>
    </row>
    <row r="251" customFormat="false" ht="26.85" hidden="false" customHeight="false" outlineLevel="0" collapsed="false">
      <c r="A251" s="37" t="s">
        <v>134</v>
      </c>
      <c r="B251" s="39" t="n">
        <v>3</v>
      </c>
      <c r="C251" s="40" t="n">
        <v>0.666666666666667</v>
      </c>
    </row>
    <row r="252" customFormat="false" ht="26.85" hidden="false" customHeight="false" outlineLevel="0" collapsed="false">
      <c r="A252" s="32" t="s">
        <v>180</v>
      </c>
      <c r="B252" s="26" t="n">
        <v>4</v>
      </c>
      <c r="C252" s="27" t="n">
        <v>0.5</v>
      </c>
    </row>
    <row r="253" customFormat="false" ht="15" hidden="false" customHeight="false" outlineLevel="0" collapsed="false">
      <c r="A253" s="32" t="s">
        <v>155</v>
      </c>
      <c r="B253" s="26" t="n">
        <v>8</v>
      </c>
      <c r="C253" s="27" t="n">
        <v>0.375</v>
      </c>
    </row>
    <row r="254" customFormat="false" ht="15" hidden="false" customHeight="false" outlineLevel="0" collapsed="false">
      <c r="A254" s="32" t="s">
        <v>368</v>
      </c>
      <c r="B254" s="26" t="n">
        <v>3</v>
      </c>
      <c r="C254" s="27" t="n">
        <v>0.333333333333333</v>
      </c>
    </row>
    <row r="255" customFormat="false" ht="15" hidden="false" customHeight="false" outlineLevel="0" collapsed="false">
      <c r="A255" s="32" t="s">
        <v>1014</v>
      </c>
      <c r="B255" s="26" t="n">
        <v>3</v>
      </c>
      <c r="C255" s="27" t="n">
        <v>0.333333333333333</v>
      </c>
    </row>
    <row r="257" customFormat="false" ht="15" hidden="false" customHeight="false" outlineLevel="0" collapsed="false">
      <c r="A257" s="23" t="s">
        <v>17770</v>
      </c>
    </row>
    <row r="258" customFormat="false" ht="23.85" hidden="false" customHeight="false" outlineLevel="0" collapsed="false">
      <c r="A258" s="31" t="s">
        <v>17790</v>
      </c>
    </row>
    <row r="259" customFormat="false" ht="15" hidden="false" customHeight="false" outlineLevel="0" collapsed="false">
      <c r="A259" s="24" t="s">
        <v>17258</v>
      </c>
      <c r="B259" s="24" t="s">
        <v>16909</v>
      </c>
      <c r="C259" s="24" t="s">
        <v>17269</v>
      </c>
      <c r="D259" s="28"/>
    </row>
    <row r="260" customFormat="false" ht="26.85" hidden="false" customHeight="false" outlineLevel="0" collapsed="false">
      <c r="A260" s="32" t="s">
        <v>1881</v>
      </c>
      <c r="B260" s="26" t="n">
        <v>3</v>
      </c>
      <c r="C260" s="27" t="n">
        <v>1</v>
      </c>
    </row>
    <row r="261" customFormat="false" ht="15" hidden="false" customHeight="false" outlineLevel="0" collapsed="false">
      <c r="A261" s="32" t="s">
        <v>2259</v>
      </c>
      <c r="B261" s="26" t="n">
        <v>3</v>
      </c>
      <c r="C261" s="27" t="n">
        <v>1</v>
      </c>
    </row>
    <row r="262" customFormat="false" ht="15" hidden="false" customHeight="false" outlineLevel="0" collapsed="false">
      <c r="A262" s="32" t="s">
        <v>2932</v>
      </c>
      <c r="B262" s="26" t="n">
        <v>3</v>
      </c>
      <c r="C262" s="27" t="n">
        <v>1</v>
      </c>
    </row>
    <row r="263" customFormat="false" ht="26.85" hidden="false" customHeight="false" outlineLevel="0" collapsed="false">
      <c r="A263" s="32" t="s">
        <v>1023</v>
      </c>
      <c r="B263" s="26" t="n">
        <v>3</v>
      </c>
      <c r="C263" s="27" t="n">
        <v>1</v>
      </c>
    </row>
    <row r="264" customFormat="false" ht="26.85" hidden="false" customHeight="false" outlineLevel="0" collapsed="false">
      <c r="A264" s="32" t="s">
        <v>1111</v>
      </c>
      <c r="B264" s="26" t="n">
        <v>6</v>
      </c>
      <c r="C264" s="27" t="n">
        <v>0.833333333333333</v>
      </c>
    </row>
    <row r="265" customFormat="false" ht="26.85" hidden="false" customHeight="false" outlineLevel="0" collapsed="false">
      <c r="A265" s="32" t="s">
        <v>1083</v>
      </c>
      <c r="B265" s="26" t="n">
        <v>5</v>
      </c>
      <c r="C265" s="27" t="n">
        <v>0.8</v>
      </c>
    </row>
    <row r="267" customFormat="false" ht="15" hidden="false" customHeight="false" outlineLevel="0" collapsed="false">
      <c r="A267" s="25" t="s">
        <v>17772</v>
      </c>
    </row>
    <row r="268" customFormat="false" ht="15" hidden="false" customHeight="false" outlineLevel="0" collapsed="false">
      <c r="A268" s="26" t="s">
        <v>17773</v>
      </c>
    </row>
    <row r="271" customFormat="false" ht="17.35" hidden="false" customHeight="false" outlineLevel="0" collapsed="false">
      <c r="A271" s="45" t="s">
        <v>17566</v>
      </c>
      <c r="B271" s="46"/>
      <c r="C271" s="46"/>
      <c r="D271" s="46"/>
    </row>
    <row r="272" customFormat="false" ht="15" hidden="false" customHeight="false" outlineLevel="0" collapsed="false">
      <c r="A272" s="31" t="s">
        <v>17791</v>
      </c>
    </row>
    <row r="273" customFormat="false" ht="15" hidden="false" customHeight="false" outlineLevel="0" collapsed="false">
      <c r="A273" s="23" t="s">
        <v>17764</v>
      </c>
    </row>
    <row r="274" customFormat="false" ht="15" hidden="false" customHeight="false" outlineLevel="0" collapsed="false">
      <c r="A274" s="24" t="s">
        <v>17260</v>
      </c>
      <c r="B274" s="24" t="s">
        <v>16909</v>
      </c>
      <c r="C274" s="24" t="s">
        <v>15438</v>
      </c>
      <c r="D274" s="28"/>
    </row>
    <row r="275" customFormat="false" ht="15" hidden="false" customHeight="false" outlineLevel="0" collapsed="false">
      <c r="A275" s="25" t="s">
        <v>17261</v>
      </c>
      <c r="B275" s="26" t="n">
        <v>33</v>
      </c>
      <c r="C275" s="27" t="n">
        <v>0.636363636363636</v>
      </c>
    </row>
    <row r="276" customFormat="false" ht="15" hidden="false" customHeight="false" outlineLevel="0" collapsed="false">
      <c r="A276" s="25" t="s">
        <v>17263</v>
      </c>
      <c r="B276" s="26" t="n">
        <v>30</v>
      </c>
      <c r="C276" s="27" t="n">
        <v>0.466666666666667</v>
      </c>
    </row>
    <row r="277" customFormat="false" ht="15" hidden="false" customHeight="false" outlineLevel="0" collapsed="false">
      <c r="A277" s="25" t="s">
        <v>17777</v>
      </c>
      <c r="B277" s="26" t="n">
        <v>22</v>
      </c>
      <c r="C277" s="27" t="n">
        <v>0.590909090909091</v>
      </c>
    </row>
    <row r="278" customFormat="false" ht="15" hidden="false" customHeight="false" outlineLevel="0" collapsed="false">
      <c r="A278" s="26" t="s">
        <v>203</v>
      </c>
      <c r="B278" s="26" t="n">
        <v>19</v>
      </c>
      <c r="C278" s="27" t="n">
        <v>0.68421052631579</v>
      </c>
    </row>
    <row r="279" customFormat="false" ht="15" hidden="false" customHeight="false" outlineLevel="0" collapsed="false">
      <c r="A279" s="26" t="s">
        <v>111</v>
      </c>
      <c r="B279" s="26" t="n">
        <v>19</v>
      </c>
      <c r="C279" s="27" t="n">
        <v>0.578947368421053</v>
      </c>
    </row>
    <row r="280" customFormat="false" ht="15" hidden="false" customHeight="false" outlineLevel="0" collapsed="false">
      <c r="A280" s="26" t="s">
        <v>177</v>
      </c>
      <c r="B280" s="26" t="n">
        <v>19</v>
      </c>
      <c r="C280" s="27" t="n">
        <v>0.736842105263158</v>
      </c>
    </row>
    <row r="281" customFormat="false" ht="15" hidden="false" customHeight="false" outlineLevel="0" collapsed="false">
      <c r="A281" s="22" t="s">
        <v>17264</v>
      </c>
    </row>
    <row r="282" customFormat="false" ht="15" hidden="false" customHeight="false" outlineLevel="0" collapsed="false">
      <c r="A282" s="23" t="s">
        <v>17767</v>
      </c>
    </row>
    <row r="283" customFormat="false" ht="15" hidden="false" customHeight="false" outlineLevel="0" collapsed="false">
      <c r="A283" s="24" t="s">
        <v>17267</v>
      </c>
      <c r="B283" s="24" t="s">
        <v>17768</v>
      </c>
      <c r="C283" s="24" t="s">
        <v>17269</v>
      </c>
      <c r="D283" s="28"/>
    </row>
    <row r="284" customFormat="false" ht="26.85" hidden="false" customHeight="false" outlineLevel="0" collapsed="false">
      <c r="A284" s="37" t="s">
        <v>134</v>
      </c>
      <c r="B284" s="39" t="n">
        <v>4</v>
      </c>
      <c r="C284" s="40" t="n">
        <v>0.75</v>
      </c>
    </row>
    <row r="285" customFormat="false" ht="26.85" hidden="false" customHeight="false" outlineLevel="0" collapsed="false">
      <c r="A285" s="32" t="s">
        <v>603</v>
      </c>
      <c r="B285" s="26" t="n">
        <v>6</v>
      </c>
      <c r="C285" s="27" t="n">
        <v>0.5</v>
      </c>
    </row>
    <row r="286" customFormat="false" ht="15" hidden="false" customHeight="false" outlineLevel="0" collapsed="false">
      <c r="A286" s="32" t="s">
        <v>1014</v>
      </c>
      <c r="B286" s="26" t="n">
        <v>4</v>
      </c>
      <c r="C286" s="27" t="n">
        <v>0.5</v>
      </c>
    </row>
    <row r="287" customFormat="false" ht="15" hidden="false" customHeight="false" outlineLevel="0" collapsed="false">
      <c r="A287" s="32" t="s">
        <v>368</v>
      </c>
      <c r="B287" s="26" t="n">
        <v>4</v>
      </c>
      <c r="C287" s="27" t="n">
        <v>0.5</v>
      </c>
    </row>
    <row r="288" customFormat="false" ht="15" hidden="false" customHeight="false" outlineLevel="0" collapsed="false">
      <c r="A288" s="32" t="s">
        <v>155</v>
      </c>
      <c r="B288" s="26" t="n">
        <v>4</v>
      </c>
      <c r="C288" s="27" t="n">
        <v>0.5</v>
      </c>
    </row>
    <row r="289" customFormat="false" ht="26.85" hidden="false" customHeight="false" outlineLevel="0" collapsed="false">
      <c r="A289" s="32" t="s">
        <v>206</v>
      </c>
      <c r="B289" s="26" t="n">
        <v>5</v>
      </c>
      <c r="C289" s="27" t="n">
        <v>0.4</v>
      </c>
    </row>
    <row r="290" customFormat="false" ht="15" hidden="false" customHeight="false" outlineLevel="0" collapsed="false">
      <c r="A290" s="32" t="s">
        <v>415</v>
      </c>
      <c r="B290" s="26" t="n">
        <v>3</v>
      </c>
      <c r="C290" s="27" t="n">
        <v>0.333333333333333</v>
      </c>
    </row>
    <row r="291" customFormat="false" ht="26.85" hidden="false" customHeight="false" outlineLevel="0" collapsed="false">
      <c r="A291" s="32" t="s">
        <v>180</v>
      </c>
      <c r="B291" s="26" t="n">
        <v>3</v>
      </c>
      <c r="C291" s="27" t="n">
        <v>0.333333333333333</v>
      </c>
    </row>
    <row r="293" customFormat="false" ht="15" hidden="false" customHeight="false" outlineLevel="0" collapsed="false">
      <c r="A293" s="23" t="s">
        <v>17770</v>
      </c>
    </row>
    <row r="294" customFormat="false" ht="23.85" hidden="false" customHeight="false" outlineLevel="0" collapsed="false">
      <c r="A294" s="31" t="s">
        <v>17792</v>
      </c>
    </row>
    <row r="295" customFormat="false" ht="15" hidden="false" customHeight="false" outlineLevel="0" collapsed="false">
      <c r="A295" s="24" t="s">
        <v>17258</v>
      </c>
      <c r="B295" s="24" t="s">
        <v>16909</v>
      </c>
      <c r="C295" s="24" t="s">
        <v>17269</v>
      </c>
      <c r="D295" s="28"/>
    </row>
    <row r="296" customFormat="false" ht="15" hidden="false" customHeight="false" outlineLevel="0" collapsed="false">
      <c r="A296" s="32" t="s">
        <v>2259</v>
      </c>
      <c r="B296" s="26" t="n">
        <v>3</v>
      </c>
      <c r="C296" s="27" t="n">
        <v>1</v>
      </c>
    </row>
    <row r="297" customFormat="false" ht="26.85" hidden="false" customHeight="false" outlineLevel="0" collapsed="false">
      <c r="A297" s="32" t="s">
        <v>1023</v>
      </c>
      <c r="B297" s="26" t="n">
        <v>3</v>
      </c>
      <c r="C297" s="27" t="n">
        <v>1</v>
      </c>
    </row>
    <row r="298" customFormat="false" ht="26.85" hidden="false" customHeight="false" outlineLevel="0" collapsed="false">
      <c r="A298" s="32" t="s">
        <v>1111</v>
      </c>
      <c r="B298" s="26" t="n">
        <v>6</v>
      </c>
      <c r="C298" s="27" t="n">
        <v>0.833333333333333</v>
      </c>
    </row>
    <row r="299" customFormat="false" ht="15" hidden="false" customHeight="false" outlineLevel="0" collapsed="false">
      <c r="A299" s="32" t="s">
        <v>457</v>
      </c>
      <c r="B299" s="26" t="n">
        <v>5</v>
      </c>
      <c r="C299" s="27" t="n">
        <v>0.8</v>
      </c>
    </row>
    <row r="300" customFormat="false" ht="15" hidden="false" customHeight="false" outlineLevel="0" collapsed="false">
      <c r="A300" s="32" t="s">
        <v>236</v>
      </c>
      <c r="B300" s="26" t="n">
        <v>5</v>
      </c>
      <c r="C300" s="27" t="n">
        <v>0.8</v>
      </c>
    </row>
    <row r="301" customFormat="false" ht="26.85" hidden="false" customHeight="false" outlineLevel="0" collapsed="false">
      <c r="A301" s="32" t="s">
        <v>2740</v>
      </c>
      <c r="B301" s="26" t="n">
        <v>5</v>
      </c>
      <c r="C301" s="27" t="n">
        <v>0.8</v>
      </c>
    </row>
    <row r="303" customFormat="false" ht="15" hidden="false" customHeight="false" outlineLevel="0" collapsed="false">
      <c r="A303" s="25" t="s">
        <v>17772</v>
      </c>
    </row>
    <row r="304" customFormat="false" ht="15" hidden="false" customHeight="false" outlineLevel="0" collapsed="false">
      <c r="A304" s="26" t="s">
        <v>17773</v>
      </c>
    </row>
    <row r="307" customFormat="false" ht="17.35" hidden="false" customHeight="false" outlineLevel="0" collapsed="false">
      <c r="A307" s="45" t="s">
        <v>17597</v>
      </c>
      <c r="B307" s="46"/>
      <c r="C307" s="46"/>
      <c r="D307" s="46"/>
    </row>
    <row r="308" customFormat="false" ht="15" hidden="false" customHeight="false" outlineLevel="0" collapsed="false">
      <c r="A308" s="31" t="s">
        <v>17793</v>
      </c>
    </row>
    <row r="309" customFormat="false" ht="15" hidden="false" customHeight="false" outlineLevel="0" collapsed="false">
      <c r="A309" s="23" t="s">
        <v>17764</v>
      </c>
    </row>
    <row r="310" customFormat="false" ht="15" hidden="false" customHeight="false" outlineLevel="0" collapsed="false">
      <c r="A310" s="24" t="s">
        <v>17260</v>
      </c>
      <c r="B310" s="24" t="s">
        <v>16909</v>
      </c>
      <c r="C310" s="24" t="s">
        <v>15438</v>
      </c>
      <c r="D310" s="28"/>
    </row>
    <row r="311" customFormat="false" ht="15" hidden="false" customHeight="false" outlineLevel="0" collapsed="false">
      <c r="A311" s="25" t="s">
        <v>17777</v>
      </c>
      <c r="B311" s="26" t="n">
        <v>24</v>
      </c>
      <c r="C311" s="27" t="n">
        <v>0.666666666666667</v>
      </c>
    </row>
    <row r="312" customFormat="false" ht="15" hidden="false" customHeight="false" outlineLevel="0" collapsed="false">
      <c r="A312" s="25" t="s">
        <v>17263</v>
      </c>
      <c r="B312" s="26" t="n">
        <v>23</v>
      </c>
      <c r="C312" s="27" t="n">
        <v>0.782608695652174</v>
      </c>
    </row>
    <row r="313" customFormat="false" ht="15" hidden="false" customHeight="false" outlineLevel="0" collapsed="false">
      <c r="A313" s="25" t="s">
        <v>17766</v>
      </c>
      <c r="B313" s="26" t="n">
        <v>23</v>
      </c>
      <c r="C313" s="27" t="n">
        <v>0.565217391304348</v>
      </c>
    </row>
    <row r="314" customFormat="false" ht="15" hidden="false" customHeight="false" outlineLevel="0" collapsed="false">
      <c r="A314" s="26" t="s">
        <v>90</v>
      </c>
      <c r="B314" s="26" t="n">
        <v>22</v>
      </c>
      <c r="C314" s="27" t="n">
        <v>0.772727272727273</v>
      </c>
    </row>
    <row r="315" customFormat="false" ht="15" hidden="false" customHeight="false" outlineLevel="0" collapsed="false">
      <c r="A315" s="26" t="s">
        <v>111</v>
      </c>
      <c r="B315" s="26" t="n">
        <v>22</v>
      </c>
      <c r="C315" s="27" t="n">
        <v>0.545454545454545</v>
      </c>
    </row>
    <row r="316" customFormat="false" ht="15" hidden="false" customHeight="false" outlineLevel="0" collapsed="false">
      <c r="A316" s="26" t="s">
        <v>201</v>
      </c>
      <c r="B316" s="26" t="n">
        <v>20</v>
      </c>
      <c r="C316" s="27" t="n">
        <v>0.55</v>
      </c>
    </row>
    <row r="317" customFormat="false" ht="15" hidden="false" customHeight="false" outlineLevel="0" collapsed="false">
      <c r="A317" s="22" t="s">
        <v>17264</v>
      </c>
    </row>
    <row r="318" customFormat="false" ht="15" hidden="false" customHeight="false" outlineLevel="0" collapsed="false">
      <c r="A318" s="23" t="s">
        <v>17767</v>
      </c>
    </row>
    <row r="319" customFormat="false" ht="15" hidden="false" customHeight="false" outlineLevel="0" collapsed="false">
      <c r="A319" s="24" t="s">
        <v>17267</v>
      </c>
      <c r="B319" s="24" t="s">
        <v>17768</v>
      </c>
      <c r="C319" s="24" t="s">
        <v>17269</v>
      </c>
      <c r="D319" s="28"/>
    </row>
    <row r="320" customFormat="false" ht="15" hidden="false" customHeight="false" outlineLevel="0" collapsed="false">
      <c r="A320" s="37" t="s">
        <v>155</v>
      </c>
      <c r="B320" s="39" t="n">
        <v>3</v>
      </c>
      <c r="C320" s="40" t="n">
        <v>1</v>
      </c>
    </row>
    <row r="321" customFormat="false" ht="26.85" hidden="false" customHeight="false" outlineLevel="0" collapsed="false">
      <c r="A321" s="37" t="s">
        <v>494</v>
      </c>
      <c r="B321" s="39" t="n">
        <v>5</v>
      </c>
      <c r="C321" s="40" t="n">
        <v>0.8</v>
      </c>
    </row>
    <row r="322" customFormat="false" ht="26.85" hidden="false" customHeight="false" outlineLevel="0" collapsed="false">
      <c r="A322" s="37" t="s">
        <v>206</v>
      </c>
      <c r="B322" s="39" t="n">
        <v>4</v>
      </c>
      <c r="C322" s="40" t="n">
        <v>0.75</v>
      </c>
    </row>
    <row r="323" customFormat="false" ht="15" hidden="false" customHeight="false" outlineLevel="0" collapsed="false">
      <c r="A323" s="37" t="s">
        <v>380</v>
      </c>
      <c r="B323" s="39" t="n">
        <v>5</v>
      </c>
      <c r="C323" s="40" t="n">
        <v>0.6</v>
      </c>
    </row>
    <row r="324" customFormat="false" ht="15" hidden="false" customHeight="false" outlineLevel="0" collapsed="false">
      <c r="A324" s="32" t="s">
        <v>368</v>
      </c>
      <c r="B324" s="26" t="n">
        <v>3</v>
      </c>
      <c r="C324" s="27" t="n">
        <v>0.333333333333333</v>
      </c>
    </row>
    <row r="325" customFormat="false" ht="26.85" hidden="false" customHeight="false" outlineLevel="0" collapsed="false">
      <c r="A325" s="32" t="s">
        <v>429</v>
      </c>
      <c r="B325" s="26" t="n">
        <v>3</v>
      </c>
      <c r="C325" s="27" t="n">
        <v>0.333333333333333</v>
      </c>
    </row>
    <row r="326" customFormat="false" ht="26.85" hidden="false" customHeight="false" outlineLevel="0" collapsed="false">
      <c r="A326" s="32" t="s">
        <v>134</v>
      </c>
      <c r="B326" s="26" t="n">
        <v>3</v>
      </c>
      <c r="C326" s="27" t="n">
        <v>0.333333333333333</v>
      </c>
    </row>
    <row r="327" customFormat="false" ht="26.85" hidden="false" customHeight="false" outlineLevel="0" collapsed="false">
      <c r="A327" s="32" t="s">
        <v>668</v>
      </c>
      <c r="B327" s="26" t="n">
        <v>4</v>
      </c>
      <c r="C327" s="27" t="n">
        <v>0.25</v>
      </c>
    </row>
    <row r="329" customFormat="false" ht="15" hidden="false" customHeight="false" outlineLevel="0" collapsed="false">
      <c r="A329" s="23" t="s">
        <v>17770</v>
      </c>
    </row>
    <row r="330" customFormat="false" ht="23.85" hidden="false" customHeight="false" outlineLevel="0" collapsed="false">
      <c r="A330" s="31" t="s">
        <v>17794</v>
      </c>
    </row>
    <row r="331" customFormat="false" ht="15" hidden="false" customHeight="false" outlineLevel="0" collapsed="false">
      <c r="A331" s="24" t="s">
        <v>17258</v>
      </c>
      <c r="B331" s="24" t="s">
        <v>16909</v>
      </c>
      <c r="C331" s="24" t="s">
        <v>17269</v>
      </c>
      <c r="D331" s="28"/>
    </row>
    <row r="332" customFormat="false" ht="26.85" hidden="false" customHeight="false" outlineLevel="0" collapsed="false">
      <c r="A332" s="32" t="s">
        <v>3125</v>
      </c>
      <c r="B332" s="26" t="n">
        <v>5</v>
      </c>
      <c r="C332" s="27" t="n">
        <v>1</v>
      </c>
    </row>
    <row r="333" customFormat="false" ht="15" hidden="false" customHeight="false" outlineLevel="0" collapsed="false">
      <c r="A333" s="32" t="s">
        <v>262</v>
      </c>
      <c r="B333" s="26" t="n">
        <v>3</v>
      </c>
      <c r="C333" s="27" t="n">
        <v>1</v>
      </c>
    </row>
    <row r="334" customFormat="false" ht="26.85" hidden="false" customHeight="false" outlineLevel="0" collapsed="false">
      <c r="A334" s="32" t="s">
        <v>2740</v>
      </c>
      <c r="B334" s="26" t="n">
        <v>3</v>
      </c>
      <c r="C334" s="27" t="n">
        <v>1</v>
      </c>
    </row>
    <row r="335" customFormat="false" ht="26.85" hidden="false" customHeight="false" outlineLevel="0" collapsed="false">
      <c r="A335" s="32" t="s">
        <v>1023</v>
      </c>
      <c r="B335" s="26" t="n">
        <v>3</v>
      </c>
      <c r="C335" s="27" t="n">
        <v>1</v>
      </c>
    </row>
    <row r="336" customFormat="false" ht="26.85" hidden="false" customHeight="false" outlineLevel="0" collapsed="false">
      <c r="A336" s="37" t="s">
        <v>206</v>
      </c>
      <c r="B336" s="39" t="n">
        <v>28</v>
      </c>
      <c r="C336" s="40" t="n">
        <v>0.785714285714286</v>
      </c>
      <c r="D336" s="39" t="s">
        <v>17786</v>
      </c>
    </row>
    <row r="337" customFormat="false" ht="15" hidden="false" customHeight="false" outlineLevel="0" collapsed="false">
      <c r="A337" s="32" t="s">
        <v>526</v>
      </c>
      <c r="B337" s="26" t="n">
        <v>4</v>
      </c>
      <c r="C337" s="27" t="n">
        <v>0.75</v>
      </c>
    </row>
    <row r="339" customFormat="false" ht="15" hidden="false" customHeight="false" outlineLevel="0" collapsed="false">
      <c r="A339" s="25" t="s">
        <v>17772</v>
      </c>
    </row>
    <row r="340" customFormat="false" ht="26.85" hidden="false" customHeight="false" outlineLevel="0" collapsed="false">
      <c r="A340" s="37" t="s">
        <v>206</v>
      </c>
    </row>
    <row r="343" customFormat="false" ht="17.35" hidden="false" customHeight="false" outlineLevel="0" collapsed="false">
      <c r="A343" s="45" t="s">
        <v>17625</v>
      </c>
      <c r="B343" s="46"/>
      <c r="C343" s="46"/>
      <c r="D343" s="46"/>
    </row>
    <row r="344" customFormat="false" ht="15" hidden="false" customHeight="false" outlineLevel="0" collapsed="false">
      <c r="A344" s="31" t="s">
        <v>17795</v>
      </c>
    </row>
    <row r="345" customFormat="false" ht="15" hidden="false" customHeight="false" outlineLevel="0" collapsed="false">
      <c r="A345" s="23" t="s">
        <v>17764</v>
      </c>
    </row>
    <row r="346" customFormat="false" ht="15" hidden="false" customHeight="false" outlineLevel="0" collapsed="false">
      <c r="A346" s="24" t="s">
        <v>17260</v>
      </c>
      <c r="B346" s="24" t="s">
        <v>16909</v>
      </c>
      <c r="C346" s="24" t="s">
        <v>15438</v>
      </c>
      <c r="D346" s="28"/>
    </row>
    <row r="347" customFormat="false" ht="15" hidden="false" customHeight="false" outlineLevel="0" collapsed="false">
      <c r="A347" s="25" t="s">
        <v>17261</v>
      </c>
      <c r="B347" s="26" t="n">
        <v>9</v>
      </c>
      <c r="C347" s="27" t="n">
        <v>0.666666666666667</v>
      </c>
    </row>
    <row r="348" customFormat="false" ht="15" hidden="false" customHeight="false" outlineLevel="0" collapsed="false">
      <c r="A348" s="25" t="s">
        <v>17765</v>
      </c>
      <c r="B348" s="26" t="n">
        <v>9</v>
      </c>
      <c r="C348" s="27" t="n">
        <v>0.777777777777778</v>
      </c>
    </row>
    <row r="349" customFormat="false" ht="15" hidden="false" customHeight="false" outlineLevel="0" collapsed="false">
      <c r="A349" s="25" t="s">
        <v>17778</v>
      </c>
      <c r="B349" s="26" t="n">
        <v>8</v>
      </c>
      <c r="C349" s="27" t="n">
        <v>0.5</v>
      </c>
    </row>
    <row r="350" customFormat="false" ht="15" hidden="false" customHeight="false" outlineLevel="0" collapsed="false">
      <c r="A350" s="26" t="s">
        <v>82</v>
      </c>
      <c r="B350" s="26" t="n">
        <v>7</v>
      </c>
      <c r="C350" s="27" t="n">
        <v>0.714285714285714</v>
      </c>
    </row>
    <row r="351" customFormat="false" ht="15" hidden="false" customHeight="false" outlineLevel="0" collapsed="false">
      <c r="A351" s="26" t="s">
        <v>186</v>
      </c>
      <c r="B351" s="26" t="n">
        <v>6</v>
      </c>
      <c r="C351" s="27" t="n">
        <v>0.833333333333333</v>
      </c>
    </row>
    <row r="352" customFormat="false" ht="15" hidden="false" customHeight="false" outlineLevel="0" collapsed="false">
      <c r="A352" s="26" t="s">
        <v>203</v>
      </c>
      <c r="B352" s="26" t="n">
        <v>5</v>
      </c>
      <c r="C352" s="27" t="n">
        <v>0.8</v>
      </c>
    </row>
    <row r="353" customFormat="false" ht="15" hidden="false" customHeight="false" outlineLevel="0" collapsed="false">
      <c r="A353" s="22" t="s">
        <v>17264</v>
      </c>
    </row>
    <row r="354" customFormat="false" ht="15" hidden="false" customHeight="false" outlineLevel="0" collapsed="false">
      <c r="A354" s="23" t="s">
        <v>17767</v>
      </c>
    </row>
    <row r="355" customFormat="false" ht="15" hidden="false" customHeight="false" outlineLevel="0" collapsed="false">
      <c r="A355" s="24" t="s">
        <v>17267</v>
      </c>
      <c r="B355" s="24" t="s">
        <v>17768</v>
      </c>
      <c r="C355" s="24" t="s">
        <v>17269</v>
      </c>
      <c r="D355" s="28"/>
    </row>
    <row r="356" customFormat="false" ht="15" hidden="false" customHeight="false" outlineLevel="0" collapsed="false">
      <c r="A356" s="37" t="s">
        <v>155</v>
      </c>
      <c r="B356" s="39" t="n">
        <v>4</v>
      </c>
      <c r="C356" s="40" t="n">
        <v>1</v>
      </c>
    </row>
    <row r="358" customFormat="false" ht="15" hidden="false" customHeight="false" outlineLevel="0" collapsed="false">
      <c r="A358" s="23" t="s">
        <v>17770</v>
      </c>
    </row>
    <row r="359" customFormat="false" ht="23.85" hidden="false" customHeight="false" outlineLevel="0" collapsed="false">
      <c r="A359" s="31" t="s">
        <v>17796</v>
      </c>
    </row>
    <row r="360" customFormat="false" ht="15" hidden="false" customHeight="false" outlineLevel="0" collapsed="false">
      <c r="A360" s="24" t="s">
        <v>17258</v>
      </c>
      <c r="B360" s="24" t="s">
        <v>16909</v>
      </c>
      <c r="C360" s="24" t="s">
        <v>17269</v>
      </c>
      <c r="D360" s="28"/>
    </row>
    <row r="361" customFormat="false" ht="15" hidden="false" customHeight="false" outlineLevel="0" collapsed="false">
      <c r="A361" s="32" t="s">
        <v>321</v>
      </c>
      <c r="B361" s="26" t="n">
        <v>5</v>
      </c>
      <c r="C361" s="27" t="n">
        <v>1</v>
      </c>
    </row>
    <row r="362" customFormat="false" ht="15" hidden="false" customHeight="false" outlineLevel="0" collapsed="false">
      <c r="A362" s="32" t="s">
        <v>1036</v>
      </c>
      <c r="B362" s="26" t="n">
        <v>3</v>
      </c>
      <c r="C362" s="27" t="n">
        <v>1</v>
      </c>
    </row>
    <row r="363" customFormat="false" ht="26.85" hidden="false" customHeight="false" outlineLevel="0" collapsed="false">
      <c r="A363" s="32" t="s">
        <v>1881</v>
      </c>
      <c r="B363" s="26" t="n">
        <v>3</v>
      </c>
      <c r="C363" s="27" t="n">
        <v>1</v>
      </c>
    </row>
    <row r="364" customFormat="false" ht="15" hidden="false" customHeight="false" outlineLevel="0" collapsed="false">
      <c r="A364" s="32" t="s">
        <v>2767</v>
      </c>
      <c r="B364" s="26" t="n">
        <v>6</v>
      </c>
      <c r="C364" s="27" t="n">
        <v>0.833333333333333</v>
      </c>
    </row>
    <row r="365" customFormat="false" ht="15" hidden="false" customHeight="false" outlineLevel="0" collapsed="false">
      <c r="A365" s="32" t="s">
        <v>1057</v>
      </c>
      <c r="B365" s="26" t="n">
        <v>5</v>
      </c>
      <c r="C365" s="27" t="n">
        <v>0.8</v>
      </c>
    </row>
    <row r="366" customFormat="false" ht="15" hidden="false" customHeight="false" outlineLevel="0" collapsed="false">
      <c r="A366" s="32" t="s">
        <v>703</v>
      </c>
      <c r="B366" s="26" t="n">
        <v>9</v>
      </c>
      <c r="C366" s="27" t="n">
        <v>0.777777777777778</v>
      </c>
    </row>
    <row r="368" customFormat="false" ht="15" hidden="false" customHeight="false" outlineLevel="0" collapsed="false">
      <c r="A368" s="25" t="s">
        <v>17772</v>
      </c>
    </row>
    <row r="369" customFormat="false" ht="15" hidden="false" customHeight="false" outlineLevel="0" collapsed="false">
      <c r="A369" s="26" t="s">
        <v>17773</v>
      </c>
    </row>
    <row r="372" customFormat="false" ht="17.35" hidden="false" customHeight="false" outlineLevel="0" collapsed="false">
      <c r="A372" s="45" t="s">
        <v>17648</v>
      </c>
      <c r="B372" s="46"/>
      <c r="C372" s="46"/>
      <c r="D372" s="46"/>
    </row>
    <row r="373" customFormat="false" ht="15" hidden="false" customHeight="false" outlineLevel="0" collapsed="false">
      <c r="A373" s="31" t="s">
        <v>17797</v>
      </c>
    </row>
    <row r="374" customFormat="false" ht="15" hidden="false" customHeight="false" outlineLevel="0" collapsed="false">
      <c r="A374" s="23" t="s">
        <v>17764</v>
      </c>
    </row>
    <row r="375" customFormat="false" ht="15" hidden="false" customHeight="false" outlineLevel="0" collapsed="false">
      <c r="A375" s="24" t="s">
        <v>17260</v>
      </c>
      <c r="B375" s="24" t="s">
        <v>16909</v>
      </c>
      <c r="C375" s="24" t="s">
        <v>15438</v>
      </c>
      <c r="D375" s="28"/>
    </row>
    <row r="376" customFormat="false" ht="15" hidden="false" customHeight="false" outlineLevel="0" collapsed="false">
      <c r="A376" s="25" t="s">
        <v>17765</v>
      </c>
      <c r="B376" s="26" t="n">
        <v>20</v>
      </c>
      <c r="C376" s="27" t="n">
        <v>0.75</v>
      </c>
    </row>
    <row r="377" customFormat="false" ht="15" hidden="false" customHeight="false" outlineLevel="0" collapsed="false">
      <c r="A377" s="25" t="s">
        <v>17261</v>
      </c>
      <c r="B377" s="26" t="n">
        <v>15</v>
      </c>
      <c r="C377" s="27" t="n">
        <v>0.8</v>
      </c>
    </row>
    <row r="378" customFormat="false" ht="15" hidden="false" customHeight="false" outlineLevel="0" collapsed="false">
      <c r="A378" s="25" t="s">
        <v>17777</v>
      </c>
      <c r="B378" s="26" t="n">
        <v>14</v>
      </c>
      <c r="C378" s="27" t="n">
        <v>0.428571428571429</v>
      </c>
    </row>
    <row r="379" customFormat="false" ht="15" hidden="false" customHeight="false" outlineLevel="0" collapsed="false">
      <c r="A379" s="26" t="s">
        <v>165</v>
      </c>
      <c r="B379" s="26" t="n">
        <v>13</v>
      </c>
      <c r="C379" s="27" t="n">
        <v>0.538461538461538</v>
      </c>
    </row>
    <row r="380" customFormat="false" ht="15" hidden="false" customHeight="false" outlineLevel="0" collapsed="false">
      <c r="A380" s="26" t="s">
        <v>82</v>
      </c>
      <c r="B380" s="26" t="n">
        <v>12</v>
      </c>
      <c r="C380" s="27" t="n">
        <v>0.666666666666667</v>
      </c>
    </row>
    <row r="381" customFormat="false" ht="15" hidden="false" customHeight="false" outlineLevel="0" collapsed="false">
      <c r="A381" s="26" t="s">
        <v>186</v>
      </c>
      <c r="B381" s="26" t="n">
        <v>9</v>
      </c>
      <c r="C381" s="27" t="n">
        <v>0.888888888888889</v>
      </c>
    </row>
    <row r="382" customFormat="false" ht="15" hidden="false" customHeight="false" outlineLevel="0" collapsed="false">
      <c r="A382" s="22" t="s">
        <v>17264</v>
      </c>
    </row>
    <row r="383" customFormat="false" ht="15" hidden="false" customHeight="false" outlineLevel="0" collapsed="false">
      <c r="A383" s="23" t="s">
        <v>17767</v>
      </c>
    </row>
    <row r="384" customFormat="false" ht="15" hidden="false" customHeight="false" outlineLevel="0" collapsed="false">
      <c r="A384" s="24" t="s">
        <v>17267</v>
      </c>
      <c r="B384" s="24" t="s">
        <v>17768</v>
      </c>
      <c r="C384" s="24" t="s">
        <v>17269</v>
      </c>
      <c r="D384" s="28"/>
    </row>
    <row r="385" customFormat="false" ht="26.85" hidden="false" customHeight="false" outlineLevel="0" collapsed="false">
      <c r="A385" s="37" t="s">
        <v>180</v>
      </c>
      <c r="B385" s="39" t="n">
        <v>3</v>
      </c>
      <c r="C385" s="40" t="n">
        <v>0.666666666666667</v>
      </c>
    </row>
    <row r="386" customFormat="false" ht="26.85" hidden="false" customHeight="false" outlineLevel="0" collapsed="false">
      <c r="A386" s="37" t="s">
        <v>134</v>
      </c>
      <c r="B386" s="39" t="n">
        <v>3</v>
      </c>
      <c r="C386" s="40" t="n">
        <v>0.666666666666667</v>
      </c>
    </row>
    <row r="387" customFormat="false" ht="26.85" hidden="false" customHeight="false" outlineLevel="0" collapsed="false">
      <c r="A387" s="32" t="s">
        <v>603</v>
      </c>
      <c r="B387" s="26" t="n">
        <v>3</v>
      </c>
      <c r="C387" s="27" t="n">
        <v>0.333333333333333</v>
      </c>
    </row>
    <row r="389" customFormat="false" ht="15" hidden="false" customHeight="false" outlineLevel="0" collapsed="false">
      <c r="A389" s="23" t="s">
        <v>17770</v>
      </c>
    </row>
    <row r="390" customFormat="false" ht="23.85" hidden="false" customHeight="false" outlineLevel="0" collapsed="false">
      <c r="A390" s="31" t="s">
        <v>17798</v>
      </c>
    </row>
    <row r="391" customFormat="false" ht="15" hidden="false" customHeight="false" outlineLevel="0" collapsed="false">
      <c r="A391" s="24" t="s">
        <v>17258</v>
      </c>
      <c r="B391" s="24" t="s">
        <v>16909</v>
      </c>
      <c r="C391" s="24" t="s">
        <v>17269</v>
      </c>
      <c r="D391" s="28"/>
    </row>
    <row r="392" customFormat="false" ht="26.85" hidden="false" customHeight="false" outlineLevel="0" collapsed="false">
      <c r="A392" s="32" t="s">
        <v>1111</v>
      </c>
      <c r="B392" s="26" t="n">
        <v>5</v>
      </c>
      <c r="C392" s="27" t="n">
        <v>1</v>
      </c>
    </row>
    <row r="393" customFormat="false" ht="26.85" hidden="false" customHeight="false" outlineLevel="0" collapsed="false">
      <c r="A393" s="32" t="s">
        <v>1881</v>
      </c>
      <c r="B393" s="26" t="n">
        <v>3</v>
      </c>
      <c r="C393" s="27" t="n">
        <v>1</v>
      </c>
    </row>
    <row r="394" customFormat="false" ht="15" hidden="false" customHeight="false" outlineLevel="0" collapsed="false">
      <c r="A394" s="32" t="s">
        <v>2956</v>
      </c>
      <c r="B394" s="26" t="n">
        <v>3</v>
      </c>
      <c r="C394" s="27" t="n">
        <v>1</v>
      </c>
    </row>
    <row r="395" customFormat="false" ht="26.85" hidden="false" customHeight="false" outlineLevel="0" collapsed="false">
      <c r="A395" s="32" t="s">
        <v>206</v>
      </c>
      <c r="B395" s="26" t="n">
        <v>28</v>
      </c>
      <c r="C395" s="27" t="n">
        <v>0.857142857142857</v>
      </c>
    </row>
    <row r="396" customFormat="false" ht="15" hidden="false" customHeight="false" outlineLevel="0" collapsed="false">
      <c r="A396" s="32" t="s">
        <v>703</v>
      </c>
      <c r="B396" s="26" t="n">
        <v>7</v>
      </c>
      <c r="C396" s="27" t="n">
        <v>0.857142857142857</v>
      </c>
    </row>
    <row r="397" customFormat="false" ht="15" hidden="false" customHeight="false" outlineLevel="0" collapsed="false">
      <c r="A397" s="32" t="s">
        <v>321</v>
      </c>
      <c r="B397" s="26" t="n">
        <v>7</v>
      </c>
      <c r="C397" s="27" t="n">
        <v>0.857142857142857</v>
      </c>
    </row>
    <row r="399" customFormat="false" ht="15" hidden="false" customHeight="false" outlineLevel="0" collapsed="false">
      <c r="A399" s="25" t="s">
        <v>17772</v>
      </c>
    </row>
    <row r="400" customFormat="false" ht="15" hidden="false" customHeight="false" outlineLevel="0" collapsed="false">
      <c r="A400" s="26" t="s">
        <v>17773</v>
      </c>
    </row>
    <row r="403" customFormat="false" ht="17.35" hidden="false" customHeight="false" outlineLevel="0" collapsed="false">
      <c r="A403" s="45" t="s">
        <v>17676</v>
      </c>
      <c r="B403" s="46"/>
      <c r="C403" s="46"/>
      <c r="D403" s="46"/>
    </row>
    <row r="404" customFormat="false" ht="15" hidden="false" customHeight="false" outlineLevel="0" collapsed="false">
      <c r="A404" s="31" t="s">
        <v>17799</v>
      </c>
    </row>
    <row r="405" customFormat="false" ht="15" hidden="false" customHeight="false" outlineLevel="0" collapsed="false">
      <c r="A405" s="23" t="s">
        <v>17764</v>
      </c>
    </row>
    <row r="406" customFormat="false" ht="15" hidden="false" customHeight="false" outlineLevel="0" collapsed="false">
      <c r="A406" s="24" t="s">
        <v>17260</v>
      </c>
      <c r="B406" s="24" t="s">
        <v>16909</v>
      </c>
      <c r="C406" s="24" t="s">
        <v>15438</v>
      </c>
      <c r="D406" s="28"/>
    </row>
    <row r="407" customFormat="false" ht="15" hidden="false" customHeight="false" outlineLevel="0" collapsed="false">
      <c r="A407" s="25" t="s">
        <v>17261</v>
      </c>
      <c r="B407" s="26" t="n">
        <v>16</v>
      </c>
      <c r="C407" s="27" t="n">
        <v>0.3125</v>
      </c>
    </row>
    <row r="408" customFormat="false" ht="15" hidden="false" customHeight="false" outlineLevel="0" collapsed="false">
      <c r="A408" s="25" t="s">
        <v>17765</v>
      </c>
      <c r="B408" s="26" t="n">
        <v>12</v>
      </c>
      <c r="C408" s="27" t="n">
        <v>0.416666666666667</v>
      </c>
    </row>
    <row r="409" customFormat="false" ht="15" hidden="false" customHeight="false" outlineLevel="0" collapsed="false">
      <c r="A409" s="25" t="s">
        <v>17800</v>
      </c>
      <c r="B409" s="26" t="n">
        <v>12</v>
      </c>
      <c r="C409" s="27" t="n">
        <v>0.5</v>
      </c>
    </row>
    <row r="410" customFormat="false" ht="15" hidden="false" customHeight="false" outlineLevel="0" collapsed="false">
      <c r="A410" s="26" t="s">
        <v>82</v>
      </c>
      <c r="B410" s="26" t="n">
        <v>11</v>
      </c>
      <c r="C410" s="27" t="n">
        <v>0.636363636363636</v>
      </c>
    </row>
    <row r="411" customFormat="false" ht="15" hidden="false" customHeight="false" outlineLevel="0" collapsed="false">
      <c r="A411" s="26" t="s">
        <v>177</v>
      </c>
      <c r="B411" s="26" t="n">
        <v>10</v>
      </c>
      <c r="C411" s="27" t="n">
        <v>0.4</v>
      </c>
    </row>
    <row r="412" customFormat="false" ht="15" hidden="false" customHeight="false" outlineLevel="0" collapsed="false">
      <c r="A412" s="26" t="s">
        <v>203</v>
      </c>
      <c r="B412" s="26" t="n">
        <v>8</v>
      </c>
      <c r="C412" s="27" t="n">
        <v>0.25</v>
      </c>
    </row>
    <row r="413" customFormat="false" ht="15" hidden="false" customHeight="false" outlineLevel="0" collapsed="false">
      <c r="A413" s="22" t="s">
        <v>17264</v>
      </c>
    </row>
    <row r="414" customFormat="false" ht="15" hidden="false" customHeight="false" outlineLevel="0" collapsed="false">
      <c r="A414" s="23" t="s">
        <v>17767</v>
      </c>
    </row>
    <row r="415" customFormat="false" ht="15" hidden="false" customHeight="false" outlineLevel="0" collapsed="false">
      <c r="A415" s="24" t="s">
        <v>17267</v>
      </c>
      <c r="B415" s="24" t="s">
        <v>17768</v>
      </c>
      <c r="C415" s="24" t="s">
        <v>17269</v>
      </c>
      <c r="D415" s="28"/>
    </row>
    <row r="416" customFormat="false" ht="15" hidden="false" customHeight="false" outlineLevel="0" collapsed="false">
      <c r="A416" s="26" t="s">
        <v>17769</v>
      </c>
    </row>
    <row r="418" customFormat="false" ht="15" hidden="false" customHeight="false" outlineLevel="0" collapsed="false">
      <c r="A418" s="23" t="s">
        <v>17770</v>
      </c>
    </row>
    <row r="419" customFormat="false" ht="23.85" hidden="false" customHeight="false" outlineLevel="0" collapsed="false">
      <c r="A419" s="31" t="s">
        <v>17801</v>
      </c>
    </row>
    <row r="420" customFormat="false" ht="15" hidden="false" customHeight="false" outlineLevel="0" collapsed="false">
      <c r="A420" s="24" t="s">
        <v>17258</v>
      </c>
      <c r="B420" s="24" t="s">
        <v>16909</v>
      </c>
      <c r="C420" s="24" t="s">
        <v>17269</v>
      </c>
      <c r="D420" s="28"/>
    </row>
    <row r="421" customFormat="false" ht="26.85" hidden="false" customHeight="false" outlineLevel="0" collapsed="false">
      <c r="A421" s="32" t="s">
        <v>1111</v>
      </c>
      <c r="B421" s="26" t="n">
        <v>4</v>
      </c>
      <c r="C421" s="27" t="n">
        <v>1</v>
      </c>
    </row>
    <row r="422" customFormat="false" ht="26.85" hidden="false" customHeight="false" outlineLevel="0" collapsed="false">
      <c r="A422" s="32" t="s">
        <v>1881</v>
      </c>
      <c r="B422" s="26" t="n">
        <v>3</v>
      </c>
      <c r="C422" s="27" t="n">
        <v>1</v>
      </c>
    </row>
    <row r="423" customFormat="false" ht="15" hidden="false" customHeight="false" outlineLevel="0" collapsed="false">
      <c r="A423" s="32" t="s">
        <v>2767</v>
      </c>
      <c r="B423" s="26" t="n">
        <v>6</v>
      </c>
      <c r="C423" s="27" t="n">
        <v>0.833333333333333</v>
      </c>
    </row>
    <row r="424" customFormat="false" ht="15" hidden="false" customHeight="false" outlineLevel="0" collapsed="false">
      <c r="A424" s="32" t="s">
        <v>321</v>
      </c>
      <c r="B424" s="26" t="n">
        <v>10</v>
      </c>
      <c r="C424" s="27" t="n">
        <v>0.8</v>
      </c>
    </row>
    <row r="425" customFormat="false" ht="15" hidden="false" customHeight="false" outlineLevel="0" collapsed="false">
      <c r="A425" s="32" t="s">
        <v>924</v>
      </c>
      <c r="B425" s="26" t="n">
        <v>5</v>
      </c>
      <c r="C425" s="27" t="n">
        <v>0.8</v>
      </c>
    </row>
    <row r="426" customFormat="false" ht="26.85" hidden="false" customHeight="false" outlineLevel="0" collapsed="false">
      <c r="A426" s="32" t="s">
        <v>429</v>
      </c>
      <c r="B426" s="26" t="n">
        <v>14</v>
      </c>
      <c r="C426" s="27" t="n">
        <v>0.785714285714286</v>
      </c>
    </row>
    <row r="428" customFormat="false" ht="15" hidden="false" customHeight="false" outlineLevel="0" collapsed="false">
      <c r="A428" s="25" t="s">
        <v>17772</v>
      </c>
    </row>
    <row r="429" customFormat="false" ht="15" hidden="false" customHeight="false" outlineLevel="0" collapsed="false">
      <c r="A429" s="26" t="s">
        <v>17773</v>
      </c>
    </row>
    <row r="432" customFormat="false" ht="17.35" hidden="false" customHeight="false" outlineLevel="0" collapsed="false">
      <c r="A432" s="45" t="s">
        <v>17705</v>
      </c>
      <c r="B432" s="46"/>
      <c r="C432" s="46"/>
      <c r="D432" s="46"/>
    </row>
    <row r="433" customFormat="false" ht="15" hidden="false" customHeight="false" outlineLevel="0" collapsed="false">
      <c r="A433" s="31" t="s">
        <v>17802</v>
      </c>
    </row>
    <row r="434" customFormat="false" ht="15" hidden="false" customHeight="false" outlineLevel="0" collapsed="false">
      <c r="A434" s="23" t="s">
        <v>17764</v>
      </c>
    </row>
    <row r="435" customFormat="false" ht="15" hidden="false" customHeight="false" outlineLevel="0" collapsed="false">
      <c r="A435" s="24" t="s">
        <v>17260</v>
      </c>
      <c r="B435" s="24" t="s">
        <v>16909</v>
      </c>
      <c r="C435" s="24" t="s">
        <v>15438</v>
      </c>
      <c r="D435" s="28"/>
    </row>
    <row r="436" customFormat="false" ht="15" hidden="false" customHeight="false" outlineLevel="0" collapsed="false">
      <c r="A436" s="25" t="s">
        <v>17777</v>
      </c>
      <c r="B436" s="26" t="n">
        <v>19</v>
      </c>
      <c r="C436" s="27" t="n">
        <v>0.631578947368421</v>
      </c>
    </row>
    <row r="437" customFormat="false" ht="15" hidden="false" customHeight="false" outlineLevel="0" collapsed="false">
      <c r="A437" s="25" t="s">
        <v>17765</v>
      </c>
      <c r="B437" s="26" t="n">
        <v>18</v>
      </c>
      <c r="C437" s="27" t="n">
        <v>0.444444444444444</v>
      </c>
    </row>
    <row r="438" customFormat="false" ht="15" hidden="false" customHeight="false" outlineLevel="0" collapsed="false">
      <c r="A438" s="25" t="s">
        <v>17766</v>
      </c>
      <c r="B438" s="26" t="n">
        <v>16</v>
      </c>
      <c r="C438" s="27" t="n">
        <v>0.25</v>
      </c>
    </row>
    <row r="439" customFormat="false" ht="15" hidden="false" customHeight="false" outlineLevel="0" collapsed="false">
      <c r="A439" s="26" t="s">
        <v>165</v>
      </c>
      <c r="B439" s="26" t="n">
        <v>16</v>
      </c>
      <c r="C439" s="27" t="n">
        <v>0.3125</v>
      </c>
    </row>
    <row r="440" customFormat="false" ht="15" hidden="false" customHeight="false" outlineLevel="0" collapsed="false">
      <c r="A440" s="26" t="s">
        <v>186</v>
      </c>
      <c r="B440" s="26" t="n">
        <v>15</v>
      </c>
      <c r="C440" s="27" t="n">
        <v>0.333333333333333</v>
      </c>
    </row>
    <row r="441" customFormat="false" ht="15" hidden="false" customHeight="false" outlineLevel="0" collapsed="false">
      <c r="A441" s="26" t="s">
        <v>201</v>
      </c>
      <c r="B441" s="26" t="n">
        <v>15</v>
      </c>
      <c r="C441" s="27" t="n">
        <v>0.466666666666667</v>
      </c>
    </row>
    <row r="442" customFormat="false" ht="15" hidden="false" customHeight="false" outlineLevel="0" collapsed="false">
      <c r="A442" s="22" t="s">
        <v>17264</v>
      </c>
    </row>
    <row r="443" customFormat="false" ht="15" hidden="false" customHeight="false" outlineLevel="0" collapsed="false">
      <c r="A443" s="23" t="s">
        <v>17767</v>
      </c>
    </row>
    <row r="444" customFormat="false" ht="15" hidden="false" customHeight="false" outlineLevel="0" collapsed="false">
      <c r="A444" s="24" t="s">
        <v>17267</v>
      </c>
      <c r="B444" s="24" t="s">
        <v>17768</v>
      </c>
      <c r="C444" s="24" t="s">
        <v>17269</v>
      </c>
      <c r="D444" s="28"/>
    </row>
    <row r="445" customFormat="false" ht="26.85" hidden="false" customHeight="false" outlineLevel="0" collapsed="false">
      <c r="A445" s="37" t="s">
        <v>134</v>
      </c>
      <c r="B445" s="39" t="n">
        <v>3</v>
      </c>
      <c r="C445" s="40" t="n">
        <v>1</v>
      </c>
    </row>
    <row r="446" customFormat="false" ht="15" hidden="false" customHeight="false" outlineLevel="0" collapsed="false">
      <c r="A446" s="37" t="s">
        <v>380</v>
      </c>
      <c r="B446" s="39" t="n">
        <v>3</v>
      </c>
      <c r="C446" s="40" t="n">
        <v>0.666666666666667</v>
      </c>
    </row>
    <row r="447" customFormat="false" ht="26.85" hidden="false" customHeight="false" outlineLevel="0" collapsed="false">
      <c r="A447" s="37" t="s">
        <v>180</v>
      </c>
      <c r="B447" s="39" t="n">
        <v>3</v>
      </c>
      <c r="C447" s="40" t="n">
        <v>0.666666666666667</v>
      </c>
    </row>
    <row r="448" customFormat="false" ht="26.85" hidden="false" customHeight="false" outlineLevel="0" collapsed="false">
      <c r="A448" s="32" t="s">
        <v>603</v>
      </c>
      <c r="B448" s="26" t="n">
        <v>4</v>
      </c>
      <c r="C448" s="27" t="n">
        <v>0.5</v>
      </c>
    </row>
    <row r="449" customFormat="false" ht="26.85" hidden="false" customHeight="false" outlineLevel="0" collapsed="false">
      <c r="A449" s="32" t="s">
        <v>3231</v>
      </c>
      <c r="B449" s="26" t="n">
        <v>3</v>
      </c>
      <c r="C449" s="27" t="n">
        <v>0.333333333333333</v>
      </c>
    </row>
    <row r="451" customFormat="false" ht="15" hidden="false" customHeight="false" outlineLevel="0" collapsed="false">
      <c r="A451" s="23" t="s">
        <v>17770</v>
      </c>
    </row>
    <row r="452" customFormat="false" ht="23.85" hidden="false" customHeight="false" outlineLevel="0" collapsed="false">
      <c r="A452" s="31" t="s">
        <v>17803</v>
      </c>
    </row>
    <row r="453" customFormat="false" ht="15" hidden="false" customHeight="false" outlineLevel="0" collapsed="false">
      <c r="A453" s="24" t="s">
        <v>17258</v>
      </c>
      <c r="B453" s="24" t="s">
        <v>16909</v>
      </c>
      <c r="C453" s="24" t="s">
        <v>17269</v>
      </c>
      <c r="D453" s="28"/>
    </row>
    <row r="454" customFormat="false" ht="26.85" hidden="false" customHeight="false" outlineLevel="0" collapsed="false">
      <c r="A454" s="32" t="s">
        <v>1881</v>
      </c>
      <c r="B454" s="26" t="n">
        <v>3</v>
      </c>
      <c r="C454" s="27" t="n">
        <v>1</v>
      </c>
    </row>
    <row r="455" customFormat="false" ht="15" hidden="false" customHeight="false" outlineLevel="0" collapsed="false">
      <c r="A455" s="32" t="s">
        <v>2956</v>
      </c>
      <c r="B455" s="26" t="n">
        <v>3</v>
      </c>
      <c r="C455" s="27" t="n">
        <v>1</v>
      </c>
    </row>
    <row r="456" customFormat="false" ht="15" hidden="false" customHeight="false" outlineLevel="0" collapsed="false">
      <c r="A456" s="32" t="s">
        <v>1762</v>
      </c>
      <c r="B456" s="26" t="n">
        <v>3</v>
      </c>
      <c r="C456" s="27" t="n">
        <v>1</v>
      </c>
    </row>
    <row r="457" customFormat="false" ht="26.85" hidden="false" customHeight="false" outlineLevel="0" collapsed="false">
      <c r="A457" s="32" t="s">
        <v>3125</v>
      </c>
      <c r="B457" s="26" t="n">
        <v>3</v>
      </c>
      <c r="C457" s="27" t="n">
        <v>1</v>
      </c>
    </row>
    <row r="458" customFormat="false" ht="26.85" hidden="false" customHeight="false" outlineLevel="0" collapsed="false">
      <c r="A458" s="37" t="s">
        <v>206</v>
      </c>
      <c r="B458" s="39" t="n">
        <v>28</v>
      </c>
      <c r="C458" s="40" t="n">
        <v>0.892857142857143</v>
      </c>
      <c r="D458" s="39" t="s">
        <v>17786</v>
      </c>
    </row>
    <row r="459" customFormat="false" ht="26.85" hidden="false" customHeight="false" outlineLevel="0" collapsed="false">
      <c r="A459" s="32" t="s">
        <v>135</v>
      </c>
      <c r="B459" s="26" t="n">
        <v>6</v>
      </c>
      <c r="C459" s="27" t="n">
        <v>0.833333333333333</v>
      </c>
    </row>
    <row r="461" customFormat="false" ht="15" hidden="false" customHeight="false" outlineLevel="0" collapsed="false">
      <c r="A461" s="25" t="s">
        <v>17772</v>
      </c>
    </row>
    <row r="462" customFormat="false" ht="26.85" hidden="false" customHeight="false" outlineLevel="0" collapsed="false">
      <c r="A462" s="37" t="s">
        <v>206</v>
      </c>
    </row>
    <row r="465" customFormat="false" ht="17.35" hidden="false" customHeight="false" outlineLevel="0" collapsed="false">
      <c r="A465" s="45" t="s">
        <v>17735</v>
      </c>
      <c r="B465" s="46"/>
      <c r="C465" s="46"/>
      <c r="D465" s="46"/>
    </row>
    <row r="466" customFormat="false" ht="15" hidden="false" customHeight="false" outlineLevel="0" collapsed="false">
      <c r="A466" s="31" t="s">
        <v>17787</v>
      </c>
    </row>
    <row r="467" customFormat="false" ht="15" hidden="false" customHeight="false" outlineLevel="0" collapsed="false">
      <c r="A467" s="23" t="s">
        <v>17764</v>
      </c>
    </row>
    <row r="468" customFormat="false" ht="15" hidden="false" customHeight="false" outlineLevel="0" collapsed="false">
      <c r="A468" s="24" t="s">
        <v>17260</v>
      </c>
      <c r="B468" s="24" t="s">
        <v>16909</v>
      </c>
      <c r="C468" s="24" t="s">
        <v>15438</v>
      </c>
      <c r="D468" s="28"/>
    </row>
    <row r="469" customFormat="false" ht="15" hidden="false" customHeight="false" outlineLevel="0" collapsed="false">
      <c r="A469" s="25" t="s">
        <v>17261</v>
      </c>
      <c r="B469" s="26" t="n">
        <v>11</v>
      </c>
      <c r="C469" s="27" t="n">
        <v>0.636363636363636</v>
      </c>
    </row>
    <row r="470" customFormat="false" ht="15" hidden="false" customHeight="false" outlineLevel="0" collapsed="false">
      <c r="A470" s="25" t="s">
        <v>17777</v>
      </c>
      <c r="B470" s="26" t="n">
        <v>8</v>
      </c>
      <c r="C470" s="27" t="n">
        <v>0.5</v>
      </c>
    </row>
    <row r="471" customFormat="false" ht="15" hidden="false" customHeight="false" outlineLevel="0" collapsed="false">
      <c r="A471" s="25" t="s">
        <v>17262</v>
      </c>
      <c r="B471" s="26" t="n">
        <v>8</v>
      </c>
      <c r="C471" s="27" t="n">
        <v>0.75</v>
      </c>
    </row>
    <row r="472" customFormat="false" ht="15" hidden="false" customHeight="false" outlineLevel="0" collapsed="false">
      <c r="A472" s="26" t="s">
        <v>90</v>
      </c>
      <c r="B472" s="26" t="n">
        <v>7</v>
      </c>
      <c r="C472" s="27" t="n">
        <v>0.571428571428571</v>
      </c>
    </row>
    <row r="473" customFormat="false" ht="15" hidden="false" customHeight="false" outlineLevel="0" collapsed="false">
      <c r="A473" s="26" t="s">
        <v>111</v>
      </c>
      <c r="B473" s="26" t="n">
        <v>7</v>
      </c>
      <c r="C473" s="27" t="n">
        <v>0.714285714285714</v>
      </c>
    </row>
    <row r="474" customFormat="false" ht="15" hidden="false" customHeight="false" outlineLevel="0" collapsed="false">
      <c r="A474" s="26" t="s">
        <v>92</v>
      </c>
      <c r="B474" s="26" t="n">
        <v>6</v>
      </c>
      <c r="C474" s="27" t="n">
        <v>0.5</v>
      </c>
    </row>
    <row r="475" customFormat="false" ht="15" hidden="false" customHeight="false" outlineLevel="0" collapsed="false">
      <c r="A475" s="22" t="s">
        <v>17264</v>
      </c>
    </row>
    <row r="476" customFormat="false" ht="15" hidden="false" customHeight="false" outlineLevel="0" collapsed="false">
      <c r="A476" s="23" t="s">
        <v>17767</v>
      </c>
    </row>
    <row r="477" customFormat="false" ht="15" hidden="false" customHeight="false" outlineLevel="0" collapsed="false">
      <c r="A477" s="24" t="s">
        <v>17267</v>
      </c>
      <c r="B477" s="24" t="s">
        <v>17768</v>
      </c>
      <c r="C477" s="24" t="s">
        <v>17269</v>
      </c>
      <c r="D477" s="28"/>
    </row>
    <row r="478" customFormat="false" ht="15" hidden="false" customHeight="false" outlineLevel="0" collapsed="false">
      <c r="A478" s="26" t="s">
        <v>17769</v>
      </c>
    </row>
    <row r="480" customFormat="false" ht="15" hidden="false" customHeight="false" outlineLevel="0" collapsed="false">
      <c r="A480" s="23" t="s">
        <v>17770</v>
      </c>
    </row>
    <row r="481" customFormat="false" ht="23.85" hidden="false" customHeight="false" outlineLevel="0" collapsed="false">
      <c r="A481" s="31" t="s">
        <v>17804</v>
      </c>
    </row>
    <row r="482" customFormat="false" ht="15" hidden="false" customHeight="false" outlineLevel="0" collapsed="false">
      <c r="A482" s="24" t="s">
        <v>17258</v>
      </c>
      <c r="B482" s="24" t="s">
        <v>16909</v>
      </c>
      <c r="C482" s="24" t="s">
        <v>17269</v>
      </c>
      <c r="D482" s="28"/>
    </row>
    <row r="483" customFormat="false" ht="26.85" hidden="false" customHeight="false" outlineLevel="0" collapsed="false">
      <c r="A483" s="32" t="s">
        <v>1111</v>
      </c>
      <c r="B483" s="26" t="n">
        <v>4</v>
      </c>
      <c r="C483" s="27" t="n">
        <v>1</v>
      </c>
    </row>
    <row r="484" customFormat="false" ht="15" hidden="false" customHeight="false" outlineLevel="0" collapsed="false">
      <c r="A484" s="32" t="s">
        <v>2956</v>
      </c>
      <c r="B484" s="26" t="n">
        <v>3</v>
      </c>
      <c r="C484" s="27" t="n">
        <v>1</v>
      </c>
    </row>
    <row r="485" customFormat="false" ht="15" hidden="false" customHeight="false" outlineLevel="0" collapsed="false">
      <c r="A485" s="32" t="s">
        <v>703</v>
      </c>
      <c r="B485" s="26" t="n">
        <v>6</v>
      </c>
      <c r="C485" s="27" t="n">
        <v>0.833333333333333</v>
      </c>
    </row>
    <row r="486" customFormat="false" ht="15" hidden="false" customHeight="false" outlineLevel="0" collapsed="false">
      <c r="A486" s="32" t="s">
        <v>321</v>
      </c>
      <c r="B486" s="26" t="n">
        <v>6</v>
      </c>
      <c r="C486" s="27" t="n">
        <v>0.833333333333333</v>
      </c>
    </row>
    <row r="487" customFormat="false" ht="15" hidden="false" customHeight="false" outlineLevel="0" collapsed="false">
      <c r="A487" s="32" t="s">
        <v>2767</v>
      </c>
      <c r="B487" s="26" t="n">
        <v>6</v>
      </c>
      <c r="C487" s="27" t="n">
        <v>0.833333333333333</v>
      </c>
    </row>
    <row r="488" customFormat="false" ht="26.85" hidden="false" customHeight="false" outlineLevel="0" collapsed="false">
      <c r="A488" s="32" t="s">
        <v>206</v>
      </c>
      <c r="B488" s="26" t="n">
        <v>23</v>
      </c>
      <c r="C488" s="27" t="n">
        <v>0.826086956521739</v>
      </c>
    </row>
    <row r="490" customFormat="false" ht="15" hidden="false" customHeight="false" outlineLevel="0" collapsed="false">
      <c r="A490" s="25" t="s">
        <v>17772</v>
      </c>
    </row>
    <row r="491" customFormat="false" ht="15" hidden="false" customHeight="false" outlineLevel="0" collapsed="false">
      <c r="A491" s="26" t="s">
        <v>17773</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2026-07-22T21:58:37Z</dcterms:created>
  <dc:creator>openpyxl</dc:creator>
  <dc:description/>
  <dc:language>en-US</dc:language>
  <cp:lastModifiedBy/>
  <dcterms:modified xsi:type="dcterms:W3CDTF">2026-07-22T22:00:58Z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